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BUDGET INFO\Budget Adopt\2026-2027 Budget\"/>
    </mc:Choice>
  </mc:AlternateContent>
  <xr:revisionPtr revIDLastSave="0" documentId="13_ncr:1_{ECE5885A-AC80-40E4-B049-A3816E7BB699}" xr6:coauthVersionLast="47" xr6:coauthVersionMax="47" xr10:uidLastSave="{00000000-0000-0000-0000-000000000000}"/>
  <bookViews>
    <workbookView xWindow="24" yWindow="384" windowWidth="23016" windowHeight="11748" tabRatio="905" firstSheet="4" activeTab="16" xr2:uid="{00000000-000D-0000-FFFF-FFFF00000000}"/>
  </bookViews>
  <sheets>
    <sheet name="MCSJ Worksheet" sheetId="33" state="hidden" r:id="rId1"/>
    <sheet name="MCSJ Export" sheetId="34" state="hidden" r:id="rId2"/>
    <sheet name="COVERPAGE" sheetId="29" state="hidden" r:id="rId3"/>
    <sheet name="CERTIFICATION" sheetId="30" state="hidden" r:id="rId4"/>
    <sheet name="SUMMARY" sheetId="15" r:id="rId5"/>
    <sheet name="Gen F Rev" sheetId="1" r:id="rId6"/>
    <sheet name="Gen F Exp" sheetId="10" r:id="rId7"/>
    <sheet name="Water F Rev" sheetId="5" r:id="rId8"/>
    <sheet name="Water F Exp" sheetId="11" r:id="rId9"/>
    <sheet name="Sewer F Rev" sheetId="6" r:id="rId10"/>
    <sheet name="Sewer F Exp" sheetId="12" r:id="rId11"/>
    <sheet name="Refuse F Rev" sheetId="8" r:id="rId12"/>
    <sheet name="Refuse F Exp" sheetId="14" r:id="rId13"/>
    <sheet name="CD F Rev" sheetId="42" r:id="rId14"/>
    <sheet name="CD F Exp" sheetId="43" r:id="rId15"/>
    <sheet name="DSF Rev" sheetId="37" r:id="rId16"/>
    <sheet name="DSF Exp" sheetId="39" r:id="rId17"/>
    <sheet name="Capital H Exp plan" sheetId="38" r:id="rId18"/>
    <sheet name="Cap F Rev" sheetId="40" r:id="rId19"/>
    <sheet name="Cap F Exp" sheetId="41" r:id="rId20"/>
    <sheet name="CHECK" sheetId="24" r:id="rId21"/>
    <sheet name="R&amp;E EXPORT" sheetId="23" r:id="rId22"/>
    <sheet name="INSURANCE" sheetId="36" r:id="rId23"/>
    <sheet name="INTERFUND" sheetId="35" r:id="rId24"/>
  </sheets>
  <externalReferences>
    <externalReference r:id="rId25"/>
    <externalReference r:id="rId26"/>
    <externalReference r:id="rId27"/>
  </externalReferences>
  <definedNames>
    <definedName name="_xlnm.Print_Area" localSheetId="14">'CD F Exp'!$A$1:$Y$36</definedName>
    <definedName name="_xlnm.Print_Area" localSheetId="13">'CD F Rev'!$A$1:$V$41</definedName>
    <definedName name="_xlnm.Print_Area" localSheetId="16">'DSF Exp'!$A$7:$V$64</definedName>
    <definedName name="_xlnm.Print_Area" localSheetId="15">'DSF Rev'!$A$1:$N$19</definedName>
    <definedName name="_xlnm.Print_Area" localSheetId="6">'Gen F Exp'!$A$7:$M$696</definedName>
    <definedName name="_xlnm.Print_Area" localSheetId="5">'Gen F Rev'!$A$6:$V$73</definedName>
    <definedName name="_xlnm.Print_Area" localSheetId="12">'Refuse F Exp'!$A$7:$L$72</definedName>
    <definedName name="_xlnm.Print_Area" localSheetId="11">'Refuse F Rev'!$A$1:$M$20</definedName>
    <definedName name="_xlnm.Print_Area" localSheetId="10">'Sewer F Exp'!$A$7:$M$99</definedName>
    <definedName name="_xlnm.Print_Area" localSheetId="9">'Sewer F Rev'!$A$1:$M$22</definedName>
    <definedName name="_xlnm.Print_Area" localSheetId="4">SUMMARY!$A$1:$H$30</definedName>
    <definedName name="_xlnm.Print_Area" localSheetId="8">'Water F Exp'!$A$7:$S$177</definedName>
    <definedName name="_xlnm.Print_Area" localSheetId="7">'Water F Rev'!$A$1:$T$25</definedName>
    <definedName name="_xlnm.Print_Titles" localSheetId="16">'DSF Exp'!$1:$6</definedName>
    <definedName name="_xlnm.Print_Titles" localSheetId="6">'Gen F Exp'!$1:$6</definedName>
    <definedName name="_xlnm.Print_Titles" localSheetId="5">'Gen F Rev'!$1:$5</definedName>
    <definedName name="_xlnm.Print_Titles" localSheetId="12">'Refuse F Exp'!$1:$6</definedName>
    <definedName name="_xlnm.Print_Titles" localSheetId="10">'Sewer F Exp'!$1:$6</definedName>
    <definedName name="_xlnm.Print_Titles" localSheetId="8">'Water F Exp'!$1:$6</definedName>
  </definedNames>
  <calcPr calcId="191029"/>
</workbook>
</file>

<file path=xl/calcChain.xml><?xml version="1.0" encoding="utf-8"?>
<calcChain xmlns="http://schemas.openxmlformats.org/spreadsheetml/2006/main">
  <c r="V63" i="39" l="1"/>
  <c r="V31" i="39"/>
  <c r="V22" i="39"/>
  <c r="V59" i="39"/>
  <c r="U1" i="39"/>
  <c r="T63" i="39"/>
  <c r="U63" i="39"/>
  <c r="T59" i="39"/>
  <c r="U59" i="39"/>
  <c r="U57" i="39"/>
  <c r="U58" i="39"/>
  <c r="U56" i="39"/>
  <c r="U55" i="39"/>
  <c r="U54" i="39"/>
  <c r="U53" i="39"/>
  <c r="U52" i="39"/>
  <c r="U51" i="39"/>
  <c r="U50" i="39"/>
  <c r="U49" i="39"/>
  <c r="U48" i="39"/>
  <c r="U47" i="39"/>
  <c r="U46" i="39"/>
  <c r="U45" i="39"/>
  <c r="U44" i="39"/>
  <c r="U43" i="39"/>
  <c r="U42" i="39"/>
  <c r="U41" i="39"/>
  <c r="U40" i="39"/>
  <c r="U39" i="39"/>
  <c r="U38" i="39"/>
  <c r="U37" i="39"/>
  <c r="U36" i="39"/>
  <c r="U35" i="39"/>
  <c r="U34" i="39"/>
  <c r="T31" i="39"/>
  <c r="U31" i="39"/>
  <c r="U30" i="39"/>
  <c r="U29" i="39"/>
  <c r="U28" i="39"/>
  <c r="U27" i="39"/>
  <c r="U26" i="39"/>
  <c r="U25" i="39"/>
  <c r="T22" i="39"/>
  <c r="U22" i="39"/>
  <c r="U9" i="39"/>
  <c r="U10" i="39"/>
  <c r="U11" i="39"/>
  <c r="U12" i="39"/>
  <c r="U13" i="39"/>
  <c r="U14" i="39"/>
  <c r="U15" i="39"/>
  <c r="U16" i="39"/>
  <c r="U17" i="39"/>
  <c r="U18" i="39"/>
  <c r="U19" i="39"/>
  <c r="U20" i="39"/>
  <c r="U21" i="39"/>
  <c r="U8" i="39"/>
  <c r="M13" i="37"/>
  <c r="N13" i="37"/>
  <c r="N17" i="37" s="1"/>
  <c r="M17" i="37"/>
  <c r="N10" i="37"/>
  <c r="N11" i="37"/>
  <c r="N12" i="37"/>
  <c r="N8" i="37"/>
  <c r="N9" i="37"/>
  <c r="W7" i="43"/>
  <c r="W34" i="43" s="1"/>
  <c r="V34" i="43"/>
  <c r="X34" i="43"/>
  <c r="W9" i="43"/>
  <c r="W10" i="43"/>
  <c r="W11" i="43"/>
  <c r="W12" i="43"/>
  <c r="W13" i="43"/>
  <c r="W14" i="43"/>
  <c r="W15" i="43"/>
  <c r="W16" i="43"/>
  <c r="W17" i="43"/>
  <c r="W18" i="43"/>
  <c r="W19" i="43"/>
  <c r="W20" i="43"/>
  <c r="W21" i="43"/>
  <c r="W22" i="43"/>
  <c r="W23" i="43"/>
  <c r="W24" i="43"/>
  <c r="W25" i="43"/>
  <c r="W26" i="43"/>
  <c r="W27" i="43"/>
  <c r="W28" i="43"/>
  <c r="W29" i="43"/>
  <c r="W30" i="43"/>
  <c r="W31" i="43"/>
  <c r="W32" i="43"/>
  <c r="W33" i="43"/>
  <c r="W8" i="43"/>
  <c r="S35" i="42"/>
  <c r="T35" i="42"/>
  <c r="T33" i="42"/>
  <c r="T32" i="42"/>
  <c r="T31" i="42"/>
  <c r="T30" i="42"/>
  <c r="T29" i="42"/>
  <c r="T28" i="42"/>
  <c r="T27" i="42"/>
  <c r="T26" i="42"/>
  <c r="T25" i="42"/>
  <c r="T24" i="42"/>
  <c r="T23" i="42"/>
  <c r="T22" i="42"/>
  <c r="T21" i="42"/>
  <c r="T20" i="42"/>
  <c r="T19" i="42"/>
  <c r="T18" i="42"/>
  <c r="T17" i="42"/>
  <c r="T16" i="42"/>
  <c r="T14" i="42"/>
  <c r="T13" i="42"/>
  <c r="T12" i="42"/>
  <c r="T11" i="42"/>
  <c r="T10" i="42"/>
  <c r="T9" i="42"/>
  <c r="T8" i="42"/>
  <c r="T7" i="42"/>
  <c r="T15" i="42"/>
  <c r="K70" i="14"/>
  <c r="L70" i="14"/>
  <c r="K68" i="14"/>
  <c r="L68" i="14"/>
  <c r="K56" i="14"/>
  <c r="L56" i="14"/>
  <c r="K46" i="14"/>
  <c r="L46" i="14"/>
  <c r="L67" i="14"/>
  <c r="L66" i="14"/>
  <c r="L65" i="14"/>
  <c r="L64" i="14"/>
  <c r="L63" i="14"/>
  <c r="L62" i="14"/>
  <c r="L61" i="14"/>
  <c r="L60" i="14"/>
  <c r="L59" i="14"/>
  <c r="L55" i="14"/>
  <c r="L54" i="14"/>
  <c r="L53" i="14"/>
  <c r="L52" i="14"/>
  <c r="L51" i="14"/>
  <c r="L50" i="14"/>
  <c r="L49" i="14"/>
  <c r="L45" i="14"/>
  <c r="L44" i="14"/>
  <c r="L43" i="14"/>
  <c r="L42" i="14"/>
  <c r="L41" i="14"/>
  <c r="L40" i="14"/>
  <c r="L39" i="14"/>
  <c r="L38" i="14"/>
  <c r="L37" i="14"/>
  <c r="L36" i="14"/>
  <c r="L35" i="14"/>
  <c r="L34" i="14"/>
  <c r="L33" i="14"/>
  <c r="L32" i="14"/>
  <c r="L31" i="14"/>
  <c r="L30" i="14"/>
  <c r="L29" i="14"/>
  <c r="L28" i="14"/>
  <c r="K25" i="14"/>
  <c r="L25" i="14"/>
  <c r="L24" i="14"/>
  <c r="L23" i="14"/>
  <c r="K20" i="14"/>
  <c r="L20" i="14"/>
  <c r="L13" i="14"/>
  <c r="L14" i="14"/>
  <c r="L15" i="14"/>
  <c r="L16" i="14"/>
  <c r="L17" i="14"/>
  <c r="L18" i="14"/>
  <c r="L19" i="14"/>
  <c r="L8" i="14"/>
  <c r="L12" i="14"/>
  <c r="L1" i="14"/>
  <c r="L19" i="8"/>
  <c r="M19" i="8"/>
  <c r="L17" i="8"/>
  <c r="L15" i="8"/>
  <c r="M15" i="8"/>
  <c r="M9" i="8"/>
  <c r="M10" i="8"/>
  <c r="M11" i="8"/>
  <c r="M12" i="8"/>
  <c r="M13" i="8"/>
  <c r="M8" i="8"/>
  <c r="M1" i="8"/>
  <c r="L97" i="12"/>
  <c r="M97" i="12"/>
  <c r="L80" i="12"/>
  <c r="M80" i="12"/>
  <c r="M70" i="12"/>
  <c r="M71" i="12"/>
  <c r="M72" i="12"/>
  <c r="M73" i="12"/>
  <c r="M74" i="12"/>
  <c r="M75" i="12"/>
  <c r="M76" i="12"/>
  <c r="M77" i="12"/>
  <c r="M78" i="12"/>
  <c r="M79" i="12"/>
  <c r="M69" i="12"/>
  <c r="M65" i="12"/>
  <c r="M64" i="12"/>
  <c r="M63" i="12"/>
  <c r="M62" i="12"/>
  <c r="M61" i="12"/>
  <c r="M60" i="12"/>
  <c r="M66" i="12" s="1"/>
  <c r="L66" i="12"/>
  <c r="L57" i="12"/>
  <c r="M57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30" i="12"/>
  <c r="L27" i="12"/>
  <c r="M27" i="12"/>
  <c r="M22" i="12"/>
  <c r="M23" i="12"/>
  <c r="M24" i="12"/>
  <c r="M25" i="12"/>
  <c r="M26" i="12"/>
  <c r="M21" i="12"/>
  <c r="L18" i="12"/>
  <c r="M18" i="12"/>
  <c r="M13" i="12"/>
  <c r="M14" i="12"/>
  <c r="M15" i="12"/>
  <c r="M16" i="12"/>
  <c r="M17" i="12"/>
  <c r="M12" i="12"/>
  <c r="L9" i="12"/>
  <c r="M9" i="12"/>
  <c r="M8" i="12"/>
  <c r="M1" i="12"/>
  <c r="L20" i="6"/>
  <c r="M20" i="6"/>
  <c r="L16" i="6"/>
  <c r="M16" i="6"/>
  <c r="M9" i="6"/>
  <c r="M10" i="6"/>
  <c r="M11" i="6"/>
  <c r="M12" i="6"/>
  <c r="M13" i="6"/>
  <c r="M14" i="6"/>
  <c r="M8" i="6"/>
  <c r="R169" i="11"/>
  <c r="R170" i="11"/>
  <c r="R171" i="11"/>
  <c r="R177" i="11" s="1"/>
  <c r="R172" i="11"/>
  <c r="S172" i="11" s="1"/>
  <c r="R173" i="11"/>
  <c r="R174" i="11"/>
  <c r="R175" i="11"/>
  <c r="S170" i="11"/>
  <c r="S173" i="11"/>
  <c r="S174" i="11"/>
  <c r="S175" i="11"/>
  <c r="S169" i="11"/>
  <c r="R164" i="11"/>
  <c r="S164" i="11"/>
  <c r="R162" i="11"/>
  <c r="S162" i="11"/>
  <c r="S161" i="11"/>
  <c r="S160" i="11"/>
  <c r="S159" i="11"/>
  <c r="S158" i="11"/>
  <c r="S157" i="11"/>
  <c r="S156" i="11"/>
  <c r="S155" i="11"/>
  <c r="S154" i="11"/>
  <c r="S153" i="11"/>
  <c r="S152" i="11"/>
  <c r="R149" i="11"/>
  <c r="S149" i="11"/>
  <c r="S148" i="11"/>
  <c r="S147" i="11"/>
  <c r="S146" i="11"/>
  <c r="S145" i="11"/>
  <c r="S144" i="11"/>
  <c r="S143" i="11"/>
  <c r="S142" i="11"/>
  <c r="R139" i="11"/>
  <c r="S139" i="11"/>
  <c r="S138" i="11"/>
  <c r="R135" i="11"/>
  <c r="S135" i="11"/>
  <c r="S134" i="11"/>
  <c r="S133" i="11"/>
  <c r="S132" i="11"/>
  <c r="S131" i="11"/>
  <c r="S130" i="11"/>
  <c r="S129" i="11"/>
  <c r="S128" i="11"/>
  <c r="S127" i="11"/>
  <c r="S126" i="11"/>
  <c r="S125" i="11"/>
  <c r="S124" i="11"/>
  <c r="S123" i="11"/>
  <c r="S122" i="11"/>
  <c r="S121" i="11"/>
  <c r="S120" i="11"/>
  <c r="S119" i="11"/>
  <c r="S118" i="11"/>
  <c r="S117" i="11"/>
  <c r="S116" i="11"/>
  <c r="S115" i="11"/>
  <c r="S114" i="11"/>
  <c r="R111" i="11"/>
  <c r="S111" i="11"/>
  <c r="S110" i="11"/>
  <c r="S109" i="11"/>
  <c r="S108" i="11"/>
  <c r="S107" i="11"/>
  <c r="S106" i="11"/>
  <c r="S105" i="11"/>
  <c r="S104" i="11"/>
  <c r="S103" i="11"/>
  <c r="S102" i="11"/>
  <c r="R99" i="11"/>
  <c r="S99" i="11"/>
  <c r="S98" i="11"/>
  <c r="S97" i="11"/>
  <c r="S96" i="11"/>
  <c r="S95" i="11"/>
  <c r="S94" i="11"/>
  <c r="S93" i="11"/>
  <c r="S92" i="11"/>
  <c r="S91" i="11"/>
  <c r="S90" i="11"/>
  <c r="S89" i="11"/>
  <c r="S88" i="11"/>
  <c r="R85" i="11"/>
  <c r="S85" i="11"/>
  <c r="S84" i="11"/>
  <c r="S83" i="11"/>
  <c r="S82" i="11"/>
  <c r="S81" i="11"/>
  <c r="S80" i="11"/>
  <c r="S79" i="11"/>
  <c r="S78" i="11"/>
  <c r="S77" i="11"/>
  <c r="S76" i="11"/>
  <c r="S75" i="11"/>
  <c r="S74" i="11"/>
  <c r="S73" i="11"/>
  <c r="S72" i="11"/>
  <c r="S71" i="11"/>
  <c r="S70" i="11"/>
  <c r="S69" i="11"/>
  <c r="S68" i="11"/>
  <c r="S67" i="11"/>
  <c r="R64" i="11"/>
  <c r="S64" i="11"/>
  <c r="S63" i="11"/>
  <c r="S62" i="11"/>
  <c r="S61" i="11"/>
  <c r="S60" i="11"/>
  <c r="S59" i="11"/>
  <c r="S58" i="11"/>
  <c r="S57" i="11"/>
  <c r="S56" i="11"/>
  <c r="S55" i="11"/>
  <c r="R52" i="11"/>
  <c r="S52" i="11"/>
  <c r="S51" i="11"/>
  <c r="S50" i="11"/>
  <c r="S49" i="11"/>
  <c r="S48" i="11"/>
  <c r="S47" i="11"/>
  <c r="R43" i="11"/>
  <c r="S43" i="11"/>
  <c r="S42" i="11"/>
  <c r="S41" i="11"/>
  <c r="S40" i="11"/>
  <c r="S39" i="11"/>
  <c r="S38" i="11"/>
  <c r="S37" i="11"/>
  <c r="S36" i="11"/>
  <c r="S35" i="11"/>
  <c r="S34" i="11"/>
  <c r="S33" i="11"/>
  <c r="S32" i="11"/>
  <c r="S31" i="11"/>
  <c r="S30" i="11"/>
  <c r="S29" i="11"/>
  <c r="S28" i="11"/>
  <c r="R25" i="11"/>
  <c r="S25" i="11"/>
  <c r="S24" i="11"/>
  <c r="S23" i="11"/>
  <c r="R21" i="11"/>
  <c r="S21" i="11"/>
  <c r="S12" i="11"/>
  <c r="S13" i="11"/>
  <c r="S14" i="11"/>
  <c r="S15" i="11"/>
  <c r="S16" i="11"/>
  <c r="S17" i="11"/>
  <c r="S18" i="11"/>
  <c r="S19" i="11"/>
  <c r="S20" i="11"/>
  <c r="S7" i="11"/>
  <c r="R8" i="11"/>
  <c r="S8" i="11"/>
  <c r="S11" i="11"/>
  <c r="R7" i="11"/>
  <c r="Q1" i="11"/>
  <c r="T20" i="5"/>
  <c r="T24" i="5" s="1"/>
  <c r="S20" i="5"/>
  <c r="S24" i="5" s="1"/>
  <c r="T9" i="5"/>
  <c r="T10" i="5"/>
  <c r="T11" i="5"/>
  <c r="T12" i="5"/>
  <c r="T13" i="5"/>
  <c r="T14" i="5"/>
  <c r="T15" i="5"/>
  <c r="T16" i="5"/>
  <c r="T17" i="5"/>
  <c r="T18" i="5"/>
  <c r="T19" i="5"/>
  <c r="T8" i="5"/>
  <c r="K66" i="1"/>
  <c r="U66" i="1"/>
  <c r="V66" i="1"/>
  <c r="T66" i="1"/>
  <c r="U64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" i="1"/>
  <c r="V7" i="1"/>
  <c r="L694" i="10"/>
  <c r="M694" i="10"/>
  <c r="L692" i="10"/>
  <c r="M692" i="10"/>
  <c r="M691" i="10"/>
  <c r="M690" i="10"/>
  <c r="M689" i="10"/>
  <c r="M688" i="10"/>
  <c r="M687" i="10"/>
  <c r="M686" i="10"/>
  <c r="L682" i="10"/>
  <c r="M682" i="10"/>
  <c r="M681" i="10"/>
  <c r="M680" i="10"/>
  <c r="M679" i="10"/>
  <c r="M678" i="10"/>
  <c r="M677" i="10"/>
  <c r="M676" i="10"/>
  <c r="M675" i="10"/>
  <c r="M674" i="10"/>
  <c r="M673" i="10"/>
  <c r="M672" i="10"/>
  <c r="M671" i="10"/>
  <c r="L667" i="10"/>
  <c r="M667" i="10"/>
  <c r="L665" i="10"/>
  <c r="M665" i="10"/>
  <c r="M664" i="10"/>
  <c r="M663" i="10"/>
  <c r="M662" i="10"/>
  <c r="M661" i="10"/>
  <c r="L658" i="10"/>
  <c r="M658" i="10"/>
  <c r="M657" i="10"/>
  <c r="M656" i="10"/>
  <c r="M655" i="10"/>
  <c r="M654" i="10"/>
  <c r="M653" i="10"/>
  <c r="L650" i="10"/>
  <c r="M650" i="10"/>
  <c r="M649" i="10"/>
  <c r="L646" i="10"/>
  <c r="M646" i="10"/>
  <c r="M645" i="10"/>
  <c r="M644" i="10"/>
  <c r="L639" i="10"/>
  <c r="M639" i="10"/>
  <c r="L636" i="10"/>
  <c r="M636" i="10"/>
  <c r="M635" i="10"/>
  <c r="M631" i="10"/>
  <c r="M630" i="10"/>
  <c r="M629" i="10"/>
  <c r="M628" i="10"/>
  <c r="M632" i="10" s="1"/>
  <c r="L632" i="10"/>
  <c r="L625" i="10"/>
  <c r="M625" i="10"/>
  <c r="L623" i="10"/>
  <c r="M623" i="10"/>
  <c r="M622" i="10"/>
  <c r="M621" i="10"/>
  <c r="L618" i="10"/>
  <c r="M618" i="10"/>
  <c r="L616" i="10"/>
  <c r="M616" i="10"/>
  <c r="M615" i="10"/>
  <c r="M614" i="10"/>
  <c r="M613" i="10"/>
  <c r="M612" i="10"/>
  <c r="M611" i="10"/>
  <c r="M610" i="10"/>
  <c r="M609" i="10"/>
  <c r="M608" i="10"/>
  <c r="M607" i="10"/>
  <c r="M606" i="10"/>
  <c r="M605" i="10"/>
  <c r="M604" i="10"/>
  <c r="M603" i="10"/>
  <c r="M602" i="10"/>
  <c r="M601" i="10"/>
  <c r="M600" i="10"/>
  <c r="M599" i="10"/>
  <c r="M598" i="10"/>
  <c r="M597" i="10"/>
  <c r="M596" i="10"/>
  <c r="M595" i="10"/>
  <c r="M594" i="10"/>
  <c r="M593" i="10"/>
  <c r="M592" i="10"/>
  <c r="M591" i="10"/>
  <c r="M590" i="10"/>
  <c r="M589" i="10"/>
  <c r="M588" i="10"/>
  <c r="M587" i="10"/>
  <c r="M586" i="10"/>
  <c r="M585" i="10"/>
  <c r="M584" i="10"/>
  <c r="L582" i="10"/>
  <c r="M582" i="10"/>
  <c r="M581" i="10"/>
  <c r="M580" i="10"/>
  <c r="M579" i="10"/>
  <c r="M578" i="10"/>
  <c r="M577" i="10"/>
  <c r="M576" i="10"/>
  <c r="M575" i="10"/>
  <c r="M574" i="10"/>
  <c r="M570" i="10"/>
  <c r="M569" i="10"/>
  <c r="M568" i="10"/>
  <c r="M567" i="10"/>
  <c r="M571" i="10" s="1"/>
  <c r="M566" i="10"/>
  <c r="M565" i="10"/>
  <c r="M564" i="10"/>
  <c r="M563" i="10"/>
  <c r="L571" i="10"/>
  <c r="M556" i="10"/>
  <c r="M557" i="10" s="1"/>
  <c r="M555" i="10"/>
  <c r="L557" i="10"/>
  <c r="L551" i="10"/>
  <c r="M551" i="10"/>
  <c r="L548" i="10"/>
  <c r="M548" i="10"/>
  <c r="M547" i="10"/>
  <c r="L544" i="10"/>
  <c r="M544" i="10"/>
  <c r="M543" i="10"/>
  <c r="M542" i="10"/>
  <c r="L538" i="10"/>
  <c r="M538" i="10"/>
  <c r="M535" i="10"/>
  <c r="M534" i="10"/>
  <c r="M533" i="10"/>
  <c r="M532" i="10"/>
  <c r="M531" i="10"/>
  <c r="M530" i="10"/>
  <c r="M529" i="10"/>
  <c r="M528" i="10"/>
  <c r="M527" i="10"/>
  <c r="M526" i="10"/>
  <c r="M525" i="10"/>
  <c r="M524" i="10"/>
  <c r="M523" i="10"/>
  <c r="M522" i="10"/>
  <c r="M521" i="10"/>
  <c r="M520" i="10"/>
  <c r="L536" i="10"/>
  <c r="M536" i="10"/>
  <c r="M518" i="10"/>
  <c r="L518" i="10"/>
  <c r="M517" i="10"/>
  <c r="M512" i="10"/>
  <c r="M511" i="10"/>
  <c r="M510" i="10"/>
  <c r="M509" i="10"/>
  <c r="M513" i="10" s="1"/>
  <c r="M508" i="10"/>
  <c r="M507" i="10"/>
  <c r="L513" i="10"/>
  <c r="L504" i="10"/>
  <c r="M504" i="10"/>
  <c r="L502" i="10"/>
  <c r="M502" i="10"/>
  <c r="M501" i="10"/>
  <c r="M500" i="10"/>
  <c r="M499" i="10"/>
  <c r="M498" i="10"/>
  <c r="M497" i="10"/>
  <c r="M496" i="10"/>
  <c r="M495" i="10"/>
  <c r="M494" i="10"/>
  <c r="M493" i="10"/>
  <c r="M492" i="10"/>
  <c r="M491" i="10"/>
  <c r="M490" i="10"/>
  <c r="M486" i="10"/>
  <c r="M485" i="10"/>
  <c r="M484" i="10"/>
  <c r="M483" i="10"/>
  <c r="M482" i="10"/>
  <c r="M481" i="10"/>
  <c r="M480" i="10"/>
  <c r="M479" i="10"/>
  <c r="M478" i="10"/>
  <c r="M487" i="10"/>
  <c r="L487" i="10"/>
  <c r="L472" i="10"/>
  <c r="M472" i="10"/>
  <c r="L474" i="10"/>
  <c r="M474" i="10"/>
  <c r="M469" i="10"/>
  <c r="M468" i="10"/>
  <c r="M467" i="10"/>
  <c r="M466" i="10"/>
  <c r="M465" i="10"/>
  <c r="M464" i="10"/>
  <c r="M463" i="10"/>
  <c r="M462" i="10"/>
  <c r="M461" i="10"/>
  <c r="M460" i="10"/>
  <c r="M459" i="10"/>
  <c r="M458" i="10"/>
  <c r="M457" i="10"/>
  <c r="M448" i="10"/>
  <c r="M449" i="10"/>
  <c r="M470" i="10"/>
  <c r="L470" i="10"/>
  <c r="L455" i="10"/>
  <c r="M454" i="10"/>
  <c r="M453" i="10"/>
  <c r="M455" i="10" s="1"/>
  <c r="M450" i="10"/>
  <c r="M447" i="10"/>
  <c r="M446" i="10"/>
  <c r="M445" i="10"/>
  <c r="L451" i="10"/>
  <c r="L439" i="10"/>
  <c r="L442" i="10" s="1"/>
  <c r="M438" i="10"/>
  <c r="M439" i="10" s="1"/>
  <c r="M442" i="10" s="1"/>
  <c r="L433" i="10"/>
  <c r="L435" i="10" s="1"/>
  <c r="M432" i="10"/>
  <c r="M431" i="10"/>
  <c r="M430" i="10"/>
  <c r="M429" i="10"/>
  <c r="M428" i="10"/>
  <c r="M427" i="10"/>
  <c r="M426" i="10"/>
  <c r="M425" i="10"/>
  <c r="M424" i="10"/>
  <c r="M423" i="10"/>
  <c r="M422" i="10"/>
  <c r="M421" i="10"/>
  <c r="M420" i="10"/>
  <c r="M419" i="10"/>
  <c r="M418" i="10"/>
  <c r="M417" i="10"/>
  <c r="M416" i="10"/>
  <c r="M415" i="10"/>
  <c r="M414" i="10"/>
  <c r="M413" i="10"/>
  <c r="M412" i="10"/>
  <c r="M411" i="10"/>
  <c r="M410" i="10"/>
  <c r="M409" i="10"/>
  <c r="M408" i="10"/>
  <c r="M407" i="10"/>
  <c r="M406" i="10"/>
  <c r="M405" i="10"/>
  <c r="M404" i="10"/>
  <c r="M433" i="10" s="1"/>
  <c r="L402" i="10"/>
  <c r="M401" i="10"/>
  <c r="M400" i="10"/>
  <c r="M399" i="10"/>
  <c r="M398" i="10"/>
  <c r="M397" i="10"/>
  <c r="M396" i="10"/>
  <c r="M402" i="10" s="1"/>
  <c r="M393" i="10"/>
  <c r="M392" i="10"/>
  <c r="M391" i="10"/>
  <c r="M390" i="10"/>
  <c r="M389" i="10"/>
  <c r="M388" i="10"/>
  <c r="M387" i="10"/>
  <c r="M386" i="10"/>
  <c r="M385" i="10"/>
  <c r="M384" i="10"/>
  <c r="M383" i="10"/>
  <c r="M382" i="10"/>
  <c r="M381" i="10"/>
  <c r="M380" i="10"/>
  <c r="M379" i="10"/>
  <c r="M378" i="10"/>
  <c r="M377" i="10"/>
  <c r="M376" i="10"/>
  <c r="M375" i="10"/>
  <c r="M374" i="10"/>
  <c r="M373" i="10"/>
  <c r="L394" i="10"/>
  <c r="K394" i="10"/>
  <c r="L370" i="10"/>
  <c r="M369" i="10"/>
  <c r="M368" i="10"/>
  <c r="M370" i="10" s="1"/>
  <c r="M362" i="10"/>
  <c r="M361" i="10"/>
  <c r="M360" i="10"/>
  <c r="M359" i="10"/>
  <c r="M358" i="10"/>
  <c r="M357" i="10"/>
  <c r="L363" i="10"/>
  <c r="L365" i="10"/>
  <c r="M355" i="10"/>
  <c r="L355" i="10"/>
  <c r="M354" i="10"/>
  <c r="L350" i="10"/>
  <c r="M349" i="10"/>
  <c r="M350" i="10" s="1"/>
  <c r="M345" i="10"/>
  <c r="M346" i="10" s="1"/>
  <c r="L346" i="10"/>
  <c r="M339" i="10"/>
  <c r="M338" i="10"/>
  <c r="M337" i="10"/>
  <c r="M336" i="10"/>
  <c r="M335" i="10"/>
  <c r="M334" i="10"/>
  <c r="M333" i="10"/>
  <c r="M332" i="10"/>
  <c r="M331" i="10"/>
  <c r="M330" i="10"/>
  <c r="M329" i="10"/>
  <c r="M328" i="10"/>
  <c r="M327" i="10"/>
  <c r="M326" i="10"/>
  <c r="M325" i="10"/>
  <c r="M324" i="10"/>
  <c r="M323" i="10"/>
  <c r="M322" i="10"/>
  <c r="M321" i="10"/>
  <c r="M320" i="10"/>
  <c r="M319" i="10"/>
  <c r="M318" i="10"/>
  <c r="M317" i="10"/>
  <c r="M316" i="10"/>
  <c r="M315" i="10"/>
  <c r="M314" i="10"/>
  <c r="M313" i="10"/>
  <c r="M312" i="10"/>
  <c r="M311" i="10"/>
  <c r="M310" i="10"/>
  <c r="M309" i="10"/>
  <c r="M308" i="10"/>
  <c r="M307" i="10"/>
  <c r="M306" i="10"/>
  <c r="M305" i="10"/>
  <c r="M304" i="10"/>
  <c r="M303" i="10"/>
  <c r="M302" i="10"/>
  <c r="M301" i="10"/>
  <c r="M300" i="10"/>
  <c r="M299" i="10"/>
  <c r="M298" i="10"/>
  <c r="L340" i="10"/>
  <c r="L342" i="10" s="1"/>
  <c r="M295" i="10"/>
  <c r="M294" i="10"/>
  <c r="M293" i="10"/>
  <c r="M292" i="10"/>
  <c r="M291" i="10"/>
  <c r="M290" i="10"/>
  <c r="M289" i="10"/>
  <c r="M288" i="10"/>
  <c r="M287" i="10"/>
  <c r="M286" i="10"/>
  <c r="M285" i="10"/>
  <c r="M284" i="10"/>
  <c r="M296" i="10" s="1"/>
  <c r="L296" i="10"/>
  <c r="M281" i="10"/>
  <c r="M280" i="10"/>
  <c r="M279" i="10"/>
  <c r="M278" i="10"/>
  <c r="M277" i="10"/>
  <c r="M276" i="10"/>
  <c r="M275" i="10"/>
  <c r="M274" i="10"/>
  <c r="M273" i="10"/>
  <c r="M272" i="10"/>
  <c r="M271" i="10"/>
  <c r="M270" i="10"/>
  <c r="M269" i="10"/>
  <c r="M268" i="10"/>
  <c r="M267" i="10"/>
  <c r="M266" i="10"/>
  <c r="M265" i="10"/>
  <c r="M264" i="10"/>
  <c r="M263" i="10"/>
  <c r="M262" i="10"/>
  <c r="M261" i="10"/>
  <c r="M260" i="10"/>
  <c r="M259" i="10"/>
  <c r="M258" i="10"/>
  <c r="M257" i="10"/>
  <c r="M256" i="10"/>
  <c r="M255" i="10"/>
  <c r="M254" i="10"/>
  <c r="M253" i="10"/>
  <c r="M252" i="10"/>
  <c r="M282" i="10" s="1"/>
  <c r="L282" i="10"/>
  <c r="M244" i="10"/>
  <c r="M243" i="10"/>
  <c r="M242" i="10"/>
  <c r="M241" i="10"/>
  <c r="M240" i="10"/>
  <c r="M239" i="10"/>
  <c r="M245" i="10" s="1"/>
  <c r="L245" i="10"/>
  <c r="M235" i="10"/>
  <c r="M234" i="10"/>
  <c r="M233" i="10"/>
  <c r="M236" i="10" s="1"/>
  <c r="L236" i="10"/>
  <c r="L197" i="10"/>
  <c r="K197" i="10"/>
  <c r="L228" i="10"/>
  <c r="M227" i="10"/>
  <c r="M226" i="10"/>
  <c r="M225" i="10"/>
  <c r="M224" i="10"/>
  <c r="M223" i="10"/>
  <c r="M222" i="10"/>
  <c r="M221" i="10"/>
  <c r="M220" i="10"/>
  <c r="M219" i="10"/>
  <c r="M218" i="10"/>
  <c r="M217" i="10"/>
  <c r="M216" i="10"/>
  <c r="M215" i="10"/>
  <c r="M214" i="10"/>
  <c r="M213" i="10"/>
  <c r="M212" i="10"/>
  <c r="M211" i="10"/>
  <c r="M210" i="10"/>
  <c r="M209" i="10"/>
  <c r="M208" i="10"/>
  <c r="M207" i="10"/>
  <c r="M206" i="10"/>
  <c r="M205" i="10"/>
  <c r="M204" i="10"/>
  <c r="M228" i="10" s="1"/>
  <c r="L202" i="10"/>
  <c r="M201" i="10"/>
  <c r="M200" i="10"/>
  <c r="M199" i="10"/>
  <c r="M202" i="10" s="1"/>
  <c r="M196" i="10"/>
  <c r="M195" i="10"/>
  <c r="M194" i="10"/>
  <c r="M193" i="10"/>
  <c r="M192" i="10"/>
  <c r="M191" i="10"/>
  <c r="M197" i="10" s="1"/>
  <c r="L186" i="10"/>
  <c r="L188" i="10" s="1"/>
  <c r="M185" i="10"/>
  <c r="M184" i="10"/>
  <c r="M183" i="10"/>
  <c r="M182" i="10"/>
  <c r="M181" i="10"/>
  <c r="M180" i="10"/>
  <c r="M179" i="10"/>
  <c r="M178" i="10"/>
  <c r="M177" i="10"/>
  <c r="M176" i="10"/>
  <c r="M175" i="10"/>
  <c r="M174" i="10"/>
  <c r="M173" i="10"/>
  <c r="M172" i="10"/>
  <c r="M186" i="10" s="1"/>
  <c r="M188" i="10" s="1"/>
  <c r="L170" i="10"/>
  <c r="M169" i="10"/>
  <c r="M168" i="10"/>
  <c r="M167" i="10"/>
  <c r="M170" i="10" s="1"/>
  <c r="L161" i="10"/>
  <c r="L163" i="10" s="1"/>
  <c r="M160" i="10"/>
  <c r="M159" i="10"/>
  <c r="M158" i="10"/>
  <c r="M157" i="10"/>
  <c r="M156" i="10"/>
  <c r="M155" i="10"/>
  <c r="M161" i="10" s="1"/>
  <c r="L153" i="10"/>
  <c r="M152" i="10"/>
  <c r="M151" i="10"/>
  <c r="M150" i="10"/>
  <c r="M149" i="10"/>
  <c r="M148" i="10"/>
  <c r="M153" i="10" s="1"/>
  <c r="L145" i="10"/>
  <c r="M144" i="10"/>
  <c r="M143" i="10"/>
  <c r="M142" i="10"/>
  <c r="M141" i="10"/>
  <c r="M145" i="10" s="1"/>
  <c r="L136" i="10"/>
  <c r="L138" i="10" s="1"/>
  <c r="M135" i="10"/>
  <c r="M134" i="10"/>
  <c r="M133" i="10"/>
  <c r="M132" i="10"/>
  <c r="M131" i="10"/>
  <c r="M130" i="10"/>
  <c r="M129" i="10"/>
  <c r="M128" i="10"/>
  <c r="M127" i="10"/>
  <c r="M126" i="10"/>
  <c r="M125" i="10"/>
  <c r="M124" i="10"/>
  <c r="M136" i="10" s="1"/>
  <c r="M138" i="10" s="1"/>
  <c r="L122" i="10"/>
  <c r="M121" i="10"/>
  <c r="M122" i="10" s="1"/>
  <c r="M118" i="10"/>
  <c r="M117" i="10"/>
  <c r="M116" i="10"/>
  <c r="M115" i="10"/>
  <c r="M114" i="10"/>
  <c r="M113" i="10"/>
  <c r="M112" i="10"/>
  <c r="M111" i="10"/>
  <c r="M110" i="10"/>
  <c r="M119" i="10" s="1"/>
  <c r="L119" i="10"/>
  <c r="L107" i="10"/>
  <c r="M106" i="10"/>
  <c r="M107" i="10" s="1"/>
  <c r="L103" i="10"/>
  <c r="M102" i="10"/>
  <c r="M103" i="10" s="1"/>
  <c r="L97" i="10"/>
  <c r="M96" i="10"/>
  <c r="M95" i="10"/>
  <c r="M94" i="10"/>
  <c r="M93" i="10"/>
  <c r="M92" i="10"/>
  <c r="M91" i="10"/>
  <c r="M90" i="10"/>
  <c r="M89" i="10"/>
  <c r="M88" i="10"/>
  <c r="M87" i="10"/>
  <c r="M86" i="10"/>
  <c r="M85" i="10"/>
  <c r="M84" i="10"/>
  <c r="M83" i="10"/>
  <c r="M97" i="10" s="1"/>
  <c r="L81" i="10"/>
  <c r="M80" i="10"/>
  <c r="M81" i="10" s="1"/>
  <c r="L78" i="10"/>
  <c r="L99" i="10" s="1"/>
  <c r="M77" i="10"/>
  <c r="M76" i="10"/>
  <c r="M75" i="10"/>
  <c r="M74" i="10"/>
  <c r="M73" i="10"/>
  <c r="M72" i="10"/>
  <c r="M71" i="10"/>
  <c r="M70" i="10"/>
  <c r="M69" i="10"/>
  <c r="M78" i="10" s="1"/>
  <c r="L66" i="10"/>
  <c r="M66" i="10"/>
  <c r="M65" i="10"/>
  <c r="L60" i="10"/>
  <c r="L62" i="10" s="1"/>
  <c r="M60" i="10"/>
  <c r="M59" i="10"/>
  <c r="M58" i="10"/>
  <c r="M57" i="10"/>
  <c r="M56" i="10"/>
  <c r="M55" i="10"/>
  <c r="L53" i="10"/>
  <c r="M52" i="10"/>
  <c r="M53" i="10" s="1"/>
  <c r="L50" i="10"/>
  <c r="M49" i="10"/>
  <c r="M48" i="10"/>
  <c r="L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50" i="10" s="1"/>
  <c r="M29" i="10"/>
  <c r="M28" i="10"/>
  <c r="M43" i="10" s="1"/>
  <c r="L25" i="10"/>
  <c r="L45" i="10" s="1"/>
  <c r="M24" i="10"/>
  <c r="M23" i="10"/>
  <c r="M22" i="10"/>
  <c r="M21" i="10"/>
  <c r="M20" i="10"/>
  <c r="M19" i="10"/>
  <c r="M18" i="10"/>
  <c r="M17" i="10"/>
  <c r="M16" i="10"/>
  <c r="M15" i="10"/>
  <c r="M25" i="10" s="1"/>
  <c r="L12" i="10"/>
  <c r="M11" i="10"/>
  <c r="M10" i="10"/>
  <c r="M9" i="10"/>
  <c r="M8" i="10"/>
  <c r="M12" i="10" s="1"/>
  <c r="E25" i="15"/>
  <c r="J12" i="37"/>
  <c r="K17" i="37"/>
  <c r="I13" i="37"/>
  <c r="I17" i="37" s="1"/>
  <c r="L13" i="37"/>
  <c r="H13" i="37"/>
  <c r="K13" i="37"/>
  <c r="J9" i="37"/>
  <c r="J10" i="37"/>
  <c r="J11" i="37"/>
  <c r="J8" i="37"/>
  <c r="J13" i="37" s="1"/>
  <c r="J17" i="37" s="1"/>
  <c r="D15" i="15"/>
  <c r="E7" i="15"/>
  <c r="Q135" i="11"/>
  <c r="Q111" i="11"/>
  <c r="S171" i="11" l="1"/>
  <c r="S177" i="11" s="1"/>
  <c r="V64" i="1"/>
  <c r="V68" i="1" s="1"/>
  <c r="V71" i="1" s="1"/>
  <c r="M45" i="10"/>
  <c r="M99" i="10"/>
  <c r="M435" i="10"/>
  <c r="M62" i="10"/>
  <c r="M247" i="10" s="1"/>
  <c r="M163" i="10"/>
  <c r="M230" i="10"/>
  <c r="M451" i="10"/>
  <c r="M340" i="10"/>
  <c r="M342" i="10" s="1"/>
  <c r="M363" i="10"/>
  <c r="M365" i="10" s="1"/>
  <c r="L230" i="10"/>
  <c r="L247" i="10" s="1"/>
  <c r="M394" i="10"/>
  <c r="L17" i="37"/>
  <c r="C17" i="15"/>
  <c r="Q148" i="11"/>
  <c r="Q147" i="11"/>
  <c r="N97" i="12"/>
  <c r="M70" i="14"/>
  <c r="T164" i="11"/>
  <c r="N694" i="10" l="1"/>
  <c r="S66" i="1"/>
  <c r="C34" i="15"/>
  <c r="C35" i="15" s="1"/>
  <c r="C25" i="15"/>
  <c r="C32" i="15" s="1"/>
  <c r="T33" i="43"/>
  <c r="R35" i="42"/>
  <c r="R39" i="42" s="1"/>
  <c r="K37" i="42"/>
  <c r="J37" i="42"/>
  <c r="J39" i="42" s="1"/>
  <c r="I37" i="42"/>
  <c r="Q35" i="42"/>
  <c r="Q39" i="42" s="1"/>
  <c r="P35" i="42"/>
  <c r="P39" i="42" s="1"/>
  <c r="O35" i="42"/>
  <c r="O39" i="42" s="1"/>
  <c r="K33" i="42"/>
  <c r="I33" i="42"/>
  <c r="M29" i="42"/>
  <c r="L29" i="42"/>
  <c r="K29" i="42" s="1"/>
  <c r="I29" i="42"/>
  <c r="M28" i="42"/>
  <c r="L28" i="42"/>
  <c r="K28" i="42" s="1"/>
  <c r="I28" i="42"/>
  <c r="L23" i="42"/>
  <c r="K23" i="42" s="1"/>
  <c r="I23" i="42"/>
  <c r="L22" i="42"/>
  <c r="K22" i="42" s="1"/>
  <c r="I22" i="42"/>
  <c r="M21" i="42"/>
  <c r="L21" i="42"/>
  <c r="K21" i="42" s="1"/>
  <c r="I21" i="42"/>
  <c r="L20" i="42"/>
  <c r="K20" i="42" s="1"/>
  <c r="I20" i="42"/>
  <c r="M19" i="42"/>
  <c r="L19" i="42"/>
  <c r="K19" i="42" s="1"/>
  <c r="I19" i="42"/>
  <c r="K18" i="42"/>
  <c r="I18" i="42"/>
  <c r="U17" i="42"/>
  <c r="L17" i="42"/>
  <c r="K17" i="42" s="1"/>
  <c r="I17" i="42"/>
  <c r="M16" i="42"/>
  <c r="L16" i="42"/>
  <c r="K16" i="42" s="1"/>
  <c r="I16" i="42"/>
  <c r="M15" i="42"/>
  <c r="L15" i="42"/>
  <c r="K15" i="42" s="1"/>
  <c r="I15" i="42"/>
  <c r="L14" i="42"/>
  <c r="K14" i="42" s="1"/>
  <c r="I14" i="42"/>
  <c r="M12" i="42"/>
  <c r="L12" i="42"/>
  <c r="K12" i="42" s="1"/>
  <c r="I12" i="42"/>
  <c r="N10" i="42"/>
  <c r="N35" i="42" s="1"/>
  <c r="N39" i="42" s="1"/>
  <c r="K9" i="42"/>
  <c r="I9" i="42"/>
  <c r="U1" i="42"/>
  <c r="U34" i="43"/>
  <c r="S34" i="43"/>
  <c r="Q34" i="43"/>
  <c r="P34" i="43"/>
  <c r="O34" i="43"/>
  <c r="N34" i="43"/>
  <c r="J34" i="43"/>
  <c r="R32" i="43"/>
  <c r="T32" i="43" s="1"/>
  <c r="L32" i="43"/>
  <c r="K32" i="43" s="1"/>
  <c r="I32" i="43"/>
  <c r="R31" i="43"/>
  <c r="T31" i="43" s="1"/>
  <c r="R30" i="43"/>
  <c r="T30" i="43" s="1"/>
  <c r="R29" i="43"/>
  <c r="T29" i="43" s="1"/>
  <c r="R28" i="43"/>
  <c r="T28" i="43" s="1"/>
  <c r="R27" i="43"/>
  <c r="T27" i="43" s="1"/>
  <c r="R26" i="43"/>
  <c r="T26" i="43" s="1"/>
  <c r="R25" i="43"/>
  <c r="T25" i="43" s="1"/>
  <c r="R24" i="43"/>
  <c r="T24" i="43" s="1"/>
  <c r="L24" i="43"/>
  <c r="K24" i="43" s="1"/>
  <c r="I24" i="43"/>
  <c r="R23" i="43"/>
  <c r="T23" i="43" s="1"/>
  <c r="L23" i="43"/>
  <c r="K23" i="43" s="1"/>
  <c r="I23" i="43"/>
  <c r="R22" i="43"/>
  <c r="T22" i="43" s="1"/>
  <c r="M22" i="43"/>
  <c r="L22" i="43"/>
  <c r="K22" i="43" s="1"/>
  <c r="I22" i="43"/>
  <c r="R21" i="43"/>
  <c r="T21" i="43" s="1"/>
  <c r="K21" i="43"/>
  <c r="I21" i="43"/>
  <c r="R20" i="43"/>
  <c r="T20" i="43" s="1"/>
  <c r="M20" i="43"/>
  <c r="L20" i="43"/>
  <c r="K20" i="43" s="1"/>
  <c r="I20" i="43"/>
  <c r="R19" i="43"/>
  <c r="T19" i="43" s="1"/>
  <c r="M19" i="43"/>
  <c r="L19" i="43"/>
  <c r="K19" i="43" s="1"/>
  <c r="I19" i="43"/>
  <c r="X18" i="43"/>
  <c r="R18" i="43"/>
  <c r="T18" i="43" s="1"/>
  <c r="L18" i="43"/>
  <c r="K18" i="43" s="1"/>
  <c r="I18" i="43"/>
  <c r="R17" i="43"/>
  <c r="T17" i="43" s="1"/>
  <c r="M17" i="43"/>
  <c r="L17" i="43"/>
  <c r="K17" i="43" s="1"/>
  <c r="I17" i="43"/>
  <c r="R16" i="43"/>
  <c r="T16" i="43" s="1"/>
  <c r="L16" i="43"/>
  <c r="K16" i="43" s="1"/>
  <c r="I16" i="43"/>
  <c r="R15" i="43"/>
  <c r="T15" i="43" s="1"/>
  <c r="M15" i="43"/>
  <c r="L15" i="43"/>
  <c r="K15" i="43" s="1"/>
  <c r="I15" i="43"/>
  <c r="X14" i="43"/>
  <c r="R14" i="43"/>
  <c r="T14" i="43" s="1"/>
  <c r="K14" i="43"/>
  <c r="I14" i="43"/>
  <c r="R13" i="43"/>
  <c r="T13" i="43" s="1"/>
  <c r="K13" i="43"/>
  <c r="I13" i="43"/>
  <c r="R12" i="43"/>
  <c r="T12" i="43" s="1"/>
  <c r="R11" i="43"/>
  <c r="T11" i="43" s="1"/>
  <c r="R10" i="43"/>
  <c r="T10" i="43" s="1"/>
  <c r="R9" i="43"/>
  <c r="T9" i="43" s="1"/>
  <c r="R8" i="43"/>
  <c r="T8" i="43" s="1"/>
  <c r="R7" i="43"/>
  <c r="T7" i="43" s="1"/>
  <c r="K7" i="43"/>
  <c r="I7" i="43"/>
  <c r="X1" i="43"/>
  <c r="F78" i="41"/>
  <c r="C78" i="41"/>
  <c r="D76" i="41"/>
  <c r="E76" i="41" s="1"/>
  <c r="E75" i="41"/>
  <c r="E74" i="41"/>
  <c r="E73" i="41"/>
  <c r="D72" i="41"/>
  <c r="E72" i="41" s="1"/>
  <c r="E71" i="41"/>
  <c r="D70" i="41"/>
  <c r="E70" i="41" s="1"/>
  <c r="E69" i="41"/>
  <c r="E68" i="41"/>
  <c r="E67" i="41"/>
  <c r="E66" i="41"/>
  <c r="E65" i="41"/>
  <c r="E64" i="41"/>
  <c r="E63" i="41"/>
  <c r="E62" i="41"/>
  <c r="E61" i="41"/>
  <c r="E60" i="41"/>
  <c r="E59" i="41"/>
  <c r="E58" i="41"/>
  <c r="E57" i="41"/>
  <c r="E56" i="41"/>
  <c r="E55" i="41"/>
  <c r="E54" i="41"/>
  <c r="E53" i="41"/>
  <c r="E52" i="41"/>
  <c r="E51" i="41"/>
  <c r="E50" i="41"/>
  <c r="E49" i="41"/>
  <c r="E48" i="41"/>
  <c r="E47" i="41"/>
  <c r="E46" i="41"/>
  <c r="E45" i="41"/>
  <c r="F42" i="41"/>
  <c r="D42" i="41"/>
  <c r="C42" i="41"/>
  <c r="E41" i="41"/>
  <c r="E40" i="41"/>
  <c r="E39" i="41"/>
  <c r="E38" i="41"/>
  <c r="E37" i="41"/>
  <c r="E36" i="41"/>
  <c r="E35" i="41"/>
  <c r="E34" i="41"/>
  <c r="E33" i="41"/>
  <c r="E32" i="41"/>
  <c r="E31" i="41"/>
  <c r="E30" i="41"/>
  <c r="E29" i="41"/>
  <c r="E28" i="41"/>
  <c r="F23" i="41"/>
  <c r="D23" i="41"/>
  <c r="C23" i="41"/>
  <c r="E22" i="41"/>
  <c r="E21" i="41"/>
  <c r="E20" i="41"/>
  <c r="E19" i="41"/>
  <c r="E18" i="41"/>
  <c r="E17" i="41"/>
  <c r="E16" i="41"/>
  <c r="E15" i="41"/>
  <c r="E14" i="41"/>
  <c r="E13" i="41"/>
  <c r="F10" i="41"/>
  <c r="D10" i="41"/>
  <c r="C10" i="41"/>
  <c r="E9" i="41"/>
  <c r="E10" i="41" s="1"/>
  <c r="F1" i="41"/>
  <c r="D48" i="40"/>
  <c r="C48" i="40"/>
  <c r="D37" i="40"/>
  <c r="C37" i="40"/>
  <c r="C31" i="40"/>
  <c r="D29" i="40"/>
  <c r="D31" i="40" s="1"/>
  <c r="C20" i="40"/>
  <c r="D17" i="40"/>
  <c r="D20" i="40" s="1"/>
  <c r="D10" i="40"/>
  <c r="C10" i="40"/>
  <c r="E1" i="40"/>
  <c r="T34" i="43" l="1"/>
  <c r="E42" i="41"/>
  <c r="E23" i="41"/>
  <c r="D33" i="15"/>
  <c r="C33" i="15"/>
  <c r="I35" i="42"/>
  <c r="I39" i="42" s="1"/>
  <c r="L35" i="42"/>
  <c r="L39" i="42" s="1"/>
  <c r="M35" i="42"/>
  <c r="M39" i="42" s="1"/>
  <c r="M34" i="43"/>
  <c r="I34" i="43"/>
  <c r="K34" i="43"/>
  <c r="R34" i="43"/>
  <c r="K35" i="42"/>
  <c r="K39" i="42" s="1"/>
  <c r="L34" i="43"/>
  <c r="E78" i="41"/>
  <c r="D78" i="41"/>
  <c r="S59" i="39"/>
  <c r="O59" i="39"/>
  <c r="N59" i="39"/>
  <c r="H59" i="39"/>
  <c r="G59" i="39"/>
  <c r="F59" i="39"/>
  <c r="E59" i="39"/>
  <c r="D59" i="39"/>
  <c r="P58" i="39"/>
  <c r="R58" i="39" s="1"/>
  <c r="L58" i="39"/>
  <c r="K58" i="39"/>
  <c r="J58" i="39"/>
  <c r="I58" i="39"/>
  <c r="Q57" i="39"/>
  <c r="P57" i="39"/>
  <c r="K57" i="39"/>
  <c r="M57" i="39" s="1"/>
  <c r="J57" i="39"/>
  <c r="I57" i="39"/>
  <c r="P56" i="39"/>
  <c r="R56" i="39" s="1"/>
  <c r="K56" i="39"/>
  <c r="M56" i="39" s="1"/>
  <c r="J56" i="39"/>
  <c r="I56" i="39"/>
  <c r="P55" i="39"/>
  <c r="R55" i="39" s="1"/>
  <c r="L55" i="39"/>
  <c r="K55" i="39"/>
  <c r="J55" i="39"/>
  <c r="I55" i="39"/>
  <c r="P54" i="39"/>
  <c r="R54" i="39" s="1"/>
  <c r="L54" i="39"/>
  <c r="K54" i="39"/>
  <c r="J54" i="39"/>
  <c r="I54" i="39"/>
  <c r="P53" i="39"/>
  <c r="R53" i="39" s="1"/>
  <c r="P52" i="39"/>
  <c r="R52" i="39" s="1"/>
  <c r="L52" i="39"/>
  <c r="K52" i="39"/>
  <c r="J52" i="39"/>
  <c r="I52" i="39"/>
  <c r="P51" i="39"/>
  <c r="R51" i="39" s="1"/>
  <c r="L51" i="39"/>
  <c r="K51" i="39"/>
  <c r="J51" i="39"/>
  <c r="I51" i="39"/>
  <c r="P50" i="39"/>
  <c r="R50" i="39" s="1"/>
  <c r="L50" i="39"/>
  <c r="K50" i="39"/>
  <c r="M50" i="39" s="1"/>
  <c r="J50" i="39"/>
  <c r="I50" i="39"/>
  <c r="P49" i="39"/>
  <c r="R49" i="39" s="1"/>
  <c r="K49" i="39"/>
  <c r="M49" i="39" s="1"/>
  <c r="J49" i="39"/>
  <c r="I49" i="39"/>
  <c r="P48" i="39"/>
  <c r="R48" i="39" s="1"/>
  <c r="K48" i="39"/>
  <c r="M48" i="39" s="1"/>
  <c r="J48" i="39"/>
  <c r="I48" i="39"/>
  <c r="Q47" i="39"/>
  <c r="P47" i="39"/>
  <c r="L47" i="39"/>
  <c r="K47" i="39"/>
  <c r="J47" i="39"/>
  <c r="I47" i="39"/>
  <c r="P46" i="39"/>
  <c r="R46" i="39" s="1"/>
  <c r="L46" i="39"/>
  <c r="K46" i="39"/>
  <c r="J46" i="39"/>
  <c r="I46" i="39"/>
  <c r="P45" i="39"/>
  <c r="R45" i="39" s="1"/>
  <c r="L45" i="39"/>
  <c r="K45" i="39"/>
  <c r="M45" i="39" s="1"/>
  <c r="J45" i="39"/>
  <c r="I45" i="39"/>
  <c r="P44" i="39"/>
  <c r="R44" i="39" s="1"/>
  <c r="L44" i="39"/>
  <c r="K44" i="39"/>
  <c r="J44" i="39"/>
  <c r="I44" i="39"/>
  <c r="P43" i="39"/>
  <c r="R43" i="39" s="1"/>
  <c r="L43" i="39"/>
  <c r="K43" i="39"/>
  <c r="J43" i="39"/>
  <c r="I43" i="39"/>
  <c r="P42" i="39"/>
  <c r="R42" i="39" s="1"/>
  <c r="L42" i="39"/>
  <c r="K42" i="39"/>
  <c r="J42" i="39"/>
  <c r="I42" i="39"/>
  <c r="P41" i="39"/>
  <c r="R41" i="39" s="1"/>
  <c r="L41" i="39"/>
  <c r="K41" i="39"/>
  <c r="J41" i="39"/>
  <c r="I41" i="39"/>
  <c r="P40" i="39"/>
  <c r="R40" i="39" s="1"/>
  <c r="L40" i="39"/>
  <c r="K40" i="39"/>
  <c r="J40" i="39"/>
  <c r="I40" i="39"/>
  <c r="P39" i="39"/>
  <c r="R39" i="39" s="1"/>
  <c r="L39" i="39"/>
  <c r="K39" i="39"/>
  <c r="J39" i="39"/>
  <c r="I39" i="39"/>
  <c r="P38" i="39"/>
  <c r="R38" i="39" s="1"/>
  <c r="L38" i="39"/>
  <c r="K38" i="39"/>
  <c r="J38" i="39"/>
  <c r="I38" i="39"/>
  <c r="P37" i="39"/>
  <c r="R37" i="39" s="1"/>
  <c r="L37" i="39"/>
  <c r="K37" i="39"/>
  <c r="J37" i="39"/>
  <c r="I37" i="39"/>
  <c r="P36" i="39"/>
  <c r="R36" i="39" s="1"/>
  <c r="L36" i="39"/>
  <c r="K36" i="39"/>
  <c r="J36" i="39"/>
  <c r="I36" i="39"/>
  <c r="P35" i="39"/>
  <c r="R35" i="39" s="1"/>
  <c r="L35" i="39"/>
  <c r="K35" i="39"/>
  <c r="M35" i="39" s="1"/>
  <c r="J35" i="39"/>
  <c r="I35" i="39"/>
  <c r="P34" i="39"/>
  <c r="L34" i="39"/>
  <c r="K34" i="39"/>
  <c r="J34" i="39"/>
  <c r="I34" i="39"/>
  <c r="S31" i="39"/>
  <c r="Q31" i="39"/>
  <c r="O31" i="39"/>
  <c r="N31" i="39"/>
  <c r="H31" i="39"/>
  <c r="G31" i="39"/>
  <c r="F31" i="39"/>
  <c r="E31" i="39"/>
  <c r="D31" i="39"/>
  <c r="P30" i="39"/>
  <c r="R30" i="39" s="1"/>
  <c r="P29" i="39"/>
  <c r="R29" i="39" s="1"/>
  <c r="P28" i="39"/>
  <c r="R28" i="39" s="1"/>
  <c r="L28" i="39"/>
  <c r="K28" i="39"/>
  <c r="M28" i="39" s="1"/>
  <c r="J28" i="39"/>
  <c r="I28" i="39"/>
  <c r="P27" i="39"/>
  <c r="R27" i="39" s="1"/>
  <c r="L27" i="39"/>
  <c r="K27" i="39"/>
  <c r="J27" i="39"/>
  <c r="I27" i="39"/>
  <c r="P26" i="39"/>
  <c r="R26" i="39" s="1"/>
  <c r="L26" i="39"/>
  <c r="K26" i="39"/>
  <c r="J26" i="39"/>
  <c r="I26" i="39"/>
  <c r="P25" i="39"/>
  <c r="R25" i="39" s="1"/>
  <c r="L25" i="39"/>
  <c r="K25" i="39"/>
  <c r="J25" i="39"/>
  <c r="I25" i="39"/>
  <c r="S22" i="39"/>
  <c r="Q22" i="39"/>
  <c r="O22" i="39"/>
  <c r="N22" i="39"/>
  <c r="H22" i="39"/>
  <c r="G22" i="39"/>
  <c r="F22" i="39"/>
  <c r="F63" i="39" s="1"/>
  <c r="E22" i="39"/>
  <c r="E63" i="39" s="1"/>
  <c r="D22" i="39"/>
  <c r="P21" i="39"/>
  <c r="R21" i="39" s="1"/>
  <c r="P20" i="39"/>
  <c r="R20" i="39" s="1"/>
  <c r="P19" i="39"/>
  <c r="R19" i="39" s="1"/>
  <c r="L19" i="39"/>
  <c r="K19" i="39"/>
  <c r="J19" i="39"/>
  <c r="I19" i="39"/>
  <c r="P18" i="39"/>
  <c r="R18" i="39" s="1"/>
  <c r="L18" i="39"/>
  <c r="K18" i="39"/>
  <c r="J18" i="39"/>
  <c r="I18" i="39"/>
  <c r="P17" i="39"/>
  <c r="R17" i="39" s="1"/>
  <c r="L17" i="39"/>
  <c r="K17" i="39"/>
  <c r="J17" i="39"/>
  <c r="I17" i="39"/>
  <c r="P16" i="39"/>
  <c r="R16" i="39" s="1"/>
  <c r="L16" i="39"/>
  <c r="K16" i="39"/>
  <c r="J16" i="39"/>
  <c r="I16" i="39"/>
  <c r="P15" i="39"/>
  <c r="R15" i="39" s="1"/>
  <c r="L15" i="39"/>
  <c r="K15" i="39"/>
  <c r="J15" i="39"/>
  <c r="I15" i="39"/>
  <c r="P14" i="39"/>
  <c r="R14" i="39" s="1"/>
  <c r="L14" i="39"/>
  <c r="K14" i="39"/>
  <c r="J14" i="39"/>
  <c r="I14" i="39"/>
  <c r="P13" i="39"/>
  <c r="R13" i="39" s="1"/>
  <c r="L13" i="39"/>
  <c r="K13" i="39"/>
  <c r="J13" i="39"/>
  <c r="I13" i="39"/>
  <c r="P12" i="39"/>
  <c r="R12" i="39" s="1"/>
  <c r="L12" i="39"/>
  <c r="K12" i="39"/>
  <c r="J12" i="39"/>
  <c r="I12" i="39"/>
  <c r="P11" i="39"/>
  <c r="R11" i="39" s="1"/>
  <c r="L11" i="39"/>
  <c r="K11" i="39"/>
  <c r="J11" i="39"/>
  <c r="I11" i="39"/>
  <c r="P10" i="39"/>
  <c r="R10" i="39" s="1"/>
  <c r="L10" i="39"/>
  <c r="K10" i="39"/>
  <c r="J10" i="39"/>
  <c r="I10" i="39"/>
  <c r="P9" i="39"/>
  <c r="R9" i="39" s="1"/>
  <c r="L9" i="39"/>
  <c r="K9" i="39"/>
  <c r="J9" i="39"/>
  <c r="I9" i="39"/>
  <c r="P8" i="39"/>
  <c r="R8" i="39" s="1"/>
  <c r="L8" i="39"/>
  <c r="K8" i="39"/>
  <c r="J8" i="39"/>
  <c r="I8" i="39"/>
  <c r="D63" i="39" l="1"/>
  <c r="M9" i="39"/>
  <c r="R57" i="39"/>
  <c r="R47" i="39"/>
  <c r="G63" i="39"/>
  <c r="M15" i="39"/>
  <c r="I59" i="39"/>
  <c r="M17" i="39"/>
  <c r="M51" i="39"/>
  <c r="M52" i="39"/>
  <c r="M13" i="39"/>
  <c r="M42" i="39"/>
  <c r="M38" i="39"/>
  <c r="J59" i="39"/>
  <c r="M11" i="39"/>
  <c r="M14" i="39"/>
  <c r="L22" i="39"/>
  <c r="J31" i="39"/>
  <c r="I22" i="39"/>
  <c r="M19" i="39"/>
  <c r="M41" i="39"/>
  <c r="M47" i="39"/>
  <c r="M54" i="39"/>
  <c r="M58" i="39"/>
  <c r="M39" i="39"/>
  <c r="M40" i="39"/>
  <c r="M27" i="39"/>
  <c r="M44" i="39"/>
  <c r="M37" i="39"/>
  <c r="M43" i="39"/>
  <c r="M36" i="39"/>
  <c r="S63" i="39"/>
  <c r="B17" i="15" s="1"/>
  <c r="O63" i="39"/>
  <c r="N63" i="39"/>
  <c r="M55" i="39"/>
  <c r="Q59" i="39"/>
  <c r="Q63" i="39" s="1"/>
  <c r="K59" i="39"/>
  <c r="M46" i="39"/>
  <c r="M34" i="39"/>
  <c r="M26" i="39"/>
  <c r="I31" i="39"/>
  <c r="M25" i="39"/>
  <c r="M16" i="39"/>
  <c r="M18" i="39"/>
  <c r="J22" i="39"/>
  <c r="M12" i="39"/>
  <c r="M10" i="39"/>
  <c r="P59" i="39"/>
  <c r="R34" i="39"/>
  <c r="K22" i="39"/>
  <c r="M8" i="39"/>
  <c r="R22" i="39"/>
  <c r="R31" i="39"/>
  <c r="P31" i="39"/>
  <c r="L31" i="39"/>
  <c r="P22" i="39"/>
  <c r="K31" i="39"/>
  <c r="L59" i="39"/>
  <c r="R59" i="39" l="1"/>
  <c r="R63" i="39" s="1"/>
  <c r="J63" i="39"/>
  <c r="I63" i="39"/>
  <c r="M31" i="39"/>
  <c r="M22" i="39"/>
  <c r="M59" i="39"/>
  <c r="L63" i="39"/>
  <c r="P63" i="39"/>
  <c r="K63" i="39"/>
  <c r="K15" i="8"/>
  <c r="K16" i="6"/>
  <c r="R20" i="5"/>
  <c r="K623" i="10"/>
  <c r="K625" i="10" s="1"/>
  <c r="K557" i="10"/>
  <c r="T64" i="1"/>
  <c r="C7" i="15" s="1"/>
  <c r="N43" i="11"/>
  <c r="K43" i="11"/>
  <c r="M42" i="11"/>
  <c r="Q43" i="11"/>
  <c r="M41" i="11"/>
  <c r="I41" i="11"/>
  <c r="M62" i="11"/>
  <c r="J62" i="11"/>
  <c r="I62" i="11"/>
  <c r="J25" i="14"/>
  <c r="F23" i="14"/>
  <c r="C23" i="14"/>
  <c r="G24" i="12"/>
  <c r="D24" i="12"/>
  <c r="C24" i="12"/>
  <c r="K658" i="10"/>
  <c r="G579" i="10"/>
  <c r="D579" i="10"/>
  <c r="C579" i="10"/>
  <c r="K518" i="10"/>
  <c r="J557" i="10"/>
  <c r="E557" i="10"/>
  <c r="D557" i="10"/>
  <c r="C557" i="10"/>
  <c r="J68" i="14"/>
  <c r="J56" i="14"/>
  <c r="J46" i="14"/>
  <c r="J20" i="14"/>
  <c r="J9" i="14"/>
  <c r="K80" i="12"/>
  <c r="K66" i="12"/>
  <c r="K57" i="12"/>
  <c r="K27" i="12"/>
  <c r="K18" i="12"/>
  <c r="K9" i="12"/>
  <c r="F9" i="12"/>
  <c r="H9" i="12"/>
  <c r="E9" i="12"/>
  <c r="Q169" i="11"/>
  <c r="Q162" i="11"/>
  <c r="Q175" i="11" s="1"/>
  <c r="Q149" i="11"/>
  <c r="Q174" i="11" s="1"/>
  <c r="Q139" i="11"/>
  <c r="Q173" i="11" s="1"/>
  <c r="Q99" i="11"/>
  <c r="Q85" i="11"/>
  <c r="Q64" i="11"/>
  <c r="Q52" i="11"/>
  <c r="Q25" i="11"/>
  <c r="Q21" i="11"/>
  <c r="Q8" i="11"/>
  <c r="K692" i="10"/>
  <c r="K682" i="10"/>
  <c r="K665" i="10"/>
  <c r="E665" i="10"/>
  <c r="E658" i="10"/>
  <c r="K650" i="10"/>
  <c r="K646" i="10"/>
  <c r="K636" i="10"/>
  <c r="E636" i="10"/>
  <c r="K632" i="10"/>
  <c r="K616" i="10"/>
  <c r="K582" i="10"/>
  <c r="K571" i="10"/>
  <c r="K548" i="10"/>
  <c r="K544" i="10"/>
  <c r="K536" i="10"/>
  <c r="K513" i="10"/>
  <c r="K502" i="10"/>
  <c r="K487" i="10"/>
  <c r="K470" i="10"/>
  <c r="K455" i="10"/>
  <c r="K451" i="10"/>
  <c r="K439" i="10"/>
  <c r="K442" i="10" s="1"/>
  <c r="K433" i="10"/>
  <c r="K402" i="10"/>
  <c r="E402" i="10"/>
  <c r="K370" i="10"/>
  <c r="K363" i="10"/>
  <c r="K355" i="10"/>
  <c r="E355" i="10"/>
  <c r="K350" i="10"/>
  <c r="K346" i="10"/>
  <c r="K340" i="10"/>
  <c r="K296" i="10"/>
  <c r="K282" i="10"/>
  <c r="K245" i="10"/>
  <c r="K236" i="10"/>
  <c r="K228" i="10"/>
  <c r="K202" i="10"/>
  <c r="K186" i="10"/>
  <c r="K170" i="10"/>
  <c r="K161" i="10"/>
  <c r="K153" i="10"/>
  <c r="E153" i="10"/>
  <c r="K145" i="10"/>
  <c r="K136" i="10"/>
  <c r="E136" i="10"/>
  <c r="K122" i="10"/>
  <c r="F122" i="10"/>
  <c r="H122" i="10"/>
  <c r="K119" i="10"/>
  <c r="K107" i="10"/>
  <c r="K103" i="10"/>
  <c r="F103" i="10"/>
  <c r="K97" i="10"/>
  <c r="K81" i="10"/>
  <c r="H81" i="10"/>
  <c r="F81" i="10"/>
  <c r="K78" i="10"/>
  <c r="K66" i="10"/>
  <c r="K60" i="10"/>
  <c r="K53" i="10"/>
  <c r="K50" i="10"/>
  <c r="E50" i="10"/>
  <c r="K43" i="10"/>
  <c r="K25" i="10"/>
  <c r="K12" i="10"/>
  <c r="H17" i="37"/>
  <c r="J96" i="12"/>
  <c r="J95" i="12"/>
  <c r="C95" i="12"/>
  <c r="J94" i="12"/>
  <c r="D94" i="12"/>
  <c r="J93" i="12"/>
  <c r="D93" i="12"/>
  <c r="J92" i="12"/>
  <c r="D92" i="12"/>
  <c r="J91" i="12"/>
  <c r="D91" i="12"/>
  <c r="J90" i="12"/>
  <c r="D90" i="12"/>
  <c r="J89" i="12"/>
  <c r="D89" i="12"/>
  <c r="J88" i="12"/>
  <c r="D88" i="12"/>
  <c r="J87" i="12"/>
  <c r="D87" i="12"/>
  <c r="J86" i="12"/>
  <c r="D86" i="12"/>
  <c r="J85" i="12"/>
  <c r="D85" i="12"/>
  <c r="J84" i="12"/>
  <c r="D84" i="12"/>
  <c r="J83" i="12"/>
  <c r="D83" i="12"/>
  <c r="J82" i="12"/>
  <c r="H80" i="12"/>
  <c r="F80" i="12"/>
  <c r="E80" i="12"/>
  <c r="G79" i="12"/>
  <c r="J79" i="12" s="1"/>
  <c r="D79" i="12"/>
  <c r="C79" i="12"/>
  <c r="G78" i="12"/>
  <c r="J78" i="12" s="1"/>
  <c r="D78" i="12"/>
  <c r="C78" i="12"/>
  <c r="G77" i="12"/>
  <c r="J77" i="12" s="1"/>
  <c r="D77" i="12"/>
  <c r="C77" i="12"/>
  <c r="G76" i="12"/>
  <c r="I76" i="12" s="1"/>
  <c r="D76" i="12"/>
  <c r="C76" i="12"/>
  <c r="G75" i="12"/>
  <c r="J75" i="12" s="1"/>
  <c r="D75" i="12"/>
  <c r="C75" i="12"/>
  <c r="G74" i="12"/>
  <c r="J74" i="12" s="1"/>
  <c r="D74" i="12"/>
  <c r="C74" i="12"/>
  <c r="G73" i="12"/>
  <c r="G72" i="12"/>
  <c r="I72" i="12" s="1"/>
  <c r="C72" i="12"/>
  <c r="G71" i="12"/>
  <c r="J71" i="12" s="1"/>
  <c r="G70" i="12"/>
  <c r="J70" i="12" s="1"/>
  <c r="G69" i="12"/>
  <c r="J69" i="12" s="1"/>
  <c r="D69" i="12"/>
  <c r="C69" i="12"/>
  <c r="H66" i="12"/>
  <c r="F66" i="12"/>
  <c r="G65" i="12"/>
  <c r="I65" i="12" s="1"/>
  <c r="C65" i="12"/>
  <c r="G64" i="12"/>
  <c r="J64" i="12" s="1"/>
  <c r="C64" i="12"/>
  <c r="E63" i="12"/>
  <c r="E66" i="12" s="1"/>
  <c r="C63" i="12"/>
  <c r="G62" i="12"/>
  <c r="J62" i="12" s="1"/>
  <c r="C62" i="12"/>
  <c r="G61" i="12"/>
  <c r="J61" i="12" s="1"/>
  <c r="C61" i="12"/>
  <c r="G60" i="12"/>
  <c r="D60" i="12"/>
  <c r="D66" i="12" s="1"/>
  <c r="C60" i="12"/>
  <c r="H57" i="12"/>
  <c r="F57" i="12"/>
  <c r="E57" i="12"/>
  <c r="G56" i="12"/>
  <c r="J56" i="12" s="1"/>
  <c r="D56" i="12"/>
  <c r="C56" i="12"/>
  <c r="G55" i="12"/>
  <c r="J55" i="12" s="1"/>
  <c r="D55" i="12"/>
  <c r="C55" i="12"/>
  <c r="G54" i="12"/>
  <c r="J54" i="12" s="1"/>
  <c r="D54" i="12"/>
  <c r="C54" i="12"/>
  <c r="G53" i="12"/>
  <c r="J53" i="12" s="1"/>
  <c r="D53" i="12"/>
  <c r="C53" i="12"/>
  <c r="G52" i="12"/>
  <c r="I52" i="12" s="1"/>
  <c r="D52" i="12"/>
  <c r="C52" i="12"/>
  <c r="G51" i="12"/>
  <c r="J51" i="12" s="1"/>
  <c r="C51" i="12"/>
  <c r="G50" i="12"/>
  <c r="I50" i="12" s="1"/>
  <c r="C50" i="12"/>
  <c r="G49" i="12"/>
  <c r="C49" i="12"/>
  <c r="G48" i="12"/>
  <c r="C48" i="12"/>
  <c r="G47" i="12"/>
  <c r="J47" i="12" s="1"/>
  <c r="D47" i="12"/>
  <c r="C47" i="12"/>
  <c r="G46" i="12"/>
  <c r="J46" i="12" s="1"/>
  <c r="D46" i="12"/>
  <c r="C46" i="12"/>
  <c r="G45" i="12"/>
  <c r="D45" i="12"/>
  <c r="C45" i="12"/>
  <c r="G44" i="12"/>
  <c r="J44" i="12" s="1"/>
  <c r="D44" i="12"/>
  <c r="C44" i="12"/>
  <c r="G43" i="12"/>
  <c r="J43" i="12" s="1"/>
  <c r="D43" i="12"/>
  <c r="C43" i="12"/>
  <c r="G42" i="12"/>
  <c r="C42" i="12"/>
  <c r="G41" i="12"/>
  <c r="D41" i="12"/>
  <c r="C41" i="12"/>
  <c r="G40" i="12"/>
  <c r="J40" i="12" s="1"/>
  <c r="D40" i="12"/>
  <c r="C40" i="12"/>
  <c r="G39" i="12"/>
  <c r="J39" i="12" s="1"/>
  <c r="C39" i="12"/>
  <c r="G38" i="12"/>
  <c r="I38" i="12" s="1"/>
  <c r="C38" i="12"/>
  <c r="G37" i="12"/>
  <c r="I37" i="12" s="1"/>
  <c r="C37" i="12"/>
  <c r="G36" i="12"/>
  <c r="J36" i="12" s="1"/>
  <c r="D36" i="12"/>
  <c r="C36" i="12"/>
  <c r="G35" i="12"/>
  <c r="J35" i="12" s="1"/>
  <c r="D35" i="12"/>
  <c r="C35" i="12"/>
  <c r="G34" i="12"/>
  <c r="J34" i="12" s="1"/>
  <c r="D34" i="12"/>
  <c r="C34" i="12"/>
  <c r="G33" i="12"/>
  <c r="D33" i="12"/>
  <c r="C33" i="12"/>
  <c r="G32" i="12"/>
  <c r="J32" i="12" s="1"/>
  <c r="C32" i="12"/>
  <c r="G31" i="12"/>
  <c r="J31" i="12" s="1"/>
  <c r="C31" i="12"/>
  <c r="G30" i="12"/>
  <c r="D30" i="12"/>
  <c r="C30" i="12"/>
  <c r="H27" i="12"/>
  <c r="F27" i="12"/>
  <c r="E27" i="12"/>
  <c r="D26" i="12"/>
  <c r="C26" i="12"/>
  <c r="G23" i="12"/>
  <c r="J23" i="12" s="1"/>
  <c r="C23" i="12"/>
  <c r="G22" i="12"/>
  <c r="J22" i="12" s="1"/>
  <c r="C22" i="12"/>
  <c r="G21" i="12"/>
  <c r="I21" i="12" s="1"/>
  <c r="C21" i="12"/>
  <c r="J18" i="12"/>
  <c r="I18" i="12"/>
  <c r="F18" i="12"/>
  <c r="E18" i="12"/>
  <c r="C18" i="12"/>
  <c r="D17" i="12"/>
  <c r="D16" i="12"/>
  <c r="D15" i="12"/>
  <c r="D14" i="12"/>
  <c r="D13" i="12"/>
  <c r="D12" i="12"/>
  <c r="G8" i="12"/>
  <c r="D8" i="12"/>
  <c r="D9" i="12" s="1"/>
  <c r="C8" i="12"/>
  <c r="C9" i="12" s="1"/>
  <c r="E68" i="14"/>
  <c r="G68" i="14"/>
  <c r="F67" i="14"/>
  <c r="H67" i="14" s="1"/>
  <c r="F66" i="14"/>
  <c r="F65" i="14"/>
  <c r="H65" i="14" s="1"/>
  <c r="F64" i="14"/>
  <c r="I64" i="14" s="1"/>
  <c r="F63" i="14"/>
  <c r="F62" i="14"/>
  <c r="H62" i="14" s="1"/>
  <c r="F61" i="14"/>
  <c r="H61" i="14" s="1"/>
  <c r="F60" i="14"/>
  <c r="H60" i="14" s="1"/>
  <c r="F59" i="14"/>
  <c r="H59" i="14" s="1"/>
  <c r="E56" i="14"/>
  <c r="G56" i="14"/>
  <c r="F55" i="14"/>
  <c r="H55" i="14" s="1"/>
  <c r="F54" i="14"/>
  <c r="H54" i="14" s="1"/>
  <c r="F53" i="14"/>
  <c r="I53" i="14" s="1"/>
  <c r="F49" i="14"/>
  <c r="H49" i="14" s="1"/>
  <c r="G46" i="14"/>
  <c r="F29" i="14"/>
  <c r="F30" i="14"/>
  <c r="F31" i="14"/>
  <c r="H31" i="14" s="1"/>
  <c r="F32" i="14"/>
  <c r="F33" i="14"/>
  <c r="I33" i="14" s="1"/>
  <c r="F34" i="14"/>
  <c r="H34" i="14" s="1"/>
  <c r="F35" i="14"/>
  <c r="H35" i="14" s="1"/>
  <c r="F36" i="14"/>
  <c r="F37" i="14"/>
  <c r="I37" i="14" s="1"/>
  <c r="F38" i="14"/>
  <c r="H38" i="14" s="1"/>
  <c r="F39" i="14"/>
  <c r="I39" i="14" s="1"/>
  <c r="F40" i="14"/>
  <c r="H40" i="14" s="1"/>
  <c r="F41" i="14"/>
  <c r="H41" i="14" s="1"/>
  <c r="F42" i="14"/>
  <c r="I42" i="14" s="1"/>
  <c r="F43" i="14"/>
  <c r="I43" i="14" s="1"/>
  <c r="F44" i="14"/>
  <c r="H44" i="14" s="1"/>
  <c r="F45" i="14"/>
  <c r="I45" i="14" s="1"/>
  <c r="I59" i="14"/>
  <c r="I40" i="14"/>
  <c r="F28" i="14"/>
  <c r="I28" i="14" s="1"/>
  <c r="E46" i="14"/>
  <c r="E9" i="14"/>
  <c r="G9" i="14"/>
  <c r="F8" i="14"/>
  <c r="H8" i="14" s="1"/>
  <c r="H9" i="14" s="1"/>
  <c r="J17" i="8"/>
  <c r="G13" i="8"/>
  <c r="J12" i="8"/>
  <c r="I12" i="8"/>
  <c r="G9" i="8"/>
  <c r="G10" i="8"/>
  <c r="J10" i="8" s="1"/>
  <c r="G11" i="8"/>
  <c r="I11" i="8" s="1"/>
  <c r="H16" i="6"/>
  <c r="H20" i="6" s="1"/>
  <c r="F16" i="6"/>
  <c r="F20" i="6" s="1"/>
  <c r="G14" i="6"/>
  <c r="G10" i="6"/>
  <c r="J10" i="6" s="1"/>
  <c r="I10" i="6"/>
  <c r="G11" i="6"/>
  <c r="J11" i="6" s="1"/>
  <c r="I11" i="6"/>
  <c r="G12" i="6"/>
  <c r="J12" i="6" s="1"/>
  <c r="I12" i="6"/>
  <c r="G13" i="6"/>
  <c r="I13" i="6" s="1"/>
  <c r="J18" i="6"/>
  <c r="Q22" i="5"/>
  <c r="N18" i="5"/>
  <c r="M20" i="5"/>
  <c r="M24" i="5" s="1"/>
  <c r="O20" i="5"/>
  <c r="O24" i="5" s="1"/>
  <c r="N16" i="5"/>
  <c r="P16" i="5" s="1"/>
  <c r="L169" i="11"/>
  <c r="N169" i="11"/>
  <c r="M153" i="11"/>
  <c r="P153" i="11" s="1"/>
  <c r="M154" i="11"/>
  <c r="M155" i="11"/>
  <c r="O155" i="11" s="1"/>
  <c r="M156" i="11"/>
  <c r="O156" i="11" s="1"/>
  <c r="M157" i="11"/>
  <c r="M158" i="11"/>
  <c r="O158" i="11" s="1"/>
  <c r="M159" i="11"/>
  <c r="M160" i="11"/>
  <c r="M161" i="11"/>
  <c r="O161" i="11" s="1"/>
  <c r="M152" i="11"/>
  <c r="O152" i="11" s="1"/>
  <c r="L162" i="11"/>
  <c r="N162" i="11"/>
  <c r="M148" i="11"/>
  <c r="O148" i="11" s="1"/>
  <c r="M147" i="11"/>
  <c r="O147" i="11" s="1"/>
  <c r="M146" i="11"/>
  <c r="M142" i="11"/>
  <c r="O142" i="11" s="1"/>
  <c r="L149" i="11"/>
  <c r="L174" i="11" s="1"/>
  <c r="N149" i="11"/>
  <c r="N174" i="11" s="1"/>
  <c r="L139" i="11"/>
  <c r="L173" i="11" s="1"/>
  <c r="M139" i="11"/>
  <c r="M173" i="11" s="1"/>
  <c r="N139" i="11"/>
  <c r="O139" i="11"/>
  <c r="O173" i="11" s="1"/>
  <c r="P138" i="11"/>
  <c r="M125" i="11"/>
  <c r="O125" i="11" s="1"/>
  <c r="M126" i="11"/>
  <c r="O126" i="11" s="1"/>
  <c r="M127" i="11"/>
  <c r="O127" i="11" s="1"/>
  <c r="M128" i="11"/>
  <c r="M129" i="11"/>
  <c r="P129" i="11" s="1"/>
  <c r="O129" i="11"/>
  <c r="M130" i="11"/>
  <c r="O130" i="11" s="1"/>
  <c r="M131" i="11"/>
  <c r="O131" i="11" s="1"/>
  <c r="M132" i="11"/>
  <c r="O132" i="11" s="1"/>
  <c r="M133" i="11"/>
  <c r="O133" i="11" s="1"/>
  <c r="M134" i="11"/>
  <c r="P125" i="11"/>
  <c r="L135" i="11"/>
  <c r="N135" i="11"/>
  <c r="M115" i="11"/>
  <c r="M116" i="11"/>
  <c r="M117" i="11"/>
  <c r="M118" i="11"/>
  <c r="M119" i="11"/>
  <c r="M120" i="11"/>
  <c r="O120" i="11" s="1"/>
  <c r="M121" i="11"/>
  <c r="M122" i="11"/>
  <c r="P122" i="11" s="1"/>
  <c r="M123" i="11"/>
  <c r="M124" i="11"/>
  <c r="M114" i="11"/>
  <c r="P114" i="11" s="1"/>
  <c r="L111" i="11"/>
  <c r="N111" i="11"/>
  <c r="K111" i="11"/>
  <c r="M102" i="11"/>
  <c r="M104" i="11"/>
  <c r="M105" i="11"/>
  <c r="O105" i="11" s="1"/>
  <c r="M106" i="11"/>
  <c r="O106" i="11" s="1"/>
  <c r="M107" i="11"/>
  <c r="O107" i="11" s="1"/>
  <c r="M108" i="11"/>
  <c r="M109" i="11"/>
  <c r="O109" i="11" s="1"/>
  <c r="M110" i="11"/>
  <c r="P110" i="11" s="1"/>
  <c r="M103" i="11"/>
  <c r="P103" i="11" s="1"/>
  <c r="P99" i="11"/>
  <c r="O99" i="11"/>
  <c r="M68" i="11"/>
  <c r="P68" i="11" s="1"/>
  <c r="M69" i="11"/>
  <c r="O69" i="11" s="1"/>
  <c r="M70" i="11"/>
  <c r="O70" i="11" s="1"/>
  <c r="M71" i="11"/>
  <c r="P71" i="11" s="1"/>
  <c r="M72" i="11"/>
  <c r="P72" i="11" s="1"/>
  <c r="M73" i="11"/>
  <c r="O73" i="11" s="1"/>
  <c r="M74" i="11"/>
  <c r="M75" i="11"/>
  <c r="P75" i="11" s="1"/>
  <c r="M76" i="11"/>
  <c r="O76" i="11" s="1"/>
  <c r="M77" i="11"/>
  <c r="O77" i="11" s="1"/>
  <c r="M78" i="11"/>
  <c r="M79" i="11"/>
  <c r="O79" i="11" s="1"/>
  <c r="M80" i="11"/>
  <c r="O80" i="11" s="1"/>
  <c r="M81" i="11"/>
  <c r="P81" i="11" s="1"/>
  <c r="M82" i="11"/>
  <c r="O82" i="11" s="1"/>
  <c r="M83" i="11"/>
  <c r="O83" i="11" s="1"/>
  <c r="M84" i="11"/>
  <c r="O84" i="11" s="1"/>
  <c r="M67" i="11"/>
  <c r="P67" i="11" s="1"/>
  <c r="P69" i="11"/>
  <c r="L85" i="11"/>
  <c r="N85" i="11"/>
  <c r="M56" i="11"/>
  <c r="O56" i="11" s="1"/>
  <c r="M57" i="11"/>
  <c r="M58" i="11"/>
  <c r="O58" i="11" s="1"/>
  <c r="M59" i="11"/>
  <c r="M60" i="11"/>
  <c r="M61" i="11"/>
  <c r="O61" i="11" s="1"/>
  <c r="M55" i="11"/>
  <c r="O55" i="11" s="1"/>
  <c r="L64" i="11"/>
  <c r="N64" i="11"/>
  <c r="O52" i="11"/>
  <c r="P52" i="11"/>
  <c r="L43" i="11"/>
  <c r="M29" i="11"/>
  <c r="M30" i="11"/>
  <c r="M31" i="11"/>
  <c r="M32" i="11"/>
  <c r="M33" i="11"/>
  <c r="M34" i="11"/>
  <c r="M35" i="11"/>
  <c r="M36" i="11"/>
  <c r="M37" i="11"/>
  <c r="M38" i="11"/>
  <c r="P38" i="11" s="1"/>
  <c r="M39" i="11"/>
  <c r="P39" i="11" s="1"/>
  <c r="M40" i="11"/>
  <c r="P40" i="11" s="1"/>
  <c r="M28" i="11"/>
  <c r="M24" i="11"/>
  <c r="P24" i="11" s="1"/>
  <c r="M23" i="11"/>
  <c r="L25" i="11"/>
  <c r="N25" i="11"/>
  <c r="L8" i="11"/>
  <c r="N8" i="11"/>
  <c r="M7" i="11"/>
  <c r="P133" i="11" l="1"/>
  <c r="O153" i="11"/>
  <c r="P109" i="11"/>
  <c r="P126" i="11"/>
  <c r="P158" i="11"/>
  <c r="L171" i="11"/>
  <c r="P83" i="11"/>
  <c r="P127" i="11"/>
  <c r="I31" i="14"/>
  <c r="I61" i="14"/>
  <c r="P132" i="11"/>
  <c r="P147" i="11"/>
  <c r="P131" i="11"/>
  <c r="P105" i="11"/>
  <c r="P156" i="11"/>
  <c r="K19" i="8"/>
  <c r="C13" i="15"/>
  <c r="K20" i="6"/>
  <c r="C11" i="15"/>
  <c r="C9" i="15"/>
  <c r="R24" i="5"/>
  <c r="T68" i="1"/>
  <c r="M63" i="39"/>
  <c r="K538" i="10"/>
  <c r="H66" i="14"/>
  <c r="I66" i="14"/>
  <c r="P18" i="5"/>
  <c r="Q18" i="5"/>
  <c r="O146" i="11"/>
  <c r="P146" i="11"/>
  <c r="O115" i="11"/>
  <c r="P115" i="11"/>
  <c r="P60" i="11"/>
  <c r="O60" i="11"/>
  <c r="O42" i="11"/>
  <c r="P42" i="11"/>
  <c r="O28" i="11"/>
  <c r="M43" i="11"/>
  <c r="P41" i="11"/>
  <c r="O41" i="11"/>
  <c r="O154" i="11"/>
  <c r="P154" i="11"/>
  <c r="P116" i="11"/>
  <c r="O116" i="11"/>
  <c r="P102" i="11"/>
  <c r="O102" i="11"/>
  <c r="P78" i="11"/>
  <c r="O78" i="11"/>
  <c r="P62" i="11"/>
  <c r="O62" i="11"/>
  <c r="P157" i="11"/>
  <c r="O157" i="11"/>
  <c r="O160" i="11"/>
  <c r="P160" i="11"/>
  <c r="P118" i="11"/>
  <c r="O118" i="11"/>
  <c r="P104" i="11"/>
  <c r="O104" i="11"/>
  <c r="P57" i="11"/>
  <c r="O57" i="11"/>
  <c r="I23" i="14"/>
  <c r="H23" i="14"/>
  <c r="D27" i="12"/>
  <c r="J24" i="12"/>
  <c r="I24" i="12"/>
  <c r="H97" i="12"/>
  <c r="K97" i="12"/>
  <c r="B11" i="15" s="1"/>
  <c r="J579" i="10"/>
  <c r="I579" i="10"/>
  <c r="K472" i="10"/>
  <c r="K138" i="10"/>
  <c r="K99" i="10"/>
  <c r="K45" i="10"/>
  <c r="K62" i="10"/>
  <c r="Q172" i="11"/>
  <c r="O159" i="11"/>
  <c r="P159" i="11"/>
  <c r="O117" i="11"/>
  <c r="P117" i="11"/>
  <c r="O119" i="11"/>
  <c r="P119" i="11"/>
  <c r="P31" i="11"/>
  <c r="O31" i="11"/>
  <c r="M111" i="11"/>
  <c r="P111" i="11" s="1"/>
  <c r="N171" i="11"/>
  <c r="L172" i="11"/>
  <c r="N170" i="11"/>
  <c r="Q171" i="11"/>
  <c r="N172" i="11"/>
  <c r="L170" i="11"/>
  <c r="P128" i="11"/>
  <c r="O128" i="11"/>
  <c r="P134" i="11"/>
  <c r="O134" i="11"/>
  <c r="O121" i="11"/>
  <c r="P121" i="11"/>
  <c r="P124" i="11"/>
  <c r="O124" i="11"/>
  <c r="P108" i="11"/>
  <c r="O108" i="11"/>
  <c r="P59" i="11"/>
  <c r="O59" i="11"/>
  <c r="P29" i="11"/>
  <c r="O29" i="11"/>
  <c r="P32" i="11"/>
  <c r="O32" i="11"/>
  <c r="P36" i="11"/>
  <c r="O36" i="11"/>
  <c r="O23" i="11"/>
  <c r="O25" i="11" s="1"/>
  <c r="P23" i="11"/>
  <c r="Q170" i="11"/>
  <c r="K435" i="10"/>
  <c r="J70" i="14"/>
  <c r="B13" i="15" s="1"/>
  <c r="Q164" i="11"/>
  <c r="B9" i="15" s="1"/>
  <c r="D9" i="15" s="1"/>
  <c r="K667" i="10"/>
  <c r="K618" i="10"/>
  <c r="K639" i="10" s="1"/>
  <c r="K504" i="10"/>
  <c r="K365" i="10"/>
  <c r="K342" i="10"/>
  <c r="K230" i="10"/>
  <c r="K188" i="10"/>
  <c r="K163" i="10"/>
  <c r="E70" i="14"/>
  <c r="G70" i="14"/>
  <c r="J73" i="12"/>
  <c r="I73" i="12"/>
  <c r="I49" i="12"/>
  <c r="J49" i="12"/>
  <c r="J48" i="12"/>
  <c r="I48" i="12"/>
  <c r="I45" i="12"/>
  <c r="J45" i="12"/>
  <c r="I42" i="12"/>
  <c r="J42" i="12"/>
  <c r="I41" i="12"/>
  <c r="J41" i="12"/>
  <c r="J33" i="12"/>
  <c r="I33" i="12"/>
  <c r="J8" i="12"/>
  <c r="G9" i="12"/>
  <c r="I29" i="14"/>
  <c r="H29" i="14"/>
  <c r="I30" i="14"/>
  <c r="H30" i="14"/>
  <c r="I32" i="14"/>
  <c r="H32" i="14"/>
  <c r="I36" i="14"/>
  <c r="H36" i="14"/>
  <c r="I13" i="8"/>
  <c r="J13" i="8"/>
  <c r="J9" i="8"/>
  <c r="I9" i="8"/>
  <c r="I14" i="6"/>
  <c r="J14" i="6"/>
  <c r="L175" i="11"/>
  <c r="L164" i="11"/>
  <c r="N164" i="11"/>
  <c r="N175" i="11"/>
  <c r="N173" i="11"/>
  <c r="P139" i="11"/>
  <c r="P173" i="11" s="1"/>
  <c r="O123" i="11"/>
  <c r="P123" i="11"/>
  <c r="P74" i="11"/>
  <c r="O74" i="11"/>
  <c r="P30" i="11"/>
  <c r="O30" i="11"/>
  <c r="P33" i="11"/>
  <c r="O33" i="11"/>
  <c r="P34" i="11"/>
  <c r="O34" i="11"/>
  <c r="P35" i="11"/>
  <c r="O35" i="11"/>
  <c r="P37" i="11"/>
  <c r="O37" i="11"/>
  <c r="P7" i="11"/>
  <c r="P169" i="11" s="1"/>
  <c r="M169" i="11"/>
  <c r="M8" i="11"/>
  <c r="P8" i="11" s="1"/>
  <c r="H43" i="14"/>
  <c r="F9" i="14"/>
  <c r="I9" i="14" s="1"/>
  <c r="H42" i="14"/>
  <c r="I41" i="14"/>
  <c r="I60" i="14"/>
  <c r="H53" i="14"/>
  <c r="I35" i="14"/>
  <c r="H39" i="14"/>
  <c r="H28" i="14"/>
  <c r="H37" i="14"/>
  <c r="H45" i="14"/>
  <c r="C27" i="12"/>
  <c r="D80" i="12"/>
  <c r="I32" i="12"/>
  <c r="I56" i="12"/>
  <c r="J65" i="12"/>
  <c r="J72" i="12"/>
  <c r="J76" i="12"/>
  <c r="I54" i="12"/>
  <c r="D95" i="12"/>
  <c r="I79" i="12"/>
  <c r="J52" i="12"/>
  <c r="J60" i="12"/>
  <c r="I61" i="12"/>
  <c r="G63" i="12"/>
  <c r="I51" i="12"/>
  <c r="J38" i="12"/>
  <c r="C57" i="12"/>
  <c r="I40" i="12"/>
  <c r="C66" i="12"/>
  <c r="D57" i="12"/>
  <c r="J50" i="12"/>
  <c r="F97" i="12"/>
  <c r="J37" i="12"/>
  <c r="I39" i="12"/>
  <c r="J21" i="12"/>
  <c r="I22" i="12"/>
  <c r="I75" i="12"/>
  <c r="C80" i="12"/>
  <c r="G57" i="12"/>
  <c r="J57" i="12" s="1"/>
  <c r="I34" i="12"/>
  <c r="G80" i="12"/>
  <c r="J80" i="12" s="1"/>
  <c r="I8" i="12"/>
  <c r="I9" i="12" s="1"/>
  <c r="I23" i="12"/>
  <c r="I30" i="12"/>
  <c r="I31" i="12"/>
  <c r="I35" i="12"/>
  <c r="I43" i="12"/>
  <c r="I46" i="12"/>
  <c r="I55" i="12"/>
  <c r="I64" i="12"/>
  <c r="I69" i="12"/>
  <c r="I71" i="12"/>
  <c r="I74" i="12"/>
  <c r="I77" i="12"/>
  <c r="I60" i="12"/>
  <c r="J30" i="12"/>
  <c r="G27" i="12"/>
  <c r="J27" i="12" s="1"/>
  <c r="I36" i="12"/>
  <c r="I44" i="12"/>
  <c r="I47" i="12"/>
  <c r="I78" i="12"/>
  <c r="I53" i="12"/>
  <c r="I62" i="12"/>
  <c r="I70" i="12"/>
  <c r="F68" i="14"/>
  <c r="I68" i="14" s="1"/>
  <c r="I63" i="14"/>
  <c r="I67" i="14"/>
  <c r="H64" i="14"/>
  <c r="I65" i="14"/>
  <c r="I62" i="14"/>
  <c r="I54" i="14"/>
  <c r="I49" i="14"/>
  <c r="I55" i="14"/>
  <c r="I44" i="14"/>
  <c r="H33" i="14"/>
  <c r="I34" i="14"/>
  <c r="I38" i="14"/>
  <c r="F46" i="14"/>
  <c r="I8" i="14"/>
  <c r="I10" i="8"/>
  <c r="J11" i="8"/>
  <c r="J13" i="6"/>
  <c r="Q16" i="5"/>
  <c r="P155" i="11"/>
  <c r="P161" i="11"/>
  <c r="M162" i="11"/>
  <c r="P152" i="11"/>
  <c r="P142" i="11"/>
  <c r="P148" i="11"/>
  <c r="M135" i="11"/>
  <c r="P130" i="11"/>
  <c r="O122" i="11"/>
  <c r="P120" i="11"/>
  <c r="O114" i="11"/>
  <c r="P107" i="11"/>
  <c r="P28" i="11"/>
  <c r="O40" i="11"/>
  <c r="P61" i="11"/>
  <c r="P80" i="11"/>
  <c r="O81" i="11"/>
  <c r="O68" i="11"/>
  <c r="O110" i="11"/>
  <c r="O39" i="11"/>
  <c r="O75" i="11"/>
  <c r="P106" i="11"/>
  <c r="O103" i="11"/>
  <c r="O71" i="11"/>
  <c r="P84" i="11"/>
  <c r="P82" i="11"/>
  <c r="P77" i="11"/>
  <c r="P76" i="11"/>
  <c r="O72" i="11"/>
  <c r="M85" i="11"/>
  <c r="P85" i="11" s="1"/>
  <c r="O67" i="11"/>
  <c r="P73" i="11"/>
  <c r="P79" i="11"/>
  <c r="P70" i="11"/>
  <c r="P56" i="11"/>
  <c r="P58" i="11"/>
  <c r="P55" i="11"/>
  <c r="M64" i="11"/>
  <c r="O38" i="11"/>
  <c r="M25" i="11"/>
  <c r="P25" i="11" s="1"/>
  <c r="O7" i="11"/>
  <c r="F12" i="10"/>
  <c r="F692" i="10"/>
  <c r="H692" i="10"/>
  <c r="G690" i="10"/>
  <c r="I690" i="10" s="1"/>
  <c r="G689" i="10"/>
  <c r="J689" i="10" s="1"/>
  <c r="G688" i="10"/>
  <c r="I688" i="10" s="1"/>
  <c r="G687" i="10"/>
  <c r="J687" i="10" s="1"/>
  <c r="G686" i="10"/>
  <c r="I686" i="10" s="1"/>
  <c r="F682" i="10"/>
  <c r="H682" i="10"/>
  <c r="G681" i="10"/>
  <c r="I681" i="10" s="1"/>
  <c r="G680" i="10"/>
  <c r="J680" i="10" s="1"/>
  <c r="G677" i="10"/>
  <c r="J677" i="10" s="1"/>
  <c r="G676" i="10"/>
  <c r="J676" i="10" s="1"/>
  <c r="G674" i="10"/>
  <c r="J674" i="10" s="1"/>
  <c r="G673" i="10"/>
  <c r="G672" i="10"/>
  <c r="G671" i="10"/>
  <c r="G664" i="10"/>
  <c r="I664" i="10" s="1"/>
  <c r="G663" i="10"/>
  <c r="I663" i="10" s="1"/>
  <c r="G662" i="10"/>
  <c r="J662" i="10" s="1"/>
  <c r="G661" i="10"/>
  <c r="J661" i="10" s="1"/>
  <c r="F665" i="10"/>
  <c r="H665" i="10"/>
  <c r="F658" i="10"/>
  <c r="H658" i="10"/>
  <c r="G653" i="10"/>
  <c r="I653" i="10" s="1"/>
  <c r="G655" i="10"/>
  <c r="J655" i="10" s="1"/>
  <c r="G656" i="10"/>
  <c r="I656" i="10" s="1"/>
  <c r="G657" i="10"/>
  <c r="I657" i="10" s="1"/>
  <c r="G654" i="10"/>
  <c r="J654" i="10" s="1"/>
  <c r="H68" i="14" l="1"/>
  <c r="I27" i="12"/>
  <c r="D11" i="15"/>
  <c r="D13" i="15"/>
  <c r="T71" i="1"/>
  <c r="O43" i="11"/>
  <c r="O162" i="11"/>
  <c r="O175" i="11" s="1"/>
  <c r="N177" i="11"/>
  <c r="D97" i="12"/>
  <c r="K551" i="10"/>
  <c r="K247" i="10"/>
  <c r="O64" i="11"/>
  <c r="Q177" i="11"/>
  <c r="O135" i="11"/>
  <c r="O172" i="11" s="1"/>
  <c r="O111" i="11"/>
  <c r="L177" i="11"/>
  <c r="K474" i="10"/>
  <c r="P162" i="11"/>
  <c r="P175" i="11" s="1"/>
  <c r="M175" i="11"/>
  <c r="P135" i="11"/>
  <c r="P172" i="11" s="1"/>
  <c r="M172" i="11"/>
  <c r="P43" i="11"/>
  <c r="P64" i="11"/>
  <c r="P171" i="11" s="1"/>
  <c r="M171" i="11"/>
  <c r="O8" i="11"/>
  <c r="O169" i="11"/>
  <c r="J673" i="10"/>
  <c r="I673" i="10"/>
  <c r="I672" i="10"/>
  <c r="J672" i="10"/>
  <c r="I671" i="10"/>
  <c r="J671" i="10"/>
  <c r="J657" i="10"/>
  <c r="I655" i="10"/>
  <c r="J656" i="10"/>
  <c r="I674" i="10"/>
  <c r="I676" i="10"/>
  <c r="J686" i="10"/>
  <c r="J653" i="10"/>
  <c r="I680" i="10"/>
  <c r="J690" i="10"/>
  <c r="I687" i="10"/>
  <c r="I689" i="10"/>
  <c r="J664" i="10"/>
  <c r="I677" i="10"/>
  <c r="C97" i="12"/>
  <c r="J63" i="12"/>
  <c r="I63" i="12"/>
  <c r="I66" i="12" s="1"/>
  <c r="G66" i="12"/>
  <c r="J66" i="12" s="1"/>
  <c r="E97" i="12"/>
  <c r="E99" i="12" s="1"/>
  <c r="I80" i="12"/>
  <c r="I57" i="12"/>
  <c r="I654" i="10"/>
  <c r="G658" i="10"/>
  <c r="J658" i="10" s="1"/>
  <c r="I662" i="10"/>
  <c r="J681" i="10"/>
  <c r="J688" i="10"/>
  <c r="I46" i="14"/>
  <c r="H46" i="14"/>
  <c r="O85" i="11"/>
  <c r="J663" i="10"/>
  <c r="G665" i="10"/>
  <c r="I661" i="10"/>
  <c r="G649" i="10"/>
  <c r="J649" i="10" s="1"/>
  <c r="F646" i="10"/>
  <c r="F667" i="10" s="1"/>
  <c r="H646" i="10"/>
  <c r="H667" i="10" s="1"/>
  <c r="G645" i="10"/>
  <c r="J645" i="10" s="1"/>
  <c r="G644" i="10"/>
  <c r="J644" i="10" s="1"/>
  <c r="F636" i="10"/>
  <c r="H636" i="10"/>
  <c r="G635" i="10"/>
  <c r="J635" i="10" s="1"/>
  <c r="G628" i="10"/>
  <c r="G629" i="10"/>
  <c r="G630" i="10"/>
  <c r="J630" i="10" s="1"/>
  <c r="G631" i="10"/>
  <c r="J631" i="10" s="1"/>
  <c r="F632" i="10"/>
  <c r="H632" i="10"/>
  <c r="G622" i="10"/>
  <c r="G621" i="10"/>
  <c r="J621" i="10" s="1"/>
  <c r="F623" i="10"/>
  <c r="F625" i="10" s="1"/>
  <c r="H623" i="10"/>
  <c r="H625" i="10" s="1"/>
  <c r="F616" i="10"/>
  <c r="H616" i="10"/>
  <c r="G615" i="10"/>
  <c r="J615" i="10" s="1"/>
  <c r="G614" i="10"/>
  <c r="I614" i="10" s="1"/>
  <c r="G613" i="10"/>
  <c r="J613" i="10" s="1"/>
  <c r="G612" i="10"/>
  <c r="G611" i="10"/>
  <c r="J611" i="10" s="1"/>
  <c r="G610" i="10"/>
  <c r="I610" i="10" s="1"/>
  <c r="G609" i="10"/>
  <c r="J609" i="10" s="1"/>
  <c r="G608" i="10"/>
  <c r="I608" i="10" s="1"/>
  <c r="G607" i="10"/>
  <c r="J607" i="10" s="1"/>
  <c r="G606" i="10"/>
  <c r="I606" i="10" s="1"/>
  <c r="G605" i="10"/>
  <c r="J605" i="10" s="1"/>
  <c r="G604" i="10"/>
  <c r="I604" i="10" s="1"/>
  <c r="G603" i="10"/>
  <c r="J603" i="10" s="1"/>
  <c r="G602" i="10"/>
  <c r="I602" i="10" s="1"/>
  <c r="G601" i="10"/>
  <c r="J601" i="10" s="1"/>
  <c r="G600" i="10"/>
  <c r="I600" i="10" s="1"/>
  <c r="G599" i="10"/>
  <c r="J599" i="10" s="1"/>
  <c r="G598" i="10"/>
  <c r="I598" i="10" s="1"/>
  <c r="G597" i="10"/>
  <c r="J597" i="10" s="1"/>
  <c r="G596" i="10"/>
  <c r="I596" i="10" s="1"/>
  <c r="G595" i="10"/>
  <c r="J595" i="10" s="1"/>
  <c r="G594" i="10"/>
  <c r="I594" i="10" s="1"/>
  <c r="G593" i="10"/>
  <c r="J593" i="10" s="1"/>
  <c r="G592" i="10"/>
  <c r="I592" i="10" s="1"/>
  <c r="G591" i="10"/>
  <c r="J591" i="10" s="1"/>
  <c r="G590" i="10"/>
  <c r="I590" i="10" s="1"/>
  <c r="G589" i="10"/>
  <c r="J589" i="10" s="1"/>
  <c r="G588" i="10"/>
  <c r="I588" i="10" s="1"/>
  <c r="G587" i="10"/>
  <c r="J587" i="10" s="1"/>
  <c r="G586" i="10"/>
  <c r="I586" i="10" s="1"/>
  <c r="G585" i="10"/>
  <c r="J585" i="10" s="1"/>
  <c r="G584" i="10"/>
  <c r="I584" i="10" s="1"/>
  <c r="H582" i="10"/>
  <c r="G575" i="10"/>
  <c r="I575" i="10" s="1"/>
  <c r="G576" i="10"/>
  <c r="I576" i="10" s="1"/>
  <c r="G577" i="10"/>
  <c r="I577" i="10" s="1"/>
  <c r="G578" i="10"/>
  <c r="I578" i="10" s="1"/>
  <c r="G574" i="10"/>
  <c r="J574" i="10" s="1"/>
  <c r="F582" i="10"/>
  <c r="J548" i="10"/>
  <c r="J547" i="10"/>
  <c r="F544" i="10"/>
  <c r="H544" i="10"/>
  <c r="G543" i="10"/>
  <c r="G542" i="10"/>
  <c r="I542" i="10" s="1"/>
  <c r="G522" i="10"/>
  <c r="I522" i="10" s="1"/>
  <c r="G523" i="10"/>
  <c r="I523" i="10" s="1"/>
  <c r="G524" i="10"/>
  <c r="I524" i="10" s="1"/>
  <c r="G525" i="10"/>
  <c r="J525" i="10" s="1"/>
  <c r="G526" i="10"/>
  <c r="I526" i="10" s="1"/>
  <c r="G527" i="10"/>
  <c r="J527" i="10" s="1"/>
  <c r="G528" i="10"/>
  <c r="I528" i="10" s="1"/>
  <c r="G529" i="10"/>
  <c r="I529" i="10" s="1"/>
  <c r="G530" i="10"/>
  <c r="I530" i="10" s="1"/>
  <c r="G531" i="10"/>
  <c r="J531" i="10" s="1"/>
  <c r="G532" i="10"/>
  <c r="I532" i="10" s="1"/>
  <c r="G533" i="10"/>
  <c r="J533" i="10" s="1"/>
  <c r="G534" i="10"/>
  <c r="I534" i="10" s="1"/>
  <c r="G535" i="10"/>
  <c r="I535" i="10" s="1"/>
  <c r="G520" i="10"/>
  <c r="J520" i="10" s="1"/>
  <c r="G521" i="10"/>
  <c r="F536" i="10"/>
  <c r="H536" i="10"/>
  <c r="H538" i="10" s="1"/>
  <c r="F513" i="10"/>
  <c r="H502" i="10"/>
  <c r="H504" i="10" s="1"/>
  <c r="G491" i="10"/>
  <c r="G492" i="10"/>
  <c r="J492" i="10" s="1"/>
  <c r="G493" i="10"/>
  <c r="I493" i="10" s="1"/>
  <c r="G494" i="10"/>
  <c r="J494" i="10" s="1"/>
  <c r="G495" i="10"/>
  <c r="I495" i="10" s="1"/>
  <c r="G496" i="10"/>
  <c r="I496" i="10" s="1"/>
  <c r="G497" i="10"/>
  <c r="J497" i="10" s="1"/>
  <c r="G498" i="10"/>
  <c r="J498" i="10" s="1"/>
  <c r="G499" i="10"/>
  <c r="I499" i="10" s="1"/>
  <c r="G500" i="10"/>
  <c r="J500" i="10" s="1"/>
  <c r="G501" i="10"/>
  <c r="I501" i="10" s="1"/>
  <c r="G490" i="10"/>
  <c r="I490" i="10" s="1"/>
  <c r="F502" i="10"/>
  <c r="F504" i="10" s="1"/>
  <c r="J487" i="10"/>
  <c r="I487" i="10"/>
  <c r="G458" i="10"/>
  <c r="I458" i="10" s="1"/>
  <c r="G459" i="10"/>
  <c r="J459" i="10" s="1"/>
  <c r="G460" i="10"/>
  <c r="G461" i="10"/>
  <c r="J461" i="10" s="1"/>
  <c r="G462" i="10"/>
  <c r="I462" i="10" s="1"/>
  <c r="G463" i="10"/>
  <c r="I463" i="10" s="1"/>
  <c r="G464" i="10"/>
  <c r="J464" i="10" s="1"/>
  <c r="G465" i="10"/>
  <c r="I465" i="10" s="1"/>
  <c r="G466" i="10"/>
  <c r="I466" i="10" s="1"/>
  <c r="G467" i="10"/>
  <c r="I467" i="10" s="1"/>
  <c r="G468" i="10"/>
  <c r="I468" i="10" s="1"/>
  <c r="G469" i="10"/>
  <c r="I469" i="10" s="1"/>
  <c r="G457" i="10"/>
  <c r="J457" i="10" s="1"/>
  <c r="F470" i="10"/>
  <c r="H470" i="10"/>
  <c r="F455" i="10"/>
  <c r="H455" i="10"/>
  <c r="G454" i="10"/>
  <c r="I454" i="10" s="1"/>
  <c r="G453" i="10"/>
  <c r="J453" i="10" s="1"/>
  <c r="F451" i="10"/>
  <c r="F472" i="10" s="1"/>
  <c r="F442" i="10"/>
  <c r="H442" i="10"/>
  <c r="G438" i="10"/>
  <c r="J438" i="10" s="1"/>
  <c r="G405" i="10"/>
  <c r="J405" i="10" s="1"/>
  <c r="G406" i="10"/>
  <c r="I406" i="10" s="1"/>
  <c r="G407" i="10"/>
  <c r="J407" i="10" s="1"/>
  <c r="G408" i="10"/>
  <c r="J408" i="10" s="1"/>
  <c r="G409" i="10"/>
  <c r="I409" i="10" s="1"/>
  <c r="G410" i="10"/>
  <c r="J410" i="10" s="1"/>
  <c r="G411" i="10"/>
  <c r="J411" i="10" s="1"/>
  <c r="G412" i="10"/>
  <c r="I412" i="10" s="1"/>
  <c r="G413" i="10"/>
  <c r="G414" i="10"/>
  <c r="J414" i="10" s="1"/>
  <c r="G415" i="10"/>
  <c r="I415" i="10" s="1"/>
  <c r="G416" i="10"/>
  <c r="G417" i="10"/>
  <c r="J417" i="10" s="1"/>
  <c r="G418" i="10"/>
  <c r="I418" i="10" s="1"/>
  <c r="G419" i="10"/>
  <c r="I419" i="10" s="1"/>
  <c r="G420" i="10"/>
  <c r="J420" i="10" s="1"/>
  <c r="G421" i="10"/>
  <c r="G422" i="10"/>
  <c r="G423" i="10"/>
  <c r="J423" i="10" s="1"/>
  <c r="G424" i="10"/>
  <c r="I424" i="10" s="1"/>
  <c r="G425" i="10"/>
  <c r="G426" i="10"/>
  <c r="J426" i="10" s="1"/>
  <c r="G427" i="10"/>
  <c r="I427" i="10" s="1"/>
  <c r="G428" i="10"/>
  <c r="G429" i="10"/>
  <c r="J429" i="10" s="1"/>
  <c r="G430" i="10"/>
  <c r="I430" i="10" s="1"/>
  <c r="G431" i="10"/>
  <c r="G432" i="10"/>
  <c r="J432" i="10" s="1"/>
  <c r="G404" i="10"/>
  <c r="J404" i="10" s="1"/>
  <c r="G400" i="10"/>
  <c r="I400" i="10" s="1"/>
  <c r="F433" i="10"/>
  <c r="H433" i="10"/>
  <c r="F402" i="10"/>
  <c r="H402" i="10"/>
  <c r="G396" i="10"/>
  <c r="G398" i="10"/>
  <c r="J398" i="10" s="1"/>
  <c r="G399" i="10"/>
  <c r="J399" i="10" s="1"/>
  <c r="G401" i="10"/>
  <c r="J401" i="10" s="1"/>
  <c r="G397" i="10"/>
  <c r="J397" i="10" s="1"/>
  <c r="I394" i="10"/>
  <c r="J394" i="10"/>
  <c r="F394" i="10"/>
  <c r="G369" i="10"/>
  <c r="J369" i="10" s="1"/>
  <c r="G368" i="10"/>
  <c r="J368" i="10" s="1"/>
  <c r="F370" i="10"/>
  <c r="H370" i="10"/>
  <c r="G358" i="10"/>
  <c r="J358" i="10" s="1"/>
  <c r="G359" i="10"/>
  <c r="J359" i="10" s="1"/>
  <c r="G360" i="10"/>
  <c r="I360" i="10" s="1"/>
  <c r="G361" i="10"/>
  <c r="I361" i="10" s="1"/>
  <c r="G362" i="10"/>
  <c r="I362" i="10" s="1"/>
  <c r="G357" i="10"/>
  <c r="I357" i="10" s="1"/>
  <c r="F363" i="10"/>
  <c r="H363" i="10"/>
  <c r="F355" i="10"/>
  <c r="H355" i="10"/>
  <c r="F350" i="10"/>
  <c r="G350" i="10"/>
  <c r="H350" i="10"/>
  <c r="J349" i="10"/>
  <c r="J350" i="10" s="1"/>
  <c r="I349" i="10"/>
  <c r="I350" i="10" s="1"/>
  <c r="G354" i="10"/>
  <c r="G355" i="10" s="1"/>
  <c r="G329" i="10"/>
  <c r="I329" i="10" s="1"/>
  <c r="H340" i="10"/>
  <c r="F340" i="10"/>
  <c r="G339" i="10"/>
  <c r="J339" i="10" s="1"/>
  <c r="G338" i="10"/>
  <c r="I338" i="10" s="1"/>
  <c r="G337" i="10"/>
  <c r="I337" i="10" s="1"/>
  <c r="G336" i="10"/>
  <c r="J336" i="10" s="1"/>
  <c r="G335" i="10"/>
  <c r="J335" i="10" s="1"/>
  <c r="G334" i="10"/>
  <c r="J334" i="10" s="1"/>
  <c r="G333" i="10"/>
  <c r="J333" i="10" s="1"/>
  <c r="G332" i="10"/>
  <c r="I332" i="10" s="1"/>
  <c r="G331" i="10"/>
  <c r="I331" i="10" s="1"/>
  <c r="G330" i="10"/>
  <c r="I330" i="10" s="1"/>
  <c r="G328" i="10"/>
  <c r="J328" i="10" s="1"/>
  <c r="G327" i="10"/>
  <c r="J327" i="10" s="1"/>
  <c r="G326" i="10"/>
  <c r="J326" i="10" s="1"/>
  <c r="G325" i="10"/>
  <c r="J325" i="10" s="1"/>
  <c r="G324" i="10"/>
  <c r="I324" i="10" s="1"/>
  <c r="G323" i="10"/>
  <c r="J323" i="10" s="1"/>
  <c r="G322" i="10"/>
  <c r="I322" i="10" s="1"/>
  <c r="G321" i="10"/>
  <c r="J321" i="10" s="1"/>
  <c r="G320" i="10"/>
  <c r="J320" i="10" s="1"/>
  <c r="G319" i="10"/>
  <c r="G318" i="10"/>
  <c r="I318" i="10" s="1"/>
  <c r="G317" i="10"/>
  <c r="I317" i="10" s="1"/>
  <c r="G316" i="10"/>
  <c r="J316" i="10" s="1"/>
  <c r="G315" i="10"/>
  <c r="J315" i="10" s="1"/>
  <c r="G314" i="10"/>
  <c r="J314" i="10" s="1"/>
  <c r="G313" i="10"/>
  <c r="J313" i="10" s="1"/>
  <c r="G312" i="10"/>
  <c r="I312" i="10" s="1"/>
  <c r="G311" i="10"/>
  <c r="I311" i="10" s="1"/>
  <c r="G310" i="10"/>
  <c r="J310" i="10" s="1"/>
  <c r="G309" i="10"/>
  <c r="I309" i="10" s="1"/>
  <c r="G308" i="10"/>
  <c r="J308" i="10" s="1"/>
  <c r="G307" i="10"/>
  <c r="J307" i="10" s="1"/>
  <c r="G306" i="10"/>
  <c r="I306" i="10" s="1"/>
  <c r="G305" i="10"/>
  <c r="I305" i="10" s="1"/>
  <c r="G304" i="10"/>
  <c r="J304" i="10" s="1"/>
  <c r="G303" i="10"/>
  <c r="J303" i="10" s="1"/>
  <c r="G302" i="10"/>
  <c r="J302" i="10" s="1"/>
  <c r="G301" i="10"/>
  <c r="J301" i="10" s="1"/>
  <c r="G300" i="10"/>
  <c r="I300" i="10" s="1"/>
  <c r="G299" i="10"/>
  <c r="I299" i="10" s="1"/>
  <c r="G298" i="10"/>
  <c r="J298" i="10" s="1"/>
  <c r="G285" i="10"/>
  <c r="I285" i="10" s="1"/>
  <c r="G286" i="10"/>
  <c r="I286" i="10" s="1"/>
  <c r="G287" i="10"/>
  <c r="I287" i="10" s="1"/>
  <c r="G288" i="10"/>
  <c r="I288" i="10" s="1"/>
  <c r="G289" i="10"/>
  <c r="I289" i="10" s="1"/>
  <c r="G290" i="10"/>
  <c r="I290" i="10" s="1"/>
  <c r="G291" i="10"/>
  <c r="I291" i="10" s="1"/>
  <c r="G292" i="10"/>
  <c r="I292" i="10" s="1"/>
  <c r="G293" i="10"/>
  <c r="I293" i="10" s="1"/>
  <c r="G294" i="10"/>
  <c r="I294" i="10" s="1"/>
  <c r="G295" i="10"/>
  <c r="I295" i="10" s="1"/>
  <c r="G284" i="10"/>
  <c r="I284" i="10" s="1"/>
  <c r="F296" i="10"/>
  <c r="H296" i="10"/>
  <c r="J282" i="10"/>
  <c r="I282" i="10"/>
  <c r="F245" i="10"/>
  <c r="H245" i="10"/>
  <c r="G244" i="10"/>
  <c r="J244" i="10" s="1"/>
  <c r="G243" i="10"/>
  <c r="J243" i="10" s="1"/>
  <c r="G242" i="10"/>
  <c r="I242" i="10" s="1"/>
  <c r="G241" i="10"/>
  <c r="I241" i="10" s="1"/>
  <c r="G240" i="10"/>
  <c r="I240" i="10" s="1"/>
  <c r="G235" i="10"/>
  <c r="J235" i="10" s="1"/>
  <c r="G234" i="10"/>
  <c r="J234" i="10" s="1"/>
  <c r="G233" i="10"/>
  <c r="I233" i="10" s="1"/>
  <c r="F236" i="10"/>
  <c r="H236" i="10"/>
  <c r="G205" i="10"/>
  <c r="J205" i="10" s="1"/>
  <c r="G206" i="10"/>
  <c r="J206" i="10" s="1"/>
  <c r="G207" i="10"/>
  <c r="J207" i="10" s="1"/>
  <c r="G208" i="10"/>
  <c r="J208" i="10" s="1"/>
  <c r="G209" i="10"/>
  <c r="J209" i="10" s="1"/>
  <c r="G210" i="10"/>
  <c r="J210" i="10" s="1"/>
  <c r="G211" i="10"/>
  <c r="J211" i="10" s="1"/>
  <c r="G212" i="10"/>
  <c r="J212" i="10" s="1"/>
  <c r="G213" i="10"/>
  <c r="J213" i="10" s="1"/>
  <c r="G214" i="10"/>
  <c r="I214" i="10" s="1"/>
  <c r="G216" i="10"/>
  <c r="J216" i="10" s="1"/>
  <c r="G217" i="10"/>
  <c r="I217" i="10" s="1"/>
  <c r="G218" i="10"/>
  <c r="J218" i="10" s="1"/>
  <c r="G219" i="10"/>
  <c r="J219" i="10" s="1"/>
  <c r="G220" i="10"/>
  <c r="I220" i="10" s="1"/>
  <c r="G221" i="10"/>
  <c r="J221" i="10" s="1"/>
  <c r="G222" i="10"/>
  <c r="J222" i="10" s="1"/>
  <c r="G223" i="10"/>
  <c r="J223" i="10" s="1"/>
  <c r="G224" i="10"/>
  <c r="J224" i="10" s="1"/>
  <c r="G225" i="10"/>
  <c r="J225" i="10" s="1"/>
  <c r="G226" i="10"/>
  <c r="J226" i="10" s="1"/>
  <c r="G227" i="10"/>
  <c r="J227" i="10" s="1"/>
  <c r="E215" i="10"/>
  <c r="G215" i="10" s="1"/>
  <c r="J215" i="10" s="1"/>
  <c r="G204" i="10"/>
  <c r="J204" i="10" s="1"/>
  <c r="F228" i="10"/>
  <c r="H228" i="10"/>
  <c r="G200" i="10"/>
  <c r="I200" i="10" s="1"/>
  <c r="G201" i="10"/>
  <c r="I201" i="10" s="1"/>
  <c r="G199" i="10"/>
  <c r="J199" i="10" s="1"/>
  <c r="F202" i="10"/>
  <c r="H202" i="10"/>
  <c r="J197" i="10"/>
  <c r="I197" i="10"/>
  <c r="I172" i="10"/>
  <c r="G174" i="10"/>
  <c r="J174" i="10" s="1"/>
  <c r="G175" i="10"/>
  <c r="J175" i="10" s="1"/>
  <c r="G176" i="10"/>
  <c r="J176" i="10" s="1"/>
  <c r="G177" i="10"/>
  <c r="I177" i="10" s="1"/>
  <c r="G178" i="10"/>
  <c r="J178" i="10" s="1"/>
  <c r="G179" i="10"/>
  <c r="J179" i="10" s="1"/>
  <c r="G180" i="10"/>
  <c r="J180" i="10" s="1"/>
  <c r="G181" i="10"/>
  <c r="J181" i="10" s="1"/>
  <c r="G182" i="10"/>
  <c r="J182" i="10" s="1"/>
  <c r="G183" i="10"/>
  <c r="I183" i="10" s="1"/>
  <c r="G184" i="10"/>
  <c r="J184" i="10" s="1"/>
  <c r="G185" i="10"/>
  <c r="J185" i="10" s="1"/>
  <c r="G173" i="10"/>
  <c r="I173" i="10" s="1"/>
  <c r="F186" i="10"/>
  <c r="H186" i="10"/>
  <c r="E186" i="10"/>
  <c r="J170" i="10"/>
  <c r="I170" i="10"/>
  <c r="F170" i="10"/>
  <c r="F161" i="10"/>
  <c r="F163" i="10" s="1"/>
  <c r="H161" i="10"/>
  <c r="G160" i="10"/>
  <c r="J160" i="10" s="1"/>
  <c r="G159" i="10"/>
  <c r="I159" i="10" s="1"/>
  <c r="G158" i="10"/>
  <c r="J158" i="10" s="1"/>
  <c r="G157" i="10"/>
  <c r="I157" i="10" s="1"/>
  <c r="G156" i="10"/>
  <c r="J156" i="10" s="1"/>
  <c r="G155" i="10"/>
  <c r="I155" i="10" s="1"/>
  <c r="G142" i="10"/>
  <c r="I142" i="10" s="1"/>
  <c r="G143" i="10"/>
  <c r="J143" i="10" s="1"/>
  <c r="G144" i="10"/>
  <c r="G141" i="10"/>
  <c r="I141" i="10" s="1"/>
  <c r="F145" i="10"/>
  <c r="H145" i="10"/>
  <c r="G125" i="10"/>
  <c r="I125" i="10" s="1"/>
  <c r="G126" i="10"/>
  <c r="J126" i="10" s="1"/>
  <c r="G127" i="10"/>
  <c r="I127" i="10" s="1"/>
  <c r="G128" i="10"/>
  <c r="I128" i="10" s="1"/>
  <c r="G129" i="10"/>
  <c r="J129" i="10" s="1"/>
  <c r="G130" i="10"/>
  <c r="I130" i="10" s="1"/>
  <c r="G131" i="10"/>
  <c r="J131" i="10" s="1"/>
  <c r="G132" i="10"/>
  <c r="J132" i="10" s="1"/>
  <c r="G133" i="10"/>
  <c r="J133" i="10" s="1"/>
  <c r="G134" i="10"/>
  <c r="J134" i="10" s="1"/>
  <c r="G135" i="10"/>
  <c r="I135" i="10" s="1"/>
  <c r="G124" i="10"/>
  <c r="I124" i="10" s="1"/>
  <c r="F136" i="10"/>
  <c r="F138" i="10" s="1"/>
  <c r="H136" i="10"/>
  <c r="H138" i="10" s="1"/>
  <c r="G121" i="10"/>
  <c r="F107" i="10"/>
  <c r="H107" i="10"/>
  <c r="G106" i="10"/>
  <c r="J106" i="10" s="1"/>
  <c r="J107" i="10" s="1"/>
  <c r="G102" i="10"/>
  <c r="J102" i="10" s="1"/>
  <c r="F97" i="10"/>
  <c r="H97" i="10"/>
  <c r="H99" i="10" s="1"/>
  <c r="G85" i="10"/>
  <c r="I85" i="10" s="1"/>
  <c r="G86" i="10"/>
  <c r="J86" i="10" s="1"/>
  <c r="G87" i="10"/>
  <c r="I87" i="10" s="1"/>
  <c r="G88" i="10"/>
  <c r="J88" i="10" s="1"/>
  <c r="G90" i="10"/>
  <c r="J90" i="10" s="1"/>
  <c r="G91" i="10"/>
  <c r="I91" i="10" s="1"/>
  <c r="G92" i="10"/>
  <c r="J92" i="10" s="1"/>
  <c r="G93" i="10"/>
  <c r="I93" i="10" s="1"/>
  <c r="G94" i="10"/>
  <c r="J94" i="10" s="1"/>
  <c r="G95" i="10"/>
  <c r="J95" i="10" s="1"/>
  <c r="G96" i="10"/>
  <c r="J96" i="10" s="1"/>
  <c r="G83" i="10"/>
  <c r="J83" i="10" s="1"/>
  <c r="G84" i="10"/>
  <c r="J84" i="10" s="1"/>
  <c r="G80" i="10"/>
  <c r="G70" i="10"/>
  <c r="G71" i="10"/>
  <c r="G73" i="10"/>
  <c r="G74" i="10"/>
  <c r="G75" i="10"/>
  <c r="G76" i="10"/>
  <c r="G77" i="10"/>
  <c r="F78" i="10"/>
  <c r="F66" i="10"/>
  <c r="H66" i="10"/>
  <c r="G65" i="10"/>
  <c r="J65" i="10" s="1"/>
  <c r="H53" i="10"/>
  <c r="G56" i="10"/>
  <c r="J56" i="10" s="1"/>
  <c r="G57" i="10"/>
  <c r="I57" i="10" s="1"/>
  <c r="G58" i="10"/>
  <c r="I58" i="10" s="1"/>
  <c r="G59" i="10"/>
  <c r="I59" i="10" s="1"/>
  <c r="G55" i="10"/>
  <c r="I55" i="10" s="1"/>
  <c r="F60" i="10"/>
  <c r="H60" i="10"/>
  <c r="F50" i="10"/>
  <c r="F52" i="10" s="1"/>
  <c r="H43" i="10"/>
  <c r="H45" i="10" s="1"/>
  <c r="G29" i="10"/>
  <c r="J29" i="10" s="1"/>
  <c r="G30" i="10"/>
  <c r="I30" i="10" s="1"/>
  <c r="G31" i="10"/>
  <c r="J31" i="10" s="1"/>
  <c r="G32" i="10"/>
  <c r="I32" i="10" s="1"/>
  <c r="G33" i="10"/>
  <c r="J33" i="10" s="1"/>
  <c r="G34" i="10"/>
  <c r="J34" i="10" s="1"/>
  <c r="G35" i="10"/>
  <c r="J35" i="10" s="1"/>
  <c r="G36" i="10"/>
  <c r="J36" i="10" s="1"/>
  <c r="G37" i="10"/>
  <c r="J37" i="10" s="1"/>
  <c r="G38" i="10"/>
  <c r="J38" i="10" s="1"/>
  <c r="G39" i="10"/>
  <c r="I39" i="10" s="1"/>
  <c r="G40" i="10"/>
  <c r="G41" i="10"/>
  <c r="J41" i="10" s="1"/>
  <c r="G42" i="10"/>
  <c r="I42" i="10" s="1"/>
  <c r="G28" i="10"/>
  <c r="J28" i="10" s="1"/>
  <c r="F25" i="10"/>
  <c r="F43" i="10"/>
  <c r="H12" i="10"/>
  <c r="G11" i="10"/>
  <c r="J11" i="10" s="1"/>
  <c r="G10" i="10"/>
  <c r="I10" i="10" s="1"/>
  <c r="G9" i="10"/>
  <c r="J9" i="10" s="1"/>
  <c r="G8" i="10"/>
  <c r="N1" i="37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8" i="1"/>
  <c r="K39" i="1"/>
  <c r="K40" i="1"/>
  <c r="K41" i="1"/>
  <c r="K42" i="1"/>
  <c r="K43" i="1"/>
  <c r="K44" i="1"/>
  <c r="K45" i="1"/>
  <c r="K46" i="1"/>
  <c r="K47" i="1"/>
  <c r="K48" i="1"/>
  <c r="K50" i="1"/>
  <c r="K51" i="1"/>
  <c r="K52" i="1"/>
  <c r="K53" i="1"/>
  <c r="K55" i="1"/>
  <c r="K56" i="1"/>
  <c r="K57" i="1"/>
  <c r="K59" i="1"/>
  <c r="K60" i="1"/>
  <c r="K62" i="1"/>
  <c r="K80" i="1"/>
  <c r="K83" i="1"/>
  <c r="F15" i="8"/>
  <c r="F19" i="8" s="1"/>
  <c r="H15" i="8"/>
  <c r="H19" i="8" s="1"/>
  <c r="G8" i="8"/>
  <c r="G15" i="8" s="1"/>
  <c r="G19" i="8" s="1"/>
  <c r="N9" i="5"/>
  <c r="P9" i="5" s="1"/>
  <c r="N10" i="5"/>
  <c r="P10" i="5" s="1"/>
  <c r="N11" i="5"/>
  <c r="P11" i="5" s="1"/>
  <c r="N12" i="5"/>
  <c r="P12" i="5" s="1"/>
  <c r="N13" i="5"/>
  <c r="P13" i="5" s="1"/>
  <c r="N14" i="5"/>
  <c r="P14" i="5" s="1"/>
  <c r="N15" i="5"/>
  <c r="P15" i="5" s="1"/>
  <c r="N17" i="5"/>
  <c r="P17" i="5" s="1"/>
  <c r="N19" i="5"/>
  <c r="P19" i="5" s="1"/>
  <c r="R1" i="5"/>
  <c r="P55" i="1"/>
  <c r="R55" i="1" s="1"/>
  <c r="P54" i="1"/>
  <c r="R54" i="1" s="1"/>
  <c r="P49" i="1"/>
  <c r="R49" i="1" s="1"/>
  <c r="O64" i="1"/>
  <c r="O68" i="1" s="1"/>
  <c r="Q64" i="1"/>
  <c r="Q68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S13" i="1" s="1"/>
  <c r="P14" i="1"/>
  <c r="R14" i="1" s="1"/>
  <c r="P17" i="1"/>
  <c r="R17" i="1" s="1"/>
  <c r="P18" i="1"/>
  <c r="R18" i="1" s="1"/>
  <c r="P19" i="1"/>
  <c r="S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S25" i="1" s="1"/>
  <c r="P26" i="1"/>
  <c r="P27" i="1"/>
  <c r="R27" i="1" s="1"/>
  <c r="P28" i="1"/>
  <c r="R28" i="1" s="1"/>
  <c r="P29" i="1"/>
  <c r="R29" i="1" s="1"/>
  <c r="P30" i="1"/>
  <c r="R30" i="1" s="1"/>
  <c r="P31" i="1"/>
  <c r="S31" i="1" s="1"/>
  <c r="P32" i="1"/>
  <c r="S32" i="1" s="1"/>
  <c r="P33" i="1"/>
  <c r="R33" i="1" s="1"/>
  <c r="P34" i="1"/>
  <c r="R34" i="1" s="1"/>
  <c r="P35" i="1"/>
  <c r="R35" i="1" s="1"/>
  <c r="P36" i="1"/>
  <c r="R36" i="1" s="1"/>
  <c r="P37" i="1"/>
  <c r="S37" i="1" s="1"/>
  <c r="P38" i="1"/>
  <c r="P39" i="1"/>
  <c r="R39" i="1" s="1"/>
  <c r="P40" i="1"/>
  <c r="R40" i="1" s="1"/>
  <c r="P41" i="1"/>
  <c r="R41" i="1" s="1"/>
  <c r="P42" i="1"/>
  <c r="R42" i="1" s="1"/>
  <c r="P43" i="1"/>
  <c r="R43" i="1" s="1"/>
  <c r="P44" i="1"/>
  <c r="S44" i="1" s="1"/>
  <c r="P45" i="1"/>
  <c r="R45" i="1" s="1"/>
  <c r="P46" i="1"/>
  <c r="R46" i="1" s="1"/>
  <c r="P47" i="1"/>
  <c r="R47" i="1" s="1"/>
  <c r="P50" i="1"/>
  <c r="P51" i="1"/>
  <c r="P52" i="1"/>
  <c r="R52" i="1" s="1"/>
  <c r="P53" i="1"/>
  <c r="R53" i="1" s="1"/>
  <c r="P56" i="1"/>
  <c r="R56" i="1" s="1"/>
  <c r="P57" i="1"/>
  <c r="S57" i="1" s="1"/>
  <c r="P58" i="1"/>
  <c r="P59" i="1"/>
  <c r="R59" i="1" s="1"/>
  <c r="P60" i="1"/>
  <c r="R60" i="1" s="1"/>
  <c r="P61" i="1"/>
  <c r="R61" i="1" s="1"/>
  <c r="P62" i="1"/>
  <c r="R62" i="1" s="1"/>
  <c r="T1" i="1"/>
  <c r="J355" i="10" l="1"/>
  <c r="I658" i="10"/>
  <c r="I622" i="10"/>
  <c r="J622" i="10"/>
  <c r="I543" i="10"/>
  <c r="I544" i="10" s="1"/>
  <c r="J543" i="10"/>
  <c r="K694" i="10"/>
  <c r="B7" i="15" s="1"/>
  <c r="D7" i="15" s="1"/>
  <c r="O171" i="11"/>
  <c r="F435" i="10"/>
  <c r="H435" i="10"/>
  <c r="K64" i="1"/>
  <c r="K79" i="1" s="1"/>
  <c r="K81" i="1" s="1"/>
  <c r="J629" i="10"/>
  <c r="I629" i="10"/>
  <c r="I612" i="10"/>
  <c r="J612" i="10"/>
  <c r="I521" i="10"/>
  <c r="J521" i="10"/>
  <c r="I491" i="10"/>
  <c r="J491" i="10"/>
  <c r="I460" i="10"/>
  <c r="J460" i="10"/>
  <c r="I413" i="10"/>
  <c r="J413" i="10"/>
  <c r="I416" i="10"/>
  <c r="J416" i="10"/>
  <c r="I421" i="10"/>
  <c r="J421" i="10"/>
  <c r="I422" i="10"/>
  <c r="J422" i="10"/>
  <c r="J425" i="10"/>
  <c r="I425" i="10"/>
  <c r="J428" i="10"/>
  <c r="I428" i="10"/>
  <c r="I431" i="10"/>
  <c r="J431" i="10"/>
  <c r="I396" i="10"/>
  <c r="J396" i="10"/>
  <c r="J121" i="10"/>
  <c r="G122" i="10"/>
  <c r="J122" i="10" s="1"/>
  <c r="I80" i="10"/>
  <c r="I81" i="10" s="1"/>
  <c r="G81" i="10"/>
  <c r="J8" i="10"/>
  <c r="G12" i="10"/>
  <c r="I410" i="10"/>
  <c r="F538" i="10"/>
  <c r="F551" i="10" s="1"/>
  <c r="J532" i="10"/>
  <c r="J588" i="10"/>
  <c r="J419" i="10"/>
  <c r="I407" i="10"/>
  <c r="J466" i="10"/>
  <c r="J600" i="10"/>
  <c r="I527" i="10"/>
  <c r="J427" i="10"/>
  <c r="I497" i="10"/>
  <c r="J526" i="10"/>
  <c r="J496" i="10"/>
  <c r="J490" i="10"/>
  <c r="J596" i="10"/>
  <c r="I404" i="10"/>
  <c r="I438" i="10"/>
  <c r="I459" i="10"/>
  <c r="I533" i="10"/>
  <c r="J592" i="10"/>
  <c r="G616" i="10"/>
  <c r="J616" i="10" s="1"/>
  <c r="G636" i="10"/>
  <c r="J636" i="10" s="1"/>
  <c r="J468" i="10"/>
  <c r="J499" i="10"/>
  <c r="I525" i="10"/>
  <c r="F618" i="10"/>
  <c r="F639" i="10" s="1"/>
  <c r="G632" i="10"/>
  <c r="J632" i="10" s="1"/>
  <c r="I665" i="10"/>
  <c r="J409" i="10"/>
  <c r="J493" i="10"/>
  <c r="J501" i="10"/>
  <c r="J584" i="10"/>
  <c r="J608" i="10"/>
  <c r="I397" i="10"/>
  <c r="J415" i="10"/>
  <c r="I461" i="10"/>
  <c r="J495" i="10"/>
  <c r="I531" i="10"/>
  <c r="J604" i="10"/>
  <c r="I631" i="10"/>
  <c r="J9" i="12"/>
  <c r="G97" i="12"/>
  <c r="J97" i="12" s="1"/>
  <c r="I401" i="10"/>
  <c r="I432" i="10"/>
  <c r="I429" i="10"/>
  <c r="I426" i="10"/>
  <c r="I423" i="10"/>
  <c r="I420" i="10"/>
  <c r="I417" i="10"/>
  <c r="I414" i="10"/>
  <c r="I411" i="10"/>
  <c r="I408" i="10"/>
  <c r="I405" i="10"/>
  <c r="J454" i="10"/>
  <c r="J530" i="10"/>
  <c r="J524" i="10"/>
  <c r="J542" i="10"/>
  <c r="I645" i="10"/>
  <c r="I457" i="10"/>
  <c r="I494" i="10"/>
  <c r="I500" i="10"/>
  <c r="J535" i="10"/>
  <c r="J529" i="10"/>
  <c r="J523" i="10"/>
  <c r="H551" i="10"/>
  <c r="J628" i="10"/>
  <c r="I628" i="10"/>
  <c r="G433" i="10"/>
  <c r="J433" i="10" s="1"/>
  <c r="J430" i="10"/>
  <c r="J424" i="10"/>
  <c r="J418" i="10"/>
  <c r="J412" i="10"/>
  <c r="J406" i="10"/>
  <c r="I453" i="10"/>
  <c r="I455" i="10" s="1"/>
  <c r="G455" i="10"/>
  <c r="J455" i="10" s="1"/>
  <c r="G646" i="10"/>
  <c r="J646" i="10" s="1"/>
  <c r="I398" i="10"/>
  <c r="J458" i="10"/>
  <c r="J465" i="10"/>
  <c r="I492" i="10"/>
  <c r="I498" i="10"/>
  <c r="I520" i="10"/>
  <c r="J534" i="10"/>
  <c r="J528" i="10"/>
  <c r="J522" i="10"/>
  <c r="G544" i="10"/>
  <c r="J544" i="10" s="1"/>
  <c r="J586" i="10"/>
  <c r="J590" i="10"/>
  <c r="J594" i="10"/>
  <c r="J598" i="10"/>
  <c r="J602" i="10"/>
  <c r="J606" i="10"/>
  <c r="J610" i="10"/>
  <c r="J614" i="10"/>
  <c r="H618" i="10"/>
  <c r="I630" i="10"/>
  <c r="I399" i="10"/>
  <c r="J462" i="10"/>
  <c r="H472" i="10"/>
  <c r="J15" i="8"/>
  <c r="I8" i="8"/>
  <c r="I15" i="8" s="1"/>
  <c r="I19" i="8" s="1"/>
  <c r="J8" i="8"/>
  <c r="Q9" i="5"/>
  <c r="Q19" i="5"/>
  <c r="Q17" i="5"/>
  <c r="Q15" i="5"/>
  <c r="Q14" i="5"/>
  <c r="Q13" i="5"/>
  <c r="Q12" i="5"/>
  <c r="Q11" i="5"/>
  <c r="Q10" i="5"/>
  <c r="J665" i="10"/>
  <c r="I649" i="10"/>
  <c r="I644" i="10"/>
  <c r="I635" i="10"/>
  <c r="I636" i="10" s="1"/>
  <c r="G623" i="10"/>
  <c r="I621" i="10"/>
  <c r="I585" i="10"/>
  <c r="I587" i="10"/>
  <c r="I589" i="10"/>
  <c r="I591" i="10"/>
  <c r="I593" i="10"/>
  <c r="I595" i="10"/>
  <c r="I597" i="10"/>
  <c r="I599" i="10"/>
  <c r="I601" i="10"/>
  <c r="I603" i="10"/>
  <c r="I605" i="10"/>
  <c r="I607" i="10"/>
  <c r="I609" i="10"/>
  <c r="I611" i="10"/>
  <c r="I613" i="10"/>
  <c r="I615" i="10"/>
  <c r="J577" i="10"/>
  <c r="J575" i="10"/>
  <c r="J578" i="10"/>
  <c r="J576" i="10"/>
  <c r="G582" i="10"/>
  <c r="J582" i="10" s="1"/>
  <c r="I574" i="10"/>
  <c r="I582" i="10" s="1"/>
  <c r="G536" i="10"/>
  <c r="G502" i="10"/>
  <c r="G504" i="10" s="1"/>
  <c r="J467" i="10"/>
  <c r="G470" i="10"/>
  <c r="J470" i="10" s="1"/>
  <c r="I464" i="10"/>
  <c r="J469" i="10"/>
  <c r="J463" i="10"/>
  <c r="J400" i="10"/>
  <c r="G402" i="10"/>
  <c r="J402" i="10" s="1"/>
  <c r="J30" i="10"/>
  <c r="I180" i="10"/>
  <c r="H365" i="10"/>
  <c r="I36" i="10"/>
  <c r="F342" i="10"/>
  <c r="F365" i="10"/>
  <c r="I368" i="10"/>
  <c r="J130" i="10"/>
  <c r="I359" i="10"/>
  <c r="H342" i="10"/>
  <c r="J357" i="10"/>
  <c r="I369" i="10"/>
  <c r="H230" i="10"/>
  <c r="J362" i="10"/>
  <c r="G370" i="10"/>
  <c r="J370" i="10" s="1"/>
  <c r="J124" i="10"/>
  <c r="I178" i="10"/>
  <c r="F99" i="10"/>
  <c r="I96" i="10"/>
  <c r="J177" i="10"/>
  <c r="F230" i="10"/>
  <c r="I310" i="10"/>
  <c r="I354" i="10"/>
  <c r="I355" i="10" s="1"/>
  <c r="J361" i="10"/>
  <c r="I56" i="10"/>
  <c r="I60" i="10" s="1"/>
  <c r="F188" i="10"/>
  <c r="I243" i="10"/>
  <c r="I313" i="10"/>
  <c r="J354" i="10"/>
  <c r="G363" i="10"/>
  <c r="I358" i="10"/>
  <c r="J183" i="10"/>
  <c r="J360" i="10"/>
  <c r="I129" i="10"/>
  <c r="I205" i="10"/>
  <c r="J317" i="10"/>
  <c r="J32" i="10"/>
  <c r="J80" i="10"/>
  <c r="I90" i="10"/>
  <c r="J125" i="10"/>
  <c r="I126" i="10"/>
  <c r="I184" i="10"/>
  <c r="I209" i="10"/>
  <c r="I234" i="10"/>
  <c r="I316" i="10"/>
  <c r="J322" i="10"/>
  <c r="I94" i="10"/>
  <c r="J157" i="10"/>
  <c r="I181" i="10"/>
  <c r="I143" i="10"/>
  <c r="I174" i="10"/>
  <c r="J173" i="10"/>
  <c r="I235" i="10"/>
  <c r="J338" i="10"/>
  <c r="J128" i="10"/>
  <c r="I175" i="10"/>
  <c r="J200" i="10"/>
  <c r="I211" i="10"/>
  <c r="G236" i="10"/>
  <c r="J236" i="10" s="1"/>
  <c r="I301" i="10"/>
  <c r="I328" i="10"/>
  <c r="J217" i="10"/>
  <c r="I304" i="10"/>
  <c r="I336" i="10"/>
  <c r="J299" i="10"/>
  <c r="I303" i="10"/>
  <c r="I315" i="10"/>
  <c r="J305" i="10"/>
  <c r="I307" i="10"/>
  <c r="J309" i="10"/>
  <c r="J311" i="10"/>
  <c r="I298" i="10"/>
  <c r="I335" i="10"/>
  <c r="J330" i="10"/>
  <c r="I323" i="10"/>
  <c r="J332" i="10"/>
  <c r="J329" i="10"/>
  <c r="J39" i="10"/>
  <c r="J127" i="10"/>
  <c r="I208" i="10"/>
  <c r="J214" i="10"/>
  <c r="J220" i="10"/>
  <c r="I320" i="10"/>
  <c r="I326" i="10"/>
  <c r="I333" i="10"/>
  <c r="I339" i="10"/>
  <c r="F45" i="10"/>
  <c r="I33" i="10"/>
  <c r="J42" i="10"/>
  <c r="I95" i="10"/>
  <c r="J91" i="10"/>
  <c r="I131" i="10"/>
  <c r="G145" i="10"/>
  <c r="J145" i="10" s="1"/>
  <c r="I144" i="10"/>
  <c r="H163" i="10"/>
  <c r="I179" i="10"/>
  <c r="I185" i="10"/>
  <c r="I216" i="10"/>
  <c r="I222" i="10"/>
  <c r="J284" i="10"/>
  <c r="J292" i="10"/>
  <c r="I302" i="10"/>
  <c r="I308" i="10"/>
  <c r="I314" i="10"/>
  <c r="I321" i="10"/>
  <c r="I327" i="10"/>
  <c r="I334" i="10"/>
  <c r="J331" i="10"/>
  <c r="J337" i="10"/>
  <c r="J59" i="10"/>
  <c r="J141" i="10"/>
  <c r="G161" i="10"/>
  <c r="I206" i="10"/>
  <c r="I212" i="10"/>
  <c r="I224" i="10"/>
  <c r="J240" i="10"/>
  <c r="J324" i="10"/>
  <c r="I38" i="10"/>
  <c r="J142" i="10"/>
  <c r="I199" i="10"/>
  <c r="I202" i="10" s="1"/>
  <c r="I218" i="10"/>
  <c r="J233" i="10"/>
  <c r="J241" i="10"/>
  <c r="J300" i="10"/>
  <c r="J306" i="10"/>
  <c r="J312" i="10"/>
  <c r="J318" i="10"/>
  <c r="I88" i="10"/>
  <c r="I176" i="10"/>
  <c r="I182" i="10"/>
  <c r="H188" i="10"/>
  <c r="I204" i="10"/>
  <c r="I207" i="10"/>
  <c r="I210" i="10"/>
  <c r="I213" i="10"/>
  <c r="I226" i="10"/>
  <c r="J242" i="10"/>
  <c r="J294" i="10"/>
  <c r="I8" i="10"/>
  <c r="J10" i="10"/>
  <c r="G43" i="10"/>
  <c r="J43" i="10" s="1"/>
  <c r="J85" i="10"/>
  <c r="I102" i="10"/>
  <c r="J144" i="10"/>
  <c r="J155" i="10"/>
  <c r="J159" i="10"/>
  <c r="I325" i="10"/>
  <c r="G340" i="10"/>
  <c r="J319" i="10"/>
  <c r="I319" i="10"/>
  <c r="J290" i="10"/>
  <c r="J288" i="10"/>
  <c r="J286" i="10"/>
  <c r="J295" i="10"/>
  <c r="J293" i="10"/>
  <c r="J291" i="10"/>
  <c r="J289" i="10"/>
  <c r="J287" i="10"/>
  <c r="J285" i="10"/>
  <c r="I296" i="10"/>
  <c r="G296" i="10"/>
  <c r="J296" i="10" s="1"/>
  <c r="I244" i="10"/>
  <c r="I219" i="10"/>
  <c r="I225" i="10"/>
  <c r="I223" i="10"/>
  <c r="I221" i="10"/>
  <c r="I227" i="10"/>
  <c r="I215" i="10"/>
  <c r="G228" i="10"/>
  <c r="J228" i="10" s="1"/>
  <c r="J201" i="10"/>
  <c r="G202" i="10"/>
  <c r="G186" i="10"/>
  <c r="G188" i="10" s="1"/>
  <c r="I156" i="10"/>
  <c r="I158" i="10"/>
  <c r="I160" i="10"/>
  <c r="J135" i="10"/>
  <c r="I134" i="10"/>
  <c r="I133" i="10"/>
  <c r="I132" i="10"/>
  <c r="G136" i="10"/>
  <c r="J136" i="10" s="1"/>
  <c r="F53" i="10"/>
  <c r="F62" i="10" s="1"/>
  <c r="G52" i="10"/>
  <c r="I52" i="10" s="1"/>
  <c r="I53" i="10" s="1"/>
  <c r="J57" i="10"/>
  <c r="I92" i="10"/>
  <c r="I86" i="10"/>
  <c r="I31" i="10"/>
  <c r="I37" i="10"/>
  <c r="J58" i="10"/>
  <c r="I83" i="10"/>
  <c r="G107" i="10"/>
  <c r="I121" i="10"/>
  <c r="I122" i="10" s="1"/>
  <c r="G66" i="10"/>
  <c r="J66" i="10" s="1"/>
  <c r="I84" i="10"/>
  <c r="J87" i="10"/>
  <c r="J93" i="10"/>
  <c r="I28" i="10"/>
  <c r="I34" i="10"/>
  <c r="I40" i="10"/>
  <c r="J40" i="10"/>
  <c r="J55" i="10"/>
  <c r="H62" i="10"/>
  <c r="I65" i="10"/>
  <c r="I66" i="10" s="1"/>
  <c r="I29" i="10"/>
  <c r="I35" i="10"/>
  <c r="I41" i="10"/>
  <c r="I106" i="10"/>
  <c r="I107" i="10" s="1"/>
  <c r="G60" i="10"/>
  <c r="J60" i="10" s="1"/>
  <c r="I9" i="10"/>
  <c r="I11" i="10"/>
  <c r="S47" i="1"/>
  <c r="S54" i="1"/>
  <c r="S23" i="1"/>
  <c r="S30" i="1"/>
  <c r="S49" i="1"/>
  <c r="S29" i="1"/>
  <c r="S42" i="1"/>
  <c r="R58" i="1"/>
  <c r="R38" i="1"/>
  <c r="S61" i="1"/>
  <c r="S36" i="1"/>
  <c r="S18" i="1"/>
  <c r="R57" i="1"/>
  <c r="R37" i="1"/>
  <c r="S56" i="1"/>
  <c r="S35" i="1"/>
  <c r="S17" i="1"/>
  <c r="R51" i="1"/>
  <c r="R32" i="1"/>
  <c r="R13" i="1"/>
  <c r="S55" i="1"/>
  <c r="S12" i="1"/>
  <c r="R50" i="1"/>
  <c r="R31" i="1"/>
  <c r="S11" i="1"/>
  <c r="R44" i="1"/>
  <c r="R25" i="1"/>
  <c r="R19" i="1"/>
  <c r="S60" i="1"/>
  <c r="S53" i="1"/>
  <c r="S46" i="1"/>
  <c r="S34" i="1"/>
  <c r="S28" i="1"/>
  <c r="S22" i="1"/>
  <c r="S10" i="1"/>
  <c r="S45" i="1"/>
  <c r="S33" i="1"/>
  <c r="S27" i="1"/>
  <c r="S21" i="1"/>
  <c r="S9" i="1"/>
  <c r="S26" i="1"/>
  <c r="S20" i="1"/>
  <c r="S14" i="1"/>
  <c r="S8" i="1"/>
  <c r="R26" i="1"/>
  <c r="I623" i="10" l="1"/>
  <c r="I625" i="10" s="1"/>
  <c r="I536" i="10"/>
  <c r="F474" i="10"/>
  <c r="G435" i="10"/>
  <c r="J435" i="10" s="1"/>
  <c r="I632" i="10"/>
  <c r="I502" i="10"/>
  <c r="I504" i="10" s="1"/>
  <c r="I433" i="10"/>
  <c r="I470" i="10"/>
  <c r="I402" i="10"/>
  <c r="I97" i="12"/>
  <c r="J504" i="10"/>
  <c r="J536" i="10"/>
  <c r="I646" i="10"/>
  <c r="J502" i="10"/>
  <c r="J623" i="10"/>
  <c r="G625" i="10"/>
  <c r="H639" i="10"/>
  <c r="H474" i="10"/>
  <c r="I616" i="10"/>
  <c r="I370" i="10"/>
  <c r="I186" i="10"/>
  <c r="I188" i="10" s="1"/>
  <c r="I236" i="10"/>
  <c r="I363" i="10"/>
  <c r="I365" i="10" s="1"/>
  <c r="J340" i="10"/>
  <c r="G342" i="10"/>
  <c r="J342" i="10" s="1"/>
  <c r="I145" i="10"/>
  <c r="J363" i="10"/>
  <c r="G365" i="10"/>
  <c r="J365" i="10" s="1"/>
  <c r="I161" i="10"/>
  <c r="I136" i="10"/>
  <c r="F247" i="10"/>
  <c r="J202" i="10"/>
  <c r="G230" i="10"/>
  <c r="J230" i="10" s="1"/>
  <c r="J161" i="10"/>
  <c r="I340" i="10"/>
  <c r="I342" i="10" s="1"/>
  <c r="I12" i="10"/>
  <c r="H247" i="10"/>
  <c r="J188" i="10"/>
  <c r="J186" i="10"/>
  <c r="I228" i="10"/>
  <c r="I230" i="10" s="1"/>
  <c r="J52" i="10"/>
  <c r="G53" i="10"/>
  <c r="I43" i="10"/>
  <c r="E8" i="6"/>
  <c r="H694" i="10" l="1"/>
  <c r="G8" i="6"/>
  <c r="F694" i="10"/>
  <c r="I435" i="10"/>
  <c r="J625" i="10"/>
  <c r="J53" i="10"/>
  <c r="N7" i="1"/>
  <c r="P7" i="1" s="1"/>
  <c r="J8" i="6" l="1"/>
  <c r="I8" i="6"/>
  <c r="S7" i="1"/>
  <c r="R7" i="1"/>
  <c r="D31" i="8"/>
  <c r="D35" i="8"/>
  <c r="L8" i="5" l="1"/>
  <c r="N8" i="5" s="1"/>
  <c r="E9" i="6"/>
  <c r="E691" i="10"/>
  <c r="G691" i="10" s="1"/>
  <c r="K29" i="38"/>
  <c r="I49" i="38"/>
  <c r="H49" i="38"/>
  <c r="G49" i="38"/>
  <c r="F49" i="38"/>
  <c r="E49" i="38"/>
  <c r="D49" i="38"/>
  <c r="C49" i="38"/>
  <c r="B49" i="38"/>
  <c r="K45" i="38"/>
  <c r="K44" i="38"/>
  <c r="K43" i="38"/>
  <c r="K42" i="38"/>
  <c r="K39" i="38"/>
  <c r="K38" i="38"/>
  <c r="K37" i="38"/>
  <c r="K36" i="38"/>
  <c r="K35" i="38"/>
  <c r="K34" i="38"/>
  <c r="K33" i="38"/>
  <c r="K32" i="38"/>
  <c r="K31" i="38"/>
  <c r="K28" i="38"/>
  <c r="K27" i="38"/>
  <c r="K26" i="38"/>
  <c r="K25" i="38"/>
  <c r="K24" i="38"/>
  <c r="K23" i="38"/>
  <c r="K22" i="38"/>
  <c r="K21" i="38"/>
  <c r="K20" i="38"/>
  <c r="K19" i="38"/>
  <c r="K18" i="38"/>
  <c r="K17" i="38"/>
  <c r="K16" i="38"/>
  <c r="K15" i="38"/>
  <c r="K12" i="38"/>
  <c r="K9" i="38"/>
  <c r="K6" i="38"/>
  <c r="N20" i="5" l="1"/>
  <c r="P8" i="5"/>
  <c r="P20" i="5" s="1"/>
  <c r="P24" i="5" s="1"/>
  <c r="G9" i="6"/>
  <c r="E16" i="6"/>
  <c r="I691" i="10"/>
  <c r="I692" i="10" s="1"/>
  <c r="J691" i="10"/>
  <c r="G692" i="10"/>
  <c r="J692" i="10" s="1"/>
  <c r="Q8" i="5"/>
  <c r="K49" i="38"/>
  <c r="N24" i="5" l="1"/>
  <c r="Q24" i="5" s="1"/>
  <c r="Q20" i="5"/>
  <c r="G16" i="6"/>
  <c r="I9" i="6"/>
  <c r="I16" i="6" s="1"/>
  <c r="I20" i="6" s="1"/>
  <c r="J9" i="6"/>
  <c r="D17" i="15"/>
  <c r="C30" i="6"/>
  <c r="K32" i="5"/>
  <c r="C8" i="6"/>
  <c r="F28" i="8"/>
  <c r="J16" i="6" l="1"/>
  <c r="G20" i="6"/>
  <c r="J20" i="6" s="1"/>
  <c r="C31" i="6"/>
  <c r="C33" i="6" s="1"/>
  <c r="F27" i="8"/>
  <c r="K33" i="5"/>
  <c r="K35" i="5" s="1"/>
  <c r="K36" i="5" s="1"/>
  <c r="K21" i="11" l="1"/>
  <c r="M21" i="11" s="1"/>
  <c r="M170" i="11" s="1"/>
  <c r="K52" i="11"/>
  <c r="K64" i="11"/>
  <c r="K85" i="11"/>
  <c r="K99" i="11"/>
  <c r="K135" i="11"/>
  <c r="O21" i="11" l="1"/>
  <c r="O170" i="11" s="1"/>
  <c r="P21" i="11"/>
  <c r="P170" i="11" s="1"/>
  <c r="K172" i="11"/>
  <c r="K171" i="11"/>
  <c r="E679" i="10" l="1"/>
  <c r="G679" i="10" s="1"/>
  <c r="E678" i="10"/>
  <c r="G678" i="10" s="1"/>
  <c r="K162" i="11"/>
  <c r="L20" i="5"/>
  <c r="I678" i="10" l="1"/>
  <c r="J678" i="10"/>
  <c r="I679" i="10"/>
  <c r="J679" i="10"/>
  <c r="E280" i="10" l="1"/>
  <c r="N48" i="1"/>
  <c r="P48" i="1" s="1"/>
  <c r="R48" i="1" l="1"/>
  <c r="S48" i="1"/>
  <c r="E478" i="10"/>
  <c r="D52" i="14" l="1"/>
  <c r="F52" i="14" s="1"/>
  <c r="K145" i="11"/>
  <c r="M145" i="11" s="1"/>
  <c r="E675" i="10"/>
  <c r="G675" i="10" s="1"/>
  <c r="P145" i="11" l="1"/>
  <c r="O145" i="11"/>
  <c r="H52" i="14"/>
  <c r="I52" i="14"/>
  <c r="I675" i="10"/>
  <c r="I682" i="10" s="1"/>
  <c r="J675" i="10"/>
  <c r="G682" i="10"/>
  <c r="J682" i="10" s="1"/>
  <c r="M32" i="35"/>
  <c r="M31" i="35"/>
  <c r="M30" i="35"/>
  <c r="M29" i="35"/>
  <c r="M28" i="35"/>
  <c r="M27" i="35"/>
  <c r="M26" i="35"/>
  <c r="M24" i="35"/>
  <c r="M23" i="35"/>
  <c r="M22" i="35"/>
  <c r="M18" i="35"/>
  <c r="M17" i="35"/>
  <c r="M16" i="35"/>
  <c r="M25" i="35" s="1"/>
  <c r="M13" i="35"/>
  <c r="M11" i="35"/>
  <c r="K52" i="36"/>
  <c r="I22" i="36" l="1"/>
  <c r="K169" i="11" l="1"/>
  <c r="N16" i="1" l="1"/>
  <c r="P16" i="1" s="1"/>
  <c r="N15" i="1"/>
  <c r="P15" i="1" s="1"/>
  <c r="E260" i="10"/>
  <c r="R15" i="1" l="1"/>
  <c r="S15" i="1"/>
  <c r="R16" i="1"/>
  <c r="S16" i="1"/>
  <c r="E470" i="10"/>
  <c r="E571" i="10" l="1"/>
  <c r="G571" i="10" s="1"/>
  <c r="E536" i="10"/>
  <c r="E502" i="10"/>
  <c r="E228" i="10"/>
  <c r="J571" i="10" l="1"/>
  <c r="I571" i="10"/>
  <c r="I618" i="10" s="1"/>
  <c r="I639" i="10" s="1"/>
  <c r="G618" i="10"/>
  <c r="E202" i="10"/>
  <c r="E197" i="10"/>
  <c r="E168" i="10"/>
  <c r="J618" i="10" l="1"/>
  <c r="G639" i="10"/>
  <c r="J639" i="10" s="1"/>
  <c r="E230" i="10"/>
  <c r="E69" i="10" l="1"/>
  <c r="G69" i="10" s="1"/>
  <c r="E236" i="10" l="1"/>
  <c r="E89" i="10"/>
  <c r="G89" i="10" s="1"/>
  <c r="C8" i="10"/>
  <c r="D8" i="10"/>
  <c r="I89" i="10" l="1"/>
  <c r="I97" i="10" s="1"/>
  <c r="J89" i="10"/>
  <c r="G97" i="10"/>
  <c r="J97" i="10" s="1"/>
  <c r="E370" i="10"/>
  <c r="E363" i="10"/>
  <c r="E350" i="10"/>
  <c r="E346" i="10"/>
  <c r="E365" i="10" l="1"/>
  <c r="E340" i="10"/>
  <c r="E296" i="10"/>
  <c r="E282" i="10"/>
  <c r="E342" i="10" l="1"/>
  <c r="E170" i="10"/>
  <c r="E188" i="10" s="1"/>
  <c r="E161" i="10"/>
  <c r="G153" i="10"/>
  <c r="E145" i="10"/>
  <c r="E122" i="10"/>
  <c r="E119" i="10"/>
  <c r="G119" i="10" s="1"/>
  <c r="G138" i="10" s="1"/>
  <c r="J138" i="10" s="1"/>
  <c r="E72" i="10"/>
  <c r="E107" i="10"/>
  <c r="E103" i="10"/>
  <c r="G103" i="10" s="1"/>
  <c r="E97" i="10"/>
  <c r="E81" i="10"/>
  <c r="E66" i="10"/>
  <c r="E60" i="10"/>
  <c r="E53" i="10"/>
  <c r="G50" i="10"/>
  <c r="E43" i="10"/>
  <c r="E25" i="10"/>
  <c r="G25" i="10" s="1"/>
  <c r="G45" i="10" l="1"/>
  <c r="J45" i="10" s="1"/>
  <c r="I25" i="10"/>
  <c r="I45" i="10" s="1"/>
  <c r="J153" i="10"/>
  <c r="I153" i="10"/>
  <c r="I163" i="10" s="1"/>
  <c r="G163" i="10"/>
  <c r="I50" i="10"/>
  <c r="I62" i="10" s="1"/>
  <c r="J50" i="10"/>
  <c r="G62" i="10"/>
  <c r="J62" i="10" s="1"/>
  <c r="E78" i="10"/>
  <c r="E99" i="10" s="1"/>
  <c r="G72" i="10"/>
  <c r="G78" i="10" s="1"/>
  <c r="J119" i="10"/>
  <c r="I119" i="10"/>
  <c r="I138" i="10" s="1"/>
  <c r="J103" i="10"/>
  <c r="I103" i="10"/>
  <c r="J81" i="10"/>
  <c r="J25" i="10"/>
  <c r="E163" i="10"/>
  <c r="E138" i="10"/>
  <c r="E62" i="10"/>
  <c r="E45" i="10"/>
  <c r="M37" i="1"/>
  <c r="J163" i="10" l="1"/>
  <c r="J78" i="10"/>
  <c r="I78" i="10"/>
  <c r="I99" i="10" s="1"/>
  <c r="G99" i="10"/>
  <c r="J99" i="10" s="1"/>
  <c r="E682" i="10"/>
  <c r="E692" i="10"/>
  <c r="E650" i="10"/>
  <c r="G650" i="10" s="1"/>
  <c r="E646" i="10"/>
  <c r="E632" i="10"/>
  <c r="E623" i="10"/>
  <c r="E625" i="10" s="1"/>
  <c r="E616" i="10"/>
  <c r="E582" i="10"/>
  <c r="E548" i="10"/>
  <c r="E544" i="10"/>
  <c r="E513" i="10"/>
  <c r="G513" i="10" s="1"/>
  <c r="E487" i="10"/>
  <c r="E394" i="10"/>
  <c r="E433" i="10"/>
  <c r="E439" i="10"/>
  <c r="G439" i="10" s="1"/>
  <c r="E451" i="10"/>
  <c r="G451" i="10" s="1"/>
  <c r="E12" i="10"/>
  <c r="J12" i="10" s="1"/>
  <c r="E667" i="10" l="1"/>
  <c r="J513" i="10"/>
  <c r="I513" i="10"/>
  <c r="I538" i="10" s="1"/>
  <c r="I551" i="10" s="1"/>
  <c r="G538" i="10"/>
  <c r="I451" i="10"/>
  <c r="I472" i="10" s="1"/>
  <c r="G472" i="10"/>
  <c r="J451" i="10"/>
  <c r="J439" i="10"/>
  <c r="G442" i="10"/>
  <c r="J442" i="10" s="1"/>
  <c r="I439" i="10"/>
  <c r="I442" i="10" s="1"/>
  <c r="I650" i="10"/>
  <c r="I667" i="10" s="1"/>
  <c r="J650" i="10"/>
  <c r="G667" i="10"/>
  <c r="J667" i="10" s="1"/>
  <c r="E442" i="10"/>
  <c r="E618" i="10"/>
  <c r="E639" i="10" s="1"/>
  <c r="E435" i="10"/>
  <c r="E538" i="10"/>
  <c r="E504" i="10"/>
  <c r="K175" i="11"/>
  <c r="K139" i="11"/>
  <c r="K173" i="11" s="1"/>
  <c r="K25" i="11"/>
  <c r="K170" i="11" s="1"/>
  <c r="K8" i="11"/>
  <c r="I474" i="10" l="1"/>
  <c r="G474" i="10"/>
  <c r="J474" i="10" s="1"/>
  <c r="J472" i="10"/>
  <c r="J538" i="10"/>
  <c r="J551" i="10" s="1"/>
  <c r="G551" i="10"/>
  <c r="K144" i="11"/>
  <c r="M144" i="11" s="1"/>
  <c r="K143" i="11"/>
  <c r="E551" i="10"/>
  <c r="D25" i="14"/>
  <c r="F25" i="14" s="1"/>
  <c r="D20" i="14"/>
  <c r="F20" i="14" s="1"/>
  <c r="D9" i="14"/>
  <c r="D68" i="14"/>
  <c r="D46" i="14"/>
  <c r="C9" i="14"/>
  <c r="C10" i="8"/>
  <c r="D10" i="8"/>
  <c r="C243" i="10"/>
  <c r="D243" i="10"/>
  <c r="D25" i="10"/>
  <c r="C25" i="10"/>
  <c r="D78" i="10"/>
  <c r="C78" i="10"/>
  <c r="D119" i="10"/>
  <c r="C119" i="10"/>
  <c r="D153" i="10"/>
  <c r="C153" i="10"/>
  <c r="D170" i="10"/>
  <c r="C170" i="10"/>
  <c r="D197" i="10"/>
  <c r="C197" i="10"/>
  <c r="D282" i="10"/>
  <c r="C282" i="10"/>
  <c r="D394" i="10"/>
  <c r="C394" i="10"/>
  <c r="D451" i="10"/>
  <c r="C451" i="10"/>
  <c r="D487" i="10"/>
  <c r="C487" i="10"/>
  <c r="D513" i="10"/>
  <c r="C513" i="10"/>
  <c r="C221" i="10"/>
  <c r="C575" i="10"/>
  <c r="D575" i="10"/>
  <c r="C576" i="10"/>
  <c r="D576" i="10"/>
  <c r="C577" i="10"/>
  <c r="D577" i="10"/>
  <c r="C578" i="10"/>
  <c r="D578" i="10"/>
  <c r="D574" i="10"/>
  <c r="C574" i="10"/>
  <c r="C597" i="10"/>
  <c r="D597" i="10"/>
  <c r="C585" i="10"/>
  <c r="D585" i="10"/>
  <c r="C586" i="10"/>
  <c r="D586" i="10"/>
  <c r="C587" i="10"/>
  <c r="D587" i="10"/>
  <c r="C588" i="10"/>
  <c r="D588" i="10"/>
  <c r="C589" i="10"/>
  <c r="D589" i="10"/>
  <c r="C590" i="10"/>
  <c r="D590" i="10"/>
  <c r="C591" i="10"/>
  <c r="D591" i="10"/>
  <c r="C592" i="10"/>
  <c r="D592" i="10"/>
  <c r="C593" i="10"/>
  <c r="D593" i="10"/>
  <c r="C594" i="10"/>
  <c r="D594" i="10"/>
  <c r="C595" i="10"/>
  <c r="D595" i="10"/>
  <c r="C596" i="10"/>
  <c r="D596" i="10"/>
  <c r="C598" i="10"/>
  <c r="D598" i="10"/>
  <c r="C599" i="10"/>
  <c r="D599" i="10"/>
  <c r="C600" i="10"/>
  <c r="D600" i="10"/>
  <c r="C601" i="10"/>
  <c r="D601" i="10"/>
  <c r="C602" i="10"/>
  <c r="D602" i="10"/>
  <c r="C603" i="10"/>
  <c r="D603" i="10"/>
  <c r="C604" i="10"/>
  <c r="D604" i="10"/>
  <c r="C605" i="10"/>
  <c r="D605" i="10"/>
  <c r="C606" i="10"/>
  <c r="D606" i="10"/>
  <c r="C607" i="10"/>
  <c r="D607" i="10"/>
  <c r="C608" i="10"/>
  <c r="D608" i="10"/>
  <c r="C609" i="10"/>
  <c r="D609" i="10"/>
  <c r="C610" i="10"/>
  <c r="D610" i="10"/>
  <c r="C611" i="10"/>
  <c r="D611" i="10"/>
  <c r="C612" i="10"/>
  <c r="D612" i="10"/>
  <c r="C613" i="10"/>
  <c r="D613" i="10"/>
  <c r="C614" i="10"/>
  <c r="D614" i="10"/>
  <c r="C615" i="10"/>
  <c r="D615" i="10"/>
  <c r="D584" i="10"/>
  <c r="C584" i="10"/>
  <c r="D622" i="10"/>
  <c r="C622" i="10"/>
  <c r="D621" i="10"/>
  <c r="C621" i="10"/>
  <c r="C662" i="10"/>
  <c r="D662" i="10"/>
  <c r="C663" i="10"/>
  <c r="D663" i="10"/>
  <c r="C664" i="10"/>
  <c r="D664" i="10"/>
  <c r="D661" i="10"/>
  <c r="C661" i="10"/>
  <c r="C672" i="10"/>
  <c r="D672" i="10"/>
  <c r="C673" i="10"/>
  <c r="D673" i="10"/>
  <c r="C674" i="10"/>
  <c r="D674" i="10"/>
  <c r="C675" i="10"/>
  <c r="D675" i="10"/>
  <c r="C676" i="10"/>
  <c r="D676" i="10"/>
  <c r="C677" i="10"/>
  <c r="D677" i="10"/>
  <c r="C678" i="10"/>
  <c r="C679" i="10"/>
  <c r="C680" i="10"/>
  <c r="D680" i="10"/>
  <c r="C681" i="10"/>
  <c r="D681" i="10"/>
  <c r="D671" i="10"/>
  <c r="C671" i="10"/>
  <c r="C688" i="10"/>
  <c r="D688" i="10"/>
  <c r="C689" i="10"/>
  <c r="D689" i="10"/>
  <c r="C690" i="10"/>
  <c r="D690" i="10"/>
  <c r="D691" i="10"/>
  <c r="O144" i="11" l="1"/>
  <c r="P144" i="11"/>
  <c r="K149" i="11"/>
  <c r="M143" i="11"/>
  <c r="I20" i="14"/>
  <c r="H20" i="14"/>
  <c r="H25" i="14"/>
  <c r="I25" i="14"/>
  <c r="D51" i="14"/>
  <c r="F51" i="14" s="1"/>
  <c r="D50" i="14"/>
  <c r="F50" i="14" s="1"/>
  <c r="D692" i="10"/>
  <c r="C469" i="10"/>
  <c r="D469" i="10"/>
  <c r="K164" i="11" l="1"/>
  <c r="K174" i="11"/>
  <c r="K177" i="11" s="1"/>
  <c r="M149" i="11"/>
  <c r="O143" i="11"/>
  <c r="O149" i="11" s="1"/>
  <c r="P143" i="11"/>
  <c r="H50" i="14"/>
  <c r="I50" i="14"/>
  <c r="F56" i="14"/>
  <c r="H51" i="14"/>
  <c r="I51" i="14"/>
  <c r="D56" i="14"/>
  <c r="D70" i="14" s="1"/>
  <c r="J60" i="1"/>
  <c r="L60" i="1"/>
  <c r="J59" i="1"/>
  <c r="L59" i="1"/>
  <c r="J52" i="1"/>
  <c r="J42" i="1"/>
  <c r="L42" i="1"/>
  <c r="J9" i="1"/>
  <c r="L9" i="1"/>
  <c r="J39" i="1"/>
  <c r="L39" i="1"/>
  <c r="M164" i="11" l="1"/>
  <c r="P164" i="11" s="1"/>
  <c r="P177" i="11" s="1"/>
  <c r="M174" i="11"/>
  <c r="M177" i="11" s="1"/>
  <c r="P149" i="11"/>
  <c r="P174" i="11" s="1"/>
  <c r="O164" i="11"/>
  <c r="O174" i="11"/>
  <c r="O177" i="11" s="1"/>
  <c r="I56" i="14"/>
  <c r="F70" i="14"/>
  <c r="I70" i="14" s="1"/>
  <c r="H56" i="14"/>
  <c r="H70" i="14" s="1"/>
  <c r="C6" i="24"/>
  <c r="E17" i="8"/>
  <c r="M39" i="1"/>
  <c r="M42" i="1"/>
  <c r="M52" i="1"/>
  <c r="M60" i="1"/>
  <c r="M9" i="1"/>
  <c r="M59" i="1"/>
  <c r="J7" i="1"/>
  <c r="L7" i="1"/>
  <c r="J8" i="1"/>
  <c r="L8" i="1"/>
  <c r="J10" i="1"/>
  <c r="L10" i="1"/>
  <c r="J11" i="1"/>
  <c r="J12" i="1"/>
  <c r="J13" i="1"/>
  <c r="J14" i="1"/>
  <c r="L14" i="1"/>
  <c r="J15" i="1"/>
  <c r="J16" i="1"/>
  <c r="J17" i="1"/>
  <c r="L17" i="1"/>
  <c r="J18" i="1"/>
  <c r="J19" i="1"/>
  <c r="J20" i="1"/>
  <c r="J21" i="1"/>
  <c r="J22" i="1"/>
  <c r="J24" i="1"/>
  <c r="L24" i="1"/>
  <c r="J25" i="1"/>
  <c r="L25" i="1"/>
  <c r="J26" i="1"/>
  <c r="J27" i="1"/>
  <c r="L27" i="1"/>
  <c r="J28" i="1"/>
  <c r="J29" i="1"/>
  <c r="L29" i="1"/>
  <c r="J30" i="1"/>
  <c r="L30" i="1"/>
  <c r="J31" i="1"/>
  <c r="J32" i="1"/>
  <c r="L32" i="1"/>
  <c r="J33" i="1"/>
  <c r="J34" i="1"/>
  <c r="J35" i="1"/>
  <c r="J36" i="1"/>
  <c r="J38" i="1"/>
  <c r="L38" i="1"/>
  <c r="J40" i="1"/>
  <c r="L40" i="1"/>
  <c r="J41" i="1"/>
  <c r="J43" i="1"/>
  <c r="L43" i="1"/>
  <c r="J44" i="1"/>
  <c r="J45" i="1"/>
  <c r="J46" i="1"/>
  <c r="J47" i="1"/>
  <c r="L47" i="1"/>
  <c r="J48" i="1"/>
  <c r="L48" i="1"/>
  <c r="J50" i="1"/>
  <c r="L50" i="1"/>
  <c r="J51" i="1"/>
  <c r="L51" i="1"/>
  <c r="J53" i="1"/>
  <c r="J55" i="1"/>
  <c r="J56" i="1"/>
  <c r="J57" i="1"/>
  <c r="J61" i="1"/>
  <c r="L61" i="1"/>
  <c r="J62" i="1"/>
  <c r="L62" i="1"/>
  <c r="F872" i="23"/>
  <c r="E872" i="23"/>
  <c r="D872" i="23"/>
  <c r="C872" i="23"/>
  <c r="F825" i="23"/>
  <c r="E825" i="23"/>
  <c r="D825" i="23"/>
  <c r="C825" i="23"/>
  <c r="F819" i="23"/>
  <c r="E819" i="23"/>
  <c r="D819" i="23"/>
  <c r="C819" i="23"/>
  <c r="F815" i="23"/>
  <c r="E815" i="23"/>
  <c r="D815" i="23"/>
  <c r="C815" i="23"/>
  <c r="F812" i="23"/>
  <c r="E812" i="23"/>
  <c r="D812" i="23"/>
  <c r="C812" i="23"/>
  <c r="F809" i="23"/>
  <c r="E809" i="23"/>
  <c r="D809" i="23"/>
  <c r="C809" i="23"/>
  <c r="F754" i="23"/>
  <c r="E754" i="23"/>
  <c r="D754" i="23"/>
  <c r="C754" i="23"/>
  <c r="F734" i="23"/>
  <c r="E734" i="23"/>
  <c r="D734" i="23"/>
  <c r="C734" i="23"/>
  <c r="F731" i="23"/>
  <c r="E731" i="23"/>
  <c r="D731" i="23"/>
  <c r="C731" i="23"/>
  <c r="F726" i="23"/>
  <c r="E726" i="23"/>
  <c r="D726" i="23"/>
  <c r="C726" i="23"/>
  <c r="F671" i="23"/>
  <c r="E671" i="23"/>
  <c r="D671" i="23"/>
  <c r="C671" i="23"/>
  <c r="F663" i="23"/>
  <c r="E663" i="23"/>
  <c r="D663" i="23"/>
  <c r="C663" i="23"/>
  <c r="F564" i="23"/>
  <c r="E564" i="23"/>
  <c r="D564" i="23"/>
  <c r="C564" i="23"/>
  <c r="F553" i="23"/>
  <c r="E553" i="23"/>
  <c r="D553" i="23"/>
  <c r="C553" i="23"/>
  <c r="F516" i="23"/>
  <c r="E516" i="23"/>
  <c r="D516" i="23"/>
  <c r="C516" i="23"/>
  <c r="F509" i="23"/>
  <c r="E509" i="23"/>
  <c r="D509" i="23"/>
  <c r="C509" i="23"/>
  <c r="F484" i="23"/>
  <c r="E484" i="23"/>
  <c r="D484" i="23"/>
  <c r="C484" i="23"/>
  <c r="F458" i="23"/>
  <c r="E458" i="23"/>
  <c r="D458" i="23"/>
  <c r="C458" i="23"/>
  <c r="F455" i="23"/>
  <c r="E455" i="23"/>
  <c r="D455" i="23"/>
  <c r="C455" i="23"/>
  <c r="F452" i="23"/>
  <c r="E452" i="23"/>
  <c r="D452" i="23"/>
  <c r="C452" i="23"/>
  <c r="F56" i="23"/>
  <c r="E56" i="23"/>
  <c r="D56" i="23"/>
  <c r="C56" i="23"/>
  <c r="M57" i="1" l="1"/>
  <c r="M56" i="1"/>
  <c r="M36" i="1"/>
  <c r="M27" i="1"/>
  <c r="M17" i="1"/>
  <c r="M12" i="1"/>
  <c r="M10" i="1"/>
  <c r="M7" i="1"/>
  <c r="M53" i="1"/>
  <c r="M50" i="1"/>
  <c r="M43" i="1"/>
  <c r="M40" i="1"/>
  <c r="M31" i="1"/>
  <c r="M29" i="1"/>
  <c r="M19" i="1"/>
  <c r="M45" i="1"/>
  <c r="M33" i="1"/>
  <c r="M21" i="1"/>
  <c r="M14" i="1"/>
  <c r="M26" i="1"/>
  <c r="M24" i="1"/>
  <c r="M16" i="1"/>
  <c r="M11" i="1"/>
  <c r="M8" i="1"/>
  <c r="M47" i="1"/>
  <c r="M35" i="1"/>
  <c r="M62" i="1"/>
  <c r="M51" i="1"/>
  <c r="M48" i="1"/>
  <c r="M44" i="1"/>
  <c r="M41" i="1"/>
  <c r="M38" i="1"/>
  <c r="M30" i="1"/>
  <c r="M20" i="1"/>
  <c r="M13" i="1"/>
  <c r="M28" i="1"/>
  <c r="M18" i="1"/>
  <c r="M55" i="1"/>
  <c r="M32" i="1"/>
  <c r="M22" i="1"/>
  <c r="M15" i="1"/>
  <c r="M46" i="1"/>
  <c r="M34" i="1"/>
  <c r="M25" i="1"/>
  <c r="C63" i="14" l="1"/>
  <c r="C64" i="14"/>
  <c r="C65" i="14"/>
  <c r="C66" i="14"/>
  <c r="C67" i="14"/>
  <c r="C59" i="14"/>
  <c r="C49" i="14"/>
  <c r="C24" i="14"/>
  <c r="C25" i="14" s="1"/>
  <c r="C30" i="14"/>
  <c r="C31" i="14"/>
  <c r="C33" i="14"/>
  <c r="C34" i="14"/>
  <c r="C39" i="14"/>
  <c r="C40" i="14"/>
  <c r="C41" i="14"/>
  <c r="C42" i="14"/>
  <c r="C44" i="14"/>
  <c r="C45" i="14"/>
  <c r="F11" i="37"/>
  <c r="E11" i="37"/>
  <c r="D11" i="37"/>
  <c r="C11" i="37"/>
  <c r="F10" i="37"/>
  <c r="E10" i="37"/>
  <c r="D10" i="37"/>
  <c r="C10" i="37"/>
  <c r="F9" i="37"/>
  <c r="E9" i="37"/>
  <c r="D9" i="37"/>
  <c r="C9" i="37"/>
  <c r="F8" i="37"/>
  <c r="F13" i="37" s="1"/>
  <c r="E8" i="37"/>
  <c r="E13" i="37" s="1"/>
  <c r="D8" i="37"/>
  <c r="D13" i="37" s="1"/>
  <c r="C8" i="37"/>
  <c r="C13" i="37" s="1"/>
  <c r="C9" i="8"/>
  <c r="D9" i="8"/>
  <c r="C11" i="8"/>
  <c r="C12" i="8"/>
  <c r="D12" i="8"/>
  <c r="C8" i="8"/>
  <c r="C11" i="6"/>
  <c r="C12" i="6"/>
  <c r="C13" i="6"/>
  <c r="J161" i="11"/>
  <c r="I161" i="11"/>
  <c r="J160" i="11"/>
  <c r="I160" i="11"/>
  <c r="J159" i="11"/>
  <c r="I159" i="11"/>
  <c r="J158" i="11"/>
  <c r="I158" i="11"/>
  <c r="J157" i="11"/>
  <c r="I157" i="11"/>
  <c r="I156" i="11"/>
  <c r="I155" i="11"/>
  <c r="J152" i="11"/>
  <c r="I152" i="11"/>
  <c r="I148" i="11"/>
  <c r="I147" i="11"/>
  <c r="J146" i="11"/>
  <c r="I146" i="11"/>
  <c r="I145" i="11"/>
  <c r="I144" i="11"/>
  <c r="I143" i="11"/>
  <c r="J142" i="11"/>
  <c r="I142" i="11"/>
  <c r="J138" i="11"/>
  <c r="J139" i="11" s="1"/>
  <c r="I138" i="11"/>
  <c r="J134" i="11"/>
  <c r="I134" i="11"/>
  <c r="J133" i="11"/>
  <c r="I133" i="11"/>
  <c r="J132" i="11"/>
  <c r="I132" i="11"/>
  <c r="I131" i="11"/>
  <c r="J130" i="11"/>
  <c r="I130" i="11"/>
  <c r="J129" i="11"/>
  <c r="I129" i="11"/>
  <c r="I128" i="11"/>
  <c r="J127" i="11"/>
  <c r="I127" i="11"/>
  <c r="J126" i="11"/>
  <c r="I126" i="11"/>
  <c r="J125" i="11"/>
  <c r="I125" i="11"/>
  <c r="J124" i="11"/>
  <c r="I124" i="11"/>
  <c r="J123" i="11"/>
  <c r="I123" i="11"/>
  <c r="J122" i="11"/>
  <c r="I122" i="11"/>
  <c r="J121" i="11"/>
  <c r="I121" i="11"/>
  <c r="J120" i="11"/>
  <c r="I120" i="11"/>
  <c r="I119" i="11"/>
  <c r="I118" i="11"/>
  <c r="J117" i="11"/>
  <c r="I117" i="11"/>
  <c r="I116" i="11"/>
  <c r="J115" i="11"/>
  <c r="I115" i="11"/>
  <c r="J114" i="11"/>
  <c r="I114" i="11"/>
  <c r="I110" i="11"/>
  <c r="J109" i="11"/>
  <c r="I109" i="11"/>
  <c r="I108" i="11"/>
  <c r="J107" i="11"/>
  <c r="I107" i="11"/>
  <c r="J106" i="11"/>
  <c r="I106" i="11"/>
  <c r="J105" i="11"/>
  <c r="I105" i="11"/>
  <c r="J103" i="11"/>
  <c r="I103" i="11"/>
  <c r="J84" i="11"/>
  <c r="I84" i="11"/>
  <c r="J83" i="11"/>
  <c r="I83" i="11"/>
  <c r="J82" i="11"/>
  <c r="I82" i="11"/>
  <c r="J81" i="11"/>
  <c r="I81" i="11"/>
  <c r="J80" i="11"/>
  <c r="I80" i="11"/>
  <c r="J79" i="11"/>
  <c r="I79" i="11"/>
  <c r="I78" i="11"/>
  <c r="I77" i="11"/>
  <c r="I76" i="11"/>
  <c r="I75" i="11"/>
  <c r="J74" i="11"/>
  <c r="I74" i="11"/>
  <c r="J73" i="11"/>
  <c r="I73" i="11"/>
  <c r="I72" i="11"/>
  <c r="I71" i="11"/>
  <c r="I70" i="11"/>
  <c r="I69" i="11"/>
  <c r="J68" i="11"/>
  <c r="I68" i="11"/>
  <c r="I67" i="11"/>
  <c r="J61" i="11"/>
  <c r="I61" i="11"/>
  <c r="J60" i="11"/>
  <c r="I60" i="11"/>
  <c r="J59" i="11"/>
  <c r="I59" i="11"/>
  <c r="J58" i="11"/>
  <c r="I58" i="11"/>
  <c r="J57" i="11"/>
  <c r="I57" i="11"/>
  <c r="J56" i="11"/>
  <c r="I56" i="11"/>
  <c r="I55" i="11"/>
  <c r="I39" i="11"/>
  <c r="I38" i="11"/>
  <c r="I37" i="11"/>
  <c r="I36" i="11"/>
  <c r="I35" i="11"/>
  <c r="I34" i="11"/>
  <c r="J33" i="11"/>
  <c r="I33" i="11"/>
  <c r="J32" i="11"/>
  <c r="I32" i="11"/>
  <c r="J31" i="11"/>
  <c r="I31" i="11"/>
  <c r="J30" i="11"/>
  <c r="I30" i="11"/>
  <c r="J29" i="11"/>
  <c r="I29" i="11"/>
  <c r="I28" i="11"/>
  <c r="J24" i="11"/>
  <c r="I24" i="11"/>
  <c r="J23" i="11"/>
  <c r="I23" i="11"/>
  <c r="I7" i="11"/>
  <c r="J8" i="5"/>
  <c r="C68" i="14" l="1"/>
  <c r="J43" i="11"/>
  <c r="I43" i="11"/>
  <c r="C56" i="14"/>
  <c r="J25" i="11"/>
  <c r="J64" i="11"/>
  <c r="J149" i="11"/>
  <c r="J85" i="11"/>
  <c r="J111" i="11"/>
  <c r="J135" i="11"/>
  <c r="J162" i="11"/>
  <c r="J8" i="11"/>
  <c r="G9" i="37"/>
  <c r="G10" i="37"/>
  <c r="G11" i="37"/>
  <c r="G8" i="37"/>
  <c r="G13" i="37" s="1"/>
  <c r="K9" i="5"/>
  <c r="K10" i="5"/>
  <c r="K11" i="5"/>
  <c r="K12" i="5"/>
  <c r="K13" i="5"/>
  <c r="K14" i="5"/>
  <c r="K15" i="5"/>
  <c r="K17" i="5"/>
  <c r="K8" i="5"/>
  <c r="J9" i="5"/>
  <c r="J10" i="5"/>
  <c r="J11" i="5"/>
  <c r="J12" i="5"/>
  <c r="J13" i="5"/>
  <c r="J14" i="5"/>
  <c r="J15" i="5"/>
  <c r="J17" i="5"/>
  <c r="I9" i="5"/>
  <c r="I10" i="5"/>
  <c r="I11" i="5"/>
  <c r="I12" i="5"/>
  <c r="I13" i="5"/>
  <c r="I14" i="5"/>
  <c r="I15" i="5"/>
  <c r="I17" i="5"/>
  <c r="I8" i="5"/>
  <c r="J164" i="11" l="1"/>
  <c r="N6" i="1"/>
  <c r="P6" i="1" s="1"/>
  <c r="C235" i="10"/>
  <c r="C691" i="10"/>
  <c r="D657" i="10"/>
  <c r="C657" i="10"/>
  <c r="D656" i="10"/>
  <c r="C656" i="10"/>
  <c r="D655" i="10"/>
  <c r="C655" i="10"/>
  <c r="D654" i="10"/>
  <c r="C654" i="10"/>
  <c r="D653" i="10"/>
  <c r="C653" i="10"/>
  <c r="D649" i="10"/>
  <c r="C649" i="10"/>
  <c r="D645" i="10"/>
  <c r="C645" i="10"/>
  <c r="D644" i="10"/>
  <c r="C644" i="10"/>
  <c r="D635" i="10"/>
  <c r="C635" i="10"/>
  <c r="D630" i="10"/>
  <c r="C630" i="10"/>
  <c r="D629" i="10"/>
  <c r="C629" i="10"/>
  <c r="D628" i="10"/>
  <c r="C628" i="10"/>
  <c r="D547" i="10"/>
  <c r="C547" i="10"/>
  <c r="D543" i="10"/>
  <c r="C543" i="10"/>
  <c r="D542" i="10"/>
  <c r="C542" i="10"/>
  <c r="D535" i="10"/>
  <c r="C535" i="10"/>
  <c r="D534" i="10"/>
  <c r="C534" i="10"/>
  <c r="D533" i="10"/>
  <c r="C533" i="10"/>
  <c r="D532" i="10"/>
  <c r="C532" i="10"/>
  <c r="D531" i="10"/>
  <c r="C531" i="10"/>
  <c r="D530" i="10"/>
  <c r="C530" i="10"/>
  <c r="D529" i="10"/>
  <c r="C529" i="10"/>
  <c r="D528" i="10"/>
  <c r="C528" i="10"/>
  <c r="D527" i="10"/>
  <c r="C527" i="10"/>
  <c r="D526" i="10"/>
  <c r="C526" i="10"/>
  <c r="D525" i="10"/>
  <c r="C525" i="10"/>
  <c r="D524" i="10"/>
  <c r="C524" i="10"/>
  <c r="D523" i="10"/>
  <c r="C523" i="10"/>
  <c r="D522" i="10"/>
  <c r="C522" i="10"/>
  <c r="D521" i="10"/>
  <c r="C521" i="10"/>
  <c r="D520" i="10"/>
  <c r="C520" i="10"/>
  <c r="D501" i="10"/>
  <c r="C501" i="10"/>
  <c r="D500" i="10"/>
  <c r="C500" i="10"/>
  <c r="D499" i="10"/>
  <c r="C499" i="10"/>
  <c r="D498" i="10"/>
  <c r="C498" i="10"/>
  <c r="D497" i="10"/>
  <c r="C497" i="10"/>
  <c r="D496" i="10"/>
  <c r="C496" i="10"/>
  <c r="D495" i="10"/>
  <c r="C495" i="10"/>
  <c r="C494" i="10"/>
  <c r="D493" i="10"/>
  <c r="C493" i="10"/>
  <c r="D492" i="10"/>
  <c r="C492" i="10"/>
  <c r="D491" i="10"/>
  <c r="C491" i="10"/>
  <c r="D490" i="10"/>
  <c r="C490" i="10"/>
  <c r="D468" i="10"/>
  <c r="C468" i="10"/>
  <c r="D467" i="10"/>
  <c r="C467" i="10"/>
  <c r="D466" i="10"/>
  <c r="C466" i="10"/>
  <c r="D465" i="10"/>
  <c r="C465" i="10"/>
  <c r="D464" i="10"/>
  <c r="C464" i="10"/>
  <c r="D463" i="10"/>
  <c r="C463" i="10"/>
  <c r="D462" i="10"/>
  <c r="C462" i="10"/>
  <c r="D461" i="10"/>
  <c r="C461" i="10"/>
  <c r="D460" i="10"/>
  <c r="C460" i="10"/>
  <c r="D459" i="10"/>
  <c r="C459" i="10"/>
  <c r="D458" i="10"/>
  <c r="C458" i="10"/>
  <c r="D457" i="10"/>
  <c r="C457" i="10"/>
  <c r="D454" i="10"/>
  <c r="C454" i="10"/>
  <c r="D453" i="10"/>
  <c r="C453" i="10"/>
  <c r="D438" i="10"/>
  <c r="C438" i="10"/>
  <c r="D432" i="10"/>
  <c r="C432" i="10"/>
  <c r="D431" i="10"/>
  <c r="C431" i="10"/>
  <c r="D430" i="10"/>
  <c r="C430" i="10"/>
  <c r="D429" i="10"/>
  <c r="C429" i="10"/>
  <c r="D428" i="10"/>
  <c r="C428" i="10"/>
  <c r="D427" i="10"/>
  <c r="C427" i="10"/>
  <c r="D426" i="10"/>
  <c r="C426" i="10"/>
  <c r="D425" i="10"/>
  <c r="C425" i="10"/>
  <c r="D424" i="10"/>
  <c r="C424" i="10"/>
  <c r="D423" i="10"/>
  <c r="C423" i="10"/>
  <c r="D422" i="10"/>
  <c r="C422" i="10"/>
  <c r="D421" i="10"/>
  <c r="C421" i="10"/>
  <c r="D420" i="10"/>
  <c r="C420" i="10"/>
  <c r="D419" i="10"/>
  <c r="C419" i="10"/>
  <c r="D418" i="10"/>
  <c r="C418" i="10"/>
  <c r="D417" i="10"/>
  <c r="C417" i="10"/>
  <c r="D416" i="10"/>
  <c r="C416" i="10"/>
  <c r="D415" i="10"/>
  <c r="C415" i="10"/>
  <c r="D414" i="10"/>
  <c r="C414" i="10"/>
  <c r="D413" i="10"/>
  <c r="C413" i="10"/>
  <c r="D412" i="10"/>
  <c r="C412" i="10"/>
  <c r="D411" i="10"/>
  <c r="C411" i="10"/>
  <c r="D410" i="10"/>
  <c r="C410" i="10"/>
  <c r="D409" i="10"/>
  <c r="C409" i="10"/>
  <c r="D408" i="10"/>
  <c r="C408" i="10"/>
  <c r="D407" i="10"/>
  <c r="C407" i="10"/>
  <c r="D406" i="10"/>
  <c r="C406" i="10"/>
  <c r="D405" i="10"/>
  <c r="C405" i="10"/>
  <c r="D404" i="10"/>
  <c r="C404" i="10"/>
  <c r="D401" i="10"/>
  <c r="C401" i="10"/>
  <c r="D400" i="10"/>
  <c r="C400" i="10"/>
  <c r="D399" i="10"/>
  <c r="C399" i="10"/>
  <c r="D398" i="10"/>
  <c r="C398" i="10"/>
  <c r="D397" i="10"/>
  <c r="C397" i="10"/>
  <c r="D369" i="10"/>
  <c r="C369" i="10"/>
  <c r="D368" i="10"/>
  <c r="C368" i="10"/>
  <c r="D362" i="10"/>
  <c r="C362" i="10"/>
  <c r="D361" i="10"/>
  <c r="C361" i="10"/>
  <c r="D360" i="10"/>
  <c r="C360" i="10"/>
  <c r="D359" i="10"/>
  <c r="C359" i="10"/>
  <c r="D358" i="10"/>
  <c r="C358" i="10"/>
  <c r="D357" i="10"/>
  <c r="C357" i="10"/>
  <c r="D354" i="10"/>
  <c r="C354" i="10"/>
  <c r="D349" i="10"/>
  <c r="C349" i="10"/>
  <c r="D345" i="10"/>
  <c r="C345" i="10"/>
  <c r="D339" i="10"/>
  <c r="C339" i="10"/>
  <c r="D338" i="10"/>
  <c r="C338" i="10"/>
  <c r="D337" i="10"/>
  <c r="C337" i="10"/>
  <c r="D336" i="10"/>
  <c r="C336" i="10"/>
  <c r="D335" i="10"/>
  <c r="C335" i="10"/>
  <c r="D334" i="10"/>
  <c r="C334" i="10"/>
  <c r="D333" i="10"/>
  <c r="C333" i="10"/>
  <c r="D332" i="10"/>
  <c r="C332" i="10"/>
  <c r="D331" i="10"/>
  <c r="C331" i="10"/>
  <c r="D330" i="10"/>
  <c r="C330" i="10"/>
  <c r="D328" i="10"/>
  <c r="C328" i="10"/>
  <c r="D327" i="10"/>
  <c r="C327" i="10"/>
  <c r="D326" i="10"/>
  <c r="C326" i="10"/>
  <c r="D325" i="10"/>
  <c r="C325" i="10"/>
  <c r="D324" i="10"/>
  <c r="C324" i="10"/>
  <c r="D323" i="10"/>
  <c r="C323" i="10"/>
  <c r="D322" i="10"/>
  <c r="C322" i="10"/>
  <c r="D321" i="10"/>
  <c r="C321" i="10"/>
  <c r="D320" i="10"/>
  <c r="C320" i="10"/>
  <c r="D319" i="10"/>
  <c r="C319" i="10"/>
  <c r="D318" i="10"/>
  <c r="C318" i="10"/>
  <c r="D317" i="10"/>
  <c r="C317" i="10"/>
  <c r="D316" i="10"/>
  <c r="C316" i="10"/>
  <c r="D315" i="10"/>
  <c r="C315" i="10"/>
  <c r="D314" i="10"/>
  <c r="C314" i="10"/>
  <c r="D313" i="10"/>
  <c r="C313" i="10"/>
  <c r="D312" i="10"/>
  <c r="C312" i="10"/>
  <c r="D311" i="10"/>
  <c r="C311" i="10"/>
  <c r="D310" i="10"/>
  <c r="C310" i="10"/>
  <c r="D309" i="10"/>
  <c r="C309" i="10"/>
  <c r="D308" i="10"/>
  <c r="C308" i="10"/>
  <c r="D307" i="10"/>
  <c r="C307" i="10"/>
  <c r="D306" i="10"/>
  <c r="C306" i="10"/>
  <c r="D305" i="10"/>
  <c r="C305" i="10"/>
  <c r="D304" i="10"/>
  <c r="C304" i="10"/>
  <c r="D303" i="10"/>
  <c r="C303" i="10"/>
  <c r="D302" i="10"/>
  <c r="C302" i="10"/>
  <c r="D301" i="10"/>
  <c r="C301" i="10"/>
  <c r="D300" i="10"/>
  <c r="C300" i="10"/>
  <c r="D299" i="10"/>
  <c r="C299" i="10"/>
  <c r="D298" i="10"/>
  <c r="C298" i="10"/>
  <c r="D295" i="10"/>
  <c r="C295" i="10"/>
  <c r="D293" i="10"/>
  <c r="C293" i="10"/>
  <c r="D292" i="10"/>
  <c r="C292" i="10"/>
  <c r="D291" i="10"/>
  <c r="C291" i="10"/>
  <c r="D290" i="10"/>
  <c r="C290" i="10"/>
  <c r="D289" i="10"/>
  <c r="C289" i="10"/>
  <c r="D288" i="10"/>
  <c r="C288" i="10"/>
  <c r="D287" i="10"/>
  <c r="C287" i="10"/>
  <c r="D286" i="10"/>
  <c r="C286" i="10"/>
  <c r="D285" i="10"/>
  <c r="C285" i="10"/>
  <c r="D284" i="10"/>
  <c r="C284" i="10"/>
  <c r="D244" i="10"/>
  <c r="C244" i="10"/>
  <c r="D242" i="10"/>
  <c r="C242" i="10"/>
  <c r="D241" i="10"/>
  <c r="C241" i="10"/>
  <c r="D240" i="10"/>
  <c r="C240" i="10"/>
  <c r="D239" i="10"/>
  <c r="C239" i="10"/>
  <c r="D235" i="10"/>
  <c r="D234" i="10"/>
  <c r="C234" i="10"/>
  <c r="D233" i="10"/>
  <c r="C233" i="10"/>
  <c r="D227" i="10"/>
  <c r="C227" i="10"/>
  <c r="D226" i="10"/>
  <c r="C226" i="10"/>
  <c r="D225" i="10"/>
  <c r="C225" i="10"/>
  <c r="D224" i="10"/>
  <c r="C224" i="10"/>
  <c r="D223" i="10"/>
  <c r="C223" i="10"/>
  <c r="D221" i="10"/>
  <c r="D220" i="10"/>
  <c r="C220" i="10"/>
  <c r="D219" i="10"/>
  <c r="C219" i="10"/>
  <c r="D218" i="10"/>
  <c r="C218" i="10"/>
  <c r="D217" i="10"/>
  <c r="C217" i="10"/>
  <c r="D216" i="10"/>
  <c r="C216" i="10"/>
  <c r="D215" i="10"/>
  <c r="C215" i="10"/>
  <c r="D214" i="10"/>
  <c r="C214" i="10"/>
  <c r="D213" i="10"/>
  <c r="C213" i="10"/>
  <c r="D212" i="10"/>
  <c r="C212" i="10"/>
  <c r="D211" i="10"/>
  <c r="C211" i="10"/>
  <c r="D210" i="10"/>
  <c r="C210" i="10"/>
  <c r="D209" i="10"/>
  <c r="C209" i="10"/>
  <c r="D208" i="10"/>
  <c r="C208" i="10"/>
  <c r="D207" i="10"/>
  <c r="C207" i="10"/>
  <c r="D206" i="10"/>
  <c r="C206" i="10"/>
  <c r="D205" i="10"/>
  <c r="C205" i="10"/>
  <c r="D204" i="10"/>
  <c r="C204" i="10"/>
  <c r="D201" i="10"/>
  <c r="C201" i="10"/>
  <c r="D200" i="10"/>
  <c r="C200" i="10"/>
  <c r="D199" i="10"/>
  <c r="C199" i="10"/>
  <c r="D185" i="10"/>
  <c r="C185" i="10"/>
  <c r="D184" i="10"/>
  <c r="C184" i="10"/>
  <c r="D183" i="10"/>
  <c r="C183" i="10"/>
  <c r="D182" i="10"/>
  <c r="C182" i="10"/>
  <c r="D181" i="10"/>
  <c r="C181" i="10"/>
  <c r="D180" i="10"/>
  <c r="C180" i="10"/>
  <c r="D179" i="10"/>
  <c r="C179" i="10"/>
  <c r="D178" i="10"/>
  <c r="C178" i="10"/>
  <c r="D177" i="10"/>
  <c r="C177" i="10"/>
  <c r="D176" i="10"/>
  <c r="C176" i="10"/>
  <c r="D175" i="10"/>
  <c r="C175" i="10"/>
  <c r="D174" i="10"/>
  <c r="C174" i="10"/>
  <c r="D173" i="10"/>
  <c r="C173" i="10"/>
  <c r="D172" i="10"/>
  <c r="C172" i="10"/>
  <c r="D160" i="10"/>
  <c r="C160" i="10"/>
  <c r="D159" i="10"/>
  <c r="C159" i="10"/>
  <c r="D158" i="10"/>
  <c r="C158" i="10"/>
  <c r="D157" i="10"/>
  <c r="C157" i="10"/>
  <c r="D156" i="10"/>
  <c r="C156" i="10"/>
  <c r="D155" i="10"/>
  <c r="C155" i="10"/>
  <c r="D144" i="10"/>
  <c r="C144" i="10"/>
  <c r="D143" i="10"/>
  <c r="C143" i="10"/>
  <c r="D142" i="10"/>
  <c r="C142" i="10"/>
  <c r="D141" i="10"/>
  <c r="C141" i="10"/>
  <c r="D135" i="10"/>
  <c r="C135" i="10"/>
  <c r="D134" i="10"/>
  <c r="C134" i="10"/>
  <c r="D133" i="10"/>
  <c r="C133" i="10"/>
  <c r="D132" i="10"/>
  <c r="C132" i="10"/>
  <c r="D131" i="10"/>
  <c r="C131" i="10"/>
  <c r="D130" i="10"/>
  <c r="C130" i="10"/>
  <c r="D129" i="10"/>
  <c r="C129" i="10"/>
  <c r="D128" i="10"/>
  <c r="C128" i="10"/>
  <c r="D127" i="10"/>
  <c r="C127" i="10"/>
  <c r="D126" i="10"/>
  <c r="C126" i="10"/>
  <c r="D124" i="10"/>
  <c r="C124" i="10"/>
  <c r="D121" i="10"/>
  <c r="C121" i="10"/>
  <c r="D106" i="10"/>
  <c r="C106" i="10"/>
  <c r="D102" i="10"/>
  <c r="C102" i="10"/>
  <c r="D96" i="10"/>
  <c r="C96" i="10"/>
  <c r="D95" i="10"/>
  <c r="C95" i="10"/>
  <c r="D94" i="10"/>
  <c r="C94" i="10"/>
  <c r="D93" i="10"/>
  <c r="C93" i="10"/>
  <c r="D92" i="10"/>
  <c r="C92" i="10"/>
  <c r="C91" i="10"/>
  <c r="D90" i="10"/>
  <c r="C90" i="10"/>
  <c r="D89" i="10"/>
  <c r="C89" i="10"/>
  <c r="D88" i="10"/>
  <c r="C88" i="10"/>
  <c r="D87" i="10"/>
  <c r="C87" i="10"/>
  <c r="D86" i="10"/>
  <c r="C86" i="10"/>
  <c r="D85" i="10"/>
  <c r="C85" i="10"/>
  <c r="D84" i="10"/>
  <c r="C84" i="10"/>
  <c r="D83" i="10"/>
  <c r="C83" i="10"/>
  <c r="D80" i="10"/>
  <c r="C80" i="10"/>
  <c r="D65" i="10"/>
  <c r="C65" i="10"/>
  <c r="D59" i="10"/>
  <c r="C59" i="10"/>
  <c r="D58" i="10"/>
  <c r="C58" i="10"/>
  <c r="C57" i="10"/>
  <c r="D56" i="10"/>
  <c r="C56" i="10"/>
  <c r="D55" i="10"/>
  <c r="C55" i="10"/>
  <c r="D52" i="10"/>
  <c r="C52" i="10"/>
  <c r="D42" i="10"/>
  <c r="C42" i="10"/>
  <c r="D41" i="10"/>
  <c r="C41" i="10"/>
  <c r="D40" i="10"/>
  <c r="C40" i="10"/>
  <c r="D39" i="10"/>
  <c r="C39" i="10"/>
  <c r="D38" i="10"/>
  <c r="C38" i="10"/>
  <c r="D37" i="10"/>
  <c r="C37" i="10"/>
  <c r="D36" i="10"/>
  <c r="C36" i="10"/>
  <c r="D35" i="10"/>
  <c r="C35" i="10"/>
  <c r="D34" i="10"/>
  <c r="C34" i="10"/>
  <c r="D33" i="10"/>
  <c r="C33" i="10"/>
  <c r="D32" i="10"/>
  <c r="C32" i="10"/>
  <c r="D31" i="10"/>
  <c r="C31" i="10"/>
  <c r="D29" i="10"/>
  <c r="C29" i="10"/>
  <c r="D28" i="10"/>
  <c r="C28" i="10"/>
  <c r="S6" i="1" l="1"/>
  <c r="P64" i="1"/>
  <c r="D145" i="10"/>
  <c r="D202" i="10"/>
  <c r="D161" i="10"/>
  <c r="D163" i="10" s="1"/>
  <c r="D228" i="10"/>
  <c r="D43" i="10"/>
  <c r="D45" i="10" s="1"/>
  <c r="D97" i="10"/>
  <c r="D236" i="10"/>
  <c r="D245" i="10"/>
  <c r="D186" i="10"/>
  <c r="D188" i="10" s="1"/>
  <c r="D60" i="10"/>
  <c r="D136" i="10"/>
  <c r="D138" i="10" s="1"/>
  <c r="C632" i="10"/>
  <c r="C582" i="10"/>
  <c r="D632" i="10"/>
  <c r="D582" i="10"/>
  <c r="S64" i="1" l="1"/>
  <c r="P68" i="1"/>
  <c r="S68" i="1" s="1"/>
  <c r="D230" i="10"/>
  <c r="G6" i="1"/>
  <c r="J6" i="1"/>
  <c r="L6" i="1"/>
  <c r="M6" i="1" s="1"/>
  <c r="R61" i="35" l="1"/>
  <c r="J62" i="35"/>
  <c r="J60" i="35"/>
  <c r="J58" i="35"/>
  <c r="S24" i="35"/>
  <c r="S19" i="35"/>
  <c r="S14" i="35"/>
  <c r="S58" i="35"/>
  <c r="S59" i="35"/>
  <c r="S60" i="35"/>
  <c r="S57" i="35"/>
  <c r="J64" i="35" l="1"/>
  <c r="S61" i="35"/>
  <c r="Q34" i="36" l="1"/>
  <c r="J46" i="36" l="1"/>
  <c r="L30" i="36" l="1"/>
  <c r="L33" i="36" s="1"/>
  <c r="L34" i="36" s="1"/>
  <c r="L38" i="36" s="1"/>
  <c r="K30" i="36"/>
  <c r="K33" i="36" s="1"/>
  <c r="K34" i="36" s="1"/>
  <c r="I30" i="36"/>
  <c r="I33" i="36" s="1"/>
  <c r="I34" i="36" s="1"/>
  <c r="I38" i="36" s="1"/>
  <c r="H30" i="36"/>
  <c r="H33" i="36" s="1"/>
  <c r="H34" i="36" s="1"/>
  <c r="H38" i="36" s="1"/>
  <c r="G30" i="36"/>
  <c r="G33" i="36" s="1"/>
  <c r="G34" i="36" s="1"/>
  <c r="F30" i="36"/>
  <c r="F33" i="36" s="1"/>
  <c r="F35" i="36" s="1"/>
  <c r="E30" i="36"/>
  <c r="E33" i="36" s="1"/>
  <c r="D30" i="36"/>
  <c r="O52" i="36"/>
  <c r="N47" i="36"/>
  <c r="N51" i="36" s="1"/>
  <c r="J51" i="36" s="1"/>
  <c r="I51" i="36"/>
  <c r="I50" i="36"/>
  <c r="I49" i="36"/>
  <c r="I48" i="36"/>
  <c r="I45" i="36"/>
  <c r="I44" i="36"/>
  <c r="I43" i="36"/>
  <c r="I42" i="36"/>
  <c r="H51" i="36"/>
  <c r="H50" i="36"/>
  <c r="H49" i="36"/>
  <c r="H48" i="36"/>
  <c r="H45" i="36"/>
  <c r="H44" i="36"/>
  <c r="H43" i="36"/>
  <c r="H42" i="36"/>
  <c r="G51" i="36"/>
  <c r="G50" i="36"/>
  <c r="G49" i="36"/>
  <c r="G48" i="36"/>
  <c r="G45" i="36"/>
  <c r="G44" i="36"/>
  <c r="G43" i="36"/>
  <c r="G42" i="36"/>
  <c r="F51" i="36"/>
  <c r="F50" i="36"/>
  <c r="F49" i="36"/>
  <c r="F48" i="36"/>
  <c r="F45" i="36"/>
  <c r="F44" i="36"/>
  <c r="F43" i="36"/>
  <c r="F42" i="36"/>
  <c r="C38" i="36"/>
  <c r="J23" i="36"/>
  <c r="I23" i="36"/>
  <c r="H23" i="36"/>
  <c r="J21" i="36"/>
  <c r="I21" i="36"/>
  <c r="H21" i="36"/>
  <c r="M1" i="36"/>
  <c r="H24" i="36" l="1"/>
  <c r="D33" i="36"/>
  <c r="D35" i="36" s="1"/>
  <c r="E37" i="36"/>
  <c r="E36" i="36"/>
  <c r="E35" i="36"/>
  <c r="J30" i="36"/>
  <c r="J33" i="36" s="1"/>
  <c r="J34" i="36" s="1"/>
  <c r="J38" i="36" s="1"/>
  <c r="K35" i="36"/>
  <c r="I24" i="36"/>
  <c r="K36" i="36"/>
  <c r="N48" i="36"/>
  <c r="K37" i="36"/>
  <c r="N49" i="36"/>
  <c r="J49" i="36" s="1"/>
  <c r="N50" i="36"/>
  <c r="J50" i="36" s="1"/>
  <c r="J24" i="36"/>
  <c r="F52" i="36"/>
  <c r="G52" i="36"/>
  <c r="H52" i="36"/>
  <c r="I52" i="36"/>
  <c r="F46" i="36"/>
  <c r="G46" i="36"/>
  <c r="H46" i="36"/>
  <c r="I46" i="36"/>
  <c r="F36" i="36"/>
  <c r="F34" i="36"/>
  <c r="F37" i="36"/>
  <c r="G36" i="36"/>
  <c r="G35" i="36"/>
  <c r="E34" i="36"/>
  <c r="G37" i="36"/>
  <c r="E38" i="36" l="1"/>
  <c r="M30" i="36"/>
  <c r="D34" i="36"/>
  <c r="M34" i="36" s="1"/>
  <c r="D36" i="36"/>
  <c r="M36" i="36" s="1"/>
  <c r="H60" i="35" s="1"/>
  <c r="D37" i="36"/>
  <c r="M37" i="36" s="1"/>
  <c r="H62" i="35" s="1"/>
  <c r="K38" i="36"/>
  <c r="M35" i="36"/>
  <c r="H58" i="35" s="1"/>
  <c r="J48" i="36"/>
  <c r="N52" i="36"/>
  <c r="G38" i="36"/>
  <c r="M33" i="36"/>
  <c r="E239" i="10" s="1"/>
  <c r="F38" i="36"/>
  <c r="E245" i="10" l="1"/>
  <c r="G239" i="10"/>
  <c r="D38" i="36"/>
  <c r="J52" i="36"/>
  <c r="M38" i="36"/>
  <c r="M19" i="35"/>
  <c r="J18" i="35"/>
  <c r="H18" i="35"/>
  <c r="F18" i="35"/>
  <c r="D18" i="35"/>
  <c r="J17" i="35"/>
  <c r="H17" i="35"/>
  <c r="F17" i="35"/>
  <c r="D17" i="35"/>
  <c r="J32" i="35"/>
  <c r="H32" i="35"/>
  <c r="F32" i="35"/>
  <c r="D32" i="35"/>
  <c r="B51" i="15"/>
  <c r="J239" i="10" l="1"/>
  <c r="I239" i="10"/>
  <c r="I245" i="10" s="1"/>
  <c r="I247" i="10" s="1"/>
  <c r="I694" i="10" s="1"/>
  <c r="G245" i="10"/>
  <c r="K18" i="35"/>
  <c r="K17" i="35"/>
  <c r="K32" i="35"/>
  <c r="G247" i="10" l="1"/>
  <c r="J245" i="10"/>
  <c r="C455" i="10"/>
  <c r="M34" i="35"/>
  <c r="B19" i="35"/>
  <c r="G694" i="10" l="1"/>
  <c r="J694" i="10" s="1"/>
  <c r="J247" i="10"/>
  <c r="S25" i="35"/>
  <c r="S47" i="35" s="1"/>
  <c r="S23" i="35"/>
  <c r="S46" i="35" s="1"/>
  <c r="S11" i="35"/>
  <c r="S31" i="35" s="1"/>
  <c r="S18" i="35"/>
  <c r="S39" i="35" s="1"/>
  <c r="H64" i="35"/>
  <c r="S12" i="35"/>
  <c r="S32" i="35" s="1"/>
  <c r="S20" i="35"/>
  <c r="S40" i="35" s="1"/>
  <c r="F64" i="35"/>
  <c r="S15" i="35" s="1"/>
  <c r="S33" i="35" s="1"/>
  <c r="B64" i="35"/>
  <c r="T50" i="35"/>
  <c r="T37" i="35"/>
  <c r="T44" i="35"/>
  <c r="V26" i="35"/>
  <c r="T26" i="35"/>
  <c r="V16" i="35"/>
  <c r="T16" i="35"/>
  <c r="V21" i="35"/>
  <c r="T21" i="35"/>
  <c r="B51" i="35"/>
  <c r="F51" i="35" s="1"/>
  <c r="K45" i="35"/>
  <c r="J25" i="35"/>
  <c r="H25" i="35"/>
  <c r="F25" i="35"/>
  <c r="D25" i="35"/>
  <c r="J16" i="35"/>
  <c r="H16" i="35"/>
  <c r="F16" i="35"/>
  <c r="D16" i="35"/>
  <c r="J15" i="35"/>
  <c r="H15" i="35"/>
  <c r="F15" i="35"/>
  <c r="D15" i="35"/>
  <c r="J31" i="35"/>
  <c r="J30" i="35"/>
  <c r="H29" i="35"/>
  <c r="D28" i="35"/>
  <c r="J27" i="35"/>
  <c r="H27" i="35"/>
  <c r="F27" i="35"/>
  <c r="D27" i="35"/>
  <c r="J26" i="35"/>
  <c r="F24" i="35"/>
  <c r="J23" i="35"/>
  <c r="H23" i="35"/>
  <c r="F23" i="35"/>
  <c r="D23" i="35"/>
  <c r="J22" i="35"/>
  <c r="H22" i="35"/>
  <c r="F22" i="35"/>
  <c r="D22" i="35"/>
  <c r="D14" i="35"/>
  <c r="J13" i="35"/>
  <c r="H13" i="35"/>
  <c r="F13" i="35"/>
  <c r="D13" i="35"/>
  <c r="J12" i="35"/>
  <c r="J11" i="35"/>
  <c r="H11" i="35"/>
  <c r="F11" i="35"/>
  <c r="D11" i="35"/>
  <c r="J9" i="35"/>
  <c r="H9" i="35"/>
  <c r="F9" i="35"/>
  <c r="D9" i="35"/>
  <c r="B34" i="35" l="1"/>
  <c r="W16" i="35"/>
  <c r="W26" i="35"/>
  <c r="T51" i="35"/>
  <c r="V27" i="35"/>
  <c r="T27" i="35"/>
  <c r="K15" i="35"/>
  <c r="K27" i="35"/>
  <c r="K25" i="35"/>
  <c r="K13" i="35"/>
  <c r="W21" i="35"/>
  <c r="J29" i="35"/>
  <c r="J10" i="35"/>
  <c r="F28" i="35"/>
  <c r="K11" i="35"/>
  <c r="K23" i="35"/>
  <c r="D29" i="35"/>
  <c r="F26" i="35"/>
  <c r="D10" i="35"/>
  <c r="F14" i="35"/>
  <c r="J28" i="35"/>
  <c r="K16" i="35"/>
  <c r="H10" i="35"/>
  <c r="F12" i="35"/>
  <c r="J14" i="35"/>
  <c r="H30" i="35"/>
  <c r="H51" i="35"/>
  <c r="J51" i="35"/>
  <c r="D51" i="35"/>
  <c r="M36" i="35"/>
  <c r="B40" i="35" s="1"/>
  <c r="K9" i="35"/>
  <c r="F10" i="35"/>
  <c r="H14" i="35"/>
  <c r="J24" i="35"/>
  <c r="H28" i="35"/>
  <c r="D31" i="35"/>
  <c r="H24" i="35"/>
  <c r="F31" i="35"/>
  <c r="D30" i="35"/>
  <c r="H31" i="35"/>
  <c r="D12" i="35"/>
  <c r="D26" i="35"/>
  <c r="F30" i="35"/>
  <c r="H12" i="35"/>
  <c r="D24" i="35"/>
  <c r="H26" i="35"/>
  <c r="F29" i="35"/>
  <c r="K22" i="35"/>
  <c r="D19" i="35" l="1"/>
  <c r="J34" i="35"/>
  <c r="F19" i="35"/>
  <c r="H19" i="35"/>
  <c r="D34" i="35"/>
  <c r="J19" i="35"/>
  <c r="F34" i="35"/>
  <c r="H34" i="35"/>
  <c r="W27" i="35"/>
  <c r="B36" i="35"/>
  <c r="B39" i="35" s="1"/>
  <c r="K24" i="35"/>
  <c r="K12" i="35"/>
  <c r="K14" i="35"/>
  <c r="K30" i="35"/>
  <c r="K29" i="35"/>
  <c r="K28" i="35"/>
  <c r="K51" i="35"/>
  <c r="K31" i="35"/>
  <c r="K10" i="35"/>
  <c r="K26" i="35"/>
  <c r="K19" i="35" l="1"/>
  <c r="K34" i="35"/>
  <c r="F36" i="35"/>
  <c r="E36" i="35" s="1"/>
  <c r="J36" i="35"/>
  <c r="I36" i="35" s="1"/>
  <c r="H36" i="35"/>
  <c r="G36" i="35" s="1"/>
  <c r="D36" i="35"/>
  <c r="C36" i="35" s="1"/>
  <c r="K36" i="35" l="1"/>
  <c r="H39" i="35"/>
  <c r="F39" i="35"/>
  <c r="D39" i="35"/>
  <c r="B41" i="35"/>
  <c r="B43" i="35" s="1"/>
  <c r="J39" i="35"/>
  <c r="H40" i="35"/>
  <c r="J40" i="35"/>
  <c r="F40" i="35"/>
  <c r="D40" i="35"/>
  <c r="J41" i="35" l="1"/>
  <c r="K39" i="35"/>
  <c r="D41" i="35"/>
  <c r="F41" i="35"/>
  <c r="K40" i="35"/>
  <c r="H41" i="35"/>
  <c r="H43" i="35" l="1"/>
  <c r="H53" i="35" s="1"/>
  <c r="D60" i="35" s="1"/>
  <c r="F43" i="35"/>
  <c r="F53" i="35" s="1"/>
  <c r="D58" i="35" s="1"/>
  <c r="D43" i="35"/>
  <c r="D53" i="35" s="1"/>
  <c r="J43" i="35"/>
  <c r="J53" i="35" s="1"/>
  <c r="D62" i="35" s="1"/>
  <c r="K41" i="35"/>
  <c r="S22" i="35" l="1"/>
  <c r="K62" i="35"/>
  <c r="D64" i="35"/>
  <c r="K58" i="35"/>
  <c r="S10" i="35"/>
  <c r="S30" i="35" s="1"/>
  <c r="K60" i="35"/>
  <c r="S17" i="35"/>
  <c r="K43" i="35"/>
  <c r="K53" i="35" s="1"/>
  <c r="S38" i="35" l="1"/>
  <c r="S21" i="35"/>
  <c r="S16" i="35"/>
  <c r="S45" i="35"/>
  <c r="S26" i="35"/>
  <c r="K64" i="35"/>
  <c r="S37" i="35" l="1"/>
  <c r="S44" i="35"/>
  <c r="S50" i="35"/>
  <c r="S27" i="35"/>
  <c r="S51" i="35" l="1"/>
  <c r="S52" i="35" s="1"/>
  <c r="E20" i="15" l="1"/>
  <c r="L17" i="15" s="1"/>
  <c r="L18" i="15" s="1"/>
  <c r="D10" i="10" l="1"/>
  <c r="C10" i="10"/>
  <c r="I20" i="5"/>
  <c r="C346" i="10"/>
  <c r="D50" i="10"/>
  <c r="C50" i="10"/>
  <c r="N64" i="1"/>
  <c r="G16" i="24"/>
  <c r="G15" i="24"/>
  <c r="G14" i="24"/>
  <c r="G13" i="24"/>
  <c r="F16" i="24"/>
  <c r="F15" i="24"/>
  <c r="F14" i="24"/>
  <c r="F13" i="24"/>
  <c r="E16" i="24"/>
  <c r="E15" i="24"/>
  <c r="E14" i="24"/>
  <c r="E13" i="24"/>
  <c r="D16" i="24"/>
  <c r="D15" i="24"/>
  <c r="D14" i="24"/>
  <c r="D13" i="24"/>
  <c r="N95" i="1" l="1"/>
  <c r="N97" i="1" s="1"/>
  <c r="M92" i="1"/>
  <c r="N76" i="1"/>
  <c r="K13" i="24"/>
  <c r="L13" i="24" s="1"/>
  <c r="D15" i="37"/>
  <c r="D17" i="37" s="1"/>
  <c r="J20" i="5"/>
  <c r="D346" i="10"/>
  <c r="J64" i="1"/>
  <c r="L64" i="1"/>
  <c r="K16" i="24" l="1"/>
  <c r="L16" i="24" s="1"/>
  <c r="I14" i="24"/>
  <c r="K14" i="24"/>
  <c r="D3" i="34" l="1"/>
  <c r="E3" i="34"/>
  <c r="F3" i="34"/>
  <c r="G3" i="34"/>
  <c r="H3" i="34"/>
  <c r="I3" i="34"/>
  <c r="J3" i="34"/>
  <c r="K3" i="34"/>
  <c r="L3" i="34"/>
  <c r="M3" i="34"/>
  <c r="N3" i="34"/>
  <c r="O3" i="34"/>
  <c r="P3" i="34"/>
  <c r="Q3" i="34"/>
  <c r="R3" i="34"/>
  <c r="S3" i="34"/>
  <c r="T3" i="34"/>
  <c r="V3" i="34"/>
  <c r="W3" i="34"/>
  <c r="X3" i="34"/>
  <c r="Y3" i="34"/>
  <c r="Z3" i="34"/>
  <c r="AA3" i="34"/>
  <c r="AB3" i="34"/>
  <c r="AC3" i="34"/>
  <c r="AD3" i="34"/>
  <c r="AE3" i="34"/>
  <c r="D5" i="34"/>
  <c r="E5" i="34"/>
  <c r="F5" i="34"/>
  <c r="G5" i="34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V5" i="34"/>
  <c r="W5" i="34"/>
  <c r="X5" i="34"/>
  <c r="Y5" i="34"/>
  <c r="Z5" i="34"/>
  <c r="AA5" i="34"/>
  <c r="AB5" i="34"/>
  <c r="AC5" i="34"/>
  <c r="AD5" i="34"/>
  <c r="AE5" i="34"/>
  <c r="D10" i="34"/>
  <c r="E10" i="34"/>
  <c r="F10" i="34"/>
  <c r="G10" i="34"/>
  <c r="H10" i="34"/>
  <c r="I10" i="34"/>
  <c r="J10" i="34"/>
  <c r="K10" i="34"/>
  <c r="L10" i="34"/>
  <c r="M10" i="34"/>
  <c r="N10" i="34"/>
  <c r="O10" i="34"/>
  <c r="P10" i="34"/>
  <c r="Q10" i="34"/>
  <c r="R10" i="34"/>
  <c r="S10" i="34"/>
  <c r="T10" i="34"/>
  <c r="V10" i="34"/>
  <c r="W10" i="34"/>
  <c r="X10" i="34"/>
  <c r="Y10" i="34"/>
  <c r="Z10" i="34"/>
  <c r="AA10" i="34"/>
  <c r="AB10" i="34"/>
  <c r="AC10" i="34"/>
  <c r="AD10" i="34"/>
  <c r="AE10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V12" i="34"/>
  <c r="W12" i="34"/>
  <c r="X12" i="34"/>
  <c r="Y12" i="34"/>
  <c r="Z12" i="34"/>
  <c r="AA12" i="34"/>
  <c r="AB12" i="34"/>
  <c r="AC12" i="34"/>
  <c r="AD12" i="34"/>
  <c r="AE12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V14" i="34"/>
  <c r="W14" i="34"/>
  <c r="X14" i="34"/>
  <c r="Y14" i="34"/>
  <c r="Z14" i="34"/>
  <c r="AA14" i="34"/>
  <c r="AB14" i="34"/>
  <c r="AC14" i="34"/>
  <c r="AD14" i="34"/>
  <c r="AE14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V22" i="34"/>
  <c r="W22" i="34"/>
  <c r="X22" i="34"/>
  <c r="Y22" i="34"/>
  <c r="Z22" i="34"/>
  <c r="AA22" i="34"/>
  <c r="AB22" i="34"/>
  <c r="AC22" i="34"/>
  <c r="AD22" i="34"/>
  <c r="AE22" i="34"/>
  <c r="D43" i="34"/>
  <c r="E43" i="34"/>
  <c r="F43" i="34"/>
  <c r="G43" i="34"/>
  <c r="H43" i="34"/>
  <c r="I43" i="34"/>
  <c r="J43" i="34"/>
  <c r="K43" i="34"/>
  <c r="L43" i="34"/>
  <c r="M43" i="34"/>
  <c r="N43" i="34"/>
  <c r="O43" i="34"/>
  <c r="P43" i="34"/>
  <c r="Q43" i="34"/>
  <c r="R43" i="34"/>
  <c r="S43" i="34"/>
  <c r="T43" i="34"/>
  <c r="V43" i="34"/>
  <c r="W43" i="34"/>
  <c r="X43" i="34"/>
  <c r="Y43" i="34"/>
  <c r="Z43" i="34"/>
  <c r="AA43" i="34"/>
  <c r="AB43" i="34"/>
  <c r="AC43" i="34"/>
  <c r="AD43" i="34"/>
  <c r="AE43" i="34"/>
  <c r="D45" i="34"/>
  <c r="E45" i="34"/>
  <c r="F45" i="34"/>
  <c r="G45" i="34"/>
  <c r="H45" i="34"/>
  <c r="I45" i="34"/>
  <c r="J45" i="34"/>
  <c r="K45" i="34"/>
  <c r="L45" i="34"/>
  <c r="M45" i="34"/>
  <c r="N45" i="34"/>
  <c r="O45" i="34"/>
  <c r="P45" i="34"/>
  <c r="Q45" i="34"/>
  <c r="R45" i="34"/>
  <c r="S45" i="34"/>
  <c r="T45" i="34"/>
  <c r="V45" i="34"/>
  <c r="W45" i="34"/>
  <c r="X45" i="34"/>
  <c r="Y45" i="34"/>
  <c r="Z45" i="34"/>
  <c r="AA45" i="34"/>
  <c r="AB45" i="34"/>
  <c r="AC45" i="34"/>
  <c r="AD45" i="34"/>
  <c r="AE45" i="34"/>
  <c r="D47" i="34"/>
  <c r="E47" i="34"/>
  <c r="F47" i="34"/>
  <c r="G47" i="34"/>
  <c r="H47" i="34"/>
  <c r="I47" i="34"/>
  <c r="J47" i="34"/>
  <c r="K47" i="34"/>
  <c r="L47" i="34"/>
  <c r="M47" i="34"/>
  <c r="N47" i="34"/>
  <c r="O47" i="34"/>
  <c r="P47" i="34"/>
  <c r="Q47" i="34"/>
  <c r="R47" i="34"/>
  <c r="S47" i="34"/>
  <c r="T47" i="34"/>
  <c r="V47" i="34"/>
  <c r="W47" i="34"/>
  <c r="X47" i="34"/>
  <c r="Y47" i="34"/>
  <c r="Z47" i="34"/>
  <c r="AA47" i="34"/>
  <c r="AB47" i="34"/>
  <c r="AC47" i="34"/>
  <c r="AD47" i="34"/>
  <c r="AE47" i="34"/>
  <c r="D50" i="34"/>
  <c r="E50" i="34"/>
  <c r="F50" i="34"/>
  <c r="G50" i="34"/>
  <c r="H50" i="34"/>
  <c r="I50" i="34"/>
  <c r="J50" i="34"/>
  <c r="K50" i="34"/>
  <c r="L50" i="34"/>
  <c r="M50" i="34"/>
  <c r="N50" i="34"/>
  <c r="O50" i="34"/>
  <c r="P50" i="34"/>
  <c r="Q50" i="34"/>
  <c r="R50" i="34"/>
  <c r="S50" i="34"/>
  <c r="T50" i="34"/>
  <c r="V50" i="34"/>
  <c r="W50" i="34"/>
  <c r="X50" i="34"/>
  <c r="Y50" i="34"/>
  <c r="Z50" i="34"/>
  <c r="AA50" i="34"/>
  <c r="AB50" i="34"/>
  <c r="AC50" i="34"/>
  <c r="AD50" i="34"/>
  <c r="AE50" i="34"/>
  <c r="D57" i="34"/>
  <c r="E57" i="34"/>
  <c r="F57" i="34"/>
  <c r="G57" i="34"/>
  <c r="H57" i="34"/>
  <c r="I57" i="34"/>
  <c r="J57" i="34"/>
  <c r="K57" i="34"/>
  <c r="L57" i="34"/>
  <c r="M57" i="34"/>
  <c r="N57" i="34"/>
  <c r="O57" i="34"/>
  <c r="P57" i="34"/>
  <c r="Q57" i="34"/>
  <c r="R57" i="34"/>
  <c r="S57" i="34"/>
  <c r="T57" i="34"/>
  <c r="V57" i="34"/>
  <c r="W57" i="34"/>
  <c r="X57" i="34"/>
  <c r="Y57" i="34"/>
  <c r="Z57" i="34"/>
  <c r="AA57" i="34"/>
  <c r="AB57" i="34"/>
  <c r="AC57" i="34"/>
  <c r="AD57" i="34"/>
  <c r="AE57" i="34"/>
  <c r="D59" i="34"/>
  <c r="E59" i="34"/>
  <c r="F59" i="34"/>
  <c r="G59" i="34"/>
  <c r="H59" i="34"/>
  <c r="I59" i="34"/>
  <c r="J59" i="34"/>
  <c r="K59" i="34"/>
  <c r="L59" i="34"/>
  <c r="M59" i="34"/>
  <c r="N59" i="34"/>
  <c r="O59" i="34"/>
  <c r="P59" i="34"/>
  <c r="Q59" i="34"/>
  <c r="R59" i="34"/>
  <c r="S59" i="34"/>
  <c r="T59" i="34"/>
  <c r="V59" i="34"/>
  <c r="W59" i="34"/>
  <c r="X59" i="34"/>
  <c r="Y59" i="34"/>
  <c r="Z59" i="34"/>
  <c r="AA59" i="34"/>
  <c r="AB59" i="34"/>
  <c r="AC59" i="34"/>
  <c r="AD59" i="34"/>
  <c r="AE59" i="34"/>
  <c r="D63" i="34"/>
  <c r="E63" i="34"/>
  <c r="F63" i="34"/>
  <c r="G63" i="34"/>
  <c r="H63" i="34"/>
  <c r="I63" i="34"/>
  <c r="J63" i="34"/>
  <c r="K63" i="34"/>
  <c r="L63" i="34"/>
  <c r="M63" i="34"/>
  <c r="N63" i="34"/>
  <c r="O63" i="34"/>
  <c r="P63" i="34"/>
  <c r="Q63" i="34"/>
  <c r="R63" i="34"/>
  <c r="S63" i="34"/>
  <c r="T63" i="34"/>
  <c r="V63" i="34"/>
  <c r="W63" i="34"/>
  <c r="X63" i="34"/>
  <c r="Y63" i="34"/>
  <c r="Z63" i="34"/>
  <c r="AA63" i="34"/>
  <c r="AB63" i="34"/>
  <c r="AC63" i="34"/>
  <c r="AD63" i="34"/>
  <c r="AE63" i="34"/>
  <c r="D65" i="34"/>
  <c r="E65" i="34"/>
  <c r="F65" i="34"/>
  <c r="G65" i="34"/>
  <c r="H65" i="34"/>
  <c r="I65" i="34"/>
  <c r="J65" i="34"/>
  <c r="K65" i="34"/>
  <c r="L65" i="34"/>
  <c r="M65" i="34"/>
  <c r="N65" i="34"/>
  <c r="O65" i="34"/>
  <c r="P65" i="34"/>
  <c r="Q65" i="34"/>
  <c r="R65" i="34"/>
  <c r="S65" i="34"/>
  <c r="T65" i="34"/>
  <c r="V65" i="34"/>
  <c r="W65" i="34"/>
  <c r="X65" i="34"/>
  <c r="Y65" i="34"/>
  <c r="Z65" i="34"/>
  <c r="AA65" i="34"/>
  <c r="AB65" i="34"/>
  <c r="AC65" i="34"/>
  <c r="AD65" i="34"/>
  <c r="AE65" i="34"/>
  <c r="D67" i="34"/>
  <c r="E67" i="34"/>
  <c r="F67" i="34"/>
  <c r="G67" i="34"/>
  <c r="H67" i="34"/>
  <c r="I67" i="34"/>
  <c r="J67" i="34"/>
  <c r="K67" i="34"/>
  <c r="L67" i="34"/>
  <c r="M67" i="34"/>
  <c r="N67" i="34"/>
  <c r="O67" i="34"/>
  <c r="P67" i="34"/>
  <c r="Q67" i="34"/>
  <c r="R67" i="34"/>
  <c r="S67" i="34"/>
  <c r="T67" i="34"/>
  <c r="V67" i="34"/>
  <c r="W67" i="34"/>
  <c r="X67" i="34"/>
  <c r="Y67" i="34"/>
  <c r="Z67" i="34"/>
  <c r="AA67" i="34"/>
  <c r="AB67" i="34"/>
  <c r="AC67" i="34"/>
  <c r="AD67" i="34"/>
  <c r="AE67" i="34"/>
  <c r="D72" i="34"/>
  <c r="E72" i="34"/>
  <c r="F72" i="34"/>
  <c r="G72" i="34"/>
  <c r="H72" i="34"/>
  <c r="I72" i="34"/>
  <c r="J72" i="34"/>
  <c r="K72" i="34"/>
  <c r="L72" i="34"/>
  <c r="M72" i="34"/>
  <c r="N72" i="34"/>
  <c r="O72" i="34"/>
  <c r="P72" i="34"/>
  <c r="Q72" i="34"/>
  <c r="R72" i="34"/>
  <c r="S72" i="34"/>
  <c r="T72" i="34"/>
  <c r="V72" i="34"/>
  <c r="W72" i="34"/>
  <c r="X72" i="34"/>
  <c r="Y72" i="34"/>
  <c r="Z72" i="34"/>
  <c r="AA72" i="34"/>
  <c r="AB72" i="34"/>
  <c r="AC72" i="34"/>
  <c r="AD72" i="34"/>
  <c r="AE72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V98" i="34"/>
  <c r="W98" i="34"/>
  <c r="X98" i="34"/>
  <c r="Y98" i="34"/>
  <c r="Z98" i="34"/>
  <c r="AA98" i="34"/>
  <c r="AB98" i="34"/>
  <c r="AC98" i="34"/>
  <c r="AD98" i="34"/>
  <c r="AE98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V100" i="34"/>
  <c r="W100" i="34"/>
  <c r="X100" i="34"/>
  <c r="Y100" i="34"/>
  <c r="Z100" i="34"/>
  <c r="AA100" i="34"/>
  <c r="AB100" i="34"/>
  <c r="AC100" i="34"/>
  <c r="AD100" i="34"/>
  <c r="AE100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V103" i="34"/>
  <c r="W103" i="34"/>
  <c r="X103" i="34"/>
  <c r="Y103" i="34"/>
  <c r="Z103" i="34"/>
  <c r="AA103" i="34"/>
  <c r="AB103" i="34"/>
  <c r="AC103" i="34"/>
  <c r="AD103" i="34"/>
  <c r="AE103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V105" i="34"/>
  <c r="W105" i="34"/>
  <c r="X105" i="34"/>
  <c r="Y105" i="34"/>
  <c r="Z105" i="34"/>
  <c r="AA105" i="34"/>
  <c r="AB105" i="34"/>
  <c r="AC105" i="34"/>
  <c r="AD105" i="34"/>
  <c r="AE105" i="34"/>
  <c r="D107" i="34"/>
  <c r="E107" i="34"/>
  <c r="F107" i="34"/>
  <c r="G107" i="34"/>
  <c r="H107" i="34"/>
  <c r="I107" i="34"/>
  <c r="J107" i="34"/>
  <c r="K107" i="34"/>
  <c r="L107" i="34"/>
  <c r="M107" i="34"/>
  <c r="N107" i="34"/>
  <c r="O107" i="34"/>
  <c r="P107" i="34"/>
  <c r="Q107" i="34"/>
  <c r="R107" i="34"/>
  <c r="S107" i="34"/>
  <c r="T107" i="34"/>
  <c r="V107" i="34"/>
  <c r="W107" i="34"/>
  <c r="X107" i="34"/>
  <c r="Y107" i="34"/>
  <c r="Z107" i="34"/>
  <c r="AA107" i="34"/>
  <c r="AB107" i="34"/>
  <c r="AC107" i="34"/>
  <c r="AD107" i="34"/>
  <c r="AE107" i="34"/>
  <c r="D109" i="34"/>
  <c r="E109" i="34"/>
  <c r="F109" i="34"/>
  <c r="G109" i="34"/>
  <c r="H109" i="34"/>
  <c r="I109" i="34"/>
  <c r="J109" i="34"/>
  <c r="K109" i="34"/>
  <c r="L109" i="34"/>
  <c r="M109" i="34"/>
  <c r="N109" i="34"/>
  <c r="O109" i="34"/>
  <c r="P109" i="34"/>
  <c r="Q109" i="34"/>
  <c r="R109" i="34"/>
  <c r="S109" i="34"/>
  <c r="T109" i="34"/>
  <c r="V109" i="34"/>
  <c r="W109" i="34"/>
  <c r="X109" i="34"/>
  <c r="Y109" i="34"/>
  <c r="Z109" i="34"/>
  <c r="AA109" i="34"/>
  <c r="AB109" i="34"/>
  <c r="AC109" i="34"/>
  <c r="AD109" i="34"/>
  <c r="AE109" i="34"/>
  <c r="D111" i="34"/>
  <c r="E111" i="34"/>
  <c r="F111" i="34"/>
  <c r="G111" i="34"/>
  <c r="H111" i="34"/>
  <c r="I111" i="34"/>
  <c r="J111" i="34"/>
  <c r="K111" i="34"/>
  <c r="L111" i="34"/>
  <c r="M111" i="34"/>
  <c r="N111" i="34"/>
  <c r="O111" i="34"/>
  <c r="P111" i="34"/>
  <c r="Q111" i="34"/>
  <c r="R111" i="34"/>
  <c r="S111" i="34"/>
  <c r="T111" i="34"/>
  <c r="V111" i="34"/>
  <c r="W111" i="34"/>
  <c r="X111" i="34"/>
  <c r="Y111" i="34"/>
  <c r="Z111" i="34"/>
  <c r="AA111" i="34"/>
  <c r="AB111" i="34"/>
  <c r="AC111" i="34"/>
  <c r="AD111" i="34"/>
  <c r="AE111" i="34"/>
  <c r="D115" i="34"/>
  <c r="E115" i="34"/>
  <c r="F115" i="34"/>
  <c r="G115" i="34"/>
  <c r="H115" i="34"/>
  <c r="I115" i="34"/>
  <c r="J115" i="34"/>
  <c r="K115" i="34"/>
  <c r="L115" i="34"/>
  <c r="M115" i="34"/>
  <c r="N115" i="34"/>
  <c r="O115" i="34"/>
  <c r="P115" i="34"/>
  <c r="Q115" i="34"/>
  <c r="R115" i="34"/>
  <c r="S115" i="34"/>
  <c r="T115" i="34"/>
  <c r="V115" i="34"/>
  <c r="W115" i="34"/>
  <c r="X115" i="34"/>
  <c r="Y115" i="34"/>
  <c r="Z115" i="34"/>
  <c r="AA115" i="34"/>
  <c r="AB115" i="34"/>
  <c r="AC115" i="34"/>
  <c r="AD115" i="34"/>
  <c r="AE115" i="34"/>
  <c r="D129" i="34"/>
  <c r="E129" i="34"/>
  <c r="F129" i="34"/>
  <c r="G129" i="34"/>
  <c r="H129" i="34"/>
  <c r="I129" i="34"/>
  <c r="J129" i="34"/>
  <c r="K129" i="34"/>
  <c r="L129" i="34"/>
  <c r="M129" i="34"/>
  <c r="N129" i="34"/>
  <c r="O129" i="34"/>
  <c r="P129" i="34"/>
  <c r="Q129" i="34"/>
  <c r="R129" i="34"/>
  <c r="S129" i="34"/>
  <c r="T129" i="34"/>
  <c r="V129" i="34"/>
  <c r="W129" i="34"/>
  <c r="X129" i="34"/>
  <c r="Y129" i="34"/>
  <c r="Z129" i="34"/>
  <c r="AA129" i="34"/>
  <c r="AB129" i="34"/>
  <c r="AC129" i="34"/>
  <c r="AD129" i="34"/>
  <c r="AE129" i="34"/>
  <c r="D131" i="34"/>
  <c r="E131" i="34"/>
  <c r="F131" i="34"/>
  <c r="G131" i="34"/>
  <c r="H131" i="34"/>
  <c r="I131" i="34"/>
  <c r="J131" i="34"/>
  <c r="K131" i="34"/>
  <c r="L131" i="34"/>
  <c r="M131" i="34"/>
  <c r="N131" i="34"/>
  <c r="O131" i="34"/>
  <c r="P131" i="34"/>
  <c r="Q131" i="34"/>
  <c r="R131" i="34"/>
  <c r="S131" i="34"/>
  <c r="T131" i="34"/>
  <c r="V131" i="34"/>
  <c r="W131" i="34"/>
  <c r="X131" i="34"/>
  <c r="Y131" i="34"/>
  <c r="Z131" i="34"/>
  <c r="AA131" i="34"/>
  <c r="AB131" i="34"/>
  <c r="AC131" i="34"/>
  <c r="AD131" i="34"/>
  <c r="AE131" i="34"/>
  <c r="D133" i="34"/>
  <c r="E133" i="34"/>
  <c r="F133" i="34"/>
  <c r="G133" i="34"/>
  <c r="H133" i="34"/>
  <c r="I133" i="34"/>
  <c r="J133" i="34"/>
  <c r="K133" i="34"/>
  <c r="L133" i="34"/>
  <c r="M133" i="34"/>
  <c r="N133" i="34"/>
  <c r="O133" i="34"/>
  <c r="P133" i="34"/>
  <c r="Q133" i="34"/>
  <c r="R133" i="34"/>
  <c r="S133" i="34"/>
  <c r="T133" i="34"/>
  <c r="V133" i="34"/>
  <c r="W133" i="34"/>
  <c r="X133" i="34"/>
  <c r="Y133" i="34"/>
  <c r="Z133" i="34"/>
  <c r="AA133" i="34"/>
  <c r="AB133" i="34"/>
  <c r="AC133" i="34"/>
  <c r="AD133" i="34"/>
  <c r="AE133" i="34"/>
  <c r="D140" i="34"/>
  <c r="E140" i="34"/>
  <c r="F140" i="34"/>
  <c r="G140" i="34"/>
  <c r="H140" i="34"/>
  <c r="I140" i="34"/>
  <c r="J140" i="34"/>
  <c r="K140" i="34"/>
  <c r="L140" i="34"/>
  <c r="M140" i="34"/>
  <c r="N140" i="34"/>
  <c r="O140" i="34"/>
  <c r="P140" i="34"/>
  <c r="Q140" i="34"/>
  <c r="R140" i="34"/>
  <c r="S140" i="34"/>
  <c r="T140" i="34"/>
  <c r="V140" i="34"/>
  <c r="W140" i="34"/>
  <c r="X140" i="34"/>
  <c r="Y140" i="34"/>
  <c r="Z140" i="34"/>
  <c r="AA140" i="34"/>
  <c r="AB140" i="34"/>
  <c r="AC140" i="34"/>
  <c r="AD140" i="34"/>
  <c r="AE140" i="34"/>
  <c r="D142" i="34"/>
  <c r="E142" i="34"/>
  <c r="F142" i="34"/>
  <c r="G142" i="34"/>
  <c r="H142" i="34"/>
  <c r="I142" i="34"/>
  <c r="J142" i="34"/>
  <c r="K142" i="34"/>
  <c r="L142" i="34"/>
  <c r="M142" i="34"/>
  <c r="N142" i="34"/>
  <c r="O142" i="34"/>
  <c r="P142" i="34"/>
  <c r="Q142" i="34"/>
  <c r="R142" i="34"/>
  <c r="S142" i="34"/>
  <c r="T142" i="34"/>
  <c r="V142" i="34"/>
  <c r="W142" i="34"/>
  <c r="X142" i="34"/>
  <c r="Y142" i="34"/>
  <c r="Z142" i="34"/>
  <c r="AA142" i="34"/>
  <c r="AB142" i="34"/>
  <c r="AC142" i="34"/>
  <c r="AD142" i="34"/>
  <c r="AE142" i="34"/>
  <c r="D144" i="34"/>
  <c r="E144" i="34"/>
  <c r="F144" i="34"/>
  <c r="G144" i="34"/>
  <c r="H144" i="34"/>
  <c r="I144" i="34"/>
  <c r="J144" i="34"/>
  <c r="K144" i="34"/>
  <c r="L144" i="34"/>
  <c r="M144" i="34"/>
  <c r="N144" i="34"/>
  <c r="O144" i="34"/>
  <c r="P144" i="34"/>
  <c r="Q144" i="34"/>
  <c r="R144" i="34"/>
  <c r="S144" i="34"/>
  <c r="T144" i="34"/>
  <c r="V144" i="34"/>
  <c r="W144" i="34"/>
  <c r="X144" i="34"/>
  <c r="Y144" i="34"/>
  <c r="Z144" i="34"/>
  <c r="AA144" i="34"/>
  <c r="AB144" i="34"/>
  <c r="AC144" i="34"/>
  <c r="AD144" i="34"/>
  <c r="AE144" i="34"/>
  <c r="D146" i="34"/>
  <c r="E146" i="34"/>
  <c r="F146" i="34"/>
  <c r="G146" i="34"/>
  <c r="H146" i="34"/>
  <c r="I146" i="34"/>
  <c r="J146" i="34"/>
  <c r="K146" i="34"/>
  <c r="L146" i="34"/>
  <c r="M146" i="34"/>
  <c r="N146" i="34"/>
  <c r="O146" i="34"/>
  <c r="P146" i="34"/>
  <c r="Q146" i="34"/>
  <c r="R146" i="34"/>
  <c r="S146" i="34"/>
  <c r="T146" i="34"/>
  <c r="V146" i="34"/>
  <c r="W146" i="34"/>
  <c r="X146" i="34"/>
  <c r="Y146" i="34"/>
  <c r="Z146" i="34"/>
  <c r="AA146" i="34"/>
  <c r="AB146" i="34"/>
  <c r="AC146" i="34"/>
  <c r="AD146" i="34"/>
  <c r="AE146" i="34"/>
  <c r="D163" i="34"/>
  <c r="E163" i="34"/>
  <c r="F163" i="34"/>
  <c r="G163" i="34"/>
  <c r="H163" i="34"/>
  <c r="I163" i="34"/>
  <c r="J163" i="34"/>
  <c r="K163" i="34"/>
  <c r="L163" i="34"/>
  <c r="M163" i="34"/>
  <c r="N163" i="34"/>
  <c r="O163" i="34"/>
  <c r="P163" i="34"/>
  <c r="Q163" i="34"/>
  <c r="R163" i="34"/>
  <c r="S163" i="34"/>
  <c r="T163" i="34"/>
  <c r="V163" i="34"/>
  <c r="W163" i="34"/>
  <c r="X163" i="34"/>
  <c r="Y163" i="34"/>
  <c r="Z163" i="34"/>
  <c r="AA163" i="34"/>
  <c r="AB163" i="34"/>
  <c r="AC163" i="34"/>
  <c r="AD163" i="34"/>
  <c r="AE163" i="34"/>
  <c r="D165" i="34"/>
  <c r="E165" i="34"/>
  <c r="F165" i="34"/>
  <c r="G165" i="34"/>
  <c r="H165" i="34"/>
  <c r="I165" i="34"/>
  <c r="J165" i="34"/>
  <c r="K165" i="34"/>
  <c r="L165" i="34"/>
  <c r="M165" i="34"/>
  <c r="N165" i="34"/>
  <c r="O165" i="34"/>
  <c r="P165" i="34"/>
  <c r="Q165" i="34"/>
  <c r="R165" i="34"/>
  <c r="S165" i="34"/>
  <c r="T165" i="34"/>
  <c r="V165" i="34"/>
  <c r="W165" i="34"/>
  <c r="X165" i="34"/>
  <c r="Y165" i="34"/>
  <c r="Z165" i="34"/>
  <c r="AA165" i="34"/>
  <c r="AB165" i="34"/>
  <c r="AC165" i="34"/>
  <c r="AD165" i="34"/>
  <c r="AE165" i="34"/>
  <c r="D167" i="34"/>
  <c r="E167" i="34"/>
  <c r="F167" i="34"/>
  <c r="G167" i="34"/>
  <c r="H167" i="34"/>
  <c r="I167" i="34"/>
  <c r="J167" i="34"/>
  <c r="K167" i="34"/>
  <c r="L167" i="34"/>
  <c r="M167" i="34"/>
  <c r="N167" i="34"/>
  <c r="O167" i="34"/>
  <c r="P167" i="34"/>
  <c r="Q167" i="34"/>
  <c r="R167" i="34"/>
  <c r="S167" i="34"/>
  <c r="T167" i="34"/>
  <c r="V167" i="34"/>
  <c r="W167" i="34"/>
  <c r="X167" i="34"/>
  <c r="Y167" i="34"/>
  <c r="Z167" i="34"/>
  <c r="AA167" i="34"/>
  <c r="AB167" i="34"/>
  <c r="AC167" i="34"/>
  <c r="AD167" i="34"/>
  <c r="AE167" i="34"/>
  <c r="D169" i="34"/>
  <c r="E169" i="34"/>
  <c r="F169" i="34"/>
  <c r="G169" i="34"/>
  <c r="H169" i="34"/>
  <c r="I169" i="34"/>
  <c r="J169" i="34"/>
  <c r="K169" i="34"/>
  <c r="L169" i="34"/>
  <c r="M169" i="34"/>
  <c r="N169" i="34"/>
  <c r="O169" i="34"/>
  <c r="P169" i="34"/>
  <c r="Q169" i="34"/>
  <c r="R169" i="34"/>
  <c r="S169" i="34"/>
  <c r="T169" i="34"/>
  <c r="V169" i="34"/>
  <c r="W169" i="34"/>
  <c r="X169" i="34"/>
  <c r="Y169" i="34"/>
  <c r="Z169" i="34"/>
  <c r="AA169" i="34"/>
  <c r="AB169" i="34"/>
  <c r="AC169" i="34"/>
  <c r="AD169" i="34"/>
  <c r="AE169" i="34"/>
  <c r="D171" i="34"/>
  <c r="E171" i="34"/>
  <c r="F171" i="34"/>
  <c r="G171" i="34"/>
  <c r="H171" i="34"/>
  <c r="I171" i="34"/>
  <c r="J171" i="34"/>
  <c r="K171" i="34"/>
  <c r="L171" i="34"/>
  <c r="M171" i="34"/>
  <c r="N171" i="34"/>
  <c r="O171" i="34"/>
  <c r="P171" i="34"/>
  <c r="Q171" i="34"/>
  <c r="R171" i="34"/>
  <c r="S171" i="34"/>
  <c r="T171" i="34"/>
  <c r="V171" i="34"/>
  <c r="W171" i="34"/>
  <c r="X171" i="34"/>
  <c r="Y171" i="34"/>
  <c r="Z171" i="34"/>
  <c r="AA171" i="34"/>
  <c r="AB171" i="34"/>
  <c r="AC171" i="34"/>
  <c r="AD171" i="34"/>
  <c r="AE171" i="34"/>
  <c r="D173" i="34"/>
  <c r="E173" i="34"/>
  <c r="F173" i="34"/>
  <c r="G173" i="34"/>
  <c r="H173" i="34"/>
  <c r="I173" i="34"/>
  <c r="J173" i="34"/>
  <c r="K173" i="34"/>
  <c r="L173" i="34"/>
  <c r="M173" i="34"/>
  <c r="N173" i="34"/>
  <c r="O173" i="34"/>
  <c r="P173" i="34"/>
  <c r="Q173" i="34"/>
  <c r="R173" i="34"/>
  <c r="S173" i="34"/>
  <c r="T173" i="34"/>
  <c r="V173" i="34"/>
  <c r="W173" i="34"/>
  <c r="X173" i="34"/>
  <c r="Y173" i="34"/>
  <c r="Z173" i="34"/>
  <c r="AA173" i="34"/>
  <c r="AB173" i="34"/>
  <c r="AC173" i="34"/>
  <c r="AD173" i="34"/>
  <c r="AE173" i="34"/>
  <c r="D190" i="34"/>
  <c r="E190" i="34"/>
  <c r="F190" i="34"/>
  <c r="G190" i="34"/>
  <c r="H190" i="34"/>
  <c r="I190" i="34"/>
  <c r="J190" i="34"/>
  <c r="K190" i="34"/>
  <c r="L190" i="34"/>
  <c r="M190" i="34"/>
  <c r="N190" i="34"/>
  <c r="O190" i="34"/>
  <c r="P190" i="34"/>
  <c r="Q190" i="34"/>
  <c r="R190" i="34"/>
  <c r="S190" i="34"/>
  <c r="T190" i="34"/>
  <c r="V190" i="34"/>
  <c r="W190" i="34"/>
  <c r="X190" i="34"/>
  <c r="Y190" i="34"/>
  <c r="Z190" i="34"/>
  <c r="AA190" i="34"/>
  <c r="AB190" i="34"/>
  <c r="AC190" i="34"/>
  <c r="AD190" i="34"/>
  <c r="AE190" i="34"/>
  <c r="D192" i="34"/>
  <c r="E192" i="34"/>
  <c r="F192" i="34"/>
  <c r="G192" i="34"/>
  <c r="H192" i="34"/>
  <c r="I192" i="34"/>
  <c r="J192" i="34"/>
  <c r="K192" i="34"/>
  <c r="L192" i="34"/>
  <c r="M192" i="34"/>
  <c r="N192" i="34"/>
  <c r="O192" i="34"/>
  <c r="P192" i="34"/>
  <c r="Q192" i="34"/>
  <c r="R192" i="34"/>
  <c r="S192" i="34"/>
  <c r="T192" i="34"/>
  <c r="V192" i="34"/>
  <c r="W192" i="34"/>
  <c r="X192" i="34"/>
  <c r="Y192" i="34"/>
  <c r="Z192" i="34"/>
  <c r="AA192" i="34"/>
  <c r="AB192" i="34"/>
  <c r="AC192" i="34"/>
  <c r="AD192" i="34"/>
  <c r="AE192" i="34"/>
  <c r="D194" i="34"/>
  <c r="E194" i="34"/>
  <c r="F194" i="34"/>
  <c r="G194" i="34"/>
  <c r="H194" i="34"/>
  <c r="I194" i="34"/>
  <c r="J194" i="34"/>
  <c r="K194" i="34"/>
  <c r="L194" i="34"/>
  <c r="M194" i="34"/>
  <c r="N194" i="34"/>
  <c r="O194" i="34"/>
  <c r="P194" i="34"/>
  <c r="Q194" i="34"/>
  <c r="R194" i="34"/>
  <c r="S194" i="34"/>
  <c r="T194" i="34"/>
  <c r="V194" i="34"/>
  <c r="W194" i="34"/>
  <c r="X194" i="34"/>
  <c r="Y194" i="34"/>
  <c r="Z194" i="34"/>
  <c r="AA194" i="34"/>
  <c r="AB194" i="34"/>
  <c r="AC194" i="34"/>
  <c r="AD194" i="34"/>
  <c r="AE194" i="34"/>
  <c r="D207" i="34"/>
  <c r="E207" i="34"/>
  <c r="F207" i="34"/>
  <c r="G207" i="34"/>
  <c r="H207" i="34"/>
  <c r="I207" i="34"/>
  <c r="J207" i="34"/>
  <c r="K207" i="34"/>
  <c r="L207" i="34"/>
  <c r="M207" i="34"/>
  <c r="N207" i="34"/>
  <c r="O207" i="34"/>
  <c r="P207" i="34"/>
  <c r="Q207" i="34"/>
  <c r="R207" i="34"/>
  <c r="S207" i="34"/>
  <c r="T207" i="34"/>
  <c r="V207" i="34"/>
  <c r="W207" i="34"/>
  <c r="X207" i="34"/>
  <c r="Y207" i="34"/>
  <c r="Z207" i="34"/>
  <c r="AA207" i="34"/>
  <c r="AB207" i="34"/>
  <c r="AC207" i="34"/>
  <c r="AD207" i="34"/>
  <c r="AE207" i="34"/>
  <c r="D247" i="34"/>
  <c r="E247" i="34"/>
  <c r="F247" i="34"/>
  <c r="G247" i="34"/>
  <c r="H247" i="34"/>
  <c r="I247" i="34"/>
  <c r="J247" i="34"/>
  <c r="K247" i="34"/>
  <c r="L247" i="34"/>
  <c r="M247" i="34"/>
  <c r="N247" i="34"/>
  <c r="O247" i="34"/>
  <c r="P247" i="34"/>
  <c r="Q247" i="34"/>
  <c r="R247" i="34"/>
  <c r="S247" i="34"/>
  <c r="T247" i="34"/>
  <c r="V247" i="34"/>
  <c r="W247" i="34"/>
  <c r="X247" i="34"/>
  <c r="Y247" i="34"/>
  <c r="Z247" i="34"/>
  <c r="AA247" i="34"/>
  <c r="AB247" i="34"/>
  <c r="AC247" i="34"/>
  <c r="AD247" i="34"/>
  <c r="AE247" i="34"/>
  <c r="D249" i="34"/>
  <c r="E249" i="34"/>
  <c r="F249" i="34"/>
  <c r="G249" i="34"/>
  <c r="H249" i="34"/>
  <c r="I249" i="34"/>
  <c r="J249" i="34"/>
  <c r="K249" i="34"/>
  <c r="L249" i="34"/>
  <c r="M249" i="34"/>
  <c r="N249" i="34"/>
  <c r="O249" i="34"/>
  <c r="P249" i="34"/>
  <c r="Q249" i="34"/>
  <c r="R249" i="34"/>
  <c r="S249" i="34"/>
  <c r="T249" i="34"/>
  <c r="V249" i="34"/>
  <c r="W249" i="34"/>
  <c r="X249" i="34"/>
  <c r="Y249" i="34"/>
  <c r="Z249" i="34"/>
  <c r="AA249" i="34"/>
  <c r="AB249" i="34"/>
  <c r="AC249" i="34"/>
  <c r="AD249" i="34"/>
  <c r="AE249" i="34"/>
  <c r="D251" i="34"/>
  <c r="E251" i="34"/>
  <c r="F251" i="34"/>
  <c r="G251" i="34"/>
  <c r="H251" i="34"/>
  <c r="I251" i="34"/>
  <c r="J251" i="34"/>
  <c r="K251" i="34"/>
  <c r="L251" i="34"/>
  <c r="M251" i="34"/>
  <c r="N251" i="34"/>
  <c r="O251" i="34"/>
  <c r="P251" i="34"/>
  <c r="Q251" i="34"/>
  <c r="R251" i="34"/>
  <c r="S251" i="34"/>
  <c r="T251" i="34"/>
  <c r="V251" i="34"/>
  <c r="W251" i="34"/>
  <c r="X251" i="34"/>
  <c r="Y251" i="34"/>
  <c r="Z251" i="34"/>
  <c r="AA251" i="34"/>
  <c r="AB251" i="34"/>
  <c r="AC251" i="34"/>
  <c r="AD251" i="34"/>
  <c r="AE251" i="34"/>
  <c r="D254" i="34"/>
  <c r="E254" i="34"/>
  <c r="F254" i="34"/>
  <c r="G254" i="34"/>
  <c r="H254" i="34"/>
  <c r="I254" i="34"/>
  <c r="J254" i="34"/>
  <c r="K254" i="34"/>
  <c r="L254" i="34"/>
  <c r="M254" i="34"/>
  <c r="N254" i="34"/>
  <c r="O254" i="34"/>
  <c r="P254" i="34"/>
  <c r="Q254" i="34"/>
  <c r="R254" i="34"/>
  <c r="S254" i="34"/>
  <c r="T254" i="34"/>
  <c r="V254" i="34"/>
  <c r="W254" i="34"/>
  <c r="X254" i="34"/>
  <c r="Y254" i="34"/>
  <c r="Z254" i="34"/>
  <c r="AA254" i="34"/>
  <c r="AB254" i="34"/>
  <c r="AC254" i="34"/>
  <c r="AD254" i="34"/>
  <c r="AE254" i="34"/>
  <c r="D256" i="34"/>
  <c r="E256" i="34"/>
  <c r="F256" i="34"/>
  <c r="G256" i="34"/>
  <c r="H256" i="34"/>
  <c r="I256" i="34"/>
  <c r="J256" i="34"/>
  <c r="K256" i="34"/>
  <c r="L256" i="34"/>
  <c r="M256" i="34"/>
  <c r="N256" i="34"/>
  <c r="O256" i="34"/>
  <c r="P256" i="34"/>
  <c r="Q256" i="34"/>
  <c r="R256" i="34"/>
  <c r="S256" i="34"/>
  <c r="T256" i="34"/>
  <c r="V256" i="34"/>
  <c r="W256" i="34"/>
  <c r="X256" i="34"/>
  <c r="Y256" i="34"/>
  <c r="Z256" i="34"/>
  <c r="AA256" i="34"/>
  <c r="AB256" i="34"/>
  <c r="AC256" i="34"/>
  <c r="AD256" i="34"/>
  <c r="AE256" i="34"/>
  <c r="D260" i="34"/>
  <c r="E260" i="34"/>
  <c r="F260" i="34"/>
  <c r="G260" i="34"/>
  <c r="H260" i="34"/>
  <c r="I260" i="34"/>
  <c r="J260" i="34"/>
  <c r="K260" i="34"/>
  <c r="L260" i="34"/>
  <c r="M260" i="34"/>
  <c r="N260" i="34"/>
  <c r="O260" i="34"/>
  <c r="P260" i="34"/>
  <c r="Q260" i="34"/>
  <c r="R260" i="34"/>
  <c r="S260" i="34"/>
  <c r="T260" i="34"/>
  <c r="V260" i="34"/>
  <c r="W260" i="34"/>
  <c r="X260" i="34"/>
  <c r="Y260" i="34"/>
  <c r="Z260" i="34"/>
  <c r="AA260" i="34"/>
  <c r="AB260" i="34"/>
  <c r="AC260" i="34"/>
  <c r="AD260" i="34"/>
  <c r="AE260" i="34"/>
  <c r="D262" i="34"/>
  <c r="E262" i="34"/>
  <c r="F262" i="34"/>
  <c r="G262" i="34"/>
  <c r="H262" i="34"/>
  <c r="I262" i="34"/>
  <c r="J262" i="34"/>
  <c r="K262" i="34"/>
  <c r="L262" i="34"/>
  <c r="M262" i="34"/>
  <c r="N262" i="34"/>
  <c r="O262" i="34"/>
  <c r="P262" i="34"/>
  <c r="Q262" i="34"/>
  <c r="R262" i="34"/>
  <c r="S262" i="34"/>
  <c r="T262" i="34"/>
  <c r="V262" i="34"/>
  <c r="W262" i="34"/>
  <c r="X262" i="34"/>
  <c r="Y262" i="34"/>
  <c r="Z262" i="34"/>
  <c r="AA262" i="34"/>
  <c r="AB262" i="34"/>
  <c r="AC262" i="34"/>
  <c r="AD262" i="34"/>
  <c r="AE262" i="34"/>
  <c r="D265" i="34"/>
  <c r="E265" i="34"/>
  <c r="F265" i="34"/>
  <c r="G265" i="34"/>
  <c r="H265" i="34"/>
  <c r="I265" i="34"/>
  <c r="J265" i="34"/>
  <c r="K265" i="34"/>
  <c r="L265" i="34"/>
  <c r="M265" i="34"/>
  <c r="N265" i="34"/>
  <c r="O265" i="34"/>
  <c r="P265" i="34"/>
  <c r="Q265" i="34"/>
  <c r="R265" i="34"/>
  <c r="S265" i="34"/>
  <c r="T265" i="34"/>
  <c r="V265" i="34"/>
  <c r="W265" i="34"/>
  <c r="X265" i="34"/>
  <c r="Y265" i="34"/>
  <c r="Z265" i="34"/>
  <c r="AA265" i="34"/>
  <c r="AB265" i="34"/>
  <c r="AC265" i="34"/>
  <c r="AD265" i="34"/>
  <c r="AE265" i="34"/>
  <c r="D267" i="34"/>
  <c r="E267" i="34"/>
  <c r="F267" i="34"/>
  <c r="G267" i="34"/>
  <c r="H267" i="34"/>
  <c r="I267" i="34"/>
  <c r="J267" i="34"/>
  <c r="K267" i="34"/>
  <c r="L267" i="34"/>
  <c r="M267" i="34"/>
  <c r="N267" i="34"/>
  <c r="O267" i="34"/>
  <c r="P267" i="34"/>
  <c r="Q267" i="34"/>
  <c r="R267" i="34"/>
  <c r="S267" i="34"/>
  <c r="T267" i="34"/>
  <c r="V267" i="34"/>
  <c r="W267" i="34"/>
  <c r="X267" i="34"/>
  <c r="Y267" i="34"/>
  <c r="Z267" i="34"/>
  <c r="AA267" i="34"/>
  <c r="AB267" i="34"/>
  <c r="AC267" i="34"/>
  <c r="AD267" i="34"/>
  <c r="AE267" i="34"/>
  <c r="D270" i="34"/>
  <c r="E270" i="34"/>
  <c r="F270" i="34"/>
  <c r="G270" i="34"/>
  <c r="H270" i="34"/>
  <c r="I270" i="34"/>
  <c r="J270" i="34"/>
  <c r="K270" i="34"/>
  <c r="L270" i="34"/>
  <c r="M270" i="34"/>
  <c r="N270" i="34"/>
  <c r="O270" i="34"/>
  <c r="P270" i="34"/>
  <c r="Q270" i="34"/>
  <c r="R270" i="34"/>
  <c r="S270" i="34"/>
  <c r="T270" i="34"/>
  <c r="V270" i="34"/>
  <c r="W270" i="34"/>
  <c r="X270" i="34"/>
  <c r="Y270" i="34"/>
  <c r="Z270" i="34"/>
  <c r="AA270" i="34"/>
  <c r="AB270" i="34"/>
  <c r="AC270" i="34"/>
  <c r="AD270" i="34"/>
  <c r="AE270" i="34"/>
  <c r="D272" i="34"/>
  <c r="E272" i="34"/>
  <c r="F272" i="34"/>
  <c r="G272" i="34"/>
  <c r="H272" i="34"/>
  <c r="I272" i="34"/>
  <c r="J272" i="34"/>
  <c r="K272" i="34"/>
  <c r="L272" i="34"/>
  <c r="M272" i="34"/>
  <c r="N272" i="34"/>
  <c r="O272" i="34"/>
  <c r="P272" i="34"/>
  <c r="Q272" i="34"/>
  <c r="R272" i="34"/>
  <c r="S272" i="34"/>
  <c r="T272" i="34"/>
  <c r="V272" i="34"/>
  <c r="W272" i="34"/>
  <c r="X272" i="34"/>
  <c r="Y272" i="34"/>
  <c r="Z272" i="34"/>
  <c r="AA272" i="34"/>
  <c r="AB272" i="34"/>
  <c r="AC272" i="34"/>
  <c r="AD272" i="34"/>
  <c r="AE272" i="34"/>
  <c r="D274" i="34"/>
  <c r="E274" i="34"/>
  <c r="F274" i="34"/>
  <c r="G274" i="34"/>
  <c r="H274" i="34"/>
  <c r="I274" i="34"/>
  <c r="J274" i="34"/>
  <c r="K274" i="34"/>
  <c r="L274" i="34"/>
  <c r="M274" i="34"/>
  <c r="N274" i="34"/>
  <c r="O274" i="34"/>
  <c r="P274" i="34"/>
  <c r="Q274" i="34"/>
  <c r="R274" i="34"/>
  <c r="S274" i="34"/>
  <c r="T274" i="34"/>
  <c r="V274" i="34"/>
  <c r="W274" i="34"/>
  <c r="X274" i="34"/>
  <c r="Y274" i="34"/>
  <c r="Z274" i="34"/>
  <c r="AA274" i="34"/>
  <c r="AB274" i="34"/>
  <c r="AC274" i="34"/>
  <c r="AD274" i="34"/>
  <c r="AE274" i="34"/>
  <c r="D277" i="34"/>
  <c r="E277" i="34"/>
  <c r="F277" i="34"/>
  <c r="G277" i="34"/>
  <c r="H277" i="34"/>
  <c r="I277" i="34"/>
  <c r="J277" i="34"/>
  <c r="K277" i="34"/>
  <c r="L277" i="34"/>
  <c r="M277" i="34"/>
  <c r="N277" i="34"/>
  <c r="O277" i="34"/>
  <c r="P277" i="34"/>
  <c r="Q277" i="34"/>
  <c r="R277" i="34"/>
  <c r="S277" i="34"/>
  <c r="T277" i="34"/>
  <c r="V277" i="34"/>
  <c r="W277" i="34"/>
  <c r="X277" i="34"/>
  <c r="Y277" i="34"/>
  <c r="Z277" i="34"/>
  <c r="AA277" i="34"/>
  <c r="AB277" i="34"/>
  <c r="AC277" i="34"/>
  <c r="AD277" i="34"/>
  <c r="AE277" i="34"/>
  <c r="D279" i="34"/>
  <c r="E279" i="34"/>
  <c r="F279" i="34"/>
  <c r="G279" i="34"/>
  <c r="H279" i="34"/>
  <c r="I279" i="34"/>
  <c r="J279" i="34"/>
  <c r="K279" i="34"/>
  <c r="L279" i="34"/>
  <c r="M279" i="34"/>
  <c r="N279" i="34"/>
  <c r="O279" i="34"/>
  <c r="P279" i="34"/>
  <c r="Q279" i="34"/>
  <c r="R279" i="34"/>
  <c r="S279" i="34"/>
  <c r="T279" i="34"/>
  <c r="V279" i="34"/>
  <c r="W279" i="34"/>
  <c r="X279" i="34"/>
  <c r="Y279" i="34"/>
  <c r="Z279" i="34"/>
  <c r="AA279" i="34"/>
  <c r="AB279" i="34"/>
  <c r="AC279" i="34"/>
  <c r="AD279" i="34"/>
  <c r="AE279" i="34"/>
  <c r="D282" i="34"/>
  <c r="E282" i="34"/>
  <c r="F282" i="34"/>
  <c r="G282" i="34"/>
  <c r="H282" i="34"/>
  <c r="I282" i="34"/>
  <c r="J282" i="34"/>
  <c r="K282" i="34"/>
  <c r="L282" i="34"/>
  <c r="M282" i="34"/>
  <c r="N282" i="34"/>
  <c r="O282" i="34"/>
  <c r="P282" i="34"/>
  <c r="Q282" i="34"/>
  <c r="R282" i="34"/>
  <c r="S282" i="34"/>
  <c r="T282" i="34"/>
  <c r="V282" i="34"/>
  <c r="W282" i="34"/>
  <c r="X282" i="34"/>
  <c r="Y282" i="34"/>
  <c r="Z282" i="34"/>
  <c r="AA282" i="34"/>
  <c r="AB282" i="34"/>
  <c r="AC282" i="34"/>
  <c r="AD282" i="34"/>
  <c r="AE282" i="34"/>
  <c r="D284" i="34"/>
  <c r="E284" i="34"/>
  <c r="F284" i="34"/>
  <c r="G284" i="34"/>
  <c r="H284" i="34"/>
  <c r="I284" i="34"/>
  <c r="J284" i="34"/>
  <c r="K284" i="34"/>
  <c r="L284" i="34"/>
  <c r="M284" i="34"/>
  <c r="N284" i="34"/>
  <c r="O284" i="34"/>
  <c r="P284" i="34"/>
  <c r="Q284" i="34"/>
  <c r="R284" i="34"/>
  <c r="S284" i="34"/>
  <c r="T284" i="34"/>
  <c r="V284" i="34"/>
  <c r="W284" i="34"/>
  <c r="X284" i="34"/>
  <c r="Y284" i="34"/>
  <c r="Z284" i="34"/>
  <c r="AA284" i="34"/>
  <c r="AB284" i="34"/>
  <c r="AC284" i="34"/>
  <c r="AD284" i="34"/>
  <c r="AE284" i="34"/>
  <c r="D287" i="34"/>
  <c r="E287" i="34"/>
  <c r="F287" i="34"/>
  <c r="G287" i="34"/>
  <c r="H287" i="34"/>
  <c r="I287" i="34"/>
  <c r="J287" i="34"/>
  <c r="K287" i="34"/>
  <c r="L287" i="34"/>
  <c r="M287" i="34"/>
  <c r="N287" i="34"/>
  <c r="O287" i="34"/>
  <c r="P287" i="34"/>
  <c r="Q287" i="34"/>
  <c r="R287" i="34"/>
  <c r="S287" i="34"/>
  <c r="T287" i="34"/>
  <c r="V287" i="34"/>
  <c r="W287" i="34"/>
  <c r="X287" i="34"/>
  <c r="Y287" i="34"/>
  <c r="Z287" i="34"/>
  <c r="AA287" i="34"/>
  <c r="AB287" i="34"/>
  <c r="AC287" i="34"/>
  <c r="AD287" i="34"/>
  <c r="AE287" i="34"/>
  <c r="D289" i="34"/>
  <c r="E289" i="34"/>
  <c r="F289" i="34"/>
  <c r="G289" i="34"/>
  <c r="H289" i="34"/>
  <c r="I289" i="34"/>
  <c r="J289" i="34"/>
  <c r="K289" i="34"/>
  <c r="L289" i="34"/>
  <c r="M289" i="34"/>
  <c r="N289" i="34"/>
  <c r="O289" i="34"/>
  <c r="P289" i="34"/>
  <c r="Q289" i="34"/>
  <c r="R289" i="34"/>
  <c r="S289" i="34"/>
  <c r="T289" i="34"/>
  <c r="V289" i="34"/>
  <c r="W289" i="34"/>
  <c r="X289" i="34"/>
  <c r="Y289" i="34"/>
  <c r="Z289" i="34"/>
  <c r="AA289" i="34"/>
  <c r="AB289" i="34"/>
  <c r="AC289" i="34"/>
  <c r="AD289" i="34"/>
  <c r="AE289" i="34"/>
  <c r="D291" i="34"/>
  <c r="E291" i="34"/>
  <c r="F291" i="34"/>
  <c r="G291" i="34"/>
  <c r="H291" i="34"/>
  <c r="I291" i="34"/>
  <c r="J291" i="34"/>
  <c r="K291" i="34"/>
  <c r="L291" i="34"/>
  <c r="M291" i="34"/>
  <c r="N291" i="34"/>
  <c r="O291" i="34"/>
  <c r="P291" i="34"/>
  <c r="Q291" i="34"/>
  <c r="R291" i="34"/>
  <c r="S291" i="34"/>
  <c r="T291" i="34"/>
  <c r="V291" i="34"/>
  <c r="W291" i="34"/>
  <c r="X291" i="34"/>
  <c r="Y291" i="34"/>
  <c r="Z291" i="34"/>
  <c r="AA291" i="34"/>
  <c r="AB291" i="34"/>
  <c r="AC291" i="34"/>
  <c r="AD291" i="34"/>
  <c r="AE291" i="34"/>
  <c r="D294" i="34"/>
  <c r="E294" i="34"/>
  <c r="F294" i="34"/>
  <c r="G294" i="34"/>
  <c r="H294" i="34"/>
  <c r="I294" i="34"/>
  <c r="J294" i="34"/>
  <c r="K294" i="34"/>
  <c r="L294" i="34"/>
  <c r="M294" i="34"/>
  <c r="N294" i="34"/>
  <c r="O294" i="34"/>
  <c r="P294" i="34"/>
  <c r="Q294" i="34"/>
  <c r="R294" i="34"/>
  <c r="S294" i="34"/>
  <c r="T294" i="34"/>
  <c r="V294" i="34"/>
  <c r="W294" i="34"/>
  <c r="X294" i="34"/>
  <c r="Y294" i="34"/>
  <c r="Z294" i="34"/>
  <c r="AA294" i="34"/>
  <c r="AB294" i="34"/>
  <c r="AC294" i="34"/>
  <c r="AD294" i="34"/>
  <c r="AE294" i="34"/>
  <c r="D296" i="34"/>
  <c r="E296" i="34"/>
  <c r="F296" i="34"/>
  <c r="G296" i="34"/>
  <c r="H296" i="34"/>
  <c r="I296" i="34"/>
  <c r="J296" i="34"/>
  <c r="K296" i="34"/>
  <c r="L296" i="34"/>
  <c r="M296" i="34"/>
  <c r="N296" i="34"/>
  <c r="O296" i="34"/>
  <c r="P296" i="34"/>
  <c r="Q296" i="34"/>
  <c r="R296" i="34"/>
  <c r="S296" i="34"/>
  <c r="T296" i="34"/>
  <c r="V296" i="34"/>
  <c r="W296" i="34"/>
  <c r="X296" i="34"/>
  <c r="Y296" i="34"/>
  <c r="Z296" i="34"/>
  <c r="AA296" i="34"/>
  <c r="AB296" i="34"/>
  <c r="AC296" i="34"/>
  <c r="AD296" i="34"/>
  <c r="AE296" i="34"/>
  <c r="D298" i="34"/>
  <c r="E298" i="34"/>
  <c r="F298" i="34"/>
  <c r="G298" i="34"/>
  <c r="H298" i="34"/>
  <c r="I298" i="34"/>
  <c r="J298" i="34"/>
  <c r="K298" i="34"/>
  <c r="L298" i="34"/>
  <c r="M298" i="34"/>
  <c r="N298" i="34"/>
  <c r="O298" i="34"/>
  <c r="P298" i="34"/>
  <c r="Q298" i="34"/>
  <c r="R298" i="34"/>
  <c r="S298" i="34"/>
  <c r="T298" i="34"/>
  <c r="V298" i="34"/>
  <c r="W298" i="34"/>
  <c r="X298" i="34"/>
  <c r="Y298" i="34"/>
  <c r="Z298" i="34"/>
  <c r="AA298" i="34"/>
  <c r="AB298" i="34"/>
  <c r="AC298" i="34"/>
  <c r="AD298" i="34"/>
  <c r="AE298" i="34"/>
  <c r="D301" i="34"/>
  <c r="E301" i="34"/>
  <c r="F301" i="34"/>
  <c r="G301" i="34"/>
  <c r="H301" i="34"/>
  <c r="I301" i="34"/>
  <c r="J301" i="34"/>
  <c r="K301" i="34"/>
  <c r="L301" i="34"/>
  <c r="M301" i="34"/>
  <c r="N301" i="34"/>
  <c r="O301" i="34"/>
  <c r="P301" i="34"/>
  <c r="Q301" i="34"/>
  <c r="R301" i="34"/>
  <c r="S301" i="34"/>
  <c r="T301" i="34"/>
  <c r="V301" i="34"/>
  <c r="W301" i="34"/>
  <c r="X301" i="34"/>
  <c r="Y301" i="34"/>
  <c r="Z301" i="34"/>
  <c r="AA301" i="34"/>
  <c r="AB301" i="34"/>
  <c r="AC301" i="34"/>
  <c r="AD301" i="34"/>
  <c r="AE301" i="34"/>
  <c r="D303" i="34"/>
  <c r="E303" i="34"/>
  <c r="F303" i="34"/>
  <c r="G303" i="34"/>
  <c r="H303" i="34"/>
  <c r="I303" i="34"/>
  <c r="J303" i="34"/>
  <c r="K303" i="34"/>
  <c r="L303" i="34"/>
  <c r="M303" i="34"/>
  <c r="N303" i="34"/>
  <c r="O303" i="34"/>
  <c r="P303" i="34"/>
  <c r="Q303" i="34"/>
  <c r="R303" i="34"/>
  <c r="S303" i="34"/>
  <c r="T303" i="34"/>
  <c r="V303" i="34"/>
  <c r="W303" i="34"/>
  <c r="X303" i="34"/>
  <c r="Y303" i="34"/>
  <c r="Z303" i="34"/>
  <c r="AA303" i="34"/>
  <c r="AB303" i="34"/>
  <c r="AC303" i="34"/>
  <c r="AD303" i="34"/>
  <c r="AE303" i="34"/>
  <c r="D305" i="34"/>
  <c r="E305" i="34"/>
  <c r="F305" i="34"/>
  <c r="G305" i="34"/>
  <c r="H305" i="34"/>
  <c r="I305" i="34"/>
  <c r="J305" i="34"/>
  <c r="K305" i="34"/>
  <c r="L305" i="34"/>
  <c r="M305" i="34"/>
  <c r="N305" i="34"/>
  <c r="O305" i="34"/>
  <c r="P305" i="34"/>
  <c r="Q305" i="34"/>
  <c r="R305" i="34"/>
  <c r="S305" i="34"/>
  <c r="T305" i="34"/>
  <c r="V305" i="34"/>
  <c r="W305" i="34"/>
  <c r="X305" i="34"/>
  <c r="Y305" i="34"/>
  <c r="Z305" i="34"/>
  <c r="AA305" i="34"/>
  <c r="AB305" i="34"/>
  <c r="AC305" i="34"/>
  <c r="AD305" i="34"/>
  <c r="AE305" i="34"/>
  <c r="D309" i="34"/>
  <c r="E309" i="34"/>
  <c r="F309" i="34"/>
  <c r="G309" i="34"/>
  <c r="H309" i="34"/>
  <c r="I309" i="34"/>
  <c r="J309" i="34"/>
  <c r="K309" i="34"/>
  <c r="L309" i="34"/>
  <c r="M309" i="34"/>
  <c r="N309" i="34"/>
  <c r="O309" i="34"/>
  <c r="P309" i="34"/>
  <c r="Q309" i="34"/>
  <c r="R309" i="34"/>
  <c r="S309" i="34"/>
  <c r="T309" i="34"/>
  <c r="V309" i="34"/>
  <c r="W309" i="34"/>
  <c r="X309" i="34"/>
  <c r="Y309" i="34"/>
  <c r="Z309" i="34"/>
  <c r="AA309" i="34"/>
  <c r="AB309" i="34"/>
  <c r="AC309" i="34"/>
  <c r="AD309" i="34"/>
  <c r="AE309" i="34"/>
  <c r="D311" i="34"/>
  <c r="E311" i="34"/>
  <c r="F311" i="34"/>
  <c r="G311" i="34"/>
  <c r="H311" i="34"/>
  <c r="I311" i="34"/>
  <c r="J311" i="34"/>
  <c r="K311" i="34"/>
  <c r="L311" i="34"/>
  <c r="M311" i="34"/>
  <c r="N311" i="34"/>
  <c r="O311" i="34"/>
  <c r="P311" i="34"/>
  <c r="Q311" i="34"/>
  <c r="R311" i="34"/>
  <c r="S311" i="34"/>
  <c r="T311" i="34"/>
  <c r="V311" i="34"/>
  <c r="W311" i="34"/>
  <c r="X311" i="34"/>
  <c r="Y311" i="34"/>
  <c r="Z311" i="34"/>
  <c r="AA311" i="34"/>
  <c r="AB311" i="34"/>
  <c r="AC311" i="34"/>
  <c r="AD311" i="34"/>
  <c r="AE311" i="34"/>
  <c r="D313" i="34"/>
  <c r="E313" i="34"/>
  <c r="F313" i="34"/>
  <c r="G313" i="34"/>
  <c r="H313" i="34"/>
  <c r="I313" i="34"/>
  <c r="J313" i="34"/>
  <c r="K313" i="34"/>
  <c r="L313" i="34"/>
  <c r="M313" i="34"/>
  <c r="N313" i="34"/>
  <c r="O313" i="34"/>
  <c r="P313" i="34"/>
  <c r="Q313" i="34"/>
  <c r="R313" i="34"/>
  <c r="S313" i="34"/>
  <c r="T313" i="34"/>
  <c r="V313" i="34"/>
  <c r="W313" i="34"/>
  <c r="X313" i="34"/>
  <c r="Y313" i="34"/>
  <c r="Z313" i="34"/>
  <c r="AA313" i="34"/>
  <c r="AB313" i="34"/>
  <c r="AC313" i="34"/>
  <c r="AD313" i="34"/>
  <c r="AE313" i="34"/>
  <c r="D330" i="34"/>
  <c r="E330" i="34"/>
  <c r="F330" i="34"/>
  <c r="G330" i="34"/>
  <c r="H330" i="34"/>
  <c r="I330" i="34"/>
  <c r="J330" i="34"/>
  <c r="K330" i="34"/>
  <c r="L330" i="34"/>
  <c r="M330" i="34"/>
  <c r="N330" i="34"/>
  <c r="O330" i="34"/>
  <c r="P330" i="34"/>
  <c r="Q330" i="34"/>
  <c r="R330" i="34"/>
  <c r="S330" i="34"/>
  <c r="T330" i="34"/>
  <c r="V330" i="34"/>
  <c r="W330" i="34"/>
  <c r="X330" i="34"/>
  <c r="Y330" i="34"/>
  <c r="Z330" i="34"/>
  <c r="AA330" i="34"/>
  <c r="AB330" i="34"/>
  <c r="AC330" i="34"/>
  <c r="AD330" i="34"/>
  <c r="AE330" i="34"/>
  <c r="D391" i="34"/>
  <c r="E391" i="34"/>
  <c r="F391" i="34"/>
  <c r="G391" i="34"/>
  <c r="H391" i="34"/>
  <c r="I391" i="34"/>
  <c r="J391" i="34"/>
  <c r="K391" i="34"/>
  <c r="L391" i="34"/>
  <c r="M391" i="34"/>
  <c r="N391" i="34"/>
  <c r="O391" i="34"/>
  <c r="P391" i="34"/>
  <c r="Q391" i="34"/>
  <c r="R391" i="34"/>
  <c r="S391" i="34"/>
  <c r="T391" i="34"/>
  <c r="V391" i="34"/>
  <c r="W391" i="34"/>
  <c r="X391" i="34"/>
  <c r="Y391" i="34"/>
  <c r="Z391" i="34"/>
  <c r="AA391" i="34"/>
  <c r="AB391" i="34"/>
  <c r="AC391" i="34"/>
  <c r="AD391" i="34"/>
  <c r="AE391" i="34"/>
  <c r="D393" i="34"/>
  <c r="E393" i="34"/>
  <c r="F393" i="34"/>
  <c r="G393" i="34"/>
  <c r="H393" i="34"/>
  <c r="I393" i="34"/>
  <c r="J393" i="34"/>
  <c r="K393" i="34"/>
  <c r="L393" i="34"/>
  <c r="M393" i="34"/>
  <c r="N393" i="34"/>
  <c r="O393" i="34"/>
  <c r="P393" i="34"/>
  <c r="Q393" i="34"/>
  <c r="R393" i="34"/>
  <c r="S393" i="34"/>
  <c r="T393" i="34"/>
  <c r="V393" i="34"/>
  <c r="W393" i="34"/>
  <c r="X393" i="34"/>
  <c r="Y393" i="34"/>
  <c r="Z393" i="34"/>
  <c r="AA393" i="34"/>
  <c r="AB393" i="34"/>
  <c r="AC393" i="34"/>
  <c r="AD393" i="34"/>
  <c r="AE393" i="34"/>
  <c r="D395" i="34"/>
  <c r="E395" i="34"/>
  <c r="F395" i="34"/>
  <c r="G395" i="34"/>
  <c r="H395" i="34"/>
  <c r="I395" i="34"/>
  <c r="J395" i="34"/>
  <c r="K395" i="34"/>
  <c r="L395" i="34"/>
  <c r="M395" i="34"/>
  <c r="N395" i="34"/>
  <c r="O395" i="34"/>
  <c r="P395" i="34"/>
  <c r="Q395" i="34"/>
  <c r="R395" i="34"/>
  <c r="S395" i="34"/>
  <c r="T395" i="34"/>
  <c r="V395" i="34"/>
  <c r="W395" i="34"/>
  <c r="X395" i="34"/>
  <c r="Y395" i="34"/>
  <c r="Z395" i="34"/>
  <c r="AA395" i="34"/>
  <c r="AB395" i="34"/>
  <c r="AC395" i="34"/>
  <c r="AD395" i="34"/>
  <c r="AE395" i="34"/>
  <c r="D397" i="34"/>
  <c r="E397" i="34"/>
  <c r="F397" i="34"/>
  <c r="G397" i="34"/>
  <c r="H397" i="34"/>
  <c r="I397" i="34"/>
  <c r="J397" i="34"/>
  <c r="K397" i="34"/>
  <c r="L397" i="34"/>
  <c r="M397" i="34"/>
  <c r="N397" i="34"/>
  <c r="O397" i="34"/>
  <c r="P397" i="34"/>
  <c r="Q397" i="34"/>
  <c r="R397" i="34"/>
  <c r="S397" i="34"/>
  <c r="T397" i="34"/>
  <c r="V397" i="34"/>
  <c r="W397" i="34"/>
  <c r="X397" i="34"/>
  <c r="Y397" i="34"/>
  <c r="Z397" i="34"/>
  <c r="AA397" i="34"/>
  <c r="AB397" i="34"/>
  <c r="AC397" i="34"/>
  <c r="AD397" i="34"/>
  <c r="AE397" i="34"/>
  <c r="D399" i="34"/>
  <c r="E399" i="34"/>
  <c r="F399" i="34"/>
  <c r="G399" i="34"/>
  <c r="H399" i="34"/>
  <c r="I399" i="34"/>
  <c r="J399" i="34"/>
  <c r="K399" i="34"/>
  <c r="L399" i="34"/>
  <c r="M399" i="34"/>
  <c r="N399" i="34"/>
  <c r="O399" i="34"/>
  <c r="P399" i="34"/>
  <c r="Q399" i="34"/>
  <c r="R399" i="34"/>
  <c r="S399" i="34"/>
  <c r="T399" i="34"/>
  <c r="V399" i="34"/>
  <c r="W399" i="34"/>
  <c r="X399" i="34"/>
  <c r="Y399" i="34"/>
  <c r="Z399" i="34"/>
  <c r="AA399" i="34"/>
  <c r="AB399" i="34"/>
  <c r="AC399" i="34"/>
  <c r="AD399" i="34"/>
  <c r="AE399" i="34"/>
  <c r="D402" i="34"/>
  <c r="E402" i="34"/>
  <c r="F402" i="34"/>
  <c r="G402" i="34"/>
  <c r="H402" i="34"/>
  <c r="I402" i="34"/>
  <c r="J402" i="34"/>
  <c r="K402" i="34"/>
  <c r="L402" i="34"/>
  <c r="M402" i="34"/>
  <c r="N402" i="34"/>
  <c r="O402" i="34"/>
  <c r="P402" i="34"/>
  <c r="Q402" i="34"/>
  <c r="R402" i="34"/>
  <c r="S402" i="34"/>
  <c r="T402" i="34"/>
  <c r="V402" i="34"/>
  <c r="W402" i="34"/>
  <c r="X402" i="34"/>
  <c r="Y402" i="34"/>
  <c r="Z402" i="34"/>
  <c r="AA402" i="34"/>
  <c r="AB402" i="34"/>
  <c r="AC402" i="34"/>
  <c r="AD402" i="34"/>
  <c r="AE402" i="34"/>
  <c r="D404" i="34"/>
  <c r="E404" i="34"/>
  <c r="F404" i="34"/>
  <c r="G404" i="34"/>
  <c r="H404" i="34"/>
  <c r="I404" i="34"/>
  <c r="J404" i="34"/>
  <c r="K404" i="34"/>
  <c r="L404" i="34"/>
  <c r="M404" i="34"/>
  <c r="N404" i="34"/>
  <c r="O404" i="34"/>
  <c r="P404" i="34"/>
  <c r="Q404" i="34"/>
  <c r="R404" i="34"/>
  <c r="S404" i="34"/>
  <c r="T404" i="34"/>
  <c r="V404" i="34"/>
  <c r="W404" i="34"/>
  <c r="X404" i="34"/>
  <c r="Y404" i="34"/>
  <c r="Z404" i="34"/>
  <c r="AA404" i="34"/>
  <c r="AB404" i="34"/>
  <c r="AC404" i="34"/>
  <c r="AD404" i="34"/>
  <c r="AE404" i="34"/>
  <c r="D406" i="34"/>
  <c r="E406" i="34"/>
  <c r="F406" i="34"/>
  <c r="G406" i="34"/>
  <c r="H406" i="34"/>
  <c r="I406" i="34"/>
  <c r="J406" i="34"/>
  <c r="K406" i="34"/>
  <c r="L406" i="34"/>
  <c r="M406" i="34"/>
  <c r="N406" i="34"/>
  <c r="O406" i="34"/>
  <c r="P406" i="34"/>
  <c r="Q406" i="34"/>
  <c r="R406" i="34"/>
  <c r="S406" i="34"/>
  <c r="T406" i="34"/>
  <c r="V406" i="34"/>
  <c r="W406" i="34"/>
  <c r="X406" i="34"/>
  <c r="Y406" i="34"/>
  <c r="Z406" i="34"/>
  <c r="AA406" i="34"/>
  <c r="AB406" i="34"/>
  <c r="AC406" i="34"/>
  <c r="AD406" i="34"/>
  <c r="AE406" i="34"/>
  <c r="D409" i="34"/>
  <c r="E409" i="34"/>
  <c r="F409" i="34"/>
  <c r="G409" i="34"/>
  <c r="H409" i="34"/>
  <c r="I409" i="34"/>
  <c r="J409" i="34"/>
  <c r="K409" i="34"/>
  <c r="L409" i="34"/>
  <c r="M409" i="34"/>
  <c r="N409" i="34"/>
  <c r="O409" i="34"/>
  <c r="P409" i="34"/>
  <c r="Q409" i="34"/>
  <c r="R409" i="34"/>
  <c r="S409" i="34"/>
  <c r="T409" i="34"/>
  <c r="V409" i="34"/>
  <c r="W409" i="34"/>
  <c r="X409" i="34"/>
  <c r="Y409" i="34"/>
  <c r="Z409" i="34"/>
  <c r="AA409" i="34"/>
  <c r="AB409" i="34"/>
  <c r="AC409" i="34"/>
  <c r="AD409" i="34"/>
  <c r="AE409" i="34"/>
  <c r="D411" i="34"/>
  <c r="E411" i="34"/>
  <c r="F411" i="34"/>
  <c r="G411" i="34"/>
  <c r="H411" i="34"/>
  <c r="I411" i="34"/>
  <c r="J411" i="34"/>
  <c r="K411" i="34"/>
  <c r="L411" i="34"/>
  <c r="M411" i="34"/>
  <c r="N411" i="34"/>
  <c r="O411" i="34"/>
  <c r="P411" i="34"/>
  <c r="Q411" i="34"/>
  <c r="R411" i="34"/>
  <c r="S411" i="34"/>
  <c r="T411" i="34"/>
  <c r="V411" i="34"/>
  <c r="W411" i="34"/>
  <c r="X411" i="34"/>
  <c r="Y411" i="34"/>
  <c r="Z411" i="34"/>
  <c r="AA411" i="34"/>
  <c r="AB411" i="34"/>
  <c r="AC411" i="34"/>
  <c r="AD411" i="34"/>
  <c r="AE411" i="34"/>
  <c r="D413" i="34"/>
  <c r="E413" i="34"/>
  <c r="F413" i="34"/>
  <c r="G413" i="34"/>
  <c r="H413" i="34"/>
  <c r="I413" i="34"/>
  <c r="J413" i="34"/>
  <c r="K413" i="34"/>
  <c r="L413" i="34"/>
  <c r="M413" i="34"/>
  <c r="N413" i="34"/>
  <c r="O413" i="34"/>
  <c r="P413" i="34"/>
  <c r="Q413" i="34"/>
  <c r="R413" i="34"/>
  <c r="S413" i="34"/>
  <c r="T413" i="34"/>
  <c r="V413" i="34"/>
  <c r="W413" i="34"/>
  <c r="X413" i="34"/>
  <c r="Y413" i="34"/>
  <c r="Z413" i="34"/>
  <c r="AA413" i="34"/>
  <c r="AB413" i="34"/>
  <c r="AC413" i="34"/>
  <c r="AD413" i="34"/>
  <c r="AE413" i="34"/>
  <c r="D415" i="34"/>
  <c r="E415" i="34"/>
  <c r="F415" i="34"/>
  <c r="G415" i="34"/>
  <c r="H415" i="34"/>
  <c r="I415" i="34"/>
  <c r="J415" i="34"/>
  <c r="K415" i="34"/>
  <c r="L415" i="34"/>
  <c r="M415" i="34"/>
  <c r="N415" i="34"/>
  <c r="O415" i="34"/>
  <c r="P415" i="34"/>
  <c r="Q415" i="34"/>
  <c r="R415" i="34"/>
  <c r="S415" i="34"/>
  <c r="T415" i="34"/>
  <c r="V415" i="34"/>
  <c r="W415" i="34"/>
  <c r="X415" i="34"/>
  <c r="Y415" i="34"/>
  <c r="Z415" i="34"/>
  <c r="AA415" i="34"/>
  <c r="AB415" i="34"/>
  <c r="AC415" i="34"/>
  <c r="AD415" i="34"/>
  <c r="AE415" i="34"/>
  <c r="D424" i="34"/>
  <c r="E424" i="34"/>
  <c r="F424" i="34"/>
  <c r="G424" i="34"/>
  <c r="H424" i="34"/>
  <c r="I424" i="34"/>
  <c r="J424" i="34"/>
  <c r="K424" i="34"/>
  <c r="L424" i="34"/>
  <c r="M424" i="34"/>
  <c r="N424" i="34"/>
  <c r="O424" i="34"/>
  <c r="P424" i="34"/>
  <c r="Q424" i="34"/>
  <c r="R424" i="34"/>
  <c r="S424" i="34"/>
  <c r="T424" i="34"/>
  <c r="V424" i="34"/>
  <c r="W424" i="34"/>
  <c r="X424" i="34"/>
  <c r="Y424" i="34"/>
  <c r="Z424" i="34"/>
  <c r="AA424" i="34"/>
  <c r="AB424" i="34"/>
  <c r="AC424" i="34"/>
  <c r="AD424" i="34"/>
  <c r="AE424" i="34"/>
  <c r="D426" i="34"/>
  <c r="E426" i="34"/>
  <c r="F426" i="34"/>
  <c r="G426" i="34"/>
  <c r="H426" i="34"/>
  <c r="I426" i="34"/>
  <c r="J426" i="34"/>
  <c r="K426" i="34"/>
  <c r="L426" i="34"/>
  <c r="M426" i="34"/>
  <c r="N426" i="34"/>
  <c r="O426" i="34"/>
  <c r="P426" i="34"/>
  <c r="Q426" i="34"/>
  <c r="R426" i="34"/>
  <c r="S426" i="34"/>
  <c r="T426" i="34"/>
  <c r="V426" i="34"/>
  <c r="W426" i="34"/>
  <c r="X426" i="34"/>
  <c r="Y426" i="34"/>
  <c r="Z426" i="34"/>
  <c r="AA426" i="34"/>
  <c r="AB426" i="34"/>
  <c r="AC426" i="34"/>
  <c r="AD426" i="34"/>
  <c r="AE426" i="34"/>
  <c r="D430" i="34"/>
  <c r="E430" i="34"/>
  <c r="F430" i="34"/>
  <c r="G430" i="34"/>
  <c r="H430" i="34"/>
  <c r="I430" i="34"/>
  <c r="J430" i="34"/>
  <c r="K430" i="34"/>
  <c r="L430" i="34"/>
  <c r="M430" i="34"/>
  <c r="N430" i="34"/>
  <c r="O430" i="34"/>
  <c r="P430" i="34"/>
  <c r="Q430" i="34"/>
  <c r="R430" i="34"/>
  <c r="S430" i="34"/>
  <c r="T430" i="34"/>
  <c r="V430" i="34"/>
  <c r="W430" i="34"/>
  <c r="X430" i="34"/>
  <c r="Y430" i="34"/>
  <c r="Z430" i="34"/>
  <c r="AA430" i="34"/>
  <c r="AB430" i="34"/>
  <c r="AC430" i="34"/>
  <c r="AD430" i="34"/>
  <c r="AE430" i="34"/>
  <c r="D432" i="34"/>
  <c r="E432" i="34"/>
  <c r="F432" i="34"/>
  <c r="G432" i="34"/>
  <c r="H432" i="34"/>
  <c r="I432" i="34"/>
  <c r="J432" i="34"/>
  <c r="K432" i="34"/>
  <c r="L432" i="34"/>
  <c r="M432" i="34"/>
  <c r="N432" i="34"/>
  <c r="O432" i="34"/>
  <c r="P432" i="34"/>
  <c r="Q432" i="34"/>
  <c r="R432" i="34"/>
  <c r="S432" i="34"/>
  <c r="T432" i="34"/>
  <c r="V432" i="34"/>
  <c r="W432" i="34"/>
  <c r="X432" i="34"/>
  <c r="Y432" i="34"/>
  <c r="Z432" i="34"/>
  <c r="AA432" i="34"/>
  <c r="AB432" i="34"/>
  <c r="AC432" i="34"/>
  <c r="AD432" i="34"/>
  <c r="AE432" i="34"/>
  <c r="D434" i="34"/>
  <c r="E434" i="34"/>
  <c r="F434" i="34"/>
  <c r="G434" i="34"/>
  <c r="H434" i="34"/>
  <c r="I434" i="34"/>
  <c r="J434" i="34"/>
  <c r="K434" i="34"/>
  <c r="L434" i="34"/>
  <c r="M434" i="34"/>
  <c r="N434" i="34"/>
  <c r="O434" i="34"/>
  <c r="P434" i="34"/>
  <c r="Q434" i="34"/>
  <c r="R434" i="34"/>
  <c r="S434" i="34"/>
  <c r="T434" i="34"/>
  <c r="V434" i="34"/>
  <c r="W434" i="34"/>
  <c r="X434" i="34"/>
  <c r="Y434" i="34"/>
  <c r="Z434" i="34"/>
  <c r="AA434" i="34"/>
  <c r="AB434" i="34"/>
  <c r="AC434" i="34"/>
  <c r="AD434" i="34"/>
  <c r="AE434" i="34"/>
  <c r="D450" i="34"/>
  <c r="E450" i="34"/>
  <c r="F450" i="34"/>
  <c r="G450" i="34"/>
  <c r="H450" i="34"/>
  <c r="I450" i="34"/>
  <c r="J450" i="34"/>
  <c r="K450" i="34"/>
  <c r="L450" i="34"/>
  <c r="M450" i="34"/>
  <c r="N450" i="34"/>
  <c r="O450" i="34"/>
  <c r="P450" i="34"/>
  <c r="Q450" i="34"/>
  <c r="R450" i="34"/>
  <c r="S450" i="34"/>
  <c r="T450" i="34"/>
  <c r="V450" i="34"/>
  <c r="W450" i="34"/>
  <c r="X450" i="34"/>
  <c r="Y450" i="34"/>
  <c r="Z450" i="34"/>
  <c r="AA450" i="34"/>
  <c r="AB450" i="34"/>
  <c r="AC450" i="34"/>
  <c r="AD450" i="34"/>
  <c r="AE450" i="34"/>
  <c r="D494" i="34"/>
  <c r="E494" i="34"/>
  <c r="F494" i="34"/>
  <c r="G494" i="34"/>
  <c r="H494" i="34"/>
  <c r="I494" i="34"/>
  <c r="J494" i="34"/>
  <c r="K494" i="34"/>
  <c r="L494" i="34"/>
  <c r="M494" i="34"/>
  <c r="N494" i="34"/>
  <c r="O494" i="34"/>
  <c r="P494" i="34"/>
  <c r="Q494" i="34"/>
  <c r="R494" i="34"/>
  <c r="S494" i="34"/>
  <c r="T494" i="34"/>
  <c r="V494" i="34"/>
  <c r="W494" i="34"/>
  <c r="X494" i="34"/>
  <c r="Y494" i="34"/>
  <c r="Z494" i="34"/>
  <c r="AA494" i="34"/>
  <c r="AB494" i="34"/>
  <c r="AC494" i="34"/>
  <c r="AD494" i="34"/>
  <c r="AE494" i="34"/>
  <c r="D496" i="34"/>
  <c r="E496" i="34"/>
  <c r="F496" i="34"/>
  <c r="G496" i="34"/>
  <c r="H496" i="34"/>
  <c r="I496" i="34"/>
  <c r="J496" i="34"/>
  <c r="K496" i="34"/>
  <c r="L496" i="34"/>
  <c r="M496" i="34"/>
  <c r="N496" i="34"/>
  <c r="O496" i="34"/>
  <c r="P496" i="34"/>
  <c r="Q496" i="34"/>
  <c r="R496" i="34"/>
  <c r="S496" i="34"/>
  <c r="T496" i="34"/>
  <c r="V496" i="34"/>
  <c r="W496" i="34"/>
  <c r="X496" i="34"/>
  <c r="Y496" i="34"/>
  <c r="Z496" i="34"/>
  <c r="AA496" i="34"/>
  <c r="AB496" i="34"/>
  <c r="AC496" i="34"/>
  <c r="AD496" i="34"/>
  <c r="AE496" i="34"/>
  <c r="D498" i="34"/>
  <c r="E498" i="34"/>
  <c r="F498" i="34"/>
  <c r="G498" i="34"/>
  <c r="H498" i="34"/>
  <c r="I498" i="34"/>
  <c r="J498" i="34"/>
  <c r="K498" i="34"/>
  <c r="L498" i="34"/>
  <c r="M498" i="34"/>
  <c r="N498" i="34"/>
  <c r="O498" i="34"/>
  <c r="P498" i="34"/>
  <c r="Q498" i="34"/>
  <c r="R498" i="34"/>
  <c r="S498" i="34"/>
  <c r="T498" i="34"/>
  <c r="V498" i="34"/>
  <c r="W498" i="34"/>
  <c r="X498" i="34"/>
  <c r="Y498" i="34"/>
  <c r="Z498" i="34"/>
  <c r="AA498" i="34"/>
  <c r="AB498" i="34"/>
  <c r="AC498" i="34"/>
  <c r="AD498" i="34"/>
  <c r="AE498" i="34"/>
  <c r="D502" i="34"/>
  <c r="E502" i="34"/>
  <c r="F502" i="34"/>
  <c r="G502" i="34"/>
  <c r="H502" i="34"/>
  <c r="I502" i="34"/>
  <c r="J502" i="34"/>
  <c r="K502" i="34"/>
  <c r="L502" i="34"/>
  <c r="M502" i="34"/>
  <c r="N502" i="34"/>
  <c r="O502" i="34"/>
  <c r="P502" i="34"/>
  <c r="Q502" i="34"/>
  <c r="R502" i="34"/>
  <c r="S502" i="34"/>
  <c r="T502" i="34"/>
  <c r="V502" i="34"/>
  <c r="W502" i="34"/>
  <c r="X502" i="34"/>
  <c r="Y502" i="34"/>
  <c r="Z502" i="34"/>
  <c r="AA502" i="34"/>
  <c r="AB502" i="34"/>
  <c r="AC502" i="34"/>
  <c r="AD502" i="34"/>
  <c r="AE502" i="34"/>
  <c r="D504" i="34"/>
  <c r="E504" i="34"/>
  <c r="F504" i="34"/>
  <c r="G504" i="34"/>
  <c r="H504" i="34"/>
  <c r="I504" i="34"/>
  <c r="J504" i="34"/>
  <c r="K504" i="34"/>
  <c r="L504" i="34"/>
  <c r="M504" i="34"/>
  <c r="N504" i="34"/>
  <c r="O504" i="34"/>
  <c r="P504" i="34"/>
  <c r="Q504" i="34"/>
  <c r="R504" i="34"/>
  <c r="S504" i="34"/>
  <c r="T504" i="34"/>
  <c r="V504" i="34"/>
  <c r="W504" i="34"/>
  <c r="X504" i="34"/>
  <c r="Y504" i="34"/>
  <c r="Z504" i="34"/>
  <c r="AA504" i="34"/>
  <c r="AB504" i="34"/>
  <c r="AC504" i="34"/>
  <c r="AD504" i="34"/>
  <c r="AE504" i="34"/>
  <c r="D506" i="34"/>
  <c r="E506" i="34"/>
  <c r="F506" i="34"/>
  <c r="G506" i="34"/>
  <c r="H506" i="34"/>
  <c r="I506" i="34"/>
  <c r="J506" i="34"/>
  <c r="K506" i="34"/>
  <c r="L506" i="34"/>
  <c r="M506" i="34"/>
  <c r="N506" i="34"/>
  <c r="O506" i="34"/>
  <c r="P506" i="34"/>
  <c r="Q506" i="34"/>
  <c r="R506" i="34"/>
  <c r="S506" i="34"/>
  <c r="T506" i="34"/>
  <c r="V506" i="34"/>
  <c r="W506" i="34"/>
  <c r="X506" i="34"/>
  <c r="Y506" i="34"/>
  <c r="Z506" i="34"/>
  <c r="AA506" i="34"/>
  <c r="AB506" i="34"/>
  <c r="AC506" i="34"/>
  <c r="AD506" i="34"/>
  <c r="AE506" i="34"/>
  <c r="D508" i="34"/>
  <c r="E508" i="34"/>
  <c r="F508" i="34"/>
  <c r="G508" i="34"/>
  <c r="H508" i="34"/>
  <c r="I508" i="34"/>
  <c r="J508" i="34"/>
  <c r="K508" i="34"/>
  <c r="L508" i="34"/>
  <c r="M508" i="34"/>
  <c r="N508" i="34"/>
  <c r="O508" i="34"/>
  <c r="P508" i="34"/>
  <c r="Q508" i="34"/>
  <c r="R508" i="34"/>
  <c r="S508" i="34"/>
  <c r="T508" i="34"/>
  <c r="V508" i="34"/>
  <c r="W508" i="34"/>
  <c r="X508" i="34"/>
  <c r="Y508" i="34"/>
  <c r="Z508" i="34"/>
  <c r="AA508" i="34"/>
  <c r="AB508" i="34"/>
  <c r="AC508" i="34"/>
  <c r="AD508" i="34"/>
  <c r="AE508" i="34"/>
  <c r="D527" i="34"/>
  <c r="E527" i="34"/>
  <c r="F527" i="34"/>
  <c r="G527" i="34"/>
  <c r="H527" i="34"/>
  <c r="I527" i="34"/>
  <c r="J527" i="34"/>
  <c r="K527" i="34"/>
  <c r="L527" i="34"/>
  <c r="M527" i="34"/>
  <c r="N527" i="34"/>
  <c r="O527" i="34"/>
  <c r="P527" i="34"/>
  <c r="Q527" i="34"/>
  <c r="R527" i="34"/>
  <c r="S527" i="34"/>
  <c r="T527" i="34"/>
  <c r="V527" i="34"/>
  <c r="W527" i="34"/>
  <c r="X527" i="34"/>
  <c r="Y527" i="34"/>
  <c r="Z527" i="34"/>
  <c r="AA527" i="34"/>
  <c r="AB527" i="34"/>
  <c r="AC527" i="34"/>
  <c r="AD527" i="34"/>
  <c r="AE527" i="34"/>
  <c r="D529" i="34"/>
  <c r="E529" i="34"/>
  <c r="F529" i="34"/>
  <c r="G529" i="34"/>
  <c r="H529" i="34"/>
  <c r="I529" i="34"/>
  <c r="J529" i="34"/>
  <c r="K529" i="34"/>
  <c r="L529" i="34"/>
  <c r="M529" i="34"/>
  <c r="N529" i="34"/>
  <c r="O529" i="34"/>
  <c r="P529" i="34"/>
  <c r="Q529" i="34"/>
  <c r="R529" i="34"/>
  <c r="S529" i="34"/>
  <c r="T529" i="34"/>
  <c r="V529" i="34"/>
  <c r="W529" i="34"/>
  <c r="X529" i="34"/>
  <c r="Y529" i="34"/>
  <c r="Z529" i="34"/>
  <c r="AA529" i="34"/>
  <c r="AB529" i="34"/>
  <c r="AC529" i="34"/>
  <c r="AD529" i="34"/>
  <c r="AE529" i="34"/>
  <c r="D531" i="34"/>
  <c r="E531" i="34"/>
  <c r="F531" i="34"/>
  <c r="G531" i="34"/>
  <c r="H531" i="34"/>
  <c r="I531" i="34"/>
  <c r="J531" i="34"/>
  <c r="K531" i="34"/>
  <c r="L531" i="34"/>
  <c r="M531" i="34"/>
  <c r="N531" i="34"/>
  <c r="O531" i="34"/>
  <c r="P531" i="34"/>
  <c r="Q531" i="34"/>
  <c r="R531" i="34"/>
  <c r="S531" i="34"/>
  <c r="T531" i="34"/>
  <c r="V531" i="34"/>
  <c r="W531" i="34"/>
  <c r="X531" i="34"/>
  <c r="Y531" i="34"/>
  <c r="Z531" i="34"/>
  <c r="AA531" i="34"/>
  <c r="AB531" i="34"/>
  <c r="AC531" i="34"/>
  <c r="AD531" i="34"/>
  <c r="AE531" i="34"/>
  <c r="D536" i="34"/>
  <c r="E536" i="34"/>
  <c r="F536" i="34"/>
  <c r="G536" i="34"/>
  <c r="H536" i="34"/>
  <c r="I536" i="34"/>
  <c r="J536" i="34"/>
  <c r="K536" i="34"/>
  <c r="L536" i="34"/>
  <c r="M536" i="34"/>
  <c r="N536" i="34"/>
  <c r="O536" i="34"/>
  <c r="P536" i="34"/>
  <c r="Q536" i="34"/>
  <c r="R536" i="34"/>
  <c r="S536" i="34"/>
  <c r="T536" i="34"/>
  <c r="V536" i="34"/>
  <c r="W536" i="34"/>
  <c r="X536" i="34"/>
  <c r="Y536" i="34"/>
  <c r="Z536" i="34"/>
  <c r="AA536" i="34"/>
  <c r="AB536" i="34"/>
  <c r="AC536" i="34"/>
  <c r="AD536" i="34"/>
  <c r="AE536" i="34"/>
  <c r="D561" i="34"/>
  <c r="E561" i="34"/>
  <c r="F561" i="34"/>
  <c r="G561" i="34"/>
  <c r="H561" i="34"/>
  <c r="I561" i="34"/>
  <c r="J561" i="34"/>
  <c r="K561" i="34"/>
  <c r="L561" i="34"/>
  <c r="M561" i="34"/>
  <c r="N561" i="34"/>
  <c r="O561" i="34"/>
  <c r="P561" i="34"/>
  <c r="Q561" i="34"/>
  <c r="R561" i="34"/>
  <c r="S561" i="34"/>
  <c r="T561" i="34"/>
  <c r="V561" i="34"/>
  <c r="W561" i="34"/>
  <c r="X561" i="34"/>
  <c r="Y561" i="34"/>
  <c r="Z561" i="34"/>
  <c r="AA561" i="34"/>
  <c r="AB561" i="34"/>
  <c r="AC561" i="34"/>
  <c r="AD561" i="34"/>
  <c r="AE561" i="34"/>
  <c r="D563" i="34"/>
  <c r="E563" i="34"/>
  <c r="F563" i="34"/>
  <c r="G563" i="34"/>
  <c r="H563" i="34"/>
  <c r="I563" i="34"/>
  <c r="J563" i="34"/>
  <c r="K563" i="34"/>
  <c r="L563" i="34"/>
  <c r="M563" i="34"/>
  <c r="N563" i="34"/>
  <c r="O563" i="34"/>
  <c r="P563" i="34"/>
  <c r="Q563" i="34"/>
  <c r="R563" i="34"/>
  <c r="S563" i="34"/>
  <c r="T563" i="34"/>
  <c r="V563" i="34"/>
  <c r="W563" i="34"/>
  <c r="X563" i="34"/>
  <c r="Y563" i="34"/>
  <c r="Z563" i="34"/>
  <c r="AA563" i="34"/>
  <c r="AB563" i="34"/>
  <c r="AC563" i="34"/>
  <c r="AD563" i="34"/>
  <c r="AE563" i="34"/>
  <c r="D565" i="34"/>
  <c r="E565" i="34"/>
  <c r="F565" i="34"/>
  <c r="G565" i="34"/>
  <c r="H565" i="34"/>
  <c r="I565" i="34"/>
  <c r="J565" i="34"/>
  <c r="K565" i="34"/>
  <c r="L565" i="34"/>
  <c r="M565" i="34"/>
  <c r="N565" i="34"/>
  <c r="O565" i="34"/>
  <c r="P565" i="34"/>
  <c r="Q565" i="34"/>
  <c r="R565" i="34"/>
  <c r="S565" i="34"/>
  <c r="T565" i="34"/>
  <c r="V565" i="34"/>
  <c r="W565" i="34"/>
  <c r="X565" i="34"/>
  <c r="Y565" i="34"/>
  <c r="Z565" i="34"/>
  <c r="AA565" i="34"/>
  <c r="AB565" i="34"/>
  <c r="AC565" i="34"/>
  <c r="AD565" i="34"/>
  <c r="AE565" i="34"/>
  <c r="D583" i="34"/>
  <c r="E583" i="34"/>
  <c r="F583" i="34"/>
  <c r="G583" i="34"/>
  <c r="H583" i="34"/>
  <c r="I583" i="34"/>
  <c r="J583" i="34"/>
  <c r="K583" i="34"/>
  <c r="L583" i="34"/>
  <c r="M583" i="34"/>
  <c r="N583" i="34"/>
  <c r="O583" i="34"/>
  <c r="P583" i="34"/>
  <c r="Q583" i="34"/>
  <c r="R583" i="34"/>
  <c r="S583" i="34"/>
  <c r="T583" i="34"/>
  <c r="V583" i="34"/>
  <c r="W583" i="34"/>
  <c r="X583" i="34"/>
  <c r="Y583" i="34"/>
  <c r="Z583" i="34"/>
  <c r="AA583" i="34"/>
  <c r="AB583" i="34"/>
  <c r="AC583" i="34"/>
  <c r="AD583" i="34"/>
  <c r="AE583" i="34"/>
  <c r="D616" i="34"/>
  <c r="E616" i="34"/>
  <c r="F616" i="34"/>
  <c r="G616" i="34"/>
  <c r="H616" i="34"/>
  <c r="I616" i="34"/>
  <c r="J616" i="34"/>
  <c r="K616" i="34"/>
  <c r="L616" i="34"/>
  <c r="M616" i="34"/>
  <c r="N616" i="34"/>
  <c r="O616" i="34"/>
  <c r="P616" i="34"/>
  <c r="Q616" i="34"/>
  <c r="R616" i="34"/>
  <c r="S616" i="34"/>
  <c r="T616" i="34"/>
  <c r="V616" i="34"/>
  <c r="W616" i="34"/>
  <c r="X616" i="34"/>
  <c r="Y616" i="34"/>
  <c r="Z616" i="34"/>
  <c r="AA616" i="34"/>
  <c r="AB616" i="34"/>
  <c r="AC616" i="34"/>
  <c r="AD616" i="34"/>
  <c r="AE616" i="34"/>
  <c r="D618" i="34"/>
  <c r="E618" i="34"/>
  <c r="F618" i="34"/>
  <c r="G618" i="34"/>
  <c r="H618" i="34"/>
  <c r="I618" i="34"/>
  <c r="J618" i="34"/>
  <c r="K618" i="34"/>
  <c r="L618" i="34"/>
  <c r="M618" i="34"/>
  <c r="N618" i="34"/>
  <c r="O618" i="34"/>
  <c r="P618" i="34"/>
  <c r="Q618" i="34"/>
  <c r="R618" i="34"/>
  <c r="S618" i="34"/>
  <c r="T618" i="34"/>
  <c r="V618" i="34"/>
  <c r="W618" i="34"/>
  <c r="X618" i="34"/>
  <c r="Y618" i="34"/>
  <c r="Z618" i="34"/>
  <c r="AA618" i="34"/>
  <c r="AB618" i="34"/>
  <c r="AC618" i="34"/>
  <c r="AD618" i="34"/>
  <c r="AE618" i="34"/>
  <c r="D642" i="34"/>
  <c r="E642" i="34"/>
  <c r="F642" i="34"/>
  <c r="G642" i="34"/>
  <c r="H642" i="34"/>
  <c r="I642" i="34"/>
  <c r="J642" i="34"/>
  <c r="K642" i="34"/>
  <c r="L642" i="34"/>
  <c r="M642" i="34"/>
  <c r="N642" i="34"/>
  <c r="O642" i="34"/>
  <c r="P642" i="34"/>
  <c r="Q642" i="34"/>
  <c r="R642" i="34"/>
  <c r="S642" i="34"/>
  <c r="T642" i="34"/>
  <c r="V642" i="34"/>
  <c r="W642" i="34"/>
  <c r="X642" i="34"/>
  <c r="Y642" i="34"/>
  <c r="Z642" i="34"/>
  <c r="AA642" i="34"/>
  <c r="AB642" i="34"/>
  <c r="AC642" i="34"/>
  <c r="AD642" i="34"/>
  <c r="AE642" i="34"/>
  <c r="D644" i="34"/>
  <c r="E644" i="34"/>
  <c r="F644" i="34"/>
  <c r="G644" i="34"/>
  <c r="H644" i="34"/>
  <c r="I644" i="34"/>
  <c r="J644" i="34"/>
  <c r="K644" i="34"/>
  <c r="L644" i="34"/>
  <c r="M644" i="34"/>
  <c r="N644" i="34"/>
  <c r="O644" i="34"/>
  <c r="P644" i="34"/>
  <c r="Q644" i="34"/>
  <c r="R644" i="34"/>
  <c r="S644" i="34"/>
  <c r="T644" i="34"/>
  <c r="V644" i="34"/>
  <c r="W644" i="34"/>
  <c r="X644" i="34"/>
  <c r="Y644" i="34"/>
  <c r="Z644" i="34"/>
  <c r="AA644" i="34"/>
  <c r="AB644" i="34"/>
  <c r="AC644" i="34"/>
  <c r="AD644" i="34"/>
  <c r="AE644" i="34"/>
  <c r="D648" i="34"/>
  <c r="E648" i="34"/>
  <c r="F648" i="34"/>
  <c r="G648" i="34"/>
  <c r="H648" i="34"/>
  <c r="I648" i="34"/>
  <c r="J648" i="34"/>
  <c r="K648" i="34"/>
  <c r="L648" i="34"/>
  <c r="M648" i="34"/>
  <c r="N648" i="34"/>
  <c r="O648" i="34"/>
  <c r="P648" i="34"/>
  <c r="Q648" i="34"/>
  <c r="R648" i="34"/>
  <c r="S648" i="34"/>
  <c r="T648" i="34"/>
  <c r="V648" i="34"/>
  <c r="W648" i="34"/>
  <c r="X648" i="34"/>
  <c r="Y648" i="34"/>
  <c r="Z648" i="34"/>
  <c r="AA648" i="34"/>
  <c r="AB648" i="34"/>
  <c r="AC648" i="34"/>
  <c r="AD648" i="34"/>
  <c r="AE648" i="34"/>
  <c r="D650" i="34"/>
  <c r="E650" i="34"/>
  <c r="F650" i="34"/>
  <c r="G650" i="34"/>
  <c r="H650" i="34"/>
  <c r="I650" i="34"/>
  <c r="J650" i="34"/>
  <c r="K650" i="34"/>
  <c r="L650" i="34"/>
  <c r="M650" i="34"/>
  <c r="N650" i="34"/>
  <c r="O650" i="34"/>
  <c r="P650" i="34"/>
  <c r="Q650" i="34"/>
  <c r="R650" i="34"/>
  <c r="S650" i="34"/>
  <c r="T650" i="34"/>
  <c r="V650" i="34"/>
  <c r="W650" i="34"/>
  <c r="X650" i="34"/>
  <c r="Y650" i="34"/>
  <c r="Z650" i="34"/>
  <c r="AA650" i="34"/>
  <c r="AB650" i="34"/>
  <c r="AC650" i="34"/>
  <c r="AD650" i="34"/>
  <c r="AE650" i="34"/>
  <c r="D653" i="34"/>
  <c r="E653" i="34"/>
  <c r="F653" i="34"/>
  <c r="G653" i="34"/>
  <c r="H653" i="34"/>
  <c r="I653" i="34"/>
  <c r="J653" i="34"/>
  <c r="K653" i="34"/>
  <c r="L653" i="34"/>
  <c r="M653" i="34"/>
  <c r="N653" i="34"/>
  <c r="O653" i="34"/>
  <c r="P653" i="34"/>
  <c r="Q653" i="34"/>
  <c r="R653" i="34"/>
  <c r="S653" i="34"/>
  <c r="T653" i="34"/>
  <c r="V653" i="34"/>
  <c r="W653" i="34"/>
  <c r="X653" i="34"/>
  <c r="Y653" i="34"/>
  <c r="Z653" i="34"/>
  <c r="AA653" i="34"/>
  <c r="AB653" i="34"/>
  <c r="AC653" i="34"/>
  <c r="AD653" i="34"/>
  <c r="AE653" i="34"/>
  <c r="D655" i="34"/>
  <c r="E655" i="34"/>
  <c r="F655" i="34"/>
  <c r="G655" i="34"/>
  <c r="H655" i="34"/>
  <c r="I655" i="34"/>
  <c r="J655" i="34"/>
  <c r="K655" i="34"/>
  <c r="L655" i="34"/>
  <c r="M655" i="34"/>
  <c r="N655" i="34"/>
  <c r="O655" i="34"/>
  <c r="P655" i="34"/>
  <c r="Q655" i="34"/>
  <c r="R655" i="34"/>
  <c r="S655" i="34"/>
  <c r="T655" i="34"/>
  <c r="V655" i="34"/>
  <c r="W655" i="34"/>
  <c r="X655" i="34"/>
  <c r="Y655" i="34"/>
  <c r="Z655" i="34"/>
  <c r="AA655" i="34"/>
  <c r="AB655" i="34"/>
  <c r="AC655" i="34"/>
  <c r="AD655" i="34"/>
  <c r="AE655" i="34"/>
  <c r="D657" i="34"/>
  <c r="E657" i="34"/>
  <c r="F657" i="34"/>
  <c r="G657" i="34"/>
  <c r="H657" i="34"/>
  <c r="I657" i="34"/>
  <c r="J657" i="34"/>
  <c r="K657" i="34"/>
  <c r="L657" i="34"/>
  <c r="M657" i="34"/>
  <c r="N657" i="34"/>
  <c r="O657" i="34"/>
  <c r="P657" i="34"/>
  <c r="Q657" i="34"/>
  <c r="R657" i="34"/>
  <c r="S657" i="34"/>
  <c r="T657" i="34"/>
  <c r="V657" i="34"/>
  <c r="W657" i="34"/>
  <c r="X657" i="34"/>
  <c r="Y657" i="34"/>
  <c r="Z657" i="34"/>
  <c r="AA657" i="34"/>
  <c r="AB657" i="34"/>
  <c r="AC657" i="34"/>
  <c r="AD657" i="34"/>
  <c r="AE657" i="34"/>
  <c r="D659" i="34"/>
  <c r="E659" i="34"/>
  <c r="F659" i="34"/>
  <c r="G659" i="34"/>
  <c r="H659" i="34"/>
  <c r="I659" i="34"/>
  <c r="J659" i="34"/>
  <c r="K659" i="34"/>
  <c r="L659" i="34"/>
  <c r="M659" i="34"/>
  <c r="N659" i="34"/>
  <c r="O659" i="34"/>
  <c r="P659" i="34"/>
  <c r="Q659" i="34"/>
  <c r="R659" i="34"/>
  <c r="S659" i="34"/>
  <c r="T659" i="34"/>
  <c r="V659" i="34"/>
  <c r="W659" i="34"/>
  <c r="X659" i="34"/>
  <c r="Y659" i="34"/>
  <c r="Z659" i="34"/>
  <c r="AA659" i="34"/>
  <c r="AB659" i="34"/>
  <c r="AC659" i="34"/>
  <c r="AD659" i="34"/>
  <c r="AE659" i="34"/>
  <c r="D662" i="34"/>
  <c r="E662" i="34"/>
  <c r="F662" i="34"/>
  <c r="G662" i="34"/>
  <c r="H662" i="34"/>
  <c r="I662" i="34"/>
  <c r="J662" i="34"/>
  <c r="K662" i="34"/>
  <c r="L662" i="34"/>
  <c r="M662" i="34"/>
  <c r="N662" i="34"/>
  <c r="O662" i="34"/>
  <c r="P662" i="34"/>
  <c r="Q662" i="34"/>
  <c r="R662" i="34"/>
  <c r="S662" i="34"/>
  <c r="T662" i="34"/>
  <c r="V662" i="34"/>
  <c r="W662" i="34"/>
  <c r="X662" i="34"/>
  <c r="Y662" i="34"/>
  <c r="Z662" i="34"/>
  <c r="AA662" i="34"/>
  <c r="AB662" i="34"/>
  <c r="AC662" i="34"/>
  <c r="AD662" i="34"/>
  <c r="AE662" i="34"/>
  <c r="D664" i="34"/>
  <c r="E664" i="34"/>
  <c r="F664" i="34"/>
  <c r="G664" i="34"/>
  <c r="H664" i="34"/>
  <c r="I664" i="34"/>
  <c r="J664" i="34"/>
  <c r="K664" i="34"/>
  <c r="L664" i="34"/>
  <c r="M664" i="34"/>
  <c r="N664" i="34"/>
  <c r="O664" i="34"/>
  <c r="P664" i="34"/>
  <c r="Q664" i="34"/>
  <c r="R664" i="34"/>
  <c r="S664" i="34"/>
  <c r="T664" i="34"/>
  <c r="V664" i="34"/>
  <c r="W664" i="34"/>
  <c r="X664" i="34"/>
  <c r="Y664" i="34"/>
  <c r="Z664" i="34"/>
  <c r="AA664" i="34"/>
  <c r="AB664" i="34"/>
  <c r="AC664" i="34"/>
  <c r="AD664" i="34"/>
  <c r="AE664" i="34"/>
  <c r="D666" i="34"/>
  <c r="E666" i="34"/>
  <c r="F666" i="34"/>
  <c r="G666" i="34"/>
  <c r="H666" i="34"/>
  <c r="I666" i="34"/>
  <c r="J666" i="34"/>
  <c r="K666" i="34"/>
  <c r="L666" i="34"/>
  <c r="M666" i="34"/>
  <c r="N666" i="34"/>
  <c r="O666" i="34"/>
  <c r="P666" i="34"/>
  <c r="Q666" i="34"/>
  <c r="R666" i="34"/>
  <c r="S666" i="34"/>
  <c r="T666" i="34"/>
  <c r="V666" i="34"/>
  <c r="W666" i="34"/>
  <c r="X666" i="34"/>
  <c r="Y666" i="34"/>
  <c r="Z666" i="34"/>
  <c r="AA666" i="34"/>
  <c r="AB666" i="34"/>
  <c r="AC666" i="34"/>
  <c r="AD666" i="34"/>
  <c r="AE666" i="34"/>
  <c r="D700" i="34"/>
  <c r="E700" i="34"/>
  <c r="F700" i="34"/>
  <c r="G700" i="34"/>
  <c r="H700" i="34"/>
  <c r="I700" i="34"/>
  <c r="J700" i="34"/>
  <c r="K700" i="34"/>
  <c r="L700" i="34"/>
  <c r="M700" i="34"/>
  <c r="N700" i="34"/>
  <c r="O700" i="34"/>
  <c r="P700" i="34"/>
  <c r="Q700" i="34"/>
  <c r="R700" i="34"/>
  <c r="S700" i="34"/>
  <c r="T700" i="34"/>
  <c r="V700" i="34"/>
  <c r="W700" i="34"/>
  <c r="X700" i="34"/>
  <c r="Y700" i="34"/>
  <c r="Z700" i="34"/>
  <c r="AA700" i="34"/>
  <c r="AB700" i="34"/>
  <c r="AC700" i="34"/>
  <c r="AD700" i="34"/>
  <c r="AE700" i="34"/>
  <c r="D744" i="34"/>
  <c r="E744" i="34"/>
  <c r="F744" i="34"/>
  <c r="G744" i="34"/>
  <c r="H744" i="34"/>
  <c r="I744" i="34"/>
  <c r="J744" i="34"/>
  <c r="K744" i="34"/>
  <c r="L744" i="34"/>
  <c r="M744" i="34"/>
  <c r="N744" i="34"/>
  <c r="O744" i="34"/>
  <c r="P744" i="34"/>
  <c r="Q744" i="34"/>
  <c r="R744" i="34"/>
  <c r="S744" i="34"/>
  <c r="T744" i="34"/>
  <c r="V744" i="34"/>
  <c r="W744" i="34"/>
  <c r="X744" i="34"/>
  <c r="Y744" i="34"/>
  <c r="Z744" i="34"/>
  <c r="AA744" i="34"/>
  <c r="AB744" i="34"/>
  <c r="AC744" i="34"/>
  <c r="AD744" i="34"/>
  <c r="AE744" i="34"/>
  <c r="D746" i="34"/>
  <c r="E746" i="34"/>
  <c r="F746" i="34"/>
  <c r="G746" i="34"/>
  <c r="H746" i="34"/>
  <c r="I746" i="34"/>
  <c r="J746" i="34"/>
  <c r="K746" i="34"/>
  <c r="L746" i="34"/>
  <c r="M746" i="34"/>
  <c r="N746" i="34"/>
  <c r="O746" i="34"/>
  <c r="P746" i="34"/>
  <c r="Q746" i="34"/>
  <c r="R746" i="34"/>
  <c r="S746" i="34"/>
  <c r="T746" i="34"/>
  <c r="V746" i="34"/>
  <c r="W746" i="34"/>
  <c r="X746" i="34"/>
  <c r="Y746" i="34"/>
  <c r="Z746" i="34"/>
  <c r="AA746" i="34"/>
  <c r="AB746" i="34"/>
  <c r="AC746" i="34"/>
  <c r="AD746" i="34"/>
  <c r="AE746" i="34"/>
  <c r="D748" i="34"/>
  <c r="E748" i="34"/>
  <c r="F748" i="34"/>
  <c r="G748" i="34"/>
  <c r="H748" i="34"/>
  <c r="I748" i="34"/>
  <c r="J748" i="34"/>
  <c r="K748" i="34"/>
  <c r="L748" i="34"/>
  <c r="M748" i="34"/>
  <c r="N748" i="34"/>
  <c r="O748" i="34"/>
  <c r="P748" i="34"/>
  <c r="Q748" i="34"/>
  <c r="R748" i="34"/>
  <c r="S748" i="34"/>
  <c r="T748" i="34"/>
  <c r="V748" i="34"/>
  <c r="W748" i="34"/>
  <c r="X748" i="34"/>
  <c r="Y748" i="34"/>
  <c r="Z748" i="34"/>
  <c r="AA748" i="34"/>
  <c r="AB748" i="34"/>
  <c r="AC748" i="34"/>
  <c r="AD748" i="34"/>
  <c r="AE748" i="34"/>
  <c r="D752" i="34"/>
  <c r="E752" i="34"/>
  <c r="F752" i="34"/>
  <c r="G752" i="34"/>
  <c r="H752" i="34"/>
  <c r="I752" i="34"/>
  <c r="J752" i="34"/>
  <c r="K752" i="34"/>
  <c r="L752" i="34"/>
  <c r="M752" i="34"/>
  <c r="N752" i="34"/>
  <c r="O752" i="34"/>
  <c r="P752" i="34"/>
  <c r="Q752" i="34"/>
  <c r="R752" i="34"/>
  <c r="S752" i="34"/>
  <c r="T752" i="34"/>
  <c r="V752" i="34"/>
  <c r="W752" i="34"/>
  <c r="X752" i="34"/>
  <c r="Y752" i="34"/>
  <c r="Z752" i="34"/>
  <c r="AA752" i="34"/>
  <c r="AB752" i="34"/>
  <c r="AC752" i="34"/>
  <c r="AD752" i="34"/>
  <c r="AE752" i="34"/>
  <c r="D768" i="34"/>
  <c r="E768" i="34"/>
  <c r="F768" i="34"/>
  <c r="G768" i="34"/>
  <c r="H768" i="34"/>
  <c r="I768" i="34"/>
  <c r="J768" i="34"/>
  <c r="K768" i="34"/>
  <c r="L768" i="34"/>
  <c r="M768" i="34"/>
  <c r="N768" i="34"/>
  <c r="O768" i="34"/>
  <c r="P768" i="34"/>
  <c r="Q768" i="34"/>
  <c r="R768" i="34"/>
  <c r="S768" i="34"/>
  <c r="T768" i="34"/>
  <c r="V768" i="34"/>
  <c r="W768" i="34"/>
  <c r="X768" i="34"/>
  <c r="Y768" i="34"/>
  <c r="Z768" i="34"/>
  <c r="AA768" i="34"/>
  <c r="AB768" i="34"/>
  <c r="AC768" i="34"/>
  <c r="AD768" i="34"/>
  <c r="AE768" i="34"/>
  <c r="D770" i="34"/>
  <c r="E770" i="34"/>
  <c r="F770" i="34"/>
  <c r="G770" i="34"/>
  <c r="H770" i="34"/>
  <c r="I770" i="34"/>
  <c r="J770" i="34"/>
  <c r="K770" i="34"/>
  <c r="L770" i="34"/>
  <c r="M770" i="34"/>
  <c r="N770" i="34"/>
  <c r="O770" i="34"/>
  <c r="P770" i="34"/>
  <c r="Q770" i="34"/>
  <c r="R770" i="34"/>
  <c r="S770" i="34"/>
  <c r="T770" i="34"/>
  <c r="V770" i="34"/>
  <c r="W770" i="34"/>
  <c r="X770" i="34"/>
  <c r="Y770" i="34"/>
  <c r="Z770" i="34"/>
  <c r="AA770" i="34"/>
  <c r="AB770" i="34"/>
  <c r="AC770" i="34"/>
  <c r="AD770" i="34"/>
  <c r="AE770" i="34"/>
  <c r="D775" i="34"/>
  <c r="E775" i="34"/>
  <c r="F775" i="34"/>
  <c r="G775" i="34"/>
  <c r="H775" i="34"/>
  <c r="I775" i="34"/>
  <c r="J775" i="34"/>
  <c r="K775" i="34"/>
  <c r="L775" i="34"/>
  <c r="M775" i="34"/>
  <c r="N775" i="34"/>
  <c r="O775" i="34"/>
  <c r="P775" i="34"/>
  <c r="Q775" i="34"/>
  <c r="R775" i="34"/>
  <c r="S775" i="34"/>
  <c r="T775" i="34"/>
  <c r="V775" i="34"/>
  <c r="W775" i="34"/>
  <c r="X775" i="34"/>
  <c r="Y775" i="34"/>
  <c r="Z775" i="34"/>
  <c r="AA775" i="34"/>
  <c r="AB775" i="34"/>
  <c r="AC775" i="34"/>
  <c r="AD775" i="34"/>
  <c r="AE775" i="34"/>
  <c r="D777" i="34"/>
  <c r="E777" i="34"/>
  <c r="F777" i="34"/>
  <c r="G777" i="34"/>
  <c r="H777" i="34"/>
  <c r="I777" i="34"/>
  <c r="J777" i="34"/>
  <c r="K777" i="34"/>
  <c r="L777" i="34"/>
  <c r="M777" i="34"/>
  <c r="N777" i="34"/>
  <c r="O777" i="34"/>
  <c r="P777" i="34"/>
  <c r="Q777" i="34"/>
  <c r="R777" i="34"/>
  <c r="S777" i="34"/>
  <c r="T777" i="34"/>
  <c r="V777" i="34"/>
  <c r="W777" i="34"/>
  <c r="X777" i="34"/>
  <c r="Y777" i="34"/>
  <c r="Z777" i="34"/>
  <c r="AA777" i="34"/>
  <c r="AB777" i="34"/>
  <c r="AC777" i="34"/>
  <c r="AD777" i="34"/>
  <c r="AE777" i="34"/>
  <c r="D780" i="34"/>
  <c r="E780" i="34"/>
  <c r="F780" i="34"/>
  <c r="G780" i="34"/>
  <c r="H780" i="34"/>
  <c r="I780" i="34"/>
  <c r="J780" i="34"/>
  <c r="K780" i="34"/>
  <c r="L780" i="34"/>
  <c r="M780" i="34"/>
  <c r="N780" i="34"/>
  <c r="O780" i="34"/>
  <c r="P780" i="34"/>
  <c r="Q780" i="34"/>
  <c r="R780" i="34"/>
  <c r="S780" i="34"/>
  <c r="T780" i="34"/>
  <c r="V780" i="34"/>
  <c r="W780" i="34"/>
  <c r="X780" i="34"/>
  <c r="Y780" i="34"/>
  <c r="Z780" i="34"/>
  <c r="AA780" i="34"/>
  <c r="AB780" i="34"/>
  <c r="AC780" i="34"/>
  <c r="AD780" i="34"/>
  <c r="AE780" i="34"/>
  <c r="D782" i="34"/>
  <c r="E782" i="34"/>
  <c r="F782" i="34"/>
  <c r="G782" i="34"/>
  <c r="H782" i="34"/>
  <c r="I782" i="34"/>
  <c r="J782" i="34"/>
  <c r="K782" i="34"/>
  <c r="L782" i="34"/>
  <c r="M782" i="34"/>
  <c r="N782" i="34"/>
  <c r="O782" i="34"/>
  <c r="P782" i="34"/>
  <c r="Q782" i="34"/>
  <c r="R782" i="34"/>
  <c r="S782" i="34"/>
  <c r="T782" i="34"/>
  <c r="V782" i="34"/>
  <c r="W782" i="34"/>
  <c r="X782" i="34"/>
  <c r="Y782" i="34"/>
  <c r="Z782" i="34"/>
  <c r="AA782" i="34"/>
  <c r="AB782" i="34"/>
  <c r="AC782" i="34"/>
  <c r="AD782" i="34"/>
  <c r="AE782" i="34"/>
  <c r="D797" i="34"/>
  <c r="E797" i="34"/>
  <c r="F797" i="34"/>
  <c r="G797" i="34"/>
  <c r="H797" i="34"/>
  <c r="I797" i="34"/>
  <c r="J797" i="34"/>
  <c r="K797" i="34"/>
  <c r="L797" i="34"/>
  <c r="M797" i="34"/>
  <c r="N797" i="34"/>
  <c r="O797" i="34"/>
  <c r="P797" i="34"/>
  <c r="Q797" i="34"/>
  <c r="R797" i="34"/>
  <c r="S797" i="34"/>
  <c r="T797" i="34"/>
  <c r="V797" i="34"/>
  <c r="W797" i="34"/>
  <c r="X797" i="34"/>
  <c r="Y797" i="34"/>
  <c r="Z797" i="34"/>
  <c r="AA797" i="34"/>
  <c r="AB797" i="34"/>
  <c r="AC797" i="34"/>
  <c r="AD797" i="34"/>
  <c r="AE797" i="34"/>
  <c r="D799" i="34"/>
  <c r="E799" i="34"/>
  <c r="F799" i="34"/>
  <c r="G799" i="34"/>
  <c r="H799" i="34"/>
  <c r="I799" i="34"/>
  <c r="J799" i="34"/>
  <c r="K799" i="34"/>
  <c r="L799" i="34"/>
  <c r="M799" i="34"/>
  <c r="N799" i="34"/>
  <c r="O799" i="34"/>
  <c r="P799" i="34"/>
  <c r="Q799" i="34"/>
  <c r="R799" i="34"/>
  <c r="S799" i="34"/>
  <c r="T799" i="34"/>
  <c r="V799" i="34"/>
  <c r="W799" i="34"/>
  <c r="X799" i="34"/>
  <c r="Y799" i="34"/>
  <c r="Z799" i="34"/>
  <c r="AA799" i="34"/>
  <c r="AB799" i="34"/>
  <c r="AC799" i="34"/>
  <c r="AD799" i="34"/>
  <c r="AE799" i="34"/>
  <c r="D801" i="34"/>
  <c r="E801" i="34"/>
  <c r="F801" i="34"/>
  <c r="G801" i="34"/>
  <c r="H801" i="34"/>
  <c r="I801" i="34"/>
  <c r="J801" i="34"/>
  <c r="K801" i="34"/>
  <c r="L801" i="34"/>
  <c r="M801" i="34"/>
  <c r="N801" i="34"/>
  <c r="O801" i="34"/>
  <c r="P801" i="34"/>
  <c r="Q801" i="34"/>
  <c r="R801" i="34"/>
  <c r="S801" i="34"/>
  <c r="T801" i="34"/>
  <c r="V801" i="34"/>
  <c r="W801" i="34"/>
  <c r="X801" i="34"/>
  <c r="Y801" i="34"/>
  <c r="Z801" i="34"/>
  <c r="AA801" i="34"/>
  <c r="AB801" i="34"/>
  <c r="AC801" i="34"/>
  <c r="AD801" i="34"/>
  <c r="AE801" i="34"/>
  <c r="D805" i="34"/>
  <c r="E805" i="34"/>
  <c r="F805" i="34"/>
  <c r="G805" i="34"/>
  <c r="H805" i="34"/>
  <c r="I805" i="34"/>
  <c r="J805" i="34"/>
  <c r="K805" i="34"/>
  <c r="L805" i="34"/>
  <c r="M805" i="34"/>
  <c r="N805" i="34"/>
  <c r="O805" i="34"/>
  <c r="P805" i="34"/>
  <c r="Q805" i="34"/>
  <c r="R805" i="34"/>
  <c r="S805" i="34"/>
  <c r="T805" i="34"/>
  <c r="V805" i="34"/>
  <c r="W805" i="34"/>
  <c r="X805" i="34"/>
  <c r="Y805" i="34"/>
  <c r="Z805" i="34"/>
  <c r="AA805" i="34"/>
  <c r="AB805" i="34"/>
  <c r="AC805" i="34"/>
  <c r="AD805" i="34"/>
  <c r="AE805" i="34"/>
  <c r="D807" i="34"/>
  <c r="E807" i="34"/>
  <c r="F807" i="34"/>
  <c r="G807" i="34"/>
  <c r="H807" i="34"/>
  <c r="I807" i="34"/>
  <c r="J807" i="34"/>
  <c r="K807" i="34"/>
  <c r="L807" i="34"/>
  <c r="M807" i="34"/>
  <c r="N807" i="34"/>
  <c r="O807" i="34"/>
  <c r="P807" i="34"/>
  <c r="Q807" i="34"/>
  <c r="R807" i="34"/>
  <c r="S807" i="34"/>
  <c r="T807" i="34"/>
  <c r="V807" i="34"/>
  <c r="W807" i="34"/>
  <c r="X807" i="34"/>
  <c r="Y807" i="34"/>
  <c r="Z807" i="34"/>
  <c r="AA807" i="34"/>
  <c r="AB807" i="34"/>
  <c r="AC807" i="34"/>
  <c r="AD807" i="34"/>
  <c r="AE807" i="34"/>
  <c r="D809" i="34"/>
  <c r="E809" i="34"/>
  <c r="F809" i="34"/>
  <c r="G809" i="34"/>
  <c r="H809" i="34"/>
  <c r="I809" i="34"/>
  <c r="J809" i="34"/>
  <c r="K809" i="34"/>
  <c r="L809" i="34"/>
  <c r="M809" i="34"/>
  <c r="N809" i="34"/>
  <c r="O809" i="34"/>
  <c r="P809" i="34"/>
  <c r="Q809" i="34"/>
  <c r="R809" i="34"/>
  <c r="S809" i="34"/>
  <c r="T809" i="34"/>
  <c r="V809" i="34"/>
  <c r="W809" i="34"/>
  <c r="X809" i="34"/>
  <c r="Y809" i="34"/>
  <c r="Z809" i="34"/>
  <c r="AA809" i="34"/>
  <c r="AB809" i="34"/>
  <c r="AC809" i="34"/>
  <c r="AD809" i="34"/>
  <c r="AE809" i="34"/>
  <c r="D813" i="34"/>
  <c r="E813" i="34"/>
  <c r="F813" i="34"/>
  <c r="G813" i="34"/>
  <c r="H813" i="34"/>
  <c r="I813" i="34"/>
  <c r="J813" i="34"/>
  <c r="K813" i="34"/>
  <c r="L813" i="34"/>
  <c r="M813" i="34"/>
  <c r="N813" i="34"/>
  <c r="O813" i="34"/>
  <c r="P813" i="34"/>
  <c r="Q813" i="34"/>
  <c r="R813" i="34"/>
  <c r="S813" i="34"/>
  <c r="T813" i="34"/>
  <c r="V813" i="34"/>
  <c r="W813" i="34"/>
  <c r="X813" i="34"/>
  <c r="Y813" i="34"/>
  <c r="Z813" i="34"/>
  <c r="AA813" i="34"/>
  <c r="AB813" i="34"/>
  <c r="AC813" i="34"/>
  <c r="AD813" i="34"/>
  <c r="AE813" i="34"/>
  <c r="D815" i="34"/>
  <c r="E815" i="34"/>
  <c r="F815" i="34"/>
  <c r="G815" i="34"/>
  <c r="H815" i="34"/>
  <c r="I815" i="34"/>
  <c r="J815" i="34"/>
  <c r="K815" i="34"/>
  <c r="L815" i="34"/>
  <c r="M815" i="34"/>
  <c r="N815" i="34"/>
  <c r="O815" i="34"/>
  <c r="P815" i="34"/>
  <c r="Q815" i="34"/>
  <c r="R815" i="34"/>
  <c r="S815" i="34"/>
  <c r="T815" i="34"/>
  <c r="V815" i="34"/>
  <c r="W815" i="34"/>
  <c r="X815" i="34"/>
  <c r="Y815" i="34"/>
  <c r="Z815" i="34"/>
  <c r="AA815" i="34"/>
  <c r="AB815" i="34"/>
  <c r="AC815" i="34"/>
  <c r="AD815" i="34"/>
  <c r="AE815" i="34"/>
  <c r="D817" i="34"/>
  <c r="E817" i="34"/>
  <c r="F817" i="34"/>
  <c r="G817" i="34"/>
  <c r="H817" i="34"/>
  <c r="I817" i="34"/>
  <c r="J817" i="34"/>
  <c r="K817" i="34"/>
  <c r="L817" i="34"/>
  <c r="M817" i="34"/>
  <c r="N817" i="34"/>
  <c r="O817" i="34"/>
  <c r="P817" i="34"/>
  <c r="Q817" i="34"/>
  <c r="R817" i="34"/>
  <c r="S817" i="34"/>
  <c r="T817" i="34"/>
  <c r="V817" i="34"/>
  <c r="W817" i="34"/>
  <c r="X817" i="34"/>
  <c r="Y817" i="34"/>
  <c r="Z817" i="34"/>
  <c r="AA817" i="34"/>
  <c r="AB817" i="34"/>
  <c r="AC817" i="34"/>
  <c r="AD817" i="34"/>
  <c r="AE817" i="34"/>
  <c r="D831" i="34"/>
  <c r="E831" i="34"/>
  <c r="F831" i="34"/>
  <c r="G831" i="34"/>
  <c r="H831" i="34"/>
  <c r="I831" i="34"/>
  <c r="J831" i="34"/>
  <c r="K831" i="34"/>
  <c r="L831" i="34"/>
  <c r="M831" i="34"/>
  <c r="N831" i="34"/>
  <c r="O831" i="34"/>
  <c r="P831" i="34"/>
  <c r="Q831" i="34"/>
  <c r="R831" i="34"/>
  <c r="S831" i="34"/>
  <c r="T831" i="34"/>
  <c r="V831" i="34"/>
  <c r="W831" i="34"/>
  <c r="X831" i="34"/>
  <c r="Y831" i="34"/>
  <c r="Z831" i="34"/>
  <c r="AA831" i="34"/>
  <c r="AB831" i="34"/>
  <c r="AC831" i="34"/>
  <c r="AD831" i="34"/>
  <c r="AE831" i="34"/>
  <c r="D833" i="34"/>
  <c r="E833" i="34"/>
  <c r="F833" i="34"/>
  <c r="G833" i="34"/>
  <c r="H833" i="34"/>
  <c r="I833" i="34"/>
  <c r="J833" i="34"/>
  <c r="K833" i="34"/>
  <c r="L833" i="34"/>
  <c r="M833" i="34"/>
  <c r="N833" i="34"/>
  <c r="O833" i="34"/>
  <c r="P833" i="34"/>
  <c r="Q833" i="34"/>
  <c r="R833" i="34"/>
  <c r="S833" i="34"/>
  <c r="T833" i="34"/>
  <c r="V833" i="34"/>
  <c r="W833" i="34"/>
  <c r="X833" i="34"/>
  <c r="Y833" i="34"/>
  <c r="Z833" i="34"/>
  <c r="AA833" i="34"/>
  <c r="AB833" i="34"/>
  <c r="AC833" i="34"/>
  <c r="AD833" i="34"/>
  <c r="AE833" i="34"/>
  <c r="D836" i="34"/>
  <c r="E836" i="34"/>
  <c r="F836" i="34"/>
  <c r="G836" i="34"/>
  <c r="H836" i="34"/>
  <c r="I836" i="34"/>
  <c r="J836" i="34"/>
  <c r="K836" i="34"/>
  <c r="L836" i="34"/>
  <c r="M836" i="34"/>
  <c r="N836" i="34"/>
  <c r="O836" i="34"/>
  <c r="P836" i="34"/>
  <c r="Q836" i="34"/>
  <c r="R836" i="34"/>
  <c r="S836" i="34"/>
  <c r="T836" i="34"/>
  <c r="V836" i="34"/>
  <c r="W836" i="34"/>
  <c r="X836" i="34"/>
  <c r="Y836" i="34"/>
  <c r="Z836" i="34"/>
  <c r="AA836" i="34"/>
  <c r="AB836" i="34"/>
  <c r="AC836" i="34"/>
  <c r="AD836" i="34"/>
  <c r="AE836" i="34"/>
  <c r="D842" i="34"/>
  <c r="E842" i="34"/>
  <c r="F842" i="34"/>
  <c r="G842" i="34"/>
  <c r="H842" i="34"/>
  <c r="I842" i="34"/>
  <c r="J842" i="34"/>
  <c r="K842" i="34"/>
  <c r="L842" i="34"/>
  <c r="M842" i="34"/>
  <c r="N842" i="34"/>
  <c r="O842" i="34"/>
  <c r="P842" i="34"/>
  <c r="Q842" i="34"/>
  <c r="R842" i="34"/>
  <c r="S842" i="34"/>
  <c r="T842" i="34"/>
  <c r="V842" i="34"/>
  <c r="W842" i="34"/>
  <c r="X842" i="34"/>
  <c r="Y842" i="34"/>
  <c r="Z842" i="34"/>
  <c r="AA842" i="34"/>
  <c r="AB842" i="34"/>
  <c r="AC842" i="34"/>
  <c r="AD842" i="34"/>
  <c r="AE842" i="34"/>
  <c r="D844" i="34"/>
  <c r="E844" i="34"/>
  <c r="F844" i="34"/>
  <c r="G844" i="34"/>
  <c r="H844" i="34"/>
  <c r="I844" i="34"/>
  <c r="J844" i="34"/>
  <c r="K844" i="34"/>
  <c r="L844" i="34"/>
  <c r="M844" i="34"/>
  <c r="N844" i="34"/>
  <c r="O844" i="34"/>
  <c r="P844" i="34"/>
  <c r="Q844" i="34"/>
  <c r="R844" i="34"/>
  <c r="S844" i="34"/>
  <c r="T844" i="34"/>
  <c r="V844" i="34"/>
  <c r="W844" i="34"/>
  <c r="X844" i="34"/>
  <c r="Y844" i="34"/>
  <c r="Z844" i="34"/>
  <c r="AA844" i="34"/>
  <c r="AB844" i="34"/>
  <c r="AC844" i="34"/>
  <c r="AD844" i="34"/>
  <c r="AE844" i="34"/>
  <c r="D846" i="34"/>
  <c r="E846" i="34"/>
  <c r="F846" i="34"/>
  <c r="G846" i="34"/>
  <c r="H846" i="34"/>
  <c r="I846" i="34"/>
  <c r="J846" i="34"/>
  <c r="K846" i="34"/>
  <c r="L846" i="34"/>
  <c r="M846" i="34"/>
  <c r="N846" i="34"/>
  <c r="O846" i="34"/>
  <c r="P846" i="34"/>
  <c r="Q846" i="34"/>
  <c r="R846" i="34"/>
  <c r="S846" i="34"/>
  <c r="T846" i="34"/>
  <c r="V846" i="34"/>
  <c r="W846" i="34"/>
  <c r="X846" i="34"/>
  <c r="Y846" i="34"/>
  <c r="Z846" i="34"/>
  <c r="AA846" i="34"/>
  <c r="AB846" i="34"/>
  <c r="AC846" i="34"/>
  <c r="AD846" i="34"/>
  <c r="AE846" i="34"/>
  <c r="D850" i="34"/>
  <c r="E850" i="34"/>
  <c r="F850" i="34"/>
  <c r="G850" i="34"/>
  <c r="H850" i="34"/>
  <c r="I850" i="34"/>
  <c r="J850" i="34"/>
  <c r="K850" i="34"/>
  <c r="L850" i="34"/>
  <c r="M850" i="34"/>
  <c r="N850" i="34"/>
  <c r="O850" i="34"/>
  <c r="P850" i="34"/>
  <c r="Q850" i="34"/>
  <c r="R850" i="34"/>
  <c r="S850" i="34"/>
  <c r="T850" i="34"/>
  <c r="V850" i="34"/>
  <c r="W850" i="34"/>
  <c r="X850" i="34"/>
  <c r="Y850" i="34"/>
  <c r="Z850" i="34"/>
  <c r="AA850" i="34"/>
  <c r="AB850" i="34"/>
  <c r="AC850" i="34"/>
  <c r="AD850" i="34"/>
  <c r="AE850" i="34"/>
  <c r="D863" i="34"/>
  <c r="E863" i="34"/>
  <c r="F863" i="34"/>
  <c r="G863" i="34"/>
  <c r="H863" i="34"/>
  <c r="I863" i="34"/>
  <c r="J863" i="34"/>
  <c r="K863" i="34"/>
  <c r="L863" i="34"/>
  <c r="M863" i="34"/>
  <c r="N863" i="34"/>
  <c r="O863" i="34"/>
  <c r="P863" i="34"/>
  <c r="Q863" i="34"/>
  <c r="R863" i="34"/>
  <c r="S863" i="34"/>
  <c r="T863" i="34"/>
  <c r="V863" i="34"/>
  <c r="W863" i="34"/>
  <c r="X863" i="34"/>
  <c r="Y863" i="34"/>
  <c r="Z863" i="34"/>
  <c r="AA863" i="34"/>
  <c r="AB863" i="34"/>
  <c r="AC863" i="34"/>
  <c r="AD863" i="34"/>
  <c r="AE863" i="34"/>
  <c r="D865" i="34"/>
  <c r="E865" i="34"/>
  <c r="F865" i="34"/>
  <c r="G865" i="34"/>
  <c r="H865" i="34"/>
  <c r="I865" i="34"/>
  <c r="J865" i="34"/>
  <c r="K865" i="34"/>
  <c r="L865" i="34"/>
  <c r="M865" i="34"/>
  <c r="N865" i="34"/>
  <c r="O865" i="34"/>
  <c r="P865" i="34"/>
  <c r="Q865" i="34"/>
  <c r="R865" i="34"/>
  <c r="S865" i="34"/>
  <c r="T865" i="34"/>
  <c r="V865" i="34"/>
  <c r="W865" i="34"/>
  <c r="X865" i="34"/>
  <c r="Y865" i="34"/>
  <c r="Z865" i="34"/>
  <c r="AA865" i="34"/>
  <c r="AB865" i="34"/>
  <c r="AC865" i="34"/>
  <c r="AD865" i="34"/>
  <c r="AE865" i="34"/>
  <c r="D868" i="34"/>
  <c r="E868" i="34"/>
  <c r="F868" i="34"/>
  <c r="G868" i="34"/>
  <c r="H868" i="34"/>
  <c r="I868" i="34"/>
  <c r="J868" i="34"/>
  <c r="K868" i="34"/>
  <c r="L868" i="34"/>
  <c r="M868" i="34"/>
  <c r="N868" i="34"/>
  <c r="O868" i="34"/>
  <c r="P868" i="34"/>
  <c r="Q868" i="34"/>
  <c r="R868" i="34"/>
  <c r="S868" i="34"/>
  <c r="T868" i="34"/>
  <c r="V868" i="34"/>
  <c r="W868" i="34"/>
  <c r="X868" i="34"/>
  <c r="Y868" i="34"/>
  <c r="Z868" i="34"/>
  <c r="AA868" i="34"/>
  <c r="AB868" i="34"/>
  <c r="AC868" i="34"/>
  <c r="AD868" i="34"/>
  <c r="AE868" i="34"/>
  <c r="D870" i="34"/>
  <c r="E870" i="34"/>
  <c r="F870" i="34"/>
  <c r="G870" i="34"/>
  <c r="H870" i="34"/>
  <c r="I870" i="34"/>
  <c r="J870" i="34"/>
  <c r="K870" i="34"/>
  <c r="L870" i="34"/>
  <c r="M870" i="34"/>
  <c r="N870" i="34"/>
  <c r="O870" i="34"/>
  <c r="P870" i="34"/>
  <c r="Q870" i="34"/>
  <c r="R870" i="34"/>
  <c r="S870" i="34"/>
  <c r="T870" i="34"/>
  <c r="V870" i="34"/>
  <c r="W870" i="34"/>
  <c r="X870" i="34"/>
  <c r="Y870" i="34"/>
  <c r="Z870" i="34"/>
  <c r="AA870" i="34"/>
  <c r="AB870" i="34"/>
  <c r="AC870" i="34"/>
  <c r="AD870" i="34"/>
  <c r="AE870" i="34"/>
  <c r="D873" i="34"/>
  <c r="E873" i="34"/>
  <c r="F873" i="34"/>
  <c r="G873" i="34"/>
  <c r="H873" i="34"/>
  <c r="I873" i="34"/>
  <c r="J873" i="34"/>
  <c r="K873" i="34"/>
  <c r="L873" i="34"/>
  <c r="M873" i="34"/>
  <c r="N873" i="34"/>
  <c r="O873" i="34"/>
  <c r="P873" i="34"/>
  <c r="Q873" i="34"/>
  <c r="R873" i="34"/>
  <c r="S873" i="34"/>
  <c r="T873" i="34"/>
  <c r="V873" i="34"/>
  <c r="W873" i="34"/>
  <c r="X873" i="34"/>
  <c r="Y873" i="34"/>
  <c r="Z873" i="34"/>
  <c r="AA873" i="34"/>
  <c r="AB873" i="34"/>
  <c r="AC873" i="34"/>
  <c r="AD873" i="34"/>
  <c r="AE873" i="34"/>
  <c r="D875" i="34"/>
  <c r="E875" i="34"/>
  <c r="F875" i="34"/>
  <c r="G875" i="34"/>
  <c r="H875" i="34"/>
  <c r="I875" i="34"/>
  <c r="J875" i="34"/>
  <c r="K875" i="34"/>
  <c r="L875" i="34"/>
  <c r="M875" i="34"/>
  <c r="N875" i="34"/>
  <c r="O875" i="34"/>
  <c r="P875" i="34"/>
  <c r="Q875" i="34"/>
  <c r="R875" i="34"/>
  <c r="S875" i="34"/>
  <c r="T875" i="34"/>
  <c r="V875" i="34"/>
  <c r="W875" i="34"/>
  <c r="X875" i="34"/>
  <c r="Y875" i="34"/>
  <c r="Z875" i="34"/>
  <c r="AA875" i="34"/>
  <c r="AB875" i="34"/>
  <c r="AC875" i="34"/>
  <c r="AD875" i="34"/>
  <c r="AE875" i="34"/>
  <c r="D878" i="34"/>
  <c r="E878" i="34"/>
  <c r="F878" i="34"/>
  <c r="G878" i="34"/>
  <c r="H878" i="34"/>
  <c r="I878" i="34"/>
  <c r="J878" i="34"/>
  <c r="K878" i="34"/>
  <c r="L878" i="34"/>
  <c r="M878" i="34"/>
  <c r="N878" i="34"/>
  <c r="O878" i="34"/>
  <c r="P878" i="34"/>
  <c r="Q878" i="34"/>
  <c r="R878" i="34"/>
  <c r="S878" i="34"/>
  <c r="T878" i="34"/>
  <c r="V878" i="34"/>
  <c r="W878" i="34"/>
  <c r="X878" i="34"/>
  <c r="Y878" i="34"/>
  <c r="Z878" i="34"/>
  <c r="AA878" i="34"/>
  <c r="AB878" i="34"/>
  <c r="AC878" i="34"/>
  <c r="AD878" i="34"/>
  <c r="AE878" i="34"/>
  <c r="D880" i="34"/>
  <c r="E880" i="34"/>
  <c r="F880" i="34"/>
  <c r="G880" i="34"/>
  <c r="H880" i="34"/>
  <c r="I880" i="34"/>
  <c r="J880" i="34"/>
  <c r="K880" i="34"/>
  <c r="L880" i="34"/>
  <c r="M880" i="34"/>
  <c r="N880" i="34"/>
  <c r="O880" i="34"/>
  <c r="P880" i="34"/>
  <c r="Q880" i="34"/>
  <c r="R880" i="34"/>
  <c r="S880" i="34"/>
  <c r="T880" i="34"/>
  <c r="V880" i="34"/>
  <c r="W880" i="34"/>
  <c r="X880" i="34"/>
  <c r="Y880" i="34"/>
  <c r="Z880" i="34"/>
  <c r="AA880" i="34"/>
  <c r="AB880" i="34"/>
  <c r="AC880" i="34"/>
  <c r="AD880" i="34"/>
  <c r="AE880" i="34"/>
  <c r="D883" i="34"/>
  <c r="E883" i="34"/>
  <c r="F883" i="34"/>
  <c r="G883" i="34"/>
  <c r="H883" i="34"/>
  <c r="I883" i="34"/>
  <c r="J883" i="34"/>
  <c r="K883" i="34"/>
  <c r="L883" i="34"/>
  <c r="M883" i="34"/>
  <c r="N883" i="34"/>
  <c r="O883" i="34"/>
  <c r="P883" i="34"/>
  <c r="Q883" i="34"/>
  <c r="R883" i="34"/>
  <c r="S883" i="34"/>
  <c r="T883" i="34"/>
  <c r="V883" i="34"/>
  <c r="W883" i="34"/>
  <c r="X883" i="34"/>
  <c r="Y883" i="34"/>
  <c r="Z883" i="34"/>
  <c r="AA883" i="34"/>
  <c r="AB883" i="34"/>
  <c r="AC883" i="34"/>
  <c r="AD883" i="34"/>
  <c r="AE883" i="34"/>
  <c r="D885" i="34"/>
  <c r="E885" i="34"/>
  <c r="F885" i="34"/>
  <c r="G885" i="34"/>
  <c r="H885" i="34"/>
  <c r="I885" i="34"/>
  <c r="J885" i="34"/>
  <c r="K885" i="34"/>
  <c r="L885" i="34"/>
  <c r="M885" i="34"/>
  <c r="N885" i="34"/>
  <c r="O885" i="34"/>
  <c r="P885" i="34"/>
  <c r="Q885" i="34"/>
  <c r="R885" i="34"/>
  <c r="S885" i="34"/>
  <c r="T885" i="34"/>
  <c r="V885" i="34"/>
  <c r="W885" i="34"/>
  <c r="X885" i="34"/>
  <c r="Y885" i="34"/>
  <c r="Z885" i="34"/>
  <c r="AA885" i="34"/>
  <c r="AB885" i="34"/>
  <c r="AC885" i="34"/>
  <c r="AD885" i="34"/>
  <c r="AE885" i="34"/>
  <c r="D888" i="34"/>
  <c r="E888" i="34"/>
  <c r="F888" i="34"/>
  <c r="G888" i="34"/>
  <c r="H888" i="34"/>
  <c r="I888" i="34"/>
  <c r="J888" i="34"/>
  <c r="K888" i="34"/>
  <c r="L888" i="34"/>
  <c r="M888" i="34"/>
  <c r="N888" i="34"/>
  <c r="O888" i="34"/>
  <c r="P888" i="34"/>
  <c r="Q888" i="34"/>
  <c r="R888" i="34"/>
  <c r="S888" i="34"/>
  <c r="T888" i="34"/>
  <c r="V888" i="34"/>
  <c r="W888" i="34"/>
  <c r="X888" i="34"/>
  <c r="Y888" i="34"/>
  <c r="Z888" i="34"/>
  <c r="AA888" i="34"/>
  <c r="AB888" i="34"/>
  <c r="AC888" i="34"/>
  <c r="AD888" i="34"/>
  <c r="AE888" i="34"/>
  <c r="D890" i="34"/>
  <c r="E890" i="34"/>
  <c r="F890" i="34"/>
  <c r="G890" i="34"/>
  <c r="H890" i="34"/>
  <c r="I890" i="34"/>
  <c r="J890" i="34"/>
  <c r="K890" i="34"/>
  <c r="L890" i="34"/>
  <c r="M890" i="34"/>
  <c r="N890" i="34"/>
  <c r="O890" i="34"/>
  <c r="P890" i="34"/>
  <c r="Q890" i="34"/>
  <c r="R890" i="34"/>
  <c r="S890" i="34"/>
  <c r="T890" i="34"/>
  <c r="V890" i="34"/>
  <c r="W890" i="34"/>
  <c r="X890" i="34"/>
  <c r="Y890" i="34"/>
  <c r="Z890" i="34"/>
  <c r="AA890" i="34"/>
  <c r="AB890" i="34"/>
  <c r="AC890" i="34"/>
  <c r="AD890" i="34"/>
  <c r="AE890" i="34"/>
  <c r="D893" i="34"/>
  <c r="E893" i="34"/>
  <c r="F893" i="34"/>
  <c r="G893" i="34"/>
  <c r="H893" i="34"/>
  <c r="I893" i="34"/>
  <c r="J893" i="34"/>
  <c r="K893" i="34"/>
  <c r="L893" i="34"/>
  <c r="M893" i="34"/>
  <c r="N893" i="34"/>
  <c r="O893" i="34"/>
  <c r="P893" i="34"/>
  <c r="Q893" i="34"/>
  <c r="R893" i="34"/>
  <c r="S893" i="34"/>
  <c r="T893" i="34"/>
  <c r="V893" i="34"/>
  <c r="W893" i="34"/>
  <c r="X893" i="34"/>
  <c r="Y893" i="34"/>
  <c r="Z893" i="34"/>
  <c r="AA893" i="34"/>
  <c r="AB893" i="34"/>
  <c r="AC893" i="34"/>
  <c r="AD893" i="34"/>
  <c r="AE893" i="34"/>
  <c r="D895" i="34"/>
  <c r="E895" i="34"/>
  <c r="F895" i="34"/>
  <c r="G895" i="34"/>
  <c r="H895" i="34"/>
  <c r="I895" i="34"/>
  <c r="J895" i="34"/>
  <c r="K895" i="34"/>
  <c r="L895" i="34"/>
  <c r="M895" i="34"/>
  <c r="N895" i="34"/>
  <c r="O895" i="34"/>
  <c r="P895" i="34"/>
  <c r="Q895" i="34"/>
  <c r="R895" i="34"/>
  <c r="S895" i="34"/>
  <c r="T895" i="34"/>
  <c r="V895" i="34"/>
  <c r="W895" i="34"/>
  <c r="X895" i="34"/>
  <c r="Y895" i="34"/>
  <c r="Z895" i="34"/>
  <c r="AA895" i="34"/>
  <c r="AB895" i="34"/>
  <c r="AC895" i="34"/>
  <c r="AD895" i="34"/>
  <c r="AE895" i="34"/>
  <c r="D900" i="34"/>
  <c r="E900" i="34"/>
  <c r="F900" i="34"/>
  <c r="G900" i="34"/>
  <c r="H900" i="34"/>
  <c r="I900" i="34"/>
  <c r="J900" i="34"/>
  <c r="K900" i="34"/>
  <c r="L900" i="34"/>
  <c r="M900" i="34"/>
  <c r="N900" i="34"/>
  <c r="O900" i="34"/>
  <c r="P900" i="34"/>
  <c r="Q900" i="34"/>
  <c r="R900" i="34"/>
  <c r="S900" i="34"/>
  <c r="T900" i="34"/>
  <c r="V900" i="34"/>
  <c r="W900" i="34"/>
  <c r="X900" i="34"/>
  <c r="Y900" i="34"/>
  <c r="Z900" i="34"/>
  <c r="AA900" i="34"/>
  <c r="AB900" i="34"/>
  <c r="AC900" i="34"/>
  <c r="AD900" i="34"/>
  <c r="AE900" i="34"/>
  <c r="D902" i="34"/>
  <c r="E902" i="34"/>
  <c r="F902" i="34"/>
  <c r="G902" i="34"/>
  <c r="H902" i="34"/>
  <c r="I902" i="34"/>
  <c r="J902" i="34"/>
  <c r="K902" i="34"/>
  <c r="L902" i="34"/>
  <c r="M902" i="34"/>
  <c r="N902" i="34"/>
  <c r="O902" i="34"/>
  <c r="P902" i="34"/>
  <c r="Q902" i="34"/>
  <c r="R902" i="34"/>
  <c r="S902" i="34"/>
  <c r="T902" i="34"/>
  <c r="V902" i="34"/>
  <c r="W902" i="34"/>
  <c r="X902" i="34"/>
  <c r="Y902" i="34"/>
  <c r="Z902" i="34"/>
  <c r="AA902" i="34"/>
  <c r="AB902" i="34"/>
  <c r="AC902" i="34"/>
  <c r="AD902" i="34"/>
  <c r="AE902" i="34"/>
  <c r="D906" i="34"/>
  <c r="E906" i="34"/>
  <c r="F906" i="34"/>
  <c r="G906" i="34"/>
  <c r="H906" i="34"/>
  <c r="I906" i="34"/>
  <c r="J906" i="34"/>
  <c r="K906" i="34"/>
  <c r="L906" i="34"/>
  <c r="M906" i="34"/>
  <c r="N906" i="34"/>
  <c r="O906" i="34"/>
  <c r="P906" i="34"/>
  <c r="Q906" i="34"/>
  <c r="R906" i="34"/>
  <c r="S906" i="34"/>
  <c r="T906" i="34"/>
  <c r="V906" i="34"/>
  <c r="W906" i="34"/>
  <c r="X906" i="34"/>
  <c r="Y906" i="34"/>
  <c r="Z906" i="34"/>
  <c r="AA906" i="34"/>
  <c r="AB906" i="34"/>
  <c r="AC906" i="34"/>
  <c r="AD906" i="34"/>
  <c r="AE906" i="34"/>
  <c r="D908" i="34"/>
  <c r="E908" i="34"/>
  <c r="F908" i="34"/>
  <c r="G908" i="34"/>
  <c r="H908" i="34"/>
  <c r="I908" i="34"/>
  <c r="J908" i="34"/>
  <c r="K908" i="34"/>
  <c r="L908" i="34"/>
  <c r="M908" i="34"/>
  <c r="N908" i="34"/>
  <c r="O908" i="34"/>
  <c r="P908" i="34"/>
  <c r="Q908" i="34"/>
  <c r="R908" i="34"/>
  <c r="S908" i="34"/>
  <c r="T908" i="34"/>
  <c r="V908" i="34"/>
  <c r="W908" i="34"/>
  <c r="X908" i="34"/>
  <c r="Y908" i="34"/>
  <c r="Z908" i="34"/>
  <c r="AA908" i="34"/>
  <c r="AB908" i="34"/>
  <c r="AC908" i="34"/>
  <c r="AD908" i="34"/>
  <c r="AE908" i="34"/>
  <c r="D910" i="34"/>
  <c r="E910" i="34"/>
  <c r="F910" i="34"/>
  <c r="G910" i="34"/>
  <c r="H910" i="34"/>
  <c r="I910" i="34"/>
  <c r="J910" i="34"/>
  <c r="K910" i="34"/>
  <c r="L910" i="34"/>
  <c r="M910" i="34"/>
  <c r="N910" i="34"/>
  <c r="O910" i="34"/>
  <c r="P910" i="34"/>
  <c r="Q910" i="34"/>
  <c r="R910" i="34"/>
  <c r="S910" i="34"/>
  <c r="T910" i="34"/>
  <c r="V910" i="34"/>
  <c r="W910" i="34"/>
  <c r="X910" i="34"/>
  <c r="Y910" i="34"/>
  <c r="Z910" i="34"/>
  <c r="AA910" i="34"/>
  <c r="AB910" i="34"/>
  <c r="AC910" i="34"/>
  <c r="AD910" i="34"/>
  <c r="AE910" i="34"/>
  <c r="D912" i="34"/>
  <c r="E912" i="34"/>
  <c r="F912" i="34"/>
  <c r="G912" i="34"/>
  <c r="H912" i="34"/>
  <c r="I912" i="34"/>
  <c r="J912" i="34"/>
  <c r="K912" i="34"/>
  <c r="L912" i="34"/>
  <c r="M912" i="34"/>
  <c r="N912" i="34"/>
  <c r="O912" i="34"/>
  <c r="P912" i="34"/>
  <c r="Q912" i="34"/>
  <c r="R912" i="34"/>
  <c r="S912" i="34"/>
  <c r="T912" i="34"/>
  <c r="V912" i="34"/>
  <c r="W912" i="34"/>
  <c r="X912" i="34"/>
  <c r="Y912" i="34"/>
  <c r="Z912" i="34"/>
  <c r="AA912" i="34"/>
  <c r="AB912" i="34"/>
  <c r="AC912" i="34"/>
  <c r="AD912" i="34"/>
  <c r="AE912" i="34"/>
  <c r="D914" i="34"/>
  <c r="E914" i="34"/>
  <c r="F914" i="34"/>
  <c r="G914" i="34"/>
  <c r="H914" i="34"/>
  <c r="I914" i="34"/>
  <c r="J914" i="34"/>
  <c r="K914" i="34"/>
  <c r="L914" i="34"/>
  <c r="M914" i="34"/>
  <c r="N914" i="34"/>
  <c r="O914" i="34"/>
  <c r="P914" i="34"/>
  <c r="Q914" i="34"/>
  <c r="R914" i="34"/>
  <c r="S914" i="34"/>
  <c r="T914" i="34"/>
  <c r="V914" i="34"/>
  <c r="W914" i="34"/>
  <c r="X914" i="34"/>
  <c r="Y914" i="34"/>
  <c r="Z914" i="34"/>
  <c r="AA914" i="34"/>
  <c r="AB914" i="34"/>
  <c r="AC914" i="34"/>
  <c r="AD914" i="34"/>
  <c r="AE914" i="34"/>
  <c r="D916" i="34"/>
  <c r="E916" i="34"/>
  <c r="F916" i="34"/>
  <c r="G916" i="34"/>
  <c r="H916" i="34"/>
  <c r="I916" i="34"/>
  <c r="J916" i="34"/>
  <c r="K916" i="34"/>
  <c r="L916" i="34"/>
  <c r="M916" i="34"/>
  <c r="N916" i="34"/>
  <c r="O916" i="34"/>
  <c r="P916" i="34"/>
  <c r="Q916" i="34"/>
  <c r="R916" i="34"/>
  <c r="S916" i="34"/>
  <c r="T916" i="34"/>
  <c r="V916" i="34"/>
  <c r="W916" i="34"/>
  <c r="X916" i="34"/>
  <c r="Y916" i="34"/>
  <c r="Z916" i="34"/>
  <c r="AA916" i="34"/>
  <c r="AB916" i="34"/>
  <c r="AC916" i="34"/>
  <c r="AD916" i="34"/>
  <c r="AE916" i="34"/>
  <c r="D918" i="34"/>
  <c r="E918" i="34"/>
  <c r="F918" i="34"/>
  <c r="G918" i="34"/>
  <c r="H918" i="34"/>
  <c r="I918" i="34"/>
  <c r="J918" i="34"/>
  <c r="K918" i="34"/>
  <c r="L918" i="34"/>
  <c r="M918" i="34"/>
  <c r="N918" i="34"/>
  <c r="O918" i="34"/>
  <c r="P918" i="34"/>
  <c r="Q918" i="34"/>
  <c r="R918" i="34"/>
  <c r="S918" i="34"/>
  <c r="T918" i="34"/>
  <c r="V918" i="34"/>
  <c r="W918" i="34"/>
  <c r="X918" i="34"/>
  <c r="Y918" i="34"/>
  <c r="Z918" i="34"/>
  <c r="AA918" i="34"/>
  <c r="AB918" i="34"/>
  <c r="AC918" i="34"/>
  <c r="AD918" i="34"/>
  <c r="AE918" i="34"/>
  <c r="D920" i="34"/>
  <c r="E920" i="34"/>
  <c r="F920" i="34"/>
  <c r="G920" i="34"/>
  <c r="H920" i="34"/>
  <c r="I920" i="34"/>
  <c r="J920" i="34"/>
  <c r="K920" i="34"/>
  <c r="L920" i="34"/>
  <c r="M920" i="34"/>
  <c r="N920" i="34"/>
  <c r="O920" i="34"/>
  <c r="P920" i="34"/>
  <c r="Q920" i="34"/>
  <c r="R920" i="34"/>
  <c r="S920" i="34"/>
  <c r="T920" i="34"/>
  <c r="V920" i="34"/>
  <c r="W920" i="34"/>
  <c r="X920" i="34"/>
  <c r="Y920" i="34"/>
  <c r="Z920" i="34"/>
  <c r="AA920" i="34"/>
  <c r="AB920" i="34"/>
  <c r="AC920" i="34"/>
  <c r="AD920" i="34"/>
  <c r="AE920" i="34"/>
  <c r="D922" i="34"/>
  <c r="E922" i="34"/>
  <c r="F922" i="34"/>
  <c r="G922" i="34"/>
  <c r="H922" i="34"/>
  <c r="I922" i="34"/>
  <c r="J922" i="34"/>
  <c r="K922" i="34"/>
  <c r="L922" i="34"/>
  <c r="M922" i="34"/>
  <c r="N922" i="34"/>
  <c r="O922" i="34"/>
  <c r="P922" i="34"/>
  <c r="Q922" i="34"/>
  <c r="R922" i="34"/>
  <c r="S922" i="34"/>
  <c r="T922" i="34"/>
  <c r="V922" i="34"/>
  <c r="W922" i="34"/>
  <c r="X922" i="34"/>
  <c r="Y922" i="34"/>
  <c r="Z922" i="34"/>
  <c r="AA922" i="34"/>
  <c r="AB922" i="34"/>
  <c r="AC922" i="34"/>
  <c r="AD922" i="34"/>
  <c r="AE922" i="34"/>
  <c r="D924" i="34"/>
  <c r="E924" i="34"/>
  <c r="F924" i="34"/>
  <c r="G924" i="34"/>
  <c r="H924" i="34"/>
  <c r="I924" i="34"/>
  <c r="J924" i="34"/>
  <c r="K924" i="34"/>
  <c r="L924" i="34"/>
  <c r="M924" i="34"/>
  <c r="N924" i="34"/>
  <c r="O924" i="34"/>
  <c r="P924" i="34"/>
  <c r="Q924" i="34"/>
  <c r="R924" i="34"/>
  <c r="S924" i="34"/>
  <c r="T924" i="34"/>
  <c r="V924" i="34"/>
  <c r="W924" i="34"/>
  <c r="X924" i="34"/>
  <c r="Y924" i="34"/>
  <c r="Z924" i="34"/>
  <c r="AA924" i="34"/>
  <c r="AB924" i="34"/>
  <c r="AC924" i="34"/>
  <c r="AD924" i="34"/>
  <c r="AE924" i="34"/>
  <c r="D926" i="34"/>
  <c r="E926" i="34"/>
  <c r="F926" i="34"/>
  <c r="G926" i="34"/>
  <c r="H926" i="34"/>
  <c r="I926" i="34"/>
  <c r="J926" i="34"/>
  <c r="K926" i="34"/>
  <c r="L926" i="34"/>
  <c r="M926" i="34"/>
  <c r="N926" i="34"/>
  <c r="O926" i="34"/>
  <c r="P926" i="34"/>
  <c r="Q926" i="34"/>
  <c r="R926" i="34"/>
  <c r="S926" i="34"/>
  <c r="T926" i="34"/>
  <c r="V926" i="34"/>
  <c r="W926" i="34"/>
  <c r="X926" i="34"/>
  <c r="Y926" i="34"/>
  <c r="Z926" i="34"/>
  <c r="AA926" i="34"/>
  <c r="AB926" i="34"/>
  <c r="AC926" i="34"/>
  <c r="AD926" i="34"/>
  <c r="AE926" i="34"/>
  <c r="D928" i="34"/>
  <c r="E928" i="34"/>
  <c r="F928" i="34"/>
  <c r="G928" i="34"/>
  <c r="H928" i="34"/>
  <c r="I928" i="34"/>
  <c r="J928" i="34"/>
  <c r="K928" i="34"/>
  <c r="L928" i="34"/>
  <c r="M928" i="34"/>
  <c r="N928" i="34"/>
  <c r="O928" i="34"/>
  <c r="P928" i="34"/>
  <c r="Q928" i="34"/>
  <c r="R928" i="34"/>
  <c r="S928" i="34"/>
  <c r="T928" i="34"/>
  <c r="V928" i="34"/>
  <c r="W928" i="34"/>
  <c r="X928" i="34"/>
  <c r="Y928" i="34"/>
  <c r="Z928" i="34"/>
  <c r="AA928" i="34"/>
  <c r="AB928" i="34"/>
  <c r="AC928" i="34"/>
  <c r="AD928" i="34"/>
  <c r="AE928" i="34"/>
  <c r="D930" i="34"/>
  <c r="E930" i="34"/>
  <c r="F930" i="34"/>
  <c r="G930" i="34"/>
  <c r="H930" i="34"/>
  <c r="I930" i="34"/>
  <c r="J930" i="34"/>
  <c r="K930" i="34"/>
  <c r="L930" i="34"/>
  <c r="M930" i="34"/>
  <c r="N930" i="34"/>
  <c r="O930" i="34"/>
  <c r="P930" i="34"/>
  <c r="Q930" i="34"/>
  <c r="R930" i="34"/>
  <c r="S930" i="34"/>
  <c r="T930" i="34"/>
  <c r="V930" i="34"/>
  <c r="W930" i="34"/>
  <c r="X930" i="34"/>
  <c r="Y930" i="34"/>
  <c r="Z930" i="34"/>
  <c r="AA930" i="34"/>
  <c r="AB930" i="34"/>
  <c r="AC930" i="34"/>
  <c r="AD930" i="34"/>
  <c r="AE930" i="34"/>
  <c r="D932" i="34"/>
  <c r="E932" i="34"/>
  <c r="F932" i="34"/>
  <c r="G932" i="34"/>
  <c r="H932" i="34"/>
  <c r="I932" i="34"/>
  <c r="J932" i="34"/>
  <c r="K932" i="34"/>
  <c r="L932" i="34"/>
  <c r="M932" i="34"/>
  <c r="N932" i="34"/>
  <c r="O932" i="34"/>
  <c r="P932" i="34"/>
  <c r="Q932" i="34"/>
  <c r="R932" i="34"/>
  <c r="S932" i="34"/>
  <c r="T932" i="34"/>
  <c r="V932" i="34"/>
  <c r="W932" i="34"/>
  <c r="X932" i="34"/>
  <c r="Y932" i="34"/>
  <c r="Z932" i="34"/>
  <c r="AA932" i="34"/>
  <c r="AB932" i="34"/>
  <c r="AC932" i="34"/>
  <c r="AD932" i="34"/>
  <c r="AE932" i="34"/>
  <c r="D934" i="34"/>
  <c r="E934" i="34"/>
  <c r="F934" i="34"/>
  <c r="G934" i="34"/>
  <c r="H934" i="34"/>
  <c r="I934" i="34"/>
  <c r="J934" i="34"/>
  <c r="K934" i="34"/>
  <c r="L934" i="34"/>
  <c r="M934" i="34"/>
  <c r="N934" i="34"/>
  <c r="O934" i="34"/>
  <c r="P934" i="34"/>
  <c r="Q934" i="34"/>
  <c r="R934" i="34"/>
  <c r="S934" i="34"/>
  <c r="T934" i="34"/>
  <c r="V934" i="34"/>
  <c r="W934" i="34"/>
  <c r="X934" i="34"/>
  <c r="Y934" i="34"/>
  <c r="Z934" i="34"/>
  <c r="AA934" i="34"/>
  <c r="AB934" i="34"/>
  <c r="AC934" i="34"/>
  <c r="AD934" i="34"/>
  <c r="AE934" i="34"/>
  <c r="D936" i="34"/>
  <c r="E936" i="34"/>
  <c r="F936" i="34"/>
  <c r="G936" i="34"/>
  <c r="H936" i="34"/>
  <c r="I936" i="34"/>
  <c r="J936" i="34"/>
  <c r="K936" i="34"/>
  <c r="L936" i="34"/>
  <c r="M936" i="34"/>
  <c r="N936" i="34"/>
  <c r="O936" i="34"/>
  <c r="P936" i="34"/>
  <c r="Q936" i="34"/>
  <c r="R936" i="34"/>
  <c r="S936" i="34"/>
  <c r="T936" i="34"/>
  <c r="V936" i="34"/>
  <c r="W936" i="34"/>
  <c r="X936" i="34"/>
  <c r="Y936" i="34"/>
  <c r="Z936" i="34"/>
  <c r="AA936" i="34"/>
  <c r="AB936" i="34"/>
  <c r="AC936" i="34"/>
  <c r="AD936" i="34"/>
  <c r="AE936" i="34"/>
  <c r="D938" i="34"/>
  <c r="E938" i="34"/>
  <c r="F938" i="34"/>
  <c r="G938" i="34"/>
  <c r="H938" i="34"/>
  <c r="I938" i="34"/>
  <c r="J938" i="34"/>
  <c r="K938" i="34"/>
  <c r="L938" i="34"/>
  <c r="M938" i="34"/>
  <c r="N938" i="34"/>
  <c r="O938" i="34"/>
  <c r="P938" i="34"/>
  <c r="Q938" i="34"/>
  <c r="R938" i="34"/>
  <c r="S938" i="34"/>
  <c r="T938" i="34"/>
  <c r="V938" i="34"/>
  <c r="W938" i="34"/>
  <c r="X938" i="34"/>
  <c r="Y938" i="34"/>
  <c r="Z938" i="34"/>
  <c r="AA938" i="34"/>
  <c r="AB938" i="34"/>
  <c r="AC938" i="34"/>
  <c r="AD938" i="34"/>
  <c r="AE938" i="34"/>
  <c r="D940" i="34"/>
  <c r="E940" i="34"/>
  <c r="F940" i="34"/>
  <c r="G940" i="34"/>
  <c r="H940" i="34"/>
  <c r="I940" i="34"/>
  <c r="J940" i="34"/>
  <c r="K940" i="34"/>
  <c r="L940" i="34"/>
  <c r="M940" i="34"/>
  <c r="N940" i="34"/>
  <c r="O940" i="34"/>
  <c r="P940" i="34"/>
  <c r="Q940" i="34"/>
  <c r="R940" i="34"/>
  <c r="S940" i="34"/>
  <c r="T940" i="34"/>
  <c r="V940" i="34"/>
  <c r="W940" i="34"/>
  <c r="X940" i="34"/>
  <c r="Y940" i="34"/>
  <c r="Z940" i="34"/>
  <c r="AA940" i="34"/>
  <c r="AB940" i="34"/>
  <c r="AC940" i="34"/>
  <c r="AD940" i="34"/>
  <c r="AE940" i="34"/>
  <c r="D942" i="34"/>
  <c r="E942" i="34"/>
  <c r="F942" i="34"/>
  <c r="G942" i="34"/>
  <c r="H942" i="34"/>
  <c r="I942" i="34"/>
  <c r="J942" i="34"/>
  <c r="K942" i="34"/>
  <c r="L942" i="34"/>
  <c r="M942" i="34"/>
  <c r="N942" i="34"/>
  <c r="O942" i="34"/>
  <c r="P942" i="34"/>
  <c r="Q942" i="34"/>
  <c r="R942" i="34"/>
  <c r="S942" i="34"/>
  <c r="T942" i="34"/>
  <c r="V942" i="34"/>
  <c r="W942" i="34"/>
  <c r="X942" i="34"/>
  <c r="Y942" i="34"/>
  <c r="Z942" i="34"/>
  <c r="AA942" i="34"/>
  <c r="AB942" i="34"/>
  <c r="AC942" i="34"/>
  <c r="AD942" i="34"/>
  <c r="AE942" i="34"/>
  <c r="D944" i="34"/>
  <c r="E944" i="34"/>
  <c r="F944" i="34"/>
  <c r="G944" i="34"/>
  <c r="H944" i="34"/>
  <c r="I944" i="34"/>
  <c r="J944" i="34"/>
  <c r="K944" i="34"/>
  <c r="L944" i="34"/>
  <c r="M944" i="34"/>
  <c r="N944" i="34"/>
  <c r="O944" i="34"/>
  <c r="P944" i="34"/>
  <c r="Q944" i="34"/>
  <c r="R944" i="34"/>
  <c r="S944" i="34"/>
  <c r="T944" i="34"/>
  <c r="V944" i="34"/>
  <c r="W944" i="34"/>
  <c r="X944" i="34"/>
  <c r="Y944" i="34"/>
  <c r="Z944" i="34"/>
  <c r="AA944" i="34"/>
  <c r="AB944" i="34"/>
  <c r="AC944" i="34"/>
  <c r="AD944" i="34"/>
  <c r="AE944" i="34"/>
  <c r="D946" i="34"/>
  <c r="E946" i="34"/>
  <c r="F946" i="34"/>
  <c r="G946" i="34"/>
  <c r="H946" i="34"/>
  <c r="I946" i="34"/>
  <c r="J946" i="34"/>
  <c r="K946" i="34"/>
  <c r="L946" i="34"/>
  <c r="M946" i="34"/>
  <c r="N946" i="34"/>
  <c r="O946" i="34"/>
  <c r="P946" i="34"/>
  <c r="Q946" i="34"/>
  <c r="R946" i="34"/>
  <c r="S946" i="34"/>
  <c r="T946" i="34"/>
  <c r="V946" i="34"/>
  <c r="W946" i="34"/>
  <c r="X946" i="34"/>
  <c r="Y946" i="34"/>
  <c r="Z946" i="34"/>
  <c r="AA946" i="34"/>
  <c r="AB946" i="34"/>
  <c r="AC946" i="34"/>
  <c r="AD946" i="34"/>
  <c r="AE946" i="34"/>
  <c r="D948" i="34"/>
  <c r="E948" i="34"/>
  <c r="F948" i="34"/>
  <c r="G948" i="34"/>
  <c r="H948" i="34"/>
  <c r="I948" i="34"/>
  <c r="J948" i="34"/>
  <c r="K948" i="34"/>
  <c r="L948" i="34"/>
  <c r="M948" i="34"/>
  <c r="N948" i="34"/>
  <c r="O948" i="34"/>
  <c r="P948" i="34"/>
  <c r="Q948" i="34"/>
  <c r="R948" i="34"/>
  <c r="S948" i="34"/>
  <c r="T948" i="34"/>
  <c r="V948" i="34"/>
  <c r="W948" i="34"/>
  <c r="X948" i="34"/>
  <c r="Y948" i="34"/>
  <c r="Z948" i="34"/>
  <c r="AA948" i="34"/>
  <c r="AB948" i="34"/>
  <c r="AC948" i="34"/>
  <c r="AD948" i="34"/>
  <c r="AE948" i="34"/>
  <c r="D950" i="34"/>
  <c r="E950" i="34"/>
  <c r="F950" i="34"/>
  <c r="G950" i="34"/>
  <c r="H950" i="34"/>
  <c r="I950" i="34"/>
  <c r="J950" i="34"/>
  <c r="K950" i="34"/>
  <c r="L950" i="34"/>
  <c r="M950" i="34"/>
  <c r="N950" i="34"/>
  <c r="O950" i="34"/>
  <c r="P950" i="34"/>
  <c r="Q950" i="34"/>
  <c r="R950" i="34"/>
  <c r="S950" i="34"/>
  <c r="T950" i="34"/>
  <c r="V950" i="34"/>
  <c r="W950" i="34"/>
  <c r="X950" i="34"/>
  <c r="Y950" i="34"/>
  <c r="Z950" i="34"/>
  <c r="AA950" i="34"/>
  <c r="AB950" i="34"/>
  <c r="AC950" i="34"/>
  <c r="AD950" i="34"/>
  <c r="AE950" i="34"/>
  <c r="D952" i="34"/>
  <c r="E952" i="34"/>
  <c r="F952" i="34"/>
  <c r="G952" i="34"/>
  <c r="H952" i="34"/>
  <c r="I952" i="34"/>
  <c r="J952" i="34"/>
  <c r="K952" i="34"/>
  <c r="L952" i="34"/>
  <c r="M952" i="34"/>
  <c r="N952" i="34"/>
  <c r="O952" i="34"/>
  <c r="P952" i="34"/>
  <c r="Q952" i="34"/>
  <c r="R952" i="34"/>
  <c r="S952" i="34"/>
  <c r="T952" i="34"/>
  <c r="V952" i="34"/>
  <c r="W952" i="34"/>
  <c r="X952" i="34"/>
  <c r="Y952" i="34"/>
  <c r="Z952" i="34"/>
  <c r="AA952" i="34"/>
  <c r="AB952" i="34"/>
  <c r="AC952" i="34"/>
  <c r="AD952" i="34"/>
  <c r="AE952" i="34"/>
  <c r="D954" i="34"/>
  <c r="E954" i="34"/>
  <c r="F954" i="34"/>
  <c r="G954" i="34"/>
  <c r="H954" i="34"/>
  <c r="I954" i="34"/>
  <c r="J954" i="34"/>
  <c r="K954" i="34"/>
  <c r="L954" i="34"/>
  <c r="M954" i="34"/>
  <c r="N954" i="34"/>
  <c r="O954" i="34"/>
  <c r="P954" i="34"/>
  <c r="Q954" i="34"/>
  <c r="R954" i="34"/>
  <c r="S954" i="34"/>
  <c r="T954" i="34"/>
  <c r="V954" i="34"/>
  <c r="W954" i="34"/>
  <c r="X954" i="34"/>
  <c r="Y954" i="34"/>
  <c r="Z954" i="34"/>
  <c r="AA954" i="34"/>
  <c r="AB954" i="34"/>
  <c r="AC954" i="34"/>
  <c r="AD954" i="34"/>
  <c r="AE954" i="34"/>
  <c r="D956" i="34"/>
  <c r="E956" i="34"/>
  <c r="F956" i="34"/>
  <c r="G956" i="34"/>
  <c r="H956" i="34"/>
  <c r="I956" i="34"/>
  <c r="J956" i="34"/>
  <c r="K956" i="34"/>
  <c r="L956" i="34"/>
  <c r="M956" i="34"/>
  <c r="N956" i="34"/>
  <c r="O956" i="34"/>
  <c r="P956" i="34"/>
  <c r="Q956" i="34"/>
  <c r="R956" i="34"/>
  <c r="S956" i="34"/>
  <c r="T956" i="34"/>
  <c r="V956" i="34"/>
  <c r="W956" i="34"/>
  <c r="X956" i="34"/>
  <c r="Y956" i="34"/>
  <c r="Z956" i="34"/>
  <c r="AA956" i="34"/>
  <c r="AB956" i="34"/>
  <c r="AC956" i="34"/>
  <c r="AD956" i="34"/>
  <c r="AE956" i="34"/>
  <c r="D958" i="34"/>
  <c r="E958" i="34"/>
  <c r="F958" i="34"/>
  <c r="G958" i="34"/>
  <c r="H958" i="34"/>
  <c r="I958" i="34"/>
  <c r="J958" i="34"/>
  <c r="K958" i="34"/>
  <c r="L958" i="34"/>
  <c r="M958" i="34"/>
  <c r="N958" i="34"/>
  <c r="O958" i="34"/>
  <c r="P958" i="34"/>
  <c r="Q958" i="34"/>
  <c r="R958" i="34"/>
  <c r="S958" i="34"/>
  <c r="T958" i="34"/>
  <c r="V958" i="34"/>
  <c r="W958" i="34"/>
  <c r="X958" i="34"/>
  <c r="Y958" i="34"/>
  <c r="Z958" i="34"/>
  <c r="AA958" i="34"/>
  <c r="AB958" i="34"/>
  <c r="AC958" i="34"/>
  <c r="AD958" i="34"/>
  <c r="AE958" i="34"/>
  <c r="D960" i="34"/>
  <c r="E960" i="34"/>
  <c r="F960" i="34"/>
  <c r="G960" i="34"/>
  <c r="H960" i="34"/>
  <c r="I960" i="34"/>
  <c r="J960" i="34"/>
  <c r="K960" i="34"/>
  <c r="L960" i="34"/>
  <c r="M960" i="34"/>
  <c r="N960" i="34"/>
  <c r="O960" i="34"/>
  <c r="P960" i="34"/>
  <c r="Q960" i="34"/>
  <c r="R960" i="34"/>
  <c r="S960" i="34"/>
  <c r="T960" i="34"/>
  <c r="V960" i="34"/>
  <c r="W960" i="34"/>
  <c r="X960" i="34"/>
  <c r="Y960" i="34"/>
  <c r="Z960" i="34"/>
  <c r="AA960" i="34"/>
  <c r="AB960" i="34"/>
  <c r="AC960" i="34"/>
  <c r="AD960" i="34"/>
  <c r="AE960" i="34"/>
  <c r="D962" i="34"/>
  <c r="E962" i="34"/>
  <c r="F962" i="34"/>
  <c r="G962" i="34"/>
  <c r="H962" i="34"/>
  <c r="I962" i="34"/>
  <c r="J962" i="34"/>
  <c r="K962" i="34"/>
  <c r="L962" i="34"/>
  <c r="M962" i="34"/>
  <c r="N962" i="34"/>
  <c r="O962" i="34"/>
  <c r="P962" i="34"/>
  <c r="Q962" i="34"/>
  <c r="R962" i="34"/>
  <c r="S962" i="34"/>
  <c r="T962" i="34"/>
  <c r="V962" i="34"/>
  <c r="W962" i="34"/>
  <c r="X962" i="34"/>
  <c r="Y962" i="34"/>
  <c r="Z962" i="34"/>
  <c r="AA962" i="34"/>
  <c r="AB962" i="34"/>
  <c r="AC962" i="34"/>
  <c r="AD962" i="34"/>
  <c r="AE962" i="34"/>
  <c r="D964" i="34"/>
  <c r="E964" i="34"/>
  <c r="F964" i="34"/>
  <c r="G964" i="34"/>
  <c r="H964" i="34"/>
  <c r="I964" i="34"/>
  <c r="J964" i="34"/>
  <c r="K964" i="34"/>
  <c r="L964" i="34"/>
  <c r="M964" i="34"/>
  <c r="N964" i="34"/>
  <c r="O964" i="34"/>
  <c r="P964" i="34"/>
  <c r="Q964" i="34"/>
  <c r="R964" i="34"/>
  <c r="S964" i="34"/>
  <c r="T964" i="34"/>
  <c r="V964" i="34"/>
  <c r="W964" i="34"/>
  <c r="X964" i="34"/>
  <c r="Y964" i="34"/>
  <c r="Z964" i="34"/>
  <c r="AA964" i="34"/>
  <c r="AB964" i="34"/>
  <c r="AC964" i="34"/>
  <c r="AD964" i="34"/>
  <c r="AE964" i="34"/>
  <c r="D966" i="34"/>
  <c r="E966" i="34"/>
  <c r="F966" i="34"/>
  <c r="G966" i="34"/>
  <c r="H966" i="34"/>
  <c r="I966" i="34"/>
  <c r="J966" i="34"/>
  <c r="K966" i="34"/>
  <c r="L966" i="34"/>
  <c r="M966" i="34"/>
  <c r="N966" i="34"/>
  <c r="O966" i="34"/>
  <c r="P966" i="34"/>
  <c r="Q966" i="34"/>
  <c r="R966" i="34"/>
  <c r="S966" i="34"/>
  <c r="T966" i="34"/>
  <c r="V966" i="34"/>
  <c r="W966" i="34"/>
  <c r="X966" i="34"/>
  <c r="Y966" i="34"/>
  <c r="Z966" i="34"/>
  <c r="AA966" i="34"/>
  <c r="AB966" i="34"/>
  <c r="AC966" i="34"/>
  <c r="AD966" i="34"/>
  <c r="AE966" i="34"/>
  <c r="D968" i="34"/>
  <c r="E968" i="34"/>
  <c r="F968" i="34"/>
  <c r="G968" i="34"/>
  <c r="H968" i="34"/>
  <c r="I968" i="34"/>
  <c r="J968" i="34"/>
  <c r="K968" i="34"/>
  <c r="L968" i="34"/>
  <c r="M968" i="34"/>
  <c r="N968" i="34"/>
  <c r="O968" i="34"/>
  <c r="P968" i="34"/>
  <c r="Q968" i="34"/>
  <c r="R968" i="34"/>
  <c r="S968" i="34"/>
  <c r="T968" i="34"/>
  <c r="V968" i="34"/>
  <c r="W968" i="34"/>
  <c r="X968" i="34"/>
  <c r="Y968" i="34"/>
  <c r="Z968" i="34"/>
  <c r="AA968" i="34"/>
  <c r="AB968" i="34"/>
  <c r="AC968" i="34"/>
  <c r="AD968" i="34"/>
  <c r="AE968" i="34"/>
  <c r="D970" i="34"/>
  <c r="E970" i="34"/>
  <c r="F970" i="34"/>
  <c r="G970" i="34"/>
  <c r="H970" i="34"/>
  <c r="I970" i="34"/>
  <c r="J970" i="34"/>
  <c r="K970" i="34"/>
  <c r="L970" i="34"/>
  <c r="M970" i="34"/>
  <c r="N970" i="34"/>
  <c r="O970" i="34"/>
  <c r="P970" i="34"/>
  <c r="Q970" i="34"/>
  <c r="R970" i="34"/>
  <c r="S970" i="34"/>
  <c r="T970" i="34"/>
  <c r="V970" i="34"/>
  <c r="W970" i="34"/>
  <c r="X970" i="34"/>
  <c r="Y970" i="34"/>
  <c r="Z970" i="34"/>
  <c r="AA970" i="34"/>
  <c r="AB970" i="34"/>
  <c r="AC970" i="34"/>
  <c r="AD970" i="34"/>
  <c r="AE970" i="34"/>
  <c r="D972" i="34"/>
  <c r="E972" i="34"/>
  <c r="F972" i="34"/>
  <c r="G972" i="34"/>
  <c r="H972" i="34"/>
  <c r="I972" i="34"/>
  <c r="J972" i="34"/>
  <c r="K972" i="34"/>
  <c r="L972" i="34"/>
  <c r="M972" i="34"/>
  <c r="N972" i="34"/>
  <c r="O972" i="34"/>
  <c r="P972" i="34"/>
  <c r="Q972" i="34"/>
  <c r="R972" i="34"/>
  <c r="S972" i="34"/>
  <c r="T972" i="34"/>
  <c r="V972" i="34"/>
  <c r="W972" i="34"/>
  <c r="X972" i="34"/>
  <c r="Y972" i="34"/>
  <c r="Z972" i="34"/>
  <c r="AA972" i="34"/>
  <c r="AB972" i="34"/>
  <c r="AC972" i="34"/>
  <c r="AD972" i="34"/>
  <c r="AE972" i="34"/>
  <c r="D977" i="34"/>
  <c r="E977" i="34"/>
  <c r="F977" i="34"/>
  <c r="G977" i="34"/>
  <c r="H977" i="34"/>
  <c r="I977" i="34"/>
  <c r="J977" i="34"/>
  <c r="K977" i="34"/>
  <c r="L977" i="34"/>
  <c r="M977" i="34"/>
  <c r="N977" i="34"/>
  <c r="O977" i="34"/>
  <c r="P977" i="34"/>
  <c r="Q977" i="34"/>
  <c r="R977" i="34"/>
  <c r="S977" i="34"/>
  <c r="T977" i="34"/>
  <c r="V977" i="34"/>
  <c r="W977" i="34"/>
  <c r="X977" i="34"/>
  <c r="Y977" i="34"/>
  <c r="Z977" i="34"/>
  <c r="AA977" i="34"/>
  <c r="AB977" i="34"/>
  <c r="AC977" i="34"/>
  <c r="AD977" i="34"/>
  <c r="AE977" i="34"/>
  <c r="D979" i="34"/>
  <c r="E979" i="34"/>
  <c r="F979" i="34"/>
  <c r="G979" i="34"/>
  <c r="H979" i="34"/>
  <c r="I979" i="34"/>
  <c r="J979" i="34"/>
  <c r="K979" i="34"/>
  <c r="L979" i="34"/>
  <c r="M979" i="34"/>
  <c r="N979" i="34"/>
  <c r="O979" i="34"/>
  <c r="P979" i="34"/>
  <c r="Q979" i="34"/>
  <c r="R979" i="34"/>
  <c r="S979" i="34"/>
  <c r="T979" i="34"/>
  <c r="V979" i="34"/>
  <c r="W979" i="34"/>
  <c r="X979" i="34"/>
  <c r="Y979" i="34"/>
  <c r="Z979" i="34"/>
  <c r="AA979" i="34"/>
  <c r="AB979" i="34"/>
  <c r="AC979" i="34"/>
  <c r="AD979" i="34"/>
  <c r="AE979" i="34"/>
  <c r="D981" i="34"/>
  <c r="E981" i="34"/>
  <c r="F981" i="34"/>
  <c r="G981" i="34"/>
  <c r="H981" i="34"/>
  <c r="I981" i="34"/>
  <c r="J981" i="34"/>
  <c r="K981" i="34"/>
  <c r="L981" i="34"/>
  <c r="M981" i="34"/>
  <c r="N981" i="34"/>
  <c r="O981" i="34"/>
  <c r="P981" i="34"/>
  <c r="Q981" i="34"/>
  <c r="R981" i="34"/>
  <c r="S981" i="34"/>
  <c r="T981" i="34"/>
  <c r="V981" i="34"/>
  <c r="W981" i="34"/>
  <c r="X981" i="34"/>
  <c r="Y981" i="34"/>
  <c r="Z981" i="34"/>
  <c r="AA981" i="34"/>
  <c r="AB981" i="34"/>
  <c r="AC981" i="34"/>
  <c r="AD981" i="34"/>
  <c r="AE981" i="34"/>
  <c r="D983" i="34"/>
  <c r="E983" i="34"/>
  <c r="F983" i="34"/>
  <c r="G983" i="34"/>
  <c r="H983" i="34"/>
  <c r="I983" i="34"/>
  <c r="J983" i="34"/>
  <c r="K983" i="34"/>
  <c r="L983" i="34"/>
  <c r="M983" i="34"/>
  <c r="N983" i="34"/>
  <c r="O983" i="34"/>
  <c r="P983" i="34"/>
  <c r="Q983" i="34"/>
  <c r="R983" i="34"/>
  <c r="S983" i="34"/>
  <c r="T983" i="34"/>
  <c r="V983" i="34"/>
  <c r="W983" i="34"/>
  <c r="X983" i="34"/>
  <c r="Y983" i="34"/>
  <c r="Z983" i="34"/>
  <c r="AA983" i="34"/>
  <c r="AB983" i="34"/>
  <c r="AC983" i="34"/>
  <c r="AD983" i="34"/>
  <c r="AE983" i="34"/>
  <c r="D985" i="34"/>
  <c r="E985" i="34"/>
  <c r="F985" i="34"/>
  <c r="G985" i="34"/>
  <c r="H985" i="34"/>
  <c r="I985" i="34"/>
  <c r="J985" i="34"/>
  <c r="K985" i="34"/>
  <c r="L985" i="34"/>
  <c r="M985" i="34"/>
  <c r="N985" i="34"/>
  <c r="O985" i="34"/>
  <c r="P985" i="34"/>
  <c r="Q985" i="34"/>
  <c r="R985" i="34"/>
  <c r="S985" i="34"/>
  <c r="T985" i="34"/>
  <c r="V985" i="34"/>
  <c r="W985" i="34"/>
  <c r="X985" i="34"/>
  <c r="Y985" i="34"/>
  <c r="Z985" i="34"/>
  <c r="AA985" i="34"/>
  <c r="AB985" i="34"/>
  <c r="AC985" i="34"/>
  <c r="AD985" i="34"/>
  <c r="AE985" i="34"/>
  <c r="D987" i="34"/>
  <c r="E987" i="34"/>
  <c r="F987" i="34"/>
  <c r="G987" i="34"/>
  <c r="H987" i="34"/>
  <c r="I987" i="34"/>
  <c r="J987" i="34"/>
  <c r="K987" i="34"/>
  <c r="L987" i="34"/>
  <c r="M987" i="34"/>
  <c r="N987" i="34"/>
  <c r="O987" i="34"/>
  <c r="P987" i="34"/>
  <c r="Q987" i="34"/>
  <c r="R987" i="34"/>
  <c r="S987" i="34"/>
  <c r="T987" i="34"/>
  <c r="V987" i="34"/>
  <c r="W987" i="34"/>
  <c r="X987" i="34"/>
  <c r="Y987" i="34"/>
  <c r="Z987" i="34"/>
  <c r="AA987" i="34"/>
  <c r="AB987" i="34"/>
  <c r="AC987" i="34"/>
  <c r="AD987" i="34"/>
  <c r="AE987" i="34"/>
  <c r="D989" i="34"/>
  <c r="E989" i="34"/>
  <c r="F989" i="34"/>
  <c r="G989" i="34"/>
  <c r="H989" i="34"/>
  <c r="I989" i="34"/>
  <c r="J989" i="34"/>
  <c r="K989" i="34"/>
  <c r="L989" i="34"/>
  <c r="M989" i="34"/>
  <c r="N989" i="34"/>
  <c r="O989" i="34"/>
  <c r="P989" i="34"/>
  <c r="Q989" i="34"/>
  <c r="R989" i="34"/>
  <c r="S989" i="34"/>
  <c r="T989" i="34"/>
  <c r="V989" i="34"/>
  <c r="W989" i="34"/>
  <c r="X989" i="34"/>
  <c r="Y989" i="34"/>
  <c r="Z989" i="34"/>
  <c r="AA989" i="34"/>
  <c r="AB989" i="34"/>
  <c r="AC989" i="34"/>
  <c r="AD989" i="34"/>
  <c r="AE989" i="34"/>
  <c r="D991" i="34"/>
  <c r="E991" i="34"/>
  <c r="F991" i="34"/>
  <c r="G991" i="34"/>
  <c r="H991" i="34"/>
  <c r="I991" i="34"/>
  <c r="J991" i="34"/>
  <c r="K991" i="34"/>
  <c r="L991" i="34"/>
  <c r="M991" i="34"/>
  <c r="N991" i="34"/>
  <c r="O991" i="34"/>
  <c r="P991" i="34"/>
  <c r="Q991" i="34"/>
  <c r="R991" i="34"/>
  <c r="S991" i="34"/>
  <c r="T991" i="34"/>
  <c r="V991" i="34"/>
  <c r="W991" i="34"/>
  <c r="X991" i="34"/>
  <c r="Y991" i="34"/>
  <c r="Z991" i="34"/>
  <c r="AA991" i="34"/>
  <c r="AB991" i="34"/>
  <c r="AC991" i="34"/>
  <c r="AD991" i="34"/>
  <c r="AE991" i="34"/>
  <c r="D993" i="34"/>
  <c r="E993" i="34"/>
  <c r="F993" i="34"/>
  <c r="G993" i="34"/>
  <c r="H993" i="34"/>
  <c r="I993" i="34"/>
  <c r="J993" i="34"/>
  <c r="K993" i="34"/>
  <c r="L993" i="34"/>
  <c r="M993" i="34"/>
  <c r="N993" i="34"/>
  <c r="O993" i="34"/>
  <c r="P993" i="34"/>
  <c r="Q993" i="34"/>
  <c r="R993" i="34"/>
  <c r="S993" i="34"/>
  <c r="T993" i="34"/>
  <c r="V993" i="34"/>
  <c r="W993" i="34"/>
  <c r="X993" i="34"/>
  <c r="Y993" i="34"/>
  <c r="Z993" i="34"/>
  <c r="AA993" i="34"/>
  <c r="AB993" i="34"/>
  <c r="AC993" i="34"/>
  <c r="AD993" i="34"/>
  <c r="AE993" i="34"/>
  <c r="D995" i="34"/>
  <c r="E995" i="34"/>
  <c r="F995" i="34"/>
  <c r="G995" i="34"/>
  <c r="H995" i="34"/>
  <c r="I995" i="34"/>
  <c r="J995" i="34"/>
  <c r="K995" i="34"/>
  <c r="L995" i="34"/>
  <c r="M995" i="34"/>
  <c r="N995" i="34"/>
  <c r="O995" i="34"/>
  <c r="P995" i="34"/>
  <c r="Q995" i="34"/>
  <c r="R995" i="34"/>
  <c r="S995" i="34"/>
  <c r="T995" i="34"/>
  <c r="V995" i="34"/>
  <c r="W995" i="34"/>
  <c r="X995" i="34"/>
  <c r="Y995" i="34"/>
  <c r="Z995" i="34"/>
  <c r="AA995" i="34"/>
  <c r="AB995" i="34"/>
  <c r="AC995" i="34"/>
  <c r="AD995" i="34"/>
  <c r="AE995" i="34"/>
  <c r="D997" i="34"/>
  <c r="E997" i="34"/>
  <c r="F997" i="34"/>
  <c r="G997" i="34"/>
  <c r="H997" i="34"/>
  <c r="I997" i="34"/>
  <c r="J997" i="34"/>
  <c r="K997" i="34"/>
  <c r="L997" i="34"/>
  <c r="M997" i="34"/>
  <c r="N997" i="34"/>
  <c r="O997" i="34"/>
  <c r="P997" i="34"/>
  <c r="Q997" i="34"/>
  <c r="R997" i="34"/>
  <c r="S997" i="34"/>
  <c r="T997" i="34"/>
  <c r="V997" i="34"/>
  <c r="W997" i="34"/>
  <c r="X997" i="34"/>
  <c r="Y997" i="34"/>
  <c r="Z997" i="34"/>
  <c r="AA997" i="34"/>
  <c r="AB997" i="34"/>
  <c r="AC997" i="34"/>
  <c r="AD997" i="34"/>
  <c r="AE997" i="34"/>
  <c r="D999" i="34"/>
  <c r="E999" i="34"/>
  <c r="F999" i="34"/>
  <c r="G999" i="34"/>
  <c r="H999" i="34"/>
  <c r="I999" i="34"/>
  <c r="J999" i="34"/>
  <c r="K999" i="34"/>
  <c r="L999" i="34"/>
  <c r="M999" i="34"/>
  <c r="N999" i="34"/>
  <c r="O999" i="34"/>
  <c r="P999" i="34"/>
  <c r="Q999" i="34"/>
  <c r="R999" i="34"/>
  <c r="S999" i="34"/>
  <c r="T999" i="34"/>
  <c r="V999" i="34"/>
  <c r="W999" i="34"/>
  <c r="X999" i="34"/>
  <c r="Y999" i="34"/>
  <c r="Z999" i="34"/>
  <c r="AA999" i="34"/>
  <c r="AB999" i="34"/>
  <c r="AC999" i="34"/>
  <c r="AD999" i="34"/>
  <c r="AE999" i="34"/>
  <c r="D1001" i="34"/>
  <c r="E1001" i="34"/>
  <c r="F1001" i="34"/>
  <c r="G1001" i="34"/>
  <c r="H1001" i="34"/>
  <c r="I1001" i="34"/>
  <c r="J1001" i="34"/>
  <c r="K1001" i="34"/>
  <c r="L1001" i="34"/>
  <c r="M1001" i="34"/>
  <c r="N1001" i="34"/>
  <c r="O1001" i="34"/>
  <c r="P1001" i="34"/>
  <c r="Q1001" i="34"/>
  <c r="R1001" i="34"/>
  <c r="S1001" i="34"/>
  <c r="T1001" i="34"/>
  <c r="V1001" i="34"/>
  <c r="W1001" i="34"/>
  <c r="X1001" i="34"/>
  <c r="Y1001" i="34"/>
  <c r="Z1001" i="34"/>
  <c r="AA1001" i="34"/>
  <c r="AB1001" i="34"/>
  <c r="AC1001" i="34"/>
  <c r="AD1001" i="34"/>
  <c r="AE1001" i="34"/>
  <c r="D1016" i="34"/>
  <c r="E1016" i="34"/>
  <c r="F1016" i="34"/>
  <c r="G1016" i="34"/>
  <c r="H1016" i="34"/>
  <c r="I1016" i="34"/>
  <c r="J1016" i="34"/>
  <c r="K1016" i="34"/>
  <c r="L1016" i="34"/>
  <c r="M1016" i="34"/>
  <c r="N1016" i="34"/>
  <c r="O1016" i="34"/>
  <c r="P1016" i="34"/>
  <c r="Q1016" i="34"/>
  <c r="R1016" i="34"/>
  <c r="S1016" i="34"/>
  <c r="T1016" i="34"/>
  <c r="V1016" i="34"/>
  <c r="W1016" i="34"/>
  <c r="X1016" i="34"/>
  <c r="Y1016" i="34"/>
  <c r="Z1016" i="34"/>
  <c r="AA1016" i="34"/>
  <c r="AB1016" i="34"/>
  <c r="AC1016" i="34"/>
  <c r="AD1016" i="34"/>
  <c r="AE1016" i="34"/>
  <c r="D1018" i="34"/>
  <c r="E1018" i="34"/>
  <c r="F1018" i="34"/>
  <c r="G1018" i="34"/>
  <c r="H1018" i="34"/>
  <c r="I1018" i="34"/>
  <c r="J1018" i="34"/>
  <c r="K1018" i="34"/>
  <c r="L1018" i="34"/>
  <c r="M1018" i="34"/>
  <c r="N1018" i="34"/>
  <c r="O1018" i="34"/>
  <c r="P1018" i="34"/>
  <c r="Q1018" i="34"/>
  <c r="R1018" i="34"/>
  <c r="S1018" i="34"/>
  <c r="T1018" i="34"/>
  <c r="V1018" i="34"/>
  <c r="W1018" i="34"/>
  <c r="X1018" i="34"/>
  <c r="Y1018" i="34"/>
  <c r="Z1018" i="34"/>
  <c r="AA1018" i="34"/>
  <c r="AB1018" i="34"/>
  <c r="AC1018" i="34"/>
  <c r="AD1018" i="34"/>
  <c r="AE1018" i="34"/>
  <c r="D1021" i="34"/>
  <c r="E1021" i="34"/>
  <c r="F1021" i="34"/>
  <c r="G1021" i="34"/>
  <c r="H1021" i="34"/>
  <c r="I1021" i="34"/>
  <c r="J1021" i="34"/>
  <c r="K1021" i="34"/>
  <c r="L1021" i="34"/>
  <c r="M1021" i="34"/>
  <c r="N1021" i="34"/>
  <c r="O1021" i="34"/>
  <c r="P1021" i="34"/>
  <c r="Q1021" i="34"/>
  <c r="R1021" i="34"/>
  <c r="S1021" i="34"/>
  <c r="T1021" i="34"/>
  <c r="V1021" i="34"/>
  <c r="W1021" i="34"/>
  <c r="X1021" i="34"/>
  <c r="Y1021" i="34"/>
  <c r="Z1021" i="34"/>
  <c r="AA1021" i="34"/>
  <c r="AB1021" i="34"/>
  <c r="AC1021" i="34"/>
  <c r="AD1021" i="34"/>
  <c r="AE1021" i="34"/>
  <c r="D1023" i="34"/>
  <c r="E1023" i="34"/>
  <c r="F1023" i="34"/>
  <c r="G1023" i="34"/>
  <c r="H1023" i="34"/>
  <c r="I1023" i="34"/>
  <c r="J1023" i="34"/>
  <c r="K1023" i="34"/>
  <c r="L1023" i="34"/>
  <c r="M1023" i="34"/>
  <c r="N1023" i="34"/>
  <c r="O1023" i="34"/>
  <c r="P1023" i="34"/>
  <c r="Q1023" i="34"/>
  <c r="R1023" i="34"/>
  <c r="S1023" i="34"/>
  <c r="T1023" i="34"/>
  <c r="V1023" i="34"/>
  <c r="W1023" i="34"/>
  <c r="X1023" i="34"/>
  <c r="Y1023" i="34"/>
  <c r="Z1023" i="34"/>
  <c r="AA1023" i="34"/>
  <c r="AB1023" i="34"/>
  <c r="AC1023" i="34"/>
  <c r="AD1023" i="34"/>
  <c r="AE1023" i="34"/>
  <c r="D1025" i="34"/>
  <c r="E1025" i="34"/>
  <c r="F1025" i="34"/>
  <c r="G1025" i="34"/>
  <c r="H1025" i="34"/>
  <c r="I1025" i="34"/>
  <c r="J1025" i="34"/>
  <c r="K1025" i="34"/>
  <c r="L1025" i="34"/>
  <c r="M1025" i="34"/>
  <c r="N1025" i="34"/>
  <c r="O1025" i="34"/>
  <c r="P1025" i="34"/>
  <c r="Q1025" i="34"/>
  <c r="R1025" i="34"/>
  <c r="S1025" i="34"/>
  <c r="T1025" i="34"/>
  <c r="V1025" i="34"/>
  <c r="W1025" i="34"/>
  <c r="X1025" i="34"/>
  <c r="Y1025" i="34"/>
  <c r="Z1025" i="34"/>
  <c r="AA1025" i="34"/>
  <c r="AB1025" i="34"/>
  <c r="AC1025" i="34"/>
  <c r="AD1025" i="34"/>
  <c r="AE1025" i="34"/>
  <c r="D1027" i="34"/>
  <c r="E1027" i="34"/>
  <c r="F1027" i="34"/>
  <c r="G1027" i="34"/>
  <c r="H1027" i="34"/>
  <c r="I1027" i="34"/>
  <c r="J1027" i="34"/>
  <c r="K1027" i="34"/>
  <c r="L1027" i="34"/>
  <c r="M1027" i="34"/>
  <c r="N1027" i="34"/>
  <c r="O1027" i="34"/>
  <c r="P1027" i="34"/>
  <c r="Q1027" i="34"/>
  <c r="R1027" i="34"/>
  <c r="S1027" i="34"/>
  <c r="T1027" i="34"/>
  <c r="V1027" i="34"/>
  <c r="W1027" i="34"/>
  <c r="X1027" i="34"/>
  <c r="Y1027" i="34"/>
  <c r="Z1027" i="34"/>
  <c r="AA1027" i="34"/>
  <c r="AB1027" i="34"/>
  <c r="AC1027" i="34"/>
  <c r="AD1027" i="34"/>
  <c r="AE1027" i="34"/>
  <c r="D1029" i="34"/>
  <c r="E1029" i="34"/>
  <c r="F1029" i="34"/>
  <c r="G1029" i="34"/>
  <c r="H1029" i="34"/>
  <c r="I1029" i="34"/>
  <c r="J1029" i="34"/>
  <c r="K1029" i="34"/>
  <c r="L1029" i="34"/>
  <c r="M1029" i="34"/>
  <c r="N1029" i="34"/>
  <c r="O1029" i="34"/>
  <c r="P1029" i="34"/>
  <c r="Q1029" i="34"/>
  <c r="R1029" i="34"/>
  <c r="S1029" i="34"/>
  <c r="T1029" i="34"/>
  <c r="V1029" i="34"/>
  <c r="W1029" i="34"/>
  <c r="X1029" i="34"/>
  <c r="Y1029" i="34"/>
  <c r="Z1029" i="34"/>
  <c r="AA1029" i="34"/>
  <c r="AB1029" i="34"/>
  <c r="AC1029" i="34"/>
  <c r="AD1029" i="34"/>
  <c r="AE1029" i="34"/>
  <c r="D1039" i="34"/>
  <c r="E1039" i="34"/>
  <c r="F1039" i="34"/>
  <c r="G1039" i="34"/>
  <c r="H1039" i="34"/>
  <c r="I1039" i="34"/>
  <c r="J1039" i="34"/>
  <c r="K1039" i="34"/>
  <c r="L1039" i="34"/>
  <c r="M1039" i="34"/>
  <c r="N1039" i="34"/>
  <c r="O1039" i="34"/>
  <c r="P1039" i="34"/>
  <c r="Q1039" i="34"/>
  <c r="R1039" i="34"/>
  <c r="S1039" i="34"/>
  <c r="T1039" i="34"/>
  <c r="V1039" i="34"/>
  <c r="W1039" i="34"/>
  <c r="X1039" i="34"/>
  <c r="Y1039" i="34"/>
  <c r="Z1039" i="34"/>
  <c r="AA1039" i="34"/>
  <c r="AB1039" i="34"/>
  <c r="AC1039" i="34"/>
  <c r="AD1039" i="34"/>
  <c r="AE1039" i="34"/>
  <c r="D1063" i="34"/>
  <c r="E1063" i="34"/>
  <c r="F1063" i="34"/>
  <c r="G1063" i="34"/>
  <c r="H1063" i="34"/>
  <c r="I1063" i="34"/>
  <c r="J1063" i="34"/>
  <c r="K1063" i="34"/>
  <c r="L1063" i="34"/>
  <c r="M1063" i="34"/>
  <c r="N1063" i="34"/>
  <c r="O1063" i="34"/>
  <c r="P1063" i="34"/>
  <c r="Q1063" i="34"/>
  <c r="R1063" i="34"/>
  <c r="S1063" i="34"/>
  <c r="T1063" i="34"/>
  <c r="V1063" i="34"/>
  <c r="W1063" i="34"/>
  <c r="X1063" i="34"/>
  <c r="Y1063" i="34"/>
  <c r="Z1063" i="34"/>
  <c r="AA1063" i="34"/>
  <c r="AB1063" i="34"/>
  <c r="AC1063" i="34"/>
  <c r="AD1063" i="34"/>
  <c r="AE1063" i="34"/>
  <c r="D1065" i="34"/>
  <c r="E1065" i="34"/>
  <c r="F1065" i="34"/>
  <c r="G1065" i="34"/>
  <c r="H1065" i="34"/>
  <c r="I1065" i="34"/>
  <c r="J1065" i="34"/>
  <c r="K1065" i="34"/>
  <c r="L1065" i="34"/>
  <c r="M1065" i="34"/>
  <c r="N1065" i="34"/>
  <c r="O1065" i="34"/>
  <c r="P1065" i="34"/>
  <c r="Q1065" i="34"/>
  <c r="R1065" i="34"/>
  <c r="S1065" i="34"/>
  <c r="T1065" i="34"/>
  <c r="V1065" i="34"/>
  <c r="W1065" i="34"/>
  <c r="X1065" i="34"/>
  <c r="Y1065" i="34"/>
  <c r="Z1065" i="34"/>
  <c r="AA1065" i="34"/>
  <c r="AB1065" i="34"/>
  <c r="AC1065" i="34"/>
  <c r="AD1065" i="34"/>
  <c r="AE1065" i="34"/>
  <c r="D1068" i="34"/>
  <c r="E1068" i="34"/>
  <c r="F1068" i="34"/>
  <c r="G1068" i="34"/>
  <c r="H1068" i="34"/>
  <c r="I1068" i="34"/>
  <c r="J1068" i="34"/>
  <c r="K1068" i="34"/>
  <c r="L1068" i="34"/>
  <c r="M1068" i="34"/>
  <c r="N1068" i="34"/>
  <c r="O1068" i="34"/>
  <c r="P1068" i="34"/>
  <c r="Q1068" i="34"/>
  <c r="R1068" i="34"/>
  <c r="S1068" i="34"/>
  <c r="T1068" i="34"/>
  <c r="V1068" i="34"/>
  <c r="W1068" i="34"/>
  <c r="X1068" i="34"/>
  <c r="Y1068" i="34"/>
  <c r="Z1068" i="34"/>
  <c r="AA1068" i="34"/>
  <c r="AB1068" i="34"/>
  <c r="AC1068" i="34"/>
  <c r="AD1068" i="34"/>
  <c r="AE1068" i="34"/>
  <c r="D1071" i="34"/>
  <c r="E1071" i="34"/>
  <c r="F1071" i="34"/>
  <c r="G1071" i="34"/>
  <c r="H1071" i="34"/>
  <c r="I1071" i="34"/>
  <c r="J1071" i="34"/>
  <c r="K1071" i="34"/>
  <c r="L1071" i="34"/>
  <c r="M1071" i="34"/>
  <c r="N1071" i="34"/>
  <c r="O1071" i="34"/>
  <c r="P1071" i="34"/>
  <c r="Q1071" i="34"/>
  <c r="R1071" i="34"/>
  <c r="S1071" i="34"/>
  <c r="T1071" i="34"/>
  <c r="V1071" i="34"/>
  <c r="W1071" i="34"/>
  <c r="X1071" i="34"/>
  <c r="Y1071" i="34"/>
  <c r="Z1071" i="34"/>
  <c r="AA1071" i="34"/>
  <c r="AB1071" i="34"/>
  <c r="AC1071" i="34"/>
  <c r="AD1071" i="34"/>
  <c r="AE1071" i="34"/>
  <c r="D1074" i="34"/>
  <c r="E1074" i="34"/>
  <c r="F1074" i="34"/>
  <c r="G1074" i="34"/>
  <c r="H1074" i="34"/>
  <c r="I1074" i="34"/>
  <c r="J1074" i="34"/>
  <c r="K1074" i="34"/>
  <c r="L1074" i="34"/>
  <c r="M1074" i="34"/>
  <c r="N1074" i="34"/>
  <c r="O1074" i="34"/>
  <c r="P1074" i="34"/>
  <c r="Q1074" i="34"/>
  <c r="R1074" i="34"/>
  <c r="S1074" i="34"/>
  <c r="T1074" i="34"/>
  <c r="V1074" i="34"/>
  <c r="W1074" i="34"/>
  <c r="X1074" i="34"/>
  <c r="Y1074" i="34"/>
  <c r="Z1074" i="34"/>
  <c r="AA1074" i="34"/>
  <c r="AB1074" i="34"/>
  <c r="AC1074" i="34"/>
  <c r="AD1074" i="34"/>
  <c r="AE1074" i="34"/>
  <c r="D1077" i="34"/>
  <c r="E1077" i="34"/>
  <c r="F1077" i="34"/>
  <c r="G1077" i="34"/>
  <c r="H1077" i="34"/>
  <c r="I1077" i="34"/>
  <c r="J1077" i="34"/>
  <c r="K1077" i="34"/>
  <c r="L1077" i="34"/>
  <c r="M1077" i="34"/>
  <c r="N1077" i="34"/>
  <c r="O1077" i="34"/>
  <c r="P1077" i="34"/>
  <c r="Q1077" i="34"/>
  <c r="R1077" i="34"/>
  <c r="S1077" i="34"/>
  <c r="T1077" i="34"/>
  <c r="V1077" i="34"/>
  <c r="W1077" i="34"/>
  <c r="X1077" i="34"/>
  <c r="Y1077" i="34"/>
  <c r="Z1077" i="34"/>
  <c r="AA1077" i="34"/>
  <c r="AB1077" i="34"/>
  <c r="AC1077" i="34"/>
  <c r="AD1077" i="34"/>
  <c r="AE1077" i="34"/>
  <c r="D1080" i="34"/>
  <c r="E1080" i="34"/>
  <c r="F1080" i="34"/>
  <c r="G1080" i="34"/>
  <c r="H1080" i="34"/>
  <c r="I1080" i="34"/>
  <c r="J1080" i="34"/>
  <c r="K1080" i="34"/>
  <c r="L1080" i="34"/>
  <c r="M1080" i="34"/>
  <c r="N1080" i="34"/>
  <c r="O1080" i="34"/>
  <c r="P1080" i="34"/>
  <c r="Q1080" i="34"/>
  <c r="R1080" i="34"/>
  <c r="S1080" i="34"/>
  <c r="T1080" i="34"/>
  <c r="V1080" i="34"/>
  <c r="W1080" i="34"/>
  <c r="X1080" i="34"/>
  <c r="Y1080" i="34"/>
  <c r="Z1080" i="34"/>
  <c r="AA1080" i="34"/>
  <c r="AB1080" i="34"/>
  <c r="AC1080" i="34"/>
  <c r="AD1080" i="34"/>
  <c r="AE1080" i="34"/>
  <c r="D1083" i="34"/>
  <c r="E1083" i="34"/>
  <c r="F1083" i="34"/>
  <c r="G1083" i="34"/>
  <c r="H1083" i="34"/>
  <c r="I1083" i="34"/>
  <c r="J1083" i="34"/>
  <c r="K1083" i="34"/>
  <c r="L1083" i="34"/>
  <c r="M1083" i="34"/>
  <c r="N1083" i="34"/>
  <c r="O1083" i="34"/>
  <c r="P1083" i="34"/>
  <c r="Q1083" i="34"/>
  <c r="R1083" i="34"/>
  <c r="S1083" i="34"/>
  <c r="T1083" i="34"/>
  <c r="V1083" i="34"/>
  <c r="W1083" i="34"/>
  <c r="X1083" i="34"/>
  <c r="Y1083" i="34"/>
  <c r="Z1083" i="34"/>
  <c r="AA1083" i="34"/>
  <c r="AB1083" i="34"/>
  <c r="AC1083" i="34"/>
  <c r="AD1083" i="34"/>
  <c r="AE1083" i="34"/>
  <c r="D1088" i="34"/>
  <c r="E1088" i="34"/>
  <c r="F1088" i="34"/>
  <c r="G1088" i="34"/>
  <c r="H1088" i="34"/>
  <c r="I1088" i="34"/>
  <c r="J1088" i="34"/>
  <c r="K1088" i="34"/>
  <c r="L1088" i="34"/>
  <c r="M1088" i="34"/>
  <c r="N1088" i="34"/>
  <c r="O1088" i="34"/>
  <c r="P1088" i="34"/>
  <c r="Q1088" i="34"/>
  <c r="R1088" i="34"/>
  <c r="S1088" i="34"/>
  <c r="T1088" i="34"/>
  <c r="V1088" i="34"/>
  <c r="W1088" i="34"/>
  <c r="X1088" i="34"/>
  <c r="Y1088" i="34"/>
  <c r="Z1088" i="34"/>
  <c r="AA1088" i="34"/>
  <c r="AB1088" i="34"/>
  <c r="AC1088" i="34"/>
  <c r="AD1088" i="34"/>
  <c r="AE1088" i="34"/>
  <c r="D1090" i="34"/>
  <c r="E1090" i="34"/>
  <c r="F1090" i="34"/>
  <c r="G1090" i="34"/>
  <c r="H1090" i="34"/>
  <c r="I1090" i="34"/>
  <c r="J1090" i="34"/>
  <c r="K1090" i="34"/>
  <c r="L1090" i="34"/>
  <c r="M1090" i="34"/>
  <c r="N1090" i="34"/>
  <c r="O1090" i="34"/>
  <c r="P1090" i="34"/>
  <c r="Q1090" i="34"/>
  <c r="R1090" i="34"/>
  <c r="S1090" i="34"/>
  <c r="T1090" i="34"/>
  <c r="V1090" i="34"/>
  <c r="W1090" i="34"/>
  <c r="X1090" i="34"/>
  <c r="Y1090" i="34"/>
  <c r="Z1090" i="34"/>
  <c r="AA1090" i="34"/>
  <c r="AB1090" i="34"/>
  <c r="AC1090" i="34"/>
  <c r="AD1090" i="34"/>
  <c r="AE1090" i="34"/>
  <c r="D1092" i="34"/>
  <c r="E1092" i="34"/>
  <c r="F1092" i="34"/>
  <c r="G1092" i="34"/>
  <c r="H1092" i="34"/>
  <c r="I1092" i="34"/>
  <c r="J1092" i="34"/>
  <c r="K1092" i="34"/>
  <c r="L1092" i="34"/>
  <c r="M1092" i="34"/>
  <c r="N1092" i="34"/>
  <c r="O1092" i="34"/>
  <c r="P1092" i="34"/>
  <c r="Q1092" i="34"/>
  <c r="R1092" i="34"/>
  <c r="S1092" i="34"/>
  <c r="T1092" i="34"/>
  <c r="V1092" i="34"/>
  <c r="W1092" i="34"/>
  <c r="X1092" i="34"/>
  <c r="Y1092" i="34"/>
  <c r="Z1092" i="34"/>
  <c r="AA1092" i="34"/>
  <c r="AB1092" i="34"/>
  <c r="AC1092" i="34"/>
  <c r="AD1092" i="34"/>
  <c r="AE1092" i="34"/>
  <c r="D1096" i="34"/>
  <c r="E1096" i="34"/>
  <c r="F1096" i="34"/>
  <c r="G1096" i="34"/>
  <c r="H1096" i="34"/>
  <c r="I1096" i="34"/>
  <c r="J1096" i="34"/>
  <c r="K1096" i="34"/>
  <c r="L1096" i="34"/>
  <c r="M1096" i="34"/>
  <c r="N1096" i="34"/>
  <c r="O1096" i="34"/>
  <c r="P1096" i="34"/>
  <c r="Q1096" i="34"/>
  <c r="R1096" i="34"/>
  <c r="S1096" i="34"/>
  <c r="T1096" i="34"/>
  <c r="V1096" i="34"/>
  <c r="W1096" i="34"/>
  <c r="X1096" i="34"/>
  <c r="Y1096" i="34"/>
  <c r="Z1096" i="34"/>
  <c r="AA1096" i="34"/>
  <c r="AB1096" i="34"/>
  <c r="AC1096" i="34"/>
  <c r="AD1096" i="34"/>
  <c r="AE1096" i="34"/>
  <c r="D1098" i="34"/>
  <c r="E1098" i="34"/>
  <c r="F1098" i="34"/>
  <c r="G1098" i="34"/>
  <c r="H1098" i="34"/>
  <c r="I1098" i="34"/>
  <c r="J1098" i="34"/>
  <c r="K1098" i="34"/>
  <c r="L1098" i="34"/>
  <c r="M1098" i="34"/>
  <c r="N1098" i="34"/>
  <c r="O1098" i="34"/>
  <c r="P1098" i="34"/>
  <c r="Q1098" i="34"/>
  <c r="R1098" i="34"/>
  <c r="S1098" i="34"/>
  <c r="T1098" i="34"/>
  <c r="V1098" i="34"/>
  <c r="W1098" i="34"/>
  <c r="X1098" i="34"/>
  <c r="Y1098" i="34"/>
  <c r="Z1098" i="34"/>
  <c r="AA1098" i="34"/>
  <c r="AB1098" i="34"/>
  <c r="AC1098" i="34"/>
  <c r="AD1098" i="34"/>
  <c r="AE1098" i="34"/>
  <c r="D1100" i="34"/>
  <c r="E1100" i="34"/>
  <c r="F1100" i="34"/>
  <c r="G1100" i="34"/>
  <c r="H1100" i="34"/>
  <c r="I1100" i="34"/>
  <c r="J1100" i="34"/>
  <c r="K1100" i="34"/>
  <c r="L1100" i="34"/>
  <c r="M1100" i="34"/>
  <c r="N1100" i="34"/>
  <c r="O1100" i="34"/>
  <c r="P1100" i="34"/>
  <c r="Q1100" i="34"/>
  <c r="R1100" i="34"/>
  <c r="S1100" i="34"/>
  <c r="T1100" i="34"/>
  <c r="V1100" i="34"/>
  <c r="W1100" i="34"/>
  <c r="X1100" i="34"/>
  <c r="Y1100" i="34"/>
  <c r="Z1100" i="34"/>
  <c r="AA1100" i="34"/>
  <c r="AB1100" i="34"/>
  <c r="AC1100" i="34"/>
  <c r="AD1100" i="34"/>
  <c r="AE1100" i="34"/>
  <c r="D1102" i="34"/>
  <c r="E1102" i="34"/>
  <c r="F1102" i="34"/>
  <c r="G1102" i="34"/>
  <c r="H1102" i="34"/>
  <c r="I1102" i="34"/>
  <c r="J1102" i="34"/>
  <c r="K1102" i="34"/>
  <c r="L1102" i="34"/>
  <c r="M1102" i="34"/>
  <c r="N1102" i="34"/>
  <c r="O1102" i="34"/>
  <c r="P1102" i="34"/>
  <c r="Q1102" i="34"/>
  <c r="R1102" i="34"/>
  <c r="S1102" i="34"/>
  <c r="T1102" i="34"/>
  <c r="V1102" i="34"/>
  <c r="W1102" i="34"/>
  <c r="X1102" i="34"/>
  <c r="Y1102" i="34"/>
  <c r="Z1102" i="34"/>
  <c r="AA1102" i="34"/>
  <c r="AB1102" i="34"/>
  <c r="AC1102" i="34"/>
  <c r="AD1102" i="34"/>
  <c r="AE1102" i="34"/>
  <c r="D1110" i="34"/>
  <c r="E1110" i="34"/>
  <c r="F1110" i="34"/>
  <c r="G1110" i="34"/>
  <c r="H1110" i="34"/>
  <c r="I1110" i="34"/>
  <c r="J1110" i="34"/>
  <c r="K1110" i="34"/>
  <c r="L1110" i="34"/>
  <c r="M1110" i="34"/>
  <c r="N1110" i="34"/>
  <c r="O1110" i="34"/>
  <c r="P1110" i="34"/>
  <c r="Q1110" i="34"/>
  <c r="R1110" i="34"/>
  <c r="S1110" i="34"/>
  <c r="T1110" i="34"/>
  <c r="V1110" i="34"/>
  <c r="W1110" i="34"/>
  <c r="X1110" i="34"/>
  <c r="Y1110" i="34"/>
  <c r="Z1110" i="34"/>
  <c r="AA1110" i="34"/>
  <c r="AB1110" i="34"/>
  <c r="AC1110" i="34"/>
  <c r="AD1110" i="34"/>
  <c r="AE1110" i="34"/>
  <c r="D1112" i="34"/>
  <c r="E1112" i="34"/>
  <c r="F1112" i="34"/>
  <c r="G1112" i="34"/>
  <c r="H1112" i="34"/>
  <c r="I1112" i="34"/>
  <c r="J1112" i="34"/>
  <c r="K1112" i="34"/>
  <c r="L1112" i="34"/>
  <c r="M1112" i="34"/>
  <c r="N1112" i="34"/>
  <c r="O1112" i="34"/>
  <c r="P1112" i="34"/>
  <c r="Q1112" i="34"/>
  <c r="R1112" i="34"/>
  <c r="S1112" i="34"/>
  <c r="T1112" i="34"/>
  <c r="V1112" i="34"/>
  <c r="W1112" i="34"/>
  <c r="X1112" i="34"/>
  <c r="Y1112" i="34"/>
  <c r="Z1112" i="34"/>
  <c r="AA1112" i="34"/>
  <c r="AB1112" i="34"/>
  <c r="AC1112" i="34"/>
  <c r="AD1112" i="34"/>
  <c r="AE1112" i="34"/>
  <c r="D1114" i="34"/>
  <c r="E1114" i="34"/>
  <c r="F1114" i="34"/>
  <c r="G1114" i="34"/>
  <c r="H1114" i="34"/>
  <c r="I1114" i="34"/>
  <c r="J1114" i="34"/>
  <c r="K1114" i="34"/>
  <c r="L1114" i="34"/>
  <c r="M1114" i="34"/>
  <c r="N1114" i="34"/>
  <c r="O1114" i="34"/>
  <c r="P1114" i="34"/>
  <c r="Q1114" i="34"/>
  <c r="R1114" i="34"/>
  <c r="S1114" i="34"/>
  <c r="T1114" i="34"/>
  <c r="V1114" i="34"/>
  <c r="W1114" i="34"/>
  <c r="X1114" i="34"/>
  <c r="Y1114" i="34"/>
  <c r="Z1114" i="34"/>
  <c r="AA1114" i="34"/>
  <c r="AB1114" i="34"/>
  <c r="AC1114" i="34"/>
  <c r="AD1114" i="34"/>
  <c r="AE1114" i="34"/>
  <c r="D1117" i="34"/>
  <c r="E1117" i="34"/>
  <c r="F1117" i="34"/>
  <c r="G1117" i="34"/>
  <c r="H1117" i="34"/>
  <c r="I1117" i="34"/>
  <c r="J1117" i="34"/>
  <c r="K1117" i="34"/>
  <c r="L1117" i="34"/>
  <c r="M1117" i="34"/>
  <c r="N1117" i="34"/>
  <c r="O1117" i="34"/>
  <c r="P1117" i="34"/>
  <c r="Q1117" i="34"/>
  <c r="R1117" i="34"/>
  <c r="S1117" i="34"/>
  <c r="T1117" i="34"/>
  <c r="V1117" i="34"/>
  <c r="W1117" i="34"/>
  <c r="X1117" i="34"/>
  <c r="Y1117" i="34"/>
  <c r="Z1117" i="34"/>
  <c r="AA1117" i="34"/>
  <c r="AB1117" i="34"/>
  <c r="AC1117" i="34"/>
  <c r="AD1117" i="34"/>
  <c r="AE1117" i="34"/>
  <c r="D1119" i="34"/>
  <c r="E1119" i="34"/>
  <c r="F1119" i="34"/>
  <c r="G1119" i="34"/>
  <c r="H1119" i="34"/>
  <c r="I1119" i="34"/>
  <c r="J1119" i="34"/>
  <c r="K1119" i="34"/>
  <c r="L1119" i="34"/>
  <c r="M1119" i="34"/>
  <c r="N1119" i="34"/>
  <c r="O1119" i="34"/>
  <c r="P1119" i="34"/>
  <c r="Q1119" i="34"/>
  <c r="R1119" i="34"/>
  <c r="S1119" i="34"/>
  <c r="T1119" i="34"/>
  <c r="V1119" i="34"/>
  <c r="W1119" i="34"/>
  <c r="X1119" i="34"/>
  <c r="Y1119" i="34"/>
  <c r="Z1119" i="34"/>
  <c r="AA1119" i="34"/>
  <c r="AB1119" i="34"/>
  <c r="AC1119" i="34"/>
  <c r="AD1119" i="34"/>
  <c r="AE1119" i="34"/>
  <c r="D1121" i="34"/>
  <c r="E1121" i="34"/>
  <c r="F1121" i="34"/>
  <c r="G1121" i="34"/>
  <c r="H1121" i="34"/>
  <c r="I1121" i="34"/>
  <c r="J1121" i="34"/>
  <c r="K1121" i="34"/>
  <c r="L1121" i="34"/>
  <c r="M1121" i="34"/>
  <c r="N1121" i="34"/>
  <c r="O1121" i="34"/>
  <c r="P1121" i="34"/>
  <c r="Q1121" i="34"/>
  <c r="R1121" i="34"/>
  <c r="S1121" i="34"/>
  <c r="T1121" i="34"/>
  <c r="V1121" i="34"/>
  <c r="W1121" i="34"/>
  <c r="X1121" i="34"/>
  <c r="Y1121" i="34"/>
  <c r="Z1121" i="34"/>
  <c r="AA1121" i="34"/>
  <c r="AB1121" i="34"/>
  <c r="AC1121" i="34"/>
  <c r="AD1121" i="34"/>
  <c r="AE1121" i="34"/>
  <c r="D1123" i="34"/>
  <c r="E1123" i="34"/>
  <c r="F1123" i="34"/>
  <c r="G1123" i="34"/>
  <c r="H1123" i="34"/>
  <c r="I1123" i="34"/>
  <c r="J1123" i="34"/>
  <c r="K1123" i="34"/>
  <c r="L1123" i="34"/>
  <c r="M1123" i="34"/>
  <c r="N1123" i="34"/>
  <c r="O1123" i="34"/>
  <c r="P1123" i="34"/>
  <c r="Q1123" i="34"/>
  <c r="R1123" i="34"/>
  <c r="S1123" i="34"/>
  <c r="T1123" i="34"/>
  <c r="V1123" i="34"/>
  <c r="W1123" i="34"/>
  <c r="X1123" i="34"/>
  <c r="Y1123" i="34"/>
  <c r="Z1123" i="34"/>
  <c r="AA1123" i="34"/>
  <c r="AB1123" i="34"/>
  <c r="AC1123" i="34"/>
  <c r="AD1123" i="34"/>
  <c r="AE1123" i="34"/>
  <c r="D1125" i="34"/>
  <c r="E1125" i="34"/>
  <c r="F1125" i="34"/>
  <c r="G1125" i="34"/>
  <c r="H1125" i="34"/>
  <c r="I1125" i="34"/>
  <c r="J1125" i="34"/>
  <c r="K1125" i="34"/>
  <c r="L1125" i="34"/>
  <c r="M1125" i="34"/>
  <c r="N1125" i="34"/>
  <c r="O1125" i="34"/>
  <c r="P1125" i="34"/>
  <c r="Q1125" i="34"/>
  <c r="R1125" i="34"/>
  <c r="S1125" i="34"/>
  <c r="T1125" i="34"/>
  <c r="V1125" i="34"/>
  <c r="W1125" i="34"/>
  <c r="X1125" i="34"/>
  <c r="Y1125" i="34"/>
  <c r="Z1125" i="34"/>
  <c r="AA1125" i="34"/>
  <c r="AB1125" i="34"/>
  <c r="AC1125" i="34"/>
  <c r="AD1125" i="34"/>
  <c r="AE1125" i="34"/>
  <c r="D1127" i="34"/>
  <c r="E1127" i="34"/>
  <c r="F1127" i="34"/>
  <c r="G1127" i="34"/>
  <c r="H1127" i="34"/>
  <c r="I1127" i="34"/>
  <c r="J1127" i="34"/>
  <c r="K1127" i="34"/>
  <c r="L1127" i="34"/>
  <c r="M1127" i="34"/>
  <c r="N1127" i="34"/>
  <c r="O1127" i="34"/>
  <c r="P1127" i="34"/>
  <c r="Q1127" i="34"/>
  <c r="R1127" i="34"/>
  <c r="S1127" i="34"/>
  <c r="T1127" i="34"/>
  <c r="V1127" i="34"/>
  <c r="W1127" i="34"/>
  <c r="X1127" i="34"/>
  <c r="Y1127" i="34"/>
  <c r="Z1127" i="34"/>
  <c r="AA1127" i="34"/>
  <c r="AB1127" i="34"/>
  <c r="AC1127" i="34"/>
  <c r="AD1127" i="34"/>
  <c r="AE1127" i="34"/>
  <c r="D1132" i="34"/>
  <c r="E1132" i="34"/>
  <c r="F1132" i="34"/>
  <c r="G1132" i="34"/>
  <c r="H1132" i="34"/>
  <c r="I1132" i="34"/>
  <c r="J1132" i="34"/>
  <c r="K1132" i="34"/>
  <c r="L1132" i="34"/>
  <c r="M1132" i="34"/>
  <c r="N1132" i="34"/>
  <c r="O1132" i="34"/>
  <c r="P1132" i="34"/>
  <c r="Q1132" i="34"/>
  <c r="R1132" i="34"/>
  <c r="S1132" i="34"/>
  <c r="T1132" i="34"/>
  <c r="V1132" i="34"/>
  <c r="W1132" i="34"/>
  <c r="X1132" i="34"/>
  <c r="Y1132" i="34"/>
  <c r="Z1132" i="34"/>
  <c r="AA1132" i="34"/>
  <c r="AB1132" i="34"/>
  <c r="AC1132" i="34"/>
  <c r="AD1132" i="34"/>
  <c r="AE1132" i="34"/>
  <c r="D1154" i="34"/>
  <c r="E1154" i="34"/>
  <c r="F1154" i="34"/>
  <c r="G1154" i="34"/>
  <c r="H1154" i="34"/>
  <c r="I1154" i="34"/>
  <c r="J1154" i="34"/>
  <c r="K1154" i="34"/>
  <c r="L1154" i="34"/>
  <c r="M1154" i="34"/>
  <c r="N1154" i="34"/>
  <c r="O1154" i="34"/>
  <c r="P1154" i="34"/>
  <c r="Q1154" i="34"/>
  <c r="R1154" i="34"/>
  <c r="S1154" i="34"/>
  <c r="T1154" i="34"/>
  <c r="V1154" i="34"/>
  <c r="W1154" i="34"/>
  <c r="X1154" i="34"/>
  <c r="Y1154" i="34"/>
  <c r="Z1154" i="34"/>
  <c r="AA1154" i="34"/>
  <c r="AB1154" i="34"/>
  <c r="AC1154" i="34"/>
  <c r="AD1154" i="34"/>
  <c r="AE1154" i="34"/>
  <c r="D1156" i="34"/>
  <c r="E1156" i="34"/>
  <c r="F1156" i="34"/>
  <c r="G1156" i="34"/>
  <c r="H1156" i="34"/>
  <c r="I1156" i="34"/>
  <c r="J1156" i="34"/>
  <c r="K1156" i="34"/>
  <c r="L1156" i="34"/>
  <c r="M1156" i="34"/>
  <c r="N1156" i="34"/>
  <c r="O1156" i="34"/>
  <c r="P1156" i="34"/>
  <c r="Q1156" i="34"/>
  <c r="R1156" i="34"/>
  <c r="S1156" i="34"/>
  <c r="T1156" i="34"/>
  <c r="V1156" i="34"/>
  <c r="W1156" i="34"/>
  <c r="X1156" i="34"/>
  <c r="Y1156" i="34"/>
  <c r="Z1156" i="34"/>
  <c r="AA1156" i="34"/>
  <c r="AB1156" i="34"/>
  <c r="AC1156" i="34"/>
  <c r="AD1156" i="34"/>
  <c r="AE1156" i="34"/>
  <c r="D1158" i="34"/>
  <c r="E1158" i="34"/>
  <c r="F1158" i="34"/>
  <c r="G1158" i="34"/>
  <c r="H1158" i="34"/>
  <c r="I1158" i="34"/>
  <c r="J1158" i="34"/>
  <c r="K1158" i="34"/>
  <c r="L1158" i="34"/>
  <c r="M1158" i="34"/>
  <c r="N1158" i="34"/>
  <c r="O1158" i="34"/>
  <c r="P1158" i="34"/>
  <c r="Q1158" i="34"/>
  <c r="R1158" i="34"/>
  <c r="S1158" i="34"/>
  <c r="T1158" i="34"/>
  <c r="V1158" i="34"/>
  <c r="W1158" i="34"/>
  <c r="X1158" i="34"/>
  <c r="Y1158" i="34"/>
  <c r="Z1158" i="34"/>
  <c r="AA1158" i="34"/>
  <c r="AB1158" i="34"/>
  <c r="AC1158" i="34"/>
  <c r="AD1158" i="34"/>
  <c r="AE1158" i="34"/>
  <c r="D1176" i="34"/>
  <c r="E1176" i="34"/>
  <c r="F1176" i="34"/>
  <c r="G1176" i="34"/>
  <c r="H1176" i="34"/>
  <c r="I1176" i="34"/>
  <c r="J1176" i="34"/>
  <c r="K1176" i="34"/>
  <c r="L1176" i="34"/>
  <c r="M1176" i="34"/>
  <c r="N1176" i="34"/>
  <c r="O1176" i="34"/>
  <c r="P1176" i="34"/>
  <c r="Q1176" i="34"/>
  <c r="R1176" i="34"/>
  <c r="S1176" i="34"/>
  <c r="T1176" i="34"/>
  <c r="V1176" i="34"/>
  <c r="W1176" i="34"/>
  <c r="X1176" i="34"/>
  <c r="Y1176" i="34"/>
  <c r="Z1176" i="34"/>
  <c r="AA1176" i="34"/>
  <c r="AB1176" i="34"/>
  <c r="AC1176" i="34"/>
  <c r="AD1176" i="34"/>
  <c r="AE1176" i="34"/>
  <c r="D1213" i="34"/>
  <c r="E1213" i="34"/>
  <c r="F1213" i="34"/>
  <c r="G1213" i="34"/>
  <c r="H1213" i="34"/>
  <c r="I1213" i="34"/>
  <c r="J1213" i="34"/>
  <c r="K1213" i="34"/>
  <c r="L1213" i="34"/>
  <c r="M1213" i="34"/>
  <c r="N1213" i="34"/>
  <c r="O1213" i="34"/>
  <c r="P1213" i="34"/>
  <c r="Q1213" i="34"/>
  <c r="R1213" i="34"/>
  <c r="S1213" i="34"/>
  <c r="T1213" i="34"/>
  <c r="V1213" i="34"/>
  <c r="W1213" i="34"/>
  <c r="X1213" i="34"/>
  <c r="Y1213" i="34"/>
  <c r="Z1213" i="34"/>
  <c r="AA1213" i="34"/>
  <c r="AB1213" i="34"/>
  <c r="AC1213" i="34"/>
  <c r="AD1213" i="34"/>
  <c r="AE1213" i="34"/>
  <c r="D1215" i="34"/>
  <c r="E1215" i="34"/>
  <c r="F1215" i="34"/>
  <c r="G1215" i="34"/>
  <c r="H1215" i="34"/>
  <c r="I1215" i="34"/>
  <c r="J1215" i="34"/>
  <c r="K1215" i="34"/>
  <c r="L1215" i="34"/>
  <c r="M1215" i="34"/>
  <c r="N1215" i="34"/>
  <c r="O1215" i="34"/>
  <c r="P1215" i="34"/>
  <c r="Q1215" i="34"/>
  <c r="R1215" i="34"/>
  <c r="S1215" i="34"/>
  <c r="T1215" i="34"/>
  <c r="V1215" i="34"/>
  <c r="W1215" i="34"/>
  <c r="X1215" i="34"/>
  <c r="Y1215" i="34"/>
  <c r="Z1215" i="34"/>
  <c r="AA1215" i="34"/>
  <c r="AB1215" i="34"/>
  <c r="AC1215" i="34"/>
  <c r="AD1215" i="34"/>
  <c r="AE1215" i="34"/>
  <c r="D1217" i="34"/>
  <c r="E1217" i="34"/>
  <c r="F1217" i="34"/>
  <c r="G1217" i="34"/>
  <c r="H1217" i="34"/>
  <c r="I1217" i="34"/>
  <c r="J1217" i="34"/>
  <c r="K1217" i="34"/>
  <c r="L1217" i="34"/>
  <c r="M1217" i="34"/>
  <c r="N1217" i="34"/>
  <c r="O1217" i="34"/>
  <c r="P1217" i="34"/>
  <c r="Q1217" i="34"/>
  <c r="R1217" i="34"/>
  <c r="S1217" i="34"/>
  <c r="T1217" i="34"/>
  <c r="V1217" i="34"/>
  <c r="W1217" i="34"/>
  <c r="X1217" i="34"/>
  <c r="Y1217" i="34"/>
  <c r="Z1217" i="34"/>
  <c r="AA1217" i="34"/>
  <c r="AB1217" i="34"/>
  <c r="AC1217" i="34"/>
  <c r="AD1217" i="34"/>
  <c r="AE1217" i="34"/>
  <c r="D1230" i="34"/>
  <c r="E1230" i="34"/>
  <c r="F1230" i="34"/>
  <c r="G1230" i="34"/>
  <c r="H1230" i="34"/>
  <c r="I1230" i="34"/>
  <c r="J1230" i="34"/>
  <c r="K1230" i="34"/>
  <c r="L1230" i="34"/>
  <c r="M1230" i="34"/>
  <c r="N1230" i="34"/>
  <c r="O1230" i="34"/>
  <c r="P1230" i="34"/>
  <c r="Q1230" i="34"/>
  <c r="R1230" i="34"/>
  <c r="S1230" i="34"/>
  <c r="T1230" i="34"/>
  <c r="V1230" i="34"/>
  <c r="W1230" i="34"/>
  <c r="X1230" i="34"/>
  <c r="Y1230" i="34"/>
  <c r="Z1230" i="34"/>
  <c r="AA1230" i="34"/>
  <c r="AB1230" i="34"/>
  <c r="AC1230" i="34"/>
  <c r="AD1230" i="34"/>
  <c r="AE1230" i="34"/>
  <c r="D1276" i="34"/>
  <c r="E1276" i="34"/>
  <c r="F1276" i="34"/>
  <c r="G1276" i="34"/>
  <c r="H1276" i="34"/>
  <c r="I1276" i="34"/>
  <c r="J1276" i="34"/>
  <c r="K1276" i="34"/>
  <c r="L1276" i="34"/>
  <c r="M1276" i="34"/>
  <c r="N1276" i="34"/>
  <c r="O1276" i="34"/>
  <c r="P1276" i="34"/>
  <c r="Q1276" i="34"/>
  <c r="R1276" i="34"/>
  <c r="S1276" i="34"/>
  <c r="T1276" i="34"/>
  <c r="V1276" i="34"/>
  <c r="W1276" i="34"/>
  <c r="X1276" i="34"/>
  <c r="Y1276" i="34"/>
  <c r="Z1276" i="34"/>
  <c r="AA1276" i="34"/>
  <c r="AB1276" i="34"/>
  <c r="AC1276" i="34"/>
  <c r="AD1276" i="34"/>
  <c r="AE1276" i="34"/>
  <c r="D1278" i="34"/>
  <c r="E1278" i="34"/>
  <c r="F1278" i="34"/>
  <c r="G1278" i="34"/>
  <c r="H1278" i="34"/>
  <c r="I1278" i="34"/>
  <c r="J1278" i="34"/>
  <c r="K1278" i="34"/>
  <c r="L1278" i="34"/>
  <c r="M1278" i="34"/>
  <c r="N1278" i="34"/>
  <c r="O1278" i="34"/>
  <c r="P1278" i="34"/>
  <c r="Q1278" i="34"/>
  <c r="R1278" i="34"/>
  <c r="S1278" i="34"/>
  <c r="T1278" i="34"/>
  <c r="V1278" i="34"/>
  <c r="W1278" i="34"/>
  <c r="X1278" i="34"/>
  <c r="Y1278" i="34"/>
  <c r="Z1278" i="34"/>
  <c r="AA1278" i="34"/>
  <c r="AB1278" i="34"/>
  <c r="AC1278" i="34"/>
  <c r="AD1278" i="34"/>
  <c r="AE1278" i="34"/>
  <c r="D1280" i="34"/>
  <c r="E1280" i="34"/>
  <c r="F1280" i="34"/>
  <c r="G1280" i="34"/>
  <c r="H1280" i="34"/>
  <c r="I1280" i="34"/>
  <c r="J1280" i="34"/>
  <c r="K1280" i="34"/>
  <c r="L1280" i="34"/>
  <c r="M1280" i="34"/>
  <c r="N1280" i="34"/>
  <c r="O1280" i="34"/>
  <c r="P1280" i="34"/>
  <c r="Q1280" i="34"/>
  <c r="R1280" i="34"/>
  <c r="S1280" i="34"/>
  <c r="T1280" i="34"/>
  <c r="V1280" i="34"/>
  <c r="W1280" i="34"/>
  <c r="X1280" i="34"/>
  <c r="Y1280" i="34"/>
  <c r="Z1280" i="34"/>
  <c r="AA1280" i="34"/>
  <c r="AB1280" i="34"/>
  <c r="AC1280" i="34"/>
  <c r="AD1280" i="34"/>
  <c r="AE1280" i="34"/>
  <c r="D1282" i="34"/>
  <c r="E1282" i="34"/>
  <c r="F1282" i="34"/>
  <c r="G1282" i="34"/>
  <c r="H1282" i="34"/>
  <c r="I1282" i="34"/>
  <c r="J1282" i="34"/>
  <c r="K1282" i="34"/>
  <c r="L1282" i="34"/>
  <c r="M1282" i="34"/>
  <c r="N1282" i="34"/>
  <c r="O1282" i="34"/>
  <c r="P1282" i="34"/>
  <c r="Q1282" i="34"/>
  <c r="R1282" i="34"/>
  <c r="S1282" i="34"/>
  <c r="T1282" i="34"/>
  <c r="V1282" i="34"/>
  <c r="W1282" i="34"/>
  <c r="X1282" i="34"/>
  <c r="Y1282" i="34"/>
  <c r="Z1282" i="34"/>
  <c r="AA1282" i="34"/>
  <c r="AB1282" i="34"/>
  <c r="AC1282" i="34"/>
  <c r="AD1282" i="34"/>
  <c r="AE1282" i="34"/>
  <c r="D1284" i="34"/>
  <c r="E1284" i="34"/>
  <c r="F1284" i="34"/>
  <c r="G1284" i="34"/>
  <c r="H1284" i="34"/>
  <c r="I1284" i="34"/>
  <c r="J1284" i="34"/>
  <c r="K1284" i="34"/>
  <c r="L1284" i="34"/>
  <c r="M1284" i="34"/>
  <c r="N1284" i="34"/>
  <c r="O1284" i="34"/>
  <c r="P1284" i="34"/>
  <c r="Q1284" i="34"/>
  <c r="R1284" i="34"/>
  <c r="S1284" i="34"/>
  <c r="T1284" i="34"/>
  <c r="V1284" i="34"/>
  <c r="W1284" i="34"/>
  <c r="X1284" i="34"/>
  <c r="Y1284" i="34"/>
  <c r="Z1284" i="34"/>
  <c r="AA1284" i="34"/>
  <c r="AB1284" i="34"/>
  <c r="AC1284" i="34"/>
  <c r="AD1284" i="34"/>
  <c r="AE1284" i="34"/>
  <c r="D1290" i="34"/>
  <c r="E1290" i="34"/>
  <c r="F1290" i="34"/>
  <c r="G1290" i="34"/>
  <c r="H1290" i="34"/>
  <c r="I1290" i="34"/>
  <c r="J1290" i="34"/>
  <c r="K1290" i="34"/>
  <c r="L1290" i="34"/>
  <c r="M1290" i="34"/>
  <c r="N1290" i="34"/>
  <c r="O1290" i="34"/>
  <c r="P1290" i="34"/>
  <c r="Q1290" i="34"/>
  <c r="R1290" i="34"/>
  <c r="S1290" i="34"/>
  <c r="T1290" i="34"/>
  <c r="V1290" i="34"/>
  <c r="W1290" i="34"/>
  <c r="X1290" i="34"/>
  <c r="Y1290" i="34"/>
  <c r="Z1290" i="34"/>
  <c r="AA1290" i="34"/>
  <c r="AB1290" i="34"/>
  <c r="AC1290" i="34"/>
  <c r="AD1290" i="34"/>
  <c r="AE1290" i="34"/>
  <c r="D1293" i="34"/>
  <c r="E1293" i="34"/>
  <c r="F1293" i="34"/>
  <c r="G1293" i="34"/>
  <c r="H1293" i="34"/>
  <c r="I1293" i="34"/>
  <c r="J1293" i="34"/>
  <c r="K1293" i="34"/>
  <c r="L1293" i="34"/>
  <c r="M1293" i="34"/>
  <c r="N1293" i="34"/>
  <c r="O1293" i="34"/>
  <c r="P1293" i="34"/>
  <c r="Q1293" i="34"/>
  <c r="R1293" i="34"/>
  <c r="S1293" i="34"/>
  <c r="T1293" i="34"/>
  <c r="V1293" i="34"/>
  <c r="W1293" i="34"/>
  <c r="X1293" i="34"/>
  <c r="Y1293" i="34"/>
  <c r="Z1293" i="34"/>
  <c r="AA1293" i="34"/>
  <c r="AB1293" i="34"/>
  <c r="AC1293" i="34"/>
  <c r="AD1293" i="34"/>
  <c r="AE1293" i="34"/>
  <c r="D1296" i="34"/>
  <c r="E1296" i="34"/>
  <c r="F1296" i="34"/>
  <c r="G1296" i="34"/>
  <c r="H1296" i="34"/>
  <c r="I1296" i="34"/>
  <c r="J1296" i="34"/>
  <c r="K1296" i="34"/>
  <c r="L1296" i="34"/>
  <c r="M1296" i="34"/>
  <c r="N1296" i="34"/>
  <c r="O1296" i="34"/>
  <c r="P1296" i="34"/>
  <c r="Q1296" i="34"/>
  <c r="R1296" i="34"/>
  <c r="S1296" i="34"/>
  <c r="T1296" i="34"/>
  <c r="V1296" i="34"/>
  <c r="W1296" i="34"/>
  <c r="X1296" i="34"/>
  <c r="Y1296" i="34"/>
  <c r="Z1296" i="34"/>
  <c r="AA1296" i="34"/>
  <c r="AB1296" i="34"/>
  <c r="AC1296" i="34"/>
  <c r="AD1296" i="34"/>
  <c r="AE1296" i="34"/>
  <c r="D1299" i="34"/>
  <c r="E1299" i="34"/>
  <c r="F1299" i="34"/>
  <c r="G1299" i="34"/>
  <c r="H1299" i="34"/>
  <c r="I1299" i="34"/>
  <c r="J1299" i="34"/>
  <c r="K1299" i="34"/>
  <c r="L1299" i="34"/>
  <c r="M1299" i="34"/>
  <c r="N1299" i="34"/>
  <c r="O1299" i="34"/>
  <c r="P1299" i="34"/>
  <c r="Q1299" i="34"/>
  <c r="R1299" i="34"/>
  <c r="S1299" i="34"/>
  <c r="T1299" i="34"/>
  <c r="V1299" i="34"/>
  <c r="W1299" i="34"/>
  <c r="X1299" i="34"/>
  <c r="Y1299" i="34"/>
  <c r="Z1299" i="34"/>
  <c r="AA1299" i="34"/>
  <c r="AB1299" i="34"/>
  <c r="AC1299" i="34"/>
  <c r="AD1299" i="34"/>
  <c r="AE1299" i="34"/>
  <c r="D1302" i="34"/>
  <c r="E1302" i="34"/>
  <c r="F1302" i="34"/>
  <c r="G1302" i="34"/>
  <c r="H1302" i="34"/>
  <c r="I1302" i="34"/>
  <c r="J1302" i="34"/>
  <c r="K1302" i="34"/>
  <c r="L1302" i="34"/>
  <c r="M1302" i="34"/>
  <c r="N1302" i="34"/>
  <c r="O1302" i="34"/>
  <c r="P1302" i="34"/>
  <c r="Q1302" i="34"/>
  <c r="R1302" i="34"/>
  <c r="S1302" i="34"/>
  <c r="T1302" i="34"/>
  <c r="V1302" i="34"/>
  <c r="W1302" i="34"/>
  <c r="X1302" i="34"/>
  <c r="Y1302" i="34"/>
  <c r="Z1302" i="34"/>
  <c r="AA1302" i="34"/>
  <c r="AB1302" i="34"/>
  <c r="AC1302" i="34"/>
  <c r="AD1302" i="34"/>
  <c r="AE1302" i="34"/>
  <c r="D1305" i="34"/>
  <c r="E1305" i="34"/>
  <c r="F1305" i="34"/>
  <c r="G1305" i="34"/>
  <c r="H1305" i="34"/>
  <c r="I1305" i="34"/>
  <c r="J1305" i="34"/>
  <c r="K1305" i="34"/>
  <c r="L1305" i="34"/>
  <c r="M1305" i="34"/>
  <c r="N1305" i="34"/>
  <c r="O1305" i="34"/>
  <c r="P1305" i="34"/>
  <c r="Q1305" i="34"/>
  <c r="R1305" i="34"/>
  <c r="S1305" i="34"/>
  <c r="T1305" i="34"/>
  <c r="V1305" i="34"/>
  <c r="W1305" i="34"/>
  <c r="X1305" i="34"/>
  <c r="Y1305" i="34"/>
  <c r="Z1305" i="34"/>
  <c r="AA1305" i="34"/>
  <c r="AB1305" i="34"/>
  <c r="AC1305" i="34"/>
  <c r="AD1305" i="34"/>
  <c r="AE1305" i="34"/>
  <c r="D1310" i="34"/>
  <c r="E1310" i="34"/>
  <c r="F1310" i="34"/>
  <c r="G1310" i="34"/>
  <c r="H1310" i="34"/>
  <c r="I1310" i="34"/>
  <c r="J1310" i="34"/>
  <c r="K1310" i="34"/>
  <c r="L1310" i="34"/>
  <c r="M1310" i="34"/>
  <c r="N1310" i="34"/>
  <c r="O1310" i="34"/>
  <c r="P1310" i="34"/>
  <c r="Q1310" i="34"/>
  <c r="R1310" i="34"/>
  <c r="S1310" i="34"/>
  <c r="T1310" i="34"/>
  <c r="V1310" i="34"/>
  <c r="W1310" i="34"/>
  <c r="X1310" i="34"/>
  <c r="Y1310" i="34"/>
  <c r="Z1310" i="34"/>
  <c r="AA1310" i="34"/>
  <c r="AB1310" i="34"/>
  <c r="AC1310" i="34"/>
  <c r="AD1310" i="34"/>
  <c r="AE1310" i="34"/>
  <c r="D1312" i="34"/>
  <c r="E1312" i="34"/>
  <c r="F1312" i="34"/>
  <c r="G1312" i="34"/>
  <c r="H1312" i="34"/>
  <c r="I1312" i="34"/>
  <c r="J1312" i="34"/>
  <c r="K1312" i="34"/>
  <c r="L1312" i="34"/>
  <c r="M1312" i="34"/>
  <c r="N1312" i="34"/>
  <c r="O1312" i="34"/>
  <c r="P1312" i="34"/>
  <c r="Q1312" i="34"/>
  <c r="R1312" i="34"/>
  <c r="S1312" i="34"/>
  <c r="T1312" i="34"/>
  <c r="V1312" i="34"/>
  <c r="W1312" i="34"/>
  <c r="X1312" i="34"/>
  <c r="Y1312" i="34"/>
  <c r="Z1312" i="34"/>
  <c r="AA1312" i="34"/>
  <c r="AB1312" i="34"/>
  <c r="AC1312" i="34"/>
  <c r="AD1312" i="34"/>
  <c r="AE1312" i="34"/>
  <c r="D1314" i="34"/>
  <c r="E1314" i="34"/>
  <c r="F1314" i="34"/>
  <c r="G1314" i="34"/>
  <c r="H1314" i="34"/>
  <c r="I1314" i="34"/>
  <c r="J1314" i="34"/>
  <c r="K1314" i="34"/>
  <c r="L1314" i="34"/>
  <c r="M1314" i="34"/>
  <c r="N1314" i="34"/>
  <c r="O1314" i="34"/>
  <c r="P1314" i="34"/>
  <c r="Q1314" i="34"/>
  <c r="R1314" i="34"/>
  <c r="S1314" i="34"/>
  <c r="T1314" i="34"/>
  <c r="V1314" i="34"/>
  <c r="W1314" i="34"/>
  <c r="X1314" i="34"/>
  <c r="Y1314" i="34"/>
  <c r="Z1314" i="34"/>
  <c r="AA1314" i="34"/>
  <c r="AB1314" i="34"/>
  <c r="AC1314" i="34"/>
  <c r="AD1314" i="34"/>
  <c r="AE1314" i="34"/>
  <c r="D1317" i="34"/>
  <c r="E1317" i="34"/>
  <c r="F1317" i="34"/>
  <c r="G1317" i="34"/>
  <c r="H1317" i="34"/>
  <c r="I1317" i="34"/>
  <c r="J1317" i="34"/>
  <c r="K1317" i="34"/>
  <c r="L1317" i="34"/>
  <c r="M1317" i="34"/>
  <c r="N1317" i="34"/>
  <c r="O1317" i="34"/>
  <c r="P1317" i="34"/>
  <c r="Q1317" i="34"/>
  <c r="R1317" i="34"/>
  <c r="S1317" i="34"/>
  <c r="T1317" i="34"/>
  <c r="V1317" i="34"/>
  <c r="W1317" i="34"/>
  <c r="X1317" i="34"/>
  <c r="Y1317" i="34"/>
  <c r="Z1317" i="34"/>
  <c r="AA1317" i="34"/>
  <c r="AB1317" i="34"/>
  <c r="AC1317" i="34"/>
  <c r="AD1317" i="34"/>
  <c r="AE1317" i="34"/>
  <c r="D1320" i="34"/>
  <c r="E1320" i="34"/>
  <c r="F1320" i="34"/>
  <c r="G1320" i="34"/>
  <c r="H1320" i="34"/>
  <c r="I1320" i="34"/>
  <c r="J1320" i="34"/>
  <c r="K1320" i="34"/>
  <c r="L1320" i="34"/>
  <c r="M1320" i="34"/>
  <c r="N1320" i="34"/>
  <c r="O1320" i="34"/>
  <c r="P1320" i="34"/>
  <c r="Q1320" i="34"/>
  <c r="R1320" i="34"/>
  <c r="S1320" i="34"/>
  <c r="T1320" i="34"/>
  <c r="V1320" i="34"/>
  <c r="W1320" i="34"/>
  <c r="X1320" i="34"/>
  <c r="Y1320" i="34"/>
  <c r="Z1320" i="34"/>
  <c r="AA1320" i="34"/>
  <c r="AB1320" i="34"/>
  <c r="AC1320" i="34"/>
  <c r="AD1320" i="34"/>
  <c r="AE1320" i="34"/>
  <c r="D1322" i="34"/>
  <c r="E1322" i="34"/>
  <c r="F1322" i="34"/>
  <c r="G1322" i="34"/>
  <c r="H1322" i="34"/>
  <c r="I1322" i="34"/>
  <c r="J1322" i="34"/>
  <c r="K1322" i="34"/>
  <c r="L1322" i="34"/>
  <c r="M1322" i="34"/>
  <c r="N1322" i="34"/>
  <c r="O1322" i="34"/>
  <c r="P1322" i="34"/>
  <c r="Q1322" i="34"/>
  <c r="R1322" i="34"/>
  <c r="S1322" i="34"/>
  <c r="T1322" i="34"/>
  <c r="V1322" i="34"/>
  <c r="W1322" i="34"/>
  <c r="X1322" i="34"/>
  <c r="Y1322" i="34"/>
  <c r="Z1322" i="34"/>
  <c r="AA1322" i="34"/>
  <c r="AB1322" i="34"/>
  <c r="AC1322" i="34"/>
  <c r="AD1322" i="34"/>
  <c r="AE1322" i="34"/>
  <c r="D1324" i="34"/>
  <c r="E1324" i="34"/>
  <c r="F1324" i="34"/>
  <c r="G1324" i="34"/>
  <c r="H1324" i="34"/>
  <c r="I1324" i="34"/>
  <c r="J1324" i="34"/>
  <c r="K1324" i="34"/>
  <c r="L1324" i="34"/>
  <c r="M1324" i="34"/>
  <c r="N1324" i="34"/>
  <c r="O1324" i="34"/>
  <c r="P1324" i="34"/>
  <c r="Q1324" i="34"/>
  <c r="R1324" i="34"/>
  <c r="S1324" i="34"/>
  <c r="T1324" i="34"/>
  <c r="V1324" i="34"/>
  <c r="W1324" i="34"/>
  <c r="X1324" i="34"/>
  <c r="Y1324" i="34"/>
  <c r="Z1324" i="34"/>
  <c r="AA1324" i="34"/>
  <c r="AB1324" i="34"/>
  <c r="AC1324" i="34"/>
  <c r="AD1324" i="34"/>
  <c r="AE1324" i="34"/>
  <c r="D1333" i="34"/>
  <c r="E1333" i="34"/>
  <c r="F1333" i="34"/>
  <c r="G1333" i="34"/>
  <c r="H1333" i="34"/>
  <c r="I1333" i="34"/>
  <c r="J1333" i="34"/>
  <c r="K1333" i="34"/>
  <c r="L1333" i="34"/>
  <c r="M1333" i="34"/>
  <c r="N1333" i="34"/>
  <c r="O1333" i="34"/>
  <c r="P1333" i="34"/>
  <c r="Q1333" i="34"/>
  <c r="R1333" i="34"/>
  <c r="S1333" i="34"/>
  <c r="T1333" i="34"/>
  <c r="V1333" i="34"/>
  <c r="W1333" i="34"/>
  <c r="X1333" i="34"/>
  <c r="Y1333" i="34"/>
  <c r="Z1333" i="34"/>
  <c r="AA1333" i="34"/>
  <c r="AB1333" i="34"/>
  <c r="AC1333" i="34"/>
  <c r="AD1333" i="34"/>
  <c r="AE1333" i="34"/>
  <c r="D1335" i="34"/>
  <c r="E1335" i="34"/>
  <c r="F1335" i="34"/>
  <c r="G1335" i="34"/>
  <c r="H1335" i="34"/>
  <c r="I1335" i="34"/>
  <c r="J1335" i="34"/>
  <c r="K1335" i="34"/>
  <c r="L1335" i="34"/>
  <c r="M1335" i="34"/>
  <c r="N1335" i="34"/>
  <c r="O1335" i="34"/>
  <c r="P1335" i="34"/>
  <c r="Q1335" i="34"/>
  <c r="R1335" i="34"/>
  <c r="S1335" i="34"/>
  <c r="T1335" i="34"/>
  <c r="V1335" i="34"/>
  <c r="W1335" i="34"/>
  <c r="X1335" i="34"/>
  <c r="Y1335" i="34"/>
  <c r="Z1335" i="34"/>
  <c r="AA1335" i="34"/>
  <c r="AB1335" i="34"/>
  <c r="AC1335" i="34"/>
  <c r="AD1335" i="34"/>
  <c r="AE1335" i="34"/>
  <c r="D1337" i="34"/>
  <c r="E1337" i="34"/>
  <c r="F1337" i="34"/>
  <c r="G1337" i="34"/>
  <c r="H1337" i="34"/>
  <c r="I1337" i="34"/>
  <c r="J1337" i="34"/>
  <c r="K1337" i="34"/>
  <c r="L1337" i="34"/>
  <c r="M1337" i="34"/>
  <c r="N1337" i="34"/>
  <c r="O1337" i="34"/>
  <c r="P1337" i="34"/>
  <c r="Q1337" i="34"/>
  <c r="R1337" i="34"/>
  <c r="S1337" i="34"/>
  <c r="T1337" i="34"/>
  <c r="V1337" i="34"/>
  <c r="W1337" i="34"/>
  <c r="X1337" i="34"/>
  <c r="Y1337" i="34"/>
  <c r="Z1337" i="34"/>
  <c r="AA1337" i="34"/>
  <c r="AB1337" i="34"/>
  <c r="AC1337" i="34"/>
  <c r="AD1337" i="34"/>
  <c r="AE1337" i="34"/>
  <c r="D1339" i="34"/>
  <c r="E1339" i="34"/>
  <c r="F1339" i="34"/>
  <c r="G1339" i="34"/>
  <c r="H1339" i="34"/>
  <c r="I1339" i="34"/>
  <c r="J1339" i="34"/>
  <c r="K1339" i="34"/>
  <c r="L1339" i="34"/>
  <c r="M1339" i="34"/>
  <c r="N1339" i="34"/>
  <c r="O1339" i="34"/>
  <c r="P1339" i="34"/>
  <c r="Q1339" i="34"/>
  <c r="R1339" i="34"/>
  <c r="S1339" i="34"/>
  <c r="T1339" i="34"/>
  <c r="V1339" i="34"/>
  <c r="W1339" i="34"/>
  <c r="X1339" i="34"/>
  <c r="Y1339" i="34"/>
  <c r="Z1339" i="34"/>
  <c r="AA1339" i="34"/>
  <c r="AB1339" i="34"/>
  <c r="AC1339" i="34"/>
  <c r="AD1339" i="34"/>
  <c r="AE1339" i="34"/>
  <c r="D1341" i="34"/>
  <c r="E1341" i="34"/>
  <c r="F1341" i="34"/>
  <c r="G1341" i="34"/>
  <c r="H1341" i="34"/>
  <c r="I1341" i="34"/>
  <c r="J1341" i="34"/>
  <c r="K1341" i="34"/>
  <c r="L1341" i="34"/>
  <c r="M1341" i="34"/>
  <c r="N1341" i="34"/>
  <c r="O1341" i="34"/>
  <c r="P1341" i="34"/>
  <c r="Q1341" i="34"/>
  <c r="R1341" i="34"/>
  <c r="S1341" i="34"/>
  <c r="T1341" i="34"/>
  <c r="V1341" i="34"/>
  <c r="W1341" i="34"/>
  <c r="X1341" i="34"/>
  <c r="Y1341" i="34"/>
  <c r="Z1341" i="34"/>
  <c r="AA1341" i="34"/>
  <c r="AB1341" i="34"/>
  <c r="AC1341" i="34"/>
  <c r="AD1341" i="34"/>
  <c r="AE1341" i="34"/>
  <c r="D1343" i="34"/>
  <c r="E1343" i="34"/>
  <c r="F1343" i="34"/>
  <c r="G1343" i="34"/>
  <c r="H1343" i="34"/>
  <c r="I1343" i="34"/>
  <c r="J1343" i="34"/>
  <c r="K1343" i="34"/>
  <c r="L1343" i="34"/>
  <c r="M1343" i="34"/>
  <c r="N1343" i="34"/>
  <c r="O1343" i="34"/>
  <c r="P1343" i="34"/>
  <c r="Q1343" i="34"/>
  <c r="R1343" i="34"/>
  <c r="S1343" i="34"/>
  <c r="T1343" i="34"/>
  <c r="V1343" i="34"/>
  <c r="W1343" i="34"/>
  <c r="X1343" i="34"/>
  <c r="Y1343" i="34"/>
  <c r="Z1343" i="34"/>
  <c r="AA1343" i="34"/>
  <c r="AB1343" i="34"/>
  <c r="AC1343" i="34"/>
  <c r="AD1343" i="34"/>
  <c r="AE1343" i="34"/>
  <c r="D1345" i="34"/>
  <c r="E1345" i="34"/>
  <c r="F1345" i="34"/>
  <c r="G1345" i="34"/>
  <c r="H1345" i="34"/>
  <c r="I1345" i="34"/>
  <c r="J1345" i="34"/>
  <c r="K1345" i="34"/>
  <c r="L1345" i="34"/>
  <c r="M1345" i="34"/>
  <c r="N1345" i="34"/>
  <c r="O1345" i="34"/>
  <c r="P1345" i="34"/>
  <c r="Q1345" i="34"/>
  <c r="R1345" i="34"/>
  <c r="S1345" i="34"/>
  <c r="T1345" i="34"/>
  <c r="V1345" i="34"/>
  <c r="W1345" i="34"/>
  <c r="X1345" i="34"/>
  <c r="Y1345" i="34"/>
  <c r="Z1345" i="34"/>
  <c r="AA1345" i="34"/>
  <c r="AB1345" i="34"/>
  <c r="AC1345" i="34"/>
  <c r="AD1345" i="34"/>
  <c r="AE1345" i="34"/>
  <c r="D1347" i="34"/>
  <c r="E1347" i="34"/>
  <c r="F1347" i="34"/>
  <c r="G1347" i="34"/>
  <c r="H1347" i="34"/>
  <c r="I1347" i="34"/>
  <c r="J1347" i="34"/>
  <c r="K1347" i="34"/>
  <c r="L1347" i="34"/>
  <c r="M1347" i="34"/>
  <c r="N1347" i="34"/>
  <c r="O1347" i="34"/>
  <c r="P1347" i="34"/>
  <c r="Q1347" i="34"/>
  <c r="R1347" i="34"/>
  <c r="S1347" i="34"/>
  <c r="T1347" i="34"/>
  <c r="V1347" i="34"/>
  <c r="W1347" i="34"/>
  <c r="X1347" i="34"/>
  <c r="Y1347" i="34"/>
  <c r="Z1347" i="34"/>
  <c r="AA1347" i="34"/>
  <c r="AB1347" i="34"/>
  <c r="AC1347" i="34"/>
  <c r="AD1347" i="34"/>
  <c r="AE1347" i="34"/>
  <c r="D1349" i="34"/>
  <c r="E1349" i="34"/>
  <c r="F1349" i="34"/>
  <c r="G1349" i="34"/>
  <c r="H1349" i="34"/>
  <c r="I1349" i="34"/>
  <c r="J1349" i="34"/>
  <c r="K1349" i="34"/>
  <c r="L1349" i="34"/>
  <c r="M1349" i="34"/>
  <c r="N1349" i="34"/>
  <c r="O1349" i="34"/>
  <c r="P1349" i="34"/>
  <c r="Q1349" i="34"/>
  <c r="R1349" i="34"/>
  <c r="S1349" i="34"/>
  <c r="T1349" i="34"/>
  <c r="V1349" i="34"/>
  <c r="W1349" i="34"/>
  <c r="X1349" i="34"/>
  <c r="Y1349" i="34"/>
  <c r="Z1349" i="34"/>
  <c r="AA1349" i="34"/>
  <c r="AB1349" i="34"/>
  <c r="AC1349" i="34"/>
  <c r="AD1349" i="34"/>
  <c r="AE1349" i="34"/>
  <c r="D1353" i="34"/>
  <c r="E1353" i="34"/>
  <c r="F1353" i="34"/>
  <c r="G1353" i="34"/>
  <c r="H1353" i="34"/>
  <c r="I1353" i="34"/>
  <c r="J1353" i="34"/>
  <c r="K1353" i="34"/>
  <c r="L1353" i="34"/>
  <c r="M1353" i="34"/>
  <c r="N1353" i="34"/>
  <c r="O1353" i="34"/>
  <c r="P1353" i="34"/>
  <c r="Q1353" i="34"/>
  <c r="R1353" i="34"/>
  <c r="S1353" i="34"/>
  <c r="T1353" i="34"/>
  <c r="V1353" i="34"/>
  <c r="W1353" i="34"/>
  <c r="X1353" i="34"/>
  <c r="Y1353" i="34"/>
  <c r="Z1353" i="34"/>
  <c r="AA1353" i="34"/>
  <c r="AB1353" i="34"/>
  <c r="AC1353" i="34"/>
  <c r="AD1353" i="34"/>
  <c r="AE1353" i="34"/>
  <c r="D1355" i="34"/>
  <c r="E1355" i="34"/>
  <c r="F1355" i="34"/>
  <c r="G1355" i="34"/>
  <c r="H1355" i="34"/>
  <c r="I1355" i="34"/>
  <c r="J1355" i="34"/>
  <c r="K1355" i="34"/>
  <c r="L1355" i="34"/>
  <c r="M1355" i="34"/>
  <c r="N1355" i="34"/>
  <c r="O1355" i="34"/>
  <c r="P1355" i="34"/>
  <c r="Q1355" i="34"/>
  <c r="R1355" i="34"/>
  <c r="S1355" i="34"/>
  <c r="T1355" i="34"/>
  <c r="V1355" i="34"/>
  <c r="W1355" i="34"/>
  <c r="X1355" i="34"/>
  <c r="Y1355" i="34"/>
  <c r="Z1355" i="34"/>
  <c r="AA1355" i="34"/>
  <c r="AB1355" i="34"/>
  <c r="AC1355" i="34"/>
  <c r="AD1355" i="34"/>
  <c r="AE1355" i="34"/>
  <c r="D1357" i="34"/>
  <c r="E1357" i="34"/>
  <c r="F1357" i="34"/>
  <c r="G1357" i="34"/>
  <c r="H1357" i="34"/>
  <c r="I1357" i="34"/>
  <c r="J1357" i="34"/>
  <c r="K1357" i="34"/>
  <c r="L1357" i="34"/>
  <c r="M1357" i="34"/>
  <c r="N1357" i="34"/>
  <c r="O1357" i="34"/>
  <c r="P1357" i="34"/>
  <c r="Q1357" i="34"/>
  <c r="R1357" i="34"/>
  <c r="S1357" i="34"/>
  <c r="T1357" i="34"/>
  <c r="V1357" i="34"/>
  <c r="W1357" i="34"/>
  <c r="X1357" i="34"/>
  <c r="Y1357" i="34"/>
  <c r="Z1357" i="34"/>
  <c r="AA1357" i="34"/>
  <c r="AB1357" i="34"/>
  <c r="AC1357" i="34"/>
  <c r="AD1357" i="34"/>
  <c r="AE1357" i="34"/>
  <c r="D1359" i="34"/>
  <c r="E1359" i="34"/>
  <c r="F1359" i="34"/>
  <c r="G1359" i="34"/>
  <c r="H1359" i="34"/>
  <c r="I1359" i="34"/>
  <c r="J1359" i="34"/>
  <c r="K1359" i="34"/>
  <c r="L1359" i="34"/>
  <c r="M1359" i="34"/>
  <c r="N1359" i="34"/>
  <c r="O1359" i="34"/>
  <c r="P1359" i="34"/>
  <c r="Q1359" i="34"/>
  <c r="R1359" i="34"/>
  <c r="S1359" i="34"/>
  <c r="T1359" i="34"/>
  <c r="V1359" i="34"/>
  <c r="W1359" i="34"/>
  <c r="X1359" i="34"/>
  <c r="Y1359" i="34"/>
  <c r="Z1359" i="34"/>
  <c r="AA1359" i="34"/>
  <c r="AB1359" i="34"/>
  <c r="AC1359" i="34"/>
  <c r="AD1359" i="34"/>
  <c r="AE1359" i="34"/>
  <c r="D1361" i="34"/>
  <c r="E1361" i="34"/>
  <c r="F1361" i="34"/>
  <c r="G1361" i="34"/>
  <c r="H1361" i="34"/>
  <c r="I1361" i="34"/>
  <c r="J1361" i="34"/>
  <c r="K1361" i="34"/>
  <c r="L1361" i="34"/>
  <c r="M1361" i="34"/>
  <c r="N1361" i="34"/>
  <c r="O1361" i="34"/>
  <c r="P1361" i="34"/>
  <c r="Q1361" i="34"/>
  <c r="R1361" i="34"/>
  <c r="S1361" i="34"/>
  <c r="T1361" i="34"/>
  <c r="V1361" i="34"/>
  <c r="W1361" i="34"/>
  <c r="X1361" i="34"/>
  <c r="Y1361" i="34"/>
  <c r="Z1361" i="34"/>
  <c r="AA1361" i="34"/>
  <c r="AB1361" i="34"/>
  <c r="AC1361" i="34"/>
  <c r="AD1361" i="34"/>
  <c r="AE1361" i="34"/>
  <c r="D1383" i="34"/>
  <c r="E1383" i="34"/>
  <c r="F1383" i="34"/>
  <c r="G1383" i="34"/>
  <c r="H1383" i="34"/>
  <c r="I1383" i="34"/>
  <c r="J1383" i="34"/>
  <c r="K1383" i="34"/>
  <c r="L1383" i="34"/>
  <c r="M1383" i="34"/>
  <c r="N1383" i="34"/>
  <c r="O1383" i="34"/>
  <c r="P1383" i="34"/>
  <c r="Q1383" i="34"/>
  <c r="R1383" i="34"/>
  <c r="S1383" i="34"/>
  <c r="T1383" i="34"/>
  <c r="V1383" i="34"/>
  <c r="W1383" i="34"/>
  <c r="X1383" i="34"/>
  <c r="Y1383" i="34"/>
  <c r="Z1383" i="34"/>
  <c r="AA1383" i="34"/>
  <c r="AB1383" i="34"/>
  <c r="AC1383" i="34"/>
  <c r="AD1383" i="34"/>
  <c r="AE1383" i="34"/>
  <c r="D1431" i="34"/>
  <c r="E1431" i="34"/>
  <c r="F1431" i="34"/>
  <c r="G1431" i="34"/>
  <c r="H1431" i="34"/>
  <c r="I1431" i="34"/>
  <c r="J1431" i="34"/>
  <c r="K1431" i="34"/>
  <c r="L1431" i="34"/>
  <c r="M1431" i="34"/>
  <c r="N1431" i="34"/>
  <c r="O1431" i="34"/>
  <c r="P1431" i="34"/>
  <c r="Q1431" i="34"/>
  <c r="R1431" i="34"/>
  <c r="S1431" i="34"/>
  <c r="T1431" i="34"/>
  <c r="V1431" i="34"/>
  <c r="W1431" i="34"/>
  <c r="X1431" i="34"/>
  <c r="Y1431" i="34"/>
  <c r="Z1431" i="34"/>
  <c r="AA1431" i="34"/>
  <c r="AB1431" i="34"/>
  <c r="AC1431" i="34"/>
  <c r="AD1431" i="34"/>
  <c r="AE1431" i="34"/>
  <c r="D1433" i="34"/>
  <c r="E1433" i="34"/>
  <c r="F1433" i="34"/>
  <c r="G1433" i="34"/>
  <c r="H1433" i="34"/>
  <c r="I1433" i="34"/>
  <c r="J1433" i="34"/>
  <c r="K1433" i="34"/>
  <c r="L1433" i="34"/>
  <c r="M1433" i="34"/>
  <c r="N1433" i="34"/>
  <c r="O1433" i="34"/>
  <c r="P1433" i="34"/>
  <c r="Q1433" i="34"/>
  <c r="R1433" i="34"/>
  <c r="S1433" i="34"/>
  <c r="T1433" i="34"/>
  <c r="V1433" i="34"/>
  <c r="W1433" i="34"/>
  <c r="X1433" i="34"/>
  <c r="Y1433" i="34"/>
  <c r="Z1433" i="34"/>
  <c r="AA1433" i="34"/>
  <c r="AB1433" i="34"/>
  <c r="AC1433" i="34"/>
  <c r="AD1433" i="34"/>
  <c r="AE1433" i="34"/>
  <c r="D1435" i="34"/>
  <c r="E1435" i="34"/>
  <c r="F1435" i="34"/>
  <c r="G1435" i="34"/>
  <c r="H1435" i="34"/>
  <c r="I1435" i="34"/>
  <c r="J1435" i="34"/>
  <c r="K1435" i="34"/>
  <c r="L1435" i="34"/>
  <c r="M1435" i="34"/>
  <c r="N1435" i="34"/>
  <c r="O1435" i="34"/>
  <c r="P1435" i="34"/>
  <c r="Q1435" i="34"/>
  <c r="R1435" i="34"/>
  <c r="S1435" i="34"/>
  <c r="T1435" i="34"/>
  <c r="V1435" i="34"/>
  <c r="W1435" i="34"/>
  <c r="X1435" i="34"/>
  <c r="Y1435" i="34"/>
  <c r="Z1435" i="34"/>
  <c r="AA1435" i="34"/>
  <c r="AB1435" i="34"/>
  <c r="AC1435" i="34"/>
  <c r="AD1435" i="34"/>
  <c r="AE1435" i="34"/>
  <c r="D1437" i="34"/>
  <c r="E1437" i="34"/>
  <c r="F1437" i="34"/>
  <c r="G1437" i="34"/>
  <c r="H1437" i="34"/>
  <c r="I1437" i="34"/>
  <c r="J1437" i="34"/>
  <c r="K1437" i="34"/>
  <c r="L1437" i="34"/>
  <c r="M1437" i="34"/>
  <c r="N1437" i="34"/>
  <c r="O1437" i="34"/>
  <c r="P1437" i="34"/>
  <c r="Q1437" i="34"/>
  <c r="R1437" i="34"/>
  <c r="S1437" i="34"/>
  <c r="T1437" i="34"/>
  <c r="V1437" i="34"/>
  <c r="W1437" i="34"/>
  <c r="X1437" i="34"/>
  <c r="Y1437" i="34"/>
  <c r="Z1437" i="34"/>
  <c r="AA1437" i="34"/>
  <c r="AB1437" i="34"/>
  <c r="AC1437" i="34"/>
  <c r="AD1437" i="34"/>
  <c r="AE1437" i="34"/>
  <c r="D1439" i="34"/>
  <c r="E1439" i="34"/>
  <c r="F1439" i="34"/>
  <c r="G1439" i="34"/>
  <c r="H1439" i="34"/>
  <c r="I1439" i="34"/>
  <c r="J1439" i="34"/>
  <c r="K1439" i="34"/>
  <c r="L1439" i="34"/>
  <c r="M1439" i="34"/>
  <c r="N1439" i="34"/>
  <c r="O1439" i="34"/>
  <c r="P1439" i="34"/>
  <c r="Q1439" i="34"/>
  <c r="R1439" i="34"/>
  <c r="S1439" i="34"/>
  <c r="T1439" i="34"/>
  <c r="V1439" i="34"/>
  <c r="W1439" i="34"/>
  <c r="X1439" i="34"/>
  <c r="Y1439" i="34"/>
  <c r="Z1439" i="34"/>
  <c r="AA1439" i="34"/>
  <c r="AB1439" i="34"/>
  <c r="AC1439" i="34"/>
  <c r="AD1439" i="34"/>
  <c r="AE1439" i="34"/>
  <c r="D1443" i="34"/>
  <c r="E1443" i="34"/>
  <c r="F1443" i="34"/>
  <c r="G1443" i="34"/>
  <c r="H1443" i="34"/>
  <c r="I1443" i="34"/>
  <c r="J1443" i="34"/>
  <c r="K1443" i="34"/>
  <c r="L1443" i="34"/>
  <c r="M1443" i="34"/>
  <c r="N1443" i="34"/>
  <c r="O1443" i="34"/>
  <c r="P1443" i="34"/>
  <c r="Q1443" i="34"/>
  <c r="R1443" i="34"/>
  <c r="S1443" i="34"/>
  <c r="T1443" i="34"/>
  <c r="V1443" i="34"/>
  <c r="W1443" i="34"/>
  <c r="X1443" i="34"/>
  <c r="Y1443" i="34"/>
  <c r="Z1443" i="34"/>
  <c r="AA1443" i="34"/>
  <c r="AB1443" i="34"/>
  <c r="AC1443" i="34"/>
  <c r="AD1443" i="34"/>
  <c r="AE1443" i="34"/>
  <c r="D1446" i="34"/>
  <c r="E1446" i="34"/>
  <c r="F1446" i="34"/>
  <c r="G1446" i="34"/>
  <c r="H1446" i="34"/>
  <c r="I1446" i="34"/>
  <c r="J1446" i="34"/>
  <c r="K1446" i="34"/>
  <c r="L1446" i="34"/>
  <c r="M1446" i="34"/>
  <c r="N1446" i="34"/>
  <c r="O1446" i="34"/>
  <c r="P1446" i="34"/>
  <c r="Q1446" i="34"/>
  <c r="R1446" i="34"/>
  <c r="S1446" i="34"/>
  <c r="T1446" i="34"/>
  <c r="V1446" i="34"/>
  <c r="W1446" i="34"/>
  <c r="X1446" i="34"/>
  <c r="Y1446" i="34"/>
  <c r="Z1446" i="34"/>
  <c r="AA1446" i="34"/>
  <c r="AB1446" i="34"/>
  <c r="AC1446" i="34"/>
  <c r="AD1446" i="34"/>
  <c r="AE1446" i="34"/>
  <c r="D1449" i="34"/>
  <c r="E1449" i="34"/>
  <c r="F1449" i="34"/>
  <c r="G1449" i="34"/>
  <c r="H1449" i="34"/>
  <c r="I1449" i="34"/>
  <c r="J1449" i="34"/>
  <c r="K1449" i="34"/>
  <c r="L1449" i="34"/>
  <c r="M1449" i="34"/>
  <c r="N1449" i="34"/>
  <c r="O1449" i="34"/>
  <c r="P1449" i="34"/>
  <c r="Q1449" i="34"/>
  <c r="R1449" i="34"/>
  <c r="S1449" i="34"/>
  <c r="T1449" i="34"/>
  <c r="V1449" i="34"/>
  <c r="W1449" i="34"/>
  <c r="X1449" i="34"/>
  <c r="Y1449" i="34"/>
  <c r="Z1449" i="34"/>
  <c r="AA1449" i="34"/>
  <c r="AB1449" i="34"/>
  <c r="AC1449" i="34"/>
  <c r="AD1449" i="34"/>
  <c r="AE1449" i="34"/>
  <c r="D1452" i="34"/>
  <c r="E1452" i="34"/>
  <c r="F1452" i="34"/>
  <c r="G1452" i="34"/>
  <c r="H1452" i="34"/>
  <c r="I1452" i="34"/>
  <c r="J1452" i="34"/>
  <c r="K1452" i="34"/>
  <c r="L1452" i="34"/>
  <c r="M1452" i="34"/>
  <c r="N1452" i="34"/>
  <c r="O1452" i="34"/>
  <c r="P1452" i="34"/>
  <c r="Q1452" i="34"/>
  <c r="R1452" i="34"/>
  <c r="S1452" i="34"/>
  <c r="T1452" i="34"/>
  <c r="V1452" i="34"/>
  <c r="W1452" i="34"/>
  <c r="X1452" i="34"/>
  <c r="Y1452" i="34"/>
  <c r="Z1452" i="34"/>
  <c r="AA1452" i="34"/>
  <c r="AB1452" i="34"/>
  <c r="AC1452" i="34"/>
  <c r="AD1452" i="34"/>
  <c r="AE1452" i="34"/>
  <c r="D1455" i="34"/>
  <c r="E1455" i="34"/>
  <c r="F1455" i="34"/>
  <c r="G1455" i="34"/>
  <c r="H1455" i="34"/>
  <c r="I1455" i="34"/>
  <c r="J1455" i="34"/>
  <c r="K1455" i="34"/>
  <c r="L1455" i="34"/>
  <c r="M1455" i="34"/>
  <c r="N1455" i="34"/>
  <c r="O1455" i="34"/>
  <c r="P1455" i="34"/>
  <c r="Q1455" i="34"/>
  <c r="R1455" i="34"/>
  <c r="S1455" i="34"/>
  <c r="T1455" i="34"/>
  <c r="V1455" i="34"/>
  <c r="W1455" i="34"/>
  <c r="X1455" i="34"/>
  <c r="Y1455" i="34"/>
  <c r="Z1455" i="34"/>
  <c r="AA1455" i="34"/>
  <c r="AB1455" i="34"/>
  <c r="AC1455" i="34"/>
  <c r="AD1455" i="34"/>
  <c r="AE1455" i="34"/>
  <c r="D1457" i="34"/>
  <c r="E1457" i="34"/>
  <c r="F1457" i="34"/>
  <c r="G1457" i="34"/>
  <c r="H1457" i="34"/>
  <c r="I1457" i="34"/>
  <c r="J1457" i="34"/>
  <c r="K1457" i="34"/>
  <c r="L1457" i="34"/>
  <c r="M1457" i="34"/>
  <c r="N1457" i="34"/>
  <c r="O1457" i="34"/>
  <c r="P1457" i="34"/>
  <c r="Q1457" i="34"/>
  <c r="R1457" i="34"/>
  <c r="S1457" i="34"/>
  <c r="T1457" i="34"/>
  <c r="V1457" i="34"/>
  <c r="W1457" i="34"/>
  <c r="X1457" i="34"/>
  <c r="Y1457" i="34"/>
  <c r="Z1457" i="34"/>
  <c r="AA1457" i="34"/>
  <c r="AB1457" i="34"/>
  <c r="AC1457" i="34"/>
  <c r="AD1457" i="34"/>
  <c r="AE1457" i="34"/>
  <c r="D1462" i="34"/>
  <c r="E1462" i="34"/>
  <c r="F1462" i="34"/>
  <c r="G1462" i="34"/>
  <c r="H1462" i="34"/>
  <c r="I1462" i="34"/>
  <c r="J1462" i="34"/>
  <c r="K1462" i="34"/>
  <c r="L1462" i="34"/>
  <c r="M1462" i="34"/>
  <c r="N1462" i="34"/>
  <c r="O1462" i="34"/>
  <c r="P1462" i="34"/>
  <c r="Q1462" i="34"/>
  <c r="R1462" i="34"/>
  <c r="S1462" i="34"/>
  <c r="T1462" i="34"/>
  <c r="V1462" i="34"/>
  <c r="W1462" i="34"/>
  <c r="X1462" i="34"/>
  <c r="Y1462" i="34"/>
  <c r="Z1462" i="34"/>
  <c r="AA1462" i="34"/>
  <c r="AB1462" i="34"/>
  <c r="AC1462" i="34"/>
  <c r="AD1462" i="34"/>
  <c r="AE1462" i="34"/>
  <c r="D1464" i="34"/>
  <c r="E1464" i="34"/>
  <c r="F1464" i="34"/>
  <c r="G1464" i="34"/>
  <c r="H1464" i="34"/>
  <c r="I1464" i="34"/>
  <c r="J1464" i="34"/>
  <c r="K1464" i="34"/>
  <c r="L1464" i="34"/>
  <c r="M1464" i="34"/>
  <c r="N1464" i="34"/>
  <c r="O1464" i="34"/>
  <c r="P1464" i="34"/>
  <c r="Q1464" i="34"/>
  <c r="R1464" i="34"/>
  <c r="S1464" i="34"/>
  <c r="T1464" i="34"/>
  <c r="V1464" i="34"/>
  <c r="W1464" i="34"/>
  <c r="X1464" i="34"/>
  <c r="Y1464" i="34"/>
  <c r="Z1464" i="34"/>
  <c r="AA1464" i="34"/>
  <c r="AB1464" i="34"/>
  <c r="AC1464" i="34"/>
  <c r="AD1464" i="34"/>
  <c r="AE1464" i="34"/>
  <c r="D1466" i="34"/>
  <c r="E1466" i="34"/>
  <c r="F1466" i="34"/>
  <c r="G1466" i="34"/>
  <c r="H1466" i="34"/>
  <c r="I1466" i="34"/>
  <c r="J1466" i="34"/>
  <c r="K1466" i="34"/>
  <c r="L1466" i="34"/>
  <c r="M1466" i="34"/>
  <c r="N1466" i="34"/>
  <c r="O1466" i="34"/>
  <c r="P1466" i="34"/>
  <c r="Q1466" i="34"/>
  <c r="R1466" i="34"/>
  <c r="S1466" i="34"/>
  <c r="T1466" i="34"/>
  <c r="V1466" i="34"/>
  <c r="W1466" i="34"/>
  <c r="X1466" i="34"/>
  <c r="Y1466" i="34"/>
  <c r="Z1466" i="34"/>
  <c r="AA1466" i="34"/>
  <c r="AB1466" i="34"/>
  <c r="AC1466" i="34"/>
  <c r="AD1466" i="34"/>
  <c r="AE1466" i="34"/>
  <c r="D1470" i="34"/>
  <c r="E1470" i="34"/>
  <c r="F1470" i="34"/>
  <c r="G1470" i="34"/>
  <c r="H1470" i="34"/>
  <c r="I1470" i="34"/>
  <c r="J1470" i="34"/>
  <c r="K1470" i="34"/>
  <c r="L1470" i="34"/>
  <c r="M1470" i="34"/>
  <c r="N1470" i="34"/>
  <c r="O1470" i="34"/>
  <c r="P1470" i="34"/>
  <c r="Q1470" i="34"/>
  <c r="R1470" i="34"/>
  <c r="S1470" i="34"/>
  <c r="T1470" i="34"/>
  <c r="V1470" i="34"/>
  <c r="W1470" i="34"/>
  <c r="X1470" i="34"/>
  <c r="Y1470" i="34"/>
  <c r="Z1470" i="34"/>
  <c r="AA1470" i="34"/>
  <c r="AB1470" i="34"/>
  <c r="AC1470" i="34"/>
  <c r="AD1470" i="34"/>
  <c r="AE1470" i="34"/>
  <c r="D1472" i="34"/>
  <c r="E1472" i="34"/>
  <c r="F1472" i="34"/>
  <c r="G1472" i="34"/>
  <c r="H1472" i="34"/>
  <c r="I1472" i="34"/>
  <c r="J1472" i="34"/>
  <c r="K1472" i="34"/>
  <c r="L1472" i="34"/>
  <c r="M1472" i="34"/>
  <c r="N1472" i="34"/>
  <c r="O1472" i="34"/>
  <c r="P1472" i="34"/>
  <c r="Q1472" i="34"/>
  <c r="R1472" i="34"/>
  <c r="S1472" i="34"/>
  <c r="T1472" i="34"/>
  <c r="V1472" i="34"/>
  <c r="W1472" i="34"/>
  <c r="X1472" i="34"/>
  <c r="Y1472" i="34"/>
  <c r="Z1472" i="34"/>
  <c r="AA1472" i="34"/>
  <c r="AB1472" i="34"/>
  <c r="AC1472" i="34"/>
  <c r="AD1472" i="34"/>
  <c r="AE1472" i="34"/>
  <c r="D1474" i="34"/>
  <c r="E1474" i="34"/>
  <c r="F1474" i="34"/>
  <c r="G1474" i="34"/>
  <c r="H1474" i="34"/>
  <c r="I1474" i="34"/>
  <c r="J1474" i="34"/>
  <c r="K1474" i="34"/>
  <c r="L1474" i="34"/>
  <c r="M1474" i="34"/>
  <c r="N1474" i="34"/>
  <c r="O1474" i="34"/>
  <c r="P1474" i="34"/>
  <c r="Q1474" i="34"/>
  <c r="R1474" i="34"/>
  <c r="S1474" i="34"/>
  <c r="T1474" i="34"/>
  <c r="V1474" i="34"/>
  <c r="W1474" i="34"/>
  <c r="X1474" i="34"/>
  <c r="Y1474" i="34"/>
  <c r="Z1474" i="34"/>
  <c r="AA1474" i="34"/>
  <c r="AB1474" i="34"/>
  <c r="AC1474" i="34"/>
  <c r="AD1474" i="34"/>
  <c r="AE1474" i="34"/>
  <c r="D1476" i="34"/>
  <c r="E1476" i="34"/>
  <c r="F1476" i="34"/>
  <c r="G1476" i="34"/>
  <c r="H1476" i="34"/>
  <c r="I1476" i="34"/>
  <c r="J1476" i="34"/>
  <c r="K1476" i="34"/>
  <c r="L1476" i="34"/>
  <c r="M1476" i="34"/>
  <c r="N1476" i="34"/>
  <c r="O1476" i="34"/>
  <c r="P1476" i="34"/>
  <c r="Q1476" i="34"/>
  <c r="R1476" i="34"/>
  <c r="S1476" i="34"/>
  <c r="T1476" i="34"/>
  <c r="V1476" i="34"/>
  <c r="W1476" i="34"/>
  <c r="X1476" i="34"/>
  <c r="Y1476" i="34"/>
  <c r="Z1476" i="34"/>
  <c r="AA1476" i="34"/>
  <c r="AB1476" i="34"/>
  <c r="AC1476" i="34"/>
  <c r="AD1476" i="34"/>
  <c r="AE1476" i="34"/>
  <c r="D1478" i="34"/>
  <c r="E1478" i="34"/>
  <c r="F1478" i="34"/>
  <c r="G1478" i="34"/>
  <c r="H1478" i="34"/>
  <c r="I1478" i="34"/>
  <c r="J1478" i="34"/>
  <c r="K1478" i="34"/>
  <c r="L1478" i="34"/>
  <c r="M1478" i="34"/>
  <c r="N1478" i="34"/>
  <c r="O1478" i="34"/>
  <c r="P1478" i="34"/>
  <c r="Q1478" i="34"/>
  <c r="R1478" i="34"/>
  <c r="S1478" i="34"/>
  <c r="T1478" i="34"/>
  <c r="V1478" i="34"/>
  <c r="W1478" i="34"/>
  <c r="X1478" i="34"/>
  <c r="Y1478" i="34"/>
  <c r="Z1478" i="34"/>
  <c r="AA1478" i="34"/>
  <c r="AB1478" i="34"/>
  <c r="AC1478" i="34"/>
  <c r="AD1478" i="34"/>
  <c r="AE1478" i="34"/>
  <c r="D1492" i="34"/>
  <c r="E1492" i="34"/>
  <c r="F1492" i="34"/>
  <c r="G1492" i="34"/>
  <c r="H1492" i="34"/>
  <c r="I1492" i="34"/>
  <c r="J1492" i="34"/>
  <c r="K1492" i="34"/>
  <c r="L1492" i="34"/>
  <c r="M1492" i="34"/>
  <c r="N1492" i="34"/>
  <c r="O1492" i="34"/>
  <c r="P1492" i="34"/>
  <c r="Q1492" i="34"/>
  <c r="R1492" i="34"/>
  <c r="S1492" i="34"/>
  <c r="T1492" i="34"/>
  <c r="V1492" i="34"/>
  <c r="W1492" i="34"/>
  <c r="X1492" i="34"/>
  <c r="Y1492" i="34"/>
  <c r="Z1492" i="34"/>
  <c r="AA1492" i="34"/>
  <c r="AB1492" i="34"/>
  <c r="AC1492" i="34"/>
  <c r="AD1492" i="34"/>
  <c r="AE1492" i="34"/>
  <c r="D1502" i="34"/>
  <c r="E1502" i="34"/>
  <c r="F1502" i="34"/>
  <c r="G1502" i="34"/>
  <c r="H1502" i="34"/>
  <c r="I1502" i="34"/>
  <c r="J1502" i="34"/>
  <c r="K1502" i="34"/>
  <c r="L1502" i="34"/>
  <c r="M1502" i="34"/>
  <c r="N1502" i="34"/>
  <c r="O1502" i="34"/>
  <c r="P1502" i="34"/>
  <c r="Q1502" i="34"/>
  <c r="R1502" i="34"/>
  <c r="S1502" i="34"/>
  <c r="T1502" i="34"/>
  <c r="V1502" i="34"/>
  <c r="W1502" i="34"/>
  <c r="X1502" i="34"/>
  <c r="Y1502" i="34"/>
  <c r="Z1502" i="34"/>
  <c r="AA1502" i="34"/>
  <c r="AB1502" i="34"/>
  <c r="AC1502" i="34"/>
  <c r="AD1502" i="34"/>
  <c r="AE1502" i="34"/>
  <c r="D1513" i="34"/>
  <c r="E1513" i="34"/>
  <c r="F1513" i="34"/>
  <c r="G1513" i="34"/>
  <c r="H1513" i="34"/>
  <c r="I1513" i="34"/>
  <c r="J1513" i="34"/>
  <c r="K1513" i="34"/>
  <c r="L1513" i="34"/>
  <c r="M1513" i="34"/>
  <c r="N1513" i="34"/>
  <c r="O1513" i="34"/>
  <c r="P1513" i="34"/>
  <c r="Q1513" i="34"/>
  <c r="R1513" i="34"/>
  <c r="S1513" i="34"/>
  <c r="T1513" i="34"/>
  <c r="V1513" i="34"/>
  <c r="W1513" i="34"/>
  <c r="X1513" i="34"/>
  <c r="Y1513" i="34"/>
  <c r="Z1513" i="34"/>
  <c r="AA1513" i="34"/>
  <c r="AB1513" i="34"/>
  <c r="AC1513" i="34"/>
  <c r="AD1513" i="34"/>
  <c r="AE1513" i="34"/>
  <c r="D1515" i="34"/>
  <c r="E1515" i="34"/>
  <c r="F1515" i="34"/>
  <c r="G1515" i="34"/>
  <c r="H1515" i="34"/>
  <c r="I1515" i="34"/>
  <c r="J1515" i="34"/>
  <c r="K1515" i="34"/>
  <c r="L1515" i="34"/>
  <c r="M1515" i="34"/>
  <c r="N1515" i="34"/>
  <c r="O1515" i="34"/>
  <c r="P1515" i="34"/>
  <c r="Q1515" i="34"/>
  <c r="R1515" i="34"/>
  <c r="S1515" i="34"/>
  <c r="T1515" i="34"/>
  <c r="V1515" i="34"/>
  <c r="W1515" i="34"/>
  <c r="X1515" i="34"/>
  <c r="Y1515" i="34"/>
  <c r="Z1515" i="34"/>
  <c r="AA1515" i="34"/>
  <c r="AB1515" i="34"/>
  <c r="AC1515" i="34"/>
  <c r="AD1515" i="34"/>
  <c r="AE1515" i="34"/>
  <c r="D1517" i="34"/>
  <c r="E1517" i="34"/>
  <c r="F1517" i="34"/>
  <c r="G1517" i="34"/>
  <c r="H1517" i="34"/>
  <c r="I1517" i="34"/>
  <c r="J1517" i="34"/>
  <c r="K1517" i="34"/>
  <c r="L1517" i="34"/>
  <c r="M1517" i="34"/>
  <c r="N1517" i="34"/>
  <c r="O1517" i="34"/>
  <c r="P1517" i="34"/>
  <c r="Q1517" i="34"/>
  <c r="R1517" i="34"/>
  <c r="S1517" i="34"/>
  <c r="T1517" i="34"/>
  <c r="V1517" i="34"/>
  <c r="W1517" i="34"/>
  <c r="X1517" i="34"/>
  <c r="Y1517" i="34"/>
  <c r="Z1517" i="34"/>
  <c r="AA1517" i="34"/>
  <c r="AB1517" i="34"/>
  <c r="AC1517" i="34"/>
  <c r="AD1517" i="34"/>
  <c r="AE1517" i="34"/>
  <c r="D1519" i="34"/>
  <c r="E1519" i="34"/>
  <c r="F1519" i="34"/>
  <c r="G1519" i="34"/>
  <c r="H1519" i="34"/>
  <c r="I1519" i="34"/>
  <c r="J1519" i="34"/>
  <c r="K1519" i="34"/>
  <c r="L1519" i="34"/>
  <c r="M1519" i="34"/>
  <c r="N1519" i="34"/>
  <c r="O1519" i="34"/>
  <c r="P1519" i="34"/>
  <c r="Q1519" i="34"/>
  <c r="R1519" i="34"/>
  <c r="S1519" i="34"/>
  <c r="T1519" i="34"/>
  <c r="V1519" i="34"/>
  <c r="W1519" i="34"/>
  <c r="X1519" i="34"/>
  <c r="Y1519" i="34"/>
  <c r="Z1519" i="34"/>
  <c r="AA1519" i="34"/>
  <c r="AB1519" i="34"/>
  <c r="AC1519" i="34"/>
  <c r="AD1519" i="34"/>
  <c r="AE1519" i="34"/>
  <c r="D1521" i="34"/>
  <c r="E1521" i="34"/>
  <c r="F1521" i="34"/>
  <c r="G1521" i="34"/>
  <c r="H1521" i="34"/>
  <c r="I1521" i="34"/>
  <c r="J1521" i="34"/>
  <c r="K1521" i="34"/>
  <c r="L1521" i="34"/>
  <c r="M1521" i="34"/>
  <c r="N1521" i="34"/>
  <c r="O1521" i="34"/>
  <c r="P1521" i="34"/>
  <c r="Q1521" i="34"/>
  <c r="R1521" i="34"/>
  <c r="S1521" i="34"/>
  <c r="T1521" i="34"/>
  <c r="V1521" i="34"/>
  <c r="W1521" i="34"/>
  <c r="X1521" i="34"/>
  <c r="Y1521" i="34"/>
  <c r="Z1521" i="34"/>
  <c r="AA1521" i="34"/>
  <c r="AB1521" i="34"/>
  <c r="AC1521" i="34"/>
  <c r="AD1521" i="34"/>
  <c r="AE1521" i="34"/>
  <c r="D1523" i="34"/>
  <c r="E1523" i="34"/>
  <c r="F1523" i="34"/>
  <c r="G1523" i="34"/>
  <c r="H1523" i="34"/>
  <c r="I1523" i="34"/>
  <c r="J1523" i="34"/>
  <c r="K1523" i="34"/>
  <c r="L1523" i="34"/>
  <c r="M1523" i="34"/>
  <c r="N1523" i="34"/>
  <c r="O1523" i="34"/>
  <c r="P1523" i="34"/>
  <c r="Q1523" i="34"/>
  <c r="R1523" i="34"/>
  <c r="S1523" i="34"/>
  <c r="T1523" i="34"/>
  <c r="V1523" i="34"/>
  <c r="W1523" i="34"/>
  <c r="X1523" i="34"/>
  <c r="Y1523" i="34"/>
  <c r="Z1523" i="34"/>
  <c r="AA1523" i="34"/>
  <c r="AB1523" i="34"/>
  <c r="AC1523" i="34"/>
  <c r="AD1523" i="34"/>
  <c r="AE1523" i="34"/>
  <c r="D1525" i="34"/>
  <c r="E1525" i="34"/>
  <c r="F1525" i="34"/>
  <c r="G1525" i="34"/>
  <c r="H1525" i="34"/>
  <c r="I1525" i="34"/>
  <c r="J1525" i="34"/>
  <c r="K1525" i="34"/>
  <c r="L1525" i="34"/>
  <c r="M1525" i="34"/>
  <c r="N1525" i="34"/>
  <c r="O1525" i="34"/>
  <c r="P1525" i="34"/>
  <c r="Q1525" i="34"/>
  <c r="R1525" i="34"/>
  <c r="S1525" i="34"/>
  <c r="T1525" i="34"/>
  <c r="V1525" i="34"/>
  <c r="W1525" i="34"/>
  <c r="X1525" i="34"/>
  <c r="Y1525" i="34"/>
  <c r="Z1525" i="34"/>
  <c r="AA1525" i="34"/>
  <c r="AB1525" i="34"/>
  <c r="AC1525" i="34"/>
  <c r="AD1525" i="34"/>
  <c r="AE1525" i="34"/>
  <c r="D1528" i="34"/>
  <c r="E1528" i="34"/>
  <c r="F1528" i="34"/>
  <c r="G1528" i="34"/>
  <c r="H1528" i="34"/>
  <c r="I1528" i="34"/>
  <c r="J1528" i="34"/>
  <c r="K1528" i="34"/>
  <c r="L1528" i="34"/>
  <c r="M1528" i="34"/>
  <c r="N1528" i="34"/>
  <c r="O1528" i="34"/>
  <c r="P1528" i="34"/>
  <c r="Q1528" i="34"/>
  <c r="R1528" i="34"/>
  <c r="S1528" i="34"/>
  <c r="T1528" i="34"/>
  <c r="V1528" i="34"/>
  <c r="W1528" i="34"/>
  <c r="X1528" i="34"/>
  <c r="Y1528" i="34"/>
  <c r="Z1528" i="34"/>
  <c r="AA1528" i="34"/>
  <c r="AB1528" i="34"/>
  <c r="AC1528" i="34"/>
  <c r="AD1528" i="34"/>
  <c r="AE1528" i="34"/>
  <c r="D1530" i="34"/>
  <c r="E1530" i="34"/>
  <c r="F1530" i="34"/>
  <c r="G1530" i="34"/>
  <c r="H1530" i="34"/>
  <c r="I1530" i="34"/>
  <c r="J1530" i="34"/>
  <c r="K1530" i="34"/>
  <c r="L1530" i="34"/>
  <c r="M1530" i="34"/>
  <c r="N1530" i="34"/>
  <c r="O1530" i="34"/>
  <c r="P1530" i="34"/>
  <c r="Q1530" i="34"/>
  <c r="R1530" i="34"/>
  <c r="S1530" i="34"/>
  <c r="T1530" i="34"/>
  <c r="V1530" i="34"/>
  <c r="W1530" i="34"/>
  <c r="X1530" i="34"/>
  <c r="Y1530" i="34"/>
  <c r="Z1530" i="34"/>
  <c r="AA1530" i="34"/>
  <c r="AB1530" i="34"/>
  <c r="AC1530" i="34"/>
  <c r="AD1530" i="34"/>
  <c r="AE1530" i="34"/>
  <c r="D1532" i="34"/>
  <c r="E1532" i="34"/>
  <c r="F1532" i="34"/>
  <c r="G1532" i="34"/>
  <c r="H1532" i="34"/>
  <c r="I1532" i="34"/>
  <c r="J1532" i="34"/>
  <c r="K1532" i="34"/>
  <c r="L1532" i="34"/>
  <c r="M1532" i="34"/>
  <c r="N1532" i="34"/>
  <c r="O1532" i="34"/>
  <c r="P1532" i="34"/>
  <c r="Q1532" i="34"/>
  <c r="R1532" i="34"/>
  <c r="S1532" i="34"/>
  <c r="T1532" i="34"/>
  <c r="V1532" i="34"/>
  <c r="W1532" i="34"/>
  <c r="X1532" i="34"/>
  <c r="Y1532" i="34"/>
  <c r="Z1532" i="34"/>
  <c r="AA1532" i="34"/>
  <c r="AB1532" i="34"/>
  <c r="AC1532" i="34"/>
  <c r="AD1532" i="34"/>
  <c r="AE1532" i="34"/>
  <c r="D1535" i="34"/>
  <c r="E1535" i="34"/>
  <c r="F1535" i="34"/>
  <c r="G1535" i="34"/>
  <c r="H1535" i="34"/>
  <c r="I1535" i="34"/>
  <c r="J1535" i="34"/>
  <c r="K1535" i="34"/>
  <c r="L1535" i="34"/>
  <c r="M1535" i="34"/>
  <c r="N1535" i="34"/>
  <c r="O1535" i="34"/>
  <c r="P1535" i="34"/>
  <c r="Q1535" i="34"/>
  <c r="R1535" i="34"/>
  <c r="S1535" i="34"/>
  <c r="T1535" i="34"/>
  <c r="V1535" i="34"/>
  <c r="W1535" i="34"/>
  <c r="X1535" i="34"/>
  <c r="Y1535" i="34"/>
  <c r="Z1535" i="34"/>
  <c r="AA1535" i="34"/>
  <c r="AB1535" i="34"/>
  <c r="AC1535" i="34"/>
  <c r="AD1535" i="34"/>
  <c r="AE1535" i="34"/>
  <c r="D1537" i="34"/>
  <c r="E1537" i="34"/>
  <c r="F1537" i="34"/>
  <c r="G1537" i="34"/>
  <c r="H1537" i="34"/>
  <c r="I1537" i="34"/>
  <c r="J1537" i="34"/>
  <c r="K1537" i="34"/>
  <c r="L1537" i="34"/>
  <c r="M1537" i="34"/>
  <c r="N1537" i="34"/>
  <c r="O1537" i="34"/>
  <c r="P1537" i="34"/>
  <c r="Q1537" i="34"/>
  <c r="R1537" i="34"/>
  <c r="S1537" i="34"/>
  <c r="T1537" i="34"/>
  <c r="V1537" i="34"/>
  <c r="W1537" i="34"/>
  <c r="X1537" i="34"/>
  <c r="Y1537" i="34"/>
  <c r="Z1537" i="34"/>
  <c r="AA1537" i="34"/>
  <c r="AB1537" i="34"/>
  <c r="AC1537" i="34"/>
  <c r="AD1537" i="34"/>
  <c r="AE1537" i="34"/>
  <c r="D1541" i="34"/>
  <c r="E1541" i="34"/>
  <c r="F1541" i="34"/>
  <c r="G1541" i="34"/>
  <c r="H1541" i="34"/>
  <c r="I1541" i="34"/>
  <c r="J1541" i="34"/>
  <c r="K1541" i="34"/>
  <c r="L1541" i="34"/>
  <c r="M1541" i="34"/>
  <c r="N1541" i="34"/>
  <c r="O1541" i="34"/>
  <c r="P1541" i="34"/>
  <c r="Q1541" i="34"/>
  <c r="R1541" i="34"/>
  <c r="S1541" i="34"/>
  <c r="T1541" i="34"/>
  <c r="V1541" i="34"/>
  <c r="W1541" i="34"/>
  <c r="X1541" i="34"/>
  <c r="Y1541" i="34"/>
  <c r="Z1541" i="34"/>
  <c r="AA1541" i="34"/>
  <c r="AB1541" i="34"/>
  <c r="AC1541" i="34"/>
  <c r="AD1541" i="34"/>
  <c r="AE1541" i="34"/>
  <c r="D1555" i="34"/>
  <c r="E1555" i="34"/>
  <c r="F1555" i="34"/>
  <c r="G1555" i="34"/>
  <c r="H1555" i="34"/>
  <c r="I1555" i="34"/>
  <c r="J1555" i="34"/>
  <c r="K1555" i="34"/>
  <c r="L1555" i="34"/>
  <c r="M1555" i="34"/>
  <c r="N1555" i="34"/>
  <c r="O1555" i="34"/>
  <c r="P1555" i="34"/>
  <c r="Q1555" i="34"/>
  <c r="R1555" i="34"/>
  <c r="S1555" i="34"/>
  <c r="T1555" i="34"/>
  <c r="V1555" i="34"/>
  <c r="W1555" i="34"/>
  <c r="X1555" i="34"/>
  <c r="Y1555" i="34"/>
  <c r="Z1555" i="34"/>
  <c r="AA1555" i="34"/>
  <c r="AB1555" i="34"/>
  <c r="AC1555" i="34"/>
  <c r="AD1555" i="34"/>
  <c r="AE1555" i="34"/>
  <c r="D1557" i="34"/>
  <c r="E1557" i="34"/>
  <c r="F1557" i="34"/>
  <c r="G1557" i="34"/>
  <c r="H1557" i="34"/>
  <c r="I1557" i="34"/>
  <c r="J1557" i="34"/>
  <c r="K1557" i="34"/>
  <c r="L1557" i="34"/>
  <c r="M1557" i="34"/>
  <c r="N1557" i="34"/>
  <c r="O1557" i="34"/>
  <c r="P1557" i="34"/>
  <c r="Q1557" i="34"/>
  <c r="R1557" i="34"/>
  <c r="S1557" i="34"/>
  <c r="T1557" i="34"/>
  <c r="V1557" i="34"/>
  <c r="W1557" i="34"/>
  <c r="X1557" i="34"/>
  <c r="Y1557" i="34"/>
  <c r="Z1557" i="34"/>
  <c r="AA1557" i="34"/>
  <c r="AB1557" i="34"/>
  <c r="AC1557" i="34"/>
  <c r="AD1557" i="34"/>
  <c r="AE1557" i="34"/>
  <c r="D1559" i="34"/>
  <c r="E1559" i="34"/>
  <c r="F1559" i="34"/>
  <c r="G1559" i="34"/>
  <c r="H1559" i="34"/>
  <c r="I1559" i="34"/>
  <c r="J1559" i="34"/>
  <c r="K1559" i="34"/>
  <c r="L1559" i="34"/>
  <c r="M1559" i="34"/>
  <c r="N1559" i="34"/>
  <c r="O1559" i="34"/>
  <c r="P1559" i="34"/>
  <c r="Q1559" i="34"/>
  <c r="R1559" i="34"/>
  <c r="S1559" i="34"/>
  <c r="T1559" i="34"/>
  <c r="V1559" i="34"/>
  <c r="W1559" i="34"/>
  <c r="X1559" i="34"/>
  <c r="Y1559" i="34"/>
  <c r="Z1559" i="34"/>
  <c r="AA1559" i="34"/>
  <c r="AB1559" i="34"/>
  <c r="AC1559" i="34"/>
  <c r="AD1559" i="34"/>
  <c r="AE1559" i="34"/>
  <c r="D1563" i="34"/>
  <c r="E1563" i="34"/>
  <c r="F1563" i="34"/>
  <c r="G1563" i="34"/>
  <c r="H1563" i="34"/>
  <c r="I1563" i="34"/>
  <c r="J1563" i="34"/>
  <c r="K1563" i="34"/>
  <c r="L1563" i="34"/>
  <c r="M1563" i="34"/>
  <c r="N1563" i="34"/>
  <c r="O1563" i="34"/>
  <c r="P1563" i="34"/>
  <c r="Q1563" i="34"/>
  <c r="R1563" i="34"/>
  <c r="S1563" i="34"/>
  <c r="T1563" i="34"/>
  <c r="V1563" i="34"/>
  <c r="W1563" i="34"/>
  <c r="X1563" i="34"/>
  <c r="Y1563" i="34"/>
  <c r="Z1563" i="34"/>
  <c r="AA1563" i="34"/>
  <c r="AB1563" i="34"/>
  <c r="AC1563" i="34"/>
  <c r="AD1563" i="34"/>
  <c r="AE1563" i="34"/>
  <c r="D1565" i="34"/>
  <c r="E1565" i="34"/>
  <c r="F1565" i="34"/>
  <c r="G1565" i="34"/>
  <c r="H1565" i="34"/>
  <c r="I1565" i="34"/>
  <c r="J1565" i="34"/>
  <c r="K1565" i="34"/>
  <c r="L1565" i="34"/>
  <c r="M1565" i="34"/>
  <c r="N1565" i="34"/>
  <c r="O1565" i="34"/>
  <c r="P1565" i="34"/>
  <c r="Q1565" i="34"/>
  <c r="R1565" i="34"/>
  <c r="S1565" i="34"/>
  <c r="T1565" i="34"/>
  <c r="V1565" i="34"/>
  <c r="W1565" i="34"/>
  <c r="X1565" i="34"/>
  <c r="Y1565" i="34"/>
  <c r="Z1565" i="34"/>
  <c r="AA1565" i="34"/>
  <c r="AB1565" i="34"/>
  <c r="AC1565" i="34"/>
  <c r="AD1565" i="34"/>
  <c r="AE1565" i="34"/>
  <c r="D1567" i="34"/>
  <c r="E1567" i="34"/>
  <c r="F1567" i="34"/>
  <c r="G1567" i="34"/>
  <c r="H1567" i="34"/>
  <c r="I1567" i="34"/>
  <c r="J1567" i="34"/>
  <c r="K1567" i="34"/>
  <c r="L1567" i="34"/>
  <c r="M1567" i="34"/>
  <c r="N1567" i="34"/>
  <c r="O1567" i="34"/>
  <c r="P1567" i="34"/>
  <c r="Q1567" i="34"/>
  <c r="R1567" i="34"/>
  <c r="S1567" i="34"/>
  <c r="T1567" i="34"/>
  <c r="V1567" i="34"/>
  <c r="W1567" i="34"/>
  <c r="X1567" i="34"/>
  <c r="Y1567" i="34"/>
  <c r="Z1567" i="34"/>
  <c r="AA1567" i="34"/>
  <c r="AB1567" i="34"/>
  <c r="AC1567" i="34"/>
  <c r="AD1567" i="34"/>
  <c r="AE1567" i="34"/>
  <c r="D1569" i="34"/>
  <c r="E1569" i="34"/>
  <c r="F1569" i="34"/>
  <c r="G1569" i="34"/>
  <c r="H1569" i="34"/>
  <c r="I1569" i="34"/>
  <c r="J1569" i="34"/>
  <c r="K1569" i="34"/>
  <c r="L1569" i="34"/>
  <c r="M1569" i="34"/>
  <c r="N1569" i="34"/>
  <c r="O1569" i="34"/>
  <c r="P1569" i="34"/>
  <c r="Q1569" i="34"/>
  <c r="R1569" i="34"/>
  <c r="S1569" i="34"/>
  <c r="T1569" i="34"/>
  <c r="V1569" i="34"/>
  <c r="W1569" i="34"/>
  <c r="X1569" i="34"/>
  <c r="Y1569" i="34"/>
  <c r="Z1569" i="34"/>
  <c r="AA1569" i="34"/>
  <c r="AB1569" i="34"/>
  <c r="AC1569" i="34"/>
  <c r="AD1569" i="34"/>
  <c r="AE1569" i="34"/>
  <c r="D1572" i="34"/>
  <c r="E1572" i="34"/>
  <c r="F1572" i="34"/>
  <c r="G1572" i="34"/>
  <c r="H1572" i="34"/>
  <c r="I1572" i="34"/>
  <c r="J1572" i="34"/>
  <c r="K1572" i="34"/>
  <c r="L1572" i="34"/>
  <c r="M1572" i="34"/>
  <c r="N1572" i="34"/>
  <c r="O1572" i="34"/>
  <c r="P1572" i="34"/>
  <c r="Q1572" i="34"/>
  <c r="R1572" i="34"/>
  <c r="S1572" i="34"/>
  <c r="T1572" i="34"/>
  <c r="V1572" i="34"/>
  <c r="W1572" i="34"/>
  <c r="X1572" i="34"/>
  <c r="Y1572" i="34"/>
  <c r="Z1572" i="34"/>
  <c r="AA1572" i="34"/>
  <c r="AB1572" i="34"/>
  <c r="AC1572" i="34"/>
  <c r="AD1572" i="34"/>
  <c r="AE1572" i="34"/>
  <c r="D1577" i="34"/>
  <c r="E1577" i="34"/>
  <c r="F1577" i="34"/>
  <c r="G1577" i="34"/>
  <c r="H1577" i="34"/>
  <c r="I1577" i="34"/>
  <c r="J1577" i="34"/>
  <c r="K1577" i="34"/>
  <c r="L1577" i="34"/>
  <c r="M1577" i="34"/>
  <c r="N1577" i="34"/>
  <c r="O1577" i="34"/>
  <c r="P1577" i="34"/>
  <c r="Q1577" i="34"/>
  <c r="R1577" i="34"/>
  <c r="S1577" i="34"/>
  <c r="T1577" i="34"/>
  <c r="V1577" i="34"/>
  <c r="W1577" i="34"/>
  <c r="X1577" i="34"/>
  <c r="Y1577" i="34"/>
  <c r="Z1577" i="34"/>
  <c r="AA1577" i="34"/>
  <c r="AB1577" i="34"/>
  <c r="AC1577" i="34"/>
  <c r="AD1577" i="34"/>
  <c r="AE1577" i="34"/>
  <c r="D1584" i="34"/>
  <c r="E1584" i="34"/>
  <c r="F1584" i="34"/>
  <c r="G1584" i="34"/>
  <c r="H1584" i="34"/>
  <c r="I1584" i="34"/>
  <c r="J1584" i="34"/>
  <c r="K1584" i="34"/>
  <c r="L1584" i="34"/>
  <c r="M1584" i="34"/>
  <c r="N1584" i="34"/>
  <c r="O1584" i="34"/>
  <c r="P1584" i="34"/>
  <c r="Q1584" i="34"/>
  <c r="R1584" i="34"/>
  <c r="S1584" i="34"/>
  <c r="T1584" i="34"/>
  <c r="V1584" i="34"/>
  <c r="W1584" i="34"/>
  <c r="X1584" i="34"/>
  <c r="Y1584" i="34"/>
  <c r="Z1584" i="34"/>
  <c r="AA1584" i="34"/>
  <c r="AB1584" i="34"/>
  <c r="AC1584" i="34"/>
  <c r="AD1584" i="34"/>
  <c r="AE1584" i="34"/>
  <c r="D1587" i="34"/>
  <c r="E1587" i="34"/>
  <c r="F1587" i="34"/>
  <c r="G1587" i="34"/>
  <c r="H1587" i="34"/>
  <c r="I1587" i="34"/>
  <c r="J1587" i="34"/>
  <c r="K1587" i="34"/>
  <c r="L1587" i="34"/>
  <c r="M1587" i="34"/>
  <c r="N1587" i="34"/>
  <c r="O1587" i="34"/>
  <c r="P1587" i="34"/>
  <c r="Q1587" i="34"/>
  <c r="R1587" i="34"/>
  <c r="S1587" i="34"/>
  <c r="T1587" i="34"/>
  <c r="V1587" i="34"/>
  <c r="W1587" i="34"/>
  <c r="X1587" i="34"/>
  <c r="Y1587" i="34"/>
  <c r="Z1587" i="34"/>
  <c r="AA1587" i="34"/>
  <c r="AB1587" i="34"/>
  <c r="AC1587" i="34"/>
  <c r="AD1587" i="34"/>
  <c r="AE1587" i="34"/>
  <c r="D1590" i="34"/>
  <c r="E1590" i="34"/>
  <c r="F1590" i="34"/>
  <c r="G1590" i="34"/>
  <c r="H1590" i="34"/>
  <c r="I1590" i="34"/>
  <c r="J1590" i="34"/>
  <c r="K1590" i="34"/>
  <c r="L1590" i="34"/>
  <c r="M1590" i="34"/>
  <c r="N1590" i="34"/>
  <c r="O1590" i="34"/>
  <c r="P1590" i="34"/>
  <c r="Q1590" i="34"/>
  <c r="R1590" i="34"/>
  <c r="S1590" i="34"/>
  <c r="T1590" i="34"/>
  <c r="V1590" i="34"/>
  <c r="W1590" i="34"/>
  <c r="X1590" i="34"/>
  <c r="Y1590" i="34"/>
  <c r="Z1590" i="34"/>
  <c r="AA1590" i="34"/>
  <c r="AB1590" i="34"/>
  <c r="AC1590" i="34"/>
  <c r="AD1590" i="34"/>
  <c r="AE1590" i="34"/>
  <c r="D1592" i="34"/>
  <c r="E1592" i="34"/>
  <c r="F1592" i="34"/>
  <c r="G1592" i="34"/>
  <c r="H1592" i="34"/>
  <c r="I1592" i="34"/>
  <c r="J1592" i="34"/>
  <c r="K1592" i="34"/>
  <c r="L1592" i="34"/>
  <c r="M1592" i="34"/>
  <c r="N1592" i="34"/>
  <c r="O1592" i="34"/>
  <c r="P1592" i="34"/>
  <c r="Q1592" i="34"/>
  <c r="R1592" i="34"/>
  <c r="S1592" i="34"/>
  <c r="T1592" i="34"/>
  <c r="V1592" i="34"/>
  <c r="W1592" i="34"/>
  <c r="X1592" i="34"/>
  <c r="Y1592" i="34"/>
  <c r="Z1592" i="34"/>
  <c r="AA1592" i="34"/>
  <c r="AB1592" i="34"/>
  <c r="AC1592" i="34"/>
  <c r="AD1592" i="34"/>
  <c r="AE1592" i="34"/>
  <c r="D1595" i="34"/>
  <c r="E1595" i="34"/>
  <c r="F1595" i="34"/>
  <c r="G1595" i="34"/>
  <c r="H1595" i="34"/>
  <c r="I1595" i="34"/>
  <c r="J1595" i="34"/>
  <c r="K1595" i="34"/>
  <c r="L1595" i="34"/>
  <c r="M1595" i="34"/>
  <c r="N1595" i="34"/>
  <c r="O1595" i="34"/>
  <c r="P1595" i="34"/>
  <c r="Q1595" i="34"/>
  <c r="R1595" i="34"/>
  <c r="S1595" i="34"/>
  <c r="T1595" i="34"/>
  <c r="V1595" i="34"/>
  <c r="W1595" i="34"/>
  <c r="X1595" i="34"/>
  <c r="Y1595" i="34"/>
  <c r="Z1595" i="34"/>
  <c r="AA1595" i="34"/>
  <c r="AB1595" i="34"/>
  <c r="AC1595" i="34"/>
  <c r="AD1595" i="34"/>
  <c r="AE1595" i="34"/>
  <c r="D1598" i="34"/>
  <c r="E1598" i="34"/>
  <c r="F1598" i="34"/>
  <c r="G1598" i="34"/>
  <c r="H1598" i="34"/>
  <c r="I1598" i="34"/>
  <c r="J1598" i="34"/>
  <c r="K1598" i="34"/>
  <c r="L1598" i="34"/>
  <c r="M1598" i="34"/>
  <c r="N1598" i="34"/>
  <c r="O1598" i="34"/>
  <c r="P1598" i="34"/>
  <c r="Q1598" i="34"/>
  <c r="R1598" i="34"/>
  <c r="S1598" i="34"/>
  <c r="T1598" i="34"/>
  <c r="V1598" i="34"/>
  <c r="W1598" i="34"/>
  <c r="X1598" i="34"/>
  <c r="Y1598" i="34"/>
  <c r="Z1598" i="34"/>
  <c r="AA1598" i="34"/>
  <c r="AB1598" i="34"/>
  <c r="AC1598" i="34"/>
  <c r="AD1598" i="34"/>
  <c r="AE1598" i="34"/>
  <c r="D1601" i="34"/>
  <c r="E1601" i="34"/>
  <c r="F1601" i="34"/>
  <c r="G1601" i="34"/>
  <c r="H1601" i="34"/>
  <c r="I1601" i="34"/>
  <c r="J1601" i="34"/>
  <c r="K1601" i="34"/>
  <c r="L1601" i="34"/>
  <c r="M1601" i="34"/>
  <c r="N1601" i="34"/>
  <c r="O1601" i="34"/>
  <c r="P1601" i="34"/>
  <c r="Q1601" i="34"/>
  <c r="R1601" i="34"/>
  <c r="S1601" i="34"/>
  <c r="T1601" i="34"/>
  <c r="V1601" i="34"/>
  <c r="W1601" i="34"/>
  <c r="X1601" i="34"/>
  <c r="Y1601" i="34"/>
  <c r="Z1601" i="34"/>
  <c r="AA1601" i="34"/>
  <c r="AB1601" i="34"/>
  <c r="AC1601" i="34"/>
  <c r="AD1601" i="34"/>
  <c r="AE1601" i="34"/>
  <c r="D1603" i="34"/>
  <c r="E1603" i="34"/>
  <c r="F1603" i="34"/>
  <c r="G1603" i="34"/>
  <c r="H1603" i="34"/>
  <c r="I1603" i="34"/>
  <c r="J1603" i="34"/>
  <c r="K1603" i="34"/>
  <c r="L1603" i="34"/>
  <c r="M1603" i="34"/>
  <c r="N1603" i="34"/>
  <c r="O1603" i="34"/>
  <c r="P1603" i="34"/>
  <c r="Q1603" i="34"/>
  <c r="R1603" i="34"/>
  <c r="S1603" i="34"/>
  <c r="T1603" i="34"/>
  <c r="V1603" i="34"/>
  <c r="W1603" i="34"/>
  <c r="X1603" i="34"/>
  <c r="Y1603" i="34"/>
  <c r="Z1603" i="34"/>
  <c r="AA1603" i="34"/>
  <c r="AB1603" i="34"/>
  <c r="AC1603" i="34"/>
  <c r="AD1603" i="34"/>
  <c r="AE1603" i="34"/>
  <c r="D1605" i="34"/>
  <c r="E1605" i="34"/>
  <c r="F1605" i="34"/>
  <c r="G1605" i="34"/>
  <c r="H1605" i="34"/>
  <c r="I1605" i="34"/>
  <c r="J1605" i="34"/>
  <c r="K1605" i="34"/>
  <c r="L1605" i="34"/>
  <c r="M1605" i="34"/>
  <c r="N1605" i="34"/>
  <c r="O1605" i="34"/>
  <c r="P1605" i="34"/>
  <c r="Q1605" i="34"/>
  <c r="R1605" i="34"/>
  <c r="S1605" i="34"/>
  <c r="T1605" i="34"/>
  <c r="V1605" i="34"/>
  <c r="W1605" i="34"/>
  <c r="X1605" i="34"/>
  <c r="Y1605" i="34"/>
  <c r="Z1605" i="34"/>
  <c r="AA1605" i="34"/>
  <c r="AB1605" i="34"/>
  <c r="AC1605" i="34"/>
  <c r="AD1605" i="34"/>
  <c r="AE1605" i="34"/>
  <c r="D1607" i="34"/>
  <c r="E1607" i="34"/>
  <c r="F1607" i="34"/>
  <c r="G1607" i="34"/>
  <c r="H1607" i="34"/>
  <c r="I1607" i="34"/>
  <c r="J1607" i="34"/>
  <c r="K1607" i="34"/>
  <c r="L1607" i="34"/>
  <c r="M1607" i="34"/>
  <c r="N1607" i="34"/>
  <c r="O1607" i="34"/>
  <c r="P1607" i="34"/>
  <c r="Q1607" i="34"/>
  <c r="R1607" i="34"/>
  <c r="S1607" i="34"/>
  <c r="T1607" i="34"/>
  <c r="V1607" i="34"/>
  <c r="W1607" i="34"/>
  <c r="X1607" i="34"/>
  <c r="Y1607" i="34"/>
  <c r="Z1607" i="34"/>
  <c r="AA1607" i="34"/>
  <c r="AB1607" i="34"/>
  <c r="AC1607" i="34"/>
  <c r="AD1607" i="34"/>
  <c r="AE1607" i="34"/>
  <c r="D1611" i="34"/>
  <c r="E1611" i="34"/>
  <c r="F1611" i="34"/>
  <c r="G1611" i="34"/>
  <c r="H1611" i="34"/>
  <c r="I1611" i="34"/>
  <c r="J1611" i="34"/>
  <c r="K1611" i="34"/>
  <c r="L1611" i="34"/>
  <c r="M1611" i="34"/>
  <c r="N1611" i="34"/>
  <c r="O1611" i="34"/>
  <c r="P1611" i="34"/>
  <c r="Q1611" i="34"/>
  <c r="R1611" i="34"/>
  <c r="S1611" i="34"/>
  <c r="T1611" i="34"/>
  <c r="V1611" i="34"/>
  <c r="W1611" i="34"/>
  <c r="X1611" i="34"/>
  <c r="Y1611" i="34"/>
  <c r="Z1611" i="34"/>
  <c r="AA1611" i="34"/>
  <c r="AB1611" i="34"/>
  <c r="AC1611" i="34"/>
  <c r="AD1611" i="34"/>
  <c r="AE1611" i="34"/>
  <c r="D1639" i="34"/>
  <c r="E1639" i="34"/>
  <c r="F1639" i="34"/>
  <c r="G1639" i="34"/>
  <c r="H1639" i="34"/>
  <c r="I1639" i="34"/>
  <c r="J1639" i="34"/>
  <c r="K1639" i="34"/>
  <c r="L1639" i="34"/>
  <c r="M1639" i="34"/>
  <c r="N1639" i="34"/>
  <c r="O1639" i="34"/>
  <c r="P1639" i="34"/>
  <c r="Q1639" i="34"/>
  <c r="R1639" i="34"/>
  <c r="S1639" i="34"/>
  <c r="T1639" i="34"/>
  <c r="V1639" i="34"/>
  <c r="W1639" i="34"/>
  <c r="X1639" i="34"/>
  <c r="Y1639" i="34"/>
  <c r="Z1639" i="34"/>
  <c r="AA1639" i="34"/>
  <c r="AB1639" i="34"/>
  <c r="AC1639" i="34"/>
  <c r="AD1639" i="34"/>
  <c r="AE1639" i="34"/>
  <c r="D1642" i="34"/>
  <c r="E1642" i="34"/>
  <c r="F1642" i="34"/>
  <c r="G1642" i="34"/>
  <c r="H1642" i="34"/>
  <c r="I1642" i="34"/>
  <c r="J1642" i="34"/>
  <c r="K1642" i="34"/>
  <c r="L1642" i="34"/>
  <c r="M1642" i="34"/>
  <c r="N1642" i="34"/>
  <c r="O1642" i="34"/>
  <c r="P1642" i="34"/>
  <c r="Q1642" i="34"/>
  <c r="R1642" i="34"/>
  <c r="S1642" i="34"/>
  <c r="T1642" i="34"/>
  <c r="V1642" i="34"/>
  <c r="W1642" i="34"/>
  <c r="X1642" i="34"/>
  <c r="Y1642" i="34"/>
  <c r="Z1642" i="34"/>
  <c r="AA1642" i="34"/>
  <c r="AB1642" i="34"/>
  <c r="AC1642" i="34"/>
  <c r="AD1642" i="34"/>
  <c r="AE1642" i="34"/>
  <c r="D1644" i="34"/>
  <c r="E1644" i="34"/>
  <c r="F1644" i="34"/>
  <c r="G1644" i="34"/>
  <c r="H1644" i="34"/>
  <c r="I1644" i="34"/>
  <c r="J1644" i="34"/>
  <c r="K1644" i="34"/>
  <c r="L1644" i="34"/>
  <c r="M1644" i="34"/>
  <c r="N1644" i="34"/>
  <c r="O1644" i="34"/>
  <c r="P1644" i="34"/>
  <c r="Q1644" i="34"/>
  <c r="R1644" i="34"/>
  <c r="S1644" i="34"/>
  <c r="T1644" i="34"/>
  <c r="V1644" i="34"/>
  <c r="W1644" i="34"/>
  <c r="X1644" i="34"/>
  <c r="Y1644" i="34"/>
  <c r="Z1644" i="34"/>
  <c r="AA1644" i="34"/>
  <c r="AB1644" i="34"/>
  <c r="AC1644" i="34"/>
  <c r="AD1644" i="34"/>
  <c r="AE1644" i="34"/>
  <c r="D1647" i="34"/>
  <c r="E1647" i="34"/>
  <c r="F1647" i="34"/>
  <c r="G1647" i="34"/>
  <c r="H1647" i="34"/>
  <c r="I1647" i="34"/>
  <c r="J1647" i="34"/>
  <c r="K1647" i="34"/>
  <c r="L1647" i="34"/>
  <c r="M1647" i="34"/>
  <c r="N1647" i="34"/>
  <c r="O1647" i="34"/>
  <c r="P1647" i="34"/>
  <c r="Q1647" i="34"/>
  <c r="R1647" i="34"/>
  <c r="S1647" i="34"/>
  <c r="T1647" i="34"/>
  <c r="V1647" i="34"/>
  <c r="W1647" i="34"/>
  <c r="X1647" i="34"/>
  <c r="Y1647" i="34"/>
  <c r="Z1647" i="34"/>
  <c r="AA1647" i="34"/>
  <c r="AB1647" i="34"/>
  <c r="AC1647" i="34"/>
  <c r="AD1647" i="34"/>
  <c r="AE1647" i="34"/>
  <c r="D1650" i="34"/>
  <c r="E1650" i="34"/>
  <c r="F1650" i="34"/>
  <c r="G1650" i="34"/>
  <c r="H1650" i="34"/>
  <c r="I1650" i="34"/>
  <c r="J1650" i="34"/>
  <c r="K1650" i="34"/>
  <c r="L1650" i="34"/>
  <c r="M1650" i="34"/>
  <c r="N1650" i="34"/>
  <c r="O1650" i="34"/>
  <c r="P1650" i="34"/>
  <c r="Q1650" i="34"/>
  <c r="R1650" i="34"/>
  <c r="S1650" i="34"/>
  <c r="T1650" i="34"/>
  <c r="V1650" i="34"/>
  <c r="W1650" i="34"/>
  <c r="X1650" i="34"/>
  <c r="Y1650" i="34"/>
  <c r="Z1650" i="34"/>
  <c r="AA1650" i="34"/>
  <c r="AB1650" i="34"/>
  <c r="AC1650" i="34"/>
  <c r="AD1650" i="34"/>
  <c r="AE1650" i="34"/>
  <c r="D1653" i="34"/>
  <c r="E1653" i="34"/>
  <c r="F1653" i="34"/>
  <c r="G1653" i="34"/>
  <c r="H1653" i="34"/>
  <c r="I1653" i="34"/>
  <c r="J1653" i="34"/>
  <c r="K1653" i="34"/>
  <c r="L1653" i="34"/>
  <c r="M1653" i="34"/>
  <c r="N1653" i="34"/>
  <c r="O1653" i="34"/>
  <c r="P1653" i="34"/>
  <c r="Q1653" i="34"/>
  <c r="R1653" i="34"/>
  <c r="S1653" i="34"/>
  <c r="T1653" i="34"/>
  <c r="V1653" i="34"/>
  <c r="W1653" i="34"/>
  <c r="X1653" i="34"/>
  <c r="Y1653" i="34"/>
  <c r="Z1653" i="34"/>
  <c r="AA1653" i="34"/>
  <c r="AB1653" i="34"/>
  <c r="AC1653" i="34"/>
  <c r="AD1653" i="34"/>
  <c r="AE1653" i="34"/>
  <c r="D1656" i="34"/>
  <c r="E1656" i="34"/>
  <c r="F1656" i="34"/>
  <c r="G1656" i="34"/>
  <c r="H1656" i="34"/>
  <c r="I1656" i="34"/>
  <c r="J1656" i="34"/>
  <c r="K1656" i="34"/>
  <c r="L1656" i="34"/>
  <c r="M1656" i="34"/>
  <c r="N1656" i="34"/>
  <c r="O1656" i="34"/>
  <c r="P1656" i="34"/>
  <c r="Q1656" i="34"/>
  <c r="R1656" i="34"/>
  <c r="S1656" i="34"/>
  <c r="T1656" i="34"/>
  <c r="V1656" i="34"/>
  <c r="W1656" i="34"/>
  <c r="X1656" i="34"/>
  <c r="Y1656" i="34"/>
  <c r="Z1656" i="34"/>
  <c r="AA1656" i="34"/>
  <c r="AB1656" i="34"/>
  <c r="AC1656" i="34"/>
  <c r="AD1656" i="34"/>
  <c r="AE1656" i="34"/>
  <c r="D1659" i="34"/>
  <c r="E1659" i="34"/>
  <c r="F1659" i="34"/>
  <c r="G1659" i="34"/>
  <c r="H1659" i="34"/>
  <c r="I1659" i="34"/>
  <c r="J1659" i="34"/>
  <c r="K1659" i="34"/>
  <c r="L1659" i="34"/>
  <c r="M1659" i="34"/>
  <c r="N1659" i="34"/>
  <c r="O1659" i="34"/>
  <c r="P1659" i="34"/>
  <c r="Q1659" i="34"/>
  <c r="R1659" i="34"/>
  <c r="S1659" i="34"/>
  <c r="T1659" i="34"/>
  <c r="V1659" i="34"/>
  <c r="W1659" i="34"/>
  <c r="X1659" i="34"/>
  <c r="Y1659" i="34"/>
  <c r="Z1659" i="34"/>
  <c r="AA1659" i="34"/>
  <c r="AB1659" i="34"/>
  <c r="AC1659" i="34"/>
  <c r="AD1659" i="34"/>
  <c r="AE1659" i="34"/>
  <c r="D1664" i="34"/>
  <c r="E1664" i="34"/>
  <c r="F1664" i="34"/>
  <c r="G1664" i="34"/>
  <c r="H1664" i="34"/>
  <c r="I1664" i="34"/>
  <c r="J1664" i="34"/>
  <c r="K1664" i="34"/>
  <c r="L1664" i="34"/>
  <c r="M1664" i="34"/>
  <c r="N1664" i="34"/>
  <c r="O1664" i="34"/>
  <c r="P1664" i="34"/>
  <c r="Q1664" i="34"/>
  <c r="R1664" i="34"/>
  <c r="S1664" i="34"/>
  <c r="T1664" i="34"/>
  <c r="V1664" i="34"/>
  <c r="W1664" i="34"/>
  <c r="X1664" i="34"/>
  <c r="Y1664" i="34"/>
  <c r="Z1664" i="34"/>
  <c r="AA1664" i="34"/>
  <c r="AB1664" i="34"/>
  <c r="AC1664" i="34"/>
  <c r="AD1664" i="34"/>
  <c r="AE1664" i="34"/>
  <c r="D1667" i="34"/>
  <c r="E1667" i="34"/>
  <c r="F1667" i="34"/>
  <c r="G1667" i="34"/>
  <c r="H1667" i="34"/>
  <c r="I1667" i="34"/>
  <c r="J1667" i="34"/>
  <c r="K1667" i="34"/>
  <c r="L1667" i="34"/>
  <c r="M1667" i="34"/>
  <c r="N1667" i="34"/>
  <c r="O1667" i="34"/>
  <c r="P1667" i="34"/>
  <c r="Q1667" i="34"/>
  <c r="R1667" i="34"/>
  <c r="S1667" i="34"/>
  <c r="T1667" i="34"/>
  <c r="V1667" i="34"/>
  <c r="W1667" i="34"/>
  <c r="X1667" i="34"/>
  <c r="Y1667" i="34"/>
  <c r="Z1667" i="34"/>
  <c r="AA1667" i="34"/>
  <c r="AB1667" i="34"/>
  <c r="AC1667" i="34"/>
  <c r="AD1667" i="34"/>
  <c r="AE1667" i="34"/>
  <c r="D1669" i="34"/>
  <c r="E1669" i="34"/>
  <c r="F1669" i="34"/>
  <c r="G1669" i="34"/>
  <c r="H1669" i="34"/>
  <c r="I1669" i="34"/>
  <c r="J1669" i="34"/>
  <c r="K1669" i="34"/>
  <c r="L1669" i="34"/>
  <c r="M1669" i="34"/>
  <c r="N1669" i="34"/>
  <c r="O1669" i="34"/>
  <c r="P1669" i="34"/>
  <c r="Q1669" i="34"/>
  <c r="R1669" i="34"/>
  <c r="S1669" i="34"/>
  <c r="T1669" i="34"/>
  <c r="V1669" i="34"/>
  <c r="W1669" i="34"/>
  <c r="X1669" i="34"/>
  <c r="Y1669" i="34"/>
  <c r="Z1669" i="34"/>
  <c r="AA1669" i="34"/>
  <c r="AB1669" i="34"/>
  <c r="AC1669" i="34"/>
  <c r="AD1669" i="34"/>
  <c r="AE1669" i="34"/>
  <c r="D1679" i="34"/>
  <c r="E1679" i="34"/>
  <c r="F1679" i="34"/>
  <c r="G1679" i="34"/>
  <c r="H1679" i="34"/>
  <c r="I1679" i="34"/>
  <c r="J1679" i="34"/>
  <c r="K1679" i="34"/>
  <c r="L1679" i="34"/>
  <c r="M1679" i="34"/>
  <c r="N1679" i="34"/>
  <c r="O1679" i="34"/>
  <c r="P1679" i="34"/>
  <c r="Q1679" i="34"/>
  <c r="R1679" i="34"/>
  <c r="S1679" i="34"/>
  <c r="T1679" i="34"/>
  <c r="V1679" i="34"/>
  <c r="W1679" i="34"/>
  <c r="X1679" i="34"/>
  <c r="Y1679" i="34"/>
  <c r="Z1679" i="34"/>
  <c r="AA1679" i="34"/>
  <c r="AB1679" i="34"/>
  <c r="AC1679" i="34"/>
  <c r="AD1679" i="34"/>
  <c r="AE1679" i="34"/>
  <c r="D1689" i="34"/>
  <c r="E1689" i="34"/>
  <c r="F1689" i="34"/>
  <c r="G1689" i="34"/>
  <c r="H1689" i="34"/>
  <c r="I1689" i="34"/>
  <c r="J1689" i="34"/>
  <c r="K1689" i="34"/>
  <c r="L1689" i="34"/>
  <c r="M1689" i="34"/>
  <c r="N1689" i="34"/>
  <c r="O1689" i="34"/>
  <c r="P1689" i="34"/>
  <c r="Q1689" i="34"/>
  <c r="R1689" i="34"/>
  <c r="S1689" i="34"/>
  <c r="T1689" i="34"/>
  <c r="V1689" i="34"/>
  <c r="W1689" i="34"/>
  <c r="X1689" i="34"/>
  <c r="Y1689" i="34"/>
  <c r="Z1689" i="34"/>
  <c r="AA1689" i="34"/>
  <c r="AB1689" i="34"/>
  <c r="AC1689" i="34"/>
  <c r="AD1689" i="34"/>
  <c r="AE1689" i="34"/>
  <c r="D1693" i="34"/>
  <c r="E1693" i="34"/>
  <c r="F1693" i="34"/>
  <c r="G1693" i="34"/>
  <c r="H1693" i="34"/>
  <c r="I1693" i="34"/>
  <c r="J1693" i="34"/>
  <c r="K1693" i="34"/>
  <c r="L1693" i="34"/>
  <c r="M1693" i="34"/>
  <c r="N1693" i="34"/>
  <c r="O1693" i="34"/>
  <c r="P1693" i="34"/>
  <c r="Q1693" i="34"/>
  <c r="R1693" i="34"/>
  <c r="S1693" i="34"/>
  <c r="T1693" i="34"/>
  <c r="V1693" i="34"/>
  <c r="W1693" i="34"/>
  <c r="X1693" i="34"/>
  <c r="Y1693" i="34"/>
  <c r="Z1693" i="34"/>
  <c r="AA1693" i="34"/>
  <c r="AB1693" i="34"/>
  <c r="AC1693" i="34"/>
  <c r="AD1693" i="34"/>
  <c r="AE1693" i="34"/>
  <c r="D1697" i="34"/>
  <c r="E1697" i="34"/>
  <c r="F1697" i="34"/>
  <c r="G1697" i="34"/>
  <c r="H1697" i="34"/>
  <c r="I1697" i="34"/>
  <c r="J1697" i="34"/>
  <c r="K1697" i="34"/>
  <c r="L1697" i="34"/>
  <c r="M1697" i="34"/>
  <c r="N1697" i="34"/>
  <c r="O1697" i="34"/>
  <c r="P1697" i="34"/>
  <c r="Q1697" i="34"/>
  <c r="R1697" i="34"/>
  <c r="S1697" i="34"/>
  <c r="T1697" i="34"/>
  <c r="V1697" i="34"/>
  <c r="W1697" i="34"/>
  <c r="X1697" i="34"/>
  <c r="Y1697" i="34"/>
  <c r="Z1697" i="34"/>
  <c r="AA1697" i="34"/>
  <c r="AB1697" i="34"/>
  <c r="AC1697" i="34"/>
  <c r="AD1697" i="34"/>
  <c r="AE1697" i="34"/>
  <c r="D1711" i="34"/>
  <c r="E1711" i="34"/>
  <c r="F1711" i="34"/>
  <c r="G1711" i="34"/>
  <c r="H1711" i="34"/>
  <c r="I1711" i="34"/>
  <c r="J1711" i="34"/>
  <c r="K1711" i="34"/>
  <c r="L1711" i="34"/>
  <c r="M1711" i="34"/>
  <c r="N1711" i="34"/>
  <c r="O1711" i="34"/>
  <c r="P1711" i="34"/>
  <c r="Q1711" i="34"/>
  <c r="R1711" i="34"/>
  <c r="S1711" i="34"/>
  <c r="T1711" i="34"/>
  <c r="V1711" i="34"/>
  <c r="W1711" i="34"/>
  <c r="X1711" i="34"/>
  <c r="Y1711" i="34"/>
  <c r="Z1711" i="34"/>
  <c r="AA1711" i="34"/>
  <c r="AB1711" i="34"/>
  <c r="AC1711" i="34"/>
  <c r="AD1711" i="34"/>
  <c r="AE1711" i="34"/>
  <c r="D1724" i="34"/>
  <c r="E1724" i="34"/>
  <c r="F1724" i="34"/>
  <c r="G1724" i="34"/>
  <c r="H1724" i="34"/>
  <c r="I1724" i="34"/>
  <c r="J1724" i="34"/>
  <c r="K1724" i="34"/>
  <c r="L1724" i="34"/>
  <c r="M1724" i="34"/>
  <c r="N1724" i="34"/>
  <c r="O1724" i="34"/>
  <c r="P1724" i="34"/>
  <c r="Q1724" i="34"/>
  <c r="R1724" i="34"/>
  <c r="S1724" i="34"/>
  <c r="T1724" i="34"/>
  <c r="V1724" i="34"/>
  <c r="W1724" i="34"/>
  <c r="X1724" i="34"/>
  <c r="Y1724" i="34"/>
  <c r="Z1724" i="34"/>
  <c r="AA1724" i="34"/>
  <c r="AB1724" i="34"/>
  <c r="AC1724" i="34"/>
  <c r="AD1724" i="34"/>
  <c r="AE1724" i="34"/>
  <c r="D1727" i="34"/>
  <c r="E1727" i="34"/>
  <c r="F1727" i="34"/>
  <c r="G1727" i="34"/>
  <c r="H1727" i="34"/>
  <c r="I1727" i="34"/>
  <c r="J1727" i="34"/>
  <c r="K1727" i="34"/>
  <c r="L1727" i="34"/>
  <c r="M1727" i="34"/>
  <c r="N1727" i="34"/>
  <c r="O1727" i="34"/>
  <c r="P1727" i="34"/>
  <c r="Q1727" i="34"/>
  <c r="R1727" i="34"/>
  <c r="S1727" i="34"/>
  <c r="T1727" i="34"/>
  <c r="V1727" i="34"/>
  <c r="W1727" i="34"/>
  <c r="X1727" i="34"/>
  <c r="Y1727" i="34"/>
  <c r="Z1727" i="34"/>
  <c r="AA1727" i="34"/>
  <c r="AB1727" i="34"/>
  <c r="AC1727" i="34"/>
  <c r="AD1727" i="34"/>
  <c r="AE1727" i="34"/>
  <c r="D1730" i="34"/>
  <c r="E1730" i="34"/>
  <c r="F1730" i="34"/>
  <c r="G1730" i="34"/>
  <c r="H1730" i="34"/>
  <c r="I1730" i="34"/>
  <c r="J1730" i="34"/>
  <c r="K1730" i="34"/>
  <c r="L1730" i="34"/>
  <c r="M1730" i="34"/>
  <c r="N1730" i="34"/>
  <c r="O1730" i="34"/>
  <c r="P1730" i="34"/>
  <c r="Q1730" i="34"/>
  <c r="R1730" i="34"/>
  <c r="S1730" i="34"/>
  <c r="T1730" i="34"/>
  <c r="V1730" i="34"/>
  <c r="W1730" i="34"/>
  <c r="X1730" i="34"/>
  <c r="Y1730" i="34"/>
  <c r="Z1730" i="34"/>
  <c r="AA1730" i="34"/>
  <c r="AB1730" i="34"/>
  <c r="AC1730" i="34"/>
  <c r="AD1730" i="34"/>
  <c r="AE1730" i="34"/>
  <c r="D1732" i="34"/>
  <c r="E1732" i="34"/>
  <c r="F1732" i="34"/>
  <c r="G1732" i="34"/>
  <c r="H1732" i="34"/>
  <c r="I1732" i="34"/>
  <c r="J1732" i="34"/>
  <c r="K1732" i="34"/>
  <c r="L1732" i="34"/>
  <c r="M1732" i="34"/>
  <c r="N1732" i="34"/>
  <c r="O1732" i="34"/>
  <c r="P1732" i="34"/>
  <c r="Q1732" i="34"/>
  <c r="R1732" i="34"/>
  <c r="S1732" i="34"/>
  <c r="T1732" i="34"/>
  <c r="V1732" i="34"/>
  <c r="W1732" i="34"/>
  <c r="X1732" i="34"/>
  <c r="Y1732" i="34"/>
  <c r="Z1732" i="34"/>
  <c r="AA1732" i="34"/>
  <c r="AB1732" i="34"/>
  <c r="AC1732" i="34"/>
  <c r="AD1732" i="34"/>
  <c r="AE1732" i="34"/>
  <c r="D1734" i="34"/>
  <c r="E1734" i="34"/>
  <c r="F1734" i="34"/>
  <c r="G1734" i="34"/>
  <c r="H1734" i="34"/>
  <c r="I1734" i="34"/>
  <c r="J1734" i="34"/>
  <c r="K1734" i="34"/>
  <c r="L1734" i="34"/>
  <c r="M1734" i="34"/>
  <c r="N1734" i="34"/>
  <c r="O1734" i="34"/>
  <c r="P1734" i="34"/>
  <c r="Q1734" i="34"/>
  <c r="R1734" i="34"/>
  <c r="S1734" i="34"/>
  <c r="T1734" i="34"/>
  <c r="V1734" i="34"/>
  <c r="W1734" i="34"/>
  <c r="X1734" i="34"/>
  <c r="Y1734" i="34"/>
  <c r="Z1734" i="34"/>
  <c r="AA1734" i="34"/>
  <c r="AB1734" i="34"/>
  <c r="AC1734" i="34"/>
  <c r="AD1734" i="34"/>
  <c r="AE1734" i="34"/>
  <c r="D1736" i="34"/>
  <c r="E1736" i="34"/>
  <c r="F1736" i="34"/>
  <c r="G1736" i="34"/>
  <c r="H1736" i="34"/>
  <c r="I1736" i="34"/>
  <c r="J1736" i="34"/>
  <c r="K1736" i="34"/>
  <c r="L1736" i="34"/>
  <c r="M1736" i="34"/>
  <c r="N1736" i="34"/>
  <c r="O1736" i="34"/>
  <c r="P1736" i="34"/>
  <c r="Q1736" i="34"/>
  <c r="R1736" i="34"/>
  <c r="S1736" i="34"/>
  <c r="T1736" i="34"/>
  <c r="V1736" i="34"/>
  <c r="W1736" i="34"/>
  <c r="X1736" i="34"/>
  <c r="Y1736" i="34"/>
  <c r="Z1736" i="34"/>
  <c r="AA1736" i="34"/>
  <c r="AB1736" i="34"/>
  <c r="AC1736" i="34"/>
  <c r="AD1736" i="34"/>
  <c r="AE1736" i="34"/>
  <c r="D1737" i="34"/>
  <c r="E1737" i="34"/>
  <c r="F1737" i="34"/>
  <c r="G1737" i="34"/>
  <c r="H1737" i="34"/>
  <c r="I1737" i="34"/>
  <c r="J1737" i="34"/>
  <c r="K1737" i="34"/>
  <c r="L1737" i="34"/>
  <c r="M1737" i="34"/>
  <c r="N1737" i="34"/>
  <c r="O1737" i="34"/>
  <c r="P1737" i="34"/>
  <c r="Q1737" i="34"/>
  <c r="R1737" i="34"/>
  <c r="S1737" i="34"/>
  <c r="T1737" i="34"/>
  <c r="V1737" i="34"/>
  <c r="W1737" i="34"/>
  <c r="X1737" i="34"/>
  <c r="Y1737" i="34"/>
  <c r="Z1737" i="34"/>
  <c r="AA1737" i="34"/>
  <c r="AB1737" i="34"/>
  <c r="AC1737" i="34"/>
  <c r="AD1737" i="34"/>
  <c r="AE1737" i="34"/>
  <c r="H2" i="33"/>
  <c r="B3" i="33"/>
  <c r="B4" i="33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B75" i="33"/>
  <c r="B76" i="33"/>
  <c r="B77" i="33"/>
  <c r="B78" i="33"/>
  <c r="B79" i="33"/>
  <c r="B80" i="33"/>
  <c r="B81" i="33"/>
  <c r="B82" i="33"/>
  <c r="B83" i="33"/>
  <c r="B84" i="33"/>
  <c r="B85" i="33"/>
  <c r="B86" i="33"/>
  <c r="B87" i="33"/>
  <c r="B88" i="33"/>
  <c r="B89" i="33"/>
  <c r="B90" i="33"/>
  <c r="B91" i="33"/>
  <c r="B92" i="33"/>
  <c r="B93" i="33"/>
  <c r="B94" i="33"/>
  <c r="B95" i="33"/>
  <c r="B96" i="33"/>
  <c r="B97" i="33"/>
  <c r="B98" i="33"/>
  <c r="B99" i="33"/>
  <c r="B100" i="33"/>
  <c r="B101" i="33"/>
  <c r="B102" i="33"/>
  <c r="B103" i="33"/>
  <c r="B104" i="33"/>
  <c r="B105" i="33"/>
  <c r="B106" i="33"/>
  <c r="B107" i="33"/>
  <c r="B108" i="33"/>
  <c r="B109" i="33"/>
  <c r="B110" i="33"/>
  <c r="B111" i="33"/>
  <c r="B112" i="33"/>
  <c r="B113" i="33"/>
  <c r="B114" i="33"/>
  <c r="B115" i="33"/>
  <c r="B116" i="33"/>
  <c r="B117" i="33"/>
  <c r="B118" i="33"/>
  <c r="B119" i="33"/>
  <c r="B120" i="33"/>
  <c r="B121" i="33"/>
  <c r="B122" i="33"/>
  <c r="B123" i="33"/>
  <c r="B124" i="33"/>
  <c r="B125" i="33"/>
  <c r="B126" i="33"/>
  <c r="B127" i="33"/>
  <c r="B128" i="33"/>
  <c r="B129" i="33"/>
  <c r="B130" i="33"/>
  <c r="B131" i="33"/>
  <c r="B132" i="33"/>
  <c r="B133" i="33"/>
  <c r="B134" i="33"/>
  <c r="B135" i="33"/>
  <c r="B136" i="33"/>
  <c r="B137" i="33"/>
  <c r="B138" i="33"/>
  <c r="B139" i="33"/>
  <c r="B140" i="33"/>
  <c r="B141" i="33"/>
  <c r="B142" i="33"/>
  <c r="B143" i="33"/>
  <c r="B144" i="33"/>
  <c r="B145" i="33"/>
  <c r="B146" i="33"/>
  <c r="B147" i="33"/>
  <c r="B148" i="33"/>
  <c r="B149" i="33"/>
  <c r="B150" i="33"/>
  <c r="B151" i="33"/>
  <c r="B152" i="33"/>
  <c r="B153" i="33"/>
  <c r="B154" i="33"/>
  <c r="B155" i="33"/>
  <c r="B156" i="33"/>
  <c r="B157" i="33"/>
  <c r="B158" i="33"/>
  <c r="B159" i="33"/>
  <c r="B160" i="33"/>
  <c r="B161" i="33"/>
  <c r="B162" i="33"/>
  <c r="B163" i="33"/>
  <c r="B164" i="33"/>
  <c r="B165" i="33"/>
  <c r="B166" i="33"/>
  <c r="B167" i="33"/>
  <c r="B168" i="33"/>
  <c r="B169" i="33"/>
  <c r="B170" i="33"/>
  <c r="B171" i="33"/>
  <c r="B172" i="33"/>
  <c r="B173" i="33"/>
  <c r="B174" i="33"/>
  <c r="B175" i="33"/>
  <c r="B176" i="33"/>
  <c r="B177" i="33"/>
  <c r="B178" i="33"/>
  <c r="B179" i="33"/>
  <c r="B180" i="33"/>
  <c r="B181" i="33"/>
  <c r="B182" i="33"/>
  <c r="B183" i="33"/>
  <c r="B184" i="33"/>
  <c r="B185" i="33"/>
  <c r="B186" i="33"/>
  <c r="B187" i="33"/>
  <c r="B188" i="33"/>
  <c r="B189" i="33"/>
  <c r="B190" i="33"/>
  <c r="B191" i="33"/>
  <c r="B192" i="33"/>
  <c r="B193" i="33"/>
  <c r="B194" i="33"/>
  <c r="B195" i="33"/>
  <c r="B196" i="33"/>
  <c r="B197" i="33"/>
  <c r="B198" i="33"/>
  <c r="B199" i="33"/>
  <c r="B200" i="33"/>
  <c r="B201" i="33"/>
  <c r="B202" i="33"/>
  <c r="B203" i="33"/>
  <c r="B204" i="33"/>
  <c r="B205" i="33"/>
  <c r="B206" i="33"/>
  <c r="B207" i="33"/>
  <c r="B208" i="33"/>
  <c r="B209" i="33"/>
  <c r="B210" i="33"/>
  <c r="B211" i="33"/>
  <c r="B212" i="33"/>
  <c r="B213" i="33"/>
  <c r="B214" i="33"/>
  <c r="B215" i="33"/>
  <c r="B216" i="33"/>
  <c r="B217" i="33"/>
  <c r="B218" i="33"/>
  <c r="B219" i="33"/>
  <c r="B220" i="33"/>
  <c r="B221" i="33"/>
  <c r="B222" i="33"/>
  <c r="B223" i="33"/>
  <c r="B224" i="33"/>
  <c r="B225" i="33"/>
  <c r="B226" i="33"/>
  <c r="B227" i="33"/>
  <c r="B228" i="33"/>
  <c r="B229" i="33"/>
  <c r="B230" i="33"/>
  <c r="B231" i="33"/>
  <c r="B232" i="33"/>
  <c r="B233" i="33"/>
  <c r="B234" i="33"/>
  <c r="B235" i="33"/>
  <c r="B236" i="33"/>
  <c r="B237" i="33"/>
  <c r="B238" i="33"/>
  <c r="B239" i="33"/>
  <c r="B240" i="33"/>
  <c r="B241" i="33"/>
  <c r="B242" i="33"/>
  <c r="B243" i="33"/>
  <c r="B244" i="33"/>
  <c r="B245" i="33"/>
  <c r="B246" i="33"/>
  <c r="B247" i="33"/>
  <c r="B248" i="33"/>
  <c r="B249" i="33"/>
  <c r="B250" i="33"/>
  <c r="B251" i="33"/>
  <c r="B252" i="33"/>
  <c r="B253" i="33"/>
  <c r="B254" i="33"/>
  <c r="B255" i="33"/>
  <c r="B256" i="33"/>
  <c r="B257" i="33"/>
  <c r="B258" i="33"/>
  <c r="B259" i="33"/>
  <c r="B260" i="33"/>
  <c r="B261" i="33"/>
  <c r="B262" i="33"/>
  <c r="B263" i="33"/>
  <c r="B264" i="33"/>
  <c r="B265" i="33"/>
  <c r="B266" i="33"/>
  <c r="B267" i="33"/>
  <c r="B268" i="33"/>
  <c r="B269" i="33"/>
  <c r="B270" i="33"/>
  <c r="B271" i="33"/>
  <c r="B272" i="33"/>
  <c r="B273" i="33"/>
  <c r="B274" i="33"/>
  <c r="B275" i="33"/>
  <c r="B276" i="33"/>
  <c r="B277" i="33"/>
  <c r="B278" i="33"/>
  <c r="B279" i="33"/>
  <c r="B280" i="33"/>
  <c r="B281" i="33"/>
  <c r="B282" i="33"/>
  <c r="B283" i="33"/>
  <c r="B284" i="33"/>
  <c r="B285" i="33"/>
  <c r="B286" i="33"/>
  <c r="B287" i="33"/>
  <c r="B288" i="33"/>
  <c r="B289" i="33"/>
  <c r="B290" i="33"/>
  <c r="B291" i="33"/>
  <c r="B292" i="33"/>
  <c r="B293" i="33"/>
  <c r="B294" i="33"/>
  <c r="B295" i="33"/>
  <c r="B296" i="33"/>
  <c r="B297" i="33"/>
  <c r="B298" i="33"/>
  <c r="B299" i="33"/>
  <c r="B300" i="33"/>
  <c r="B301" i="33"/>
  <c r="B302" i="33"/>
  <c r="B303" i="33"/>
  <c r="B304" i="33"/>
  <c r="B305" i="33"/>
  <c r="B306" i="33"/>
  <c r="B307" i="33"/>
  <c r="B308" i="33"/>
  <c r="B309" i="33"/>
  <c r="B310" i="33"/>
  <c r="B311" i="33"/>
  <c r="B312" i="33"/>
  <c r="B313" i="33"/>
  <c r="B314" i="33"/>
  <c r="B315" i="33"/>
  <c r="B316" i="33"/>
  <c r="B317" i="33"/>
  <c r="B318" i="33"/>
  <c r="B319" i="33"/>
  <c r="B320" i="33"/>
  <c r="B321" i="33"/>
  <c r="B322" i="33"/>
  <c r="B323" i="33"/>
  <c r="B324" i="33"/>
  <c r="B325" i="33"/>
  <c r="B326" i="33"/>
  <c r="B327" i="33"/>
  <c r="B328" i="33"/>
  <c r="B329" i="33"/>
  <c r="B330" i="33"/>
  <c r="B331" i="33"/>
  <c r="B332" i="33"/>
  <c r="B333" i="33"/>
  <c r="B334" i="33"/>
  <c r="B335" i="33"/>
  <c r="B336" i="33"/>
  <c r="B337" i="33"/>
  <c r="B338" i="33"/>
  <c r="B339" i="33"/>
  <c r="B340" i="33"/>
  <c r="B341" i="33"/>
  <c r="B342" i="33"/>
  <c r="B343" i="33"/>
  <c r="B344" i="33"/>
  <c r="B345" i="33"/>
  <c r="B346" i="33"/>
  <c r="B347" i="33"/>
  <c r="B348" i="33"/>
  <c r="B349" i="33"/>
  <c r="B350" i="33"/>
  <c r="B351" i="33"/>
  <c r="B352" i="33"/>
  <c r="B353" i="33"/>
  <c r="B354" i="33"/>
  <c r="B355" i="33"/>
  <c r="B356" i="33"/>
  <c r="B357" i="33"/>
  <c r="B358" i="33"/>
  <c r="B359" i="33"/>
  <c r="B360" i="33"/>
  <c r="B361" i="33"/>
  <c r="B362" i="33"/>
  <c r="B363" i="33"/>
  <c r="B364" i="33"/>
  <c r="B365" i="33"/>
  <c r="B366" i="33"/>
  <c r="B367" i="33"/>
  <c r="B368" i="33"/>
  <c r="B369" i="33"/>
  <c r="B370" i="33"/>
  <c r="B371" i="33"/>
  <c r="B372" i="33"/>
  <c r="B373" i="33"/>
  <c r="B374" i="33"/>
  <c r="B375" i="33"/>
  <c r="B376" i="33"/>
  <c r="B377" i="33"/>
  <c r="B378" i="33"/>
  <c r="B379" i="33"/>
  <c r="B380" i="33"/>
  <c r="B381" i="33"/>
  <c r="B382" i="33"/>
  <c r="B383" i="33"/>
  <c r="B384" i="33"/>
  <c r="B385" i="33"/>
  <c r="B386" i="33"/>
  <c r="B387" i="33"/>
  <c r="B388" i="33"/>
  <c r="B389" i="33"/>
  <c r="B390" i="33"/>
  <c r="B391" i="33"/>
  <c r="B392" i="33"/>
  <c r="B393" i="33"/>
  <c r="B394" i="33"/>
  <c r="B395" i="33"/>
  <c r="B396" i="33"/>
  <c r="B397" i="33"/>
  <c r="B398" i="33"/>
  <c r="B399" i="33"/>
  <c r="B400" i="33"/>
  <c r="B401" i="33"/>
  <c r="B402" i="33"/>
  <c r="B403" i="33"/>
  <c r="B404" i="33"/>
  <c r="B405" i="33"/>
  <c r="B406" i="33"/>
  <c r="B407" i="33"/>
  <c r="B408" i="33"/>
  <c r="B409" i="33"/>
  <c r="B410" i="33"/>
  <c r="B411" i="33"/>
  <c r="B412" i="33"/>
  <c r="B413" i="33"/>
  <c r="B414" i="33"/>
  <c r="B415" i="33"/>
  <c r="B416" i="33"/>
  <c r="B417" i="33"/>
  <c r="B418" i="33"/>
  <c r="B419" i="33"/>
  <c r="B420" i="33"/>
  <c r="B421" i="33"/>
  <c r="B422" i="33"/>
  <c r="B423" i="33"/>
  <c r="B424" i="33"/>
  <c r="B425" i="33"/>
  <c r="B426" i="33"/>
  <c r="B427" i="33"/>
  <c r="B428" i="33"/>
  <c r="B429" i="33"/>
  <c r="B430" i="33"/>
  <c r="B431" i="33"/>
  <c r="B432" i="33"/>
  <c r="B433" i="33"/>
  <c r="B434" i="33"/>
  <c r="B435" i="33"/>
  <c r="B436" i="33"/>
  <c r="B437" i="33"/>
  <c r="B438" i="33"/>
  <c r="B439" i="33"/>
  <c r="B440" i="33"/>
  <c r="B441" i="33"/>
  <c r="B442" i="33"/>
  <c r="B443" i="33"/>
  <c r="B444" i="33"/>
  <c r="B445" i="33"/>
  <c r="B446" i="33"/>
  <c r="B447" i="33"/>
  <c r="B448" i="33"/>
  <c r="B449" i="33"/>
  <c r="B450" i="33"/>
  <c r="B451" i="33"/>
  <c r="B452" i="33"/>
  <c r="B453" i="33"/>
  <c r="B454" i="33"/>
  <c r="B455" i="33"/>
  <c r="B456" i="33"/>
  <c r="B457" i="33"/>
  <c r="B458" i="33"/>
  <c r="B459" i="33"/>
  <c r="B460" i="33"/>
  <c r="B461" i="33"/>
  <c r="B462" i="33"/>
  <c r="B463" i="33"/>
  <c r="B464" i="33"/>
  <c r="B465" i="33"/>
  <c r="B466" i="33"/>
  <c r="B467" i="33"/>
  <c r="B468" i="33"/>
  <c r="B469" i="33"/>
  <c r="B470" i="33"/>
  <c r="B471" i="33"/>
  <c r="B472" i="33"/>
  <c r="B473" i="33"/>
  <c r="B474" i="33"/>
  <c r="B475" i="33"/>
  <c r="B476" i="33"/>
  <c r="B477" i="33"/>
  <c r="B478" i="33"/>
  <c r="B479" i="33"/>
  <c r="B480" i="33"/>
  <c r="B481" i="33"/>
  <c r="B482" i="33"/>
  <c r="B483" i="33"/>
  <c r="B484" i="33"/>
  <c r="B485" i="33"/>
  <c r="B486" i="33"/>
  <c r="B487" i="33"/>
  <c r="B488" i="33"/>
  <c r="B489" i="33"/>
  <c r="B490" i="33"/>
  <c r="B491" i="33"/>
  <c r="B492" i="33"/>
  <c r="B493" i="33"/>
  <c r="B494" i="33"/>
  <c r="B495" i="33"/>
  <c r="B496" i="33"/>
  <c r="B497" i="33"/>
  <c r="B498" i="33"/>
  <c r="B499" i="33"/>
  <c r="B500" i="33"/>
  <c r="B501" i="33"/>
  <c r="B502" i="33"/>
  <c r="B503" i="33"/>
  <c r="B504" i="33"/>
  <c r="B505" i="33"/>
  <c r="B506" i="33"/>
  <c r="B507" i="33"/>
  <c r="B508" i="33"/>
  <c r="B509" i="33"/>
  <c r="B510" i="33"/>
  <c r="B511" i="33"/>
  <c r="B512" i="33"/>
  <c r="B513" i="33"/>
  <c r="B514" i="33"/>
  <c r="B515" i="33"/>
  <c r="B516" i="33"/>
  <c r="B517" i="33"/>
  <c r="B518" i="33"/>
  <c r="B519" i="33"/>
  <c r="B520" i="33"/>
  <c r="B521" i="33"/>
  <c r="B522" i="33"/>
  <c r="B523" i="33"/>
  <c r="B524" i="33"/>
  <c r="B525" i="33"/>
  <c r="B526" i="33"/>
  <c r="B527" i="33"/>
  <c r="B528" i="33"/>
  <c r="B529" i="33"/>
  <c r="B530" i="33"/>
  <c r="B531" i="33"/>
  <c r="B532" i="33"/>
  <c r="B533" i="33"/>
  <c r="B534" i="33"/>
  <c r="B535" i="33"/>
  <c r="B536" i="33"/>
  <c r="B537" i="33"/>
  <c r="B538" i="33"/>
  <c r="B539" i="33"/>
  <c r="B540" i="33"/>
  <c r="B541" i="33"/>
  <c r="B542" i="33"/>
  <c r="B543" i="33"/>
  <c r="B544" i="33"/>
  <c r="B545" i="33"/>
  <c r="B546" i="33"/>
  <c r="B547" i="33"/>
  <c r="B548" i="33"/>
  <c r="B549" i="33"/>
  <c r="B550" i="33"/>
  <c r="B551" i="33"/>
  <c r="B552" i="33"/>
  <c r="B553" i="33"/>
  <c r="B554" i="33"/>
  <c r="B555" i="33"/>
  <c r="B556" i="33"/>
  <c r="B557" i="33"/>
  <c r="B558" i="33"/>
  <c r="B559" i="33"/>
  <c r="B560" i="33"/>
  <c r="B561" i="33"/>
  <c r="B562" i="33"/>
  <c r="B563" i="33"/>
  <c r="B564" i="33"/>
  <c r="B565" i="33"/>
  <c r="B566" i="33"/>
  <c r="B567" i="33"/>
  <c r="B568" i="33"/>
  <c r="B569" i="33"/>
  <c r="B570" i="33"/>
  <c r="B571" i="33"/>
  <c r="B572" i="33"/>
  <c r="B573" i="33"/>
  <c r="B574" i="33"/>
  <c r="B575" i="33"/>
  <c r="B576" i="33"/>
  <c r="B577" i="33"/>
  <c r="B578" i="33"/>
  <c r="B579" i="33"/>
  <c r="B580" i="33"/>
  <c r="B581" i="33"/>
  <c r="B582" i="33"/>
  <c r="B583" i="33"/>
  <c r="B584" i="33"/>
  <c r="B585" i="33"/>
  <c r="B586" i="33"/>
  <c r="B587" i="33"/>
  <c r="B588" i="33"/>
  <c r="B589" i="33"/>
  <c r="B590" i="33"/>
  <c r="B591" i="33"/>
  <c r="B592" i="33"/>
  <c r="B593" i="33"/>
  <c r="B594" i="33"/>
  <c r="B595" i="33"/>
  <c r="B596" i="33"/>
  <c r="B597" i="33"/>
  <c r="B598" i="33"/>
  <c r="B599" i="33"/>
  <c r="B600" i="33"/>
  <c r="B601" i="33"/>
  <c r="B602" i="33"/>
  <c r="B603" i="33"/>
  <c r="B604" i="33"/>
  <c r="B605" i="33"/>
  <c r="B606" i="33"/>
  <c r="B607" i="33"/>
  <c r="B608" i="33"/>
  <c r="B609" i="33"/>
  <c r="B610" i="33"/>
  <c r="B611" i="33"/>
  <c r="B612" i="33"/>
  <c r="B613" i="33"/>
  <c r="B614" i="33"/>
  <c r="B615" i="33"/>
  <c r="B616" i="33"/>
  <c r="B617" i="33"/>
  <c r="B618" i="33"/>
  <c r="B619" i="33"/>
  <c r="B620" i="33"/>
  <c r="B621" i="33"/>
  <c r="B622" i="33"/>
  <c r="B623" i="33"/>
  <c r="B624" i="33"/>
  <c r="B625" i="33"/>
  <c r="B626" i="33"/>
  <c r="B627" i="33"/>
  <c r="B628" i="33"/>
  <c r="B629" i="33"/>
  <c r="B630" i="33"/>
  <c r="B631" i="33"/>
  <c r="B632" i="33"/>
  <c r="B633" i="33"/>
  <c r="B634" i="33"/>
  <c r="B635" i="33"/>
  <c r="B636" i="33"/>
  <c r="B637" i="33"/>
  <c r="B638" i="33"/>
  <c r="B639" i="33"/>
  <c r="B640" i="33"/>
  <c r="B641" i="33"/>
  <c r="B642" i="33"/>
  <c r="B643" i="33"/>
  <c r="B644" i="33"/>
  <c r="B645" i="33"/>
  <c r="B646" i="33"/>
  <c r="B647" i="33"/>
  <c r="B648" i="33"/>
  <c r="B649" i="33"/>
  <c r="B650" i="33"/>
  <c r="B651" i="33"/>
  <c r="B652" i="33"/>
  <c r="B653" i="33"/>
  <c r="B654" i="33"/>
  <c r="B655" i="33"/>
  <c r="B656" i="33"/>
  <c r="B657" i="33"/>
  <c r="B658" i="33"/>
  <c r="B659" i="33"/>
  <c r="B660" i="33"/>
  <c r="B661" i="33"/>
  <c r="B662" i="33"/>
  <c r="B663" i="33"/>
  <c r="B664" i="33"/>
  <c r="B665" i="33"/>
  <c r="B666" i="33"/>
  <c r="B667" i="33"/>
  <c r="B668" i="33"/>
  <c r="B669" i="33"/>
  <c r="B670" i="33"/>
  <c r="B671" i="33"/>
  <c r="B672" i="33"/>
  <c r="B673" i="33"/>
  <c r="B674" i="33"/>
  <c r="B675" i="33"/>
  <c r="B676" i="33"/>
  <c r="B677" i="33"/>
  <c r="B678" i="33"/>
  <c r="B679" i="33"/>
  <c r="B680" i="33"/>
  <c r="B681" i="33"/>
  <c r="B682" i="33"/>
  <c r="B683" i="33"/>
  <c r="B684" i="33"/>
  <c r="B685" i="33"/>
  <c r="B686" i="33"/>
  <c r="B687" i="33"/>
  <c r="B688" i="33"/>
  <c r="B689" i="33"/>
  <c r="B690" i="33"/>
  <c r="B691" i="33"/>
  <c r="B692" i="33"/>
  <c r="B693" i="33"/>
  <c r="B694" i="33"/>
  <c r="B695" i="33"/>
  <c r="B696" i="33"/>
  <c r="B697" i="33"/>
  <c r="B698" i="33"/>
  <c r="B699" i="33"/>
  <c r="B700" i="33"/>
  <c r="B701" i="33"/>
  <c r="B702" i="33"/>
  <c r="B703" i="33"/>
  <c r="B704" i="33"/>
  <c r="B705" i="33"/>
  <c r="B706" i="33"/>
  <c r="B707" i="33"/>
  <c r="B708" i="33"/>
  <c r="B709" i="33"/>
  <c r="B710" i="33"/>
  <c r="B711" i="33"/>
  <c r="B712" i="33"/>
  <c r="B713" i="33"/>
  <c r="B714" i="33"/>
  <c r="B715" i="33"/>
  <c r="B716" i="33"/>
  <c r="B717" i="33"/>
  <c r="B718" i="33"/>
  <c r="B719" i="33"/>
  <c r="B720" i="33"/>
  <c r="B721" i="33"/>
  <c r="B722" i="33"/>
  <c r="B723" i="33"/>
  <c r="B724" i="33"/>
  <c r="B725" i="33"/>
  <c r="B726" i="33"/>
  <c r="B727" i="33"/>
  <c r="B728" i="33"/>
  <c r="B729" i="33"/>
  <c r="B730" i="33"/>
  <c r="B731" i="33"/>
  <c r="B732" i="33"/>
  <c r="B733" i="33"/>
  <c r="B734" i="33"/>
  <c r="B735" i="33"/>
  <c r="B736" i="33"/>
  <c r="B737" i="33"/>
  <c r="B738" i="33"/>
  <c r="B739" i="33"/>
  <c r="B740" i="33"/>
  <c r="B741" i="33"/>
  <c r="B742" i="33"/>
  <c r="B743" i="33"/>
  <c r="B744" i="33"/>
  <c r="B745" i="33"/>
  <c r="B746" i="33"/>
  <c r="B747" i="33"/>
  <c r="B748" i="33"/>
  <c r="B749" i="33"/>
  <c r="B750" i="33"/>
  <c r="B751" i="33"/>
  <c r="B752" i="33"/>
  <c r="B753" i="33"/>
  <c r="B754" i="33"/>
  <c r="B755" i="33"/>
  <c r="B756" i="33"/>
  <c r="B757" i="33"/>
  <c r="B758" i="33"/>
  <c r="B759" i="33"/>
  <c r="B760" i="33"/>
  <c r="B761" i="33"/>
  <c r="B762" i="33"/>
  <c r="B763" i="33"/>
  <c r="B764" i="33"/>
  <c r="B765" i="33"/>
  <c r="B766" i="33"/>
  <c r="B767" i="33"/>
  <c r="B768" i="33"/>
  <c r="B769" i="33"/>
  <c r="B770" i="33"/>
  <c r="B771" i="33"/>
  <c r="B772" i="33"/>
  <c r="B773" i="33"/>
  <c r="B774" i="33"/>
  <c r="B775" i="33"/>
  <c r="B776" i="33"/>
  <c r="B777" i="33"/>
  <c r="B778" i="33"/>
  <c r="B779" i="33"/>
  <c r="B780" i="33"/>
  <c r="B781" i="33"/>
  <c r="B782" i="33"/>
  <c r="B783" i="33"/>
  <c r="B784" i="33"/>
  <c r="B785" i="33"/>
  <c r="B786" i="33"/>
  <c r="B787" i="33"/>
  <c r="B788" i="33"/>
  <c r="B789" i="33"/>
  <c r="B790" i="33"/>
  <c r="B791" i="33"/>
  <c r="B792" i="33"/>
  <c r="B793" i="33"/>
  <c r="B794" i="33"/>
  <c r="B795" i="33"/>
  <c r="B796" i="33"/>
  <c r="B797" i="33"/>
  <c r="B798" i="33"/>
  <c r="B799" i="33"/>
  <c r="B800" i="33"/>
  <c r="B801" i="33"/>
  <c r="B802" i="33"/>
  <c r="B803" i="33"/>
  <c r="B804" i="33"/>
  <c r="B805" i="33"/>
  <c r="B806" i="33"/>
  <c r="B807" i="33"/>
  <c r="B808" i="33"/>
  <c r="B809" i="33"/>
  <c r="B810" i="33"/>
  <c r="B811" i="33"/>
  <c r="B812" i="33"/>
  <c r="B813" i="33"/>
  <c r="B814" i="33"/>
  <c r="B815" i="33"/>
  <c r="B816" i="33"/>
  <c r="B817" i="33"/>
  <c r="B818" i="33"/>
  <c r="B819" i="33"/>
  <c r="B820" i="33"/>
  <c r="B821" i="33"/>
  <c r="B822" i="33"/>
  <c r="B823" i="33"/>
  <c r="B824" i="33"/>
  <c r="B825" i="33"/>
  <c r="B826" i="33"/>
  <c r="B827" i="33"/>
  <c r="B828" i="33"/>
  <c r="B829" i="33"/>
  <c r="B830" i="33"/>
  <c r="B831" i="33"/>
  <c r="B832" i="33"/>
  <c r="B833" i="33"/>
  <c r="B834" i="33"/>
  <c r="B835" i="33"/>
  <c r="B836" i="33"/>
  <c r="B837" i="33"/>
  <c r="B838" i="33"/>
  <c r="B839" i="33"/>
  <c r="B840" i="33"/>
  <c r="B841" i="33"/>
  <c r="B842" i="33"/>
  <c r="B843" i="33"/>
  <c r="B844" i="33"/>
  <c r="B845" i="33"/>
  <c r="B846" i="33"/>
  <c r="B847" i="33"/>
  <c r="B848" i="33"/>
  <c r="B849" i="33"/>
  <c r="B850" i="33"/>
  <c r="B851" i="33"/>
  <c r="B852" i="33"/>
  <c r="B853" i="33"/>
  <c r="B854" i="33"/>
  <c r="B855" i="33"/>
  <c r="B856" i="33"/>
  <c r="B857" i="33"/>
  <c r="B858" i="33"/>
  <c r="B859" i="33"/>
  <c r="B860" i="33"/>
  <c r="B861" i="33"/>
  <c r="B862" i="33"/>
  <c r="B863" i="33"/>
  <c r="B864" i="33"/>
  <c r="B865" i="33"/>
  <c r="B866" i="33"/>
  <c r="B867" i="33"/>
  <c r="B868" i="33"/>
  <c r="B869" i="33"/>
  <c r="B870" i="33"/>
  <c r="B871" i="33"/>
  <c r="B872" i="33"/>
  <c r="B873" i="33"/>
  <c r="B874" i="33"/>
  <c r="B875" i="33"/>
  <c r="B876" i="33"/>
  <c r="B877" i="33"/>
  <c r="B878" i="33"/>
  <c r="B879" i="33"/>
  <c r="B880" i="33"/>
  <c r="B881" i="33"/>
  <c r="B882" i="33"/>
  <c r="B883" i="33"/>
  <c r="B884" i="33"/>
  <c r="B885" i="33"/>
  <c r="B886" i="33"/>
  <c r="B887" i="33"/>
  <c r="B888" i="33"/>
  <c r="B889" i="33"/>
  <c r="B890" i="33"/>
  <c r="B891" i="33"/>
  <c r="B892" i="33"/>
  <c r="B893" i="33"/>
  <c r="B894" i="33"/>
  <c r="B895" i="33"/>
  <c r="B896" i="33"/>
  <c r="B897" i="33"/>
  <c r="B898" i="33"/>
  <c r="B899" i="33"/>
  <c r="B900" i="33"/>
  <c r="B901" i="33"/>
  <c r="B902" i="33"/>
  <c r="B903" i="33"/>
  <c r="B904" i="33"/>
  <c r="B905" i="33"/>
  <c r="B906" i="33"/>
  <c r="B907" i="33"/>
  <c r="B908" i="33"/>
  <c r="B909" i="33"/>
  <c r="B910" i="33"/>
  <c r="B911" i="33"/>
  <c r="B912" i="33"/>
  <c r="B913" i="33"/>
  <c r="B914" i="33"/>
  <c r="B915" i="33"/>
  <c r="B916" i="33"/>
  <c r="B917" i="33"/>
  <c r="B918" i="33"/>
  <c r="B919" i="33"/>
  <c r="B920" i="33"/>
  <c r="B921" i="33"/>
  <c r="B922" i="33"/>
  <c r="B923" i="33"/>
  <c r="B924" i="33"/>
  <c r="B925" i="33"/>
  <c r="B926" i="33"/>
  <c r="B927" i="33"/>
  <c r="B928" i="33"/>
  <c r="B929" i="33"/>
  <c r="B930" i="33"/>
  <c r="B931" i="33"/>
  <c r="B932" i="33"/>
  <c r="B933" i="33"/>
  <c r="B934" i="33"/>
  <c r="B935" i="33"/>
  <c r="B936" i="33"/>
  <c r="B937" i="33"/>
  <c r="B938" i="33"/>
  <c r="B939" i="33"/>
  <c r="B940" i="33"/>
  <c r="B941" i="33"/>
  <c r="B942" i="33"/>
  <c r="B943" i="33"/>
  <c r="B944" i="33"/>
  <c r="B945" i="33"/>
  <c r="B946" i="33"/>
  <c r="B947" i="33"/>
  <c r="B948" i="33"/>
  <c r="B949" i="33"/>
  <c r="B950" i="33"/>
  <c r="B951" i="33"/>
  <c r="B952" i="33"/>
  <c r="B953" i="33"/>
  <c r="B954" i="33"/>
  <c r="B955" i="33"/>
  <c r="B956" i="33"/>
  <c r="B957" i="33"/>
  <c r="B958" i="33"/>
  <c r="B959" i="33"/>
  <c r="B960" i="33"/>
  <c r="B961" i="33"/>
  <c r="B962" i="33"/>
  <c r="B963" i="33"/>
  <c r="B964" i="33"/>
  <c r="B965" i="33"/>
  <c r="B966" i="33"/>
  <c r="B967" i="33"/>
  <c r="B968" i="33"/>
  <c r="B969" i="33"/>
  <c r="B970" i="33"/>
  <c r="B971" i="33"/>
  <c r="B972" i="33"/>
  <c r="B973" i="33"/>
  <c r="B974" i="33"/>
  <c r="B975" i="33"/>
  <c r="B976" i="33"/>
  <c r="B977" i="33"/>
  <c r="B978" i="33"/>
  <c r="B979" i="33"/>
  <c r="B980" i="33"/>
  <c r="B981" i="33"/>
  <c r="B982" i="33"/>
  <c r="B983" i="33"/>
  <c r="B984" i="33"/>
  <c r="B985" i="33"/>
  <c r="B986" i="33"/>
  <c r="B987" i="33"/>
  <c r="B988" i="33"/>
  <c r="B989" i="33"/>
  <c r="B990" i="33"/>
  <c r="B991" i="33"/>
  <c r="B992" i="33"/>
  <c r="B993" i="33"/>
  <c r="B994" i="33"/>
  <c r="B995" i="33"/>
  <c r="B996" i="33"/>
  <c r="B997" i="33"/>
  <c r="B998" i="33"/>
  <c r="B999" i="33"/>
  <c r="B1000" i="33"/>
  <c r="B1001" i="33"/>
  <c r="B1002" i="33"/>
  <c r="B1003" i="33"/>
  <c r="B1004" i="33"/>
  <c r="B1005" i="33"/>
  <c r="B1006" i="33"/>
  <c r="B1007" i="33"/>
  <c r="B1008" i="33"/>
  <c r="B1009" i="33"/>
  <c r="B1010" i="33"/>
  <c r="B1011" i="33"/>
  <c r="B1012" i="33"/>
  <c r="B1013" i="33"/>
  <c r="B1014" i="33"/>
  <c r="B1015" i="33"/>
  <c r="B1016" i="33"/>
  <c r="B1017" i="33"/>
  <c r="B1018" i="33"/>
  <c r="B1019" i="33"/>
  <c r="B1020" i="33"/>
  <c r="B1021" i="33"/>
  <c r="B1022" i="33"/>
  <c r="B1023" i="33"/>
  <c r="B1024" i="33"/>
  <c r="B1025" i="33"/>
  <c r="B1026" i="33"/>
  <c r="B1027" i="33"/>
  <c r="B1028" i="33"/>
  <c r="B1029" i="33"/>
  <c r="B1030" i="33"/>
  <c r="B1031" i="33"/>
  <c r="B1032" i="33"/>
  <c r="B1033" i="33"/>
  <c r="B1034" i="33"/>
  <c r="B1035" i="33"/>
  <c r="B1036" i="33"/>
  <c r="B1037" i="33"/>
  <c r="B1038" i="33"/>
  <c r="B1039" i="33"/>
  <c r="B1040" i="33"/>
  <c r="B1041" i="33"/>
  <c r="B1042" i="33"/>
  <c r="B1043" i="33"/>
  <c r="B1044" i="33"/>
  <c r="B1045" i="33"/>
  <c r="B1046" i="33"/>
  <c r="B1047" i="33"/>
  <c r="B1048" i="33"/>
  <c r="B1049" i="33"/>
  <c r="B1050" i="33"/>
  <c r="B1051" i="33"/>
  <c r="B1052" i="33"/>
  <c r="B1053" i="33"/>
  <c r="B1054" i="33"/>
  <c r="B1055" i="33"/>
  <c r="B1056" i="33"/>
  <c r="B1057" i="33"/>
  <c r="B1058" i="33"/>
  <c r="B1059" i="33"/>
  <c r="B1060" i="33"/>
  <c r="B1061" i="33"/>
  <c r="B1062" i="33"/>
  <c r="B1063" i="33"/>
  <c r="B1064" i="33"/>
  <c r="B1065" i="33"/>
  <c r="B1066" i="33"/>
  <c r="B1067" i="33"/>
  <c r="B1068" i="33"/>
  <c r="B1069" i="33"/>
  <c r="B1070" i="33"/>
  <c r="B1071" i="33"/>
  <c r="B1072" i="33"/>
  <c r="B1073" i="33"/>
  <c r="B1074" i="33"/>
  <c r="B1075" i="33"/>
  <c r="B1076" i="33"/>
  <c r="B1077" i="33"/>
  <c r="B1078" i="33"/>
  <c r="B1079" i="33"/>
  <c r="B1080" i="33"/>
  <c r="B1081" i="33"/>
  <c r="B1082" i="33"/>
  <c r="B1083" i="33"/>
  <c r="B1084" i="33"/>
  <c r="B1085" i="33"/>
  <c r="B1086" i="33"/>
  <c r="B1087" i="33"/>
  <c r="B1088" i="33"/>
  <c r="B1089" i="33"/>
  <c r="B1090" i="33"/>
  <c r="B1091" i="33"/>
  <c r="B1092" i="33"/>
  <c r="B1093" i="33"/>
  <c r="B1094" i="33"/>
  <c r="B1095" i="33"/>
  <c r="B1096" i="33"/>
  <c r="B1097" i="33"/>
  <c r="B1098" i="33"/>
  <c r="B1099" i="33"/>
  <c r="B1100" i="33"/>
  <c r="B1101" i="33"/>
  <c r="B1102" i="33"/>
  <c r="B1103" i="33"/>
  <c r="B1104" i="33"/>
  <c r="B1105" i="33"/>
  <c r="B1106" i="33"/>
  <c r="B1107" i="33"/>
  <c r="B1108" i="33"/>
  <c r="B1109" i="33"/>
  <c r="B1110" i="33"/>
  <c r="B1111" i="33"/>
  <c r="B1112" i="33"/>
  <c r="B1113" i="33"/>
  <c r="B1114" i="33"/>
  <c r="B1115" i="33"/>
  <c r="B1116" i="33"/>
  <c r="B1117" i="33"/>
  <c r="B1118" i="33"/>
  <c r="B1119" i="33"/>
  <c r="B1120" i="33"/>
  <c r="B1121" i="33"/>
  <c r="B1122" i="33"/>
  <c r="B1123" i="33"/>
  <c r="B1124" i="33"/>
  <c r="B1125" i="33"/>
  <c r="B1126" i="33"/>
  <c r="B1127" i="33"/>
  <c r="B1128" i="33"/>
  <c r="B1129" i="33"/>
  <c r="B1130" i="33"/>
  <c r="B1131" i="33"/>
  <c r="B1132" i="33"/>
  <c r="B1133" i="33"/>
  <c r="B1134" i="33"/>
  <c r="B1135" i="33"/>
  <c r="B1136" i="33"/>
  <c r="B1137" i="33"/>
  <c r="B1138" i="33"/>
  <c r="B1139" i="33"/>
  <c r="B1140" i="33"/>
  <c r="B1141" i="33"/>
  <c r="B1142" i="33"/>
  <c r="B1143" i="33"/>
  <c r="B1144" i="33"/>
  <c r="B1145" i="33"/>
  <c r="B1146" i="33"/>
  <c r="B1147" i="33"/>
  <c r="B1148" i="33"/>
  <c r="B1149" i="33"/>
  <c r="B1150" i="33"/>
  <c r="B1151" i="33"/>
  <c r="B1152" i="33"/>
  <c r="B1153" i="33"/>
  <c r="B1154" i="33"/>
  <c r="B1155" i="33"/>
  <c r="B1156" i="33"/>
  <c r="B1157" i="33"/>
  <c r="B1158" i="33"/>
  <c r="B1159" i="33"/>
  <c r="B1160" i="33"/>
  <c r="B1161" i="33"/>
  <c r="B1162" i="33"/>
  <c r="B1163" i="33"/>
  <c r="B1164" i="33"/>
  <c r="B1165" i="33"/>
  <c r="B1166" i="33"/>
  <c r="B1167" i="33"/>
  <c r="B1168" i="33"/>
  <c r="B1169" i="33"/>
  <c r="B1170" i="33"/>
  <c r="B1171" i="33"/>
  <c r="B1172" i="33"/>
  <c r="B1173" i="33"/>
  <c r="B1174" i="33"/>
  <c r="B1175" i="33"/>
  <c r="B1176" i="33"/>
  <c r="B1177" i="33"/>
  <c r="B1178" i="33"/>
  <c r="B1179" i="33"/>
  <c r="B1180" i="33"/>
  <c r="B1181" i="33"/>
  <c r="B1182" i="33"/>
  <c r="B1183" i="33"/>
  <c r="B1184" i="33"/>
  <c r="B1185" i="33"/>
  <c r="B1186" i="33"/>
  <c r="B1187" i="33"/>
  <c r="B1188" i="33"/>
  <c r="B1189" i="33"/>
  <c r="B1190" i="33"/>
  <c r="B1191" i="33"/>
  <c r="B1192" i="33"/>
  <c r="B1193" i="33"/>
  <c r="B1194" i="33"/>
  <c r="B1195" i="33"/>
  <c r="B1196" i="33"/>
  <c r="B1197" i="33"/>
  <c r="B1198" i="33"/>
  <c r="B1199" i="33"/>
  <c r="B1200" i="33"/>
  <c r="B1201" i="33"/>
  <c r="B1202" i="33"/>
  <c r="B1203" i="33"/>
  <c r="B1204" i="33"/>
  <c r="B1205" i="33"/>
  <c r="B1206" i="33"/>
  <c r="B1207" i="33"/>
  <c r="B1208" i="33"/>
  <c r="B1209" i="33"/>
  <c r="B1210" i="33"/>
  <c r="B1211" i="33"/>
  <c r="B1212" i="33"/>
  <c r="B1213" i="33"/>
  <c r="B1214" i="33"/>
  <c r="B1215" i="33"/>
  <c r="B1216" i="33"/>
  <c r="B1217" i="33"/>
  <c r="B1218" i="33"/>
  <c r="B1219" i="33"/>
  <c r="B1220" i="33"/>
  <c r="B1221" i="33"/>
  <c r="B1222" i="33"/>
  <c r="B1223" i="33"/>
  <c r="B1224" i="33"/>
  <c r="B1225" i="33"/>
  <c r="B1226" i="33"/>
  <c r="B1227" i="33"/>
  <c r="B1228" i="33"/>
  <c r="B1229" i="33"/>
  <c r="B1230" i="33"/>
  <c r="B1231" i="33"/>
  <c r="B1232" i="33"/>
  <c r="B1233" i="33"/>
  <c r="B1234" i="33"/>
  <c r="B1235" i="33"/>
  <c r="B1236" i="33"/>
  <c r="B1237" i="33"/>
  <c r="B1238" i="33"/>
  <c r="B1239" i="33"/>
  <c r="B1240" i="33"/>
  <c r="B1241" i="33"/>
  <c r="B1242" i="33"/>
  <c r="B1243" i="33"/>
  <c r="B1244" i="33"/>
  <c r="B1245" i="33"/>
  <c r="B1246" i="33"/>
  <c r="B1247" i="33"/>
  <c r="B1248" i="33"/>
  <c r="B1249" i="33"/>
  <c r="B1250" i="33"/>
  <c r="B1251" i="33"/>
  <c r="B1252" i="33"/>
  <c r="B1253" i="33"/>
  <c r="B1254" i="33"/>
  <c r="B1255" i="33"/>
  <c r="B1256" i="33"/>
  <c r="B1257" i="33"/>
  <c r="B1258" i="33"/>
  <c r="B1259" i="33"/>
  <c r="B1260" i="33"/>
  <c r="B1261" i="33"/>
  <c r="B1262" i="33"/>
  <c r="B1263" i="33"/>
  <c r="B1264" i="33"/>
  <c r="B1265" i="33"/>
  <c r="B1266" i="33"/>
  <c r="B1267" i="33"/>
  <c r="B1268" i="33"/>
  <c r="B1269" i="33"/>
  <c r="B1270" i="33"/>
  <c r="B1271" i="33"/>
  <c r="B1272" i="33"/>
  <c r="B1273" i="33"/>
  <c r="B1274" i="33"/>
  <c r="B1275" i="33"/>
  <c r="B1276" i="33"/>
  <c r="B1277" i="33"/>
  <c r="B1278" i="33"/>
  <c r="B1279" i="33"/>
  <c r="B1280" i="33"/>
  <c r="B1281" i="33"/>
  <c r="B1282" i="33"/>
  <c r="B1283" i="33"/>
  <c r="B1284" i="33"/>
  <c r="B1285" i="33"/>
  <c r="B1286" i="33"/>
  <c r="B1287" i="33"/>
  <c r="B1288" i="33"/>
  <c r="B1289" i="33"/>
  <c r="B1290" i="33"/>
  <c r="B1291" i="33"/>
  <c r="B1292" i="33"/>
  <c r="B1293" i="33"/>
  <c r="B1294" i="33"/>
  <c r="B1295" i="33"/>
  <c r="B1296" i="33"/>
  <c r="B1297" i="33"/>
  <c r="B1298" i="33"/>
  <c r="B1299" i="33"/>
  <c r="B1300" i="33"/>
  <c r="B1301" i="33"/>
  <c r="B1302" i="33"/>
  <c r="B1303" i="33"/>
  <c r="B1304" i="33"/>
  <c r="B1305" i="33"/>
  <c r="B1306" i="33"/>
  <c r="B1307" i="33"/>
  <c r="B1308" i="33"/>
  <c r="B1309" i="33"/>
  <c r="B1310" i="33"/>
  <c r="B1311" i="33"/>
  <c r="B1312" i="33"/>
  <c r="B1313" i="33"/>
  <c r="B1314" i="33"/>
  <c r="B1315" i="33"/>
  <c r="B1316" i="33"/>
  <c r="B1317" i="33"/>
  <c r="B1318" i="33"/>
  <c r="B1319" i="33"/>
  <c r="B1320" i="33"/>
  <c r="B1321" i="33"/>
  <c r="B1322" i="33"/>
  <c r="B1323" i="33"/>
  <c r="B1324" i="33"/>
  <c r="B1325" i="33"/>
  <c r="B1326" i="33"/>
  <c r="B1327" i="33"/>
  <c r="B1328" i="33"/>
  <c r="B1329" i="33"/>
  <c r="B1330" i="33"/>
  <c r="B1331" i="33"/>
  <c r="B1332" i="33"/>
  <c r="B1333" i="33"/>
  <c r="B1334" i="33"/>
  <c r="B1335" i="33"/>
  <c r="B1336" i="33"/>
  <c r="B1337" i="33"/>
  <c r="B1338" i="33"/>
  <c r="B1339" i="33"/>
  <c r="B1340" i="33"/>
  <c r="B1341" i="33"/>
  <c r="B1342" i="33"/>
  <c r="B1343" i="33"/>
  <c r="B1344" i="33"/>
  <c r="B1345" i="33"/>
  <c r="B1346" i="33"/>
  <c r="B1347" i="33"/>
  <c r="B1348" i="33"/>
  <c r="B1349" i="33"/>
  <c r="B1350" i="33"/>
  <c r="B1351" i="33"/>
  <c r="B1352" i="33"/>
  <c r="B1353" i="33"/>
  <c r="B1354" i="33"/>
  <c r="B1355" i="33"/>
  <c r="B1356" i="33"/>
  <c r="B1357" i="33"/>
  <c r="B1358" i="33"/>
  <c r="B1359" i="33"/>
  <c r="B1360" i="33"/>
  <c r="B1361" i="33"/>
  <c r="B1362" i="33"/>
  <c r="B1363" i="33"/>
  <c r="B1364" i="33"/>
  <c r="B1365" i="33"/>
  <c r="B1366" i="33"/>
  <c r="B1367" i="33"/>
  <c r="B1368" i="33"/>
  <c r="B1369" i="33"/>
  <c r="B1370" i="33"/>
  <c r="B1371" i="33"/>
  <c r="B1372" i="33"/>
  <c r="B1373" i="33"/>
  <c r="B1374" i="33"/>
  <c r="B1375" i="33"/>
  <c r="B1376" i="33"/>
  <c r="B1377" i="33"/>
  <c r="B1378" i="33"/>
  <c r="B1379" i="33"/>
  <c r="B1380" i="33"/>
  <c r="B1381" i="33"/>
  <c r="B1382" i="33"/>
  <c r="B1383" i="33"/>
  <c r="B1384" i="33"/>
  <c r="B1385" i="33"/>
  <c r="B1386" i="33"/>
  <c r="B1387" i="33"/>
  <c r="B1388" i="33"/>
  <c r="B1389" i="33"/>
  <c r="B1390" i="33"/>
  <c r="B1391" i="33"/>
  <c r="B1392" i="33"/>
  <c r="B1393" i="33"/>
  <c r="B1394" i="33"/>
  <c r="B1395" i="33"/>
  <c r="B1396" i="33"/>
  <c r="B1397" i="33"/>
  <c r="B1398" i="33"/>
  <c r="B1399" i="33"/>
  <c r="B1400" i="33"/>
  <c r="B1401" i="33"/>
  <c r="B1402" i="33"/>
  <c r="B1403" i="33"/>
  <c r="B1404" i="33"/>
  <c r="B1405" i="33"/>
  <c r="B1406" i="33"/>
  <c r="B1407" i="33"/>
  <c r="B1408" i="33"/>
  <c r="B1409" i="33"/>
  <c r="B1410" i="33"/>
  <c r="B1411" i="33"/>
  <c r="B1412" i="33"/>
  <c r="B1413" i="33"/>
  <c r="B1414" i="33"/>
  <c r="B1415" i="33"/>
  <c r="B1416" i="33"/>
  <c r="B1417" i="33"/>
  <c r="B1418" i="33"/>
  <c r="B1419" i="33"/>
  <c r="B1420" i="33"/>
  <c r="B1421" i="33"/>
  <c r="B1422" i="33"/>
  <c r="B1423" i="33"/>
  <c r="B1424" i="33"/>
  <c r="B1425" i="33"/>
  <c r="B1426" i="33"/>
  <c r="B1427" i="33"/>
  <c r="B1428" i="33"/>
  <c r="B1429" i="33"/>
  <c r="B1430" i="33"/>
  <c r="B1431" i="33"/>
  <c r="B1432" i="33"/>
  <c r="B1433" i="33"/>
  <c r="B1434" i="33"/>
  <c r="B1435" i="33"/>
  <c r="B1436" i="33"/>
  <c r="B1437" i="33"/>
  <c r="B1438" i="33"/>
  <c r="B1439" i="33"/>
  <c r="B1440" i="33"/>
  <c r="B1441" i="33"/>
  <c r="B1442" i="33"/>
  <c r="B1443" i="33"/>
  <c r="B1444" i="33"/>
  <c r="B1445" i="33"/>
  <c r="B1446" i="33"/>
  <c r="B1447" i="33"/>
  <c r="B1448" i="33"/>
  <c r="B1449" i="33"/>
  <c r="B1450" i="33"/>
  <c r="B1451" i="33"/>
  <c r="B1452" i="33"/>
  <c r="B1453" i="33"/>
  <c r="B1454" i="33"/>
  <c r="B1455" i="33"/>
  <c r="B1456" i="33"/>
  <c r="B1457" i="33"/>
  <c r="B1458" i="33"/>
  <c r="B1459" i="33"/>
  <c r="B1460" i="33"/>
  <c r="B1461" i="33"/>
  <c r="B1462" i="33"/>
  <c r="B1463" i="33"/>
  <c r="B1464" i="33"/>
  <c r="B1465" i="33"/>
  <c r="B1466" i="33"/>
  <c r="B1467" i="33"/>
  <c r="B1468" i="33"/>
  <c r="B1469" i="33"/>
  <c r="B1470" i="33"/>
  <c r="B1471" i="33"/>
  <c r="B1472" i="33"/>
  <c r="B1473" i="33"/>
  <c r="B1474" i="33"/>
  <c r="B1475" i="33"/>
  <c r="B1476" i="33"/>
  <c r="B1477" i="33"/>
  <c r="B1478" i="33"/>
  <c r="B1479" i="33"/>
  <c r="B1480" i="33"/>
  <c r="B1481" i="33"/>
  <c r="B1482" i="33"/>
  <c r="B1483" i="33"/>
  <c r="B1484" i="33"/>
  <c r="B1485" i="33"/>
  <c r="B1486" i="33"/>
  <c r="B1487" i="33"/>
  <c r="B1488" i="33"/>
  <c r="B1489" i="33"/>
  <c r="B1490" i="33"/>
  <c r="B1491" i="33"/>
  <c r="B1492" i="33"/>
  <c r="B1493" i="33"/>
  <c r="B1494" i="33"/>
  <c r="B1495" i="33"/>
  <c r="B1496" i="33"/>
  <c r="B1497" i="33"/>
  <c r="B1498" i="33"/>
  <c r="B1499" i="33"/>
  <c r="B1500" i="33"/>
  <c r="B1501" i="33"/>
  <c r="B1502" i="33"/>
  <c r="B1503" i="33"/>
  <c r="B1504" i="33"/>
  <c r="B1505" i="33"/>
  <c r="B1506" i="33"/>
  <c r="B1507" i="33"/>
  <c r="B1508" i="33"/>
  <c r="B1509" i="33"/>
  <c r="B1510" i="33"/>
  <c r="B1511" i="33"/>
  <c r="B1512" i="33"/>
  <c r="B1513" i="33"/>
  <c r="B1514" i="33"/>
  <c r="B1515" i="33"/>
  <c r="B1516" i="33"/>
  <c r="B1517" i="33"/>
  <c r="B1518" i="33"/>
  <c r="B1519" i="33"/>
  <c r="B1520" i="33"/>
  <c r="B1521" i="33"/>
  <c r="B1522" i="33"/>
  <c r="B1523" i="33"/>
  <c r="B1524" i="33"/>
  <c r="B1525" i="33"/>
  <c r="B1526" i="33"/>
  <c r="B1527" i="33"/>
  <c r="B1528" i="33"/>
  <c r="B1529" i="33"/>
  <c r="B1530" i="33"/>
  <c r="B1531" i="33"/>
  <c r="B1532" i="33"/>
  <c r="B1533" i="33"/>
  <c r="B1534" i="33"/>
  <c r="B1535" i="33"/>
  <c r="B1536" i="33"/>
  <c r="B1537" i="33"/>
  <c r="B1538" i="33"/>
  <c r="B1539" i="33"/>
  <c r="B1540" i="33"/>
  <c r="B1541" i="33"/>
  <c r="B1542" i="33"/>
  <c r="B1543" i="33"/>
  <c r="B1544" i="33"/>
  <c r="B1545" i="33"/>
  <c r="B1546" i="33"/>
  <c r="B1547" i="33"/>
  <c r="B1548" i="33"/>
  <c r="B1549" i="33"/>
  <c r="B1550" i="33"/>
  <c r="B1551" i="33"/>
  <c r="B1552" i="33"/>
  <c r="B1553" i="33"/>
  <c r="B1554" i="33"/>
  <c r="B1555" i="33"/>
  <c r="B1556" i="33"/>
  <c r="B1557" i="33"/>
  <c r="B1558" i="33"/>
  <c r="B1559" i="33"/>
  <c r="B1560" i="33"/>
  <c r="B1561" i="33"/>
  <c r="B1562" i="33"/>
  <c r="B1563" i="33"/>
  <c r="B1564" i="33"/>
  <c r="B1565" i="33"/>
  <c r="B1566" i="33"/>
  <c r="B1567" i="33"/>
  <c r="B1568" i="33"/>
  <c r="B1569" i="33"/>
  <c r="B1570" i="33"/>
  <c r="B1571" i="33"/>
  <c r="B1572" i="33"/>
  <c r="B1573" i="33"/>
  <c r="B1574" i="33"/>
  <c r="B1575" i="33"/>
  <c r="B1576" i="33"/>
  <c r="B1577" i="33"/>
  <c r="B1578" i="33"/>
  <c r="B1579" i="33"/>
  <c r="B1580" i="33"/>
  <c r="B1581" i="33"/>
  <c r="B1582" i="33"/>
  <c r="B1583" i="33"/>
  <c r="B1584" i="33"/>
  <c r="B1585" i="33"/>
  <c r="B1586" i="33"/>
  <c r="B1587" i="33"/>
  <c r="B1588" i="33"/>
  <c r="B1589" i="33"/>
  <c r="B1590" i="33"/>
  <c r="B1591" i="33"/>
  <c r="B1592" i="33"/>
  <c r="B1593" i="33"/>
  <c r="B1594" i="33"/>
  <c r="B1595" i="33"/>
  <c r="B1596" i="33"/>
  <c r="B1597" i="33"/>
  <c r="B1598" i="33"/>
  <c r="B1599" i="33"/>
  <c r="B1600" i="33"/>
  <c r="B1601" i="33"/>
  <c r="B1602" i="33"/>
  <c r="B1603" i="33"/>
  <c r="B1604" i="33"/>
  <c r="B1605" i="33"/>
  <c r="B1606" i="33"/>
  <c r="B1607" i="33"/>
  <c r="B1608" i="33"/>
  <c r="B1609" i="33"/>
  <c r="B1610" i="33"/>
  <c r="B1611" i="33"/>
  <c r="B1612" i="33"/>
  <c r="B1613" i="33"/>
  <c r="B1614" i="33"/>
  <c r="B1615" i="33"/>
  <c r="B1616" i="33"/>
  <c r="B1617" i="33"/>
  <c r="B1618" i="33"/>
  <c r="B1619" i="33"/>
  <c r="B1620" i="33"/>
  <c r="B1621" i="33"/>
  <c r="B1622" i="33"/>
  <c r="B1623" i="33"/>
  <c r="B1624" i="33"/>
  <c r="B1625" i="33"/>
  <c r="B1626" i="33"/>
  <c r="B1627" i="33"/>
  <c r="B1628" i="33"/>
  <c r="B1629" i="33"/>
  <c r="B1630" i="33"/>
  <c r="B1631" i="33"/>
  <c r="B1632" i="33"/>
  <c r="B1633" i="33"/>
  <c r="B1634" i="33"/>
  <c r="B1635" i="33"/>
  <c r="B1636" i="33"/>
  <c r="B1637" i="33"/>
  <c r="B1638" i="33"/>
  <c r="B1639" i="33"/>
  <c r="B1640" i="33"/>
  <c r="B1641" i="33"/>
  <c r="B1642" i="33"/>
  <c r="B1643" i="33"/>
  <c r="B1644" i="33"/>
  <c r="B1645" i="33"/>
  <c r="B1646" i="33"/>
  <c r="B1647" i="33"/>
  <c r="B1648" i="33"/>
  <c r="B1649" i="33"/>
  <c r="B1650" i="33"/>
  <c r="B1651" i="33"/>
  <c r="B1652" i="33"/>
  <c r="B1653" i="33"/>
  <c r="B1654" i="33"/>
  <c r="B1655" i="33"/>
  <c r="B1656" i="33"/>
  <c r="B1657" i="33"/>
  <c r="B1658" i="33"/>
  <c r="B1659" i="33"/>
  <c r="B1660" i="33"/>
  <c r="B1661" i="33"/>
  <c r="B1662" i="33"/>
  <c r="B1663" i="33"/>
  <c r="B1664" i="33"/>
  <c r="B1665" i="33"/>
  <c r="B1666" i="33"/>
  <c r="B1667" i="33"/>
  <c r="B1668" i="33"/>
  <c r="B1669" i="33"/>
  <c r="B1670" i="33"/>
  <c r="B1671" i="33"/>
  <c r="B1672" i="33"/>
  <c r="B1673" i="33"/>
  <c r="B1674" i="33"/>
  <c r="B1675" i="33"/>
  <c r="B1676" i="33"/>
  <c r="B1677" i="33"/>
  <c r="B1678" i="33"/>
  <c r="B1679" i="33"/>
  <c r="B1680" i="33"/>
  <c r="B1681" i="33"/>
  <c r="B1682" i="33"/>
  <c r="B1683" i="33"/>
  <c r="B1684" i="33"/>
  <c r="B1685" i="33"/>
  <c r="B1686" i="33"/>
  <c r="B1687" i="33"/>
  <c r="B1688" i="33"/>
  <c r="B1689" i="33"/>
  <c r="B1690" i="33"/>
  <c r="B1691" i="33"/>
  <c r="B1692" i="33"/>
  <c r="B1693" i="33"/>
  <c r="B1694" i="33"/>
  <c r="B1695" i="33"/>
  <c r="B1696" i="33"/>
  <c r="B1697" i="33"/>
  <c r="B1698" i="33"/>
  <c r="B1699" i="33"/>
  <c r="B1700" i="33"/>
  <c r="B1701" i="33"/>
  <c r="B1702" i="33"/>
  <c r="B1703" i="33"/>
  <c r="B1704" i="33"/>
  <c r="B1705" i="33"/>
  <c r="B1706" i="33"/>
  <c r="B1707" i="33"/>
  <c r="B1708" i="33"/>
  <c r="B1709" i="33"/>
  <c r="B1710" i="33"/>
  <c r="B1711" i="33"/>
  <c r="B1712" i="33"/>
  <c r="B1713" i="33"/>
  <c r="B1714" i="33"/>
  <c r="B1715" i="33"/>
  <c r="B1716" i="33"/>
  <c r="B1717" i="33"/>
  <c r="B1718" i="33"/>
  <c r="B1719" i="33"/>
  <c r="B1720" i="33"/>
  <c r="B1721" i="33"/>
  <c r="B1722" i="33"/>
  <c r="B1723" i="33"/>
  <c r="B1724" i="33"/>
  <c r="B1725" i="33"/>
  <c r="B1726" i="33"/>
  <c r="B1727" i="33"/>
  <c r="B1728" i="33"/>
  <c r="B1729" i="33"/>
  <c r="B1730" i="33"/>
  <c r="B1731" i="33"/>
  <c r="B1732" i="33"/>
  <c r="B1733" i="33"/>
  <c r="B1734" i="33"/>
  <c r="B1735" i="33"/>
  <c r="B1736" i="33"/>
  <c r="B1737" i="33"/>
  <c r="B1738" i="33"/>
  <c r="B1739" i="33"/>
  <c r="B1740" i="33"/>
  <c r="B1741" i="33"/>
  <c r="B1742" i="33"/>
  <c r="B1743" i="33"/>
  <c r="B1744" i="33"/>
  <c r="B1745" i="33"/>
  <c r="B1746" i="33"/>
  <c r="B1747" i="33"/>
  <c r="B1748" i="33"/>
  <c r="B1749" i="33"/>
  <c r="B1750" i="33"/>
  <c r="B1751" i="33"/>
  <c r="B1752" i="33"/>
  <c r="B1753" i="33"/>
  <c r="B1754" i="33"/>
  <c r="B1755" i="33"/>
  <c r="B1756" i="33"/>
  <c r="B1757" i="33"/>
  <c r="B1758" i="33"/>
  <c r="B1759" i="33"/>
  <c r="B1760" i="33"/>
  <c r="B1761" i="33"/>
  <c r="B1762" i="33"/>
  <c r="B1763" i="33"/>
  <c r="B1764" i="33"/>
  <c r="B1765" i="33"/>
  <c r="B1766" i="33"/>
  <c r="B1767" i="33"/>
  <c r="B1768" i="33"/>
  <c r="B1769" i="33"/>
  <c r="B1770" i="33"/>
  <c r="B1771" i="33"/>
  <c r="B1772" i="33"/>
  <c r="B1773" i="33"/>
  <c r="B1774" i="33"/>
  <c r="B1775" i="33"/>
  <c r="B1776" i="33"/>
  <c r="B1777" i="33"/>
  <c r="B1778" i="33"/>
  <c r="B1779" i="33"/>
  <c r="B1780" i="33"/>
  <c r="B1781" i="33"/>
  <c r="B1782" i="33"/>
  <c r="B1783" i="33"/>
  <c r="B1784" i="33"/>
  <c r="B1785" i="33"/>
  <c r="B1786" i="33"/>
  <c r="B1787" i="33"/>
  <c r="B1788" i="33"/>
  <c r="B1789" i="33"/>
  <c r="B1790" i="33"/>
  <c r="B1791" i="33"/>
  <c r="B1792" i="33"/>
  <c r="B1793" i="33"/>
  <c r="B1794" i="33"/>
  <c r="B1795" i="33"/>
  <c r="B1796" i="33"/>
  <c r="B1797" i="33"/>
  <c r="B1798" i="33"/>
  <c r="B1799" i="33"/>
  <c r="B1800" i="33"/>
  <c r="B1801" i="33"/>
  <c r="B1802" i="33"/>
  <c r="B1803" i="33"/>
  <c r="B1804" i="33"/>
  <c r="B1805" i="33"/>
  <c r="B1806" i="33"/>
  <c r="B1807" i="33"/>
  <c r="B1808" i="33"/>
  <c r="B1809" i="33"/>
  <c r="B1810" i="33"/>
  <c r="B1811" i="33"/>
  <c r="B1812" i="33"/>
  <c r="B1813" i="33"/>
  <c r="B1814" i="33"/>
  <c r="B1815" i="33"/>
  <c r="B1816" i="33"/>
  <c r="B1817" i="33"/>
  <c r="B1818" i="33"/>
  <c r="B1819" i="33"/>
  <c r="B1820" i="33"/>
  <c r="B1821" i="33"/>
  <c r="B1822" i="33"/>
  <c r="B1823" i="33"/>
  <c r="B1824" i="33"/>
  <c r="B1825" i="33"/>
  <c r="B1826" i="33"/>
  <c r="B1827" i="33"/>
  <c r="B1828" i="33"/>
  <c r="B1829" i="33"/>
  <c r="B1830" i="33"/>
  <c r="B1831" i="33"/>
  <c r="B1832" i="33"/>
  <c r="B1833" i="33"/>
  <c r="B1834" i="33"/>
  <c r="B1835" i="33"/>
  <c r="B1836" i="33"/>
  <c r="B1837" i="33"/>
  <c r="B1838" i="33"/>
  <c r="B1839" i="33"/>
  <c r="B1840" i="33"/>
  <c r="B1841" i="33"/>
  <c r="B1842" i="33"/>
  <c r="B1843" i="33"/>
  <c r="B1844" i="33"/>
  <c r="B1845" i="33"/>
  <c r="B1846" i="33"/>
  <c r="B1847" i="33"/>
  <c r="B1848" i="33"/>
  <c r="B1849" i="33"/>
  <c r="B1850" i="33"/>
  <c r="B1851" i="33"/>
  <c r="B1852" i="33"/>
  <c r="B1853" i="33"/>
  <c r="B1854" i="33"/>
  <c r="B1855" i="33"/>
  <c r="B1856" i="33"/>
  <c r="B1857" i="33"/>
  <c r="B1858" i="33"/>
  <c r="B1859" i="33"/>
  <c r="B1860" i="33"/>
  <c r="B1861" i="33"/>
  <c r="B1862" i="33"/>
  <c r="B1863" i="33"/>
  <c r="B1864" i="33"/>
  <c r="B1865" i="33"/>
  <c r="B1866" i="33"/>
  <c r="B1867" i="33"/>
  <c r="B1868" i="33"/>
  <c r="B1869" i="33"/>
  <c r="B1870" i="33"/>
  <c r="B1871" i="33"/>
  <c r="B1872" i="33"/>
  <c r="B1873" i="33"/>
  <c r="B1874" i="33"/>
  <c r="B1875" i="33"/>
  <c r="B1876" i="33"/>
  <c r="B1877" i="33"/>
  <c r="B1878" i="33"/>
  <c r="B1879" i="33"/>
  <c r="B1880" i="33"/>
  <c r="B1881" i="33"/>
  <c r="B1882" i="33"/>
  <c r="B1883" i="33"/>
  <c r="B1884" i="33"/>
  <c r="B1885" i="33"/>
  <c r="B1886" i="33"/>
  <c r="B1887" i="33"/>
  <c r="B1888" i="33"/>
  <c r="B1889" i="33"/>
  <c r="B1890" i="33"/>
  <c r="B1891" i="33"/>
  <c r="B1892" i="33"/>
  <c r="B1893" i="33"/>
  <c r="B1894" i="33"/>
  <c r="B1895" i="33"/>
  <c r="B1896" i="33"/>
  <c r="B1897" i="33"/>
  <c r="B1898" i="33"/>
  <c r="B1899" i="33"/>
  <c r="B1900" i="33"/>
  <c r="B1901" i="33"/>
  <c r="B1902" i="33"/>
  <c r="B1903" i="33"/>
  <c r="B1904" i="33"/>
  <c r="B1905" i="33"/>
  <c r="B1906" i="33"/>
  <c r="B1907" i="33"/>
  <c r="B1908" i="33"/>
  <c r="B1909" i="33"/>
  <c r="B1910" i="33"/>
  <c r="B1911" i="33"/>
  <c r="B1912" i="33"/>
  <c r="B1913" i="33"/>
  <c r="B1914" i="33"/>
  <c r="B1915" i="33"/>
  <c r="B1916" i="33"/>
  <c r="B1917" i="33"/>
  <c r="B1918" i="33"/>
  <c r="B1919" i="33"/>
  <c r="B1920" i="33"/>
  <c r="B1921" i="33"/>
  <c r="B1922" i="33"/>
  <c r="B1923" i="33"/>
  <c r="B1924" i="33"/>
  <c r="B1925" i="33"/>
  <c r="B1926" i="33"/>
  <c r="B1927" i="33"/>
  <c r="B1928" i="33"/>
  <c r="B1929" i="33"/>
  <c r="B1930" i="33"/>
  <c r="B1931" i="33"/>
  <c r="B1932" i="33"/>
  <c r="B1933" i="33"/>
  <c r="B1934" i="33"/>
  <c r="B1935" i="33"/>
  <c r="B1936" i="33"/>
  <c r="B1937" i="33"/>
  <c r="B1938" i="33"/>
  <c r="B1939" i="33"/>
  <c r="B1940" i="33"/>
  <c r="B1941" i="33"/>
  <c r="B1942" i="33"/>
  <c r="B1943" i="33"/>
  <c r="B1944" i="33"/>
  <c r="B1945" i="33"/>
  <c r="B1946" i="33"/>
  <c r="B1947" i="33"/>
  <c r="B1948" i="33"/>
  <c r="B1949" i="33"/>
  <c r="B1950" i="33"/>
  <c r="B1951" i="33"/>
  <c r="B1952" i="33"/>
  <c r="B1953" i="33"/>
  <c r="B1954" i="33"/>
  <c r="B1955" i="33"/>
  <c r="B1956" i="33"/>
  <c r="B1957" i="33"/>
  <c r="B1958" i="33"/>
  <c r="B1959" i="33"/>
  <c r="B1960" i="33"/>
  <c r="B1961" i="33"/>
  <c r="B1962" i="33"/>
  <c r="B1963" i="33"/>
  <c r="B1964" i="33"/>
  <c r="B1965" i="33"/>
  <c r="B1966" i="33"/>
  <c r="B1967" i="33"/>
  <c r="B1968" i="33"/>
  <c r="B1969" i="33"/>
  <c r="B1970" i="33"/>
  <c r="B1971" i="33"/>
  <c r="B1972" i="33"/>
  <c r="B1973" i="33"/>
  <c r="B1974" i="33"/>
  <c r="B1975" i="33"/>
  <c r="B1976" i="33"/>
  <c r="B1977" i="33"/>
  <c r="B1978" i="33"/>
  <c r="B1979" i="33"/>
  <c r="B1980" i="33"/>
  <c r="B1981" i="33"/>
  <c r="B1982" i="33"/>
  <c r="B1983" i="33"/>
  <c r="B1984" i="33"/>
  <c r="B1985" i="33"/>
  <c r="B1986" i="33"/>
  <c r="B1987" i="33"/>
  <c r="B1988" i="33"/>
  <c r="B1989" i="33"/>
  <c r="B1990" i="33"/>
  <c r="B1991" i="33"/>
  <c r="B1992" i="33"/>
  <c r="B1993" i="33"/>
  <c r="B1994" i="33"/>
  <c r="B1995" i="33"/>
  <c r="B1996" i="33"/>
  <c r="B1997" i="33"/>
  <c r="B1998" i="33"/>
  <c r="B1999" i="33"/>
  <c r="B2000" i="33"/>
  <c r="B2001" i="33"/>
  <c r="B2002" i="33"/>
  <c r="B2003" i="33"/>
  <c r="B2004" i="33"/>
  <c r="B2005" i="33"/>
  <c r="B2006" i="33"/>
  <c r="B2007" i="33"/>
  <c r="B2008" i="33"/>
  <c r="B2009" i="33"/>
  <c r="B2010" i="33"/>
  <c r="B2011" i="33"/>
  <c r="B2012" i="33"/>
  <c r="B2013" i="33"/>
  <c r="B2014" i="33"/>
  <c r="B2015" i="33"/>
  <c r="B2016" i="33"/>
  <c r="B2017" i="33"/>
  <c r="B2018" i="33"/>
  <c r="B2019" i="33"/>
  <c r="B2020" i="33"/>
  <c r="B2021" i="33"/>
  <c r="B2022" i="33"/>
  <c r="B2023" i="33"/>
  <c r="B2024" i="33"/>
  <c r="B2025" i="33"/>
  <c r="B2026" i="33"/>
  <c r="B2027" i="33"/>
  <c r="B2028" i="33"/>
  <c r="B2029" i="33"/>
  <c r="B2030" i="33"/>
  <c r="B2031" i="33"/>
  <c r="B2032" i="33"/>
  <c r="B2033" i="33"/>
  <c r="B2034" i="33"/>
  <c r="B2035" i="33"/>
  <c r="B2036" i="33"/>
  <c r="B2037" i="33"/>
  <c r="B2038" i="33"/>
  <c r="B2039" i="33"/>
  <c r="B2040" i="33"/>
  <c r="B2041" i="33"/>
  <c r="B2042" i="33"/>
  <c r="B2043" i="33"/>
  <c r="B2044" i="33"/>
  <c r="B2045" i="33"/>
  <c r="B2046" i="33"/>
  <c r="B2047" i="33"/>
  <c r="B2048" i="33"/>
  <c r="B2049" i="33"/>
  <c r="B2050" i="33"/>
  <c r="B2051" i="33"/>
  <c r="B2052" i="33"/>
  <c r="B2053" i="33"/>
  <c r="B2054" i="33"/>
  <c r="B2055" i="33"/>
  <c r="B2056" i="33"/>
  <c r="B2057" i="33"/>
  <c r="B2058" i="33"/>
  <c r="B2059" i="33"/>
  <c r="B2060" i="33"/>
  <c r="B2061" i="33"/>
  <c r="B2062" i="33"/>
  <c r="B2063" i="33"/>
  <c r="B2064" i="33"/>
  <c r="B2065" i="33"/>
  <c r="B2066" i="33"/>
  <c r="B2067" i="33"/>
  <c r="B2068" i="33"/>
  <c r="B2069" i="33"/>
  <c r="B2070" i="33"/>
  <c r="B2071" i="33"/>
  <c r="B2072" i="33"/>
  <c r="B2073" i="33"/>
  <c r="B2074" i="33"/>
  <c r="B2075" i="33"/>
  <c r="B2076" i="33"/>
  <c r="B2077" i="33"/>
  <c r="B2078" i="33"/>
  <c r="B2079" i="33"/>
  <c r="B2080" i="33"/>
  <c r="B2081" i="33"/>
  <c r="B2082" i="33"/>
  <c r="B2083" i="33"/>
  <c r="B2084" i="33"/>
  <c r="B2085" i="33"/>
  <c r="B2086" i="33"/>
  <c r="B2087" i="33"/>
  <c r="B2088" i="33"/>
  <c r="B2089" i="33"/>
  <c r="B2090" i="33"/>
  <c r="B2091" i="33"/>
  <c r="B2092" i="33"/>
  <c r="B2093" i="33"/>
  <c r="B2094" i="33"/>
  <c r="B2095" i="33"/>
  <c r="B2096" i="33"/>
  <c r="B2097" i="33"/>
  <c r="B2098" i="33"/>
  <c r="B2099" i="33"/>
  <c r="B2100" i="33"/>
  <c r="B2101" i="33"/>
  <c r="B2102" i="33"/>
  <c r="B2103" i="33"/>
  <c r="B2104" i="33"/>
  <c r="B2105" i="33"/>
  <c r="B2106" i="33"/>
  <c r="B2107" i="33"/>
  <c r="B2108" i="33"/>
  <c r="B2109" i="33"/>
  <c r="B2110" i="33"/>
  <c r="B2111" i="33"/>
  <c r="B2112" i="33"/>
  <c r="B2113" i="33"/>
  <c r="B2114" i="33"/>
  <c r="B2115" i="33"/>
  <c r="B2116" i="33"/>
  <c r="B2117" i="33"/>
  <c r="B2118" i="33"/>
  <c r="B2119" i="33"/>
  <c r="B2120" i="33"/>
  <c r="B2121" i="33"/>
  <c r="B2122" i="33"/>
  <c r="B2123" i="33"/>
  <c r="B2124" i="33"/>
  <c r="B2125" i="33"/>
  <c r="B2126" i="33"/>
  <c r="B2127" i="33"/>
  <c r="B2128" i="33"/>
  <c r="B2129" i="33"/>
  <c r="B2130" i="33"/>
  <c r="B2131" i="33"/>
  <c r="B2132" i="33"/>
  <c r="B2133" i="33"/>
  <c r="B2134" i="33"/>
  <c r="B2135" i="33"/>
  <c r="B2136" i="33"/>
  <c r="B2137" i="33"/>
  <c r="B2138" i="33"/>
  <c r="B2139" i="33"/>
  <c r="B2140" i="33"/>
  <c r="B2141" i="33"/>
  <c r="B2142" i="33"/>
  <c r="B2143" i="33"/>
  <c r="B2144" i="33"/>
  <c r="B2145" i="33"/>
  <c r="B2146" i="33"/>
  <c r="B2147" i="33"/>
  <c r="B2148" i="33"/>
  <c r="B2149" i="33"/>
  <c r="B2150" i="33"/>
  <c r="B2151" i="33"/>
  <c r="B2152" i="33"/>
  <c r="B2153" i="33"/>
  <c r="B2154" i="33"/>
  <c r="B2155" i="33"/>
  <c r="B2156" i="33"/>
  <c r="B2157" i="33"/>
  <c r="B2158" i="33"/>
  <c r="B2159" i="33"/>
  <c r="B2160" i="33"/>
  <c r="B2161" i="33"/>
  <c r="B2162" i="33"/>
  <c r="B2163" i="33"/>
  <c r="B2164" i="33"/>
  <c r="B2165" i="33"/>
  <c r="B2166" i="33"/>
  <c r="B2167" i="33"/>
  <c r="B2168" i="33"/>
  <c r="B2169" i="33"/>
  <c r="B2170" i="33"/>
  <c r="B2171" i="33"/>
  <c r="B2172" i="33"/>
  <c r="B2173" i="33"/>
  <c r="B2174" i="33"/>
  <c r="B2175" i="33"/>
  <c r="B2176" i="33"/>
  <c r="B2177" i="33"/>
  <c r="B2178" i="33"/>
  <c r="B2179" i="33"/>
  <c r="B2180" i="33"/>
  <c r="B2181" i="33"/>
  <c r="B2182" i="33"/>
  <c r="B2183" i="33"/>
  <c r="B2184" i="33"/>
  <c r="B2185" i="33"/>
  <c r="B2186" i="33"/>
  <c r="B2187" i="33"/>
  <c r="B2188" i="33"/>
  <c r="B2189" i="33"/>
  <c r="B2190" i="33"/>
  <c r="B2191" i="33"/>
  <c r="B2192" i="33"/>
  <c r="B2193" i="33"/>
  <c r="B2194" i="33"/>
  <c r="B2195" i="33"/>
  <c r="B2196" i="33"/>
  <c r="B2197" i="33"/>
  <c r="B2198" i="33"/>
  <c r="B2199" i="33"/>
  <c r="B2200" i="33"/>
  <c r="B2201" i="33"/>
  <c r="B2202" i="33"/>
  <c r="B2203" i="33"/>
  <c r="B2204" i="33"/>
  <c r="B2205" i="33"/>
  <c r="B2206" i="33"/>
  <c r="B2207" i="33"/>
  <c r="B2208" i="33"/>
  <c r="B2209" i="33"/>
  <c r="B2210" i="33"/>
  <c r="B2211" i="33"/>
  <c r="B2212" i="33"/>
  <c r="B2213" i="33"/>
  <c r="B2214" i="33"/>
  <c r="B2215" i="33"/>
  <c r="B2216" i="33"/>
  <c r="B2217" i="33"/>
  <c r="B2218" i="33"/>
  <c r="B2219" i="33"/>
  <c r="B2220" i="33"/>
  <c r="B2221" i="33"/>
  <c r="B2222" i="33"/>
  <c r="B2223" i="33"/>
  <c r="B2224" i="33"/>
  <c r="B2225" i="33"/>
  <c r="B2226" i="33"/>
  <c r="B2227" i="33"/>
  <c r="B2228" i="33"/>
  <c r="B2229" i="33"/>
  <c r="B2230" i="33"/>
  <c r="B2231" i="33"/>
  <c r="B2232" i="33"/>
  <c r="B2233" i="33"/>
  <c r="B2234" i="33"/>
  <c r="B2235" i="33"/>
  <c r="B2236" i="33"/>
  <c r="B2237" i="33"/>
  <c r="B2238" i="33"/>
  <c r="B2239" i="33"/>
  <c r="B2240" i="33"/>
  <c r="B2241" i="33"/>
  <c r="B2242" i="33"/>
  <c r="B2243" i="33"/>
  <c r="B2244" i="33"/>
  <c r="B2245" i="33"/>
  <c r="B2246" i="33"/>
  <c r="B2247" i="33"/>
  <c r="B2248" i="33"/>
  <c r="B2249" i="33"/>
  <c r="B2250" i="33"/>
  <c r="B2251" i="33"/>
  <c r="B2252" i="33"/>
  <c r="B2253" i="33"/>
  <c r="B2254" i="33"/>
  <c r="B2255" i="33"/>
  <c r="B2256" i="33"/>
  <c r="B2257" i="33"/>
  <c r="B2258" i="33"/>
  <c r="B2259" i="33"/>
  <c r="B2260" i="33"/>
  <c r="B2261" i="33"/>
  <c r="B2262" i="33"/>
  <c r="B2263" i="33"/>
  <c r="B2264" i="33"/>
  <c r="B2265" i="33"/>
  <c r="B2266" i="33"/>
  <c r="B2267" i="33"/>
  <c r="B2268" i="33"/>
  <c r="B2269" i="33"/>
  <c r="B2270" i="33"/>
  <c r="B2271" i="33"/>
  <c r="B2272" i="33"/>
  <c r="B2273" i="33"/>
  <c r="B2274" i="33"/>
  <c r="B2275" i="33"/>
  <c r="B2276" i="33"/>
  <c r="B2277" i="33"/>
  <c r="B2278" i="33"/>
  <c r="B2279" i="33"/>
  <c r="B2280" i="33"/>
  <c r="B2281" i="33"/>
  <c r="B2282" i="33"/>
  <c r="B2283" i="33"/>
  <c r="B2284" i="33"/>
  <c r="B2285" i="33"/>
  <c r="B2286" i="33"/>
  <c r="B2287" i="33"/>
  <c r="B2288" i="33"/>
  <c r="B2289" i="33"/>
  <c r="B2290" i="33"/>
  <c r="B2291" i="33"/>
  <c r="B2292" i="33"/>
  <c r="B2293" i="33"/>
  <c r="B2294" i="33"/>
  <c r="B2295" i="33"/>
  <c r="B2296" i="33"/>
  <c r="B2297" i="33"/>
  <c r="B2298" i="33"/>
  <c r="B2299" i="33"/>
  <c r="B2300" i="33"/>
  <c r="B2301" i="33"/>
  <c r="B2302" i="33"/>
  <c r="B2303" i="33"/>
  <c r="B2304" i="33"/>
  <c r="B2305" i="33"/>
  <c r="B2306" i="33"/>
  <c r="B2307" i="33"/>
  <c r="B2308" i="33"/>
  <c r="B2309" i="33"/>
  <c r="B2310" i="33"/>
  <c r="B2311" i="33"/>
  <c r="B2312" i="33"/>
  <c r="B2313" i="33"/>
  <c r="B2314" i="33"/>
  <c r="B2315" i="33"/>
  <c r="B2316" i="33"/>
  <c r="B2317" i="33"/>
  <c r="B2318" i="33"/>
  <c r="B2319" i="33"/>
  <c r="B2320" i="33"/>
  <c r="B2321" i="33"/>
  <c r="B2322" i="33"/>
  <c r="B2323" i="33"/>
  <c r="B2324" i="33"/>
  <c r="B2325" i="33"/>
  <c r="B2326" i="33"/>
  <c r="B2327" i="33"/>
  <c r="B2328" i="33"/>
  <c r="B2329" i="33"/>
  <c r="B2330" i="33"/>
  <c r="B2331" i="33"/>
  <c r="B2332" i="33"/>
  <c r="B2333" i="33"/>
  <c r="B2334" i="33"/>
  <c r="B2335" i="33"/>
  <c r="B2336" i="33"/>
  <c r="B2337" i="33"/>
  <c r="B2338" i="33"/>
  <c r="B2339" i="33"/>
  <c r="B2340" i="33"/>
  <c r="B2341" i="33"/>
  <c r="B2342" i="33"/>
  <c r="B2343" i="33"/>
  <c r="B2344" i="33"/>
  <c r="B2345" i="33"/>
  <c r="B2346" i="33"/>
  <c r="B2347" i="33"/>
  <c r="B2348" i="33"/>
  <c r="B2349" i="33"/>
  <c r="B2350" i="33"/>
  <c r="B2351" i="33"/>
  <c r="B2352" i="33"/>
  <c r="B2353" i="33"/>
  <c r="B2354" i="33"/>
  <c r="B2355" i="33"/>
  <c r="B2356" i="33"/>
  <c r="B2357" i="33"/>
  <c r="B2358" i="33"/>
  <c r="B2359" i="33"/>
  <c r="B2360" i="33"/>
  <c r="B2361" i="33"/>
  <c r="B2362" i="33"/>
  <c r="B2363" i="33"/>
  <c r="B2364" i="33"/>
  <c r="B2365" i="33"/>
  <c r="B2366" i="33"/>
  <c r="B2367" i="33"/>
  <c r="B2368" i="33"/>
  <c r="B2369" i="33"/>
  <c r="B2370" i="33"/>
  <c r="B2371" i="33"/>
  <c r="B2372" i="33"/>
  <c r="B2373" i="33"/>
  <c r="B2374" i="33"/>
  <c r="B2375" i="33"/>
  <c r="B2376" i="33"/>
  <c r="B2377" i="33"/>
  <c r="B2378" i="33"/>
  <c r="B2379" i="33"/>
  <c r="B2380" i="33"/>
  <c r="B2381" i="33"/>
  <c r="B2382" i="33"/>
  <c r="B2383" i="33"/>
  <c r="B2384" i="33"/>
  <c r="B2385" i="33"/>
  <c r="B2386" i="33"/>
  <c r="B2387" i="33"/>
  <c r="B2388" i="33"/>
  <c r="B2389" i="33"/>
  <c r="B2390" i="33"/>
  <c r="B2391" i="33"/>
  <c r="B2392" i="33"/>
  <c r="B2393" i="33"/>
  <c r="B2394" i="33"/>
  <c r="B2395" i="33"/>
  <c r="B2396" i="33"/>
  <c r="B2397" i="33"/>
  <c r="B2398" i="33"/>
  <c r="B2399" i="33"/>
  <c r="B2400" i="33"/>
  <c r="B2401" i="33"/>
  <c r="B2402" i="33"/>
  <c r="B2403" i="33"/>
  <c r="B2404" i="33"/>
  <c r="B2405" i="33"/>
  <c r="B2406" i="33"/>
  <c r="B2407" i="33"/>
  <c r="B2408" i="33"/>
  <c r="B2409" i="33"/>
  <c r="B2410" i="33"/>
  <c r="B2411" i="33"/>
  <c r="B2412" i="33"/>
  <c r="B2413" i="33"/>
  <c r="B2414" i="33"/>
  <c r="B2415" i="33"/>
  <c r="B2416" i="33"/>
  <c r="B2417" i="33"/>
  <c r="B2418" i="33"/>
  <c r="B2419" i="33"/>
  <c r="B2420" i="33"/>
  <c r="B2421" i="33"/>
  <c r="B2422" i="33"/>
  <c r="B2423" i="33"/>
  <c r="B2424" i="33"/>
  <c r="B2425" i="33"/>
  <c r="B2426" i="33"/>
  <c r="B2427" i="33"/>
  <c r="B2428" i="33"/>
  <c r="B2429" i="33"/>
  <c r="B2430" i="33"/>
  <c r="B2431" i="33"/>
  <c r="B2432" i="33"/>
  <c r="B2433" i="33"/>
  <c r="B2434" i="33"/>
  <c r="B2435" i="33"/>
  <c r="B2436" i="33"/>
  <c r="B2437" i="33"/>
  <c r="B2438" i="33"/>
  <c r="B2439" i="33"/>
  <c r="B2440" i="33"/>
  <c r="B2441" i="33"/>
  <c r="B2442" i="33"/>
  <c r="B2443" i="33"/>
  <c r="B2444" i="33"/>
  <c r="B2445" i="33"/>
  <c r="B2446" i="33"/>
  <c r="B2447" i="33"/>
  <c r="B2448" i="33"/>
  <c r="B2449" i="33"/>
  <c r="B2450" i="33"/>
  <c r="B2451" i="33"/>
  <c r="B2452" i="33"/>
  <c r="B2453" i="33"/>
  <c r="B2454" i="33"/>
  <c r="B2455" i="33"/>
  <c r="B2456" i="33"/>
  <c r="B2457" i="33"/>
  <c r="B2458" i="33"/>
  <c r="B2459" i="33"/>
  <c r="B2460" i="33"/>
  <c r="B2461" i="33"/>
  <c r="B2462" i="33"/>
  <c r="B2463" i="33"/>
  <c r="B2464" i="33"/>
  <c r="B2465" i="33"/>
  <c r="B2466" i="33"/>
  <c r="B2467" i="33"/>
  <c r="B2468" i="33"/>
  <c r="B2469" i="33"/>
  <c r="H1185" i="33"/>
  <c r="H1186" i="33"/>
  <c r="H1187" i="33"/>
  <c r="H1188" i="33"/>
  <c r="H1189" i="33"/>
  <c r="H1190" i="33"/>
  <c r="H1191" i="33"/>
  <c r="H1192" i="33"/>
  <c r="H1193" i="33"/>
  <c r="H1194" i="33"/>
  <c r="H1195" i="33"/>
  <c r="H1196" i="33"/>
  <c r="H1197" i="33"/>
  <c r="H1198" i="33"/>
  <c r="H1199" i="33"/>
  <c r="H1200" i="33"/>
  <c r="H1201" i="33"/>
  <c r="H1202" i="33"/>
  <c r="H1203" i="33"/>
  <c r="H1204" i="33"/>
  <c r="H1205" i="33"/>
  <c r="H1206" i="33"/>
  <c r="H1207" i="33"/>
  <c r="H1208" i="33"/>
  <c r="H1209" i="33"/>
  <c r="H1210" i="33"/>
  <c r="H1211" i="33"/>
  <c r="H1212" i="33"/>
  <c r="H1213" i="33"/>
  <c r="H1214" i="33"/>
  <c r="H1215" i="33"/>
  <c r="H1216" i="33"/>
  <c r="H1217" i="33"/>
  <c r="H1218" i="33"/>
  <c r="H1219" i="33"/>
  <c r="H1220" i="33"/>
  <c r="H1221" i="33"/>
  <c r="H1222" i="33"/>
  <c r="H1223" i="33"/>
  <c r="H1224" i="33"/>
  <c r="H1225" i="33"/>
  <c r="H1226" i="33"/>
  <c r="H1227" i="33"/>
  <c r="H1228" i="33"/>
  <c r="H1229" i="33"/>
  <c r="H1230" i="33"/>
  <c r="H1231" i="33"/>
  <c r="H1232" i="33"/>
  <c r="H1233" i="33"/>
  <c r="H1234" i="33"/>
  <c r="H1235" i="33"/>
  <c r="H1236" i="33"/>
  <c r="H1237" i="33"/>
  <c r="H1238" i="33"/>
  <c r="H1239" i="33"/>
  <c r="H1240" i="33"/>
  <c r="H1241" i="33"/>
  <c r="H1242" i="33"/>
  <c r="H1243" i="33"/>
  <c r="H1244" i="33"/>
  <c r="H1245" i="33"/>
  <c r="H1246" i="33"/>
  <c r="H1247" i="33"/>
  <c r="H1248" i="33"/>
  <c r="H1249" i="33"/>
  <c r="H1250" i="33"/>
  <c r="H1251" i="33"/>
  <c r="H1252" i="33"/>
  <c r="H1253" i="33"/>
  <c r="H1254" i="33"/>
  <c r="H1255" i="33"/>
  <c r="H1256" i="33"/>
  <c r="H1257" i="33"/>
  <c r="H1258" i="33"/>
  <c r="H1259" i="33"/>
  <c r="H1260" i="33"/>
  <c r="H1261" i="33"/>
  <c r="H1262" i="33"/>
  <c r="H1263" i="33"/>
  <c r="H1264" i="33"/>
  <c r="H1265" i="33"/>
  <c r="H1266" i="33"/>
  <c r="H1267" i="33"/>
  <c r="H1268" i="33"/>
  <c r="H1269" i="33"/>
  <c r="H1270" i="33"/>
  <c r="H1271" i="33"/>
  <c r="H1272" i="33"/>
  <c r="H1273" i="33"/>
  <c r="H1274" i="33"/>
  <c r="H1275" i="33"/>
  <c r="H1276" i="33"/>
  <c r="H1277" i="33"/>
  <c r="H1278" i="33"/>
  <c r="H1279" i="33"/>
  <c r="H1280" i="33"/>
  <c r="H1281" i="33"/>
  <c r="H1282" i="33"/>
  <c r="H1283" i="33"/>
  <c r="H1284" i="33"/>
  <c r="H1285" i="33"/>
  <c r="H1286" i="33"/>
  <c r="H1287" i="33"/>
  <c r="H1288" i="33"/>
  <c r="H1289" i="33"/>
  <c r="H1290" i="33"/>
  <c r="H1291" i="33"/>
  <c r="H1292" i="33"/>
  <c r="H1293" i="33"/>
  <c r="H1294" i="33"/>
  <c r="H1295" i="33"/>
  <c r="H1296" i="33"/>
  <c r="H1297" i="33"/>
  <c r="H1298" i="33"/>
  <c r="H1299" i="33"/>
  <c r="H1300" i="33"/>
  <c r="H1301" i="33"/>
  <c r="H1302" i="33"/>
  <c r="H1303" i="33"/>
  <c r="H1304" i="33"/>
  <c r="H1305" i="33"/>
  <c r="H1306" i="33"/>
  <c r="H1307" i="33"/>
  <c r="H1308" i="33"/>
  <c r="H1309" i="33"/>
  <c r="H1310" i="33"/>
  <c r="H1311" i="33"/>
  <c r="H1312" i="33"/>
  <c r="H1313" i="33"/>
  <c r="H1314" i="33"/>
  <c r="H1315" i="33"/>
  <c r="H1316" i="33"/>
  <c r="H1317" i="33"/>
  <c r="H1318" i="33"/>
  <c r="H1319" i="33"/>
  <c r="H1320" i="33"/>
  <c r="H1321" i="33"/>
  <c r="H1322" i="33"/>
  <c r="H1323" i="33"/>
  <c r="H1324" i="33"/>
  <c r="H1325" i="33"/>
  <c r="H1326" i="33"/>
  <c r="H1327" i="33"/>
  <c r="H1328" i="33"/>
  <c r="H1329" i="33"/>
  <c r="H1330" i="33"/>
  <c r="H1331" i="33"/>
  <c r="H1332" i="33"/>
  <c r="H1333" i="33"/>
  <c r="H1334" i="33"/>
  <c r="H1335" i="33"/>
  <c r="H1336" i="33"/>
  <c r="H1337" i="33"/>
  <c r="H1338" i="33"/>
  <c r="H1339" i="33"/>
  <c r="H1340" i="33"/>
  <c r="H1341" i="33"/>
  <c r="H1342" i="33"/>
  <c r="H1343" i="33"/>
  <c r="H1344" i="33"/>
  <c r="H1345" i="33"/>
  <c r="H1346" i="33"/>
  <c r="H1347" i="33"/>
  <c r="H1348" i="33"/>
  <c r="H1349" i="33"/>
  <c r="H1350" i="33"/>
  <c r="H1351" i="33"/>
  <c r="H1352" i="33"/>
  <c r="H1353" i="33"/>
  <c r="H1354" i="33"/>
  <c r="H1355" i="33"/>
  <c r="H1356" i="33"/>
  <c r="H1357" i="33"/>
  <c r="H1358" i="33"/>
  <c r="H1359" i="33"/>
  <c r="H1360" i="33"/>
  <c r="H1361" i="33"/>
  <c r="H1362" i="33"/>
  <c r="H1363" i="33"/>
  <c r="H1364" i="33"/>
  <c r="H1365" i="33"/>
  <c r="H1366" i="33"/>
  <c r="H1367" i="33"/>
  <c r="H1368" i="33"/>
  <c r="H1369" i="33"/>
  <c r="H1370" i="33"/>
  <c r="H1371" i="33"/>
  <c r="H1372" i="33"/>
  <c r="H1373" i="33"/>
  <c r="H1374" i="33"/>
  <c r="H1375" i="33"/>
  <c r="H1376" i="33"/>
  <c r="H1377" i="33"/>
  <c r="H1378" i="33"/>
  <c r="H1379" i="33"/>
  <c r="H1380" i="33"/>
  <c r="H1381" i="33"/>
  <c r="H1382" i="33"/>
  <c r="H1383" i="33"/>
  <c r="H1384" i="33"/>
  <c r="H1385" i="33"/>
  <c r="H1386" i="33"/>
  <c r="H1387" i="33"/>
  <c r="H1388" i="33"/>
  <c r="H1389" i="33"/>
  <c r="H1390" i="33"/>
  <c r="H1391" i="33"/>
  <c r="H1392" i="33"/>
  <c r="H1393" i="33"/>
  <c r="H1394" i="33"/>
  <c r="H1395" i="33"/>
  <c r="H1396" i="33"/>
  <c r="H1397" i="33"/>
  <c r="H1398" i="33"/>
  <c r="H1399" i="33"/>
  <c r="H1400" i="33"/>
  <c r="H1401" i="33"/>
  <c r="H1402" i="33"/>
  <c r="H1403" i="33"/>
  <c r="H1404" i="33"/>
  <c r="H1405" i="33"/>
  <c r="H1406" i="33"/>
  <c r="H1407" i="33"/>
  <c r="H1408" i="33"/>
  <c r="H1409" i="33"/>
  <c r="H1410" i="33"/>
  <c r="H1411" i="33"/>
  <c r="H1412" i="33"/>
  <c r="H1413" i="33"/>
  <c r="H1414" i="33"/>
  <c r="H1415" i="33"/>
  <c r="H1416" i="33"/>
  <c r="H1417" i="33"/>
  <c r="H1418" i="33"/>
  <c r="H1419" i="33"/>
  <c r="H1420" i="33"/>
  <c r="H1421" i="33"/>
  <c r="H1422" i="33"/>
  <c r="H1423" i="33"/>
  <c r="H1424" i="33"/>
  <c r="H1425" i="33"/>
  <c r="H1426" i="33"/>
  <c r="H1427" i="33"/>
  <c r="H1428" i="33"/>
  <c r="H1429" i="33"/>
  <c r="H1430" i="33"/>
  <c r="AW1430" i="33" s="1"/>
  <c r="H1431" i="33"/>
  <c r="H1432" i="33"/>
  <c r="H1433" i="33"/>
  <c r="H1434" i="33"/>
  <c r="H1435" i="33"/>
  <c r="H1436" i="33"/>
  <c r="AS1436" i="33" s="1"/>
  <c r="H1437" i="33"/>
  <c r="AU1437" i="33" s="1"/>
  <c r="H1438" i="33"/>
  <c r="AW1438" i="33" s="1"/>
  <c r="H1439" i="33"/>
  <c r="H1440" i="33"/>
  <c r="AS1440" i="33" s="1"/>
  <c r="H1441" i="33"/>
  <c r="AU1441" i="33" s="1"/>
  <c r="H1442" i="33"/>
  <c r="H1443" i="33"/>
  <c r="H1444" i="33"/>
  <c r="H1445" i="33"/>
  <c r="H1446" i="33"/>
  <c r="H1447" i="33"/>
  <c r="H1448" i="33"/>
  <c r="H1449" i="33"/>
  <c r="H1450" i="33"/>
  <c r="H1451" i="33"/>
  <c r="H1452" i="33"/>
  <c r="AS1452" i="33" s="1"/>
  <c r="H1453" i="33"/>
  <c r="H1454" i="33"/>
  <c r="H1455" i="33"/>
  <c r="H1456" i="33"/>
  <c r="H1457" i="33"/>
  <c r="H1458" i="33"/>
  <c r="H1459" i="33"/>
  <c r="H1460" i="33"/>
  <c r="AS1460" i="33" s="1"/>
  <c r="H1461" i="33"/>
  <c r="AU1461" i="33" s="1"/>
  <c r="H1462" i="33"/>
  <c r="AW1462" i="33" s="1"/>
  <c r="H1463" i="33"/>
  <c r="H1464" i="33"/>
  <c r="H1465" i="33"/>
  <c r="H1466" i="33"/>
  <c r="H1467" i="33"/>
  <c r="H1468" i="33"/>
  <c r="AS1468" i="33" s="1"/>
  <c r="H1469" i="33"/>
  <c r="AU1469" i="33" s="1"/>
  <c r="H1470" i="33"/>
  <c r="AW1470" i="33" s="1"/>
  <c r="H1471" i="33"/>
  <c r="H1472" i="33"/>
  <c r="AS1472" i="33" s="1"/>
  <c r="H1473" i="33"/>
  <c r="AU1473" i="33" s="1"/>
  <c r="H1474" i="33"/>
  <c r="H1475" i="33"/>
  <c r="H1476" i="33"/>
  <c r="H1477" i="33"/>
  <c r="H1478" i="33"/>
  <c r="H1479" i="33"/>
  <c r="H1480" i="33"/>
  <c r="H1481" i="33"/>
  <c r="H1482" i="33"/>
  <c r="H1483" i="33"/>
  <c r="H1484" i="33"/>
  <c r="AS1484" i="33" s="1"/>
  <c r="H1485" i="33"/>
  <c r="H1486" i="33"/>
  <c r="H1487" i="33"/>
  <c r="H1488" i="33"/>
  <c r="H1489" i="33"/>
  <c r="H1490" i="33"/>
  <c r="H1491" i="33"/>
  <c r="H1492" i="33"/>
  <c r="AS1492" i="33" s="1"/>
  <c r="H1493" i="33"/>
  <c r="AU1493" i="33" s="1"/>
  <c r="H1494" i="33"/>
  <c r="AW1494" i="33" s="1"/>
  <c r="H1495" i="33"/>
  <c r="H1496" i="33"/>
  <c r="H1497" i="33"/>
  <c r="H1498" i="33"/>
  <c r="H1499" i="33"/>
  <c r="H1500" i="33"/>
  <c r="AS1500" i="33" s="1"/>
  <c r="H1501" i="33"/>
  <c r="AU1501" i="33" s="1"/>
  <c r="H1502" i="33"/>
  <c r="AW1502" i="33" s="1"/>
  <c r="H1503" i="33"/>
  <c r="H1504" i="33"/>
  <c r="AS1504" i="33" s="1"/>
  <c r="H1505" i="33"/>
  <c r="AU1505" i="33" s="1"/>
  <c r="H1506" i="33"/>
  <c r="H1507" i="33"/>
  <c r="H1508" i="33"/>
  <c r="H1509" i="33"/>
  <c r="H1510" i="33"/>
  <c r="H1511" i="33"/>
  <c r="H1512" i="33"/>
  <c r="H1513" i="33"/>
  <c r="H1514" i="33"/>
  <c r="H1515" i="33"/>
  <c r="H1516" i="33"/>
  <c r="AS1516" i="33" s="1"/>
  <c r="H1517" i="33"/>
  <c r="H1518" i="33"/>
  <c r="H1519" i="33"/>
  <c r="H1520" i="33"/>
  <c r="H1521" i="33"/>
  <c r="H1522" i="33"/>
  <c r="H1523" i="33"/>
  <c r="H1524" i="33"/>
  <c r="AS1524" i="33" s="1"/>
  <c r="H1525" i="33"/>
  <c r="AU1525" i="33" s="1"/>
  <c r="H1526" i="33"/>
  <c r="AW1526" i="33" s="1"/>
  <c r="H1527" i="33"/>
  <c r="H1528" i="33"/>
  <c r="H1529" i="33"/>
  <c r="H1530" i="33"/>
  <c r="H1531" i="33"/>
  <c r="H1532" i="33"/>
  <c r="AS1532" i="33" s="1"/>
  <c r="H1533" i="33"/>
  <c r="AU1533" i="33" s="1"/>
  <c r="H1534" i="33"/>
  <c r="AW1534" i="33" s="1"/>
  <c r="H1535" i="33"/>
  <c r="H1536" i="33"/>
  <c r="AS1536" i="33" s="1"/>
  <c r="H1537" i="33"/>
  <c r="AU1537" i="33" s="1"/>
  <c r="H1538" i="33"/>
  <c r="H1539" i="33"/>
  <c r="H1540" i="33"/>
  <c r="H1541" i="33"/>
  <c r="H1542" i="33"/>
  <c r="H1543" i="33"/>
  <c r="H1544" i="33"/>
  <c r="H1545" i="33"/>
  <c r="H1546" i="33"/>
  <c r="H1547" i="33"/>
  <c r="H1548" i="33"/>
  <c r="AS1548" i="33" s="1"/>
  <c r="H1549" i="33"/>
  <c r="H1550" i="33"/>
  <c r="H1551" i="33"/>
  <c r="H1552" i="33"/>
  <c r="H1553" i="33"/>
  <c r="H1554" i="33"/>
  <c r="H1555" i="33"/>
  <c r="H1556" i="33"/>
  <c r="AS1556" i="33" s="1"/>
  <c r="H1557" i="33"/>
  <c r="AU1557" i="33" s="1"/>
  <c r="H1558" i="33"/>
  <c r="AW1558" i="33" s="1"/>
  <c r="H1559" i="33"/>
  <c r="H1560" i="33"/>
  <c r="H1561" i="33"/>
  <c r="H1562" i="33"/>
  <c r="H1563" i="33"/>
  <c r="H1564" i="33"/>
  <c r="AS1564" i="33" s="1"/>
  <c r="H1565" i="33"/>
  <c r="AU1565" i="33" s="1"/>
  <c r="H1566" i="33"/>
  <c r="AW1566" i="33" s="1"/>
  <c r="H1567" i="33"/>
  <c r="H1568" i="33"/>
  <c r="AS1568" i="33" s="1"/>
  <c r="H1569" i="33"/>
  <c r="AU1569" i="33" s="1"/>
  <c r="H1570" i="33"/>
  <c r="H1571" i="33"/>
  <c r="H1572" i="33"/>
  <c r="H1573" i="33"/>
  <c r="H1574" i="33"/>
  <c r="H1575" i="33"/>
  <c r="H1576" i="33"/>
  <c r="H1577" i="33"/>
  <c r="H1578" i="33"/>
  <c r="H1579" i="33"/>
  <c r="H1580" i="33"/>
  <c r="AS1580" i="33" s="1"/>
  <c r="H1581" i="33"/>
  <c r="H1582" i="33"/>
  <c r="H1583" i="33"/>
  <c r="H1584" i="33"/>
  <c r="H1585" i="33"/>
  <c r="H1586" i="33"/>
  <c r="H1587" i="33"/>
  <c r="H1588" i="33"/>
  <c r="AS1588" i="33" s="1"/>
  <c r="H1589" i="33"/>
  <c r="AU1589" i="33" s="1"/>
  <c r="H1590" i="33"/>
  <c r="AW1590" i="33" s="1"/>
  <c r="H1591" i="33"/>
  <c r="H1592" i="33"/>
  <c r="H1593" i="33"/>
  <c r="H1594" i="33"/>
  <c r="H1595" i="33"/>
  <c r="H1596" i="33"/>
  <c r="AS1596" i="33" s="1"/>
  <c r="H1597" i="33"/>
  <c r="AU1597" i="33" s="1"/>
  <c r="H1598" i="33"/>
  <c r="AW1598" i="33" s="1"/>
  <c r="H1599" i="33"/>
  <c r="H1600" i="33"/>
  <c r="AS1600" i="33" s="1"/>
  <c r="H1601" i="33"/>
  <c r="AU1601" i="33" s="1"/>
  <c r="H1602" i="33"/>
  <c r="H1603" i="33"/>
  <c r="H1604" i="33"/>
  <c r="H1605" i="33"/>
  <c r="H1606" i="33"/>
  <c r="H1607" i="33"/>
  <c r="H1608" i="33"/>
  <c r="H1609" i="33"/>
  <c r="H1610" i="33"/>
  <c r="H1611" i="33"/>
  <c r="H1612" i="33"/>
  <c r="AS1612" i="33" s="1"/>
  <c r="H1613" i="33"/>
  <c r="H1614" i="33"/>
  <c r="H1615" i="33"/>
  <c r="H1616" i="33"/>
  <c r="H1617" i="33"/>
  <c r="H1618" i="33"/>
  <c r="H1619" i="33"/>
  <c r="H1620" i="33"/>
  <c r="AS1620" i="33" s="1"/>
  <c r="H1621" i="33"/>
  <c r="AU1621" i="33" s="1"/>
  <c r="H1622" i="33"/>
  <c r="AW1622" i="33" s="1"/>
  <c r="H1623" i="33"/>
  <c r="H1624" i="33"/>
  <c r="H1625" i="33"/>
  <c r="H1626" i="33"/>
  <c r="H1627" i="33"/>
  <c r="H1628" i="33"/>
  <c r="AS1628" i="33" s="1"/>
  <c r="H1629" i="33"/>
  <c r="AU1629" i="33" s="1"/>
  <c r="H1630" i="33"/>
  <c r="AW1630" i="33" s="1"/>
  <c r="H1631" i="33"/>
  <c r="H1632" i="33"/>
  <c r="AS1632" i="33" s="1"/>
  <c r="H1633" i="33"/>
  <c r="AU1633" i="33" s="1"/>
  <c r="H1634" i="33"/>
  <c r="H1635" i="33"/>
  <c r="H1636" i="33"/>
  <c r="H1637" i="33"/>
  <c r="H1638" i="33"/>
  <c r="H1639" i="33"/>
  <c r="H1640" i="33"/>
  <c r="H1641" i="33"/>
  <c r="H1642" i="33"/>
  <c r="H1643" i="33"/>
  <c r="H1644" i="33"/>
  <c r="AS1644" i="33" s="1"/>
  <c r="H1645" i="33"/>
  <c r="H1646" i="33"/>
  <c r="H1647" i="33"/>
  <c r="H1648" i="33"/>
  <c r="H1649" i="33"/>
  <c r="H1650" i="33"/>
  <c r="H1651" i="33"/>
  <c r="H1652" i="33"/>
  <c r="H1653" i="33"/>
  <c r="H1654" i="33"/>
  <c r="AW1654" i="33" s="1"/>
  <c r="H1655" i="33"/>
  <c r="H1656" i="33"/>
  <c r="H1657" i="33"/>
  <c r="H1658" i="33"/>
  <c r="H1659" i="33"/>
  <c r="H1660" i="33"/>
  <c r="H1661" i="33"/>
  <c r="H1662" i="33"/>
  <c r="AW1662" i="33" s="1"/>
  <c r="H1663" i="33"/>
  <c r="H1664" i="33"/>
  <c r="AS1664" i="33" s="1"/>
  <c r="H1665" i="33"/>
  <c r="H1666" i="33"/>
  <c r="H1667" i="33"/>
  <c r="H1668" i="33"/>
  <c r="H1669" i="33"/>
  <c r="H1670" i="33"/>
  <c r="H1671" i="33"/>
  <c r="H1672" i="33"/>
  <c r="H1673" i="33"/>
  <c r="H1674" i="33"/>
  <c r="H1675" i="33"/>
  <c r="H1676" i="33"/>
  <c r="H1677" i="33"/>
  <c r="H1678" i="33"/>
  <c r="H1679" i="33"/>
  <c r="H1680" i="33"/>
  <c r="H1681" i="33"/>
  <c r="H1682" i="33"/>
  <c r="H1683" i="33"/>
  <c r="H1684" i="33"/>
  <c r="H1685" i="33"/>
  <c r="H1686" i="33"/>
  <c r="AW1686" i="33" s="1"/>
  <c r="H1687" i="33"/>
  <c r="X1687" i="33" s="1"/>
  <c r="H1688" i="33"/>
  <c r="U1688" i="33" s="1"/>
  <c r="H1689" i="33"/>
  <c r="W1689" i="33" s="1"/>
  <c r="H1690" i="33"/>
  <c r="V1690" i="33" s="1"/>
  <c r="H1691" i="33"/>
  <c r="H1692" i="33"/>
  <c r="H1693" i="33"/>
  <c r="H1694" i="33"/>
  <c r="H1695" i="33"/>
  <c r="X1695" i="33" s="1"/>
  <c r="H1696" i="33"/>
  <c r="H1697" i="33"/>
  <c r="H1698" i="33"/>
  <c r="H1699" i="33"/>
  <c r="AW1699" i="33" s="1"/>
  <c r="H1700" i="33"/>
  <c r="H1701" i="33"/>
  <c r="H1702" i="33"/>
  <c r="Y1702" i="33" s="1"/>
  <c r="H1703" i="33"/>
  <c r="A1703" i="33" s="1"/>
  <c r="C1703" i="33" s="1"/>
  <c r="H1704" i="33"/>
  <c r="H1705" i="33"/>
  <c r="W1705" i="33" s="1"/>
  <c r="H1706" i="33"/>
  <c r="H1707" i="33"/>
  <c r="AW1707" i="33" s="1"/>
  <c r="H1708" i="33"/>
  <c r="AS1708" i="33" s="1"/>
  <c r="H1709" i="33"/>
  <c r="H1710" i="33"/>
  <c r="H1711" i="33"/>
  <c r="X1711" i="33" s="1"/>
  <c r="H1712" i="33"/>
  <c r="AS1712" i="33" s="1"/>
  <c r="H1713" i="33"/>
  <c r="AS1713" i="33" s="1"/>
  <c r="H1714" i="33"/>
  <c r="AU1714" i="33" s="1"/>
  <c r="H1715" i="33"/>
  <c r="AW1715" i="33" s="1"/>
  <c r="H1716" i="33"/>
  <c r="H1717" i="33"/>
  <c r="AS1717" i="33" s="1"/>
  <c r="H1718" i="33"/>
  <c r="Y1718" i="33" s="1"/>
  <c r="H1719" i="33"/>
  <c r="X1719" i="33" s="1"/>
  <c r="H1720" i="33"/>
  <c r="U1720" i="33" s="1"/>
  <c r="H1721" i="33"/>
  <c r="W1721" i="33" s="1"/>
  <c r="H1722" i="33"/>
  <c r="H1723" i="33"/>
  <c r="AW1723" i="33" s="1"/>
  <c r="H1724" i="33"/>
  <c r="AS1724" i="33" s="1"/>
  <c r="H1725" i="33"/>
  <c r="H1726" i="33"/>
  <c r="H1727" i="33"/>
  <c r="X1727" i="33" s="1"/>
  <c r="H1728" i="33"/>
  <c r="AS1728" i="33" s="1"/>
  <c r="H1729" i="33"/>
  <c r="AS1729" i="33" s="1"/>
  <c r="H1730" i="33"/>
  <c r="AU1730" i="33" s="1"/>
  <c r="H1731" i="33"/>
  <c r="AW1731" i="33" s="1"/>
  <c r="H1732" i="33"/>
  <c r="Z1732" i="33" s="1"/>
  <c r="H1733" i="33"/>
  <c r="AS1733" i="33" s="1"/>
  <c r="H1734" i="33"/>
  <c r="Y1734" i="33" s="1"/>
  <c r="H1735" i="33"/>
  <c r="X1735" i="33" s="1"/>
  <c r="H1736" i="33"/>
  <c r="U1736" i="33" s="1"/>
  <c r="H1737" i="33"/>
  <c r="H1738" i="33"/>
  <c r="H1739" i="33"/>
  <c r="AS1739" i="33" s="1"/>
  <c r="H1740" i="33"/>
  <c r="AS1740" i="33" s="1"/>
  <c r="H1741" i="33"/>
  <c r="H1742" i="33"/>
  <c r="H1743" i="33"/>
  <c r="H1744" i="33"/>
  <c r="H1745" i="33"/>
  <c r="H1746" i="33"/>
  <c r="H1747" i="33"/>
  <c r="H1748" i="33"/>
  <c r="H1749" i="33"/>
  <c r="H1750" i="33"/>
  <c r="H1751" i="33"/>
  <c r="H1752" i="33"/>
  <c r="H1753" i="33"/>
  <c r="H1754" i="33"/>
  <c r="H1755" i="33"/>
  <c r="H1756" i="33"/>
  <c r="H1757" i="33"/>
  <c r="H1758" i="33"/>
  <c r="H1759" i="33"/>
  <c r="H1760" i="33"/>
  <c r="H1761" i="33"/>
  <c r="H1762" i="33"/>
  <c r="H1763" i="33"/>
  <c r="H1764" i="33"/>
  <c r="H1765" i="33"/>
  <c r="H1766" i="33"/>
  <c r="H1767" i="33"/>
  <c r="H1768" i="33"/>
  <c r="H1769" i="33"/>
  <c r="H1770" i="33"/>
  <c r="H1771" i="33"/>
  <c r="H1772" i="33"/>
  <c r="H1773" i="33"/>
  <c r="H1774" i="33"/>
  <c r="H1775" i="33"/>
  <c r="H1776" i="33"/>
  <c r="H1777" i="33"/>
  <c r="H1778" i="33"/>
  <c r="H1779" i="33"/>
  <c r="H1780" i="33"/>
  <c r="H1781" i="33"/>
  <c r="H1782" i="33"/>
  <c r="AV1782" i="33" s="1"/>
  <c r="H1783" i="33"/>
  <c r="H1784" i="33"/>
  <c r="H1785" i="33"/>
  <c r="H1786" i="33"/>
  <c r="H1787" i="33"/>
  <c r="H1788" i="33"/>
  <c r="H1789" i="33"/>
  <c r="H1790" i="33"/>
  <c r="H1791" i="33"/>
  <c r="H1792" i="33"/>
  <c r="H1793" i="33"/>
  <c r="H1794" i="33"/>
  <c r="H1795" i="33"/>
  <c r="H1796" i="33"/>
  <c r="H1797" i="33"/>
  <c r="H1798" i="33"/>
  <c r="H1799" i="33"/>
  <c r="H1800" i="33"/>
  <c r="H1801" i="33"/>
  <c r="H1802" i="33"/>
  <c r="H1803" i="33"/>
  <c r="H1804" i="33"/>
  <c r="H1805" i="33"/>
  <c r="H1806" i="33"/>
  <c r="H1807" i="33"/>
  <c r="AW1807" i="33" s="1"/>
  <c r="H1808" i="33"/>
  <c r="H1809" i="33"/>
  <c r="H1810" i="33"/>
  <c r="H1811" i="33"/>
  <c r="H1812" i="33"/>
  <c r="H1813" i="33"/>
  <c r="H1814" i="33"/>
  <c r="H1815" i="33"/>
  <c r="H1816" i="33"/>
  <c r="H1817" i="33"/>
  <c r="H1818" i="33"/>
  <c r="H1819" i="33"/>
  <c r="H1820" i="33"/>
  <c r="H1821" i="33"/>
  <c r="H1822" i="33"/>
  <c r="H1823" i="33"/>
  <c r="H1824" i="33"/>
  <c r="H1825" i="33"/>
  <c r="H1826" i="33"/>
  <c r="H1827" i="33"/>
  <c r="H1828" i="33"/>
  <c r="H1829" i="33"/>
  <c r="H1830" i="33"/>
  <c r="H1831" i="33"/>
  <c r="H1832" i="33"/>
  <c r="H1833" i="33"/>
  <c r="H1834" i="33"/>
  <c r="H1835" i="33"/>
  <c r="H1836" i="33"/>
  <c r="H1837" i="33"/>
  <c r="H1838" i="33"/>
  <c r="H1839" i="33"/>
  <c r="H1840" i="33"/>
  <c r="H1841" i="33"/>
  <c r="H1842" i="33"/>
  <c r="H1843" i="33"/>
  <c r="H1844" i="33"/>
  <c r="H1845" i="33"/>
  <c r="H1846" i="33"/>
  <c r="H1847" i="33"/>
  <c r="H1848" i="33"/>
  <c r="H1849" i="33"/>
  <c r="H1850" i="33"/>
  <c r="H1851" i="33"/>
  <c r="H1852" i="33"/>
  <c r="H1853" i="33"/>
  <c r="H1854" i="33"/>
  <c r="H1855" i="33"/>
  <c r="H1856" i="33"/>
  <c r="H1857" i="33"/>
  <c r="H1858" i="33"/>
  <c r="H1859" i="33"/>
  <c r="H1860" i="33"/>
  <c r="H1861" i="33"/>
  <c r="H1862" i="33"/>
  <c r="H1863" i="33"/>
  <c r="H1864" i="33"/>
  <c r="H1865" i="33"/>
  <c r="H1866" i="33"/>
  <c r="H1867" i="33"/>
  <c r="H1868" i="33"/>
  <c r="H1869" i="33"/>
  <c r="H1870" i="33"/>
  <c r="H1871" i="33"/>
  <c r="H1872" i="33"/>
  <c r="H1873" i="33"/>
  <c r="H1874" i="33"/>
  <c r="H1875" i="33"/>
  <c r="H1876" i="33"/>
  <c r="H1877" i="33"/>
  <c r="H1878" i="33"/>
  <c r="H1879" i="33"/>
  <c r="H1880" i="33"/>
  <c r="H1881" i="33"/>
  <c r="H1882" i="33"/>
  <c r="H1883" i="33"/>
  <c r="H1884" i="33"/>
  <c r="H1885" i="33"/>
  <c r="H1886" i="33"/>
  <c r="H1887" i="33"/>
  <c r="H1888" i="33"/>
  <c r="H1889" i="33"/>
  <c r="H1890" i="33"/>
  <c r="H1891" i="33"/>
  <c r="AX1891" i="33" s="1"/>
  <c r="H1892" i="33"/>
  <c r="H1893" i="33"/>
  <c r="H1894" i="33"/>
  <c r="H1895" i="33"/>
  <c r="H1896" i="33"/>
  <c r="H1897" i="33"/>
  <c r="H1898" i="33"/>
  <c r="H1899" i="33"/>
  <c r="H1900" i="33"/>
  <c r="H1901" i="33"/>
  <c r="H1902" i="33"/>
  <c r="H1903" i="33"/>
  <c r="H1904" i="33"/>
  <c r="H1905" i="33"/>
  <c r="H1906" i="33"/>
  <c r="H1907" i="33"/>
  <c r="H1908" i="33"/>
  <c r="H1909" i="33"/>
  <c r="H1910" i="33"/>
  <c r="AT1910" i="33" s="1"/>
  <c r="H1911" i="33"/>
  <c r="H1912" i="33"/>
  <c r="H1913" i="33"/>
  <c r="H1914" i="33"/>
  <c r="H1915" i="33"/>
  <c r="H1916" i="33"/>
  <c r="H1917" i="33"/>
  <c r="H1918" i="33"/>
  <c r="H1919" i="33"/>
  <c r="H1920" i="33"/>
  <c r="H1921" i="33"/>
  <c r="H1922" i="33"/>
  <c r="H1923" i="33"/>
  <c r="H1924" i="33"/>
  <c r="H1925" i="33"/>
  <c r="H1926" i="33"/>
  <c r="H1927" i="33"/>
  <c r="H1928" i="33"/>
  <c r="H1929" i="33"/>
  <c r="H1930" i="33"/>
  <c r="H1931" i="33"/>
  <c r="H1932" i="33"/>
  <c r="H1933" i="33"/>
  <c r="H1934" i="33"/>
  <c r="H1935" i="33"/>
  <c r="H1936" i="33"/>
  <c r="H1937" i="33"/>
  <c r="H1938" i="33"/>
  <c r="H1939" i="33"/>
  <c r="H1940" i="33"/>
  <c r="H1941" i="33"/>
  <c r="H1942" i="33"/>
  <c r="H1943" i="33"/>
  <c r="H1944" i="33"/>
  <c r="H1945" i="33"/>
  <c r="H1946" i="33"/>
  <c r="H1947" i="33"/>
  <c r="H1948" i="33"/>
  <c r="H1949" i="33"/>
  <c r="H1950" i="33"/>
  <c r="H1951" i="33"/>
  <c r="H1952" i="33"/>
  <c r="H1953" i="33"/>
  <c r="H1954" i="33"/>
  <c r="H1955" i="33"/>
  <c r="H1956" i="33"/>
  <c r="H1957" i="33"/>
  <c r="H1958" i="33"/>
  <c r="H1959" i="33"/>
  <c r="H1960" i="33"/>
  <c r="H1961" i="33"/>
  <c r="H1962" i="33"/>
  <c r="H1963" i="33"/>
  <c r="H1964" i="33"/>
  <c r="H1965" i="33"/>
  <c r="H1966" i="33"/>
  <c r="H1967" i="33"/>
  <c r="H1968" i="33"/>
  <c r="H1969" i="33"/>
  <c r="H1970" i="33"/>
  <c r="H1971" i="33"/>
  <c r="H1972" i="33"/>
  <c r="H1973" i="33"/>
  <c r="H1974" i="33"/>
  <c r="H1975" i="33"/>
  <c r="H1976" i="33"/>
  <c r="H1977" i="33"/>
  <c r="H1978" i="33"/>
  <c r="H1979" i="33"/>
  <c r="H1980" i="33"/>
  <c r="H1981" i="33"/>
  <c r="H1982" i="33"/>
  <c r="H1983" i="33"/>
  <c r="H1984" i="33"/>
  <c r="H1985" i="33"/>
  <c r="H1986" i="33"/>
  <c r="H1987" i="33"/>
  <c r="H1988" i="33"/>
  <c r="H1989" i="33"/>
  <c r="H1990" i="33"/>
  <c r="H1991" i="33"/>
  <c r="H1992" i="33"/>
  <c r="H1993" i="33"/>
  <c r="H1994" i="33"/>
  <c r="H1995" i="33"/>
  <c r="H1996" i="33"/>
  <c r="H1997" i="33"/>
  <c r="H1998" i="33"/>
  <c r="H1999" i="33"/>
  <c r="H2000" i="33"/>
  <c r="H2001" i="33"/>
  <c r="H2002" i="33"/>
  <c r="H2003" i="33"/>
  <c r="H2004" i="33"/>
  <c r="H2005" i="33"/>
  <c r="H2006" i="33"/>
  <c r="H2007" i="33"/>
  <c r="H2008" i="33"/>
  <c r="H2009" i="33"/>
  <c r="H2010" i="33"/>
  <c r="H2011" i="33"/>
  <c r="H2012" i="33"/>
  <c r="H2013" i="33"/>
  <c r="H2014" i="33"/>
  <c r="H2015" i="33"/>
  <c r="H2016" i="33"/>
  <c r="H2017" i="33"/>
  <c r="H2018" i="33"/>
  <c r="H2019" i="33"/>
  <c r="H2020" i="33"/>
  <c r="H2021" i="33"/>
  <c r="H2022" i="33"/>
  <c r="H2023" i="33"/>
  <c r="H2024" i="33"/>
  <c r="H2025" i="33"/>
  <c r="H2026" i="33"/>
  <c r="H2027" i="33"/>
  <c r="H2028" i="33"/>
  <c r="H2029" i="33"/>
  <c r="H2030" i="33"/>
  <c r="H2031" i="33"/>
  <c r="H2032" i="33"/>
  <c r="H2033" i="33"/>
  <c r="H2034" i="33"/>
  <c r="H2035" i="33"/>
  <c r="H2036" i="33"/>
  <c r="H2037" i="33"/>
  <c r="H2038" i="33"/>
  <c r="H2039" i="33"/>
  <c r="H2040" i="33"/>
  <c r="H2041" i="33"/>
  <c r="H2042" i="33"/>
  <c r="H2043" i="33"/>
  <c r="H2044" i="33"/>
  <c r="H2045" i="33"/>
  <c r="H2046" i="33"/>
  <c r="H2047" i="33"/>
  <c r="H2048" i="33"/>
  <c r="H2049" i="33"/>
  <c r="H2050" i="33"/>
  <c r="H2051" i="33"/>
  <c r="H2052" i="33"/>
  <c r="H2053" i="33"/>
  <c r="H2054" i="33"/>
  <c r="H2055" i="33"/>
  <c r="H2056" i="33"/>
  <c r="H2057" i="33"/>
  <c r="H2058" i="33"/>
  <c r="AV2058" i="33" s="1"/>
  <c r="H2059" i="33"/>
  <c r="H2060" i="33"/>
  <c r="H2061" i="33"/>
  <c r="H2062" i="33"/>
  <c r="H2063" i="33"/>
  <c r="H2064" i="33"/>
  <c r="H2065" i="33"/>
  <c r="H2066" i="33"/>
  <c r="H2067" i="33"/>
  <c r="H2068" i="33"/>
  <c r="H2069" i="33"/>
  <c r="H2070" i="33"/>
  <c r="AV2070" i="33" s="1"/>
  <c r="H2071" i="33"/>
  <c r="H2072" i="33"/>
  <c r="H2073" i="33"/>
  <c r="H2074" i="33"/>
  <c r="H2075" i="33"/>
  <c r="H2076" i="33"/>
  <c r="H2077" i="33"/>
  <c r="H2078" i="33"/>
  <c r="H2079" i="33"/>
  <c r="AX2079" i="33" s="1"/>
  <c r="H2080" i="33"/>
  <c r="H2081" i="33"/>
  <c r="H2082" i="33"/>
  <c r="AV2082" i="33" s="1"/>
  <c r="H2083" i="33"/>
  <c r="H2084" i="33"/>
  <c r="H2085" i="33"/>
  <c r="H2086" i="33"/>
  <c r="H2087" i="33"/>
  <c r="H2088" i="33"/>
  <c r="H2089" i="33"/>
  <c r="H2090" i="33"/>
  <c r="H2091" i="33"/>
  <c r="H2092" i="33"/>
  <c r="H2093" i="33"/>
  <c r="H2094" i="33"/>
  <c r="H2095" i="33"/>
  <c r="H2096" i="33"/>
  <c r="H2097" i="33"/>
  <c r="H2098" i="33"/>
  <c r="H2099" i="33"/>
  <c r="H2100" i="33"/>
  <c r="H2101" i="33"/>
  <c r="H2102" i="33"/>
  <c r="H2103" i="33"/>
  <c r="H2104" i="33"/>
  <c r="H2105" i="33"/>
  <c r="H2106" i="33"/>
  <c r="H2107" i="33"/>
  <c r="H2108" i="33"/>
  <c r="H2109" i="33"/>
  <c r="H2110" i="33"/>
  <c r="H2111" i="33"/>
  <c r="H2112" i="33"/>
  <c r="H2113" i="33"/>
  <c r="H2114" i="33"/>
  <c r="H2115" i="33"/>
  <c r="H2116" i="33"/>
  <c r="H2117" i="33"/>
  <c r="H2118" i="33"/>
  <c r="AV2118" i="33" s="1"/>
  <c r="H2119" i="33"/>
  <c r="H2120" i="33"/>
  <c r="H2121" i="33"/>
  <c r="H2122" i="33"/>
  <c r="H2123" i="33"/>
  <c r="H2124" i="33"/>
  <c r="H2125" i="33"/>
  <c r="H2126" i="33"/>
  <c r="H2127" i="33"/>
  <c r="H2128" i="33"/>
  <c r="H2129" i="33"/>
  <c r="H2130" i="33"/>
  <c r="AV2130" i="33" s="1"/>
  <c r="H2131" i="33"/>
  <c r="H2132" i="33"/>
  <c r="H2133" i="33"/>
  <c r="H2134" i="33"/>
  <c r="H2135" i="33"/>
  <c r="H2136" i="33"/>
  <c r="H2137" i="33"/>
  <c r="H2138" i="33"/>
  <c r="AV2138" i="33" s="1"/>
  <c r="H2139" i="33"/>
  <c r="H2140" i="33"/>
  <c r="H2141" i="33"/>
  <c r="H2142" i="33"/>
  <c r="H2143" i="33"/>
  <c r="H2144" i="33"/>
  <c r="AV2144" i="33" s="1"/>
  <c r="H2145" i="33"/>
  <c r="H2146" i="33"/>
  <c r="AT2146" i="33" s="1"/>
  <c r="H2147" i="33"/>
  <c r="H2148" i="33"/>
  <c r="H2149" i="33"/>
  <c r="H2150" i="33"/>
  <c r="H2151" i="33"/>
  <c r="H2152" i="33"/>
  <c r="H2153" i="33"/>
  <c r="H2154" i="33"/>
  <c r="H2155" i="33"/>
  <c r="H2156" i="33"/>
  <c r="AV2156" i="33" s="1"/>
  <c r="H2157" i="33"/>
  <c r="H2158" i="33"/>
  <c r="H2159" i="33"/>
  <c r="H2160" i="33"/>
  <c r="H2161" i="33"/>
  <c r="H2162" i="33"/>
  <c r="H2163" i="33"/>
  <c r="H2164" i="33"/>
  <c r="H2165" i="33"/>
  <c r="H2166" i="33"/>
  <c r="H2167" i="33"/>
  <c r="H2168" i="33"/>
  <c r="AV2168" i="33" s="1"/>
  <c r="H2169" i="33"/>
  <c r="H2170" i="33"/>
  <c r="AT2170" i="33" s="1"/>
  <c r="H2171" i="33"/>
  <c r="H2172" i="33"/>
  <c r="H2173" i="33"/>
  <c r="H2174" i="33"/>
  <c r="AV2174" i="33" s="1"/>
  <c r="H2175" i="33"/>
  <c r="H2176" i="33"/>
  <c r="H2177" i="33"/>
  <c r="H2178" i="33"/>
  <c r="H2179" i="33"/>
  <c r="H2180" i="33"/>
  <c r="AV2180" i="33" s="1"/>
  <c r="H2181" i="33"/>
  <c r="H2182" i="33"/>
  <c r="AT2182" i="33" s="1"/>
  <c r="H2183" i="33"/>
  <c r="H2184" i="33"/>
  <c r="H2185" i="33"/>
  <c r="H2186" i="33"/>
  <c r="H2187" i="33"/>
  <c r="H2188" i="33"/>
  <c r="H2189" i="33"/>
  <c r="H2190" i="33"/>
  <c r="H2191" i="33"/>
  <c r="H2192" i="33"/>
  <c r="AV2192" i="33" s="1"/>
  <c r="H2193" i="33"/>
  <c r="H2194" i="33"/>
  <c r="H2195" i="33"/>
  <c r="H2196" i="33"/>
  <c r="H2197" i="33"/>
  <c r="H2198" i="33"/>
  <c r="H2199" i="33"/>
  <c r="H2200" i="33"/>
  <c r="H2201" i="33"/>
  <c r="H2202" i="33"/>
  <c r="H2203" i="33"/>
  <c r="H2204" i="33"/>
  <c r="AV2204" i="33" s="1"/>
  <c r="H2205" i="33"/>
  <c r="H2206" i="33"/>
  <c r="AT2206" i="33" s="1"/>
  <c r="H2207" i="33"/>
  <c r="H2208" i="33"/>
  <c r="H2209" i="33"/>
  <c r="H2210" i="33"/>
  <c r="AV2210" i="33" s="1"/>
  <c r="H2211" i="33"/>
  <c r="H2212" i="33"/>
  <c r="H2213" i="33"/>
  <c r="H2214" i="33"/>
  <c r="H2215" i="33"/>
  <c r="H2216" i="33"/>
  <c r="AV2216" i="33" s="1"/>
  <c r="H2217" i="33"/>
  <c r="H2218" i="33"/>
  <c r="AT2218" i="33" s="1"/>
  <c r="H2219" i="33"/>
  <c r="H2220" i="33"/>
  <c r="H2221" i="33"/>
  <c r="H2222" i="33"/>
  <c r="H2223" i="33"/>
  <c r="H2224" i="33"/>
  <c r="H2225" i="33"/>
  <c r="H2226" i="33"/>
  <c r="H2227" i="33"/>
  <c r="H2228" i="33"/>
  <c r="AV2228" i="33" s="1"/>
  <c r="H2229" i="33"/>
  <c r="H2230" i="33"/>
  <c r="H2231" i="33"/>
  <c r="H2232" i="33"/>
  <c r="H2233" i="33"/>
  <c r="H2234" i="33"/>
  <c r="H2235" i="33"/>
  <c r="H2236" i="33"/>
  <c r="H2237" i="33"/>
  <c r="H2238" i="33"/>
  <c r="H2239" i="33"/>
  <c r="H2240" i="33"/>
  <c r="AV2240" i="33" s="1"/>
  <c r="H2241" i="33"/>
  <c r="H2242" i="33"/>
  <c r="AT2242" i="33" s="1"/>
  <c r="H2243" i="33"/>
  <c r="H2244" i="33"/>
  <c r="H2245" i="33"/>
  <c r="H2246" i="33"/>
  <c r="AV2246" i="33" s="1"/>
  <c r="H2247" i="33"/>
  <c r="H2248" i="33"/>
  <c r="H2249" i="33"/>
  <c r="H2250" i="33"/>
  <c r="H2251" i="33"/>
  <c r="H2252" i="33"/>
  <c r="AV2252" i="33" s="1"/>
  <c r="H2253" i="33"/>
  <c r="H2254" i="33"/>
  <c r="AT2254" i="33" s="1"/>
  <c r="H2255" i="33"/>
  <c r="H2256" i="33"/>
  <c r="H2257" i="33"/>
  <c r="H2258" i="33"/>
  <c r="H2259" i="33"/>
  <c r="H2260" i="33"/>
  <c r="H2261" i="33"/>
  <c r="H2262" i="33"/>
  <c r="H2263" i="33"/>
  <c r="H2264" i="33"/>
  <c r="AV2264" i="33" s="1"/>
  <c r="H2265" i="33"/>
  <c r="H2266" i="33"/>
  <c r="H2267" i="33"/>
  <c r="H2268" i="33"/>
  <c r="H2269" i="33"/>
  <c r="H2270" i="33"/>
  <c r="H2271" i="33"/>
  <c r="H2272" i="33"/>
  <c r="H2273" i="33"/>
  <c r="H2274" i="33"/>
  <c r="H2275" i="33"/>
  <c r="H2276" i="33"/>
  <c r="AV2276" i="33" s="1"/>
  <c r="H2277" i="33"/>
  <c r="H2278" i="33"/>
  <c r="AT2278" i="33" s="1"/>
  <c r="H2279" i="33"/>
  <c r="H2280" i="33"/>
  <c r="H2281" i="33"/>
  <c r="H2282" i="33"/>
  <c r="AV2282" i="33" s="1"/>
  <c r="H2283" i="33"/>
  <c r="H2284" i="33"/>
  <c r="H2285" i="33"/>
  <c r="H2286" i="33"/>
  <c r="H2287" i="33"/>
  <c r="H2288" i="33"/>
  <c r="AV2288" i="33" s="1"/>
  <c r="H2289" i="33"/>
  <c r="H2290" i="33"/>
  <c r="AT2290" i="33" s="1"/>
  <c r="H2291" i="33"/>
  <c r="H2292" i="33"/>
  <c r="H2293" i="33"/>
  <c r="H2294" i="33"/>
  <c r="H2295" i="33"/>
  <c r="H2296" i="33"/>
  <c r="H2297" i="33"/>
  <c r="H2298" i="33"/>
  <c r="H2299" i="33"/>
  <c r="H2300" i="33"/>
  <c r="AV2300" i="33" s="1"/>
  <c r="H2301" i="33"/>
  <c r="H2302" i="33"/>
  <c r="H2303" i="33"/>
  <c r="H2304" i="33"/>
  <c r="H2305" i="33"/>
  <c r="H2306" i="33"/>
  <c r="H2307" i="33"/>
  <c r="H2308" i="33"/>
  <c r="H2309" i="33"/>
  <c r="H2310" i="33"/>
  <c r="H2311" i="33"/>
  <c r="H2312" i="33"/>
  <c r="AV2312" i="33" s="1"/>
  <c r="H2313" i="33"/>
  <c r="H2314" i="33"/>
  <c r="AT2314" i="33" s="1"/>
  <c r="H2315" i="33"/>
  <c r="H2316" i="33"/>
  <c r="H2317" i="33"/>
  <c r="H2318" i="33"/>
  <c r="AV2318" i="33" s="1"/>
  <c r="H2319" i="33"/>
  <c r="H2320" i="33"/>
  <c r="H2321" i="33"/>
  <c r="H2322" i="33"/>
  <c r="H2323" i="33"/>
  <c r="H2324" i="33"/>
  <c r="AV2324" i="33" s="1"/>
  <c r="H2325" i="33"/>
  <c r="H2326" i="33"/>
  <c r="AT2326" i="33" s="1"/>
  <c r="H2327" i="33"/>
  <c r="H2328" i="33"/>
  <c r="H2329" i="33"/>
  <c r="H2330" i="33"/>
  <c r="H2331" i="33"/>
  <c r="H2332" i="33"/>
  <c r="H2333" i="33"/>
  <c r="H2334" i="33"/>
  <c r="H2335" i="33"/>
  <c r="AS2335" i="33" s="1"/>
  <c r="H2336" i="33"/>
  <c r="AV2336" i="33" s="1"/>
  <c r="H2337" i="33"/>
  <c r="AS2337" i="33" s="1"/>
  <c r="H2338" i="33"/>
  <c r="AV2338" i="33" s="1"/>
  <c r="H2339" i="33"/>
  <c r="AS2339" i="33" s="1"/>
  <c r="H2340" i="33"/>
  <c r="AV2340" i="33" s="1"/>
  <c r="H2341" i="33"/>
  <c r="AS2341" i="33" s="1"/>
  <c r="H2342" i="33"/>
  <c r="AV2342" i="33" s="1"/>
  <c r="H2343" i="33"/>
  <c r="AS2343" i="33" s="1"/>
  <c r="H2344" i="33"/>
  <c r="H2345" i="33"/>
  <c r="H2346" i="33"/>
  <c r="H2347" i="33"/>
  <c r="AS2347" i="33" s="1"/>
  <c r="H2348" i="33"/>
  <c r="AV2348" i="33" s="1"/>
  <c r="H2349" i="33"/>
  <c r="AS2349" i="33" s="1"/>
  <c r="H2350" i="33"/>
  <c r="AV2350" i="33" s="1"/>
  <c r="H2351" i="33"/>
  <c r="AS2351" i="33" s="1"/>
  <c r="H2352" i="33"/>
  <c r="AV2352" i="33" s="1"/>
  <c r="H2353" i="33"/>
  <c r="AS2353" i="33" s="1"/>
  <c r="H2354" i="33"/>
  <c r="AV2354" i="33" s="1"/>
  <c r="H2355" i="33"/>
  <c r="AS2355" i="33" s="1"/>
  <c r="H2356" i="33"/>
  <c r="H2357" i="33"/>
  <c r="H2358" i="33"/>
  <c r="H2359" i="33"/>
  <c r="AS2359" i="33" s="1"/>
  <c r="H2360" i="33"/>
  <c r="AV2360" i="33" s="1"/>
  <c r="H2361" i="33"/>
  <c r="AS2361" i="33" s="1"/>
  <c r="H2362" i="33"/>
  <c r="AV2362" i="33" s="1"/>
  <c r="H2363" i="33"/>
  <c r="AS2363" i="33" s="1"/>
  <c r="H2364" i="33"/>
  <c r="AV2364" i="33" s="1"/>
  <c r="H2365" i="33"/>
  <c r="AS2365" i="33" s="1"/>
  <c r="H2366" i="33"/>
  <c r="AV2366" i="33" s="1"/>
  <c r="H2367" i="33"/>
  <c r="AS2367" i="33" s="1"/>
  <c r="H2368" i="33"/>
  <c r="H2369" i="33"/>
  <c r="H2370" i="33"/>
  <c r="H2371" i="33"/>
  <c r="AS2371" i="33" s="1"/>
  <c r="H2372" i="33"/>
  <c r="AV2372" i="33" s="1"/>
  <c r="H2373" i="33"/>
  <c r="AS2373" i="33" s="1"/>
  <c r="H2374" i="33"/>
  <c r="AV2374" i="33" s="1"/>
  <c r="H2375" i="33"/>
  <c r="AS2375" i="33" s="1"/>
  <c r="H2376" i="33"/>
  <c r="AV2376" i="33" s="1"/>
  <c r="H2377" i="33"/>
  <c r="AS2377" i="33" s="1"/>
  <c r="H2378" i="33"/>
  <c r="AV2378" i="33" s="1"/>
  <c r="H2379" i="33"/>
  <c r="AS2379" i="33" s="1"/>
  <c r="H2380" i="33"/>
  <c r="H2381" i="33"/>
  <c r="H2382" i="33"/>
  <c r="AV2382" i="33" s="1"/>
  <c r="H2383" i="33"/>
  <c r="AS2383" i="33" s="1"/>
  <c r="H2384" i="33"/>
  <c r="AV2384" i="33" s="1"/>
  <c r="H2385" i="33"/>
  <c r="AS2385" i="33" s="1"/>
  <c r="H2386" i="33"/>
  <c r="AV2386" i="33" s="1"/>
  <c r="H2387" i="33"/>
  <c r="AS2387" i="33" s="1"/>
  <c r="H2388" i="33"/>
  <c r="AV2388" i="33" s="1"/>
  <c r="H2389" i="33"/>
  <c r="AS2389" i="33" s="1"/>
  <c r="H2390" i="33"/>
  <c r="AV2390" i="33" s="1"/>
  <c r="H2391" i="33"/>
  <c r="AS2391" i="33" s="1"/>
  <c r="H2392" i="33"/>
  <c r="H2393" i="33"/>
  <c r="H2394" i="33"/>
  <c r="H2395" i="33"/>
  <c r="AS2395" i="33" s="1"/>
  <c r="H2396" i="33"/>
  <c r="AV2396" i="33" s="1"/>
  <c r="H2397" i="33"/>
  <c r="AS2397" i="33" s="1"/>
  <c r="H2398" i="33"/>
  <c r="AV2398" i="33" s="1"/>
  <c r="H2399" i="33"/>
  <c r="AS2399" i="33" s="1"/>
  <c r="H2400" i="33"/>
  <c r="AV2400" i="33" s="1"/>
  <c r="H2401" i="33"/>
  <c r="AS2401" i="33" s="1"/>
  <c r="H2402" i="33"/>
  <c r="AV2402" i="33" s="1"/>
  <c r="H2403" i="33"/>
  <c r="AS2403" i="33" s="1"/>
  <c r="H2404" i="33"/>
  <c r="H2405" i="33"/>
  <c r="H2406" i="33"/>
  <c r="H2407" i="33"/>
  <c r="AS2407" i="33" s="1"/>
  <c r="H2408" i="33"/>
  <c r="AV2408" i="33" s="1"/>
  <c r="H2409" i="33"/>
  <c r="AS2409" i="33" s="1"/>
  <c r="H2410" i="33"/>
  <c r="AV2410" i="33" s="1"/>
  <c r="H2411" i="33"/>
  <c r="AS2411" i="33" s="1"/>
  <c r="H2412" i="33"/>
  <c r="AV2412" i="33" s="1"/>
  <c r="H2413" i="33"/>
  <c r="AS2413" i="33" s="1"/>
  <c r="H2414" i="33"/>
  <c r="AV2414" i="33" s="1"/>
  <c r="H2415" i="33"/>
  <c r="H2416" i="33"/>
  <c r="H2417" i="33"/>
  <c r="H2418" i="33"/>
  <c r="H2419" i="33"/>
  <c r="AS2419" i="33" s="1"/>
  <c r="H2420" i="33"/>
  <c r="AV2420" i="33" s="1"/>
  <c r="H2421" i="33"/>
  <c r="AS2421" i="33" s="1"/>
  <c r="H2422" i="33"/>
  <c r="H2423" i="33"/>
  <c r="H2424" i="33"/>
  <c r="H2425" i="33"/>
  <c r="AX2425" i="33" s="1"/>
  <c r="H2426" i="33"/>
  <c r="AV2426" i="33" s="1"/>
  <c r="H2427" i="33"/>
  <c r="AS2427" i="33" s="1"/>
  <c r="H2428" i="33"/>
  <c r="H2429" i="33"/>
  <c r="H2430" i="33"/>
  <c r="H2431" i="33"/>
  <c r="AS2431" i="33" s="1"/>
  <c r="H2432" i="33"/>
  <c r="AV2432" i="33" s="1"/>
  <c r="H2433" i="33"/>
  <c r="AS2433" i="33" s="1"/>
  <c r="H2434" i="33"/>
  <c r="H2435" i="33"/>
  <c r="H2436" i="33"/>
  <c r="H2437" i="33"/>
  <c r="AX2437" i="33" s="1"/>
  <c r="H2438" i="33"/>
  <c r="AV2438" i="33" s="1"/>
  <c r="H2439" i="33"/>
  <c r="AS2439" i="33" s="1"/>
  <c r="H2440" i="33"/>
  <c r="H2441" i="33"/>
  <c r="H2442" i="33"/>
  <c r="AV2442" i="33" s="1"/>
  <c r="H2443" i="33"/>
  <c r="AS2443" i="33" s="1"/>
  <c r="H2444" i="33"/>
  <c r="AV2444" i="33" s="1"/>
  <c r="H2445" i="33"/>
  <c r="AS2445" i="33" s="1"/>
  <c r="H2446" i="33"/>
  <c r="H2447" i="33"/>
  <c r="H2448" i="33"/>
  <c r="H2449" i="33"/>
  <c r="AX2449" i="33" s="1"/>
  <c r="H2450" i="33"/>
  <c r="AV2450" i="33" s="1"/>
  <c r="H2451" i="33"/>
  <c r="AS2451" i="33" s="1"/>
  <c r="H2452" i="33"/>
  <c r="H2453" i="33"/>
  <c r="H2454" i="33"/>
  <c r="H2455" i="33"/>
  <c r="AS2455" i="33" s="1"/>
  <c r="H2456" i="33"/>
  <c r="AV2456" i="33" s="1"/>
  <c r="H2457" i="33"/>
  <c r="AS2457" i="33" s="1"/>
  <c r="H2458" i="33"/>
  <c r="H2459" i="33"/>
  <c r="H2460" i="33"/>
  <c r="H2461" i="33"/>
  <c r="AX2461" i="33" s="1"/>
  <c r="H2462" i="33"/>
  <c r="AV2462" i="33" s="1"/>
  <c r="H2463" i="33"/>
  <c r="AS2463" i="33" s="1"/>
  <c r="H2464" i="33"/>
  <c r="H2465" i="33"/>
  <c r="H2466" i="33"/>
  <c r="AV2466" i="33" s="1"/>
  <c r="H2467" i="33"/>
  <c r="AS2467" i="33" s="1"/>
  <c r="H2468" i="33"/>
  <c r="AV2468" i="33" s="1"/>
  <c r="H2469" i="33"/>
  <c r="AS2469" i="33" s="1"/>
  <c r="H3" i="33"/>
  <c r="Z3" i="33" s="1"/>
  <c r="H4" i="33"/>
  <c r="H5" i="33"/>
  <c r="H6" i="33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139" i="33"/>
  <c r="H140" i="33"/>
  <c r="H141" i="33"/>
  <c r="H142" i="33"/>
  <c r="H143" i="33"/>
  <c r="H144" i="33"/>
  <c r="H145" i="33"/>
  <c r="H146" i="33"/>
  <c r="H147" i="33"/>
  <c r="H148" i="33"/>
  <c r="H149" i="33"/>
  <c r="H150" i="33"/>
  <c r="H151" i="33"/>
  <c r="H152" i="33"/>
  <c r="H153" i="33"/>
  <c r="H154" i="33"/>
  <c r="H155" i="33"/>
  <c r="H156" i="33"/>
  <c r="H157" i="33"/>
  <c r="H158" i="33"/>
  <c r="H159" i="33"/>
  <c r="H160" i="33"/>
  <c r="H161" i="33"/>
  <c r="H162" i="33"/>
  <c r="H163" i="33"/>
  <c r="H164" i="33"/>
  <c r="H165" i="33"/>
  <c r="H166" i="33"/>
  <c r="H167" i="33"/>
  <c r="H168" i="33"/>
  <c r="H169" i="33"/>
  <c r="H170" i="33"/>
  <c r="H171" i="33"/>
  <c r="H172" i="33"/>
  <c r="H173" i="33"/>
  <c r="H174" i="33"/>
  <c r="H175" i="33"/>
  <c r="H176" i="33"/>
  <c r="H177" i="33"/>
  <c r="H178" i="33"/>
  <c r="H179" i="33"/>
  <c r="H180" i="33"/>
  <c r="H181" i="33"/>
  <c r="H182" i="33"/>
  <c r="H183" i="33"/>
  <c r="H184" i="33"/>
  <c r="H185" i="33"/>
  <c r="H186" i="33"/>
  <c r="H187" i="33"/>
  <c r="H188" i="33"/>
  <c r="H189" i="33"/>
  <c r="H190" i="33"/>
  <c r="H191" i="33"/>
  <c r="H192" i="33"/>
  <c r="H193" i="33"/>
  <c r="H194" i="33"/>
  <c r="H195" i="33"/>
  <c r="H196" i="33"/>
  <c r="H197" i="33"/>
  <c r="H198" i="33"/>
  <c r="H199" i="33"/>
  <c r="H200" i="33"/>
  <c r="H201" i="33"/>
  <c r="H202" i="33"/>
  <c r="H203" i="33"/>
  <c r="H204" i="33"/>
  <c r="H205" i="33"/>
  <c r="H206" i="33"/>
  <c r="H207" i="33"/>
  <c r="H208" i="33"/>
  <c r="H209" i="33"/>
  <c r="H210" i="33"/>
  <c r="H211" i="33"/>
  <c r="H212" i="33"/>
  <c r="H213" i="33"/>
  <c r="H214" i="33"/>
  <c r="H215" i="33"/>
  <c r="H216" i="33"/>
  <c r="H217" i="33"/>
  <c r="H218" i="33"/>
  <c r="H219" i="33"/>
  <c r="H220" i="33"/>
  <c r="H221" i="33"/>
  <c r="H222" i="33"/>
  <c r="H223" i="33"/>
  <c r="H224" i="33"/>
  <c r="H225" i="33"/>
  <c r="H226" i="33"/>
  <c r="H227" i="33"/>
  <c r="H228" i="33"/>
  <c r="H229" i="33"/>
  <c r="H230" i="33"/>
  <c r="H231" i="33"/>
  <c r="H232" i="33"/>
  <c r="H233" i="33"/>
  <c r="H234" i="33"/>
  <c r="H235" i="33"/>
  <c r="H236" i="33"/>
  <c r="H237" i="33"/>
  <c r="H238" i="33"/>
  <c r="H239" i="33"/>
  <c r="H240" i="33"/>
  <c r="H241" i="33"/>
  <c r="H242" i="33"/>
  <c r="H243" i="33"/>
  <c r="H244" i="33"/>
  <c r="H245" i="33"/>
  <c r="H246" i="33"/>
  <c r="H247" i="33"/>
  <c r="H248" i="33"/>
  <c r="H249" i="33"/>
  <c r="H250" i="33"/>
  <c r="H251" i="33"/>
  <c r="H252" i="33"/>
  <c r="H253" i="33"/>
  <c r="H254" i="33"/>
  <c r="H255" i="33"/>
  <c r="H256" i="33"/>
  <c r="H257" i="33"/>
  <c r="H258" i="33"/>
  <c r="H259" i="33"/>
  <c r="H260" i="33"/>
  <c r="H261" i="33"/>
  <c r="H262" i="33"/>
  <c r="H263" i="33"/>
  <c r="H264" i="33"/>
  <c r="H265" i="33"/>
  <c r="H266" i="33"/>
  <c r="H267" i="33"/>
  <c r="H268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H281" i="33"/>
  <c r="H282" i="33"/>
  <c r="H283" i="33"/>
  <c r="H284" i="33"/>
  <c r="H285" i="33"/>
  <c r="H286" i="33"/>
  <c r="H287" i="33"/>
  <c r="H288" i="33"/>
  <c r="H289" i="33"/>
  <c r="H290" i="33"/>
  <c r="H291" i="33"/>
  <c r="H292" i="33"/>
  <c r="H293" i="33"/>
  <c r="H294" i="33"/>
  <c r="H295" i="33"/>
  <c r="H296" i="33"/>
  <c r="H297" i="33"/>
  <c r="H298" i="33"/>
  <c r="H299" i="33"/>
  <c r="H300" i="33"/>
  <c r="H301" i="33"/>
  <c r="H302" i="33"/>
  <c r="H303" i="33"/>
  <c r="H304" i="33"/>
  <c r="H305" i="33"/>
  <c r="H306" i="33"/>
  <c r="H307" i="33"/>
  <c r="H308" i="33"/>
  <c r="H309" i="33"/>
  <c r="H310" i="33"/>
  <c r="H311" i="33"/>
  <c r="H312" i="33"/>
  <c r="H313" i="33"/>
  <c r="H314" i="33"/>
  <c r="H315" i="33"/>
  <c r="H316" i="33"/>
  <c r="H317" i="33"/>
  <c r="H318" i="33"/>
  <c r="H319" i="33"/>
  <c r="H320" i="33"/>
  <c r="H321" i="33"/>
  <c r="H322" i="33"/>
  <c r="H323" i="33"/>
  <c r="H324" i="33"/>
  <c r="H325" i="33"/>
  <c r="H326" i="33"/>
  <c r="H327" i="33"/>
  <c r="H328" i="33"/>
  <c r="H329" i="33"/>
  <c r="H330" i="33"/>
  <c r="H331" i="33"/>
  <c r="H332" i="33"/>
  <c r="H333" i="33"/>
  <c r="H334" i="33"/>
  <c r="H335" i="33"/>
  <c r="H336" i="33"/>
  <c r="H337" i="33"/>
  <c r="H338" i="33"/>
  <c r="H339" i="33"/>
  <c r="H340" i="33"/>
  <c r="H341" i="33"/>
  <c r="H342" i="33"/>
  <c r="H343" i="33"/>
  <c r="H344" i="33"/>
  <c r="H345" i="33"/>
  <c r="H346" i="33"/>
  <c r="H347" i="33"/>
  <c r="H348" i="33"/>
  <c r="H349" i="33"/>
  <c r="H350" i="33"/>
  <c r="H351" i="33"/>
  <c r="H352" i="33"/>
  <c r="H353" i="33"/>
  <c r="H354" i="33"/>
  <c r="H355" i="33"/>
  <c r="H356" i="33"/>
  <c r="H357" i="33"/>
  <c r="H358" i="33"/>
  <c r="H359" i="33"/>
  <c r="H360" i="33"/>
  <c r="H361" i="33"/>
  <c r="H362" i="33"/>
  <c r="H363" i="33"/>
  <c r="H364" i="33"/>
  <c r="H365" i="33"/>
  <c r="H366" i="33"/>
  <c r="H367" i="33"/>
  <c r="H368" i="33"/>
  <c r="H369" i="33"/>
  <c r="H370" i="33"/>
  <c r="H371" i="33"/>
  <c r="H372" i="33"/>
  <c r="H373" i="33"/>
  <c r="H374" i="33"/>
  <c r="H375" i="33"/>
  <c r="H376" i="33"/>
  <c r="H377" i="33"/>
  <c r="H378" i="33"/>
  <c r="H379" i="33"/>
  <c r="H380" i="33"/>
  <c r="H381" i="33"/>
  <c r="H382" i="33"/>
  <c r="H383" i="33"/>
  <c r="H384" i="33"/>
  <c r="H385" i="33"/>
  <c r="H386" i="33"/>
  <c r="H387" i="33"/>
  <c r="H388" i="33"/>
  <c r="H389" i="33"/>
  <c r="H390" i="33"/>
  <c r="H391" i="33"/>
  <c r="H392" i="33"/>
  <c r="H393" i="33"/>
  <c r="H394" i="33"/>
  <c r="H395" i="33"/>
  <c r="H396" i="33"/>
  <c r="H397" i="33"/>
  <c r="H398" i="33"/>
  <c r="H399" i="33"/>
  <c r="H400" i="33"/>
  <c r="H401" i="33"/>
  <c r="H402" i="33"/>
  <c r="H403" i="33"/>
  <c r="H404" i="33"/>
  <c r="H405" i="33"/>
  <c r="H406" i="33"/>
  <c r="H407" i="33"/>
  <c r="H408" i="33"/>
  <c r="H409" i="33"/>
  <c r="H410" i="33"/>
  <c r="H411" i="33"/>
  <c r="H412" i="33"/>
  <c r="H413" i="33"/>
  <c r="H414" i="33"/>
  <c r="H415" i="33"/>
  <c r="H416" i="33"/>
  <c r="H417" i="33"/>
  <c r="H418" i="33"/>
  <c r="H419" i="33"/>
  <c r="H420" i="33"/>
  <c r="H421" i="33"/>
  <c r="H422" i="33"/>
  <c r="H423" i="33"/>
  <c r="H424" i="33"/>
  <c r="H425" i="33"/>
  <c r="H426" i="33"/>
  <c r="H427" i="33"/>
  <c r="H428" i="33"/>
  <c r="H429" i="33"/>
  <c r="H430" i="33"/>
  <c r="H431" i="33"/>
  <c r="H432" i="33"/>
  <c r="H433" i="33"/>
  <c r="H434" i="33"/>
  <c r="H435" i="33"/>
  <c r="H436" i="33"/>
  <c r="H437" i="33"/>
  <c r="H438" i="33"/>
  <c r="H439" i="33"/>
  <c r="H440" i="33"/>
  <c r="H441" i="33"/>
  <c r="H442" i="33"/>
  <c r="H443" i="33"/>
  <c r="H444" i="33"/>
  <c r="H445" i="33"/>
  <c r="H446" i="33"/>
  <c r="H447" i="33"/>
  <c r="H448" i="33"/>
  <c r="H449" i="33"/>
  <c r="H450" i="33"/>
  <c r="H451" i="33"/>
  <c r="H452" i="33"/>
  <c r="H453" i="33"/>
  <c r="H454" i="33"/>
  <c r="H455" i="33"/>
  <c r="H456" i="33"/>
  <c r="H457" i="33"/>
  <c r="H458" i="33"/>
  <c r="H459" i="33"/>
  <c r="H460" i="33"/>
  <c r="H461" i="33"/>
  <c r="H462" i="33"/>
  <c r="H463" i="33"/>
  <c r="H464" i="33"/>
  <c r="H465" i="33"/>
  <c r="H466" i="33"/>
  <c r="H467" i="33"/>
  <c r="H468" i="33"/>
  <c r="H469" i="33"/>
  <c r="H470" i="33"/>
  <c r="H471" i="33"/>
  <c r="H472" i="33"/>
  <c r="H473" i="33"/>
  <c r="H474" i="33"/>
  <c r="H475" i="33"/>
  <c r="H476" i="33"/>
  <c r="H477" i="33"/>
  <c r="H478" i="33"/>
  <c r="H479" i="33"/>
  <c r="H480" i="33"/>
  <c r="H481" i="33"/>
  <c r="H482" i="33"/>
  <c r="H483" i="33"/>
  <c r="H484" i="33"/>
  <c r="H485" i="33"/>
  <c r="H486" i="33"/>
  <c r="H487" i="33"/>
  <c r="H488" i="33"/>
  <c r="H489" i="33"/>
  <c r="H490" i="33"/>
  <c r="H491" i="33"/>
  <c r="H492" i="33"/>
  <c r="H493" i="33"/>
  <c r="H494" i="33"/>
  <c r="H495" i="33"/>
  <c r="H496" i="33"/>
  <c r="H497" i="33"/>
  <c r="H498" i="33"/>
  <c r="H499" i="33"/>
  <c r="H500" i="33"/>
  <c r="H501" i="33"/>
  <c r="H502" i="33"/>
  <c r="H503" i="33"/>
  <c r="H504" i="33"/>
  <c r="H505" i="33"/>
  <c r="H506" i="33"/>
  <c r="H507" i="33"/>
  <c r="H508" i="33"/>
  <c r="H509" i="33"/>
  <c r="H510" i="33"/>
  <c r="H511" i="33"/>
  <c r="H512" i="33"/>
  <c r="H513" i="33"/>
  <c r="H514" i="33"/>
  <c r="H515" i="33"/>
  <c r="H516" i="33"/>
  <c r="H517" i="33"/>
  <c r="H518" i="33"/>
  <c r="H519" i="33"/>
  <c r="H520" i="33"/>
  <c r="H521" i="33"/>
  <c r="H522" i="33"/>
  <c r="H523" i="33"/>
  <c r="H524" i="33"/>
  <c r="H525" i="33"/>
  <c r="H526" i="33"/>
  <c r="H527" i="33"/>
  <c r="H528" i="33"/>
  <c r="H529" i="33"/>
  <c r="H530" i="33"/>
  <c r="H531" i="33"/>
  <c r="H532" i="33"/>
  <c r="H533" i="33"/>
  <c r="H534" i="33"/>
  <c r="H535" i="33"/>
  <c r="H536" i="33"/>
  <c r="H537" i="33"/>
  <c r="H538" i="33"/>
  <c r="H539" i="33"/>
  <c r="H540" i="33"/>
  <c r="H541" i="33"/>
  <c r="H542" i="33"/>
  <c r="H543" i="33"/>
  <c r="H544" i="33"/>
  <c r="H545" i="33"/>
  <c r="H546" i="33"/>
  <c r="H547" i="33"/>
  <c r="H548" i="33"/>
  <c r="H549" i="33"/>
  <c r="H550" i="33"/>
  <c r="H551" i="33"/>
  <c r="H552" i="33"/>
  <c r="H553" i="33"/>
  <c r="H554" i="33"/>
  <c r="H555" i="33"/>
  <c r="H556" i="33"/>
  <c r="H557" i="33"/>
  <c r="H558" i="33"/>
  <c r="H559" i="33"/>
  <c r="H560" i="33"/>
  <c r="H561" i="33"/>
  <c r="H562" i="33"/>
  <c r="H563" i="33"/>
  <c r="H564" i="33"/>
  <c r="H565" i="33"/>
  <c r="H566" i="33"/>
  <c r="H567" i="33"/>
  <c r="H568" i="33"/>
  <c r="H569" i="33"/>
  <c r="H570" i="33"/>
  <c r="H571" i="33"/>
  <c r="H572" i="33"/>
  <c r="H573" i="33"/>
  <c r="H574" i="33"/>
  <c r="H575" i="33"/>
  <c r="H576" i="33"/>
  <c r="H577" i="33"/>
  <c r="H578" i="33"/>
  <c r="H579" i="33"/>
  <c r="H580" i="33"/>
  <c r="H581" i="33"/>
  <c r="H582" i="33"/>
  <c r="H583" i="33"/>
  <c r="H584" i="33"/>
  <c r="H585" i="33"/>
  <c r="H586" i="33"/>
  <c r="H587" i="33"/>
  <c r="H588" i="33"/>
  <c r="H589" i="33"/>
  <c r="H590" i="33"/>
  <c r="H591" i="33"/>
  <c r="H592" i="33"/>
  <c r="H593" i="33"/>
  <c r="H594" i="33"/>
  <c r="H595" i="33"/>
  <c r="H596" i="33"/>
  <c r="H597" i="33"/>
  <c r="H598" i="33"/>
  <c r="H599" i="33"/>
  <c r="H600" i="33"/>
  <c r="H601" i="33"/>
  <c r="H602" i="33"/>
  <c r="H603" i="33"/>
  <c r="H604" i="33"/>
  <c r="H605" i="33"/>
  <c r="H606" i="33"/>
  <c r="H607" i="33"/>
  <c r="H608" i="33"/>
  <c r="H609" i="33"/>
  <c r="H610" i="33"/>
  <c r="H611" i="33"/>
  <c r="H612" i="33"/>
  <c r="H613" i="33"/>
  <c r="H614" i="33"/>
  <c r="H615" i="33"/>
  <c r="H616" i="33"/>
  <c r="H617" i="33"/>
  <c r="H618" i="33"/>
  <c r="H619" i="33"/>
  <c r="H620" i="33"/>
  <c r="H621" i="33"/>
  <c r="H622" i="33"/>
  <c r="H623" i="33"/>
  <c r="H624" i="33"/>
  <c r="H625" i="33"/>
  <c r="H626" i="33"/>
  <c r="H627" i="33"/>
  <c r="H628" i="33"/>
  <c r="H629" i="33"/>
  <c r="H630" i="33"/>
  <c r="H631" i="33"/>
  <c r="H632" i="33"/>
  <c r="H633" i="33"/>
  <c r="H634" i="33"/>
  <c r="H635" i="33"/>
  <c r="H636" i="33"/>
  <c r="H637" i="33"/>
  <c r="H638" i="33"/>
  <c r="H639" i="33"/>
  <c r="H640" i="33"/>
  <c r="H641" i="33"/>
  <c r="H642" i="33"/>
  <c r="H643" i="33"/>
  <c r="H644" i="33"/>
  <c r="H645" i="33"/>
  <c r="H646" i="33"/>
  <c r="H647" i="33"/>
  <c r="H648" i="33"/>
  <c r="H649" i="33"/>
  <c r="H650" i="33"/>
  <c r="H651" i="33"/>
  <c r="H652" i="33"/>
  <c r="H653" i="33"/>
  <c r="H654" i="33"/>
  <c r="H655" i="33"/>
  <c r="H656" i="33"/>
  <c r="H657" i="33"/>
  <c r="H658" i="33"/>
  <c r="H659" i="33"/>
  <c r="H660" i="33"/>
  <c r="H661" i="33"/>
  <c r="H662" i="33"/>
  <c r="H663" i="33"/>
  <c r="H664" i="33"/>
  <c r="H665" i="33"/>
  <c r="H666" i="33"/>
  <c r="H667" i="33"/>
  <c r="H668" i="33"/>
  <c r="H669" i="33"/>
  <c r="H670" i="33"/>
  <c r="H671" i="33"/>
  <c r="H672" i="33"/>
  <c r="H673" i="33"/>
  <c r="H674" i="33"/>
  <c r="H675" i="33"/>
  <c r="H676" i="33"/>
  <c r="H677" i="33"/>
  <c r="H678" i="33"/>
  <c r="H679" i="33"/>
  <c r="H680" i="33"/>
  <c r="H681" i="33"/>
  <c r="H682" i="33"/>
  <c r="H683" i="33"/>
  <c r="H684" i="33"/>
  <c r="H685" i="33"/>
  <c r="H686" i="33"/>
  <c r="H687" i="33"/>
  <c r="H688" i="33"/>
  <c r="H689" i="33"/>
  <c r="H690" i="33"/>
  <c r="H691" i="33"/>
  <c r="H692" i="33"/>
  <c r="H693" i="33"/>
  <c r="H694" i="33"/>
  <c r="H695" i="33"/>
  <c r="H696" i="33"/>
  <c r="H697" i="33"/>
  <c r="H698" i="33"/>
  <c r="H699" i="33"/>
  <c r="H700" i="33"/>
  <c r="H701" i="33"/>
  <c r="H702" i="33"/>
  <c r="H703" i="33"/>
  <c r="H704" i="33"/>
  <c r="H705" i="33"/>
  <c r="H706" i="33"/>
  <c r="H707" i="33"/>
  <c r="H708" i="33"/>
  <c r="H709" i="33"/>
  <c r="H710" i="33"/>
  <c r="H711" i="33"/>
  <c r="H712" i="33"/>
  <c r="H713" i="33"/>
  <c r="H714" i="33"/>
  <c r="H715" i="33"/>
  <c r="H716" i="33"/>
  <c r="H717" i="33"/>
  <c r="H718" i="33"/>
  <c r="H719" i="33"/>
  <c r="H720" i="33"/>
  <c r="H721" i="33"/>
  <c r="H722" i="33"/>
  <c r="H723" i="33"/>
  <c r="H724" i="33"/>
  <c r="H725" i="33"/>
  <c r="H726" i="33"/>
  <c r="H727" i="33"/>
  <c r="H728" i="33"/>
  <c r="H729" i="33"/>
  <c r="H730" i="33"/>
  <c r="H731" i="33"/>
  <c r="H732" i="33"/>
  <c r="H733" i="33"/>
  <c r="H734" i="33"/>
  <c r="H735" i="33"/>
  <c r="H736" i="33"/>
  <c r="H737" i="33"/>
  <c r="H738" i="33"/>
  <c r="H739" i="33"/>
  <c r="H740" i="33"/>
  <c r="H741" i="33"/>
  <c r="H742" i="33"/>
  <c r="H743" i="33"/>
  <c r="H744" i="33"/>
  <c r="H745" i="33"/>
  <c r="H746" i="33"/>
  <c r="H747" i="33"/>
  <c r="H748" i="33"/>
  <c r="H749" i="33"/>
  <c r="H750" i="33"/>
  <c r="H751" i="33"/>
  <c r="H752" i="33"/>
  <c r="H753" i="33"/>
  <c r="H754" i="33"/>
  <c r="H755" i="33"/>
  <c r="H756" i="33"/>
  <c r="H757" i="33"/>
  <c r="H758" i="33"/>
  <c r="H759" i="33"/>
  <c r="H760" i="33"/>
  <c r="H761" i="33"/>
  <c r="H762" i="33"/>
  <c r="H763" i="33"/>
  <c r="H764" i="33"/>
  <c r="H765" i="33"/>
  <c r="H766" i="33"/>
  <c r="H767" i="33"/>
  <c r="H768" i="33"/>
  <c r="H769" i="33"/>
  <c r="H770" i="33"/>
  <c r="H771" i="33"/>
  <c r="H772" i="33"/>
  <c r="H773" i="33"/>
  <c r="H774" i="33"/>
  <c r="H775" i="33"/>
  <c r="H776" i="33"/>
  <c r="H777" i="33"/>
  <c r="H778" i="33"/>
  <c r="H779" i="33"/>
  <c r="H780" i="33"/>
  <c r="H781" i="33"/>
  <c r="H782" i="33"/>
  <c r="H783" i="33"/>
  <c r="H784" i="33"/>
  <c r="H785" i="33"/>
  <c r="H786" i="33"/>
  <c r="H787" i="33"/>
  <c r="H788" i="33"/>
  <c r="H789" i="33"/>
  <c r="H790" i="33"/>
  <c r="H791" i="33"/>
  <c r="H792" i="33"/>
  <c r="H793" i="33"/>
  <c r="H794" i="33"/>
  <c r="H795" i="33"/>
  <c r="H796" i="33"/>
  <c r="H797" i="33"/>
  <c r="H798" i="33"/>
  <c r="H799" i="33"/>
  <c r="H800" i="33"/>
  <c r="H801" i="33"/>
  <c r="H802" i="33"/>
  <c r="H803" i="33"/>
  <c r="H804" i="33"/>
  <c r="H805" i="33"/>
  <c r="H806" i="33"/>
  <c r="H807" i="33"/>
  <c r="H808" i="33"/>
  <c r="H809" i="33"/>
  <c r="H810" i="33"/>
  <c r="H811" i="33"/>
  <c r="H812" i="33"/>
  <c r="H813" i="33"/>
  <c r="H814" i="33"/>
  <c r="H815" i="33"/>
  <c r="H816" i="33"/>
  <c r="H817" i="33"/>
  <c r="H818" i="33"/>
  <c r="H819" i="33"/>
  <c r="H820" i="33"/>
  <c r="H821" i="33"/>
  <c r="H822" i="33"/>
  <c r="H823" i="33"/>
  <c r="H824" i="33"/>
  <c r="H825" i="33"/>
  <c r="H826" i="33"/>
  <c r="H827" i="33"/>
  <c r="H828" i="33"/>
  <c r="H829" i="33"/>
  <c r="H830" i="33"/>
  <c r="H831" i="33"/>
  <c r="H832" i="33"/>
  <c r="H833" i="33"/>
  <c r="H834" i="33"/>
  <c r="H835" i="33"/>
  <c r="H836" i="33"/>
  <c r="H837" i="33"/>
  <c r="H838" i="33"/>
  <c r="H839" i="33"/>
  <c r="H840" i="33"/>
  <c r="H841" i="33"/>
  <c r="H842" i="33"/>
  <c r="H843" i="33"/>
  <c r="H844" i="33"/>
  <c r="H845" i="33"/>
  <c r="H846" i="33"/>
  <c r="H847" i="33"/>
  <c r="H848" i="33"/>
  <c r="H849" i="33"/>
  <c r="H850" i="33"/>
  <c r="H851" i="33"/>
  <c r="H852" i="33"/>
  <c r="H853" i="33"/>
  <c r="H854" i="33"/>
  <c r="H855" i="33"/>
  <c r="H856" i="33"/>
  <c r="H857" i="33"/>
  <c r="H858" i="33"/>
  <c r="H859" i="33"/>
  <c r="H860" i="33"/>
  <c r="H861" i="33"/>
  <c r="H862" i="33"/>
  <c r="H863" i="33"/>
  <c r="H864" i="33"/>
  <c r="H865" i="33"/>
  <c r="H866" i="33"/>
  <c r="H867" i="33"/>
  <c r="H868" i="33"/>
  <c r="H869" i="33"/>
  <c r="H870" i="33"/>
  <c r="H871" i="33"/>
  <c r="H872" i="33"/>
  <c r="H873" i="33"/>
  <c r="H874" i="33"/>
  <c r="H875" i="33"/>
  <c r="H876" i="33"/>
  <c r="H877" i="33"/>
  <c r="H878" i="33"/>
  <c r="H879" i="33"/>
  <c r="H880" i="33"/>
  <c r="H881" i="33"/>
  <c r="H882" i="33"/>
  <c r="H883" i="33"/>
  <c r="H884" i="33"/>
  <c r="H885" i="33"/>
  <c r="H886" i="33"/>
  <c r="H887" i="33"/>
  <c r="H888" i="33"/>
  <c r="H889" i="33"/>
  <c r="H890" i="33"/>
  <c r="H891" i="33"/>
  <c r="H892" i="33"/>
  <c r="H893" i="33"/>
  <c r="H894" i="33"/>
  <c r="H895" i="33"/>
  <c r="H896" i="33"/>
  <c r="H897" i="33"/>
  <c r="H898" i="33"/>
  <c r="H899" i="33"/>
  <c r="H900" i="33"/>
  <c r="H901" i="33"/>
  <c r="H902" i="33"/>
  <c r="H903" i="33"/>
  <c r="H904" i="33"/>
  <c r="H905" i="33"/>
  <c r="H906" i="33"/>
  <c r="H907" i="33"/>
  <c r="H908" i="33"/>
  <c r="H909" i="33"/>
  <c r="H910" i="33"/>
  <c r="H911" i="33"/>
  <c r="H912" i="33"/>
  <c r="H913" i="33"/>
  <c r="H914" i="33"/>
  <c r="H915" i="33"/>
  <c r="H916" i="33"/>
  <c r="H917" i="33"/>
  <c r="H918" i="33"/>
  <c r="H919" i="33"/>
  <c r="H920" i="33"/>
  <c r="H921" i="33"/>
  <c r="H922" i="33"/>
  <c r="H923" i="33"/>
  <c r="H924" i="33"/>
  <c r="H925" i="33"/>
  <c r="H926" i="33"/>
  <c r="H927" i="33"/>
  <c r="H928" i="33"/>
  <c r="H929" i="33"/>
  <c r="H930" i="33"/>
  <c r="H931" i="33"/>
  <c r="H932" i="33"/>
  <c r="H933" i="33"/>
  <c r="H934" i="33"/>
  <c r="H935" i="33"/>
  <c r="H936" i="33"/>
  <c r="H937" i="33"/>
  <c r="H938" i="33"/>
  <c r="H939" i="33"/>
  <c r="H940" i="33"/>
  <c r="H941" i="33"/>
  <c r="H942" i="33"/>
  <c r="H943" i="33"/>
  <c r="H944" i="33"/>
  <c r="H945" i="33"/>
  <c r="H946" i="33"/>
  <c r="H947" i="33"/>
  <c r="H948" i="33"/>
  <c r="H949" i="33"/>
  <c r="H950" i="33"/>
  <c r="H951" i="33"/>
  <c r="H952" i="33"/>
  <c r="H953" i="33"/>
  <c r="H954" i="33"/>
  <c r="H955" i="33"/>
  <c r="H956" i="33"/>
  <c r="H957" i="33"/>
  <c r="H958" i="33"/>
  <c r="H959" i="33"/>
  <c r="H960" i="33"/>
  <c r="H961" i="33"/>
  <c r="H962" i="33"/>
  <c r="H963" i="33"/>
  <c r="H964" i="33"/>
  <c r="H965" i="33"/>
  <c r="H966" i="33"/>
  <c r="H967" i="33"/>
  <c r="H968" i="33"/>
  <c r="H969" i="33"/>
  <c r="H970" i="33"/>
  <c r="H971" i="33"/>
  <c r="H972" i="33"/>
  <c r="H973" i="33"/>
  <c r="H974" i="33"/>
  <c r="H975" i="33"/>
  <c r="H976" i="33"/>
  <c r="H977" i="33"/>
  <c r="H978" i="33"/>
  <c r="H979" i="33"/>
  <c r="H980" i="33"/>
  <c r="H981" i="33"/>
  <c r="H982" i="33"/>
  <c r="H983" i="33"/>
  <c r="H984" i="33"/>
  <c r="H985" i="33"/>
  <c r="H986" i="33"/>
  <c r="H987" i="33"/>
  <c r="H988" i="33"/>
  <c r="H989" i="33"/>
  <c r="H990" i="33"/>
  <c r="H991" i="33"/>
  <c r="H992" i="33"/>
  <c r="H993" i="33"/>
  <c r="H994" i="33"/>
  <c r="H995" i="33"/>
  <c r="H996" i="33"/>
  <c r="H997" i="33"/>
  <c r="H998" i="33"/>
  <c r="H999" i="33"/>
  <c r="H1000" i="33"/>
  <c r="H1001" i="33"/>
  <c r="H1002" i="33"/>
  <c r="H1003" i="33"/>
  <c r="H1004" i="33"/>
  <c r="H1005" i="33"/>
  <c r="H1006" i="33"/>
  <c r="H1007" i="33"/>
  <c r="H1008" i="33"/>
  <c r="H1009" i="33"/>
  <c r="H1010" i="33"/>
  <c r="H1011" i="33"/>
  <c r="H1012" i="33"/>
  <c r="H1013" i="33"/>
  <c r="H1014" i="33"/>
  <c r="H1015" i="33"/>
  <c r="H1016" i="33"/>
  <c r="H1017" i="33"/>
  <c r="H1018" i="33"/>
  <c r="H1019" i="33"/>
  <c r="H1020" i="33"/>
  <c r="H1021" i="33"/>
  <c r="H1022" i="33"/>
  <c r="H1023" i="33"/>
  <c r="H1024" i="33"/>
  <c r="H1025" i="33"/>
  <c r="H1026" i="33"/>
  <c r="H1027" i="33"/>
  <c r="H1028" i="33"/>
  <c r="H1029" i="33"/>
  <c r="H1030" i="33"/>
  <c r="H1031" i="33"/>
  <c r="H1032" i="33"/>
  <c r="H1033" i="33"/>
  <c r="H1034" i="33"/>
  <c r="H1035" i="33"/>
  <c r="H1036" i="33"/>
  <c r="H1037" i="33"/>
  <c r="H1038" i="33"/>
  <c r="H1039" i="33"/>
  <c r="H1040" i="33"/>
  <c r="H1041" i="33"/>
  <c r="H1042" i="33"/>
  <c r="H1043" i="33"/>
  <c r="H1044" i="33"/>
  <c r="H1045" i="33"/>
  <c r="H1046" i="33"/>
  <c r="H1047" i="33"/>
  <c r="H1048" i="33"/>
  <c r="H1049" i="33"/>
  <c r="H1050" i="33"/>
  <c r="H1051" i="33"/>
  <c r="H1052" i="33"/>
  <c r="H1053" i="33"/>
  <c r="H1054" i="33"/>
  <c r="H1055" i="33"/>
  <c r="H1056" i="33"/>
  <c r="H1057" i="33"/>
  <c r="H1058" i="33"/>
  <c r="H1059" i="33"/>
  <c r="H1060" i="33"/>
  <c r="H1061" i="33"/>
  <c r="H1062" i="33"/>
  <c r="H1063" i="33"/>
  <c r="H1064" i="33"/>
  <c r="H1065" i="33"/>
  <c r="H1066" i="33"/>
  <c r="H1067" i="33"/>
  <c r="H1068" i="33"/>
  <c r="H1069" i="33"/>
  <c r="H1070" i="33"/>
  <c r="H1071" i="33"/>
  <c r="H1072" i="33"/>
  <c r="H1073" i="33"/>
  <c r="H1074" i="33"/>
  <c r="H1075" i="33"/>
  <c r="H1076" i="33"/>
  <c r="H1077" i="33"/>
  <c r="H1078" i="33"/>
  <c r="H1079" i="33"/>
  <c r="H1080" i="33"/>
  <c r="H1081" i="33"/>
  <c r="H1082" i="33"/>
  <c r="H1083" i="33"/>
  <c r="H1084" i="33"/>
  <c r="H1085" i="33"/>
  <c r="H1086" i="33"/>
  <c r="H1087" i="33"/>
  <c r="H1088" i="33"/>
  <c r="H1089" i="33"/>
  <c r="H1090" i="33"/>
  <c r="H1091" i="33"/>
  <c r="H1092" i="33"/>
  <c r="H1093" i="33"/>
  <c r="H1094" i="33"/>
  <c r="H1095" i="33"/>
  <c r="H1096" i="33"/>
  <c r="H1097" i="33"/>
  <c r="H1098" i="33"/>
  <c r="H1099" i="33"/>
  <c r="H1100" i="33"/>
  <c r="H1101" i="33"/>
  <c r="H1102" i="33"/>
  <c r="H1103" i="33"/>
  <c r="H1104" i="33"/>
  <c r="H1105" i="33"/>
  <c r="H1106" i="33"/>
  <c r="H1107" i="33"/>
  <c r="H1108" i="33"/>
  <c r="H1109" i="33"/>
  <c r="H1110" i="33"/>
  <c r="H1111" i="33"/>
  <c r="H1112" i="33"/>
  <c r="H1113" i="33"/>
  <c r="H1114" i="33"/>
  <c r="H1115" i="33"/>
  <c r="H1116" i="33"/>
  <c r="H1117" i="33"/>
  <c r="H1118" i="33"/>
  <c r="H1119" i="33"/>
  <c r="H1120" i="33"/>
  <c r="H1121" i="33"/>
  <c r="H1122" i="33"/>
  <c r="H1123" i="33"/>
  <c r="H1124" i="33"/>
  <c r="H1125" i="33"/>
  <c r="H1126" i="33"/>
  <c r="H1127" i="33"/>
  <c r="H1128" i="33"/>
  <c r="H1129" i="33"/>
  <c r="H1130" i="33"/>
  <c r="H1131" i="33"/>
  <c r="H1132" i="33"/>
  <c r="H1133" i="33"/>
  <c r="H1134" i="33"/>
  <c r="H1135" i="33"/>
  <c r="H1136" i="33"/>
  <c r="H1137" i="33"/>
  <c r="H1138" i="33"/>
  <c r="H1139" i="33"/>
  <c r="H1140" i="33"/>
  <c r="H1141" i="33"/>
  <c r="H1142" i="33"/>
  <c r="H1143" i="33"/>
  <c r="H1144" i="33"/>
  <c r="H1145" i="33"/>
  <c r="H1146" i="33"/>
  <c r="H1147" i="33"/>
  <c r="H1148" i="33"/>
  <c r="H1149" i="33"/>
  <c r="H1150" i="33"/>
  <c r="H1151" i="33"/>
  <c r="H1152" i="33"/>
  <c r="H1153" i="33"/>
  <c r="H1154" i="33"/>
  <c r="H1155" i="33"/>
  <c r="H1156" i="33"/>
  <c r="H1157" i="33"/>
  <c r="H1158" i="33"/>
  <c r="H1159" i="33"/>
  <c r="H1160" i="33"/>
  <c r="H1161" i="33"/>
  <c r="H1162" i="33"/>
  <c r="H1163" i="33"/>
  <c r="H1164" i="33"/>
  <c r="H1165" i="33"/>
  <c r="H1166" i="33"/>
  <c r="H1167" i="33"/>
  <c r="H1168" i="33"/>
  <c r="H1169" i="33"/>
  <c r="H1170" i="33"/>
  <c r="H1171" i="33"/>
  <c r="H1172" i="33"/>
  <c r="H1173" i="33"/>
  <c r="H1174" i="33"/>
  <c r="H1175" i="33"/>
  <c r="H1176" i="33"/>
  <c r="H1177" i="33"/>
  <c r="H1178" i="33"/>
  <c r="H1179" i="33"/>
  <c r="H1180" i="33"/>
  <c r="H1181" i="33"/>
  <c r="H1182" i="33"/>
  <c r="H1183" i="33"/>
  <c r="H1184" i="33"/>
  <c r="AX2427" i="33" l="1"/>
  <c r="AX2421" i="33"/>
  <c r="AX2414" i="33"/>
  <c r="AX2469" i="33"/>
  <c r="AX2463" i="33"/>
  <c r="AX2457" i="33"/>
  <c r="AX2451" i="33"/>
  <c r="AX2445" i="33"/>
  <c r="AX2439" i="33"/>
  <c r="AX2433" i="33"/>
  <c r="X2394" i="33"/>
  <c r="AX2394" i="33"/>
  <c r="AS2394" i="33"/>
  <c r="AT2394" i="33"/>
  <c r="AU2394" i="33"/>
  <c r="AW2394" i="33"/>
  <c r="AU2166" i="33"/>
  <c r="AW2166" i="33"/>
  <c r="AX2166" i="33"/>
  <c r="AS2166" i="33"/>
  <c r="AT2166" i="33"/>
  <c r="AV2166" i="33"/>
  <c r="AX1962" i="33"/>
  <c r="AS1962" i="33"/>
  <c r="AT1962" i="33"/>
  <c r="AV1962" i="33"/>
  <c r="AW1962" i="33"/>
  <c r="AU1962" i="33"/>
  <c r="AT2465" i="33"/>
  <c r="AU2465" i="33"/>
  <c r="AV2465" i="33"/>
  <c r="AW2465" i="33"/>
  <c r="Y2453" i="33"/>
  <c r="AT2453" i="33"/>
  <c r="AU2453" i="33"/>
  <c r="AV2453" i="33"/>
  <c r="AW2453" i="33"/>
  <c r="AT2441" i="33"/>
  <c r="AU2441" i="33"/>
  <c r="AV2441" i="33"/>
  <c r="AW2441" i="33"/>
  <c r="Y2429" i="33"/>
  <c r="AT2429" i="33"/>
  <c r="AU2429" i="33"/>
  <c r="AV2429" i="33"/>
  <c r="AW2429" i="33"/>
  <c r="AT2417" i="33"/>
  <c r="AU2417" i="33"/>
  <c r="AV2417" i="33"/>
  <c r="AW2417" i="33"/>
  <c r="AX2417" i="33"/>
  <c r="Y2405" i="33"/>
  <c r="AT2405" i="33"/>
  <c r="AU2405" i="33"/>
  <c r="AV2405" i="33"/>
  <c r="AW2405" i="33"/>
  <c r="AX2405" i="33"/>
  <c r="AT2393" i="33"/>
  <c r="AU2393" i="33"/>
  <c r="AV2393" i="33"/>
  <c r="AW2393" i="33"/>
  <c r="AX2393" i="33"/>
  <c r="Y2381" i="33"/>
  <c r="AT2381" i="33"/>
  <c r="AU2381" i="33"/>
  <c r="AV2381" i="33"/>
  <c r="AW2381" i="33"/>
  <c r="AX2381" i="33"/>
  <c r="AT2369" i="33"/>
  <c r="AU2369" i="33"/>
  <c r="AV2369" i="33"/>
  <c r="AW2369" i="33"/>
  <c r="AX2369" i="33"/>
  <c r="Y2357" i="33"/>
  <c r="AT2357" i="33"/>
  <c r="AU2357" i="33"/>
  <c r="AV2357" i="33"/>
  <c r="AW2357" i="33"/>
  <c r="AX2357" i="33"/>
  <c r="AT2345" i="33"/>
  <c r="AU2345" i="33"/>
  <c r="AV2345" i="33"/>
  <c r="AW2345" i="33"/>
  <c r="AX2345" i="33"/>
  <c r="Y2333" i="33"/>
  <c r="AU2333" i="33"/>
  <c r="AV2333" i="33"/>
  <c r="AS2333" i="33"/>
  <c r="AT2333" i="33"/>
  <c r="AW2333" i="33"/>
  <c r="AX2333" i="33"/>
  <c r="AS2321" i="33"/>
  <c r="AU2321" i="33"/>
  <c r="AV2321" i="33"/>
  <c r="AW2321" i="33"/>
  <c r="AT2321" i="33"/>
  <c r="AX2321" i="33"/>
  <c r="Y2309" i="33"/>
  <c r="AS2309" i="33"/>
  <c r="AU2309" i="33"/>
  <c r="AV2309" i="33"/>
  <c r="AW2309" i="33"/>
  <c r="AT2309" i="33"/>
  <c r="AX2309" i="33"/>
  <c r="AS2297" i="33"/>
  <c r="AU2297" i="33"/>
  <c r="AV2297" i="33"/>
  <c r="AW2297" i="33"/>
  <c r="AT2297" i="33"/>
  <c r="AX2297" i="33"/>
  <c r="Y2285" i="33"/>
  <c r="AS2285" i="33"/>
  <c r="AU2285" i="33"/>
  <c r="AV2285" i="33"/>
  <c r="AW2285" i="33"/>
  <c r="AT2285" i="33"/>
  <c r="AX2285" i="33"/>
  <c r="AS2273" i="33"/>
  <c r="AU2273" i="33"/>
  <c r="AV2273" i="33"/>
  <c r="AW2273" i="33"/>
  <c r="AT2273" i="33"/>
  <c r="AX2273" i="33"/>
  <c r="Y2261" i="33"/>
  <c r="AS2261" i="33"/>
  <c r="AU2261" i="33"/>
  <c r="AV2261" i="33"/>
  <c r="AW2261" i="33"/>
  <c r="AT2261" i="33"/>
  <c r="AX2261" i="33"/>
  <c r="AS2249" i="33"/>
  <c r="AU2249" i="33"/>
  <c r="AV2249" i="33"/>
  <c r="AW2249" i="33"/>
  <c r="AT2249" i="33"/>
  <c r="AX2249" i="33"/>
  <c r="Y2237" i="33"/>
  <c r="AS2237" i="33"/>
  <c r="AU2237" i="33"/>
  <c r="AV2237" i="33"/>
  <c r="AW2237" i="33"/>
  <c r="AT2237" i="33"/>
  <c r="AX2237" i="33"/>
  <c r="AS2225" i="33"/>
  <c r="AU2225" i="33"/>
  <c r="AV2225" i="33"/>
  <c r="AW2225" i="33"/>
  <c r="AT2225" i="33"/>
  <c r="AX2225" i="33"/>
  <c r="Y2213" i="33"/>
  <c r="AS2213" i="33"/>
  <c r="AU2213" i="33"/>
  <c r="AV2213" i="33"/>
  <c r="AW2213" i="33"/>
  <c r="AT2213" i="33"/>
  <c r="AX2213" i="33"/>
  <c r="AS2201" i="33"/>
  <c r="AU2201" i="33"/>
  <c r="AV2201" i="33"/>
  <c r="AW2201" i="33"/>
  <c r="AT2201" i="33"/>
  <c r="AX2201" i="33"/>
  <c r="Y2189" i="33"/>
  <c r="AS2189" i="33"/>
  <c r="AU2189" i="33"/>
  <c r="AV2189" i="33"/>
  <c r="AW2189" i="33"/>
  <c r="AT2189" i="33"/>
  <c r="AX2189" i="33"/>
  <c r="AS2177" i="33"/>
  <c r="AU2177" i="33"/>
  <c r="AV2177" i="33"/>
  <c r="AW2177" i="33"/>
  <c r="AT2177" i="33"/>
  <c r="AX2177" i="33"/>
  <c r="Y2165" i="33"/>
  <c r="AS2165" i="33"/>
  <c r="AU2165" i="33"/>
  <c r="AV2165" i="33"/>
  <c r="AW2165" i="33"/>
  <c r="AT2165" i="33"/>
  <c r="AX2165" i="33"/>
  <c r="AS2153" i="33"/>
  <c r="AU2153" i="33"/>
  <c r="AV2153" i="33"/>
  <c r="AW2153" i="33"/>
  <c r="AT2153" i="33"/>
  <c r="AX2153" i="33"/>
  <c r="Y2141" i="33"/>
  <c r="AS2141" i="33"/>
  <c r="AU2141" i="33"/>
  <c r="AV2141" i="33"/>
  <c r="AW2141" i="33"/>
  <c r="AT2141" i="33"/>
  <c r="AX2141" i="33"/>
  <c r="AS2129" i="33"/>
  <c r="AT2129" i="33"/>
  <c r="AU2129" i="33"/>
  <c r="AV2129" i="33"/>
  <c r="AW2129" i="33"/>
  <c r="AX2129" i="33"/>
  <c r="X2117" i="33"/>
  <c r="AS2117" i="33"/>
  <c r="AT2117" i="33"/>
  <c r="AU2117" i="33"/>
  <c r="AV2117" i="33"/>
  <c r="AW2117" i="33"/>
  <c r="AX2117" i="33"/>
  <c r="X2105" i="33"/>
  <c r="AS2105" i="33"/>
  <c r="AT2105" i="33"/>
  <c r="AU2105" i="33"/>
  <c r="AV2105" i="33"/>
  <c r="AW2105" i="33"/>
  <c r="AX2105" i="33"/>
  <c r="X2093" i="33"/>
  <c r="AS2093" i="33"/>
  <c r="AT2093" i="33"/>
  <c r="AU2093" i="33"/>
  <c r="AV2093" i="33"/>
  <c r="AW2093" i="33"/>
  <c r="AX2093" i="33"/>
  <c r="X2081" i="33"/>
  <c r="AS2081" i="33"/>
  <c r="AT2081" i="33"/>
  <c r="AU2081" i="33"/>
  <c r="AV2081" i="33"/>
  <c r="AW2081" i="33"/>
  <c r="AX2081" i="33"/>
  <c r="X2069" i="33"/>
  <c r="AS2069" i="33"/>
  <c r="AT2069" i="33"/>
  <c r="AU2069" i="33"/>
  <c r="AV2069" i="33"/>
  <c r="AW2069" i="33"/>
  <c r="AX2069" i="33"/>
  <c r="X2057" i="33"/>
  <c r="AS2057" i="33"/>
  <c r="AT2057" i="33"/>
  <c r="AU2057" i="33"/>
  <c r="AV2057" i="33"/>
  <c r="AW2057" i="33"/>
  <c r="AX2057" i="33"/>
  <c r="X2045" i="33"/>
  <c r="AU2045" i="33"/>
  <c r="AV2045" i="33"/>
  <c r="AX2045" i="33"/>
  <c r="AT2045" i="33"/>
  <c r="AS2045" i="33"/>
  <c r="X2033" i="33"/>
  <c r="AS2033" i="33"/>
  <c r="AT2033" i="33"/>
  <c r="AU2033" i="33"/>
  <c r="AW2033" i="33"/>
  <c r="AX2033" i="33"/>
  <c r="AV2033" i="33"/>
  <c r="X2021" i="33"/>
  <c r="AS2021" i="33"/>
  <c r="AT2021" i="33"/>
  <c r="AU2021" i="33"/>
  <c r="AW2021" i="33"/>
  <c r="AX2021" i="33"/>
  <c r="AV2021" i="33"/>
  <c r="X2009" i="33"/>
  <c r="AS2009" i="33"/>
  <c r="AT2009" i="33"/>
  <c r="AU2009" i="33"/>
  <c r="AW2009" i="33"/>
  <c r="AX2009" i="33"/>
  <c r="AV2009" i="33"/>
  <c r="X1997" i="33"/>
  <c r="AS1997" i="33"/>
  <c r="AT1997" i="33"/>
  <c r="AU1997" i="33"/>
  <c r="AW1997" i="33"/>
  <c r="AX1997" i="33"/>
  <c r="AV1997" i="33"/>
  <c r="X1985" i="33"/>
  <c r="AS1985" i="33"/>
  <c r="AT1985" i="33"/>
  <c r="AU1985" i="33"/>
  <c r="AW1985" i="33"/>
  <c r="AX1985" i="33"/>
  <c r="AV1985" i="33"/>
  <c r="X1973" i="33"/>
  <c r="AV1973" i="33"/>
  <c r="AW1973" i="33"/>
  <c r="AX1973" i="33"/>
  <c r="AS1973" i="33"/>
  <c r="AT1973" i="33"/>
  <c r="AU1973" i="33"/>
  <c r="X1961" i="33"/>
  <c r="AX1961" i="33"/>
  <c r="AS1961" i="33"/>
  <c r="AT1961" i="33"/>
  <c r="AU1961" i="33"/>
  <c r="AV1961" i="33"/>
  <c r="AW1961" i="33"/>
  <c r="X1949" i="33"/>
  <c r="AX1949" i="33"/>
  <c r="AS1949" i="33"/>
  <c r="AT1949" i="33"/>
  <c r="AU1949" i="33"/>
  <c r="AV1949" i="33"/>
  <c r="AW1949" i="33"/>
  <c r="X1937" i="33"/>
  <c r="AX1937" i="33"/>
  <c r="AS1937" i="33"/>
  <c r="AT1937" i="33"/>
  <c r="AU1937" i="33"/>
  <c r="AV1937" i="33"/>
  <c r="AW1937" i="33"/>
  <c r="X1925" i="33"/>
  <c r="AX1925" i="33"/>
  <c r="AS1925" i="33"/>
  <c r="AT1925" i="33"/>
  <c r="AU1925" i="33"/>
  <c r="AV1925" i="33"/>
  <c r="AW1925" i="33"/>
  <c r="X1913" i="33"/>
  <c r="AU1913" i="33"/>
  <c r="AX1913" i="33"/>
  <c r="AS1913" i="33"/>
  <c r="AT1913" i="33"/>
  <c r="AV1913" i="33"/>
  <c r="AW1913" i="33"/>
  <c r="X1901" i="33"/>
  <c r="AU1901" i="33"/>
  <c r="AS1901" i="33"/>
  <c r="AV1901" i="33"/>
  <c r="AW1901" i="33"/>
  <c r="AX1901" i="33"/>
  <c r="AT1901" i="33"/>
  <c r="X1889" i="33"/>
  <c r="AU1889" i="33"/>
  <c r="AS1889" i="33"/>
  <c r="AT1889" i="33"/>
  <c r="AV1889" i="33"/>
  <c r="AW1889" i="33"/>
  <c r="AX1889" i="33"/>
  <c r="X1877" i="33"/>
  <c r="AU1877" i="33"/>
  <c r="AS1877" i="33"/>
  <c r="AT1877" i="33"/>
  <c r="AW1877" i="33"/>
  <c r="AX1877" i="33"/>
  <c r="AV1877" i="33"/>
  <c r="X1865" i="33"/>
  <c r="AU1865" i="33"/>
  <c r="AS1865" i="33"/>
  <c r="AT1865" i="33"/>
  <c r="AV1865" i="33"/>
  <c r="AW1865" i="33"/>
  <c r="AX1865" i="33"/>
  <c r="X1853" i="33"/>
  <c r="AU1853" i="33"/>
  <c r="AS1853" i="33"/>
  <c r="AT1853" i="33"/>
  <c r="AV1853" i="33"/>
  <c r="AW1853" i="33"/>
  <c r="AX1853" i="33"/>
  <c r="AU1841" i="33"/>
  <c r="AS1841" i="33"/>
  <c r="AT1841" i="33"/>
  <c r="AW1841" i="33"/>
  <c r="AX1841" i="33"/>
  <c r="AV1841" i="33"/>
  <c r="AU1829" i="33"/>
  <c r="AS1829" i="33"/>
  <c r="AT1829" i="33"/>
  <c r="AV1829" i="33"/>
  <c r="AW1829" i="33"/>
  <c r="AX1829" i="33"/>
  <c r="AU1817" i="33"/>
  <c r="AS1817" i="33"/>
  <c r="AT1817" i="33"/>
  <c r="AV1817" i="33"/>
  <c r="AW1817" i="33"/>
  <c r="AX1817" i="33"/>
  <c r="AU1805" i="33"/>
  <c r="AS1805" i="33"/>
  <c r="AT1805" i="33"/>
  <c r="AW1805" i="33"/>
  <c r="AX1805" i="33"/>
  <c r="AV1805" i="33"/>
  <c r="X1793" i="33"/>
  <c r="AU1793" i="33"/>
  <c r="AS1793" i="33"/>
  <c r="AT1793" i="33"/>
  <c r="AV1793" i="33"/>
  <c r="AW1793" i="33"/>
  <c r="AX1793" i="33"/>
  <c r="AS1781" i="33"/>
  <c r="AT1781" i="33"/>
  <c r="AU1781" i="33"/>
  <c r="AV1781" i="33"/>
  <c r="AW1781" i="33"/>
  <c r="AX1781" i="33"/>
  <c r="AS1769" i="33"/>
  <c r="AT1769" i="33"/>
  <c r="AU1769" i="33"/>
  <c r="AV1769" i="33"/>
  <c r="AW1769" i="33"/>
  <c r="AX1769" i="33"/>
  <c r="AS1757" i="33"/>
  <c r="AT1757" i="33"/>
  <c r="AU1757" i="33"/>
  <c r="AW1757" i="33"/>
  <c r="AX1757" i="33"/>
  <c r="AS1745" i="33"/>
  <c r="AT1745" i="33"/>
  <c r="AU1745" i="33"/>
  <c r="AW1745" i="33"/>
  <c r="AX1745" i="33"/>
  <c r="AS2454" i="33"/>
  <c r="AT2454" i="33"/>
  <c r="AU2454" i="33"/>
  <c r="AW2454" i="33"/>
  <c r="AX2358" i="33"/>
  <c r="AS2358" i="33"/>
  <c r="AT2358" i="33"/>
  <c r="AU2358" i="33"/>
  <c r="AW2358" i="33"/>
  <c r="X2274" i="33"/>
  <c r="AU2274" i="33"/>
  <c r="AW2274" i="33"/>
  <c r="AX2274" i="33"/>
  <c r="AS2274" i="33"/>
  <c r="AT2274" i="33"/>
  <c r="AV2274" i="33"/>
  <c r="X2178" i="33"/>
  <c r="AU2178" i="33"/>
  <c r="AW2178" i="33"/>
  <c r="AX2178" i="33"/>
  <c r="AS2178" i="33"/>
  <c r="AT2178" i="33"/>
  <c r="AV2178" i="33"/>
  <c r="AT2106" i="33"/>
  <c r="AU2106" i="33"/>
  <c r="AW2106" i="33"/>
  <c r="AX2106" i="33"/>
  <c r="AS2106" i="33"/>
  <c r="AX2046" i="33"/>
  <c r="AS2046" i="33"/>
  <c r="AT2046" i="33"/>
  <c r="AU2046" i="33"/>
  <c r="AV2046" i="33"/>
  <c r="AW2046" i="33"/>
  <c r="AW1986" i="33"/>
  <c r="AX1986" i="33"/>
  <c r="AS1986" i="33"/>
  <c r="AT1986" i="33"/>
  <c r="AV1986" i="33"/>
  <c r="AU1986" i="33"/>
  <c r="AX1926" i="33"/>
  <c r="AS1926" i="33"/>
  <c r="AT1926" i="33"/>
  <c r="AV1926" i="33"/>
  <c r="AW1926" i="33"/>
  <c r="AU1926" i="33"/>
  <c r="AU1854" i="33"/>
  <c r="AW1854" i="33"/>
  <c r="AX1854" i="33"/>
  <c r="AT1854" i="33"/>
  <c r="AV1854" i="33"/>
  <c r="AS1854" i="33"/>
  <c r="Y1806" i="33"/>
  <c r="AU1806" i="33"/>
  <c r="AW1806" i="33"/>
  <c r="AX1806" i="33"/>
  <c r="AT1806" i="33"/>
  <c r="AV1806" i="33"/>
  <c r="AS1806" i="33"/>
  <c r="AS1770" i="33"/>
  <c r="AV1770" i="33"/>
  <c r="AT1770" i="33"/>
  <c r="AU1770" i="33"/>
  <c r="AW1770" i="33"/>
  <c r="AX1770" i="33"/>
  <c r="Z2464" i="33"/>
  <c r="AS2464" i="33"/>
  <c r="AT2464" i="33"/>
  <c r="AU2464" i="33"/>
  <c r="AW2464" i="33"/>
  <c r="AS2452" i="33"/>
  <c r="AT2452" i="33"/>
  <c r="AU2452" i="33"/>
  <c r="AW2452" i="33"/>
  <c r="Z2440" i="33"/>
  <c r="AS2440" i="33"/>
  <c r="AT2440" i="33"/>
  <c r="AU2440" i="33"/>
  <c r="AW2440" i="33"/>
  <c r="AS2428" i="33"/>
  <c r="AT2428" i="33"/>
  <c r="AU2428" i="33"/>
  <c r="AW2428" i="33"/>
  <c r="Z2416" i="33"/>
  <c r="AS2416" i="33"/>
  <c r="AT2416" i="33"/>
  <c r="AU2416" i="33"/>
  <c r="AW2416" i="33"/>
  <c r="AX2404" i="33"/>
  <c r="AS2404" i="33"/>
  <c r="AT2404" i="33"/>
  <c r="AU2404" i="33"/>
  <c r="AW2404" i="33"/>
  <c r="Z2392" i="33"/>
  <c r="AX2392" i="33"/>
  <c r="AS2392" i="33"/>
  <c r="AT2392" i="33"/>
  <c r="AU2392" i="33"/>
  <c r="AW2392" i="33"/>
  <c r="AX2380" i="33"/>
  <c r="AS2380" i="33"/>
  <c r="AT2380" i="33"/>
  <c r="AU2380" i="33"/>
  <c r="AW2380" i="33"/>
  <c r="Z2368" i="33"/>
  <c r="AX2368" i="33"/>
  <c r="AS2368" i="33"/>
  <c r="AT2368" i="33"/>
  <c r="AU2368" i="33"/>
  <c r="AW2368" i="33"/>
  <c r="AX2356" i="33"/>
  <c r="AS2356" i="33"/>
  <c r="AT2356" i="33"/>
  <c r="AU2356" i="33"/>
  <c r="AW2356" i="33"/>
  <c r="Z2344" i="33"/>
  <c r="AX2344" i="33"/>
  <c r="AS2344" i="33"/>
  <c r="AT2344" i="33"/>
  <c r="AU2344" i="33"/>
  <c r="AW2344" i="33"/>
  <c r="AU2332" i="33"/>
  <c r="AW2332" i="33"/>
  <c r="AX2332" i="33"/>
  <c r="AS2332" i="33"/>
  <c r="AV2332" i="33"/>
  <c r="Z2320" i="33"/>
  <c r="AU2320" i="33"/>
  <c r="AW2320" i="33"/>
  <c r="AX2320" i="33"/>
  <c r="AS2320" i="33"/>
  <c r="AV2320" i="33"/>
  <c r="AU2308" i="33"/>
  <c r="AW2308" i="33"/>
  <c r="AX2308" i="33"/>
  <c r="AS2308" i="33"/>
  <c r="AV2308" i="33"/>
  <c r="Z2296" i="33"/>
  <c r="AU2296" i="33"/>
  <c r="AW2296" i="33"/>
  <c r="AX2296" i="33"/>
  <c r="AS2296" i="33"/>
  <c r="AV2296" i="33"/>
  <c r="AU2284" i="33"/>
  <c r="AW2284" i="33"/>
  <c r="AX2284" i="33"/>
  <c r="AS2284" i="33"/>
  <c r="AV2284" i="33"/>
  <c r="Z2272" i="33"/>
  <c r="AU2272" i="33"/>
  <c r="AW2272" i="33"/>
  <c r="AX2272" i="33"/>
  <c r="AS2272" i="33"/>
  <c r="AV2272" i="33"/>
  <c r="AU2260" i="33"/>
  <c r="AW2260" i="33"/>
  <c r="AX2260" i="33"/>
  <c r="AS2260" i="33"/>
  <c r="AV2260" i="33"/>
  <c r="Z2248" i="33"/>
  <c r="AU2248" i="33"/>
  <c r="AW2248" i="33"/>
  <c r="AX2248" i="33"/>
  <c r="AS2248" i="33"/>
  <c r="AV2248" i="33"/>
  <c r="AU2236" i="33"/>
  <c r="AW2236" i="33"/>
  <c r="AX2236" i="33"/>
  <c r="AS2236" i="33"/>
  <c r="AV2236" i="33"/>
  <c r="Z2224" i="33"/>
  <c r="AU2224" i="33"/>
  <c r="AW2224" i="33"/>
  <c r="AX2224" i="33"/>
  <c r="AS2224" i="33"/>
  <c r="AV2224" i="33"/>
  <c r="AU2212" i="33"/>
  <c r="AW2212" i="33"/>
  <c r="AX2212" i="33"/>
  <c r="AS2212" i="33"/>
  <c r="AV2212" i="33"/>
  <c r="Z2200" i="33"/>
  <c r="AU2200" i="33"/>
  <c r="AW2200" i="33"/>
  <c r="AX2200" i="33"/>
  <c r="AS2200" i="33"/>
  <c r="AV2200" i="33"/>
  <c r="Z2188" i="33"/>
  <c r="AU2188" i="33"/>
  <c r="AW2188" i="33"/>
  <c r="AX2188" i="33"/>
  <c r="AS2188" i="33"/>
  <c r="AV2188" i="33"/>
  <c r="Z2176" i="33"/>
  <c r="AU2176" i="33"/>
  <c r="AW2176" i="33"/>
  <c r="AX2176" i="33"/>
  <c r="AS2176" i="33"/>
  <c r="AV2176" i="33"/>
  <c r="AU2164" i="33"/>
  <c r="AW2164" i="33"/>
  <c r="AX2164" i="33"/>
  <c r="AS2164" i="33"/>
  <c r="AV2164" i="33"/>
  <c r="Z2152" i="33"/>
  <c r="AU2152" i="33"/>
  <c r="AW2152" i="33"/>
  <c r="AX2152" i="33"/>
  <c r="AS2152" i="33"/>
  <c r="AV2152" i="33"/>
  <c r="AU2140" i="33"/>
  <c r="AW2140" i="33"/>
  <c r="AX2140" i="33"/>
  <c r="AS2140" i="33"/>
  <c r="AV2140" i="33"/>
  <c r="Z2128" i="33"/>
  <c r="AT2128" i="33"/>
  <c r="AU2128" i="33"/>
  <c r="AW2128" i="33"/>
  <c r="AX2128" i="33"/>
  <c r="AS2128" i="33"/>
  <c r="AV2128" i="33"/>
  <c r="AT2116" i="33"/>
  <c r="AU2116" i="33"/>
  <c r="AW2116" i="33"/>
  <c r="AX2116" i="33"/>
  <c r="AS2116" i="33"/>
  <c r="AV2116" i="33"/>
  <c r="AT2104" i="33"/>
  <c r="AU2104" i="33"/>
  <c r="AW2104" i="33"/>
  <c r="AX2104" i="33"/>
  <c r="AS2104" i="33"/>
  <c r="AV2104" i="33"/>
  <c r="AT2092" i="33"/>
  <c r="AU2092" i="33"/>
  <c r="AW2092" i="33"/>
  <c r="AX2092" i="33"/>
  <c r="AS2092" i="33"/>
  <c r="AV2092" i="33"/>
  <c r="AT2080" i="33"/>
  <c r="AU2080" i="33"/>
  <c r="AW2080" i="33"/>
  <c r="AX2080" i="33"/>
  <c r="AS2080" i="33"/>
  <c r="AV2080" i="33"/>
  <c r="Z2068" i="33"/>
  <c r="AT2068" i="33"/>
  <c r="AU2068" i="33"/>
  <c r="AW2068" i="33"/>
  <c r="AX2068" i="33"/>
  <c r="AS2068" i="33"/>
  <c r="AV2068" i="33"/>
  <c r="AT2056" i="33"/>
  <c r="AU2056" i="33"/>
  <c r="AW2056" i="33"/>
  <c r="AX2056" i="33"/>
  <c r="AS2056" i="33"/>
  <c r="AV2056" i="33"/>
  <c r="AX2044" i="33"/>
  <c r="AS2044" i="33"/>
  <c r="AT2044" i="33"/>
  <c r="AU2044" i="33"/>
  <c r="AV2044" i="33"/>
  <c r="AW2044" i="33"/>
  <c r="AW2032" i="33"/>
  <c r="AX2032" i="33"/>
  <c r="AT2032" i="33"/>
  <c r="AU2032" i="33"/>
  <c r="AS2032" i="33"/>
  <c r="AV2032" i="33"/>
  <c r="AW2020" i="33"/>
  <c r="AX2020" i="33"/>
  <c r="AS2020" i="33"/>
  <c r="AT2020" i="33"/>
  <c r="AU2020" i="33"/>
  <c r="AV2020" i="33"/>
  <c r="AW2008" i="33"/>
  <c r="AX2008" i="33"/>
  <c r="AS2008" i="33"/>
  <c r="AT2008" i="33"/>
  <c r="AU2008" i="33"/>
  <c r="AV2008" i="33"/>
  <c r="AW1996" i="33"/>
  <c r="AX1996" i="33"/>
  <c r="AS1996" i="33"/>
  <c r="AT1996" i="33"/>
  <c r="AU1996" i="33"/>
  <c r="AV1996" i="33"/>
  <c r="AW1984" i="33"/>
  <c r="AX1984" i="33"/>
  <c r="AS1984" i="33"/>
  <c r="AT1984" i="33"/>
  <c r="AU1984" i="33"/>
  <c r="AV1984" i="33"/>
  <c r="AX1972" i="33"/>
  <c r="AS1972" i="33"/>
  <c r="AU1972" i="33"/>
  <c r="AV1972" i="33"/>
  <c r="AW1972" i="33"/>
  <c r="AT1972" i="33"/>
  <c r="AX1960" i="33"/>
  <c r="AS1960" i="33"/>
  <c r="AT1960" i="33"/>
  <c r="AU1960" i="33"/>
  <c r="AV1960" i="33"/>
  <c r="AW1960" i="33"/>
  <c r="AX1948" i="33"/>
  <c r="AS1948" i="33"/>
  <c r="AT1948" i="33"/>
  <c r="AU1948" i="33"/>
  <c r="AV1948" i="33"/>
  <c r="AW1948" i="33"/>
  <c r="AX1936" i="33"/>
  <c r="AS1936" i="33"/>
  <c r="AT1936" i="33"/>
  <c r="AU1936" i="33"/>
  <c r="AV1936" i="33"/>
  <c r="AW1936" i="33"/>
  <c r="AU1924" i="33"/>
  <c r="AX1924" i="33"/>
  <c r="AS1924" i="33"/>
  <c r="AT1924" i="33"/>
  <c r="AV1924" i="33"/>
  <c r="AW1924" i="33"/>
  <c r="AU1912" i="33"/>
  <c r="AX1912" i="33"/>
  <c r="AS1912" i="33"/>
  <c r="AV1912" i="33"/>
  <c r="AW1912" i="33"/>
  <c r="AT1912" i="33"/>
  <c r="AU1900" i="33"/>
  <c r="AX1900" i="33"/>
  <c r="AS1900" i="33"/>
  <c r="AT1900" i="33"/>
  <c r="AV1900" i="33"/>
  <c r="AW1900" i="33"/>
  <c r="AU1888" i="33"/>
  <c r="AW1888" i="33"/>
  <c r="AX1888" i="33"/>
  <c r="AS1888" i="33"/>
  <c r="AT1888" i="33"/>
  <c r="AV1888" i="33"/>
  <c r="AU1876" i="33"/>
  <c r="AW1876" i="33"/>
  <c r="AX1876" i="33"/>
  <c r="AS1876" i="33"/>
  <c r="AT1876" i="33"/>
  <c r="AV1876" i="33"/>
  <c r="AU1864" i="33"/>
  <c r="AW1864" i="33"/>
  <c r="AX1864" i="33"/>
  <c r="AT1864" i="33"/>
  <c r="AV1864" i="33"/>
  <c r="AS1864" i="33"/>
  <c r="AU1852" i="33"/>
  <c r="AW1852" i="33"/>
  <c r="AX1852" i="33"/>
  <c r="AS1852" i="33"/>
  <c r="AT1852" i="33"/>
  <c r="AV1852" i="33"/>
  <c r="AU1840" i="33"/>
  <c r="AW1840" i="33"/>
  <c r="AX1840" i="33"/>
  <c r="AS1840" i="33"/>
  <c r="AT1840" i="33"/>
  <c r="AV1840" i="33"/>
  <c r="Z1828" i="33"/>
  <c r="AU1828" i="33"/>
  <c r="AW1828" i="33"/>
  <c r="AX1828" i="33"/>
  <c r="AT1828" i="33"/>
  <c r="AV1828" i="33"/>
  <c r="AS1828" i="33"/>
  <c r="AU1816" i="33"/>
  <c r="AW1816" i="33"/>
  <c r="AX1816" i="33"/>
  <c r="AS1816" i="33"/>
  <c r="AT1816" i="33"/>
  <c r="AV1816" i="33"/>
  <c r="Z1804" i="33"/>
  <c r="AU1804" i="33"/>
  <c r="AW1804" i="33"/>
  <c r="AX1804" i="33"/>
  <c r="AS1804" i="33"/>
  <c r="AT1804" i="33"/>
  <c r="AV1804" i="33"/>
  <c r="AU1792" i="33"/>
  <c r="AW1792" i="33"/>
  <c r="AX1792" i="33"/>
  <c r="AT1792" i="33"/>
  <c r="AV1792" i="33"/>
  <c r="AS1792" i="33"/>
  <c r="AS1780" i="33"/>
  <c r="AV1780" i="33"/>
  <c r="AT1780" i="33"/>
  <c r="AW1780" i="33"/>
  <c r="AX1780" i="33"/>
  <c r="AU1780" i="33"/>
  <c r="AS1768" i="33"/>
  <c r="AU1768" i="33"/>
  <c r="AV1768" i="33"/>
  <c r="AT1768" i="33"/>
  <c r="AW1768" i="33"/>
  <c r="AX1768" i="33"/>
  <c r="AU1756" i="33"/>
  <c r="AS1756" i="33"/>
  <c r="AT1756" i="33"/>
  <c r="AW1756" i="33"/>
  <c r="AX1756" i="33"/>
  <c r="AU1744" i="33"/>
  <c r="AS1744" i="33"/>
  <c r="AX1744" i="33"/>
  <c r="AT1744" i="33"/>
  <c r="AW1744" i="33"/>
  <c r="AX2468" i="33"/>
  <c r="AX2462" i="33"/>
  <c r="AX2456" i="33"/>
  <c r="AX2450" i="33"/>
  <c r="AX2444" i="33"/>
  <c r="AX2438" i="33"/>
  <c r="AX2432" i="33"/>
  <c r="AX2426" i="33"/>
  <c r="AX2420" i="33"/>
  <c r="AT2320" i="33"/>
  <c r="AT2284" i="33"/>
  <c r="AT2248" i="33"/>
  <c r="AT2212" i="33"/>
  <c r="AT2176" i="33"/>
  <c r="AT2140" i="33"/>
  <c r="X2370" i="33"/>
  <c r="AX2370" i="33"/>
  <c r="AS2370" i="33"/>
  <c r="AT2370" i="33"/>
  <c r="AU2370" i="33"/>
  <c r="AW2370" i="33"/>
  <c r="AU2214" i="33"/>
  <c r="AW2214" i="33"/>
  <c r="AX2214" i="33"/>
  <c r="AS2214" i="33"/>
  <c r="AT2214" i="33"/>
  <c r="AV2214" i="33"/>
  <c r="AW2010" i="33"/>
  <c r="AX2010" i="33"/>
  <c r="AS2010" i="33"/>
  <c r="AT2010" i="33"/>
  <c r="AV2010" i="33"/>
  <c r="AU2010" i="33"/>
  <c r="Z1818" i="33"/>
  <c r="AU1818" i="33"/>
  <c r="AW1818" i="33"/>
  <c r="AX1818" i="33"/>
  <c r="AT1818" i="33"/>
  <c r="AV1818" i="33"/>
  <c r="AS1818" i="33"/>
  <c r="AT2463" i="33"/>
  <c r="AU2463" i="33"/>
  <c r="AV2463" i="33"/>
  <c r="AW2463" i="33"/>
  <c r="AT2451" i="33"/>
  <c r="AU2451" i="33"/>
  <c r="AV2451" i="33"/>
  <c r="AW2451" i="33"/>
  <c r="AT2439" i="33"/>
  <c r="AU2439" i="33"/>
  <c r="AV2439" i="33"/>
  <c r="AW2439" i="33"/>
  <c r="AT2427" i="33"/>
  <c r="AU2427" i="33"/>
  <c r="AV2427" i="33"/>
  <c r="AW2427" i="33"/>
  <c r="AT2415" i="33"/>
  <c r="AU2415" i="33"/>
  <c r="AV2415" i="33"/>
  <c r="AW2415" i="33"/>
  <c r="AX2415" i="33"/>
  <c r="AT2403" i="33"/>
  <c r="AU2403" i="33"/>
  <c r="AV2403" i="33"/>
  <c r="AW2403" i="33"/>
  <c r="AX2403" i="33"/>
  <c r="AT2391" i="33"/>
  <c r="AU2391" i="33"/>
  <c r="AV2391" i="33"/>
  <c r="AW2391" i="33"/>
  <c r="AX2391" i="33"/>
  <c r="AT2379" i="33"/>
  <c r="AU2379" i="33"/>
  <c r="AV2379" i="33"/>
  <c r="AW2379" i="33"/>
  <c r="AX2379" i="33"/>
  <c r="AT2367" i="33"/>
  <c r="AU2367" i="33"/>
  <c r="AV2367" i="33"/>
  <c r="AW2367" i="33"/>
  <c r="AX2367" i="33"/>
  <c r="AT2355" i="33"/>
  <c r="AU2355" i="33"/>
  <c r="AV2355" i="33"/>
  <c r="AW2355" i="33"/>
  <c r="AX2355" i="33"/>
  <c r="AT2343" i="33"/>
  <c r="AU2343" i="33"/>
  <c r="AV2343" i="33"/>
  <c r="AW2343" i="33"/>
  <c r="AX2343" i="33"/>
  <c r="AS2331" i="33"/>
  <c r="AU2331" i="33"/>
  <c r="AV2331" i="33"/>
  <c r="AW2331" i="33"/>
  <c r="AX2331" i="33"/>
  <c r="AT2331" i="33"/>
  <c r="AS2319" i="33"/>
  <c r="AU2319" i="33"/>
  <c r="AV2319" i="33"/>
  <c r="AW2319" i="33"/>
  <c r="AX2319" i="33"/>
  <c r="AT2319" i="33"/>
  <c r="AS2307" i="33"/>
  <c r="AU2307" i="33"/>
  <c r="AV2307" i="33"/>
  <c r="AW2307" i="33"/>
  <c r="AX2307" i="33"/>
  <c r="AT2307" i="33"/>
  <c r="AS2295" i="33"/>
  <c r="AU2295" i="33"/>
  <c r="AV2295" i="33"/>
  <c r="AW2295" i="33"/>
  <c r="AX2295" i="33"/>
  <c r="AT2295" i="33"/>
  <c r="AS2283" i="33"/>
  <c r="AU2283" i="33"/>
  <c r="AV2283" i="33"/>
  <c r="AW2283" i="33"/>
  <c r="AX2283" i="33"/>
  <c r="AT2283" i="33"/>
  <c r="AS2271" i="33"/>
  <c r="AU2271" i="33"/>
  <c r="AV2271" i="33"/>
  <c r="AW2271" i="33"/>
  <c r="AX2271" i="33"/>
  <c r="AT2271" i="33"/>
  <c r="AS2259" i="33"/>
  <c r="AU2259" i="33"/>
  <c r="AV2259" i="33"/>
  <c r="AW2259" i="33"/>
  <c r="AX2259" i="33"/>
  <c r="AT2259" i="33"/>
  <c r="AS2247" i="33"/>
  <c r="AU2247" i="33"/>
  <c r="AV2247" i="33"/>
  <c r="AW2247" i="33"/>
  <c r="AX2247" i="33"/>
  <c r="AT2247" i="33"/>
  <c r="AS2235" i="33"/>
  <c r="AU2235" i="33"/>
  <c r="AV2235" i="33"/>
  <c r="AW2235" i="33"/>
  <c r="AX2235" i="33"/>
  <c r="AT2235" i="33"/>
  <c r="AS2223" i="33"/>
  <c r="AU2223" i="33"/>
  <c r="AV2223" i="33"/>
  <c r="AW2223" i="33"/>
  <c r="AX2223" i="33"/>
  <c r="AT2223" i="33"/>
  <c r="AS2211" i="33"/>
  <c r="AU2211" i="33"/>
  <c r="AV2211" i="33"/>
  <c r="AW2211" i="33"/>
  <c r="AX2211" i="33"/>
  <c r="AT2211" i="33"/>
  <c r="AS2199" i="33"/>
  <c r="AU2199" i="33"/>
  <c r="AV2199" i="33"/>
  <c r="AW2199" i="33"/>
  <c r="AX2199" i="33"/>
  <c r="AT2199" i="33"/>
  <c r="AS2187" i="33"/>
  <c r="AU2187" i="33"/>
  <c r="AV2187" i="33"/>
  <c r="AW2187" i="33"/>
  <c r="AX2187" i="33"/>
  <c r="AT2187" i="33"/>
  <c r="AS2175" i="33"/>
  <c r="AU2175" i="33"/>
  <c r="AV2175" i="33"/>
  <c r="AW2175" i="33"/>
  <c r="AX2175" i="33"/>
  <c r="AT2175" i="33"/>
  <c r="AS2163" i="33"/>
  <c r="AU2163" i="33"/>
  <c r="AV2163" i="33"/>
  <c r="AW2163" i="33"/>
  <c r="AX2163" i="33"/>
  <c r="AT2163" i="33"/>
  <c r="AS2151" i="33"/>
  <c r="AU2151" i="33"/>
  <c r="AV2151" i="33"/>
  <c r="AW2151" i="33"/>
  <c r="AX2151" i="33"/>
  <c r="AT2151" i="33"/>
  <c r="AS2139" i="33"/>
  <c r="AU2139" i="33"/>
  <c r="AV2139" i="33"/>
  <c r="AW2139" i="33"/>
  <c r="AX2139" i="33"/>
  <c r="AT2139" i="33"/>
  <c r="AS2127" i="33"/>
  <c r="AT2127" i="33"/>
  <c r="AU2127" i="33"/>
  <c r="AV2127" i="33"/>
  <c r="AW2127" i="33"/>
  <c r="AS2115" i="33"/>
  <c r="AT2115" i="33"/>
  <c r="AU2115" i="33"/>
  <c r="AV2115" i="33"/>
  <c r="AW2115" i="33"/>
  <c r="X2103" i="33"/>
  <c r="AS2103" i="33"/>
  <c r="AT2103" i="33"/>
  <c r="AU2103" i="33"/>
  <c r="AV2103" i="33"/>
  <c r="AW2103" i="33"/>
  <c r="AS2091" i="33"/>
  <c r="AT2091" i="33"/>
  <c r="AU2091" i="33"/>
  <c r="AV2091" i="33"/>
  <c r="AW2091" i="33"/>
  <c r="X2079" i="33"/>
  <c r="AS2079" i="33"/>
  <c r="AT2079" i="33"/>
  <c r="AU2079" i="33"/>
  <c r="AV2079" i="33"/>
  <c r="AW2079" i="33"/>
  <c r="AS2067" i="33"/>
  <c r="AT2067" i="33"/>
  <c r="AU2067" i="33"/>
  <c r="AV2067" i="33"/>
  <c r="AW2067" i="33"/>
  <c r="X2055" i="33"/>
  <c r="AS2055" i="33"/>
  <c r="AT2055" i="33"/>
  <c r="AU2055" i="33"/>
  <c r="AV2055" i="33"/>
  <c r="AW2055" i="33"/>
  <c r="AT2043" i="33"/>
  <c r="AU2043" i="33"/>
  <c r="AW2043" i="33"/>
  <c r="AX2043" i="33"/>
  <c r="AS2043" i="33"/>
  <c r="AV2043" i="33"/>
  <c r="X2031" i="33"/>
  <c r="AS2031" i="33"/>
  <c r="AT2031" i="33"/>
  <c r="AU2031" i="33"/>
  <c r="AW2031" i="33"/>
  <c r="AX2031" i="33"/>
  <c r="AV2031" i="33"/>
  <c r="AS2019" i="33"/>
  <c r="AT2019" i="33"/>
  <c r="AU2019" i="33"/>
  <c r="AW2019" i="33"/>
  <c r="AX2019" i="33"/>
  <c r="AV2019" i="33"/>
  <c r="X2007" i="33"/>
  <c r="AS2007" i="33"/>
  <c r="AT2007" i="33"/>
  <c r="AU2007" i="33"/>
  <c r="AW2007" i="33"/>
  <c r="AX2007" i="33"/>
  <c r="AV2007" i="33"/>
  <c r="AS1995" i="33"/>
  <c r="AT1995" i="33"/>
  <c r="AU1995" i="33"/>
  <c r="AW1995" i="33"/>
  <c r="AX1995" i="33"/>
  <c r="AV1995" i="33"/>
  <c r="X1983" i="33"/>
  <c r="AS1983" i="33"/>
  <c r="AT1983" i="33"/>
  <c r="AU1983" i="33"/>
  <c r="AW1983" i="33"/>
  <c r="AX1983" i="33"/>
  <c r="AV1983" i="33"/>
  <c r="AT1971" i="33"/>
  <c r="AU1971" i="33"/>
  <c r="AV1971" i="33"/>
  <c r="AW1971" i="33"/>
  <c r="AX1971" i="33"/>
  <c r="AS1971" i="33"/>
  <c r="X1959" i="33"/>
  <c r="AX1959" i="33"/>
  <c r="AS1959" i="33"/>
  <c r="AU1959" i="33"/>
  <c r="AV1959" i="33"/>
  <c r="AW1959" i="33"/>
  <c r="AT1959" i="33"/>
  <c r="AX1947" i="33"/>
  <c r="AS1947" i="33"/>
  <c r="AU1947" i="33"/>
  <c r="AV1947" i="33"/>
  <c r="AW1947" i="33"/>
  <c r="AT1947" i="33"/>
  <c r="X1935" i="33"/>
  <c r="AX1935" i="33"/>
  <c r="AS1935" i="33"/>
  <c r="AU1935" i="33"/>
  <c r="AV1935" i="33"/>
  <c r="AW1935" i="33"/>
  <c r="AT1935" i="33"/>
  <c r="AU1923" i="33"/>
  <c r="AW1923" i="33"/>
  <c r="AX1923" i="33"/>
  <c r="AS1923" i="33"/>
  <c r="AT1923" i="33"/>
  <c r="AV1923" i="33"/>
  <c r="X1911" i="33"/>
  <c r="AU1911" i="33"/>
  <c r="AW1911" i="33"/>
  <c r="AX1911" i="33"/>
  <c r="AS1911" i="33"/>
  <c r="AT1911" i="33"/>
  <c r="AV1911" i="33"/>
  <c r="AU1899" i="33"/>
  <c r="AW1899" i="33"/>
  <c r="AX1899" i="33"/>
  <c r="AV1899" i="33"/>
  <c r="AS1899" i="33"/>
  <c r="AT1899" i="33"/>
  <c r="X1887" i="33"/>
  <c r="AU1887" i="33"/>
  <c r="AV1887" i="33"/>
  <c r="AW1887" i="33"/>
  <c r="AX1887" i="33"/>
  <c r="AS1887" i="33"/>
  <c r="AT1887" i="33"/>
  <c r="AU1875" i="33"/>
  <c r="AV1875" i="33"/>
  <c r="AW1875" i="33"/>
  <c r="AX1875" i="33"/>
  <c r="AT1875" i="33"/>
  <c r="AS1875" i="33"/>
  <c r="X1863" i="33"/>
  <c r="AU1863" i="33"/>
  <c r="AV1863" i="33"/>
  <c r="AW1863" i="33"/>
  <c r="AX1863" i="33"/>
  <c r="AS1863" i="33"/>
  <c r="AT1863" i="33"/>
  <c r="AU1851" i="33"/>
  <c r="AV1851" i="33"/>
  <c r="AW1851" i="33"/>
  <c r="AX1851" i="33"/>
  <c r="AS1851" i="33"/>
  <c r="AT1851" i="33"/>
  <c r="X1839" i="33"/>
  <c r="AU1839" i="33"/>
  <c r="AV1839" i="33"/>
  <c r="AW1839" i="33"/>
  <c r="AX1839" i="33"/>
  <c r="AT1839" i="33"/>
  <c r="AS1839" i="33"/>
  <c r="AU1827" i="33"/>
  <c r="AV1827" i="33"/>
  <c r="AW1827" i="33"/>
  <c r="AX1827" i="33"/>
  <c r="AS1827" i="33"/>
  <c r="AT1827" i="33"/>
  <c r="X1815" i="33"/>
  <c r="AU1815" i="33"/>
  <c r="AV1815" i="33"/>
  <c r="AW1815" i="33"/>
  <c r="AX1815" i="33"/>
  <c r="AS1815" i="33"/>
  <c r="AT1815" i="33"/>
  <c r="AU1803" i="33"/>
  <c r="AV1803" i="33"/>
  <c r="AW1803" i="33"/>
  <c r="AX1803" i="33"/>
  <c r="AT1803" i="33"/>
  <c r="AS1803" i="33"/>
  <c r="AU1791" i="33"/>
  <c r="AV1791" i="33"/>
  <c r="AW1791" i="33"/>
  <c r="AX1791" i="33"/>
  <c r="AS1791" i="33"/>
  <c r="AT1791" i="33"/>
  <c r="AS1779" i="33"/>
  <c r="AT1779" i="33"/>
  <c r="AU1779" i="33"/>
  <c r="AV1779" i="33"/>
  <c r="AW1779" i="33"/>
  <c r="AX1779" i="33"/>
  <c r="A1767" i="33"/>
  <c r="C1767" i="33" s="1"/>
  <c r="AS1767" i="33"/>
  <c r="AT1767" i="33"/>
  <c r="AU1767" i="33"/>
  <c r="AV1767" i="33"/>
  <c r="AW1767" i="33"/>
  <c r="AX1767" i="33"/>
  <c r="AS1755" i="33"/>
  <c r="AT1755" i="33"/>
  <c r="AU1755" i="33"/>
  <c r="AW1755" i="33"/>
  <c r="AX1755" i="33"/>
  <c r="X1743" i="33"/>
  <c r="AS1743" i="33"/>
  <c r="AT1743" i="33"/>
  <c r="AU1743" i="33"/>
  <c r="AW1743" i="33"/>
  <c r="AX1743" i="33"/>
  <c r="AX2067" i="33"/>
  <c r="AS2430" i="33"/>
  <c r="AT2430" i="33"/>
  <c r="AU2430" i="33"/>
  <c r="AW2430" i="33"/>
  <c r="AU2262" i="33"/>
  <c r="AW2262" i="33"/>
  <c r="AX2262" i="33"/>
  <c r="AS2262" i="33"/>
  <c r="AT2262" i="33"/>
  <c r="AV2262" i="33"/>
  <c r="AT2094" i="33"/>
  <c r="AU2094" i="33"/>
  <c r="AW2094" i="33"/>
  <c r="AX2094" i="33"/>
  <c r="AS2094" i="33"/>
  <c r="AX1950" i="33"/>
  <c r="AS1950" i="33"/>
  <c r="AT1950" i="33"/>
  <c r="AV1950" i="33"/>
  <c r="AW1950" i="33"/>
  <c r="AU1950" i="33"/>
  <c r="AU1758" i="33"/>
  <c r="AS1758" i="33"/>
  <c r="AW1758" i="33"/>
  <c r="AT1758" i="33"/>
  <c r="AX1758" i="33"/>
  <c r="AS2462" i="33"/>
  <c r="AT2462" i="33"/>
  <c r="AU2462" i="33"/>
  <c r="AW2462" i="33"/>
  <c r="X2450" i="33"/>
  <c r="AS2450" i="33"/>
  <c r="AT2450" i="33"/>
  <c r="AU2450" i="33"/>
  <c r="AW2450" i="33"/>
  <c r="AS2438" i="33"/>
  <c r="AT2438" i="33"/>
  <c r="AU2438" i="33"/>
  <c r="AW2438" i="33"/>
  <c r="X2426" i="33"/>
  <c r="AS2426" i="33"/>
  <c r="AT2426" i="33"/>
  <c r="AU2426" i="33"/>
  <c r="AW2426" i="33"/>
  <c r="AS2414" i="33"/>
  <c r="AT2414" i="33"/>
  <c r="AU2414" i="33"/>
  <c r="AW2414" i="33"/>
  <c r="X2402" i="33"/>
  <c r="AX2402" i="33"/>
  <c r="AS2402" i="33"/>
  <c r="AT2402" i="33"/>
  <c r="AU2402" i="33"/>
  <c r="AW2402" i="33"/>
  <c r="AX2390" i="33"/>
  <c r="AS2390" i="33"/>
  <c r="AT2390" i="33"/>
  <c r="AU2390" i="33"/>
  <c r="AW2390" i="33"/>
  <c r="X2378" i="33"/>
  <c r="AX2378" i="33"/>
  <c r="AS2378" i="33"/>
  <c r="AT2378" i="33"/>
  <c r="AU2378" i="33"/>
  <c r="AW2378" i="33"/>
  <c r="AX2366" i="33"/>
  <c r="AS2366" i="33"/>
  <c r="AT2366" i="33"/>
  <c r="AU2366" i="33"/>
  <c r="AW2366" i="33"/>
  <c r="X2354" i="33"/>
  <c r="AX2354" i="33"/>
  <c r="AS2354" i="33"/>
  <c r="AT2354" i="33"/>
  <c r="AU2354" i="33"/>
  <c r="AW2354" i="33"/>
  <c r="AX2342" i="33"/>
  <c r="AS2342" i="33"/>
  <c r="AT2342" i="33"/>
  <c r="AU2342" i="33"/>
  <c r="AW2342" i="33"/>
  <c r="X2330" i="33"/>
  <c r="AU2330" i="33"/>
  <c r="AW2330" i="33"/>
  <c r="AX2330" i="33"/>
  <c r="AS2330" i="33"/>
  <c r="AT2330" i="33"/>
  <c r="AU2318" i="33"/>
  <c r="AW2318" i="33"/>
  <c r="AX2318" i="33"/>
  <c r="AS2318" i="33"/>
  <c r="AT2318" i="33"/>
  <c r="X2306" i="33"/>
  <c r="AU2306" i="33"/>
  <c r="AW2306" i="33"/>
  <c r="AX2306" i="33"/>
  <c r="AS2306" i="33"/>
  <c r="AT2306" i="33"/>
  <c r="AU2294" i="33"/>
  <c r="AW2294" i="33"/>
  <c r="AX2294" i="33"/>
  <c r="AS2294" i="33"/>
  <c r="AT2294" i="33"/>
  <c r="X2282" i="33"/>
  <c r="AU2282" i="33"/>
  <c r="AW2282" i="33"/>
  <c r="AX2282" i="33"/>
  <c r="AS2282" i="33"/>
  <c r="AT2282" i="33"/>
  <c r="AU2270" i="33"/>
  <c r="AW2270" i="33"/>
  <c r="AX2270" i="33"/>
  <c r="AS2270" i="33"/>
  <c r="AT2270" i="33"/>
  <c r="X2258" i="33"/>
  <c r="AU2258" i="33"/>
  <c r="AW2258" i="33"/>
  <c r="AX2258" i="33"/>
  <c r="AS2258" i="33"/>
  <c r="AT2258" i="33"/>
  <c r="AU2246" i="33"/>
  <c r="AW2246" i="33"/>
  <c r="AX2246" i="33"/>
  <c r="AS2246" i="33"/>
  <c r="AT2246" i="33"/>
  <c r="X2234" i="33"/>
  <c r="AU2234" i="33"/>
  <c r="AW2234" i="33"/>
  <c r="AX2234" i="33"/>
  <c r="AS2234" i="33"/>
  <c r="AT2234" i="33"/>
  <c r="AU2222" i="33"/>
  <c r="AW2222" i="33"/>
  <c r="AX2222" i="33"/>
  <c r="AS2222" i="33"/>
  <c r="AT2222" i="33"/>
  <c r="X2210" i="33"/>
  <c r="AU2210" i="33"/>
  <c r="AW2210" i="33"/>
  <c r="AX2210" i="33"/>
  <c r="AS2210" i="33"/>
  <c r="AT2210" i="33"/>
  <c r="AU2198" i="33"/>
  <c r="AW2198" i="33"/>
  <c r="AX2198" i="33"/>
  <c r="AS2198" i="33"/>
  <c r="AT2198" i="33"/>
  <c r="X2186" i="33"/>
  <c r="AU2186" i="33"/>
  <c r="AW2186" i="33"/>
  <c r="AX2186" i="33"/>
  <c r="AS2186" i="33"/>
  <c r="AT2186" i="33"/>
  <c r="AU2174" i="33"/>
  <c r="AW2174" i="33"/>
  <c r="AX2174" i="33"/>
  <c r="AS2174" i="33"/>
  <c r="AT2174" i="33"/>
  <c r="X2162" i="33"/>
  <c r="AU2162" i="33"/>
  <c r="AW2162" i="33"/>
  <c r="AX2162" i="33"/>
  <c r="AS2162" i="33"/>
  <c r="AT2162" i="33"/>
  <c r="AU2150" i="33"/>
  <c r="AW2150" i="33"/>
  <c r="AX2150" i="33"/>
  <c r="AS2150" i="33"/>
  <c r="AT2150" i="33"/>
  <c r="X2138" i="33"/>
  <c r="AU2138" i="33"/>
  <c r="AW2138" i="33"/>
  <c r="AX2138" i="33"/>
  <c r="AS2138" i="33"/>
  <c r="AT2138" i="33"/>
  <c r="AT2126" i="33"/>
  <c r="AU2126" i="33"/>
  <c r="AW2126" i="33"/>
  <c r="AX2126" i="33"/>
  <c r="AS2126" i="33"/>
  <c r="AV2126" i="33"/>
  <c r="AT2114" i="33"/>
  <c r="AU2114" i="33"/>
  <c r="AW2114" i="33"/>
  <c r="AX2114" i="33"/>
  <c r="AS2114" i="33"/>
  <c r="AV2114" i="33"/>
  <c r="AT2102" i="33"/>
  <c r="AU2102" i="33"/>
  <c r="AW2102" i="33"/>
  <c r="AX2102" i="33"/>
  <c r="AS2102" i="33"/>
  <c r="AV2102" i="33"/>
  <c r="AT2090" i="33"/>
  <c r="AU2090" i="33"/>
  <c r="AW2090" i="33"/>
  <c r="AX2090" i="33"/>
  <c r="AS2090" i="33"/>
  <c r="AV2090" i="33"/>
  <c r="AT2078" i="33"/>
  <c r="AU2078" i="33"/>
  <c r="AW2078" i="33"/>
  <c r="AX2078" i="33"/>
  <c r="AS2078" i="33"/>
  <c r="AV2078" i="33"/>
  <c r="AT2066" i="33"/>
  <c r="AU2066" i="33"/>
  <c r="AW2066" i="33"/>
  <c r="AX2066" i="33"/>
  <c r="AS2066" i="33"/>
  <c r="AV2066" i="33"/>
  <c r="AX2054" i="33"/>
  <c r="AS2054" i="33"/>
  <c r="AT2054" i="33"/>
  <c r="AV2054" i="33"/>
  <c r="AW2054" i="33"/>
  <c r="AU2054" i="33"/>
  <c r="AX2042" i="33"/>
  <c r="AS2042" i="33"/>
  <c r="AT2042" i="33"/>
  <c r="AU2042" i="33"/>
  <c r="AV2042" i="33"/>
  <c r="AW2030" i="33"/>
  <c r="AX2030" i="33"/>
  <c r="AS2030" i="33"/>
  <c r="AT2030" i="33"/>
  <c r="AU2030" i="33"/>
  <c r="AV2030" i="33"/>
  <c r="AW2018" i="33"/>
  <c r="AX2018" i="33"/>
  <c r="AS2018" i="33"/>
  <c r="AT2018" i="33"/>
  <c r="AV2018" i="33"/>
  <c r="AW2006" i="33"/>
  <c r="AX2006" i="33"/>
  <c r="AS2006" i="33"/>
  <c r="AT2006" i="33"/>
  <c r="AU2006" i="33"/>
  <c r="AV2006" i="33"/>
  <c r="AW1994" i="33"/>
  <c r="AX1994" i="33"/>
  <c r="AS1994" i="33"/>
  <c r="AT1994" i="33"/>
  <c r="AV1994" i="33"/>
  <c r="AU1994" i="33"/>
  <c r="AW1982" i="33"/>
  <c r="AX1982" i="33"/>
  <c r="AS1982" i="33"/>
  <c r="AT1982" i="33"/>
  <c r="AU1982" i="33"/>
  <c r="AV1982" i="33"/>
  <c r="AX1970" i="33"/>
  <c r="AS1970" i="33"/>
  <c r="AT1970" i="33"/>
  <c r="AU1970" i="33"/>
  <c r="AV1970" i="33"/>
  <c r="AW1970" i="33"/>
  <c r="AX1958" i="33"/>
  <c r="AS1958" i="33"/>
  <c r="AT1958" i="33"/>
  <c r="AU1958" i="33"/>
  <c r="AV1958" i="33"/>
  <c r="AW1958" i="33"/>
  <c r="AX1946" i="33"/>
  <c r="AS1946" i="33"/>
  <c r="AT1946" i="33"/>
  <c r="AU1946" i="33"/>
  <c r="AV1946" i="33"/>
  <c r="AW1946" i="33"/>
  <c r="AX1934" i="33"/>
  <c r="AS1934" i="33"/>
  <c r="AT1934" i="33"/>
  <c r="AU1934" i="33"/>
  <c r="AV1934" i="33"/>
  <c r="AW1934" i="33"/>
  <c r="AU1922" i="33"/>
  <c r="AV1922" i="33"/>
  <c r="AS1922" i="33"/>
  <c r="AT1922" i="33"/>
  <c r="AW1922" i="33"/>
  <c r="AX1922" i="33"/>
  <c r="AU1910" i="33"/>
  <c r="AV1910" i="33"/>
  <c r="AW1910" i="33"/>
  <c r="AX1910" i="33"/>
  <c r="AS1910" i="33"/>
  <c r="AU1898" i="33"/>
  <c r="AV1898" i="33"/>
  <c r="AS1898" i="33"/>
  <c r="AT1898" i="33"/>
  <c r="AW1898" i="33"/>
  <c r="AX1898" i="33"/>
  <c r="AU1886" i="33"/>
  <c r="AW1886" i="33"/>
  <c r="AX1886" i="33"/>
  <c r="AS1886" i="33"/>
  <c r="AV1886" i="33"/>
  <c r="AT1886" i="33"/>
  <c r="AU1874" i="33"/>
  <c r="AW1874" i="33"/>
  <c r="AX1874" i="33"/>
  <c r="AS1874" i="33"/>
  <c r="AT1874" i="33"/>
  <c r="AV1874" i="33"/>
  <c r="AU1862" i="33"/>
  <c r="AW1862" i="33"/>
  <c r="AX1862" i="33"/>
  <c r="AS1862" i="33"/>
  <c r="AT1862" i="33"/>
  <c r="AV1862" i="33"/>
  <c r="AU1850" i="33"/>
  <c r="AW1850" i="33"/>
  <c r="AX1850" i="33"/>
  <c r="AS1850" i="33"/>
  <c r="AV1850" i="33"/>
  <c r="AT1850" i="33"/>
  <c r="Y1838" i="33"/>
  <c r="AU1838" i="33"/>
  <c r="AW1838" i="33"/>
  <c r="AX1838" i="33"/>
  <c r="AS1838" i="33"/>
  <c r="AT1838" i="33"/>
  <c r="AV1838" i="33"/>
  <c r="AU1826" i="33"/>
  <c r="AW1826" i="33"/>
  <c r="AX1826" i="33"/>
  <c r="AS1826" i="33"/>
  <c r="AT1826" i="33"/>
  <c r="AV1826" i="33"/>
  <c r="AU1814" i="33"/>
  <c r="AW1814" i="33"/>
  <c r="AX1814" i="33"/>
  <c r="AS1814" i="33"/>
  <c r="AV1814" i="33"/>
  <c r="AT1814" i="33"/>
  <c r="AU1802" i="33"/>
  <c r="AW1802" i="33"/>
  <c r="AX1802" i="33"/>
  <c r="AS1802" i="33"/>
  <c r="AT1802" i="33"/>
  <c r="AV1802" i="33"/>
  <c r="AU1790" i="33"/>
  <c r="AW1790" i="33"/>
  <c r="AX1790" i="33"/>
  <c r="AS1790" i="33"/>
  <c r="AT1790" i="33"/>
  <c r="AV1790" i="33"/>
  <c r="AS1778" i="33"/>
  <c r="AW1778" i="33"/>
  <c r="AV1778" i="33"/>
  <c r="AX1778" i="33"/>
  <c r="AT1778" i="33"/>
  <c r="AU1778" i="33"/>
  <c r="AS1766" i="33"/>
  <c r="AX1766" i="33"/>
  <c r="AW1766" i="33"/>
  <c r="AT1766" i="33"/>
  <c r="AU1766" i="33"/>
  <c r="AV1766" i="33"/>
  <c r="AU1754" i="33"/>
  <c r="AS1754" i="33"/>
  <c r="AT1754" i="33"/>
  <c r="AW1754" i="33"/>
  <c r="AX1754" i="33"/>
  <c r="AU1742" i="33"/>
  <c r="AS1742" i="33"/>
  <c r="AT1742" i="33"/>
  <c r="AX1742" i="33"/>
  <c r="AW1742" i="33"/>
  <c r="AX2467" i="33"/>
  <c r="AX2455" i="33"/>
  <c r="AX2443" i="33"/>
  <c r="AX2431" i="33"/>
  <c r="AX2419" i="33"/>
  <c r="AX2334" i="33"/>
  <c r="AS2334" i="33"/>
  <c r="AT2334" i="33"/>
  <c r="AU2334" i="33"/>
  <c r="AW2334" i="33"/>
  <c r="X2202" i="33"/>
  <c r="AU2202" i="33"/>
  <c r="AW2202" i="33"/>
  <c r="AX2202" i="33"/>
  <c r="AS2202" i="33"/>
  <c r="AT2202" i="33"/>
  <c r="AV2202" i="33"/>
  <c r="AX2034" i="33"/>
  <c r="AS2034" i="33"/>
  <c r="AT2034" i="33"/>
  <c r="AU2034" i="33"/>
  <c r="AV2034" i="33"/>
  <c r="AW2034" i="33"/>
  <c r="AU1878" i="33"/>
  <c r="AW1878" i="33"/>
  <c r="AX1878" i="33"/>
  <c r="AT1878" i="33"/>
  <c r="AV1878" i="33"/>
  <c r="AS1878" i="33"/>
  <c r="Y2461" i="33"/>
  <c r="AT2461" i="33"/>
  <c r="AU2461" i="33"/>
  <c r="AV2461" i="33"/>
  <c r="AW2461" i="33"/>
  <c r="AT2449" i="33"/>
  <c r="AU2449" i="33"/>
  <c r="AV2449" i="33"/>
  <c r="AW2449" i="33"/>
  <c r="Y2437" i="33"/>
  <c r="AT2437" i="33"/>
  <c r="AU2437" i="33"/>
  <c r="AV2437" i="33"/>
  <c r="AW2437" i="33"/>
  <c r="AT2425" i="33"/>
  <c r="AU2425" i="33"/>
  <c r="AV2425" i="33"/>
  <c r="AW2425" i="33"/>
  <c r="Y2413" i="33"/>
  <c r="AT2413" i="33"/>
  <c r="AU2413" i="33"/>
  <c r="AV2413" i="33"/>
  <c r="AW2413" i="33"/>
  <c r="AX2413" i="33"/>
  <c r="AT2401" i="33"/>
  <c r="AU2401" i="33"/>
  <c r="AV2401" i="33"/>
  <c r="AW2401" i="33"/>
  <c r="AX2401" i="33"/>
  <c r="Y2389" i="33"/>
  <c r="AT2389" i="33"/>
  <c r="AU2389" i="33"/>
  <c r="AV2389" i="33"/>
  <c r="AW2389" i="33"/>
  <c r="AX2389" i="33"/>
  <c r="AT2377" i="33"/>
  <c r="AU2377" i="33"/>
  <c r="AV2377" i="33"/>
  <c r="AW2377" i="33"/>
  <c r="AX2377" i="33"/>
  <c r="Y2365" i="33"/>
  <c r="AT2365" i="33"/>
  <c r="AU2365" i="33"/>
  <c r="AV2365" i="33"/>
  <c r="AW2365" i="33"/>
  <c r="AX2365" i="33"/>
  <c r="AT2353" i="33"/>
  <c r="AU2353" i="33"/>
  <c r="AV2353" i="33"/>
  <c r="AW2353" i="33"/>
  <c r="AX2353" i="33"/>
  <c r="Y2341" i="33"/>
  <c r="AT2341" i="33"/>
  <c r="AU2341" i="33"/>
  <c r="AV2341" i="33"/>
  <c r="AW2341" i="33"/>
  <c r="AX2341" i="33"/>
  <c r="AS2329" i="33"/>
  <c r="AU2329" i="33"/>
  <c r="AV2329" i="33"/>
  <c r="AW2329" i="33"/>
  <c r="AT2329" i="33"/>
  <c r="AX2329" i="33"/>
  <c r="Y2317" i="33"/>
  <c r="AS2317" i="33"/>
  <c r="AU2317" i="33"/>
  <c r="AV2317" i="33"/>
  <c r="AW2317" i="33"/>
  <c r="AT2317" i="33"/>
  <c r="AX2317" i="33"/>
  <c r="AS2305" i="33"/>
  <c r="AU2305" i="33"/>
  <c r="AV2305" i="33"/>
  <c r="AW2305" i="33"/>
  <c r="AT2305" i="33"/>
  <c r="AX2305" i="33"/>
  <c r="Y2293" i="33"/>
  <c r="AS2293" i="33"/>
  <c r="AU2293" i="33"/>
  <c r="AV2293" i="33"/>
  <c r="AW2293" i="33"/>
  <c r="AT2293" i="33"/>
  <c r="AX2293" i="33"/>
  <c r="AS2281" i="33"/>
  <c r="AU2281" i="33"/>
  <c r="AV2281" i="33"/>
  <c r="AW2281" i="33"/>
  <c r="AT2281" i="33"/>
  <c r="AX2281" i="33"/>
  <c r="Y2269" i="33"/>
  <c r="AS2269" i="33"/>
  <c r="AU2269" i="33"/>
  <c r="AV2269" i="33"/>
  <c r="AW2269" i="33"/>
  <c r="AT2269" i="33"/>
  <c r="AX2269" i="33"/>
  <c r="AS2257" i="33"/>
  <c r="AU2257" i="33"/>
  <c r="AV2257" i="33"/>
  <c r="AW2257" i="33"/>
  <c r="AT2257" i="33"/>
  <c r="AX2257" i="33"/>
  <c r="Y2245" i="33"/>
  <c r="AS2245" i="33"/>
  <c r="AU2245" i="33"/>
  <c r="AV2245" i="33"/>
  <c r="AW2245" i="33"/>
  <c r="AT2245" i="33"/>
  <c r="AX2245" i="33"/>
  <c r="AS2233" i="33"/>
  <c r="AU2233" i="33"/>
  <c r="AV2233" i="33"/>
  <c r="AW2233" i="33"/>
  <c r="AT2233" i="33"/>
  <c r="AX2233" i="33"/>
  <c r="Y2221" i="33"/>
  <c r="AS2221" i="33"/>
  <c r="AU2221" i="33"/>
  <c r="AV2221" i="33"/>
  <c r="AW2221" i="33"/>
  <c r="AT2221" i="33"/>
  <c r="AX2221" i="33"/>
  <c r="AS2209" i="33"/>
  <c r="AU2209" i="33"/>
  <c r="AV2209" i="33"/>
  <c r="AW2209" i="33"/>
  <c r="AT2209" i="33"/>
  <c r="AX2209" i="33"/>
  <c r="Y2197" i="33"/>
  <c r="AS2197" i="33"/>
  <c r="AU2197" i="33"/>
  <c r="AV2197" i="33"/>
  <c r="AW2197" i="33"/>
  <c r="AT2197" i="33"/>
  <c r="AX2197" i="33"/>
  <c r="AS2185" i="33"/>
  <c r="AU2185" i="33"/>
  <c r="AV2185" i="33"/>
  <c r="AW2185" i="33"/>
  <c r="AT2185" i="33"/>
  <c r="AX2185" i="33"/>
  <c r="Y2173" i="33"/>
  <c r="AS2173" i="33"/>
  <c r="AU2173" i="33"/>
  <c r="AV2173" i="33"/>
  <c r="AW2173" i="33"/>
  <c r="AT2173" i="33"/>
  <c r="AX2173" i="33"/>
  <c r="AS2161" i="33"/>
  <c r="AU2161" i="33"/>
  <c r="AV2161" i="33"/>
  <c r="AW2161" i="33"/>
  <c r="AT2161" i="33"/>
  <c r="AX2161" i="33"/>
  <c r="Y2149" i="33"/>
  <c r="AS2149" i="33"/>
  <c r="AU2149" i="33"/>
  <c r="AV2149" i="33"/>
  <c r="AW2149" i="33"/>
  <c r="AT2149" i="33"/>
  <c r="AX2149" i="33"/>
  <c r="AS2137" i="33"/>
  <c r="AT2137" i="33"/>
  <c r="AU2137" i="33"/>
  <c r="AV2137" i="33"/>
  <c r="AW2137" i="33"/>
  <c r="AX2137" i="33"/>
  <c r="X2125" i="33"/>
  <c r="AS2125" i="33"/>
  <c r="AT2125" i="33"/>
  <c r="AU2125" i="33"/>
  <c r="AV2125" i="33"/>
  <c r="AW2125" i="33"/>
  <c r="AX2125" i="33"/>
  <c r="X2113" i="33"/>
  <c r="AS2113" i="33"/>
  <c r="AT2113" i="33"/>
  <c r="AU2113" i="33"/>
  <c r="AV2113" i="33"/>
  <c r="AW2113" i="33"/>
  <c r="AX2113" i="33"/>
  <c r="X2101" i="33"/>
  <c r="AS2101" i="33"/>
  <c r="AT2101" i="33"/>
  <c r="AU2101" i="33"/>
  <c r="AV2101" i="33"/>
  <c r="AW2101" i="33"/>
  <c r="AX2101" i="33"/>
  <c r="X2089" i="33"/>
  <c r="AS2089" i="33"/>
  <c r="AT2089" i="33"/>
  <c r="AU2089" i="33"/>
  <c r="AV2089" i="33"/>
  <c r="AW2089" i="33"/>
  <c r="AX2089" i="33"/>
  <c r="X2077" i="33"/>
  <c r="AS2077" i="33"/>
  <c r="AT2077" i="33"/>
  <c r="AU2077" i="33"/>
  <c r="AV2077" i="33"/>
  <c r="AW2077" i="33"/>
  <c r="AX2077" i="33"/>
  <c r="X2065" i="33"/>
  <c r="AS2065" i="33"/>
  <c r="AT2065" i="33"/>
  <c r="AU2065" i="33"/>
  <c r="AV2065" i="33"/>
  <c r="AW2065" i="33"/>
  <c r="AX2065" i="33"/>
  <c r="X2053" i="33"/>
  <c r="AS2053" i="33"/>
  <c r="AT2053" i="33"/>
  <c r="AU2053" i="33"/>
  <c r="AV2053" i="33"/>
  <c r="AX2053" i="33"/>
  <c r="AW2053" i="33"/>
  <c r="X2041" i="33"/>
  <c r="AS2041" i="33"/>
  <c r="AT2041" i="33"/>
  <c r="AV2041" i="33"/>
  <c r="AW2041" i="33"/>
  <c r="AX2041" i="33"/>
  <c r="AU2041" i="33"/>
  <c r="X2029" i="33"/>
  <c r="AS2029" i="33"/>
  <c r="AT2029" i="33"/>
  <c r="AU2029" i="33"/>
  <c r="AW2029" i="33"/>
  <c r="AX2029" i="33"/>
  <c r="AV2029" i="33"/>
  <c r="X2017" i="33"/>
  <c r="AS2017" i="33"/>
  <c r="AT2017" i="33"/>
  <c r="AU2017" i="33"/>
  <c r="AW2017" i="33"/>
  <c r="AX2017" i="33"/>
  <c r="AV2017" i="33"/>
  <c r="X2005" i="33"/>
  <c r="AS2005" i="33"/>
  <c r="AT2005" i="33"/>
  <c r="AU2005" i="33"/>
  <c r="AW2005" i="33"/>
  <c r="AX2005" i="33"/>
  <c r="AV2005" i="33"/>
  <c r="X1993" i="33"/>
  <c r="AS1993" i="33"/>
  <c r="AT1993" i="33"/>
  <c r="AU1993" i="33"/>
  <c r="AW1993" i="33"/>
  <c r="AX1993" i="33"/>
  <c r="AV1993" i="33"/>
  <c r="X1981" i="33"/>
  <c r="AS1981" i="33"/>
  <c r="AT1981" i="33"/>
  <c r="AU1981" i="33"/>
  <c r="AW1981" i="33"/>
  <c r="AX1981" i="33"/>
  <c r="AV1981" i="33"/>
  <c r="X1969" i="33"/>
  <c r="AS1969" i="33"/>
  <c r="AT1969" i="33"/>
  <c r="AU1969" i="33"/>
  <c r="AV1969" i="33"/>
  <c r="AX1969" i="33"/>
  <c r="AW1969" i="33"/>
  <c r="X1957" i="33"/>
  <c r="AX1957" i="33"/>
  <c r="AW1957" i="33"/>
  <c r="AS1957" i="33"/>
  <c r="AT1957" i="33"/>
  <c r="AV1957" i="33"/>
  <c r="AU1957" i="33"/>
  <c r="X1945" i="33"/>
  <c r="AX1945" i="33"/>
  <c r="AW1945" i="33"/>
  <c r="AS1945" i="33"/>
  <c r="AT1945" i="33"/>
  <c r="AV1945" i="33"/>
  <c r="AU1945" i="33"/>
  <c r="X1933" i="33"/>
  <c r="AX1933" i="33"/>
  <c r="AW1933" i="33"/>
  <c r="AS1933" i="33"/>
  <c r="AT1933" i="33"/>
  <c r="AV1933" i="33"/>
  <c r="AU1933" i="33"/>
  <c r="X1921" i="33"/>
  <c r="AU1921" i="33"/>
  <c r="AT1921" i="33"/>
  <c r="AV1921" i="33"/>
  <c r="AW1921" i="33"/>
  <c r="AS1921" i="33"/>
  <c r="AX1921" i="33"/>
  <c r="X1909" i="33"/>
  <c r="AU1909" i="33"/>
  <c r="AT1909" i="33"/>
  <c r="AV1909" i="33"/>
  <c r="AW1909" i="33"/>
  <c r="AS1909" i="33"/>
  <c r="AX1909" i="33"/>
  <c r="X1897" i="33"/>
  <c r="AU1897" i="33"/>
  <c r="AT1897" i="33"/>
  <c r="AV1897" i="33"/>
  <c r="AW1897" i="33"/>
  <c r="AS1897" i="33"/>
  <c r="AX1897" i="33"/>
  <c r="X1885" i="33"/>
  <c r="AU1885" i="33"/>
  <c r="AX1885" i="33"/>
  <c r="AS1885" i="33"/>
  <c r="AT1885" i="33"/>
  <c r="AV1885" i="33"/>
  <c r="AW1885" i="33"/>
  <c r="X1873" i="33"/>
  <c r="AU1873" i="33"/>
  <c r="AX1873" i="33"/>
  <c r="AS1873" i="33"/>
  <c r="AV1873" i="33"/>
  <c r="AW1873" i="33"/>
  <c r="AT1873" i="33"/>
  <c r="X1861" i="33"/>
  <c r="AU1861" i="33"/>
  <c r="AX1861" i="33"/>
  <c r="AS1861" i="33"/>
  <c r="AT1861" i="33"/>
  <c r="AV1861" i="33"/>
  <c r="AW1861" i="33"/>
  <c r="X1849" i="33"/>
  <c r="AU1849" i="33"/>
  <c r="AX1849" i="33"/>
  <c r="AS1849" i="33"/>
  <c r="AT1849" i="33"/>
  <c r="AV1849" i="33"/>
  <c r="AW1849" i="33"/>
  <c r="AU1837" i="33"/>
  <c r="AX1837" i="33"/>
  <c r="AS1837" i="33"/>
  <c r="AV1837" i="33"/>
  <c r="AW1837" i="33"/>
  <c r="AT1837" i="33"/>
  <c r="X1825" i="33"/>
  <c r="AU1825" i="33"/>
  <c r="AX1825" i="33"/>
  <c r="AS1825" i="33"/>
  <c r="AT1825" i="33"/>
  <c r="AV1825" i="33"/>
  <c r="AW1825" i="33"/>
  <c r="AU1813" i="33"/>
  <c r="AX1813" i="33"/>
  <c r="AS1813" i="33"/>
  <c r="AT1813" i="33"/>
  <c r="AV1813" i="33"/>
  <c r="AW1813" i="33"/>
  <c r="AU1801" i="33"/>
  <c r="AX1801" i="33"/>
  <c r="AS1801" i="33"/>
  <c r="AV1801" i="33"/>
  <c r="AW1801" i="33"/>
  <c r="AT1801" i="33"/>
  <c r="AU1789" i="33"/>
  <c r="AX1789" i="33"/>
  <c r="AS1789" i="33"/>
  <c r="AT1789" i="33"/>
  <c r="AV1789" i="33"/>
  <c r="AW1789" i="33"/>
  <c r="AS1777" i="33"/>
  <c r="AT1777" i="33"/>
  <c r="AU1777" i="33"/>
  <c r="AV1777" i="33"/>
  <c r="AW1777" i="33"/>
  <c r="AX1777" i="33"/>
  <c r="AS1765" i="33"/>
  <c r="AT1765" i="33"/>
  <c r="AU1765" i="33"/>
  <c r="AW1765" i="33"/>
  <c r="AX1765" i="33"/>
  <c r="AS1753" i="33"/>
  <c r="AT1753" i="33"/>
  <c r="AU1753" i="33"/>
  <c r="AW1753" i="33"/>
  <c r="AX1753" i="33"/>
  <c r="AS1741" i="33"/>
  <c r="AT1741" i="33"/>
  <c r="AU1741" i="33"/>
  <c r="AW1741" i="33"/>
  <c r="AX1741" i="33"/>
  <c r="AS2461" i="33"/>
  <c r="AS2449" i="33"/>
  <c r="AS2437" i="33"/>
  <c r="AS2425" i="33"/>
  <c r="AX2127" i="33"/>
  <c r="AX2055" i="33"/>
  <c r="X2418" i="33"/>
  <c r="AS2418" i="33"/>
  <c r="AT2418" i="33"/>
  <c r="AU2418" i="33"/>
  <c r="AW2418" i="33"/>
  <c r="X2346" i="33"/>
  <c r="AX2346" i="33"/>
  <c r="AS2346" i="33"/>
  <c r="AT2346" i="33"/>
  <c r="AU2346" i="33"/>
  <c r="AW2346" i="33"/>
  <c r="X2298" i="33"/>
  <c r="AU2298" i="33"/>
  <c r="AW2298" i="33"/>
  <c r="AX2298" i="33"/>
  <c r="AS2298" i="33"/>
  <c r="AT2298" i="33"/>
  <c r="AV2298" i="33"/>
  <c r="AU2238" i="33"/>
  <c r="AW2238" i="33"/>
  <c r="AX2238" i="33"/>
  <c r="AS2238" i="33"/>
  <c r="AT2238" i="33"/>
  <c r="AV2238" i="33"/>
  <c r="X2130" i="33"/>
  <c r="AT2130" i="33"/>
  <c r="AU2130" i="33"/>
  <c r="AW2130" i="33"/>
  <c r="AX2130" i="33"/>
  <c r="AS2130" i="33"/>
  <c r="AT2082" i="33"/>
  <c r="AU2082" i="33"/>
  <c r="AW2082" i="33"/>
  <c r="AX2082" i="33"/>
  <c r="AS2082" i="33"/>
  <c r="AW2022" i="33"/>
  <c r="AX2022" i="33"/>
  <c r="AS2022" i="33"/>
  <c r="AT2022" i="33"/>
  <c r="AU2022" i="33"/>
  <c r="AV2022" i="33"/>
  <c r="AX1974" i="33"/>
  <c r="AS1974" i="33"/>
  <c r="AT1974" i="33"/>
  <c r="AU1974" i="33"/>
  <c r="AW1974" i="33"/>
  <c r="AV1974" i="33"/>
  <c r="AU1902" i="33"/>
  <c r="AS1902" i="33"/>
  <c r="AT1902" i="33"/>
  <c r="AV1902" i="33"/>
  <c r="AW1902" i="33"/>
  <c r="AX1902" i="33"/>
  <c r="AU1866" i="33"/>
  <c r="AW1866" i="33"/>
  <c r="AX1866" i="33"/>
  <c r="AT1866" i="33"/>
  <c r="AV1866" i="33"/>
  <c r="AS1866" i="33"/>
  <c r="AU1830" i="33"/>
  <c r="AW1830" i="33"/>
  <c r="AX1830" i="33"/>
  <c r="AT1830" i="33"/>
  <c r="AV1830" i="33"/>
  <c r="AS1830" i="33"/>
  <c r="AU1794" i="33"/>
  <c r="AW1794" i="33"/>
  <c r="AX1794" i="33"/>
  <c r="AT1794" i="33"/>
  <c r="AV1794" i="33"/>
  <c r="AS1794" i="33"/>
  <c r="AS1782" i="33"/>
  <c r="AU1782" i="33"/>
  <c r="AW1782" i="33"/>
  <c r="AX1782" i="33"/>
  <c r="AT1782" i="33"/>
  <c r="AU1746" i="33"/>
  <c r="AS1746" i="33"/>
  <c r="AW1746" i="33"/>
  <c r="AX1746" i="33"/>
  <c r="AT1746" i="33"/>
  <c r="AS2460" i="33"/>
  <c r="AT2460" i="33"/>
  <c r="AU2460" i="33"/>
  <c r="AW2460" i="33"/>
  <c r="Z2448" i="33"/>
  <c r="AS2448" i="33"/>
  <c r="AT2448" i="33"/>
  <c r="AU2448" i="33"/>
  <c r="AW2448" i="33"/>
  <c r="Z2436" i="33"/>
  <c r="AS2436" i="33"/>
  <c r="AT2436" i="33"/>
  <c r="AU2436" i="33"/>
  <c r="AW2436" i="33"/>
  <c r="Z2424" i="33"/>
  <c r="AS2424" i="33"/>
  <c r="AT2424" i="33"/>
  <c r="AU2424" i="33"/>
  <c r="AW2424" i="33"/>
  <c r="AX2412" i="33"/>
  <c r="AS2412" i="33"/>
  <c r="AT2412" i="33"/>
  <c r="AU2412" i="33"/>
  <c r="AW2412" i="33"/>
  <c r="Z2400" i="33"/>
  <c r="AX2400" i="33"/>
  <c r="AS2400" i="33"/>
  <c r="AT2400" i="33"/>
  <c r="AU2400" i="33"/>
  <c r="AW2400" i="33"/>
  <c r="AX2388" i="33"/>
  <c r="AS2388" i="33"/>
  <c r="AT2388" i="33"/>
  <c r="AU2388" i="33"/>
  <c r="AW2388" i="33"/>
  <c r="Z2376" i="33"/>
  <c r="AX2376" i="33"/>
  <c r="AS2376" i="33"/>
  <c r="AT2376" i="33"/>
  <c r="AU2376" i="33"/>
  <c r="AW2376" i="33"/>
  <c r="AX2364" i="33"/>
  <c r="AS2364" i="33"/>
  <c r="AT2364" i="33"/>
  <c r="AU2364" i="33"/>
  <c r="AW2364" i="33"/>
  <c r="Z2352" i="33"/>
  <c r="AX2352" i="33"/>
  <c r="AS2352" i="33"/>
  <c r="AT2352" i="33"/>
  <c r="AU2352" i="33"/>
  <c r="AW2352" i="33"/>
  <c r="Z2340" i="33"/>
  <c r="AX2340" i="33"/>
  <c r="AS2340" i="33"/>
  <c r="AT2340" i="33"/>
  <c r="AU2340" i="33"/>
  <c r="AW2340" i="33"/>
  <c r="Z2328" i="33"/>
  <c r="AU2328" i="33"/>
  <c r="AW2328" i="33"/>
  <c r="AX2328" i="33"/>
  <c r="AS2328" i="33"/>
  <c r="AT2328" i="33"/>
  <c r="AV2328" i="33"/>
  <c r="AU2316" i="33"/>
  <c r="AW2316" i="33"/>
  <c r="AX2316" i="33"/>
  <c r="AS2316" i="33"/>
  <c r="AT2316" i="33"/>
  <c r="AV2316" i="33"/>
  <c r="Z2304" i="33"/>
  <c r="AU2304" i="33"/>
  <c r="AW2304" i="33"/>
  <c r="AX2304" i="33"/>
  <c r="AS2304" i="33"/>
  <c r="AT2304" i="33"/>
  <c r="AV2304" i="33"/>
  <c r="AU2292" i="33"/>
  <c r="AW2292" i="33"/>
  <c r="AX2292" i="33"/>
  <c r="AS2292" i="33"/>
  <c r="AT2292" i="33"/>
  <c r="AV2292" i="33"/>
  <c r="Z2280" i="33"/>
  <c r="AU2280" i="33"/>
  <c r="AW2280" i="33"/>
  <c r="AX2280" i="33"/>
  <c r="AS2280" i="33"/>
  <c r="AT2280" i="33"/>
  <c r="AV2280" i="33"/>
  <c r="Z2268" i="33"/>
  <c r="AU2268" i="33"/>
  <c r="AW2268" i="33"/>
  <c r="AX2268" i="33"/>
  <c r="AS2268" i="33"/>
  <c r="AT2268" i="33"/>
  <c r="AV2268" i="33"/>
  <c r="Z2256" i="33"/>
  <c r="AU2256" i="33"/>
  <c r="AW2256" i="33"/>
  <c r="AX2256" i="33"/>
  <c r="AS2256" i="33"/>
  <c r="AT2256" i="33"/>
  <c r="AV2256" i="33"/>
  <c r="AU2244" i="33"/>
  <c r="AW2244" i="33"/>
  <c r="AX2244" i="33"/>
  <c r="AS2244" i="33"/>
  <c r="AT2244" i="33"/>
  <c r="AV2244" i="33"/>
  <c r="Z2232" i="33"/>
  <c r="AU2232" i="33"/>
  <c r="AW2232" i="33"/>
  <c r="AX2232" i="33"/>
  <c r="AS2232" i="33"/>
  <c r="AT2232" i="33"/>
  <c r="AV2232" i="33"/>
  <c r="AU2220" i="33"/>
  <c r="AW2220" i="33"/>
  <c r="AX2220" i="33"/>
  <c r="AS2220" i="33"/>
  <c r="AT2220" i="33"/>
  <c r="AV2220" i="33"/>
  <c r="Z2208" i="33"/>
  <c r="AU2208" i="33"/>
  <c r="AW2208" i="33"/>
  <c r="AX2208" i="33"/>
  <c r="AS2208" i="33"/>
  <c r="AT2208" i="33"/>
  <c r="AV2208" i="33"/>
  <c r="AU2196" i="33"/>
  <c r="AW2196" i="33"/>
  <c r="AX2196" i="33"/>
  <c r="AS2196" i="33"/>
  <c r="AT2196" i="33"/>
  <c r="AV2196" i="33"/>
  <c r="Z2184" i="33"/>
  <c r="AU2184" i="33"/>
  <c r="AW2184" i="33"/>
  <c r="AX2184" i="33"/>
  <c r="AS2184" i="33"/>
  <c r="AT2184" i="33"/>
  <c r="AV2184" i="33"/>
  <c r="AU2172" i="33"/>
  <c r="AW2172" i="33"/>
  <c r="AX2172" i="33"/>
  <c r="AS2172" i="33"/>
  <c r="AT2172" i="33"/>
  <c r="AV2172" i="33"/>
  <c r="Z2160" i="33"/>
  <c r="AU2160" i="33"/>
  <c r="AW2160" i="33"/>
  <c r="AX2160" i="33"/>
  <c r="AS2160" i="33"/>
  <c r="AT2160" i="33"/>
  <c r="AV2160" i="33"/>
  <c r="AU2148" i="33"/>
  <c r="AW2148" i="33"/>
  <c r="AX2148" i="33"/>
  <c r="AS2148" i="33"/>
  <c r="AT2148" i="33"/>
  <c r="AV2148" i="33"/>
  <c r="Z2136" i="33"/>
  <c r="AT2136" i="33"/>
  <c r="AU2136" i="33"/>
  <c r="AW2136" i="33"/>
  <c r="AX2136" i="33"/>
  <c r="AS2136" i="33"/>
  <c r="AV2136" i="33"/>
  <c r="AT2124" i="33"/>
  <c r="AU2124" i="33"/>
  <c r="AW2124" i="33"/>
  <c r="AX2124" i="33"/>
  <c r="AS2124" i="33"/>
  <c r="AV2124" i="33"/>
  <c r="AT2112" i="33"/>
  <c r="AU2112" i="33"/>
  <c r="AW2112" i="33"/>
  <c r="AX2112" i="33"/>
  <c r="AS2112" i="33"/>
  <c r="AV2112" i="33"/>
  <c r="AT2100" i="33"/>
  <c r="AU2100" i="33"/>
  <c r="AW2100" i="33"/>
  <c r="AX2100" i="33"/>
  <c r="AS2100" i="33"/>
  <c r="AV2100" i="33"/>
  <c r="AT2088" i="33"/>
  <c r="AU2088" i="33"/>
  <c r="AW2088" i="33"/>
  <c r="AX2088" i="33"/>
  <c r="AS2088" i="33"/>
  <c r="AV2088" i="33"/>
  <c r="AT2076" i="33"/>
  <c r="AU2076" i="33"/>
  <c r="AW2076" i="33"/>
  <c r="AX2076" i="33"/>
  <c r="AS2076" i="33"/>
  <c r="AV2076" i="33"/>
  <c r="AT2064" i="33"/>
  <c r="AU2064" i="33"/>
  <c r="AW2064" i="33"/>
  <c r="AX2064" i="33"/>
  <c r="AS2064" i="33"/>
  <c r="AV2064" i="33"/>
  <c r="AX2052" i="33"/>
  <c r="AS2052" i="33"/>
  <c r="AU2052" i="33"/>
  <c r="AV2052" i="33"/>
  <c r="AW2052" i="33"/>
  <c r="AT2052" i="33"/>
  <c r="AX2040" i="33"/>
  <c r="AS2040" i="33"/>
  <c r="AT2040" i="33"/>
  <c r="AU2040" i="33"/>
  <c r="AW2040" i="33"/>
  <c r="AV2040" i="33"/>
  <c r="AW2028" i="33"/>
  <c r="AX2028" i="33"/>
  <c r="AS2028" i="33"/>
  <c r="AU2028" i="33"/>
  <c r="AV2028" i="33"/>
  <c r="AW2016" i="33"/>
  <c r="AX2016" i="33"/>
  <c r="AS2016" i="33"/>
  <c r="AT2016" i="33"/>
  <c r="AU2016" i="33"/>
  <c r="AV2016" i="33"/>
  <c r="AW2004" i="33"/>
  <c r="AX2004" i="33"/>
  <c r="AS2004" i="33"/>
  <c r="AT2004" i="33"/>
  <c r="AU2004" i="33"/>
  <c r="AV2004" i="33"/>
  <c r="AW1992" i="33"/>
  <c r="AX1992" i="33"/>
  <c r="AS1992" i="33"/>
  <c r="AT1992" i="33"/>
  <c r="AU1992" i="33"/>
  <c r="AV1992" i="33"/>
  <c r="AS1980" i="33"/>
  <c r="AW1980" i="33"/>
  <c r="AX1980" i="33"/>
  <c r="AT1980" i="33"/>
  <c r="AU1980" i="33"/>
  <c r="AX1968" i="33"/>
  <c r="AS1968" i="33"/>
  <c r="AW1968" i="33"/>
  <c r="AT1968" i="33"/>
  <c r="AV1968" i="33"/>
  <c r="Z1956" i="33"/>
  <c r="AX1956" i="33"/>
  <c r="AS1956" i="33"/>
  <c r="AT1956" i="33"/>
  <c r="AV1956" i="33"/>
  <c r="AW1956" i="33"/>
  <c r="AU1956" i="33"/>
  <c r="AX1944" i="33"/>
  <c r="AS1944" i="33"/>
  <c r="AT1944" i="33"/>
  <c r="AV1944" i="33"/>
  <c r="AW1944" i="33"/>
  <c r="AU1944" i="33"/>
  <c r="AX1932" i="33"/>
  <c r="AS1932" i="33"/>
  <c r="AT1932" i="33"/>
  <c r="AV1932" i="33"/>
  <c r="AW1932" i="33"/>
  <c r="AU1932" i="33"/>
  <c r="AU1920" i="33"/>
  <c r="AS1920" i="33"/>
  <c r="AT1920" i="33"/>
  <c r="AV1920" i="33"/>
  <c r="AX1920" i="33"/>
  <c r="AW1920" i="33"/>
  <c r="Z1908" i="33"/>
  <c r="AU1908" i="33"/>
  <c r="AS1908" i="33"/>
  <c r="AT1908" i="33"/>
  <c r="AW1908" i="33"/>
  <c r="AX1908" i="33"/>
  <c r="AV1908" i="33"/>
  <c r="AU1896" i="33"/>
  <c r="AS1896" i="33"/>
  <c r="AT1896" i="33"/>
  <c r="AV1896" i="33"/>
  <c r="AW1896" i="33"/>
  <c r="AX1896" i="33"/>
  <c r="AU1884" i="33"/>
  <c r="AW1884" i="33"/>
  <c r="AX1884" i="33"/>
  <c r="AT1884" i="33"/>
  <c r="AV1884" i="33"/>
  <c r="AS1884" i="33"/>
  <c r="AU1872" i="33"/>
  <c r="AW1872" i="33"/>
  <c r="AX1872" i="33"/>
  <c r="AT1872" i="33"/>
  <c r="AV1872" i="33"/>
  <c r="AS1872" i="33"/>
  <c r="Z1860" i="33"/>
  <c r="AU1860" i="33"/>
  <c r="AW1860" i="33"/>
  <c r="AX1860" i="33"/>
  <c r="AT1860" i="33"/>
  <c r="AV1860" i="33"/>
  <c r="AS1860" i="33"/>
  <c r="AU1848" i="33"/>
  <c r="AW1848" i="33"/>
  <c r="AX1848" i="33"/>
  <c r="AT1848" i="33"/>
  <c r="AV1848" i="33"/>
  <c r="AS1848" i="33"/>
  <c r="AU1836" i="33"/>
  <c r="AW1836" i="33"/>
  <c r="AX1836" i="33"/>
  <c r="AT1836" i="33"/>
  <c r="AV1836" i="33"/>
  <c r="AS1836" i="33"/>
  <c r="AU1824" i="33"/>
  <c r="AW1824" i="33"/>
  <c r="AX1824" i="33"/>
  <c r="AT1824" i="33"/>
  <c r="AV1824" i="33"/>
  <c r="AS1824" i="33"/>
  <c r="AU1812" i="33"/>
  <c r="AW1812" i="33"/>
  <c r="AX1812" i="33"/>
  <c r="AT1812" i="33"/>
  <c r="AV1812" i="33"/>
  <c r="AS1812" i="33"/>
  <c r="AU1800" i="33"/>
  <c r="AW1800" i="33"/>
  <c r="AX1800" i="33"/>
  <c r="AT1800" i="33"/>
  <c r="AV1800" i="33"/>
  <c r="AS1800" i="33"/>
  <c r="AS1788" i="33"/>
  <c r="AU1788" i="33"/>
  <c r="AW1788" i="33"/>
  <c r="AX1788" i="33"/>
  <c r="AT1788" i="33"/>
  <c r="AV1788" i="33"/>
  <c r="AS1776" i="33"/>
  <c r="AT1776" i="33"/>
  <c r="AU1776" i="33"/>
  <c r="AX1776" i="33"/>
  <c r="AV1776" i="33"/>
  <c r="AW1776" i="33"/>
  <c r="AS1764" i="33"/>
  <c r="AU1764" i="33"/>
  <c r="AW1764" i="33"/>
  <c r="AT1764" i="33"/>
  <c r="AX1764" i="33"/>
  <c r="AU1752" i="33"/>
  <c r="AS1752" i="33"/>
  <c r="AW1752" i="33"/>
  <c r="AX1752" i="33"/>
  <c r="AT1752" i="33"/>
  <c r="AX2466" i="33"/>
  <c r="AX2460" i="33"/>
  <c r="AX2454" i="33"/>
  <c r="AX2448" i="33"/>
  <c r="AX2442" i="33"/>
  <c r="AX2436" i="33"/>
  <c r="AX2430" i="33"/>
  <c r="AX2424" i="33"/>
  <c r="AX2418" i="33"/>
  <c r="AT2308" i="33"/>
  <c r="AT2272" i="33"/>
  <c r="AT2236" i="33"/>
  <c r="AT2200" i="33"/>
  <c r="AT2164" i="33"/>
  <c r="AW2045" i="33"/>
  <c r="X2322" i="33"/>
  <c r="AU2322" i="33"/>
  <c r="AW2322" i="33"/>
  <c r="AX2322" i="33"/>
  <c r="AS2322" i="33"/>
  <c r="AT2322" i="33"/>
  <c r="AV2322" i="33"/>
  <c r="AT2118" i="33"/>
  <c r="AU2118" i="33"/>
  <c r="AW2118" i="33"/>
  <c r="AX2118" i="33"/>
  <c r="AS2118" i="33"/>
  <c r="AU1914" i="33"/>
  <c r="AS1914" i="33"/>
  <c r="AT1914" i="33"/>
  <c r="AV1914" i="33"/>
  <c r="AW1914" i="33"/>
  <c r="AX1914" i="33"/>
  <c r="AT2459" i="33"/>
  <c r="AU2459" i="33"/>
  <c r="AV2459" i="33"/>
  <c r="AW2459" i="33"/>
  <c r="AT2447" i="33"/>
  <c r="AU2447" i="33"/>
  <c r="AV2447" i="33"/>
  <c r="AW2447" i="33"/>
  <c r="AT2435" i="33"/>
  <c r="AU2435" i="33"/>
  <c r="AV2435" i="33"/>
  <c r="AW2435" i="33"/>
  <c r="AT2423" i="33"/>
  <c r="AU2423" i="33"/>
  <c r="AV2423" i="33"/>
  <c r="AW2423" i="33"/>
  <c r="AT2411" i="33"/>
  <c r="AU2411" i="33"/>
  <c r="AV2411" i="33"/>
  <c r="AW2411" i="33"/>
  <c r="AX2411" i="33"/>
  <c r="AT2399" i="33"/>
  <c r="AU2399" i="33"/>
  <c r="AV2399" i="33"/>
  <c r="AW2399" i="33"/>
  <c r="AX2399" i="33"/>
  <c r="AT2387" i="33"/>
  <c r="AU2387" i="33"/>
  <c r="AV2387" i="33"/>
  <c r="AW2387" i="33"/>
  <c r="AX2387" i="33"/>
  <c r="AT2375" i="33"/>
  <c r="AU2375" i="33"/>
  <c r="AV2375" i="33"/>
  <c r="AW2375" i="33"/>
  <c r="AX2375" i="33"/>
  <c r="AT2363" i="33"/>
  <c r="AU2363" i="33"/>
  <c r="AV2363" i="33"/>
  <c r="AW2363" i="33"/>
  <c r="AX2363" i="33"/>
  <c r="AT2351" i="33"/>
  <c r="AU2351" i="33"/>
  <c r="AV2351" i="33"/>
  <c r="AW2351" i="33"/>
  <c r="AX2351" i="33"/>
  <c r="AT2339" i="33"/>
  <c r="AU2339" i="33"/>
  <c r="AV2339" i="33"/>
  <c r="AW2339" i="33"/>
  <c r="AX2339" i="33"/>
  <c r="AS2327" i="33"/>
  <c r="AU2327" i="33"/>
  <c r="AV2327" i="33"/>
  <c r="AW2327" i="33"/>
  <c r="AT2327" i="33"/>
  <c r="AX2327" i="33"/>
  <c r="AS2315" i="33"/>
  <c r="AU2315" i="33"/>
  <c r="AV2315" i="33"/>
  <c r="AW2315" i="33"/>
  <c r="AT2315" i="33"/>
  <c r="AX2315" i="33"/>
  <c r="AS2303" i="33"/>
  <c r="AU2303" i="33"/>
  <c r="AV2303" i="33"/>
  <c r="AW2303" i="33"/>
  <c r="AT2303" i="33"/>
  <c r="AX2303" i="33"/>
  <c r="AS2291" i="33"/>
  <c r="AU2291" i="33"/>
  <c r="AV2291" i="33"/>
  <c r="AW2291" i="33"/>
  <c r="AT2291" i="33"/>
  <c r="AX2291" i="33"/>
  <c r="AS2279" i="33"/>
  <c r="AU2279" i="33"/>
  <c r="AV2279" i="33"/>
  <c r="AW2279" i="33"/>
  <c r="AT2279" i="33"/>
  <c r="AX2279" i="33"/>
  <c r="AS2267" i="33"/>
  <c r="AU2267" i="33"/>
  <c r="AV2267" i="33"/>
  <c r="AW2267" i="33"/>
  <c r="AT2267" i="33"/>
  <c r="AX2267" i="33"/>
  <c r="AS2255" i="33"/>
  <c r="AU2255" i="33"/>
  <c r="AV2255" i="33"/>
  <c r="AW2255" i="33"/>
  <c r="AT2255" i="33"/>
  <c r="AX2255" i="33"/>
  <c r="AS2243" i="33"/>
  <c r="AU2243" i="33"/>
  <c r="AV2243" i="33"/>
  <c r="AW2243" i="33"/>
  <c r="AT2243" i="33"/>
  <c r="AX2243" i="33"/>
  <c r="AS2231" i="33"/>
  <c r="AU2231" i="33"/>
  <c r="AV2231" i="33"/>
  <c r="AW2231" i="33"/>
  <c r="AT2231" i="33"/>
  <c r="AX2231" i="33"/>
  <c r="AS2219" i="33"/>
  <c r="AU2219" i="33"/>
  <c r="AV2219" i="33"/>
  <c r="AW2219" i="33"/>
  <c r="AT2219" i="33"/>
  <c r="AX2219" i="33"/>
  <c r="AS2207" i="33"/>
  <c r="AU2207" i="33"/>
  <c r="AV2207" i="33"/>
  <c r="AW2207" i="33"/>
  <c r="AT2207" i="33"/>
  <c r="AX2207" i="33"/>
  <c r="AS2195" i="33"/>
  <c r="AU2195" i="33"/>
  <c r="AV2195" i="33"/>
  <c r="AW2195" i="33"/>
  <c r="AT2195" i="33"/>
  <c r="AX2195" i="33"/>
  <c r="AS2183" i="33"/>
  <c r="AU2183" i="33"/>
  <c r="AV2183" i="33"/>
  <c r="AW2183" i="33"/>
  <c r="AT2183" i="33"/>
  <c r="AX2183" i="33"/>
  <c r="AS2171" i="33"/>
  <c r="AU2171" i="33"/>
  <c r="AV2171" i="33"/>
  <c r="AW2171" i="33"/>
  <c r="AT2171" i="33"/>
  <c r="AX2171" i="33"/>
  <c r="AS2159" i="33"/>
  <c r="AU2159" i="33"/>
  <c r="AV2159" i="33"/>
  <c r="AW2159" i="33"/>
  <c r="AT2159" i="33"/>
  <c r="AX2159" i="33"/>
  <c r="AS2147" i="33"/>
  <c r="AU2147" i="33"/>
  <c r="AV2147" i="33"/>
  <c r="AW2147" i="33"/>
  <c r="AT2147" i="33"/>
  <c r="AX2147" i="33"/>
  <c r="AS2135" i="33"/>
  <c r="AT2135" i="33"/>
  <c r="AU2135" i="33"/>
  <c r="AV2135" i="33"/>
  <c r="AW2135" i="33"/>
  <c r="AX2135" i="33"/>
  <c r="AS2123" i="33"/>
  <c r="AT2123" i="33"/>
  <c r="AU2123" i="33"/>
  <c r="AV2123" i="33"/>
  <c r="AW2123" i="33"/>
  <c r="AX2123" i="33"/>
  <c r="X2111" i="33"/>
  <c r="AS2111" i="33"/>
  <c r="AT2111" i="33"/>
  <c r="AU2111" i="33"/>
  <c r="AV2111" i="33"/>
  <c r="AW2111" i="33"/>
  <c r="AX2111" i="33"/>
  <c r="AS2099" i="33"/>
  <c r="AT2099" i="33"/>
  <c r="AU2099" i="33"/>
  <c r="AV2099" i="33"/>
  <c r="AW2099" i="33"/>
  <c r="AX2099" i="33"/>
  <c r="X2087" i="33"/>
  <c r="AS2087" i="33"/>
  <c r="AT2087" i="33"/>
  <c r="AU2087" i="33"/>
  <c r="AV2087" i="33"/>
  <c r="AW2087" i="33"/>
  <c r="AX2087" i="33"/>
  <c r="AS2075" i="33"/>
  <c r="AT2075" i="33"/>
  <c r="AU2075" i="33"/>
  <c r="AV2075" i="33"/>
  <c r="AW2075" i="33"/>
  <c r="AX2075" i="33"/>
  <c r="X2063" i="33"/>
  <c r="AS2063" i="33"/>
  <c r="AT2063" i="33"/>
  <c r="AU2063" i="33"/>
  <c r="AV2063" i="33"/>
  <c r="AW2063" i="33"/>
  <c r="AX2063" i="33"/>
  <c r="AX2051" i="33"/>
  <c r="AS2051" i="33"/>
  <c r="AT2051" i="33"/>
  <c r="AU2051" i="33"/>
  <c r="AW2051" i="33"/>
  <c r="AV2051" i="33"/>
  <c r="X2039" i="33"/>
  <c r="AS2039" i="33"/>
  <c r="AU2039" i="33"/>
  <c r="AV2039" i="33"/>
  <c r="AW2039" i="33"/>
  <c r="AX2039" i="33"/>
  <c r="AT2039" i="33"/>
  <c r="AS2027" i="33"/>
  <c r="AT2027" i="33"/>
  <c r="AU2027" i="33"/>
  <c r="AW2027" i="33"/>
  <c r="AX2027" i="33"/>
  <c r="AV2027" i="33"/>
  <c r="X2015" i="33"/>
  <c r="AS2015" i="33"/>
  <c r="AT2015" i="33"/>
  <c r="AU2015" i="33"/>
  <c r="AW2015" i="33"/>
  <c r="AX2015" i="33"/>
  <c r="AV2015" i="33"/>
  <c r="AS2003" i="33"/>
  <c r="AT2003" i="33"/>
  <c r="AU2003" i="33"/>
  <c r="AW2003" i="33"/>
  <c r="AX2003" i="33"/>
  <c r="AV2003" i="33"/>
  <c r="X1991" i="33"/>
  <c r="AS1991" i="33"/>
  <c r="AT1991" i="33"/>
  <c r="AU1991" i="33"/>
  <c r="AW1991" i="33"/>
  <c r="AX1991" i="33"/>
  <c r="AV1991" i="33"/>
  <c r="AS1979" i="33"/>
  <c r="AT1979" i="33"/>
  <c r="AV1979" i="33"/>
  <c r="AW1979" i="33"/>
  <c r="AX1979" i="33"/>
  <c r="AU1979" i="33"/>
  <c r="X1967" i="33"/>
  <c r="AS1967" i="33"/>
  <c r="AT1967" i="33"/>
  <c r="AV1967" i="33"/>
  <c r="AW1967" i="33"/>
  <c r="AX1967" i="33"/>
  <c r="AU1967" i="33"/>
  <c r="AX1955" i="33"/>
  <c r="AS1955" i="33"/>
  <c r="AT1955" i="33"/>
  <c r="AU1955" i="33"/>
  <c r="AV1955" i="33"/>
  <c r="AW1955" i="33"/>
  <c r="X1943" i="33"/>
  <c r="AX1943" i="33"/>
  <c r="AS1943" i="33"/>
  <c r="AT1943" i="33"/>
  <c r="AU1943" i="33"/>
  <c r="AV1943" i="33"/>
  <c r="AW1943" i="33"/>
  <c r="AX1931" i="33"/>
  <c r="AS1931" i="33"/>
  <c r="AT1931" i="33"/>
  <c r="AU1931" i="33"/>
  <c r="AV1931" i="33"/>
  <c r="AW1931" i="33"/>
  <c r="X1919" i="33"/>
  <c r="AU1919" i="33"/>
  <c r="AS1919" i="33"/>
  <c r="AT1919" i="33"/>
  <c r="AW1919" i="33"/>
  <c r="AX1919" i="33"/>
  <c r="AV1919" i="33"/>
  <c r="AU1907" i="33"/>
  <c r="AS1907" i="33"/>
  <c r="AT1907" i="33"/>
  <c r="AV1907" i="33"/>
  <c r="AW1907" i="33"/>
  <c r="AX1907" i="33"/>
  <c r="A1895" i="33"/>
  <c r="C1895" i="33" s="1"/>
  <c r="AU1895" i="33"/>
  <c r="AS1895" i="33"/>
  <c r="AT1895" i="33"/>
  <c r="AV1895" i="33"/>
  <c r="AW1895" i="33"/>
  <c r="AX1895" i="33"/>
  <c r="AU1883" i="33"/>
  <c r="AS1883" i="33"/>
  <c r="AT1883" i="33"/>
  <c r="AV1883" i="33"/>
  <c r="AW1883" i="33"/>
  <c r="AX1883" i="33"/>
  <c r="X1871" i="33"/>
  <c r="AU1871" i="33"/>
  <c r="AS1871" i="33"/>
  <c r="AT1871" i="33"/>
  <c r="AV1871" i="33"/>
  <c r="AW1871" i="33"/>
  <c r="AX1871" i="33"/>
  <c r="AU1859" i="33"/>
  <c r="AS1859" i="33"/>
  <c r="AT1859" i="33"/>
  <c r="AW1859" i="33"/>
  <c r="AX1859" i="33"/>
  <c r="AV1859" i="33"/>
  <c r="X1847" i="33"/>
  <c r="AU1847" i="33"/>
  <c r="AS1847" i="33"/>
  <c r="AT1847" i="33"/>
  <c r="AV1847" i="33"/>
  <c r="AW1847" i="33"/>
  <c r="AX1847" i="33"/>
  <c r="AU1835" i="33"/>
  <c r="AS1835" i="33"/>
  <c r="AT1835" i="33"/>
  <c r="AV1835" i="33"/>
  <c r="AW1835" i="33"/>
  <c r="AX1835" i="33"/>
  <c r="AU1823" i="33"/>
  <c r="AS1823" i="33"/>
  <c r="AT1823" i="33"/>
  <c r="AW1823" i="33"/>
  <c r="AX1823" i="33"/>
  <c r="AV1823" i="33"/>
  <c r="AU1811" i="33"/>
  <c r="AS1811" i="33"/>
  <c r="AT1811" i="33"/>
  <c r="AV1811" i="33"/>
  <c r="AW1811" i="33"/>
  <c r="AX1811" i="33"/>
  <c r="X1799" i="33"/>
  <c r="AU1799" i="33"/>
  <c r="AS1799" i="33"/>
  <c r="AT1799" i="33"/>
  <c r="AV1799" i="33"/>
  <c r="AW1799" i="33"/>
  <c r="AX1799" i="33"/>
  <c r="X1787" i="33"/>
  <c r="AT1787" i="33"/>
  <c r="AU1787" i="33"/>
  <c r="AV1787" i="33"/>
  <c r="AS1787" i="33"/>
  <c r="AW1787" i="33"/>
  <c r="AX1787" i="33"/>
  <c r="X1775" i="33"/>
  <c r="AS1775" i="33"/>
  <c r="AT1775" i="33"/>
  <c r="AU1775" i="33"/>
  <c r="AV1775" i="33"/>
  <c r="AW1775" i="33"/>
  <c r="AX1775" i="33"/>
  <c r="AS1763" i="33"/>
  <c r="AT1763" i="33"/>
  <c r="AU1763" i="33"/>
  <c r="AW1763" i="33"/>
  <c r="AX1763" i="33"/>
  <c r="X1751" i="33"/>
  <c r="AS1751" i="33"/>
  <c r="AT1751" i="33"/>
  <c r="AU1751" i="33"/>
  <c r="AW1751" i="33"/>
  <c r="AX1751" i="33"/>
  <c r="AV2460" i="33"/>
  <c r="AV2454" i="33"/>
  <c r="AV2448" i="33"/>
  <c r="AV2436" i="33"/>
  <c r="AV2430" i="33"/>
  <c r="AV2424" i="33"/>
  <c r="AV2418" i="33"/>
  <c r="AV2306" i="33"/>
  <c r="AV2270" i="33"/>
  <c r="AV2234" i="33"/>
  <c r="AV2198" i="33"/>
  <c r="AV2162" i="33"/>
  <c r="AX2115" i="33"/>
  <c r="AW2042" i="33"/>
  <c r="X2466" i="33"/>
  <c r="AS2466" i="33"/>
  <c r="AT2466" i="33"/>
  <c r="AU2466" i="33"/>
  <c r="AW2466" i="33"/>
  <c r="AX2406" i="33"/>
  <c r="AS2406" i="33"/>
  <c r="AT2406" i="33"/>
  <c r="AU2406" i="33"/>
  <c r="AW2406" i="33"/>
  <c r="AU2310" i="33"/>
  <c r="AW2310" i="33"/>
  <c r="AX2310" i="33"/>
  <c r="AS2310" i="33"/>
  <c r="AT2310" i="33"/>
  <c r="AV2310" i="33"/>
  <c r="X2250" i="33"/>
  <c r="AU2250" i="33"/>
  <c r="AW2250" i="33"/>
  <c r="AX2250" i="33"/>
  <c r="AS2250" i="33"/>
  <c r="AT2250" i="33"/>
  <c r="AV2250" i="33"/>
  <c r="X2154" i="33"/>
  <c r="AU2154" i="33"/>
  <c r="AW2154" i="33"/>
  <c r="AX2154" i="33"/>
  <c r="AS2154" i="33"/>
  <c r="AT2154" i="33"/>
  <c r="AV2154" i="33"/>
  <c r="AT2070" i="33"/>
  <c r="AU2070" i="33"/>
  <c r="AW2070" i="33"/>
  <c r="AX2070" i="33"/>
  <c r="AS2070" i="33"/>
  <c r="AX1938" i="33"/>
  <c r="AS1938" i="33"/>
  <c r="AT1938" i="33"/>
  <c r="AV1938" i="33"/>
  <c r="AW1938" i="33"/>
  <c r="AU1938" i="33"/>
  <c r="X2458" i="33"/>
  <c r="AS2458" i="33"/>
  <c r="AT2458" i="33"/>
  <c r="AU2458" i="33"/>
  <c r="AW2458" i="33"/>
  <c r="AS2446" i="33"/>
  <c r="AT2446" i="33"/>
  <c r="AU2446" i="33"/>
  <c r="AW2446" i="33"/>
  <c r="X2434" i="33"/>
  <c r="AS2434" i="33"/>
  <c r="AT2434" i="33"/>
  <c r="AU2434" i="33"/>
  <c r="AW2434" i="33"/>
  <c r="AS2422" i="33"/>
  <c r="AT2422" i="33"/>
  <c r="AU2422" i="33"/>
  <c r="AW2422" i="33"/>
  <c r="X2410" i="33"/>
  <c r="AX2410" i="33"/>
  <c r="AS2410" i="33"/>
  <c r="AT2410" i="33"/>
  <c r="AU2410" i="33"/>
  <c r="AW2410" i="33"/>
  <c r="AX2398" i="33"/>
  <c r="AS2398" i="33"/>
  <c r="AT2398" i="33"/>
  <c r="AU2398" i="33"/>
  <c r="AW2398" i="33"/>
  <c r="X2386" i="33"/>
  <c r="AX2386" i="33"/>
  <c r="AS2386" i="33"/>
  <c r="AT2386" i="33"/>
  <c r="AU2386" i="33"/>
  <c r="AW2386" i="33"/>
  <c r="AX2374" i="33"/>
  <c r="AS2374" i="33"/>
  <c r="AT2374" i="33"/>
  <c r="AU2374" i="33"/>
  <c r="AW2374" i="33"/>
  <c r="X2362" i="33"/>
  <c r="AX2362" i="33"/>
  <c r="AS2362" i="33"/>
  <c r="AT2362" i="33"/>
  <c r="AU2362" i="33"/>
  <c r="AW2362" i="33"/>
  <c r="AX2350" i="33"/>
  <c r="AS2350" i="33"/>
  <c r="AT2350" i="33"/>
  <c r="AU2350" i="33"/>
  <c r="AW2350" i="33"/>
  <c r="X2338" i="33"/>
  <c r="AX2338" i="33"/>
  <c r="AS2338" i="33"/>
  <c r="AT2338" i="33"/>
  <c r="AU2338" i="33"/>
  <c r="AW2338" i="33"/>
  <c r="AU2326" i="33"/>
  <c r="AW2326" i="33"/>
  <c r="AX2326" i="33"/>
  <c r="AS2326" i="33"/>
  <c r="AV2326" i="33"/>
  <c r="X2314" i="33"/>
  <c r="AU2314" i="33"/>
  <c r="AW2314" i="33"/>
  <c r="AX2314" i="33"/>
  <c r="AS2314" i="33"/>
  <c r="AV2314" i="33"/>
  <c r="AU2302" i="33"/>
  <c r="AW2302" i="33"/>
  <c r="AX2302" i="33"/>
  <c r="AS2302" i="33"/>
  <c r="AV2302" i="33"/>
  <c r="X2290" i="33"/>
  <c r="AU2290" i="33"/>
  <c r="AW2290" i="33"/>
  <c r="AX2290" i="33"/>
  <c r="AS2290" i="33"/>
  <c r="AV2290" i="33"/>
  <c r="AU2278" i="33"/>
  <c r="AW2278" i="33"/>
  <c r="AX2278" i="33"/>
  <c r="AS2278" i="33"/>
  <c r="AV2278" i="33"/>
  <c r="X2266" i="33"/>
  <c r="AU2266" i="33"/>
  <c r="AW2266" i="33"/>
  <c r="AX2266" i="33"/>
  <c r="AS2266" i="33"/>
  <c r="AV2266" i="33"/>
  <c r="AU2254" i="33"/>
  <c r="AW2254" i="33"/>
  <c r="AX2254" i="33"/>
  <c r="AS2254" i="33"/>
  <c r="AV2254" i="33"/>
  <c r="X2242" i="33"/>
  <c r="AU2242" i="33"/>
  <c r="AW2242" i="33"/>
  <c r="AX2242" i="33"/>
  <c r="AS2242" i="33"/>
  <c r="AV2242" i="33"/>
  <c r="AU2230" i="33"/>
  <c r="AW2230" i="33"/>
  <c r="AX2230" i="33"/>
  <c r="AS2230" i="33"/>
  <c r="AV2230" i="33"/>
  <c r="X2218" i="33"/>
  <c r="AU2218" i="33"/>
  <c r="AW2218" i="33"/>
  <c r="AX2218" i="33"/>
  <c r="AS2218" i="33"/>
  <c r="AV2218" i="33"/>
  <c r="AU2206" i="33"/>
  <c r="AW2206" i="33"/>
  <c r="AX2206" i="33"/>
  <c r="AS2206" i="33"/>
  <c r="AV2206" i="33"/>
  <c r="X2194" i="33"/>
  <c r="AU2194" i="33"/>
  <c r="AW2194" i="33"/>
  <c r="AX2194" i="33"/>
  <c r="AS2194" i="33"/>
  <c r="AV2194" i="33"/>
  <c r="AU2182" i="33"/>
  <c r="AW2182" i="33"/>
  <c r="AX2182" i="33"/>
  <c r="AS2182" i="33"/>
  <c r="AV2182" i="33"/>
  <c r="X2170" i="33"/>
  <c r="AU2170" i="33"/>
  <c r="AW2170" i="33"/>
  <c r="AX2170" i="33"/>
  <c r="AS2170" i="33"/>
  <c r="AV2170" i="33"/>
  <c r="AU2158" i="33"/>
  <c r="AW2158" i="33"/>
  <c r="AX2158" i="33"/>
  <c r="AS2158" i="33"/>
  <c r="AV2158" i="33"/>
  <c r="X2146" i="33"/>
  <c r="AU2146" i="33"/>
  <c r="AW2146" i="33"/>
  <c r="AX2146" i="33"/>
  <c r="AS2146" i="33"/>
  <c r="AV2146" i="33"/>
  <c r="AT2134" i="33"/>
  <c r="AU2134" i="33"/>
  <c r="AW2134" i="33"/>
  <c r="AX2134" i="33"/>
  <c r="AS2134" i="33"/>
  <c r="AV2134" i="33"/>
  <c r="AT2122" i="33"/>
  <c r="AU2122" i="33"/>
  <c r="AW2122" i="33"/>
  <c r="AX2122" i="33"/>
  <c r="AS2122" i="33"/>
  <c r="AV2122" i="33"/>
  <c r="AT2110" i="33"/>
  <c r="AU2110" i="33"/>
  <c r="AW2110" i="33"/>
  <c r="AX2110" i="33"/>
  <c r="AS2110" i="33"/>
  <c r="AV2110" i="33"/>
  <c r="AT2098" i="33"/>
  <c r="AU2098" i="33"/>
  <c r="AW2098" i="33"/>
  <c r="AX2098" i="33"/>
  <c r="AS2098" i="33"/>
  <c r="AV2098" i="33"/>
  <c r="AT2086" i="33"/>
  <c r="AU2086" i="33"/>
  <c r="AW2086" i="33"/>
  <c r="AX2086" i="33"/>
  <c r="AS2086" i="33"/>
  <c r="AV2086" i="33"/>
  <c r="AT2074" i="33"/>
  <c r="AU2074" i="33"/>
  <c r="AW2074" i="33"/>
  <c r="AX2074" i="33"/>
  <c r="AS2074" i="33"/>
  <c r="AV2074" i="33"/>
  <c r="AT2062" i="33"/>
  <c r="AU2062" i="33"/>
  <c r="AW2062" i="33"/>
  <c r="AX2062" i="33"/>
  <c r="AS2062" i="33"/>
  <c r="AV2062" i="33"/>
  <c r="AX2050" i="33"/>
  <c r="AT2050" i="33"/>
  <c r="AU2050" i="33"/>
  <c r="AV2050" i="33"/>
  <c r="AW2050" i="33"/>
  <c r="AS2050" i="33"/>
  <c r="AX2038" i="33"/>
  <c r="AW2038" i="33"/>
  <c r="AS2038" i="33"/>
  <c r="AT2038" i="33"/>
  <c r="AV2038" i="33"/>
  <c r="AU2038" i="33"/>
  <c r="AW2026" i="33"/>
  <c r="AX2026" i="33"/>
  <c r="AS2026" i="33"/>
  <c r="AT2026" i="33"/>
  <c r="AV2026" i="33"/>
  <c r="AU2026" i="33"/>
  <c r="AW2014" i="33"/>
  <c r="AX2014" i="33"/>
  <c r="AS2014" i="33"/>
  <c r="AT2014" i="33"/>
  <c r="AU2014" i="33"/>
  <c r="AV2014" i="33"/>
  <c r="AW2002" i="33"/>
  <c r="AX2002" i="33"/>
  <c r="AS2002" i="33"/>
  <c r="AT2002" i="33"/>
  <c r="AV2002" i="33"/>
  <c r="AU2002" i="33"/>
  <c r="AW1990" i="33"/>
  <c r="AX1990" i="33"/>
  <c r="AS1990" i="33"/>
  <c r="AT1990" i="33"/>
  <c r="AU1990" i="33"/>
  <c r="AV1990" i="33"/>
  <c r="AX1978" i="33"/>
  <c r="AS1978" i="33"/>
  <c r="AU1978" i="33"/>
  <c r="AV1978" i="33"/>
  <c r="AW1978" i="33"/>
  <c r="AT1978" i="33"/>
  <c r="AX1966" i="33"/>
  <c r="AS1966" i="33"/>
  <c r="AU1966" i="33"/>
  <c r="AV1966" i="33"/>
  <c r="AW1966" i="33"/>
  <c r="AT1966" i="33"/>
  <c r="AX1954" i="33"/>
  <c r="AS1954" i="33"/>
  <c r="AT1954" i="33"/>
  <c r="AU1954" i="33"/>
  <c r="AV1954" i="33"/>
  <c r="AW1954" i="33"/>
  <c r="AX1942" i="33"/>
  <c r="AS1942" i="33"/>
  <c r="AT1942" i="33"/>
  <c r="AU1942" i="33"/>
  <c r="AV1942" i="33"/>
  <c r="AW1942" i="33"/>
  <c r="AX1930" i="33"/>
  <c r="AS1930" i="33"/>
  <c r="AT1930" i="33"/>
  <c r="AU1930" i="33"/>
  <c r="AV1930" i="33"/>
  <c r="AW1930" i="33"/>
  <c r="AU1918" i="33"/>
  <c r="AX1918" i="33"/>
  <c r="AS1918" i="33"/>
  <c r="AT1918" i="33"/>
  <c r="AV1918" i="33"/>
  <c r="AW1918" i="33"/>
  <c r="AU1906" i="33"/>
  <c r="AX1906" i="33"/>
  <c r="AW1906" i="33"/>
  <c r="AS1906" i="33"/>
  <c r="AV1906" i="33"/>
  <c r="AT1906" i="33"/>
  <c r="AU1894" i="33"/>
  <c r="AX1894" i="33"/>
  <c r="AT1894" i="33"/>
  <c r="AV1894" i="33"/>
  <c r="AW1894" i="33"/>
  <c r="AS1894" i="33"/>
  <c r="AU1882" i="33"/>
  <c r="AW1882" i="33"/>
  <c r="AX1882" i="33"/>
  <c r="AT1882" i="33"/>
  <c r="AV1882" i="33"/>
  <c r="AS1882" i="33"/>
  <c r="AU1870" i="33"/>
  <c r="AW1870" i="33"/>
  <c r="AX1870" i="33"/>
  <c r="AS1870" i="33"/>
  <c r="AT1870" i="33"/>
  <c r="AV1870" i="33"/>
  <c r="AU1858" i="33"/>
  <c r="AW1858" i="33"/>
  <c r="AX1858" i="33"/>
  <c r="AS1858" i="33"/>
  <c r="AT1858" i="33"/>
  <c r="AV1858" i="33"/>
  <c r="AU1846" i="33"/>
  <c r="AW1846" i="33"/>
  <c r="AX1846" i="33"/>
  <c r="AT1846" i="33"/>
  <c r="AV1846" i="33"/>
  <c r="AS1846" i="33"/>
  <c r="AU1834" i="33"/>
  <c r="AW1834" i="33"/>
  <c r="AX1834" i="33"/>
  <c r="AS1834" i="33"/>
  <c r="AT1834" i="33"/>
  <c r="AV1834" i="33"/>
  <c r="AU1822" i="33"/>
  <c r="AW1822" i="33"/>
  <c r="AX1822" i="33"/>
  <c r="AS1822" i="33"/>
  <c r="AT1822" i="33"/>
  <c r="AV1822" i="33"/>
  <c r="AU1810" i="33"/>
  <c r="AW1810" i="33"/>
  <c r="AX1810" i="33"/>
  <c r="AT1810" i="33"/>
  <c r="AV1810" i="33"/>
  <c r="AS1810" i="33"/>
  <c r="AU1798" i="33"/>
  <c r="AW1798" i="33"/>
  <c r="AX1798" i="33"/>
  <c r="AS1798" i="33"/>
  <c r="AT1798" i="33"/>
  <c r="AV1798" i="33"/>
  <c r="Z1786" i="33"/>
  <c r="AS1786" i="33"/>
  <c r="AT1786" i="33"/>
  <c r="AW1786" i="33"/>
  <c r="AU1786" i="33"/>
  <c r="AV1786" i="33"/>
  <c r="AX1786" i="33"/>
  <c r="Y1774" i="33"/>
  <c r="AS1774" i="33"/>
  <c r="AT1774" i="33"/>
  <c r="AU1774" i="33"/>
  <c r="AV1774" i="33"/>
  <c r="AW1774" i="33"/>
  <c r="AX1774" i="33"/>
  <c r="AU1762" i="33"/>
  <c r="AS1762" i="33"/>
  <c r="AT1762" i="33"/>
  <c r="AX1762" i="33"/>
  <c r="AW1762" i="33"/>
  <c r="Y1750" i="33"/>
  <c r="AU1750" i="33"/>
  <c r="AS1750" i="33"/>
  <c r="AT1750" i="33"/>
  <c r="AW1750" i="33"/>
  <c r="AX1750" i="33"/>
  <c r="AX2465" i="33"/>
  <c r="AX2459" i="33"/>
  <c r="AX2453" i="33"/>
  <c r="AX2447" i="33"/>
  <c r="AX2441" i="33"/>
  <c r="AX2435" i="33"/>
  <c r="AX2429" i="33"/>
  <c r="AX2423" i="33"/>
  <c r="AS2417" i="33"/>
  <c r="AT2302" i="33"/>
  <c r="AT2266" i="33"/>
  <c r="AT2230" i="33"/>
  <c r="AT2194" i="33"/>
  <c r="AT2158" i="33"/>
  <c r="AV2106" i="33"/>
  <c r="AT2028" i="33"/>
  <c r="AU2190" i="33"/>
  <c r="AW2190" i="33"/>
  <c r="AX2190" i="33"/>
  <c r="AS2190" i="33"/>
  <c r="AT2190" i="33"/>
  <c r="AV2190" i="33"/>
  <c r="Y2469" i="33"/>
  <c r="AT2469" i="33"/>
  <c r="AU2469" i="33"/>
  <c r="AV2469" i="33"/>
  <c r="AW2469" i="33"/>
  <c r="AT2457" i="33"/>
  <c r="AU2457" i="33"/>
  <c r="AV2457" i="33"/>
  <c r="AW2457" i="33"/>
  <c r="Y2445" i="33"/>
  <c r="AT2445" i="33"/>
  <c r="AU2445" i="33"/>
  <c r="AV2445" i="33"/>
  <c r="AW2445" i="33"/>
  <c r="AT2433" i="33"/>
  <c r="AU2433" i="33"/>
  <c r="AV2433" i="33"/>
  <c r="AW2433" i="33"/>
  <c r="Y2421" i="33"/>
  <c r="AT2421" i="33"/>
  <c r="AU2421" i="33"/>
  <c r="AV2421" i="33"/>
  <c r="AW2421" i="33"/>
  <c r="AT2409" i="33"/>
  <c r="AU2409" i="33"/>
  <c r="AV2409" i="33"/>
  <c r="AW2409" i="33"/>
  <c r="AX2409" i="33"/>
  <c r="Y2397" i="33"/>
  <c r="AT2397" i="33"/>
  <c r="AU2397" i="33"/>
  <c r="AV2397" i="33"/>
  <c r="AW2397" i="33"/>
  <c r="AX2397" i="33"/>
  <c r="AT2385" i="33"/>
  <c r="AU2385" i="33"/>
  <c r="AV2385" i="33"/>
  <c r="AW2385" i="33"/>
  <c r="AX2385" i="33"/>
  <c r="Y2373" i="33"/>
  <c r="AT2373" i="33"/>
  <c r="AU2373" i="33"/>
  <c r="AV2373" i="33"/>
  <c r="AW2373" i="33"/>
  <c r="AX2373" i="33"/>
  <c r="AT2361" i="33"/>
  <c r="AU2361" i="33"/>
  <c r="AV2361" i="33"/>
  <c r="AW2361" i="33"/>
  <c r="AX2361" i="33"/>
  <c r="Y2349" i="33"/>
  <c r="AT2349" i="33"/>
  <c r="AU2349" i="33"/>
  <c r="AV2349" i="33"/>
  <c r="AW2349" i="33"/>
  <c r="AX2349" i="33"/>
  <c r="AT2337" i="33"/>
  <c r="AU2337" i="33"/>
  <c r="AV2337" i="33"/>
  <c r="AW2337" i="33"/>
  <c r="AX2337" i="33"/>
  <c r="Y2325" i="33"/>
  <c r="AS2325" i="33"/>
  <c r="AU2325" i="33"/>
  <c r="AV2325" i="33"/>
  <c r="AW2325" i="33"/>
  <c r="AX2325" i="33"/>
  <c r="AT2325" i="33"/>
  <c r="AS2313" i="33"/>
  <c r="AU2313" i="33"/>
  <c r="AV2313" i="33"/>
  <c r="AW2313" i="33"/>
  <c r="AX2313" i="33"/>
  <c r="AT2313" i="33"/>
  <c r="Y2301" i="33"/>
  <c r="AS2301" i="33"/>
  <c r="AU2301" i="33"/>
  <c r="AV2301" i="33"/>
  <c r="AW2301" i="33"/>
  <c r="AX2301" i="33"/>
  <c r="AT2301" i="33"/>
  <c r="AS2289" i="33"/>
  <c r="AU2289" i="33"/>
  <c r="AV2289" i="33"/>
  <c r="AW2289" i="33"/>
  <c r="AX2289" i="33"/>
  <c r="AT2289" i="33"/>
  <c r="Y2277" i="33"/>
  <c r="AS2277" i="33"/>
  <c r="AU2277" i="33"/>
  <c r="AV2277" i="33"/>
  <c r="AW2277" i="33"/>
  <c r="AX2277" i="33"/>
  <c r="AT2277" i="33"/>
  <c r="AS2265" i="33"/>
  <c r="AU2265" i="33"/>
  <c r="AV2265" i="33"/>
  <c r="AW2265" i="33"/>
  <c r="AX2265" i="33"/>
  <c r="AT2265" i="33"/>
  <c r="Y2253" i="33"/>
  <c r="AS2253" i="33"/>
  <c r="AU2253" i="33"/>
  <c r="AV2253" i="33"/>
  <c r="AW2253" i="33"/>
  <c r="AX2253" i="33"/>
  <c r="AT2253" i="33"/>
  <c r="AS2241" i="33"/>
  <c r="AU2241" i="33"/>
  <c r="AV2241" i="33"/>
  <c r="AW2241" i="33"/>
  <c r="AX2241" i="33"/>
  <c r="AT2241" i="33"/>
  <c r="Y2229" i="33"/>
  <c r="AS2229" i="33"/>
  <c r="AU2229" i="33"/>
  <c r="AV2229" i="33"/>
  <c r="AW2229" i="33"/>
  <c r="AX2229" i="33"/>
  <c r="AT2229" i="33"/>
  <c r="AS2217" i="33"/>
  <c r="AU2217" i="33"/>
  <c r="AV2217" i="33"/>
  <c r="AW2217" i="33"/>
  <c r="AX2217" i="33"/>
  <c r="AT2217" i="33"/>
  <c r="Y2205" i="33"/>
  <c r="AS2205" i="33"/>
  <c r="AU2205" i="33"/>
  <c r="AV2205" i="33"/>
  <c r="AW2205" i="33"/>
  <c r="AX2205" i="33"/>
  <c r="AT2205" i="33"/>
  <c r="AS2193" i="33"/>
  <c r="AU2193" i="33"/>
  <c r="AV2193" i="33"/>
  <c r="AW2193" i="33"/>
  <c r="AX2193" i="33"/>
  <c r="AT2193" i="33"/>
  <c r="Y2181" i="33"/>
  <c r="AS2181" i="33"/>
  <c r="AU2181" i="33"/>
  <c r="AV2181" i="33"/>
  <c r="AW2181" i="33"/>
  <c r="AX2181" i="33"/>
  <c r="AT2181" i="33"/>
  <c r="AS2169" i="33"/>
  <c r="AU2169" i="33"/>
  <c r="AV2169" i="33"/>
  <c r="AW2169" i="33"/>
  <c r="AX2169" i="33"/>
  <c r="AT2169" i="33"/>
  <c r="Y2157" i="33"/>
  <c r="AS2157" i="33"/>
  <c r="AU2157" i="33"/>
  <c r="AV2157" i="33"/>
  <c r="AW2157" i="33"/>
  <c r="AX2157" i="33"/>
  <c r="AT2157" i="33"/>
  <c r="AS2145" i="33"/>
  <c r="AU2145" i="33"/>
  <c r="AV2145" i="33"/>
  <c r="AW2145" i="33"/>
  <c r="AX2145" i="33"/>
  <c r="AT2145" i="33"/>
  <c r="Y2133" i="33"/>
  <c r="AS2133" i="33"/>
  <c r="AT2133" i="33"/>
  <c r="AU2133" i="33"/>
  <c r="AV2133" i="33"/>
  <c r="AW2133" i="33"/>
  <c r="AX2133" i="33"/>
  <c r="X2121" i="33"/>
  <c r="AS2121" i="33"/>
  <c r="AT2121" i="33"/>
  <c r="AU2121" i="33"/>
  <c r="AV2121" i="33"/>
  <c r="AW2121" i="33"/>
  <c r="AX2121" i="33"/>
  <c r="X2109" i="33"/>
  <c r="AS2109" i="33"/>
  <c r="AT2109" i="33"/>
  <c r="AU2109" i="33"/>
  <c r="AV2109" i="33"/>
  <c r="AW2109" i="33"/>
  <c r="AX2109" i="33"/>
  <c r="X2097" i="33"/>
  <c r="AS2097" i="33"/>
  <c r="AT2097" i="33"/>
  <c r="AU2097" i="33"/>
  <c r="AV2097" i="33"/>
  <c r="AW2097" i="33"/>
  <c r="AX2097" i="33"/>
  <c r="X2085" i="33"/>
  <c r="AS2085" i="33"/>
  <c r="AT2085" i="33"/>
  <c r="AU2085" i="33"/>
  <c r="AV2085" i="33"/>
  <c r="AW2085" i="33"/>
  <c r="AX2085" i="33"/>
  <c r="X2073" i="33"/>
  <c r="AS2073" i="33"/>
  <c r="AT2073" i="33"/>
  <c r="AU2073" i="33"/>
  <c r="AV2073" i="33"/>
  <c r="AW2073" i="33"/>
  <c r="AX2073" i="33"/>
  <c r="X2061" i="33"/>
  <c r="AS2061" i="33"/>
  <c r="AT2061" i="33"/>
  <c r="AU2061" i="33"/>
  <c r="AV2061" i="33"/>
  <c r="AW2061" i="33"/>
  <c r="AX2061" i="33"/>
  <c r="X2049" i="33"/>
  <c r="AW2049" i="33"/>
  <c r="AX2049" i="33"/>
  <c r="AS2049" i="33"/>
  <c r="AT2049" i="33"/>
  <c r="AV2049" i="33"/>
  <c r="AU2049" i="33"/>
  <c r="X2037" i="33"/>
  <c r="AT2037" i="33"/>
  <c r="AW2037" i="33"/>
  <c r="AS2037" i="33"/>
  <c r="AU2037" i="33"/>
  <c r="AV2037" i="33"/>
  <c r="AX2037" i="33"/>
  <c r="X2025" i="33"/>
  <c r="AS2025" i="33"/>
  <c r="AT2025" i="33"/>
  <c r="AU2025" i="33"/>
  <c r="AW2025" i="33"/>
  <c r="AX2025" i="33"/>
  <c r="AV2025" i="33"/>
  <c r="X2013" i="33"/>
  <c r="AS2013" i="33"/>
  <c r="AT2013" i="33"/>
  <c r="AU2013" i="33"/>
  <c r="AW2013" i="33"/>
  <c r="AX2013" i="33"/>
  <c r="AV2013" i="33"/>
  <c r="X2001" i="33"/>
  <c r="AS2001" i="33"/>
  <c r="AT2001" i="33"/>
  <c r="AU2001" i="33"/>
  <c r="AW2001" i="33"/>
  <c r="AX2001" i="33"/>
  <c r="AV2001" i="33"/>
  <c r="X1989" i="33"/>
  <c r="AS1989" i="33"/>
  <c r="AT1989" i="33"/>
  <c r="AU1989" i="33"/>
  <c r="AW1989" i="33"/>
  <c r="AX1989" i="33"/>
  <c r="AV1989" i="33"/>
  <c r="X1977" i="33"/>
  <c r="AT1977" i="33"/>
  <c r="AU1977" i="33"/>
  <c r="AV1977" i="33"/>
  <c r="AW1977" i="33"/>
  <c r="AS1977" i="33"/>
  <c r="AX1977" i="33"/>
  <c r="X1965" i="33"/>
  <c r="AT1965" i="33"/>
  <c r="AU1965" i="33"/>
  <c r="AV1965" i="33"/>
  <c r="AW1965" i="33"/>
  <c r="AS1965" i="33"/>
  <c r="AX1965" i="33"/>
  <c r="X1953" i="33"/>
  <c r="AX1953" i="33"/>
  <c r="AS1953" i="33"/>
  <c r="AU1953" i="33"/>
  <c r="AV1953" i="33"/>
  <c r="AW1953" i="33"/>
  <c r="AT1953" i="33"/>
  <c r="X1941" i="33"/>
  <c r="AX1941" i="33"/>
  <c r="AS1941" i="33"/>
  <c r="AU1941" i="33"/>
  <c r="AV1941" i="33"/>
  <c r="AW1941" i="33"/>
  <c r="AT1941" i="33"/>
  <c r="X1929" i="33"/>
  <c r="AX1929" i="33"/>
  <c r="AS1929" i="33"/>
  <c r="AU1929" i="33"/>
  <c r="AV1929" i="33"/>
  <c r="AW1929" i="33"/>
  <c r="AT1929" i="33"/>
  <c r="X1917" i="33"/>
  <c r="AU1917" i="33"/>
  <c r="AW1917" i="33"/>
  <c r="AX1917" i="33"/>
  <c r="AS1917" i="33"/>
  <c r="AT1917" i="33"/>
  <c r="AV1917" i="33"/>
  <c r="X1905" i="33"/>
  <c r="AU1905" i="33"/>
  <c r="AW1905" i="33"/>
  <c r="AT1905" i="33"/>
  <c r="AV1905" i="33"/>
  <c r="AX1905" i="33"/>
  <c r="AS1905" i="33"/>
  <c r="X1893" i="33"/>
  <c r="AU1893" i="33"/>
  <c r="AW1893" i="33"/>
  <c r="AS1893" i="33"/>
  <c r="AT1893" i="33"/>
  <c r="AV1893" i="33"/>
  <c r="AX1893" i="33"/>
  <c r="X1881" i="33"/>
  <c r="AU1881" i="33"/>
  <c r="AV1881" i="33"/>
  <c r="AW1881" i="33"/>
  <c r="AX1881" i="33"/>
  <c r="AS1881" i="33"/>
  <c r="AT1881" i="33"/>
  <c r="X1869" i="33"/>
  <c r="AU1869" i="33"/>
  <c r="AV1869" i="33"/>
  <c r="AW1869" i="33"/>
  <c r="AX1869" i="33"/>
  <c r="AS1869" i="33"/>
  <c r="AT1869" i="33"/>
  <c r="X1857" i="33"/>
  <c r="AU1857" i="33"/>
  <c r="AV1857" i="33"/>
  <c r="AW1857" i="33"/>
  <c r="AX1857" i="33"/>
  <c r="AT1857" i="33"/>
  <c r="AS1857" i="33"/>
  <c r="AU1845" i="33"/>
  <c r="AV1845" i="33"/>
  <c r="AW1845" i="33"/>
  <c r="AX1845" i="33"/>
  <c r="AS1845" i="33"/>
  <c r="AT1845" i="33"/>
  <c r="AU1833" i="33"/>
  <c r="AV1833" i="33"/>
  <c r="AW1833" i="33"/>
  <c r="AX1833" i="33"/>
  <c r="AS1833" i="33"/>
  <c r="AT1833" i="33"/>
  <c r="AU1821" i="33"/>
  <c r="AV1821" i="33"/>
  <c r="AW1821" i="33"/>
  <c r="AX1821" i="33"/>
  <c r="AT1821" i="33"/>
  <c r="AS1821" i="33"/>
  <c r="AU1809" i="33"/>
  <c r="AV1809" i="33"/>
  <c r="AW1809" i="33"/>
  <c r="AX1809" i="33"/>
  <c r="AS1809" i="33"/>
  <c r="AT1809" i="33"/>
  <c r="AU1797" i="33"/>
  <c r="AV1797" i="33"/>
  <c r="AW1797" i="33"/>
  <c r="AX1797" i="33"/>
  <c r="AS1797" i="33"/>
  <c r="AT1797" i="33"/>
  <c r="AT1785" i="33"/>
  <c r="AU1785" i="33"/>
  <c r="AV1785" i="33"/>
  <c r="AS1785" i="33"/>
  <c r="AX1785" i="33"/>
  <c r="AW1785" i="33"/>
  <c r="AS1773" i="33"/>
  <c r="AT1773" i="33"/>
  <c r="AU1773" i="33"/>
  <c r="AV1773" i="33"/>
  <c r="AW1773" i="33"/>
  <c r="AX1773" i="33"/>
  <c r="X1761" i="33"/>
  <c r="AS1761" i="33"/>
  <c r="AT1761" i="33"/>
  <c r="AU1761" i="33"/>
  <c r="AW1761" i="33"/>
  <c r="AX1761" i="33"/>
  <c r="AS1749" i="33"/>
  <c r="AT1749" i="33"/>
  <c r="AU1749" i="33"/>
  <c r="AW1749" i="33"/>
  <c r="AX1749" i="33"/>
  <c r="AS2465" i="33"/>
  <c r="AS2459" i="33"/>
  <c r="AS2453" i="33"/>
  <c r="AS2447" i="33"/>
  <c r="AS2441" i="33"/>
  <c r="AS2435" i="33"/>
  <c r="AS2429" i="33"/>
  <c r="AS2423" i="33"/>
  <c r="AX2416" i="33"/>
  <c r="AV2406" i="33"/>
  <c r="AV2394" i="33"/>
  <c r="AV2370" i="33"/>
  <c r="AV2358" i="33"/>
  <c r="AV2346" i="33"/>
  <c r="AV2334" i="33"/>
  <c r="AX2103" i="33"/>
  <c r="AU2018" i="33"/>
  <c r="X2442" i="33"/>
  <c r="AS2442" i="33"/>
  <c r="AT2442" i="33"/>
  <c r="AU2442" i="33"/>
  <c r="AW2442" i="33"/>
  <c r="AU2286" i="33"/>
  <c r="AW2286" i="33"/>
  <c r="AX2286" i="33"/>
  <c r="AS2286" i="33"/>
  <c r="AT2286" i="33"/>
  <c r="AV2286" i="33"/>
  <c r="AU2142" i="33"/>
  <c r="AW2142" i="33"/>
  <c r="AX2142" i="33"/>
  <c r="AS2142" i="33"/>
  <c r="AT2142" i="33"/>
  <c r="AV2142" i="33"/>
  <c r="AW1998" i="33"/>
  <c r="AX1998" i="33"/>
  <c r="AS1998" i="33"/>
  <c r="AT1998" i="33"/>
  <c r="AU1998" i="33"/>
  <c r="AV1998" i="33"/>
  <c r="AU1842" i="33"/>
  <c r="AW1842" i="33"/>
  <c r="AX1842" i="33"/>
  <c r="AT1842" i="33"/>
  <c r="AV1842" i="33"/>
  <c r="AS1842" i="33"/>
  <c r="AS2468" i="33"/>
  <c r="AT2468" i="33"/>
  <c r="AU2468" i="33"/>
  <c r="AW2468" i="33"/>
  <c r="Z2456" i="33"/>
  <c r="AS2456" i="33"/>
  <c r="AT2456" i="33"/>
  <c r="AU2456" i="33"/>
  <c r="AW2456" i="33"/>
  <c r="AS2444" i="33"/>
  <c r="AT2444" i="33"/>
  <c r="AU2444" i="33"/>
  <c r="AW2444" i="33"/>
  <c r="Z2432" i="33"/>
  <c r="AS2432" i="33"/>
  <c r="AT2432" i="33"/>
  <c r="AU2432" i="33"/>
  <c r="AW2432" i="33"/>
  <c r="AS2420" i="33"/>
  <c r="AT2420" i="33"/>
  <c r="AU2420" i="33"/>
  <c r="AW2420" i="33"/>
  <c r="Z2408" i="33"/>
  <c r="AX2408" i="33"/>
  <c r="AS2408" i="33"/>
  <c r="AT2408" i="33"/>
  <c r="AU2408" i="33"/>
  <c r="AW2408" i="33"/>
  <c r="Z2396" i="33"/>
  <c r="AX2396" i="33"/>
  <c r="AS2396" i="33"/>
  <c r="AT2396" i="33"/>
  <c r="AU2396" i="33"/>
  <c r="AW2396" i="33"/>
  <c r="Z2384" i="33"/>
  <c r="AX2384" i="33"/>
  <c r="AS2384" i="33"/>
  <c r="AT2384" i="33"/>
  <c r="AU2384" i="33"/>
  <c r="AW2384" i="33"/>
  <c r="AX2372" i="33"/>
  <c r="AS2372" i="33"/>
  <c r="AT2372" i="33"/>
  <c r="AU2372" i="33"/>
  <c r="AW2372" i="33"/>
  <c r="Z2360" i="33"/>
  <c r="AX2360" i="33"/>
  <c r="AS2360" i="33"/>
  <c r="AT2360" i="33"/>
  <c r="AU2360" i="33"/>
  <c r="AW2360" i="33"/>
  <c r="AX2348" i="33"/>
  <c r="AS2348" i="33"/>
  <c r="AT2348" i="33"/>
  <c r="AU2348" i="33"/>
  <c r="AW2348" i="33"/>
  <c r="Z2336" i="33"/>
  <c r="AX2336" i="33"/>
  <c r="AS2336" i="33"/>
  <c r="AT2336" i="33"/>
  <c r="AU2336" i="33"/>
  <c r="AW2336" i="33"/>
  <c r="AU2324" i="33"/>
  <c r="AW2324" i="33"/>
  <c r="AX2324" i="33"/>
  <c r="AS2324" i="33"/>
  <c r="AT2324" i="33"/>
  <c r="Z2312" i="33"/>
  <c r="AU2312" i="33"/>
  <c r="AW2312" i="33"/>
  <c r="AX2312" i="33"/>
  <c r="AS2312" i="33"/>
  <c r="AT2312" i="33"/>
  <c r="Z2300" i="33"/>
  <c r="AU2300" i="33"/>
  <c r="AW2300" i="33"/>
  <c r="AX2300" i="33"/>
  <c r="AS2300" i="33"/>
  <c r="AT2300" i="33"/>
  <c r="Z2288" i="33"/>
  <c r="AU2288" i="33"/>
  <c r="AW2288" i="33"/>
  <c r="AX2288" i="33"/>
  <c r="AS2288" i="33"/>
  <c r="AT2288" i="33"/>
  <c r="AU2276" i="33"/>
  <c r="AW2276" i="33"/>
  <c r="AX2276" i="33"/>
  <c r="AS2276" i="33"/>
  <c r="AT2276" i="33"/>
  <c r="Z2264" i="33"/>
  <c r="AU2264" i="33"/>
  <c r="AW2264" i="33"/>
  <c r="AX2264" i="33"/>
  <c r="AS2264" i="33"/>
  <c r="AT2264" i="33"/>
  <c r="AU2252" i="33"/>
  <c r="AW2252" i="33"/>
  <c r="AX2252" i="33"/>
  <c r="AS2252" i="33"/>
  <c r="AT2252" i="33"/>
  <c r="Z2240" i="33"/>
  <c r="AU2240" i="33"/>
  <c r="AW2240" i="33"/>
  <c r="AX2240" i="33"/>
  <c r="AS2240" i="33"/>
  <c r="AT2240" i="33"/>
  <c r="Z2228" i="33"/>
  <c r="AU2228" i="33"/>
  <c r="AW2228" i="33"/>
  <c r="AX2228" i="33"/>
  <c r="AS2228" i="33"/>
  <c r="AT2228" i="33"/>
  <c r="Z2216" i="33"/>
  <c r="AU2216" i="33"/>
  <c r="AW2216" i="33"/>
  <c r="AX2216" i="33"/>
  <c r="AS2216" i="33"/>
  <c r="AT2216" i="33"/>
  <c r="AU2204" i="33"/>
  <c r="AW2204" i="33"/>
  <c r="AX2204" i="33"/>
  <c r="AS2204" i="33"/>
  <c r="AT2204" i="33"/>
  <c r="Z2192" i="33"/>
  <c r="AU2192" i="33"/>
  <c r="AW2192" i="33"/>
  <c r="AX2192" i="33"/>
  <c r="AS2192" i="33"/>
  <c r="AT2192" i="33"/>
  <c r="AU2180" i="33"/>
  <c r="AW2180" i="33"/>
  <c r="AX2180" i="33"/>
  <c r="AS2180" i="33"/>
  <c r="AT2180" i="33"/>
  <c r="Z2168" i="33"/>
  <c r="AU2168" i="33"/>
  <c r="AW2168" i="33"/>
  <c r="AX2168" i="33"/>
  <c r="AS2168" i="33"/>
  <c r="AT2168" i="33"/>
  <c r="Z2156" i="33"/>
  <c r="AU2156" i="33"/>
  <c r="AW2156" i="33"/>
  <c r="AX2156" i="33"/>
  <c r="AS2156" i="33"/>
  <c r="AT2156" i="33"/>
  <c r="Z2144" i="33"/>
  <c r="AU2144" i="33"/>
  <c r="AW2144" i="33"/>
  <c r="AX2144" i="33"/>
  <c r="AS2144" i="33"/>
  <c r="AT2144" i="33"/>
  <c r="AT2132" i="33"/>
  <c r="AU2132" i="33"/>
  <c r="AW2132" i="33"/>
  <c r="AX2132" i="33"/>
  <c r="AS2132" i="33"/>
  <c r="AV2132" i="33"/>
  <c r="AT2120" i="33"/>
  <c r="AU2120" i="33"/>
  <c r="AW2120" i="33"/>
  <c r="AX2120" i="33"/>
  <c r="AS2120" i="33"/>
  <c r="AV2120" i="33"/>
  <c r="AT2108" i="33"/>
  <c r="AU2108" i="33"/>
  <c r="AW2108" i="33"/>
  <c r="AX2108" i="33"/>
  <c r="AS2108" i="33"/>
  <c r="AV2108" i="33"/>
  <c r="AT2096" i="33"/>
  <c r="AU2096" i="33"/>
  <c r="AW2096" i="33"/>
  <c r="AX2096" i="33"/>
  <c r="AS2096" i="33"/>
  <c r="AV2096" i="33"/>
  <c r="AT2084" i="33"/>
  <c r="AU2084" i="33"/>
  <c r="AW2084" i="33"/>
  <c r="AX2084" i="33"/>
  <c r="AS2084" i="33"/>
  <c r="AV2084" i="33"/>
  <c r="AT2072" i="33"/>
  <c r="AU2072" i="33"/>
  <c r="AW2072" i="33"/>
  <c r="AX2072" i="33"/>
  <c r="AS2072" i="33"/>
  <c r="AV2072" i="33"/>
  <c r="AT2060" i="33"/>
  <c r="AU2060" i="33"/>
  <c r="AW2060" i="33"/>
  <c r="AX2060" i="33"/>
  <c r="AS2060" i="33"/>
  <c r="AV2060" i="33"/>
  <c r="AX2048" i="33"/>
  <c r="AS2048" i="33"/>
  <c r="AT2048" i="33"/>
  <c r="AU2048" i="33"/>
  <c r="AV2048" i="33"/>
  <c r="AW2048" i="33"/>
  <c r="AX2036" i="33"/>
  <c r="AT2036" i="33"/>
  <c r="AU2036" i="33"/>
  <c r="AW2036" i="33"/>
  <c r="AS2036" i="33"/>
  <c r="AV2036" i="33"/>
  <c r="AW2024" i="33"/>
  <c r="AX2024" i="33"/>
  <c r="AS2024" i="33"/>
  <c r="AT2024" i="33"/>
  <c r="AU2024" i="33"/>
  <c r="AV2024" i="33"/>
  <c r="Z2012" i="33"/>
  <c r="AW2012" i="33"/>
  <c r="AX2012" i="33"/>
  <c r="AS2012" i="33"/>
  <c r="AT2012" i="33"/>
  <c r="AU2012" i="33"/>
  <c r="AV2012" i="33"/>
  <c r="AW2000" i="33"/>
  <c r="AX2000" i="33"/>
  <c r="AS2000" i="33"/>
  <c r="AT2000" i="33"/>
  <c r="AU2000" i="33"/>
  <c r="AV2000" i="33"/>
  <c r="AW1988" i="33"/>
  <c r="AX1988" i="33"/>
  <c r="AS1988" i="33"/>
  <c r="AT1988" i="33"/>
  <c r="AU1988" i="33"/>
  <c r="AV1988" i="33"/>
  <c r="AX1976" i="33"/>
  <c r="AS1976" i="33"/>
  <c r="AT1976" i="33"/>
  <c r="AU1976" i="33"/>
  <c r="AV1976" i="33"/>
  <c r="AW1976" i="33"/>
  <c r="AX1964" i="33"/>
  <c r="AS1964" i="33"/>
  <c r="AT1964" i="33"/>
  <c r="AU1964" i="33"/>
  <c r="AV1964" i="33"/>
  <c r="AW1964" i="33"/>
  <c r="AX1952" i="33"/>
  <c r="AS1952" i="33"/>
  <c r="AT1952" i="33"/>
  <c r="AU1952" i="33"/>
  <c r="AV1952" i="33"/>
  <c r="AW1952" i="33"/>
  <c r="AX1940" i="33"/>
  <c r="AS1940" i="33"/>
  <c r="AT1940" i="33"/>
  <c r="AU1940" i="33"/>
  <c r="AV1940" i="33"/>
  <c r="AW1940" i="33"/>
  <c r="AX1928" i="33"/>
  <c r="AS1928" i="33"/>
  <c r="AT1928" i="33"/>
  <c r="AU1928" i="33"/>
  <c r="AV1928" i="33"/>
  <c r="AW1928" i="33"/>
  <c r="AU1916" i="33"/>
  <c r="AV1916" i="33"/>
  <c r="AW1916" i="33"/>
  <c r="AX1916" i="33"/>
  <c r="AS1916" i="33"/>
  <c r="AT1916" i="33"/>
  <c r="AU1904" i="33"/>
  <c r="AV1904" i="33"/>
  <c r="AW1904" i="33"/>
  <c r="AX1904" i="33"/>
  <c r="AS1904" i="33"/>
  <c r="AT1904" i="33"/>
  <c r="AU1892" i="33"/>
  <c r="AV1892" i="33"/>
  <c r="AW1892" i="33"/>
  <c r="AX1892" i="33"/>
  <c r="AT1892" i="33"/>
  <c r="AS1892" i="33"/>
  <c r="AU1880" i="33"/>
  <c r="AW1880" i="33"/>
  <c r="AX1880" i="33"/>
  <c r="AS1880" i="33"/>
  <c r="AT1880" i="33"/>
  <c r="AV1880" i="33"/>
  <c r="AU1868" i="33"/>
  <c r="AW1868" i="33"/>
  <c r="AX1868" i="33"/>
  <c r="AS1868" i="33"/>
  <c r="AV1868" i="33"/>
  <c r="AT1868" i="33"/>
  <c r="AU1856" i="33"/>
  <c r="AW1856" i="33"/>
  <c r="AX1856" i="33"/>
  <c r="AS1856" i="33"/>
  <c r="AT1856" i="33"/>
  <c r="AV1856" i="33"/>
  <c r="AU1844" i="33"/>
  <c r="AW1844" i="33"/>
  <c r="AX1844" i="33"/>
  <c r="AS1844" i="33"/>
  <c r="AT1844" i="33"/>
  <c r="AV1844" i="33"/>
  <c r="AU1832" i="33"/>
  <c r="AW1832" i="33"/>
  <c r="AX1832" i="33"/>
  <c r="AS1832" i="33"/>
  <c r="AV1832" i="33"/>
  <c r="AT1832" i="33"/>
  <c r="AU1820" i="33"/>
  <c r="AW1820" i="33"/>
  <c r="AX1820" i="33"/>
  <c r="AS1820" i="33"/>
  <c r="AT1820" i="33"/>
  <c r="AV1820" i="33"/>
  <c r="AU1808" i="33"/>
  <c r="AW1808" i="33"/>
  <c r="AX1808" i="33"/>
  <c r="AS1808" i="33"/>
  <c r="AT1808" i="33"/>
  <c r="AV1808" i="33"/>
  <c r="AU1796" i="33"/>
  <c r="AW1796" i="33"/>
  <c r="AX1796" i="33"/>
  <c r="AS1796" i="33"/>
  <c r="AV1796" i="33"/>
  <c r="AT1796" i="33"/>
  <c r="AS1784" i="33"/>
  <c r="AT1784" i="33"/>
  <c r="AU1784" i="33"/>
  <c r="AV1784" i="33"/>
  <c r="AW1784" i="33"/>
  <c r="AX1784" i="33"/>
  <c r="AS1772" i="33"/>
  <c r="AU1772" i="33"/>
  <c r="AV1772" i="33"/>
  <c r="AT1772" i="33"/>
  <c r="AW1772" i="33"/>
  <c r="AX1772" i="33"/>
  <c r="AU1760" i="33"/>
  <c r="AS1760" i="33"/>
  <c r="AT1760" i="33"/>
  <c r="AX1760" i="33"/>
  <c r="AW1760" i="33"/>
  <c r="AU1748" i="33"/>
  <c r="AS1748" i="33"/>
  <c r="AX1748" i="33"/>
  <c r="AT1748" i="33"/>
  <c r="AW1748" i="33"/>
  <c r="AX2464" i="33"/>
  <c r="AX2458" i="33"/>
  <c r="AX2452" i="33"/>
  <c r="AX2446" i="33"/>
  <c r="AX2440" i="33"/>
  <c r="AX2434" i="33"/>
  <c r="AX2428" i="33"/>
  <c r="AX2422" i="33"/>
  <c r="AV2416" i="33"/>
  <c r="AS2405" i="33"/>
  <c r="AS2393" i="33"/>
  <c r="AS2381" i="33"/>
  <c r="AS2369" i="33"/>
  <c r="AS2357" i="33"/>
  <c r="AS2345" i="33"/>
  <c r="AT2332" i="33"/>
  <c r="AT2296" i="33"/>
  <c r="AT2260" i="33"/>
  <c r="AT2224" i="33"/>
  <c r="AT2188" i="33"/>
  <c r="AT2152" i="33"/>
  <c r="AV2094" i="33"/>
  <c r="AV1980" i="33"/>
  <c r="AX2382" i="33"/>
  <c r="AS2382" i="33"/>
  <c r="AT2382" i="33"/>
  <c r="AU2382" i="33"/>
  <c r="AW2382" i="33"/>
  <c r="X2226" i="33"/>
  <c r="AU2226" i="33"/>
  <c r="AW2226" i="33"/>
  <c r="AX2226" i="33"/>
  <c r="AS2226" i="33"/>
  <c r="AT2226" i="33"/>
  <c r="AV2226" i="33"/>
  <c r="AT2058" i="33"/>
  <c r="AU2058" i="33"/>
  <c r="AW2058" i="33"/>
  <c r="AX2058" i="33"/>
  <c r="AS2058" i="33"/>
  <c r="AU1890" i="33"/>
  <c r="AS1890" i="33"/>
  <c r="AT1890" i="33"/>
  <c r="AV1890" i="33"/>
  <c r="AX1890" i="33"/>
  <c r="AW1890" i="33"/>
  <c r="AT2467" i="33"/>
  <c r="AU2467" i="33"/>
  <c r="AV2467" i="33"/>
  <c r="AW2467" i="33"/>
  <c r="AT2455" i="33"/>
  <c r="AU2455" i="33"/>
  <c r="AV2455" i="33"/>
  <c r="AW2455" i="33"/>
  <c r="AT2443" i="33"/>
  <c r="AU2443" i="33"/>
  <c r="AV2443" i="33"/>
  <c r="AW2443" i="33"/>
  <c r="AT2431" i="33"/>
  <c r="AU2431" i="33"/>
  <c r="AV2431" i="33"/>
  <c r="AW2431" i="33"/>
  <c r="AT2419" i="33"/>
  <c r="AU2419" i="33"/>
  <c r="AV2419" i="33"/>
  <c r="AW2419" i="33"/>
  <c r="AT2407" i="33"/>
  <c r="AU2407" i="33"/>
  <c r="AV2407" i="33"/>
  <c r="AW2407" i="33"/>
  <c r="AX2407" i="33"/>
  <c r="AT2395" i="33"/>
  <c r="AU2395" i="33"/>
  <c r="AV2395" i="33"/>
  <c r="AW2395" i="33"/>
  <c r="AX2395" i="33"/>
  <c r="AT2383" i="33"/>
  <c r="AU2383" i="33"/>
  <c r="AV2383" i="33"/>
  <c r="AW2383" i="33"/>
  <c r="AX2383" i="33"/>
  <c r="AT2371" i="33"/>
  <c r="AU2371" i="33"/>
  <c r="AV2371" i="33"/>
  <c r="AW2371" i="33"/>
  <c r="AX2371" i="33"/>
  <c r="AT2359" i="33"/>
  <c r="AU2359" i="33"/>
  <c r="AV2359" i="33"/>
  <c r="AW2359" i="33"/>
  <c r="AX2359" i="33"/>
  <c r="AT2347" i="33"/>
  <c r="AU2347" i="33"/>
  <c r="AV2347" i="33"/>
  <c r="AW2347" i="33"/>
  <c r="AX2347" i="33"/>
  <c r="AT2335" i="33"/>
  <c r="AU2335" i="33"/>
  <c r="AV2335" i="33"/>
  <c r="AW2335" i="33"/>
  <c r="AX2335" i="33"/>
  <c r="AS2323" i="33"/>
  <c r="AU2323" i="33"/>
  <c r="AV2323" i="33"/>
  <c r="AW2323" i="33"/>
  <c r="AT2323" i="33"/>
  <c r="AX2323" i="33"/>
  <c r="AS2311" i="33"/>
  <c r="AU2311" i="33"/>
  <c r="AV2311" i="33"/>
  <c r="AW2311" i="33"/>
  <c r="AT2311" i="33"/>
  <c r="AX2311" i="33"/>
  <c r="AS2299" i="33"/>
  <c r="AU2299" i="33"/>
  <c r="AV2299" i="33"/>
  <c r="AW2299" i="33"/>
  <c r="AT2299" i="33"/>
  <c r="AX2299" i="33"/>
  <c r="AS2287" i="33"/>
  <c r="AU2287" i="33"/>
  <c r="AV2287" i="33"/>
  <c r="AW2287" i="33"/>
  <c r="AT2287" i="33"/>
  <c r="AX2287" i="33"/>
  <c r="AS2275" i="33"/>
  <c r="AU2275" i="33"/>
  <c r="AV2275" i="33"/>
  <c r="AW2275" i="33"/>
  <c r="AT2275" i="33"/>
  <c r="AX2275" i="33"/>
  <c r="AS2263" i="33"/>
  <c r="AU2263" i="33"/>
  <c r="AV2263" i="33"/>
  <c r="AW2263" i="33"/>
  <c r="AT2263" i="33"/>
  <c r="AX2263" i="33"/>
  <c r="AS2251" i="33"/>
  <c r="AU2251" i="33"/>
  <c r="AV2251" i="33"/>
  <c r="AW2251" i="33"/>
  <c r="AT2251" i="33"/>
  <c r="AX2251" i="33"/>
  <c r="AS2239" i="33"/>
  <c r="AU2239" i="33"/>
  <c r="AV2239" i="33"/>
  <c r="AW2239" i="33"/>
  <c r="AT2239" i="33"/>
  <c r="AX2239" i="33"/>
  <c r="AS2227" i="33"/>
  <c r="AU2227" i="33"/>
  <c r="AV2227" i="33"/>
  <c r="AW2227" i="33"/>
  <c r="AT2227" i="33"/>
  <c r="AX2227" i="33"/>
  <c r="AS2215" i="33"/>
  <c r="AU2215" i="33"/>
  <c r="AV2215" i="33"/>
  <c r="AW2215" i="33"/>
  <c r="AT2215" i="33"/>
  <c r="AX2215" i="33"/>
  <c r="AS2203" i="33"/>
  <c r="AU2203" i="33"/>
  <c r="AV2203" i="33"/>
  <c r="AW2203" i="33"/>
  <c r="AT2203" i="33"/>
  <c r="AX2203" i="33"/>
  <c r="AS2191" i="33"/>
  <c r="AU2191" i="33"/>
  <c r="AV2191" i="33"/>
  <c r="AW2191" i="33"/>
  <c r="AT2191" i="33"/>
  <c r="AX2191" i="33"/>
  <c r="AS2179" i="33"/>
  <c r="AU2179" i="33"/>
  <c r="AV2179" i="33"/>
  <c r="AW2179" i="33"/>
  <c r="AT2179" i="33"/>
  <c r="AX2179" i="33"/>
  <c r="AS2167" i="33"/>
  <c r="AU2167" i="33"/>
  <c r="AV2167" i="33"/>
  <c r="AW2167" i="33"/>
  <c r="AT2167" i="33"/>
  <c r="AX2167" i="33"/>
  <c r="AS2155" i="33"/>
  <c r="AU2155" i="33"/>
  <c r="AV2155" i="33"/>
  <c r="AW2155" i="33"/>
  <c r="AT2155" i="33"/>
  <c r="AX2155" i="33"/>
  <c r="AS2143" i="33"/>
  <c r="AU2143" i="33"/>
  <c r="AV2143" i="33"/>
  <c r="AW2143" i="33"/>
  <c r="AT2143" i="33"/>
  <c r="AX2143" i="33"/>
  <c r="AS2131" i="33"/>
  <c r="AT2131" i="33"/>
  <c r="AU2131" i="33"/>
  <c r="AV2131" i="33"/>
  <c r="AW2131" i="33"/>
  <c r="AX2131" i="33"/>
  <c r="X2119" i="33"/>
  <c r="AS2119" i="33"/>
  <c r="AT2119" i="33"/>
  <c r="AU2119" i="33"/>
  <c r="AV2119" i="33"/>
  <c r="AW2119" i="33"/>
  <c r="AX2119" i="33"/>
  <c r="AS2107" i="33"/>
  <c r="AT2107" i="33"/>
  <c r="AU2107" i="33"/>
  <c r="AV2107" i="33"/>
  <c r="AW2107" i="33"/>
  <c r="AX2107" i="33"/>
  <c r="X2095" i="33"/>
  <c r="AS2095" i="33"/>
  <c r="AT2095" i="33"/>
  <c r="AU2095" i="33"/>
  <c r="AV2095" i="33"/>
  <c r="AW2095" i="33"/>
  <c r="AX2095" i="33"/>
  <c r="AS2083" i="33"/>
  <c r="AT2083" i="33"/>
  <c r="AU2083" i="33"/>
  <c r="AV2083" i="33"/>
  <c r="AW2083" i="33"/>
  <c r="AX2083" i="33"/>
  <c r="X2071" i="33"/>
  <c r="AS2071" i="33"/>
  <c r="AT2071" i="33"/>
  <c r="AU2071" i="33"/>
  <c r="AV2071" i="33"/>
  <c r="AW2071" i="33"/>
  <c r="AX2071" i="33"/>
  <c r="AS2059" i="33"/>
  <c r="AT2059" i="33"/>
  <c r="AU2059" i="33"/>
  <c r="AV2059" i="33"/>
  <c r="AW2059" i="33"/>
  <c r="AX2059" i="33"/>
  <c r="X2047" i="33"/>
  <c r="AV2047" i="33"/>
  <c r="AW2047" i="33"/>
  <c r="AS2047" i="33"/>
  <c r="AU2047" i="33"/>
  <c r="AT2047" i="33"/>
  <c r="AX2047" i="33"/>
  <c r="AS2035" i="33"/>
  <c r="AT2035" i="33"/>
  <c r="AW2035" i="33"/>
  <c r="AX2035" i="33"/>
  <c r="AU2035" i="33"/>
  <c r="AV2035" i="33"/>
  <c r="X2023" i="33"/>
  <c r="AS2023" i="33"/>
  <c r="AT2023" i="33"/>
  <c r="AU2023" i="33"/>
  <c r="AW2023" i="33"/>
  <c r="AX2023" i="33"/>
  <c r="AV2023" i="33"/>
  <c r="AS2011" i="33"/>
  <c r="AT2011" i="33"/>
  <c r="AU2011" i="33"/>
  <c r="AW2011" i="33"/>
  <c r="AX2011" i="33"/>
  <c r="AV2011" i="33"/>
  <c r="X1999" i="33"/>
  <c r="AS1999" i="33"/>
  <c r="AT1999" i="33"/>
  <c r="AU1999" i="33"/>
  <c r="AW1999" i="33"/>
  <c r="AX1999" i="33"/>
  <c r="AV1999" i="33"/>
  <c r="AS1987" i="33"/>
  <c r="AT1987" i="33"/>
  <c r="AU1987" i="33"/>
  <c r="AW1987" i="33"/>
  <c r="AX1987" i="33"/>
  <c r="AV1987" i="33"/>
  <c r="X1975" i="33"/>
  <c r="AX1975" i="33"/>
  <c r="AS1975" i="33"/>
  <c r="AT1975" i="33"/>
  <c r="AU1975" i="33"/>
  <c r="AV1975" i="33"/>
  <c r="AW1975" i="33"/>
  <c r="AW1963" i="33"/>
  <c r="AX1963" i="33"/>
  <c r="AS1963" i="33"/>
  <c r="AT1963" i="33"/>
  <c r="AU1963" i="33"/>
  <c r="AV1963" i="33"/>
  <c r="X1951" i="33"/>
  <c r="AX1951" i="33"/>
  <c r="AW1951" i="33"/>
  <c r="AS1951" i="33"/>
  <c r="AT1951" i="33"/>
  <c r="AU1951" i="33"/>
  <c r="AV1951" i="33"/>
  <c r="AX1939" i="33"/>
  <c r="AW1939" i="33"/>
  <c r="AS1939" i="33"/>
  <c r="AT1939" i="33"/>
  <c r="AU1939" i="33"/>
  <c r="AV1939" i="33"/>
  <c r="X1927" i="33"/>
  <c r="AX1927" i="33"/>
  <c r="AW1927" i="33"/>
  <c r="AS1927" i="33"/>
  <c r="AT1927" i="33"/>
  <c r="AU1927" i="33"/>
  <c r="AV1927" i="33"/>
  <c r="AU1915" i="33"/>
  <c r="AT1915" i="33"/>
  <c r="AS1915" i="33"/>
  <c r="AV1915" i="33"/>
  <c r="AX1915" i="33"/>
  <c r="AW1915" i="33"/>
  <c r="X1903" i="33"/>
  <c r="AU1903" i="33"/>
  <c r="AT1903" i="33"/>
  <c r="AV1903" i="33"/>
  <c r="AW1903" i="33"/>
  <c r="AX1903" i="33"/>
  <c r="AS1903" i="33"/>
  <c r="AU1891" i="33"/>
  <c r="AT1891" i="33"/>
  <c r="AS1891" i="33"/>
  <c r="AV1891" i="33"/>
  <c r="AW1891" i="33"/>
  <c r="X1879" i="33"/>
  <c r="AU1879" i="33"/>
  <c r="AX1879" i="33"/>
  <c r="AS1879" i="33"/>
  <c r="AT1879" i="33"/>
  <c r="AV1879" i="33"/>
  <c r="AW1879" i="33"/>
  <c r="AU1867" i="33"/>
  <c r="AX1867" i="33"/>
  <c r="AS1867" i="33"/>
  <c r="AT1867" i="33"/>
  <c r="AV1867" i="33"/>
  <c r="AW1867" i="33"/>
  <c r="X1855" i="33"/>
  <c r="AU1855" i="33"/>
  <c r="AX1855" i="33"/>
  <c r="AS1855" i="33"/>
  <c r="AV1855" i="33"/>
  <c r="AW1855" i="33"/>
  <c r="AT1855" i="33"/>
  <c r="AU1843" i="33"/>
  <c r="AX1843" i="33"/>
  <c r="AS1843" i="33"/>
  <c r="AT1843" i="33"/>
  <c r="AV1843" i="33"/>
  <c r="AW1843" i="33"/>
  <c r="A1831" i="33"/>
  <c r="C1831" i="33" s="1"/>
  <c r="AU1831" i="33"/>
  <c r="AX1831" i="33"/>
  <c r="AS1831" i="33"/>
  <c r="AT1831" i="33"/>
  <c r="AV1831" i="33"/>
  <c r="AW1831" i="33"/>
  <c r="X1819" i="33"/>
  <c r="AU1819" i="33"/>
  <c r="AX1819" i="33"/>
  <c r="AS1819" i="33"/>
  <c r="AV1819" i="33"/>
  <c r="AW1819" i="33"/>
  <c r="AT1819" i="33"/>
  <c r="X1807" i="33"/>
  <c r="AU1807" i="33"/>
  <c r="AX1807" i="33"/>
  <c r="AS1807" i="33"/>
  <c r="AT1807" i="33"/>
  <c r="AV1807" i="33"/>
  <c r="AU1795" i="33"/>
  <c r="AX1795" i="33"/>
  <c r="AS1795" i="33"/>
  <c r="AT1795" i="33"/>
  <c r="AV1795" i="33"/>
  <c r="AW1795" i="33"/>
  <c r="X1783" i="33"/>
  <c r="AT1783" i="33"/>
  <c r="AU1783" i="33"/>
  <c r="AV1783" i="33"/>
  <c r="AX1783" i="33"/>
  <c r="AW1783" i="33"/>
  <c r="AS1783" i="33"/>
  <c r="AS1771" i="33"/>
  <c r="AT1771" i="33"/>
  <c r="AU1771" i="33"/>
  <c r="AV1771" i="33"/>
  <c r="AW1771" i="33"/>
  <c r="AX1771" i="33"/>
  <c r="AS1759" i="33"/>
  <c r="AT1759" i="33"/>
  <c r="AU1759" i="33"/>
  <c r="AW1759" i="33"/>
  <c r="AX1759" i="33"/>
  <c r="AS1747" i="33"/>
  <c r="AT1747" i="33"/>
  <c r="AU1747" i="33"/>
  <c r="AW1747" i="33"/>
  <c r="AX1747" i="33"/>
  <c r="AV2464" i="33"/>
  <c r="AV2458" i="33"/>
  <c r="AV2452" i="33"/>
  <c r="AV2446" i="33"/>
  <c r="AV2440" i="33"/>
  <c r="AV2434" i="33"/>
  <c r="AV2428" i="33"/>
  <c r="AV2422" i="33"/>
  <c r="AS2415" i="33"/>
  <c r="AV2404" i="33"/>
  <c r="AV2392" i="33"/>
  <c r="AV2380" i="33"/>
  <c r="AV2368" i="33"/>
  <c r="AV2356" i="33"/>
  <c r="AV2344" i="33"/>
  <c r="AV2330" i="33"/>
  <c r="AV2294" i="33"/>
  <c r="AV2258" i="33"/>
  <c r="AV2222" i="33"/>
  <c r="AV2186" i="33"/>
  <c r="AV2150" i="33"/>
  <c r="AX2091" i="33"/>
  <c r="AU1968" i="33"/>
  <c r="AX1740" i="33"/>
  <c r="AW1740" i="33"/>
  <c r="AU1740" i="33"/>
  <c r="AT1740" i="33"/>
  <c r="AX1739" i="33"/>
  <c r="AW1739" i="33"/>
  <c r="AU1738" i="33"/>
  <c r="AT1738" i="33"/>
  <c r="AU1739" i="33"/>
  <c r="AS1738" i="33"/>
  <c r="AT1739" i="33"/>
  <c r="AX1738" i="33"/>
  <c r="AW1738" i="33"/>
  <c r="AX1736" i="33"/>
  <c r="AT1734" i="33"/>
  <c r="AX1732" i="33"/>
  <c r="AT1730" i="33"/>
  <c r="AX1728" i="33"/>
  <c r="AT1726" i="33"/>
  <c r="AX1724" i="33"/>
  <c r="AT1722" i="33"/>
  <c r="AX1720" i="33"/>
  <c r="AT1718" i="33"/>
  <c r="AX1716" i="33"/>
  <c r="AT1714" i="33"/>
  <c r="AX1712" i="33"/>
  <c r="AT1710" i="33"/>
  <c r="AX1708" i="33"/>
  <c r="AT1706" i="33"/>
  <c r="AX1704" i="33"/>
  <c r="AT1702" i="33"/>
  <c r="AX1700" i="33"/>
  <c r="AX1696" i="33"/>
  <c r="AW1736" i="33"/>
  <c r="AU1735" i="33"/>
  <c r="AS1734" i="33"/>
  <c r="AW1732" i="33"/>
  <c r="AU1731" i="33"/>
  <c r="AS1730" i="33"/>
  <c r="AW1728" i="33"/>
  <c r="AU1727" i="33"/>
  <c r="AS1726" i="33"/>
  <c r="AW1724" i="33"/>
  <c r="AU1723" i="33"/>
  <c r="AS1722" i="33"/>
  <c r="AW1720" i="33"/>
  <c r="AU1719" i="33"/>
  <c r="AS1718" i="33"/>
  <c r="AW1716" i="33"/>
  <c r="AU1715" i="33"/>
  <c r="AS1714" i="33"/>
  <c r="AW1712" i="33"/>
  <c r="AU1711" i="33"/>
  <c r="AS1710" i="33"/>
  <c r="AW1708" i="33"/>
  <c r="AU1707" i="33"/>
  <c r="AS1706" i="33"/>
  <c r="AW1704" i="33"/>
  <c r="AU1703" i="33"/>
  <c r="AS1702" i="33"/>
  <c r="AW1700" i="33"/>
  <c r="AW1696" i="33"/>
  <c r="AX1737" i="33"/>
  <c r="AT1735" i="33"/>
  <c r="AX1733" i="33"/>
  <c r="AT1731" i="33"/>
  <c r="AX1729" i="33"/>
  <c r="AT1727" i="33"/>
  <c r="AX1725" i="33"/>
  <c r="AT1723" i="33"/>
  <c r="AX1721" i="33"/>
  <c r="AT1719" i="33"/>
  <c r="AX1717" i="33"/>
  <c r="AT1715" i="33"/>
  <c r="AX1713" i="33"/>
  <c r="AT1711" i="33"/>
  <c r="AX1709" i="33"/>
  <c r="AT1707" i="33"/>
  <c r="AX1705" i="33"/>
  <c r="AT1703" i="33"/>
  <c r="AX1701" i="33"/>
  <c r="AX1697" i="33"/>
  <c r="AW1737" i="33"/>
  <c r="AU1736" i="33"/>
  <c r="AS1735" i="33"/>
  <c r="AW1733" i="33"/>
  <c r="AU1732" i="33"/>
  <c r="AS1731" i="33"/>
  <c r="AW1729" i="33"/>
  <c r="AU1728" i="33"/>
  <c r="AS1727" i="33"/>
  <c r="AW1725" i="33"/>
  <c r="AU1724" i="33"/>
  <c r="AS1723" i="33"/>
  <c r="AW1721" i="33"/>
  <c r="AU1720" i="33"/>
  <c r="AS1719" i="33"/>
  <c r="AW1717" i="33"/>
  <c r="AU1716" i="33"/>
  <c r="AS1715" i="33"/>
  <c r="AW1713" i="33"/>
  <c r="AU1712" i="33"/>
  <c r="AS1711" i="33"/>
  <c r="AW1709" i="33"/>
  <c r="AU1708" i="33"/>
  <c r="AS1707" i="33"/>
  <c r="AW1705" i="33"/>
  <c r="AU1704" i="33"/>
  <c r="AS1703" i="33"/>
  <c r="AW1701" i="33"/>
  <c r="AW1697" i="33"/>
  <c r="AT1736" i="33"/>
  <c r="AX1734" i="33"/>
  <c r="AT1732" i="33"/>
  <c r="AX1730" i="33"/>
  <c r="AT1728" i="33"/>
  <c r="AX1726" i="33"/>
  <c r="AT1724" i="33"/>
  <c r="AX1722" i="33"/>
  <c r="AT1720" i="33"/>
  <c r="AX1718" i="33"/>
  <c r="AT1716" i="33"/>
  <c r="AX1714" i="33"/>
  <c r="AT1712" i="33"/>
  <c r="AX1710" i="33"/>
  <c r="AT1708" i="33"/>
  <c r="AX1706" i="33"/>
  <c r="AT1704" i="33"/>
  <c r="AX1702" i="33"/>
  <c r="AX1698" i="33"/>
  <c r="AX1694" i="33"/>
  <c r="AU1737" i="33"/>
  <c r="AS1736" i="33"/>
  <c r="AW1734" i="33"/>
  <c r="AU1733" i="33"/>
  <c r="AS1732" i="33"/>
  <c r="AW1730" i="33"/>
  <c r="AU1729" i="33"/>
  <c r="AW1726" i="33"/>
  <c r="AU1725" i="33"/>
  <c r="AW1722" i="33"/>
  <c r="AU1721" i="33"/>
  <c r="AS1720" i="33"/>
  <c r="AW1718" i="33"/>
  <c r="AU1717" i="33"/>
  <c r="AS1716" i="33"/>
  <c r="AW1714" i="33"/>
  <c r="AU1713" i="33"/>
  <c r="AW1710" i="33"/>
  <c r="AU1709" i="33"/>
  <c r="AW1706" i="33"/>
  <c r="AU1705" i="33"/>
  <c r="AS1704" i="33"/>
  <c r="AW1702" i="33"/>
  <c r="AW1698" i="33"/>
  <c r="AW1694" i="33"/>
  <c r="AT1737" i="33"/>
  <c r="AX1735" i="33"/>
  <c r="AT1733" i="33"/>
  <c r="AX1731" i="33"/>
  <c r="AT1729" i="33"/>
  <c r="AX1727" i="33"/>
  <c r="AT1725" i="33"/>
  <c r="AX1723" i="33"/>
  <c r="AT1721" i="33"/>
  <c r="AX1719" i="33"/>
  <c r="AT1717" i="33"/>
  <c r="AX1715" i="33"/>
  <c r="AT1713" i="33"/>
  <c r="AX1711" i="33"/>
  <c r="AT1709" i="33"/>
  <c r="AX1707" i="33"/>
  <c r="AT1705" i="33"/>
  <c r="AX1703" i="33"/>
  <c r="AX1699" i="33"/>
  <c r="AX1695" i="33"/>
  <c r="AS1737" i="33"/>
  <c r="AW1735" i="33"/>
  <c r="AU1734" i="33"/>
  <c r="AW1727" i="33"/>
  <c r="AU1726" i="33"/>
  <c r="AS1725" i="33"/>
  <c r="AU1722" i="33"/>
  <c r="AS1721" i="33"/>
  <c r="AW1719" i="33"/>
  <c r="AU1718" i="33"/>
  <c r="AW1711" i="33"/>
  <c r="AU1710" i="33"/>
  <c r="AS1709" i="33"/>
  <c r="AU1706" i="33"/>
  <c r="AS1705" i="33"/>
  <c r="AW1703" i="33"/>
  <c r="AU1702" i="33"/>
  <c r="AW1695" i="33"/>
  <c r="AW1693" i="33"/>
  <c r="AW1689" i="33"/>
  <c r="AX1690" i="33"/>
  <c r="AW1690" i="33"/>
  <c r="AX1691" i="33"/>
  <c r="AW1691" i="33"/>
  <c r="AX1692" i="33"/>
  <c r="AX1688" i="33"/>
  <c r="AW1692" i="33"/>
  <c r="AW1688" i="33"/>
  <c r="AX1693" i="33"/>
  <c r="AX1689" i="33"/>
  <c r="AX1687" i="33"/>
  <c r="AW1687" i="33"/>
  <c r="AS1182" i="33"/>
  <c r="AT1182" i="33"/>
  <c r="AU1182" i="33"/>
  <c r="AV1182" i="33"/>
  <c r="AW1182" i="33"/>
  <c r="AX1182" i="33"/>
  <c r="AS1166" i="33"/>
  <c r="AT1166" i="33"/>
  <c r="AU1166" i="33"/>
  <c r="AV1166" i="33"/>
  <c r="AW1166" i="33"/>
  <c r="AX1166" i="33"/>
  <c r="AS1150" i="33"/>
  <c r="AT1150" i="33"/>
  <c r="AU1150" i="33"/>
  <c r="AV1150" i="33"/>
  <c r="AW1150" i="33"/>
  <c r="AX1150" i="33"/>
  <c r="AS1134" i="33"/>
  <c r="AT1134" i="33"/>
  <c r="AU1134" i="33"/>
  <c r="AV1134" i="33"/>
  <c r="AW1134" i="33"/>
  <c r="AX1134" i="33"/>
  <c r="AS1118" i="33"/>
  <c r="AT1118" i="33"/>
  <c r="AU1118" i="33"/>
  <c r="AV1118" i="33"/>
  <c r="AW1118" i="33"/>
  <c r="AX1118" i="33"/>
  <c r="AS1102" i="33"/>
  <c r="AT1102" i="33"/>
  <c r="AU1102" i="33"/>
  <c r="AV1102" i="33"/>
  <c r="AW1102" i="33"/>
  <c r="AX1102" i="33"/>
  <c r="AS1086" i="33"/>
  <c r="AT1086" i="33"/>
  <c r="AU1086" i="33"/>
  <c r="AV1086" i="33"/>
  <c r="AW1086" i="33"/>
  <c r="AX1086" i="33"/>
  <c r="AS1070" i="33"/>
  <c r="AT1070" i="33"/>
  <c r="AU1070" i="33"/>
  <c r="AV1070" i="33"/>
  <c r="AW1070" i="33"/>
  <c r="AX1070" i="33"/>
  <c r="AS1054" i="33"/>
  <c r="AT1054" i="33"/>
  <c r="AU1054" i="33"/>
  <c r="AV1054" i="33"/>
  <c r="AW1054" i="33"/>
  <c r="AX1054" i="33"/>
  <c r="AS1038" i="33"/>
  <c r="AT1038" i="33"/>
  <c r="AU1038" i="33"/>
  <c r="AV1038" i="33"/>
  <c r="AW1038" i="33"/>
  <c r="AX1038" i="33"/>
  <c r="AS1022" i="33"/>
  <c r="AT1022" i="33"/>
  <c r="AU1022" i="33"/>
  <c r="AV1022" i="33"/>
  <c r="AW1022" i="33"/>
  <c r="AX1022" i="33"/>
  <c r="AS998" i="33"/>
  <c r="AT998" i="33"/>
  <c r="AU998" i="33"/>
  <c r="AV998" i="33"/>
  <c r="AW998" i="33"/>
  <c r="AX998" i="33"/>
  <c r="AS982" i="33"/>
  <c r="AT982" i="33"/>
  <c r="AU982" i="33"/>
  <c r="AV982" i="33"/>
  <c r="AW982" i="33"/>
  <c r="AX982" i="33"/>
  <c r="AS966" i="33"/>
  <c r="AT966" i="33"/>
  <c r="AU966" i="33"/>
  <c r="AV966" i="33"/>
  <c r="AW966" i="33"/>
  <c r="AX966" i="33"/>
  <c r="AS950" i="33"/>
  <c r="AT950" i="33"/>
  <c r="AU950" i="33"/>
  <c r="AV950" i="33"/>
  <c r="AW950" i="33"/>
  <c r="AX950" i="33"/>
  <c r="AS934" i="33"/>
  <c r="AT934" i="33"/>
  <c r="AU934" i="33"/>
  <c r="AV934" i="33"/>
  <c r="AW934" i="33"/>
  <c r="AX934" i="33"/>
  <c r="AS918" i="33"/>
  <c r="AT918" i="33"/>
  <c r="AU918" i="33"/>
  <c r="AV918" i="33"/>
  <c r="AW918" i="33"/>
  <c r="AX918" i="33"/>
  <c r="AS902" i="33"/>
  <c r="AT902" i="33"/>
  <c r="AU902" i="33"/>
  <c r="AV902" i="33"/>
  <c r="AW902" i="33"/>
  <c r="AX902" i="33"/>
  <c r="AS886" i="33"/>
  <c r="AT886" i="33"/>
  <c r="AU886" i="33"/>
  <c r="AV886" i="33"/>
  <c r="AW886" i="33"/>
  <c r="AX886" i="33"/>
  <c r="AS870" i="33"/>
  <c r="AT870" i="33"/>
  <c r="AU870" i="33"/>
  <c r="AV870" i="33"/>
  <c r="AW870" i="33"/>
  <c r="AX870" i="33"/>
  <c r="AS854" i="33"/>
  <c r="AT854" i="33"/>
  <c r="AU854" i="33"/>
  <c r="AV854" i="33"/>
  <c r="AW854" i="33"/>
  <c r="AX854" i="33"/>
  <c r="AS838" i="33"/>
  <c r="AT838" i="33"/>
  <c r="AU838" i="33"/>
  <c r="AV838" i="33"/>
  <c r="AW838" i="33"/>
  <c r="AX838" i="33"/>
  <c r="AV822" i="33"/>
  <c r="AX822" i="33"/>
  <c r="AS822" i="33"/>
  <c r="AU822" i="33"/>
  <c r="AW822" i="33"/>
  <c r="AT822" i="33"/>
  <c r="AV806" i="33"/>
  <c r="AW806" i="33"/>
  <c r="AX806" i="33"/>
  <c r="AS806" i="33"/>
  <c r="AU806" i="33"/>
  <c r="AT806" i="33"/>
  <c r="AV790" i="33"/>
  <c r="AW790" i="33"/>
  <c r="AX790" i="33"/>
  <c r="AS790" i="33"/>
  <c r="AU790" i="33"/>
  <c r="AT790" i="33"/>
  <c r="AV774" i="33"/>
  <c r="AW774" i="33"/>
  <c r="AX774" i="33"/>
  <c r="AS774" i="33"/>
  <c r="AU774" i="33"/>
  <c r="AT774" i="33"/>
  <c r="AU758" i="33"/>
  <c r="AV758" i="33"/>
  <c r="AW758" i="33"/>
  <c r="AX758" i="33"/>
  <c r="AS758" i="33"/>
  <c r="AT758" i="33"/>
  <c r="AU742" i="33"/>
  <c r="AV742" i="33"/>
  <c r="AW742" i="33"/>
  <c r="AX742" i="33"/>
  <c r="AS742" i="33"/>
  <c r="AT742" i="33"/>
  <c r="AU726" i="33"/>
  <c r="AV726" i="33"/>
  <c r="AW726" i="33"/>
  <c r="AX726" i="33"/>
  <c r="AS726" i="33"/>
  <c r="AT726" i="33"/>
  <c r="AU710" i="33"/>
  <c r="AV710" i="33"/>
  <c r="AW710" i="33"/>
  <c r="AX710" i="33"/>
  <c r="AS710" i="33"/>
  <c r="AT710" i="33"/>
  <c r="AU694" i="33"/>
  <c r="AV694" i="33"/>
  <c r="AW694" i="33"/>
  <c r="AX694" i="33"/>
  <c r="AS694" i="33"/>
  <c r="AT694" i="33"/>
  <c r="AU678" i="33"/>
  <c r="AV678" i="33"/>
  <c r="AW678" i="33"/>
  <c r="AX678" i="33"/>
  <c r="AS678" i="33"/>
  <c r="AT678" i="33"/>
  <c r="AS662" i="33"/>
  <c r="AV662" i="33"/>
  <c r="AW662" i="33"/>
  <c r="AX662" i="33"/>
  <c r="AT662" i="33"/>
  <c r="AU662" i="33"/>
  <c r="AS646" i="33"/>
  <c r="AV646" i="33"/>
  <c r="AW646" i="33"/>
  <c r="AX646" i="33"/>
  <c r="AT646" i="33"/>
  <c r="AU646" i="33"/>
  <c r="AS630" i="33"/>
  <c r="AV630" i="33"/>
  <c r="AW630" i="33"/>
  <c r="AX630" i="33"/>
  <c r="AT630" i="33"/>
  <c r="AU630" i="33"/>
  <c r="AS622" i="33"/>
  <c r="AV622" i="33"/>
  <c r="AW622" i="33"/>
  <c r="AX622" i="33"/>
  <c r="AT622" i="33"/>
  <c r="AU622" i="33"/>
  <c r="AS606" i="33"/>
  <c r="AV606" i="33"/>
  <c r="AW606" i="33"/>
  <c r="AX606" i="33"/>
  <c r="AT606" i="33"/>
  <c r="AU606" i="33"/>
  <c r="AS590" i="33"/>
  <c r="AU590" i="33"/>
  <c r="AV590" i="33"/>
  <c r="AW590" i="33"/>
  <c r="AX590" i="33"/>
  <c r="AT590" i="33"/>
  <c r="AS574" i="33"/>
  <c r="AU574" i="33"/>
  <c r="AV574" i="33"/>
  <c r="AW574" i="33"/>
  <c r="AX574" i="33"/>
  <c r="AT574" i="33"/>
  <c r="AS558" i="33"/>
  <c r="AU558" i="33"/>
  <c r="AV558" i="33"/>
  <c r="AW558" i="33"/>
  <c r="AX558" i="33"/>
  <c r="AT558" i="33"/>
  <c r="AS542" i="33"/>
  <c r="AU542" i="33"/>
  <c r="AV542" i="33"/>
  <c r="AW542" i="33"/>
  <c r="AX542" i="33"/>
  <c r="AT542" i="33"/>
  <c r="AS526" i="33"/>
  <c r="AU526" i="33"/>
  <c r="AV526" i="33"/>
  <c r="AW526" i="33"/>
  <c r="AX526" i="33"/>
  <c r="AT526" i="33"/>
  <c r="AS510" i="33"/>
  <c r="AU510" i="33"/>
  <c r="AV510" i="33"/>
  <c r="AW510" i="33"/>
  <c r="AX510" i="33"/>
  <c r="AT510" i="33"/>
  <c r="AS494" i="33"/>
  <c r="AU494" i="33"/>
  <c r="AV494" i="33"/>
  <c r="AW494" i="33"/>
  <c r="AX494" i="33"/>
  <c r="AT494" i="33"/>
  <c r="AS478" i="33"/>
  <c r="AU478" i="33"/>
  <c r="AV478" i="33"/>
  <c r="AW478" i="33"/>
  <c r="AX478" i="33"/>
  <c r="AT478" i="33"/>
  <c r="AS462" i="33"/>
  <c r="AT462" i="33"/>
  <c r="AU462" i="33"/>
  <c r="AV462" i="33"/>
  <c r="AW462" i="33"/>
  <c r="AX462" i="33"/>
  <c r="AS446" i="33"/>
  <c r="AT446" i="33"/>
  <c r="AU446" i="33"/>
  <c r="AV446" i="33"/>
  <c r="AW446" i="33"/>
  <c r="AX446" i="33"/>
  <c r="AS430" i="33"/>
  <c r="AT430" i="33"/>
  <c r="AU430" i="33"/>
  <c r="AV430" i="33"/>
  <c r="AW430" i="33"/>
  <c r="AX430" i="33"/>
  <c r="AS414" i="33"/>
  <c r="AT414" i="33"/>
  <c r="AU414" i="33"/>
  <c r="AV414" i="33"/>
  <c r="AW414" i="33"/>
  <c r="AX414" i="33"/>
  <c r="AW398" i="33"/>
  <c r="AT398" i="33"/>
  <c r="AU398" i="33"/>
  <c r="AV398" i="33"/>
  <c r="AX398" i="33"/>
  <c r="AS398" i="33"/>
  <c r="AW382" i="33"/>
  <c r="AX382" i="33"/>
  <c r="AS382" i="33"/>
  <c r="AT382" i="33"/>
  <c r="AU382" i="33"/>
  <c r="AV382" i="33"/>
  <c r="AW366" i="33"/>
  <c r="AX366" i="33"/>
  <c r="AS366" i="33"/>
  <c r="AT366" i="33"/>
  <c r="AU366" i="33"/>
  <c r="AV366" i="33"/>
  <c r="AW350" i="33"/>
  <c r="AX350" i="33"/>
  <c r="AS350" i="33"/>
  <c r="AT350" i="33"/>
  <c r="AU350" i="33"/>
  <c r="AV350" i="33"/>
  <c r="AW326" i="33"/>
  <c r="AX326" i="33"/>
  <c r="AS326" i="33"/>
  <c r="AT326" i="33"/>
  <c r="AU326" i="33"/>
  <c r="AV326" i="33"/>
  <c r="AW310" i="33"/>
  <c r="AX310" i="33"/>
  <c r="AS310" i="33"/>
  <c r="AT310" i="33"/>
  <c r="AU310" i="33"/>
  <c r="AV310" i="33"/>
  <c r="AW294" i="33"/>
  <c r="AX294" i="33"/>
  <c r="AS294" i="33"/>
  <c r="AT294" i="33"/>
  <c r="AU294" i="33"/>
  <c r="AV294" i="33"/>
  <c r="AW278" i="33"/>
  <c r="AX278" i="33"/>
  <c r="AS278" i="33"/>
  <c r="AT278" i="33"/>
  <c r="AU278" i="33"/>
  <c r="AV278" i="33"/>
  <c r="AW262" i="33"/>
  <c r="AX262" i="33"/>
  <c r="AS262" i="33"/>
  <c r="AT262" i="33"/>
  <c r="AU262" i="33"/>
  <c r="AV262" i="33"/>
  <c r="AW246" i="33"/>
  <c r="AX246" i="33"/>
  <c r="AS246" i="33"/>
  <c r="AT246" i="33"/>
  <c r="AU246" i="33"/>
  <c r="AV246" i="33"/>
  <c r="AW230" i="33"/>
  <c r="AX230" i="33"/>
  <c r="AS230" i="33"/>
  <c r="AT230" i="33"/>
  <c r="AU230" i="33"/>
  <c r="AV230" i="33"/>
  <c r="AX214" i="33"/>
  <c r="AS214" i="33"/>
  <c r="AT214" i="33"/>
  <c r="AV214" i="33"/>
  <c r="AU214" i="33"/>
  <c r="AW214" i="33"/>
  <c r="AX198" i="33"/>
  <c r="AS198" i="33"/>
  <c r="AT198" i="33"/>
  <c r="AV198" i="33"/>
  <c r="AU198" i="33"/>
  <c r="AW198" i="33"/>
  <c r="AX182" i="33"/>
  <c r="AS182" i="33"/>
  <c r="AT182" i="33"/>
  <c r="AV182" i="33"/>
  <c r="AU182" i="33"/>
  <c r="AW182" i="33"/>
  <c r="AX166" i="33"/>
  <c r="AS166" i="33"/>
  <c r="AT166" i="33"/>
  <c r="AV166" i="33"/>
  <c r="AU166" i="33"/>
  <c r="AW166" i="33"/>
  <c r="AX150" i="33"/>
  <c r="AS150" i="33"/>
  <c r="AT150" i="33"/>
  <c r="AV150" i="33"/>
  <c r="AU150" i="33"/>
  <c r="AW150" i="33"/>
  <c r="AX134" i="33"/>
  <c r="AS134" i="33"/>
  <c r="AT134" i="33"/>
  <c r="AV134" i="33"/>
  <c r="AU134" i="33"/>
  <c r="AW134" i="33"/>
  <c r="AX118" i="33"/>
  <c r="AS118" i="33"/>
  <c r="AT118" i="33"/>
  <c r="AV118" i="33"/>
  <c r="AU118" i="33"/>
  <c r="AW118" i="33"/>
  <c r="AX102" i="33"/>
  <c r="AS102" i="33"/>
  <c r="AT102" i="33"/>
  <c r="AV102" i="33"/>
  <c r="AW102" i="33"/>
  <c r="AU102" i="33"/>
  <c r="AX86" i="33"/>
  <c r="AS86" i="33"/>
  <c r="AT86" i="33"/>
  <c r="AV86" i="33"/>
  <c r="AW86" i="33"/>
  <c r="AU86" i="33"/>
  <c r="AX70" i="33"/>
  <c r="AS70" i="33"/>
  <c r="AT70" i="33"/>
  <c r="AV70" i="33"/>
  <c r="AW70" i="33"/>
  <c r="AU70" i="33"/>
  <c r="AX54" i="33"/>
  <c r="AS54" i="33"/>
  <c r="AT54" i="33"/>
  <c r="AV54" i="33"/>
  <c r="AW54" i="33"/>
  <c r="AU54" i="33"/>
  <c r="AX38" i="33"/>
  <c r="AS38" i="33"/>
  <c r="AT38" i="33"/>
  <c r="AV38" i="33"/>
  <c r="AW38" i="33"/>
  <c r="AU38" i="33"/>
  <c r="AX22" i="33"/>
  <c r="AS22" i="33"/>
  <c r="AT22" i="33"/>
  <c r="AV22" i="33"/>
  <c r="AW22" i="33"/>
  <c r="AU22" i="33"/>
  <c r="AW14" i="33"/>
  <c r="AX14" i="33"/>
  <c r="AS14" i="33"/>
  <c r="AT14" i="33"/>
  <c r="AU14" i="33"/>
  <c r="AV14" i="33"/>
  <c r="Z1172" i="33"/>
  <c r="AV1172" i="33"/>
  <c r="AW1172" i="33"/>
  <c r="AX1172" i="33"/>
  <c r="AS1172" i="33"/>
  <c r="AT1172" i="33"/>
  <c r="AU1172" i="33"/>
  <c r="Z1156" i="33"/>
  <c r="AV1156" i="33"/>
  <c r="AW1156" i="33"/>
  <c r="AX1156" i="33"/>
  <c r="AS1156" i="33"/>
  <c r="AT1156" i="33"/>
  <c r="AU1156" i="33"/>
  <c r="Z1140" i="33"/>
  <c r="AV1140" i="33"/>
  <c r="AW1140" i="33"/>
  <c r="AX1140" i="33"/>
  <c r="AS1140" i="33"/>
  <c r="AT1140" i="33"/>
  <c r="AU1140" i="33"/>
  <c r="AV1124" i="33"/>
  <c r="AW1124" i="33"/>
  <c r="AX1124" i="33"/>
  <c r="AS1124" i="33"/>
  <c r="AT1124" i="33"/>
  <c r="AU1124" i="33"/>
  <c r="Z1108" i="33"/>
  <c r="AV1108" i="33"/>
  <c r="AW1108" i="33"/>
  <c r="AX1108" i="33"/>
  <c r="AS1108" i="33"/>
  <c r="AT1108" i="33"/>
  <c r="AU1108" i="33"/>
  <c r="AV1092" i="33"/>
  <c r="AW1092" i="33"/>
  <c r="AX1092" i="33"/>
  <c r="AS1092" i="33"/>
  <c r="AT1092" i="33"/>
  <c r="AU1092" i="33"/>
  <c r="Z1076" i="33"/>
  <c r="AV1076" i="33"/>
  <c r="AW1076" i="33"/>
  <c r="AX1076" i="33"/>
  <c r="AS1076" i="33"/>
  <c r="AT1076" i="33"/>
  <c r="AU1076" i="33"/>
  <c r="AV1060" i="33"/>
  <c r="AW1060" i="33"/>
  <c r="AX1060" i="33"/>
  <c r="AS1060" i="33"/>
  <c r="AT1060" i="33"/>
  <c r="AU1060" i="33"/>
  <c r="Z1044" i="33"/>
  <c r="AV1044" i="33"/>
  <c r="AW1044" i="33"/>
  <c r="AX1044" i="33"/>
  <c r="AS1044" i="33"/>
  <c r="AT1044" i="33"/>
  <c r="AU1044" i="33"/>
  <c r="Z1028" i="33"/>
  <c r="AV1028" i="33"/>
  <c r="AW1028" i="33"/>
  <c r="AX1028" i="33"/>
  <c r="AS1028" i="33"/>
  <c r="AT1028" i="33"/>
  <c r="AU1028" i="33"/>
  <c r="Z1012" i="33"/>
  <c r="AV1012" i="33"/>
  <c r="AW1012" i="33"/>
  <c r="AX1012" i="33"/>
  <c r="AS1012" i="33"/>
  <c r="AT1012" i="33"/>
  <c r="AU1012" i="33"/>
  <c r="Z996" i="33"/>
  <c r="AV996" i="33"/>
  <c r="AW996" i="33"/>
  <c r="AX996" i="33"/>
  <c r="AS996" i="33"/>
  <c r="AT996" i="33"/>
  <c r="AU996" i="33"/>
  <c r="Z980" i="33"/>
  <c r="AV980" i="33"/>
  <c r="AW980" i="33"/>
  <c r="AX980" i="33"/>
  <c r="AS980" i="33"/>
  <c r="AT980" i="33"/>
  <c r="AU980" i="33"/>
  <c r="AV964" i="33"/>
  <c r="AW964" i="33"/>
  <c r="AX964" i="33"/>
  <c r="AS964" i="33"/>
  <c r="AT964" i="33"/>
  <c r="AU964" i="33"/>
  <c r="Z956" i="33"/>
  <c r="AV956" i="33"/>
  <c r="AW956" i="33"/>
  <c r="AX956" i="33"/>
  <c r="AS956" i="33"/>
  <c r="AT956" i="33"/>
  <c r="AU956" i="33"/>
  <c r="Z940" i="33"/>
  <c r="AV940" i="33"/>
  <c r="AW940" i="33"/>
  <c r="AX940" i="33"/>
  <c r="AS940" i="33"/>
  <c r="AT940" i="33"/>
  <c r="AU940" i="33"/>
  <c r="Z924" i="33"/>
  <c r="AV924" i="33"/>
  <c r="AW924" i="33"/>
  <c r="AX924" i="33"/>
  <c r="AS924" i="33"/>
  <c r="AT924" i="33"/>
  <c r="AU924" i="33"/>
  <c r="Z908" i="33"/>
  <c r="AV908" i="33"/>
  <c r="AW908" i="33"/>
  <c r="AX908" i="33"/>
  <c r="AS908" i="33"/>
  <c r="AT908" i="33"/>
  <c r="AU908" i="33"/>
  <c r="Z892" i="33"/>
  <c r="AV892" i="33"/>
  <c r="AW892" i="33"/>
  <c r="AX892" i="33"/>
  <c r="AS892" i="33"/>
  <c r="AT892" i="33"/>
  <c r="AU892" i="33"/>
  <c r="Z884" i="33"/>
  <c r="AV884" i="33"/>
  <c r="AW884" i="33"/>
  <c r="AX884" i="33"/>
  <c r="AS884" i="33"/>
  <c r="AT884" i="33"/>
  <c r="AU884" i="33"/>
  <c r="AV868" i="33"/>
  <c r="AW868" i="33"/>
  <c r="AX868" i="33"/>
  <c r="AS868" i="33"/>
  <c r="AT868" i="33"/>
  <c r="AU868" i="33"/>
  <c r="Z852" i="33"/>
  <c r="AV852" i="33"/>
  <c r="AW852" i="33"/>
  <c r="AX852" i="33"/>
  <c r="AS852" i="33"/>
  <c r="AT852" i="33"/>
  <c r="AU852" i="33"/>
  <c r="Z836" i="33"/>
  <c r="AV836" i="33"/>
  <c r="AW836" i="33"/>
  <c r="AX836" i="33"/>
  <c r="AS836" i="33"/>
  <c r="AT836" i="33"/>
  <c r="AU836" i="33"/>
  <c r="Z820" i="33"/>
  <c r="AS820" i="33"/>
  <c r="AT820" i="33"/>
  <c r="AU820" i="33"/>
  <c r="AV820" i="33"/>
  <c r="AW820" i="33"/>
  <c r="AX820" i="33"/>
  <c r="AS804" i="33"/>
  <c r="AT804" i="33"/>
  <c r="AU804" i="33"/>
  <c r="AV804" i="33"/>
  <c r="AW804" i="33"/>
  <c r="AX804" i="33"/>
  <c r="Z788" i="33"/>
  <c r="AS788" i="33"/>
  <c r="AT788" i="33"/>
  <c r="AU788" i="33"/>
  <c r="AV788" i="33"/>
  <c r="AW788" i="33"/>
  <c r="AX788" i="33"/>
  <c r="AS772" i="33"/>
  <c r="AT772" i="33"/>
  <c r="AU772" i="33"/>
  <c r="AV772" i="33"/>
  <c r="AW772" i="33"/>
  <c r="AX772" i="33"/>
  <c r="Z756" i="33"/>
  <c r="AS756" i="33"/>
  <c r="AT756" i="33"/>
  <c r="AU756" i="33"/>
  <c r="AV756" i="33"/>
  <c r="AW756" i="33"/>
  <c r="AX756" i="33"/>
  <c r="Z740" i="33"/>
  <c r="AS740" i="33"/>
  <c r="AT740" i="33"/>
  <c r="AU740" i="33"/>
  <c r="AV740" i="33"/>
  <c r="AW740" i="33"/>
  <c r="AX740" i="33"/>
  <c r="AS732" i="33"/>
  <c r="AT732" i="33"/>
  <c r="AU732" i="33"/>
  <c r="AV732" i="33"/>
  <c r="AW732" i="33"/>
  <c r="AX732" i="33"/>
  <c r="AS716" i="33"/>
  <c r="AT716" i="33"/>
  <c r="AU716" i="33"/>
  <c r="AV716" i="33"/>
  <c r="AW716" i="33"/>
  <c r="AX716" i="33"/>
  <c r="AS692" i="33"/>
  <c r="AT692" i="33"/>
  <c r="AU692" i="33"/>
  <c r="AV692" i="33"/>
  <c r="AW692" i="33"/>
  <c r="AX692" i="33"/>
  <c r="AW620" i="33"/>
  <c r="AS620" i="33"/>
  <c r="AT620" i="33"/>
  <c r="AU620" i="33"/>
  <c r="AV620" i="33"/>
  <c r="AX620" i="33"/>
  <c r="AS1178" i="33"/>
  <c r="AT1178" i="33"/>
  <c r="AU1178" i="33"/>
  <c r="AV1178" i="33"/>
  <c r="AW1178" i="33"/>
  <c r="AX1178" i="33"/>
  <c r="AS1170" i="33"/>
  <c r="AT1170" i="33"/>
  <c r="AU1170" i="33"/>
  <c r="AV1170" i="33"/>
  <c r="AW1170" i="33"/>
  <c r="AX1170" i="33"/>
  <c r="AS1162" i="33"/>
  <c r="AT1162" i="33"/>
  <c r="AU1162" i="33"/>
  <c r="AV1162" i="33"/>
  <c r="AW1162" i="33"/>
  <c r="AX1162" i="33"/>
  <c r="AS1154" i="33"/>
  <c r="AT1154" i="33"/>
  <c r="AU1154" i="33"/>
  <c r="AV1154" i="33"/>
  <c r="AW1154" i="33"/>
  <c r="AX1154" i="33"/>
  <c r="AS1146" i="33"/>
  <c r="AT1146" i="33"/>
  <c r="AU1146" i="33"/>
  <c r="AV1146" i="33"/>
  <c r="AW1146" i="33"/>
  <c r="AX1146" i="33"/>
  <c r="AS1138" i="33"/>
  <c r="AT1138" i="33"/>
  <c r="AU1138" i="33"/>
  <c r="AV1138" i="33"/>
  <c r="AW1138" i="33"/>
  <c r="AX1138" i="33"/>
  <c r="AS1130" i="33"/>
  <c r="AT1130" i="33"/>
  <c r="AU1130" i="33"/>
  <c r="AV1130" i="33"/>
  <c r="AW1130" i="33"/>
  <c r="AX1130" i="33"/>
  <c r="AS1122" i="33"/>
  <c r="AT1122" i="33"/>
  <c r="AU1122" i="33"/>
  <c r="AV1122" i="33"/>
  <c r="AW1122" i="33"/>
  <c r="AX1122" i="33"/>
  <c r="AS1114" i="33"/>
  <c r="AT1114" i="33"/>
  <c r="AU1114" i="33"/>
  <c r="AV1114" i="33"/>
  <c r="AW1114" i="33"/>
  <c r="AX1114" i="33"/>
  <c r="AS1106" i="33"/>
  <c r="AT1106" i="33"/>
  <c r="AU1106" i="33"/>
  <c r="AV1106" i="33"/>
  <c r="AW1106" i="33"/>
  <c r="AX1106" i="33"/>
  <c r="AS1098" i="33"/>
  <c r="AT1098" i="33"/>
  <c r="AU1098" i="33"/>
  <c r="AV1098" i="33"/>
  <c r="AW1098" i="33"/>
  <c r="AX1098" i="33"/>
  <c r="AS1090" i="33"/>
  <c r="AT1090" i="33"/>
  <c r="AU1090" i="33"/>
  <c r="AV1090" i="33"/>
  <c r="AW1090" i="33"/>
  <c r="AX1090" i="33"/>
  <c r="V1082" i="33"/>
  <c r="AS1082" i="33"/>
  <c r="AT1082" i="33"/>
  <c r="AU1082" i="33"/>
  <c r="AV1082" i="33"/>
  <c r="AW1082" i="33"/>
  <c r="AX1082" i="33"/>
  <c r="AS1074" i="33"/>
  <c r="AT1074" i="33"/>
  <c r="AU1074" i="33"/>
  <c r="AV1074" i="33"/>
  <c r="AW1074" i="33"/>
  <c r="AX1074" i="33"/>
  <c r="AS1066" i="33"/>
  <c r="AT1066" i="33"/>
  <c r="AU1066" i="33"/>
  <c r="AV1066" i="33"/>
  <c r="AW1066" i="33"/>
  <c r="AX1066" i="33"/>
  <c r="V1058" i="33"/>
  <c r="AS1058" i="33"/>
  <c r="AT1058" i="33"/>
  <c r="AU1058" i="33"/>
  <c r="AV1058" i="33"/>
  <c r="AW1058" i="33"/>
  <c r="AX1058" i="33"/>
  <c r="AS1050" i="33"/>
  <c r="AT1050" i="33"/>
  <c r="AU1050" i="33"/>
  <c r="AV1050" i="33"/>
  <c r="AW1050" i="33"/>
  <c r="AX1050" i="33"/>
  <c r="AS1042" i="33"/>
  <c r="AT1042" i="33"/>
  <c r="AU1042" i="33"/>
  <c r="AV1042" i="33"/>
  <c r="AW1042" i="33"/>
  <c r="AX1042" i="33"/>
  <c r="V1034" i="33"/>
  <c r="AS1034" i="33"/>
  <c r="AT1034" i="33"/>
  <c r="AU1034" i="33"/>
  <c r="AV1034" i="33"/>
  <c r="AW1034" i="33"/>
  <c r="AX1034" i="33"/>
  <c r="AS1026" i="33"/>
  <c r="AT1026" i="33"/>
  <c r="AU1026" i="33"/>
  <c r="AV1026" i="33"/>
  <c r="AW1026" i="33"/>
  <c r="AX1026" i="33"/>
  <c r="AS1018" i="33"/>
  <c r="AT1018" i="33"/>
  <c r="AU1018" i="33"/>
  <c r="AV1018" i="33"/>
  <c r="AW1018" i="33"/>
  <c r="AX1018" i="33"/>
  <c r="AS1010" i="33"/>
  <c r="AT1010" i="33"/>
  <c r="AU1010" i="33"/>
  <c r="AV1010" i="33"/>
  <c r="AW1010" i="33"/>
  <c r="AX1010" i="33"/>
  <c r="AS1002" i="33"/>
  <c r="AT1002" i="33"/>
  <c r="AU1002" i="33"/>
  <c r="AV1002" i="33"/>
  <c r="AW1002" i="33"/>
  <c r="AX1002" i="33"/>
  <c r="AS994" i="33"/>
  <c r="AT994" i="33"/>
  <c r="AU994" i="33"/>
  <c r="AV994" i="33"/>
  <c r="AW994" i="33"/>
  <c r="AX994" i="33"/>
  <c r="AS986" i="33"/>
  <c r="AT986" i="33"/>
  <c r="AU986" i="33"/>
  <c r="AV986" i="33"/>
  <c r="AW986" i="33"/>
  <c r="AX986" i="33"/>
  <c r="AS978" i="33"/>
  <c r="AT978" i="33"/>
  <c r="AU978" i="33"/>
  <c r="AV978" i="33"/>
  <c r="AW978" i="33"/>
  <c r="AX978" i="33"/>
  <c r="AS970" i="33"/>
  <c r="AT970" i="33"/>
  <c r="AU970" i="33"/>
  <c r="AV970" i="33"/>
  <c r="AW970" i="33"/>
  <c r="AX970" i="33"/>
  <c r="AS962" i="33"/>
  <c r="AT962" i="33"/>
  <c r="AU962" i="33"/>
  <c r="AV962" i="33"/>
  <c r="AW962" i="33"/>
  <c r="AX962" i="33"/>
  <c r="AS954" i="33"/>
  <c r="AT954" i="33"/>
  <c r="AU954" i="33"/>
  <c r="AV954" i="33"/>
  <c r="AW954" i="33"/>
  <c r="AX954" i="33"/>
  <c r="AS946" i="33"/>
  <c r="AT946" i="33"/>
  <c r="AU946" i="33"/>
  <c r="AV946" i="33"/>
  <c r="AW946" i="33"/>
  <c r="AX946" i="33"/>
  <c r="AS938" i="33"/>
  <c r="AT938" i="33"/>
  <c r="AU938" i="33"/>
  <c r="AV938" i="33"/>
  <c r="AW938" i="33"/>
  <c r="AX938" i="33"/>
  <c r="AS930" i="33"/>
  <c r="AT930" i="33"/>
  <c r="AU930" i="33"/>
  <c r="AV930" i="33"/>
  <c r="AW930" i="33"/>
  <c r="AX930" i="33"/>
  <c r="AS922" i="33"/>
  <c r="AT922" i="33"/>
  <c r="AU922" i="33"/>
  <c r="AV922" i="33"/>
  <c r="AW922" i="33"/>
  <c r="AX922" i="33"/>
  <c r="AS914" i="33"/>
  <c r="AT914" i="33"/>
  <c r="AU914" i="33"/>
  <c r="AV914" i="33"/>
  <c r="AW914" i="33"/>
  <c r="AX914" i="33"/>
  <c r="AS906" i="33"/>
  <c r="AT906" i="33"/>
  <c r="AU906" i="33"/>
  <c r="AV906" i="33"/>
  <c r="AW906" i="33"/>
  <c r="AX906" i="33"/>
  <c r="AS898" i="33"/>
  <c r="AT898" i="33"/>
  <c r="AU898" i="33"/>
  <c r="AV898" i="33"/>
  <c r="AW898" i="33"/>
  <c r="AX898" i="33"/>
  <c r="AS890" i="33"/>
  <c r="AT890" i="33"/>
  <c r="AU890" i="33"/>
  <c r="AV890" i="33"/>
  <c r="AW890" i="33"/>
  <c r="AX890" i="33"/>
  <c r="AS882" i="33"/>
  <c r="AT882" i="33"/>
  <c r="AU882" i="33"/>
  <c r="AV882" i="33"/>
  <c r="AW882" i="33"/>
  <c r="AX882" i="33"/>
  <c r="AS874" i="33"/>
  <c r="AT874" i="33"/>
  <c r="AU874" i="33"/>
  <c r="AV874" i="33"/>
  <c r="AW874" i="33"/>
  <c r="AX874" i="33"/>
  <c r="AS866" i="33"/>
  <c r="AT866" i="33"/>
  <c r="AU866" i="33"/>
  <c r="AV866" i="33"/>
  <c r="AW866" i="33"/>
  <c r="AX866" i="33"/>
  <c r="AS858" i="33"/>
  <c r="AT858" i="33"/>
  <c r="AU858" i="33"/>
  <c r="AV858" i="33"/>
  <c r="AW858" i="33"/>
  <c r="AX858" i="33"/>
  <c r="AS850" i="33"/>
  <c r="AT850" i="33"/>
  <c r="AU850" i="33"/>
  <c r="AV850" i="33"/>
  <c r="AW850" i="33"/>
  <c r="AX850" i="33"/>
  <c r="AS842" i="33"/>
  <c r="AT842" i="33"/>
  <c r="AU842" i="33"/>
  <c r="AV842" i="33"/>
  <c r="AW842" i="33"/>
  <c r="AX842" i="33"/>
  <c r="AS834" i="33"/>
  <c r="AT834" i="33"/>
  <c r="AU834" i="33"/>
  <c r="AV834" i="33"/>
  <c r="AW834" i="33"/>
  <c r="AX834" i="33"/>
  <c r="AS826" i="33"/>
  <c r="AT826" i="33"/>
  <c r="AU826" i="33"/>
  <c r="AV826" i="33"/>
  <c r="AW826" i="33"/>
  <c r="AX826" i="33"/>
  <c r="AV818" i="33"/>
  <c r="AW818" i="33"/>
  <c r="AX818" i="33"/>
  <c r="AS818" i="33"/>
  <c r="AT818" i="33"/>
  <c r="AU818" i="33"/>
  <c r="AV810" i="33"/>
  <c r="AW810" i="33"/>
  <c r="AX810" i="33"/>
  <c r="AS810" i="33"/>
  <c r="AT810" i="33"/>
  <c r="AU810" i="33"/>
  <c r="AV802" i="33"/>
  <c r="AW802" i="33"/>
  <c r="AX802" i="33"/>
  <c r="AS802" i="33"/>
  <c r="AT802" i="33"/>
  <c r="AU802" i="33"/>
  <c r="AV794" i="33"/>
  <c r="AW794" i="33"/>
  <c r="AX794" i="33"/>
  <c r="AS794" i="33"/>
  <c r="AT794" i="33"/>
  <c r="AU794" i="33"/>
  <c r="AV786" i="33"/>
  <c r="AW786" i="33"/>
  <c r="AX786" i="33"/>
  <c r="AS786" i="33"/>
  <c r="AT786" i="33"/>
  <c r="AU786" i="33"/>
  <c r="AV778" i="33"/>
  <c r="AW778" i="33"/>
  <c r="AX778" i="33"/>
  <c r="AS778" i="33"/>
  <c r="AT778" i="33"/>
  <c r="AU778" i="33"/>
  <c r="AV770" i="33"/>
  <c r="AW770" i="33"/>
  <c r="AX770" i="33"/>
  <c r="AS770" i="33"/>
  <c r="AT770" i="33"/>
  <c r="AU770" i="33"/>
  <c r="AU762" i="33"/>
  <c r="AV762" i="33"/>
  <c r="AW762" i="33"/>
  <c r="AX762" i="33"/>
  <c r="AS762" i="33"/>
  <c r="AT762" i="33"/>
  <c r="AU754" i="33"/>
  <c r="AV754" i="33"/>
  <c r="AW754" i="33"/>
  <c r="AX754" i="33"/>
  <c r="AS754" i="33"/>
  <c r="AT754" i="33"/>
  <c r="AU746" i="33"/>
  <c r="AV746" i="33"/>
  <c r="AW746" i="33"/>
  <c r="AX746" i="33"/>
  <c r="AS746" i="33"/>
  <c r="AT746" i="33"/>
  <c r="AU738" i="33"/>
  <c r="AV738" i="33"/>
  <c r="AW738" i="33"/>
  <c r="AX738" i="33"/>
  <c r="AS738" i="33"/>
  <c r="AT738" i="33"/>
  <c r="AU730" i="33"/>
  <c r="AV730" i="33"/>
  <c r="AW730" i="33"/>
  <c r="AX730" i="33"/>
  <c r="AS730" i="33"/>
  <c r="AT730" i="33"/>
  <c r="AU722" i="33"/>
  <c r="AV722" i="33"/>
  <c r="AW722" i="33"/>
  <c r="AX722" i="33"/>
  <c r="AS722" i="33"/>
  <c r="AT722" i="33"/>
  <c r="AU714" i="33"/>
  <c r="AV714" i="33"/>
  <c r="AW714" i="33"/>
  <c r="AX714" i="33"/>
  <c r="AS714" i="33"/>
  <c r="AT714" i="33"/>
  <c r="AU706" i="33"/>
  <c r="AV706" i="33"/>
  <c r="AW706" i="33"/>
  <c r="AX706" i="33"/>
  <c r="AS706" i="33"/>
  <c r="AT706" i="33"/>
  <c r="AU698" i="33"/>
  <c r="AV698" i="33"/>
  <c r="AW698" i="33"/>
  <c r="AX698" i="33"/>
  <c r="AS698" i="33"/>
  <c r="AT698" i="33"/>
  <c r="AU690" i="33"/>
  <c r="AV690" i="33"/>
  <c r="AW690" i="33"/>
  <c r="AX690" i="33"/>
  <c r="AS690" i="33"/>
  <c r="AT690" i="33"/>
  <c r="AU682" i="33"/>
  <c r="AV682" i="33"/>
  <c r="AW682" i="33"/>
  <c r="AX682" i="33"/>
  <c r="AS682" i="33"/>
  <c r="AT682" i="33"/>
  <c r="AU674" i="33"/>
  <c r="AV674" i="33"/>
  <c r="AW674" i="33"/>
  <c r="AX674" i="33"/>
  <c r="AS674" i="33"/>
  <c r="AT674" i="33"/>
  <c r="AU666" i="33"/>
  <c r="AV666" i="33"/>
  <c r="AW666" i="33"/>
  <c r="AX666" i="33"/>
  <c r="AS666" i="33"/>
  <c r="AT666" i="33"/>
  <c r="AS658" i="33"/>
  <c r="AV658" i="33"/>
  <c r="AW658" i="33"/>
  <c r="AX658" i="33"/>
  <c r="AT658" i="33"/>
  <c r="AU658" i="33"/>
  <c r="AS650" i="33"/>
  <c r="AV650" i="33"/>
  <c r="AW650" i="33"/>
  <c r="AX650" i="33"/>
  <c r="AT650" i="33"/>
  <c r="AU650" i="33"/>
  <c r="AS642" i="33"/>
  <c r="AV642" i="33"/>
  <c r="AW642" i="33"/>
  <c r="AX642" i="33"/>
  <c r="AT642" i="33"/>
  <c r="AU642" i="33"/>
  <c r="AS634" i="33"/>
  <c r="AV634" i="33"/>
  <c r="AW634" i="33"/>
  <c r="AX634" i="33"/>
  <c r="AU634" i="33"/>
  <c r="AT634" i="33"/>
  <c r="AS626" i="33"/>
  <c r="AV626" i="33"/>
  <c r="AW626" i="33"/>
  <c r="AX626" i="33"/>
  <c r="AT626" i="33"/>
  <c r="AU626" i="33"/>
  <c r="AS618" i="33"/>
  <c r="AV618" i="33"/>
  <c r="AW618" i="33"/>
  <c r="AX618" i="33"/>
  <c r="AT618" i="33"/>
  <c r="AU618" i="33"/>
  <c r="AS610" i="33"/>
  <c r="AV610" i="33"/>
  <c r="AW610" i="33"/>
  <c r="AX610" i="33"/>
  <c r="AT610" i="33"/>
  <c r="AU610" i="33"/>
  <c r="AS602" i="33"/>
  <c r="AU602" i="33"/>
  <c r="AV602" i="33"/>
  <c r="AW602" i="33"/>
  <c r="AX602" i="33"/>
  <c r="AT602" i="33"/>
  <c r="AS594" i="33"/>
  <c r="AU594" i="33"/>
  <c r="AV594" i="33"/>
  <c r="AW594" i="33"/>
  <c r="AX594" i="33"/>
  <c r="AT594" i="33"/>
  <c r="AS586" i="33"/>
  <c r="AU586" i="33"/>
  <c r="AV586" i="33"/>
  <c r="AW586" i="33"/>
  <c r="AX586" i="33"/>
  <c r="AT586" i="33"/>
  <c r="AS578" i="33"/>
  <c r="AU578" i="33"/>
  <c r="AV578" i="33"/>
  <c r="AW578" i="33"/>
  <c r="AX578" i="33"/>
  <c r="AT578" i="33"/>
  <c r="AS570" i="33"/>
  <c r="AU570" i="33"/>
  <c r="AV570" i="33"/>
  <c r="AW570" i="33"/>
  <c r="AX570" i="33"/>
  <c r="AT570" i="33"/>
  <c r="AS562" i="33"/>
  <c r="AU562" i="33"/>
  <c r="AV562" i="33"/>
  <c r="AW562" i="33"/>
  <c r="AX562" i="33"/>
  <c r="AT562" i="33"/>
  <c r="AS554" i="33"/>
  <c r="AU554" i="33"/>
  <c r="AV554" i="33"/>
  <c r="AW554" i="33"/>
  <c r="AX554" i="33"/>
  <c r="AT554" i="33"/>
  <c r="AS546" i="33"/>
  <c r="AU546" i="33"/>
  <c r="AV546" i="33"/>
  <c r="AW546" i="33"/>
  <c r="AX546" i="33"/>
  <c r="AT546" i="33"/>
  <c r="AS538" i="33"/>
  <c r="AU538" i="33"/>
  <c r="AV538" i="33"/>
  <c r="AW538" i="33"/>
  <c r="AX538" i="33"/>
  <c r="AT538" i="33"/>
  <c r="AS530" i="33"/>
  <c r="AU530" i="33"/>
  <c r="AV530" i="33"/>
  <c r="AW530" i="33"/>
  <c r="AX530" i="33"/>
  <c r="AT530" i="33"/>
  <c r="AS522" i="33"/>
  <c r="AU522" i="33"/>
  <c r="AV522" i="33"/>
  <c r="AW522" i="33"/>
  <c r="AX522" i="33"/>
  <c r="AT522" i="33"/>
  <c r="AS514" i="33"/>
  <c r="AU514" i="33"/>
  <c r="AV514" i="33"/>
  <c r="AW514" i="33"/>
  <c r="AX514" i="33"/>
  <c r="AT514" i="33"/>
  <c r="AS506" i="33"/>
  <c r="AU506" i="33"/>
  <c r="AV506" i="33"/>
  <c r="AW506" i="33"/>
  <c r="AX506" i="33"/>
  <c r="AT506" i="33"/>
  <c r="AS498" i="33"/>
  <c r="AU498" i="33"/>
  <c r="AV498" i="33"/>
  <c r="AW498" i="33"/>
  <c r="AX498" i="33"/>
  <c r="AT498" i="33"/>
  <c r="AS490" i="33"/>
  <c r="AU490" i="33"/>
  <c r="AV490" i="33"/>
  <c r="AW490" i="33"/>
  <c r="AX490" i="33"/>
  <c r="AT490" i="33"/>
  <c r="AS482" i="33"/>
  <c r="AU482" i="33"/>
  <c r="AV482" i="33"/>
  <c r="AW482" i="33"/>
  <c r="AX482" i="33"/>
  <c r="AT482" i="33"/>
  <c r="AS474" i="33"/>
  <c r="AU474" i="33"/>
  <c r="AV474" i="33"/>
  <c r="AW474" i="33"/>
  <c r="AX474" i="33"/>
  <c r="AT474" i="33"/>
  <c r="AS466" i="33"/>
  <c r="AT466" i="33"/>
  <c r="AU466" i="33"/>
  <c r="AV466" i="33"/>
  <c r="AW466" i="33"/>
  <c r="AX466" i="33"/>
  <c r="AS458" i="33"/>
  <c r="AT458" i="33"/>
  <c r="AU458" i="33"/>
  <c r="AV458" i="33"/>
  <c r="AW458" i="33"/>
  <c r="AX458" i="33"/>
  <c r="AS450" i="33"/>
  <c r="AT450" i="33"/>
  <c r="AU450" i="33"/>
  <c r="AV450" i="33"/>
  <c r="AW450" i="33"/>
  <c r="AX450" i="33"/>
  <c r="AS442" i="33"/>
  <c r="AT442" i="33"/>
  <c r="AU442" i="33"/>
  <c r="AV442" i="33"/>
  <c r="AW442" i="33"/>
  <c r="AX442" i="33"/>
  <c r="AS434" i="33"/>
  <c r="AT434" i="33"/>
  <c r="AU434" i="33"/>
  <c r="AV434" i="33"/>
  <c r="AW434" i="33"/>
  <c r="AX434" i="33"/>
  <c r="AS426" i="33"/>
  <c r="AT426" i="33"/>
  <c r="AU426" i="33"/>
  <c r="AV426" i="33"/>
  <c r="AW426" i="33"/>
  <c r="AX426" i="33"/>
  <c r="AS418" i="33"/>
  <c r="AT418" i="33"/>
  <c r="AU418" i="33"/>
  <c r="AV418" i="33"/>
  <c r="AW418" i="33"/>
  <c r="AX418" i="33"/>
  <c r="AW410" i="33"/>
  <c r="AT410" i="33"/>
  <c r="AU410" i="33"/>
  <c r="AS410" i="33"/>
  <c r="AV410" i="33"/>
  <c r="AX410" i="33"/>
  <c r="AW402" i="33"/>
  <c r="AT402" i="33"/>
  <c r="AU402" i="33"/>
  <c r="AS402" i="33"/>
  <c r="AV402" i="33"/>
  <c r="AX402" i="33"/>
  <c r="AW394" i="33"/>
  <c r="AX394" i="33"/>
  <c r="AT394" i="33"/>
  <c r="AU394" i="33"/>
  <c r="AS394" i="33"/>
  <c r="AV394" i="33"/>
  <c r="AW386" i="33"/>
  <c r="AX386" i="33"/>
  <c r="AT386" i="33"/>
  <c r="AU386" i="33"/>
  <c r="AS386" i="33"/>
  <c r="AV386" i="33"/>
  <c r="AW378" i="33"/>
  <c r="AX378" i="33"/>
  <c r="AS378" i="33"/>
  <c r="AT378" i="33"/>
  <c r="AU378" i="33"/>
  <c r="AV378" i="33"/>
  <c r="AW370" i="33"/>
  <c r="AX370" i="33"/>
  <c r="AS370" i="33"/>
  <c r="AT370" i="33"/>
  <c r="AU370" i="33"/>
  <c r="AV370" i="33"/>
  <c r="AW362" i="33"/>
  <c r="AX362" i="33"/>
  <c r="AS362" i="33"/>
  <c r="AT362" i="33"/>
  <c r="AU362" i="33"/>
  <c r="AV362" i="33"/>
  <c r="AW354" i="33"/>
  <c r="AX354" i="33"/>
  <c r="AS354" i="33"/>
  <c r="AT354" i="33"/>
  <c r="AU354" i="33"/>
  <c r="AV354" i="33"/>
  <c r="AW346" i="33"/>
  <c r="AX346" i="33"/>
  <c r="AS346" i="33"/>
  <c r="AT346" i="33"/>
  <c r="AU346" i="33"/>
  <c r="AV346" i="33"/>
  <c r="AW338" i="33"/>
  <c r="AX338" i="33"/>
  <c r="AS338" i="33"/>
  <c r="AT338" i="33"/>
  <c r="AU338" i="33"/>
  <c r="AV338" i="33"/>
  <c r="AW330" i="33"/>
  <c r="AX330" i="33"/>
  <c r="AS330" i="33"/>
  <c r="AT330" i="33"/>
  <c r="AU330" i="33"/>
  <c r="AV330" i="33"/>
  <c r="AW322" i="33"/>
  <c r="AX322" i="33"/>
  <c r="AS322" i="33"/>
  <c r="AT322" i="33"/>
  <c r="AU322" i="33"/>
  <c r="AV322" i="33"/>
  <c r="AW314" i="33"/>
  <c r="AX314" i="33"/>
  <c r="AS314" i="33"/>
  <c r="AT314" i="33"/>
  <c r="AU314" i="33"/>
  <c r="AV314" i="33"/>
  <c r="AW306" i="33"/>
  <c r="AX306" i="33"/>
  <c r="AS306" i="33"/>
  <c r="AT306" i="33"/>
  <c r="AU306" i="33"/>
  <c r="AV306" i="33"/>
  <c r="AW298" i="33"/>
  <c r="AX298" i="33"/>
  <c r="AS298" i="33"/>
  <c r="AT298" i="33"/>
  <c r="AU298" i="33"/>
  <c r="AV298" i="33"/>
  <c r="AW290" i="33"/>
  <c r="AX290" i="33"/>
  <c r="AS290" i="33"/>
  <c r="AT290" i="33"/>
  <c r="AU290" i="33"/>
  <c r="AV290" i="33"/>
  <c r="AW282" i="33"/>
  <c r="AX282" i="33"/>
  <c r="AS282" i="33"/>
  <c r="AT282" i="33"/>
  <c r="AU282" i="33"/>
  <c r="AV282" i="33"/>
  <c r="AW274" i="33"/>
  <c r="AX274" i="33"/>
  <c r="AS274" i="33"/>
  <c r="AT274" i="33"/>
  <c r="AU274" i="33"/>
  <c r="AV274" i="33"/>
  <c r="AW266" i="33"/>
  <c r="AX266" i="33"/>
  <c r="AS266" i="33"/>
  <c r="AT266" i="33"/>
  <c r="AU266" i="33"/>
  <c r="AV266" i="33"/>
  <c r="AW258" i="33"/>
  <c r="AX258" i="33"/>
  <c r="AS258" i="33"/>
  <c r="AT258" i="33"/>
  <c r="AU258" i="33"/>
  <c r="AV258" i="33"/>
  <c r="AW250" i="33"/>
  <c r="AX250" i="33"/>
  <c r="AS250" i="33"/>
  <c r="AT250" i="33"/>
  <c r="AU250" i="33"/>
  <c r="AV250" i="33"/>
  <c r="AW242" i="33"/>
  <c r="AX242" i="33"/>
  <c r="AS242" i="33"/>
  <c r="AT242" i="33"/>
  <c r="AU242" i="33"/>
  <c r="AV242" i="33"/>
  <c r="AW234" i="33"/>
  <c r="AX234" i="33"/>
  <c r="AS234" i="33"/>
  <c r="AT234" i="33"/>
  <c r="AU234" i="33"/>
  <c r="AV234" i="33"/>
  <c r="AX226" i="33"/>
  <c r="AS226" i="33"/>
  <c r="AT226" i="33"/>
  <c r="AV226" i="33"/>
  <c r="AW226" i="33"/>
  <c r="AU226" i="33"/>
  <c r="AX218" i="33"/>
  <c r="AS218" i="33"/>
  <c r="AT218" i="33"/>
  <c r="AV218" i="33"/>
  <c r="AU218" i="33"/>
  <c r="AW218" i="33"/>
  <c r="AX210" i="33"/>
  <c r="AS210" i="33"/>
  <c r="AT210" i="33"/>
  <c r="AV210" i="33"/>
  <c r="AW210" i="33"/>
  <c r="AU210" i="33"/>
  <c r="AX202" i="33"/>
  <c r="AS202" i="33"/>
  <c r="AT202" i="33"/>
  <c r="AV202" i="33"/>
  <c r="AU202" i="33"/>
  <c r="AW202" i="33"/>
  <c r="AX194" i="33"/>
  <c r="AS194" i="33"/>
  <c r="AT194" i="33"/>
  <c r="AV194" i="33"/>
  <c r="AW194" i="33"/>
  <c r="AU194" i="33"/>
  <c r="AX186" i="33"/>
  <c r="AS186" i="33"/>
  <c r="AT186" i="33"/>
  <c r="AV186" i="33"/>
  <c r="AU186" i="33"/>
  <c r="AW186" i="33"/>
  <c r="AX178" i="33"/>
  <c r="AS178" i="33"/>
  <c r="AT178" i="33"/>
  <c r="AV178" i="33"/>
  <c r="AW178" i="33"/>
  <c r="AU178" i="33"/>
  <c r="AX170" i="33"/>
  <c r="AS170" i="33"/>
  <c r="AT170" i="33"/>
  <c r="AV170" i="33"/>
  <c r="AU170" i="33"/>
  <c r="AW170" i="33"/>
  <c r="AX162" i="33"/>
  <c r="AS162" i="33"/>
  <c r="AT162" i="33"/>
  <c r="AV162" i="33"/>
  <c r="AW162" i="33"/>
  <c r="AU162" i="33"/>
  <c r="AX154" i="33"/>
  <c r="AS154" i="33"/>
  <c r="AT154" i="33"/>
  <c r="AV154" i="33"/>
  <c r="AU154" i="33"/>
  <c r="AW154" i="33"/>
  <c r="AX146" i="33"/>
  <c r="AS146" i="33"/>
  <c r="AT146" i="33"/>
  <c r="AV146" i="33"/>
  <c r="AW146" i="33"/>
  <c r="AU146" i="33"/>
  <c r="AX138" i="33"/>
  <c r="AS138" i="33"/>
  <c r="AT138" i="33"/>
  <c r="AV138" i="33"/>
  <c r="AU138" i="33"/>
  <c r="AW138" i="33"/>
  <c r="AX130" i="33"/>
  <c r="AS130" i="33"/>
  <c r="AT130" i="33"/>
  <c r="AV130" i="33"/>
  <c r="AW130" i="33"/>
  <c r="AU130" i="33"/>
  <c r="AX122" i="33"/>
  <c r="AS122" i="33"/>
  <c r="AT122" i="33"/>
  <c r="AV122" i="33"/>
  <c r="AU122" i="33"/>
  <c r="AW122" i="33"/>
  <c r="AX114" i="33"/>
  <c r="AS114" i="33"/>
  <c r="AT114" i="33"/>
  <c r="AV114" i="33"/>
  <c r="AW114" i="33"/>
  <c r="AU114" i="33"/>
  <c r="AX106" i="33"/>
  <c r="AS106" i="33"/>
  <c r="AT106" i="33"/>
  <c r="AV106" i="33"/>
  <c r="AU106" i="33"/>
  <c r="AW106" i="33"/>
  <c r="AX98" i="33"/>
  <c r="AS98" i="33"/>
  <c r="AT98" i="33"/>
  <c r="AV98" i="33"/>
  <c r="AW98" i="33"/>
  <c r="AU98" i="33"/>
  <c r="AX90" i="33"/>
  <c r="AS90" i="33"/>
  <c r="AT90" i="33"/>
  <c r="AV90" i="33"/>
  <c r="AW90" i="33"/>
  <c r="AU90" i="33"/>
  <c r="AX82" i="33"/>
  <c r="AS82" i="33"/>
  <c r="AT82" i="33"/>
  <c r="AV82" i="33"/>
  <c r="AW82" i="33"/>
  <c r="AU82" i="33"/>
  <c r="AX74" i="33"/>
  <c r="AS74" i="33"/>
  <c r="AT74" i="33"/>
  <c r="AV74" i="33"/>
  <c r="AW74" i="33"/>
  <c r="AU74" i="33"/>
  <c r="AX66" i="33"/>
  <c r="AS66" i="33"/>
  <c r="AT66" i="33"/>
  <c r="AV66" i="33"/>
  <c r="AW66" i="33"/>
  <c r="AU66" i="33"/>
  <c r="AX58" i="33"/>
  <c r="AS58" i="33"/>
  <c r="AT58" i="33"/>
  <c r="AV58" i="33"/>
  <c r="AW58" i="33"/>
  <c r="AU58" i="33"/>
  <c r="AX50" i="33"/>
  <c r="AS50" i="33"/>
  <c r="AT50" i="33"/>
  <c r="AV50" i="33"/>
  <c r="AW50" i="33"/>
  <c r="AU50" i="33"/>
  <c r="AX42" i="33"/>
  <c r="AS42" i="33"/>
  <c r="AT42" i="33"/>
  <c r="AV42" i="33"/>
  <c r="AW42" i="33"/>
  <c r="AU42" i="33"/>
  <c r="AX34" i="33"/>
  <c r="AS34" i="33"/>
  <c r="AT34" i="33"/>
  <c r="AV34" i="33"/>
  <c r="AW34" i="33"/>
  <c r="AU34" i="33"/>
  <c r="AX26" i="33"/>
  <c r="AS26" i="33"/>
  <c r="AT26" i="33"/>
  <c r="AV26" i="33"/>
  <c r="AW26" i="33"/>
  <c r="AU26" i="33"/>
  <c r="AX18" i="33"/>
  <c r="AS18" i="33"/>
  <c r="AT18" i="33"/>
  <c r="AV18" i="33"/>
  <c r="AW18" i="33"/>
  <c r="AU18" i="33"/>
  <c r="AW10" i="33"/>
  <c r="AX10" i="33"/>
  <c r="AS10" i="33"/>
  <c r="AT10" i="33"/>
  <c r="AU10" i="33"/>
  <c r="AV10" i="33"/>
  <c r="AT1183" i="33"/>
  <c r="AU1183" i="33"/>
  <c r="AV1183" i="33"/>
  <c r="AW1183" i="33"/>
  <c r="AX1183" i="33"/>
  <c r="AS1183" i="33"/>
  <c r="X1175" i="33"/>
  <c r="AT1175" i="33"/>
  <c r="AU1175" i="33"/>
  <c r="AV1175" i="33"/>
  <c r="AW1175" i="33"/>
  <c r="AX1175" i="33"/>
  <c r="AS1175" i="33"/>
  <c r="AT1167" i="33"/>
  <c r="AU1167" i="33"/>
  <c r="AV1167" i="33"/>
  <c r="AW1167" i="33"/>
  <c r="AX1167" i="33"/>
  <c r="AS1167" i="33"/>
  <c r="AT1159" i="33"/>
  <c r="AU1159" i="33"/>
  <c r="AV1159" i="33"/>
  <c r="AW1159" i="33"/>
  <c r="AX1159" i="33"/>
  <c r="AS1159" i="33"/>
  <c r="AT1151" i="33"/>
  <c r="AU1151" i="33"/>
  <c r="AV1151" i="33"/>
  <c r="AW1151" i="33"/>
  <c r="AX1151" i="33"/>
  <c r="AS1151" i="33"/>
  <c r="X1143" i="33"/>
  <c r="AT1143" i="33"/>
  <c r="AU1143" i="33"/>
  <c r="AV1143" i="33"/>
  <c r="AW1143" i="33"/>
  <c r="AX1143" i="33"/>
  <c r="AS1143" i="33"/>
  <c r="AT1135" i="33"/>
  <c r="AU1135" i="33"/>
  <c r="AV1135" i="33"/>
  <c r="AW1135" i="33"/>
  <c r="AX1135" i="33"/>
  <c r="AS1135" i="33"/>
  <c r="AT1127" i="33"/>
  <c r="AU1127" i="33"/>
  <c r="AV1127" i="33"/>
  <c r="AW1127" i="33"/>
  <c r="AX1127" i="33"/>
  <c r="AS1127" i="33"/>
  <c r="AT1119" i="33"/>
  <c r="AU1119" i="33"/>
  <c r="AV1119" i="33"/>
  <c r="AW1119" i="33"/>
  <c r="AX1119" i="33"/>
  <c r="AS1119" i="33"/>
  <c r="X1111" i="33"/>
  <c r="AT1111" i="33"/>
  <c r="AU1111" i="33"/>
  <c r="AV1111" i="33"/>
  <c r="AW1111" i="33"/>
  <c r="AX1111" i="33"/>
  <c r="AS1111" i="33"/>
  <c r="AT1103" i="33"/>
  <c r="AU1103" i="33"/>
  <c r="AV1103" i="33"/>
  <c r="AW1103" i="33"/>
  <c r="AX1103" i="33"/>
  <c r="AS1103" i="33"/>
  <c r="AT1095" i="33"/>
  <c r="AU1095" i="33"/>
  <c r="AV1095" i="33"/>
  <c r="AW1095" i="33"/>
  <c r="AX1095" i="33"/>
  <c r="AS1095" i="33"/>
  <c r="AT1087" i="33"/>
  <c r="AU1087" i="33"/>
  <c r="AV1087" i="33"/>
  <c r="AW1087" i="33"/>
  <c r="AX1087" i="33"/>
  <c r="AS1087" i="33"/>
  <c r="X1079" i="33"/>
  <c r="AT1079" i="33"/>
  <c r="AU1079" i="33"/>
  <c r="AV1079" i="33"/>
  <c r="AW1079" i="33"/>
  <c r="AX1079" i="33"/>
  <c r="AS1079" i="33"/>
  <c r="AT1071" i="33"/>
  <c r="AU1071" i="33"/>
  <c r="AV1071" i="33"/>
  <c r="AW1071" i="33"/>
  <c r="AX1071" i="33"/>
  <c r="AS1071" i="33"/>
  <c r="AT1063" i="33"/>
  <c r="AU1063" i="33"/>
  <c r="AV1063" i="33"/>
  <c r="AW1063" i="33"/>
  <c r="AX1063" i="33"/>
  <c r="AS1063" i="33"/>
  <c r="AT1055" i="33"/>
  <c r="AU1055" i="33"/>
  <c r="AV1055" i="33"/>
  <c r="AW1055" i="33"/>
  <c r="AX1055" i="33"/>
  <c r="AS1055" i="33"/>
  <c r="X1047" i="33"/>
  <c r="AT1047" i="33"/>
  <c r="AU1047" i="33"/>
  <c r="AV1047" i="33"/>
  <c r="AW1047" i="33"/>
  <c r="AX1047" i="33"/>
  <c r="AS1047" i="33"/>
  <c r="AT1039" i="33"/>
  <c r="AU1039" i="33"/>
  <c r="AV1039" i="33"/>
  <c r="AW1039" i="33"/>
  <c r="AX1039" i="33"/>
  <c r="AS1039" i="33"/>
  <c r="AT1031" i="33"/>
  <c r="AU1031" i="33"/>
  <c r="AV1031" i="33"/>
  <c r="AW1031" i="33"/>
  <c r="AX1031" i="33"/>
  <c r="AS1031" i="33"/>
  <c r="AT1023" i="33"/>
  <c r="AU1023" i="33"/>
  <c r="AV1023" i="33"/>
  <c r="AW1023" i="33"/>
  <c r="AX1023" i="33"/>
  <c r="AS1023" i="33"/>
  <c r="X1015" i="33"/>
  <c r="AT1015" i="33"/>
  <c r="AU1015" i="33"/>
  <c r="AV1015" i="33"/>
  <c r="AW1015" i="33"/>
  <c r="AX1015" i="33"/>
  <c r="AS1015" i="33"/>
  <c r="AT1007" i="33"/>
  <c r="AU1007" i="33"/>
  <c r="AV1007" i="33"/>
  <c r="AW1007" i="33"/>
  <c r="AX1007" i="33"/>
  <c r="AS1007" i="33"/>
  <c r="AT999" i="33"/>
  <c r="AU999" i="33"/>
  <c r="AV999" i="33"/>
  <c r="AW999" i="33"/>
  <c r="AX999" i="33"/>
  <c r="AS999" i="33"/>
  <c r="AT991" i="33"/>
  <c r="AU991" i="33"/>
  <c r="AV991" i="33"/>
  <c r="AW991" i="33"/>
  <c r="AX991" i="33"/>
  <c r="AS991" i="33"/>
  <c r="X983" i="33"/>
  <c r="AT983" i="33"/>
  <c r="AU983" i="33"/>
  <c r="AV983" i="33"/>
  <c r="AW983" i="33"/>
  <c r="AX983" i="33"/>
  <c r="AS983" i="33"/>
  <c r="AT975" i="33"/>
  <c r="AU975" i="33"/>
  <c r="AV975" i="33"/>
  <c r="AW975" i="33"/>
  <c r="AX975" i="33"/>
  <c r="AS975" i="33"/>
  <c r="AT967" i="33"/>
  <c r="AU967" i="33"/>
  <c r="AV967" i="33"/>
  <c r="AW967" i="33"/>
  <c r="AX967" i="33"/>
  <c r="AS967" i="33"/>
  <c r="AT959" i="33"/>
  <c r="AU959" i="33"/>
  <c r="AV959" i="33"/>
  <c r="AW959" i="33"/>
  <c r="AX959" i="33"/>
  <c r="AS959" i="33"/>
  <c r="X951" i="33"/>
  <c r="AT951" i="33"/>
  <c r="AU951" i="33"/>
  <c r="AV951" i="33"/>
  <c r="AW951" i="33"/>
  <c r="AX951" i="33"/>
  <c r="AS951" i="33"/>
  <c r="AT943" i="33"/>
  <c r="AU943" i="33"/>
  <c r="AV943" i="33"/>
  <c r="AW943" i="33"/>
  <c r="AX943" i="33"/>
  <c r="AS943" i="33"/>
  <c r="AT935" i="33"/>
  <c r="AU935" i="33"/>
  <c r="AV935" i="33"/>
  <c r="AW935" i="33"/>
  <c r="AX935" i="33"/>
  <c r="AS935" i="33"/>
  <c r="AT927" i="33"/>
  <c r="AU927" i="33"/>
  <c r="AV927" i="33"/>
  <c r="AW927" i="33"/>
  <c r="AX927" i="33"/>
  <c r="AS927" i="33"/>
  <c r="X919" i="33"/>
  <c r="AT919" i="33"/>
  <c r="AU919" i="33"/>
  <c r="AV919" i="33"/>
  <c r="AW919" i="33"/>
  <c r="AX919" i="33"/>
  <c r="AS919" i="33"/>
  <c r="AT911" i="33"/>
  <c r="AU911" i="33"/>
  <c r="AV911" i="33"/>
  <c r="AW911" i="33"/>
  <c r="AX911" i="33"/>
  <c r="AS911" i="33"/>
  <c r="AT903" i="33"/>
  <c r="AU903" i="33"/>
  <c r="AV903" i="33"/>
  <c r="AW903" i="33"/>
  <c r="AX903" i="33"/>
  <c r="AS903" i="33"/>
  <c r="AT895" i="33"/>
  <c r="AU895" i="33"/>
  <c r="AV895" i="33"/>
  <c r="AW895" i="33"/>
  <c r="AX895" i="33"/>
  <c r="AS895" i="33"/>
  <c r="X887" i="33"/>
  <c r="AT887" i="33"/>
  <c r="AU887" i="33"/>
  <c r="AV887" i="33"/>
  <c r="AW887" i="33"/>
  <c r="AX887" i="33"/>
  <c r="AS887" i="33"/>
  <c r="AT879" i="33"/>
  <c r="AU879" i="33"/>
  <c r="AV879" i="33"/>
  <c r="AW879" i="33"/>
  <c r="AX879" i="33"/>
  <c r="AS879" i="33"/>
  <c r="AT871" i="33"/>
  <c r="AU871" i="33"/>
  <c r="AV871" i="33"/>
  <c r="AW871" i="33"/>
  <c r="AX871" i="33"/>
  <c r="AS871" i="33"/>
  <c r="AT863" i="33"/>
  <c r="AU863" i="33"/>
  <c r="AV863" i="33"/>
  <c r="AW863" i="33"/>
  <c r="AX863" i="33"/>
  <c r="AS863" i="33"/>
  <c r="X855" i="33"/>
  <c r="AT855" i="33"/>
  <c r="AU855" i="33"/>
  <c r="AV855" i="33"/>
  <c r="AW855" i="33"/>
  <c r="AX855" i="33"/>
  <c r="AS855" i="33"/>
  <c r="AT847" i="33"/>
  <c r="AU847" i="33"/>
  <c r="AV847" i="33"/>
  <c r="AW847" i="33"/>
  <c r="AX847" i="33"/>
  <c r="AS847" i="33"/>
  <c r="AT839" i="33"/>
  <c r="AU839" i="33"/>
  <c r="AV839" i="33"/>
  <c r="AW839" i="33"/>
  <c r="AX839" i="33"/>
  <c r="AS839" i="33"/>
  <c r="AT831" i="33"/>
  <c r="AU831" i="33"/>
  <c r="AV831" i="33"/>
  <c r="AW831" i="33"/>
  <c r="AX831" i="33"/>
  <c r="AS831" i="33"/>
  <c r="X823" i="33"/>
  <c r="AS823" i="33"/>
  <c r="AT823" i="33"/>
  <c r="AU823" i="33"/>
  <c r="AV823" i="33"/>
  <c r="AW823" i="33"/>
  <c r="AX823" i="33"/>
  <c r="AX815" i="33"/>
  <c r="AS815" i="33"/>
  <c r="AT815" i="33"/>
  <c r="AU815" i="33"/>
  <c r="AV815" i="33"/>
  <c r="AW815" i="33"/>
  <c r="AX807" i="33"/>
  <c r="AS807" i="33"/>
  <c r="AT807" i="33"/>
  <c r="AU807" i="33"/>
  <c r="AV807" i="33"/>
  <c r="AW807" i="33"/>
  <c r="AX799" i="33"/>
  <c r="AS799" i="33"/>
  <c r="AT799" i="33"/>
  <c r="AU799" i="33"/>
  <c r="AV799" i="33"/>
  <c r="AW799" i="33"/>
  <c r="AX791" i="33"/>
  <c r="AS791" i="33"/>
  <c r="AT791" i="33"/>
  <c r="AU791" i="33"/>
  <c r="AV791" i="33"/>
  <c r="AW791" i="33"/>
  <c r="AX783" i="33"/>
  <c r="AS783" i="33"/>
  <c r="AT783" i="33"/>
  <c r="AU783" i="33"/>
  <c r="AV783" i="33"/>
  <c r="AW783" i="33"/>
  <c r="AX775" i="33"/>
  <c r="AS775" i="33"/>
  <c r="AT775" i="33"/>
  <c r="AU775" i="33"/>
  <c r="AV775" i="33"/>
  <c r="AW775" i="33"/>
  <c r="AW767" i="33"/>
  <c r="AX767" i="33"/>
  <c r="AS767" i="33"/>
  <c r="AT767" i="33"/>
  <c r="AU767" i="33"/>
  <c r="AV767" i="33"/>
  <c r="X759" i="33"/>
  <c r="AW759" i="33"/>
  <c r="AX759" i="33"/>
  <c r="AS759" i="33"/>
  <c r="AT759" i="33"/>
  <c r="AU759" i="33"/>
  <c r="AV759" i="33"/>
  <c r="AW751" i="33"/>
  <c r="AX751" i="33"/>
  <c r="AS751" i="33"/>
  <c r="AT751" i="33"/>
  <c r="AU751" i="33"/>
  <c r="AV751" i="33"/>
  <c r="AW743" i="33"/>
  <c r="AX743" i="33"/>
  <c r="AS743" i="33"/>
  <c r="AT743" i="33"/>
  <c r="AU743" i="33"/>
  <c r="AV743" i="33"/>
  <c r="AW735" i="33"/>
  <c r="AX735" i="33"/>
  <c r="AS735" i="33"/>
  <c r="AT735" i="33"/>
  <c r="AU735" i="33"/>
  <c r="AV735" i="33"/>
  <c r="AW727" i="33"/>
  <c r="AX727" i="33"/>
  <c r="AS727" i="33"/>
  <c r="AT727" i="33"/>
  <c r="AU727" i="33"/>
  <c r="AV727" i="33"/>
  <c r="AW719" i="33"/>
  <c r="AX719" i="33"/>
  <c r="AS719" i="33"/>
  <c r="AT719" i="33"/>
  <c r="AU719" i="33"/>
  <c r="AV719" i="33"/>
  <c r="AW711" i="33"/>
  <c r="AX711" i="33"/>
  <c r="AS711" i="33"/>
  <c r="AT711" i="33"/>
  <c r="AU711" i="33"/>
  <c r="AV711" i="33"/>
  <c r="AW703" i="33"/>
  <c r="AX703" i="33"/>
  <c r="AS703" i="33"/>
  <c r="AT703" i="33"/>
  <c r="AU703" i="33"/>
  <c r="AV703" i="33"/>
  <c r="AW695" i="33"/>
  <c r="AX695" i="33"/>
  <c r="AS695" i="33"/>
  <c r="AT695" i="33"/>
  <c r="AU695" i="33"/>
  <c r="AV695" i="33"/>
  <c r="AW687" i="33"/>
  <c r="AX687" i="33"/>
  <c r="AS687" i="33"/>
  <c r="AT687" i="33"/>
  <c r="AU687" i="33"/>
  <c r="AV687" i="33"/>
  <c r="AW679" i="33"/>
  <c r="AX679" i="33"/>
  <c r="AS679" i="33"/>
  <c r="AT679" i="33"/>
  <c r="AU679" i="33"/>
  <c r="AV679" i="33"/>
  <c r="AW671" i="33"/>
  <c r="AX671" i="33"/>
  <c r="AS671" i="33"/>
  <c r="AT671" i="33"/>
  <c r="AU671" i="33"/>
  <c r="AV671" i="33"/>
  <c r="AU663" i="33"/>
  <c r="AX663" i="33"/>
  <c r="AS663" i="33"/>
  <c r="AT663" i="33"/>
  <c r="AV663" i="33"/>
  <c r="AW663" i="33"/>
  <c r="AU655" i="33"/>
  <c r="AX655" i="33"/>
  <c r="AS655" i="33"/>
  <c r="AW655" i="33"/>
  <c r="AT655" i="33"/>
  <c r="AV655" i="33"/>
  <c r="AU647" i="33"/>
  <c r="AX647" i="33"/>
  <c r="AS647" i="33"/>
  <c r="AT647" i="33"/>
  <c r="AV647" i="33"/>
  <c r="AW647" i="33"/>
  <c r="AU639" i="33"/>
  <c r="AX639" i="33"/>
  <c r="AS639" i="33"/>
  <c r="AT639" i="33"/>
  <c r="AV639" i="33"/>
  <c r="AW639" i="33"/>
  <c r="AU631" i="33"/>
  <c r="AX631" i="33"/>
  <c r="AS631" i="33"/>
  <c r="AT631" i="33"/>
  <c r="AV631" i="33"/>
  <c r="AW631" i="33"/>
  <c r="AU623" i="33"/>
  <c r="AX623" i="33"/>
  <c r="AS623" i="33"/>
  <c r="AW623" i="33"/>
  <c r="AT623" i="33"/>
  <c r="AV623" i="33"/>
  <c r="AU615" i="33"/>
  <c r="AX615" i="33"/>
  <c r="AS615" i="33"/>
  <c r="AT615" i="33"/>
  <c r="AV615" i="33"/>
  <c r="AW615" i="33"/>
  <c r="AU607" i="33"/>
  <c r="AX607" i="33"/>
  <c r="AS607" i="33"/>
  <c r="AT607" i="33"/>
  <c r="AV607" i="33"/>
  <c r="AW607" i="33"/>
  <c r="AU599" i="33"/>
  <c r="AW599" i="33"/>
  <c r="AX599" i="33"/>
  <c r="AS599" i="33"/>
  <c r="AT599" i="33"/>
  <c r="AV599" i="33"/>
  <c r="AU591" i="33"/>
  <c r="AW591" i="33"/>
  <c r="AX591" i="33"/>
  <c r="AS591" i="33"/>
  <c r="AT591" i="33"/>
  <c r="AV591" i="33"/>
  <c r="AU583" i="33"/>
  <c r="AW583" i="33"/>
  <c r="AX583" i="33"/>
  <c r="AS583" i="33"/>
  <c r="AT583" i="33"/>
  <c r="AV583" i="33"/>
  <c r="AU575" i="33"/>
  <c r="AW575" i="33"/>
  <c r="AX575" i="33"/>
  <c r="AS575" i="33"/>
  <c r="AT575" i="33"/>
  <c r="AV575" i="33"/>
  <c r="AU567" i="33"/>
  <c r="AW567" i="33"/>
  <c r="AX567" i="33"/>
  <c r="AS567" i="33"/>
  <c r="AT567" i="33"/>
  <c r="AV567" i="33"/>
  <c r="AU559" i="33"/>
  <c r="AW559" i="33"/>
  <c r="AX559" i="33"/>
  <c r="AS559" i="33"/>
  <c r="AT559" i="33"/>
  <c r="AV559" i="33"/>
  <c r="AU551" i="33"/>
  <c r="AW551" i="33"/>
  <c r="AX551" i="33"/>
  <c r="AS551" i="33"/>
  <c r="AT551" i="33"/>
  <c r="AV551" i="33"/>
  <c r="AU543" i="33"/>
  <c r="AW543" i="33"/>
  <c r="AX543" i="33"/>
  <c r="AS543" i="33"/>
  <c r="AT543" i="33"/>
  <c r="AV543" i="33"/>
  <c r="AU535" i="33"/>
  <c r="AW535" i="33"/>
  <c r="AX535" i="33"/>
  <c r="AS535" i="33"/>
  <c r="AT535" i="33"/>
  <c r="AV535" i="33"/>
  <c r="AU527" i="33"/>
  <c r="AW527" i="33"/>
  <c r="AX527" i="33"/>
  <c r="AS527" i="33"/>
  <c r="AT527" i="33"/>
  <c r="AV527" i="33"/>
  <c r="AU519" i="33"/>
  <c r="AW519" i="33"/>
  <c r="AX519" i="33"/>
  <c r="AS519" i="33"/>
  <c r="AT519" i="33"/>
  <c r="AV519" i="33"/>
  <c r="AU511" i="33"/>
  <c r="AW511" i="33"/>
  <c r="AX511" i="33"/>
  <c r="AS511" i="33"/>
  <c r="AT511" i="33"/>
  <c r="AV511" i="33"/>
  <c r="AU503" i="33"/>
  <c r="AW503" i="33"/>
  <c r="AX503" i="33"/>
  <c r="AS503" i="33"/>
  <c r="AT503" i="33"/>
  <c r="AV503" i="33"/>
  <c r="AU495" i="33"/>
  <c r="AW495" i="33"/>
  <c r="AX495" i="33"/>
  <c r="AS495" i="33"/>
  <c r="AT495" i="33"/>
  <c r="AV495" i="33"/>
  <c r="AU487" i="33"/>
  <c r="AW487" i="33"/>
  <c r="AX487" i="33"/>
  <c r="AS487" i="33"/>
  <c r="AT487" i="33"/>
  <c r="AV487" i="33"/>
  <c r="AU479" i="33"/>
  <c r="AW479" i="33"/>
  <c r="AX479" i="33"/>
  <c r="AS479" i="33"/>
  <c r="AT479" i="33"/>
  <c r="AV479" i="33"/>
  <c r="AU471" i="33"/>
  <c r="AV471" i="33"/>
  <c r="AW471" i="33"/>
  <c r="AX471" i="33"/>
  <c r="AS471" i="33"/>
  <c r="AT471" i="33"/>
  <c r="AU463" i="33"/>
  <c r="AV463" i="33"/>
  <c r="AW463" i="33"/>
  <c r="AX463" i="33"/>
  <c r="AS463" i="33"/>
  <c r="AT463" i="33"/>
  <c r="AU455" i="33"/>
  <c r="AV455" i="33"/>
  <c r="AW455" i="33"/>
  <c r="AX455" i="33"/>
  <c r="AS455" i="33"/>
  <c r="AT455" i="33"/>
  <c r="AU447" i="33"/>
  <c r="AV447" i="33"/>
  <c r="AW447" i="33"/>
  <c r="AX447" i="33"/>
  <c r="AS447" i="33"/>
  <c r="AT447" i="33"/>
  <c r="AU439" i="33"/>
  <c r="AV439" i="33"/>
  <c r="AW439" i="33"/>
  <c r="AX439" i="33"/>
  <c r="AS439" i="33"/>
  <c r="AT439" i="33"/>
  <c r="AU431" i="33"/>
  <c r="AV431" i="33"/>
  <c r="AW431" i="33"/>
  <c r="AX431" i="33"/>
  <c r="AS431" i="33"/>
  <c r="AT431" i="33"/>
  <c r="AU423" i="33"/>
  <c r="AV423" i="33"/>
  <c r="AW423" i="33"/>
  <c r="AX423" i="33"/>
  <c r="AS423" i="33"/>
  <c r="AT423" i="33"/>
  <c r="AU415" i="33"/>
  <c r="AV415" i="33"/>
  <c r="AW415" i="33"/>
  <c r="AX415" i="33"/>
  <c r="AS415" i="33"/>
  <c r="AT415" i="33"/>
  <c r="AT407" i="33"/>
  <c r="AV407" i="33"/>
  <c r="AW407" i="33"/>
  <c r="AS407" i="33"/>
  <c r="AU407" i="33"/>
  <c r="AX407" i="33"/>
  <c r="AT399" i="33"/>
  <c r="AV399" i="33"/>
  <c r="AW399" i="33"/>
  <c r="AS399" i="33"/>
  <c r="AU399" i="33"/>
  <c r="AX399" i="33"/>
  <c r="AS391" i="33"/>
  <c r="AT391" i="33"/>
  <c r="AV391" i="33"/>
  <c r="AW391" i="33"/>
  <c r="AU391" i="33"/>
  <c r="AX391" i="33"/>
  <c r="AS383" i="33"/>
  <c r="AT383" i="33"/>
  <c r="AU383" i="33"/>
  <c r="AV383" i="33"/>
  <c r="AW383" i="33"/>
  <c r="AX383" i="33"/>
  <c r="AS375" i="33"/>
  <c r="AT375" i="33"/>
  <c r="AU375" i="33"/>
  <c r="AV375" i="33"/>
  <c r="AW375" i="33"/>
  <c r="AX375" i="33"/>
  <c r="AS367" i="33"/>
  <c r="AT367" i="33"/>
  <c r="AU367" i="33"/>
  <c r="AV367" i="33"/>
  <c r="AW367" i="33"/>
  <c r="AX367" i="33"/>
  <c r="AS359" i="33"/>
  <c r="AT359" i="33"/>
  <c r="AU359" i="33"/>
  <c r="AV359" i="33"/>
  <c r="AW359" i="33"/>
  <c r="AX359" i="33"/>
  <c r="AS351" i="33"/>
  <c r="AT351" i="33"/>
  <c r="AU351" i="33"/>
  <c r="AV351" i="33"/>
  <c r="AW351" i="33"/>
  <c r="AX351" i="33"/>
  <c r="AS343" i="33"/>
  <c r="AT343" i="33"/>
  <c r="AU343" i="33"/>
  <c r="AV343" i="33"/>
  <c r="AW343" i="33"/>
  <c r="AX343" i="33"/>
  <c r="AS335" i="33"/>
  <c r="AT335" i="33"/>
  <c r="AU335" i="33"/>
  <c r="AV335" i="33"/>
  <c r="AW335" i="33"/>
  <c r="AX335" i="33"/>
  <c r="AS327" i="33"/>
  <c r="AT327" i="33"/>
  <c r="AU327" i="33"/>
  <c r="AV327" i="33"/>
  <c r="AW327" i="33"/>
  <c r="AX327" i="33"/>
  <c r="AS319" i="33"/>
  <c r="AT319" i="33"/>
  <c r="AU319" i="33"/>
  <c r="AV319" i="33"/>
  <c r="AW319" i="33"/>
  <c r="AX319" i="33"/>
  <c r="AS311" i="33"/>
  <c r="AT311" i="33"/>
  <c r="AU311" i="33"/>
  <c r="AV311" i="33"/>
  <c r="AW311" i="33"/>
  <c r="AX311" i="33"/>
  <c r="AS303" i="33"/>
  <c r="AT303" i="33"/>
  <c r="AU303" i="33"/>
  <c r="AV303" i="33"/>
  <c r="AW303" i="33"/>
  <c r="AX303" i="33"/>
  <c r="AS295" i="33"/>
  <c r="AT295" i="33"/>
  <c r="AU295" i="33"/>
  <c r="AV295" i="33"/>
  <c r="AW295" i="33"/>
  <c r="AX295" i="33"/>
  <c r="AS287" i="33"/>
  <c r="AT287" i="33"/>
  <c r="AU287" i="33"/>
  <c r="AV287" i="33"/>
  <c r="AW287" i="33"/>
  <c r="AX287" i="33"/>
  <c r="AS279" i="33"/>
  <c r="AT279" i="33"/>
  <c r="AU279" i="33"/>
  <c r="AV279" i="33"/>
  <c r="AW279" i="33"/>
  <c r="AX279" i="33"/>
  <c r="AS271" i="33"/>
  <c r="AT271" i="33"/>
  <c r="AU271" i="33"/>
  <c r="AV271" i="33"/>
  <c r="AW271" i="33"/>
  <c r="AX271" i="33"/>
  <c r="AS263" i="33"/>
  <c r="AT263" i="33"/>
  <c r="AU263" i="33"/>
  <c r="AV263" i="33"/>
  <c r="AW263" i="33"/>
  <c r="AX263" i="33"/>
  <c r="AS255" i="33"/>
  <c r="AT255" i="33"/>
  <c r="AU255" i="33"/>
  <c r="AV255" i="33"/>
  <c r="AW255" i="33"/>
  <c r="AX255" i="33"/>
  <c r="AS247" i="33"/>
  <c r="AT247" i="33"/>
  <c r="AU247" i="33"/>
  <c r="AV247" i="33"/>
  <c r="AW247" i="33"/>
  <c r="AX247" i="33"/>
  <c r="AS239" i="33"/>
  <c r="AT239" i="33"/>
  <c r="AU239" i="33"/>
  <c r="AV239" i="33"/>
  <c r="AW239" i="33"/>
  <c r="AX239" i="33"/>
  <c r="AS231" i="33"/>
  <c r="AT231" i="33"/>
  <c r="AU231" i="33"/>
  <c r="AV231" i="33"/>
  <c r="AW231" i="33"/>
  <c r="AX231" i="33"/>
  <c r="AS223" i="33"/>
  <c r="AT223" i="33"/>
  <c r="AU223" i="33"/>
  <c r="AV223" i="33"/>
  <c r="AX223" i="33"/>
  <c r="AW223" i="33"/>
  <c r="AS215" i="33"/>
  <c r="AT215" i="33"/>
  <c r="AU215" i="33"/>
  <c r="AV215" i="33"/>
  <c r="AX215" i="33"/>
  <c r="AW215" i="33"/>
  <c r="AS207" i="33"/>
  <c r="AT207" i="33"/>
  <c r="AU207" i="33"/>
  <c r="AV207" i="33"/>
  <c r="AX207" i="33"/>
  <c r="AW207" i="33"/>
  <c r="AS199" i="33"/>
  <c r="AT199" i="33"/>
  <c r="AU199" i="33"/>
  <c r="AV199" i="33"/>
  <c r="AX199" i="33"/>
  <c r="AW199" i="33"/>
  <c r="AS191" i="33"/>
  <c r="AT191" i="33"/>
  <c r="AU191" i="33"/>
  <c r="AV191" i="33"/>
  <c r="AX191" i="33"/>
  <c r="AW191" i="33"/>
  <c r="AS183" i="33"/>
  <c r="AT183" i="33"/>
  <c r="AU183" i="33"/>
  <c r="AV183" i="33"/>
  <c r="AX183" i="33"/>
  <c r="AW183" i="33"/>
  <c r="AS175" i="33"/>
  <c r="AT175" i="33"/>
  <c r="AU175" i="33"/>
  <c r="AV175" i="33"/>
  <c r="AX175" i="33"/>
  <c r="AW175" i="33"/>
  <c r="AS167" i="33"/>
  <c r="AT167" i="33"/>
  <c r="AU167" i="33"/>
  <c r="AV167" i="33"/>
  <c r="AX167" i="33"/>
  <c r="AW167" i="33"/>
  <c r="AS159" i="33"/>
  <c r="AT159" i="33"/>
  <c r="AU159" i="33"/>
  <c r="AV159" i="33"/>
  <c r="AX159" i="33"/>
  <c r="AW159" i="33"/>
  <c r="AS151" i="33"/>
  <c r="AT151" i="33"/>
  <c r="AU151" i="33"/>
  <c r="AV151" i="33"/>
  <c r="AX151" i="33"/>
  <c r="AW151" i="33"/>
  <c r="AS143" i="33"/>
  <c r="AT143" i="33"/>
  <c r="AU143" i="33"/>
  <c r="AV143" i="33"/>
  <c r="AX143" i="33"/>
  <c r="AW143" i="33"/>
  <c r="AS135" i="33"/>
  <c r="AT135" i="33"/>
  <c r="AU135" i="33"/>
  <c r="AV135" i="33"/>
  <c r="AX135" i="33"/>
  <c r="AW135" i="33"/>
  <c r="AS127" i="33"/>
  <c r="AT127" i="33"/>
  <c r="AU127" i="33"/>
  <c r="AV127" i="33"/>
  <c r="AX127" i="33"/>
  <c r="AW127" i="33"/>
  <c r="AS119" i="33"/>
  <c r="AT119" i="33"/>
  <c r="AU119" i="33"/>
  <c r="AV119" i="33"/>
  <c r="AX119" i="33"/>
  <c r="AW119" i="33"/>
  <c r="AS111" i="33"/>
  <c r="AT111" i="33"/>
  <c r="AU111" i="33"/>
  <c r="AV111" i="33"/>
  <c r="AX111" i="33"/>
  <c r="AW111" i="33"/>
  <c r="AS103" i="33"/>
  <c r="AT103" i="33"/>
  <c r="AU103" i="33"/>
  <c r="AV103" i="33"/>
  <c r="AX103" i="33"/>
  <c r="AW103" i="33"/>
  <c r="AS95" i="33"/>
  <c r="AT95" i="33"/>
  <c r="AU95" i="33"/>
  <c r="AV95" i="33"/>
  <c r="AX95" i="33"/>
  <c r="AW95" i="33"/>
  <c r="AS87" i="33"/>
  <c r="AT87" i="33"/>
  <c r="AU87" i="33"/>
  <c r="AV87" i="33"/>
  <c r="AX87" i="33"/>
  <c r="AW87" i="33"/>
  <c r="AS79" i="33"/>
  <c r="AT79" i="33"/>
  <c r="AU79" i="33"/>
  <c r="AV79" i="33"/>
  <c r="AX79" i="33"/>
  <c r="AW79" i="33"/>
  <c r="AS71" i="33"/>
  <c r="AT71" i="33"/>
  <c r="AU71" i="33"/>
  <c r="AV71" i="33"/>
  <c r="AX71" i="33"/>
  <c r="AW71" i="33"/>
  <c r="AS63" i="33"/>
  <c r="AT63" i="33"/>
  <c r="AU63" i="33"/>
  <c r="AV63" i="33"/>
  <c r="AX63" i="33"/>
  <c r="AW63" i="33"/>
  <c r="AS55" i="33"/>
  <c r="AT55" i="33"/>
  <c r="AU55" i="33"/>
  <c r="AV55" i="33"/>
  <c r="AX55" i="33"/>
  <c r="AW55" i="33"/>
  <c r="AS47" i="33"/>
  <c r="AT47" i="33"/>
  <c r="AU47" i="33"/>
  <c r="AV47" i="33"/>
  <c r="AX47" i="33"/>
  <c r="AW47" i="33"/>
  <c r="AS39" i="33"/>
  <c r="AT39" i="33"/>
  <c r="AU39" i="33"/>
  <c r="AV39" i="33"/>
  <c r="AX39" i="33"/>
  <c r="AW39" i="33"/>
  <c r="AS31" i="33"/>
  <c r="AT31" i="33"/>
  <c r="AU31" i="33"/>
  <c r="AV31" i="33"/>
  <c r="AX31" i="33"/>
  <c r="AW31" i="33"/>
  <c r="AS23" i="33"/>
  <c r="AT23" i="33"/>
  <c r="AU23" i="33"/>
  <c r="AV23" i="33"/>
  <c r="AX23" i="33"/>
  <c r="AW23" i="33"/>
  <c r="AS15" i="33"/>
  <c r="AT15" i="33"/>
  <c r="AU15" i="33"/>
  <c r="AV15" i="33"/>
  <c r="AW15" i="33"/>
  <c r="AX15" i="33"/>
  <c r="AS7" i="33"/>
  <c r="AT7" i="33"/>
  <c r="AU7" i="33"/>
  <c r="AV7" i="33"/>
  <c r="AW7" i="33"/>
  <c r="AX7" i="33"/>
  <c r="AX1682" i="33"/>
  <c r="V1674" i="33"/>
  <c r="AX1674" i="33"/>
  <c r="AX1666" i="33"/>
  <c r="V1658" i="33"/>
  <c r="AX1658" i="33"/>
  <c r="AV1658" i="33"/>
  <c r="AX1650" i="33"/>
  <c r="AS1650" i="33"/>
  <c r="AT1650" i="33"/>
  <c r="AU1650" i="33"/>
  <c r="AV1650" i="33"/>
  <c r="V1642" i="33"/>
  <c r="AX1642" i="33"/>
  <c r="AS1642" i="33"/>
  <c r="AT1642" i="33"/>
  <c r="AU1642" i="33"/>
  <c r="AV1642" i="33"/>
  <c r="AX1634" i="33"/>
  <c r="AS1634" i="33"/>
  <c r="AT1634" i="33"/>
  <c r="AU1634" i="33"/>
  <c r="AV1634" i="33"/>
  <c r="V1626" i="33"/>
  <c r="AX1626" i="33"/>
  <c r="AS1626" i="33"/>
  <c r="AT1626" i="33"/>
  <c r="AU1626" i="33"/>
  <c r="AV1626" i="33"/>
  <c r="AX1618" i="33"/>
  <c r="AS1618" i="33"/>
  <c r="AT1618" i="33"/>
  <c r="AU1618" i="33"/>
  <c r="AV1618" i="33"/>
  <c r="V1610" i="33"/>
  <c r="AX1610" i="33"/>
  <c r="AS1610" i="33"/>
  <c r="AT1610" i="33"/>
  <c r="AU1610" i="33"/>
  <c r="AV1610" i="33"/>
  <c r="AX1602" i="33"/>
  <c r="AS1602" i="33"/>
  <c r="AT1602" i="33"/>
  <c r="AU1602" i="33"/>
  <c r="AV1602" i="33"/>
  <c r="AX1594" i="33"/>
  <c r="AS1594" i="33"/>
  <c r="AT1594" i="33"/>
  <c r="AU1594" i="33"/>
  <c r="AV1594" i="33"/>
  <c r="AX1586" i="33"/>
  <c r="AS1586" i="33"/>
  <c r="AT1586" i="33"/>
  <c r="AU1586" i="33"/>
  <c r="AV1586" i="33"/>
  <c r="AX1578" i="33"/>
  <c r="AS1578" i="33"/>
  <c r="AT1578" i="33"/>
  <c r="AU1578" i="33"/>
  <c r="AV1578" i="33"/>
  <c r="AX1570" i="33"/>
  <c r="AS1570" i="33"/>
  <c r="AT1570" i="33"/>
  <c r="AU1570" i="33"/>
  <c r="AV1570" i="33"/>
  <c r="V1562" i="33"/>
  <c r="AX1562" i="33"/>
  <c r="AS1562" i="33"/>
  <c r="AT1562" i="33"/>
  <c r="AU1562" i="33"/>
  <c r="AV1562" i="33"/>
  <c r="AX1554" i="33"/>
  <c r="AS1554" i="33"/>
  <c r="AT1554" i="33"/>
  <c r="AU1554" i="33"/>
  <c r="AV1554" i="33"/>
  <c r="AX1546" i="33"/>
  <c r="AS1546" i="33"/>
  <c r="AT1546" i="33"/>
  <c r="AU1546" i="33"/>
  <c r="AV1546" i="33"/>
  <c r="AX1538" i="33"/>
  <c r="AS1538" i="33"/>
  <c r="AT1538" i="33"/>
  <c r="AU1538" i="33"/>
  <c r="AV1538" i="33"/>
  <c r="AX1530" i="33"/>
  <c r="AS1530" i="33"/>
  <c r="AT1530" i="33"/>
  <c r="AU1530" i="33"/>
  <c r="AV1530" i="33"/>
  <c r="AX1522" i="33"/>
  <c r="AS1522" i="33"/>
  <c r="AT1522" i="33"/>
  <c r="AU1522" i="33"/>
  <c r="AV1522" i="33"/>
  <c r="AX1514" i="33"/>
  <c r="AS1514" i="33"/>
  <c r="AT1514" i="33"/>
  <c r="AU1514" i="33"/>
  <c r="AV1514" i="33"/>
  <c r="AX1506" i="33"/>
  <c r="AS1506" i="33"/>
  <c r="AT1506" i="33"/>
  <c r="AU1506" i="33"/>
  <c r="AV1506" i="33"/>
  <c r="AX1498" i="33"/>
  <c r="AS1498" i="33"/>
  <c r="AT1498" i="33"/>
  <c r="AU1498" i="33"/>
  <c r="AV1498" i="33"/>
  <c r="AX1490" i="33"/>
  <c r="AS1490" i="33"/>
  <c r="AT1490" i="33"/>
  <c r="AU1490" i="33"/>
  <c r="AV1490" i="33"/>
  <c r="V1482" i="33"/>
  <c r="AX1482" i="33"/>
  <c r="AS1482" i="33"/>
  <c r="AT1482" i="33"/>
  <c r="AU1482" i="33"/>
  <c r="AV1482" i="33"/>
  <c r="AX1474" i="33"/>
  <c r="AS1474" i="33"/>
  <c r="AT1474" i="33"/>
  <c r="AU1474" i="33"/>
  <c r="AV1474" i="33"/>
  <c r="V1466" i="33"/>
  <c r="AX1466" i="33"/>
  <c r="AS1466" i="33"/>
  <c r="AT1466" i="33"/>
  <c r="AU1466" i="33"/>
  <c r="AV1466" i="33"/>
  <c r="AX1458" i="33"/>
  <c r="AS1458" i="33"/>
  <c r="AT1458" i="33"/>
  <c r="AU1458" i="33"/>
  <c r="AV1458" i="33"/>
  <c r="V1450" i="33"/>
  <c r="AX1450" i="33"/>
  <c r="AS1450" i="33"/>
  <c r="AT1450" i="33"/>
  <c r="AU1450" i="33"/>
  <c r="AV1450" i="33"/>
  <c r="AX1442" i="33"/>
  <c r="AS1442" i="33"/>
  <c r="AT1442" i="33"/>
  <c r="AU1442" i="33"/>
  <c r="AV1442" i="33"/>
  <c r="AX1434" i="33"/>
  <c r="AS1434" i="33"/>
  <c r="AT1434" i="33"/>
  <c r="AU1434" i="33"/>
  <c r="AV1434" i="33"/>
  <c r="AX1426" i="33"/>
  <c r="AS1426" i="33"/>
  <c r="AT1426" i="33"/>
  <c r="AU1426" i="33"/>
  <c r="AV1426" i="33"/>
  <c r="AW1426" i="33"/>
  <c r="AX1418" i="33"/>
  <c r="AS1418" i="33"/>
  <c r="AT1418" i="33"/>
  <c r="AU1418" i="33"/>
  <c r="AV1418" i="33"/>
  <c r="AW1418" i="33"/>
  <c r="AX1410" i="33"/>
  <c r="AS1410" i="33"/>
  <c r="AT1410" i="33"/>
  <c r="AU1410" i="33"/>
  <c r="AV1410" i="33"/>
  <c r="AW1410" i="33"/>
  <c r="AX1402" i="33"/>
  <c r="AS1402" i="33"/>
  <c r="AT1402" i="33"/>
  <c r="AU1402" i="33"/>
  <c r="AV1402" i="33"/>
  <c r="AW1402" i="33"/>
  <c r="AX1394" i="33"/>
  <c r="AS1394" i="33"/>
  <c r="AT1394" i="33"/>
  <c r="AU1394" i="33"/>
  <c r="AV1394" i="33"/>
  <c r="AW1394" i="33"/>
  <c r="AX1386" i="33"/>
  <c r="AS1386" i="33"/>
  <c r="AT1386" i="33"/>
  <c r="AU1386" i="33"/>
  <c r="AV1386" i="33"/>
  <c r="AW1386" i="33"/>
  <c r="AX1378" i="33"/>
  <c r="AS1378" i="33"/>
  <c r="AT1378" i="33"/>
  <c r="AU1378" i="33"/>
  <c r="AV1378" i="33"/>
  <c r="AW1378" i="33"/>
  <c r="AX1370" i="33"/>
  <c r="AS1370" i="33"/>
  <c r="AT1370" i="33"/>
  <c r="AU1370" i="33"/>
  <c r="AV1370" i="33"/>
  <c r="AW1370" i="33"/>
  <c r="AX1362" i="33"/>
  <c r="AS1362" i="33"/>
  <c r="AT1362" i="33"/>
  <c r="AU1362" i="33"/>
  <c r="AV1362" i="33"/>
  <c r="AW1362" i="33"/>
  <c r="AX1354" i="33"/>
  <c r="AS1354" i="33"/>
  <c r="AT1354" i="33"/>
  <c r="AU1354" i="33"/>
  <c r="AV1354" i="33"/>
  <c r="AW1354" i="33"/>
  <c r="AX1346" i="33"/>
  <c r="AS1346" i="33"/>
  <c r="AT1346" i="33"/>
  <c r="AU1346" i="33"/>
  <c r="AV1346" i="33"/>
  <c r="AW1346" i="33"/>
  <c r="AX1338" i="33"/>
  <c r="AS1338" i="33"/>
  <c r="AT1338" i="33"/>
  <c r="AU1338" i="33"/>
  <c r="AV1338" i="33"/>
  <c r="AW1338" i="33"/>
  <c r="AX1330" i="33"/>
  <c r="AS1330" i="33"/>
  <c r="AT1330" i="33"/>
  <c r="AU1330" i="33"/>
  <c r="AV1330" i="33"/>
  <c r="AW1330" i="33"/>
  <c r="AX1322" i="33"/>
  <c r="AS1322" i="33"/>
  <c r="AT1322" i="33"/>
  <c r="AU1322" i="33"/>
  <c r="AV1322" i="33"/>
  <c r="AW1322" i="33"/>
  <c r="AX1314" i="33"/>
  <c r="AS1314" i="33"/>
  <c r="AT1314" i="33"/>
  <c r="AU1314" i="33"/>
  <c r="AV1314" i="33"/>
  <c r="AW1314" i="33"/>
  <c r="AX1306" i="33"/>
  <c r="AS1306" i="33"/>
  <c r="AT1306" i="33"/>
  <c r="AU1306" i="33"/>
  <c r="AV1306" i="33"/>
  <c r="AW1306" i="33"/>
  <c r="AX1298" i="33"/>
  <c r="AS1298" i="33"/>
  <c r="AT1298" i="33"/>
  <c r="AU1298" i="33"/>
  <c r="AV1298" i="33"/>
  <c r="AW1298" i="33"/>
  <c r="AX1290" i="33"/>
  <c r="AS1290" i="33"/>
  <c r="AT1290" i="33"/>
  <c r="AU1290" i="33"/>
  <c r="AV1290" i="33"/>
  <c r="AW1290" i="33"/>
  <c r="AX1282" i="33"/>
  <c r="AS1282" i="33"/>
  <c r="AT1282" i="33"/>
  <c r="AU1282" i="33"/>
  <c r="AV1282" i="33"/>
  <c r="AW1282" i="33"/>
  <c r="AX1274" i="33"/>
  <c r="AS1274" i="33"/>
  <c r="AT1274" i="33"/>
  <c r="AU1274" i="33"/>
  <c r="AV1274" i="33"/>
  <c r="AW1274" i="33"/>
  <c r="AX1266" i="33"/>
  <c r="AS1266" i="33"/>
  <c r="AT1266" i="33"/>
  <c r="AU1266" i="33"/>
  <c r="AV1266" i="33"/>
  <c r="AW1266" i="33"/>
  <c r="AX1258" i="33"/>
  <c r="AS1258" i="33"/>
  <c r="AT1258" i="33"/>
  <c r="AU1258" i="33"/>
  <c r="AV1258" i="33"/>
  <c r="AW1258" i="33"/>
  <c r="AX1250" i="33"/>
  <c r="AS1250" i="33"/>
  <c r="AT1250" i="33"/>
  <c r="AU1250" i="33"/>
  <c r="AV1250" i="33"/>
  <c r="AW1250" i="33"/>
  <c r="AS1242" i="33"/>
  <c r="AT1242" i="33"/>
  <c r="AU1242" i="33"/>
  <c r="AV1242" i="33"/>
  <c r="AW1242" i="33"/>
  <c r="AX1242" i="33"/>
  <c r="AS1234" i="33"/>
  <c r="AT1234" i="33"/>
  <c r="AU1234" i="33"/>
  <c r="AV1234" i="33"/>
  <c r="AW1234" i="33"/>
  <c r="AX1234" i="33"/>
  <c r="AS1226" i="33"/>
  <c r="AT1226" i="33"/>
  <c r="AU1226" i="33"/>
  <c r="AV1226" i="33"/>
  <c r="AW1226" i="33"/>
  <c r="AX1226" i="33"/>
  <c r="AS1218" i="33"/>
  <c r="AT1218" i="33"/>
  <c r="AU1218" i="33"/>
  <c r="AV1218" i="33"/>
  <c r="AW1218" i="33"/>
  <c r="AX1218" i="33"/>
  <c r="AS1210" i="33"/>
  <c r="AT1210" i="33"/>
  <c r="AU1210" i="33"/>
  <c r="AV1210" i="33"/>
  <c r="AW1210" i="33"/>
  <c r="AX1210" i="33"/>
  <c r="AS1202" i="33"/>
  <c r="AT1202" i="33"/>
  <c r="AU1202" i="33"/>
  <c r="AV1202" i="33"/>
  <c r="AW1202" i="33"/>
  <c r="AX1202" i="33"/>
  <c r="AS1194" i="33"/>
  <c r="AT1194" i="33"/>
  <c r="AU1194" i="33"/>
  <c r="AV1194" i="33"/>
  <c r="AW1194" i="33"/>
  <c r="AX1194" i="33"/>
  <c r="AS1186" i="33"/>
  <c r="AT1186" i="33"/>
  <c r="AU1186" i="33"/>
  <c r="AV1186" i="33"/>
  <c r="AW1186" i="33"/>
  <c r="AX1186" i="33"/>
  <c r="AS3" i="33"/>
  <c r="AW1681" i="33"/>
  <c r="AX1681" i="33"/>
  <c r="W1673" i="33"/>
  <c r="AW1673" i="33"/>
  <c r="AX1673" i="33"/>
  <c r="AW1665" i="33"/>
  <c r="AX1665" i="33"/>
  <c r="W1657" i="33"/>
  <c r="AV1657" i="33"/>
  <c r="AW1657" i="33"/>
  <c r="AX1657" i="33"/>
  <c r="AV1649" i="33"/>
  <c r="AW1649" i="33"/>
  <c r="AX1649" i="33"/>
  <c r="W1641" i="33"/>
  <c r="AV1641" i="33"/>
  <c r="AW1641" i="33"/>
  <c r="AX1641" i="33"/>
  <c r="AS1641" i="33"/>
  <c r="AT1641" i="33"/>
  <c r="AV1633" i="33"/>
  <c r="AW1633" i="33"/>
  <c r="AX1633" i="33"/>
  <c r="AS1633" i="33"/>
  <c r="AT1633" i="33"/>
  <c r="W1625" i="33"/>
  <c r="AV1625" i="33"/>
  <c r="AW1625" i="33"/>
  <c r="AX1625" i="33"/>
  <c r="AS1625" i="33"/>
  <c r="AT1625" i="33"/>
  <c r="AV1617" i="33"/>
  <c r="AW1617" i="33"/>
  <c r="AX1617" i="33"/>
  <c r="AS1617" i="33"/>
  <c r="AT1617" i="33"/>
  <c r="W1609" i="33"/>
  <c r="AV1609" i="33"/>
  <c r="AW1609" i="33"/>
  <c r="AX1609" i="33"/>
  <c r="AS1609" i="33"/>
  <c r="AT1609" i="33"/>
  <c r="AV1601" i="33"/>
  <c r="AW1601" i="33"/>
  <c r="AX1601" i="33"/>
  <c r="AS1601" i="33"/>
  <c r="AT1601" i="33"/>
  <c r="AV1593" i="33"/>
  <c r="AW1593" i="33"/>
  <c r="AX1593" i="33"/>
  <c r="AS1593" i="33"/>
  <c r="AT1593" i="33"/>
  <c r="AV1585" i="33"/>
  <c r="AW1585" i="33"/>
  <c r="AX1585" i="33"/>
  <c r="AS1585" i="33"/>
  <c r="AT1585" i="33"/>
  <c r="W1577" i="33"/>
  <c r="AV1577" i="33"/>
  <c r="AW1577" i="33"/>
  <c r="AX1577" i="33"/>
  <c r="AS1577" i="33"/>
  <c r="AT1577" i="33"/>
  <c r="AV1569" i="33"/>
  <c r="AW1569" i="33"/>
  <c r="AX1569" i="33"/>
  <c r="AS1569" i="33"/>
  <c r="AT1569" i="33"/>
  <c r="AV1561" i="33"/>
  <c r="AW1561" i="33"/>
  <c r="AX1561" i="33"/>
  <c r="AS1561" i="33"/>
  <c r="AT1561" i="33"/>
  <c r="AV1553" i="33"/>
  <c r="AW1553" i="33"/>
  <c r="AX1553" i="33"/>
  <c r="AS1553" i="33"/>
  <c r="AT1553" i="33"/>
  <c r="AV1545" i="33"/>
  <c r="AW1545" i="33"/>
  <c r="AX1545" i="33"/>
  <c r="AS1545" i="33"/>
  <c r="AT1545" i="33"/>
  <c r="AV1537" i="33"/>
  <c r="AW1537" i="33"/>
  <c r="AX1537" i="33"/>
  <c r="AS1537" i="33"/>
  <c r="AT1537" i="33"/>
  <c r="AV1529" i="33"/>
  <c r="AW1529" i="33"/>
  <c r="AX1529" i="33"/>
  <c r="AS1529" i="33"/>
  <c r="AT1529" i="33"/>
  <c r="AV1521" i="33"/>
  <c r="AW1521" i="33"/>
  <c r="AX1521" i="33"/>
  <c r="AS1521" i="33"/>
  <c r="AT1521" i="33"/>
  <c r="AV1513" i="33"/>
  <c r="AW1513" i="33"/>
  <c r="AX1513" i="33"/>
  <c r="AS1513" i="33"/>
  <c r="AT1513" i="33"/>
  <c r="AV1505" i="33"/>
  <c r="AW1505" i="33"/>
  <c r="AX1505" i="33"/>
  <c r="AS1505" i="33"/>
  <c r="AT1505" i="33"/>
  <c r="AV1497" i="33"/>
  <c r="AW1497" i="33"/>
  <c r="AX1497" i="33"/>
  <c r="AS1497" i="33"/>
  <c r="AT1497" i="33"/>
  <c r="AV1489" i="33"/>
  <c r="AW1489" i="33"/>
  <c r="AX1489" i="33"/>
  <c r="AS1489" i="33"/>
  <c r="AT1489" i="33"/>
  <c r="W1481" i="33"/>
  <c r="AV1481" i="33"/>
  <c r="AW1481" i="33"/>
  <c r="AX1481" i="33"/>
  <c r="AS1481" i="33"/>
  <c r="AT1481" i="33"/>
  <c r="AV1473" i="33"/>
  <c r="AW1473" i="33"/>
  <c r="AX1473" i="33"/>
  <c r="AS1473" i="33"/>
  <c r="AT1473" i="33"/>
  <c r="W1465" i="33"/>
  <c r="AV1465" i="33"/>
  <c r="AW1465" i="33"/>
  <c r="AX1465" i="33"/>
  <c r="AS1465" i="33"/>
  <c r="AT1465" i="33"/>
  <c r="AV1457" i="33"/>
  <c r="AW1457" i="33"/>
  <c r="AX1457" i="33"/>
  <c r="AS1457" i="33"/>
  <c r="AT1457" i="33"/>
  <c r="W1449" i="33"/>
  <c r="AV1449" i="33"/>
  <c r="AW1449" i="33"/>
  <c r="AX1449" i="33"/>
  <c r="AS1449" i="33"/>
  <c r="AT1449" i="33"/>
  <c r="AV1441" i="33"/>
  <c r="AW1441" i="33"/>
  <c r="AX1441" i="33"/>
  <c r="AS1441" i="33"/>
  <c r="AT1441" i="33"/>
  <c r="AV1433" i="33"/>
  <c r="AW1433" i="33"/>
  <c r="AX1433" i="33"/>
  <c r="AS1433" i="33"/>
  <c r="AT1433" i="33"/>
  <c r="AV1425" i="33"/>
  <c r="AW1425" i="33"/>
  <c r="AX1425" i="33"/>
  <c r="AS1425" i="33"/>
  <c r="AT1425" i="33"/>
  <c r="AU1425" i="33"/>
  <c r="AV1417" i="33"/>
  <c r="AW1417" i="33"/>
  <c r="AX1417" i="33"/>
  <c r="AS1417" i="33"/>
  <c r="AT1417" i="33"/>
  <c r="AU1417" i="33"/>
  <c r="AV1409" i="33"/>
  <c r="AW1409" i="33"/>
  <c r="AX1409" i="33"/>
  <c r="AS1409" i="33"/>
  <c r="AT1409" i="33"/>
  <c r="AU1409" i="33"/>
  <c r="AV1401" i="33"/>
  <c r="AW1401" i="33"/>
  <c r="AX1401" i="33"/>
  <c r="AS1401" i="33"/>
  <c r="AT1401" i="33"/>
  <c r="AU1401" i="33"/>
  <c r="AV1393" i="33"/>
  <c r="AW1393" i="33"/>
  <c r="AX1393" i="33"/>
  <c r="AS1393" i="33"/>
  <c r="AT1393" i="33"/>
  <c r="AU1393" i="33"/>
  <c r="AV1385" i="33"/>
  <c r="AW1385" i="33"/>
  <c r="AX1385" i="33"/>
  <c r="AS1385" i="33"/>
  <c r="AT1385" i="33"/>
  <c r="AU1385" i="33"/>
  <c r="AV1377" i="33"/>
  <c r="AW1377" i="33"/>
  <c r="AX1377" i="33"/>
  <c r="AS1377" i="33"/>
  <c r="AT1377" i="33"/>
  <c r="AU1377" i="33"/>
  <c r="AV1369" i="33"/>
  <c r="AW1369" i="33"/>
  <c r="AX1369" i="33"/>
  <c r="AS1369" i="33"/>
  <c r="AT1369" i="33"/>
  <c r="AU1369" i="33"/>
  <c r="AV1361" i="33"/>
  <c r="AW1361" i="33"/>
  <c r="AX1361" i="33"/>
  <c r="AS1361" i="33"/>
  <c r="AT1361" i="33"/>
  <c r="AU1361" i="33"/>
  <c r="AV1353" i="33"/>
  <c r="AW1353" i="33"/>
  <c r="AX1353" i="33"/>
  <c r="AS1353" i="33"/>
  <c r="AT1353" i="33"/>
  <c r="AU1353" i="33"/>
  <c r="AV1345" i="33"/>
  <c r="AW1345" i="33"/>
  <c r="AX1345" i="33"/>
  <c r="AS1345" i="33"/>
  <c r="AT1345" i="33"/>
  <c r="AU1345" i="33"/>
  <c r="AV1337" i="33"/>
  <c r="AW1337" i="33"/>
  <c r="AX1337" i="33"/>
  <c r="AS1337" i="33"/>
  <c r="AT1337" i="33"/>
  <c r="AU1337" i="33"/>
  <c r="AV1329" i="33"/>
  <c r="AW1329" i="33"/>
  <c r="AX1329" i="33"/>
  <c r="AS1329" i="33"/>
  <c r="AT1329" i="33"/>
  <c r="AU1329" i="33"/>
  <c r="AV1321" i="33"/>
  <c r="AW1321" i="33"/>
  <c r="AX1321" i="33"/>
  <c r="AS1321" i="33"/>
  <c r="AT1321" i="33"/>
  <c r="AU1321" i="33"/>
  <c r="AV1313" i="33"/>
  <c r="AW1313" i="33"/>
  <c r="AX1313" i="33"/>
  <c r="AS1313" i="33"/>
  <c r="AT1313" i="33"/>
  <c r="AU1313" i="33"/>
  <c r="AV1305" i="33"/>
  <c r="AW1305" i="33"/>
  <c r="AX1305" i="33"/>
  <c r="AS1305" i="33"/>
  <c r="AT1305" i="33"/>
  <c r="AU1305" i="33"/>
  <c r="AV1297" i="33"/>
  <c r="AW1297" i="33"/>
  <c r="AX1297" i="33"/>
  <c r="AS1297" i="33"/>
  <c r="AT1297" i="33"/>
  <c r="AU1297" i="33"/>
  <c r="AV1289" i="33"/>
  <c r="AW1289" i="33"/>
  <c r="AX1289" i="33"/>
  <c r="AS1289" i="33"/>
  <c r="AT1289" i="33"/>
  <c r="AU1289" i="33"/>
  <c r="AV1281" i="33"/>
  <c r="AW1281" i="33"/>
  <c r="AX1281" i="33"/>
  <c r="AS1281" i="33"/>
  <c r="AT1281" i="33"/>
  <c r="AU1281" i="33"/>
  <c r="AV1273" i="33"/>
  <c r="AW1273" i="33"/>
  <c r="AX1273" i="33"/>
  <c r="AS1273" i="33"/>
  <c r="AT1273" i="33"/>
  <c r="AU1273" i="33"/>
  <c r="AV1265" i="33"/>
  <c r="AW1265" i="33"/>
  <c r="AX1265" i="33"/>
  <c r="AS1265" i="33"/>
  <c r="AT1265" i="33"/>
  <c r="AU1265" i="33"/>
  <c r="AV1257" i="33"/>
  <c r="AW1257" i="33"/>
  <c r="AX1257" i="33"/>
  <c r="AS1257" i="33"/>
  <c r="AT1257" i="33"/>
  <c r="AU1257" i="33"/>
  <c r="AV1249" i="33"/>
  <c r="AW1249" i="33"/>
  <c r="AX1249" i="33"/>
  <c r="AS1249" i="33"/>
  <c r="AT1249" i="33"/>
  <c r="AU1249" i="33"/>
  <c r="AX1241" i="33"/>
  <c r="AS1241" i="33"/>
  <c r="AT1241" i="33"/>
  <c r="AU1241" i="33"/>
  <c r="AV1241" i="33"/>
  <c r="AW1241" i="33"/>
  <c r="AX1233" i="33"/>
  <c r="AS1233" i="33"/>
  <c r="AT1233" i="33"/>
  <c r="AU1233" i="33"/>
  <c r="AV1233" i="33"/>
  <c r="AW1233" i="33"/>
  <c r="AX1225" i="33"/>
  <c r="AS1225" i="33"/>
  <c r="AT1225" i="33"/>
  <c r="AU1225" i="33"/>
  <c r="AV1225" i="33"/>
  <c r="AW1225" i="33"/>
  <c r="AX1217" i="33"/>
  <c r="AS1217" i="33"/>
  <c r="AT1217" i="33"/>
  <c r="AU1217" i="33"/>
  <c r="AV1217" i="33"/>
  <c r="AW1217" i="33"/>
  <c r="AX1209" i="33"/>
  <c r="AS1209" i="33"/>
  <c r="AT1209" i="33"/>
  <c r="AU1209" i="33"/>
  <c r="AV1209" i="33"/>
  <c r="AW1209" i="33"/>
  <c r="AX1201" i="33"/>
  <c r="AS1201" i="33"/>
  <c r="AT1201" i="33"/>
  <c r="AU1201" i="33"/>
  <c r="AV1201" i="33"/>
  <c r="AW1201" i="33"/>
  <c r="AX1193" i="33"/>
  <c r="AS1193" i="33"/>
  <c r="AT1193" i="33"/>
  <c r="AU1193" i="33"/>
  <c r="AV1193" i="33"/>
  <c r="AW1193" i="33"/>
  <c r="AX1185" i="33"/>
  <c r="AS1185" i="33"/>
  <c r="AT1185" i="33"/>
  <c r="AU1185" i="33"/>
  <c r="AV1185" i="33"/>
  <c r="AW1185" i="33"/>
  <c r="AT3" i="33"/>
  <c r="AW1674" i="33"/>
  <c r="AW1642" i="33"/>
  <c r="AW1610" i="33"/>
  <c r="AW1578" i="33"/>
  <c r="AW1546" i="33"/>
  <c r="AW1514" i="33"/>
  <c r="AW1482" i="33"/>
  <c r="AW1450" i="33"/>
  <c r="AX1181" i="33"/>
  <c r="AS1181" i="33"/>
  <c r="AT1181" i="33"/>
  <c r="AU1181" i="33"/>
  <c r="AV1181" i="33"/>
  <c r="AW1181" i="33"/>
  <c r="AX1173" i="33"/>
  <c r="AS1173" i="33"/>
  <c r="AT1173" i="33"/>
  <c r="AU1173" i="33"/>
  <c r="AV1173" i="33"/>
  <c r="AW1173" i="33"/>
  <c r="AX1165" i="33"/>
  <c r="AS1165" i="33"/>
  <c r="AT1165" i="33"/>
  <c r="AU1165" i="33"/>
  <c r="AV1165" i="33"/>
  <c r="AW1165" i="33"/>
  <c r="AX1157" i="33"/>
  <c r="AS1157" i="33"/>
  <c r="AT1157" i="33"/>
  <c r="AU1157" i="33"/>
  <c r="AV1157" i="33"/>
  <c r="AW1157" i="33"/>
  <c r="AX1149" i="33"/>
  <c r="AS1149" i="33"/>
  <c r="AT1149" i="33"/>
  <c r="AU1149" i="33"/>
  <c r="AV1149" i="33"/>
  <c r="AW1149" i="33"/>
  <c r="AX1141" i="33"/>
  <c r="AS1141" i="33"/>
  <c r="AT1141" i="33"/>
  <c r="AU1141" i="33"/>
  <c r="AV1141" i="33"/>
  <c r="AW1141" i="33"/>
  <c r="AX1133" i="33"/>
  <c r="AS1133" i="33"/>
  <c r="AT1133" i="33"/>
  <c r="AU1133" i="33"/>
  <c r="AV1133" i="33"/>
  <c r="AW1133" i="33"/>
  <c r="AX1125" i="33"/>
  <c r="AS1125" i="33"/>
  <c r="AT1125" i="33"/>
  <c r="AU1125" i="33"/>
  <c r="AV1125" i="33"/>
  <c r="AW1125" i="33"/>
  <c r="AX1117" i="33"/>
  <c r="AS1117" i="33"/>
  <c r="AT1117" i="33"/>
  <c r="AU1117" i="33"/>
  <c r="AV1117" i="33"/>
  <c r="AW1117" i="33"/>
  <c r="AX1109" i="33"/>
  <c r="AS1109" i="33"/>
  <c r="AT1109" i="33"/>
  <c r="AU1109" i="33"/>
  <c r="AV1109" i="33"/>
  <c r="AW1109" i="33"/>
  <c r="AX1101" i="33"/>
  <c r="AS1101" i="33"/>
  <c r="AT1101" i="33"/>
  <c r="AU1101" i="33"/>
  <c r="AV1101" i="33"/>
  <c r="AW1101" i="33"/>
  <c r="AX1093" i="33"/>
  <c r="AS1093" i="33"/>
  <c r="AT1093" i="33"/>
  <c r="AU1093" i="33"/>
  <c r="AV1093" i="33"/>
  <c r="AW1093" i="33"/>
  <c r="AX1085" i="33"/>
  <c r="AS1085" i="33"/>
  <c r="AT1085" i="33"/>
  <c r="AU1085" i="33"/>
  <c r="AV1085" i="33"/>
  <c r="AW1085" i="33"/>
  <c r="AX1077" i="33"/>
  <c r="AS1077" i="33"/>
  <c r="AT1077" i="33"/>
  <c r="AU1077" i="33"/>
  <c r="AV1077" i="33"/>
  <c r="AW1077" i="33"/>
  <c r="AX1069" i="33"/>
  <c r="AS1069" i="33"/>
  <c r="AT1069" i="33"/>
  <c r="AU1069" i="33"/>
  <c r="AV1069" i="33"/>
  <c r="AW1069" i="33"/>
  <c r="AX1061" i="33"/>
  <c r="AS1061" i="33"/>
  <c r="AT1061" i="33"/>
  <c r="AU1061" i="33"/>
  <c r="AV1061" i="33"/>
  <c r="AW1061" i="33"/>
  <c r="AX1053" i="33"/>
  <c r="AS1053" i="33"/>
  <c r="AT1053" i="33"/>
  <c r="AU1053" i="33"/>
  <c r="AV1053" i="33"/>
  <c r="AW1053" i="33"/>
  <c r="AX1045" i="33"/>
  <c r="AS1045" i="33"/>
  <c r="AT1045" i="33"/>
  <c r="AU1045" i="33"/>
  <c r="AV1045" i="33"/>
  <c r="AW1045" i="33"/>
  <c r="AX1037" i="33"/>
  <c r="AS1037" i="33"/>
  <c r="AT1037" i="33"/>
  <c r="AU1037" i="33"/>
  <c r="AV1037" i="33"/>
  <c r="AW1037" i="33"/>
  <c r="AX1029" i="33"/>
  <c r="AS1029" i="33"/>
  <c r="AT1029" i="33"/>
  <c r="AU1029" i="33"/>
  <c r="AV1029" i="33"/>
  <c r="AW1029" i="33"/>
  <c r="AX1021" i="33"/>
  <c r="AS1021" i="33"/>
  <c r="AT1021" i="33"/>
  <c r="AU1021" i="33"/>
  <c r="AV1021" i="33"/>
  <c r="AW1021" i="33"/>
  <c r="AX1013" i="33"/>
  <c r="AS1013" i="33"/>
  <c r="AT1013" i="33"/>
  <c r="AU1013" i="33"/>
  <c r="AV1013" i="33"/>
  <c r="AW1013" i="33"/>
  <c r="AX1005" i="33"/>
  <c r="AS1005" i="33"/>
  <c r="AT1005" i="33"/>
  <c r="AU1005" i="33"/>
  <c r="AV1005" i="33"/>
  <c r="AW1005" i="33"/>
  <c r="AX997" i="33"/>
  <c r="AS997" i="33"/>
  <c r="AT997" i="33"/>
  <c r="AU997" i="33"/>
  <c r="AV997" i="33"/>
  <c r="AW997" i="33"/>
  <c r="AX989" i="33"/>
  <c r="AS989" i="33"/>
  <c r="AT989" i="33"/>
  <c r="AU989" i="33"/>
  <c r="AV989" i="33"/>
  <c r="AW989" i="33"/>
  <c r="AX981" i="33"/>
  <c r="AS981" i="33"/>
  <c r="AT981" i="33"/>
  <c r="AU981" i="33"/>
  <c r="AV981" i="33"/>
  <c r="AW981" i="33"/>
  <c r="AX973" i="33"/>
  <c r="AS973" i="33"/>
  <c r="AT973" i="33"/>
  <c r="AU973" i="33"/>
  <c r="AV973" i="33"/>
  <c r="AW973" i="33"/>
  <c r="AX965" i="33"/>
  <c r="AS965" i="33"/>
  <c r="AT965" i="33"/>
  <c r="AU965" i="33"/>
  <c r="AV965" i="33"/>
  <c r="AW965" i="33"/>
  <c r="AX957" i="33"/>
  <c r="AS957" i="33"/>
  <c r="AT957" i="33"/>
  <c r="AU957" i="33"/>
  <c r="AV957" i="33"/>
  <c r="AW957" i="33"/>
  <c r="AX949" i="33"/>
  <c r="AS949" i="33"/>
  <c r="AT949" i="33"/>
  <c r="AU949" i="33"/>
  <c r="AV949" i="33"/>
  <c r="AW949" i="33"/>
  <c r="AX941" i="33"/>
  <c r="AS941" i="33"/>
  <c r="AT941" i="33"/>
  <c r="AU941" i="33"/>
  <c r="AV941" i="33"/>
  <c r="AW941" i="33"/>
  <c r="AX933" i="33"/>
  <c r="AS933" i="33"/>
  <c r="AT933" i="33"/>
  <c r="AU933" i="33"/>
  <c r="AV933" i="33"/>
  <c r="AW933" i="33"/>
  <c r="AX925" i="33"/>
  <c r="AS925" i="33"/>
  <c r="AT925" i="33"/>
  <c r="AU925" i="33"/>
  <c r="AV925" i="33"/>
  <c r="AW925" i="33"/>
  <c r="AX917" i="33"/>
  <c r="AS917" i="33"/>
  <c r="AT917" i="33"/>
  <c r="AU917" i="33"/>
  <c r="AV917" i="33"/>
  <c r="AW917" i="33"/>
  <c r="AX909" i="33"/>
  <c r="AS909" i="33"/>
  <c r="AT909" i="33"/>
  <c r="AU909" i="33"/>
  <c r="AV909" i="33"/>
  <c r="AW909" i="33"/>
  <c r="AX901" i="33"/>
  <c r="AS901" i="33"/>
  <c r="AT901" i="33"/>
  <c r="AU901" i="33"/>
  <c r="AV901" i="33"/>
  <c r="AW901" i="33"/>
  <c r="AX893" i="33"/>
  <c r="AS893" i="33"/>
  <c r="AT893" i="33"/>
  <c r="AU893" i="33"/>
  <c r="AV893" i="33"/>
  <c r="AW893" i="33"/>
  <c r="AX885" i="33"/>
  <c r="AS885" i="33"/>
  <c r="AT885" i="33"/>
  <c r="AU885" i="33"/>
  <c r="AV885" i="33"/>
  <c r="AW885" i="33"/>
  <c r="AX877" i="33"/>
  <c r="AS877" i="33"/>
  <c r="AT877" i="33"/>
  <c r="AU877" i="33"/>
  <c r="AV877" i="33"/>
  <c r="AW877" i="33"/>
  <c r="AX869" i="33"/>
  <c r="AS869" i="33"/>
  <c r="AT869" i="33"/>
  <c r="AU869" i="33"/>
  <c r="AV869" i="33"/>
  <c r="AW869" i="33"/>
  <c r="AX861" i="33"/>
  <c r="AS861" i="33"/>
  <c r="AT861" i="33"/>
  <c r="AU861" i="33"/>
  <c r="AV861" i="33"/>
  <c r="AW861" i="33"/>
  <c r="AX853" i="33"/>
  <c r="AS853" i="33"/>
  <c r="AT853" i="33"/>
  <c r="AU853" i="33"/>
  <c r="AV853" i="33"/>
  <c r="AW853" i="33"/>
  <c r="AX845" i="33"/>
  <c r="AS845" i="33"/>
  <c r="AT845" i="33"/>
  <c r="AU845" i="33"/>
  <c r="AV845" i="33"/>
  <c r="AW845" i="33"/>
  <c r="AX837" i="33"/>
  <c r="AS837" i="33"/>
  <c r="AT837" i="33"/>
  <c r="AU837" i="33"/>
  <c r="AV837" i="33"/>
  <c r="AW837" i="33"/>
  <c r="AX829" i="33"/>
  <c r="AS829" i="33"/>
  <c r="AT829" i="33"/>
  <c r="AU829" i="33"/>
  <c r="AV829" i="33"/>
  <c r="AW829" i="33"/>
  <c r="AT821" i="33"/>
  <c r="AU821" i="33"/>
  <c r="AV821" i="33"/>
  <c r="AW821" i="33"/>
  <c r="AX821" i="33"/>
  <c r="AS821" i="33"/>
  <c r="AT813" i="33"/>
  <c r="AU813" i="33"/>
  <c r="AV813" i="33"/>
  <c r="AW813" i="33"/>
  <c r="AX813" i="33"/>
  <c r="AS813" i="33"/>
  <c r="AT805" i="33"/>
  <c r="AU805" i="33"/>
  <c r="AV805" i="33"/>
  <c r="AW805" i="33"/>
  <c r="AX805" i="33"/>
  <c r="AS805" i="33"/>
  <c r="AT797" i="33"/>
  <c r="AU797" i="33"/>
  <c r="AV797" i="33"/>
  <c r="AW797" i="33"/>
  <c r="AX797" i="33"/>
  <c r="AS797" i="33"/>
  <c r="AT789" i="33"/>
  <c r="AU789" i="33"/>
  <c r="AV789" i="33"/>
  <c r="AW789" i="33"/>
  <c r="AX789" i="33"/>
  <c r="AS789" i="33"/>
  <c r="AT781" i="33"/>
  <c r="AU781" i="33"/>
  <c r="AV781" i="33"/>
  <c r="AW781" i="33"/>
  <c r="AX781" i="33"/>
  <c r="AS781" i="33"/>
  <c r="AT773" i="33"/>
  <c r="AU773" i="33"/>
  <c r="AV773" i="33"/>
  <c r="AW773" i="33"/>
  <c r="AX773" i="33"/>
  <c r="AS773" i="33"/>
  <c r="AS765" i="33"/>
  <c r="AT765" i="33"/>
  <c r="AU765" i="33"/>
  <c r="AV765" i="33"/>
  <c r="AW765" i="33"/>
  <c r="AX765" i="33"/>
  <c r="AS757" i="33"/>
  <c r="AT757" i="33"/>
  <c r="AU757" i="33"/>
  <c r="AV757" i="33"/>
  <c r="AW757" i="33"/>
  <c r="AX757" i="33"/>
  <c r="AS749" i="33"/>
  <c r="AT749" i="33"/>
  <c r="AU749" i="33"/>
  <c r="AV749" i="33"/>
  <c r="AW749" i="33"/>
  <c r="AX749" i="33"/>
  <c r="AS741" i="33"/>
  <c r="AT741" i="33"/>
  <c r="AU741" i="33"/>
  <c r="AV741" i="33"/>
  <c r="AW741" i="33"/>
  <c r="AX741" i="33"/>
  <c r="AS733" i="33"/>
  <c r="AT733" i="33"/>
  <c r="AU733" i="33"/>
  <c r="AV733" i="33"/>
  <c r="AW733" i="33"/>
  <c r="AX733" i="33"/>
  <c r="AS725" i="33"/>
  <c r="AT725" i="33"/>
  <c r="AU725" i="33"/>
  <c r="AV725" i="33"/>
  <c r="AW725" i="33"/>
  <c r="AX725" i="33"/>
  <c r="AS717" i="33"/>
  <c r="AT717" i="33"/>
  <c r="AU717" i="33"/>
  <c r="AV717" i="33"/>
  <c r="AW717" i="33"/>
  <c r="AX717" i="33"/>
  <c r="AS709" i="33"/>
  <c r="AT709" i="33"/>
  <c r="AU709" i="33"/>
  <c r="AV709" i="33"/>
  <c r="AW709" i="33"/>
  <c r="AX709" i="33"/>
  <c r="AS701" i="33"/>
  <c r="AT701" i="33"/>
  <c r="AU701" i="33"/>
  <c r="AV701" i="33"/>
  <c r="AW701" i="33"/>
  <c r="AX701" i="33"/>
  <c r="AS693" i="33"/>
  <c r="AT693" i="33"/>
  <c r="AU693" i="33"/>
  <c r="AV693" i="33"/>
  <c r="AW693" i="33"/>
  <c r="AX693" i="33"/>
  <c r="AS685" i="33"/>
  <c r="AT685" i="33"/>
  <c r="AU685" i="33"/>
  <c r="AV685" i="33"/>
  <c r="AW685" i="33"/>
  <c r="AX685" i="33"/>
  <c r="AS677" i="33"/>
  <c r="AT677" i="33"/>
  <c r="AU677" i="33"/>
  <c r="AV677" i="33"/>
  <c r="AW677" i="33"/>
  <c r="AX677" i="33"/>
  <c r="AS669" i="33"/>
  <c r="AT669" i="33"/>
  <c r="AU669" i="33"/>
  <c r="AV669" i="33"/>
  <c r="AW669" i="33"/>
  <c r="AX669" i="33"/>
  <c r="AT661" i="33"/>
  <c r="AU661" i="33"/>
  <c r="AV661" i="33"/>
  <c r="AW661" i="33"/>
  <c r="AS661" i="33"/>
  <c r="AX661" i="33"/>
  <c r="AT653" i="33"/>
  <c r="AU653" i="33"/>
  <c r="AV653" i="33"/>
  <c r="AW653" i="33"/>
  <c r="AS653" i="33"/>
  <c r="AX653" i="33"/>
  <c r="AT645" i="33"/>
  <c r="AU645" i="33"/>
  <c r="AV645" i="33"/>
  <c r="AW645" i="33"/>
  <c r="AS645" i="33"/>
  <c r="AX645" i="33"/>
  <c r="AT637" i="33"/>
  <c r="AU637" i="33"/>
  <c r="AV637" i="33"/>
  <c r="AW637" i="33"/>
  <c r="AS637" i="33"/>
  <c r="AX637" i="33"/>
  <c r="AT629" i="33"/>
  <c r="AU629" i="33"/>
  <c r="AV629" i="33"/>
  <c r="AW629" i="33"/>
  <c r="AS629" i="33"/>
  <c r="AX629" i="33"/>
  <c r="AT621" i="33"/>
  <c r="AU621" i="33"/>
  <c r="AV621" i="33"/>
  <c r="AW621" i="33"/>
  <c r="AS621" i="33"/>
  <c r="AX621" i="33"/>
  <c r="AT613" i="33"/>
  <c r="AU613" i="33"/>
  <c r="AV613" i="33"/>
  <c r="AW613" i="33"/>
  <c r="AS613" i="33"/>
  <c r="AX613" i="33"/>
  <c r="AT605" i="33"/>
  <c r="AU605" i="33"/>
  <c r="AV605" i="33"/>
  <c r="AW605" i="33"/>
  <c r="AS605" i="33"/>
  <c r="AX605" i="33"/>
  <c r="AS597" i="33"/>
  <c r="AT597" i="33"/>
  <c r="AU597" i="33"/>
  <c r="AV597" i="33"/>
  <c r="AW597" i="33"/>
  <c r="AX597" i="33"/>
  <c r="AS589" i="33"/>
  <c r="AT589" i="33"/>
  <c r="AU589" i="33"/>
  <c r="AV589" i="33"/>
  <c r="AW589" i="33"/>
  <c r="AX589" i="33"/>
  <c r="AS581" i="33"/>
  <c r="AT581" i="33"/>
  <c r="AU581" i="33"/>
  <c r="AV581" i="33"/>
  <c r="AW581" i="33"/>
  <c r="AX581" i="33"/>
  <c r="AS573" i="33"/>
  <c r="AT573" i="33"/>
  <c r="AU573" i="33"/>
  <c r="AV573" i="33"/>
  <c r="AW573" i="33"/>
  <c r="AX573" i="33"/>
  <c r="AS565" i="33"/>
  <c r="AT565" i="33"/>
  <c r="AU565" i="33"/>
  <c r="AV565" i="33"/>
  <c r="AW565" i="33"/>
  <c r="AX565" i="33"/>
  <c r="AS557" i="33"/>
  <c r="AT557" i="33"/>
  <c r="AU557" i="33"/>
  <c r="AV557" i="33"/>
  <c r="AW557" i="33"/>
  <c r="AX557" i="33"/>
  <c r="AS549" i="33"/>
  <c r="AT549" i="33"/>
  <c r="AU549" i="33"/>
  <c r="AV549" i="33"/>
  <c r="AW549" i="33"/>
  <c r="AX549" i="33"/>
  <c r="AS541" i="33"/>
  <c r="AT541" i="33"/>
  <c r="AU541" i="33"/>
  <c r="AV541" i="33"/>
  <c r="AW541" i="33"/>
  <c r="AX541" i="33"/>
  <c r="AS533" i="33"/>
  <c r="AT533" i="33"/>
  <c r="AU533" i="33"/>
  <c r="AV533" i="33"/>
  <c r="AW533" i="33"/>
  <c r="AX533" i="33"/>
  <c r="AS525" i="33"/>
  <c r="AT525" i="33"/>
  <c r="AU525" i="33"/>
  <c r="AV525" i="33"/>
  <c r="AW525" i="33"/>
  <c r="AX525" i="33"/>
  <c r="AS517" i="33"/>
  <c r="AT517" i="33"/>
  <c r="AU517" i="33"/>
  <c r="AV517" i="33"/>
  <c r="AW517" i="33"/>
  <c r="AX517" i="33"/>
  <c r="AS509" i="33"/>
  <c r="AT509" i="33"/>
  <c r="AU509" i="33"/>
  <c r="AV509" i="33"/>
  <c r="AW509" i="33"/>
  <c r="AX509" i="33"/>
  <c r="AS501" i="33"/>
  <c r="AT501" i="33"/>
  <c r="AU501" i="33"/>
  <c r="AV501" i="33"/>
  <c r="AW501" i="33"/>
  <c r="AX501" i="33"/>
  <c r="AS493" i="33"/>
  <c r="AT493" i="33"/>
  <c r="AU493" i="33"/>
  <c r="AV493" i="33"/>
  <c r="AW493" i="33"/>
  <c r="AX493" i="33"/>
  <c r="AS485" i="33"/>
  <c r="AT485" i="33"/>
  <c r="AU485" i="33"/>
  <c r="AV485" i="33"/>
  <c r="AW485" i="33"/>
  <c r="AX485" i="33"/>
  <c r="AS477" i="33"/>
  <c r="AT477" i="33"/>
  <c r="AU477" i="33"/>
  <c r="AV477" i="33"/>
  <c r="AW477" i="33"/>
  <c r="AX477" i="33"/>
  <c r="AS469" i="33"/>
  <c r="AT469" i="33"/>
  <c r="AU469" i="33"/>
  <c r="AV469" i="33"/>
  <c r="AW469" i="33"/>
  <c r="AX469" i="33"/>
  <c r="AS461" i="33"/>
  <c r="AT461" i="33"/>
  <c r="AU461" i="33"/>
  <c r="AV461" i="33"/>
  <c r="AW461" i="33"/>
  <c r="AX461" i="33"/>
  <c r="AS453" i="33"/>
  <c r="AT453" i="33"/>
  <c r="AU453" i="33"/>
  <c r="AV453" i="33"/>
  <c r="AW453" i="33"/>
  <c r="AX453" i="33"/>
  <c r="AS445" i="33"/>
  <c r="AT445" i="33"/>
  <c r="AU445" i="33"/>
  <c r="AV445" i="33"/>
  <c r="AW445" i="33"/>
  <c r="AX445" i="33"/>
  <c r="AS437" i="33"/>
  <c r="AT437" i="33"/>
  <c r="AU437" i="33"/>
  <c r="AV437" i="33"/>
  <c r="AW437" i="33"/>
  <c r="AX437" i="33"/>
  <c r="AS429" i="33"/>
  <c r="AT429" i="33"/>
  <c r="AU429" i="33"/>
  <c r="AV429" i="33"/>
  <c r="AW429" i="33"/>
  <c r="AX429" i="33"/>
  <c r="AS421" i="33"/>
  <c r="AT421" i="33"/>
  <c r="AU421" i="33"/>
  <c r="AV421" i="33"/>
  <c r="AW421" i="33"/>
  <c r="AX421" i="33"/>
  <c r="AX413" i="33"/>
  <c r="AS413" i="33"/>
  <c r="AT413" i="33"/>
  <c r="AU413" i="33"/>
  <c r="AV413" i="33"/>
  <c r="AW413" i="33"/>
  <c r="AU405" i="33"/>
  <c r="AX405" i="33"/>
  <c r="AS405" i="33"/>
  <c r="AT405" i="33"/>
  <c r="AV405" i="33"/>
  <c r="AW405" i="33"/>
  <c r="AU397" i="33"/>
  <c r="AV397" i="33"/>
  <c r="AW397" i="33"/>
  <c r="AX397" i="33"/>
  <c r="AS397" i="33"/>
  <c r="AT397" i="33"/>
  <c r="AU389" i="33"/>
  <c r="AV389" i="33"/>
  <c r="AW389" i="33"/>
  <c r="AX389" i="33"/>
  <c r="AS389" i="33"/>
  <c r="AT389" i="33"/>
  <c r="AU381" i="33"/>
  <c r="AV381" i="33"/>
  <c r="AW381" i="33"/>
  <c r="AX381" i="33"/>
  <c r="AS381" i="33"/>
  <c r="AT381" i="33"/>
  <c r="AU373" i="33"/>
  <c r="AV373" i="33"/>
  <c r="AW373" i="33"/>
  <c r="AX373" i="33"/>
  <c r="AS373" i="33"/>
  <c r="AT373" i="33"/>
  <c r="AU365" i="33"/>
  <c r="AV365" i="33"/>
  <c r="AW365" i="33"/>
  <c r="AX365" i="33"/>
  <c r="AS365" i="33"/>
  <c r="AT365" i="33"/>
  <c r="AU357" i="33"/>
  <c r="AV357" i="33"/>
  <c r="AW357" i="33"/>
  <c r="AX357" i="33"/>
  <c r="AS357" i="33"/>
  <c r="AT357" i="33"/>
  <c r="AU349" i="33"/>
  <c r="AV349" i="33"/>
  <c r="AW349" i="33"/>
  <c r="AX349" i="33"/>
  <c r="AS349" i="33"/>
  <c r="AT349" i="33"/>
  <c r="AU341" i="33"/>
  <c r="AV341" i="33"/>
  <c r="AW341" i="33"/>
  <c r="AX341" i="33"/>
  <c r="AS341" i="33"/>
  <c r="AT341" i="33"/>
  <c r="AU333" i="33"/>
  <c r="AV333" i="33"/>
  <c r="AW333" i="33"/>
  <c r="AX333" i="33"/>
  <c r="AS333" i="33"/>
  <c r="AT333" i="33"/>
  <c r="AU325" i="33"/>
  <c r="AV325" i="33"/>
  <c r="AW325" i="33"/>
  <c r="AX325" i="33"/>
  <c r="AS325" i="33"/>
  <c r="AT325" i="33"/>
  <c r="AU317" i="33"/>
  <c r="AV317" i="33"/>
  <c r="AW317" i="33"/>
  <c r="AX317" i="33"/>
  <c r="AS317" i="33"/>
  <c r="AT317" i="33"/>
  <c r="AU309" i="33"/>
  <c r="AV309" i="33"/>
  <c r="AW309" i="33"/>
  <c r="AX309" i="33"/>
  <c r="AS309" i="33"/>
  <c r="AT309" i="33"/>
  <c r="AU301" i="33"/>
  <c r="AV301" i="33"/>
  <c r="AW301" i="33"/>
  <c r="AX301" i="33"/>
  <c r="AS301" i="33"/>
  <c r="AT301" i="33"/>
  <c r="AU293" i="33"/>
  <c r="AV293" i="33"/>
  <c r="AW293" i="33"/>
  <c r="AX293" i="33"/>
  <c r="AS293" i="33"/>
  <c r="AT293" i="33"/>
  <c r="AU285" i="33"/>
  <c r="AV285" i="33"/>
  <c r="AW285" i="33"/>
  <c r="AX285" i="33"/>
  <c r="AS285" i="33"/>
  <c r="AT285" i="33"/>
  <c r="AU277" i="33"/>
  <c r="AV277" i="33"/>
  <c r="AW277" i="33"/>
  <c r="AX277" i="33"/>
  <c r="AS277" i="33"/>
  <c r="AT277" i="33"/>
  <c r="AU269" i="33"/>
  <c r="AV269" i="33"/>
  <c r="AW269" i="33"/>
  <c r="AX269" i="33"/>
  <c r="AS269" i="33"/>
  <c r="AT269" i="33"/>
  <c r="AU261" i="33"/>
  <c r="AV261" i="33"/>
  <c r="AW261" i="33"/>
  <c r="AX261" i="33"/>
  <c r="AS261" i="33"/>
  <c r="AT261" i="33"/>
  <c r="AU253" i="33"/>
  <c r="AV253" i="33"/>
  <c r="AW253" i="33"/>
  <c r="AX253" i="33"/>
  <c r="AS253" i="33"/>
  <c r="AT253" i="33"/>
  <c r="AU245" i="33"/>
  <c r="AV245" i="33"/>
  <c r="AW245" i="33"/>
  <c r="AX245" i="33"/>
  <c r="AS245" i="33"/>
  <c r="AT245" i="33"/>
  <c r="AU237" i="33"/>
  <c r="AV237" i="33"/>
  <c r="AW237" i="33"/>
  <c r="AX237" i="33"/>
  <c r="AS237" i="33"/>
  <c r="AT237" i="33"/>
  <c r="AT229" i="33"/>
  <c r="AU229" i="33"/>
  <c r="AV229" i="33"/>
  <c r="AW229" i="33"/>
  <c r="AX229" i="33"/>
  <c r="AS229" i="33"/>
  <c r="AV221" i="33"/>
  <c r="AW221" i="33"/>
  <c r="AX221" i="33"/>
  <c r="AT221" i="33"/>
  <c r="AU221" i="33"/>
  <c r="AS221" i="33"/>
  <c r="AV213" i="33"/>
  <c r="AW213" i="33"/>
  <c r="AX213" i="33"/>
  <c r="AT213" i="33"/>
  <c r="AS213" i="33"/>
  <c r="AU213" i="33"/>
  <c r="AV205" i="33"/>
  <c r="AW205" i="33"/>
  <c r="AX205" i="33"/>
  <c r="AT205" i="33"/>
  <c r="AU205" i="33"/>
  <c r="AS205" i="33"/>
  <c r="AV197" i="33"/>
  <c r="AW197" i="33"/>
  <c r="AX197" i="33"/>
  <c r="AT197" i="33"/>
  <c r="AS197" i="33"/>
  <c r="AU197" i="33"/>
  <c r="AV189" i="33"/>
  <c r="AW189" i="33"/>
  <c r="AX189" i="33"/>
  <c r="AT189" i="33"/>
  <c r="AU189" i="33"/>
  <c r="AS189" i="33"/>
  <c r="AV181" i="33"/>
  <c r="AW181" i="33"/>
  <c r="AX181" i="33"/>
  <c r="AT181" i="33"/>
  <c r="AS181" i="33"/>
  <c r="AU181" i="33"/>
  <c r="AV173" i="33"/>
  <c r="AW173" i="33"/>
  <c r="AX173" i="33"/>
  <c r="AT173" i="33"/>
  <c r="AU173" i="33"/>
  <c r="AS173" i="33"/>
  <c r="AV165" i="33"/>
  <c r="AW165" i="33"/>
  <c r="AX165" i="33"/>
  <c r="AT165" i="33"/>
  <c r="AS165" i="33"/>
  <c r="AU165" i="33"/>
  <c r="AV157" i="33"/>
  <c r="AW157" i="33"/>
  <c r="AX157" i="33"/>
  <c r="AT157" i="33"/>
  <c r="AU157" i="33"/>
  <c r="AS157" i="33"/>
  <c r="AV149" i="33"/>
  <c r="AW149" i="33"/>
  <c r="AX149" i="33"/>
  <c r="AT149" i="33"/>
  <c r="AS149" i="33"/>
  <c r="AU149" i="33"/>
  <c r="AV141" i="33"/>
  <c r="AW141" i="33"/>
  <c r="AX141" i="33"/>
  <c r="AT141" i="33"/>
  <c r="AU141" i="33"/>
  <c r="AS141" i="33"/>
  <c r="AV133" i="33"/>
  <c r="AW133" i="33"/>
  <c r="AX133" i="33"/>
  <c r="AT133" i="33"/>
  <c r="AS133" i="33"/>
  <c r="AU133" i="33"/>
  <c r="AV125" i="33"/>
  <c r="AW125" i="33"/>
  <c r="AX125" i="33"/>
  <c r="AT125" i="33"/>
  <c r="AU125" i="33"/>
  <c r="AS125" i="33"/>
  <c r="AV117" i="33"/>
  <c r="AW117" i="33"/>
  <c r="AX117" i="33"/>
  <c r="AT117" i="33"/>
  <c r="AS117" i="33"/>
  <c r="AU117" i="33"/>
  <c r="AV109" i="33"/>
  <c r="AW109" i="33"/>
  <c r="AX109" i="33"/>
  <c r="AT109" i="33"/>
  <c r="AU109" i="33"/>
  <c r="AS109" i="33"/>
  <c r="AV101" i="33"/>
  <c r="AW101" i="33"/>
  <c r="AX101" i="33"/>
  <c r="AT101" i="33"/>
  <c r="AU101" i="33"/>
  <c r="AS101" i="33"/>
  <c r="AV93" i="33"/>
  <c r="AW93" i="33"/>
  <c r="AX93" i="33"/>
  <c r="AT93" i="33"/>
  <c r="AU93" i="33"/>
  <c r="AS93" i="33"/>
  <c r="AV85" i="33"/>
  <c r="AW85" i="33"/>
  <c r="AX85" i="33"/>
  <c r="AT85" i="33"/>
  <c r="AU85" i="33"/>
  <c r="AS85" i="33"/>
  <c r="AV77" i="33"/>
  <c r="AW77" i="33"/>
  <c r="AX77" i="33"/>
  <c r="AT77" i="33"/>
  <c r="AU77" i="33"/>
  <c r="AS77" i="33"/>
  <c r="AV69" i="33"/>
  <c r="AW69" i="33"/>
  <c r="AX69" i="33"/>
  <c r="AT69" i="33"/>
  <c r="AU69" i="33"/>
  <c r="AS69" i="33"/>
  <c r="AV61" i="33"/>
  <c r="AW61" i="33"/>
  <c r="AX61" i="33"/>
  <c r="AT61" i="33"/>
  <c r="AU61" i="33"/>
  <c r="AS61" i="33"/>
  <c r="AV53" i="33"/>
  <c r="AW53" i="33"/>
  <c r="AX53" i="33"/>
  <c r="AT53" i="33"/>
  <c r="AU53" i="33"/>
  <c r="AS53" i="33"/>
  <c r="AV45" i="33"/>
  <c r="AW45" i="33"/>
  <c r="AX45" i="33"/>
  <c r="AT45" i="33"/>
  <c r="AU45" i="33"/>
  <c r="AS45" i="33"/>
  <c r="AV37" i="33"/>
  <c r="AW37" i="33"/>
  <c r="AX37" i="33"/>
  <c r="AT37" i="33"/>
  <c r="AU37" i="33"/>
  <c r="AS37" i="33"/>
  <c r="AV29" i="33"/>
  <c r="AW29" i="33"/>
  <c r="AX29" i="33"/>
  <c r="AT29" i="33"/>
  <c r="AU29" i="33"/>
  <c r="AS29" i="33"/>
  <c r="AV21" i="33"/>
  <c r="AW21" i="33"/>
  <c r="AX21" i="33"/>
  <c r="AT21" i="33"/>
  <c r="AU21" i="33"/>
  <c r="AS21" i="33"/>
  <c r="AU13" i="33"/>
  <c r="AV13" i="33"/>
  <c r="AW13" i="33"/>
  <c r="AX13" i="33"/>
  <c r="AS13" i="33"/>
  <c r="AT13" i="33"/>
  <c r="AU5" i="33"/>
  <c r="AV5" i="33"/>
  <c r="AW5" i="33"/>
  <c r="AX5" i="33"/>
  <c r="AS5" i="33"/>
  <c r="AT5" i="33"/>
  <c r="AW1680" i="33"/>
  <c r="AX1680" i="33"/>
  <c r="U1672" i="33"/>
  <c r="AT1672" i="33"/>
  <c r="AU1672" i="33"/>
  <c r="AW1672" i="33"/>
  <c r="AX1672" i="33"/>
  <c r="AT1664" i="33"/>
  <c r="AU1664" i="33"/>
  <c r="AW1664" i="33"/>
  <c r="AX1664" i="33"/>
  <c r="U1656" i="33"/>
  <c r="AV1656" i="33"/>
  <c r="AW1656" i="33"/>
  <c r="AX1656" i="33"/>
  <c r="AT1648" i="33"/>
  <c r="AU1648" i="33"/>
  <c r="AV1648" i="33"/>
  <c r="AW1648" i="33"/>
  <c r="AX1648" i="33"/>
  <c r="U1640" i="33"/>
  <c r="AT1640" i="33"/>
  <c r="AU1640" i="33"/>
  <c r="AV1640" i="33"/>
  <c r="AW1640" i="33"/>
  <c r="AX1640" i="33"/>
  <c r="AT1632" i="33"/>
  <c r="AU1632" i="33"/>
  <c r="AV1632" i="33"/>
  <c r="AW1632" i="33"/>
  <c r="AX1632" i="33"/>
  <c r="U1624" i="33"/>
  <c r="AT1624" i="33"/>
  <c r="AU1624" i="33"/>
  <c r="AV1624" i="33"/>
  <c r="AW1624" i="33"/>
  <c r="AX1624" i="33"/>
  <c r="AT1616" i="33"/>
  <c r="AU1616" i="33"/>
  <c r="AV1616" i="33"/>
  <c r="AW1616" i="33"/>
  <c r="AX1616" i="33"/>
  <c r="U1608" i="33"/>
  <c r="AT1608" i="33"/>
  <c r="AU1608" i="33"/>
  <c r="AV1608" i="33"/>
  <c r="AW1608" i="33"/>
  <c r="AX1608" i="33"/>
  <c r="AT1600" i="33"/>
  <c r="AU1600" i="33"/>
  <c r="AV1600" i="33"/>
  <c r="AW1600" i="33"/>
  <c r="AX1600" i="33"/>
  <c r="AT1592" i="33"/>
  <c r="AU1592" i="33"/>
  <c r="AV1592" i="33"/>
  <c r="AW1592" i="33"/>
  <c r="AX1592" i="33"/>
  <c r="AT1584" i="33"/>
  <c r="AU1584" i="33"/>
  <c r="AV1584" i="33"/>
  <c r="AW1584" i="33"/>
  <c r="AX1584" i="33"/>
  <c r="U1576" i="33"/>
  <c r="AT1576" i="33"/>
  <c r="AU1576" i="33"/>
  <c r="AV1576" i="33"/>
  <c r="AW1576" i="33"/>
  <c r="AX1576" i="33"/>
  <c r="AT1568" i="33"/>
  <c r="AU1568" i="33"/>
  <c r="AV1568" i="33"/>
  <c r="AW1568" i="33"/>
  <c r="AX1568" i="33"/>
  <c r="U1560" i="33"/>
  <c r="AT1560" i="33"/>
  <c r="AU1560" i="33"/>
  <c r="AV1560" i="33"/>
  <c r="AW1560" i="33"/>
  <c r="AX1560" i="33"/>
  <c r="AT1552" i="33"/>
  <c r="AU1552" i="33"/>
  <c r="AV1552" i="33"/>
  <c r="AW1552" i="33"/>
  <c r="AX1552" i="33"/>
  <c r="AT1544" i="33"/>
  <c r="AU1544" i="33"/>
  <c r="AV1544" i="33"/>
  <c r="AW1544" i="33"/>
  <c r="AX1544" i="33"/>
  <c r="AT1536" i="33"/>
  <c r="AU1536" i="33"/>
  <c r="AV1536" i="33"/>
  <c r="AW1536" i="33"/>
  <c r="AX1536" i="33"/>
  <c r="U1528" i="33"/>
  <c r="AT1528" i="33"/>
  <c r="AU1528" i="33"/>
  <c r="AV1528" i="33"/>
  <c r="AW1528" i="33"/>
  <c r="AX1528" i="33"/>
  <c r="AT1520" i="33"/>
  <c r="AU1520" i="33"/>
  <c r="AV1520" i="33"/>
  <c r="AW1520" i="33"/>
  <c r="AX1520" i="33"/>
  <c r="AT1512" i="33"/>
  <c r="AU1512" i="33"/>
  <c r="AV1512" i="33"/>
  <c r="AW1512" i="33"/>
  <c r="AX1512" i="33"/>
  <c r="AT1504" i="33"/>
  <c r="AU1504" i="33"/>
  <c r="AV1504" i="33"/>
  <c r="AW1504" i="33"/>
  <c r="AX1504" i="33"/>
  <c r="AT1496" i="33"/>
  <c r="AU1496" i="33"/>
  <c r="AV1496" i="33"/>
  <c r="AW1496" i="33"/>
  <c r="AX1496" i="33"/>
  <c r="AT1488" i="33"/>
  <c r="AU1488" i="33"/>
  <c r="AV1488" i="33"/>
  <c r="AW1488" i="33"/>
  <c r="AX1488" i="33"/>
  <c r="U1480" i="33"/>
  <c r="AT1480" i="33"/>
  <c r="AU1480" i="33"/>
  <c r="AV1480" i="33"/>
  <c r="AW1480" i="33"/>
  <c r="AX1480" i="33"/>
  <c r="AT1472" i="33"/>
  <c r="AU1472" i="33"/>
  <c r="AV1472" i="33"/>
  <c r="AW1472" i="33"/>
  <c r="AX1472" i="33"/>
  <c r="U1464" i="33"/>
  <c r="AT1464" i="33"/>
  <c r="AU1464" i="33"/>
  <c r="AV1464" i="33"/>
  <c r="AW1464" i="33"/>
  <c r="AX1464" i="33"/>
  <c r="AT1456" i="33"/>
  <c r="AU1456" i="33"/>
  <c r="AV1456" i="33"/>
  <c r="AW1456" i="33"/>
  <c r="AX1456" i="33"/>
  <c r="U1448" i="33"/>
  <c r="AT1448" i="33"/>
  <c r="AU1448" i="33"/>
  <c r="AV1448" i="33"/>
  <c r="AW1448" i="33"/>
  <c r="AX1448" i="33"/>
  <c r="AT1440" i="33"/>
  <c r="AU1440" i="33"/>
  <c r="AV1440" i="33"/>
  <c r="AW1440" i="33"/>
  <c r="AX1440" i="33"/>
  <c r="AT1432" i="33"/>
  <c r="AU1432" i="33"/>
  <c r="AV1432" i="33"/>
  <c r="AW1432" i="33"/>
  <c r="AX1432" i="33"/>
  <c r="AT1424" i="33"/>
  <c r="AU1424" i="33"/>
  <c r="AV1424" i="33"/>
  <c r="AW1424" i="33"/>
  <c r="AX1424" i="33"/>
  <c r="AS1424" i="33"/>
  <c r="Z1416" i="33"/>
  <c r="AT1416" i="33"/>
  <c r="AU1416" i="33"/>
  <c r="AV1416" i="33"/>
  <c r="AW1416" i="33"/>
  <c r="AX1416" i="33"/>
  <c r="AS1416" i="33"/>
  <c r="Z1408" i="33"/>
  <c r="AT1408" i="33"/>
  <c r="AU1408" i="33"/>
  <c r="AV1408" i="33"/>
  <c r="AW1408" i="33"/>
  <c r="AX1408" i="33"/>
  <c r="AS1408" i="33"/>
  <c r="AT1400" i="33"/>
  <c r="AU1400" i="33"/>
  <c r="AV1400" i="33"/>
  <c r="AW1400" i="33"/>
  <c r="AX1400" i="33"/>
  <c r="AS1400" i="33"/>
  <c r="AT1392" i="33"/>
  <c r="AU1392" i="33"/>
  <c r="AV1392" i="33"/>
  <c r="AW1392" i="33"/>
  <c r="AX1392" i="33"/>
  <c r="AS1392" i="33"/>
  <c r="Z1384" i="33"/>
  <c r="AT1384" i="33"/>
  <c r="AU1384" i="33"/>
  <c r="AV1384" i="33"/>
  <c r="AW1384" i="33"/>
  <c r="AX1384" i="33"/>
  <c r="AS1384" i="33"/>
  <c r="Z1376" i="33"/>
  <c r="AT1376" i="33"/>
  <c r="AU1376" i="33"/>
  <c r="AV1376" i="33"/>
  <c r="AW1376" i="33"/>
  <c r="AX1376" i="33"/>
  <c r="AS1376" i="33"/>
  <c r="AT1368" i="33"/>
  <c r="AU1368" i="33"/>
  <c r="AV1368" i="33"/>
  <c r="AW1368" i="33"/>
  <c r="AX1368" i="33"/>
  <c r="AS1368" i="33"/>
  <c r="AT1360" i="33"/>
  <c r="AU1360" i="33"/>
  <c r="AV1360" i="33"/>
  <c r="AW1360" i="33"/>
  <c r="AX1360" i="33"/>
  <c r="AS1360" i="33"/>
  <c r="Z1352" i="33"/>
  <c r="AT1352" i="33"/>
  <c r="AU1352" i="33"/>
  <c r="AV1352" i="33"/>
  <c r="AW1352" i="33"/>
  <c r="AX1352" i="33"/>
  <c r="AS1352" i="33"/>
  <c r="Z1344" i="33"/>
  <c r="AT1344" i="33"/>
  <c r="AU1344" i="33"/>
  <c r="AV1344" i="33"/>
  <c r="AW1344" i="33"/>
  <c r="AX1344" i="33"/>
  <c r="AS1344" i="33"/>
  <c r="AT1336" i="33"/>
  <c r="AU1336" i="33"/>
  <c r="AV1336" i="33"/>
  <c r="AW1336" i="33"/>
  <c r="AX1336" i="33"/>
  <c r="AS1336" i="33"/>
  <c r="AT1328" i="33"/>
  <c r="AU1328" i="33"/>
  <c r="AV1328" i="33"/>
  <c r="AW1328" i="33"/>
  <c r="AX1328" i="33"/>
  <c r="AS1328" i="33"/>
  <c r="Z1320" i="33"/>
  <c r="AT1320" i="33"/>
  <c r="AU1320" i="33"/>
  <c r="AV1320" i="33"/>
  <c r="AW1320" i="33"/>
  <c r="AX1320" i="33"/>
  <c r="AS1320" i="33"/>
  <c r="Z1312" i="33"/>
  <c r="AT1312" i="33"/>
  <c r="AU1312" i="33"/>
  <c r="AV1312" i="33"/>
  <c r="AW1312" i="33"/>
  <c r="AX1312" i="33"/>
  <c r="AS1312" i="33"/>
  <c r="AT1304" i="33"/>
  <c r="AU1304" i="33"/>
  <c r="AV1304" i="33"/>
  <c r="AW1304" i="33"/>
  <c r="AX1304" i="33"/>
  <c r="AS1304" i="33"/>
  <c r="AT1296" i="33"/>
  <c r="AU1296" i="33"/>
  <c r="AV1296" i="33"/>
  <c r="AW1296" i="33"/>
  <c r="AX1296" i="33"/>
  <c r="AS1296" i="33"/>
  <c r="Z1288" i="33"/>
  <c r="AT1288" i="33"/>
  <c r="AU1288" i="33"/>
  <c r="AV1288" i="33"/>
  <c r="AW1288" i="33"/>
  <c r="AX1288" i="33"/>
  <c r="AS1288" i="33"/>
  <c r="Z1280" i="33"/>
  <c r="AT1280" i="33"/>
  <c r="AU1280" i="33"/>
  <c r="AV1280" i="33"/>
  <c r="AW1280" i="33"/>
  <c r="AX1280" i="33"/>
  <c r="AS1280" i="33"/>
  <c r="AT1272" i="33"/>
  <c r="AU1272" i="33"/>
  <c r="AV1272" i="33"/>
  <c r="AW1272" i="33"/>
  <c r="AX1272" i="33"/>
  <c r="AS1272" i="33"/>
  <c r="AT1264" i="33"/>
  <c r="AU1264" i="33"/>
  <c r="AV1264" i="33"/>
  <c r="AW1264" i="33"/>
  <c r="AX1264" i="33"/>
  <c r="AS1264" i="33"/>
  <c r="Z1256" i="33"/>
  <c r="AT1256" i="33"/>
  <c r="AU1256" i="33"/>
  <c r="AV1256" i="33"/>
  <c r="AW1256" i="33"/>
  <c r="AX1256" i="33"/>
  <c r="AS1256" i="33"/>
  <c r="Z1248" i="33"/>
  <c r="AT1248" i="33"/>
  <c r="AU1248" i="33"/>
  <c r="AV1248" i="33"/>
  <c r="AW1248" i="33"/>
  <c r="AX1248" i="33"/>
  <c r="AS1248" i="33"/>
  <c r="AV1240" i="33"/>
  <c r="AW1240" i="33"/>
  <c r="AX1240" i="33"/>
  <c r="AS1240" i="33"/>
  <c r="AT1240" i="33"/>
  <c r="AU1240" i="33"/>
  <c r="AV1232" i="33"/>
  <c r="AW1232" i="33"/>
  <c r="AX1232" i="33"/>
  <c r="AS1232" i="33"/>
  <c r="AT1232" i="33"/>
  <c r="AU1232" i="33"/>
  <c r="Z1224" i="33"/>
  <c r="AV1224" i="33"/>
  <c r="AW1224" i="33"/>
  <c r="AX1224" i="33"/>
  <c r="AS1224" i="33"/>
  <c r="AT1224" i="33"/>
  <c r="AU1224" i="33"/>
  <c r="Z1216" i="33"/>
  <c r="AV1216" i="33"/>
  <c r="AW1216" i="33"/>
  <c r="AX1216" i="33"/>
  <c r="AS1216" i="33"/>
  <c r="AT1216" i="33"/>
  <c r="AU1216" i="33"/>
  <c r="AV1208" i="33"/>
  <c r="AW1208" i="33"/>
  <c r="AX1208" i="33"/>
  <c r="AS1208" i="33"/>
  <c r="AT1208" i="33"/>
  <c r="AU1208" i="33"/>
  <c r="AV1200" i="33"/>
  <c r="AW1200" i="33"/>
  <c r="AX1200" i="33"/>
  <c r="AS1200" i="33"/>
  <c r="AT1200" i="33"/>
  <c r="AU1200" i="33"/>
  <c r="Z1192" i="33"/>
  <c r="AV1192" i="33"/>
  <c r="AW1192" i="33"/>
  <c r="AX1192" i="33"/>
  <c r="AS1192" i="33"/>
  <c r="AT1192" i="33"/>
  <c r="AU1192" i="33"/>
  <c r="AU3" i="33"/>
  <c r="AU1641" i="33"/>
  <c r="AU1609" i="33"/>
  <c r="AU1577" i="33"/>
  <c r="AU1545" i="33"/>
  <c r="AU1513" i="33"/>
  <c r="AU1481" i="33"/>
  <c r="AU1449" i="33"/>
  <c r="X1679" i="33"/>
  <c r="AW1679" i="33"/>
  <c r="AX1679" i="33"/>
  <c r="X1671" i="33"/>
  <c r="AS1671" i="33"/>
  <c r="AT1671" i="33"/>
  <c r="AU1671" i="33"/>
  <c r="AW1671" i="33"/>
  <c r="AX1671" i="33"/>
  <c r="X1663" i="33"/>
  <c r="AW1663" i="33"/>
  <c r="AX1663" i="33"/>
  <c r="X1655" i="33"/>
  <c r="AV1655" i="33"/>
  <c r="AW1655" i="33"/>
  <c r="AX1655" i="33"/>
  <c r="X1647" i="33"/>
  <c r="AS1647" i="33"/>
  <c r="AT1647" i="33"/>
  <c r="AU1647" i="33"/>
  <c r="AV1647" i="33"/>
  <c r="AW1647" i="33"/>
  <c r="AX1647" i="33"/>
  <c r="X1639" i="33"/>
  <c r="AS1639" i="33"/>
  <c r="AT1639" i="33"/>
  <c r="AU1639" i="33"/>
  <c r="AV1639" i="33"/>
  <c r="AW1639" i="33"/>
  <c r="AX1639" i="33"/>
  <c r="X1631" i="33"/>
  <c r="AS1631" i="33"/>
  <c r="AT1631" i="33"/>
  <c r="AU1631" i="33"/>
  <c r="AV1631" i="33"/>
  <c r="AW1631" i="33"/>
  <c r="AX1631" i="33"/>
  <c r="X1623" i="33"/>
  <c r="AS1623" i="33"/>
  <c r="AT1623" i="33"/>
  <c r="AU1623" i="33"/>
  <c r="AV1623" i="33"/>
  <c r="AW1623" i="33"/>
  <c r="AX1623" i="33"/>
  <c r="X1615" i="33"/>
  <c r="AS1615" i="33"/>
  <c r="AT1615" i="33"/>
  <c r="AU1615" i="33"/>
  <c r="AV1615" i="33"/>
  <c r="AW1615" i="33"/>
  <c r="AX1615" i="33"/>
  <c r="X1607" i="33"/>
  <c r="AS1607" i="33"/>
  <c r="AT1607" i="33"/>
  <c r="AU1607" i="33"/>
  <c r="AV1607" i="33"/>
  <c r="AW1607" i="33"/>
  <c r="AX1607" i="33"/>
  <c r="X1599" i="33"/>
  <c r="AS1599" i="33"/>
  <c r="AT1599" i="33"/>
  <c r="AU1599" i="33"/>
  <c r="AV1599" i="33"/>
  <c r="AW1599" i="33"/>
  <c r="AX1599" i="33"/>
  <c r="X1591" i="33"/>
  <c r="AS1591" i="33"/>
  <c r="AT1591" i="33"/>
  <c r="AU1591" i="33"/>
  <c r="AV1591" i="33"/>
  <c r="AW1591" i="33"/>
  <c r="AX1591" i="33"/>
  <c r="X1583" i="33"/>
  <c r="AS1583" i="33"/>
  <c r="AT1583" i="33"/>
  <c r="AU1583" i="33"/>
  <c r="AV1583" i="33"/>
  <c r="AW1583" i="33"/>
  <c r="AX1583" i="33"/>
  <c r="X1575" i="33"/>
  <c r="AS1575" i="33"/>
  <c r="AT1575" i="33"/>
  <c r="AU1575" i="33"/>
  <c r="AV1575" i="33"/>
  <c r="AW1575" i="33"/>
  <c r="AX1575" i="33"/>
  <c r="X1567" i="33"/>
  <c r="AS1567" i="33"/>
  <c r="AT1567" i="33"/>
  <c r="AU1567" i="33"/>
  <c r="AV1567" i="33"/>
  <c r="AW1567" i="33"/>
  <c r="AX1567" i="33"/>
  <c r="X1559" i="33"/>
  <c r="AS1559" i="33"/>
  <c r="AT1559" i="33"/>
  <c r="AU1559" i="33"/>
  <c r="AV1559" i="33"/>
  <c r="AW1559" i="33"/>
  <c r="AX1559" i="33"/>
  <c r="X1551" i="33"/>
  <c r="AS1551" i="33"/>
  <c r="AT1551" i="33"/>
  <c r="AU1551" i="33"/>
  <c r="AV1551" i="33"/>
  <c r="AW1551" i="33"/>
  <c r="AX1551" i="33"/>
  <c r="X1543" i="33"/>
  <c r="AS1543" i="33"/>
  <c r="AT1543" i="33"/>
  <c r="AU1543" i="33"/>
  <c r="AV1543" i="33"/>
  <c r="AW1543" i="33"/>
  <c r="AX1543" i="33"/>
  <c r="X1535" i="33"/>
  <c r="AS1535" i="33"/>
  <c r="AT1535" i="33"/>
  <c r="AU1535" i="33"/>
  <c r="AV1535" i="33"/>
  <c r="AW1535" i="33"/>
  <c r="AX1535" i="33"/>
  <c r="X1527" i="33"/>
  <c r="AS1527" i="33"/>
  <c r="AT1527" i="33"/>
  <c r="AU1527" i="33"/>
  <c r="AV1527" i="33"/>
  <c r="AW1527" i="33"/>
  <c r="AX1527" i="33"/>
  <c r="X1519" i="33"/>
  <c r="AS1519" i="33"/>
  <c r="AT1519" i="33"/>
  <c r="AU1519" i="33"/>
  <c r="AV1519" i="33"/>
  <c r="AW1519" i="33"/>
  <c r="AX1519" i="33"/>
  <c r="X1511" i="33"/>
  <c r="AS1511" i="33"/>
  <c r="AT1511" i="33"/>
  <c r="AU1511" i="33"/>
  <c r="AV1511" i="33"/>
  <c r="AW1511" i="33"/>
  <c r="AX1511" i="33"/>
  <c r="X1503" i="33"/>
  <c r="AS1503" i="33"/>
  <c r="AT1503" i="33"/>
  <c r="AU1503" i="33"/>
  <c r="AV1503" i="33"/>
  <c r="AW1503" i="33"/>
  <c r="AX1503" i="33"/>
  <c r="X1495" i="33"/>
  <c r="AS1495" i="33"/>
  <c r="AT1495" i="33"/>
  <c r="AU1495" i="33"/>
  <c r="AV1495" i="33"/>
  <c r="AW1495" i="33"/>
  <c r="AX1495" i="33"/>
  <c r="X1487" i="33"/>
  <c r="AS1487" i="33"/>
  <c r="AT1487" i="33"/>
  <c r="AU1487" i="33"/>
  <c r="AV1487" i="33"/>
  <c r="AW1487" i="33"/>
  <c r="AX1487" i="33"/>
  <c r="X1479" i="33"/>
  <c r="AS1479" i="33"/>
  <c r="AT1479" i="33"/>
  <c r="AU1479" i="33"/>
  <c r="AV1479" i="33"/>
  <c r="AW1479" i="33"/>
  <c r="AX1479" i="33"/>
  <c r="X1471" i="33"/>
  <c r="AS1471" i="33"/>
  <c r="AT1471" i="33"/>
  <c r="AU1471" i="33"/>
  <c r="AV1471" i="33"/>
  <c r="AW1471" i="33"/>
  <c r="AX1471" i="33"/>
  <c r="AS1463" i="33"/>
  <c r="AT1463" i="33"/>
  <c r="AU1463" i="33"/>
  <c r="AV1463" i="33"/>
  <c r="AW1463" i="33"/>
  <c r="AX1463" i="33"/>
  <c r="AS1455" i="33"/>
  <c r="AT1455" i="33"/>
  <c r="AU1455" i="33"/>
  <c r="AV1455" i="33"/>
  <c r="AW1455" i="33"/>
  <c r="AX1455" i="33"/>
  <c r="AS1447" i="33"/>
  <c r="AT1447" i="33"/>
  <c r="AU1447" i="33"/>
  <c r="AV1447" i="33"/>
  <c r="AW1447" i="33"/>
  <c r="AX1447" i="33"/>
  <c r="AS1439" i="33"/>
  <c r="AT1439" i="33"/>
  <c r="AU1439" i="33"/>
  <c r="AV1439" i="33"/>
  <c r="AW1439" i="33"/>
  <c r="AX1439" i="33"/>
  <c r="AS1431" i="33"/>
  <c r="AT1431" i="33"/>
  <c r="AU1431" i="33"/>
  <c r="AV1431" i="33"/>
  <c r="AW1431" i="33"/>
  <c r="AX1431" i="33"/>
  <c r="AS1423" i="33"/>
  <c r="AT1423" i="33"/>
  <c r="AU1423" i="33"/>
  <c r="AV1423" i="33"/>
  <c r="AW1423" i="33"/>
  <c r="AX1423" i="33"/>
  <c r="AS1415" i="33"/>
  <c r="AT1415" i="33"/>
  <c r="AU1415" i="33"/>
  <c r="AV1415" i="33"/>
  <c r="AW1415" i="33"/>
  <c r="AX1415" i="33"/>
  <c r="AS1407" i="33"/>
  <c r="AT1407" i="33"/>
  <c r="AU1407" i="33"/>
  <c r="AV1407" i="33"/>
  <c r="AW1407" i="33"/>
  <c r="AX1407" i="33"/>
  <c r="AS1399" i="33"/>
  <c r="AT1399" i="33"/>
  <c r="AU1399" i="33"/>
  <c r="AV1399" i="33"/>
  <c r="AW1399" i="33"/>
  <c r="AX1399" i="33"/>
  <c r="AS1391" i="33"/>
  <c r="AT1391" i="33"/>
  <c r="AU1391" i="33"/>
  <c r="AV1391" i="33"/>
  <c r="AW1391" i="33"/>
  <c r="AX1391" i="33"/>
  <c r="AS1383" i="33"/>
  <c r="AT1383" i="33"/>
  <c r="AU1383" i="33"/>
  <c r="AV1383" i="33"/>
  <c r="AW1383" i="33"/>
  <c r="AX1383" i="33"/>
  <c r="AS1375" i="33"/>
  <c r="AT1375" i="33"/>
  <c r="AU1375" i="33"/>
  <c r="AV1375" i="33"/>
  <c r="AW1375" i="33"/>
  <c r="AX1375" i="33"/>
  <c r="AS1367" i="33"/>
  <c r="AT1367" i="33"/>
  <c r="AU1367" i="33"/>
  <c r="AV1367" i="33"/>
  <c r="AW1367" i="33"/>
  <c r="AX1367" i="33"/>
  <c r="AS1359" i="33"/>
  <c r="AT1359" i="33"/>
  <c r="AU1359" i="33"/>
  <c r="AV1359" i="33"/>
  <c r="AW1359" i="33"/>
  <c r="AX1359" i="33"/>
  <c r="AS1351" i="33"/>
  <c r="AT1351" i="33"/>
  <c r="AU1351" i="33"/>
  <c r="AV1351" i="33"/>
  <c r="AW1351" i="33"/>
  <c r="AX1351" i="33"/>
  <c r="AS1343" i="33"/>
  <c r="AT1343" i="33"/>
  <c r="AU1343" i="33"/>
  <c r="AV1343" i="33"/>
  <c r="AW1343" i="33"/>
  <c r="AX1343" i="33"/>
  <c r="AS1335" i="33"/>
  <c r="AT1335" i="33"/>
  <c r="AU1335" i="33"/>
  <c r="AV1335" i="33"/>
  <c r="AW1335" i="33"/>
  <c r="AX1335" i="33"/>
  <c r="AS1327" i="33"/>
  <c r="AT1327" i="33"/>
  <c r="AU1327" i="33"/>
  <c r="AV1327" i="33"/>
  <c r="AW1327" i="33"/>
  <c r="AX1327" i="33"/>
  <c r="AS1319" i="33"/>
  <c r="AT1319" i="33"/>
  <c r="AU1319" i="33"/>
  <c r="AV1319" i="33"/>
  <c r="AW1319" i="33"/>
  <c r="AX1319" i="33"/>
  <c r="AS1311" i="33"/>
  <c r="AT1311" i="33"/>
  <c r="AU1311" i="33"/>
  <c r="AV1311" i="33"/>
  <c r="AW1311" i="33"/>
  <c r="AX1311" i="33"/>
  <c r="X1303" i="33"/>
  <c r="AS1303" i="33"/>
  <c r="AT1303" i="33"/>
  <c r="AU1303" i="33"/>
  <c r="AV1303" i="33"/>
  <c r="AW1303" i="33"/>
  <c r="AX1303" i="33"/>
  <c r="AS1295" i="33"/>
  <c r="AT1295" i="33"/>
  <c r="AU1295" i="33"/>
  <c r="AV1295" i="33"/>
  <c r="AW1295" i="33"/>
  <c r="AX1295" i="33"/>
  <c r="X1287" i="33"/>
  <c r="AS1287" i="33"/>
  <c r="AT1287" i="33"/>
  <c r="AU1287" i="33"/>
  <c r="AV1287" i="33"/>
  <c r="AW1287" i="33"/>
  <c r="AX1287" i="33"/>
  <c r="X1279" i="33"/>
  <c r="AS1279" i="33"/>
  <c r="AT1279" i="33"/>
  <c r="AU1279" i="33"/>
  <c r="AV1279" i="33"/>
  <c r="AW1279" i="33"/>
  <c r="AX1279" i="33"/>
  <c r="X1271" i="33"/>
  <c r="AS1271" i="33"/>
  <c r="AT1271" i="33"/>
  <c r="AU1271" i="33"/>
  <c r="AV1271" i="33"/>
  <c r="AW1271" i="33"/>
  <c r="AX1271" i="33"/>
  <c r="AS1263" i="33"/>
  <c r="AT1263" i="33"/>
  <c r="AU1263" i="33"/>
  <c r="AV1263" i="33"/>
  <c r="AW1263" i="33"/>
  <c r="AX1263" i="33"/>
  <c r="X1255" i="33"/>
  <c r="AS1255" i="33"/>
  <c r="AT1255" i="33"/>
  <c r="AU1255" i="33"/>
  <c r="AV1255" i="33"/>
  <c r="AW1255" i="33"/>
  <c r="AX1255" i="33"/>
  <c r="X1247" i="33"/>
  <c r="AS1247" i="33"/>
  <c r="AT1247" i="33"/>
  <c r="AU1247" i="33"/>
  <c r="AV1247" i="33"/>
  <c r="AW1247" i="33"/>
  <c r="AX1247" i="33"/>
  <c r="X1239" i="33"/>
  <c r="AT1239" i="33"/>
  <c r="AU1239" i="33"/>
  <c r="AV1239" i="33"/>
  <c r="AW1239" i="33"/>
  <c r="AX1239" i="33"/>
  <c r="AS1239" i="33"/>
  <c r="AT1231" i="33"/>
  <c r="AU1231" i="33"/>
  <c r="AV1231" i="33"/>
  <c r="AW1231" i="33"/>
  <c r="AX1231" i="33"/>
  <c r="AS1231" i="33"/>
  <c r="X1223" i="33"/>
  <c r="AT1223" i="33"/>
  <c r="AU1223" i="33"/>
  <c r="AV1223" i="33"/>
  <c r="AW1223" i="33"/>
  <c r="AX1223" i="33"/>
  <c r="AS1223" i="33"/>
  <c r="X1215" i="33"/>
  <c r="AT1215" i="33"/>
  <c r="AU1215" i="33"/>
  <c r="AV1215" i="33"/>
  <c r="AW1215" i="33"/>
  <c r="AX1215" i="33"/>
  <c r="AS1215" i="33"/>
  <c r="X1207" i="33"/>
  <c r="AT1207" i="33"/>
  <c r="AU1207" i="33"/>
  <c r="AV1207" i="33"/>
  <c r="AW1207" i="33"/>
  <c r="AX1207" i="33"/>
  <c r="AS1207" i="33"/>
  <c r="AT1199" i="33"/>
  <c r="AU1199" i="33"/>
  <c r="AV1199" i="33"/>
  <c r="AW1199" i="33"/>
  <c r="AX1199" i="33"/>
  <c r="AS1199" i="33"/>
  <c r="X1191" i="33"/>
  <c r="AT1191" i="33"/>
  <c r="AU1191" i="33"/>
  <c r="AV1191" i="33"/>
  <c r="AW1191" i="33"/>
  <c r="AX1191" i="33"/>
  <c r="AS1191" i="33"/>
  <c r="AV3" i="33"/>
  <c r="AW1682" i="33"/>
  <c r="AS1672" i="33"/>
  <c r="AW1650" i="33"/>
  <c r="AS1640" i="33"/>
  <c r="AW1618" i="33"/>
  <c r="AS1608" i="33"/>
  <c r="AW1586" i="33"/>
  <c r="AS1576" i="33"/>
  <c r="AW1554" i="33"/>
  <c r="AS1544" i="33"/>
  <c r="AW1522" i="33"/>
  <c r="AS1512" i="33"/>
  <c r="AW1490" i="33"/>
  <c r="AS1480" i="33"/>
  <c r="AW1458" i="33"/>
  <c r="AS1448" i="33"/>
  <c r="AS1174" i="33"/>
  <c r="AT1174" i="33"/>
  <c r="AU1174" i="33"/>
  <c r="AV1174" i="33"/>
  <c r="AW1174" i="33"/>
  <c r="AX1174" i="33"/>
  <c r="AS1158" i="33"/>
  <c r="AT1158" i="33"/>
  <c r="AU1158" i="33"/>
  <c r="AV1158" i="33"/>
  <c r="AW1158" i="33"/>
  <c r="AX1158" i="33"/>
  <c r="AS1142" i="33"/>
  <c r="AT1142" i="33"/>
  <c r="AU1142" i="33"/>
  <c r="AV1142" i="33"/>
  <c r="AW1142" i="33"/>
  <c r="AX1142" i="33"/>
  <c r="AS1126" i="33"/>
  <c r="AT1126" i="33"/>
  <c r="AU1126" i="33"/>
  <c r="AV1126" i="33"/>
  <c r="AW1126" i="33"/>
  <c r="AX1126" i="33"/>
  <c r="AS1110" i="33"/>
  <c r="AT1110" i="33"/>
  <c r="AU1110" i="33"/>
  <c r="AV1110" i="33"/>
  <c r="AW1110" i="33"/>
  <c r="AX1110" i="33"/>
  <c r="AS1094" i="33"/>
  <c r="AT1094" i="33"/>
  <c r="AU1094" i="33"/>
  <c r="AV1094" i="33"/>
  <c r="AW1094" i="33"/>
  <c r="AX1094" i="33"/>
  <c r="AS1078" i="33"/>
  <c r="AT1078" i="33"/>
  <c r="AU1078" i="33"/>
  <c r="AV1078" i="33"/>
  <c r="AW1078" i="33"/>
  <c r="AX1078" i="33"/>
  <c r="AS1062" i="33"/>
  <c r="AT1062" i="33"/>
  <c r="AU1062" i="33"/>
  <c r="AV1062" i="33"/>
  <c r="AW1062" i="33"/>
  <c r="AX1062" i="33"/>
  <c r="AS1046" i="33"/>
  <c r="AT1046" i="33"/>
  <c r="AU1046" i="33"/>
  <c r="AV1046" i="33"/>
  <c r="AW1046" i="33"/>
  <c r="AX1046" i="33"/>
  <c r="AS1030" i="33"/>
  <c r="AT1030" i="33"/>
  <c r="AU1030" i="33"/>
  <c r="AV1030" i="33"/>
  <c r="AW1030" i="33"/>
  <c r="AX1030" i="33"/>
  <c r="AS1014" i="33"/>
  <c r="AT1014" i="33"/>
  <c r="AU1014" i="33"/>
  <c r="AV1014" i="33"/>
  <c r="AW1014" i="33"/>
  <c r="AX1014" i="33"/>
  <c r="AS1006" i="33"/>
  <c r="AT1006" i="33"/>
  <c r="AU1006" i="33"/>
  <c r="AV1006" i="33"/>
  <c r="AW1006" i="33"/>
  <c r="AX1006" i="33"/>
  <c r="AS990" i="33"/>
  <c r="AT990" i="33"/>
  <c r="AU990" i="33"/>
  <c r="AV990" i="33"/>
  <c r="AW990" i="33"/>
  <c r="AX990" i="33"/>
  <c r="AS974" i="33"/>
  <c r="AT974" i="33"/>
  <c r="AU974" i="33"/>
  <c r="AV974" i="33"/>
  <c r="AW974" i="33"/>
  <c r="AX974" i="33"/>
  <c r="AS958" i="33"/>
  <c r="AT958" i="33"/>
  <c r="AU958" i="33"/>
  <c r="AV958" i="33"/>
  <c r="AW958" i="33"/>
  <c r="AX958" i="33"/>
  <c r="AS942" i="33"/>
  <c r="AT942" i="33"/>
  <c r="AU942" i="33"/>
  <c r="AV942" i="33"/>
  <c r="AW942" i="33"/>
  <c r="AX942" i="33"/>
  <c r="AS926" i="33"/>
  <c r="AT926" i="33"/>
  <c r="AU926" i="33"/>
  <c r="AV926" i="33"/>
  <c r="AW926" i="33"/>
  <c r="AX926" i="33"/>
  <c r="AS910" i="33"/>
  <c r="AT910" i="33"/>
  <c r="AU910" i="33"/>
  <c r="AV910" i="33"/>
  <c r="AW910" i="33"/>
  <c r="AX910" i="33"/>
  <c r="AS894" i="33"/>
  <c r="AT894" i="33"/>
  <c r="AU894" i="33"/>
  <c r="AV894" i="33"/>
  <c r="AW894" i="33"/>
  <c r="AX894" i="33"/>
  <c r="AS878" i="33"/>
  <c r="AT878" i="33"/>
  <c r="AU878" i="33"/>
  <c r="AV878" i="33"/>
  <c r="AW878" i="33"/>
  <c r="AX878" i="33"/>
  <c r="AS862" i="33"/>
  <c r="AT862" i="33"/>
  <c r="AU862" i="33"/>
  <c r="AV862" i="33"/>
  <c r="AW862" i="33"/>
  <c r="AX862" i="33"/>
  <c r="AS846" i="33"/>
  <c r="AT846" i="33"/>
  <c r="AU846" i="33"/>
  <c r="AV846" i="33"/>
  <c r="AW846" i="33"/>
  <c r="AX846" i="33"/>
  <c r="AS830" i="33"/>
  <c r="AT830" i="33"/>
  <c r="AU830" i="33"/>
  <c r="AV830" i="33"/>
  <c r="AW830" i="33"/>
  <c r="AX830" i="33"/>
  <c r="AV814" i="33"/>
  <c r="AW814" i="33"/>
  <c r="AX814" i="33"/>
  <c r="AS814" i="33"/>
  <c r="AT814" i="33"/>
  <c r="AU814" i="33"/>
  <c r="AV798" i="33"/>
  <c r="AW798" i="33"/>
  <c r="AX798" i="33"/>
  <c r="AS798" i="33"/>
  <c r="AT798" i="33"/>
  <c r="AU798" i="33"/>
  <c r="AV782" i="33"/>
  <c r="AW782" i="33"/>
  <c r="AX782" i="33"/>
  <c r="AS782" i="33"/>
  <c r="AT782" i="33"/>
  <c r="AU782" i="33"/>
  <c r="AU766" i="33"/>
  <c r="AV766" i="33"/>
  <c r="AW766" i="33"/>
  <c r="AX766" i="33"/>
  <c r="AS766" i="33"/>
  <c r="AT766" i="33"/>
  <c r="AU750" i="33"/>
  <c r="AV750" i="33"/>
  <c r="AW750" i="33"/>
  <c r="AX750" i="33"/>
  <c r="AS750" i="33"/>
  <c r="AT750" i="33"/>
  <c r="AU734" i="33"/>
  <c r="AV734" i="33"/>
  <c r="AW734" i="33"/>
  <c r="AX734" i="33"/>
  <c r="AS734" i="33"/>
  <c r="AT734" i="33"/>
  <c r="AU718" i="33"/>
  <c r="AV718" i="33"/>
  <c r="AW718" i="33"/>
  <c r="AX718" i="33"/>
  <c r="AS718" i="33"/>
  <c r="AT718" i="33"/>
  <c r="AU702" i="33"/>
  <c r="AV702" i="33"/>
  <c r="AW702" i="33"/>
  <c r="AX702" i="33"/>
  <c r="AS702" i="33"/>
  <c r="AT702" i="33"/>
  <c r="AU686" i="33"/>
  <c r="AV686" i="33"/>
  <c r="AW686" i="33"/>
  <c r="AX686" i="33"/>
  <c r="AS686" i="33"/>
  <c r="AT686" i="33"/>
  <c r="AU670" i="33"/>
  <c r="AV670" i="33"/>
  <c r="AW670" i="33"/>
  <c r="AX670" i="33"/>
  <c r="AS670" i="33"/>
  <c r="AT670" i="33"/>
  <c r="AS654" i="33"/>
  <c r="AV654" i="33"/>
  <c r="AW654" i="33"/>
  <c r="AX654" i="33"/>
  <c r="AT654" i="33"/>
  <c r="AU654" i="33"/>
  <c r="AS638" i="33"/>
  <c r="AV638" i="33"/>
  <c r="AW638" i="33"/>
  <c r="AX638" i="33"/>
  <c r="AT638" i="33"/>
  <c r="AU638" i="33"/>
  <c r="AS614" i="33"/>
  <c r="AV614" i="33"/>
  <c r="AW614" i="33"/>
  <c r="AX614" i="33"/>
  <c r="AT614" i="33"/>
  <c r="AU614" i="33"/>
  <c r="AS598" i="33"/>
  <c r="AU598" i="33"/>
  <c r="AV598" i="33"/>
  <c r="AW598" i="33"/>
  <c r="AX598" i="33"/>
  <c r="AT598" i="33"/>
  <c r="AS582" i="33"/>
  <c r="AU582" i="33"/>
  <c r="AV582" i="33"/>
  <c r="AW582" i="33"/>
  <c r="AX582" i="33"/>
  <c r="AT582" i="33"/>
  <c r="AS566" i="33"/>
  <c r="AU566" i="33"/>
  <c r="AV566" i="33"/>
  <c r="AW566" i="33"/>
  <c r="AX566" i="33"/>
  <c r="AT566" i="33"/>
  <c r="AS550" i="33"/>
  <c r="AU550" i="33"/>
  <c r="AV550" i="33"/>
  <c r="AW550" i="33"/>
  <c r="AX550" i="33"/>
  <c r="AT550" i="33"/>
  <c r="AS534" i="33"/>
  <c r="AU534" i="33"/>
  <c r="AV534" i="33"/>
  <c r="AW534" i="33"/>
  <c r="AX534" i="33"/>
  <c r="AT534" i="33"/>
  <c r="AS518" i="33"/>
  <c r="AU518" i="33"/>
  <c r="AV518" i="33"/>
  <c r="AW518" i="33"/>
  <c r="AX518" i="33"/>
  <c r="AT518" i="33"/>
  <c r="AS502" i="33"/>
  <c r="AU502" i="33"/>
  <c r="AV502" i="33"/>
  <c r="AW502" i="33"/>
  <c r="AX502" i="33"/>
  <c r="AT502" i="33"/>
  <c r="AS486" i="33"/>
  <c r="AU486" i="33"/>
  <c r="AV486" i="33"/>
  <c r="AW486" i="33"/>
  <c r="AX486" i="33"/>
  <c r="AT486" i="33"/>
  <c r="AS470" i="33"/>
  <c r="AT470" i="33"/>
  <c r="AU470" i="33"/>
  <c r="AV470" i="33"/>
  <c r="AW470" i="33"/>
  <c r="AX470" i="33"/>
  <c r="AS454" i="33"/>
  <c r="AT454" i="33"/>
  <c r="AU454" i="33"/>
  <c r="AV454" i="33"/>
  <c r="AW454" i="33"/>
  <c r="AX454" i="33"/>
  <c r="AS438" i="33"/>
  <c r="AT438" i="33"/>
  <c r="AU438" i="33"/>
  <c r="AV438" i="33"/>
  <c r="AW438" i="33"/>
  <c r="AX438" i="33"/>
  <c r="AS422" i="33"/>
  <c r="AT422" i="33"/>
  <c r="AU422" i="33"/>
  <c r="AV422" i="33"/>
  <c r="AW422" i="33"/>
  <c r="AX422" i="33"/>
  <c r="AW406" i="33"/>
  <c r="AT406" i="33"/>
  <c r="AU406" i="33"/>
  <c r="AV406" i="33"/>
  <c r="AX406" i="33"/>
  <c r="AS406" i="33"/>
  <c r="AW390" i="33"/>
  <c r="AX390" i="33"/>
  <c r="AT390" i="33"/>
  <c r="AU390" i="33"/>
  <c r="AS390" i="33"/>
  <c r="AV390" i="33"/>
  <c r="AW374" i="33"/>
  <c r="AX374" i="33"/>
  <c r="AS374" i="33"/>
  <c r="AT374" i="33"/>
  <c r="AU374" i="33"/>
  <c r="AV374" i="33"/>
  <c r="AW358" i="33"/>
  <c r="AX358" i="33"/>
  <c r="AS358" i="33"/>
  <c r="AT358" i="33"/>
  <c r="AU358" i="33"/>
  <c r="AV358" i="33"/>
  <c r="AW342" i="33"/>
  <c r="AX342" i="33"/>
  <c r="AS342" i="33"/>
  <c r="AT342" i="33"/>
  <c r="AU342" i="33"/>
  <c r="AV342" i="33"/>
  <c r="AW334" i="33"/>
  <c r="AX334" i="33"/>
  <c r="AS334" i="33"/>
  <c r="AT334" i="33"/>
  <c r="AU334" i="33"/>
  <c r="AV334" i="33"/>
  <c r="AW318" i="33"/>
  <c r="AX318" i="33"/>
  <c r="AS318" i="33"/>
  <c r="AT318" i="33"/>
  <c r="AU318" i="33"/>
  <c r="AV318" i="33"/>
  <c r="AW302" i="33"/>
  <c r="AX302" i="33"/>
  <c r="AS302" i="33"/>
  <c r="AT302" i="33"/>
  <c r="AU302" i="33"/>
  <c r="AV302" i="33"/>
  <c r="AW286" i="33"/>
  <c r="AX286" i="33"/>
  <c r="AS286" i="33"/>
  <c r="AT286" i="33"/>
  <c r="AU286" i="33"/>
  <c r="AV286" i="33"/>
  <c r="AW270" i="33"/>
  <c r="AX270" i="33"/>
  <c r="AS270" i="33"/>
  <c r="AT270" i="33"/>
  <c r="AU270" i="33"/>
  <c r="AV270" i="33"/>
  <c r="AW254" i="33"/>
  <c r="AX254" i="33"/>
  <c r="AS254" i="33"/>
  <c r="AT254" i="33"/>
  <c r="AU254" i="33"/>
  <c r="AV254" i="33"/>
  <c r="AW238" i="33"/>
  <c r="AX238" i="33"/>
  <c r="AS238" i="33"/>
  <c r="AT238" i="33"/>
  <c r="AU238" i="33"/>
  <c r="AV238" i="33"/>
  <c r="AX222" i="33"/>
  <c r="AS222" i="33"/>
  <c r="AT222" i="33"/>
  <c r="AV222" i="33"/>
  <c r="AU222" i="33"/>
  <c r="AW222" i="33"/>
  <c r="AX206" i="33"/>
  <c r="AS206" i="33"/>
  <c r="AT206" i="33"/>
  <c r="AV206" i="33"/>
  <c r="AU206" i="33"/>
  <c r="AW206" i="33"/>
  <c r="AX190" i="33"/>
  <c r="AS190" i="33"/>
  <c r="AT190" i="33"/>
  <c r="AV190" i="33"/>
  <c r="AU190" i="33"/>
  <c r="AW190" i="33"/>
  <c r="AX174" i="33"/>
  <c r="AS174" i="33"/>
  <c r="AT174" i="33"/>
  <c r="AV174" i="33"/>
  <c r="AU174" i="33"/>
  <c r="AW174" i="33"/>
  <c r="AX158" i="33"/>
  <c r="AS158" i="33"/>
  <c r="AT158" i="33"/>
  <c r="AV158" i="33"/>
  <c r="AU158" i="33"/>
  <c r="AW158" i="33"/>
  <c r="AX142" i="33"/>
  <c r="AS142" i="33"/>
  <c r="AT142" i="33"/>
  <c r="AV142" i="33"/>
  <c r="AU142" i="33"/>
  <c r="AW142" i="33"/>
  <c r="AX126" i="33"/>
  <c r="AS126" i="33"/>
  <c r="AT126" i="33"/>
  <c r="AV126" i="33"/>
  <c r="AU126" i="33"/>
  <c r="AW126" i="33"/>
  <c r="AX110" i="33"/>
  <c r="AS110" i="33"/>
  <c r="AT110" i="33"/>
  <c r="AV110" i="33"/>
  <c r="AU110" i="33"/>
  <c r="AW110" i="33"/>
  <c r="AX94" i="33"/>
  <c r="AS94" i="33"/>
  <c r="AT94" i="33"/>
  <c r="AV94" i="33"/>
  <c r="AW94" i="33"/>
  <c r="AU94" i="33"/>
  <c r="AX78" i="33"/>
  <c r="AS78" i="33"/>
  <c r="AT78" i="33"/>
  <c r="AV78" i="33"/>
  <c r="AW78" i="33"/>
  <c r="AU78" i="33"/>
  <c r="AX62" i="33"/>
  <c r="AS62" i="33"/>
  <c r="AT62" i="33"/>
  <c r="AV62" i="33"/>
  <c r="AW62" i="33"/>
  <c r="AU62" i="33"/>
  <c r="AX46" i="33"/>
  <c r="AS46" i="33"/>
  <c r="AT46" i="33"/>
  <c r="AV46" i="33"/>
  <c r="AW46" i="33"/>
  <c r="AU46" i="33"/>
  <c r="AX30" i="33"/>
  <c r="AS30" i="33"/>
  <c r="AT30" i="33"/>
  <c r="AV30" i="33"/>
  <c r="AW30" i="33"/>
  <c r="AU30" i="33"/>
  <c r="AW6" i="33"/>
  <c r="AX6" i="33"/>
  <c r="AS6" i="33"/>
  <c r="AT6" i="33"/>
  <c r="AU6" i="33"/>
  <c r="AV6" i="33"/>
  <c r="Z1180" i="33"/>
  <c r="AV1180" i="33"/>
  <c r="AW1180" i="33"/>
  <c r="AX1180" i="33"/>
  <c r="AS1180" i="33"/>
  <c r="AT1180" i="33"/>
  <c r="AU1180" i="33"/>
  <c r="Z1164" i="33"/>
  <c r="AV1164" i="33"/>
  <c r="AW1164" i="33"/>
  <c r="AX1164" i="33"/>
  <c r="AS1164" i="33"/>
  <c r="AT1164" i="33"/>
  <c r="AU1164" i="33"/>
  <c r="Z1148" i="33"/>
  <c r="AV1148" i="33"/>
  <c r="AW1148" i="33"/>
  <c r="AX1148" i="33"/>
  <c r="AS1148" i="33"/>
  <c r="AT1148" i="33"/>
  <c r="AU1148" i="33"/>
  <c r="Z1132" i="33"/>
  <c r="AV1132" i="33"/>
  <c r="AW1132" i="33"/>
  <c r="AX1132" i="33"/>
  <c r="AS1132" i="33"/>
  <c r="AT1132" i="33"/>
  <c r="AU1132" i="33"/>
  <c r="Z1116" i="33"/>
  <c r="AV1116" i="33"/>
  <c r="AW1116" i="33"/>
  <c r="AX1116" i="33"/>
  <c r="AS1116" i="33"/>
  <c r="AT1116" i="33"/>
  <c r="AU1116" i="33"/>
  <c r="Z1100" i="33"/>
  <c r="AV1100" i="33"/>
  <c r="AW1100" i="33"/>
  <c r="AX1100" i="33"/>
  <c r="AS1100" i="33"/>
  <c r="AT1100" i="33"/>
  <c r="AU1100" i="33"/>
  <c r="Z1084" i="33"/>
  <c r="AV1084" i="33"/>
  <c r="AW1084" i="33"/>
  <c r="AX1084" i="33"/>
  <c r="AS1084" i="33"/>
  <c r="AT1084" i="33"/>
  <c r="AU1084" i="33"/>
  <c r="Z1068" i="33"/>
  <c r="AV1068" i="33"/>
  <c r="AW1068" i="33"/>
  <c r="AX1068" i="33"/>
  <c r="AS1068" i="33"/>
  <c r="AT1068" i="33"/>
  <c r="AU1068" i="33"/>
  <c r="Z1052" i="33"/>
  <c r="AV1052" i="33"/>
  <c r="AW1052" i="33"/>
  <c r="AX1052" i="33"/>
  <c r="AS1052" i="33"/>
  <c r="AT1052" i="33"/>
  <c r="AU1052" i="33"/>
  <c r="Z1036" i="33"/>
  <c r="AV1036" i="33"/>
  <c r="AW1036" i="33"/>
  <c r="AX1036" i="33"/>
  <c r="AS1036" i="33"/>
  <c r="AT1036" i="33"/>
  <c r="AU1036" i="33"/>
  <c r="Z1020" i="33"/>
  <c r="AV1020" i="33"/>
  <c r="AW1020" i="33"/>
  <c r="AX1020" i="33"/>
  <c r="AS1020" i="33"/>
  <c r="AT1020" i="33"/>
  <c r="AU1020" i="33"/>
  <c r="Z1004" i="33"/>
  <c r="AV1004" i="33"/>
  <c r="AW1004" i="33"/>
  <c r="AX1004" i="33"/>
  <c r="AS1004" i="33"/>
  <c r="AT1004" i="33"/>
  <c r="AU1004" i="33"/>
  <c r="Z988" i="33"/>
  <c r="AV988" i="33"/>
  <c r="AW988" i="33"/>
  <c r="AX988" i="33"/>
  <c r="AS988" i="33"/>
  <c r="AT988" i="33"/>
  <c r="AU988" i="33"/>
  <c r="Z972" i="33"/>
  <c r="AV972" i="33"/>
  <c r="AW972" i="33"/>
  <c r="AX972" i="33"/>
  <c r="AS972" i="33"/>
  <c r="AT972" i="33"/>
  <c r="AU972" i="33"/>
  <c r="Z948" i="33"/>
  <c r="AV948" i="33"/>
  <c r="AW948" i="33"/>
  <c r="AX948" i="33"/>
  <c r="AS948" i="33"/>
  <c r="AT948" i="33"/>
  <c r="AU948" i="33"/>
  <c r="AV932" i="33"/>
  <c r="AW932" i="33"/>
  <c r="AX932" i="33"/>
  <c r="AS932" i="33"/>
  <c r="AT932" i="33"/>
  <c r="AU932" i="33"/>
  <c r="Z916" i="33"/>
  <c r="AV916" i="33"/>
  <c r="AW916" i="33"/>
  <c r="AX916" i="33"/>
  <c r="AS916" i="33"/>
  <c r="AT916" i="33"/>
  <c r="AU916" i="33"/>
  <c r="AV900" i="33"/>
  <c r="AW900" i="33"/>
  <c r="AX900" i="33"/>
  <c r="AS900" i="33"/>
  <c r="AT900" i="33"/>
  <c r="AU900" i="33"/>
  <c r="Z876" i="33"/>
  <c r="AV876" i="33"/>
  <c r="AW876" i="33"/>
  <c r="AX876" i="33"/>
  <c r="AS876" i="33"/>
  <c r="AT876" i="33"/>
  <c r="AU876" i="33"/>
  <c r="Z860" i="33"/>
  <c r="AV860" i="33"/>
  <c r="AW860" i="33"/>
  <c r="AX860" i="33"/>
  <c r="AS860" i="33"/>
  <c r="AT860" i="33"/>
  <c r="AU860" i="33"/>
  <c r="Z844" i="33"/>
  <c r="AV844" i="33"/>
  <c r="AW844" i="33"/>
  <c r="AX844" i="33"/>
  <c r="AS844" i="33"/>
  <c r="AT844" i="33"/>
  <c r="AU844" i="33"/>
  <c r="Z828" i="33"/>
  <c r="AV828" i="33"/>
  <c r="AW828" i="33"/>
  <c r="AX828" i="33"/>
  <c r="AS828" i="33"/>
  <c r="AT828" i="33"/>
  <c r="AU828" i="33"/>
  <c r="Z812" i="33"/>
  <c r="AS812" i="33"/>
  <c r="AT812" i="33"/>
  <c r="AU812" i="33"/>
  <c r="AV812" i="33"/>
  <c r="AW812" i="33"/>
  <c r="AX812" i="33"/>
  <c r="Z796" i="33"/>
  <c r="AS796" i="33"/>
  <c r="AT796" i="33"/>
  <c r="AU796" i="33"/>
  <c r="AV796" i="33"/>
  <c r="AW796" i="33"/>
  <c r="AX796" i="33"/>
  <c r="Z780" i="33"/>
  <c r="AS780" i="33"/>
  <c r="AT780" i="33"/>
  <c r="AU780" i="33"/>
  <c r="AV780" i="33"/>
  <c r="AW780" i="33"/>
  <c r="AX780" i="33"/>
  <c r="Z764" i="33"/>
  <c r="AS764" i="33"/>
  <c r="AT764" i="33"/>
  <c r="AU764" i="33"/>
  <c r="AV764" i="33"/>
  <c r="AW764" i="33"/>
  <c r="AX764" i="33"/>
  <c r="Z748" i="33"/>
  <c r="AS748" i="33"/>
  <c r="AT748" i="33"/>
  <c r="AU748" i="33"/>
  <c r="AV748" i="33"/>
  <c r="AW748" i="33"/>
  <c r="AX748" i="33"/>
  <c r="AS724" i="33"/>
  <c r="AT724" i="33"/>
  <c r="AU724" i="33"/>
  <c r="AV724" i="33"/>
  <c r="AW724" i="33"/>
  <c r="AX724" i="33"/>
  <c r="AS708" i="33"/>
  <c r="AT708" i="33"/>
  <c r="AU708" i="33"/>
  <c r="AV708" i="33"/>
  <c r="AW708" i="33"/>
  <c r="AX708" i="33"/>
  <c r="AS700" i="33"/>
  <c r="AT700" i="33"/>
  <c r="AU700" i="33"/>
  <c r="AV700" i="33"/>
  <c r="AW700" i="33"/>
  <c r="AX700" i="33"/>
  <c r="AS684" i="33"/>
  <c r="AT684" i="33"/>
  <c r="AU684" i="33"/>
  <c r="AV684" i="33"/>
  <c r="AW684" i="33"/>
  <c r="AX684" i="33"/>
  <c r="AS676" i="33"/>
  <c r="AT676" i="33"/>
  <c r="AU676" i="33"/>
  <c r="AV676" i="33"/>
  <c r="AW676" i="33"/>
  <c r="AX676" i="33"/>
  <c r="AS668" i="33"/>
  <c r="AT668" i="33"/>
  <c r="AU668" i="33"/>
  <c r="AV668" i="33"/>
  <c r="AW668" i="33"/>
  <c r="AX668" i="33"/>
  <c r="AW660" i="33"/>
  <c r="AS660" i="33"/>
  <c r="AT660" i="33"/>
  <c r="AU660" i="33"/>
  <c r="AV660" i="33"/>
  <c r="AX660" i="33"/>
  <c r="AW652" i="33"/>
  <c r="AS652" i="33"/>
  <c r="AT652" i="33"/>
  <c r="AU652" i="33"/>
  <c r="AV652" i="33"/>
  <c r="AX652" i="33"/>
  <c r="AW644" i="33"/>
  <c r="AS644" i="33"/>
  <c r="AT644" i="33"/>
  <c r="AU644" i="33"/>
  <c r="AV644" i="33"/>
  <c r="AX644" i="33"/>
  <c r="AW636" i="33"/>
  <c r="AS636" i="33"/>
  <c r="AT636" i="33"/>
  <c r="AU636" i="33"/>
  <c r="AV636" i="33"/>
  <c r="AX636" i="33"/>
  <c r="AW628" i="33"/>
  <c r="AS628" i="33"/>
  <c r="AT628" i="33"/>
  <c r="AU628" i="33"/>
  <c r="AV628" i="33"/>
  <c r="AX628" i="33"/>
  <c r="AW612" i="33"/>
  <c r="AS612" i="33"/>
  <c r="AT612" i="33"/>
  <c r="AU612" i="33"/>
  <c r="AV612" i="33"/>
  <c r="AX612" i="33"/>
  <c r="AW604" i="33"/>
  <c r="AS604" i="33"/>
  <c r="AT604" i="33"/>
  <c r="AU604" i="33"/>
  <c r="AV604" i="33"/>
  <c r="AX604" i="33"/>
  <c r="AW596" i="33"/>
  <c r="AS596" i="33"/>
  <c r="AT596" i="33"/>
  <c r="AU596" i="33"/>
  <c r="AV596" i="33"/>
  <c r="AX596" i="33"/>
  <c r="AW588" i="33"/>
  <c r="AS588" i="33"/>
  <c r="AT588" i="33"/>
  <c r="AU588" i="33"/>
  <c r="AV588" i="33"/>
  <c r="AX588" i="33"/>
  <c r="AW580" i="33"/>
  <c r="AS580" i="33"/>
  <c r="AT580" i="33"/>
  <c r="AU580" i="33"/>
  <c r="AV580" i="33"/>
  <c r="AX580" i="33"/>
  <c r="AW572" i="33"/>
  <c r="AS572" i="33"/>
  <c r="AT572" i="33"/>
  <c r="AU572" i="33"/>
  <c r="AV572" i="33"/>
  <c r="AX572" i="33"/>
  <c r="AW564" i="33"/>
  <c r="AS564" i="33"/>
  <c r="AT564" i="33"/>
  <c r="AU564" i="33"/>
  <c r="AV564" i="33"/>
  <c r="AX564" i="33"/>
  <c r="AW556" i="33"/>
  <c r="AS556" i="33"/>
  <c r="AT556" i="33"/>
  <c r="AU556" i="33"/>
  <c r="AV556" i="33"/>
  <c r="AX556" i="33"/>
  <c r="AW548" i="33"/>
  <c r="AS548" i="33"/>
  <c r="AT548" i="33"/>
  <c r="AU548" i="33"/>
  <c r="AV548" i="33"/>
  <c r="AX548" i="33"/>
  <c r="AW540" i="33"/>
  <c r="AS540" i="33"/>
  <c r="AT540" i="33"/>
  <c r="AU540" i="33"/>
  <c r="AV540" i="33"/>
  <c r="AX540" i="33"/>
  <c r="AW532" i="33"/>
  <c r="AS532" i="33"/>
  <c r="AT532" i="33"/>
  <c r="AU532" i="33"/>
  <c r="AV532" i="33"/>
  <c r="AX532" i="33"/>
  <c r="AW524" i="33"/>
  <c r="AS524" i="33"/>
  <c r="AT524" i="33"/>
  <c r="AU524" i="33"/>
  <c r="AV524" i="33"/>
  <c r="AX524" i="33"/>
  <c r="AW516" i="33"/>
  <c r="AS516" i="33"/>
  <c r="AT516" i="33"/>
  <c r="AU516" i="33"/>
  <c r="AV516" i="33"/>
  <c r="AX516" i="33"/>
  <c r="AW508" i="33"/>
  <c r="AS508" i="33"/>
  <c r="AT508" i="33"/>
  <c r="AU508" i="33"/>
  <c r="AV508" i="33"/>
  <c r="AX508" i="33"/>
  <c r="AW500" i="33"/>
  <c r="AS500" i="33"/>
  <c r="AT500" i="33"/>
  <c r="AU500" i="33"/>
  <c r="AV500" i="33"/>
  <c r="AX500" i="33"/>
  <c r="AW492" i="33"/>
  <c r="AS492" i="33"/>
  <c r="AT492" i="33"/>
  <c r="AU492" i="33"/>
  <c r="AV492" i="33"/>
  <c r="AX492" i="33"/>
  <c r="AW484" i="33"/>
  <c r="AS484" i="33"/>
  <c r="AT484" i="33"/>
  <c r="AU484" i="33"/>
  <c r="AV484" i="33"/>
  <c r="AX484" i="33"/>
  <c r="AW476" i="33"/>
  <c r="AS476" i="33"/>
  <c r="AT476" i="33"/>
  <c r="AU476" i="33"/>
  <c r="AV476" i="33"/>
  <c r="AX476" i="33"/>
  <c r="AW468" i="33"/>
  <c r="AX468" i="33"/>
  <c r="AS468" i="33"/>
  <c r="AT468" i="33"/>
  <c r="AU468" i="33"/>
  <c r="AV468" i="33"/>
  <c r="AW460" i="33"/>
  <c r="AX460" i="33"/>
  <c r="AS460" i="33"/>
  <c r="AT460" i="33"/>
  <c r="AU460" i="33"/>
  <c r="AV460" i="33"/>
  <c r="AW452" i="33"/>
  <c r="AX452" i="33"/>
  <c r="AS452" i="33"/>
  <c r="AT452" i="33"/>
  <c r="AU452" i="33"/>
  <c r="AV452" i="33"/>
  <c r="AW444" i="33"/>
  <c r="AX444" i="33"/>
  <c r="AS444" i="33"/>
  <c r="AT444" i="33"/>
  <c r="AU444" i="33"/>
  <c r="AV444" i="33"/>
  <c r="AW436" i="33"/>
  <c r="AX436" i="33"/>
  <c r="AS436" i="33"/>
  <c r="AT436" i="33"/>
  <c r="AU436" i="33"/>
  <c r="AV436" i="33"/>
  <c r="AW428" i="33"/>
  <c r="AX428" i="33"/>
  <c r="AS428" i="33"/>
  <c r="AT428" i="33"/>
  <c r="AU428" i="33"/>
  <c r="AV428" i="33"/>
  <c r="AW420" i="33"/>
  <c r="AX420" i="33"/>
  <c r="AS420" i="33"/>
  <c r="AT420" i="33"/>
  <c r="AU420" i="33"/>
  <c r="AV420" i="33"/>
  <c r="AS412" i="33"/>
  <c r="AV412" i="33"/>
  <c r="AX412" i="33"/>
  <c r="AT412" i="33"/>
  <c r="AU412" i="33"/>
  <c r="AW412" i="33"/>
  <c r="AS404" i="33"/>
  <c r="AV404" i="33"/>
  <c r="AX404" i="33"/>
  <c r="AT404" i="33"/>
  <c r="AU404" i="33"/>
  <c r="AW404" i="33"/>
  <c r="AS396" i="33"/>
  <c r="AT396" i="33"/>
  <c r="AU396" i="33"/>
  <c r="AV396" i="33"/>
  <c r="AX396" i="33"/>
  <c r="AW396" i="33"/>
  <c r="AS388" i="33"/>
  <c r="AT388" i="33"/>
  <c r="AU388" i="33"/>
  <c r="AV388" i="33"/>
  <c r="AX388" i="33"/>
  <c r="AW388" i="33"/>
  <c r="AS380" i="33"/>
  <c r="AT380" i="33"/>
  <c r="AU380" i="33"/>
  <c r="AV380" i="33"/>
  <c r="AW380" i="33"/>
  <c r="AX380" i="33"/>
  <c r="AS372" i="33"/>
  <c r="AT372" i="33"/>
  <c r="AU372" i="33"/>
  <c r="AV372" i="33"/>
  <c r="AW372" i="33"/>
  <c r="AX372" i="33"/>
  <c r="AS364" i="33"/>
  <c r="AT364" i="33"/>
  <c r="AU364" i="33"/>
  <c r="AV364" i="33"/>
  <c r="AW364" i="33"/>
  <c r="AX364" i="33"/>
  <c r="AS356" i="33"/>
  <c r="AT356" i="33"/>
  <c r="AU356" i="33"/>
  <c r="AV356" i="33"/>
  <c r="AW356" i="33"/>
  <c r="AX356" i="33"/>
  <c r="AS348" i="33"/>
  <c r="AT348" i="33"/>
  <c r="AU348" i="33"/>
  <c r="AV348" i="33"/>
  <c r="AW348" i="33"/>
  <c r="AX348" i="33"/>
  <c r="AS340" i="33"/>
  <c r="AT340" i="33"/>
  <c r="AU340" i="33"/>
  <c r="AV340" i="33"/>
  <c r="AW340" i="33"/>
  <c r="AX340" i="33"/>
  <c r="AS332" i="33"/>
  <c r="AT332" i="33"/>
  <c r="AU332" i="33"/>
  <c r="AV332" i="33"/>
  <c r="AW332" i="33"/>
  <c r="AX332" i="33"/>
  <c r="AS324" i="33"/>
  <c r="AT324" i="33"/>
  <c r="AU324" i="33"/>
  <c r="AV324" i="33"/>
  <c r="AW324" i="33"/>
  <c r="AX324" i="33"/>
  <c r="AS316" i="33"/>
  <c r="AT316" i="33"/>
  <c r="AU316" i="33"/>
  <c r="AV316" i="33"/>
  <c r="AW316" i="33"/>
  <c r="AX316" i="33"/>
  <c r="AS308" i="33"/>
  <c r="AT308" i="33"/>
  <c r="AU308" i="33"/>
  <c r="AV308" i="33"/>
  <c r="AW308" i="33"/>
  <c r="AX308" i="33"/>
  <c r="AS300" i="33"/>
  <c r="AT300" i="33"/>
  <c r="AU300" i="33"/>
  <c r="AV300" i="33"/>
  <c r="AW300" i="33"/>
  <c r="AX300" i="33"/>
  <c r="AS292" i="33"/>
  <c r="AT292" i="33"/>
  <c r="AU292" i="33"/>
  <c r="AV292" i="33"/>
  <c r="AW292" i="33"/>
  <c r="AX292" i="33"/>
  <c r="AS284" i="33"/>
  <c r="AT284" i="33"/>
  <c r="AU284" i="33"/>
  <c r="AV284" i="33"/>
  <c r="AW284" i="33"/>
  <c r="AX284" i="33"/>
  <c r="AS276" i="33"/>
  <c r="AT276" i="33"/>
  <c r="AU276" i="33"/>
  <c r="AV276" i="33"/>
  <c r="AW276" i="33"/>
  <c r="AX276" i="33"/>
  <c r="AS268" i="33"/>
  <c r="AT268" i="33"/>
  <c r="AU268" i="33"/>
  <c r="AV268" i="33"/>
  <c r="AW268" i="33"/>
  <c r="AX268" i="33"/>
  <c r="AS260" i="33"/>
  <c r="AT260" i="33"/>
  <c r="AU260" i="33"/>
  <c r="AV260" i="33"/>
  <c r="AW260" i="33"/>
  <c r="AX260" i="33"/>
  <c r="AS252" i="33"/>
  <c r="AT252" i="33"/>
  <c r="AU252" i="33"/>
  <c r="AV252" i="33"/>
  <c r="AW252" i="33"/>
  <c r="AX252" i="33"/>
  <c r="AS244" i="33"/>
  <c r="AT244" i="33"/>
  <c r="AU244" i="33"/>
  <c r="AV244" i="33"/>
  <c r="AW244" i="33"/>
  <c r="AX244" i="33"/>
  <c r="AS236" i="33"/>
  <c r="AT236" i="33"/>
  <c r="AU236" i="33"/>
  <c r="AV236" i="33"/>
  <c r="AW236" i="33"/>
  <c r="AX236" i="33"/>
  <c r="AT228" i="33"/>
  <c r="AU228" i="33"/>
  <c r="AS228" i="33"/>
  <c r="AV228" i="33"/>
  <c r="AW228" i="33"/>
  <c r="AX228" i="33"/>
  <c r="AT220" i="33"/>
  <c r="AU220" i="33"/>
  <c r="AV220" i="33"/>
  <c r="AW220" i="33"/>
  <c r="AX220" i="33"/>
  <c r="AS220" i="33"/>
  <c r="AT212" i="33"/>
  <c r="AU212" i="33"/>
  <c r="AV212" i="33"/>
  <c r="AW212" i="33"/>
  <c r="AX212" i="33"/>
  <c r="AS212" i="33"/>
  <c r="AT204" i="33"/>
  <c r="AU204" i="33"/>
  <c r="AV204" i="33"/>
  <c r="AW204" i="33"/>
  <c r="AX204" i="33"/>
  <c r="AS204" i="33"/>
  <c r="AT196" i="33"/>
  <c r="AU196" i="33"/>
  <c r="AV196" i="33"/>
  <c r="AW196" i="33"/>
  <c r="AX196" i="33"/>
  <c r="AS196" i="33"/>
  <c r="AT188" i="33"/>
  <c r="AU188" i="33"/>
  <c r="AV188" i="33"/>
  <c r="AW188" i="33"/>
  <c r="AX188" i="33"/>
  <c r="AS188" i="33"/>
  <c r="AT180" i="33"/>
  <c r="AU180" i="33"/>
  <c r="AV180" i="33"/>
  <c r="AW180" i="33"/>
  <c r="AX180" i="33"/>
  <c r="AS180" i="33"/>
  <c r="AT172" i="33"/>
  <c r="AU172" i="33"/>
  <c r="AV172" i="33"/>
  <c r="AW172" i="33"/>
  <c r="AX172" i="33"/>
  <c r="AS172" i="33"/>
  <c r="AT164" i="33"/>
  <c r="AU164" i="33"/>
  <c r="AV164" i="33"/>
  <c r="AW164" i="33"/>
  <c r="AX164" i="33"/>
  <c r="AS164" i="33"/>
  <c r="AT156" i="33"/>
  <c r="AU156" i="33"/>
  <c r="AV156" i="33"/>
  <c r="AW156" i="33"/>
  <c r="AX156" i="33"/>
  <c r="AS156" i="33"/>
  <c r="AT148" i="33"/>
  <c r="AU148" i="33"/>
  <c r="AV148" i="33"/>
  <c r="AW148" i="33"/>
  <c r="AX148" i="33"/>
  <c r="AS148" i="33"/>
  <c r="AT140" i="33"/>
  <c r="AU140" i="33"/>
  <c r="AV140" i="33"/>
  <c r="AW140" i="33"/>
  <c r="AX140" i="33"/>
  <c r="AS140" i="33"/>
  <c r="AT132" i="33"/>
  <c r="AU132" i="33"/>
  <c r="AV132" i="33"/>
  <c r="AW132" i="33"/>
  <c r="AX132" i="33"/>
  <c r="AS132" i="33"/>
  <c r="AT124" i="33"/>
  <c r="AU124" i="33"/>
  <c r="AV124" i="33"/>
  <c r="AW124" i="33"/>
  <c r="AX124" i="33"/>
  <c r="AS124" i="33"/>
  <c r="AT116" i="33"/>
  <c r="AU116" i="33"/>
  <c r="AV116" i="33"/>
  <c r="AW116" i="33"/>
  <c r="AX116" i="33"/>
  <c r="AS116" i="33"/>
  <c r="AT108" i="33"/>
  <c r="AU108" i="33"/>
  <c r="AV108" i="33"/>
  <c r="AW108" i="33"/>
  <c r="AX108" i="33"/>
  <c r="AS108" i="33"/>
  <c r="AT100" i="33"/>
  <c r="AU100" i="33"/>
  <c r="AV100" i="33"/>
  <c r="AW100" i="33"/>
  <c r="AX100" i="33"/>
  <c r="AS100" i="33"/>
  <c r="AT92" i="33"/>
  <c r="AU92" i="33"/>
  <c r="AV92" i="33"/>
  <c r="AW92" i="33"/>
  <c r="AX92" i="33"/>
  <c r="AS92" i="33"/>
  <c r="AT84" i="33"/>
  <c r="AU84" i="33"/>
  <c r="AV84" i="33"/>
  <c r="AW84" i="33"/>
  <c r="AX84" i="33"/>
  <c r="AS84" i="33"/>
  <c r="AT76" i="33"/>
  <c r="AU76" i="33"/>
  <c r="AV76" i="33"/>
  <c r="AW76" i="33"/>
  <c r="AX76" i="33"/>
  <c r="AS76" i="33"/>
  <c r="AT68" i="33"/>
  <c r="AU68" i="33"/>
  <c r="AV68" i="33"/>
  <c r="AW68" i="33"/>
  <c r="AX68" i="33"/>
  <c r="AS68" i="33"/>
  <c r="AT60" i="33"/>
  <c r="AU60" i="33"/>
  <c r="AV60" i="33"/>
  <c r="AW60" i="33"/>
  <c r="AX60" i="33"/>
  <c r="AS60" i="33"/>
  <c r="AT52" i="33"/>
  <c r="AU52" i="33"/>
  <c r="AV52" i="33"/>
  <c r="AW52" i="33"/>
  <c r="AX52" i="33"/>
  <c r="AS52" i="33"/>
  <c r="AT44" i="33"/>
  <c r="AU44" i="33"/>
  <c r="AV44" i="33"/>
  <c r="AW44" i="33"/>
  <c r="AX44" i="33"/>
  <c r="AS44" i="33"/>
  <c r="AT36" i="33"/>
  <c r="AU36" i="33"/>
  <c r="AV36" i="33"/>
  <c r="AW36" i="33"/>
  <c r="AX36" i="33"/>
  <c r="AS36" i="33"/>
  <c r="AT28" i="33"/>
  <c r="AU28" i="33"/>
  <c r="AV28" i="33"/>
  <c r="AW28" i="33"/>
  <c r="AX28" i="33"/>
  <c r="AS28" i="33"/>
  <c r="AT20" i="33"/>
  <c r="AU20" i="33"/>
  <c r="AV20" i="33"/>
  <c r="AW20" i="33"/>
  <c r="AX20" i="33"/>
  <c r="AS20" i="33"/>
  <c r="AS12" i="33"/>
  <c r="AT12" i="33"/>
  <c r="AU12" i="33"/>
  <c r="AV12" i="33"/>
  <c r="AW12" i="33"/>
  <c r="AX12" i="33"/>
  <c r="AS4" i="33"/>
  <c r="AT4" i="33"/>
  <c r="AU4" i="33"/>
  <c r="AV4" i="33"/>
  <c r="AW4" i="33"/>
  <c r="AX4" i="33"/>
  <c r="X1179" i="33"/>
  <c r="AT1179" i="33"/>
  <c r="AU1179" i="33"/>
  <c r="AV1179" i="33"/>
  <c r="AW1179" i="33"/>
  <c r="AX1179" i="33"/>
  <c r="AS1179" i="33"/>
  <c r="X1171" i="33"/>
  <c r="AT1171" i="33"/>
  <c r="AU1171" i="33"/>
  <c r="AV1171" i="33"/>
  <c r="AW1171" i="33"/>
  <c r="AX1171" i="33"/>
  <c r="AS1171" i="33"/>
  <c r="X1163" i="33"/>
  <c r="AT1163" i="33"/>
  <c r="AU1163" i="33"/>
  <c r="AV1163" i="33"/>
  <c r="AW1163" i="33"/>
  <c r="AX1163" i="33"/>
  <c r="AS1163" i="33"/>
  <c r="AT1155" i="33"/>
  <c r="AU1155" i="33"/>
  <c r="AV1155" i="33"/>
  <c r="AW1155" i="33"/>
  <c r="AX1155" i="33"/>
  <c r="AS1155" i="33"/>
  <c r="X1147" i="33"/>
  <c r="AT1147" i="33"/>
  <c r="AU1147" i="33"/>
  <c r="AV1147" i="33"/>
  <c r="AW1147" i="33"/>
  <c r="AX1147" i="33"/>
  <c r="AS1147" i="33"/>
  <c r="X1139" i="33"/>
  <c r="AT1139" i="33"/>
  <c r="AU1139" i="33"/>
  <c r="AV1139" i="33"/>
  <c r="AW1139" i="33"/>
  <c r="AX1139" i="33"/>
  <c r="AS1139" i="33"/>
  <c r="X1131" i="33"/>
  <c r="AT1131" i="33"/>
  <c r="AU1131" i="33"/>
  <c r="AV1131" i="33"/>
  <c r="AW1131" i="33"/>
  <c r="AX1131" i="33"/>
  <c r="AS1131" i="33"/>
  <c r="AT1123" i="33"/>
  <c r="AU1123" i="33"/>
  <c r="AV1123" i="33"/>
  <c r="AW1123" i="33"/>
  <c r="AX1123" i="33"/>
  <c r="AS1123" i="33"/>
  <c r="X1115" i="33"/>
  <c r="AT1115" i="33"/>
  <c r="AU1115" i="33"/>
  <c r="AV1115" i="33"/>
  <c r="AW1115" i="33"/>
  <c r="AX1115" i="33"/>
  <c r="AS1115" i="33"/>
  <c r="X1107" i="33"/>
  <c r="AT1107" i="33"/>
  <c r="AU1107" i="33"/>
  <c r="AV1107" i="33"/>
  <c r="AW1107" i="33"/>
  <c r="AX1107" i="33"/>
  <c r="AS1107" i="33"/>
  <c r="X1099" i="33"/>
  <c r="AT1099" i="33"/>
  <c r="AU1099" i="33"/>
  <c r="AV1099" i="33"/>
  <c r="AW1099" i="33"/>
  <c r="AX1099" i="33"/>
  <c r="AS1099" i="33"/>
  <c r="AT1091" i="33"/>
  <c r="AU1091" i="33"/>
  <c r="AV1091" i="33"/>
  <c r="AW1091" i="33"/>
  <c r="AX1091" i="33"/>
  <c r="AS1091" i="33"/>
  <c r="X1083" i="33"/>
  <c r="AT1083" i="33"/>
  <c r="AU1083" i="33"/>
  <c r="AV1083" i="33"/>
  <c r="AW1083" i="33"/>
  <c r="AX1083" i="33"/>
  <c r="AS1083" i="33"/>
  <c r="X1075" i="33"/>
  <c r="AT1075" i="33"/>
  <c r="AU1075" i="33"/>
  <c r="AV1075" i="33"/>
  <c r="AW1075" i="33"/>
  <c r="AX1075" i="33"/>
  <c r="AS1075" i="33"/>
  <c r="X1067" i="33"/>
  <c r="AT1067" i="33"/>
  <c r="AU1067" i="33"/>
  <c r="AV1067" i="33"/>
  <c r="AW1067" i="33"/>
  <c r="AX1067" i="33"/>
  <c r="AS1067" i="33"/>
  <c r="AT1059" i="33"/>
  <c r="AU1059" i="33"/>
  <c r="AV1059" i="33"/>
  <c r="AW1059" i="33"/>
  <c r="AX1059" i="33"/>
  <c r="AS1059" i="33"/>
  <c r="X1051" i="33"/>
  <c r="AT1051" i="33"/>
  <c r="AU1051" i="33"/>
  <c r="AV1051" i="33"/>
  <c r="AW1051" i="33"/>
  <c r="AX1051" i="33"/>
  <c r="AS1051" i="33"/>
  <c r="X1043" i="33"/>
  <c r="AT1043" i="33"/>
  <c r="AU1043" i="33"/>
  <c r="AV1043" i="33"/>
  <c r="AW1043" i="33"/>
  <c r="AX1043" i="33"/>
  <c r="AS1043" i="33"/>
  <c r="X1035" i="33"/>
  <c r="AT1035" i="33"/>
  <c r="AU1035" i="33"/>
  <c r="AV1035" i="33"/>
  <c r="AW1035" i="33"/>
  <c r="AX1035" i="33"/>
  <c r="AS1035" i="33"/>
  <c r="AT1027" i="33"/>
  <c r="AU1027" i="33"/>
  <c r="AV1027" i="33"/>
  <c r="AW1027" i="33"/>
  <c r="AX1027" i="33"/>
  <c r="AS1027" i="33"/>
  <c r="X1019" i="33"/>
  <c r="AT1019" i="33"/>
  <c r="AU1019" i="33"/>
  <c r="AV1019" i="33"/>
  <c r="AW1019" i="33"/>
  <c r="AX1019" i="33"/>
  <c r="AS1019" i="33"/>
  <c r="X1011" i="33"/>
  <c r="AT1011" i="33"/>
  <c r="AU1011" i="33"/>
  <c r="AV1011" i="33"/>
  <c r="AW1011" i="33"/>
  <c r="AX1011" i="33"/>
  <c r="AS1011" i="33"/>
  <c r="X1003" i="33"/>
  <c r="AT1003" i="33"/>
  <c r="AU1003" i="33"/>
  <c r="AV1003" i="33"/>
  <c r="AW1003" i="33"/>
  <c r="AX1003" i="33"/>
  <c r="AS1003" i="33"/>
  <c r="AT995" i="33"/>
  <c r="AU995" i="33"/>
  <c r="AW995" i="33"/>
  <c r="AX995" i="33"/>
  <c r="AS995" i="33"/>
  <c r="X987" i="33"/>
  <c r="AT987" i="33"/>
  <c r="AU987" i="33"/>
  <c r="AV987" i="33"/>
  <c r="AW987" i="33"/>
  <c r="AX987" i="33"/>
  <c r="AS987" i="33"/>
  <c r="X979" i="33"/>
  <c r="AT979" i="33"/>
  <c r="AU979" i="33"/>
  <c r="AV979" i="33"/>
  <c r="AW979" i="33"/>
  <c r="AX979" i="33"/>
  <c r="AS979" i="33"/>
  <c r="X971" i="33"/>
  <c r="AT971" i="33"/>
  <c r="AU971" i="33"/>
  <c r="AV971" i="33"/>
  <c r="AW971" i="33"/>
  <c r="AX971" i="33"/>
  <c r="AS971" i="33"/>
  <c r="AT963" i="33"/>
  <c r="AU963" i="33"/>
  <c r="AV963" i="33"/>
  <c r="AW963" i="33"/>
  <c r="AX963" i="33"/>
  <c r="AS963" i="33"/>
  <c r="X955" i="33"/>
  <c r="AT955" i="33"/>
  <c r="AU955" i="33"/>
  <c r="AV955" i="33"/>
  <c r="AW955" i="33"/>
  <c r="AX955" i="33"/>
  <c r="AS955" i="33"/>
  <c r="X947" i="33"/>
  <c r="AT947" i="33"/>
  <c r="AU947" i="33"/>
  <c r="AV947" i="33"/>
  <c r="AW947" i="33"/>
  <c r="AX947" i="33"/>
  <c r="AS947" i="33"/>
  <c r="X939" i="33"/>
  <c r="AT939" i="33"/>
  <c r="AU939" i="33"/>
  <c r="AV939" i="33"/>
  <c r="AW939" i="33"/>
  <c r="AX939" i="33"/>
  <c r="AS939" i="33"/>
  <c r="AT931" i="33"/>
  <c r="AU931" i="33"/>
  <c r="AV931" i="33"/>
  <c r="AW931" i="33"/>
  <c r="AX931" i="33"/>
  <c r="AS931" i="33"/>
  <c r="X923" i="33"/>
  <c r="AT923" i="33"/>
  <c r="AU923" i="33"/>
  <c r="AV923" i="33"/>
  <c r="AW923" i="33"/>
  <c r="AX923" i="33"/>
  <c r="AS923" i="33"/>
  <c r="X915" i="33"/>
  <c r="AT915" i="33"/>
  <c r="AU915" i="33"/>
  <c r="AV915" i="33"/>
  <c r="AW915" i="33"/>
  <c r="AX915" i="33"/>
  <c r="AS915" i="33"/>
  <c r="X907" i="33"/>
  <c r="AT907" i="33"/>
  <c r="AU907" i="33"/>
  <c r="AV907" i="33"/>
  <c r="AW907" i="33"/>
  <c r="AX907" i="33"/>
  <c r="AS907" i="33"/>
  <c r="AT899" i="33"/>
  <c r="AU899" i="33"/>
  <c r="AV899" i="33"/>
  <c r="AW899" i="33"/>
  <c r="AX899" i="33"/>
  <c r="AS899" i="33"/>
  <c r="X891" i="33"/>
  <c r="AT891" i="33"/>
  <c r="AU891" i="33"/>
  <c r="AV891" i="33"/>
  <c r="AW891" i="33"/>
  <c r="AX891" i="33"/>
  <c r="AS891" i="33"/>
  <c r="X883" i="33"/>
  <c r="AT883" i="33"/>
  <c r="AU883" i="33"/>
  <c r="AV883" i="33"/>
  <c r="AW883" i="33"/>
  <c r="AX883" i="33"/>
  <c r="AS883" i="33"/>
  <c r="X875" i="33"/>
  <c r="AT875" i="33"/>
  <c r="AU875" i="33"/>
  <c r="AV875" i="33"/>
  <c r="AW875" i="33"/>
  <c r="AX875" i="33"/>
  <c r="AS875" i="33"/>
  <c r="AT867" i="33"/>
  <c r="AU867" i="33"/>
  <c r="AV867" i="33"/>
  <c r="AW867" i="33"/>
  <c r="AX867" i="33"/>
  <c r="AS867" i="33"/>
  <c r="X859" i="33"/>
  <c r="AT859" i="33"/>
  <c r="AU859" i="33"/>
  <c r="AV859" i="33"/>
  <c r="AW859" i="33"/>
  <c r="AX859" i="33"/>
  <c r="AS859" i="33"/>
  <c r="X851" i="33"/>
  <c r="AT851" i="33"/>
  <c r="AU851" i="33"/>
  <c r="AV851" i="33"/>
  <c r="AW851" i="33"/>
  <c r="AX851" i="33"/>
  <c r="AS851" i="33"/>
  <c r="X843" i="33"/>
  <c r="AT843" i="33"/>
  <c r="AU843" i="33"/>
  <c r="AV843" i="33"/>
  <c r="AW843" i="33"/>
  <c r="AX843" i="33"/>
  <c r="AS843" i="33"/>
  <c r="AT835" i="33"/>
  <c r="AU835" i="33"/>
  <c r="AV835" i="33"/>
  <c r="AW835" i="33"/>
  <c r="AX835" i="33"/>
  <c r="AS835" i="33"/>
  <c r="X827" i="33"/>
  <c r="AT827" i="33"/>
  <c r="AU827" i="33"/>
  <c r="AV827" i="33"/>
  <c r="AW827" i="33"/>
  <c r="AX827" i="33"/>
  <c r="AS827" i="33"/>
  <c r="X819" i="33"/>
  <c r="AX819" i="33"/>
  <c r="AS819" i="33"/>
  <c r="AT819" i="33"/>
  <c r="AU819" i="33"/>
  <c r="AV819" i="33"/>
  <c r="AW819" i="33"/>
  <c r="X811" i="33"/>
  <c r="AX811" i="33"/>
  <c r="AS811" i="33"/>
  <c r="AT811" i="33"/>
  <c r="AU811" i="33"/>
  <c r="AW811" i="33"/>
  <c r="AV811" i="33"/>
  <c r="AX803" i="33"/>
  <c r="AS803" i="33"/>
  <c r="AT803" i="33"/>
  <c r="AU803" i="33"/>
  <c r="AV803" i="33"/>
  <c r="AW803" i="33"/>
  <c r="X795" i="33"/>
  <c r="AX795" i="33"/>
  <c r="AS795" i="33"/>
  <c r="AT795" i="33"/>
  <c r="AU795" i="33"/>
  <c r="AW795" i="33"/>
  <c r="AV795" i="33"/>
  <c r="X787" i="33"/>
  <c r="AX787" i="33"/>
  <c r="AS787" i="33"/>
  <c r="AT787" i="33"/>
  <c r="AU787" i="33"/>
  <c r="AV787" i="33"/>
  <c r="AW787" i="33"/>
  <c r="X779" i="33"/>
  <c r="AX779" i="33"/>
  <c r="AS779" i="33"/>
  <c r="AT779" i="33"/>
  <c r="AU779" i="33"/>
  <c r="AW779" i="33"/>
  <c r="AV779" i="33"/>
  <c r="AX771" i="33"/>
  <c r="AS771" i="33"/>
  <c r="AT771" i="33"/>
  <c r="AU771" i="33"/>
  <c r="AV771" i="33"/>
  <c r="AW771" i="33"/>
  <c r="X763" i="33"/>
  <c r="AW763" i="33"/>
  <c r="AX763" i="33"/>
  <c r="AS763" i="33"/>
  <c r="AT763" i="33"/>
  <c r="AU763" i="33"/>
  <c r="AV763" i="33"/>
  <c r="X755" i="33"/>
  <c r="AW755" i="33"/>
  <c r="AX755" i="33"/>
  <c r="AS755" i="33"/>
  <c r="AT755" i="33"/>
  <c r="AU755" i="33"/>
  <c r="AV755" i="33"/>
  <c r="X747" i="33"/>
  <c r="AW747" i="33"/>
  <c r="AX747" i="33"/>
  <c r="AS747" i="33"/>
  <c r="AT747" i="33"/>
  <c r="AU747" i="33"/>
  <c r="AV747" i="33"/>
  <c r="AW739" i="33"/>
  <c r="AX739" i="33"/>
  <c r="AS739" i="33"/>
  <c r="AT739" i="33"/>
  <c r="AU739" i="33"/>
  <c r="AV739" i="33"/>
  <c r="AW731" i="33"/>
  <c r="AX731" i="33"/>
  <c r="AS731" i="33"/>
  <c r="AT731" i="33"/>
  <c r="AU731" i="33"/>
  <c r="AV731" i="33"/>
  <c r="AW723" i="33"/>
  <c r="AX723" i="33"/>
  <c r="AS723" i="33"/>
  <c r="AT723" i="33"/>
  <c r="AU723" i="33"/>
  <c r="AV723" i="33"/>
  <c r="AW715" i="33"/>
  <c r="AX715" i="33"/>
  <c r="AS715" i="33"/>
  <c r="AT715" i="33"/>
  <c r="AU715" i="33"/>
  <c r="AV715" i="33"/>
  <c r="AW707" i="33"/>
  <c r="AX707" i="33"/>
  <c r="AS707" i="33"/>
  <c r="AT707" i="33"/>
  <c r="AU707" i="33"/>
  <c r="AV707" i="33"/>
  <c r="AW699" i="33"/>
  <c r="AX699" i="33"/>
  <c r="AS699" i="33"/>
  <c r="AT699" i="33"/>
  <c r="AU699" i="33"/>
  <c r="AV699" i="33"/>
  <c r="AW691" i="33"/>
  <c r="AX691" i="33"/>
  <c r="AS691" i="33"/>
  <c r="AT691" i="33"/>
  <c r="AU691" i="33"/>
  <c r="AV691" i="33"/>
  <c r="AW683" i="33"/>
  <c r="AX683" i="33"/>
  <c r="AS683" i="33"/>
  <c r="AT683" i="33"/>
  <c r="AU683" i="33"/>
  <c r="AV683" i="33"/>
  <c r="AW675" i="33"/>
  <c r="AX675" i="33"/>
  <c r="AS675" i="33"/>
  <c r="AT675" i="33"/>
  <c r="AU675" i="33"/>
  <c r="AV675" i="33"/>
  <c r="AW667" i="33"/>
  <c r="AX667" i="33"/>
  <c r="AS667" i="33"/>
  <c r="AT667" i="33"/>
  <c r="AU667" i="33"/>
  <c r="AV667" i="33"/>
  <c r="AU659" i="33"/>
  <c r="AX659" i="33"/>
  <c r="AS659" i="33"/>
  <c r="AV659" i="33"/>
  <c r="AW659" i="33"/>
  <c r="AT659" i="33"/>
  <c r="AU651" i="33"/>
  <c r="AX651" i="33"/>
  <c r="AS651" i="33"/>
  <c r="AT651" i="33"/>
  <c r="AV651" i="33"/>
  <c r="AW651" i="33"/>
  <c r="AU643" i="33"/>
  <c r="AX643" i="33"/>
  <c r="AS643" i="33"/>
  <c r="AT643" i="33"/>
  <c r="AV643" i="33"/>
  <c r="AW643" i="33"/>
  <c r="AU635" i="33"/>
  <c r="AX635" i="33"/>
  <c r="AS635" i="33"/>
  <c r="AT635" i="33"/>
  <c r="AV635" i="33"/>
  <c r="AW635" i="33"/>
  <c r="AU627" i="33"/>
  <c r="AX627" i="33"/>
  <c r="AS627" i="33"/>
  <c r="AV627" i="33"/>
  <c r="AW627" i="33"/>
  <c r="AT627" i="33"/>
  <c r="AU619" i="33"/>
  <c r="AX619" i="33"/>
  <c r="AS619" i="33"/>
  <c r="AT619" i="33"/>
  <c r="AV619" i="33"/>
  <c r="AW619" i="33"/>
  <c r="AU611" i="33"/>
  <c r="AX611" i="33"/>
  <c r="AS611" i="33"/>
  <c r="AT611" i="33"/>
  <c r="AV611" i="33"/>
  <c r="AW611" i="33"/>
  <c r="AU603" i="33"/>
  <c r="AW603" i="33"/>
  <c r="AX603" i="33"/>
  <c r="AS603" i="33"/>
  <c r="AT603" i="33"/>
  <c r="AV603" i="33"/>
  <c r="AU595" i="33"/>
  <c r="AW595" i="33"/>
  <c r="AX595" i="33"/>
  <c r="AS595" i="33"/>
  <c r="AT595" i="33"/>
  <c r="AV595" i="33"/>
  <c r="AU587" i="33"/>
  <c r="AW587" i="33"/>
  <c r="AX587" i="33"/>
  <c r="AS587" i="33"/>
  <c r="AT587" i="33"/>
  <c r="AV587" i="33"/>
  <c r="AU579" i="33"/>
  <c r="AW579" i="33"/>
  <c r="AX579" i="33"/>
  <c r="AS579" i="33"/>
  <c r="AT579" i="33"/>
  <c r="AV579" i="33"/>
  <c r="AU571" i="33"/>
  <c r="AW571" i="33"/>
  <c r="AX571" i="33"/>
  <c r="AS571" i="33"/>
  <c r="AT571" i="33"/>
  <c r="AV571" i="33"/>
  <c r="AU563" i="33"/>
  <c r="AW563" i="33"/>
  <c r="AX563" i="33"/>
  <c r="AS563" i="33"/>
  <c r="AT563" i="33"/>
  <c r="AV563" i="33"/>
  <c r="AU555" i="33"/>
  <c r="AW555" i="33"/>
  <c r="AX555" i="33"/>
  <c r="AS555" i="33"/>
  <c r="AT555" i="33"/>
  <c r="AV555" i="33"/>
  <c r="AU547" i="33"/>
  <c r="AW547" i="33"/>
  <c r="AX547" i="33"/>
  <c r="AS547" i="33"/>
  <c r="AT547" i="33"/>
  <c r="AV547" i="33"/>
  <c r="AU539" i="33"/>
  <c r="AW539" i="33"/>
  <c r="AX539" i="33"/>
  <c r="AS539" i="33"/>
  <c r="AT539" i="33"/>
  <c r="AV539" i="33"/>
  <c r="AU531" i="33"/>
  <c r="AW531" i="33"/>
  <c r="AX531" i="33"/>
  <c r="AS531" i="33"/>
  <c r="AT531" i="33"/>
  <c r="AV531" i="33"/>
  <c r="AU523" i="33"/>
  <c r="AW523" i="33"/>
  <c r="AX523" i="33"/>
  <c r="AS523" i="33"/>
  <c r="AT523" i="33"/>
  <c r="AV523" i="33"/>
  <c r="AU515" i="33"/>
  <c r="AW515" i="33"/>
  <c r="AX515" i="33"/>
  <c r="AS515" i="33"/>
  <c r="AT515" i="33"/>
  <c r="AV515" i="33"/>
  <c r="AU507" i="33"/>
  <c r="AW507" i="33"/>
  <c r="AX507" i="33"/>
  <c r="AS507" i="33"/>
  <c r="AT507" i="33"/>
  <c r="AV507" i="33"/>
  <c r="AU499" i="33"/>
  <c r="AW499" i="33"/>
  <c r="AX499" i="33"/>
  <c r="AS499" i="33"/>
  <c r="AT499" i="33"/>
  <c r="AV499" i="33"/>
  <c r="AU491" i="33"/>
  <c r="AW491" i="33"/>
  <c r="AX491" i="33"/>
  <c r="AS491" i="33"/>
  <c r="AT491" i="33"/>
  <c r="AV491" i="33"/>
  <c r="AU483" i="33"/>
  <c r="AW483" i="33"/>
  <c r="AX483" i="33"/>
  <c r="AS483" i="33"/>
  <c r="AT483" i="33"/>
  <c r="AV483" i="33"/>
  <c r="AU475" i="33"/>
  <c r="AW475" i="33"/>
  <c r="AX475" i="33"/>
  <c r="AS475" i="33"/>
  <c r="AT475" i="33"/>
  <c r="AV475" i="33"/>
  <c r="AU467" i="33"/>
  <c r="AV467" i="33"/>
  <c r="AW467" i="33"/>
  <c r="AX467" i="33"/>
  <c r="AS467" i="33"/>
  <c r="AT467" i="33"/>
  <c r="AU459" i="33"/>
  <c r="AV459" i="33"/>
  <c r="AW459" i="33"/>
  <c r="AX459" i="33"/>
  <c r="AS459" i="33"/>
  <c r="AT459" i="33"/>
  <c r="AU451" i="33"/>
  <c r="AV451" i="33"/>
  <c r="AW451" i="33"/>
  <c r="AX451" i="33"/>
  <c r="AS451" i="33"/>
  <c r="AT451" i="33"/>
  <c r="AU443" i="33"/>
  <c r="AV443" i="33"/>
  <c r="AW443" i="33"/>
  <c r="AX443" i="33"/>
  <c r="AS443" i="33"/>
  <c r="AT443" i="33"/>
  <c r="AU435" i="33"/>
  <c r="AV435" i="33"/>
  <c r="AW435" i="33"/>
  <c r="AX435" i="33"/>
  <c r="AS435" i="33"/>
  <c r="AT435" i="33"/>
  <c r="AU427" i="33"/>
  <c r="AV427" i="33"/>
  <c r="AW427" i="33"/>
  <c r="AX427" i="33"/>
  <c r="AS427" i="33"/>
  <c r="AT427" i="33"/>
  <c r="AU419" i="33"/>
  <c r="AV419" i="33"/>
  <c r="AW419" i="33"/>
  <c r="AX419" i="33"/>
  <c r="AS419" i="33"/>
  <c r="AT419" i="33"/>
  <c r="AT411" i="33"/>
  <c r="AV411" i="33"/>
  <c r="AW411" i="33"/>
  <c r="AX411" i="33"/>
  <c r="AS411" i="33"/>
  <c r="AU411" i="33"/>
  <c r="AT403" i="33"/>
  <c r="AV403" i="33"/>
  <c r="AW403" i="33"/>
  <c r="AX403" i="33"/>
  <c r="AS403" i="33"/>
  <c r="AU403" i="33"/>
  <c r="AS395" i="33"/>
  <c r="AT395" i="33"/>
  <c r="AV395" i="33"/>
  <c r="AW395" i="33"/>
  <c r="AU395" i="33"/>
  <c r="AX395" i="33"/>
  <c r="AS387" i="33"/>
  <c r="AT387" i="33"/>
  <c r="AV387" i="33"/>
  <c r="AW387" i="33"/>
  <c r="AX387" i="33"/>
  <c r="AU387" i="33"/>
  <c r="AS379" i="33"/>
  <c r="AT379" i="33"/>
  <c r="AU379" i="33"/>
  <c r="AV379" i="33"/>
  <c r="AW379" i="33"/>
  <c r="AX379" i="33"/>
  <c r="AS371" i="33"/>
  <c r="AT371" i="33"/>
  <c r="AU371" i="33"/>
  <c r="AV371" i="33"/>
  <c r="AW371" i="33"/>
  <c r="AX371" i="33"/>
  <c r="AS363" i="33"/>
  <c r="AT363" i="33"/>
  <c r="AU363" i="33"/>
  <c r="AV363" i="33"/>
  <c r="AW363" i="33"/>
  <c r="AX363" i="33"/>
  <c r="AS355" i="33"/>
  <c r="AT355" i="33"/>
  <c r="AU355" i="33"/>
  <c r="AV355" i="33"/>
  <c r="AW355" i="33"/>
  <c r="AX355" i="33"/>
  <c r="AS347" i="33"/>
  <c r="AT347" i="33"/>
  <c r="AU347" i="33"/>
  <c r="AV347" i="33"/>
  <c r="AW347" i="33"/>
  <c r="AX347" i="33"/>
  <c r="AS339" i="33"/>
  <c r="AT339" i="33"/>
  <c r="AU339" i="33"/>
  <c r="AV339" i="33"/>
  <c r="AW339" i="33"/>
  <c r="AX339" i="33"/>
  <c r="AS331" i="33"/>
  <c r="AT331" i="33"/>
  <c r="AU331" i="33"/>
  <c r="AV331" i="33"/>
  <c r="AW331" i="33"/>
  <c r="AX331" i="33"/>
  <c r="AS323" i="33"/>
  <c r="AT323" i="33"/>
  <c r="AU323" i="33"/>
  <c r="AV323" i="33"/>
  <c r="AW323" i="33"/>
  <c r="AX323" i="33"/>
  <c r="AS315" i="33"/>
  <c r="AT315" i="33"/>
  <c r="AU315" i="33"/>
  <c r="AV315" i="33"/>
  <c r="AW315" i="33"/>
  <c r="AX315" i="33"/>
  <c r="AS307" i="33"/>
  <c r="AT307" i="33"/>
  <c r="AU307" i="33"/>
  <c r="AV307" i="33"/>
  <c r="AW307" i="33"/>
  <c r="AX307" i="33"/>
  <c r="AS299" i="33"/>
  <c r="AT299" i="33"/>
  <c r="AU299" i="33"/>
  <c r="AV299" i="33"/>
  <c r="AW299" i="33"/>
  <c r="AX299" i="33"/>
  <c r="AS291" i="33"/>
  <c r="AT291" i="33"/>
  <c r="AU291" i="33"/>
  <c r="AV291" i="33"/>
  <c r="AW291" i="33"/>
  <c r="AX291" i="33"/>
  <c r="AS283" i="33"/>
  <c r="AT283" i="33"/>
  <c r="AU283" i="33"/>
  <c r="AV283" i="33"/>
  <c r="AW283" i="33"/>
  <c r="AX283" i="33"/>
  <c r="AS275" i="33"/>
  <c r="AT275" i="33"/>
  <c r="AU275" i="33"/>
  <c r="AV275" i="33"/>
  <c r="AW275" i="33"/>
  <c r="AX275" i="33"/>
  <c r="AS267" i="33"/>
  <c r="AT267" i="33"/>
  <c r="AU267" i="33"/>
  <c r="AV267" i="33"/>
  <c r="AW267" i="33"/>
  <c r="AX267" i="33"/>
  <c r="AS259" i="33"/>
  <c r="AT259" i="33"/>
  <c r="AU259" i="33"/>
  <c r="AV259" i="33"/>
  <c r="AW259" i="33"/>
  <c r="AX259" i="33"/>
  <c r="AS251" i="33"/>
  <c r="AT251" i="33"/>
  <c r="AU251" i="33"/>
  <c r="AV251" i="33"/>
  <c r="AW251" i="33"/>
  <c r="AX251" i="33"/>
  <c r="AS243" i="33"/>
  <c r="AT243" i="33"/>
  <c r="AU243" i="33"/>
  <c r="AV243" i="33"/>
  <c r="AW243" i="33"/>
  <c r="AX243" i="33"/>
  <c r="AS235" i="33"/>
  <c r="AT235" i="33"/>
  <c r="AU235" i="33"/>
  <c r="AV235" i="33"/>
  <c r="AW235" i="33"/>
  <c r="AX235" i="33"/>
  <c r="AS227" i="33"/>
  <c r="AU227" i="33"/>
  <c r="AV227" i="33"/>
  <c r="AX227" i="33"/>
  <c r="AT227" i="33"/>
  <c r="AW227" i="33"/>
  <c r="AS219" i="33"/>
  <c r="AT219" i="33"/>
  <c r="AU219" i="33"/>
  <c r="AV219" i="33"/>
  <c r="AX219" i="33"/>
  <c r="AW219" i="33"/>
  <c r="AS211" i="33"/>
  <c r="AT211" i="33"/>
  <c r="AU211" i="33"/>
  <c r="AV211" i="33"/>
  <c r="AX211" i="33"/>
  <c r="AW211" i="33"/>
  <c r="AS203" i="33"/>
  <c r="AT203" i="33"/>
  <c r="AU203" i="33"/>
  <c r="AV203" i="33"/>
  <c r="AX203" i="33"/>
  <c r="AW203" i="33"/>
  <c r="AS195" i="33"/>
  <c r="AT195" i="33"/>
  <c r="AU195" i="33"/>
  <c r="AV195" i="33"/>
  <c r="AX195" i="33"/>
  <c r="AW195" i="33"/>
  <c r="AS187" i="33"/>
  <c r="AT187" i="33"/>
  <c r="AU187" i="33"/>
  <c r="AV187" i="33"/>
  <c r="AX187" i="33"/>
  <c r="AW187" i="33"/>
  <c r="AS179" i="33"/>
  <c r="AT179" i="33"/>
  <c r="AU179" i="33"/>
  <c r="AV179" i="33"/>
  <c r="AX179" i="33"/>
  <c r="AW179" i="33"/>
  <c r="AS171" i="33"/>
  <c r="AT171" i="33"/>
  <c r="AU171" i="33"/>
  <c r="AV171" i="33"/>
  <c r="AX171" i="33"/>
  <c r="AW171" i="33"/>
  <c r="AS163" i="33"/>
  <c r="AT163" i="33"/>
  <c r="AU163" i="33"/>
  <c r="AV163" i="33"/>
  <c r="AX163" i="33"/>
  <c r="AW163" i="33"/>
  <c r="AS155" i="33"/>
  <c r="AT155" i="33"/>
  <c r="AU155" i="33"/>
  <c r="AV155" i="33"/>
  <c r="AX155" i="33"/>
  <c r="AW155" i="33"/>
  <c r="AS147" i="33"/>
  <c r="AT147" i="33"/>
  <c r="AU147" i="33"/>
  <c r="AV147" i="33"/>
  <c r="AX147" i="33"/>
  <c r="AW147" i="33"/>
  <c r="AS139" i="33"/>
  <c r="AT139" i="33"/>
  <c r="AU139" i="33"/>
  <c r="AV139" i="33"/>
  <c r="AX139" i="33"/>
  <c r="AW139" i="33"/>
  <c r="AS131" i="33"/>
  <c r="AT131" i="33"/>
  <c r="AU131" i="33"/>
  <c r="AV131" i="33"/>
  <c r="AX131" i="33"/>
  <c r="AW131" i="33"/>
  <c r="AS123" i="33"/>
  <c r="AT123" i="33"/>
  <c r="AU123" i="33"/>
  <c r="AV123" i="33"/>
  <c r="AX123" i="33"/>
  <c r="AW123" i="33"/>
  <c r="AS115" i="33"/>
  <c r="AT115" i="33"/>
  <c r="AU115" i="33"/>
  <c r="AV115" i="33"/>
  <c r="AX115" i="33"/>
  <c r="AW115" i="33"/>
  <c r="AS107" i="33"/>
  <c r="AT107" i="33"/>
  <c r="AU107" i="33"/>
  <c r="AV107" i="33"/>
  <c r="AX107" i="33"/>
  <c r="AW107" i="33"/>
  <c r="AS99" i="33"/>
  <c r="AT99" i="33"/>
  <c r="AU99" i="33"/>
  <c r="AV99" i="33"/>
  <c r="AX99" i="33"/>
  <c r="AW99" i="33"/>
  <c r="AS91" i="33"/>
  <c r="AT91" i="33"/>
  <c r="AU91" i="33"/>
  <c r="AV91" i="33"/>
  <c r="AX91" i="33"/>
  <c r="AW91" i="33"/>
  <c r="AS83" i="33"/>
  <c r="AT83" i="33"/>
  <c r="AU83" i="33"/>
  <c r="AV83" i="33"/>
  <c r="AX83" i="33"/>
  <c r="AW83" i="33"/>
  <c r="AS75" i="33"/>
  <c r="AT75" i="33"/>
  <c r="AU75" i="33"/>
  <c r="AV75" i="33"/>
  <c r="AX75" i="33"/>
  <c r="AW75" i="33"/>
  <c r="AS67" i="33"/>
  <c r="AT67" i="33"/>
  <c r="AU67" i="33"/>
  <c r="AV67" i="33"/>
  <c r="AX67" i="33"/>
  <c r="AW67" i="33"/>
  <c r="AS59" i="33"/>
  <c r="AT59" i="33"/>
  <c r="AU59" i="33"/>
  <c r="AV59" i="33"/>
  <c r="AX59" i="33"/>
  <c r="AW59" i="33"/>
  <c r="AS51" i="33"/>
  <c r="AT51" i="33"/>
  <c r="AU51" i="33"/>
  <c r="AV51" i="33"/>
  <c r="AX51" i="33"/>
  <c r="AW51" i="33"/>
  <c r="AS43" i="33"/>
  <c r="AT43" i="33"/>
  <c r="AU43" i="33"/>
  <c r="AV43" i="33"/>
  <c r="AX43" i="33"/>
  <c r="AW43" i="33"/>
  <c r="AS35" i="33"/>
  <c r="AT35" i="33"/>
  <c r="AU35" i="33"/>
  <c r="AV35" i="33"/>
  <c r="AX35" i="33"/>
  <c r="AW35" i="33"/>
  <c r="AS27" i="33"/>
  <c r="AT27" i="33"/>
  <c r="AU27" i="33"/>
  <c r="AV27" i="33"/>
  <c r="AX27" i="33"/>
  <c r="AW27" i="33"/>
  <c r="AS19" i="33"/>
  <c r="AT19" i="33"/>
  <c r="AU19" i="33"/>
  <c r="AV19" i="33"/>
  <c r="AX19" i="33"/>
  <c r="AW19" i="33"/>
  <c r="AS11" i="33"/>
  <c r="AT11" i="33"/>
  <c r="AU11" i="33"/>
  <c r="AV11" i="33"/>
  <c r="AW11" i="33"/>
  <c r="AX11" i="33"/>
  <c r="Y1686" i="33"/>
  <c r="AX1686" i="33"/>
  <c r="V1678" i="33"/>
  <c r="AX1678" i="33"/>
  <c r="Y1670" i="33"/>
  <c r="AX1670" i="33"/>
  <c r="AS1670" i="33"/>
  <c r="AT1670" i="33"/>
  <c r="AU1670" i="33"/>
  <c r="V1662" i="33"/>
  <c r="AX1662" i="33"/>
  <c r="AS1662" i="33"/>
  <c r="AT1662" i="33"/>
  <c r="AU1662" i="33"/>
  <c r="Y1654" i="33"/>
  <c r="AX1654" i="33"/>
  <c r="AV1654" i="33"/>
  <c r="V1646" i="33"/>
  <c r="AX1646" i="33"/>
  <c r="AS1646" i="33"/>
  <c r="AT1646" i="33"/>
  <c r="AU1646" i="33"/>
  <c r="AV1646" i="33"/>
  <c r="Y1638" i="33"/>
  <c r="AX1638" i="33"/>
  <c r="AS1638" i="33"/>
  <c r="AT1638" i="33"/>
  <c r="AU1638" i="33"/>
  <c r="AV1638" i="33"/>
  <c r="V1630" i="33"/>
  <c r="AX1630" i="33"/>
  <c r="AS1630" i="33"/>
  <c r="AT1630" i="33"/>
  <c r="AU1630" i="33"/>
  <c r="AV1630" i="33"/>
  <c r="Y1622" i="33"/>
  <c r="AX1622" i="33"/>
  <c r="AS1622" i="33"/>
  <c r="AT1622" i="33"/>
  <c r="AU1622" i="33"/>
  <c r="AV1622" i="33"/>
  <c r="V1614" i="33"/>
  <c r="AX1614" i="33"/>
  <c r="AS1614" i="33"/>
  <c r="AT1614" i="33"/>
  <c r="AU1614" i="33"/>
  <c r="AV1614" i="33"/>
  <c r="Y1606" i="33"/>
  <c r="AX1606" i="33"/>
  <c r="AS1606" i="33"/>
  <c r="AT1606" i="33"/>
  <c r="AU1606" i="33"/>
  <c r="AV1606" i="33"/>
  <c r="AX1598" i="33"/>
  <c r="AS1598" i="33"/>
  <c r="AT1598" i="33"/>
  <c r="AU1598" i="33"/>
  <c r="AV1598" i="33"/>
  <c r="Y1590" i="33"/>
  <c r="AX1590" i="33"/>
  <c r="AS1590" i="33"/>
  <c r="AT1590" i="33"/>
  <c r="AU1590" i="33"/>
  <c r="AV1590" i="33"/>
  <c r="AX1582" i="33"/>
  <c r="AS1582" i="33"/>
  <c r="AT1582" i="33"/>
  <c r="AU1582" i="33"/>
  <c r="AV1582" i="33"/>
  <c r="Y1574" i="33"/>
  <c r="AX1574" i="33"/>
  <c r="AS1574" i="33"/>
  <c r="AT1574" i="33"/>
  <c r="AU1574" i="33"/>
  <c r="AV1574" i="33"/>
  <c r="AX1566" i="33"/>
  <c r="AS1566" i="33"/>
  <c r="AT1566" i="33"/>
  <c r="AU1566" i="33"/>
  <c r="AV1566" i="33"/>
  <c r="Y1558" i="33"/>
  <c r="AX1558" i="33"/>
  <c r="AS1558" i="33"/>
  <c r="AT1558" i="33"/>
  <c r="AU1558" i="33"/>
  <c r="AV1558" i="33"/>
  <c r="AX1550" i="33"/>
  <c r="AS1550" i="33"/>
  <c r="AT1550" i="33"/>
  <c r="AU1550" i="33"/>
  <c r="AV1550" i="33"/>
  <c r="Y1542" i="33"/>
  <c r="AX1542" i="33"/>
  <c r="AS1542" i="33"/>
  <c r="AT1542" i="33"/>
  <c r="AU1542" i="33"/>
  <c r="AV1542" i="33"/>
  <c r="AX1534" i="33"/>
  <c r="AS1534" i="33"/>
  <c r="AT1534" i="33"/>
  <c r="AU1534" i="33"/>
  <c r="AV1534" i="33"/>
  <c r="Y1526" i="33"/>
  <c r="AX1526" i="33"/>
  <c r="AS1526" i="33"/>
  <c r="AT1526" i="33"/>
  <c r="AU1526" i="33"/>
  <c r="AV1526" i="33"/>
  <c r="AX1518" i="33"/>
  <c r="AS1518" i="33"/>
  <c r="AT1518" i="33"/>
  <c r="AU1518" i="33"/>
  <c r="AV1518" i="33"/>
  <c r="Y1510" i="33"/>
  <c r="AX1510" i="33"/>
  <c r="AS1510" i="33"/>
  <c r="AT1510" i="33"/>
  <c r="AU1510" i="33"/>
  <c r="AV1510" i="33"/>
  <c r="AX1502" i="33"/>
  <c r="AS1502" i="33"/>
  <c r="AT1502" i="33"/>
  <c r="AU1502" i="33"/>
  <c r="AV1502" i="33"/>
  <c r="Y1494" i="33"/>
  <c r="AX1494" i="33"/>
  <c r="AS1494" i="33"/>
  <c r="AT1494" i="33"/>
  <c r="AU1494" i="33"/>
  <c r="AV1494" i="33"/>
  <c r="AX1486" i="33"/>
  <c r="AS1486" i="33"/>
  <c r="AT1486" i="33"/>
  <c r="AU1486" i="33"/>
  <c r="AV1486" i="33"/>
  <c r="Y1478" i="33"/>
  <c r="AX1478" i="33"/>
  <c r="AS1478" i="33"/>
  <c r="AT1478" i="33"/>
  <c r="AU1478" i="33"/>
  <c r="AV1478" i="33"/>
  <c r="V1470" i="33"/>
  <c r="AX1470" i="33"/>
  <c r="AS1470" i="33"/>
  <c r="AT1470" i="33"/>
  <c r="AU1470" i="33"/>
  <c r="AV1470" i="33"/>
  <c r="Y1462" i="33"/>
  <c r="AX1462" i="33"/>
  <c r="AS1462" i="33"/>
  <c r="AT1462" i="33"/>
  <c r="AU1462" i="33"/>
  <c r="AV1462" i="33"/>
  <c r="V1454" i="33"/>
  <c r="AX1454" i="33"/>
  <c r="AS1454" i="33"/>
  <c r="AT1454" i="33"/>
  <c r="AU1454" i="33"/>
  <c r="AV1454" i="33"/>
  <c r="Y1446" i="33"/>
  <c r="AX1446" i="33"/>
  <c r="AS1446" i="33"/>
  <c r="AT1446" i="33"/>
  <c r="AU1446" i="33"/>
  <c r="AV1446" i="33"/>
  <c r="V1438" i="33"/>
  <c r="AX1438" i="33"/>
  <c r="AS1438" i="33"/>
  <c r="AT1438" i="33"/>
  <c r="AU1438" i="33"/>
  <c r="AV1438" i="33"/>
  <c r="AX1430" i="33"/>
  <c r="AS1430" i="33"/>
  <c r="AT1430" i="33"/>
  <c r="AU1430" i="33"/>
  <c r="AV1430" i="33"/>
  <c r="AX1422" i="33"/>
  <c r="AS1422" i="33"/>
  <c r="AT1422" i="33"/>
  <c r="AU1422" i="33"/>
  <c r="AV1422" i="33"/>
  <c r="AW1422" i="33"/>
  <c r="AX1414" i="33"/>
  <c r="AS1414" i="33"/>
  <c r="AT1414" i="33"/>
  <c r="AU1414" i="33"/>
  <c r="AV1414" i="33"/>
  <c r="AW1414" i="33"/>
  <c r="AX1406" i="33"/>
  <c r="AS1406" i="33"/>
  <c r="AT1406" i="33"/>
  <c r="AU1406" i="33"/>
  <c r="AV1406" i="33"/>
  <c r="AW1406" i="33"/>
  <c r="AX1398" i="33"/>
  <c r="AS1398" i="33"/>
  <c r="AT1398" i="33"/>
  <c r="AU1398" i="33"/>
  <c r="AV1398" i="33"/>
  <c r="AW1398" i="33"/>
  <c r="AX1390" i="33"/>
  <c r="AS1390" i="33"/>
  <c r="AT1390" i="33"/>
  <c r="AU1390" i="33"/>
  <c r="AV1390" i="33"/>
  <c r="AW1390" i="33"/>
  <c r="AX1382" i="33"/>
  <c r="AS1382" i="33"/>
  <c r="AT1382" i="33"/>
  <c r="AU1382" i="33"/>
  <c r="AV1382" i="33"/>
  <c r="AW1382" i="33"/>
  <c r="AX1374" i="33"/>
  <c r="AS1374" i="33"/>
  <c r="AT1374" i="33"/>
  <c r="AU1374" i="33"/>
  <c r="AV1374" i="33"/>
  <c r="AW1374" i="33"/>
  <c r="AX1366" i="33"/>
  <c r="AS1366" i="33"/>
  <c r="AT1366" i="33"/>
  <c r="AU1366" i="33"/>
  <c r="AV1366" i="33"/>
  <c r="AW1366" i="33"/>
  <c r="AX1358" i="33"/>
  <c r="AS1358" i="33"/>
  <c r="AT1358" i="33"/>
  <c r="AU1358" i="33"/>
  <c r="AV1358" i="33"/>
  <c r="AW1358" i="33"/>
  <c r="AX1350" i="33"/>
  <c r="AS1350" i="33"/>
  <c r="AT1350" i="33"/>
  <c r="AU1350" i="33"/>
  <c r="AV1350" i="33"/>
  <c r="AW1350" i="33"/>
  <c r="AX1342" i="33"/>
  <c r="AS1342" i="33"/>
  <c r="AT1342" i="33"/>
  <c r="AU1342" i="33"/>
  <c r="AV1342" i="33"/>
  <c r="AW1342" i="33"/>
  <c r="AX1334" i="33"/>
  <c r="AS1334" i="33"/>
  <c r="AT1334" i="33"/>
  <c r="AU1334" i="33"/>
  <c r="AV1334" i="33"/>
  <c r="AW1334" i="33"/>
  <c r="AX1326" i="33"/>
  <c r="AS1326" i="33"/>
  <c r="AT1326" i="33"/>
  <c r="AU1326" i="33"/>
  <c r="AV1326" i="33"/>
  <c r="AW1326" i="33"/>
  <c r="AX1318" i="33"/>
  <c r="AS1318" i="33"/>
  <c r="AT1318" i="33"/>
  <c r="AU1318" i="33"/>
  <c r="AV1318" i="33"/>
  <c r="AW1318" i="33"/>
  <c r="AX1310" i="33"/>
  <c r="AS1310" i="33"/>
  <c r="AT1310" i="33"/>
  <c r="AU1310" i="33"/>
  <c r="AV1310" i="33"/>
  <c r="AW1310" i="33"/>
  <c r="AX1302" i="33"/>
  <c r="AS1302" i="33"/>
  <c r="AT1302" i="33"/>
  <c r="AU1302" i="33"/>
  <c r="AV1302" i="33"/>
  <c r="AW1302" i="33"/>
  <c r="AX1294" i="33"/>
  <c r="AS1294" i="33"/>
  <c r="AT1294" i="33"/>
  <c r="AU1294" i="33"/>
  <c r="AV1294" i="33"/>
  <c r="AW1294" i="33"/>
  <c r="AX1286" i="33"/>
  <c r="AS1286" i="33"/>
  <c r="AT1286" i="33"/>
  <c r="AU1286" i="33"/>
  <c r="AV1286" i="33"/>
  <c r="AW1286" i="33"/>
  <c r="AX1278" i="33"/>
  <c r="AS1278" i="33"/>
  <c r="AT1278" i="33"/>
  <c r="AU1278" i="33"/>
  <c r="AV1278" i="33"/>
  <c r="AW1278" i="33"/>
  <c r="AX1270" i="33"/>
  <c r="AS1270" i="33"/>
  <c r="AT1270" i="33"/>
  <c r="AU1270" i="33"/>
  <c r="AV1270" i="33"/>
  <c r="AW1270" i="33"/>
  <c r="AX1262" i="33"/>
  <c r="AS1262" i="33"/>
  <c r="AT1262" i="33"/>
  <c r="AU1262" i="33"/>
  <c r="AV1262" i="33"/>
  <c r="AW1262" i="33"/>
  <c r="AX1254" i="33"/>
  <c r="AS1254" i="33"/>
  <c r="AT1254" i="33"/>
  <c r="AU1254" i="33"/>
  <c r="AV1254" i="33"/>
  <c r="AW1254" i="33"/>
  <c r="AX1246" i="33"/>
  <c r="AS1246" i="33"/>
  <c r="AT1246" i="33"/>
  <c r="AU1246" i="33"/>
  <c r="AV1246" i="33"/>
  <c r="AW1246" i="33"/>
  <c r="AS1238" i="33"/>
  <c r="AT1238" i="33"/>
  <c r="AU1238" i="33"/>
  <c r="AV1238" i="33"/>
  <c r="AW1238" i="33"/>
  <c r="AX1238" i="33"/>
  <c r="AS1230" i="33"/>
  <c r="AT1230" i="33"/>
  <c r="AU1230" i="33"/>
  <c r="AV1230" i="33"/>
  <c r="AW1230" i="33"/>
  <c r="AX1230" i="33"/>
  <c r="AS1222" i="33"/>
  <c r="AT1222" i="33"/>
  <c r="AU1222" i="33"/>
  <c r="AV1222" i="33"/>
  <c r="AW1222" i="33"/>
  <c r="AX1222" i="33"/>
  <c r="AS1214" i="33"/>
  <c r="AT1214" i="33"/>
  <c r="AU1214" i="33"/>
  <c r="AV1214" i="33"/>
  <c r="AW1214" i="33"/>
  <c r="AX1214" i="33"/>
  <c r="AS1206" i="33"/>
  <c r="AT1206" i="33"/>
  <c r="AU1206" i="33"/>
  <c r="AV1206" i="33"/>
  <c r="AW1206" i="33"/>
  <c r="AX1206" i="33"/>
  <c r="AS1198" i="33"/>
  <c r="AT1198" i="33"/>
  <c r="AU1198" i="33"/>
  <c r="AV1198" i="33"/>
  <c r="AW1198" i="33"/>
  <c r="AX1198" i="33"/>
  <c r="AS1190" i="33"/>
  <c r="AT1190" i="33"/>
  <c r="AU1190" i="33"/>
  <c r="AV1190" i="33"/>
  <c r="AW1190" i="33"/>
  <c r="AX1190" i="33"/>
  <c r="AW3" i="33"/>
  <c r="AW1670" i="33"/>
  <c r="AW1638" i="33"/>
  <c r="AU1617" i="33"/>
  <c r="AW1606" i="33"/>
  <c r="AU1585" i="33"/>
  <c r="AW1574" i="33"/>
  <c r="AU1553" i="33"/>
  <c r="AW1542" i="33"/>
  <c r="AU1521" i="33"/>
  <c r="AW1510" i="33"/>
  <c r="AU1489" i="33"/>
  <c r="AW1478" i="33"/>
  <c r="AU1457" i="33"/>
  <c r="AW1446" i="33"/>
  <c r="AW1685" i="33"/>
  <c r="AX1685" i="33"/>
  <c r="W1677" i="33"/>
  <c r="AW1677" i="33"/>
  <c r="AX1677" i="33"/>
  <c r="AW1669" i="33"/>
  <c r="AX1669" i="33"/>
  <c r="AS1669" i="33"/>
  <c r="AT1669" i="33"/>
  <c r="W1661" i="33"/>
  <c r="AW1661" i="33"/>
  <c r="AX1661" i="33"/>
  <c r="AV1653" i="33"/>
  <c r="AW1653" i="33"/>
  <c r="AX1653" i="33"/>
  <c r="W1645" i="33"/>
  <c r="AV1645" i="33"/>
  <c r="AW1645" i="33"/>
  <c r="AX1645" i="33"/>
  <c r="AS1645" i="33"/>
  <c r="AT1645" i="33"/>
  <c r="AV1637" i="33"/>
  <c r="AW1637" i="33"/>
  <c r="AX1637" i="33"/>
  <c r="AS1637" i="33"/>
  <c r="AT1637" i="33"/>
  <c r="W1629" i="33"/>
  <c r="AV1629" i="33"/>
  <c r="AW1629" i="33"/>
  <c r="AX1629" i="33"/>
  <c r="AS1629" i="33"/>
  <c r="AT1629" i="33"/>
  <c r="AV1621" i="33"/>
  <c r="AW1621" i="33"/>
  <c r="AX1621" i="33"/>
  <c r="AS1621" i="33"/>
  <c r="AT1621" i="33"/>
  <c r="W1613" i="33"/>
  <c r="AV1613" i="33"/>
  <c r="AW1613" i="33"/>
  <c r="AX1613" i="33"/>
  <c r="AS1613" i="33"/>
  <c r="AT1613" i="33"/>
  <c r="AV1605" i="33"/>
  <c r="AW1605" i="33"/>
  <c r="AX1605" i="33"/>
  <c r="AS1605" i="33"/>
  <c r="AT1605" i="33"/>
  <c r="AV1597" i="33"/>
  <c r="AW1597" i="33"/>
  <c r="AX1597" i="33"/>
  <c r="AS1597" i="33"/>
  <c r="AT1597" i="33"/>
  <c r="AV1589" i="33"/>
  <c r="AW1589" i="33"/>
  <c r="AX1589" i="33"/>
  <c r="AS1589" i="33"/>
  <c r="AT1589" i="33"/>
  <c r="AV1581" i="33"/>
  <c r="AW1581" i="33"/>
  <c r="AX1581" i="33"/>
  <c r="AS1581" i="33"/>
  <c r="AT1581" i="33"/>
  <c r="AV1573" i="33"/>
  <c r="AW1573" i="33"/>
  <c r="AX1573" i="33"/>
  <c r="AS1573" i="33"/>
  <c r="AT1573" i="33"/>
  <c r="AV1565" i="33"/>
  <c r="AW1565" i="33"/>
  <c r="AX1565" i="33"/>
  <c r="AS1565" i="33"/>
  <c r="AT1565" i="33"/>
  <c r="AV1557" i="33"/>
  <c r="AW1557" i="33"/>
  <c r="AX1557" i="33"/>
  <c r="AS1557" i="33"/>
  <c r="AT1557" i="33"/>
  <c r="AV1549" i="33"/>
  <c r="AW1549" i="33"/>
  <c r="AX1549" i="33"/>
  <c r="AS1549" i="33"/>
  <c r="AT1549" i="33"/>
  <c r="AV1541" i="33"/>
  <c r="AW1541" i="33"/>
  <c r="AX1541" i="33"/>
  <c r="AS1541" i="33"/>
  <c r="AT1541" i="33"/>
  <c r="W1533" i="33"/>
  <c r="AV1533" i="33"/>
  <c r="AW1533" i="33"/>
  <c r="AX1533" i="33"/>
  <c r="AS1533" i="33"/>
  <c r="AT1533" i="33"/>
  <c r="AV1525" i="33"/>
  <c r="AW1525" i="33"/>
  <c r="AX1525" i="33"/>
  <c r="AS1525" i="33"/>
  <c r="AT1525" i="33"/>
  <c r="AV1517" i="33"/>
  <c r="AW1517" i="33"/>
  <c r="AX1517" i="33"/>
  <c r="AS1517" i="33"/>
  <c r="AT1517" i="33"/>
  <c r="AV1509" i="33"/>
  <c r="AW1509" i="33"/>
  <c r="AX1509" i="33"/>
  <c r="AS1509" i="33"/>
  <c r="AT1509" i="33"/>
  <c r="AV1501" i="33"/>
  <c r="AW1501" i="33"/>
  <c r="AX1501" i="33"/>
  <c r="AS1501" i="33"/>
  <c r="AT1501" i="33"/>
  <c r="AV1493" i="33"/>
  <c r="AW1493" i="33"/>
  <c r="AX1493" i="33"/>
  <c r="AS1493" i="33"/>
  <c r="AT1493" i="33"/>
  <c r="AV1485" i="33"/>
  <c r="AW1485" i="33"/>
  <c r="AX1485" i="33"/>
  <c r="AS1485" i="33"/>
  <c r="AT1485" i="33"/>
  <c r="AV1477" i="33"/>
  <c r="AW1477" i="33"/>
  <c r="AX1477" i="33"/>
  <c r="AS1477" i="33"/>
  <c r="AT1477" i="33"/>
  <c r="W1469" i="33"/>
  <c r="AV1469" i="33"/>
  <c r="AW1469" i="33"/>
  <c r="AX1469" i="33"/>
  <c r="AS1469" i="33"/>
  <c r="AT1469" i="33"/>
  <c r="AV1461" i="33"/>
  <c r="AW1461" i="33"/>
  <c r="AX1461" i="33"/>
  <c r="AS1461" i="33"/>
  <c r="AT1461" i="33"/>
  <c r="W1453" i="33"/>
  <c r="AV1453" i="33"/>
  <c r="AW1453" i="33"/>
  <c r="AX1453" i="33"/>
  <c r="AS1453" i="33"/>
  <c r="AT1453" i="33"/>
  <c r="AV1445" i="33"/>
  <c r="AW1445" i="33"/>
  <c r="AX1445" i="33"/>
  <c r="AS1445" i="33"/>
  <c r="AT1445" i="33"/>
  <c r="W1437" i="33"/>
  <c r="AV1437" i="33"/>
  <c r="AW1437" i="33"/>
  <c r="AX1437" i="33"/>
  <c r="AS1437" i="33"/>
  <c r="AT1437" i="33"/>
  <c r="AV1429" i="33"/>
  <c r="AW1429" i="33"/>
  <c r="AX1429" i="33"/>
  <c r="AS1429" i="33"/>
  <c r="AT1429" i="33"/>
  <c r="AU1429" i="33"/>
  <c r="AV1421" i="33"/>
  <c r="AW1421" i="33"/>
  <c r="AX1421" i="33"/>
  <c r="AS1421" i="33"/>
  <c r="AT1421" i="33"/>
  <c r="AU1421" i="33"/>
  <c r="AV1413" i="33"/>
  <c r="AW1413" i="33"/>
  <c r="AX1413" i="33"/>
  <c r="AS1413" i="33"/>
  <c r="AT1413" i="33"/>
  <c r="AU1413" i="33"/>
  <c r="AV1405" i="33"/>
  <c r="AW1405" i="33"/>
  <c r="AX1405" i="33"/>
  <c r="AS1405" i="33"/>
  <c r="AT1405" i="33"/>
  <c r="AU1405" i="33"/>
  <c r="AV1397" i="33"/>
  <c r="AW1397" i="33"/>
  <c r="AX1397" i="33"/>
  <c r="AS1397" i="33"/>
  <c r="AT1397" i="33"/>
  <c r="AU1397" i="33"/>
  <c r="AV1389" i="33"/>
  <c r="AW1389" i="33"/>
  <c r="AX1389" i="33"/>
  <c r="AS1389" i="33"/>
  <c r="AT1389" i="33"/>
  <c r="AU1389" i="33"/>
  <c r="AV1381" i="33"/>
  <c r="AW1381" i="33"/>
  <c r="AX1381" i="33"/>
  <c r="AS1381" i="33"/>
  <c r="AT1381" i="33"/>
  <c r="AU1381" i="33"/>
  <c r="AV1373" i="33"/>
  <c r="AW1373" i="33"/>
  <c r="AX1373" i="33"/>
  <c r="AS1373" i="33"/>
  <c r="AT1373" i="33"/>
  <c r="AU1373" i="33"/>
  <c r="AV1365" i="33"/>
  <c r="AW1365" i="33"/>
  <c r="AX1365" i="33"/>
  <c r="AS1365" i="33"/>
  <c r="AT1365" i="33"/>
  <c r="AU1365" i="33"/>
  <c r="AV1357" i="33"/>
  <c r="AW1357" i="33"/>
  <c r="AX1357" i="33"/>
  <c r="AS1357" i="33"/>
  <c r="AT1357" i="33"/>
  <c r="AU1357" i="33"/>
  <c r="AV1349" i="33"/>
  <c r="AW1349" i="33"/>
  <c r="AX1349" i="33"/>
  <c r="AS1349" i="33"/>
  <c r="AT1349" i="33"/>
  <c r="AU1349" i="33"/>
  <c r="AV1341" i="33"/>
  <c r="AW1341" i="33"/>
  <c r="AX1341" i="33"/>
  <c r="AS1341" i="33"/>
  <c r="AT1341" i="33"/>
  <c r="AU1341" i="33"/>
  <c r="AV1333" i="33"/>
  <c r="AW1333" i="33"/>
  <c r="AX1333" i="33"/>
  <c r="AS1333" i="33"/>
  <c r="AT1333" i="33"/>
  <c r="AU1333" i="33"/>
  <c r="AV1325" i="33"/>
  <c r="AW1325" i="33"/>
  <c r="AX1325" i="33"/>
  <c r="AS1325" i="33"/>
  <c r="AT1325" i="33"/>
  <c r="AU1325" i="33"/>
  <c r="AV1317" i="33"/>
  <c r="AW1317" i="33"/>
  <c r="AX1317" i="33"/>
  <c r="AS1317" i="33"/>
  <c r="AT1317" i="33"/>
  <c r="AU1317" i="33"/>
  <c r="AV1309" i="33"/>
  <c r="AW1309" i="33"/>
  <c r="AX1309" i="33"/>
  <c r="AS1309" i="33"/>
  <c r="AT1309" i="33"/>
  <c r="AU1309" i="33"/>
  <c r="AV1301" i="33"/>
  <c r="AW1301" i="33"/>
  <c r="AX1301" i="33"/>
  <c r="AS1301" i="33"/>
  <c r="AT1301" i="33"/>
  <c r="AU1301" i="33"/>
  <c r="AV1293" i="33"/>
  <c r="AW1293" i="33"/>
  <c r="AX1293" i="33"/>
  <c r="AS1293" i="33"/>
  <c r="AT1293" i="33"/>
  <c r="AU1293" i="33"/>
  <c r="AV1285" i="33"/>
  <c r="AW1285" i="33"/>
  <c r="AX1285" i="33"/>
  <c r="AS1285" i="33"/>
  <c r="AT1285" i="33"/>
  <c r="AU1285" i="33"/>
  <c r="AV1277" i="33"/>
  <c r="AW1277" i="33"/>
  <c r="AX1277" i="33"/>
  <c r="AS1277" i="33"/>
  <c r="AT1277" i="33"/>
  <c r="AU1277" i="33"/>
  <c r="AV1269" i="33"/>
  <c r="AW1269" i="33"/>
  <c r="AX1269" i="33"/>
  <c r="AS1269" i="33"/>
  <c r="AT1269" i="33"/>
  <c r="AU1269" i="33"/>
  <c r="AV1261" i="33"/>
  <c r="AW1261" i="33"/>
  <c r="AX1261" i="33"/>
  <c r="AS1261" i="33"/>
  <c r="AT1261" i="33"/>
  <c r="AU1261" i="33"/>
  <c r="AV1253" i="33"/>
  <c r="AW1253" i="33"/>
  <c r="AX1253" i="33"/>
  <c r="AS1253" i="33"/>
  <c r="AT1253" i="33"/>
  <c r="AU1253" i="33"/>
  <c r="AV1245" i="33"/>
  <c r="AW1245" i="33"/>
  <c r="AX1245" i="33"/>
  <c r="AS1245" i="33"/>
  <c r="AT1245" i="33"/>
  <c r="AU1245" i="33"/>
  <c r="AX1237" i="33"/>
  <c r="AS1237" i="33"/>
  <c r="AT1237" i="33"/>
  <c r="AU1237" i="33"/>
  <c r="AV1237" i="33"/>
  <c r="AW1237" i="33"/>
  <c r="AX1229" i="33"/>
  <c r="AS1229" i="33"/>
  <c r="AT1229" i="33"/>
  <c r="AU1229" i="33"/>
  <c r="AV1229" i="33"/>
  <c r="AW1229" i="33"/>
  <c r="AX1221" i="33"/>
  <c r="AS1221" i="33"/>
  <c r="AT1221" i="33"/>
  <c r="AU1221" i="33"/>
  <c r="AV1221" i="33"/>
  <c r="AW1221" i="33"/>
  <c r="AX1213" i="33"/>
  <c r="AS1213" i="33"/>
  <c r="AT1213" i="33"/>
  <c r="AU1213" i="33"/>
  <c r="AV1213" i="33"/>
  <c r="AW1213" i="33"/>
  <c r="AX1205" i="33"/>
  <c r="AS1205" i="33"/>
  <c r="AT1205" i="33"/>
  <c r="AU1205" i="33"/>
  <c r="AV1205" i="33"/>
  <c r="AW1205" i="33"/>
  <c r="AX1197" i="33"/>
  <c r="AS1197" i="33"/>
  <c r="AT1197" i="33"/>
  <c r="AU1197" i="33"/>
  <c r="AV1197" i="33"/>
  <c r="AW1197" i="33"/>
  <c r="AX1189" i="33"/>
  <c r="AS1189" i="33"/>
  <c r="AT1189" i="33"/>
  <c r="AU1189" i="33"/>
  <c r="AV1189" i="33"/>
  <c r="AW1189" i="33"/>
  <c r="AX3" i="33"/>
  <c r="AU1669" i="33"/>
  <c r="AW1658" i="33"/>
  <c r="AS1648" i="33"/>
  <c r="AU1637" i="33"/>
  <c r="AW1626" i="33"/>
  <c r="AS1616" i="33"/>
  <c r="AU1605" i="33"/>
  <c r="AW1594" i="33"/>
  <c r="AS1584" i="33"/>
  <c r="AU1573" i="33"/>
  <c r="AW1562" i="33"/>
  <c r="AS1552" i="33"/>
  <c r="AU1541" i="33"/>
  <c r="AW1530" i="33"/>
  <c r="AS1520" i="33"/>
  <c r="AU1509" i="33"/>
  <c r="AW1498" i="33"/>
  <c r="AS1488" i="33"/>
  <c r="AU1477" i="33"/>
  <c r="AW1466" i="33"/>
  <c r="AS1456" i="33"/>
  <c r="AU1445" i="33"/>
  <c r="AW1434" i="33"/>
  <c r="AX1177" i="33"/>
  <c r="AS1177" i="33"/>
  <c r="AT1177" i="33"/>
  <c r="AU1177" i="33"/>
  <c r="AV1177" i="33"/>
  <c r="AW1177" i="33"/>
  <c r="AX1169" i="33"/>
  <c r="AS1169" i="33"/>
  <c r="AT1169" i="33"/>
  <c r="AU1169" i="33"/>
  <c r="AV1169" i="33"/>
  <c r="AW1169" i="33"/>
  <c r="AX1161" i="33"/>
  <c r="AS1161" i="33"/>
  <c r="AT1161" i="33"/>
  <c r="AU1161" i="33"/>
  <c r="AV1161" i="33"/>
  <c r="AW1161" i="33"/>
  <c r="AX1153" i="33"/>
  <c r="AS1153" i="33"/>
  <c r="AT1153" i="33"/>
  <c r="AU1153" i="33"/>
  <c r="AV1153" i="33"/>
  <c r="AW1153" i="33"/>
  <c r="AX1145" i="33"/>
  <c r="AS1145" i="33"/>
  <c r="AT1145" i="33"/>
  <c r="AU1145" i="33"/>
  <c r="AV1145" i="33"/>
  <c r="AW1145" i="33"/>
  <c r="AX1137" i="33"/>
  <c r="AS1137" i="33"/>
  <c r="AT1137" i="33"/>
  <c r="AU1137" i="33"/>
  <c r="AV1137" i="33"/>
  <c r="AW1137" i="33"/>
  <c r="AX1129" i="33"/>
  <c r="AS1129" i="33"/>
  <c r="AT1129" i="33"/>
  <c r="AU1129" i="33"/>
  <c r="AV1129" i="33"/>
  <c r="AW1129" i="33"/>
  <c r="AX1121" i="33"/>
  <c r="AS1121" i="33"/>
  <c r="AT1121" i="33"/>
  <c r="AU1121" i="33"/>
  <c r="AV1121" i="33"/>
  <c r="AW1121" i="33"/>
  <c r="AX1113" i="33"/>
  <c r="AS1113" i="33"/>
  <c r="AT1113" i="33"/>
  <c r="AU1113" i="33"/>
  <c r="AV1113" i="33"/>
  <c r="AW1113" i="33"/>
  <c r="AX1105" i="33"/>
  <c r="AS1105" i="33"/>
  <c r="AT1105" i="33"/>
  <c r="AU1105" i="33"/>
  <c r="AV1105" i="33"/>
  <c r="AW1105" i="33"/>
  <c r="AX1097" i="33"/>
  <c r="AS1097" i="33"/>
  <c r="AT1097" i="33"/>
  <c r="AU1097" i="33"/>
  <c r="AV1097" i="33"/>
  <c r="AW1097" i="33"/>
  <c r="AX1089" i="33"/>
  <c r="AS1089" i="33"/>
  <c r="AT1089" i="33"/>
  <c r="AU1089" i="33"/>
  <c r="AV1089" i="33"/>
  <c r="AW1089" i="33"/>
  <c r="AX1081" i="33"/>
  <c r="AS1081" i="33"/>
  <c r="AT1081" i="33"/>
  <c r="AU1081" i="33"/>
  <c r="AV1081" i="33"/>
  <c r="AW1081" i="33"/>
  <c r="AX1073" i="33"/>
  <c r="AS1073" i="33"/>
  <c r="AT1073" i="33"/>
  <c r="AU1073" i="33"/>
  <c r="AV1073" i="33"/>
  <c r="AW1073" i="33"/>
  <c r="AX1065" i="33"/>
  <c r="AS1065" i="33"/>
  <c r="AT1065" i="33"/>
  <c r="AU1065" i="33"/>
  <c r="AV1065" i="33"/>
  <c r="AW1065" i="33"/>
  <c r="AX1057" i="33"/>
  <c r="AS1057" i="33"/>
  <c r="AT1057" i="33"/>
  <c r="AU1057" i="33"/>
  <c r="AV1057" i="33"/>
  <c r="AW1057" i="33"/>
  <c r="AX1049" i="33"/>
  <c r="AS1049" i="33"/>
  <c r="AT1049" i="33"/>
  <c r="AU1049" i="33"/>
  <c r="AV1049" i="33"/>
  <c r="AW1049" i="33"/>
  <c r="AX1041" i="33"/>
  <c r="AS1041" i="33"/>
  <c r="AT1041" i="33"/>
  <c r="AU1041" i="33"/>
  <c r="AV1041" i="33"/>
  <c r="AW1041" i="33"/>
  <c r="AX1033" i="33"/>
  <c r="AS1033" i="33"/>
  <c r="AT1033" i="33"/>
  <c r="AU1033" i="33"/>
  <c r="AV1033" i="33"/>
  <c r="AW1033" i="33"/>
  <c r="AX1025" i="33"/>
  <c r="AS1025" i="33"/>
  <c r="AT1025" i="33"/>
  <c r="AU1025" i="33"/>
  <c r="AV1025" i="33"/>
  <c r="AW1025" i="33"/>
  <c r="AX1017" i="33"/>
  <c r="AS1017" i="33"/>
  <c r="AT1017" i="33"/>
  <c r="AU1017" i="33"/>
  <c r="AV1017" i="33"/>
  <c r="AW1017" i="33"/>
  <c r="AX1009" i="33"/>
  <c r="AS1009" i="33"/>
  <c r="AT1009" i="33"/>
  <c r="AU1009" i="33"/>
  <c r="AV1009" i="33"/>
  <c r="AW1009" i="33"/>
  <c r="AX1001" i="33"/>
  <c r="AS1001" i="33"/>
  <c r="AT1001" i="33"/>
  <c r="AU1001" i="33"/>
  <c r="AV1001" i="33"/>
  <c r="AW1001" i="33"/>
  <c r="AX993" i="33"/>
  <c r="AS993" i="33"/>
  <c r="AT993" i="33"/>
  <c r="AU993" i="33"/>
  <c r="AV993" i="33"/>
  <c r="AW993" i="33"/>
  <c r="AX985" i="33"/>
  <c r="AS985" i="33"/>
  <c r="AT985" i="33"/>
  <c r="AU985" i="33"/>
  <c r="AV985" i="33"/>
  <c r="AW985" i="33"/>
  <c r="AX977" i="33"/>
  <c r="AS977" i="33"/>
  <c r="AT977" i="33"/>
  <c r="AU977" i="33"/>
  <c r="AV977" i="33"/>
  <c r="AW977" i="33"/>
  <c r="AX969" i="33"/>
  <c r="AS969" i="33"/>
  <c r="AT969" i="33"/>
  <c r="AU969" i="33"/>
  <c r="AV969" i="33"/>
  <c r="AW969" i="33"/>
  <c r="AX961" i="33"/>
  <c r="AS961" i="33"/>
  <c r="AT961" i="33"/>
  <c r="AU961" i="33"/>
  <c r="AV961" i="33"/>
  <c r="AW961" i="33"/>
  <c r="AX953" i="33"/>
  <c r="AS953" i="33"/>
  <c r="AT953" i="33"/>
  <c r="AU953" i="33"/>
  <c r="AV953" i="33"/>
  <c r="AW953" i="33"/>
  <c r="AX945" i="33"/>
  <c r="AS945" i="33"/>
  <c r="AT945" i="33"/>
  <c r="AU945" i="33"/>
  <c r="AV945" i="33"/>
  <c r="AW945" i="33"/>
  <c r="AX937" i="33"/>
  <c r="AS937" i="33"/>
  <c r="AT937" i="33"/>
  <c r="AU937" i="33"/>
  <c r="AV937" i="33"/>
  <c r="AW937" i="33"/>
  <c r="AX929" i="33"/>
  <c r="AS929" i="33"/>
  <c r="AT929" i="33"/>
  <c r="AU929" i="33"/>
  <c r="AV929" i="33"/>
  <c r="AW929" i="33"/>
  <c r="AX921" i="33"/>
  <c r="AS921" i="33"/>
  <c r="AT921" i="33"/>
  <c r="AU921" i="33"/>
  <c r="AV921" i="33"/>
  <c r="AW921" i="33"/>
  <c r="AX913" i="33"/>
  <c r="AS913" i="33"/>
  <c r="AT913" i="33"/>
  <c r="AU913" i="33"/>
  <c r="AV913" i="33"/>
  <c r="AW913" i="33"/>
  <c r="AX905" i="33"/>
  <c r="AS905" i="33"/>
  <c r="AT905" i="33"/>
  <c r="AU905" i="33"/>
  <c r="AV905" i="33"/>
  <c r="AW905" i="33"/>
  <c r="AX897" i="33"/>
  <c r="AS897" i="33"/>
  <c r="AT897" i="33"/>
  <c r="AU897" i="33"/>
  <c r="AV897" i="33"/>
  <c r="AW897" i="33"/>
  <c r="AX889" i="33"/>
  <c r="AS889" i="33"/>
  <c r="AT889" i="33"/>
  <c r="AU889" i="33"/>
  <c r="AV889" i="33"/>
  <c r="AW889" i="33"/>
  <c r="AX881" i="33"/>
  <c r="AS881" i="33"/>
  <c r="AT881" i="33"/>
  <c r="AU881" i="33"/>
  <c r="AV881" i="33"/>
  <c r="AW881" i="33"/>
  <c r="AX873" i="33"/>
  <c r="AS873" i="33"/>
  <c r="AT873" i="33"/>
  <c r="AU873" i="33"/>
  <c r="AV873" i="33"/>
  <c r="AW873" i="33"/>
  <c r="AX865" i="33"/>
  <c r="AS865" i="33"/>
  <c r="AT865" i="33"/>
  <c r="AU865" i="33"/>
  <c r="AV865" i="33"/>
  <c r="AW865" i="33"/>
  <c r="AX857" i="33"/>
  <c r="AS857" i="33"/>
  <c r="AT857" i="33"/>
  <c r="AU857" i="33"/>
  <c r="AV857" i="33"/>
  <c r="AW857" i="33"/>
  <c r="AX849" i="33"/>
  <c r="AS849" i="33"/>
  <c r="AT849" i="33"/>
  <c r="AU849" i="33"/>
  <c r="AV849" i="33"/>
  <c r="AW849" i="33"/>
  <c r="AX841" i="33"/>
  <c r="AS841" i="33"/>
  <c r="AT841" i="33"/>
  <c r="AU841" i="33"/>
  <c r="AV841" i="33"/>
  <c r="AW841" i="33"/>
  <c r="AX833" i="33"/>
  <c r="AS833" i="33"/>
  <c r="AT833" i="33"/>
  <c r="AU833" i="33"/>
  <c r="AV833" i="33"/>
  <c r="AW833" i="33"/>
  <c r="AX825" i="33"/>
  <c r="AS825" i="33"/>
  <c r="AT825" i="33"/>
  <c r="AU825" i="33"/>
  <c r="AV825" i="33"/>
  <c r="AW825" i="33"/>
  <c r="AT817" i="33"/>
  <c r="AU817" i="33"/>
  <c r="AV817" i="33"/>
  <c r="AW817" i="33"/>
  <c r="AX817" i="33"/>
  <c r="AS817" i="33"/>
  <c r="AT809" i="33"/>
  <c r="AU809" i="33"/>
  <c r="AV809" i="33"/>
  <c r="AW809" i="33"/>
  <c r="AX809" i="33"/>
  <c r="AS809" i="33"/>
  <c r="AT801" i="33"/>
  <c r="AU801" i="33"/>
  <c r="AV801" i="33"/>
  <c r="AW801" i="33"/>
  <c r="AX801" i="33"/>
  <c r="AS801" i="33"/>
  <c r="AT793" i="33"/>
  <c r="AU793" i="33"/>
  <c r="AV793" i="33"/>
  <c r="AW793" i="33"/>
  <c r="AX793" i="33"/>
  <c r="AS793" i="33"/>
  <c r="AT785" i="33"/>
  <c r="AU785" i="33"/>
  <c r="AV785" i="33"/>
  <c r="AW785" i="33"/>
  <c r="AX785" i="33"/>
  <c r="AS785" i="33"/>
  <c r="AT777" i="33"/>
  <c r="AU777" i="33"/>
  <c r="AV777" i="33"/>
  <c r="AW777" i="33"/>
  <c r="AX777" i="33"/>
  <c r="AS777" i="33"/>
  <c r="AS769" i="33"/>
  <c r="AT769" i="33"/>
  <c r="AU769" i="33"/>
  <c r="AV769" i="33"/>
  <c r="AW769" i="33"/>
  <c r="AX769" i="33"/>
  <c r="AS761" i="33"/>
  <c r="AT761" i="33"/>
  <c r="AU761" i="33"/>
  <c r="AV761" i="33"/>
  <c r="AW761" i="33"/>
  <c r="AX761" i="33"/>
  <c r="AS753" i="33"/>
  <c r="AT753" i="33"/>
  <c r="AU753" i="33"/>
  <c r="AV753" i="33"/>
  <c r="AW753" i="33"/>
  <c r="AX753" i="33"/>
  <c r="AS745" i="33"/>
  <c r="AT745" i="33"/>
  <c r="AU745" i="33"/>
  <c r="AV745" i="33"/>
  <c r="AW745" i="33"/>
  <c r="AX745" i="33"/>
  <c r="AS737" i="33"/>
  <c r="AT737" i="33"/>
  <c r="AU737" i="33"/>
  <c r="AV737" i="33"/>
  <c r="AW737" i="33"/>
  <c r="AX737" i="33"/>
  <c r="AS729" i="33"/>
  <c r="AT729" i="33"/>
  <c r="AU729" i="33"/>
  <c r="AV729" i="33"/>
  <c r="AW729" i="33"/>
  <c r="AX729" i="33"/>
  <c r="AS721" i="33"/>
  <c r="AT721" i="33"/>
  <c r="AU721" i="33"/>
  <c r="AV721" i="33"/>
  <c r="AW721" i="33"/>
  <c r="AX721" i="33"/>
  <c r="AS713" i="33"/>
  <c r="AT713" i="33"/>
  <c r="AU713" i="33"/>
  <c r="AV713" i="33"/>
  <c r="AW713" i="33"/>
  <c r="AX713" i="33"/>
  <c r="AS705" i="33"/>
  <c r="AT705" i="33"/>
  <c r="AU705" i="33"/>
  <c r="AV705" i="33"/>
  <c r="AW705" i="33"/>
  <c r="AX705" i="33"/>
  <c r="AS697" i="33"/>
  <c r="AT697" i="33"/>
  <c r="AU697" i="33"/>
  <c r="AV697" i="33"/>
  <c r="AW697" i="33"/>
  <c r="AX697" i="33"/>
  <c r="AS689" i="33"/>
  <c r="AT689" i="33"/>
  <c r="AU689" i="33"/>
  <c r="AV689" i="33"/>
  <c r="AW689" i="33"/>
  <c r="AX689" i="33"/>
  <c r="AS681" i="33"/>
  <c r="AT681" i="33"/>
  <c r="AU681" i="33"/>
  <c r="AV681" i="33"/>
  <c r="AW681" i="33"/>
  <c r="AX681" i="33"/>
  <c r="AS673" i="33"/>
  <c r="AT673" i="33"/>
  <c r="AU673" i="33"/>
  <c r="AV673" i="33"/>
  <c r="AW673" i="33"/>
  <c r="AX673" i="33"/>
  <c r="AS665" i="33"/>
  <c r="AT665" i="33"/>
  <c r="AU665" i="33"/>
  <c r="AV665" i="33"/>
  <c r="AW665" i="33"/>
  <c r="AX665" i="33"/>
  <c r="AT657" i="33"/>
  <c r="AU657" i="33"/>
  <c r="AV657" i="33"/>
  <c r="AW657" i="33"/>
  <c r="AS657" i="33"/>
  <c r="AX657" i="33"/>
  <c r="AT649" i="33"/>
  <c r="AU649" i="33"/>
  <c r="AV649" i="33"/>
  <c r="AW649" i="33"/>
  <c r="AS649" i="33"/>
  <c r="AX649" i="33"/>
  <c r="AT641" i="33"/>
  <c r="AU641" i="33"/>
  <c r="AV641" i="33"/>
  <c r="AW641" i="33"/>
  <c r="AX641" i="33"/>
  <c r="AS641" i="33"/>
  <c r="AT633" i="33"/>
  <c r="AU633" i="33"/>
  <c r="AV633" i="33"/>
  <c r="AW633" i="33"/>
  <c r="AS633" i="33"/>
  <c r="AX633" i="33"/>
  <c r="AT625" i="33"/>
  <c r="AU625" i="33"/>
  <c r="AV625" i="33"/>
  <c r="AW625" i="33"/>
  <c r="AS625" i="33"/>
  <c r="AX625" i="33"/>
  <c r="AT617" i="33"/>
  <c r="AU617" i="33"/>
  <c r="AV617" i="33"/>
  <c r="AW617" i="33"/>
  <c r="AS617" i="33"/>
  <c r="AX617" i="33"/>
  <c r="AT609" i="33"/>
  <c r="AU609" i="33"/>
  <c r="AV609" i="33"/>
  <c r="AW609" i="33"/>
  <c r="AX609" i="33"/>
  <c r="AS609" i="33"/>
  <c r="AS601" i="33"/>
  <c r="AT601" i="33"/>
  <c r="AU601" i="33"/>
  <c r="AV601" i="33"/>
  <c r="AW601" i="33"/>
  <c r="AX601" i="33"/>
  <c r="AS593" i="33"/>
  <c r="AT593" i="33"/>
  <c r="AU593" i="33"/>
  <c r="AV593" i="33"/>
  <c r="AW593" i="33"/>
  <c r="AX593" i="33"/>
  <c r="AS585" i="33"/>
  <c r="AT585" i="33"/>
  <c r="AU585" i="33"/>
  <c r="AV585" i="33"/>
  <c r="AW585" i="33"/>
  <c r="AX585" i="33"/>
  <c r="AS577" i="33"/>
  <c r="AT577" i="33"/>
  <c r="AU577" i="33"/>
  <c r="AV577" i="33"/>
  <c r="AW577" i="33"/>
  <c r="AX577" i="33"/>
  <c r="AS569" i="33"/>
  <c r="AT569" i="33"/>
  <c r="AU569" i="33"/>
  <c r="AV569" i="33"/>
  <c r="AW569" i="33"/>
  <c r="AX569" i="33"/>
  <c r="AS561" i="33"/>
  <c r="AT561" i="33"/>
  <c r="AU561" i="33"/>
  <c r="AV561" i="33"/>
  <c r="AW561" i="33"/>
  <c r="AX561" i="33"/>
  <c r="AS553" i="33"/>
  <c r="AT553" i="33"/>
  <c r="AU553" i="33"/>
  <c r="AV553" i="33"/>
  <c r="AW553" i="33"/>
  <c r="AX553" i="33"/>
  <c r="AS545" i="33"/>
  <c r="AT545" i="33"/>
  <c r="AU545" i="33"/>
  <c r="AV545" i="33"/>
  <c r="AW545" i="33"/>
  <c r="AX545" i="33"/>
  <c r="AS537" i="33"/>
  <c r="AT537" i="33"/>
  <c r="AU537" i="33"/>
  <c r="AV537" i="33"/>
  <c r="AW537" i="33"/>
  <c r="AX537" i="33"/>
  <c r="AS529" i="33"/>
  <c r="AT529" i="33"/>
  <c r="AU529" i="33"/>
  <c r="AV529" i="33"/>
  <c r="AW529" i="33"/>
  <c r="AX529" i="33"/>
  <c r="AS521" i="33"/>
  <c r="AT521" i="33"/>
  <c r="AU521" i="33"/>
  <c r="AV521" i="33"/>
  <c r="AW521" i="33"/>
  <c r="AX521" i="33"/>
  <c r="AS513" i="33"/>
  <c r="AT513" i="33"/>
  <c r="AU513" i="33"/>
  <c r="AV513" i="33"/>
  <c r="AW513" i="33"/>
  <c r="AX513" i="33"/>
  <c r="AS505" i="33"/>
  <c r="AT505" i="33"/>
  <c r="AU505" i="33"/>
  <c r="AV505" i="33"/>
  <c r="AW505" i="33"/>
  <c r="AX505" i="33"/>
  <c r="AS497" i="33"/>
  <c r="AT497" i="33"/>
  <c r="AU497" i="33"/>
  <c r="AV497" i="33"/>
  <c r="AW497" i="33"/>
  <c r="AX497" i="33"/>
  <c r="AS489" i="33"/>
  <c r="AT489" i="33"/>
  <c r="AU489" i="33"/>
  <c r="AV489" i="33"/>
  <c r="AW489" i="33"/>
  <c r="AX489" i="33"/>
  <c r="AS481" i="33"/>
  <c r="AT481" i="33"/>
  <c r="AU481" i="33"/>
  <c r="AV481" i="33"/>
  <c r="AW481" i="33"/>
  <c r="AX481" i="33"/>
  <c r="AS473" i="33"/>
  <c r="AT473" i="33"/>
  <c r="AU473" i="33"/>
  <c r="AV473" i="33"/>
  <c r="AW473" i="33"/>
  <c r="AX473" i="33"/>
  <c r="AS465" i="33"/>
  <c r="AT465" i="33"/>
  <c r="AU465" i="33"/>
  <c r="AV465" i="33"/>
  <c r="AW465" i="33"/>
  <c r="AX465" i="33"/>
  <c r="AS457" i="33"/>
  <c r="AT457" i="33"/>
  <c r="AU457" i="33"/>
  <c r="AV457" i="33"/>
  <c r="AW457" i="33"/>
  <c r="AX457" i="33"/>
  <c r="AS449" i="33"/>
  <c r="AT449" i="33"/>
  <c r="AU449" i="33"/>
  <c r="AV449" i="33"/>
  <c r="AW449" i="33"/>
  <c r="AX449" i="33"/>
  <c r="AS441" i="33"/>
  <c r="AT441" i="33"/>
  <c r="AU441" i="33"/>
  <c r="AV441" i="33"/>
  <c r="AW441" i="33"/>
  <c r="AX441" i="33"/>
  <c r="AS433" i="33"/>
  <c r="AT433" i="33"/>
  <c r="AU433" i="33"/>
  <c r="AV433" i="33"/>
  <c r="AW433" i="33"/>
  <c r="AX433" i="33"/>
  <c r="AS425" i="33"/>
  <c r="AT425" i="33"/>
  <c r="AU425" i="33"/>
  <c r="AV425" i="33"/>
  <c r="AW425" i="33"/>
  <c r="AX425" i="33"/>
  <c r="AS417" i="33"/>
  <c r="AT417" i="33"/>
  <c r="AU417" i="33"/>
  <c r="AV417" i="33"/>
  <c r="AW417" i="33"/>
  <c r="AX417" i="33"/>
  <c r="AU409" i="33"/>
  <c r="AX409" i="33"/>
  <c r="AS409" i="33"/>
  <c r="AT409" i="33"/>
  <c r="AV409" i="33"/>
  <c r="AW409" i="33"/>
  <c r="AU401" i="33"/>
  <c r="AX401" i="33"/>
  <c r="AS401" i="33"/>
  <c r="AT401" i="33"/>
  <c r="AV401" i="33"/>
  <c r="AW401" i="33"/>
  <c r="AU393" i="33"/>
  <c r="AV393" i="33"/>
  <c r="AW393" i="33"/>
  <c r="AX393" i="33"/>
  <c r="AS393" i="33"/>
  <c r="AT393" i="33"/>
  <c r="AU385" i="33"/>
  <c r="AV385" i="33"/>
  <c r="AW385" i="33"/>
  <c r="AX385" i="33"/>
  <c r="AS385" i="33"/>
  <c r="AT385" i="33"/>
  <c r="AU377" i="33"/>
  <c r="AV377" i="33"/>
  <c r="AW377" i="33"/>
  <c r="AX377" i="33"/>
  <c r="AS377" i="33"/>
  <c r="AT377" i="33"/>
  <c r="AU369" i="33"/>
  <c r="AV369" i="33"/>
  <c r="AW369" i="33"/>
  <c r="AX369" i="33"/>
  <c r="AS369" i="33"/>
  <c r="AT369" i="33"/>
  <c r="AU361" i="33"/>
  <c r="AV361" i="33"/>
  <c r="AW361" i="33"/>
  <c r="AX361" i="33"/>
  <c r="AS361" i="33"/>
  <c r="AT361" i="33"/>
  <c r="AU353" i="33"/>
  <c r="AV353" i="33"/>
  <c r="AW353" i="33"/>
  <c r="AX353" i="33"/>
  <c r="AS353" i="33"/>
  <c r="AT353" i="33"/>
  <c r="AU345" i="33"/>
  <c r="AV345" i="33"/>
  <c r="AW345" i="33"/>
  <c r="AX345" i="33"/>
  <c r="AS345" i="33"/>
  <c r="AT345" i="33"/>
  <c r="AU337" i="33"/>
  <c r="AV337" i="33"/>
  <c r="AW337" i="33"/>
  <c r="AX337" i="33"/>
  <c r="AS337" i="33"/>
  <c r="AT337" i="33"/>
  <c r="AU329" i="33"/>
  <c r="AV329" i="33"/>
  <c r="AW329" i="33"/>
  <c r="AX329" i="33"/>
  <c r="AS329" i="33"/>
  <c r="AT329" i="33"/>
  <c r="AU321" i="33"/>
  <c r="AV321" i="33"/>
  <c r="AW321" i="33"/>
  <c r="AX321" i="33"/>
  <c r="AS321" i="33"/>
  <c r="AT321" i="33"/>
  <c r="AU313" i="33"/>
  <c r="AV313" i="33"/>
  <c r="AW313" i="33"/>
  <c r="AX313" i="33"/>
  <c r="AS313" i="33"/>
  <c r="AT313" i="33"/>
  <c r="AU305" i="33"/>
  <c r="AV305" i="33"/>
  <c r="AW305" i="33"/>
  <c r="AX305" i="33"/>
  <c r="AS305" i="33"/>
  <c r="AT305" i="33"/>
  <c r="AU297" i="33"/>
  <c r="AV297" i="33"/>
  <c r="AW297" i="33"/>
  <c r="AX297" i="33"/>
  <c r="AS297" i="33"/>
  <c r="AT297" i="33"/>
  <c r="AU289" i="33"/>
  <c r="AV289" i="33"/>
  <c r="AW289" i="33"/>
  <c r="AX289" i="33"/>
  <c r="AS289" i="33"/>
  <c r="AT289" i="33"/>
  <c r="AU281" i="33"/>
  <c r="AV281" i="33"/>
  <c r="AW281" i="33"/>
  <c r="AX281" i="33"/>
  <c r="AS281" i="33"/>
  <c r="AT281" i="33"/>
  <c r="AU273" i="33"/>
  <c r="AV273" i="33"/>
  <c r="AW273" i="33"/>
  <c r="AX273" i="33"/>
  <c r="AS273" i="33"/>
  <c r="AT273" i="33"/>
  <c r="AU265" i="33"/>
  <c r="AV265" i="33"/>
  <c r="AW265" i="33"/>
  <c r="AX265" i="33"/>
  <c r="AS265" i="33"/>
  <c r="AT265" i="33"/>
  <c r="AU257" i="33"/>
  <c r="AV257" i="33"/>
  <c r="AW257" i="33"/>
  <c r="AX257" i="33"/>
  <c r="AS257" i="33"/>
  <c r="AT257" i="33"/>
  <c r="AU249" i="33"/>
  <c r="AV249" i="33"/>
  <c r="AW249" i="33"/>
  <c r="AX249" i="33"/>
  <c r="AS249" i="33"/>
  <c r="AT249" i="33"/>
  <c r="AU241" i="33"/>
  <c r="AV241" i="33"/>
  <c r="AW241" i="33"/>
  <c r="AX241" i="33"/>
  <c r="AS241" i="33"/>
  <c r="AT241" i="33"/>
  <c r="AU233" i="33"/>
  <c r="AV233" i="33"/>
  <c r="AW233" i="33"/>
  <c r="AX233" i="33"/>
  <c r="AS233" i="33"/>
  <c r="AT233" i="33"/>
  <c r="AV225" i="33"/>
  <c r="AW225" i="33"/>
  <c r="AX225" i="33"/>
  <c r="AT225" i="33"/>
  <c r="AS225" i="33"/>
  <c r="AU225" i="33"/>
  <c r="AV217" i="33"/>
  <c r="AW217" i="33"/>
  <c r="AX217" i="33"/>
  <c r="AT217" i="33"/>
  <c r="AS217" i="33"/>
  <c r="AU217" i="33"/>
  <c r="AV209" i="33"/>
  <c r="AW209" i="33"/>
  <c r="AX209" i="33"/>
  <c r="AT209" i="33"/>
  <c r="AS209" i="33"/>
  <c r="AU209" i="33"/>
  <c r="AV201" i="33"/>
  <c r="AW201" i="33"/>
  <c r="AX201" i="33"/>
  <c r="AT201" i="33"/>
  <c r="AS201" i="33"/>
  <c r="AU201" i="33"/>
  <c r="AV193" i="33"/>
  <c r="AW193" i="33"/>
  <c r="AX193" i="33"/>
  <c r="AT193" i="33"/>
  <c r="AS193" i="33"/>
  <c r="AU193" i="33"/>
  <c r="AV185" i="33"/>
  <c r="AW185" i="33"/>
  <c r="AX185" i="33"/>
  <c r="AT185" i="33"/>
  <c r="AS185" i="33"/>
  <c r="AU185" i="33"/>
  <c r="AV177" i="33"/>
  <c r="AW177" i="33"/>
  <c r="AX177" i="33"/>
  <c r="AT177" i="33"/>
  <c r="AS177" i="33"/>
  <c r="AU177" i="33"/>
  <c r="AV169" i="33"/>
  <c r="AW169" i="33"/>
  <c r="AX169" i="33"/>
  <c r="AT169" i="33"/>
  <c r="AS169" i="33"/>
  <c r="AU169" i="33"/>
  <c r="AV161" i="33"/>
  <c r="AW161" i="33"/>
  <c r="AX161" i="33"/>
  <c r="AT161" i="33"/>
  <c r="AS161" i="33"/>
  <c r="AU161" i="33"/>
  <c r="AV153" i="33"/>
  <c r="AW153" i="33"/>
  <c r="AX153" i="33"/>
  <c r="AT153" i="33"/>
  <c r="AS153" i="33"/>
  <c r="AU153" i="33"/>
  <c r="AV145" i="33"/>
  <c r="AW145" i="33"/>
  <c r="AX145" i="33"/>
  <c r="AT145" i="33"/>
  <c r="AS145" i="33"/>
  <c r="AU145" i="33"/>
  <c r="AV137" i="33"/>
  <c r="AW137" i="33"/>
  <c r="AX137" i="33"/>
  <c r="AT137" i="33"/>
  <c r="AS137" i="33"/>
  <c r="AU137" i="33"/>
  <c r="AV129" i="33"/>
  <c r="AW129" i="33"/>
  <c r="AX129" i="33"/>
  <c r="AT129" i="33"/>
  <c r="AS129" i="33"/>
  <c r="AU129" i="33"/>
  <c r="AV121" i="33"/>
  <c r="AW121" i="33"/>
  <c r="AX121" i="33"/>
  <c r="AT121" i="33"/>
  <c r="AS121" i="33"/>
  <c r="AU121" i="33"/>
  <c r="AV113" i="33"/>
  <c r="AW113" i="33"/>
  <c r="AX113" i="33"/>
  <c r="AT113" i="33"/>
  <c r="AS113" i="33"/>
  <c r="AU113" i="33"/>
  <c r="AV105" i="33"/>
  <c r="AW105" i="33"/>
  <c r="AX105" i="33"/>
  <c r="AT105" i="33"/>
  <c r="AU105" i="33"/>
  <c r="AS105" i="33"/>
  <c r="AV97" i="33"/>
  <c r="AW97" i="33"/>
  <c r="AX97" i="33"/>
  <c r="AT97" i="33"/>
  <c r="AU97" i="33"/>
  <c r="AS97" i="33"/>
  <c r="AV89" i="33"/>
  <c r="AW89" i="33"/>
  <c r="AX89" i="33"/>
  <c r="AT89" i="33"/>
  <c r="AU89" i="33"/>
  <c r="AS89" i="33"/>
  <c r="AV81" i="33"/>
  <c r="AW81" i="33"/>
  <c r="AX81" i="33"/>
  <c r="AT81" i="33"/>
  <c r="AU81" i="33"/>
  <c r="AS81" i="33"/>
  <c r="AV73" i="33"/>
  <c r="AW73" i="33"/>
  <c r="AX73" i="33"/>
  <c r="AT73" i="33"/>
  <c r="AU73" i="33"/>
  <c r="AS73" i="33"/>
  <c r="AV65" i="33"/>
  <c r="AW65" i="33"/>
  <c r="AX65" i="33"/>
  <c r="AT65" i="33"/>
  <c r="AU65" i="33"/>
  <c r="AS65" i="33"/>
  <c r="AV57" i="33"/>
  <c r="AW57" i="33"/>
  <c r="AX57" i="33"/>
  <c r="AT57" i="33"/>
  <c r="AU57" i="33"/>
  <c r="AS57" i="33"/>
  <c r="AV49" i="33"/>
  <c r="AW49" i="33"/>
  <c r="AX49" i="33"/>
  <c r="AT49" i="33"/>
  <c r="AU49" i="33"/>
  <c r="AS49" i="33"/>
  <c r="AV41" i="33"/>
  <c r="AW41" i="33"/>
  <c r="AX41" i="33"/>
  <c r="AT41" i="33"/>
  <c r="AU41" i="33"/>
  <c r="AS41" i="33"/>
  <c r="AV33" i="33"/>
  <c r="AW33" i="33"/>
  <c r="AX33" i="33"/>
  <c r="AT33" i="33"/>
  <c r="AU33" i="33"/>
  <c r="AS33" i="33"/>
  <c r="AV25" i="33"/>
  <c r="AW25" i="33"/>
  <c r="AX25" i="33"/>
  <c r="AT25" i="33"/>
  <c r="AU25" i="33"/>
  <c r="AS25" i="33"/>
  <c r="AV17" i="33"/>
  <c r="AW17" i="33"/>
  <c r="AX17" i="33"/>
  <c r="AT17" i="33"/>
  <c r="AU17" i="33"/>
  <c r="AS17" i="33"/>
  <c r="AU9" i="33"/>
  <c r="AV9" i="33"/>
  <c r="AW9" i="33"/>
  <c r="AX9" i="33"/>
  <c r="AS9" i="33"/>
  <c r="AT9" i="33"/>
  <c r="U1684" i="33"/>
  <c r="AW1684" i="33"/>
  <c r="AX1684" i="33"/>
  <c r="AW1676" i="33"/>
  <c r="AX1676" i="33"/>
  <c r="Z1668" i="33"/>
  <c r="AW1668" i="33"/>
  <c r="AX1668" i="33"/>
  <c r="AW1660" i="33"/>
  <c r="AX1660" i="33"/>
  <c r="U1652" i="33"/>
  <c r="AV1652" i="33"/>
  <c r="AW1652" i="33"/>
  <c r="AX1652" i="33"/>
  <c r="AT1644" i="33"/>
  <c r="AU1644" i="33"/>
  <c r="AV1644" i="33"/>
  <c r="AW1644" i="33"/>
  <c r="AX1644" i="33"/>
  <c r="U1636" i="33"/>
  <c r="AT1636" i="33"/>
  <c r="AU1636" i="33"/>
  <c r="AV1636" i="33"/>
  <c r="AW1636" i="33"/>
  <c r="AX1636" i="33"/>
  <c r="AT1628" i="33"/>
  <c r="AU1628" i="33"/>
  <c r="AV1628" i="33"/>
  <c r="AW1628" i="33"/>
  <c r="AX1628" i="33"/>
  <c r="Z1620" i="33"/>
  <c r="AT1620" i="33"/>
  <c r="AU1620" i="33"/>
  <c r="AV1620" i="33"/>
  <c r="AW1620" i="33"/>
  <c r="AX1620" i="33"/>
  <c r="AT1612" i="33"/>
  <c r="AU1612" i="33"/>
  <c r="AV1612" i="33"/>
  <c r="AW1612" i="33"/>
  <c r="AX1612" i="33"/>
  <c r="U1604" i="33"/>
  <c r="AT1604" i="33"/>
  <c r="AU1604" i="33"/>
  <c r="AV1604" i="33"/>
  <c r="AW1604" i="33"/>
  <c r="AX1604" i="33"/>
  <c r="AT1596" i="33"/>
  <c r="AU1596" i="33"/>
  <c r="AV1596" i="33"/>
  <c r="AW1596" i="33"/>
  <c r="AX1596" i="33"/>
  <c r="Z1588" i="33"/>
  <c r="AT1588" i="33"/>
  <c r="AU1588" i="33"/>
  <c r="AV1588" i="33"/>
  <c r="AW1588" i="33"/>
  <c r="AX1588" i="33"/>
  <c r="AT1580" i="33"/>
  <c r="AU1580" i="33"/>
  <c r="AV1580" i="33"/>
  <c r="AW1580" i="33"/>
  <c r="AX1580" i="33"/>
  <c r="AT1572" i="33"/>
  <c r="AU1572" i="33"/>
  <c r="AV1572" i="33"/>
  <c r="AW1572" i="33"/>
  <c r="AX1572" i="33"/>
  <c r="AT1564" i="33"/>
  <c r="AU1564" i="33"/>
  <c r="AV1564" i="33"/>
  <c r="AW1564" i="33"/>
  <c r="AX1564" i="33"/>
  <c r="Z1556" i="33"/>
  <c r="AT1556" i="33"/>
  <c r="AU1556" i="33"/>
  <c r="AV1556" i="33"/>
  <c r="AW1556" i="33"/>
  <c r="AX1556" i="33"/>
  <c r="AT1548" i="33"/>
  <c r="AU1548" i="33"/>
  <c r="AV1548" i="33"/>
  <c r="AW1548" i="33"/>
  <c r="AX1548" i="33"/>
  <c r="AT1540" i="33"/>
  <c r="AU1540" i="33"/>
  <c r="AV1540" i="33"/>
  <c r="AW1540" i="33"/>
  <c r="AX1540" i="33"/>
  <c r="AT1532" i="33"/>
  <c r="AU1532" i="33"/>
  <c r="AV1532" i="33"/>
  <c r="AW1532" i="33"/>
  <c r="AX1532" i="33"/>
  <c r="Z1524" i="33"/>
  <c r="AT1524" i="33"/>
  <c r="AU1524" i="33"/>
  <c r="AV1524" i="33"/>
  <c r="AW1524" i="33"/>
  <c r="AX1524" i="33"/>
  <c r="AT1516" i="33"/>
  <c r="AU1516" i="33"/>
  <c r="AV1516" i="33"/>
  <c r="AW1516" i="33"/>
  <c r="AX1516" i="33"/>
  <c r="AT1508" i="33"/>
  <c r="AU1508" i="33"/>
  <c r="AV1508" i="33"/>
  <c r="AW1508" i="33"/>
  <c r="AX1508" i="33"/>
  <c r="AT1500" i="33"/>
  <c r="AU1500" i="33"/>
  <c r="AV1500" i="33"/>
  <c r="AW1500" i="33"/>
  <c r="AX1500" i="33"/>
  <c r="AT1492" i="33"/>
  <c r="AU1492" i="33"/>
  <c r="AV1492" i="33"/>
  <c r="AW1492" i="33"/>
  <c r="AX1492" i="33"/>
  <c r="AT1484" i="33"/>
  <c r="AU1484" i="33"/>
  <c r="AV1484" i="33"/>
  <c r="AW1484" i="33"/>
  <c r="AX1484" i="33"/>
  <c r="U1476" i="33"/>
  <c r="AT1476" i="33"/>
  <c r="AU1476" i="33"/>
  <c r="AV1476" i="33"/>
  <c r="AW1476" i="33"/>
  <c r="AX1476" i="33"/>
  <c r="AT1468" i="33"/>
  <c r="AU1468" i="33"/>
  <c r="AV1468" i="33"/>
  <c r="AW1468" i="33"/>
  <c r="AX1468" i="33"/>
  <c r="AT1460" i="33"/>
  <c r="AU1460" i="33"/>
  <c r="AV1460" i="33"/>
  <c r="AW1460" i="33"/>
  <c r="AX1460" i="33"/>
  <c r="AT1452" i="33"/>
  <c r="AU1452" i="33"/>
  <c r="AV1452" i="33"/>
  <c r="AW1452" i="33"/>
  <c r="AX1452" i="33"/>
  <c r="AT1444" i="33"/>
  <c r="AU1444" i="33"/>
  <c r="AV1444" i="33"/>
  <c r="AW1444" i="33"/>
  <c r="AX1444" i="33"/>
  <c r="AT1436" i="33"/>
  <c r="AU1436" i="33"/>
  <c r="AV1436" i="33"/>
  <c r="AW1436" i="33"/>
  <c r="AX1436" i="33"/>
  <c r="AT1428" i="33"/>
  <c r="AU1428" i="33"/>
  <c r="AV1428" i="33"/>
  <c r="AW1428" i="33"/>
  <c r="AX1428" i="33"/>
  <c r="AS1428" i="33"/>
  <c r="Z1420" i="33"/>
  <c r="AT1420" i="33"/>
  <c r="AU1420" i="33"/>
  <c r="AV1420" i="33"/>
  <c r="AW1420" i="33"/>
  <c r="AX1420" i="33"/>
  <c r="AS1420" i="33"/>
  <c r="AT1412" i="33"/>
  <c r="AU1412" i="33"/>
  <c r="AV1412" i="33"/>
  <c r="AW1412" i="33"/>
  <c r="AX1412" i="33"/>
  <c r="AS1412" i="33"/>
  <c r="A1404" i="33"/>
  <c r="C1404" i="33" s="1"/>
  <c r="AT1404" i="33"/>
  <c r="AU1404" i="33"/>
  <c r="AV1404" i="33"/>
  <c r="AW1404" i="33"/>
  <c r="AX1404" i="33"/>
  <c r="AS1404" i="33"/>
  <c r="Z1396" i="33"/>
  <c r="AT1396" i="33"/>
  <c r="AU1396" i="33"/>
  <c r="AV1396" i="33"/>
  <c r="AW1396" i="33"/>
  <c r="AX1396" i="33"/>
  <c r="AS1396" i="33"/>
  <c r="AT1388" i="33"/>
  <c r="AU1388" i="33"/>
  <c r="AV1388" i="33"/>
  <c r="AW1388" i="33"/>
  <c r="AX1388" i="33"/>
  <c r="AS1388" i="33"/>
  <c r="AT1380" i="33"/>
  <c r="AU1380" i="33"/>
  <c r="AV1380" i="33"/>
  <c r="AW1380" i="33"/>
  <c r="AX1380" i="33"/>
  <c r="AS1380" i="33"/>
  <c r="AT1372" i="33"/>
  <c r="AU1372" i="33"/>
  <c r="AV1372" i="33"/>
  <c r="AW1372" i="33"/>
  <c r="AX1372" i="33"/>
  <c r="AS1372" i="33"/>
  <c r="AT1364" i="33"/>
  <c r="AU1364" i="33"/>
  <c r="AV1364" i="33"/>
  <c r="AW1364" i="33"/>
  <c r="AX1364" i="33"/>
  <c r="AS1364" i="33"/>
  <c r="Z1356" i="33"/>
  <c r="AT1356" i="33"/>
  <c r="AU1356" i="33"/>
  <c r="AV1356" i="33"/>
  <c r="AW1356" i="33"/>
  <c r="AX1356" i="33"/>
  <c r="AS1356" i="33"/>
  <c r="AT1348" i="33"/>
  <c r="AU1348" i="33"/>
  <c r="AV1348" i="33"/>
  <c r="AW1348" i="33"/>
  <c r="AX1348" i="33"/>
  <c r="AS1348" i="33"/>
  <c r="AT1340" i="33"/>
  <c r="AU1340" i="33"/>
  <c r="AV1340" i="33"/>
  <c r="AW1340" i="33"/>
  <c r="AX1340" i="33"/>
  <c r="AS1340" i="33"/>
  <c r="AT1332" i="33"/>
  <c r="AU1332" i="33"/>
  <c r="AV1332" i="33"/>
  <c r="AW1332" i="33"/>
  <c r="AX1332" i="33"/>
  <c r="AS1332" i="33"/>
  <c r="AT1324" i="33"/>
  <c r="AU1324" i="33"/>
  <c r="AV1324" i="33"/>
  <c r="AW1324" i="33"/>
  <c r="AX1324" i="33"/>
  <c r="AS1324" i="33"/>
  <c r="AT1316" i="33"/>
  <c r="AU1316" i="33"/>
  <c r="AV1316" i="33"/>
  <c r="AW1316" i="33"/>
  <c r="AX1316" i="33"/>
  <c r="AS1316" i="33"/>
  <c r="AT1308" i="33"/>
  <c r="AU1308" i="33"/>
  <c r="AV1308" i="33"/>
  <c r="AW1308" i="33"/>
  <c r="AX1308" i="33"/>
  <c r="AS1308" i="33"/>
  <c r="AT1300" i="33"/>
  <c r="AU1300" i="33"/>
  <c r="AV1300" i="33"/>
  <c r="AW1300" i="33"/>
  <c r="AX1300" i="33"/>
  <c r="AS1300" i="33"/>
  <c r="Z1292" i="33"/>
  <c r="AT1292" i="33"/>
  <c r="AU1292" i="33"/>
  <c r="AV1292" i="33"/>
  <c r="AW1292" i="33"/>
  <c r="AX1292" i="33"/>
  <c r="AS1292" i="33"/>
  <c r="AT1284" i="33"/>
  <c r="AU1284" i="33"/>
  <c r="AV1284" i="33"/>
  <c r="AW1284" i="33"/>
  <c r="AX1284" i="33"/>
  <c r="AS1284" i="33"/>
  <c r="AT1276" i="33"/>
  <c r="AU1276" i="33"/>
  <c r="AV1276" i="33"/>
  <c r="AW1276" i="33"/>
  <c r="AX1276" i="33"/>
  <c r="AS1276" i="33"/>
  <c r="AT1268" i="33"/>
  <c r="AU1268" i="33"/>
  <c r="AV1268" i="33"/>
  <c r="AW1268" i="33"/>
  <c r="AX1268" i="33"/>
  <c r="AS1268" i="33"/>
  <c r="Z1260" i="33"/>
  <c r="AT1260" i="33"/>
  <c r="AU1260" i="33"/>
  <c r="AV1260" i="33"/>
  <c r="AW1260" i="33"/>
  <c r="AX1260" i="33"/>
  <c r="AS1260" i="33"/>
  <c r="AT1252" i="33"/>
  <c r="AU1252" i="33"/>
  <c r="AV1252" i="33"/>
  <c r="AW1252" i="33"/>
  <c r="AX1252" i="33"/>
  <c r="AS1252" i="33"/>
  <c r="AT1244" i="33"/>
  <c r="AU1244" i="33"/>
  <c r="AV1244" i="33"/>
  <c r="AW1244" i="33"/>
  <c r="AX1244" i="33"/>
  <c r="AS1244" i="33"/>
  <c r="Z1236" i="33"/>
  <c r="AV1236" i="33"/>
  <c r="AW1236" i="33"/>
  <c r="AX1236" i="33"/>
  <c r="AS1236" i="33"/>
  <c r="AT1236" i="33"/>
  <c r="AU1236" i="33"/>
  <c r="Z1228" i="33"/>
  <c r="AV1228" i="33"/>
  <c r="AW1228" i="33"/>
  <c r="AX1228" i="33"/>
  <c r="AS1228" i="33"/>
  <c r="AT1228" i="33"/>
  <c r="AU1228" i="33"/>
  <c r="AV1220" i="33"/>
  <c r="AW1220" i="33"/>
  <c r="AX1220" i="33"/>
  <c r="AS1220" i="33"/>
  <c r="AT1220" i="33"/>
  <c r="AU1220" i="33"/>
  <c r="AV1212" i="33"/>
  <c r="AW1212" i="33"/>
  <c r="AX1212" i="33"/>
  <c r="AS1212" i="33"/>
  <c r="AT1212" i="33"/>
  <c r="AU1212" i="33"/>
  <c r="AV1204" i="33"/>
  <c r="AW1204" i="33"/>
  <c r="AX1204" i="33"/>
  <c r="AS1204" i="33"/>
  <c r="AT1204" i="33"/>
  <c r="AU1204" i="33"/>
  <c r="Z1196" i="33"/>
  <c r="AV1196" i="33"/>
  <c r="AW1196" i="33"/>
  <c r="AX1196" i="33"/>
  <c r="AS1196" i="33"/>
  <c r="AT1196" i="33"/>
  <c r="AU1196" i="33"/>
  <c r="AV1188" i="33"/>
  <c r="AW1188" i="33"/>
  <c r="AX1188" i="33"/>
  <c r="AS1188" i="33"/>
  <c r="AT1188" i="33"/>
  <c r="AU1188" i="33"/>
  <c r="AW1678" i="33"/>
  <c r="AW1646" i="33"/>
  <c r="AS1636" i="33"/>
  <c r="AU1625" i="33"/>
  <c r="AW1614" i="33"/>
  <c r="AS1604" i="33"/>
  <c r="AU1593" i="33"/>
  <c r="AW1582" i="33"/>
  <c r="AS1572" i="33"/>
  <c r="AU1561" i="33"/>
  <c r="AW1550" i="33"/>
  <c r="AS1540" i="33"/>
  <c r="AU1529" i="33"/>
  <c r="AW1518" i="33"/>
  <c r="AS1508" i="33"/>
  <c r="AU1497" i="33"/>
  <c r="AW1486" i="33"/>
  <c r="AS1476" i="33"/>
  <c r="AU1465" i="33"/>
  <c r="AW1454" i="33"/>
  <c r="AS1444" i="33"/>
  <c r="AU1433" i="33"/>
  <c r="Z1184" i="33"/>
  <c r="AV1184" i="33"/>
  <c r="AW1184" i="33"/>
  <c r="AX1184" i="33"/>
  <c r="AS1184" i="33"/>
  <c r="AT1184" i="33"/>
  <c r="AU1184" i="33"/>
  <c r="AV1176" i="33"/>
  <c r="AW1176" i="33"/>
  <c r="AX1176" i="33"/>
  <c r="AS1176" i="33"/>
  <c r="AT1176" i="33"/>
  <c r="AU1176" i="33"/>
  <c r="AV1168" i="33"/>
  <c r="AW1168" i="33"/>
  <c r="AX1168" i="33"/>
  <c r="AS1168" i="33"/>
  <c r="AT1168" i="33"/>
  <c r="AU1168" i="33"/>
  <c r="AV1160" i="33"/>
  <c r="AW1160" i="33"/>
  <c r="AX1160" i="33"/>
  <c r="AS1160" i="33"/>
  <c r="AT1160" i="33"/>
  <c r="AU1160" i="33"/>
  <c r="Z1152" i="33"/>
  <c r="AV1152" i="33"/>
  <c r="AW1152" i="33"/>
  <c r="AX1152" i="33"/>
  <c r="AS1152" i="33"/>
  <c r="AT1152" i="33"/>
  <c r="AU1152" i="33"/>
  <c r="AV1144" i="33"/>
  <c r="AW1144" i="33"/>
  <c r="AX1144" i="33"/>
  <c r="AS1144" i="33"/>
  <c r="AT1144" i="33"/>
  <c r="AU1144" i="33"/>
  <c r="AV1136" i="33"/>
  <c r="AW1136" i="33"/>
  <c r="AX1136" i="33"/>
  <c r="AS1136" i="33"/>
  <c r="AT1136" i="33"/>
  <c r="AU1136" i="33"/>
  <c r="AV1128" i="33"/>
  <c r="AW1128" i="33"/>
  <c r="AX1128" i="33"/>
  <c r="AS1128" i="33"/>
  <c r="AT1128" i="33"/>
  <c r="AU1128" i="33"/>
  <c r="Z1120" i="33"/>
  <c r="AV1120" i="33"/>
  <c r="AW1120" i="33"/>
  <c r="AX1120" i="33"/>
  <c r="AS1120" i="33"/>
  <c r="AT1120" i="33"/>
  <c r="AU1120" i="33"/>
  <c r="AV1112" i="33"/>
  <c r="AW1112" i="33"/>
  <c r="AX1112" i="33"/>
  <c r="AS1112" i="33"/>
  <c r="AT1112" i="33"/>
  <c r="AU1112" i="33"/>
  <c r="AV1104" i="33"/>
  <c r="AW1104" i="33"/>
  <c r="AX1104" i="33"/>
  <c r="AS1104" i="33"/>
  <c r="AT1104" i="33"/>
  <c r="AU1104" i="33"/>
  <c r="AV1096" i="33"/>
  <c r="AW1096" i="33"/>
  <c r="AX1096" i="33"/>
  <c r="AS1096" i="33"/>
  <c r="AT1096" i="33"/>
  <c r="AU1096" i="33"/>
  <c r="AV1088" i="33"/>
  <c r="AW1088" i="33"/>
  <c r="AX1088" i="33"/>
  <c r="AS1088" i="33"/>
  <c r="AT1088" i="33"/>
  <c r="AU1088" i="33"/>
  <c r="AV1080" i="33"/>
  <c r="AW1080" i="33"/>
  <c r="AX1080" i="33"/>
  <c r="AS1080" i="33"/>
  <c r="AT1080" i="33"/>
  <c r="AU1080" i="33"/>
  <c r="AV1072" i="33"/>
  <c r="AW1072" i="33"/>
  <c r="AX1072" i="33"/>
  <c r="AS1072" i="33"/>
  <c r="AT1072" i="33"/>
  <c r="AU1072" i="33"/>
  <c r="AV1064" i="33"/>
  <c r="AW1064" i="33"/>
  <c r="AX1064" i="33"/>
  <c r="AS1064" i="33"/>
  <c r="AT1064" i="33"/>
  <c r="AU1064" i="33"/>
  <c r="Z1056" i="33"/>
  <c r="AV1056" i="33"/>
  <c r="AW1056" i="33"/>
  <c r="AX1056" i="33"/>
  <c r="AS1056" i="33"/>
  <c r="AT1056" i="33"/>
  <c r="AU1056" i="33"/>
  <c r="AV1048" i="33"/>
  <c r="AW1048" i="33"/>
  <c r="AX1048" i="33"/>
  <c r="AS1048" i="33"/>
  <c r="AT1048" i="33"/>
  <c r="AU1048" i="33"/>
  <c r="AV1040" i="33"/>
  <c r="AW1040" i="33"/>
  <c r="AX1040" i="33"/>
  <c r="AS1040" i="33"/>
  <c r="AT1040" i="33"/>
  <c r="AU1040" i="33"/>
  <c r="AV1032" i="33"/>
  <c r="AW1032" i="33"/>
  <c r="AX1032" i="33"/>
  <c r="AS1032" i="33"/>
  <c r="AT1032" i="33"/>
  <c r="AU1032" i="33"/>
  <c r="Z1024" i="33"/>
  <c r="AV1024" i="33"/>
  <c r="AW1024" i="33"/>
  <c r="AX1024" i="33"/>
  <c r="AS1024" i="33"/>
  <c r="AT1024" i="33"/>
  <c r="AU1024" i="33"/>
  <c r="AV1016" i="33"/>
  <c r="AW1016" i="33"/>
  <c r="AX1016" i="33"/>
  <c r="AS1016" i="33"/>
  <c r="AT1016" i="33"/>
  <c r="AU1016" i="33"/>
  <c r="AV1008" i="33"/>
  <c r="AW1008" i="33"/>
  <c r="AX1008" i="33"/>
  <c r="AS1008" i="33"/>
  <c r="AT1008" i="33"/>
  <c r="AU1008" i="33"/>
  <c r="AV1000" i="33"/>
  <c r="AW1000" i="33"/>
  <c r="AX1000" i="33"/>
  <c r="AS1000" i="33"/>
  <c r="AT1000" i="33"/>
  <c r="AU1000" i="33"/>
  <c r="Z992" i="33"/>
  <c r="AV992" i="33"/>
  <c r="AW992" i="33"/>
  <c r="AX992" i="33"/>
  <c r="AS992" i="33"/>
  <c r="AT992" i="33"/>
  <c r="AU992" i="33"/>
  <c r="AV984" i="33"/>
  <c r="AW984" i="33"/>
  <c r="AX984" i="33"/>
  <c r="AS984" i="33"/>
  <c r="AT984" i="33"/>
  <c r="AU984" i="33"/>
  <c r="AV976" i="33"/>
  <c r="AW976" i="33"/>
  <c r="AX976" i="33"/>
  <c r="AS976" i="33"/>
  <c r="AT976" i="33"/>
  <c r="AU976" i="33"/>
  <c r="AV968" i="33"/>
  <c r="AW968" i="33"/>
  <c r="AX968" i="33"/>
  <c r="AS968" i="33"/>
  <c r="AT968" i="33"/>
  <c r="AU968" i="33"/>
  <c r="AV960" i="33"/>
  <c r="AW960" i="33"/>
  <c r="AX960" i="33"/>
  <c r="AS960" i="33"/>
  <c r="AT960" i="33"/>
  <c r="AU960" i="33"/>
  <c r="AV952" i="33"/>
  <c r="AW952" i="33"/>
  <c r="AX952" i="33"/>
  <c r="AS952" i="33"/>
  <c r="AT952" i="33"/>
  <c r="AU952" i="33"/>
  <c r="AV944" i="33"/>
  <c r="AW944" i="33"/>
  <c r="AX944" i="33"/>
  <c r="AS944" i="33"/>
  <c r="AT944" i="33"/>
  <c r="AU944" i="33"/>
  <c r="AV936" i="33"/>
  <c r="AW936" i="33"/>
  <c r="AX936" i="33"/>
  <c r="AS936" i="33"/>
  <c r="AT936" i="33"/>
  <c r="AU936" i="33"/>
  <c r="Z928" i="33"/>
  <c r="AV928" i="33"/>
  <c r="AW928" i="33"/>
  <c r="AX928" i="33"/>
  <c r="AS928" i="33"/>
  <c r="AT928" i="33"/>
  <c r="AU928" i="33"/>
  <c r="AV920" i="33"/>
  <c r="AW920" i="33"/>
  <c r="AX920" i="33"/>
  <c r="AS920" i="33"/>
  <c r="AT920" i="33"/>
  <c r="AU920" i="33"/>
  <c r="AV912" i="33"/>
  <c r="AW912" i="33"/>
  <c r="AX912" i="33"/>
  <c r="AS912" i="33"/>
  <c r="AT912" i="33"/>
  <c r="AU912" i="33"/>
  <c r="AV904" i="33"/>
  <c r="AW904" i="33"/>
  <c r="AX904" i="33"/>
  <c r="AS904" i="33"/>
  <c r="AT904" i="33"/>
  <c r="AU904" i="33"/>
  <c r="AV896" i="33"/>
  <c r="AW896" i="33"/>
  <c r="AX896" i="33"/>
  <c r="AS896" i="33"/>
  <c r="AT896" i="33"/>
  <c r="AU896" i="33"/>
  <c r="AV888" i="33"/>
  <c r="AW888" i="33"/>
  <c r="AX888" i="33"/>
  <c r="AS888" i="33"/>
  <c r="AT888" i="33"/>
  <c r="AU888" i="33"/>
  <c r="AV880" i="33"/>
  <c r="AW880" i="33"/>
  <c r="AX880" i="33"/>
  <c r="AS880" i="33"/>
  <c r="AT880" i="33"/>
  <c r="AU880" i="33"/>
  <c r="AV872" i="33"/>
  <c r="AW872" i="33"/>
  <c r="AX872" i="33"/>
  <c r="AS872" i="33"/>
  <c r="AT872" i="33"/>
  <c r="AU872" i="33"/>
  <c r="AV864" i="33"/>
  <c r="AW864" i="33"/>
  <c r="AX864" i="33"/>
  <c r="AS864" i="33"/>
  <c r="AT864" i="33"/>
  <c r="AU864" i="33"/>
  <c r="AV856" i="33"/>
  <c r="AW856" i="33"/>
  <c r="AX856" i="33"/>
  <c r="AS856" i="33"/>
  <c r="AT856" i="33"/>
  <c r="AU856" i="33"/>
  <c r="AW848" i="33"/>
  <c r="AX848" i="33"/>
  <c r="AS848" i="33"/>
  <c r="AT848" i="33"/>
  <c r="AU848" i="33"/>
  <c r="AV840" i="33"/>
  <c r="AW840" i="33"/>
  <c r="AX840" i="33"/>
  <c r="AS840" i="33"/>
  <c r="AT840" i="33"/>
  <c r="AU840" i="33"/>
  <c r="AV832" i="33"/>
  <c r="AW832" i="33"/>
  <c r="AX832" i="33"/>
  <c r="AS832" i="33"/>
  <c r="AT832" i="33"/>
  <c r="AU832" i="33"/>
  <c r="AV824" i="33"/>
  <c r="AW824" i="33"/>
  <c r="AX824" i="33"/>
  <c r="AS824" i="33"/>
  <c r="AT824" i="33"/>
  <c r="AU824" i="33"/>
  <c r="AS816" i="33"/>
  <c r="AT816" i="33"/>
  <c r="AU816" i="33"/>
  <c r="AV816" i="33"/>
  <c r="AW816" i="33"/>
  <c r="AX816" i="33"/>
  <c r="AS808" i="33"/>
  <c r="AT808" i="33"/>
  <c r="AU808" i="33"/>
  <c r="AV808" i="33"/>
  <c r="AW808" i="33"/>
  <c r="AX808" i="33"/>
  <c r="AS800" i="33"/>
  <c r="AT800" i="33"/>
  <c r="AU800" i="33"/>
  <c r="AV800" i="33"/>
  <c r="AW800" i="33"/>
  <c r="AX800" i="33"/>
  <c r="AS792" i="33"/>
  <c r="AT792" i="33"/>
  <c r="AU792" i="33"/>
  <c r="AV792" i="33"/>
  <c r="AW792" i="33"/>
  <c r="AX792" i="33"/>
  <c r="AS784" i="33"/>
  <c r="AT784" i="33"/>
  <c r="AU784" i="33"/>
  <c r="AV784" i="33"/>
  <c r="AW784" i="33"/>
  <c r="AX784" i="33"/>
  <c r="AS776" i="33"/>
  <c r="AT776" i="33"/>
  <c r="AU776" i="33"/>
  <c r="AV776" i="33"/>
  <c r="AW776" i="33"/>
  <c r="AX776" i="33"/>
  <c r="AS768" i="33"/>
  <c r="AT768" i="33"/>
  <c r="AU768" i="33"/>
  <c r="AV768" i="33"/>
  <c r="AW768" i="33"/>
  <c r="AX768" i="33"/>
  <c r="AS760" i="33"/>
  <c r="AT760" i="33"/>
  <c r="AU760" i="33"/>
  <c r="AV760" i="33"/>
  <c r="AW760" i="33"/>
  <c r="AX760" i="33"/>
  <c r="AS752" i="33"/>
  <c r="AT752" i="33"/>
  <c r="AU752" i="33"/>
  <c r="AV752" i="33"/>
  <c r="AW752" i="33"/>
  <c r="AX752" i="33"/>
  <c r="AS744" i="33"/>
  <c r="AT744" i="33"/>
  <c r="AU744" i="33"/>
  <c r="AV744" i="33"/>
  <c r="AW744" i="33"/>
  <c r="AX744" i="33"/>
  <c r="AS736" i="33"/>
  <c r="AT736" i="33"/>
  <c r="AU736" i="33"/>
  <c r="AV736" i="33"/>
  <c r="AW736" i="33"/>
  <c r="AX736" i="33"/>
  <c r="AS728" i="33"/>
  <c r="AT728" i="33"/>
  <c r="AU728" i="33"/>
  <c r="AV728" i="33"/>
  <c r="AW728" i="33"/>
  <c r="AX728" i="33"/>
  <c r="AS720" i="33"/>
  <c r="AT720" i="33"/>
  <c r="AU720" i="33"/>
  <c r="AV720" i="33"/>
  <c r="AW720" i="33"/>
  <c r="AX720" i="33"/>
  <c r="AS712" i="33"/>
  <c r="AT712" i="33"/>
  <c r="AU712" i="33"/>
  <c r="AV712" i="33"/>
  <c r="AW712" i="33"/>
  <c r="AX712" i="33"/>
  <c r="AS704" i="33"/>
  <c r="AT704" i="33"/>
  <c r="AU704" i="33"/>
  <c r="AV704" i="33"/>
  <c r="AW704" i="33"/>
  <c r="AX704" i="33"/>
  <c r="AS696" i="33"/>
  <c r="AT696" i="33"/>
  <c r="AU696" i="33"/>
  <c r="AV696" i="33"/>
  <c r="AW696" i="33"/>
  <c r="AX696" i="33"/>
  <c r="AS688" i="33"/>
  <c r="AT688" i="33"/>
  <c r="AU688" i="33"/>
  <c r="AV688" i="33"/>
  <c r="AW688" i="33"/>
  <c r="AX688" i="33"/>
  <c r="AS680" i="33"/>
  <c r="AT680" i="33"/>
  <c r="AU680" i="33"/>
  <c r="AV680" i="33"/>
  <c r="AW680" i="33"/>
  <c r="AX680" i="33"/>
  <c r="AS672" i="33"/>
  <c r="AT672" i="33"/>
  <c r="AU672" i="33"/>
  <c r="AV672" i="33"/>
  <c r="AW672" i="33"/>
  <c r="AX672" i="33"/>
  <c r="AS664" i="33"/>
  <c r="AT664" i="33"/>
  <c r="AU664" i="33"/>
  <c r="AV664" i="33"/>
  <c r="AW664" i="33"/>
  <c r="AX664" i="33"/>
  <c r="AW656" i="33"/>
  <c r="AS656" i="33"/>
  <c r="AT656" i="33"/>
  <c r="AU656" i="33"/>
  <c r="AV656" i="33"/>
  <c r="AX656" i="33"/>
  <c r="AW648" i="33"/>
  <c r="AS648" i="33"/>
  <c r="AT648" i="33"/>
  <c r="AU648" i="33"/>
  <c r="AX648" i="33"/>
  <c r="AV648" i="33"/>
  <c r="AW640" i="33"/>
  <c r="AS640" i="33"/>
  <c r="AT640" i="33"/>
  <c r="AU640" i="33"/>
  <c r="AV640" i="33"/>
  <c r="AX640" i="33"/>
  <c r="AW632" i="33"/>
  <c r="AS632" i="33"/>
  <c r="AT632" i="33"/>
  <c r="AU632" i="33"/>
  <c r="AV632" i="33"/>
  <c r="AX632" i="33"/>
  <c r="AW624" i="33"/>
  <c r="AS624" i="33"/>
  <c r="AT624" i="33"/>
  <c r="AU624" i="33"/>
  <c r="AV624" i="33"/>
  <c r="AX624" i="33"/>
  <c r="AW616" i="33"/>
  <c r="AS616" i="33"/>
  <c r="AT616" i="33"/>
  <c r="AU616" i="33"/>
  <c r="AX616" i="33"/>
  <c r="AV616" i="33"/>
  <c r="AW608" i="33"/>
  <c r="AS608" i="33"/>
  <c r="AT608" i="33"/>
  <c r="AU608" i="33"/>
  <c r="AV608" i="33"/>
  <c r="AX608" i="33"/>
  <c r="AW600" i="33"/>
  <c r="AS600" i="33"/>
  <c r="AT600" i="33"/>
  <c r="AU600" i="33"/>
  <c r="AV600" i="33"/>
  <c r="AX600" i="33"/>
  <c r="AW592" i="33"/>
  <c r="AS592" i="33"/>
  <c r="AT592" i="33"/>
  <c r="AU592" i="33"/>
  <c r="AV592" i="33"/>
  <c r="AX592" i="33"/>
  <c r="AW584" i="33"/>
  <c r="AS584" i="33"/>
  <c r="AT584" i="33"/>
  <c r="AU584" i="33"/>
  <c r="AV584" i="33"/>
  <c r="AX584" i="33"/>
  <c r="AW576" i="33"/>
  <c r="AS576" i="33"/>
  <c r="AT576" i="33"/>
  <c r="AU576" i="33"/>
  <c r="AV576" i="33"/>
  <c r="AX576" i="33"/>
  <c r="AW568" i="33"/>
  <c r="AS568" i="33"/>
  <c r="AT568" i="33"/>
  <c r="AU568" i="33"/>
  <c r="AV568" i="33"/>
  <c r="AX568" i="33"/>
  <c r="AW560" i="33"/>
  <c r="AS560" i="33"/>
  <c r="AT560" i="33"/>
  <c r="AU560" i="33"/>
  <c r="AV560" i="33"/>
  <c r="AX560" i="33"/>
  <c r="AW552" i="33"/>
  <c r="AS552" i="33"/>
  <c r="AT552" i="33"/>
  <c r="AU552" i="33"/>
  <c r="AV552" i="33"/>
  <c r="AX552" i="33"/>
  <c r="AW544" i="33"/>
  <c r="AS544" i="33"/>
  <c r="AT544" i="33"/>
  <c r="AU544" i="33"/>
  <c r="AV544" i="33"/>
  <c r="AX544" i="33"/>
  <c r="AW536" i="33"/>
  <c r="AS536" i="33"/>
  <c r="AT536" i="33"/>
  <c r="AU536" i="33"/>
  <c r="AV536" i="33"/>
  <c r="AX536" i="33"/>
  <c r="AW528" i="33"/>
  <c r="AS528" i="33"/>
  <c r="AT528" i="33"/>
  <c r="AU528" i="33"/>
  <c r="AV528" i="33"/>
  <c r="AX528" i="33"/>
  <c r="AW520" i="33"/>
  <c r="AS520" i="33"/>
  <c r="AT520" i="33"/>
  <c r="AU520" i="33"/>
  <c r="AV520" i="33"/>
  <c r="AX520" i="33"/>
  <c r="AW512" i="33"/>
  <c r="AS512" i="33"/>
  <c r="AT512" i="33"/>
  <c r="AU512" i="33"/>
  <c r="AV512" i="33"/>
  <c r="AX512" i="33"/>
  <c r="AW504" i="33"/>
  <c r="AS504" i="33"/>
  <c r="AT504" i="33"/>
  <c r="AU504" i="33"/>
  <c r="AV504" i="33"/>
  <c r="AX504" i="33"/>
  <c r="AW496" i="33"/>
  <c r="AS496" i="33"/>
  <c r="AT496" i="33"/>
  <c r="AU496" i="33"/>
  <c r="AV496" i="33"/>
  <c r="AX496" i="33"/>
  <c r="AW488" i="33"/>
  <c r="AS488" i="33"/>
  <c r="AT488" i="33"/>
  <c r="AU488" i="33"/>
  <c r="AV488" i="33"/>
  <c r="AX488" i="33"/>
  <c r="AW480" i="33"/>
  <c r="AS480" i="33"/>
  <c r="AT480" i="33"/>
  <c r="AU480" i="33"/>
  <c r="AV480" i="33"/>
  <c r="AX480" i="33"/>
  <c r="AW472" i="33"/>
  <c r="AS472" i="33"/>
  <c r="AT472" i="33"/>
  <c r="AU472" i="33"/>
  <c r="AV472" i="33"/>
  <c r="AX472" i="33"/>
  <c r="AW464" i="33"/>
  <c r="AX464" i="33"/>
  <c r="AS464" i="33"/>
  <c r="AT464" i="33"/>
  <c r="AU464" i="33"/>
  <c r="AV464" i="33"/>
  <c r="AW456" i="33"/>
  <c r="AX456" i="33"/>
  <c r="AS456" i="33"/>
  <c r="AT456" i="33"/>
  <c r="AU456" i="33"/>
  <c r="AV456" i="33"/>
  <c r="AW448" i="33"/>
  <c r="AX448" i="33"/>
  <c r="AS448" i="33"/>
  <c r="AT448" i="33"/>
  <c r="AU448" i="33"/>
  <c r="AV448" i="33"/>
  <c r="AW440" i="33"/>
  <c r="AX440" i="33"/>
  <c r="AS440" i="33"/>
  <c r="AT440" i="33"/>
  <c r="AU440" i="33"/>
  <c r="AV440" i="33"/>
  <c r="AW432" i="33"/>
  <c r="AX432" i="33"/>
  <c r="AS432" i="33"/>
  <c r="AT432" i="33"/>
  <c r="AU432" i="33"/>
  <c r="AV432" i="33"/>
  <c r="AW424" i="33"/>
  <c r="AX424" i="33"/>
  <c r="AS424" i="33"/>
  <c r="AT424" i="33"/>
  <c r="AU424" i="33"/>
  <c r="AV424" i="33"/>
  <c r="AW416" i="33"/>
  <c r="AX416" i="33"/>
  <c r="AS416" i="33"/>
  <c r="AT416" i="33"/>
  <c r="AU416" i="33"/>
  <c r="AV416" i="33"/>
  <c r="AS408" i="33"/>
  <c r="AV408" i="33"/>
  <c r="AX408" i="33"/>
  <c r="AT408" i="33"/>
  <c r="AU408" i="33"/>
  <c r="AW408" i="33"/>
  <c r="AS400" i="33"/>
  <c r="AV400" i="33"/>
  <c r="AX400" i="33"/>
  <c r="AT400" i="33"/>
  <c r="AU400" i="33"/>
  <c r="AW400" i="33"/>
  <c r="AS392" i="33"/>
  <c r="AT392" i="33"/>
  <c r="AU392" i="33"/>
  <c r="AV392" i="33"/>
  <c r="AX392" i="33"/>
  <c r="AW392" i="33"/>
  <c r="AS384" i="33"/>
  <c r="AT384" i="33"/>
  <c r="AU384" i="33"/>
  <c r="AV384" i="33"/>
  <c r="AW384" i="33"/>
  <c r="AX384" i="33"/>
  <c r="AS376" i="33"/>
  <c r="AT376" i="33"/>
  <c r="AU376" i="33"/>
  <c r="AV376" i="33"/>
  <c r="AW376" i="33"/>
  <c r="AX376" i="33"/>
  <c r="AS368" i="33"/>
  <c r="AT368" i="33"/>
  <c r="AU368" i="33"/>
  <c r="AV368" i="33"/>
  <c r="AW368" i="33"/>
  <c r="AX368" i="33"/>
  <c r="AS360" i="33"/>
  <c r="AT360" i="33"/>
  <c r="AU360" i="33"/>
  <c r="AV360" i="33"/>
  <c r="AW360" i="33"/>
  <c r="AX360" i="33"/>
  <c r="AS352" i="33"/>
  <c r="AT352" i="33"/>
  <c r="AU352" i="33"/>
  <c r="AV352" i="33"/>
  <c r="AW352" i="33"/>
  <c r="AX352" i="33"/>
  <c r="AS344" i="33"/>
  <c r="AT344" i="33"/>
  <c r="AU344" i="33"/>
  <c r="AV344" i="33"/>
  <c r="AW344" i="33"/>
  <c r="AX344" i="33"/>
  <c r="AS336" i="33"/>
  <c r="AT336" i="33"/>
  <c r="AU336" i="33"/>
  <c r="AV336" i="33"/>
  <c r="AW336" i="33"/>
  <c r="AX336" i="33"/>
  <c r="AS328" i="33"/>
  <c r="AT328" i="33"/>
  <c r="AU328" i="33"/>
  <c r="AV328" i="33"/>
  <c r="AW328" i="33"/>
  <c r="AX328" i="33"/>
  <c r="AS320" i="33"/>
  <c r="AT320" i="33"/>
  <c r="AU320" i="33"/>
  <c r="AV320" i="33"/>
  <c r="AW320" i="33"/>
  <c r="AX320" i="33"/>
  <c r="AS312" i="33"/>
  <c r="AT312" i="33"/>
  <c r="AU312" i="33"/>
  <c r="AV312" i="33"/>
  <c r="AW312" i="33"/>
  <c r="AX312" i="33"/>
  <c r="AS304" i="33"/>
  <c r="AT304" i="33"/>
  <c r="AU304" i="33"/>
  <c r="AV304" i="33"/>
  <c r="AW304" i="33"/>
  <c r="AX304" i="33"/>
  <c r="AS296" i="33"/>
  <c r="AT296" i="33"/>
  <c r="AU296" i="33"/>
  <c r="AV296" i="33"/>
  <c r="AW296" i="33"/>
  <c r="AX296" i="33"/>
  <c r="AS288" i="33"/>
  <c r="AT288" i="33"/>
  <c r="AU288" i="33"/>
  <c r="AV288" i="33"/>
  <c r="AW288" i="33"/>
  <c r="AX288" i="33"/>
  <c r="AS280" i="33"/>
  <c r="AT280" i="33"/>
  <c r="AU280" i="33"/>
  <c r="AV280" i="33"/>
  <c r="AW280" i="33"/>
  <c r="AX280" i="33"/>
  <c r="AS272" i="33"/>
  <c r="AT272" i="33"/>
  <c r="AU272" i="33"/>
  <c r="AV272" i="33"/>
  <c r="AW272" i="33"/>
  <c r="AX272" i="33"/>
  <c r="AS264" i="33"/>
  <c r="AT264" i="33"/>
  <c r="AU264" i="33"/>
  <c r="AV264" i="33"/>
  <c r="AW264" i="33"/>
  <c r="AX264" i="33"/>
  <c r="AS256" i="33"/>
  <c r="AT256" i="33"/>
  <c r="AU256" i="33"/>
  <c r="AV256" i="33"/>
  <c r="AW256" i="33"/>
  <c r="AX256" i="33"/>
  <c r="AS248" i="33"/>
  <c r="AT248" i="33"/>
  <c r="AU248" i="33"/>
  <c r="AV248" i="33"/>
  <c r="AW248" i="33"/>
  <c r="AX248" i="33"/>
  <c r="AS240" i="33"/>
  <c r="AT240" i="33"/>
  <c r="AU240" i="33"/>
  <c r="AV240" i="33"/>
  <c r="AW240" i="33"/>
  <c r="AX240" i="33"/>
  <c r="AS232" i="33"/>
  <c r="AT232" i="33"/>
  <c r="AU232" i="33"/>
  <c r="AV232" i="33"/>
  <c r="AW232" i="33"/>
  <c r="AX232" i="33"/>
  <c r="AT224" i="33"/>
  <c r="AU224" i="33"/>
  <c r="AV224" i="33"/>
  <c r="AW224" i="33"/>
  <c r="AX224" i="33"/>
  <c r="AS224" i="33"/>
  <c r="AT216" i="33"/>
  <c r="AU216" i="33"/>
  <c r="AV216" i="33"/>
  <c r="AW216" i="33"/>
  <c r="AX216" i="33"/>
  <c r="AS216" i="33"/>
  <c r="AT208" i="33"/>
  <c r="AU208" i="33"/>
  <c r="AV208" i="33"/>
  <c r="AW208" i="33"/>
  <c r="AX208" i="33"/>
  <c r="AS208" i="33"/>
  <c r="AT200" i="33"/>
  <c r="AU200" i="33"/>
  <c r="AV200" i="33"/>
  <c r="AW200" i="33"/>
  <c r="AX200" i="33"/>
  <c r="AS200" i="33"/>
  <c r="AT192" i="33"/>
  <c r="AU192" i="33"/>
  <c r="AV192" i="33"/>
  <c r="AW192" i="33"/>
  <c r="AX192" i="33"/>
  <c r="AS192" i="33"/>
  <c r="AT184" i="33"/>
  <c r="AU184" i="33"/>
  <c r="AV184" i="33"/>
  <c r="AW184" i="33"/>
  <c r="AX184" i="33"/>
  <c r="AS184" i="33"/>
  <c r="AT176" i="33"/>
  <c r="AU176" i="33"/>
  <c r="AV176" i="33"/>
  <c r="AW176" i="33"/>
  <c r="AX176" i="33"/>
  <c r="AS176" i="33"/>
  <c r="AT168" i="33"/>
  <c r="AU168" i="33"/>
  <c r="AV168" i="33"/>
  <c r="AW168" i="33"/>
  <c r="AX168" i="33"/>
  <c r="AS168" i="33"/>
  <c r="AT160" i="33"/>
  <c r="AU160" i="33"/>
  <c r="AV160" i="33"/>
  <c r="AW160" i="33"/>
  <c r="AX160" i="33"/>
  <c r="AS160" i="33"/>
  <c r="AT152" i="33"/>
  <c r="AU152" i="33"/>
  <c r="AV152" i="33"/>
  <c r="AW152" i="33"/>
  <c r="AX152" i="33"/>
  <c r="AS152" i="33"/>
  <c r="AT144" i="33"/>
  <c r="AU144" i="33"/>
  <c r="AV144" i="33"/>
  <c r="AW144" i="33"/>
  <c r="AX144" i="33"/>
  <c r="AS144" i="33"/>
  <c r="AT136" i="33"/>
  <c r="AU136" i="33"/>
  <c r="AV136" i="33"/>
  <c r="AW136" i="33"/>
  <c r="AX136" i="33"/>
  <c r="AS136" i="33"/>
  <c r="AT128" i="33"/>
  <c r="AU128" i="33"/>
  <c r="AV128" i="33"/>
  <c r="AW128" i="33"/>
  <c r="AX128" i="33"/>
  <c r="AS128" i="33"/>
  <c r="AT120" i="33"/>
  <c r="AU120" i="33"/>
  <c r="AV120" i="33"/>
  <c r="AW120" i="33"/>
  <c r="AX120" i="33"/>
  <c r="AS120" i="33"/>
  <c r="AT112" i="33"/>
  <c r="AU112" i="33"/>
  <c r="AV112" i="33"/>
  <c r="AW112" i="33"/>
  <c r="AX112" i="33"/>
  <c r="AS112" i="33"/>
  <c r="AT104" i="33"/>
  <c r="AU104" i="33"/>
  <c r="AV104" i="33"/>
  <c r="AW104" i="33"/>
  <c r="AX104" i="33"/>
  <c r="AS104" i="33"/>
  <c r="AT96" i="33"/>
  <c r="AU96" i="33"/>
  <c r="AV96" i="33"/>
  <c r="AW96" i="33"/>
  <c r="AX96" i="33"/>
  <c r="AS96" i="33"/>
  <c r="AT88" i="33"/>
  <c r="AU88" i="33"/>
  <c r="AV88" i="33"/>
  <c r="AW88" i="33"/>
  <c r="AX88" i="33"/>
  <c r="AS88" i="33"/>
  <c r="AT80" i="33"/>
  <c r="AU80" i="33"/>
  <c r="AV80" i="33"/>
  <c r="AW80" i="33"/>
  <c r="AX80" i="33"/>
  <c r="AS80" i="33"/>
  <c r="AT72" i="33"/>
  <c r="AU72" i="33"/>
  <c r="AV72" i="33"/>
  <c r="AW72" i="33"/>
  <c r="AX72" i="33"/>
  <c r="AS72" i="33"/>
  <c r="AT64" i="33"/>
  <c r="AU64" i="33"/>
  <c r="AV64" i="33"/>
  <c r="AW64" i="33"/>
  <c r="AX64" i="33"/>
  <c r="AS64" i="33"/>
  <c r="AT56" i="33"/>
  <c r="AU56" i="33"/>
  <c r="AV56" i="33"/>
  <c r="AW56" i="33"/>
  <c r="AX56" i="33"/>
  <c r="AS56" i="33"/>
  <c r="AT48" i="33"/>
  <c r="AU48" i="33"/>
  <c r="AV48" i="33"/>
  <c r="AW48" i="33"/>
  <c r="AX48" i="33"/>
  <c r="AS48" i="33"/>
  <c r="AT40" i="33"/>
  <c r="AU40" i="33"/>
  <c r="AV40" i="33"/>
  <c r="AW40" i="33"/>
  <c r="AX40" i="33"/>
  <c r="AS40" i="33"/>
  <c r="AT32" i="33"/>
  <c r="AU32" i="33"/>
  <c r="AV32" i="33"/>
  <c r="AW32" i="33"/>
  <c r="AX32" i="33"/>
  <c r="AS32" i="33"/>
  <c r="AT24" i="33"/>
  <c r="AU24" i="33"/>
  <c r="AV24" i="33"/>
  <c r="AW24" i="33"/>
  <c r="AX24" i="33"/>
  <c r="AS24" i="33"/>
  <c r="AS16" i="33"/>
  <c r="AT16" i="33"/>
  <c r="AU16" i="33"/>
  <c r="AV16" i="33"/>
  <c r="AW16" i="33"/>
  <c r="AX16" i="33"/>
  <c r="AS8" i="33"/>
  <c r="AT8" i="33"/>
  <c r="AU8" i="33"/>
  <c r="AV8" i="33"/>
  <c r="AW8" i="33"/>
  <c r="AX8" i="33"/>
  <c r="AW1683" i="33"/>
  <c r="AX1683" i="33"/>
  <c r="AW1675" i="33"/>
  <c r="AX1675" i="33"/>
  <c r="AW1667" i="33"/>
  <c r="AX1667" i="33"/>
  <c r="AV1659" i="33"/>
  <c r="AW1659" i="33"/>
  <c r="AX1659" i="33"/>
  <c r="AV1651" i="33"/>
  <c r="AW1651" i="33"/>
  <c r="AX1651" i="33"/>
  <c r="AS1643" i="33"/>
  <c r="AT1643" i="33"/>
  <c r="AU1643" i="33"/>
  <c r="AV1643" i="33"/>
  <c r="AW1643" i="33"/>
  <c r="AX1643" i="33"/>
  <c r="AS1635" i="33"/>
  <c r="AT1635" i="33"/>
  <c r="AU1635" i="33"/>
  <c r="AV1635" i="33"/>
  <c r="AW1635" i="33"/>
  <c r="AX1635" i="33"/>
  <c r="AS1627" i="33"/>
  <c r="AT1627" i="33"/>
  <c r="AU1627" i="33"/>
  <c r="AV1627" i="33"/>
  <c r="AW1627" i="33"/>
  <c r="AX1627" i="33"/>
  <c r="AS1619" i="33"/>
  <c r="AT1619" i="33"/>
  <c r="AU1619" i="33"/>
  <c r="AV1619" i="33"/>
  <c r="AW1619" i="33"/>
  <c r="AX1619" i="33"/>
  <c r="AS1611" i="33"/>
  <c r="AT1611" i="33"/>
  <c r="AU1611" i="33"/>
  <c r="AV1611" i="33"/>
  <c r="AW1611" i="33"/>
  <c r="AX1611" i="33"/>
  <c r="AS1603" i="33"/>
  <c r="AT1603" i="33"/>
  <c r="AU1603" i="33"/>
  <c r="AV1603" i="33"/>
  <c r="AW1603" i="33"/>
  <c r="AX1603" i="33"/>
  <c r="AS1595" i="33"/>
  <c r="AT1595" i="33"/>
  <c r="AU1595" i="33"/>
  <c r="AV1595" i="33"/>
  <c r="AW1595" i="33"/>
  <c r="AX1595" i="33"/>
  <c r="AS1587" i="33"/>
  <c r="AT1587" i="33"/>
  <c r="AU1587" i="33"/>
  <c r="AV1587" i="33"/>
  <c r="AW1587" i="33"/>
  <c r="AX1587" i="33"/>
  <c r="AS1579" i="33"/>
  <c r="AT1579" i="33"/>
  <c r="AU1579" i="33"/>
  <c r="AV1579" i="33"/>
  <c r="AW1579" i="33"/>
  <c r="AX1579" i="33"/>
  <c r="AS1571" i="33"/>
  <c r="AT1571" i="33"/>
  <c r="AU1571" i="33"/>
  <c r="AV1571" i="33"/>
  <c r="AW1571" i="33"/>
  <c r="AX1571" i="33"/>
  <c r="AS1563" i="33"/>
  <c r="AT1563" i="33"/>
  <c r="AU1563" i="33"/>
  <c r="AV1563" i="33"/>
  <c r="AW1563" i="33"/>
  <c r="AX1563" i="33"/>
  <c r="AS1555" i="33"/>
  <c r="AT1555" i="33"/>
  <c r="AU1555" i="33"/>
  <c r="AV1555" i="33"/>
  <c r="AW1555" i="33"/>
  <c r="AX1555" i="33"/>
  <c r="AS1547" i="33"/>
  <c r="AT1547" i="33"/>
  <c r="AU1547" i="33"/>
  <c r="AV1547" i="33"/>
  <c r="AW1547" i="33"/>
  <c r="AX1547" i="33"/>
  <c r="AS1539" i="33"/>
  <c r="AT1539" i="33"/>
  <c r="AU1539" i="33"/>
  <c r="AV1539" i="33"/>
  <c r="AW1539" i="33"/>
  <c r="AX1539" i="33"/>
  <c r="AS1531" i="33"/>
  <c r="AT1531" i="33"/>
  <c r="AU1531" i="33"/>
  <c r="AV1531" i="33"/>
  <c r="AW1531" i="33"/>
  <c r="AX1531" i="33"/>
  <c r="AS1523" i="33"/>
  <c r="AT1523" i="33"/>
  <c r="AU1523" i="33"/>
  <c r="AV1523" i="33"/>
  <c r="AW1523" i="33"/>
  <c r="AX1523" i="33"/>
  <c r="AS1515" i="33"/>
  <c r="AT1515" i="33"/>
  <c r="AU1515" i="33"/>
  <c r="AV1515" i="33"/>
  <c r="AW1515" i="33"/>
  <c r="AX1515" i="33"/>
  <c r="AS1507" i="33"/>
  <c r="AT1507" i="33"/>
  <c r="AU1507" i="33"/>
  <c r="AV1507" i="33"/>
  <c r="AW1507" i="33"/>
  <c r="AX1507" i="33"/>
  <c r="AS1499" i="33"/>
  <c r="AT1499" i="33"/>
  <c r="AU1499" i="33"/>
  <c r="AV1499" i="33"/>
  <c r="AW1499" i="33"/>
  <c r="AX1499" i="33"/>
  <c r="AS1491" i="33"/>
  <c r="AT1491" i="33"/>
  <c r="AU1491" i="33"/>
  <c r="AV1491" i="33"/>
  <c r="AW1491" i="33"/>
  <c r="AX1491" i="33"/>
  <c r="AS1483" i="33"/>
  <c r="AT1483" i="33"/>
  <c r="AU1483" i="33"/>
  <c r="AV1483" i="33"/>
  <c r="AW1483" i="33"/>
  <c r="AX1483" i="33"/>
  <c r="AS1475" i="33"/>
  <c r="AT1475" i="33"/>
  <c r="AU1475" i="33"/>
  <c r="AV1475" i="33"/>
  <c r="AW1475" i="33"/>
  <c r="AX1475" i="33"/>
  <c r="AS1467" i="33"/>
  <c r="AT1467" i="33"/>
  <c r="AU1467" i="33"/>
  <c r="AV1467" i="33"/>
  <c r="AW1467" i="33"/>
  <c r="AX1467" i="33"/>
  <c r="AS1459" i="33"/>
  <c r="AT1459" i="33"/>
  <c r="AU1459" i="33"/>
  <c r="AV1459" i="33"/>
  <c r="AW1459" i="33"/>
  <c r="AX1459" i="33"/>
  <c r="AS1451" i="33"/>
  <c r="AT1451" i="33"/>
  <c r="AU1451" i="33"/>
  <c r="AV1451" i="33"/>
  <c r="AW1451" i="33"/>
  <c r="AX1451" i="33"/>
  <c r="AS1443" i="33"/>
  <c r="AT1443" i="33"/>
  <c r="AU1443" i="33"/>
  <c r="AV1443" i="33"/>
  <c r="AW1443" i="33"/>
  <c r="AX1443" i="33"/>
  <c r="AS1435" i="33"/>
  <c r="AT1435" i="33"/>
  <c r="AU1435" i="33"/>
  <c r="AV1435" i="33"/>
  <c r="AW1435" i="33"/>
  <c r="AX1435" i="33"/>
  <c r="AS1427" i="33"/>
  <c r="AT1427" i="33"/>
  <c r="AU1427" i="33"/>
  <c r="AV1427" i="33"/>
  <c r="AW1427" i="33"/>
  <c r="AX1427" i="33"/>
  <c r="AS1419" i="33"/>
  <c r="AT1419" i="33"/>
  <c r="AU1419" i="33"/>
  <c r="AV1419" i="33"/>
  <c r="AW1419" i="33"/>
  <c r="AX1419" i="33"/>
  <c r="AS1411" i="33"/>
  <c r="AT1411" i="33"/>
  <c r="AU1411" i="33"/>
  <c r="AV1411" i="33"/>
  <c r="AW1411" i="33"/>
  <c r="AX1411" i="33"/>
  <c r="AS1403" i="33"/>
  <c r="AT1403" i="33"/>
  <c r="AU1403" i="33"/>
  <c r="AV1403" i="33"/>
  <c r="AW1403" i="33"/>
  <c r="AX1403" i="33"/>
  <c r="AS1395" i="33"/>
  <c r="AT1395" i="33"/>
  <c r="AU1395" i="33"/>
  <c r="AV1395" i="33"/>
  <c r="AW1395" i="33"/>
  <c r="AX1395" i="33"/>
  <c r="AS1387" i="33"/>
  <c r="AT1387" i="33"/>
  <c r="AU1387" i="33"/>
  <c r="AV1387" i="33"/>
  <c r="AW1387" i="33"/>
  <c r="AX1387" i="33"/>
  <c r="AS1379" i="33"/>
  <c r="AT1379" i="33"/>
  <c r="AU1379" i="33"/>
  <c r="AV1379" i="33"/>
  <c r="AW1379" i="33"/>
  <c r="AX1379" i="33"/>
  <c r="AS1371" i="33"/>
  <c r="AT1371" i="33"/>
  <c r="AU1371" i="33"/>
  <c r="AV1371" i="33"/>
  <c r="AW1371" i="33"/>
  <c r="AX1371" i="33"/>
  <c r="AS1363" i="33"/>
  <c r="AT1363" i="33"/>
  <c r="AU1363" i="33"/>
  <c r="AV1363" i="33"/>
  <c r="AW1363" i="33"/>
  <c r="AX1363" i="33"/>
  <c r="AS1355" i="33"/>
  <c r="AT1355" i="33"/>
  <c r="AU1355" i="33"/>
  <c r="AV1355" i="33"/>
  <c r="AW1355" i="33"/>
  <c r="AX1355" i="33"/>
  <c r="AS1347" i="33"/>
  <c r="AT1347" i="33"/>
  <c r="AU1347" i="33"/>
  <c r="AV1347" i="33"/>
  <c r="AW1347" i="33"/>
  <c r="AX1347" i="33"/>
  <c r="AS1339" i="33"/>
  <c r="AT1339" i="33"/>
  <c r="AU1339" i="33"/>
  <c r="AV1339" i="33"/>
  <c r="AW1339" i="33"/>
  <c r="AX1339" i="33"/>
  <c r="AS1331" i="33"/>
  <c r="AT1331" i="33"/>
  <c r="AU1331" i="33"/>
  <c r="AV1331" i="33"/>
  <c r="AW1331" i="33"/>
  <c r="AX1331" i="33"/>
  <c r="AS1323" i="33"/>
  <c r="AT1323" i="33"/>
  <c r="AU1323" i="33"/>
  <c r="AV1323" i="33"/>
  <c r="AW1323" i="33"/>
  <c r="AX1323" i="33"/>
  <c r="AS1315" i="33"/>
  <c r="AT1315" i="33"/>
  <c r="AU1315" i="33"/>
  <c r="AV1315" i="33"/>
  <c r="AW1315" i="33"/>
  <c r="AX1315" i="33"/>
  <c r="AS1307" i="33"/>
  <c r="AT1307" i="33"/>
  <c r="AU1307" i="33"/>
  <c r="AV1307" i="33"/>
  <c r="AW1307" i="33"/>
  <c r="AX1307" i="33"/>
  <c r="AS1299" i="33"/>
  <c r="AT1299" i="33"/>
  <c r="AU1299" i="33"/>
  <c r="AV1299" i="33"/>
  <c r="AW1299" i="33"/>
  <c r="AX1299" i="33"/>
  <c r="AS1291" i="33"/>
  <c r="AT1291" i="33"/>
  <c r="AU1291" i="33"/>
  <c r="AV1291" i="33"/>
  <c r="AW1291" i="33"/>
  <c r="AX1291" i="33"/>
  <c r="AS1283" i="33"/>
  <c r="AT1283" i="33"/>
  <c r="AU1283" i="33"/>
  <c r="AV1283" i="33"/>
  <c r="AW1283" i="33"/>
  <c r="AX1283" i="33"/>
  <c r="AS1275" i="33"/>
  <c r="AT1275" i="33"/>
  <c r="AU1275" i="33"/>
  <c r="AV1275" i="33"/>
  <c r="AW1275" i="33"/>
  <c r="AX1275" i="33"/>
  <c r="AS1267" i="33"/>
  <c r="AT1267" i="33"/>
  <c r="AU1267" i="33"/>
  <c r="AV1267" i="33"/>
  <c r="AW1267" i="33"/>
  <c r="AX1267" i="33"/>
  <c r="AS1259" i="33"/>
  <c r="AT1259" i="33"/>
  <c r="AU1259" i="33"/>
  <c r="AV1259" i="33"/>
  <c r="AW1259" i="33"/>
  <c r="AX1259" i="33"/>
  <c r="AS1251" i="33"/>
  <c r="AT1251" i="33"/>
  <c r="AU1251" i="33"/>
  <c r="AV1251" i="33"/>
  <c r="AW1251" i="33"/>
  <c r="AX1251" i="33"/>
  <c r="AS1243" i="33"/>
  <c r="AT1243" i="33"/>
  <c r="AU1243" i="33"/>
  <c r="AV1243" i="33"/>
  <c r="AW1243" i="33"/>
  <c r="AX1243" i="33"/>
  <c r="AT1235" i="33"/>
  <c r="AU1235" i="33"/>
  <c r="AV1235" i="33"/>
  <c r="AW1235" i="33"/>
  <c r="AX1235" i="33"/>
  <c r="AS1235" i="33"/>
  <c r="AT1227" i="33"/>
  <c r="AU1227" i="33"/>
  <c r="AV1227" i="33"/>
  <c r="AW1227" i="33"/>
  <c r="AX1227" i="33"/>
  <c r="AS1227" i="33"/>
  <c r="AT1219" i="33"/>
  <c r="AU1219" i="33"/>
  <c r="AV1219" i="33"/>
  <c r="AW1219" i="33"/>
  <c r="AX1219" i="33"/>
  <c r="AS1219" i="33"/>
  <c r="AT1211" i="33"/>
  <c r="AU1211" i="33"/>
  <c r="AV1211" i="33"/>
  <c r="AW1211" i="33"/>
  <c r="AX1211" i="33"/>
  <c r="AS1211" i="33"/>
  <c r="AT1203" i="33"/>
  <c r="AU1203" i="33"/>
  <c r="AV1203" i="33"/>
  <c r="AW1203" i="33"/>
  <c r="AX1203" i="33"/>
  <c r="AS1203" i="33"/>
  <c r="AT1195" i="33"/>
  <c r="AU1195" i="33"/>
  <c r="AV1195" i="33"/>
  <c r="AW1195" i="33"/>
  <c r="AX1195" i="33"/>
  <c r="AS1195" i="33"/>
  <c r="AT1187" i="33"/>
  <c r="AU1187" i="33"/>
  <c r="AV1187" i="33"/>
  <c r="AW1187" i="33"/>
  <c r="AX1187" i="33"/>
  <c r="AS1187" i="33"/>
  <c r="AW1666" i="33"/>
  <c r="AU1645" i="33"/>
  <c r="AW1634" i="33"/>
  <c r="AS1624" i="33"/>
  <c r="AU1613" i="33"/>
  <c r="AW1602" i="33"/>
  <c r="AS1592" i="33"/>
  <c r="AU1581" i="33"/>
  <c r="AW1570" i="33"/>
  <c r="AS1560" i="33"/>
  <c r="AU1549" i="33"/>
  <c r="AW1538" i="33"/>
  <c r="AS1528" i="33"/>
  <c r="AU1517" i="33"/>
  <c r="AW1506" i="33"/>
  <c r="AS1496" i="33"/>
  <c r="AU1485" i="33"/>
  <c r="AW1474" i="33"/>
  <c r="AS1464" i="33"/>
  <c r="AU1453" i="33"/>
  <c r="AW1442" i="33"/>
  <c r="AS1432" i="33"/>
  <c r="A1105" i="33"/>
  <c r="C1105" i="33" s="1"/>
  <c r="AM1105" i="33"/>
  <c r="AO1105" i="33"/>
  <c r="AP1105" i="33"/>
  <c r="AQ1105" i="33"/>
  <c r="AR1105" i="33"/>
  <c r="AN1105" i="33"/>
  <c r="AL1105" i="33"/>
  <c r="AG1105" i="33"/>
  <c r="AH1105" i="33"/>
  <c r="AI1105" i="33"/>
  <c r="AJ1105" i="33"/>
  <c r="AK1105" i="33"/>
  <c r="AD1105" i="33"/>
  <c r="X1105" i="33"/>
  <c r="Y1105" i="33"/>
  <c r="AE1105" i="33"/>
  <c r="Z1105" i="33"/>
  <c r="AF1105" i="33"/>
  <c r="A1033" i="33"/>
  <c r="C1033" i="33" s="1"/>
  <c r="AM1033" i="33"/>
  <c r="AO1033" i="33"/>
  <c r="AP1033" i="33"/>
  <c r="AQ1033" i="33"/>
  <c r="AR1033" i="33"/>
  <c r="AN1033" i="33"/>
  <c r="AL1033" i="33"/>
  <c r="AG1033" i="33"/>
  <c r="AH1033" i="33"/>
  <c r="AI1033" i="33"/>
  <c r="AJ1033" i="33"/>
  <c r="AK1033" i="33"/>
  <c r="AF1033" i="33"/>
  <c r="AA1033" i="33"/>
  <c r="AB1033" i="33"/>
  <c r="AC1033" i="33"/>
  <c r="V1033" i="33"/>
  <c r="W1033" i="33"/>
  <c r="X1033" i="33"/>
  <c r="Y1033" i="33"/>
  <c r="Z1033" i="33"/>
  <c r="U1033" i="33"/>
  <c r="A985" i="33"/>
  <c r="C985" i="33" s="1"/>
  <c r="AM985" i="33"/>
  <c r="AO985" i="33"/>
  <c r="AP985" i="33"/>
  <c r="AQ985" i="33"/>
  <c r="AR985" i="33"/>
  <c r="AN985" i="33"/>
  <c r="AL985" i="33"/>
  <c r="AG985" i="33"/>
  <c r="AH985" i="33"/>
  <c r="AI985" i="33"/>
  <c r="AJ985" i="33"/>
  <c r="AK985" i="33"/>
  <c r="X985" i="33"/>
  <c r="Y985" i="33"/>
  <c r="Z985" i="33"/>
  <c r="A953" i="33"/>
  <c r="C953" i="33" s="1"/>
  <c r="AM953" i="33"/>
  <c r="AO953" i="33"/>
  <c r="AN953" i="33"/>
  <c r="AL953" i="33"/>
  <c r="AG953" i="33"/>
  <c r="AH953" i="33"/>
  <c r="AI953" i="33"/>
  <c r="AJ953" i="33"/>
  <c r="AK953" i="33"/>
  <c r="AF953" i="33"/>
  <c r="AD953" i="33"/>
  <c r="AE953" i="33"/>
  <c r="X953" i="33"/>
  <c r="Y953" i="33"/>
  <c r="Z953" i="33"/>
  <c r="A905" i="33"/>
  <c r="C905" i="33" s="1"/>
  <c r="AM905" i="33"/>
  <c r="AO905" i="33"/>
  <c r="AP905" i="33"/>
  <c r="AQ905" i="33"/>
  <c r="AR905" i="33"/>
  <c r="AN905" i="33"/>
  <c r="AL905" i="33"/>
  <c r="AG905" i="33"/>
  <c r="AH905" i="33"/>
  <c r="AI905" i="33"/>
  <c r="AJ905" i="33"/>
  <c r="AK905" i="33"/>
  <c r="AF905" i="33"/>
  <c r="AD905" i="33"/>
  <c r="X905" i="33"/>
  <c r="Y905" i="33"/>
  <c r="Z905" i="33"/>
  <c r="AE905" i="33"/>
  <c r="A873" i="33"/>
  <c r="C873" i="33" s="1"/>
  <c r="AM873" i="33"/>
  <c r="AO873" i="33"/>
  <c r="AP873" i="33"/>
  <c r="AQ873" i="33"/>
  <c r="AR873" i="33"/>
  <c r="AN873" i="33"/>
  <c r="AL873" i="33"/>
  <c r="AG873" i="33"/>
  <c r="AH873" i="33"/>
  <c r="AI873" i="33"/>
  <c r="AJ873" i="33"/>
  <c r="AK873" i="33"/>
  <c r="AF873" i="33"/>
  <c r="AD873" i="33"/>
  <c r="X873" i="33"/>
  <c r="Y873" i="33"/>
  <c r="Z873" i="33"/>
  <c r="AE873" i="33"/>
  <c r="A817" i="33"/>
  <c r="C817" i="33" s="1"/>
  <c r="AM817" i="33"/>
  <c r="AO817" i="33"/>
  <c r="AP817" i="33"/>
  <c r="AQ817" i="33"/>
  <c r="AR817" i="33"/>
  <c r="AN817" i="33"/>
  <c r="AL817" i="33"/>
  <c r="AG817" i="33"/>
  <c r="AH817" i="33"/>
  <c r="AI817" i="33"/>
  <c r="AJ817" i="33"/>
  <c r="AK817" i="33"/>
  <c r="AF817" i="33"/>
  <c r="AD817" i="33"/>
  <c r="X817" i="33"/>
  <c r="AE817" i="33"/>
  <c r="Y817" i="33"/>
  <c r="Z817" i="33"/>
  <c r="A769" i="33"/>
  <c r="C769" i="33" s="1"/>
  <c r="AM769" i="33"/>
  <c r="AO769" i="33"/>
  <c r="AP769" i="33"/>
  <c r="AQ769" i="33"/>
  <c r="AR769" i="33"/>
  <c r="AN769" i="33"/>
  <c r="AL769" i="33"/>
  <c r="AG769" i="33"/>
  <c r="AH769" i="33"/>
  <c r="AI769" i="33"/>
  <c r="AJ769" i="33"/>
  <c r="AK769" i="33"/>
  <c r="AF769" i="33"/>
  <c r="AD769" i="33"/>
  <c r="X769" i="33"/>
  <c r="Y769" i="33"/>
  <c r="Z769" i="33"/>
  <c r="AE769" i="33"/>
  <c r="A721" i="33"/>
  <c r="C721" i="33" s="1"/>
  <c r="AM721" i="33"/>
  <c r="AO721" i="33"/>
  <c r="AP721" i="33"/>
  <c r="AQ721" i="33"/>
  <c r="AR721" i="33"/>
  <c r="AN721" i="33"/>
  <c r="AL721" i="33"/>
  <c r="AG721" i="33"/>
  <c r="AH721" i="33"/>
  <c r="AI721" i="33"/>
  <c r="AJ721" i="33"/>
  <c r="AK721" i="33"/>
  <c r="AF721" i="33"/>
  <c r="AD721" i="33"/>
  <c r="X721" i="33"/>
  <c r="AE721" i="33"/>
  <c r="Y721" i="33"/>
  <c r="Z721" i="33"/>
  <c r="A673" i="33"/>
  <c r="C673" i="33" s="1"/>
  <c r="AM673" i="33"/>
  <c r="AO673" i="33"/>
  <c r="AP673" i="33"/>
  <c r="AQ673" i="33"/>
  <c r="AR673" i="33"/>
  <c r="AN673" i="33"/>
  <c r="AL673" i="33"/>
  <c r="AG673" i="33"/>
  <c r="AH673" i="33"/>
  <c r="AI673" i="33"/>
  <c r="AJ673" i="33"/>
  <c r="AK673" i="33"/>
  <c r="AF673" i="33"/>
  <c r="AD673" i="33"/>
  <c r="X673" i="33"/>
  <c r="Y673" i="33"/>
  <c r="Z673" i="33"/>
  <c r="AE673" i="33"/>
  <c r="A633" i="33"/>
  <c r="C633" i="33" s="1"/>
  <c r="AM633" i="33"/>
  <c r="AO633" i="33"/>
  <c r="AP633" i="33"/>
  <c r="AQ633" i="33"/>
  <c r="AR633" i="33"/>
  <c r="AN633" i="33"/>
  <c r="AL633" i="33"/>
  <c r="AG633" i="33"/>
  <c r="AH633" i="33"/>
  <c r="AI633" i="33"/>
  <c r="AJ633" i="33"/>
  <c r="AK633" i="33"/>
  <c r="AF633" i="33"/>
  <c r="AD633" i="33"/>
  <c r="AE633" i="33"/>
  <c r="X633" i="33"/>
  <c r="Y633" i="33"/>
  <c r="Z633" i="33"/>
  <c r="A601" i="33"/>
  <c r="C601" i="33" s="1"/>
  <c r="AM601" i="33"/>
  <c r="AO601" i="33"/>
  <c r="AP601" i="33"/>
  <c r="AQ601" i="33"/>
  <c r="AR601" i="33"/>
  <c r="AN601" i="33"/>
  <c r="AL601" i="33"/>
  <c r="AG601" i="33"/>
  <c r="AH601" i="33"/>
  <c r="AI601" i="33"/>
  <c r="AJ601" i="33"/>
  <c r="AK601" i="33"/>
  <c r="AF601" i="33"/>
  <c r="AD601" i="33"/>
  <c r="AE601" i="33"/>
  <c r="X601" i="33"/>
  <c r="Y601" i="33"/>
  <c r="Z601" i="33"/>
  <c r="A561" i="33"/>
  <c r="C561" i="33" s="1"/>
  <c r="AM561" i="33"/>
  <c r="AO561" i="33"/>
  <c r="AP561" i="33"/>
  <c r="AQ561" i="33"/>
  <c r="AR561" i="33"/>
  <c r="AN561" i="33"/>
  <c r="AL561" i="33"/>
  <c r="AG561" i="33"/>
  <c r="AH561" i="33"/>
  <c r="AI561" i="33"/>
  <c r="AJ561" i="33"/>
  <c r="AK561" i="33"/>
  <c r="AF561" i="33"/>
  <c r="AD561" i="33"/>
  <c r="X561" i="33"/>
  <c r="AE561" i="33"/>
  <c r="Y561" i="33"/>
  <c r="Z561" i="33"/>
  <c r="A521" i="33"/>
  <c r="C521" i="33" s="1"/>
  <c r="AM521" i="33"/>
  <c r="AO521" i="33"/>
  <c r="AP521" i="33"/>
  <c r="AQ521" i="33"/>
  <c r="AR521" i="33"/>
  <c r="AN521" i="33"/>
  <c r="AL521" i="33"/>
  <c r="AG521" i="33"/>
  <c r="AH521" i="33"/>
  <c r="AI521" i="33"/>
  <c r="AJ521" i="33"/>
  <c r="AK521" i="33"/>
  <c r="AF521" i="33"/>
  <c r="AD521" i="33"/>
  <c r="X521" i="33"/>
  <c r="Y521" i="33"/>
  <c r="Z521" i="33"/>
  <c r="AE521" i="33"/>
  <c r="A489" i="33"/>
  <c r="C489" i="33" s="1"/>
  <c r="AM489" i="33"/>
  <c r="AO489" i="33"/>
  <c r="AP489" i="33"/>
  <c r="AQ489" i="33"/>
  <c r="AR489" i="33"/>
  <c r="AN489" i="33"/>
  <c r="AL489" i="33"/>
  <c r="AG489" i="33"/>
  <c r="AH489" i="33"/>
  <c r="AI489" i="33"/>
  <c r="AJ489" i="33"/>
  <c r="AK489" i="33"/>
  <c r="AF489" i="33"/>
  <c r="AD489" i="33"/>
  <c r="X489" i="33"/>
  <c r="Y489" i="33"/>
  <c r="Z489" i="33"/>
  <c r="AE489" i="33"/>
  <c r="A441" i="33"/>
  <c r="C441" i="33" s="1"/>
  <c r="AO441" i="33"/>
  <c r="AP441" i="33"/>
  <c r="AR441" i="33"/>
  <c r="AN441" i="33"/>
  <c r="AM441" i="33"/>
  <c r="AQ441" i="33"/>
  <c r="AL441" i="33"/>
  <c r="AG441" i="33"/>
  <c r="AH441" i="33"/>
  <c r="AI441" i="33"/>
  <c r="AJ441" i="33"/>
  <c r="AK441" i="33"/>
  <c r="AF441" i="33"/>
  <c r="AD441" i="33"/>
  <c r="AE441" i="33"/>
  <c r="X441" i="33"/>
  <c r="Y441" i="33"/>
  <c r="Z441" i="33"/>
  <c r="A385" i="33"/>
  <c r="C385" i="33" s="1"/>
  <c r="AO385" i="33"/>
  <c r="AP385" i="33"/>
  <c r="AR385" i="33"/>
  <c r="AN385" i="33"/>
  <c r="AM385" i="33"/>
  <c r="AQ385" i="33"/>
  <c r="AL385" i="33"/>
  <c r="AG385" i="33"/>
  <c r="AH385" i="33"/>
  <c r="AI385" i="33"/>
  <c r="AJ385" i="33"/>
  <c r="AK385" i="33"/>
  <c r="AF385" i="33"/>
  <c r="AD385" i="33"/>
  <c r="X385" i="33"/>
  <c r="Y385" i="33"/>
  <c r="Z385" i="33"/>
  <c r="AE385" i="33"/>
  <c r="A345" i="33"/>
  <c r="C345" i="33" s="1"/>
  <c r="AO345" i="33"/>
  <c r="AP345" i="33"/>
  <c r="AR345" i="33"/>
  <c r="AN345" i="33"/>
  <c r="AM345" i="33"/>
  <c r="AQ345" i="33"/>
  <c r="AL345" i="33"/>
  <c r="AG345" i="33"/>
  <c r="AH345" i="33"/>
  <c r="AI345" i="33"/>
  <c r="AJ345" i="33"/>
  <c r="AK345" i="33"/>
  <c r="AF345" i="33"/>
  <c r="AD345" i="33"/>
  <c r="AE345" i="33"/>
  <c r="X345" i="33"/>
  <c r="Y345" i="33"/>
  <c r="Z345" i="33"/>
  <c r="A297" i="33"/>
  <c r="C297" i="33" s="1"/>
  <c r="AO297" i="33"/>
  <c r="AP297" i="33"/>
  <c r="AR297" i="33"/>
  <c r="AN297" i="33"/>
  <c r="AM297" i="33"/>
  <c r="AQ297" i="33"/>
  <c r="AH297" i="33"/>
  <c r="AJ297" i="33"/>
  <c r="AK297" i="33"/>
  <c r="AL297" i="33"/>
  <c r="AI297" i="33"/>
  <c r="AG297" i="33"/>
  <c r="AF297" i="33"/>
  <c r="AD297" i="33"/>
  <c r="X297" i="33"/>
  <c r="Y297" i="33"/>
  <c r="Z297" i="33"/>
  <c r="AE297" i="33"/>
  <c r="A257" i="33"/>
  <c r="C257" i="33" s="1"/>
  <c r="AO257" i="33"/>
  <c r="AP257" i="33"/>
  <c r="AR257" i="33"/>
  <c r="AN257" i="33"/>
  <c r="AM257" i="33"/>
  <c r="AQ257" i="33"/>
  <c r="AH257" i="33"/>
  <c r="AJ257" i="33"/>
  <c r="AK257" i="33"/>
  <c r="AL257" i="33"/>
  <c r="AI257" i="33"/>
  <c r="AG257" i="33"/>
  <c r="AF257" i="33"/>
  <c r="AD257" i="33"/>
  <c r="X257" i="33"/>
  <c r="Y257" i="33"/>
  <c r="Z257" i="33"/>
  <c r="AE257" i="33"/>
  <c r="A217" i="33"/>
  <c r="C217" i="33" s="1"/>
  <c r="AO217" i="33"/>
  <c r="AP217" i="33"/>
  <c r="AR217" i="33"/>
  <c r="AN217" i="33"/>
  <c r="AM217" i="33"/>
  <c r="AQ217" i="33"/>
  <c r="AH217" i="33"/>
  <c r="AJ217" i="33"/>
  <c r="AK217" i="33"/>
  <c r="AL217" i="33"/>
  <c r="AG217" i="33"/>
  <c r="AI217" i="33"/>
  <c r="AF217" i="33"/>
  <c r="AD217" i="33"/>
  <c r="AE217" i="33"/>
  <c r="X217" i="33"/>
  <c r="Y217" i="33"/>
  <c r="Z217" i="33"/>
  <c r="A169" i="33"/>
  <c r="C169" i="33" s="1"/>
  <c r="AO169" i="33"/>
  <c r="AP169" i="33"/>
  <c r="AR169" i="33"/>
  <c r="AN169" i="33"/>
  <c r="AM169" i="33"/>
  <c r="AQ169" i="33"/>
  <c r="AH169" i="33"/>
  <c r="AJ169" i="33"/>
  <c r="AK169" i="33"/>
  <c r="AL169" i="33"/>
  <c r="AG169" i="33"/>
  <c r="AI169" i="33"/>
  <c r="AF169" i="33"/>
  <c r="AD169" i="33"/>
  <c r="X169" i="33"/>
  <c r="Y169" i="33"/>
  <c r="Z169" i="33"/>
  <c r="AE169" i="33"/>
  <c r="A129" i="33"/>
  <c r="C129" i="33" s="1"/>
  <c r="AO129" i="33"/>
  <c r="AP129" i="33"/>
  <c r="AR129" i="33"/>
  <c r="AN129" i="33"/>
  <c r="AM129" i="33"/>
  <c r="AQ129" i="33"/>
  <c r="AH129" i="33"/>
  <c r="AI129" i="33"/>
  <c r="AJ129" i="33"/>
  <c r="AK129" i="33"/>
  <c r="AL129" i="33"/>
  <c r="AG129" i="33"/>
  <c r="AF129" i="33"/>
  <c r="AD129" i="33"/>
  <c r="X129" i="33"/>
  <c r="Y129" i="33"/>
  <c r="Z129" i="33"/>
  <c r="AE129" i="33"/>
  <c r="A81" i="33"/>
  <c r="C81" i="33" s="1"/>
  <c r="AO81" i="33"/>
  <c r="AP81" i="33"/>
  <c r="AR81" i="33"/>
  <c r="AN81" i="33"/>
  <c r="AM81" i="33"/>
  <c r="AQ81" i="33"/>
  <c r="AH81" i="33"/>
  <c r="AI81" i="33"/>
  <c r="AJ81" i="33"/>
  <c r="AK81" i="33"/>
  <c r="AL81" i="33"/>
  <c r="AG81" i="33"/>
  <c r="AF81" i="33"/>
  <c r="AD81" i="33"/>
  <c r="X81" i="33"/>
  <c r="AE81" i="33"/>
  <c r="Y81" i="33"/>
  <c r="Z81" i="33"/>
  <c r="A41" i="33"/>
  <c r="C41" i="33" s="1"/>
  <c r="AO41" i="33"/>
  <c r="AP41" i="33"/>
  <c r="AQ41" i="33"/>
  <c r="AR41" i="33"/>
  <c r="AN41" i="33"/>
  <c r="AM41" i="33"/>
  <c r="AH41" i="33"/>
  <c r="AI41" i="33"/>
  <c r="AJ41" i="33"/>
  <c r="AK41" i="33"/>
  <c r="AL41" i="33"/>
  <c r="AG41" i="33"/>
  <c r="AF41" i="33"/>
  <c r="AD41" i="33"/>
  <c r="X41" i="33"/>
  <c r="Y41" i="33"/>
  <c r="Z41" i="33"/>
  <c r="AE41" i="33"/>
  <c r="A2468" i="33"/>
  <c r="C2468" i="33" s="1"/>
  <c r="AP2468" i="33"/>
  <c r="AQ2468" i="33"/>
  <c r="AR2468" i="33"/>
  <c r="AM2468" i="33"/>
  <c r="AN2468" i="33"/>
  <c r="AO2468" i="33"/>
  <c r="AH2468" i="33"/>
  <c r="AI2468" i="33"/>
  <c r="AJ2468" i="33"/>
  <c r="AK2468" i="33"/>
  <c r="AL2468" i="33"/>
  <c r="AF2468" i="33"/>
  <c r="AD2468" i="33"/>
  <c r="AG2468" i="33"/>
  <c r="AE2468" i="33"/>
  <c r="A2412" i="33"/>
  <c r="C2412" i="33" s="1"/>
  <c r="AP2412" i="33"/>
  <c r="AQ2412" i="33"/>
  <c r="AR2412" i="33"/>
  <c r="AM2412" i="33"/>
  <c r="AN2412" i="33"/>
  <c r="AO2412" i="33"/>
  <c r="AH2412" i="33"/>
  <c r="AI2412" i="33"/>
  <c r="AJ2412" i="33"/>
  <c r="AK2412" i="33"/>
  <c r="AL2412" i="33"/>
  <c r="AF2412" i="33"/>
  <c r="AG2412" i="33"/>
  <c r="AD2412" i="33"/>
  <c r="AE2412" i="33"/>
  <c r="A2364" i="33"/>
  <c r="C2364" i="33" s="1"/>
  <c r="AP2364" i="33"/>
  <c r="AQ2364" i="33"/>
  <c r="AR2364" i="33"/>
  <c r="AM2364" i="33"/>
  <c r="AN2364" i="33"/>
  <c r="AO2364" i="33"/>
  <c r="AH2364" i="33"/>
  <c r="AI2364" i="33"/>
  <c r="AJ2364" i="33"/>
  <c r="AK2364" i="33"/>
  <c r="AL2364" i="33"/>
  <c r="AF2364" i="33"/>
  <c r="AG2364" i="33"/>
  <c r="AD2364" i="33"/>
  <c r="AE2364" i="33"/>
  <c r="A2308" i="33"/>
  <c r="C2308" i="33" s="1"/>
  <c r="AP2308" i="33"/>
  <c r="AQ2308" i="33"/>
  <c r="AR2308" i="33"/>
  <c r="AM2308" i="33"/>
  <c r="AN2308" i="33"/>
  <c r="AO2308" i="33"/>
  <c r="AH2308" i="33"/>
  <c r="AI2308" i="33"/>
  <c r="AJ2308" i="33"/>
  <c r="AK2308" i="33"/>
  <c r="AL2308" i="33"/>
  <c r="AF2308" i="33"/>
  <c r="AD2308" i="33"/>
  <c r="AG2308" i="33"/>
  <c r="AE2308" i="33"/>
  <c r="A2276" i="33"/>
  <c r="C2276" i="33" s="1"/>
  <c r="AO2276" i="33"/>
  <c r="AP2276" i="33"/>
  <c r="AQ2276" i="33"/>
  <c r="AR2276" i="33"/>
  <c r="AM2276" i="33"/>
  <c r="AN2276" i="33"/>
  <c r="AH2276" i="33"/>
  <c r="AI2276" i="33"/>
  <c r="AJ2276" i="33"/>
  <c r="AK2276" i="33"/>
  <c r="AL2276" i="33"/>
  <c r="AF2276" i="33"/>
  <c r="AD2276" i="33"/>
  <c r="AG2276" i="33"/>
  <c r="AE2276" i="33"/>
  <c r="A2236" i="33"/>
  <c r="C2236" i="33" s="1"/>
  <c r="AO2236" i="33"/>
  <c r="AP2236" i="33"/>
  <c r="AQ2236" i="33"/>
  <c r="AR2236" i="33"/>
  <c r="AM2236" i="33"/>
  <c r="AN2236" i="33"/>
  <c r="AH2236" i="33"/>
  <c r="AI2236" i="33"/>
  <c r="AJ2236" i="33"/>
  <c r="AK2236" i="33"/>
  <c r="AL2236" i="33"/>
  <c r="AF2236" i="33"/>
  <c r="AG2236" i="33"/>
  <c r="AD2236" i="33"/>
  <c r="AE2236" i="33"/>
  <c r="A2204" i="33"/>
  <c r="C2204" i="33" s="1"/>
  <c r="AO2204" i="33"/>
  <c r="AP2204" i="33"/>
  <c r="AQ2204" i="33"/>
  <c r="AR2204" i="33"/>
  <c r="AM2204" i="33"/>
  <c r="AN2204" i="33"/>
  <c r="AH2204" i="33"/>
  <c r="AI2204" i="33"/>
  <c r="AJ2204" i="33"/>
  <c r="AK2204" i="33"/>
  <c r="AL2204" i="33"/>
  <c r="AF2204" i="33"/>
  <c r="AG2204" i="33"/>
  <c r="AD2204" i="33"/>
  <c r="AE2204" i="33"/>
  <c r="L2164" i="33"/>
  <c r="AO2164" i="33"/>
  <c r="AP2164" i="33"/>
  <c r="AQ2164" i="33"/>
  <c r="AR2164" i="33"/>
  <c r="AM2164" i="33"/>
  <c r="AN2164" i="33"/>
  <c r="AH2164" i="33"/>
  <c r="AI2164" i="33"/>
  <c r="AJ2164" i="33"/>
  <c r="AK2164" i="33"/>
  <c r="AL2164" i="33"/>
  <c r="AF2164" i="33"/>
  <c r="AG2164" i="33"/>
  <c r="AD2164" i="33"/>
  <c r="AE2164" i="33"/>
  <c r="A2124" i="33"/>
  <c r="C2124" i="33" s="1"/>
  <c r="AO2124" i="33"/>
  <c r="AP2124" i="33"/>
  <c r="AQ2124" i="33"/>
  <c r="AR2124" i="33"/>
  <c r="AM2124" i="33"/>
  <c r="AN2124" i="33"/>
  <c r="AH2124" i="33"/>
  <c r="AI2124" i="33"/>
  <c r="AJ2124" i="33"/>
  <c r="AK2124" i="33"/>
  <c r="AL2124" i="33"/>
  <c r="AF2124" i="33"/>
  <c r="X2124" i="33"/>
  <c r="AG2124" i="33"/>
  <c r="Y2124" i="33"/>
  <c r="AD2124" i="33"/>
  <c r="AE2124" i="33"/>
  <c r="A2076" i="33"/>
  <c r="C2076" i="33" s="1"/>
  <c r="AO2076" i="33"/>
  <c r="AP2076" i="33"/>
  <c r="AQ2076" i="33"/>
  <c r="AR2076" i="33"/>
  <c r="AM2076" i="33"/>
  <c r="AN2076" i="33"/>
  <c r="AH2076" i="33"/>
  <c r="AI2076" i="33"/>
  <c r="AJ2076" i="33"/>
  <c r="AK2076" i="33"/>
  <c r="AL2076" i="33"/>
  <c r="AG2076" i="33"/>
  <c r="AF2076" i="33"/>
  <c r="X2076" i="33"/>
  <c r="Y2076" i="33"/>
  <c r="AD2076" i="33"/>
  <c r="AE2076" i="33"/>
  <c r="A2028" i="33"/>
  <c r="C2028" i="33" s="1"/>
  <c r="AO2028" i="33"/>
  <c r="AP2028" i="33"/>
  <c r="AQ2028" i="33"/>
  <c r="AR2028" i="33"/>
  <c r="AM2028" i="33"/>
  <c r="AN2028" i="33"/>
  <c r="AH2028" i="33"/>
  <c r="AI2028" i="33"/>
  <c r="AJ2028" i="33"/>
  <c r="AK2028" i="33"/>
  <c r="AL2028" i="33"/>
  <c r="AG2028" i="33"/>
  <c r="AF2028" i="33"/>
  <c r="X2028" i="33"/>
  <c r="Y2028" i="33"/>
  <c r="AD2028" i="33"/>
  <c r="AE2028" i="33"/>
  <c r="A1988" i="33"/>
  <c r="C1988" i="33" s="1"/>
  <c r="AQ1988" i="33"/>
  <c r="AR1988" i="33"/>
  <c r="AM1988" i="33"/>
  <c r="AP1988" i="33"/>
  <c r="AN1988" i="33"/>
  <c r="AO1988" i="33"/>
  <c r="AH1988" i="33"/>
  <c r="AI1988" i="33"/>
  <c r="AJ1988" i="33"/>
  <c r="AK1988" i="33"/>
  <c r="AL1988" i="33"/>
  <c r="AG1988" i="33"/>
  <c r="AF1988" i="33"/>
  <c r="X1988" i="33"/>
  <c r="Y1988" i="33"/>
  <c r="AD1988" i="33"/>
  <c r="AE1988" i="33"/>
  <c r="L1940" i="33"/>
  <c r="AQ1940" i="33"/>
  <c r="AR1940" i="33"/>
  <c r="AM1940" i="33"/>
  <c r="AP1940" i="33"/>
  <c r="AN1940" i="33"/>
  <c r="AO1940" i="33"/>
  <c r="AH1940" i="33"/>
  <c r="AI1940" i="33"/>
  <c r="AJ1940" i="33"/>
  <c r="AK1940" i="33"/>
  <c r="AL1940" i="33"/>
  <c r="AG1940" i="33"/>
  <c r="AF1940" i="33"/>
  <c r="X1940" i="33"/>
  <c r="Y1940" i="33"/>
  <c r="AD1940" i="33"/>
  <c r="AE1940" i="33"/>
  <c r="A1892" i="33"/>
  <c r="C1892" i="33" s="1"/>
  <c r="AQ1892" i="33"/>
  <c r="AR1892" i="33"/>
  <c r="AM1892" i="33"/>
  <c r="AP1892" i="33"/>
  <c r="AN1892" i="33"/>
  <c r="AO1892" i="33"/>
  <c r="AJ1892" i="33"/>
  <c r="AG1892" i="33"/>
  <c r="AH1892" i="33"/>
  <c r="AI1892" i="33"/>
  <c r="AK1892" i="33"/>
  <c r="AL1892" i="33"/>
  <c r="AF1892" i="33"/>
  <c r="X1892" i="33"/>
  <c r="Y1892" i="33"/>
  <c r="AD1892" i="33"/>
  <c r="AE1892" i="33"/>
  <c r="A1836" i="33"/>
  <c r="C1836" i="33" s="1"/>
  <c r="AQ1836" i="33"/>
  <c r="AR1836" i="33"/>
  <c r="AM1836" i="33"/>
  <c r="AP1836" i="33"/>
  <c r="AO1836" i="33"/>
  <c r="AJ1836" i="33"/>
  <c r="AN1836" i="33"/>
  <c r="AG1836" i="33"/>
  <c r="AH1836" i="33"/>
  <c r="AI1836" i="33"/>
  <c r="AK1836" i="33"/>
  <c r="AL1836" i="33"/>
  <c r="AF1836" i="33"/>
  <c r="X1836" i="33"/>
  <c r="Y1836" i="33"/>
  <c r="AD1836" i="33"/>
  <c r="AE1836" i="33"/>
  <c r="L1780" i="33"/>
  <c r="AQ1780" i="33"/>
  <c r="AR1780" i="33"/>
  <c r="AM1780" i="33"/>
  <c r="AP1780" i="33"/>
  <c r="AN1780" i="33"/>
  <c r="AO1780" i="33"/>
  <c r="AJ1780" i="33"/>
  <c r="AG1780" i="33"/>
  <c r="AH1780" i="33"/>
  <c r="AI1780" i="33"/>
  <c r="AK1780" i="33"/>
  <c r="AL1780" i="33"/>
  <c r="AF1780" i="33"/>
  <c r="X1780" i="33"/>
  <c r="Y1780" i="33"/>
  <c r="AD1780" i="33"/>
  <c r="AE1780" i="33"/>
  <c r="A1724" i="33"/>
  <c r="C1724" i="33" s="1"/>
  <c r="AQ1724" i="33"/>
  <c r="AR1724" i="33"/>
  <c r="AM1724" i="33"/>
  <c r="AP1724" i="33"/>
  <c r="AN1724" i="33"/>
  <c r="AO1724" i="33"/>
  <c r="AJ1724" i="33"/>
  <c r="AK1724" i="33"/>
  <c r="AG1724" i="33"/>
  <c r="AH1724" i="33"/>
  <c r="AI1724" i="33"/>
  <c r="AL1724" i="33"/>
  <c r="AF1724" i="33"/>
  <c r="V1724" i="33"/>
  <c r="AA1724" i="33"/>
  <c r="W1724" i="33"/>
  <c r="AB1724" i="33"/>
  <c r="X1724" i="33"/>
  <c r="AC1724" i="33"/>
  <c r="Y1724" i="33"/>
  <c r="AD1724" i="33"/>
  <c r="AE1724" i="33"/>
  <c r="A1676" i="33"/>
  <c r="C1676" i="33" s="1"/>
  <c r="AQ1676" i="33"/>
  <c r="AR1676" i="33"/>
  <c r="AM1676" i="33"/>
  <c r="AP1676" i="33"/>
  <c r="AN1676" i="33"/>
  <c r="AO1676" i="33"/>
  <c r="AJ1676" i="33"/>
  <c r="AK1676" i="33"/>
  <c r="AG1676" i="33"/>
  <c r="AH1676" i="33"/>
  <c r="AI1676" i="33"/>
  <c r="AL1676" i="33"/>
  <c r="AF1676" i="33"/>
  <c r="V1676" i="33"/>
  <c r="AA1676" i="33"/>
  <c r="W1676" i="33"/>
  <c r="AB1676" i="33"/>
  <c r="X1676" i="33"/>
  <c r="AC1676" i="33"/>
  <c r="Y1676" i="33"/>
  <c r="AD1676" i="33"/>
  <c r="AE1676" i="33"/>
  <c r="A1628" i="33"/>
  <c r="C1628" i="33" s="1"/>
  <c r="AQ1628" i="33"/>
  <c r="AR1628" i="33"/>
  <c r="AM1628" i="33"/>
  <c r="AP1628" i="33"/>
  <c r="AN1628" i="33"/>
  <c r="AO1628" i="33"/>
  <c r="AJ1628" i="33"/>
  <c r="AK1628" i="33"/>
  <c r="AG1628" i="33"/>
  <c r="AH1628" i="33"/>
  <c r="AI1628" i="33"/>
  <c r="AL1628" i="33"/>
  <c r="AF1628" i="33"/>
  <c r="V1628" i="33"/>
  <c r="AA1628" i="33"/>
  <c r="W1628" i="33"/>
  <c r="AB1628" i="33"/>
  <c r="X1628" i="33"/>
  <c r="AC1628" i="33"/>
  <c r="Y1628" i="33"/>
  <c r="AD1628" i="33"/>
  <c r="AE1628" i="33"/>
  <c r="A1580" i="33"/>
  <c r="C1580" i="33" s="1"/>
  <c r="AQ1580" i="33"/>
  <c r="AR1580" i="33"/>
  <c r="AM1580" i="33"/>
  <c r="AP1580" i="33"/>
  <c r="AN1580" i="33"/>
  <c r="AO1580" i="33"/>
  <c r="AJ1580" i="33"/>
  <c r="AK1580" i="33"/>
  <c r="AG1580" i="33"/>
  <c r="AH1580" i="33"/>
  <c r="AI1580" i="33"/>
  <c r="AL1580" i="33"/>
  <c r="AF1580" i="33"/>
  <c r="X1580" i="33"/>
  <c r="Y1580" i="33"/>
  <c r="AD1580" i="33"/>
  <c r="AE1580" i="33"/>
  <c r="A1540" i="33"/>
  <c r="C1540" i="33" s="1"/>
  <c r="AQ1540" i="33"/>
  <c r="AR1540" i="33"/>
  <c r="AM1540" i="33"/>
  <c r="AO1540" i="33"/>
  <c r="AP1540" i="33"/>
  <c r="AN1540" i="33"/>
  <c r="AJ1540" i="33"/>
  <c r="AK1540" i="33"/>
  <c r="AG1540" i="33"/>
  <c r="AH1540" i="33"/>
  <c r="AI1540" i="33"/>
  <c r="AL1540" i="33"/>
  <c r="AF1540" i="33"/>
  <c r="X1540" i="33"/>
  <c r="Y1540" i="33"/>
  <c r="AD1540" i="33"/>
  <c r="AE1540" i="33"/>
  <c r="A1492" i="33"/>
  <c r="C1492" i="33" s="1"/>
  <c r="AQ1492" i="33"/>
  <c r="AR1492" i="33"/>
  <c r="AM1492" i="33"/>
  <c r="AO1492" i="33"/>
  <c r="AP1492" i="33"/>
  <c r="AN1492" i="33"/>
  <c r="AK1492" i="33"/>
  <c r="AG1492" i="33"/>
  <c r="AH1492" i="33"/>
  <c r="AI1492" i="33"/>
  <c r="AF1492" i="33"/>
  <c r="X1492" i="33"/>
  <c r="Y1492" i="33"/>
  <c r="AD1492" i="33"/>
  <c r="AE1492" i="33"/>
  <c r="A1444" i="33"/>
  <c r="C1444" i="33" s="1"/>
  <c r="AQ1444" i="33"/>
  <c r="AR1444" i="33"/>
  <c r="AM1444" i="33"/>
  <c r="AO1444" i="33"/>
  <c r="AP1444" i="33"/>
  <c r="AN1444" i="33"/>
  <c r="AJ1444" i="33"/>
  <c r="AK1444" i="33"/>
  <c r="AG1444" i="33"/>
  <c r="AH1444" i="33"/>
  <c r="AI1444" i="33"/>
  <c r="AL1444" i="33"/>
  <c r="AF1444" i="33"/>
  <c r="V1444" i="33"/>
  <c r="AA1444" i="33"/>
  <c r="W1444" i="33"/>
  <c r="AB1444" i="33"/>
  <c r="AC1444" i="33"/>
  <c r="Y1444" i="33"/>
  <c r="AD1444" i="33"/>
  <c r="AE1444" i="33"/>
  <c r="A1388" i="33"/>
  <c r="C1388" i="33" s="1"/>
  <c r="AQ1388" i="33"/>
  <c r="AR1388" i="33"/>
  <c r="AM1388" i="33"/>
  <c r="AO1388" i="33"/>
  <c r="AP1388" i="33"/>
  <c r="AN1388" i="33"/>
  <c r="AJ1388" i="33"/>
  <c r="AK1388" i="33"/>
  <c r="AG1388" i="33"/>
  <c r="AH1388" i="33"/>
  <c r="AI1388" i="33"/>
  <c r="AL1388" i="33"/>
  <c r="AF1388" i="33"/>
  <c r="Y1388" i="33"/>
  <c r="AD1388" i="33"/>
  <c r="AE1388" i="33"/>
  <c r="A1332" i="33"/>
  <c r="C1332" i="33" s="1"/>
  <c r="AQ1332" i="33"/>
  <c r="AR1332" i="33"/>
  <c r="AM1332" i="33"/>
  <c r="AO1332" i="33"/>
  <c r="AP1332" i="33"/>
  <c r="AN1332" i="33"/>
  <c r="AJ1332" i="33"/>
  <c r="AK1332" i="33"/>
  <c r="AG1332" i="33"/>
  <c r="AH1332" i="33"/>
  <c r="AI1332" i="33"/>
  <c r="AL1332" i="33"/>
  <c r="AF1332" i="33"/>
  <c r="AD1332" i="33"/>
  <c r="AE1332" i="33"/>
  <c r="A1300" i="33"/>
  <c r="C1300" i="33" s="1"/>
  <c r="AQ1300" i="33"/>
  <c r="AR1300" i="33"/>
  <c r="AM1300" i="33"/>
  <c r="AO1300" i="33"/>
  <c r="AP1300" i="33"/>
  <c r="AN1300" i="33"/>
  <c r="AJ1300" i="33"/>
  <c r="AK1300" i="33"/>
  <c r="AG1300" i="33"/>
  <c r="AH1300" i="33"/>
  <c r="AI1300" i="33"/>
  <c r="AL1300" i="33"/>
  <c r="AF1300" i="33"/>
  <c r="X1300" i="33"/>
  <c r="Y1300" i="33"/>
  <c r="AD1300" i="33"/>
  <c r="AE1300" i="33"/>
  <c r="A1268" i="33"/>
  <c r="C1268" i="33" s="1"/>
  <c r="AN1268" i="33"/>
  <c r="AP1268" i="33"/>
  <c r="AQ1268" i="33"/>
  <c r="AR1268" i="33"/>
  <c r="AM1268" i="33"/>
  <c r="AO1268" i="33"/>
  <c r="AJ1268" i="33"/>
  <c r="AK1268" i="33"/>
  <c r="AG1268" i="33"/>
  <c r="AH1268" i="33"/>
  <c r="AI1268" i="33"/>
  <c r="AL1268" i="33"/>
  <c r="AF1268" i="33"/>
  <c r="X1268" i="33"/>
  <c r="Y1268" i="33"/>
  <c r="AD1268" i="33"/>
  <c r="AE1268" i="33"/>
  <c r="A1244" i="33"/>
  <c r="C1244" i="33" s="1"/>
  <c r="AN1244" i="33"/>
  <c r="AP1244" i="33"/>
  <c r="AM1244" i="33"/>
  <c r="AQ1244" i="33"/>
  <c r="AR1244" i="33"/>
  <c r="AO1244" i="33"/>
  <c r="AJ1244" i="33"/>
  <c r="AK1244" i="33"/>
  <c r="AG1244" i="33"/>
  <c r="AH1244" i="33"/>
  <c r="AI1244" i="33"/>
  <c r="AL1244" i="33"/>
  <c r="AF1244" i="33"/>
  <c r="X1244" i="33"/>
  <c r="Y1244" i="33"/>
  <c r="AD1244" i="33"/>
  <c r="AE1244" i="33"/>
  <c r="A1204" i="33"/>
  <c r="C1204" i="33" s="1"/>
  <c r="AM1204" i="33"/>
  <c r="AN1204" i="33"/>
  <c r="AO1204" i="33"/>
  <c r="AP1204" i="33"/>
  <c r="AR1204" i="33"/>
  <c r="AQ1204" i="33"/>
  <c r="AJ1204" i="33"/>
  <c r="AK1204" i="33"/>
  <c r="AG1204" i="33"/>
  <c r="AH1204" i="33"/>
  <c r="AI1204" i="33"/>
  <c r="AL1204" i="33"/>
  <c r="AF1204" i="33"/>
  <c r="X1204" i="33"/>
  <c r="Y1204" i="33"/>
  <c r="AD1204" i="33"/>
  <c r="AE1204" i="33"/>
  <c r="A2023" i="33"/>
  <c r="C2023" i="33" s="1"/>
  <c r="A1502" i="33"/>
  <c r="C1502" i="33" s="1"/>
  <c r="Y2466" i="33"/>
  <c r="Y2462" i="33"/>
  <c r="Y2458" i="33"/>
  <c r="Y2454" i="33"/>
  <c r="Y2450" i="33"/>
  <c r="Y2446" i="33"/>
  <c r="Y2442" i="33"/>
  <c r="Y2438" i="33"/>
  <c r="Y2434" i="33"/>
  <c r="Y2430" i="33"/>
  <c r="Y2426" i="33"/>
  <c r="Y2422" i="33"/>
  <c r="Y2418" i="33"/>
  <c r="Y2414" i="33"/>
  <c r="Y2410" i="33"/>
  <c r="Y2406" i="33"/>
  <c r="Y2402" i="33"/>
  <c r="Y2398" i="33"/>
  <c r="Y2394" i="33"/>
  <c r="Y2390" i="33"/>
  <c r="Y2386" i="33"/>
  <c r="Y2382" i="33"/>
  <c r="Y2378" i="33"/>
  <c r="Y2374" i="33"/>
  <c r="Y2370" i="33"/>
  <c r="Y2366" i="33"/>
  <c r="Y2362" i="33"/>
  <c r="Y2358" i="33"/>
  <c r="Y2354" i="33"/>
  <c r="Y2350" i="33"/>
  <c r="Y2346" i="33"/>
  <c r="Y2342" i="33"/>
  <c r="Y2338" i="33"/>
  <c r="Y2334" i="33"/>
  <c r="Y2330" i="33"/>
  <c r="Y2326" i="33"/>
  <c r="Y2322" i="33"/>
  <c r="Y2318" i="33"/>
  <c r="Y2314" i="33"/>
  <c r="Y2310" i="33"/>
  <c r="Y2306" i="33"/>
  <c r="Y2302" i="33"/>
  <c r="Y2298" i="33"/>
  <c r="Y2294" i="33"/>
  <c r="Y2290" i="33"/>
  <c r="Y2286" i="33"/>
  <c r="Y2282" i="33"/>
  <c r="Y2278" i="33"/>
  <c r="Y2274" i="33"/>
  <c r="Y2270" i="33"/>
  <c r="Y2266" i="33"/>
  <c r="Y2262" i="33"/>
  <c r="Y2258" i="33"/>
  <c r="Y2254" i="33"/>
  <c r="Y2250" i="33"/>
  <c r="Y2246" i="33"/>
  <c r="Y2242" i="33"/>
  <c r="Y2238" i="33"/>
  <c r="Y2234" i="33"/>
  <c r="Y2230" i="33"/>
  <c r="Y2226" i="33"/>
  <c r="Y2222" i="33"/>
  <c r="Y2218" i="33"/>
  <c r="Y2214" i="33"/>
  <c r="Y2210" i="33"/>
  <c r="Y2206" i="33"/>
  <c r="Y2202" i="33"/>
  <c r="Y2198" i="33"/>
  <c r="Y2194" i="33"/>
  <c r="Y2190" i="33"/>
  <c r="Y2186" i="33"/>
  <c r="Y2182" i="33"/>
  <c r="Y2178" i="33"/>
  <c r="Y2174" i="33"/>
  <c r="Y2170" i="33"/>
  <c r="Y2166" i="33"/>
  <c r="Y2162" i="33"/>
  <c r="Y2158" i="33"/>
  <c r="Y2154" i="33"/>
  <c r="Y2150" i="33"/>
  <c r="Y2146" i="33"/>
  <c r="Y2142" i="33"/>
  <c r="Y2138" i="33"/>
  <c r="Y2134" i="33"/>
  <c r="Y2130" i="33"/>
  <c r="Y2126" i="33"/>
  <c r="Y2119" i="33"/>
  <c r="Y2111" i="33"/>
  <c r="Y2103" i="33"/>
  <c r="Y2095" i="33"/>
  <c r="Y2087" i="33"/>
  <c r="Y2079" i="33"/>
  <c r="Y2071" i="33"/>
  <c r="Y2063" i="33"/>
  <c r="Y2055" i="33"/>
  <c r="Y2047" i="33"/>
  <c r="Y2039" i="33"/>
  <c r="Y2031" i="33"/>
  <c r="Y2023" i="33"/>
  <c r="Y2015" i="33"/>
  <c r="Y2007" i="33"/>
  <c r="Y1999" i="33"/>
  <c r="Y1991" i="33"/>
  <c r="Y1983" i="33"/>
  <c r="Y1975" i="33"/>
  <c r="Y1967" i="33"/>
  <c r="Y1959" i="33"/>
  <c r="Y1951" i="33"/>
  <c r="Y1943" i="33"/>
  <c r="Y1935" i="33"/>
  <c r="Y1927" i="33"/>
  <c r="Y1919" i="33"/>
  <c r="Y1911" i="33"/>
  <c r="Y1903" i="33"/>
  <c r="Y1895" i="33"/>
  <c r="Y1887" i="33"/>
  <c r="Y1879" i="33"/>
  <c r="Y1871" i="33"/>
  <c r="Y1863" i="33"/>
  <c r="Y1855" i="33"/>
  <c r="Y1847" i="33"/>
  <c r="Z1840" i="33"/>
  <c r="X1833" i="33"/>
  <c r="Y1826" i="33"/>
  <c r="Z1822" i="33"/>
  <c r="Z1808" i="33"/>
  <c r="X1801" i="33"/>
  <c r="Y1794" i="33"/>
  <c r="Z1790" i="33"/>
  <c r="Z1776" i="33"/>
  <c r="X1769" i="33"/>
  <c r="Y1762" i="33"/>
  <c r="Z1758" i="33"/>
  <c r="Z1748" i="33"/>
  <c r="Z1716" i="33"/>
  <c r="Z1700" i="33"/>
  <c r="Z1684" i="33"/>
  <c r="Z1652" i="33"/>
  <c r="Z1636" i="33"/>
  <c r="Z1604" i="33"/>
  <c r="Z1572" i="33"/>
  <c r="Z1540" i="33"/>
  <c r="Z1508" i="33"/>
  <c r="Z1492" i="33"/>
  <c r="Z1476" i="33"/>
  <c r="Z1460" i="33"/>
  <c r="Z1444" i="33"/>
  <c r="Z1388" i="33"/>
  <c r="A1121" i="33"/>
  <c r="C1121" i="33" s="1"/>
  <c r="AM1121" i="33"/>
  <c r="AO1121" i="33"/>
  <c r="AP1121" i="33"/>
  <c r="AQ1121" i="33"/>
  <c r="AR1121" i="33"/>
  <c r="AN1121" i="33"/>
  <c r="AL1121" i="33"/>
  <c r="AG1121" i="33"/>
  <c r="AH1121" i="33"/>
  <c r="AI1121" i="33"/>
  <c r="AJ1121" i="33"/>
  <c r="AK1121" i="33"/>
  <c r="AD1121" i="33"/>
  <c r="X1121" i="33"/>
  <c r="Y1121" i="33"/>
  <c r="AE1121" i="33"/>
  <c r="Z1121" i="33"/>
  <c r="AF1121" i="33"/>
  <c r="A1057" i="33"/>
  <c r="C1057" i="33" s="1"/>
  <c r="AM1057" i="33"/>
  <c r="AO1057" i="33"/>
  <c r="AP1057" i="33"/>
  <c r="AQ1057" i="33"/>
  <c r="AR1057" i="33"/>
  <c r="AN1057" i="33"/>
  <c r="AL1057" i="33"/>
  <c r="AG1057" i="33"/>
  <c r="AH1057" i="33"/>
  <c r="AI1057" i="33"/>
  <c r="AJ1057" i="33"/>
  <c r="AK1057" i="33"/>
  <c r="AF1057" i="33"/>
  <c r="AA1057" i="33"/>
  <c r="AB1057" i="33"/>
  <c r="AC1057" i="33"/>
  <c r="V1057" i="33"/>
  <c r="W1057" i="33"/>
  <c r="X1057" i="33"/>
  <c r="Y1057" i="33"/>
  <c r="Z1057" i="33"/>
  <c r="AE1057" i="33"/>
  <c r="U1057" i="33"/>
  <c r="A993" i="33"/>
  <c r="C993" i="33" s="1"/>
  <c r="AM993" i="33"/>
  <c r="AO993" i="33"/>
  <c r="AP993" i="33"/>
  <c r="AQ993" i="33"/>
  <c r="AR993" i="33"/>
  <c r="AN993" i="33"/>
  <c r="AL993" i="33"/>
  <c r="AG993" i="33"/>
  <c r="AH993" i="33"/>
  <c r="AI993" i="33"/>
  <c r="AJ993" i="33"/>
  <c r="AK993" i="33"/>
  <c r="AF993" i="33"/>
  <c r="X993" i="33"/>
  <c r="Y993" i="33"/>
  <c r="Z993" i="33"/>
  <c r="AE993" i="33"/>
  <c r="A945" i="33"/>
  <c r="C945" i="33" s="1"/>
  <c r="AM945" i="33"/>
  <c r="AO945" i="33"/>
  <c r="AN945" i="33"/>
  <c r="AL945" i="33"/>
  <c r="AG945" i="33"/>
  <c r="AH945" i="33"/>
  <c r="AI945" i="33"/>
  <c r="AJ945" i="33"/>
  <c r="AK945" i="33"/>
  <c r="AF945" i="33"/>
  <c r="AD945" i="33"/>
  <c r="X945" i="33"/>
  <c r="AE945" i="33"/>
  <c r="Y945" i="33"/>
  <c r="Z945" i="33"/>
  <c r="A865" i="33"/>
  <c r="C865" i="33" s="1"/>
  <c r="AM865" i="33"/>
  <c r="AO865" i="33"/>
  <c r="AP865" i="33"/>
  <c r="AQ865" i="33"/>
  <c r="AR865" i="33"/>
  <c r="AN865" i="33"/>
  <c r="AL865" i="33"/>
  <c r="AG865" i="33"/>
  <c r="AH865" i="33"/>
  <c r="AI865" i="33"/>
  <c r="AJ865" i="33"/>
  <c r="AK865" i="33"/>
  <c r="AF865" i="33"/>
  <c r="AD865" i="33"/>
  <c r="X865" i="33"/>
  <c r="Y865" i="33"/>
  <c r="Z865" i="33"/>
  <c r="AE865" i="33"/>
  <c r="A833" i="33"/>
  <c r="C833" i="33" s="1"/>
  <c r="AM833" i="33"/>
  <c r="AO833" i="33"/>
  <c r="AP833" i="33"/>
  <c r="AQ833" i="33"/>
  <c r="AR833" i="33"/>
  <c r="AN833" i="33"/>
  <c r="AL833" i="33"/>
  <c r="AG833" i="33"/>
  <c r="AH833" i="33"/>
  <c r="AI833" i="33"/>
  <c r="AJ833" i="33"/>
  <c r="AK833" i="33"/>
  <c r="AF833" i="33"/>
  <c r="AD833" i="33"/>
  <c r="X833" i="33"/>
  <c r="Y833" i="33"/>
  <c r="Z833" i="33"/>
  <c r="AE833" i="33"/>
  <c r="A801" i="33"/>
  <c r="C801" i="33" s="1"/>
  <c r="AM801" i="33"/>
  <c r="AO801" i="33"/>
  <c r="AP801" i="33"/>
  <c r="AQ801" i="33"/>
  <c r="AR801" i="33"/>
  <c r="AN801" i="33"/>
  <c r="AL801" i="33"/>
  <c r="AG801" i="33"/>
  <c r="AH801" i="33"/>
  <c r="AI801" i="33"/>
  <c r="AJ801" i="33"/>
  <c r="AK801" i="33"/>
  <c r="AF801" i="33"/>
  <c r="AD801" i="33"/>
  <c r="X801" i="33"/>
  <c r="Y801" i="33"/>
  <c r="Z801" i="33"/>
  <c r="AE801" i="33"/>
  <c r="A761" i="33"/>
  <c r="C761" i="33" s="1"/>
  <c r="AM761" i="33"/>
  <c r="AO761" i="33"/>
  <c r="AP761" i="33"/>
  <c r="AQ761" i="33"/>
  <c r="AR761" i="33"/>
  <c r="AN761" i="33"/>
  <c r="AL761" i="33"/>
  <c r="AG761" i="33"/>
  <c r="AH761" i="33"/>
  <c r="AI761" i="33"/>
  <c r="AJ761" i="33"/>
  <c r="AK761" i="33"/>
  <c r="AF761" i="33"/>
  <c r="AD761" i="33"/>
  <c r="AE761" i="33"/>
  <c r="X761" i="33"/>
  <c r="Y761" i="33"/>
  <c r="Z761" i="33"/>
  <c r="A729" i="33"/>
  <c r="C729" i="33" s="1"/>
  <c r="AM729" i="33"/>
  <c r="AO729" i="33"/>
  <c r="AP729" i="33"/>
  <c r="AQ729" i="33"/>
  <c r="AR729" i="33"/>
  <c r="AN729" i="33"/>
  <c r="AL729" i="33"/>
  <c r="AG729" i="33"/>
  <c r="AH729" i="33"/>
  <c r="AI729" i="33"/>
  <c r="AJ729" i="33"/>
  <c r="AK729" i="33"/>
  <c r="AF729" i="33"/>
  <c r="AD729" i="33"/>
  <c r="AE729" i="33"/>
  <c r="X729" i="33"/>
  <c r="Y729" i="33"/>
  <c r="Z729" i="33"/>
  <c r="A689" i="33"/>
  <c r="C689" i="33" s="1"/>
  <c r="AM689" i="33"/>
  <c r="AO689" i="33"/>
  <c r="AP689" i="33"/>
  <c r="AQ689" i="33"/>
  <c r="AR689" i="33"/>
  <c r="AN689" i="33"/>
  <c r="AL689" i="33"/>
  <c r="AG689" i="33"/>
  <c r="AH689" i="33"/>
  <c r="AI689" i="33"/>
  <c r="AJ689" i="33"/>
  <c r="AK689" i="33"/>
  <c r="AF689" i="33"/>
  <c r="AD689" i="33"/>
  <c r="X689" i="33"/>
  <c r="AE689" i="33"/>
  <c r="Y689" i="33"/>
  <c r="Z689" i="33"/>
  <c r="A649" i="33"/>
  <c r="C649" i="33" s="1"/>
  <c r="AM649" i="33"/>
  <c r="AO649" i="33"/>
  <c r="AP649" i="33"/>
  <c r="AQ649" i="33"/>
  <c r="AR649" i="33"/>
  <c r="AN649" i="33"/>
  <c r="AL649" i="33"/>
  <c r="AG649" i="33"/>
  <c r="AH649" i="33"/>
  <c r="AI649" i="33"/>
  <c r="AJ649" i="33"/>
  <c r="AK649" i="33"/>
  <c r="AF649" i="33"/>
  <c r="AD649" i="33"/>
  <c r="X649" i="33"/>
  <c r="Y649" i="33"/>
  <c r="Z649" i="33"/>
  <c r="AE649" i="33"/>
  <c r="A617" i="33"/>
  <c r="C617" i="33" s="1"/>
  <c r="AM617" i="33"/>
  <c r="AO617" i="33"/>
  <c r="AP617" i="33"/>
  <c r="AQ617" i="33"/>
  <c r="AR617" i="33"/>
  <c r="AN617" i="33"/>
  <c r="AL617" i="33"/>
  <c r="AG617" i="33"/>
  <c r="AH617" i="33"/>
  <c r="AI617" i="33"/>
  <c r="AJ617" i="33"/>
  <c r="AK617" i="33"/>
  <c r="AF617" i="33"/>
  <c r="AD617" i="33"/>
  <c r="X617" i="33"/>
  <c r="Y617" i="33"/>
  <c r="Z617" i="33"/>
  <c r="AE617" i="33"/>
  <c r="A577" i="33"/>
  <c r="C577" i="33" s="1"/>
  <c r="AM577" i="33"/>
  <c r="AO577" i="33"/>
  <c r="AP577" i="33"/>
  <c r="AQ577" i="33"/>
  <c r="AR577" i="33"/>
  <c r="AN577" i="33"/>
  <c r="AL577" i="33"/>
  <c r="AG577" i="33"/>
  <c r="AH577" i="33"/>
  <c r="AI577" i="33"/>
  <c r="AJ577" i="33"/>
  <c r="AK577" i="33"/>
  <c r="AF577" i="33"/>
  <c r="AD577" i="33"/>
  <c r="X577" i="33"/>
  <c r="Y577" i="33"/>
  <c r="Z577" i="33"/>
  <c r="AE577" i="33"/>
  <c r="A545" i="33"/>
  <c r="C545" i="33" s="1"/>
  <c r="AM545" i="33"/>
  <c r="AO545" i="33"/>
  <c r="AP545" i="33"/>
  <c r="AQ545" i="33"/>
  <c r="AR545" i="33"/>
  <c r="AN545" i="33"/>
  <c r="AL545" i="33"/>
  <c r="AG545" i="33"/>
  <c r="AH545" i="33"/>
  <c r="AI545" i="33"/>
  <c r="AJ545" i="33"/>
  <c r="AK545" i="33"/>
  <c r="AF545" i="33"/>
  <c r="AD545" i="33"/>
  <c r="X545" i="33"/>
  <c r="Y545" i="33"/>
  <c r="Z545" i="33"/>
  <c r="AE545" i="33"/>
  <c r="A505" i="33"/>
  <c r="C505" i="33" s="1"/>
  <c r="AM505" i="33"/>
  <c r="AO505" i="33"/>
  <c r="AP505" i="33"/>
  <c r="AQ505" i="33"/>
  <c r="AR505" i="33"/>
  <c r="AN505" i="33"/>
  <c r="AL505" i="33"/>
  <c r="AG505" i="33"/>
  <c r="AH505" i="33"/>
  <c r="AI505" i="33"/>
  <c r="AJ505" i="33"/>
  <c r="AK505" i="33"/>
  <c r="AF505" i="33"/>
  <c r="AD505" i="33"/>
  <c r="AE505" i="33"/>
  <c r="X505" i="33"/>
  <c r="Y505" i="33"/>
  <c r="Z505" i="33"/>
  <c r="A473" i="33"/>
  <c r="C473" i="33" s="1"/>
  <c r="AM473" i="33"/>
  <c r="AO473" i="33"/>
  <c r="AP473" i="33"/>
  <c r="AQ473" i="33"/>
  <c r="AR473" i="33"/>
  <c r="AN473" i="33"/>
  <c r="AL473" i="33"/>
  <c r="AG473" i="33"/>
  <c r="AH473" i="33"/>
  <c r="AI473" i="33"/>
  <c r="AJ473" i="33"/>
  <c r="AK473" i="33"/>
  <c r="AF473" i="33"/>
  <c r="AD473" i="33"/>
  <c r="AE473" i="33"/>
  <c r="X473" i="33"/>
  <c r="Y473" i="33"/>
  <c r="Z473" i="33"/>
  <c r="A449" i="33"/>
  <c r="C449" i="33" s="1"/>
  <c r="AM449" i="33"/>
  <c r="AO449" i="33"/>
  <c r="AP449" i="33"/>
  <c r="AQ449" i="33"/>
  <c r="AR449" i="33"/>
  <c r="AN449" i="33"/>
  <c r="AL449" i="33"/>
  <c r="AG449" i="33"/>
  <c r="AH449" i="33"/>
  <c r="AI449" i="33"/>
  <c r="AJ449" i="33"/>
  <c r="AK449" i="33"/>
  <c r="AF449" i="33"/>
  <c r="AD449" i="33"/>
  <c r="X449" i="33"/>
  <c r="Y449" i="33"/>
  <c r="Z449" i="33"/>
  <c r="AE449" i="33"/>
  <c r="A417" i="33"/>
  <c r="C417" i="33" s="1"/>
  <c r="AO417" i="33"/>
  <c r="AP417" i="33"/>
  <c r="AR417" i="33"/>
  <c r="AN417" i="33"/>
  <c r="AM417" i="33"/>
  <c r="AQ417" i="33"/>
  <c r="AL417" i="33"/>
  <c r="AG417" i="33"/>
  <c r="AH417" i="33"/>
  <c r="AI417" i="33"/>
  <c r="AJ417" i="33"/>
  <c r="AK417" i="33"/>
  <c r="AF417" i="33"/>
  <c r="AD417" i="33"/>
  <c r="X417" i="33"/>
  <c r="Y417" i="33"/>
  <c r="Z417" i="33"/>
  <c r="AE417" i="33"/>
  <c r="A393" i="33"/>
  <c r="C393" i="33" s="1"/>
  <c r="AO393" i="33"/>
  <c r="AP393" i="33"/>
  <c r="AR393" i="33"/>
  <c r="AN393" i="33"/>
  <c r="AM393" i="33"/>
  <c r="AQ393" i="33"/>
  <c r="AL393" i="33"/>
  <c r="AG393" i="33"/>
  <c r="AH393" i="33"/>
  <c r="AI393" i="33"/>
  <c r="AJ393" i="33"/>
  <c r="AK393" i="33"/>
  <c r="AF393" i="33"/>
  <c r="AD393" i="33"/>
  <c r="X393" i="33"/>
  <c r="Y393" i="33"/>
  <c r="Z393" i="33"/>
  <c r="AE393" i="33"/>
  <c r="A353" i="33"/>
  <c r="C353" i="33" s="1"/>
  <c r="AO353" i="33"/>
  <c r="AP353" i="33"/>
  <c r="AR353" i="33"/>
  <c r="AN353" i="33"/>
  <c r="AM353" i="33"/>
  <c r="AQ353" i="33"/>
  <c r="AL353" i="33"/>
  <c r="AG353" i="33"/>
  <c r="AH353" i="33"/>
  <c r="AI353" i="33"/>
  <c r="AJ353" i="33"/>
  <c r="AK353" i="33"/>
  <c r="AF353" i="33"/>
  <c r="AD353" i="33"/>
  <c r="X353" i="33"/>
  <c r="Y353" i="33"/>
  <c r="Z353" i="33"/>
  <c r="AE353" i="33"/>
  <c r="A313" i="33"/>
  <c r="C313" i="33" s="1"/>
  <c r="AO313" i="33"/>
  <c r="AP313" i="33"/>
  <c r="AR313" i="33"/>
  <c r="AN313" i="33"/>
  <c r="AM313" i="33"/>
  <c r="AQ313" i="33"/>
  <c r="AH313" i="33"/>
  <c r="AJ313" i="33"/>
  <c r="AK313" i="33"/>
  <c r="AL313" i="33"/>
  <c r="AI313" i="33"/>
  <c r="AG313" i="33"/>
  <c r="AF313" i="33"/>
  <c r="AD313" i="33"/>
  <c r="AE313" i="33"/>
  <c r="X313" i="33"/>
  <c r="Y313" i="33"/>
  <c r="Z313" i="33"/>
  <c r="A281" i="33"/>
  <c r="C281" i="33" s="1"/>
  <c r="AO281" i="33"/>
  <c r="AP281" i="33"/>
  <c r="AR281" i="33"/>
  <c r="AN281" i="33"/>
  <c r="AM281" i="33"/>
  <c r="AQ281" i="33"/>
  <c r="AH281" i="33"/>
  <c r="AJ281" i="33"/>
  <c r="AK281" i="33"/>
  <c r="AL281" i="33"/>
  <c r="AI281" i="33"/>
  <c r="AG281" i="33"/>
  <c r="AF281" i="33"/>
  <c r="AD281" i="33"/>
  <c r="AE281" i="33"/>
  <c r="X281" i="33"/>
  <c r="Y281" i="33"/>
  <c r="Z281" i="33"/>
  <c r="A241" i="33"/>
  <c r="C241" i="33" s="1"/>
  <c r="AO241" i="33"/>
  <c r="AP241" i="33"/>
  <c r="AR241" i="33"/>
  <c r="AN241" i="33"/>
  <c r="AM241" i="33"/>
  <c r="AQ241" i="33"/>
  <c r="AH241" i="33"/>
  <c r="AJ241" i="33"/>
  <c r="AK241" i="33"/>
  <c r="AL241" i="33"/>
  <c r="AI241" i="33"/>
  <c r="AG241" i="33"/>
  <c r="AF241" i="33"/>
  <c r="AD241" i="33"/>
  <c r="X241" i="33"/>
  <c r="AE241" i="33"/>
  <c r="Y241" i="33"/>
  <c r="Z241" i="33"/>
  <c r="A209" i="33"/>
  <c r="C209" i="33" s="1"/>
  <c r="AO209" i="33"/>
  <c r="AP209" i="33"/>
  <c r="AR209" i="33"/>
  <c r="AN209" i="33"/>
  <c r="AM209" i="33"/>
  <c r="AQ209" i="33"/>
  <c r="AH209" i="33"/>
  <c r="AJ209" i="33"/>
  <c r="AK209" i="33"/>
  <c r="AL209" i="33"/>
  <c r="AI209" i="33"/>
  <c r="AG209" i="33"/>
  <c r="AF209" i="33"/>
  <c r="AD209" i="33"/>
  <c r="X209" i="33"/>
  <c r="AE209" i="33"/>
  <c r="Y209" i="33"/>
  <c r="Z209" i="33"/>
  <c r="A177" i="33"/>
  <c r="C177" i="33" s="1"/>
  <c r="AO177" i="33"/>
  <c r="AP177" i="33"/>
  <c r="AR177" i="33"/>
  <c r="AN177" i="33"/>
  <c r="AM177" i="33"/>
  <c r="AQ177" i="33"/>
  <c r="AH177" i="33"/>
  <c r="AJ177" i="33"/>
  <c r="AK177" i="33"/>
  <c r="AL177" i="33"/>
  <c r="AI177" i="33"/>
  <c r="AG177" i="33"/>
  <c r="AF177" i="33"/>
  <c r="AD177" i="33"/>
  <c r="X177" i="33"/>
  <c r="AE177" i="33"/>
  <c r="Y177" i="33"/>
  <c r="Z177" i="33"/>
  <c r="A145" i="33"/>
  <c r="C145" i="33" s="1"/>
  <c r="AO145" i="33"/>
  <c r="AP145" i="33"/>
  <c r="AR145" i="33"/>
  <c r="AN145" i="33"/>
  <c r="AM145" i="33"/>
  <c r="AQ145" i="33"/>
  <c r="AH145" i="33"/>
  <c r="AI145" i="33"/>
  <c r="AJ145" i="33"/>
  <c r="AK145" i="33"/>
  <c r="AL145" i="33"/>
  <c r="AG145" i="33"/>
  <c r="AF145" i="33"/>
  <c r="AD145" i="33"/>
  <c r="X145" i="33"/>
  <c r="AE145" i="33"/>
  <c r="Y145" i="33"/>
  <c r="Z145" i="33"/>
  <c r="A105" i="33"/>
  <c r="C105" i="33" s="1"/>
  <c r="AO105" i="33"/>
  <c r="AP105" i="33"/>
  <c r="AR105" i="33"/>
  <c r="AN105" i="33"/>
  <c r="AM105" i="33"/>
  <c r="AQ105" i="33"/>
  <c r="AH105" i="33"/>
  <c r="AI105" i="33"/>
  <c r="AJ105" i="33"/>
  <c r="AK105" i="33"/>
  <c r="AL105" i="33"/>
  <c r="AG105" i="33"/>
  <c r="AF105" i="33"/>
  <c r="AD105" i="33"/>
  <c r="X105" i="33"/>
  <c r="Y105" i="33"/>
  <c r="Z105" i="33"/>
  <c r="AE105" i="33"/>
  <c r="A65" i="33"/>
  <c r="C65" i="33" s="1"/>
  <c r="AO65" i="33"/>
  <c r="AP65" i="33"/>
  <c r="AR65" i="33"/>
  <c r="AN65" i="33"/>
  <c r="AM65" i="33"/>
  <c r="AQ65" i="33"/>
  <c r="AH65" i="33"/>
  <c r="AI65" i="33"/>
  <c r="AJ65" i="33"/>
  <c r="AK65" i="33"/>
  <c r="AL65" i="33"/>
  <c r="AG65" i="33"/>
  <c r="AF65" i="33"/>
  <c r="AD65" i="33"/>
  <c r="X65" i="33"/>
  <c r="Y65" i="33"/>
  <c r="Z65" i="33"/>
  <c r="AE65" i="33"/>
  <c r="A17" i="33"/>
  <c r="C17" i="33" s="1"/>
  <c r="AO17" i="33"/>
  <c r="AP17" i="33"/>
  <c r="AQ17" i="33"/>
  <c r="AR17" i="33"/>
  <c r="AN17" i="33"/>
  <c r="AM17" i="33"/>
  <c r="AH17" i="33"/>
  <c r="AI17" i="33"/>
  <c r="AJ17" i="33"/>
  <c r="AK17" i="33"/>
  <c r="AL17" i="33"/>
  <c r="AG17" i="33"/>
  <c r="AF17" i="33"/>
  <c r="AD17" i="33"/>
  <c r="X17" i="33"/>
  <c r="AE17" i="33"/>
  <c r="Y17" i="33"/>
  <c r="Z17" i="33"/>
  <c r="L2452" i="33"/>
  <c r="AP2452" i="33"/>
  <c r="AQ2452" i="33"/>
  <c r="AR2452" i="33"/>
  <c r="AM2452" i="33"/>
  <c r="AN2452" i="33"/>
  <c r="AO2452" i="33"/>
  <c r="AH2452" i="33"/>
  <c r="AI2452" i="33"/>
  <c r="AJ2452" i="33"/>
  <c r="AK2452" i="33"/>
  <c r="AL2452" i="33"/>
  <c r="AF2452" i="33"/>
  <c r="AG2452" i="33"/>
  <c r="AD2452" i="33"/>
  <c r="AE2452" i="33"/>
  <c r="L2420" i="33"/>
  <c r="AP2420" i="33"/>
  <c r="AQ2420" i="33"/>
  <c r="AR2420" i="33"/>
  <c r="AM2420" i="33"/>
  <c r="AN2420" i="33"/>
  <c r="AO2420" i="33"/>
  <c r="AH2420" i="33"/>
  <c r="AI2420" i="33"/>
  <c r="AJ2420" i="33"/>
  <c r="AK2420" i="33"/>
  <c r="AL2420" i="33"/>
  <c r="AF2420" i="33"/>
  <c r="AG2420" i="33"/>
  <c r="AD2420" i="33"/>
  <c r="AE2420" i="33"/>
  <c r="A2380" i="33"/>
  <c r="C2380" i="33" s="1"/>
  <c r="AP2380" i="33"/>
  <c r="AQ2380" i="33"/>
  <c r="AR2380" i="33"/>
  <c r="AM2380" i="33"/>
  <c r="AN2380" i="33"/>
  <c r="AO2380" i="33"/>
  <c r="AH2380" i="33"/>
  <c r="AI2380" i="33"/>
  <c r="AJ2380" i="33"/>
  <c r="AK2380" i="33"/>
  <c r="AL2380" i="33"/>
  <c r="AF2380" i="33"/>
  <c r="AG2380" i="33"/>
  <c r="AD2380" i="33"/>
  <c r="AE2380" i="33"/>
  <c r="L2356" i="33"/>
  <c r="AP2356" i="33"/>
  <c r="AQ2356" i="33"/>
  <c r="AR2356" i="33"/>
  <c r="AM2356" i="33"/>
  <c r="AN2356" i="33"/>
  <c r="AO2356" i="33"/>
  <c r="AH2356" i="33"/>
  <c r="AI2356" i="33"/>
  <c r="AJ2356" i="33"/>
  <c r="AK2356" i="33"/>
  <c r="AL2356" i="33"/>
  <c r="AF2356" i="33"/>
  <c r="AG2356" i="33"/>
  <c r="AD2356" i="33"/>
  <c r="AE2356" i="33"/>
  <c r="L2324" i="33"/>
  <c r="AP2324" i="33"/>
  <c r="AQ2324" i="33"/>
  <c r="AR2324" i="33"/>
  <c r="AM2324" i="33"/>
  <c r="AN2324" i="33"/>
  <c r="AO2324" i="33"/>
  <c r="AH2324" i="33"/>
  <c r="AI2324" i="33"/>
  <c r="AJ2324" i="33"/>
  <c r="AK2324" i="33"/>
  <c r="AL2324" i="33"/>
  <c r="AF2324" i="33"/>
  <c r="AG2324" i="33"/>
  <c r="AD2324" i="33"/>
  <c r="AE2324" i="33"/>
  <c r="L2292" i="33"/>
  <c r="AO2292" i="33"/>
  <c r="AP2292" i="33"/>
  <c r="AQ2292" i="33"/>
  <c r="AR2292" i="33"/>
  <c r="AM2292" i="33"/>
  <c r="AN2292" i="33"/>
  <c r="AH2292" i="33"/>
  <c r="AI2292" i="33"/>
  <c r="AJ2292" i="33"/>
  <c r="AK2292" i="33"/>
  <c r="AL2292" i="33"/>
  <c r="AF2292" i="33"/>
  <c r="AG2292" i="33"/>
  <c r="AD2292" i="33"/>
  <c r="AE2292" i="33"/>
  <c r="A2252" i="33"/>
  <c r="C2252" i="33" s="1"/>
  <c r="AO2252" i="33"/>
  <c r="AP2252" i="33"/>
  <c r="AQ2252" i="33"/>
  <c r="AR2252" i="33"/>
  <c r="AM2252" i="33"/>
  <c r="AN2252" i="33"/>
  <c r="AH2252" i="33"/>
  <c r="AI2252" i="33"/>
  <c r="AJ2252" i="33"/>
  <c r="AK2252" i="33"/>
  <c r="AL2252" i="33"/>
  <c r="AF2252" i="33"/>
  <c r="AG2252" i="33"/>
  <c r="AD2252" i="33"/>
  <c r="AE2252" i="33"/>
  <c r="A2220" i="33"/>
  <c r="C2220" i="33" s="1"/>
  <c r="AO2220" i="33"/>
  <c r="AP2220" i="33"/>
  <c r="AQ2220" i="33"/>
  <c r="AR2220" i="33"/>
  <c r="AM2220" i="33"/>
  <c r="AN2220" i="33"/>
  <c r="AH2220" i="33"/>
  <c r="AI2220" i="33"/>
  <c r="AJ2220" i="33"/>
  <c r="AK2220" i="33"/>
  <c r="AL2220" i="33"/>
  <c r="AF2220" i="33"/>
  <c r="AG2220" i="33"/>
  <c r="AD2220" i="33"/>
  <c r="AE2220" i="33"/>
  <c r="A2180" i="33"/>
  <c r="C2180" i="33" s="1"/>
  <c r="AO2180" i="33"/>
  <c r="AP2180" i="33"/>
  <c r="AQ2180" i="33"/>
  <c r="AR2180" i="33"/>
  <c r="AM2180" i="33"/>
  <c r="AN2180" i="33"/>
  <c r="AH2180" i="33"/>
  <c r="AI2180" i="33"/>
  <c r="AJ2180" i="33"/>
  <c r="AK2180" i="33"/>
  <c r="AL2180" i="33"/>
  <c r="AF2180" i="33"/>
  <c r="AD2180" i="33"/>
  <c r="AG2180" i="33"/>
  <c r="AE2180" i="33"/>
  <c r="A2148" i="33"/>
  <c r="C2148" i="33" s="1"/>
  <c r="AO2148" i="33"/>
  <c r="AP2148" i="33"/>
  <c r="AQ2148" i="33"/>
  <c r="AR2148" i="33"/>
  <c r="AM2148" i="33"/>
  <c r="AN2148" i="33"/>
  <c r="AH2148" i="33"/>
  <c r="AI2148" i="33"/>
  <c r="AJ2148" i="33"/>
  <c r="AK2148" i="33"/>
  <c r="AL2148" i="33"/>
  <c r="AF2148" i="33"/>
  <c r="AD2148" i="33"/>
  <c r="AG2148" i="33"/>
  <c r="AE2148" i="33"/>
  <c r="A2116" i="33"/>
  <c r="C2116" i="33" s="1"/>
  <c r="AO2116" i="33"/>
  <c r="AP2116" i="33"/>
  <c r="AQ2116" i="33"/>
  <c r="AR2116" i="33"/>
  <c r="AM2116" i="33"/>
  <c r="AN2116" i="33"/>
  <c r="AH2116" i="33"/>
  <c r="AI2116" i="33"/>
  <c r="AJ2116" i="33"/>
  <c r="AK2116" i="33"/>
  <c r="AL2116" i="33"/>
  <c r="AF2116" i="33"/>
  <c r="X2116" i="33"/>
  <c r="Y2116" i="33"/>
  <c r="AD2116" i="33"/>
  <c r="AG2116" i="33"/>
  <c r="AE2116" i="33"/>
  <c r="A2092" i="33"/>
  <c r="C2092" i="33" s="1"/>
  <c r="AO2092" i="33"/>
  <c r="AP2092" i="33"/>
  <c r="AQ2092" i="33"/>
  <c r="AR2092" i="33"/>
  <c r="AM2092" i="33"/>
  <c r="AN2092" i="33"/>
  <c r="AH2092" i="33"/>
  <c r="AI2092" i="33"/>
  <c r="AJ2092" i="33"/>
  <c r="AK2092" i="33"/>
  <c r="AL2092" i="33"/>
  <c r="AG2092" i="33"/>
  <c r="AF2092" i="33"/>
  <c r="X2092" i="33"/>
  <c r="Y2092" i="33"/>
  <c r="AD2092" i="33"/>
  <c r="AE2092" i="33"/>
  <c r="A2060" i="33"/>
  <c r="C2060" i="33" s="1"/>
  <c r="AO2060" i="33"/>
  <c r="AP2060" i="33"/>
  <c r="AQ2060" i="33"/>
  <c r="AR2060" i="33"/>
  <c r="AM2060" i="33"/>
  <c r="AN2060" i="33"/>
  <c r="AH2060" i="33"/>
  <c r="AI2060" i="33"/>
  <c r="AJ2060" i="33"/>
  <c r="AK2060" i="33"/>
  <c r="AL2060" i="33"/>
  <c r="AG2060" i="33"/>
  <c r="AF2060" i="33"/>
  <c r="X2060" i="33"/>
  <c r="Y2060" i="33"/>
  <c r="AD2060" i="33"/>
  <c r="AE2060" i="33"/>
  <c r="L2036" i="33"/>
  <c r="AO2036" i="33"/>
  <c r="AP2036" i="33"/>
  <c r="AQ2036" i="33"/>
  <c r="AR2036" i="33"/>
  <c r="AM2036" i="33"/>
  <c r="AN2036" i="33"/>
  <c r="AH2036" i="33"/>
  <c r="AI2036" i="33"/>
  <c r="AJ2036" i="33"/>
  <c r="AK2036" i="33"/>
  <c r="AL2036" i="33"/>
  <c r="AG2036" i="33"/>
  <c r="AF2036" i="33"/>
  <c r="X2036" i="33"/>
  <c r="Y2036" i="33"/>
  <c r="AD2036" i="33"/>
  <c r="AE2036" i="33"/>
  <c r="A1996" i="33"/>
  <c r="C1996" i="33" s="1"/>
  <c r="AQ1996" i="33"/>
  <c r="AR1996" i="33"/>
  <c r="AM1996" i="33"/>
  <c r="AP1996" i="33"/>
  <c r="AO1996" i="33"/>
  <c r="AN1996" i="33"/>
  <c r="AH1996" i="33"/>
  <c r="AI1996" i="33"/>
  <c r="AJ1996" i="33"/>
  <c r="AK1996" i="33"/>
  <c r="AL1996" i="33"/>
  <c r="AG1996" i="33"/>
  <c r="AF1996" i="33"/>
  <c r="X1996" i="33"/>
  <c r="Y1996" i="33"/>
  <c r="AD1996" i="33"/>
  <c r="AE1996" i="33"/>
  <c r="L1972" i="33"/>
  <c r="AQ1972" i="33"/>
  <c r="AR1972" i="33"/>
  <c r="AM1972" i="33"/>
  <c r="AP1972" i="33"/>
  <c r="AN1972" i="33"/>
  <c r="AO1972" i="33"/>
  <c r="AH1972" i="33"/>
  <c r="AI1972" i="33"/>
  <c r="AJ1972" i="33"/>
  <c r="AK1972" i="33"/>
  <c r="AL1972" i="33"/>
  <c r="AG1972" i="33"/>
  <c r="AF1972" i="33"/>
  <c r="X1972" i="33"/>
  <c r="Y1972" i="33"/>
  <c r="AD1972" i="33"/>
  <c r="AE1972" i="33"/>
  <c r="A1932" i="33"/>
  <c r="C1932" i="33" s="1"/>
  <c r="AQ1932" i="33"/>
  <c r="AR1932" i="33"/>
  <c r="AM1932" i="33"/>
  <c r="AP1932" i="33"/>
  <c r="AO1932" i="33"/>
  <c r="AN1932" i="33"/>
  <c r="AH1932" i="33"/>
  <c r="AI1932" i="33"/>
  <c r="AJ1932" i="33"/>
  <c r="AK1932" i="33"/>
  <c r="AL1932" i="33"/>
  <c r="AG1932" i="33"/>
  <c r="AF1932" i="33"/>
  <c r="X1932" i="33"/>
  <c r="Y1932" i="33"/>
  <c r="AD1932" i="33"/>
  <c r="AE1932" i="33"/>
  <c r="A1900" i="33"/>
  <c r="C1900" i="33" s="1"/>
  <c r="AQ1900" i="33"/>
  <c r="AR1900" i="33"/>
  <c r="AM1900" i="33"/>
  <c r="AP1900" i="33"/>
  <c r="AO1900" i="33"/>
  <c r="AJ1900" i="33"/>
  <c r="AN1900" i="33"/>
  <c r="AG1900" i="33"/>
  <c r="AH1900" i="33"/>
  <c r="AI1900" i="33"/>
  <c r="AK1900" i="33"/>
  <c r="AL1900" i="33"/>
  <c r="AF1900" i="33"/>
  <c r="X1900" i="33"/>
  <c r="Y1900" i="33"/>
  <c r="AD1900" i="33"/>
  <c r="AE1900" i="33"/>
  <c r="L1876" i="33"/>
  <c r="AQ1876" i="33"/>
  <c r="AR1876" i="33"/>
  <c r="AM1876" i="33"/>
  <c r="AP1876" i="33"/>
  <c r="AN1876" i="33"/>
  <c r="AO1876" i="33"/>
  <c r="AJ1876" i="33"/>
  <c r="AG1876" i="33"/>
  <c r="AH1876" i="33"/>
  <c r="AI1876" i="33"/>
  <c r="AK1876" i="33"/>
  <c r="AL1876" i="33"/>
  <c r="AF1876" i="33"/>
  <c r="X1876" i="33"/>
  <c r="Y1876" i="33"/>
  <c r="AD1876" i="33"/>
  <c r="AE1876" i="33"/>
  <c r="A1852" i="33"/>
  <c r="C1852" i="33" s="1"/>
  <c r="AQ1852" i="33"/>
  <c r="AR1852" i="33"/>
  <c r="AM1852" i="33"/>
  <c r="AP1852" i="33"/>
  <c r="AN1852" i="33"/>
  <c r="AO1852" i="33"/>
  <c r="AJ1852" i="33"/>
  <c r="AG1852" i="33"/>
  <c r="AH1852" i="33"/>
  <c r="AI1852" i="33"/>
  <c r="AK1852" i="33"/>
  <c r="AL1852" i="33"/>
  <c r="AF1852" i="33"/>
  <c r="X1852" i="33"/>
  <c r="Y1852" i="33"/>
  <c r="AD1852" i="33"/>
  <c r="AE1852" i="33"/>
  <c r="A1820" i="33"/>
  <c r="C1820" i="33" s="1"/>
  <c r="AQ1820" i="33"/>
  <c r="AR1820" i="33"/>
  <c r="AM1820" i="33"/>
  <c r="AP1820" i="33"/>
  <c r="AN1820" i="33"/>
  <c r="AO1820" i="33"/>
  <c r="AJ1820" i="33"/>
  <c r="AG1820" i="33"/>
  <c r="AH1820" i="33"/>
  <c r="AI1820" i="33"/>
  <c r="AK1820" i="33"/>
  <c r="AL1820" i="33"/>
  <c r="AF1820" i="33"/>
  <c r="X1820" i="33"/>
  <c r="Y1820" i="33"/>
  <c r="AD1820" i="33"/>
  <c r="AE1820" i="33"/>
  <c r="A1796" i="33"/>
  <c r="C1796" i="33" s="1"/>
  <c r="AQ1796" i="33"/>
  <c r="AR1796" i="33"/>
  <c r="AM1796" i="33"/>
  <c r="AP1796" i="33"/>
  <c r="AN1796" i="33"/>
  <c r="AO1796" i="33"/>
  <c r="AJ1796" i="33"/>
  <c r="AG1796" i="33"/>
  <c r="AH1796" i="33"/>
  <c r="AI1796" i="33"/>
  <c r="AK1796" i="33"/>
  <c r="AL1796" i="33"/>
  <c r="AF1796" i="33"/>
  <c r="X1796" i="33"/>
  <c r="Y1796" i="33"/>
  <c r="AD1796" i="33"/>
  <c r="AE1796" i="33"/>
  <c r="A1764" i="33"/>
  <c r="C1764" i="33" s="1"/>
  <c r="AQ1764" i="33"/>
  <c r="AR1764" i="33"/>
  <c r="AM1764" i="33"/>
  <c r="AP1764" i="33"/>
  <c r="AN1764" i="33"/>
  <c r="AO1764" i="33"/>
  <c r="AJ1764" i="33"/>
  <c r="AG1764" i="33"/>
  <c r="AH1764" i="33"/>
  <c r="AI1764" i="33"/>
  <c r="AK1764" i="33"/>
  <c r="AL1764" i="33"/>
  <c r="AF1764" i="33"/>
  <c r="X1764" i="33"/>
  <c r="Y1764" i="33"/>
  <c r="AD1764" i="33"/>
  <c r="AE1764" i="33"/>
  <c r="A1732" i="33"/>
  <c r="C1732" i="33" s="1"/>
  <c r="AQ1732" i="33"/>
  <c r="AR1732" i="33"/>
  <c r="AM1732" i="33"/>
  <c r="AP1732" i="33"/>
  <c r="AN1732" i="33"/>
  <c r="AO1732" i="33"/>
  <c r="AJ1732" i="33"/>
  <c r="AK1732" i="33"/>
  <c r="AG1732" i="33"/>
  <c r="AH1732" i="33"/>
  <c r="AI1732" i="33"/>
  <c r="AL1732" i="33"/>
  <c r="AF1732" i="33"/>
  <c r="X1732" i="33"/>
  <c r="Y1732" i="33"/>
  <c r="AD1732" i="33"/>
  <c r="AE1732" i="33"/>
  <c r="A1708" i="33"/>
  <c r="C1708" i="33" s="1"/>
  <c r="AQ1708" i="33"/>
  <c r="AR1708" i="33"/>
  <c r="AM1708" i="33"/>
  <c r="AP1708" i="33"/>
  <c r="AN1708" i="33"/>
  <c r="AO1708" i="33"/>
  <c r="AJ1708" i="33"/>
  <c r="AK1708" i="33"/>
  <c r="AG1708" i="33"/>
  <c r="AH1708" i="33"/>
  <c r="AI1708" i="33"/>
  <c r="AL1708" i="33"/>
  <c r="AF1708" i="33"/>
  <c r="X1708" i="33"/>
  <c r="Y1708" i="33"/>
  <c r="AD1708" i="33"/>
  <c r="AE1708" i="33"/>
  <c r="A1668" i="33"/>
  <c r="C1668" i="33" s="1"/>
  <c r="AQ1668" i="33"/>
  <c r="AR1668" i="33"/>
  <c r="AM1668" i="33"/>
  <c r="AP1668" i="33"/>
  <c r="AN1668" i="33"/>
  <c r="AO1668" i="33"/>
  <c r="AJ1668" i="33"/>
  <c r="AK1668" i="33"/>
  <c r="AG1668" i="33"/>
  <c r="AH1668" i="33"/>
  <c r="AI1668" i="33"/>
  <c r="AL1668" i="33"/>
  <c r="AF1668" i="33"/>
  <c r="V1668" i="33"/>
  <c r="AA1668" i="33"/>
  <c r="W1668" i="33"/>
  <c r="AB1668" i="33"/>
  <c r="X1668" i="33"/>
  <c r="AC1668" i="33"/>
  <c r="Y1668" i="33"/>
  <c r="AD1668" i="33"/>
  <c r="AE1668" i="33"/>
  <c r="A1620" i="33"/>
  <c r="C1620" i="33" s="1"/>
  <c r="AQ1620" i="33"/>
  <c r="AR1620" i="33"/>
  <c r="AM1620" i="33"/>
  <c r="AP1620" i="33"/>
  <c r="AN1620" i="33"/>
  <c r="AO1620" i="33"/>
  <c r="AJ1620" i="33"/>
  <c r="AK1620" i="33"/>
  <c r="AG1620" i="33"/>
  <c r="AH1620" i="33"/>
  <c r="AI1620" i="33"/>
  <c r="AL1620" i="33"/>
  <c r="AF1620" i="33"/>
  <c r="V1620" i="33"/>
  <c r="AA1620" i="33"/>
  <c r="W1620" i="33"/>
  <c r="AB1620" i="33"/>
  <c r="X1620" i="33"/>
  <c r="AC1620" i="33"/>
  <c r="Y1620" i="33"/>
  <c r="AD1620" i="33"/>
  <c r="AE1620" i="33"/>
  <c r="A1588" i="33"/>
  <c r="C1588" i="33" s="1"/>
  <c r="AQ1588" i="33"/>
  <c r="AR1588" i="33"/>
  <c r="AM1588" i="33"/>
  <c r="AP1588" i="33"/>
  <c r="AN1588" i="33"/>
  <c r="AO1588" i="33"/>
  <c r="AJ1588" i="33"/>
  <c r="AK1588" i="33"/>
  <c r="AG1588" i="33"/>
  <c r="AH1588" i="33"/>
  <c r="AI1588" i="33"/>
  <c r="AL1588" i="33"/>
  <c r="AF1588" i="33"/>
  <c r="X1588" i="33"/>
  <c r="Y1588" i="33"/>
  <c r="AD1588" i="33"/>
  <c r="AE1588" i="33"/>
  <c r="A1556" i="33"/>
  <c r="C1556" i="33" s="1"/>
  <c r="AQ1556" i="33"/>
  <c r="AR1556" i="33"/>
  <c r="AM1556" i="33"/>
  <c r="AP1556" i="33"/>
  <c r="AN1556" i="33"/>
  <c r="AO1556" i="33"/>
  <c r="AJ1556" i="33"/>
  <c r="AK1556" i="33"/>
  <c r="AG1556" i="33"/>
  <c r="AH1556" i="33"/>
  <c r="AI1556" i="33"/>
  <c r="AL1556" i="33"/>
  <c r="AF1556" i="33"/>
  <c r="X1556" i="33"/>
  <c r="Y1556" i="33"/>
  <c r="AD1556" i="33"/>
  <c r="AE1556" i="33"/>
  <c r="A1524" i="33"/>
  <c r="C1524" i="33" s="1"/>
  <c r="AQ1524" i="33"/>
  <c r="AR1524" i="33"/>
  <c r="AM1524" i="33"/>
  <c r="AO1524" i="33"/>
  <c r="AP1524" i="33"/>
  <c r="AN1524" i="33"/>
  <c r="AJ1524" i="33"/>
  <c r="AK1524" i="33"/>
  <c r="AG1524" i="33"/>
  <c r="AH1524" i="33"/>
  <c r="AI1524" i="33"/>
  <c r="AL1524" i="33"/>
  <c r="AF1524" i="33"/>
  <c r="X1524" i="33"/>
  <c r="Y1524" i="33"/>
  <c r="AD1524" i="33"/>
  <c r="AE1524" i="33"/>
  <c r="A1500" i="33"/>
  <c r="C1500" i="33" s="1"/>
  <c r="AQ1500" i="33"/>
  <c r="AR1500" i="33"/>
  <c r="AM1500" i="33"/>
  <c r="AO1500" i="33"/>
  <c r="AP1500" i="33"/>
  <c r="AK1500" i="33"/>
  <c r="AN1500" i="33"/>
  <c r="AG1500" i="33"/>
  <c r="AH1500" i="33"/>
  <c r="AI1500" i="33"/>
  <c r="AF1500" i="33"/>
  <c r="X1500" i="33"/>
  <c r="Y1500" i="33"/>
  <c r="AD1500" i="33"/>
  <c r="AE1500" i="33"/>
  <c r="A1468" i="33"/>
  <c r="C1468" i="33" s="1"/>
  <c r="AQ1468" i="33"/>
  <c r="AR1468" i="33"/>
  <c r="AM1468" i="33"/>
  <c r="AO1468" i="33"/>
  <c r="AP1468" i="33"/>
  <c r="AJ1468" i="33"/>
  <c r="AK1468" i="33"/>
  <c r="AG1468" i="33"/>
  <c r="AH1468" i="33"/>
  <c r="AN1468" i="33"/>
  <c r="AI1468" i="33"/>
  <c r="AL1468" i="33"/>
  <c r="AF1468" i="33"/>
  <c r="V1468" i="33"/>
  <c r="AA1468" i="33"/>
  <c r="W1468" i="33"/>
  <c r="AB1468" i="33"/>
  <c r="AC1468" i="33"/>
  <c r="Y1468" i="33"/>
  <c r="AD1468" i="33"/>
  <c r="AE1468" i="33"/>
  <c r="A1428" i="33"/>
  <c r="C1428" i="33" s="1"/>
  <c r="AQ1428" i="33"/>
  <c r="AR1428" i="33"/>
  <c r="AM1428" i="33"/>
  <c r="AO1428" i="33"/>
  <c r="AP1428" i="33"/>
  <c r="AN1428" i="33"/>
  <c r="AJ1428" i="33"/>
  <c r="AK1428" i="33"/>
  <c r="AG1428" i="33"/>
  <c r="AH1428" i="33"/>
  <c r="AI1428" i="33"/>
  <c r="AL1428" i="33"/>
  <c r="AF1428" i="33"/>
  <c r="U1428" i="33"/>
  <c r="V1428" i="33"/>
  <c r="AA1428" i="33"/>
  <c r="W1428" i="33"/>
  <c r="AB1428" i="33"/>
  <c r="AC1428" i="33"/>
  <c r="Y1428" i="33"/>
  <c r="AD1428" i="33"/>
  <c r="AE1428" i="33"/>
  <c r="A1412" i="33"/>
  <c r="C1412" i="33" s="1"/>
  <c r="AQ1412" i="33"/>
  <c r="AR1412" i="33"/>
  <c r="AM1412" i="33"/>
  <c r="AO1412" i="33"/>
  <c r="AP1412" i="33"/>
  <c r="AN1412" i="33"/>
  <c r="AJ1412" i="33"/>
  <c r="AK1412" i="33"/>
  <c r="AG1412" i="33"/>
  <c r="AH1412" i="33"/>
  <c r="AI1412" i="33"/>
  <c r="AL1412" i="33"/>
  <c r="AF1412" i="33"/>
  <c r="AD1412" i="33"/>
  <c r="AE1412" i="33"/>
  <c r="A1380" i="33"/>
  <c r="C1380" i="33" s="1"/>
  <c r="AQ1380" i="33"/>
  <c r="AR1380" i="33"/>
  <c r="AM1380" i="33"/>
  <c r="AO1380" i="33"/>
  <c r="AP1380" i="33"/>
  <c r="AN1380" i="33"/>
  <c r="AJ1380" i="33"/>
  <c r="AK1380" i="33"/>
  <c r="AG1380" i="33"/>
  <c r="AH1380" i="33"/>
  <c r="AI1380" i="33"/>
  <c r="AL1380" i="33"/>
  <c r="AF1380" i="33"/>
  <c r="Y1380" i="33"/>
  <c r="AD1380" i="33"/>
  <c r="AE1380" i="33"/>
  <c r="A1356" i="33"/>
  <c r="C1356" i="33" s="1"/>
  <c r="AQ1356" i="33"/>
  <c r="AR1356" i="33"/>
  <c r="AM1356" i="33"/>
  <c r="AO1356" i="33"/>
  <c r="AP1356" i="33"/>
  <c r="AN1356" i="33"/>
  <c r="AJ1356" i="33"/>
  <c r="AK1356" i="33"/>
  <c r="AG1356" i="33"/>
  <c r="AH1356" i="33"/>
  <c r="AI1356" i="33"/>
  <c r="AL1356" i="33"/>
  <c r="AF1356" i="33"/>
  <c r="Y1356" i="33"/>
  <c r="AD1356" i="33"/>
  <c r="AE1356" i="33"/>
  <c r="A1324" i="33"/>
  <c r="C1324" i="33" s="1"/>
  <c r="AQ1324" i="33"/>
  <c r="AR1324" i="33"/>
  <c r="AM1324" i="33"/>
  <c r="AO1324" i="33"/>
  <c r="AP1324" i="33"/>
  <c r="AN1324" i="33"/>
  <c r="AJ1324" i="33"/>
  <c r="AK1324" i="33"/>
  <c r="AG1324" i="33"/>
  <c r="AH1324" i="33"/>
  <c r="AI1324" i="33"/>
  <c r="AL1324" i="33"/>
  <c r="AF1324" i="33"/>
  <c r="AD1324" i="33"/>
  <c r="AE1324" i="33"/>
  <c r="A1276" i="33"/>
  <c r="C1276" i="33" s="1"/>
  <c r="AN1276" i="33"/>
  <c r="AP1276" i="33"/>
  <c r="AM1276" i="33"/>
  <c r="AQ1276" i="33"/>
  <c r="AR1276" i="33"/>
  <c r="AO1276" i="33"/>
  <c r="AJ1276" i="33"/>
  <c r="AK1276" i="33"/>
  <c r="AG1276" i="33"/>
  <c r="AH1276" i="33"/>
  <c r="AI1276" i="33"/>
  <c r="AL1276" i="33"/>
  <c r="AF1276" i="33"/>
  <c r="X1276" i="33"/>
  <c r="Y1276" i="33"/>
  <c r="AD1276" i="33"/>
  <c r="AE1276" i="33"/>
  <c r="A1220" i="33"/>
  <c r="C1220" i="33" s="1"/>
  <c r="AM1220" i="33"/>
  <c r="AN1220" i="33"/>
  <c r="AO1220" i="33"/>
  <c r="AP1220" i="33"/>
  <c r="AQ1220" i="33"/>
  <c r="AR1220" i="33"/>
  <c r="AJ1220" i="33"/>
  <c r="AK1220" i="33"/>
  <c r="AG1220" i="33"/>
  <c r="AH1220" i="33"/>
  <c r="AI1220" i="33"/>
  <c r="AL1220" i="33"/>
  <c r="AF1220" i="33"/>
  <c r="X1220" i="33"/>
  <c r="Y1220" i="33"/>
  <c r="AD1220" i="33"/>
  <c r="AE1220" i="33"/>
  <c r="A1196" i="33"/>
  <c r="C1196" i="33" s="1"/>
  <c r="AM1196" i="33"/>
  <c r="AN1196" i="33"/>
  <c r="AO1196" i="33"/>
  <c r="AP1196" i="33"/>
  <c r="AR1196" i="33"/>
  <c r="AQ1196" i="33"/>
  <c r="AJ1196" i="33"/>
  <c r="AK1196" i="33"/>
  <c r="AG1196" i="33"/>
  <c r="AH1196" i="33"/>
  <c r="AI1196" i="33"/>
  <c r="AL1196" i="33"/>
  <c r="AF1196" i="33"/>
  <c r="X1196" i="33"/>
  <c r="Y1196" i="33"/>
  <c r="AD1196" i="33"/>
  <c r="AE1196" i="33"/>
  <c r="AM1168" i="33"/>
  <c r="AN1168" i="33"/>
  <c r="AO1168" i="33"/>
  <c r="AP1168" i="33"/>
  <c r="AQ1168" i="33"/>
  <c r="AR1168" i="33"/>
  <c r="AJ1168" i="33"/>
  <c r="AK1168" i="33"/>
  <c r="AG1168" i="33"/>
  <c r="AH1168" i="33"/>
  <c r="AI1168" i="33"/>
  <c r="AL1168" i="33"/>
  <c r="AF1168" i="33"/>
  <c r="X1168" i="33"/>
  <c r="Y1168" i="33"/>
  <c r="AD1168" i="33"/>
  <c r="AE1168" i="33"/>
  <c r="AM1136" i="33"/>
  <c r="AN1136" i="33"/>
  <c r="AO1136" i="33"/>
  <c r="AP1136" i="33"/>
  <c r="AR1136" i="33"/>
  <c r="AQ1136" i="33"/>
  <c r="AJ1136" i="33"/>
  <c r="AK1136" i="33"/>
  <c r="AG1136" i="33"/>
  <c r="AH1136" i="33"/>
  <c r="AI1136" i="33"/>
  <c r="AL1136" i="33"/>
  <c r="AE1136" i="33"/>
  <c r="AF1136" i="33"/>
  <c r="AD1136" i="33"/>
  <c r="X1136" i="33"/>
  <c r="Y1136" i="33"/>
  <c r="AM1112" i="33"/>
  <c r="AN1112" i="33"/>
  <c r="AO1112" i="33"/>
  <c r="AP1112" i="33"/>
  <c r="AR1112" i="33"/>
  <c r="AQ1112" i="33"/>
  <c r="AJ1112" i="33"/>
  <c r="AK1112" i="33"/>
  <c r="AG1112" i="33"/>
  <c r="AH1112" i="33"/>
  <c r="AI1112" i="33"/>
  <c r="AE1112" i="33"/>
  <c r="AF1112" i="33"/>
  <c r="AL1112" i="33"/>
  <c r="X1112" i="33"/>
  <c r="Y1112" i="33"/>
  <c r="AD1112" i="33"/>
  <c r="A1088" i="33"/>
  <c r="C1088" i="33" s="1"/>
  <c r="AM1088" i="33"/>
  <c r="AN1088" i="33"/>
  <c r="AO1088" i="33"/>
  <c r="AP1088" i="33"/>
  <c r="AR1088" i="33"/>
  <c r="AQ1088" i="33"/>
  <c r="AJ1088" i="33"/>
  <c r="AK1088" i="33"/>
  <c r="AG1088" i="33"/>
  <c r="AH1088" i="33"/>
  <c r="AI1088" i="33"/>
  <c r="AE1088" i="33"/>
  <c r="AF1088" i="33"/>
  <c r="AL1088" i="33"/>
  <c r="X1088" i="33"/>
  <c r="Y1088" i="33"/>
  <c r="AM1064" i="33"/>
  <c r="AN1064" i="33"/>
  <c r="AO1064" i="33"/>
  <c r="AP1064" i="33"/>
  <c r="AR1064" i="33"/>
  <c r="AQ1064" i="33"/>
  <c r="AJ1064" i="33"/>
  <c r="AK1064" i="33"/>
  <c r="AG1064" i="33"/>
  <c r="AH1064" i="33"/>
  <c r="AI1064" i="33"/>
  <c r="AF1064" i="33"/>
  <c r="AL1064" i="33"/>
  <c r="X1064" i="33"/>
  <c r="Y1064" i="33"/>
  <c r="AM1032" i="33"/>
  <c r="AN1032" i="33"/>
  <c r="AO1032" i="33"/>
  <c r="AP1032" i="33"/>
  <c r="AR1032" i="33"/>
  <c r="AQ1032" i="33"/>
  <c r="AJ1032" i="33"/>
  <c r="AK1032" i="33"/>
  <c r="AL1032" i="33"/>
  <c r="AG1032" i="33"/>
  <c r="AH1032" i="33"/>
  <c r="AI1032" i="33"/>
  <c r="AE1032" i="33"/>
  <c r="AF1032" i="33"/>
  <c r="AA1032" i="33"/>
  <c r="AB1032" i="33"/>
  <c r="U1032" i="33"/>
  <c r="V1032" i="33"/>
  <c r="W1032" i="33"/>
  <c r="AC1032" i="33"/>
  <c r="X1032" i="33"/>
  <c r="Y1032" i="33"/>
  <c r="AM1016" i="33"/>
  <c r="AN1016" i="33"/>
  <c r="AO1016" i="33"/>
  <c r="AP1016" i="33"/>
  <c r="AR1016" i="33"/>
  <c r="AJ1016" i="33"/>
  <c r="AK1016" i="33"/>
  <c r="AL1016" i="33"/>
  <c r="AQ1016" i="33"/>
  <c r="AG1016" i="33"/>
  <c r="AH1016" i="33"/>
  <c r="AI1016" i="33"/>
  <c r="AE1016" i="33"/>
  <c r="AF1016" i="33"/>
  <c r="X1016" i="33"/>
  <c r="Y1016" i="33"/>
  <c r="AM984" i="33"/>
  <c r="AN984" i="33"/>
  <c r="AO984" i="33"/>
  <c r="AP984" i="33"/>
  <c r="AR984" i="33"/>
  <c r="AQ984" i="33"/>
  <c r="AJ984" i="33"/>
  <c r="AK984" i="33"/>
  <c r="AL984" i="33"/>
  <c r="AG984" i="33"/>
  <c r="AH984" i="33"/>
  <c r="AI984" i="33"/>
  <c r="AE984" i="33"/>
  <c r="AF984" i="33"/>
  <c r="X984" i="33"/>
  <c r="Y984" i="33"/>
  <c r="AM976" i="33"/>
  <c r="AN976" i="33"/>
  <c r="AO976" i="33"/>
  <c r="AP976" i="33"/>
  <c r="AR976" i="33"/>
  <c r="AQ976" i="33"/>
  <c r="AJ976" i="33"/>
  <c r="AK976" i="33"/>
  <c r="AL976" i="33"/>
  <c r="AG976" i="33"/>
  <c r="AH976" i="33"/>
  <c r="AI976" i="33"/>
  <c r="AD976" i="33"/>
  <c r="AE976" i="33"/>
  <c r="AF976" i="33"/>
  <c r="X976" i="33"/>
  <c r="Y976" i="33"/>
  <c r="AM968" i="33"/>
  <c r="AN968" i="33"/>
  <c r="AO968" i="33"/>
  <c r="AP968" i="33"/>
  <c r="AR968" i="33"/>
  <c r="AQ968" i="33"/>
  <c r="AJ968" i="33"/>
  <c r="AK968" i="33"/>
  <c r="AL968" i="33"/>
  <c r="AG968" i="33"/>
  <c r="AH968" i="33"/>
  <c r="AI968" i="33"/>
  <c r="AD968" i="33"/>
  <c r="AE968" i="33"/>
  <c r="AF968" i="33"/>
  <c r="X968" i="33"/>
  <c r="Y968" i="33"/>
  <c r="A960" i="33"/>
  <c r="C960" i="33" s="1"/>
  <c r="AM960" i="33"/>
  <c r="AN960" i="33"/>
  <c r="AO960" i="33"/>
  <c r="AP960" i="33"/>
  <c r="AR960" i="33"/>
  <c r="AQ960" i="33"/>
  <c r="AJ960" i="33"/>
  <c r="AK960" i="33"/>
  <c r="AL960" i="33"/>
  <c r="AG960" i="33"/>
  <c r="AH960" i="33"/>
  <c r="AI960" i="33"/>
  <c r="AD960" i="33"/>
  <c r="AE960" i="33"/>
  <c r="AF960" i="33"/>
  <c r="X960" i="33"/>
  <c r="Y960" i="33"/>
  <c r="AM944" i="33"/>
  <c r="AN944" i="33"/>
  <c r="AO944" i="33"/>
  <c r="AJ944" i="33"/>
  <c r="AK944" i="33"/>
  <c r="AL944" i="33"/>
  <c r="AG944" i="33"/>
  <c r="AH944" i="33"/>
  <c r="AI944" i="33"/>
  <c r="AD944" i="33"/>
  <c r="AE944" i="33"/>
  <c r="AF944" i="33"/>
  <c r="X944" i="33"/>
  <c r="Y944" i="33"/>
  <c r="AM920" i="33"/>
  <c r="AN920" i="33"/>
  <c r="AO920" i="33"/>
  <c r="AP920" i="33"/>
  <c r="AR920" i="33"/>
  <c r="AQ920" i="33"/>
  <c r="AJ920" i="33"/>
  <c r="AK920" i="33"/>
  <c r="AL920" i="33"/>
  <c r="AG920" i="33"/>
  <c r="AH920" i="33"/>
  <c r="AI920" i="33"/>
  <c r="AD920" i="33"/>
  <c r="AE920" i="33"/>
  <c r="AF920" i="33"/>
  <c r="X920" i="33"/>
  <c r="Y920" i="33"/>
  <c r="AM912" i="33"/>
  <c r="AN912" i="33"/>
  <c r="AO912" i="33"/>
  <c r="AP912" i="33"/>
  <c r="AR912" i="33"/>
  <c r="AQ912" i="33"/>
  <c r="AJ912" i="33"/>
  <c r="AK912" i="33"/>
  <c r="AL912" i="33"/>
  <c r="AG912" i="33"/>
  <c r="AH912" i="33"/>
  <c r="AI912" i="33"/>
  <c r="AD912" i="33"/>
  <c r="AE912" i="33"/>
  <c r="AF912" i="33"/>
  <c r="X912" i="33"/>
  <c r="Y912" i="33"/>
  <c r="AM904" i="33"/>
  <c r="AN904" i="33"/>
  <c r="AO904" i="33"/>
  <c r="AP904" i="33"/>
  <c r="AR904" i="33"/>
  <c r="AQ904" i="33"/>
  <c r="AJ904" i="33"/>
  <c r="AK904" i="33"/>
  <c r="AL904" i="33"/>
  <c r="AG904" i="33"/>
  <c r="AH904" i="33"/>
  <c r="AI904" i="33"/>
  <c r="AD904" i="33"/>
  <c r="AE904" i="33"/>
  <c r="AF904" i="33"/>
  <c r="X904" i="33"/>
  <c r="Y904" i="33"/>
  <c r="A896" i="33"/>
  <c r="C896" i="33" s="1"/>
  <c r="AM896" i="33"/>
  <c r="AN896" i="33"/>
  <c r="AO896" i="33"/>
  <c r="AP896" i="33"/>
  <c r="AR896" i="33"/>
  <c r="AQ896" i="33"/>
  <c r="AJ896" i="33"/>
  <c r="AK896" i="33"/>
  <c r="AL896" i="33"/>
  <c r="AG896" i="33"/>
  <c r="AH896" i="33"/>
  <c r="AI896" i="33"/>
  <c r="AD896" i="33"/>
  <c r="AE896" i="33"/>
  <c r="AF896" i="33"/>
  <c r="X896" i="33"/>
  <c r="Y896" i="33"/>
  <c r="AM888" i="33"/>
  <c r="AN888" i="33"/>
  <c r="AO888" i="33"/>
  <c r="AP888" i="33"/>
  <c r="AR888" i="33"/>
  <c r="AJ888" i="33"/>
  <c r="AK888" i="33"/>
  <c r="AQ888" i="33"/>
  <c r="AL888" i="33"/>
  <c r="AG888" i="33"/>
  <c r="AH888" i="33"/>
  <c r="AI888" i="33"/>
  <c r="AD888" i="33"/>
  <c r="AE888" i="33"/>
  <c r="AF888" i="33"/>
  <c r="X888" i="33"/>
  <c r="Y888" i="33"/>
  <c r="AM880" i="33"/>
  <c r="AN880" i="33"/>
  <c r="AO880" i="33"/>
  <c r="AP880" i="33"/>
  <c r="AQ880" i="33"/>
  <c r="AR880" i="33"/>
  <c r="AJ880" i="33"/>
  <c r="AK880" i="33"/>
  <c r="AL880" i="33"/>
  <c r="AG880" i="33"/>
  <c r="AH880" i="33"/>
  <c r="AI880" i="33"/>
  <c r="AD880" i="33"/>
  <c r="AE880" i="33"/>
  <c r="AF880" i="33"/>
  <c r="X880" i="33"/>
  <c r="Y880" i="33"/>
  <c r="AM872" i="33"/>
  <c r="AN872" i="33"/>
  <c r="AO872" i="33"/>
  <c r="AP872" i="33"/>
  <c r="AQ872" i="33"/>
  <c r="AR872" i="33"/>
  <c r="AJ872" i="33"/>
  <c r="AK872" i="33"/>
  <c r="AL872" i="33"/>
  <c r="AG872" i="33"/>
  <c r="AH872" i="33"/>
  <c r="AI872" i="33"/>
  <c r="AD872" i="33"/>
  <c r="AE872" i="33"/>
  <c r="AF872" i="33"/>
  <c r="X872" i="33"/>
  <c r="Y872" i="33"/>
  <c r="AM864" i="33"/>
  <c r="AN864" i="33"/>
  <c r="AO864" i="33"/>
  <c r="AP864" i="33"/>
  <c r="AQ864" i="33"/>
  <c r="AR864" i="33"/>
  <c r="AJ864" i="33"/>
  <c r="AK864" i="33"/>
  <c r="AL864" i="33"/>
  <c r="AG864" i="33"/>
  <c r="AH864" i="33"/>
  <c r="AI864" i="33"/>
  <c r="AD864" i="33"/>
  <c r="AE864" i="33"/>
  <c r="AF864" i="33"/>
  <c r="X864" i="33"/>
  <c r="Y864" i="33"/>
  <c r="AM856" i="33"/>
  <c r="AN856" i="33"/>
  <c r="AO856" i="33"/>
  <c r="AP856" i="33"/>
  <c r="AQ856" i="33"/>
  <c r="AR856" i="33"/>
  <c r="AJ856" i="33"/>
  <c r="AK856" i="33"/>
  <c r="AL856" i="33"/>
  <c r="AG856" i="33"/>
  <c r="AH856" i="33"/>
  <c r="AI856" i="33"/>
  <c r="AD856" i="33"/>
  <c r="AE856" i="33"/>
  <c r="AF856" i="33"/>
  <c r="X856" i="33"/>
  <c r="Y856" i="33"/>
  <c r="AM848" i="33"/>
  <c r="AN848" i="33"/>
  <c r="AO848" i="33"/>
  <c r="AP848" i="33"/>
  <c r="AQ848" i="33"/>
  <c r="AR848" i="33"/>
  <c r="AJ848" i="33"/>
  <c r="AK848" i="33"/>
  <c r="AL848" i="33"/>
  <c r="AG848" i="33"/>
  <c r="AH848" i="33"/>
  <c r="AI848" i="33"/>
  <c r="AD848" i="33"/>
  <c r="AE848" i="33"/>
  <c r="AF848" i="33"/>
  <c r="X848" i="33"/>
  <c r="Y848" i="33"/>
  <c r="AM840" i="33"/>
  <c r="AN840" i="33"/>
  <c r="AO840" i="33"/>
  <c r="AP840" i="33"/>
  <c r="AQ840" i="33"/>
  <c r="AR840" i="33"/>
  <c r="AJ840" i="33"/>
  <c r="AK840" i="33"/>
  <c r="AL840" i="33"/>
  <c r="AG840" i="33"/>
  <c r="AH840" i="33"/>
  <c r="AI840" i="33"/>
  <c r="AD840" i="33"/>
  <c r="AE840" i="33"/>
  <c r="AF840" i="33"/>
  <c r="X840" i="33"/>
  <c r="Y840" i="33"/>
  <c r="A832" i="33"/>
  <c r="C832" i="33" s="1"/>
  <c r="AM832" i="33"/>
  <c r="AN832" i="33"/>
  <c r="AO832" i="33"/>
  <c r="AP832" i="33"/>
  <c r="AQ832" i="33"/>
  <c r="AR832" i="33"/>
  <c r="AJ832" i="33"/>
  <c r="AK832" i="33"/>
  <c r="AL832" i="33"/>
  <c r="AG832" i="33"/>
  <c r="AH832" i="33"/>
  <c r="AI832" i="33"/>
  <c r="AD832" i="33"/>
  <c r="AE832" i="33"/>
  <c r="AF832" i="33"/>
  <c r="X832" i="33"/>
  <c r="Y832" i="33"/>
  <c r="AM824" i="33"/>
  <c r="AN824" i="33"/>
  <c r="AO824" i="33"/>
  <c r="AP824" i="33"/>
  <c r="AQ824" i="33"/>
  <c r="AR824" i="33"/>
  <c r="AJ824" i="33"/>
  <c r="AK824" i="33"/>
  <c r="AL824" i="33"/>
  <c r="AG824" i="33"/>
  <c r="AH824" i="33"/>
  <c r="AI824" i="33"/>
  <c r="AD824" i="33"/>
  <c r="AE824" i="33"/>
  <c r="AF824" i="33"/>
  <c r="X824" i="33"/>
  <c r="Y824" i="33"/>
  <c r="AM816" i="33"/>
  <c r="AN816" i="33"/>
  <c r="AO816" i="33"/>
  <c r="AP816" i="33"/>
  <c r="AQ816" i="33"/>
  <c r="AR816" i="33"/>
  <c r="AJ816" i="33"/>
  <c r="AK816" i="33"/>
  <c r="AL816" i="33"/>
  <c r="AG816" i="33"/>
  <c r="AH816" i="33"/>
  <c r="AI816" i="33"/>
  <c r="AD816" i="33"/>
  <c r="AE816" i="33"/>
  <c r="AF816" i="33"/>
  <c r="X816" i="33"/>
  <c r="Y816" i="33"/>
  <c r="AM808" i="33"/>
  <c r="AN808" i="33"/>
  <c r="AO808" i="33"/>
  <c r="AP808" i="33"/>
  <c r="AQ808" i="33"/>
  <c r="AR808" i="33"/>
  <c r="AJ808" i="33"/>
  <c r="AK808" i="33"/>
  <c r="AL808" i="33"/>
  <c r="AG808" i="33"/>
  <c r="AH808" i="33"/>
  <c r="AI808" i="33"/>
  <c r="AD808" i="33"/>
  <c r="AE808" i="33"/>
  <c r="AF808" i="33"/>
  <c r="X808" i="33"/>
  <c r="Y808" i="33"/>
  <c r="AM800" i="33"/>
  <c r="AN800" i="33"/>
  <c r="AO800" i="33"/>
  <c r="AP800" i="33"/>
  <c r="AQ800" i="33"/>
  <c r="AR800" i="33"/>
  <c r="AJ800" i="33"/>
  <c r="AK800" i="33"/>
  <c r="AL800" i="33"/>
  <c r="AG800" i="33"/>
  <c r="AH800" i="33"/>
  <c r="AI800" i="33"/>
  <c r="AD800" i="33"/>
  <c r="AE800" i="33"/>
  <c r="AF800" i="33"/>
  <c r="X800" i="33"/>
  <c r="Y800" i="33"/>
  <c r="AM792" i="33"/>
  <c r="AN792" i="33"/>
  <c r="AO792" i="33"/>
  <c r="AP792" i="33"/>
  <c r="AQ792" i="33"/>
  <c r="AR792" i="33"/>
  <c r="AJ792" i="33"/>
  <c r="AK792" i="33"/>
  <c r="AL792" i="33"/>
  <c r="AG792" i="33"/>
  <c r="AH792" i="33"/>
  <c r="AI792" i="33"/>
  <c r="AD792" i="33"/>
  <c r="AE792" i="33"/>
  <c r="AF792" i="33"/>
  <c r="X792" i="33"/>
  <c r="Y792" i="33"/>
  <c r="AM784" i="33"/>
  <c r="AN784" i="33"/>
  <c r="AO784" i="33"/>
  <c r="AP784" i="33"/>
  <c r="AQ784" i="33"/>
  <c r="AR784" i="33"/>
  <c r="AJ784" i="33"/>
  <c r="AK784" i="33"/>
  <c r="AL784" i="33"/>
  <c r="AG784" i="33"/>
  <c r="AH784" i="33"/>
  <c r="AI784" i="33"/>
  <c r="AD784" i="33"/>
  <c r="AE784" i="33"/>
  <c r="AF784" i="33"/>
  <c r="X784" i="33"/>
  <c r="Y784" i="33"/>
  <c r="AM776" i="33"/>
  <c r="AN776" i="33"/>
  <c r="AO776" i="33"/>
  <c r="AP776" i="33"/>
  <c r="AQ776" i="33"/>
  <c r="AR776" i="33"/>
  <c r="AJ776" i="33"/>
  <c r="AK776" i="33"/>
  <c r="AL776" i="33"/>
  <c r="AG776" i="33"/>
  <c r="AH776" i="33"/>
  <c r="AI776" i="33"/>
  <c r="AD776" i="33"/>
  <c r="AE776" i="33"/>
  <c r="AF776" i="33"/>
  <c r="X776" i="33"/>
  <c r="Y776" i="33"/>
  <c r="A768" i="33"/>
  <c r="C768" i="33" s="1"/>
  <c r="AM768" i="33"/>
  <c r="AN768" i="33"/>
  <c r="AO768" i="33"/>
  <c r="AP768" i="33"/>
  <c r="AQ768" i="33"/>
  <c r="AR768" i="33"/>
  <c r="AJ768" i="33"/>
  <c r="AK768" i="33"/>
  <c r="AL768" i="33"/>
  <c r="AG768" i="33"/>
  <c r="AH768" i="33"/>
  <c r="AI768" i="33"/>
  <c r="AD768" i="33"/>
  <c r="AE768" i="33"/>
  <c r="AF768" i="33"/>
  <c r="X768" i="33"/>
  <c r="Y768" i="33"/>
  <c r="AM760" i="33"/>
  <c r="AN760" i="33"/>
  <c r="AO760" i="33"/>
  <c r="AP760" i="33"/>
  <c r="AQ760" i="33"/>
  <c r="AR760" i="33"/>
  <c r="AJ760" i="33"/>
  <c r="AK760" i="33"/>
  <c r="AL760" i="33"/>
  <c r="AG760" i="33"/>
  <c r="AH760" i="33"/>
  <c r="AI760" i="33"/>
  <c r="AD760" i="33"/>
  <c r="AE760" i="33"/>
  <c r="AF760" i="33"/>
  <c r="X760" i="33"/>
  <c r="Y760" i="33"/>
  <c r="AM752" i="33"/>
  <c r="AN752" i="33"/>
  <c r="AO752" i="33"/>
  <c r="AP752" i="33"/>
  <c r="AQ752" i="33"/>
  <c r="AR752" i="33"/>
  <c r="AJ752" i="33"/>
  <c r="AK752" i="33"/>
  <c r="AL752" i="33"/>
  <c r="AG752" i="33"/>
  <c r="AH752" i="33"/>
  <c r="AI752" i="33"/>
  <c r="AD752" i="33"/>
  <c r="AE752" i="33"/>
  <c r="AF752" i="33"/>
  <c r="X752" i="33"/>
  <c r="Y752" i="33"/>
  <c r="AM744" i="33"/>
  <c r="AN744" i="33"/>
  <c r="AO744" i="33"/>
  <c r="AP744" i="33"/>
  <c r="AQ744" i="33"/>
  <c r="AR744" i="33"/>
  <c r="AJ744" i="33"/>
  <c r="AK744" i="33"/>
  <c r="AL744" i="33"/>
  <c r="AG744" i="33"/>
  <c r="AH744" i="33"/>
  <c r="AI744" i="33"/>
  <c r="AD744" i="33"/>
  <c r="AE744" i="33"/>
  <c r="AF744" i="33"/>
  <c r="X744" i="33"/>
  <c r="Y744" i="33"/>
  <c r="AM736" i="33"/>
  <c r="AN736" i="33"/>
  <c r="AO736" i="33"/>
  <c r="AP736" i="33"/>
  <c r="AQ736" i="33"/>
  <c r="AR736" i="33"/>
  <c r="AJ736" i="33"/>
  <c r="AK736" i="33"/>
  <c r="AL736" i="33"/>
  <c r="AG736" i="33"/>
  <c r="AH736" i="33"/>
  <c r="AI736" i="33"/>
  <c r="AD736" i="33"/>
  <c r="AE736" i="33"/>
  <c r="AF736" i="33"/>
  <c r="X736" i="33"/>
  <c r="Y736" i="33"/>
  <c r="AM728" i="33"/>
  <c r="AN728" i="33"/>
  <c r="AO728" i="33"/>
  <c r="AP728" i="33"/>
  <c r="AQ728" i="33"/>
  <c r="AR728" i="33"/>
  <c r="AJ728" i="33"/>
  <c r="AK728" i="33"/>
  <c r="AL728" i="33"/>
  <c r="AG728" i="33"/>
  <c r="AH728" i="33"/>
  <c r="AI728" i="33"/>
  <c r="AD728" i="33"/>
  <c r="AE728" i="33"/>
  <c r="AF728" i="33"/>
  <c r="X728" i="33"/>
  <c r="Y728" i="33"/>
  <c r="Z728" i="33"/>
  <c r="AM720" i="33"/>
  <c r="AN720" i="33"/>
  <c r="AO720" i="33"/>
  <c r="AP720" i="33"/>
  <c r="AQ720" i="33"/>
  <c r="AR720" i="33"/>
  <c r="AJ720" i="33"/>
  <c r="AK720" i="33"/>
  <c r="AL720" i="33"/>
  <c r="AG720" i="33"/>
  <c r="AH720" i="33"/>
  <c r="AI720" i="33"/>
  <c r="AD720" i="33"/>
  <c r="AE720" i="33"/>
  <c r="AF720" i="33"/>
  <c r="X720" i="33"/>
  <c r="Y720" i="33"/>
  <c r="Z720" i="33"/>
  <c r="AM712" i="33"/>
  <c r="AN712" i="33"/>
  <c r="AO712" i="33"/>
  <c r="AP712" i="33"/>
  <c r="AQ712" i="33"/>
  <c r="AR712" i="33"/>
  <c r="AJ712" i="33"/>
  <c r="AK712" i="33"/>
  <c r="AL712" i="33"/>
  <c r="AG712" i="33"/>
  <c r="AH712" i="33"/>
  <c r="AI712" i="33"/>
  <c r="AD712" i="33"/>
  <c r="AE712" i="33"/>
  <c r="AF712" i="33"/>
  <c r="X712" i="33"/>
  <c r="Y712" i="33"/>
  <c r="Z712" i="33"/>
  <c r="A704" i="33"/>
  <c r="C704" i="33" s="1"/>
  <c r="AM704" i="33"/>
  <c r="AN704" i="33"/>
  <c r="AO704" i="33"/>
  <c r="AP704" i="33"/>
  <c r="AQ704" i="33"/>
  <c r="AR704" i="33"/>
  <c r="AJ704" i="33"/>
  <c r="AK704" i="33"/>
  <c r="AL704" i="33"/>
  <c r="AG704" i="33"/>
  <c r="AH704" i="33"/>
  <c r="AI704" i="33"/>
  <c r="AD704" i="33"/>
  <c r="AE704" i="33"/>
  <c r="AF704" i="33"/>
  <c r="X704" i="33"/>
  <c r="Y704" i="33"/>
  <c r="Z704" i="33"/>
  <c r="AM696" i="33"/>
  <c r="AN696" i="33"/>
  <c r="AO696" i="33"/>
  <c r="AP696" i="33"/>
  <c r="AQ696" i="33"/>
  <c r="AR696" i="33"/>
  <c r="AJ696" i="33"/>
  <c r="AK696" i="33"/>
  <c r="AL696" i="33"/>
  <c r="AG696" i="33"/>
  <c r="AH696" i="33"/>
  <c r="AI696" i="33"/>
  <c r="AD696" i="33"/>
  <c r="AE696" i="33"/>
  <c r="AF696" i="33"/>
  <c r="X696" i="33"/>
  <c r="Y696" i="33"/>
  <c r="Z696" i="33"/>
  <c r="AM688" i="33"/>
  <c r="AN688" i="33"/>
  <c r="AO688" i="33"/>
  <c r="AP688" i="33"/>
  <c r="AQ688" i="33"/>
  <c r="AR688" i="33"/>
  <c r="AJ688" i="33"/>
  <c r="AK688" i="33"/>
  <c r="AL688" i="33"/>
  <c r="AG688" i="33"/>
  <c r="AH688" i="33"/>
  <c r="AI688" i="33"/>
  <c r="AD688" i="33"/>
  <c r="AE688" i="33"/>
  <c r="AF688" i="33"/>
  <c r="X688" i="33"/>
  <c r="Y688" i="33"/>
  <c r="Z688" i="33"/>
  <c r="AM680" i="33"/>
  <c r="AN680" i="33"/>
  <c r="AO680" i="33"/>
  <c r="AP680" i="33"/>
  <c r="AQ680" i="33"/>
  <c r="AR680" i="33"/>
  <c r="AJ680" i="33"/>
  <c r="AK680" i="33"/>
  <c r="AL680" i="33"/>
  <c r="AG680" i="33"/>
  <c r="AH680" i="33"/>
  <c r="AI680" i="33"/>
  <c r="AD680" i="33"/>
  <c r="AE680" i="33"/>
  <c r="AF680" i="33"/>
  <c r="X680" i="33"/>
  <c r="Y680" i="33"/>
  <c r="Z680" i="33"/>
  <c r="AM672" i="33"/>
  <c r="AN672" i="33"/>
  <c r="AO672" i="33"/>
  <c r="AP672" i="33"/>
  <c r="AQ672" i="33"/>
  <c r="AR672" i="33"/>
  <c r="AJ672" i="33"/>
  <c r="AK672" i="33"/>
  <c r="AL672" i="33"/>
  <c r="AG672" i="33"/>
  <c r="AH672" i="33"/>
  <c r="AI672" i="33"/>
  <c r="AD672" i="33"/>
  <c r="AE672" i="33"/>
  <c r="AF672" i="33"/>
  <c r="X672" i="33"/>
  <c r="Y672" i="33"/>
  <c r="Z672" i="33"/>
  <c r="AM664" i="33"/>
  <c r="AN664" i="33"/>
  <c r="AO664" i="33"/>
  <c r="AP664" i="33"/>
  <c r="AQ664" i="33"/>
  <c r="AR664" i="33"/>
  <c r="AJ664" i="33"/>
  <c r="AK664" i="33"/>
  <c r="AL664" i="33"/>
  <c r="AG664" i="33"/>
  <c r="AH664" i="33"/>
  <c r="AI664" i="33"/>
  <c r="AD664" i="33"/>
  <c r="AE664" i="33"/>
  <c r="AF664" i="33"/>
  <c r="X664" i="33"/>
  <c r="Y664" i="33"/>
  <c r="Z664" i="33"/>
  <c r="AM656" i="33"/>
  <c r="AN656" i="33"/>
  <c r="AO656" i="33"/>
  <c r="AP656" i="33"/>
  <c r="AQ656" i="33"/>
  <c r="AR656" i="33"/>
  <c r="AJ656" i="33"/>
  <c r="AK656" i="33"/>
  <c r="AL656" i="33"/>
  <c r="AG656" i="33"/>
  <c r="AH656" i="33"/>
  <c r="AI656" i="33"/>
  <c r="AD656" i="33"/>
  <c r="AE656" i="33"/>
  <c r="AF656" i="33"/>
  <c r="X656" i="33"/>
  <c r="Y656" i="33"/>
  <c r="Z656" i="33"/>
  <c r="AM648" i="33"/>
  <c r="AN648" i="33"/>
  <c r="AO648" i="33"/>
  <c r="AP648" i="33"/>
  <c r="AQ648" i="33"/>
  <c r="AR648" i="33"/>
  <c r="AJ648" i="33"/>
  <c r="AK648" i="33"/>
  <c r="AL648" i="33"/>
  <c r="AG648" i="33"/>
  <c r="AH648" i="33"/>
  <c r="AI648" i="33"/>
  <c r="AD648" i="33"/>
  <c r="AE648" i="33"/>
  <c r="AF648" i="33"/>
  <c r="X648" i="33"/>
  <c r="Y648" i="33"/>
  <c r="Z648" i="33"/>
  <c r="A640" i="33"/>
  <c r="C640" i="33" s="1"/>
  <c r="AM640" i="33"/>
  <c r="AN640" i="33"/>
  <c r="AO640" i="33"/>
  <c r="AP640" i="33"/>
  <c r="AQ640" i="33"/>
  <c r="AR640" i="33"/>
  <c r="AJ640" i="33"/>
  <c r="AK640" i="33"/>
  <c r="AL640" i="33"/>
  <c r="AG640" i="33"/>
  <c r="AH640" i="33"/>
  <c r="AI640" i="33"/>
  <c r="AD640" i="33"/>
  <c r="AE640" i="33"/>
  <c r="AF640" i="33"/>
  <c r="X640" i="33"/>
  <c r="Y640" i="33"/>
  <c r="Z640" i="33"/>
  <c r="AM632" i="33"/>
  <c r="AN632" i="33"/>
  <c r="AO632" i="33"/>
  <c r="AP632" i="33"/>
  <c r="AQ632" i="33"/>
  <c r="AR632" i="33"/>
  <c r="AJ632" i="33"/>
  <c r="AK632" i="33"/>
  <c r="AL632" i="33"/>
  <c r="AG632" i="33"/>
  <c r="AH632" i="33"/>
  <c r="AI632" i="33"/>
  <c r="AD632" i="33"/>
  <c r="AE632" i="33"/>
  <c r="AF632" i="33"/>
  <c r="X632" i="33"/>
  <c r="Y632" i="33"/>
  <c r="Z632" i="33"/>
  <c r="AM624" i="33"/>
  <c r="AN624" i="33"/>
  <c r="AO624" i="33"/>
  <c r="AP624" i="33"/>
  <c r="AQ624" i="33"/>
  <c r="AR624" i="33"/>
  <c r="AJ624" i="33"/>
  <c r="AK624" i="33"/>
  <c r="AL624" i="33"/>
  <c r="AG624" i="33"/>
  <c r="AH624" i="33"/>
  <c r="AI624" i="33"/>
  <c r="AD624" i="33"/>
  <c r="AE624" i="33"/>
  <c r="AF624" i="33"/>
  <c r="X624" i="33"/>
  <c r="Y624" i="33"/>
  <c r="Z624" i="33"/>
  <c r="AM616" i="33"/>
  <c r="AN616" i="33"/>
  <c r="AO616" i="33"/>
  <c r="AP616" i="33"/>
  <c r="AQ616" i="33"/>
  <c r="AR616" i="33"/>
  <c r="AJ616" i="33"/>
  <c r="AK616" i="33"/>
  <c r="AL616" i="33"/>
  <c r="AG616" i="33"/>
  <c r="AH616" i="33"/>
  <c r="AI616" i="33"/>
  <c r="AD616" i="33"/>
  <c r="AE616" i="33"/>
  <c r="AF616" i="33"/>
  <c r="X616" i="33"/>
  <c r="Y616" i="33"/>
  <c r="Z616" i="33"/>
  <c r="AM608" i="33"/>
  <c r="AN608" i="33"/>
  <c r="AO608" i="33"/>
  <c r="AP608" i="33"/>
  <c r="AQ608" i="33"/>
  <c r="AR608" i="33"/>
  <c r="AJ608" i="33"/>
  <c r="AK608" i="33"/>
  <c r="AL608" i="33"/>
  <c r="AG608" i="33"/>
  <c r="AH608" i="33"/>
  <c r="AI608" i="33"/>
  <c r="AD608" i="33"/>
  <c r="AE608" i="33"/>
  <c r="AF608" i="33"/>
  <c r="X608" i="33"/>
  <c r="Y608" i="33"/>
  <c r="Z608" i="33"/>
  <c r="AM600" i="33"/>
  <c r="AN600" i="33"/>
  <c r="AO600" i="33"/>
  <c r="AP600" i="33"/>
  <c r="AQ600" i="33"/>
  <c r="AR600" i="33"/>
  <c r="AJ600" i="33"/>
  <c r="AK600" i="33"/>
  <c r="AL600" i="33"/>
  <c r="AG600" i="33"/>
  <c r="AH600" i="33"/>
  <c r="AI600" i="33"/>
  <c r="AD600" i="33"/>
  <c r="AE600" i="33"/>
  <c r="AF600" i="33"/>
  <c r="X600" i="33"/>
  <c r="Y600" i="33"/>
  <c r="Z600" i="33"/>
  <c r="AM592" i="33"/>
  <c r="AN592" i="33"/>
  <c r="AO592" i="33"/>
  <c r="AP592" i="33"/>
  <c r="AQ592" i="33"/>
  <c r="AR592" i="33"/>
  <c r="AJ592" i="33"/>
  <c r="AK592" i="33"/>
  <c r="AL592" i="33"/>
  <c r="AG592" i="33"/>
  <c r="AH592" i="33"/>
  <c r="AI592" i="33"/>
  <c r="AD592" i="33"/>
  <c r="AE592" i="33"/>
  <c r="AF592" i="33"/>
  <c r="X592" i="33"/>
  <c r="Y592" i="33"/>
  <c r="Z592" i="33"/>
  <c r="AM584" i="33"/>
  <c r="AN584" i="33"/>
  <c r="AO584" i="33"/>
  <c r="AP584" i="33"/>
  <c r="AQ584" i="33"/>
  <c r="AR584" i="33"/>
  <c r="AJ584" i="33"/>
  <c r="AK584" i="33"/>
  <c r="AL584" i="33"/>
  <c r="AG584" i="33"/>
  <c r="AH584" i="33"/>
  <c r="AI584" i="33"/>
  <c r="AD584" i="33"/>
  <c r="AE584" i="33"/>
  <c r="AF584" i="33"/>
  <c r="X584" i="33"/>
  <c r="Y584" i="33"/>
  <c r="Z584" i="33"/>
  <c r="A576" i="33"/>
  <c r="C576" i="33" s="1"/>
  <c r="AM576" i="33"/>
  <c r="AN576" i="33"/>
  <c r="AO576" i="33"/>
  <c r="AP576" i="33"/>
  <c r="AQ576" i="33"/>
  <c r="AR576" i="33"/>
  <c r="AJ576" i="33"/>
  <c r="AK576" i="33"/>
  <c r="AL576" i="33"/>
  <c r="AG576" i="33"/>
  <c r="AH576" i="33"/>
  <c r="AI576" i="33"/>
  <c r="AD576" i="33"/>
  <c r="AE576" i="33"/>
  <c r="AF576" i="33"/>
  <c r="X576" i="33"/>
  <c r="Y576" i="33"/>
  <c r="Z576" i="33"/>
  <c r="AM568" i="33"/>
  <c r="AN568" i="33"/>
  <c r="AO568" i="33"/>
  <c r="AP568" i="33"/>
  <c r="AQ568" i="33"/>
  <c r="AR568" i="33"/>
  <c r="AJ568" i="33"/>
  <c r="AK568" i="33"/>
  <c r="AL568" i="33"/>
  <c r="AG568" i="33"/>
  <c r="AH568" i="33"/>
  <c r="AI568" i="33"/>
  <c r="AD568" i="33"/>
  <c r="AE568" i="33"/>
  <c r="AF568" i="33"/>
  <c r="X568" i="33"/>
  <c r="Y568" i="33"/>
  <c r="Z568" i="33"/>
  <c r="AM560" i="33"/>
  <c r="AN560" i="33"/>
  <c r="AO560" i="33"/>
  <c r="AP560" i="33"/>
  <c r="AQ560" i="33"/>
  <c r="AR560" i="33"/>
  <c r="AJ560" i="33"/>
  <c r="AK560" i="33"/>
  <c r="AL560" i="33"/>
  <c r="AG560" i="33"/>
  <c r="AH560" i="33"/>
  <c r="AI560" i="33"/>
  <c r="AD560" i="33"/>
  <c r="AE560" i="33"/>
  <c r="AF560" i="33"/>
  <c r="X560" i="33"/>
  <c r="Y560" i="33"/>
  <c r="Z560" i="33"/>
  <c r="AM552" i="33"/>
  <c r="AN552" i="33"/>
  <c r="AO552" i="33"/>
  <c r="AP552" i="33"/>
  <c r="AQ552" i="33"/>
  <c r="AR552" i="33"/>
  <c r="AJ552" i="33"/>
  <c r="AK552" i="33"/>
  <c r="AL552" i="33"/>
  <c r="AG552" i="33"/>
  <c r="AH552" i="33"/>
  <c r="AI552" i="33"/>
  <c r="AD552" i="33"/>
  <c r="AE552" i="33"/>
  <c r="AF552" i="33"/>
  <c r="X552" i="33"/>
  <c r="Y552" i="33"/>
  <c r="Z552" i="33"/>
  <c r="AM544" i="33"/>
  <c r="AN544" i="33"/>
  <c r="AO544" i="33"/>
  <c r="AP544" i="33"/>
  <c r="AQ544" i="33"/>
  <c r="AR544" i="33"/>
  <c r="AJ544" i="33"/>
  <c r="AK544" i="33"/>
  <c r="AL544" i="33"/>
  <c r="AG544" i="33"/>
  <c r="AH544" i="33"/>
  <c r="AI544" i="33"/>
  <c r="AD544" i="33"/>
  <c r="AE544" i="33"/>
  <c r="AF544" i="33"/>
  <c r="X544" i="33"/>
  <c r="Y544" i="33"/>
  <c r="Z544" i="33"/>
  <c r="AM536" i="33"/>
  <c r="AN536" i="33"/>
  <c r="AO536" i="33"/>
  <c r="AP536" i="33"/>
  <c r="AQ536" i="33"/>
  <c r="AR536" i="33"/>
  <c r="AJ536" i="33"/>
  <c r="AK536" i="33"/>
  <c r="AL536" i="33"/>
  <c r="AG536" i="33"/>
  <c r="AH536" i="33"/>
  <c r="AI536" i="33"/>
  <c r="AD536" i="33"/>
  <c r="AE536" i="33"/>
  <c r="AF536" i="33"/>
  <c r="X536" i="33"/>
  <c r="Y536" i="33"/>
  <c r="Z536" i="33"/>
  <c r="AM528" i="33"/>
  <c r="AN528" i="33"/>
  <c r="AO528" i="33"/>
  <c r="AP528" i="33"/>
  <c r="AQ528" i="33"/>
  <c r="AR528" i="33"/>
  <c r="AJ528" i="33"/>
  <c r="AK528" i="33"/>
  <c r="AL528" i="33"/>
  <c r="AG528" i="33"/>
  <c r="AH528" i="33"/>
  <c r="AI528" i="33"/>
  <c r="AD528" i="33"/>
  <c r="AE528" i="33"/>
  <c r="AF528" i="33"/>
  <c r="X528" i="33"/>
  <c r="Y528" i="33"/>
  <c r="Z528" i="33"/>
  <c r="AM520" i="33"/>
  <c r="AN520" i="33"/>
  <c r="AO520" i="33"/>
  <c r="AP520" i="33"/>
  <c r="AQ520" i="33"/>
  <c r="AR520" i="33"/>
  <c r="AJ520" i="33"/>
  <c r="AK520" i="33"/>
  <c r="AL520" i="33"/>
  <c r="AG520" i="33"/>
  <c r="AH520" i="33"/>
  <c r="AI520" i="33"/>
  <c r="X520" i="33"/>
  <c r="Y520" i="33"/>
  <c r="Z520" i="33"/>
  <c r="A512" i="33"/>
  <c r="C512" i="33" s="1"/>
  <c r="AM512" i="33"/>
  <c r="AN512" i="33"/>
  <c r="AO512" i="33"/>
  <c r="AP512" i="33"/>
  <c r="AQ512" i="33"/>
  <c r="AR512" i="33"/>
  <c r="AJ512" i="33"/>
  <c r="AK512" i="33"/>
  <c r="AL512" i="33"/>
  <c r="AG512" i="33"/>
  <c r="AH512" i="33"/>
  <c r="AI512" i="33"/>
  <c r="AD512" i="33"/>
  <c r="AE512" i="33"/>
  <c r="AF512" i="33"/>
  <c r="X512" i="33"/>
  <c r="Y512" i="33"/>
  <c r="Z512" i="33"/>
  <c r="AM504" i="33"/>
  <c r="AN504" i="33"/>
  <c r="AO504" i="33"/>
  <c r="AP504" i="33"/>
  <c r="AQ504" i="33"/>
  <c r="AR504" i="33"/>
  <c r="AJ504" i="33"/>
  <c r="AK504" i="33"/>
  <c r="AL504" i="33"/>
  <c r="AG504" i="33"/>
  <c r="AH504" i="33"/>
  <c r="AI504" i="33"/>
  <c r="AD504" i="33"/>
  <c r="AE504" i="33"/>
  <c r="AF504" i="33"/>
  <c r="X504" i="33"/>
  <c r="Y504" i="33"/>
  <c r="Z504" i="33"/>
  <c r="AM496" i="33"/>
  <c r="AN496" i="33"/>
  <c r="AO496" i="33"/>
  <c r="AP496" i="33"/>
  <c r="AQ496" i="33"/>
  <c r="AR496" i="33"/>
  <c r="AJ496" i="33"/>
  <c r="AK496" i="33"/>
  <c r="AL496" i="33"/>
  <c r="AG496" i="33"/>
  <c r="AH496" i="33"/>
  <c r="AI496" i="33"/>
  <c r="AD496" i="33"/>
  <c r="AE496" i="33"/>
  <c r="AF496" i="33"/>
  <c r="X496" i="33"/>
  <c r="Y496" i="33"/>
  <c r="Z496" i="33"/>
  <c r="AM488" i="33"/>
  <c r="AN488" i="33"/>
  <c r="AO488" i="33"/>
  <c r="AP488" i="33"/>
  <c r="AQ488" i="33"/>
  <c r="AR488" i="33"/>
  <c r="AJ488" i="33"/>
  <c r="AK488" i="33"/>
  <c r="AL488" i="33"/>
  <c r="AG488" i="33"/>
  <c r="AH488" i="33"/>
  <c r="AI488" i="33"/>
  <c r="AD488" i="33"/>
  <c r="AE488" i="33"/>
  <c r="AF488" i="33"/>
  <c r="X488" i="33"/>
  <c r="Y488" i="33"/>
  <c r="Z488" i="33"/>
  <c r="AM480" i="33"/>
  <c r="AN480" i="33"/>
  <c r="AO480" i="33"/>
  <c r="AP480" i="33"/>
  <c r="AQ480" i="33"/>
  <c r="AR480" i="33"/>
  <c r="AJ480" i="33"/>
  <c r="AK480" i="33"/>
  <c r="AL480" i="33"/>
  <c r="AG480" i="33"/>
  <c r="AH480" i="33"/>
  <c r="AI480" i="33"/>
  <c r="AD480" i="33"/>
  <c r="AE480" i="33"/>
  <c r="AF480" i="33"/>
  <c r="X480" i="33"/>
  <c r="Y480" i="33"/>
  <c r="Z480" i="33"/>
  <c r="AM472" i="33"/>
  <c r="AN472" i="33"/>
  <c r="AO472" i="33"/>
  <c r="AP472" i="33"/>
  <c r="AQ472" i="33"/>
  <c r="AR472" i="33"/>
  <c r="AJ472" i="33"/>
  <c r="AK472" i="33"/>
  <c r="AL472" i="33"/>
  <c r="AG472" i="33"/>
  <c r="AH472" i="33"/>
  <c r="AI472" i="33"/>
  <c r="AD472" i="33"/>
  <c r="AE472" i="33"/>
  <c r="AF472" i="33"/>
  <c r="X472" i="33"/>
  <c r="Y472" i="33"/>
  <c r="Z472" i="33"/>
  <c r="AM464" i="33"/>
  <c r="AN464" i="33"/>
  <c r="AO464" i="33"/>
  <c r="AP464" i="33"/>
  <c r="AQ464" i="33"/>
  <c r="AR464" i="33"/>
  <c r="AJ464" i="33"/>
  <c r="AK464" i="33"/>
  <c r="AL464" i="33"/>
  <c r="AG464" i="33"/>
  <c r="AH464" i="33"/>
  <c r="AI464" i="33"/>
  <c r="AD464" i="33"/>
  <c r="AE464" i="33"/>
  <c r="AF464" i="33"/>
  <c r="X464" i="33"/>
  <c r="Y464" i="33"/>
  <c r="Z464" i="33"/>
  <c r="AM456" i="33"/>
  <c r="AN456" i="33"/>
  <c r="AO456" i="33"/>
  <c r="AP456" i="33"/>
  <c r="AQ456" i="33"/>
  <c r="AR456" i="33"/>
  <c r="AJ456" i="33"/>
  <c r="AK456" i="33"/>
  <c r="AL456" i="33"/>
  <c r="AG456" i="33"/>
  <c r="AH456" i="33"/>
  <c r="AI456" i="33"/>
  <c r="AD456" i="33"/>
  <c r="AE456" i="33"/>
  <c r="AF456" i="33"/>
  <c r="X456" i="33"/>
  <c r="Y456" i="33"/>
  <c r="Z456" i="33"/>
  <c r="A448" i="33"/>
  <c r="C448" i="33" s="1"/>
  <c r="AM448" i="33"/>
  <c r="AN448" i="33"/>
  <c r="AO448" i="33"/>
  <c r="AP448" i="33"/>
  <c r="AQ448" i="33"/>
  <c r="AR448" i="33"/>
  <c r="AJ448" i="33"/>
  <c r="AK448" i="33"/>
  <c r="AL448" i="33"/>
  <c r="AG448" i="33"/>
  <c r="AH448" i="33"/>
  <c r="AI448" i="33"/>
  <c r="AD448" i="33"/>
  <c r="AE448" i="33"/>
  <c r="AF448" i="33"/>
  <c r="X448" i="33"/>
  <c r="Y448" i="33"/>
  <c r="Z448" i="33"/>
  <c r="AM440" i="33"/>
  <c r="AN440" i="33"/>
  <c r="AP440" i="33"/>
  <c r="AR440" i="33"/>
  <c r="AO440" i="33"/>
  <c r="AQ440" i="33"/>
  <c r="AJ440" i="33"/>
  <c r="AK440" i="33"/>
  <c r="AL440" i="33"/>
  <c r="AG440" i="33"/>
  <c r="AH440" i="33"/>
  <c r="AI440" i="33"/>
  <c r="AD440" i="33"/>
  <c r="AE440" i="33"/>
  <c r="AF440" i="33"/>
  <c r="X440" i="33"/>
  <c r="Y440" i="33"/>
  <c r="Z440" i="33"/>
  <c r="AM432" i="33"/>
  <c r="AN432" i="33"/>
  <c r="AP432" i="33"/>
  <c r="AR432" i="33"/>
  <c r="AO432" i="33"/>
  <c r="AQ432" i="33"/>
  <c r="AJ432" i="33"/>
  <c r="AK432" i="33"/>
  <c r="AL432" i="33"/>
  <c r="AG432" i="33"/>
  <c r="AH432" i="33"/>
  <c r="AI432" i="33"/>
  <c r="AD432" i="33"/>
  <c r="AE432" i="33"/>
  <c r="AF432" i="33"/>
  <c r="X432" i="33"/>
  <c r="Y432" i="33"/>
  <c r="Z432" i="33"/>
  <c r="AM424" i="33"/>
  <c r="AN424" i="33"/>
  <c r="AP424" i="33"/>
  <c r="AR424" i="33"/>
  <c r="AO424" i="33"/>
  <c r="AQ424" i="33"/>
  <c r="AJ424" i="33"/>
  <c r="AK424" i="33"/>
  <c r="AL424" i="33"/>
  <c r="AG424" i="33"/>
  <c r="AH424" i="33"/>
  <c r="AI424" i="33"/>
  <c r="AD424" i="33"/>
  <c r="AE424" i="33"/>
  <c r="AF424" i="33"/>
  <c r="X424" i="33"/>
  <c r="Y424" i="33"/>
  <c r="Z424" i="33"/>
  <c r="AM416" i="33"/>
  <c r="AN416" i="33"/>
  <c r="AP416" i="33"/>
  <c r="AR416" i="33"/>
  <c r="AO416" i="33"/>
  <c r="AQ416" i="33"/>
  <c r="AJ416" i="33"/>
  <c r="AK416" i="33"/>
  <c r="AL416" i="33"/>
  <c r="AG416" i="33"/>
  <c r="AH416" i="33"/>
  <c r="AI416" i="33"/>
  <c r="AD416" i="33"/>
  <c r="AE416" i="33"/>
  <c r="AF416" i="33"/>
  <c r="X416" i="33"/>
  <c r="Y416" i="33"/>
  <c r="Z416" i="33"/>
  <c r="AM408" i="33"/>
  <c r="AN408" i="33"/>
  <c r="AP408" i="33"/>
  <c r="AR408" i="33"/>
  <c r="AO408" i="33"/>
  <c r="AQ408" i="33"/>
  <c r="AJ408" i="33"/>
  <c r="AK408" i="33"/>
  <c r="AL408" i="33"/>
  <c r="AG408" i="33"/>
  <c r="AH408" i="33"/>
  <c r="AI408" i="33"/>
  <c r="AD408" i="33"/>
  <c r="AE408" i="33"/>
  <c r="AF408" i="33"/>
  <c r="X408" i="33"/>
  <c r="Y408" i="33"/>
  <c r="Z408" i="33"/>
  <c r="AM400" i="33"/>
  <c r="AN400" i="33"/>
  <c r="AP400" i="33"/>
  <c r="AR400" i="33"/>
  <c r="AO400" i="33"/>
  <c r="AQ400" i="33"/>
  <c r="AJ400" i="33"/>
  <c r="AK400" i="33"/>
  <c r="AL400" i="33"/>
  <c r="AG400" i="33"/>
  <c r="AH400" i="33"/>
  <c r="AI400" i="33"/>
  <c r="AD400" i="33"/>
  <c r="AE400" i="33"/>
  <c r="AF400" i="33"/>
  <c r="X400" i="33"/>
  <c r="Y400" i="33"/>
  <c r="Z400" i="33"/>
  <c r="AM392" i="33"/>
  <c r="AN392" i="33"/>
  <c r="AP392" i="33"/>
  <c r="AR392" i="33"/>
  <c r="AO392" i="33"/>
  <c r="AQ392" i="33"/>
  <c r="AJ392" i="33"/>
  <c r="AK392" i="33"/>
  <c r="AL392" i="33"/>
  <c r="AG392" i="33"/>
  <c r="AH392" i="33"/>
  <c r="AI392" i="33"/>
  <c r="AD392" i="33"/>
  <c r="AE392" i="33"/>
  <c r="AF392" i="33"/>
  <c r="X392" i="33"/>
  <c r="Y392" i="33"/>
  <c r="Z392" i="33"/>
  <c r="A384" i="33"/>
  <c r="C384" i="33" s="1"/>
  <c r="AM384" i="33"/>
  <c r="AN384" i="33"/>
  <c r="AP384" i="33"/>
  <c r="AR384" i="33"/>
  <c r="AO384" i="33"/>
  <c r="AQ384" i="33"/>
  <c r="AJ384" i="33"/>
  <c r="AK384" i="33"/>
  <c r="AL384" i="33"/>
  <c r="AG384" i="33"/>
  <c r="AH384" i="33"/>
  <c r="AI384" i="33"/>
  <c r="AD384" i="33"/>
  <c r="AE384" i="33"/>
  <c r="AF384" i="33"/>
  <c r="X384" i="33"/>
  <c r="Y384" i="33"/>
  <c r="Z384" i="33"/>
  <c r="AM376" i="33"/>
  <c r="AN376" i="33"/>
  <c r="AP376" i="33"/>
  <c r="AR376" i="33"/>
  <c r="AO376" i="33"/>
  <c r="AQ376" i="33"/>
  <c r="AJ376" i="33"/>
  <c r="AK376" i="33"/>
  <c r="AL376" i="33"/>
  <c r="AG376" i="33"/>
  <c r="AH376" i="33"/>
  <c r="AI376" i="33"/>
  <c r="AD376" i="33"/>
  <c r="AE376" i="33"/>
  <c r="AF376" i="33"/>
  <c r="X376" i="33"/>
  <c r="Y376" i="33"/>
  <c r="Z376" i="33"/>
  <c r="AM368" i="33"/>
  <c r="AN368" i="33"/>
  <c r="AP368" i="33"/>
  <c r="AR368" i="33"/>
  <c r="AO368" i="33"/>
  <c r="AQ368" i="33"/>
  <c r="AJ368" i="33"/>
  <c r="AK368" i="33"/>
  <c r="AL368" i="33"/>
  <c r="AG368" i="33"/>
  <c r="AH368" i="33"/>
  <c r="AI368" i="33"/>
  <c r="AD368" i="33"/>
  <c r="AE368" i="33"/>
  <c r="AF368" i="33"/>
  <c r="X368" i="33"/>
  <c r="Y368" i="33"/>
  <c r="Z368" i="33"/>
  <c r="AM360" i="33"/>
  <c r="AN360" i="33"/>
  <c r="AP360" i="33"/>
  <c r="AR360" i="33"/>
  <c r="AO360" i="33"/>
  <c r="AQ360" i="33"/>
  <c r="AJ360" i="33"/>
  <c r="AK360" i="33"/>
  <c r="AL360" i="33"/>
  <c r="AG360" i="33"/>
  <c r="AH360" i="33"/>
  <c r="AI360" i="33"/>
  <c r="AD360" i="33"/>
  <c r="AE360" i="33"/>
  <c r="AF360" i="33"/>
  <c r="X360" i="33"/>
  <c r="Y360" i="33"/>
  <c r="Z360" i="33"/>
  <c r="AM352" i="33"/>
  <c r="AN352" i="33"/>
  <c r="AP352" i="33"/>
  <c r="AR352" i="33"/>
  <c r="AO352" i="33"/>
  <c r="AQ352" i="33"/>
  <c r="AJ352" i="33"/>
  <c r="AK352" i="33"/>
  <c r="AL352" i="33"/>
  <c r="AG352" i="33"/>
  <c r="AH352" i="33"/>
  <c r="AI352" i="33"/>
  <c r="AD352" i="33"/>
  <c r="AE352" i="33"/>
  <c r="AF352" i="33"/>
  <c r="X352" i="33"/>
  <c r="Y352" i="33"/>
  <c r="Z352" i="33"/>
  <c r="AM344" i="33"/>
  <c r="AN344" i="33"/>
  <c r="AP344" i="33"/>
  <c r="AQ344" i="33"/>
  <c r="AR344" i="33"/>
  <c r="AO344" i="33"/>
  <c r="AJ344" i="33"/>
  <c r="AK344" i="33"/>
  <c r="AL344" i="33"/>
  <c r="AG344" i="33"/>
  <c r="AH344" i="33"/>
  <c r="AI344" i="33"/>
  <c r="AD344" i="33"/>
  <c r="AE344" i="33"/>
  <c r="AF344" i="33"/>
  <c r="X344" i="33"/>
  <c r="Y344" i="33"/>
  <c r="Z344" i="33"/>
  <c r="AM336" i="33"/>
  <c r="AN336" i="33"/>
  <c r="AP336" i="33"/>
  <c r="AQ336" i="33"/>
  <c r="AR336" i="33"/>
  <c r="AO336" i="33"/>
  <c r="AJ336" i="33"/>
  <c r="AK336" i="33"/>
  <c r="AL336" i="33"/>
  <c r="AG336" i="33"/>
  <c r="AH336" i="33"/>
  <c r="AI336" i="33"/>
  <c r="AD336" i="33"/>
  <c r="AE336" i="33"/>
  <c r="AF336" i="33"/>
  <c r="X336" i="33"/>
  <c r="Y336" i="33"/>
  <c r="Z336" i="33"/>
  <c r="AM328" i="33"/>
  <c r="AN328" i="33"/>
  <c r="AP328" i="33"/>
  <c r="AQ328" i="33"/>
  <c r="AR328" i="33"/>
  <c r="AO328" i="33"/>
  <c r="AH328" i="33"/>
  <c r="AI328" i="33"/>
  <c r="AJ328" i="33"/>
  <c r="AG328" i="33"/>
  <c r="AK328" i="33"/>
  <c r="AL328" i="33"/>
  <c r="AD328" i="33"/>
  <c r="AE328" i="33"/>
  <c r="AF328" i="33"/>
  <c r="X328" i="33"/>
  <c r="Y328" i="33"/>
  <c r="Z328" i="33"/>
  <c r="A320" i="33"/>
  <c r="C320" i="33" s="1"/>
  <c r="AM320" i="33"/>
  <c r="AN320" i="33"/>
  <c r="AP320" i="33"/>
  <c r="AQ320" i="33"/>
  <c r="AR320" i="33"/>
  <c r="AO320" i="33"/>
  <c r="AH320" i="33"/>
  <c r="AI320" i="33"/>
  <c r="AJ320" i="33"/>
  <c r="AG320" i="33"/>
  <c r="AK320" i="33"/>
  <c r="AL320" i="33"/>
  <c r="AD320" i="33"/>
  <c r="AE320" i="33"/>
  <c r="AF320" i="33"/>
  <c r="X320" i="33"/>
  <c r="Y320" i="33"/>
  <c r="Z320" i="33"/>
  <c r="AM312" i="33"/>
  <c r="AN312" i="33"/>
  <c r="AP312" i="33"/>
  <c r="AQ312" i="33"/>
  <c r="AR312" i="33"/>
  <c r="AO312" i="33"/>
  <c r="AH312" i="33"/>
  <c r="AI312" i="33"/>
  <c r="AJ312" i="33"/>
  <c r="AG312" i="33"/>
  <c r="AK312" i="33"/>
  <c r="AL312" i="33"/>
  <c r="AD312" i="33"/>
  <c r="AE312" i="33"/>
  <c r="AF312" i="33"/>
  <c r="X312" i="33"/>
  <c r="Y312" i="33"/>
  <c r="Z312" i="33"/>
  <c r="AM304" i="33"/>
  <c r="AN304" i="33"/>
  <c r="AP304" i="33"/>
  <c r="AQ304" i="33"/>
  <c r="AR304" i="33"/>
  <c r="AO304" i="33"/>
  <c r="AH304" i="33"/>
  <c r="AI304" i="33"/>
  <c r="AJ304" i="33"/>
  <c r="AG304" i="33"/>
  <c r="AK304" i="33"/>
  <c r="AL304" i="33"/>
  <c r="AD304" i="33"/>
  <c r="AE304" i="33"/>
  <c r="AF304" i="33"/>
  <c r="X304" i="33"/>
  <c r="Y304" i="33"/>
  <c r="Z304" i="33"/>
  <c r="AM296" i="33"/>
  <c r="AN296" i="33"/>
  <c r="AP296" i="33"/>
  <c r="AQ296" i="33"/>
  <c r="AR296" i="33"/>
  <c r="AO296" i="33"/>
  <c r="AH296" i="33"/>
  <c r="AI296" i="33"/>
  <c r="AJ296" i="33"/>
  <c r="AG296" i="33"/>
  <c r="AK296" i="33"/>
  <c r="AL296" i="33"/>
  <c r="AD296" i="33"/>
  <c r="AE296" i="33"/>
  <c r="AF296" i="33"/>
  <c r="X296" i="33"/>
  <c r="Y296" i="33"/>
  <c r="Z296" i="33"/>
  <c r="AM288" i="33"/>
  <c r="AN288" i="33"/>
  <c r="AP288" i="33"/>
  <c r="AQ288" i="33"/>
  <c r="AR288" i="33"/>
  <c r="AO288" i="33"/>
  <c r="AH288" i="33"/>
  <c r="AI288" i="33"/>
  <c r="AJ288" i="33"/>
  <c r="AG288" i="33"/>
  <c r="AK288" i="33"/>
  <c r="AL288" i="33"/>
  <c r="AD288" i="33"/>
  <c r="AE288" i="33"/>
  <c r="AF288" i="33"/>
  <c r="X288" i="33"/>
  <c r="Y288" i="33"/>
  <c r="Z288" i="33"/>
  <c r="AM280" i="33"/>
  <c r="AN280" i="33"/>
  <c r="AP280" i="33"/>
  <c r="AQ280" i="33"/>
  <c r="AR280" i="33"/>
  <c r="AO280" i="33"/>
  <c r="AH280" i="33"/>
  <c r="AI280" i="33"/>
  <c r="AJ280" i="33"/>
  <c r="AG280" i="33"/>
  <c r="AK280" i="33"/>
  <c r="AL280" i="33"/>
  <c r="AD280" i="33"/>
  <c r="AE280" i="33"/>
  <c r="AF280" i="33"/>
  <c r="X280" i="33"/>
  <c r="Y280" i="33"/>
  <c r="Z280" i="33"/>
  <c r="AM272" i="33"/>
  <c r="AN272" i="33"/>
  <c r="AP272" i="33"/>
  <c r="AQ272" i="33"/>
  <c r="AR272" i="33"/>
  <c r="AO272" i="33"/>
  <c r="AH272" i="33"/>
  <c r="AI272" i="33"/>
  <c r="AJ272" i="33"/>
  <c r="AG272" i="33"/>
  <c r="AK272" i="33"/>
  <c r="AL272" i="33"/>
  <c r="AD272" i="33"/>
  <c r="AE272" i="33"/>
  <c r="AF272" i="33"/>
  <c r="X272" i="33"/>
  <c r="Y272" i="33"/>
  <c r="Z272" i="33"/>
  <c r="AM264" i="33"/>
  <c r="AN264" i="33"/>
  <c r="AP264" i="33"/>
  <c r="AQ264" i="33"/>
  <c r="AR264" i="33"/>
  <c r="AO264" i="33"/>
  <c r="AH264" i="33"/>
  <c r="AI264" i="33"/>
  <c r="AJ264" i="33"/>
  <c r="AG264" i="33"/>
  <c r="AK264" i="33"/>
  <c r="AL264" i="33"/>
  <c r="AD264" i="33"/>
  <c r="AE264" i="33"/>
  <c r="AF264" i="33"/>
  <c r="X264" i="33"/>
  <c r="Y264" i="33"/>
  <c r="Z264" i="33"/>
  <c r="A256" i="33"/>
  <c r="C256" i="33" s="1"/>
  <c r="AM256" i="33"/>
  <c r="AN256" i="33"/>
  <c r="AP256" i="33"/>
  <c r="AQ256" i="33"/>
  <c r="AR256" i="33"/>
  <c r="AO256" i="33"/>
  <c r="AH256" i="33"/>
  <c r="AI256" i="33"/>
  <c r="AJ256" i="33"/>
  <c r="AG256" i="33"/>
  <c r="AK256" i="33"/>
  <c r="AL256" i="33"/>
  <c r="AD256" i="33"/>
  <c r="AE256" i="33"/>
  <c r="AF256" i="33"/>
  <c r="X256" i="33"/>
  <c r="Y256" i="33"/>
  <c r="Z256" i="33"/>
  <c r="AM248" i="33"/>
  <c r="AN248" i="33"/>
  <c r="AP248" i="33"/>
  <c r="AQ248" i="33"/>
  <c r="AR248" i="33"/>
  <c r="AO248" i="33"/>
  <c r="AH248" i="33"/>
  <c r="AI248" i="33"/>
  <c r="AJ248" i="33"/>
  <c r="AG248" i="33"/>
  <c r="AK248" i="33"/>
  <c r="AL248" i="33"/>
  <c r="AD248" i="33"/>
  <c r="AE248" i="33"/>
  <c r="AF248" i="33"/>
  <c r="X248" i="33"/>
  <c r="Y248" i="33"/>
  <c r="Z248" i="33"/>
  <c r="AM240" i="33"/>
  <c r="AN240" i="33"/>
  <c r="AP240" i="33"/>
  <c r="AQ240" i="33"/>
  <c r="AR240" i="33"/>
  <c r="AO240" i="33"/>
  <c r="AH240" i="33"/>
  <c r="AI240" i="33"/>
  <c r="AJ240" i="33"/>
  <c r="AK240" i="33"/>
  <c r="AG240" i="33"/>
  <c r="AL240" i="33"/>
  <c r="AD240" i="33"/>
  <c r="AE240" i="33"/>
  <c r="AF240" i="33"/>
  <c r="X240" i="33"/>
  <c r="Y240" i="33"/>
  <c r="Z240" i="33"/>
  <c r="AM232" i="33"/>
  <c r="AN232" i="33"/>
  <c r="AP232" i="33"/>
  <c r="AQ232" i="33"/>
  <c r="AR232" i="33"/>
  <c r="AO232" i="33"/>
  <c r="AH232" i="33"/>
  <c r="AI232" i="33"/>
  <c r="AJ232" i="33"/>
  <c r="AK232" i="33"/>
  <c r="AG232" i="33"/>
  <c r="AL232" i="33"/>
  <c r="AD232" i="33"/>
  <c r="AE232" i="33"/>
  <c r="AF232" i="33"/>
  <c r="X232" i="33"/>
  <c r="Y232" i="33"/>
  <c r="Z232" i="33"/>
  <c r="AM224" i="33"/>
  <c r="AN224" i="33"/>
  <c r="AP224" i="33"/>
  <c r="AQ224" i="33"/>
  <c r="AR224" i="33"/>
  <c r="AO224" i="33"/>
  <c r="AH224" i="33"/>
  <c r="AI224" i="33"/>
  <c r="AJ224" i="33"/>
  <c r="AK224" i="33"/>
  <c r="AG224" i="33"/>
  <c r="AL224" i="33"/>
  <c r="AD224" i="33"/>
  <c r="AE224" i="33"/>
  <c r="AF224" i="33"/>
  <c r="X224" i="33"/>
  <c r="Y224" i="33"/>
  <c r="Z224" i="33"/>
  <c r="AM216" i="33"/>
  <c r="AN216" i="33"/>
  <c r="AP216" i="33"/>
  <c r="AQ216" i="33"/>
  <c r="AR216" i="33"/>
  <c r="AO216" i="33"/>
  <c r="AH216" i="33"/>
  <c r="AI216" i="33"/>
  <c r="AJ216" i="33"/>
  <c r="AK216" i="33"/>
  <c r="AL216" i="33"/>
  <c r="AG216" i="33"/>
  <c r="AD216" i="33"/>
  <c r="AE216" i="33"/>
  <c r="AF216" i="33"/>
  <c r="X216" i="33"/>
  <c r="Y216" i="33"/>
  <c r="Z216" i="33"/>
  <c r="AM208" i="33"/>
  <c r="AN208" i="33"/>
  <c r="AP208" i="33"/>
  <c r="AQ208" i="33"/>
  <c r="AR208" i="33"/>
  <c r="AO208" i="33"/>
  <c r="AH208" i="33"/>
  <c r="AI208" i="33"/>
  <c r="AJ208" i="33"/>
  <c r="AK208" i="33"/>
  <c r="AG208" i="33"/>
  <c r="AL208" i="33"/>
  <c r="AD208" i="33"/>
  <c r="AE208" i="33"/>
  <c r="AF208" i="33"/>
  <c r="X208" i="33"/>
  <c r="Y208" i="33"/>
  <c r="Z208" i="33"/>
  <c r="AM200" i="33"/>
  <c r="AN200" i="33"/>
  <c r="AP200" i="33"/>
  <c r="AQ200" i="33"/>
  <c r="AR200" i="33"/>
  <c r="AO200" i="33"/>
  <c r="AH200" i="33"/>
  <c r="AI200" i="33"/>
  <c r="AJ200" i="33"/>
  <c r="AK200" i="33"/>
  <c r="AG200" i="33"/>
  <c r="AL200" i="33"/>
  <c r="AD200" i="33"/>
  <c r="AE200" i="33"/>
  <c r="AF200" i="33"/>
  <c r="X200" i="33"/>
  <c r="Y200" i="33"/>
  <c r="Z200" i="33"/>
  <c r="A192" i="33"/>
  <c r="C192" i="33" s="1"/>
  <c r="AM192" i="33"/>
  <c r="AN192" i="33"/>
  <c r="AP192" i="33"/>
  <c r="AQ192" i="33"/>
  <c r="AR192" i="33"/>
  <c r="AO192" i="33"/>
  <c r="AH192" i="33"/>
  <c r="AI192" i="33"/>
  <c r="AJ192" i="33"/>
  <c r="AK192" i="33"/>
  <c r="AG192" i="33"/>
  <c r="AL192" i="33"/>
  <c r="AD192" i="33"/>
  <c r="AE192" i="33"/>
  <c r="AF192" i="33"/>
  <c r="X192" i="33"/>
  <c r="Y192" i="33"/>
  <c r="Z192" i="33"/>
  <c r="AM184" i="33"/>
  <c r="AN184" i="33"/>
  <c r="AP184" i="33"/>
  <c r="AQ184" i="33"/>
  <c r="AR184" i="33"/>
  <c r="AO184" i="33"/>
  <c r="AH184" i="33"/>
  <c r="AI184" i="33"/>
  <c r="AJ184" i="33"/>
  <c r="AK184" i="33"/>
  <c r="AL184" i="33"/>
  <c r="AG184" i="33"/>
  <c r="AD184" i="33"/>
  <c r="AE184" i="33"/>
  <c r="AF184" i="33"/>
  <c r="X184" i="33"/>
  <c r="Y184" i="33"/>
  <c r="Z184" i="33"/>
  <c r="AM176" i="33"/>
  <c r="AN176" i="33"/>
  <c r="AP176" i="33"/>
  <c r="AQ176" i="33"/>
  <c r="AR176" i="33"/>
  <c r="AO176" i="33"/>
  <c r="AH176" i="33"/>
  <c r="AI176" i="33"/>
  <c r="AJ176" i="33"/>
  <c r="AK176" i="33"/>
  <c r="AG176" i="33"/>
  <c r="AL176" i="33"/>
  <c r="AD176" i="33"/>
  <c r="AE176" i="33"/>
  <c r="AF176" i="33"/>
  <c r="X176" i="33"/>
  <c r="Y176" i="33"/>
  <c r="Z176" i="33"/>
  <c r="AM168" i="33"/>
  <c r="AN168" i="33"/>
  <c r="AP168" i="33"/>
  <c r="AQ168" i="33"/>
  <c r="AR168" i="33"/>
  <c r="AO168" i="33"/>
  <c r="AH168" i="33"/>
  <c r="AI168" i="33"/>
  <c r="AJ168" i="33"/>
  <c r="AK168" i="33"/>
  <c r="AG168" i="33"/>
  <c r="AL168" i="33"/>
  <c r="AD168" i="33"/>
  <c r="AE168" i="33"/>
  <c r="AF168" i="33"/>
  <c r="X168" i="33"/>
  <c r="Y168" i="33"/>
  <c r="Z168" i="33"/>
  <c r="AM160" i="33"/>
  <c r="AN160" i="33"/>
  <c r="AP160" i="33"/>
  <c r="AQ160" i="33"/>
  <c r="AR160" i="33"/>
  <c r="AO160" i="33"/>
  <c r="AG160" i="33"/>
  <c r="AH160" i="33"/>
  <c r="AI160" i="33"/>
  <c r="AJ160" i="33"/>
  <c r="AK160" i="33"/>
  <c r="AL160" i="33"/>
  <c r="AD160" i="33"/>
  <c r="AE160" i="33"/>
  <c r="AF160" i="33"/>
  <c r="X160" i="33"/>
  <c r="Y160" i="33"/>
  <c r="Z160" i="33"/>
  <c r="AM152" i="33"/>
  <c r="AN152" i="33"/>
  <c r="AP152" i="33"/>
  <c r="AQ152" i="33"/>
  <c r="AR152" i="33"/>
  <c r="AO152" i="33"/>
  <c r="AG152" i="33"/>
  <c r="AH152" i="33"/>
  <c r="AI152" i="33"/>
  <c r="AJ152" i="33"/>
  <c r="AK152" i="33"/>
  <c r="AL152" i="33"/>
  <c r="AD152" i="33"/>
  <c r="AE152" i="33"/>
  <c r="AF152" i="33"/>
  <c r="X152" i="33"/>
  <c r="Y152" i="33"/>
  <c r="Z152" i="33"/>
  <c r="AM144" i="33"/>
  <c r="AN144" i="33"/>
  <c r="AP144" i="33"/>
  <c r="AQ144" i="33"/>
  <c r="AR144" i="33"/>
  <c r="AO144" i="33"/>
  <c r="AG144" i="33"/>
  <c r="AH144" i="33"/>
  <c r="AI144" i="33"/>
  <c r="AJ144" i="33"/>
  <c r="AK144" i="33"/>
  <c r="AL144" i="33"/>
  <c r="AD144" i="33"/>
  <c r="AE144" i="33"/>
  <c r="AF144" i="33"/>
  <c r="X144" i="33"/>
  <c r="Y144" i="33"/>
  <c r="Z144" i="33"/>
  <c r="AM136" i="33"/>
  <c r="AN136" i="33"/>
  <c r="AP136" i="33"/>
  <c r="AQ136" i="33"/>
  <c r="AR136" i="33"/>
  <c r="AG136" i="33"/>
  <c r="AH136" i="33"/>
  <c r="AI136" i="33"/>
  <c r="AO136" i="33"/>
  <c r="AJ136" i="33"/>
  <c r="AK136" i="33"/>
  <c r="AL136" i="33"/>
  <c r="AD136" i="33"/>
  <c r="AE136" i="33"/>
  <c r="AF136" i="33"/>
  <c r="X136" i="33"/>
  <c r="Y136" i="33"/>
  <c r="Z136" i="33"/>
  <c r="A128" i="33"/>
  <c r="C128" i="33" s="1"/>
  <c r="AM128" i="33"/>
  <c r="AN128" i="33"/>
  <c r="AP128" i="33"/>
  <c r="AQ128" i="33"/>
  <c r="AR128" i="33"/>
  <c r="AO128" i="33"/>
  <c r="AG128" i="33"/>
  <c r="AH128" i="33"/>
  <c r="AI128" i="33"/>
  <c r="AJ128" i="33"/>
  <c r="AK128" i="33"/>
  <c r="AL128" i="33"/>
  <c r="AD128" i="33"/>
  <c r="AE128" i="33"/>
  <c r="AF128" i="33"/>
  <c r="X128" i="33"/>
  <c r="Y128" i="33"/>
  <c r="Z128" i="33"/>
  <c r="AM120" i="33"/>
  <c r="AN120" i="33"/>
  <c r="AP120" i="33"/>
  <c r="AQ120" i="33"/>
  <c r="AR120" i="33"/>
  <c r="AO120" i="33"/>
  <c r="AG120" i="33"/>
  <c r="AH120" i="33"/>
  <c r="AI120" i="33"/>
  <c r="AJ120" i="33"/>
  <c r="AK120" i="33"/>
  <c r="AL120" i="33"/>
  <c r="AD120" i="33"/>
  <c r="AE120" i="33"/>
  <c r="AF120" i="33"/>
  <c r="X120" i="33"/>
  <c r="Y120" i="33"/>
  <c r="Z120" i="33"/>
  <c r="AM112" i="33"/>
  <c r="AN112" i="33"/>
  <c r="AP112" i="33"/>
  <c r="AQ112" i="33"/>
  <c r="AR112" i="33"/>
  <c r="AO112" i="33"/>
  <c r="AG112" i="33"/>
  <c r="AH112" i="33"/>
  <c r="AI112" i="33"/>
  <c r="AJ112" i="33"/>
  <c r="AK112" i="33"/>
  <c r="AL112" i="33"/>
  <c r="AD112" i="33"/>
  <c r="AE112" i="33"/>
  <c r="AF112" i="33"/>
  <c r="X112" i="33"/>
  <c r="Y112" i="33"/>
  <c r="Z112" i="33"/>
  <c r="AM104" i="33"/>
  <c r="AN104" i="33"/>
  <c r="AP104" i="33"/>
  <c r="AQ104" i="33"/>
  <c r="AR104" i="33"/>
  <c r="AO104" i="33"/>
  <c r="AG104" i="33"/>
  <c r="AH104" i="33"/>
  <c r="AI104" i="33"/>
  <c r="AJ104" i="33"/>
  <c r="AK104" i="33"/>
  <c r="AL104" i="33"/>
  <c r="AD104" i="33"/>
  <c r="AE104" i="33"/>
  <c r="AF104" i="33"/>
  <c r="X104" i="33"/>
  <c r="Y104" i="33"/>
  <c r="Z104" i="33"/>
  <c r="AM96" i="33"/>
  <c r="AN96" i="33"/>
  <c r="AP96" i="33"/>
  <c r="AQ96" i="33"/>
  <c r="AR96" i="33"/>
  <c r="AO96" i="33"/>
  <c r="AG96" i="33"/>
  <c r="AH96" i="33"/>
  <c r="AI96" i="33"/>
  <c r="AJ96" i="33"/>
  <c r="AK96" i="33"/>
  <c r="AL96" i="33"/>
  <c r="AD96" i="33"/>
  <c r="AE96" i="33"/>
  <c r="AF96" i="33"/>
  <c r="X96" i="33"/>
  <c r="Y96" i="33"/>
  <c r="Z96" i="33"/>
  <c r="AM88" i="33"/>
  <c r="AN88" i="33"/>
  <c r="AP88" i="33"/>
  <c r="AQ88" i="33"/>
  <c r="AR88" i="33"/>
  <c r="AO88" i="33"/>
  <c r="AG88" i="33"/>
  <c r="AH88" i="33"/>
  <c r="AI88" i="33"/>
  <c r="AJ88" i="33"/>
  <c r="AK88" i="33"/>
  <c r="AL88" i="33"/>
  <c r="AD88" i="33"/>
  <c r="AE88" i="33"/>
  <c r="AF88" i="33"/>
  <c r="X88" i="33"/>
  <c r="Y88" i="33"/>
  <c r="Z88" i="33"/>
  <c r="AM80" i="33"/>
  <c r="AN80" i="33"/>
  <c r="AP80" i="33"/>
  <c r="AQ80" i="33"/>
  <c r="AR80" i="33"/>
  <c r="AO80" i="33"/>
  <c r="AG80" i="33"/>
  <c r="AH80" i="33"/>
  <c r="AI80" i="33"/>
  <c r="AJ80" i="33"/>
  <c r="AK80" i="33"/>
  <c r="AL80" i="33"/>
  <c r="AD80" i="33"/>
  <c r="AE80" i="33"/>
  <c r="AF80" i="33"/>
  <c r="X80" i="33"/>
  <c r="Y80" i="33"/>
  <c r="Z80" i="33"/>
  <c r="AM72" i="33"/>
  <c r="AN72" i="33"/>
  <c r="AP72" i="33"/>
  <c r="AQ72" i="33"/>
  <c r="AR72" i="33"/>
  <c r="AO72" i="33"/>
  <c r="AG72" i="33"/>
  <c r="AH72" i="33"/>
  <c r="AI72" i="33"/>
  <c r="AJ72" i="33"/>
  <c r="AK72" i="33"/>
  <c r="AL72" i="33"/>
  <c r="AD72" i="33"/>
  <c r="AE72" i="33"/>
  <c r="AF72" i="33"/>
  <c r="X72" i="33"/>
  <c r="Y72" i="33"/>
  <c r="Z72" i="33"/>
  <c r="A64" i="33"/>
  <c r="C64" i="33" s="1"/>
  <c r="AM64" i="33"/>
  <c r="AN64" i="33"/>
  <c r="AP64" i="33"/>
  <c r="AQ64" i="33"/>
  <c r="AR64" i="33"/>
  <c r="AO64" i="33"/>
  <c r="AG64" i="33"/>
  <c r="AH64" i="33"/>
  <c r="AI64" i="33"/>
  <c r="AJ64" i="33"/>
  <c r="AK64" i="33"/>
  <c r="AL64" i="33"/>
  <c r="AD64" i="33"/>
  <c r="AE64" i="33"/>
  <c r="AF64" i="33"/>
  <c r="X64" i="33"/>
  <c r="Y64" i="33"/>
  <c r="Z64" i="33"/>
  <c r="AM56" i="33"/>
  <c r="AN56" i="33"/>
  <c r="AP56" i="33"/>
  <c r="AQ56" i="33"/>
  <c r="AR56" i="33"/>
  <c r="AO56" i="33"/>
  <c r="AG56" i="33"/>
  <c r="AH56" i="33"/>
  <c r="AI56" i="33"/>
  <c r="AJ56" i="33"/>
  <c r="AK56" i="33"/>
  <c r="AL56" i="33"/>
  <c r="AD56" i="33"/>
  <c r="AE56" i="33"/>
  <c r="AF56" i="33"/>
  <c r="X56" i="33"/>
  <c r="Y56" i="33"/>
  <c r="Z56" i="33"/>
  <c r="AM48" i="33"/>
  <c r="AN48" i="33"/>
  <c r="AO48" i="33"/>
  <c r="AP48" i="33"/>
  <c r="AQ48" i="33"/>
  <c r="AR48" i="33"/>
  <c r="AG48" i="33"/>
  <c r="AH48" i="33"/>
  <c r="AI48" i="33"/>
  <c r="AJ48" i="33"/>
  <c r="AK48" i="33"/>
  <c r="AL48" i="33"/>
  <c r="AD48" i="33"/>
  <c r="AE48" i="33"/>
  <c r="AF48" i="33"/>
  <c r="X48" i="33"/>
  <c r="Y48" i="33"/>
  <c r="Z48" i="33"/>
  <c r="AM40" i="33"/>
  <c r="AN40" i="33"/>
  <c r="AO40" i="33"/>
  <c r="AP40" i="33"/>
  <c r="AQ40" i="33"/>
  <c r="AR40" i="33"/>
  <c r="AG40" i="33"/>
  <c r="AH40" i="33"/>
  <c r="AI40" i="33"/>
  <c r="AJ40" i="33"/>
  <c r="AK40" i="33"/>
  <c r="AL40" i="33"/>
  <c r="AD40" i="33"/>
  <c r="AE40" i="33"/>
  <c r="AF40" i="33"/>
  <c r="X40" i="33"/>
  <c r="Y40" i="33"/>
  <c r="Z40" i="33"/>
  <c r="AM32" i="33"/>
  <c r="AN32" i="33"/>
  <c r="AO32" i="33"/>
  <c r="AP32" i="33"/>
  <c r="AQ32" i="33"/>
  <c r="AR32" i="33"/>
  <c r="AG32" i="33"/>
  <c r="AH32" i="33"/>
  <c r="AI32" i="33"/>
  <c r="AJ32" i="33"/>
  <c r="AK32" i="33"/>
  <c r="AL32" i="33"/>
  <c r="AD32" i="33"/>
  <c r="AE32" i="33"/>
  <c r="AF32" i="33"/>
  <c r="X32" i="33"/>
  <c r="Y32" i="33"/>
  <c r="Z32" i="33"/>
  <c r="AM24" i="33"/>
  <c r="AN24" i="33"/>
  <c r="AO24" i="33"/>
  <c r="AP24" i="33"/>
  <c r="AQ24" i="33"/>
  <c r="AR24" i="33"/>
  <c r="AG24" i="33"/>
  <c r="AH24" i="33"/>
  <c r="AI24" i="33"/>
  <c r="AJ24" i="33"/>
  <c r="AK24" i="33"/>
  <c r="AL24" i="33"/>
  <c r="AD24" i="33"/>
  <c r="AE24" i="33"/>
  <c r="AF24" i="33"/>
  <c r="X24" i="33"/>
  <c r="Y24" i="33"/>
  <c r="Z24" i="33"/>
  <c r="AM16" i="33"/>
  <c r="AN16" i="33"/>
  <c r="AO16" i="33"/>
  <c r="AP16" i="33"/>
  <c r="AQ16" i="33"/>
  <c r="AR16" i="33"/>
  <c r="AG16" i="33"/>
  <c r="AH16" i="33"/>
  <c r="AI16" i="33"/>
  <c r="AJ16" i="33"/>
  <c r="AK16" i="33"/>
  <c r="AL16" i="33"/>
  <c r="AD16" i="33"/>
  <c r="AE16" i="33"/>
  <c r="AF16" i="33"/>
  <c r="X16" i="33"/>
  <c r="Y16" i="33"/>
  <c r="Z16" i="33"/>
  <c r="AM8" i="33"/>
  <c r="AN8" i="33"/>
  <c r="AO8" i="33"/>
  <c r="AP8" i="33"/>
  <c r="AQ8" i="33"/>
  <c r="AR8" i="33"/>
  <c r="AG8" i="33"/>
  <c r="AH8" i="33"/>
  <c r="AI8" i="33"/>
  <c r="AJ8" i="33"/>
  <c r="AK8" i="33"/>
  <c r="AL8" i="33"/>
  <c r="AD8" i="33"/>
  <c r="AE8" i="33"/>
  <c r="AF8" i="33"/>
  <c r="X8" i="33"/>
  <c r="Y8" i="33"/>
  <c r="Z8" i="33"/>
  <c r="AN2467" i="33"/>
  <c r="AO2467" i="33"/>
  <c r="AP2467" i="33"/>
  <c r="AQ2467" i="33"/>
  <c r="AR2467" i="33"/>
  <c r="AM2467" i="33"/>
  <c r="AG2467" i="33"/>
  <c r="AH2467" i="33"/>
  <c r="AI2467" i="33"/>
  <c r="AJ2467" i="33"/>
  <c r="AK2467" i="33"/>
  <c r="AL2467" i="33"/>
  <c r="AD2467" i="33"/>
  <c r="AE2467" i="33"/>
  <c r="AF2467" i="33"/>
  <c r="AN2459" i="33"/>
  <c r="AO2459" i="33"/>
  <c r="AP2459" i="33"/>
  <c r="AQ2459" i="33"/>
  <c r="AR2459" i="33"/>
  <c r="AM2459" i="33"/>
  <c r="AG2459" i="33"/>
  <c r="AH2459" i="33"/>
  <c r="AI2459" i="33"/>
  <c r="AJ2459" i="33"/>
  <c r="AK2459" i="33"/>
  <c r="AL2459" i="33"/>
  <c r="AD2459" i="33"/>
  <c r="AE2459" i="33"/>
  <c r="AF2459" i="33"/>
  <c r="AN2451" i="33"/>
  <c r="AO2451" i="33"/>
  <c r="AP2451" i="33"/>
  <c r="AQ2451" i="33"/>
  <c r="AR2451" i="33"/>
  <c r="AM2451" i="33"/>
  <c r="AG2451" i="33"/>
  <c r="AH2451" i="33"/>
  <c r="AI2451" i="33"/>
  <c r="AJ2451" i="33"/>
  <c r="AK2451" i="33"/>
  <c r="AL2451" i="33"/>
  <c r="AD2451" i="33"/>
  <c r="AE2451" i="33"/>
  <c r="AF2451" i="33"/>
  <c r="AN2443" i="33"/>
  <c r="AO2443" i="33"/>
  <c r="AP2443" i="33"/>
  <c r="AQ2443" i="33"/>
  <c r="AR2443" i="33"/>
  <c r="AM2443" i="33"/>
  <c r="AG2443" i="33"/>
  <c r="AH2443" i="33"/>
  <c r="AI2443" i="33"/>
  <c r="AJ2443" i="33"/>
  <c r="AK2443" i="33"/>
  <c r="AL2443" i="33"/>
  <c r="AD2443" i="33"/>
  <c r="AE2443" i="33"/>
  <c r="AF2443" i="33"/>
  <c r="AN2435" i="33"/>
  <c r="AO2435" i="33"/>
  <c r="AP2435" i="33"/>
  <c r="AQ2435" i="33"/>
  <c r="AR2435" i="33"/>
  <c r="AM2435" i="33"/>
  <c r="AG2435" i="33"/>
  <c r="AH2435" i="33"/>
  <c r="AI2435" i="33"/>
  <c r="AJ2435" i="33"/>
  <c r="AK2435" i="33"/>
  <c r="AL2435" i="33"/>
  <c r="AD2435" i="33"/>
  <c r="AE2435" i="33"/>
  <c r="AF2435" i="33"/>
  <c r="AN2427" i="33"/>
  <c r="AO2427" i="33"/>
  <c r="AP2427" i="33"/>
  <c r="AQ2427" i="33"/>
  <c r="AR2427" i="33"/>
  <c r="AM2427" i="33"/>
  <c r="AG2427" i="33"/>
  <c r="AH2427" i="33"/>
  <c r="AI2427" i="33"/>
  <c r="AJ2427" i="33"/>
  <c r="AK2427" i="33"/>
  <c r="AL2427" i="33"/>
  <c r="AD2427" i="33"/>
  <c r="AE2427" i="33"/>
  <c r="AF2427" i="33"/>
  <c r="AN2419" i="33"/>
  <c r="AO2419" i="33"/>
  <c r="AP2419" i="33"/>
  <c r="AQ2419" i="33"/>
  <c r="AR2419" i="33"/>
  <c r="AM2419" i="33"/>
  <c r="AG2419" i="33"/>
  <c r="AH2419" i="33"/>
  <c r="AI2419" i="33"/>
  <c r="AJ2419" i="33"/>
  <c r="AK2419" i="33"/>
  <c r="AL2419" i="33"/>
  <c r="AD2419" i="33"/>
  <c r="AE2419" i="33"/>
  <c r="AF2419" i="33"/>
  <c r="AN2411" i="33"/>
  <c r="AO2411" i="33"/>
  <c r="AP2411" i="33"/>
  <c r="AQ2411" i="33"/>
  <c r="AR2411" i="33"/>
  <c r="AM2411" i="33"/>
  <c r="AG2411" i="33"/>
  <c r="AH2411" i="33"/>
  <c r="AI2411" i="33"/>
  <c r="AJ2411" i="33"/>
  <c r="AK2411" i="33"/>
  <c r="AL2411" i="33"/>
  <c r="AD2411" i="33"/>
  <c r="AE2411" i="33"/>
  <c r="AF2411" i="33"/>
  <c r="AN2403" i="33"/>
  <c r="AO2403" i="33"/>
  <c r="AP2403" i="33"/>
  <c r="AQ2403" i="33"/>
  <c r="AR2403" i="33"/>
  <c r="AM2403" i="33"/>
  <c r="AG2403" i="33"/>
  <c r="AH2403" i="33"/>
  <c r="AI2403" i="33"/>
  <c r="AJ2403" i="33"/>
  <c r="AK2403" i="33"/>
  <c r="AL2403" i="33"/>
  <c r="AD2403" i="33"/>
  <c r="AE2403" i="33"/>
  <c r="AF2403" i="33"/>
  <c r="AN2395" i="33"/>
  <c r="AO2395" i="33"/>
  <c r="AP2395" i="33"/>
  <c r="AQ2395" i="33"/>
  <c r="AR2395" i="33"/>
  <c r="AM2395" i="33"/>
  <c r="AG2395" i="33"/>
  <c r="AH2395" i="33"/>
  <c r="AI2395" i="33"/>
  <c r="AJ2395" i="33"/>
  <c r="AK2395" i="33"/>
  <c r="AL2395" i="33"/>
  <c r="AD2395" i="33"/>
  <c r="AE2395" i="33"/>
  <c r="AF2395" i="33"/>
  <c r="AN2387" i="33"/>
  <c r="AO2387" i="33"/>
  <c r="AP2387" i="33"/>
  <c r="AQ2387" i="33"/>
  <c r="AR2387" i="33"/>
  <c r="AM2387" i="33"/>
  <c r="AG2387" i="33"/>
  <c r="AH2387" i="33"/>
  <c r="AI2387" i="33"/>
  <c r="AJ2387" i="33"/>
  <c r="AK2387" i="33"/>
  <c r="AL2387" i="33"/>
  <c r="AD2387" i="33"/>
  <c r="AE2387" i="33"/>
  <c r="AF2387" i="33"/>
  <c r="AN2379" i="33"/>
  <c r="AO2379" i="33"/>
  <c r="AP2379" i="33"/>
  <c r="AQ2379" i="33"/>
  <c r="AR2379" i="33"/>
  <c r="AM2379" i="33"/>
  <c r="AG2379" i="33"/>
  <c r="AH2379" i="33"/>
  <c r="AI2379" i="33"/>
  <c r="AJ2379" i="33"/>
  <c r="AK2379" i="33"/>
  <c r="AL2379" i="33"/>
  <c r="AD2379" i="33"/>
  <c r="AE2379" i="33"/>
  <c r="AF2379" i="33"/>
  <c r="AN2371" i="33"/>
  <c r="AO2371" i="33"/>
  <c r="AP2371" i="33"/>
  <c r="AQ2371" i="33"/>
  <c r="AR2371" i="33"/>
  <c r="AM2371" i="33"/>
  <c r="AG2371" i="33"/>
  <c r="AH2371" i="33"/>
  <c r="AI2371" i="33"/>
  <c r="AJ2371" i="33"/>
  <c r="AK2371" i="33"/>
  <c r="AL2371" i="33"/>
  <c r="AD2371" i="33"/>
  <c r="AE2371" i="33"/>
  <c r="AF2371" i="33"/>
  <c r="AN2363" i="33"/>
  <c r="AO2363" i="33"/>
  <c r="AP2363" i="33"/>
  <c r="AQ2363" i="33"/>
  <c r="AR2363" i="33"/>
  <c r="AM2363" i="33"/>
  <c r="AG2363" i="33"/>
  <c r="AH2363" i="33"/>
  <c r="AI2363" i="33"/>
  <c r="AJ2363" i="33"/>
  <c r="AK2363" i="33"/>
  <c r="AL2363" i="33"/>
  <c r="AD2363" i="33"/>
  <c r="AE2363" i="33"/>
  <c r="AF2363" i="33"/>
  <c r="AN2355" i="33"/>
  <c r="AO2355" i="33"/>
  <c r="AP2355" i="33"/>
  <c r="AQ2355" i="33"/>
  <c r="AR2355" i="33"/>
  <c r="AM2355" i="33"/>
  <c r="AG2355" i="33"/>
  <c r="AH2355" i="33"/>
  <c r="AI2355" i="33"/>
  <c r="AJ2355" i="33"/>
  <c r="AK2355" i="33"/>
  <c r="AL2355" i="33"/>
  <c r="AD2355" i="33"/>
  <c r="AE2355" i="33"/>
  <c r="AF2355" i="33"/>
  <c r="AN2347" i="33"/>
  <c r="AO2347" i="33"/>
  <c r="AP2347" i="33"/>
  <c r="AQ2347" i="33"/>
  <c r="AR2347" i="33"/>
  <c r="AM2347" i="33"/>
  <c r="AG2347" i="33"/>
  <c r="AH2347" i="33"/>
  <c r="AI2347" i="33"/>
  <c r="AJ2347" i="33"/>
  <c r="AK2347" i="33"/>
  <c r="AL2347" i="33"/>
  <c r="AD2347" i="33"/>
  <c r="AE2347" i="33"/>
  <c r="AF2347" i="33"/>
  <c r="AN2339" i="33"/>
  <c r="AO2339" i="33"/>
  <c r="AP2339" i="33"/>
  <c r="AQ2339" i="33"/>
  <c r="AR2339" i="33"/>
  <c r="AM2339" i="33"/>
  <c r="AG2339" i="33"/>
  <c r="AH2339" i="33"/>
  <c r="AI2339" i="33"/>
  <c r="AJ2339" i="33"/>
  <c r="AK2339" i="33"/>
  <c r="AL2339" i="33"/>
  <c r="AD2339" i="33"/>
  <c r="AE2339" i="33"/>
  <c r="AF2339" i="33"/>
  <c r="AN2331" i="33"/>
  <c r="AO2331" i="33"/>
  <c r="AP2331" i="33"/>
  <c r="AQ2331" i="33"/>
  <c r="AR2331" i="33"/>
  <c r="AM2331" i="33"/>
  <c r="AG2331" i="33"/>
  <c r="AH2331" i="33"/>
  <c r="AI2331" i="33"/>
  <c r="AJ2331" i="33"/>
  <c r="AK2331" i="33"/>
  <c r="AL2331" i="33"/>
  <c r="AD2331" i="33"/>
  <c r="AE2331" i="33"/>
  <c r="AF2331" i="33"/>
  <c r="AN2323" i="33"/>
  <c r="AO2323" i="33"/>
  <c r="AP2323" i="33"/>
  <c r="AQ2323" i="33"/>
  <c r="AR2323" i="33"/>
  <c r="AM2323" i="33"/>
  <c r="AG2323" i="33"/>
  <c r="AH2323" i="33"/>
  <c r="AI2323" i="33"/>
  <c r="AJ2323" i="33"/>
  <c r="AK2323" i="33"/>
  <c r="AL2323" i="33"/>
  <c r="AD2323" i="33"/>
  <c r="AE2323" i="33"/>
  <c r="AF2323" i="33"/>
  <c r="AN2315" i="33"/>
  <c r="AO2315" i="33"/>
  <c r="AP2315" i="33"/>
  <c r="AQ2315" i="33"/>
  <c r="AR2315" i="33"/>
  <c r="AM2315" i="33"/>
  <c r="AG2315" i="33"/>
  <c r="AH2315" i="33"/>
  <c r="AI2315" i="33"/>
  <c r="AJ2315" i="33"/>
  <c r="AK2315" i="33"/>
  <c r="AL2315" i="33"/>
  <c r="AD2315" i="33"/>
  <c r="AE2315" i="33"/>
  <c r="AF2315" i="33"/>
  <c r="AN2307" i="33"/>
  <c r="AO2307" i="33"/>
  <c r="AP2307" i="33"/>
  <c r="AQ2307" i="33"/>
  <c r="AR2307" i="33"/>
  <c r="AM2307" i="33"/>
  <c r="AG2307" i="33"/>
  <c r="AH2307" i="33"/>
  <c r="AI2307" i="33"/>
  <c r="AJ2307" i="33"/>
  <c r="AK2307" i="33"/>
  <c r="AL2307" i="33"/>
  <c r="AD2307" i="33"/>
  <c r="AE2307" i="33"/>
  <c r="AF2307" i="33"/>
  <c r="AM2299" i="33"/>
  <c r="AN2299" i="33"/>
  <c r="AO2299" i="33"/>
  <c r="AP2299" i="33"/>
  <c r="AQ2299" i="33"/>
  <c r="AR2299" i="33"/>
  <c r="AG2299" i="33"/>
  <c r="AH2299" i="33"/>
  <c r="AI2299" i="33"/>
  <c r="AJ2299" i="33"/>
  <c r="AK2299" i="33"/>
  <c r="AL2299" i="33"/>
  <c r="AD2299" i="33"/>
  <c r="AE2299" i="33"/>
  <c r="AF2299" i="33"/>
  <c r="AM2291" i="33"/>
  <c r="AN2291" i="33"/>
  <c r="AO2291" i="33"/>
  <c r="AP2291" i="33"/>
  <c r="AQ2291" i="33"/>
  <c r="AR2291" i="33"/>
  <c r="AG2291" i="33"/>
  <c r="AH2291" i="33"/>
  <c r="AI2291" i="33"/>
  <c r="AJ2291" i="33"/>
  <c r="AK2291" i="33"/>
  <c r="AL2291" i="33"/>
  <c r="AD2291" i="33"/>
  <c r="AE2291" i="33"/>
  <c r="AF2291" i="33"/>
  <c r="AM2283" i="33"/>
  <c r="AN2283" i="33"/>
  <c r="AO2283" i="33"/>
  <c r="AP2283" i="33"/>
  <c r="AQ2283" i="33"/>
  <c r="AR2283" i="33"/>
  <c r="AG2283" i="33"/>
  <c r="AH2283" i="33"/>
  <c r="AI2283" i="33"/>
  <c r="AJ2283" i="33"/>
  <c r="AK2283" i="33"/>
  <c r="AL2283" i="33"/>
  <c r="AD2283" i="33"/>
  <c r="AE2283" i="33"/>
  <c r="AF2283" i="33"/>
  <c r="AM2275" i="33"/>
  <c r="AN2275" i="33"/>
  <c r="AO2275" i="33"/>
  <c r="AP2275" i="33"/>
  <c r="AQ2275" i="33"/>
  <c r="AR2275" i="33"/>
  <c r="AG2275" i="33"/>
  <c r="AH2275" i="33"/>
  <c r="AI2275" i="33"/>
  <c r="AJ2275" i="33"/>
  <c r="AK2275" i="33"/>
  <c r="AL2275" i="33"/>
  <c r="AD2275" i="33"/>
  <c r="AE2275" i="33"/>
  <c r="AF2275" i="33"/>
  <c r="AM2267" i="33"/>
  <c r="AN2267" i="33"/>
  <c r="AO2267" i="33"/>
  <c r="AP2267" i="33"/>
  <c r="AQ2267" i="33"/>
  <c r="AR2267" i="33"/>
  <c r="AG2267" i="33"/>
  <c r="AH2267" i="33"/>
  <c r="AI2267" i="33"/>
  <c r="AJ2267" i="33"/>
  <c r="AK2267" i="33"/>
  <c r="AL2267" i="33"/>
  <c r="AD2267" i="33"/>
  <c r="AE2267" i="33"/>
  <c r="AF2267" i="33"/>
  <c r="AM2259" i="33"/>
  <c r="AN2259" i="33"/>
  <c r="AO2259" i="33"/>
  <c r="AP2259" i="33"/>
  <c r="AQ2259" i="33"/>
  <c r="AR2259" i="33"/>
  <c r="AG2259" i="33"/>
  <c r="AH2259" i="33"/>
  <c r="AI2259" i="33"/>
  <c r="AJ2259" i="33"/>
  <c r="AK2259" i="33"/>
  <c r="AL2259" i="33"/>
  <c r="AD2259" i="33"/>
  <c r="AE2259" i="33"/>
  <c r="AF2259" i="33"/>
  <c r="AM2251" i="33"/>
  <c r="AN2251" i="33"/>
  <c r="AO2251" i="33"/>
  <c r="AP2251" i="33"/>
  <c r="AQ2251" i="33"/>
  <c r="AR2251" i="33"/>
  <c r="AG2251" i="33"/>
  <c r="AH2251" i="33"/>
  <c r="AI2251" i="33"/>
  <c r="AJ2251" i="33"/>
  <c r="AK2251" i="33"/>
  <c r="AL2251" i="33"/>
  <c r="AD2251" i="33"/>
  <c r="AE2251" i="33"/>
  <c r="AF2251" i="33"/>
  <c r="AM2243" i="33"/>
  <c r="AN2243" i="33"/>
  <c r="AO2243" i="33"/>
  <c r="AP2243" i="33"/>
  <c r="AQ2243" i="33"/>
  <c r="AR2243" i="33"/>
  <c r="AG2243" i="33"/>
  <c r="AH2243" i="33"/>
  <c r="AI2243" i="33"/>
  <c r="AJ2243" i="33"/>
  <c r="AK2243" i="33"/>
  <c r="AL2243" i="33"/>
  <c r="AD2243" i="33"/>
  <c r="AE2243" i="33"/>
  <c r="AF2243" i="33"/>
  <c r="AM2235" i="33"/>
  <c r="AN2235" i="33"/>
  <c r="AO2235" i="33"/>
  <c r="AP2235" i="33"/>
  <c r="AQ2235" i="33"/>
  <c r="AR2235" i="33"/>
  <c r="AG2235" i="33"/>
  <c r="AH2235" i="33"/>
  <c r="AI2235" i="33"/>
  <c r="AJ2235" i="33"/>
  <c r="AK2235" i="33"/>
  <c r="AL2235" i="33"/>
  <c r="AD2235" i="33"/>
  <c r="AE2235" i="33"/>
  <c r="AF2235" i="33"/>
  <c r="AM2227" i="33"/>
  <c r="AN2227" i="33"/>
  <c r="AO2227" i="33"/>
  <c r="AP2227" i="33"/>
  <c r="AQ2227" i="33"/>
  <c r="AR2227" i="33"/>
  <c r="AG2227" i="33"/>
  <c r="AH2227" i="33"/>
  <c r="AI2227" i="33"/>
  <c r="AJ2227" i="33"/>
  <c r="AK2227" i="33"/>
  <c r="AL2227" i="33"/>
  <c r="AD2227" i="33"/>
  <c r="AE2227" i="33"/>
  <c r="AF2227" i="33"/>
  <c r="AM2219" i="33"/>
  <c r="AN2219" i="33"/>
  <c r="AO2219" i="33"/>
  <c r="AP2219" i="33"/>
  <c r="AQ2219" i="33"/>
  <c r="AR2219" i="33"/>
  <c r="AG2219" i="33"/>
  <c r="AH2219" i="33"/>
  <c r="AI2219" i="33"/>
  <c r="AJ2219" i="33"/>
  <c r="AK2219" i="33"/>
  <c r="AL2219" i="33"/>
  <c r="AD2219" i="33"/>
  <c r="AE2219" i="33"/>
  <c r="AF2219" i="33"/>
  <c r="AM2211" i="33"/>
  <c r="AN2211" i="33"/>
  <c r="AO2211" i="33"/>
  <c r="AP2211" i="33"/>
  <c r="AQ2211" i="33"/>
  <c r="AR2211" i="33"/>
  <c r="AG2211" i="33"/>
  <c r="AH2211" i="33"/>
  <c r="AI2211" i="33"/>
  <c r="AJ2211" i="33"/>
  <c r="AK2211" i="33"/>
  <c r="AL2211" i="33"/>
  <c r="AD2211" i="33"/>
  <c r="AE2211" i="33"/>
  <c r="AF2211" i="33"/>
  <c r="AM2203" i="33"/>
  <c r="AN2203" i="33"/>
  <c r="AO2203" i="33"/>
  <c r="AP2203" i="33"/>
  <c r="AQ2203" i="33"/>
  <c r="AR2203" i="33"/>
  <c r="AG2203" i="33"/>
  <c r="AH2203" i="33"/>
  <c r="AI2203" i="33"/>
  <c r="AJ2203" i="33"/>
  <c r="AK2203" i="33"/>
  <c r="AL2203" i="33"/>
  <c r="AD2203" i="33"/>
  <c r="AE2203" i="33"/>
  <c r="AF2203" i="33"/>
  <c r="AM2195" i="33"/>
  <c r="AN2195" i="33"/>
  <c r="AO2195" i="33"/>
  <c r="AP2195" i="33"/>
  <c r="AQ2195" i="33"/>
  <c r="AR2195" i="33"/>
  <c r="AG2195" i="33"/>
  <c r="AH2195" i="33"/>
  <c r="AI2195" i="33"/>
  <c r="AJ2195" i="33"/>
  <c r="AK2195" i="33"/>
  <c r="AL2195" i="33"/>
  <c r="AD2195" i="33"/>
  <c r="AE2195" i="33"/>
  <c r="AF2195" i="33"/>
  <c r="AM2187" i="33"/>
  <c r="AN2187" i="33"/>
  <c r="AO2187" i="33"/>
  <c r="AP2187" i="33"/>
  <c r="AQ2187" i="33"/>
  <c r="AR2187" i="33"/>
  <c r="AG2187" i="33"/>
  <c r="AH2187" i="33"/>
  <c r="AI2187" i="33"/>
  <c r="AJ2187" i="33"/>
  <c r="AK2187" i="33"/>
  <c r="AL2187" i="33"/>
  <c r="AD2187" i="33"/>
  <c r="AE2187" i="33"/>
  <c r="AF2187" i="33"/>
  <c r="AM2179" i="33"/>
  <c r="AN2179" i="33"/>
  <c r="AO2179" i="33"/>
  <c r="AP2179" i="33"/>
  <c r="AQ2179" i="33"/>
  <c r="AR2179" i="33"/>
  <c r="AG2179" i="33"/>
  <c r="AH2179" i="33"/>
  <c r="AI2179" i="33"/>
  <c r="AJ2179" i="33"/>
  <c r="AK2179" i="33"/>
  <c r="AL2179" i="33"/>
  <c r="AD2179" i="33"/>
  <c r="AE2179" i="33"/>
  <c r="AF2179" i="33"/>
  <c r="AM2171" i="33"/>
  <c r="AN2171" i="33"/>
  <c r="AO2171" i="33"/>
  <c r="AP2171" i="33"/>
  <c r="AQ2171" i="33"/>
  <c r="AR2171" i="33"/>
  <c r="AG2171" i="33"/>
  <c r="AH2171" i="33"/>
  <c r="AI2171" i="33"/>
  <c r="AJ2171" i="33"/>
  <c r="AK2171" i="33"/>
  <c r="AL2171" i="33"/>
  <c r="AD2171" i="33"/>
  <c r="AE2171" i="33"/>
  <c r="AF2171" i="33"/>
  <c r="AM2163" i="33"/>
  <c r="AN2163" i="33"/>
  <c r="AO2163" i="33"/>
  <c r="AP2163" i="33"/>
  <c r="AQ2163" i="33"/>
  <c r="AR2163" i="33"/>
  <c r="AG2163" i="33"/>
  <c r="AH2163" i="33"/>
  <c r="AI2163" i="33"/>
  <c r="AJ2163" i="33"/>
  <c r="AK2163" i="33"/>
  <c r="AL2163" i="33"/>
  <c r="AD2163" i="33"/>
  <c r="AE2163" i="33"/>
  <c r="AF2163" i="33"/>
  <c r="AM2155" i="33"/>
  <c r="AN2155" i="33"/>
  <c r="AO2155" i="33"/>
  <c r="AP2155" i="33"/>
  <c r="AQ2155" i="33"/>
  <c r="AR2155" i="33"/>
  <c r="AG2155" i="33"/>
  <c r="AH2155" i="33"/>
  <c r="AI2155" i="33"/>
  <c r="AJ2155" i="33"/>
  <c r="AK2155" i="33"/>
  <c r="AL2155" i="33"/>
  <c r="AD2155" i="33"/>
  <c r="AE2155" i="33"/>
  <c r="AF2155" i="33"/>
  <c r="AM2147" i="33"/>
  <c r="AN2147" i="33"/>
  <c r="AO2147" i="33"/>
  <c r="AP2147" i="33"/>
  <c r="AQ2147" i="33"/>
  <c r="AR2147" i="33"/>
  <c r="AG2147" i="33"/>
  <c r="AH2147" i="33"/>
  <c r="AI2147" i="33"/>
  <c r="AJ2147" i="33"/>
  <c r="AK2147" i="33"/>
  <c r="AL2147" i="33"/>
  <c r="AD2147" i="33"/>
  <c r="AE2147" i="33"/>
  <c r="AF2147" i="33"/>
  <c r="AM2139" i="33"/>
  <c r="AN2139" i="33"/>
  <c r="AO2139" i="33"/>
  <c r="AP2139" i="33"/>
  <c r="AQ2139" i="33"/>
  <c r="AR2139" i="33"/>
  <c r="AG2139" i="33"/>
  <c r="AH2139" i="33"/>
  <c r="AI2139" i="33"/>
  <c r="AJ2139" i="33"/>
  <c r="AK2139" i="33"/>
  <c r="AL2139" i="33"/>
  <c r="AD2139" i="33"/>
  <c r="AE2139" i="33"/>
  <c r="AF2139" i="33"/>
  <c r="AM2131" i="33"/>
  <c r="AN2131" i="33"/>
  <c r="AO2131" i="33"/>
  <c r="AP2131" i="33"/>
  <c r="AQ2131" i="33"/>
  <c r="AR2131" i="33"/>
  <c r="AG2131" i="33"/>
  <c r="AH2131" i="33"/>
  <c r="AI2131" i="33"/>
  <c r="AJ2131" i="33"/>
  <c r="AK2131" i="33"/>
  <c r="AL2131" i="33"/>
  <c r="AD2131" i="33"/>
  <c r="AE2131" i="33"/>
  <c r="AF2131" i="33"/>
  <c r="AM2123" i="33"/>
  <c r="AN2123" i="33"/>
  <c r="AO2123" i="33"/>
  <c r="AP2123" i="33"/>
  <c r="AQ2123" i="33"/>
  <c r="AR2123" i="33"/>
  <c r="AG2123" i="33"/>
  <c r="AH2123" i="33"/>
  <c r="AI2123" i="33"/>
  <c r="AJ2123" i="33"/>
  <c r="AK2123" i="33"/>
  <c r="AL2123" i="33"/>
  <c r="AD2123" i="33"/>
  <c r="Z2123" i="33"/>
  <c r="AE2123" i="33"/>
  <c r="AF2123" i="33"/>
  <c r="AM2115" i="33"/>
  <c r="AN2115" i="33"/>
  <c r="AO2115" i="33"/>
  <c r="AP2115" i="33"/>
  <c r="AQ2115" i="33"/>
  <c r="AR2115" i="33"/>
  <c r="AG2115" i="33"/>
  <c r="AH2115" i="33"/>
  <c r="AI2115" i="33"/>
  <c r="AJ2115" i="33"/>
  <c r="AK2115" i="33"/>
  <c r="AL2115" i="33"/>
  <c r="AD2115" i="33"/>
  <c r="Z2115" i="33"/>
  <c r="AE2115" i="33"/>
  <c r="AF2115" i="33"/>
  <c r="AM2107" i="33"/>
  <c r="AN2107" i="33"/>
  <c r="AO2107" i="33"/>
  <c r="AP2107" i="33"/>
  <c r="AQ2107" i="33"/>
  <c r="AR2107" i="33"/>
  <c r="AG2107" i="33"/>
  <c r="AH2107" i="33"/>
  <c r="AI2107" i="33"/>
  <c r="AJ2107" i="33"/>
  <c r="AK2107" i="33"/>
  <c r="AL2107" i="33"/>
  <c r="AD2107" i="33"/>
  <c r="Z2107" i="33"/>
  <c r="AE2107" i="33"/>
  <c r="AF2107" i="33"/>
  <c r="AM2099" i="33"/>
  <c r="AN2099" i="33"/>
  <c r="AO2099" i="33"/>
  <c r="AP2099" i="33"/>
  <c r="AQ2099" i="33"/>
  <c r="AR2099" i="33"/>
  <c r="AG2099" i="33"/>
  <c r="AH2099" i="33"/>
  <c r="AI2099" i="33"/>
  <c r="AJ2099" i="33"/>
  <c r="AK2099" i="33"/>
  <c r="AL2099" i="33"/>
  <c r="AD2099" i="33"/>
  <c r="Z2099" i="33"/>
  <c r="AE2099" i="33"/>
  <c r="AF2099" i="33"/>
  <c r="AM2091" i="33"/>
  <c r="AN2091" i="33"/>
  <c r="AO2091" i="33"/>
  <c r="AP2091" i="33"/>
  <c r="AQ2091" i="33"/>
  <c r="AR2091" i="33"/>
  <c r="AG2091" i="33"/>
  <c r="AH2091" i="33"/>
  <c r="AI2091" i="33"/>
  <c r="AJ2091" i="33"/>
  <c r="AK2091" i="33"/>
  <c r="AL2091" i="33"/>
  <c r="AD2091" i="33"/>
  <c r="Z2091" i="33"/>
  <c r="AE2091" i="33"/>
  <c r="AF2091" i="33"/>
  <c r="AM2083" i="33"/>
  <c r="AN2083" i="33"/>
  <c r="AO2083" i="33"/>
  <c r="AP2083" i="33"/>
  <c r="AQ2083" i="33"/>
  <c r="AR2083" i="33"/>
  <c r="AG2083" i="33"/>
  <c r="AH2083" i="33"/>
  <c r="AI2083" i="33"/>
  <c r="AJ2083" i="33"/>
  <c r="AK2083" i="33"/>
  <c r="AL2083" i="33"/>
  <c r="AD2083" i="33"/>
  <c r="Z2083" i="33"/>
  <c r="AE2083" i="33"/>
  <c r="AF2083" i="33"/>
  <c r="AM2075" i="33"/>
  <c r="AN2075" i="33"/>
  <c r="AO2075" i="33"/>
  <c r="AP2075" i="33"/>
  <c r="AQ2075" i="33"/>
  <c r="AR2075" i="33"/>
  <c r="AG2075" i="33"/>
  <c r="AH2075" i="33"/>
  <c r="AI2075" i="33"/>
  <c r="AJ2075" i="33"/>
  <c r="AK2075" i="33"/>
  <c r="AL2075" i="33"/>
  <c r="AD2075" i="33"/>
  <c r="Z2075" i="33"/>
  <c r="AE2075" i="33"/>
  <c r="AF2075" i="33"/>
  <c r="AM2067" i="33"/>
  <c r="AN2067" i="33"/>
  <c r="AO2067" i="33"/>
  <c r="AP2067" i="33"/>
  <c r="AQ2067" i="33"/>
  <c r="AR2067" i="33"/>
  <c r="AG2067" i="33"/>
  <c r="AH2067" i="33"/>
  <c r="AI2067" i="33"/>
  <c r="AJ2067" i="33"/>
  <c r="AK2067" i="33"/>
  <c r="AL2067" i="33"/>
  <c r="AD2067" i="33"/>
  <c r="Z2067" i="33"/>
  <c r="AE2067" i="33"/>
  <c r="AF2067" i="33"/>
  <c r="AM2059" i="33"/>
  <c r="AN2059" i="33"/>
  <c r="AO2059" i="33"/>
  <c r="AP2059" i="33"/>
  <c r="AQ2059" i="33"/>
  <c r="AR2059" i="33"/>
  <c r="AG2059" i="33"/>
  <c r="AH2059" i="33"/>
  <c r="AI2059" i="33"/>
  <c r="AJ2059" i="33"/>
  <c r="AK2059" i="33"/>
  <c r="AL2059" i="33"/>
  <c r="AD2059" i="33"/>
  <c r="Z2059" i="33"/>
  <c r="AE2059" i="33"/>
  <c r="AF2059" i="33"/>
  <c r="AM2051" i="33"/>
  <c r="AN2051" i="33"/>
  <c r="AO2051" i="33"/>
  <c r="AP2051" i="33"/>
  <c r="AQ2051" i="33"/>
  <c r="AR2051" i="33"/>
  <c r="AG2051" i="33"/>
  <c r="AH2051" i="33"/>
  <c r="AI2051" i="33"/>
  <c r="AJ2051" i="33"/>
  <c r="AK2051" i="33"/>
  <c r="AL2051" i="33"/>
  <c r="AD2051" i="33"/>
  <c r="Z2051" i="33"/>
  <c r="AE2051" i="33"/>
  <c r="AF2051" i="33"/>
  <c r="AM2043" i="33"/>
  <c r="AN2043" i="33"/>
  <c r="AO2043" i="33"/>
  <c r="AP2043" i="33"/>
  <c r="AQ2043" i="33"/>
  <c r="AR2043" i="33"/>
  <c r="AG2043" i="33"/>
  <c r="AH2043" i="33"/>
  <c r="AI2043" i="33"/>
  <c r="AJ2043" i="33"/>
  <c r="AK2043" i="33"/>
  <c r="AL2043" i="33"/>
  <c r="AD2043" i="33"/>
  <c r="Z2043" i="33"/>
  <c r="AE2043" i="33"/>
  <c r="AF2043" i="33"/>
  <c r="AM2035" i="33"/>
  <c r="AN2035" i="33"/>
  <c r="AO2035" i="33"/>
  <c r="AP2035" i="33"/>
  <c r="AQ2035" i="33"/>
  <c r="AR2035" i="33"/>
  <c r="AG2035" i="33"/>
  <c r="AH2035" i="33"/>
  <c r="AI2035" i="33"/>
  <c r="AJ2035" i="33"/>
  <c r="AK2035" i="33"/>
  <c r="AL2035" i="33"/>
  <c r="AD2035" i="33"/>
  <c r="Z2035" i="33"/>
  <c r="AE2035" i="33"/>
  <c r="AF2035" i="33"/>
  <c r="AM2027" i="33"/>
  <c r="AN2027" i="33"/>
  <c r="AO2027" i="33"/>
  <c r="AP2027" i="33"/>
  <c r="AQ2027" i="33"/>
  <c r="AR2027" i="33"/>
  <c r="AG2027" i="33"/>
  <c r="AH2027" i="33"/>
  <c r="AI2027" i="33"/>
  <c r="AJ2027" i="33"/>
  <c r="AK2027" i="33"/>
  <c r="AL2027" i="33"/>
  <c r="AD2027" i="33"/>
  <c r="Z2027" i="33"/>
  <c r="AE2027" i="33"/>
  <c r="AF2027" i="33"/>
  <c r="AM2019" i="33"/>
  <c r="AN2019" i="33"/>
  <c r="AO2019" i="33"/>
  <c r="AP2019" i="33"/>
  <c r="AQ2019" i="33"/>
  <c r="AR2019" i="33"/>
  <c r="AG2019" i="33"/>
  <c r="AH2019" i="33"/>
  <c r="AI2019" i="33"/>
  <c r="AJ2019" i="33"/>
  <c r="AK2019" i="33"/>
  <c r="AL2019" i="33"/>
  <c r="AD2019" i="33"/>
  <c r="Z2019" i="33"/>
  <c r="AE2019" i="33"/>
  <c r="AF2019" i="33"/>
  <c r="AM2011" i="33"/>
  <c r="AN2011" i="33"/>
  <c r="AO2011" i="33"/>
  <c r="AP2011" i="33"/>
  <c r="AQ2011" i="33"/>
  <c r="AR2011" i="33"/>
  <c r="AG2011" i="33"/>
  <c r="AH2011" i="33"/>
  <c r="AI2011" i="33"/>
  <c r="AJ2011" i="33"/>
  <c r="AK2011" i="33"/>
  <c r="AL2011" i="33"/>
  <c r="AD2011" i="33"/>
  <c r="Z2011" i="33"/>
  <c r="AE2011" i="33"/>
  <c r="AF2011" i="33"/>
  <c r="AM2003" i="33"/>
  <c r="AN2003" i="33"/>
  <c r="AO2003" i="33"/>
  <c r="AP2003" i="33"/>
  <c r="AQ2003" i="33"/>
  <c r="AR2003" i="33"/>
  <c r="AG2003" i="33"/>
  <c r="AH2003" i="33"/>
  <c r="AI2003" i="33"/>
  <c r="AJ2003" i="33"/>
  <c r="AK2003" i="33"/>
  <c r="AL2003" i="33"/>
  <c r="AD2003" i="33"/>
  <c r="Z2003" i="33"/>
  <c r="AE2003" i="33"/>
  <c r="AF2003" i="33"/>
  <c r="AO1995" i="33"/>
  <c r="AP1995" i="33"/>
  <c r="AR1995" i="33"/>
  <c r="AN1995" i="33"/>
  <c r="AM1995" i="33"/>
  <c r="AQ1995" i="33"/>
  <c r="AG1995" i="33"/>
  <c r="AH1995" i="33"/>
  <c r="AI1995" i="33"/>
  <c r="AJ1995" i="33"/>
  <c r="AK1995" i="33"/>
  <c r="AL1995" i="33"/>
  <c r="AD1995" i="33"/>
  <c r="Z1995" i="33"/>
  <c r="AE1995" i="33"/>
  <c r="AF1995" i="33"/>
  <c r="AO1987" i="33"/>
  <c r="AP1987" i="33"/>
  <c r="AR1987" i="33"/>
  <c r="AN1987" i="33"/>
  <c r="AM1987" i="33"/>
  <c r="AQ1987" i="33"/>
  <c r="AG1987" i="33"/>
  <c r="AH1987" i="33"/>
  <c r="AI1987" i="33"/>
  <c r="AJ1987" i="33"/>
  <c r="AK1987" i="33"/>
  <c r="AL1987" i="33"/>
  <c r="AD1987" i="33"/>
  <c r="Z1987" i="33"/>
  <c r="AE1987" i="33"/>
  <c r="AF1987" i="33"/>
  <c r="AO1979" i="33"/>
  <c r="AP1979" i="33"/>
  <c r="AR1979" i="33"/>
  <c r="AN1979" i="33"/>
  <c r="AM1979" i="33"/>
  <c r="AQ1979" i="33"/>
  <c r="AG1979" i="33"/>
  <c r="AH1979" i="33"/>
  <c r="AI1979" i="33"/>
  <c r="AJ1979" i="33"/>
  <c r="AK1979" i="33"/>
  <c r="AL1979" i="33"/>
  <c r="AD1979" i="33"/>
  <c r="Z1979" i="33"/>
  <c r="AE1979" i="33"/>
  <c r="AF1979" i="33"/>
  <c r="AO1971" i="33"/>
  <c r="AP1971" i="33"/>
  <c r="AR1971" i="33"/>
  <c r="AN1971" i="33"/>
  <c r="AQ1971" i="33"/>
  <c r="AM1971" i="33"/>
  <c r="AG1971" i="33"/>
  <c r="AH1971" i="33"/>
  <c r="AI1971" i="33"/>
  <c r="AJ1971" i="33"/>
  <c r="AK1971" i="33"/>
  <c r="AL1971" i="33"/>
  <c r="AD1971" i="33"/>
  <c r="Z1971" i="33"/>
  <c r="AE1971" i="33"/>
  <c r="AF1971" i="33"/>
  <c r="AO1963" i="33"/>
  <c r="AP1963" i="33"/>
  <c r="AR1963" i="33"/>
  <c r="AN1963" i="33"/>
  <c r="AM1963" i="33"/>
  <c r="AQ1963" i="33"/>
  <c r="AG1963" i="33"/>
  <c r="AH1963" i="33"/>
  <c r="AI1963" i="33"/>
  <c r="AJ1963" i="33"/>
  <c r="AK1963" i="33"/>
  <c r="AL1963" i="33"/>
  <c r="AD1963" i="33"/>
  <c r="Z1963" i="33"/>
  <c r="AE1963" i="33"/>
  <c r="AF1963" i="33"/>
  <c r="AO1955" i="33"/>
  <c r="AP1955" i="33"/>
  <c r="AR1955" i="33"/>
  <c r="AN1955" i="33"/>
  <c r="AM1955" i="33"/>
  <c r="AQ1955" i="33"/>
  <c r="AG1955" i="33"/>
  <c r="AH1955" i="33"/>
  <c r="AI1955" i="33"/>
  <c r="AJ1955" i="33"/>
  <c r="AK1955" i="33"/>
  <c r="AL1955" i="33"/>
  <c r="AD1955" i="33"/>
  <c r="Z1955" i="33"/>
  <c r="AE1955" i="33"/>
  <c r="AF1955" i="33"/>
  <c r="AO1947" i="33"/>
  <c r="AP1947" i="33"/>
  <c r="AR1947" i="33"/>
  <c r="AN1947" i="33"/>
  <c r="AM1947" i="33"/>
  <c r="AQ1947" i="33"/>
  <c r="AG1947" i="33"/>
  <c r="AH1947" i="33"/>
  <c r="AI1947" i="33"/>
  <c r="AJ1947" i="33"/>
  <c r="AK1947" i="33"/>
  <c r="AL1947" i="33"/>
  <c r="AD1947" i="33"/>
  <c r="Z1947" i="33"/>
  <c r="AE1947" i="33"/>
  <c r="AF1947" i="33"/>
  <c r="AO1939" i="33"/>
  <c r="AP1939" i="33"/>
  <c r="AR1939" i="33"/>
  <c r="AN1939" i="33"/>
  <c r="AQ1939" i="33"/>
  <c r="AM1939" i="33"/>
  <c r="AG1939" i="33"/>
  <c r="AH1939" i="33"/>
  <c r="AI1939" i="33"/>
  <c r="AJ1939" i="33"/>
  <c r="AK1939" i="33"/>
  <c r="AL1939" i="33"/>
  <c r="AD1939" i="33"/>
  <c r="Z1939" i="33"/>
  <c r="AE1939" i="33"/>
  <c r="AF1939" i="33"/>
  <c r="AO1931" i="33"/>
  <c r="AP1931" i="33"/>
  <c r="AR1931" i="33"/>
  <c r="AN1931" i="33"/>
  <c r="AM1931" i="33"/>
  <c r="AQ1931" i="33"/>
  <c r="AH1931" i="33"/>
  <c r="AG1931" i="33"/>
  <c r="AI1931" i="33"/>
  <c r="AJ1931" i="33"/>
  <c r="AK1931" i="33"/>
  <c r="AL1931" i="33"/>
  <c r="AD1931" i="33"/>
  <c r="Z1931" i="33"/>
  <c r="AE1931" i="33"/>
  <c r="AF1931" i="33"/>
  <c r="AO1923" i="33"/>
  <c r="AP1923" i="33"/>
  <c r="AR1923" i="33"/>
  <c r="AN1923" i="33"/>
  <c r="AM1923" i="33"/>
  <c r="AQ1923" i="33"/>
  <c r="AH1923" i="33"/>
  <c r="AK1923" i="33"/>
  <c r="AL1923" i="33"/>
  <c r="AG1923" i="33"/>
  <c r="AJ1923" i="33"/>
  <c r="AI1923" i="33"/>
  <c r="AD1923" i="33"/>
  <c r="Z1923" i="33"/>
  <c r="AE1923" i="33"/>
  <c r="AF1923" i="33"/>
  <c r="AO1915" i="33"/>
  <c r="AP1915" i="33"/>
  <c r="AR1915" i="33"/>
  <c r="AN1915" i="33"/>
  <c r="AM1915" i="33"/>
  <c r="AQ1915" i="33"/>
  <c r="AH1915" i="33"/>
  <c r="AK1915" i="33"/>
  <c r="AL1915" i="33"/>
  <c r="AG1915" i="33"/>
  <c r="AI1915" i="33"/>
  <c r="AJ1915" i="33"/>
  <c r="AD1915" i="33"/>
  <c r="Z1915" i="33"/>
  <c r="AE1915" i="33"/>
  <c r="AF1915" i="33"/>
  <c r="AO1907" i="33"/>
  <c r="AP1907" i="33"/>
  <c r="AR1907" i="33"/>
  <c r="AN1907" i="33"/>
  <c r="AQ1907" i="33"/>
  <c r="AH1907" i="33"/>
  <c r="AK1907" i="33"/>
  <c r="AL1907" i="33"/>
  <c r="AM1907" i="33"/>
  <c r="AG1907" i="33"/>
  <c r="AJ1907" i="33"/>
  <c r="AI1907" i="33"/>
  <c r="AD1907" i="33"/>
  <c r="Z1907" i="33"/>
  <c r="AE1907" i="33"/>
  <c r="AF1907" i="33"/>
  <c r="AO1899" i="33"/>
  <c r="AP1899" i="33"/>
  <c r="AR1899" i="33"/>
  <c r="AN1899" i="33"/>
  <c r="AM1899" i="33"/>
  <c r="AQ1899" i="33"/>
  <c r="AH1899" i="33"/>
  <c r="AK1899" i="33"/>
  <c r="AL1899" i="33"/>
  <c r="AG1899" i="33"/>
  <c r="AI1899" i="33"/>
  <c r="AJ1899" i="33"/>
  <c r="AD1899" i="33"/>
  <c r="Z1899" i="33"/>
  <c r="AE1899" i="33"/>
  <c r="AF1899" i="33"/>
  <c r="AO1891" i="33"/>
  <c r="AP1891" i="33"/>
  <c r="AR1891" i="33"/>
  <c r="AN1891" i="33"/>
  <c r="AM1891" i="33"/>
  <c r="AQ1891" i="33"/>
  <c r="AH1891" i="33"/>
  <c r="AK1891" i="33"/>
  <c r="AL1891" i="33"/>
  <c r="AG1891" i="33"/>
  <c r="AJ1891" i="33"/>
  <c r="AI1891" i="33"/>
  <c r="AD1891" i="33"/>
  <c r="Z1891" i="33"/>
  <c r="AE1891" i="33"/>
  <c r="AF1891" i="33"/>
  <c r="AO1883" i="33"/>
  <c r="AP1883" i="33"/>
  <c r="AR1883" i="33"/>
  <c r="AN1883" i="33"/>
  <c r="AM1883" i="33"/>
  <c r="AQ1883" i="33"/>
  <c r="AH1883" i="33"/>
  <c r="AK1883" i="33"/>
  <c r="AL1883" i="33"/>
  <c r="AG1883" i="33"/>
  <c r="AI1883" i="33"/>
  <c r="AJ1883" i="33"/>
  <c r="AD1883" i="33"/>
  <c r="Z1883" i="33"/>
  <c r="AE1883" i="33"/>
  <c r="AF1883" i="33"/>
  <c r="AO1875" i="33"/>
  <c r="AP1875" i="33"/>
  <c r="AR1875" i="33"/>
  <c r="AN1875" i="33"/>
  <c r="AQ1875" i="33"/>
  <c r="AH1875" i="33"/>
  <c r="AK1875" i="33"/>
  <c r="AL1875" i="33"/>
  <c r="AM1875" i="33"/>
  <c r="AG1875" i="33"/>
  <c r="AJ1875" i="33"/>
  <c r="AI1875" i="33"/>
  <c r="AD1875" i="33"/>
  <c r="Z1875" i="33"/>
  <c r="AE1875" i="33"/>
  <c r="AF1875" i="33"/>
  <c r="AO1867" i="33"/>
  <c r="AP1867" i="33"/>
  <c r="AR1867" i="33"/>
  <c r="AN1867" i="33"/>
  <c r="AM1867" i="33"/>
  <c r="AQ1867" i="33"/>
  <c r="AH1867" i="33"/>
  <c r="AK1867" i="33"/>
  <c r="AL1867" i="33"/>
  <c r="AG1867" i="33"/>
  <c r="AI1867" i="33"/>
  <c r="AJ1867" i="33"/>
  <c r="AD1867" i="33"/>
  <c r="Z1867" i="33"/>
  <c r="AE1867" i="33"/>
  <c r="AF1867" i="33"/>
  <c r="AO1859" i="33"/>
  <c r="AP1859" i="33"/>
  <c r="AR1859" i="33"/>
  <c r="AN1859" i="33"/>
  <c r="AM1859" i="33"/>
  <c r="AQ1859" i="33"/>
  <c r="AH1859" i="33"/>
  <c r="AK1859" i="33"/>
  <c r="AL1859" i="33"/>
  <c r="AG1859" i="33"/>
  <c r="AJ1859" i="33"/>
  <c r="AI1859" i="33"/>
  <c r="AD1859" i="33"/>
  <c r="Z1859" i="33"/>
  <c r="AE1859" i="33"/>
  <c r="AF1859" i="33"/>
  <c r="AO1851" i="33"/>
  <c r="AP1851" i="33"/>
  <c r="AR1851" i="33"/>
  <c r="AN1851" i="33"/>
  <c r="AM1851" i="33"/>
  <c r="AQ1851" i="33"/>
  <c r="AH1851" i="33"/>
  <c r="AK1851" i="33"/>
  <c r="AL1851" i="33"/>
  <c r="AG1851" i="33"/>
  <c r="AI1851" i="33"/>
  <c r="AJ1851" i="33"/>
  <c r="AD1851" i="33"/>
  <c r="Z1851" i="33"/>
  <c r="AE1851" i="33"/>
  <c r="AF1851" i="33"/>
  <c r="AO1843" i="33"/>
  <c r="AP1843" i="33"/>
  <c r="AR1843" i="33"/>
  <c r="AN1843" i="33"/>
  <c r="AQ1843" i="33"/>
  <c r="AH1843" i="33"/>
  <c r="AK1843" i="33"/>
  <c r="AL1843" i="33"/>
  <c r="AM1843" i="33"/>
  <c r="AG1843" i="33"/>
  <c r="AJ1843" i="33"/>
  <c r="AI1843" i="33"/>
  <c r="AD1843" i="33"/>
  <c r="Z1843" i="33"/>
  <c r="AE1843" i="33"/>
  <c r="AF1843" i="33"/>
  <c r="Y1843" i="33"/>
  <c r="AO1835" i="33"/>
  <c r="AP1835" i="33"/>
  <c r="AR1835" i="33"/>
  <c r="AN1835" i="33"/>
  <c r="AM1835" i="33"/>
  <c r="AQ1835" i="33"/>
  <c r="AH1835" i="33"/>
  <c r="AK1835" i="33"/>
  <c r="AL1835" i="33"/>
  <c r="AG1835" i="33"/>
  <c r="AI1835" i="33"/>
  <c r="AJ1835" i="33"/>
  <c r="AD1835" i="33"/>
  <c r="Z1835" i="33"/>
  <c r="AE1835" i="33"/>
  <c r="AF1835" i="33"/>
  <c r="Y1835" i="33"/>
  <c r="AO1827" i="33"/>
  <c r="AP1827" i="33"/>
  <c r="AR1827" i="33"/>
  <c r="AN1827" i="33"/>
  <c r="AM1827" i="33"/>
  <c r="AQ1827" i="33"/>
  <c r="AH1827" i="33"/>
  <c r="AK1827" i="33"/>
  <c r="AL1827" i="33"/>
  <c r="AG1827" i="33"/>
  <c r="AJ1827" i="33"/>
  <c r="AI1827" i="33"/>
  <c r="AD1827" i="33"/>
  <c r="Z1827" i="33"/>
  <c r="AE1827" i="33"/>
  <c r="AF1827" i="33"/>
  <c r="Y1827" i="33"/>
  <c r="AO1819" i="33"/>
  <c r="AP1819" i="33"/>
  <c r="AR1819" i="33"/>
  <c r="AN1819" i="33"/>
  <c r="AM1819" i="33"/>
  <c r="AQ1819" i="33"/>
  <c r="AH1819" i="33"/>
  <c r="AK1819" i="33"/>
  <c r="AL1819" i="33"/>
  <c r="AG1819" i="33"/>
  <c r="AI1819" i="33"/>
  <c r="AJ1819" i="33"/>
  <c r="AD1819" i="33"/>
  <c r="Z1819" i="33"/>
  <c r="AE1819" i="33"/>
  <c r="AF1819" i="33"/>
  <c r="Y1819" i="33"/>
  <c r="AO1811" i="33"/>
  <c r="AP1811" i="33"/>
  <c r="AR1811" i="33"/>
  <c r="AN1811" i="33"/>
  <c r="AQ1811" i="33"/>
  <c r="AH1811" i="33"/>
  <c r="AK1811" i="33"/>
  <c r="AM1811" i="33"/>
  <c r="AL1811" i="33"/>
  <c r="AG1811" i="33"/>
  <c r="AJ1811" i="33"/>
  <c r="AI1811" i="33"/>
  <c r="AD1811" i="33"/>
  <c r="Z1811" i="33"/>
  <c r="AE1811" i="33"/>
  <c r="AF1811" i="33"/>
  <c r="Y1811" i="33"/>
  <c r="AO1803" i="33"/>
  <c r="AP1803" i="33"/>
  <c r="AR1803" i="33"/>
  <c r="AN1803" i="33"/>
  <c r="AM1803" i="33"/>
  <c r="AQ1803" i="33"/>
  <c r="AH1803" i="33"/>
  <c r="AK1803" i="33"/>
  <c r="AL1803" i="33"/>
  <c r="AG1803" i="33"/>
  <c r="AI1803" i="33"/>
  <c r="AJ1803" i="33"/>
  <c r="AD1803" i="33"/>
  <c r="Z1803" i="33"/>
  <c r="AE1803" i="33"/>
  <c r="AF1803" i="33"/>
  <c r="Y1803" i="33"/>
  <c r="AO1795" i="33"/>
  <c r="AP1795" i="33"/>
  <c r="AR1795" i="33"/>
  <c r="AN1795" i="33"/>
  <c r="AM1795" i="33"/>
  <c r="AQ1795" i="33"/>
  <c r="AH1795" i="33"/>
  <c r="AK1795" i="33"/>
  <c r="AL1795" i="33"/>
  <c r="AG1795" i="33"/>
  <c r="AJ1795" i="33"/>
  <c r="AI1795" i="33"/>
  <c r="AD1795" i="33"/>
  <c r="Z1795" i="33"/>
  <c r="AE1795" i="33"/>
  <c r="AF1795" i="33"/>
  <c r="Y1795" i="33"/>
  <c r="AO1787" i="33"/>
  <c r="AP1787" i="33"/>
  <c r="AR1787" i="33"/>
  <c r="AN1787" i="33"/>
  <c r="AM1787" i="33"/>
  <c r="AQ1787" i="33"/>
  <c r="AH1787" i="33"/>
  <c r="AK1787" i="33"/>
  <c r="AL1787" i="33"/>
  <c r="AG1787" i="33"/>
  <c r="AI1787" i="33"/>
  <c r="AJ1787" i="33"/>
  <c r="AD1787" i="33"/>
  <c r="Z1787" i="33"/>
  <c r="AE1787" i="33"/>
  <c r="AF1787" i="33"/>
  <c r="Y1787" i="33"/>
  <c r="AO1779" i="33"/>
  <c r="AP1779" i="33"/>
  <c r="AR1779" i="33"/>
  <c r="AN1779" i="33"/>
  <c r="AQ1779" i="33"/>
  <c r="AH1779" i="33"/>
  <c r="AM1779" i="33"/>
  <c r="AK1779" i="33"/>
  <c r="AL1779" i="33"/>
  <c r="AG1779" i="33"/>
  <c r="AJ1779" i="33"/>
  <c r="AI1779" i="33"/>
  <c r="AD1779" i="33"/>
  <c r="Z1779" i="33"/>
  <c r="AE1779" i="33"/>
  <c r="AF1779" i="33"/>
  <c r="Y1779" i="33"/>
  <c r="AO1771" i="33"/>
  <c r="AP1771" i="33"/>
  <c r="AR1771" i="33"/>
  <c r="AN1771" i="33"/>
  <c r="AM1771" i="33"/>
  <c r="AQ1771" i="33"/>
  <c r="AH1771" i="33"/>
  <c r="AK1771" i="33"/>
  <c r="AL1771" i="33"/>
  <c r="AG1771" i="33"/>
  <c r="AI1771" i="33"/>
  <c r="AJ1771" i="33"/>
  <c r="AD1771" i="33"/>
  <c r="Z1771" i="33"/>
  <c r="AE1771" i="33"/>
  <c r="AF1771" i="33"/>
  <c r="Y1771" i="33"/>
  <c r="AO1763" i="33"/>
  <c r="AP1763" i="33"/>
  <c r="AR1763" i="33"/>
  <c r="AN1763" i="33"/>
  <c r="AM1763" i="33"/>
  <c r="AQ1763" i="33"/>
  <c r="AH1763" i="33"/>
  <c r="AK1763" i="33"/>
  <c r="AL1763" i="33"/>
  <c r="AG1763" i="33"/>
  <c r="AJ1763" i="33"/>
  <c r="AI1763" i="33"/>
  <c r="AD1763" i="33"/>
  <c r="Z1763" i="33"/>
  <c r="AE1763" i="33"/>
  <c r="AF1763" i="33"/>
  <c r="Y1763" i="33"/>
  <c r="AO1755" i="33"/>
  <c r="AP1755" i="33"/>
  <c r="AQ1755" i="33"/>
  <c r="AR1755" i="33"/>
  <c r="AN1755" i="33"/>
  <c r="AM1755" i="33"/>
  <c r="AH1755" i="33"/>
  <c r="AK1755" i="33"/>
  <c r="AL1755" i="33"/>
  <c r="AG1755" i="33"/>
  <c r="AI1755" i="33"/>
  <c r="AJ1755" i="33"/>
  <c r="AD1755" i="33"/>
  <c r="Z1755" i="33"/>
  <c r="AE1755" i="33"/>
  <c r="AF1755" i="33"/>
  <c r="U1755" i="33"/>
  <c r="V1755" i="33"/>
  <c r="AA1755" i="33"/>
  <c r="W1755" i="33"/>
  <c r="AB1755" i="33"/>
  <c r="AC1755" i="33"/>
  <c r="Y1755" i="33"/>
  <c r="AO1747" i="33"/>
  <c r="AP1747" i="33"/>
  <c r="AQ1747" i="33"/>
  <c r="AR1747" i="33"/>
  <c r="AN1747" i="33"/>
  <c r="AM1747" i="33"/>
  <c r="AH1747" i="33"/>
  <c r="AK1747" i="33"/>
  <c r="AL1747" i="33"/>
  <c r="AG1747" i="33"/>
  <c r="AJ1747" i="33"/>
  <c r="AI1747" i="33"/>
  <c r="AD1747" i="33"/>
  <c r="Z1747" i="33"/>
  <c r="AE1747" i="33"/>
  <c r="AF1747" i="33"/>
  <c r="Y1747" i="33"/>
  <c r="AO1739" i="33"/>
  <c r="AP1739" i="33"/>
  <c r="AQ1739" i="33"/>
  <c r="AR1739" i="33"/>
  <c r="AN1739" i="33"/>
  <c r="AM1739" i="33"/>
  <c r="AH1739" i="33"/>
  <c r="AI1739" i="33"/>
  <c r="AK1739" i="33"/>
  <c r="AL1739" i="33"/>
  <c r="AG1739" i="33"/>
  <c r="AJ1739" i="33"/>
  <c r="AD1739" i="33"/>
  <c r="Z1739" i="33"/>
  <c r="AE1739" i="33"/>
  <c r="AF1739" i="33"/>
  <c r="Y1739" i="33"/>
  <c r="AO1731" i="33"/>
  <c r="AP1731" i="33"/>
  <c r="AQ1731" i="33"/>
  <c r="AR1731" i="33"/>
  <c r="AN1731" i="33"/>
  <c r="AM1731" i="33"/>
  <c r="AH1731" i="33"/>
  <c r="AI1731" i="33"/>
  <c r="AK1731" i="33"/>
  <c r="AL1731" i="33"/>
  <c r="AG1731" i="33"/>
  <c r="AJ1731" i="33"/>
  <c r="AD1731" i="33"/>
  <c r="Z1731" i="33"/>
  <c r="AE1731" i="33"/>
  <c r="AF1731" i="33"/>
  <c r="U1731" i="33"/>
  <c r="V1731" i="33"/>
  <c r="AA1731" i="33"/>
  <c r="W1731" i="33"/>
  <c r="AB1731" i="33"/>
  <c r="AC1731" i="33"/>
  <c r="Y1731" i="33"/>
  <c r="AO1723" i="33"/>
  <c r="AP1723" i="33"/>
  <c r="AQ1723" i="33"/>
  <c r="AR1723" i="33"/>
  <c r="AN1723" i="33"/>
  <c r="AM1723" i="33"/>
  <c r="AH1723" i="33"/>
  <c r="AI1723" i="33"/>
  <c r="AK1723" i="33"/>
  <c r="AL1723" i="33"/>
  <c r="AG1723" i="33"/>
  <c r="AJ1723" i="33"/>
  <c r="AD1723" i="33"/>
  <c r="Z1723" i="33"/>
  <c r="AE1723" i="33"/>
  <c r="AF1723" i="33"/>
  <c r="Y1723" i="33"/>
  <c r="AO1715" i="33"/>
  <c r="AP1715" i="33"/>
  <c r="AQ1715" i="33"/>
  <c r="AR1715" i="33"/>
  <c r="AN1715" i="33"/>
  <c r="AM1715" i="33"/>
  <c r="AH1715" i="33"/>
  <c r="AI1715" i="33"/>
  <c r="AK1715" i="33"/>
  <c r="AL1715" i="33"/>
  <c r="AG1715" i="33"/>
  <c r="AJ1715" i="33"/>
  <c r="AD1715" i="33"/>
  <c r="Z1715" i="33"/>
  <c r="AE1715" i="33"/>
  <c r="AF1715" i="33"/>
  <c r="U1715" i="33"/>
  <c r="V1715" i="33"/>
  <c r="AA1715" i="33"/>
  <c r="W1715" i="33"/>
  <c r="AB1715" i="33"/>
  <c r="AC1715" i="33"/>
  <c r="Y1715" i="33"/>
  <c r="A1707" i="33"/>
  <c r="C1707" i="33" s="1"/>
  <c r="AO1707" i="33"/>
  <c r="AP1707" i="33"/>
  <c r="AQ1707" i="33"/>
  <c r="AR1707" i="33"/>
  <c r="AN1707" i="33"/>
  <c r="AM1707" i="33"/>
  <c r="AH1707" i="33"/>
  <c r="AI1707" i="33"/>
  <c r="AK1707" i="33"/>
  <c r="AL1707" i="33"/>
  <c r="AG1707" i="33"/>
  <c r="AJ1707" i="33"/>
  <c r="AD1707" i="33"/>
  <c r="Z1707" i="33"/>
  <c r="AE1707" i="33"/>
  <c r="AF1707" i="33"/>
  <c r="U1707" i="33"/>
  <c r="V1707" i="33"/>
  <c r="AA1707" i="33"/>
  <c r="W1707" i="33"/>
  <c r="AB1707" i="33"/>
  <c r="AC1707" i="33"/>
  <c r="Y1707" i="33"/>
  <c r="A1699" i="33"/>
  <c r="C1699" i="33" s="1"/>
  <c r="AO1699" i="33"/>
  <c r="AP1699" i="33"/>
  <c r="AQ1699" i="33"/>
  <c r="AR1699" i="33"/>
  <c r="AN1699" i="33"/>
  <c r="AM1699" i="33"/>
  <c r="AH1699" i="33"/>
  <c r="AI1699" i="33"/>
  <c r="AK1699" i="33"/>
  <c r="AL1699" i="33"/>
  <c r="AG1699" i="33"/>
  <c r="AJ1699" i="33"/>
  <c r="AD1699" i="33"/>
  <c r="Z1699" i="33"/>
  <c r="AE1699" i="33"/>
  <c r="AF1699" i="33"/>
  <c r="Y1699" i="33"/>
  <c r="A1691" i="33"/>
  <c r="C1691" i="33" s="1"/>
  <c r="AO1691" i="33"/>
  <c r="AP1691" i="33"/>
  <c r="AQ1691" i="33"/>
  <c r="AR1691" i="33"/>
  <c r="AN1691" i="33"/>
  <c r="AM1691" i="33"/>
  <c r="AH1691" i="33"/>
  <c r="AI1691" i="33"/>
  <c r="AK1691" i="33"/>
  <c r="AL1691" i="33"/>
  <c r="AG1691" i="33"/>
  <c r="AJ1691" i="33"/>
  <c r="AD1691" i="33"/>
  <c r="Z1691" i="33"/>
  <c r="AE1691" i="33"/>
  <c r="AF1691" i="33"/>
  <c r="Y1691" i="33"/>
  <c r="A1683" i="33"/>
  <c r="C1683" i="33" s="1"/>
  <c r="AO1683" i="33"/>
  <c r="AP1683" i="33"/>
  <c r="AQ1683" i="33"/>
  <c r="AR1683" i="33"/>
  <c r="AN1683" i="33"/>
  <c r="AM1683" i="33"/>
  <c r="AH1683" i="33"/>
  <c r="AI1683" i="33"/>
  <c r="AK1683" i="33"/>
  <c r="AL1683" i="33"/>
  <c r="AG1683" i="33"/>
  <c r="AJ1683" i="33"/>
  <c r="AD1683" i="33"/>
  <c r="Z1683" i="33"/>
  <c r="AE1683" i="33"/>
  <c r="AF1683" i="33"/>
  <c r="U1683" i="33"/>
  <c r="V1683" i="33"/>
  <c r="AA1683" i="33"/>
  <c r="W1683" i="33"/>
  <c r="AB1683" i="33"/>
  <c r="AC1683" i="33"/>
  <c r="Y1683" i="33"/>
  <c r="A1675" i="33"/>
  <c r="C1675" i="33" s="1"/>
  <c r="AO1675" i="33"/>
  <c r="AP1675" i="33"/>
  <c r="AQ1675" i="33"/>
  <c r="AR1675" i="33"/>
  <c r="AN1675" i="33"/>
  <c r="AM1675" i="33"/>
  <c r="AH1675" i="33"/>
  <c r="AI1675" i="33"/>
  <c r="AK1675" i="33"/>
  <c r="AL1675" i="33"/>
  <c r="AG1675" i="33"/>
  <c r="AJ1675" i="33"/>
  <c r="AD1675" i="33"/>
  <c r="Z1675" i="33"/>
  <c r="AE1675" i="33"/>
  <c r="AF1675" i="33"/>
  <c r="U1675" i="33"/>
  <c r="V1675" i="33"/>
  <c r="AA1675" i="33"/>
  <c r="W1675" i="33"/>
  <c r="AB1675" i="33"/>
  <c r="AC1675" i="33"/>
  <c r="Y1675" i="33"/>
  <c r="A1667" i="33"/>
  <c r="C1667" i="33" s="1"/>
  <c r="AO1667" i="33"/>
  <c r="AP1667" i="33"/>
  <c r="AQ1667" i="33"/>
  <c r="AR1667" i="33"/>
  <c r="AN1667" i="33"/>
  <c r="AM1667" i="33"/>
  <c r="AH1667" i="33"/>
  <c r="AI1667" i="33"/>
  <c r="AK1667" i="33"/>
  <c r="AL1667" i="33"/>
  <c r="AG1667" i="33"/>
  <c r="AJ1667" i="33"/>
  <c r="AD1667" i="33"/>
  <c r="Z1667" i="33"/>
  <c r="AE1667" i="33"/>
  <c r="AF1667" i="33"/>
  <c r="U1667" i="33"/>
  <c r="V1667" i="33"/>
  <c r="AA1667" i="33"/>
  <c r="W1667" i="33"/>
  <c r="AB1667" i="33"/>
  <c r="AC1667" i="33"/>
  <c r="Y1667" i="33"/>
  <c r="A1659" i="33"/>
  <c r="C1659" i="33" s="1"/>
  <c r="AO1659" i="33"/>
  <c r="AP1659" i="33"/>
  <c r="AQ1659" i="33"/>
  <c r="AR1659" i="33"/>
  <c r="AN1659" i="33"/>
  <c r="AM1659" i="33"/>
  <c r="AH1659" i="33"/>
  <c r="AI1659" i="33"/>
  <c r="AK1659" i="33"/>
  <c r="AL1659" i="33"/>
  <c r="AG1659" i="33"/>
  <c r="AJ1659" i="33"/>
  <c r="AD1659" i="33"/>
  <c r="Z1659" i="33"/>
  <c r="AE1659" i="33"/>
  <c r="AF1659" i="33"/>
  <c r="U1659" i="33"/>
  <c r="V1659" i="33"/>
  <c r="AA1659" i="33"/>
  <c r="W1659" i="33"/>
  <c r="AB1659" i="33"/>
  <c r="AC1659" i="33"/>
  <c r="Y1659" i="33"/>
  <c r="A1651" i="33"/>
  <c r="C1651" i="33" s="1"/>
  <c r="AO1651" i="33"/>
  <c r="AP1651" i="33"/>
  <c r="AQ1651" i="33"/>
  <c r="AR1651" i="33"/>
  <c r="AN1651" i="33"/>
  <c r="AM1651" i="33"/>
  <c r="AH1651" i="33"/>
  <c r="AI1651" i="33"/>
  <c r="AK1651" i="33"/>
  <c r="AL1651" i="33"/>
  <c r="AG1651" i="33"/>
  <c r="AJ1651" i="33"/>
  <c r="AD1651" i="33"/>
  <c r="Z1651" i="33"/>
  <c r="AE1651" i="33"/>
  <c r="AF1651" i="33"/>
  <c r="U1651" i="33"/>
  <c r="V1651" i="33"/>
  <c r="AA1651" i="33"/>
  <c r="W1651" i="33"/>
  <c r="AB1651" i="33"/>
  <c r="AC1651" i="33"/>
  <c r="Y1651" i="33"/>
  <c r="A1643" i="33"/>
  <c r="C1643" i="33" s="1"/>
  <c r="AO1643" i="33"/>
  <c r="AP1643" i="33"/>
  <c r="AQ1643" i="33"/>
  <c r="AR1643" i="33"/>
  <c r="AN1643" i="33"/>
  <c r="AM1643" i="33"/>
  <c r="AH1643" i="33"/>
  <c r="AI1643" i="33"/>
  <c r="AK1643" i="33"/>
  <c r="AL1643" i="33"/>
  <c r="AG1643" i="33"/>
  <c r="AJ1643" i="33"/>
  <c r="AD1643" i="33"/>
  <c r="Z1643" i="33"/>
  <c r="AE1643" i="33"/>
  <c r="AF1643" i="33"/>
  <c r="U1643" i="33"/>
  <c r="V1643" i="33"/>
  <c r="AA1643" i="33"/>
  <c r="W1643" i="33"/>
  <c r="AB1643" i="33"/>
  <c r="AC1643" i="33"/>
  <c r="Y1643" i="33"/>
  <c r="A1635" i="33"/>
  <c r="C1635" i="33" s="1"/>
  <c r="AO1635" i="33"/>
  <c r="AP1635" i="33"/>
  <c r="AQ1635" i="33"/>
  <c r="AR1635" i="33"/>
  <c r="AN1635" i="33"/>
  <c r="AM1635" i="33"/>
  <c r="AH1635" i="33"/>
  <c r="AI1635" i="33"/>
  <c r="AK1635" i="33"/>
  <c r="AL1635" i="33"/>
  <c r="AG1635" i="33"/>
  <c r="AJ1635" i="33"/>
  <c r="AD1635" i="33"/>
  <c r="Z1635" i="33"/>
  <c r="AE1635" i="33"/>
  <c r="AF1635" i="33"/>
  <c r="U1635" i="33"/>
  <c r="V1635" i="33"/>
  <c r="AA1635" i="33"/>
  <c r="W1635" i="33"/>
  <c r="AB1635" i="33"/>
  <c r="AC1635" i="33"/>
  <c r="Y1635" i="33"/>
  <c r="A1627" i="33"/>
  <c r="C1627" i="33" s="1"/>
  <c r="AO1627" i="33"/>
  <c r="AP1627" i="33"/>
  <c r="AQ1627" i="33"/>
  <c r="AR1627" i="33"/>
  <c r="AN1627" i="33"/>
  <c r="AM1627" i="33"/>
  <c r="AH1627" i="33"/>
  <c r="AI1627" i="33"/>
  <c r="AK1627" i="33"/>
  <c r="AL1627" i="33"/>
  <c r="AG1627" i="33"/>
  <c r="AJ1627" i="33"/>
  <c r="AD1627" i="33"/>
  <c r="Z1627" i="33"/>
  <c r="AE1627" i="33"/>
  <c r="AF1627" i="33"/>
  <c r="U1627" i="33"/>
  <c r="V1627" i="33"/>
  <c r="AA1627" i="33"/>
  <c r="W1627" i="33"/>
  <c r="AB1627" i="33"/>
  <c r="AC1627" i="33"/>
  <c r="Y1627" i="33"/>
  <c r="A1619" i="33"/>
  <c r="C1619" i="33" s="1"/>
  <c r="AO1619" i="33"/>
  <c r="AP1619" i="33"/>
  <c r="AQ1619" i="33"/>
  <c r="AR1619" i="33"/>
  <c r="AN1619" i="33"/>
  <c r="AM1619" i="33"/>
  <c r="AH1619" i="33"/>
  <c r="AI1619" i="33"/>
  <c r="AK1619" i="33"/>
  <c r="AL1619" i="33"/>
  <c r="AG1619" i="33"/>
  <c r="AJ1619" i="33"/>
  <c r="AD1619" i="33"/>
  <c r="Z1619" i="33"/>
  <c r="AE1619" i="33"/>
  <c r="AF1619" i="33"/>
  <c r="U1619" i="33"/>
  <c r="V1619" i="33"/>
  <c r="AA1619" i="33"/>
  <c r="W1619" i="33"/>
  <c r="AB1619" i="33"/>
  <c r="AC1619" i="33"/>
  <c r="Y1619" i="33"/>
  <c r="A1611" i="33"/>
  <c r="C1611" i="33" s="1"/>
  <c r="AO1611" i="33"/>
  <c r="AP1611" i="33"/>
  <c r="AQ1611" i="33"/>
  <c r="AR1611" i="33"/>
  <c r="AN1611" i="33"/>
  <c r="AM1611" i="33"/>
  <c r="AH1611" i="33"/>
  <c r="AI1611" i="33"/>
  <c r="AK1611" i="33"/>
  <c r="AL1611" i="33"/>
  <c r="AG1611" i="33"/>
  <c r="AJ1611" i="33"/>
  <c r="AD1611" i="33"/>
  <c r="Z1611" i="33"/>
  <c r="AE1611" i="33"/>
  <c r="AF1611" i="33"/>
  <c r="U1611" i="33"/>
  <c r="V1611" i="33"/>
  <c r="AA1611" i="33"/>
  <c r="W1611" i="33"/>
  <c r="AB1611" i="33"/>
  <c r="AC1611" i="33"/>
  <c r="Y1611" i="33"/>
  <c r="A1603" i="33"/>
  <c r="C1603" i="33" s="1"/>
  <c r="AO1603" i="33"/>
  <c r="AP1603" i="33"/>
  <c r="AQ1603" i="33"/>
  <c r="AR1603" i="33"/>
  <c r="AN1603" i="33"/>
  <c r="AM1603" i="33"/>
  <c r="AH1603" i="33"/>
  <c r="AI1603" i="33"/>
  <c r="AK1603" i="33"/>
  <c r="AL1603" i="33"/>
  <c r="AG1603" i="33"/>
  <c r="AJ1603" i="33"/>
  <c r="AD1603" i="33"/>
  <c r="Z1603" i="33"/>
  <c r="AE1603" i="33"/>
  <c r="AF1603" i="33"/>
  <c r="U1603" i="33"/>
  <c r="V1603" i="33"/>
  <c r="AA1603" i="33"/>
  <c r="W1603" i="33"/>
  <c r="AB1603" i="33"/>
  <c r="AC1603" i="33"/>
  <c r="Y1603" i="33"/>
  <c r="A1595" i="33"/>
  <c r="C1595" i="33" s="1"/>
  <c r="AO1595" i="33"/>
  <c r="AP1595" i="33"/>
  <c r="AQ1595" i="33"/>
  <c r="AR1595" i="33"/>
  <c r="AN1595" i="33"/>
  <c r="AM1595" i="33"/>
  <c r="AH1595" i="33"/>
  <c r="AI1595" i="33"/>
  <c r="AK1595" i="33"/>
  <c r="AL1595" i="33"/>
  <c r="AG1595" i="33"/>
  <c r="AJ1595" i="33"/>
  <c r="AD1595" i="33"/>
  <c r="Z1595" i="33"/>
  <c r="AE1595" i="33"/>
  <c r="AF1595" i="33"/>
  <c r="Y1595" i="33"/>
  <c r="A1587" i="33"/>
  <c r="C1587" i="33" s="1"/>
  <c r="AO1587" i="33"/>
  <c r="AP1587" i="33"/>
  <c r="AQ1587" i="33"/>
  <c r="AR1587" i="33"/>
  <c r="AN1587" i="33"/>
  <c r="AM1587" i="33"/>
  <c r="AH1587" i="33"/>
  <c r="AI1587" i="33"/>
  <c r="AK1587" i="33"/>
  <c r="AL1587" i="33"/>
  <c r="AG1587" i="33"/>
  <c r="AJ1587" i="33"/>
  <c r="AD1587" i="33"/>
  <c r="Z1587" i="33"/>
  <c r="AE1587" i="33"/>
  <c r="AF1587" i="33"/>
  <c r="Y1587" i="33"/>
  <c r="A1579" i="33"/>
  <c r="C1579" i="33" s="1"/>
  <c r="AO1579" i="33"/>
  <c r="AP1579" i="33"/>
  <c r="AQ1579" i="33"/>
  <c r="AR1579" i="33"/>
  <c r="AN1579" i="33"/>
  <c r="AM1579" i="33"/>
  <c r="AH1579" i="33"/>
  <c r="AI1579" i="33"/>
  <c r="AK1579" i="33"/>
  <c r="AL1579" i="33"/>
  <c r="AG1579" i="33"/>
  <c r="AJ1579" i="33"/>
  <c r="AD1579" i="33"/>
  <c r="Z1579" i="33"/>
  <c r="AE1579" i="33"/>
  <c r="AF1579" i="33"/>
  <c r="Y1579" i="33"/>
  <c r="A1571" i="33"/>
  <c r="C1571" i="33" s="1"/>
  <c r="AO1571" i="33"/>
  <c r="AP1571" i="33"/>
  <c r="AQ1571" i="33"/>
  <c r="AR1571" i="33"/>
  <c r="AN1571" i="33"/>
  <c r="AM1571" i="33"/>
  <c r="AH1571" i="33"/>
  <c r="AI1571" i="33"/>
  <c r="AK1571" i="33"/>
  <c r="AL1571" i="33"/>
  <c r="AG1571" i="33"/>
  <c r="AJ1571" i="33"/>
  <c r="AD1571" i="33"/>
  <c r="Z1571" i="33"/>
  <c r="AE1571" i="33"/>
  <c r="AF1571" i="33"/>
  <c r="Y1571" i="33"/>
  <c r="A1563" i="33"/>
  <c r="C1563" i="33" s="1"/>
  <c r="AO1563" i="33"/>
  <c r="AP1563" i="33"/>
  <c r="AQ1563" i="33"/>
  <c r="AR1563" i="33"/>
  <c r="AN1563" i="33"/>
  <c r="AM1563" i="33"/>
  <c r="AH1563" i="33"/>
  <c r="AI1563" i="33"/>
  <c r="AK1563" i="33"/>
  <c r="AL1563" i="33"/>
  <c r="AG1563" i="33"/>
  <c r="AJ1563" i="33"/>
  <c r="AD1563" i="33"/>
  <c r="Z1563" i="33"/>
  <c r="AE1563" i="33"/>
  <c r="AF1563" i="33"/>
  <c r="Y1563" i="33"/>
  <c r="A1555" i="33"/>
  <c r="C1555" i="33" s="1"/>
  <c r="AO1555" i="33"/>
  <c r="AP1555" i="33"/>
  <c r="AQ1555" i="33"/>
  <c r="AR1555" i="33"/>
  <c r="AM1555" i="33"/>
  <c r="AN1555" i="33"/>
  <c r="AH1555" i="33"/>
  <c r="AI1555" i="33"/>
  <c r="AK1555" i="33"/>
  <c r="AL1555" i="33"/>
  <c r="AG1555" i="33"/>
  <c r="AJ1555" i="33"/>
  <c r="AD1555" i="33"/>
  <c r="Z1555" i="33"/>
  <c r="AE1555" i="33"/>
  <c r="AF1555" i="33"/>
  <c r="Y1555" i="33"/>
  <c r="A1547" i="33"/>
  <c r="C1547" i="33" s="1"/>
  <c r="AO1547" i="33"/>
  <c r="AP1547" i="33"/>
  <c r="AQ1547" i="33"/>
  <c r="AR1547" i="33"/>
  <c r="AM1547" i="33"/>
  <c r="AN1547" i="33"/>
  <c r="AH1547" i="33"/>
  <c r="AI1547" i="33"/>
  <c r="AK1547" i="33"/>
  <c r="AL1547" i="33"/>
  <c r="AG1547" i="33"/>
  <c r="AJ1547" i="33"/>
  <c r="AD1547" i="33"/>
  <c r="Z1547" i="33"/>
  <c r="AE1547" i="33"/>
  <c r="AF1547" i="33"/>
  <c r="Y1547" i="33"/>
  <c r="A1539" i="33"/>
  <c r="C1539" i="33" s="1"/>
  <c r="AO1539" i="33"/>
  <c r="AP1539" i="33"/>
  <c r="AQ1539" i="33"/>
  <c r="AR1539" i="33"/>
  <c r="AM1539" i="33"/>
  <c r="AN1539" i="33"/>
  <c r="AH1539" i="33"/>
  <c r="AI1539" i="33"/>
  <c r="AK1539" i="33"/>
  <c r="AL1539" i="33"/>
  <c r="AG1539" i="33"/>
  <c r="AJ1539" i="33"/>
  <c r="AD1539" i="33"/>
  <c r="Z1539" i="33"/>
  <c r="AE1539" i="33"/>
  <c r="AF1539" i="33"/>
  <c r="Y1539" i="33"/>
  <c r="A1531" i="33"/>
  <c r="C1531" i="33" s="1"/>
  <c r="AO1531" i="33"/>
  <c r="AP1531" i="33"/>
  <c r="AQ1531" i="33"/>
  <c r="AR1531" i="33"/>
  <c r="AM1531" i="33"/>
  <c r="AN1531" i="33"/>
  <c r="AH1531" i="33"/>
  <c r="AI1531" i="33"/>
  <c r="AK1531" i="33"/>
  <c r="AL1531" i="33"/>
  <c r="AG1531" i="33"/>
  <c r="AJ1531" i="33"/>
  <c r="AD1531" i="33"/>
  <c r="Z1531" i="33"/>
  <c r="AE1531" i="33"/>
  <c r="AF1531" i="33"/>
  <c r="Y1531" i="33"/>
  <c r="A1523" i="33"/>
  <c r="C1523" i="33" s="1"/>
  <c r="AO1523" i="33"/>
  <c r="AP1523" i="33"/>
  <c r="AQ1523" i="33"/>
  <c r="AR1523" i="33"/>
  <c r="AM1523" i="33"/>
  <c r="AN1523" i="33"/>
  <c r="AH1523" i="33"/>
  <c r="AI1523" i="33"/>
  <c r="AK1523" i="33"/>
  <c r="AL1523" i="33"/>
  <c r="AG1523" i="33"/>
  <c r="AD1523" i="33"/>
  <c r="Z1523" i="33"/>
  <c r="AE1523" i="33"/>
  <c r="AF1523" i="33"/>
  <c r="Y1523" i="33"/>
  <c r="A1515" i="33"/>
  <c r="C1515" i="33" s="1"/>
  <c r="AO1515" i="33"/>
  <c r="AP1515" i="33"/>
  <c r="AQ1515" i="33"/>
  <c r="AR1515" i="33"/>
  <c r="AM1515" i="33"/>
  <c r="AN1515" i="33"/>
  <c r="AH1515" i="33"/>
  <c r="AI1515" i="33"/>
  <c r="AK1515" i="33"/>
  <c r="AL1515" i="33"/>
  <c r="AG1515" i="33"/>
  <c r="AD1515" i="33"/>
  <c r="Z1515" i="33"/>
  <c r="AE1515" i="33"/>
  <c r="AF1515" i="33"/>
  <c r="Y1515" i="33"/>
  <c r="A1507" i="33"/>
  <c r="C1507" i="33" s="1"/>
  <c r="AO1507" i="33"/>
  <c r="AP1507" i="33"/>
  <c r="AQ1507" i="33"/>
  <c r="AR1507" i="33"/>
  <c r="AM1507" i="33"/>
  <c r="AN1507" i="33"/>
  <c r="AH1507" i="33"/>
  <c r="AI1507" i="33"/>
  <c r="AK1507" i="33"/>
  <c r="AG1507" i="33"/>
  <c r="AD1507" i="33"/>
  <c r="Z1507" i="33"/>
  <c r="AE1507" i="33"/>
  <c r="AF1507" i="33"/>
  <c r="Y1507" i="33"/>
  <c r="A1499" i="33"/>
  <c r="C1499" i="33" s="1"/>
  <c r="AO1499" i="33"/>
  <c r="AP1499" i="33"/>
  <c r="AQ1499" i="33"/>
  <c r="AR1499" i="33"/>
  <c r="AM1499" i="33"/>
  <c r="AN1499" i="33"/>
  <c r="AH1499" i="33"/>
  <c r="AI1499" i="33"/>
  <c r="AK1499" i="33"/>
  <c r="AL1499" i="33"/>
  <c r="AG1499" i="33"/>
  <c r="AD1499" i="33"/>
  <c r="Z1499" i="33"/>
  <c r="AE1499" i="33"/>
  <c r="AF1499" i="33"/>
  <c r="Y1499" i="33"/>
  <c r="A1491" i="33"/>
  <c r="C1491" i="33" s="1"/>
  <c r="AO1491" i="33"/>
  <c r="AP1491" i="33"/>
  <c r="AQ1491" i="33"/>
  <c r="AR1491" i="33"/>
  <c r="AM1491" i="33"/>
  <c r="AN1491" i="33"/>
  <c r="AH1491" i="33"/>
  <c r="AI1491" i="33"/>
  <c r="AK1491" i="33"/>
  <c r="AG1491" i="33"/>
  <c r="AD1491" i="33"/>
  <c r="Z1491" i="33"/>
  <c r="AE1491" i="33"/>
  <c r="AF1491" i="33"/>
  <c r="Y1491" i="33"/>
  <c r="A1483" i="33"/>
  <c r="C1483" i="33" s="1"/>
  <c r="AO1483" i="33"/>
  <c r="AP1483" i="33"/>
  <c r="AQ1483" i="33"/>
  <c r="AR1483" i="33"/>
  <c r="AM1483" i="33"/>
  <c r="AN1483" i="33"/>
  <c r="AH1483" i="33"/>
  <c r="AI1483" i="33"/>
  <c r="AK1483" i="33"/>
  <c r="AG1483" i="33"/>
  <c r="AJ1483" i="33"/>
  <c r="AD1483" i="33"/>
  <c r="Z1483" i="33"/>
  <c r="AE1483" i="33"/>
  <c r="AF1483" i="33"/>
  <c r="U1483" i="33"/>
  <c r="V1483" i="33"/>
  <c r="AA1483" i="33"/>
  <c r="W1483" i="33"/>
  <c r="AB1483" i="33"/>
  <c r="AC1483" i="33"/>
  <c r="Y1483" i="33"/>
  <c r="A1475" i="33"/>
  <c r="C1475" i="33" s="1"/>
  <c r="AO1475" i="33"/>
  <c r="AP1475" i="33"/>
  <c r="AQ1475" i="33"/>
  <c r="AR1475" i="33"/>
  <c r="AM1475" i="33"/>
  <c r="AN1475" i="33"/>
  <c r="AH1475" i="33"/>
  <c r="AI1475" i="33"/>
  <c r="AK1475" i="33"/>
  <c r="AL1475" i="33"/>
  <c r="AG1475" i="33"/>
  <c r="AJ1475" i="33"/>
  <c r="AD1475" i="33"/>
  <c r="Z1475" i="33"/>
  <c r="AE1475" i="33"/>
  <c r="AF1475" i="33"/>
  <c r="U1475" i="33"/>
  <c r="V1475" i="33"/>
  <c r="AA1475" i="33"/>
  <c r="W1475" i="33"/>
  <c r="AB1475" i="33"/>
  <c r="AC1475" i="33"/>
  <c r="Y1475" i="33"/>
  <c r="A1467" i="33"/>
  <c r="C1467" i="33" s="1"/>
  <c r="AO1467" i="33"/>
  <c r="AP1467" i="33"/>
  <c r="AQ1467" i="33"/>
  <c r="AR1467" i="33"/>
  <c r="AM1467" i="33"/>
  <c r="AN1467" i="33"/>
  <c r="AH1467" i="33"/>
  <c r="AK1467" i="33"/>
  <c r="AL1467" i="33"/>
  <c r="AJ1467" i="33"/>
  <c r="AD1467" i="33"/>
  <c r="Z1467" i="33"/>
  <c r="AE1467" i="33"/>
  <c r="AF1467" i="33"/>
  <c r="U1467" i="33"/>
  <c r="V1467" i="33"/>
  <c r="AA1467" i="33"/>
  <c r="W1467" i="33"/>
  <c r="AB1467" i="33"/>
  <c r="AC1467" i="33"/>
  <c r="Y1467" i="33"/>
  <c r="A1459" i="33"/>
  <c r="C1459" i="33" s="1"/>
  <c r="AO1459" i="33"/>
  <c r="AP1459" i="33"/>
  <c r="AQ1459" i="33"/>
  <c r="AR1459" i="33"/>
  <c r="AM1459" i="33"/>
  <c r="AN1459" i="33"/>
  <c r="AK1459" i="33"/>
  <c r="AL1459" i="33"/>
  <c r="AJ1459" i="33"/>
  <c r="AD1459" i="33"/>
  <c r="Z1459" i="33"/>
  <c r="AE1459" i="33"/>
  <c r="AF1459" i="33"/>
  <c r="Y1459" i="33"/>
  <c r="A1451" i="33"/>
  <c r="C1451" i="33" s="1"/>
  <c r="AO1451" i="33"/>
  <c r="AP1451" i="33"/>
  <c r="AQ1451" i="33"/>
  <c r="AR1451" i="33"/>
  <c r="AM1451" i="33"/>
  <c r="AN1451" i="33"/>
  <c r="AH1451" i="33"/>
  <c r="AK1451" i="33"/>
  <c r="AL1451" i="33"/>
  <c r="AJ1451" i="33"/>
  <c r="AD1451" i="33"/>
  <c r="Z1451" i="33"/>
  <c r="AE1451" i="33"/>
  <c r="AF1451" i="33"/>
  <c r="U1451" i="33"/>
  <c r="V1451" i="33"/>
  <c r="AA1451" i="33"/>
  <c r="W1451" i="33"/>
  <c r="AB1451" i="33"/>
  <c r="AC1451" i="33"/>
  <c r="Y1451" i="33"/>
  <c r="A1443" i="33"/>
  <c r="C1443" i="33" s="1"/>
  <c r="AO1443" i="33"/>
  <c r="AP1443" i="33"/>
  <c r="AQ1443" i="33"/>
  <c r="AR1443" i="33"/>
  <c r="AM1443" i="33"/>
  <c r="AN1443" i="33"/>
  <c r="AH1443" i="33"/>
  <c r="AI1443" i="33"/>
  <c r="AK1443" i="33"/>
  <c r="AL1443" i="33"/>
  <c r="AG1443" i="33"/>
  <c r="AJ1443" i="33"/>
  <c r="AD1443" i="33"/>
  <c r="Z1443" i="33"/>
  <c r="AE1443" i="33"/>
  <c r="AF1443" i="33"/>
  <c r="U1443" i="33"/>
  <c r="V1443" i="33"/>
  <c r="AA1443" i="33"/>
  <c r="W1443" i="33"/>
  <c r="AB1443" i="33"/>
  <c r="AC1443" i="33"/>
  <c r="Y1443" i="33"/>
  <c r="A1435" i="33"/>
  <c r="C1435" i="33" s="1"/>
  <c r="AO1435" i="33"/>
  <c r="AP1435" i="33"/>
  <c r="AQ1435" i="33"/>
  <c r="AR1435" i="33"/>
  <c r="AM1435" i="33"/>
  <c r="AN1435" i="33"/>
  <c r="AH1435" i="33"/>
  <c r="AI1435" i="33"/>
  <c r="AK1435" i="33"/>
  <c r="AL1435" i="33"/>
  <c r="AG1435" i="33"/>
  <c r="AJ1435" i="33"/>
  <c r="AD1435" i="33"/>
  <c r="Z1435" i="33"/>
  <c r="AE1435" i="33"/>
  <c r="AF1435" i="33"/>
  <c r="Y1435" i="33"/>
  <c r="A1427" i="33"/>
  <c r="C1427" i="33" s="1"/>
  <c r="AO1427" i="33"/>
  <c r="AP1427" i="33"/>
  <c r="AQ1427" i="33"/>
  <c r="AR1427" i="33"/>
  <c r="AM1427" i="33"/>
  <c r="AN1427" i="33"/>
  <c r="AH1427" i="33"/>
  <c r="AI1427" i="33"/>
  <c r="AK1427" i="33"/>
  <c r="AL1427" i="33"/>
  <c r="AG1427" i="33"/>
  <c r="AJ1427" i="33"/>
  <c r="AD1427" i="33"/>
  <c r="Z1427" i="33"/>
  <c r="AE1427" i="33"/>
  <c r="AF1427" i="33"/>
  <c r="U1427" i="33"/>
  <c r="V1427" i="33"/>
  <c r="AA1427" i="33"/>
  <c r="W1427" i="33"/>
  <c r="AB1427" i="33"/>
  <c r="AC1427" i="33"/>
  <c r="Y1427" i="33"/>
  <c r="A1419" i="33"/>
  <c r="C1419" i="33" s="1"/>
  <c r="AO1419" i="33"/>
  <c r="AP1419" i="33"/>
  <c r="AQ1419" i="33"/>
  <c r="AR1419" i="33"/>
  <c r="AM1419" i="33"/>
  <c r="AN1419" i="33"/>
  <c r="AH1419" i="33"/>
  <c r="AI1419" i="33"/>
  <c r="AK1419" i="33"/>
  <c r="AL1419" i="33"/>
  <c r="AG1419" i="33"/>
  <c r="AJ1419" i="33"/>
  <c r="AD1419" i="33"/>
  <c r="Z1419" i="33"/>
  <c r="AE1419" i="33"/>
  <c r="AF1419" i="33"/>
  <c r="Y1419" i="33"/>
  <c r="A1411" i="33"/>
  <c r="C1411" i="33" s="1"/>
  <c r="AO1411" i="33"/>
  <c r="AP1411" i="33"/>
  <c r="AQ1411" i="33"/>
  <c r="AR1411" i="33"/>
  <c r="AM1411" i="33"/>
  <c r="AN1411" i="33"/>
  <c r="AH1411" i="33"/>
  <c r="AI1411" i="33"/>
  <c r="AK1411" i="33"/>
  <c r="AL1411" i="33"/>
  <c r="AG1411" i="33"/>
  <c r="AJ1411" i="33"/>
  <c r="AD1411" i="33"/>
  <c r="AE1411" i="33"/>
  <c r="AF1411" i="33"/>
  <c r="A1403" i="33"/>
  <c r="C1403" i="33" s="1"/>
  <c r="AO1403" i="33"/>
  <c r="AP1403" i="33"/>
  <c r="AQ1403" i="33"/>
  <c r="AR1403" i="33"/>
  <c r="AM1403" i="33"/>
  <c r="AN1403" i="33"/>
  <c r="AH1403" i="33"/>
  <c r="AI1403" i="33"/>
  <c r="AK1403" i="33"/>
  <c r="AL1403" i="33"/>
  <c r="AG1403" i="33"/>
  <c r="AJ1403" i="33"/>
  <c r="AD1403" i="33"/>
  <c r="Z1403" i="33"/>
  <c r="AE1403" i="33"/>
  <c r="AF1403" i="33"/>
  <c r="A1395" i="33"/>
  <c r="C1395" i="33" s="1"/>
  <c r="AO1395" i="33"/>
  <c r="AP1395" i="33"/>
  <c r="AQ1395" i="33"/>
  <c r="AR1395" i="33"/>
  <c r="AM1395" i="33"/>
  <c r="AN1395" i="33"/>
  <c r="AH1395" i="33"/>
  <c r="AI1395" i="33"/>
  <c r="AK1395" i="33"/>
  <c r="AL1395" i="33"/>
  <c r="AG1395" i="33"/>
  <c r="AJ1395" i="33"/>
  <c r="AD1395" i="33"/>
  <c r="Z1395" i="33"/>
  <c r="AE1395" i="33"/>
  <c r="AF1395" i="33"/>
  <c r="A1387" i="33"/>
  <c r="C1387" i="33" s="1"/>
  <c r="AO1387" i="33"/>
  <c r="AP1387" i="33"/>
  <c r="AQ1387" i="33"/>
  <c r="AR1387" i="33"/>
  <c r="AM1387" i="33"/>
  <c r="AN1387" i="33"/>
  <c r="AH1387" i="33"/>
  <c r="AI1387" i="33"/>
  <c r="AK1387" i="33"/>
  <c r="AL1387" i="33"/>
  <c r="AG1387" i="33"/>
  <c r="AJ1387" i="33"/>
  <c r="AD1387" i="33"/>
  <c r="Z1387" i="33"/>
  <c r="AE1387" i="33"/>
  <c r="AF1387" i="33"/>
  <c r="A1379" i="33"/>
  <c r="C1379" i="33" s="1"/>
  <c r="AO1379" i="33"/>
  <c r="AP1379" i="33"/>
  <c r="AQ1379" i="33"/>
  <c r="AR1379" i="33"/>
  <c r="AM1379" i="33"/>
  <c r="AN1379" i="33"/>
  <c r="AH1379" i="33"/>
  <c r="AI1379" i="33"/>
  <c r="AK1379" i="33"/>
  <c r="AL1379" i="33"/>
  <c r="AG1379" i="33"/>
  <c r="AJ1379" i="33"/>
  <c r="AD1379" i="33"/>
  <c r="Z1379" i="33"/>
  <c r="AE1379" i="33"/>
  <c r="AF1379" i="33"/>
  <c r="Y1379" i="33"/>
  <c r="A1371" i="33"/>
  <c r="C1371" i="33" s="1"/>
  <c r="AO1371" i="33"/>
  <c r="AP1371" i="33"/>
  <c r="AQ1371" i="33"/>
  <c r="AR1371" i="33"/>
  <c r="AM1371" i="33"/>
  <c r="AN1371" i="33"/>
  <c r="AH1371" i="33"/>
  <c r="AI1371" i="33"/>
  <c r="AK1371" i="33"/>
  <c r="AL1371" i="33"/>
  <c r="AG1371" i="33"/>
  <c r="AJ1371" i="33"/>
  <c r="AD1371" i="33"/>
  <c r="Z1371" i="33"/>
  <c r="AE1371" i="33"/>
  <c r="AF1371" i="33"/>
  <c r="Y1371" i="33"/>
  <c r="A1363" i="33"/>
  <c r="C1363" i="33" s="1"/>
  <c r="AO1363" i="33"/>
  <c r="AP1363" i="33"/>
  <c r="AQ1363" i="33"/>
  <c r="AR1363" i="33"/>
  <c r="AM1363" i="33"/>
  <c r="AN1363" i="33"/>
  <c r="AH1363" i="33"/>
  <c r="AI1363" i="33"/>
  <c r="AK1363" i="33"/>
  <c r="AL1363" i="33"/>
  <c r="AG1363" i="33"/>
  <c r="AJ1363" i="33"/>
  <c r="AD1363" i="33"/>
  <c r="Z1363" i="33"/>
  <c r="AE1363" i="33"/>
  <c r="AF1363" i="33"/>
  <c r="Y1363" i="33"/>
  <c r="A1355" i="33"/>
  <c r="C1355" i="33" s="1"/>
  <c r="AO1355" i="33"/>
  <c r="AP1355" i="33"/>
  <c r="AQ1355" i="33"/>
  <c r="AR1355" i="33"/>
  <c r="AM1355" i="33"/>
  <c r="AN1355" i="33"/>
  <c r="AH1355" i="33"/>
  <c r="AI1355" i="33"/>
  <c r="AK1355" i="33"/>
  <c r="AL1355" i="33"/>
  <c r="AG1355" i="33"/>
  <c r="AJ1355" i="33"/>
  <c r="AD1355" i="33"/>
  <c r="Z1355" i="33"/>
  <c r="AE1355" i="33"/>
  <c r="AF1355" i="33"/>
  <c r="Y1355" i="33"/>
  <c r="A1347" i="33"/>
  <c r="C1347" i="33" s="1"/>
  <c r="AO1347" i="33"/>
  <c r="AP1347" i="33"/>
  <c r="AQ1347" i="33"/>
  <c r="AR1347" i="33"/>
  <c r="AM1347" i="33"/>
  <c r="AN1347" i="33"/>
  <c r="AH1347" i="33"/>
  <c r="AI1347" i="33"/>
  <c r="AK1347" i="33"/>
  <c r="AL1347" i="33"/>
  <c r="AG1347" i="33"/>
  <c r="AJ1347" i="33"/>
  <c r="AD1347" i="33"/>
  <c r="Z1347" i="33"/>
  <c r="AE1347" i="33"/>
  <c r="AF1347" i="33"/>
  <c r="Y1347" i="33"/>
  <c r="A1339" i="33"/>
  <c r="C1339" i="33" s="1"/>
  <c r="AO1339" i="33"/>
  <c r="AP1339" i="33"/>
  <c r="AQ1339" i="33"/>
  <c r="AR1339" i="33"/>
  <c r="AM1339" i="33"/>
  <c r="AN1339" i="33"/>
  <c r="AH1339" i="33"/>
  <c r="AI1339" i="33"/>
  <c r="AK1339" i="33"/>
  <c r="AL1339" i="33"/>
  <c r="AG1339" i="33"/>
  <c r="AJ1339" i="33"/>
  <c r="AD1339" i="33"/>
  <c r="AE1339" i="33"/>
  <c r="AF1339" i="33"/>
  <c r="A1331" i="33"/>
  <c r="C1331" i="33" s="1"/>
  <c r="AO1331" i="33"/>
  <c r="AP1331" i="33"/>
  <c r="AQ1331" i="33"/>
  <c r="AR1331" i="33"/>
  <c r="AM1331" i="33"/>
  <c r="AN1331" i="33"/>
  <c r="AH1331" i="33"/>
  <c r="AI1331" i="33"/>
  <c r="AK1331" i="33"/>
  <c r="AL1331" i="33"/>
  <c r="AG1331" i="33"/>
  <c r="AJ1331" i="33"/>
  <c r="AD1331" i="33"/>
  <c r="Z1331" i="33"/>
  <c r="AE1331" i="33"/>
  <c r="AF1331" i="33"/>
  <c r="Y1331" i="33"/>
  <c r="A1323" i="33"/>
  <c r="C1323" i="33" s="1"/>
  <c r="AO1323" i="33"/>
  <c r="AP1323" i="33"/>
  <c r="AQ1323" i="33"/>
  <c r="AR1323" i="33"/>
  <c r="AM1323" i="33"/>
  <c r="AN1323" i="33"/>
  <c r="AH1323" i="33"/>
  <c r="AI1323" i="33"/>
  <c r="AK1323" i="33"/>
  <c r="AL1323" i="33"/>
  <c r="AG1323" i="33"/>
  <c r="AJ1323" i="33"/>
  <c r="AD1323" i="33"/>
  <c r="Z1323" i="33"/>
  <c r="AE1323" i="33"/>
  <c r="AF1323" i="33"/>
  <c r="Y1323" i="33"/>
  <c r="A1315" i="33"/>
  <c r="C1315" i="33" s="1"/>
  <c r="AO1315" i="33"/>
  <c r="AP1315" i="33"/>
  <c r="AQ1315" i="33"/>
  <c r="AR1315" i="33"/>
  <c r="AM1315" i="33"/>
  <c r="AN1315" i="33"/>
  <c r="AH1315" i="33"/>
  <c r="AI1315" i="33"/>
  <c r="AK1315" i="33"/>
  <c r="AL1315" i="33"/>
  <c r="AG1315" i="33"/>
  <c r="AJ1315" i="33"/>
  <c r="AD1315" i="33"/>
  <c r="Z1315" i="33"/>
  <c r="AE1315" i="33"/>
  <c r="AF1315" i="33"/>
  <c r="Y1315" i="33"/>
  <c r="A1307" i="33"/>
  <c r="C1307" i="33" s="1"/>
  <c r="AO1307" i="33"/>
  <c r="AP1307" i="33"/>
  <c r="AQ1307" i="33"/>
  <c r="AR1307" i="33"/>
  <c r="AM1307" i="33"/>
  <c r="AN1307" i="33"/>
  <c r="AH1307" i="33"/>
  <c r="AI1307" i="33"/>
  <c r="AK1307" i="33"/>
  <c r="AL1307" i="33"/>
  <c r="AG1307" i="33"/>
  <c r="AJ1307" i="33"/>
  <c r="AD1307" i="33"/>
  <c r="Z1307" i="33"/>
  <c r="AE1307" i="33"/>
  <c r="AF1307" i="33"/>
  <c r="Y1307" i="33"/>
  <c r="A1299" i="33"/>
  <c r="C1299" i="33" s="1"/>
  <c r="AO1299" i="33"/>
  <c r="AP1299" i="33"/>
  <c r="AQ1299" i="33"/>
  <c r="AR1299" i="33"/>
  <c r="AM1299" i="33"/>
  <c r="AN1299" i="33"/>
  <c r="AH1299" i="33"/>
  <c r="AI1299" i="33"/>
  <c r="AK1299" i="33"/>
  <c r="AL1299" i="33"/>
  <c r="AG1299" i="33"/>
  <c r="AJ1299" i="33"/>
  <c r="AD1299" i="33"/>
  <c r="Z1299" i="33"/>
  <c r="AE1299" i="33"/>
  <c r="AF1299" i="33"/>
  <c r="Y1299" i="33"/>
  <c r="A1291" i="33"/>
  <c r="C1291" i="33" s="1"/>
  <c r="AQ1291" i="33"/>
  <c r="AN1291" i="33"/>
  <c r="AM1291" i="33"/>
  <c r="AP1291" i="33"/>
  <c r="AR1291" i="33"/>
  <c r="AO1291" i="33"/>
  <c r="AH1291" i="33"/>
  <c r="AI1291" i="33"/>
  <c r="AK1291" i="33"/>
  <c r="AL1291" i="33"/>
  <c r="AG1291" i="33"/>
  <c r="AJ1291" i="33"/>
  <c r="AD1291" i="33"/>
  <c r="Z1291" i="33"/>
  <c r="AE1291" i="33"/>
  <c r="AF1291" i="33"/>
  <c r="Y1291" i="33"/>
  <c r="A1283" i="33"/>
  <c r="C1283" i="33" s="1"/>
  <c r="AQ1283" i="33"/>
  <c r="AN1283" i="33"/>
  <c r="AP1283" i="33"/>
  <c r="AR1283" i="33"/>
  <c r="AM1283" i="33"/>
  <c r="AO1283" i="33"/>
  <c r="AH1283" i="33"/>
  <c r="AI1283" i="33"/>
  <c r="AK1283" i="33"/>
  <c r="AL1283" i="33"/>
  <c r="AG1283" i="33"/>
  <c r="AJ1283" i="33"/>
  <c r="AD1283" i="33"/>
  <c r="Z1283" i="33"/>
  <c r="AE1283" i="33"/>
  <c r="AF1283" i="33"/>
  <c r="Y1283" i="33"/>
  <c r="A1275" i="33"/>
  <c r="C1275" i="33" s="1"/>
  <c r="AQ1275" i="33"/>
  <c r="AN1275" i="33"/>
  <c r="AM1275" i="33"/>
  <c r="AO1275" i="33"/>
  <c r="AP1275" i="33"/>
  <c r="AR1275" i="33"/>
  <c r="AH1275" i="33"/>
  <c r="AI1275" i="33"/>
  <c r="AK1275" i="33"/>
  <c r="AL1275" i="33"/>
  <c r="AG1275" i="33"/>
  <c r="AJ1275" i="33"/>
  <c r="AD1275" i="33"/>
  <c r="Z1275" i="33"/>
  <c r="AE1275" i="33"/>
  <c r="AF1275" i="33"/>
  <c r="Y1275" i="33"/>
  <c r="A1267" i="33"/>
  <c r="C1267" i="33" s="1"/>
  <c r="AQ1267" i="33"/>
  <c r="AN1267" i="33"/>
  <c r="AM1267" i="33"/>
  <c r="AO1267" i="33"/>
  <c r="AP1267" i="33"/>
  <c r="AR1267" i="33"/>
  <c r="AH1267" i="33"/>
  <c r="AI1267" i="33"/>
  <c r="AK1267" i="33"/>
  <c r="AL1267" i="33"/>
  <c r="AG1267" i="33"/>
  <c r="AJ1267" i="33"/>
  <c r="AD1267" i="33"/>
  <c r="Z1267" i="33"/>
  <c r="AE1267" i="33"/>
  <c r="AF1267" i="33"/>
  <c r="Y1267" i="33"/>
  <c r="A1259" i="33"/>
  <c r="C1259" i="33" s="1"/>
  <c r="AQ1259" i="33"/>
  <c r="AN1259" i="33"/>
  <c r="AM1259" i="33"/>
  <c r="AP1259" i="33"/>
  <c r="AR1259" i="33"/>
  <c r="AO1259" i="33"/>
  <c r="AH1259" i="33"/>
  <c r="AI1259" i="33"/>
  <c r="AK1259" i="33"/>
  <c r="AL1259" i="33"/>
  <c r="AG1259" i="33"/>
  <c r="AJ1259" i="33"/>
  <c r="AD1259" i="33"/>
  <c r="Z1259" i="33"/>
  <c r="AE1259" i="33"/>
  <c r="AF1259" i="33"/>
  <c r="Y1259" i="33"/>
  <c r="A1251" i="33"/>
  <c r="C1251" i="33" s="1"/>
  <c r="AQ1251" i="33"/>
  <c r="AN1251" i="33"/>
  <c r="AP1251" i="33"/>
  <c r="AR1251" i="33"/>
  <c r="AM1251" i="33"/>
  <c r="AO1251" i="33"/>
  <c r="AH1251" i="33"/>
  <c r="AI1251" i="33"/>
  <c r="AK1251" i="33"/>
  <c r="AL1251" i="33"/>
  <c r="AG1251" i="33"/>
  <c r="AJ1251" i="33"/>
  <c r="AD1251" i="33"/>
  <c r="Z1251" i="33"/>
  <c r="AE1251" i="33"/>
  <c r="AF1251" i="33"/>
  <c r="Y1251" i="33"/>
  <c r="A1243" i="33"/>
  <c r="C1243" i="33" s="1"/>
  <c r="AQ1243" i="33"/>
  <c r="AN1243" i="33"/>
  <c r="AM1243" i="33"/>
  <c r="AO1243" i="33"/>
  <c r="AP1243" i="33"/>
  <c r="AR1243" i="33"/>
  <c r="AH1243" i="33"/>
  <c r="AI1243" i="33"/>
  <c r="AK1243" i="33"/>
  <c r="AL1243" i="33"/>
  <c r="AG1243" i="33"/>
  <c r="AJ1243" i="33"/>
  <c r="AD1243" i="33"/>
  <c r="Z1243" i="33"/>
  <c r="AE1243" i="33"/>
  <c r="AF1243" i="33"/>
  <c r="Y1243" i="33"/>
  <c r="A1235" i="33"/>
  <c r="C1235" i="33" s="1"/>
  <c r="AQ1235" i="33"/>
  <c r="AN1235" i="33"/>
  <c r="AM1235" i="33"/>
  <c r="AO1235" i="33"/>
  <c r="AP1235" i="33"/>
  <c r="AR1235" i="33"/>
  <c r="AH1235" i="33"/>
  <c r="AI1235" i="33"/>
  <c r="AK1235" i="33"/>
  <c r="AL1235" i="33"/>
  <c r="AG1235" i="33"/>
  <c r="AJ1235" i="33"/>
  <c r="AD1235" i="33"/>
  <c r="Z1235" i="33"/>
  <c r="AE1235" i="33"/>
  <c r="AF1235" i="33"/>
  <c r="Y1235" i="33"/>
  <c r="A1227" i="33"/>
  <c r="C1227" i="33" s="1"/>
  <c r="AQ1227" i="33"/>
  <c r="AN1227" i="33"/>
  <c r="AM1227" i="33"/>
  <c r="AO1227" i="33"/>
  <c r="AP1227" i="33"/>
  <c r="AR1227" i="33"/>
  <c r="AH1227" i="33"/>
  <c r="AI1227" i="33"/>
  <c r="AK1227" i="33"/>
  <c r="AL1227" i="33"/>
  <c r="AG1227" i="33"/>
  <c r="AJ1227" i="33"/>
  <c r="AD1227" i="33"/>
  <c r="Z1227" i="33"/>
  <c r="AE1227" i="33"/>
  <c r="AF1227" i="33"/>
  <c r="Y1227" i="33"/>
  <c r="A1219" i="33"/>
  <c r="C1219" i="33" s="1"/>
  <c r="AQ1219" i="33"/>
  <c r="AM1219" i="33"/>
  <c r="AN1219" i="33"/>
  <c r="AO1219" i="33"/>
  <c r="AP1219" i="33"/>
  <c r="AR1219" i="33"/>
  <c r="AH1219" i="33"/>
  <c r="AI1219" i="33"/>
  <c r="AK1219" i="33"/>
  <c r="AL1219" i="33"/>
  <c r="AG1219" i="33"/>
  <c r="AJ1219" i="33"/>
  <c r="AD1219" i="33"/>
  <c r="Z1219" i="33"/>
  <c r="AE1219" i="33"/>
  <c r="AF1219" i="33"/>
  <c r="Y1219" i="33"/>
  <c r="A1211" i="33"/>
  <c r="C1211" i="33" s="1"/>
  <c r="AQ1211" i="33"/>
  <c r="AM1211" i="33"/>
  <c r="AN1211" i="33"/>
  <c r="AR1211" i="33"/>
  <c r="AO1211" i="33"/>
  <c r="AP1211" i="33"/>
  <c r="AH1211" i="33"/>
  <c r="AI1211" i="33"/>
  <c r="AK1211" i="33"/>
  <c r="AL1211" i="33"/>
  <c r="AG1211" i="33"/>
  <c r="AJ1211" i="33"/>
  <c r="AD1211" i="33"/>
  <c r="Z1211" i="33"/>
  <c r="AE1211" i="33"/>
  <c r="AF1211" i="33"/>
  <c r="Y1211" i="33"/>
  <c r="A1203" i="33"/>
  <c r="C1203" i="33" s="1"/>
  <c r="AQ1203" i="33"/>
  <c r="AM1203" i="33"/>
  <c r="AN1203" i="33"/>
  <c r="AO1203" i="33"/>
  <c r="AR1203" i="33"/>
  <c r="AH1203" i="33"/>
  <c r="AI1203" i="33"/>
  <c r="AP1203" i="33"/>
  <c r="AK1203" i="33"/>
  <c r="AL1203" i="33"/>
  <c r="AG1203" i="33"/>
  <c r="AJ1203" i="33"/>
  <c r="AD1203" i="33"/>
  <c r="Z1203" i="33"/>
  <c r="AE1203" i="33"/>
  <c r="AF1203" i="33"/>
  <c r="Y1203" i="33"/>
  <c r="A1195" i="33"/>
  <c r="C1195" i="33" s="1"/>
  <c r="AQ1195" i="33"/>
  <c r="AM1195" i="33"/>
  <c r="AN1195" i="33"/>
  <c r="AO1195" i="33"/>
  <c r="AP1195" i="33"/>
  <c r="AR1195" i="33"/>
  <c r="AH1195" i="33"/>
  <c r="AI1195" i="33"/>
  <c r="AK1195" i="33"/>
  <c r="AL1195" i="33"/>
  <c r="AG1195" i="33"/>
  <c r="AJ1195" i="33"/>
  <c r="AD1195" i="33"/>
  <c r="Z1195" i="33"/>
  <c r="AE1195" i="33"/>
  <c r="AF1195" i="33"/>
  <c r="Y1195" i="33"/>
  <c r="A1187" i="33"/>
  <c r="C1187" i="33" s="1"/>
  <c r="AQ1187" i="33"/>
  <c r="AM1187" i="33"/>
  <c r="AN1187" i="33"/>
  <c r="AO1187" i="33"/>
  <c r="AP1187" i="33"/>
  <c r="AR1187" i="33"/>
  <c r="AH1187" i="33"/>
  <c r="AI1187" i="33"/>
  <c r="AK1187" i="33"/>
  <c r="AL1187" i="33"/>
  <c r="AG1187" i="33"/>
  <c r="AJ1187" i="33"/>
  <c r="AD1187" i="33"/>
  <c r="Z1187" i="33"/>
  <c r="AE1187" i="33"/>
  <c r="AF1187" i="33"/>
  <c r="Y1187" i="33"/>
  <c r="A1959" i="33"/>
  <c r="C1959" i="33" s="1"/>
  <c r="Z2467" i="33"/>
  <c r="Z2463" i="33"/>
  <c r="X2462" i="33"/>
  <c r="Z2459" i="33"/>
  <c r="Z2455" i="33"/>
  <c r="X2454" i="33"/>
  <c r="Z2451" i="33"/>
  <c r="Z2447" i="33"/>
  <c r="X2446" i="33"/>
  <c r="Z2443" i="33"/>
  <c r="Z2439" i="33"/>
  <c r="X2438" i="33"/>
  <c r="Z2435" i="33"/>
  <c r="Z2431" i="33"/>
  <c r="X2430" i="33"/>
  <c r="Z2427" i="33"/>
  <c r="Z2423" i="33"/>
  <c r="X2422" i="33"/>
  <c r="Z2419" i="33"/>
  <c r="Z2415" i="33"/>
  <c r="X2414" i="33"/>
  <c r="Z2411" i="33"/>
  <c r="Z2407" i="33"/>
  <c r="X2406" i="33"/>
  <c r="Z2403" i="33"/>
  <c r="Z2399" i="33"/>
  <c r="X2398" i="33"/>
  <c r="Z2395" i="33"/>
  <c r="Z2391" i="33"/>
  <c r="X2390" i="33"/>
  <c r="Z2387" i="33"/>
  <c r="Z2383" i="33"/>
  <c r="X2382" i="33"/>
  <c r="Z2379" i="33"/>
  <c r="Z2375" i="33"/>
  <c r="X2374" i="33"/>
  <c r="Z2371" i="33"/>
  <c r="Z2367" i="33"/>
  <c r="X2366" i="33"/>
  <c r="Z2363" i="33"/>
  <c r="Z2359" i="33"/>
  <c r="X2358" i="33"/>
  <c r="Z2355" i="33"/>
  <c r="Z2351" i="33"/>
  <c r="X2350" i="33"/>
  <c r="Z2347" i="33"/>
  <c r="Z2343" i="33"/>
  <c r="X2342" i="33"/>
  <c r="Z2339" i="33"/>
  <c r="Z2335" i="33"/>
  <c r="X2334" i="33"/>
  <c r="Z2331" i="33"/>
  <c r="Z2327" i="33"/>
  <c r="X2326" i="33"/>
  <c r="Z2323" i="33"/>
  <c r="Z2319" i="33"/>
  <c r="X2318" i="33"/>
  <c r="Z2315" i="33"/>
  <c r="Z2311" i="33"/>
  <c r="X2310" i="33"/>
  <c r="Z2307" i="33"/>
  <c r="Z2303" i="33"/>
  <c r="X2302" i="33"/>
  <c r="Z2299" i="33"/>
  <c r="Z2295" i="33"/>
  <c r="X2294" i="33"/>
  <c r="Z2291" i="33"/>
  <c r="Z2287" i="33"/>
  <c r="X2286" i="33"/>
  <c r="Z2283" i="33"/>
  <c r="Z2279" i="33"/>
  <c r="X2278" i="33"/>
  <c r="Z2275" i="33"/>
  <c r="Z2271" i="33"/>
  <c r="X2270" i="33"/>
  <c r="Z2267" i="33"/>
  <c r="Z2263" i="33"/>
  <c r="X2262" i="33"/>
  <c r="Z2259" i="33"/>
  <c r="Z2255" i="33"/>
  <c r="X2254" i="33"/>
  <c r="Z2251" i="33"/>
  <c r="Z2247" i="33"/>
  <c r="X2246" i="33"/>
  <c r="Z2243" i="33"/>
  <c r="Z2239" i="33"/>
  <c r="X2238" i="33"/>
  <c r="Z2235" i="33"/>
  <c r="Z2231" i="33"/>
  <c r="X2230" i="33"/>
  <c r="Z2227" i="33"/>
  <c r="Z2223" i="33"/>
  <c r="X2222" i="33"/>
  <c r="Z2219" i="33"/>
  <c r="Z2215" i="33"/>
  <c r="X2214" i="33"/>
  <c r="Z2211" i="33"/>
  <c r="Z2207" i="33"/>
  <c r="X2206" i="33"/>
  <c r="Z2203" i="33"/>
  <c r="Z2199" i="33"/>
  <c r="X2198" i="33"/>
  <c r="Z2195" i="33"/>
  <c r="Z2191" i="33"/>
  <c r="X2190" i="33"/>
  <c r="Z2187" i="33"/>
  <c r="Z2183" i="33"/>
  <c r="X2182" i="33"/>
  <c r="Z2179" i="33"/>
  <c r="Z2175" i="33"/>
  <c r="X2174" i="33"/>
  <c r="Z2171" i="33"/>
  <c r="Z2167" i="33"/>
  <c r="X2166" i="33"/>
  <c r="Z2163" i="33"/>
  <c r="Z2159" i="33"/>
  <c r="X2158" i="33"/>
  <c r="Z2155" i="33"/>
  <c r="Z2151" i="33"/>
  <c r="X2150" i="33"/>
  <c r="Z2147" i="33"/>
  <c r="Z2143" i="33"/>
  <c r="X2142" i="33"/>
  <c r="Z2139" i="33"/>
  <c r="Z2135" i="33"/>
  <c r="X2134" i="33"/>
  <c r="Z2131" i="33"/>
  <c r="Z2127" i="33"/>
  <c r="X2126" i="33"/>
  <c r="Z2124" i="33"/>
  <c r="Z2116" i="33"/>
  <c r="Z2108" i="33"/>
  <c r="Z2100" i="33"/>
  <c r="Z2092" i="33"/>
  <c r="Z2084" i="33"/>
  <c r="Z2076" i="33"/>
  <c r="Z2060" i="33"/>
  <c r="Z2052" i="33"/>
  <c r="Z2044" i="33"/>
  <c r="Z2036" i="33"/>
  <c r="Z2028" i="33"/>
  <c r="Z2020" i="33"/>
  <c r="Z2004" i="33"/>
  <c r="Z1996" i="33"/>
  <c r="Z1988" i="33"/>
  <c r="Z1980" i="33"/>
  <c r="Z1972" i="33"/>
  <c r="Z1964" i="33"/>
  <c r="Z1948" i="33"/>
  <c r="Z1940" i="33"/>
  <c r="Z1932" i="33"/>
  <c r="Z1924" i="33"/>
  <c r="Z1916" i="33"/>
  <c r="Z1900" i="33"/>
  <c r="X1895" i="33"/>
  <c r="Z1892" i="33"/>
  <c r="Z1884" i="33"/>
  <c r="Z1876" i="33"/>
  <c r="Z1868" i="33"/>
  <c r="Z1852" i="33"/>
  <c r="Z1836" i="33"/>
  <c r="X1829" i="33"/>
  <c r="Y1822" i="33"/>
  <c r="X1797" i="33"/>
  <c r="Y1790" i="33"/>
  <c r="Z1772" i="33"/>
  <c r="X1765" i="33"/>
  <c r="Y1758" i="33"/>
  <c r="Y1742" i="33"/>
  <c r="Y1726" i="33"/>
  <c r="Y1710" i="33"/>
  <c r="Y1694" i="33"/>
  <c r="Y1678" i="33"/>
  <c r="U1668" i="33"/>
  <c r="Y1662" i="33"/>
  <c r="Y1646" i="33"/>
  <c r="Y1630" i="33"/>
  <c r="U1620" i="33"/>
  <c r="Y1614" i="33"/>
  <c r="Y1598" i="33"/>
  <c r="Y1582" i="33"/>
  <c r="Y1566" i="33"/>
  <c r="Y1550" i="33"/>
  <c r="Y1534" i="33"/>
  <c r="Y1518" i="33"/>
  <c r="Y1502" i="33"/>
  <c r="Y1486" i="33"/>
  <c r="Y1470" i="33"/>
  <c r="Y1454" i="33"/>
  <c r="U1444" i="33"/>
  <c r="Y1438" i="33"/>
  <c r="X1291" i="33"/>
  <c r="X1259" i="33"/>
  <c r="X1227" i="33"/>
  <c r="X1195" i="33"/>
  <c r="Z1088" i="33"/>
  <c r="Z960" i="33"/>
  <c r="Z896" i="33"/>
  <c r="Z864" i="33"/>
  <c r="Z832" i="33"/>
  <c r="Z800" i="33"/>
  <c r="Z768" i="33"/>
  <c r="Z736" i="33"/>
  <c r="A1161" i="33"/>
  <c r="C1161" i="33" s="1"/>
  <c r="AM1161" i="33"/>
  <c r="AO1161" i="33"/>
  <c r="AP1161" i="33"/>
  <c r="AQ1161" i="33"/>
  <c r="AR1161" i="33"/>
  <c r="AN1161" i="33"/>
  <c r="AL1161" i="33"/>
  <c r="AG1161" i="33"/>
  <c r="AH1161" i="33"/>
  <c r="AI1161" i="33"/>
  <c r="AJ1161" i="33"/>
  <c r="AK1161" i="33"/>
  <c r="X1161" i="33"/>
  <c r="Y1161" i="33"/>
  <c r="AD1161" i="33"/>
  <c r="Z1161" i="33"/>
  <c r="AE1161" i="33"/>
  <c r="AF1161" i="33"/>
  <c r="A1129" i="33"/>
  <c r="C1129" i="33" s="1"/>
  <c r="AM1129" i="33"/>
  <c r="AO1129" i="33"/>
  <c r="AP1129" i="33"/>
  <c r="AQ1129" i="33"/>
  <c r="AR1129" i="33"/>
  <c r="AN1129" i="33"/>
  <c r="AL1129" i="33"/>
  <c r="AG1129" i="33"/>
  <c r="AH1129" i="33"/>
  <c r="AI1129" i="33"/>
  <c r="AJ1129" i="33"/>
  <c r="AK1129" i="33"/>
  <c r="AD1129" i="33"/>
  <c r="AE1129" i="33"/>
  <c r="AF1129" i="33"/>
  <c r="X1129" i="33"/>
  <c r="Y1129" i="33"/>
  <c r="Z1129" i="33"/>
  <c r="A1089" i="33"/>
  <c r="C1089" i="33" s="1"/>
  <c r="AM1089" i="33"/>
  <c r="AO1089" i="33"/>
  <c r="AP1089" i="33"/>
  <c r="AQ1089" i="33"/>
  <c r="AR1089" i="33"/>
  <c r="AN1089" i="33"/>
  <c r="AL1089" i="33"/>
  <c r="AG1089" i="33"/>
  <c r="AH1089" i="33"/>
  <c r="AI1089" i="33"/>
  <c r="AJ1089" i="33"/>
  <c r="AK1089" i="33"/>
  <c r="AF1089" i="33"/>
  <c r="X1089" i="33"/>
  <c r="Y1089" i="33"/>
  <c r="Z1089" i="33"/>
  <c r="AE1089" i="33"/>
  <c r="A1041" i="33"/>
  <c r="C1041" i="33" s="1"/>
  <c r="AM1041" i="33"/>
  <c r="AO1041" i="33"/>
  <c r="AP1041" i="33"/>
  <c r="AQ1041" i="33"/>
  <c r="AR1041" i="33"/>
  <c r="AN1041" i="33"/>
  <c r="AL1041" i="33"/>
  <c r="AG1041" i="33"/>
  <c r="AH1041" i="33"/>
  <c r="AI1041" i="33"/>
  <c r="AJ1041" i="33"/>
  <c r="AK1041" i="33"/>
  <c r="AF1041" i="33"/>
  <c r="X1041" i="33"/>
  <c r="AE1041" i="33"/>
  <c r="Y1041" i="33"/>
  <c r="Z1041" i="33"/>
  <c r="A1009" i="33"/>
  <c r="C1009" i="33" s="1"/>
  <c r="AM1009" i="33"/>
  <c r="AO1009" i="33"/>
  <c r="AP1009" i="33"/>
  <c r="AQ1009" i="33"/>
  <c r="AR1009" i="33"/>
  <c r="AN1009" i="33"/>
  <c r="AL1009" i="33"/>
  <c r="AG1009" i="33"/>
  <c r="AH1009" i="33"/>
  <c r="AI1009" i="33"/>
  <c r="AJ1009" i="33"/>
  <c r="AK1009" i="33"/>
  <c r="X1009" i="33"/>
  <c r="Y1009" i="33"/>
  <c r="Z1009" i="33"/>
  <c r="A969" i="33"/>
  <c r="C969" i="33" s="1"/>
  <c r="AM969" i="33"/>
  <c r="AO969" i="33"/>
  <c r="AP969" i="33"/>
  <c r="AQ969" i="33"/>
  <c r="AR969" i="33"/>
  <c r="AN969" i="33"/>
  <c r="AL969" i="33"/>
  <c r="AG969" i="33"/>
  <c r="AH969" i="33"/>
  <c r="AI969" i="33"/>
  <c r="AJ969" i="33"/>
  <c r="AK969" i="33"/>
  <c r="AF969" i="33"/>
  <c r="AD969" i="33"/>
  <c r="X969" i="33"/>
  <c r="Y969" i="33"/>
  <c r="Z969" i="33"/>
  <c r="AE969" i="33"/>
  <c r="A929" i="33"/>
  <c r="C929" i="33" s="1"/>
  <c r="AP929" i="33"/>
  <c r="AQ929" i="33"/>
  <c r="AR929" i="33"/>
  <c r="AL929" i="33"/>
  <c r="AG929" i="33"/>
  <c r="AH929" i="33"/>
  <c r="AI929" i="33"/>
  <c r="AJ929" i="33"/>
  <c r="AK929" i="33"/>
  <c r="AF929" i="33"/>
  <c r="AD929" i="33"/>
  <c r="X929" i="33"/>
  <c r="Y929" i="33"/>
  <c r="Z929" i="33"/>
  <c r="AE929" i="33"/>
  <c r="A881" i="33"/>
  <c r="C881" i="33" s="1"/>
  <c r="AM881" i="33"/>
  <c r="AO881" i="33"/>
  <c r="AP881" i="33"/>
  <c r="AQ881" i="33"/>
  <c r="AR881" i="33"/>
  <c r="AN881" i="33"/>
  <c r="AL881" i="33"/>
  <c r="AG881" i="33"/>
  <c r="AH881" i="33"/>
  <c r="AI881" i="33"/>
  <c r="AJ881" i="33"/>
  <c r="AK881" i="33"/>
  <c r="AF881" i="33"/>
  <c r="AD881" i="33"/>
  <c r="X881" i="33"/>
  <c r="AE881" i="33"/>
  <c r="Y881" i="33"/>
  <c r="Z881" i="33"/>
  <c r="A841" i="33"/>
  <c r="C841" i="33" s="1"/>
  <c r="AM841" i="33"/>
  <c r="AO841" i="33"/>
  <c r="AP841" i="33"/>
  <c r="AQ841" i="33"/>
  <c r="AR841" i="33"/>
  <c r="AN841" i="33"/>
  <c r="AL841" i="33"/>
  <c r="AG841" i="33"/>
  <c r="AH841" i="33"/>
  <c r="AI841" i="33"/>
  <c r="AJ841" i="33"/>
  <c r="AK841" i="33"/>
  <c r="AF841" i="33"/>
  <c r="AD841" i="33"/>
  <c r="X841" i="33"/>
  <c r="Y841" i="33"/>
  <c r="Z841" i="33"/>
  <c r="AE841" i="33"/>
  <c r="A785" i="33"/>
  <c r="C785" i="33" s="1"/>
  <c r="AM785" i="33"/>
  <c r="AO785" i="33"/>
  <c r="AP785" i="33"/>
  <c r="AQ785" i="33"/>
  <c r="AR785" i="33"/>
  <c r="AN785" i="33"/>
  <c r="AL785" i="33"/>
  <c r="AG785" i="33"/>
  <c r="AH785" i="33"/>
  <c r="AI785" i="33"/>
  <c r="AJ785" i="33"/>
  <c r="AK785" i="33"/>
  <c r="AF785" i="33"/>
  <c r="AD785" i="33"/>
  <c r="X785" i="33"/>
  <c r="AE785" i="33"/>
  <c r="Y785" i="33"/>
  <c r="Z785" i="33"/>
  <c r="A745" i="33"/>
  <c r="C745" i="33" s="1"/>
  <c r="AM745" i="33"/>
  <c r="AO745" i="33"/>
  <c r="AP745" i="33"/>
  <c r="AQ745" i="33"/>
  <c r="AR745" i="33"/>
  <c r="AN745" i="33"/>
  <c r="AL745" i="33"/>
  <c r="AG745" i="33"/>
  <c r="AH745" i="33"/>
  <c r="AI745" i="33"/>
  <c r="AJ745" i="33"/>
  <c r="AK745" i="33"/>
  <c r="AF745" i="33"/>
  <c r="AD745" i="33"/>
  <c r="X745" i="33"/>
  <c r="Y745" i="33"/>
  <c r="Z745" i="33"/>
  <c r="AE745" i="33"/>
  <c r="A697" i="33"/>
  <c r="C697" i="33" s="1"/>
  <c r="AM697" i="33"/>
  <c r="AO697" i="33"/>
  <c r="AP697" i="33"/>
  <c r="AQ697" i="33"/>
  <c r="AR697" i="33"/>
  <c r="AN697" i="33"/>
  <c r="AL697" i="33"/>
  <c r="AG697" i="33"/>
  <c r="AH697" i="33"/>
  <c r="AI697" i="33"/>
  <c r="AJ697" i="33"/>
  <c r="AK697" i="33"/>
  <c r="AF697" i="33"/>
  <c r="AD697" i="33"/>
  <c r="AE697" i="33"/>
  <c r="X697" i="33"/>
  <c r="Y697" i="33"/>
  <c r="Z697" i="33"/>
  <c r="A641" i="33"/>
  <c r="C641" i="33" s="1"/>
  <c r="AM641" i="33"/>
  <c r="AO641" i="33"/>
  <c r="AP641" i="33"/>
  <c r="AQ641" i="33"/>
  <c r="AR641" i="33"/>
  <c r="AN641" i="33"/>
  <c r="AL641" i="33"/>
  <c r="AG641" i="33"/>
  <c r="AH641" i="33"/>
  <c r="AI641" i="33"/>
  <c r="AJ641" i="33"/>
  <c r="AK641" i="33"/>
  <c r="AF641" i="33"/>
  <c r="AD641" i="33"/>
  <c r="X641" i="33"/>
  <c r="Y641" i="33"/>
  <c r="Z641" i="33"/>
  <c r="AE641" i="33"/>
  <c r="A593" i="33"/>
  <c r="C593" i="33" s="1"/>
  <c r="AM593" i="33"/>
  <c r="AO593" i="33"/>
  <c r="AP593" i="33"/>
  <c r="AQ593" i="33"/>
  <c r="AR593" i="33"/>
  <c r="AN593" i="33"/>
  <c r="AL593" i="33"/>
  <c r="AG593" i="33"/>
  <c r="AH593" i="33"/>
  <c r="AI593" i="33"/>
  <c r="AJ593" i="33"/>
  <c r="AK593" i="33"/>
  <c r="AF593" i="33"/>
  <c r="AD593" i="33"/>
  <c r="X593" i="33"/>
  <c r="AE593" i="33"/>
  <c r="Y593" i="33"/>
  <c r="Z593" i="33"/>
  <c r="A529" i="33"/>
  <c r="C529" i="33" s="1"/>
  <c r="AM529" i="33"/>
  <c r="AO529" i="33"/>
  <c r="AP529" i="33"/>
  <c r="AQ529" i="33"/>
  <c r="AR529" i="33"/>
  <c r="AN529" i="33"/>
  <c r="AL529" i="33"/>
  <c r="AG529" i="33"/>
  <c r="AH529" i="33"/>
  <c r="AI529" i="33"/>
  <c r="AJ529" i="33"/>
  <c r="AK529" i="33"/>
  <c r="AF529" i="33"/>
  <c r="AD529" i="33"/>
  <c r="X529" i="33"/>
  <c r="AE529" i="33"/>
  <c r="Y529" i="33"/>
  <c r="Z529" i="33"/>
  <c r="A457" i="33"/>
  <c r="C457" i="33" s="1"/>
  <c r="AM457" i="33"/>
  <c r="AO457" i="33"/>
  <c r="AP457" i="33"/>
  <c r="AQ457" i="33"/>
  <c r="AR457" i="33"/>
  <c r="AN457" i="33"/>
  <c r="AL457" i="33"/>
  <c r="AG457" i="33"/>
  <c r="AH457" i="33"/>
  <c r="AI457" i="33"/>
  <c r="AJ457" i="33"/>
  <c r="AK457" i="33"/>
  <c r="AF457" i="33"/>
  <c r="AD457" i="33"/>
  <c r="X457" i="33"/>
  <c r="Y457" i="33"/>
  <c r="Z457" i="33"/>
  <c r="AE457" i="33"/>
  <c r="A409" i="33"/>
  <c r="C409" i="33" s="1"/>
  <c r="AO409" i="33"/>
  <c r="AP409" i="33"/>
  <c r="AR409" i="33"/>
  <c r="AN409" i="33"/>
  <c r="AM409" i="33"/>
  <c r="AQ409" i="33"/>
  <c r="AL409" i="33"/>
  <c r="AG409" i="33"/>
  <c r="AH409" i="33"/>
  <c r="AI409" i="33"/>
  <c r="AJ409" i="33"/>
  <c r="AK409" i="33"/>
  <c r="AF409" i="33"/>
  <c r="AD409" i="33"/>
  <c r="AE409" i="33"/>
  <c r="X409" i="33"/>
  <c r="Y409" i="33"/>
  <c r="Z409" i="33"/>
  <c r="A369" i="33"/>
  <c r="C369" i="33" s="1"/>
  <c r="AO369" i="33"/>
  <c r="AP369" i="33"/>
  <c r="AR369" i="33"/>
  <c r="AN369" i="33"/>
  <c r="AM369" i="33"/>
  <c r="AQ369" i="33"/>
  <c r="AL369" i="33"/>
  <c r="AG369" i="33"/>
  <c r="AH369" i="33"/>
  <c r="AI369" i="33"/>
  <c r="AJ369" i="33"/>
  <c r="AK369" i="33"/>
  <c r="AF369" i="33"/>
  <c r="AD369" i="33"/>
  <c r="X369" i="33"/>
  <c r="AE369" i="33"/>
  <c r="Y369" i="33"/>
  <c r="Z369" i="33"/>
  <c r="A329" i="33"/>
  <c r="C329" i="33" s="1"/>
  <c r="AO329" i="33"/>
  <c r="AP329" i="33"/>
  <c r="AR329" i="33"/>
  <c r="AN329" i="33"/>
  <c r="AM329" i="33"/>
  <c r="AQ329" i="33"/>
  <c r="AH329" i="33"/>
  <c r="AJ329" i="33"/>
  <c r="AK329" i="33"/>
  <c r="AL329" i="33"/>
  <c r="AI329" i="33"/>
  <c r="AG329" i="33"/>
  <c r="AF329" i="33"/>
  <c r="AD329" i="33"/>
  <c r="X329" i="33"/>
  <c r="Y329" i="33"/>
  <c r="Z329" i="33"/>
  <c r="AE329" i="33"/>
  <c r="A265" i="33"/>
  <c r="C265" i="33" s="1"/>
  <c r="AO265" i="33"/>
  <c r="AP265" i="33"/>
  <c r="AR265" i="33"/>
  <c r="AN265" i="33"/>
  <c r="AM265" i="33"/>
  <c r="AQ265" i="33"/>
  <c r="AH265" i="33"/>
  <c r="AJ265" i="33"/>
  <c r="AK265" i="33"/>
  <c r="AL265" i="33"/>
  <c r="AI265" i="33"/>
  <c r="AG265" i="33"/>
  <c r="AF265" i="33"/>
  <c r="AD265" i="33"/>
  <c r="X265" i="33"/>
  <c r="Y265" i="33"/>
  <c r="Z265" i="33"/>
  <c r="AE265" i="33"/>
  <c r="A201" i="33"/>
  <c r="C201" i="33" s="1"/>
  <c r="AO201" i="33"/>
  <c r="AP201" i="33"/>
  <c r="AR201" i="33"/>
  <c r="AN201" i="33"/>
  <c r="AM201" i="33"/>
  <c r="AQ201" i="33"/>
  <c r="AH201" i="33"/>
  <c r="AJ201" i="33"/>
  <c r="AK201" i="33"/>
  <c r="AL201" i="33"/>
  <c r="AG201" i="33"/>
  <c r="AI201" i="33"/>
  <c r="AF201" i="33"/>
  <c r="AD201" i="33"/>
  <c r="X201" i="33"/>
  <c r="Y201" i="33"/>
  <c r="Z201" i="33"/>
  <c r="AE201" i="33"/>
  <c r="A161" i="33"/>
  <c r="C161" i="33" s="1"/>
  <c r="AO161" i="33"/>
  <c r="AP161" i="33"/>
  <c r="AR161" i="33"/>
  <c r="AN161" i="33"/>
  <c r="AM161" i="33"/>
  <c r="AQ161" i="33"/>
  <c r="AH161" i="33"/>
  <c r="AI161" i="33"/>
  <c r="AJ161" i="33"/>
  <c r="AK161" i="33"/>
  <c r="AL161" i="33"/>
  <c r="AG161" i="33"/>
  <c r="AF161" i="33"/>
  <c r="AD161" i="33"/>
  <c r="X161" i="33"/>
  <c r="Y161" i="33"/>
  <c r="Z161" i="33"/>
  <c r="AE161" i="33"/>
  <c r="A113" i="33"/>
  <c r="C113" i="33" s="1"/>
  <c r="AO113" i="33"/>
  <c r="AP113" i="33"/>
  <c r="AR113" i="33"/>
  <c r="AN113" i="33"/>
  <c r="AM113" i="33"/>
  <c r="AQ113" i="33"/>
  <c r="AH113" i="33"/>
  <c r="AI113" i="33"/>
  <c r="AJ113" i="33"/>
  <c r="AK113" i="33"/>
  <c r="AL113" i="33"/>
  <c r="AG113" i="33"/>
  <c r="AF113" i="33"/>
  <c r="AD113" i="33"/>
  <c r="X113" i="33"/>
  <c r="AE113" i="33"/>
  <c r="Y113" i="33"/>
  <c r="Z113" i="33"/>
  <c r="A73" i="33"/>
  <c r="C73" i="33" s="1"/>
  <c r="AO73" i="33"/>
  <c r="AP73" i="33"/>
  <c r="AR73" i="33"/>
  <c r="AN73" i="33"/>
  <c r="AM73" i="33"/>
  <c r="AQ73" i="33"/>
  <c r="AH73" i="33"/>
  <c r="AI73" i="33"/>
  <c r="AJ73" i="33"/>
  <c r="AK73" i="33"/>
  <c r="AL73" i="33"/>
  <c r="AG73" i="33"/>
  <c r="AF73" i="33"/>
  <c r="AD73" i="33"/>
  <c r="X73" i="33"/>
  <c r="Y73" i="33"/>
  <c r="Z73" i="33"/>
  <c r="AE73" i="33"/>
  <c r="A33" i="33"/>
  <c r="C33" i="33" s="1"/>
  <c r="AO33" i="33"/>
  <c r="AP33" i="33"/>
  <c r="AQ33" i="33"/>
  <c r="AR33" i="33"/>
  <c r="AN33" i="33"/>
  <c r="AM33" i="33"/>
  <c r="AH33" i="33"/>
  <c r="AI33" i="33"/>
  <c r="AJ33" i="33"/>
  <c r="AK33" i="33"/>
  <c r="AL33" i="33"/>
  <c r="AG33" i="33"/>
  <c r="AF33" i="33"/>
  <c r="AD33" i="33"/>
  <c r="X33" i="33"/>
  <c r="Y33" i="33"/>
  <c r="Z33" i="33"/>
  <c r="AE33" i="33"/>
  <c r="A2444" i="33"/>
  <c r="C2444" i="33" s="1"/>
  <c r="AP2444" i="33"/>
  <c r="AQ2444" i="33"/>
  <c r="AR2444" i="33"/>
  <c r="AM2444" i="33"/>
  <c r="AN2444" i="33"/>
  <c r="AO2444" i="33"/>
  <c r="AH2444" i="33"/>
  <c r="AI2444" i="33"/>
  <c r="AJ2444" i="33"/>
  <c r="AK2444" i="33"/>
  <c r="AL2444" i="33"/>
  <c r="AF2444" i="33"/>
  <c r="AG2444" i="33"/>
  <c r="AD2444" i="33"/>
  <c r="AE2444" i="33"/>
  <c r="L2388" i="33"/>
  <c r="AP2388" i="33"/>
  <c r="AQ2388" i="33"/>
  <c r="AR2388" i="33"/>
  <c r="AM2388" i="33"/>
  <c r="AN2388" i="33"/>
  <c r="AO2388" i="33"/>
  <c r="AH2388" i="33"/>
  <c r="AI2388" i="33"/>
  <c r="AJ2388" i="33"/>
  <c r="AK2388" i="33"/>
  <c r="AL2388" i="33"/>
  <c r="AF2388" i="33"/>
  <c r="AG2388" i="33"/>
  <c r="AD2388" i="33"/>
  <c r="AE2388" i="33"/>
  <c r="A2332" i="33"/>
  <c r="C2332" i="33" s="1"/>
  <c r="AP2332" i="33"/>
  <c r="AQ2332" i="33"/>
  <c r="AR2332" i="33"/>
  <c r="AM2332" i="33"/>
  <c r="AN2332" i="33"/>
  <c r="AO2332" i="33"/>
  <c r="AH2332" i="33"/>
  <c r="AI2332" i="33"/>
  <c r="AJ2332" i="33"/>
  <c r="AK2332" i="33"/>
  <c r="AL2332" i="33"/>
  <c r="AF2332" i="33"/>
  <c r="AG2332" i="33"/>
  <c r="AD2332" i="33"/>
  <c r="AE2332" i="33"/>
  <c r="L2260" i="33"/>
  <c r="AO2260" i="33"/>
  <c r="AP2260" i="33"/>
  <c r="AQ2260" i="33"/>
  <c r="AR2260" i="33"/>
  <c r="AM2260" i="33"/>
  <c r="AN2260" i="33"/>
  <c r="AH2260" i="33"/>
  <c r="AI2260" i="33"/>
  <c r="AJ2260" i="33"/>
  <c r="AK2260" i="33"/>
  <c r="AL2260" i="33"/>
  <c r="AF2260" i="33"/>
  <c r="AG2260" i="33"/>
  <c r="AD2260" i="33"/>
  <c r="AE2260" i="33"/>
  <c r="L2196" i="33"/>
  <c r="AO2196" i="33"/>
  <c r="AP2196" i="33"/>
  <c r="AQ2196" i="33"/>
  <c r="AR2196" i="33"/>
  <c r="AM2196" i="33"/>
  <c r="AN2196" i="33"/>
  <c r="AH2196" i="33"/>
  <c r="AI2196" i="33"/>
  <c r="AJ2196" i="33"/>
  <c r="AK2196" i="33"/>
  <c r="AL2196" i="33"/>
  <c r="AF2196" i="33"/>
  <c r="AG2196" i="33"/>
  <c r="AD2196" i="33"/>
  <c r="AE2196" i="33"/>
  <c r="L2132" i="33"/>
  <c r="AO2132" i="33"/>
  <c r="AP2132" i="33"/>
  <c r="AQ2132" i="33"/>
  <c r="AR2132" i="33"/>
  <c r="AM2132" i="33"/>
  <c r="AN2132" i="33"/>
  <c r="AH2132" i="33"/>
  <c r="AI2132" i="33"/>
  <c r="AJ2132" i="33"/>
  <c r="AK2132" i="33"/>
  <c r="AL2132" i="33"/>
  <c r="AF2132" i="33"/>
  <c r="AG2132" i="33"/>
  <c r="AD2132" i="33"/>
  <c r="AE2132" i="33"/>
  <c r="L2068" i="33"/>
  <c r="AO2068" i="33"/>
  <c r="AP2068" i="33"/>
  <c r="AQ2068" i="33"/>
  <c r="AR2068" i="33"/>
  <c r="AM2068" i="33"/>
  <c r="AN2068" i="33"/>
  <c r="AH2068" i="33"/>
  <c r="AI2068" i="33"/>
  <c r="AJ2068" i="33"/>
  <c r="AK2068" i="33"/>
  <c r="AL2068" i="33"/>
  <c r="AG2068" i="33"/>
  <c r="AF2068" i="33"/>
  <c r="X2068" i="33"/>
  <c r="Y2068" i="33"/>
  <c r="AD2068" i="33"/>
  <c r="AE2068" i="33"/>
  <c r="A2012" i="33"/>
  <c r="C2012" i="33" s="1"/>
  <c r="AO2012" i="33"/>
  <c r="AP2012" i="33"/>
  <c r="AQ2012" i="33"/>
  <c r="AR2012" i="33"/>
  <c r="AM2012" i="33"/>
  <c r="AN2012" i="33"/>
  <c r="AH2012" i="33"/>
  <c r="AI2012" i="33"/>
  <c r="AJ2012" i="33"/>
  <c r="AK2012" i="33"/>
  <c r="AL2012" i="33"/>
  <c r="AG2012" i="33"/>
  <c r="AF2012" i="33"/>
  <c r="X2012" i="33"/>
  <c r="Y2012" i="33"/>
  <c r="AD2012" i="33"/>
  <c r="AE2012" i="33"/>
  <c r="A1956" i="33"/>
  <c r="C1956" i="33" s="1"/>
  <c r="AQ1956" i="33"/>
  <c r="AR1956" i="33"/>
  <c r="AM1956" i="33"/>
  <c r="AP1956" i="33"/>
  <c r="AN1956" i="33"/>
  <c r="AO1956" i="33"/>
  <c r="AH1956" i="33"/>
  <c r="AI1956" i="33"/>
  <c r="AJ1956" i="33"/>
  <c r="AK1956" i="33"/>
  <c r="AL1956" i="33"/>
  <c r="AG1956" i="33"/>
  <c r="AF1956" i="33"/>
  <c r="X1956" i="33"/>
  <c r="Y1956" i="33"/>
  <c r="AD1956" i="33"/>
  <c r="AE1956" i="33"/>
  <c r="L1908" i="33"/>
  <c r="AQ1908" i="33"/>
  <c r="AR1908" i="33"/>
  <c r="AM1908" i="33"/>
  <c r="AP1908" i="33"/>
  <c r="AN1908" i="33"/>
  <c r="AO1908" i="33"/>
  <c r="AJ1908" i="33"/>
  <c r="AG1908" i="33"/>
  <c r="AH1908" i="33"/>
  <c r="AI1908" i="33"/>
  <c r="AK1908" i="33"/>
  <c r="AL1908" i="33"/>
  <c r="AF1908" i="33"/>
  <c r="X1908" i="33"/>
  <c r="Y1908" i="33"/>
  <c r="AD1908" i="33"/>
  <c r="AE1908" i="33"/>
  <c r="A1860" i="33"/>
  <c r="C1860" i="33" s="1"/>
  <c r="AQ1860" i="33"/>
  <c r="AR1860" i="33"/>
  <c r="AM1860" i="33"/>
  <c r="AP1860" i="33"/>
  <c r="AN1860" i="33"/>
  <c r="AO1860" i="33"/>
  <c r="AJ1860" i="33"/>
  <c r="AG1860" i="33"/>
  <c r="AH1860" i="33"/>
  <c r="AI1860" i="33"/>
  <c r="AK1860" i="33"/>
  <c r="AL1860" i="33"/>
  <c r="AF1860" i="33"/>
  <c r="X1860" i="33"/>
  <c r="Y1860" i="33"/>
  <c r="AD1860" i="33"/>
  <c r="AE1860" i="33"/>
  <c r="A1804" i="33"/>
  <c r="C1804" i="33" s="1"/>
  <c r="AQ1804" i="33"/>
  <c r="AR1804" i="33"/>
  <c r="AM1804" i="33"/>
  <c r="AP1804" i="33"/>
  <c r="AO1804" i="33"/>
  <c r="AJ1804" i="33"/>
  <c r="AN1804" i="33"/>
  <c r="AG1804" i="33"/>
  <c r="AH1804" i="33"/>
  <c r="AI1804" i="33"/>
  <c r="AK1804" i="33"/>
  <c r="AL1804" i="33"/>
  <c r="AF1804" i="33"/>
  <c r="X1804" i="33"/>
  <c r="Y1804" i="33"/>
  <c r="AD1804" i="33"/>
  <c r="AE1804" i="33"/>
  <c r="A1756" i="33"/>
  <c r="C1756" i="33" s="1"/>
  <c r="AQ1756" i="33"/>
  <c r="AR1756" i="33"/>
  <c r="AM1756" i="33"/>
  <c r="AP1756" i="33"/>
  <c r="AN1756" i="33"/>
  <c r="AO1756" i="33"/>
  <c r="AJ1756" i="33"/>
  <c r="AG1756" i="33"/>
  <c r="AH1756" i="33"/>
  <c r="AI1756" i="33"/>
  <c r="AK1756" i="33"/>
  <c r="AL1756" i="33"/>
  <c r="AF1756" i="33"/>
  <c r="X1756" i="33"/>
  <c r="Y1756" i="33"/>
  <c r="AD1756" i="33"/>
  <c r="AE1756" i="33"/>
  <c r="L1716" i="33"/>
  <c r="AQ1716" i="33"/>
  <c r="AR1716" i="33"/>
  <c r="AM1716" i="33"/>
  <c r="AP1716" i="33"/>
  <c r="AN1716" i="33"/>
  <c r="AO1716" i="33"/>
  <c r="AJ1716" i="33"/>
  <c r="AK1716" i="33"/>
  <c r="AG1716" i="33"/>
  <c r="AH1716" i="33"/>
  <c r="AI1716" i="33"/>
  <c r="AL1716" i="33"/>
  <c r="AF1716" i="33"/>
  <c r="X1716" i="33"/>
  <c r="Y1716" i="33"/>
  <c r="AD1716" i="33"/>
  <c r="AE1716" i="33"/>
  <c r="A1692" i="33"/>
  <c r="C1692" i="33" s="1"/>
  <c r="AQ1692" i="33"/>
  <c r="AR1692" i="33"/>
  <c r="AM1692" i="33"/>
  <c r="AP1692" i="33"/>
  <c r="AN1692" i="33"/>
  <c r="AO1692" i="33"/>
  <c r="AJ1692" i="33"/>
  <c r="AK1692" i="33"/>
  <c r="AG1692" i="33"/>
  <c r="AH1692" i="33"/>
  <c r="AI1692" i="33"/>
  <c r="AL1692" i="33"/>
  <c r="AF1692" i="33"/>
  <c r="X1692" i="33"/>
  <c r="Y1692" i="33"/>
  <c r="AD1692" i="33"/>
  <c r="AE1692" i="33"/>
  <c r="A1644" i="33"/>
  <c r="C1644" i="33" s="1"/>
  <c r="AQ1644" i="33"/>
  <c r="AR1644" i="33"/>
  <c r="AM1644" i="33"/>
  <c r="AP1644" i="33"/>
  <c r="AN1644" i="33"/>
  <c r="AO1644" i="33"/>
  <c r="AJ1644" i="33"/>
  <c r="AK1644" i="33"/>
  <c r="AG1644" i="33"/>
  <c r="AH1644" i="33"/>
  <c r="AI1644" i="33"/>
  <c r="AL1644" i="33"/>
  <c r="AF1644" i="33"/>
  <c r="V1644" i="33"/>
  <c r="AA1644" i="33"/>
  <c r="W1644" i="33"/>
  <c r="AB1644" i="33"/>
  <c r="X1644" i="33"/>
  <c r="AC1644" i="33"/>
  <c r="Y1644" i="33"/>
  <c r="AD1644" i="33"/>
  <c r="AE1644" i="33"/>
  <c r="A1596" i="33"/>
  <c r="C1596" i="33" s="1"/>
  <c r="AQ1596" i="33"/>
  <c r="AR1596" i="33"/>
  <c r="AM1596" i="33"/>
  <c r="AP1596" i="33"/>
  <c r="AN1596" i="33"/>
  <c r="AO1596" i="33"/>
  <c r="AJ1596" i="33"/>
  <c r="AK1596" i="33"/>
  <c r="AG1596" i="33"/>
  <c r="AH1596" i="33"/>
  <c r="AI1596" i="33"/>
  <c r="AL1596" i="33"/>
  <c r="AF1596" i="33"/>
  <c r="X1596" i="33"/>
  <c r="Y1596" i="33"/>
  <c r="AD1596" i="33"/>
  <c r="AE1596" i="33"/>
  <c r="A1532" i="33"/>
  <c r="C1532" i="33" s="1"/>
  <c r="AQ1532" i="33"/>
  <c r="AR1532" i="33"/>
  <c r="AM1532" i="33"/>
  <c r="AO1532" i="33"/>
  <c r="AP1532" i="33"/>
  <c r="AJ1532" i="33"/>
  <c r="AK1532" i="33"/>
  <c r="AN1532" i="33"/>
  <c r="AG1532" i="33"/>
  <c r="AH1532" i="33"/>
  <c r="AI1532" i="33"/>
  <c r="AL1532" i="33"/>
  <c r="AF1532" i="33"/>
  <c r="X1532" i="33"/>
  <c r="Y1532" i="33"/>
  <c r="AD1532" i="33"/>
  <c r="AE1532" i="33"/>
  <c r="A1460" i="33"/>
  <c r="C1460" i="33" s="1"/>
  <c r="AQ1460" i="33"/>
  <c r="AR1460" i="33"/>
  <c r="AM1460" i="33"/>
  <c r="AO1460" i="33"/>
  <c r="AP1460" i="33"/>
  <c r="AN1460" i="33"/>
  <c r="AJ1460" i="33"/>
  <c r="AK1460" i="33"/>
  <c r="AL1460" i="33"/>
  <c r="AF1460" i="33"/>
  <c r="Y1460" i="33"/>
  <c r="AD1460" i="33"/>
  <c r="AE1460" i="33"/>
  <c r="A1364" i="33"/>
  <c r="C1364" i="33" s="1"/>
  <c r="AQ1364" i="33"/>
  <c r="AR1364" i="33"/>
  <c r="AM1364" i="33"/>
  <c r="AO1364" i="33"/>
  <c r="AP1364" i="33"/>
  <c r="AN1364" i="33"/>
  <c r="AJ1364" i="33"/>
  <c r="AK1364" i="33"/>
  <c r="AG1364" i="33"/>
  <c r="AH1364" i="33"/>
  <c r="AI1364" i="33"/>
  <c r="AL1364" i="33"/>
  <c r="AF1364" i="33"/>
  <c r="Y1364" i="33"/>
  <c r="AD1364" i="33"/>
  <c r="AE1364" i="33"/>
  <c r="A1260" i="33"/>
  <c r="C1260" i="33" s="1"/>
  <c r="AN1260" i="33"/>
  <c r="AP1260" i="33"/>
  <c r="AM1260" i="33"/>
  <c r="AO1260" i="33"/>
  <c r="AQ1260" i="33"/>
  <c r="AR1260" i="33"/>
  <c r="AJ1260" i="33"/>
  <c r="AK1260" i="33"/>
  <c r="AG1260" i="33"/>
  <c r="AH1260" i="33"/>
  <c r="AI1260" i="33"/>
  <c r="AL1260" i="33"/>
  <c r="AF1260" i="33"/>
  <c r="X1260" i="33"/>
  <c r="Y1260" i="33"/>
  <c r="AD1260" i="33"/>
  <c r="AE1260" i="33"/>
  <c r="AM1144" i="33"/>
  <c r="AN1144" i="33"/>
  <c r="AO1144" i="33"/>
  <c r="AP1144" i="33"/>
  <c r="AR1144" i="33"/>
  <c r="AQ1144" i="33"/>
  <c r="AJ1144" i="33"/>
  <c r="AK1144" i="33"/>
  <c r="AG1144" i="33"/>
  <c r="AH1144" i="33"/>
  <c r="AI1144" i="33"/>
  <c r="AE1144" i="33"/>
  <c r="AF1144" i="33"/>
  <c r="AL1144" i="33"/>
  <c r="X1144" i="33"/>
  <c r="Y1144" i="33"/>
  <c r="AD1144" i="33"/>
  <c r="AM1104" i="33"/>
  <c r="AN1104" i="33"/>
  <c r="AO1104" i="33"/>
  <c r="AP1104" i="33"/>
  <c r="AR1104" i="33"/>
  <c r="AQ1104" i="33"/>
  <c r="AJ1104" i="33"/>
  <c r="AK1104" i="33"/>
  <c r="AG1104" i="33"/>
  <c r="AH1104" i="33"/>
  <c r="AI1104" i="33"/>
  <c r="AL1104" i="33"/>
  <c r="AE1104" i="33"/>
  <c r="AF1104" i="33"/>
  <c r="AD1104" i="33"/>
  <c r="X1104" i="33"/>
  <c r="Y1104" i="33"/>
  <c r="AM1056" i="33"/>
  <c r="AN1056" i="33"/>
  <c r="AO1056" i="33"/>
  <c r="AP1056" i="33"/>
  <c r="AR1056" i="33"/>
  <c r="AQ1056" i="33"/>
  <c r="AJ1056" i="33"/>
  <c r="AK1056" i="33"/>
  <c r="AG1056" i="33"/>
  <c r="AH1056" i="33"/>
  <c r="AI1056" i="33"/>
  <c r="AE1056" i="33"/>
  <c r="AF1056" i="33"/>
  <c r="AL1056" i="33"/>
  <c r="X1056" i="33"/>
  <c r="Y1056" i="33"/>
  <c r="AM1000" i="33"/>
  <c r="AN1000" i="33"/>
  <c r="AO1000" i="33"/>
  <c r="AP1000" i="33"/>
  <c r="AR1000" i="33"/>
  <c r="AQ1000" i="33"/>
  <c r="AJ1000" i="33"/>
  <c r="AK1000" i="33"/>
  <c r="AL1000" i="33"/>
  <c r="AG1000" i="33"/>
  <c r="AH1000" i="33"/>
  <c r="AI1000" i="33"/>
  <c r="AE1000" i="33"/>
  <c r="AF1000" i="33"/>
  <c r="X1000" i="33"/>
  <c r="Y1000" i="33"/>
  <c r="AP936" i="33"/>
  <c r="AR936" i="33"/>
  <c r="AQ936" i="33"/>
  <c r="AJ936" i="33"/>
  <c r="AK936" i="33"/>
  <c r="AL936" i="33"/>
  <c r="AG936" i="33"/>
  <c r="AH936" i="33"/>
  <c r="AI936" i="33"/>
  <c r="AD936" i="33"/>
  <c r="AE936" i="33"/>
  <c r="AF936" i="33"/>
  <c r="X936" i="33"/>
  <c r="Y936" i="33"/>
  <c r="A1183" i="33"/>
  <c r="C1183" i="33" s="1"/>
  <c r="AQ1183" i="33"/>
  <c r="AM1183" i="33"/>
  <c r="AN1183" i="33"/>
  <c r="AP1183" i="33"/>
  <c r="AR1183" i="33"/>
  <c r="AO1183" i="33"/>
  <c r="AH1183" i="33"/>
  <c r="AI1183" i="33"/>
  <c r="AK1183" i="33"/>
  <c r="AL1183" i="33"/>
  <c r="AG1183" i="33"/>
  <c r="AJ1183" i="33"/>
  <c r="AD1183" i="33"/>
  <c r="Z1183" i="33"/>
  <c r="AE1183" i="33"/>
  <c r="AF1183" i="33"/>
  <c r="Y1183" i="33"/>
  <c r="A1175" i="33"/>
  <c r="C1175" i="33" s="1"/>
  <c r="AQ1175" i="33"/>
  <c r="AM1175" i="33"/>
  <c r="AN1175" i="33"/>
  <c r="AP1175" i="33"/>
  <c r="AR1175" i="33"/>
  <c r="AH1175" i="33"/>
  <c r="AO1175" i="33"/>
  <c r="AI1175" i="33"/>
  <c r="AK1175" i="33"/>
  <c r="AL1175" i="33"/>
  <c r="AG1175" i="33"/>
  <c r="AJ1175" i="33"/>
  <c r="AD1175" i="33"/>
  <c r="Z1175" i="33"/>
  <c r="AE1175" i="33"/>
  <c r="AF1175" i="33"/>
  <c r="Y1175" i="33"/>
  <c r="A1167" i="33"/>
  <c r="C1167" i="33" s="1"/>
  <c r="AQ1167" i="33"/>
  <c r="AM1167" i="33"/>
  <c r="AN1167" i="33"/>
  <c r="AO1167" i="33"/>
  <c r="AP1167" i="33"/>
  <c r="AR1167" i="33"/>
  <c r="AH1167" i="33"/>
  <c r="AI1167" i="33"/>
  <c r="AK1167" i="33"/>
  <c r="AL1167" i="33"/>
  <c r="AG1167" i="33"/>
  <c r="AJ1167" i="33"/>
  <c r="AD1167" i="33"/>
  <c r="Z1167" i="33"/>
  <c r="AE1167" i="33"/>
  <c r="AF1167" i="33"/>
  <c r="Y1167" i="33"/>
  <c r="A1159" i="33"/>
  <c r="C1159" i="33" s="1"/>
  <c r="AQ1159" i="33"/>
  <c r="AM1159" i="33"/>
  <c r="AN1159" i="33"/>
  <c r="AO1159" i="33"/>
  <c r="AP1159" i="33"/>
  <c r="AR1159" i="33"/>
  <c r="AH1159" i="33"/>
  <c r="AI1159" i="33"/>
  <c r="AK1159" i="33"/>
  <c r="AL1159" i="33"/>
  <c r="AG1159" i="33"/>
  <c r="AJ1159" i="33"/>
  <c r="AD1159" i="33"/>
  <c r="Z1159" i="33"/>
  <c r="AE1159" i="33"/>
  <c r="AF1159" i="33"/>
  <c r="Y1159" i="33"/>
  <c r="A1151" i="33"/>
  <c r="C1151" i="33" s="1"/>
  <c r="AQ1151" i="33"/>
  <c r="AM1151" i="33"/>
  <c r="AN1151" i="33"/>
  <c r="AP1151" i="33"/>
  <c r="AR1151" i="33"/>
  <c r="AO1151" i="33"/>
  <c r="AH1151" i="33"/>
  <c r="AI1151" i="33"/>
  <c r="AK1151" i="33"/>
  <c r="AL1151" i="33"/>
  <c r="AG1151" i="33"/>
  <c r="AJ1151" i="33"/>
  <c r="AD1151" i="33"/>
  <c r="Z1151" i="33"/>
  <c r="AE1151" i="33"/>
  <c r="AF1151" i="33"/>
  <c r="Y1151" i="33"/>
  <c r="A1143" i="33"/>
  <c r="C1143" i="33" s="1"/>
  <c r="AQ1143" i="33"/>
  <c r="AM1143" i="33"/>
  <c r="AN1143" i="33"/>
  <c r="AP1143" i="33"/>
  <c r="AO1143" i="33"/>
  <c r="AR1143" i="33"/>
  <c r="AH1143" i="33"/>
  <c r="AI1143" i="33"/>
  <c r="AK1143" i="33"/>
  <c r="AL1143" i="33"/>
  <c r="AG1143" i="33"/>
  <c r="AD1143" i="33"/>
  <c r="AE1143" i="33"/>
  <c r="AF1143" i="33"/>
  <c r="AJ1143" i="33"/>
  <c r="Z1143" i="33"/>
  <c r="Y1143" i="33"/>
  <c r="A1135" i="33"/>
  <c r="C1135" i="33" s="1"/>
  <c r="AQ1135" i="33"/>
  <c r="AM1135" i="33"/>
  <c r="AN1135" i="33"/>
  <c r="AP1135" i="33"/>
  <c r="AR1135" i="33"/>
  <c r="AO1135" i="33"/>
  <c r="AH1135" i="33"/>
  <c r="AI1135" i="33"/>
  <c r="AK1135" i="33"/>
  <c r="AL1135" i="33"/>
  <c r="AG1135" i="33"/>
  <c r="AJ1135" i="33"/>
  <c r="AD1135" i="33"/>
  <c r="AE1135" i="33"/>
  <c r="AF1135" i="33"/>
  <c r="Z1135" i="33"/>
  <c r="Y1135" i="33"/>
  <c r="A1127" i="33"/>
  <c r="C1127" i="33" s="1"/>
  <c r="AQ1127" i="33"/>
  <c r="AM1127" i="33"/>
  <c r="AN1127" i="33"/>
  <c r="AP1127" i="33"/>
  <c r="AO1127" i="33"/>
  <c r="AR1127" i="33"/>
  <c r="AH1127" i="33"/>
  <c r="AI1127" i="33"/>
  <c r="AK1127" i="33"/>
  <c r="AL1127" i="33"/>
  <c r="AG1127" i="33"/>
  <c r="AJ1127" i="33"/>
  <c r="AD1127" i="33"/>
  <c r="AE1127" i="33"/>
  <c r="AF1127" i="33"/>
  <c r="Z1127" i="33"/>
  <c r="Y1127" i="33"/>
  <c r="A1119" i="33"/>
  <c r="C1119" i="33" s="1"/>
  <c r="AQ1119" i="33"/>
  <c r="AM1119" i="33"/>
  <c r="AN1119" i="33"/>
  <c r="AP1119" i="33"/>
  <c r="AR1119" i="33"/>
  <c r="AO1119" i="33"/>
  <c r="AH1119" i="33"/>
  <c r="AI1119" i="33"/>
  <c r="AK1119" i="33"/>
  <c r="AL1119" i="33"/>
  <c r="AG1119" i="33"/>
  <c r="AD1119" i="33"/>
  <c r="AE1119" i="33"/>
  <c r="AJ1119" i="33"/>
  <c r="AF1119" i="33"/>
  <c r="Z1119" i="33"/>
  <c r="Y1119" i="33"/>
  <c r="A1111" i="33"/>
  <c r="C1111" i="33" s="1"/>
  <c r="AQ1111" i="33"/>
  <c r="AM1111" i="33"/>
  <c r="AN1111" i="33"/>
  <c r="AP1111" i="33"/>
  <c r="AO1111" i="33"/>
  <c r="AR1111" i="33"/>
  <c r="AH1111" i="33"/>
  <c r="AI1111" i="33"/>
  <c r="AK1111" i="33"/>
  <c r="AL1111" i="33"/>
  <c r="AG1111" i="33"/>
  <c r="AD1111" i="33"/>
  <c r="AE1111" i="33"/>
  <c r="AF1111" i="33"/>
  <c r="AJ1111" i="33"/>
  <c r="Z1111" i="33"/>
  <c r="Y1111" i="33"/>
  <c r="A1103" i="33"/>
  <c r="C1103" i="33" s="1"/>
  <c r="AQ1103" i="33"/>
  <c r="AM1103" i="33"/>
  <c r="AN1103" i="33"/>
  <c r="AP1103" i="33"/>
  <c r="AR1103" i="33"/>
  <c r="AO1103" i="33"/>
  <c r="AH1103" i="33"/>
  <c r="AI1103" i="33"/>
  <c r="AK1103" i="33"/>
  <c r="AL1103" i="33"/>
  <c r="AG1103" i="33"/>
  <c r="AJ1103" i="33"/>
  <c r="AD1103" i="33"/>
  <c r="AE1103" i="33"/>
  <c r="AF1103" i="33"/>
  <c r="Z1103" i="33"/>
  <c r="Y1103" i="33"/>
  <c r="A1095" i="33"/>
  <c r="C1095" i="33" s="1"/>
  <c r="AQ1095" i="33"/>
  <c r="AM1095" i="33"/>
  <c r="AN1095" i="33"/>
  <c r="AP1095" i="33"/>
  <c r="AO1095" i="33"/>
  <c r="AR1095" i="33"/>
  <c r="AH1095" i="33"/>
  <c r="AI1095" i="33"/>
  <c r="AK1095" i="33"/>
  <c r="AL1095" i="33"/>
  <c r="AG1095" i="33"/>
  <c r="AJ1095" i="33"/>
  <c r="AD1095" i="33"/>
  <c r="AE1095" i="33"/>
  <c r="AF1095" i="33"/>
  <c r="Z1095" i="33"/>
  <c r="Y1095" i="33"/>
  <c r="A1087" i="33"/>
  <c r="C1087" i="33" s="1"/>
  <c r="AQ1087" i="33"/>
  <c r="AM1087" i="33"/>
  <c r="AN1087" i="33"/>
  <c r="AP1087" i="33"/>
  <c r="AR1087" i="33"/>
  <c r="AO1087" i="33"/>
  <c r="AH1087" i="33"/>
  <c r="AI1087" i="33"/>
  <c r="AK1087" i="33"/>
  <c r="AL1087" i="33"/>
  <c r="AG1087" i="33"/>
  <c r="AE1087" i="33"/>
  <c r="AJ1087" i="33"/>
  <c r="AF1087" i="33"/>
  <c r="Z1087" i="33"/>
  <c r="Y1087" i="33"/>
  <c r="A1079" i="33"/>
  <c r="C1079" i="33" s="1"/>
  <c r="AQ1079" i="33"/>
  <c r="AM1079" i="33"/>
  <c r="AN1079" i="33"/>
  <c r="AP1079" i="33"/>
  <c r="AO1079" i="33"/>
  <c r="AR1079" i="33"/>
  <c r="AH1079" i="33"/>
  <c r="AI1079" i="33"/>
  <c r="AK1079" i="33"/>
  <c r="AL1079" i="33"/>
  <c r="AG1079" i="33"/>
  <c r="AB1079" i="33"/>
  <c r="AC1079" i="33"/>
  <c r="AD1079" i="33"/>
  <c r="AE1079" i="33"/>
  <c r="AF1079" i="33"/>
  <c r="AJ1079" i="33"/>
  <c r="Z1079" i="33"/>
  <c r="U1079" i="33"/>
  <c r="V1079" i="33"/>
  <c r="W1079" i="33"/>
  <c r="AA1079" i="33"/>
  <c r="Y1079" i="33"/>
  <c r="A1071" i="33"/>
  <c r="C1071" i="33" s="1"/>
  <c r="AQ1071" i="33"/>
  <c r="AM1071" i="33"/>
  <c r="AN1071" i="33"/>
  <c r="AP1071" i="33"/>
  <c r="AR1071" i="33"/>
  <c r="AO1071" i="33"/>
  <c r="AH1071" i="33"/>
  <c r="AI1071" i="33"/>
  <c r="AK1071" i="33"/>
  <c r="AL1071" i="33"/>
  <c r="AG1071" i="33"/>
  <c r="AJ1071" i="33"/>
  <c r="AB1071" i="33"/>
  <c r="AC1071" i="33"/>
  <c r="AE1071" i="33"/>
  <c r="AF1071" i="33"/>
  <c r="Z1071" i="33"/>
  <c r="AA1071" i="33"/>
  <c r="U1071" i="33"/>
  <c r="V1071" i="33"/>
  <c r="W1071" i="33"/>
  <c r="Y1071" i="33"/>
  <c r="A1063" i="33"/>
  <c r="C1063" i="33" s="1"/>
  <c r="AQ1063" i="33"/>
  <c r="AM1063" i="33"/>
  <c r="AN1063" i="33"/>
  <c r="AP1063" i="33"/>
  <c r="AO1063" i="33"/>
  <c r="AR1063" i="33"/>
  <c r="AH1063" i="33"/>
  <c r="AI1063" i="33"/>
  <c r="AK1063" i="33"/>
  <c r="AL1063" i="33"/>
  <c r="AG1063" i="33"/>
  <c r="AJ1063" i="33"/>
  <c r="AE1063" i="33"/>
  <c r="AF1063" i="33"/>
  <c r="Z1063" i="33"/>
  <c r="Y1063" i="33"/>
  <c r="A1055" i="33"/>
  <c r="C1055" i="33" s="1"/>
  <c r="AQ1055" i="33"/>
  <c r="AM1055" i="33"/>
  <c r="AN1055" i="33"/>
  <c r="AP1055" i="33"/>
  <c r="AR1055" i="33"/>
  <c r="AO1055" i="33"/>
  <c r="AH1055" i="33"/>
  <c r="AI1055" i="33"/>
  <c r="AK1055" i="33"/>
  <c r="AL1055" i="33"/>
  <c r="AG1055" i="33"/>
  <c r="AE1055" i="33"/>
  <c r="AJ1055" i="33"/>
  <c r="AF1055" i="33"/>
  <c r="Z1055" i="33"/>
  <c r="Y1055" i="33"/>
  <c r="A1047" i="33"/>
  <c r="C1047" i="33" s="1"/>
  <c r="AQ1047" i="33"/>
  <c r="AM1047" i="33"/>
  <c r="AN1047" i="33"/>
  <c r="AP1047" i="33"/>
  <c r="AO1047" i="33"/>
  <c r="AR1047" i="33"/>
  <c r="AH1047" i="33"/>
  <c r="AI1047" i="33"/>
  <c r="AJ1047" i="33"/>
  <c r="AK1047" i="33"/>
  <c r="AL1047" i="33"/>
  <c r="AG1047" i="33"/>
  <c r="AF1047" i="33"/>
  <c r="Z1047" i="33"/>
  <c r="Y1047" i="33"/>
  <c r="A1039" i="33"/>
  <c r="C1039" i="33" s="1"/>
  <c r="AQ1039" i="33"/>
  <c r="AM1039" i="33"/>
  <c r="AN1039" i="33"/>
  <c r="AP1039" i="33"/>
  <c r="AR1039" i="33"/>
  <c r="AO1039" i="33"/>
  <c r="AH1039" i="33"/>
  <c r="AI1039" i="33"/>
  <c r="AJ1039" i="33"/>
  <c r="AK1039" i="33"/>
  <c r="AL1039" i="33"/>
  <c r="AG1039" i="33"/>
  <c r="AF1039" i="33"/>
  <c r="Z1039" i="33"/>
  <c r="Y1039" i="33"/>
  <c r="A1031" i="33"/>
  <c r="C1031" i="33" s="1"/>
  <c r="AQ1031" i="33"/>
  <c r="AM1031" i="33"/>
  <c r="AN1031" i="33"/>
  <c r="AP1031" i="33"/>
  <c r="AO1031" i="33"/>
  <c r="AR1031" i="33"/>
  <c r="AH1031" i="33"/>
  <c r="AI1031" i="33"/>
  <c r="AJ1031" i="33"/>
  <c r="AK1031" i="33"/>
  <c r="AL1031" i="33"/>
  <c r="AG1031" i="33"/>
  <c r="AB1031" i="33"/>
  <c r="AC1031" i="33"/>
  <c r="AF1031" i="33"/>
  <c r="Z1031" i="33"/>
  <c r="AA1031" i="33"/>
  <c r="U1031" i="33"/>
  <c r="V1031" i="33"/>
  <c r="W1031" i="33"/>
  <c r="Y1031" i="33"/>
  <c r="A1023" i="33"/>
  <c r="C1023" i="33" s="1"/>
  <c r="AQ1023" i="33"/>
  <c r="AM1023" i="33"/>
  <c r="AN1023" i="33"/>
  <c r="AP1023" i="33"/>
  <c r="AR1023" i="33"/>
  <c r="AO1023" i="33"/>
  <c r="AH1023" i="33"/>
  <c r="AI1023" i="33"/>
  <c r="AJ1023" i="33"/>
  <c r="AK1023" i="33"/>
  <c r="AL1023" i="33"/>
  <c r="AG1023" i="33"/>
  <c r="AE1023" i="33"/>
  <c r="AF1023" i="33"/>
  <c r="Z1023" i="33"/>
  <c r="Y1023" i="33"/>
  <c r="A1015" i="33"/>
  <c r="C1015" i="33" s="1"/>
  <c r="AQ1015" i="33"/>
  <c r="AM1015" i="33"/>
  <c r="AN1015" i="33"/>
  <c r="AP1015" i="33"/>
  <c r="AO1015" i="33"/>
  <c r="AR1015" i="33"/>
  <c r="AH1015" i="33"/>
  <c r="AI1015" i="33"/>
  <c r="AJ1015" i="33"/>
  <c r="AK1015" i="33"/>
  <c r="AL1015" i="33"/>
  <c r="AG1015" i="33"/>
  <c r="AE1015" i="33"/>
  <c r="AF1015" i="33"/>
  <c r="Z1015" i="33"/>
  <c r="Y1015" i="33"/>
  <c r="A1007" i="33"/>
  <c r="C1007" i="33" s="1"/>
  <c r="AQ1007" i="33"/>
  <c r="AM1007" i="33"/>
  <c r="AN1007" i="33"/>
  <c r="AP1007" i="33"/>
  <c r="AR1007" i="33"/>
  <c r="AO1007" i="33"/>
  <c r="AH1007" i="33"/>
  <c r="AI1007" i="33"/>
  <c r="AJ1007" i="33"/>
  <c r="AK1007" i="33"/>
  <c r="AL1007" i="33"/>
  <c r="AG1007" i="33"/>
  <c r="Z1007" i="33"/>
  <c r="Y1007" i="33"/>
  <c r="A999" i="33"/>
  <c r="C999" i="33" s="1"/>
  <c r="AQ999" i="33"/>
  <c r="AM999" i="33"/>
  <c r="AN999" i="33"/>
  <c r="AP999" i="33"/>
  <c r="AO999" i="33"/>
  <c r="AR999" i="33"/>
  <c r="AH999" i="33"/>
  <c r="AI999" i="33"/>
  <c r="AJ999" i="33"/>
  <c r="AK999" i="33"/>
  <c r="AL999" i="33"/>
  <c r="AG999" i="33"/>
  <c r="AE999" i="33"/>
  <c r="AF999" i="33"/>
  <c r="Z999" i="33"/>
  <c r="Y999" i="33"/>
  <c r="A991" i="33"/>
  <c r="C991" i="33" s="1"/>
  <c r="AQ991" i="33"/>
  <c r="AM991" i="33"/>
  <c r="AN991" i="33"/>
  <c r="AP991" i="33"/>
  <c r="AR991" i="33"/>
  <c r="AO991" i="33"/>
  <c r="AH991" i="33"/>
  <c r="AI991" i="33"/>
  <c r="AJ991" i="33"/>
  <c r="AK991" i="33"/>
  <c r="AL991" i="33"/>
  <c r="AG991" i="33"/>
  <c r="AE991" i="33"/>
  <c r="AF991" i="33"/>
  <c r="Z991" i="33"/>
  <c r="Y991" i="33"/>
  <c r="A983" i="33"/>
  <c r="C983" i="33" s="1"/>
  <c r="AQ983" i="33"/>
  <c r="AM983" i="33"/>
  <c r="AN983" i="33"/>
  <c r="AP983" i="33"/>
  <c r="AO983" i="33"/>
  <c r="AR983" i="33"/>
  <c r="AH983" i="33"/>
  <c r="AI983" i="33"/>
  <c r="AJ983" i="33"/>
  <c r="AK983" i="33"/>
  <c r="AL983" i="33"/>
  <c r="AG983" i="33"/>
  <c r="AE983" i="33"/>
  <c r="AF983" i="33"/>
  <c r="Z983" i="33"/>
  <c r="Y983" i="33"/>
  <c r="A975" i="33"/>
  <c r="C975" i="33" s="1"/>
  <c r="AQ975" i="33"/>
  <c r="AM975" i="33"/>
  <c r="AN975" i="33"/>
  <c r="AP975" i="33"/>
  <c r="AR975" i="33"/>
  <c r="AO975" i="33"/>
  <c r="AH975" i="33"/>
  <c r="AI975" i="33"/>
  <c r="AJ975" i="33"/>
  <c r="AK975" i="33"/>
  <c r="AL975" i="33"/>
  <c r="AG975" i="33"/>
  <c r="AD975" i="33"/>
  <c r="AE975" i="33"/>
  <c r="AF975" i="33"/>
  <c r="Z975" i="33"/>
  <c r="Y975" i="33"/>
  <c r="A967" i="33"/>
  <c r="C967" i="33" s="1"/>
  <c r="AQ967" i="33"/>
  <c r="AM967" i="33"/>
  <c r="AN967" i="33"/>
  <c r="AP967" i="33"/>
  <c r="AO967" i="33"/>
  <c r="AR967" i="33"/>
  <c r="AH967" i="33"/>
  <c r="AI967" i="33"/>
  <c r="AJ967" i="33"/>
  <c r="AK967" i="33"/>
  <c r="AL967" i="33"/>
  <c r="AG967" i="33"/>
  <c r="AD967" i="33"/>
  <c r="AE967" i="33"/>
  <c r="AF967" i="33"/>
  <c r="Z967" i="33"/>
  <c r="Y967" i="33"/>
  <c r="A959" i="33"/>
  <c r="C959" i="33" s="1"/>
  <c r="AQ959" i="33"/>
  <c r="AM959" i="33"/>
  <c r="AN959" i="33"/>
  <c r="AP959" i="33"/>
  <c r="AR959" i="33"/>
  <c r="AO959" i="33"/>
  <c r="AH959" i="33"/>
  <c r="AI959" i="33"/>
  <c r="AJ959" i="33"/>
  <c r="AK959" i="33"/>
  <c r="AL959" i="33"/>
  <c r="AG959" i="33"/>
  <c r="AD959" i="33"/>
  <c r="AE959" i="33"/>
  <c r="AF959" i="33"/>
  <c r="Z959" i="33"/>
  <c r="Y959" i="33"/>
  <c r="A951" i="33"/>
  <c r="C951" i="33" s="1"/>
  <c r="AM951" i="33"/>
  <c r="AN951" i="33"/>
  <c r="AO951" i="33"/>
  <c r="AH951" i="33"/>
  <c r="AI951" i="33"/>
  <c r="AJ951" i="33"/>
  <c r="AK951" i="33"/>
  <c r="AL951" i="33"/>
  <c r="AG951" i="33"/>
  <c r="AD951" i="33"/>
  <c r="AE951" i="33"/>
  <c r="AF951" i="33"/>
  <c r="Z951" i="33"/>
  <c r="Y951" i="33"/>
  <c r="A943" i="33"/>
  <c r="C943" i="33" s="1"/>
  <c r="AQ943" i="33"/>
  <c r="AM943" i="33"/>
  <c r="AN943" i="33"/>
  <c r="AP943" i="33"/>
  <c r="AR943" i="33"/>
  <c r="AO943" i="33"/>
  <c r="AH943" i="33"/>
  <c r="AI943" i="33"/>
  <c r="AJ943" i="33"/>
  <c r="AK943" i="33"/>
  <c r="AL943" i="33"/>
  <c r="AG943" i="33"/>
  <c r="AD943" i="33"/>
  <c r="AE943" i="33"/>
  <c r="AF943" i="33"/>
  <c r="Z943" i="33"/>
  <c r="Y943" i="33"/>
  <c r="A935" i="33"/>
  <c r="C935" i="33" s="1"/>
  <c r="AQ935" i="33"/>
  <c r="AP935" i="33"/>
  <c r="AR935" i="33"/>
  <c r="AH935" i="33"/>
  <c r="AI935" i="33"/>
  <c r="AJ935" i="33"/>
  <c r="AK935" i="33"/>
  <c r="AL935" i="33"/>
  <c r="AG935" i="33"/>
  <c r="AD935" i="33"/>
  <c r="AE935" i="33"/>
  <c r="AF935" i="33"/>
  <c r="Z935" i="33"/>
  <c r="Y935" i="33"/>
  <c r="A927" i="33"/>
  <c r="C927" i="33" s="1"/>
  <c r="AQ927" i="33"/>
  <c r="AP927" i="33"/>
  <c r="AR927" i="33"/>
  <c r="AH927" i="33"/>
  <c r="AI927" i="33"/>
  <c r="AJ927" i="33"/>
  <c r="AK927" i="33"/>
  <c r="AL927" i="33"/>
  <c r="AG927" i="33"/>
  <c r="AD927" i="33"/>
  <c r="AE927" i="33"/>
  <c r="AF927" i="33"/>
  <c r="Z927" i="33"/>
  <c r="Y927" i="33"/>
  <c r="A919" i="33"/>
  <c r="C919" i="33" s="1"/>
  <c r="AQ919" i="33"/>
  <c r="AM919" i="33"/>
  <c r="AN919" i="33"/>
  <c r="AP919" i="33"/>
  <c r="AO919" i="33"/>
  <c r="AR919" i="33"/>
  <c r="AH919" i="33"/>
  <c r="AI919" i="33"/>
  <c r="AJ919" i="33"/>
  <c r="AK919" i="33"/>
  <c r="AL919" i="33"/>
  <c r="AG919" i="33"/>
  <c r="AD919" i="33"/>
  <c r="AE919" i="33"/>
  <c r="AF919" i="33"/>
  <c r="Z919" i="33"/>
  <c r="Y919" i="33"/>
  <c r="A911" i="33"/>
  <c r="C911" i="33" s="1"/>
  <c r="AQ911" i="33"/>
  <c r="AM911" i="33"/>
  <c r="AN911" i="33"/>
  <c r="AP911" i="33"/>
  <c r="AR911" i="33"/>
  <c r="AO911" i="33"/>
  <c r="AH911" i="33"/>
  <c r="AI911" i="33"/>
  <c r="AJ911" i="33"/>
  <c r="AK911" i="33"/>
  <c r="AL911" i="33"/>
  <c r="AG911" i="33"/>
  <c r="AD911" i="33"/>
  <c r="AE911" i="33"/>
  <c r="AF911" i="33"/>
  <c r="Z911" i="33"/>
  <c r="Y911" i="33"/>
  <c r="A903" i="33"/>
  <c r="C903" i="33" s="1"/>
  <c r="AQ903" i="33"/>
  <c r="AM903" i="33"/>
  <c r="AN903" i="33"/>
  <c r="AP903" i="33"/>
  <c r="AO903" i="33"/>
  <c r="AR903" i="33"/>
  <c r="AH903" i="33"/>
  <c r="AI903" i="33"/>
  <c r="AJ903" i="33"/>
  <c r="AK903" i="33"/>
  <c r="AL903" i="33"/>
  <c r="AG903" i="33"/>
  <c r="AD903" i="33"/>
  <c r="AE903" i="33"/>
  <c r="AF903" i="33"/>
  <c r="Z903" i="33"/>
  <c r="Y903" i="33"/>
  <c r="A895" i="33"/>
  <c r="C895" i="33" s="1"/>
  <c r="AQ895" i="33"/>
  <c r="AM895" i="33"/>
  <c r="AN895" i="33"/>
  <c r="AP895" i="33"/>
  <c r="AR895" i="33"/>
  <c r="AO895" i="33"/>
  <c r="AH895" i="33"/>
  <c r="AI895" i="33"/>
  <c r="AJ895" i="33"/>
  <c r="AK895" i="33"/>
  <c r="AL895" i="33"/>
  <c r="AG895" i="33"/>
  <c r="AD895" i="33"/>
  <c r="AE895" i="33"/>
  <c r="AF895" i="33"/>
  <c r="Z895" i="33"/>
  <c r="Y895" i="33"/>
  <c r="A887" i="33"/>
  <c r="C887" i="33" s="1"/>
  <c r="AQ887" i="33"/>
  <c r="AM887" i="33"/>
  <c r="AN887" i="33"/>
  <c r="AP887" i="33"/>
  <c r="AO887" i="33"/>
  <c r="AR887" i="33"/>
  <c r="AH887" i="33"/>
  <c r="AI887" i="33"/>
  <c r="AJ887" i="33"/>
  <c r="AK887" i="33"/>
  <c r="AL887" i="33"/>
  <c r="AG887" i="33"/>
  <c r="AD887" i="33"/>
  <c r="AE887" i="33"/>
  <c r="AF887" i="33"/>
  <c r="Z887" i="33"/>
  <c r="Y887" i="33"/>
  <c r="A879" i="33"/>
  <c r="C879" i="33" s="1"/>
  <c r="AQ879" i="33"/>
  <c r="AM879" i="33"/>
  <c r="AN879" i="33"/>
  <c r="AO879" i="33"/>
  <c r="AP879" i="33"/>
  <c r="AR879" i="33"/>
  <c r="AH879" i="33"/>
  <c r="AI879" i="33"/>
  <c r="AJ879" i="33"/>
  <c r="AK879" i="33"/>
  <c r="AL879" i="33"/>
  <c r="AG879" i="33"/>
  <c r="AD879" i="33"/>
  <c r="AE879" i="33"/>
  <c r="AF879" i="33"/>
  <c r="Z879" i="33"/>
  <c r="Y879" i="33"/>
  <c r="A871" i="33"/>
  <c r="C871" i="33" s="1"/>
  <c r="AQ871" i="33"/>
  <c r="AM871" i="33"/>
  <c r="AN871" i="33"/>
  <c r="AO871" i="33"/>
  <c r="AP871" i="33"/>
  <c r="AR871" i="33"/>
  <c r="AH871" i="33"/>
  <c r="AI871" i="33"/>
  <c r="AJ871" i="33"/>
  <c r="AK871" i="33"/>
  <c r="AL871" i="33"/>
  <c r="AG871" i="33"/>
  <c r="AD871" i="33"/>
  <c r="AE871" i="33"/>
  <c r="AF871" i="33"/>
  <c r="Z871" i="33"/>
  <c r="Y871" i="33"/>
  <c r="A863" i="33"/>
  <c r="C863" i="33" s="1"/>
  <c r="AQ863" i="33"/>
  <c r="AM863" i="33"/>
  <c r="AN863" i="33"/>
  <c r="AO863" i="33"/>
  <c r="AP863" i="33"/>
  <c r="AR863" i="33"/>
  <c r="AH863" i="33"/>
  <c r="AI863" i="33"/>
  <c r="AJ863" i="33"/>
  <c r="AK863" i="33"/>
  <c r="AL863" i="33"/>
  <c r="AG863" i="33"/>
  <c r="AD863" i="33"/>
  <c r="AE863" i="33"/>
  <c r="AF863" i="33"/>
  <c r="Z863" i="33"/>
  <c r="Y863" i="33"/>
  <c r="A855" i="33"/>
  <c r="C855" i="33" s="1"/>
  <c r="AQ855" i="33"/>
  <c r="AM855" i="33"/>
  <c r="AN855" i="33"/>
  <c r="AO855" i="33"/>
  <c r="AP855" i="33"/>
  <c r="AR855" i="33"/>
  <c r="AH855" i="33"/>
  <c r="AI855" i="33"/>
  <c r="AJ855" i="33"/>
  <c r="AK855" i="33"/>
  <c r="AL855" i="33"/>
  <c r="AG855" i="33"/>
  <c r="AD855" i="33"/>
  <c r="AE855" i="33"/>
  <c r="AF855" i="33"/>
  <c r="Z855" i="33"/>
  <c r="Y855" i="33"/>
  <c r="A847" i="33"/>
  <c r="C847" i="33" s="1"/>
  <c r="AQ847" i="33"/>
  <c r="AM847" i="33"/>
  <c r="AN847" i="33"/>
  <c r="AO847" i="33"/>
  <c r="AP847" i="33"/>
  <c r="AR847" i="33"/>
  <c r="AH847" i="33"/>
  <c r="AI847" i="33"/>
  <c r="AJ847" i="33"/>
  <c r="AK847" i="33"/>
  <c r="AL847" i="33"/>
  <c r="AG847" i="33"/>
  <c r="AD847" i="33"/>
  <c r="AE847" i="33"/>
  <c r="AF847" i="33"/>
  <c r="Z847" i="33"/>
  <c r="Y847" i="33"/>
  <c r="A839" i="33"/>
  <c r="C839" i="33" s="1"/>
  <c r="AQ839" i="33"/>
  <c r="AM839" i="33"/>
  <c r="AN839" i="33"/>
  <c r="AO839" i="33"/>
  <c r="AP839" i="33"/>
  <c r="AR839" i="33"/>
  <c r="AH839" i="33"/>
  <c r="AI839" i="33"/>
  <c r="AJ839" i="33"/>
  <c r="AK839" i="33"/>
  <c r="AL839" i="33"/>
  <c r="AG839" i="33"/>
  <c r="AD839" i="33"/>
  <c r="AE839" i="33"/>
  <c r="AF839" i="33"/>
  <c r="Z839" i="33"/>
  <c r="Y839" i="33"/>
  <c r="A831" i="33"/>
  <c r="C831" i="33" s="1"/>
  <c r="AQ831" i="33"/>
  <c r="AM831" i="33"/>
  <c r="AN831" i="33"/>
  <c r="AO831" i="33"/>
  <c r="AP831" i="33"/>
  <c r="AR831" i="33"/>
  <c r="AH831" i="33"/>
  <c r="AI831" i="33"/>
  <c r="AJ831" i="33"/>
  <c r="AK831" i="33"/>
  <c r="AL831" i="33"/>
  <c r="AG831" i="33"/>
  <c r="AD831" i="33"/>
  <c r="AE831" i="33"/>
  <c r="AF831" i="33"/>
  <c r="Z831" i="33"/>
  <c r="Y831" i="33"/>
  <c r="A823" i="33"/>
  <c r="C823" i="33" s="1"/>
  <c r="AQ823" i="33"/>
  <c r="AM823" i="33"/>
  <c r="AN823" i="33"/>
  <c r="AO823" i="33"/>
  <c r="AP823" i="33"/>
  <c r="AR823" i="33"/>
  <c r="AH823" i="33"/>
  <c r="AI823" i="33"/>
  <c r="AJ823" i="33"/>
  <c r="AK823" i="33"/>
  <c r="AL823" i="33"/>
  <c r="AG823" i="33"/>
  <c r="AD823" i="33"/>
  <c r="AE823" i="33"/>
  <c r="AF823" i="33"/>
  <c r="Z823" i="33"/>
  <c r="Y823" i="33"/>
  <c r="A815" i="33"/>
  <c r="C815" i="33" s="1"/>
  <c r="AQ815" i="33"/>
  <c r="AM815" i="33"/>
  <c r="AN815" i="33"/>
  <c r="AO815" i="33"/>
  <c r="AP815" i="33"/>
  <c r="AR815" i="33"/>
  <c r="AH815" i="33"/>
  <c r="AI815" i="33"/>
  <c r="AJ815" i="33"/>
  <c r="AK815" i="33"/>
  <c r="AL815" i="33"/>
  <c r="AG815" i="33"/>
  <c r="AD815" i="33"/>
  <c r="AE815" i="33"/>
  <c r="AF815" i="33"/>
  <c r="Z815" i="33"/>
  <c r="Y815" i="33"/>
  <c r="A807" i="33"/>
  <c r="C807" i="33" s="1"/>
  <c r="AQ807" i="33"/>
  <c r="AM807" i="33"/>
  <c r="AN807" i="33"/>
  <c r="AO807" i="33"/>
  <c r="AP807" i="33"/>
  <c r="AR807" i="33"/>
  <c r="AH807" i="33"/>
  <c r="AI807" i="33"/>
  <c r="AJ807" i="33"/>
  <c r="AK807" i="33"/>
  <c r="AL807" i="33"/>
  <c r="AG807" i="33"/>
  <c r="AD807" i="33"/>
  <c r="AE807" i="33"/>
  <c r="AF807" i="33"/>
  <c r="Z807" i="33"/>
  <c r="Y807" i="33"/>
  <c r="A799" i="33"/>
  <c r="C799" i="33" s="1"/>
  <c r="AQ799" i="33"/>
  <c r="AM799" i="33"/>
  <c r="AN799" i="33"/>
  <c r="AO799" i="33"/>
  <c r="AP799" i="33"/>
  <c r="AR799" i="33"/>
  <c r="AH799" i="33"/>
  <c r="AI799" i="33"/>
  <c r="AJ799" i="33"/>
  <c r="AK799" i="33"/>
  <c r="AL799" i="33"/>
  <c r="AG799" i="33"/>
  <c r="AD799" i="33"/>
  <c r="AE799" i="33"/>
  <c r="AF799" i="33"/>
  <c r="Z799" i="33"/>
  <c r="Y799" i="33"/>
  <c r="A791" i="33"/>
  <c r="C791" i="33" s="1"/>
  <c r="AQ791" i="33"/>
  <c r="AM791" i="33"/>
  <c r="AN791" i="33"/>
  <c r="AO791" i="33"/>
  <c r="AP791" i="33"/>
  <c r="AR791" i="33"/>
  <c r="AH791" i="33"/>
  <c r="AI791" i="33"/>
  <c r="AJ791" i="33"/>
  <c r="AK791" i="33"/>
  <c r="AL791" i="33"/>
  <c r="AG791" i="33"/>
  <c r="AD791" i="33"/>
  <c r="AE791" i="33"/>
  <c r="AF791" i="33"/>
  <c r="Z791" i="33"/>
  <c r="Y791" i="33"/>
  <c r="A783" i="33"/>
  <c r="C783" i="33" s="1"/>
  <c r="AQ783" i="33"/>
  <c r="AM783" i="33"/>
  <c r="AN783" i="33"/>
  <c r="AO783" i="33"/>
  <c r="AP783" i="33"/>
  <c r="AR783" i="33"/>
  <c r="AH783" i="33"/>
  <c r="AI783" i="33"/>
  <c r="AJ783" i="33"/>
  <c r="AK783" i="33"/>
  <c r="AL783" i="33"/>
  <c r="AG783" i="33"/>
  <c r="AD783" i="33"/>
  <c r="AE783" i="33"/>
  <c r="AF783" i="33"/>
  <c r="Z783" i="33"/>
  <c r="Y783" i="33"/>
  <c r="A775" i="33"/>
  <c r="C775" i="33" s="1"/>
  <c r="AQ775" i="33"/>
  <c r="AM775" i="33"/>
  <c r="AN775" i="33"/>
  <c r="AO775" i="33"/>
  <c r="AP775" i="33"/>
  <c r="AR775" i="33"/>
  <c r="AH775" i="33"/>
  <c r="AI775" i="33"/>
  <c r="AJ775" i="33"/>
  <c r="AK775" i="33"/>
  <c r="AL775" i="33"/>
  <c r="AG775" i="33"/>
  <c r="AD775" i="33"/>
  <c r="AE775" i="33"/>
  <c r="AF775" i="33"/>
  <c r="Z775" i="33"/>
  <c r="Y775" i="33"/>
  <c r="A767" i="33"/>
  <c r="C767" i="33" s="1"/>
  <c r="AQ767" i="33"/>
  <c r="AM767" i="33"/>
  <c r="AN767" i="33"/>
  <c r="AO767" i="33"/>
  <c r="AP767" i="33"/>
  <c r="AR767" i="33"/>
  <c r="AH767" i="33"/>
  <c r="AI767" i="33"/>
  <c r="AJ767" i="33"/>
  <c r="AK767" i="33"/>
  <c r="AL767" i="33"/>
  <c r="AG767" i="33"/>
  <c r="AD767" i="33"/>
  <c r="AE767" i="33"/>
  <c r="AF767" i="33"/>
  <c r="Z767" i="33"/>
  <c r="Y767" i="33"/>
  <c r="A759" i="33"/>
  <c r="C759" i="33" s="1"/>
  <c r="AQ759" i="33"/>
  <c r="AM759" i="33"/>
  <c r="AN759" i="33"/>
  <c r="AO759" i="33"/>
  <c r="AP759" i="33"/>
  <c r="AR759" i="33"/>
  <c r="AH759" i="33"/>
  <c r="AI759" i="33"/>
  <c r="AJ759" i="33"/>
  <c r="AK759" i="33"/>
  <c r="AL759" i="33"/>
  <c r="AG759" i="33"/>
  <c r="AD759" i="33"/>
  <c r="AE759" i="33"/>
  <c r="AF759" i="33"/>
  <c r="Z759" i="33"/>
  <c r="Y759" i="33"/>
  <c r="A751" i="33"/>
  <c r="C751" i="33" s="1"/>
  <c r="AQ751" i="33"/>
  <c r="AM751" i="33"/>
  <c r="AN751" i="33"/>
  <c r="AO751" i="33"/>
  <c r="AP751" i="33"/>
  <c r="AR751" i="33"/>
  <c r="AH751" i="33"/>
  <c r="AI751" i="33"/>
  <c r="AJ751" i="33"/>
  <c r="AK751" i="33"/>
  <c r="AL751" i="33"/>
  <c r="AG751" i="33"/>
  <c r="AD751" i="33"/>
  <c r="AE751" i="33"/>
  <c r="AF751" i="33"/>
  <c r="Z751" i="33"/>
  <c r="Y751" i="33"/>
  <c r="A743" i="33"/>
  <c r="C743" i="33" s="1"/>
  <c r="AQ743" i="33"/>
  <c r="AM743" i="33"/>
  <c r="AN743" i="33"/>
  <c r="AO743" i="33"/>
  <c r="AP743" i="33"/>
  <c r="AR743" i="33"/>
  <c r="AH743" i="33"/>
  <c r="AI743" i="33"/>
  <c r="AJ743" i="33"/>
  <c r="AK743" i="33"/>
  <c r="AL743" i="33"/>
  <c r="AG743" i="33"/>
  <c r="AD743" i="33"/>
  <c r="AE743" i="33"/>
  <c r="AF743" i="33"/>
  <c r="Z743" i="33"/>
  <c r="Y743" i="33"/>
  <c r="A735" i="33"/>
  <c r="C735" i="33" s="1"/>
  <c r="AQ735" i="33"/>
  <c r="AM735" i="33"/>
  <c r="AN735" i="33"/>
  <c r="AO735" i="33"/>
  <c r="AP735" i="33"/>
  <c r="AR735" i="33"/>
  <c r="AH735" i="33"/>
  <c r="AI735" i="33"/>
  <c r="AJ735" i="33"/>
  <c r="AK735" i="33"/>
  <c r="AL735" i="33"/>
  <c r="AG735" i="33"/>
  <c r="AD735" i="33"/>
  <c r="AE735" i="33"/>
  <c r="AF735" i="33"/>
  <c r="Z735" i="33"/>
  <c r="Y735" i="33"/>
  <c r="A727" i="33"/>
  <c r="C727" i="33" s="1"/>
  <c r="AQ727" i="33"/>
  <c r="AM727" i="33"/>
  <c r="AN727" i="33"/>
  <c r="AO727" i="33"/>
  <c r="AP727" i="33"/>
  <c r="AR727" i="33"/>
  <c r="AH727" i="33"/>
  <c r="AI727" i="33"/>
  <c r="AJ727" i="33"/>
  <c r="AK727" i="33"/>
  <c r="AL727" i="33"/>
  <c r="AG727" i="33"/>
  <c r="AD727" i="33"/>
  <c r="AE727" i="33"/>
  <c r="AF727" i="33"/>
  <c r="Z727" i="33"/>
  <c r="X727" i="33"/>
  <c r="Y727" i="33"/>
  <c r="A719" i="33"/>
  <c r="C719" i="33" s="1"/>
  <c r="AQ719" i="33"/>
  <c r="AM719" i="33"/>
  <c r="AN719" i="33"/>
  <c r="AO719" i="33"/>
  <c r="AP719" i="33"/>
  <c r="AR719" i="33"/>
  <c r="AH719" i="33"/>
  <c r="AI719" i="33"/>
  <c r="AJ719" i="33"/>
  <c r="AK719" i="33"/>
  <c r="AL719" i="33"/>
  <c r="AG719" i="33"/>
  <c r="AD719" i="33"/>
  <c r="AE719" i="33"/>
  <c r="AF719" i="33"/>
  <c r="Z719" i="33"/>
  <c r="X719" i="33"/>
  <c r="Y719" i="33"/>
  <c r="A711" i="33"/>
  <c r="C711" i="33" s="1"/>
  <c r="AQ711" i="33"/>
  <c r="AM711" i="33"/>
  <c r="AN711" i="33"/>
  <c r="AO711" i="33"/>
  <c r="AP711" i="33"/>
  <c r="AR711" i="33"/>
  <c r="AH711" i="33"/>
  <c r="AI711" i="33"/>
  <c r="AJ711" i="33"/>
  <c r="AK711" i="33"/>
  <c r="AL711" i="33"/>
  <c r="AG711" i="33"/>
  <c r="AD711" i="33"/>
  <c r="AE711" i="33"/>
  <c r="AF711" i="33"/>
  <c r="Z711" i="33"/>
  <c r="X711" i="33"/>
  <c r="Y711" i="33"/>
  <c r="A703" i="33"/>
  <c r="C703" i="33" s="1"/>
  <c r="AQ703" i="33"/>
  <c r="AM703" i="33"/>
  <c r="AN703" i="33"/>
  <c r="AO703" i="33"/>
  <c r="AP703" i="33"/>
  <c r="AR703" i="33"/>
  <c r="AH703" i="33"/>
  <c r="AI703" i="33"/>
  <c r="AJ703" i="33"/>
  <c r="AK703" i="33"/>
  <c r="AL703" i="33"/>
  <c r="AG703" i="33"/>
  <c r="AD703" i="33"/>
  <c r="AE703" i="33"/>
  <c r="AF703" i="33"/>
  <c r="Z703" i="33"/>
  <c r="X703" i="33"/>
  <c r="Y703" i="33"/>
  <c r="A695" i="33"/>
  <c r="C695" i="33" s="1"/>
  <c r="AQ695" i="33"/>
  <c r="AM695" i="33"/>
  <c r="AN695" i="33"/>
  <c r="AO695" i="33"/>
  <c r="AP695" i="33"/>
  <c r="AR695" i="33"/>
  <c r="AH695" i="33"/>
  <c r="AI695" i="33"/>
  <c r="AJ695" i="33"/>
  <c r="AK695" i="33"/>
  <c r="AL695" i="33"/>
  <c r="AG695" i="33"/>
  <c r="AD695" i="33"/>
  <c r="AE695" i="33"/>
  <c r="AF695" i="33"/>
  <c r="Z695" i="33"/>
  <c r="X695" i="33"/>
  <c r="Y695" i="33"/>
  <c r="A687" i="33"/>
  <c r="C687" i="33" s="1"/>
  <c r="AQ687" i="33"/>
  <c r="AM687" i="33"/>
  <c r="AN687" i="33"/>
  <c r="AO687" i="33"/>
  <c r="AP687" i="33"/>
  <c r="AR687" i="33"/>
  <c r="AH687" i="33"/>
  <c r="AI687" i="33"/>
  <c r="AJ687" i="33"/>
  <c r="AK687" i="33"/>
  <c r="AL687" i="33"/>
  <c r="AG687" i="33"/>
  <c r="AD687" i="33"/>
  <c r="AE687" i="33"/>
  <c r="AF687" i="33"/>
  <c r="Z687" i="33"/>
  <c r="X687" i="33"/>
  <c r="Y687" i="33"/>
  <c r="A679" i="33"/>
  <c r="C679" i="33" s="1"/>
  <c r="AQ679" i="33"/>
  <c r="AM679" i="33"/>
  <c r="AN679" i="33"/>
  <c r="AO679" i="33"/>
  <c r="AP679" i="33"/>
  <c r="AR679" i="33"/>
  <c r="AH679" i="33"/>
  <c r="AI679" i="33"/>
  <c r="AJ679" i="33"/>
  <c r="AK679" i="33"/>
  <c r="AL679" i="33"/>
  <c r="AG679" i="33"/>
  <c r="AD679" i="33"/>
  <c r="AE679" i="33"/>
  <c r="AF679" i="33"/>
  <c r="Z679" i="33"/>
  <c r="X679" i="33"/>
  <c r="Y679" i="33"/>
  <c r="A671" i="33"/>
  <c r="C671" i="33" s="1"/>
  <c r="AQ671" i="33"/>
  <c r="AM671" i="33"/>
  <c r="AN671" i="33"/>
  <c r="AO671" i="33"/>
  <c r="AP671" i="33"/>
  <c r="AR671" i="33"/>
  <c r="AH671" i="33"/>
  <c r="AI671" i="33"/>
  <c r="AJ671" i="33"/>
  <c r="AK671" i="33"/>
  <c r="AL671" i="33"/>
  <c r="AG671" i="33"/>
  <c r="AD671" i="33"/>
  <c r="AE671" i="33"/>
  <c r="AF671" i="33"/>
  <c r="Z671" i="33"/>
  <c r="X671" i="33"/>
  <c r="Y671" i="33"/>
  <c r="A663" i="33"/>
  <c r="C663" i="33" s="1"/>
  <c r="AQ663" i="33"/>
  <c r="AM663" i="33"/>
  <c r="AN663" i="33"/>
  <c r="AO663" i="33"/>
  <c r="AP663" i="33"/>
  <c r="AR663" i="33"/>
  <c r="AH663" i="33"/>
  <c r="AI663" i="33"/>
  <c r="AJ663" i="33"/>
  <c r="AK663" i="33"/>
  <c r="AL663" i="33"/>
  <c r="AG663" i="33"/>
  <c r="AD663" i="33"/>
  <c r="AE663" i="33"/>
  <c r="AF663" i="33"/>
  <c r="Z663" i="33"/>
  <c r="X663" i="33"/>
  <c r="Y663" i="33"/>
  <c r="A655" i="33"/>
  <c r="C655" i="33" s="1"/>
  <c r="AQ655" i="33"/>
  <c r="AM655" i="33"/>
  <c r="AN655" i="33"/>
  <c r="AO655" i="33"/>
  <c r="AP655" i="33"/>
  <c r="AR655" i="33"/>
  <c r="AH655" i="33"/>
  <c r="AI655" i="33"/>
  <c r="AJ655" i="33"/>
  <c r="AK655" i="33"/>
  <c r="AL655" i="33"/>
  <c r="AG655" i="33"/>
  <c r="AD655" i="33"/>
  <c r="AE655" i="33"/>
  <c r="AF655" i="33"/>
  <c r="Z655" i="33"/>
  <c r="X655" i="33"/>
  <c r="Y655" i="33"/>
  <c r="A647" i="33"/>
  <c r="C647" i="33" s="1"/>
  <c r="AQ647" i="33"/>
  <c r="AM647" i="33"/>
  <c r="AN647" i="33"/>
  <c r="AO647" i="33"/>
  <c r="AP647" i="33"/>
  <c r="AR647" i="33"/>
  <c r="AH647" i="33"/>
  <c r="AI647" i="33"/>
  <c r="AJ647" i="33"/>
  <c r="AK647" i="33"/>
  <c r="AL647" i="33"/>
  <c r="AG647" i="33"/>
  <c r="AD647" i="33"/>
  <c r="AE647" i="33"/>
  <c r="AF647" i="33"/>
  <c r="Z647" i="33"/>
  <c r="X647" i="33"/>
  <c r="Y647" i="33"/>
  <c r="A639" i="33"/>
  <c r="C639" i="33" s="1"/>
  <c r="AQ639" i="33"/>
  <c r="AM639" i="33"/>
  <c r="AN639" i="33"/>
  <c r="AO639" i="33"/>
  <c r="AP639" i="33"/>
  <c r="AR639" i="33"/>
  <c r="AH639" i="33"/>
  <c r="AI639" i="33"/>
  <c r="AJ639" i="33"/>
  <c r="AK639" i="33"/>
  <c r="AL639" i="33"/>
  <c r="AG639" i="33"/>
  <c r="AD639" i="33"/>
  <c r="AE639" i="33"/>
  <c r="AF639" i="33"/>
  <c r="Z639" i="33"/>
  <c r="X639" i="33"/>
  <c r="Y639" i="33"/>
  <c r="A631" i="33"/>
  <c r="C631" i="33" s="1"/>
  <c r="AQ631" i="33"/>
  <c r="AM631" i="33"/>
  <c r="AN631" i="33"/>
  <c r="AO631" i="33"/>
  <c r="AP631" i="33"/>
  <c r="AR631" i="33"/>
  <c r="AH631" i="33"/>
  <c r="AI631" i="33"/>
  <c r="AJ631" i="33"/>
  <c r="AK631" i="33"/>
  <c r="AL631" i="33"/>
  <c r="AG631" i="33"/>
  <c r="AD631" i="33"/>
  <c r="AE631" i="33"/>
  <c r="AF631" i="33"/>
  <c r="Z631" i="33"/>
  <c r="X631" i="33"/>
  <c r="Y631" i="33"/>
  <c r="A623" i="33"/>
  <c r="C623" i="33" s="1"/>
  <c r="AQ623" i="33"/>
  <c r="AM623" i="33"/>
  <c r="AN623" i="33"/>
  <c r="AO623" i="33"/>
  <c r="AP623" i="33"/>
  <c r="AR623" i="33"/>
  <c r="AH623" i="33"/>
  <c r="AI623" i="33"/>
  <c r="AJ623" i="33"/>
  <c r="AK623" i="33"/>
  <c r="AL623" i="33"/>
  <c r="AG623" i="33"/>
  <c r="AD623" i="33"/>
  <c r="AE623" i="33"/>
  <c r="AF623" i="33"/>
  <c r="Z623" i="33"/>
  <c r="X623" i="33"/>
  <c r="Y623" i="33"/>
  <c r="A615" i="33"/>
  <c r="C615" i="33" s="1"/>
  <c r="AQ615" i="33"/>
  <c r="AM615" i="33"/>
  <c r="AN615" i="33"/>
  <c r="AO615" i="33"/>
  <c r="AP615" i="33"/>
  <c r="AR615" i="33"/>
  <c r="AH615" i="33"/>
  <c r="AI615" i="33"/>
  <c r="AJ615" i="33"/>
  <c r="AK615" i="33"/>
  <c r="AL615" i="33"/>
  <c r="AG615" i="33"/>
  <c r="AD615" i="33"/>
  <c r="AE615" i="33"/>
  <c r="AF615" i="33"/>
  <c r="Z615" i="33"/>
  <c r="X615" i="33"/>
  <c r="Y615" i="33"/>
  <c r="A607" i="33"/>
  <c r="C607" i="33" s="1"/>
  <c r="AQ607" i="33"/>
  <c r="AM607" i="33"/>
  <c r="AN607" i="33"/>
  <c r="AO607" i="33"/>
  <c r="AP607" i="33"/>
  <c r="AR607" i="33"/>
  <c r="AH607" i="33"/>
  <c r="AI607" i="33"/>
  <c r="AJ607" i="33"/>
  <c r="AK607" i="33"/>
  <c r="AL607" i="33"/>
  <c r="AG607" i="33"/>
  <c r="AD607" i="33"/>
  <c r="AE607" i="33"/>
  <c r="AF607" i="33"/>
  <c r="Z607" i="33"/>
  <c r="X607" i="33"/>
  <c r="Y607" i="33"/>
  <c r="A599" i="33"/>
  <c r="C599" i="33" s="1"/>
  <c r="AQ599" i="33"/>
  <c r="AM599" i="33"/>
  <c r="AN599" i="33"/>
  <c r="AO599" i="33"/>
  <c r="AP599" i="33"/>
  <c r="AR599" i="33"/>
  <c r="AH599" i="33"/>
  <c r="AI599" i="33"/>
  <c r="AJ599" i="33"/>
  <c r="AK599" i="33"/>
  <c r="AL599" i="33"/>
  <c r="AG599" i="33"/>
  <c r="AE599" i="33"/>
  <c r="AF599" i="33"/>
  <c r="Z599" i="33"/>
  <c r="X599" i="33"/>
  <c r="Y599" i="33"/>
  <c r="A591" i="33"/>
  <c r="C591" i="33" s="1"/>
  <c r="AQ591" i="33"/>
  <c r="AM591" i="33"/>
  <c r="AN591" i="33"/>
  <c r="AO591" i="33"/>
  <c r="AP591" i="33"/>
  <c r="AR591" i="33"/>
  <c r="AH591" i="33"/>
  <c r="AI591" i="33"/>
  <c r="AJ591" i="33"/>
  <c r="AK591" i="33"/>
  <c r="AL591" i="33"/>
  <c r="AG591" i="33"/>
  <c r="AD591" i="33"/>
  <c r="AE591" i="33"/>
  <c r="AF591" i="33"/>
  <c r="Z591" i="33"/>
  <c r="X591" i="33"/>
  <c r="Y591" i="33"/>
  <c r="A583" i="33"/>
  <c r="C583" i="33" s="1"/>
  <c r="AQ583" i="33"/>
  <c r="AM583" i="33"/>
  <c r="AN583" i="33"/>
  <c r="AO583" i="33"/>
  <c r="AP583" i="33"/>
  <c r="AR583" i="33"/>
  <c r="AH583" i="33"/>
  <c r="AI583" i="33"/>
  <c r="AJ583" i="33"/>
  <c r="AK583" i="33"/>
  <c r="AL583" i="33"/>
  <c r="AG583" i="33"/>
  <c r="AD583" i="33"/>
  <c r="AE583" i="33"/>
  <c r="AF583" i="33"/>
  <c r="Z583" i="33"/>
  <c r="X583" i="33"/>
  <c r="Y583" i="33"/>
  <c r="A575" i="33"/>
  <c r="C575" i="33" s="1"/>
  <c r="AQ575" i="33"/>
  <c r="AM575" i="33"/>
  <c r="AN575" i="33"/>
  <c r="AO575" i="33"/>
  <c r="AP575" i="33"/>
  <c r="AR575" i="33"/>
  <c r="AH575" i="33"/>
  <c r="AI575" i="33"/>
  <c r="AJ575" i="33"/>
  <c r="AK575" i="33"/>
  <c r="AL575" i="33"/>
  <c r="AG575" i="33"/>
  <c r="AD575" i="33"/>
  <c r="AE575" i="33"/>
  <c r="AF575" i="33"/>
  <c r="Z575" i="33"/>
  <c r="X575" i="33"/>
  <c r="Y575" i="33"/>
  <c r="A567" i="33"/>
  <c r="C567" i="33" s="1"/>
  <c r="AQ567" i="33"/>
  <c r="AM567" i="33"/>
  <c r="AN567" i="33"/>
  <c r="AO567" i="33"/>
  <c r="AP567" i="33"/>
  <c r="AR567" i="33"/>
  <c r="AH567" i="33"/>
  <c r="AI567" i="33"/>
  <c r="AJ567" i="33"/>
  <c r="AK567" i="33"/>
  <c r="AL567" i="33"/>
  <c r="AG567" i="33"/>
  <c r="AD567" i="33"/>
  <c r="AE567" i="33"/>
  <c r="AF567" i="33"/>
  <c r="Z567" i="33"/>
  <c r="X567" i="33"/>
  <c r="Y567" i="33"/>
  <c r="A559" i="33"/>
  <c r="C559" i="33" s="1"/>
  <c r="AQ559" i="33"/>
  <c r="AM559" i="33"/>
  <c r="AN559" i="33"/>
  <c r="AO559" i="33"/>
  <c r="AP559" i="33"/>
  <c r="AR559" i="33"/>
  <c r="AH559" i="33"/>
  <c r="AI559" i="33"/>
  <c r="AJ559" i="33"/>
  <c r="AK559" i="33"/>
  <c r="AL559" i="33"/>
  <c r="AG559" i="33"/>
  <c r="AD559" i="33"/>
  <c r="AE559" i="33"/>
  <c r="AF559" i="33"/>
  <c r="Z559" i="33"/>
  <c r="X559" i="33"/>
  <c r="Y559" i="33"/>
  <c r="A551" i="33"/>
  <c r="C551" i="33" s="1"/>
  <c r="AQ551" i="33"/>
  <c r="AM551" i="33"/>
  <c r="AN551" i="33"/>
  <c r="AO551" i="33"/>
  <c r="AP551" i="33"/>
  <c r="AR551" i="33"/>
  <c r="AH551" i="33"/>
  <c r="AI551" i="33"/>
  <c r="AJ551" i="33"/>
  <c r="AK551" i="33"/>
  <c r="AL551" i="33"/>
  <c r="AG551" i="33"/>
  <c r="AD551" i="33"/>
  <c r="AE551" i="33"/>
  <c r="AF551" i="33"/>
  <c r="Z551" i="33"/>
  <c r="X551" i="33"/>
  <c r="Y551" i="33"/>
  <c r="A543" i="33"/>
  <c r="C543" i="33" s="1"/>
  <c r="AQ543" i="33"/>
  <c r="AM543" i="33"/>
  <c r="AN543" i="33"/>
  <c r="AO543" i="33"/>
  <c r="AP543" i="33"/>
  <c r="AR543" i="33"/>
  <c r="AH543" i="33"/>
  <c r="AI543" i="33"/>
  <c r="AJ543" i="33"/>
  <c r="AK543" i="33"/>
  <c r="AL543" i="33"/>
  <c r="AG543" i="33"/>
  <c r="AD543" i="33"/>
  <c r="AE543" i="33"/>
  <c r="AF543" i="33"/>
  <c r="Z543" i="33"/>
  <c r="X543" i="33"/>
  <c r="Y543" i="33"/>
  <c r="A535" i="33"/>
  <c r="C535" i="33" s="1"/>
  <c r="AQ535" i="33"/>
  <c r="AM535" i="33"/>
  <c r="AN535" i="33"/>
  <c r="AO535" i="33"/>
  <c r="AP535" i="33"/>
  <c r="AR535" i="33"/>
  <c r="AH535" i="33"/>
  <c r="AI535" i="33"/>
  <c r="AJ535" i="33"/>
  <c r="AK535" i="33"/>
  <c r="AL535" i="33"/>
  <c r="AG535" i="33"/>
  <c r="AD535" i="33"/>
  <c r="AE535" i="33"/>
  <c r="AF535" i="33"/>
  <c r="Z535" i="33"/>
  <c r="X535" i="33"/>
  <c r="Y535" i="33"/>
  <c r="A527" i="33"/>
  <c r="C527" i="33" s="1"/>
  <c r="AQ527" i="33"/>
  <c r="AM527" i="33"/>
  <c r="AN527" i="33"/>
  <c r="AO527" i="33"/>
  <c r="AP527" i="33"/>
  <c r="AR527" i="33"/>
  <c r="AH527" i="33"/>
  <c r="AI527" i="33"/>
  <c r="AJ527" i="33"/>
  <c r="AK527" i="33"/>
  <c r="AL527" i="33"/>
  <c r="AG527" i="33"/>
  <c r="AD527" i="33"/>
  <c r="AE527" i="33"/>
  <c r="AF527" i="33"/>
  <c r="Z527" i="33"/>
  <c r="X527" i="33"/>
  <c r="Y527" i="33"/>
  <c r="A519" i="33"/>
  <c r="C519" i="33" s="1"/>
  <c r="AQ519" i="33"/>
  <c r="AM519" i="33"/>
  <c r="AN519" i="33"/>
  <c r="AO519" i="33"/>
  <c r="AP519" i="33"/>
  <c r="AR519" i="33"/>
  <c r="AH519" i="33"/>
  <c r="AI519" i="33"/>
  <c r="AJ519" i="33"/>
  <c r="AK519" i="33"/>
  <c r="AL519" i="33"/>
  <c r="AG519" i="33"/>
  <c r="AD519" i="33"/>
  <c r="AE519" i="33"/>
  <c r="AF519" i="33"/>
  <c r="Z519" i="33"/>
  <c r="X519" i="33"/>
  <c r="Y519" i="33"/>
  <c r="A511" i="33"/>
  <c r="C511" i="33" s="1"/>
  <c r="AQ511" i="33"/>
  <c r="AM511" i="33"/>
  <c r="AN511" i="33"/>
  <c r="AO511" i="33"/>
  <c r="AP511" i="33"/>
  <c r="AR511" i="33"/>
  <c r="AH511" i="33"/>
  <c r="AI511" i="33"/>
  <c r="AJ511" i="33"/>
  <c r="AK511" i="33"/>
  <c r="AL511" i="33"/>
  <c r="AG511" i="33"/>
  <c r="AD511" i="33"/>
  <c r="AE511" i="33"/>
  <c r="AF511" i="33"/>
  <c r="Z511" i="33"/>
  <c r="X511" i="33"/>
  <c r="Y511" i="33"/>
  <c r="A503" i="33"/>
  <c r="C503" i="33" s="1"/>
  <c r="AQ503" i="33"/>
  <c r="AM503" i="33"/>
  <c r="AN503" i="33"/>
  <c r="AO503" i="33"/>
  <c r="AP503" i="33"/>
  <c r="AR503" i="33"/>
  <c r="AH503" i="33"/>
  <c r="AI503" i="33"/>
  <c r="AJ503" i="33"/>
  <c r="AK503" i="33"/>
  <c r="AL503" i="33"/>
  <c r="AG503" i="33"/>
  <c r="AD503" i="33"/>
  <c r="AE503" i="33"/>
  <c r="AF503" i="33"/>
  <c r="Z503" i="33"/>
  <c r="X503" i="33"/>
  <c r="Y503" i="33"/>
  <c r="A495" i="33"/>
  <c r="C495" i="33" s="1"/>
  <c r="AQ495" i="33"/>
  <c r="AM495" i="33"/>
  <c r="AN495" i="33"/>
  <c r="AO495" i="33"/>
  <c r="AP495" i="33"/>
  <c r="AR495" i="33"/>
  <c r="AH495" i="33"/>
  <c r="AI495" i="33"/>
  <c r="AJ495" i="33"/>
  <c r="AK495" i="33"/>
  <c r="AL495" i="33"/>
  <c r="AG495" i="33"/>
  <c r="AD495" i="33"/>
  <c r="AE495" i="33"/>
  <c r="AF495" i="33"/>
  <c r="Z495" i="33"/>
  <c r="X495" i="33"/>
  <c r="Y495" i="33"/>
  <c r="A487" i="33"/>
  <c r="C487" i="33" s="1"/>
  <c r="AQ487" i="33"/>
  <c r="AM487" i="33"/>
  <c r="AN487" i="33"/>
  <c r="AO487" i="33"/>
  <c r="AP487" i="33"/>
  <c r="AR487" i="33"/>
  <c r="AH487" i="33"/>
  <c r="AI487" i="33"/>
  <c r="AJ487" i="33"/>
  <c r="AK487" i="33"/>
  <c r="AL487" i="33"/>
  <c r="AG487" i="33"/>
  <c r="AD487" i="33"/>
  <c r="AE487" i="33"/>
  <c r="AF487" i="33"/>
  <c r="Z487" i="33"/>
  <c r="X487" i="33"/>
  <c r="Y487" i="33"/>
  <c r="A479" i="33"/>
  <c r="C479" i="33" s="1"/>
  <c r="AQ479" i="33"/>
  <c r="AM479" i="33"/>
  <c r="AN479" i="33"/>
  <c r="AO479" i="33"/>
  <c r="AP479" i="33"/>
  <c r="AR479" i="33"/>
  <c r="AH479" i="33"/>
  <c r="AI479" i="33"/>
  <c r="AJ479" i="33"/>
  <c r="AK479" i="33"/>
  <c r="AL479" i="33"/>
  <c r="AG479" i="33"/>
  <c r="AD479" i="33"/>
  <c r="AE479" i="33"/>
  <c r="AF479" i="33"/>
  <c r="Z479" i="33"/>
  <c r="X479" i="33"/>
  <c r="Y479" i="33"/>
  <c r="A471" i="33"/>
  <c r="C471" i="33" s="1"/>
  <c r="AQ471" i="33"/>
  <c r="AM471" i="33"/>
  <c r="AN471" i="33"/>
  <c r="AO471" i="33"/>
  <c r="AP471" i="33"/>
  <c r="AR471" i="33"/>
  <c r="AH471" i="33"/>
  <c r="AI471" i="33"/>
  <c r="AJ471" i="33"/>
  <c r="AK471" i="33"/>
  <c r="AL471" i="33"/>
  <c r="AG471" i="33"/>
  <c r="AD471" i="33"/>
  <c r="AE471" i="33"/>
  <c r="AF471" i="33"/>
  <c r="Z471" i="33"/>
  <c r="X471" i="33"/>
  <c r="Y471" i="33"/>
  <c r="A463" i="33"/>
  <c r="C463" i="33" s="1"/>
  <c r="AQ463" i="33"/>
  <c r="AM463" i="33"/>
  <c r="AN463" i="33"/>
  <c r="AO463" i="33"/>
  <c r="AP463" i="33"/>
  <c r="AH463" i="33"/>
  <c r="AI463" i="33"/>
  <c r="AJ463" i="33"/>
  <c r="AK463" i="33"/>
  <c r="AL463" i="33"/>
  <c r="AR463" i="33"/>
  <c r="AG463" i="33"/>
  <c r="AD463" i="33"/>
  <c r="AE463" i="33"/>
  <c r="AF463" i="33"/>
  <c r="Z463" i="33"/>
  <c r="X463" i="33"/>
  <c r="Y463" i="33"/>
  <c r="A455" i="33"/>
  <c r="C455" i="33" s="1"/>
  <c r="AQ455" i="33"/>
  <c r="AM455" i="33"/>
  <c r="AN455" i="33"/>
  <c r="AO455" i="33"/>
  <c r="AP455" i="33"/>
  <c r="AR455" i="33"/>
  <c r="AH455" i="33"/>
  <c r="AI455" i="33"/>
  <c r="AJ455" i="33"/>
  <c r="AK455" i="33"/>
  <c r="AL455" i="33"/>
  <c r="AG455" i="33"/>
  <c r="AD455" i="33"/>
  <c r="AE455" i="33"/>
  <c r="AF455" i="33"/>
  <c r="Z455" i="33"/>
  <c r="X455" i="33"/>
  <c r="Y455" i="33"/>
  <c r="A447" i="33"/>
  <c r="C447" i="33" s="1"/>
  <c r="AP447" i="33"/>
  <c r="AQ447" i="33"/>
  <c r="AM447" i="33"/>
  <c r="AN447" i="33"/>
  <c r="AO447" i="33"/>
  <c r="AR447" i="33"/>
  <c r="AH447" i="33"/>
  <c r="AI447" i="33"/>
  <c r="AJ447" i="33"/>
  <c r="AK447" i="33"/>
  <c r="AL447" i="33"/>
  <c r="AG447" i="33"/>
  <c r="AD447" i="33"/>
  <c r="AE447" i="33"/>
  <c r="AF447" i="33"/>
  <c r="Z447" i="33"/>
  <c r="X447" i="33"/>
  <c r="Y447" i="33"/>
  <c r="A439" i="33"/>
  <c r="C439" i="33" s="1"/>
  <c r="AN439" i="33"/>
  <c r="AP439" i="33"/>
  <c r="AR439" i="33"/>
  <c r="AM439" i="33"/>
  <c r="AO439" i="33"/>
  <c r="AQ439" i="33"/>
  <c r="AH439" i="33"/>
  <c r="AI439" i="33"/>
  <c r="AJ439" i="33"/>
  <c r="AK439" i="33"/>
  <c r="AL439" i="33"/>
  <c r="AG439" i="33"/>
  <c r="AD439" i="33"/>
  <c r="AE439" i="33"/>
  <c r="AF439" i="33"/>
  <c r="Z439" i="33"/>
  <c r="X439" i="33"/>
  <c r="Y439" i="33"/>
  <c r="A431" i="33"/>
  <c r="C431" i="33" s="1"/>
  <c r="AN431" i="33"/>
  <c r="AP431" i="33"/>
  <c r="AR431" i="33"/>
  <c r="AO431" i="33"/>
  <c r="AQ431" i="33"/>
  <c r="AM431" i="33"/>
  <c r="AH431" i="33"/>
  <c r="AI431" i="33"/>
  <c r="AJ431" i="33"/>
  <c r="AK431" i="33"/>
  <c r="AL431" i="33"/>
  <c r="AG431" i="33"/>
  <c r="AD431" i="33"/>
  <c r="AE431" i="33"/>
  <c r="AF431" i="33"/>
  <c r="Z431" i="33"/>
  <c r="X431" i="33"/>
  <c r="Y431" i="33"/>
  <c r="A423" i="33"/>
  <c r="C423" i="33" s="1"/>
  <c r="AN423" i="33"/>
  <c r="AP423" i="33"/>
  <c r="AR423" i="33"/>
  <c r="AO423" i="33"/>
  <c r="AM423" i="33"/>
  <c r="AQ423" i="33"/>
  <c r="AH423" i="33"/>
  <c r="AI423" i="33"/>
  <c r="AJ423" i="33"/>
  <c r="AK423" i="33"/>
  <c r="AL423" i="33"/>
  <c r="AG423" i="33"/>
  <c r="AD423" i="33"/>
  <c r="AE423" i="33"/>
  <c r="AF423" i="33"/>
  <c r="Z423" i="33"/>
  <c r="X423" i="33"/>
  <c r="Y423" i="33"/>
  <c r="A415" i="33"/>
  <c r="C415" i="33" s="1"/>
  <c r="AN415" i="33"/>
  <c r="AP415" i="33"/>
  <c r="AR415" i="33"/>
  <c r="AM415" i="33"/>
  <c r="AO415" i="33"/>
  <c r="AQ415" i="33"/>
  <c r="AH415" i="33"/>
  <c r="AI415" i="33"/>
  <c r="AJ415" i="33"/>
  <c r="AK415" i="33"/>
  <c r="AL415" i="33"/>
  <c r="AG415" i="33"/>
  <c r="AD415" i="33"/>
  <c r="AE415" i="33"/>
  <c r="AF415" i="33"/>
  <c r="Z415" i="33"/>
  <c r="X415" i="33"/>
  <c r="Y415" i="33"/>
  <c r="A407" i="33"/>
  <c r="C407" i="33" s="1"/>
  <c r="AN407" i="33"/>
  <c r="AP407" i="33"/>
  <c r="AR407" i="33"/>
  <c r="AM407" i="33"/>
  <c r="AO407" i="33"/>
  <c r="AQ407" i="33"/>
  <c r="AH407" i="33"/>
  <c r="AI407" i="33"/>
  <c r="AJ407" i="33"/>
  <c r="AK407" i="33"/>
  <c r="AL407" i="33"/>
  <c r="AG407" i="33"/>
  <c r="AD407" i="33"/>
  <c r="AE407" i="33"/>
  <c r="AF407" i="33"/>
  <c r="Z407" i="33"/>
  <c r="X407" i="33"/>
  <c r="Y407" i="33"/>
  <c r="A399" i="33"/>
  <c r="C399" i="33" s="1"/>
  <c r="AN399" i="33"/>
  <c r="AP399" i="33"/>
  <c r="AR399" i="33"/>
  <c r="AO399" i="33"/>
  <c r="AQ399" i="33"/>
  <c r="AM399" i="33"/>
  <c r="AH399" i="33"/>
  <c r="AI399" i="33"/>
  <c r="AJ399" i="33"/>
  <c r="AK399" i="33"/>
  <c r="AL399" i="33"/>
  <c r="AG399" i="33"/>
  <c r="AD399" i="33"/>
  <c r="AE399" i="33"/>
  <c r="AF399" i="33"/>
  <c r="Z399" i="33"/>
  <c r="X399" i="33"/>
  <c r="Y399" i="33"/>
  <c r="A391" i="33"/>
  <c r="C391" i="33" s="1"/>
  <c r="AN391" i="33"/>
  <c r="AP391" i="33"/>
  <c r="AR391" i="33"/>
  <c r="AO391" i="33"/>
  <c r="AM391" i="33"/>
  <c r="AQ391" i="33"/>
  <c r="AH391" i="33"/>
  <c r="AI391" i="33"/>
  <c r="AJ391" i="33"/>
  <c r="AK391" i="33"/>
  <c r="AL391" i="33"/>
  <c r="AG391" i="33"/>
  <c r="AD391" i="33"/>
  <c r="AE391" i="33"/>
  <c r="AF391" i="33"/>
  <c r="Z391" i="33"/>
  <c r="X391" i="33"/>
  <c r="Y391" i="33"/>
  <c r="A383" i="33"/>
  <c r="C383" i="33" s="1"/>
  <c r="AN383" i="33"/>
  <c r="AP383" i="33"/>
  <c r="AR383" i="33"/>
  <c r="AM383" i="33"/>
  <c r="AO383" i="33"/>
  <c r="AQ383" i="33"/>
  <c r="AH383" i="33"/>
  <c r="AI383" i="33"/>
  <c r="AJ383" i="33"/>
  <c r="AK383" i="33"/>
  <c r="AL383" i="33"/>
  <c r="AG383" i="33"/>
  <c r="AD383" i="33"/>
  <c r="AE383" i="33"/>
  <c r="AF383" i="33"/>
  <c r="Z383" i="33"/>
  <c r="X383" i="33"/>
  <c r="Y383" i="33"/>
  <c r="A375" i="33"/>
  <c r="C375" i="33" s="1"/>
  <c r="AN375" i="33"/>
  <c r="AP375" i="33"/>
  <c r="AR375" i="33"/>
  <c r="AM375" i="33"/>
  <c r="AO375" i="33"/>
  <c r="AQ375" i="33"/>
  <c r="AH375" i="33"/>
  <c r="AI375" i="33"/>
  <c r="AJ375" i="33"/>
  <c r="AK375" i="33"/>
  <c r="AL375" i="33"/>
  <c r="AG375" i="33"/>
  <c r="AD375" i="33"/>
  <c r="AE375" i="33"/>
  <c r="AF375" i="33"/>
  <c r="Z375" i="33"/>
  <c r="X375" i="33"/>
  <c r="Y375" i="33"/>
  <c r="A367" i="33"/>
  <c r="C367" i="33" s="1"/>
  <c r="AN367" i="33"/>
  <c r="AP367" i="33"/>
  <c r="AR367" i="33"/>
  <c r="AO367" i="33"/>
  <c r="AQ367" i="33"/>
  <c r="AM367" i="33"/>
  <c r="AH367" i="33"/>
  <c r="AI367" i="33"/>
  <c r="AJ367" i="33"/>
  <c r="AK367" i="33"/>
  <c r="AL367" i="33"/>
  <c r="AG367" i="33"/>
  <c r="AD367" i="33"/>
  <c r="AE367" i="33"/>
  <c r="AF367" i="33"/>
  <c r="Z367" i="33"/>
  <c r="X367" i="33"/>
  <c r="Y367" i="33"/>
  <c r="A359" i="33"/>
  <c r="C359" i="33" s="1"/>
  <c r="AN359" i="33"/>
  <c r="AP359" i="33"/>
  <c r="AR359" i="33"/>
  <c r="AO359" i="33"/>
  <c r="AM359" i="33"/>
  <c r="AQ359" i="33"/>
  <c r="AH359" i="33"/>
  <c r="AI359" i="33"/>
  <c r="AJ359" i="33"/>
  <c r="AK359" i="33"/>
  <c r="AL359" i="33"/>
  <c r="AG359" i="33"/>
  <c r="AD359" i="33"/>
  <c r="AE359" i="33"/>
  <c r="AF359" i="33"/>
  <c r="Z359" i="33"/>
  <c r="X359" i="33"/>
  <c r="Y359" i="33"/>
  <c r="A351" i="33"/>
  <c r="C351" i="33" s="1"/>
  <c r="AN351" i="33"/>
  <c r="AP351" i="33"/>
  <c r="AR351" i="33"/>
  <c r="AM351" i="33"/>
  <c r="AO351" i="33"/>
  <c r="AQ351" i="33"/>
  <c r="AH351" i="33"/>
  <c r="AI351" i="33"/>
  <c r="AJ351" i="33"/>
  <c r="AK351" i="33"/>
  <c r="AL351" i="33"/>
  <c r="AG351" i="33"/>
  <c r="AD351" i="33"/>
  <c r="AE351" i="33"/>
  <c r="AF351" i="33"/>
  <c r="Z351" i="33"/>
  <c r="X351" i="33"/>
  <c r="Y351" i="33"/>
  <c r="A343" i="33"/>
  <c r="C343" i="33" s="1"/>
  <c r="AN343" i="33"/>
  <c r="AO343" i="33"/>
  <c r="AP343" i="33"/>
  <c r="AR343" i="33"/>
  <c r="AQ343" i="33"/>
  <c r="AM343" i="33"/>
  <c r="AH343" i="33"/>
  <c r="AI343" i="33"/>
  <c r="AJ343" i="33"/>
  <c r="AK343" i="33"/>
  <c r="AL343" i="33"/>
  <c r="AG343" i="33"/>
  <c r="AD343" i="33"/>
  <c r="AE343" i="33"/>
  <c r="AF343" i="33"/>
  <c r="Z343" i="33"/>
  <c r="X343" i="33"/>
  <c r="Y343" i="33"/>
  <c r="A335" i="33"/>
  <c r="C335" i="33" s="1"/>
  <c r="AN335" i="33"/>
  <c r="AO335" i="33"/>
  <c r="AP335" i="33"/>
  <c r="AR335" i="33"/>
  <c r="AM335" i="33"/>
  <c r="AQ335" i="33"/>
  <c r="AH335" i="33"/>
  <c r="AI335" i="33"/>
  <c r="AJ335" i="33"/>
  <c r="AK335" i="33"/>
  <c r="AL335" i="33"/>
  <c r="AG335" i="33"/>
  <c r="AD335" i="33"/>
  <c r="AE335" i="33"/>
  <c r="AF335" i="33"/>
  <c r="Z335" i="33"/>
  <c r="X335" i="33"/>
  <c r="Y335" i="33"/>
  <c r="A327" i="33"/>
  <c r="C327" i="33" s="1"/>
  <c r="AN327" i="33"/>
  <c r="AO327" i="33"/>
  <c r="AP327" i="33"/>
  <c r="AR327" i="33"/>
  <c r="AQ327" i="33"/>
  <c r="AM327" i="33"/>
  <c r="AL327" i="33"/>
  <c r="AG327" i="33"/>
  <c r="AH327" i="33"/>
  <c r="AI327" i="33"/>
  <c r="AJ327" i="33"/>
  <c r="AK327" i="33"/>
  <c r="AD327" i="33"/>
  <c r="AE327" i="33"/>
  <c r="AF327" i="33"/>
  <c r="Z327" i="33"/>
  <c r="X327" i="33"/>
  <c r="Y327" i="33"/>
  <c r="A319" i="33"/>
  <c r="C319" i="33" s="1"/>
  <c r="AN319" i="33"/>
  <c r="AO319" i="33"/>
  <c r="AP319" i="33"/>
  <c r="AR319" i="33"/>
  <c r="AM319" i="33"/>
  <c r="AQ319" i="33"/>
  <c r="AL319" i="33"/>
  <c r="AG319" i="33"/>
  <c r="AH319" i="33"/>
  <c r="AI319" i="33"/>
  <c r="AJ319" i="33"/>
  <c r="AK319" i="33"/>
  <c r="AD319" i="33"/>
  <c r="AE319" i="33"/>
  <c r="AF319" i="33"/>
  <c r="Z319" i="33"/>
  <c r="X319" i="33"/>
  <c r="Y319" i="33"/>
  <c r="A311" i="33"/>
  <c r="C311" i="33" s="1"/>
  <c r="AN311" i="33"/>
  <c r="AO311" i="33"/>
  <c r="AP311" i="33"/>
  <c r="AR311" i="33"/>
  <c r="AQ311" i="33"/>
  <c r="AM311" i="33"/>
  <c r="AL311" i="33"/>
  <c r="AG311" i="33"/>
  <c r="AH311" i="33"/>
  <c r="AI311" i="33"/>
  <c r="AJ311" i="33"/>
  <c r="AK311" i="33"/>
  <c r="AD311" i="33"/>
  <c r="AE311" i="33"/>
  <c r="AF311" i="33"/>
  <c r="Z311" i="33"/>
  <c r="X311" i="33"/>
  <c r="Y311" i="33"/>
  <c r="A303" i="33"/>
  <c r="C303" i="33" s="1"/>
  <c r="AN303" i="33"/>
  <c r="AO303" i="33"/>
  <c r="AP303" i="33"/>
  <c r="AR303" i="33"/>
  <c r="AM303" i="33"/>
  <c r="AQ303" i="33"/>
  <c r="AL303" i="33"/>
  <c r="AG303" i="33"/>
  <c r="AH303" i="33"/>
  <c r="AI303" i="33"/>
  <c r="AJ303" i="33"/>
  <c r="AK303" i="33"/>
  <c r="AD303" i="33"/>
  <c r="AE303" i="33"/>
  <c r="AF303" i="33"/>
  <c r="Z303" i="33"/>
  <c r="X303" i="33"/>
  <c r="Y303" i="33"/>
  <c r="A295" i="33"/>
  <c r="C295" i="33" s="1"/>
  <c r="AN295" i="33"/>
  <c r="AO295" i="33"/>
  <c r="AP295" i="33"/>
  <c r="AR295" i="33"/>
  <c r="AQ295" i="33"/>
  <c r="AM295" i="33"/>
  <c r="AL295" i="33"/>
  <c r="AG295" i="33"/>
  <c r="AH295" i="33"/>
  <c r="AI295" i="33"/>
  <c r="AJ295" i="33"/>
  <c r="AK295" i="33"/>
  <c r="AD295" i="33"/>
  <c r="AE295" i="33"/>
  <c r="AF295" i="33"/>
  <c r="Z295" i="33"/>
  <c r="X295" i="33"/>
  <c r="Y295" i="33"/>
  <c r="A287" i="33"/>
  <c r="C287" i="33" s="1"/>
  <c r="AN287" i="33"/>
  <c r="AO287" i="33"/>
  <c r="AP287" i="33"/>
  <c r="AR287" i="33"/>
  <c r="AM287" i="33"/>
  <c r="AQ287" i="33"/>
  <c r="AL287" i="33"/>
  <c r="AG287" i="33"/>
  <c r="AH287" i="33"/>
  <c r="AI287" i="33"/>
  <c r="AJ287" i="33"/>
  <c r="AK287" i="33"/>
  <c r="AD287" i="33"/>
  <c r="AE287" i="33"/>
  <c r="AF287" i="33"/>
  <c r="Z287" i="33"/>
  <c r="X287" i="33"/>
  <c r="Y287" i="33"/>
  <c r="A279" i="33"/>
  <c r="C279" i="33" s="1"/>
  <c r="AN279" i="33"/>
  <c r="AO279" i="33"/>
  <c r="AP279" i="33"/>
  <c r="AR279" i="33"/>
  <c r="AQ279" i="33"/>
  <c r="AM279" i="33"/>
  <c r="AL279" i="33"/>
  <c r="AG279" i="33"/>
  <c r="AH279" i="33"/>
  <c r="AI279" i="33"/>
  <c r="AJ279" i="33"/>
  <c r="AK279" i="33"/>
  <c r="AD279" i="33"/>
  <c r="AE279" i="33"/>
  <c r="AF279" i="33"/>
  <c r="Z279" i="33"/>
  <c r="X279" i="33"/>
  <c r="Y279" i="33"/>
  <c r="A271" i="33"/>
  <c r="C271" i="33" s="1"/>
  <c r="AN271" i="33"/>
  <c r="AO271" i="33"/>
  <c r="AP271" i="33"/>
  <c r="AR271" i="33"/>
  <c r="AM271" i="33"/>
  <c r="AQ271" i="33"/>
  <c r="AL271" i="33"/>
  <c r="AG271" i="33"/>
  <c r="AH271" i="33"/>
  <c r="AI271" i="33"/>
  <c r="AJ271" i="33"/>
  <c r="AK271" i="33"/>
  <c r="AD271" i="33"/>
  <c r="AE271" i="33"/>
  <c r="AF271" i="33"/>
  <c r="Z271" i="33"/>
  <c r="X271" i="33"/>
  <c r="Y271" i="33"/>
  <c r="A263" i="33"/>
  <c r="C263" i="33" s="1"/>
  <c r="AN263" i="33"/>
  <c r="AO263" i="33"/>
  <c r="AP263" i="33"/>
  <c r="AR263" i="33"/>
  <c r="AQ263" i="33"/>
  <c r="AM263" i="33"/>
  <c r="AL263" i="33"/>
  <c r="AG263" i="33"/>
  <c r="AH263" i="33"/>
  <c r="AI263" i="33"/>
  <c r="AJ263" i="33"/>
  <c r="AK263" i="33"/>
  <c r="AD263" i="33"/>
  <c r="AE263" i="33"/>
  <c r="AF263" i="33"/>
  <c r="Z263" i="33"/>
  <c r="X263" i="33"/>
  <c r="Y263" i="33"/>
  <c r="A255" i="33"/>
  <c r="C255" i="33" s="1"/>
  <c r="AN255" i="33"/>
  <c r="AO255" i="33"/>
  <c r="AP255" i="33"/>
  <c r="AR255" i="33"/>
  <c r="AM255" i="33"/>
  <c r="AQ255" i="33"/>
  <c r="AL255" i="33"/>
  <c r="AG255" i="33"/>
  <c r="AH255" i="33"/>
  <c r="AI255" i="33"/>
  <c r="AJ255" i="33"/>
  <c r="AK255" i="33"/>
  <c r="AD255" i="33"/>
  <c r="AE255" i="33"/>
  <c r="AF255" i="33"/>
  <c r="Z255" i="33"/>
  <c r="X255" i="33"/>
  <c r="Y255" i="33"/>
  <c r="A247" i="33"/>
  <c r="C247" i="33" s="1"/>
  <c r="AN247" i="33"/>
  <c r="AO247" i="33"/>
  <c r="AP247" i="33"/>
  <c r="AR247" i="33"/>
  <c r="AQ247" i="33"/>
  <c r="AM247" i="33"/>
  <c r="AL247" i="33"/>
  <c r="AG247" i="33"/>
  <c r="AH247" i="33"/>
  <c r="AI247" i="33"/>
  <c r="AJ247" i="33"/>
  <c r="AK247" i="33"/>
  <c r="AD247" i="33"/>
  <c r="AE247" i="33"/>
  <c r="AF247" i="33"/>
  <c r="Z247" i="33"/>
  <c r="X247" i="33"/>
  <c r="Y247" i="33"/>
  <c r="A239" i="33"/>
  <c r="C239" i="33" s="1"/>
  <c r="AN239" i="33"/>
  <c r="AO239" i="33"/>
  <c r="AP239" i="33"/>
  <c r="AR239" i="33"/>
  <c r="AM239" i="33"/>
  <c r="AQ239" i="33"/>
  <c r="AL239" i="33"/>
  <c r="AG239" i="33"/>
  <c r="AH239" i="33"/>
  <c r="AI239" i="33"/>
  <c r="AJ239" i="33"/>
  <c r="AK239" i="33"/>
  <c r="AD239" i="33"/>
  <c r="AE239" i="33"/>
  <c r="AF239" i="33"/>
  <c r="Z239" i="33"/>
  <c r="X239" i="33"/>
  <c r="Y239" i="33"/>
  <c r="A231" i="33"/>
  <c r="C231" i="33" s="1"/>
  <c r="AN231" i="33"/>
  <c r="AO231" i="33"/>
  <c r="AP231" i="33"/>
  <c r="AR231" i="33"/>
  <c r="AQ231" i="33"/>
  <c r="AM231" i="33"/>
  <c r="AL231" i="33"/>
  <c r="AG231" i="33"/>
  <c r="AH231" i="33"/>
  <c r="AI231" i="33"/>
  <c r="AJ231" i="33"/>
  <c r="AK231" i="33"/>
  <c r="AD231" i="33"/>
  <c r="AE231" i="33"/>
  <c r="AF231" i="33"/>
  <c r="Z231" i="33"/>
  <c r="X231" i="33"/>
  <c r="Y231" i="33"/>
  <c r="A223" i="33"/>
  <c r="C223" i="33" s="1"/>
  <c r="AN223" i="33"/>
  <c r="AO223" i="33"/>
  <c r="AP223" i="33"/>
  <c r="AR223" i="33"/>
  <c r="AM223" i="33"/>
  <c r="AQ223" i="33"/>
  <c r="AL223" i="33"/>
  <c r="AG223" i="33"/>
  <c r="AH223" i="33"/>
  <c r="AI223" i="33"/>
  <c r="AK223" i="33"/>
  <c r="AJ223" i="33"/>
  <c r="AD223" i="33"/>
  <c r="AE223" i="33"/>
  <c r="AF223" i="33"/>
  <c r="Z223" i="33"/>
  <c r="X223" i="33"/>
  <c r="Y223" i="33"/>
  <c r="A215" i="33"/>
  <c r="C215" i="33" s="1"/>
  <c r="AN215" i="33"/>
  <c r="AO215" i="33"/>
  <c r="AP215" i="33"/>
  <c r="AR215" i="33"/>
  <c r="AQ215" i="33"/>
  <c r="AM215" i="33"/>
  <c r="AL215" i="33"/>
  <c r="AG215" i="33"/>
  <c r="AH215" i="33"/>
  <c r="AI215" i="33"/>
  <c r="AJ215" i="33"/>
  <c r="AK215" i="33"/>
  <c r="AD215" i="33"/>
  <c r="AE215" i="33"/>
  <c r="AF215" i="33"/>
  <c r="Z215" i="33"/>
  <c r="X215" i="33"/>
  <c r="Y215" i="33"/>
  <c r="A207" i="33"/>
  <c r="C207" i="33" s="1"/>
  <c r="AN207" i="33"/>
  <c r="AO207" i="33"/>
  <c r="AP207" i="33"/>
  <c r="AR207" i="33"/>
  <c r="AM207" i="33"/>
  <c r="AQ207" i="33"/>
  <c r="AL207" i="33"/>
  <c r="AG207" i="33"/>
  <c r="AH207" i="33"/>
  <c r="AI207" i="33"/>
  <c r="AJ207" i="33"/>
  <c r="AK207" i="33"/>
  <c r="AD207" i="33"/>
  <c r="AE207" i="33"/>
  <c r="AF207" i="33"/>
  <c r="Z207" i="33"/>
  <c r="X207" i="33"/>
  <c r="Y207" i="33"/>
  <c r="A199" i="33"/>
  <c r="C199" i="33" s="1"/>
  <c r="AN199" i="33"/>
  <c r="AO199" i="33"/>
  <c r="AP199" i="33"/>
  <c r="AR199" i="33"/>
  <c r="AQ199" i="33"/>
  <c r="AM199" i="33"/>
  <c r="AL199" i="33"/>
  <c r="AG199" i="33"/>
  <c r="AH199" i="33"/>
  <c r="AI199" i="33"/>
  <c r="AJ199" i="33"/>
  <c r="AK199" i="33"/>
  <c r="AD199" i="33"/>
  <c r="AE199" i="33"/>
  <c r="AF199" i="33"/>
  <c r="Z199" i="33"/>
  <c r="X199" i="33"/>
  <c r="Y199" i="33"/>
  <c r="A191" i="33"/>
  <c r="C191" i="33" s="1"/>
  <c r="AN191" i="33"/>
  <c r="AO191" i="33"/>
  <c r="AP191" i="33"/>
  <c r="AR191" i="33"/>
  <c r="AM191" i="33"/>
  <c r="AQ191" i="33"/>
  <c r="AL191" i="33"/>
  <c r="AG191" i="33"/>
  <c r="AH191" i="33"/>
  <c r="AI191" i="33"/>
  <c r="AK191" i="33"/>
  <c r="AJ191" i="33"/>
  <c r="AD191" i="33"/>
  <c r="AE191" i="33"/>
  <c r="AF191" i="33"/>
  <c r="Z191" i="33"/>
  <c r="X191" i="33"/>
  <c r="Y191" i="33"/>
  <c r="A183" i="33"/>
  <c r="C183" i="33" s="1"/>
  <c r="AN183" i="33"/>
  <c r="AO183" i="33"/>
  <c r="AP183" i="33"/>
  <c r="AR183" i="33"/>
  <c r="AQ183" i="33"/>
  <c r="AM183" i="33"/>
  <c r="AL183" i="33"/>
  <c r="AG183" i="33"/>
  <c r="AH183" i="33"/>
  <c r="AI183" i="33"/>
  <c r="AJ183" i="33"/>
  <c r="AK183" i="33"/>
  <c r="AD183" i="33"/>
  <c r="AE183" i="33"/>
  <c r="AF183" i="33"/>
  <c r="Z183" i="33"/>
  <c r="X183" i="33"/>
  <c r="Y183" i="33"/>
  <c r="A175" i="33"/>
  <c r="C175" i="33" s="1"/>
  <c r="AN175" i="33"/>
  <c r="AO175" i="33"/>
  <c r="AP175" i="33"/>
  <c r="AR175" i="33"/>
  <c r="AM175" i="33"/>
  <c r="AQ175" i="33"/>
  <c r="AL175" i="33"/>
  <c r="AG175" i="33"/>
  <c r="AH175" i="33"/>
  <c r="AI175" i="33"/>
  <c r="AJ175" i="33"/>
  <c r="AK175" i="33"/>
  <c r="AD175" i="33"/>
  <c r="AE175" i="33"/>
  <c r="AF175" i="33"/>
  <c r="Z175" i="33"/>
  <c r="X175" i="33"/>
  <c r="Y175" i="33"/>
  <c r="A167" i="33"/>
  <c r="C167" i="33" s="1"/>
  <c r="AN167" i="33"/>
  <c r="AO167" i="33"/>
  <c r="AP167" i="33"/>
  <c r="AR167" i="33"/>
  <c r="AQ167" i="33"/>
  <c r="AM167" i="33"/>
  <c r="AL167" i="33"/>
  <c r="AG167" i="33"/>
  <c r="AH167" i="33"/>
  <c r="AI167" i="33"/>
  <c r="AJ167" i="33"/>
  <c r="AK167" i="33"/>
  <c r="AD167" i="33"/>
  <c r="AE167" i="33"/>
  <c r="AF167" i="33"/>
  <c r="Z167" i="33"/>
  <c r="X167" i="33"/>
  <c r="Y167" i="33"/>
  <c r="A159" i="33"/>
  <c r="C159" i="33" s="1"/>
  <c r="AN159" i="33"/>
  <c r="AO159" i="33"/>
  <c r="AP159" i="33"/>
  <c r="AR159" i="33"/>
  <c r="AM159" i="33"/>
  <c r="AQ159" i="33"/>
  <c r="AL159" i="33"/>
  <c r="AG159" i="33"/>
  <c r="AH159" i="33"/>
  <c r="AI159" i="33"/>
  <c r="AJ159" i="33"/>
  <c r="AK159" i="33"/>
  <c r="AD159" i="33"/>
  <c r="AE159" i="33"/>
  <c r="AF159" i="33"/>
  <c r="Z159" i="33"/>
  <c r="X159" i="33"/>
  <c r="Y159" i="33"/>
  <c r="A151" i="33"/>
  <c r="C151" i="33" s="1"/>
  <c r="AN151" i="33"/>
  <c r="AO151" i="33"/>
  <c r="AP151" i="33"/>
  <c r="AR151" i="33"/>
  <c r="AQ151" i="33"/>
  <c r="AM151" i="33"/>
  <c r="AL151" i="33"/>
  <c r="AG151" i="33"/>
  <c r="AH151" i="33"/>
  <c r="AI151" i="33"/>
  <c r="AJ151" i="33"/>
  <c r="AK151" i="33"/>
  <c r="AD151" i="33"/>
  <c r="AE151" i="33"/>
  <c r="AF151" i="33"/>
  <c r="Z151" i="33"/>
  <c r="X151" i="33"/>
  <c r="Y151" i="33"/>
  <c r="A143" i="33"/>
  <c r="C143" i="33" s="1"/>
  <c r="AN143" i="33"/>
  <c r="AO143" i="33"/>
  <c r="AP143" i="33"/>
  <c r="AR143" i="33"/>
  <c r="AM143" i="33"/>
  <c r="AQ143" i="33"/>
  <c r="AL143" i="33"/>
  <c r="AG143" i="33"/>
  <c r="AH143" i="33"/>
  <c r="AI143" i="33"/>
  <c r="AJ143" i="33"/>
  <c r="AK143" i="33"/>
  <c r="AD143" i="33"/>
  <c r="AE143" i="33"/>
  <c r="AF143" i="33"/>
  <c r="Z143" i="33"/>
  <c r="X143" i="33"/>
  <c r="Y143" i="33"/>
  <c r="A135" i="33"/>
  <c r="C135" i="33" s="1"/>
  <c r="AN135" i="33"/>
  <c r="AO135" i="33"/>
  <c r="AP135" i="33"/>
  <c r="AR135" i="33"/>
  <c r="AQ135" i="33"/>
  <c r="AM135" i="33"/>
  <c r="AL135" i="33"/>
  <c r="AG135" i="33"/>
  <c r="AH135" i="33"/>
  <c r="AI135" i="33"/>
  <c r="AJ135" i="33"/>
  <c r="AK135" i="33"/>
  <c r="AD135" i="33"/>
  <c r="AE135" i="33"/>
  <c r="AF135" i="33"/>
  <c r="Z135" i="33"/>
  <c r="X135" i="33"/>
  <c r="Y135" i="33"/>
  <c r="A127" i="33"/>
  <c r="C127" i="33" s="1"/>
  <c r="AN127" i="33"/>
  <c r="AO127" i="33"/>
  <c r="AP127" i="33"/>
  <c r="AR127" i="33"/>
  <c r="AM127" i="33"/>
  <c r="AQ127" i="33"/>
  <c r="AL127" i="33"/>
  <c r="AG127" i="33"/>
  <c r="AH127" i="33"/>
  <c r="AI127" i="33"/>
  <c r="AJ127" i="33"/>
  <c r="AK127" i="33"/>
  <c r="AD127" i="33"/>
  <c r="AE127" i="33"/>
  <c r="AF127" i="33"/>
  <c r="Z127" i="33"/>
  <c r="X127" i="33"/>
  <c r="Y127" i="33"/>
  <c r="A119" i="33"/>
  <c r="C119" i="33" s="1"/>
  <c r="AN119" i="33"/>
  <c r="AO119" i="33"/>
  <c r="AP119" i="33"/>
  <c r="AR119" i="33"/>
  <c r="AQ119" i="33"/>
  <c r="AM119" i="33"/>
  <c r="AL119" i="33"/>
  <c r="AG119" i="33"/>
  <c r="AH119" i="33"/>
  <c r="AI119" i="33"/>
  <c r="AJ119" i="33"/>
  <c r="AK119" i="33"/>
  <c r="AD119" i="33"/>
  <c r="AE119" i="33"/>
  <c r="AF119" i="33"/>
  <c r="Z119" i="33"/>
  <c r="X119" i="33"/>
  <c r="Y119" i="33"/>
  <c r="A111" i="33"/>
  <c r="C111" i="33" s="1"/>
  <c r="AN111" i="33"/>
  <c r="AO111" i="33"/>
  <c r="AP111" i="33"/>
  <c r="AR111" i="33"/>
  <c r="AM111" i="33"/>
  <c r="AQ111" i="33"/>
  <c r="AL111" i="33"/>
  <c r="AG111" i="33"/>
  <c r="AH111" i="33"/>
  <c r="AI111" i="33"/>
  <c r="AJ111" i="33"/>
  <c r="AK111" i="33"/>
  <c r="AD111" i="33"/>
  <c r="AE111" i="33"/>
  <c r="AF111" i="33"/>
  <c r="Z111" i="33"/>
  <c r="X111" i="33"/>
  <c r="Y111" i="33"/>
  <c r="A103" i="33"/>
  <c r="C103" i="33" s="1"/>
  <c r="AN103" i="33"/>
  <c r="AO103" i="33"/>
  <c r="AP103" i="33"/>
  <c r="AR103" i="33"/>
  <c r="AQ103" i="33"/>
  <c r="AM103" i="33"/>
  <c r="AL103" i="33"/>
  <c r="AG103" i="33"/>
  <c r="AH103" i="33"/>
  <c r="AI103" i="33"/>
  <c r="AJ103" i="33"/>
  <c r="AK103" i="33"/>
  <c r="AD103" i="33"/>
  <c r="AE103" i="33"/>
  <c r="AF103" i="33"/>
  <c r="Z103" i="33"/>
  <c r="X103" i="33"/>
  <c r="Y103" i="33"/>
  <c r="A95" i="33"/>
  <c r="C95" i="33" s="1"/>
  <c r="AN95" i="33"/>
  <c r="AO95" i="33"/>
  <c r="AP95" i="33"/>
  <c r="AR95" i="33"/>
  <c r="AM95" i="33"/>
  <c r="AQ95" i="33"/>
  <c r="AL95" i="33"/>
  <c r="AG95" i="33"/>
  <c r="AH95" i="33"/>
  <c r="AI95" i="33"/>
  <c r="AJ95" i="33"/>
  <c r="AK95" i="33"/>
  <c r="AD95" i="33"/>
  <c r="AE95" i="33"/>
  <c r="AF95" i="33"/>
  <c r="Z95" i="33"/>
  <c r="X95" i="33"/>
  <c r="Y95" i="33"/>
  <c r="A87" i="33"/>
  <c r="C87" i="33" s="1"/>
  <c r="AN87" i="33"/>
  <c r="AO87" i="33"/>
  <c r="AP87" i="33"/>
  <c r="AR87" i="33"/>
  <c r="AQ87" i="33"/>
  <c r="AM87" i="33"/>
  <c r="AL87" i="33"/>
  <c r="AG87" i="33"/>
  <c r="AH87" i="33"/>
  <c r="AI87" i="33"/>
  <c r="AJ87" i="33"/>
  <c r="AK87" i="33"/>
  <c r="AD87" i="33"/>
  <c r="AE87" i="33"/>
  <c r="AF87" i="33"/>
  <c r="Z87" i="33"/>
  <c r="X87" i="33"/>
  <c r="Y87" i="33"/>
  <c r="A79" i="33"/>
  <c r="C79" i="33" s="1"/>
  <c r="AN79" i="33"/>
  <c r="AO79" i="33"/>
  <c r="AP79" i="33"/>
  <c r="AR79" i="33"/>
  <c r="AM79" i="33"/>
  <c r="AQ79" i="33"/>
  <c r="AL79" i="33"/>
  <c r="AG79" i="33"/>
  <c r="AH79" i="33"/>
  <c r="AI79" i="33"/>
  <c r="AJ79" i="33"/>
  <c r="AK79" i="33"/>
  <c r="AD79" i="33"/>
  <c r="AE79" i="33"/>
  <c r="AF79" i="33"/>
  <c r="Z79" i="33"/>
  <c r="X79" i="33"/>
  <c r="Y79" i="33"/>
  <c r="A71" i="33"/>
  <c r="C71" i="33" s="1"/>
  <c r="AN71" i="33"/>
  <c r="AO71" i="33"/>
  <c r="AP71" i="33"/>
  <c r="AR71" i="33"/>
  <c r="AQ71" i="33"/>
  <c r="AM71" i="33"/>
  <c r="AL71" i="33"/>
  <c r="AG71" i="33"/>
  <c r="AH71" i="33"/>
  <c r="AI71" i="33"/>
  <c r="AJ71" i="33"/>
  <c r="AK71" i="33"/>
  <c r="AD71" i="33"/>
  <c r="AE71" i="33"/>
  <c r="AF71" i="33"/>
  <c r="Z71" i="33"/>
  <c r="X71" i="33"/>
  <c r="Y71" i="33"/>
  <c r="A63" i="33"/>
  <c r="C63" i="33" s="1"/>
  <c r="AN63" i="33"/>
  <c r="AO63" i="33"/>
  <c r="AP63" i="33"/>
  <c r="AR63" i="33"/>
  <c r="AM63" i="33"/>
  <c r="AQ63" i="33"/>
  <c r="AL63" i="33"/>
  <c r="AG63" i="33"/>
  <c r="AH63" i="33"/>
  <c r="AI63" i="33"/>
  <c r="AJ63" i="33"/>
  <c r="AK63" i="33"/>
  <c r="AD63" i="33"/>
  <c r="AE63" i="33"/>
  <c r="AF63" i="33"/>
  <c r="Z63" i="33"/>
  <c r="X63" i="33"/>
  <c r="Y63" i="33"/>
  <c r="A55" i="33"/>
  <c r="C55" i="33" s="1"/>
  <c r="AN55" i="33"/>
  <c r="AO55" i="33"/>
  <c r="AP55" i="33"/>
  <c r="AR55" i="33"/>
  <c r="AQ55" i="33"/>
  <c r="AM55" i="33"/>
  <c r="AL55" i="33"/>
  <c r="AG55" i="33"/>
  <c r="AH55" i="33"/>
  <c r="AI55" i="33"/>
  <c r="AJ55" i="33"/>
  <c r="AK55" i="33"/>
  <c r="AD55" i="33"/>
  <c r="AE55" i="33"/>
  <c r="AF55" i="33"/>
  <c r="Z55" i="33"/>
  <c r="X55" i="33"/>
  <c r="Y55" i="33"/>
  <c r="A47" i="33"/>
  <c r="C47" i="33" s="1"/>
  <c r="AM47" i="33"/>
  <c r="AN47" i="33"/>
  <c r="AO47" i="33"/>
  <c r="AP47" i="33"/>
  <c r="AR47" i="33"/>
  <c r="AQ47" i="33"/>
  <c r="AL47" i="33"/>
  <c r="AG47" i="33"/>
  <c r="AH47" i="33"/>
  <c r="AI47" i="33"/>
  <c r="AJ47" i="33"/>
  <c r="AK47" i="33"/>
  <c r="AD47" i="33"/>
  <c r="AE47" i="33"/>
  <c r="AF47" i="33"/>
  <c r="Z47" i="33"/>
  <c r="X47" i="33"/>
  <c r="Y47" i="33"/>
  <c r="A39" i="33"/>
  <c r="C39" i="33" s="1"/>
  <c r="AM39" i="33"/>
  <c r="AN39" i="33"/>
  <c r="AO39" i="33"/>
  <c r="AP39" i="33"/>
  <c r="AR39" i="33"/>
  <c r="AQ39" i="33"/>
  <c r="AL39" i="33"/>
  <c r="AG39" i="33"/>
  <c r="AH39" i="33"/>
  <c r="AI39" i="33"/>
  <c r="AJ39" i="33"/>
  <c r="AK39" i="33"/>
  <c r="AD39" i="33"/>
  <c r="AE39" i="33"/>
  <c r="AF39" i="33"/>
  <c r="Z39" i="33"/>
  <c r="X39" i="33"/>
  <c r="Y39" i="33"/>
  <c r="A31" i="33"/>
  <c r="C31" i="33" s="1"/>
  <c r="AM31" i="33"/>
  <c r="AN31" i="33"/>
  <c r="AO31" i="33"/>
  <c r="AP31" i="33"/>
  <c r="AR31" i="33"/>
  <c r="AQ31" i="33"/>
  <c r="AL31" i="33"/>
  <c r="AG31" i="33"/>
  <c r="AH31" i="33"/>
  <c r="AI31" i="33"/>
  <c r="AJ31" i="33"/>
  <c r="AK31" i="33"/>
  <c r="AD31" i="33"/>
  <c r="AE31" i="33"/>
  <c r="AF31" i="33"/>
  <c r="Z31" i="33"/>
  <c r="X31" i="33"/>
  <c r="Y31" i="33"/>
  <c r="A23" i="33"/>
  <c r="C23" i="33" s="1"/>
  <c r="AM23" i="33"/>
  <c r="AN23" i="33"/>
  <c r="AO23" i="33"/>
  <c r="AP23" i="33"/>
  <c r="AR23" i="33"/>
  <c r="AQ23" i="33"/>
  <c r="AL23" i="33"/>
  <c r="AG23" i="33"/>
  <c r="AH23" i="33"/>
  <c r="AI23" i="33"/>
  <c r="AJ23" i="33"/>
  <c r="AK23" i="33"/>
  <c r="AD23" i="33"/>
  <c r="AE23" i="33"/>
  <c r="AF23" i="33"/>
  <c r="Z23" i="33"/>
  <c r="X23" i="33"/>
  <c r="Y23" i="33"/>
  <c r="A15" i="33"/>
  <c r="C15" i="33" s="1"/>
  <c r="AM15" i="33"/>
  <c r="AN15" i="33"/>
  <c r="AO15" i="33"/>
  <c r="AP15" i="33"/>
  <c r="AR15" i="33"/>
  <c r="AQ15" i="33"/>
  <c r="AL15" i="33"/>
  <c r="AG15" i="33"/>
  <c r="AH15" i="33"/>
  <c r="AI15" i="33"/>
  <c r="AJ15" i="33"/>
  <c r="AK15" i="33"/>
  <c r="AD15" i="33"/>
  <c r="AE15" i="33"/>
  <c r="AF15" i="33"/>
  <c r="Z15" i="33"/>
  <c r="X15" i="33"/>
  <c r="Y15" i="33"/>
  <c r="A7" i="33"/>
  <c r="C7" i="33" s="1"/>
  <c r="AM7" i="33"/>
  <c r="AN7" i="33"/>
  <c r="AO7" i="33"/>
  <c r="AP7" i="33"/>
  <c r="AR7" i="33"/>
  <c r="AQ7" i="33"/>
  <c r="AL7" i="33"/>
  <c r="AG7" i="33"/>
  <c r="AH7" i="33"/>
  <c r="AI7" i="33"/>
  <c r="AJ7" i="33"/>
  <c r="AK7" i="33"/>
  <c r="AD7" i="33"/>
  <c r="AE7" i="33"/>
  <c r="AF7" i="33"/>
  <c r="Z7" i="33"/>
  <c r="X7" i="33"/>
  <c r="Y7" i="33"/>
  <c r="L2466" i="33"/>
  <c r="AM2466" i="33"/>
  <c r="AN2466" i="33"/>
  <c r="AO2466" i="33"/>
  <c r="AP2466" i="33"/>
  <c r="AQ2466" i="33"/>
  <c r="AR2466" i="33"/>
  <c r="AL2466" i="33"/>
  <c r="AG2466" i="33"/>
  <c r="AH2466" i="33"/>
  <c r="AI2466" i="33"/>
  <c r="AJ2466" i="33"/>
  <c r="AD2466" i="33"/>
  <c r="AE2466" i="33"/>
  <c r="AF2466" i="33"/>
  <c r="AK2466" i="33"/>
  <c r="A2458" i="33"/>
  <c r="C2458" i="33" s="1"/>
  <c r="AM2458" i="33"/>
  <c r="AN2458" i="33"/>
  <c r="AO2458" i="33"/>
  <c r="AP2458" i="33"/>
  <c r="AQ2458" i="33"/>
  <c r="AR2458" i="33"/>
  <c r="AL2458" i="33"/>
  <c r="AG2458" i="33"/>
  <c r="AH2458" i="33"/>
  <c r="AI2458" i="33"/>
  <c r="AJ2458" i="33"/>
  <c r="AK2458" i="33"/>
  <c r="AD2458" i="33"/>
  <c r="AE2458" i="33"/>
  <c r="AF2458" i="33"/>
  <c r="A2450" i="33"/>
  <c r="C2450" i="33" s="1"/>
  <c r="AM2450" i="33"/>
  <c r="AN2450" i="33"/>
  <c r="AO2450" i="33"/>
  <c r="AP2450" i="33"/>
  <c r="AQ2450" i="33"/>
  <c r="AR2450" i="33"/>
  <c r="AL2450" i="33"/>
  <c r="AG2450" i="33"/>
  <c r="AH2450" i="33"/>
  <c r="AI2450" i="33"/>
  <c r="AJ2450" i="33"/>
  <c r="AK2450" i="33"/>
  <c r="AD2450" i="33"/>
  <c r="AE2450" i="33"/>
  <c r="AF2450" i="33"/>
  <c r="R2442" i="33"/>
  <c r="AM2442" i="33"/>
  <c r="AN2442" i="33"/>
  <c r="AO2442" i="33"/>
  <c r="AP2442" i="33"/>
  <c r="AQ2442" i="33"/>
  <c r="AR2442" i="33"/>
  <c r="AL2442" i="33"/>
  <c r="AG2442" i="33"/>
  <c r="AH2442" i="33"/>
  <c r="AI2442" i="33"/>
  <c r="AJ2442" i="33"/>
  <c r="AD2442" i="33"/>
  <c r="AE2442" i="33"/>
  <c r="AK2442" i="33"/>
  <c r="AF2442" i="33"/>
  <c r="A2434" i="33"/>
  <c r="C2434" i="33" s="1"/>
  <c r="AM2434" i="33"/>
  <c r="AN2434" i="33"/>
  <c r="AO2434" i="33"/>
  <c r="AP2434" i="33"/>
  <c r="AQ2434" i="33"/>
  <c r="AR2434" i="33"/>
  <c r="AL2434" i="33"/>
  <c r="AG2434" i="33"/>
  <c r="AH2434" i="33"/>
  <c r="AI2434" i="33"/>
  <c r="AJ2434" i="33"/>
  <c r="AD2434" i="33"/>
  <c r="AE2434" i="33"/>
  <c r="AF2434" i="33"/>
  <c r="AK2434" i="33"/>
  <c r="A2426" i="33"/>
  <c r="C2426" i="33" s="1"/>
  <c r="AM2426" i="33"/>
  <c r="AN2426" i="33"/>
  <c r="AO2426" i="33"/>
  <c r="AP2426" i="33"/>
  <c r="AQ2426" i="33"/>
  <c r="AR2426" i="33"/>
  <c r="AL2426" i="33"/>
  <c r="AG2426" i="33"/>
  <c r="AH2426" i="33"/>
  <c r="AI2426" i="33"/>
  <c r="AJ2426" i="33"/>
  <c r="AK2426" i="33"/>
  <c r="AD2426" i="33"/>
  <c r="AE2426" i="33"/>
  <c r="AF2426" i="33"/>
  <c r="R2418" i="33"/>
  <c r="AM2418" i="33"/>
  <c r="AN2418" i="33"/>
  <c r="AO2418" i="33"/>
  <c r="AP2418" i="33"/>
  <c r="AQ2418" i="33"/>
  <c r="AR2418" i="33"/>
  <c r="AL2418" i="33"/>
  <c r="AG2418" i="33"/>
  <c r="AH2418" i="33"/>
  <c r="AI2418" i="33"/>
  <c r="AJ2418" i="33"/>
  <c r="AK2418" i="33"/>
  <c r="AD2418" i="33"/>
  <c r="AE2418" i="33"/>
  <c r="AF2418" i="33"/>
  <c r="L2410" i="33"/>
  <c r="AM2410" i="33"/>
  <c r="AN2410" i="33"/>
  <c r="AO2410" i="33"/>
  <c r="AP2410" i="33"/>
  <c r="AQ2410" i="33"/>
  <c r="AR2410" i="33"/>
  <c r="AL2410" i="33"/>
  <c r="AG2410" i="33"/>
  <c r="AH2410" i="33"/>
  <c r="AI2410" i="33"/>
  <c r="AJ2410" i="33"/>
  <c r="AD2410" i="33"/>
  <c r="AE2410" i="33"/>
  <c r="AK2410" i="33"/>
  <c r="AF2410" i="33"/>
  <c r="N2402" i="33"/>
  <c r="AM2402" i="33"/>
  <c r="AN2402" i="33"/>
  <c r="AO2402" i="33"/>
  <c r="AP2402" i="33"/>
  <c r="AQ2402" i="33"/>
  <c r="AR2402" i="33"/>
  <c r="AL2402" i="33"/>
  <c r="AG2402" i="33"/>
  <c r="AH2402" i="33"/>
  <c r="AI2402" i="33"/>
  <c r="AJ2402" i="33"/>
  <c r="AD2402" i="33"/>
  <c r="AE2402" i="33"/>
  <c r="AF2402" i="33"/>
  <c r="AK2402" i="33"/>
  <c r="A2394" i="33"/>
  <c r="C2394" i="33" s="1"/>
  <c r="AM2394" i="33"/>
  <c r="AN2394" i="33"/>
  <c r="AO2394" i="33"/>
  <c r="AP2394" i="33"/>
  <c r="AQ2394" i="33"/>
  <c r="AR2394" i="33"/>
  <c r="AL2394" i="33"/>
  <c r="AG2394" i="33"/>
  <c r="AH2394" i="33"/>
  <c r="AI2394" i="33"/>
  <c r="AJ2394" i="33"/>
  <c r="AK2394" i="33"/>
  <c r="AD2394" i="33"/>
  <c r="AE2394" i="33"/>
  <c r="AF2394" i="33"/>
  <c r="L2386" i="33"/>
  <c r="AM2386" i="33"/>
  <c r="AN2386" i="33"/>
  <c r="AO2386" i="33"/>
  <c r="AP2386" i="33"/>
  <c r="AQ2386" i="33"/>
  <c r="AR2386" i="33"/>
  <c r="AL2386" i="33"/>
  <c r="AG2386" i="33"/>
  <c r="AH2386" i="33"/>
  <c r="AI2386" i="33"/>
  <c r="AJ2386" i="33"/>
  <c r="AK2386" i="33"/>
  <c r="AD2386" i="33"/>
  <c r="AE2386" i="33"/>
  <c r="AF2386" i="33"/>
  <c r="A2378" i="33"/>
  <c r="C2378" i="33" s="1"/>
  <c r="AM2378" i="33"/>
  <c r="AN2378" i="33"/>
  <c r="AO2378" i="33"/>
  <c r="AP2378" i="33"/>
  <c r="AQ2378" i="33"/>
  <c r="AR2378" i="33"/>
  <c r="AL2378" i="33"/>
  <c r="AG2378" i="33"/>
  <c r="AH2378" i="33"/>
  <c r="AI2378" i="33"/>
  <c r="AJ2378" i="33"/>
  <c r="AD2378" i="33"/>
  <c r="AE2378" i="33"/>
  <c r="AK2378" i="33"/>
  <c r="AF2378" i="33"/>
  <c r="A2370" i="33"/>
  <c r="C2370" i="33" s="1"/>
  <c r="AM2370" i="33"/>
  <c r="AN2370" i="33"/>
  <c r="AO2370" i="33"/>
  <c r="AP2370" i="33"/>
  <c r="AQ2370" i="33"/>
  <c r="AR2370" i="33"/>
  <c r="AL2370" i="33"/>
  <c r="AG2370" i="33"/>
  <c r="AH2370" i="33"/>
  <c r="AI2370" i="33"/>
  <c r="AJ2370" i="33"/>
  <c r="AD2370" i="33"/>
  <c r="AE2370" i="33"/>
  <c r="AF2370" i="33"/>
  <c r="AK2370" i="33"/>
  <c r="N2362" i="33"/>
  <c r="AM2362" i="33"/>
  <c r="AN2362" i="33"/>
  <c r="AO2362" i="33"/>
  <c r="AP2362" i="33"/>
  <c r="AQ2362" i="33"/>
  <c r="AR2362" i="33"/>
  <c r="AL2362" i="33"/>
  <c r="AG2362" i="33"/>
  <c r="AH2362" i="33"/>
  <c r="AI2362" i="33"/>
  <c r="AJ2362" i="33"/>
  <c r="AK2362" i="33"/>
  <c r="AD2362" i="33"/>
  <c r="AE2362" i="33"/>
  <c r="AF2362" i="33"/>
  <c r="L2354" i="33"/>
  <c r="AM2354" i="33"/>
  <c r="AN2354" i="33"/>
  <c r="AO2354" i="33"/>
  <c r="AP2354" i="33"/>
  <c r="AQ2354" i="33"/>
  <c r="AR2354" i="33"/>
  <c r="AL2354" i="33"/>
  <c r="AG2354" i="33"/>
  <c r="AH2354" i="33"/>
  <c r="AI2354" i="33"/>
  <c r="AJ2354" i="33"/>
  <c r="AK2354" i="33"/>
  <c r="AD2354" i="33"/>
  <c r="AE2354" i="33"/>
  <c r="AF2354" i="33"/>
  <c r="A2346" i="33"/>
  <c r="C2346" i="33" s="1"/>
  <c r="AM2346" i="33"/>
  <c r="AN2346" i="33"/>
  <c r="AO2346" i="33"/>
  <c r="AP2346" i="33"/>
  <c r="AQ2346" i="33"/>
  <c r="AR2346" i="33"/>
  <c r="AL2346" i="33"/>
  <c r="AG2346" i="33"/>
  <c r="AH2346" i="33"/>
  <c r="AI2346" i="33"/>
  <c r="AJ2346" i="33"/>
  <c r="AD2346" i="33"/>
  <c r="AE2346" i="33"/>
  <c r="AK2346" i="33"/>
  <c r="AF2346" i="33"/>
  <c r="A2338" i="33"/>
  <c r="C2338" i="33" s="1"/>
  <c r="AM2338" i="33"/>
  <c r="AN2338" i="33"/>
  <c r="AO2338" i="33"/>
  <c r="AP2338" i="33"/>
  <c r="AQ2338" i="33"/>
  <c r="AR2338" i="33"/>
  <c r="AL2338" i="33"/>
  <c r="AG2338" i="33"/>
  <c r="AH2338" i="33"/>
  <c r="AI2338" i="33"/>
  <c r="AJ2338" i="33"/>
  <c r="AD2338" i="33"/>
  <c r="AE2338" i="33"/>
  <c r="AF2338" i="33"/>
  <c r="AK2338" i="33"/>
  <c r="N2330" i="33"/>
  <c r="AM2330" i="33"/>
  <c r="AN2330" i="33"/>
  <c r="AO2330" i="33"/>
  <c r="AP2330" i="33"/>
  <c r="AQ2330" i="33"/>
  <c r="AR2330" i="33"/>
  <c r="AL2330" i="33"/>
  <c r="AG2330" i="33"/>
  <c r="AH2330" i="33"/>
  <c r="AI2330" i="33"/>
  <c r="AJ2330" i="33"/>
  <c r="AK2330" i="33"/>
  <c r="AD2330" i="33"/>
  <c r="AE2330" i="33"/>
  <c r="AF2330" i="33"/>
  <c r="A2322" i="33"/>
  <c r="C2322" i="33" s="1"/>
  <c r="AM2322" i="33"/>
  <c r="AN2322" i="33"/>
  <c r="AO2322" i="33"/>
  <c r="AP2322" i="33"/>
  <c r="AQ2322" i="33"/>
  <c r="AR2322" i="33"/>
  <c r="AL2322" i="33"/>
  <c r="AG2322" i="33"/>
  <c r="AH2322" i="33"/>
  <c r="AI2322" i="33"/>
  <c r="AJ2322" i="33"/>
  <c r="AK2322" i="33"/>
  <c r="AD2322" i="33"/>
  <c r="AE2322" i="33"/>
  <c r="AF2322" i="33"/>
  <c r="L2314" i="33"/>
  <c r="AM2314" i="33"/>
  <c r="AN2314" i="33"/>
  <c r="AO2314" i="33"/>
  <c r="AP2314" i="33"/>
  <c r="AQ2314" i="33"/>
  <c r="AR2314" i="33"/>
  <c r="AL2314" i="33"/>
  <c r="AG2314" i="33"/>
  <c r="AH2314" i="33"/>
  <c r="AI2314" i="33"/>
  <c r="AJ2314" i="33"/>
  <c r="AD2314" i="33"/>
  <c r="AE2314" i="33"/>
  <c r="AK2314" i="33"/>
  <c r="AF2314" i="33"/>
  <c r="L2306" i="33"/>
  <c r="AM2306" i="33"/>
  <c r="AN2306" i="33"/>
  <c r="AO2306" i="33"/>
  <c r="AP2306" i="33"/>
  <c r="AQ2306" i="33"/>
  <c r="AR2306" i="33"/>
  <c r="AL2306" i="33"/>
  <c r="AG2306" i="33"/>
  <c r="AH2306" i="33"/>
  <c r="AI2306" i="33"/>
  <c r="AJ2306" i="33"/>
  <c r="AD2306" i="33"/>
  <c r="AE2306" i="33"/>
  <c r="AF2306" i="33"/>
  <c r="AK2306" i="33"/>
  <c r="N2298" i="33"/>
  <c r="AM2298" i="33"/>
  <c r="AN2298" i="33"/>
  <c r="AO2298" i="33"/>
  <c r="AP2298" i="33"/>
  <c r="AQ2298" i="33"/>
  <c r="AR2298" i="33"/>
  <c r="AL2298" i="33"/>
  <c r="AG2298" i="33"/>
  <c r="AH2298" i="33"/>
  <c r="AI2298" i="33"/>
  <c r="AJ2298" i="33"/>
  <c r="AK2298" i="33"/>
  <c r="AD2298" i="33"/>
  <c r="AE2298" i="33"/>
  <c r="AF2298" i="33"/>
  <c r="A2290" i="33"/>
  <c r="C2290" i="33" s="1"/>
  <c r="AM2290" i="33"/>
  <c r="AN2290" i="33"/>
  <c r="AO2290" i="33"/>
  <c r="AP2290" i="33"/>
  <c r="AQ2290" i="33"/>
  <c r="AR2290" i="33"/>
  <c r="AL2290" i="33"/>
  <c r="AG2290" i="33"/>
  <c r="AH2290" i="33"/>
  <c r="AI2290" i="33"/>
  <c r="AJ2290" i="33"/>
  <c r="AK2290" i="33"/>
  <c r="AD2290" i="33"/>
  <c r="AE2290" i="33"/>
  <c r="AF2290" i="33"/>
  <c r="A2282" i="33"/>
  <c r="C2282" i="33" s="1"/>
  <c r="AM2282" i="33"/>
  <c r="AN2282" i="33"/>
  <c r="AO2282" i="33"/>
  <c r="AP2282" i="33"/>
  <c r="AQ2282" i="33"/>
  <c r="AR2282" i="33"/>
  <c r="AL2282" i="33"/>
  <c r="AG2282" i="33"/>
  <c r="AH2282" i="33"/>
  <c r="AI2282" i="33"/>
  <c r="AJ2282" i="33"/>
  <c r="AD2282" i="33"/>
  <c r="AE2282" i="33"/>
  <c r="AK2282" i="33"/>
  <c r="AF2282" i="33"/>
  <c r="A2274" i="33"/>
  <c r="C2274" i="33" s="1"/>
  <c r="AM2274" i="33"/>
  <c r="AN2274" i="33"/>
  <c r="AO2274" i="33"/>
  <c r="AP2274" i="33"/>
  <c r="AQ2274" i="33"/>
  <c r="AR2274" i="33"/>
  <c r="AL2274" i="33"/>
  <c r="AG2274" i="33"/>
  <c r="AH2274" i="33"/>
  <c r="AI2274" i="33"/>
  <c r="AJ2274" i="33"/>
  <c r="AD2274" i="33"/>
  <c r="AE2274" i="33"/>
  <c r="AF2274" i="33"/>
  <c r="AK2274" i="33"/>
  <c r="N2266" i="33"/>
  <c r="AM2266" i="33"/>
  <c r="AN2266" i="33"/>
  <c r="AO2266" i="33"/>
  <c r="AP2266" i="33"/>
  <c r="AQ2266" i="33"/>
  <c r="AR2266" i="33"/>
  <c r="AL2266" i="33"/>
  <c r="AG2266" i="33"/>
  <c r="AH2266" i="33"/>
  <c r="AI2266" i="33"/>
  <c r="AJ2266" i="33"/>
  <c r="AK2266" i="33"/>
  <c r="AD2266" i="33"/>
  <c r="AE2266" i="33"/>
  <c r="AF2266" i="33"/>
  <c r="L2258" i="33"/>
  <c r="AM2258" i="33"/>
  <c r="AN2258" i="33"/>
  <c r="AO2258" i="33"/>
  <c r="AP2258" i="33"/>
  <c r="AQ2258" i="33"/>
  <c r="AR2258" i="33"/>
  <c r="AL2258" i="33"/>
  <c r="AG2258" i="33"/>
  <c r="AH2258" i="33"/>
  <c r="AI2258" i="33"/>
  <c r="AJ2258" i="33"/>
  <c r="AK2258" i="33"/>
  <c r="AD2258" i="33"/>
  <c r="AE2258" i="33"/>
  <c r="AF2258" i="33"/>
  <c r="A2250" i="33"/>
  <c r="C2250" i="33" s="1"/>
  <c r="AM2250" i="33"/>
  <c r="AN2250" i="33"/>
  <c r="AO2250" i="33"/>
  <c r="AP2250" i="33"/>
  <c r="AQ2250" i="33"/>
  <c r="AR2250" i="33"/>
  <c r="AL2250" i="33"/>
  <c r="AG2250" i="33"/>
  <c r="AH2250" i="33"/>
  <c r="AI2250" i="33"/>
  <c r="AJ2250" i="33"/>
  <c r="AD2250" i="33"/>
  <c r="AE2250" i="33"/>
  <c r="AK2250" i="33"/>
  <c r="AF2250" i="33"/>
  <c r="N2242" i="33"/>
  <c r="AM2242" i="33"/>
  <c r="AN2242" i="33"/>
  <c r="AO2242" i="33"/>
  <c r="AP2242" i="33"/>
  <c r="AQ2242" i="33"/>
  <c r="AR2242" i="33"/>
  <c r="AL2242" i="33"/>
  <c r="AG2242" i="33"/>
  <c r="AH2242" i="33"/>
  <c r="AI2242" i="33"/>
  <c r="AJ2242" i="33"/>
  <c r="AD2242" i="33"/>
  <c r="AE2242" i="33"/>
  <c r="AF2242" i="33"/>
  <c r="AK2242" i="33"/>
  <c r="A2234" i="33"/>
  <c r="C2234" i="33" s="1"/>
  <c r="AM2234" i="33"/>
  <c r="AN2234" i="33"/>
  <c r="AO2234" i="33"/>
  <c r="AP2234" i="33"/>
  <c r="AQ2234" i="33"/>
  <c r="AR2234" i="33"/>
  <c r="AL2234" i="33"/>
  <c r="AG2234" i="33"/>
  <c r="AH2234" i="33"/>
  <c r="AI2234" i="33"/>
  <c r="AJ2234" i="33"/>
  <c r="AK2234" i="33"/>
  <c r="AD2234" i="33"/>
  <c r="AE2234" i="33"/>
  <c r="AF2234" i="33"/>
  <c r="A2226" i="33"/>
  <c r="C2226" i="33" s="1"/>
  <c r="AM2226" i="33"/>
  <c r="AN2226" i="33"/>
  <c r="AO2226" i="33"/>
  <c r="AP2226" i="33"/>
  <c r="AQ2226" i="33"/>
  <c r="AR2226" i="33"/>
  <c r="AL2226" i="33"/>
  <c r="AG2226" i="33"/>
  <c r="AH2226" i="33"/>
  <c r="AI2226" i="33"/>
  <c r="AJ2226" i="33"/>
  <c r="AK2226" i="33"/>
  <c r="AD2226" i="33"/>
  <c r="AE2226" i="33"/>
  <c r="AF2226" i="33"/>
  <c r="L2218" i="33"/>
  <c r="AM2218" i="33"/>
  <c r="AN2218" i="33"/>
  <c r="AO2218" i="33"/>
  <c r="AP2218" i="33"/>
  <c r="AQ2218" i="33"/>
  <c r="AR2218" i="33"/>
  <c r="AL2218" i="33"/>
  <c r="AG2218" i="33"/>
  <c r="AH2218" i="33"/>
  <c r="AI2218" i="33"/>
  <c r="AJ2218" i="33"/>
  <c r="AD2218" i="33"/>
  <c r="AE2218" i="33"/>
  <c r="AK2218" i="33"/>
  <c r="AF2218" i="33"/>
  <c r="N2210" i="33"/>
  <c r="AM2210" i="33"/>
  <c r="AN2210" i="33"/>
  <c r="AO2210" i="33"/>
  <c r="AP2210" i="33"/>
  <c r="AQ2210" i="33"/>
  <c r="AR2210" i="33"/>
  <c r="AL2210" i="33"/>
  <c r="AG2210" i="33"/>
  <c r="AH2210" i="33"/>
  <c r="AI2210" i="33"/>
  <c r="AJ2210" i="33"/>
  <c r="AD2210" i="33"/>
  <c r="AE2210" i="33"/>
  <c r="AF2210" i="33"/>
  <c r="AK2210" i="33"/>
  <c r="A2202" i="33"/>
  <c r="C2202" i="33" s="1"/>
  <c r="AM2202" i="33"/>
  <c r="AN2202" i="33"/>
  <c r="AO2202" i="33"/>
  <c r="AP2202" i="33"/>
  <c r="AQ2202" i="33"/>
  <c r="AR2202" i="33"/>
  <c r="AL2202" i="33"/>
  <c r="AG2202" i="33"/>
  <c r="AH2202" i="33"/>
  <c r="AI2202" i="33"/>
  <c r="AJ2202" i="33"/>
  <c r="AK2202" i="33"/>
  <c r="AD2202" i="33"/>
  <c r="AE2202" i="33"/>
  <c r="AF2202" i="33"/>
  <c r="A2194" i="33"/>
  <c r="C2194" i="33" s="1"/>
  <c r="AM2194" i="33"/>
  <c r="AN2194" i="33"/>
  <c r="AO2194" i="33"/>
  <c r="AP2194" i="33"/>
  <c r="AQ2194" i="33"/>
  <c r="AR2194" i="33"/>
  <c r="AL2194" i="33"/>
  <c r="AG2194" i="33"/>
  <c r="AH2194" i="33"/>
  <c r="AI2194" i="33"/>
  <c r="AJ2194" i="33"/>
  <c r="AK2194" i="33"/>
  <c r="AD2194" i="33"/>
  <c r="AE2194" i="33"/>
  <c r="AF2194" i="33"/>
  <c r="L2186" i="33"/>
  <c r="AM2186" i="33"/>
  <c r="AN2186" i="33"/>
  <c r="AO2186" i="33"/>
  <c r="AP2186" i="33"/>
  <c r="AQ2186" i="33"/>
  <c r="AR2186" i="33"/>
  <c r="AL2186" i="33"/>
  <c r="AG2186" i="33"/>
  <c r="AH2186" i="33"/>
  <c r="AI2186" i="33"/>
  <c r="AJ2186" i="33"/>
  <c r="AD2186" i="33"/>
  <c r="AE2186" i="33"/>
  <c r="AK2186" i="33"/>
  <c r="AF2186" i="33"/>
  <c r="N2178" i="33"/>
  <c r="AM2178" i="33"/>
  <c r="AN2178" i="33"/>
  <c r="AO2178" i="33"/>
  <c r="AP2178" i="33"/>
  <c r="AQ2178" i="33"/>
  <c r="AR2178" i="33"/>
  <c r="AL2178" i="33"/>
  <c r="AG2178" i="33"/>
  <c r="AH2178" i="33"/>
  <c r="AI2178" i="33"/>
  <c r="AJ2178" i="33"/>
  <c r="AD2178" i="33"/>
  <c r="AE2178" i="33"/>
  <c r="AF2178" i="33"/>
  <c r="AK2178" i="33"/>
  <c r="L2170" i="33"/>
  <c r="AM2170" i="33"/>
  <c r="AN2170" i="33"/>
  <c r="AO2170" i="33"/>
  <c r="AP2170" i="33"/>
  <c r="AQ2170" i="33"/>
  <c r="AR2170" i="33"/>
  <c r="AL2170" i="33"/>
  <c r="AG2170" i="33"/>
  <c r="AH2170" i="33"/>
  <c r="AI2170" i="33"/>
  <c r="AJ2170" i="33"/>
  <c r="AK2170" i="33"/>
  <c r="AD2170" i="33"/>
  <c r="AE2170" i="33"/>
  <c r="AF2170" i="33"/>
  <c r="A2162" i="33"/>
  <c r="C2162" i="33" s="1"/>
  <c r="AM2162" i="33"/>
  <c r="AN2162" i="33"/>
  <c r="AO2162" i="33"/>
  <c r="AP2162" i="33"/>
  <c r="AQ2162" i="33"/>
  <c r="AR2162" i="33"/>
  <c r="AL2162" i="33"/>
  <c r="AG2162" i="33"/>
  <c r="AH2162" i="33"/>
  <c r="AI2162" i="33"/>
  <c r="AJ2162" i="33"/>
  <c r="AK2162" i="33"/>
  <c r="AD2162" i="33"/>
  <c r="AE2162" i="33"/>
  <c r="AF2162" i="33"/>
  <c r="L2154" i="33"/>
  <c r="AM2154" i="33"/>
  <c r="AN2154" i="33"/>
  <c r="AO2154" i="33"/>
  <c r="AP2154" i="33"/>
  <c r="AQ2154" i="33"/>
  <c r="AR2154" i="33"/>
  <c r="AL2154" i="33"/>
  <c r="AG2154" i="33"/>
  <c r="AH2154" i="33"/>
  <c r="AI2154" i="33"/>
  <c r="AJ2154" i="33"/>
  <c r="AD2154" i="33"/>
  <c r="AE2154" i="33"/>
  <c r="AK2154" i="33"/>
  <c r="AF2154" i="33"/>
  <c r="N2146" i="33"/>
  <c r="AM2146" i="33"/>
  <c r="AN2146" i="33"/>
  <c r="AO2146" i="33"/>
  <c r="AP2146" i="33"/>
  <c r="AQ2146" i="33"/>
  <c r="AR2146" i="33"/>
  <c r="AL2146" i="33"/>
  <c r="AG2146" i="33"/>
  <c r="AH2146" i="33"/>
  <c r="AI2146" i="33"/>
  <c r="AJ2146" i="33"/>
  <c r="AD2146" i="33"/>
  <c r="AE2146" i="33"/>
  <c r="AF2146" i="33"/>
  <c r="AK2146" i="33"/>
  <c r="A2138" i="33"/>
  <c r="C2138" i="33" s="1"/>
  <c r="AM2138" i="33"/>
  <c r="AN2138" i="33"/>
  <c r="AO2138" i="33"/>
  <c r="AP2138" i="33"/>
  <c r="AQ2138" i="33"/>
  <c r="AR2138" i="33"/>
  <c r="AL2138" i="33"/>
  <c r="AG2138" i="33"/>
  <c r="AH2138" i="33"/>
  <c r="AI2138" i="33"/>
  <c r="AJ2138" i="33"/>
  <c r="AK2138" i="33"/>
  <c r="AD2138" i="33"/>
  <c r="AE2138" i="33"/>
  <c r="AF2138" i="33"/>
  <c r="A2130" i="33"/>
  <c r="C2130" i="33" s="1"/>
  <c r="AM2130" i="33"/>
  <c r="AN2130" i="33"/>
  <c r="AO2130" i="33"/>
  <c r="AP2130" i="33"/>
  <c r="AQ2130" i="33"/>
  <c r="AR2130" i="33"/>
  <c r="AL2130" i="33"/>
  <c r="AG2130" i="33"/>
  <c r="AH2130" i="33"/>
  <c r="AI2130" i="33"/>
  <c r="AJ2130" i="33"/>
  <c r="AK2130" i="33"/>
  <c r="AD2130" i="33"/>
  <c r="AE2130" i="33"/>
  <c r="AF2130" i="33"/>
  <c r="A2122" i="33"/>
  <c r="C2122" i="33" s="1"/>
  <c r="AM2122" i="33"/>
  <c r="AN2122" i="33"/>
  <c r="AO2122" i="33"/>
  <c r="AP2122" i="33"/>
  <c r="AQ2122" i="33"/>
  <c r="AR2122" i="33"/>
  <c r="AL2122" i="33"/>
  <c r="AG2122" i="33"/>
  <c r="AH2122" i="33"/>
  <c r="AI2122" i="33"/>
  <c r="AJ2122" i="33"/>
  <c r="X2122" i="33"/>
  <c r="AD2122" i="33"/>
  <c r="AE2122" i="33"/>
  <c r="AK2122" i="33"/>
  <c r="AF2122" i="33"/>
  <c r="N2114" i="33"/>
  <c r="AM2114" i="33"/>
  <c r="AN2114" i="33"/>
  <c r="AO2114" i="33"/>
  <c r="AP2114" i="33"/>
  <c r="AQ2114" i="33"/>
  <c r="AR2114" i="33"/>
  <c r="AL2114" i="33"/>
  <c r="AG2114" i="33"/>
  <c r="AH2114" i="33"/>
  <c r="AI2114" i="33"/>
  <c r="AJ2114" i="33"/>
  <c r="X2114" i="33"/>
  <c r="AD2114" i="33"/>
  <c r="AE2114" i="33"/>
  <c r="AF2114" i="33"/>
  <c r="AK2114" i="33"/>
  <c r="A2106" i="33"/>
  <c r="C2106" i="33" s="1"/>
  <c r="AM2106" i="33"/>
  <c r="AN2106" i="33"/>
  <c r="AO2106" i="33"/>
  <c r="AP2106" i="33"/>
  <c r="AQ2106" i="33"/>
  <c r="AR2106" i="33"/>
  <c r="AL2106" i="33"/>
  <c r="AG2106" i="33"/>
  <c r="AH2106" i="33"/>
  <c r="AI2106" i="33"/>
  <c r="AJ2106" i="33"/>
  <c r="AK2106" i="33"/>
  <c r="X2106" i="33"/>
  <c r="AD2106" i="33"/>
  <c r="AE2106" i="33"/>
  <c r="AF2106" i="33"/>
  <c r="A2098" i="33"/>
  <c r="C2098" i="33" s="1"/>
  <c r="AM2098" i="33"/>
  <c r="AN2098" i="33"/>
  <c r="AO2098" i="33"/>
  <c r="AP2098" i="33"/>
  <c r="AQ2098" i="33"/>
  <c r="AR2098" i="33"/>
  <c r="AL2098" i="33"/>
  <c r="AG2098" i="33"/>
  <c r="AH2098" i="33"/>
  <c r="AI2098" i="33"/>
  <c r="AJ2098" i="33"/>
  <c r="X2098" i="33"/>
  <c r="AK2098" i="33"/>
  <c r="AD2098" i="33"/>
  <c r="AE2098" i="33"/>
  <c r="AF2098" i="33"/>
  <c r="L2090" i="33"/>
  <c r="AM2090" i="33"/>
  <c r="AN2090" i="33"/>
  <c r="AO2090" i="33"/>
  <c r="AP2090" i="33"/>
  <c r="AQ2090" i="33"/>
  <c r="AR2090" i="33"/>
  <c r="AL2090" i="33"/>
  <c r="AG2090" i="33"/>
  <c r="AH2090" i="33"/>
  <c r="AI2090" i="33"/>
  <c r="AJ2090" i="33"/>
  <c r="AK2090" i="33"/>
  <c r="X2090" i="33"/>
  <c r="AD2090" i="33"/>
  <c r="AE2090" i="33"/>
  <c r="AF2090" i="33"/>
  <c r="N2082" i="33"/>
  <c r="AM2082" i="33"/>
  <c r="AN2082" i="33"/>
  <c r="AO2082" i="33"/>
  <c r="AP2082" i="33"/>
  <c r="AQ2082" i="33"/>
  <c r="AR2082" i="33"/>
  <c r="AL2082" i="33"/>
  <c r="AG2082" i="33"/>
  <c r="AH2082" i="33"/>
  <c r="AI2082" i="33"/>
  <c r="AJ2082" i="33"/>
  <c r="AK2082" i="33"/>
  <c r="X2082" i="33"/>
  <c r="AD2082" i="33"/>
  <c r="AE2082" i="33"/>
  <c r="AF2082" i="33"/>
  <c r="L2074" i="33"/>
  <c r="AM2074" i="33"/>
  <c r="AN2074" i="33"/>
  <c r="AO2074" i="33"/>
  <c r="AP2074" i="33"/>
  <c r="AQ2074" i="33"/>
  <c r="AR2074" i="33"/>
  <c r="AL2074" i="33"/>
  <c r="AG2074" i="33"/>
  <c r="AH2074" i="33"/>
  <c r="AI2074" i="33"/>
  <c r="AJ2074" i="33"/>
  <c r="AK2074" i="33"/>
  <c r="X2074" i="33"/>
  <c r="AD2074" i="33"/>
  <c r="AE2074" i="33"/>
  <c r="AF2074" i="33"/>
  <c r="A2066" i="33"/>
  <c r="C2066" i="33" s="1"/>
  <c r="AM2066" i="33"/>
  <c r="AN2066" i="33"/>
  <c r="AO2066" i="33"/>
  <c r="AP2066" i="33"/>
  <c r="AQ2066" i="33"/>
  <c r="AR2066" i="33"/>
  <c r="AL2066" i="33"/>
  <c r="AG2066" i="33"/>
  <c r="AH2066" i="33"/>
  <c r="AI2066" i="33"/>
  <c r="AJ2066" i="33"/>
  <c r="AK2066" i="33"/>
  <c r="X2066" i="33"/>
  <c r="AD2066" i="33"/>
  <c r="AE2066" i="33"/>
  <c r="AF2066" i="33"/>
  <c r="A2058" i="33"/>
  <c r="C2058" i="33" s="1"/>
  <c r="AM2058" i="33"/>
  <c r="AN2058" i="33"/>
  <c r="AO2058" i="33"/>
  <c r="AP2058" i="33"/>
  <c r="AQ2058" i="33"/>
  <c r="AR2058" i="33"/>
  <c r="AL2058" i="33"/>
  <c r="AG2058" i="33"/>
  <c r="AH2058" i="33"/>
  <c r="AI2058" i="33"/>
  <c r="AJ2058" i="33"/>
  <c r="AK2058" i="33"/>
  <c r="X2058" i="33"/>
  <c r="AD2058" i="33"/>
  <c r="AE2058" i="33"/>
  <c r="AF2058" i="33"/>
  <c r="N2050" i="33"/>
  <c r="AM2050" i="33"/>
  <c r="AN2050" i="33"/>
  <c r="AO2050" i="33"/>
  <c r="AP2050" i="33"/>
  <c r="AQ2050" i="33"/>
  <c r="AR2050" i="33"/>
  <c r="AL2050" i="33"/>
  <c r="AG2050" i="33"/>
  <c r="AH2050" i="33"/>
  <c r="AI2050" i="33"/>
  <c r="AJ2050" i="33"/>
  <c r="AK2050" i="33"/>
  <c r="X2050" i="33"/>
  <c r="AD2050" i="33"/>
  <c r="AE2050" i="33"/>
  <c r="AF2050" i="33"/>
  <c r="L2042" i="33"/>
  <c r="AM2042" i="33"/>
  <c r="AN2042" i="33"/>
  <c r="AO2042" i="33"/>
  <c r="AP2042" i="33"/>
  <c r="AQ2042" i="33"/>
  <c r="AR2042" i="33"/>
  <c r="AL2042" i="33"/>
  <c r="AG2042" i="33"/>
  <c r="AH2042" i="33"/>
  <c r="AI2042" i="33"/>
  <c r="AJ2042" i="33"/>
  <c r="AK2042" i="33"/>
  <c r="X2042" i="33"/>
  <c r="AD2042" i="33"/>
  <c r="AE2042" i="33"/>
  <c r="AF2042" i="33"/>
  <c r="A2034" i="33"/>
  <c r="C2034" i="33" s="1"/>
  <c r="AM2034" i="33"/>
  <c r="AN2034" i="33"/>
  <c r="AO2034" i="33"/>
  <c r="AP2034" i="33"/>
  <c r="AQ2034" i="33"/>
  <c r="AR2034" i="33"/>
  <c r="AL2034" i="33"/>
  <c r="AG2034" i="33"/>
  <c r="AH2034" i="33"/>
  <c r="AI2034" i="33"/>
  <c r="AJ2034" i="33"/>
  <c r="AK2034" i="33"/>
  <c r="X2034" i="33"/>
  <c r="AD2034" i="33"/>
  <c r="AE2034" i="33"/>
  <c r="AF2034" i="33"/>
  <c r="A2026" i="33"/>
  <c r="C2026" i="33" s="1"/>
  <c r="AM2026" i="33"/>
  <c r="AN2026" i="33"/>
  <c r="AO2026" i="33"/>
  <c r="AP2026" i="33"/>
  <c r="AQ2026" i="33"/>
  <c r="AR2026" i="33"/>
  <c r="AL2026" i="33"/>
  <c r="AG2026" i="33"/>
  <c r="AH2026" i="33"/>
  <c r="AI2026" i="33"/>
  <c r="AJ2026" i="33"/>
  <c r="AK2026" i="33"/>
  <c r="X2026" i="33"/>
  <c r="AD2026" i="33"/>
  <c r="AE2026" i="33"/>
  <c r="AF2026" i="33"/>
  <c r="L2018" i="33"/>
  <c r="AM2018" i="33"/>
  <c r="AN2018" i="33"/>
  <c r="AO2018" i="33"/>
  <c r="AP2018" i="33"/>
  <c r="AQ2018" i="33"/>
  <c r="AR2018" i="33"/>
  <c r="AL2018" i="33"/>
  <c r="AG2018" i="33"/>
  <c r="AH2018" i="33"/>
  <c r="AI2018" i="33"/>
  <c r="AJ2018" i="33"/>
  <c r="AK2018" i="33"/>
  <c r="X2018" i="33"/>
  <c r="AD2018" i="33"/>
  <c r="AE2018" i="33"/>
  <c r="AF2018" i="33"/>
  <c r="N2010" i="33"/>
  <c r="AM2010" i="33"/>
  <c r="AN2010" i="33"/>
  <c r="AO2010" i="33"/>
  <c r="AP2010" i="33"/>
  <c r="AQ2010" i="33"/>
  <c r="AR2010" i="33"/>
  <c r="AL2010" i="33"/>
  <c r="AG2010" i="33"/>
  <c r="AH2010" i="33"/>
  <c r="AI2010" i="33"/>
  <c r="AJ2010" i="33"/>
  <c r="AK2010" i="33"/>
  <c r="X2010" i="33"/>
  <c r="AD2010" i="33"/>
  <c r="AE2010" i="33"/>
  <c r="AF2010" i="33"/>
  <c r="A2002" i="33"/>
  <c r="C2002" i="33" s="1"/>
  <c r="AM2002" i="33"/>
  <c r="AN2002" i="33"/>
  <c r="AO2002" i="33"/>
  <c r="AP2002" i="33"/>
  <c r="AQ2002" i="33"/>
  <c r="AR2002" i="33"/>
  <c r="AL2002" i="33"/>
  <c r="AG2002" i="33"/>
  <c r="AH2002" i="33"/>
  <c r="AI2002" i="33"/>
  <c r="AJ2002" i="33"/>
  <c r="AK2002" i="33"/>
  <c r="X2002" i="33"/>
  <c r="AD2002" i="33"/>
  <c r="AE2002" i="33"/>
  <c r="AF2002" i="33"/>
  <c r="L1994" i="33"/>
  <c r="AM1994" i="33"/>
  <c r="AN1994" i="33"/>
  <c r="AP1994" i="33"/>
  <c r="AQ1994" i="33"/>
  <c r="AO1994" i="33"/>
  <c r="AR1994" i="33"/>
  <c r="AL1994" i="33"/>
  <c r="AG1994" i="33"/>
  <c r="AH1994" i="33"/>
  <c r="AI1994" i="33"/>
  <c r="AJ1994" i="33"/>
  <c r="AK1994" i="33"/>
  <c r="X1994" i="33"/>
  <c r="AD1994" i="33"/>
  <c r="AE1994" i="33"/>
  <c r="AF1994" i="33"/>
  <c r="A1986" i="33"/>
  <c r="C1986" i="33" s="1"/>
  <c r="AM1986" i="33"/>
  <c r="AN1986" i="33"/>
  <c r="AP1986" i="33"/>
  <c r="AQ1986" i="33"/>
  <c r="AO1986" i="33"/>
  <c r="AR1986" i="33"/>
  <c r="AL1986" i="33"/>
  <c r="AG1986" i="33"/>
  <c r="AH1986" i="33"/>
  <c r="AI1986" i="33"/>
  <c r="AJ1986" i="33"/>
  <c r="AK1986" i="33"/>
  <c r="X1986" i="33"/>
  <c r="AD1986" i="33"/>
  <c r="AE1986" i="33"/>
  <c r="AF1986" i="33"/>
  <c r="N1978" i="33"/>
  <c r="AM1978" i="33"/>
  <c r="AN1978" i="33"/>
  <c r="AP1978" i="33"/>
  <c r="AQ1978" i="33"/>
  <c r="AR1978" i="33"/>
  <c r="AO1978" i="33"/>
  <c r="AL1978" i="33"/>
  <c r="AG1978" i="33"/>
  <c r="AH1978" i="33"/>
  <c r="AI1978" i="33"/>
  <c r="AJ1978" i="33"/>
  <c r="AK1978" i="33"/>
  <c r="X1978" i="33"/>
  <c r="AD1978" i="33"/>
  <c r="AE1978" i="33"/>
  <c r="AF1978" i="33"/>
  <c r="L1970" i="33"/>
  <c r="AM1970" i="33"/>
  <c r="AN1970" i="33"/>
  <c r="AP1970" i="33"/>
  <c r="AQ1970" i="33"/>
  <c r="AO1970" i="33"/>
  <c r="AR1970" i="33"/>
  <c r="AL1970" i="33"/>
  <c r="AG1970" i="33"/>
  <c r="AH1970" i="33"/>
  <c r="AI1970" i="33"/>
  <c r="AJ1970" i="33"/>
  <c r="AK1970" i="33"/>
  <c r="X1970" i="33"/>
  <c r="AD1970" i="33"/>
  <c r="AE1970" i="33"/>
  <c r="AF1970" i="33"/>
  <c r="A1962" i="33"/>
  <c r="C1962" i="33" s="1"/>
  <c r="AM1962" i="33"/>
  <c r="AN1962" i="33"/>
  <c r="AP1962" i="33"/>
  <c r="AQ1962" i="33"/>
  <c r="AO1962" i="33"/>
  <c r="AR1962" i="33"/>
  <c r="AL1962" i="33"/>
  <c r="AG1962" i="33"/>
  <c r="AH1962" i="33"/>
  <c r="AI1962" i="33"/>
  <c r="AJ1962" i="33"/>
  <c r="AK1962" i="33"/>
  <c r="X1962" i="33"/>
  <c r="AD1962" i="33"/>
  <c r="AE1962" i="33"/>
  <c r="AF1962" i="33"/>
  <c r="A1954" i="33"/>
  <c r="C1954" i="33" s="1"/>
  <c r="AM1954" i="33"/>
  <c r="AN1954" i="33"/>
  <c r="AP1954" i="33"/>
  <c r="AQ1954" i="33"/>
  <c r="AO1954" i="33"/>
  <c r="AR1954" i="33"/>
  <c r="AL1954" i="33"/>
  <c r="AG1954" i="33"/>
  <c r="AH1954" i="33"/>
  <c r="AI1954" i="33"/>
  <c r="AJ1954" i="33"/>
  <c r="AK1954" i="33"/>
  <c r="X1954" i="33"/>
  <c r="AD1954" i="33"/>
  <c r="AE1954" i="33"/>
  <c r="AF1954" i="33"/>
  <c r="N1946" i="33"/>
  <c r="AM1946" i="33"/>
  <c r="AN1946" i="33"/>
  <c r="AP1946" i="33"/>
  <c r="AQ1946" i="33"/>
  <c r="AR1946" i="33"/>
  <c r="AO1946" i="33"/>
  <c r="AL1946" i="33"/>
  <c r="AG1946" i="33"/>
  <c r="AH1946" i="33"/>
  <c r="AI1946" i="33"/>
  <c r="AJ1946" i="33"/>
  <c r="AK1946" i="33"/>
  <c r="X1946" i="33"/>
  <c r="AD1946" i="33"/>
  <c r="AE1946" i="33"/>
  <c r="AF1946" i="33"/>
  <c r="A1938" i="33"/>
  <c r="C1938" i="33" s="1"/>
  <c r="AM1938" i="33"/>
  <c r="AN1938" i="33"/>
  <c r="AP1938" i="33"/>
  <c r="AQ1938" i="33"/>
  <c r="AO1938" i="33"/>
  <c r="AR1938" i="33"/>
  <c r="AL1938" i="33"/>
  <c r="AG1938" i="33"/>
  <c r="AH1938" i="33"/>
  <c r="AI1938" i="33"/>
  <c r="AJ1938" i="33"/>
  <c r="AK1938" i="33"/>
  <c r="X1938" i="33"/>
  <c r="AD1938" i="33"/>
  <c r="AE1938" i="33"/>
  <c r="AF1938" i="33"/>
  <c r="L1930" i="33"/>
  <c r="AM1930" i="33"/>
  <c r="AN1930" i="33"/>
  <c r="AP1930" i="33"/>
  <c r="AQ1930" i="33"/>
  <c r="AO1930" i="33"/>
  <c r="AR1930" i="33"/>
  <c r="AI1930" i="33"/>
  <c r="AJ1930" i="33"/>
  <c r="AK1930" i="33"/>
  <c r="AL1930" i="33"/>
  <c r="AG1930" i="33"/>
  <c r="AH1930" i="33"/>
  <c r="X1930" i="33"/>
  <c r="AD1930" i="33"/>
  <c r="AE1930" i="33"/>
  <c r="AF1930" i="33"/>
  <c r="L1922" i="33"/>
  <c r="AM1922" i="33"/>
  <c r="AN1922" i="33"/>
  <c r="AP1922" i="33"/>
  <c r="AQ1922" i="33"/>
  <c r="AO1922" i="33"/>
  <c r="AR1922" i="33"/>
  <c r="AI1922" i="33"/>
  <c r="AJ1922" i="33"/>
  <c r="AK1922" i="33"/>
  <c r="AL1922" i="33"/>
  <c r="AG1922" i="33"/>
  <c r="AH1922" i="33"/>
  <c r="X1922" i="33"/>
  <c r="AD1922" i="33"/>
  <c r="AE1922" i="33"/>
  <c r="AF1922" i="33"/>
  <c r="N1914" i="33"/>
  <c r="AM1914" i="33"/>
  <c r="AN1914" i="33"/>
  <c r="AP1914" i="33"/>
  <c r="AQ1914" i="33"/>
  <c r="AR1914" i="33"/>
  <c r="AO1914" i="33"/>
  <c r="AI1914" i="33"/>
  <c r="AJ1914" i="33"/>
  <c r="AK1914" i="33"/>
  <c r="AL1914" i="33"/>
  <c r="AG1914" i="33"/>
  <c r="AH1914" i="33"/>
  <c r="X1914" i="33"/>
  <c r="AD1914" i="33"/>
  <c r="AE1914" i="33"/>
  <c r="AF1914" i="33"/>
  <c r="L1906" i="33"/>
  <c r="AM1906" i="33"/>
  <c r="AN1906" i="33"/>
  <c r="AP1906" i="33"/>
  <c r="AQ1906" i="33"/>
  <c r="AO1906" i="33"/>
  <c r="AR1906" i="33"/>
  <c r="AI1906" i="33"/>
  <c r="AJ1906" i="33"/>
  <c r="AK1906" i="33"/>
  <c r="AL1906" i="33"/>
  <c r="AG1906" i="33"/>
  <c r="AH1906" i="33"/>
  <c r="X1906" i="33"/>
  <c r="AD1906" i="33"/>
  <c r="AE1906" i="33"/>
  <c r="AF1906" i="33"/>
  <c r="A1898" i="33"/>
  <c r="C1898" i="33" s="1"/>
  <c r="AM1898" i="33"/>
  <c r="AN1898" i="33"/>
  <c r="AP1898" i="33"/>
  <c r="AQ1898" i="33"/>
  <c r="AO1898" i="33"/>
  <c r="AR1898" i="33"/>
  <c r="AI1898" i="33"/>
  <c r="AJ1898" i="33"/>
  <c r="AK1898" i="33"/>
  <c r="AL1898" i="33"/>
  <c r="AG1898" i="33"/>
  <c r="AH1898" i="33"/>
  <c r="X1898" i="33"/>
  <c r="AD1898" i="33"/>
  <c r="AE1898" i="33"/>
  <c r="AF1898" i="33"/>
  <c r="A1890" i="33"/>
  <c r="C1890" i="33" s="1"/>
  <c r="AM1890" i="33"/>
  <c r="AN1890" i="33"/>
  <c r="AP1890" i="33"/>
  <c r="AQ1890" i="33"/>
  <c r="AO1890" i="33"/>
  <c r="AR1890" i="33"/>
  <c r="AI1890" i="33"/>
  <c r="AJ1890" i="33"/>
  <c r="AK1890" i="33"/>
  <c r="AL1890" i="33"/>
  <c r="AG1890" i="33"/>
  <c r="AH1890" i="33"/>
  <c r="X1890" i="33"/>
  <c r="AD1890" i="33"/>
  <c r="AE1890" i="33"/>
  <c r="AF1890" i="33"/>
  <c r="L1882" i="33"/>
  <c r="AM1882" i="33"/>
  <c r="AN1882" i="33"/>
  <c r="AP1882" i="33"/>
  <c r="AQ1882" i="33"/>
  <c r="AR1882" i="33"/>
  <c r="AO1882" i="33"/>
  <c r="AI1882" i="33"/>
  <c r="AJ1882" i="33"/>
  <c r="AK1882" i="33"/>
  <c r="AL1882" i="33"/>
  <c r="AG1882" i="33"/>
  <c r="AH1882" i="33"/>
  <c r="X1882" i="33"/>
  <c r="AD1882" i="33"/>
  <c r="AE1882" i="33"/>
  <c r="AF1882" i="33"/>
  <c r="N1874" i="33"/>
  <c r="AM1874" i="33"/>
  <c r="AN1874" i="33"/>
  <c r="AP1874" i="33"/>
  <c r="AQ1874" i="33"/>
  <c r="AO1874" i="33"/>
  <c r="AR1874" i="33"/>
  <c r="AI1874" i="33"/>
  <c r="AJ1874" i="33"/>
  <c r="AK1874" i="33"/>
  <c r="AL1874" i="33"/>
  <c r="AG1874" i="33"/>
  <c r="AH1874" i="33"/>
  <c r="X1874" i="33"/>
  <c r="AD1874" i="33"/>
  <c r="AE1874" i="33"/>
  <c r="AF1874" i="33"/>
  <c r="A1866" i="33"/>
  <c r="C1866" i="33" s="1"/>
  <c r="AM1866" i="33"/>
  <c r="AN1866" i="33"/>
  <c r="AP1866" i="33"/>
  <c r="AQ1866" i="33"/>
  <c r="AO1866" i="33"/>
  <c r="AR1866" i="33"/>
  <c r="AI1866" i="33"/>
  <c r="AJ1866" i="33"/>
  <c r="AK1866" i="33"/>
  <c r="AL1866" i="33"/>
  <c r="AG1866" i="33"/>
  <c r="AH1866" i="33"/>
  <c r="X1866" i="33"/>
  <c r="AD1866" i="33"/>
  <c r="AE1866" i="33"/>
  <c r="AF1866" i="33"/>
  <c r="A1858" i="33"/>
  <c r="C1858" i="33" s="1"/>
  <c r="AM1858" i="33"/>
  <c r="AN1858" i="33"/>
  <c r="AP1858" i="33"/>
  <c r="AQ1858" i="33"/>
  <c r="AO1858" i="33"/>
  <c r="AR1858" i="33"/>
  <c r="AI1858" i="33"/>
  <c r="AJ1858" i="33"/>
  <c r="AK1858" i="33"/>
  <c r="AL1858" i="33"/>
  <c r="AG1858" i="33"/>
  <c r="AH1858" i="33"/>
  <c r="X1858" i="33"/>
  <c r="AD1858" i="33"/>
  <c r="AE1858" i="33"/>
  <c r="AF1858" i="33"/>
  <c r="N1850" i="33"/>
  <c r="AM1850" i="33"/>
  <c r="AN1850" i="33"/>
  <c r="AP1850" i="33"/>
  <c r="AQ1850" i="33"/>
  <c r="AR1850" i="33"/>
  <c r="AI1850" i="33"/>
  <c r="AJ1850" i="33"/>
  <c r="AK1850" i="33"/>
  <c r="AL1850" i="33"/>
  <c r="AO1850" i="33"/>
  <c r="AG1850" i="33"/>
  <c r="AH1850" i="33"/>
  <c r="X1850" i="33"/>
  <c r="AD1850" i="33"/>
  <c r="AE1850" i="33"/>
  <c r="AF1850" i="33"/>
  <c r="L1842" i="33"/>
  <c r="AM1842" i="33"/>
  <c r="AN1842" i="33"/>
  <c r="AP1842" i="33"/>
  <c r="AQ1842" i="33"/>
  <c r="AO1842" i="33"/>
  <c r="AR1842" i="33"/>
  <c r="AI1842" i="33"/>
  <c r="AJ1842" i="33"/>
  <c r="AK1842" i="33"/>
  <c r="AL1842" i="33"/>
  <c r="AG1842" i="33"/>
  <c r="AH1842" i="33"/>
  <c r="X1842" i="33"/>
  <c r="AD1842" i="33"/>
  <c r="AE1842" i="33"/>
  <c r="AF1842" i="33"/>
  <c r="A1834" i="33"/>
  <c r="C1834" i="33" s="1"/>
  <c r="AM1834" i="33"/>
  <c r="AN1834" i="33"/>
  <c r="AP1834" i="33"/>
  <c r="AQ1834" i="33"/>
  <c r="AO1834" i="33"/>
  <c r="AR1834" i="33"/>
  <c r="AI1834" i="33"/>
  <c r="AJ1834" i="33"/>
  <c r="AK1834" i="33"/>
  <c r="AL1834" i="33"/>
  <c r="AG1834" i="33"/>
  <c r="AH1834" i="33"/>
  <c r="X1834" i="33"/>
  <c r="AD1834" i="33"/>
  <c r="AE1834" i="33"/>
  <c r="AF1834" i="33"/>
  <c r="L1826" i="33"/>
  <c r="AM1826" i="33"/>
  <c r="AN1826" i="33"/>
  <c r="AP1826" i="33"/>
  <c r="AQ1826" i="33"/>
  <c r="AO1826" i="33"/>
  <c r="AR1826" i="33"/>
  <c r="AI1826" i="33"/>
  <c r="AJ1826" i="33"/>
  <c r="AK1826" i="33"/>
  <c r="AL1826" i="33"/>
  <c r="AG1826" i="33"/>
  <c r="AH1826" i="33"/>
  <c r="X1826" i="33"/>
  <c r="AD1826" i="33"/>
  <c r="AE1826" i="33"/>
  <c r="AF1826" i="33"/>
  <c r="N1818" i="33"/>
  <c r="AM1818" i="33"/>
  <c r="AN1818" i="33"/>
  <c r="AP1818" i="33"/>
  <c r="AQ1818" i="33"/>
  <c r="AR1818" i="33"/>
  <c r="AI1818" i="33"/>
  <c r="AJ1818" i="33"/>
  <c r="AK1818" i="33"/>
  <c r="AO1818" i="33"/>
  <c r="AL1818" i="33"/>
  <c r="AG1818" i="33"/>
  <c r="AH1818" i="33"/>
  <c r="X1818" i="33"/>
  <c r="AD1818" i="33"/>
  <c r="AE1818" i="33"/>
  <c r="AF1818" i="33"/>
  <c r="L1810" i="33"/>
  <c r="AM1810" i="33"/>
  <c r="AN1810" i="33"/>
  <c r="AP1810" i="33"/>
  <c r="AQ1810" i="33"/>
  <c r="AO1810" i="33"/>
  <c r="AR1810" i="33"/>
  <c r="AI1810" i="33"/>
  <c r="AJ1810" i="33"/>
  <c r="AK1810" i="33"/>
  <c r="AL1810" i="33"/>
  <c r="AG1810" i="33"/>
  <c r="AH1810" i="33"/>
  <c r="X1810" i="33"/>
  <c r="AD1810" i="33"/>
  <c r="AE1810" i="33"/>
  <c r="AF1810" i="33"/>
  <c r="A1802" i="33"/>
  <c r="C1802" i="33" s="1"/>
  <c r="AM1802" i="33"/>
  <c r="AN1802" i="33"/>
  <c r="AP1802" i="33"/>
  <c r="AQ1802" i="33"/>
  <c r="AO1802" i="33"/>
  <c r="AR1802" i="33"/>
  <c r="AI1802" i="33"/>
  <c r="AJ1802" i="33"/>
  <c r="AK1802" i="33"/>
  <c r="AL1802" i="33"/>
  <c r="AG1802" i="33"/>
  <c r="AH1802" i="33"/>
  <c r="X1802" i="33"/>
  <c r="AD1802" i="33"/>
  <c r="AE1802" i="33"/>
  <c r="AF1802" i="33"/>
  <c r="L1794" i="33"/>
  <c r="AM1794" i="33"/>
  <c r="AN1794" i="33"/>
  <c r="AP1794" i="33"/>
  <c r="AQ1794" i="33"/>
  <c r="AO1794" i="33"/>
  <c r="AR1794" i="33"/>
  <c r="AI1794" i="33"/>
  <c r="AJ1794" i="33"/>
  <c r="AK1794" i="33"/>
  <c r="AL1794" i="33"/>
  <c r="AG1794" i="33"/>
  <c r="AH1794" i="33"/>
  <c r="X1794" i="33"/>
  <c r="AD1794" i="33"/>
  <c r="AE1794" i="33"/>
  <c r="AF1794" i="33"/>
  <c r="N1786" i="33"/>
  <c r="AM1786" i="33"/>
  <c r="AN1786" i="33"/>
  <c r="AP1786" i="33"/>
  <c r="AQ1786" i="33"/>
  <c r="AR1786" i="33"/>
  <c r="AI1786" i="33"/>
  <c r="AJ1786" i="33"/>
  <c r="AO1786" i="33"/>
  <c r="AK1786" i="33"/>
  <c r="AL1786" i="33"/>
  <c r="AG1786" i="33"/>
  <c r="AH1786" i="33"/>
  <c r="X1786" i="33"/>
  <c r="AD1786" i="33"/>
  <c r="AE1786" i="33"/>
  <c r="AF1786" i="33"/>
  <c r="L1778" i="33"/>
  <c r="AM1778" i="33"/>
  <c r="AN1778" i="33"/>
  <c r="AP1778" i="33"/>
  <c r="AQ1778" i="33"/>
  <c r="AO1778" i="33"/>
  <c r="AR1778" i="33"/>
  <c r="AI1778" i="33"/>
  <c r="AJ1778" i="33"/>
  <c r="AK1778" i="33"/>
  <c r="AL1778" i="33"/>
  <c r="AG1778" i="33"/>
  <c r="AH1778" i="33"/>
  <c r="X1778" i="33"/>
  <c r="AD1778" i="33"/>
  <c r="AE1778" i="33"/>
  <c r="AF1778" i="33"/>
  <c r="A1770" i="33"/>
  <c r="C1770" i="33" s="1"/>
  <c r="AM1770" i="33"/>
  <c r="AN1770" i="33"/>
  <c r="AP1770" i="33"/>
  <c r="AQ1770" i="33"/>
  <c r="AO1770" i="33"/>
  <c r="AR1770" i="33"/>
  <c r="AI1770" i="33"/>
  <c r="AJ1770" i="33"/>
  <c r="AK1770" i="33"/>
  <c r="AL1770" i="33"/>
  <c r="AG1770" i="33"/>
  <c r="AH1770" i="33"/>
  <c r="X1770" i="33"/>
  <c r="AD1770" i="33"/>
  <c r="AE1770" i="33"/>
  <c r="AF1770" i="33"/>
  <c r="L1762" i="33"/>
  <c r="AM1762" i="33"/>
  <c r="AN1762" i="33"/>
  <c r="AP1762" i="33"/>
  <c r="AQ1762" i="33"/>
  <c r="AO1762" i="33"/>
  <c r="AR1762" i="33"/>
  <c r="AI1762" i="33"/>
  <c r="AJ1762" i="33"/>
  <c r="AK1762" i="33"/>
  <c r="AL1762" i="33"/>
  <c r="AG1762" i="33"/>
  <c r="AH1762" i="33"/>
  <c r="X1762" i="33"/>
  <c r="AD1762" i="33"/>
  <c r="AE1762" i="33"/>
  <c r="AF1762" i="33"/>
  <c r="N1754" i="33"/>
  <c r="AM1754" i="33"/>
  <c r="AN1754" i="33"/>
  <c r="AO1754" i="33"/>
  <c r="AP1754" i="33"/>
  <c r="AQ1754" i="33"/>
  <c r="AR1754" i="33"/>
  <c r="AI1754" i="33"/>
  <c r="AJ1754" i="33"/>
  <c r="AK1754" i="33"/>
  <c r="AL1754" i="33"/>
  <c r="AG1754" i="33"/>
  <c r="AH1754" i="33"/>
  <c r="X1754" i="33"/>
  <c r="AD1754" i="33"/>
  <c r="Z1754" i="33"/>
  <c r="AE1754" i="33"/>
  <c r="AF1754" i="33"/>
  <c r="A1746" i="33"/>
  <c r="C1746" i="33" s="1"/>
  <c r="AM1746" i="33"/>
  <c r="AN1746" i="33"/>
  <c r="AO1746" i="33"/>
  <c r="AP1746" i="33"/>
  <c r="AQ1746" i="33"/>
  <c r="AR1746" i="33"/>
  <c r="AI1746" i="33"/>
  <c r="AJ1746" i="33"/>
  <c r="AK1746" i="33"/>
  <c r="AL1746" i="33"/>
  <c r="AG1746" i="33"/>
  <c r="AH1746" i="33"/>
  <c r="X1746" i="33"/>
  <c r="AD1746" i="33"/>
  <c r="Z1746" i="33"/>
  <c r="AE1746" i="33"/>
  <c r="AF1746" i="33"/>
  <c r="A1738" i="33"/>
  <c r="C1738" i="33" s="1"/>
  <c r="AM1738" i="33"/>
  <c r="AN1738" i="33"/>
  <c r="AO1738" i="33"/>
  <c r="AP1738" i="33"/>
  <c r="AQ1738" i="33"/>
  <c r="AR1738" i="33"/>
  <c r="AG1738" i="33"/>
  <c r="AI1738" i="33"/>
  <c r="AJ1738" i="33"/>
  <c r="AK1738" i="33"/>
  <c r="AL1738" i="33"/>
  <c r="AH1738" i="33"/>
  <c r="X1738" i="33"/>
  <c r="AD1738" i="33"/>
  <c r="Z1738" i="33"/>
  <c r="AE1738" i="33"/>
  <c r="AF1738" i="33"/>
  <c r="A1730" i="33"/>
  <c r="C1730" i="33" s="1"/>
  <c r="AM1730" i="33"/>
  <c r="AN1730" i="33"/>
  <c r="AO1730" i="33"/>
  <c r="AP1730" i="33"/>
  <c r="AQ1730" i="33"/>
  <c r="AR1730" i="33"/>
  <c r="AG1730" i="33"/>
  <c r="AI1730" i="33"/>
  <c r="AJ1730" i="33"/>
  <c r="AK1730" i="33"/>
  <c r="AL1730" i="33"/>
  <c r="AH1730" i="33"/>
  <c r="X1730" i="33"/>
  <c r="AD1730" i="33"/>
  <c r="Z1730" i="33"/>
  <c r="AE1730" i="33"/>
  <c r="AF1730" i="33"/>
  <c r="N1722" i="33"/>
  <c r="AM1722" i="33"/>
  <c r="AN1722" i="33"/>
  <c r="AO1722" i="33"/>
  <c r="AP1722" i="33"/>
  <c r="AQ1722" i="33"/>
  <c r="AR1722" i="33"/>
  <c r="AG1722" i="33"/>
  <c r="AI1722" i="33"/>
  <c r="AJ1722" i="33"/>
  <c r="AK1722" i="33"/>
  <c r="AL1722" i="33"/>
  <c r="AH1722" i="33"/>
  <c r="X1722" i="33"/>
  <c r="AD1722" i="33"/>
  <c r="Z1722" i="33"/>
  <c r="AE1722" i="33"/>
  <c r="AF1722" i="33"/>
  <c r="A1714" i="33"/>
  <c r="C1714" i="33" s="1"/>
  <c r="AM1714" i="33"/>
  <c r="AN1714" i="33"/>
  <c r="AO1714" i="33"/>
  <c r="AP1714" i="33"/>
  <c r="AQ1714" i="33"/>
  <c r="AG1714" i="33"/>
  <c r="AI1714" i="33"/>
  <c r="AJ1714" i="33"/>
  <c r="AR1714" i="33"/>
  <c r="AK1714" i="33"/>
  <c r="AL1714" i="33"/>
  <c r="AH1714" i="33"/>
  <c r="X1714" i="33"/>
  <c r="AD1714" i="33"/>
  <c r="Z1714" i="33"/>
  <c r="AE1714" i="33"/>
  <c r="AF1714" i="33"/>
  <c r="A1706" i="33"/>
  <c r="C1706" i="33" s="1"/>
  <c r="AM1706" i="33"/>
  <c r="AN1706" i="33"/>
  <c r="AO1706" i="33"/>
  <c r="AP1706" i="33"/>
  <c r="AQ1706" i="33"/>
  <c r="AR1706" i="33"/>
  <c r="AG1706" i="33"/>
  <c r="AI1706" i="33"/>
  <c r="AJ1706" i="33"/>
  <c r="AK1706" i="33"/>
  <c r="AL1706" i="33"/>
  <c r="AH1706" i="33"/>
  <c r="X1706" i="33"/>
  <c r="AD1706" i="33"/>
  <c r="Z1706" i="33"/>
  <c r="AE1706" i="33"/>
  <c r="AF1706" i="33"/>
  <c r="N1698" i="33"/>
  <c r="AM1698" i="33"/>
  <c r="AN1698" i="33"/>
  <c r="AO1698" i="33"/>
  <c r="AP1698" i="33"/>
  <c r="AQ1698" i="33"/>
  <c r="AG1698" i="33"/>
  <c r="AR1698" i="33"/>
  <c r="AI1698" i="33"/>
  <c r="AJ1698" i="33"/>
  <c r="AK1698" i="33"/>
  <c r="AL1698" i="33"/>
  <c r="AH1698" i="33"/>
  <c r="X1698" i="33"/>
  <c r="AD1698" i="33"/>
  <c r="Z1698" i="33"/>
  <c r="AE1698" i="33"/>
  <c r="AF1698" i="33"/>
  <c r="A1690" i="33"/>
  <c r="C1690" i="33" s="1"/>
  <c r="AM1690" i="33"/>
  <c r="AN1690" i="33"/>
  <c r="AO1690" i="33"/>
  <c r="AP1690" i="33"/>
  <c r="AQ1690" i="33"/>
  <c r="AR1690" i="33"/>
  <c r="AG1690" i="33"/>
  <c r="AI1690" i="33"/>
  <c r="AJ1690" i="33"/>
  <c r="AK1690" i="33"/>
  <c r="AL1690" i="33"/>
  <c r="AH1690" i="33"/>
  <c r="AB1690" i="33"/>
  <c r="X1690" i="33"/>
  <c r="AC1690" i="33"/>
  <c r="AD1690" i="33"/>
  <c r="Z1690" i="33"/>
  <c r="AE1690" i="33"/>
  <c r="AF1690" i="33"/>
  <c r="U1690" i="33"/>
  <c r="AA1690" i="33"/>
  <c r="W1690" i="33"/>
  <c r="N1682" i="33"/>
  <c r="AM1682" i="33"/>
  <c r="AN1682" i="33"/>
  <c r="AO1682" i="33"/>
  <c r="AP1682" i="33"/>
  <c r="AQ1682" i="33"/>
  <c r="AG1682" i="33"/>
  <c r="AI1682" i="33"/>
  <c r="AJ1682" i="33"/>
  <c r="AK1682" i="33"/>
  <c r="AL1682" i="33"/>
  <c r="AR1682" i="33"/>
  <c r="AH1682" i="33"/>
  <c r="AB1682" i="33"/>
  <c r="X1682" i="33"/>
  <c r="AC1682" i="33"/>
  <c r="AD1682" i="33"/>
  <c r="Z1682" i="33"/>
  <c r="AE1682" i="33"/>
  <c r="AF1682" i="33"/>
  <c r="U1682" i="33"/>
  <c r="AA1682" i="33"/>
  <c r="W1682" i="33"/>
  <c r="A1674" i="33"/>
  <c r="C1674" i="33" s="1"/>
  <c r="AM1674" i="33"/>
  <c r="AN1674" i="33"/>
  <c r="AO1674" i="33"/>
  <c r="AP1674" i="33"/>
  <c r="AQ1674" i="33"/>
  <c r="AR1674" i="33"/>
  <c r="AG1674" i="33"/>
  <c r="AI1674" i="33"/>
  <c r="AJ1674" i="33"/>
  <c r="AK1674" i="33"/>
  <c r="AL1674" i="33"/>
  <c r="AH1674" i="33"/>
  <c r="AB1674" i="33"/>
  <c r="X1674" i="33"/>
  <c r="AC1674" i="33"/>
  <c r="AD1674" i="33"/>
  <c r="Z1674" i="33"/>
  <c r="AE1674" i="33"/>
  <c r="AF1674" i="33"/>
  <c r="U1674" i="33"/>
  <c r="AA1674" i="33"/>
  <c r="W1674" i="33"/>
  <c r="A1666" i="33"/>
  <c r="C1666" i="33" s="1"/>
  <c r="AM1666" i="33"/>
  <c r="AN1666" i="33"/>
  <c r="AO1666" i="33"/>
  <c r="AP1666" i="33"/>
  <c r="AQ1666" i="33"/>
  <c r="AG1666" i="33"/>
  <c r="AI1666" i="33"/>
  <c r="AR1666" i="33"/>
  <c r="AJ1666" i="33"/>
  <c r="AK1666" i="33"/>
  <c r="AL1666" i="33"/>
  <c r="AH1666" i="33"/>
  <c r="AB1666" i="33"/>
  <c r="X1666" i="33"/>
  <c r="AC1666" i="33"/>
  <c r="AD1666" i="33"/>
  <c r="Z1666" i="33"/>
  <c r="AE1666" i="33"/>
  <c r="AF1666" i="33"/>
  <c r="U1666" i="33"/>
  <c r="AA1666" i="33"/>
  <c r="W1666" i="33"/>
  <c r="N1658" i="33"/>
  <c r="AM1658" i="33"/>
  <c r="AN1658" i="33"/>
  <c r="AO1658" i="33"/>
  <c r="AP1658" i="33"/>
  <c r="AQ1658" i="33"/>
  <c r="AR1658" i="33"/>
  <c r="AG1658" i="33"/>
  <c r="AI1658" i="33"/>
  <c r="AJ1658" i="33"/>
  <c r="AK1658" i="33"/>
  <c r="AL1658" i="33"/>
  <c r="AH1658" i="33"/>
  <c r="AB1658" i="33"/>
  <c r="X1658" i="33"/>
  <c r="AC1658" i="33"/>
  <c r="AD1658" i="33"/>
  <c r="Z1658" i="33"/>
  <c r="AE1658" i="33"/>
  <c r="AF1658" i="33"/>
  <c r="U1658" i="33"/>
  <c r="AA1658" i="33"/>
  <c r="W1658" i="33"/>
  <c r="N1650" i="33"/>
  <c r="AM1650" i="33"/>
  <c r="AN1650" i="33"/>
  <c r="AO1650" i="33"/>
  <c r="AP1650" i="33"/>
  <c r="AQ1650" i="33"/>
  <c r="AR1650" i="33"/>
  <c r="AG1650" i="33"/>
  <c r="AI1650" i="33"/>
  <c r="AJ1650" i="33"/>
  <c r="AK1650" i="33"/>
  <c r="AL1650" i="33"/>
  <c r="AH1650" i="33"/>
  <c r="AB1650" i="33"/>
  <c r="X1650" i="33"/>
  <c r="AC1650" i="33"/>
  <c r="AD1650" i="33"/>
  <c r="Z1650" i="33"/>
  <c r="AE1650" i="33"/>
  <c r="AF1650" i="33"/>
  <c r="U1650" i="33"/>
  <c r="AA1650" i="33"/>
  <c r="W1650" i="33"/>
  <c r="A1642" i="33"/>
  <c r="C1642" i="33" s="1"/>
  <c r="AM1642" i="33"/>
  <c r="AN1642" i="33"/>
  <c r="AO1642" i="33"/>
  <c r="AP1642" i="33"/>
  <c r="AQ1642" i="33"/>
  <c r="AR1642" i="33"/>
  <c r="AG1642" i="33"/>
  <c r="AI1642" i="33"/>
  <c r="AJ1642" i="33"/>
  <c r="AK1642" i="33"/>
  <c r="AL1642" i="33"/>
  <c r="AH1642" i="33"/>
  <c r="AB1642" i="33"/>
  <c r="X1642" i="33"/>
  <c r="AC1642" i="33"/>
  <c r="AD1642" i="33"/>
  <c r="Z1642" i="33"/>
  <c r="AE1642" i="33"/>
  <c r="AF1642" i="33"/>
  <c r="U1642" i="33"/>
  <c r="AA1642" i="33"/>
  <c r="W1642" i="33"/>
  <c r="A1634" i="33"/>
  <c r="C1634" i="33" s="1"/>
  <c r="AM1634" i="33"/>
  <c r="AN1634" i="33"/>
  <c r="AO1634" i="33"/>
  <c r="AP1634" i="33"/>
  <c r="AQ1634" i="33"/>
  <c r="AG1634" i="33"/>
  <c r="AI1634" i="33"/>
  <c r="AJ1634" i="33"/>
  <c r="AK1634" i="33"/>
  <c r="AR1634" i="33"/>
  <c r="AL1634" i="33"/>
  <c r="AH1634" i="33"/>
  <c r="AB1634" i="33"/>
  <c r="X1634" i="33"/>
  <c r="AC1634" i="33"/>
  <c r="AD1634" i="33"/>
  <c r="Z1634" i="33"/>
  <c r="AE1634" i="33"/>
  <c r="AF1634" i="33"/>
  <c r="U1634" i="33"/>
  <c r="AA1634" i="33"/>
  <c r="W1634" i="33"/>
  <c r="A1626" i="33"/>
  <c r="C1626" i="33" s="1"/>
  <c r="AM1626" i="33"/>
  <c r="AN1626" i="33"/>
  <c r="AO1626" i="33"/>
  <c r="AP1626" i="33"/>
  <c r="AQ1626" i="33"/>
  <c r="AR1626" i="33"/>
  <c r="AG1626" i="33"/>
  <c r="AI1626" i="33"/>
  <c r="AJ1626" i="33"/>
  <c r="AK1626" i="33"/>
  <c r="AL1626" i="33"/>
  <c r="AH1626" i="33"/>
  <c r="AB1626" i="33"/>
  <c r="X1626" i="33"/>
  <c r="AC1626" i="33"/>
  <c r="AD1626" i="33"/>
  <c r="Z1626" i="33"/>
  <c r="AE1626" i="33"/>
  <c r="AF1626" i="33"/>
  <c r="U1626" i="33"/>
  <c r="AA1626" i="33"/>
  <c r="W1626" i="33"/>
  <c r="A1618" i="33"/>
  <c r="C1618" i="33" s="1"/>
  <c r="AM1618" i="33"/>
  <c r="AN1618" i="33"/>
  <c r="AO1618" i="33"/>
  <c r="AP1618" i="33"/>
  <c r="AQ1618" i="33"/>
  <c r="AG1618" i="33"/>
  <c r="AR1618" i="33"/>
  <c r="AI1618" i="33"/>
  <c r="AJ1618" i="33"/>
  <c r="AK1618" i="33"/>
  <c r="AL1618" i="33"/>
  <c r="AH1618" i="33"/>
  <c r="AB1618" i="33"/>
  <c r="X1618" i="33"/>
  <c r="AC1618" i="33"/>
  <c r="AD1618" i="33"/>
  <c r="Z1618" i="33"/>
  <c r="AE1618" i="33"/>
  <c r="AF1618" i="33"/>
  <c r="U1618" i="33"/>
  <c r="AA1618" i="33"/>
  <c r="W1618" i="33"/>
  <c r="N1610" i="33"/>
  <c r="AM1610" i="33"/>
  <c r="AN1610" i="33"/>
  <c r="AO1610" i="33"/>
  <c r="AP1610" i="33"/>
  <c r="AQ1610" i="33"/>
  <c r="AR1610" i="33"/>
  <c r="AG1610" i="33"/>
  <c r="AI1610" i="33"/>
  <c r="AJ1610" i="33"/>
  <c r="AK1610" i="33"/>
  <c r="AL1610" i="33"/>
  <c r="AH1610" i="33"/>
  <c r="AB1610" i="33"/>
  <c r="X1610" i="33"/>
  <c r="AC1610" i="33"/>
  <c r="AD1610" i="33"/>
  <c r="Z1610" i="33"/>
  <c r="AE1610" i="33"/>
  <c r="AF1610" i="33"/>
  <c r="U1610" i="33"/>
  <c r="AA1610" i="33"/>
  <c r="W1610" i="33"/>
  <c r="A1602" i="33"/>
  <c r="C1602" i="33" s="1"/>
  <c r="AM1602" i="33"/>
  <c r="AN1602" i="33"/>
  <c r="AO1602" i="33"/>
  <c r="AP1602" i="33"/>
  <c r="AQ1602" i="33"/>
  <c r="AR1602" i="33"/>
  <c r="AG1602" i="33"/>
  <c r="AI1602" i="33"/>
  <c r="AJ1602" i="33"/>
  <c r="AK1602" i="33"/>
  <c r="AL1602" i="33"/>
  <c r="AH1602" i="33"/>
  <c r="AB1602" i="33"/>
  <c r="X1602" i="33"/>
  <c r="AC1602" i="33"/>
  <c r="AD1602" i="33"/>
  <c r="Z1602" i="33"/>
  <c r="AE1602" i="33"/>
  <c r="AF1602" i="33"/>
  <c r="U1602" i="33"/>
  <c r="AA1602" i="33"/>
  <c r="W1602" i="33"/>
  <c r="N1594" i="33"/>
  <c r="AM1594" i="33"/>
  <c r="AN1594" i="33"/>
  <c r="AO1594" i="33"/>
  <c r="AP1594" i="33"/>
  <c r="AQ1594" i="33"/>
  <c r="AR1594" i="33"/>
  <c r="AG1594" i="33"/>
  <c r="AI1594" i="33"/>
  <c r="AJ1594" i="33"/>
  <c r="AK1594" i="33"/>
  <c r="AL1594" i="33"/>
  <c r="AH1594" i="33"/>
  <c r="X1594" i="33"/>
  <c r="AD1594" i="33"/>
  <c r="Z1594" i="33"/>
  <c r="AE1594" i="33"/>
  <c r="AF1594" i="33"/>
  <c r="A1586" i="33"/>
  <c r="C1586" i="33" s="1"/>
  <c r="AM1586" i="33"/>
  <c r="AN1586" i="33"/>
  <c r="AO1586" i="33"/>
  <c r="AP1586" i="33"/>
  <c r="AQ1586" i="33"/>
  <c r="AG1586" i="33"/>
  <c r="AI1586" i="33"/>
  <c r="AJ1586" i="33"/>
  <c r="AR1586" i="33"/>
  <c r="AK1586" i="33"/>
  <c r="AL1586" i="33"/>
  <c r="AH1586" i="33"/>
  <c r="AB1586" i="33"/>
  <c r="X1586" i="33"/>
  <c r="AC1586" i="33"/>
  <c r="AD1586" i="33"/>
  <c r="Z1586" i="33"/>
  <c r="AE1586" i="33"/>
  <c r="AF1586" i="33"/>
  <c r="U1586" i="33"/>
  <c r="AA1586" i="33"/>
  <c r="W1586" i="33"/>
  <c r="A1578" i="33"/>
  <c r="C1578" i="33" s="1"/>
  <c r="AM1578" i="33"/>
  <c r="AN1578" i="33"/>
  <c r="AO1578" i="33"/>
  <c r="AP1578" i="33"/>
  <c r="AQ1578" i="33"/>
  <c r="AR1578" i="33"/>
  <c r="AG1578" i="33"/>
  <c r="AI1578" i="33"/>
  <c r="AJ1578" i="33"/>
  <c r="AK1578" i="33"/>
  <c r="AL1578" i="33"/>
  <c r="AH1578" i="33"/>
  <c r="X1578" i="33"/>
  <c r="AD1578" i="33"/>
  <c r="Z1578" i="33"/>
  <c r="AE1578" i="33"/>
  <c r="AF1578" i="33"/>
  <c r="A1570" i="33"/>
  <c r="C1570" i="33" s="1"/>
  <c r="AM1570" i="33"/>
  <c r="AN1570" i="33"/>
  <c r="AO1570" i="33"/>
  <c r="AP1570" i="33"/>
  <c r="AQ1570" i="33"/>
  <c r="AG1570" i="33"/>
  <c r="AR1570" i="33"/>
  <c r="AI1570" i="33"/>
  <c r="AJ1570" i="33"/>
  <c r="AK1570" i="33"/>
  <c r="AL1570" i="33"/>
  <c r="AH1570" i="33"/>
  <c r="AB1570" i="33"/>
  <c r="X1570" i="33"/>
  <c r="AC1570" i="33"/>
  <c r="AD1570" i="33"/>
  <c r="Z1570" i="33"/>
  <c r="AE1570" i="33"/>
  <c r="AF1570" i="33"/>
  <c r="U1570" i="33"/>
  <c r="AA1570" i="33"/>
  <c r="W1570" i="33"/>
  <c r="A1562" i="33"/>
  <c r="C1562" i="33" s="1"/>
  <c r="AM1562" i="33"/>
  <c r="AN1562" i="33"/>
  <c r="AO1562" i="33"/>
  <c r="AP1562" i="33"/>
  <c r="AQ1562" i="33"/>
  <c r="AR1562" i="33"/>
  <c r="AG1562" i="33"/>
  <c r="AI1562" i="33"/>
  <c r="AJ1562" i="33"/>
  <c r="AK1562" i="33"/>
  <c r="AL1562" i="33"/>
  <c r="AH1562" i="33"/>
  <c r="AB1562" i="33"/>
  <c r="X1562" i="33"/>
  <c r="AC1562" i="33"/>
  <c r="AD1562" i="33"/>
  <c r="Z1562" i="33"/>
  <c r="AE1562" i="33"/>
  <c r="AF1562" i="33"/>
  <c r="U1562" i="33"/>
  <c r="AA1562" i="33"/>
  <c r="W1562" i="33"/>
  <c r="A1554" i="33"/>
  <c r="C1554" i="33" s="1"/>
  <c r="AM1554" i="33"/>
  <c r="AN1554" i="33"/>
  <c r="AO1554" i="33"/>
  <c r="AP1554" i="33"/>
  <c r="AQ1554" i="33"/>
  <c r="AR1554" i="33"/>
  <c r="AG1554" i="33"/>
  <c r="AI1554" i="33"/>
  <c r="AJ1554" i="33"/>
  <c r="AK1554" i="33"/>
  <c r="AL1554" i="33"/>
  <c r="AH1554" i="33"/>
  <c r="X1554" i="33"/>
  <c r="AD1554" i="33"/>
  <c r="Z1554" i="33"/>
  <c r="AE1554" i="33"/>
  <c r="AF1554" i="33"/>
  <c r="N1546" i="33"/>
  <c r="AM1546" i="33"/>
  <c r="AN1546" i="33"/>
  <c r="AO1546" i="33"/>
  <c r="AP1546" i="33"/>
  <c r="AQ1546" i="33"/>
  <c r="AR1546" i="33"/>
  <c r="AG1546" i="33"/>
  <c r="AI1546" i="33"/>
  <c r="AJ1546" i="33"/>
  <c r="AK1546" i="33"/>
  <c r="AL1546" i="33"/>
  <c r="AH1546" i="33"/>
  <c r="X1546" i="33"/>
  <c r="AD1546" i="33"/>
  <c r="Z1546" i="33"/>
  <c r="AE1546" i="33"/>
  <c r="AF1546" i="33"/>
  <c r="A1538" i="33"/>
  <c r="C1538" i="33" s="1"/>
  <c r="AM1538" i="33"/>
  <c r="AN1538" i="33"/>
  <c r="AO1538" i="33"/>
  <c r="AP1538" i="33"/>
  <c r="AQ1538" i="33"/>
  <c r="AR1538" i="33"/>
  <c r="AG1538" i="33"/>
  <c r="AI1538" i="33"/>
  <c r="AJ1538" i="33"/>
  <c r="AK1538" i="33"/>
  <c r="AL1538" i="33"/>
  <c r="AH1538" i="33"/>
  <c r="X1538" i="33"/>
  <c r="AD1538" i="33"/>
  <c r="Z1538" i="33"/>
  <c r="AE1538" i="33"/>
  <c r="AF1538" i="33"/>
  <c r="A1530" i="33"/>
  <c r="C1530" i="33" s="1"/>
  <c r="AM1530" i="33"/>
  <c r="AN1530" i="33"/>
  <c r="AO1530" i="33"/>
  <c r="AP1530" i="33"/>
  <c r="AQ1530" i="33"/>
  <c r="AR1530" i="33"/>
  <c r="AG1530" i="33"/>
  <c r="AI1530" i="33"/>
  <c r="AJ1530" i="33"/>
  <c r="AK1530" i="33"/>
  <c r="AL1530" i="33"/>
  <c r="AH1530" i="33"/>
  <c r="X1530" i="33"/>
  <c r="AD1530" i="33"/>
  <c r="Z1530" i="33"/>
  <c r="AE1530" i="33"/>
  <c r="AF1530" i="33"/>
  <c r="AM1522" i="33"/>
  <c r="AN1522" i="33"/>
  <c r="AO1522" i="33"/>
  <c r="AP1522" i="33"/>
  <c r="AQ1522" i="33"/>
  <c r="AR1522" i="33"/>
  <c r="AG1522" i="33"/>
  <c r="AI1522" i="33"/>
  <c r="AK1522" i="33"/>
  <c r="AL1522" i="33"/>
  <c r="AH1522" i="33"/>
  <c r="X1522" i="33"/>
  <c r="AD1522" i="33"/>
  <c r="Z1522" i="33"/>
  <c r="AE1522" i="33"/>
  <c r="AF1522" i="33"/>
  <c r="A1514" i="33"/>
  <c r="C1514" i="33" s="1"/>
  <c r="AM1514" i="33"/>
  <c r="AN1514" i="33"/>
  <c r="AO1514" i="33"/>
  <c r="AP1514" i="33"/>
  <c r="AQ1514" i="33"/>
  <c r="AR1514" i="33"/>
  <c r="AG1514" i="33"/>
  <c r="AI1514" i="33"/>
  <c r="AK1514" i="33"/>
  <c r="AH1514" i="33"/>
  <c r="X1514" i="33"/>
  <c r="AD1514" i="33"/>
  <c r="Z1514" i="33"/>
  <c r="AE1514" i="33"/>
  <c r="AF1514" i="33"/>
  <c r="AM1506" i="33"/>
  <c r="AN1506" i="33"/>
  <c r="AO1506" i="33"/>
  <c r="AP1506" i="33"/>
  <c r="AQ1506" i="33"/>
  <c r="AR1506" i="33"/>
  <c r="AG1506" i="33"/>
  <c r="AI1506" i="33"/>
  <c r="AK1506" i="33"/>
  <c r="AH1506" i="33"/>
  <c r="X1506" i="33"/>
  <c r="AD1506" i="33"/>
  <c r="Z1506" i="33"/>
  <c r="AE1506" i="33"/>
  <c r="AF1506" i="33"/>
  <c r="A1498" i="33"/>
  <c r="C1498" i="33" s="1"/>
  <c r="AM1498" i="33"/>
  <c r="AN1498" i="33"/>
  <c r="AO1498" i="33"/>
  <c r="AP1498" i="33"/>
  <c r="AQ1498" i="33"/>
  <c r="AR1498" i="33"/>
  <c r="AG1498" i="33"/>
  <c r="AI1498" i="33"/>
  <c r="AK1498" i="33"/>
  <c r="AH1498" i="33"/>
  <c r="X1498" i="33"/>
  <c r="AD1498" i="33"/>
  <c r="Z1498" i="33"/>
  <c r="AE1498" i="33"/>
  <c r="AF1498" i="33"/>
  <c r="A1490" i="33"/>
  <c r="C1490" i="33" s="1"/>
  <c r="AM1490" i="33"/>
  <c r="AN1490" i="33"/>
  <c r="AO1490" i="33"/>
  <c r="AP1490" i="33"/>
  <c r="AQ1490" i="33"/>
  <c r="AR1490" i="33"/>
  <c r="AG1490" i="33"/>
  <c r="AI1490" i="33"/>
  <c r="AK1490" i="33"/>
  <c r="AH1490" i="33"/>
  <c r="X1490" i="33"/>
  <c r="AD1490" i="33"/>
  <c r="Z1490" i="33"/>
  <c r="AE1490" i="33"/>
  <c r="AF1490" i="33"/>
  <c r="A1482" i="33"/>
  <c r="C1482" i="33" s="1"/>
  <c r="AM1482" i="33"/>
  <c r="AN1482" i="33"/>
  <c r="AO1482" i="33"/>
  <c r="AP1482" i="33"/>
  <c r="AQ1482" i="33"/>
  <c r="AR1482" i="33"/>
  <c r="AG1482" i="33"/>
  <c r="AI1482" i="33"/>
  <c r="AK1482" i="33"/>
  <c r="AL1482" i="33"/>
  <c r="AH1482" i="33"/>
  <c r="AB1482" i="33"/>
  <c r="X1482" i="33"/>
  <c r="AC1482" i="33"/>
  <c r="AD1482" i="33"/>
  <c r="Z1482" i="33"/>
  <c r="AE1482" i="33"/>
  <c r="AF1482" i="33"/>
  <c r="U1482" i="33"/>
  <c r="AA1482" i="33"/>
  <c r="W1482" i="33"/>
  <c r="A1474" i="33"/>
  <c r="C1474" i="33" s="1"/>
  <c r="AM1474" i="33"/>
  <c r="AN1474" i="33"/>
  <c r="AO1474" i="33"/>
  <c r="AP1474" i="33"/>
  <c r="AQ1474" i="33"/>
  <c r="AR1474" i="33"/>
  <c r="AG1474" i="33"/>
  <c r="AI1474" i="33"/>
  <c r="AJ1474" i="33"/>
  <c r="AK1474" i="33"/>
  <c r="AH1474" i="33"/>
  <c r="AB1474" i="33"/>
  <c r="X1474" i="33"/>
  <c r="AC1474" i="33"/>
  <c r="AD1474" i="33"/>
  <c r="Z1474" i="33"/>
  <c r="AE1474" i="33"/>
  <c r="AF1474" i="33"/>
  <c r="U1474" i="33"/>
  <c r="AA1474" i="33"/>
  <c r="W1474" i="33"/>
  <c r="A1466" i="33"/>
  <c r="C1466" i="33" s="1"/>
  <c r="AM1466" i="33"/>
  <c r="AN1466" i="33"/>
  <c r="AO1466" i="33"/>
  <c r="AP1466" i="33"/>
  <c r="AQ1466" i="33"/>
  <c r="AR1466" i="33"/>
  <c r="AJ1466" i="33"/>
  <c r="AK1466" i="33"/>
  <c r="AL1466" i="33"/>
  <c r="AH1466" i="33"/>
  <c r="AB1466" i="33"/>
  <c r="AC1466" i="33"/>
  <c r="AD1466" i="33"/>
  <c r="Z1466" i="33"/>
  <c r="AE1466" i="33"/>
  <c r="AF1466" i="33"/>
  <c r="U1466" i="33"/>
  <c r="AA1466" i="33"/>
  <c r="W1466" i="33"/>
  <c r="A1458" i="33"/>
  <c r="C1458" i="33" s="1"/>
  <c r="AM1458" i="33"/>
  <c r="AN1458" i="33"/>
  <c r="AO1458" i="33"/>
  <c r="AP1458" i="33"/>
  <c r="AQ1458" i="33"/>
  <c r="AR1458" i="33"/>
  <c r="AJ1458" i="33"/>
  <c r="AK1458" i="33"/>
  <c r="AL1458" i="33"/>
  <c r="AB1458" i="33"/>
  <c r="AC1458" i="33"/>
  <c r="AD1458" i="33"/>
  <c r="Z1458" i="33"/>
  <c r="AE1458" i="33"/>
  <c r="AF1458" i="33"/>
  <c r="U1458" i="33"/>
  <c r="AA1458" i="33"/>
  <c r="W1458" i="33"/>
  <c r="A1450" i="33"/>
  <c r="C1450" i="33" s="1"/>
  <c r="AM1450" i="33"/>
  <c r="AN1450" i="33"/>
  <c r="AO1450" i="33"/>
  <c r="AP1450" i="33"/>
  <c r="AQ1450" i="33"/>
  <c r="AR1450" i="33"/>
  <c r="AG1450" i="33"/>
  <c r="AJ1450" i="33"/>
  <c r="AK1450" i="33"/>
  <c r="AL1450" i="33"/>
  <c r="AH1450" i="33"/>
  <c r="AB1450" i="33"/>
  <c r="X1450" i="33"/>
  <c r="AC1450" i="33"/>
  <c r="AD1450" i="33"/>
  <c r="Z1450" i="33"/>
  <c r="AE1450" i="33"/>
  <c r="AF1450" i="33"/>
  <c r="U1450" i="33"/>
  <c r="AA1450" i="33"/>
  <c r="W1450" i="33"/>
  <c r="AM1442" i="33"/>
  <c r="AN1442" i="33"/>
  <c r="AO1442" i="33"/>
  <c r="AP1442" i="33"/>
  <c r="AQ1442" i="33"/>
  <c r="AR1442" i="33"/>
  <c r="AG1442" i="33"/>
  <c r="AI1442" i="33"/>
  <c r="AJ1442" i="33"/>
  <c r="AK1442" i="33"/>
  <c r="AL1442" i="33"/>
  <c r="AH1442" i="33"/>
  <c r="AB1442" i="33"/>
  <c r="AC1442" i="33"/>
  <c r="AD1442" i="33"/>
  <c r="Z1442" i="33"/>
  <c r="AE1442" i="33"/>
  <c r="AF1442" i="33"/>
  <c r="U1442" i="33"/>
  <c r="AA1442" i="33"/>
  <c r="W1442" i="33"/>
  <c r="A1434" i="33"/>
  <c r="C1434" i="33" s="1"/>
  <c r="AM1434" i="33"/>
  <c r="AN1434" i="33"/>
  <c r="AO1434" i="33"/>
  <c r="AP1434" i="33"/>
  <c r="AQ1434" i="33"/>
  <c r="AR1434" i="33"/>
  <c r="AG1434" i="33"/>
  <c r="AI1434" i="33"/>
  <c r="AJ1434" i="33"/>
  <c r="AK1434" i="33"/>
  <c r="AL1434" i="33"/>
  <c r="AH1434" i="33"/>
  <c r="AD1434" i="33"/>
  <c r="Z1434" i="33"/>
  <c r="AE1434" i="33"/>
  <c r="AF1434" i="33"/>
  <c r="AM1426" i="33"/>
  <c r="AN1426" i="33"/>
  <c r="AO1426" i="33"/>
  <c r="AP1426" i="33"/>
  <c r="AQ1426" i="33"/>
  <c r="AR1426" i="33"/>
  <c r="AG1426" i="33"/>
  <c r="AI1426" i="33"/>
  <c r="AJ1426" i="33"/>
  <c r="AK1426" i="33"/>
  <c r="AL1426" i="33"/>
  <c r="AH1426" i="33"/>
  <c r="AB1426" i="33"/>
  <c r="AC1426" i="33"/>
  <c r="Y1426" i="33"/>
  <c r="AD1426" i="33"/>
  <c r="Z1426" i="33"/>
  <c r="AE1426" i="33"/>
  <c r="AF1426" i="33"/>
  <c r="U1426" i="33"/>
  <c r="AA1426" i="33"/>
  <c r="W1426" i="33"/>
  <c r="AM1418" i="33"/>
  <c r="AN1418" i="33"/>
  <c r="AO1418" i="33"/>
  <c r="AP1418" i="33"/>
  <c r="AQ1418" i="33"/>
  <c r="AR1418" i="33"/>
  <c r="AG1418" i="33"/>
  <c r="AI1418" i="33"/>
  <c r="AJ1418" i="33"/>
  <c r="AK1418" i="33"/>
  <c r="AL1418" i="33"/>
  <c r="AH1418" i="33"/>
  <c r="AD1418" i="33"/>
  <c r="Z1418" i="33"/>
  <c r="AE1418" i="33"/>
  <c r="AF1418" i="33"/>
  <c r="A1410" i="33"/>
  <c r="C1410" i="33" s="1"/>
  <c r="AM1410" i="33"/>
  <c r="AN1410" i="33"/>
  <c r="AO1410" i="33"/>
  <c r="AP1410" i="33"/>
  <c r="AQ1410" i="33"/>
  <c r="AR1410" i="33"/>
  <c r="AG1410" i="33"/>
  <c r="AI1410" i="33"/>
  <c r="AJ1410" i="33"/>
  <c r="AK1410" i="33"/>
  <c r="AL1410" i="33"/>
  <c r="AH1410" i="33"/>
  <c r="Y1410" i="33"/>
  <c r="AD1410" i="33"/>
  <c r="AE1410" i="33"/>
  <c r="AF1410" i="33"/>
  <c r="AM1402" i="33"/>
  <c r="AN1402" i="33"/>
  <c r="AO1402" i="33"/>
  <c r="AP1402" i="33"/>
  <c r="AQ1402" i="33"/>
  <c r="AR1402" i="33"/>
  <c r="AG1402" i="33"/>
  <c r="AI1402" i="33"/>
  <c r="AJ1402" i="33"/>
  <c r="AK1402" i="33"/>
  <c r="AL1402" i="33"/>
  <c r="AH1402" i="33"/>
  <c r="Y1402" i="33"/>
  <c r="AD1402" i="33"/>
  <c r="Z1402" i="33"/>
  <c r="AE1402" i="33"/>
  <c r="AF1402" i="33"/>
  <c r="A1394" i="33"/>
  <c r="C1394" i="33" s="1"/>
  <c r="AM1394" i="33"/>
  <c r="AN1394" i="33"/>
  <c r="AO1394" i="33"/>
  <c r="AP1394" i="33"/>
  <c r="AQ1394" i="33"/>
  <c r="AR1394" i="33"/>
  <c r="AG1394" i="33"/>
  <c r="AI1394" i="33"/>
  <c r="AJ1394" i="33"/>
  <c r="AK1394" i="33"/>
  <c r="AL1394" i="33"/>
  <c r="AH1394" i="33"/>
  <c r="Y1394" i="33"/>
  <c r="AD1394" i="33"/>
  <c r="Z1394" i="33"/>
  <c r="AE1394" i="33"/>
  <c r="AF1394" i="33"/>
  <c r="A1386" i="33"/>
  <c r="C1386" i="33" s="1"/>
  <c r="AM1386" i="33"/>
  <c r="AN1386" i="33"/>
  <c r="AO1386" i="33"/>
  <c r="AP1386" i="33"/>
  <c r="AQ1386" i="33"/>
  <c r="AR1386" i="33"/>
  <c r="AG1386" i="33"/>
  <c r="AI1386" i="33"/>
  <c r="AJ1386" i="33"/>
  <c r="AK1386" i="33"/>
  <c r="AL1386" i="33"/>
  <c r="AH1386" i="33"/>
  <c r="Y1386" i="33"/>
  <c r="AD1386" i="33"/>
  <c r="Z1386" i="33"/>
  <c r="AE1386" i="33"/>
  <c r="AF1386" i="33"/>
  <c r="A1378" i="33"/>
  <c r="C1378" i="33" s="1"/>
  <c r="AM1378" i="33"/>
  <c r="AN1378" i="33"/>
  <c r="AO1378" i="33"/>
  <c r="AP1378" i="33"/>
  <c r="AQ1378" i="33"/>
  <c r="AR1378" i="33"/>
  <c r="AG1378" i="33"/>
  <c r="AI1378" i="33"/>
  <c r="AJ1378" i="33"/>
  <c r="AK1378" i="33"/>
  <c r="AL1378" i="33"/>
  <c r="AH1378" i="33"/>
  <c r="Y1378" i="33"/>
  <c r="AD1378" i="33"/>
  <c r="Z1378" i="33"/>
  <c r="AE1378" i="33"/>
  <c r="AF1378" i="33"/>
  <c r="A1370" i="33"/>
  <c r="C1370" i="33" s="1"/>
  <c r="AM1370" i="33"/>
  <c r="AN1370" i="33"/>
  <c r="AO1370" i="33"/>
  <c r="AP1370" i="33"/>
  <c r="AQ1370" i="33"/>
  <c r="AR1370" i="33"/>
  <c r="AG1370" i="33"/>
  <c r="AI1370" i="33"/>
  <c r="AJ1370" i="33"/>
  <c r="AK1370" i="33"/>
  <c r="AL1370" i="33"/>
  <c r="AH1370" i="33"/>
  <c r="Y1370" i="33"/>
  <c r="AD1370" i="33"/>
  <c r="Z1370" i="33"/>
  <c r="AE1370" i="33"/>
  <c r="AF1370" i="33"/>
  <c r="A1362" i="33"/>
  <c r="C1362" i="33" s="1"/>
  <c r="AM1362" i="33"/>
  <c r="AN1362" i="33"/>
  <c r="AO1362" i="33"/>
  <c r="AP1362" i="33"/>
  <c r="AQ1362" i="33"/>
  <c r="AR1362" i="33"/>
  <c r="AG1362" i="33"/>
  <c r="AI1362" i="33"/>
  <c r="AJ1362" i="33"/>
  <c r="AK1362" i="33"/>
  <c r="AL1362" i="33"/>
  <c r="AH1362" i="33"/>
  <c r="Y1362" i="33"/>
  <c r="AD1362" i="33"/>
  <c r="Z1362" i="33"/>
  <c r="AE1362" i="33"/>
  <c r="AF1362" i="33"/>
  <c r="AM1354" i="33"/>
  <c r="AN1354" i="33"/>
  <c r="AO1354" i="33"/>
  <c r="AP1354" i="33"/>
  <c r="AQ1354" i="33"/>
  <c r="AR1354" i="33"/>
  <c r="AG1354" i="33"/>
  <c r="AI1354" i="33"/>
  <c r="AJ1354" i="33"/>
  <c r="AK1354" i="33"/>
  <c r="AL1354" i="33"/>
  <c r="AH1354" i="33"/>
  <c r="Y1354" i="33"/>
  <c r="AD1354" i="33"/>
  <c r="Z1354" i="33"/>
  <c r="AE1354" i="33"/>
  <c r="AF1354" i="33"/>
  <c r="A1346" i="33"/>
  <c r="C1346" i="33" s="1"/>
  <c r="AM1346" i="33"/>
  <c r="AN1346" i="33"/>
  <c r="AO1346" i="33"/>
  <c r="AP1346" i="33"/>
  <c r="AQ1346" i="33"/>
  <c r="AR1346" i="33"/>
  <c r="AG1346" i="33"/>
  <c r="AI1346" i="33"/>
  <c r="AJ1346" i="33"/>
  <c r="AK1346" i="33"/>
  <c r="AL1346" i="33"/>
  <c r="AH1346" i="33"/>
  <c r="Y1346" i="33"/>
  <c r="AD1346" i="33"/>
  <c r="Z1346" i="33"/>
  <c r="AE1346" i="33"/>
  <c r="AF1346" i="33"/>
  <c r="AM1338" i="33"/>
  <c r="AN1338" i="33"/>
  <c r="AO1338" i="33"/>
  <c r="AP1338" i="33"/>
  <c r="AQ1338" i="33"/>
  <c r="AR1338" i="33"/>
  <c r="AG1338" i="33"/>
  <c r="AI1338" i="33"/>
  <c r="AJ1338" i="33"/>
  <c r="AK1338" i="33"/>
  <c r="AL1338" i="33"/>
  <c r="AH1338" i="33"/>
  <c r="Y1338" i="33"/>
  <c r="AD1338" i="33"/>
  <c r="Z1338" i="33"/>
  <c r="AE1338" i="33"/>
  <c r="AF1338" i="33"/>
  <c r="A1330" i="33"/>
  <c r="C1330" i="33" s="1"/>
  <c r="AM1330" i="33"/>
  <c r="AN1330" i="33"/>
  <c r="AO1330" i="33"/>
  <c r="AP1330" i="33"/>
  <c r="AQ1330" i="33"/>
  <c r="AR1330" i="33"/>
  <c r="AG1330" i="33"/>
  <c r="AI1330" i="33"/>
  <c r="AJ1330" i="33"/>
  <c r="AK1330" i="33"/>
  <c r="AL1330" i="33"/>
  <c r="AH1330" i="33"/>
  <c r="Y1330" i="33"/>
  <c r="AD1330" i="33"/>
  <c r="Z1330" i="33"/>
  <c r="AE1330" i="33"/>
  <c r="AF1330" i="33"/>
  <c r="A1322" i="33"/>
  <c r="C1322" i="33" s="1"/>
  <c r="AM1322" i="33"/>
  <c r="AN1322" i="33"/>
  <c r="AO1322" i="33"/>
  <c r="AP1322" i="33"/>
  <c r="AQ1322" i="33"/>
  <c r="AR1322" i="33"/>
  <c r="AG1322" i="33"/>
  <c r="AI1322" i="33"/>
  <c r="AJ1322" i="33"/>
  <c r="AK1322" i="33"/>
  <c r="AL1322" i="33"/>
  <c r="AH1322" i="33"/>
  <c r="Y1322" i="33"/>
  <c r="AD1322" i="33"/>
  <c r="Z1322" i="33"/>
  <c r="AE1322" i="33"/>
  <c r="AF1322" i="33"/>
  <c r="A1314" i="33"/>
  <c r="C1314" i="33" s="1"/>
  <c r="AM1314" i="33"/>
  <c r="AN1314" i="33"/>
  <c r="AO1314" i="33"/>
  <c r="AP1314" i="33"/>
  <c r="AQ1314" i="33"/>
  <c r="AR1314" i="33"/>
  <c r="AG1314" i="33"/>
  <c r="AI1314" i="33"/>
  <c r="AJ1314" i="33"/>
  <c r="AK1314" i="33"/>
  <c r="AL1314" i="33"/>
  <c r="AH1314" i="33"/>
  <c r="Y1314" i="33"/>
  <c r="AD1314" i="33"/>
  <c r="Z1314" i="33"/>
  <c r="AE1314" i="33"/>
  <c r="AF1314" i="33"/>
  <c r="A1306" i="33"/>
  <c r="C1306" i="33" s="1"/>
  <c r="AM1306" i="33"/>
  <c r="AN1306" i="33"/>
  <c r="AO1306" i="33"/>
  <c r="AP1306" i="33"/>
  <c r="AQ1306" i="33"/>
  <c r="AR1306" i="33"/>
  <c r="AG1306" i="33"/>
  <c r="AI1306" i="33"/>
  <c r="AJ1306" i="33"/>
  <c r="AK1306" i="33"/>
  <c r="AL1306" i="33"/>
  <c r="AH1306" i="33"/>
  <c r="Y1306" i="33"/>
  <c r="AD1306" i="33"/>
  <c r="Z1306" i="33"/>
  <c r="AE1306" i="33"/>
  <c r="AF1306" i="33"/>
  <c r="A1298" i="33"/>
  <c r="C1298" i="33" s="1"/>
  <c r="AM1298" i="33"/>
  <c r="AN1298" i="33"/>
  <c r="AO1298" i="33"/>
  <c r="AP1298" i="33"/>
  <c r="AQ1298" i="33"/>
  <c r="AR1298" i="33"/>
  <c r="AG1298" i="33"/>
  <c r="AI1298" i="33"/>
  <c r="AJ1298" i="33"/>
  <c r="AK1298" i="33"/>
  <c r="AL1298" i="33"/>
  <c r="AH1298" i="33"/>
  <c r="X1298" i="33"/>
  <c r="Y1298" i="33"/>
  <c r="AD1298" i="33"/>
  <c r="Z1298" i="33"/>
  <c r="AE1298" i="33"/>
  <c r="AF1298" i="33"/>
  <c r="AO1290" i="33"/>
  <c r="AR1290" i="33"/>
  <c r="AM1290" i="33"/>
  <c r="AN1290" i="33"/>
  <c r="AP1290" i="33"/>
  <c r="AQ1290" i="33"/>
  <c r="AG1290" i="33"/>
  <c r="AI1290" i="33"/>
  <c r="AJ1290" i="33"/>
  <c r="AK1290" i="33"/>
  <c r="AL1290" i="33"/>
  <c r="AH1290" i="33"/>
  <c r="X1290" i="33"/>
  <c r="Y1290" i="33"/>
  <c r="AD1290" i="33"/>
  <c r="Z1290" i="33"/>
  <c r="AE1290" i="33"/>
  <c r="AF1290" i="33"/>
  <c r="A1282" i="33"/>
  <c r="C1282" i="33" s="1"/>
  <c r="AO1282" i="33"/>
  <c r="AR1282" i="33"/>
  <c r="AM1282" i="33"/>
  <c r="AN1282" i="33"/>
  <c r="AP1282" i="33"/>
  <c r="AG1282" i="33"/>
  <c r="AI1282" i="33"/>
  <c r="AJ1282" i="33"/>
  <c r="AK1282" i="33"/>
  <c r="AQ1282" i="33"/>
  <c r="AL1282" i="33"/>
  <c r="AH1282" i="33"/>
  <c r="X1282" i="33"/>
  <c r="Y1282" i="33"/>
  <c r="AD1282" i="33"/>
  <c r="Z1282" i="33"/>
  <c r="AE1282" i="33"/>
  <c r="AF1282" i="33"/>
  <c r="AO1274" i="33"/>
  <c r="AR1274" i="33"/>
  <c r="AM1274" i="33"/>
  <c r="AP1274" i="33"/>
  <c r="AQ1274" i="33"/>
  <c r="AN1274" i="33"/>
  <c r="AG1274" i="33"/>
  <c r="AI1274" i="33"/>
  <c r="AJ1274" i="33"/>
  <c r="AK1274" i="33"/>
  <c r="AL1274" i="33"/>
  <c r="AH1274" i="33"/>
  <c r="X1274" i="33"/>
  <c r="Y1274" i="33"/>
  <c r="AD1274" i="33"/>
  <c r="Z1274" i="33"/>
  <c r="AE1274" i="33"/>
  <c r="AF1274" i="33"/>
  <c r="A1266" i="33"/>
  <c r="C1266" i="33" s="1"/>
  <c r="AO1266" i="33"/>
  <c r="AR1266" i="33"/>
  <c r="AP1266" i="33"/>
  <c r="AQ1266" i="33"/>
  <c r="AM1266" i="33"/>
  <c r="AN1266" i="33"/>
  <c r="AG1266" i="33"/>
  <c r="AI1266" i="33"/>
  <c r="AJ1266" i="33"/>
  <c r="AK1266" i="33"/>
  <c r="AL1266" i="33"/>
  <c r="AH1266" i="33"/>
  <c r="X1266" i="33"/>
  <c r="Y1266" i="33"/>
  <c r="AD1266" i="33"/>
  <c r="Z1266" i="33"/>
  <c r="AE1266" i="33"/>
  <c r="AF1266" i="33"/>
  <c r="A1258" i="33"/>
  <c r="C1258" i="33" s="1"/>
  <c r="AO1258" i="33"/>
  <c r="AR1258" i="33"/>
  <c r="AM1258" i="33"/>
  <c r="AN1258" i="33"/>
  <c r="AP1258" i="33"/>
  <c r="AQ1258" i="33"/>
  <c r="AG1258" i="33"/>
  <c r="AI1258" i="33"/>
  <c r="AJ1258" i="33"/>
  <c r="AK1258" i="33"/>
  <c r="AL1258" i="33"/>
  <c r="AH1258" i="33"/>
  <c r="X1258" i="33"/>
  <c r="Y1258" i="33"/>
  <c r="AD1258" i="33"/>
  <c r="Z1258" i="33"/>
  <c r="AE1258" i="33"/>
  <c r="AF1258" i="33"/>
  <c r="A1250" i="33"/>
  <c r="C1250" i="33" s="1"/>
  <c r="AO1250" i="33"/>
  <c r="AR1250" i="33"/>
  <c r="AM1250" i="33"/>
  <c r="AN1250" i="33"/>
  <c r="AP1250" i="33"/>
  <c r="AQ1250" i="33"/>
  <c r="AG1250" i="33"/>
  <c r="AI1250" i="33"/>
  <c r="AJ1250" i="33"/>
  <c r="AK1250" i="33"/>
  <c r="AL1250" i="33"/>
  <c r="AH1250" i="33"/>
  <c r="X1250" i="33"/>
  <c r="Y1250" i="33"/>
  <c r="AD1250" i="33"/>
  <c r="Z1250" i="33"/>
  <c r="AE1250" i="33"/>
  <c r="AF1250" i="33"/>
  <c r="A1242" i="33"/>
  <c r="C1242" i="33" s="1"/>
  <c r="AO1242" i="33"/>
  <c r="AR1242" i="33"/>
  <c r="AM1242" i="33"/>
  <c r="AP1242" i="33"/>
  <c r="AQ1242" i="33"/>
  <c r="AN1242" i="33"/>
  <c r="AG1242" i="33"/>
  <c r="AI1242" i="33"/>
  <c r="AJ1242" i="33"/>
  <c r="AK1242" i="33"/>
  <c r="AL1242" i="33"/>
  <c r="AH1242" i="33"/>
  <c r="X1242" i="33"/>
  <c r="Y1242" i="33"/>
  <c r="AD1242" i="33"/>
  <c r="Z1242" i="33"/>
  <c r="AE1242" i="33"/>
  <c r="AF1242" i="33"/>
  <c r="A1234" i="33"/>
  <c r="C1234" i="33" s="1"/>
  <c r="AO1234" i="33"/>
  <c r="AQ1234" i="33"/>
  <c r="AR1234" i="33"/>
  <c r="AN1234" i="33"/>
  <c r="AP1234" i="33"/>
  <c r="AM1234" i="33"/>
  <c r="AG1234" i="33"/>
  <c r="AI1234" i="33"/>
  <c r="AJ1234" i="33"/>
  <c r="AK1234" i="33"/>
  <c r="AL1234" i="33"/>
  <c r="AH1234" i="33"/>
  <c r="X1234" i="33"/>
  <c r="Y1234" i="33"/>
  <c r="AD1234" i="33"/>
  <c r="Z1234" i="33"/>
  <c r="AE1234" i="33"/>
  <c r="AF1234" i="33"/>
  <c r="AO1226" i="33"/>
  <c r="AQ1226" i="33"/>
  <c r="AR1226" i="33"/>
  <c r="AN1226" i="33"/>
  <c r="AP1226" i="33"/>
  <c r="AM1226" i="33"/>
  <c r="AG1226" i="33"/>
  <c r="AI1226" i="33"/>
  <c r="AJ1226" i="33"/>
  <c r="AK1226" i="33"/>
  <c r="AL1226" i="33"/>
  <c r="AH1226" i="33"/>
  <c r="X1226" i="33"/>
  <c r="Y1226" i="33"/>
  <c r="AD1226" i="33"/>
  <c r="Z1226" i="33"/>
  <c r="AE1226" i="33"/>
  <c r="AF1226" i="33"/>
  <c r="A1218" i="33"/>
  <c r="C1218" i="33" s="1"/>
  <c r="AO1218" i="33"/>
  <c r="AQ1218" i="33"/>
  <c r="AR1218" i="33"/>
  <c r="AN1218" i="33"/>
  <c r="AP1218" i="33"/>
  <c r="AM1218" i="33"/>
  <c r="AG1218" i="33"/>
  <c r="AI1218" i="33"/>
  <c r="AJ1218" i="33"/>
  <c r="AK1218" i="33"/>
  <c r="AL1218" i="33"/>
  <c r="AH1218" i="33"/>
  <c r="X1218" i="33"/>
  <c r="Y1218" i="33"/>
  <c r="AD1218" i="33"/>
  <c r="Z1218" i="33"/>
  <c r="AE1218" i="33"/>
  <c r="AF1218" i="33"/>
  <c r="AO1210" i="33"/>
  <c r="AQ1210" i="33"/>
  <c r="AR1210" i="33"/>
  <c r="AM1210" i="33"/>
  <c r="AN1210" i="33"/>
  <c r="AP1210" i="33"/>
  <c r="AG1210" i="33"/>
  <c r="AI1210" i="33"/>
  <c r="AJ1210" i="33"/>
  <c r="AK1210" i="33"/>
  <c r="AL1210" i="33"/>
  <c r="AH1210" i="33"/>
  <c r="X1210" i="33"/>
  <c r="Y1210" i="33"/>
  <c r="AD1210" i="33"/>
  <c r="Z1210" i="33"/>
  <c r="AE1210" i="33"/>
  <c r="AF1210" i="33"/>
  <c r="A1202" i="33"/>
  <c r="C1202" i="33" s="1"/>
  <c r="AO1202" i="33"/>
  <c r="AQ1202" i="33"/>
  <c r="AR1202" i="33"/>
  <c r="AM1202" i="33"/>
  <c r="AN1202" i="33"/>
  <c r="AP1202" i="33"/>
  <c r="AG1202" i="33"/>
  <c r="AI1202" i="33"/>
  <c r="AJ1202" i="33"/>
  <c r="AK1202" i="33"/>
  <c r="AL1202" i="33"/>
  <c r="AH1202" i="33"/>
  <c r="X1202" i="33"/>
  <c r="Y1202" i="33"/>
  <c r="AD1202" i="33"/>
  <c r="Z1202" i="33"/>
  <c r="AE1202" i="33"/>
  <c r="AF1202" i="33"/>
  <c r="A1194" i="33"/>
  <c r="C1194" i="33" s="1"/>
  <c r="AO1194" i="33"/>
  <c r="AQ1194" i="33"/>
  <c r="AR1194" i="33"/>
  <c r="AN1194" i="33"/>
  <c r="AP1194" i="33"/>
  <c r="AM1194" i="33"/>
  <c r="AG1194" i="33"/>
  <c r="AI1194" i="33"/>
  <c r="AJ1194" i="33"/>
  <c r="AK1194" i="33"/>
  <c r="AL1194" i="33"/>
  <c r="AH1194" i="33"/>
  <c r="X1194" i="33"/>
  <c r="Y1194" i="33"/>
  <c r="AD1194" i="33"/>
  <c r="Z1194" i="33"/>
  <c r="AE1194" i="33"/>
  <c r="AF1194" i="33"/>
  <c r="AO1186" i="33"/>
  <c r="AQ1186" i="33"/>
  <c r="AR1186" i="33"/>
  <c r="AN1186" i="33"/>
  <c r="AP1186" i="33"/>
  <c r="AM1186" i="33"/>
  <c r="AG1186" i="33"/>
  <c r="AI1186" i="33"/>
  <c r="AJ1186" i="33"/>
  <c r="AK1186" i="33"/>
  <c r="AL1186" i="33"/>
  <c r="AH1186" i="33"/>
  <c r="X1186" i="33"/>
  <c r="Y1186" i="33"/>
  <c r="AD1186" i="33"/>
  <c r="Z1186" i="33"/>
  <c r="AE1186" i="33"/>
  <c r="AF1186" i="33"/>
  <c r="A2407" i="33"/>
  <c r="C2407" i="33" s="1"/>
  <c r="A1310" i="33"/>
  <c r="C1310" i="33" s="1"/>
  <c r="X3" i="33"/>
  <c r="Y2467" i="33"/>
  <c r="Y2463" i="33"/>
  <c r="Y2459" i="33"/>
  <c r="Y2455" i="33"/>
  <c r="Y2451" i="33"/>
  <c r="Y2447" i="33"/>
  <c r="Y2443" i="33"/>
  <c r="Y2439" i="33"/>
  <c r="Y2435" i="33"/>
  <c r="Y2431" i="33"/>
  <c r="Y2427" i="33"/>
  <c r="Y2423" i="33"/>
  <c r="Y2419" i="33"/>
  <c r="Y2415" i="33"/>
  <c r="Y2411" i="33"/>
  <c r="Y2407" i="33"/>
  <c r="Y2403" i="33"/>
  <c r="Y2399" i="33"/>
  <c r="Y2395" i="33"/>
  <c r="Y2391" i="33"/>
  <c r="Y2387" i="33"/>
  <c r="Y2383" i="33"/>
  <c r="Y2379" i="33"/>
  <c r="Y2375" i="33"/>
  <c r="Y2371" i="33"/>
  <c r="Y2367" i="33"/>
  <c r="Y2363" i="33"/>
  <c r="Y2359" i="33"/>
  <c r="Y2355" i="33"/>
  <c r="Y2351" i="33"/>
  <c r="Y2347" i="33"/>
  <c r="Y2343" i="33"/>
  <c r="Y2339" i="33"/>
  <c r="Y2335" i="33"/>
  <c r="Y2331" i="33"/>
  <c r="Y2327" i="33"/>
  <c r="Y2323" i="33"/>
  <c r="Y2319" i="33"/>
  <c r="Y2315" i="33"/>
  <c r="Y2311" i="33"/>
  <c r="Y2307" i="33"/>
  <c r="Y2303" i="33"/>
  <c r="Y2299" i="33"/>
  <c r="Y2295" i="33"/>
  <c r="Y2291" i="33"/>
  <c r="Y2287" i="33"/>
  <c r="Y2283" i="33"/>
  <c r="Y2279" i="33"/>
  <c r="Y2275" i="33"/>
  <c r="Y2271" i="33"/>
  <c r="Y2267" i="33"/>
  <c r="Y2263" i="33"/>
  <c r="Y2259" i="33"/>
  <c r="Y2255" i="33"/>
  <c r="Y2251" i="33"/>
  <c r="Y2247" i="33"/>
  <c r="Y2243" i="33"/>
  <c r="Y2239" i="33"/>
  <c r="Y2235" i="33"/>
  <c r="Y2231" i="33"/>
  <c r="Y2227" i="33"/>
  <c r="Y2223" i="33"/>
  <c r="Y2219" i="33"/>
  <c r="Y2215" i="33"/>
  <c r="Y2211" i="33"/>
  <c r="Y2207" i="33"/>
  <c r="Y2203" i="33"/>
  <c r="Y2199" i="33"/>
  <c r="Y2195" i="33"/>
  <c r="Y2191" i="33"/>
  <c r="Y2187" i="33"/>
  <c r="Y2183" i="33"/>
  <c r="Y2179" i="33"/>
  <c r="Y2175" i="33"/>
  <c r="Y2171" i="33"/>
  <c r="Y2167" i="33"/>
  <c r="Y2163" i="33"/>
  <c r="Y2159" i="33"/>
  <c r="Y2155" i="33"/>
  <c r="Y2151" i="33"/>
  <c r="Y2147" i="33"/>
  <c r="Y2143" i="33"/>
  <c r="Y2139" i="33"/>
  <c r="Y2135" i="33"/>
  <c r="Y2131" i="33"/>
  <c r="Y2127" i="33"/>
  <c r="Z2118" i="33"/>
  <c r="Z2110" i="33"/>
  <c r="Z2102" i="33"/>
  <c r="Z2094" i="33"/>
  <c r="Z2086" i="33"/>
  <c r="Z2078" i="33"/>
  <c r="Z2070" i="33"/>
  <c r="Z2062" i="33"/>
  <c r="Z2054" i="33"/>
  <c r="Z2046" i="33"/>
  <c r="Z2038" i="33"/>
  <c r="Z2030" i="33"/>
  <c r="Z2022" i="33"/>
  <c r="Z2014" i="33"/>
  <c r="Z2006" i="33"/>
  <c r="Z1998" i="33"/>
  <c r="Z1990" i="33"/>
  <c r="Z1982" i="33"/>
  <c r="Z1974" i="33"/>
  <c r="Z1966" i="33"/>
  <c r="Z1958" i="33"/>
  <c r="Z1950" i="33"/>
  <c r="Z1942" i="33"/>
  <c r="Z1934" i="33"/>
  <c r="Z1926" i="33"/>
  <c r="Z1918" i="33"/>
  <c r="Z1910" i="33"/>
  <c r="Z1902" i="33"/>
  <c r="Z1894" i="33"/>
  <c r="Z1886" i="33"/>
  <c r="Z1878" i="33"/>
  <c r="Z1870" i="33"/>
  <c r="Z1862" i="33"/>
  <c r="Z1854" i="33"/>
  <c r="Z1846" i="33"/>
  <c r="X1843" i="33"/>
  <c r="Z1832" i="33"/>
  <c r="Y1818" i="33"/>
  <c r="Z1814" i="33"/>
  <c r="X1811" i="33"/>
  <c r="Z1800" i="33"/>
  <c r="Y1786" i="33"/>
  <c r="Z1782" i="33"/>
  <c r="X1779" i="33"/>
  <c r="Z1768" i="33"/>
  <c r="Z1752" i="33"/>
  <c r="X1747" i="33"/>
  <c r="Z1736" i="33"/>
  <c r="X1731" i="33"/>
  <c r="Z1720" i="33"/>
  <c r="X1715" i="33"/>
  <c r="Z1704" i="33"/>
  <c r="X1699" i="33"/>
  <c r="Z1688" i="33"/>
  <c r="X1683" i="33"/>
  <c r="Z1672" i="33"/>
  <c r="X1667" i="33"/>
  <c r="Z1656" i="33"/>
  <c r="X1651" i="33"/>
  <c r="Z1640" i="33"/>
  <c r="X1635" i="33"/>
  <c r="Z1624" i="33"/>
  <c r="X1619" i="33"/>
  <c r="Z1608" i="33"/>
  <c r="X1603" i="33"/>
  <c r="Z1592" i="33"/>
  <c r="X1587" i="33"/>
  <c r="Z1576" i="33"/>
  <c r="X1571" i="33"/>
  <c r="Z1560" i="33"/>
  <c r="X1555" i="33"/>
  <c r="Z1544" i="33"/>
  <c r="X1539" i="33"/>
  <c r="Z1528" i="33"/>
  <c r="X1523" i="33"/>
  <c r="Z1512" i="33"/>
  <c r="X1507" i="33"/>
  <c r="Z1496" i="33"/>
  <c r="X1491" i="33"/>
  <c r="Z1480" i="33"/>
  <c r="X1475" i="33"/>
  <c r="Z1464" i="33"/>
  <c r="Z1448" i="33"/>
  <c r="Z1428" i="33"/>
  <c r="Z1364" i="33"/>
  <c r="Z1300" i="33"/>
  <c r="Z1268" i="33"/>
  <c r="Z1204" i="33"/>
  <c r="X1183" i="33"/>
  <c r="X1151" i="33"/>
  <c r="X1119" i="33"/>
  <c r="X1087" i="33"/>
  <c r="X1055" i="33"/>
  <c r="X1023" i="33"/>
  <c r="X991" i="33"/>
  <c r="X959" i="33"/>
  <c r="X927" i="33"/>
  <c r="X895" i="33"/>
  <c r="X863" i="33"/>
  <c r="X831" i="33"/>
  <c r="X799" i="33"/>
  <c r="X767" i="33"/>
  <c r="X735" i="33"/>
  <c r="A1137" i="33"/>
  <c r="C1137" i="33" s="1"/>
  <c r="AM1137" i="33"/>
  <c r="AO1137" i="33"/>
  <c r="AP1137" i="33"/>
  <c r="AQ1137" i="33"/>
  <c r="AR1137" i="33"/>
  <c r="AN1137" i="33"/>
  <c r="AL1137" i="33"/>
  <c r="AG1137" i="33"/>
  <c r="AH1137" i="33"/>
  <c r="AI1137" i="33"/>
  <c r="AJ1137" i="33"/>
  <c r="AK1137" i="33"/>
  <c r="AD1137" i="33"/>
  <c r="X1137" i="33"/>
  <c r="Y1137" i="33"/>
  <c r="AE1137" i="33"/>
  <c r="Z1137" i="33"/>
  <c r="AF1137" i="33"/>
  <c r="A1073" i="33"/>
  <c r="C1073" i="33" s="1"/>
  <c r="AM1073" i="33"/>
  <c r="AO1073" i="33"/>
  <c r="AP1073" i="33"/>
  <c r="AQ1073" i="33"/>
  <c r="AR1073" i="33"/>
  <c r="AN1073" i="33"/>
  <c r="AL1073" i="33"/>
  <c r="AG1073" i="33"/>
  <c r="AH1073" i="33"/>
  <c r="AI1073" i="33"/>
  <c r="AJ1073" i="33"/>
  <c r="AK1073" i="33"/>
  <c r="AF1073" i="33"/>
  <c r="X1073" i="33"/>
  <c r="AE1073" i="33"/>
  <c r="Y1073" i="33"/>
  <c r="Z1073" i="33"/>
  <c r="A1017" i="33"/>
  <c r="C1017" i="33" s="1"/>
  <c r="AM1017" i="33"/>
  <c r="AO1017" i="33"/>
  <c r="AP1017" i="33"/>
  <c r="AQ1017" i="33"/>
  <c r="AR1017" i="33"/>
  <c r="AN1017" i="33"/>
  <c r="AL1017" i="33"/>
  <c r="AG1017" i="33"/>
  <c r="AH1017" i="33"/>
  <c r="AI1017" i="33"/>
  <c r="AJ1017" i="33"/>
  <c r="AK1017" i="33"/>
  <c r="AF1017" i="33"/>
  <c r="AE1017" i="33"/>
  <c r="X1017" i="33"/>
  <c r="Y1017" i="33"/>
  <c r="Z1017" i="33"/>
  <c r="A961" i="33"/>
  <c r="C961" i="33" s="1"/>
  <c r="AM961" i="33"/>
  <c r="AO961" i="33"/>
  <c r="AP961" i="33"/>
  <c r="AQ961" i="33"/>
  <c r="AR961" i="33"/>
  <c r="AN961" i="33"/>
  <c r="AL961" i="33"/>
  <c r="AG961" i="33"/>
  <c r="AH961" i="33"/>
  <c r="AI961" i="33"/>
  <c r="AJ961" i="33"/>
  <c r="AK961" i="33"/>
  <c r="AF961" i="33"/>
  <c r="AD961" i="33"/>
  <c r="X961" i="33"/>
  <c r="Y961" i="33"/>
  <c r="Z961" i="33"/>
  <c r="AE961" i="33"/>
  <c r="A897" i="33"/>
  <c r="C897" i="33" s="1"/>
  <c r="AM897" i="33"/>
  <c r="AO897" i="33"/>
  <c r="AP897" i="33"/>
  <c r="AQ897" i="33"/>
  <c r="AR897" i="33"/>
  <c r="AN897" i="33"/>
  <c r="AL897" i="33"/>
  <c r="AG897" i="33"/>
  <c r="AH897" i="33"/>
  <c r="AI897" i="33"/>
  <c r="AJ897" i="33"/>
  <c r="AK897" i="33"/>
  <c r="AF897" i="33"/>
  <c r="AD897" i="33"/>
  <c r="X897" i="33"/>
  <c r="Y897" i="33"/>
  <c r="Z897" i="33"/>
  <c r="AE897" i="33"/>
  <c r="A857" i="33"/>
  <c r="C857" i="33" s="1"/>
  <c r="AM857" i="33"/>
  <c r="AO857" i="33"/>
  <c r="AP857" i="33"/>
  <c r="AQ857" i="33"/>
  <c r="AR857" i="33"/>
  <c r="AN857" i="33"/>
  <c r="AL857" i="33"/>
  <c r="AG857" i="33"/>
  <c r="AH857" i="33"/>
  <c r="AI857" i="33"/>
  <c r="AJ857" i="33"/>
  <c r="AK857" i="33"/>
  <c r="AF857" i="33"/>
  <c r="AD857" i="33"/>
  <c r="AE857" i="33"/>
  <c r="X857" i="33"/>
  <c r="Y857" i="33"/>
  <c r="Z857" i="33"/>
  <c r="A825" i="33"/>
  <c r="C825" i="33" s="1"/>
  <c r="AM825" i="33"/>
  <c r="AO825" i="33"/>
  <c r="AP825" i="33"/>
  <c r="AQ825" i="33"/>
  <c r="AR825" i="33"/>
  <c r="AN825" i="33"/>
  <c r="AL825" i="33"/>
  <c r="AG825" i="33"/>
  <c r="AH825" i="33"/>
  <c r="AI825" i="33"/>
  <c r="AJ825" i="33"/>
  <c r="AK825" i="33"/>
  <c r="AF825" i="33"/>
  <c r="AD825" i="33"/>
  <c r="AE825" i="33"/>
  <c r="X825" i="33"/>
  <c r="Y825" i="33"/>
  <c r="Z825" i="33"/>
  <c r="A793" i="33"/>
  <c r="C793" i="33" s="1"/>
  <c r="AM793" i="33"/>
  <c r="AO793" i="33"/>
  <c r="AP793" i="33"/>
  <c r="AQ793" i="33"/>
  <c r="AR793" i="33"/>
  <c r="AN793" i="33"/>
  <c r="AL793" i="33"/>
  <c r="AG793" i="33"/>
  <c r="AH793" i="33"/>
  <c r="AI793" i="33"/>
  <c r="AJ793" i="33"/>
  <c r="AK793" i="33"/>
  <c r="AF793" i="33"/>
  <c r="AD793" i="33"/>
  <c r="AE793" i="33"/>
  <c r="X793" i="33"/>
  <c r="Y793" i="33"/>
  <c r="Z793" i="33"/>
  <c r="A753" i="33"/>
  <c r="C753" i="33" s="1"/>
  <c r="AM753" i="33"/>
  <c r="AO753" i="33"/>
  <c r="AP753" i="33"/>
  <c r="AQ753" i="33"/>
  <c r="AR753" i="33"/>
  <c r="AN753" i="33"/>
  <c r="AL753" i="33"/>
  <c r="AG753" i="33"/>
  <c r="AH753" i="33"/>
  <c r="AI753" i="33"/>
  <c r="AJ753" i="33"/>
  <c r="AK753" i="33"/>
  <c r="AF753" i="33"/>
  <c r="AD753" i="33"/>
  <c r="X753" i="33"/>
  <c r="AE753" i="33"/>
  <c r="Y753" i="33"/>
  <c r="Z753" i="33"/>
  <c r="A713" i="33"/>
  <c r="C713" i="33" s="1"/>
  <c r="AM713" i="33"/>
  <c r="AO713" i="33"/>
  <c r="AP713" i="33"/>
  <c r="AQ713" i="33"/>
  <c r="AR713" i="33"/>
  <c r="AN713" i="33"/>
  <c r="AL713" i="33"/>
  <c r="AG713" i="33"/>
  <c r="AH713" i="33"/>
  <c r="AI713" i="33"/>
  <c r="AJ713" i="33"/>
  <c r="AK713" i="33"/>
  <c r="AF713" i="33"/>
  <c r="AD713" i="33"/>
  <c r="X713" i="33"/>
  <c r="Y713" i="33"/>
  <c r="Z713" i="33"/>
  <c r="AE713" i="33"/>
  <c r="A681" i="33"/>
  <c r="C681" i="33" s="1"/>
  <c r="AM681" i="33"/>
  <c r="AO681" i="33"/>
  <c r="AP681" i="33"/>
  <c r="AQ681" i="33"/>
  <c r="AR681" i="33"/>
  <c r="AN681" i="33"/>
  <c r="AL681" i="33"/>
  <c r="AG681" i="33"/>
  <c r="AH681" i="33"/>
  <c r="AI681" i="33"/>
  <c r="AJ681" i="33"/>
  <c r="AK681" i="33"/>
  <c r="AF681" i="33"/>
  <c r="AD681" i="33"/>
  <c r="X681" i="33"/>
  <c r="Y681" i="33"/>
  <c r="Z681" i="33"/>
  <c r="AE681" i="33"/>
  <c r="A657" i="33"/>
  <c r="C657" i="33" s="1"/>
  <c r="AM657" i="33"/>
  <c r="AO657" i="33"/>
  <c r="AP657" i="33"/>
  <c r="AQ657" i="33"/>
  <c r="AR657" i="33"/>
  <c r="AN657" i="33"/>
  <c r="AL657" i="33"/>
  <c r="AG657" i="33"/>
  <c r="AH657" i="33"/>
  <c r="AI657" i="33"/>
  <c r="AJ657" i="33"/>
  <c r="AK657" i="33"/>
  <c r="AF657" i="33"/>
  <c r="AD657" i="33"/>
  <c r="X657" i="33"/>
  <c r="AE657" i="33"/>
  <c r="Y657" i="33"/>
  <c r="Z657" i="33"/>
  <c r="A625" i="33"/>
  <c r="C625" i="33" s="1"/>
  <c r="AM625" i="33"/>
  <c r="AO625" i="33"/>
  <c r="AP625" i="33"/>
  <c r="AQ625" i="33"/>
  <c r="AR625" i="33"/>
  <c r="AN625" i="33"/>
  <c r="AL625" i="33"/>
  <c r="AG625" i="33"/>
  <c r="AH625" i="33"/>
  <c r="AI625" i="33"/>
  <c r="AJ625" i="33"/>
  <c r="AK625" i="33"/>
  <c r="AF625" i="33"/>
  <c r="AD625" i="33"/>
  <c r="X625" i="33"/>
  <c r="AE625" i="33"/>
  <c r="Y625" i="33"/>
  <c r="Z625" i="33"/>
  <c r="A585" i="33"/>
  <c r="C585" i="33" s="1"/>
  <c r="AM585" i="33"/>
  <c r="AO585" i="33"/>
  <c r="AP585" i="33"/>
  <c r="AQ585" i="33"/>
  <c r="AR585" i="33"/>
  <c r="AN585" i="33"/>
  <c r="AL585" i="33"/>
  <c r="AG585" i="33"/>
  <c r="AH585" i="33"/>
  <c r="AI585" i="33"/>
  <c r="AJ585" i="33"/>
  <c r="AK585" i="33"/>
  <c r="AF585" i="33"/>
  <c r="AD585" i="33"/>
  <c r="X585" i="33"/>
  <c r="Y585" i="33"/>
  <c r="Z585" i="33"/>
  <c r="AE585" i="33"/>
  <c r="A553" i="33"/>
  <c r="C553" i="33" s="1"/>
  <c r="AM553" i="33"/>
  <c r="AO553" i="33"/>
  <c r="AP553" i="33"/>
  <c r="AQ553" i="33"/>
  <c r="AR553" i="33"/>
  <c r="AN553" i="33"/>
  <c r="AL553" i="33"/>
  <c r="AG553" i="33"/>
  <c r="AH553" i="33"/>
  <c r="AI553" i="33"/>
  <c r="AJ553" i="33"/>
  <c r="AK553" i="33"/>
  <c r="AF553" i="33"/>
  <c r="AD553" i="33"/>
  <c r="X553" i="33"/>
  <c r="Y553" i="33"/>
  <c r="Z553" i="33"/>
  <c r="AE553" i="33"/>
  <c r="A513" i="33"/>
  <c r="C513" i="33" s="1"/>
  <c r="AM513" i="33"/>
  <c r="AO513" i="33"/>
  <c r="AP513" i="33"/>
  <c r="AQ513" i="33"/>
  <c r="AR513" i="33"/>
  <c r="AN513" i="33"/>
  <c r="AL513" i="33"/>
  <c r="AG513" i="33"/>
  <c r="AH513" i="33"/>
  <c r="AI513" i="33"/>
  <c r="AJ513" i="33"/>
  <c r="AK513" i="33"/>
  <c r="AF513" i="33"/>
  <c r="AD513" i="33"/>
  <c r="X513" i="33"/>
  <c r="Y513" i="33"/>
  <c r="Z513" i="33"/>
  <c r="AE513" i="33"/>
  <c r="A497" i="33"/>
  <c r="C497" i="33" s="1"/>
  <c r="AM497" i="33"/>
  <c r="AO497" i="33"/>
  <c r="AP497" i="33"/>
  <c r="AQ497" i="33"/>
  <c r="AR497" i="33"/>
  <c r="AN497" i="33"/>
  <c r="AL497" i="33"/>
  <c r="AG497" i="33"/>
  <c r="AH497" i="33"/>
  <c r="AI497" i="33"/>
  <c r="AJ497" i="33"/>
  <c r="AK497" i="33"/>
  <c r="AF497" i="33"/>
  <c r="AD497" i="33"/>
  <c r="X497" i="33"/>
  <c r="AE497" i="33"/>
  <c r="Y497" i="33"/>
  <c r="Z497" i="33"/>
  <c r="A465" i="33"/>
  <c r="C465" i="33" s="1"/>
  <c r="AM465" i="33"/>
  <c r="AO465" i="33"/>
  <c r="AP465" i="33"/>
  <c r="AQ465" i="33"/>
  <c r="AR465" i="33"/>
  <c r="AN465" i="33"/>
  <c r="AL465" i="33"/>
  <c r="AG465" i="33"/>
  <c r="AH465" i="33"/>
  <c r="AI465" i="33"/>
  <c r="AJ465" i="33"/>
  <c r="AK465" i="33"/>
  <c r="AF465" i="33"/>
  <c r="AD465" i="33"/>
  <c r="X465" i="33"/>
  <c r="AE465" i="33"/>
  <c r="Y465" i="33"/>
  <c r="Z465" i="33"/>
  <c r="A425" i="33"/>
  <c r="C425" i="33" s="1"/>
  <c r="AO425" i="33"/>
  <c r="AP425" i="33"/>
  <c r="AR425" i="33"/>
  <c r="AN425" i="33"/>
  <c r="AM425" i="33"/>
  <c r="AQ425" i="33"/>
  <c r="AL425" i="33"/>
  <c r="AG425" i="33"/>
  <c r="AH425" i="33"/>
  <c r="AI425" i="33"/>
  <c r="AJ425" i="33"/>
  <c r="AK425" i="33"/>
  <c r="AF425" i="33"/>
  <c r="AD425" i="33"/>
  <c r="X425" i="33"/>
  <c r="Y425" i="33"/>
  <c r="Z425" i="33"/>
  <c r="AE425" i="33"/>
  <c r="A401" i="33"/>
  <c r="C401" i="33" s="1"/>
  <c r="AO401" i="33"/>
  <c r="AP401" i="33"/>
  <c r="AR401" i="33"/>
  <c r="AN401" i="33"/>
  <c r="AM401" i="33"/>
  <c r="AQ401" i="33"/>
  <c r="AL401" i="33"/>
  <c r="AG401" i="33"/>
  <c r="AH401" i="33"/>
  <c r="AI401" i="33"/>
  <c r="AJ401" i="33"/>
  <c r="AK401" i="33"/>
  <c r="AF401" i="33"/>
  <c r="AD401" i="33"/>
  <c r="X401" i="33"/>
  <c r="AE401" i="33"/>
  <c r="Y401" i="33"/>
  <c r="Z401" i="33"/>
  <c r="A361" i="33"/>
  <c r="C361" i="33" s="1"/>
  <c r="AO361" i="33"/>
  <c r="AP361" i="33"/>
  <c r="AR361" i="33"/>
  <c r="AN361" i="33"/>
  <c r="AM361" i="33"/>
  <c r="AQ361" i="33"/>
  <c r="AL361" i="33"/>
  <c r="AG361" i="33"/>
  <c r="AH361" i="33"/>
  <c r="AI361" i="33"/>
  <c r="AJ361" i="33"/>
  <c r="AK361" i="33"/>
  <c r="AF361" i="33"/>
  <c r="AD361" i="33"/>
  <c r="X361" i="33"/>
  <c r="Y361" i="33"/>
  <c r="Z361" i="33"/>
  <c r="AE361" i="33"/>
  <c r="A321" i="33"/>
  <c r="C321" i="33" s="1"/>
  <c r="AO321" i="33"/>
  <c r="AP321" i="33"/>
  <c r="AR321" i="33"/>
  <c r="AN321" i="33"/>
  <c r="AM321" i="33"/>
  <c r="AQ321" i="33"/>
  <c r="AH321" i="33"/>
  <c r="AJ321" i="33"/>
  <c r="AK321" i="33"/>
  <c r="AL321" i="33"/>
  <c r="AI321" i="33"/>
  <c r="AG321" i="33"/>
  <c r="AF321" i="33"/>
  <c r="AD321" i="33"/>
  <c r="X321" i="33"/>
  <c r="Y321" i="33"/>
  <c r="Z321" i="33"/>
  <c r="AE321" i="33"/>
  <c r="A289" i="33"/>
  <c r="C289" i="33" s="1"/>
  <c r="AO289" i="33"/>
  <c r="AP289" i="33"/>
  <c r="AR289" i="33"/>
  <c r="AN289" i="33"/>
  <c r="AM289" i="33"/>
  <c r="AQ289" i="33"/>
  <c r="AH289" i="33"/>
  <c r="AJ289" i="33"/>
  <c r="AK289" i="33"/>
  <c r="AL289" i="33"/>
  <c r="AI289" i="33"/>
  <c r="AG289" i="33"/>
  <c r="AF289" i="33"/>
  <c r="AD289" i="33"/>
  <c r="X289" i="33"/>
  <c r="Y289" i="33"/>
  <c r="Z289" i="33"/>
  <c r="AE289" i="33"/>
  <c r="A249" i="33"/>
  <c r="C249" i="33" s="1"/>
  <c r="AO249" i="33"/>
  <c r="AP249" i="33"/>
  <c r="AR249" i="33"/>
  <c r="AN249" i="33"/>
  <c r="AM249" i="33"/>
  <c r="AQ249" i="33"/>
  <c r="AH249" i="33"/>
  <c r="AJ249" i="33"/>
  <c r="AK249" i="33"/>
  <c r="AL249" i="33"/>
  <c r="AI249" i="33"/>
  <c r="AG249" i="33"/>
  <c r="AF249" i="33"/>
  <c r="AD249" i="33"/>
  <c r="AE249" i="33"/>
  <c r="X249" i="33"/>
  <c r="Y249" i="33"/>
  <c r="Z249" i="33"/>
  <c r="A225" i="33"/>
  <c r="C225" i="33" s="1"/>
  <c r="AO225" i="33"/>
  <c r="AP225" i="33"/>
  <c r="AR225" i="33"/>
  <c r="AN225" i="33"/>
  <c r="AM225" i="33"/>
  <c r="AQ225" i="33"/>
  <c r="AH225" i="33"/>
  <c r="AJ225" i="33"/>
  <c r="AK225" i="33"/>
  <c r="AL225" i="33"/>
  <c r="AG225" i="33"/>
  <c r="AI225" i="33"/>
  <c r="AF225" i="33"/>
  <c r="AD225" i="33"/>
  <c r="X225" i="33"/>
  <c r="Y225" i="33"/>
  <c r="Z225" i="33"/>
  <c r="AE225" i="33"/>
  <c r="A193" i="33"/>
  <c r="C193" i="33" s="1"/>
  <c r="AO193" i="33"/>
  <c r="AP193" i="33"/>
  <c r="AR193" i="33"/>
  <c r="AN193" i="33"/>
  <c r="AM193" i="33"/>
  <c r="AQ193" i="33"/>
  <c r="AH193" i="33"/>
  <c r="AJ193" i="33"/>
  <c r="AK193" i="33"/>
  <c r="AL193" i="33"/>
  <c r="AG193" i="33"/>
  <c r="AI193" i="33"/>
  <c r="AF193" i="33"/>
  <c r="AD193" i="33"/>
  <c r="X193" i="33"/>
  <c r="Y193" i="33"/>
  <c r="Z193" i="33"/>
  <c r="AE193" i="33"/>
  <c r="A153" i="33"/>
  <c r="C153" i="33" s="1"/>
  <c r="AO153" i="33"/>
  <c r="AP153" i="33"/>
  <c r="AR153" i="33"/>
  <c r="AN153" i="33"/>
  <c r="AM153" i="33"/>
  <c r="AQ153" i="33"/>
  <c r="AH153" i="33"/>
  <c r="AI153" i="33"/>
  <c r="AJ153" i="33"/>
  <c r="AK153" i="33"/>
  <c r="AL153" i="33"/>
  <c r="AG153" i="33"/>
  <c r="AF153" i="33"/>
  <c r="AD153" i="33"/>
  <c r="AE153" i="33"/>
  <c r="X153" i="33"/>
  <c r="Y153" i="33"/>
  <c r="Z153" i="33"/>
  <c r="A121" i="33"/>
  <c r="C121" i="33" s="1"/>
  <c r="AO121" i="33"/>
  <c r="AP121" i="33"/>
  <c r="AR121" i="33"/>
  <c r="AN121" i="33"/>
  <c r="AM121" i="33"/>
  <c r="AQ121" i="33"/>
  <c r="AH121" i="33"/>
  <c r="AI121" i="33"/>
  <c r="AJ121" i="33"/>
  <c r="AK121" i="33"/>
  <c r="AL121" i="33"/>
  <c r="AG121" i="33"/>
  <c r="AF121" i="33"/>
  <c r="AD121" i="33"/>
  <c r="AE121" i="33"/>
  <c r="X121" i="33"/>
  <c r="Y121" i="33"/>
  <c r="Z121" i="33"/>
  <c r="A89" i="33"/>
  <c r="C89" i="33" s="1"/>
  <c r="AO89" i="33"/>
  <c r="AP89" i="33"/>
  <c r="AR89" i="33"/>
  <c r="AN89" i="33"/>
  <c r="AM89" i="33"/>
  <c r="AQ89" i="33"/>
  <c r="AH89" i="33"/>
  <c r="AI89" i="33"/>
  <c r="AJ89" i="33"/>
  <c r="AK89" i="33"/>
  <c r="AL89" i="33"/>
  <c r="AG89" i="33"/>
  <c r="AF89" i="33"/>
  <c r="AD89" i="33"/>
  <c r="AE89" i="33"/>
  <c r="X89" i="33"/>
  <c r="Y89" i="33"/>
  <c r="Z89" i="33"/>
  <c r="A49" i="33"/>
  <c r="C49" i="33" s="1"/>
  <c r="AO49" i="33"/>
  <c r="AP49" i="33"/>
  <c r="AQ49" i="33"/>
  <c r="AR49" i="33"/>
  <c r="AN49" i="33"/>
  <c r="AM49" i="33"/>
  <c r="AH49" i="33"/>
  <c r="AI49" i="33"/>
  <c r="AJ49" i="33"/>
  <c r="AK49" i="33"/>
  <c r="AL49" i="33"/>
  <c r="AG49" i="33"/>
  <c r="AF49" i="33"/>
  <c r="AD49" i="33"/>
  <c r="X49" i="33"/>
  <c r="AE49" i="33"/>
  <c r="Y49" i="33"/>
  <c r="Z49" i="33"/>
  <c r="A25" i="33"/>
  <c r="C25" i="33" s="1"/>
  <c r="AO25" i="33"/>
  <c r="AP25" i="33"/>
  <c r="AQ25" i="33"/>
  <c r="AR25" i="33"/>
  <c r="AN25" i="33"/>
  <c r="AM25" i="33"/>
  <c r="AH25" i="33"/>
  <c r="AI25" i="33"/>
  <c r="AJ25" i="33"/>
  <c r="AK25" i="33"/>
  <c r="AL25" i="33"/>
  <c r="AG25" i="33"/>
  <c r="AF25" i="33"/>
  <c r="AD25" i="33"/>
  <c r="AE25" i="33"/>
  <c r="X25" i="33"/>
  <c r="Y25" i="33"/>
  <c r="Z25" i="33"/>
  <c r="A2460" i="33"/>
  <c r="C2460" i="33" s="1"/>
  <c r="AP2460" i="33"/>
  <c r="AQ2460" i="33"/>
  <c r="AR2460" i="33"/>
  <c r="AM2460" i="33"/>
  <c r="AN2460" i="33"/>
  <c r="AO2460" i="33"/>
  <c r="AH2460" i="33"/>
  <c r="AI2460" i="33"/>
  <c r="AJ2460" i="33"/>
  <c r="AK2460" i="33"/>
  <c r="AL2460" i="33"/>
  <c r="AF2460" i="33"/>
  <c r="AG2460" i="33"/>
  <c r="AD2460" i="33"/>
  <c r="AE2460" i="33"/>
  <c r="A2428" i="33"/>
  <c r="C2428" i="33" s="1"/>
  <c r="AP2428" i="33"/>
  <c r="AQ2428" i="33"/>
  <c r="AR2428" i="33"/>
  <c r="AM2428" i="33"/>
  <c r="AN2428" i="33"/>
  <c r="AO2428" i="33"/>
  <c r="AH2428" i="33"/>
  <c r="AI2428" i="33"/>
  <c r="AJ2428" i="33"/>
  <c r="AK2428" i="33"/>
  <c r="AL2428" i="33"/>
  <c r="AF2428" i="33"/>
  <c r="AG2428" i="33"/>
  <c r="AD2428" i="33"/>
  <c r="AE2428" i="33"/>
  <c r="A2404" i="33"/>
  <c r="C2404" i="33" s="1"/>
  <c r="AP2404" i="33"/>
  <c r="AQ2404" i="33"/>
  <c r="AR2404" i="33"/>
  <c r="AM2404" i="33"/>
  <c r="AN2404" i="33"/>
  <c r="AO2404" i="33"/>
  <c r="AH2404" i="33"/>
  <c r="AI2404" i="33"/>
  <c r="AJ2404" i="33"/>
  <c r="AK2404" i="33"/>
  <c r="AL2404" i="33"/>
  <c r="AF2404" i="33"/>
  <c r="AD2404" i="33"/>
  <c r="AG2404" i="33"/>
  <c r="AE2404" i="33"/>
  <c r="A2372" i="33"/>
  <c r="C2372" i="33" s="1"/>
  <c r="AP2372" i="33"/>
  <c r="AQ2372" i="33"/>
  <c r="AR2372" i="33"/>
  <c r="AM2372" i="33"/>
  <c r="AN2372" i="33"/>
  <c r="AO2372" i="33"/>
  <c r="AH2372" i="33"/>
  <c r="AI2372" i="33"/>
  <c r="AJ2372" i="33"/>
  <c r="AK2372" i="33"/>
  <c r="AL2372" i="33"/>
  <c r="AF2372" i="33"/>
  <c r="AD2372" i="33"/>
  <c r="AG2372" i="33"/>
  <c r="AE2372" i="33"/>
  <c r="A2348" i="33"/>
  <c r="C2348" i="33" s="1"/>
  <c r="AP2348" i="33"/>
  <c r="AQ2348" i="33"/>
  <c r="AR2348" i="33"/>
  <c r="AM2348" i="33"/>
  <c r="AN2348" i="33"/>
  <c r="AO2348" i="33"/>
  <c r="AH2348" i="33"/>
  <c r="AI2348" i="33"/>
  <c r="AJ2348" i="33"/>
  <c r="AK2348" i="33"/>
  <c r="AL2348" i="33"/>
  <c r="AF2348" i="33"/>
  <c r="AG2348" i="33"/>
  <c r="AD2348" i="33"/>
  <c r="AE2348" i="33"/>
  <c r="A2316" i="33"/>
  <c r="C2316" i="33" s="1"/>
  <c r="AP2316" i="33"/>
  <c r="AQ2316" i="33"/>
  <c r="AR2316" i="33"/>
  <c r="AM2316" i="33"/>
  <c r="AN2316" i="33"/>
  <c r="AO2316" i="33"/>
  <c r="AH2316" i="33"/>
  <c r="AI2316" i="33"/>
  <c r="AJ2316" i="33"/>
  <c r="AK2316" i="33"/>
  <c r="AL2316" i="33"/>
  <c r="AF2316" i="33"/>
  <c r="AG2316" i="33"/>
  <c r="AD2316" i="33"/>
  <c r="AE2316" i="33"/>
  <c r="A2284" i="33"/>
  <c r="C2284" i="33" s="1"/>
  <c r="AO2284" i="33"/>
  <c r="AP2284" i="33"/>
  <c r="AQ2284" i="33"/>
  <c r="AR2284" i="33"/>
  <c r="AM2284" i="33"/>
  <c r="AN2284" i="33"/>
  <c r="AH2284" i="33"/>
  <c r="AI2284" i="33"/>
  <c r="AJ2284" i="33"/>
  <c r="AK2284" i="33"/>
  <c r="AL2284" i="33"/>
  <c r="AF2284" i="33"/>
  <c r="AG2284" i="33"/>
  <c r="AD2284" i="33"/>
  <c r="AE2284" i="33"/>
  <c r="A2244" i="33"/>
  <c r="C2244" i="33" s="1"/>
  <c r="AO2244" i="33"/>
  <c r="AP2244" i="33"/>
  <c r="AQ2244" i="33"/>
  <c r="AR2244" i="33"/>
  <c r="AM2244" i="33"/>
  <c r="AN2244" i="33"/>
  <c r="AH2244" i="33"/>
  <c r="AI2244" i="33"/>
  <c r="AJ2244" i="33"/>
  <c r="AK2244" i="33"/>
  <c r="AL2244" i="33"/>
  <c r="AF2244" i="33"/>
  <c r="AD2244" i="33"/>
  <c r="AG2244" i="33"/>
  <c r="AE2244" i="33"/>
  <c r="A2212" i="33"/>
  <c r="C2212" i="33" s="1"/>
  <c r="AO2212" i="33"/>
  <c r="AP2212" i="33"/>
  <c r="AQ2212" i="33"/>
  <c r="AR2212" i="33"/>
  <c r="AM2212" i="33"/>
  <c r="AN2212" i="33"/>
  <c r="AH2212" i="33"/>
  <c r="AI2212" i="33"/>
  <c r="AJ2212" i="33"/>
  <c r="AK2212" i="33"/>
  <c r="AL2212" i="33"/>
  <c r="AF2212" i="33"/>
  <c r="AD2212" i="33"/>
  <c r="AG2212" i="33"/>
  <c r="AE2212" i="33"/>
  <c r="A2172" i="33"/>
  <c r="C2172" i="33" s="1"/>
  <c r="AO2172" i="33"/>
  <c r="AP2172" i="33"/>
  <c r="AQ2172" i="33"/>
  <c r="AR2172" i="33"/>
  <c r="AM2172" i="33"/>
  <c r="AN2172" i="33"/>
  <c r="AH2172" i="33"/>
  <c r="AI2172" i="33"/>
  <c r="AJ2172" i="33"/>
  <c r="AK2172" i="33"/>
  <c r="AL2172" i="33"/>
  <c r="AF2172" i="33"/>
  <c r="AG2172" i="33"/>
  <c r="AD2172" i="33"/>
  <c r="AE2172" i="33"/>
  <c r="A2140" i="33"/>
  <c r="C2140" i="33" s="1"/>
  <c r="AO2140" i="33"/>
  <c r="AP2140" i="33"/>
  <c r="AQ2140" i="33"/>
  <c r="AR2140" i="33"/>
  <c r="AM2140" i="33"/>
  <c r="AN2140" i="33"/>
  <c r="AH2140" i="33"/>
  <c r="AI2140" i="33"/>
  <c r="AJ2140" i="33"/>
  <c r="AK2140" i="33"/>
  <c r="AL2140" i="33"/>
  <c r="AF2140" i="33"/>
  <c r="AG2140" i="33"/>
  <c r="AD2140" i="33"/>
  <c r="AE2140" i="33"/>
  <c r="A2108" i="33"/>
  <c r="C2108" i="33" s="1"/>
  <c r="AO2108" i="33"/>
  <c r="AP2108" i="33"/>
  <c r="AQ2108" i="33"/>
  <c r="AR2108" i="33"/>
  <c r="AM2108" i="33"/>
  <c r="AN2108" i="33"/>
  <c r="AH2108" i="33"/>
  <c r="AI2108" i="33"/>
  <c r="AJ2108" i="33"/>
  <c r="AK2108" i="33"/>
  <c r="AL2108" i="33"/>
  <c r="AF2108" i="33"/>
  <c r="AG2108" i="33"/>
  <c r="X2108" i="33"/>
  <c r="Y2108" i="33"/>
  <c r="AD2108" i="33"/>
  <c r="AE2108" i="33"/>
  <c r="A2084" i="33"/>
  <c r="C2084" i="33" s="1"/>
  <c r="AO2084" i="33"/>
  <c r="AP2084" i="33"/>
  <c r="AQ2084" i="33"/>
  <c r="AR2084" i="33"/>
  <c r="AM2084" i="33"/>
  <c r="AN2084" i="33"/>
  <c r="AH2084" i="33"/>
  <c r="AI2084" i="33"/>
  <c r="AJ2084" i="33"/>
  <c r="AK2084" i="33"/>
  <c r="AL2084" i="33"/>
  <c r="AG2084" i="33"/>
  <c r="AF2084" i="33"/>
  <c r="X2084" i="33"/>
  <c r="Y2084" i="33"/>
  <c r="AD2084" i="33"/>
  <c r="AE2084" i="33"/>
  <c r="A2044" i="33"/>
  <c r="C2044" i="33" s="1"/>
  <c r="AO2044" i="33"/>
  <c r="AP2044" i="33"/>
  <c r="AQ2044" i="33"/>
  <c r="AR2044" i="33"/>
  <c r="AM2044" i="33"/>
  <c r="AN2044" i="33"/>
  <c r="AH2044" i="33"/>
  <c r="AI2044" i="33"/>
  <c r="AJ2044" i="33"/>
  <c r="AK2044" i="33"/>
  <c r="AL2044" i="33"/>
  <c r="AG2044" i="33"/>
  <c r="AF2044" i="33"/>
  <c r="X2044" i="33"/>
  <c r="Y2044" i="33"/>
  <c r="AD2044" i="33"/>
  <c r="AE2044" i="33"/>
  <c r="L2004" i="33"/>
  <c r="AO2004" i="33"/>
  <c r="AP2004" i="33"/>
  <c r="AQ2004" i="33"/>
  <c r="AR2004" i="33"/>
  <c r="AM2004" i="33"/>
  <c r="AN2004" i="33"/>
  <c r="AH2004" i="33"/>
  <c r="AI2004" i="33"/>
  <c r="AJ2004" i="33"/>
  <c r="AK2004" i="33"/>
  <c r="AL2004" i="33"/>
  <c r="AG2004" i="33"/>
  <c r="AF2004" i="33"/>
  <c r="X2004" i="33"/>
  <c r="Y2004" i="33"/>
  <c r="AD2004" i="33"/>
  <c r="AE2004" i="33"/>
  <c r="A1980" i="33"/>
  <c r="C1980" i="33" s="1"/>
  <c r="AQ1980" i="33"/>
  <c r="AR1980" i="33"/>
  <c r="AM1980" i="33"/>
  <c r="AP1980" i="33"/>
  <c r="AN1980" i="33"/>
  <c r="AO1980" i="33"/>
  <c r="AH1980" i="33"/>
  <c r="AI1980" i="33"/>
  <c r="AJ1980" i="33"/>
  <c r="AK1980" i="33"/>
  <c r="AL1980" i="33"/>
  <c r="AG1980" i="33"/>
  <c r="AF1980" i="33"/>
  <c r="X1980" i="33"/>
  <c r="Y1980" i="33"/>
  <c r="AD1980" i="33"/>
  <c r="AE1980" i="33"/>
  <c r="A1948" i="33"/>
  <c r="C1948" i="33" s="1"/>
  <c r="AQ1948" i="33"/>
  <c r="AR1948" i="33"/>
  <c r="AM1948" i="33"/>
  <c r="AP1948" i="33"/>
  <c r="AN1948" i="33"/>
  <c r="AO1948" i="33"/>
  <c r="AH1948" i="33"/>
  <c r="AI1948" i="33"/>
  <c r="AJ1948" i="33"/>
  <c r="AK1948" i="33"/>
  <c r="AL1948" i="33"/>
  <c r="AG1948" i="33"/>
  <c r="AF1948" i="33"/>
  <c r="X1948" i="33"/>
  <c r="Y1948" i="33"/>
  <c r="AD1948" i="33"/>
  <c r="AE1948" i="33"/>
  <c r="A1916" i="33"/>
  <c r="C1916" i="33" s="1"/>
  <c r="AQ1916" i="33"/>
  <c r="AR1916" i="33"/>
  <c r="AM1916" i="33"/>
  <c r="AP1916" i="33"/>
  <c r="AN1916" i="33"/>
  <c r="AO1916" i="33"/>
  <c r="AJ1916" i="33"/>
  <c r="AG1916" i="33"/>
  <c r="AH1916" i="33"/>
  <c r="AI1916" i="33"/>
  <c r="AK1916" i="33"/>
  <c r="AL1916" i="33"/>
  <c r="AF1916" i="33"/>
  <c r="X1916" i="33"/>
  <c r="Y1916" i="33"/>
  <c r="AD1916" i="33"/>
  <c r="AE1916" i="33"/>
  <c r="A1884" i="33"/>
  <c r="C1884" i="33" s="1"/>
  <c r="AQ1884" i="33"/>
  <c r="AR1884" i="33"/>
  <c r="AM1884" i="33"/>
  <c r="AP1884" i="33"/>
  <c r="AN1884" i="33"/>
  <c r="AO1884" i="33"/>
  <c r="AJ1884" i="33"/>
  <c r="AG1884" i="33"/>
  <c r="AH1884" i="33"/>
  <c r="AI1884" i="33"/>
  <c r="AK1884" i="33"/>
  <c r="AL1884" i="33"/>
  <c r="AF1884" i="33"/>
  <c r="X1884" i="33"/>
  <c r="Y1884" i="33"/>
  <c r="AD1884" i="33"/>
  <c r="AE1884" i="33"/>
  <c r="L1844" i="33"/>
  <c r="AQ1844" i="33"/>
  <c r="AR1844" i="33"/>
  <c r="AM1844" i="33"/>
  <c r="AP1844" i="33"/>
  <c r="AN1844" i="33"/>
  <c r="AO1844" i="33"/>
  <c r="AJ1844" i="33"/>
  <c r="AG1844" i="33"/>
  <c r="AH1844" i="33"/>
  <c r="AI1844" i="33"/>
  <c r="AK1844" i="33"/>
  <c r="AL1844" i="33"/>
  <c r="AF1844" i="33"/>
  <c r="X1844" i="33"/>
  <c r="Y1844" i="33"/>
  <c r="AD1844" i="33"/>
  <c r="AE1844" i="33"/>
  <c r="L1812" i="33"/>
  <c r="AQ1812" i="33"/>
  <c r="AR1812" i="33"/>
  <c r="AM1812" i="33"/>
  <c r="AP1812" i="33"/>
  <c r="AN1812" i="33"/>
  <c r="AO1812" i="33"/>
  <c r="AJ1812" i="33"/>
  <c r="AG1812" i="33"/>
  <c r="AH1812" i="33"/>
  <c r="AI1812" i="33"/>
  <c r="AK1812" i="33"/>
  <c r="AL1812" i="33"/>
  <c r="AF1812" i="33"/>
  <c r="X1812" i="33"/>
  <c r="Y1812" i="33"/>
  <c r="AD1812" i="33"/>
  <c r="AE1812" i="33"/>
  <c r="A1772" i="33"/>
  <c r="C1772" i="33" s="1"/>
  <c r="AQ1772" i="33"/>
  <c r="AR1772" i="33"/>
  <c r="AM1772" i="33"/>
  <c r="AP1772" i="33"/>
  <c r="AO1772" i="33"/>
  <c r="AJ1772" i="33"/>
  <c r="AN1772" i="33"/>
  <c r="AG1772" i="33"/>
  <c r="AH1772" i="33"/>
  <c r="AI1772" i="33"/>
  <c r="AK1772" i="33"/>
  <c r="AL1772" i="33"/>
  <c r="AF1772" i="33"/>
  <c r="X1772" i="33"/>
  <c r="Y1772" i="33"/>
  <c r="AD1772" i="33"/>
  <c r="AE1772" i="33"/>
  <c r="A1740" i="33"/>
  <c r="C1740" i="33" s="1"/>
  <c r="AQ1740" i="33"/>
  <c r="AR1740" i="33"/>
  <c r="AM1740" i="33"/>
  <c r="AP1740" i="33"/>
  <c r="AN1740" i="33"/>
  <c r="AO1740" i="33"/>
  <c r="AJ1740" i="33"/>
  <c r="AK1740" i="33"/>
  <c r="AG1740" i="33"/>
  <c r="AH1740" i="33"/>
  <c r="AI1740" i="33"/>
  <c r="AL1740" i="33"/>
  <c r="AF1740" i="33"/>
  <c r="X1740" i="33"/>
  <c r="Y1740" i="33"/>
  <c r="AD1740" i="33"/>
  <c r="AE1740" i="33"/>
  <c r="A1700" i="33"/>
  <c r="C1700" i="33" s="1"/>
  <c r="AQ1700" i="33"/>
  <c r="AR1700" i="33"/>
  <c r="AM1700" i="33"/>
  <c r="AP1700" i="33"/>
  <c r="AN1700" i="33"/>
  <c r="AO1700" i="33"/>
  <c r="AJ1700" i="33"/>
  <c r="AK1700" i="33"/>
  <c r="AG1700" i="33"/>
  <c r="AH1700" i="33"/>
  <c r="AI1700" i="33"/>
  <c r="AL1700" i="33"/>
  <c r="AF1700" i="33"/>
  <c r="X1700" i="33"/>
  <c r="Y1700" i="33"/>
  <c r="AD1700" i="33"/>
  <c r="AE1700" i="33"/>
  <c r="A1660" i="33"/>
  <c r="C1660" i="33" s="1"/>
  <c r="AQ1660" i="33"/>
  <c r="AR1660" i="33"/>
  <c r="AM1660" i="33"/>
  <c r="AP1660" i="33"/>
  <c r="AN1660" i="33"/>
  <c r="AO1660" i="33"/>
  <c r="AJ1660" i="33"/>
  <c r="AK1660" i="33"/>
  <c r="AG1660" i="33"/>
  <c r="AH1660" i="33"/>
  <c r="AI1660" i="33"/>
  <c r="AL1660" i="33"/>
  <c r="AF1660" i="33"/>
  <c r="V1660" i="33"/>
  <c r="AA1660" i="33"/>
  <c r="W1660" i="33"/>
  <c r="AB1660" i="33"/>
  <c r="X1660" i="33"/>
  <c r="AC1660" i="33"/>
  <c r="Y1660" i="33"/>
  <c r="AD1660" i="33"/>
  <c r="AE1660" i="33"/>
  <c r="A1636" i="33"/>
  <c r="C1636" i="33" s="1"/>
  <c r="AQ1636" i="33"/>
  <c r="AR1636" i="33"/>
  <c r="AM1636" i="33"/>
  <c r="AP1636" i="33"/>
  <c r="AN1636" i="33"/>
  <c r="AO1636" i="33"/>
  <c r="AJ1636" i="33"/>
  <c r="AK1636" i="33"/>
  <c r="AG1636" i="33"/>
  <c r="AH1636" i="33"/>
  <c r="AI1636" i="33"/>
  <c r="AL1636" i="33"/>
  <c r="AF1636" i="33"/>
  <c r="V1636" i="33"/>
  <c r="AA1636" i="33"/>
  <c r="W1636" i="33"/>
  <c r="AB1636" i="33"/>
  <c r="X1636" i="33"/>
  <c r="AC1636" i="33"/>
  <c r="Y1636" i="33"/>
  <c r="AD1636" i="33"/>
  <c r="AE1636" i="33"/>
  <c r="A1604" i="33"/>
  <c r="C1604" i="33" s="1"/>
  <c r="AQ1604" i="33"/>
  <c r="AR1604" i="33"/>
  <c r="AM1604" i="33"/>
  <c r="AP1604" i="33"/>
  <c r="AN1604" i="33"/>
  <c r="AO1604" i="33"/>
  <c r="AJ1604" i="33"/>
  <c r="AK1604" i="33"/>
  <c r="AG1604" i="33"/>
  <c r="AH1604" i="33"/>
  <c r="AI1604" i="33"/>
  <c r="AL1604" i="33"/>
  <c r="AF1604" i="33"/>
  <c r="V1604" i="33"/>
  <c r="AA1604" i="33"/>
  <c r="W1604" i="33"/>
  <c r="AB1604" i="33"/>
  <c r="X1604" i="33"/>
  <c r="AC1604" i="33"/>
  <c r="Y1604" i="33"/>
  <c r="AD1604" i="33"/>
  <c r="AE1604" i="33"/>
  <c r="A1572" i="33"/>
  <c r="C1572" i="33" s="1"/>
  <c r="AQ1572" i="33"/>
  <c r="AR1572" i="33"/>
  <c r="AM1572" i="33"/>
  <c r="AP1572" i="33"/>
  <c r="AN1572" i="33"/>
  <c r="AO1572" i="33"/>
  <c r="AJ1572" i="33"/>
  <c r="AK1572" i="33"/>
  <c r="AG1572" i="33"/>
  <c r="AH1572" i="33"/>
  <c r="AI1572" i="33"/>
  <c r="AL1572" i="33"/>
  <c r="AF1572" i="33"/>
  <c r="X1572" i="33"/>
  <c r="Y1572" i="33"/>
  <c r="AD1572" i="33"/>
  <c r="AE1572" i="33"/>
  <c r="A1548" i="33"/>
  <c r="C1548" i="33" s="1"/>
  <c r="AQ1548" i="33"/>
  <c r="AR1548" i="33"/>
  <c r="AM1548" i="33"/>
  <c r="AO1548" i="33"/>
  <c r="AP1548" i="33"/>
  <c r="AN1548" i="33"/>
  <c r="AJ1548" i="33"/>
  <c r="AK1548" i="33"/>
  <c r="AG1548" i="33"/>
  <c r="AH1548" i="33"/>
  <c r="AI1548" i="33"/>
  <c r="AL1548" i="33"/>
  <c r="AF1548" i="33"/>
  <c r="X1548" i="33"/>
  <c r="Y1548" i="33"/>
  <c r="AD1548" i="33"/>
  <c r="AE1548" i="33"/>
  <c r="A1508" i="33"/>
  <c r="C1508" i="33" s="1"/>
  <c r="AQ1508" i="33"/>
  <c r="AR1508" i="33"/>
  <c r="AM1508" i="33"/>
  <c r="AO1508" i="33"/>
  <c r="AP1508" i="33"/>
  <c r="AN1508" i="33"/>
  <c r="AK1508" i="33"/>
  <c r="AG1508" i="33"/>
  <c r="AH1508" i="33"/>
  <c r="AI1508" i="33"/>
  <c r="AF1508" i="33"/>
  <c r="X1508" i="33"/>
  <c r="Y1508" i="33"/>
  <c r="AD1508" i="33"/>
  <c r="AE1508" i="33"/>
  <c r="A1476" i="33"/>
  <c r="C1476" i="33" s="1"/>
  <c r="AQ1476" i="33"/>
  <c r="AR1476" i="33"/>
  <c r="AM1476" i="33"/>
  <c r="AO1476" i="33"/>
  <c r="AP1476" i="33"/>
  <c r="AN1476" i="33"/>
  <c r="AJ1476" i="33"/>
  <c r="AK1476" i="33"/>
  <c r="AG1476" i="33"/>
  <c r="AH1476" i="33"/>
  <c r="AI1476" i="33"/>
  <c r="AF1476" i="33"/>
  <c r="V1476" i="33"/>
  <c r="AA1476" i="33"/>
  <c r="W1476" i="33"/>
  <c r="AB1476" i="33"/>
  <c r="X1476" i="33"/>
  <c r="AC1476" i="33"/>
  <c r="Y1476" i="33"/>
  <c r="AD1476" i="33"/>
  <c r="AE1476" i="33"/>
  <c r="A1452" i="33"/>
  <c r="C1452" i="33" s="1"/>
  <c r="AQ1452" i="33"/>
  <c r="AR1452" i="33"/>
  <c r="AM1452" i="33"/>
  <c r="AO1452" i="33"/>
  <c r="AP1452" i="33"/>
  <c r="AN1452" i="33"/>
  <c r="AJ1452" i="33"/>
  <c r="AK1452" i="33"/>
  <c r="AH1452" i="33"/>
  <c r="AL1452" i="33"/>
  <c r="AF1452" i="33"/>
  <c r="Y1452" i="33"/>
  <c r="AD1452" i="33"/>
  <c r="AE1452" i="33"/>
  <c r="A1420" i="33"/>
  <c r="C1420" i="33" s="1"/>
  <c r="AQ1420" i="33"/>
  <c r="AR1420" i="33"/>
  <c r="AM1420" i="33"/>
  <c r="AO1420" i="33"/>
  <c r="AP1420" i="33"/>
  <c r="AN1420" i="33"/>
  <c r="AJ1420" i="33"/>
  <c r="AK1420" i="33"/>
  <c r="AG1420" i="33"/>
  <c r="AH1420" i="33"/>
  <c r="AI1420" i="33"/>
  <c r="AL1420" i="33"/>
  <c r="AF1420" i="33"/>
  <c r="AD1420" i="33"/>
  <c r="AE1420" i="33"/>
  <c r="AQ1404" i="33"/>
  <c r="AR1404" i="33"/>
  <c r="AM1404" i="33"/>
  <c r="AO1404" i="33"/>
  <c r="AP1404" i="33"/>
  <c r="AJ1404" i="33"/>
  <c r="AN1404" i="33"/>
  <c r="AK1404" i="33"/>
  <c r="AG1404" i="33"/>
  <c r="AH1404" i="33"/>
  <c r="AI1404" i="33"/>
  <c r="AL1404" i="33"/>
  <c r="AF1404" i="33"/>
  <c r="Y1404" i="33"/>
  <c r="AD1404" i="33"/>
  <c r="AE1404" i="33"/>
  <c r="A1372" i="33"/>
  <c r="C1372" i="33" s="1"/>
  <c r="AQ1372" i="33"/>
  <c r="AR1372" i="33"/>
  <c r="AM1372" i="33"/>
  <c r="AO1372" i="33"/>
  <c r="AP1372" i="33"/>
  <c r="AJ1372" i="33"/>
  <c r="AK1372" i="33"/>
  <c r="AG1372" i="33"/>
  <c r="AN1372" i="33"/>
  <c r="AH1372" i="33"/>
  <c r="AI1372" i="33"/>
  <c r="AL1372" i="33"/>
  <c r="AF1372" i="33"/>
  <c r="Y1372" i="33"/>
  <c r="AD1372" i="33"/>
  <c r="AE1372" i="33"/>
  <c r="A1348" i="33"/>
  <c r="C1348" i="33" s="1"/>
  <c r="AQ1348" i="33"/>
  <c r="AR1348" i="33"/>
  <c r="AM1348" i="33"/>
  <c r="AO1348" i="33"/>
  <c r="AP1348" i="33"/>
  <c r="AN1348" i="33"/>
  <c r="AJ1348" i="33"/>
  <c r="AK1348" i="33"/>
  <c r="AG1348" i="33"/>
  <c r="AH1348" i="33"/>
  <c r="AI1348" i="33"/>
  <c r="AL1348" i="33"/>
  <c r="AF1348" i="33"/>
  <c r="Y1348" i="33"/>
  <c r="AD1348" i="33"/>
  <c r="AE1348" i="33"/>
  <c r="A1316" i="33"/>
  <c r="C1316" i="33" s="1"/>
  <c r="AQ1316" i="33"/>
  <c r="AR1316" i="33"/>
  <c r="AM1316" i="33"/>
  <c r="AO1316" i="33"/>
  <c r="AP1316" i="33"/>
  <c r="AN1316" i="33"/>
  <c r="AJ1316" i="33"/>
  <c r="AK1316" i="33"/>
  <c r="AG1316" i="33"/>
  <c r="AH1316" i="33"/>
  <c r="AI1316" i="33"/>
  <c r="AL1316" i="33"/>
  <c r="AF1316" i="33"/>
  <c r="Y1316" i="33"/>
  <c r="AD1316" i="33"/>
  <c r="AE1316" i="33"/>
  <c r="A1284" i="33"/>
  <c r="C1284" i="33" s="1"/>
  <c r="AN1284" i="33"/>
  <c r="AP1284" i="33"/>
  <c r="AM1284" i="33"/>
  <c r="AO1284" i="33"/>
  <c r="AQ1284" i="33"/>
  <c r="AR1284" i="33"/>
  <c r="AJ1284" i="33"/>
  <c r="AK1284" i="33"/>
  <c r="AG1284" i="33"/>
  <c r="AH1284" i="33"/>
  <c r="AI1284" i="33"/>
  <c r="AL1284" i="33"/>
  <c r="AF1284" i="33"/>
  <c r="X1284" i="33"/>
  <c r="Y1284" i="33"/>
  <c r="AD1284" i="33"/>
  <c r="AE1284" i="33"/>
  <c r="AM1228" i="33"/>
  <c r="AN1228" i="33"/>
  <c r="AP1228" i="33"/>
  <c r="AR1228" i="33"/>
  <c r="AO1228" i="33"/>
  <c r="AQ1228" i="33"/>
  <c r="AJ1228" i="33"/>
  <c r="AK1228" i="33"/>
  <c r="AG1228" i="33"/>
  <c r="AH1228" i="33"/>
  <c r="AI1228" i="33"/>
  <c r="AL1228" i="33"/>
  <c r="AF1228" i="33"/>
  <c r="X1228" i="33"/>
  <c r="Y1228" i="33"/>
  <c r="AD1228" i="33"/>
  <c r="AE1228" i="33"/>
  <c r="A1188" i="33"/>
  <c r="C1188" i="33" s="1"/>
  <c r="AM1188" i="33"/>
  <c r="AN1188" i="33"/>
  <c r="AO1188" i="33"/>
  <c r="AP1188" i="33"/>
  <c r="AQ1188" i="33"/>
  <c r="AR1188" i="33"/>
  <c r="AJ1188" i="33"/>
  <c r="AK1188" i="33"/>
  <c r="AG1188" i="33"/>
  <c r="AH1188" i="33"/>
  <c r="AI1188" i="33"/>
  <c r="AL1188" i="33"/>
  <c r="AF1188" i="33"/>
  <c r="X1188" i="33"/>
  <c r="Y1188" i="33"/>
  <c r="AD1188" i="33"/>
  <c r="AE1188" i="33"/>
  <c r="AM1176" i="33"/>
  <c r="AN1176" i="33"/>
  <c r="AO1176" i="33"/>
  <c r="AP1176" i="33"/>
  <c r="AQ1176" i="33"/>
  <c r="AR1176" i="33"/>
  <c r="AJ1176" i="33"/>
  <c r="AK1176" i="33"/>
  <c r="AG1176" i="33"/>
  <c r="AH1176" i="33"/>
  <c r="AI1176" i="33"/>
  <c r="AL1176" i="33"/>
  <c r="AF1176" i="33"/>
  <c r="X1176" i="33"/>
  <c r="Y1176" i="33"/>
  <c r="AD1176" i="33"/>
  <c r="AE1176" i="33"/>
  <c r="AM1160" i="33"/>
  <c r="AN1160" i="33"/>
  <c r="AO1160" i="33"/>
  <c r="AP1160" i="33"/>
  <c r="AQ1160" i="33"/>
  <c r="AR1160" i="33"/>
  <c r="AJ1160" i="33"/>
  <c r="AK1160" i="33"/>
  <c r="AG1160" i="33"/>
  <c r="AH1160" i="33"/>
  <c r="AI1160" i="33"/>
  <c r="AL1160" i="33"/>
  <c r="AF1160" i="33"/>
  <c r="X1160" i="33"/>
  <c r="Y1160" i="33"/>
  <c r="AD1160" i="33"/>
  <c r="AE1160" i="33"/>
  <c r="AM1128" i="33"/>
  <c r="AN1128" i="33"/>
  <c r="AO1128" i="33"/>
  <c r="AP1128" i="33"/>
  <c r="AR1128" i="33"/>
  <c r="AQ1128" i="33"/>
  <c r="AJ1128" i="33"/>
  <c r="AK1128" i="33"/>
  <c r="AG1128" i="33"/>
  <c r="AH1128" i="33"/>
  <c r="AI1128" i="33"/>
  <c r="AE1128" i="33"/>
  <c r="AF1128" i="33"/>
  <c r="AL1128" i="33"/>
  <c r="X1128" i="33"/>
  <c r="Y1128" i="33"/>
  <c r="AD1128" i="33"/>
  <c r="AM1096" i="33"/>
  <c r="AN1096" i="33"/>
  <c r="AO1096" i="33"/>
  <c r="AP1096" i="33"/>
  <c r="AR1096" i="33"/>
  <c r="AQ1096" i="33"/>
  <c r="AJ1096" i="33"/>
  <c r="AK1096" i="33"/>
  <c r="AG1096" i="33"/>
  <c r="AH1096" i="33"/>
  <c r="AI1096" i="33"/>
  <c r="AE1096" i="33"/>
  <c r="AF1096" i="33"/>
  <c r="AL1096" i="33"/>
  <c r="X1096" i="33"/>
  <c r="Y1096" i="33"/>
  <c r="AD1096" i="33"/>
  <c r="AM1080" i="33"/>
  <c r="AN1080" i="33"/>
  <c r="AO1080" i="33"/>
  <c r="AP1080" i="33"/>
  <c r="AR1080" i="33"/>
  <c r="AQ1080" i="33"/>
  <c r="AJ1080" i="33"/>
  <c r="AK1080" i="33"/>
  <c r="AG1080" i="33"/>
  <c r="AH1080" i="33"/>
  <c r="AI1080" i="33"/>
  <c r="AD1080" i="33"/>
  <c r="AE1080" i="33"/>
  <c r="AF1080" i="33"/>
  <c r="AA1080" i="33"/>
  <c r="AB1080" i="33"/>
  <c r="AL1080" i="33"/>
  <c r="AC1080" i="33"/>
  <c r="U1080" i="33"/>
  <c r="V1080" i="33"/>
  <c r="W1080" i="33"/>
  <c r="X1080" i="33"/>
  <c r="Y1080" i="33"/>
  <c r="AM1048" i="33"/>
  <c r="AN1048" i="33"/>
  <c r="AO1048" i="33"/>
  <c r="AP1048" i="33"/>
  <c r="AR1048" i="33"/>
  <c r="AQ1048" i="33"/>
  <c r="AJ1048" i="33"/>
  <c r="AK1048" i="33"/>
  <c r="AL1048" i="33"/>
  <c r="AG1048" i="33"/>
  <c r="AH1048" i="33"/>
  <c r="AI1048" i="33"/>
  <c r="AF1048" i="33"/>
  <c r="X1048" i="33"/>
  <c r="Y1048" i="33"/>
  <c r="A1024" i="33"/>
  <c r="C1024" i="33" s="1"/>
  <c r="AM1024" i="33"/>
  <c r="AN1024" i="33"/>
  <c r="AO1024" i="33"/>
  <c r="AP1024" i="33"/>
  <c r="AR1024" i="33"/>
  <c r="AQ1024" i="33"/>
  <c r="AJ1024" i="33"/>
  <c r="AK1024" i="33"/>
  <c r="AL1024" i="33"/>
  <c r="AG1024" i="33"/>
  <c r="AH1024" i="33"/>
  <c r="AI1024" i="33"/>
  <c r="AF1024" i="33"/>
  <c r="X1024" i="33"/>
  <c r="Y1024" i="33"/>
  <c r="AM992" i="33"/>
  <c r="AN992" i="33"/>
  <c r="AO992" i="33"/>
  <c r="AP992" i="33"/>
  <c r="AR992" i="33"/>
  <c r="AQ992" i="33"/>
  <c r="AJ992" i="33"/>
  <c r="AK992" i="33"/>
  <c r="AL992" i="33"/>
  <c r="AG992" i="33"/>
  <c r="AH992" i="33"/>
  <c r="AI992" i="33"/>
  <c r="AE992" i="33"/>
  <c r="AF992" i="33"/>
  <c r="X992" i="33"/>
  <c r="Y992" i="33"/>
  <c r="AP928" i="33"/>
  <c r="AR928" i="33"/>
  <c r="AQ928" i="33"/>
  <c r="AJ928" i="33"/>
  <c r="AK928" i="33"/>
  <c r="AL928" i="33"/>
  <c r="AG928" i="33"/>
  <c r="AH928" i="33"/>
  <c r="AI928" i="33"/>
  <c r="AD928" i="33"/>
  <c r="AE928" i="33"/>
  <c r="AF928" i="33"/>
  <c r="X928" i="33"/>
  <c r="Y928" i="33"/>
  <c r="A1182" i="33"/>
  <c r="C1182" i="33" s="1"/>
  <c r="AO1182" i="33"/>
  <c r="AQ1182" i="33"/>
  <c r="AR1182" i="33"/>
  <c r="AM1182" i="33"/>
  <c r="AP1182" i="33"/>
  <c r="AN1182" i="33"/>
  <c r="AG1182" i="33"/>
  <c r="AI1182" i="33"/>
  <c r="AJ1182" i="33"/>
  <c r="AK1182" i="33"/>
  <c r="AL1182" i="33"/>
  <c r="AH1182" i="33"/>
  <c r="X1182" i="33"/>
  <c r="Y1182" i="33"/>
  <c r="AD1182" i="33"/>
  <c r="Z1182" i="33"/>
  <c r="AE1182" i="33"/>
  <c r="AF1182" i="33"/>
  <c r="A1174" i="33"/>
  <c r="C1174" i="33" s="1"/>
  <c r="AO1174" i="33"/>
  <c r="AQ1174" i="33"/>
  <c r="AR1174" i="33"/>
  <c r="AM1174" i="33"/>
  <c r="AN1174" i="33"/>
  <c r="AP1174" i="33"/>
  <c r="AG1174" i="33"/>
  <c r="AI1174" i="33"/>
  <c r="AJ1174" i="33"/>
  <c r="AK1174" i="33"/>
  <c r="AL1174" i="33"/>
  <c r="AH1174" i="33"/>
  <c r="X1174" i="33"/>
  <c r="Y1174" i="33"/>
  <c r="AD1174" i="33"/>
  <c r="Z1174" i="33"/>
  <c r="AE1174" i="33"/>
  <c r="AF1174" i="33"/>
  <c r="A1166" i="33"/>
  <c r="C1166" i="33" s="1"/>
  <c r="AO1166" i="33"/>
  <c r="AQ1166" i="33"/>
  <c r="AR1166" i="33"/>
  <c r="AM1166" i="33"/>
  <c r="AN1166" i="33"/>
  <c r="AP1166" i="33"/>
  <c r="AG1166" i="33"/>
  <c r="AI1166" i="33"/>
  <c r="AJ1166" i="33"/>
  <c r="AK1166" i="33"/>
  <c r="AL1166" i="33"/>
  <c r="AH1166" i="33"/>
  <c r="X1166" i="33"/>
  <c r="Y1166" i="33"/>
  <c r="AD1166" i="33"/>
  <c r="Z1166" i="33"/>
  <c r="AE1166" i="33"/>
  <c r="AF1166" i="33"/>
  <c r="A1158" i="33"/>
  <c r="C1158" i="33" s="1"/>
  <c r="AO1158" i="33"/>
  <c r="AQ1158" i="33"/>
  <c r="AR1158" i="33"/>
  <c r="AP1158" i="33"/>
  <c r="AM1158" i="33"/>
  <c r="AN1158" i="33"/>
  <c r="AG1158" i="33"/>
  <c r="AI1158" i="33"/>
  <c r="AJ1158" i="33"/>
  <c r="AK1158" i="33"/>
  <c r="AL1158" i="33"/>
  <c r="AH1158" i="33"/>
  <c r="X1158" i="33"/>
  <c r="Y1158" i="33"/>
  <c r="AD1158" i="33"/>
  <c r="Z1158" i="33"/>
  <c r="AE1158" i="33"/>
  <c r="AF1158" i="33"/>
  <c r="A1150" i="33"/>
  <c r="C1150" i="33" s="1"/>
  <c r="AO1150" i="33"/>
  <c r="AQ1150" i="33"/>
  <c r="AR1150" i="33"/>
  <c r="AN1150" i="33"/>
  <c r="AP1150" i="33"/>
  <c r="AM1150" i="33"/>
  <c r="AG1150" i="33"/>
  <c r="AI1150" i="33"/>
  <c r="AJ1150" i="33"/>
  <c r="AK1150" i="33"/>
  <c r="AL1150" i="33"/>
  <c r="AH1150" i="33"/>
  <c r="X1150" i="33"/>
  <c r="Y1150" i="33"/>
  <c r="AD1150" i="33"/>
  <c r="Z1150" i="33"/>
  <c r="AE1150" i="33"/>
  <c r="AF1150" i="33"/>
  <c r="A1142" i="33"/>
  <c r="C1142" i="33" s="1"/>
  <c r="AO1142" i="33"/>
  <c r="AQ1142" i="33"/>
  <c r="AR1142" i="33"/>
  <c r="AN1142" i="33"/>
  <c r="AM1142" i="33"/>
  <c r="AP1142" i="33"/>
  <c r="AG1142" i="33"/>
  <c r="AI1142" i="33"/>
  <c r="AJ1142" i="33"/>
  <c r="AK1142" i="33"/>
  <c r="AL1142" i="33"/>
  <c r="AD1142" i="33"/>
  <c r="AH1142" i="33"/>
  <c r="AE1142" i="33"/>
  <c r="AF1142" i="33"/>
  <c r="X1142" i="33"/>
  <c r="Y1142" i="33"/>
  <c r="Z1142" i="33"/>
  <c r="A1134" i="33"/>
  <c r="C1134" i="33" s="1"/>
  <c r="AO1134" i="33"/>
  <c r="AQ1134" i="33"/>
  <c r="AR1134" i="33"/>
  <c r="AN1134" i="33"/>
  <c r="AP1134" i="33"/>
  <c r="AM1134" i="33"/>
  <c r="AG1134" i="33"/>
  <c r="AI1134" i="33"/>
  <c r="AJ1134" i="33"/>
  <c r="AK1134" i="33"/>
  <c r="AL1134" i="33"/>
  <c r="AD1134" i="33"/>
  <c r="AE1134" i="33"/>
  <c r="AF1134" i="33"/>
  <c r="AH1134" i="33"/>
  <c r="X1134" i="33"/>
  <c r="Y1134" i="33"/>
  <c r="Z1134" i="33"/>
  <c r="A1126" i="33"/>
  <c r="C1126" i="33" s="1"/>
  <c r="AO1126" i="33"/>
  <c r="AQ1126" i="33"/>
  <c r="AR1126" i="33"/>
  <c r="AN1126" i="33"/>
  <c r="AM1126" i="33"/>
  <c r="AP1126" i="33"/>
  <c r="AG1126" i="33"/>
  <c r="AI1126" i="33"/>
  <c r="AJ1126" i="33"/>
  <c r="AK1126" i="33"/>
  <c r="AL1126" i="33"/>
  <c r="AH1126" i="33"/>
  <c r="AD1126" i="33"/>
  <c r="AE1126" i="33"/>
  <c r="AF1126" i="33"/>
  <c r="X1126" i="33"/>
  <c r="Y1126" i="33"/>
  <c r="Z1126" i="33"/>
  <c r="A1118" i="33"/>
  <c r="C1118" i="33" s="1"/>
  <c r="AO1118" i="33"/>
  <c r="AQ1118" i="33"/>
  <c r="AR1118" i="33"/>
  <c r="AN1118" i="33"/>
  <c r="AP1118" i="33"/>
  <c r="AM1118" i="33"/>
  <c r="AG1118" i="33"/>
  <c r="AI1118" i="33"/>
  <c r="AJ1118" i="33"/>
  <c r="AK1118" i="33"/>
  <c r="AL1118" i="33"/>
  <c r="AH1118" i="33"/>
  <c r="AD1118" i="33"/>
  <c r="AE1118" i="33"/>
  <c r="AF1118" i="33"/>
  <c r="X1118" i="33"/>
  <c r="Y1118" i="33"/>
  <c r="Z1118" i="33"/>
  <c r="A1110" i="33"/>
  <c r="C1110" i="33" s="1"/>
  <c r="AO1110" i="33"/>
  <c r="AQ1110" i="33"/>
  <c r="AR1110" i="33"/>
  <c r="AN1110" i="33"/>
  <c r="AM1110" i="33"/>
  <c r="AP1110" i="33"/>
  <c r="AG1110" i="33"/>
  <c r="AI1110" i="33"/>
  <c r="AJ1110" i="33"/>
  <c r="AK1110" i="33"/>
  <c r="AL1110" i="33"/>
  <c r="AD1110" i="33"/>
  <c r="AH1110" i="33"/>
  <c r="AE1110" i="33"/>
  <c r="AF1110" i="33"/>
  <c r="X1110" i="33"/>
  <c r="Y1110" i="33"/>
  <c r="Z1110" i="33"/>
  <c r="A1102" i="33"/>
  <c r="C1102" i="33" s="1"/>
  <c r="AO1102" i="33"/>
  <c r="AQ1102" i="33"/>
  <c r="AR1102" i="33"/>
  <c r="AN1102" i="33"/>
  <c r="AP1102" i="33"/>
  <c r="AG1102" i="33"/>
  <c r="AI1102" i="33"/>
  <c r="AJ1102" i="33"/>
  <c r="AK1102" i="33"/>
  <c r="AL1102" i="33"/>
  <c r="AM1102" i="33"/>
  <c r="AD1102" i="33"/>
  <c r="AE1102" i="33"/>
  <c r="AF1102" i="33"/>
  <c r="AH1102" i="33"/>
  <c r="X1102" i="33"/>
  <c r="Y1102" i="33"/>
  <c r="Z1102" i="33"/>
  <c r="A1094" i="33"/>
  <c r="C1094" i="33" s="1"/>
  <c r="AO1094" i="33"/>
  <c r="AQ1094" i="33"/>
  <c r="AR1094" i="33"/>
  <c r="AN1094" i="33"/>
  <c r="AM1094" i="33"/>
  <c r="AP1094" i="33"/>
  <c r="AG1094" i="33"/>
  <c r="AI1094" i="33"/>
  <c r="AJ1094" i="33"/>
  <c r="AK1094" i="33"/>
  <c r="AL1094" i="33"/>
  <c r="AH1094" i="33"/>
  <c r="AD1094" i="33"/>
  <c r="AE1094" i="33"/>
  <c r="AF1094" i="33"/>
  <c r="X1094" i="33"/>
  <c r="Y1094" i="33"/>
  <c r="Z1094" i="33"/>
  <c r="A1086" i="33"/>
  <c r="C1086" i="33" s="1"/>
  <c r="AO1086" i="33"/>
  <c r="AQ1086" i="33"/>
  <c r="AR1086" i="33"/>
  <c r="AN1086" i="33"/>
  <c r="AP1086" i="33"/>
  <c r="AM1086" i="33"/>
  <c r="AG1086" i="33"/>
  <c r="AI1086" i="33"/>
  <c r="AJ1086" i="33"/>
  <c r="AK1086" i="33"/>
  <c r="AL1086" i="33"/>
  <c r="AH1086" i="33"/>
  <c r="AE1086" i="33"/>
  <c r="AF1086" i="33"/>
  <c r="X1086" i="33"/>
  <c r="Y1086" i="33"/>
  <c r="Z1086" i="33"/>
  <c r="A1078" i="33"/>
  <c r="C1078" i="33" s="1"/>
  <c r="AO1078" i="33"/>
  <c r="AQ1078" i="33"/>
  <c r="AR1078" i="33"/>
  <c r="AN1078" i="33"/>
  <c r="AM1078" i="33"/>
  <c r="AP1078" i="33"/>
  <c r="AG1078" i="33"/>
  <c r="AI1078" i="33"/>
  <c r="AJ1078" i="33"/>
  <c r="AK1078" i="33"/>
  <c r="AL1078" i="33"/>
  <c r="AH1078" i="33"/>
  <c r="AE1078" i="33"/>
  <c r="AF1078" i="33"/>
  <c r="X1078" i="33"/>
  <c r="Y1078" i="33"/>
  <c r="Z1078" i="33"/>
  <c r="A1070" i="33"/>
  <c r="C1070" i="33" s="1"/>
  <c r="AO1070" i="33"/>
  <c r="AQ1070" i="33"/>
  <c r="AR1070" i="33"/>
  <c r="AN1070" i="33"/>
  <c r="AP1070" i="33"/>
  <c r="AM1070" i="33"/>
  <c r="AG1070" i="33"/>
  <c r="AI1070" i="33"/>
  <c r="AJ1070" i="33"/>
  <c r="AK1070" i="33"/>
  <c r="AL1070" i="33"/>
  <c r="AA1070" i="33"/>
  <c r="AB1070" i="33"/>
  <c r="AC1070" i="33"/>
  <c r="AE1070" i="33"/>
  <c r="AF1070" i="33"/>
  <c r="AH1070" i="33"/>
  <c r="X1070" i="33"/>
  <c r="Y1070" i="33"/>
  <c r="Z1070" i="33"/>
  <c r="U1070" i="33"/>
  <c r="W1070" i="33"/>
  <c r="A1062" i="33"/>
  <c r="C1062" i="33" s="1"/>
  <c r="AO1062" i="33"/>
  <c r="AQ1062" i="33"/>
  <c r="AR1062" i="33"/>
  <c r="AN1062" i="33"/>
  <c r="AM1062" i="33"/>
  <c r="AP1062" i="33"/>
  <c r="AG1062" i="33"/>
  <c r="AI1062" i="33"/>
  <c r="AJ1062" i="33"/>
  <c r="AK1062" i="33"/>
  <c r="AL1062" i="33"/>
  <c r="AH1062" i="33"/>
  <c r="AE1062" i="33"/>
  <c r="AF1062" i="33"/>
  <c r="X1062" i="33"/>
  <c r="Y1062" i="33"/>
  <c r="Z1062" i="33"/>
  <c r="A1054" i="33"/>
  <c r="C1054" i="33" s="1"/>
  <c r="AO1054" i="33"/>
  <c r="AQ1054" i="33"/>
  <c r="AR1054" i="33"/>
  <c r="AN1054" i="33"/>
  <c r="AP1054" i="33"/>
  <c r="AM1054" i="33"/>
  <c r="AG1054" i="33"/>
  <c r="AI1054" i="33"/>
  <c r="AJ1054" i="33"/>
  <c r="AK1054" i="33"/>
  <c r="AL1054" i="33"/>
  <c r="AH1054" i="33"/>
  <c r="AE1054" i="33"/>
  <c r="AF1054" i="33"/>
  <c r="X1054" i="33"/>
  <c r="Y1054" i="33"/>
  <c r="Z1054" i="33"/>
  <c r="A1046" i="33"/>
  <c r="C1046" i="33" s="1"/>
  <c r="AO1046" i="33"/>
  <c r="AQ1046" i="33"/>
  <c r="AR1046" i="33"/>
  <c r="AN1046" i="33"/>
  <c r="AM1046" i="33"/>
  <c r="AP1046" i="33"/>
  <c r="AG1046" i="33"/>
  <c r="AH1046" i="33"/>
  <c r="AI1046" i="33"/>
  <c r="AJ1046" i="33"/>
  <c r="AK1046" i="33"/>
  <c r="AL1046" i="33"/>
  <c r="AF1046" i="33"/>
  <c r="X1046" i="33"/>
  <c r="Y1046" i="33"/>
  <c r="Z1046" i="33"/>
  <c r="A1038" i="33"/>
  <c r="C1038" i="33" s="1"/>
  <c r="AO1038" i="33"/>
  <c r="AQ1038" i="33"/>
  <c r="AR1038" i="33"/>
  <c r="AN1038" i="33"/>
  <c r="AP1038" i="33"/>
  <c r="AM1038" i="33"/>
  <c r="AG1038" i="33"/>
  <c r="AH1038" i="33"/>
  <c r="AI1038" i="33"/>
  <c r="AJ1038" i="33"/>
  <c r="AK1038" i="33"/>
  <c r="AL1038" i="33"/>
  <c r="AE1038" i="33"/>
  <c r="AF1038" i="33"/>
  <c r="X1038" i="33"/>
  <c r="Y1038" i="33"/>
  <c r="Z1038" i="33"/>
  <c r="A1030" i="33"/>
  <c r="C1030" i="33" s="1"/>
  <c r="AO1030" i="33"/>
  <c r="AQ1030" i="33"/>
  <c r="AR1030" i="33"/>
  <c r="AN1030" i="33"/>
  <c r="AM1030" i="33"/>
  <c r="AP1030" i="33"/>
  <c r="AG1030" i="33"/>
  <c r="AH1030" i="33"/>
  <c r="AI1030" i="33"/>
  <c r="AJ1030" i="33"/>
  <c r="AK1030" i="33"/>
  <c r="AL1030" i="33"/>
  <c r="AA1030" i="33"/>
  <c r="AB1030" i="33"/>
  <c r="AC1030" i="33"/>
  <c r="AE1030" i="33"/>
  <c r="AF1030" i="33"/>
  <c r="X1030" i="33"/>
  <c r="Y1030" i="33"/>
  <c r="Z1030" i="33"/>
  <c r="U1030" i="33"/>
  <c r="W1030" i="33"/>
  <c r="A1022" i="33"/>
  <c r="C1022" i="33" s="1"/>
  <c r="AO1022" i="33"/>
  <c r="AQ1022" i="33"/>
  <c r="AR1022" i="33"/>
  <c r="AN1022" i="33"/>
  <c r="AP1022" i="33"/>
  <c r="AM1022" i="33"/>
  <c r="AG1022" i="33"/>
  <c r="AH1022" i="33"/>
  <c r="AI1022" i="33"/>
  <c r="AJ1022" i="33"/>
  <c r="AK1022" i="33"/>
  <c r="AL1022" i="33"/>
  <c r="AE1022" i="33"/>
  <c r="AF1022" i="33"/>
  <c r="X1022" i="33"/>
  <c r="Y1022" i="33"/>
  <c r="Z1022" i="33"/>
  <c r="A1014" i="33"/>
  <c r="C1014" i="33" s="1"/>
  <c r="AO1014" i="33"/>
  <c r="AQ1014" i="33"/>
  <c r="AR1014" i="33"/>
  <c r="AN1014" i="33"/>
  <c r="AM1014" i="33"/>
  <c r="AP1014" i="33"/>
  <c r="AG1014" i="33"/>
  <c r="AH1014" i="33"/>
  <c r="AI1014" i="33"/>
  <c r="AJ1014" i="33"/>
  <c r="AK1014" i="33"/>
  <c r="AL1014" i="33"/>
  <c r="AE1014" i="33"/>
  <c r="AF1014" i="33"/>
  <c r="X1014" i="33"/>
  <c r="Y1014" i="33"/>
  <c r="Z1014" i="33"/>
  <c r="A1006" i="33"/>
  <c r="C1006" i="33" s="1"/>
  <c r="AO1006" i="33"/>
  <c r="AQ1006" i="33"/>
  <c r="AR1006" i="33"/>
  <c r="AN1006" i="33"/>
  <c r="AP1006" i="33"/>
  <c r="AM1006" i="33"/>
  <c r="AG1006" i="33"/>
  <c r="AH1006" i="33"/>
  <c r="AI1006" i="33"/>
  <c r="AJ1006" i="33"/>
  <c r="AK1006" i="33"/>
  <c r="AL1006" i="33"/>
  <c r="X1006" i="33"/>
  <c r="Y1006" i="33"/>
  <c r="Z1006" i="33"/>
  <c r="A998" i="33"/>
  <c r="C998" i="33" s="1"/>
  <c r="AO998" i="33"/>
  <c r="AQ998" i="33"/>
  <c r="AR998" i="33"/>
  <c r="AN998" i="33"/>
  <c r="AM998" i="33"/>
  <c r="AP998" i="33"/>
  <c r="AG998" i="33"/>
  <c r="AH998" i="33"/>
  <c r="AI998" i="33"/>
  <c r="AJ998" i="33"/>
  <c r="AK998" i="33"/>
  <c r="AL998" i="33"/>
  <c r="X998" i="33"/>
  <c r="Y998" i="33"/>
  <c r="Z998" i="33"/>
  <c r="A990" i="33"/>
  <c r="C990" i="33" s="1"/>
  <c r="AO990" i="33"/>
  <c r="AQ990" i="33"/>
  <c r="AR990" i="33"/>
  <c r="AN990" i="33"/>
  <c r="AP990" i="33"/>
  <c r="AM990" i="33"/>
  <c r="AG990" i="33"/>
  <c r="AH990" i="33"/>
  <c r="AI990" i="33"/>
  <c r="AJ990" i="33"/>
  <c r="AK990" i="33"/>
  <c r="AL990" i="33"/>
  <c r="X990" i="33"/>
  <c r="Y990" i="33"/>
  <c r="Z990" i="33"/>
  <c r="A982" i="33"/>
  <c r="C982" i="33" s="1"/>
  <c r="AO982" i="33"/>
  <c r="AQ982" i="33"/>
  <c r="AR982" i="33"/>
  <c r="AN982" i="33"/>
  <c r="AM982" i="33"/>
  <c r="AP982" i="33"/>
  <c r="AG982" i="33"/>
  <c r="AH982" i="33"/>
  <c r="AI982" i="33"/>
  <c r="AJ982" i="33"/>
  <c r="AK982" i="33"/>
  <c r="AL982" i="33"/>
  <c r="AD982" i="33"/>
  <c r="AE982" i="33"/>
  <c r="AF982" i="33"/>
  <c r="X982" i="33"/>
  <c r="Y982" i="33"/>
  <c r="Z982" i="33"/>
  <c r="A974" i="33"/>
  <c r="C974" i="33" s="1"/>
  <c r="AO974" i="33"/>
  <c r="AQ974" i="33"/>
  <c r="AR974" i="33"/>
  <c r="AN974" i="33"/>
  <c r="AP974" i="33"/>
  <c r="AG974" i="33"/>
  <c r="AH974" i="33"/>
  <c r="AI974" i="33"/>
  <c r="AM974" i="33"/>
  <c r="AJ974" i="33"/>
  <c r="AK974" i="33"/>
  <c r="AL974" i="33"/>
  <c r="AD974" i="33"/>
  <c r="AE974" i="33"/>
  <c r="AF974" i="33"/>
  <c r="X974" i="33"/>
  <c r="Y974" i="33"/>
  <c r="Z974" i="33"/>
  <c r="A966" i="33"/>
  <c r="C966" i="33" s="1"/>
  <c r="AQ966" i="33"/>
  <c r="AR966" i="33"/>
  <c r="AN966" i="33"/>
  <c r="AM966" i="33"/>
  <c r="AP966" i="33"/>
  <c r="AG966" i="33"/>
  <c r="AH966" i="33"/>
  <c r="AI966" i="33"/>
  <c r="AJ966" i="33"/>
  <c r="AK966" i="33"/>
  <c r="AL966" i="33"/>
  <c r="AD966" i="33"/>
  <c r="AE966" i="33"/>
  <c r="AF966" i="33"/>
  <c r="X966" i="33"/>
  <c r="Y966" i="33"/>
  <c r="Z966" i="33"/>
  <c r="A958" i="33"/>
  <c r="C958" i="33" s="1"/>
  <c r="AO958" i="33"/>
  <c r="AQ958" i="33"/>
  <c r="AR958" i="33"/>
  <c r="AN958" i="33"/>
  <c r="AP958" i="33"/>
  <c r="AM958" i="33"/>
  <c r="AG958" i="33"/>
  <c r="AH958" i="33"/>
  <c r="AI958" i="33"/>
  <c r="AJ958" i="33"/>
  <c r="AK958" i="33"/>
  <c r="AL958" i="33"/>
  <c r="AD958" i="33"/>
  <c r="AE958" i="33"/>
  <c r="AF958" i="33"/>
  <c r="X958" i="33"/>
  <c r="Y958" i="33"/>
  <c r="Z958" i="33"/>
  <c r="A950" i="33"/>
  <c r="C950" i="33" s="1"/>
  <c r="AO950" i="33"/>
  <c r="AN950" i="33"/>
  <c r="AM950" i="33"/>
  <c r="AG950" i="33"/>
  <c r="AH950" i="33"/>
  <c r="AI950" i="33"/>
  <c r="AJ950" i="33"/>
  <c r="AK950" i="33"/>
  <c r="AL950" i="33"/>
  <c r="AD950" i="33"/>
  <c r="AE950" i="33"/>
  <c r="AF950" i="33"/>
  <c r="X950" i="33"/>
  <c r="Y950" i="33"/>
  <c r="Z950" i="33"/>
  <c r="A942" i="33"/>
  <c r="C942" i="33" s="1"/>
  <c r="AO942" i="33"/>
  <c r="AQ942" i="33"/>
  <c r="AR942" i="33"/>
  <c r="AN942" i="33"/>
  <c r="AP942" i="33"/>
  <c r="AM942" i="33"/>
  <c r="AG942" i="33"/>
  <c r="AH942" i="33"/>
  <c r="AI942" i="33"/>
  <c r="AJ942" i="33"/>
  <c r="AK942" i="33"/>
  <c r="AL942" i="33"/>
  <c r="AD942" i="33"/>
  <c r="AE942" i="33"/>
  <c r="AF942" i="33"/>
  <c r="X942" i="33"/>
  <c r="Y942" i="33"/>
  <c r="Z942" i="33"/>
  <c r="A934" i="33"/>
  <c r="C934" i="33" s="1"/>
  <c r="AQ934" i="33"/>
  <c r="AR934" i="33"/>
  <c r="AP934" i="33"/>
  <c r="AG934" i="33"/>
  <c r="AH934" i="33"/>
  <c r="AI934" i="33"/>
  <c r="AJ934" i="33"/>
  <c r="AK934" i="33"/>
  <c r="AL934" i="33"/>
  <c r="AD934" i="33"/>
  <c r="AE934" i="33"/>
  <c r="AF934" i="33"/>
  <c r="X934" i="33"/>
  <c r="Y934" i="33"/>
  <c r="Z934" i="33"/>
  <c r="A926" i="33"/>
  <c r="C926" i="33" s="1"/>
  <c r="AO926" i="33"/>
  <c r="AQ926" i="33"/>
  <c r="AR926" i="33"/>
  <c r="AN926" i="33"/>
  <c r="AP926" i="33"/>
  <c r="AM926" i="33"/>
  <c r="AG926" i="33"/>
  <c r="AH926" i="33"/>
  <c r="AI926" i="33"/>
  <c r="AJ926" i="33"/>
  <c r="AK926" i="33"/>
  <c r="AL926" i="33"/>
  <c r="AD926" i="33"/>
  <c r="AE926" i="33"/>
  <c r="AF926" i="33"/>
  <c r="X926" i="33"/>
  <c r="Y926" i="33"/>
  <c r="Z926" i="33"/>
  <c r="A918" i="33"/>
  <c r="C918" i="33" s="1"/>
  <c r="AO918" i="33"/>
  <c r="AQ918" i="33"/>
  <c r="AR918" i="33"/>
  <c r="AN918" i="33"/>
  <c r="AM918" i="33"/>
  <c r="AP918" i="33"/>
  <c r="AG918" i="33"/>
  <c r="AH918" i="33"/>
  <c r="AI918" i="33"/>
  <c r="AJ918" i="33"/>
  <c r="AK918" i="33"/>
  <c r="AL918" i="33"/>
  <c r="AD918" i="33"/>
  <c r="AE918" i="33"/>
  <c r="AF918" i="33"/>
  <c r="X918" i="33"/>
  <c r="Y918" i="33"/>
  <c r="Z918" i="33"/>
  <c r="A910" i="33"/>
  <c r="C910" i="33" s="1"/>
  <c r="AO910" i="33"/>
  <c r="AQ910" i="33"/>
  <c r="AR910" i="33"/>
  <c r="AN910" i="33"/>
  <c r="AP910" i="33"/>
  <c r="AM910" i="33"/>
  <c r="AG910" i="33"/>
  <c r="AH910" i="33"/>
  <c r="AI910" i="33"/>
  <c r="AJ910" i="33"/>
  <c r="AK910" i="33"/>
  <c r="AL910" i="33"/>
  <c r="AD910" i="33"/>
  <c r="AE910" i="33"/>
  <c r="AF910" i="33"/>
  <c r="X910" i="33"/>
  <c r="Y910" i="33"/>
  <c r="Z910" i="33"/>
  <c r="A902" i="33"/>
  <c r="C902" i="33" s="1"/>
  <c r="AO902" i="33"/>
  <c r="AQ902" i="33"/>
  <c r="AR902" i="33"/>
  <c r="AN902" i="33"/>
  <c r="AM902" i="33"/>
  <c r="AP902" i="33"/>
  <c r="AG902" i="33"/>
  <c r="AH902" i="33"/>
  <c r="AI902" i="33"/>
  <c r="AJ902" i="33"/>
  <c r="AK902" i="33"/>
  <c r="AL902" i="33"/>
  <c r="AD902" i="33"/>
  <c r="AE902" i="33"/>
  <c r="AF902" i="33"/>
  <c r="X902" i="33"/>
  <c r="Y902" i="33"/>
  <c r="Z902" i="33"/>
  <c r="A894" i="33"/>
  <c r="C894" i="33" s="1"/>
  <c r="AO894" i="33"/>
  <c r="AQ894" i="33"/>
  <c r="AR894" i="33"/>
  <c r="AN894" i="33"/>
  <c r="AP894" i="33"/>
  <c r="AM894" i="33"/>
  <c r="AG894" i="33"/>
  <c r="AH894" i="33"/>
  <c r="AI894" i="33"/>
  <c r="AJ894" i="33"/>
  <c r="AK894" i="33"/>
  <c r="AL894" i="33"/>
  <c r="AD894" i="33"/>
  <c r="AE894" i="33"/>
  <c r="AF894" i="33"/>
  <c r="X894" i="33"/>
  <c r="Y894" i="33"/>
  <c r="Z894" i="33"/>
  <c r="A886" i="33"/>
  <c r="C886" i="33" s="1"/>
  <c r="AO886" i="33"/>
  <c r="AQ886" i="33"/>
  <c r="AR886" i="33"/>
  <c r="AM886" i="33"/>
  <c r="AN886" i="33"/>
  <c r="AP886" i="33"/>
  <c r="AG886" i="33"/>
  <c r="AH886" i="33"/>
  <c r="AI886" i="33"/>
  <c r="AJ886" i="33"/>
  <c r="AK886" i="33"/>
  <c r="AL886" i="33"/>
  <c r="AD886" i="33"/>
  <c r="AE886" i="33"/>
  <c r="AF886" i="33"/>
  <c r="X886" i="33"/>
  <c r="Y886" i="33"/>
  <c r="Z886" i="33"/>
  <c r="A878" i="33"/>
  <c r="C878" i="33" s="1"/>
  <c r="AO878" i="33"/>
  <c r="AQ878" i="33"/>
  <c r="AR878" i="33"/>
  <c r="AM878" i="33"/>
  <c r="AN878" i="33"/>
  <c r="AP878" i="33"/>
  <c r="AG878" i="33"/>
  <c r="AH878" i="33"/>
  <c r="AI878" i="33"/>
  <c r="AJ878" i="33"/>
  <c r="AK878" i="33"/>
  <c r="AL878" i="33"/>
  <c r="AD878" i="33"/>
  <c r="AE878" i="33"/>
  <c r="AF878" i="33"/>
  <c r="X878" i="33"/>
  <c r="Y878" i="33"/>
  <c r="Z878" i="33"/>
  <c r="A870" i="33"/>
  <c r="C870" i="33" s="1"/>
  <c r="AO870" i="33"/>
  <c r="AQ870" i="33"/>
  <c r="AR870" i="33"/>
  <c r="AM870" i="33"/>
  <c r="AN870" i="33"/>
  <c r="AP870" i="33"/>
  <c r="AG870" i="33"/>
  <c r="AH870" i="33"/>
  <c r="AI870" i="33"/>
  <c r="AJ870" i="33"/>
  <c r="AK870" i="33"/>
  <c r="AL870" i="33"/>
  <c r="AD870" i="33"/>
  <c r="AE870" i="33"/>
  <c r="AF870" i="33"/>
  <c r="X870" i="33"/>
  <c r="Y870" i="33"/>
  <c r="Z870" i="33"/>
  <c r="A862" i="33"/>
  <c r="C862" i="33" s="1"/>
  <c r="AO862" i="33"/>
  <c r="AQ862" i="33"/>
  <c r="AR862" i="33"/>
  <c r="AM862" i="33"/>
  <c r="AN862" i="33"/>
  <c r="AP862" i="33"/>
  <c r="AG862" i="33"/>
  <c r="AH862" i="33"/>
  <c r="AI862" i="33"/>
  <c r="AJ862" i="33"/>
  <c r="AK862" i="33"/>
  <c r="AL862" i="33"/>
  <c r="AD862" i="33"/>
  <c r="AE862" i="33"/>
  <c r="AF862" i="33"/>
  <c r="X862" i="33"/>
  <c r="Y862" i="33"/>
  <c r="Z862" i="33"/>
  <c r="A854" i="33"/>
  <c r="C854" i="33" s="1"/>
  <c r="AO854" i="33"/>
  <c r="AQ854" i="33"/>
  <c r="AR854" i="33"/>
  <c r="AM854" i="33"/>
  <c r="AN854" i="33"/>
  <c r="AP854" i="33"/>
  <c r="AG854" i="33"/>
  <c r="AH854" i="33"/>
  <c r="AI854" i="33"/>
  <c r="AJ854" i="33"/>
  <c r="AK854" i="33"/>
  <c r="AL854" i="33"/>
  <c r="AD854" i="33"/>
  <c r="AE854" i="33"/>
  <c r="AF854" i="33"/>
  <c r="X854" i="33"/>
  <c r="Y854" i="33"/>
  <c r="Z854" i="33"/>
  <c r="A846" i="33"/>
  <c r="C846" i="33" s="1"/>
  <c r="AO846" i="33"/>
  <c r="AQ846" i="33"/>
  <c r="AR846" i="33"/>
  <c r="AM846" i="33"/>
  <c r="AN846" i="33"/>
  <c r="AP846" i="33"/>
  <c r="AG846" i="33"/>
  <c r="AH846" i="33"/>
  <c r="AI846" i="33"/>
  <c r="AJ846" i="33"/>
  <c r="AK846" i="33"/>
  <c r="AL846" i="33"/>
  <c r="AD846" i="33"/>
  <c r="AE846" i="33"/>
  <c r="AF846" i="33"/>
  <c r="X846" i="33"/>
  <c r="Y846" i="33"/>
  <c r="Z846" i="33"/>
  <c r="A838" i="33"/>
  <c r="C838" i="33" s="1"/>
  <c r="AO838" i="33"/>
  <c r="AQ838" i="33"/>
  <c r="AR838" i="33"/>
  <c r="AM838" i="33"/>
  <c r="AN838" i="33"/>
  <c r="AP838" i="33"/>
  <c r="AG838" i="33"/>
  <c r="AH838" i="33"/>
  <c r="AI838" i="33"/>
  <c r="AJ838" i="33"/>
  <c r="AK838" i="33"/>
  <c r="AL838" i="33"/>
  <c r="AD838" i="33"/>
  <c r="AE838" i="33"/>
  <c r="AF838" i="33"/>
  <c r="X838" i="33"/>
  <c r="Y838" i="33"/>
  <c r="Z838" i="33"/>
  <c r="A830" i="33"/>
  <c r="C830" i="33" s="1"/>
  <c r="AO830" i="33"/>
  <c r="AQ830" i="33"/>
  <c r="AR830" i="33"/>
  <c r="AM830" i="33"/>
  <c r="AN830" i="33"/>
  <c r="AP830" i="33"/>
  <c r="AG830" i="33"/>
  <c r="AH830" i="33"/>
  <c r="AI830" i="33"/>
  <c r="AJ830" i="33"/>
  <c r="AK830" i="33"/>
  <c r="AL830" i="33"/>
  <c r="AD830" i="33"/>
  <c r="AE830" i="33"/>
  <c r="AF830" i="33"/>
  <c r="X830" i="33"/>
  <c r="Y830" i="33"/>
  <c r="Z830" i="33"/>
  <c r="A822" i="33"/>
  <c r="C822" i="33" s="1"/>
  <c r="AO822" i="33"/>
  <c r="AQ822" i="33"/>
  <c r="AR822" i="33"/>
  <c r="AM822" i="33"/>
  <c r="AN822" i="33"/>
  <c r="AP822" i="33"/>
  <c r="AG822" i="33"/>
  <c r="AH822" i="33"/>
  <c r="AI822" i="33"/>
  <c r="AJ822" i="33"/>
  <c r="AK822" i="33"/>
  <c r="AL822" i="33"/>
  <c r="AD822" i="33"/>
  <c r="AE822" i="33"/>
  <c r="AF822" i="33"/>
  <c r="X822" i="33"/>
  <c r="Y822" i="33"/>
  <c r="Z822" i="33"/>
  <c r="A814" i="33"/>
  <c r="C814" i="33" s="1"/>
  <c r="AO814" i="33"/>
  <c r="AQ814" i="33"/>
  <c r="AR814" i="33"/>
  <c r="AM814" i="33"/>
  <c r="AN814" i="33"/>
  <c r="AP814" i="33"/>
  <c r="AG814" i="33"/>
  <c r="AH814" i="33"/>
  <c r="AI814" i="33"/>
  <c r="AJ814" i="33"/>
  <c r="AK814" i="33"/>
  <c r="AL814" i="33"/>
  <c r="AD814" i="33"/>
  <c r="AE814" i="33"/>
  <c r="AF814" i="33"/>
  <c r="X814" i="33"/>
  <c r="Y814" i="33"/>
  <c r="Z814" i="33"/>
  <c r="A806" i="33"/>
  <c r="C806" i="33" s="1"/>
  <c r="AO806" i="33"/>
  <c r="AQ806" i="33"/>
  <c r="AR806" i="33"/>
  <c r="AM806" i="33"/>
  <c r="AN806" i="33"/>
  <c r="AP806" i="33"/>
  <c r="AG806" i="33"/>
  <c r="AH806" i="33"/>
  <c r="AI806" i="33"/>
  <c r="AJ806" i="33"/>
  <c r="AK806" i="33"/>
  <c r="AL806" i="33"/>
  <c r="AD806" i="33"/>
  <c r="AE806" i="33"/>
  <c r="AF806" i="33"/>
  <c r="X806" i="33"/>
  <c r="Y806" i="33"/>
  <c r="Z806" i="33"/>
  <c r="A798" i="33"/>
  <c r="C798" i="33" s="1"/>
  <c r="AO798" i="33"/>
  <c r="AQ798" i="33"/>
  <c r="AR798" i="33"/>
  <c r="AM798" i="33"/>
  <c r="AN798" i="33"/>
  <c r="AP798" i="33"/>
  <c r="AG798" i="33"/>
  <c r="AH798" i="33"/>
  <c r="AI798" i="33"/>
  <c r="AJ798" i="33"/>
  <c r="AK798" i="33"/>
  <c r="AL798" i="33"/>
  <c r="AD798" i="33"/>
  <c r="AE798" i="33"/>
  <c r="AF798" i="33"/>
  <c r="X798" i="33"/>
  <c r="Y798" i="33"/>
  <c r="Z798" i="33"/>
  <c r="A790" i="33"/>
  <c r="C790" i="33" s="1"/>
  <c r="AO790" i="33"/>
  <c r="AQ790" i="33"/>
  <c r="AR790" i="33"/>
  <c r="AM790" i="33"/>
  <c r="AN790" i="33"/>
  <c r="AP790" i="33"/>
  <c r="AG790" i="33"/>
  <c r="AH790" i="33"/>
  <c r="AI790" i="33"/>
  <c r="AJ790" i="33"/>
  <c r="AK790" i="33"/>
  <c r="AL790" i="33"/>
  <c r="AD790" i="33"/>
  <c r="AE790" i="33"/>
  <c r="AF790" i="33"/>
  <c r="X790" i="33"/>
  <c r="Y790" i="33"/>
  <c r="Z790" i="33"/>
  <c r="A782" i="33"/>
  <c r="C782" i="33" s="1"/>
  <c r="AO782" i="33"/>
  <c r="AQ782" i="33"/>
  <c r="AR782" i="33"/>
  <c r="AM782" i="33"/>
  <c r="AN782" i="33"/>
  <c r="AP782" i="33"/>
  <c r="AG782" i="33"/>
  <c r="AH782" i="33"/>
  <c r="AI782" i="33"/>
  <c r="AJ782" i="33"/>
  <c r="AK782" i="33"/>
  <c r="AL782" i="33"/>
  <c r="AD782" i="33"/>
  <c r="AE782" i="33"/>
  <c r="AF782" i="33"/>
  <c r="X782" i="33"/>
  <c r="Y782" i="33"/>
  <c r="Z782" i="33"/>
  <c r="A774" i="33"/>
  <c r="C774" i="33" s="1"/>
  <c r="AO774" i="33"/>
  <c r="AQ774" i="33"/>
  <c r="AR774" i="33"/>
  <c r="AM774" i="33"/>
  <c r="AN774" i="33"/>
  <c r="AP774" i="33"/>
  <c r="AG774" i="33"/>
  <c r="AH774" i="33"/>
  <c r="AI774" i="33"/>
  <c r="AJ774" i="33"/>
  <c r="AK774" i="33"/>
  <c r="AL774" i="33"/>
  <c r="AD774" i="33"/>
  <c r="AE774" i="33"/>
  <c r="AF774" i="33"/>
  <c r="X774" i="33"/>
  <c r="Y774" i="33"/>
  <c r="Z774" i="33"/>
  <c r="A766" i="33"/>
  <c r="C766" i="33" s="1"/>
  <c r="AO766" i="33"/>
  <c r="AQ766" i="33"/>
  <c r="AR766" i="33"/>
  <c r="AM766" i="33"/>
  <c r="AN766" i="33"/>
  <c r="AP766" i="33"/>
  <c r="AG766" i="33"/>
  <c r="AH766" i="33"/>
  <c r="AI766" i="33"/>
  <c r="AJ766" i="33"/>
  <c r="AK766" i="33"/>
  <c r="AL766" i="33"/>
  <c r="AD766" i="33"/>
  <c r="AE766" i="33"/>
  <c r="AF766" i="33"/>
  <c r="X766" i="33"/>
  <c r="Y766" i="33"/>
  <c r="Z766" i="33"/>
  <c r="A758" i="33"/>
  <c r="C758" i="33" s="1"/>
  <c r="AO758" i="33"/>
  <c r="AQ758" i="33"/>
  <c r="AR758" i="33"/>
  <c r="AM758" i="33"/>
  <c r="AN758" i="33"/>
  <c r="AP758" i="33"/>
  <c r="AG758" i="33"/>
  <c r="AH758" i="33"/>
  <c r="AI758" i="33"/>
  <c r="AJ758" i="33"/>
  <c r="AK758" i="33"/>
  <c r="AL758" i="33"/>
  <c r="AD758" i="33"/>
  <c r="AE758" i="33"/>
  <c r="AF758" i="33"/>
  <c r="X758" i="33"/>
  <c r="Y758" i="33"/>
  <c r="Z758" i="33"/>
  <c r="A750" i="33"/>
  <c r="C750" i="33" s="1"/>
  <c r="AO750" i="33"/>
  <c r="AQ750" i="33"/>
  <c r="AR750" i="33"/>
  <c r="AM750" i="33"/>
  <c r="AN750" i="33"/>
  <c r="AP750" i="33"/>
  <c r="AG750" i="33"/>
  <c r="AH750" i="33"/>
  <c r="AI750" i="33"/>
  <c r="AJ750" i="33"/>
  <c r="AK750" i="33"/>
  <c r="AL750" i="33"/>
  <c r="AD750" i="33"/>
  <c r="AE750" i="33"/>
  <c r="AF750" i="33"/>
  <c r="X750" i="33"/>
  <c r="Y750" i="33"/>
  <c r="Z750" i="33"/>
  <c r="A742" i="33"/>
  <c r="C742" i="33" s="1"/>
  <c r="AO742" i="33"/>
  <c r="AQ742" i="33"/>
  <c r="AR742" i="33"/>
  <c r="AM742" i="33"/>
  <c r="AN742" i="33"/>
  <c r="AP742" i="33"/>
  <c r="AG742" i="33"/>
  <c r="AH742" i="33"/>
  <c r="AI742" i="33"/>
  <c r="AJ742" i="33"/>
  <c r="AK742" i="33"/>
  <c r="AL742" i="33"/>
  <c r="AD742" i="33"/>
  <c r="AE742" i="33"/>
  <c r="AF742" i="33"/>
  <c r="X742" i="33"/>
  <c r="Y742" i="33"/>
  <c r="Z742" i="33"/>
  <c r="A734" i="33"/>
  <c r="C734" i="33" s="1"/>
  <c r="AO734" i="33"/>
  <c r="AQ734" i="33"/>
  <c r="AR734" i="33"/>
  <c r="AM734" i="33"/>
  <c r="AN734" i="33"/>
  <c r="AP734" i="33"/>
  <c r="AG734" i="33"/>
  <c r="AH734" i="33"/>
  <c r="AI734" i="33"/>
  <c r="AJ734" i="33"/>
  <c r="AK734" i="33"/>
  <c r="AL734" i="33"/>
  <c r="AD734" i="33"/>
  <c r="AE734" i="33"/>
  <c r="AF734" i="33"/>
  <c r="X734" i="33"/>
  <c r="Y734" i="33"/>
  <c r="Z734" i="33"/>
  <c r="A726" i="33"/>
  <c r="C726" i="33" s="1"/>
  <c r="AO726" i="33"/>
  <c r="AQ726" i="33"/>
  <c r="AR726" i="33"/>
  <c r="AM726" i="33"/>
  <c r="AN726" i="33"/>
  <c r="AP726" i="33"/>
  <c r="AG726" i="33"/>
  <c r="AH726" i="33"/>
  <c r="AI726" i="33"/>
  <c r="AJ726" i="33"/>
  <c r="AK726" i="33"/>
  <c r="AL726" i="33"/>
  <c r="AD726" i="33"/>
  <c r="AE726" i="33"/>
  <c r="AF726" i="33"/>
  <c r="X726" i="33"/>
  <c r="Y726" i="33"/>
  <c r="Z726" i="33"/>
  <c r="A718" i="33"/>
  <c r="C718" i="33" s="1"/>
  <c r="AO718" i="33"/>
  <c r="AQ718" i="33"/>
  <c r="AR718" i="33"/>
  <c r="AM718" i="33"/>
  <c r="AN718" i="33"/>
  <c r="AP718" i="33"/>
  <c r="AG718" i="33"/>
  <c r="AH718" i="33"/>
  <c r="AI718" i="33"/>
  <c r="AJ718" i="33"/>
  <c r="AK718" i="33"/>
  <c r="AL718" i="33"/>
  <c r="AD718" i="33"/>
  <c r="AE718" i="33"/>
  <c r="AF718" i="33"/>
  <c r="X718" i="33"/>
  <c r="Y718" i="33"/>
  <c r="Z718" i="33"/>
  <c r="A710" i="33"/>
  <c r="C710" i="33" s="1"/>
  <c r="AO710" i="33"/>
  <c r="AQ710" i="33"/>
  <c r="AR710" i="33"/>
  <c r="AM710" i="33"/>
  <c r="AN710" i="33"/>
  <c r="AP710" i="33"/>
  <c r="AG710" i="33"/>
  <c r="AH710" i="33"/>
  <c r="AI710" i="33"/>
  <c r="AJ710" i="33"/>
  <c r="AK710" i="33"/>
  <c r="AL710" i="33"/>
  <c r="AD710" i="33"/>
  <c r="AE710" i="33"/>
  <c r="AF710" i="33"/>
  <c r="X710" i="33"/>
  <c r="Y710" i="33"/>
  <c r="Z710" i="33"/>
  <c r="A702" i="33"/>
  <c r="C702" i="33" s="1"/>
  <c r="AO702" i="33"/>
  <c r="AQ702" i="33"/>
  <c r="AR702" i="33"/>
  <c r="AM702" i="33"/>
  <c r="AN702" i="33"/>
  <c r="AP702" i="33"/>
  <c r="AG702" i="33"/>
  <c r="AH702" i="33"/>
  <c r="AI702" i="33"/>
  <c r="AJ702" i="33"/>
  <c r="AK702" i="33"/>
  <c r="AL702" i="33"/>
  <c r="AD702" i="33"/>
  <c r="AE702" i="33"/>
  <c r="AF702" i="33"/>
  <c r="X702" i="33"/>
  <c r="Y702" i="33"/>
  <c r="Z702" i="33"/>
  <c r="A694" i="33"/>
  <c r="C694" i="33" s="1"/>
  <c r="AO694" i="33"/>
  <c r="AQ694" i="33"/>
  <c r="AR694" i="33"/>
  <c r="AM694" i="33"/>
  <c r="AN694" i="33"/>
  <c r="AP694" i="33"/>
  <c r="AG694" i="33"/>
  <c r="AH694" i="33"/>
  <c r="AI694" i="33"/>
  <c r="AJ694" i="33"/>
  <c r="AK694" i="33"/>
  <c r="AL694" i="33"/>
  <c r="AD694" i="33"/>
  <c r="AE694" i="33"/>
  <c r="AF694" i="33"/>
  <c r="X694" i="33"/>
  <c r="Y694" i="33"/>
  <c r="Z694" i="33"/>
  <c r="A686" i="33"/>
  <c r="C686" i="33" s="1"/>
  <c r="AO686" i="33"/>
  <c r="AQ686" i="33"/>
  <c r="AR686" i="33"/>
  <c r="AM686" i="33"/>
  <c r="AN686" i="33"/>
  <c r="AP686" i="33"/>
  <c r="AG686" i="33"/>
  <c r="AH686" i="33"/>
  <c r="AI686" i="33"/>
  <c r="AJ686" i="33"/>
  <c r="AK686" i="33"/>
  <c r="AL686" i="33"/>
  <c r="AD686" i="33"/>
  <c r="AE686" i="33"/>
  <c r="AF686" i="33"/>
  <c r="X686" i="33"/>
  <c r="Y686" i="33"/>
  <c r="Z686" i="33"/>
  <c r="A678" i="33"/>
  <c r="C678" i="33" s="1"/>
  <c r="AO678" i="33"/>
  <c r="AQ678" i="33"/>
  <c r="AR678" i="33"/>
  <c r="AM678" i="33"/>
  <c r="AN678" i="33"/>
  <c r="AP678" i="33"/>
  <c r="AG678" i="33"/>
  <c r="AH678" i="33"/>
  <c r="AI678" i="33"/>
  <c r="AJ678" i="33"/>
  <c r="AK678" i="33"/>
  <c r="AL678" i="33"/>
  <c r="AD678" i="33"/>
  <c r="AE678" i="33"/>
  <c r="AF678" i="33"/>
  <c r="X678" i="33"/>
  <c r="Y678" i="33"/>
  <c r="Z678" i="33"/>
  <c r="A670" i="33"/>
  <c r="C670" i="33" s="1"/>
  <c r="AO670" i="33"/>
  <c r="AQ670" i="33"/>
  <c r="AR670" i="33"/>
  <c r="AM670" i="33"/>
  <c r="AN670" i="33"/>
  <c r="AP670" i="33"/>
  <c r="AG670" i="33"/>
  <c r="AH670" i="33"/>
  <c r="AI670" i="33"/>
  <c r="AJ670" i="33"/>
  <c r="AK670" i="33"/>
  <c r="AL670" i="33"/>
  <c r="AD670" i="33"/>
  <c r="AE670" i="33"/>
  <c r="AF670" i="33"/>
  <c r="X670" i="33"/>
  <c r="Y670" i="33"/>
  <c r="Z670" i="33"/>
  <c r="A662" i="33"/>
  <c r="C662" i="33" s="1"/>
  <c r="AO662" i="33"/>
  <c r="AQ662" i="33"/>
  <c r="AR662" i="33"/>
  <c r="AM662" i="33"/>
  <c r="AN662" i="33"/>
  <c r="AP662" i="33"/>
  <c r="AG662" i="33"/>
  <c r="AH662" i="33"/>
  <c r="AI662" i="33"/>
  <c r="AJ662" i="33"/>
  <c r="AK662" i="33"/>
  <c r="AL662" i="33"/>
  <c r="AD662" i="33"/>
  <c r="AE662" i="33"/>
  <c r="AF662" i="33"/>
  <c r="X662" i="33"/>
  <c r="Y662" i="33"/>
  <c r="Z662" i="33"/>
  <c r="A654" i="33"/>
  <c r="C654" i="33" s="1"/>
  <c r="AO654" i="33"/>
  <c r="AQ654" i="33"/>
  <c r="AR654" i="33"/>
  <c r="AM654" i="33"/>
  <c r="AN654" i="33"/>
  <c r="AP654" i="33"/>
  <c r="AG654" i="33"/>
  <c r="AH654" i="33"/>
  <c r="AI654" i="33"/>
  <c r="AJ654" i="33"/>
  <c r="AK654" i="33"/>
  <c r="AL654" i="33"/>
  <c r="AD654" i="33"/>
  <c r="AE654" i="33"/>
  <c r="AF654" i="33"/>
  <c r="X654" i="33"/>
  <c r="Y654" i="33"/>
  <c r="Z654" i="33"/>
  <c r="A646" i="33"/>
  <c r="C646" i="33" s="1"/>
  <c r="AO646" i="33"/>
  <c r="AQ646" i="33"/>
  <c r="AR646" i="33"/>
  <c r="AM646" i="33"/>
  <c r="AN646" i="33"/>
  <c r="AP646" i="33"/>
  <c r="AG646" i="33"/>
  <c r="AH646" i="33"/>
  <c r="AI646" i="33"/>
  <c r="AJ646" i="33"/>
  <c r="AK646" i="33"/>
  <c r="AL646" i="33"/>
  <c r="AD646" i="33"/>
  <c r="AE646" i="33"/>
  <c r="AF646" i="33"/>
  <c r="X646" i="33"/>
  <c r="Y646" i="33"/>
  <c r="Z646" i="33"/>
  <c r="A638" i="33"/>
  <c r="C638" i="33" s="1"/>
  <c r="AO638" i="33"/>
  <c r="AQ638" i="33"/>
  <c r="AR638" i="33"/>
  <c r="AM638" i="33"/>
  <c r="AN638" i="33"/>
  <c r="AP638" i="33"/>
  <c r="AG638" i="33"/>
  <c r="AH638" i="33"/>
  <c r="AI638" i="33"/>
  <c r="AJ638" i="33"/>
  <c r="AK638" i="33"/>
  <c r="AL638" i="33"/>
  <c r="AD638" i="33"/>
  <c r="AE638" i="33"/>
  <c r="AF638" i="33"/>
  <c r="X638" i="33"/>
  <c r="Y638" i="33"/>
  <c r="Z638" i="33"/>
  <c r="A630" i="33"/>
  <c r="C630" i="33" s="1"/>
  <c r="AO630" i="33"/>
  <c r="AQ630" i="33"/>
  <c r="AR630" i="33"/>
  <c r="AM630" i="33"/>
  <c r="AN630" i="33"/>
  <c r="AP630" i="33"/>
  <c r="AG630" i="33"/>
  <c r="AH630" i="33"/>
  <c r="AI630" i="33"/>
  <c r="AJ630" i="33"/>
  <c r="AK630" i="33"/>
  <c r="AL630" i="33"/>
  <c r="AD630" i="33"/>
  <c r="AE630" i="33"/>
  <c r="AF630" i="33"/>
  <c r="X630" i="33"/>
  <c r="Y630" i="33"/>
  <c r="Z630" i="33"/>
  <c r="A622" i="33"/>
  <c r="C622" i="33" s="1"/>
  <c r="AO622" i="33"/>
  <c r="AQ622" i="33"/>
  <c r="AR622" i="33"/>
  <c r="AM622" i="33"/>
  <c r="AN622" i="33"/>
  <c r="AP622" i="33"/>
  <c r="AG622" i="33"/>
  <c r="AH622" i="33"/>
  <c r="AI622" i="33"/>
  <c r="AJ622" i="33"/>
  <c r="AK622" i="33"/>
  <c r="AL622" i="33"/>
  <c r="AD622" i="33"/>
  <c r="AE622" i="33"/>
  <c r="AF622" i="33"/>
  <c r="X622" i="33"/>
  <c r="Y622" i="33"/>
  <c r="Z622" i="33"/>
  <c r="A614" i="33"/>
  <c r="C614" i="33" s="1"/>
  <c r="AO614" i="33"/>
  <c r="AQ614" i="33"/>
  <c r="AR614" i="33"/>
  <c r="AM614" i="33"/>
  <c r="AN614" i="33"/>
  <c r="AP614" i="33"/>
  <c r="AG614" i="33"/>
  <c r="AH614" i="33"/>
  <c r="AI614" i="33"/>
  <c r="AJ614" i="33"/>
  <c r="AK614" i="33"/>
  <c r="AL614" i="33"/>
  <c r="AD614" i="33"/>
  <c r="AE614" i="33"/>
  <c r="AF614" i="33"/>
  <c r="X614" i="33"/>
  <c r="Y614" i="33"/>
  <c r="Z614" i="33"/>
  <c r="A606" i="33"/>
  <c r="C606" i="33" s="1"/>
  <c r="AO606" i="33"/>
  <c r="AQ606" i="33"/>
  <c r="AR606" i="33"/>
  <c r="AM606" i="33"/>
  <c r="AN606" i="33"/>
  <c r="AP606" i="33"/>
  <c r="AG606" i="33"/>
  <c r="AH606" i="33"/>
  <c r="AI606" i="33"/>
  <c r="AJ606" i="33"/>
  <c r="AK606" i="33"/>
  <c r="AL606" i="33"/>
  <c r="AD606" i="33"/>
  <c r="AE606" i="33"/>
  <c r="AF606" i="33"/>
  <c r="X606" i="33"/>
  <c r="Y606" i="33"/>
  <c r="Z606" i="33"/>
  <c r="A598" i="33"/>
  <c r="C598" i="33" s="1"/>
  <c r="AO598" i="33"/>
  <c r="AQ598" i="33"/>
  <c r="AR598" i="33"/>
  <c r="AM598" i="33"/>
  <c r="AN598" i="33"/>
  <c r="AP598" i="33"/>
  <c r="AG598" i="33"/>
  <c r="AH598" i="33"/>
  <c r="AI598" i="33"/>
  <c r="AJ598" i="33"/>
  <c r="AK598" i="33"/>
  <c r="AL598" i="33"/>
  <c r="AD598" i="33"/>
  <c r="AE598" i="33"/>
  <c r="AF598" i="33"/>
  <c r="X598" i="33"/>
  <c r="Y598" i="33"/>
  <c r="Z598" i="33"/>
  <c r="A590" i="33"/>
  <c r="C590" i="33" s="1"/>
  <c r="AO590" i="33"/>
  <c r="AQ590" i="33"/>
  <c r="AR590" i="33"/>
  <c r="AM590" i="33"/>
  <c r="AN590" i="33"/>
  <c r="AP590" i="33"/>
  <c r="AG590" i="33"/>
  <c r="AH590" i="33"/>
  <c r="AI590" i="33"/>
  <c r="AJ590" i="33"/>
  <c r="AK590" i="33"/>
  <c r="AL590" i="33"/>
  <c r="AD590" i="33"/>
  <c r="AE590" i="33"/>
  <c r="AF590" i="33"/>
  <c r="X590" i="33"/>
  <c r="Y590" i="33"/>
  <c r="Z590" i="33"/>
  <c r="A582" i="33"/>
  <c r="C582" i="33" s="1"/>
  <c r="AO582" i="33"/>
  <c r="AQ582" i="33"/>
  <c r="AR582" i="33"/>
  <c r="AM582" i="33"/>
  <c r="AN582" i="33"/>
  <c r="AP582" i="33"/>
  <c r="AG582" i="33"/>
  <c r="AH582" i="33"/>
  <c r="AI582" i="33"/>
  <c r="AJ582" i="33"/>
  <c r="AK582" i="33"/>
  <c r="AL582" i="33"/>
  <c r="AD582" i="33"/>
  <c r="AE582" i="33"/>
  <c r="AF582" i="33"/>
  <c r="X582" i="33"/>
  <c r="Y582" i="33"/>
  <c r="Z582" i="33"/>
  <c r="A574" i="33"/>
  <c r="C574" i="33" s="1"/>
  <c r="AO574" i="33"/>
  <c r="AQ574" i="33"/>
  <c r="AR574" i="33"/>
  <c r="AM574" i="33"/>
  <c r="AN574" i="33"/>
  <c r="AP574" i="33"/>
  <c r="AG574" i="33"/>
  <c r="AH574" i="33"/>
  <c r="AI574" i="33"/>
  <c r="AJ574" i="33"/>
  <c r="AK574" i="33"/>
  <c r="AL574" i="33"/>
  <c r="AD574" i="33"/>
  <c r="AE574" i="33"/>
  <c r="AF574" i="33"/>
  <c r="X574" i="33"/>
  <c r="Y574" i="33"/>
  <c r="Z574" i="33"/>
  <c r="A566" i="33"/>
  <c r="C566" i="33" s="1"/>
  <c r="AO566" i="33"/>
  <c r="AQ566" i="33"/>
  <c r="AR566" i="33"/>
  <c r="AM566" i="33"/>
  <c r="AN566" i="33"/>
  <c r="AP566" i="33"/>
  <c r="AG566" i="33"/>
  <c r="AH566" i="33"/>
  <c r="AI566" i="33"/>
  <c r="AJ566" i="33"/>
  <c r="AK566" i="33"/>
  <c r="AL566" i="33"/>
  <c r="AD566" i="33"/>
  <c r="AE566" i="33"/>
  <c r="AF566" i="33"/>
  <c r="X566" i="33"/>
  <c r="Y566" i="33"/>
  <c r="Z566" i="33"/>
  <c r="A558" i="33"/>
  <c r="C558" i="33" s="1"/>
  <c r="AO558" i="33"/>
  <c r="AQ558" i="33"/>
  <c r="AR558" i="33"/>
  <c r="AM558" i="33"/>
  <c r="AN558" i="33"/>
  <c r="AP558" i="33"/>
  <c r="AG558" i="33"/>
  <c r="AH558" i="33"/>
  <c r="AI558" i="33"/>
  <c r="AJ558" i="33"/>
  <c r="AK558" i="33"/>
  <c r="AL558" i="33"/>
  <c r="AD558" i="33"/>
  <c r="AE558" i="33"/>
  <c r="AF558" i="33"/>
  <c r="X558" i="33"/>
  <c r="Y558" i="33"/>
  <c r="Z558" i="33"/>
  <c r="A550" i="33"/>
  <c r="C550" i="33" s="1"/>
  <c r="AO550" i="33"/>
  <c r="AQ550" i="33"/>
  <c r="AR550" i="33"/>
  <c r="AM550" i="33"/>
  <c r="AN550" i="33"/>
  <c r="AP550" i="33"/>
  <c r="AG550" i="33"/>
  <c r="AH550" i="33"/>
  <c r="AI550" i="33"/>
  <c r="AJ550" i="33"/>
  <c r="AK550" i="33"/>
  <c r="AL550" i="33"/>
  <c r="AD550" i="33"/>
  <c r="AE550" i="33"/>
  <c r="AF550" i="33"/>
  <c r="X550" i="33"/>
  <c r="Y550" i="33"/>
  <c r="Z550" i="33"/>
  <c r="A542" i="33"/>
  <c r="C542" i="33" s="1"/>
  <c r="AO542" i="33"/>
  <c r="AQ542" i="33"/>
  <c r="AR542" i="33"/>
  <c r="AM542" i="33"/>
  <c r="AN542" i="33"/>
  <c r="AP542" i="33"/>
  <c r="AG542" i="33"/>
  <c r="AH542" i="33"/>
  <c r="AI542" i="33"/>
  <c r="AJ542" i="33"/>
  <c r="AK542" i="33"/>
  <c r="AL542" i="33"/>
  <c r="AD542" i="33"/>
  <c r="AE542" i="33"/>
  <c r="AF542" i="33"/>
  <c r="X542" i="33"/>
  <c r="Y542" i="33"/>
  <c r="Z542" i="33"/>
  <c r="A534" i="33"/>
  <c r="C534" i="33" s="1"/>
  <c r="AO534" i="33"/>
  <c r="AQ534" i="33"/>
  <c r="AR534" i="33"/>
  <c r="AM534" i="33"/>
  <c r="AN534" i="33"/>
  <c r="AP534" i="33"/>
  <c r="AG534" i="33"/>
  <c r="AH534" i="33"/>
  <c r="AI534" i="33"/>
  <c r="AJ534" i="33"/>
  <c r="AK534" i="33"/>
  <c r="AL534" i="33"/>
  <c r="AD534" i="33"/>
  <c r="AE534" i="33"/>
  <c r="AF534" i="33"/>
  <c r="X534" i="33"/>
  <c r="Y534" i="33"/>
  <c r="Z534" i="33"/>
  <c r="A526" i="33"/>
  <c r="C526" i="33" s="1"/>
  <c r="AO526" i="33"/>
  <c r="AQ526" i="33"/>
  <c r="AR526" i="33"/>
  <c r="AM526" i="33"/>
  <c r="AN526" i="33"/>
  <c r="AP526" i="33"/>
  <c r="AG526" i="33"/>
  <c r="AH526" i="33"/>
  <c r="AI526" i="33"/>
  <c r="AJ526" i="33"/>
  <c r="AK526" i="33"/>
  <c r="AL526" i="33"/>
  <c r="AD526" i="33"/>
  <c r="AE526" i="33"/>
  <c r="AF526" i="33"/>
  <c r="X526" i="33"/>
  <c r="Y526" i="33"/>
  <c r="Z526" i="33"/>
  <c r="A518" i="33"/>
  <c r="C518" i="33" s="1"/>
  <c r="AO518" i="33"/>
  <c r="AQ518" i="33"/>
  <c r="AR518" i="33"/>
  <c r="AM518" i="33"/>
  <c r="AN518" i="33"/>
  <c r="AP518" i="33"/>
  <c r="AG518" i="33"/>
  <c r="AH518" i="33"/>
  <c r="AI518" i="33"/>
  <c r="AJ518" i="33"/>
  <c r="AK518" i="33"/>
  <c r="AL518" i="33"/>
  <c r="AD518" i="33"/>
  <c r="AE518" i="33"/>
  <c r="AF518" i="33"/>
  <c r="X518" i="33"/>
  <c r="Y518" i="33"/>
  <c r="Z518" i="33"/>
  <c r="A510" i="33"/>
  <c r="C510" i="33" s="1"/>
  <c r="AO510" i="33"/>
  <c r="AQ510" i="33"/>
  <c r="AR510" i="33"/>
  <c r="AM510" i="33"/>
  <c r="AN510" i="33"/>
  <c r="AP510" i="33"/>
  <c r="AG510" i="33"/>
  <c r="AH510" i="33"/>
  <c r="AI510" i="33"/>
  <c r="AJ510" i="33"/>
  <c r="AK510" i="33"/>
  <c r="AL510" i="33"/>
  <c r="AD510" i="33"/>
  <c r="AE510" i="33"/>
  <c r="AF510" i="33"/>
  <c r="X510" i="33"/>
  <c r="Y510" i="33"/>
  <c r="Z510" i="33"/>
  <c r="A502" i="33"/>
  <c r="C502" i="33" s="1"/>
  <c r="AO502" i="33"/>
  <c r="AQ502" i="33"/>
  <c r="AR502" i="33"/>
  <c r="AM502" i="33"/>
  <c r="AN502" i="33"/>
  <c r="AP502" i="33"/>
  <c r="AG502" i="33"/>
  <c r="AH502" i="33"/>
  <c r="AI502" i="33"/>
  <c r="AJ502" i="33"/>
  <c r="AK502" i="33"/>
  <c r="AL502" i="33"/>
  <c r="AD502" i="33"/>
  <c r="AE502" i="33"/>
  <c r="AF502" i="33"/>
  <c r="X502" i="33"/>
  <c r="Y502" i="33"/>
  <c r="Z502" i="33"/>
  <c r="A494" i="33"/>
  <c r="C494" i="33" s="1"/>
  <c r="AO494" i="33"/>
  <c r="AQ494" i="33"/>
  <c r="AR494" i="33"/>
  <c r="AM494" i="33"/>
  <c r="AN494" i="33"/>
  <c r="AP494" i="33"/>
  <c r="AG494" i="33"/>
  <c r="AH494" i="33"/>
  <c r="AI494" i="33"/>
  <c r="AJ494" i="33"/>
  <c r="AK494" i="33"/>
  <c r="AL494" i="33"/>
  <c r="AD494" i="33"/>
  <c r="AE494" i="33"/>
  <c r="AF494" i="33"/>
  <c r="X494" i="33"/>
  <c r="Y494" i="33"/>
  <c r="Z494" i="33"/>
  <c r="A486" i="33"/>
  <c r="C486" i="33" s="1"/>
  <c r="AO486" i="33"/>
  <c r="AQ486" i="33"/>
  <c r="AR486" i="33"/>
  <c r="AM486" i="33"/>
  <c r="AN486" i="33"/>
  <c r="AP486" i="33"/>
  <c r="AG486" i="33"/>
  <c r="AH486" i="33"/>
  <c r="AI486" i="33"/>
  <c r="AJ486" i="33"/>
  <c r="AK486" i="33"/>
  <c r="AL486" i="33"/>
  <c r="AD486" i="33"/>
  <c r="AE486" i="33"/>
  <c r="AF486" i="33"/>
  <c r="X486" i="33"/>
  <c r="Y486" i="33"/>
  <c r="Z486" i="33"/>
  <c r="A478" i="33"/>
  <c r="C478" i="33" s="1"/>
  <c r="AO478" i="33"/>
  <c r="AQ478" i="33"/>
  <c r="AR478" i="33"/>
  <c r="AM478" i="33"/>
  <c r="AN478" i="33"/>
  <c r="AP478" i="33"/>
  <c r="AG478" i="33"/>
  <c r="AH478" i="33"/>
  <c r="AI478" i="33"/>
  <c r="AJ478" i="33"/>
  <c r="AK478" i="33"/>
  <c r="AL478" i="33"/>
  <c r="AD478" i="33"/>
  <c r="AE478" i="33"/>
  <c r="AF478" i="33"/>
  <c r="X478" i="33"/>
  <c r="Y478" i="33"/>
  <c r="Z478" i="33"/>
  <c r="A470" i="33"/>
  <c r="C470" i="33" s="1"/>
  <c r="AO470" i="33"/>
  <c r="AQ470" i="33"/>
  <c r="AR470" i="33"/>
  <c r="AM470" i="33"/>
  <c r="AN470" i="33"/>
  <c r="AP470" i="33"/>
  <c r="AG470" i="33"/>
  <c r="AH470" i="33"/>
  <c r="AI470" i="33"/>
  <c r="AJ470" i="33"/>
  <c r="AK470" i="33"/>
  <c r="AL470" i="33"/>
  <c r="AD470" i="33"/>
  <c r="AE470" i="33"/>
  <c r="AF470" i="33"/>
  <c r="X470" i="33"/>
  <c r="Y470" i="33"/>
  <c r="Z470" i="33"/>
  <c r="A462" i="33"/>
  <c r="C462" i="33" s="1"/>
  <c r="AO462" i="33"/>
  <c r="AQ462" i="33"/>
  <c r="AR462" i="33"/>
  <c r="AM462" i="33"/>
  <c r="AN462" i="33"/>
  <c r="AP462" i="33"/>
  <c r="AG462" i="33"/>
  <c r="AH462" i="33"/>
  <c r="AI462" i="33"/>
  <c r="AJ462" i="33"/>
  <c r="AK462" i="33"/>
  <c r="AL462" i="33"/>
  <c r="AD462" i="33"/>
  <c r="AE462" i="33"/>
  <c r="AF462" i="33"/>
  <c r="X462" i="33"/>
  <c r="Y462" i="33"/>
  <c r="Z462" i="33"/>
  <c r="A454" i="33"/>
  <c r="C454" i="33" s="1"/>
  <c r="AO454" i="33"/>
  <c r="AQ454" i="33"/>
  <c r="AR454" i="33"/>
  <c r="AM454" i="33"/>
  <c r="AN454" i="33"/>
  <c r="AP454" i="33"/>
  <c r="AG454" i="33"/>
  <c r="AH454" i="33"/>
  <c r="AI454" i="33"/>
  <c r="AJ454" i="33"/>
  <c r="AK454" i="33"/>
  <c r="AL454" i="33"/>
  <c r="AD454" i="33"/>
  <c r="AE454" i="33"/>
  <c r="AF454" i="33"/>
  <c r="X454" i="33"/>
  <c r="Y454" i="33"/>
  <c r="Z454" i="33"/>
  <c r="A446" i="33"/>
  <c r="C446" i="33" s="1"/>
  <c r="AQ446" i="33"/>
  <c r="AR446" i="33"/>
  <c r="AN446" i="33"/>
  <c r="AP446" i="33"/>
  <c r="AM446" i="33"/>
  <c r="AO446" i="33"/>
  <c r="AG446" i="33"/>
  <c r="AH446" i="33"/>
  <c r="AI446" i="33"/>
  <c r="AJ446" i="33"/>
  <c r="AK446" i="33"/>
  <c r="AL446" i="33"/>
  <c r="AD446" i="33"/>
  <c r="AE446" i="33"/>
  <c r="AF446" i="33"/>
  <c r="X446" i="33"/>
  <c r="Y446" i="33"/>
  <c r="Z446" i="33"/>
  <c r="A438" i="33"/>
  <c r="C438" i="33" s="1"/>
  <c r="AQ438" i="33"/>
  <c r="AR438" i="33"/>
  <c r="AN438" i="33"/>
  <c r="AP438" i="33"/>
  <c r="AO438" i="33"/>
  <c r="AM438" i="33"/>
  <c r="AG438" i="33"/>
  <c r="AH438" i="33"/>
  <c r="AI438" i="33"/>
  <c r="AJ438" i="33"/>
  <c r="AK438" i="33"/>
  <c r="AL438" i="33"/>
  <c r="AD438" i="33"/>
  <c r="AE438" i="33"/>
  <c r="AF438" i="33"/>
  <c r="X438" i="33"/>
  <c r="Y438" i="33"/>
  <c r="Z438" i="33"/>
  <c r="A430" i="33"/>
  <c r="C430" i="33" s="1"/>
  <c r="AQ430" i="33"/>
  <c r="AR430" i="33"/>
  <c r="AN430" i="33"/>
  <c r="AP430" i="33"/>
  <c r="AO430" i="33"/>
  <c r="AM430" i="33"/>
  <c r="AG430" i="33"/>
  <c r="AH430" i="33"/>
  <c r="AI430" i="33"/>
  <c r="AJ430" i="33"/>
  <c r="AK430" i="33"/>
  <c r="AL430" i="33"/>
  <c r="AD430" i="33"/>
  <c r="AE430" i="33"/>
  <c r="AF430" i="33"/>
  <c r="X430" i="33"/>
  <c r="Y430" i="33"/>
  <c r="Z430" i="33"/>
  <c r="A422" i="33"/>
  <c r="C422" i="33" s="1"/>
  <c r="AQ422" i="33"/>
  <c r="AR422" i="33"/>
  <c r="AN422" i="33"/>
  <c r="AP422" i="33"/>
  <c r="AM422" i="33"/>
  <c r="AO422" i="33"/>
  <c r="AG422" i="33"/>
  <c r="AH422" i="33"/>
  <c r="AI422" i="33"/>
  <c r="AJ422" i="33"/>
  <c r="AK422" i="33"/>
  <c r="AL422" i="33"/>
  <c r="AD422" i="33"/>
  <c r="AE422" i="33"/>
  <c r="AF422" i="33"/>
  <c r="X422" i="33"/>
  <c r="Y422" i="33"/>
  <c r="Z422" i="33"/>
  <c r="A414" i="33"/>
  <c r="C414" i="33" s="1"/>
  <c r="AQ414" i="33"/>
  <c r="AR414" i="33"/>
  <c r="AN414" i="33"/>
  <c r="AP414" i="33"/>
  <c r="AM414" i="33"/>
  <c r="AO414" i="33"/>
  <c r="AG414" i="33"/>
  <c r="AH414" i="33"/>
  <c r="AI414" i="33"/>
  <c r="AJ414" i="33"/>
  <c r="AK414" i="33"/>
  <c r="AL414" i="33"/>
  <c r="AD414" i="33"/>
  <c r="AE414" i="33"/>
  <c r="AF414" i="33"/>
  <c r="X414" i="33"/>
  <c r="Y414" i="33"/>
  <c r="Z414" i="33"/>
  <c r="A406" i="33"/>
  <c r="C406" i="33" s="1"/>
  <c r="AQ406" i="33"/>
  <c r="AR406" i="33"/>
  <c r="AN406" i="33"/>
  <c r="AP406" i="33"/>
  <c r="AO406" i="33"/>
  <c r="AM406" i="33"/>
  <c r="AG406" i="33"/>
  <c r="AH406" i="33"/>
  <c r="AI406" i="33"/>
  <c r="AJ406" i="33"/>
  <c r="AK406" i="33"/>
  <c r="AL406" i="33"/>
  <c r="AD406" i="33"/>
  <c r="AE406" i="33"/>
  <c r="AF406" i="33"/>
  <c r="X406" i="33"/>
  <c r="Y406" i="33"/>
  <c r="Z406" i="33"/>
  <c r="A398" i="33"/>
  <c r="C398" i="33" s="1"/>
  <c r="AQ398" i="33"/>
  <c r="AR398" i="33"/>
  <c r="AN398" i="33"/>
  <c r="AP398" i="33"/>
  <c r="AO398" i="33"/>
  <c r="AM398" i="33"/>
  <c r="AG398" i="33"/>
  <c r="AH398" i="33"/>
  <c r="AI398" i="33"/>
  <c r="AJ398" i="33"/>
  <c r="AK398" i="33"/>
  <c r="AL398" i="33"/>
  <c r="AD398" i="33"/>
  <c r="AE398" i="33"/>
  <c r="AF398" i="33"/>
  <c r="X398" i="33"/>
  <c r="Y398" i="33"/>
  <c r="Z398" i="33"/>
  <c r="A390" i="33"/>
  <c r="C390" i="33" s="1"/>
  <c r="AQ390" i="33"/>
  <c r="AR390" i="33"/>
  <c r="AN390" i="33"/>
  <c r="AP390" i="33"/>
  <c r="AM390" i="33"/>
  <c r="AO390" i="33"/>
  <c r="AG390" i="33"/>
  <c r="AH390" i="33"/>
  <c r="AI390" i="33"/>
  <c r="AJ390" i="33"/>
  <c r="AK390" i="33"/>
  <c r="AL390" i="33"/>
  <c r="AD390" i="33"/>
  <c r="AE390" i="33"/>
  <c r="AF390" i="33"/>
  <c r="X390" i="33"/>
  <c r="Y390" i="33"/>
  <c r="Z390" i="33"/>
  <c r="A382" i="33"/>
  <c r="C382" i="33" s="1"/>
  <c r="AQ382" i="33"/>
  <c r="AR382" i="33"/>
  <c r="AN382" i="33"/>
  <c r="AP382" i="33"/>
  <c r="AM382" i="33"/>
  <c r="AO382" i="33"/>
  <c r="AG382" i="33"/>
  <c r="AH382" i="33"/>
  <c r="AI382" i="33"/>
  <c r="AJ382" i="33"/>
  <c r="AK382" i="33"/>
  <c r="AL382" i="33"/>
  <c r="AD382" i="33"/>
  <c r="AE382" i="33"/>
  <c r="AF382" i="33"/>
  <c r="X382" i="33"/>
  <c r="Y382" i="33"/>
  <c r="Z382" i="33"/>
  <c r="A374" i="33"/>
  <c r="C374" i="33" s="1"/>
  <c r="AQ374" i="33"/>
  <c r="AR374" i="33"/>
  <c r="AN374" i="33"/>
  <c r="AP374" i="33"/>
  <c r="AO374" i="33"/>
  <c r="AM374" i="33"/>
  <c r="AG374" i="33"/>
  <c r="AH374" i="33"/>
  <c r="AI374" i="33"/>
  <c r="AJ374" i="33"/>
  <c r="AK374" i="33"/>
  <c r="AL374" i="33"/>
  <c r="AD374" i="33"/>
  <c r="AE374" i="33"/>
  <c r="AF374" i="33"/>
  <c r="X374" i="33"/>
  <c r="Y374" i="33"/>
  <c r="Z374" i="33"/>
  <c r="A366" i="33"/>
  <c r="C366" i="33" s="1"/>
  <c r="AQ366" i="33"/>
  <c r="AR366" i="33"/>
  <c r="AN366" i="33"/>
  <c r="AP366" i="33"/>
  <c r="AO366" i="33"/>
  <c r="AM366" i="33"/>
  <c r="AG366" i="33"/>
  <c r="AH366" i="33"/>
  <c r="AI366" i="33"/>
  <c r="AJ366" i="33"/>
  <c r="AK366" i="33"/>
  <c r="AL366" i="33"/>
  <c r="AD366" i="33"/>
  <c r="AE366" i="33"/>
  <c r="AF366" i="33"/>
  <c r="X366" i="33"/>
  <c r="Y366" i="33"/>
  <c r="Z366" i="33"/>
  <c r="A358" i="33"/>
  <c r="C358" i="33" s="1"/>
  <c r="AQ358" i="33"/>
  <c r="AR358" i="33"/>
  <c r="AN358" i="33"/>
  <c r="AP358" i="33"/>
  <c r="AM358" i="33"/>
  <c r="AO358" i="33"/>
  <c r="AG358" i="33"/>
  <c r="AH358" i="33"/>
  <c r="AI358" i="33"/>
  <c r="AJ358" i="33"/>
  <c r="AK358" i="33"/>
  <c r="AL358" i="33"/>
  <c r="AD358" i="33"/>
  <c r="AE358" i="33"/>
  <c r="AF358" i="33"/>
  <c r="X358" i="33"/>
  <c r="Y358" i="33"/>
  <c r="Z358" i="33"/>
  <c r="A350" i="33"/>
  <c r="C350" i="33" s="1"/>
  <c r="AQ350" i="33"/>
  <c r="AR350" i="33"/>
  <c r="AN350" i="33"/>
  <c r="AP350" i="33"/>
  <c r="AM350" i="33"/>
  <c r="AO350" i="33"/>
  <c r="AG350" i="33"/>
  <c r="AH350" i="33"/>
  <c r="AI350" i="33"/>
  <c r="AJ350" i="33"/>
  <c r="AK350" i="33"/>
  <c r="AL350" i="33"/>
  <c r="AD350" i="33"/>
  <c r="AE350" i="33"/>
  <c r="AF350" i="33"/>
  <c r="X350" i="33"/>
  <c r="Y350" i="33"/>
  <c r="Z350" i="33"/>
  <c r="A342" i="33"/>
  <c r="C342" i="33" s="1"/>
  <c r="AQ342" i="33"/>
  <c r="AR342" i="33"/>
  <c r="AM342" i="33"/>
  <c r="AN342" i="33"/>
  <c r="AP342" i="33"/>
  <c r="AO342" i="33"/>
  <c r="AG342" i="33"/>
  <c r="AH342" i="33"/>
  <c r="AI342" i="33"/>
  <c r="AJ342" i="33"/>
  <c r="AK342" i="33"/>
  <c r="AL342" i="33"/>
  <c r="AD342" i="33"/>
  <c r="AE342" i="33"/>
  <c r="AF342" i="33"/>
  <c r="X342" i="33"/>
  <c r="Y342" i="33"/>
  <c r="Z342" i="33"/>
  <c r="A334" i="33"/>
  <c r="C334" i="33" s="1"/>
  <c r="AQ334" i="33"/>
  <c r="AR334" i="33"/>
  <c r="AM334" i="33"/>
  <c r="AN334" i="33"/>
  <c r="AP334" i="33"/>
  <c r="AO334" i="33"/>
  <c r="AG334" i="33"/>
  <c r="AH334" i="33"/>
  <c r="AI334" i="33"/>
  <c r="AJ334" i="33"/>
  <c r="AK334" i="33"/>
  <c r="AL334" i="33"/>
  <c r="AD334" i="33"/>
  <c r="AE334" i="33"/>
  <c r="AF334" i="33"/>
  <c r="X334" i="33"/>
  <c r="Y334" i="33"/>
  <c r="Z334" i="33"/>
  <c r="A326" i="33"/>
  <c r="C326" i="33" s="1"/>
  <c r="AQ326" i="33"/>
  <c r="AR326" i="33"/>
  <c r="AM326" i="33"/>
  <c r="AN326" i="33"/>
  <c r="AP326" i="33"/>
  <c r="AO326" i="33"/>
  <c r="AJ326" i="33"/>
  <c r="AL326" i="33"/>
  <c r="AK326" i="33"/>
  <c r="AG326" i="33"/>
  <c r="AH326" i="33"/>
  <c r="AI326" i="33"/>
  <c r="AD326" i="33"/>
  <c r="AE326" i="33"/>
  <c r="AF326" i="33"/>
  <c r="X326" i="33"/>
  <c r="Y326" i="33"/>
  <c r="Z326" i="33"/>
  <c r="A318" i="33"/>
  <c r="C318" i="33" s="1"/>
  <c r="AQ318" i="33"/>
  <c r="AR318" i="33"/>
  <c r="AM318" i="33"/>
  <c r="AN318" i="33"/>
  <c r="AP318" i="33"/>
  <c r="AO318" i="33"/>
  <c r="AJ318" i="33"/>
  <c r="AL318" i="33"/>
  <c r="AK318" i="33"/>
  <c r="AG318" i="33"/>
  <c r="AH318" i="33"/>
  <c r="AI318" i="33"/>
  <c r="AD318" i="33"/>
  <c r="AE318" i="33"/>
  <c r="AF318" i="33"/>
  <c r="X318" i="33"/>
  <c r="Y318" i="33"/>
  <c r="Z318" i="33"/>
  <c r="A310" i="33"/>
  <c r="C310" i="33" s="1"/>
  <c r="AQ310" i="33"/>
  <c r="AR310" i="33"/>
  <c r="AM310" i="33"/>
  <c r="AN310" i="33"/>
  <c r="AP310" i="33"/>
  <c r="AO310" i="33"/>
  <c r="AJ310" i="33"/>
  <c r="AL310" i="33"/>
  <c r="AK310" i="33"/>
  <c r="AG310" i="33"/>
  <c r="AH310" i="33"/>
  <c r="AI310" i="33"/>
  <c r="AD310" i="33"/>
  <c r="AE310" i="33"/>
  <c r="AF310" i="33"/>
  <c r="X310" i="33"/>
  <c r="Y310" i="33"/>
  <c r="Z310" i="33"/>
  <c r="A302" i="33"/>
  <c r="C302" i="33" s="1"/>
  <c r="AQ302" i="33"/>
  <c r="AR302" i="33"/>
  <c r="AM302" i="33"/>
  <c r="AN302" i="33"/>
  <c r="AP302" i="33"/>
  <c r="AO302" i="33"/>
  <c r="AJ302" i="33"/>
  <c r="AL302" i="33"/>
  <c r="AK302" i="33"/>
  <c r="AG302" i="33"/>
  <c r="AH302" i="33"/>
  <c r="AI302" i="33"/>
  <c r="AD302" i="33"/>
  <c r="AE302" i="33"/>
  <c r="AF302" i="33"/>
  <c r="X302" i="33"/>
  <c r="Y302" i="33"/>
  <c r="Z302" i="33"/>
  <c r="A294" i="33"/>
  <c r="C294" i="33" s="1"/>
  <c r="AQ294" i="33"/>
  <c r="AR294" i="33"/>
  <c r="AM294" i="33"/>
  <c r="AN294" i="33"/>
  <c r="AP294" i="33"/>
  <c r="AO294" i="33"/>
  <c r="AJ294" i="33"/>
  <c r="AL294" i="33"/>
  <c r="AK294" i="33"/>
  <c r="AG294" i="33"/>
  <c r="AH294" i="33"/>
  <c r="AI294" i="33"/>
  <c r="AD294" i="33"/>
  <c r="AE294" i="33"/>
  <c r="AF294" i="33"/>
  <c r="X294" i="33"/>
  <c r="Y294" i="33"/>
  <c r="Z294" i="33"/>
  <c r="A286" i="33"/>
  <c r="C286" i="33" s="1"/>
  <c r="AQ286" i="33"/>
  <c r="AR286" i="33"/>
  <c r="AM286" i="33"/>
  <c r="AN286" i="33"/>
  <c r="AP286" i="33"/>
  <c r="AO286" i="33"/>
  <c r="AJ286" i="33"/>
  <c r="AL286" i="33"/>
  <c r="AK286" i="33"/>
  <c r="AG286" i="33"/>
  <c r="AH286" i="33"/>
  <c r="AI286" i="33"/>
  <c r="AD286" i="33"/>
  <c r="AE286" i="33"/>
  <c r="AF286" i="33"/>
  <c r="X286" i="33"/>
  <c r="Y286" i="33"/>
  <c r="Z286" i="33"/>
  <c r="A278" i="33"/>
  <c r="C278" i="33" s="1"/>
  <c r="AQ278" i="33"/>
  <c r="AR278" i="33"/>
  <c r="AM278" i="33"/>
  <c r="AN278" i="33"/>
  <c r="AP278" i="33"/>
  <c r="AO278" i="33"/>
  <c r="AJ278" i="33"/>
  <c r="AL278" i="33"/>
  <c r="AK278" i="33"/>
  <c r="AG278" i="33"/>
  <c r="AH278" i="33"/>
  <c r="AI278" i="33"/>
  <c r="AD278" i="33"/>
  <c r="AE278" i="33"/>
  <c r="AF278" i="33"/>
  <c r="X278" i="33"/>
  <c r="Y278" i="33"/>
  <c r="Z278" i="33"/>
  <c r="A270" i="33"/>
  <c r="C270" i="33" s="1"/>
  <c r="AQ270" i="33"/>
  <c r="AR270" i="33"/>
  <c r="AM270" i="33"/>
  <c r="AN270" i="33"/>
  <c r="AP270" i="33"/>
  <c r="AO270" i="33"/>
  <c r="AJ270" i="33"/>
  <c r="AL270" i="33"/>
  <c r="AK270" i="33"/>
  <c r="AG270" i="33"/>
  <c r="AH270" i="33"/>
  <c r="AI270" i="33"/>
  <c r="AD270" i="33"/>
  <c r="AE270" i="33"/>
  <c r="AF270" i="33"/>
  <c r="X270" i="33"/>
  <c r="Y270" i="33"/>
  <c r="Z270" i="33"/>
  <c r="A262" i="33"/>
  <c r="C262" i="33" s="1"/>
  <c r="AQ262" i="33"/>
  <c r="AR262" i="33"/>
  <c r="AM262" i="33"/>
  <c r="AN262" i="33"/>
  <c r="AP262" i="33"/>
  <c r="AO262" i="33"/>
  <c r="AJ262" i="33"/>
  <c r="AL262" i="33"/>
  <c r="AK262" i="33"/>
  <c r="AG262" i="33"/>
  <c r="AH262" i="33"/>
  <c r="AI262" i="33"/>
  <c r="AD262" i="33"/>
  <c r="AE262" i="33"/>
  <c r="AF262" i="33"/>
  <c r="X262" i="33"/>
  <c r="Y262" i="33"/>
  <c r="Z262" i="33"/>
  <c r="A254" i="33"/>
  <c r="C254" i="33" s="1"/>
  <c r="AQ254" i="33"/>
  <c r="AR254" i="33"/>
  <c r="AM254" i="33"/>
  <c r="AN254" i="33"/>
  <c r="AP254" i="33"/>
  <c r="AO254" i="33"/>
  <c r="AJ254" i="33"/>
  <c r="AL254" i="33"/>
  <c r="AK254" i="33"/>
  <c r="AG254" i="33"/>
  <c r="AH254" i="33"/>
  <c r="AI254" i="33"/>
  <c r="AD254" i="33"/>
  <c r="AE254" i="33"/>
  <c r="AF254" i="33"/>
  <c r="X254" i="33"/>
  <c r="Y254" i="33"/>
  <c r="Z254" i="33"/>
  <c r="A246" i="33"/>
  <c r="C246" i="33" s="1"/>
  <c r="AQ246" i="33"/>
  <c r="AR246" i="33"/>
  <c r="AM246" i="33"/>
  <c r="AN246" i="33"/>
  <c r="AP246" i="33"/>
  <c r="AO246" i="33"/>
  <c r="AJ246" i="33"/>
  <c r="AL246" i="33"/>
  <c r="AK246" i="33"/>
  <c r="AG246" i="33"/>
  <c r="AH246" i="33"/>
  <c r="AI246" i="33"/>
  <c r="AD246" i="33"/>
  <c r="AE246" i="33"/>
  <c r="AF246" i="33"/>
  <c r="X246" i="33"/>
  <c r="Y246" i="33"/>
  <c r="Z246" i="33"/>
  <c r="A238" i="33"/>
  <c r="C238" i="33" s="1"/>
  <c r="AQ238" i="33"/>
  <c r="AR238" i="33"/>
  <c r="AM238" i="33"/>
  <c r="AN238" i="33"/>
  <c r="AP238" i="33"/>
  <c r="AO238" i="33"/>
  <c r="AJ238" i="33"/>
  <c r="AL238" i="33"/>
  <c r="AG238" i="33"/>
  <c r="AH238" i="33"/>
  <c r="AI238" i="33"/>
  <c r="AK238" i="33"/>
  <c r="AD238" i="33"/>
  <c r="AE238" i="33"/>
  <c r="AF238" i="33"/>
  <c r="X238" i="33"/>
  <c r="Y238" i="33"/>
  <c r="Z238" i="33"/>
  <c r="A230" i="33"/>
  <c r="C230" i="33" s="1"/>
  <c r="AQ230" i="33"/>
  <c r="AR230" i="33"/>
  <c r="AM230" i="33"/>
  <c r="AN230" i="33"/>
  <c r="AP230" i="33"/>
  <c r="AO230" i="33"/>
  <c r="AJ230" i="33"/>
  <c r="AL230" i="33"/>
  <c r="AG230" i="33"/>
  <c r="AK230" i="33"/>
  <c r="AH230" i="33"/>
  <c r="AI230" i="33"/>
  <c r="AD230" i="33"/>
  <c r="AE230" i="33"/>
  <c r="AF230" i="33"/>
  <c r="X230" i="33"/>
  <c r="Y230" i="33"/>
  <c r="Z230" i="33"/>
  <c r="A222" i="33"/>
  <c r="C222" i="33" s="1"/>
  <c r="AQ222" i="33"/>
  <c r="AR222" i="33"/>
  <c r="AM222" i="33"/>
  <c r="AN222" i="33"/>
  <c r="AP222" i="33"/>
  <c r="AO222" i="33"/>
  <c r="AJ222" i="33"/>
  <c r="AL222" i="33"/>
  <c r="AG222" i="33"/>
  <c r="AH222" i="33"/>
  <c r="AI222" i="33"/>
  <c r="AK222" i="33"/>
  <c r="AD222" i="33"/>
  <c r="AE222" i="33"/>
  <c r="AF222" i="33"/>
  <c r="X222" i="33"/>
  <c r="Y222" i="33"/>
  <c r="Z222" i="33"/>
  <c r="A214" i="33"/>
  <c r="C214" i="33" s="1"/>
  <c r="AQ214" i="33"/>
  <c r="AR214" i="33"/>
  <c r="AM214" i="33"/>
  <c r="AN214" i="33"/>
  <c r="AP214" i="33"/>
  <c r="AO214" i="33"/>
  <c r="AJ214" i="33"/>
  <c r="AL214" i="33"/>
  <c r="AG214" i="33"/>
  <c r="AH214" i="33"/>
  <c r="AI214" i="33"/>
  <c r="AK214" i="33"/>
  <c r="AD214" i="33"/>
  <c r="AE214" i="33"/>
  <c r="AF214" i="33"/>
  <c r="X214" i="33"/>
  <c r="Y214" i="33"/>
  <c r="Z214" i="33"/>
  <c r="A206" i="33"/>
  <c r="C206" i="33" s="1"/>
  <c r="AQ206" i="33"/>
  <c r="AR206" i="33"/>
  <c r="AM206" i="33"/>
  <c r="AN206" i="33"/>
  <c r="AP206" i="33"/>
  <c r="AO206" i="33"/>
  <c r="AJ206" i="33"/>
  <c r="AL206" i="33"/>
  <c r="AG206" i="33"/>
  <c r="AH206" i="33"/>
  <c r="AI206" i="33"/>
  <c r="AK206" i="33"/>
  <c r="AD206" i="33"/>
  <c r="AE206" i="33"/>
  <c r="AF206" i="33"/>
  <c r="X206" i="33"/>
  <c r="Y206" i="33"/>
  <c r="Z206" i="33"/>
  <c r="A198" i="33"/>
  <c r="C198" i="33" s="1"/>
  <c r="AQ198" i="33"/>
  <c r="AR198" i="33"/>
  <c r="AM198" i="33"/>
  <c r="AN198" i="33"/>
  <c r="AP198" i="33"/>
  <c r="AO198" i="33"/>
  <c r="AJ198" i="33"/>
  <c r="AL198" i="33"/>
  <c r="AG198" i="33"/>
  <c r="AK198" i="33"/>
  <c r="AH198" i="33"/>
  <c r="AI198" i="33"/>
  <c r="AD198" i="33"/>
  <c r="AE198" i="33"/>
  <c r="AF198" i="33"/>
  <c r="X198" i="33"/>
  <c r="Y198" i="33"/>
  <c r="Z198" i="33"/>
  <c r="A190" i="33"/>
  <c r="C190" i="33" s="1"/>
  <c r="AQ190" i="33"/>
  <c r="AR190" i="33"/>
  <c r="AM190" i="33"/>
  <c r="AN190" i="33"/>
  <c r="AP190" i="33"/>
  <c r="AO190" i="33"/>
  <c r="AJ190" i="33"/>
  <c r="AL190" i="33"/>
  <c r="AG190" i="33"/>
  <c r="AH190" i="33"/>
  <c r="AI190" i="33"/>
  <c r="AK190" i="33"/>
  <c r="AD190" i="33"/>
  <c r="AE190" i="33"/>
  <c r="AF190" i="33"/>
  <c r="X190" i="33"/>
  <c r="Y190" i="33"/>
  <c r="Z190" i="33"/>
  <c r="A182" i="33"/>
  <c r="C182" i="33" s="1"/>
  <c r="AQ182" i="33"/>
  <c r="AR182" i="33"/>
  <c r="AM182" i="33"/>
  <c r="AN182" i="33"/>
  <c r="AP182" i="33"/>
  <c r="AO182" i="33"/>
  <c r="AJ182" i="33"/>
  <c r="AL182" i="33"/>
  <c r="AG182" i="33"/>
  <c r="AH182" i="33"/>
  <c r="AI182" i="33"/>
  <c r="AK182" i="33"/>
  <c r="AD182" i="33"/>
  <c r="AE182" i="33"/>
  <c r="AF182" i="33"/>
  <c r="X182" i="33"/>
  <c r="Y182" i="33"/>
  <c r="Z182" i="33"/>
  <c r="A174" i="33"/>
  <c r="C174" i="33" s="1"/>
  <c r="AQ174" i="33"/>
  <c r="AR174" i="33"/>
  <c r="AM174" i="33"/>
  <c r="AN174" i="33"/>
  <c r="AP174" i="33"/>
  <c r="AO174" i="33"/>
  <c r="AJ174" i="33"/>
  <c r="AL174" i="33"/>
  <c r="AG174" i="33"/>
  <c r="AH174" i="33"/>
  <c r="AI174" i="33"/>
  <c r="AK174" i="33"/>
  <c r="AD174" i="33"/>
  <c r="AE174" i="33"/>
  <c r="AF174" i="33"/>
  <c r="X174" i="33"/>
  <c r="Y174" i="33"/>
  <c r="Z174" i="33"/>
  <c r="A166" i="33"/>
  <c r="C166" i="33" s="1"/>
  <c r="AQ166" i="33"/>
  <c r="AR166" i="33"/>
  <c r="AM166" i="33"/>
  <c r="AN166" i="33"/>
  <c r="AP166" i="33"/>
  <c r="AO166" i="33"/>
  <c r="AJ166" i="33"/>
  <c r="AL166" i="33"/>
  <c r="AG166" i="33"/>
  <c r="AK166" i="33"/>
  <c r="AH166" i="33"/>
  <c r="AI166" i="33"/>
  <c r="AD166" i="33"/>
  <c r="AE166" i="33"/>
  <c r="AF166" i="33"/>
  <c r="X166" i="33"/>
  <c r="Y166" i="33"/>
  <c r="Z166" i="33"/>
  <c r="A158" i="33"/>
  <c r="C158" i="33" s="1"/>
  <c r="AQ158" i="33"/>
  <c r="AR158" i="33"/>
  <c r="AM158" i="33"/>
  <c r="AN158" i="33"/>
  <c r="AP158" i="33"/>
  <c r="AO158" i="33"/>
  <c r="AJ158" i="33"/>
  <c r="AK158" i="33"/>
  <c r="AL158" i="33"/>
  <c r="AG158" i="33"/>
  <c r="AH158" i="33"/>
  <c r="AI158" i="33"/>
  <c r="AD158" i="33"/>
  <c r="AE158" i="33"/>
  <c r="AF158" i="33"/>
  <c r="X158" i="33"/>
  <c r="Y158" i="33"/>
  <c r="Z158" i="33"/>
  <c r="A150" i="33"/>
  <c r="C150" i="33" s="1"/>
  <c r="AQ150" i="33"/>
  <c r="AR150" i="33"/>
  <c r="AM150" i="33"/>
  <c r="AN150" i="33"/>
  <c r="AP150" i="33"/>
  <c r="AO150" i="33"/>
  <c r="AJ150" i="33"/>
  <c r="AK150" i="33"/>
  <c r="AL150" i="33"/>
  <c r="AG150" i="33"/>
  <c r="AH150" i="33"/>
  <c r="AI150" i="33"/>
  <c r="AD150" i="33"/>
  <c r="AE150" i="33"/>
  <c r="AF150" i="33"/>
  <c r="X150" i="33"/>
  <c r="Y150" i="33"/>
  <c r="Z150" i="33"/>
  <c r="A142" i="33"/>
  <c r="C142" i="33" s="1"/>
  <c r="AQ142" i="33"/>
  <c r="AR142" i="33"/>
  <c r="AM142" i="33"/>
  <c r="AN142" i="33"/>
  <c r="AP142" i="33"/>
  <c r="AO142" i="33"/>
  <c r="AJ142" i="33"/>
  <c r="AK142" i="33"/>
  <c r="AL142" i="33"/>
  <c r="AG142" i="33"/>
  <c r="AH142" i="33"/>
  <c r="AI142" i="33"/>
  <c r="AD142" i="33"/>
  <c r="AE142" i="33"/>
  <c r="AF142" i="33"/>
  <c r="X142" i="33"/>
  <c r="Y142" i="33"/>
  <c r="Z142" i="33"/>
  <c r="A134" i="33"/>
  <c r="C134" i="33" s="1"/>
  <c r="AQ134" i="33"/>
  <c r="AR134" i="33"/>
  <c r="AM134" i="33"/>
  <c r="AN134" i="33"/>
  <c r="AP134" i="33"/>
  <c r="AO134" i="33"/>
  <c r="AJ134" i="33"/>
  <c r="AK134" i="33"/>
  <c r="AL134" i="33"/>
  <c r="AG134" i="33"/>
  <c r="AH134" i="33"/>
  <c r="AI134" i="33"/>
  <c r="AD134" i="33"/>
  <c r="AE134" i="33"/>
  <c r="AF134" i="33"/>
  <c r="X134" i="33"/>
  <c r="Y134" i="33"/>
  <c r="Z134" i="33"/>
  <c r="A126" i="33"/>
  <c r="C126" i="33" s="1"/>
  <c r="AQ126" i="33"/>
  <c r="AR126" i="33"/>
  <c r="AM126" i="33"/>
  <c r="AN126" i="33"/>
  <c r="AP126" i="33"/>
  <c r="AO126" i="33"/>
  <c r="AJ126" i="33"/>
  <c r="AK126" i="33"/>
  <c r="AL126" i="33"/>
  <c r="AG126" i="33"/>
  <c r="AH126" i="33"/>
  <c r="AI126" i="33"/>
  <c r="AD126" i="33"/>
  <c r="AE126" i="33"/>
  <c r="AF126" i="33"/>
  <c r="X126" i="33"/>
  <c r="Y126" i="33"/>
  <c r="Z126" i="33"/>
  <c r="A118" i="33"/>
  <c r="C118" i="33" s="1"/>
  <c r="AQ118" i="33"/>
  <c r="AR118" i="33"/>
  <c r="AM118" i="33"/>
  <c r="AN118" i="33"/>
  <c r="AP118" i="33"/>
  <c r="AO118" i="33"/>
  <c r="AJ118" i="33"/>
  <c r="AK118" i="33"/>
  <c r="AL118" i="33"/>
  <c r="AG118" i="33"/>
  <c r="AH118" i="33"/>
  <c r="AI118" i="33"/>
  <c r="AD118" i="33"/>
  <c r="AE118" i="33"/>
  <c r="AF118" i="33"/>
  <c r="X118" i="33"/>
  <c r="Y118" i="33"/>
  <c r="Z118" i="33"/>
  <c r="A110" i="33"/>
  <c r="C110" i="33" s="1"/>
  <c r="AQ110" i="33"/>
  <c r="AR110" i="33"/>
  <c r="AM110" i="33"/>
  <c r="AN110" i="33"/>
  <c r="AP110" i="33"/>
  <c r="AO110" i="33"/>
  <c r="AJ110" i="33"/>
  <c r="AK110" i="33"/>
  <c r="AL110" i="33"/>
  <c r="AG110" i="33"/>
  <c r="AH110" i="33"/>
  <c r="AI110" i="33"/>
  <c r="AD110" i="33"/>
  <c r="AE110" i="33"/>
  <c r="AF110" i="33"/>
  <c r="X110" i="33"/>
  <c r="Y110" i="33"/>
  <c r="Z110" i="33"/>
  <c r="A102" i="33"/>
  <c r="C102" i="33" s="1"/>
  <c r="AQ102" i="33"/>
  <c r="AR102" i="33"/>
  <c r="AM102" i="33"/>
  <c r="AN102" i="33"/>
  <c r="AP102" i="33"/>
  <c r="AO102" i="33"/>
  <c r="AJ102" i="33"/>
  <c r="AK102" i="33"/>
  <c r="AL102" i="33"/>
  <c r="AG102" i="33"/>
  <c r="AH102" i="33"/>
  <c r="AI102" i="33"/>
  <c r="AD102" i="33"/>
  <c r="AE102" i="33"/>
  <c r="AF102" i="33"/>
  <c r="X102" i="33"/>
  <c r="Y102" i="33"/>
  <c r="Z102" i="33"/>
  <c r="A94" i="33"/>
  <c r="C94" i="33" s="1"/>
  <c r="AQ94" i="33"/>
  <c r="AR94" i="33"/>
  <c r="AM94" i="33"/>
  <c r="AN94" i="33"/>
  <c r="AP94" i="33"/>
  <c r="AO94" i="33"/>
  <c r="AJ94" i="33"/>
  <c r="AK94" i="33"/>
  <c r="AL94" i="33"/>
  <c r="AG94" i="33"/>
  <c r="AH94" i="33"/>
  <c r="AI94" i="33"/>
  <c r="AD94" i="33"/>
  <c r="AE94" i="33"/>
  <c r="AF94" i="33"/>
  <c r="X94" i="33"/>
  <c r="Y94" i="33"/>
  <c r="Z94" i="33"/>
  <c r="A86" i="33"/>
  <c r="C86" i="33" s="1"/>
  <c r="AQ86" i="33"/>
  <c r="AR86" i="33"/>
  <c r="AM86" i="33"/>
  <c r="AN86" i="33"/>
  <c r="AP86" i="33"/>
  <c r="AO86" i="33"/>
  <c r="AJ86" i="33"/>
  <c r="AK86" i="33"/>
  <c r="AL86" i="33"/>
  <c r="AG86" i="33"/>
  <c r="AH86" i="33"/>
  <c r="AI86" i="33"/>
  <c r="AD86" i="33"/>
  <c r="AE86" i="33"/>
  <c r="AF86" i="33"/>
  <c r="X86" i="33"/>
  <c r="Y86" i="33"/>
  <c r="Z86" i="33"/>
  <c r="A78" i="33"/>
  <c r="C78" i="33" s="1"/>
  <c r="AQ78" i="33"/>
  <c r="AR78" i="33"/>
  <c r="AM78" i="33"/>
  <c r="AN78" i="33"/>
  <c r="AP78" i="33"/>
  <c r="AO78" i="33"/>
  <c r="AJ78" i="33"/>
  <c r="AK78" i="33"/>
  <c r="AL78" i="33"/>
  <c r="AG78" i="33"/>
  <c r="AH78" i="33"/>
  <c r="AI78" i="33"/>
  <c r="AD78" i="33"/>
  <c r="AE78" i="33"/>
  <c r="AF78" i="33"/>
  <c r="X78" i="33"/>
  <c r="Y78" i="33"/>
  <c r="Z78" i="33"/>
  <c r="A70" i="33"/>
  <c r="C70" i="33" s="1"/>
  <c r="AQ70" i="33"/>
  <c r="AR70" i="33"/>
  <c r="AM70" i="33"/>
  <c r="AN70" i="33"/>
  <c r="AP70" i="33"/>
  <c r="AO70" i="33"/>
  <c r="AJ70" i="33"/>
  <c r="AK70" i="33"/>
  <c r="AL70" i="33"/>
  <c r="AG70" i="33"/>
  <c r="AH70" i="33"/>
  <c r="AI70" i="33"/>
  <c r="AD70" i="33"/>
  <c r="AE70" i="33"/>
  <c r="AF70" i="33"/>
  <c r="X70" i="33"/>
  <c r="Y70" i="33"/>
  <c r="Z70" i="33"/>
  <c r="A62" i="33"/>
  <c r="C62" i="33" s="1"/>
  <c r="AQ62" i="33"/>
  <c r="AR62" i="33"/>
  <c r="AM62" i="33"/>
  <c r="AN62" i="33"/>
  <c r="AP62" i="33"/>
  <c r="AO62" i="33"/>
  <c r="AJ62" i="33"/>
  <c r="AK62" i="33"/>
  <c r="AL62" i="33"/>
  <c r="AG62" i="33"/>
  <c r="AH62" i="33"/>
  <c r="AI62" i="33"/>
  <c r="AD62" i="33"/>
  <c r="AE62" i="33"/>
  <c r="AF62" i="33"/>
  <c r="X62" i="33"/>
  <c r="Y62" i="33"/>
  <c r="Z62" i="33"/>
  <c r="A54" i="33"/>
  <c r="C54" i="33" s="1"/>
  <c r="AQ54" i="33"/>
  <c r="AR54" i="33"/>
  <c r="AM54" i="33"/>
  <c r="AN54" i="33"/>
  <c r="AP54" i="33"/>
  <c r="AO54" i="33"/>
  <c r="AJ54" i="33"/>
  <c r="AK54" i="33"/>
  <c r="AL54" i="33"/>
  <c r="AG54" i="33"/>
  <c r="AH54" i="33"/>
  <c r="AI54" i="33"/>
  <c r="AD54" i="33"/>
  <c r="AE54" i="33"/>
  <c r="AF54" i="33"/>
  <c r="X54" i="33"/>
  <c r="Y54" i="33"/>
  <c r="Z54" i="33"/>
  <c r="A46" i="33"/>
  <c r="C46" i="33" s="1"/>
  <c r="AQ46" i="33"/>
  <c r="AR46" i="33"/>
  <c r="AM46" i="33"/>
  <c r="AN46" i="33"/>
  <c r="AP46" i="33"/>
  <c r="AO46" i="33"/>
  <c r="AJ46" i="33"/>
  <c r="AK46" i="33"/>
  <c r="AL46" i="33"/>
  <c r="AG46" i="33"/>
  <c r="AH46" i="33"/>
  <c r="AI46" i="33"/>
  <c r="AD46" i="33"/>
  <c r="AE46" i="33"/>
  <c r="AF46" i="33"/>
  <c r="X46" i="33"/>
  <c r="Y46" i="33"/>
  <c r="Z46" i="33"/>
  <c r="A38" i="33"/>
  <c r="C38" i="33" s="1"/>
  <c r="AQ38" i="33"/>
  <c r="AR38" i="33"/>
  <c r="AM38" i="33"/>
  <c r="AN38" i="33"/>
  <c r="AP38" i="33"/>
  <c r="AO38" i="33"/>
  <c r="AJ38" i="33"/>
  <c r="AK38" i="33"/>
  <c r="AL38" i="33"/>
  <c r="AG38" i="33"/>
  <c r="AH38" i="33"/>
  <c r="AI38" i="33"/>
  <c r="AD38" i="33"/>
  <c r="AE38" i="33"/>
  <c r="AF38" i="33"/>
  <c r="X38" i="33"/>
  <c r="Y38" i="33"/>
  <c r="Z38" i="33"/>
  <c r="A30" i="33"/>
  <c r="C30" i="33" s="1"/>
  <c r="AQ30" i="33"/>
  <c r="AR30" i="33"/>
  <c r="AM30" i="33"/>
  <c r="AN30" i="33"/>
  <c r="AP30" i="33"/>
  <c r="AO30" i="33"/>
  <c r="AJ30" i="33"/>
  <c r="AK30" i="33"/>
  <c r="AL30" i="33"/>
  <c r="AG30" i="33"/>
  <c r="AH30" i="33"/>
  <c r="AI30" i="33"/>
  <c r="AD30" i="33"/>
  <c r="AE30" i="33"/>
  <c r="AF30" i="33"/>
  <c r="X30" i="33"/>
  <c r="Y30" i="33"/>
  <c r="Z30" i="33"/>
  <c r="A22" i="33"/>
  <c r="C22" i="33" s="1"/>
  <c r="AQ22" i="33"/>
  <c r="AR22" i="33"/>
  <c r="AM22" i="33"/>
  <c r="AN22" i="33"/>
  <c r="AP22" i="33"/>
  <c r="AO22" i="33"/>
  <c r="AJ22" i="33"/>
  <c r="AK22" i="33"/>
  <c r="AL22" i="33"/>
  <c r="AG22" i="33"/>
  <c r="AH22" i="33"/>
  <c r="AI22" i="33"/>
  <c r="AD22" i="33"/>
  <c r="AE22" i="33"/>
  <c r="AF22" i="33"/>
  <c r="X22" i="33"/>
  <c r="Y22" i="33"/>
  <c r="Z22" i="33"/>
  <c r="A14" i="33"/>
  <c r="C14" i="33" s="1"/>
  <c r="AQ14" i="33"/>
  <c r="AR14" i="33"/>
  <c r="AM14" i="33"/>
  <c r="AN14" i="33"/>
  <c r="AP14" i="33"/>
  <c r="AO14" i="33"/>
  <c r="AJ14" i="33"/>
  <c r="AK14" i="33"/>
  <c r="AL14" i="33"/>
  <c r="AG14" i="33"/>
  <c r="AH14" i="33"/>
  <c r="AI14" i="33"/>
  <c r="AD14" i="33"/>
  <c r="AE14" i="33"/>
  <c r="AF14" i="33"/>
  <c r="X14" i="33"/>
  <c r="Y14" i="33"/>
  <c r="Z14" i="33"/>
  <c r="A6" i="33"/>
  <c r="C6" i="33" s="1"/>
  <c r="AQ6" i="33"/>
  <c r="AR6" i="33"/>
  <c r="AM6" i="33"/>
  <c r="AN6" i="33"/>
  <c r="AP6" i="33"/>
  <c r="AO6" i="33"/>
  <c r="AJ6" i="33"/>
  <c r="AK6" i="33"/>
  <c r="AL6" i="33"/>
  <c r="AG6" i="33"/>
  <c r="AH6" i="33"/>
  <c r="AI6" i="33"/>
  <c r="AD6" i="33"/>
  <c r="AE6" i="33"/>
  <c r="AF6" i="33"/>
  <c r="X6" i="33"/>
  <c r="Y6" i="33"/>
  <c r="Z6" i="33"/>
  <c r="A2465" i="33"/>
  <c r="C2465" i="33" s="1"/>
  <c r="AR2465" i="33"/>
  <c r="AM2465" i="33"/>
  <c r="AN2465" i="33"/>
  <c r="AO2465" i="33"/>
  <c r="AP2465" i="33"/>
  <c r="AQ2465" i="33"/>
  <c r="AJ2465" i="33"/>
  <c r="AK2465" i="33"/>
  <c r="AL2465" i="33"/>
  <c r="AG2465" i="33"/>
  <c r="AH2465" i="33"/>
  <c r="AD2465" i="33"/>
  <c r="AI2465" i="33"/>
  <c r="AE2465" i="33"/>
  <c r="AF2465" i="33"/>
  <c r="A2457" i="33"/>
  <c r="C2457" i="33" s="1"/>
  <c r="AR2457" i="33"/>
  <c r="AM2457" i="33"/>
  <c r="AN2457" i="33"/>
  <c r="AO2457" i="33"/>
  <c r="AP2457" i="33"/>
  <c r="AQ2457" i="33"/>
  <c r="AJ2457" i="33"/>
  <c r="AK2457" i="33"/>
  <c r="AL2457" i="33"/>
  <c r="AG2457" i="33"/>
  <c r="AH2457" i="33"/>
  <c r="AD2457" i="33"/>
  <c r="AE2457" i="33"/>
  <c r="AF2457" i="33"/>
  <c r="AI2457" i="33"/>
  <c r="A2449" i="33"/>
  <c r="C2449" i="33" s="1"/>
  <c r="AR2449" i="33"/>
  <c r="AM2449" i="33"/>
  <c r="AN2449" i="33"/>
  <c r="AO2449" i="33"/>
  <c r="AP2449" i="33"/>
  <c r="AQ2449" i="33"/>
  <c r="AJ2449" i="33"/>
  <c r="AK2449" i="33"/>
  <c r="AL2449" i="33"/>
  <c r="AG2449" i="33"/>
  <c r="AH2449" i="33"/>
  <c r="AI2449" i="33"/>
  <c r="AD2449" i="33"/>
  <c r="AE2449" i="33"/>
  <c r="AF2449" i="33"/>
  <c r="A2441" i="33"/>
  <c r="C2441" i="33" s="1"/>
  <c r="AR2441" i="33"/>
  <c r="AM2441" i="33"/>
  <c r="AN2441" i="33"/>
  <c r="AO2441" i="33"/>
  <c r="AP2441" i="33"/>
  <c r="AQ2441" i="33"/>
  <c r="AJ2441" i="33"/>
  <c r="AK2441" i="33"/>
  <c r="AL2441" i="33"/>
  <c r="AG2441" i="33"/>
  <c r="AH2441" i="33"/>
  <c r="AI2441" i="33"/>
  <c r="AD2441" i="33"/>
  <c r="AE2441" i="33"/>
  <c r="AF2441" i="33"/>
  <c r="A2433" i="33"/>
  <c r="C2433" i="33" s="1"/>
  <c r="AR2433" i="33"/>
  <c r="AM2433" i="33"/>
  <c r="AN2433" i="33"/>
  <c r="AO2433" i="33"/>
  <c r="AP2433" i="33"/>
  <c r="AQ2433" i="33"/>
  <c r="AJ2433" i="33"/>
  <c r="AK2433" i="33"/>
  <c r="AL2433" i="33"/>
  <c r="AG2433" i="33"/>
  <c r="AH2433" i="33"/>
  <c r="AD2433" i="33"/>
  <c r="AI2433" i="33"/>
  <c r="AE2433" i="33"/>
  <c r="AF2433" i="33"/>
  <c r="A2425" i="33"/>
  <c r="C2425" i="33" s="1"/>
  <c r="AR2425" i="33"/>
  <c r="AM2425" i="33"/>
  <c r="AN2425" i="33"/>
  <c r="AO2425" i="33"/>
  <c r="AP2425" i="33"/>
  <c r="AQ2425" i="33"/>
  <c r="AJ2425" i="33"/>
  <c r="AK2425" i="33"/>
  <c r="AL2425" i="33"/>
  <c r="AG2425" i="33"/>
  <c r="AH2425" i="33"/>
  <c r="AD2425" i="33"/>
  <c r="AE2425" i="33"/>
  <c r="AF2425" i="33"/>
  <c r="AI2425" i="33"/>
  <c r="A2417" i="33"/>
  <c r="C2417" i="33" s="1"/>
  <c r="AR2417" i="33"/>
  <c r="AM2417" i="33"/>
  <c r="AN2417" i="33"/>
  <c r="AO2417" i="33"/>
  <c r="AP2417" i="33"/>
  <c r="AQ2417" i="33"/>
  <c r="AJ2417" i="33"/>
  <c r="AK2417" i="33"/>
  <c r="AL2417" i="33"/>
  <c r="AG2417" i="33"/>
  <c r="AH2417" i="33"/>
  <c r="AI2417" i="33"/>
  <c r="AD2417" i="33"/>
  <c r="AE2417" i="33"/>
  <c r="AF2417" i="33"/>
  <c r="A2409" i="33"/>
  <c r="C2409" i="33" s="1"/>
  <c r="AR2409" i="33"/>
  <c r="AM2409" i="33"/>
  <c r="AN2409" i="33"/>
  <c r="AO2409" i="33"/>
  <c r="AP2409" i="33"/>
  <c r="AQ2409" i="33"/>
  <c r="AJ2409" i="33"/>
  <c r="AK2409" i="33"/>
  <c r="AL2409" i="33"/>
  <c r="AG2409" i="33"/>
  <c r="AH2409" i="33"/>
  <c r="AI2409" i="33"/>
  <c r="AD2409" i="33"/>
  <c r="AE2409" i="33"/>
  <c r="AF2409" i="33"/>
  <c r="A2401" i="33"/>
  <c r="C2401" i="33" s="1"/>
  <c r="AR2401" i="33"/>
  <c r="AM2401" i="33"/>
  <c r="AN2401" i="33"/>
  <c r="AO2401" i="33"/>
  <c r="AP2401" i="33"/>
  <c r="AQ2401" i="33"/>
  <c r="AJ2401" i="33"/>
  <c r="AK2401" i="33"/>
  <c r="AL2401" i="33"/>
  <c r="AG2401" i="33"/>
  <c r="AH2401" i="33"/>
  <c r="AD2401" i="33"/>
  <c r="AI2401" i="33"/>
  <c r="AE2401" i="33"/>
  <c r="AF2401" i="33"/>
  <c r="A2393" i="33"/>
  <c r="C2393" i="33" s="1"/>
  <c r="AR2393" i="33"/>
  <c r="AM2393" i="33"/>
  <c r="AN2393" i="33"/>
  <c r="AO2393" i="33"/>
  <c r="AP2393" i="33"/>
  <c r="AQ2393" i="33"/>
  <c r="AJ2393" i="33"/>
  <c r="AK2393" i="33"/>
  <c r="AL2393" i="33"/>
  <c r="AG2393" i="33"/>
  <c r="AH2393" i="33"/>
  <c r="AD2393" i="33"/>
  <c r="AE2393" i="33"/>
  <c r="AF2393" i="33"/>
  <c r="AI2393" i="33"/>
  <c r="A2385" i="33"/>
  <c r="C2385" i="33" s="1"/>
  <c r="AR2385" i="33"/>
  <c r="AM2385" i="33"/>
  <c r="AN2385" i="33"/>
  <c r="AO2385" i="33"/>
  <c r="AP2385" i="33"/>
  <c r="AQ2385" i="33"/>
  <c r="AJ2385" i="33"/>
  <c r="AK2385" i="33"/>
  <c r="AL2385" i="33"/>
  <c r="AG2385" i="33"/>
  <c r="AH2385" i="33"/>
  <c r="AI2385" i="33"/>
  <c r="AD2385" i="33"/>
  <c r="AE2385" i="33"/>
  <c r="AF2385" i="33"/>
  <c r="A2377" i="33"/>
  <c r="C2377" i="33" s="1"/>
  <c r="AR2377" i="33"/>
  <c r="AM2377" i="33"/>
  <c r="AN2377" i="33"/>
  <c r="AO2377" i="33"/>
  <c r="AP2377" i="33"/>
  <c r="AQ2377" i="33"/>
  <c r="AJ2377" i="33"/>
  <c r="AK2377" i="33"/>
  <c r="AL2377" i="33"/>
  <c r="AG2377" i="33"/>
  <c r="AH2377" i="33"/>
  <c r="AI2377" i="33"/>
  <c r="AD2377" i="33"/>
  <c r="AE2377" i="33"/>
  <c r="AF2377" i="33"/>
  <c r="A2369" i="33"/>
  <c r="C2369" i="33" s="1"/>
  <c r="AR2369" i="33"/>
  <c r="AM2369" i="33"/>
  <c r="AN2369" i="33"/>
  <c r="AO2369" i="33"/>
  <c r="AP2369" i="33"/>
  <c r="AQ2369" i="33"/>
  <c r="AJ2369" i="33"/>
  <c r="AK2369" i="33"/>
  <c r="AL2369" i="33"/>
  <c r="AG2369" i="33"/>
  <c r="AH2369" i="33"/>
  <c r="AD2369" i="33"/>
  <c r="AI2369" i="33"/>
  <c r="AE2369" i="33"/>
  <c r="AF2369" i="33"/>
  <c r="A2361" i="33"/>
  <c r="C2361" i="33" s="1"/>
  <c r="AR2361" i="33"/>
  <c r="AM2361" i="33"/>
  <c r="AN2361" i="33"/>
  <c r="AO2361" i="33"/>
  <c r="AP2361" i="33"/>
  <c r="AQ2361" i="33"/>
  <c r="AJ2361" i="33"/>
  <c r="AK2361" i="33"/>
  <c r="AL2361" i="33"/>
  <c r="AG2361" i="33"/>
  <c r="AH2361" i="33"/>
  <c r="AD2361" i="33"/>
  <c r="AE2361" i="33"/>
  <c r="AF2361" i="33"/>
  <c r="AI2361" i="33"/>
  <c r="A2353" i="33"/>
  <c r="C2353" i="33" s="1"/>
  <c r="AR2353" i="33"/>
  <c r="AM2353" i="33"/>
  <c r="AN2353" i="33"/>
  <c r="AO2353" i="33"/>
  <c r="AP2353" i="33"/>
  <c r="AQ2353" i="33"/>
  <c r="AJ2353" i="33"/>
  <c r="AK2353" i="33"/>
  <c r="AL2353" i="33"/>
  <c r="AG2353" i="33"/>
  <c r="AH2353" i="33"/>
  <c r="AI2353" i="33"/>
  <c r="AD2353" i="33"/>
  <c r="AE2353" i="33"/>
  <c r="AF2353" i="33"/>
  <c r="A2345" i="33"/>
  <c r="C2345" i="33" s="1"/>
  <c r="AR2345" i="33"/>
  <c r="AM2345" i="33"/>
  <c r="AN2345" i="33"/>
  <c r="AO2345" i="33"/>
  <c r="AP2345" i="33"/>
  <c r="AQ2345" i="33"/>
  <c r="AJ2345" i="33"/>
  <c r="AK2345" i="33"/>
  <c r="AL2345" i="33"/>
  <c r="AG2345" i="33"/>
  <c r="AH2345" i="33"/>
  <c r="AI2345" i="33"/>
  <c r="AD2345" i="33"/>
  <c r="AE2345" i="33"/>
  <c r="AF2345" i="33"/>
  <c r="A2337" i="33"/>
  <c r="C2337" i="33" s="1"/>
  <c r="AR2337" i="33"/>
  <c r="AM2337" i="33"/>
  <c r="AN2337" i="33"/>
  <c r="AO2337" i="33"/>
  <c r="AP2337" i="33"/>
  <c r="AQ2337" i="33"/>
  <c r="AJ2337" i="33"/>
  <c r="AK2337" i="33"/>
  <c r="AL2337" i="33"/>
  <c r="AG2337" i="33"/>
  <c r="AH2337" i="33"/>
  <c r="AD2337" i="33"/>
  <c r="AI2337" i="33"/>
  <c r="AE2337" i="33"/>
  <c r="AF2337" i="33"/>
  <c r="A2329" i="33"/>
  <c r="C2329" i="33" s="1"/>
  <c r="AR2329" i="33"/>
  <c r="AM2329" i="33"/>
  <c r="AN2329" i="33"/>
  <c r="AO2329" i="33"/>
  <c r="AP2329" i="33"/>
  <c r="AQ2329" i="33"/>
  <c r="AJ2329" i="33"/>
  <c r="AK2329" i="33"/>
  <c r="AL2329" i="33"/>
  <c r="AG2329" i="33"/>
  <c r="AH2329" i="33"/>
  <c r="AD2329" i="33"/>
  <c r="AE2329" i="33"/>
  <c r="AF2329" i="33"/>
  <c r="AI2329" i="33"/>
  <c r="A2321" i="33"/>
  <c r="C2321" i="33" s="1"/>
  <c r="AR2321" i="33"/>
  <c r="AM2321" i="33"/>
  <c r="AN2321" i="33"/>
  <c r="AO2321" i="33"/>
  <c r="AP2321" i="33"/>
  <c r="AQ2321" i="33"/>
  <c r="AJ2321" i="33"/>
  <c r="AK2321" i="33"/>
  <c r="AL2321" i="33"/>
  <c r="AG2321" i="33"/>
  <c r="AH2321" i="33"/>
  <c r="AI2321" i="33"/>
  <c r="AD2321" i="33"/>
  <c r="AE2321" i="33"/>
  <c r="AF2321" i="33"/>
  <c r="A2313" i="33"/>
  <c r="C2313" i="33" s="1"/>
  <c r="AR2313" i="33"/>
  <c r="AM2313" i="33"/>
  <c r="AN2313" i="33"/>
  <c r="AO2313" i="33"/>
  <c r="AP2313" i="33"/>
  <c r="AQ2313" i="33"/>
  <c r="AJ2313" i="33"/>
  <c r="AK2313" i="33"/>
  <c r="AL2313" i="33"/>
  <c r="AG2313" i="33"/>
  <c r="AH2313" i="33"/>
  <c r="AI2313" i="33"/>
  <c r="AD2313" i="33"/>
  <c r="AE2313" i="33"/>
  <c r="AF2313" i="33"/>
  <c r="A2305" i="33"/>
  <c r="C2305" i="33" s="1"/>
  <c r="AR2305" i="33"/>
  <c r="AM2305" i="33"/>
  <c r="AN2305" i="33"/>
  <c r="AO2305" i="33"/>
  <c r="AP2305" i="33"/>
  <c r="AQ2305" i="33"/>
  <c r="AJ2305" i="33"/>
  <c r="AK2305" i="33"/>
  <c r="AL2305" i="33"/>
  <c r="AG2305" i="33"/>
  <c r="AH2305" i="33"/>
  <c r="AD2305" i="33"/>
  <c r="AI2305" i="33"/>
  <c r="AE2305" i="33"/>
  <c r="AF2305" i="33"/>
  <c r="A2297" i="33"/>
  <c r="C2297" i="33" s="1"/>
  <c r="AQ2297" i="33"/>
  <c r="AR2297" i="33"/>
  <c r="AM2297" i="33"/>
  <c r="AN2297" i="33"/>
  <c r="AO2297" i="33"/>
  <c r="AP2297" i="33"/>
  <c r="AJ2297" i="33"/>
  <c r="AK2297" i="33"/>
  <c r="AL2297" i="33"/>
  <c r="AG2297" i="33"/>
  <c r="AH2297" i="33"/>
  <c r="AD2297" i="33"/>
  <c r="AE2297" i="33"/>
  <c r="AF2297" i="33"/>
  <c r="AI2297" i="33"/>
  <c r="A2289" i="33"/>
  <c r="C2289" i="33" s="1"/>
  <c r="AQ2289" i="33"/>
  <c r="AR2289" i="33"/>
  <c r="AM2289" i="33"/>
  <c r="AN2289" i="33"/>
  <c r="AO2289" i="33"/>
  <c r="AP2289" i="33"/>
  <c r="AJ2289" i="33"/>
  <c r="AK2289" i="33"/>
  <c r="AL2289" i="33"/>
  <c r="AG2289" i="33"/>
  <c r="AH2289" i="33"/>
  <c r="AI2289" i="33"/>
  <c r="AD2289" i="33"/>
  <c r="AE2289" i="33"/>
  <c r="AF2289" i="33"/>
  <c r="A2281" i="33"/>
  <c r="C2281" i="33" s="1"/>
  <c r="AQ2281" i="33"/>
  <c r="AR2281" i="33"/>
  <c r="AM2281" i="33"/>
  <c r="AN2281" i="33"/>
  <c r="AO2281" i="33"/>
  <c r="AP2281" i="33"/>
  <c r="AJ2281" i="33"/>
  <c r="AK2281" i="33"/>
  <c r="AL2281" i="33"/>
  <c r="AG2281" i="33"/>
  <c r="AH2281" i="33"/>
  <c r="AI2281" i="33"/>
  <c r="AD2281" i="33"/>
  <c r="AE2281" i="33"/>
  <c r="AF2281" i="33"/>
  <c r="A2273" i="33"/>
  <c r="C2273" i="33" s="1"/>
  <c r="AQ2273" i="33"/>
  <c r="AR2273" i="33"/>
  <c r="AM2273" i="33"/>
  <c r="AN2273" i="33"/>
  <c r="AO2273" i="33"/>
  <c r="AP2273" i="33"/>
  <c r="AJ2273" i="33"/>
  <c r="AK2273" i="33"/>
  <c r="AL2273" i="33"/>
  <c r="AG2273" i="33"/>
  <c r="AH2273" i="33"/>
  <c r="AD2273" i="33"/>
  <c r="AI2273" i="33"/>
  <c r="AE2273" i="33"/>
  <c r="AF2273" i="33"/>
  <c r="A2265" i="33"/>
  <c r="C2265" i="33" s="1"/>
  <c r="AQ2265" i="33"/>
  <c r="AR2265" i="33"/>
  <c r="AM2265" i="33"/>
  <c r="AN2265" i="33"/>
  <c r="AO2265" i="33"/>
  <c r="AP2265" i="33"/>
  <c r="AJ2265" i="33"/>
  <c r="AK2265" i="33"/>
  <c r="AL2265" i="33"/>
  <c r="AG2265" i="33"/>
  <c r="AH2265" i="33"/>
  <c r="AD2265" i="33"/>
  <c r="AE2265" i="33"/>
  <c r="AF2265" i="33"/>
  <c r="AI2265" i="33"/>
  <c r="A2257" i="33"/>
  <c r="C2257" i="33" s="1"/>
  <c r="AQ2257" i="33"/>
  <c r="AR2257" i="33"/>
  <c r="AM2257" i="33"/>
  <c r="AN2257" i="33"/>
  <c r="AO2257" i="33"/>
  <c r="AP2257" i="33"/>
  <c r="AJ2257" i="33"/>
  <c r="AK2257" i="33"/>
  <c r="AL2257" i="33"/>
  <c r="AG2257" i="33"/>
  <c r="AH2257" i="33"/>
  <c r="AI2257" i="33"/>
  <c r="AD2257" i="33"/>
  <c r="AE2257" i="33"/>
  <c r="AF2257" i="33"/>
  <c r="A2249" i="33"/>
  <c r="C2249" i="33" s="1"/>
  <c r="AQ2249" i="33"/>
  <c r="AR2249" i="33"/>
  <c r="AM2249" i="33"/>
  <c r="AN2249" i="33"/>
  <c r="AO2249" i="33"/>
  <c r="AP2249" i="33"/>
  <c r="AJ2249" i="33"/>
  <c r="AK2249" i="33"/>
  <c r="AL2249" i="33"/>
  <c r="AG2249" i="33"/>
  <c r="AH2249" i="33"/>
  <c r="AI2249" i="33"/>
  <c r="AD2249" i="33"/>
  <c r="AE2249" i="33"/>
  <c r="AF2249" i="33"/>
  <c r="A2241" i="33"/>
  <c r="C2241" i="33" s="1"/>
  <c r="AQ2241" i="33"/>
  <c r="AR2241" i="33"/>
  <c r="AM2241" i="33"/>
  <c r="AN2241" i="33"/>
  <c r="AO2241" i="33"/>
  <c r="AP2241" i="33"/>
  <c r="AJ2241" i="33"/>
  <c r="AK2241" i="33"/>
  <c r="AL2241" i="33"/>
  <c r="AG2241" i="33"/>
  <c r="AH2241" i="33"/>
  <c r="AD2241" i="33"/>
  <c r="AI2241" i="33"/>
  <c r="AE2241" i="33"/>
  <c r="AF2241" i="33"/>
  <c r="A2233" i="33"/>
  <c r="C2233" i="33" s="1"/>
  <c r="AQ2233" i="33"/>
  <c r="AR2233" i="33"/>
  <c r="AM2233" i="33"/>
  <c r="AN2233" i="33"/>
  <c r="AO2233" i="33"/>
  <c r="AP2233" i="33"/>
  <c r="AJ2233" i="33"/>
  <c r="AK2233" i="33"/>
  <c r="AL2233" i="33"/>
  <c r="AG2233" i="33"/>
  <c r="AH2233" i="33"/>
  <c r="AD2233" i="33"/>
  <c r="AE2233" i="33"/>
  <c r="AF2233" i="33"/>
  <c r="AI2233" i="33"/>
  <c r="A2225" i="33"/>
  <c r="C2225" i="33" s="1"/>
  <c r="AQ2225" i="33"/>
  <c r="AR2225" i="33"/>
  <c r="AM2225" i="33"/>
  <c r="AN2225" i="33"/>
  <c r="AO2225" i="33"/>
  <c r="AP2225" i="33"/>
  <c r="AJ2225" i="33"/>
  <c r="AK2225" i="33"/>
  <c r="AL2225" i="33"/>
  <c r="AG2225" i="33"/>
  <c r="AH2225" i="33"/>
  <c r="AI2225" i="33"/>
  <c r="AD2225" i="33"/>
  <c r="AE2225" i="33"/>
  <c r="AF2225" i="33"/>
  <c r="A2217" i="33"/>
  <c r="C2217" i="33" s="1"/>
  <c r="AQ2217" i="33"/>
  <c r="AR2217" i="33"/>
  <c r="AM2217" i="33"/>
  <c r="AN2217" i="33"/>
  <c r="AO2217" i="33"/>
  <c r="AP2217" i="33"/>
  <c r="AJ2217" i="33"/>
  <c r="AK2217" i="33"/>
  <c r="AL2217" i="33"/>
  <c r="AG2217" i="33"/>
  <c r="AH2217" i="33"/>
  <c r="AI2217" i="33"/>
  <c r="AD2217" i="33"/>
  <c r="AE2217" i="33"/>
  <c r="AF2217" i="33"/>
  <c r="A2209" i="33"/>
  <c r="C2209" i="33" s="1"/>
  <c r="AQ2209" i="33"/>
  <c r="AR2209" i="33"/>
  <c r="AM2209" i="33"/>
  <c r="AN2209" i="33"/>
  <c r="AO2209" i="33"/>
  <c r="AP2209" i="33"/>
  <c r="AJ2209" i="33"/>
  <c r="AK2209" i="33"/>
  <c r="AL2209" i="33"/>
  <c r="AG2209" i="33"/>
  <c r="AH2209" i="33"/>
  <c r="AD2209" i="33"/>
  <c r="AI2209" i="33"/>
  <c r="AE2209" i="33"/>
  <c r="AF2209" i="33"/>
  <c r="A2201" i="33"/>
  <c r="C2201" i="33" s="1"/>
  <c r="AQ2201" i="33"/>
  <c r="AR2201" i="33"/>
  <c r="AM2201" i="33"/>
  <c r="AN2201" i="33"/>
  <c r="AO2201" i="33"/>
  <c r="AP2201" i="33"/>
  <c r="AJ2201" i="33"/>
  <c r="AK2201" i="33"/>
  <c r="AL2201" i="33"/>
  <c r="AG2201" i="33"/>
  <c r="AH2201" i="33"/>
  <c r="AD2201" i="33"/>
  <c r="AE2201" i="33"/>
  <c r="AF2201" i="33"/>
  <c r="AI2201" i="33"/>
  <c r="A2193" i="33"/>
  <c r="C2193" i="33" s="1"/>
  <c r="AQ2193" i="33"/>
  <c r="AR2193" i="33"/>
  <c r="AM2193" i="33"/>
  <c r="AN2193" i="33"/>
  <c r="AO2193" i="33"/>
  <c r="AP2193" i="33"/>
  <c r="AJ2193" i="33"/>
  <c r="AK2193" i="33"/>
  <c r="AL2193" i="33"/>
  <c r="AG2193" i="33"/>
  <c r="AH2193" i="33"/>
  <c r="AI2193" i="33"/>
  <c r="AD2193" i="33"/>
  <c r="AE2193" i="33"/>
  <c r="AF2193" i="33"/>
  <c r="A2185" i="33"/>
  <c r="C2185" i="33" s="1"/>
  <c r="AQ2185" i="33"/>
  <c r="AR2185" i="33"/>
  <c r="AM2185" i="33"/>
  <c r="AN2185" i="33"/>
  <c r="AO2185" i="33"/>
  <c r="AP2185" i="33"/>
  <c r="AJ2185" i="33"/>
  <c r="AK2185" i="33"/>
  <c r="AL2185" i="33"/>
  <c r="AG2185" i="33"/>
  <c r="AH2185" i="33"/>
  <c r="AI2185" i="33"/>
  <c r="AD2185" i="33"/>
  <c r="AE2185" i="33"/>
  <c r="AF2185" i="33"/>
  <c r="A2177" i="33"/>
  <c r="C2177" i="33" s="1"/>
  <c r="AQ2177" i="33"/>
  <c r="AR2177" i="33"/>
  <c r="AM2177" i="33"/>
  <c r="AN2177" i="33"/>
  <c r="AO2177" i="33"/>
  <c r="AP2177" i="33"/>
  <c r="AJ2177" i="33"/>
  <c r="AK2177" i="33"/>
  <c r="AL2177" i="33"/>
  <c r="AG2177" i="33"/>
  <c r="AH2177" i="33"/>
  <c r="AD2177" i="33"/>
  <c r="AI2177" i="33"/>
  <c r="AE2177" i="33"/>
  <c r="AF2177" i="33"/>
  <c r="A2169" i="33"/>
  <c r="C2169" i="33" s="1"/>
  <c r="AQ2169" i="33"/>
  <c r="AR2169" i="33"/>
  <c r="AM2169" i="33"/>
  <c r="AN2169" i="33"/>
  <c r="AO2169" i="33"/>
  <c r="AP2169" i="33"/>
  <c r="AJ2169" i="33"/>
  <c r="AK2169" i="33"/>
  <c r="AL2169" i="33"/>
  <c r="AG2169" i="33"/>
  <c r="AH2169" i="33"/>
  <c r="AD2169" i="33"/>
  <c r="AE2169" i="33"/>
  <c r="AF2169" i="33"/>
  <c r="AI2169" i="33"/>
  <c r="A2161" i="33"/>
  <c r="C2161" i="33" s="1"/>
  <c r="AQ2161" i="33"/>
  <c r="AR2161" i="33"/>
  <c r="AM2161" i="33"/>
  <c r="AN2161" i="33"/>
  <c r="AO2161" i="33"/>
  <c r="AP2161" i="33"/>
  <c r="AJ2161" i="33"/>
  <c r="AK2161" i="33"/>
  <c r="AL2161" i="33"/>
  <c r="AG2161" i="33"/>
  <c r="AH2161" i="33"/>
  <c r="AI2161" i="33"/>
  <c r="AD2161" i="33"/>
  <c r="AE2161" i="33"/>
  <c r="AF2161" i="33"/>
  <c r="A2153" i="33"/>
  <c r="C2153" i="33" s="1"/>
  <c r="AQ2153" i="33"/>
  <c r="AR2153" i="33"/>
  <c r="AM2153" i="33"/>
  <c r="AN2153" i="33"/>
  <c r="AO2153" i="33"/>
  <c r="AP2153" i="33"/>
  <c r="AJ2153" i="33"/>
  <c r="AK2153" i="33"/>
  <c r="AL2153" i="33"/>
  <c r="AG2153" i="33"/>
  <c r="AH2153" i="33"/>
  <c r="AI2153" i="33"/>
  <c r="AD2153" i="33"/>
  <c r="AE2153" i="33"/>
  <c r="AF2153" i="33"/>
  <c r="A2145" i="33"/>
  <c r="C2145" i="33" s="1"/>
  <c r="AQ2145" i="33"/>
  <c r="AR2145" i="33"/>
  <c r="AM2145" i="33"/>
  <c r="AN2145" i="33"/>
  <c r="AO2145" i="33"/>
  <c r="AP2145" i="33"/>
  <c r="AJ2145" i="33"/>
  <c r="AK2145" i="33"/>
  <c r="AL2145" i="33"/>
  <c r="AG2145" i="33"/>
  <c r="AH2145" i="33"/>
  <c r="AD2145" i="33"/>
  <c r="AI2145" i="33"/>
  <c r="AE2145" i="33"/>
  <c r="AF2145" i="33"/>
  <c r="A2137" i="33"/>
  <c r="C2137" i="33" s="1"/>
  <c r="AQ2137" i="33"/>
  <c r="AR2137" i="33"/>
  <c r="AM2137" i="33"/>
  <c r="AN2137" i="33"/>
  <c r="AO2137" i="33"/>
  <c r="AP2137" i="33"/>
  <c r="AJ2137" i="33"/>
  <c r="AK2137" i="33"/>
  <c r="AL2137" i="33"/>
  <c r="AG2137" i="33"/>
  <c r="AH2137" i="33"/>
  <c r="AD2137" i="33"/>
  <c r="AE2137" i="33"/>
  <c r="AF2137" i="33"/>
  <c r="AI2137" i="33"/>
  <c r="A2129" i="33"/>
  <c r="C2129" i="33" s="1"/>
  <c r="AQ2129" i="33"/>
  <c r="AR2129" i="33"/>
  <c r="AM2129" i="33"/>
  <c r="AN2129" i="33"/>
  <c r="AO2129" i="33"/>
  <c r="AP2129" i="33"/>
  <c r="AJ2129" i="33"/>
  <c r="AK2129" i="33"/>
  <c r="AL2129" i="33"/>
  <c r="AG2129" i="33"/>
  <c r="AH2129" i="33"/>
  <c r="AI2129" i="33"/>
  <c r="AD2129" i="33"/>
  <c r="AE2129" i="33"/>
  <c r="AF2129" i="33"/>
  <c r="A2121" i="33"/>
  <c r="C2121" i="33" s="1"/>
  <c r="AQ2121" i="33"/>
  <c r="AR2121" i="33"/>
  <c r="AM2121" i="33"/>
  <c r="AN2121" i="33"/>
  <c r="AO2121" i="33"/>
  <c r="AP2121" i="33"/>
  <c r="AJ2121" i="33"/>
  <c r="AK2121" i="33"/>
  <c r="AL2121" i="33"/>
  <c r="AG2121" i="33"/>
  <c r="AH2121" i="33"/>
  <c r="AI2121" i="33"/>
  <c r="Y2121" i="33"/>
  <c r="AD2121" i="33"/>
  <c r="Z2121" i="33"/>
  <c r="AE2121" i="33"/>
  <c r="AF2121" i="33"/>
  <c r="A2113" i="33"/>
  <c r="C2113" i="33" s="1"/>
  <c r="AQ2113" i="33"/>
  <c r="AR2113" i="33"/>
  <c r="AM2113" i="33"/>
  <c r="AN2113" i="33"/>
  <c r="AO2113" i="33"/>
  <c r="AP2113" i="33"/>
  <c r="AJ2113" i="33"/>
  <c r="AK2113" i="33"/>
  <c r="AL2113" i="33"/>
  <c r="AG2113" i="33"/>
  <c r="AH2113" i="33"/>
  <c r="Y2113" i="33"/>
  <c r="AD2113" i="33"/>
  <c r="Z2113" i="33"/>
  <c r="AI2113" i="33"/>
  <c r="AE2113" i="33"/>
  <c r="AF2113" i="33"/>
  <c r="A2105" i="33"/>
  <c r="C2105" i="33" s="1"/>
  <c r="AQ2105" i="33"/>
  <c r="AR2105" i="33"/>
  <c r="AM2105" i="33"/>
  <c r="AN2105" i="33"/>
  <c r="AO2105" i="33"/>
  <c r="AP2105" i="33"/>
  <c r="AJ2105" i="33"/>
  <c r="AK2105" i="33"/>
  <c r="AL2105" i="33"/>
  <c r="AG2105" i="33"/>
  <c r="AH2105" i="33"/>
  <c r="Y2105" i="33"/>
  <c r="AD2105" i="33"/>
  <c r="Z2105" i="33"/>
  <c r="AE2105" i="33"/>
  <c r="AF2105" i="33"/>
  <c r="AI2105" i="33"/>
  <c r="A2097" i="33"/>
  <c r="C2097" i="33" s="1"/>
  <c r="AQ2097" i="33"/>
  <c r="AR2097" i="33"/>
  <c r="AM2097" i="33"/>
  <c r="AN2097" i="33"/>
  <c r="AO2097" i="33"/>
  <c r="AP2097" i="33"/>
  <c r="AJ2097" i="33"/>
  <c r="AK2097" i="33"/>
  <c r="AL2097" i="33"/>
  <c r="AG2097" i="33"/>
  <c r="AH2097" i="33"/>
  <c r="AI2097" i="33"/>
  <c r="Y2097" i="33"/>
  <c r="AD2097" i="33"/>
  <c r="Z2097" i="33"/>
  <c r="AE2097" i="33"/>
  <c r="AF2097" i="33"/>
  <c r="A2089" i="33"/>
  <c r="C2089" i="33" s="1"/>
  <c r="AQ2089" i="33"/>
  <c r="AR2089" i="33"/>
  <c r="AM2089" i="33"/>
  <c r="AN2089" i="33"/>
  <c r="AO2089" i="33"/>
  <c r="AP2089" i="33"/>
  <c r="AJ2089" i="33"/>
  <c r="AK2089" i="33"/>
  <c r="AL2089" i="33"/>
  <c r="AG2089" i="33"/>
  <c r="AH2089" i="33"/>
  <c r="AI2089" i="33"/>
  <c r="Y2089" i="33"/>
  <c r="AD2089" i="33"/>
  <c r="Z2089" i="33"/>
  <c r="AE2089" i="33"/>
  <c r="AF2089" i="33"/>
  <c r="A2081" i="33"/>
  <c r="C2081" i="33" s="1"/>
  <c r="AQ2081" i="33"/>
  <c r="AR2081" i="33"/>
  <c r="AM2081" i="33"/>
  <c r="AN2081" i="33"/>
  <c r="AO2081" i="33"/>
  <c r="AP2081" i="33"/>
  <c r="AJ2081" i="33"/>
  <c r="AK2081" i="33"/>
  <c r="AL2081" i="33"/>
  <c r="AG2081" i="33"/>
  <c r="AH2081" i="33"/>
  <c r="AI2081" i="33"/>
  <c r="Y2081" i="33"/>
  <c r="AD2081" i="33"/>
  <c r="Z2081" i="33"/>
  <c r="AE2081" i="33"/>
  <c r="AF2081" i="33"/>
  <c r="A2073" i="33"/>
  <c r="C2073" i="33" s="1"/>
  <c r="AQ2073" i="33"/>
  <c r="AR2073" i="33"/>
  <c r="AM2073" i="33"/>
  <c r="AN2073" i="33"/>
  <c r="AO2073" i="33"/>
  <c r="AP2073" i="33"/>
  <c r="AJ2073" i="33"/>
  <c r="AK2073" i="33"/>
  <c r="AL2073" i="33"/>
  <c r="AG2073" i="33"/>
  <c r="AH2073" i="33"/>
  <c r="AI2073" i="33"/>
  <c r="Y2073" i="33"/>
  <c r="AD2073" i="33"/>
  <c r="Z2073" i="33"/>
  <c r="AE2073" i="33"/>
  <c r="AF2073" i="33"/>
  <c r="A2065" i="33"/>
  <c r="C2065" i="33" s="1"/>
  <c r="AQ2065" i="33"/>
  <c r="AR2065" i="33"/>
  <c r="AM2065" i="33"/>
  <c r="AN2065" i="33"/>
  <c r="AO2065" i="33"/>
  <c r="AP2065" i="33"/>
  <c r="AJ2065" i="33"/>
  <c r="AK2065" i="33"/>
  <c r="AL2065" i="33"/>
  <c r="AG2065" i="33"/>
  <c r="AH2065" i="33"/>
  <c r="AI2065" i="33"/>
  <c r="Y2065" i="33"/>
  <c r="AD2065" i="33"/>
  <c r="Z2065" i="33"/>
  <c r="AE2065" i="33"/>
  <c r="AF2065" i="33"/>
  <c r="A2057" i="33"/>
  <c r="C2057" i="33" s="1"/>
  <c r="AQ2057" i="33"/>
  <c r="AR2057" i="33"/>
  <c r="AM2057" i="33"/>
  <c r="AN2057" i="33"/>
  <c r="AO2057" i="33"/>
  <c r="AP2057" i="33"/>
  <c r="AJ2057" i="33"/>
  <c r="AK2057" i="33"/>
  <c r="AL2057" i="33"/>
  <c r="AG2057" i="33"/>
  <c r="AH2057" i="33"/>
  <c r="AI2057" i="33"/>
  <c r="Y2057" i="33"/>
  <c r="AD2057" i="33"/>
  <c r="Z2057" i="33"/>
  <c r="AE2057" i="33"/>
  <c r="AF2057" i="33"/>
  <c r="A2049" i="33"/>
  <c r="C2049" i="33" s="1"/>
  <c r="AQ2049" i="33"/>
  <c r="AR2049" i="33"/>
  <c r="AM2049" i="33"/>
  <c r="AN2049" i="33"/>
  <c r="AO2049" i="33"/>
  <c r="AP2049" i="33"/>
  <c r="AJ2049" i="33"/>
  <c r="AK2049" i="33"/>
  <c r="AL2049" i="33"/>
  <c r="AG2049" i="33"/>
  <c r="AH2049" i="33"/>
  <c r="AI2049" i="33"/>
  <c r="Y2049" i="33"/>
  <c r="AD2049" i="33"/>
  <c r="Z2049" i="33"/>
  <c r="AE2049" i="33"/>
  <c r="AF2049" i="33"/>
  <c r="A2041" i="33"/>
  <c r="C2041" i="33" s="1"/>
  <c r="AQ2041" i="33"/>
  <c r="AR2041" i="33"/>
  <c r="AM2041" i="33"/>
  <c r="AN2041" i="33"/>
  <c r="AO2041" i="33"/>
  <c r="AP2041" i="33"/>
  <c r="AJ2041" i="33"/>
  <c r="AK2041" i="33"/>
  <c r="AL2041" i="33"/>
  <c r="AG2041" i="33"/>
  <c r="AH2041" i="33"/>
  <c r="AI2041" i="33"/>
  <c r="Y2041" i="33"/>
  <c r="AD2041" i="33"/>
  <c r="Z2041" i="33"/>
  <c r="AE2041" i="33"/>
  <c r="AF2041" i="33"/>
  <c r="A2033" i="33"/>
  <c r="C2033" i="33" s="1"/>
  <c r="AQ2033" i="33"/>
  <c r="AR2033" i="33"/>
  <c r="AM2033" i="33"/>
  <c r="AN2033" i="33"/>
  <c r="AO2033" i="33"/>
  <c r="AP2033" i="33"/>
  <c r="AJ2033" i="33"/>
  <c r="AK2033" i="33"/>
  <c r="AL2033" i="33"/>
  <c r="AG2033" i="33"/>
  <c r="AH2033" i="33"/>
  <c r="AI2033" i="33"/>
  <c r="Y2033" i="33"/>
  <c r="AD2033" i="33"/>
  <c r="Z2033" i="33"/>
  <c r="AE2033" i="33"/>
  <c r="AF2033" i="33"/>
  <c r="A2025" i="33"/>
  <c r="C2025" i="33" s="1"/>
  <c r="AQ2025" i="33"/>
  <c r="AR2025" i="33"/>
  <c r="AM2025" i="33"/>
  <c r="AN2025" i="33"/>
  <c r="AO2025" i="33"/>
  <c r="AP2025" i="33"/>
  <c r="AJ2025" i="33"/>
  <c r="AK2025" i="33"/>
  <c r="AL2025" i="33"/>
  <c r="AG2025" i="33"/>
  <c r="AH2025" i="33"/>
  <c r="AI2025" i="33"/>
  <c r="Y2025" i="33"/>
  <c r="AD2025" i="33"/>
  <c r="Z2025" i="33"/>
  <c r="AE2025" i="33"/>
  <c r="AF2025" i="33"/>
  <c r="A2017" i="33"/>
  <c r="C2017" i="33" s="1"/>
  <c r="AQ2017" i="33"/>
  <c r="AR2017" i="33"/>
  <c r="AM2017" i="33"/>
  <c r="AN2017" i="33"/>
  <c r="AO2017" i="33"/>
  <c r="AP2017" i="33"/>
  <c r="AJ2017" i="33"/>
  <c r="AK2017" i="33"/>
  <c r="AL2017" i="33"/>
  <c r="AG2017" i="33"/>
  <c r="AH2017" i="33"/>
  <c r="AI2017" i="33"/>
  <c r="Y2017" i="33"/>
  <c r="AD2017" i="33"/>
  <c r="Z2017" i="33"/>
  <c r="AE2017" i="33"/>
  <c r="AF2017" i="33"/>
  <c r="A2009" i="33"/>
  <c r="C2009" i="33" s="1"/>
  <c r="AQ2009" i="33"/>
  <c r="AR2009" i="33"/>
  <c r="AM2009" i="33"/>
  <c r="AN2009" i="33"/>
  <c r="AO2009" i="33"/>
  <c r="AP2009" i="33"/>
  <c r="AJ2009" i="33"/>
  <c r="AK2009" i="33"/>
  <c r="AL2009" i="33"/>
  <c r="AG2009" i="33"/>
  <c r="AH2009" i="33"/>
  <c r="AI2009" i="33"/>
  <c r="Y2009" i="33"/>
  <c r="AD2009" i="33"/>
  <c r="Z2009" i="33"/>
  <c r="AE2009" i="33"/>
  <c r="AF2009" i="33"/>
  <c r="A2001" i="33"/>
  <c r="C2001" i="33" s="1"/>
  <c r="AQ2001" i="33"/>
  <c r="AR2001" i="33"/>
  <c r="AM2001" i="33"/>
  <c r="AN2001" i="33"/>
  <c r="AO2001" i="33"/>
  <c r="AP2001" i="33"/>
  <c r="AJ2001" i="33"/>
  <c r="AK2001" i="33"/>
  <c r="AL2001" i="33"/>
  <c r="AG2001" i="33"/>
  <c r="AH2001" i="33"/>
  <c r="AI2001" i="33"/>
  <c r="Y2001" i="33"/>
  <c r="AD2001" i="33"/>
  <c r="Z2001" i="33"/>
  <c r="AE2001" i="33"/>
  <c r="AF2001" i="33"/>
  <c r="A1993" i="33"/>
  <c r="C1993" i="33" s="1"/>
  <c r="AN1993" i="33"/>
  <c r="AO1993" i="33"/>
  <c r="AR1993" i="33"/>
  <c r="AM1993" i="33"/>
  <c r="AP1993" i="33"/>
  <c r="AQ1993" i="33"/>
  <c r="AJ1993" i="33"/>
  <c r="AK1993" i="33"/>
  <c r="AL1993" i="33"/>
  <c r="AG1993" i="33"/>
  <c r="AH1993" i="33"/>
  <c r="AI1993" i="33"/>
  <c r="Y1993" i="33"/>
  <c r="AD1993" i="33"/>
  <c r="Z1993" i="33"/>
  <c r="AE1993" i="33"/>
  <c r="AF1993" i="33"/>
  <c r="A1985" i="33"/>
  <c r="C1985" i="33" s="1"/>
  <c r="AN1985" i="33"/>
  <c r="AO1985" i="33"/>
  <c r="AR1985" i="33"/>
  <c r="AQ1985" i="33"/>
  <c r="AM1985" i="33"/>
  <c r="AP1985" i="33"/>
  <c r="AJ1985" i="33"/>
  <c r="AK1985" i="33"/>
  <c r="AL1985" i="33"/>
  <c r="AG1985" i="33"/>
  <c r="AH1985" i="33"/>
  <c r="AI1985" i="33"/>
  <c r="Y1985" i="33"/>
  <c r="AD1985" i="33"/>
  <c r="Z1985" i="33"/>
  <c r="AE1985" i="33"/>
  <c r="AF1985" i="33"/>
  <c r="A1977" i="33"/>
  <c r="C1977" i="33" s="1"/>
  <c r="AN1977" i="33"/>
  <c r="AO1977" i="33"/>
  <c r="AR1977" i="33"/>
  <c r="AM1977" i="33"/>
  <c r="AP1977" i="33"/>
  <c r="AQ1977" i="33"/>
  <c r="AJ1977" i="33"/>
  <c r="AK1977" i="33"/>
  <c r="AL1977" i="33"/>
  <c r="AG1977" i="33"/>
  <c r="AH1977" i="33"/>
  <c r="AI1977" i="33"/>
  <c r="Y1977" i="33"/>
  <c r="AD1977" i="33"/>
  <c r="Z1977" i="33"/>
  <c r="AE1977" i="33"/>
  <c r="AF1977" i="33"/>
  <c r="A1969" i="33"/>
  <c r="C1969" i="33" s="1"/>
  <c r="AN1969" i="33"/>
  <c r="AO1969" i="33"/>
  <c r="AR1969" i="33"/>
  <c r="AM1969" i="33"/>
  <c r="AP1969" i="33"/>
  <c r="AQ1969" i="33"/>
  <c r="AJ1969" i="33"/>
  <c r="AK1969" i="33"/>
  <c r="AL1969" i="33"/>
  <c r="AG1969" i="33"/>
  <c r="AH1969" i="33"/>
  <c r="AI1969" i="33"/>
  <c r="Y1969" i="33"/>
  <c r="AD1969" i="33"/>
  <c r="Z1969" i="33"/>
  <c r="AE1969" i="33"/>
  <c r="AF1969" i="33"/>
  <c r="A1961" i="33"/>
  <c r="C1961" i="33" s="1"/>
  <c r="AN1961" i="33"/>
  <c r="AO1961" i="33"/>
  <c r="AR1961" i="33"/>
  <c r="AM1961" i="33"/>
  <c r="AP1961" i="33"/>
  <c r="AQ1961" i="33"/>
  <c r="AJ1961" i="33"/>
  <c r="AK1961" i="33"/>
  <c r="AL1961" i="33"/>
  <c r="AG1961" i="33"/>
  <c r="AH1961" i="33"/>
  <c r="AI1961" i="33"/>
  <c r="Y1961" i="33"/>
  <c r="AD1961" i="33"/>
  <c r="Z1961" i="33"/>
  <c r="AE1961" i="33"/>
  <c r="AF1961" i="33"/>
  <c r="A1953" i="33"/>
  <c r="C1953" i="33" s="1"/>
  <c r="AN1953" i="33"/>
  <c r="AO1953" i="33"/>
  <c r="AR1953" i="33"/>
  <c r="AQ1953" i="33"/>
  <c r="AM1953" i="33"/>
  <c r="AP1953" i="33"/>
  <c r="AJ1953" i="33"/>
  <c r="AK1953" i="33"/>
  <c r="AL1953" i="33"/>
  <c r="AG1953" i="33"/>
  <c r="AH1953" i="33"/>
  <c r="AI1953" i="33"/>
  <c r="Y1953" i="33"/>
  <c r="AD1953" i="33"/>
  <c r="Z1953" i="33"/>
  <c r="AE1953" i="33"/>
  <c r="AF1953" i="33"/>
  <c r="A1945" i="33"/>
  <c r="C1945" i="33" s="1"/>
  <c r="AN1945" i="33"/>
  <c r="AO1945" i="33"/>
  <c r="AR1945" i="33"/>
  <c r="AM1945" i="33"/>
  <c r="AP1945" i="33"/>
  <c r="AQ1945" i="33"/>
  <c r="AJ1945" i="33"/>
  <c r="AK1945" i="33"/>
  <c r="AL1945" i="33"/>
  <c r="AG1945" i="33"/>
  <c r="AH1945" i="33"/>
  <c r="AI1945" i="33"/>
  <c r="Y1945" i="33"/>
  <c r="AD1945" i="33"/>
  <c r="Z1945" i="33"/>
  <c r="AE1945" i="33"/>
  <c r="AF1945" i="33"/>
  <c r="A1937" i="33"/>
  <c r="C1937" i="33" s="1"/>
  <c r="AN1937" i="33"/>
  <c r="AO1937" i="33"/>
  <c r="AR1937" i="33"/>
  <c r="AM1937" i="33"/>
  <c r="AP1937" i="33"/>
  <c r="AQ1937" i="33"/>
  <c r="AJ1937" i="33"/>
  <c r="AK1937" i="33"/>
  <c r="AL1937" i="33"/>
  <c r="AG1937" i="33"/>
  <c r="AH1937" i="33"/>
  <c r="AI1937" i="33"/>
  <c r="Y1937" i="33"/>
  <c r="AD1937" i="33"/>
  <c r="Z1937" i="33"/>
  <c r="AE1937" i="33"/>
  <c r="AF1937" i="33"/>
  <c r="A1929" i="33"/>
  <c r="C1929" i="33" s="1"/>
  <c r="AN1929" i="33"/>
  <c r="AO1929" i="33"/>
  <c r="AR1929" i="33"/>
  <c r="AM1929" i="33"/>
  <c r="AP1929" i="33"/>
  <c r="AQ1929" i="33"/>
  <c r="AL1929" i="33"/>
  <c r="AG1929" i="33"/>
  <c r="AH1929" i="33"/>
  <c r="AI1929" i="33"/>
  <c r="AJ1929" i="33"/>
  <c r="AK1929" i="33"/>
  <c r="Y1929" i="33"/>
  <c r="AD1929" i="33"/>
  <c r="Z1929" i="33"/>
  <c r="AE1929" i="33"/>
  <c r="AF1929" i="33"/>
  <c r="A1921" i="33"/>
  <c r="C1921" i="33" s="1"/>
  <c r="AN1921" i="33"/>
  <c r="AO1921" i="33"/>
  <c r="AR1921" i="33"/>
  <c r="AQ1921" i="33"/>
  <c r="AM1921" i="33"/>
  <c r="AL1921" i="33"/>
  <c r="AP1921" i="33"/>
  <c r="AG1921" i="33"/>
  <c r="AH1921" i="33"/>
  <c r="AI1921" i="33"/>
  <c r="AJ1921" i="33"/>
  <c r="AK1921" i="33"/>
  <c r="Y1921" i="33"/>
  <c r="AD1921" i="33"/>
  <c r="Z1921" i="33"/>
  <c r="AE1921" i="33"/>
  <c r="AF1921" i="33"/>
  <c r="A1913" i="33"/>
  <c r="C1913" i="33" s="1"/>
  <c r="AN1913" i="33"/>
  <c r="AO1913" i="33"/>
  <c r="AR1913" i="33"/>
  <c r="AM1913" i="33"/>
  <c r="AP1913" i="33"/>
  <c r="AQ1913" i="33"/>
  <c r="AL1913" i="33"/>
  <c r="AG1913" i="33"/>
  <c r="AH1913" i="33"/>
  <c r="AI1913" i="33"/>
  <c r="AJ1913" i="33"/>
  <c r="AK1913" i="33"/>
  <c r="Y1913" i="33"/>
  <c r="AD1913" i="33"/>
  <c r="Z1913" i="33"/>
  <c r="AE1913" i="33"/>
  <c r="AF1913" i="33"/>
  <c r="A1905" i="33"/>
  <c r="C1905" i="33" s="1"/>
  <c r="AN1905" i="33"/>
  <c r="AO1905" i="33"/>
  <c r="AR1905" i="33"/>
  <c r="AM1905" i="33"/>
  <c r="AP1905" i="33"/>
  <c r="AQ1905" i="33"/>
  <c r="AL1905" i="33"/>
  <c r="AG1905" i="33"/>
  <c r="AH1905" i="33"/>
  <c r="AI1905" i="33"/>
  <c r="AJ1905" i="33"/>
  <c r="AK1905" i="33"/>
  <c r="Y1905" i="33"/>
  <c r="AD1905" i="33"/>
  <c r="Z1905" i="33"/>
  <c r="AE1905" i="33"/>
  <c r="AF1905" i="33"/>
  <c r="A1897" i="33"/>
  <c r="C1897" i="33" s="1"/>
  <c r="AN1897" i="33"/>
  <c r="AO1897" i="33"/>
  <c r="AR1897" i="33"/>
  <c r="AM1897" i="33"/>
  <c r="AP1897" i="33"/>
  <c r="AQ1897" i="33"/>
  <c r="AL1897" i="33"/>
  <c r="AG1897" i="33"/>
  <c r="AH1897" i="33"/>
  <c r="AI1897" i="33"/>
  <c r="AJ1897" i="33"/>
  <c r="AK1897" i="33"/>
  <c r="Y1897" i="33"/>
  <c r="AD1897" i="33"/>
  <c r="Z1897" i="33"/>
  <c r="AE1897" i="33"/>
  <c r="AF1897" i="33"/>
  <c r="A1889" i="33"/>
  <c r="C1889" i="33" s="1"/>
  <c r="AN1889" i="33"/>
  <c r="AO1889" i="33"/>
  <c r="AR1889" i="33"/>
  <c r="AQ1889" i="33"/>
  <c r="AM1889" i="33"/>
  <c r="AL1889" i="33"/>
  <c r="AP1889" i="33"/>
  <c r="AG1889" i="33"/>
  <c r="AH1889" i="33"/>
  <c r="AI1889" i="33"/>
  <c r="AJ1889" i="33"/>
  <c r="AK1889" i="33"/>
  <c r="Y1889" i="33"/>
  <c r="AD1889" i="33"/>
  <c r="Z1889" i="33"/>
  <c r="AE1889" i="33"/>
  <c r="AF1889" i="33"/>
  <c r="A1881" i="33"/>
  <c r="C1881" i="33" s="1"/>
  <c r="AN1881" i="33"/>
  <c r="AO1881" i="33"/>
  <c r="AR1881" i="33"/>
  <c r="AM1881" i="33"/>
  <c r="AP1881" i="33"/>
  <c r="AQ1881" i="33"/>
  <c r="AL1881" i="33"/>
  <c r="AG1881" i="33"/>
  <c r="AH1881" i="33"/>
  <c r="AI1881" i="33"/>
  <c r="AJ1881" i="33"/>
  <c r="AK1881" i="33"/>
  <c r="Y1881" i="33"/>
  <c r="AD1881" i="33"/>
  <c r="Z1881" i="33"/>
  <c r="AE1881" i="33"/>
  <c r="AF1881" i="33"/>
  <c r="A1873" i="33"/>
  <c r="C1873" i="33" s="1"/>
  <c r="AN1873" i="33"/>
  <c r="AO1873" i="33"/>
  <c r="AR1873" i="33"/>
  <c r="AM1873" i="33"/>
  <c r="AP1873" i="33"/>
  <c r="AQ1873" i="33"/>
  <c r="AL1873" i="33"/>
  <c r="AG1873" i="33"/>
  <c r="AH1873" i="33"/>
  <c r="AI1873" i="33"/>
  <c r="AJ1873" i="33"/>
  <c r="AK1873" i="33"/>
  <c r="Y1873" i="33"/>
  <c r="AD1873" i="33"/>
  <c r="Z1873" i="33"/>
  <c r="AE1873" i="33"/>
  <c r="AF1873" i="33"/>
  <c r="A1865" i="33"/>
  <c r="C1865" i="33" s="1"/>
  <c r="AN1865" i="33"/>
  <c r="AO1865" i="33"/>
  <c r="AR1865" i="33"/>
  <c r="AM1865" i="33"/>
  <c r="AP1865" i="33"/>
  <c r="AQ1865" i="33"/>
  <c r="AL1865" i="33"/>
  <c r="AG1865" i="33"/>
  <c r="AH1865" i="33"/>
  <c r="AI1865" i="33"/>
  <c r="AJ1865" i="33"/>
  <c r="AK1865" i="33"/>
  <c r="Y1865" i="33"/>
  <c r="AD1865" i="33"/>
  <c r="Z1865" i="33"/>
  <c r="AE1865" i="33"/>
  <c r="AF1865" i="33"/>
  <c r="A1857" i="33"/>
  <c r="C1857" i="33" s="1"/>
  <c r="AN1857" i="33"/>
  <c r="AO1857" i="33"/>
  <c r="AR1857" i="33"/>
  <c r="AQ1857" i="33"/>
  <c r="AM1857" i="33"/>
  <c r="AL1857" i="33"/>
  <c r="AP1857" i="33"/>
  <c r="AG1857" i="33"/>
  <c r="AH1857" i="33"/>
  <c r="AI1857" i="33"/>
  <c r="AJ1857" i="33"/>
  <c r="AK1857" i="33"/>
  <c r="Y1857" i="33"/>
  <c r="AD1857" i="33"/>
  <c r="Z1857" i="33"/>
  <c r="AE1857" i="33"/>
  <c r="AF1857" i="33"/>
  <c r="A1849" i="33"/>
  <c r="C1849" i="33" s="1"/>
  <c r="AN1849" i="33"/>
  <c r="AO1849" i="33"/>
  <c r="AR1849" i="33"/>
  <c r="AM1849" i="33"/>
  <c r="AP1849" i="33"/>
  <c r="AQ1849" i="33"/>
  <c r="AL1849" i="33"/>
  <c r="AG1849" i="33"/>
  <c r="AH1849" i="33"/>
  <c r="AI1849" i="33"/>
  <c r="AJ1849" i="33"/>
  <c r="AK1849" i="33"/>
  <c r="Y1849" i="33"/>
  <c r="AD1849" i="33"/>
  <c r="Z1849" i="33"/>
  <c r="AE1849" i="33"/>
  <c r="AF1849" i="33"/>
  <c r="A1841" i="33"/>
  <c r="C1841" i="33" s="1"/>
  <c r="AN1841" i="33"/>
  <c r="AO1841" i="33"/>
  <c r="AR1841" i="33"/>
  <c r="AM1841" i="33"/>
  <c r="AP1841" i="33"/>
  <c r="AQ1841" i="33"/>
  <c r="AL1841" i="33"/>
  <c r="AG1841" i="33"/>
  <c r="AH1841" i="33"/>
  <c r="AI1841" i="33"/>
  <c r="AJ1841" i="33"/>
  <c r="AK1841" i="33"/>
  <c r="Y1841" i="33"/>
  <c r="AD1841" i="33"/>
  <c r="Z1841" i="33"/>
  <c r="AE1841" i="33"/>
  <c r="AF1841" i="33"/>
  <c r="A1833" i="33"/>
  <c r="C1833" i="33" s="1"/>
  <c r="AN1833" i="33"/>
  <c r="AO1833" i="33"/>
  <c r="AR1833" i="33"/>
  <c r="AM1833" i="33"/>
  <c r="AP1833" i="33"/>
  <c r="AQ1833" i="33"/>
  <c r="AL1833" i="33"/>
  <c r="AG1833" i="33"/>
  <c r="AH1833" i="33"/>
  <c r="AI1833" i="33"/>
  <c r="AJ1833" i="33"/>
  <c r="AK1833" i="33"/>
  <c r="Y1833" i="33"/>
  <c r="AD1833" i="33"/>
  <c r="Z1833" i="33"/>
  <c r="AE1833" i="33"/>
  <c r="AF1833" i="33"/>
  <c r="A1825" i="33"/>
  <c r="C1825" i="33" s="1"/>
  <c r="AN1825" i="33"/>
  <c r="AO1825" i="33"/>
  <c r="AR1825" i="33"/>
  <c r="AQ1825" i="33"/>
  <c r="AM1825" i="33"/>
  <c r="AP1825" i="33"/>
  <c r="AL1825" i="33"/>
  <c r="AG1825" i="33"/>
  <c r="AH1825" i="33"/>
  <c r="AI1825" i="33"/>
  <c r="AJ1825" i="33"/>
  <c r="AK1825" i="33"/>
  <c r="Y1825" i="33"/>
  <c r="AD1825" i="33"/>
  <c r="Z1825" i="33"/>
  <c r="AE1825" i="33"/>
  <c r="AF1825" i="33"/>
  <c r="A1817" i="33"/>
  <c r="C1817" i="33" s="1"/>
  <c r="AN1817" i="33"/>
  <c r="AO1817" i="33"/>
  <c r="AR1817" i="33"/>
  <c r="AM1817" i="33"/>
  <c r="AP1817" i="33"/>
  <c r="AQ1817" i="33"/>
  <c r="AL1817" i="33"/>
  <c r="AG1817" i="33"/>
  <c r="AH1817" i="33"/>
  <c r="AI1817" i="33"/>
  <c r="AJ1817" i="33"/>
  <c r="AK1817" i="33"/>
  <c r="Y1817" i="33"/>
  <c r="AD1817" i="33"/>
  <c r="Z1817" i="33"/>
  <c r="AE1817" i="33"/>
  <c r="AF1817" i="33"/>
  <c r="A1809" i="33"/>
  <c r="C1809" i="33" s="1"/>
  <c r="AN1809" i="33"/>
  <c r="AO1809" i="33"/>
  <c r="AR1809" i="33"/>
  <c r="AM1809" i="33"/>
  <c r="AP1809" i="33"/>
  <c r="AQ1809" i="33"/>
  <c r="AL1809" i="33"/>
  <c r="AG1809" i="33"/>
  <c r="AH1809" i="33"/>
  <c r="AI1809" i="33"/>
  <c r="AJ1809" i="33"/>
  <c r="AK1809" i="33"/>
  <c r="Y1809" i="33"/>
  <c r="AD1809" i="33"/>
  <c r="Z1809" i="33"/>
  <c r="AE1809" i="33"/>
  <c r="AF1809" i="33"/>
  <c r="A1801" i="33"/>
  <c r="C1801" i="33" s="1"/>
  <c r="AN1801" i="33"/>
  <c r="AO1801" i="33"/>
  <c r="AR1801" i="33"/>
  <c r="AM1801" i="33"/>
  <c r="AP1801" i="33"/>
  <c r="AQ1801" i="33"/>
  <c r="AL1801" i="33"/>
  <c r="AG1801" i="33"/>
  <c r="AH1801" i="33"/>
  <c r="AI1801" i="33"/>
  <c r="AJ1801" i="33"/>
  <c r="AK1801" i="33"/>
  <c r="Y1801" i="33"/>
  <c r="AD1801" i="33"/>
  <c r="Z1801" i="33"/>
  <c r="AE1801" i="33"/>
  <c r="AF1801" i="33"/>
  <c r="A1793" i="33"/>
  <c r="C1793" i="33" s="1"/>
  <c r="AN1793" i="33"/>
  <c r="AO1793" i="33"/>
  <c r="AR1793" i="33"/>
  <c r="AQ1793" i="33"/>
  <c r="AM1793" i="33"/>
  <c r="AL1793" i="33"/>
  <c r="AG1793" i="33"/>
  <c r="AH1793" i="33"/>
  <c r="AI1793" i="33"/>
  <c r="AJ1793" i="33"/>
  <c r="AP1793" i="33"/>
  <c r="AK1793" i="33"/>
  <c r="Y1793" i="33"/>
  <c r="AD1793" i="33"/>
  <c r="Z1793" i="33"/>
  <c r="AE1793" i="33"/>
  <c r="AF1793" i="33"/>
  <c r="A1785" i="33"/>
  <c r="C1785" i="33" s="1"/>
  <c r="AN1785" i="33"/>
  <c r="AO1785" i="33"/>
  <c r="AR1785" i="33"/>
  <c r="AM1785" i="33"/>
  <c r="AP1785" i="33"/>
  <c r="AQ1785" i="33"/>
  <c r="AL1785" i="33"/>
  <c r="AG1785" i="33"/>
  <c r="AH1785" i="33"/>
  <c r="AI1785" i="33"/>
  <c r="AJ1785" i="33"/>
  <c r="AK1785" i="33"/>
  <c r="Y1785" i="33"/>
  <c r="AD1785" i="33"/>
  <c r="Z1785" i="33"/>
  <c r="AE1785" i="33"/>
  <c r="AF1785" i="33"/>
  <c r="A1777" i="33"/>
  <c r="C1777" i="33" s="1"/>
  <c r="AN1777" i="33"/>
  <c r="AO1777" i="33"/>
  <c r="AR1777" i="33"/>
  <c r="AM1777" i="33"/>
  <c r="AP1777" i="33"/>
  <c r="AQ1777" i="33"/>
  <c r="AL1777" i="33"/>
  <c r="AG1777" i="33"/>
  <c r="AH1777" i="33"/>
  <c r="AI1777" i="33"/>
  <c r="AJ1777" i="33"/>
  <c r="AK1777" i="33"/>
  <c r="Y1777" i="33"/>
  <c r="AD1777" i="33"/>
  <c r="Z1777" i="33"/>
  <c r="AE1777" i="33"/>
  <c r="AF1777" i="33"/>
  <c r="A1769" i="33"/>
  <c r="C1769" i="33" s="1"/>
  <c r="AN1769" i="33"/>
  <c r="AO1769" i="33"/>
  <c r="AR1769" i="33"/>
  <c r="AM1769" i="33"/>
  <c r="AP1769" i="33"/>
  <c r="AQ1769" i="33"/>
  <c r="AL1769" i="33"/>
  <c r="AG1769" i="33"/>
  <c r="AH1769" i="33"/>
  <c r="AI1769" i="33"/>
  <c r="AJ1769" i="33"/>
  <c r="AK1769" i="33"/>
  <c r="Y1769" i="33"/>
  <c r="AD1769" i="33"/>
  <c r="Z1769" i="33"/>
  <c r="AE1769" i="33"/>
  <c r="AF1769" i="33"/>
  <c r="A1761" i="33"/>
  <c r="C1761" i="33" s="1"/>
  <c r="AN1761" i="33"/>
  <c r="AO1761" i="33"/>
  <c r="AR1761" i="33"/>
  <c r="AQ1761" i="33"/>
  <c r="AM1761" i="33"/>
  <c r="AL1761" i="33"/>
  <c r="AG1761" i="33"/>
  <c r="AH1761" i="33"/>
  <c r="AI1761" i="33"/>
  <c r="AP1761" i="33"/>
  <c r="AJ1761" i="33"/>
  <c r="AK1761" i="33"/>
  <c r="V1761" i="33"/>
  <c r="AA1761" i="33"/>
  <c r="AB1761" i="33"/>
  <c r="AC1761" i="33"/>
  <c r="Y1761" i="33"/>
  <c r="AD1761" i="33"/>
  <c r="Z1761" i="33"/>
  <c r="AE1761" i="33"/>
  <c r="AF1761" i="33"/>
  <c r="U1761" i="33"/>
  <c r="A1753" i="33"/>
  <c r="C1753" i="33" s="1"/>
  <c r="AM1753" i="33"/>
  <c r="AN1753" i="33"/>
  <c r="AO1753" i="33"/>
  <c r="AR1753" i="33"/>
  <c r="AP1753" i="33"/>
  <c r="AQ1753" i="33"/>
  <c r="AL1753" i="33"/>
  <c r="AG1753" i="33"/>
  <c r="AH1753" i="33"/>
  <c r="AI1753" i="33"/>
  <c r="AJ1753" i="33"/>
  <c r="AK1753" i="33"/>
  <c r="X1753" i="33"/>
  <c r="Y1753" i="33"/>
  <c r="AD1753" i="33"/>
  <c r="Z1753" i="33"/>
  <c r="AE1753" i="33"/>
  <c r="AF1753" i="33"/>
  <c r="A1745" i="33"/>
  <c r="C1745" i="33" s="1"/>
  <c r="AM1745" i="33"/>
  <c r="AN1745" i="33"/>
  <c r="AO1745" i="33"/>
  <c r="AR1745" i="33"/>
  <c r="AP1745" i="33"/>
  <c r="AQ1745" i="33"/>
  <c r="AL1745" i="33"/>
  <c r="AG1745" i="33"/>
  <c r="AH1745" i="33"/>
  <c r="AI1745" i="33"/>
  <c r="AJ1745" i="33"/>
  <c r="AK1745" i="33"/>
  <c r="V1745" i="33"/>
  <c r="AA1745" i="33"/>
  <c r="AB1745" i="33"/>
  <c r="X1745" i="33"/>
  <c r="AC1745" i="33"/>
  <c r="Y1745" i="33"/>
  <c r="AD1745" i="33"/>
  <c r="Z1745" i="33"/>
  <c r="AE1745" i="33"/>
  <c r="AF1745" i="33"/>
  <c r="U1745" i="33"/>
  <c r="A1737" i="33"/>
  <c r="C1737" i="33" s="1"/>
  <c r="AM1737" i="33"/>
  <c r="AN1737" i="33"/>
  <c r="AO1737" i="33"/>
  <c r="AR1737" i="33"/>
  <c r="AP1737" i="33"/>
  <c r="AQ1737" i="33"/>
  <c r="AL1737" i="33"/>
  <c r="AG1737" i="33"/>
  <c r="AH1737" i="33"/>
  <c r="AI1737" i="33"/>
  <c r="AJ1737" i="33"/>
  <c r="AK1737" i="33"/>
  <c r="X1737" i="33"/>
  <c r="Y1737" i="33"/>
  <c r="AD1737" i="33"/>
  <c r="Z1737" i="33"/>
  <c r="AE1737" i="33"/>
  <c r="AF1737" i="33"/>
  <c r="A1729" i="33"/>
  <c r="C1729" i="33" s="1"/>
  <c r="AM1729" i="33"/>
  <c r="AN1729" i="33"/>
  <c r="AO1729" i="33"/>
  <c r="AR1729" i="33"/>
  <c r="AP1729" i="33"/>
  <c r="AQ1729" i="33"/>
  <c r="AL1729" i="33"/>
  <c r="AG1729" i="33"/>
  <c r="AH1729" i="33"/>
  <c r="AI1729" i="33"/>
  <c r="AJ1729" i="33"/>
  <c r="AK1729" i="33"/>
  <c r="V1729" i="33"/>
  <c r="AA1729" i="33"/>
  <c r="AB1729" i="33"/>
  <c r="X1729" i="33"/>
  <c r="AC1729" i="33"/>
  <c r="Y1729" i="33"/>
  <c r="AD1729" i="33"/>
  <c r="Z1729" i="33"/>
  <c r="AE1729" i="33"/>
  <c r="AF1729" i="33"/>
  <c r="U1729" i="33"/>
  <c r="A1721" i="33"/>
  <c r="C1721" i="33" s="1"/>
  <c r="AM1721" i="33"/>
  <c r="AN1721" i="33"/>
  <c r="AO1721" i="33"/>
  <c r="AR1721" i="33"/>
  <c r="AP1721" i="33"/>
  <c r="AQ1721" i="33"/>
  <c r="AL1721" i="33"/>
  <c r="AG1721" i="33"/>
  <c r="AH1721" i="33"/>
  <c r="AI1721" i="33"/>
  <c r="AJ1721" i="33"/>
  <c r="AK1721" i="33"/>
  <c r="V1721" i="33"/>
  <c r="AA1721" i="33"/>
  <c r="AB1721" i="33"/>
  <c r="X1721" i="33"/>
  <c r="AC1721" i="33"/>
  <c r="Y1721" i="33"/>
  <c r="AD1721" i="33"/>
  <c r="Z1721" i="33"/>
  <c r="AE1721" i="33"/>
  <c r="AF1721" i="33"/>
  <c r="U1721" i="33"/>
  <c r="A1713" i="33"/>
  <c r="C1713" i="33" s="1"/>
  <c r="AM1713" i="33"/>
  <c r="AN1713" i="33"/>
  <c r="AO1713" i="33"/>
  <c r="AR1713" i="33"/>
  <c r="AP1713" i="33"/>
  <c r="AQ1713" i="33"/>
  <c r="AL1713" i="33"/>
  <c r="AG1713" i="33"/>
  <c r="AH1713" i="33"/>
  <c r="AI1713" i="33"/>
  <c r="AJ1713" i="33"/>
  <c r="AK1713" i="33"/>
  <c r="X1713" i="33"/>
  <c r="Y1713" i="33"/>
  <c r="AD1713" i="33"/>
  <c r="Z1713" i="33"/>
  <c r="AE1713" i="33"/>
  <c r="AF1713" i="33"/>
  <c r="A1705" i="33"/>
  <c r="C1705" i="33" s="1"/>
  <c r="AM1705" i="33"/>
  <c r="AN1705" i="33"/>
  <c r="AO1705" i="33"/>
  <c r="AR1705" i="33"/>
  <c r="AP1705" i="33"/>
  <c r="AQ1705" i="33"/>
  <c r="AL1705" i="33"/>
  <c r="AG1705" i="33"/>
  <c r="AH1705" i="33"/>
  <c r="AI1705" i="33"/>
  <c r="AJ1705" i="33"/>
  <c r="AK1705" i="33"/>
  <c r="V1705" i="33"/>
  <c r="AA1705" i="33"/>
  <c r="AB1705" i="33"/>
  <c r="X1705" i="33"/>
  <c r="AC1705" i="33"/>
  <c r="Y1705" i="33"/>
  <c r="AD1705" i="33"/>
  <c r="Z1705" i="33"/>
  <c r="AE1705" i="33"/>
  <c r="AF1705" i="33"/>
  <c r="U1705" i="33"/>
  <c r="A1697" i="33"/>
  <c r="C1697" i="33" s="1"/>
  <c r="AM1697" i="33"/>
  <c r="AN1697" i="33"/>
  <c r="AO1697" i="33"/>
  <c r="AR1697" i="33"/>
  <c r="AP1697" i="33"/>
  <c r="AQ1697" i="33"/>
  <c r="AL1697" i="33"/>
  <c r="AG1697" i="33"/>
  <c r="AH1697" i="33"/>
  <c r="AI1697" i="33"/>
  <c r="AJ1697" i="33"/>
  <c r="AK1697" i="33"/>
  <c r="X1697" i="33"/>
  <c r="Y1697" i="33"/>
  <c r="AD1697" i="33"/>
  <c r="Z1697" i="33"/>
  <c r="AE1697" i="33"/>
  <c r="AF1697" i="33"/>
  <c r="A1689" i="33"/>
  <c r="C1689" i="33" s="1"/>
  <c r="AM1689" i="33"/>
  <c r="AN1689" i="33"/>
  <c r="AO1689" i="33"/>
  <c r="AR1689" i="33"/>
  <c r="AP1689" i="33"/>
  <c r="AQ1689" i="33"/>
  <c r="AL1689" i="33"/>
  <c r="AG1689" i="33"/>
  <c r="AH1689" i="33"/>
  <c r="AI1689" i="33"/>
  <c r="AJ1689" i="33"/>
  <c r="AK1689" i="33"/>
  <c r="V1689" i="33"/>
  <c r="AA1689" i="33"/>
  <c r="AB1689" i="33"/>
  <c r="X1689" i="33"/>
  <c r="AC1689" i="33"/>
  <c r="Y1689" i="33"/>
  <c r="AD1689" i="33"/>
  <c r="Z1689" i="33"/>
  <c r="AE1689" i="33"/>
  <c r="AF1689" i="33"/>
  <c r="U1689" i="33"/>
  <c r="A1681" i="33"/>
  <c r="C1681" i="33" s="1"/>
  <c r="AM1681" i="33"/>
  <c r="AN1681" i="33"/>
  <c r="AO1681" i="33"/>
  <c r="AR1681" i="33"/>
  <c r="AP1681" i="33"/>
  <c r="AQ1681" i="33"/>
  <c r="AL1681" i="33"/>
  <c r="AG1681" i="33"/>
  <c r="AH1681" i="33"/>
  <c r="AI1681" i="33"/>
  <c r="AJ1681" i="33"/>
  <c r="AK1681" i="33"/>
  <c r="V1681" i="33"/>
  <c r="AA1681" i="33"/>
  <c r="AB1681" i="33"/>
  <c r="X1681" i="33"/>
  <c r="AC1681" i="33"/>
  <c r="Y1681" i="33"/>
  <c r="AD1681" i="33"/>
  <c r="Z1681" i="33"/>
  <c r="AE1681" i="33"/>
  <c r="AF1681" i="33"/>
  <c r="U1681" i="33"/>
  <c r="A1673" i="33"/>
  <c r="C1673" i="33" s="1"/>
  <c r="AM1673" i="33"/>
  <c r="AN1673" i="33"/>
  <c r="AO1673" i="33"/>
  <c r="AR1673" i="33"/>
  <c r="AP1673" i="33"/>
  <c r="AQ1673" i="33"/>
  <c r="AL1673" i="33"/>
  <c r="AG1673" i="33"/>
  <c r="AH1673" i="33"/>
  <c r="AI1673" i="33"/>
  <c r="AJ1673" i="33"/>
  <c r="AK1673" i="33"/>
  <c r="V1673" i="33"/>
  <c r="AA1673" i="33"/>
  <c r="AB1673" i="33"/>
  <c r="X1673" i="33"/>
  <c r="AC1673" i="33"/>
  <c r="Y1673" i="33"/>
  <c r="AD1673" i="33"/>
  <c r="Z1673" i="33"/>
  <c r="AE1673" i="33"/>
  <c r="AF1673" i="33"/>
  <c r="U1673" i="33"/>
  <c r="A1665" i="33"/>
  <c r="C1665" i="33" s="1"/>
  <c r="AM1665" i="33"/>
  <c r="AN1665" i="33"/>
  <c r="AO1665" i="33"/>
  <c r="AR1665" i="33"/>
  <c r="AP1665" i="33"/>
  <c r="AQ1665" i="33"/>
  <c r="AL1665" i="33"/>
  <c r="AG1665" i="33"/>
  <c r="AH1665" i="33"/>
  <c r="AI1665" i="33"/>
  <c r="AJ1665" i="33"/>
  <c r="AK1665" i="33"/>
  <c r="V1665" i="33"/>
  <c r="AA1665" i="33"/>
  <c r="AB1665" i="33"/>
  <c r="X1665" i="33"/>
  <c r="AC1665" i="33"/>
  <c r="Y1665" i="33"/>
  <c r="AD1665" i="33"/>
  <c r="Z1665" i="33"/>
  <c r="AE1665" i="33"/>
  <c r="AF1665" i="33"/>
  <c r="U1665" i="33"/>
  <c r="A1657" i="33"/>
  <c r="C1657" i="33" s="1"/>
  <c r="AM1657" i="33"/>
  <c r="AN1657" i="33"/>
  <c r="AO1657" i="33"/>
  <c r="AR1657" i="33"/>
  <c r="AP1657" i="33"/>
  <c r="AQ1657" i="33"/>
  <c r="AL1657" i="33"/>
  <c r="AG1657" i="33"/>
  <c r="AH1657" i="33"/>
  <c r="AI1657" i="33"/>
  <c r="AJ1657" i="33"/>
  <c r="AK1657" i="33"/>
  <c r="V1657" i="33"/>
  <c r="AA1657" i="33"/>
  <c r="AB1657" i="33"/>
  <c r="X1657" i="33"/>
  <c r="AC1657" i="33"/>
  <c r="Y1657" i="33"/>
  <c r="AD1657" i="33"/>
  <c r="Z1657" i="33"/>
  <c r="AE1657" i="33"/>
  <c r="AF1657" i="33"/>
  <c r="U1657" i="33"/>
  <c r="A1649" i="33"/>
  <c r="C1649" i="33" s="1"/>
  <c r="AM1649" i="33"/>
  <c r="AN1649" i="33"/>
  <c r="AO1649" i="33"/>
  <c r="AR1649" i="33"/>
  <c r="AP1649" i="33"/>
  <c r="AQ1649" i="33"/>
  <c r="AL1649" i="33"/>
  <c r="AG1649" i="33"/>
  <c r="AH1649" i="33"/>
  <c r="AI1649" i="33"/>
  <c r="AJ1649" i="33"/>
  <c r="AK1649" i="33"/>
  <c r="V1649" i="33"/>
  <c r="AA1649" i="33"/>
  <c r="AB1649" i="33"/>
  <c r="X1649" i="33"/>
  <c r="AC1649" i="33"/>
  <c r="Y1649" i="33"/>
  <c r="AD1649" i="33"/>
  <c r="Z1649" i="33"/>
  <c r="AE1649" i="33"/>
  <c r="AF1649" i="33"/>
  <c r="U1649" i="33"/>
  <c r="A1641" i="33"/>
  <c r="C1641" i="33" s="1"/>
  <c r="AM1641" i="33"/>
  <c r="AN1641" i="33"/>
  <c r="AO1641" i="33"/>
  <c r="AR1641" i="33"/>
  <c r="AP1641" i="33"/>
  <c r="AQ1641" i="33"/>
  <c r="AL1641" i="33"/>
  <c r="AG1641" i="33"/>
  <c r="AH1641" i="33"/>
  <c r="AI1641" i="33"/>
  <c r="AJ1641" i="33"/>
  <c r="AK1641" i="33"/>
  <c r="V1641" i="33"/>
  <c r="AA1641" i="33"/>
  <c r="AB1641" i="33"/>
  <c r="X1641" i="33"/>
  <c r="AC1641" i="33"/>
  <c r="Y1641" i="33"/>
  <c r="AD1641" i="33"/>
  <c r="Z1641" i="33"/>
  <c r="AE1641" i="33"/>
  <c r="AF1641" i="33"/>
  <c r="U1641" i="33"/>
  <c r="A1633" i="33"/>
  <c r="C1633" i="33" s="1"/>
  <c r="AM1633" i="33"/>
  <c r="AN1633" i="33"/>
  <c r="AO1633" i="33"/>
  <c r="AR1633" i="33"/>
  <c r="AP1633" i="33"/>
  <c r="AQ1633" i="33"/>
  <c r="AL1633" i="33"/>
  <c r="AG1633" i="33"/>
  <c r="AH1633" i="33"/>
  <c r="AI1633" i="33"/>
  <c r="AJ1633" i="33"/>
  <c r="AK1633" i="33"/>
  <c r="V1633" i="33"/>
  <c r="AA1633" i="33"/>
  <c r="AB1633" i="33"/>
  <c r="X1633" i="33"/>
  <c r="AC1633" i="33"/>
  <c r="Y1633" i="33"/>
  <c r="AD1633" i="33"/>
  <c r="Z1633" i="33"/>
  <c r="AE1633" i="33"/>
  <c r="AF1633" i="33"/>
  <c r="U1633" i="33"/>
  <c r="A1625" i="33"/>
  <c r="C1625" i="33" s="1"/>
  <c r="AM1625" i="33"/>
  <c r="AN1625" i="33"/>
  <c r="AO1625" i="33"/>
  <c r="AR1625" i="33"/>
  <c r="AP1625" i="33"/>
  <c r="AQ1625" i="33"/>
  <c r="AL1625" i="33"/>
  <c r="AG1625" i="33"/>
  <c r="AH1625" i="33"/>
  <c r="AI1625" i="33"/>
  <c r="AJ1625" i="33"/>
  <c r="AK1625" i="33"/>
  <c r="V1625" i="33"/>
  <c r="AA1625" i="33"/>
  <c r="AB1625" i="33"/>
  <c r="X1625" i="33"/>
  <c r="AC1625" i="33"/>
  <c r="Y1625" i="33"/>
  <c r="AD1625" i="33"/>
  <c r="Z1625" i="33"/>
  <c r="AE1625" i="33"/>
  <c r="AF1625" i="33"/>
  <c r="U1625" i="33"/>
  <c r="A1617" i="33"/>
  <c r="C1617" i="33" s="1"/>
  <c r="AM1617" i="33"/>
  <c r="AN1617" i="33"/>
  <c r="AO1617" i="33"/>
  <c r="AR1617" i="33"/>
  <c r="AP1617" i="33"/>
  <c r="AQ1617" i="33"/>
  <c r="AL1617" i="33"/>
  <c r="AG1617" i="33"/>
  <c r="AH1617" i="33"/>
  <c r="AI1617" i="33"/>
  <c r="AJ1617" i="33"/>
  <c r="AK1617" i="33"/>
  <c r="V1617" i="33"/>
  <c r="AA1617" i="33"/>
  <c r="AB1617" i="33"/>
  <c r="X1617" i="33"/>
  <c r="AC1617" i="33"/>
  <c r="Y1617" i="33"/>
  <c r="AD1617" i="33"/>
  <c r="Z1617" i="33"/>
  <c r="AE1617" i="33"/>
  <c r="AF1617" i="33"/>
  <c r="U1617" i="33"/>
  <c r="A1609" i="33"/>
  <c r="C1609" i="33" s="1"/>
  <c r="AM1609" i="33"/>
  <c r="AN1609" i="33"/>
  <c r="AO1609" i="33"/>
  <c r="AR1609" i="33"/>
  <c r="AP1609" i="33"/>
  <c r="AQ1609" i="33"/>
  <c r="AL1609" i="33"/>
  <c r="AG1609" i="33"/>
  <c r="AH1609" i="33"/>
  <c r="AI1609" i="33"/>
  <c r="AJ1609" i="33"/>
  <c r="AK1609" i="33"/>
  <c r="V1609" i="33"/>
  <c r="AA1609" i="33"/>
  <c r="AB1609" i="33"/>
  <c r="X1609" i="33"/>
  <c r="AC1609" i="33"/>
  <c r="Y1609" i="33"/>
  <c r="AD1609" i="33"/>
  <c r="Z1609" i="33"/>
  <c r="AE1609" i="33"/>
  <c r="AF1609" i="33"/>
  <c r="U1609" i="33"/>
  <c r="A1601" i="33"/>
  <c r="C1601" i="33" s="1"/>
  <c r="AM1601" i="33"/>
  <c r="AN1601" i="33"/>
  <c r="AO1601" i="33"/>
  <c r="AR1601" i="33"/>
  <c r="AP1601" i="33"/>
  <c r="AQ1601" i="33"/>
  <c r="AL1601" i="33"/>
  <c r="AG1601" i="33"/>
  <c r="AH1601" i="33"/>
  <c r="AI1601" i="33"/>
  <c r="AJ1601" i="33"/>
  <c r="AK1601" i="33"/>
  <c r="V1601" i="33"/>
  <c r="AA1601" i="33"/>
  <c r="AB1601" i="33"/>
  <c r="X1601" i="33"/>
  <c r="AC1601" i="33"/>
  <c r="Y1601" i="33"/>
  <c r="AD1601" i="33"/>
  <c r="Z1601" i="33"/>
  <c r="AE1601" i="33"/>
  <c r="AF1601" i="33"/>
  <c r="U1601" i="33"/>
  <c r="A1593" i="33"/>
  <c r="C1593" i="33" s="1"/>
  <c r="AM1593" i="33"/>
  <c r="AN1593" i="33"/>
  <c r="AO1593" i="33"/>
  <c r="AR1593" i="33"/>
  <c r="AP1593" i="33"/>
  <c r="AQ1593" i="33"/>
  <c r="AL1593" i="33"/>
  <c r="AG1593" i="33"/>
  <c r="AH1593" i="33"/>
  <c r="AI1593" i="33"/>
  <c r="AJ1593" i="33"/>
  <c r="AK1593" i="33"/>
  <c r="X1593" i="33"/>
  <c r="Y1593" i="33"/>
  <c r="AD1593" i="33"/>
  <c r="Z1593" i="33"/>
  <c r="AE1593" i="33"/>
  <c r="AF1593" i="33"/>
  <c r="A1585" i="33"/>
  <c r="C1585" i="33" s="1"/>
  <c r="AM1585" i="33"/>
  <c r="AN1585" i="33"/>
  <c r="AO1585" i="33"/>
  <c r="AR1585" i="33"/>
  <c r="AP1585" i="33"/>
  <c r="AQ1585" i="33"/>
  <c r="AL1585" i="33"/>
  <c r="AG1585" i="33"/>
  <c r="AH1585" i="33"/>
  <c r="AI1585" i="33"/>
  <c r="AJ1585" i="33"/>
  <c r="AK1585" i="33"/>
  <c r="X1585" i="33"/>
  <c r="Y1585" i="33"/>
  <c r="AD1585" i="33"/>
  <c r="Z1585" i="33"/>
  <c r="AE1585" i="33"/>
  <c r="AF1585" i="33"/>
  <c r="A1577" i="33"/>
  <c r="C1577" i="33" s="1"/>
  <c r="AM1577" i="33"/>
  <c r="AN1577" i="33"/>
  <c r="AO1577" i="33"/>
  <c r="AR1577" i="33"/>
  <c r="AP1577" i="33"/>
  <c r="AQ1577" i="33"/>
  <c r="AL1577" i="33"/>
  <c r="AG1577" i="33"/>
  <c r="AH1577" i="33"/>
  <c r="AI1577" i="33"/>
  <c r="AJ1577" i="33"/>
  <c r="AK1577" i="33"/>
  <c r="V1577" i="33"/>
  <c r="AA1577" i="33"/>
  <c r="AB1577" i="33"/>
  <c r="X1577" i="33"/>
  <c r="AC1577" i="33"/>
  <c r="Y1577" i="33"/>
  <c r="AD1577" i="33"/>
  <c r="Z1577" i="33"/>
  <c r="AE1577" i="33"/>
  <c r="AF1577" i="33"/>
  <c r="U1577" i="33"/>
  <c r="A1569" i="33"/>
  <c r="C1569" i="33" s="1"/>
  <c r="AM1569" i="33"/>
  <c r="AN1569" i="33"/>
  <c r="AO1569" i="33"/>
  <c r="AR1569" i="33"/>
  <c r="AP1569" i="33"/>
  <c r="AQ1569" i="33"/>
  <c r="AL1569" i="33"/>
  <c r="AG1569" i="33"/>
  <c r="AH1569" i="33"/>
  <c r="AI1569" i="33"/>
  <c r="AJ1569" i="33"/>
  <c r="AK1569" i="33"/>
  <c r="X1569" i="33"/>
  <c r="Y1569" i="33"/>
  <c r="AD1569" i="33"/>
  <c r="Z1569" i="33"/>
  <c r="AE1569" i="33"/>
  <c r="AF1569" i="33"/>
  <c r="A1561" i="33"/>
  <c r="C1561" i="33" s="1"/>
  <c r="AM1561" i="33"/>
  <c r="AN1561" i="33"/>
  <c r="AO1561" i="33"/>
  <c r="AR1561" i="33"/>
  <c r="AP1561" i="33"/>
  <c r="AQ1561" i="33"/>
  <c r="AL1561" i="33"/>
  <c r="AG1561" i="33"/>
  <c r="AH1561" i="33"/>
  <c r="AI1561" i="33"/>
  <c r="AJ1561" i="33"/>
  <c r="AK1561" i="33"/>
  <c r="X1561" i="33"/>
  <c r="Y1561" i="33"/>
  <c r="AD1561" i="33"/>
  <c r="Z1561" i="33"/>
  <c r="AE1561" i="33"/>
  <c r="AF1561" i="33"/>
  <c r="A1553" i="33"/>
  <c r="C1553" i="33" s="1"/>
  <c r="AM1553" i="33"/>
  <c r="AN1553" i="33"/>
  <c r="AO1553" i="33"/>
  <c r="AQ1553" i="33"/>
  <c r="AR1553" i="33"/>
  <c r="AL1553" i="33"/>
  <c r="AG1553" i="33"/>
  <c r="AH1553" i="33"/>
  <c r="AI1553" i="33"/>
  <c r="AJ1553" i="33"/>
  <c r="AP1553" i="33"/>
  <c r="AK1553" i="33"/>
  <c r="X1553" i="33"/>
  <c r="Y1553" i="33"/>
  <c r="AD1553" i="33"/>
  <c r="Z1553" i="33"/>
  <c r="AE1553" i="33"/>
  <c r="AF1553" i="33"/>
  <c r="A1545" i="33"/>
  <c r="C1545" i="33" s="1"/>
  <c r="AM1545" i="33"/>
  <c r="AN1545" i="33"/>
  <c r="AO1545" i="33"/>
  <c r="AQ1545" i="33"/>
  <c r="AR1545" i="33"/>
  <c r="AP1545" i="33"/>
  <c r="AL1545" i="33"/>
  <c r="AG1545" i="33"/>
  <c r="AH1545" i="33"/>
  <c r="AI1545" i="33"/>
  <c r="AJ1545" i="33"/>
  <c r="AK1545" i="33"/>
  <c r="X1545" i="33"/>
  <c r="Y1545" i="33"/>
  <c r="AD1545" i="33"/>
  <c r="Z1545" i="33"/>
  <c r="AE1545" i="33"/>
  <c r="AF1545" i="33"/>
  <c r="A1537" i="33"/>
  <c r="C1537" i="33" s="1"/>
  <c r="AM1537" i="33"/>
  <c r="AN1537" i="33"/>
  <c r="AO1537" i="33"/>
  <c r="AQ1537" i="33"/>
  <c r="AR1537" i="33"/>
  <c r="AP1537" i="33"/>
  <c r="AL1537" i="33"/>
  <c r="AG1537" i="33"/>
  <c r="AH1537" i="33"/>
  <c r="AI1537" i="33"/>
  <c r="AJ1537" i="33"/>
  <c r="AK1537" i="33"/>
  <c r="X1537" i="33"/>
  <c r="Y1537" i="33"/>
  <c r="AD1537" i="33"/>
  <c r="Z1537" i="33"/>
  <c r="AE1537" i="33"/>
  <c r="AF1537" i="33"/>
  <c r="A1529" i="33"/>
  <c r="C1529" i="33" s="1"/>
  <c r="AM1529" i="33"/>
  <c r="AN1529" i="33"/>
  <c r="AO1529" i="33"/>
  <c r="AQ1529" i="33"/>
  <c r="AR1529" i="33"/>
  <c r="AP1529" i="33"/>
  <c r="AL1529" i="33"/>
  <c r="AG1529" i="33"/>
  <c r="AH1529" i="33"/>
  <c r="AI1529" i="33"/>
  <c r="AJ1529" i="33"/>
  <c r="AK1529" i="33"/>
  <c r="X1529" i="33"/>
  <c r="Y1529" i="33"/>
  <c r="AD1529" i="33"/>
  <c r="Z1529" i="33"/>
  <c r="AE1529" i="33"/>
  <c r="AF1529" i="33"/>
  <c r="A1521" i="33"/>
  <c r="C1521" i="33" s="1"/>
  <c r="AM1521" i="33"/>
  <c r="AN1521" i="33"/>
  <c r="AO1521" i="33"/>
  <c r="AQ1521" i="33"/>
  <c r="AR1521" i="33"/>
  <c r="AL1521" i="33"/>
  <c r="AG1521" i="33"/>
  <c r="AP1521" i="33"/>
  <c r="AH1521" i="33"/>
  <c r="AI1521" i="33"/>
  <c r="AK1521" i="33"/>
  <c r="X1521" i="33"/>
  <c r="Y1521" i="33"/>
  <c r="AD1521" i="33"/>
  <c r="Z1521" i="33"/>
  <c r="AE1521" i="33"/>
  <c r="AF1521" i="33"/>
  <c r="A1513" i="33"/>
  <c r="C1513" i="33" s="1"/>
  <c r="AM1513" i="33"/>
  <c r="AN1513" i="33"/>
  <c r="AO1513" i="33"/>
  <c r="AQ1513" i="33"/>
  <c r="AR1513" i="33"/>
  <c r="AP1513" i="33"/>
  <c r="AG1513" i="33"/>
  <c r="AH1513" i="33"/>
  <c r="AI1513" i="33"/>
  <c r="AK1513" i="33"/>
  <c r="X1513" i="33"/>
  <c r="Y1513" i="33"/>
  <c r="AD1513" i="33"/>
  <c r="Z1513" i="33"/>
  <c r="AE1513" i="33"/>
  <c r="AF1513" i="33"/>
  <c r="A1505" i="33"/>
  <c r="C1505" i="33" s="1"/>
  <c r="AM1505" i="33"/>
  <c r="AN1505" i="33"/>
  <c r="AO1505" i="33"/>
  <c r="AQ1505" i="33"/>
  <c r="AR1505" i="33"/>
  <c r="AP1505" i="33"/>
  <c r="AL1505" i="33"/>
  <c r="AG1505" i="33"/>
  <c r="AH1505" i="33"/>
  <c r="AI1505" i="33"/>
  <c r="AK1505" i="33"/>
  <c r="X1505" i="33"/>
  <c r="Y1505" i="33"/>
  <c r="AD1505" i="33"/>
  <c r="Z1505" i="33"/>
  <c r="AE1505" i="33"/>
  <c r="AF1505" i="33"/>
  <c r="A1497" i="33"/>
  <c r="C1497" i="33" s="1"/>
  <c r="AM1497" i="33"/>
  <c r="AN1497" i="33"/>
  <c r="AO1497" i="33"/>
  <c r="AQ1497" i="33"/>
  <c r="AR1497" i="33"/>
  <c r="AP1497" i="33"/>
  <c r="AL1497" i="33"/>
  <c r="AG1497" i="33"/>
  <c r="AH1497" i="33"/>
  <c r="AI1497" i="33"/>
  <c r="AK1497" i="33"/>
  <c r="X1497" i="33"/>
  <c r="Y1497" i="33"/>
  <c r="AD1497" i="33"/>
  <c r="Z1497" i="33"/>
  <c r="AE1497" i="33"/>
  <c r="AF1497" i="33"/>
  <c r="A1489" i="33"/>
  <c r="C1489" i="33" s="1"/>
  <c r="AM1489" i="33"/>
  <c r="AN1489" i="33"/>
  <c r="AO1489" i="33"/>
  <c r="AQ1489" i="33"/>
  <c r="AR1489" i="33"/>
  <c r="AP1489" i="33"/>
  <c r="AG1489" i="33"/>
  <c r="AH1489" i="33"/>
  <c r="AI1489" i="33"/>
  <c r="AK1489" i="33"/>
  <c r="X1489" i="33"/>
  <c r="Y1489" i="33"/>
  <c r="AD1489" i="33"/>
  <c r="Z1489" i="33"/>
  <c r="AE1489" i="33"/>
  <c r="AF1489" i="33"/>
  <c r="A1481" i="33"/>
  <c r="C1481" i="33" s="1"/>
  <c r="AM1481" i="33"/>
  <c r="AN1481" i="33"/>
  <c r="AO1481" i="33"/>
  <c r="AQ1481" i="33"/>
  <c r="AR1481" i="33"/>
  <c r="AP1481" i="33"/>
  <c r="AL1481" i="33"/>
  <c r="AG1481" i="33"/>
  <c r="AH1481" i="33"/>
  <c r="AI1481" i="33"/>
  <c r="AK1481" i="33"/>
  <c r="V1481" i="33"/>
  <c r="AA1481" i="33"/>
  <c r="AB1481" i="33"/>
  <c r="X1481" i="33"/>
  <c r="AC1481" i="33"/>
  <c r="Y1481" i="33"/>
  <c r="AD1481" i="33"/>
  <c r="Z1481" i="33"/>
  <c r="AE1481" i="33"/>
  <c r="AF1481" i="33"/>
  <c r="U1481" i="33"/>
  <c r="A1473" i="33"/>
  <c r="C1473" i="33" s="1"/>
  <c r="AM1473" i="33"/>
  <c r="AN1473" i="33"/>
  <c r="AO1473" i="33"/>
  <c r="AQ1473" i="33"/>
  <c r="AR1473" i="33"/>
  <c r="AP1473" i="33"/>
  <c r="AL1473" i="33"/>
  <c r="AG1473" i="33"/>
  <c r="AH1473" i="33"/>
  <c r="AI1473" i="33"/>
  <c r="AJ1473" i="33"/>
  <c r="AK1473" i="33"/>
  <c r="V1473" i="33"/>
  <c r="AA1473" i="33"/>
  <c r="AB1473" i="33"/>
  <c r="X1473" i="33"/>
  <c r="AC1473" i="33"/>
  <c r="Y1473" i="33"/>
  <c r="AD1473" i="33"/>
  <c r="Z1473" i="33"/>
  <c r="AE1473" i="33"/>
  <c r="AF1473" i="33"/>
  <c r="U1473" i="33"/>
  <c r="A1465" i="33"/>
  <c r="C1465" i="33" s="1"/>
  <c r="AM1465" i="33"/>
  <c r="AN1465" i="33"/>
  <c r="AO1465" i="33"/>
  <c r="AQ1465" i="33"/>
  <c r="AR1465" i="33"/>
  <c r="AP1465" i="33"/>
  <c r="AL1465" i="33"/>
  <c r="AH1465" i="33"/>
  <c r="AJ1465" i="33"/>
  <c r="AK1465" i="33"/>
  <c r="V1465" i="33"/>
  <c r="AA1465" i="33"/>
  <c r="AB1465" i="33"/>
  <c r="AC1465" i="33"/>
  <c r="Y1465" i="33"/>
  <c r="AD1465" i="33"/>
  <c r="Z1465" i="33"/>
  <c r="AE1465" i="33"/>
  <c r="AF1465" i="33"/>
  <c r="U1465" i="33"/>
  <c r="A1457" i="33"/>
  <c r="C1457" i="33" s="1"/>
  <c r="AM1457" i="33"/>
  <c r="AN1457" i="33"/>
  <c r="AO1457" i="33"/>
  <c r="AQ1457" i="33"/>
  <c r="AR1457" i="33"/>
  <c r="AL1457" i="33"/>
  <c r="AP1457" i="33"/>
  <c r="AJ1457" i="33"/>
  <c r="AK1457" i="33"/>
  <c r="V1457" i="33"/>
  <c r="AA1457" i="33"/>
  <c r="AB1457" i="33"/>
  <c r="X1457" i="33"/>
  <c r="AC1457" i="33"/>
  <c r="Y1457" i="33"/>
  <c r="AD1457" i="33"/>
  <c r="Z1457" i="33"/>
  <c r="AE1457" i="33"/>
  <c r="AF1457" i="33"/>
  <c r="U1457" i="33"/>
  <c r="A1449" i="33"/>
  <c r="C1449" i="33" s="1"/>
  <c r="AM1449" i="33"/>
  <c r="AN1449" i="33"/>
  <c r="AO1449" i="33"/>
  <c r="AQ1449" i="33"/>
  <c r="AR1449" i="33"/>
  <c r="AP1449" i="33"/>
  <c r="AL1449" i="33"/>
  <c r="AG1449" i="33"/>
  <c r="AH1449" i="33"/>
  <c r="AI1449" i="33"/>
  <c r="AJ1449" i="33"/>
  <c r="AK1449" i="33"/>
  <c r="V1449" i="33"/>
  <c r="AA1449" i="33"/>
  <c r="AB1449" i="33"/>
  <c r="X1449" i="33"/>
  <c r="AC1449" i="33"/>
  <c r="Y1449" i="33"/>
  <c r="AD1449" i="33"/>
  <c r="Z1449" i="33"/>
  <c r="AE1449" i="33"/>
  <c r="AF1449" i="33"/>
  <c r="U1449" i="33"/>
  <c r="A1441" i="33"/>
  <c r="C1441" i="33" s="1"/>
  <c r="AM1441" i="33"/>
  <c r="AN1441" i="33"/>
  <c r="AO1441" i="33"/>
  <c r="AQ1441" i="33"/>
  <c r="AR1441" i="33"/>
  <c r="AP1441" i="33"/>
  <c r="AL1441" i="33"/>
  <c r="AG1441" i="33"/>
  <c r="AH1441" i="33"/>
  <c r="AI1441" i="33"/>
  <c r="AJ1441" i="33"/>
  <c r="AK1441" i="33"/>
  <c r="Y1441" i="33"/>
  <c r="AD1441" i="33"/>
  <c r="Z1441" i="33"/>
  <c r="AE1441" i="33"/>
  <c r="AF1441" i="33"/>
  <c r="A1433" i="33"/>
  <c r="C1433" i="33" s="1"/>
  <c r="AM1433" i="33"/>
  <c r="AN1433" i="33"/>
  <c r="AO1433" i="33"/>
  <c r="AQ1433" i="33"/>
  <c r="AR1433" i="33"/>
  <c r="AP1433" i="33"/>
  <c r="AL1433" i="33"/>
  <c r="AG1433" i="33"/>
  <c r="AH1433" i="33"/>
  <c r="AI1433" i="33"/>
  <c r="AJ1433" i="33"/>
  <c r="AK1433" i="33"/>
  <c r="Y1433" i="33"/>
  <c r="AD1433" i="33"/>
  <c r="Z1433" i="33"/>
  <c r="AE1433" i="33"/>
  <c r="AF1433" i="33"/>
  <c r="A1425" i="33"/>
  <c r="C1425" i="33" s="1"/>
  <c r="AM1425" i="33"/>
  <c r="AN1425" i="33"/>
  <c r="AO1425" i="33"/>
  <c r="AQ1425" i="33"/>
  <c r="AR1425" i="33"/>
  <c r="AL1425" i="33"/>
  <c r="AP1425" i="33"/>
  <c r="AG1425" i="33"/>
  <c r="AH1425" i="33"/>
  <c r="AI1425" i="33"/>
  <c r="AJ1425" i="33"/>
  <c r="AK1425" i="33"/>
  <c r="V1425" i="33"/>
  <c r="AA1425" i="33"/>
  <c r="W1425" i="33"/>
  <c r="AB1425" i="33"/>
  <c r="AC1425" i="33"/>
  <c r="Y1425" i="33"/>
  <c r="AD1425" i="33"/>
  <c r="Z1425" i="33"/>
  <c r="AE1425" i="33"/>
  <c r="AF1425" i="33"/>
  <c r="U1425" i="33"/>
  <c r="A1417" i="33"/>
  <c r="C1417" i="33" s="1"/>
  <c r="AM1417" i="33"/>
  <c r="AN1417" i="33"/>
  <c r="AO1417" i="33"/>
  <c r="AQ1417" i="33"/>
  <c r="AR1417" i="33"/>
  <c r="AP1417" i="33"/>
  <c r="AL1417" i="33"/>
  <c r="AG1417" i="33"/>
  <c r="AH1417" i="33"/>
  <c r="AI1417" i="33"/>
  <c r="AJ1417" i="33"/>
  <c r="AK1417" i="33"/>
  <c r="AD1417" i="33"/>
  <c r="Z1417" i="33"/>
  <c r="AE1417" i="33"/>
  <c r="AF1417" i="33"/>
  <c r="A1409" i="33"/>
  <c r="C1409" i="33" s="1"/>
  <c r="AM1409" i="33"/>
  <c r="AN1409" i="33"/>
  <c r="AO1409" i="33"/>
  <c r="AQ1409" i="33"/>
  <c r="AR1409" i="33"/>
  <c r="AP1409" i="33"/>
  <c r="AL1409" i="33"/>
  <c r="AG1409" i="33"/>
  <c r="AH1409" i="33"/>
  <c r="AI1409" i="33"/>
  <c r="AJ1409" i="33"/>
  <c r="AK1409" i="33"/>
  <c r="Y1409" i="33"/>
  <c r="AD1409" i="33"/>
  <c r="Z1409" i="33"/>
  <c r="AE1409" i="33"/>
  <c r="AF1409" i="33"/>
  <c r="A1401" i="33"/>
  <c r="C1401" i="33" s="1"/>
  <c r="AM1401" i="33"/>
  <c r="AN1401" i="33"/>
  <c r="AO1401" i="33"/>
  <c r="AQ1401" i="33"/>
  <c r="AR1401" i="33"/>
  <c r="AP1401" i="33"/>
  <c r="AL1401" i="33"/>
  <c r="AG1401" i="33"/>
  <c r="AH1401" i="33"/>
  <c r="AI1401" i="33"/>
  <c r="AJ1401" i="33"/>
  <c r="AK1401" i="33"/>
  <c r="Y1401" i="33"/>
  <c r="AD1401" i="33"/>
  <c r="AE1401" i="33"/>
  <c r="AF1401" i="33"/>
  <c r="A1393" i="33"/>
  <c r="C1393" i="33" s="1"/>
  <c r="AM1393" i="33"/>
  <c r="AN1393" i="33"/>
  <c r="AO1393" i="33"/>
  <c r="AQ1393" i="33"/>
  <c r="AR1393" i="33"/>
  <c r="AP1393" i="33"/>
  <c r="AL1393" i="33"/>
  <c r="AG1393" i="33"/>
  <c r="AH1393" i="33"/>
  <c r="AI1393" i="33"/>
  <c r="AJ1393" i="33"/>
  <c r="AK1393" i="33"/>
  <c r="Y1393" i="33"/>
  <c r="AD1393" i="33"/>
  <c r="Z1393" i="33"/>
  <c r="AE1393" i="33"/>
  <c r="AF1393" i="33"/>
  <c r="A1385" i="33"/>
  <c r="C1385" i="33" s="1"/>
  <c r="AM1385" i="33"/>
  <c r="AN1385" i="33"/>
  <c r="AO1385" i="33"/>
  <c r="AQ1385" i="33"/>
  <c r="AR1385" i="33"/>
  <c r="AP1385" i="33"/>
  <c r="AL1385" i="33"/>
  <c r="AG1385" i="33"/>
  <c r="AH1385" i="33"/>
  <c r="AI1385" i="33"/>
  <c r="AJ1385" i="33"/>
  <c r="AK1385" i="33"/>
  <c r="Y1385" i="33"/>
  <c r="AD1385" i="33"/>
  <c r="Z1385" i="33"/>
  <c r="AE1385" i="33"/>
  <c r="AF1385" i="33"/>
  <c r="A1377" i="33"/>
  <c r="C1377" i="33" s="1"/>
  <c r="AM1377" i="33"/>
  <c r="AN1377" i="33"/>
  <c r="AO1377" i="33"/>
  <c r="AQ1377" i="33"/>
  <c r="AR1377" i="33"/>
  <c r="AP1377" i="33"/>
  <c r="AL1377" i="33"/>
  <c r="AG1377" i="33"/>
  <c r="AH1377" i="33"/>
  <c r="AI1377" i="33"/>
  <c r="AJ1377" i="33"/>
  <c r="AK1377" i="33"/>
  <c r="Y1377" i="33"/>
  <c r="AD1377" i="33"/>
  <c r="Z1377" i="33"/>
  <c r="AE1377" i="33"/>
  <c r="AF1377" i="33"/>
  <c r="A1369" i="33"/>
  <c r="C1369" i="33" s="1"/>
  <c r="AM1369" i="33"/>
  <c r="AN1369" i="33"/>
  <c r="AO1369" i="33"/>
  <c r="AQ1369" i="33"/>
  <c r="AR1369" i="33"/>
  <c r="AP1369" i="33"/>
  <c r="AL1369" i="33"/>
  <c r="AG1369" i="33"/>
  <c r="AH1369" i="33"/>
  <c r="AI1369" i="33"/>
  <c r="AJ1369" i="33"/>
  <c r="AK1369" i="33"/>
  <c r="Y1369" i="33"/>
  <c r="AD1369" i="33"/>
  <c r="Z1369" i="33"/>
  <c r="AE1369" i="33"/>
  <c r="AF1369" i="33"/>
  <c r="A1361" i="33"/>
  <c r="C1361" i="33" s="1"/>
  <c r="AM1361" i="33"/>
  <c r="AN1361" i="33"/>
  <c r="AO1361" i="33"/>
  <c r="AQ1361" i="33"/>
  <c r="AR1361" i="33"/>
  <c r="AL1361" i="33"/>
  <c r="AG1361" i="33"/>
  <c r="AH1361" i="33"/>
  <c r="AP1361" i="33"/>
  <c r="AI1361" i="33"/>
  <c r="AJ1361" i="33"/>
  <c r="AK1361" i="33"/>
  <c r="Y1361" i="33"/>
  <c r="AD1361" i="33"/>
  <c r="Z1361" i="33"/>
  <c r="AE1361" i="33"/>
  <c r="AF1361" i="33"/>
  <c r="A1353" i="33"/>
  <c r="C1353" i="33" s="1"/>
  <c r="AM1353" i="33"/>
  <c r="AN1353" i="33"/>
  <c r="AO1353" i="33"/>
  <c r="AQ1353" i="33"/>
  <c r="AR1353" i="33"/>
  <c r="AP1353" i="33"/>
  <c r="AL1353" i="33"/>
  <c r="AG1353" i="33"/>
  <c r="AH1353" i="33"/>
  <c r="AI1353" i="33"/>
  <c r="AJ1353" i="33"/>
  <c r="AK1353" i="33"/>
  <c r="Y1353" i="33"/>
  <c r="AD1353" i="33"/>
  <c r="Z1353" i="33"/>
  <c r="AE1353" i="33"/>
  <c r="AF1353" i="33"/>
  <c r="A1345" i="33"/>
  <c r="C1345" i="33" s="1"/>
  <c r="AM1345" i="33"/>
  <c r="AN1345" i="33"/>
  <c r="AO1345" i="33"/>
  <c r="AQ1345" i="33"/>
  <c r="AR1345" i="33"/>
  <c r="AP1345" i="33"/>
  <c r="AL1345" i="33"/>
  <c r="AG1345" i="33"/>
  <c r="AH1345" i="33"/>
  <c r="AI1345" i="33"/>
  <c r="AJ1345" i="33"/>
  <c r="AK1345" i="33"/>
  <c r="Y1345" i="33"/>
  <c r="AD1345" i="33"/>
  <c r="Z1345" i="33"/>
  <c r="AE1345" i="33"/>
  <c r="AF1345" i="33"/>
  <c r="A1337" i="33"/>
  <c r="C1337" i="33" s="1"/>
  <c r="AM1337" i="33"/>
  <c r="AN1337" i="33"/>
  <c r="AO1337" i="33"/>
  <c r="AQ1337" i="33"/>
  <c r="AR1337" i="33"/>
  <c r="AP1337" i="33"/>
  <c r="AL1337" i="33"/>
  <c r="AG1337" i="33"/>
  <c r="AH1337" i="33"/>
  <c r="AI1337" i="33"/>
  <c r="AJ1337" i="33"/>
  <c r="AK1337" i="33"/>
  <c r="Y1337" i="33"/>
  <c r="AD1337" i="33"/>
  <c r="Z1337" i="33"/>
  <c r="AE1337" i="33"/>
  <c r="AF1337" i="33"/>
  <c r="A1329" i="33"/>
  <c r="C1329" i="33" s="1"/>
  <c r="AM1329" i="33"/>
  <c r="AN1329" i="33"/>
  <c r="AO1329" i="33"/>
  <c r="AQ1329" i="33"/>
  <c r="AR1329" i="33"/>
  <c r="AL1329" i="33"/>
  <c r="AP1329" i="33"/>
  <c r="AG1329" i="33"/>
  <c r="AH1329" i="33"/>
  <c r="AI1329" i="33"/>
  <c r="AJ1329" i="33"/>
  <c r="AK1329" i="33"/>
  <c r="Y1329" i="33"/>
  <c r="AD1329" i="33"/>
  <c r="Z1329" i="33"/>
  <c r="AE1329" i="33"/>
  <c r="AF1329" i="33"/>
  <c r="A1321" i="33"/>
  <c r="C1321" i="33" s="1"/>
  <c r="AM1321" i="33"/>
  <c r="AN1321" i="33"/>
  <c r="AO1321" i="33"/>
  <c r="AQ1321" i="33"/>
  <c r="AR1321" i="33"/>
  <c r="AP1321" i="33"/>
  <c r="AL1321" i="33"/>
  <c r="AG1321" i="33"/>
  <c r="AH1321" i="33"/>
  <c r="AI1321" i="33"/>
  <c r="AJ1321" i="33"/>
  <c r="AK1321" i="33"/>
  <c r="Y1321" i="33"/>
  <c r="AD1321" i="33"/>
  <c r="Z1321" i="33"/>
  <c r="AE1321" i="33"/>
  <c r="AF1321" i="33"/>
  <c r="A1313" i="33"/>
  <c r="C1313" i="33" s="1"/>
  <c r="AM1313" i="33"/>
  <c r="AN1313" i="33"/>
  <c r="AO1313" i="33"/>
  <c r="AQ1313" i="33"/>
  <c r="AR1313" i="33"/>
  <c r="AP1313" i="33"/>
  <c r="AL1313" i="33"/>
  <c r="AG1313" i="33"/>
  <c r="AH1313" i="33"/>
  <c r="AI1313" i="33"/>
  <c r="AJ1313" i="33"/>
  <c r="AK1313" i="33"/>
  <c r="AD1313" i="33"/>
  <c r="AE1313" i="33"/>
  <c r="AF1313" i="33"/>
  <c r="A1305" i="33"/>
  <c r="C1305" i="33" s="1"/>
  <c r="AM1305" i="33"/>
  <c r="AN1305" i="33"/>
  <c r="AO1305" i="33"/>
  <c r="AQ1305" i="33"/>
  <c r="AR1305" i="33"/>
  <c r="AP1305" i="33"/>
  <c r="AL1305" i="33"/>
  <c r="AG1305" i="33"/>
  <c r="AH1305" i="33"/>
  <c r="AI1305" i="33"/>
  <c r="AJ1305" i="33"/>
  <c r="AK1305" i="33"/>
  <c r="X1305" i="33"/>
  <c r="Y1305" i="33"/>
  <c r="AD1305" i="33"/>
  <c r="Z1305" i="33"/>
  <c r="AE1305" i="33"/>
  <c r="AF1305" i="33"/>
  <c r="A1297" i="33"/>
  <c r="C1297" i="33" s="1"/>
  <c r="AM1297" i="33"/>
  <c r="AN1297" i="33"/>
  <c r="AO1297" i="33"/>
  <c r="AQ1297" i="33"/>
  <c r="AR1297" i="33"/>
  <c r="AL1297" i="33"/>
  <c r="AG1297" i="33"/>
  <c r="AH1297" i="33"/>
  <c r="AI1297" i="33"/>
  <c r="AJ1297" i="33"/>
  <c r="AP1297" i="33"/>
  <c r="AK1297" i="33"/>
  <c r="X1297" i="33"/>
  <c r="Y1297" i="33"/>
  <c r="AD1297" i="33"/>
  <c r="Z1297" i="33"/>
  <c r="AE1297" i="33"/>
  <c r="AF1297" i="33"/>
  <c r="A1289" i="33"/>
  <c r="C1289" i="33" s="1"/>
  <c r="AM1289" i="33"/>
  <c r="AP1289" i="33"/>
  <c r="AR1289" i="33"/>
  <c r="AO1289" i="33"/>
  <c r="AQ1289" i="33"/>
  <c r="AN1289" i="33"/>
  <c r="AL1289" i="33"/>
  <c r="AG1289" i="33"/>
  <c r="AH1289" i="33"/>
  <c r="AI1289" i="33"/>
  <c r="AJ1289" i="33"/>
  <c r="AK1289" i="33"/>
  <c r="X1289" i="33"/>
  <c r="Y1289" i="33"/>
  <c r="AD1289" i="33"/>
  <c r="Z1289" i="33"/>
  <c r="AE1289" i="33"/>
  <c r="AF1289" i="33"/>
  <c r="A1281" i="33"/>
  <c r="C1281" i="33" s="1"/>
  <c r="AM1281" i="33"/>
  <c r="AP1281" i="33"/>
  <c r="AR1281" i="33"/>
  <c r="AO1281" i="33"/>
  <c r="AQ1281" i="33"/>
  <c r="AN1281" i="33"/>
  <c r="AL1281" i="33"/>
  <c r="AG1281" i="33"/>
  <c r="AH1281" i="33"/>
  <c r="AI1281" i="33"/>
  <c r="AJ1281" i="33"/>
  <c r="AK1281" i="33"/>
  <c r="X1281" i="33"/>
  <c r="Y1281" i="33"/>
  <c r="AD1281" i="33"/>
  <c r="Z1281" i="33"/>
  <c r="AE1281" i="33"/>
  <c r="AF1281" i="33"/>
  <c r="A1273" i="33"/>
  <c r="C1273" i="33" s="1"/>
  <c r="AM1273" i="33"/>
  <c r="AP1273" i="33"/>
  <c r="AR1273" i="33"/>
  <c r="AN1273" i="33"/>
  <c r="AO1273" i="33"/>
  <c r="AQ1273" i="33"/>
  <c r="AL1273" i="33"/>
  <c r="AG1273" i="33"/>
  <c r="AH1273" i="33"/>
  <c r="AI1273" i="33"/>
  <c r="AJ1273" i="33"/>
  <c r="AK1273" i="33"/>
  <c r="X1273" i="33"/>
  <c r="Y1273" i="33"/>
  <c r="AD1273" i="33"/>
  <c r="Z1273" i="33"/>
  <c r="AE1273" i="33"/>
  <c r="AF1273" i="33"/>
  <c r="A1265" i="33"/>
  <c r="C1265" i="33" s="1"/>
  <c r="AM1265" i="33"/>
  <c r="AP1265" i="33"/>
  <c r="AR1265" i="33"/>
  <c r="AN1265" i="33"/>
  <c r="AO1265" i="33"/>
  <c r="AL1265" i="33"/>
  <c r="AG1265" i="33"/>
  <c r="AH1265" i="33"/>
  <c r="AQ1265" i="33"/>
  <c r="AI1265" i="33"/>
  <c r="AJ1265" i="33"/>
  <c r="AK1265" i="33"/>
  <c r="X1265" i="33"/>
  <c r="Y1265" i="33"/>
  <c r="AD1265" i="33"/>
  <c r="Z1265" i="33"/>
  <c r="AE1265" i="33"/>
  <c r="AF1265" i="33"/>
  <c r="A1257" i="33"/>
  <c r="C1257" i="33" s="1"/>
  <c r="AM1257" i="33"/>
  <c r="AP1257" i="33"/>
  <c r="AR1257" i="33"/>
  <c r="AO1257" i="33"/>
  <c r="AQ1257" i="33"/>
  <c r="AN1257" i="33"/>
  <c r="AL1257" i="33"/>
  <c r="AG1257" i="33"/>
  <c r="AH1257" i="33"/>
  <c r="AI1257" i="33"/>
  <c r="AJ1257" i="33"/>
  <c r="AK1257" i="33"/>
  <c r="X1257" i="33"/>
  <c r="Y1257" i="33"/>
  <c r="AD1257" i="33"/>
  <c r="Z1257" i="33"/>
  <c r="AE1257" i="33"/>
  <c r="AF1257" i="33"/>
  <c r="A1249" i="33"/>
  <c r="C1249" i="33" s="1"/>
  <c r="AM1249" i="33"/>
  <c r="AP1249" i="33"/>
  <c r="AR1249" i="33"/>
  <c r="AO1249" i="33"/>
  <c r="AQ1249" i="33"/>
  <c r="AN1249" i="33"/>
  <c r="AL1249" i="33"/>
  <c r="AG1249" i="33"/>
  <c r="AH1249" i="33"/>
  <c r="AI1249" i="33"/>
  <c r="AJ1249" i="33"/>
  <c r="AK1249" i="33"/>
  <c r="X1249" i="33"/>
  <c r="Y1249" i="33"/>
  <c r="AD1249" i="33"/>
  <c r="Z1249" i="33"/>
  <c r="AE1249" i="33"/>
  <c r="AF1249" i="33"/>
  <c r="A1241" i="33"/>
  <c r="C1241" i="33" s="1"/>
  <c r="AM1241" i="33"/>
  <c r="AP1241" i="33"/>
  <c r="AR1241" i="33"/>
  <c r="AN1241" i="33"/>
  <c r="AO1241" i="33"/>
  <c r="AQ1241" i="33"/>
  <c r="AL1241" i="33"/>
  <c r="AG1241" i="33"/>
  <c r="AH1241" i="33"/>
  <c r="AI1241" i="33"/>
  <c r="AJ1241" i="33"/>
  <c r="AK1241" i="33"/>
  <c r="X1241" i="33"/>
  <c r="Y1241" i="33"/>
  <c r="AD1241" i="33"/>
  <c r="Z1241" i="33"/>
  <c r="AE1241" i="33"/>
  <c r="AF1241" i="33"/>
  <c r="A1233" i="33"/>
  <c r="C1233" i="33" s="1"/>
  <c r="AM1233" i="33"/>
  <c r="AO1233" i="33"/>
  <c r="AP1233" i="33"/>
  <c r="AR1233" i="33"/>
  <c r="AQ1233" i="33"/>
  <c r="AN1233" i="33"/>
  <c r="AL1233" i="33"/>
  <c r="AG1233" i="33"/>
  <c r="AH1233" i="33"/>
  <c r="AI1233" i="33"/>
  <c r="AJ1233" i="33"/>
  <c r="AK1233" i="33"/>
  <c r="X1233" i="33"/>
  <c r="Y1233" i="33"/>
  <c r="AD1233" i="33"/>
  <c r="Z1233" i="33"/>
  <c r="AE1233" i="33"/>
  <c r="AF1233" i="33"/>
  <c r="A1225" i="33"/>
  <c r="C1225" i="33" s="1"/>
  <c r="AM1225" i="33"/>
  <c r="AO1225" i="33"/>
  <c r="AP1225" i="33"/>
  <c r="AQ1225" i="33"/>
  <c r="AR1225" i="33"/>
  <c r="AN1225" i="33"/>
  <c r="AL1225" i="33"/>
  <c r="AG1225" i="33"/>
  <c r="AH1225" i="33"/>
  <c r="AI1225" i="33"/>
  <c r="AJ1225" i="33"/>
  <c r="AK1225" i="33"/>
  <c r="X1225" i="33"/>
  <c r="Y1225" i="33"/>
  <c r="AD1225" i="33"/>
  <c r="Z1225" i="33"/>
  <c r="AE1225" i="33"/>
  <c r="AF1225" i="33"/>
  <c r="A1217" i="33"/>
  <c r="C1217" i="33" s="1"/>
  <c r="AM1217" i="33"/>
  <c r="AO1217" i="33"/>
  <c r="AP1217" i="33"/>
  <c r="AQ1217" i="33"/>
  <c r="AR1217" i="33"/>
  <c r="AN1217" i="33"/>
  <c r="AL1217" i="33"/>
  <c r="AG1217" i="33"/>
  <c r="AH1217" i="33"/>
  <c r="AI1217" i="33"/>
  <c r="AJ1217" i="33"/>
  <c r="AK1217" i="33"/>
  <c r="X1217" i="33"/>
  <c r="Y1217" i="33"/>
  <c r="AD1217" i="33"/>
  <c r="Z1217" i="33"/>
  <c r="AE1217" i="33"/>
  <c r="AF1217" i="33"/>
  <c r="A1209" i="33"/>
  <c r="C1209" i="33" s="1"/>
  <c r="AM1209" i="33"/>
  <c r="AO1209" i="33"/>
  <c r="AP1209" i="33"/>
  <c r="AQ1209" i="33"/>
  <c r="AR1209" i="33"/>
  <c r="AN1209" i="33"/>
  <c r="AL1209" i="33"/>
  <c r="AG1209" i="33"/>
  <c r="AH1209" i="33"/>
  <c r="AI1209" i="33"/>
  <c r="AJ1209" i="33"/>
  <c r="AK1209" i="33"/>
  <c r="X1209" i="33"/>
  <c r="Y1209" i="33"/>
  <c r="AD1209" i="33"/>
  <c r="Z1209" i="33"/>
  <c r="AE1209" i="33"/>
  <c r="AF1209" i="33"/>
  <c r="A1201" i="33"/>
  <c r="C1201" i="33" s="1"/>
  <c r="AM1201" i="33"/>
  <c r="AO1201" i="33"/>
  <c r="AP1201" i="33"/>
  <c r="AQ1201" i="33"/>
  <c r="AR1201" i="33"/>
  <c r="AN1201" i="33"/>
  <c r="AL1201" i="33"/>
  <c r="AG1201" i="33"/>
  <c r="AH1201" i="33"/>
  <c r="AI1201" i="33"/>
  <c r="AJ1201" i="33"/>
  <c r="AK1201" i="33"/>
  <c r="X1201" i="33"/>
  <c r="Y1201" i="33"/>
  <c r="AD1201" i="33"/>
  <c r="Z1201" i="33"/>
  <c r="AE1201" i="33"/>
  <c r="AF1201" i="33"/>
  <c r="A1193" i="33"/>
  <c r="C1193" i="33" s="1"/>
  <c r="AM1193" i="33"/>
  <c r="AO1193" i="33"/>
  <c r="AP1193" i="33"/>
  <c r="AQ1193" i="33"/>
  <c r="AR1193" i="33"/>
  <c r="AN1193" i="33"/>
  <c r="AL1193" i="33"/>
  <c r="AG1193" i="33"/>
  <c r="AH1193" i="33"/>
  <c r="AI1193" i="33"/>
  <c r="AJ1193" i="33"/>
  <c r="AK1193" i="33"/>
  <c r="X1193" i="33"/>
  <c r="Y1193" i="33"/>
  <c r="AD1193" i="33"/>
  <c r="Z1193" i="33"/>
  <c r="AE1193" i="33"/>
  <c r="AF1193" i="33"/>
  <c r="A1185" i="33"/>
  <c r="C1185" i="33" s="1"/>
  <c r="AM1185" i="33"/>
  <c r="AO1185" i="33"/>
  <c r="AP1185" i="33"/>
  <c r="AQ1185" i="33"/>
  <c r="AR1185" i="33"/>
  <c r="AN1185" i="33"/>
  <c r="AL1185" i="33"/>
  <c r="AG1185" i="33"/>
  <c r="AH1185" i="33"/>
  <c r="AI1185" i="33"/>
  <c r="AJ1185" i="33"/>
  <c r="AK1185" i="33"/>
  <c r="X1185" i="33"/>
  <c r="Y1185" i="33"/>
  <c r="AD1185" i="33"/>
  <c r="Z1185" i="33"/>
  <c r="AE1185" i="33"/>
  <c r="AF1185" i="33"/>
  <c r="A2343" i="33"/>
  <c r="C2343" i="33" s="1"/>
  <c r="A1228" i="33"/>
  <c r="C1228" i="33" s="1"/>
  <c r="Y3" i="33"/>
  <c r="Z2468" i="33"/>
  <c r="X2467" i="33"/>
  <c r="X2463" i="33"/>
  <c r="Z2460" i="33"/>
  <c r="X2459" i="33"/>
  <c r="X2455" i="33"/>
  <c r="Z2452" i="33"/>
  <c r="X2451" i="33"/>
  <c r="X2447" i="33"/>
  <c r="Z2444" i="33"/>
  <c r="X2443" i="33"/>
  <c r="X2439" i="33"/>
  <c r="X2435" i="33"/>
  <c r="X2431" i="33"/>
  <c r="Z2428" i="33"/>
  <c r="X2427" i="33"/>
  <c r="X2423" i="33"/>
  <c r="Z2420" i="33"/>
  <c r="X2419" i="33"/>
  <c r="X2415" i="33"/>
  <c r="Z2412" i="33"/>
  <c r="X2411" i="33"/>
  <c r="X2407" i="33"/>
  <c r="Z2404" i="33"/>
  <c r="X2403" i="33"/>
  <c r="X2399" i="33"/>
  <c r="X2395" i="33"/>
  <c r="X2391" i="33"/>
  <c r="Z2388" i="33"/>
  <c r="X2387" i="33"/>
  <c r="X2383" i="33"/>
  <c r="Z2380" i="33"/>
  <c r="X2379" i="33"/>
  <c r="X2375" i="33"/>
  <c r="Z2372" i="33"/>
  <c r="X2371" i="33"/>
  <c r="X2367" i="33"/>
  <c r="Z2364" i="33"/>
  <c r="X2363" i="33"/>
  <c r="X2359" i="33"/>
  <c r="Z2356" i="33"/>
  <c r="X2355" i="33"/>
  <c r="X2351" i="33"/>
  <c r="Z2348" i="33"/>
  <c r="X2347" i="33"/>
  <c r="X2343" i="33"/>
  <c r="X2339" i="33"/>
  <c r="X2335" i="33"/>
  <c r="Z2332" i="33"/>
  <c r="X2331" i="33"/>
  <c r="X2327" i="33"/>
  <c r="Z2324" i="33"/>
  <c r="X2323" i="33"/>
  <c r="X2319" i="33"/>
  <c r="Z2316" i="33"/>
  <c r="X2315" i="33"/>
  <c r="X2311" i="33"/>
  <c r="Z2308" i="33"/>
  <c r="X2307" i="33"/>
  <c r="X2303" i="33"/>
  <c r="X2299" i="33"/>
  <c r="X2295" i="33"/>
  <c r="Z2292" i="33"/>
  <c r="X2291" i="33"/>
  <c r="X2287" i="33"/>
  <c r="Z2284" i="33"/>
  <c r="X2283" i="33"/>
  <c r="X2279" i="33"/>
  <c r="Z2276" i="33"/>
  <c r="X2275" i="33"/>
  <c r="X2271" i="33"/>
  <c r="X2267" i="33"/>
  <c r="X2263" i="33"/>
  <c r="Z2260" i="33"/>
  <c r="X2259" i="33"/>
  <c r="X2255" i="33"/>
  <c r="Z2252" i="33"/>
  <c r="X2251" i="33"/>
  <c r="X2247" i="33"/>
  <c r="Z2244" i="33"/>
  <c r="X2243" i="33"/>
  <c r="X2239" i="33"/>
  <c r="Z2236" i="33"/>
  <c r="X2235" i="33"/>
  <c r="X2231" i="33"/>
  <c r="X2227" i="33"/>
  <c r="X2223" i="33"/>
  <c r="Z2220" i="33"/>
  <c r="X2219" i="33"/>
  <c r="X2215" i="33"/>
  <c r="Z2212" i="33"/>
  <c r="X2211" i="33"/>
  <c r="X2207" i="33"/>
  <c r="Z2204" i="33"/>
  <c r="X2203" i="33"/>
  <c r="X2199" i="33"/>
  <c r="Z2196" i="33"/>
  <c r="X2195" i="33"/>
  <c r="X2191" i="33"/>
  <c r="X2187" i="33"/>
  <c r="X2183" i="33"/>
  <c r="Z2180" i="33"/>
  <c r="X2179" i="33"/>
  <c r="X2175" i="33"/>
  <c r="Z2172" i="33"/>
  <c r="X2171" i="33"/>
  <c r="X2167" i="33"/>
  <c r="Z2164" i="33"/>
  <c r="X2163" i="33"/>
  <c r="X2159" i="33"/>
  <c r="X2155" i="33"/>
  <c r="X2151" i="33"/>
  <c r="Z2148" i="33"/>
  <c r="X2147" i="33"/>
  <c r="X2143" i="33"/>
  <c r="Z2140" i="33"/>
  <c r="X2139" i="33"/>
  <c r="X2135" i="33"/>
  <c r="Z2132" i="33"/>
  <c r="X2131" i="33"/>
  <c r="X2127" i="33"/>
  <c r="Y2118" i="33"/>
  <c r="Y2110" i="33"/>
  <c r="Y2102" i="33"/>
  <c r="Y2094" i="33"/>
  <c r="Y2086" i="33"/>
  <c r="Y2078" i="33"/>
  <c r="Y2070" i="33"/>
  <c r="Y2062" i="33"/>
  <c r="Y2054" i="33"/>
  <c r="Y2046" i="33"/>
  <c r="Y2038" i="33"/>
  <c r="Y2030" i="33"/>
  <c r="Y2022" i="33"/>
  <c r="Y2014" i="33"/>
  <c r="Y2006" i="33"/>
  <c r="Y1998" i="33"/>
  <c r="Y1990" i="33"/>
  <c r="Y1982" i="33"/>
  <c r="Y1974" i="33"/>
  <c r="Y1966" i="33"/>
  <c r="Y1958" i="33"/>
  <c r="Y1950" i="33"/>
  <c r="Y1942" i="33"/>
  <c r="Y1934" i="33"/>
  <c r="Y1926" i="33"/>
  <c r="Y1918" i="33"/>
  <c r="Y1910" i="33"/>
  <c r="Y1902" i="33"/>
  <c r="Y1894" i="33"/>
  <c r="Y1886" i="33"/>
  <c r="Y1878" i="33"/>
  <c r="Y1870" i="33"/>
  <c r="Y1862" i="33"/>
  <c r="Y1854" i="33"/>
  <c r="Y1846" i="33"/>
  <c r="Z1842" i="33"/>
  <c r="X1821" i="33"/>
  <c r="Y1814" i="33"/>
  <c r="Z1810" i="33"/>
  <c r="Z1796" i="33"/>
  <c r="X1789" i="33"/>
  <c r="Y1782" i="33"/>
  <c r="Z1778" i="33"/>
  <c r="Z1764" i="33"/>
  <c r="W1761" i="33"/>
  <c r="Y1746" i="33"/>
  <c r="Y1730" i="33"/>
  <c r="Y1714" i="33"/>
  <c r="Y1698" i="33"/>
  <c r="Y1682" i="33"/>
  <c r="Y1666" i="33"/>
  <c r="Y1650" i="33"/>
  <c r="Y1634" i="33"/>
  <c r="Y1618" i="33"/>
  <c r="Y1602" i="33"/>
  <c r="Y1586" i="33"/>
  <c r="Y1570" i="33"/>
  <c r="Y1554" i="33"/>
  <c r="Y1538" i="33"/>
  <c r="Y1522" i="33"/>
  <c r="Y1506" i="33"/>
  <c r="Y1490" i="33"/>
  <c r="Y1474" i="33"/>
  <c r="Y1458" i="33"/>
  <c r="Y1442" i="33"/>
  <c r="X1299" i="33"/>
  <c r="X1267" i="33"/>
  <c r="X1235" i="33"/>
  <c r="X1203" i="33"/>
  <c r="Z1160" i="33"/>
  <c r="Z1128" i="33"/>
  <c r="Z1096" i="33"/>
  <c r="Z1064" i="33"/>
  <c r="Z1032" i="33"/>
  <c r="Z1000" i="33"/>
  <c r="Z968" i="33"/>
  <c r="Z936" i="33"/>
  <c r="Z904" i="33"/>
  <c r="Z872" i="33"/>
  <c r="Z840" i="33"/>
  <c r="Z808" i="33"/>
  <c r="Z776" i="33"/>
  <c r="Z744" i="33"/>
  <c r="A1169" i="33"/>
  <c r="C1169" i="33" s="1"/>
  <c r="AM1169" i="33"/>
  <c r="AO1169" i="33"/>
  <c r="AP1169" i="33"/>
  <c r="AQ1169" i="33"/>
  <c r="AR1169" i="33"/>
  <c r="AN1169" i="33"/>
  <c r="AL1169" i="33"/>
  <c r="AG1169" i="33"/>
  <c r="AH1169" i="33"/>
  <c r="AI1169" i="33"/>
  <c r="AJ1169" i="33"/>
  <c r="AK1169" i="33"/>
  <c r="X1169" i="33"/>
  <c r="Y1169" i="33"/>
  <c r="AD1169" i="33"/>
  <c r="Z1169" i="33"/>
  <c r="AE1169" i="33"/>
  <c r="AF1169" i="33"/>
  <c r="A1097" i="33"/>
  <c r="C1097" i="33" s="1"/>
  <c r="AM1097" i="33"/>
  <c r="AO1097" i="33"/>
  <c r="AP1097" i="33"/>
  <c r="AQ1097" i="33"/>
  <c r="AR1097" i="33"/>
  <c r="AN1097" i="33"/>
  <c r="AL1097" i="33"/>
  <c r="AG1097" i="33"/>
  <c r="AH1097" i="33"/>
  <c r="AI1097" i="33"/>
  <c r="AJ1097" i="33"/>
  <c r="AK1097" i="33"/>
  <c r="AD1097" i="33"/>
  <c r="AE1097" i="33"/>
  <c r="AF1097" i="33"/>
  <c r="X1097" i="33"/>
  <c r="Y1097" i="33"/>
  <c r="Z1097" i="33"/>
  <c r="A1025" i="33"/>
  <c r="C1025" i="33" s="1"/>
  <c r="AM1025" i="33"/>
  <c r="AO1025" i="33"/>
  <c r="AP1025" i="33"/>
  <c r="AQ1025" i="33"/>
  <c r="AR1025" i="33"/>
  <c r="AN1025" i="33"/>
  <c r="AL1025" i="33"/>
  <c r="AG1025" i="33"/>
  <c r="AH1025" i="33"/>
  <c r="AI1025" i="33"/>
  <c r="AJ1025" i="33"/>
  <c r="AK1025" i="33"/>
  <c r="X1025" i="33"/>
  <c r="Y1025" i="33"/>
  <c r="Z1025" i="33"/>
  <c r="A977" i="33"/>
  <c r="C977" i="33" s="1"/>
  <c r="AM977" i="33"/>
  <c r="AO977" i="33"/>
  <c r="AP977" i="33"/>
  <c r="AQ977" i="33"/>
  <c r="AR977" i="33"/>
  <c r="AN977" i="33"/>
  <c r="AL977" i="33"/>
  <c r="AG977" i="33"/>
  <c r="AH977" i="33"/>
  <c r="AI977" i="33"/>
  <c r="AJ977" i="33"/>
  <c r="AK977" i="33"/>
  <c r="AF977" i="33"/>
  <c r="AD977" i="33"/>
  <c r="X977" i="33"/>
  <c r="AE977" i="33"/>
  <c r="Y977" i="33"/>
  <c r="Z977" i="33"/>
  <c r="A937" i="33"/>
  <c r="C937" i="33" s="1"/>
  <c r="AP937" i="33"/>
  <c r="AQ937" i="33"/>
  <c r="AR937" i="33"/>
  <c r="AL937" i="33"/>
  <c r="AG937" i="33"/>
  <c r="AH937" i="33"/>
  <c r="AI937" i="33"/>
  <c r="AJ937" i="33"/>
  <c r="AK937" i="33"/>
  <c r="AF937" i="33"/>
  <c r="AD937" i="33"/>
  <c r="X937" i="33"/>
  <c r="Y937" i="33"/>
  <c r="Z937" i="33"/>
  <c r="AE937" i="33"/>
  <c r="A889" i="33"/>
  <c r="C889" i="33" s="1"/>
  <c r="AM889" i="33"/>
  <c r="AO889" i="33"/>
  <c r="AP889" i="33"/>
  <c r="AQ889" i="33"/>
  <c r="AR889" i="33"/>
  <c r="AN889" i="33"/>
  <c r="AL889" i="33"/>
  <c r="AG889" i="33"/>
  <c r="AH889" i="33"/>
  <c r="AI889" i="33"/>
  <c r="AJ889" i="33"/>
  <c r="AK889" i="33"/>
  <c r="AF889" i="33"/>
  <c r="AD889" i="33"/>
  <c r="AE889" i="33"/>
  <c r="X889" i="33"/>
  <c r="Y889" i="33"/>
  <c r="Z889" i="33"/>
  <c r="A849" i="33"/>
  <c r="C849" i="33" s="1"/>
  <c r="AM849" i="33"/>
  <c r="AO849" i="33"/>
  <c r="AP849" i="33"/>
  <c r="AQ849" i="33"/>
  <c r="AR849" i="33"/>
  <c r="AN849" i="33"/>
  <c r="AL849" i="33"/>
  <c r="AG849" i="33"/>
  <c r="AH849" i="33"/>
  <c r="AI849" i="33"/>
  <c r="AJ849" i="33"/>
  <c r="AK849" i="33"/>
  <c r="AF849" i="33"/>
  <c r="AD849" i="33"/>
  <c r="X849" i="33"/>
  <c r="AE849" i="33"/>
  <c r="Y849" i="33"/>
  <c r="Z849" i="33"/>
  <c r="A809" i="33"/>
  <c r="C809" i="33" s="1"/>
  <c r="AM809" i="33"/>
  <c r="AO809" i="33"/>
  <c r="AP809" i="33"/>
  <c r="AQ809" i="33"/>
  <c r="AR809" i="33"/>
  <c r="AN809" i="33"/>
  <c r="AL809" i="33"/>
  <c r="AG809" i="33"/>
  <c r="AH809" i="33"/>
  <c r="AI809" i="33"/>
  <c r="AJ809" i="33"/>
  <c r="AK809" i="33"/>
  <c r="AF809" i="33"/>
  <c r="AD809" i="33"/>
  <c r="X809" i="33"/>
  <c r="Y809" i="33"/>
  <c r="Z809" i="33"/>
  <c r="AE809" i="33"/>
  <c r="A777" i="33"/>
  <c r="C777" i="33" s="1"/>
  <c r="AM777" i="33"/>
  <c r="AO777" i="33"/>
  <c r="AP777" i="33"/>
  <c r="AQ777" i="33"/>
  <c r="AR777" i="33"/>
  <c r="AN777" i="33"/>
  <c r="AL777" i="33"/>
  <c r="AG777" i="33"/>
  <c r="AH777" i="33"/>
  <c r="AI777" i="33"/>
  <c r="AJ777" i="33"/>
  <c r="AK777" i="33"/>
  <c r="AF777" i="33"/>
  <c r="AD777" i="33"/>
  <c r="X777" i="33"/>
  <c r="Y777" i="33"/>
  <c r="Z777" i="33"/>
  <c r="AE777" i="33"/>
  <c r="A737" i="33"/>
  <c r="C737" i="33" s="1"/>
  <c r="AM737" i="33"/>
  <c r="AO737" i="33"/>
  <c r="AP737" i="33"/>
  <c r="AQ737" i="33"/>
  <c r="AR737" i="33"/>
  <c r="AN737" i="33"/>
  <c r="AL737" i="33"/>
  <c r="AG737" i="33"/>
  <c r="AH737" i="33"/>
  <c r="AI737" i="33"/>
  <c r="AJ737" i="33"/>
  <c r="AK737" i="33"/>
  <c r="AF737" i="33"/>
  <c r="AD737" i="33"/>
  <c r="X737" i="33"/>
  <c r="Y737" i="33"/>
  <c r="Z737" i="33"/>
  <c r="AE737" i="33"/>
  <c r="A705" i="33"/>
  <c r="C705" i="33" s="1"/>
  <c r="AM705" i="33"/>
  <c r="AO705" i="33"/>
  <c r="AP705" i="33"/>
  <c r="AQ705" i="33"/>
  <c r="AR705" i="33"/>
  <c r="AN705" i="33"/>
  <c r="AL705" i="33"/>
  <c r="AG705" i="33"/>
  <c r="AH705" i="33"/>
  <c r="AI705" i="33"/>
  <c r="AJ705" i="33"/>
  <c r="AK705" i="33"/>
  <c r="AF705" i="33"/>
  <c r="AD705" i="33"/>
  <c r="X705" i="33"/>
  <c r="Y705" i="33"/>
  <c r="Z705" i="33"/>
  <c r="AE705" i="33"/>
  <c r="A665" i="33"/>
  <c r="C665" i="33" s="1"/>
  <c r="AM665" i="33"/>
  <c r="AO665" i="33"/>
  <c r="AP665" i="33"/>
  <c r="AQ665" i="33"/>
  <c r="AR665" i="33"/>
  <c r="AN665" i="33"/>
  <c r="AL665" i="33"/>
  <c r="AG665" i="33"/>
  <c r="AH665" i="33"/>
  <c r="AI665" i="33"/>
  <c r="AJ665" i="33"/>
  <c r="AK665" i="33"/>
  <c r="AF665" i="33"/>
  <c r="AD665" i="33"/>
  <c r="AE665" i="33"/>
  <c r="X665" i="33"/>
  <c r="Y665" i="33"/>
  <c r="Z665" i="33"/>
  <c r="A609" i="33"/>
  <c r="C609" i="33" s="1"/>
  <c r="AM609" i="33"/>
  <c r="AO609" i="33"/>
  <c r="AP609" i="33"/>
  <c r="AQ609" i="33"/>
  <c r="AR609" i="33"/>
  <c r="AN609" i="33"/>
  <c r="AL609" i="33"/>
  <c r="AG609" i="33"/>
  <c r="AH609" i="33"/>
  <c r="AI609" i="33"/>
  <c r="AJ609" i="33"/>
  <c r="AK609" i="33"/>
  <c r="AF609" i="33"/>
  <c r="AD609" i="33"/>
  <c r="X609" i="33"/>
  <c r="Y609" i="33"/>
  <c r="Z609" i="33"/>
  <c r="AE609" i="33"/>
  <c r="A569" i="33"/>
  <c r="C569" i="33" s="1"/>
  <c r="AM569" i="33"/>
  <c r="AO569" i="33"/>
  <c r="AP569" i="33"/>
  <c r="AQ569" i="33"/>
  <c r="AR569" i="33"/>
  <c r="AN569" i="33"/>
  <c r="AL569" i="33"/>
  <c r="AG569" i="33"/>
  <c r="AH569" i="33"/>
  <c r="AI569" i="33"/>
  <c r="AJ569" i="33"/>
  <c r="AK569" i="33"/>
  <c r="AF569" i="33"/>
  <c r="AD569" i="33"/>
  <c r="AE569" i="33"/>
  <c r="X569" i="33"/>
  <c r="Y569" i="33"/>
  <c r="Z569" i="33"/>
  <c r="A537" i="33"/>
  <c r="C537" i="33" s="1"/>
  <c r="AM537" i="33"/>
  <c r="AO537" i="33"/>
  <c r="AP537" i="33"/>
  <c r="AQ537" i="33"/>
  <c r="AR537" i="33"/>
  <c r="AN537" i="33"/>
  <c r="AL537" i="33"/>
  <c r="AG537" i="33"/>
  <c r="AH537" i="33"/>
  <c r="AI537" i="33"/>
  <c r="AJ537" i="33"/>
  <c r="AK537" i="33"/>
  <c r="AF537" i="33"/>
  <c r="AD537" i="33"/>
  <c r="AE537" i="33"/>
  <c r="X537" i="33"/>
  <c r="Y537" i="33"/>
  <c r="Z537" i="33"/>
  <c r="A481" i="33"/>
  <c r="C481" i="33" s="1"/>
  <c r="AM481" i="33"/>
  <c r="AO481" i="33"/>
  <c r="AP481" i="33"/>
  <c r="AQ481" i="33"/>
  <c r="AR481" i="33"/>
  <c r="AN481" i="33"/>
  <c r="AL481" i="33"/>
  <c r="AG481" i="33"/>
  <c r="AH481" i="33"/>
  <c r="AI481" i="33"/>
  <c r="AJ481" i="33"/>
  <c r="AK481" i="33"/>
  <c r="AF481" i="33"/>
  <c r="AD481" i="33"/>
  <c r="X481" i="33"/>
  <c r="Y481" i="33"/>
  <c r="Z481" i="33"/>
  <c r="AE481" i="33"/>
  <c r="A433" i="33"/>
  <c r="C433" i="33" s="1"/>
  <c r="AO433" i="33"/>
  <c r="AP433" i="33"/>
  <c r="AR433" i="33"/>
  <c r="AN433" i="33"/>
  <c r="AM433" i="33"/>
  <c r="AQ433" i="33"/>
  <c r="AL433" i="33"/>
  <c r="AG433" i="33"/>
  <c r="AH433" i="33"/>
  <c r="AI433" i="33"/>
  <c r="AJ433" i="33"/>
  <c r="AK433" i="33"/>
  <c r="AF433" i="33"/>
  <c r="AD433" i="33"/>
  <c r="X433" i="33"/>
  <c r="AE433" i="33"/>
  <c r="Y433" i="33"/>
  <c r="Z433" i="33"/>
  <c r="A377" i="33"/>
  <c r="C377" i="33" s="1"/>
  <c r="AO377" i="33"/>
  <c r="AP377" i="33"/>
  <c r="AR377" i="33"/>
  <c r="AN377" i="33"/>
  <c r="AM377" i="33"/>
  <c r="AQ377" i="33"/>
  <c r="AL377" i="33"/>
  <c r="AG377" i="33"/>
  <c r="AH377" i="33"/>
  <c r="AI377" i="33"/>
  <c r="AJ377" i="33"/>
  <c r="AK377" i="33"/>
  <c r="AF377" i="33"/>
  <c r="AD377" i="33"/>
  <c r="AE377" i="33"/>
  <c r="X377" i="33"/>
  <c r="Y377" i="33"/>
  <c r="Z377" i="33"/>
  <c r="A337" i="33"/>
  <c r="C337" i="33" s="1"/>
  <c r="AO337" i="33"/>
  <c r="AP337" i="33"/>
  <c r="AR337" i="33"/>
  <c r="AN337" i="33"/>
  <c r="AM337" i="33"/>
  <c r="AQ337" i="33"/>
  <c r="AL337" i="33"/>
  <c r="AG337" i="33"/>
  <c r="AH337" i="33"/>
  <c r="AI337" i="33"/>
  <c r="AJ337" i="33"/>
  <c r="AK337" i="33"/>
  <c r="AF337" i="33"/>
  <c r="AD337" i="33"/>
  <c r="X337" i="33"/>
  <c r="AE337" i="33"/>
  <c r="Y337" i="33"/>
  <c r="Z337" i="33"/>
  <c r="A305" i="33"/>
  <c r="C305" i="33" s="1"/>
  <c r="AO305" i="33"/>
  <c r="AP305" i="33"/>
  <c r="AR305" i="33"/>
  <c r="AN305" i="33"/>
  <c r="AM305" i="33"/>
  <c r="AQ305" i="33"/>
  <c r="AH305" i="33"/>
  <c r="AJ305" i="33"/>
  <c r="AK305" i="33"/>
  <c r="AL305" i="33"/>
  <c r="AI305" i="33"/>
  <c r="AG305" i="33"/>
  <c r="AF305" i="33"/>
  <c r="AD305" i="33"/>
  <c r="X305" i="33"/>
  <c r="AE305" i="33"/>
  <c r="Y305" i="33"/>
  <c r="Z305" i="33"/>
  <c r="A273" i="33"/>
  <c r="C273" i="33" s="1"/>
  <c r="AO273" i="33"/>
  <c r="AP273" i="33"/>
  <c r="AR273" i="33"/>
  <c r="AN273" i="33"/>
  <c r="AM273" i="33"/>
  <c r="AQ273" i="33"/>
  <c r="AH273" i="33"/>
  <c r="AJ273" i="33"/>
  <c r="AK273" i="33"/>
  <c r="AL273" i="33"/>
  <c r="AI273" i="33"/>
  <c r="AG273" i="33"/>
  <c r="AF273" i="33"/>
  <c r="AD273" i="33"/>
  <c r="X273" i="33"/>
  <c r="AE273" i="33"/>
  <c r="Y273" i="33"/>
  <c r="Z273" i="33"/>
  <c r="A233" i="33"/>
  <c r="C233" i="33" s="1"/>
  <c r="AO233" i="33"/>
  <c r="AP233" i="33"/>
  <c r="AR233" i="33"/>
  <c r="AN233" i="33"/>
  <c r="AM233" i="33"/>
  <c r="AQ233" i="33"/>
  <c r="AH233" i="33"/>
  <c r="AJ233" i="33"/>
  <c r="AK233" i="33"/>
  <c r="AL233" i="33"/>
  <c r="AG233" i="33"/>
  <c r="AI233" i="33"/>
  <c r="AF233" i="33"/>
  <c r="AD233" i="33"/>
  <c r="X233" i="33"/>
  <c r="Y233" i="33"/>
  <c r="Z233" i="33"/>
  <c r="AE233" i="33"/>
  <c r="A185" i="33"/>
  <c r="C185" i="33" s="1"/>
  <c r="AO185" i="33"/>
  <c r="AP185" i="33"/>
  <c r="AR185" i="33"/>
  <c r="AN185" i="33"/>
  <c r="AM185" i="33"/>
  <c r="AQ185" i="33"/>
  <c r="AH185" i="33"/>
  <c r="AJ185" i="33"/>
  <c r="AK185" i="33"/>
  <c r="AL185" i="33"/>
  <c r="AG185" i="33"/>
  <c r="AI185" i="33"/>
  <c r="AF185" i="33"/>
  <c r="AD185" i="33"/>
  <c r="AE185" i="33"/>
  <c r="X185" i="33"/>
  <c r="Y185" i="33"/>
  <c r="Z185" i="33"/>
  <c r="A137" i="33"/>
  <c r="C137" i="33" s="1"/>
  <c r="AO137" i="33"/>
  <c r="AP137" i="33"/>
  <c r="AR137" i="33"/>
  <c r="AN137" i="33"/>
  <c r="AM137" i="33"/>
  <c r="AQ137" i="33"/>
  <c r="AH137" i="33"/>
  <c r="AI137" i="33"/>
  <c r="AJ137" i="33"/>
  <c r="AK137" i="33"/>
  <c r="AL137" i="33"/>
  <c r="AG137" i="33"/>
  <c r="AF137" i="33"/>
  <c r="AD137" i="33"/>
  <c r="X137" i="33"/>
  <c r="Y137" i="33"/>
  <c r="Z137" i="33"/>
  <c r="AE137" i="33"/>
  <c r="A97" i="33"/>
  <c r="C97" i="33" s="1"/>
  <c r="AO97" i="33"/>
  <c r="AP97" i="33"/>
  <c r="AR97" i="33"/>
  <c r="AN97" i="33"/>
  <c r="AM97" i="33"/>
  <c r="AQ97" i="33"/>
  <c r="AH97" i="33"/>
  <c r="AI97" i="33"/>
  <c r="AJ97" i="33"/>
  <c r="AK97" i="33"/>
  <c r="AL97" i="33"/>
  <c r="AG97" i="33"/>
  <c r="AF97" i="33"/>
  <c r="AD97" i="33"/>
  <c r="X97" i="33"/>
  <c r="Y97" i="33"/>
  <c r="Z97" i="33"/>
  <c r="AE97" i="33"/>
  <c r="A57" i="33"/>
  <c r="C57" i="33" s="1"/>
  <c r="AO57" i="33"/>
  <c r="AP57" i="33"/>
  <c r="AR57" i="33"/>
  <c r="AN57" i="33"/>
  <c r="AM57" i="33"/>
  <c r="AQ57" i="33"/>
  <c r="AH57" i="33"/>
  <c r="AI57" i="33"/>
  <c r="AJ57" i="33"/>
  <c r="AK57" i="33"/>
  <c r="AL57" i="33"/>
  <c r="AG57" i="33"/>
  <c r="AF57" i="33"/>
  <c r="AD57" i="33"/>
  <c r="AE57" i="33"/>
  <c r="X57" i="33"/>
  <c r="Y57" i="33"/>
  <c r="Z57" i="33"/>
  <c r="A9" i="33"/>
  <c r="C9" i="33" s="1"/>
  <c r="AO9" i="33"/>
  <c r="AP9" i="33"/>
  <c r="AQ9" i="33"/>
  <c r="AR9" i="33"/>
  <c r="AN9" i="33"/>
  <c r="AM9" i="33"/>
  <c r="AH9" i="33"/>
  <c r="AI9" i="33"/>
  <c r="AJ9" i="33"/>
  <c r="AK9" i="33"/>
  <c r="AL9" i="33"/>
  <c r="AG9" i="33"/>
  <c r="AF9" i="33"/>
  <c r="AD9" i="33"/>
  <c r="X9" i="33"/>
  <c r="Y9" i="33"/>
  <c r="Z9" i="33"/>
  <c r="AE9" i="33"/>
  <c r="A2436" i="33"/>
  <c r="C2436" i="33" s="1"/>
  <c r="AP2436" i="33"/>
  <c r="AQ2436" i="33"/>
  <c r="AR2436" i="33"/>
  <c r="AM2436" i="33"/>
  <c r="AN2436" i="33"/>
  <c r="AO2436" i="33"/>
  <c r="AH2436" i="33"/>
  <c r="AI2436" i="33"/>
  <c r="AJ2436" i="33"/>
  <c r="AK2436" i="33"/>
  <c r="AL2436" i="33"/>
  <c r="AF2436" i="33"/>
  <c r="AD2436" i="33"/>
  <c r="AG2436" i="33"/>
  <c r="AE2436" i="33"/>
  <c r="A2396" i="33"/>
  <c r="C2396" i="33" s="1"/>
  <c r="AP2396" i="33"/>
  <c r="AQ2396" i="33"/>
  <c r="AR2396" i="33"/>
  <c r="AM2396" i="33"/>
  <c r="AN2396" i="33"/>
  <c r="AO2396" i="33"/>
  <c r="AH2396" i="33"/>
  <c r="AI2396" i="33"/>
  <c r="AJ2396" i="33"/>
  <c r="AK2396" i="33"/>
  <c r="AL2396" i="33"/>
  <c r="AF2396" i="33"/>
  <c r="AG2396" i="33"/>
  <c r="AD2396" i="33"/>
  <c r="AE2396" i="33"/>
  <c r="A2340" i="33"/>
  <c r="C2340" i="33" s="1"/>
  <c r="AP2340" i="33"/>
  <c r="AQ2340" i="33"/>
  <c r="AR2340" i="33"/>
  <c r="AM2340" i="33"/>
  <c r="AN2340" i="33"/>
  <c r="AO2340" i="33"/>
  <c r="AH2340" i="33"/>
  <c r="AI2340" i="33"/>
  <c r="AJ2340" i="33"/>
  <c r="AK2340" i="33"/>
  <c r="AL2340" i="33"/>
  <c r="AF2340" i="33"/>
  <c r="AD2340" i="33"/>
  <c r="AG2340" i="33"/>
  <c r="AE2340" i="33"/>
  <c r="A2300" i="33"/>
  <c r="C2300" i="33" s="1"/>
  <c r="AP2300" i="33"/>
  <c r="AQ2300" i="33"/>
  <c r="AR2300" i="33"/>
  <c r="AM2300" i="33"/>
  <c r="AN2300" i="33"/>
  <c r="AO2300" i="33"/>
  <c r="AH2300" i="33"/>
  <c r="AI2300" i="33"/>
  <c r="AJ2300" i="33"/>
  <c r="AK2300" i="33"/>
  <c r="AL2300" i="33"/>
  <c r="AF2300" i="33"/>
  <c r="AG2300" i="33"/>
  <c r="AD2300" i="33"/>
  <c r="AE2300" i="33"/>
  <c r="A2268" i="33"/>
  <c r="C2268" i="33" s="1"/>
  <c r="AO2268" i="33"/>
  <c r="AP2268" i="33"/>
  <c r="AQ2268" i="33"/>
  <c r="AR2268" i="33"/>
  <c r="AM2268" i="33"/>
  <c r="AN2268" i="33"/>
  <c r="AH2268" i="33"/>
  <c r="AI2268" i="33"/>
  <c r="AJ2268" i="33"/>
  <c r="AK2268" i="33"/>
  <c r="AL2268" i="33"/>
  <c r="AF2268" i="33"/>
  <c r="AG2268" i="33"/>
  <c r="AD2268" i="33"/>
  <c r="AE2268" i="33"/>
  <c r="L2228" i="33"/>
  <c r="AO2228" i="33"/>
  <c r="AP2228" i="33"/>
  <c r="AQ2228" i="33"/>
  <c r="AR2228" i="33"/>
  <c r="AM2228" i="33"/>
  <c r="AN2228" i="33"/>
  <c r="AH2228" i="33"/>
  <c r="AI2228" i="33"/>
  <c r="AJ2228" i="33"/>
  <c r="AK2228" i="33"/>
  <c r="AL2228" i="33"/>
  <c r="AF2228" i="33"/>
  <c r="AG2228" i="33"/>
  <c r="AD2228" i="33"/>
  <c r="AE2228" i="33"/>
  <c r="A2188" i="33"/>
  <c r="C2188" i="33" s="1"/>
  <c r="AO2188" i="33"/>
  <c r="AP2188" i="33"/>
  <c r="AQ2188" i="33"/>
  <c r="AR2188" i="33"/>
  <c r="AM2188" i="33"/>
  <c r="AN2188" i="33"/>
  <c r="AH2188" i="33"/>
  <c r="AI2188" i="33"/>
  <c r="AJ2188" i="33"/>
  <c r="AK2188" i="33"/>
  <c r="AL2188" i="33"/>
  <c r="AF2188" i="33"/>
  <c r="AG2188" i="33"/>
  <c r="AD2188" i="33"/>
  <c r="AE2188" i="33"/>
  <c r="A2156" i="33"/>
  <c r="C2156" i="33" s="1"/>
  <c r="AO2156" i="33"/>
  <c r="AP2156" i="33"/>
  <c r="AQ2156" i="33"/>
  <c r="AR2156" i="33"/>
  <c r="AM2156" i="33"/>
  <c r="AN2156" i="33"/>
  <c r="AH2156" i="33"/>
  <c r="AI2156" i="33"/>
  <c r="AJ2156" i="33"/>
  <c r="AK2156" i="33"/>
  <c r="AL2156" i="33"/>
  <c r="AF2156" i="33"/>
  <c r="AG2156" i="33"/>
  <c r="AD2156" i="33"/>
  <c r="AE2156" i="33"/>
  <c r="L2100" i="33"/>
  <c r="AO2100" i="33"/>
  <c r="AP2100" i="33"/>
  <c r="AQ2100" i="33"/>
  <c r="AR2100" i="33"/>
  <c r="AM2100" i="33"/>
  <c r="AN2100" i="33"/>
  <c r="AH2100" i="33"/>
  <c r="AI2100" i="33"/>
  <c r="AJ2100" i="33"/>
  <c r="AK2100" i="33"/>
  <c r="AL2100" i="33"/>
  <c r="AF2100" i="33"/>
  <c r="AG2100" i="33"/>
  <c r="X2100" i="33"/>
  <c r="Y2100" i="33"/>
  <c r="AD2100" i="33"/>
  <c r="AE2100" i="33"/>
  <c r="A2052" i="33"/>
  <c r="C2052" i="33" s="1"/>
  <c r="AO2052" i="33"/>
  <c r="AP2052" i="33"/>
  <c r="AQ2052" i="33"/>
  <c r="AR2052" i="33"/>
  <c r="AM2052" i="33"/>
  <c r="AN2052" i="33"/>
  <c r="AH2052" i="33"/>
  <c r="AI2052" i="33"/>
  <c r="AJ2052" i="33"/>
  <c r="AK2052" i="33"/>
  <c r="AL2052" i="33"/>
  <c r="AG2052" i="33"/>
  <c r="AF2052" i="33"/>
  <c r="X2052" i="33"/>
  <c r="Y2052" i="33"/>
  <c r="AD2052" i="33"/>
  <c r="AE2052" i="33"/>
  <c r="A2020" i="33"/>
  <c r="C2020" i="33" s="1"/>
  <c r="AO2020" i="33"/>
  <c r="AP2020" i="33"/>
  <c r="AQ2020" i="33"/>
  <c r="AR2020" i="33"/>
  <c r="AM2020" i="33"/>
  <c r="AN2020" i="33"/>
  <c r="AH2020" i="33"/>
  <c r="AI2020" i="33"/>
  <c r="AJ2020" i="33"/>
  <c r="AK2020" i="33"/>
  <c r="AL2020" i="33"/>
  <c r="AG2020" i="33"/>
  <c r="AF2020" i="33"/>
  <c r="X2020" i="33"/>
  <c r="Y2020" i="33"/>
  <c r="AD2020" i="33"/>
  <c r="AE2020" i="33"/>
  <c r="A1964" i="33"/>
  <c r="C1964" i="33" s="1"/>
  <c r="AQ1964" i="33"/>
  <c r="AR1964" i="33"/>
  <c r="AM1964" i="33"/>
  <c r="AP1964" i="33"/>
  <c r="AO1964" i="33"/>
  <c r="AN1964" i="33"/>
  <c r="AH1964" i="33"/>
  <c r="AI1964" i="33"/>
  <c r="AJ1964" i="33"/>
  <c r="AK1964" i="33"/>
  <c r="AL1964" i="33"/>
  <c r="AG1964" i="33"/>
  <c r="AF1964" i="33"/>
  <c r="X1964" i="33"/>
  <c r="Y1964" i="33"/>
  <c r="AD1964" i="33"/>
  <c r="AE1964" i="33"/>
  <c r="A1924" i="33"/>
  <c r="C1924" i="33" s="1"/>
  <c r="AQ1924" i="33"/>
  <c r="AR1924" i="33"/>
  <c r="AM1924" i="33"/>
  <c r="AP1924" i="33"/>
  <c r="AN1924" i="33"/>
  <c r="AO1924" i="33"/>
  <c r="AJ1924" i="33"/>
  <c r="AG1924" i="33"/>
  <c r="AH1924" i="33"/>
  <c r="AI1924" i="33"/>
  <c r="AK1924" i="33"/>
  <c r="AL1924" i="33"/>
  <c r="AF1924" i="33"/>
  <c r="X1924" i="33"/>
  <c r="Y1924" i="33"/>
  <c r="AD1924" i="33"/>
  <c r="AE1924" i="33"/>
  <c r="A1868" i="33"/>
  <c r="C1868" i="33" s="1"/>
  <c r="AQ1868" i="33"/>
  <c r="AR1868" i="33"/>
  <c r="AM1868" i="33"/>
  <c r="AP1868" i="33"/>
  <c r="AO1868" i="33"/>
  <c r="AJ1868" i="33"/>
  <c r="AN1868" i="33"/>
  <c r="AG1868" i="33"/>
  <c r="AH1868" i="33"/>
  <c r="AI1868" i="33"/>
  <c r="AK1868" i="33"/>
  <c r="AL1868" i="33"/>
  <c r="AF1868" i="33"/>
  <c r="X1868" i="33"/>
  <c r="Y1868" i="33"/>
  <c r="AD1868" i="33"/>
  <c r="AE1868" i="33"/>
  <c r="A1828" i="33"/>
  <c r="C1828" i="33" s="1"/>
  <c r="AQ1828" i="33"/>
  <c r="AR1828" i="33"/>
  <c r="AM1828" i="33"/>
  <c r="AP1828" i="33"/>
  <c r="AN1828" i="33"/>
  <c r="AO1828" i="33"/>
  <c r="AJ1828" i="33"/>
  <c r="AG1828" i="33"/>
  <c r="AH1828" i="33"/>
  <c r="AI1828" i="33"/>
  <c r="AK1828" i="33"/>
  <c r="AL1828" i="33"/>
  <c r="AF1828" i="33"/>
  <c r="X1828" i="33"/>
  <c r="Y1828" i="33"/>
  <c r="AD1828" i="33"/>
  <c r="AE1828" i="33"/>
  <c r="A1788" i="33"/>
  <c r="C1788" i="33" s="1"/>
  <c r="AQ1788" i="33"/>
  <c r="AR1788" i="33"/>
  <c r="AM1788" i="33"/>
  <c r="AP1788" i="33"/>
  <c r="AN1788" i="33"/>
  <c r="AO1788" i="33"/>
  <c r="AJ1788" i="33"/>
  <c r="AG1788" i="33"/>
  <c r="AH1788" i="33"/>
  <c r="AI1788" i="33"/>
  <c r="AK1788" i="33"/>
  <c r="AL1788" i="33"/>
  <c r="AF1788" i="33"/>
  <c r="X1788" i="33"/>
  <c r="Y1788" i="33"/>
  <c r="AD1788" i="33"/>
  <c r="AE1788" i="33"/>
  <c r="L1748" i="33"/>
  <c r="AQ1748" i="33"/>
  <c r="AR1748" i="33"/>
  <c r="AM1748" i="33"/>
  <c r="AP1748" i="33"/>
  <c r="AN1748" i="33"/>
  <c r="AO1748" i="33"/>
  <c r="AJ1748" i="33"/>
  <c r="AG1748" i="33"/>
  <c r="AH1748" i="33"/>
  <c r="AI1748" i="33"/>
  <c r="AK1748" i="33"/>
  <c r="AL1748" i="33"/>
  <c r="AF1748" i="33"/>
  <c r="X1748" i="33"/>
  <c r="Y1748" i="33"/>
  <c r="AD1748" i="33"/>
  <c r="AE1748" i="33"/>
  <c r="A1684" i="33"/>
  <c r="C1684" i="33" s="1"/>
  <c r="AQ1684" i="33"/>
  <c r="AR1684" i="33"/>
  <c r="AM1684" i="33"/>
  <c r="AP1684" i="33"/>
  <c r="AN1684" i="33"/>
  <c r="AO1684" i="33"/>
  <c r="AJ1684" i="33"/>
  <c r="AK1684" i="33"/>
  <c r="AG1684" i="33"/>
  <c r="AH1684" i="33"/>
  <c r="AI1684" i="33"/>
  <c r="AL1684" i="33"/>
  <c r="AF1684" i="33"/>
  <c r="V1684" i="33"/>
  <c r="AA1684" i="33"/>
  <c r="W1684" i="33"/>
  <c r="AB1684" i="33"/>
  <c r="X1684" i="33"/>
  <c r="AC1684" i="33"/>
  <c r="Y1684" i="33"/>
  <c r="AD1684" i="33"/>
  <c r="AE1684" i="33"/>
  <c r="A1652" i="33"/>
  <c r="C1652" i="33" s="1"/>
  <c r="AQ1652" i="33"/>
  <c r="AR1652" i="33"/>
  <c r="AM1652" i="33"/>
  <c r="AP1652" i="33"/>
  <c r="AN1652" i="33"/>
  <c r="AO1652" i="33"/>
  <c r="AJ1652" i="33"/>
  <c r="AK1652" i="33"/>
  <c r="AG1652" i="33"/>
  <c r="AH1652" i="33"/>
  <c r="AI1652" i="33"/>
  <c r="AL1652" i="33"/>
  <c r="AF1652" i="33"/>
  <c r="V1652" i="33"/>
  <c r="AA1652" i="33"/>
  <c r="W1652" i="33"/>
  <c r="AB1652" i="33"/>
  <c r="X1652" i="33"/>
  <c r="AC1652" i="33"/>
  <c r="Y1652" i="33"/>
  <c r="AD1652" i="33"/>
  <c r="AE1652" i="33"/>
  <c r="A1612" i="33"/>
  <c r="C1612" i="33" s="1"/>
  <c r="AQ1612" i="33"/>
  <c r="AR1612" i="33"/>
  <c r="AM1612" i="33"/>
  <c r="AP1612" i="33"/>
  <c r="AN1612" i="33"/>
  <c r="AO1612" i="33"/>
  <c r="AJ1612" i="33"/>
  <c r="AK1612" i="33"/>
  <c r="AG1612" i="33"/>
  <c r="AH1612" i="33"/>
  <c r="AI1612" i="33"/>
  <c r="AL1612" i="33"/>
  <c r="AF1612" i="33"/>
  <c r="V1612" i="33"/>
  <c r="AA1612" i="33"/>
  <c r="W1612" i="33"/>
  <c r="AB1612" i="33"/>
  <c r="X1612" i="33"/>
  <c r="AC1612" i="33"/>
  <c r="Y1612" i="33"/>
  <c r="AD1612" i="33"/>
  <c r="AE1612" i="33"/>
  <c r="A1564" i="33"/>
  <c r="C1564" i="33" s="1"/>
  <c r="AQ1564" i="33"/>
  <c r="AR1564" i="33"/>
  <c r="AM1564" i="33"/>
  <c r="AP1564" i="33"/>
  <c r="AN1564" i="33"/>
  <c r="AO1564" i="33"/>
  <c r="AJ1564" i="33"/>
  <c r="AK1564" i="33"/>
  <c r="AG1564" i="33"/>
  <c r="AH1564" i="33"/>
  <c r="AI1564" i="33"/>
  <c r="AL1564" i="33"/>
  <c r="AF1564" i="33"/>
  <c r="X1564" i="33"/>
  <c r="Y1564" i="33"/>
  <c r="AD1564" i="33"/>
  <c r="AE1564" i="33"/>
  <c r="A1516" i="33"/>
  <c r="C1516" i="33" s="1"/>
  <c r="AQ1516" i="33"/>
  <c r="AR1516" i="33"/>
  <c r="AM1516" i="33"/>
  <c r="AO1516" i="33"/>
  <c r="AP1516" i="33"/>
  <c r="AN1516" i="33"/>
  <c r="AK1516" i="33"/>
  <c r="AG1516" i="33"/>
  <c r="AH1516" i="33"/>
  <c r="AI1516" i="33"/>
  <c r="AL1516" i="33"/>
  <c r="AF1516" i="33"/>
  <c r="X1516" i="33"/>
  <c r="Y1516" i="33"/>
  <c r="AD1516" i="33"/>
  <c r="AE1516" i="33"/>
  <c r="A1484" i="33"/>
  <c r="C1484" i="33" s="1"/>
  <c r="AQ1484" i="33"/>
  <c r="AR1484" i="33"/>
  <c r="AM1484" i="33"/>
  <c r="AO1484" i="33"/>
  <c r="AP1484" i="33"/>
  <c r="AN1484" i="33"/>
  <c r="AJ1484" i="33"/>
  <c r="AK1484" i="33"/>
  <c r="AG1484" i="33"/>
  <c r="AH1484" i="33"/>
  <c r="AI1484" i="33"/>
  <c r="AF1484" i="33"/>
  <c r="Y1484" i="33"/>
  <c r="AD1484" i="33"/>
  <c r="AE1484" i="33"/>
  <c r="A1436" i="33"/>
  <c r="C1436" i="33" s="1"/>
  <c r="AQ1436" i="33"/>
  <c r="AR1436" i="33"/>
  <c r="AM1436" i="33"/>
  <c r="AO1436" i="33"/>
  <c r="AP1436" i="33"/>
  <c r="AJ1436" i="33"/>
  <c r="AK1436" i="33"/>
  <c r="AN1436" i="33"/>
  <c r="AG1436" i="33"/>
  <c r="AH1436" i="33"/>
  <c r="AI1436" i="33"/>
  <c r="AL1436" i="33"/>
  <c r="AF1436" i="33"/>
  <c r="Y1436" i="33"/>
  <c r="AD1436" i="33"/>
  <c r="AE1436" i="33"/>
  <c r="A1396" i="33"/>
  <c r="C1396" i="33" s="1"/>
  <c r="AQ1396" i="33"/>
  <c r="AR1396" i="33"/>
  <c r="AM1396" i="33"/>
  <c r="AO1396" i="33"/>
  <c r="AP1396" i="33"/>
  <c r="AN1396" i="33"/>
  <c r="AJ1396" i="33"/>
  <c r="AK1396" i="33"/>
  <c r="AG1396" i="33"/>
  <c r="AH1396" i="33"/>
  <c r="AI1396" i="33"/>
  <c r="AL1396" i="33"/>
  <c r="AF1396" i="33"/>
  <c r="AD1396" i="33"/>
  <c r="AE1396" i="33"/>
  <c r="A1340" i="33"/>
  <c r="C1340" i="33" s="1"/>
  <c r="AQ1340" i="33"/>
  <c r="AR1340" i="33"/>
  <c r="AM1340" i="33"/>
  <c r="AO1340" i="33"/>
  <c r="AP1340" i="33"/>
  <c r="AJ1340" i="33"/>
  <c r="AK1340" i="33"/>
  <c r="AN1340" i="33"/>
  <c r="AG1340" i="33"/>
  <c r="AH1340" i="33"/>
  <c r="AI1340" i="33"/>
  <c r="AL1340" i="33"/>
  <c r="AF1340" i="33"/>
  <c r="Y1340" i="33"/>
  <c r="AD1340" i="33"/>
  <c r="AE1340" i="33"/>
  <c r="A1308" i="33"/>
  <c r="C1308" i="33" s="1"/>
  <c r="AQ1308" i="33"/>
  <c r="AR1308" i="33"/>
  <c r="AM1308" i="33"/>
  <c r="AO1308" i="33"/>
  <c r="AP1308" i="33"/>
  <c r="AN1308" i="33"/>
  <c r="AJ1308" i="33"/>
  <c r="AK1308" i="33"/>
  <c r="AG1308" i="33"/>
  <c r="AH1308" i="33"/>
  <c r="AI1308" i="33"/>
  <c r="AL1308" i="33"/>
  <c r="AF1308" i="33"/>
  <c r="AD1308" i="33"/>
  <c r="AE1308" i="33"/>
  <c r="A1292" i="33"/>
  <c r="C1292" i="33" s="1"/>
  <c r="AN1292" i="33"/>
  <c r="AP1292" i="33"/>
  <c r="AM1292" i="33"/>
  <c r="AO1292" i="33"/>
  <c r="AQ1292" i="33"/>
  <c r="AR1292" i="33"/>
  <c r="AJ1292" i="33"/>
  <c r="AK1292" i="33"/>
  <c r="AG1292" i="33"/>
  <c r="AH1292" i="33"/>
  <c r="AI1292" i="33"/>
  <c r="AL1292" i="33"/>
  <c r="AF1292" i="33"/>
  <c r="X1292" i="33"/>
  <c r="Y1292" i="33"/>
  <c r="AD1292" i="33"/>
  <c r="AE1292" i="33"/>
  <c r="A1252" i="33"/>
  <c r="C1252" i="33" s="1"/>
  <c r="AN1252" i="33"/>
  <c r="AP1252" i="33"/>
  <c r="AM1252" i="33"/>
  <c r="AO1252" i="33"/>
  <c r="AQ1252" i="33"/>
  <c r="AR1252" i="33"/>
  <c r="AJ1252" i="33"/>
  <c r="AK1252" i="33"/>
  <c r="AG1252" i="33"/>
  <c r="AH1252" i="33"/>
  <c r="AI1252" i="33"/>
  <c r="AL1252" i="33"/>
  <c r="AF1252" i="33"/>
  <c r="X1252" i="33"/>
  <c r="Y1252" i="33"/>
  <c r="AD1252" i="33"/>
  <c r="AE1252" i="33"/>
  <c r="A1236" i="33"/>
  <c r="C1236" i="33" s="1"/>
  <c r="AN1236" i="33"/>
  <c r="AP1236" i="33"/>
  <c r="AQ1236" i="33"/>
  <c r="AR1236" i="33"/>
  <c r="AM1236" i="33"/>
  <c r="AO1236" i="33"/>
  <c r="AJ1236" i="33"/>
  <c r="AK1236" i="33"/>
  <c r="AG1236" i="33"/>
  <c r="AH1236" i="33"/>
  <c r="AI1236" i="33"/>
  <c r="AL1236" i="33"/>
  <c r="AF1236" i="33"/>
  <c r="X1236" i="33"/>
  <c r="Y1236" i="33"/>
  <c r="AD1236" i="33"/>
  <c r="AE1236" i="33"/>
  <c r="A1212" i="33"/>
  <c r="C1212" i="33" s="1"/>
  <c r="AM1212" i="33"/>
  <c r="AN1212" i="33"/>
  <c r="AO1212" i="33"/>
  <c r="AP1212" i="33"/>
  <c r="AQ1212" i="33"/>
  <c r="AR1212" i="33"/>
  <c r="AJ1212" i="33"/>
  <c r="AK1212" i="33"/>
  <c r="AG1212" i="33"/>
  <c r="AH1212" i="33"/>
  <c r="AI1212" i="33"/>
  <c r="AL1212" i="33"/>
  <c r="AF1212" i="33"/>
  <c r="X1212" i="33"/>
  <c r="Y1212" i="33"/>
  <c r="AD1212" i="33"/>
  <c r="AE1212" i="33"/>
  <c r="AM1184" i="33"/>
  <c r="AN1184" i="33"/>
  <c r="AO1184" i="33"/>
  <c r="AP1184" i="33"/>
  <c r="AQ1184" i="33"/>
  <c r="AR1184" i="33"/>
  <c r="AJ1184" i="33"/>
  <c r="AK1184" i="33"/>
  <c r="AG1184" i="33"/>
  <c r="AH1184" i="33"/>
  <c r="AI1184" i="33"/>
  <c r="AL1184" i="33"/>
  <c r="AF1184" i="33"/>
  <c r="X1184" i="33"/>
  <c r="Y1184" i="33"/>
  <c r="AD1184" i="33"/>
  <c r="AE1184" i="33"/>
  <c r="A1152" i="33"/>
  <c r="C1152" i="33" s="1"/>
  <c r="AM1152" i="33"/>
  <c r="AN1152" i="33"/>
  <c r="AO1152" i="33"/>
  <c r="AP1152" i="33"/>
  <c r="AQ1152" i="33"/>
  <c r="AR1152" i="33"/>
  <c r="AJ1152" i="33"/>
  <c r="AK1152" i="33"/>
  <c r="AG1152" i="33"/>
  <c r="AH1152" i="33"/>
  <c r="AI1152" i="33"/>
  <c r="AL1152" i="33"/>
  <c r="AF1152" i="33"/>
  <c r="X1152" i="33"/>
  <c r="Y1152" i="33"/>
  <c r="AD1152" i="33"/>
  <c r="AE1152" i="33"/>
  <c r="AM1120" i="33"/>
  <c r="AN1120" i="33"/>
  <c r="AO1120" i="33"/>
  <c r="AP1120" i="33"/>
  <c r="AR1120" i="33"/>
  <c r="AQ1120" i="33"/>
  <c r="AJ1120" i="33"/>
  <c r="AK1120" i="33"/>
  <c r="AG1120" i="33"/>
  <c r="AH1120" i="33"/>
  <c r="AI1120" i="33"/>
  <c r="AE1120" i="33"/>
  <c r="AF1120" i="33"/>
  <c r="AL1120" i="33"/>
  <c r="AD1120" i="33"/>
  <c r="X1120" i="33"/>
  <c r="Y1120" i="33"/>
  <c r="AM1072" i="33"/>
  <c r="AN1072" i="33"/>
  <c r="AO1072" i="33"/>
  <c r="AP1072" i="33"/>
  <c r="AR1072" i="33"/>
  <c r="AQ1072" i="33"/>
  <c r="AJ1072" i="33"/>
  <c r="AK1072" i="33"/>
  <c r="AG1072" i="33"/>
  <c r="AH1072" i="33"/>
  <c r="AI1072" i="33"/>
  <c r="AL1072" i="33"/>
  <c r="AE1072" i="33"/>
  <c r="AF1072" i="33"/>
  <c r="X1072" i="33"/>
  <c r="Y1072" i="33"/>
  <c r="AM1040" i="33"/>
  <c r="AN1040" i="33"/>
  <c r="AO1040" i="33"/>
  <c r="AP1040" i="33"/>
  <c r="AR1040" i="33"/>
  <c r="AQ1040" i="33"/>
  <c r="AJ1040" i="33"/>
  <c r="AK1040" i="33"/>
  <c r="AL1040" i="33"/>
  <c r="AG1040" i="33"/>
  <c r="AH1040" i="33"/>
  <c r="AI1040" i="33"/>
  <c r="AE1040" i="33"/>
  <c r="X1040" i="33"/>
  <c r="Y1040" i="33"/>
  <c r="AM1008" i="33"/>
  <c r="AN1008" i="33"/>
  <c r="AO1008" i="33"/>
  <c r="AP1008" i="33"/>
  <c r="AR1008" i="33"/>
  <c r="AQ1008" i="33"/>
  <c r="AJ1008" i="33"/>
  <c r="AK1008" i="33"/>
  <c r="AL1008" i="33"/>
  <c r="AG1008" i="33"/>
  <c r="AH1008" i="33"/>
  <c r="AI1008" i="33"/>
  <c r="X1008" i="33"/>
  <c r="Y1008" i="33"/>
  <c r="AM952" i="33"/>
  <c r="AN952" i="33"/>
  <c r="AO952" i="33"/>
  <c r="AJ952" i="33"/>
  <c r="AK952" i="33"/>
  <c r="AL952" i="33"/>
  <c r="AG952" i="33"/>
  <c r="AH952" i="33"/>
  <c r="AI952" i="33"/>
  <c r="AD952" i="33"/>
  <c r="AE952" i="33"/>
  <c r="AF952" i="33"/>
  <c r="X952" i="33"/>
  <c r="Y952" i="33"/>
  <c r="A1181" i="33"/>
  <c r="C1181" i="33" s="1"/>
  <c r="AM1181" i="33"/>
  <c r="AO1181" i="33"/>
  <c r="AP1181" i="33"/>
  <c r="AQ1181" i="33"/>
  <c r="AR1181" i="33"/>
  <c r="AN1181" i="33"/>
  <c r="AL1181" i="33"/>
  <c r="AG1181" i="33"/>
  <c r="AH1181" i="33"/>
  <c r="AI1181" i="33"/>
  <c r="AJ1181" i="33"/>
  <c r="AK1181" i="33"/>
  <c r="X1181" i="33"/>
  <c r="Y1181" i="33"/>
  <c r="AD1181" i="33"/>
  <c r="Z1181" i="33"/>
  <c r="AE1181" i="33"/>
  <c r="AF1181" i="33"/>
  <c r="A1173" i="33"/>
  <c r="C1173" i="33" s="1"/>
  <c r="AM1173" i="33"/>
  <c r="AO1173" i="33"/>
  <c r="AP1173" i="33"/>
  <c r="AQ1173" i="33"/>
  <c r="AR1173" i="33"/>
  <c r="AN1173" i="33"/>
  <c r="AL1173" i="33"/>
  <c r="AG1173" i="33"/>
  <c r="AH1173" i="33"/>
  <c r="AI1173" i="33"/>
  <c r="AJ1173" i="33"/>
  <c r="AK1173" i="33"/>
  <c r="X1173" i="33"/>
  <c r="Y1173" i="33"/>
  <c r="AD1173" i="33"/>
  <c r="Z1173" i="33"/>
  <c r="AE1173" i="33"/>
  <c r="AF1173" i="33"/>
  <c r="A1165" i="33"/>
  <c r="C1165" i="33" s="1"/>
  <c r="AM1165" i="33"/>
  <c r="AO1165" i="33"/>
  <c r="AP1165" i="33"/>
  <c r="AQ1165" i="33"/>
  <c r="AR1165" i="33"/>
  <c r="AN1165" i="33"/>
  <c r="AL1165" i="33"/>
  <c r="AG1165" i="33"/>
  <c r="AH1165" i="33"/>
  <c r="AI1165" i="33"/>
  <c r="AJ1165" i="33"/>
  <c r="AK1165" i="33"/>
  <c r="X1165" i="33"/>
  <c r="Y1165" i="33"/>
  <c r="AD1165" i="33"/>
  <c r="Z1165" i="33"/>
  <c r="AE1165" i="33"/>
  <c r="AF1165" i="33"/>
  <c r="A1157" i="33"/>
  <c r="C1157" i="33" s="1"/>
  <c r="AM1157" i="33"/>
  <c r="AO1157" i="33"/>
  <c r="AP1157" i="33"/>
  <c r="AQ1157" i="33"/>
  <c r="AR1157" i="33"/>
  <c r="AN1157" i="33"/>
  <c r="AL1157" i="33"/>
  <c r="AG1157" i="33"/>
  <c r="AH1157" i="33"/>
  <c r="AI1157" i="33"/>
  <c r="AJ1157" i="33"/>
  <c r="AK1157" i="33"/>
  <c r="X1157" i="33"/>
  <c r="Y1157" i="33"/>
  <c r="AD1157" i="33"/>
  <c r="Z1157" i="33"/>
  <c r="AE1157" i="33"/>
  <c r="AF1157" i="33"/>
  <c r="AM1149" i="33"/>
  <c r="AO1149" i="33"/>
  <c r="AP1149" i="33"/>
  <c r="AQ1149" i="33"/>
  <c r="AR1149" i="33"/>
  <c r="AN1149" i="33"/>
  <c r="AL1149" i="33"/>
  <c r="AG1149" i="33"/>
  <c r="AH1149" i="33"/>
  <c r="AI1149" i="33"/>
  <c r="AJ1149" i="33"/>
  <c r="AK1149" i="33"/>
  <c r="AD1149" i="33"/>
  <c r="X1149" i="33"/>
  <c r="Y1149" i="33"/>
  <c r="Z1149" i="33"/>
  <c r="AE1149" i="33"/>
  <c r="AF1149" i="33"/>
  <c r="A1141" i="33"/>
  <c r="C1141" i="33" s="1"/>
  <c r="AM1141" i="33"/>
  <c r="AO1141" i="33"/>
  <c r="AP1141" i="33"/>
  <c r="AQ1141" i="33"/>
  <c r="AR1141" i="33"/>
  <c r="AN1141" i="33"/>
  <c r="AL1141" i="33"/>
  <c r="AG1141" i="33"/>
  <c r="AH1141" i="33"/>
  <c r="AI1141" i="33"/>
  <c r="AJ1141" i="33"/>
  <c r="AK1141" i="33"/>
  <c r="AD1141" i="33"/>
  <c r="AE1141" i="33"/>
  <c r="X1141" i="33"/>
  <c r="AF1141" i="33"/>
  <c r="Y1141" i="33"/>
  <c r="Z1141" i="33"/>
  <c r="A1133" i="33"/>
  <c r="C1133" i="33" s="1"/>
  <c r="AM1133" i="33"/>
  <c r="AO1133" i="33"/>
  <c r="AP1133" i="33"/>
  <c r="AQ1133" i="33"/>
  <c r="AR1133" i="33"/>
  <c r="AN1133" i="33"/>
  <c r="AL1133" i="33"/>
  <c r="AG1133" i="33"/>
  <c r="AH1133" i="33"/>
  <c r="AI1133" i="33"/>
  <c r="AJ1133" i="33"/>
  <c r="AK1133" i="33"/>
  <c r="AD1133" i="33"/>
  <c r="X1133" i="33"/>
  <c r="Y1133" i="33"/>
  <c r="Z1133" i="33"/>
  <c r="AE1133" i="33"/>
  <c r="AF1133" i="33"/>
  <c r="AM1125" i="33"/>
  <c r="AO1125" i="33"/>
  <c r="AP1125" i="33"/>
  <c r="AQ1125" i="33"/>
  <c r="AR1125" i="33"/>
  <c r="AN1125" i="33"/>
  <c r="AL1125" i="33"/>
  <c r="AG1125" i="33"/>
  <c r="AH1125" i="33"/>
  <c r="AI1125" i="33"/>
  <c r="AJ1125" i="33"/>
  <c r="AK1125" i="33"/>
  <c r="AD1125" i="33"/>
  <c r="AE1125" i="33"/>
  <c r="X1125" i="33"/>
  <c r="AF1125" i="33"/>
  <c r="Y1125" i="33"/>
  <c r="Z1125" i="33"/>
  <c r="A1117" i="33"/>
  <c r="C1117" i="33" s="1"/>
  <c r="AM1117" i="33"/>
  <c r="AO1117" i="33"/>
  <c r="AP1117" i="33"/>
  <c r="AQ1117" i="33"/>
  <c r="AR1117" i="33"/>
  <c r="AN1117" i="33"/>
  <c r="AL1117" i="33"/>
  <c r="AG1117" i="33"/>
  <c r="AH1117" i="33"/>
  <c r="AI1117" i="33"/>
  <c r="AJ1117" i="33"/>
  <c r="AK1117" i="33"/>
  <c r="AD1117" i="33"/>
  <c r="X1117" i="33"/>
  <c r="Y1117" i="33"/>
  <c r="Z1117" i="33"/>
  <c r="AE1117" i="33"/>
  <c r="AF1117" i="33"/>
  <c r="A1109" i="33"/>
  <c r="C1109" i="33" s="1"/>
  <c r="AM1109" i="33"/>
  <c r="AO1109" i="33"/>
  <c r="AP1109" i="33"/>
  <c r="AQ1109" i="33"/>
  <c r="AR1109" i="33"/>
  <c r="AN1109" i="33"/>
  <c r="AL1109" i="33"/>
  <c r="AG1109" i="33"/>
  <c r="AH1109" i="33"/>
  <c r="AI1109" i="33"/>
  <c r="AJ1109" i="33"/>
  <c r="AK1109" i="33"/>
  <c r="AD1109" i="33"/>
  <c r="AE1109" i="33"/>
  <c r="X1109" i="33"/>
  <c r="AF1109" i="33"/>
  <c r="Y1109" i="33"/>
  <c r="Z1109" i="33"/>
  <c r="A1101" i="33"/>
  <c r="C1101" i="33" s="1"/>
  <c r="AM1101" i="33"/>
  <c r="AO1101" i="33"/>
  <c r="AP1101" i="33"/>
  <c r="AQ1101" i="33"/>
  <c r="AR1101" i="33"/>
  <c r="AN1101" i="33"/>
  <c r="AL1101" i="33"/>
  <c r="AG1101" i="33"/>
  <c r="AH1101" i="33"/>
  <c r="AI1101" i="33"/>
  <c r="AJ1101" i="33"/>
  <c r="AK1101" i="33"/>
  <c r="AD1101" i="33"/>
  <c r="X1101" i="33"/>
  <c r="Y1101" i="33"/>
  <c r="Z1101" i="33"/>
  <c r="AE1101" i="33"/>
  <c r="AF1101" i="33"/>
  <c r="A1093" i="33"/>
  <c r="C1093" i="33" s="1"/>
  <c r="AM1093" i="33"/>
  <c r="AO1093" i="33"/>
  <c r="AP1093" i="33"/>
  <c r="AQ1093" i="33"/>
  <c r="AR1093" i="33"/>
  <c r="AN1093" i="33"/>
  <c r="AL1093" i="33"/>
  <c r="AG1093" i="33"/>
  <c r="AH1093" i="33"/>
  <c r="AI1093" i="33"/>
  <c r="AJ1093" i="33"/>
  <c r="AK1093" i="33"/>
  <c r="AD1093" i="33"/>
  <c r="AE1093" i="33"/>
  <c r="X1093" i="33"/>
  <c r="AF1093" i="33"/>
  <c r="Y1093" i="33"/>
  <c r="Z1093" i="33"/>
  <c r="AM1085" i="33"/>
  <c r="AO1085" i="33"/>
  <c r="AP1085" i="33"/>
  <c r="AQ1085" i="33"/>
  <c r="AR1085" i="33"/>
  <c r="AN1085" i="33"/>
  <c r="AL1085" i="33"/>
  <c r="AG1085" i="33"/>
  <c r="AH1085" i="33"/>
  <c r="AI1085" i="33"/>
  <c r="AJ1085" i="33"/>
  <c r="AK1085" i="33"/>
  <c r="AF1085" i="33"/>
  <c r="X1085" i="33"/>
  <c r="Y1085" i="33"/>
  <c r="AE1085" i="33"/>
  <c r="Z1085" i="33"/>
  <c r="A1077" i="33"/>
  <c r="C1077" i="33" s="1"/>
  <c r="AM1077" i="33"/>
  <c r="AO1077" i="33"/>
  <c r="AP1077" i="33"/>
  <c r="AQ1077" i="33"/>
  <c r="AR1077" i="33"/>
  <c r="AN1077" i="33"/>
  <c r="AL1077" i="33"/>
  <c r="AG1077" i="33"/>
  <c r="AH1077" i="33"/>
  <c r="AI1077" i="33"/>
  <c r="AJ1077" i="33"/>
  <c r="AK1077" i="33"/>
  <c r="AF1077" i="33"/>
  <c r="X1077" i="33"/>
  <c r="Y1077" i="33"/>
  <c r="Z1077" i="33"/>
  <c r="AE1077" i="33"/>
  <c r="A1069" i="33"/>
  <c r="C1069" i="33" s="1"/>
  <c r="AM1069" i="33"/>
  <c r="AO1069" i="33"/>
  <c r="AP1069" i="33"/>
  <c r="AQ1069" i="33"/>
  <c r="AR1069" i="33"/>
  <c r="AN1069" i="33"/>
  <c r="AL1069" i="33"/>
  <c r="AG1069" i="33"/>
  <c r="AH1069" i="33"/>
  <c r="AI1069" i="33"/>
  <c r="AJ1069" i="33"/>
  <c r="AK1069" i="33"/>
  <c r="AF1069" i="33"/>
  <c r="AA1069" i="33"/>
  <c r="AB1069" i="33"/>
  <c r="AC1069" i="33"/>
  <c r="AE1069" i="33"/>
  <c r="V1069" i="33"/>
  <c r="W1069" i="33"/>
  <c r="X1069" i="33"/>
  <c r="Y1069" i="33"/>
  <c r="Z1069" i="33"/>
  <c r="U1069" i="33"/>
  <c r="AM1061" i="33"/>
  <c r="AO1061" i="33"/>
  <c r="AP1061" i="33"/>
  <c r="AQ1061" i="33"/>
  <c r="AR1061" i="33"/>
  <c r="AN1061" i="33"/>
  <c r="AL1061" i="33"/>
  <c r="AG1061" i="33"/>
  <c r="AH1061" i="33"/>
  <c r="AI1061" i="33"/>
  <c r="AJ1061" i="33"/>
  <c r="AK1061" i="33"/>
  <c r="AF1061" i="33"/>
  <c r="AA1061" i="33"/>
  <c r="AB1061" i="33"/>
  <c r="AC1061" i="33"/>
  <c r="V1061" i="33"/>
  <c r="W1061" i="33"/>
  <c r="AE1061" i="33"/>
  <c r="X1061" i="33"/>
  <c r="Y1061" i="33"/>
  <c r="Z1061" i="33"/>
  <c r="U1061" i="33"/>
  <c r="A1053" i="33"/>
  <c r="C1053" i="33" s="1"/>
  <c r="AM1053" i="33"/>
  <c r="AO1053" i="33"/>
  <c r="AP1053" i="33"/>
  <c r="AQ1053" i="33"/>
  <c r="AR1053" i="33"/>
  <c r="AN1053" i="33"/>
  <c r="AL1053" i="33"/>
  <c r="AG1053" i="33"/>
  <c r="AH1053" i="33"/>
  <c r="AI1053" i="33"/>
  <c r="AJ1053" i="33"/>
  <c r="AK1053" i="33"/>
  <c r="AF1053" i="33"/>
  <c r="X1053" i="33"/>
  <c r="Y1053" i="33"/>
  <c r="Z1053" i="33"/>
  <c r="A1045" i="33"/>
  <c r="C1045" i="33" s="1"/>
  <c r="AM1045" i="33"/>
  <c r="AO1045" i="33"/>
  <c r="AP1045" i="33"/>
  <c r="AQ1045" i="33"/>
  <c r="AR1045" i="33"/>
  <c r="AN1045" i="33"/>
  <c r="AL1045" i="33"/>
  <c r="AG1045" i="33"/>
  <c r="AH1045" i="33"/>
  <c r="AI1045" i="33"/>
  <c r="AJ1045" i="33"/>
  <c r="AK1045" i="33"/>
  <c r="AF1045" i="33"/>
  <c r="AA1045" i="33"/>
  <c r="AB1045" i="33"/>
  <c r="AC1045" i="33"/>
  <c r="V1045" i="33"/>
  <c r="W1045" i="33"/>
  <c r="X1045" i="33"/>
  <c r="Y1045" i="33"/>
  <c r="Z1045" i="33"/>
  <c r="U1045" i="33"/>
  <c r="A1037" i="33"/>
  <c r="C1037" i="33" s="1"/>
  <c r="AM1037" i="33"/>
  <c r="AO1037" i="33"/>
  <c r="AP1037" i="33"/>
  <c r="AQ1037" i="33"/>
  <c r="AR1037" i="33"/>
  <c r="AN1037" i="33"/>
  <c r="AL1037" i="33"/>
  <c r="AG1037" i="33"/>
  <c r="AH1037" i="33"/>
  <c r="AI1037" i="33"/>
  <c r="AJ1037" i="33"/>
  <c r="AK1037" i="33"/>
  <c r="AF1037" i="33"/>
  <c r="X1037" i="33"/>
  <c r="Y1037" i="33"/>
  <c r="Z1037" i="33"/>
  <c r="A1029" i="33"/>
  <c r="C1029" i="33" s="1"/>
  <c r="AM1029" i="33"/>
  <c r="AO1029" i="33"/>
  <c r="AP1029" i="33"/>
  <c r="AQ1029" i="33"/>
  <c r="AR1029" i="33"/>
  <c r="AN1029" i="33"/>
  <c r="AL1029" i="33"/>
  <c r="AG1029" i="33"/>
  <c r="AH1029" i="33"/>
  <c r="AI1029" i="33"/>
  <c r="AJ1029" i="33"/>
  <c r="AK1029" i="33"/>
  <c r="AF1029" i="33"/>
  <c r="AA1029" i="33"/>
  <c r="AB1029" i="33"/>
  <c r="AC1029" i="33"/>
  <c r="V1029" i="33"/>
  <c r="W1029" i="33"/>
  <c r="X1029" i="33"/>
  <c r="Y1029" i="33"/>
  <c r="Z1029" i="33"/>
  <c r="U1029" i="33"/>
  <c r="AM1021" i="33"/>
  <c r="AO1021" i="33"/>
  <c r="AP1021" i="33"/>
  <c r="AQ1021" i="33"/>
  <c r="AR1021" i="33"/>
  <c r="AN1021" i="33"/>
  <c r="AL1021" i="33"/>
  <c r="AG1021" i="33"/>
  <c r="AH1021" i="33"/>
  <c r="AI1021" i="33"/>
  <c r="AJ1021" i="33"/>
  <c r="AK1021" i="33"/>
  <c r="AF1021" i="33"/>
  <c r="X1021" i="33"/>
  <c r="Y1021" i="33"/>
  <c r="AE1021" i="33"/>
  <c r="Z1021" i="33"/>
  <c r="A1013" i="33"/>
  <c r="C1013" i="33" s="1"/>
  <c r="AM1013" i="33"/>
  <c r="AO1013" i="33"/>
  <c r="AP1013" i="33"/>
  <c r="AQ1013" i="33"/>
  <c r="AR1013" i="33"/>
  <c r="AN1013" i="33"/>
  <c r="AL1013" i="33"/>
  <c r="AG1013" i="33"/>
  <c r="AH1013" i="33"/>
  <c r="AI1013" i="33"/>
  <c r="AJ1013" i="33"/>
  <c r="AK1013" i="33"/>
  <c r="AF1013" i="33"/>
  <c r="X1013" i="33"/>
  <c r="Y1013" i="33"/>
  <c r="Z1013" i="33"/>
  <c r="AE1013" i="33"/>
  <c r="A1005" i="33"/>
  <c r="C1005" i="33" s="1"/>
  <c r="AM1005" i="33"/>
  <c r="AO1005" i="33"/>
  <c r="AP1005" i="33"/>
  <c r="AQ1005" i="33"/>
  <c r="AR1005" i="33"/>
  <c r="AN1005" i="33"/>
  <c r="AL1005" i="33"/>
  <c r="AG1005" i="33"/>
  <c r="AH1005" i="33"/>
  <c r="AI1005" i="33"/>
  <c r="AJ1005" i="33"/>
  <c r="AK1005" i="33"/>
  <c r="AF1005" i="33"/>
  <c r="AE1005" i="33"/>
  <c r="X1005" i="33"/>
  <c r="Y1005" i="33"/>
  <c r="Z1005" i="33"/>
  <c r="AM997" i="33"/>
  <c r="AO997" i="33"/>
  <c r="AP997" i="33"/>
  <c r="AQ997" i="33"/>
  <c r="AR997" i="33"/>
  <c r="AN997" i="33"/>
  <c r="AL997" i="33"/>
  <c r="AG997" i="33"/>
  <c r="AH997" i="33"/>
  <c r="AI997" i="33"/>
  <c r="AJ997" i="33"/>
  <c r="AK997" i="33"/>
  <c r="AF997" i="33"/>
  <c r="AE997" i="33"/>
  <c r="X997" i="33"/>
  <c r="Y997" i="33"/>
  <c r="Z997" i="33"/>
  <c r="A989" i="33"/>
  <c r="C989" i="33" s="1"/>
  <c r="AM989" i="33"/>
  <c r="AO989" i="33"/>
  <c r="AP989" i="33"/>
  <c r="AQ989" i="33"/>
  <c r="AR989" i="33"/>
  <c r="AN989" i="33"/>
  <c r="AL989" i="33"/>
  <c r="AG989" i="33"/>
  <c r="AH989" i="33"/>
  <c r="AI989" i="33"/>
  <c r="AJ989" i="33"/>
  <c r="AK989" i="33"/>
  <c r="AF989" i="33"/>
  <c r="X989" i="33"/>
  <c r="Y989" i="33"/>
  <c r="AE989" i="33"/>
  <c r="Z989" i="33"/>
  <c r="A981" i="33"/>
  <c r="C981" i="33" s="1"/>
  <c r="AM981" i="33"/>
  <c r="AO981" i="33"/>
  <c r="AP981" i="33"/>
  <c r="AQ981" i="33"/>
  <c r="AR981" i="33"/>
  <c r="AN981" i="33"/>
  <c r="AL981" i="33"/>
  <c r="AG981" i="33"/>
  <c r="AH981" i="33"/>
  <c r="AI981" i="33"/>
  <c r="AJ981" i="33"/>
  <c r="AK981" i="33"/>
  <c r="AF981" i="33"/>
  <c r="X981" i="33"/>
  <c r="Y981" i="33"/>
  <c r="Z981" i="33"/>
  <c r="AE981" i="33"/>
  <c r="A973" i="33"/>
  <c r="C973" i="33" s="1"/>
  <c r="AM973" i="33"/>
  <c r="AO973" i="33"/>
  <c r="AP973" i="33"/>
  <c r="AQ973" i="33"/>
  <c r="AR973" i="33"/>
  <c r="AN973" i="33"/>
  <c r="AL973" i="33"/>
  <c r="AG973" i="33"/>
  <c r="AH973" i="33"/>
  <c r="AI973" i="33"/>
  <c r="AJ973" i="33"/>
  <c r="AK973" i="33"/>
  <c r="AF973" i="33"/>
  <c r="AD973" i="33"/>
  <c r="AE973" i="33"/>
  <c r="X973" i="33"/>
  <c r="Y973" i="33"/>
  <c r="Z973" i="33"/>
  <c r="A965" i="33"/>
  <c r="C965" i="33" s="1"/>
  <c r="AM965" i="33"/>
  <c r="AO965" i="33"/>
  <c r="AP965" i="33"/>
  <c r="AQ965" i="33"/>
  <c r="AR965" i="33"/>
  <c r="AN965" i="33"/>
  <c r="AL965" i="33"/>
  <c r="AG965" i="33"/>
  <c r="AH965" i="33"/>
  <c r="AI965" i="33"/>
  <c r="AJ965" i="33"/>
  <c r="AK965" i="33"/>
  <c r="AF965" i="33"/>
  <c r="AD965" i="33"/>
  <c r="AE965" i="33"/>
  <c r="X965" i="33"/>
  <c r="Y965" i="33"/>
  <c r="Z965" i="33"/>
  <c r="AM957" i="33"/>
  <c r="AO957" i="33"/>
  <c r="AP957" i="33"/>
  <c r="AQ957" i="33"/>
  <c r="AR957" i="33"/>
  <c r="AN957" i="33"/>
  <c r="AL957" i="33"/>
  <c r="AG957" i="33"/>
  <c r="AH957" i="33"/>
  <c r="AI957" i="33"/>
  <c r="AJ957" i="33"/>
  <c r="AK957" i="33"/>
  <c r="AF957" i="33"/>
  <c r="AD957" i="33"/>
  <c r="X957" i="33"/>
  <c r="Y957" i="33"/>
  <c r="AE957" i="33"/>
  <c r="Z957" i="33"/>
  <c r="A949" i="33"/>
  <c r="C949" i="33" s="1"/>
  <c r="AM949" i="33"/>
  <c r="AO949" i="33"/>
  <c r="AN949" i="33"/>
  <c r="AL949" i="33"/>
  <c r="AG949" i="33"/>
  <c r="AH949" i="33"/>
  <c r="AI949" i="33"/>
  <c r="AJ949" i="33"/>
  <c r="AK949" i="33"/>
  <c r="AF949" i="33"/>
  <c r="AD949" i="33"/>
  <c r="X949" i="33"/>
  <c r="Y949" i="33"/>
  <c r="Z949" i="33"/>
  <c r="AE949" i="33"/>
  <c r="A941" i="33"/>
  <c r="C941" i="33" s="1"/>
  <c r="AM941" i="33"/>
  <c r="AO941" i="33"/>
  <c r="AP941" i="33"/>
  <c r="AQ941" i="33"/>
  <c r="AR941" i="33"/>
  <c r="AN941" i="33"/>
  <c r="AL941" i="33"/>
  <c r="AG941" i="33"/>
  <c r="AH941" i="33"/>
  <c r="AI941" i="33"/>
  <c r="AJ941" i="33"/>
  <c r="AK941" i="33"/>
  <c r="AF941" i="33"/>
  <c r="AD941" i="33"/>
  <c r="AE941" i="33"/>
  <c r="X941" i="33"/>
  <c r="Y941" i="33"/>
  <c r="Z941" i="33"/>
  <c r="AP933" i="33"/>
  <c r="AQ933" i="33"/>
  <c r="AR933" i="33"/>
  <c r="AL933" i="33"/>
  <c r="AG933" i="33"/>
  <c r="AH933" i="33"/>
  <c r="AI933" i="33"/>
  <c r="AJ933" i="33"/>
  <c r="AK933" i="33"/>
  <c r="AF933" i="33"/>
  <c r="AD933" i="33"/>
  <c r="AE933" i="33"/>
  <c r="X933" i="33"/>
  <c r="Y933" i="33"/>
  <c r="Z933" i="33"/>
  <c r="A925" i="33"/>
  <c r="C925" i="33" s="1"/>
  <c r="AP925" i="33"/>
  <c r="AQ925" i="33"/>
  <c r="AR925" i="33"/>
  <c r="AL925" i="33"/>
  <c r="AG925" i="33"/>
  <c r="AH925" i="33"/>
  <c r="AI925" i="33"/>
  <c r="AJ925" i="33"/>
  <c r="AK925" i="33"/>
  <c r="AF925" i="33"/>
  <c r="AD925" i="33"/>
  <c r="X925" i="33"/>
  <c r="Y925" i="33"/>
  <c r="AE925" i="33"/>
  <c r="Z925" i="33"/>
  <c r="A917" i="33"/>
  <c r="C917" i="33" s="1"/>
  <c r="AM917" i="33"/>
  <c r="AO917" i="33"/>
  <c r="AP917" i="33"/>
  <c r="AQ917" i="33"/>
  <c r="AR917" i="33"/>
  <c r="AN917" i="33"/>
  <c r="AL917" i="33"/>
  <c r="AG917" i="33"/>
  <c r="AH917" i="33"/>
  <c r="AI917" i="33"/>
  <c r="AJ917" i="33"/>
  <c r="AK917" i="33"/>
  <c r="AF917" i="33"/>
  <c r="AD917" i="33"/>
  <c r="X917" i="33"/>
  <c r="Y917" i="33"/>
  <c r="Z917" i="33"/>
  <c r="AE917" i="33"/>
  <c r="A909" i="33"/>
  <c r="C909" i="33" s="1"/>
  <c r="AM909" i="33"/>
  <c r="AO909" i="33"/>
  <c r="AP909" i="33"/>
  <c r="AQ909" i="33"/>
  <c r="AR909" i="33"/>
  <c r="AN909" i="33"/>
  <c r="AL909" i="33"/>
  <c r="AG909" i="33"/>
  <c r="AH909" i="33"/>
  <c r="AI909" i="33"/>
  <c r="AJ909" i="33"/>
  <c r="AK909" i="33"/>
  <c r="AF909" i="33"/>
  <c r="AD909" i="33"/>
  <c r="AE909" i="33"/>
  <c r="X909" i="33"/>
  <c r="Y909" i="33"/>
  <c r="Z909" i="33"/>
  <c r="A901" i="33"/>
  <c r="C901" i="33" s="1"/>
  <c r="AM901" i="33"/>
  <c r="AO901" i="33"/>
  <c r="AP901" i="33"/>
  <c r="AQ901" i="33"/>
  <c r="AR901" i="33"/>
  <c r="AN901" i="33"/>
  <c r="AL901" i="33"/>
  <c r="AG901" i="33"/>
  <c r="AH901" i="33"/>
  <c r="AI901" i="33"/>
  <c r="AJ901" i="33"/>
  <c r="AK901" i="33"/>
  <c r="AF901" i="33"/>
  <c r="AD901" i="33"/>
  <c r="AE901" i="33"/>
  <c r="X901" i="33"/>
  <c r="Y901" i="33"/>
  <c r="Z901" i="33"/>
  <c r="AM893" i="33"/>
  <c r="AO893" i="33"/>
  <c r="AP893" i="33"/>
  <c r="AQ893" i="33"/>
  <c r="AR893" i="33"/>
  <c r="AN893" i="33"/>
  <c r="AL893" i="33"/>
  <c r="AG893" i="33"/>
  <c r="AH893" i="33"/>
  <c r="AI893" i="33"/>
  <c r="AJ893" i="33"/>
  <c r="AK893" i="33"/>
  <c r="AF893" i="33"/>
  <c r="AD893" i="33"/>
  <c r="X893" i="33"/>
  <c r="Y893" i="33"/>
  <c r="AE893" i="33"/>
  <c r="Z893" i="33"/>
  <c r="A885" i="33"/>
  <c r="C885" i="33" s="1"/>
  <c r="AM885" i="33"/>
  <c r="AO885" i="33"/>
  <c r="AP885" i="33"/>
  <c r="AQ885" i="33"/>
  <c r="AR885" i="33"/>
  <c r="AN885" i="33"/>
  <c r="AL885" i="33"/>
  <c r="AG885" i="33"/>
  <c r="AH885" i="33"/>
  <c r="AI885" i="33"/>
  <c r="AJ885" i="33"/>
  <c r="AK885" i="33"/>
  <c r="AF885" i="33"/>
  <c r="AD885" i="33"/>
  <c r="X885" i="33"/>
  <c r="Y885" i="33"/>
  <c r="Z885" i="33"/>
  <c r="AE885" i="33"/>
  <c r="A877" i="33"/>
  <c r="C877" i="33" s="1"/>
  <c r="AM877" i="33"/>
  <c r="AO877" i="33"/>
  <c r="AP877" i="33"/>
  <c r="AQ877" i="33"/>
  <c r="AR877" i="33"/>
  <c r="AN877" i="33"/>
  <c r="AL877" i="33"/>
  <c r="AG877" i="33"/>
  <c r="AH877" i="33"/>
  <c r="AI877" i="33"/>
  <c r="AJ877" i="33"/>
  <c r="AK877" i="33"/>
  <c r="AF877" i="33"/>
  <c r="AD877" i="33"/>
  <c r="AE877" i="33"/>
  <c r="X877" i="33"/>
  <c r="Y877" i="33"/>
  <c r="Z877" i="33"/>
  <c r="AM869" i="33"/>
  <c r="AO869" i="33"/>
  <c r="AP869" i="33"/>
  <c r="AQ869" i="33"/>
  <c r="AR869" i="33"/>
  <c r="AN869" i="33"/>
  <c r="AL869" i="33"/>
  <c r="AG869" i="33"/>
  <c r="AH869" i="33"/>
  <c r="AI869" i="33"/>
  <c r="AJ869" i="33"/>
  <c r="AK869" i="33"/>
  <c r="AF869" i="33"/>
  <c r="AD869" i="33"/>
  <c r="AE869" i="33"/>
  <c r="X869" i="33"/>
  <c r="Y869" i="33"/>
  <c r="Z869" i="33"/>
  <c r="A861" i="33"/>
  <c r="C861" i="33" s="1"/>
  <c r="AM861" i="33"/>
  <c r="AO861" i="33"/>
  <c r="AP861" i="33"/>
  <c r="AQ861" i="33"/>
  <c r="AR861" i="33"/>
  <c r="AN861" i="33"/>
  <c r="AL861" i="33"/>
  <c r="AG861" i="33"/>
  <c r="AH861" i="33"/>
  <c r="AI861" i="33"/>
  <c r="AJ861" i="33"/>
  <c r="AK861" i="33"/>
  <c r="AF861" i="33"/>
  <c r="AD861" i="33"/>
  <c r="X861" i="33"/>
  <c r="Y861" i="33"/>
  <c r="AE861" i="33"/>
  <c r="Z861" i="33"/>
  <c r="A853" i="33"/>
  <c r="C853" i="33" s="1"/>
  <c r="AM853" i="33"/>
  <c r="AO853" i="33"/>
  <c r="AP853" i="33"/>
  <c r="AQ853" i="33"/>
  <c r="AR853" i="33"/>
  <c r="AN853" i="33"/>
  <c r="AL853" i="33"/>
  <c r="AG853" i="33"/>
  <c r="AH853" i="33"/>
  <c r="AI853" i="33"/>
  <c r="AJ853" i="33"/>
  <c r="AK853" i="33"/>
  <c r="AF853" i="33"/>
  <c r="AD853" i="33"/>
  <c r="X853" i="33"/>
  <c r="Y853" i="33"/>
  <c r="Z853" i="33"/>
  <c r="AE853" i="33"/>
  <c r="A845" i="33"/>
  <c r="C845" i="33" s="1"/>
  <c r="AM845" i="33"/>
  <c r="AO845" i="33"/>
  <c r="AP845" i="33"/>
  <c r="AQ845" i="33"/>
  <c r="AR845" i="33"/>
  <c r="AN845" i="33"/>
  <c r="AL845" i="33"/>
  <c r="AG845" i="33"/>
  <c r="AH845" i="33"/>
  <c r="AI845" i="33"/>
  <c r="AJ845" i="33"/>
  <c r="AK845" i="33"/>
  <c r="AF845" i="33"/>
  <c r="AD845" i="33"/>
  <c r="AE845" i="33"/>
  <c r="X845" i="33"/>
  <c r="Y845" i="33"/>
  <c r="Z845" i="33"/>
  <c r="A837" i="33"/>
  <c r="C837" i="33" s="1"/>
  <c r="AM837" i="33"/>
  <c r="AO837" i="33"/>
  <c r="AP837" i="33"/>
  <c r="AQ837" i="33"/>
  <c r="AR837" i="33"/>
  <c r="AN837" i="33"/>
  <c r="AL837" i="33"/>
  <c r="AG837" i="33"/>
  <c r="AH837" i="33"/>
  <c r="AI837" i="33"/>
  <c r="AJ837" i="33"/>
  <c r="AK837" i="33"/>
  <c r="AF837" i="33"/>
  <c r="AD837" i="33"/>
  <c r="AE837" i="33"/>
  <c r="X837" i="33"/>
  <c r="Y837" i="33"/>
  <c r="Z837" i="33"/>
  <c r="AM829" i="33"/>
  <c r="AO829" i="33"/>
  <c r="AP829" i="33"/>
  <c r="AQ829" i="33"/>
  <c r="AR829" i="33"/>
  <c r="AN829" i="33"/>
  <c r="AL829" i="33"/>
  <c r="AG829" i="33"/>
  <c r="AH829" i="33"/>
  <c r="AI829" i="33"/>
  <c r="AJ829" i="33"/>
  <c r="AK829" i="33"/>
  <c r="AF829" i="33"/>
  <c r="AD829" i="33"/>
  <c r="X829" i="33"/>
  <c r="Y829" i="33"/>
  <c r="AE829" i="33"/>
  <c r="Z829" i="33"/>
  <c r="A821" i="33"/>
  <c r="C821" i="33" s="1"/>
  <c r="AM821" i="33"/>
  <c r="AO821" i="33"/>
  <c r="AP821" i="33"/>
  <c r="AQ821" i="33"/>
  <c r="AR821" i="33"/>
  <c r="AN821" i="33"/>
  <c r="AL821" i="33"/>
  <c r="AG821" i="33"/>
  <c r="AH821" i="33"/>
  <c r="AI821" i="33"/>
  <c r="AJ821" i="33"/>
  <c r="AK821" i="33"/>
  <c r="AF821" i="33"/>
  <c r="AD821" i="33"/>
  <c r="X821" i="33"/>
  <c r="Y821" i="33"/>
  <c r="Z821" i="33"/>
  <c r="AE821" i="33"/>
  <c r="A813" i="33"/>
  <c r="C813" i="33" s="1"/>
  <c r="AM813" i="33"/>
  <c r="AO813" i="33"/>
  <c r="AP813" i="33"/>
  <c r="AQ813" i="33"/>
  <c r="AR813" i="33"/>
  <c r="AN813" i="33"/>
  <c r="AL813" i="33"/>
  <c r="AG813" i="33"/>
  <c r="AH813" i="33"/>
  <c r="AI813" i="33"/>
  <c r="AJ813" i="33"/>
  <c r="AK813" i="33"/>
  <c r="AF813" i="33"/>
  <c r="AD813" i="33"/>
  <c r="AE813" i="33"/>
  <c r="X813" i="33"/>
  <c r="Y813" i="33"/>
  <c r="Z813" i="33"/>
  <c r="AM805" i="33"/>
  <c r="AO805" i="33"/>
  <c r="AP805" i="33"/>
  <c r="AQ805" i="33"/>
  <c r="AR805" i="33"/>
  <c r="AL805" i="33"/>
  <c r="AN805" i="33"/>
  <c r="AG805" i="33"/>
  <c r="AH805" i="33"/>
  <c r="AI805" i="33"/>
  <c r="AJ805" i="33"/>
  <c r="AK805" i="33"/>
  <c r="AF805" i="33"/>
  <c r="AD805" i="33"/>
  <c r="AE805" i="33"/>
  <c r="X805" i="33"/>
  <c r="Y805" i="33"/>
  <c r="Z805" i="33"/>
  <c r="A797" i="33"/>
  <c r="C797" i="33" s="1"/>
  <c r="AM797" i="33"/>
  <c r="AO797" i="33"/>
  <c r="AP797" i="33"/>
  <c r="AQ797" i="33"/>
  <c r="AR797" i="33"/>
  <c r="AN797" i="33"/>
  <c r="AL797" i="33"/>
  <c r="AG797" i="33"/>
  <c r="AH797" i="33"/>
  <c r="AI797" i="33"/>
  <c r="AJ797" i="33"/>
  <c r="AK797" i="33"/>
  <c r="AF797" i="33"/>
  <c r="AD797" i="33"/>
  <c r="X797" i="33"/>
  <c r="Y797" i="33"/>
  <c r="AE797" i="33"/>
  <c r="Z797" i="33"/>
  <c r="A789" i="33"/>
  <c r="C789" i="33" s="1"/>
  <c r="AM789" i="33"/>
  <c r="AO789" i="33"/>
  <c r="AP789" i="33"/>
  <c r="AQ789" i="33"/>
  <c r="AR789" i="33"/>
  <c r="AN789" i="33"/>
  <c r="AL789" i="33"/>
  <c r="AG789" i="33"/>
  <c r="AH789" i="33"/>
  <c r="AI789" i="33"/>
  <c r="AJ789" i="33"/>
  <c r="AK789" i="33"/>
  <c r="AF789" i="33"/>
  <c r="AD789" i="33"/>
  <c r="X789" i="33"/>
  <c r="Y789" i="33"/>
  <c r="Z789" i="33"/>
  <c r="AE789" i="33"/>
  <c r="A781" i="33"/>
  <c r="C781" i="33" s="1"/>
  <c r="AM781" i="33"/>
  <c r="AO781" i="33"/>
  <c r="AP781" i="33"/>
  <c r="AQ781" i="33"/>
  <c r="AR781" i="33"/>
  <c r="AN781" i="33"/>
  <c r="AL781" i="33"/>
  <c r="AG781" i="33"/>
  <c r="AH781" i="33"/>
  <c r="AI781" i="33"/>
  <c r="AJ781" i="33"/>
  <c r="AK781" i="33"/>
  <c r="AF781" i="33"/>
  <c r="AD781" i="33"/>
  <c r="AE781" i="33"/>
  <c r="X781" i="33"/>
  <c r="Y781" i="33"/>
  <c r="Z781" i="33"/>
  <c r="A773" i="33"/>
  <c r="C773" i="33" s="1"/>
  <c r="AM773" i="33"/>
  <c r="AO773" i="33"/>
  <c r="AP773" i="33"/>
  <c r="AQ773" i="33"/>
  <c r="AR773" i="33"/>
  <c r="AN773" i="33"/>
  <c r="AL773" i="33"/>
  <c r="AG773" i="33"/>
  <c r="AH773" i="33"/>
  <c r="AI773" i="33"/>
  <c r="AJ773" i="33"/>
  <c r="AK773" i="33"/>
  <c r="AF773" i="33"/>
  <c r="AD773" i="33"/>
  <c r="AE773" i="33"/>
  <c r="X773" i="33"/>
  <c r="Y773" i="33"/>
  <c r="Z773" i="33"/>
  <c r="AM765" i="33"/>
  <c r="AO765" i="33"/>
  <c r="AP765" i="33"/>
  <c r="AQ765" i="33"/>
  <c r="AR765" i="33"/>
  <c r="AN765" i="33"/>
  <c r="AL765" i="33"/>
  <c r="AG765" i="33"/>
  <c r="AH765" i="33"/>
  <c r="AI765" i="33"/>
  <c r="AJ765" i="33"/>
  <c r="AK765" i="33"/>
  <c r="AF765" i="33"/>
  <c r="AD765" i="33"/>
  <c r="X765" i="33"/>
  <c r="Y765" i="33"/>
  <c r="AE765" i="33"/>
  <c r="Z765" i="33"/>
  <c r="A757" i="33"/>
  <c r="C757" i="33" s="1"/>
  <c r="AM757" i="33"/>
  <c r="AO757" i="33"/>
  <c r="AP757" i="33"/>
  <c r="AQ757" i="33"/>
  <c r="AR757" i="33"/>
  <c r="AN757" i="33"/>
  <c r="AL757" i="33"/>
  <c r="AG757" i="33"/>
  <c r="AH757" i="33"/>
  <c r="AI757" i="33"/>
  <c r="AJ757" i="33"/>
  <c r="AK757" i="33"/>
  <c r="AF757" i="33"/>
  <c r="AD757" i="33"/>
  <c r="X757" i="33"/>
  <c r="Y757" i="33"/>
  <c r="Z757" i="33"/>
  <c r="AE757" i="33"/>
  <c r="A749" i="33"/>
  <c r="C749" i="33" s="1"/>
  <c r="AM749" i="33"/>
  <c r="AO749" i="33"/>
  <c r="AP749" i="33"/>
  <c r="AQ749" i="33"/>
  <c r="AR749" i="33"/>
  <c r="AN749" i="33"/>
  <c r="AL749" i="33"/>
  <c r="AG749" i="33"/>
  <c r="AH749" i="33"/>
  <c r="AI749" i="33"/>
  <c r="AJ749" i="33"/>
  <c r="AK749" i="33"/>
  <c r="AF749" i="33"/>
  <c r="AD749" i="33"/>
  <c r="AE749" i="33"/>
  <c r="X749" i="33"/>
  <c r="Y749" i="33"/>
  <c r="Z749" i="33"/>
  <c r="AM741" i="33"/>
  <c r="AO741" i="33"/>
  <c r="AP741" i="33"/>
  <c r="AQ741" i="33"/>
  <c r="AR741" i="33"/>
  <c r="AN741" i="33"/>
  <c r="AL741" i="33"/>
  <c r="AG741" i="33"/>
  <c r="AH741" i="33"/>
  <c r="AI741" i="33"/>
  <c r="AJ741" i="33"/>
  <c r="AK741" i="33"/>
  <c r="AF741" i="33"/>
  <c r="AD741" i="33"/>
  <c r="AE741" i="33"/>
  <c r="X741" i="33"/>
  <c r="Y741" i="33"/>
  <c r="Z741" i="33"/>
  <c r="A733" i="33"/>
  <c r="C733" i="33" s="1"/>
  <c r="AM733" i="33"/>
  <c r="AO733" i="33"/>
  <c r="AP733" i="33"/>
  <c r="AQ733" i="33"/>
  <c r="AR733" i="33"/>
  <c r="AN733" i="33"/>
  <c r="AL733" i="33"/>
  <c r="AG733" i="33"/>
  <c r="AH733" i="33"/>
  <c r="AI733" i="33"/>
  <c r="AJ733" i="33"/>
  <c r="AK733" i="33"/>
  <c r="AF733" i="33"/>
  <c r="AD733" i="33"/>
  <c r="X733" i="33"/>
  <c r="Y733" i="33"/>
  <c r="AE733" i="33"/>
  <c r="Z733" i="33"/>
  <c r="A725" i="33"/>
  <c r="C725" i="33" s="1"/>
  <c r="AM725" i="33"/>
  <c r="AO725" i="33"/>
  <c r="AP725" i="33"/>
  <c r="AQ725" i="33"/>
  <c r="AR725" i="33"/>
  <c r="AN725" i="33"/>
  <c r="AL725" i="33"/>
  <c r="AG725" i="33"/>
  <c r="AH725" i="33"/>
  <c r="AI725" i="33"/>
  <c r="AJ725" i="33"/>
  <c r="AK725" i="33"/>
  <c r="AF725" i="33"/>
  <c r="AD725" i="33"/>
  <c r="X725" i="33"/>
  <c r="Y725" i="33"/>
  <c r="Z725" i="33"/>
  <c r="AE725" i="33"/>
  <c r="A717" i="33"/>
  <c r="C717" i="33" s="1"/>
  <c r="AM717" i="33"/>
  <c r="AO717" i="33"/>
  <c r="AP717" i="33"/>
  <c r="AQ717" i="33"/>
  <c r="AR717" i="33"/>
  <c r="AN717" i="33"/>
  <c r="AL717" i="33"/>
  <c r="AG717" i="33"/>
  <c r="AH717" i="33"/>
  <c r="AI717" i="33"/>
  <c r="AJ717" i="33"/>
  <c r="AK717" i="33"/>
  <c r="AF717" i="33"/>
  <c r="AD717" i="33"/>
  <c r="AE717" i="33"/>
  <c r="X717" i="33"/>
  <c r="Y717" i="33"/>
  <c r="Z717" i="33"/>
  <c r="A709" i="33"/>
  <c r="C709" i="33" s="1"/>
  <c r="AM709" i="33"/>
  <c r="AO709" i="33"/>
  <c r="AP709" i="33"/>
  <c r="AQ709" i="33"/>
  <c r="AR709" i="33"/>
  <c r="AN709" i="33"/>
  <c r="AL709" i="33"/>
  <c r="AG709" i="33"/>
  <c r="AH709" i="33"/>
  <c r="AI709" i="33"/>
  <c r="AJ709" i="33"/>
  <c r="AK709" i="33"/>
  <c r="AF709" i="33"/>
  <c r="AD709" i="33"/>
  <c r="AE709" i="33"/>
  <c r="X709" i="33"/>
  <c r="Y709" i="33"/>
  <c r="Z709" i="33"/>
  <c r="AM701" i="33"/>
  <c r="AO701" i="33"/>
  <c r="AP701" i="33"/>
  <c r="AQ701" i="33"/>
  <c r="AR701" i="33"/>
  <c r="AN701" i="33"/>
  <c r="AL701" i="33"/>
  <c r="AG701" i="33"/>
  <c r="AH701" i="33"/>
  <c r="AI701" i="33"/>
  <c r="AJ701" i="33"/>
  <c r="AK701" i="33"/>
  <c r="AF701" i="33"/>
  <c r="AD701" i="33"/>
  <c r="X701" i="33"/>
  <c r="Y701" i="33"/>
  <c r="AE701" i="33"/>
  <c r="Z701" i="33"/>
  <c r="A693" i="33"/>
  <c r="C693" i="33" s="1"/>
  <c r="AM693" i="33"/>
  <c r="AO693" i="33"/>
  <c r="AP693" i="33"/>
  <c r="AQ693" i="33"/>
  <c r="AR693" i="33"/>
  <c r="AN693" i="33"/>
  <c r="AL693" i="33"/>
  <c r="AG693" i="33"/>
  <c r="AH693" i="33"/>
  <c r="AI693" i="33"/>
  <c r="AJ693" i="33"/>
  <c r="AK693" i="33"/>
  <c r="AF693" i="33"/>
  <c r="AD693" i="33"/>
  <c r="X693" i="33"/>
  <c r="Y693" i="33"/>
  <c r="Z693" i="33"/>
  <c r="AE693" i="33"/>
  <c r="A685" i="33"/>
  <c r="C685" i="33" s="1"/>
  <c r="AM685" i="33"/>
  <c r="AO685" i="33"/>
  <c r="AP685" i="33"/>
  <c r="AQ685" i="33"/>
  <c r="AR685" i="33"/>
  <c r="AN685" i="33"/>
  <c r="AL685" i="33"/>
  <c r="AG685" i="33"/>
  <c r="AH685" i="33"/>
  <c r="AI685" i="33"/>
  <c r="AJ685" i="33"/>
  <c r="AK685" i="33"/>
  <c r="AF685" i="33"/>
  <c r="AD685" i="33"/>
  <c r="AE685" i="33"/>
  <c r="X685" i="33"/>
  <c r="Y685" i="33"/>
  <c r="Z685" i="33"/>
  <c r="M677" i="33"/>
  <c r="AM677" i="33"/>
  <c r="AO677" i="33"/>
  <c r="AP677" i="33"/>
  <c r="AQ677" i="33"/>
  <c r="AR677" i="33"/>
  <c r="AN677" i="33"/>
  <c r="AL677" i="33"/>
  <c r="AG677" i="33"/>
  <c r="AH677" i="33"/>
  <c r="AI677" i="33"/>
  <c r="AJ677" i="33"/>
  <c r="AK677" i="33"/>
  <c r="AF677" i="33"/>
  <c r="AD677" i="33"/>
  <c r="AE677" i="33"/>
  <c r="Z677" i="33"/>
  <c r="A669" i="33"/>
  <c r="C669" i="33" s="1"/>
  <c r="AM669" i="33"/>
  <c r="AO669" i="33"/>
  <c r="AP669" i="33"/>
  <c r="AQ669" i="33"/>
  <c r="AR669" i="33"/>
  <c r="AN669" i="33"/>
  <c r="AL669" i="33"/>
  <c r="AG669" i="33"/>
  <c r="AH669" i="33"/>
  <c r="AI669" i="33"/>
  <c r="AJ669" i="33"/>
  <c r="AK669" i="33"/>
  <c r="AF669" i="33"/>
  <c r="AD669" i="33"/>
  <c r="X669" i="33"/>
  <c r="Y669" i="33"/>
  <c r="AE669" i="33"/>
  <c r="Z669" i="33"/>
  <c r="A661" i="33"/>
  <c r="C661" i="33" s="1"/>
  <c r="AM661" i="33"/>
  <c r="AO661" i="33"/>
  <c r="AP661" i="33"/>
  <c r="AQ661" i="33"/>
  <c r="AR661" i="33"/>
  <c r="AN661" i="33"/>
  <c r="AL661" i="33"/>
  <c r="AG661" i="33"/>
  <c r="AH661" i="33"/>
  <c r="AI661" i="33"/>
  <c r="AJ661" i="33"/>
  <c r="AK661" i="33"/>
  <c r="AF661" i="33"/>
  <c r="AD661" i="33"/>
  <c r="X661" i="33"/>
  <c r="Y661" i="33"/>
  <c r="Z661" i="33"/>
  <c r="AE661" i="33"/>
  <c r="A653" i="33"/>
  <c r="C653" i="33" s="1"/>
  <c r="AM653" i="33"/>
  <c r="AO653" i="33"/>
  <c r="AP653" i="33"/>
  <c r="AQ653" i="33"/>
  <c r="AR653" i="33"/>
  <c r="AN653" i="33"/>
  <c r="AL653" i="33"/>
  <c r="AG653" i="33"/>
  <c r="AH653" i="33"/>
  <c r="AI653" i="33"/>
  <c r="AJ653" i="33"/>
  <c r="AK653" i="33"/>
  <c r="AF653" i="33"/>
  <c r="AD653" i="33"/>
  <c r="AE653" i="33"/>
  <c r="X653" i="33"/>
  <c r="Y653" i="33"/>
  <c r="Z653" i="33"/>
  <c r="A645" i="33"/>
  <c r="C645" i="33" s="1"/>
  <c r="AM645" i="33"/>
  <c r="AO645" i="33"/>
  <c r="AP645" i="33"/>
  <c r="AQ645" i="33"/>
  <c r="AR645" i="33"/>
  <c r="AN645" i="33"/>
  <c r="AL645" i="33"/>
  <c r="AG645" i="33"/>
  <c r="AH645" i="33"/>
  <c r="AI645" i="33"/>
  <c r="AJ645" i="33"/>
  <c r="AK645" i="33"/>
  <c r="AF645" i="33"/>
  <c r="AD645" i="33"/>
  <c r="AE645" i="33"/>
  <c r="X645" i="33"/>
  <c r="Y645" i="33"/>
  <c r="Z645" i="33"/>
  <c r="AM637" i="33"/>
  <c r="AO637" i="33"/>
  <c r="AP637" i="33"/>
  <c r="AQ637" i="33"/>
  <c r="AR637" i="33"/>
  <c r="AN637" i="33"/>
  <c r="AL637" i="33"/>
  <c r="AG637" i="33"/>
  <c r="AH637" i="33"/>
  <c r="AI637" i="33"/>
  <c r="AJ637" i="33"/>
  <c r="AK637" i="33"/>
  <c r="AF637" i="33"/>
  <c r="AD637" i="33"/>
  <c r="X637" i="33"/>
  <c r="Y637" i="33"/>
  <c r="AE637" i="33"/>
  <c r="Z637" i="33"/>
  <c r="A629" i="33"/>
  <c r="C629" i="33" s="1"/>
  <c r="AM629" i="33"/>
  <c r="AO629" i="33"/>
  <c r="AP629" i="33"/>
  <c r="AQ629" i="33"/>
  <c r="AR629" i="33"/>
  <c r="AN629" i="33"/>
  <c r="AL629" i="33"/>
  <c r="AG629" i="33"/>
  <c r="AH629" i="33"/>
  <c r="AI629" i="33"/>
  <c r="AJ629" i="33"/>
  <c r="AK629" i="33"/>
  <c r="AF629" i="33"/>
  <c r="AD629" i="33"/>
  <c r="X629" i="33"/>
  <c r="Y629" i="33"/>
  <c r="Z629" i="33"/>
  <c r="AE629" i="33"/>
  <c r="A621" i="33"/>
  <c r="C621" i="33" s="1"/>
  <c r="AM621" i="33"/>
  <c r="AO621" i="33"/>
  <c r="AP621" i="33"/>
  <c r="AQ621" i="33"/>
  <c r="AR621" i="33"/>
  <c r="AN621" i="33"/>
  <c r="AL621" i="33"/>
  <c r="AG621" i="33"/>
  <c r="AH621" i="33"/>
  <c r="AI621" i="33"/>
  <c r="AJ621" i="33"/>
  <c r="AK621" i="33"/>
  <c r="AF621" i="33"/>
  <c r="AD621" i="33"/>
  <c r="AE621" i="33"/>
  <c r="X621" i="33"/>
  <c r="Y621" i="33"/>
  <c r="Z621" i="33"/>
  <c r="AM613" i="33"/>
  <c r="AO613" i="33"/>
  <c r="AP613" i="33"/>
  <c r="AQ613" i="33"/>
  <c r="AR613" i="33"/>
  <c r="AN613" i="33"/>
  <c r="AL613" i="33"/>
  <c r="AG613" i="33"/>
  <c r="AH613" i="33"/>
  <c r="AI613" i="33"/>
  <c r="AJ613" i="33"/>
  <c r="AK613" i="33"/>
  <c r="AF613" i="33"/>
  <c r="AD613" i="33"/>
  <c r="AE613" i="33"/>
  <c r="X613" i="33"/>
  <c r="Y613" i="33"/>
  <c r="Z613" i="33"/>
  <c r="A605" i="33"/>
  <c r="C605" i="33" s="1"/>
  <c r="AM605" i="33"/>
  <c r="AO605" i="33"/>
  <c r="AP605" i="33"/>
  <c r="AQ605" i="33"/>
  <c r="AR605" i="33"/>
  <c r="AN605" i="33"/>
  <c r="AL605" i="33"/>
  <c r="AG605" i="33"/>
  <c r="AH605" i="33"/>
  <c r="AI605" i="33"/>
  <c r="AJ605" i="33"/>
  <c r="AK605" i="33"/>
  <c r="AF605" i="33"/>
  <c r="AD605" i="33"/>
  <c r="X605" i="33"/>
  <c r="Y605" i="33"/>
  <c r="AE605" i="33"/>
  <c r="Z605" i="33"/>
  <c r="A597" i="33"/>
  <c r="C597" i="33" s="1"/>
  <c r="AM597" i="33"/>
  <c r="AO597" i="33"/>
  <c r="AP597" i="33"/>
  <c r="AQ597" i="33"/>
  <c r="AR597" i="33"/>
  <c r="AN597" i="33"/>
  <c r="AL597" i="33"/>
  <c r="AG597" i="33"/>
  <c r="AH597" i="33"/>
  <c r="AI597" i="33"/>
  <c r="AJ597" i="33"/>
  <c r="AK597" i="33"/>
  <c r="AF597" i="33"/>
  <c r="AD597" i="33"/>
  <c r="X597" i="33"/>
  <c r="Y597" i="33"/>
  <c r="Z597" i="33"/>
  <c r="AE597" i="33"/>
  <c r="A589" i="33"/>
  <c r="C589" i="33" s="1"/>
  <c r="AM589" i="33"/>
  <c r="AO589" i="33"/>
  <c r="AP589" i="33"/>
  <c r="AQ589" i="33"/>
  <c r="AR589" i="33"/>
  <c r="AN589" i="33"/>
  <c r="AL589" i="33"/>
  <c r="AG589" i="33"/>
  <c r="AH589" i="33"/>
  <c r="AI589" i="33"/>
  <c r="AJ589" i="33"/>
  <c r="AK589" i="33"/>
  <c r="AF589" i="33"/>
  <c r="AD589" i="33"/>
  <c r="AE589" i="33"/>
  <c r="X589" i="33"/>
  <c r="Y589" i="33"/>
  <c r="Z589" i="33"/>
  <c r="A581" i="33"/>
  <c r="C581" i="33" s="1"/>
  <c r="AM581" i="33"/>
  <c r="AO581" i="33"/>
  <c r="AP581" i="33"/>
  <c r="AQ581" i="33"/>
  <c r="AR581" i="33"/>
  <c r="AN581" i="33"/>
  <c r="AL581" i="33"/>
  <c r="AG581" i="33"/>
  <c r="AH581" i="33"/>
  <c r="AI581" i="33"/>
  <c r="AJ581" i="33"/>
  <c r="AK581" i="33"/>
  <c r="AF581" i="33"/>
  <c r="AD581" i="33"/>
  <c r="AE581" i="33"/>
  <c r="X581" i="33"/>
  <c r="Y581" i="33"/>
  <c r="Z581" i="33"/>
  <c r="AM573" i="33"/>
  <c r="AO573" i="33"/>
  <c r="AP573" i="33"/>
  <c r="AQ573" i="33"/>
  <c r="AR573" i="33"/>
  <c r="AN573" i="33"/>
  <c r="AL573" i="33"/>
  <c r="AG573" i="33"/>
  <c r="AH573" i="33"/>
  <c r="AI573" i="33"/>
  <c r="AJ573" i="33"/>
  <c r="AK573" i="33"/>
  <c r="AF573" i="33"/>
  <c r="AD573" i="33"/>
  <c r="X573" i="33"/>
  <c r="Y573" i="33"/>
  <c r="AE573" i="33"/>
  <c r="Z573" i="33"/>
  <c r="A565" i="33"/>
  <c r="C565" i="33" s="1"/>
  <c r="AM565" i="33"/>
  <c r="AO565" i="33"/>
  <c r="AP565" i="33"/>
  <c r="AQ565" i="33"/>
  <c r="AR565" i="33"/>
  <c r="AN565" i="33"/>
  <c r="AL565" i="33"/>
  <c r="AG565" i="33"/>
  <c r="AH565" i="33"/>
  <c r="AI565" i="33"/>
  <c r="AJ565" i="33"/>
  <c r="AK565" i="33"/>
  <c r="AF565" i="33"/>
  <c r="AD565" i="33"/>
  <c r="X565" i="33"/>
  <c r="Y565" i="33"/>
  <c r="Z565" i="33"/>
  <c r="AE565" i="33"/>
  <c r="A557" i="33"/>
  <c r="C557" i="33" s="1"/>
  <c r="AM557" i="33"/>
  <c r="AO557" i="33"/>
  <c r="AP557" i="33"/>
  <c r="AQ557" i="33"/>
  <c r="AR557" i="33"/>
  <c r="AN557" i="33"/>
  <c r="AL557" i="33"/>
  <c r="AG557" i="33"/>
  <c r="AH557" i="33"/>
  <c r="AI557" i="33"/>
  <c r="AJ557" i="33"/>
  <c r="AK557" i="33"/>
  <c r="AF557" i="33"/>
  <c r="AD557" i="33"/>
  <c r="AE557" i="33"/>
  <c r="X557" i="33"/>
  <c r="Y557" i="33"/>
  <c r="Z557" i="33"/>
  <c r="AM549" i="33"/>
  <c r="AO549" i="33"/>
  <c r="AP549" i="33"/>
  <c r="AQ549" i="33"/>
  <c r="AR549" i="33"/>
  <c r="AL549" i="33"/>
  <c r="AG549" i="33"/>
  <c r="AH549" i="33"/>
  <c r="AI549" i="33"/>
  <c r="AN549" i="33"/>
  <c r="AJ549" i="33"/>
  <c r="AK549" i="33"/>
  <c r="AF549" i="33"/>
  <c r="AD549" i="33"/>
  <c r="AE549" i="33"/>
  <c r="X549" i="33"/>
  <c r="Y549" i="33"/>
  <c r="Z549" i="33"/>
  <c r="A541" i="33"/>
  <c r="C541" i="33" s="1"/>
  <c r="AM541" i="33"/>
  <c r="AO541" i="33"/>
  <c r="AP541" i="33"/>
  <c r="AQ541" i="33"/>
  <c r="AR541" i="33"/>
  <c r="AN541" i="33"/>
  <c r="AL541" i="33"/>
  <c r="AG541" i="33"/>
  <c r="AH541" i="33"/>
  <c r="AI541" i="33"/>
  <c r="AJ541" i="33"/>
  <c r="AK541" i="33"/>
  <c r="AF541" i="33"/>
  <c r="AD541" i="33"/>
  <c r="X541" i="33"/>
  <c r="Y541" i="33"/>
  <c r="AE541" i="33"/>
  <c r="Z541" i="33"/>
  <c r="A533" i="33"/>
  <c r="C533" i="33" s="1"/>
  <c r="AM533" i="33"/>
  <c r="AO533" i="33"/>
  <c r="AP533" i="33"/>
  <c r="AQ533" i="33"/>
  <c r="AR533" i="33"/>
  <c r="AN533" i="33"/>
  <c r="AL533" i="33"/>
  <c r="AG533" i="33"/>
  <c r="AH533" i="33"/>
  <c r="AI533" i="33"/>
  <c r="AJ533" i="33"/>
  <c r="AK533" i="33"/>
  <c r="AF533" i="33"/>
  <c r="AD533" i="33"/>
  <c r="X533" i="33"/>
  <c r="Y533" i="33"/>
  <c r="Z533" i="33"/>
  <c r="AE533" i="33"/>
  <c r="A525" i="33"/>
  <c r="C525" i="33" s="1"/>
  <c r="AM525" i="33"/>
  <c r="AO525" i="33"/>
  <c r="AP525" i="33"/>
  <c r="AQ525" i="33"/>
  <c r="AR525" i="33"/>
  <c r="AN525" i="33"/>
  <c r="AL525" i="33"/>
  <c r="AG525" i="33"/>
  <c r="AH525" i="33"/>
  <c r="AI525" i="33"/>
  <c r="AJ525" i="33"/>
  <c r="AK525" i="33"/>
  <c r="AF525" i="33"/>
  <c r="AD525" i="33"/>
  <c r="AE525" i="33"/>
  <c r="X525" i="33"/>
  <c r="Y525" i="33"/>
  <c r="Z525" i="33"/>
  <c r="A517" i="33"/>
  <c r="C517" i="33" s="1"/>
  <c r="AM517" i="33"/>
  <c r="AO517" i="33"/>
  <c r="AP517" i="33"/>
  <c r="AQ517" i="33"/>
  <c r="AR517" i="33"/>
  <c r="AN517" i="33"/>
  <c r="AL517" i="33"/>
  <c r="AG517" i="33"/>
  <c r="AH517" i="33"/>
  <c r="AI517" i="33"/>
  <c r="AJ517" i="33"/>
  <c r="AK517" i="33"/>
  <c r="AF517" i="33"/>
  <c r="AD517" i="33"/>
  <c r="AE517" i="33"/>
  <c r="X517" i="33"/>
  <c r="Y517" i="33"/>
  <c r="Z517" i="33"/>
  <c r="AM509" i="33"/>
  <c r="AO509" i="33"/>
  <c r="AP509" i="33"/>
  <c r="AQ509" i="33"/>
  <c r="AR509" i="33"/>
  <c r="AN509" i="33"/>
  <c r="AL509" i="33"/>
  <c r="AG509" i="33"/>
  <c r="AH509" i="33"/>
  <c r="AI509" i="33"/>
  <c r="AJ509" i="33"/>
  <c r="AK509" i="33"/>
  <c r="AF509" i="33"/>
  <c r="AD509" i="33"/>
  <c r="X509" i="33"/>
  <c r="Y509" i="33"/>
  <c r="AE509" i="33"/>
  <c r="Z509" i="33"/>
  <c r="A501" i="33"/>
  <c r="C501" i="33" s="1"/>
  <c r="AM501" i="33"/>
  <c r="AO501" i="33"/>
  <c r="AP501" i="33"/>
  <c r="AQ501" i="33"/>
  <c r="AR501" i="33"/>
  <c r="AN501" i="33"/>
  <c r="AL501" i="33"/>
  <c r="AG501" i="33"/>
  <c r="AH501" i="33"/>
  <c r="AI501" i="33"/>
  <c r="AJ501" i="33"/>
  <c r="AK501" i="33"/>
  <c r="AF501" i="33"/>
  <c r="AD501" i="33"/>
  <c r="X501" i="33"/>
  <c r="Y501" i="33"/>
  <c r="Z501" i="33"/>
  <c r="AE501" i="33"/>
  <c r="A493" i="33"/>
  <c r="C493" i="33" s="1"/>
  <c r="AM493" i="33"/>
  <c r="AO493" i="33"/>
  <c r="AP493" i="33"/>
  <c r="AQ493" i="33"/>
  <c r="AR493" i="33"/>
  <c r="AN493" i="33"/>
  <c r="AL493" i="33"/>
  <c r="AG493" i="33"/>
  <c r="AH493" i="33"/>
  <c r="AI493" i="33"/>
  <c r="AJ493" i="33"/>
  <c r="AK493" i="33"/>
  <c r="AF493" i="33"/>
  <c r="AD493" i="33"/>
  <c r="AE493" i="33"/>
  <c r="X493" i="33"/>
  <c r="Y493" i="33"/>
  <c r="Z493" i="33"/>
  <c r="AM485" i="33"/>
  <c r="AO485" i="33"/>
  <c r="AP485" i="33"/>
  <c r="AQ485" i="33"/>
  <c r="AR485" i="33"/>
  <c r="AN485" i="33"/>
  <c r="AL485" i="33"/>
  <c r="AG485" i="33"/>
  <c r="AH485" i="33"/>
  <c r="AI485" i="33"/>
  <c r="AJ485" i="33"/>
  <c r="AK485" i="33"/>
  <c r="AF485" i="33"/>
  <c r="AD485" i="33"/>
  <c r="AE485" i="33"/>
  <c r="X485" i="33"/>
  <c r="Y485" i="33"/>
  <c r="Z485" i="33"/>
  <c r="A477" i="33"/>
  <c r="C477" i="33" s="1"/>
  <c r="AM477" i="33"/>
  <c r="AO477" i="33"/>
  <c r="AP477" i="33"/>
  <c r="AQ477" i="33"/>
  <c r="AR477" i="33"/>
  <c r="AN477" i="33"/>
  <c r="AL477" i="33"/>
  <c r="AG477" i="33"/>
  <c r="AH477" i="33"/>
  <c r="AI477" i="33"/>
  <c r="AJ477" i="33"/>
  <c r="AK477" i="33"/>
  <c r="AF477" i="33"/>
  <c r="AD477" i="33"/>
  <c r="X477" i="33"/>
  <c r="Y477" i="33"/>
  <c r="AE477" i="33"/>
  <c r="Z477" i="33"/>
  <c r="A469" i="33"/>
  <c r="C469" i="33" s="1"/>
  <c r="AM469" i="33"/>
  <c r="AO469" i="33"/>
  <c r="AP469" i="33"/>
  <c r="AQ469" i="33"/>
  <c r="AR469" i="33"/>
  <c r="AN469" i="33"/>
  <c r="AL469" i="33"/>
  <c r="AG469" i="33"/>
  <c r="AH469" i="33"/>
  <c r="AI469" i="33"/>
  <c r="AJ469" i="33"/>
  <c r="AK469" i="33"/>
  <c r="AF469" i="33"/>
  <c r="AD469" i="33"/>
  <c r="X469" i="33"/>
  <c r="Y469" i="33"/>
  <c r="Z469" i="33"/>
  <c r="AE469" i="33"/>
  <c r="A461" i="33"/>
  <c r="C461" i="33" s="1"/>
  <c r="AM461" i="33"/>
  <c r="AO461" i="33"/>
  <c r="AP461" i="33"/>
  <c r="AQ461" i="33"/>
  <c r="AR461" i="33"/>
  <c r="AN461" i="33"/>
  <c r="AL461" i="33"/>
  <c r="AG461" i="33"/>
  <c r="AH461" i="33"/>
  <c r="AI461" i="33"/>
  <c r="AJ461" i="33"/>
  <c r="AK461" i="33"/>
  <c r="AF461" i="33"/>
  <c r="AD461" i="33"/>
  <c r="AE461" i="33"/>
  <c r="X461" i="33"/>
  <c r="Y461" i="33"/>
  <c r="Z461" i="33"/>
  <c r="A453" i="33"/>
  <c r="C453" i="33" s="1"/>
  <c r="AM453" i="33"/>
  <c r="AO453" i="33"/>
  <c r="AP453" i="33"/>
  <c r="AQ453" i="33"/>
  <c r="AR453" i="33"/>
  <c r="AN453" i="33"/>
  <c r="AL453" i="33"/>
  <c r="AG453" i="33"/>
  <c r="AH453" i="33"/>
  <c r="AI453" i="33"/>
  <c r="AJ453" i="33"/>
  <c r="AK453" i="33"/>
  <c r="AF453" i="33"/>
  <c r="AD453" i="33"/>
  <c r="AE453" i="33"/>
  <c r="X453" i="33"/>
  <c r="Y453" i="33"/>
  <c r="Z453" i="33"/>
  <c r="AO445" i="33"/>
  <c r="AP445" i="33"/>
  <c r="AR445" i="33"/>
  <c r="AN445" i="33"/>
  <c r="AQ445" i="33"/>
  <c r="AM445" i="33"/>
  <c r="AL445" i="33"/>
  <c r="AG445" i="33"/>
  <c r="AH445" i="33"/>
  <c r="AI445" i="33"/>
  <c r="AJ445" i="33"/>
  <c r="AK445" i="33"/>
  <c r="AF445" i="33"/>
  <c r="AD445" i="33"/>
  <c r="X445" i="33"/>
  <c r="Y445" i="33"/>
  <c r="AE445" i="33"/>
  <c r="Z445" i="33"/>
  <c r="A437" i="33"/>
  <c r="C437" i="33" s="1"/>
  <c r="AO437" i="33"/>
  <c r="AP437" i="33"/>
  <c r="AR437" i="33"/>
  <c r="AN437" i="33"/>
  <c r="AQ437" i="33"/>
  <c r="AM437" i="33"/>
  <c r="AL437" i="33"/>
  <c r="AG437" i="33"/>
  <c r="AH437" i="33"/>
  <c r="AI437" i="33"/>
  <c r="AJ437" i="33"/>
  <c r="AK437" i="33"/>
  <c r="AF437" i="33"/>
  <c r="AD437" i="33"/>
  <c r="X437" i="33"/>
  <c r="Y437" i="33"/>
  <c r="Z437" i="33"/>
  <c r="AE437" i="33"/>
  <c r="A429" i="33"/>
  <c r="C429" i="33" s="1"/>
  <c r="AO429" i="33"/>
  <c r="AP429" i="33"/>
  <c r="AR429" i="33"/>
  <c r="AN429" i="33"/>
  <c r="AM429" i="33"/>
  <c r="AQ429" i="33"/>
  <c r="AL429" i="33"/>
  <c r="AG429" i="33"/>
  <c r="AH429" i="33"/>
  <c r="AI429" i="33"/>
  <c r="AJ429" i="33"/>
  <c r="AK429" i="33"/>
  <c r="AF429" i="33"/>
  <c r="AD429" i="33"/>
  <c r="AE429" i="33"/>
  <c r="X429" i="33"/>
  <c r="Y429" i="33"/>
  <c r="Z429" i="33"/>
  <c r="AO421" i="33"/>
  <c r="AP421" i="33"/>
  <c r="AR421" i="33"/>
  <c r="AN421" i="33"/>
  <c r="AM421" i="33"/>
  <c r="AQ421" i="33"/>
  <c r="AL421" i="33"/>
  <c r="AG421" i="33"/>
  <c r="AH421" i="33"/>
  <c r="AI421" i="33"/>
  <c r="AJ421" i="33"/>
  <c r="AK421" i="33"/>
  <c r="AF421" i="33"/>
  <c r="AD421" i="33"/>
  <c r="AE421" i="33"/>
  <c r="X421" i="33"/>
  <c r="Y421" i="33"/>
  <c r="Z421" i="33"/>
  <c r="A413" i="33"/>
  <c r="C413" i="33" s="1"/>
  <c r="AO413" i="33"/>
  <c r="AP413" i="33"/>
  <c r="AR413" i="33"/>
  <c r="AN413" i="33"/>
  <c r="AQ413" i="33"/>
  <c r="AM413" i="33"/>
  <c r="AL413" i="33"/>
  <c r="AG413" i="33"/>
  <c r="AH413" i="33"/>
  <c r="AI413" i="33"/>
  <c r="AJ413" i="33"/>
  <c r="AK413" i="33"/>
  <c r="AF413" i="33"/>
  <c r="AD413" i="33"/>
  <c r="X413" i="33"/>
  <c r="Y413" i="33"/>
  <c r="AE413" i="33"/>
  <c r="Z413" i="33"/>
  <c r="A405" i="33"/>
  <c r="C405" i="33" s="1"/>
  <c r="AO405" i="33"/>
  <c r="AP405" i="33"/>
  <c r="AR405" i="33"/>
  <c r="AN405" i="33"/>
  <c r="AQ405" i="33"/>
  <c r="AM405" i="33"/>
  <c r="AL405" i="33"/>
  <c r="AG405" i="33"/>
  <c r="AH405" i="33"/>
  <c r="AI405" i="33"/>
  <c r="AJ405" i="33"/>
  <c r="AK405" i="33"/>
  <c r="AF405" i="33"/>
  <c r="AD405" i="33"/>
  <c r="X405" i="33"/>
  <c r="Y405" i="33"/>
  <c r="Z405" i="33"/>
  <c r="AE405" i="33"/>
  <c r="A397" i="33"/>
  <c r="C397" i="33" s="1"/>
  <c r="AO397" i="33"/>
  <c r="AP397" i="33"/>
  <c r="AR397" i="33"/>
  <c r="AN397" i="33"/>
  <c r="AM397" i="33"/>
  <c r="AQ397" i="33"/>
  <c r="AL397" i="33"/>
  <c r="AG397" i="33"/>
  <c r="AH397" i="33"/>
  <c r="AI397" i="33"/>
  <c r="AJ397" i="33"/>
  <c r="AK397" i="33"/>
  <c r="AF397" i="33"/>
  <c r="AD397" i="33"/>
  <c r="AE397" i="33"/>
  <c r="X397" i="33"/>
  <c r="Y397" i="33"/>
  <c r="Z397" i="33"/>
  <c r="A389" i="33"/>
  <c r="C389" i="33" s="1"/>
  <c r="AO389" i="33"/>
  <c r="AP389" i="33"/>
  <c r="AR389" i="33"/>
  <c r="AN389" i="33"/>
  <c r="AM389" i="33"/>
  <c r="AQ389" i="33"/>
  <c r="AL389" i="33"/>
  <c r="AG389" i="33"/>
  <c r="AH389" i="33"/>
  <c r="AI389" i="33"/>
  <c r="AJ389" i="33"/>
  <c r="AK389" i="33"/>
  <c r="AF389" i="33"/>
  <c r="AD389" i="33"/>
  <c r="AE389" i="33"/>
  <c r="X389" i="33"/>
  <c r="Y389" i="33"/>
  <c r="Z389" i="33"/>
  <c r="AO381" i="33"/>
  <c r="AP381" i="33"/>
  <c r="AR381" i="33"/>
  <c r="AN381" i="33"/>
  <c r="AQ381" i="33"/>
  <c r="AM381" i="33"/>
  <c r="AL381" i="33"/>
  <c r="AG381" i="33"/>
  <c r="AH381" i="33"/>
  <c r="AI381" i="33"/>
  <c r="AJ381" i="33"/>
  <c r="AK381" i="33"/>
  <c r="AF381" i="33"/>
  <c r="AD381" i="33"/>
  <c r="X381" i="33"/>
  <c r="Y381" i="33"/>
  <c r="AE381" i="33"/>
  <c r="Z381" i="33"/>
  <c r="A373" i="33"/>
  <c r="C373" i="33" s="1"/>
  <c r="AO373" i="33"/>
  <c r="AP373" i="33"/>
  <c r="AR373" i="33"/>
  <c r="AN373" i="33"/>
  <c r="AQ373" i="33"/>
  <c r="AM373" i="33"/>
  <c r="AL373" i="33"/>
  <c r="AG373" i="33"/>
  <c r="AH373" i="33"/>
  <c r="AI373" i="33"/>
  <c r="AJ373" i="33"/>
  <c r="AK373" i="33"/>
  <c r="AF373" i="33"/>
  <c r="AD373" i="33"/>
  <c r="X373" i="33"/>
  <c r="Y373" i="33"/>
  <c r="Z373" i="33"/>
  <c r="AE373" i="33"/>
  <c r="A365" i="33"/>
  <c r="C365" i="33" s="1"/>
  <c r="AO365" i="33"/>
  <c r="AP365" i="33"/>
  <c r="AR365" i="33"/>
  <c r="AN365" i="33"/>
  <c r="AM365" i="33"/>
  <c r="AQ365" i="33"/>
  <c r="AL365" i="33"/>
  <c r="AG365" i="33"/>
  <c r="AH365" i="33"/>
  <c r="AI365" i="33"/>
  <c r="AJ365" i="33"/>
  <c r="AK365" i="33"/>
  <c r="AF365" i="33"/>
  <c r="AD365" i="33"/>
  <c r="AE365" i="33"/>
  <c r="X365" i="33"/>
  <c r="Y365" i="33"/>
  <c r="Z365" i="33"/>
  <c r="AO357" i="33"/>
  <c r="AP357" i="33"/>
  <c r="AR357" i="33"/>
  <c r="AN357" i="33"/>
  <c r="AM357" i="33"/>
  <c r="AQ357" i="33"/>
  <c r="AL357" i="33"/>
  <c r="AG357" i="33"/>
  <c r="AH357" i="33"/>
  <c r="AI357" i="33"/>
  <c r="AJ357" i="33"/>
  <c r="AK357" i="33"/>
  <c r="AF357" i="33"/>
  <c r="AD357" i="33"/>
  <c r="AE357" i="33"/>
  <c r="X357" i="33"/>
  <c r="Y357" i="33"/>
  <c r="Z357" i="33"/>
  <c r="A349" i="33"/>
  <c r="C349" i="33" s="1"/>
  <c r="AO349" i="33"/>
  <c r="AP349" i="33"/>
  <c r="AR349" i="33"/>
  <c r="AN349" i="33"/>
  <c r="AQ349" i="33"/>
  <c r="AM349" i="33"/>
  <c r="AL349" i="33"/>
  <c r="AG349" i="33"/>
  <c r="AH349" i="33"/>
  <c r="AI349" i="33"/>
  <c r="AJ349" i="33"/>
  <c r="AK349" i="33"/>
  <c r="AF349" i="33"/>
  <c r="AD349" i="33"/>
  <c r="X349" i="33"/>
  <c r="Y349" i="33"/>
  <c r="AE349" i="33"/>
  <c r="Z349" i="33"/>
  <c r="A341" i="33"/>
  <c r="C341" i="33" s="1"/>
  <c r="AO341" i="33"/>
  <c r="AP341" i="33"/>
  <c r="AR341" i="33"/>
  <c r="AN341" i="33"/>
  <c r="AM341" i="33"/>
  <c r="AQ341" i="33"/>
  <c r="AL341" i="33"/>
  <c r="AG341" i="33"/>
  <c r="AH341" i="33"/>
  <c r="AI341" i="33"/>
  <c r="AJ341" i="33"/>
  <c r="AK341" i="33"/>
  <c r="AF341" i="33"/>
  <c r="AD341" i="33"/>
  <c r="X341" i="33"/>
  <c r="Y341" i="33"/>
  <c r="Z341" i="33"/>
  <c r="AE341" i="33"/>
  <c r="A333" i="33"/>
  <c r="C333" i="33" s="1"/>
  <c r="AO333" i="33"/>
  <c r="AP333" i="33"/>
  <c r="AR333" i="33"/>
  <c r="AN333" i="33"/>
  <c r="AM333" i="33"/>
  <c r="AQ333" i="33"/>
  <c r="AL333" i="33"/>
  <c r="AG333" i="33"/>
  <c r="AH333" i="33"/>
  <c r="AI333" i="33"/>
  <c r="AJ333" i="33"/>
  <c r="AK333" i="33"/>
  <c r="AF333" i="33"/>
  <c r="AD333" i="33"/>
  <c r="AE333" i="33"/>
  <c r="X333" i="33"/>
  <c r="Y333" i="33"/>
  <c r="Z333" i="33"/>
  <c r="A325" i="33"/>
  <c r="C325" i="33" s="1"/>
  <c r="AO325" i="33"/>
  <c r="AP325" i="33"/>
  <c r="AR325" i="33"/>
  <c r="AN325" i="33"/>
  <c r="AM325" i="33"/>
  <c r="AQ325" i="33"/>
  <c r="AH325" i="33"/>
  <c r="AJ325" i="33"/>
  <c r="AK325" i="33"/>
  <c r="AL325" i="33"/>
  <c r="AG325" i="33"/>
  <c r="AI325" i="33"/>
  <c r="AF325" i="33"/>
  <c r="AD325" i="33"/>
  <c r="AE325" i="33"/>
  <c r="X325" i="33"/>
  <c r="Y325" i="33"/>
  <c r="Z325" i="33"/>
  <c r="AO317" i="33"/>
  <c r="AP317" i="33"/>
  <c r="AR317" i="33"/>
  <c r="AN317" i="33"/>
  <c r="AM317" i="33"/>
  <c r="AQ317" i="33"/>
  <c r="AH317" i="33"/>
  <c r="AJ317" i="33"/>
  <c r="AK317" i="33"/>
  <c r="AL317" i="33"/>
  <c r="AG317" i="33"/>
  <c r="AI317" i="33"/>
  <c r="AF317" i="33"/>
  <c r="AD317" i="33"/>
  <c r="X317" i="33"/>
  <c r="Y317" i="33"/>
  <c r="AE317" i="33"/>
  <c r="Z317" i="33"/>
  <c r="A309" i="33"/>
  <c r="C309" i="33" s="1"/>
  <c r="AO309" i="33"/>
  <c r="AP309" i="33"/>
  <c r="AR309" i="33"/>
  <c r="AN309" i="33"/>
  <c r="AM309" i="33"/>
  <c r="AQ309" i="33"/>
  <c r="AH309" i="33"/>
  <c r="AJ309" i="33"/>
  <c r="AK309" i="33"/>
  <c r="AL309" i="33"/>
  <c r="AG309" i="33"/>
  <c r="AI309" i="33"/>
  <c r="AF309" i="33"/>
  <c r="AD309" i="33"/>
  <c r="X309" i="33"/>
  <c r="Y309" i="33"/>
  <c r="Z309" i="33"/>
  <c r="AE309" i="33"/>
  <c r="A301" i="33"/>
  <c r="C301" i="33" s="1"/>
  <c r="AO301" i="33"/>
  <c r="AP301" i="33"/>
  <c r="AR301" i="33"/>
  <c r="AN301" i="33"/>
  <c r="AM301" i="33"/>
  <c r="AQ301" i="33"/>
  <c r="AH301" i="33"/>
  <c r="AJ301" i="33"/>
  <c r="AK301" i="33"/>
  <c r="AL301" i="33"/>
  <c r="AG301" i="33"/>
  <c r="AI301" i="33"/>
  <c r="AF301" i="33"/>
  <c r="AD301" i="33"/>
  <c r="AE301" i="33"/>
  <c r="X301" i="33"/>
  <c r="Y301" i="33"/>
  <c r="Z301" i="33"/>
  <c r="AO293" i="33"/>
  <c r="AP293" i="33"/>
  <c r="AR293" i="33"/>
  <c r="AN293" i="33"/>
  <c r="AM293" i="33"/>
  <c r="AQ293" i="33"/>
  <c r="AH293" i="33"/>
  <c r="AJ293" i="33"/>
  <c r="AK293" i="33"/>
  <c r="AL293" i="33"/>
  <c r="AG293" i="33"/>
  <c r="AI293" i="33"/>
  <c r="AF293" i="33"/>
  <c r="AD293" i="33"/>
  <c r="AE293" i="33"/>
  <c r="X293" i="33"/>
  <c r="Y293" i="33"/>
  <c r="Z293" i="33"/>
  <c r="A285" i="33"/>
  <c r="C285" i="33" s="1"/>
  <c r="AO285" i="33"/>
  <c r="AP285" i="33"/>
  <c r="AR285" i="33"/>
  <c r="AN285" i="33"/>
  <c r="AM285" i="33"/>
  <c r="AQ285" i="33"/>
  <c r="AH285" i="33"/>
  <c r="AJ285" i="33"/>
  <c r="AK285" i="33"/>
  <c r="AL285" i="33"/>
  <c r="AG285" i="33"/>
  <c r="AI285" i="33"/>
  <c r="AF285" i="33"/>
  <c r="AD285" i="33"/>
  <c r="X285" i="33"/>
  <c r="Y285" i="33"/>
  <c r="AE285" i="33"/>
  <c r="Z285" i="33"/>
  <c r="A277" i="33"/>
  <c r="C277" i="33" s="1"/>
  <c r="AO277" i="33"/>
  <c r="AP277" i="33"/>
  <c r="AR277" i="33"/>
  <c r="AN277" i="33"/>
  <c r="AM277" i="33"/>
  <c r="AQ277" i="33"/>
  <c r="AH277" i="33"/>
  <c r="AJ277" i="33"/>
  <c r="AK277" i="33"/>
  <c r="AL277" i="33"/>
  <c r="AG277" i="33"/>
  <c r="AI277" i="33"/>
  <c r="AF277" i="33"/>
  <c r="AD277" i="33"/>
  <c r="X277" i="33"/>
  <c r="Y277" i="33"/>
  <c r="Z277" i="33"/>
  <c r="AE277" i="33"/>
  <c r="A269" i="33"/>
  <c r="C269" i="33" s="1"/>
  <c r="AO269" i="33"/>
  <c r="AP269" i="33"/>
  <c r="AR269" i="33"/>
  <c r="AN269" i="33"/>
  <c r="AM269" i="33"/>
  <c r="AQ269" i="33"/>
  <c r="AH269" i="33"/>
  <c r="AJ269" i="33"/>
  <c r="AK269" i="33"/>
  <c r="AL269" i="33"/>
  <c r="AG269" i="33"/>
  <c r="AI269" i="33"/>
  <c r="AF269" i="33"/>
  <c r="AD269" i="33"/>
  <c r="AE269" i="33"/>
  <c r="X269" i="33"/>
  <c r="Y269" i="33"/>
  <c r="Z269" i="33"/>
  <c r="A261" i="33"/>
  <c r="C261" i="33" s="1"/>
  <c r="AO261" i="33"/>
  <c r="AP261" i="33"/>
  <c r="AR261" i="33"/>
  <c r="AN261" i="33"/>
  <c r="AM261" i="33"/>
  <c r="AQ261" i="33"/>
  <c r="AH261" i="33"/>
  <c r="AJ261" i="33"/>
  <c r="AK261" i="33"/>
  <c r="AL261" i="33"/>
  <c r="AG261" i="33"/>
  <c r="AI261" i="33"/>
  <c r="AF261" i="33"/>
  <c r="AD261" i="33"/>
  <c r="AE261" i="33"/>
  <c r="X261" i="33"/>
  <c r="Y261" i="33"/>
  <c r="Z261" i="33"/>
  <c r="AO253" i="33"/>
  <c r="AP253" i="33"/>
  <c r="AR253" i="33"/>
  <c r="AN253" i="33"/>
  <c r="AM253" i="33"/>
  <c r="AQ253" i="33"/>
  <c r="AH253" i="33"/>
  <c r="AJ253" i="33"/>
  <c r="AK253" i="33"/>
  <c r="AL253" i="33"/>
  <c r="AG253" i="33"/>
  <c r="AI253" i="33"/>
  <c r="AF253" i="33"/>
  <c r="AD253" i="33"/>
  <c r="X253" i="33"/>
  <c r="Y253" i="33"/>
  <c r="AE253" i="33"/>
  <c r="Z253" i="33"/>
  <c r="A245" i="33"/>
  <c r="C245" i="33" s="1"/>
  <c r="AO245" i="33"/>
  <c r="AP245" i="33"/>
  <c r="AR245" i="33"/>
  <c r="AN245" i="33"/>
  <c r="AM245" i="33"/>
  <c r="AQ245" i="33"/>
  <c r="AH245" i="33"/>
  <c r="AJ245" i="33"/>
  <c r="AK245" i="33"/>
  <c r="AL245" i="33"/>
  <c r="AG245" i="33"/>
  <c r="AI245" i="33"/>
  <c r="AF245" i="33"/>
  <c r="AD245" i="33"/>
  <c r="X245" i="33"/>
  <c r="Y245" i="33"/>
  <c r="Z245" i="33"/>
  <c r="AE245" i="33"/>
  <c r="A237" i="33"/>
  <c r="C237" i="33" s="1"/>
  <c r="AO237" i="33"/>
  <c r="AP237" i="33"/>
  <c r="AR237" i="33"/>
  <c r="AN237" i="33"/>
  <c r="AM237" i="33"/>
  <c r="AQ237" i="33"/>
  <c r="AH237" i="33"/>
  <c r="AJ237" i="33"/>
  <c r="AK237" i="33"/>
  <c r="AL237" i="33"/>
  <c r="AG237" i="33"/>
  <c r="AI237" i="33"/>
  <c r="AF237" i="33"/>
  <c r="AD237" i="33"/>
  <c r="AE237" i="33"/>
  <c r="X237" i="33"/>
  <c r="Y237" i="33"/>
  <c r="Z237" i="33"/>
  <c r="AO229" i="33"/>
  <c r="AP229" i="33"/>
  <c r="AR229" i="33"/>
  <c r="AN229" i="33"/>
  <c r="AM229" i="33"/>
  <c r="AQ229" i="33"/>
  <c r="AH229" i="33"/>
  <c r="AJ229" i="33"/>
  <c r="AK229" i="33"/>
  <c r="AL229" i="33"/>
  <c r="AG229" i="33"/>
  <c r="AI229" i="33"/>
  <c r="AF229" i="33"/>
  <c r="AD229" i="33"/>
  <c r="AE229" i="33"/>
  <c r="X229" i="33"/>
  <c r="Y229" i="33"/>
  <c r="Z229" i="33"/>
  <c r="A221" i="33"/>
  <c r="C221" i="33" s="1"/>
  <c r="AO221" i="33"/>
  <c r="AP221" i="33"/>
  <c r="AR221" i="33"/>
  <c r="AN221" i="33"/>
  <c r="AM221" i="33"/>
  <c r="AH221" i="33"/>
  <c r="AJ221" i="33"/>
  <c r="AK221" i="33"/>
  <c r="AL221" i="33"/>
  <c r="AG221" i="33"/>
  <c r="AI221" i="33"/>
  <c r="AQ221" i="33"/>
  <c r="AF221" i="33"/>
  <c r="AD221" i="33"/>
  <c r="X221" i="33"/>
  <c r="Y221" i="33"/>
  <c r="AE221" i="33"/>
  <c r="Z221" i="33"/>
  <c r="A213" i="33"/>
  <c r="C213" i="33" s="1"/>
  <c r="AO213" i="33"/>
  <c r="AP213" i="33"/>
  <c r="AR213" i="33"/>
  <c r="AN213" i="33"/>
  <c r="AM213" i="33"/>
  <c r="AQ213" i="33"/>
  <c r="AH213" i="33"/>
  <c r="AJ213" i="33"/>
  <c r="AK213" i="33"/>
  <c r="AL213" i="33"/>
  <c r="AG213" i="33"/>
  <c r="AI213" i="33"/>
  <c r="AF213" i="33"/>
  <c r="AD213" i="33"/>
  <c r="X213" i="33"/>
  <c r="Y213" i="33"/>
  <c r="Z213" i="33"/>
  <c r="AE213" i="33"/>
  <c r="A205" i="33"/>
  <c r="C205" i="33" s="1"/>
  <c r="AO205" i="33"/>
  <c r="AP205" i="33"/>
  <c r="AR205" i="33"/>
  <c r="AN205" i="33"/>
  <c r="AM205" i="33"/>
  <c r="AQ205" i="33"/>
  <c r="AH205" i="33"/>
  <c r="AJ205" i="33"/>
  <c r="AK205" i="33"/>
  <c r="AL205" i="33"/>
  <c r="AG205" i="33"/>
  <c r="AI205" i="33"/>
  <c r="AF205" i="33"/>
  <c r="AD205" i="33"/>
  <c r="AE205" i="33"/>
  <c r="X205" i="33"/>
  <c r="Y205" i="33"/>
  <c r="Z205" i="33"/>
  <c r="A197" i="33"/>
  <c r="C197" i="33" s="1"/>
  <c r="AO197" i="33"/>
  <c r="AP197" i="33"/>
  <c r="AR197" i="33"/>
  <c r="AN197" i="33"/>
  <c r="AM197" i="33"/>
  <c r="AQ197" i="33"/>
  <c r="AH197" i="33"/>
  <c r="AJ197" i="33"/>
  <c r="AK197" i="33"/>
  <c r="AL197" i="33"/>
  <c r="AG197" i="33"/>
  <c r="AI197" i="33"/>
  <c r="AF197" i="33"/>
  <c r="AD197" i="33"/>
  <c r="AE197" i="33"/>
  <c r="X197" i="33"/>
  <c r="Y197" i="33"/>
  <c r="Z197" i="33"/>
  <c r="A189" i="33"/>
  <c r="C189" i="33" s="1"/>
  <c r="AO189" i="33"/>
  <c r="AP189" i="33"/>
  <c r="AR189" i="33"/>
  <c r="AN189" i="33"/>
  <c r="AM189" i="33"/>
  <c r="AQ189" i="33"/>
  <c r="AH189" i="33"/>
  <c r="AJ189" i="33"/>
  <c r="AK189" i="33"/>
  <c r="AL189" i="33"/>
  <c r="AG189" i="33"/>
  <c r="AI189" i="33"/>
  <c r="AF189" i="33"/>
  <c r="AD189" i="33"/>
  <c r="X189" i="33"/>
  <c r="Y189" i="33"/>
  <c r="AE189" i="33"/>
  <c r="Z189" i="33"/>
  <c r="A181" i="33"/>
  <c r="C181" i="33" s="1"/>
  <c r="AO181" i="33"/>
  <c r="AP181" i="33"/>
  <c r="AR181" i="33"/>
  <c r="AN181" i="33"/>
  <c r="AM181" i="33"/>
  <c r="AQ181" i="33"/>
  <c r="AH181" i="33"/>
  <c r="AJ181" i="33"/>
  <c r="AK181" i="33"/>
  <c r="AL181" i="33"/>
  <c r="AG181" i="33"/>
  <c r="AI181" i="33"/>
  <c r="AF181" i="33"/>
  <c r="AD181" i="33"/>
  <c r="X181" i="33"/>
  <c r="Y181" i="33"/>
  <c r="Z181" i="33"/>
  <c r="AE181" i="33"/>
  <c r="A173" i="33"/>
  <c r="C173" i="33" s="1"/>
  <c r="AO173" i="33"/>
  <c r="AP173" i="33"/>
  <c r="AR173" i="33"/>
  <c r="AN173" i="33"/>
  <c r="AM173" i="33"/>
  <c r="AQ173" i="33"/>
  <c r="AH173" i="33"/>
  <c r="AJ173" i="33"/>
  <c r="AK173" i="33"/>
  <c r="AL173" i="33"/>
  <c r="AG173" i="33"/>
  <c r="AI173" i="33"/>
  <c r="AF173" i="33"/>
  <c r="AD173" i="33"/>
  <c r="AE173" i="33"/>
  <c r="X173" i="33"/>
  <c r="Y173" i="33"/>
  <c r="Z173" i="33"/>
  <c r="AO165" i="33"/>
  <c r="AP165" i="33"/>
  <c r="AR165" i="33"/>
  <c r="AN165" i="33"/>
  <c r="AM165" i="33"/>
  <c r="AQ165" i="33"/>
  <c r="AH165" i="33"/>
  <c r="AI165" i="33"/>
  <c r="AJ165" i="33"/>
  <c r="AK165" i="33"/>
  <c r="AL165" i="33"/>
  <c r="AG165" i="33"/>
  <c r="AF165" i="33"/>
  <c r="AD165" i="33"/>
  <c r="AE165" i="33"/>
  <c r="X165" i="33"/>
  <c r="Y165" i="33"/>
  <c r="Z165" i="33"/>
  <c r="A157" i="33"/>
  <c r="C157" i="33" s="1"/>
  <c r="AO157" i="33"/>
  <c r="AP157" i="33"/>
  <c r="AR157" i="33"/>
  <c r="AN157" i="33"/>
  <c r="AM157" i="33"/>
  <c r="AQ157" i="33"/>
  <c r="AH157" i="33"/>
  <c r="AI157" i="33"/>
  <c r="AJ157" i="33"/>
  <c r="AK157" i="33"/>
  <c r="AL157" i="33"/>
  <c r="AG157" i="33"/>
  <c r="AF157" i="33"/>
  <c r="AD157" i="33"/>
  <c r="X157" i="33"/>
  <c r="Y157" i="33"/>
  <c r="AE157" i="33"/>
  <c r="Z157" i="33"/>
  <c r="A149" i="33"/>
  <c r="C149" i="33" s="1"/>
  <c r="AO149" i="33"/>
  <c r="AP149" i="33"/>
  <c r="AR149" i="33"/>
  <c r="AN149" i="33"/>
  <c r="AM149" i="33"/>
  <c r="AQ149" i="33"/>
  <c r="AH149" i="33"/>
  <c r="AI149" i="33"/>
  <c r="AJ149" i="33"/>
  <c r="AK149" i="33"/>
  <c r="AL149" i="33"/>
  <c r="AG149" i="33"/>
  <c r="AF149" i="33"/>
  <c r="AD149" i="33"/>
  <c r="X149" i="33"/>
  <c r="Y149" i="33"/>
  <c r="Z149" i="33"/>
  <c r="AE149" i="33"/>
  <c r="A141" i="33"/>
  <c r="C141" i="33" s="1"/>
  <c r="AO141" i="33"/>
  <c r="AP141" i="33"/>
  <c r="AR141" i="33"/>
  <c r="AN141" i="33"/>
  <c r="AM141" i="33"/>
  <c r="AQ141" i="33"/>
  <c r="AH141" i="33"/>
  <c r="AI141" i="33"/>
  <c r="AJ141" i="33"/>
  <c r="AK141" i="33"/>
  <c r="AL141" i="33"/>
  <c r="AG141" i="33"/>
  <c r="AF141" i="33"/>
  <c r="AD141" i="33"/>
  <c r="AE141" i="33"/>
  <c r="X141" i="33"/>
  <c r="Y141" i="33"/>
  <c r="Z141" i="33"/>
  <c r="A133" i="33"/>
  <c r="C133" i="33" s="1"/>
  <c r="AO133" i="33"/>
  <c r="AP133" i="33"/>
  <c r="AR133" i="33"/>
  <c r="AN133" i="33"/>
  <c r="AM133" i="33"/>
  <c r="AQ133" i="33"/>
  <c r="AH133" i="33"/>
  <c r="AI133" i="33"/>
  <c r="AJ133" i="33"/>
  <c r="AK133" i="33"/>
  <c r="AL133" i="33"/>
  <c r="AG133" i="33"/>
  <c r="AF133" i="33"/>
  <c r="AD133" i="33"/>
  <c r="AE133" i="33"/>
  <c r="X133" i="33"/>
  <c r="Y133" i="33"/>
  <c r="Z133" i="33"/>
  <c r="AO125" i="33"/>
  <c r="AP125" i="33"/>
  <c r="AR125" i="33"/>
  <c r="AN125" i="33"/>
  <c r="AM125" i="33"/>
  <c r="AQ125" i="33"/>
  <c r="AH125" i="33"/>
  <c r="AI125" i="33"/>
  <c r="AJ125" i="33"/>
  <c r="AK125" i="33"/>
  <c r="AL125" i="33"/>
  <c r="AG125" i="33"/>
  <c r="AF125" i="33"/>
  <c r="AD125" i="33"/>
  <c r="X125" i="33"/>
  <c r="Y125" i="33"/>
  <c r="AE125" i="33"/>
  <c r="Z125" i="33"/>
  <c r="A117" i="33"/>
  <c r="C117" i="33" s="1"/>
  <c r="AO117" i="33"/>
  <c r="AP117" i="33"/>
  <c r="AR117" i="33"/>
  <c r="AN117" i="33"/>
  <c r="AM117" i="33"/>
  <c r="AQ117" i="33"/>
  <c r="AH117" i="33"/>
  <c r="AI117" i="33"/>
  <c r="AJ117" i="33"/>
  <c r="AK117" i="33"/>
  <c r="AL117" i="33"/>
  <c r="AG117" i="33"/>
  <c r="AF117" i="33"/>
  <c r="AD117" i="33"/>
  <c r="X117" i="33"/>
  <c r="Y117" i="33"/>
  <c r="Z117" i="33"/>
  <c r="AE117" i="33"/>
  <c r="A109" i="33"/>
  <c r="C109" i="33" s="1"/>
  <c r="AO109" i="33"/>
  <c r="AP109" i="33"/>
  <c r="AR109" i="33"/>
  <c r="AN109" i="33"/>
  <c r="AM109" i="33"/>
  <c r="AQ109" i="33"/>
  <c r="AH109" i="33"/>
  <c r="AI109" i="33"/>
  <c r="AJ109" i="33"/>
  <c r="AK109" i="33"/>
  <c r="AL109" i="33"/>
  <c r="AG109" i="33"/>
  <c r="AF109" i="33"/>
  <c r="AD109" i="33"/>
  <c r="AE109" i="33"/>
  <c r="X109" i="33"/>
  <c r="Y109" i="33"/>
  <c r="Z109" i="33"/>
  <c r="AO101" i="33"/>
  <c r="AP101" i="33"/>
  <c r="AR101" i="33"/>
  <c r="AN101" i="33"/>
  <c r="AM101" i="33"/>
  <c r="AQ101" i="33"/>
  <c r="AH101" i="33"/>
  <c r="AI101" i="33"/>
  <c r="AJ101" i="33"/>
  <c r="AK101" i="33"/>
  <c r="AL101" i="33"/>
  <c r="AG101" i="33"/>
  <c r="AF101" i="33"/>
  <c r="AD101" i="33"/>
  <c r="AE101" i="33"/>
  <c r="X101" i="33"/>
  <c r="Y101" i="33"/>
  <c r="Z101" i="33"/>
  <c r="A93" i="33"/>
  <c r="C93" i="33" s="1"/>
  <c r="AO93" i="33"/>
  <c r="AP93" i="33"/>
  <c r="AR93" i="33"/>
  <c r="AN93" i="33"/>
  <c r="AM93" i="33"/>
  <c r="AH93" i="33"/>
  <c r="AI93" i="33"/>
  <c r="AJ93" i="33"/>
  <c r="AQ93" i="33"/>
  <c r="AK93" i="33"/>
  <c r="AL93" i="33"/>
  <c r="AG93" i="33"/>
  <c r="AF93" i="33"/>
  <c r="AD93" i="33"/>
  <c r="X93" i="33"/>
  <c r="Y93" i="33"/>
  <c r="AE93" i="33"/>
  <c r="Z93" i="33"/>
  <c r="A85" i="33"/>
  <c r="C85" i="33" s="1"/>
  <c r="AO85" i="33"/>
  <c r="AP85" i="33"/>
  <c r="AR85" i="33"/>
  <c r="AN85" i="33"/>
  <c r="AM85" i="33"/>
  <c r="AQ85" i="33"/>
  <c r="AH85" i="33"/>
  <c r="AI85" i="33"/>
  <c r="AJ85" i="33"/>
  <c r="AK85" i="33"/>
  <c r="AL85" i="33"/>
  <c r="AG85" i="33"/>
  <c r="AF85" i="33"/>
  <c r="AD85" i="33"/>
  <c r="X85" i="33"/>
  <c r="Y85" i="33"/>
  <c r="Z85" i="33"/>
  <c r="AE85" i="33"/>
  <c r="A77" i="33"/>
  <c r="C77" i="33" s="1"/>
  <c r="AO77" i="33"/>
  <c r="AP77" i="33"/>
  <c r="AR77" i="33"/>
  <c r="AN77" i="33"/>
  <c r="AM77" i="33"/>
  <c r="AQ77" i="33"/>
  <c r="AH77" i="33"/>
  <c r="AI77" i="33"/>
  <c r="AJ77" i="33"/>
  <c r="AK77" i="33"/>
  <c r="AL77" i="33"/>
  <c r="AG77" i="33"/>
  <c r="AF77" i="33"/>
  <c r="AD77" i="33"/>
  <c r="AE77" i="33"/>
  <c r="X77" i="33"/>
  <c r="Y77" i="33"/>
  <c r="Z77" i="33"/>
  <c r="A69" i="33"/>
  <c r="C69" i="33" s="1"/>
  <c r="AO69" i="33"/>
  <c r="AP69" i="33"/>
  <c r="AR69" i="33"/>
  <c r="AN69" i="33"/>
  <c r="AM69" i="33"/>
  <c r="AQ69" i="33"/>
  <c r="AH69" i="33"/>
  <c r="AI69" i="33"/>
  <c r="AJ69" i="33"/>
  <c r="AK69" i="33"/>
  <c r="AL69" i="33"/>
  <c r="AG69" i="33"/>
  <c r="AF69" i="33"/>
  <c r="AD69" i="33"/>
  <c r="AE69" i="33"/>
  <c r="X69" i="33"/>
  <c r="Y69" i="33"/>
  <c r="Z69" i="33"/>
  <c r="AO61" i="33"/>
  <c r="AP61" i="33"/>
  <c r="AR61" i="33"/>
  <c r="AN61" i="33"/>
  <c r="AM61" i="33"/>
  <c r="AQ61" i="33"/>
  <c r="AH61" i="33"/>
  <c r="AI61" i="33"/>
  <c r="AJ61" i="33"/>
  <c r="AK61" i="33"/>
  <c r="AL61" i="33"/>
  <c r="AG61" i="33"/>
  <c r="AF61" i="33"/>
  <c r="AD61" i="33"/>
  <c r="X61" i="33"/>
  <c r="Y61" i="33"/>
  <c r="AE61" i="33"/>
  <c r="Z61" i="33"/>
  <c r="A53" i="33"/>
  <c r="C53" i="33" s="1"/>
  <c r="AO53" i="33"/>
  <c r="AP53" i="33"/>
  <c r="AR53" i="33"/>
  <c r="AN53" i="33"/>
  <c r="AM53" i="33"/>
  <c r="AQ53" i="33"/>
  <c r="AH53" i="33"/>
  <c r="AI53" i="33"/>
  <c r="AJ53" i="33"/>
  <c r="AK53" i="33"/>
  <c r="AL53" i="33"/>
  <c r="AG53" i="33"/>
  <c r="AF53" i="33"/>
  <c r="AD53" i="33"/>
  <c r="X53" i="33"/>
  <c r="Y53" i="33"/>
  <c r="Z53" i="33"/>
  <c r="AE53" i="33"/>
  <c r="A45" i="33"/>
  <c r="C45" i="33" s="1"/>
  <c r="AO45" i="33"/>
  <c r="AP45" i="33"/>
  <c r="AQ45" i="33"/>
  <c r="AR45" i="33"/>
  <c r="AN45" i="33"/>
  <c r="AM45" i="33"/>
  <c r="AH45" i="33"/>
  <c r="AI45" i="33"/>
  <c r="AJ45" i="33"/>
  <c r="AK45" i="33"/>
  <c r="AL45" i="33"/>
  <c r="AG45" i="33"/>
  <c r="AF45" i="33"/>
  <c r="AD45" i="33"/>
  <c r="AE45" i="33"/>
  <c r="X45" i="33"/>
  <c r="Y45" i="33"/>
  <c r="Z45" i="33"/>
  <c r="AO37" i="33"/>
  <c r="AP37" i="33"/>
  <c r="AQ37" i="33"/>
  <c r="AR37" i="33"/>
  <c r="AN37" i="33"/>
  <c r="AM37" i="33"/>
  <c r="AH37" i="33"/>
  <c r="AI37" i="33"/>
  <c r="AJ37" i="33"/>
  <c r="AK37" i="33"/>
  <c r="AL37" i="33"/>
  <c r="AG37" i="33"/>
  <c r="AF37" i="33"/>
  <c r="AD37" i="33"/>
  <c r="AE37" i="33"/>
  <c r="X37" i="33"/>
  <c r="Y37" i="33"/>
  <c r="Z37" i="33"/>
  <c r="A29" i="33"/>
  <c r="C29" i="33" s="1"/>
  <c r="AO29" i="33"/>
  <c r="AP29" i="33"/>
  <c r="AQ29" i="33"/>
  <c r="AR29" i="33"/>
  <c r="AN29" i="33"/>
  <c r="AM29" i="33"/>
  <c r="AH29" i="33"/>
  <c r="AI29" i="33"/>
  <c r="AJ29" i="33"/>
  <c r="AK29" i="33"/>
  <c r="AL29" i="33"/>
  <c r="AG29" i="33"/>
  <c r="AF29" i="33"/>
  <c r="AD29" i="33"/>
  <c r="X29" i="33"/>
  <c r="Y29" i="33"/>
  <c r="AE29" i="33"/>
  <c r="Z29" i="33"/>
  <c r="A21" i="33"/>
  <c r="C21" i="33" s="1"/>
  <c r="AO21" i="33"/>
  <c r="AP21" i="33"/>
  <c r="AQ21" i="33"/>
  <c r="AR21" i="33"/>
  <c r="AN21" i="33"/>
  <c r="AM21" i="33"/>
  <c r="AH21" i="33"/>
  <c r="AI21" i="33"/>
  <c r="AJ21" i="33"/>
  <c r="AK21" i="33"/>
  <c r="AL21" i="33"/>
  <c r="AG21" i="33"/>
  <c r="AF21" i="33"/>
  <c r="AD21" i="33"/>
  <c r="X21" i="33"/>
  <c r="Y21" i="33"/>
  <c r="Z21" i="33"/>
  <c r="AE21" i="33"/>
  <c r="A13" i="33"/>
  <c r="C13" i="33" s="1"/>
  <c r="AO13" i="33"/>
  <c r="AP13" i="33"/>
  <c r="AQ13" i="33"/>
  <c r="AR13" i="33"/>
  <c r="AN13" i="33"/>
  <c r="AM13" i="33"/>
  <c r="AH13" i="33"/>
  <c r="AI13" i="33"/>
  <c r="AJ13" i="33"/>
  <c r="AK13" i="33"/>
  <c r="AL13" i="33"/>
  <c r="AG13" i="33"/>
  <c r="AF13" i="33"/>
  <c r="AD13" i="33"/>
  <c r="AE13" i="33"/>
  <c r="X13" i="33"/>
  <c r="Y13" i="33"/>
  <c r="Z13" i="33"/>
  <c r="A5" i="33"/>
  <c r="C5" i="33" s="1"/>
  <c r="AO5" i="33"/>
  <c r="AP5" i="33"/>
  <c r="AQ5" i="33"/>
  <c r="AR5" i="33"/>
  <c r="AN5" i="33"/>
  <c r="AM5" i="33"/>
  <c r="AH5" i="33"/>
  <c r="AI5" i="33"/>
  <c r="AJ5" i="33"/>
  <c r="AK5" i="33"/>
  <c r="AL5" i="33"/>
  <c r="AG5" i="33"/>
  <c r="AF5" i="33"/>
  <c r="AD5" i="33"/>
  <c r="AE5" i="33"/>
  <c r="X5" i="33"/>
  <c r="Y5" i="33"/>
  <c r="Z5" i="33"/>
  <c r="A2464" i="33"/>
  <c r="C2464" i="33" s="1"/>
  <c r="AP2464" i="33"/>
  <c r="AQ2464" i="33"/>
  <c r="AR2464" i="33"/>
  <c r="AM2464" i="33"/>
  <c r="AN2464" i="33"/>
  <c r="AO2464" i="33"/>
  <c r="AH2464" i="33"/>
  <c r="AI2464" i="33"/>
  <c r="AJ2464" i="33"/>
  <c r="AK2464" i="33"/>
  <c r="AL2464" i="33"/>
  <c r="AF2464" i="33"/>
  <c r="AG2464" i="33"/>
  <c r="AD2464" i="33"/>
  <c r="AE2464" i="33"/>
  <c r="A2456" i="33"/>
  <c r="C2456" i="33" s="1"/>
  <c r="AP2456" i="33"/>
  <c r="AQ2456" i="33"/>
  <c r="AR2456" i="33"/>
  <c r="AM2456" i="33"/>
  <c r="AN2456" i="33"/>
  <c r="AO2456" i="33"/>
  <c r="AH2456" i="33"/>
  <c r="AI2456" i="33"/>
  <c r="AJ2456" i="33"/>
  <c r="AK2456" i="33"/>
  <c r="AL2456" i="33"/>
  <c r="AF2456" i="33"/>
  <c r="AG2456" i="33"/>
  <c r="AD2456" i="33"/>
  <c r="AE2456" i="33"/>
  <c r="A2448" i="33"/>
  <c r="C2448" i="33" s="1"/>
  <c r="AP2448" i="33"/>
  <c r="AQ2448" i="33"/>
  <c r="AR2448" i="33"/>
  <c r="AM2448" i="33"/>
  <c r="AN2448" i="33"/>
  <c r="AO2448" i="33"/>
  <c r="AH2448" i="33"/>
  <c r="AI2448" i="33"/>
  <c r="AJ2448" i="33"/>
  <c r="AK2448" i="33"/>
  <c r="AL2448" i="33"/>
  <c r="AG2448" i="33"/>
  <c r="AF2448" i="33"/>
  <c r="AD2448" i="33"/>
  <c r="AE2448" i="33"/>
  <c r="A2440" i="33"/>
  <c r="C2440" i="33" s="1"/>
  <c r="AP2440" i="33"/>
  <c r="AQ2440" i="33"/>
  <c r="AR2440" i="33"/>
  <c r="AM2440" i="33"/>
  <c r="AN2440" i="33"/>
  <c r="AO2440" i="33"/>
  <c r="AH2440" i="33"/>
  <c r="AI2440" i="33"/>
  <c r="AJ2440" i="33"/>
  <c r="AK2440" i="33"/>
  <c r="AL2440" i="33"/>
  <c r="AF2440" i="33"/>
  <c r="AG2440" i="33"/>
  <c r="AD2440" i="33"/>
  <c r="AE2440" i="33"/>
  <c r="A2432" i="33"/>
  <c r="C2432" i="33" s="1"/>
  <c r="AP2432" i="33"/>
  <c r="AQ2432" i="33"/>
  <c r="AR2432" i="33"/>
  <c r="AM2432" i="33"/>
  <c r="AN2432" i="33"/>
  <c r="AO2432" i="33"/>
  <c r="AH2432" i="33"/>
  <c r="AI2432" i="33"/>
  <c r="AJ2432" i="33"/>
  <c r="AK2432" i="33"/>
  <c r="AL2432" i="33"/>
  <c r="AF2432" i="33"/>
  <c r="AG2432" i="33"/>
  <c r="AD2432" i="33"/>
  <c r="AE2432" i="33"/>
  <c r="A2424" i="33"/>
  <c r="C2424" i="33" s="1"/>
  <c r="AP2424" i="33"/>
  <c r="AQ2424" i="33"/>
  <c r="AR2424" i="33"/>
  <c r="AM2424" i="33"/>
  <c r="AN2424" i="33"/>
  <c r="AO2424" i="33"/>
  <c r="AH2424" i="33"/>
  <c r="AI2424" i="33"/>
  <c r="AJ2424" i="33"/>
  <c r="AK2424" i="33"/>
  <c r="AL2424" i="33"/>
  <c r="AF2424" i="33"/>
  <c r="AG2424" i="33"/>
  <c r="AD2424" i="33"/>
  <c r="AE2424" i="33"/>
  <c r="A2416" i="33"/>
  <c r="C2416" i="33" s="1"/>
  <c r="AP2416" i="33"/>
  <c r="AQ2416" i="33"/>
  <c r="AR2416" i="33"/>
  <c r="AM2416" i="33"/>
  <c r="AN2416" i="33"/>
  <c r="AO2416" i="33"/>
  <c r="AH2416" i="33"/>
  <c r="AI2416" i="33"/>
  <c r="AJ2416" i="33"/>
  <c r="AK2416" i="33"/>
  <c r="AL2416" i="33"/>
  <c r="AG2416" i="33"/>
  <c r="AF2416" i="33"/>
  <c r="AD2416" i="33"/>
  <c r="AE2416" i="33"/>
  <c r="A2408" i="33"/>
  <c r="C2408" i="33" s="1"/>
  <c r="AP2408" i="33"/>
  <c r="AQ2408" i="33"/>
  <c r="AR2408" i="33"/>
  <c r="AM2408" i="33"/>
  <c r="AN2408" i="33"/>
  <c r="AO2408" i="33"/>
  <c r="AH2408" i="33"/>
  <c r="AI2408" i="33"/>
  <c r="AJ2408" i="33"/>
  <c r="AK2408" i="33"/>
  <c r="AL2408" i="33"/>
  <c r="AF2408" i="33"/>
  <c r="AG2408" i="33"/>
  <c r="AD2408" i="33"/>
  <c r="AE2408" i="33"/>
  <c r="A2400" i="33"/>
  <c r="C2400" i="33" s="1"/>
  <c r="AP2400" i="33"/>
  <c r="AQ2400" i="33"/>
  <c r="AR2400" i="33"/>
  <c r="AM2400" i="33"/>
  <c r="AN2400" i="33"/>
  <c r="AO2400" i="33"/>
  <c r="AH2400" i="33"/>
  <c r="AI2400" i="33"/>
  <c r="AJ2400" i="33"/>
  <c r="AK2400" i="33"/>
  <c r="AL2400" i="33"/>
  <c r="AF2400" i="33"/>
  <c r="AG2400" i="33"/>
  <c r="AD2400" i="33"/>
  <c r="AE2400" i="33"/>
  <c r="A2392" i="33"/>
  <c r="C2392" i="33" s="1"/>
  <c r="AP2392" i="33"/>
  <c r="AQ2392" i="33"/>
  <c r="AR2392" i="33"/>
  <c r="AM2392" i="33"/>
  <c r="AN2392" i="33"/>
  <c r="AO2392" i="33"/>
  <c r="AH2392" i="33"/>
  <c r="AI2392" i="33"/>
  <c r="AJ2392" i="33"/>
  <c r="AK2392" i="33"/>
  <c r="AL2392" i="33"/>
  <c r="AF2392" i="33"/>
  <c r="AG2392" i="33"/>
  <c r="AD2392" i="33"/>
  <c r="AE2392" i="33"/>
  <c r="A2384" i="33"/>
  <c r="C2384" i="33" s="1"/>
  <c r="AP2384" i="33"/>
  <c r="AQ2384" i="33"/>
  <c r="AR2384" i="33"/>
  <c r="AM2384" i="33"/>
  <c r="AN2384" i="33"/>
  <c r="AO2384" i="33"/>
  <c r="AH2384" i="33"/>
  <c r="AI2384" i="33"/>
  <c r="AJ2384" i="33"/>
  <c r="AK2384" i="33"/>
  <c r="AL2384" i="33"/>
  <c r="AG2384" i="33"/>
  <c r="AF2384" i="33"/>
  <c r="AD2384" i="33"/>
  <c r="AE2384" i="33"/>
  <c r="A2376" i="33"/>
  <c r="C2376" i="33" s="1"/>
  <c r="AP2376" i="33"/>
  <c r="AQ2376" i="33"/>
  <c r="AR2376" i="33"/>
  <c r="AM2376" i="33"/>
  <c r="AN2376" i="33"/>
  <c r="AO2376" i="33"/>
  <c r="AH2376" i="33"/>
  <c r="AI2376" i="33"/>
  <c r="AJ2376" i="33"/>
  <c r="AK2376" i="33"/>
  <c r="AL2376" i="33"/>
  <c r="AF2376" i="33"/>
  <c r="AG2376" i="33"/>
  <c r="AD2376" i="33"/>
  <c r="AE2376" i="33"/>
  <c r="A2368" i="33"/>
  <c r="C2368" i="33" s="1"/>
  <c r="AP2368" i="33"/>
  <c r="AQ2368" i="33"/>
  <c r="AR2368" i="33"/>
  <c r="AM2368" i="33"/>
  <c r="AN2368" i="33"/>
  <c r="AO2368" i="33"/>
  <c r="AH2368" i="33"/>
  <c r="AI2368" i="33"/>
  <c r="AJ2368" i="33"/>
  <c r="AK2368" i="33"/>
  <c r="AL2368" i="33"/>
  <c r="AF2368" i="33"/>
  <c r="AG2368" i="33"/>
  <c r="AD2368" i="33"/>
  <c r="AE2368" i="33"/>
  <c r="A2360" i="33"/>
  <c r="C2360" i="33" s="1"/>
  <c r="AP2360" i="33"/>
  <c r="AQ2360" i="33"/>
  <c r="AR2360" i="33"/>
  <c r="AM2360" i="33"/>
  <c r="AN2360" i="33"/>
  <c r="AO2360" i="33"/>
  <c r="AH2360" i="33"/>
  <c r="AI2360" i="33"/>
  <c r="AJ2360" i="33"/>
  <c r="AK2360" i="33"/>
  <c r="AL2360" i="33"/>
  <c r="AF2360" i="33"/>
  <c r="AG2360" i="33"/>
  <c r="AD2360" i="33"/>
  <c r="AE2360" i="33"/>
  <c r="A2352" i="33"/>
  <c r="C2352" i="33" s="1"/>
  <c r="AP2352" i="33"/>
  <c r="AQ2352" i="33"/>
  <c r="AR2352" i="33"/>
  <c r="AM2352" i="33"/>
  <c r="AN2352" i="33"/>
  <c r="AO2352" i="33"/>
  <c r="AH2352" i="33"/>
  <c r="AI2352" i="33"/>
  <c r="AJ2352" i="33"/>
  <c r="AK2352" i="33"/>
  <c r="AL2352" i="33"/>
  <c r="AG2352" i="33"/>
  <c r="AF2352" i="33"/>
  <c r="AD2352" i="33"/>
  <c r="AE2352" i="33"/>
  <c r="A2344" i="33"/>
  <c r="C2344" i="33" s="1"/>
  <c r="AP2344" i="33"/>
  <c r="AQ2344" i="33"/>
  <c r="AR2344" i="33"/>
  <c r="AM2344" i="33"/>
  <c r="AN2344" i="33"/>
  <c r="AO2344" i="33"/>
  <c r="AH2344" i="33"/>
  <c r="AI2344" i="33"/>
  <c r="AJ2344" i="33"/>
  <c r="AK2344" i="33"/>
  <c r="AL2344" i="33"/>
  <c r="AF2344" i="33"/>
  <c r="AG2344" i="33"/>
  <c r="AD2344" i="33"/>
  <c r="AE2344" i="33"/>
  <c r="A2336" i="33"/>
  <c r="C2336" i="33" s="1"/>
  <c r="AP2336" i="33"/>
  <c r="AQ2336" i="33"/>
  <c r="AR2336" i="33"/>
  <c r="AM2336" i="33"/>
  <c r="AN2336" i="33"/>
  <c r="AO2336" i="33"/>
  <c r="AH2336" i="33"/>
  <c r="AI2336" i="33"/>
  <c r="AJ2336" i="33"/>
  <c r="AK2336" i="33"/>
  <c r="AL2336" i="33"/>
  <c r="AF2336" i="33"/>
  <c r="AG2336" i="33"/>
  <c r="AD2336" i="33"/>
  <c r="AE2336" i="33"/>
  <c r="A2328" i="33"/>
  <c r="C2328" i="33" s="1"/>
  <c r="AP2328" i="33"/>
  <c r="AQ2328" i="33"/>
  <c r="AR2328" i="33"/>
  <c r="AM2328" i="33"/>
  <c r="AN2328" i="33"/>
  <c r="AO2328" i="33"/>
  <c r="AH2328" i="33"/>
  <c r="AI2328" i="33"/>
  <c r="AJ2328" i="33"/>
  <c r="AK2328" i="33"/>
  <c r="AL2328" i="33"/>
  <c r="AF2328" i="33"/>
  <c r="AG2328" i="33"/>
  <c r="AD2328" i="33"/>
  <c r="AE2328" i="33"/>
  <c r="A2320" i="33"/>
  <c r="C2320" i="33" s="1"/>
  <c r="AP2320" i="33"/>
  <c r="AQ2320" i="33"/>
  <c r="AR2320" i="33"/>
  <c r="AM2320" i="33"/>
  <c r="AN2320" i="33"/>
  <c r="AO2320" i="33"/>
  <c r="AH2320" i="33"/>
  <c r="AI2320" i="33"/>
  <c r="AJ2320" i="33"/>
  <c r="AK2320" i="33"/>
  <c r="AL2320" i="33"/>
  <c r="AG2320" i="33"/>
  <c r="AF2320" i="33"/>
  <c r="AD2320" i="33"/>
  <c r="AE2320" i="33"/>
  <c r="A2312" i="33"/>
  <c r="C2312" i="33" s="1"/>
  <c r="AP2312" i="33"/>
  <c r="AQ2312" i="33"/>
  <c r="AR2312" i="33"/>
  <c r="AM2312" i="33"/>
  <c r="AN2312" i="33"/>
  <c r="AO2312" i="33"/>
  <c r="AH2312" i="33"/>
  <c r="AI2312" i="33"/>
  <c r="AJ2312" i="33"/>
  <c r="AK2312" i="33"/>
  <c r="AL2312" i="33"/>
  <c r="AF2312" i="33"/>
  <c r="AG2312" i="33"/>
  <c r="AD2312" i="33"/>
  <c r="AE2312" i="33"/>
  <c r="A2304" i="33"/>
  <c r="C2304" i="33" s="1"/>
  <c r="AP2304" i="33"/>
  <c r="AQ2304" i="33"/>
  <c r="AR2304" i="33"/>
  <c r="AM2304" i="33"/>
  <c r="AN2304" i="33"/>
  <c r="AO2304" i="33"/>
  <c r="AH2304" i="33"/>
  <c r="AI2304" i="33"/>
  <c r="AJ2304" i="33"/>
  <c r="AK2304" i="33"/>
  <c r="AL2304" i="33"/>
  <c r="AF2304" i="33"/>
  <c r="AG2304" i="33"/>
  <c r="AD2304" i="33"/>
  <c r="AE2304" i="33"/>
  <c r="A2296" i="33"/>
  <c r="C2296" i="33" s="1"/>
  <c r="AO2296" i="33"/>
  <c r="AP2296" i="33"/>
  <c r="AQ2296" i="33"/>
  <c r="AR2296" i="33"/>
  <c r="AM2296" i="33"/>
  <c r="AN2296" i="33"/>
  <c r="AH2296" i="33"/>
  <c r="AI2296" i="33"/>
  <c r="AJ2296" i="33"/>
  <c r="AK2296" i="33"/>
  <c r="AL2296" i="33"/>
  <c r="AF2296" i="33"/>
  <c r="AG2296" i="33"/>
  <c r="AD2296" i="33"/>
  <c r="AE2296" i="33"/>
  <c r="A2288" i="33"/>
  <c r="C2288" i="33" s="1"/>
  <c r="AO2288" i="33"/>
  <c r="AP2288" i="33"/>
  <c r="AQ2288" i="33"/>
  <c r="AR2288" i="33"/>
  <c r="AM2288" i="33"/>
  <c r="AN2288" i="33"/>
  <c r="AH2288" i="33"/>
  <c r="AI2288" i="33"/>
  <c r="AJ2288" i="33"/>
  <c r="AK2288" i="33"/>
  <c r="AL2288" i="33"/>
  <c r="AG2288" i="33"/>
  <c r="AF2288" i="33"/>
  <c r="AD2288" i="33"/>
  <c r="AE2288" i="33"/>
  <c r="A2280" i="33"/>
  <c r="C2280" i="33" s="1"/>
  <c r="AO2280" i="33"/>
  <c r="AP2280" i="33"/>
  <c r="AQ2280" i="33"/>
  <c r="AR2280" i="33"/>
  <c r="AM2280" i="33"/>
  <c r="AN2280" i="33"/>
  <c r="AH2280" i="33"/>
  <c r="AI2280" i="33"/>
  <c r="AJ2280" i="33"/>
  <c r="AK2280" i="33"/>
  <c r="AL2280" i="33"/>
  <c r="AF2280" i="33"/>
  <c r="AG2280" i="33"/>
  <c r="AD2280" i="33"/>
  <c r="AE2280" i="33"/>
  <c r="A2272" i="33"/>
  <c r="C2272" i="33" s="1"/>
  <c r="AO2272" i="33"/>
  <c r="AP2272" i="33"/>
  <c r="AQ2272" i="33"/>
  <c r="AR2272" i="33"/>
  <c r="AM2272" i="33"/>
  <c r="AN2272" i="33"/>
  <c r="AH2272" i="33"/>
  <c r="AI2272" i="33"/>
  <c r="AJ2272" i="33"/>
  <c r="AK2272" i="33"/>
  <c r="AL2272" i="33"/>
  <c r="AF2272" i="33"/>
  <c r="AG2272" i="33"/>
  <c r="AD2272" i="33"/>
  <c r="AE2272" i="33"/>
  <c r="A2264" i="33"/>
  <c r="C2264" i="33" s="1"/>
  <c r="AO2264" i="33"/>
  <c r="AP2264" i="33"/>
  <c r="AQ2264" i="33"/>
  <c r="AR2264" i="33"/>
  <c r="AM2264" i="33"/>
  <c r="AN2264" i="33"/>
  <c r="AH2264" i="33"/>
  <c r="AI2264" i="33"/>
  <c r="AJ2264" i="33"/>
  <c r="AK2264" i="33"/>
  <c r="AL2264" i="33"/>
  <c r="AF2264" i="33"/>
  <c r="AG2264" i="33"/>
  <c r="AD2264" i="33"/>
  <c r="AE2264" i="33"/>
  <c r="A2256" i="33"/>
  <c r="C2256" i="33" s="1"/>
  <c r="AO2256" i="33"/>
  <c r="AP2256" i="33"/>
  <c r="AQ2256" i="33"/>
  <c r="AR2256" i="33"/>
  <c r="AM2256" i="33"/>
  <c r="AN2256" i="33"/>
  <c r="AH2256" i="33"/>
  <c r="AI2256" i="33"/>
  <c r="AJ2256" i="33"/>
  <c r="AK2256" i="33"/>
  <c r="AL2256" i="33"/>
  <c r="AG2256" i="33"/>
  <c r="AF2256" i="33"/>
  <c r="AD2256" i="33"/>
  <c r="AE2256" i="33"/>
  <c r="A2248" i="33"/>
  <c r="C2248" i="33" s="1"/>
  <c r="AO2248" i="33"/>
  <c r="AP2248" i="33"/>
  <c r="AQ2248" i="33"/>
  <c r="AR2248" i="33"/>
  <c r="AM2248" i="33"/>
  <c r="AN2248" i="33"/>
  <c r="AH2248" i="33"/>
  <c r="AI2248" i="33"/>
  <c r="AJ2248" i="33"/>
  <c r="AK2248" i="33"/>
  <c r="AL2248" i="33"/>
  <c r="AF2248" i="33"/>
  <c r="AG2248" i="33"/>
  <c r="AD2248" i="33"/>
  <c r="AE2248" i="33"/>
  <c r="A2240" i="33"/>
  <c r="C2240" i="33" s="1"/>
  <c r="AO2240" i="33"/>
  <c r="AP2240" i="33"/>
  <c r="AQ2240" i="33"/>
  <c r="AR2240" i="33"/>
  <c r="AM2240" i="33"/>
  <c r="AN2240" i="33"/>
  <c r="AH2240" i="33"/>
  <c r="AI2240" i="33"/>
  <c r="AJ2240" i="33"/>
  <c r="AK2240" i="33"/>
  <c r="AL2240" i="33"/>
  <c r="AF2240" i="33"/>
  <c r="AG2240" i="33"/>
  <c r="AD2240" i="33"/>
  <c r="AE2240" i="33"/>
  <c r="A2232" i="33"/>
  <c r="C2232" i="33" s="1"/>
  <c r="AO2232" i="33"/>
  <c r="AP2232" i="33"/>
  <c r="AQ2232" i="33"/>
  <c r="AR2232" i="33"/>
  <c r="AM2232" i="33"/>
  <c r="AN2232" i="33"/>
  <c r="AH2232" i="33"/>
  <c r="AI2232" i="33"/>
  <c r="AJ2232" i="33"/>
  <c r="AK2232" i="33"/>
  <c r="AL2232" i="33"/>
  <c r="AF2232" i="33"/>
  <c r="AG2232" i="33"/>
  <c r="AD2232" i="33"/>
  <c r="AE2232" i="33"/>
  <c r="A2224" i="33"/>
  <c r="C2224" i="33" s="1"/>
  <c r="AO2224" i="33"/>
  <c r="AP2224" i="33"/>
  <c r="AQ2224" i="33"/>
  <c r="AR2224" i="33"/>
  <c r="AM2224" i="33"/>
  <c r="AN2224" i="33"/>
  <c r="AH2224" i="33"/>
  <c r="AI2224" i="33"/>
  <c r="AJ2224" i="33"/>
  <c r="AK2224" i="33"/>
  <c r="AL2224" i="33"/>
  <c r="AG2224" i="33"/>
  <c r="AF2224" i="33"/>
  <c r="AD2224" i="33"/>
  <c r="AE2224" i="33"/>
  <c r="A2216" i="33"/>
  <c r="C2216" i="33" s="1"/>
  <c r="AO2216" i="33"/>
  <c r="AP2216" i="33"/>
  <c r="AQ2216" i="33"/>
  <c r="AR2216" i="33"/>
  <c r="AM2216" i="33"/>
  <c r="AN2216" i="33"/>
  <c r="AH2216" i="33"/>
  <c r="AI2216" i="33"/>
  <c r="AJ2216" i="33"/>
  <c r="AK2216" i="33"/>
  <c r="AL2216" i="33"/>
  <c r="AF2216" i="33"/>
  <c r="AG2216" i="33"/>
  <c r="AD2216" i="33"/>
  <c r="AE2216" i="33"/>
  <c r="A2208" i="33"/>
  <c r="C2208" i="33" s="1"/>
  <c r="AO2208" i="33"/>
  <c r="AP2208" i="33"/>
  <c r="AQ2208" i="33"/>
  <c r="AR2208" i="33"/>
  <c r="AM2208" i="33"/>
  <c r="AN2208" i="33"/>
  <c r="AH2208" i="33"/>
  <c r="AI2208" i="33"/>
  <c r="AJ2208" i="33"/>
  <c r="AK2208" i="33"/>
  <c r="AL2208" i="33"/>
  <c r="AF2208" i="33"/>
  <c r="AG2208" i="33"/>
  <c r="AD2208" i="33"/>
  <c r="AE2208" i="33"/>
  <c r="A2200" i="33"/>
  <c r="C2200" i="33" s="1"/>
  <c r="AO2200" i="33"/>
  <c r="AP2200" i="33"/>
  <c r="AQ2200" i="33"/>
  <c r="AR2200" i="33"/>
  <c r="AM2200" i="33"/>
  <c r="AN2200" i="33"/>
  <c r="AH2200" i="33"/>
  <c r="AI2200" i="33"/>
  <c r="AJ2200" i="33"/>
  <c r="AK2200" i="33"/>
  <c r="AL2200" i="33"/>
  <c r="AF2200" i="33"/>
  <c r="AG2200" i="33"/>
  <c r="AD2200" i="33"/>
  <c r="AE2200" i="33"/>
  <c r="A2192" i="33"/>
  <c r="C2192" i="33" s="1"/>
  <c r="AO2192" i="33"/>
  <c r="AP2192" i="33"/>
  <c r="AQ2192" i="33"/>
  <c r="AR2192" i="33"/>
  <c r="AM2192" i="33"/>
  <c r="AN2192" i="33"/>
  <c r="AH2192" i="33"/>
  <c r="AI2192" i="33"/>
  <c r="AJ2192" i="33"/>
  <c r="AK2192" i="33"/>
  <c r="AL2192" i="33"/>
  <c r="AG2192" i="33"/>
  <c r="AF2192" i="33"/>
  <c r="AD2192" i="33"/>
  <c r="AE2192" i="33"/>
  <c r="A2184" i="33"/>
  <c r="C2184" i="33" s="1"/>
  <c r="AO2184" i="33"/>
  <c r="AP2184" i="33"/>
  <c r="AQ2184" i="33"/>
  <c r="AR2184" i="33"/>
  <c r="AM2184" i="33"/>
  <c r="AN2184" i="33"/>
  <c r="AH2184" i="33"/>
  <c r="AI2184" i="33"/>
  <c r="AJ2184" i="33"/>
  <c r="AK2184" i="33"/>
  <c r="AL2184" i="33"/>
  <c r="AF2184" i="33"/>
  <c r="AG2184" i="33"/>
  <c r="AD2184" i="33"/>
  <c r="AE2184" i="33"/>
  <c r="A2176" i="33"/>
  <c r="C2176" i="33" s="1"/>
  <c r="AO2176" i="33"/>
  <c r="AP2176" i="33"/>
  <c r="AQ2176" i="33"/>
  <c r="AR2176" i="33"/>
  <c r="AM2176" i="33"/>
  <c r="AN2176" i="33"/>
  <c r="AH2176" i="33"/>
  <c r="AI2176" i="33"/>
  <c r="AJ2176" i="33"/>
  <c r="AK2176" i="33"/>
  <c r="AL2176" i="33"/>
  <c r="AF2176" i="33"/>
  <c r="AG2176" i="33"/>
  <c r="AD2176" i="33"/>
  <c r="AE2176" i="33"/>
  <c r="A2168" i="33"/>
  <c r="C2168" i="33" s="1"/>
  <c r="AO2168" i="33"/>
  <c r="AP2168" i="33"/>
  <c r="AQ2168" i="33"/>
  <c r="AR2168" i="33"/>
  <c r="AM2168" i="33"/>
  <c r="AN2168" i="33"/>
  <c r="AH2168" i="33"/>
  <c r="AI2168" i="33"/>
  <c r="AJ2168" i="33"/>
  <c r="AK2168" i="33"/>
  <c r="AL2168" i="33"/>
  <c r="AF2168" i="33"/>
  <c r="AG2168" i="33"/>
  <c r="AD2168" i="33"/>
  <c r="AE2168" i="33"/>
  <c r="A2160" i="33"/>
  <c r="C2160" i="33" s="1"/>
  <c r="AO2160" i="33"/>
  <c r="AP2160" i="33"/>
  <c r="AQ2160" i="33"/>
  <c r="AR2160" i="33"/>
  <c r="AM2160" i="33"/>
  <c r="AN2160" i="33"/>
  <c r="AH2160" i="33"/>
  <c r="AI2160" i="33"/>
  <c r="AJ2160" i="33"/>
  <c r="AK2160" i="33"/>
  <c r="AL2160" i="33"/>
  <c r="AG2160" i="33"/>
  <c r="AF2160" i="33"/>
  <c r="AD2160" i="33"/>
  <c r="AE2160" i="33"/>
  <c r="A2152" i="33"/>
  <c r="C2152" i="33" s="1"/>
  <c r="AO2152" i="33"/>
  <c r="AP2152" i="33"/>
  <c r="AQ2152" i="33"/>
  <c r="AR2152" i="33"/>
  <c r="AM2152" i="33"/>
  <c r="AN2152" i="33"/>
  <c r="AH2152" i="33"/>
  <c r="AI2152" i="33"/>
  <c r="AJ2152" i="33"/>
  <c r="AK2152" i="33"/>
  <c r="AL2152" i="33"/>
  <c r="AF2152" i="33"/>
  <c r="AG2152" i="33"/>
  <c r="AD2152" i="33"/>
  <c r="AE2152" i="33"/>
  <c r="A2144" i="33"/>
  <c r="C2144" i="33" s="1"/>
  <c r="AO2144" i="33"/>
  <c r="AP2144" i="33"/>
  <c r="AQ2144" i="33"/>
  <c r="AR2144" i="33"/>
  <c r="AM2144" i="33"/>
  <c r="AN2144" i="33"/>
  <c r="AH2144" i="33"/>
  <c r="AI2144" i="33"/>
  <c r="AJ2144" i="33"/>
  <c r="AK2144" i="33"/>
  <c r="AL2144" i="33"/>
  <c r="AF2144" i="33"/>
  <c r="AG2144" i="33"/>
  <c r="AD2144" i="33"/>
  <c r="AE2144" i="33"/>
  <c r="A2136" i="33"/>
  <c r="C2136" i="33" s="1"/>
  <c r="AO2136" i="33"/>
  <c r="AP2136" i="33"/>
  <c r="AQ2136" i="33"/>
  <c r="AR2136" i="33"/>
  <c r="AM2136" i="33"/>
  <c r="AN2136" i="33"/>
  <c r="AH2136" i="33"/>
  <c r="AI2136" i="33"/>
  <c r="AJ2136" i="33"/>
  <c r="AK2136" i="33"/>
  <c r="AL2136" i="33"/>
  <c r="AF2136" i="33"/>
  <c r="AG2136" i="33"/>
  <c r="AD2136" i="33"/>
  <c r="AE2136" i="33"/>
  <c r="A2128" i="33"/>
  <c r="C2128" i="33" s="1"/>
  <c r="AO2128" i="33"/>
  <c r="AP2128" i="33"/>
  <c r="AQ2128" i="33"/>
  <c r="AR2128" i="33"/>
  <c r="AM2128" i="33"/>
  <c r="AN2128" i="33"/>
  <c r="AH2128" i="33"/>
  <c r="AI2128" i="33"/>
  <c r="AJ2128" i="33"/>
  <c r="AK2128" i="33"/>
  <c r="AL2128" i="33"/>
  <c r="AG2128" i="33"/>
  <c r="AF2128" i="33"/>
  <c r="AD2128" i="33"/>
  <c r="AE2128" i="33"/>
  <c r="A2120" i="33"/>
  <c r="C2120" i="33" s="1"/>
  <c r="AO2120" i="33"/>
  <c r="AP2120" i="33"/>
  <c r="AQ2120" i="33"/>
  <c r="AR2120" i="33"/>
  <c r="AM2120" i="33"/>
  <c r="AN2120" i="33"/>
  <c r="AH2120" i="33"/>
  <c r="AI2120" i="33"/>
  <c r="AJ2120" i="33"/>
  <c r="AK2120" i="33"/>
  <c r="AL2120" i="33"/>
  <c r="AF2120" i="33"/>
  <c r="AG2120" i="33"/>
  <c r="X2120" i="33"/>
  <c r="Y2120" i="33"/>
  <c r="AD2120" i="33"/>
  <c r="AE2120" i="33"/>
  <c r="A2112" i="33"/>
  <c r="C2112" i="33" s="1"/>
  <c r="AO2112" i="33"/>
  <c r="AP2112" i="33"/>
  <c r="AQ2112" i="33"/>
  <c r="AR2112" i="33"/>
  <c r="AM2112" i="33"/>
  <c r="AN2112" i="33"/>
  <c r="AH2112" i="33"/>
  <c r="AI2112" i="33"/>
  <c r="AJ2112" i="33"/>
  <c r="AK2112" i="33"/>
  <c r="AL2112" i="33"/>
  <c r="AF2112" i="33"/>
  <c r="AG2112" i="33"/>
  <c r="X2112" i="33"/>
  <c r="Y2112" i="33"/>
  <c r="AD2112" i="33"/>
  <c r="AE2112" i="33"/>
  <c r="A2104" i="33"/>
  <c r="C2104" i="33" s="1"/>
  <c r="AO2104" i="33"/>
  <c r="AP2104" i="33"/>
  <c r="AQ2104" i="33"/>
  <c r="AR2104" i="33"/>
  <c r="AM2104" i="33"/>
  <c r="AN2104" i="33"/>
  <c r="AH2104" i="33"/>
  <c r="AI2104" i="33"/>
  <c r="AJ2104" i="33"/>
  <c r="AK2104" i="33"/>
  <c r="AL2104" i="33"/>
  <c r="AF2104" i="33"/>
  <c r="X2104" i="33"/>
  <c r="Y2104" i="33"/>
  <c r="AG2104" i="33"/>
  <c r="AD2104" i="33"/>
  <c r="AE2104" i="33"/>
  <c r="A2096" i="33"/>
  <c r="C2096" i="33" s="1"/>
  <c r="AO2096" i="33"/>
  <c r="AP2096" i="33"/>
  <c r="AQ2096" i="33"/>
  <c r="AR2096" i="33"/>
  <c r="AM2096" i="33"/>
  <c r="AN2096" i="33"/>
  <c r="AH2096" i="33"/>
  <c r="AI2096" i="33"/>
  <c r="AJ2096" i="33"/>
  <c r="AK2096" i="33"/>
  <c r="AL2096" i="33"/>
  <c r="AG2096" i="33"/>
  <c r="AF2096" i="33"/>
  <c r="X2096" i="33"/>
  <c r="Y2096" i="33"/>
  <c r="AD2096" i="33"/>
  <c r="AE2096" i="33"/>
  <c r="A2088" i="33"/>
  <c r="C2088" i="33" s="1"/>
  <c r="AO2088" i="33"/>
  <c r="AP2088" i="33"/>
  <c r="AQ2088" i="33"/>
  <c r="AR2088" i="33"/>
  <c r="AM2088" i="33"/>
  <c r="AN2088" i="33"/>
  <c r="AH2088" i="33"/>
  <c r="AI2088" i="33"/>
  <c r="AJ2088" i="33"/>
  <c r="AK2088" i="33"/>
  <c r="AL2088" i="33"/>
  <c r="AG2088" i="33"/>
  <c r="AF2088" i="33"/>
  <c r="X2088" i="33"/>
  <c r="Y2088" i="33"/>
  <c r="AD2088" i="33"/>
  <c r="AE2088" i="33"/>
  <c r="A2080" i="33"/>
  <c r="C2080" i="33" s="1"/>
  <c r="AO2080" i="33"/>
  <c r="AP2080" i="33"/>
  <c r="AQ2080" i="33"/>
  <c r="AR2080" i="33"/>
  <c r="AM2080" i="33"/>
  <c r="AN2080" i="33"/>
  <c r="AH2080" i="33"/>
  <c r="AI2080" i="33"/>
  <c r="AJ2080" i="33"/>
  <c r="AK2080" i="33"/>
  <c r="AL2080" i="33"/>
  <c r="AG2080" i="33"/>
  <c r="AF2080" i="33"/>
  <c r="X2080" i="33"/>
  <c r="Y2080" i="33"/>
  <c r="AD2080" i="33"/>
  <c r="AE2080" i="33"/>
  <c r="A2072" i="33"/>
  <c r="C2072" i="33" s="1"/>
  <c r="AO2072" i="33"/>
  <c r="AP2072" i="33"/>
  <c r="AQ2072" i="33"/>
  <c r="AR2072" i="33"/>
  <c r="AM2072" i="33"/>
  <c r="AN2072" i="33"/>
  <c r="AH2072" i="33"/>
  <c r="AI2072" i="33"/>
  <c r="AJ2072" i="33"/>
  <c r="AK2072" i="33"/>
  <c r="AL2072" i="33"/>
  <c r="AG2072" i="33"/>
  <c r="AF2072" i="33"/>
  <c r="X2072" i="33"/>
  <c r="Y2072" i="33"/>
  <c r="AD2072" i="33"/>
  <c r="AE2072" i="33"/>
  <c r="A2064" i="33"/>
  <c r="C2064" i="33" s="1"/>
  <c r="AO2064" i="33"/>
  <c r="AP2064" i="33"/>
  <c r="AQ2064" i="33"/>
  <c r="AR2064" i="33"/>
  <c r="AM2064" i="33"/>
  <c r="AN2064" i="33"/>
  <c r="AH2064" i="33"/>
  <c r="AI2064" i="33"/>
  <c r="AJ2064" i="33"/>
  <c r="AK2064" i="33"/>
  <c r="AL2064" i="33"/>
  <c r="AG2064" i="33"/>
  <c r="AF2064" i="33"/>
  <c r="X2064" i="33"/>
  <c r="Y2064" i="33"/>
  <c r="AD2064" i="33"/>
  <c r="AE2064" i="33"/>
  <c r="A2056" i="33"/>
  <c r="C2056" i="33" s="1"/>
  <c r="AO2056" i="33"/>
  <c r="AP2056" i="33"/>
  <c r="AQ2056" i="33"/>
  <c r="AR2056" i="33"/>
  <c r="AM2056" i="33"/>
  <c r="AN2056" i="33"/>
  <c r="AH2056" i="33"/>
  <c r="AI2056" i="33"/>
  <c r="AJ2056" i="33"/>
  <c r="AK2056" i="33"/>
  <c r="AL2056" i="33"/>
  <c r="AG2056" i="33"/>
  <c r="AF2056" i="33"/>
  <c r="X2056" i="33"/>
  <c r="Y2056" i="33"/>
  <c r="AD2056" i="33"/>
  <c r="AE2056" i="33"/>
  <c r="A2048" i="33"/>
  <c r="C2048" i="33" s="1"/>
  <c r="AO2048" i="33"/>
  <c r="AP2048" i="33"/>
  <c r="AQ2048" i="33"/>
  <c r="AR2048" i="33"/>
  <c r="AM2048" i="33"/>
  <c r="AN2048" i="33"/>
  <c r="AH2048" i="33"/>
  <c r="AI2048" i="33"/>
  <c r="AJ2048" i="33"/>
  <c r="AK2048" i="33"/>
  <c r="AL2048" i="33"/>
  <c r="AG2048" i="33"/>
  <c r="AF2048" i="33"/>
  <c r="X2048" i="33"/>
  <c r="Y2048" i="33"/>
  <c r="AD2048" i="33"/>
  <c r="AE2048" i="33"/>
  <c r="A2040" i="33"/>
  <c r="C2040" i="33" s="1"/>
  <c r="AO2040" i="33"/>
  <c r="AP2040" i="33"/>
  <c r="AQ2040" i="33"/>
  <c r="AR2040" i="33"/>
  <c r="AM2040" i="33"/>
  <c r="AN2040" i="33"/>
  <c r="AH2040" i="33"/>
  <c r="AI2040" i="33"/>
  <c r="AJ2040" i="33"/>
  <c r="AK2040" i="33"/>
  <c r="AL2040" i="33"/>
  <c r="AG2040" i="33"/>
  <c r="AF2040" i="33"/>
  <c r="X2040" i="33"/>
  <c r="Y2040" i="33"/>
  <c r="AD2040" i="33"/>
  <c r="AE2040" i="33"/>
  <c r="A2032" i="33"/>
  <c r="C2032" i="33" s="1"/>
  <c r="AO2032" i="33"/>
  <c r="AP2032" i="33"/>
  <c r="AQ2032" i="33"/>
  <c r="AR2032" i="33"/>
  <c r="AM2032" i="33"/>
  <c r="AN2032" i="33"/>
  <c r="AH2032" i="33"/>
  <c r="AI2032" i="33"/>
  <c r="AJ2032" i="33"/>
  <c r="AK2032" i="33"/>
  <c r="AL2032" i="33"/>
  <c r="AG2032" i="33"/>
  <c r="AF2032" i="33"/>
  <c r="X2032" i="33"/>
  <c r="Y2032" i="33"/>
  <c r="AD2032" i="33"/>
  <c r="AE2032" i="33"/>
  <c r="A2024" i="33"/>
  <c r="C2024" i="33" s="1"/>
  <c r="AO2024" i="33"/>
  <c r="AP2024" i="33"/>
  <c r="AQ2024" i="33"/>
  <c r="AR2024" i="33"/>
  <c r="AM2024" i="33"/>
  <c r="AN2024" i="33"/>
  <c r="AH2024" i="33"/>
  <c r="AI2024" i="33"/>
  <c r="AJ2024" i="33"/>
  <c r="AK2024" i="33"/>
  <c r="AL2024" i="33"/>
  <c r="AG2024" i="33"/>
  <c r="AF2024" i="33"/>
  <c r="X2024" i="33"/>
  <c r="Y2024" i="33"/>
  <c r="AD2024" i="33"/>
  <c r="AE2024" i="33"/>
  <c r="A2016" i="33"/>
  <c r="C2016" i="33" s="1"/>
  <c r="AO2016" i="33"/>
  <c r="AP2016" i="33"/>
  <c r="AQ2016" i="33"/>
  <c r="AR2016" i="33"/>
  <c r="AM2016" i="33"/>
  <c r="AN2016" i="33"/>
  <c r="AH2016" i="33"/>
  <c r="AI2016" i="33"/>
  <c r="AJ2016" i="33"/>
  <c r="AK2016" i="33"/>
  <c r="AL2016" i="33"/>
  <c r="AG2016" i="33"/>
  <c r="AF2016" i="33"/>
  <c r="X2016" i="33"/>
  <c r="Y2016" i="33"/>
  <c r="AD2016" i="33"/>
  <c r="AE2016" i="33"/>
  <c r="A2008" i="33"/>
  <c r="C2008" i="33" s="1"/>
  <c r="AO2008" i="33"/>
  <c r="AP2008" i="33"/>
  <c r="AQ2008" i="33"/>
  <c r="AR2008" i="33"/>
  <c r="AM2008" i="33"/>
  <c r="AN2008" i="33"/>
  <c r="AH2008" i="33"/>
  <c r="AI2008" i="33"/>
  <c r="AJ2008" i="33"/>
  <c r="AK2008" i="33"/>
  <c r="AL2008" i="33"/>
  <c r="AG2008" i="33"/>
  <c r="AF2008" i="33"/>
  <c r="X2008" i="33"/>
  <c r="Y2008" i="33"/>
  <c r="AD2008" i="33"/>
  <c r="AE2008" i="33"/>
  <c r="A2000" i="33"/>
  <c r="C2000" i="33" s="1"/>
  <c r="AQ2000" i="33"/>
  <c r="AP2000" i="33"/>
  <c r="AM2000" i="33"/>
  <c r="AN2000" i="33"/>
  <c r="AO2000" i="33"/>
  <c r="AR2000" i="33"/>
  <c r="AH2000" i="33"/>
  <c r="AI2000" i="33"/>
  <c r="AJ2000" i="33"/>
  <c r="AK2000" i="33"/>
  <c r="AL2000" i="33"/>
  <c r="AG2000" i="33"/>
  <c r="AF2000" i="33"/>
  <c r="X2000" i="33"/>
  <c r="Y2000" i="33"/>
  <c r="AD2000" i="33"/>
  <c r="AE2000" i="33"/>
  <c r="A1992" i="33"/>
  <c r="C1992" i="33" s="1"/>
  <c r="AQ1992" i="33"/>
  <c r="AR1992" i="33"/>
  <c r="AM1992" i="33"/>
  <c r="AP1992" i="33"/>
  <c r="AN1992" i="33"/>
  <c r="AO1992" i="33"/>
  <c r="AH1992" i="33"/>
  <c r="AI1992" i="33"/>
  <c r="AJ1992" i="33"/>
  <c r="AK1992" i="33"/>
  <c r="AL1992" i="33"/>
  <c r="AG1992" i="33"/>
  <c r="AF1992" i="33"/>
  <c r="X1992" i="33"/>
  <c r="Y1992" i="33"/>
  <c r="AD1992" i="33"/>
  <c r="AE1992" i="33"/>
  <c r="A1984" i="33"/>
  <c r="C1984" i="33" s="1"/>
  <c r="AQ1984" i="33"/>
  <c r="AR1984" i="33"/>
  <c r="AM1984" i="33"/>
  <c r="AP1984" i="33"/>
  <c r="AN1984" i="33"/>
  <c r="AO1984" i="33"/>
  <c r="AH1984" i="33"/>
  <c r="AI1984" i="33"/>
  <c r="AJ1984" i="33"/>
  <c r="AK1984" i="33"/>
  <c r="AL1984" i="33"/>
  <c r="AG1984" i="33"/>
  <c r="AF1984" i="33"/>
  <c r="X1984" i="33"/>
  <c r="Y1984" i="33"/>
  <c r="AD1984" i="33"/>
  <c r="AE1984" i="33"/>
  <c r="A1976" i="33"/>
  <c r="C1976" i="33" s="1"/>
  <c r="AQ1976" i="33"/>
  <c r="AR1976" i="33"/>
  <c r="AM1976" i="33"/>
  <c r="AP1976" i="33"/>
  <c r="AN1976" i="33"/>
  <c r="AO1976" i="33"/>
  <c r="AH1976" i="33"/>
  <c r="AI1976" i="33"/>
  <c r="AJ1976" i="33"/>
  <c r="AK1976" i="33"/>
  <c r="AL1976" i="33"/>
  <c r="AG1976" i="33"/>
  <c r="AF1976" i="33"/>
  <c r="X1976" i="33"/>
  <c r="Y1976" i="33"/>
  <c r="AD1976" i="33"/>
  <c r="AE1976" i="33"/>
  <c r="A1968" i="33"/>
  <c r="C1968" i="33" s="1"/>
  <c r="AQ1968" i="33"/>
  <c r="AR1968" i="33"/>
  <c r="AM1968" i="33"/>
  <c r="AP1968" i="33"/>
  <c r="AN1968" i="33"/>
  <c r="AO1968" i="33"/>
  <c r="AH1968" i="33"/>
  <c r="AI1968" i="33"/>
  <c r="AJ1968" i="33"/>
  <c r="AK1968" i="33"/>
  <c r="AL1968" i="33"/>
  <c r="AG1968" i="33"/>
  <c r="AF1968" i="33"/>
  <c r="X1968" i="33"/>
  <c r="Y1968" i="33"/>
  <c r="AD1968" i="33"/>
  <c r="AE1968" i="33"/>
  <c r="A1960" i="33"/>
  <c r="C1960" i="33" s="1"/>
  <c r="AQ1960" i="33"/>
  <c r="AR1960" i="33"/>
  <c r="AM1960" i="33"/>
  <c r="AP1960" i="33"/>
  <c r="AN1960" i="33"/>
  <c r="AO1960" i="33"/>
  <c r="AH1960" i="33"/>
  <c r="AI1960" i="33"/>
  <c r="AJ1960" i="33"/>
  <c r="AK1960" i="33"/>
  <c r="AL1960" i="33"/>
  <c r="AG1960" i="33"/>
  <c r="AF1960" i="33"/>
  <c r="X1960" i="33"/>
  <c r="Y1960" i="33"/>
  <c r="AD1960" i="33"/>
  <c r="AE1960" i="33"/>
  <c r="A1952" i="33"/>
  <c r="C1952" i="33" s="1"/>
  <c r="AQ1952" i="33"/>
  <c r="AR1952" i="33"/>
  <c r="AM1952" i="33"/>
  <c r="AP1952" i="33"/>
  <c r="AN1952" i="33"/>
  <c r="AO1952" i="33"/>
  <c r="AH1952" i="33"/>
  <c r="AI1952" i="33"/>
  <c r="AJ1952" i="33"/>
  <c r="AK1952" i="33"/>
  <c r="AL1952" i="33"/>
  <c r="AG1952" i="33"/>
  <c r="AF1952" i="33"/>
  <c r="X1952" i="33"/>
  <c r="Y1952" i="33"/>
  <c r="AD1952" i="33"/>
  <c r="AE1952" i="33"/>
  <c r="A1944" i="33"/>
  <c r="C1944" i="33" s="1"/>
  <c r="AQ1944" i="33"/>
  <c r="AR1944" i="33"/>
  <c r="AM1944" i="33"/>
  <c r="AP1944" i="33"/>
  <c r="AN1944" i="33"/>
  <c r="AO1944" i="33"/>
  <c r="AH1944" i="33"/>
  <c r="AI1944" i="33"/>
  <c r="AJ1944" i="33"/>
  <c r="AK1944" i="33"/>
  <c r="AL1944" i="33"/>
  <c r="AG1944" i="33"/>
  <c r="AF1944" i="33"/>
  <c r="X1944" i="33"/>
  <c r="Y1944" i="33"/>
  <c r="AD1944" i="33"/>
  <c r="AE1944" i="33"/>
  <c r="A1936" i="33"/>
  <c r="C1936" i="33" s="1"/>
  <c r="AQ1936" i="33"/>
  <c r="AR1936" i="33"/>
  <c r="AM1936" i="33"/>
  <c r="AP1936" i="33"/>
  <c r="AN1936" i="33"/>
  <c r="AO1936" i="33"/>
  <c r="AH1936" i="33"/>
  <c r="AI1936" i="33"/>
  <c r="AJ1936" i="33"/>
  <c r="AK1936" i="33"/>
  <c r="AL1936" i="33"/>
  <c r="AG1936" i="33"/>
  <c r="AF1936" i="33"/>
  <c r="X1936" i="33"/>
  <c r="Y1936" i="33"/>
  <c r="AD1936" i="33"/>
  <c r="AE1936" i="33"/>
  <c r="A1928" i="33"/>
  <c r="C1928" i="33" s="1"/>
  <c r="AQ1928" i="33"/>
  <c r="AR1928" i="33"/>
  <c r="AM1928" i="33"/>
  <c r="AP1928" i="33"/>
  <c r="AN1928" i="33"/>
  <c r="AJ1928" i="33"/>
  <c r="AO1928" i="33"/>
  <c r="AG1928" i="33"/>
  <c r="AH1928" i="33"/>
  <c r="AI1928" i="33"/>
  <c r="AL1928" i="33"/>
  <c r="AK1928" i="33"/>
  <c r="AF1928" i="33"/>
  <c r="X1928" i="33"/>
  <c r="Y1928" i="33"/>
  <c r="AD1928" i="33"/>
  <c r="AE1928" i="33"/>
  <c r="A1920" i="33"/>
  <c r="C1920" i="33" s="1"/>
  <c r="AQ1920" i="33"/>
  <c r="AR1920" i="33"/>
  <c r="AM1920" i="33"/>
  <c r="AP1920" i="33"/>
  <c r="AN1920" i="33"/>
  <c r="AO1920" i="33"/>
  <c r="AJ1920" i="33"/>
  <c r="AG1920" i="33"/>
  <c r="AH1920" i="33"/>
  <c r="AI1920" i="33"/>
  <c r="AK1920" i="33"/>
  <c r="AL1920" i="33"/>
  <c r="AF1920" i="33"/>
  <c r="X1920" i="33"/>
  <c r="Y1920" i="33"/>
  <c r="AD1920" i="33"/>
  <c r="AE1920" i="33"/>
  <c r="A1912" i="33"/>
  <c r="C1912" i="33" s="1"/>
  <c r="AQ1912" i="33"/>
  <c r="AR1912" i="33"/>
  <c r="AM1912" i="33"/>
  <c r="AP1912" i="33"/>
  <c r="AN1912" i="33"/>
  <c r="AO1912" i="33"/>
  <c r="AJ1912" i="33"/>
  <c r="AG1912" i="33"/>
  <c r="AH1912" i="33"/>
  <c r="AI1912" i="33"/>
  <c r="AL1912" i="33"/>
  <c r="AK1912" i="33"/>
  <c r="AF1912" i="33"/>
  <c r="X1912" i="33"/>
  <c r="Y1912" i="33"/>
  <c r="AD1912" i="33"/>
  <c r="AE1912" i="33"/>
  <c r="A1904" i="33"/>
  <c r="C1904" i="33" s="1"/>
  <c r="AQ1904" i="33"/>
  <c r="AR1904" i="33"/>
  <c r="AM1904" i="33"/>
  <c r="AP1904" i="33"/>
  <c r="AN1904" i="33"/>
  <c r="AO1904" i="33"/>
  <c r="AJ1904" i="33"/>
  <c r="AG1904" i="33"/>
  <c r="AH1904" i="33"/>
  <c r="AI1904" i="33"/>
  <c r="AK1904" i="33"/>
  <c r="AL1904" i="33"/>
  <c r="AF1904" i="33"/>
  <c r="X1904" i="33"/>
  <c r="Y1904" i="33"/>
  <c r="AD1904" i="33"/>
  <c r="AE1904" i="33"/>
  <c r="A1896" i="33"/>
  <c r="C1896" i="33" s="1"/>
  <c r="AQ1896" i="33"/>
  <c r="AR1896" i="33"/>
  <c r="AM1896" i="33"/>
  <c r="AP1896" i="33"/>
  <c r="AN1896" i="33"/>
  <c r="AJ1896" i="33"/>
  <c r="AO1896" i="33"/>
  <c r="AG1896" i="33"/>
  <c r="AH1896" i="33"/>
  <c r="AI1896" i="33"/>
  <c r="AL1896" i="33"/>
  <c r="AK1896" i="33"/>
  <c r="AF1896" i="33"/>
  <c r="X1896" i="33"/>
  <c r="Y1896" i="33"/>
  <c r="AD1896" i="33"/>
  <c r="AE1896" i="33"/>
  <c r="A1888" i="33"/>
  <c r="C1888" i="33" s="1"/>
  <c r="AQ1888" i="33"/>
  <c r="AR1888" i="33"/>
  <c r="AM1888" i="33"/>
  <c r="AP1888" i="33"/>
  <c r="AN1888" i="33"/>
  <c r="AO1888" i="33"/>
  <c r="AJ1888" i="33"/>
  <c r="AG1888" i="33"/>
  <c r="AH1888" i="33"/>
  <c r="AI1888" i="33"/>
  <c r="AK1888" i="33"/>
  <c r="AL1888" i="33"/>
  <c r="AF1888" i="33"/>
  <c r="X1888" i="33"/>
  <c r="Y1888" i="33"/>
  <c r="AD1888" i="33"/>
  <c r="AE1888" i="33"/>
  <c r="A1880" i="33"/>
  <c r="C1880" i="33" s="1"/>
  <c r="AQ1880" i="33"/>
  <c r="AR1880" i="33"/>
  <c r="AM1880" i="33"/>
  <c r="AP1880" i="33"/>
  <c r="AN1880" i="33"/>
  <c r="AO1880" i="33"/>
  <c r="AJ1880" i="33"/>
  <c r="AG1880" i="33"/>
  <c r="AH1880" i="33"/>
  <c r="AI1880" i="33"/>
  <c r="AL1880" i="33"/>
  <c r="AK1880" i="33"/>
  <c r="AF1880" i="33"/>
  <c r="X1880" i="33"/>
  <c r="Y1880" i="33"/>
  <c r="AD1880" i="33"/>
  <c r="AE1880" i="33"/>
  <c r="A1872" i="33"/>
  <c r="C1872" i="33" s="1"/>
  <c r="AQ1872" i="33"/>
  <c r="AR1872" i="33"/>
  <c r="AM1872" i="33"/>
  <c r="AP1872" i="33"/>
  <c r="AN1872" i="33"/>
  <c r="AO1872" i="33"/>
  <c r="AJ1872" i="33"/>
  <c r="AG1872" i="33"/>
  <c r="AH1872" i="33"/>
  <c r="AI1872" i="33"/>
  <c r="AK1872" i="33"/>
  <c r="AL1872" i="33"/>
  <c r="AF1872" i="33"/>
  <c r="X1872" i="33"/>
  <c r="Y1872" i="33"/>
  <c r="AD1872" i="33"/>
  <c r="AE1872" i="33"/>
  <c r="A1864" i="33"/>
  <c r="C1864" i="33" s="1"/>
  <c r="AQ1864" i="33"/>
  <c r="AR1864" i="33"/>
  <c r="AM1864" i="33"/>
  <c r="AP1864" i="33"/>
  <c r="AN1864" i="33"/>
  <c r="AJ1864" i="33"/>
  <c r="AO1864" i="33"/>
  <c r="AG1864" i="33"/>
  <c r="AH1864" i="33"/>
  <c r="AI1864" i="33"/>
  <c r="AL1864" i="33"/>
  <c r="AK1864" i="33"/>
  <c r="AF1864" i="33"/>
  <c r="X1864" i="33"/>
  <c r="Y1864" i="33"/>
  <c r="AD1864" i="33"/>
  <c r="AE1864" i="33"/>
  <c r="A1856" i="33"/>
  <c r="C1856" i="33" s="1"/>
  <c r="AQ1856" i="33"/>
  <c r="AR1856" i="33"/>
  <c r="AM1856" i="33"/>
  <c r="AP1856" i="33"/>
  <c r="AN1856" i="33"/>
  <c r="AO1856" i="33"/>
  <c r="AJ1856" i="33"/>
  <c r="AG1856" i="33"/>
  <c r="AH1856" i="33"/>
  <c r="AI1856" i="33"/>
  <c r="AK1856" i="33"/>
  <c r="AL1856" i="33"/>
  <c r="AF1856" i="33"/>
  <c r="X1856" i="33"/>
  <c r="Y1856" i="33"/>
  <c r="AD1856" i="33"/>
  <c r="AE1856" i="33"/>
  <c r="A1848" i="33"/>
  <c r="C1848" i="33" s="1"/>
  <c r="AQ1848" i="33"/>
  <c r="AR1848" i="33"/>
  <c r="AM1848" i="33"/>
  <c r="AP1848" i="33"/>
  <c r="AN1848" i="33"/>
  <c r="AO1848" i="33"/>
  <c r="AJ1848" i="33"/>
  <c r="AG1848" i="33"/>
  <c r="AH1848" i="33"/>
  <c r="AI1848" i="33"/>
  <c r="AL1848" i="33"/>
  <c r="AK1848" i="33"/>
  <c r="AF1848" i="33"/>
  <c r="X1848" i="33"/>
  <c r="Y1848" i="33"/>
  <c r="AD1848" i="33"/>
  <c r="AE1848" i="33"/>
  <c r="A1840" i="33"/>
  <c r="C1840" i="33" s="1"/>
  <c r="AQ1840" i="33"/>
  <c r="AR1840" i="33"/>
  <c r="AM1840" i="33"/>
  <c r="AP1840" i="33"/>
  <c r="AN1840" i="33"/>
  <c r="AO1840" i="33"/>
  <c r="AJ1840" i="33"/>
  <c r="AG1840" i="33"/>
  <c r="AH1840" i="33"/>
  <c r="AI1840" i="33"/>
  <c r="AK1840" i="33"/>
  <c r="AL1840" i="33"/>
  <c r="AF1840" i="33"/>
  <c r="X1840" i="33"/>
  <c r="Y1840" i="33"/>
  <c r="AD1840" i="33"/>
  <c r="AE1840" i="33"/>
  <c r="A1832" i="33"/>
  <c r="C1832" i="33" s="1"/>
  <c r="AQ1832" i="33"/>
  <c r="AR1832" i="33"/>
  <c r="AM1832" i="33"/>
  <c r="AP1832" i="33"/>
  <c r="AN1832" i="33"/>
  <c r="AJ1832" i="33"/>
  <c r="AO1832" i="33"/>
  <c r="AG1832" i="33"/>
  <c r="AH1832" i="33"/>
  <c r="AI1832" i="33"/>
  <c r="AL1832" i="33"/>
  <c r="AK1832" i="33"/>
  <c r="AF1832" i="33"/>
  <c r="X1832" i="33"/>
  <c r="Y1832" i="33"/>
  <c r="AD1832" i="33"/>
  <c r="AE1832" i="33"/>
  <c r="A1824" i="33"/>
  <c r="C1824" i="33" s="1"/>
  <c r="AQ1824" i="33"/>
  <c r="AR1824" i="33"/>
  <c r="AM1824" i="33"/>
  <c r="AP1824" i="33"/>
  <c r="AN1824" i="33"/>
  <c r="AO1824" i="33"/>
  <c r="AJ1824" i="33"/>
  <c r="AG1824" i="33"/>
  <c r="AH1824" i="33"/>
  <c r="AI1824" i="33"/>
  <c r="AK1824" i="33"/>
  <c r="AL1824" i="33"/>
  <c r="AF1824" i="33"/>
  <c r="X1824" i="33"/>
  <c r="Y1824" i="33"/>
  <c r="AD1824" i="33"/>
  <c r="AE1824" i="33"/>
  <c r="A1816" i="33"/>
  <c r="C1816" i="33" s="1"/>
  <c r="AQ1816" i="33"/>
  <c r="AR1816" i="33"/>
  <c r="AM1816" i="33"/>
  <c r="AP1816" i="33"/>
  <c r="AN1816" i="33"/>
  <c r="AO1816" i="33"/>
  <c r="AJ1816" i="33"/>
  <c r="AG1816" i="33"/>
  <c r="AH1816" i="33"/>
  <c r="AI1816" i="33"/>
  <c r="AL1816" i="33"/>
  <c r="AK1816" i="33"/>
  <c r="AF1816" i="33"/>
  <c r="X1816" i="33"/>
  <c r="Y1816" i="33"/>
  <c r="AD1816" i="33"/>
  <c r="AE1816" i="33"/>
  <c r="A1808" i="33"/>
  <c r="C1808" i="33" s="1"/>
  <c r="AQ1808" i="33"/>
  <c r="AR1808" i="33"/>
  <c r="AM1808" i="33"/>
  <c r="AP1808" i="33"/>
  <c r="AN1808" i="33"/>
  <c r="AO1808" i="33"/>
  <c r="AJ1808" i="33"/>
  <c r="AG1808" i="33"/>
  <c r="AH1808" i="33"/>
  <c r="AI1808" i="33"/>
  <c r="AK1808" i="33"/>
  <c r="AL1808" i="33"/>
  <c r="AF1808" i="33"/>
  <c r="X1808" i="33"/>
  <c r="Y1808" i="33"/>
  <c r="AD1808" i="33"/>
  <c r="AE1808" i="33"/>
  <c r="A1800" i="33"/>
  <c r="C1800" i="33" s="1"/>
  <c r="AQ1800" i="33"/>
  <c r="AR1800" i="33"/>
  <c r="AM1800" i="33"/>
  <c r="AP1800" i="33"/>
  <c r="AN1800" i="33"/>
  <c r="AJ1800" i="33"/>
  <c r="AO1800" i="33"/>
  <c r="AG1800" i="33"/>
  <c r="AH1800" i="33"/>
  <c r="AI1800" i="33"/>
  <c r="AL1800" i="33"/>
  <c r="AK1800" i="33"/>
  <c r="AF1800" i="33"/>
  <c r="X1800" i="33"/>
  <c r="Y1800" i="33"/>
  <c r="AD1800" i="33"/>
  <c r="AE1800" i="33"/>
  <c r="A1792" i="33"/>
  <c r="C1792" i="33" s="1"/>
  <c r="AQ1792" i="33"/>
  <c r="AR1792" i="33"/>
  <c r="AM1792" i="33"/>
  <c r="AP1792" i="33"/>
  <c r="AN1792" i="33"/>
  <c r="AO1792" i="33"/>
  <c r="AJ1792" i="33"/>
  <c r="AG1792" i="33"/>
  <c r="AH1792" i="33"/>
  <c r="AI1792" i="33"/>
  <c r="AK1792" i="33"/>
  <c r="AL1792" i="33"/>
  <c r="AF1792" i="33"/>
  <c r="X1792" i="33"/>
  <c r="Y1792" i="33"/>
  <c r="AD1792" i="33"/>
  <c r="AE1792" i="33"/>
  <c r="A1784" i="33"/>
  <c r="C1784" i="33" s="1"/>
  <c r="AQ1784" i="33"/>
  <c r="AR1784" i="33"/>
  <c r="AM1784" i="33"/>
  <c r="AP1784" i="33"/>
  <c r="AN1784" i="33"/>
  <c r="AO1784" i="33"/>
  <c r="AJ1784" i="33"/>
  <c r="AG1784" i="33"/>
  <c r="AH1784" i="33"/>
  <c r="AI1784" i="33"/>
  <c r="AL1784" i="33"/>
  <c r="AK1784" i="33"/>
  <c r="AF1784" i="33"/>
  <c r="X1784" i="33"/>
  <c r="Y1784" i="33"/>
  <c r="AD1784" i="33"/>
  <c r="AE1784" i="33"/>
  <c r="A1776" i="33"/>
  <c r="C1776" i="33" s="1"/>
  <c r="AQ1776" i="33"/>
  <c r="AR1776" i="33"/>
  <c r="AM1776" i="33"/>
  <c r="AP1776" i="33"/>
  <c r="AN1776" i="33"/>
  <c r="AO1776" i="33"/>
  <c r="AJ1776" i="33"/>
  <c r="AG1776" i="33"/>
  <c r="AH1776" i="33"/>
  <c r="AI1776" i="33"/>
  <c r="AK1776" i="33"/>
  <c r="AL1776" i="33"/>
  <c r="AF1776" i="33"/>
  <c r="X1776" i="33"/>
  <c r="Y1776" i="33"/>
  <c r="AD1776" i="33"/>
  <c r="AE1776" i="33"/>
  <c r="A1768" i="33"/>
  <c r="C1768" i="33" s="1"/>
  <c r="AQ1768" i="33"/>
  <c r="AR1768" i="33"/>
  <c r="AM1768" i="33"/>
  <c r="AP1768" i="33"/>
  <c r="AN1768" i="33"/>
  <c r="AO1768" i="33"/>
  <c r="AJ1768" i="33"/>
  <c r="AG1768" i="33"/>
  <c r="AH1768" i="33"/>
  <c r="AI1768" i="33"/>
  <c r="AL1768" i="33"/>
  <c r="AK1768" i="33"/>
  <c r="AF1768" i="33"/>
  <c r="X1768" i="33"/>
  <c r="Y1768" i="33"/>
  <c r="AD1768" i="33"/>
  <c r="AE1768" i="33"/>
  <c r="A1760" i="33"/>
  <c r="C1760" i="33" s="1"/>
  <c r="AQ1760" i="33"/>
  <c r="AR1760" i="33"/>
  <c r="AM1760" i="33"/>
  <c r="AP1760" i="33"/>
  <c r="AN1760" i="33"/>
  <c r="AO1760" i="33"/>
  <c r="AJ1760" i="33"/>
  <c r="AG1760" i="33"/>
  <c r="AH1760" i="33"/>
  <c r="AI1760" i="33"/>
  <c r="AK1760" i="33"/>
  <c r="AL1760" i="33"/>
  <c r="AF1760" i="33"/>
  <c r="X1760" i="33"/>
  <c r="Y1760" i="33"/>
  <c r="AD1760" i="33"/>
  <c r="AE1760" i="33"/>
  <c r="A1752" i="33"/>
  <c r="C1752" i="33" s="1"/>
  <c r="AQ1752" i="33"/>
  <c r="AR1752" i="33"/>
  <c r="AM1752" i="33"/>
  <c r="AP1752" i="33"/>
  <c r="AO1752" i="33"/>
  <c r="AJ1752" i="33"/>
  <c r="AN1752" i="33"/>
  <c r="AG1752" i="33"/>
  <c r="AH1752" i="33"/>
  <c r="AI1752" i="33"/>
  <c r="AL1752" i="33"/>
  <c r="AK1752" i="33"/>
  <c r="AF1752" i="33"/>
  <c r="X1752" i="33"/>
  <c r="Y1752" i="33"/>
  <c r="AD1752" i="33"/>
  <c r="AE1752" i="33"/>
  <c r="A1744" i="33"/>
  <c r="C1744" i="33" s="1"/>
  <c r="AQ1744" i="33"/>
  <c r="AR1744" i="33"/>
  <c r="AM1744" i="33"/>
  <c r="AP1744" i="33"/>
  <c r="AN1744" i="33"/>
  <c r="AO1744" i="33"/>
  <c r="AJ1744" i="33"/>
  <c r="AG1744" i="33"/>
  <c r="AH1744" i="33"/>
  <c r="AI1744" i="33"/>
  <c r="AK1744" i="33"/>
  <c r="AL1744" i="33"/>
  <c r="AF1744" i="33"/>
  <c r="X1744" i="33"/>
  <c r="Y1744" i="33"/>
  <c r="AD1744" i="33"/>
  <c r="AE1744" i="33"/>
  <c r="A1736" i="33"/>
  <c r="C1736" i="33" s="1"/>
  <c r="AQ1736" i="33"/>
  <c r="AR1736" i="33"/>
  <c r="AM1736" i="33"/>
  <c r="AP1736" i="33"/>
  <c r="AO1736" i="33"/>
  <c r="AJ1736" i="33"/>
  <c r="AN1736" i="33"/>
  <c r="AK1736" i="33"/>
  <c r="AG1736" i="33"/>
  <c r="AH1736" i="33"/>
  <c r="AI1736" i="33"/>
  <c r="AL1736" i="33"/>
  <c r="AF1736" i="33"/>
  <c r="V1736" i="33"/>
  <c r="AA1736" i="33"/>
  <c r="W1736" i="33"/>
  <c r="AB1736" i="33"/>
  <c r="X1736" i="33"/>
  <c r="AC1736" i="33"/>
  <c r="Y1736" i="33"/>
  <c r="AD1736" i="33"/>
  <c r="AE1736" i="33"/>
  <c r="A1728" i="33"/>
  <c r="C1728" i="33" s="1"/>
  <c r="AQ1728" i="33"/>
  <c r="AR1728" i="33"/>
  <c r="AM1728" i="33"/>
  <c r="AP1728" i="33"/>
  <c r="AN1728" i="33"/>
  <c r="AO1728" i="33"/>
  <c r="AJ1728" i="33"/>
  <c r="AK1728" i="33"/>
  <c r="AG1728" i="33"/>
  <c r="AH1728" i="33"/>
  <c r="AI1728" i="33"/>
  <c r="AL1728" i="33"/>
  <c r="AF1728" i="33"/>
  <c r="X1728" i="33"/>
  <c r="Y1728" i="33"/>
  <c r="AD1728" i="33"/>
  <c r="AE1728" i="33"/>
  <c r="A1720" i="33"/>
  <c r="C1720" i="33" s="1"/>
  <c r="AQ1720" i="33"/>
  <c r="AR1720" i="33"/>
  <c r="AM1720" i="33"/>
  <c r="AP1720" i="33"/>
  <c r="AO1720" i="33"/>
  <c r="AJ1720" i="33"/>
  <c r="AK1720" i="33"/>
  <c r="AG1720" i="33"/>
  <c r="AN1720" i="33"/>
  <c r="AH1720" i="33"/>
  <c r="AI1720" i="33"/>
  <c r="AL1720" i="33"/>
  <c r="AF1720" i="33"/>
  <c r="V1720" i="33"/>
  <c r="AA1720" i="33"/>
  <c r="W1720" i="33"/>
  <c r="AB1720" i="33"/>
  <c r="X1720" i="33"/>
  <c r="AC1720" i="33"/>
  <c r="Y1720" i="33"/>
  <c r="AD1720" i="33"/>
  <c r="AE1720" i="33"/>
  <c r="A1712" i="33"/>
  <c r="C1712" i="33" s="1"/>
  <c r="AQ1712" i="33"/>
  <c r="AR1712" i="33"/>
  <c r="AM1712" i="33"/>
  <c r="AP1712" i="33"/>
  <c r="AN1712" i="33"/>
  <c r="AO1712" i="33"/>
  <c r="AJ1712" i="33"/>
  <c r="AK1712" i="33"/>
  <c r="AG1712" i="33"/>
  <c r="AH1712" i="33"/>
  <c r="AI1712" i="33"/>
  <c r="AL1712" i="33"/>
  <c r="AF1712" i="33"/>
  <c r="V1712" i="33"/>
  <c r="AA1712" i="33"/>
  <c r="W1712" i="33"/>
  <c r="AB1712" i="33"/>
  <c r="X1712" i="33"/>
  <c r="AC1712" i="33"/>
  <c r="Y1712" i="33"/>
  <c r="AD1712" i="33"/>
  <c r="AE1712" i="33"/>
  <c r="L1704" i="33"/>
  <c r="AQ1704" i="33"/>
  <c r="AR1704" i="33"/>
  <c r="AM1704" i="33"/>
  <c r="AP1704" i="33"/>
  <c r="AO1704" i="33"/>
  <c r="AJ1704" i="33"/>
  <c r="AK1704" i="33"/>
  <c r="AN1704" i="33"/>
  <c r="AG1704" i="33"/>
  <c r="AH1704" i="33"/>
  <c r="AI1704" i="33"/>
  <c r="AL1704" i="33"/>
  <c r="AF1704" i="33"/>
  <c r="X1704" i="33"/>
  <c r="Y1704" i="33"/>
  <c r="AD1704" i="33"/>
  <c r="AE1704" i="33"/>
  <c r="A1696" i="33"/>
  <c r="C1696" i="33" s="1"/>
  <c r="AQ1696" i="33"/>
  <c r="AR1696" i="33"/>
  <c r="AM1696" i="33"/>
  <c r="AP1696" i="33"/>
  <c r="AN1696" i="33"/>
  <c r="AO1696" i="33"/>
  <c r="AJ1696" i="33"/>
  <c r="AK1696" i="33"/>
  <c r="AG1696" i="33"/>
  <c r="AH1696" i="33"/>
  <c r="AI1696" i="33"/>
  <c r="AL1696" i="33"/>
  <c r="AF1696" i="33"/>
  <c r="X1696" i="33"/>
  <c r="Y1696" i="33"/>
  <c r="AD1696" i="33"/>
  <c r="AE1696" i="33"/>
  <c r="A1688" i="33"/>
  <c r="C1688" i="33" s="1"/>
  <c r="AQ1688" i="33"/>
  <c r="AR1688" i="33"/>
  <c r="AM1688" i="33"/>
  <c r="AP1688" i="33"/>
  <c r="AO1688" i="33"/>
  <c r="AN1688" i="33"/>
  <c r="AJ1688" i="33"/>
  <c r="AK1688" i="33"/>
  <c r="AG1688" i="33"/>
  <c r="AH1688" i="33"/>
  <c r="AI1688" i="33"/>
  <c r="AL1688" i="33"/>
  <c r="AF1688" i="33"/>
  <c r="V1688" i="33"/>
  <c r="AA1688" i="33"/>
  <c r="W1688" i="33"/>
  <c r="AB1688" i="33"/>
  <c r="X1688" i="33"/>
  <c r="AC1688" i="33"/>
  <c r="Y1688" i="33"/>
  <c r="AD1688" i="33"/>
  <c r="AE1688" i="33"/>
  <c r="L1680" i="33"/>
  <c r="AQ1680" i="33"/>
  <c r="AR1680" i="33"/>
  <c r="AM1680" i="33"/>
  <c r="AP1680" i="33"/>
  <c r="AN1680" i="33"/>
  <c r="AO1680" i="33"/>
  <c r="AJ1680" i="33"/>
  <c r="AK1680" i="33"/>
  <c r="AG1680" i="33"/>
  <c r="AH1680" i="33"/>
  <c r="AI1680" i="33"/>
  <c r="AL1680" i="33"/>
  <c r="AF1680" i="33"/>
  <c r="V1680" i="33"/>
  <c r="AA1680" i="33"/>
  <c r="W1680" i="33"/>
  <c r="AB1680" i="33"/>
  <c r="X1680" i="33"/>
  <c r="AC1680" i="33"/>
  <c r="Y1680" i="33"/>
  <c r="AD1680" i="33"/>
  <c r="AE1680" i="33"/>
  <c r="A1672" i="33"/>
  <c r="C1672" i="33" s="1"/>
  <c r="AQ1672" i="33"/>
  <c r="AR1672" i="33"/>
  <c r="AM1672" i="33"/>
  <c r="AP1672" i="33"/>
  <c r="AO1672" i="33"/>
  <c r="AJ1672" i="33"/>
  <c r="AK1672" i="33"/>
  <c r="AN1672" i="33"/>
  <c r="AG1672" i="33"/>
  <c r="AH1672" i="33"/>
  <c r="AI1672" i="33"/>
  <c r="AL1672" i="33"/>
  <c r="AF1672" i="33"/>
  <c r="V1672" i="33"/>
  <c r="AA1672" i="33"/>
  <c r="W1672" i="33"/>
  <c r="AB1672" i="33"/>
  <c r="X1672" i="33"/>
  <c r="AC1672" i="33"/>
  <c r="Y1672" i="33"/>
  <c r="AD1672" i="33"/>
  <c r="AE1672" i="33"/>
  <c r="A1664" i="33"/>
  <c r="C1664" i="33" s="1"/>
  <c r="AQ1664" i="33"/>
  <c r="AR1664" i="33"/>
  <c r="AM1664" i="33"/>
  <c r="AP1664" i="33"/>
  <c r="AN1664" i="33"/>
  <c r="AO1664" i="33"/>
  <c r="AJ1664" i="33"/>
  <c r="AK1664" i="33"/>
  <c r="AG1664" i="33"/>
  <c r="AH1664" i="33"/>
  <c r="AI1664" i="33"/>
  <c r="AL1664" i="33"/>
  <c r="AF1664" i="33"/>
  <c r="V1664" i="33"/>
  <c r="AA1664" i="33"/>
  <c r="W1664" i="33"/>
  <c r="AB1664" i="33"/>
  <c r="X1664" i="33"/>
  <c r="AC1664" i="33"/>
  <c r="Y1664" i="33"/>
  <c r="AD1664" i="33"/>
  <c r="AE1664" i="33"/>
  <c r="A1656" i="33"/>
  <c r="C1656" i="33" s="1"/>
  <c r="AQ1656" i="33"/>
  <c r="AR1656" i="33"/>
  <c r="AM1656" i="33"/>
  <c r="AP1656" i="33"/>
  <c r="AO1656" i="33"/>
  <c r="AJ1656" i="33"/>
  <c r="AK1656" i="33"/>
  <c r="AN1656" i="33"/>
  <c r="AG1656" i="33"/>
  <c r="AH1656" i="33"/>
  <c r="AI1656" i="33"/>
  <c r="AL1656" i="33"/>
  <c r="AF1656" i="33"/>
  <c r="V1656" i="33"/>
  <c r="AA1656" i="33"/>
  <c r="W1656" i="33"/>
  <c r="AB1656" i="33"/>
  <c r="X1656" i="33"/>
  <c r="AC1656" i="33"/>
  <c r="Y1656" i="33"/>
  <c r="AD1656" i="33"/>
  <c r="AE1656" i="33"/>
  <c r="A1648" i="33"/>
  <c r="C1648" i="33" s="1"/>
  <c r="AQ1648" i="33"/>
  <c r="AR1648" i="33"/>
  <c r="AM1648" i="33"/>
  <c r="AP1648" i="33"/>
  <c r="AN1648" i="33"/>
  <c r="AO1648" i="33"/>
  <c r="AJ1648" i="33"/>
  <c r="AK1648" i="33"/>
  <c r="AG1648" i="33"/>
  <c r="AH1648" i="33"/>
  <c r="AI1648" i="33"/>
  <c r="AL1648" i="33"/>
  <c r="AF1648" i="33"/>
  <c r="V1648" i="33"/>
  <c r="AA1648" i="33"/>
  <c r="W1648" i="33"/>
  <c r="AB1648" i="33"/>
  <c r="X1648" i="33"/>
  <c r="AC1648" i="33"/>
  <c r="Y1648" i="33"/>
  <c r="AD1648" i="33"/>
  <c r="AE1648" i="33"/>
  <c r="L1640" i="33"/>
  <c r="AQ1640" i="33"/>
  <c r="AR1640" i="33"/>
  <c r="AM1640" i="33"/>
  <c r="AP1640" i="33"/>
  <c r="AO1640" i="33"/>
  <c r="AJ1640" i="33"/>
  <c r="AK1640" i="33"/>
  <c r="AG1640" i="33"/>
  <c r="AH1640" i="33"/>
  <c r="AN1640" i="33"/>
  <c r="AI1640" i="33"/>
  <c r="AL1640" i="33"/>
  <c r="AF1640" i="33"/>
  <c r="V1640" i="33"/>
  <c r="AA1640" i="33"/>
  <c r="W1640" i="33"/>
  <c r="AB1640" i="33"/>
  <c r="X1640" i="33"/>
  <c r="AC1640" i="33"/>
  <c r="Y1640" i="33"/>
  <c r="AD1640" i="33"/>
  <c r="AE1640" i="33"/>
  <c r="A1632" i="33"/>
  <c r="C1632" i="33" s="1"/>
  <c r="AQ1632" i="33"/>
  <c r="AR1632" i="33"/>
  <c r="AM1632" i="33"/>
  <c r="AP1632" i="33"/>
  <c r="AN1632" i="33"/>
  <c r="AO1632" i="33"/>
  <c r="AJ1632" i="33"/>
  <c r="AK1632" i="33"/>
  <c r="AG1632" i="33"/>
  <c r="AH1632" i="33"/>
  <c r="AI1632" i="33"/>
  <c r="AL1632" i="33"/>
  <c r="AF1632" i="33"/>
  <c r="V1632" i="33"/>
  <c r="AA1632" i="33"/>
  <c r="W1632" i="33"/>
  <c r="AB1632" i="33"/>
  <c r="X1632" i="33"/>
  <c r="AC1632" i="33"/>
  <c r="Y1632" i="33"/>
  <c r="AD1632" i="33"/>
  <c r="AE1632" i="33"/>
  <c r="A1624" i="33"/>
  <c r="C1624" i="33" s="1"/>
  <c r="AQ1624" i="33"/>
  <c r="AR1624" i="33"/>
  <c r="AM1624" i="33"/>
  <c r="AP1624" i="33"/>
  <c r="AO1624" i="33"/>
  <c r="AJ1624" i="33"/>
  <c r="AK1624" i="33"/>
  <c r="AN1624" i="33"/>
  <c r="AG1624" i="33"/>
  <c r="AH1624" i="33"/>
  <c r="AI1624" i="33"/>
  <c r="AL1624" i="33"/>
  <c r="AF1624" i="33"/>
  <c r="V1624" i="33"/>
  <c r="AA1624" i="33"/>
  <c r="W1624" i="33"/>
  <c r="AB1624" i="33"/>
  <c r="X1624" i="33"/>
  <c r="AC1624" i="33"/>
  <c r="Y1624" i="33"/>
  <c r="AD1624" i="33"/>
  <c r="AE1624" i="33"/>
  <c r="L1616" i="33"/>
  <c r="AQ1616" i="33"/>
  <c r="AR1616" i="33"/>
  <c r="AM1616" i="33"/>
  <c r="AP1616" i="33"/>
  <c r="AN1616" i="33"/>
  <c r="AO1616" i="33"/>
  <c r="AJ1616" i="33"/>
  <c r="AK1616" i="33"/>
  <c r="AG1616" i="33"/>
  <c r="AH1616" i="33"/>
  <c r="AI1616" i="33"/>
  <c r="AL1616" i="33"/>
  <c r="AF1616" i="33"/>
  <c r="V1616" i="33"/>
  <c r="AA1616" i="33"/>
  <c r="W1616" i="33"/>
  <c r="AB1616" i="33"/>
  <c r="X1616" i="33"/>
  <c r="AC1616" i="33"/>
  <c r="Y1616" i="33"/>
  <c r="AD1616" i="33"/>
  <c r="AE1616" i="33"/>
  <c r="A1608" i="33"/>
  <c r="C1608" i="33" s="1"/>
  <c r="AQ1608" i="33"/>
  <c r="AR1608" i="33"/>
  <c r="AM1608" i="33"/>
  <c r="AP1608" i="33"/>
  <c r="AO1608" i="33"/>
  <c r="AJ1608" i="33"/>
  <c r="AN1608" i="33"/>
  <c r="AK1608" i="33"/>
  <c r="AG1608" i="33"/>
  <c r="AH1608" i="33"/>
  <c r="AI1608" i="33"/>
  <c r="AL1608" i="33"/>
  <c r="AF1608" i="33"/>
  <c r="V1608" i="33"/>
  <c r="AA1608" i="33"/>
  <c r="W1608" i="33"/>
  <c r="AB1608" i="33"/>
  <c r="X1608" i="33"/>
  <c r="AC1608" i="33"/>
  <c r="Y1608" i="33"/>
  <c r="AD1608" i="33"/>
  <c r="AE1608" i="33"/>
  <c r="A1600" i="33"/>
  <c r="C1600" i="33" s="1"/>
  <c r="AQ1600" i="33"/>
  <c r="AR1600" i="33"/>
  <c r="AM1600" i="33"/>
  <c r="AP1600" i="33"/>
  <c r="AN1600" i="33"/>
  <c r="AO1600" i="33"/>
  <c r="AJ1600" i="33"/>
  <c r="AK1600" i="33"/>
  <c r="AG1600" i="33"/>
  <c r="AH1600" i="33"/>
  <c r="AI1600" i="33"/>
  <c r="AL1600" i="33"/>
  <c r="AF1600" i="33"/>
  <c r="V1600" i="33"/>
  <c r="AA1600" i="33"/>
  <c r="W1600" i="33"/>
  <c r="AB1600" i="33"/>
  <c r="X1600" i="33"/>
  <c r="AC1600" i="33"/>
  <c r="Y1600" i="33"/>
  <c r="AD1600" i="33"/>
  <c r="AE1600" i="33"/>
  <c r="A1592" i="33"/>
  <c r="C1592" i="33" s="1"/>
  <c r="AQ1592" i="33"/>
  <c r="AR1592" i="33"/>
  <c r="AM1592" i="33"/>
  <c r="AP1592" i="33"/>
  <c r="AO1592" i="33"/>
  <c r="AJ1592" i="33"/>
  <c r="AK1592" i="33"/>
  <c r="AG1592" i="33"/>
  <c r="AN1592" i="33"/>
  <c r="AH1592" i="33"/>
  <c r="AI1592" i="33"/>
  <c r="AL1592" i="33"/>
  <c r="AF1592" i="33"/>
  <c r="X1592" i="33"/>
  <c r="Y1592" i="33"/>
  <c r="AD1592" i="33"/>
  <c r="AE1592" i="33"/>
  <c r="A1584" i="33"/>
  <c r="C1584" i="33" s="1"/>
  <c r="AQ1584" i="33"/>
  <c r="AR1584" i="33"/>
  <c r="AM1584" i="33"/>
  <c r="AP1584" i="33"/>
  <c r="AN1584" i="33"/>
  <c r="AO1584" i="33"/>
  <c r="AJ1584" i="33"/>
  <c r="AK1584" i="33"/>
  <c r="AG1584" i="33"/>
  <c r="AH1584" i="33"/>
  <c r="AI1584" i="33"/>
  <c r="AL1584" i="33"/>
  <c r="AF1584" i="33"/>
  <c r="X1584" i="33"/>
  <c r="Y1584" i="33"/>
  <c r="AD1584" i="33"/>
  <c r="AE1584" i="33"/>
  <c r="L1576" i="33"/>
  <c r="AQ1576" i="33"/>
  <c r="AR1576" i="33"/>
  <c r="AM1576" i="33"/>
  <c r="AP1576" i="33"/>
  <c r="AO1576" i="33"/>
  <c r="AJ1576" i="33"/>
  <c r="AK1576" i="33"/>
  <c r="AN1576" i="33"/>
  <c r="AG1576" i="33"/>
  <c r="AH1576" i="33"/>
  <c r="AI1576" i="33"/>
  <c r="AL1576" i="33"/>
  <c r="AF1576" i="33"/>
  <c r="V1576" i="33"/>
  <c r="AA1576" i="33"/>
  <c r="W1576" i="33"/>
  <c r="AB1576" i="33"/>
  <c r="X1576" i="33"/>
  <c r="AC1576" i="33"/>
  <c r="Y1576" i="33"/>
  <c r="AD1576" i="33"/>
  <c r="AE1576" i="33"/>
  <c r="A1568" i="33"/>
  <c r="C1568" i="33" s="1"/>
  <c r="AQ1568" i="33"/>
  <c r="AR1568" i="33"/>
  <c r="AM1568" i="33"/>
  <c r="AP1568" i="33"/>
  <c r="AN1568" i="33"/>
  <c r="AO1568" i="33"/>
  <c r="AJ1568" i="33"/>
  <c r="AK1568" i="33"/>
  <c r="AG1568" i="33"/>
  <c r="AH1568" i="33"/>
  <c r="AI1568" i="33"/>
  <c r="AL1568" i="33"/>
  <c r="AF1568" i="33"/>
  <c r="V1568" i="33"/>
  <c r="AA1568" i="33"/>
  <c r="W1568" i="33"/>
  <c r="AB1568" i="33"/>
  <c r="X1568" i="33"/>
  <c r="AC1568" i="33"/>
  <c r="Y1568" i="33"/>
  <c r="AD1568" i="33"/>
  <c r="AE1568" i="33"/>
  <c r="A1560" i="33"/>
  <c r="C1560" i="33" s="1"/>
  <c r="AQ1560" i="33"/>
  <c r="AR1560" i="33"/>
  <c r="AM1560" i="33"/>
  <c r="AP1560" i="33"/>
  <c r="AO1560" i="33"/>
  <c r="AN1560" i="33"/>
  <c r="AJ1560" i="33"/>
  <c r="AK1560" i="33"/>
  <c r="AG1560" i="33"/>
  <c r="AH1560" i="33"/>
  <c r="AI1560" i="33"/>
  <c r="AL1560" i="33"/>
  <c r="AF1560" i="33"/>
  <c r="V1560" i="33"/>
  <c r="AA1560" i="33"/>
  <c r="W1560" i="33"/>
  <c r="AB1560" i="33"/>
  <c r="X1560" i="33"/>
  <c r="AC1560" i="33"/>
  <c r="Y1560" i="33"/>
  <c r="AD1560" i="33"/>
  <c r="AE1560" i="33"/>
  <c r="L1552" i="33"/>
  <c r="AQ1552" i="33"/>
  <c r="AR1552" i="33"/>
  <c r="AM1552" i="33"/>
  <c r="AO1552" i="33"/>
  <c r="AP1552" i="33"/>
  <c r="AN1552" i="33"/>
  <c r="AJ1552" i="33"/>
  <c r="AK1552" i="33"/>
  <c r="AG1552" i="33"/>
  <c r="AH1552" i="33"/>
  <c r="AI1552" i="33"/>
  <c r="AL1552" i="33"/>
  <c r="AF1552" i="33"/>
  <c r="X1552" i="33"/>
  <c r="Y1552" i="33"/>
  <c r="AD1552" i="33"/>
  <c r="AE1552" i="33"/>
  <c r="A1544" i="33"/>
  <c r="C1544" i="33" s="1"/>
  <c r="AQ1544" i="33"/>
  <c r="AR1544" i="33"/>
  <c r="AM1544" i="33"/>
  <c r="AO1544" i="33"/>
  <c r="AP1544" i="33"/>
  <c r="AN1544" i="33"/>
  <c r="AJ1544" i="33"/>
  <c r="AK1544" i="33"/>
  <c r="AG1544" i="33"/>
  <c r="AH1544" i="33"/>
  <c r="AI1544" i="33"/>
  <c r="AL1544" i="33"/>
  <c r="AF1544" i="33"/>
  <c r="X1544" i="33"/>
  <c r="Y1544" i="33"/>
  <c r="AD1544" i="33"/>
  <c r="AE1544" i="33"/>
  <c r="A1536" i="33"/>
  <c r="C1536" i="33" s="1"/>
  <c r="AQ1536" i="33"/>
  <c r="AR1536" i="33"/>
  <c r="AM1536" i="33"/>
  <c r="AO1536" i="33"/>
  <c r="AP1536" i="33"/>
  <c r="AN1536" i="33"/>
  <c r="AJ1536" i="33"/>
  <c r="AK1536" i="33"/>
  <c r="AG1536" i="33"/>
  <c r="AH1536" i="33"/>
  <c r="AI1536" i="33"/>
  <c r="AL1536" i="33"/>
  <c r="AF1536" i="33"/>
  <c r="V1536" i="33"/>
  <c r="AA1536" i="33"/>
  <c r="W1536" i="33"/>
  <c r="AB1536" i="33"/>
  <c r="X1536" i="33"/>
  <c r="AC1536" i="33"/>
  <c r="Y1536" i="33"/>
  <c r="AD1536" i="33"/>
  <c r="AE1536" i="33"/>
  <c r="A1528" i="33"/>
  <c r="C1528" i="33" s="1"/>
  <c r="AQ1528" i="33"/>
  <c r="AR1528" i="33"/>
  <c r="AM1528" i="33"/>
  <c r="AO1528" i="33"/>
  <c r="AP1528" i="33"/>
  <c r="AN1528" i="33"/>
  <c r="AJ1528" i="33"/>
  <c r="AK1528" i="33"/>
  <c r="AG1528" i="33"/>
  <c r="AH1528" i="33"/>
  <c r="AI1528" i="33"/>
  <c r="AL1528" i="33"/>
  <c r="AF1528" i="33"/>
  <c r="V1528" i="33"/>
  <c r="AA1528" i="33"/>
  <c r="W1528" i="33"/>
  <c r="AB1528" i="33"/>
  <c r="X1528" i="33"/>
  <c r="AC1528" i="33"/>
  <c r="Y1528" i="33"/>
  <c r="AD1528" i="33"/>
  <c r="AE1528" i="33"/>
  <c r="A1520" i="33"/>
  <c r="C1520" i="33" s="1"/>
  <c r="AQ1520" i="33"/>
  <c r="AR1520" i="33"/>
  <c r="AM1520" i="33"/>
  <c r="AO1520" i="33"/>
  <c r="AP1520" i="33"/>
  <c r="AN1520" i="33"/>
  <c r="AK1520" i="33"/>
  <c r="AG1520" i="33"/>
  <c r="AH1520" i="33"/>
  <c r="AI1520" i="33"/>
  <c r="AL1520" i="33"/>
  <c r="AF1520" i="33"/>
  <c r="X1520" i="33"/>
  <c r="Y1520" i="33"/>
  <c r="AD1520" i="33"/>
  <c r="AE1520" i="33"/>
  <c r="AQ1512" i="33"/>
  <c r="AR1512" i="33"/>
  <c r="AM1512" i="33"/>
  <c r="AO1512" i="33"/>
  <c r="AP1512" i="33"/>
  <c r="AN1512" i="33"/>
  <c r="AK1512" i="33"/>
  <c r="AG1512" i="33"/>
  <c r="AH1512" i="33"/>
  <c r="AI1512" i="33"/>
  <c r="AF1512" i="33"/>
  <c r="X1512" i="33"/>
  <c r="Y1512" i="33"/>
  <c r="AD1512" i="33"/>
  <c r="AE1512" i="33"/>
  <c r="A1504" i="33"/>
  <c r="C1504" i="33" s="1"/>
  <c r="AQ1504" i="33"/>
  <c r="AR1504" i="33"/>
  <c r="AM1504" i="33"/>
  <c r="AO1504" i="33"/>
  <c r="AP1504" i="33"/>
  <c r="AN1504" i="33"/>
  <c r="AJ1504" i="33"/>
  <c r="AK1504" i="33"/>
  <c r="AG1504" i="33"/>
  <c r="AH1504" i="33"/>
  <c r="AI1504" i="33"/>
  <c r="AF1504" i="33"/>
  <c r="X1504" i="33"/>
  <c r="Y1504" i="33"/>
  <c r="AD1504" i="33"/>
  <c r="AE1504" i="33"/>
  <c r="A1496" i="33"/>
  <c r="C1496" i="33" s="1"/>
  <c r="AQ1496" i="33"/>
  <c r="AR1496" i="33"/>
  <c r="AM1496" i="33"/>
  <c r="AO1496" i="33"/>
  <c r="AP1496" i="33"/>
  <c r="AN1496" i="33"/>
  <c r="AK1496" i="33"/>
  <c r="AG1496" i="33"/>
  <c r="AH1496" i="33"/>
  <c r="AI1496" i="33"/>
  <c r="AL1496" i="33"/>
  <c r="AF1496" i="33"/>
  <c r="X1496" i="33"/>
  <c r="Y1496" i="33"/>
  <c r="AD1496" i="33"/>
  <c r="AE1496" i="33"/>
  <c r="AQ1488" i="33"/>
  <c r="AR1488" i="33"/>
  <c r="AM1488" i="33"/>
  <c r="AO1488" i="33"/>
  <c r="AP1488" i="33"/>
  <c r="AN1488" i="33"/>
  <c r="AK1488" i="33"/>
  <c r="AG1488" i="33"/>
  <c r="AH1488" i="33"/>
  <c r="AI1488" i="33"/>
  <c r="AF1488" i="33"/>
  <c r="X1488" i="33"/>
  <c r="Y1488" i="33"/>
  <c r="AD1488" i="33"/>
  <c r="AE1488" i="33"/>
  <c r="A1480" i="33"/>
  <c r="C1480" i="33" s="1"/>
  <c r="AQ1480" i="33"/>
  <c r="AR1480" i="33"/>
  <c r="AM1480" i="33"/>
  <c r="AO1480" i="33"/>
  <c r="AP1480" i="33"/>
  <c r="AN1480" i="33"/>
  <c r="AK1480" i="33"/>
  <c r="AG1480" i="33"/>
  <c r="AH1480" i="33"/>
  <c r="AI1480" i="33"/>
  <c r="AF1480" i="33"/>
  <c r="V1480" i="33"/>
  <c r="AA1480" i="33"/>
  <c r="W1480" i="33"/>
  <c r="AB1480" i="33"/>
  <c r="X1480" i="33"/>
  <c r="AC1480" i="33"/>
  <c r="Y1480" i="33"/>
  <c r="AD1480" i="33"/>
  <c r="AE1480" i="33"/>
  <c r="A1472" i="33"/>
  <c r="C1472" i="33" s="1"/>
  <c r="AQ1472" i="33"/>
  <c r="AR1472" i="33"/>
  <c r="AM1472" i="33"/>
  <c r="AO1472" i="33"/>
  <c r="AP1472" i="33"/>
  <c r="AN1472" i="33"/>
  <c r="AJ1472" i="33"/>
  <c r="AK1472" i="33"/>
  <c r="AG1472" i="33"/>
  <c r="AH1472" i="33"/>
  <c r="AI1472" i="33"/>
  <c r="AL1472" i="33"/>
  <c r="AF1472" i="33"/>
  <c r="V1472" i="33"/>
  <c r="AA1472" i="33"/>
  <c r="W1472" i="33"/>
  <c r="AB1472" i="33"/>
  <c r="X1472" i="33"/>
  <c r="AC1472" i="33"/>
  <c r="Y1472" i="33"/>
  <c r="AD1472" i="33"/>
  <c r="AE1472" i="33"/>
  <c r="A1464" i="33"/>
  <c r="C1464" i="33" s="1"/>
  <c r="AQ1464" i="33"/>
  <c r="AR1464" i="33"/>
  <c r="AM1464" i="33"/>
  <c r="AO1464" i="33"/>
  <c r="AP1464" i="33"/>
  <c r="AN1464" i="33"/>
  <c r="AJ1464" i="33"/>
  <c r="AK1464" i="33"/>
  <c r="AL1464" i="33"/>
  <c r="AF1464" i="33"/>
  <c r="V1464" i="33"/>
  <c r="AA1464" i="33"/>
  <c r="W1464" i="33"/>
  <c r="AB1464" i="33"/>
  <c r="AC1464" i="33"/>
  <c r="Y1464" i="33"/>
  <c r="AD1464" i="33"/>
  <c r="AE1464" i="33"/>
  <c r="A1456" i="33"/>
  <c r="C1456" i="33" s="1"/>
  <c r="AQ1456" i="33"/>
  <c r="AR1456" i="33"/>
  <c r="AM1456" i="33"/>
  <c r="AO1456" i="33"/>
  <c r="AP1456" i="33"/>
  <c r="AN1456" i="33"/>
  <c r="AJ1456" i="33"/>
  <c r="AK1456" i="33"/>
  <c r="AL1456" i="33"/>
  <c r="AF1456" i="33"/>
  <c r="V1456" i="33"/>
  <c r="AA1456" i="33"/>
  <c r="W1456" i="33"/>
  <c r="AB1456" i="33"/>
  <c r="AC1456" i="33"/>
  <c r="Y1456" i="33"/>
  <c r="AD1456" i="33"/>
  <c r="AE1456" i="33"/>
  <c r="AQ1448" i="33"/>
  <c r="AR1448" i="33"/>
  <c r="AM1448" i="33"/>
  <c r="AO1448" i="33"/>
  <c r="AP1448" i="33"/>
  <c r="AN1448" i="33"/>
  <c r="AJ1448" i="33"/>
  <c r="AK1448" i="33"/>
  <c r="AG1448" i="33"/>
  <c r="AH1448" i="33"/>
  <c r="AI1448" i="33"/>
  <c r="AL1448" i="33"/>
  <c r="AF1448" i="33"/>
  <c r="V1448" i="33"/>
  <c r="AA1448" i="33"/>
  <c r="W1448" i="33"/>
  <c r="AB1448" i="33"/>
  <c r="AC1448" i="33"/>
  <c r="Y1448" i="33"/>
  <c r="AD1448" i="33"/>
  <c r="AE1448" i="33"/>
  <c r="A1440" i="33"/>
  <c r="C1440" i="33" s="1"/>
  <c r="AQ1440" i="33"/>
  <c r="AR1440" i="33"/>
  <c r="AM1440" i="33"/>
  <c r="AO1440" i="33"/>
  <c r="AP1440" i="33"/>
  <c r="AN1440" i="33"/>
  <c r="AJ1440" i="33"/>
  <c r="AK1440" i="33"/>
  <c r="AG1440" i="33"/>
  <c r="AH1440" i="33"/>
  <c r="AI1440" i="33"/>
  <c r="AL1440" i="33"/>
  <c r="AF1440" i="33"/>
  <c r="Y1440" i="33"/>
  <c r="AD1440" i="33"/>
  <c r="AE1440" i="33"/>
  <c r="A1432" i="33"/>
  <c r="C1432" i="33" s="1"/>
  <c r="AQ1432" i="33"/>
  <c r="AR1432" i="33"/>
  <c r="AM1432" i="33"/>
  <c r="AO1432" i="33"/>
  <c r="AP1432" i="33"/>
  <c r="AN1432" i="33"/>
  <c r="AJ1432" i="33"/>
  <c r="AK1432" i="33"/>
  <c r="AG1432" i="33"/>
  <c r="AH1432" i="33"/>
  <c r="AI1432" i="33"/>
  <c r="AL1432" i="33"/>
  <c r="AF1432" i="33"/>
  <c r="AD1432" i="33"/>
  <c r="AE1432" i="33"/>
  <c r="AQ1424" i="33"/>
  <c r="AR1424" i="33"/>
  <c r="AM1424" i="33"/>
  <c r="AO1424" i="33"/>
  <c r="AP1424" i="33"/>
  <c r="AN1424" i="33"/>
  <c r="AJ1424" i="33"/>
  <c r="AK1424" i="33"/>
  <c r="AG1424" i="33"/>
  <c r="AH1424" i="33"/>
  <c r="AI1424" i="33"/>
  <c r="AL1424" i="33"/>
  <c r="AF1424" i="33"/>
  <c r="U1424" i="33"/>
  <c r="V1424" i="33"/>
  <c r="AA1424" i="33"/>
  <c r="W1424" i="33"/>
  <c r="AB1424" i="33"/>
  <c r="AC1424" i="33"/>
  <c r="Y1424" i="33"/>
  <c r="AD1424" i="33"/>
  <c r="AE1424" i="33"/>
  <c r="A1416" i="33"/>
  <c r="C1416" i="33" s="1"/>
  <c r="AQ1416" i="33"/>
  <c r="AR1416" i="33"/>
  <c r="AM1416" i="33"/>
  <c r="AO1416" i="33"/>
  <c r="AP1416" i="33"/>
  <c r="AN1416" i="33"/>
  <c r="AJ1416" i="33"/>
  <c r="AK1416" i="33"/>
  <c r="AG1416" i="33"/>
  <c r="AH1416" i="33"/>
  <c r="AI1416" i="33"/>
  <c r="AL1416" i="33"/>
  <c r="AF1416" i="33"/>
  <c r="AD1416" i="33"/>
  <c r="AE1416" i="33"/>
  <c r="A1408" i="33"/>
  <c r="C1408" i="33" s="1"/>
  <c r="AQ1408" i="33"/>
  <c r="AR1408" i="33"/>
  <c r="AM1408" i="33"/>
  <c r="AO1408" i="33"/>
  <c r="AP1408" i="33"/>
  <c r="AN1408" i="33"/>
  <c r="AJ1408" i="33"/>
  <c r="AK1408" i="33"/>
  <c r="AG1408" i="33"/>
  <c r="AH1408" i="33"/>
  <c r="AI1408" i="33"/>
  <c r="AL1408" i="33"/>
  <c r="AF1408" i="33"/>
  <c r="Y1408" i="33"/>
  <c r="AD1408" i="33"/>
  <c r="AE1408" i="33"/>
  <c r="A1400" i="33"/>
  <c r="C1400" i="33" s="1"/>
  <c r="AQ1400" i="33"/>
  <c r="AR1400" i="33"/>
  <c r="AM1400" i="33"/>
  <c r="AO1400" i="33"/>
  <c r="AP1400" i="33"/>
  <c r="AN1400" i="33"/>
  <c r="AJ1400" i="33"/>
  <c r="AK1400" i="33"/>
  <c r="AG1400" i="33"/>
  <c r="AH1400" i="33"/>
  <c r="AI1400" i="33"/>
  <c r="AL1400" i="33"/>
  <c r="AF1400" i="33"/>
  <c r="Y1400" i="33"/>
  <c r="AD1400" i="33"/>
  <c r="AE1400" i="33"/>
  <c r="A1392" i="33"/>
  <c r="C1392" i="33" s="1"/>
  <c r="AQ1392" i="33"/>
  <c r="AR1392" i="33"/>
  <c r="AM1392" i="33"/>
  <c r="AO1392" i="33"/>
  <c r="AP1392" i="33"/>
  <c r="AN1392" i="33"/>
  <c r="AJ1392" i="33"/>
  <c r="AK1392" i="33"/>
  <c r="AG1392" i="33"/>
  <c r="AH1392" i="33"/>
  <c r="AI1392" i="33"/>
  <c r="AL1392" i="33"/>
  <c r="AF1392" i="33"/>
  <c r="Y1392" i="33"/>
  <c r="AD1392" i="33"/>
  <c r="AE1392" i="33"/>
  <c r="AQ1384" i="33"/>
  <c r="AR1384" i="33"/>
  <c r="AM1384" i="33"/>
  <c r="AO1384" i="33"/>
  <c r="AP1384" i="33"/>
  <c r="AN1384" i="33"/>
  <c r="AJ1384" i="33"/>
  <c r="AK1384" i="33"/>
  <c r="AG1384" i="33"/>
  <c r="AH1384" i="33"/>
  <c r="AI1384" i="33"/>
  <c r="AL1384" i="33"/>
  <c r="AF1384" i="33"/>
  <c r="Y1384" i="33"/>
  <c r="AD1384" i="33"/>
  <c r="AE1384" i="33"/>
  <c r="A1376" i="33"/>
  <c r="C1376" i="33" s="1"/>
  <c r="AQ1376" i="33"/>
  <c r="AR1376" i="33"/>
  <c r="AM1376" i="33"/>
  <c r="AO1376" i="33"/>
  <c r="AP1376" i="33"/>
  <c r="AN1376" i="33"/>
  <c r="AJ1376" i="33"/>
  <c r="AK1376" i="33"/>
  <c r="AG1376" i="33"/>
  <c r="AH1376" i="33"/>
  <c r="AI1376" i="33"/>
  <c r="AL1376" i="33"/>
  <c r="AF1376" i="33"/>
  <c r="Y1376" i="33"/>
  <c r="AD1376" i="33"/>
  <c r="AE1376" i="33"/>
  <c r="A1368" i="33"/>
  <c r="C1368" i="33" s="1"/>
  <c r="AQ1368" i="33"/>
  <c r="AR1368" i="33"/>
  <c r="AM1368" i="33"/>
  <c r="AO1368" i="33"/>
  <c r="AP1368" i="33"/>
  <c r="AN1368" i="33"/>
  <c r="AJ1368" i="33"/>
  <c r="AK1368" i="33"/>
  <c r="AG1368" i="33"/>
  <c r="AH1368" i="33"/>
  <c r="AI1368" i="33"/>
  <c r="AL1368" i="33"/>
  <c r="AF1368" i="33"/>
  <c r="Y1368" i="33"/>
  <c r="AD1368" i="33"/>
  <c r="AE1368" i="33"/>
  <c r="AQ1360" i="33"/>
  <c r="AR1360" i="33"/>
  <c r="AM1360" i="33"/>
  <c r="AO1360" i="33"/>
  <c r="AP1360" i="33"/>
  <c r="AN1360" i="33"/>
  <c r="AJ1360" i="33"/>
  <c r="AK1360" i="33"/>
  <c r="AG1360" i="33"/>
  <c r="AH1360" i="33"/>
  <c r="AI1360" i="33"/>
  <c r="AL1360" i="33"/>
  <c r="AF1360" i="33"/>
  <c r="Y1360" i="33"/>
  <c r="AD1360" i="33"/>
  <c r="AE1360" i="33"/>
  <c r="A1352" i="33"/>
  <c r="C1352" i="33" s="1"/>
  <c r="AQ1352" i="33"/>
  <c r="AR1352" i="33"/>
  <c r="AM1352" i="33"/>
  <c r="AO1352" i="33"/>
  <c r="AP1352" i="33"/>
  <c r="AN1352" i="33"/>
  <c r="AJ1352" i="33"/>
  <c r="AK1352" i="33"/>
  <c r="AG1352" i="33"/>
  <c r="AH1352" i="33"/>
  <c r="AI1352" i="33"/>
  <c r="AL1352" i="33"/>
  <c r="AF1352" i="33"/>
  <c r="AD1352" i="33"/>
  <c r="AE1352" i="33"/>
  <c r="A1344" i="33"/>
  <c r="C1344" i="33" s="1"/>
  <c r="AQ1344" i="33"/>
  <c r="AR1344" i="33"/>
  <c r="AM1344" i="33"/>
  <c r="AO1344" i="33"/>
  <c r="AP1344" i="33"/>
  <c r="AN1344" i="33"/>
  <c r="AJ1344" i="33"/>
  <c r="AK1344" i="33"/>
  <c r="AG1344" i="33"/>
  <c r="AH1344" i="33"/>
  <c r="AI1344" i="33"/>
  <c r="AL1344" i="33"/>
  <c r="AF1344" i="33"/>
  <c r="Y1344" i="33"/>
  <c r="AD1344" i="33"/>
  <c r="AE1344" i="33"/>
  <c r="A1336" i="33"/>
  <c r="C1336" i="33" s="1"/>
  <c r="AQ1336" i="33"/>
  <c r="AR1336" i="33"/>
  <c r="AM1336" i="33"/>
  <c r="AO1336" i="33"/>
  <c r="AP1336" i="33"/>
  <c r="AN1336" i="33"/>
  <c r="AJ1336" i="33"/>
  <c r="AK1336" i="33"/>
  <c r="AG1336" i="33"/>
  <c r="AH1336" i="33"/>
  <c r="AI1336" i="33"/>
  <c r="AL1336" i="33"/>
  <c r="AF1336" i="33"/>
  <c r="AD1336" i="33"/>
  <c r="AE1336" i="33"/>
  <c r="A1328" i="33"/>
  <c r="C1328" i="33" s="1"/>
  <c r="AQ1328" i="33"/>
  <c r="AR1328" i="33"/>
  <c r="AM1328" i="33"/>
  <c r="AO1328" i="33"/>
  <c r="AP1328" i="33"/>
  <c r="AN1328" i="33"/>
  <c r="AJ1328" i="33"/>
  <c r="AK1328" i="33"/>
  <c r="AG1328" i="33"/>
  <c r="AH1328" i="33"/>
  <c r="AI1328" i="33"/>
  <c r="AL1328" i="33"/>
  <c r="AF1328" i="33"/>
  <c r="Y1328" i="33"/>
  <c r="AD1328" i="33"/>
  <c r="AE1328" i="33"/>
  <c r="AQ1320" i="33"/>
  <c r="AR1320" i="33"/>
  <c r="AM1320" i="33"/>
  <c r="AO1320" i="33"/>
  <c r="AP1320" i="33"/>
  <c r="AN1320" i="33"/>
  <c r="AJ1320" i="33"/>
  <c r="AK1320" i="33"/>
  <c r="AG1320" i="33"/>
  <c r="AH1320" i="33"/>
  <c r="AI1320" i="33"/>
  <c r="AL1320" i="33"/>
  <c r="AF1320" i="33"/>
  <c r="Y1320" i="33"/>
  <c r="AD1320" i="33"/>
  <c r="AE1320" i="33"/>
  <c r="A1312" i="33"/>
  <c r="C1312" i="33" s="1"/>
  <c r="AQ1312" i="33"/>
  <c r="AR1312" i="33"/>
  <c r="AM1312" i="33"/>
  <c r="AO1312" i="33"/>
  <c r="AP1312" i="33"/>
  <c r="AN1312" i="33"/>
  <c r="AJ1312" i="33"/>
  <c r="AK1312" i="33"/>
  <c r="AG1312" i="33"/>
  <c r="AH1312" i="33"/>
  <c r="AI1312" i="33"/>
  <c r="AL1312" i="33"/>
  <c r="AF1312" i="33"/>
  <c r="Y1312" i="33"/>
  <c r="AD1312" i="33"/>
  <c r="AE1312" i="33"/>
  <c r="A1304" i="33"/>
  <c r="C1304" i="33" s="1"/>
  <c r="AQ1304" i="33"/>
  <c r="AR1304" i="33"/>
  <c r="AM1304" i="33"/>
  <c r="AO1304" i="33"/>
  <c r="AP1304" i="33"/>
  <c r="AN1304" i="33"/>
  <c r="AJ1304" i="33"/>
  <c r="AK1304" i="33"/>
  <c r="AG1304" i="33"/>
  <c r="AH1304" i="33"/>
  <c r="AI1304" i="33"/>
  <c r="AL1304" i="33"/>
  <c r="AF1304" i="33"/>
  <c r="Y1304" i="33"/>
  <c r="AD1304" i="33"/>
  <c r="AE1304" i="33"/>
  <c r="AQ1296" i="33"/>
  <c r="AR1296" i="33"/>
  <c r="AM1296" i="33"/>
  <c r="AO1296" i="33"/>
  <c r="AP1296" i="33"/>
  <c r="AN1296" i="33"/>
  <c r="AJ1296" i="33"/>
  <c r="AK1296" i="33"/>
  <c r="AG1296" i="33"/>
  <c r="AH1296" i="33"/>
  <c r="AI1296" i="33"/>
  <c r="AL1296" i="33"/>
  <c r="AF1296" i="33"/>
  <c r="X1296" i="33"/>
  <c r="Y1296" i="33"/>
  <c r="AD1296" i="33"/>
  <c r="AE1296" i="33"/>
  <c r="A1288" i="33"/>
  <c r="C1288" i="33" s="1"/>
  <c r="AN1288" i="33"/>
  <c r="AP1288" i="33"/>
  <c r="AM1288" i="33"/>
  <c r="AO1288" i="33"/>
  <c r="AQ1288" i="33"/>
  <c r="AR1288" i="33"/>
  <c r="AJ1288" i="33"/>
  <c r="AK1288" i="33"/>
  <c r="AG1288" i="33"/>
  <c r="AH1288" i="33"/>
  <c r="AI1288" i="33"/>
  <c r="AL1288" i="33"/>
  <c r="AF1288" i="33"/>
  <c r="X1288" i="33"/>
  <c r="Y1288" i="33"/>
  <c r="AD1288" i="33"/>
  <c r="AE1288" i="33"/>
  <c r="A1280" i="33"/>
  <c r="C1280" i="33" s="1"/>
  <c r="AN1280" i="33"/>
  <c r="AP1280" i="33"/>
  <c r="AM1280" i="33"/>
  <c r="AO1280" i="33"/>
  <c r="AR1280" i="33"/>
  <c r="AQ1280" i="33"/>
  <c r="AJ1280" i="33"/>
  <c r="AK1280" i="33"/>
  <c r="AG1280" i="33"/>
  <c r="AH1280" i="33"/>
  <c r="AI1280" i="33"/>
  <c r="AL1280" i="33"/>
  <c r="AF1280" i="33"/>
  <c r="X1280" i="33"/>
  <c r="Y1280" i="33"/>
  <c r="AD1280" i="33"/>
  <c r="AE1280" i="33"/>
  <c r="A1272" i="33"/>
  <c r="C1272" i="33" s="1"/>
  <c r="AN1272" i="33"/>
  <c r="AP1272" i="33"/>
  <c r="AR1272" i="33"/>
  <c r="AO1272" i="33"/>
  <c r="AQ1272" i="33"/>
  <c r="AM1272" i="33"/>
  <c r="AJ1272" i="33"/>
  <c r="AK1272" i="33"/>
  <c r="AG1272" i="33"/>
  <c r="AH1272" i="33"/>
  <c r="AI1272" i="33"/>
  <c r="AL1272" i="33"/>
  <c r="AF1272" i="33"/>
  <c r="X1272" i="33"/>
  <c r="Y1272" i="33"/>
  <c r="AD1272" i="33"/>
  <c r="AE1272" i="33"/>
  <c r="A1264" i="33"/>
  <c r="C1264" i="33" s="1"/>
  <c r="AN1264" i="33"/>
  <c r="AP1264" i="33"/>
  <c r="AO1264" i="33"/>
  <c r="AQ1264" i="33"/>
  <c r="AR1264" i="33"/>
  <c r="AM1264" i="33"/>
  <c r="AJ1264" i="33"/>
  <c r="AK1264" i="33"/>
  <c r="AG1264" i="33"/>
  <c r="AH1264" i="33"/>
  <c r="AI1264" i="33"/>
  <c r="AL1264" i="33"/>
  <c r="AF1264" i="33"/>
  <c r="X1264" i="33"/>
  <c r="Y1264" i="33"/>
  <c r="AD1264" i="33"/>
  <c r="AE1264" i="33"/>
  <c r="AN1256" i="33"/>
  <c r="AP1256" i="33"/>
  <c r="AM1256" i="33"/>
  <c r="AO1256" i="33"/>
  <c r="AQ1256" i="33"/>
  <c r="AR1256" i="33"/>
  <c r="AJ1256" i="33"/>
  <c r="AK1256" i="33"/>
  <c r="AG1256" i="33"/>
  <c r="AH1256" i="33"/>
  <c r="AI1256" i="33"/>
  <c r="AL1256" i="33"/>
  <c r="AF1256" i="33"/>
  <c r="X1256" i="33"/>
  <c r="Y1256" i="33"/>
  <c r="AD1256" i="33"/>
  <c r="AE1256" i="33"/>
  <c r="A1248" i="33"/>
  <c r="C1248" i="33" s="1"/>
  <c r="AN1248" i="33"/>
  <c r="AP1248" i="33"/>
  <c r="AM1248" i="33"/>
  <c r="AO1248" i="33"/>
  <c r="AR1248" i="33"/>
  <c r="AJ1248" i="33"/>
  <c r="AK1248" i="33"/>
  <c r="AQ1248" i="33"/>
  <c r="AG1248" i="33"/>
  <c r="AH1248" i="33"/>
  <c r="AI1248" i="33"/>
  <c r="AL1248" i="33"/>
  <c r="AF1248" i="33"/>
  <c r="X1248" i="33"/>
  <c r="Y1248" i="33"/>
  <c r="AD1248" i="33"/>
  <c r="AE1248" i="33"/>
  <c r="A1240" i="33"/>
  <c r="C1240" i="33" s="1"/>
  <c r="AN1240" i="33"/>
  <c r="AP1240" i="33"/>
  <c r="AR1240" i="33"/>
  <c r="AO1240" i="33"/>
  <c r="AQ1240" i="33"/>
  <c r="AM1240" i="33"/>
  <c r="AJ1240" i="33"/>
  <c r="AK1240" i="33"/>
  <c r="AG1240" i="33"/>
  <c r="AH1240" i="33"/>
  <c r="AI1240" i="33"/>
  <c r="AL1240" i="33"/>
  <c r="AF1240" i="33"/>
  <c r="X1240" i="33"/>
  <c r="Y1240" i="33"/>
  <c r="AD1240" i="33"/>
  <c r="AE1240" i="33"/>
  <c r="AM1232" i="33"/>
  <c r="AN1232" i="33"/>
  <c r="AP1232" i="33"/>
  <c r="AO1232" i="33"/>
  <c r="AQ1232" i="33"/>
  <c r="AR1232" i="33"/>
  <c r="AJ1232" i="33"/>
  <c r="AK1232" i="33"/>
  <c r="AG1232" i="33"/>
  <c r="AH1232" i="33"/>
  <c r="AI1232" i="33"/>
  <c r="AL1232" i="33"/>
  <c r="AF1232" i="33"/>
  <c r="X1232" i="33"/>
  <c r="Y1232" i="33"/>
  <c r="AD1232" i="33"/>
  <c r="AE1232" i="33"/>
  <c r="A1224" i="33"/>
  <c r="C1224" i="33" s="1"/>
  <c r="AM1224" i="33"/>
  <c r="AN1224" i="33"/>
  <c r="AO1224" i="33"/>
  <c r="AP1224" i="33"/>
  <c r="AQ1224" i="33"/>
  <c r="AR1224" i="33"/>
  <c r="AJ1224" i="33"/>
  <c r="AK1224" i="33"/>
  <c r="AG1224" i="33"/>
  <c r="AH1224" i="33"/>
  <c r="AI1224" i="33"/>
  <c r="AL1224" i="33"/>
  <c r="AF1224" i="33"/>
  <c r="X1224" i="33"/>
  <c r="Y1224" i="33"/>
  <c r="AD1224" i="33"/>
  <c r="AE1224" i="33"/>
  <c r="A1216" i="33"/>
  <c r="C1216" i="33" s="1"/>
  <c r="AM1216" i="33"/>
  <c r="AN1216" i="33"/>
  <c r="AO1216" i="33"/>
  <c r="AP1216" i="33"/>
  <c r="AQ1216" i="33"/>
  <c r="AR1216" i="33"/>
  <c r="AJ1216" i="33"/>
  <c r="AK1216" i="33"/>
  <c r="AG1216" i="33"/>
  <c r="AH1216" i="33"/>
  <c r="AI1216" i="33"/>
  <c r="AL1216" i="33"/>
  <c r="AF1216" i="33"/>
  <c r="X1216" i="33"/>
  <c r="Y1216" i="33"/>
  <c r="AD1216" i="33"/>
  <c r="AE1216" i="33"/>
  <c r="A1208" i="33"/>
  <c r="C1208" i="33" s="1"/>
  <c r="AM1208" i="33"/>
  <c r="AN1208" i="33"/>
  <c r="AO1208" i="33"/>
  <c r="AP1208" i="33"/>
  <c r="AQ1208" i="33"/>
  <c r="AR1208" i="33"/>
  <c r="AJ1208" i="33"/>
  <c r="AK1208" i="33"/>
  <c r="AG1208" i="33"/>
  <c r="AH1208" i="33"/>
  <c r="AI1208" i="33"/>
  <c r="AL1208" i="33"/>
  <c r="AF1208" i="33"/>
  <c r="X1208" i="33"/>
  <c r="Y1208" i="33"/>
  <c r="AD1208" i="33"/>
  <c r="AE1208" i="33"/>
  <c r="A1200" i="33"/>
  <c r="C1200" i="33" s="1"/>
  <c r="AM1200" i="33"/>
  <c r="AN1200" i="33"/>
  <c r="AO1200" i="33"/>
  <c r="AP1200" i="33"/>
  <c r="AQ1200" i="33"/>
  <c r="AR1200" i="33"/>
  <c r="AJ1200" i="33"/>
  <c r="AK1200" i="33"/>
  <c r="AG1200" i="33"/>
  <c r="AH1200" i="33"/>
  <c r="AI1200" i="33"/>
  <c r="AL1200" i="33"/>
  <c r="AF1200" i="33"/>
  <c r="X1200" i="33"/>
  <c r="Y1200" i="33"/>
  <c r="AD1200" i="33"/>
  <c r="AE1200" i="33"/>
  <c r="AM1192" i="33"/>
  <c r="AN1192" i="33"/>
  <c r="AO1192" i="33"/>
  <c r="AP1192" i="33"/>
  <c r="AQ1192" i="33"/>
  <c r="AR1192" i="33"/>
  <c r="AJ1192" i="33"/>
  <c r="AK1192" i="33"/>
  <c r="AG1192" i="33"/>
  <c r="AH1192" i="33"/>
  <c r="AI1192" i="33"/>
  <c r="AL1192" i="33"/>
  <c r="AF1192" i="33"/>
  <c r="X1192" i="33"/>
  <c r="Y1192" i="33"/>
  <c r="AD1192" i="33"/>
  <c r="AE1192" i="33"/>
  <c r="A2279" i="33"/>
  <c r="C2279" i="33" s="1"/>
  <c r="Y2468" i="33"/>
  <c r="Y2464" i="33"/>
  <c r="Y2460" i="33"/>
  <c r="Y2456" i="33"/>
  <c r="Y2452" i="33"/>
  <c r="Y2448" i="33"/>
  <c r="Y2444" i="33"/>
  <c r="Y2440" i="33"/>
  <c r="Y2436" i="33"/>
  <c r="Y2432" i="33"/>
  <c r="Y2428" i="33"/>
  <c r="Y2424" i="33"/>
  <c r="Y2420" i="33"/>
  <c r="Y2416" i="33"/>
  <c r="Y2412" i="33"/>
  <c r="Y2408" i="33"/>
  <c r="Y2404" i="33"/>
  <c r="Y2400" i="33"/>
  <c r="Y2396" i="33"/>
  <c r="Y2392" i="33"/>
  <c r="Y2388" i="33"/>
  <c r="Y2384" i="33"/>
  <c r="Y2380" i="33"/>
  <c r="Y2376" i="33"/>
  <c r="Y2372" i="33"/>
  <c r="Y2368" i="33"/>
  <c r="Y2364" i="33"/>
  <c r="Y2360" i="33"/>
  <c r="Y2356" i="33"/>
  <c r="Y2352" i="33"/>
  <c r="Y2348" i="33"/>
  <c r="Y2344" i="33"/>
  <c r="Y2340" i="33"/>
  <c r="Y2336" i="33"/>
  <c r="Y2332" i="33"/>
  <c r="Y2328" i="33"/>
  <c r="Y2324" i="33"/>
  <c r="Y2320" i="33"/>
  <c r="Y2316" i="33"/>
  <c r="Y2312" i="33"/>
  <c r="Y2308" i="33"/>
  <c r="Y2304" i="33"/>
  <c r="Y2300" i="33"/>
  <c r="Y2296" i="33"/>
  <c r="Y2292" i="33"/>
  <c r="Y2288" i="33"/>
  <c r="Y2284" i="33"/>
  <c r="Y2280" i="33"/>
  <c r="Y2276" i="33"/>
  <c r="Y2272" i="33"/>
  <c r="Y2268" i="33"/>
  <c r="Y2264" i="33"/>
  <c r="Y2260" i="33"/>
  <c r="Y2256" i="33"/>
  <c r="Y2252" i="33"/>
  <c r="Y2248" i="33"/>
  <c r="Y2244" i="33"/>
  <c r="Y2240" i="33"/>
  <c r="Y2236" i="33"/>
  <c r="Y2232" i="33"/>
  <c r="Y2228" i="33"/>
  <c r="Y2224" i="33"/>
  <c r="Y2220" i="33"/>
  <c r="Y2216" i="33"/>
  <c r="Y2212" i="33"/>
  <c r="Y2208" i="33"/>
  <c r="Y2204" i="33"/>
  <c r="Y2200" i="33"/>
  <c r="Y2196" i="33"/>
  <c r="Y2192" i="33"/>
  <c r="Y2188" i="33"/>
  <c r="Y2184" i="33"/>
  <c r="Y2180" i="33"/>
  <c r="Y2176" i="33"/>
  <c r="Y2172" i="33"/>
  <c r="Y2168" i="33"/>
  <c r="Y2164" i="33"/>
  <c r="Y2160" i="33"/>
  <c r="Y2156" i="33"/>
  <c r="Y2152" i="33"/>
  <c r="Y2148" i="33"/>
  <c r="Y2144" i="33"/>
  <c r="Y2140" i="33"/>
  <c r="Y2136" i="33"/>
  <c r="Y2132" i="33"/>
  <c r="Y2128" i="33"/>
  <c r="Z2125" i="33"/>
  <c r="Y2123" i="33"/>
  <c r="Y2115" i="33"/>
  <c r="Y2107" i="33"/>
  <c r="Y2099" i="33"/>
  <c r="Y2091" i="33"/>
  <c r="Y2083" i="33"/>
  <c r="Y2075" i="33"/>
  <c r="Y2067" i="33"/>
  <c r="Y2059" i="33"/>
  <c r="Y2051" i="33"/>
  <c r="Y2043" i="33"/>
  <c r="Y2035" i="33"/>
  <c r="Y2027" i="33"/>
  <c r="Y2019" i="33"/>
  <c r="Y2011" i="33"/>
  <c r="Y2003" i="33"/>
  <c r="Y1995" i="33"/>
  <c r="Y1987" i="33"/>
  <c r="Y1979" i="33"/>
  <c r="Y1971" i="33"/>
  <c r="Y1963" i="33"/>
  <c r="Y1955" i="33"/>
  <c r="Y1947" i="33"/>
  <c r="Y1939" i="33"/>
  <c r="Y1931" i="33"/>
  <c r="Y1923" i="33"/>
  <c r="Y1915" i="33"/>
  <c r="Y1907" i="33"/>
  <c r="Y1899" i="33"/>
  <c r="Y1891" i="33"/>
  <c r="Y1883" i="33"/>
  <c r="Y1875" i="33"/>
  <c r="Y1867" i="33"/>
  <c r="Y1859" i="33"/>
  <c r="Y1851" i="33"/>
  <c r="Y1842" i="33"/>
  <c r="Z1838" i="33"/>
  <c r="X1835" i="33"/>
  <c r="Z1824" i="33"/>
  <c r="X1817" i="33"/>
  <c r="Y1810" i="33"/>
  <c r="Z1806" i="33"/>
  <c r="X1803" i="33"/>
  <c r="Z1792" i="33"/>
  <c r="X1785" i="33"/>
  <c r="Y1778" i="33"/>
  <c r="Z1774" i="33"/>
  <c r="X1771" i="33"/>
  <c r="Z1760" i="33"/>
  <c r="Z1756" i="33"/>
  <c r="Z1740" i="33"/>
  <c r="Z1724" i="33"/>
  <c r="Z1708" i="33"/>
  <c r="X1703" i="33"/>
  <c r="Z1692" i="33"/>
  <c r="V1682" i="33"/>
  <c r="Z1676" i="33"/>
  <c r="V1666" i="33"/>
  <c r="Z1660" i="33"/>
  <c r="V1650" i="33"/>
  <c r="Z1644" i="33"/>
  <c r="V1634" i="33"/>
  <c r="Z1628" i="33"/>
  <c r="V1618" i="33"/>
  <c r="Z1612" i="33"/>
  <c r="V1602" i="33"/>
  <c r="Z1596" i="33"/>
  <c r="V1586" i="33"/>
  <c r="Z1580" i="33"/>
  <c r="V1570" i="33"/>
  <c r="Z1564" i="33"/>
  <c r="Z1548" i="33"/>
  <c r="Z1532" i="33"/>
  <c r="Z1516" i="33"/>
  <c r="Z1500" i="33"/>
  <c r="Z1484" i="33"/>
  <c r="V1474" i="33"/>
  <c r="Z1468" i="33"/>
  <c r="V1458" i="33"/>
  <c r="Z1452" i="33"/>
  <c r="V1442" i="33"/>
  <c r="Z1436" i="33"/>
  <c r="V1426" i="33"/>
  <c r="Z1404" i="33"/>
  <c r="Z1372" i="33"/>
  <c r="Z1340" i="33"/>
  <c r="Z1276" i="33"/>
  <c r="Z1244" i="33"/>
  <c r="Z1212" i="33"/>
  <c r="X1159" i="33"/>
  <c r="X1127" i="33"/>
  <c r="X1095" i="33"/>
  <c r="X1063" i="33"/>
  <c r="X1031" i="33"/>
  <c r="X999" i="33"/>
  <c r="X967" i="33"/>
  <c r="X935" i="33"/>
  <c r="X903" i="33"/>
  <c r="X871" i="33"/>
  <c r="X839" i="33"/>
  <c r="X807" i="33"/>
  <c r="X775" i="33"/>
  <c r="X743" i="33"/>
  <c r="A1145" i="33"/>
  <c r="C1145" i="33" s="1"/>
  <c r="AM1145" i="33"/>
  <c r="AO1145" i="33"/>
  <c r="AP1145" i="33"/>
  <c r="AQ1145" i="33"/>
  <c r="AR1145" i="33"/>
  <c r="AN1145" i="33"/>
  <c r="AL1145" i="33"/>
  <c r="AG1145" i="33"/>
  <c r="AH1145" i="33"/>
  <c r="AI1145" i="33"/>
  <c r="AJ1145" i="33"/>
  <c r="AK1145" i="33"/>
  <c r="AD1145" i="33"/>
  <c r="AE1145" i="33"/>
  <c r="AF1145" i="33"/>
  <c r="X1145" i="33"/>
  <c r="Y1145" i="33"/>
  <c r="Z1145" i="33"/>
  <c r="A1065" i="33"/>
  <c r="C1065" i="33" s="1"/>
  <c r="AM1065" i="33"/>
  <c r="AO1065" i="33"/>
  <c r="AP1065" i="33"/>
  <c r="AQ1065" i="33"/>
  <c r="AR1065" i="33"/>
  <c r="AN1065" i="33"/>
  <c r="AL1065" i="33"/>
  <c r="AG1065" i="33"/>
  <c r="AH1065" i="33"/>
  <c r="AI1065" i="33"/>
  <c r="AJ1065" i="33"/>
  <c r="AK1065" i="33"/>
  <c r="AF1065" i="33"/>
  <c r="X1065" i="33"/>
  <c r="Y1065" i="33"/>
  <c r="Z1065" i="33"/>
  <c r="AE1065" i="33"/>
  <c r="A921" i="33"/>
  <c r="C921" i="33" s="1"/>
  <c r="AM921" i="33"/>
  <c r="AO921" i="33"/>
  <c r="AP921" i="33"/>
  <c r="AQ921" i="33"/>
  <c r="AR921" i="33"/>
  <c r="AN921" i="33"/>
  <c r="AL921" i="33"/>
  <c r="AG921" i="33"/>
  <c r="AH921" i="33"/>
  <c r="AI921" i="33"/>
  <c r="AJ921" i="33"/>
  <c r="AK921" i="33"/>
  <c r="AF921" i="33"/>
  <c r="AD921" i="33"/>
  <c r="AE921" i="33"/>
  <c r="X921" i="33"/>
  <c r="Y921" i="33"/>
  <c r="Z921" i="33"/>
  <c r="A1180" i="33"/>
  <c r="C1180" i="33" s="1"/>
  <c r="AM1180" i="33"/>
  <c r="AN1180" i="33"/>
  <c r="AO1180" i="33"/>
  <c r="AP1180" i="33"/>
  <c r="AQ1180" i="33"/>
  <c r="AR1180" i="33"/>
  <c r="AJ1180" i="33"/>
  <c r="AK1180" i="33"/>
  <c r="AG1180" i="33"/>
  <c r="AH1180" i="33"/>
  <c r="AI1180" i="33"/>
  <c r="AL1180" i="33"/>
  <c r="AF1180" i="33"/>
  <c r="X1180" i="33"/>
  <c r="Y1180" i="33"/>
  <c r="AD1180" i="33"/>
  <c r="AE1180" i="33"/>
  <c r="A1164" i="33"/>
  <c r="C1164" i="33" s="1"/>
  <c r="AM1164" i="33"/>
  <c r="AN1164" i="33"/>
  <c r="AO1164" i="33"/>
  <c r="AP1164" i="33"/>
  <c r="AR1164" i="33"/>
  <c r="AQ1164" i="33"/>
  <c r="AJ1164" i="33"/>
  <c r="AK1164" i="33"/>
  <c r="AG1164" i="33"/>
  <c r="AH1164" i="33"/>
  <c r="AI1164" i="33"/>
  <c r="AL1164" i="33"/>
  <c r="AF1164" i="33"/>
  <c r="X1164" i="33"/>
  <c r="Y1164" i="33"/>
  <c r="AD1164" i="33"/>
  <c r="AE1164" i="33"/>
  <c r="A1140" i="33"/>
  <c r="C1140" i="33" s="1"/>
  <c r="AM1140" i="33"/>
  <c r="AN1140" i="33"/>
  <c r="AO1140" i="33"/>
  <c r="AP1140" i="33"/>
  <c r="AR1140" i="33"/>
  <c r="AQ1140" i="33"/>
  <c r="AJ1140" i="33"/>
  <c r="AK1140" i="33"/>
  <c r="AG1140" i="33"/>
  <c r="AH1140" i="33"/>
  <c r="AI1140" i="33"/>
  <c r="AE1140" i="33"/>
  <c r="AF1140" i="33"/>
  <c r="AL1140" i="33"/>
  <c r="AD1140" i="33"/>
  <c r="X1140" i="33"/>
  <c r="Y1140" i="33"/>
  <c r="A1124" i="33"/>
  <c r="C1124" i="33" s="1"/>
  <c r="AM1124" i="33"/>
  <c r="AN1124" i="33"/>
  <c r="AO1124" i="33"/>
  <c r="AP1124" i="33"/>
  <c r="AR1124" i="33"/>
  <c r="AQ1124" i="33"/>
  <c r="AJ1124" i="33"/>
  <c r="AK1124" i="33"/>
  <c r="AG1124" i="33"/>
  <c r="AH1124" i="33"/>
  <c r="AI1124" i="33"/>
  <c r="AL1124" i="33"/>
  <c r="AE1124" i="33"/>
  <c r="AF1124" i="33"/>
  <c r="AD1124" i="33"/>
  <c r="X1124" i="33"/>
  <c r="Y1124" i="33"/>
  <c r="A1108" i="33"/>
  <c r="C1108" i="33" s="1"/>
  <c r="AM1108" i="33"/>
  <c r="AN1108" i="33"/>
  <c r="AO1108" i="33"/>
  <c r="AP1108" i="33"/>
  <c r="AR1108" i="33"/>
  <c r="AQ1108" i="33"/>
  <c r="AJ1108" i="33"/>
  <c r="AK1108" i="33"/>
  <c r="AG1108" i="33"/>
  <c r="AH1108" i="33"/>
  <c r="AI1108" i="33"/>
  <c r="AE1108" i="33"/>
  <c r="AF1108" i="33"/>
  <c r="AL1108" i="33"/>
  <c r="AD1108" i="33"/>
  <c r="X1108" i="33"/>
  <c r="Y1108" i="33"/>
  <c r="A1092" i="33"/>
  <c r="C1092" i="33" s="1"/>
  <c r="AM1092" i="33"/>
  <c r="AN1092" i="33"/>
  <c r="AO1092" i="33"/>
  <c r="AP1092" i="33"/>
  <c r="AR1092" i="33"/>
  <c r="AQ1092" i="33"/>
  <c r="AJ1092" i="33"/>
  <c r="AK1092" i="33"/>
  <c r="AG1092" i="33"/>
  <c r="AH1092" i="33"/>
  <c r="AI1092" i="33"/>
  <c r="AL1092" i="33"/>
  <c r="AD1092" i="33"/>
  <c r="AE1092" i="33"/>
  <c r="AF1092" i="33"/>
  <c r="X1092" i="33"/>
  <c r="Y1092" i="33"/>
  <c r="A1076" i="33"/>
  <c r="C1076" i="33" s="1"/>
  <c r="AM1076" i="33"/>
  <c r="AN1076" i="33"/>
  <c r="AO1076" i="33"/>
  <c r="AP1076" i="33"/>
  <c r="AR1076" i="33"/>
  <c r="AQ1076" i="33"/>
  <c r="AJ1076" i="33"/>
  <c r="AK1076" i="33"/>
  <c r="AG1076" i="33"/>
  <c r="AH1076" i="33"/>
  <c r="AI1076" i="33"/>
  <c r="AE1076" i="33"/>
  <c r="AF1076" i="33"/>
  <c r="AL1076" i="33"/>
  <c r="X1076" i="33"/>
  <c r="Y1076" i="33"/>
  <c r="A1060" i="33"/>
  <c r="C1060" i="33" s="1"/>
  <c r="AM1060" i="33"/>
  <c r="AN1060" i="33"/>
  <c r="AO1060" i="33"/>
  <c r="AP1060" i="33"/>
  <c r="AR1060" i="33"/>
  <c r="AQ1060" i="33"/>
  <c r="AJ1060" i="33"/>
  <c r="AK1060" i="33"/>
  <c r="AG1060" i="33"/>
  <c r="AH1060" i="33"/>
  <c r="AI1060" i="33"/>
  <c r="AL1060" i="33"/>
  <c r="AE1060" i="33"/>
  <c r="AF1060" i="33"/>
  <c r="AA1060" i="33"/>
  <c r="AB1060" i="33"/>
  <c r="AC1060" i="33"/>
  <c r="U1060" i="33"/>
  <c r="V1060" i="33"/>
  <c r="W1060" i="33"/>
  <c r="X1060" i="33"/>
  <c r="Y1060" i="33"/>
  <c r="A1044" i="33"/>
  <c r="C1044" i="33" s="1"/>
  <c r="AM1044" i="33"/>
  <c r="AN1044" i="33"/>
  <c r="AO1044" i="33"/>
  <c r="AP1044" i="33"/>
  <c r="AR1044" i="33"/>
  <c r="AQ1044" i="33"/>
  <c r="AJ1044" i="33"/>
  <c r="AK1044" i="33"/>
  <c r="AL1044" i="33"/>
  <c r="AG1044" i="33"/>
  <c r="AH1044" i="33"/>
  <c r="AI1044" i="33"/>
  <c r="AF1044" i="33"/>
  <c r="AA1044" i="33"/>
  <c r="AB1044" i="33"/>
  <c r="U1044" i="33"/>
  <c r="V1044" i="33"/>
  <c r="W1044" i="33"/>
  <c r="X1044" i="33"/>
  <c r="AC1044" i="33"/>
  <c r="Y1044" i="33"/>
  <c r="A1020" i="33"/>
  <c r="C1020" i="33" s="1"/>
  <c r="AM1020" i="33"/>
  <c r="AN1020" i="33"/>
  <c r="AO1020" i="33"/>
  <c r="AP1020" i="33"/>
  <c r="AR1020" i="33"/>
  <c r="AQ1020" i="33"/>
  <c r="AJ1020" i="33"/>
  <c r="AK1020" i="33"/>
  <c r="AL1020" i="33"/>
  <c r="AG1020" i="33"/>
  <c r="AH1020" i="33"/>
  <c r="AI1020" i="33"/>
  <c r="AE1020" i="33"/>
  <c r="AF1020" i="33"/>
  <c r="X1020" i="33"/>
  <c r="Y1020" i="33"/>
  <c r="A1004" i="33"/>
  <c r="C1004" i="33" s="1"/>
  <c r="AM1004" i="33"/>
  <c r="AN1004" i="33"/>
  <c r="AO1004" i="33"/>
  <c r="AP1004" i="33"/>
  <c r="AR1004" i="33"/>
  <c r="AQ1004" i="33"/>
  <c r="AJ1004" i="33"/>
  <c r="AK1004" i="33"/>
  <c r="AL1004" i="33"/>
  <c r="AG1004" i="33"/>
  <c r="AH1004" i="33"/>
  <c r="AI1004" i="33"/>
  <c r="AE1004" i="33"/>
  <c r="AF1004" i="33"/>
  <c r="X1004" i="33"/>
  <c r="Y1004" i="33"/>
  <c r="A988" i="33"/>
  <c r="C988" i="33" s="1"/>
  <c r="AM988" i="33"/>
  <c r="AN988" i="33"/>
  <c r="AO988" i="33"/>
  <c r="AP988" i="33"/>
  <c r="AR988" i="33"/>
  <c r="AQ988" i="33"/>
  <c r="AJ988" i="33"/>
  <c r="AK988" i="33"/>
  <c r="AL988" i="33"/>
  <c r="AG988" i="33"/>
  <c r="AH988" i="33"/>
  <c r="AI988" i="33"/>
  <c r="X988" i="33"/>
  <c r="Y988" i="33"/>
  <c r="A972" i="33"/>
  <c r="C972" i="33" s="1"/>
  <c r="AM972" i="33"/>
  <c r="AN972" i="33"/>
  <c r="AO972" i="33"/>
  <c r="AP972" i="33"/>
  <c r="AR972" i="33"/>
  <c r="AQ972" i="33"/>
  <c r="AJ972" i="33"/>
  <c r="AK972" i="33"/>
  <c r="AL972" i="33"/>
  <c r="AG972" i="33"/>
  <c r="AH972" i="33"/>
  <c r="AI972" i="33"/>
  <c r="AD972" i="33"/>
  <c r="AE972" i="33"/>
  <c r="AF972" i="33"/>
  <c r="X972" i="33"/>
  <c r="Y972" i="33"/>
  <c r="A964" i="33"/>
  <c r="C964" i="33" s="1"/>
  <c r="AM964" i="33"/>
  <c r="AN964" i="33"/>
  <c r="AO964" i="33"/>
  <c r="AP964" i="33"/>
  <c r="AR964" i="33"/>
  <c r="AQ964" i="33"/>
  <c r="AJ964" i="33"/>
  <c r="AK964" i="33"/>
  <c r="AL964" i="33"/>
  <c r="AG964" i="33"/>
  <c r="AH964" i="33"/>
  <c r="AI964" i="33"/>
  <c r="AD964" i="33"/>
  <c r="AE964" i="33"/>
  <c r="AF964" i="33"/>
  <c r="X964" i="33"/>
  <c r="Y964" i="33"/>
  <c r="A948" i="33"/>
  <c r="C948" i="33" s="1"/>
  <c r="AM948" i="33"/>
  <c r="AN948" i="33"/>
  <c r="AO948" i="33"/>
  <c r="AJ948" i="33"/>
  <c r="AK948" i="33"/>
  <c r="AL948" i="33"/>
  <c r="AG948" i="33"/>
  <c r="AH948" i="33"/>
  <c r="AI948" i="33"/>
  <c r="AD948" i="33"/>
  <c r="AE948" i="33"/>
  <c r="AF948" i="33"/>
  <c r="X948" i="33"/>
  <c r="Y948" i="33"/>
  <c r="A932" i="33"/>
  <c r="C932" i="33" s="1"/>
  <c r="AP932" i="33"/>
  <c r="AR932" i="33"/>
  <c r="AQ932" i="33"/>
  <c r="AJ932" i="33"/>
  <c r="AK932" i="33"/>
  <c r="AL932" i="33"/>
  <c r="AG932" i="33"/>
  <c r="AH932" i="33"/>
  <c r="AI932" i="33"/>
  <c r="AD932" i="33"/>
  <c r="AE932" i="33"/>
  <c r="AF932" i="33"/>
  <c r="X932" i="33"/>
  <c r="Y932" i="33"/>
  <c r="A916" i="33"/>
  <c r="C916" i="33" s="1"/>
  <c r="AM916" i="33"/>
  <c r="AN916" i="33"/>
  <c r="AO916" i="33"/>
  <c r="AP916" i="33"/>
  <c r="AR916" i="33"/>
  <c r="AQ916" i="33"/>
  <c r="AJ916" i="33"/>
  <c r="AK916" i="33"/>
  <c r="AL916" i="33"/>
  <c r="AG916" i="33"/>
  <c r="AH916" i="33"/>
  <c r="AI916" i="33"/>
  <c r="AD916" i="33"/>
  <c r="AE916" i="33"/>
  <c r="AF916" i="33"/>
  <c r="X916" i="33"/>
  <c r="Y916" i="33"/>
  <c r="A900" i="33"/>
  <c r="C900" i="33" s="1"/>
  <c r="AM900" i="33"/>
  <c r="AN900" i="33"/>
  <c r="AO900" i="33"/>
  <c r="AP900" i="33"/>
  <c r="AR900" i="33"/>
  <c r="AQ900" i="33"/>
  <c r="AJ900" i="33"/>
  <c r="AK900" i="33"/>
  <c r="AL900" i="33"/>
  <c r="AG900" i="33"/>
  <c r="AH900" i="33"/>
  <c r="AI900" i="33"/>
  <c r="AD900" i="33"/>
  <c r="AE900" i="33"/>
  <c r="AF900" i="33"/>
  <c r="X900" i="33"/>
  <c r="Y900" i="33"/>
  <c r="A884" i="33"/>
  <c r="C884" i="33" s="1"/>
  <c r="AM884" i="33"/>
  <c r="AN884" i="33"/>
  <c r="AO884" i="33"/>
  <c r="AP884" i="33"/>
  <c r="AQ884" i="33"/>
  <c r="AR884" i="33"/>
  <c r="AJ884" i="33"/>
  <c r="AK884" i="33"/>
  <c r="AL884" i="33"/>
  <c r="AG884" i="33"/>
  <c r="AH884" i="33"/>
  <c r="AI884" i="33"/>
  <c r="AD884" i="33"/>
  <c r="AE884" i="33"/>
  <c r="AF884" i="33"/>
  <c r="X884" i="33"/>
  <c r="Y884" i="33"/>
  <c r="A868" i="33"/>
  <c r="C868" i="33" s="1"/>
  <c r="AM868" i="33"/>
  <c r="AN868" i="33"/>
  <c r="AO868" i="33"/>
  <c r="AP868" i="33"/>
  <c r="AQ868" i="33"/>
  <c r="AR868" i="33"/>
  <c r="AJ868" i="33"/>
  <c r="AK868" i="33"/>
  <c r="AL868" i="33"/>
  <c r="AG868" i="33"/>
  <c r="AH868" i="33"/>
  <c r="AI868" i="33"/>
  <c r="AD868" i="33"/>
  <c r="AE868" i="33"/>
  <c r="AF868" i="33"/>
  <c r="X868" i="33"/>
  <c r="Y868" i="33"/>
  <c r="A860" i="33"/>
  <c r="C860" i="33" s="1"/>
  <c r="AM860" i="33"/>
  <c r="AN860" i="33"/>
  <c r="AO860" i="33"/>
  <c r="AP860" i="33"/>
  <c r="AQ860" i="33"/>
  <c r="AR860" i="33"/>
  <c r="AJ860" i="33"/>
  <c r="AK860" i="33"/>
  <c r="AL860" i="33"/>
  <c r="AG860" i="33"/>
  <c r="AH860" i="33"/>
  <c r="AI860" i="33"/>
  <c r="AD860" i="33"/>
  <c r="AE860" i="33"/>
  <c r="AF860" i="33"/>
  <c r="X860" i="33"/>
  <c r="Y860" i="33"/>
  <c r="A844" i="33"/>
  <c r="C844" i="33" s="1"/>
  <c r="AM844" i="33"/>
  <c r="AN844" i="33"/>
  <c r="AO844" i="33"/>
  <c r="AP844" i="33"/>
  <c r="AQ844" i="33"/>
  <c r="AR844" i="33"/>
  <c r="AJ844" i="33"/>
  <c r="AK844" i="33"/>
  <c r="AL844" i="33"/>
  <c r="AG844" i="33"/>
  <c r="AH844" i="33"/>
  <c r="AI844" i="33"/>
  <c r="AD844" i="33"/>
  <c r="AE844" i="33"/>
  <c r="AF844" i="33"/>
  <c r="X844" i="33"/>
  <c r="Y844" i="33"/>
  <c r="A828" i="33"/>
  <c r="C828" i="33" s="1"/>
  <c r="AM828" i="33"/>
  <c r="AN828" i="33"/>
  <c r="AO828" i="33"/>
  <c r="AP828" i="33"/>
  <c r="AQ828" i="33"/>
  <c r="AR828" i="33"/>
  <c r="AJ828" i="33"/>
  <c r="AK828" i="33"/>
  <c r="AL828" i="33"/>
  <c r="AG828" i="33"/>
  <c r="AH828" i="33"/>
  <c r="AI828" i="33"/>
  <c r="AD828" i="33"/>
  <c r="AE828" i="33"/>
  <c r="AF828" i="33"/>
  <c r="X828" i="33"/>
  <c r="Y828" i="33"/>
  <c r="A820" i="33"/>
  <c r="C820" i="33" s="1"/>
  <c r="AM820" i="33"/>
  <c r="AN820" i="33"/>
  <c r="AO820" i="33"/>
  <c r="AP820" i="33"/>
  <c r="AQ820" i="33"/>
  <c r="AR820" i="33"/>
  <c r="AJ820" i="33"/>
  <c r="AK820" i="33"/>
  <c r="AL820" i="33"/>
  <c r="AG820" i="33"/>
  <c r="AH820" i="33"/>
  <c r="AI820" i="33"/>
  <c r="AD820" i="33"/>
  <c r="AE820" i="33"/>
  <c r="AF820" i="33"/>
  <c r="X820" i="33"/>
  <c r="Y820" i="33"/>
  <c r="A804" i="33"/>
  <c r="C804" i="33" s="1"/>
  <c r="AM804" i="33"/>
  <c r="AN804" i="33"/>
  <c r="AO804" i="33"/>
  <c r="AP804" i="33"/>
  <c r="AQ804" i="33"/>
  <c r="AR804" i="33"/>
  <c r="AJ804" i="33"/>
  <c r="AK804" i="33"/>
  <c r="AL804" i="33"/>
  <c r="AG804" i="33"/>
  <c r="AH804" i="33"/>
  <c r="AI804" i="33"/>
  <c r="AD804" i="33"/>
  <c r="AE804" i="33"/>
  <c r="AF804" i="33"/>
  <c r="X804" i="33"/>
  <c r="Y804" i="33"/>
  <c r="A788" i="33"/>
  <c r="C788" i="33" s="1"/>
  <c r="AM788" i="33"/>
  <c r="AN788" i="33"/>
  <c r="AO788" i="33"/>
  <c r="AP788" i="33"/>
  <c r="AQ788" i="33"/>
  <c r="AR788" i="33"/>
  <c r="AJ788" i="33"/>
  <c r="AK788" i="33"/>
  <c r="AL788" i="33"/>
  <c r="AG788" i="33"/>
  <c r="AH788" i="33"/>
  <c r="AI788" i="33"/>
  <c r="AD788" i="33"/>
  <c r="AE788" i="33"/>
  <c r="AF788" i="33"/>
  <c r="X788" i="33"/>
  <c r="Y788" i="33"/>
  <c r="A772" i="33"/>
  <c r="C772" i="33" s="1"/>
  <c r="AM772" i="33"/>
  <c r="AN772" i="33"/>
  <c r="AO772" i="33"/>
  <c r="AP772" i="33"/>
  <c r="AQ772" i="33"/>
  <c r="AR772" i="33"/>
  <c r="AJ772" i="33"/>
  <c r="AK772" i="33"/>
  <c r="AL772" i="33"/>
  <c r="AG772" i="33"/>
  <c r="AH772" i="33"/>
  <c r="AI772" i="33"/>
  <c r="AD772" i="33"/>
  <c r="AE772" i="33"/>
  <c r="AF772" i="33"/>
  <c r="X772" i="33"/>
  <c r="Y772" i="33"/>
  <c r="A764" i="33"/>
  <c r="C764" i="33" s="1"/>
  <c r="AM764" i="33"/>
  <c r="AN764" i="33"/>
  <c r="AO764" i="33"/>
  <c r="AP764" i="33"/>
  <c r="AQ764" i="33"/>
  <c r="AR764" i="33"/>
  <c r="AJ764" i="33"/>
  <c r="AK764" i="33"/>
  <c r="AL764" i="33"/>
  <c r="AG764" i="33"/>
  <c r="AH764" i="33"/>
  <c r="AI764" i="33"/>
  <c r="AD764" i="33"/>
  <c r="AE764" i="33"/>
  <c r="AF764" i="33"/>
  <c r="X764" i="33"/>
  <c r="Y764" i="33"/>
  <c r="A748" i="33"/>
  <c r="C748" i="33" s="1"/>
  <c r="AM748" i="33"/>
  <c r="AN748" i="33"/>
  <c r="AO748" i="33"/>
  <c r="AP748" i="33"/>
  <c r="AQ748" i="33"/>
  <c r="AR748" i="33"/>
  <c r="AJ748" i="33"/>
  <c r="AK748" i="33"/>
  <c r="AL748" i="33"/>
  <c r="AG748" i="33"/>
  <c r="AH748" i="33"/>
  <c r="AI748" i="33"/>
  <c r="AD748" i="33"/>
  <c r="AE748" i="33"/>
  <c r="AF748" i="33"/>
  <c r="X748" i="33"/>
  <c r="Y748" i="33"/>
  <c r="A732" i="33"/>
  <c r="C732" i="33" s="1"/>
  <c r="AM732" i="33"/>
  <c r="AN732" i="33"/>
  <c r="AO732" i="33"/>
  <c r="AP732" i="33"/>
  <c r="AQ732" i="33"/>
  <c r="AR732" i="33"/>
  <c r="AJ732" i="33"/>
  <c r="AK732" i="33"/>
  <c r="AL732" i="33"/>
  <c r="AG732" i="33"/>
  <c r="AH732" i="33"/>
  <c r="AI732" i="33"/>
  <c r="AD732" i="33"/>
  <c r="AE732" i="33"/>
  <c r="AF732" i="33"/>
  <c r="X732" i="33"/>
  <c r="Y732" i="33"/>
  <c r="Z732" i="33"/>
  <c r="A724" i="33"/>
  <c r="C724" i="33" s="1"/>
  <c r="AM724" i="33"/>
  <c r="AN724" i="33"/>
  <c r="AO724" i="33"/>
  <c r="AP724" i="33"/>
  <c r="AQ724" i="33"/>
  <c r="AR724" i="33"/>
  <c r="AJ724" i="33"/>
  <c r="AK724" i="33"/>
  <c r="AL724" i="33"/>
  <c r="AG724" i="33"/>
  <c r="AH724" i="33"/>
  <c r="AI724" i="33"/>
  <c r="AD724" i="33"/>
  <c r="AE724" i="33"/>
  <c r="AF724" i="33"/>
  <c r="X724" i="33"/>
  <c r="Y724" i="33"/>
  <c r="Z724" i="33"/>
  <c r="A708" i="33"/>
  <c r="C708" i="33" s="1"/>
  <c r="AM708" i="33"/>
  <c r="AN708" i="33"/>
  <c r="AO708" i="33"/>
  <c r="AP708" i="33"/>
  <c r="AQ708" i="33"/>
  <c r="AR708" i="33"/>
  <c r="AJ708" i="33"/>
  <c r="AK708" i="33"/>
  <c r="AL708" i="33"/>
  <c r="AG708" i="33"/>
  <c r="AH708" i="33"/>
  <c r="AI708" i="33"/>
  <c r="AD708" i="33"/>
  <c r="AE708" i="33"/>
  <c r="AF708" i="33"/>
  <c r="X708" i="33"/>
  <c r="Y708" i="33"/>
  <c r="Z708" i="33"/>
  <c r="A692" i="33"/>
  <c r="C692" i="33" s="1"/>
  <c r="AM692" i="33"/>
  <c r="AN692" i="33"/>
  <c r="AO692" i="33"/>
  <c r="AP692" i="33"/>
  <c r="AQ692" i="33"/>
  <c r="AR692" i="33"/>
  <c r="AJ692" i="33"/>
  <c r="AK692" i="33"/>
  <c r="AL692" i="33"/>
  <c r="AG692" i="33"/>
  <c r="AH692" i="33"/>
  <c r="AI692" i="33"/>
  <c r="AD692" i="33"/>
  <c r="AE692" i="33"/>
  <c r="AF692" i="33"/>
  <c r="X692" i="33"/>
  <c r="Y692" i="33"/>
  <c r="Z692" i="33"/>
  <c r="A676" i="33"/>
  <c r="C676" i="33" s="1"/>
  <c r="AM676" i="33"/>
  <c r="AN676" i="33"/>
  <c r="AO676" i="33"/>
  <c r="AP676" i="33"/>
  <c r="AQ676" i="33"/>
  <c r="AR676" i="33"/>
  <c r="AJ676" i="33"/>
  <c r="AK676" i="33"/>
  <c r="AL676" i="33"/>
  <c r="AG676" i="33"/>
  <c r="AH676" i="33"/>
  <c r="AI676" i="33"/>
  <c r="AD676" i="33"/>
  <c r="AE676" i="33"/>
  <c r="AF676" i="33"/>
  <c r="X676" i="33"/>
  <c r="Y676" i="33"/>
  <c r="Z676" i="33"/>
  <c r="A660" i="33"/>
  <c r="C660" i="33" s="1"/>
  <c r="AM660" i="33"/>
  <c r="AN660" i="33"/>
  <c r="AO660" i="33"/>
  <c r="AP660" i="33"/>
  <c r="AQ660" i="33"/>
  <c r="AR660" i="33"/>
  <c r="AJ660" i="33"/>
  <c r="AK660" i="33"/>
  <c r="AL660" i="33"/>
  <c r="AG660" i="33"/>
  <c r="AH660" i="33"/>
  <c r="AI660" i="33"/>
  <c r="AD660" i="33"/>
  <c r="AE660" i="33"/>
  <c r="AF660" i="33"/>
  <c r="X660" i="33"/>
  <c r="Y660" i="33"/>
  <c r="Z660" i="33"/>
  <c r="A644" i="33"/>
  <c r="C644" i="33" s="1"/>
  <c r="AM644" i="33"/>
  <c r="AN644" i="33"/>
  <c r="AO644" i="33"/>
  <c r="AP644" i="33"/>
  <c r="AQ644" i="33"/>
  <c r="AR644" i="33"/>
  <c r="AJ644" i="33"/>
  <c r="AK644" i="33"/>
  <c r="AL644" i="33"/>
  <c r="AG644" i="33"/>
  <c r="AH644" i="33"/>
  <c r="AI644" i="33"/>
  <c r="AD644" i="33"/>
  <c r="AE644" i="33"/>
  <c r="AF644" i="33"/>
  <c r="X644" i="33"/>
  <c r="Y644" i="33"/>
  <c r="Z644" i="33"/>
  <c r="A628" i="33"/>
  <c r="C628" i="33" s="1"/>
  <c r="AM628" i="33"/>
  <c r="AN628" i="33"/>
  <c r="AO628" i="33"/>
  <c r="AP628" i="33"/>
  <c r="AQ628" i="33"/>
  <c r="AR628" i="33"/>
  <c r="AJ628" i="33"/>
  <c r="AK628" i="33"/>
  <c r="AL628" i="33"/>
  <c r="AG628" i="33"/>
  <c r="AH628" i="33"/>
  <c r="AI628" i="33"/>
  <c r="AD628" i="33"/>
  <c r="AE628" i="33"/>
  <c r="AF628" i="33"/>
  <c r="X628" i="33"/>
  <c r="Y628" i="33"/>
  <c r="Z628" i="33"/>
  <c r="A612" i="33"/>
  <c r="C612" i="33" s="1"/>
  <c r="AM612" i="33"/>
  <c r="AN612" i="33"/>
  <c r="AO612" i="33"/>
  <c r="AP612" i="33"/>
  <c r="AQ612" i="33"/>
  <c r="AR612" i="33"/>
  <c r="AJ612" i="33"/>
  <c r="AK612" i="33"/>
  <c r="AL612" i="33"/>
  <c r="AG612" i="33"/>
  <c r="AH612" i="33"/>
  <c r="AI612" i="33"/>
  <c r="AD612" i="33"/>
  <c r="AE612" i="33"/>
  <c r="AF612" i="33"/>
  <c r="X612" i="33"/>
  <c r="Y612" i="33"/>
  <c r="Z612" i="33"/>
  <c r="A596" i="33"/>
  <c r="C596" i="33" s="1"/>
  <c r="AM596" i="33"/>
  <c r="AN596" i="33"/>
  <c r="AO596" i="33"/>
  <c r="AP596" i="33"/>
  <c r="AQ596" i="33"/>
  <c r="AR596" i="33"/>
  <c r="AJ596" i="33"/>
  <c r="AK596" i="33"/>
  <c r="AL596" i="33"/>
  <c r="AG596" i="33"/>
  <c r="AH596" i="33"/>
  <c r="AI596" i="33"/>
  <c r="AD596" i="33"/>
  <c r="AE596" i="33"/>
  <c r="AF596" i="33"/>
  <c r="X596" i="33"/>
  <c r="Y596" i="33"/>
  <c r="Z596" i="33"/>
  <c r="A588" i="33"/>
  <c r="C588" i="33" s="1"/>
  <c r="AM588" i="33"/>
  <c r="AN588" i="33"/>
  <c r="AO588" i="33"/>
  <c r="AP588" i="33"/>
  <c r="AQ588" i="33"/>
  <c r="AR588" i="33"/>
  <c r="AJ588" i="33"/>
  <c r="AK588" i="33"/>
  <c r="AL588" i="33"/>
  <c r="AG588" i="33"/>
  <c r="AH588" i="33"/>
  <c r="AI588" i="33"/>
  <c r="AD588" i="33"/>
  <c r="AE588" i="33"/>
  <c r="AF588" i="33"/>
  <c r="X588" i="33"/>
  <c r="Y588" i="33"/>
  <c r="Z588" i="33"/>
  <c r="A572" i="33"/>
  <c r="C572" i="33" s="1"/>
  <c r="AM572" i="33"/>
  <c r="AN572" i="33"/>
  <c r="AO572" i="33"/>
  <c r="AP572" i="33"/>
  <c r="AQ572" i="33"/>
  <c r="AR572" i="33"/>
  <c r="AJ572" i="33"/>
  <c r="AK572" i="33"/>
  <c r="AL572" i="33"/>
  <c r="AG572" i="33"/>
  <c r="AH572" i="33"/>
  <c r="AI572" i="33"/>
  <c r="AD572" i="33"/>
  <c r="AE572" i="33"/>
  <c r="AF572" i="33"/>
  <c r="X572" i="33"/>
  <c r="Y572" i="33"/>
  <c r="Z572" i="33"/>
  <c r="A556" i="33"/>
  <c r="C556" i="33" s="1"/>
  <c r="AM556" i="33"/>
  <c r="AN556" i="33"/>
  <c r="AO556" i="33"/>
  <c r="AP556" i="33"/>
  <c r="AQ556" i="33"/>
  <c r="AR556" i="33"/>
  <c r="AJ556" i="33"/>
  <c r="AK556" i="33"/>
  <c r="AL556" i="33"/>
  <c r="AG556" i="33"/>
  <c r="AH556" i="33"/>
  <c r="AI556" i="33"/>
  <c r="AD556" i="33"/>
  <c r="AE556" i="33"/>
  <c r="AF556" i="33"/>
  <c r="X556" i="33"/>
  <c r="Y556" i="33"/>
  <c r="Z556" i="33"/>
  <c r="A548" i="33"/>
  <c r="C548" i="33" s="1"/>
  <c r="AM548" i="33"/>
  <c r="AN548" i="33"/>
  <c r="AO548" i="33"/>
  <c r="AP548" i="33"/>
  <c r="AQ548" i="33"/>
  <c r="AR548" i="33"/>
  <c r="AJ548" i="33"/>
  <c r="AK548" i="33"/>
  <c r="AL548" i="33"/>
  <c r="AG548" i="33"/>
  <c r="AH548" i="33"/>
  <c r="AI548" i="33"/>
  <c r="AD548" i="33"/>
  <c r="AE548" i="33"/>
  <c r="AF548" i="33"/>
  <c r="X548" i="33"/>
  <c r="Y548" i="33"/>
  <c r="Z548" i="33"/>
  <c r="A532" i="33"/>
  <c r="C532" i="33" s="1"/>
  <c r="AM532" i="33"/>
  <c r="AN532" i="33"/>
  <c r="AO532" i="33"/>
  <c r="AP532" i="33"/>
  <c r="AQ532" i="33"/>
  <c r="AR532" i="33"/>
  <c r="AJ532" i="33"/>
  <c r="AK532" i="33"/>
  <c r="AL532" i="33"/>
  <c r="AG532" i="33"/>
  <c r="AH532" i="33"/>
  <c r="AI532" i="33"/>
  <c r="AD532" i="33"/>
  <c r="AE532" i="33"/>
  <c r="AF532" i="33"/>
  <c r="X532" i="33"/>
  <c r="Y532" i="33"/>
  <c r="Z532" i="33"/>
  <c r="A516" i="33"/>
  <c r="C516" i="33" s="1"/>
  <c r="AM516" i="33"/>
  <c r="AN516" i="33"/>
  <c r="AO516" i="33"/>
  <c r="AP516" i="33"/>
  <c r="AQ516" i="33"/>
  <c r="AR516" i="33"/>
  <c r="AJ516" i="33"/>
  <c r="AK516" i="33"/>
  <c r="AL516" i="33"/>
  <c r="AG516" i="33"/>
  <c r="AH516" i="33"/>
  <c r="AI516" i="33"/>
  <c r="AD516" i="33"/>
  <c r="AE516" i="33"/>
  <c r="AF516" i="33"/>
  <c r="X516" i="33"/>
  <c r="Y516" i="33"/>
  <c r="Z516" i="33"/>
  <c r="A500" i="33"/>
  <c r="C500" i="33" s="1"/>
  <c r="AM500" i="33"/>
  <c r="AN500" i="33"/>
  <c r="AO500" i="33"/>
  <c r="AP500" i="33"/>
  <c r="AQ500" i="33"/>
  <c r="AR500" i="33"/>
  <c r="AJ500" i="33"/>
  <c r="AK500" i="33"/>
  <c r="AL500" i="33"/>
  <c r="AG500" i="33"/>
  <c r="AH500" i="33"/>
  <c r="AI500" i="33"/>
  <c r="AD500" i="33"/>
  <c r="AE500" i="33"/>
  <c r="AF500" i="33"/>
  <c r="X500" i="33"/>
  <c r="Y500" i="33"/>
  <c r="Z500" i="33"/>
  <c r="A484" i="33"/>
  <c r="C484" i="33" s="1"/>
  <c r="AM484" i="33"/>
  <c r="AN484" i="33"/>
  <c r="AO484" i="33"/>
  <c r="AP484" i="33"/>
  <c r="AQ484" i="33"/>
  <c r="AR484" i="33"/>
  <c r="AJ484" i="33"/>
  <c r="AK484" i="33"/>
  <c r="AL484" i="33"/>
  <c r="AG484" i="33"/>
  <c r="AH484" i="33"/>
  <c r="AI484" i="33"/>
  <c r="AD484" i="33"/>
  <c r="AE484" i="33"/>
  <c r="AF484" i="33"/>
  <c r="X484" i="33"/>
  <c r="Y484" i="33"/>
  <c r="Z484" i="33"/>
  <c r="A468" i="33"/>
  <c r="C468" i="33" s="1"/>
  <c r="AM468" i="33"/>
  <c r="AN468" i="33"/>
  <c r="AO468" i="33"/>
  <c r="AP468" i="33"/>
  <c r="AQ468" i="33"/>
  <c r="AR468" i="33"/>
  <c r="AJ468" i="33"/>
  <c r="AK468" i="33"/>
  <c r="AL468" i="33"/>
  <c r="AG468" i="33"/>
  <c r="AH468" i="33"/>
  <c r="AI468" i="33"/>
  <c r="AD468" i="33"/>
  <c r="AE468" i="33"/>
  <c r="AF468" i="33"/>
  <c r="X468" i="33"/>
  <c r="Y468" i="33"/>
  <c r="Z468" i="33"/>
  <c r="A460" i="33"/>
  <c r="C460" i="33" s="1"/>
  <c r="AM460" i="33"/>
  <c r="AN460" i="33"/>
  <c r="AO460" i="33"/>
  <c r="AP460" i="33"/>
  <c r="AQ460" i="33"/>
  <c r="AR460" i="33"/>
  <c r="AJ460" i="33"/>
  <c r="AK460" i="33"/>
  <c r="AL460" i="33"/>
  <c r="AG460" i="33"/>
  <c r="AH460" i="33"/>
  <c r="AI460" i="33"/>
  <c r="AD460" i="33"/>
  <c r="AE460" i="33"/>
  <c r="AF460" i="33"/>
  <c r="X460" i="33"/>
  <c r="Y460" i="33"/>
  <c r="Z460" i="33"/>
  <c r="A444" i="33"/>
  <c r="C444" i="33" s="1"/>
  <c r="AM444" i="33"/>
  <c r="AN444" i="33"/>
  <c r="AP444" i="33"/>
  <c r="AR444" i="33"/>
  <c r="AQ444" i="33"/>
  <c r="AO444" i="33"/>
  <c r="AJ444" i="33"/>
  <c r="AK444" i="33"/>
  <c r="AL444" i="33"/>
  <c r="AG444" i="33"/>
  <c r="AH444" i="33"/>
  <c r="AI444" i="33"/>
  <c r="AD444" i="33"/>
  <c r="AE444" i="33"/>
  <c r="AF444" i="33"/>
  <c r="X444" i="33"/>
  <c r="Y444" i="33"/>
  <c r="Z444" i="33"/>
  <c r="A436" i="33"/>
  <c r="C436" i="33" s="1"/>
  <c r="AM436" i="33"/>
  <c r="AN436" i="33"/>
  <c r="AP436" i="33"/>
  <c r="AR436" i="33"/>
  <c r="AO436" i="33"/>
  <c r="AQ436" i="33"/>
  <c r="AJ436" i="33"/>
  <c r="AK436" i="33"/>
  <c r="AL436" i="33"/>
  <c r="AG436" i="33"/>
  <c r="AH436" i="33"/>
  <c r="AI436" i="33"/>
  <c r="AD436" i="33"/>
  <c r="AE436" i="33"/>
  <c r="AF436" i="33"/>
  <c r="X436" i="33"/>
  <c r="Y436" i="33"/>
  <c r="Z436" i="33"/>
  <c r="A420" i="33"/>
  <c r="C420" i="33" s="1"/>
  <c r="AM420" i="33"/>
  <c r="AN420" i="33"/>
  <c r="AP420" i="33"/>
  <c r="AR420" i="33"/>
  <c r="AQ420" i="33"/>
  <c r="AO420" i="33"/>
  <c r="AJ420" i="33"/>
  <c r="AK420" i="33"/>
  <c r="AL420" i="33"/>
  <c r="AG420" i="33"/>
  <c r="AH420" i="33"/>
  <c r="AI420" i="33"/>
  <c r="AD420" i="33"/>
  <c r="AE420" i="33"/>
  <c r="AF420" i="33"/>
  <c r="X420" i="33"/>
  <c r="Y420" i="33"/>
  <c r="Z420" i="33"/>
  <c r="A404" i="33"/>
  <c r="C404" i="33" s="1"/>
  <c r="AM404" i="33"/>
  <c r="AN404" i="33"/>
  <c r="AP404" i="33"/>
  <c r="AR404" i="33"/>
  <c r="AO404" i="33"/>
  <c r="AQ404" i="33"/>
  <c r="AJ404" i="33"/>
  <c r="AK404" i="33"/>
  <c r="AL404" i="33"/>
  <c r="AG404" i="33"/>
  <c r="AH404" i="33"/>
  <c r="AI404" i="33"/>
  <c r="AD404" i="33"/>
  <c r="AE404" i="33"/>
  <c r="AF404" i="33"/>
  <c r="X404" i="33"/>
  <c r="Y404" i="33"/>
  <c r="Z404" i="33"/>
  <c r="A388" i="33"/>
  <c r="C388" i="33" s="1"/>
  <c r="AM388" i="33"/>
  <c r="AN388" i="33"/>
  <c r="AP388" i="33"/>
  <c r="AR388" i="33"/>
  <c r="AQ388" i="33"/>
  <c r="AO388" i="33"/>
  <c r="AJ388" i="33"/>
  <c r="AK388" i="33"/>
  <c r="AL388" i="33"/>
  <c r="AG388" i="33"/>
  <c r="AH388" i="33"/>
  <c r="AI388" i="33"/>
  <c r="AD388" i="33"/>
  <c r="AE388" i="33"/>
  <c r="AF388" i="33"/>
  <c r="X388" i="33"/>
  <c r="Y388" i="33"/>
  <c r="Z388" i="33"/>
  <c r="A364" i="33"/>
  <c r="C364" i="33" s="1"/>
  <c r="AM364" i="33"/>
  <c r="AN364" i="33"/>
  <c r="AP364" i="33"/>
  <c r="AR364" i="33"/>
  <c r="AO364" i="33"/>
  <c r="AQ364" i="33"/>
  <c r="AJ364" i="33"/>
  <c r="AK364" i="33"/>
  <c r="AL364" i="33"/>
  <c r="AG364" i="33"/>
  <c r="AH364" i="33"/>
  <c r="AI364" i="33"/>
  <c r="AD364" i="33"/>
  <c r="AE364" i="33"/>
  <c r="AF364" i="33"/>
  <c r="X364" i="33"/>
  <c r="Y364" i="33"/>
  <c r="Z364" i="33"/>
  <c r="A340" i="33"/>
  <c r="C340" i="33" s="1"/>
  <c r="AM340" i="33"/>
  <c r="AN340" i="33"/>
  <c r="AP340" i="33"/>
  <c r="AQ340" i="33"/>
  <c r="AR340" i="33"/>
  <c r="AO340" i="33"/>
  <c r="AJ340" i="33"/>
  <c r="AK340" i="33"/>
  <c r="AL340" i="33"/>
  <c r="AG340" i="33"/>
  <c r="AH340" i="33"/>
  <c r="AI340" i="33"/>
  <c r="AD340" i="33"/>
  <c r="AE340" i="33"/>
  <c r="AF340" i="33"/>
  <c r="X340" i="33"/>
  <c r="Y340" i="33"/>
  <c r="Z340" i="33"/>
  <c r="A324" i="33"/>
  <c r="C324" i="33" s="1"/>
  <c r="AM324" i="33"/>
  <c r="AN324" i="33"/>
  <c r="AP324" i="33"/>
  <c r="AQ324" i="33"/>
  <c r="AR324" i="33"/>
  <c r="AO324" i="33"/>
  <c r="AH324" i="33"/>
  <c r="AI324" i="33"/>
  <c r="AJ324" i="33"/>
  <c r="AG324" i="33"/>
  <c r="AK324" i="33"/>
  <c r="AL324" i="33"/>
  <c r="AD324" i="33"/>
  <c r="AE324" i="33"/>
  <c r="AF324" i="33"/>
  <c r="X324" i="33"/>
  <c r="Y324" i="33"/>
  <c r="Z324" i="33"/>
  <c r="A308" i="33"/>
  <c r="C308" i="33" s="1"/>
  <c r="AM308" i="33"/>
  <c r="AN308" i="33"/>
  <c r="AP308" i="33"/>
  <c r="AQ308" i="33"/>
  <c r="AR308" i="33"/>
  <c r="AO308" i="33"/>
  <c r="AH308" i="33"/>
  <c r="AI308" i="33"/>
  <c r="AJ308" i="33"/>
  <c r="AG308" i="33"/>
  <c r="AK308" i="33"/>
  <c r="AL308" i="33"/>
  <c r="AD308" i="33"/>
  <c r="AE308" i="33"/>
  <c r="AF308" i="33"/>
  <c r="X308" i="33"/>
  <c r="Y308" i="33"/>
  <c r="Z308" i="33"/>
  <c r="A292" i="33"/>
  <c r="C292" i="33" s="1"/>
  <c r="AM292" i="33"/>
  <c r="AN292" i="33"/>
  <c r="AP292" i="33"/>
  <c r="AQ292" i="33"/>
  <c r="AR292" i="33"/>
  <c r="AO292" i="33"/>
  <c r="AH292" i="33"/>
  <c r="AI292" i="33"/>
  <c r="AJ292" i="33"/>
  <c r="AG292" i="33"/>
  <c r="AK292" i="33"/>
  <c r="AL292" i="33"/>
  <c r="AD292" i="33"/>
  <c r="AE292" i="33"/>
  <c r="AF292" i="33"/>
  <c r="X292" i="33"/>
  <c r="Y292" i="33"/>
  <c r="Z292" i="33"/>
  <c r="A276" i="33"/>
  <c r="C276" i="33" s="1"/>
  <c r="AM276" i="33"/>
  <c r="AN276" i="33"/>
  <c r="AP276" i="33"/>
  <c r="AQ276" i="33"/>
  <c r="AR276" i="33"/>
  <c r="AO276" i="33"/>
  <c r="AH276" i="33"/>
  <c r="AI276" i="33"/>
  <c r="AJ276" i="33"/>
  <c r="AG276" i="33"/>
  <c r="AK276" i="33"/>
  <c r="AL276" i="33"/>
  <c r="AD276" i="33"/>
  <c r="AE276" i="33"/>
  <c r="AF276" i="33"/>
  <c r="X276" i="33"/>
  <c r="Y276" i="33"/>
  <c r="Z276" i="33"/>
  <c r="A260" i="33"/>
  <c r="C260" i="33" s="1"/>
  <c r="AM260" i="33"/>
  <c r="AN260" i="33"/>
  <c r="AP260" i="33"/>
  <c r="AQ260" i="33"/>
  <c r="AR260" i="33"/>
  <c r="AO260" i="33"/>
  <c r="AH260" i="33"/>
  <c r="AI260" i="33"/>
  <c r="AJ260" i="33"/>
  <c r="AG260" i="33"/>
  <c r="AK260" i="33"/>
  <c r="AL260" i="33"/>
  <c r="AD260" i="33"/>
  <c r="AE260" i="33"/>
  <c r="AF260" i="33"/>
  <c r="X260" i="33"/>
  <c r="Y260" i="33"/>
  <c r="Z260" i="33"/>
  <c r="A252" i="33"/>
  <c r="C252" i="33" s="1"/>
  <c r="AM252" i="33"/>
  <c r="AN252" i="33"/>
  <c r="AP252" i="33"/>
  <c r="AQ252" i="33"/>
  <c r="AR252" i="33"/>
  <c r="AO252" i="33"/>
  <c r="AH252" i="33"/>
  <c r="AI252" i="33"/>
  <c r="AJ252" i="33"/>
  <c r="AG252" i="33"/>
  <c r="AK252" i="33"/>
  <c r="AL252" i="33"/>
  <c r="AD252" i="33"/>
  <c r="AE252" i="33"/>
  <c r="AF252" i="33"/>
  <c r="X252" i="33"/>
  <c r="Y252" i="33"/>
  <c r="Z252" i="33"/>
  <c r="A236" i="33"/>
  <c r="C236" i="33" s="1"/>
  <c r="AM236" i="33"/>
  <c r="AN236" i="33"/>
  <c r="AP236" i="33"/>
  <c r="AQ236" i="33"/>
  <c r="AR236" i="33"/>
  <c r="AO236" i="33"/>
  <c r="AH236" i="33"/>
  <c r="AI236" i="33"/>
  <c r="AJ236" i="33"/>
  <c r="AK236" i="33"/>
  <c r="AG236" i="33"/>
  <c r="AL236" i="33"/>
  <c r="AD236" i="33"/>
  <c r="AE236" i="33"/>
  <c r="AF236" i="33"/>
  <c r="X236" i="33"/>
  <c r="Y236" i="33"/>
  <c r="Z236" i="33"/>
  <c r="A220" i="33"/>
  <c r="C220" i="33" s="1"/>
  <c r="AM220" i="33"/>
  <c r="AN220" i="33"/>
  <c r="AP220" i="33"/>
  <c r="AQ220" i="33"/>
  <c r="AR220" i="33"/>
  <c r="AO220" i="33"/>
  <c r="AH220" i="33"/>
  <c r="AI220" i="33"/>
  <c r="AJ220" i="33"/>
  <c r="AK220" i="33"/>
  <c r="AG220" i="33"/>
  <c r="AL220" i="33"/>
  <c r="AD220" i="33"/>
  <c r="AE220" i="33"/>
  <c r="AF220" i="33"/>
  <c r="X220" i="33"/>
  <c r="Y220" i="33"/>
  <c r="Z220" i="33"/>
  <c r="A204" i="33"/>
  <c r="C204" i="33" s="1"/>
  <c r="AM204" i="33"/>
  <c r="AN204" i="33"/>
  <c r="AP204" i="33"/>
  <c r="AQ204" i="33"/>
  <c r="AR204" i="33"/>
  <c r="AO204" i="33"/>
  <c r="AH204" i="33"/>
  <c r="AI204" i="33"/>
  <c r="AJ204" i="33"/>
  <c r="AK204" i="33"/>
  <c r="AG204" i="33"/>
  <c r="AL204" i="33"/>
  <c r="AD204" i="33"/>
  <c r="AE204" i="33"/>
  <c r="AF204" i="33"/>
  <c r="X204" i="33"/>
  <c r="Y204" i="33"/>
  <c r="Z204" i="33"/>
  <c r="A188" i="33"/>
  <c r="C188" i="33" s="1"/>
  <c r="AM188" i="33"/>
  <c r="AN188" i="33"/>
  <c r="AP188" i="33"/>
  <c r="AQ188" i="33"/>
  <c r="AR188" i="33"/>
  <c r="AO188" i="33"/>
  <c r="AH188" i="33"/>
  <c r="AI188" i="33"/>
  <c r="AJ188" i="33"/>
  <c r="AK188" i="33"/>
  <c r="AG188" i="33"/>
  <c r="AL188" i="33"/>
  <c r="AD188" i="33"/>
  <c r="AE188" i="33"/>
  <c r="AF188" i="33"/>
  <c r="X188" i="33"/>
  <c r="Y188" i="33"/>
  <c r="Z188" i="33"/>
  <c r="A172" i="33"/>
  <c r="C172" i="33" s="1"/>
  <c r="AM172" i="33"/>
  <c r="AN172" i="33"/>
  <c r="AP172" i="33"/>
  <c r="AQ172" i="33"/>
  <c r="AR172" i="33"/>
  <c r="AO172" i="33"/>
  <c r="AH172" i="33"/>
  <c r="AI172" i="33"/>
  <c r="AJ172" i="33"/>
  <c r="AK172" i="33"/>
  <c r="AG172" i="33"/>
  <c r="AL172" i="33"/>
  <c r="AD172" i="33"/>
  <c r="AE172" i="33"/>
  <c r="AF172" i="33"/>
  <c r="X172" i="33"/>
  <c r="Y172" i="33"/>
  <c r="Z172" i="33"/>
  <c r="A156" i="33"/>
  <c r="C156" i="33" s="1"/>
  <c r="AM156" i="33"/>
  <c r="AN156" i="33"/>
  <c r="AP156" i="33"/>
  <c r="AQ156" i="33"/>
  <c r="AR156" i="33"/>
  <c r="AO156" i="33"/>
  <c r="AG156" i="33"/>
  <c r="AH156" i="33"/>
  <c r="AI156" i="33"/>
  <c r="AJ156" i="33"/>
  <c r="AK156" i="33"/>
  <c r="AL156" i="33"/>
  <c r="AD156" i="33"/>
  <c r="AE156" i="33"/>
  <c r="AF156" i="33"/>
  <c r="X156" i="33"/>
  <c r="Y156" i="33"/>
  <c r="Z156" i="33"/>
  <c r="A132" i="33"/>
  <c r="C132" i="33" s="1"/>
  <c r="AM132" i="33"/>
  <c r="AN132" i="33"/>
  <c r="AP132" i="33"/>
  <c r="AQ132" i="33"/>
  <c r="AR132" i="33"/>
  <c r="AO132" i="33"/>
  <c r="AG132" i="33"/>
  <c r="AH132" i="33"/>
  <c r="AI132" i="33"/>
  <c r="AJ132" i="33"/>
  <c r="AK132" i="33"/>
  <c r="AL132" i="33"/>
  <c r="AD132" i="33"/>
  <c r="AE132" i="33"/>
  <c r="AF132" i="33"/>
  <c r="X132" i="33"/>
  <c r="Y132" i="33"/>
  <c r="Z132" i="33"/>
  <c r="A124" i="33"/>
  <c r="C124" i="33" s="1"/>
  <c r="AM124" i="33"/>
  <c r="AN124" i="33"/>
  <c r="AP124" i="33"/>
  <c r="AQ124" i="33"/>
  <c r="AR124" i="33"/>
  <c r="AO124" i="33"/>
  <c r="AG124" i="33"/>
  <c r="AH124" i="33"/>
  <c r="AI124" i="33"/>
  <c r="AJ124" i="33"/>
  <c r="AK124" i="33"/>
  <c r="AL124" i="33"/>
  <c r="AD124" i="33"/>
  <c r="AE124" i="33"/>
  <c r="AF124" i="33"/>
  <c r="X124" i="33"/>
  <c r="Y124" i="33"/>
  <c r="Z124" i="33"/>
  <c r="A108" i="33"/>
  <c r="C108" i="33" s="1"/>
  <c r="AM108" i="33"/>
  <c r="AN108" i="33"/>
  <c r="AP108" i="33"/>
  <c r="AQ108" i="33"/>
  <c r="AR108" i="33"/>
  <c r="AO108" i="33"/>
  <c r="AG108" i="33"/>
  <c r="AH108" i="33"/>
  <c r="AI108" i="33"/>
  <c r="AJ108" i="33"/>
  <c r="AK108" i="33"/>
  <c r="AL108" i="33"/>
  <c r="AD108" i="33"/>
  <c r="AE108" i="33"/>
  <c r="AF108" i="33"/>
  <c r="X108" i="33"/>
  <c r="Y108" i="33"/>
  <c r="Z108" i="33"/>
  <c r="A92" i="33"/>
  <c r="C92" i="33" s="1"/>
  <c r="AM92" i="33"/>
  <c r="AN92" i="33"/>
  <c r="AP92" i="33"/>
  <c r="AQ92" i="33"/>
  <c r="AR92" i="33"/>
  <c r="AO92" i="33"/>
  <c r="AG92" i="33"/>
  <c r="AH92" i="33"/>
  <c r="AI92" i="33"/>
  <c r="AJ92" i="33"/>
  <c r="AK92" i="33"/>
  <c r="AL92" i="33"/>
  <c r="AD92" i="33"/>
  <c r="AE92" i="33"/>
  <c r="AF92" i="33"/>
  <c r="X92" i="33"/>
  <c r="Y92" i="33"/>
  <c r="Z92" i="33"/>
  <c r="A76" i="33"/>
  <c r="C76" i="33" s="1"/>
  <c r="AM76" i="33"/>
  <c r="AN76" i="33"/>
  <c r="AP76" i="33"/>
  <c r="AQ76" i="33"/>
  <c r="AR76" i="33"/>
  <c r="AO76" i="33"/>
  <c r="AG76" i="33"/>
  <c r="AH76" i="33"/>
  <c r="AI76" i="33"/>
  <c r="AJ76" i="33"/>
  <c r="AK76" i="33"/>
  <c r="AL76" i="33"/>
  <c r="AD76" i="33"/>
  <c r="AE76" i="33"/>
  <c r="AF76" i="33"/>
  <c r="X76" i="33"/>
  <c r="Y76" i="33"/>
  <c r="Z76" i="33"/>
  <c r="A52" i="33"/>
  <c r="C52" i="33" s="1"/>
  <c r="AM52" i="33"/>
  <c r="AN52" i="33"/>
  <c r="AO52" i="33"/>
  <c r="AP52" i="33"/>
  <c r="AQ52" i="33"/>
  <c r="AR52" i="33"/>
  <c r="AG52" i="33"/>
  <c r="AH52" i="33"/>
  <c r="AI52" i="33"/>
  <c r="AJ52" i="33"/>
  <c r="AK52" i="33"/>
  <c r="AL52" i="33"/>
  <c r="AD52" i="33"/>
  <c r="AE52" i="33"/>
  <c r="AF52" i="33"/>
  <c r="X52" i="33"/>
  <c r="Y52" i="33"/>
  <c r="Z52" i="33"/>
  <c r="A36" i="33"/>
  <c r="C36" i="33" s="1"/>
  <c r="AM36" i="33"/>
  <c r="AN36" i="33"/>
  <c r="AO36" i="33"/>
  <c r="AP36" i="33"/>
  <c r="AQ36" i="33"/>
  <c r="AR36" i="33"/>
  <c r="AG36" i="33"/>
  <c r="AH36" i="33"/>
  <c r="AI36" i="33"/>
  <c r="AJ36" i="33"/>
  <c r="AK36" i="33"/>
  <c r="AL36" i="33"/>
  <c r="AD36" i="33"/>
  <c r="AE36" i="33"/>
  <c r="AF36" i="33"/>
  <c r="X36" i="33"/>
  <c r="Y36" i="33"/>
  <c r="Z36" i="33"/>
  <c r="A20" i="33"/>
  <c r="C20" i="33" s="1"/>
  <c r="AM20" i="33"/>
  <c r="AN20" i="33"/>
  <c r="AO20" i="33"/>
  <c r="AP20" i="33"/>
  <c r="AQ20" i="33"/>
  <c r="AR20" i="33"/>
  <c r="AG20" i="33"/>
  <c r="AH20" i="33"/>
  <c r="AI20" i="33"/>
  <c r="AJ20" i="33"/>
  <c r="AK20" i="33"/>
  <c r="AL20" i="33"/>
  <c r="AD20" i="33"/>
  <c r="AE20" i="33"/>
  <c r="AF20" i="33"/>
  <c r="X20" i="33"/>
  <c r="Y20" i="33"/>
  <c r="Z20" i="33"/>
  <c r="A4" i="33"/>
  <c r="C4" i="33" s="1"/>
  <c r="AM4" i="33"/>
  <c r="AN4" i="33"/>
  <c r="AO4" i="33"/>
  <c r="AP4" i="33"/>
  <c r="AQ4" i="33"/>
  <c r="AR4" i="33"/>
  <c r="AG4" i="33"/>
  <c r="AH4" i="33"/>
  <c r="AI4" i="33"/>
  <c r="AJ4" i="33"/>
  <c r="AK4" i="33"/>
  <c r="AL4" i="33"/>
  <c r="AD4" i="33"/>
  <c r="AE4" i="33"/>
  <c r="AF4" i="33"/>
  <c r="X4" i="33"/>
  <c r="Y4" i="33"/>
  <c r="Z4" i="33"/>
  <c r="A2455" i="33"/>
  <c r="C2455" i="33" s="1"/>
  <c r="AN2455" i="33"/>
  <c r="AO2455" i="33"/>
  <c r="AP2455" i="33"/>
  <c r="AQ2455" i="33"/>
  <c r="AR2455" i="33"/>
  <c r="AM2455" i="33"/>
  <c r="AG2455" i="33"/>
  <c r="AH2455" i="33"/>
  <c r="AI2455" i="33"/>
  <c r="AJ2455" i="33"/>
  <c r="AK2455" i="33"/>
  <c r="AL2455" i="33"/>
  <c r="AD2455" i="33"/>
  <c r="AE2455" i="33"/>
  <c r="AF2455" i="33"/>
  <c r="A2439" i="33"/>
  <c r="C2439" i="33" s="1"/>
  <c r="AN2439" i="33"/>
  <c r="AO2439" i="33"/>
  <c r="AP2439" i="33"/>
  <c r="AQ2439" i="33"/>
  <c r="AR2439" i="33"/>
  <c r="AM2439" i="33"/>
  <c r="AG2439" i="33"/>
  <c r="AH2439" i="33"/>
  <c r="AI2439" i="33"/>
  <c r="AJ2439" i="33"/>
  <c r="AK2439" i="33"/>
  <c r="AL2439" i="33"/>
  <c r="AD2439" i="33"/>
  <c r="AE2439" i="33"/>
  <c r="AF2439" i="33"/>
  <c r="A2423" i="33"/>
  <c r="C2423" i="33" s="1"/>
  <c r="AN2423" i="33"/>
  <c r="AO2423" i="33"/>
  <c r="AP2423" i="33"/>
  <c r="AQ2423" i="33"/>
  <c r="AR2423" i="33"/>
  <c r="AM2423" i="33"/>
  <c r="AG2423" i="33"/>
  <c r="AH2423" i="33"/>
  <c r="AI2423" i="33"/>
  <c r="AJ2423" i="33"/>
  <c r="AK2423" i="33"/>
  <c r="AL2423" i="33"/>
  <c r="AD2423" i="33"/>
  <c r="AE2423" i="33"/>
  <c r="AF2423" i="33"/>
  <c r="AN2407" i="33"/>
  <c r="AO2407" i="33"/>
  <c r="AP2407" i="33"/>
  <c r="AQ2407" i="33"/>
  <c r="AR2407" i="33"/>
  <c r="AM2407" i="33"/>
  <c r="AG2407" i="33"/>
  <c r="AH2407" i="33"/>
  <c r="AI2407" i="33"/>
  <c r="AJ2407" i="33"/>
  <c r="AK2407" i="33"/>
  <c r="AL2407" i="33"/>
  <c r="AD2407" i="33"/>
  <c r="AE2407" i="33"/>
  <c r="AF2407" i="33"/>
  <c r="A2391" i="33"/>
  <c r="C2391" i="33" s="1"/>
  <c r="AN2391" i="33"/>
  <c r="AO2391" i="33"/>
  <c r="AP2391" i="33"/>
  <c r="AQ2391" i="33"/>
  <c r="AR2391" i="33"/>
  <c r="AM2391" i="33"/>
  <c r="AG2391" i="33"/>
  <c r="AH2391" i="33"/>
  <c r="AI2391" i="33"/>
  <c r="AJ2391" i="33"/>
  <c r="AK2391" i="33"/>
  <c r="AL2391" i="33"/>
  <c r="AD2391" i="33"/>
  <c r="AE2391" i="33"/>
  <c r="AF2391" i="33"/>
  <c r="A2375" i="33"/>
  <c r="C2375" i="33" s="1"/>
  <c r="AN2375" i="33"/>
  <c r="AO2375" i="33"/>
  <c r="AP2375" i="33"/>
  <c r="AQ2375" i="33"/>
  <c r="AR2375" i="33"/>
  <c r="AM2375" i="33"/>
  <c r="AG2375" i="33"/>
  <c r="AH2375" i="33"/>
  <c r="AI2375" i="33"/>
  <c r="AJ2375" i="33"/>
  <c r="AK2375" i="33"/>
  <c r="AL2375" i="33"/>
  <c r="AD2375" i="33"/>
  <c r="AE2375" i="33"/>
  <c r="AF2375" i="33"/>
  <c r="A2359" i="33"/>
  <c r="C2359" i="33" s="1"/>
  <c r="AN2359" i="33"/>
  <c r="AO2359" i="33"/>
  <c r="AP2359" i="33"/>
  <c r="AQ2359" i="33"/>
  <c r="AR2359" i="33"/>
  <c r="AM2359" i="33"/>
  <c r="AG2359" i="33"/>
  <c r="AH2359" i="33"/>
  <c r="AI2359" i="33"/>
  <c r="AJ2359" i="33"/>
  <c r="AK2359" i="33"/>
  <c r="AL2359" i="33"/>
  <c r="AD2359" i="33"/>
  <c r="AE2359" i="33"/>
  <c r="AF2359" i="33"/>
  <c r="AN2343" i="33"/>
  <c r="AO2343" i="33"/>
  <c r="AP2343" i="33"/>
  <c r="AQ2343" i="33"/>
  <c r="AR2343" i="33"/>
  <c r="AM2343" i="33"/>
  <c r="AG2343" i="33"/>
  <c r="AH2343" i="33"/>
  <c r="AI2343" i="33"/>
  <c r="AJ2343" i="33"/>
  <c r="AK2343" i="33"/>
  <c r="AL2343" i="33"/>
  <c r="AD2343" i="33"/>
  <c r="AE2343" i="33"/>
  <c r="AF2343" i="33"/>
  <c r="A2319" i="33"/>
  <c r="C2319" i="33" s="1"/>
  <c r="AN2319" i="33"/>
  <c r="AO2319" i="33"/>
  <c r="AP2319" i="33"/>
  <c r="AQ2319" i="33"/>
  <c r="AR2319" i="33"/>
  <c r="AM2319" i="33"/>
  <c r="AG2319" i="33"/>
  <c r="AH2319" i="33"/>
  <c r="AI2319" i="33"/>
  <c r="AJ2319" i="33"/>
  <c r="AK2319" i="33"/>
  <c r="AL2319" i="33"/>
  <c r="AD2319" i="33"/>
  <c r="AE2319" i="33"/>
  <c r="AF2319" i="33"/>
  <c r="A2303" i="33"/>
  <c r="C2303" i="33" s="1"/>
  <c r="AN2303" i="33"/>
  <c r="AO2303" i="33"/>
  <c r="AP2303" i="33"/>
  <c r="AQ2303" i="33"/>
  <c r="AR2303" i="33"/>
  <c r="AM2303" i="33"/>
  <c r="AG2303" i="33"/>
  <c r="AH2303" i="33"/>
  <c r="AI2303" i="33"/>
  <c r="AJ2303" i="33"/>
  <c r="AK2303" i="33"/>
  <c r="AL2303" i="33"/>
  <c r="AD2303" i="33"/>
  <c r="AE2303" i="33"/>
  <c r="AF2303" i="33"/>
  <c r="AM2279" i="33"/>
  <c r="AN2279" i="33"/>
  <c r="AO2279" i="33"/>
  <c r="AP2279" i="33"/>
  <c r="AQ2279" i="33"/>
  <c r="AR2279" i="33"/>
  <c r="AG2279" i="33"/>
  <c r="AH2279" i="33"/>
  <c r="AI2279" i="33"/>
  <c r="AJ2279" i="33"/>
  <c r="AK2279" i="33"/>
  <c r="AL2279" i="33"/>
  <c r="AD2279" i="33"/>
  <c r="AE2279" i="33"/>
  <c r="AF2279" i="33"/>
  <c r="A2255" i="33"/>
  <c r="C2255" i="33" s="1"/>
  <c r="AM2255" i="33"/>
  <c r="AN2255" i="33"/>
  <c r="AO2255" i="33"/>
  <c r="AP2255" i="33"/>
  <c r="AQ2255" i="33"/>
  <c r="AR2255" i="33"/>
  <c r="AG2255" i="33"/>
  <c r="AH2255" i="33"/>
  <c r="AI2255" i="33"/>
  <c r="AJ2255" i="33"/>
  <c r="AK2255" i="33"/>
  <c r="AL2255" i="33"/>
  <c r="AD2255" i="33"/>
  <c r="AE2255" i="33"/>
  <c r="AF2255" i="33"/>
  <c r="A2231" i="33"/>
  <c r="C2231" i="33" s="1"/>
  <c r="AM2231" i="33"/>
  <c r="AN2231" i="33"/>
  <c r="AO2231" i="33"/>
  <c r="AP2231" i="33"/>
  <c r="AQ2231" i="33"/>
  <c r="AR2231" i="33"/>
  <c r="AG2231" i="33"/>
  <c r="AH2231" i="33"/>
  <c r="AI2231" i="33"/>
  <c r="AJ2231" i="33"/>
  <c r="AK2231" i="33"/>
  <c r="AL2231" i="33"/>
  <c r="AD2231" i="33"/>
  <c r="AE2231" i="33"/>
  <c r="AF2231" i="33"/>
  <c r="A2207" i="33"/>
  <c r="C2207" i="33" s="1"/>
  <c r="AM2207" i="33"/>
  <c r="AN2207" i="33"/>
  <c r="AO2207" i="33"/>
  <c r="AP2207" i="33"/>
  <c r="AQ2207" i="33"/>
  <c r="AR2207" i="33"/>
  <c r="AG2207" i="33"/>
  <c r="AH2207" i="33"/>
  <c r="AI2207" i="33"/>
  <c r="AJ2207" i="33"/>
  <c r="AK2207" i="33"/>
  <c r="AL2207" i="33"/>
  <c r="AD2207" i="33"/>
  <c r="AE2207" i="33"/>
  <c r="AF2207" i="33"/>
  <c r="A2175" i="33"/>
  <c r="C2175" i="33" s="1"/>
  <c r="AM2175" i="33"/>
  <c r="AN2175" i="33"/>
  <c r="AO2175" i="33"/>
  <c r="AP2175" i="33"/>
  <c r="AQ2175" i="33"/>
  <c r="AR2175" i="33"/>
  <c r="AG2175" i="33"/>
  <c r="AH2175" i="33"/>
  <c r="AI2175" i="33"/>
  <c r="AJ2175" i="33"/>
  <c r="AK2175" i="33"/>
  <c r="AL2175" i="33"/>
  <c r="AD2175" i="33"/>
  <c r="AE2175" i="33"/>
  <c r="AF2175" i="33"/>
  <c r="A2127" i="33"/>
  <c r="C2127" i="33" s="1"/>
  <c r="AM2127" i="33"/>
  <c r="AN2127" i="33"/>
  <c r="AO2127" i="33"/>
  <c r="AP2127" i="33"/>
  <c r="AQ2127" i="33"/>
  <c r="AR2127" i="33"/>
  <c r="AG2127" i="33"/>
  <c r="AH2127" i="33"/>
  <c r="AI2127" i="33"/>
  <c r="AJ2127" i="33"/>
  <c r="AK2127" i="33"/>
  <c r="AL2127" i="33"/>
  <c r="AD2127" i="33"/>
  <c r="AE2127" i="33"/>
  <c r="AF2127" i="33"/>
  <c r="A2111" i="33"/>
  <c r="C2111" i="33" s="1"/>
  <c r="AM2111" i="33"/>
  <c r="AN2111" i="33"/>
  <c r="AO2111" i="33"/>
  <c r="AP2111" i="33"/>
  <c r="AQ2111" i="33"/>
  <c r="AR2111" i="33"/>
  <c r="AG2111" i="33"/>
  <c r="AH2111" i="33"/>
  <c r="AI2111" i="33"/>
  <c r="AJ2111" i="33"/>
  <c r="AK2111" i="33"/>
  <c r="AL2111" i="33"/>
  <c r="AD2111" i="33"/>
  <c r="Z2111" i="33"/>
  <c r="AE2111" i="33"/>
  <c r="AF2111" i="33"/>
  <c r="A2095" i="33"/>
  <c r="C2095" i="33" s="1"/>
  <c r="AM2095" i="33"/>
  <c r="AN2095" i="33"/>
  <c r="AO2095" i="33"/>
  <c r="AP2095" i="33"/>
  <c r="AQ2095" i="33"/>
  <c r="AR2095" i="33"/>
  <c r="AG2095" i="33"/>
  <c r="AH2095" i="33"/>
  <c r="AI2095" i="33"/>
  <c r="AJ2095" i="33"/>
  <c r="AK2095" i="33"/>
  <c r="AL2095" i="33"/>
  <c r="AD2095" i="33"/>
  <c r="Z2095" i="33"/>
  <c r="AE2095" i="33"/>
  <c r="AF2095" i="33"/>
  <c r="A2071" i="33"/>
  <c r="C2071" i="33" s="1"/>
  <c r="AM2071" i="33"/>
  <c r="AN2071" i="33"/>
  <c r="AO2071" i="33"/>
  <c r="AP2071" i="33"/>
  <c r="AQ2071" i="33"/>
  <c r="AR2071" i="33"/>
  <c r="AG2071" i="33"/>
  <c r="AH2071" i="33"/>
  <c r="AI2071" i="33"/>
  <c r="AJ2071" i="33"/>
  <c r="AK2071" i="33"/>
  <c r="AL2071" i="33"/>
  <c r="AD2071" i="33"/>
  <c r="Z2071" i="33"/>
  <c r="AE2071" i="33"/>
  <c r="AF2071" i="33"/>
  <c r="A2055" i="33"/>
  <c r="C2055" i="33" s="1"/>
  <c r="AM2055" i="33"/>
  <c r="AN2055" i="33"/>
  <c r="AO2055" i="33"/>
  <c r="AP2055" i="33"/>
  <c r="AQ2055" i="33"/>
  <c r="AR2055" i="33"/>
  <c r="AG2055" i="33"/>
  <c r="AH2055" i="33"/>
  <c r="AI2055" i="33"/>
  <c r="AJ2055" i="33"/>
  <c r="AK2055" i="33"/>
  <c r="AL2055" i="33"/>
  <c r="AD2055" i="33"/>
  <c r="Z2055" i="33"/>
  <c r="AE2055" i="33"/>
  <c r="AF2055" i="33"/>
  <c r="A2039" i="33"/>
  <c r="C2039" i="33" s="1"/>
  <c r="AM2039" i="33"/>
  <c r="AN2039" i="33"/>
  <c r="AO2039" i="33"/>
  <c r="AP2039" i="33"/>
  <c r="AQ2039" i="33"/>
  <c r="AR2039" i="33"/>
  <c r="AG2039" i="33"/>
  <c r="AH2039" i="33"/>
  <c r="AI2039" i="33"/>
  <c r="AJ2039" i="33"/>
  <c r="AK2039" i="33"/>
  <c r="AL2039" i="33"/>
  <c r="AD2039" i="33"/>
  <c r="Z2039" i="33"/>
  <c r="AE2039" i="33"/>
  <c r="AF2039" i="33"/>
  <c r="AM2023" i="33"/>
  <c r="AN2023" i="33"/>
  <c r="AO2023" i="33"/>
  <c r="AP2023" i="33"/>
  <c r="AQ2023" i="33"/>
  <c r="AR2023" i="33"/>
  <c r="AG2023" i="33"/>
  <c r="AH2023" i="33"/>
  <c r="AI2023" i="33"/>
  <c r="AJ2023" i="33"/>
  <c r="AK2023" i="33"/>
  <c r="AL2023" i="33"/>
  <c r="AD2023" i="33"/>
  <c r="Z2023" i="33"/>
  <c r="AE2023" i="33"/>
  <c r="AF2023" i="33"/>
  <c r="A2007" i="33"/>
  <c r="C2007" i="33" s="1"/>
  <c r="AM2007" i="33"/>
  <c r="AN2007" i="33"/>
  <c r="AO2007" i="33"/>
  <c r="AP2007" i="33"/>
  <c r="AQ2007" i="33"/>
  <c r="AR2007" i="33"/>
  <c r="AG2007" i="33"/>
  <c r="AH2007" i="33"/>
  <c r="AI2007" i="33"/>
  <c r="AJ2007" i="33"/>
  <c r="AK2007" i="33"/>
  <c r="AL2007" i="33"/>
  <c r="AD2007" i="33"/>
  <c r="Z2007" i="33"/>
  <c r="AE2007" i="33"/>
  <c r="AF2007" i="33"/>
  <c r="A1991" i="33"/>
  <c r="C1991" i="33" s="1"/>
  <c r="AO1991" i="33"/>
  <c r="AP1991" i="33"/>
  <c r="AR1991" i="33"/>
  <c r="AN1991" i="33"/>
  <c r="AM1991" i="33"/>
  <c r="AQ1991" i="33"/>
  <c r="AG1991" i="33"/>
  <c r="AH1991" i="33"/>
  <c r="AI1991" i="33"/>
  <c r="AJ1991" i="33"/>
  <c r="AK1991" i="33"/>
  <c r="AL1991" i="33"/>
  <c r="AD1991" i="33"/>
  <c r="Z1991" i="33"/>
  <c r="AE1991" i="33"/>
  <c r="AF1991" i="33"/>
  <c r="A1975" i="33"/>
  <c r="C1975" i="33" s="1"/>
  <c r="AO1975" i="33"/>
  <c r="AP1975" i="33"/>
  <c r="AR1975" i="33"/>
  <c r="AN1975" i="33"/>
  <c r="AM1975" i="33"/>
  <c r="AQ1975" i="33"/>
  <c r="AG1975" i="33"/>
  <c r="AH1975" i="33"/>
  <c r="AI1975" i="33"/>
  <c r="AJ1975" i="33"/>
  <c r="AK1975" i="33"/>
  <c r="AL1975" i="33"/>
  <c r="AD1975" i="33"/>
  <c r="Z1975" i="33"/>
  <c r="AE1975" i="33"/>
  <c r="AF1975" i="33"/>
  <c r="AO1959" i="33"/>
  <c r="AP1959" i="33"/>
  <c r="AR1959" i="33"/>
  <c r="AN1959" i="33"/>
  <c r="AM1959" i="33"/>
  <c r="AQ1959" i="33"/>
  <c r="AG1959" i="33"/>
  <c r="AH1959" i="33"/>
  <c r="AI1959" i="33"/>
  <c r="AJ1959" i="33"/>
  <c r="AK1959" i="33"/>
  <c r="AL1959" i="33"/>
  <c r="AD1959" i="33"/>
  <c r="Z1959" i="33"/>
  <c r="AE1959" i="33"/>
  <c r="AF1959" i="33"/>
  <c r="A1943" i="33"/>
  <c r="C1943" i="33" s="1"/>
  <c r="AO1943" i="33"/>
  <c r="AP1943" i="33"/>
  <c r="AR1943" i="33"/>
  <c r="AN1943" i="33"/>
  <c r="AM1943" i="33"/>
  <c r="AQ1943" i="33"/>
  <c r="AG1943" i="33"/>
  <c r="AH1943" i="33"/>
  <c r="AI1943" i="33"/>
  <c r="AJ1943" i="33"/>
  <c r="AK1943" i="33"/>
  <c r="AL1943" i="33"/>
  <c r="AD1943" i="33"/>
  <c r="Z1943" i="33"/>
  <c r="AE1943" i="33"/>
  <c r="AF1943" i="33"/>
  <c r="A1919" i="33"/>
  <c r="C1919" i="33" s="1"/>
  <c r="AO1919" i="33"/>
  <c r="AP1919" i="33"/>
  <c r="AR1919" i="33"/>
  <c r="AN1919" i="33"/>
  <c r="AM1919" i="33"/>
  <c r="AQ1919" i="33"/>
  <c r="AH1919" i="33"/>
  <c r="AK1919" i="33"/>
  <c r="AL1919" i="33"/>
  <c r="AG1919" i="33"/>
  <c r="AI1919" i="33"/>
  <c r="AJ1919" i="33"/>
  <c r="AD1919" i="33"/>
  <c r="Z1919" i="33"/>
  <c r="AE1919" i="33"/>
  <c r="AF1919" i="33"/>
  <c r="A1903" i="33"/>
  <c r="C1903" i="33" s="1"/>
  <c r="AO1903" i="33"/>
  <c r="AP1903" i="33"/>
  <c r="AR1903" i="33"/>
  <c r="AN1903" i="33"/>
  <c r="AM1903" i="33"/>
  <c r="AH1903" i="33"/>
  <c r="AK1903" i="33"/>
  <c r="AL1903" i="33"/>
  <c r="AQ1903" i="33"/>
  <c r="AG1903" i="33"/>
  <c r="AI1903" i="33"/>
  <c r="AJ1903" i="33"/>
  <c r="AD1903" i="33"/>
  <c r="Z1903" i="33"/>
  <c r="AE1903" i="33"/>
  <c r="AF1903" i="33"/>
  <c r="A1879" i="33"/>
  <c r="C1879" i="33" s="1"/>
  <c r="AO1879" i="33"/>
  <c r="AP1879" i="33"/>
  <c r="AR1879" i="33"/>
  <c r="AN1879" i="33"/>
  <c r="AM1879" i="33"/>
  <c r="AQ1879" i="33"/>
  <c r="AH1879" i="33"/>
  <c r="AK1879" i="33"/>
  <c r="AL1879" i="33"/>
  <c r="AG1879" i="33"/>
  <c r="AI1879" i="33"/>
  <c r="AJ1879" i="33"/>
  <c r="AD1879" i="33"/>
  <c r="Z1879" i="33"/>
  <c r="AE1879" i="33"/>
  <c r="AF1879" i="33"/>
  <c r="A1863" i="33"/>
  <c r="C1863" i="33" s="1"/>
  <c r="AO1863" i="33"/>
  <c r="AP1863" i="33"/>
  <c r="AR1863" i="33"/>
  <c r="AN1863" i="33"/>
  <c r="AM1863" i="33"/>
  <c r="AQ1863" i="33"/>
  <c r="AH1863" i="33"/>
  <c r="AK1863" i="33"/>
  <c r="AL1863" i="33"/>
  <c r="AG1863" i="33"/>
  <c r="AI1863" i="33"/>
  <c r="AJ1863" i="33"/>
  <c r="AD1863" i="33"/>
  <c r="Z1863" i="33"/>
  <c r="AE1863" i="33"/>
  <c r="AF1863" i="33"/>
  <c r="L1831" i="33"/>
  <c r="AO1831" i="33"/>
  <c r="AP1831" i="33"/>
  <c r="AR1831" i="33"/>
  <c r="AN1831" i="33"/>
  <c r="AM1831" i="33"/>
  <c r="AQ1831" i="33"/>
  <c r="AH1831" i="33"/>
  <c r="AK1831" i="33"/>
  <c r="AL1831" i="33"/>
  <c r="AG1831" i="33"/>
  <c r="AI1831" i="33"/>
  <c r="AJ1831" i="33"/>
  <c r="AD1831" i="33"/>
  <c r="Z1831" i="33"/>
  <c r="AE1831" i="33"/>
  <c r="AF1831" i="33"/>
  <c r="Y1831" i="33"/>
  <c r="L1815" i="33"/>
  <c r="AO1815" i="33"/>
  <c r="AP1815" i="33"/>
  <c r="AR1815" i="33"/>
  <c r="AN1815" i="33"/>
  <c r="AM1815" i="33"/>
  <c r="AQ1815" i="33"/>
  <c r="AH1815" i="33"/>
  <c r="AK1815" i="33"/>
  <c r="AL1815" i="33"/>
  <c r="AG1815" i="33"/>
  <c r="AI1815" i="33"/>
  <c r="AJ1815" i="33"/>
  <c r="AD1815" i="33"/>
  <c r="Z1815" i="33"/>
  <c r="AE1815" i="33"/>
  <c r="AF1815" i="33"/>
  <c r="Y1815" i="33"/>
  <c r="L1791" i="33"/>
  <c r="AO1791" i="33"/>
  <c r="AP1791" i="33"/>
  <c r="AR1791" i="33"/>
  <c r="AN1791" i="33"/>
  <c r="AM1791" i="33"/>
  <c r="AQ1791" i="33"/>
  <c r="AH1791" i="33"/>
  <c r="AK1791" i="33"/>
  <c r="AL1791" i="33"/>
  <c r="AG1791" i="33"/>
  <c r="AI1791" i="33"/>
  <c r="AJ1791" i="33"/>
  <c r="AD1791" i="33"/>
  <c r="Z1791" i="33"/>
  <c r="AE1791" i="33"/>
  <c r="AF1791" i="33"/>
  <c r="Y1791" i="33"/>
  <c r="L1783" i="33"/>
  <c r="AO1783" i="33"/>
  <c r="AP1783" i="33"/>
  <c r="AR1783" i="33"/>
  <c r="AN1783" i="33"/>
  <c r="AM1783" i="33"/>
  <c r="AQ1783" i="33"/>
  <c r="AH1783" i="33"/>
  <c r="AK1783" i="33"/>
  <c r="AL1783" i="33"/>
  <c r="AG1783" i="33"/>
  <c r="AI1783" i="33"/>
  <c r="AJ1783" i="33"/>
  <c r="AD1783" i="33"/>
  <c r="Z1783" i="33"/>
  <c r="AE1783" i="33"/>
  <c r="AF1783" i="33"/>
  <c r="Y1783" i="33"/>
  <c r="L1767" i="33"/>
  <c r="AO1767" i="33"/>
  <c r="AP1767" i="33"/>
  <c r="AR1767" i="33"/>
  <c r="AN1767" i="33"/>
  <c r="AM1767" i="33"/>
  <c r="AQ1767" i="33"/>
  <c r="AH1767" i="33"/>
  <c r="AK1767" i="33"/>
  <c r="AL1767" i="33"/>
  <c r="AG1767" i="33"/>
  <c r="AI1767" i="33"/>
  <c r="AJ1767" i="33"/>
  <c r="AD1767" i="33"/>
  <c r="Z1767" i="33"/>
  <c r="AE1767" i="33"/>
  <c r="AF1767" i="33"/>
  <c r="Y1767" i="33"/>
  <c r="L1743" i="33"/>
  <c r="AO1743" i="33"/>
  <c r="AP1743" i="33"/>
  <c r="AQ1743" i="33"/>
  <c r="AR1743" i="33"/>
  <c r="AN1743" i="33"/>
  <c r="AM1743" i="33"/>
  <c r="AH1743" i="33"/>
  <c r="AK1743" i="33"/>
  <c r="AL1743" i="33"/>
  <c r="AG1743" i="33"/>
  <c r="AI1743" i="33"/>
  <c r="AJ1743" i="33"/>
  <c r="AD1743" i="33"/>
  <c r="Z1743" i="33"/>
  <c r="AE1743" i="33"/>
  <c r="AF1743" i="33"/>
  <c r="U1743" i="33"/>
  <c r="V1743" i="33"/>
  <c r="AA1743" i="33"/>
  <c r="W1743" i="33"/>
  <c r="AB1743" i="33"/>
  <c r="AC1743" i="33"/>
  <c r="Y1743" i="33"/>
  <c r="L1727" i="33"/>
  <c r="AO1727" i="33"/>
  <c r="AP1727" i="33"/>
  <c r="AQ1727" i="33"/>
  <c r="AR1727" i="33"/>
  <c r="AN1727" i="33"/>
  <c r="AM1727" i="33"/>
  <c r="AH1727" i="33"/>
  <c r="AI1727" i="33"/>
  <c r="AK1727" i="33"/>
  <c r="AL1727" i="33"/>
  <c r="AG1727" i="33"/>
  <c r="AJ1727" i="33"/>
  <c r="AD1727" i="33"/>
  <c r="Z1727" i="33"/>
  <c r="AE1727" i="33"/>
  <c r="AF1727" i="33"/>
  <c r="U1727" i="33"/>
  <c r="V1727" i="33"/>
  <c r="AA1727" i="33"/>
  <c r="W1727" i="33"/>
  <c r="AB1727" i="33"/>
  <c r="AC1727" i="33"/>
  <c r="Y1727" i="33"/>
  <c r="A1711" i="33"/>
  <c r="C1711" i="33" s="1"/>
  <c r="AO1711" i="33"/>
  <c r="AP1711" i="33"/>
  <c r="AQ1711" i="33"/>
  <c r="AR1711" i="33"/>
  <c r="AN1711" i="33"/>
  <c r="AM1711" i="33"/>
  <c r="AH1711" i="33"/>
  <c r="AI1711" i="33"/>
  <c r="AK1711" i="33"/>
  <c r="AL1711" i="33"/>
  <c r="AG1711" i="33"/>
  <c r="AJ1711" i="33"/>
  <c r="AD1711" i="33"/>
  <c r="Z1711" i="33"/>
  <c r="AE1711" i="33"/>
  <c r="AF1711" i="33"/>
  <c r="U1711" i="33"/>
  <c r="V1711" i="33"/>
  <c r="AA1711" i="33"/>
  <c r="W1711" i="33"/>
  <c r="AB1711" i="33"/>
  <c r="AC1711" i="33"/>
  <c r="Y1711" i="33"/>
  <c r="A1695" i="33"/>
  <c r="C1695" i="33" s="1"/>
  <c r="AO1695" i="33"/>
  <c r="AP1695" i="33"/>
  <c r="AQ1695" i="33"/>
  <c r="AR1695" i="33"/>
  <c r="AN1695" i="33"/>
  <c r="AM1695" i="33"/>
  <c r="AH1695" i="33"/>
  <c r="AI1695" i="33"/>
  <c r="AK1695" i="33"/>
  <c r="AL1695" i="33"/>
  <c r="AG1695" i="33"/>
  <c r="AJ1695" i="33"/>
  <c r="AD1695" i="33"/>
  <c r="Z1695" i="33"/>
  <c r="AE1695" i="33"/>
  <c r="AF1695" i="33"/>
  <c r="Y1695" i="33"/>
  <c r="A1671" i="33"/>
  <c r="C1671" i="33" s="1"/>
  <c r="AO1671" i="33"/>
  <c r="AP1671" i="33"/>
  <c r="AQ1671" i="33"/>
  <c r="AR1671" i="33"/>
  <c r="AN1671" i="33"/>
  <c r="AM1671" i="33"/>
  <c r="AH1671" i="33"/>
  <c r="AI1671" i="33"/>
  <c r="AK1671" i="33"/>
  <c r="AL1671" i="33"/>
  <c r="AG1671" i="33"/>
  <c r="AJ1671" i="33"/>
  <c r="AD1671" i="33"/>
  <c r="Z1671" i="33"/>
  <c r="AE1671" i="33"/>
  <c r="AF1671" i="33"/>
  <c r="U1671" i="33"/>
  <c r="V1671" i="33"/>
  <c r="AA1671" i="33"/>
  <c r="W1671" i="33"/>
  <c r="AB1671" i="33"/>
  <c r="AC1671" i="33"/>
  <c r="Y1671" i="33"/>
  <c r="A1655" i="33"/>
  <c r="C1655" i="33" s="1"/>
  <c r="AO1655" i="33"/>
  <c r="AP1655" i="33"/>
  <c r="AQ1655" i="33"/>
  <c r="AR1655" i="33"/>
  <c r="AN1655" i="33"/>
  <c r="AM1655" i="33"/>
  <c r="AH1655" i="33"/>
  <c r="AI1655" i="33"/>
  <c r="AK1655" i="33"/>
  <c r="AL1655" i="33"/>
  <c r="AG1655" i="33"/>
  <c r="AJ1655" i="33"/>
  <c r="AD1655" i="33"/>
  <c r="Z1655" i="33"/>
  <c r="AE1655" i="33"/>
  <c r="AF1655" i="33"/>
  <c r="U1655" i="33"/>
  <c r="V1655" i="33"/>
  <c r="AA1655" i="33"/>
  <c r="W1655" i="33"/>
  <c r="AB1655" i="33"/>
  <c r="AC1655" i="33"/>
  <c r="Y1655" i="33"/>
  <c r="AO1639" i="33"/>
  <c r="AP1639" i="33"/>
  <c r="AQ1639" i="33"/>
  <c r="AR1639" i="33"/>
  <c r="AN1639" i="33"/>
  <c r="AM1639" i="33"/>
  <c r="AH1639" i="33"/>
  <c r="AI1639" i="33"/>
  <c r="AK1639" i="33"/>
  <c r="AL1639" i="33"/>
  <c r="AG1639" i="33"/>
  <c r="AJ1639" i="33"/>
  <c r="AD1639" i="33"/>
  <c r="Z1639" i="33"/>
  <c r="AE1639" i="33"/>
  <c r="AF1639" i="33"/>
  <c r="U1639" i="33"/>
  <c r="V1639" i="33"/>
  <c r="AA1639" i="33"/>
  <c r="W1639" i="33"/>
  <c r="AB1639" i="33"/>
  <c r="AC1639" i="33"/>
  <c r="Y1639" i="33"/>
  <c r="A1631" i="33"/>
  <c r="C1631" i="33" s="1"/>
  <c r="AO1631" i="33"/>
  <c r="AP1631" i="33"/>
  <c r="AQ1631" i="33"/>
  <c r="AR1631" i="33"/>
  <c r="AN1631" i="33"/>
  <c r="AM1631" i="33"/>
  <c r="AH1631" i="33"/>
  <c r="AI1631" i="33"/>
  <c r="AK1631" i="33"/>
  <c r="AL1631" i="33"/>
  <c r="AG1631" i="33"/>
  <c r="AJ1631" i="33"/>
  <c r="AD1631" i="33"/>
  <c r="Z1631" i="33"/>
  <c r="AE1631" i="33"/>
  <c r="AF1631" i="33"/>
  <c r="U1631" i="33"/>
  <c r="V1631" i="33"/>
  <c r="AA1631" i="33"/>
  <c r="W1631" i="33"/>
  <c r="AB1631" i="33"/>
  <c r="AC1631" i="33"/>
  <c r="Y1631" i="33"/>
  <c r="A1615" i="33"/>
  <c r="C1615" i="33" s="1"/>
  <c r="AO1615" i="33"/>
  <c r="AP1615" i="33"/>
  <c r="AQ1615" i="33"/>
  <c r="AR1615" i="33"/>
  <c r="AN1615" i="33"/>
  <c r="AM1615" i="33"/>
  <c r="AH1615" i="33"/>
  <c r="AI1615" i="33"/>
  <c r="AK1615" i="33"/>
  <c r="AL1615" i="33"/>
  <c r="AG1615" i="33"/>
  <c r="AJ1615" i="33"/>
  <c r="AD1615" i="33"/>
  <c r="Z1615" i="33"/>
  <c r="AE1615" i="33"/>
  <c r="AF1615" i="33"/>
  <c r="U1615" i="33"/>
  <c r="V1615" i="33"/>
  <c r="AA1615" i="33"/>
  <c r="W1615" i="33"/>
  <c r="AB1615" i="33"/>
  <c r="AC1615" i="33"/>
  <c r="Y1615" i="33"/>
  <c r="A1599" i="33"/>
  <c r="C1599" i="33" s="1"/>
  <c r="AO1599" i="33"/>
  <c r="AP1599" i="33"/>
  <c r="AQ1599" i="33"/>
  <c r="AR1599" i="33"/>
  <c r="AN1599" i="33"/>
  <c r="AM1599" i="33"/>
  <c r="AH1599" i="33"/>
  <c r="AI1599" i="33"/>
  <c r="AK1599" i="33"/>
  <c r="AL1599" i="33"/>
  <c r="AG1599" i="33"/>
  <c r="AJ1599" i="33"/>
  <c r="AD1599" i="33"/>
  <c r="Z1599" i="33"/>
  <c r="AE1599" i="33"/>
  <c r="AF1599" i="33"/>
  <c r="U1599" i="33"/>
  <c r="V1599" i="33"/>
  <c r="AA1599" i="33"/>
  <c r="W1599" i="33"/>
  <c r="AB1599" i="33"/>
  <c r="AC1599" i="33"/>
  <c r="Y1599" i="33"/>
  <c r="A1591" i="33"/>
  <c r="C1591" i="33" s="1"/>
  <c r="AO1591" i="33"/>
  <c r="AP1591" i="33"/>
  <c r="AQ1591" i="33"/>
  <c r="AR1591" i="33"/>
  <c r="AN1591" i="33"/>
  <c r="AM1591" i="33"/>
  <c r="AH1591" i="33"/>
  <c r="AI1591" i="33"/>
  <c r="AK1591" i="33"/>
  <c r="AL1591" i="33"/>
  <c r="AG1591" i="33"/>
  <c r="AJ1591" i="33"/>
  <c r="AD1591" i="33"/>
  <c r="Z1591" i="33"/>
  <c r="AE1591" i="33"/>
  <c r="AF1591" i="33"/>
  <c r="Y1591" i="33"/>
  <c r="A1583" i="33"/>
  <c r="C1583" i="33" s="1"/>
  <c r="AO1583" i="33"/>
  <c r="AP1583" i="33"/>
  <c r="AQ1583" i="33"/>
  <c r="AR1583" i="33"/>
  <c r="AN1583" i="33"/>
  <c r="AM1583" i="33"/>
  <c r="AH1583" i="33"/>
  <c r="AI1583" i="33"/>
  <c r="AK1583" i="33"/>
  <c r="AL1583" i="33"/>
  <c r="AG1583" i="33"/>
  <c r="AJ1583" i="33"/>
  <c r="AD1583" i="33"/>
  <c r="Z1583" i="33"/>
  <c r="AE1583" i="33"/>
  <c r="AF1583" i="33"/>
  <c r="Y1583" i="33"/>
  <c r="A1567" i="33"/>
  <c r="C1567" i="33" s="1"/>
  <c r="AO1567" i="33"/>
  <c r="AP1567" i="33"/>
  <c r="AQ1567" i="33"/>
  <c r="AR1567" i="33"/>
  <c r="AN1567" i="33"/>
  <c r="AM1567" i="33"/>
  <c r="AH1567" i="33"/>
  <c r="AI1567" i="33"/>
  <c r="AK1567" i="33"/>
  <c r="AL1567" i="33"/>
  <c r="AG1567" i="33"/>
  <c r="AJ1567" i="33"/>
  <c r="AD1567" i="33"/>
  <c r="Z1567" i="33"/>
  <c r="AE1567" i="33"/>
  <c r="AF1567" i="33"/>
  <c r="U1567" i="33"/>
  <c r="V1567" i="33"/>
  <c r="AA1567" i="33"/>
  <c r="W1567" i="33"/>
  <c r="AB1567" i="33"/>
  <c r="AC1567" i="33"/>
  <c r="Y1567" i="33"/>
  <c r="A1551" i="33"/>
  <c r="C1551" i="33" s="1"/>
  <c r="AO1551" i="33"/>
  <c r="AP1551" i="33"/>
  <c r="AQ1551" i="33"/>
  <c r="AR1551" i="33"/>
  <c r="AM1551" i="33"/>
  <c r="AN1551" i="33"/>
  <c r="AH1551" i="33"/>
  <c r="AI1551" i="33"/>
  <c r="AK1551" i="33"/>
  <c r="AL1551" i="33"/>
  <c r="AG1551" i="33"/>
  <c r="AJ1551" i="33"/>
  <c r="AD1551" i="33"/>
  <c r="Z1551" i="33"/>
  <c r="AE1551" i="33"/>
  <c r="AF1551" i="33"/>
  <c r="Y1551" i="33"/>
  <c r="A1543" i="33"/>
  <c r="C1543" i="33" s="1"/>
  <c r="AO1543" i="33"/>
  <c r="AP1543" i="33"/>
  <c r="AQ1543" i="33"/>
  <c r="AR1543" i="33"/>
  <c r="AM1543" i="33"/>
  <c r="AN1543" i="33"/>
  <c r="AH1543" i="33"/>
  <c r="AI1543" i="33"/>
  <c r="AK1543" i="33"/>
  <c r="AL1543" i="33"/>
  <c r="AG1543" i="33"/>
  <c r="AJ1543" i="33"/>
  <c r="AD1543" i="33"/>
  <c r="Z1543" i="33"/>
  <c r="AE1543" i="33"/>
  <c r="AF1543" i="33"/>
  <c r="Y1543" i="33"/>
  <c r="A1535" i="33"/>
  <c r="C1535" i="33" s="1"/>
  <c r="AO1535" i="33"/>
  <c r="AP1535" i="33"/>
  <c r="AQ1535" i="33"/>
  <c r="AR1535" i="33"/>
  <c r="AM1535" i="33"/>
  <c r="AN1535" i="33"/>
  <c r="AH1535" i="33"/>
  <c r="AI1535" i="33"/>
  <c r="AK1535" i="33"/>
  <c r="AL1535" i="33"/>
  <c r="AG1535" i="33"/>
  <c r="AJ1535" i="33"/>
  <c r="AD1535" i="33"/>
  <c r="Z1535" i="33"/>
  <c r="AE1535" i="33"/>
  <c r="AF1535" i="33"/>
  <c r="U1535" i="33"/>
  <c r="V1535" i="33"/>
  <c r="AA1535" i="33"/>
  <c r="W1535" i="33"/>
  <c r="AB1535" i="33"/>
  <c r="AC1535" i="33"/>
  <c r="Y1535" i="33"/>
  <c r="A1527" i="33"/>
  <c r="C1527" i="33" s="1"/>
  <c r="AO1527" i="33"/>
  <c r="AP1527" i="33"/>
  <c r="AQ1527" i="33"/>
  <c r="AR1527" i="33"/>
  <c r="AM1527" i="33"/>
  <c r="AN1527" i="33"/>
  <c r="AH1527" i="33"/>
  <c r="AI1527" i="33"/>
  <c r="AK1527" i="33"/>
  <c r="AL1527" i="33"/>
  <c r="AG1527" i="33"/>
  <c r="AJ1527" i="33"/>
  <c r="AD1527" i="33"/>
  <c r="Z1527" i="33"/>
  <c r="AE1527" i="33"/>
  <c r="AF1527" i="33"/>
  <c r="U1527" i="33"/>
  <c r="V1527" i="33"/>
  <c r="AA1527" i="33"/>
  <c r="W1527" i="33"/>
  <c r="AB1527" i="33"/>
  <c r="AC1527" i="33"/>
  <c r="Y1527" i="33"/>
  <c r="A1519" i="33"/>
  <c r="C1519" i="33" s="1"/>
  <c r="AO1519" i="33"/>
  <c r="AP1519" i="33"/>
  <c r="AQ1519" i="33"/>
  <c r="AR1519" i="33"/>
  <c r="AM1519" i="33"/>
  <c r="AN1519" i="33"/>
  <c r="AK1519" i="33"/>
  <c r="AL1519" i="33"/>
  <c r="AD1519" i="33"/>
  <c r="Z1519" i="33"/>
  <c r="AE1519" i="33"/>
  <c r="AF1519" i="33"/>
  <c r="Y1519" i="33"/>
  <c r="A1511" i="33"/>
  <c r="C1511" i="33" s="1"/>
  <c r="AO1511" i="33"/>
  <c r="AP1511" i="33"/>
  <c r="AQ1511" i="33"/>
  <c r="AR1511" i="33"/>
  <c r="AM1511" i="33"/>
  <c r="AN1511" i="33"/>
  <c r="AH1511" i="33"/>
  <c r="AI1511" i="33"/>
  <c r="AK1511" i="33"/>
  <c r="AG1511" i="33"/>
  <c r="AJ1511" i="33"/>
  <c r="AD1511" i="33"/>
  <c r="Z1511" i="33"/>
  <c r="AE1511" i="33"/>
  <c r="AF1511" i="33"/>
  <c r="Y1511" i="33"/>
  <c r="A1503" i="33"/>
  <c r="C1503" i="33" s="1"/>
  <c r="AO1503" i="33"/>
  <c r="AP1503" i="33"/>
  <c r="AQ1503" i="33"/>
  <c r="AR1503" i="33"/>
  <c r="AM1503" i="33"/>
  <c r="AN1503" i="33"/>
  <c r="AH1503" i="33"/>
  <c r="AI1503" i="33"/>
  <c r="AK1503" i="33"/>
  <c r="AL1503" i="33"/>
  <c r="AG1503" i="33"/>
  <c r="AD1503" i="33"/>
  <c r="Z1503" i="33"/>
  <c r="AE1503" i="33"/>
  <c r="AF1503" i="33"/>
  <c r="Y1503" i="33"/>
  <c r="A1495" i="33"/>
  <c r="C1495" i="33" s="1"/>
  <c r="AO1495" i="33"/>
  <c r="AP1495" i="33"/>
  <c r="AQ1495" i="33"/>
  <c r="AR1495" i="33"/>
  <c r="AM1495" i="33"/>
  <c r="AN1495" i="33"/>
  <c r="AH1495" i="33"/>
  <c r="AI1495" i="33"/>
  <c r="AK1495" i="33"/>
  <c r="AG1495" i="33"/>
  <c r="AD1495" i="33"/>
  <c r="Z1495" i="33"/>
  <c r="AE1495" i="33"/>
  <c r="AF1495" i="33"/>
  <c r="Y1495" i="33"/>
  <c r="A1487" i="33"/>
  <c r="C1487" i="33" s="1"/>
  <c r="AO1487" i="33"/>
  <c r="AP1487" i="33"/>
  <c r="AQ1487" i="33"/>
  <c r="AR1487" i="33"/>
  <c r="AM1487" i="33"/>
  <c r="AN1487" i="33"/>
  <c r="AH1487" i="33"/>
  <c r="AI1487" i="33"/>
  <c r="AK1487" i="33"/>
  <c r="AG1487" i="33"/>
  <c r="AD1487" i="33"/>
  <c r="Z1487" i="33"/>
  <c r="AE1487" i="33"/>
  <c r="AF1487" i="33"/>
  <c r="Y1487" i="33"/>
  <c r="A1479" i="33"/>
  <c r="C1479" i="33" s="1"/>
  <c r="AO1479" i="33"/>
  <c r="AP1479" i="33"/>
  <c r="AQ1479" i="33"/>
  <c r="AR1479" i="33"/>
  <c r="AM1479" i="33"/>
  <c r="AN1479" i="33"/>
  <c r="AH1479" i="33"/>
  <c r="AI1479" i="33"/>
  <c r="AK1479" i="33"/>
  <c r="AL1479" i="33"/>
  <c r="AG1479" i="33"/>
  <c r="AD1479" i="33"/>
  <c r="Z1479" i="33"/>
  <c r="AE1479" i="33"/>
  <c r="AF1479" i="33"/>
  <c r="U1479" i="33"/>
  <c r="V1479" i="33"/>
  <c r="AA1479" i="33"/>
  <c r="W1479" i="33"/>
  <c r="AB1479" i="33"/>
  <c r="AC1479" i="33"/>
  <c r="Y1479" i="33"/>
  <c r="A1471" i="33"/>
  <c r="C1471" i="33" s="1"/>
  <c r="AO1471" i="33"/>
  <c r="AP1471" i="33"/>
  <c r="AQ1471" i="33"/>
  <c r="AR1471" i="33"/>
  <c r="AM1471" i="33"/>
  <c r="AN1471" i="33"/>
  <c r="AH1471" i="33"/>
  <c r="AI1471" i="33"/>
  <c r="AK1471" i="33"/>
  <c r="AL1471" i="33"/>
  <c r="AG1471" i="33"/>
  <c r="AJ1471" i="33"/>
  <c r="AD1471" i="33"/>
  <c r="Z1471" i="33"/>
  <c r="AE1471" i="33"/>
  <c r="AF1471" i="33"/>
  <c r="U1471" i="33"/>
  <c r="V1471" i="33"/>
  <c r="AA1471" i="33"/>
  <c r="W1471" i="33"/>
  <c r="AB1471" i="33"/>
  <c r="AC1471" i="33"/>
  <c r="Y1471" i="33"/>
  <c r="A1463" i="33"/>
  <c r="C1463" i="33" s="1"/>
  <c r="AO1463" i="33"/>
  <c r="AP1463" i="33"/>
  <c r="AQ1463" i="33"/>
  <c r="AR1463" i="33"/>
  <c r="AM1463" i="33"/>
  <c r="AN1463" i="33"/>
  <c r="AK1463" i="33"/>
  <c r="AL1463" i="33"/>
  <c r="AJ1463" i="33"/>
  <c r="AD1463" i="33"/>
  <c r="Z1463" i="33"/>
  <c r="AE1463" i="33"/>
  <c r="AF1463" i="33"/>
  <c r="U1463" i="33"/>
  <c r="V1463" i="33"/>
  <c r="AA1463" i="33"/>
  <c r="W1463" i="33"/>
  <c r="AB1463" i="33"/>
  <c r="AC1463" i="33"/>
  <c r="Y1463" i="33"/>
  <c r="A1455" i="33"/>
  <c r="C1455" i="33" s="1"/>
  <c r="AO1455" i="33"/>
  <c r="AP1455" i="33"/>
  <c r="AQ1455" i="33"/>
  <c r="AR1455" i="33"/>
  <c r="AM1455" i="33"/>
  <c r="AN1455" i="33"/>
  <c r="AH1455" i="33"/>
  <c r="AK1455" i="33"/>
  <c r="AL1455" i="33"/>
  <c r="AJ1455" i="33"/>
  <c r="AD1455" i="33"/>
  <c r="Z1455" i="33"/>
  <c r="AE1455" i="33"/>
  <c r="AF1455" i="33"/>
  <c r="U1455" i="33"/>
  <c r="V1455" i="33"/>
  <c r="AA1455" i="33"/>
  <c r="W1455" i="33"/>
  <c r="AB1455" i="33"/>
  <c r="AC1455" i="33"/>
  <c r="Y1455" i="33"/>
  <c r="A1447" i="33"/>
  <c r="C1447" i="33" s="1"/>
  <c r="AO1447" i="33"/>
  <c r="AP1447" i="33"/>
  <c r="AQ1447" i="33"/>
  <c r="AR1447" i="33"/>
  <c r="AM1447" i="33"/>
  <c r="AN1447" i="33"/>
  <c r="AH1447" i="33"/>
  <c r="AI1447" i="33"/>
  <c r="AK1447" i="33"/>
  <c r="AL1447" i="33"/>
  <c r="AG1447" i="33"/>
  <c r="AJ1447" i="33"/>
  <c r="AD1447" i="33"/>
  <c r="Z1447" i="33"/>
  <c r="AE1447" i="33"/>
  <c r="AF1447" i="33"/>
  <c r="U1447" i="33"/>
  <c r="V1447" i="33"/>
  <c r="AA1447" i="33"/>
  <c r="W1447" i="33"/>
  <c r="AB1447" i="33"/>
  <c r="AC1447" i="33"/>
  <c r="Y1447" i="33"/>
  <c r="A1439" i="33"/>
  <c r="C1439" i="33" s="1"/>
  <c r="AO1439" i="33"/>
  <c r="AP1439" i="33"/>
  <c r="AQ1439" i="33"/>
  <c r="AR1439" i="33"/>
  <c r="AM1439" i="33"/>
  <c r="AN1439" i="33"/>
  <c r="AH1439" i="33"/>
  <c r="AI1439" i="33"/>
  <c r="AK1439" i="33"/>
  <c r="AL1439" i="33"/>
  <c r="AG1439" i="33"/>
  <c r="AJ1439" i="33"/>
  <c r="AD1439" i="33"/>
  <c r="Z1439" i="33"/>
  <c r="AE1439" i="33"/>
  <c r="AF1439" i="33"/>
  <c r="U1439" i="33"/>
  <c r="V1439" i="33"/>
  <c r="AA1439" i="33"/>
  <c r="W1439" i="33"/>
  <c r="AB1439" i="33"/>
  <c r="AC1439" i="33"/>
  <c r="Y1439" i="33"/>
  <c r="A1431" i="33"/>
  <c r="C1431" i="33" s="1"/>
  <c r="AO1431" i="33"/>
  <c r="AP1431" i="33"/>
  <c r="AQ1431" i="33"/>
  <c r="AR1431" i="33"/>
  <c r="AM1431" i="33"/>
  <c r="AN1431" i="33"/>
  <c r="AH1431" i="33"/>
  <c r="AI1431" i="33"/>
  <c r="AK1431" i="33"/>
  <c r="AL1431" i="33"/>
  <c r="AG1431" i="33"/>
  <c r="AJ1431" i="33"/>
  <c r="AD1431" i="33"/>
  <c r="Z1431" i="33"/>
  <c r="AE1431" i="33"/>
  <c r="AF1431" i="33"/>
  <c r="Y1431" i="33"/>
  <c r="A1423" i="33"/>
  <c r="C1423" i="33" s="1"/>
  <c r="AO1423" i="33"/>
  <c r="AP1423" i="33"/>
  <c r="AQ1423" i="33"/>
  <c r="AR1423" i="33"/>
  <c r="AM1423" i="33"/>
  <c r="AN1423" i="33"/>
  <c r="AH1423" i="33"/>
  <c r="AI1423" i="33"/>
  <c r="AK1423" i="33"/>
  <c r="AL1423" i="33"/>
  <c r="AG1423" i="33"/>
  <c r="AJ1423" i="33"/>
  <c r="AD1423" i="33"/>
  <c r="Z1423" i="33"/>
  <c r="AE1423" i="33"/>
  <c r="AF1423" i="33"/>
  <c r="U1423" i="33"/>
  <c r="V1423" i="33"/>
  <c r="AA1423" i="33"/>
  <c r="W1423" i="33"/>
  <c r="AB1423" i="33"/>
  <c r="AC1423" i="33"/>
  <c r="Y1423" i="33"/>
  <c r="A1415" i="33"/>
  <c r="C1415" i="33" s="1"/>
  <c r="AO1415" i="33"/>
  <c r="AP1415" i="33"/>
  <c r="AQ1415" i="33"/>
  <c r="AR1415" i="33"/>
  <c r="AM1415" i="33"/>
  <c r="AN1415" i="33"/>
  <c r="AH1415" i="33"/>
  <c r="AI1415" i="33"/>
  <c r="AK1415" i="33"/>
  <c r="AL1415" i="33"/>
  <c r="AG1415" i="33"/>
  <c r="AJ1415" i="33"/>
  <c r="AD1415" i="33"/>
  <c r="Z1415" i="33"/>
  <c r="AE1415" i="33"/>
  <c r="AF1415" i="33"/>
  <c r="A1407" i="33"/>
  <c r="C1407" i="33" s="1"/>
  <c r="AO1407" i="33"/>
  <c r="AP1407" i="33"/>
  <c r="AQ1407" i="33"/>
  <c r="AR1407" i="33"/>
  <c r="AM1407" i="33"/>
  <c r="AN1407" i="33"/>
  <c r="AH1407" i="33"/>
  <c r="AI1407" i="33"/>
  <c r="AK1407" i="33"/>
  <c r="AL1407" i="33"/>
  <c r="AG1407" i="33"/>
  <c r="AJ1407" i="33"/>
  <c r="AD1407" i="33"/>
  <c r="Z1407" i="33"/>
  <c r="AE1407" i="33"/>
  <c r="AF1407" i="33"/>
  <c r="Y1407" i="33"/>
  <c r="A1399" i="33"/>
  <c r="C1399" i="33" s="1"/>
  <c r="AO1399" i="33"/>
  <c r="AP1399" i="33"/>
  <c r="AQ1399" i="33"/>
  <c r="AR1399" i="33"/>
  <c r="AM1399" i="33"/>
  <c r="AN1399" i="33"/>
  <c r="AH1399" i="33"/>
  <c r="AI1399" i="33"/>
  <c r="AK1399" i="33"/>
  <c r="AL1399" i="33"/>
  <c r="AG1399" i="33"/>
  <c r="AJ1399" i="33"/>
  <c r="AD1399" i="33"/>
  <c r="Z1399" i="33"/>
  <c r="AE1399" i="33"/>
  <c r="AF1399" i="33"/>
  <c r="Y1399" i="33"/>
  <c r="A1391" i="33"/>
  <c r="C1391" i="33" s="1"/>
  <c r="AO1391" i="33"/>
  <c r="AP1391" i="33"/>
  <c r="AQ1391" i="33"/>
  <c r="AR1391" i="33"/>
  <c r="AM1391" i="33"/>
  <c r="AN1391" i="33"/>
  <c r="AH1391" i="33"/>
  <c r="AI1391" i="33"/>
  <c r="AK1391" i="33"/>
  <c r="AL1391" i="33"/>
  <c r="AG1391" i="33"/>
  <c r="AJ1391" i="33"/>
  <c r="AD1391" i="33"/>
  <c r="Z1391" i="33"/>
  <c r="AE1391" i="33"/>
  <c r="AF1391" i="33"/>
  <c r="Y1391" i="33"/>
  <c r="A1383" i="33"/>
  <c r="C1383" i="33" s="1"/>
  <c r="AO1383" i="33"/>
  <c r="AP1383" i="33"/>
  <c r="AQ1383" i="33"/>
  <c r="AR1383" i="33"/>
  <c r="AM1383" i="33"/>
  <c r="AN1383" i="33"/>
  <c r="AH1383" i="33"/>
  <c r="AI1383" i="33"/>
  <c r="AK1383" i="33"/>
  <c r="AL1383" i="33"/>
  <c r="AG1383" i="33"/>
  <c r="AJ1383" i="33"/>
  <c r="AD1383" i="33"/>
  <c r="Z1383" i="33"/>
  <c r="AE1383" i="33"/>
  <c r="AF1383" i="33"/>
  <c r="Y1383" i="33"/>
  <c r="A1375" i="33"/>
  <c r="C1375" i="33" s="1"/>
  <c r="AO1375" i="33"/>
  <c r="AP1375" i="33"/>
  <c r="AQ1375" i="33"/>
  <c r="AR1375" i="33"/>
  <c r="AM1375" i="33"/>
  <c r="AN1375" i="33"/>
  <c r="AH1375" i="33"/>
  <c r="AI1375" i="33"/>
  <c r="AK1375" i="33"/>
  <c r="AL1375" i="33"/>
  <c r="AG1375" i="33"/>
  <c r="AJ1375" i="33"/>
  <c r="AD1375" i="33"/>
  <c r="Z1375" i="33"/>
  <c r="AE1375" i="33"/>
  <c r="AF1375" i="33"/>
  <c r="Y1375" i="33"/>
  <c r="A1367" i="33"/>
  <c r="C1367" i="33" s="1"/>
  <c r="AO1367" i="33"/>
  <c r="AP1367" i="33"/>
  <c r="AQ1367" i="33"/>
  <c r="AR1367" i="33"/>
  <c r="AM1367" i="33"/>
  <c r="AN1367" i="33"/>
  <c r="AH1367" i="33"/>
  <c r="AI1367" i="33"/>
  <c r="AK1367" i="33"/>
  <c r="AL1367" i="33"/>
  <c r="AG1367" i="33"/>
  <c r="AJ1367" i="33"/>
  <c r="AD1367" i="33"/>
  <c r="Z1367" i="33"/>
  <c r="AE1367" i="33"/>
  <c r="AF1367" i="33"/>
  <c r="Y1367" i="33"/>
  <c r="A1359" i="33"/>
  <c r="C1359" i="33" s="1"/>
  <c r="AO1359" i="33"/>
  <c r="AP1359" i="33"/>
  <c r="AQ1359" i="33"/>
  <c r="AR1359" i="33"/>
  <c r="AM1359" i="33"/>
  <c r="AN1359" i="33"/>
  <c r="AH1359" i="33"/>
  <c r="AI1359" i="33"/>
  <c r="AK1359" i="33"/>
  <c r="AL1359" i="33"/>
  <c r="AG1359" i="33"/>
  <c r="AJ1359" i="33"/>
  <c r="AD1359" i="33"/>
  <c r="Z1359" i="33"/>
  <c r="AE1359" i="33"/>
  <c r="AF1359" i="33"/>
  <c r="Y1359" i="33"/>
  <c r="A1351" i="33"/>
  <c r="C1351" i="33" s="1"/>
  <c r="AO1351" i="33"/>
  <c r="AP1351" i="33"/>
  <c r="AQ1351" i="33"/>
  <c r="AR1351" i="33"/>
  <c r="AM1351" i="33"/>
  <c r="AN1351" i="33"/>
  <c r="AH1351" i="33"/>
  <c r="AI1351" i="33"/>
  <c r="AK1351" i="33"/>
  <c r="AL1351" i="33"/>
  <c r="AG1351" i="33"/>
  <c r="AJ1351" i="33"/>
  <c r="AD1351" i="33"/>
  <c r="Z1351" i="33"/>
  <c r="AE1351" i="33"/>
  <c r="AF1351" i="33"/>
  <c r="Y1351" i="33"/>
  <c r="A1343" i="33"/>
  <c r="C1343" i="33" s="1"/>
  <c r="AO1343" i="33"/>
  <c r="AP1343" i="33"/>
  <c r="AQ1343" i="33"/>
  <c r="AR1343" i="33"/>
  <c r="AM1343" i="33"/>
  <c r="AN1343" i="33"/>
  <c r="AH1343" i="33"/>
  <c r="AI1343" i="33"/>
  <c r="AK1343" i="33"/>
  <c r="AL1343" i="33"/>
  <c r="AG1343" i="33"/>
  <c r="AJ1343" i="33"/>
  <c r="AD1343" i="33"/>
  <c r="Z1343" i="33"/>
  <c r="AE1343" i="33"/>
  <c r="AF1343" i="33"/>
  <c r="Y1343" i="33"/>
  <c r="A1335" i="33"/>
  <c r="C1335" i="33" s="1"/>
  <c r="AO1335" i="33"/>
  <c r="AP1335" i="33"/>
  <c r="AQ1335" i="33"/>
  <c r="AR1335" i="33"/>
  <c r="AM1335" i="33"/>
  <c r="AN1335" i="33"/>
  <c r="AH1335" i="33"/>
  <c r="AI1335" i="33"/>
  <c r="AK1335" i="33"/>
  <c r="AL1335" i="33"/>
  <c r="AG1335" i="33"/>
  <c r="AJ1335" i="33"/>
  <c r="AD1335" i="33"/>
  <c r="AE1335" i="33"/>
  <c r="AF1335" i="33"/>
  <c r="A1327" i="33"/>
  <c r="C1327" i="33" s="1"/>
  <c r="AO1327" i="33"/>
  <c r="AP1327" i="33"/>
  <c r="AQ1327" i="33"/>
  <c r="AR1327" i="33"/>
  <c r="AM1327" i="33"/>
  <c r="AN1327" i="33"/>
  <c r="AH1327" i="33"/>
  <c r="AI1327" i="33"/>
  <c r="AK1327" i="33"/>
  <c r="AL1327" i="33"/>
  <c r="AG1327" i="33"/>
  <c r="AJ1327" i="33"/>
  <c r="AD1327" i="33"/>
  <c r="Z1327" i="33"/>
  <c r="AE1327" i="33"/>
  <c r="AF1327" i="33"/>
  <c r="Y1327" i="33"/>
  <c r="A1319" i="33"/>
  <c r="C1319" i="33" s="1"/>
  <c r="AO1319" i="33"/>
  <c r="AP1319" i="33"/>
  <c r="AQ1319" i="33"/>
  <c r="AR1319" i="33"/>
  <c r="AM1319" i="33"/>
  <c r="AN1319" i="33"/>
  <c r="AH1319" i="33"/>
  <c r="AI1319" i="33"/>
  <c r="AK1319" i="33"/>
  <c r="AL1319" i="33"/>
  <c r="AG1319" i="33"/>
  <c r="AJ1319" i="33"/>
  <c r="AD1319" i="33"/>
  <c r="Z1319" i="33"/>
  <c r="AE1319" i="33"/>
  <c r="AF1319" i="33"/>
  <c r="Y1319" i="33"/>
  <c r="A1311" i="33"/>
  <c r="C1311" i="33" s="1"/>
  <c r="AO1311" i="33"/>
  <c r="AP1311" i="33"/>
  <c r="AQ1311" i="33"/>
  <c r="AR1311" i="33"/>
  <c r="AM1311" i="33"/>
  <c r="AN1311" i="33"/>
  <c r="AH1311" i="33"/>
  <c r="AI1311" i="33"/>
  <c r="AK1311" i="33"/>
  <c r="AL1311" i="33"/>
  <c r="AG1311" i="33"/>
  <c r="AJ1311" i="33"/>
  <c r="AD1311" i="33"/>
  <c r="AE1311" i="33"/>
  <c r="AF1311" i="33"/>
  <c r="A1303" i="33"/>
  <c r="C1303" i="33" s="1"/>
  <c r="AO1303" i="33"/>
  <c r="AP1303" i="33"/>
  <c r="AQ1303" i="33"/>
  <c r="AR1303" i="33"/>
  <c r="AM1303" i="33"/>
  <c r="AN1303" i="33"/>
  <c r="AH1303" i="33"/>
  <c r="AI1303" i="33"/>
  <c r="AK1303" i="33"/>
  <c r="AL1303" i="33"/>
  <c r="AG1303" i="33"/>
  <c r="AJ1303" i="33"/>
  <c r="AD1303" i="33"/>
  <c r="Z1303" i="33"/>
  <c r="AE1303" i="33"/>
  <c r="AF1303" i="33"/>
  <c r="Y1303" i="33"/>
  <c r="A1295" i="33"/>
  <c r="C1295" i="33" s="1"/>
  <c r="AO1295" i="33"/>
  <c r="AP1295" i="33"/>
  <c r="AQ1295" i="33"/>
  <c r="AR1295" i="33"/>
  <c r="AM1295" i="33"/>
  <c r="AN1295" i="33"/>
  <c r="AH1295" i="33"/>
  <c r="AI1295" i="33"/>
  <c r="AK1295" i="33"/>
  <c r="AL1295" i="33"/>
  <c r="AG1295" i="33"/>
  <c r="AJ1295" i="33"/>
  <c r="AD1295" i="33"/>
  <c r="Z1295" i="33"/>
  <c r="AE1295" i="33"/>
  <c r="AF1295" i="33"/>
  <c r="Y1295" i="33"/>
  <c r="A1287" i="33"/>
  <c r="C1287" i="33" s="1"/>
  <c r="AQ1287" i="33"/>
  <c r="AN1287" i="33"/>
  <c r="AR1287" i="33"/>
  <c r="AO1287" i="33"/>
  <c r="AP1287" i="33"/>
  <c r="AM1287" i="33"/>
  <c r="AH1287" i="33"/>
  <c r="AI1287" i="33"/>
  <c r="AK1287" i="33"/>
  <c r="AL1287" i="33"/>
  <c r="AG1287" i="33"/>
  <c r="AJ1287" i="33"/>
  <c r="AD1287" i="33"/>
  <c r="Z1287" i="33"/>
  <c r="AE1287" i="33"/>
  <c r="AF1287" i="33"/>
  <c r="Y1287" i="33"/>
  <c r="A1279" i="33"/>
  <c r="C1279" i="33" s="1"/>
  <c r="AQ1279" i="33"/>
  <c r="AN1279" i="33"/>
  <c r="AO1279" i="33"/>
  <c r="AP1279" i="33"/>
  <c r="AR1279" i="33"/>
  <c r="AM1279" i="33"/>
  <c r="AH1279" i="33"/>
  <c r="AI1279" i="33"/>
  <c r="AK1279" i="33"/>
  <c r="AL1279" i="33"/>
  <c r="AG1279" i="33"/>
  <c r="AJ1279" i="33"/>
  <c r="AD1279" i="33"/>
  <c r="Z1279" i="33"/>
  <c r="AE1279" i="33"/>
  <c r="AF1279" i="33"/>
  <c r="Y1279" i="33"/>
  <c r="A1271" i="33"/>
  <c r="C1271" i="33" s="1"/>
  <c r="AQ1271" i="33"/>
  <c r="AN1271" i="33"/>
  <c r="AM1271" i="33"/>
  <c r="AO1271" i="33"/>
  <c r="AP1271" i="33"/>
  <c r="AR1271" i="33"/>
  <c r="AH1271" i="33"/>
  <c r="AI1271" i="33"/>
  <c r="AK1271" i="33"/>
  <c r="AL1271" i="33"/>
  <c r="AG1271" i="33"/>
  <c r="AJ1271" i="33"/>
  <c r="AD1271" i="33"/>
  <c r="Z1271" i="33"/>
  <c r="AE1271" i="33"/>
  <c r="AF1271" i="33"/>
  <c r="Y1271" i="33"/>
  <c r="A1263" i="33"/>
  <c r="C1263" i="33" s="1"/>
  <c r="AQ1263" i="33"/>
  <c r="AN1263" i="33"/>
  <c r="AM1263" i="33"/>
  <c r="AO1263" i="33"/>
  <c r="AR1263" i="33"/>
  <c r="AP1263" i="33"/>
  <c r="AH1263" i="33"/>
  <c r="AI1263" i="33"/>
  <c r="AK1263" i="33"/>
  <c r="AL1263" i="33"/>
  <c r="AG1263" i="33"/>
  <c r="AJ1263" i="33"/>
  <c r="AD1263" i="33"/>
  <c r="Z1263" i="33"/>
  <c r="AE1263" i="33"/>
  <c r="AF1263" i="33"/>
  <c r="Y1263" i="33"/>
  <c r="A1255" i="33"/>
  <c r="C1255" i="33" s="1"/>
  <c r="AQ1255" i="33"/>
  <c r="AN1255" i="33"/>
  <c r="AR1255" i="33"/>
  <c r="AO1255" i="33"/>
  <c r="AP1255" i="33"/>
  <c r="AM1255" i="33"/>
  <c r="AH1255" i="33"/>
  <c r="AI1255" i="33"/>
  <c r="AK1255" i="33"/>
  <c r="AL1255" i="33"/>
  <c r="AG1255" i="33"/>
  <c r="AJ1255" i="33"/>
  <c r="AD1255" i="33"/>
  <c r="Z1255" i="33"/>
  <c r="AE1255" i="33"/>
  <c r="AF1255" i="33"/>
  <c r="Y1255" i="33"/>
  <c r="A1247" i="33"/>
  <c r="C1247" i="33" s="1"/>
  <c r="AQ1247" i="33"/>
  <c r="AN1247" i="33"/>
  <c r="AO1247" i="33"/>
  <c r="AP1247" i="33"/>
  <c r="AR1247" i="33"/>
  <c r="AM1247" i="33"/>
  <c r="AH1247" i="33"/>
  <c r="AI1247" i="33"/>
  <c r="AK1247" i="33"/>
  <c r="AL1247" i="33"/>
  <c r="AG1247" i="33"/>
  <c r="AJ1247" i="33"/>
  <c r="AD1247" i="33"/>
  <c r="Z1247" i="33"/>
  <c r="AE1247" i="33"/>
  <c r="AF1247" i="33"/>
  <c r="Y1247" i="33"/>
  <c r="A1239" i="33"/>
  <c r="C1239" i="33" s="1"/>
  <c r="AQ1239" i="33"/>
  <c r="AN1239" i="33"/>
  <c r="AM1239" i="33"/>
  <c r="AO1239" i="33"/>
  <c r="AP1239" i="33"/>
  <c r="AR1239" i="33"/>
  <c r="AH1239" i="33"/>
  <c r="AI1239" i="33"/>
  <c r="AK1239" i="33"/>
  <c r="AL1239" i="33"/>
  <c r="AG1239" i="33"/>
  <c r="AJ1239" i="33"/>
  <c r="AD1239" i="33"/>
  <c r="Z1239" i="33"/>
  <c r="AE1239" i="33"/>
  <c r="AF1239" i="33"/>
  <c r="Y1239" i="33"/>
  <c r="A1231" i="33"/>
  <c r="C1231" i="33" s="1"/>
  <c r="AQ1231" i="33"/>
  <c r="AN1231" i="33"/>
  <c r="AP1231" i="33"/>
  <c r="AR1231" i="33"/>
  <c r="AM1231" i="33"/>
  <c r="AO1231" i="33"/>
  <c r="AH1231" i="33"/>
  <c r="AI1231" i="33"/>
  <c r="AK1231" i="33"/>
  <c r="AL1231" i="33"/>
  <c r="AG1231" i="33"/>
  <c r="AJ1231" i="33"/>
  <c r="AD1231" i="33"/>
  <c r="Z1231" i="33"/>
  <c r="AE1231" i="33"/>
  <c r="AF1231" i="33"/>
  <c r="Y1231" i="33"/>
  <c r="A1223" i="33"/>
  <c r="C1223" i="33" s="1"/>
  <c r="AQ1223" i="33"/>
  <c r="AM1223" i="33"/>
  <c r="AN1223" i="33"/>
  <c r="AO1223" i="33"/>
  <c r="AP1223" i="33"/>
  <c r="AR1223" i="33"/>
  <c r="AH1223" i="33"/>
  <c r="AI1223" i="33"/>
  <c r="AK1223" i="33"/>
  <c r="AL1223" i="33"/>
  <c r="AG1223" i="33"/>
  <c r="AJ1223" i="33"/>
  <c r="AD1223" i="33"/>
  <c r="Z1223" i="33"/>
  <c r="AE1223" i="33"/>
  <c r="AF1223" i="33"/>
  <c r="Y1223" i="33"/>
  <c r="A1215" i="33"/>
  <c r="C1215" i="33" s="1"/>
  <c r="AQ1215" i="33"/>
  <c r="AM1215" i="33"/>
  <c r="AN1215" i="33"/>
  <c r="AP1215" i="33"/>
  <c r="AR1215" i="33"/>
  <c r="AO1215" i="33"/>
  <c r="AH1215" i="33"/>
  <c r="AI1215" i="33"/>
  <c r="AK1215" i="33"/>
  <c r="AL1215" i="33"/>
  <c r="AG1215" i="33"/>
  <c r="AJ1215" i="33"/>
  <c r="AD1215" i="33"/>
  <c r="Z1215" i="33"/>
  <c r="AE1215" i="33"/>
  <c r="AF1215" i="33"/>
  <c r="Y1215" i="33"/>
  <c r="A1207" i="33"/>
  <c r="C1207" i="33" s="1"/>
  <c r="AQ1207" i="33"/>
  <c r="AM1207" i="33"/>
  <c r="AN1207" i="33"/>
  <c r="AP1207" i="33"/>
  <c r="AR1207" i="33"/>
  <c r="AO1207" i="33"/>
  <c r="AH1207" i="33"/>
  <c r="AI1207" i="33"/>
  <c r="AK1207" i="33"/>
  <c r="AL1207" i="33"/>
  <c r="AG1207" i="33"/>
  <c r="AJ1207" i="33"/>
  <c r="AD1207" i="33"/>
  <c r="Z1207" i="33"/>
  <c r="AE1207" i="33"/>
  <c r="AF1207" i="33"/>
  <c r="Y1207" i="33"/>
  <c r="A1191" i="33"/>
  <c r="C1191" i="33" s="1"/>
  <c r="AQ1191" i="33"/>
  <c r="AM1191" i="33"/>
  <c r="AN1191" i="33"/>
  <c r="AO1191" i="33"/>
  <c r="AP1191" i="33"/>
  <c r="AR1191" i="33"/>
  <c r="AH1191" i="33"/>
  <c r="AI1191" i="33"/>
  <c r="AK1191" i="33"/>
  <c r="AL1191" i="33"/>
  <c r="AG1191" i="33"/>
  <c r="AJ1191" i="33"/>
  <c r="AD1191" i="33"/>
  <c r="Z1191" i="33"/>
  <c r="AE1191" i="33"/>
  <c r="AF1191" i="33"/>
  <c r="Y1191" i="33"/>
  <c r="A2215" i="33"/>
  <c r="C2215" i="33" s="1"/>
  <c r="Z2469" i="33"/>
  <c r="X2468" i="33"/>
  <c r="Z2465" i="33"/>
  <c r="X2464" i="33"/>
  <c r="Z2461" i="33"/>
  <c r="X2460" i="33"/>
  <c r="Z2457" i="33"/>
  <c r="X2456" i="33"/>
  <c r="Z2453" i="33"/>
  <c r="X2452" i="33"/>
  <c r="Z2449" i="33"/>
  <c r="X2448" i="33"/>
  <c r="Z2445" i="33"/>
  <c r="X2444" i="33"/>
  <c r="Z2441" i="33"/>
  <c r="X2440" i="33"/>
  <c r="Z2437" i="33"/>
  <c r="X2436" i="33"/>
  <c r="Z2433" i="33"/>
  <c r="X2432" i="33"/>
  <c r="Z2429" i="33"/>
  <c r="X2428" i="33"/>
  <c r="Z2425" i="33"/>
  <c r="X2424" i="33"/>
  <c r="Z2421" i="33"/>
  <c r="X2420" i="33"/>
  <c r="Z2417" i="33"/>
  <c r="X2416" i="33"/>
  <c r="Z2413" i="33"/>
  <c r="X2412" i="33"/>
  <c r="Z2409" i="33"/>
  <c r="X2408" i="33"/>
  <c r="Z2405" i="33"/>
  <c r="X2404" i="33"/>
  <c r="Z2401" i="33"/>
  <c r="X2400" i="33"/>
  <c r="Z2397" i="33"/>
  <c r="X2396" i="33"/>
  <c r="Z2393" i="33"/>
  <c r="X2392" i="33"/>
  <c r="Z2389" i="33"/>
  <c r="X2388" i="33"/>
  <c r="Z2385" i="33"/>
  <c r="X2384" i="33"/>
  <c r="Z2381" i="33"/>
  <c r="X2380" i="33"/>
  <c r="Z2377" i="33"/>
  <c r="X2376" i="33"/>
  <c r="Z2373" i="33"/>
  <c r="X2372" i="33"/>
  <c r="Z2369" i="33"/>
  <c r="X2368" i="33"/>
  <c r="Z2365" i="33"/>
  <c r="X2364" i="33"/>
  <c r="Z2361" i="33"/>
  <c r="X2360" i="33"/>
  <c r="Z2357" i="33"/>
  <c r="X2356" i="33"/>
  <c r="Z2353" i="33"/>
  <c r="X2352" i="33"/>
  <c r="Z2349" i="33"/>
  <c r="X2348" i="33"/>
  <c r="Z2345" i="33"/>
  <c r="X2344" i="33"/>
  <c r="Z2341" i="33"/>
  <c r="X2340" i="33"/>
  <c r="Z2337" i="33"/>
  <c r="X2336" i="33"/>
  <c r="Z2333" i="33"/>
  <c r="X2332" i="33"/>
  <c r="Z2329" i="33"/>
  <c r="X2328" i="33"/>
  <c r="Z2325" i="33"/>
  <c r="X2324" i="33"/>
  <c r="Z2321" i="33"/>
  <c r="X2320" i="33"/>
  <c r="Z2317" i="33"/>
  <c r="X2316" i="33"/>
  <c r="Z2313" i="33"/>
  <c r="X2312" i="33"/>
  <c r="Z2309" i="33"/>
  <c r="X2308" i="33"/>
  <c r="Z2305" i="33"/>
  <c r="X2304" i="33"/>
  <c r="Z2301" i="33"/>
  <c r="X2300" i="33"/>
  <c r="Z2297" i="33"/>
  <c r="X2296" i="33"/>
  <c r="Z2293" i="33"/>
  <c r="X2292" i="33"/>
  <c r="Z2289" i="33"/>
  <c r="X2288" i="33"/>
  <c r="Z2285" i="33"/>
  <c r="X2284" i="33"/>
  <c r="Z2281" i="33"/>
  <c r="X2280" i="33"/>
  <c r="Z2277" i="33"/>
  <c r="X2276" i="33"/>
  <c r="Z2273" i="33"/>
  <c r="X2272" i="33"/>
  <c r="Z2269" i="33"/>
  <c r="X2268" i="33"/>
  <c r="Z2265" i="33"/>
  <c r="X2264" i="33"/>
  <c r="Z2261" i="33"/>
  <c r="X2260" i="33"/>
  <c r="Z2257" i="33"/>
  <c r="X2256" i="33"/>
  <c r="Z2253" i="33"/>
  <c r="X2252" i="33"/>
  <c r="Z2249" i="33"/>
  <c r="X2248" i="33"/>
  <c r="Z2245" i="33"/>
  <c r="X2244" i="33"/>
  <c r="Z2241" i="33"/>
  <c r="X2240" i="33"/>
  <c r="Z2237" i="33"/>
  <c r="X2236" i="33"/>
  <c r="Z2233" i="33"/>
  <c r="X2232" i="33"/>
  <c r="Z2229" i="33"/>
  <c r="X2228" i="33"/>
  <c r="Z2225" i="33"/>
  <c r="X2224" i="33"/>
  <c r="Z2221" i="33"/>
  <c r="X2220" i="33"/>
  <c r="Z2217" i="33"/>
  <c r="X2216" i="33"/>
  <c r="Z2213" i="33"/>
  <c r="X2212" i="33"/>
  <c r="Z2209" i="33"/>
  <c r="X2208" i="33"/>
  <c r="Z2205" i="33"/>
  <c r="X2204" i="33"/>
  <c r="Z2201" i="33"/>
  <c r="X2200" i="33"/>
  <c r="Z2197" i="33"/>
  <c r="X2196" i="33"/>
  <c r="Z2193" i="33"/>
  <c r="X2192" i="33"/>
  <c r="Z2189" i="33"/>
  <c r="X2188" i="33"/>
  <c r="Z2185" i="33"/>
  <c r="X2184" i="33"/>
  <c r="Z2181" i="33"/>
  <c r="X2180" i="33"/>
  <c r="Z2177" i="33"/>
  <c r="X2176" i="33"/>
  <c r="Z2173" i="33"/>
  <c r="X2172" i="33"/>
  <c r="Z2169" i="33"/>
  <c r="X2168" i="33"/>
  <c r="Z2165" i="33"/>
  <c r="X2164" i="33"/>
  <c r="Z2161" i="33"/>
  <c r="X2160" i="33"/>
  <c r="Z2157" i="33"/>
  <c r="X2156" i="33"/>
  <c r="Z2153" i="33"/>
  <c r="X2152" i="33"/>
  <c r="Z2149" i="33"/>
  <c r="X2148" i="33"/>
  <c r="Z2145" i="33"/>
  <c r="X2144" i="33"/>
  <c r="Z2141" i="33"/>
  <c r="X2140" i="33"/>
  <c r="Z2137" i="33"/>
  <c r="X2136" i="33"/>
  <c r="Z2133" i="33"/>
  <c r="X2132" i="33"/>
  <c r="Z2129" i="33"/>
  <c r="X2128" i="33"/>
  <c r="Y2125" i="33"/>
  <c r="X2123" i="33"/>
  <c r="Z2120" i="33"/>
  <c r="X2115" i="33"/>
  <c r="Z2112" i="33"/>
  <c r="X2107" i="33"/>
  <c r="Z2104" i="33"/>
  <c r="X2099" i="33"/>
  <c r="Z2096" i="33"/>
  <c r="X2091" i="33"/>
  <c r="Z2088" i="33"/>
  <c r="X2083" i="33"/>
  <c r="Z2080" i="33"/>
  <c r="X2075" i="33"/>
  <c r="Z2072" i="33"/>
  <c r="X2067" i="33"/>
  <c r="Z2064" i="33"/>
  <c r="X2059" i="33"/>
  <c r="Z2056" i="33"/>
  <c r="X2051" i="33"/>
  <c r="Z2048" i="33"/>
  <c r="X2043" i="33"/>
  <c r="Z2040" i="33"/>
  <c r="X2035" i="33"/>
  <c r="Z2032" i="33"/>
  <c r="X2027" i="33"/>
  <c r="Z2024" i="33"/>
  <c r="X2019" i="33"/>
  <c r="Z2016" i="33"/>
  <c r="X2011" i="33"/>
  <c r="Z2008" i="33"/>
  <c r="X2003" i="33"/>
  <c r="Z2000" i="33"/>
  <c r="X1995" i="33"/>
  <c r="Z1992" i="33"/>
  <c r="X1987" i="33"/>
  <c r="Z1984" i="33"/>
  <c r="X1979" i="33"/>
  <c r="Z1976" i="33"/>
  <c r="X1971" i="33"/>
  <c r="Z1968" i="33"/>
  <c r="X1963" i="33"/>
  <c r="Z1960" i="33"/>
  <c r="X1955" i="33"/>
  <c r="Z1952" i="33"/>
  <c r="X1947" i="33"/>
  <c r="Z1944" i="33"/>
  <c r="X1939" i="33"/>
  <c r="Z1936" i="33"/>
  <c r="X1931" i="33"/>
  <c r="Z1928" i="33"/>
  <c r="X1923" i="33"/>
  <c r="Z1920" i="33"/>
  <c r="X1915" i="33"/>
  <c r="Z1912" i="33"/>
  <c r="X1907" i="33"/>
  <c r="Z1904" i="33"/>
  <c r="X1899" i="33"/>
  <c r="Z1896" i="33"/>
  <c r="X1891" i="33"/>
  <c r="Z1888" i="33"/>
  <c r="X1883" i="33"/>
  <c r="Z1880" i="33"/>
  <c r="X1875" i="33"/>
  <c r="Z1872" i="33"/>
  <c r="X1867" i="33"/>
  <c r="Z1864" i="33"/>
  <c r="X1859" i="33"/>
  <c r="Z1856" i="33"/>
  <c r="X1851" i="33"/>
  <c r="Z1848" i="33"/>
  <c r="X1845" i="33"/>
  <c r="Z1834" i="33"/>
  <c r="X1831" i="33"/>
  <c r="Z1820" i="33"/>
  <c r="X1813" i="33"/>
  <c r="Z1802" i="33"/>
  <c r="Z1788" i="33"/>
  <c r="X1781" i="33"/>
  <c r="Z1770" i="33"/>
  <c r="X1767" i="33"/>
  <c r="W1745" i="33"/>
  <c r="W1729" i="33"/>
  <c r="U1724" i="33"/>
  <c r="W1681" i="33"/>
  <c r="U1676" i="33"/>
  <c r="W1665" i="33"/>
  <c r="U1660" i="33"/>
  <c r="W1649" i="33"/>
  <c r="U1644" i="33"/>
  <c r="W1633" i="33"/>
  <c r="U1628" i="33"/>
  <c r="W1617" i="33"/>
  <c r="U1612" i="33"/>
  <c r="W1601" i="33"/>
  <c r="W1473" i="33"/>
  <c r="U1468" i="33"/>
  <c r="W1457" i="33"/>
  <c r="Z1424" i="33"/>
  <c r="Z1392" i="33"/>
  <c r="Z1360" i="33"/>
  <c r="Z1328" i="33"/>
  <c r="Z1296" i="33"/>
  <c r="X1275" i="33"/>
  <c r="Z1264" i="33"/>
  <c r="X1243" i="33"/>
  <c r="Z1232" i="33"/>
  <c r="X1211" i="33"/>
  <c r="Z1200" i="33"/>
  <c r="Z1168" i="33"/>
  <c r="Z1136" i="33"/>
  <c r="Z1104" i="33"/>
  <c r="Z1072" i="33"/>
  <c r="Z1040" i="33"/>
  <c r="V1030" i="33"/>
  <c r="Z1008" i="33"/>
  <c r="Z976" i="33"/>
  <c r="Z944" i="33"/>
  <c r="Z912" i="33"/>
  <c r="Z880" i="33"/>
  <c r="Z848" i="33"/>
  <c r="Z816" i="33"/>
  <c r="Z784" i="33"/>
  <c r="Z752" i="33"/>
  <c r="A1935" i="33"/>
  <c r="C1935" i="33" s="1"/>
  <c r="AO1935" i="33"/>
  <c r="AP1935" i="33"/>
  <c r="AR1935" i="33"/>
  <c r="AN1935" i="33"/>
  <c r="AM1935" i="33"/>
  <c r="AQ1935" i="33"/>
  <c r="AG1935" i="33"/>
  <c r="AH1935" i="33"/>
  <c r="AI1935" i="33"/>
  <c r="AJ1935" i="33"/>
  <c r="AK1935" i="33"/>
  <c r="AL1935" i="33"/>
  <c r="AD1935" i="33"/>
  <c r="Z1935" i="33"/>
  <c r="AE1935" i="33"/>
  <c r="AF1935" i="33"/>
  <c r="A1911" i="33"/>
  <c r="C1911" i="33" s="1"/>
  <c r="AO1911" i="33"/>
  <c r="AP1911" i="33"/>
  <c r="AR1911" i="33"/>
  <c r="AN1911" i="33"/>
  <c r="AM1911" i="33"/>
  <c r="AQ1911" i="33"/>
  <c r="AH1911" i="33"/>
  <c r="AK1911" i="33"/>
  <c r="AL1911" i="33"/>
  <c r="AG1911" i="33"/>
  <c r="AI1911" i="33"/>
  <c r="AJ1911" i="33"/>
  <c r="AD1911" i="33"/>
  <c r="Z1911" i="33"/>
  <c r="AE1911" i="33"/>
  <c r="AF1911" i="33"/>
  <c r="AO1895" i="33"/>
  <c r="AP1895" i="33"/>
  <c r="AR1895" i="33"/>
  <c r="AN1895" i="33"/>
  <c r="AM1895" i="33"/>
  <c r="AQ1895" i="33"/>
  <c r="AH1895" i="33"/>
  <c r="AK1895" i="33"/>
  <c r="AL1895" i="33"/>
  <c r="AG1895" i="33"/>
  <c r="AI1895" i="33"/>
  <c r="AJ1895" i="33"/>
  <c r="AD1895" i="33"/>
  <c r="Z1895" i="33"/>
  <c r="AE1895" i="33"/>
  <c r="AF1895" i="33"/>
  <c r="A1871" i="33"/>
  <c r="C1871" i="33" s="1"/>
  <c r="AO1871" i="33"/>
  <c r="AP1871" i="33"/>
  <c r="AR1871" i="33"/>
  <c r="AN1871" i="33"/>
  <c r="AM1871" i="33"/>
  <c r="AH1871" i="33"/>
  <c r="AK1871" i="33"/>
  <c r="AL1871" i="33"/>
  <c r="AQ1871" i="33"/>
  <c r="AG1871" i="33"/>
  <c r="AI1871" i="33"/>
  <c r="AJ1871" i="33"/>
  <c r="AD1871" i="33"/>
  <c r="Z1871" i="33"/>
  <c r="AE1871" i="33"/>
  <c r="AF1871" i="33"/>
  <c r="A1855" i="33"/>
  <c r="C1855" i="33" s="1"/>
  <c r="AO1855" i="33"/>
  <c r="AP1855" i="33"/>
  <c r="AR1855" i="33"/>
  <c r="AN1855" i="33"/>
  <c r="AM1855" i="33"/>
  <c r="AQ1855" i="33"/>
  <c r="AH1855" i="33"/>
  <c r="AK1855" i="33"/>
  <c r="AL1855" i="33"/>
  <c r="AG1855" i="33"/>
  <c r="AI1855" i="33"/>
  <c r="AJ1855" i="33"/>
  <c r="AD1855" i="33"/>
  <c r="Z1855" i="33"/>
  <c r="AE1855" i="33"/>
  <c r="AF1855" i="33"/>
  <c r="L1839" i="33"/>
  <c r="AO1839" i="33"/>
  <c r="AP1839" i="33"/>
  <c r="AR1839" i="33"/>
  <c r="AN1839" i="33"/>
  <c r="AM1839" i="33"/>
  <c r="AH1839" i="33"/>
  <c r="AK1839" i="33"/>
  <c r="AQ1839" i="33"/>
  <c r="AL1839" i="33"/>
  <c r="AG1839" i="33"/>
  <c r="AI1839" i="33"/>
  <c r="AJ1839" i="33"/>
  <c r="AD1839" i="33"/>
  <c r="Z1839" i="33"/>
  <c r="AE1839" i="33"/>
  <c r="AF1839" i="33"/>
  <c r="Y1839" i="33"/>
  <c r="L1823" i="33"/>
  <c r="AO1823" i="33"/>
  <c r="AP1823" i="33"/>
  <c r="AR1823" i="33"/>
  <c r="AN1823" i="33"/>
  <c r="AM1823" i="33"/>
  <c r="AQ1823" i="33"/>
  <c r="AH1823" i="33"/>
  <c r="AK1823" i="33"/>
  <c r="AL1823" i="33"/>
  <c r="AG1823" i="33"/>
  <c r="AI1823" i="33"/>
  <c r="AJ1823" i="33"/>
  <c r="AD1823" i="33"/>
  <c r="Z1823" i="33"/>
  <c r="AE1823" i="33"/>
  <c r="AF1823" i="33"/>
  <c r="Y1823" i="33"/>
  <c r="L1799" i="33"/>
  <c r="AO1799" i="33"/>
  <c r="AP1799" i="33"/>
  <c r="AR1799" i="33"/>
  <c r="AN1799" i="33"/>
  <c r="AM1799" i="33"/>
  <c r="AQ1799" i="33"/>
  <c r="AH1799" i="33"/>
  <c r="AK1799" i="33"/>
  <c r="AL1799" i="33"/>
  <c r="AG1799" i="33"/>
  <c r="AI1799" i="33"/>
  <c r="AJ1799" i="33"/>
  <c r="AD1799" i="33"/>
  <c r="Z1799" i="33"/>
  <c r="AE1799" i="33"/>
  <c r="AF1799" i="33"/>
  <c r="Y1799" i="33"/>
  <c r="L1775" i="33"/>
  <c r="AO1775" i="33"/>
  <c r="AP1775" i="33"/>
  <c r="AR1775" i="33"/>
  <c r="AN1775" i="33"/>
  <c r="AM1775" i="33"/>
  <c r="AH1775" i="33"/>
  <c r="AQ1775" i="33"/>
  <c r="AK1775" i="33"/>
  <c r="AL1775" i="33"/>
  <c r="AG1775" i="33"/>
  <c r="AI1775" i="33"/>
  <c r="AJ1775" i="33"/>
  <c r="AD1775" i="33"/>
  <c r="Z1775" i="33"/>
  <c r="AE1775" i="33"/>
  <c r="AF1775" i="33"/>
  <c r="Y1775" i="33"/>
  <c r="L1759" i="33"/>
  <c r="AO1759" i="33"/>
  <c r="AP1759" i="33"/>
  <c r="AR1759" i="33"/>
  <c r="AN1759" i="33"/>
  <c r="AM1759" i="33"/>
  <c r="AQ1759" i="33"/>
  <c r="AH1759" i="33"/>
  <c r="AK1759" i="33"/>
  <c r="AL1759" i="33"/>
  <c r="AG1759" i="33"/>
  <c r="AI1759" i="33"/>
  <c r="AJ1759" i="33"/>
  <c r="AD1759" i="33"/>
  <c r="Z1759" i="33"/>
  <c r="AE1759" i="33"/>
  <c r="AF1759" i="33"/>
  <c r="Y1759" i="33"/>
  <c r="L1735" i="33"/>
  <c r="AO1735" i="33"/>
  <c r="AP1735" i="33"/>
  <c r="AQ1735" i="33"/>
  <c r="AR1735" i="33"/>
  <c r="AN1735" i="33"/>
  <c r="AM1735" i="33"/>
  <c r="AH1735" i="33"/>
  <c r="AI1735" i="33"/>
  <c r="AK1735" i="33"/>
  <c r="AL1735" i="33"/>
  <c r="AG1735" i="33"/>
  <c r="AJ1735" i="33"/>
  <c r="AD1735" i="33"/>
  <c r="Z1735" i="33"/>
  <c r="AE1735" i="33"/>
  <c r="AF1735" i="33"/>
  <c r="U1735" i="33"/>
  <c r="V1735" i="33"/>
  <c r="AA1735" i="33"/>
  <c r="W1735" i="33"/>
  <c r="AB1735" i="33"/>
  <c r="AC1735" i="33"/>
  <c r="Y1735" i="33"/>
  <c r="L1719" i="33"/>
  <c r="AO1719" i="33"/>
  <c r="AP1719" i="33"/>
  <c r="AQ1719" i="33"/>
  <c r="AR1719" i="33"/>
  <c r="AN1719" i="33"/>
  <c r="AM1719" i="33"/>
  <c r="AH1719" i="33"/>
  <c r="AI1719" i="33"/>
  <c r="AK1719" i="33"/>
  <c r="AL1719" i="33"/>
  <c r="AG1719" i="33"/>
  <c r="AJ1719" i="33"/>
  <c r="AD1719" i="33"/>
  <c r="Z1719" i="33"/>
  <c r="AE1719" i="33"/>
  <c r="AF1719" i="33"/>
  <c r="Y1719" i="33"/>
  <c r="AO1703" i="33"/>
  <c r="AP1703" i="33"/>
  <c r="AQ1703" i="33"/>
  <c r="AR1703" i="33"/>
  <c r="AN1703" i="33"/>
  <c r="AM1703" i="33"/>
  <c r="AH1703" i="33"/>
  <c r="AI1703" i="33"/>
  <c r="AK1703" i="33"/>
  <c r="AL1703" i="33"/>
  <c r="AG1703" i="33"/>
  <c r="AJ1703" i="33"/>
  <c r="AD1703" i="33"/>
  <c r="Z1703" i="33"/>
  <c r="AE1703" i="33"/>
  <c r="AF1703" i="33"/>
  <c r="Y1703" i="33"/>
  <c r="A1679" i="33"/>
  <c r="C1679" i="33" s="1"/>
  <c r="AO1679" i="33"/>
  <c r="AP1679" i="33"/>
  <c r="AQ1679" i="33"/>
  <c r="AR1679" i="33"/>
  <c r="AN1679" i="33"/>
  <c r="AM1679" i="33"/>
  <c r="AH1679" i="33"/>
  <c r="AI1679" i="33"/>
  <c r="AK1679" i="33"/>
  <c r="AL1679" i="33"/>
  <c r="AG1679" i="33"/>
  <c r="AJ1679" i="33"/>
  <c r="AD1679" i="33"/>
  <c r="Z1679" i="33"/>
  <c r="AE1679" i="33"/>
  <c r="AF1679" i="33"/>
  <c r="U1679" i="33"/>
  <c r="V1679" i="33"/>
  <c r="AA1679" i="33"/>
  <c r="W1679" i="33"/>
  <c r="AB1679" i="33"/>
  <c r="AC1679" i="33"/>
  <c r="Y1679" i="33"/>
  <c r="A1663" i="33"/>
  <c r="C1663" i="33" s="1"/>
  <c r="AO1663" i="33"/>
  <c r="AP1663" i="33"/>
  <c r="AQ1663" i="33"/>
  <c r="AR1663" i="33"/>
  <c r="AN1663" i="33"/>
  <c r="AM1663" i="33"/>
  <c r="AH1663" i="33"/>
  <c r="AI1663" i="33"/>
  <c r="AK1663" i="33"/>
  <c r="AL1663" i="33"/>
  <c r="AG1663" i="33"/>
  <c r="AJ1663" i="33"/>
  <c r="AD1663" i="33"/>
  <c r="Z1663" i="33"/>
  <c r="AE1663" i="33"/>
  <c r="AF1663" i="33"/>
  <c r="U1663" i="33"/>
  <c r="V1663" i="33"/>
  <c r="AA1663" i="33"/>
  <c r="W1663" i="33"/>
  <c r="AB1663" i="33"/>
  <c r="AC1663" i="33"/>
  <c r="Y1663" i="33"/>
  <c r="A1647" i="33"/>
  <c r="C1647" i="33" s="1"/>
  <c r="AO1647" i="33"/>
  <c r="AP1647" i="33"/>
  <c r="AQ1647" i="33"/>
  <c r="AR1647" i="33"/>
  <c r="AN1647" i="33"/>
  <c r="AM1647" i="33"/>
  <c r="AH1647" i="33"/>
  <c r="AI1647" i="33"/>
  <c r="AK1647" i="33"/>
  <c r="AL1647" i="33"/>
  <c r="AG1647" i="33"/>
  <c r="AJ1647" i="33"/>
  <c r="AD1647" i="33"/>
  <c r="Z1647" i="33"/>
  <c r="AE1647" i="33"/>
  <c r="AF1647" i="33"/>
  <c r="U1647" i="33"/>
  <c r="V1647" i="33"/>
  <c r="AA1647" i="33"/>
  <c r="W1647" i="33"/>
  <c r="AB1647" i="33"/>
  <c r="AC1647" i="33"/>
  <c r="Y1647" i="33"/>
  <c r="A1623" i="33"/>
  <c r="C1623" i="33" s="1"/>
  <c r="AO1623" i="33"/>
  <c r="AP1623" i="33"/>
  <c r="AQ1623" i="33"/>
  <c r="AR1623" i="33"/>
  <c r="AN1623" i="33"/>
  <c r="AM1623" i="33"/>
  <c r="AH1623" i="33"/>
  <c r="AI1623" i="33"/>
  <c r="AK1623" i="33"/>
  <c r="AL1623" i="33"/>
  <c r="AG1623" i="33"/>
  <c r="AJ1623" i="33"/>
  <c r="AD1623" i="33"/>
  <c r="Z1623" i="33"/>
  <c r="AE1623" i="33"/>
  <c r="AF1623" i="33"/>
  <c r="U1623" i="33"/>
  <c r="V1623" i="33"/>
  <c r="AA1623" i="33"/>
  <c r="W1623" i="33"/>
  <c r="AB1623" i="33"/>
  <c r="AC1623" i="33"/>
  <c r="Y1623" i="33"/>
  <c r="A1607" i="33"/>
  <c r="C1607" i="33" s="1"/>
  <c r="AO1607" i="33"/>
  <c r="AP1607" i="33"/>
  <c r="AQ1607" i="33"/>
  <c r="AR1607" i="33"/>
  <c r="AN1607" i="33"/>
  <c r="AM1607" i="33"/>
  <c r="AH1607" i="33"/>
  <c r="AI1607" i="33"/>
  <c r="AK1607" i="33"/>
  <c r="AL1607" i="33"/>
  <c r="AG1607" i="33"/>
  <c r="AJ1607" i="33"/>
  <c r="AD1607" i="33"/>
  <c r="Z1607" i="33"/>
  <c r="AE1607" i="33"/>
  <c r="AF1607" i="33"/>
  <c r="U1607" i="33"/>
  <c r="V1607" i="33"/>
  <c r="AA1607" i="33"/>
  <c r="W1607" i="33"/>
  <c r="AB1607" i="33"/>
  <c r="AC1607" i="33"/>
  <c r="Y1607" i="33"/>
  <c r="A1559" i="33"/>
  <c r="C1559" i="33" s="1"/>
  <c r="AO1559" i="33"/>
  <c r="AP1559" i="33"/>
  <c r="AQ1559" i="33"/>
  <c r="AR1559" i="33"/>
  <c r="AN1559" i="33"/>
  <c r="AM1559" i="33"/>
  <c r="AH1559" i="33"/>
  <c r="AI1559" i="33"/>
  <c r="AK1559" i="33"/>
  <c r="AL1559" i="33"/>
  <c r="AG1559" i="33"/>
  <c r="AJ1559" i="33"/>
  <c r="AD1559" i="33"/>
  <c r="Z1559" i="33"/>
  <c r="AE1559" i="33"/>
  <c r="AF1559" i="33"/>
  <c r="U1559" i="33"/>
  <c r="V1559" i="33"/>
  <c r="AA1559" i="33"/>
  <c r="W1559" i="33"/>
  <c r="AB1559" i="33"/>
  <c r="AC1559" i="33"/>
  <c r="Y1559" i="33"/>
  <c r="A1199" i="33"/>
  <c r="C1199" i="33" s="1"/>
  <c r="AQ1199" i="33"/>
  <c r="AM1199" i="33"/>
  <c r="AN1199" i="33"/>
  <c r="AO1199" i="33"/>
  <c r="AP1199" i="33"/>
  <c r="AR1199" i="33"/>
  <c r="AH1199" i="33"/>
  <c r="AI1199" i="33"/>
  <c r="AK1199" i="33"/>
  <c r="AL1199" i="33"/>
  <c r="AG1199" i="33"/>
  <c r="AJ1199" i="33"/>
  <c r="AD1199" i="33"/>
  <c r="Z1199" i="33"/>
  <c r="AE1199" i="33"/>
  <c r="AF1199" i="33"/>
  <c r="Y1199" i="33"/>
  <c r="A1171" i="33"/>
  <c r="C1171" i="33" s="1"/>
  <c r="AQ1171" i="33"/>
  <c r="AM1171" i="33"/>
  <c r="AN1171" i="33"/>
  <c r="AO1171" i="33"/>
  <c r="AR1171" i="33"/>
  <c r="AP1171" i="33"/>
  <c r="AH1171" i="33"/>
  <c r="AI1171" i="33"/>
  <c r="AK1171" i="33"/>
  <c r="AL1171" i="33"/>
  <c r="AG1171" i="33"/>
  <c r="AJ1171" i="33"/>
  <c r="AD1171" i="33"/>
  <c r="Z1171" i="33"/>
  <c r="AE1171" i="33"/>
  <c r="AF1171" i="33"/>
  <c r="Y1171" i="33"/>
  <c r="A1163" i="33"/>
  <c r="C1163" i="33" s="1"/>
  <c r="AQ1163" i="33"/>
  <c r="AM1163" i="33"/>
  <c r="AN1163" i="33"/>
  <c r="AO1163" i="33"/>
  <c r="AP1163" i="33"/>
  <c r="AR1163" i="33"/>
  <c r="AH1163" i="33"/>
  <c r="AI1163" i="33"/>
  <c r="AK1163" i="33"/>
  <c r="AL1163" i="33"/>
  <c r="AG1163" i="33"/>
  <c r="AJ1163" i="33"/>
  <c r="AD1163" i="33"/>
  <c r="Z1163" i="33"/>
  <c r="AE1163" i="33"/>
  <c r="AF1163" i="33"/>
  <c r="Y1163" i="33"/>
  <c r="A1155" i="33"/>
  <c r="C1155" i="33" s="1"/>
  <c r="AQ1155" i="33"/>
  <c r="AM1155" i="33"/>
  <c r="AN1155" i="33"/>
  <c r="AO1155" i="33"/>
  <c r="AP1155" i="33"/>
  <c r="AR1155" i="33"/>
  <c r="AH1155" i="33"/>
  <c r="AI1155" i="33"/>
  <c r="AK1155" i="33"/>
  <c r="AL1155" i="33"/>
  <c r="AG1155" i="33"/>
  <c r="AJ1155" i="33"/>
  <c r="AD1155" i="33"/>
  <c r="Z1155" i="33"/>
  <c r="AE1155" i="33"/>
  <c r="AF1155" i="33"/>
  <c r="Y1155" i="33"/>
  <c r="A1147" i="33"/>
  <c r="C1147" i="33" s="1"/>
  <c r="AQ1147" i="33"/>
  <c r="AM1147" i="33"/>
  <c r="AN1147" i="33"/>
  <c r="AP1147" i="33"/>
  <c r="AO1147" i="33"/>
  <c r="AR1147" i="33"/>
  <c r="AH1147" i="33"/>
  <c r="AI1147" i="33"/>
  <c r="AK1147" i="33"/>
  <c r="AL1147" i="33"/>
  <c r="AG1147" i="33"/>
  <c r="AJ1147" i="33"/>
  <c r="AD1147" i="33"/>
  <c r="AE1147" i="33"/>
  <c r="AF1147" i="33"/>
  <c r="Z1147" i="33"/>
  <c r="Y1147" i="33"/>
  <c r="A1139" i="33"/>
  <c r="C1139" i="33" s="1"/>
  <c r="AQ1139" i="33"/>
  <c r="AM1139" i="33"/>
  <c r="AN1139" i="33"/>
  <c r="AP1139" i="33"/>
  <c r="AR1139" i="33"/>
  <c r="AO1139" i="33"/>
  <c r="AH1139" i="33"/>
  <c r="AI1139" i="33"/>
  <c r="AK1139" i="33"/>
  <c r="AL1139" i="33"/>
  <c r="AG1139" i="33"/>
  <c r="AD1139" i="33"/>
  <c r="AJ1139" i="33"/>
  <c r="AE1139" i="33"/>
  <c r="AF1139" i="33"/>
  <c r="Z1139" i="33"/>
  <c r="Y1139" i="33"/>
  <c r="A1131" i="33"/>
  <c r="C1131" i="33" s="1"/>
  <c r="AQ1131" i="33"/>
  <c r="AM1131" i="33"/>
  <c r="AN1131" i="33"/>
  <c r="AP1131" i="33"/>
  <c r="AO1131" i="33"/>
  <c r="AR1131" i="33"/>
  <c r="AH1131" i="33"/>
  <c r="AI1131" i="33"/>
  <c r="AK1131" i="33"/>
  <c r="AL1131" i="33"/>
  <c r="AG1131" i="33"/>
  <c r="AD1131" i="33"/>
  <c r="AE1131" i="33"/>
  <c r="AF1131" i="33"/>
  <c r="AJ1131" i="33"/>
  <c r="Z1131" i="33"/>
  <c r="Y1131" i="33"/>
  <c r="A1123" i="33"/>
  <c r="C1123" i="33" s="1"/>
  <c r="AQ1123" i="33"/>
  <c r="AM1123" i="33"/>
  <c r="AN1123" i="33"/>
  <c r="AP1123" i="33"/>
  <c r="AR1123" i="33"/>
  <c r="AO1123" i="33"/>
  <c r="AH1123" i="33"/>
  <c r="AI1123" i="33"/>
  <c r="AK1123" i="33"/>
  <c r="AL1123" i="33"/>
  <c r="AG1123" i="33"/>
  <c r="AD1123" i="33"/>
  <c r="AE1123" i="33"/>
  <c r="AF1123" i="33"/>
  <c r="AJ1123" i="33"/>
  <c r="Z1123" i="33"/>
  <c r="Y1123" i="33"/>
  <c r="A1115" i="33"/>
  <c r="C1115" i="33" s="1"/>
  <c r="AQ1115" i="33"/>
  <c r="AM1115" i="33"/>
  <c r="AN1115" i="33"/>
  <c r="AP1115" i="33"/>
  <c r="AO1115" i="33"/>
  <c r="AR1115" i="33"/>
  <c r="AH1115" i="33"/>
  <c r="AI1115" i="33"/>
  <c r="AK1115" i="33"/>
  <c r="AL1115" i="33"/>
  <c r="AG1115" i="33"/>
  <c r="AJ1115" i="33"/>
  <c r="AD1115" i="33"/>
  <c r="AE1115" i="33"/>
  <c r="AF1115" i="33"/>
  <c r="Z1115" i="33"/>
  <c r="Y1115" i="33"/>
  <c r="A1107" i="33"/>
  <c r="C1107" i="33" s="1"/>
  <c r="AQ1107" i="33"/>
  <c r="AM1107" i="33"/>
  <c r="AN1107" i="33"/>
  <c r="AP1107" i="33"/>
  <c r="AR1107" i="33"/>
  <c r="AO1107" i="33"/>
  <c r="AH1107" i="33"/>
  <c r="AI1107" i="33"/>
  <c r="AK1107" i="33"/>
  <c r="AL1107" i="33"/>
  <c r="AG1107" i="33"/>
  <c r="AD1107" i="33"/>
  <c r="AJ1107" i="33"/>
  <c r="AE1107" i="33"/>
  <c r="AF1107" i="33"/>
  <c r="Z1107" i="33"/>
  <c r="Y1107" i="33"/>
  <c r="A1099" i="33"/>
  <c r="C1099" i="33" s="1"/>
  <c r="AQ1099" i="33"/>
  <c r="AM1099" i="33"/>
  <c r="AN1099" i="33"/>
  <c r="AP1099" i="33"/>
  <c r="AO1099" i="33"/>
  <c r="AR1099" i="33"/>
  <c r="AH1099" i="33"/>
  <c r="AI1099" i="33"/>
  <c r="AK1099" i="33"/>
  <c r="AL1099" i="33"/>
  <c r="AG1099" i="33"/>
  <c r="AD1099" i="33"/>
  <c r="AE1099" i="33"/>
  <c r="AF1099" i="33"/>
  <c r="AJ1099" i="33"/>
  <c r="Z1099" i="33"/>
  <c r="Y1099" i="33"/>
  <c r="A1091" i="33"/>
  <c r="C1091" i="33" s="1"/>
  <c r="AQ1091" i="33"/>
  <c r="AM1091" i="33"/>
  <c r="AN1091" i="33"/>
  <c r="AP1091" i="33"/>
  <c r="AR1091" i="33"/>
  <c r="AO1091" i="33"/>
  <c r="AH1091" i="33"/>
  <c r="AI1091" i="33"/>
  <c r="AK1091" i="33"/>
  <c r="AL1091" i="33"/>
  <c r="AG1091" i="33"/>
  <c r="AD1091" i="33"/>
  <c r="AE1091" i="33"/>
  <c r="AF1091" i="33"/>
  <c r="AJ1091" i="33"/>
  <c r="Z1091" i="33"/>
  <c r="Y1091" i="33"/>
  <c r="A1083" i="33"/>
  <c r="C1083" i="33" s="1"/>
  <c r="AQ1083" i="33"/>
  <c r="AM1083" i="33"/>
  <c r="AN1083" i="33"/>
  <c r="AP1083" i="33"/>
  <c r="AO1083" i="33"/>
  <c r="AR1083" i="33"/>
  <c r="AH1083" i="33"/>
  <c r="AI1083" i="33"/>
  <c r="AK1083" i="33"/>
  <c r="AL1083" i="33"/>
  <c r="AG1083" i="33"/>
  <c r="AB1083" i="33"/>
  <c r="AJ1083" i="33"/>
  <c r="AC1083" i="33"/>
  <c r="AD1083" i="33"/>
  <c r="AE1083" i="33"/>
  <c r="AF1083" i="33"/>
  <c r="Z1083" i="33"/>
  <c r="AA1083" i="33"/>
  <c r="U1083" i="33"/>
  <c r="V1083" i="33"/>
  <c r="W1083" i="33"/>
  <c r="Y1083" i="33"/>
  <c r="A1075" i="33"/>
  <c r="C1075" i="33" s="1"/>
  <c r="AQ1075" i="33"/>
  <c r="AM1075" i="33"/>
  <c r="AN1075" i="33"/>
  <c r="AP1075" i="33"/>
  <c r="AR1075" i="33"/>
  <c r="AO1075" i="33"/>
  <c r="AH1075" i="33"/>
  <c r="AI1075" i="33"/>
  <c r="AK1075" i="33"/>
  <c r="AL1075" i="33"/>
  <c r="AG1075" i="33"/>
  <c r="AJ1075" i="33"/>
  <c r="AE1075" i="33"/>
  <c r="AF1075" i="33"/>
  <c r="Z1075" i="33"/>
  <c r="Y1075" i="33"/>
  <c r="A1067" i="33"/>
  <c r="C1067" i="33" s="1"/>
  <c r="AQ1067" i="33"/>
  <c r="AM1067" i="33"/>
  <c r="AN1067" i="33"/>
  <c r="AP1067" i="33"/>
  <c r="AO1067" i="33"/>
  <c r="AR1067" i="33"/>
  <c r="AH1067" i="33"/>
  <c r="AI1067" i="33"/>
  <c r="AK1067" i="33"/>
  <c r="AL1067" i="33"/>
  <c r="AG1067" i="33"/>
  <c r="AE1067" i="33"/>
  <c r="AF1067" i="33"/>
  <c r="AJ1067" i="33"/>
  <c r="Z1067" i="33"/>
  <c r="Y1067" i="33"/>
  <c r="A1059" i="33"/>
  <c r="C1059" i="33" s="1"/>
  <c r="AQ1059" i="33"/>
  <c r="AM1059" i="33"/>
  <c r="AN1059" i="33"/>
  <c r="AP1059" i="33"/>
  <c r="AR1059" i="33"/>
  <c r="AH1059" i="33"/>
  <c r="AI1059" i="33"/>
  <c r="AK1059" i="33"/>
  <c r="AL1059" i="33"/>
  <c r="AO1059" i="33"/>
  <c r="AG1059" i="33"/>
  <c r="AB1059" i="33"/>
  <c r="AC1059" i="33"/>
  <c r="AE1059" i="33"/>
  <c r="AF1059" i="33"/>
  <c r="AJ1059" i="33"/>
  <c r="AA1059" i="33"/>
  <c r="Z1059" i="33"/>
  <c r="U1059" i="33"/>
  <c r="V1059" i="33"/>
  <c r="W1059" i="33"/>
  <c r="Y1059" i="33"/>
  <c r="A1051" i="33"/>
  <c r="C1051" i="33" s="1"/>
  <c r="AQ1051" i="33"/>
  <c r="AM1051" i="33"/>
  <c r="AN1051" i="33"/>
  <c r="AP1051" i="33"/>
  <c r="AO1051" i="33"/>
  <c r="AR1051" i="33"/>
  <c r="AH1051" i="33"/>
  <c r="AI1051" i="33"/>
  <c r="AJ1051" i="33"/>
  <c r="AK1051" i="33"/>
  <c r="AL1051" i="33"/>
  <c r="AG1051" i="33"/>
  <c r="AF1051" i="33"/>
  <c r="Z1051" i="33"/>
  <c r="Y1051" i="33"/>
  <c r="A1043" i="33"/>
  <c r="C1043" i="33" s="1"/>
  <c r="AQ1043" i="33"/>
  <c r="AM1043" i="33"/>
  <c r="AN1043" i="33"/>
  <c r="AP1043" i="33"/>
  <c r="AR1043" i="33"/>
  <c r="AO1043" i="33"/>
  <c r="AH1043" i="33"/>
  <c r="AI1043" i="33"/>
  <c r="AJ1043" i="33"/>
  <c r="AK1043" i="33"/>
  <c r="AL1043" i="33"/>
  <c r="AG1043" i="33"/>
  <c r="AE1043" i="33"/>
  <c r="AF1043" i="33"/>
  <c r="Z1043" i="33"/>
  <c r="Y1043" i="33"/>
  <c r="A1035" i="33"/>
  <c r="C1035" i="33" s="1"/>
  <c r="AQ1035" i="33"/>
  <c r="AM1035" i="33"/>
  <c r="AN1035" i="33"/>
  <c r="AP1035" i="33"/>
  <c r="AO1035" i="33"/>
  <c r="AR1035" i="33"/>
  <c r="AH1035" i="33"/>
  <c r="AI1035" i="33"/>
  <c r="AJ1035" i="33"/>
  <c r="AK1035" i="33"/>
  <c r="AL1035" i="33"/>
  <c r="AG1035" i="33"/>
  <c r="AB1035" i="33"/>
  <c r="AC1035" i="33"/>
  <c r="AE1035" i="33"/>
  <c r="AF1035" i="33"/>
  <c r="Z1035" i="33"/>
  <c r="U1035" i="33"/>
  <c r="V1035" i="33"/>
  <c r="W1035" i="33"/>
  <c r="AA1035" i="33"/>
  <c r="Y1035" i="33"/>
  <c r="A1027" i="33"/>
  <c r="C1027" i="33" s="1"/>
  <c r="AQ1027" i="33"/>
  <c r="AM1027" i="33"/>
  <c r="AN1027" i="33"/>
  <c r="AP1027" i="33"/>
  <c r="AR1027" i="33"/>
  <c r="AO1027" i="33"/>
  <c r="AH1027" i="33"/>
  <c r="AI1027" i="33"/>
  <c r="AJ1027" i="33"/>
  <c r="AK1027" i="33"/>
  <c r="AL1027" i="33"/>
  <c r="AG1027" i="33"/>
  <c r="AE1027" i="33"/>
  <c r="AF1027" i="33"/>
  <c r="Z1027" i="33"/>
  <c r="Y1027" i="33"/>
  <c r="A1019" i="33"/>
  <c r="C1019" i="33" s="1"/>
  <c r="AQ1019" i="33"/>
  <c r="AM1019" i="33"/>
  <c r="AN1019" i="33"/>
  <c r="AP1019" i="33"/>
  <c r="AO1019" i="33"/>
  <c r="AR1019" i="33"/>
  <c r="AH1019" i="33"/>
  <c r="AI1019" i="33"/>
  <c r="AJ1019" i="33"/>
  <c r="AK1019" i="33"/>
  <c r="AL1019" i="33"/>
  <c r="AG1019" i="33"/>
  <c r="AE1019" i="33"/>
  <c r="AF1019" i="33"/>
  <c r="Z1019" i="33"/>
  <c r="Y1019" i="33"/>
  <c r="A1011" i="33"/>
  <c r="C1011" i="33" s="1"/>
  <c r="AQ1011" i="33"/>
  <c r="AM1011" i="33"/>
  <c r="AN1011" i="33"/>
  <c r="AP1011" i="33"/>
  <c r="AR1011" i="33"/>
  <c r="AO1011" i="33"/>
  <c r="AH1011" i="33"/>
  <c r="AI1011" i="33"/>
  <c r="AJ1011" i="33"/>
  <c r="AK1011" i="33"/>
  <c r="AL1011" i="33"/>
  <c r="AG1011" i="33"/>
  <c r="AE1011" i="33"/>
  <c r="AF1011" i="33"/>
  <c r="Z1011" i="33"/>
  <c r="Y1011" i="33"/>
  <c r="A1003" i="33"/>
  <c r="C1003" i="33" s="1"/>
  <c r="AQ1003" i="33"/>
  <c r="AM1003" i="33"/>
  <c r="AN1003" i="33"/>
  <c r="AP1003" i="33"/>
  <c r="AO1003" i="33"/>
  <c r="AR1003" i="33"/>
  <c r="AH1003" i="33"/>
  <c r="AI1003" i="33"/>
  <c r="AJ1003" i="33"/>
  <c r="AK1003" i="33"/>
  <c r="AL1003" i="33"/>
  <c r="AG1003" i="33"/>
  <c r="Z1003" i="33"/>
  <c r="Y1003" i="33"/>
  <c r="A995" i="33"/>
  <c r="C995" i="33" s="1"/>
  <c r="AQ995" i="33"/>
  <c r="AM995" i="33"/>
  <c r="AN995" i="33"/>
  <c r="AP995" i="33"/>
  <c r="AR995" i="33"/>
  <c r="AO995" i="33"/>
  <c r="AH995" i="33"/>
  <c r="AI995" i="33"/>
  <c r="AJ995" i="33"/>
  <c r="AK995" i="33"/>
  <c r="AL995" i="33"/>
  <c r="AG995" i="33"/>
  <c r="AE995" i="33"/>
  <c r="AF995" i="33"/>
  <c r="Z995" i="33"/>
  <c r="Y995" i="33"/>
  <c r="A987" i="33"/>
  <c r="C987" i="33" s="1"/>
  <c r="AQ987" i="33"/>
  <c r="AM987" i="33"/>
  <c r="AN987" i="33"/>
  <c r="AP987" i="33"/>
  <c r="AO987" i="33"/>
  <c r="AR987" i="33"/>
  <c r="AH987" i="33"/>
  <c r="AI987" i="33"/>
  <c r="AJ987" i="33"/>
  <c r="AK987" i="33"/>
  <c r="AL987" i="33"/>
  <c r="AG987" i="33"/>
  <c r="AE987" i="33"/>
  <c r="AF987" i="33"/>
  <c r="Z987" i="33"/>
  <c r="Y987" i="33"/>
  <c r="A979" i="33"/>
  <c r="C979" i="33" s="1"/>
  <c r="AQ979" i="33"/>
  <c r="AM979" i="33"/>
  <c r="AN979" i="33"/>
  <c r="AP979" i="33"/>
  <c r="AR979" i="33"/>
  <c r="AO979" i="33"/>
  <c r="AH979" i="33"/>
  <c r="AI979" i="33"/>
  <c r="AJ979" i="33"/>
  <c r="AK979" i="33"/>
  <c r="AL979" i="33"/>
  <c r="AG979" i="33"/>
  <c r="AD979" i="33"/>
  <c r="AE979" i="33"/>
  <c r="AF979" i="33"/>
  <c r="Z979" i="33"/>
  <c r="Y979" i="33"/>
  <c r="A971" i="33"/>
  <c r="C971" i="33" s="1"/>
  <c r="AQ971" i="33"/>
  <c r="AM971" i="33"/>
  <c r="AN971" i="33"/>
  <c r="AP971" i="33"/>
  <c r="AO971" i="33"/>
  <c r="AR971" i="33"/>
  <c r="AH971" i="33"/>
  <c r="AI971" i="33"/>
  <c r="AJ971" i="33"/>
  <c r="AK971" i="33"/>
  <c r="AL971" i="33"/>
  <c r="AG971" i="33"/>
  <c r="AD971" i="33"/>
  <c r="AE971" i="33"/>
  <c r="AF971" i="33"/>
  <c r="Z971" i="33"/>
  <c r="Y971" i="33"/>
  <c r="A963" i="33"/>
  <c r="C963" i="33" s="1"/>
  <c r="AQ963" i="33"/>
  <c r="AM963" i="33"/>
  <c r="AN963" i="33"/>
  <c r="AP963" i="33"/>
  <c r="AR963" i="33"/>
  <c r="AO963" i="33"/>
  <c r="AH963" i="33"/>
  <c r="AI963" i="33"/>
  <c r="AJ963" i="33"/>
  <c r="AK963" i="33"/>
  <c r="AL963" i="33"/>
  <c r="AG963" i="33"/>
  <c r="AD963" i="33"/>
  <c r="AE963" i="33"/>
  <c r="AF963" i="33"/>
  <c r="Z963" i="33"/>
  <c r="Y963" i="33"/>
  <c r="A955" i="33"/>
  <c r="C955" i="33" s="1"/>
  <c r="AM955" i="33"/>
  <c r="AN955" i="33"/>
  <c r="AO955" i="33"/>
  <c r="AH955" i="33"/>
  <c r="AI955" i="33"/>
  <c r="AJ955" i="33"/>
  <c r="AK955" i="33"/>
  <c r="AL955" i="33"/>
  <c r="AG955" i="33"/>
  <c r="AD955" i="33"/>
  <c r="AE955" i="33"/>
  <c r="AF955" i="33"/>
  <c r="Z955" i="33"/>
  <c r="Y955" i="33"/>
  <c r="A947" i="33"/>
  <c r="C947" i="33" s="1"/>
  <c r="AM947" i="33"/>
  <c r="AN947" i="33"/>
  <c r="AO947" i="33"/>
  <c r="AH947" i="33"/>
  <c r="AI947" i="33"/>
  <c r="AJ947" i="33"/>
  <c r="AK947" i="33"/>
  <c r="AL947" i="33"/>
  <c r="AG947" i="33"/>
  <c r="AD947" i="33"/>
  <c r="AE947" i="33"/>
  <c r="AF947" i="33"/>
  <c r="Z947" i="33"/>
  <c r="Y947" i="33"/>
  <c r="A939" i="33"/>
  <c r="C939" i="33" s="1"/>
  <c r="AQ939" i="33"/>
  <c r="AP939" i="33"/>
  <c r="AR939" i="33"/>
  <c r="AH939" i="33"/>
  <c r="AI939" i="33"/>
  <c r="AJ939" i="33"/>
  <c r="AK939" i="33"/>
  <c r="AL939" i="33"/>
  <c r="AG939" i="33"/>
  <c r="AD939" i="33"/>
  <c r="AE939" i="33"/>
  <c r="AF939" i="33"/>
  <c r="Z939" i="33"/>
  <c r="Y939" i="33"/>
  <c r="A931" i="33"/>
  <c r="C931" i="33" s="1"/>
  <c r="AQ931" i="33"/>
  <c r="AP931" i="33"/>
  <c r="AR931" i="33"/>
  <c r="AH931" i="33"/>
  <c r="AI931" i="33"/>
  <c r="AJ931" i="33"/>
  <c r="AK931" i="33"/>
  <c r="AL931" i="33"/>
  <c r="AG931" i="33"/>
  <c r="AD931" i="33"/>
  <c r="AE931" i="33"/>
  <c r="AF931" i="33"/>
  <c r="Z931" i="33"/>
  <c r="Y931" i="33"/>
  <c r="A923" i="33"/>
  <c r="C923" i="33" s="1"/>
  <c r="AQ923" i="33"/>
  <c r="AM923" i="33"/>
  <c r="AN923" i="33"/>
  <c r="AP923" i="33"/>
  <c r="AO923" i="33"/>
  <c r="AR923" i="33"/>
  <c r="AH923" i="33"/>
  <c r="AI923" i="33"/>
  <c r="AJ923" i="33"/>
  <c r="AK923" i="33"/>
  <c r="AL923" i="33"/>
  <c r="AG923" i="33"/>
  <c r="AD923" i="33"/>
  <c r="AE923" i="33"/>
  <c r="AF923" i="33"/>
  <c r="Z923" i="33"/>
  <c r="Y923" i="33"/>
  <c r="A915" i="33"/>
  <c r="C915" i="33" s="1"/>
  <c r="AQ915" i="33"/>
  <c r="AM915" i="33"/>
  <c r="AN915" i="33"/>
  <c r="AP915" i="33"/>
  <c r="AR915" i="33"/>
  <c r="AO915" i="33"/>
  <c r="AH915" i="33"/>
  <c r="AI915" i="33"/>
  <c r="AJ915" i="33"/>
  <c r="AK915" i="33"/>
  <c r="AL915" i="33"/>
  <c r="AG915" i="33"/>
  <c r="AD915" i="33"/>
  <c r="AE915" i="33"/>
  <c r="AF915" i="33"/>
  <c r="Z915" i="33"/>
  <c r="Y915" i="33"/>
  <c r="A907" i="33"/>
  <c r="C907" i="33" s="1"/>
  <c r="AQ907" i="33"/>
  <c r="AM907" i="33"/>
  <c r="AN907" i="33"/>
  <c r="AP907" i="33"/>
  <c r="AO907" i="33"/>
  <c r="AR907" i="33"/>
  <c r="AH907" i="33"/>
  <c r="AI907" i="33"/>
  <c r="AJ907" i="33"/>
  <c r="AK907" i="33"/>
  <c r="AL907" i="33"/>
  <c r="AG907" i="33"/>
  <c r="AD907" i="33"/>
  <c r="AE907" i="33"/>
  <c r="AF907" i="33"/>
  <c r="Z907" i="33"/>
  <c r="Y907" i="33"/>
  <c r="A899" i="33"/>
  <c r="C899" i="33" s="1"/>
  <c r="AQ899" i="33"/>
  <c r="AM899" i="33"/>
  <c r="AN899" i="33"/>
  <c r="AP899" i="33"/>
  <c r="AR899" i="33"/>
  <c r="AO899" i="33"/>
  <c r="AH899" i="33"/>
  <c r="AI899" i="33"/>
  <c r="AJ899" i="33"/>
  <c r="AK899" i="33"/>
  <c r="AL899" i="33"/>
  <c r="AG899" i="33"/>
  <c r="AD899" i="33"/>
  <c r="AE899" i="33"/>
  <c r="AF899" i="33"/>
  <c r="Z899" i="33"/>
  <c r="Y899" i="33"/>
  <c r="A891" i="33"/>
  <c r="C891" i="33" s="1"/>
  <c r="AQ891" i="33"/>
  <c r="AM891" i="33"/>
  <c r="AN891" i="33"/>
  <c r="AP891" i="33"/>
  <c r="AO891" i="33"/>
  <c r="AR891" i="33"/>
  <c r="AH891" i="33"/>
  <c r="AI891" i="33"/>
  <c r="AJ891" i="33"/>
  <c r="AK891" i="33"/>
  <c r="AL891" i="33"/>
  <c r="AG891" i="33"/>
  <c r="AD891" i="33"/>
  <c r="AE891" i="33"/>
  <c r="AF891" i="33"/>
  <c r="Z891" i="33"/>
  <c r="Y891" i="33"/>
  <c r="A883" i="33"/>
  <c r="C883" i="33" s="1"/>
  <c r="AQ883" i="33"/>
  <c r="AM883" i="33"/>
  <c r="AN883" i="33"/>
  <c r="AO883" i="33"/>
  <c r="AP883" i="33"/>
  <c r="AR883" i="33"/>
  <c r="AH883" i="33"/>
  <c r="AI883" i="33"/>
  <c r="AJ883" i="33"/>
  <c r="AK883" i="33"/>
  <c r="AL883" i="33"/>
  <c r="AG883" i="33"/>
  <c r="AD883" i="33"/>
  <c r="AE883" i="33"/>
  <c r="AF883" i="33"/>
  <c r="Z883" i="33"/>
  <c r="Y883" i="33"/>
  <c r="A875" i="33"/>
  <c r="C875" i="33" s="1"/>
  <c r="AQ875" i="33"/>
  <c r="AM875" i="33"/>
  <c r="AN875" i="33"/>
  <c r="AO875" i="33"/>
  <c r="AP875" i="33"/>
  <c r="AR875" i="33"/>
  <c r="AH875" i="33"/>
  <c r="AI875" i="33"/>
  <c r="AJ875" i="33"/>
  <c r="AK875" i="33"/>
  <c r="AL875" i="33"/>
  <c r="AG875" i="33"/>
  <c r="AD875" i="33"/>
  <c r="AE875" i="33"/>
  <c r="AF875" i="33"/>
  <c r="Z875" i="33"/>
  <c r="Y875" i="33"/>
  <c r="A867" i="33"/>
  <c r="C867" i="33" s="1"/>
  <c r="AQ867" i="33"/>
  <c r="AM867" i="33"/>
  <c r="AN867" i="33"/>
  <c r="AO867" i="33"/>
  <c r="AP867" i="33"/>
  <c r="AR867" i="33"/>
  <c r="AH867" i="33"/>
  <c r="AI867" i="33"/>
  <c r="AJ867" i="33"/>
  <c r="AK867" i="33"/>
  <c r="AL867" i="33"/>
  <c r="AG867" i="33"/>
  <c r="AD867" i="33"/>
  <c r="AE867" i="33"/>
  <c r="AF867" i="33"/>
  <c r="Z867" i="33"/>
  <c r="Y867" i="33"/>
  <c r="A859" i="33"/>
  <c r="C859" i="33" s="1"/>
  <c r="AQ859" i="33"/>
  <c r="AM859" i="33"/>
  <c r="AN859" i="33"/>
  <c r="AO859" i="33"/>
  <c r="AP859" i="33"/>
  <c r="AR859" i="33"/>
  <c r="AH859" i="33"/>
  <c r="AI859" i="33"/>
  <c r="AJ859" i="33"/>
  <c r="AK859" i="33"/>
  <c r="AL859" i="33"/>
  <c r="AG859" i="33"/>
  <c r="AD859" i="33"/>
  <c r="AE859" i="33"/>
  <c r="AF859" i="33"/>
  <c r="Z859" i="33"/>
  <c r="Y859" i="33"/>
  <c r="A851" i="33"/>
  <c r="C851" i="33" s="1"/>
  <c r="AQ851" i="33"/>
  <c r="AM851" i="33"/>
  <c r="AN851" i="33"/>
  <c r="AO851" i="33"/>
  <c r="AP851" i="33"/>
  <c r="AR851" i="33"/>
  <c r="AH851" i="33"/>
  <c r="AI851" i="33"/>
  <c r="AJ851" i="33"/>
  <c r="AK851" i="33"/>
  <c r="AL851" i="33"/>
  <c r="AG851" i="33"/>
  <c r="AD851" i="33"/>
  <c r="AE851" i="33"/>
  <c r="AF851" i="33"/>
  <c r="Z851" i="33"/>
  <c r="Y851" i="33"/>
  <c r="A843" i="33"/>
  <c r="C843" i="33" s="1"/>
  <c r="AQ843" i="33"/>
  <c r="AM843" i="33"/>
  <c r="AN843" i="33"/>
  <c r="AO843" i="33"/>
  <c r="AP843" i="33"/>
  <c r="AR843" i="33"/>
  <c r="AH843" i="33"/>
  <c r="AI843" i="33"/>
  <c r="AJ843" i="33"/>
  <c r="AK843" i="33"/>
  <c r="AL843" i="33"/>
  <c r="AG843" i="33"/>
  <c r="AD843" i="33"/>
  <c r="AE843" i="33"/>
  <c r="AF843" i="33"/>
  <c r="Z843" i="33"/>
  <c r="Y843" i="33"/>
  <c r="A835" i="33"/>
  <c r="C835" i="33" s="1"/>
  <c r="AQ835" i="33"/>
  <c r="AM835" i="33"/>
  <c r="AN835" i="33"/>
  <c r="AO835" i="33"/>
  <c r="AP835" i="33"/>
  <c r="AR835" i="33"/>
  <c r="AH835" i="33"/>
  <c r="AI835" i="33"/>
  <c r="AJ835" i="33"/>
  <c r="AK835" i="33"/>
  <c r="AL835" i="33"/>
  <c r="AG835" i="33"/>
  <c r="AD835" i="33"/>
  <c r="AE835" i="33"/>
  <c r="AF835" i="33"/>
  <c r="Z835" i="33"/>
  <c r="Y835" i="33"/>
  <c r="A827" i="33"/>
  <c r="C827" i="33" s="1"/>
  <c r="AQ827" i="33"/>
  <c r="AM827" i="33"/>
  <c r="AN827" i="33"/>
  <c r="AO827" i="33"/>
  <c r="AP827" i="33"/>
  <c r="AR827" i="33"/>
  <c r="AH827" i="33"/>
  <c r="AI827" i="33"/>
  <c r="AJ827" i="33"/>
  <c r="AK827" i="33"/>
  <c r="AL827" i="33"/>
  <c r="AG827" i="33"/>
  <c r="AD827" i="33"/>
  <c r="AE827" i="33"/>
  <c r="AF827" i="33"/>
  <c r="Z827" i="33"/>
  <c r="Y827" i="33"/>
  <c r="A819" i="33"/>
  <c r="C819" i="33" s="1"/>
  <c r="AQ819" i="33"/>
  <c r="AM819" i="33"/>
  <c r="AN819" i="33"/>
  <c r="AO819" i="33"/>
  <c r="AP819" i="33"/>
  <c r="AR819" i="33"/>
  <c r="AH819" i="33"/>
  <c r="AI819" i="33"/>
  <c r="AJ819" i="33"/>
  <c r="AK819" i="33"/>
  <c r="AL819" i="33"/>
  <c r="AG819" i="33"/>
  <c r="AD819" i="33"/>
  <c r="AE819" i="33"/>
  <c r="AF819" i="33"/>
  <c r="Z819" i="33"/>
  <c r="Y819" i="33"/>
  <c r="A811" i="33"/>
  <c r="C811" i="33" s="1"/>
  <c r="AQ811" i="33"/>
  <c r="AM811" i="33"/>
  <c r="AN811" i="33"/>
  <c r="AO811" i="33"/>
  <c r="AP811" i="33"/>
  <c r="AR811" i="33"/>
  <c r="AH811" i="33"/>
  <c r="AI811" i="33"/>
  <c r="AJ811" i="33"/>
  <c r="AK811" i="33"/>
  <c r="AL811" i="33"/>
  <c r="AG811" i="33"/>
  <c r="AD811" i="33"/>
  <c r="AE811" i="33"/>
  <c r="AF811" i="33"/>
  <c r="Z811" i="33"/>
  <c r="Y811" i="33"/>
  <c r="A803" i="33"/>
  <c r="C803" i="33" s="1"/>
  <c r="AQ803" i="33"/>
  <c r="AM803" i="33"/>
  <c r="AN803" i="33"/>
  <c r="AO803" i="33"/>
  <c r="AP803" i="33"/>
  <c r="AR803" i="33"/>
  <c r="AH803" i="33"/>
  <c r="AI803" i="33"/>
  <c r="AJ803" i="33"/>
  <c r="AK803" i="33"/>
  <c r="AL803" i="33"/>
  <c r="AG803" i="33"/>
  <c r="AD803" i="33"/>
  <c r="AE803" i="33"/>
  <c r="AF803" i="33"/>
  <c r="Z803" i="33"/>
  <c r="Y803" i="33"/>
  <c r="A795" i="33"/>
  <c r="C795" i="33" s="1"/>
  <c r="AQ795" i="33"/>
  <c r="AM795" i="33"/>
  <c r="AN795" i="33"/>
  <c r="AO795" i="33"/>
  <c r="AP795" i="33"/>
  <c r="AR795" i="33"/>
  <c r="AH795" i="33"/>
  <c r="AI795" i="33"/>
  <c r="AJ795" i="33"/>
  <c r="AK795" i="33"/>
  <c r="AL795" i="33"/>
  <c r="AG795" i="33"/>
  <c r="AD795" i="33"/>
  <c r="AE795" i="33"/>
  <c r="AF795" i="33"/>
  <c r="Z795" i="33"/>
  <c r="Y795" i="33"/>
  <c r="A787" i="33"/>
  <c r="C787" i="33" s="1"/>
  <c r="AQ787" i="33"/>
  <c r="AM787" i="33"/>
  <c r="AN787" i="33"/>
  <c r="AO787" i="33"/>
  <c r="AP787" i="33"/>
  <c r="AR787" i="33"/>
  <c r="AH787" i="33"/>
  <c r="AI787" i="33"/>
  <c r="AJ787" i="33"/>
  <c r="AK787" i="33"/>
  <c r="AL787" i="33"/>
  <c r="AG787" i="33"/>
  <c r="AD787" i="33"/>
  <c r="AE787" i="33"/>
  <c r="AF787" i="33"/>
  <c r="Z787" i="33"/>
  <c r="Y787" i="33"/>
  <c r="A779" i="33"/>
  <c r="C779" i="33" s="1"/>
  <c r="AQ779" i="33"/>
  <c r="AM779" i="33"/>
  <c r="AN779" i="33"/>
  <c r="AO779" i="33"/>
  <c r="AP779" i="33"/>
  <c r="AR779" i="33"/>
  <c r="AH779" i="33"/>
  <c r="AI779" i="33"/>
  <c r="AJ779" i="33"/>
  <c r="AK779" i="33"/>
  <c r="AL779" i="33"/>
  <c r="AG779" i="33"/>
  <c r="AD779" i="33"/>
  <c r="AE779" i="33"/>
  <c r="AF779" i="33"/>
  <c r="Z779" i="33"/>
  <c r="Y779" i="33"/>
  <c r="A771" i="33"/>
  <c r="C771" i="33" s="1"/>
  <c r="AQ771" i="33"/>
  <c r="AM771" i="33"/>
  <c r="AN771" i="33"/>
  <c r="AO771" i="33"/>
  <c r="AP771" i="33"/>
  <c r="AR771" i="33"/>
  <c r="AH771" i="33"/>
  <c r="AI771" i="33"/>
  <c r="AJ771" i="33"/>
  <c r="AK771" i="33"/>
  <c r="AL771" i="33"/>
  <c r="AG771" i="33"/>
  <c r="AD771" i="33"/>
  <c r="AE771" i="33"/>
  <c r="AF771" i="33"/>
  <c r="Z771" i="33"/>
  <c r="Y771" i="33"/>
  <c r="A763" i="33"/>
  <c r="C763" i="33" s="1"/>
  <c r="AQ763" i="33"/>
  <c r="AM763" i="33"/>
  <c r="AN763" i="33"/>
  <c r="AO763" i="33"/>
  <c r="AP763" i="33"/>
  <c r="AR763" i="33"/>
  <c r="AH763" i="33"/>
  <c r="AI763" i="33"/>
  <c r="AJ763" i="33"/>
  <c r="AK763" i="33"/>
  <c r="AL763" i="33"/>
  <c r="AG763" i="33"/>
  <c r="AD763" i="33"/>
  <c r="AE763" i="33"/>
  <c r="AF763" i="33"/>
  <c r="Z763" i="33"/>
  <c r="Y763" i="33"/>
  <c r="A755" i="33"/>
  <c r="C755" i="33" s="1"/>
  <c r="AQ755" i="33"/>
  <c r="AM755" i="33"/>
  <c r="AN755" i="33"/>
  <c r="AO755" i="33"/>
  <c r="AP755" i="33"/>
  <c r="AR755" i="33"/>
  <c r="AH755" i="33"/>
  <c r="AI755" i="33"/>
  <c r="AJ755" i="33"/>
  <c r="AK755" i="33"/>
  <c r="AL755" i="33"/>
  <c r="AG755" i="33"/>
  <c r="AD755" i="33"/>
  <c r="AE755" i="33"/>
  <c r="AF755" i="33"/>
  <c r="Z755" i="33"/>
  <c r="Y755" i="33"/>
  <c r="A747" i="33"/>
  <c r="C747" i="33" s="1"/>
  <c r="AQ747" i="33"/>
  <c r="AM747" i="33"/>
  <c r="AN747" i="33"/>
  <c r="AO747" i="33"/>
  <c r="AP747" i="33"/>
  <c r="AR747" i="33"/>
  <c r="AH747" i="33"/>
  <c r="AI747" i="33"/>
  <c r="AJ747" i="33"/>
  <c r="AK747" i="33"/>
  <c r="AL747" i="33"/>
  <c r="AG747" i="33"/>
  <c r="AD747" i="33"/>
  <c r="AE747" i="33"/>
  <c r="AF747" i="33"/>
  <c r="Z747" i="33"/>
  <c r="Y747" i="33"/>
  <c r="A739" i="33"/>
  <c r="C739" i="33" s="1"/>
  <c r="AQ739" i="33"/>
  <c r="AM739" i="33"/>
  <c r="AN739" i="33"/>
  <c r="AO739" i="33"/>
  <c r="AP739" i="33"/>
  <c r="AR739" i="33"/>
  <c r="AH739" i="33"/>
  <c r="AI739" i="33"/>
  <c r="AJ739" i="33"/>
  <c r="AK739" i="33"/>
  <c r="AL739" i="33"/>
  <c r="AG739" i="33"/>
  <c r="AD739" i="33"/>
  <c r="AE739" i="33"/>
  <c r="AF739" i="33"/>
  <c r="Z739" i="33"/>
  <c r="Y739" i="33"/>
  <c r="A731" i="33"/>
  <c r="C731" i="33" s="1"/>
  <c r="AQ731" i="33"/>
  <c r="AM731" i="33"/>
  <c r="AN731" i="33"/>
  <c r="AO731" i="33"/>
  <c r="AP731" i="33"/>
  <c r="AR731" i="33"/>
  <c r="AH731" i="33"/>
  <c r="AI731" i="33"/>
  <c r="AJ731" i="33"/>
  <c r="AK731" i="33"/>
  <c r="AL731" i="33"/>
  <c r="AG731" i="33"/>
  <c r="AD731" i="33"/>
  <c r="AE731" i="33"/>
  <c r="AF731" i="33"/>
  <c r="Z731" i="33"/>
  <c r="X731" i="33"/>
  <c r="Y731" i="33"/>
  <c r="A723" i="33"/>
  <c r="C723" i="33" s="1"/>
  <c r="AQ723" i="33"/>
  <c r="AM723" i="33"/>
  <c r="AN723" i="33"/>
  <c r="AO723" i="33"/>
  <c r="AP723" i="33"/>
  <c r="AR723" i="33"/>
  <c r="AH723" i="33"/>
  <c r="AI723" i="33"/>
  <c r="AJ723" i="33"/>
  <c r="AK723" i="33"/>
  <c r="AL723" i="33"/>
  <c r="AG723" i="33"/>
  <c r="AD723" i="33"/>
  <c r="AE723" i="33"/>
  <c r="AF723" i="33"/>
  <c r="Z723" i="33"/>
  <c r="X723" i="33"/>
  <c r="Y723" i="33"/>
  <c r="A715" i="33"/>
  <c r="C715" i="33" s="1"/>
  <c r="AQ715" i="33"/>
  <c r="AM715" i="33"/>
  <c r="AN715" i="33"/>
  <c r="AO715" i="33"/>
  <c r="AP715" i="33"/>
  <c r="AR715" i="33"/>
  <c r="AH715" i="33"/>
  <c r="AI715" i="33"/>
  <c r="AJ715" i="33"/>
  <c r="AK715" i="33"/>
  <c r="AL715" i="33"/>
  <c r="AG715" i="33"/>
  <c r="AD715" i="33"/>
  <c r="AE715" i="33"/>
  <c r="AF715" i="33"/>
  <c r="Z715" i="33"/>
  <c r="X715" i="33"/>
  <c r="Y715" i="33"/>
  <c r="A707" i="33"/>
  <c r="C707" i="33" s="1"/>
  <c r="AQ707" i="33"/>
  <c r="AM707" i="33"/>
  <c r="AN707" i="33"/>
  <c r="AO707" i="33"/>
  <c r="AP707" i="33"/>
  <c r="AR707" i="33"/>
  <c r="AH707" i="33"/>
  <c r="AI707" i="33"/>
  <c r="AJ707" i="33"/>
  <c r="AK707" i="33"/>
  <c r="AL707" i="33"/>
  <c r="AG707" i="33"/>
  <c r="AD707" i="33"/>
  <c r="AE707" i="33"/>
  <c r="AF707" i="33"/>
  <c r="Z707" i="33"/>
  <c r="X707" i="33"/>
  <c r="Y707" i="33"/>
  <c r="A699" i="33"/>
  <c r="C699" i="33" s="1"/>
  <c r="AQ699" i="33"/>
  <c r="AM699" i="33"/>
  <c r="AN699" i="33"/>
  <c r="AO699" i="33"/>
  <c r="AP699" i="33"/>
  <c r="AR699" i="33"/>
  <c r="AH699" i="33"/>
  <c r="AI699" i="33"/>
  <c r="AJ699" i="33"/>
  <c r="AK699" i="33"/>
  <c r="AL699" i="33"/>
  <c r="AG699" i="33"/>
  <c r="AD699" i="33"/>
  <c r="AE699" i="33"/>
  <c r="AF699" i="33"/>
  <c r="Z699" i="33"/>
  <c r="X699" i="33"/>
  <c r="Y699" i="33"/>
  <c r="A691" i="33"/>
  <c r="C691" i="33" s="1"/>
  <c r="AQ691" i="33"/>
  <c r="AM691" i="33"/>
  <c r="AN691" i="33"/>
  <c r="AO691" i="33"/>
  <c r="AP691" i="33"/>
  <c r="AR691" i="33"/>
  <c r="AH691" i="33"/>
  <c r="AI691" i="33"/>
  <c r="AJ691" i="33"/>
  <c r="AK691" i="33"/>
  <c r="AL691" i="33"/>
  <c r="AG691" i="33"/>
  <c r="AD691" i="33"/>
  <c r="AE691" i="33"/>
  <c r="AF691" i="33"/>
  <c r="Z691" i="33"/>
  <c r="X691" i="33"/>
  <c r="Y691" i="33"/>
  <c r="A683" i="33"/>
  <c r="C683" i="33" s="1"/>
  <c r="AQ683" i="33"/>
  <c r="AM683" i="33"/>
  <c r="AN683" i="33"/>
  <c r="AO683" i="33"/>
  <c r="AP683" i="33"/>
  <c r="AR683" i="33"/>
  <c r="AH683" i="33"/>
  <c r="AI683" i="33"/>
  <c r="AJ683" i="33"/>
  <c r="AK683" i="33"/>
  <c r="AL683" i="33"/>
  <c r="AG683" i="33"/>
  <c r="AD683" i="33"/>
  <c r="AE683" i="33"/>
  <c r="AF683" i="33"/>
  <c r="Z683" i="33"/>
  <c r="X683" i="33"/>
  <c r="Y683" i="33"/>
  <c r="A675" i="33"/>
  <c r="C675" i="33" s="1"/>
  <c r="AQ675" i="33"/>
  <c r="AM675" i="33"/>
  <c r="AN675" i="33"/>
  <c r="AO675" i="33"/>
  <c r="AP675" i="33"/>
  <c r="AR675" i="33"/>
  <c r="AH675" i="33"/>
  <c r="AI675" i="33"/>
  <c r="AJ675" i="33"/>
  <c r="AK675" i="33"/>
  <c r="AL675" i="33"/>
  <c r="AG675" i="33"/>
  <c r="AD675" i="33"/>
  <c r="AE675" i="33"/>
  <c r="AF675" i="33"/>
  <c r="Z675" i="33"/>
  <c r="X675" i="33"/>
  <c r="Y675" i="33"/>
  <c r="A667" i="33"/>
  <c r="C667" i="33" s="1"/>
  <c r="AQ667" i="33"/>
  <c r="AM667" i="33"/>
  <c r="AN667" i="33"/>
  <c r="AO667" i="33"/>
  <c r="AP667" i="33"/>
  <c r="AR667" i="33"/>
  <c r="AH667" i="33"/>
  <c r="AI667" i="33"/>
  <c r="AJ667" i="33"/>
  <c r="AK667" i="33"/>
  <c r="AL667" i="33"/>
  <c r="AG667" i="33"/>
  <c r="AD667" i="33"/>
  <c r="AE667" i="33"/>
  <c r="AF667" i="33"/>
  <c r="Z667" i="33"/>
  <c r="X667" i="33"/>
  <c r="Y667" i="33"/>
  <c r="A659" i="33"/>
  <c r="C659" i="33" s="1"/>
  <c r="AQ659" i="33"/>
  <c r="AM659" i="33"/>
  <c r="AN659" i="33"/>
  <c r="AO659" i="33"/>
  <c r="AP659" i="33"/>
  <c r="AR659" i="33"/>
  <c r="AH659" i="33"/>
  <c r="AI659" i="33"/>
  <c r="AJ659" i="33"/>
  <c r="AK659" i="33"/>
  <c r="AL659" i="33"/>
  <c r="AG659" i="33"/>
  <c r="AD659" i="33"/>
  <c r="AE659" i="33"/>
  <c r="AF659" i="33"/>
  <c r="Z659" i="33"/>
  <c r="X659" i="33"/>
  <c r="Y659" i="33"/>
  <c r="A651" i="33"/>
  <c r="C651" i="33" s="1"/>
  <c r="AQ651" i="33"/>
  <c r="AM651" i="33"/>
  <c r="AN651" i="33"/>
  <c r="AO651" i="33"/>
  <c r="AP651" i="33"/>
  <c r="AR651" i="33"/>
  <c r="AH651" i="33"/>
  <c r="AI651" i="33"/>
  <c r="AJ651" i="33"/>
  <c r="AK651" i="33"/>
  <c r="AL651" i="33"/>
  <c r="AG651" i="33"/>
  <c r="AD651" i="33"/>
  <c r="AE651" i="33"/>
  <c r="AF651" i="33"/>
  <c r="Z651" i="33"/>
  <c r="X651" i="33"/>
  <c r="Y651" i="33"/>
  <c r="A643" i="33"/>
  <c r="C643" i="33" s="1"/>
  <c r="AQ643" i="33"/>
  <c r="AM643" i="33"/>
  <c r="AN643" i="33"/>
  <c r="AO643" i="33"/>
  <c r="AP643" i="33"/>
  <c r="AR643" i="33"/>
  <c r="AH643" i="33"/>
  <c r="AI643" i="33"/>
  <c r="AJ643" i="33"/>
  <c r="AK643" i="33"/>
  <c r="AL643" i="33"/>
  <c r="AG643" i="33"/>
  <c r="AD643" i="33"/>
  <c r="AE643" i="33"/>
  <c r="AF643" i="33"/>
  <c r="Z643" i="33"/>
  <c r="X643" i="33"/>
  <c r="Y643" i="33"/>
  <c r="A635" i="33"/>
  <c r="C635" i="33" s="1"/>
  <c r="AQ635" i="33"/>
  <c r="AM635" i="33"/>
  <c r="AN635" i="33"/>
  <c r="AO635" i="33"/>
  <c r="AP635" i="33"/>
  <c r="AR635" i="33"/>
  <c r="AH635" i="33"/>
  <c r="AI635" i="33"/>
  <c r="AJ635" i="33"/>
  <c r="AK635" i="33"/>
  <c r="AL635" i="33"/>
  <c r="AG635" i="33"/>
  <c r="AD635" i="33"/>
  <c r="AE635" i="33"/>
  <c r="AF635" i="33"/>
  <c r="Z635" i="33"/>
  <c r="X635" i="33"/>
  <c r="Y635" i="33"/>
  <c r="A627" i="33"/>
  <c r="C627" i="33" s="1"/>
  <c r="AQ627" i="33"/>
  <c r="AM627" i="33"/>
  <c r="AN627" i="33"/>
  <c r="AO627" i="33"/>
  <c r="AP627" i="33"/>
  <c r="AR627" i="33"/>
  <c r="AH627" i="33"/>
  <c r="AI627" i="33"/>
  <c r="AJ627" i="33"/>
  <c r="AK627" i="33"/>
  <c r="AL627" i="33"/>
  <c r="AG627" i="33"/>
  <c r="AD627" i="33"/>
  <c r="AE627" i="33"/>
  <c r="AF627" i="33"/>
  <c r="Z627" i="33"/>
  <c r="X627" i="33"/>
  <c r="Y627" i="33"/>
  <c r="A619" i="33"/>
  <c r="C619" i="33" s="1"/>
  <c r="AQ619" i="33"/>
  <c r="AM619" i="33"/>
  <c r="AN619" i="33"/>
  <c r="AO619" i="33"/>
  <c r="AP619" i="33"/>
  <c r="AR619" i="33"/>
  <c r="AH619" i="33"/>
  <c r="AI619" i="33"/>
  <c r="AJ619" i="33"/>
  <c r="AK619" i="33"/>
  <c r="AL619" i="33"/>
  <c r="AG619" i="33"/>
  <c r="AD619" i="33"/>
  <c r="AE619" i="33"/>
  <c r="AF619" i="33"/>
  <c r="Z619" i="33"/>
  <c r="X619" i="33"/>
  <c r="Y619" i="33"/>
  <c r="A611" i="33"/>
  <c r="C611" i="33" s="1"/>
  <c r="AQ611" i="33"/>
  <c r="AM611" i="33"/>
  <c r="AN611" i="33"/>
  <c r="AO611" i="33"/>
  <c r="AP611" i="33"/>
  <c r="AR611" i="33"/>
  <c r="AH611" i="33"/>
  <c r="AI611" i="33"/>
  <c r="AJ611" i="33"/>
  <c r="AK611" i="33"/>
  <c r="AL611" i="33"/>
  <c r="AG611" i="33"/>
  <c r="AD611" i="33"/>
  <c r="AE611" i="33"/>
  <c r="AF611" i="33"/>
  <c r="Z611" i="33"/>
  <c r="X611" i="33"/>
  <c r="Y611" i="33"/>
  <c r="A603" i="33"/>
  <c r="C603" i="33" s="1"/>
  <c r="AQ603" i="33"/>
  <c r="AM603" i="33"/>
  <c r="AN603" i="33"/>
  <c r="AO603" i="33"/>
  <c r="AP603" i="33"/>
  <c r="AR603" i="33"/>
  <c r="AH603" i="33"/>
  <c r="AI603" i="33"/>
  <c r="AJ603" i="33"/>
  <c r="AK603" i="33"/>
  <c r="AL603" i="33"/>
  <c r="AG603" i="33"/>
  <c r="AD603" i="33"/>
  <c r="AE603" i="33"/>
  <c r="AF603" i="33"/>
  <c r="Z603" i="33"/>
  <c r="X603" i="33"/>
  <c r="Y603" i="33"/>
  <c r="A595" i="33"/>
  <c r="C595" i="33" s="1"/>
  <c r="AQ595" i="33"/>
  <c r="AM595" i="33"/>
  <c r="AN595" i="33"/>
  <c r="AO595" i="33"/>
  <c r="AP595" i="33"/>
  <c r="AR595" i="33"/>
  <c r="AH595" i="33"/>
  <c r="AI595" i="33"/>
  <c r="AJ595" i="33"/>
  <c r="AK595" i="33"/>
  <c r="AL595" i="33"/>
  <c r="AG595" i="33"/>
  <c r="AD595" i="33"/>
  <c r="AE595" i="33"/>
  <c r="AF595" i="33"/>
  <c r="Z595" i="33"/>
  <c r="X595" i="33"/>
  <c r="Y595" i="33"/>
  <c r="A587" i="33"/>
  <c r="C587" i="33" s="1"/>
  <c r="AQ587" i="33"/>
  <c r="AM587" i="33"/>
  <c r="AN587" i="33"/>
  <c r="AO587" i="33"/>
  <c r="AP587" i="33"/>
  <c r="AR587" i="33"/>
  <c r="AH587" i="33"/>
  <c r="AI587" i="33"/>
  <c r="AJ587" i="33"/>
  <c r="AK587" i="33"/>
  <c r="AL587" i="33"/>
  <c r="AG587" i="33"/>
  <c r="AD587" i="33"/>
  <c r="AE587" i="33"/>
  <c r="AF587" i="33"/>
  <c r="Z587" i="33"/>
  <c r="X587" i="33"/>
  <c r="Y587" i="33"/>
  <c r="A579" i="33"/>
  <c r="C579" i="33" s="1"/>
  <c r="AQ579" i="33"/>
  <c r="AM579" i="33"/>
  <c r="AN579" i="33"/>
  <c r="AO579" i="33"/>
  <c r="AP579" i="33"/>
  <c r="AR579" i="33"/>
  <c r="AH579" i="33"/>
  <c r="AI579" i="33"/>
  <c r="AJ579" i="33"/>
  <c r="AK579" i="33"/>
  <c r="AL579" i="33"/>
  <c r="AG579" i="33"/>
  <c r="AD579" i="33"/>
  <c r="AE579" i="33"/>
  <c r="AF579" i="33"/>
  <c r="Z579" i="33"/>
  <c r="X579" i="33"/>
  <c r="Y579" i="33"/>
  <c r="A571" i="33"/>
  <c r="C571" i="33" s="1"/>
  <c r="AQ571" i="33"/>
  <c r="AM571" i="33"/>
  <c r="AN571" i="33"/>
  <c r="AO571" i="33"/>
  <c r="AP571" i="33"/>
  <c r="AR571" i="33"/>
  <c r="AH571" i="33"/>
  <c r="AI571" i="33"/>
  <c r="AJ571" i="33"/>
  <c r="AK571" i="33"/>
  <c r="AL571" i="33"/>
  <c r="AG571" i="33"/>
  <c r="AD571" i="33"/>
  <c r="AE571" i="33"/>
  <c r="AF571" i="33"/>
  <c r="Z571" i="33"/>
  <c r="X571" i="33"/>
  <c r="Y571" i="33"/>
  <c r="A563" i="33"/>
  <c r="C563" i="33" s="1"/>
  <c r="AQ563" i="33"/>
  <c r="AM563" i="33"/>
  <c r="AN563" i="33"/>
  <c r="AO563" i="33"/>
  <c r="AP563" i="33"/>
  <c r="AR563" i="33"/>
  <c r="AH563" i="33"/>
  <c r="AI563" i="33"/>
  <c r="AJ563" i="33"/>
  <c r="AK563" i="33"/>
  <c r="AL563" i="33"/>
  <c r="AG563" i="33"/>
  <c r="AD563" i="33"/>
  <c r="AE563" i="33"/>
  <c r="AF563" i="33"/>
  <c r="Z563" i="33"/>
  <c r="X563" i="33"/>
  <c r="Y563" i="33"/>
  <c r="A555" i="33"/>
  <c r="C555" i="33" s="1"/>
  <c r="AQ555" i="33"/>
  <c r="AM555" i="33"/>
  <c r="AN555" i="33"/>
  <c r="AO555" i="33"/>
  <c r="AP555" i="33"/>
  <c r="AR555" i="33"/>
  <c r="AH555" i="33"/>
  <c r="AI555" i="33"/>
  <c r="AJ555" i="33"/>
  <c r="AK555" i="33"/>
  <c r="AL555" i="33"/>
  <c r="AG555" i="33"/>
  <c r="AD555" i="33"/>
  <c r="AE555" i="33"/>
  <c r="AF555" i="33"/>
  <c r="Z555" i="33"/>
  <c r="X555" i="33"/>
  <c r="Y555" i="33"/>
  <c r="A547" i="33"/>
  <c r="C547" i="33" s="1"/>
  <c r="AQ547" i="33"/>
  <c r="AM547" i="33"/>
  <c r="AN547" i="33"/>
  <c r="AO547" i="33"/>
  <c r="AP547" i="33"/>
  <c r="AR547" i="33"/>
  <c r="AH547" i="33"/>
  <c r="AI547" i="33"/>
  <c r="AJ547" i="33"/>
  <c r="AK547" i="33"/>
  <c r="AL547" i="33"/>
  <c r="AG547" i="33"/>
  <c r="AD547" i="33"/>
  <c r="AE547" i="33"/>
  <c r="AF547" i="33"/>
  <c r="Z547" i="33"/>
  <c r="X547" i="33"/>
  <c r="Y547" i="33"/>
  <c r="A539" i="33"/>
  <c r="C539" i="33" s="1"/>
  <c r="AQ539" i="33"/>
  <c r="AM539" i="33"/>
  <c r="AN539" i="33"/>
  <c r="AO539" i="33"/>
  <c r="AP539" i="33"/>
  <c r="AR539" i="33"/>
  <c r="AH539" i="33"/>
  <c r="AI539" i="33"/>
  <c r="AJ539" i="33"/>
  <c r="AK539" i="33"/>
  <c r="AL539" i="33"/>
  <c r="AG539" i="33"/>
  <c r="AD539" i="33"/>
  <c r="AE539" i="33"/>
  <c r="AF539" i="33"/>
  <c r="Z539" i="33"/>
  <c r="X539" i="33"/>
  <c r="Y539" i="33"/>
  <c r="A531" i="33"/>
  <c r="C531" i="33" s="1"/>
  <c r="AQ531" i="33"/>
  <c r="AM531" i="33"/>
  <c r="AN531" i="33"/>
  <c r="AO531" i="33"/>
  <c r="AP531" i="33"/>
  <c r="AR531" i="33"/>
  <c r="AH531" i="33"/>
  <c r="AI531" i="33"/>
  <c r="AJ531" i="33"/>
  <c r="AK531" i="33"/>
  <c r="AL531" i="33"/>
  <c r="AG531" i="33"/>
  <c r="AD531" i="33"/>
  <c r="AE531" i="33"/>
  <c r="AF531" i="33"/>
  <c r="Z531" i="33"/>
  <c r="X531" i="33"/>
  <c r="Y531" i="33"/>
  <c r="A523" i="33"/>
  <c r="C523" i="33" s="1"/>
  <c r="AQ523" i="33"/>
  <c r="AM523" i="33"/>
  <c r="AN523" i="33"/>
  <c r="AO523" i="33"/>
  <c r="AP523" i="33"/>
  <c r="AR523" i="33"/>
  <c r="AH523" i="33"/>
  <c r="AI523" i="33"/>
  <c r="AJ523" i="33"/>
  <c r="AK523" i="33"/>
  <c r="AL523" i="33"/>
  <c r="AG523" i="33"/>
  <c r="AD523" i="33"/>
  <c r="AE523" i="33"/>
  <c r="AF523" i="33"/>
  <c r="Z523" i="33"/>
  <c r="X523" i="33"/>
  <c r="Y523" i="33"/>
  <c r="A515" i="33"/>
  <c r="C515" i="33" s="1"/>
  <c r="AQ515" i="33"/>
  <c r="AM515" i="33"/>
  <c r="AN515" i="33"/>
  <c r="AO515" i="33"/>
  <c r="AP515" i="33"/>
  <c r="AR515" i="33"/>
  <c r="AH515" i="33"/>
  <c r="AI515" i="33"/>
  <c r="AJ515" i="33"/>
  <c r="AK515" i="33"/>
  <c r="AL515" i="33"/>
  <c r="AG515" i="33"/>
  <c r="AD515" i="33"/>
  <c r="AE515" i="33"/>
  <c r="AF515" i="33"/>
  <c r="Z515" i="33"/>
  <c r="X515" i="33"/>
  <c r="Y515" i="33"/>
  <c r="A507" i="33"/>
  <c r="C507" i="33" s="1"/>
  <c r="AQ507" i="33"/>
  <c r="AM507" i="33"/>
  <c r="AN507" i="33"/>
  <c r="AO507" i="33"/>
  <c r="AP507" i="33"/>
  <c r="AR507" i="33"/>
  <c r="AH507" i="33"/>
  <c r="AI507" i="33"/>
  <c r="AJ507" i="33"/>
  <c r="AK507" i="33"/>
  <c r="AL507" i="33"/>
  <c r="AG507" i="33"/>
  <c r="AD507" i="33"/>
  <c r="AE507" i="33"/>
  <c r="AF507" i="33"/>
  <c r="Z507" i="33"/>
  <c r="X507" i="33"/>
  <c r="Y507" i="33"/>
  <c r="A499" i="33"/>
  <c r="C499" i="33" s="1"/>
  <c r="AQ499" i="33"/>
  <c r="AM499" i="33"/>
  <c r="AN499" i="33"/>
  <c r="AO499" i="33"/>
  <c r="AP499" i="33"/>
  <c r="AR499" i="33"/>
  <c r="AH499" i="33"/>
  <c r="AI499" i="33"/>
  <c r="AJ499" i="33"/>
  <c r="AK499" i="33"/>
  <c r="AL499" i="33"/>
  <c r="AG499" i="33"/>
  <c r="AD499" i="33"/>
  <c r="AE499" i="33"/>
  <c r="AF499" i="33"/>
  <c r="Z499" i="33"/>
  <c r="X499" i="33"/>
  <c r="Y499" i="33"/>
  <c r="A491" i="33"/>
  <c r="C491" i="33" s="1"/>
  <c r="AQ491" i="33"/>
  <c r="AM491" i="33"/>
  <c r="AN491" i="33"/>
  <c r="AO491" i="33"/>
  <c r="AP491" i="33"/>
  <c r="AR491" i="33"/>
  <c r="AH491" i="33"/>
  <c r="AI491" i="33"/>
  <c r="AJ491" i="33"/>
  <c r="AK491" i="33"/>
  <c r="AL491" i="33"/>
  <c r="AG491" i="33"/>
  <c r="AD491" i="33"/>
  <c r="AE491" i="33"/>
  <c r="AF491" i="33"/>
  <c r="Z491" i="33"/>
  <c r="X491" i="33"/>
  <c r="Y491" i="33"/>
  <c r="A483" i="33"/>
  <c r="C483" i="33" s="1"/>
  <c r="AQ483" i="33"/>
  <c r="AM483" i="33"/>
  <c r="AN483" i="33"/>
  <c r="AO483" i="33"/>
  <c r="AP483" i="33"/>
  <c r="AR483" i="33"/>
  <c r="AH483" i="33"/>
  <c r="AI483" i="33"/>
  <c r="AJ483" i="33"/>
  <c r="AK483" i="33"/>
  <c r="AL483" i="33"/>
  <c r="AG483" i="33"/>
  <c r="AD483" i="33"/>
  <c r="AE483" i="33"/>
  <c r="AF483" i="33"/>
  <c r="Z483" i="33"/>
  <c r="X483" i="33"/>
  <c r="Y483" i="33"/>
  <c r="A475" i="33"/>
  <c r="C475" i="33" s="1"/>
  <c r="AQ475" i="33"/>
  <c r="AM475" i="33"/>
  <c r="AN475" i="33"/>
  <c r="AO475" i="33"/>
  <c r="AP475" i="33"/>
  <c r="AR475" i="33"/>
  <c r="AH475" i="33"/>
  <c r="AI475" i="33"/>
  <c r="AJ475" i="33"/>
  <c r="AK475" i="33"/>
  <c r="AL475" i="33"/>
  <c r="AG475" i="33"/>
  <c r="AD475" i="33"/>
  <c r="AE475" i="33"/>
  <c r="AF475" i="33"/>
  <c r="Z475" i="33"/>
  <c r="X475" i="33"/>
  <c r="Y475" i="33"/>
  <c r="A467" i="33"/>
  <c r="C467" i="33" s="1"/>
  <c r="AQ467" i="33"/>
  <c r="AM467" i="33"/>
  <c r="AN467" i="33"/>
  <c r="AO467" i="33"/>
  <c r="AP467" i="33"/>
  <c r="AR467" i="33"/>
  <c r="AH467" i="33"/>
  <c r="AI467" i="33"/>
  <c r="AJ467" i="33"/>
  <c r="AK467" i="33"/>
  <c r="AL467" i="33"/>
  <c r="AG467" i="33"/>
  <c r="AD467" i="33"/>
  <c r="AE467" i="33"/>
  <c r="AF467" i="33"/>
  <c r="Z467" i="33"/>
  <c r="X467" i="33"/>
  <c r="Y467" i="33"/>
  <c r="A459" i="33"/>
  <c r="C459" i="33" s="1"/>
  <c r="AQ459" i="33"/>
  <c r="AM459" i="33"/>
  <c r="AN459" i="33"/>
  <c r="AO459" i="33"/>
  <c r="AP459" i="33"/>
  <c r="AR459" i="33"/>
  <c r="AH459" i="33"/>
  <c r="AI459" i="33"/>
  <c r="AJ459" i="33"/>
  <c r="AK459" i="33"/>
  <c r="AL459" i="33"/>
  <c r="AG459" i="33"/>
  <c r="AD459" i="33"/>
  <c r="AE459" i="33"/>
  <c r="AF459" i="33"/>
  <c r="Z459" i="33"/>
  <c r="X459" i="33"/>
  <c r="Y459" i="33"/>
  <c r="A451" i="33"/>
  <c r="C451" i="33" s="1"/>
  <c r="AQ451" i="33"/>
  <c r="AM451" i="33"/>
  <c r="AN451" i="33"/>
  <c r="AO451" i="33"/>
  <c r="AP451" i="33"/>
  <c r="AR451" i="33"/>
  <c r="AH451" i="33"/>
  <c r="AI451" i="33"/>
  <c r="AJ451" i="33"/>
  <c r="AK451" i="33"/>
  <c r="AL451" i="33"/>
  <c r="AG451" i="33"/>
  <c r="AD451" i="33"/>
  <c r="AE451" i="33"/>
  <c r="AF451" i="33"/>
  <c r="Z451" i="33"/>
  <c r="X451" i="33"/>
  <c r="Y451" i="33"/>
  <c r="A443" i="33"/>
  <c r="C443" i="33" s="1"/>
  <c r="AN443" i="33"/>
  <c r="AP443" i="33"/>
  <c r="AR443" i="33"/>
  <c r="AM443" i="33"/>
  <c r="AO443" i="33"/>
  <c r="AQ443" i="33"/>
  <c r="AH443" i="33"/>
  <c r="AI443" i="33"/>
  <c r="AJ443" i="33"/>
  <c r="AK443" i="33"/>
  <c r="AL443" i="33"/>
  <c r="AG443" i="33"/>
  <c r="AD443" i="33"/>
  <c r="AE443" i="33"/>
  <c r="AF443" i="33"/>
  <c r="Z443" i="33"/>
  <c r="X443" i="33"/>
  <c r="Y443" i="33"/>
  <c r="A435" i="33"/>
  <c r="C435" i="33" s="1"/>
  <c r="AN435" i="33"/>
  <c r="AP435" i="33"/>
  <c r="AR435" i="33"/>
  <c r="AM435" i="33"/>
  <c r="AO435" i="33"/>
  <c r="AQ435" i="33"/>
  <c r="AH435" i="33"/>
  <c r="AI435" i="33"/>
  <c r="AJ435" i="33"/>
  <c r="AK435" i="33"/>
  <c r="AL435" i="33"/>
  <c r="AG435" i="33"/>
  <c r="AD435" i="33"/>
  <c r="AE435" i="33"/>
  <c r="AF435" i="33"/>
  <c r="Z435" i="33"/>
  <c r="X435" i="33"/>
  <c r="Y435" i="33"/>
  <c r="A427" i="33"/>
  <c r="C427" i="33" s="1"/>
  <c r="AN427" i="33"/>
  <c r="AP427" i="33"/>
  <c r="AR427" i="33"/>
  <c r="AM427" i="33"/>
  <c r="AQ427" i="33"/>
  <c r="AO427" i="33"/>
  <c r="AH427" i="33"/>
  <c r="AI427" i="33"/>
  <c r="AJ427" i="33"/>
  <c r="AK427" i="33"/>
  <c r="AL427" i="33"/>
  <c r="AG427" i="33"/>
  <c r="AD427" i="33"/>
  <c r="AE427" i="33"/>
  <c r="AF427" i="33"/>
  <c r="Z427" i="33"/>
  <c r="X427" i="33"/>
  <c r="Y427" i="33"/>
  <c r="A419" i="33"/>
  <c r="C419" i="33" s="1"/>
  <c r="AN419" i="33"/>
  <c r="AP419" i="33"/>
  <c r="AR419" i="33"/>
  <c r="AQ419" i="33"/>
  <c r="AM419" i="33"/>
  <c r="AO419" i="33"/>
  <c r="AH419" i="33"/>
  <c r="AI419" i="33"/>
  <c r="AJ419" i="33"/>
  <c r="AK419" i="33"/>
  <c r="AL419" i="33"/>
  <c r="AG419" i="33"/>
  <c r="AD419" i="33"/>
  <c r="AE419" i="33"/>
  <c r="AF419" i="33"/>
  <c r="Z419" i="33"/>
  <c r="X419" i="33"/>
  <c r="Y419" i="33"/>
  <c r="A411" i="33"/>
  <c r="C411" i="33" s="1"/>
  <c r="AN411" i="33"/>
  <c r="AP411" i="33"/>
  <c r="AR411" i="33"/>
  <c r="AM411" i="33"/>
  <c r="AO411" i="33"/>
  <c r="AQ411" i="33"/>
  <c r="AH411" i="33"/>
  <c r="AI411" i="33"/>
  <c r="AJ411" i="33"/>
  <c r="AK411" i="33"/>
  <c r="AL411" i="33"/>
  <c r="AG411" i="33"/>
  <c r="AD411" i="33"/>
  <c r="AE411" i="33"/>
  <c r="AF411" i="33"/>
  <c r="Z411" i="33"/>
  <c r="X411" i="33"/>
  <c r="Y411" i="33"/>
  <c r="A403" i="33"/>
  <c r="C403" i="33" s="1"/>
  <c r="AN403" i="33"/>
  <c r="AP403" i="33"/>
  <c r="AR403" i="33"/>
  <c r="AM403" i="33"/>
  <c r="AO403" i="33"/>
  <c r="AQ403" i="33"/>
  <c r="AH403" i="33"/>
  <c r="AI403" i="33"/>
  <c r="AJ403" i="33"/>
  <c r="AK403" i="33"/>
  <c r="AL403" i="33"/>
  <c r="AG403" i="33"/>
  <c r="AD403" i="33"/>
  <c r="AE403" i="33"/>
  <c r="AF403" i="33"/>
  <c r="Z403" i="33"/>
  <c r="X403" i="33"/>
  <c r="Y403" i="33"/>
  <c r="A395" i="33"/>
  <c r="C395" i="33" s="1"/>
  <c r="AN395" i="33"/>
  <c r="AP395" i="33"/>
  <c r="AR395" i="33"/>
  <c r="AM395" i="33"/>
  <c r="AQ395" i="33"/>
  <c r="AO395" i="33"/>
  <c r="AH395" i="33"/>
  <c r="AI395" i="33"/>
  <c r="AJ395" i="33"/>
  <c r="AK395" i="33"/>
  <c r="AL395" i="33"/>
  <c r="AG395" i="33"/>
  <c r="AD395" i="33"/>
  <c r="AE395" i="33"/>
  <c r="AF395" i="33"/>
  <c r="Z395" i="33"/>
  <c r="X395" i="33"/>
  <c r="Y395" i="33"/>
  <c r="A387" i="33"/>
  <c r="C387" i="33" s="1"/>
  <c r="AN387" i="33"/>
  <c r="AP387" i="33"/>
  <c r="AR387" i="33"/>
  <c r="AQ387" i="33"/>
  <c r="AM387" i="33"/>
  <c r="AO387" i="33"/>
  <c r="AH387" i="33"/>
  <c r="AI387" i="33"/>
  <c r="AJ387" i="33"/>
  <c r="AK387" i="33"/>
  <c r="AL387" i="33"/>
  <c r="AG387" i="33"/>
  <c r="AD387" i="33"/>
  <c r="AE387" i="33"/>
  <c r="AF387" i="33"/>
  <c r="Z387" i="33"/>
  <c r="X387" i="33"/>
  <c r="Y387" i="33"/>
  <c r="A379" i="33"/>
  <c r="C379" i="33" s="1"/>
  <c r="AN379" i="33"/>
  <c r="AP379" i="33"/>
  <c r="AR379" i="33"/>
  <c r="AM379" i="33"/>
  <c r="AO379" i="33"/>
  <c r="AQ379" i="33"/>
  <c r="AH379" i="33"/>
  <c r="AI379" i="33"/>
  <c r="AJ379" i="33"/>
  <c r="AK379" i="33"/>
  <c r="AL379" i="33"/>
  <c r="AG379" i="33"/>
  <c r="AD379" i="33"/>
  <c r="AE379" i="33"/>
  <c r="AF379" i="33"/>
  <c r="Z379" i="33"/>
  <c r="X379" i="33"/>
  <c r="Y379" i="33"/>
  <c r="A371" i="33"/>
  <c r="C371" i="33" s="1"/>
  <c r="AN371" i="33"/>
  <c r="AP371" i="33"/>
  <c r="AR371" i="33"/>
  <c r="AM371" i="33"/>
  <c r="AO371" i="33"/>
  <c r="AQ371" i="33"/>
  <c r="AH371" i="33"/>
  <c r="AI371" i="33"/>
  <c r="AJ371" i="33"/>
  <c r="AK371" i="33"/>
  <c r="AL371" i="33"/>
  <c r="AG371" i="33"/>
  <c r="AD371" i="33"/>
  <c r="AE371" i="33"/>
  <c r="AF371" i="33"/>
  <c r="Z371" i="33"/>
  <c r="X371" i="33"/>
  <c r="Y371" i="33"/>
  <c r="A363" i="33"/>
  <c r="C363" i="33" s="1"/>
  <c r="AN363" i="33"/>
  <c r="AP363" i="33"/>
  <c r="AR363" i="33"/>
  <c r="AM363" i="33"/>
  <c r="AQ363" i="33"/>
  <c r="AO363" i="33"/>
  <c r="AH363" i="33"/>
  <c r="AI363" i="33"/>
  <c r="AJ363" i="33"/>
  <c r="AK363" i="33"/>
  <c r="AL363" i="33"/>
  <c r="AG363" i="33"/>
  <c r="AD363" i="33"/>
  <c r="AE363" i="33"/>
  <c r="AF363" i="33"/>
  <c r="Z363" i="33"/>
  <c r="X363" i="33"/>
  <c r="Y363" i="33"/>
  <c r="A355" i="33"/>
  <c r="C355" i="33" s="1"/>
  <c r="AN355" i="33"/>
  <c r="AP355" i="33"/>
  <c r="AR355" i="33"/>
  <c r="AQ355" i="33"/>
  <c r="AM355" i="33"/>
  <c r="AO355" i="33"/>
  <c r="AH355" i="33"/>
  <c r="AI355" i="33"/>
  <c r="AJ355" i="33"/>
  <c r="AK355" i="33"/>
  <c r="AL355" i="33"/>
  <c r="AG355" i="33"/>
  <c r="AD355" i="33"/>
  <c r="AE355" i="33"/>
  <c r="AF355" i="33"/>
  <c r="Z355" i="33"/>
  <c r="X355" i="33"/>
  <c r="Y355" i="33"/>
  <c r="A347" i="33"/>
  <c r="C347" i="33" s="1"/>
  <c r="AN347" i="33"/>
  <c r="AO347" i="33"/>
  <c r="AP347" i="33"/>
  <c r="AR347" i="33"/>
  <c r="AM347" i="33"/>
  <c r="AQ347" i="33"/>
  <c r="AH347" i="33"/>
  <c r="AI347" i="33"/>
  <c r="AJ347" i="33"/>
  <c r="AK347" i="33"/>
  <c r="AL347" i="33"/>
  <c r="AG347" i="33"/>
  <c r="AD347" i="33"/>
  <c r="AE347" i="33"/>
  <c r="AF347" i="33"/>
  <c r="Z347" i="33"/>
  <c r="X347" i="33"/>
  <c r="Y347" i="33"/>
  <c r="A339" i="33"/>
  <c r="C339" i="33" s="1"/>
  <c r="AN339" i="33"/>
  <c r="AO339" i="33"/>
  <c r="AP339" i="33"/>
  <c r="AR339" i="33"/>
  <c r="AQ339" i="33"/>
  <c r="AM339" i="33"/>
  <c r="AH339" i="33"/>
  <c r="AI339" i="33"/>
  <c r="AJ339" i="33"/>
  <c r="AK339" i="33"/>
  <c r="AL339" i="33"/>
  <c r="AG339" i="33"/>
  <c r="AD339" i="33"/>
  <c r="AE339" i="33"/>
  <c r="AF339" i="33"/>
  <c r="Z339" i="33"/>
  <c r="X339" i="33"/>
  <c r="Y339" i="33"/>
  <c r="A331" i="33"/>
  <c r="C331" i="33" s="1"/>
  <c r="AN331" i="33"/>
  <c r="AO331" i="33"/>
  <c r="AP331" i="33"/>
  <c r="AR331" i="33"/>
  <c r="AM331" i="33"/>
  <c r="AQ331" i="33"/>
  <c r="AH331" i="33"/>
  <c r="AI331" i="33"/>
  <c r="AJ331" i="33"/>
  <c r="AK331" i="33"/>
  <c r="AL331" i="33"/>
  <c r="AG331" i="33"/>
  <c r="AD331" i="33"/>
  <c r="AE331" i="33"/>
  <c r="AF331" i="33"/>
  <c r="Z331" i="33"/>
  <c r="X331" i="33"/>
  <c r="Y331" i="33"/>
  <c r="A323" i="33"/>
  <c r="C323" i="33" s="1"/>
  <c r="AN323" i="33"/>
  <c r="AO323" i="33"/>
  <c r="AP323" i="33"/>
  <c r="AR323" i="33"/>
  <c r="AQ323" i="33"/>
  <c r="AM323" i="33"/>
  <c r="AL323" i="33"/>
  <c r="AG323" i="33"/>
  <c r="AH323" i="33"/>
  <c r="AI323" i="33"/>
  <c r="AJ323" i="33"/>
  <c r="AK323" i="33"/>
  <c r="AD323" i="33"/>
  <c r="AE323" i="33"/>
  <c r="AF323" i="33"/>
  <c r="Z323" i="33"/>
  <c r="X323" i="33"/>
  <c r="Y323" i="33"/>
  <c r="A315" i="33"/>
  <c r="C315" i="33" s="1"/>
  <c r="AN315" i="33"/>
  <c r="AO315" i="33"/>
  <c r="AP315" i="33"/>
  <c r="AR315" i="33"/>
  <c r="AM315" i="33"/>
  <c r="AQ315" i="33"/>
  <c r="AL315" i="33"/>
  <c r="AG315" i="33"/>
  <c r="AH315" i="33"/>
  <c r="AI315" i="33"/>
  <c r="AJ315" i="33"/>
  <c r="AK315" i="33"/>
  <c r="AD315" i="33"/>
  <c r="AE315" i="33"/>
  <c r="AF315" i="33"/>
  <c r="Z315" i="33"/>
  <c r="X315" i="33"/>
  <c r="Y315" i="33"/>
  <c r="A307" i="33"/>
  <c r="C307" i="33" s="1"/>
  <c r="AN307" i="33"/>
  <c r="AO307" i="33"/>
  <c r="AP307" i="33"/>
  <c r="AR307" i="33"/>
  <c r="AQ307" i="33"/>
  <c r="AM307" i="33"/>
  <c r="AL307" i="33"/>
  <c r="AG307" i="33"/>
  <c r="AH307" i="33"/>
  <c r="AI307" i="33"/>
  <c r="AJ307" i="33"/>
  <c r="AK307" i="33"/>
  <c r="AD307" i="33"/>
  <c r="AE307" i="33"/>
  <c r="AF307" i="33"/>
  <c r="Z307" i="33"/>
  <c r="X307" i="33"/>
  <c r="Y307" i="33"/>
  <c r="A299" i="33"/>
  <c r="C299" i="33" s="1"/>
  <c r="AN299" i="33"/>
  <c r="AO299" i="33"/>
  <c r="AP299" i="33"/>
  <c r="AR299" i="33"/>
  <c r="AM299" i="33"/>
  <c r="AQ299" i="33"/>
  <c r="AL299" i="33"/>
  <c r="AG299" i="33"/>
  <c r="AH299" i="33"/>
  <c r="AI299" i="33"/>
  <c r="AJ299" i="33"/>
  <c r="AK299" i="33"/>
  <c r="AD299" i="33"/>
  <c r="AE299" i="33"/>
  <c r="AF299" i="33"/>
  <c r="Z299" i="33"/>
  <c r="X299" i="33"/>
  <c r="Y299" i="33"/>
  <c r="A291" i="33"/>
  <c r="C291" i="33" s="1"/>
  <c r="AN291" i="33"/>
  <c r="AO291" i="33"/>
  <c r="AP291" i="33"/>
  <c r="AR291" i="33"/>
  <c r="AQ291" i="33"/>
  <c r="AM291" i="33"/>
  <c r="AL291" i="33"/>
  <c r="AG291" i="33"/>
  <c r="AH291" i="33"/>
  <c r="AI291" i="33"/>
  <c r="AJ291" i="33"/>
  <c r="AK291" i="33"/>
  <c r="AD291" i="33"/>
  <c r="AE291" i="33"/>
  <c r="AF291" i="33"/>
  <c r="Z291" i="33"/>
  <c r="X291" i="33"/>
  <c r="Y291" i="33"/>
  <c r="A283" i="33"/>
  <c r="C283" i="33" s="1"/>
  <c r="AN283" i="33"/>
  <c r="AO283" i="33"/>
  <c r="AP283" i="33"/>
  <c r="AR283" i="33"/>
  <c r="AM283" i="33"/>
  <c r="AQ283" i="33"/>
  <c r="AL283" i="33"/>
  <c r="AG283" i="33"/>
  <c r="AH283" i="33"/>
  <c r="AI283" i="33"/>
  <c r="AJ283" i="33"/>
  <c r="AK283" i="33"/>
  <c r="AD283" i="33"/>
  <c r="AE283" i="33"/>
  <c r="AF283" i="33"/>
  <c r="Z283" i="33"/>
  <c r="X283" i="33"/>
  <c r="Y283" i="33"/>
  <c r="A275" i="33"/>
  <c r="C275" i="33" s="1"/>
  <c r="AN275" i="33"/>
  <c r="AO275" i="33"/>
  <c r="AP275" i="33"/>
  <c r="AR275" i="33"/>
  <c r="AQ275" i="33"/>
  <c r="AM275" i="33"/>
  <c r="AL275" i="33"/>
  <c r="AG275" i="33"/>
  <c r="AH275" i="33"/>
  <c r="AI275" i="33"/>
  <c r="AJ275" i="33"/>
  <c r="AK275" i="33"/>
  <c r="AD275" i="33"/>
  <c r="AE275" i="33"/>
  <c r="AF275" i="33"/>
  <c r="Z275" i="33"/>
  <c r="X275" i="33"/>
  <c r="Y275" i="33"/>
  <c r="A267" i="33"/>
  <c r="C267" i="33" s="1"/>
  <c r="AN267" i="33"/>
  <c r="AO267" i="33"/>
  <c r="AP267" i="33"/>
  <c r="AR267" i="33"/>
  <c r="AM267" i="33"/>
  <c r="AQ267" i="33"/>
  <c r="AL267" i="33"/>
  <c r="AG267" i="33"/>
  <c r="AH267" i="33"/>
  <c r="AI267" i="33"/>
  <c r="AJ267" i="33"/>
  <c r="AK267" i="33"/>
  <c r="AD267" i="33"/>
  <c r="AE267" i="33"/>
  <c r="AF267" i="33"/>
  <c r="Z267" i="33"/>
  <c r="X267" i="33"/>
  <c r="Y267" i="33"/>
  <c r="A259" i="33"/>
  <c r="C259" i="33" s="1"/>
  <c r="AN259" i="33"/>
  <c r="AO259" i="33"/>
  <c r="AP259" i="33"/>
  <c r="AR259" i="33"/>
  <c r="AQ259" i="33"/>
  <c r="AM259" i="33"/>
  <c r="AL259" i="33"/>
  <c r="AG259" i="33"/>
  <c r="AH259" i="33"/>
  <c r="AI259" i="33"/>
  <c r="AJ259" i="33"/>
  <c r="AK259" i="33"/>
  <c r="AD259" i="33"/>
  <c r="AE259" i="33"/>
  <c r="AF259" i="33"/>
  <c r="Z259" i="33"/>
  <c r="X259" i="33"/>
  <c r="Y259" i="33"/>
  <c r="A251" i="33"/>
  <c r="C251" i="33" s="1"/>
  <c r="AN251" i="33"/>
  <c r="AO251" i="33"/>
  <c r="AP251" i="33"/>
  <c r="AR251" i="33"/>
  <c r="AM251" i="33"/>
  <c r="AQ251" i="33"/>
  <c r="AL251" i="33"/>
  <c r="AG251" i="33"/>
  <c r="AH251" i="33"/>
  <c r="AI251" i="33"/>
  <c r="AJ251" i="33"/>
  <c r="AK251" i="33"/>
  <c r="AD251" i="33"/>
  <c r="AE251" i="33"/>
  <c r="AF251" i="33"/>
  <c r="Z251" i="33"/>
  <c r="X251" i="33"/>
  <c r="Y251" i="33"/>
  <c r="A243" i="33"/>
  <c r="C243" i="33" s="1"/>
  <c r="AN243" i="33"/>
  <c r="AO243" i="33"/>
  <c r="AP243" i="33"/>
  <c r="AR243" i="33"/>
  <c r="AQ243" i="33"/>
  <c r="AM243" i="33"/>
  <c r="AL243" i="33"/>
  <c r="AG243" i="33"/>
  <c r="AH243" i="33"/>
  <c r="AI243" i="33"/>
  <c r="AJ243" i="33"/>
  <c r="AK243" i="33"/>
  <c r="AD243" i="33"/>
  <c r="AE243" i="33"/>
  <c r="AF243" i="33"/>
  <c r="Z243" i="33"/>
  <c r="X243" i="33"/>
  <c r="Y243" i="33"/>
  <c r="A235" i="33"/>
  <c r="C235" i="33" s="1"/>
  <c r="AN235" i="33"/>
  <c r="AO235" i="33"/>
  <c r="AP235" i="33"/>
  <c r="AR235" i="33"/>
  <c r="AM235" i="33"/>
  <c r="AQ235" i="33"/>
  <c r="AL235" i="33"/>
  <c r="AG235" i="33"/>
  <c r="AH235" i="33"/>
  <c r="AI235" i="33"/>
  <c r="AJ235" i="33"/>
  <c r="AK235" i="33"/>
  <c r="AD235" i="33"/>
  <c r="AE235" i="33"/>
  <c r="AF235" i="33"/>
  <c r="Z235" i="33"/>
  <c r="X235" i="33"/>
  <c r="Y235" i="33"/>
  <c r="A227" i="33"/>
  <c r="C227" i="33" s="1"/>
  <c r="AN227" i="33"/>
  <c r="AO227" i="33"/>
  <c r="AP227" i="33"/>
  <c r="AR227" i="33"/>
  <c r="AQ227" i="33"/>
  <c r="AM227" i="33"/>
  <c r="AL227" i="33"/>
  <c r="AG227" i="33"/>
  <c r="AH227" i="33"/>
  <c r="AI227" i="33"/>
  <c r="AJ227" i="33"/>
  <c r="AK227" i="33"/>
  <c r="AD227" i="33"/>
  <c r="AE227" i="33"/>
  <c r="AF227" i="33"/>
  <c r="Z227" i="33"/>
  <c r="X227" i="33"/>
  <c r="Y227" i="33"/>
  <c r="A219" i="33"/>
  <c r="C219" i="33" s="1"/>
  <c r="AN219" i="33"/>
  <c r="AO219" i="33"/>
  <c r="AP219" i="33"/>
  <c r="AR219" i="33"/>
  <c r="AM219" i="33"/>
  <c r="AQ219" i="33"/>
  <c r="AL219" i="33"/>
  <c r="AG219" i="33"/>
  <c r="AH219" i="33"/>
  <c r="AI219" i="33"/>
  <c r="AJ219" i="33"/>
  <c r="AK219" i="33"/>
  <c r="AD219" i="33"/>
  <c r="AE219" i="33"/>
  <c r="AF219" i="33"/>
  <c r="Z219" i="33"/>
  <c r="X219" i="33"/>
  <c r="Y219" i="33"/>
  <c r="A211" i="33"/>
  <c r="C211" i="33" s="1"/>
  <c r="AN211" i="33"/>
  <c r="AO211" i="33"/>
  <c r="AP211" i="33"/>
  <c r="AR211" i="33"/>
  <c r="AQ211" i="33"/>
  <c r="AM211" i="33"/>
  <c r="AL211" i="33"/>
  <c r="AG211" i="33"/>
  <c r="AH211" i="33"/>
  <c r="AI211" i="33"/>
  <c r="AJ211" i="33"/>
  <c r="AK211" i="33"/>
  <c r="AD211" i="33"/>
  <c r="AE211" i="33"/>
  <c r="AF211" i="33"/>
  <c r="Z211" i="33"/>
  <c r="X211" i="33"/>
  <c r="Y211" i="33"/>
  <c r="A203" i="33"/>
  <c r="C203" i="33" s="1"/>
  <c r="AN203" i="33"/>
  <c r="AO203" i="33"/>
  <c r="AP203" i="33"/>
  <c r="AR203" i="33"/>
  <c r="AM203" i="33"/>
  <c r="AQ203" i="33"/>
  <c r="AL203" i="33"/>
  <c r="AG203" i="33"/>
  <c r="AH203" i="33"/>
  <c r="AI203" i="33"/>
  <c r="AJ203" i="33"/>
  <c r="AK203" i="33"/>
  <c r="AD203" i="33"/>
  <c r="AE203" i="33"/>
  <c r="AF203" i="33"/>
  <c r="Z203" i="33"/>
  <c r="X203" i="33"/>
  <c r="Y203" i="33"/>
  <c r="A195" i="33"/>
  <c r="C195" i="33" s="1"/>
  <c r="AN195" i="33"/>
  <c r="AO195" i="33"/>
  <c r="AP195" i="33"/>
  <c r="AR195" i="33"/>
  <c r="AQ195" i="33"/>
  <c r="AM195" i="33"/>
  <c r="AL195" i="33"/>
  <c r="AG195" i="33"/>
  <c r="AH195" i="33"/>
  <c r="AI195" i="33"/>
  <c r="AJ195" i="33"/>
  <c r="AK195" i="33"/>
  <c r="AD195" i="33"/>
  <c r="AE195" i="33"/>
  <c r="AF195" i="33"/>
  <c r="Z195" i="33"/>
  <c r="X195" i="33"/>
  <c r="Y195" i="33"/>
  <c r="A187" i="33"/>
  <c r="C187" i="33" s="1"/>
  <c r="AN187" i="33"/>
  <c r="AO187" i="33"/>
  <c r="AP187" i="33"/>
  <c r="AR187" i="33"/>
  <c r="AM187" i="33"/>
  <c r="AQ187" i="33"/>
  <c r="AL187" i="33"/>
  <c r="AG187" i="33"/>
  <c r="AH187" i="33"/>
  <c r="AI187" i="33"/>
  <c r="AJ187" i="33"/>
  <c r="AK187" i="33"/>
  <c r="AD187" i="33"/>
  <c r="AE187" i="33"/>
  <c r="AF187" i="33"/>
  <c r="Z187" i="33"/>
  <c r="X187" i="33"/>
  <c r="Y187" i="33"/>
  <c r="A179" i="33"/>
  <c r="C179" i="33" s="1"/>
  <c r="AN179" i="33"/>
  <c r="AO179" i="33"/>
  <c r="AP179" i="33"/>
  <c r="AR179" i="33"/>
  <c r="AQ179" i="33"/>
  <c r="AL179" i="33"/>
  <c r="AG179" i="33"/>
  <c r="AH179" i="33"/>
  <c r="AM179" i="33"/>
  <c r="AI179" i="33"/>
  <c r="AJ179" i="33"/>
  <c r="AK179" i="33"/>
  <c r="AD179" i="33"/>
  <c r="AE179" i="33"/>
  <c r="AF179" i="33"/>
  <c r="Z179" i="33"/>
  <c r="X179" i="33"/>
  <c r="Y179" i="33"/>
  <c r="A171" i="33"/>
  <c r="C171" i="33" s="1"/>
  <c r="AN171" i="33"/>
  <c r="AO171" i="33"/>
  <c r="AP171" i="33"/>
  <c r="AR171" i="33"/>
  <c r="AM171" i="33"/>
  <c r="AQ171" i="33"/>
  <c r="AL171" i="33"/>
  <c r="AG171" i="33"/>
  <c r="AH171" i="33"/>
  <c r="AI171" i="33"/>
  <c r="AJ171" i="33"/>
  <c r="AK171" i="33"/>
  <c r="AD171" i="33"/>
  <c r="AE171" i="33"/>
  <c r="AF171" i="33"/>
  <c r="Z171" i="33"/>
  <c r="X171" i="33"/>
  <c r="Y171" i="33"/>
  <c r="A163" i="33"/>
  <c r="C163" i="33" s="1"/>
  <c r="AN163" i="33"/>
  <c r="AO163" i="33"/>
  <c r="AP163" i="33"/>
  <c r="AR163" i="33"/>
  <c r="AQ163" i="33"/>
  <c r="AM163" i="33"/>
  <c r="AL163" i="33"/>
  <c r="AG163" i="33"/>
  <c r="AH163" i="33"/>
  <c r="AI163" i="33"/>
  <c r="AJ163" i="33"/>
  <c r="AK163" i="33"/>
  <c r="AD163" i="33"/>
  <c r="AE163" i="33"/>
  <c r="AF163" i="33"/>
  <c r="Z163" i="33"/>
  <c r="X163" i="33"/>
  <c r="Y163" i="33"/>
  <c r="A155" i="33"/>
  <c r="C155" i="33" s="1"/>
  <c r="AN155" i="33"/>
  <c r="AO155" i="33"/>
  <c r="AP155" i="33"/>
  <c r="AR155" i="33"/>
  <c r="AM155" i="33"/>
  <c r="AQ155" i="33"/>
  <c r="AL155" i="33"/>
  <c r="AG155" i="33"/>
  <c r="AH155" i="33"/>
  <c r="AI155" i="33"/>
  <c r="AJ155" i="33"/>
  <c r="AK155" i="33"/>
  <c r="AD155" i="33"/>
  <c r="AE155" i="33"/>
  <c r="AF155" i="33"/>
  <c r="Z155" i="33"/>
  <c r="X155" i="33"/>
  <c r="Y155" i="33"/>
  <c r="A147" i="33"/>
  <c r="C147" i="33" s="1"/>
  <c r="AN147" i="33"/>
  <c r="AO147" i="33"/>
  <c r="AP147" i="33"/>
  <c r="AR147" i="33"/>
  <c r="AQ147" i="33"/>
  <c r="AM147" i="33"/>
  <c r="AL147" i="33"/>
  <c r="AG147" i="33"/>
  <c r="AH147" i="33"/>
  <c r="AI147" i="33"/>
  <c r="AJ147" i="33"/>
  <c r="AK147" i="33"/>
  <c r="AD147" i="33"/>
  <c r="AE147" i="33"/>
  <c r="AF147" i="33"/>
  <c r="Z147" i="33"/>
  <c r="X147" i="33"/>
  <c r="Y147" i="33"/>
  <c r="A139" i="33"/>
  <c r="C139" i="33" s="1"/>
  <c r="AN139" i="33"/>
  <c r="AO139" i="33"/>
  <c r="AP139" i="33"/>
  <c r="AR139" i="33"/>
  <c r="AM139" i="33"/>
  <c r="AQ139" i="33"/>
  <c r="AL139" i="33"/>
  <c r="AG139" i="33"/>
  <c r="AH139" i="33"/>
  <c r="AI139" i="33"/>
  <c r="AJ139" i="33"/>
  <c r="AK139" i="33"/>
  <c r="AD139" i="33"/>
  <c r="AE139" i="33"/>
  <c r="AF139" i="33"/>
  <c r="Z139" i="33"/>
  <c r="X139" i="33"/>
  <c r="Y139" i="33"/>
  <c r="A131" i="33"/>
  <c r="C131" i="33" s="1"/>
  <c r="AN131" i="33"/>
  <c r="AO131" i="33"/>
  <c r="AP131" i="33"/>
  <c r="AR131" i="33"/>
  <c r="AQ131" i="33"/>
  <c r="AM131" i="33"/>
  <c r="AL131" i="33"/>
  <c r="AG131" i="33"/>
  <c r="AH131" i="33"/>
  <c r="AI131" i="33"/>
  <c r="AJ131" i="33"/>
  <c r="AK131" i="33"/>
  <c r="AD131" i="33"/>
  <c r="AE131" i="33"/>
  <c r="AF131" i="33"/>
  <c r="Z131" i="33"/>
  <c r="X131" i="33"/>
  <c r="Y131" i="33"/>
  <c r="A123" i="33"/>
  <c r="C123" i="33" s="1"/>
  <c r="AN123" i="33"/>
  <c r="AO123" i="33"/>
  <c r="AP123" i="33"/>
  <c r="AR123" i="33"/>
  <c r="AM123" i="33"/>
  <c r="AQ123" i="33"/>
  <c r="AL123" i="33"/>
  <c r="AG123" i="33"/>
  <c r="AH123" i="33"/>
  <c r="AI123" i="33"/>
  <c r="AJ123" i="33"/>
  <c r="AK123" i="33"/>
  <c r="AD123" i="33"/>
  <c r="AE123" i="33"/>
  <c r="AF123" i="33"/>
  <c r="Z123" i="33"/>
  <c r="X123" i="33"/>
  <c r="Y123" i="33"/>
  <c r="A115" i="33"/>
  <c r="C115" i="33" s="1"/>
  <c r="AN115" i="33"/>
  <c r="AO115" i="33"/>
  <c r="AP115" i="33"/>
  <c r="AR115" i="33"/>
  <c r="AQ115" i="33"/>
  <c r="AM115" i="33"/>
  <c r="AL115" i="33"/>
  <c r="AG115" i="33"/>
  <c r="AH115" i="33"/>
  <c r="AI115" i="33"/>
  <c r="AJ115" i="33"/>
  <c r="AK115" i="33"/>
  <c r="AD115" i="33"/>
  <c r="AE115" i="33"/>
  <c r="AF115" i="33"/>
  <c r="Z115" i="33"/>
  <c r="X115" i="33"/>
  <c r="Y115" i="33"/>
  <c r="A107" i="33"/>
  <c r="C107" i="33" s="1"/>
  <c r="AN107" i="33"/>
  <c r="AO107" i="33"/>
  <c r="AP107" i="33"/>
  <c r="AR107" i="33"/>
  <c r="AM107" i="33"/>
  <c r="AQ107" i="33"/>
  <c r="AL107" i="33"/>
  <c r="AG107" i="33"/>
  <c r="AH107" i="33"/>
  <c r="AI107" i="33"/>
  <c r="AJ107" i="33"/>
  <c r="AK107" i="33"/>
  <c r="AD107" i="33"/>
  <c r="AE107" i="33"/>
  <c r="AF107" i="33"/>
  <c r="Z107" i="33"/>
  <c r="X107" i="33"/>
  <c r="Y107" i="33"/>
  <c r="A99" i="33"/>
  <c r="C99" i="33" s="1"/>
  <c r="AN99" i="33"/>
  <c r="AO99" i="33"/>
  <c r="AP99" i="33"/>
  <c r="AR99" i="33"/>
  <c r="AQ99" i="33"/>
  <c r="AM99" i="33"/>
  <c r="AL99" i="33"/>
  <c r="AG99" i="33"/>
  <c r="AH99" i="33"/>
  <c r="AI99" i="33"/>
  <c r="AJ99" i="33"/>
  <c r="AK99" i="33"/>
  <c r="AD99" i="33"/>
  <c r="AE99" i="33"/>
  <c r="AF99" i="33"/>
  <c r="Z99" i="33"/>
  <c r="X99" i="33"/>
  <c r="Y99" i="33"/>
  <c r="A91" i="33"/>
  <c r="C91" i="33" s="1"/>
  <c r="AN91" i="33"/>
  <c r="AO91" i="33"/>
  <c r="AP91" i="33"/>
  <c r="AR91" i="33"/>
  <c r="AM91" i="33"/>
  <c r="AQ91" i="33"/>
  <c r="AL91" i="33"/>
  <c r="AG91" i="33"/>
  <c r="AH91" i="33"/>
  <c r="AI91" i="33"/>
  <c r="AJ91" i="33"/>
  <c r="AK91" i="33"/>
  <c r="AD91" i="33"/>
  <c r="AE91" i="33"/>
  <c r="AF91" i="33"/>
  <c r="Z91" i="33"/>
  <c r="X91" i="33"/>
  <c r="Y91" i="33"/>
  <c r="A83" i="33"/>
  <c r="C83" i="33" s="1"/>
  <c r="AN83" i="33"/>
  <c r="AO83" i="33"/>
  <c r="AP83" i="33"/>
  <c r="AR83" i="33"/>
  <c r="AM83" i="33"/>
  <c r="AQ83" i="33"/>
  <c r="AL83" i="33"/>
  <c r="AG83" i="33"/>
  <c r="AH83" i="33"/>
  <c r="AI83" i="33"/>
  <c r="AJ83" i="33"/>
  <c r="AK83" i="33"/>
  <c r="AD83" i="33"/>
  <c r="AE83" i="33"/>
  <c r="AF83" i="33"/>
  <c r="Z83" i="33"/>
  <c r="X83" i="33"/>
  <c r="Y83" i="33"/>
  <c r="A75" i="33"/>
  <c r="C75" i="33" s="1"/>
  <c r="AN75" i="33"/>
  <c r="AO75" i="33"/>
  <c r="AP75" i="33"/>
  <c r="AR75" i="33"/>
  <c r="AM75" i="33"/>
  <c r="AQ75" i="33"/>
  <c r="AL75" i="33"/>
  <c r="AG75" i="33"/>
  <c r="AH75" i="33"/>
  <c r="AI75" i="33"/>
  <c r="AJ75" i="33"/>
  <c r="AK75" i="33"/>
  <c r="AD75" i="33"/>
  <c r="AE75" i="33"/>
  <c r="AF75" i="33"/>
  <c r="Z75" i="33"/>
  <c r="X75" i="33"/>
  <c r="Y75" i="33"/>
  <c r="A67" i="33"/>
  <c r="C67" i="33" s="1"/>
  <c r="AN67" i="33"/>
  <c r="AO67" i="33"/>
  <c r="AP67" i="33"/>
  <c r="AR67" i="33"/>
  <c r="AM67" i="33"/>
  <c r="AQ67" i="33"/>
  <c r="AL67" i="33"/>
  <c r="AG67" i="33"/>
  <c r="AH67" i="33"/>
  <c r="AI67" i="33"/>
  <c r="AJ67" i="33"/>
  <c r="AK67" i="33"/>
  <c r="AD67" i="33"/>
  <c r="AE67" i="33"/>
  <c r="AF67" i="33"/>
  <c r="Z67" i="33"/>
  <c r="X67" i="33"/>
  <c r="Y67" i="33"/>
  <c r="A59" i="33"/>
  <c r="C59" i="33" s="1"/>
  <c r="AN59" i="33"/>
  <c r="AO59" i="33"/>
  <c r="AP59" i="33"/>
  <c r="AR59" i="33"/>
  <c r="AM59" i="33"/>
  <c r="AQ59" i="33"/>
  <c r="AL59" i="33"/>
  <c r="AG59" i="33"/>
  <c r="AH59" i="33"/>
  <c r="AI59" i="33"/>
  <c r="AJ59" i="33"/>
  <c r="AK59" i="33"/>
  <c r="AD59" i="33"/>
  <c r="AE59" i="33"/>
  <c r="AF59" i="33"/>
  <c r="Z59" i="33"/>
  <c r="X59" i="33"/>
  <c r="Y59" i="33"/>
  <c r="A51" i="33"/>
  <c r="C51" i="33" s="1"/>
  <c r="AM51" i="33"/>
  <c r="AN51" i="33"/>
  <c r="AO51" i="33"/>
  <c r="AP51" i="33"/>
  <c r="AR51" i="33"/>
  <c r="AQ51" i="33"/>
  <c r="AL51" i="33"/>
  <c r="AG51" i="33"/>
  <c r="AH51" i="33"/>
  <c r="AI51" i="33"/>
  <c r="AJ51" i="33"/>
  <c r="AK51" i="33"/>
  <c r="AD51" i="33"/>
  <c r="AE51" i="33"/>
  <c r="AF51" i="33"/>
  <c r="Z51" i="33"/>
  <c r="X51" i="33"/>
  <c r="Y51" i="33"/>
  <c r="A43" i="33"/>
  <c r="C43" i="33" s="1"/>
  <c r="AM43" i="33"/>
  <c r="AN43" i="33"/>
  <c r="AO43" i="33"/>
  <c r="AP43" i="33"/>
  <c r="AR43" i="33"/>
  <c r="AQ43" i="33"/>
  <c r="AL43" i="33"/>
  <c r="AG43" i="33"/>
  <c r="AH43" i="33"/>
  <c r="AI43" i="33"/>
  <c r="AJ43" i="33"/>
  <c r="AK43" i="33"/>
  <c r="AD43" i="33"/>
  <c r="AE43" i="33"/>
  <c r="AF43" i="33"/>
  <c r="Z43" i="33"/>
  <c r="X43" i="33"/>
  <c r="Y43" i="33"/>
  <c r="A35" i="33"/>
  <c r="C35" i="33" s="1"/>
  <c r="AM35" i="33"/>
  <c r="AN35" i="33"/>
  <c r="AO35" i="33"/>
  <c r="AP35" i="33"/>
  <c r="AR35" i="33"/>
  <c r="AQ35" i="33"/>
  <c r="AL35" i="33"/>
  <c r="AG35" i="33"/>
  <c r="AH35" i="33"/>
  <c r="AI35" i="33"/>
  <c r="AJ35" i="33"/>
  <c r="AK35" i="33"/>
  <c r="AD35" i="33"/>
  <c r="AE35" i="33"/>
  <c r="AF35" i="33"/>
  <c r="Z35" i="33"/>
  <c r="X35" i="33"/>
  <c r="Y35" i="33"/>
  <c r="A27" i="33"/>
  <c r="C27" i="33" s="1"/>
  <c r="AM27" i="33"/>
  <c r="AN27" i="33"/>
  <c r="AO27" i="33"/>
  <c r="AP27" i="33"/>
  <c r="AR27" i="33"/>
  <c r="AQ27" i="33"/>
  <c r="AL27" i="33"/>
  <c r="AG27" i="33"/>
  <c r="AH27" i="33"/>
  <c r="AI27" i="33"/>
  <c r="AJ27" i="33"/>
  <c r="AK27" i="33"/>
  <c r="AD27" i="33"/>
  <c r="AE27" i="33"/>
  <c r="AF27" i="33"/>
  <c r="Z27" i="33"/>
  <c r="X27" i="33"/>
  <c r="Y27" i="33"/>
  <c r="A19" i="33"/>
  <c r="C19" i="33" s="1"/>
  <c r="AM19" i="33"/>
  <c r="AN19" i="33"/>
  <c r="AO19" i="33"/>
  <c r="AP19" i="33"/>
  <c r="AR19" i="33"/>
  <c r="AQ19" i="33"/>
  <c r="AL19" i="33"/>
  <c r="AG19" i="33"/>
  <c r="AH19" i="33"/>
  <c r="AI19" i="33"/>
  <c r="AJ19" i="33"/>
  <c r="AK19" i="33"/>
  <c r="AD19" i="33"/>
  <c r="AE19" i="33"/>
  <c r="AF19" i="33"/>
  <c r="Z19" i="33"/>
  <c r="X19" i="33"/>
  <c r="Y19" i="33"/>
  <c r="A11" i="33"/>
  <c r="C11" i="33" s="1"/>
  <c r="AM11" i="33"/>
  <c r="AN11" i="33"/>
  <c r="AO11" i="33"/>
  <c r="AP11" i="33"/>
  <c r="AR11" i="33"/>
  <c r="AQ11" i="33"/>
  <c r="AL11" i="33"/>
  <c r="AG11" i="33"/>
  <c r="AH11" i="33"/>
  <c r="AI11" i="33"/>
  <c r="AJ11" i="33"/>
  <c r="AK11" i="33"/>
  <c r="AD11" i="33"/>
  <c r="AE11" i="33"/>
  <c r="AF11" i="33"/>
  <c r="Z11" i="33"/>
  <c r="X11" i="33"/>
  <c r="Y11" i="33"/>
  <c r="AR3" i="33"/>
  <c r="AQ3" i="33"/>
  <c r="AP3" i="33"/>
  <c r="AO3" i="33"/>
  <c r="AN3" i="33"/>
  <c r="AM3" i="33"/>
  <c r="AG3" i="33"/>
  <c r="AL3" i="33"/>
  <c r="AK3" i="33"/>
  <c r="AJ3" i="33"/>
  <c r="AI3" i="33"/>
  <c r="AE3" i="33"/>
  <c r="AH3" i="33"/>
  <c r="AD3" i="33"/>
  <c r="AF3" i="33"/>
  <c r="AM2462" i="33"/>
  <c r="AN2462" i="33"/>
  <c r="AO2462" i="33"/>
  <c r="AP2462" i="33"/>
  <c r="AQ2462" i="33"/>
  <c r="AR2462" i="33"/>
  <c r="AL2462" i="33"/>
  <c r="AG2462" i="33"/>
  <c r="AH2462" i="33"/>
  <c r="AI2462" i="33"/>
  <c r="AJ2462" i="33"/>
  <c r="AD2462" i="33"/>
  <c r="AK2462" i="33"/>
  <c r="AE2462" i="33"/>
  <c r="AF2462" i="33"/>
  <c r="AM2454" i="33"/>
  <c r="AN2454" i="33"/>
  <c r="AO2454" i="33"/>
  <c r="AP2454" i="33"/>
  <c r="AQ2454" i="33"/>
  <c r="AR2454" i="33"/>
  <c r="AL2454" i="33"/>
  <c r="AG2454" i="33"/>
  <c r="AH2454" i="33"/>
  <c r="AI2454" i="33"/>
  <c r="AJ2454" i="33"/>
  <c r="AD2454" i="33"/>
  <c r="AE2454" i="33"/>
  <c r="AF2454" i="33"/>
  <c r="AK2454" i="33"/>
  <c r="AM2446" i="33"/>
  <c r="AN2446" i="33"/>
  <c r="AO2446" i="33"/>
  <c r="AP2446" i="33"/>
  <c r="AQ2446" i="33"/>
  <c r="AR2446" i="33"/>
  <c r="AL2446" i="33"/>
  <c r="AG2446" i="33"/>
  <c r="AH2446" i="33"/>
  <c r="AI2446" i="33"/>
  <c r="AJ2446" i="33"/>
  <c r="AD2446" i="33"/>
  <c r="AE2446" i="33"/>
  <c r="AF2446" i="33"/>
  <c r="AK2446" i="33"/>
  <c r="AM2438" i="33"/>
  <c r="AN2438" i="33"/>
  <c r="AO2438" i="33"/>
  <c r="AP2438" i="33"/>
  <c r="AQ2438" i="33"/>
  <c r="AR2438" i="33"/>
  <c r="AL2438" i="33"/>
  <c r="AG2438" i="33"/>
  <c r="AH2438" i="33"/>
  <c r="AI2438" i="33"/>
  <c r="AJ2438" i="33"/>
  <c r="AK2438" i="33"/>
  <c r="AD2438" i="33"/>
  <c r="AE2438" i="33"/>
  <c r="AF2438" i="33"/>
  <c r="AM2430" i="33"/>
  <c r="AN2430" i="33"/>
  <c r="AO2430" i="33"/>
  <c r="AP2430" i="33"/>
  <c r="AQ2430" i="33"/>
  <c r="AR2430" i="33"/>
  <c r="AL2430" i="33"/>
  <c r="AG2430" i="33"/>
  <c r="AH2430" i="33"/>
  <c r="AI2430" i="33"/>
  <c r="AJ2430" i="33"/>
  <c r="AD2430" i="33"/>
  <c r="AK2430" i="33"/>
  <c r="AE2430" i="33"/>
  <c r="AF2430" i="33"/>
  <c r="AM2422" i="33"/>
  <c r="AN2422" i="33"/>
  <c r="AO2422" i="33"/>
  <c r="AP2422" i="33"/>
  <c r="AQ2422" i="33"/>
  <c r="AR2422" i="33"/>
  <c r="AL2422" i="33"/>
  <c r="AG2422" i="33"/>
  <c r="AH2422" i="33"/>
  <c r="AI2422" i="33"/>
  <c r="AJ2422" i="33"/>
  <c r="AD2422" i="33"/>
  <c r="AE2422" i="33"/>
  <c r="AF2422" i="33"/>
  <c r="AK2422" i="33"/>
  <c r="AM2414" i="33"/>
  <c r="AN2414" i="33"/>
  <c r="AO2414" i="33"/>
  <c r="AP2414" i="33"/>
  <c r="AQ2414" i="33"/>
  <c r="AR2414" i="33"/>
  <c r="AL2414" i="33"/>
  <c r="AG2414" i="33"/>
  <c r="AH2414" i="33"/>
  <c r="AI2414" i="33"/>
  <c r="AJ2414" i="33"/>
  <c r="AD2414" i="33"/>
  <c r="AE2414" i="33"/>
  <c r="AF2414" i="33"/>
  <c r="AK2414" i="33"/>
  <c r="AM2406" i="33"/>
  <c r="AN2406" i="33"/>
  <c r="AO2406" i="33"/>
  <c r="AP2406" i="33"/>
  <c r="AQ2406" i="33"/>
  <c r="AR2406" i="33"/>
  <c r="AL2406" i="33"/>
  <c r="AG2406" i="33"/>
  <c r="AH2406" i="33"/>
  <c r="AI2406" i="33"/>
  <c r="AJ2406" i="33"/>
  <c r="AK2406" i="33"/>
  <c r="AD2406" i="33"/>
  <c r="AE2406" i="33"/>
  <c r="AF2406" i="33"/>
  <c r="AM2398" i="33"/>
  <c r="AN2398" i="33"/>
  <c r="AO2398" i="33"/>
  <c r="AP2398" i="33"/>
  <c r="AQ2398" i="33"/>
  <c r="AR2398" i="33"/>
  <c r="AL2398" i="33"/>
  <c r="AG2398" i="33"/>
  <c r="AH2398" i="33"/>
  <c r="AI2398" i="33"/>
  <c r="AJ2398" i="33"/>
  <c r="AD2398" i="33"/>
  <c r="AK2398" i="33"/>
  <c r="AE2398" i="33"/>
  <c r="AF2398" i="33"/>
  <c r="AM2390" i="33"/>
  <c r="AN2390" i="33"/>
  <c r="AO2390" i="33"/>
  <c r="AP2390" i="33"/>
  <c r="AQ2390" i="33"/>
  <c r="AR2390" i="33"/>
  <c r="AL2390" i="33"/>
  <c r="AG2390" i="33"/>
  <c r="AH2390" i="33"/>
  <c r="AI2390" i="33"/>
  <c r="AJ2390" i="33"/>
  <c r="AD2390" i="33"/>
  <c r="AE2390" i="33"/>
  <c r="AF2390" i="33"/>
  <c r="AK2390" i="33"/>
  <c r="AM2382" i="33"/>
  <c r="AN2382" i="33"/>
  <c r="AO2382" i="33"/>
  <c r="AP2382" i="33"/>
  <c r="AQ2382" i="33"/>
  <c r="AR2382" i="33"/>
  <c r="AL2382" i="33"/>
  <c r="AG2382" i="33"/>
  <c r="AH2382" i="33"/>
  <c r="AI2382" i="33"/>
  <c r="AJ2382" i="33"/>
  <c r="AD2382" i="33"/>
  <c r="AE2382" i="33"/>
  <c r="AF2382" i="33"/>
  <c r="AK2382" i="33"/>
  <c r="AM2374" i="33"/>
  <c r="AN2374" i="33"/>
  <c r="AO2374" i="33"/>
  <c r="AP2374" i="33"/>
  <c r="AQ2374" i="33"/>
  <c r="AR2374" i="33"/>
  <c r="AL2374" i="33"/>
  <c r="AG2374" i="33"/>
  <c r="AH2374" i="33"/>
  <c r="AI2374" i="33"/>
  <c r="AJ2374" i="33"/>
  <c r="AK2374" i="33"/>
  <c r="AD2374" i="33"/>
  <c r="AE2374" i="33"/>
  <c r="AF2374" i="33"/>
  <c r="AM2366" i="33"/>
  <c r="AN2366" i="33"/>
  <c r="AO2366" i="33"/>
  <c r="AP2366" i="33"/>
  <c r="AQ2366" i="33"/>
  <c r="AR2366" i="33"/>
  <c r="AL2366" i="33"/>
  <c r="AG2366" i="33"/>
  <c r="AH2366" i="33"/>
  <c r="AI2366" i="33"/>
  <c r="AJ2366" i="33"/>
  <c r="AD2366" i="33"/>
  <c r="AK2366" i="33"/>
  <c r="AE2366" i="33"/>
  <c r="AF2366" i="33"/>
  <c r="AM2358" i="33"/>
  <c r="AN2358" i="33"/>
  <c r="AO2358" i="33"/>
  <c r="AP2358" i="33"/>
  <c r="AQ2358" i="33"/>
  <c r="AR2358" i="33"/>
  <c r="AL2358" i="33"/>
  <c r="AG2358" i="33"/>
  <c r="AH2358" i="33"/>
  <c r="AI2358" i="33"/>
  <c r="AJ2358" i="33"/>
  <c r="AD2358" i="33"/>
  <c r="AE2358" i="33"/>
  <c r="AF2358" i="33"/>
  <c r="AK2358" i="33"/>
  <c r="AM2350" i="33"/>
  <c r="AN2350" i="33"/>
  <c r="AO2350" i="33"/>
  <c r="AP2350" i="33"/>
  <c r="AQ2350" i="33"/>
  <c r="AR2350" i="33"/>
  <c r="AL2350" i="33"/>
  <c r="AG2350" i="33"/>
  <c r="AH2350" i="33"/>
  <c r="AI2350" i="33"/>
  <c r="AJ2350" i="33"/>
  <c r="AD2350" i="33"/>
  <c r="AE2350" i="33"/>
  <c r="AF2350" i="33"/>
  <c r="AK2350" i="33"/>
  <c r="AM2342" i="33"/>
  <c r="AN2342" i="33"/>
  <c r="AO2342" i="33"/>
  <c r="AP2342" i="33"/>
  <c r="AQ2342" i="33"/>
  <c r="AR2342" i="33"/>
  <c r="AL2342" i="33"/>
  <c r="AG2342" i="33"/>
  <c r="AH2342" i="33"/>
  <c r="AI2342" i="33"/>
  <c r="AJ2342" i="33"/>
  <c r="AK2342" i="33"/>
  <c r="AD2342" i="33"/>
  <c r="AE2342" i="33"/>
  <c r="AF2342" i="33"/>
  <c r="AM2334" i="33"/>
  <c r="AN2334" i="33"/>
  <c r="AO2334" i="33"/>
  <c r="AP2334" i="33"/>
  <c r="AQ2334" i="33"/>
  <c r="AR2334" i="33"/>
  <c r="AL2334" i="33"/>
  <c r="AG2334" i="33"/>
  <c r="AH2334" i="33"/>
  <c r="AI2334" i="33"/>
  <c r="AJ2334" i="33"/>
  <c r="AD2334" i="33"/>
  <c r="AK2334" i="33"/>
  <c r="AE2334" i="33"/>
  <c r="AF2334" i="33"/>
  <c r="AM2326" i="33"/>
  <c r="AN2326" i="33"/>
  <c r="AO2326" i="33"/>
  <c r="AP2326" i="33"/>
  <c r="AQ2326" i="33"/>
  <c r="AR2326" i="33"/>
  <c r="AL2326" i="33"/>
  <c r="AG2326" i="33"/>
  <c r="AH2326" i="33"/>
  <c r="AI2326" i="33"/>
  <c r="AJ2326" i="33"/>
  <c r="AD2326" i="33"/>
  <c r="AE2326" i="33"/>
  <c r="AF2326" i="33"/>
  <c r="AK2326" i="33"/>
  <c r="AM2318" i="33"/>
  <c r="AN2318" i="33"/>
  <c r="AO2318" i="33"/>
  <c r="AP2318" i="33"/>
  <c r="AQ2318" i="33"/>
  <c r="AR2318" i="33"/>
  <c r="AL2318" i="33"/>
  <c r="AG2318" i="33"/>
  <c r="AH2318" i="33"/>
  <c r="AI2318" i="33"/>
  <c r="AJ2318" i="33"/>
  <c r="AD2318" i="33"/>
  <c r="AE2318" i="33"/>
  <c r="AF2318" i="33"/>
  <c r="AK2318" i="33"/>
  <c r="AM2310" i="33"/>
  <c r="AN2310" i="33"/>
  <c r="AO2310" i="33"/>
  <c r="AP2310" i="33"/>
  <c r="AQ2310" i="33"/>
  <c r="AR2310" i="33"/>
  <c r="AL2310" i="33"/>
  <c r="AG2310" i="33"/>
  <c r="AH2310" i="33"/>
  <c r="AI2310" i="33"/>
  <c r="AJ2310" i="33"/>
  <c r="AK2310" i="33"/>
  <c r="AD2310" i="33"/>
  <c r="AE2310" i="33"/>
  <c r="AF2310" i="33"/>
  <c r="AM2302" i="33"/>
  <c r="AN2302" i="33"/>
  <c r="AO2302" i="33"/>
  <c r="AP2302" i="33"/>
  <c r="AQ2302" i="33"/>
  <c r="AR2302" i="33"/>
  <c r="AL2302" i="33"/>
  <c r="AG2302" i="33"/>
  <c r="AH2302" i="33"/>
  <c r="AI2302" i="33"/>
  <c r="AJ2302" i="33"/>
  <c r="AD2302" i="33"/>
  <c r="AK2302" i="33"/>
  <c r="AE2302" i="33"/>
  <c r="AF2302" i="33"/>
  <c r="AM2294" i="33"/>
  <c r="AN2294" i="33"/>
  <c r="AO2294" i="33"/>
  <c r="AP2294" i="33"/>
  <c r="AQ2294" i="33"/>
  <c r="AR2294" i="33"/>
  <c r="AL2294" i="33"/>
  <c r="AG2294" i="33"/>
  <c r="AH2294" i="33"/>
  <c r="AI2294" i="33"/>
  <c r="AJ2294" i="33"/>
  <c r="AD2294" i="33"/>
  <c r="AE2294" i="33"/>
  <c r="AF2294" i="33"/>
  <c r="AK2294" i="33"/>
  <c r="AM2286" i="33"/>
  <c r="AN2286" i="33"/>
  <c r="AO2286" i="33"/>
  <c r="AP2286" i="33"/>
  <c r="AQ2286" i="33"/>
  <c r="AR2286" i="33"/>
  <c r="AL2286" i="33"/>
  <c r="AG2286" i="33"/>
  <c r="AH2286" i="33"/>
  <c r="AI2286" i="33"/>
  <c r="AJ2286" i="33"/>
  <c r="AD2286" i="33"/>
  <c r="AE2286" i="33"/>
  <c r="AF2286" i="33"/>
  <c r="AK2286" i="33"/>
  <c r="AM2278" i="33"/>
  <c r="AN2278" i="33"/>
  <c r="AO2278" i="33"/>
  <c r="AP2278" i="33"/>
  <c r="AQ2278" i="33"/>
  <c r="AR2278" i="33"/>
  <c r="AL2278" i="33"/>
  <c r="AG2278" i="33"/>
  <c r="AH2278" i="33"/>
  <c r="AI2278" i="33"/>
  <c r="AJ2278" i="33"/>
  <c r="AK2278" i="33"/>
  <c r="AD2278" i="33"/>
  <c r="AE2278" i="33"/>
  <c r="AF2278" i="33"/>
  <c r="AM2270" i="33"/>
  <c r="AN2270" i="33"/>
  <c r="AO2270" i="33"/>
  <c r="AP2270" i="33"/>
  <c r="AQ2270" i="33"/>
  <c r="AR2270" i="33"/>
  <c r="AL2270" i="33"/>
  <c r="AG2270" i="33"/>
  <c r="AH2270" i="33"/>
  <c r="AI2270" i="33"/>
  <c r="AJ2270" i="33"/>
  <c r="AD2270" i="33"/>
  <c r="AK2270" i="33"/>
  <c r="AE2270" i="33"/>
  <c r="AF2270" i="33"/>
  <c r="AM2262" i="33"/>
  <c r="AN2262" i="33"/>
  <c r="AO2262" i="33"/>
  <c r="AP2262" i="33"/>
  <c r="AQ2262" i="33"/>
  <c r="AR2262" i="33"/>
  <c r="AL2262" i="33"/>
  <c r="AG2262" i="33"/>
  <c r="AH2262" i="33"/>
  <c r="AI2262" i="33"/>
  <c r="AJ2262" i="33"/>
  <c r="AD2262" i="33"/>
  <c r="AE2262" i="33"/>
  <c r="AF2262" i="33"/>
  <c r="AK2262" i="33"/>
  <c r="AM2254" i="33"/>
  <c r="AN2254" i="33"/>
  <c r="AO2254" i="33"/>
  <c r="AP2254" i="33"/>
  <c r="AQ2254" i="33"/>
  <c r="AR2254" i="33"/>
  <c r="AL2254" i="33"/>
  <c r="AG2254" i="33"/>
  <c r="AH2254" i="33"/>
  <c r="AI2254" i="33"/>
  <c r="AJ2254" i="33"/>
  <c r="AD2254" i="33"/>
  <c r="AE2254" i="33"/>
  <c r="AF2254" i="33"/>
  <c r="AK2254" i="33"/>
  <c r="AM2246" i="33"/>
  <c r="AN2246" i="33"/>
  <c r="AO2246" i="33"/>
  <c r="AP2246" i="33"/>
  <c r="AQ2246" i="33"/>
  <c r="AR2246" i="33"/>
  <c r="AL2246" i="33"/>
  <c r="AG2246" i="33"/>
  <c r="AH2246" i="33"/>
  <c r="AI2246" i="33"/>
  <c r="AJ2246" i="33"/>
  <c r="AK2246" i="33"/>
  <c r="AD2246" i="33"/>
  <c r="AE2246" i="33"/>
  <c r="AF2246" i="33"/>
  <c r="AM2238" i="33"/>
  <c r="AN2238" i="33"/>
  <c r="AO2238" i="33"/>
  <c r="AP2238" i="33"/>
  <c r="AQ2238" i="33"/>
  <c r="AR2238" i="33"/>
  <c r="AL2238" i="33"/>
  <c r="AG2238" i="33"/>
  <c r="AH2238" i="33"/>
  <c r="AI2238" i="33"/>
  <c r="AJ2238" i="33"/>
  <c r="AD2238" i="33"/>
  <c r="AK2238" i="33"/>
  <c r="AE2238" i="33"/>
  <c r="AF2238" i="33"/>
  <c r="AM2230" i="33"/>
  <c r="AN2230" i="33"/>
  <c r="AO2230" i="33"/>
  <c r="AP2230" i="33"/>
  <c r="AQ2230" i="33"/>
  <c r="AR2230" i="33"/>
  <c r="AL2230" i="33"/>
  <c r="AG2230" i="33"/>
  <c r="AH2230" i="33"/>
  <c r="AI2230" i="33"/>
  <c r="AJ2230" i="33"/>
  <c r="AD2230" i="33"/>
  <c r="AE2230" i="33"/>
  <c r="AF2230" i="33"/>
  <c r="AK2230" i="33"/>
  <c r="AM2222" i="33"/>
  <c r="AN2222" i="33"/>
  <c r="AO2222" i="33"/>
  <c r="AP2222" i="33"/>
  <c r="AQ2222" i="33"/>
  <c r="AR2222" i="33"/>
  <c r="AL2222" i="33"/>
  <c r="AG2222" i="33"/>
  <c r="AH2222" i="33"/>
  <c r="AI2222" i="33"/>
  <c r="AJ2222" i="33"/>
  <c r="AD2222" i="33"/>
  <c r="AE2222" i="33"/>
  <c r="AF2222" i="33"/>
  <c r="AK2222" i="33"/>
  <c r="AM2214" i="33"/>
  <c r="AN2214" i="33"/>
  <c r="AO2214" i="33"/>
  <c r="AP2214" i="33"/>
  <c r="AQ2214" i="33"/>
  <c r="AR2214" i="33"/>
  <c r="AL2214" i="33"/>
  <c r="AG2214" i="33"/>
  <c r="AH2214" i="33"/>
  <c r="AI2214" i="33"/>
  <c r="AJ2214" i="33"/>
  <c r="AK2214" i="33"/>
  <c r="AD2214" i="33"/>
  <c r="AE2214" i="33"/>
  <c r="AF2214" i="33"/>
  <c r="AM2206" i="33"/>
  <c r="AN2206" i="33"/>
  <c r="AO2206" i="33"/>
  <c r="AP2206" i="33"/>
  <c r="AQ2206" i="33"/>
  <c r="AR2206" i="33"/>
  <c r="AL2206" i="33"/>
  <c r="AG2206" i="33"/>
  <c r="AH2206" i="33"/>
  <c r="AI2206" i="33"/>
  <c r="AJ2206" i="33"/>
  <c r="AD2206" i="33"/>
  <c r="AK2206" i="33"/>
  <c r="AE2206" i="33"/>
  <c r="AF2206" i="33"/>
  <c r="AM2198" i="33"/>
  <c r="AN2198" i="33"/>
  <c r="AO2198" i="33"/>
  <c r="AP2198" i="33"/>
  <c r="AQ2198" i="33"/>
  <c r="AR2198" i="33"/>
  <c r="AL2198" i="33"/>
  <c r="AG2198" i="33"/>
  <c r="AH2198" i="33"/>
  <c r="AI2198" i="33"/>
  <c r="AJ2198" i="33"/>
  <c r="AD2198" i="33"/>
  <c r="AE2198" i="33"/>
  <c r="AF2198" i="33"/>
  <c r="AK2198" i="33"/>
  <c r="AM2190" i="33"/>
  <c r="AN2190" i="33"/>
  <c r="AO2190" i="33"/>
  <c r="AP2190" i="33"/>
  <c r="AQ2190" i="33"/>
  <c r="AR2190" i="33"/>
  <c r="AL2190" i="33"/>
  <c r="AG2190" i="33"/>
  <c r="AH2190" i="33"/>
  <c r="AI2190" i="33"/>
  <c r="AJ2190" i="33"/>
  <c r="AD2190" i="33"/>
  <c r="AE2190" i="33"/>
  <c r="AF2190" i="33"/>
  <c r="AK2190" i="33"/>
  <c r="AM2182" i="33"/>
  <c r="AN2182" i="33"/>
  <c r="AO2182" i="33"/>
  <c r="AP2182" i="33"/>
  <c r="AQ2182" i="33"/>
  <c r="AR2182" i="33"/>
  <c r="AL2182" i="33"/>
  <c r="AG2182" i="33"/>
  <c r="AH2182" i="33"/>
  <c r="AI2182" i="33"/>
  <c r="AJ2182" i="33"/>
  <c r="AK2182" i="33"/>
  <c r="AD2182" i="33"/>
  <c r="AE2182" i="33"/>
  <c r="AF2182" i="33"/>
  <c r="AM2174" i="33"/>
  <c r="AN2174" i="33"/>
  <c r="AO2174" i="33"/>
  <c r="AP2174" i="33"/>
  <c r="AQ2174" i="33"/>
  <c r="AR2174" i="33"/>
  <c r="AL2174" i="33"/>
  <c r="AG2174" i="33"/>
  <c r="AH2174" i="33"/>
  <c r="AI2174" i="33"/>
  <c r="AJ2174" i="33"/>
  <c r="AD2174" i="33"/>
  <c r="AK2174" i="33"/>
  <c r="AE2174" i="33"/>
  <c r="AF2174" i="33"/>
  <c r="AM2166" i="33"/>
  <c r="AN2166" i="33"/>
  <c r="AO2166" i="33"/>
  <c r="AP2166" i="33"/>
  <c r="AQ2166" i="33"/>
  <c r="AR2166" i="33"/>
  <c r="AL2166" i="33"/>
  <c r="AG2166" i="33"/>
  <c r="AH2166" i="33"/>
  <c r="AI2166" i="33"/>
  <c r="AJ2166" i="33"/>
  <c r="AD2166" i="33"/>
  <c r="AE2166" i="33"/>
  <c r="AF2166" i="33"/>
  <c r="AK2166" i="33"/>
  <c r="AM2158" i="33"/>
  <c r="AN2158" i="33"/>
  <c r="AO2158" i="33"/>
  <c r="AP2158" i="33"/>
  <c r="AQ2158" i="33"/>
  <c r="AR2158" i="33"/>
  <c r="AL2158" i="33"/>
  <c r="AG2158" i="33"/>
  <c r="AH2158" i="33"/>
  <c r="AI2158" i="33"/>
  <c r="AJ2158" i="33"/>
  <c r="AD2158" i="33"/>
  <c r="AE2158" i="33"/>
  <c r="AF2158" i="33"/>
  <c r="AK2158" i="33"/>
  <c r="AM2150" i="33"/>
  <c r="AN2150" i="33"/>
  <c r="AO2150" i="33"/>
  <c r="AP2150" i="33"/>
  <c r="AQ2150" i="33"/>
  <c r="AR2150" i="33"/>
  <c r="AL2150" i="33"/>
  <c r="AG2150" i="33"/>
  <c r="AH2150" i="33"/>
  <c r="AI2150" i="33"/>
  <c r="AJ2150" i="33"/>
  <c r="AK2150" i="33"/>
  <c r="AD2150" i="33"/>
  <c r="AE2150" i="33"/>
  <c r="AF2150" i="33"/>
  <c r="AM2142" i="33"/>
  <c r="AN2142" i="33"/>
  <c r="AO2142" i="33"/>
  <c r="AP2142" i="33"/>
  <c r="AQ2142" i="33"/>
  <c r="AR2142" i="33"/>
  <c r="AL2142" i="33"/>
  <c r="AG2142" i="33"/>
  <c r="AH2142" i="33"/>
  <c r="AI2142" i="33"/>
  <c r="AJ2142" i="33"/>
  <c r="AD2142" i="33"/>
  <c r="AK2142" i="33"/>
  <c r="AE2142" i="33"/>
  <c r="AF2142" i="33"/>
  <c r="AM2134" i="33"/>
  <c r="AN2134" i="33"/>
  <c r="AO2134" i="33"/>
  <c r="AP2134" i="33"/>
  <c r="AQ2134" i="33"/>
  <c r="AR2134" i="33"/>
  <c r="AL2134" i="33"/>
  <c r="AG2134" i="33"/>
  <c r="AH2134" i="33"/>
  <c r="AI2134" i="33"/>
  <c r="AJ2134" i="33"/>
  <c r="AD2134" i="33"/>
  <c r="AE2134" i="33"/>
  <c r="AF2134" i="33"/>
  <c r="AK2134" i="33"/>
  <c r="AM2126" i="33"/>
  <c r="AN2126" i="33"/>
  <c r="AO2126" i="33"/>
  <c r="AP2126" i="33"/>
  <c r="AQ2126" i="33"/>
  <c r="AR2126" i="33"/>
  <c r="AL2126" i="33"/>
  <c r="AG2126" i="33"/>
  <c r="AH2126" i="33"/>
  <c r="AI2126" i="33"/>
  <c r="AJ2126" i="33"/>
  <c r="AD2126" i="33"/>
  <c r="AE2126" i="33"/>
  <c r="AF2126" i="33"/>
  <c r="AK2126" i="33"/>
  <c r="AM2118" i="33"/>
  <c r="AN2118" i="33"/>
  <c r="AO2118" i="33"/>
  <c r="AP2118" i="33"/>
  <c r="AQ2118" i="33"/>
  <c r="AR2118" i="33"/>
  <c r="AL2118" i="33"/>
  <c r="AG2118" i="33"/>
  <c r="AH2118" i="33"/>
  <c r="AI2118" i="33"/>
  <c r="AJ2118" i="33"/>
  <c r="X2118" i="33"/>
  <c r="AK2118" i="33"/>
  <c r="AD2118" i="33"/>
  <c r="AE2118" i="33"/>
  <c r="AF2118" i="33"/>
  <c r="AM2110" i="33"/>
  <c r="AN2110" i="33"/>
  <c r="AO2110" i="33"/>
  <c r="AP2110" i="33"/>
  <c r="AQ2110" i="33"/>
  <c r="AR2110" i="33"/>
  <c r="AL2110" i="33"/>
  <c r="AG2110" i="33"/>
  <c r="AH2110" i="33"/>
  <c r="AI2110" i="33"/>
  <c r="AJ2110" i="33"/>
  <c r="X2110" i="33"/>
  <c r="AD2110" i="33"/>
  <c r="AK2110" i="33"/>
  <c r="AE2110" i="33"/>
  <c r="AF2110" i="33"/>
  <c r="AM2102" i="33"/>
  <c r="AN2102" i="33"/>
  <c r="AO2102" i="33"/>
  <c r="AP2102" i="33"/>
  <c r="AQ2102" i="33"/>
  <c r="AR2102" i="33"/>
  <c r="AL2102" i="33"/>
  <c r="AG2102" i="33"/>
  <c r="AH2102" i="33"/>
  <c r="AI2102" i="33"/>
  <c r="AJ2102" i="33"/>
  <c r="X2102" i="33"/>
  <c r="AD2102" i="33"/>
  <c r="AE2102" i="33"/>
  <c r="AF2102" i="33"/>
  <c r="AK2102" i="33"/>
  <c r="AM2094" i="33"/>
  <c r="AN2094" i="33"/>
  <c r="AO2094" i="33"/>
  <c r="AP2094" i="33"/>
  <c r="AQ2094" i="33"/>
  <c r="AR2094" i="33"/>
  <c r="AL2094" i="33"/>
  <c r="AG2094" i="33"/>
  <c r="AH2094" i="33"/>
  <c r="AI2094" i="33"/>
  <c r="AJ2094" i="33"/>
  <c r="AK2094" i="33"/>
  <c r="X2094" i="33"/>
  <c r="AD2094" i="33"/>
  <c r="AE2094" i="33"/>
  <c r="AF2094" i="33"/>
  <c r="AM2086" i="33"/>
  <c r="AN2086" i="33"/>
  <c r="AO2086" i="33"/>
  <c r="AP2086" i="33"/>
  <c r="AQ2086" i="33"/>
  <c r="AR2086" i="33"/>
  <c r="AL2086" i="33"/>
  <c r="AG2086" i="33"/>
  <c r="AH2086" i="33"/>
  <c r="AI2086" i="33"/>
  <c r="AJ2086" i="33"/>
  <c r="AK2086" i="33"/>
  <c r="X2086" i="33"/>
  <c r="AD2086" i="33"/>
  <c r="AE2086" i="33"/>
  <c r="AF2086" i="33"/>
  <c r="AM2078" i="33"/>
  <c r="AN2078" i="33"/>
  <c r="AO2078" i="33"/>
  <c r="AP2078" i="33"/>
  <c r="AQ2078" i="33"/>
  <c r="AR2078" i="33"/>
  <c r="AL2078" i="33"/>
  <c r="AG2078" i="33"/>
  <c r="AH2078" i="33"/>
  <c r="AI2078" i="33"/>
  <c r="AJ2078" i="33"/>
  <c r="AK2078" i="33"/>
  <c r="X2078" i="33"/>
  <c r="AD2078" i="33"/>
  <c r="AE2078" i="33"/>
  <c r="AF2078" i="33"/>
  <c r="AM2070" i="33"/>
  <c r="AN2070" i="33"/>
  <c r="AO2070" i="33"/>
  <c r="AP2070" i="33"/>
  <c r="AQ2070" i="33"/>
  <c r="AR2070" i="33"/>
  <c r="AL2070" i="33"/>
  <c r="AG2070" i="33"/>
  <c r="AH2070" i="33"/>
  <c r="AI2070" i="33"/>
  <c r="AJ2070" i="33"/>
  <c r="AK2070" i="33"/>
  <c r="X2070" i="33"/>
  <c r="AD2070" i="33"/>
  <c r="AE2070" i="33"/>
  <c r="AF2070" i="33"/>
  <c r="AM2062" i="33"/>
  <c r="AN2062" i="33"/>
  <c r="AO2062" i="33"/>
  <c r="AP2062" i="33"/>
  <c r="AQ2062" i="33"/>
  <c r="AR2062" i="33"/>
  <c r="AL2062" i="33"/>
  <c r="AG2062" i="33"/>
  <c r="AH2062" i="33"/>
  <c r="AI2062" i="33"/>
  <c r="AJ2062" i="33"/>
  <c r="AK2062" i="33"/>
  <c r="X2062" i="33"/>
  <c r="AD2062" i="33"/>
  <c r="AE2062" i="33"/>
  <c r="AF2062" i="33"/>
  <c r="AM2054" i="33"/>
  <c r="AN2054" i="33"/>
  <c r="AO2054" i="33"/>
  <c r="AP2054" i="33"/>
  <c r="AQ2054" i="33"/>
  <c r="AR2054" i="33"/>
  <c r="AL2054" i="33"/>
  <c r="AG2054" i="33"/>
  <c r="AH2054" i="33"/>
  <c r="AI2054" i="33"/>
  <c r="AJ2054" i="33"/>
  <c r="AK2054" i="33"/>
  <c r="X2054" i="33"/>
  <c r="AD2054" i="33"/>
  <c r="AE2054" i="33"/>
  <c r="AF2054" i="33"/>
  <c r="AM2046" i="33"/>
  <c r="AN2046" i="33"/>
  <c r="AO2046" i="33"/>
  <c r="AP2046" i="33"/>
  <c r="AQ2046" i="33"/>
  <c r="AR2046" i="33"/>
  <c r="AL2046" i="33"/>
  <c r="AG2046" i="33"/>
  <c r="AH2046" i="33"/>
  <c r="AI2046" i="33"/>
  <c r="AJ2046" i="33"/>
  <c r="AK2046" i="33"/>
  <c r="X2046" i="33"/>
  <c r="AD2046" i="33"/>
  <c r="AE2046" i="33"/>
  <c r="AF2046" i="33"/>
  <c r="AM2038" i="33"/>
  <c r="AN2038" i="33"/>
  <c r="AO2038" i="33"/>
  <c r="AP2038" i="33"/>
  <c r="AQ2038" i="33"/>
  <c r="AR2038" i="33"/>
  <c r="AL2038" i="33"/>
  <c r="AG2038" i="33"/>
  <c r="AH2038" i="33"/>
  <c r="AI2038" i="33"/>
  <c r="AJ2038" i="33"/>
  <c r="AK2038" i="33"/>
  <c r="X2038" i="33"/>
  <c r="AD2038" i="33"/>
  <c r="AE2038" i="33"/>
  <c r="AF2038" i="33"/>
  <c r="AM2030" i="33"/>
  <c r="AN2030" i="33"/>
  <c r="AO2030" i="33"/>
  <c r="AP2030" i="33"/>
  <c r="AQ2030" i="33"/>
  <c r="AR2030" i="33"/>
  <c r="AL2030" i="33"/>
  <c r="AG2030" i="33"/>
  <c r="AH2030" i="33"/>
  <c r="AI2030" i="33"/>
  <c r="AJ2030" i="33"/>
  <c r="AK2030" i="33"/>
  <c r="X2030" i="33"/>
  <c r="AD2030" i="33"/>
  <c r="AE2030" i="33"/>
  <c r="AF2030" i="33"/>
  <c r="AM2022" i="33"/>
  <c r="AN2022" i="33"/>
  <c r="AO2022" i="33"/>
  <c r="AP2022" i="33"/>
  <c r="AQ2022" i="33"/>
  <c r="AR2022" i="33"/>
  <c r="AL2022" i="33"/>
  <c r="AG2022" i="33"/>
  <c r="AH2022" i="33"/>
  <c r="AI2022" i="33"/>
  <c r="AJ2022" i="33"/>
  <c r="AK2022" i="33"/>
  <c r="X2022" i="33"/>
  <c r="AD2022" i="33"/>
  <c r="AE2022" i="33"/>
  <c r="AF2022" i="33"/>
  <c r="AM2014" i="33"/>
  <c r="AN2014" i="33"/>
  <c r="AO2014" i="33"/>
  <c r="AP2014" i="33"/>
  <c r="AQ2014" i="33"/>
  <c r="AR2014" i="33"/>
  <c r="AL2014" i="33"/>
  <c r="AG2014" i="33"/>
  <c r="AH2014" i="33"/>
  <c r="AI2014" i="33"/>
  <c r="AJ2014" i="33"/>
  <c r="AK2014" i="33"/>
  <c r="X2014" i="33"/>
  <c r="AD2014" i="33"/>
  <c r="AE2014" i="33"/>
  <c r="AF2014" i="33"/>
  <c r="AM2006" i="33"/>
  <c r="AN2006" i="33"/>
  <c r="AO2006" i="33"/>
  <c r="AP2006" i="33"/>
  <c r="AQ2006" i="33"/>
  <c r="AR2006" i="33"/>
  <c r="AL2006" i="33"/>
  <c r="AG2006" i="33"/>
  <c r="AH2006" i="33"/>
  <c r="AI2006" i="33"/>
  <c r="AJ2006" i="33"/>
  <c r="AK2006" i="33"/>
  <c r="X2006" i="33"/>
  <c r="AD2006" i="33"/>
  <c r="AE2006" i="33"/>
  <c r="AF2006" i="33"/>
  <c r="AM1998" i="33"/>
  <c r="AN1998" i="33"/>
  <c r="AP1998" i="33"/>
  <c r="AQ1998" i="33"/>
  <c r="AO1998" i="33"/>
  <c r="AR1998" i="33"/>
  <c r="AL1998" i="33"/>
  <c r="AG1998" i="33"/>
  <c r="AH1998" i="33"/>
  <c r="AI1998" i="33"/>
  <c r="AJ1998" i="33"/>
  <c r="AK1998" i="33"/>
  <c r="X1998" i="33"/>
  <c r="AD1998" i="33"/>
  <c r="AE1998" i="33"/>
  <c r="AF1998" i="33"/>
  <c r="AM1990" i="33"/>
  <c r="AN1990" i="33"/>
  <c r="AP1990" i="33"/>
  <c r="AQ1990" i="33"/>
  <c r="AO1990" i="33"/>
  <c r="AR1990" i="33"/>
  <c r="AL1990" i="33"/>
  <c r="AG1990" i="33"/>
  <c r="AH1990" i="33"/>
  <c r="AI1990" i="33"/>
  <c r="AJ1990" i="33"/>
  <c r="AK1990" i="33"/>
  <c r="X1990" i="33"/>
  <c r="AD1990" i="33"/>
  <c r="AE1990" i="33"/>
  <c r="AF1990" i="33"/>
  <c r="AM1982" i="33"/>
  <c r="AN1982" i="33"/>
  <c r="AP1982" i="33"/>
  <c r="AQ1982" i="33"/>
  <c r="AO1982" i="33"/>
  <c r="AR1982" i="33"/>
  <c r="AL1982" i="33"/>
  <c r="AG1982" i="33"/>
  <c r="AH1982" i="33"/>
  <c r="AI1982" i="33"/>
  <c r="AJ1982" i="33"/>
  <c r="AK1982" i="33"/>
  <c r="X1982" i="33"/>
  <c r="AD1982" i="33"/>
  <c r="AE1982" i="33"/>
  <c r="AF1982" i="33"/>
  <c r="AM1974" i="33"/>
  <c r="AN1974" i="33"/>
  <c r="AP1974" i="33"/>
  <c r="AQ1974" i="33"/>
  <c r="AO1974" i="33"/>
  <c r="AR1974" i="33"/>
  <c r="AL1974" i="33"/>
  <c r="AG1974" i="33"/>
  <c r="AH1974" i="33"/>
  <c r="AI1974" i="33"/>
  <c r="AJ1974" i="33"/>
  <c r="AK1974" i="33"/>
  <c r="X1974" i="33"/>
  <c r="AD1974" i="33"/>
  <c r="AE1974" i="33"/>
  <c r="AF1974" i="33"/>
  <c r="AM1966" i="33"/>
  <c r="AN1966" i="33"/>
  <c r="AP1966" i="33"/>
  <c r="AQ1966" i="33"/>
  <c r="AO1966" i="33"/>
  <c r="AR1966" i="33"/>
  <c r="AL1966" i="33"/>
  <c r="AG1966" i="33"/>
  <c r="AH1966" i="33"/>
  <c r="AI1966" i="33"/>
  <c r="AJ1966" i="33"/>
  <c r="AK1966" i="33"/>
  <c r="X1966" i="33"/>
  <c r="AD1966" i="33"/>
  <c r="AE1966" i="33"/>
  <c r="AF1966" i="33"/>
  <c r="AM1958" i="33"/>
  <c r="AN1958" i="33"/>
  <c r="AP1958" i="33"/>
  <c r="AQ1958" i="33"/>
  <c r="AO1958" i="33"/>
  <c r="AR1958" i="33"/>
  <c r="AL1958" i="33"/>
  <c r="AG1958" i="33"/>
  <c r="AH1958" i="33"/>
  <c r="AI1958" i="33"/>
  <c r="AJ1958" i="33"/>
  <c r="AK1958" i="33"/>
  <c r="X1958" i="33"/>
  <c r="AD1958" i="33"/>
  <c r="AE1958" i="33"/>
  <c r="AF1958" i="33"/>
  <c r="AM1950" i="33"/>
  <c r="AN1950" i="33"/>
  <c r="AP1950" i="33"/>
  <c r="AQ1950" i="33"/>
  <c r="AO1950" i="33"/>
  <c r="AR1950" i="33"/>
  <c r="AL1950" i="33"/>
  <c r="AG1950" i="33"/>
  <c r="AH1950" i="33"/>
  <c r="AI1950" i="33"/>
  <c r="AJ1950" i="33"/>
  <c r="AK1950" i="33"/>
  <c r="X1950" i="33"/>
  <c r="AD1950" i="33"/>
  <c r="AE1950" i="33"/>
  <c r="AF1950" i="33"/>
  <c r="AM1942" i="33"/>
  <c r="AN1942" i="33"/>
  <c r="AP1942" i="33"/>
  <c r="AQ1942" i="33"/>
  <c r="AO1942" i="33"/>
  <c r="AR1942" i="33"/>
  <c r="AL1942" i="33"/>
  <c r="AG1942" i="33"/>
  <c r="AH1942" i="33"/>
  <c r="AI1942" i="33"/>
  <c r="AJ1942" i="33"/>
  <c r="AK1942" i="33"/>
  <c r="X1942" i="33"/>
  <c r="AD1942" i="33"/>
  <c r="AE1942" i="33"/>
  <c r="AF1942" i="33"/>
  <c r="AM1934" i="33"/>
  <c r="AN1934" i="33"/>
  <c r="AP1934" i="33"/>
  <c r="AQ1934" i="33"/>
  <c r="AO1934" i="33"/>
  <c r="AR1934" i="33"/>
  <c r="AL1934" i="33"/>
  <c r="AG1934" i="33"/>
  <c r="AH1934" i="33"/>
  <c r="AI1934" i="33"/>
  <c r="AJ1934" i="33"/>
  <c r="AK1934" i="33"/>
  <c r="X1934" i="33"/>
  <c r="AD1934" i="33"/>
  <c r="AE1934" i="33"/>
  <c r="AF1934" i="33"/>
  <c r="AM1926" i="33"/>
  <c r="AN1926" i="33"/>
  <c r="AP1926" i="33"/>
  <c r="AQ1926" i="33"/>
  <c r="AO1926" i="33"/>
  <c r="AR1926" i="33"/>
  <c r="AI1926" i="33"/>
  <c r="AJ1926" i="33"/>
  <c r="AK1926" i="33"/>
  <c r="AL1926" i="33"/>
  <c r="AG1926" i="33"/>
  <c r="AH1926" i="33"/>
  <c r="X1926" i="33"/>
  <c r="AD1926" i="33"/>
  <c r="AE1926" i="33"/>
  <c r="AF1926" i="33"/>
  <c r="AM1918" i="33"/>
  <c r="AN1918" i="33"/>
  <c r="AP1918" i="33"/>
  <c r="AQ1918" i="33"/>
  <c r="AO1918" i="33"/>
  <c r="AR1918" i="33"/>
  <c r="AI1918" i="33"/>
  <c r="AJ1918" i="33"/>
  <c r="AK1918" i="33"/>
  <c r="AL1918" i="33"/>
  <c r="AH1918" i="33"/>
  <c r="AG1918" i="33"/>
  <c r="X1918" i="33"/>
  <c r="AD1918" i="33"/>
  <c r="AE1918" i="33"/>
  <c r="AF1918" i="33"/>
  <c r="AM1910" i="33"/>
  <c r="AN1910" i="33"/>
  <c r="AP1910" i="33"/>
  <c r="AQ1910" i="33"/>
  <c r="AO1910" i="33"/>
  <c r="AR1910" i="33"/>
  <c r="AI1910" i="33"/>
  <c r="AJ1910" i="33"/>
  <c r="AK1910" i="33"/>
  <c r="AL1910" i="33"/>
  <c r="AG1910" i="33"/>
  <c r="AH1910" i="33"/>
  <c r="X1910" i="33"/>
  <c r="AD1910" i="33"/>
  <c r="AE1910" i="33"/>
  <c r="AF1910" i="33"/>
  <c r="AM1902" i="33"/>
  <c r="AN1902" i="33"/>
  <c r="AP1902" i="33"/>
  <c r="AQ1902" i="33"/>
  <c r="AO1902" i="33"/>
  <c r="AR1902" i="33"/>
  <c r="AI1902" i="33"/>
  <c r="AJ1902" i="33"/>
  <c r="AK1902" i="33"/>
  <c r="AL1902" i="33"/>
  <c r="AH1902" i="33"/>
  <c r="AG1902" i="33"/>
  <c r="X1902" i="33"/>
  <c r="AD1902" i="33"/>
  <c r="AE1902" i="33"/>
  <c r="AF1902" i="33"/>
  <c r="AM1894" i="33"/>
  <c r="AN1894" i="33"/>
  <c r="AP1894" i="33"/>
  <c r="AQ1894" i="33"/>
  <c r="AO1894" i="33"/>
  <c r="AR1894" i="33"/>
  <c r="AI1894" i="33"/>
  <c r="AJ1894" i="33"/>
  <c r="AK1894" i="33"/>
  <c r="AL1894" i="33"/>
  <c r="AG1894" i="33"/>
  <c r="AH1894" i="33"/>
  <c r="X1894" i="33"/>
  <c r="AD1894" i="33"/>
  <c r="AE1894" i="33"/>
  <c r="AF1894" i="33"/>
  <c r="AM1886" i="33"/>
  <c r="AN1886" i="33"/>
  <c r="AP1886" i="33"/>
  <c r="AQ1886" i="33"/>
  <c r="AO1886" i="33"/>
  <c r="AR1886" i="33"/>
  <c r="AI1886" i="33"/>
  <c r="AJ1886" i="33"/>
  <c r="AK1886" i="33"/>
  <c r="AL1886" i="33"/>
  <c r="AH1886" i="33"/>
  <c r="AG1886" i="33"/>
  <c r="X1886" i="33"/>
  <c r="AD1886" i="33"/>
  <c r="AE1886" i="33"/>
  <c r="AF1886" i="33"/>
  <c r="AM1878" i="33"/>
  <c r="AN1878" i="33"/>
  <c r="AP1878" i="33"/>
  <c r="AQ1878" i="33"/>
  <c r="AO1878" i="33"/>
  <c r="AI1878" i="33"/>
  <c r="AJ1878" i="33"/>
  <c r="AK1878" i="33"/>
  <c r="AL1878" i="33"/>
  <c r="AR1878" i="33"/>
  <c r="AG1878" i="33"/>
  <c r="AH1878" i="33"/>
  <c r="X1878" i="33"/>
  <c r="AD1878" i="33"/>
  <c r="AE1878" i="33"/>
  <c r="AF1878" i="33"/>
  <c r="AM1870" i="33"/>
  <c r="AN1870" i="33"/>
  <c r="AP1870" i="33"/>
  <c r="AQ1870" i="33"/>
  <c r="AO1870" i="33"/>
  <c r="AR1870" i="33"/>
  <c r="AI1870" i="33"/>
  <c r="AJ1870" i="33"/>
  <c r="AK1870" i="33"/>
  <c r="AL1870" i="33"/>
  <c r="AH1870" i="33"/>
  <c r="AG1870" i="33"/>
  <c r="X1870" i="33"/>
  <c r="AD1870" i="33"/>
  <c r="AE1870" i="33"/>
  <c r="AF1870" i="33"/>
  <c r="AM1862" i="33"/>
  <c r="AN1862" i="33"/>
  <c r="AP1862" i="33"/>
  <c r="AQ1862" i="33"/>
  <c r="AO1862" i="33"/>
  <c r="AR1862" i="33"/>
  <c r="AI1862" i="33"/>
  <c r="AJ1862" i="33"/>
  <c r="AK1862" i="33"/>
  <c r="AL1862" i="33"/>
  <c r="AG1862" i="33"/>
  <c r="AH1862" i="33"/>
  <c r="X1862" i="33"/>
  <c r="AD1862" i="33"/>
  <c r="AE1862" i="33"/>
  <c r="AF1862" i="33"/>
  <c r="AM1854" i="33"/>
  <c r="AN1854" i="33"/>
  <c r="AP1854" i="33"/>
  <c r="AQ1854" i="33"/>
  <c r="AO1854" i="33"/>
  <c r="AR1854" i="33"/>
  <c r="AI1854" i="33"/>
  <c r="AJ1854" i="33"/>
  <c r="AK1854" i="33"/>
  <c r="AL1854" i="33"/>
  <c r="AH1854" i="33"/>
  <c r="AG1854" i="33"/>
  <c r="X1854" i="33"/>
  <c r="AD1854" i="33"/>
  <c r="AE1854" i="33"/>
  <c r="AF1854" i="33"/>
  <c r="AM1846" i="33"/>
  <c r="AN1846" i="33"/>
  <c r="AP1846" i="33"/>
  <c r="AQ1846" i="33"/>
  <c r="AO1846" i="33"/>
  <c r="AI1846" i="33"/>
  <c r="AJ1846" i="33"/>
  <c r="AK1846" i="33"/>
  <c r="AR1846" i="33"/>
  <c r="AL1846" i="33"/>
  <c r="AG1846" i="33"/>
  <c r="AH1846" i="33"/>
  <c r="X1846" i="33"/>
  <c r="AD1846" i="33"/>
  <c r="AE1846" i="33"/>
  <c r="AF1846" i="33"/>
  <c r="AM1838" i="33"/>
  <c r="AN1838" i="33"/>
  <c r="AP1838" i="33"/>
  <c r="AQ1838" i="33"/>
  <c r="AO1838" i="33"/>
  <c r="AR1838" i="33"/>
  <c r="AI1838" i="33"/>
  <c r="AJ1838" i="33"/>
  <c r="AK1838" i="33"/>
  <c r="AL1838" i="33"/>
  <c r="AH1838" i="33"/>
  <c r="AG1838" i="33"/>
  <c r="X1838" i="33"/>
  <c r="AD1838" i="33"/>
  <c r="AE1838" i="33"/>
  <c r="AF1838" i="33"/>
  <c r="AM1830" i="33"/>
  <c r="AN1830" i="33"/>
  <c r="AP1830" i="33"/>
  <c r="AQ1830" i="33"/>
  <c r="AO1830" i="33"/>
  <c r="AR1830" i="33"/>
  <c r="AI1830" i="33"/>
  <c r="AJ1830" i="33"/>
  <c r="AK1830" i="33"/>
  <c r="AL1830" i="33"/>
  <c r="AG1830" i="33"/>
  <c r="AH1830" i="33"/>
  <c r="X1830" i="33"/>
  <c r="AD1830" i="33"/>
  <c r="AE1830" i="33"/>
  <c r="AF1830" i="33"/>
  <c r="AM1822" i="33"/>
  <c r="AN1822" i="33"/>
  <c r="AP1822" i="33"/>
  <c r="AQ1822" i="33"/>
  <c r="AO1822" i="33"/>
  <c r="AR1822" i="33"/>
  <c r="AI1822" i="33"/>
  <c r="AJ1822" i="33"/>
  <c r="AK1822" i="33"/>
  <c r="AL1822" i="33"/>
  <c r="AH1822" i="33"/>
  <c r="AG1822" i="33"/>
  <c r="X1822" i="33"/>
  <c r="AD1822" i="33"/>
  <c r="AE1822" i="33"/>
  <c r="AF1822" i="33"/>
  <c r="AM1814" i="33"/>
  <c r="AN1814" i="33"/>
  <c r="AP1814" i="33"/>
  <c r="AQ1814" i="33"/>
  <c r="AO1814" i="33"/>
  <c r="AI1814" i="33"/>
  <c r="AJ1814" i="33"/>
  <c r="AR1814" i="33"/>
  <c r="AK1814" i="33"/>
  <c r="AL1814" i="33"/>
  <c r="AG1814" i="33"/>
  <c r="AH1814" i="33"/>
  <c r="X1814" i="33"/>
  <c r="AD1814" i="33"/>
  <c r="AE1814" i="33"/>
  <c r="AF1814" i="33"/>
  <c r="AM1806" i="33"/>
  <c r="AN1806" i="33"/>
  <c r="AP1806" i="33"/>
  <c r="AQ1806" i="33"/>
  <c r="AO1806" i="33"/>
  <c r="AR1806" i="33"/>
  <c r="AI1806" i="33"/>
  <c r="AJ1806" i="33"/>
  <c r="AK1806" i="33"/>
  <c r="AL1806" i="33"/>
  <c r="AH1806" i="33"/>
  <c r="AG1806" i="33"/>
  <c r="X1806" i="33"/>
  <c r="AD1806" i="33"/>
  <c r="AE1806" i="33"/>
  <c r="AF1806" i="33"/>
  <c r="AM1798" i="33"/>
  <c r="AN1798" i="33"/>
  <c r="AP1798" i="33"/>
  <c r="AQ1798" i="33"/>
  <c r="AO1798" i="33"/>
  <c r="AR1798" i="33"/>
  <c r="AI1798" i="33"/>
  <c r="AJ1798" i="33"/>
  <c r="AK1798" i="33"/>
  <c r="AL1798" i="33"/>
  <c r="AG1798" i="33"/>
  <c r="AH1798" i="33"/>
  <c r="X1798" i="33"/>
  <c r="AD1798" i="33"/>
  <c r="AE1798" i="33"/>
  <c r="AF1798" i="33"/>
  <c r="M1790" i="33"/>
  <c r="AM1790" i="33"/>
  <c r="AN1790" i="33"/>
  <c r="AP1790" i="33"/>
  <c r="AQ1790" i="33"/>
  <c r="AO1790" i="33"/>
  <c r="AR1790" i="33"/>
  <c r="AI1790" i="33"/>
  <c r="AJ1790" i="33"/>
  <c r="AK1790" i="33"/>
  <c r="AL1790" i="33"/>
  <c r="AH1790" i="33"/>
  <c r="AG1790" i="33"/>
  <c r="X1790" i="33"/>
  <c r="AD1790" i="33"/>
  <c r="AE1790" i="33"/>
  <c r="AF1790" i="33"/>
  <c r="M1782" i="33"/>
  <c r="AM1782" i="33"/>
  <c r="AN1782" i="33"/>
  <c r="AP1782" i="33"/>
  <c r="AQ1782" i="33"/>
  <c r="AO1782" i="33"/>
  <c r="AI1782" i="33"/>
  <c r="AR1782" i="33"/>
  <c r="AJ1782" i="33"/>
  <c r="AK1782" i="33"/>
  <c r="AL1782" i="33"/>
  <c r="AG1782" i="33"/>
  <c r="AH1782" i="33"/>
  <c r="X1782" i="33"/>
  <c r="AD1782" i="33"/>
  <c r="AE1782" i="33"/>
  <c r="AF1782" i="33"/>
  <c r="M1774" i="33"/>
  <c r="AM1774" i="33"/>
  <c r="AN1774" i="33"/>
  <c r="AP1774" i="33"/>
  <c r="AQ1774" i="33"/>
  <c r="AO1774" i="33"/>
  <c r="AR1774" i="33"/>
  <c r="AI1774" i="33"/>
  <c r="AJ1774" i="33"/>
  <c r="AK1774" i="33"/>
  <c r="AL1774" i="33"/>
  <c r="AH1774" i="33"/>
  <c r="AG1774" i="33"/>
  <c r="X1774" i="33"/>
  <c r="AD1774" i="33"/>
  <c r="AE1774" i="33"/>
  <c r="AF1774" i="33"/>
  <c r="M1766" i="33"/>
  <c r="AM1766" i="33"/>
  <c r="AN1766" i="33"/>
  <c r="AP1766" i="33"/>
  <c r="AQ1766" i="33"/>
  <c r="AO1766" i="33"/>
  <c r="AR1766" i="33"/>
  <c r="AI1766" i="33"/>
  <c r="AJ1766" i="33"/>
  <c r="AK1766" i="33"/>
  <c r="AL1766" i="33"/>
  <c r="AG1766" i="33"/>
  <c r="AH1766" i="33"/>
  <c r="X1766" i="33"/>
  <c r="AD1766" i="33"/>
  <c r="AE1766" i="33"/>
  <c r="AF1766" i="33"/>
  <c r="M1758" i="33"/>
  <c r="AM1758" i="33"/>
  <c r="AN1758" i="33"/>
  <c r="AO1758" i="33"/>
  <c r="AP1758" i="33"/>
  <c r="AQ1758" i="33"/>
  <c r="AR1758" i="33"/>
  <c r="AI1758" i="33"/>
  <c r="AJ1758" i="33"/>
  <c r="AK1758" i="33"/>
  <c r="AL1758" i="33"/>
  <c r="AH1758" i="33"/>
  <c r="AG1758" i="33"/>
  <c r="X1758" i="33"/>
  <c r="AD1758" i="33"/>
  <c r="AE1758" i="33"/>
  <c r="AF1758" i="33"/>
  <c r="M1750" i="33"/>
  <c r="AM1750" i="33"/>
  <c r="AN1750" i="33"/>
  <c r="AO1750" i="33"/>
  <c r="AP1750" i="33"/>
  <c r="AQ1750" i="33"/>
  <c r="AR1750" i="33"/>
  <c r="AI1750" i="33"/>
  <c r="AJ1750" i="33"/>
  <c r="AK1750" i="33"/>
  <c r="AL1750" i="33"/>
  <c r="AG1750" i="33"/>
  <c r="AH1750" i="33"/>
  <c r="AB1750" i="33"/>
  <c r="X1750" i="33"/>
  <c r="AC1750" i="33"/>
  <c r="AD1750" i="33"/>
  <c r="Z1750" i="33"/>
  <c r="AE1750" i="33"/>
  <c r="AF1750" i="33"/>
  <c r="U1750" i="33"/>
  <c r="AA1750" i="33"/>
  <c r="W1750" i="33"/>
  <c r="M1742" i="33"/>
  <c r="AM1742" i="33"/>
  <c r="AN1742" i="33"/>
  <c r="AO1742" i="33"/>
  <c r="AP1742" i="33"/>
  <c r="AQ1742" i="33"/>
  <c r="AR1742" i="33"/>
  <c r="AI1742" i="33"/>
  <c r="AJ1742" i="33"/>
  <c r="AK1742" i="33"/>
  <c r="AL1742" i="33"/>
  <c r="AH1742" i="33"/>
  <c r="AG1742" i="33"/>
  <c r="X1742" i="33"/>
  <c r="AD1742" i="33"/>
  <c r="Z1742" i="33"/>
  <c r="AE1742" i="33"/>
  <c r="AF1742" i="33"/>
  <c r="M1734" i="33"/>
  <c r="AM1734" i="33"/>
  <c r="AN1734" i="33"/>
  <c r="AO1734" i="33"/>
  <c r="AP1734" i="33"/>
  <c r="AQ1734" i="33"/>
  <c r="AR1734" i="33"/>
  <c r="AG1734" i="33"/>
  <c r="AI1734" i="33"/>
  <c r="AJ1734" i="33"/>
  <c r="AK1734" i="33"/>
  <c r="AL1734" i="33"/>
  <c r="AH1734" i="33"/>
  <c r="X1734" i="33"/>
  <c r="AD1734" i="33"/>
  <c r="Z1734" i="33"/>
  <c r="AE1734" i="33"/>
  <c r="AF1734" i="33"/>
  <c r="M1726" i="33"/>
  <c r="AM1726" i="33"/>
  <c r="AN1726" i="33"/>
  <c r="AO1726" i="33"/>
  <c r="AP1726" i="33"/>
  <c r="AQ1726" i="33"/>
  <c r="AR1726" i="33"/>
  <c r="AG1726" i="33"/>
  <c r="AI1726" i="33"/>
  <c r="AJ1726" i="33"/>
  <c r="AK1726" i="33"/>
  <c r="AL1726" i="33"/>
  <c r="AH1726" i="33"/>
  <c r="X1726" i="33"/>
  <c r="AD1726" i="33"/>
  <c r="Z1726" i="33"/>
  <c r="AE1726" i="33"/>
  <c r="AF1726" i="33"/>
  <c r="L1718" i="33"/>
  <c r="AM1718" i="33"/>
  <c r="AN1718" i="33"/>
  <c r="AO1718" i="33"/>
  <c r="AP1718" i="33"/>
  <c r="AQ1718" i="33"/>
  <c r="AR1718" i="33"/>
  <c r="AG1718" i="33"/>
  <c r="AI1718" i="33"/>
  <c r="AJ1718" i="33"/>
  <c r="AK1718" i="33"/>
  <c r="AL1718" i="33"/>
  <c r="AH1718" i="33"/>
  <c r="X1718" i="33"/>
  <c r="AD1718" i="33"/>
  <c r="Z1718" i="33"/>
  <c r="AE1718" i="33"/>
  <c r="AF1718" i="33"/>
  <c r="A1710" i="33"/>
  <c r="C1710" i="33" s="1"/>
  <c r="AM1710" i="33"/>
  <c r="AN1710" i="33"/>
  <c r="AO1710" i="33"/>
  <c r="AP1710" i="33"/>
  <c r="AQ1710" i="33"/>
  <c r="AR1710" i="33"/>
  <c r="AG1710" i="33"/>
  <c r="AI1710" i="33"/>
  <c r="AJ1710" i="33"/>
  <c r="AK1710" i="33"/>
  <c r="AL1710" i="33"/>
  <c r="AH1710" i="33"/>
  <c r="X1710" i="33"/>
  <c r="AD1710" i="33"/>
  <c r="Z1710" i="33"/>
  <c r="AE1710" i="33"/>
  <c r="AF1710" i="33"/>
  <c r="A1702" i="33"/>
  <c r="C1702" i="33" s="1"/>
  <c r="AM1702" i="33"/>
  <c r="AN1702" i="33"/>
  <c r="AO1702" i="33"/>
  <c r="AP1702" i="33"/>
  <c r="AQ1702" i="33"/>
  <c r="AR1702" i="33"/>
  <c r="AG1702" i="33"/>
  <c r="AI1702" i="33"/>
  <c r="AJ1702" i="33"/>
  <c r="AK1702" i="33"/>
  <c r="AL1702" i="33"/>
  <c r="AH1702" i="33"/>
  <c r="AB1702" i="33"/>
  <c r="X1702" i="33"/>
  <c r="AC1702" i="33"/>
  <c r="AD1702" i="33"/>
  <c r="Z1702" i="33"/>
  <c r="AE1702" i="33"/>
  <c r="AF1702" i="33"/>
  <c r="U1702" i="33"/>
  <c r="AA1702" i="33"/>
  <c r="W1702" i="33"/>
  <c r="A1694" i="33"/>
  <c r="C1694" i="33" s="1"/>
  <c r="AM1694" i="33"/>
  <c r="AN1694" i="33"/>
  <c r="AO1694" i="33"/>
  <c r="AP1694" i="33"/>
  <c r="AQ1694" i="33"/>
  <c r="AR1694" i="33"/>
  <c r="AG1694" i="33"/>
  <c r="AI1694" i="33"/>
  <c r="AJ1694" i="33"/>
  <c r="AK1694" i="33"/>
  <c r="AL1694" i="33"/>
  <c r="AH1694" i="33"/>
  <c r="X1694" i="33"/>
  <c r="AD1694" i="33"/>
  <c r="Z1694" i="33"/>
  <c r="AE1694" i="33"/>
  <c r="AF1694" i="33"/>
  <c r="A1686" i="33"/>
  <c r="C1686" i="33" s="1"/>
  <c r="AM1686" i="33"/>
  <c r="AN1686" i="33"/>
  <c r="AO1686" i="33"/>
  <c r="AP1686" i="33"/>
  <c r="AQ1686" i="33"/>
  <c r="AR1686" i="33"/>
  <c r="AG1686" i="33"/>
  <c r="AI1686" i="33"/>
  <c r="AJ1686" i="33"/>
  <c r="AK1686" i="33"/>
  <c r="AL1686" i="33"/>
  <c r="AH1686" i="33"/>
  <c r="AB1686" i="33"/>
  <c r="X1686" i="33"/>
  <c r="AC1686" i="33"/>
  <c r="AD1686" i="33"/>
  <c r="Z1686" i="33"/>
  <c r="AE1686" i="33"/>
  <c r="AF1686" i="33"/>
  <c r="U1686" i="33"/>
  <c r="AA1686" i="33"/>
  <c r="W1686" i="33"/>
  <c r="A1678" i="33"/>
  <c r="C1678" i="33" s="1"/>
  <c r="AM1678" i="33"/>
  <c r="AN1678" i="33"/>
  <c r="AO1678" i="33"/>
  <c r="AP1678" i="33"/>
  <c r="AQ1678" i="33"/>
  <c r="AR1678" i="33"/>
  <c r="AG1678" i="33"/>
  <c r="AI1678" i="33"/>
  <c r="AJ1678" i="33"/>
  <c r="AK1678" i="33"/>
  <c r="AL1678" i="33"/>
  <c r="AH1678" i="33"/>
  <c r="AB1678" i="33"/>
  <c r="X1678" i="33"/>
  <c r="AC1678" i="33"/>
  <c r="AD1678" i="33"/>
  <c r="Z1678" i="33"/>
  <c r="AE1678" i="33"/>
  <c r="AF1678" i="33"/>
  <c r="U1678" i="33"/>
  <c r="AA1678" i="33"/>
  <c r="W1678" i="33"/>
  <c r="A1670" i="33"/>
  <c r="C1670" i="33" s="1"/>
  <c r="AM1670" i="33"/>
  <c r="AN1670" i="33"/>
  <c r="AO1670" i="33"/>
  <c r="AP1670" i="33"/>
  <c r="AQ1670" i="33"/>
  <c r="AR1670" i="33"/>
  <c r="AG1670" i="33"/>
  <c r="AI1670" i="33"/>
  <c r="AJ1670" i="33"/>
  <c r="AK1670" i="33"/>
  <c r="AL1670" i="33"/>
  <c r="AH1670" i="33"/>
  <c r="AB1670" i="33"/>
  <c r="X1670" i="33"/>
  <c r="AC1670" i="33"/>
  <c r="AD1670" i="33"/>
  <c r="Z1670" i="33"/>
  <c r="AE1670" i="33"/>
  <c r="AF1670" i="33"/>
  <c r="U1670" i="33"/>
  <c r="AA1670" i="33"/>
  <c r="W1670" i="33"/>
  <c r="A1662" i="33"/>
  <c r="C1662" i="33" s="1"/>
  <c r="AM1662" i="33"/>
  <c r="AN1662" i="33"/>
  <c r="AO1662" i="33"/>
  <c r="AP1662" i="33"/>
  <c r="AQ1662" i="33"/>
  <c r="AR1662" i="33"/>
  <c r="AG1662" i="33"/>
  <c r="AI1662" i="33"/>
  <c r="AJ1662" i="33"/>
  <c r="AK1662" i="33"/>
  <c r="AL1662" i="33"/>
  <c r="AH1662" i="33"/>
  <c r="AB1662" i="33"/>
  <c r="X1662" i="33"/>
  <c r="AC1662" i="33"/>
  <c r="AD1662" i="33"/>
  <c r="Z1662" i="33"/>
  <c r="AE1662" i="33"/>
  <c r="AF1662" i="33"/>
  <c r="U1662" i="33"/>
  <c r="AA1662" i="33"/>
  <c r="W1662" i="33"/>
  <c r="A1654" i="33"/>
  <c r="C1654" i="33" s="1"/>
  <c r="AM1654" i="33"/>
  <c r="AN1654" i="33"/>
  <c r="AO1654" i="33"/>
  <c r="AP1654" i="33"/>
  <c r="AQ1654" i="33"/>
  <c r="AR1654" i="33"/>
  <c r="AG1654" i="33"/>
  <c r="AI1654" i="33"/>
  <c r="AJ1654" i="33"/>
  <c r="AK1654" i="33"/>
  <c r="AL1654" i="33"/>
  <c r="AH1654" i="33"/>
  <c r="AB1654" i="33"/>
  <c r="X1654" i="33"/>
  <c r="AC1654" i="33"/>
  <c r="AD1654" i="33"/>
  <c r="Z1654" i="33"/>
  <c r="AE1654" i="33"/>
  <c r="AF1654" i="33"/>
  <c r="U1654" i="33"/>
  <c r="AA1654" i="33"/>
  <c r="W1654" i="33"/>
  <c r="A1646" i="33"/>
  <c r="C1646" i="33" s="1"/>
  <c r="AM1646" i="33"/>
  <c r="AN1646" i="33"/>
  <c r="AO1646" i="33"/>
  <c r="AP1646" i="33"/>
  <c r="AQ1646" i="33"/>
  <c r="AR1646" i="33"/>
  <c r="AG1646" i="33"/>
  <c r="AI1646" i="33"/>
  <c r="AJ1646" i="33"/>
  <c r="AK1646" i="33"/>
  <c r="AL1646" i="33"/>
  <c r="AH1646" i="33"/>
  <c r="AB1646" i="33"/>
  <c r="X1646" i="33"/>
  <c r="AC1646" i="33"/>
  <c r="AD1646" i="33"/>
  <c r="Z1646" i="33"/>
  <c r="AE1646" i="33"/>
  <c r="AF1646" i="33"/>
  <c r="U1646" i="33"/>
  <c r="AA1646" i="33"/>
  <c r="W1646" i="33"/>
  <c r="A1638" i="33"/>
  <c r="C1638" i="33" s="1"/>
  <c r="AM1638" i="33"/>
  <c r="AN1638" i="33"/>
  <c r="AO1638" i="33"/>
  <c r="AP1638" i="33"/>
  <c r="AQ1638" i="33"/>
  <c r="AR1638" i="33"/>
  <c r="AG1638" i="33"/>
  <c r="AI1638" i="33"/>
  <c r="AJ1638" i="33"/>
  <c r="AK1638" i="33"/>
  <c r="AL1638" i="33"/>
  <c r="AH1638" i="33"/>
  <c r="AB1638" i="33"/>
  <c r="X1638" i="33"/>
  <c r="AC1638" i="33"/>
  <c r="AD1638" i="33"/>
  <c r="Z1638" i="33"/>
  <c r="AE1638" i="33"/>
  <c r="AF1638" i="33"/>
  <c r="U1638" i="33"/>
  <c r="AA1638" i="33"/>
  <c r="W1638" i="33"/>
  <c r="A1630" i="33"/>
  <c r="C1630" i="33" s="1"/>
  <c r="AM1630" i="33"/>
  <c r="AN1630" i="33"/>
  <c r="AO1630" i="33"/>
  <c r="AP1630" i="33"/>
  <c r="AQ1630" i="33"/>
  <c r="AR1630" i="33"/>
  <c r="AG1630" i="33"/>
  <c r="AI1630" i="33"/>
  <c r="AJ1630" i="33"/>
  <c r="AK1630" i="33"/>
  <c r="AL1630" i="33"/>
  <c r="AH1630" i="33"/>
  <c r="AB1630" i="33"/>
  <c r="X1630" i="33"/>
  <c r="AC1630" i="33"/>
  <c r="AD1630" i="33"/>
  <c r="Z1630" i="33"/>
  <c r="AE1630" i="33"/>
  <c r="AF1630" i="33"/>
  <c r="U1630" i="33"/>
  <c r="AA1630" i="33"/>
  <c r="W1630" i="33"/>
  <c r="A1622" i="33"/>
  <c r="C1622" i="33" s="1"/>
  <c r="AM1622" i="33"/>
  <c r="AN1622" i="33"/>
  <c r="AO1622" i="33"/>
  <c r="AP1622" i="33"/>
  <c r="AQ1622" i="33"/>
  <c r="AR1622" i="33"/>
  <c r="AG1622" i="33"/>
  <c r="AI1622" i="33"/>
  <c r="AJ1622" i="33"/>
  <c r="AK1622" i="33"/>
  <c r="AL1622" i="33"/>
  <c r="AH1622" i="33"/>
  <c r="AB1622" i="33"/>
  <c r="X1622" i="33"/>
  <c r="AC1622" i="33"/>
  <c r="AD1622" i="33"/>
  <c r="Z1622" i="33"/>
  <c r="AE1622" i="33"/>
  <c r="AF1622" i="33"/>
  <c r="U1622" i="33"/>
  <c r="AA1622" i="33"/>
  <c r="W1622" i="33"/>
  <c r="A1614" i="33"/>
  <c r="C1614" i="33" s="1"/>
  <c r="AM1614" i="33"/>
  <c r="AN1614" i="33"/>
  <c r="AO1614" i="33"/>
  <c r="AP1614" i="33"/>
  <c r="AQ1614" i="33"/>
  <c r="AR1614" i="33"/>
  <c r="AG1614" i="33"/>
  <c r="AI1614" i="33"/>
  <c r="AJ1614" i="33"/>
  <c r="AK1614" i="33"/>
  <c r="AL1614" i="33"/>
  <c r="AH1614" i="33"/>
  <c r="AB1614" i="33"/>
  <c r="X1614" i="33"/>
  <c r="AC1614" i="33"/>
  <c r="AD1614" i="33"/>
  <c r="Z1614" i="33"/>
  <c r="AE1614" i="33"/>
  <c r="AF1614" i="33"/>
  <c r="U1614" i="33"/>
  <c r="AA1614" i="33"/>
  <c r="W1614" i="33"/>
  <c r="A1606" i="33"/>
  <c r="C1606" i="33" s="1"/>
  <c r="AM1606" i="33"/>
  <c r="AN1606" i="33"/>
  <c r="AO1606" i="33"/>
  <c r="AP1606" i="33"/>
  <c r="AQ1606" i="33"/>
  <c r="AR1606" i="33"/>
  <c r="AG1606" i="33"/>
  <c r="AI1606" i="33"/>
  <c r="AJ1606" i="33"/>
  <c r="AK1606" i="33"/>
  <c r="AL1606" i="33"/>
  <c r="AH1606" i="33"/>
  <c r="AB1606" i="33"/>
  <c r="X1606" i="33"/>
  <c r="AC1606" i="33"/>
  <c r="AD1606" i="33"/>
  <c r="Z1606" i="33"/>
  <c r="AE1606" i="33"/>
  <c r="AF1606" i="33"/>
  <c r="U1606" i="33"/>
  <c r="AA1606" i="33"/>
  <c r="W1606" i="33"/>
  <c r="A1598" i="33"/>
  <c r="C1598" i="33" s="1"/>
  <c r="AM1598" i="33"/>
  <c r="AN1598" i="33"/>
  <c r="AO1598" i="33"/>
  <c r="AP1598" i="33"/>
  <c r="AQ1598" i="33"/>
  <c r="AR1598" i="33"/>
  <c r="AG1598" i="33"/>
  <c r="AI1598" i="33"/>
  <c r="AJ1598" i="33"/>
  <c r="AK1598" i="33"/>
  <c r="AL1598" i="33"/>
  <c r="AH1598" i="33"/>
  <c r="X1598" i="33"/>
  <c r="AD1598" i="33"/>
  <c r="Z1598" i="33"/>
  <c r="AE1598" i="33"/>
  <c r="AF1598" i="33"/>
  <c r="A1590" i="33"/>
  <c r="C1590" i="33" s="1"/>
  <c r="AM1590" i="33"/>
  <c r="AN1590" i="33"/>
  <c r="AO1590" i="33"/>
  <c r="AP1590" i="33"/>
  <c r="AQ1590" i="33"/>
  <c r="AR1590" i="33"/>
  <c r="AG1590" i="33"/>
  <c r="AI1590" i="33"/>
  <c r="AJ1590" i="33"/>
  <c r="AK1590" i="33"/>
  <c r="AL1590" i="33"/>
  <c r="AH1590" i="33"/>
  <c r="X1590" i="33"/>
  <c r="AD1590" i="33"/>
  <c r="Z1590" i="33"/>
  <c r="AE1590" i="33"/>
  <c r="AF1590" i="33"/>
  <c r="A1582" i="33"/>
  <c r="C1582" i="33" s="1"/>
  <c r="AM1582" i="33"/>
  <c r="AN1582" i="33"/>
  <c r="AO1582" i="33"/>
  <c r="AP1582" i="33"/>
  <c r="AQ1582" i="33"/>
  <c r="AR1582" i="33"/>
  <c r="AG1582" i="33"/>
  <c r="AI1582" i="33"/>
  <c r="AJ1582" i="33"/>
  <c r="AK1582" i="33"/>
  <c r="AL1582" i="33"/>
  <c r="AH1582" i="33"/>
  <c r="X1582" i="33"/>
  <c r="AD1582" i="33"/>
  <c r="Z1582" i="33"/>
  <c r="AE1582" i="33"/>
  <c r="AF1582" i="33"/>
  <c r="A1574" i="33"/>
  <c r="C1574" i="33" s="1"/>
  <c r="AM1574" i="33"/>
  <c r="AN1574" i="33"/>
  <c r="AO1574" i="33"/>
  <c r="AP1574" i="33"/>
  <c r="AQ1574" i="33"/>
  <c r="AR1574" i="33"/>
  <c r="AG1574" i="33"/>
  <c r="AI1574" i="33"/>
  <c r="AJ1574" i="33"/>
  <c r="AK1574" i="33"/>
  <c r="AL1574" i="33"/>
  <c r="AH1574" i="33"/>
  <c r="X1574" i="33"/>
  <c r="AD1574" i="33"/>
  <c r="Z1574" i="33"/>
  <c r="AE1574" i="33"/>
  <c r="AF1574" i="33"/>
  <c r="A1566" i="33"/>
  <c r="C1566" i="33" s="1"/>
  <c r="AM1566" i="33"/>
  <c r="AN1566" i="33"/>
  <c r="AO1566" i="33"/>
  <c r="AP1566" i="33"/>
  <c r="AQ1566" i="33"/>
  <c r="AR1566" i="33"/>
  <c r="AG1566" i="33"/>
  <c r="AI1566" i="33"/>
  <c r="AJ1566" i="33"/>
  <c r="AK1566" i="33"/>
  <c r="AL1566" i="33"/>
  <c r="AH1566" i="33"/>
  <c r="X1566" i="33"/>
  <c r="AD1566" i="33"/>
  <c r="Z1566" i="33"/>
  <c r="AE1566" i="33"/>
  <c r="AF1566" i="33"/>
  <c r="A1558" i="33"/>
  <c r="C1558" i="33" s="1"/>
  <c r="AM1558" i="33"/>
  <c r="AN1558" i="33"/>
  <c r="AO1558" i="33"/>
  <c r="AP1558" i="33"/>
  <c r="AQ1558" i="33"/>
  <c r="AR1558" i="33"/>
  <c r="AG1558" i="33"/>
  <c r="AI1558" i="33"/>
  <c r="AJ1558" i="33"/>
  <c r="AK1558" i="33"/>
  <c r="AL1558" i="33"/>
  <c r="AH1558" i="33"/>
  <c r="X1558" i="33"/>
  <c r="AD1558" i="33"/>
  <c r="Z1558" i="33"/>
  <c r="AE1558" i="33"/>
  <c r="AF1558" i="33"/>
  <c r="A1550" i="33"/>
  <c r="C1550" i="33" s="1"/>
  <c r="AM1550" i="33"/>
  <c r="AN1550" i="33"/>
  <c r="AO1550" i="33"/>
  <c r="AP1550" i="33"/>
  <c r="AQ1550" i="33"/>
  <c r="AR1550" i="33"/>
  <c r="AG1550" i="33"/>
  <c r="AI1550" i="33"/>
  <c r="AJ1550" i="33"/>
  <c r="AK1550" i="33"/>
  <c r="AL1550" i="33"/>
  <c r="AH1550" i="33"/>
  <c r="X1550" i="33"/>
  <c r="AD1550" i="33"/>
  <c r="Z1550" i="33"/>
  <c r="AE1550" i="33"/>
  <c r="AF1550" i="33"/>
  <c r="A1542" i="33"/>
  <c r="C1542" i="33" s="1"/>
  <c r="AM1542" i="33"/>
  <c r="AN1542" i="33"/>
  <c r="AO1542" i="33"/>
  <c r="AP1542" i="33"/>
  <c r="AQ1542" i="33"/>
  <c r="AG1542" i="33"/>
  <c r="AI1542" i="33"/>
  <c r="AJ1542" i="33"/>
  <c r="AK1542" i="33"/>
  <c r="AR1542" i="33"/>
  <c r="AL1542" i="33"/>
  <c r="AH1542" i="33"/>
  <c r="AB1542" i="33"/>
  <c r="X1542" i="33"/>
  <c r="AC1542" i="33"/>
  <c r="AD1542" i="33"/>
  <c r="Z1542" i="33"/>
  <c r="AE1542" i="33"/>
  <c r="AF1542" i="33"/>
  <c r="U1542" i="33"/>
  <c r="AA1542" i="33"/>
  <c r="W1542" i="33"/>
  <c r="A1534" i="33"/>
  <c r="C1534" i="33" s="1"/>
  <c r="AM1534" i="33"/>
  <c r="AN1534" i="33"/>
  <c r="AO1534" i="33"/>
  <c r="AP1534" i="33"/>
  <c r="AQ1534" i="33"/>
  <c r="AR1534" i="33"/>
  <c r="AG1534" i="33"/>
  <c r="AI1534" i="33"/>
  <c r="AJ1534" i="33"/>
  <c r="AK1534" i="33"/>
  <c r="AL1534" i="33"/>
  <c r="AH1534" i="33"/>
  <c r="X1534" i="33"/>
  <c r="AD1534" i="33"/>
  <c r="Z1534" i="33"/>
  <c r="AE1534" i="33"/>
  <c r="AF1534" i="33"/>
  <c r="A1526" i="33"/>
  <c r="C1526" i="33" s="1"/>
  <c r="AM1526" i="33"/>
  <c r="AN1526" i="33"/>
  <c r="AO1526" i="33"/>
  <c r="AP1526" i="33"/>
  <c r="AQ1526" i="33"/>
  <c r="AR1526" i="33"/>
  <c r="AG1526" i="33"/>
  <c r="AI1526" i="33"/>
  <c r="AJ1526" i="33"/>
  <c r="AK1526" i="33"/>
  <c r="AL1526" i="33"/>
  <c r="AH1526" i="33"/>
  <c r="AB1526" i="33"/>
  <c r="X1526" i="33"/>
  <c r="AC1526" i="33"/>
  <c r="AD1526" i="33"/>
  <c r="Z1526" i="33"/>
  <c r="AE1526" i="33"/>
  <c r="AF1526" i="33"/>
  <c r="U1526" i="33"/>
  <c r="AA1526" i="33"/>
  <c r="W1526" i="33"/>
  <c r="A1518" i="33"/>
  <c r="C1518" i="33" s="1"/>
  <c r="AM1518" i="33"/>
  <c r="AN1518" i="33"/>
  <c r="AO1518" i="33"/>
  <c r="AP1518" i="33"/>
  <c r="AQ1518" i="33"/>
  <c r="AR1518" i="33"/>
  <c r="AG1518" i="33"/>
  <c r="AI1518" i="33"/>
  <c r="AK1518" i="33"/>
  <c r="AL1518" i="33"/>
  <c r="AH1518" i="33"/>
  <c r="X1518" i="33"/>
  <c r="AD1518" i="33"/>
  <c r="Z1518" i="33"/>
  <c r="AE1518" i="33"/>
  <c r="AF1518" i="33"/>
  <c r="A1510" i="33"/>
  <c r="C1510" i="33" s="1"/>
  <c r="AM1510" i="33"/>
  <c r="AN1510" i="33"/>
  <c r="AO1510" i="33"/>
  <c r="AP1510" i="33"/>
  <c r="AQ1510" i="33"/>
  <c r="AG1510" i="33"/>
  <c r="AR1510" i="33"/>
  <c r="AI1510" i="33"/>
  <c r="AK1510" i="33"/>
  <c r="AH1510" i="33"/>
  <c r="X1510" i="33"/>
  <c r="AD1510" i="33"/>
  <c r="Z1510" i="33"/>
  <c r="AE1510" i="33"/>
  <c r="AF1510" i="33"/>
  <c r="AM1502" i="33"/>
  <c r="AN1502" i="33"/>
  <c r="AO1502" i="33"/>
  <c r="AP1502" i="33"/>
  <c r="AQ1502" i="33"/>
  <c r="AR1502" i="33"/>
  <c r="AG1502" i="33"/>
  <c r="AI1502" i="33"/>
  <c r="AK1502" i="33"/>
  <c r="AL1502" i="33"/>
  <c r="AH1502" i="33"/>
  <c r="X1502" i="33"/>
  <c r="AD1502" i="33"/>
  <c r="Z1502" i="33"/>
  <c r="AE1502" i="33"/>
  <c r="AF1502" i="33"/>
  <c r="A1494" i="33"/>
  <c r="C1494" i="33" s="1"/>
  <c r="AM1494" i="33"/>
  <c r="AN1494" i="33"/>
  <c r="AO1494" i="33"/>
  <c r="AP1494" i="33"/>
  <c r="AQ1494" i="33"/>
  <c r="AR1494" i="33"/>
  <c r="AG1494" i="33"/>
  <c r="AI1494" i="33"/>
  <c r="AK1494" i="33"/>
  <c r="AH1494" i="33"/>
  <c r="X1494" i="33"/>
  <c r="AD1494" i="33"/>
  <c r="Z1494" i="33"/>
  <c r="AE1494" i="33"/>
  <c r="AF1494" i="33"/>
  <c r="A1486" i="33"/>
  <c r="C1486" i="33" s="1"/>
  <c r="AM1486" i="33"/>
  <c r="AN1486" i="33"/>
  <c r="AO1486" i="33"/>
  <c r="AP1486" i="33"/>
  <c r="AQ1486" i="33"/>
  <c r="AR1486" i="33"/>
  <c r="AG1486" i="33"/>
  <c r="AI1486" i="33"/>
  <c r="AJ1486" i="33"/>
  <c r="AK1486" i="33"/>
  <c r="AH1486" i="33"/>
  <c r="X1486" i="33"/>
  <c r="AD1486" i="33"/>
  <c r="Z1486" i="33"/>
  <c r="AE1486" i="33"/>
  <c r="AF1486" i="33"/>
  <c r="A1478" i="33"/>
  <c r="C1478" i="33" s="1"/>
  <c r="AM1478" i="33"/>
  <c r="AN1478" i="33"/>
  <c r="AO1478" i="33"/>
  <c r="AP1478" i="33"/>
  <c r="AQ1478" i="33"/>
  <c r="AR1478" i="33"/>
  <c r="AG1478" i="33"/>
  <c r="AI1478" i="33"/>
  <c r="AJ1478" i="33"/>
  <c r="AK1478" i="33"/>
  <c r="AL1478" i="33"/>
  <c r="AH1478" i="33"/>
  <c r="AB1478" i="33"/>
  <c r="X1478" i="33"/>
  <c r="AC1478" i="33"/>
  <c r="AD1478" i="33"/>
  <c r="Z1478" i="33"/>
  <c r="AE1478" i="33"/>
  <c r="AF1478" i="33"/>
  <c r="U1478" i="33"/>
  <c r="AA1478" i="33"/>
  <c r="W1478" i="33"/>
  <c r="A1470" i="33"/>
  <c r="C1470" i="33" s="1"/>
  <c r="AM1470" i="33"/>
  <c r="AN1470" i="33"/>
  <c r="AO1470" i="33"/>
  <c r="AP1470" i="33"/>
  <c r="AQ1470" i="33"/>
  <c r="AR1470" i="33"/>
  <c r="AJ1470" i="33"/>
  <c r="AK1470" i="33"/>
  <c r="AL1470" i="33"/>
  <c r="AH1470" i="33"/>
  <c r="AB1470" i="33"/>
  <c r="AC1470" i="33"/>
  <c r="AD1470" i="33"/>
  <c r="Z1470" i="33"/>
  <c r="AE1470" i="33"/>
  <c r="AF1470" i="33"/>
  <c r="U1470" i="33"/>
  <c r="AA1470" i="33"/>
  <c r="W1470" i="33"/>
  <c r="A1462" i="33"/>
  <c r="C1462" i="33" s="1"/>
  <c r="AM1462" i="33"/>
  <c r="AN1462" i="33"/>
  <c r="AO1462" i="33"/>
  <c r="AP1462" i="33"/>
  <c r="AQ1462" i="33"/>
  <c r="AR1462" i="33"/>
  <c r="AJ1462" i="33"/>
  <c r="AK1462" i="33"/>
  <c r="AL1462" i="33"/>
  <c r="AD1462" i="33"/>
  <c r="Z1462" i="33"/>
  <c r="AE1462" i="33"/>
  <c r="AF1462" i="33"/>
  <c r="A1454" i="33"/>
  <c r="C1454" i="33" s="1"/>
  <c r="AM1454" i="33"/>
  <c r="AN1454" i="33"/>
  <c r="AO1454" i="33"/>
  <c r="AP1454" i="33"/>
  <c r="AQ1454" i="33"/>
  <c r="AR1454" i="33"/>
  <c r="AJ1454" i="33"/>
  <c r="AK1454" i="33"/>
  <c r="AL1454" i="33"/>
  <c r="AH1454" i="33"/>
  <c r="AB1454" i="33"/>
  <c r="AC1454" i="33"/>
  <c r="AD1454" i="33"/>
  <c r="Z1454" i="33"/>
  <c r="AE1454" i="33"/>
  <c r="AF1454" i="33"/>
  <c r="U1454" i="33"/>
  <c r="AA1454" i="33"/>
  <c r="W1454" i="33"/>
  <c r="A1446" i="33"/>
  <c r="C1446" i="33" s="1"/>
  <c r="AM1446" i="33"/>
  <c r="AN1446" i="33"/>
  <c r="AO1446" i="33"/>
  <c r="AP1446" i="33"/>
  <c r="AQ1446" i="33"/>
  <c r="AG1446" i="33"/>
  <c r="AI1446" i="33"/>
  <c r="AJ1446" i="33"/>
  <c r="AR1446" i="33"/>
  <c r="AK1446" i="33"/>
  <c r="AL1446" i="33"/>
  <c r="AH1446" i="33"/>
  <c r="AD1446" i="33"/>
  <c r="Z1446" i="33"/>
  <c r="AE1446" i="33"/>
  <c r="AF1446" i="33"/>
  <c r="A1438" i="33"/>
  <c r="C1438" i="33" s="1"/>
  <c r="AM1438" i="33"/>
  <c r="AN1438" i="33"/>
  <c r="AO1438" i="33"/>
  <c r="AP1438" i="33"/>
  <c r="AQ1438" i="33"/>
  <c r="AR1438" i="33"/>
  <c r="AG1438" i="33"/>
  <c r="AI1438" i="33"/>
  <c r="AJ1438" i="33"/>
  <c r="AK1438" i="33"/>
  <c r="AL1438" i="33"/>
  <c r="AH1438" i="33"/>
  <c r="AB1438" i="33"/>
  <c r="AC1438" i="33"/>
  <c r="AD1438" i="33"/>
  <c r="Z1438" i="33"/>
  <c r="AE1438" i="33"/>
  <c r="AF1438" i="33"/>
  <c r="U1438" i="33"/>
  <c r="AA1438" i="33"/>
  <c r="W1438" i="33"/>
  <c r="A1430" i="33"/>
  <c r="C1430" i="33" s="1"/>
  <c r="AM1430" i="33"/>
  <c r="AN1430" i="33"/>
  <c r="AO1430" i="33"/>
  <c r="AP1430" i="33"/>
  <c r="AQ1430" i="33"/>
  <c r="AR1430" i="33"/>
  <c r="AG1430" i="33"/>
  <c r="AI1430" i="33"/>
  <c r="AJ1430" i="33"/>
  <c r="AK1430" i="33"/>
  <c r="AL1430" i="33"/>
  <c r="AH1430" i="33"/>
  <c r="Y1430" i="33"/>
  <c r="AD1430" i="33"/>
  <c r="Z1430" i="33"/>
  <c r="AE1430" i="33"/>
  <c r="AF1430" i="33"/>
  <c r="A1422" i="33"/>
  <c r="C1422" i="33" s="1"/>
  <c r="AM1422" i="33"/>
  <c r="AN1422" i="33"/>
  <c r="AO1422" i="33"/>
  <c r="AP1422" i="33"/>
  <c r="AQ1422" i="33"/>
  <c r="AR1422" i="33"/>
  <c r="AG1422" i="33"/>
  <c r="AI1422" i="33"/>
  <c r="AJ1422" i="33"/>
  <c r="AK1422" i="33"/>
  <c r="AL1422" i="33"/>
  <c r="AH1422" i="33"/>
  <c r="AB1422" i="33"/>
  <c r="AC1422" i="33"/>
  <c r="Y1422" i="33"/>
  <c r="AD1422" i="33"/>
  <c r="Z1422" i="33"/>
  <c r="AE1422" i="33"/>
  <c r="AF1422" i="33"/>
  <c r="U1422" i="33"/>
  <c r="AA1422" i="33"/>
  <c r="W1422" i="33"/>
  <c r="A1414" i="33"/>
  <c r="C1414" i="33" s="1"/>
  <c r="AM1414" i="33"/>
  <c r="AN1414" i="33"/>
  <c r="AO1414" i="33"/>
  <c r="AP1414" i="33"/>
  <c r="AQ1414" i="33"/>
  <c r="AG1414" i="33"/>
  <c r="AR1414" i="33"/>
  <c r="AI1414" i="33"/>
  <c r="AJ1414" i="33"/>
  <c r="AK1414" i="33"/>
  <c r="AL1414" i="33"/>
  <c r="AH1414" i="33"/>
  <c r="AD1414" i="33"/>
  <c r="Z1414" i="33"/>
  <c r="AE1414" i="33"/>
  <c r="AF1414" i="33"/>
  <c r="A1406" i="33"/>
  <c r="C1406" i="33" s="1"/>
  <c r="AM1406" i="33"/>
  <c r="AN1406" i="33"/>
  <c r="AO1406" i="33"/>
  <c r="AP1406" i="33"/>
  <c r="AQ1406" i="33"/>
  <c r="AR1406" i="33"/>
  <c r="AG1406" i="33"/>
  <c r="AI1406" i="33"/>
  <c r="AJ1406" i="33"/>
  <c r="AK1406" i="33"/>
  <c r="AL1406" i="33"/>
  <c r="AH1406" i="33"/>
  <c r="Y1406" i="33"/>
  <c r="AD1406" i="33"/>
  <c r="Z1406" i="33"/>
  <c r="AE1406" i="33"/>
  <c r="AF1406" i="33"/>
  <c r="A1398" i="33"/>
  <c r="C1398" i="33" s="1"/>
  <c r="AM1398" i="33"/>
  <c r="AN1398" i="33"/>
  <c r="AO1398" i="33"/>
  <c r="AP1398" i="33"/>
  <c r="AQ1398" i="33"/>
  <c r="AR1398" i="33"/>
  <c r="AG1398" i="33"/>
  <c r="AI1398" i="33"/>
  <c r="AJ1398" i="33"/>
  <c r="AK1398" i="33"/>
  <c r="AL1398" i="33"/>
  <c r="AH1398" i="33"/>
  <c r="Y1398" i="33"/>
  <c r="AD1398" i="33"/>
  <c r="Z1398" i="33"/>
  <c r="AE1398" i="33"/>
  <c r="AF1398" i="33"/>
  <c r="A1390" i="33"/>
  <c r="C1390" i="33" s="1"/>
  <c r="AM1390" i="33"/>
  <c r="AN1390" i="33"/>
  <c r="AO1390" i="33"/>
  <c r="AP1390" i="33"/>
  <c r="AQ1390" i="33"/>
  <c r="AR1390" i="33"/>
  <c r="AG1390" i="33"/>
  <c r="AI1390" i="33"/>
  <c r="AJ1390" i="33"/>
  <c r="AK1390" i="33"/>
  <c r="AL1390" i="33"/>
  <c r="AH1390" i="33"/>
  <c r="Y1390" i="33"/>
  <c r="AD1390" i="33"/>
  <c r="Z1390" i="33"/>
  <c r="AE1390" i="33"/>
  <c r="AF1390" i="33"/>
  <c r="A1382" i="33"/>
  <c r="C1382" i="33" s="1"/>
  <c r="AM1382" i="33"/>
  <c r="AN1382" i="33"/>
  <c r="AO1382" i="33"/>
  <c r="AP1382" i="33"/>
  <c r="AQ1382" i="33"/>
  <c r="AG1382" i="33"/>
  <c r="AI1382" i="33"/>
  <c r="AJ1382" i="33"/>
  <c r="AK1382" i="33"/>
  <c r="AL1382" i="33"/>
  <c r="AR1382" i="33"/>
  <c r="AH1382" i="33"/>
  <c r="Y1382" i="33"/>
  <c r="AD1382" i="33"/>
  <c r="Z1382" i="33"/>
  <c r="AE1382" i="33"/>
  <c r="AF1382" i="33"/>
  <c r="A1374" i="33"/>
  <c r="C1374" i="33" s="1"/>
  <c r="AM1374" i="33"/>
  <c r="AN1374" i="33"/>
  <c r="AO1374" i="33"/>
  <c r="AP1374" i="33"/>
  <c r="AQ1374" i="33"/>
  <c r="AR1374" i="33"/>
  <c r="AG1374" i="33"/>
  <c r="AI1374" i="33"/>
  <c r="AJ1374" i="33"/>
  <c r="AK1374" i="33"/>
  <c r="AL1374" i="33"/>
  <c r="AH1374" i="33"/>
  <c r="Y1374" i="33"/>
  <c r="AD1374" i="33"/>
  <c r="Z1374" i="33"/>
  <c r="AE1374" i="33"/>
  <c r="AF1374" i="33"/>
  <c r="A1366" i="33"/>
  <c r="C1366" i="33" s="1"/>
  <c r="AM1366" i="33"/>
  <c r="AN1366" i="33"/>
  <c r="AO1366" i="33"/>
  <c r="AP1366" i="33"/>
  <c r="AQ1366" i="33"/>
  <c r="AR1366" i="33"/>
  <c r="AG1366" i="33"/>
  <c r="AI1366" i="33"/>
  <c r="AJ1366" i="33"/>
  <c r="AK1366" i="33"/>
  <c r="AL1366" i="33"/>
  <c r="AH1366" i="33"/>
  <c r="Y1366" i="33"/>
  <c r="AD1366" i="33"/>
  <c r="Z1366" i="33"/>
  <c r="AE1366" i="33"/>
  <c r="AF1366" i="33"/>
  <c r="A1358" i="33"/>
  <c r="C1358" i="33" s="1"/>
  <c r="AM1358" i="33"/>
  <c r="AN1358" i="33"/>
  <c r="AO1358" i="33"/>
  <c r="AP1358" i="33"/>
  <c r="AQ1358" i="33"/>
  <c r="AR1358" i="33"/>
  <c r="AG1358" i="33"/>
  <c r="AI1358" i="33"/>
  <c r="AJ1358" i="33"/>
  <c r="AK1358" i="33"/>
  <c r="AL1358" i="33"/>
  <c r="AH1358" i="33"/>
  <c r="Y1358" i="33"/>
  <c r="AD1358" i="33"/>
  <c r="Z1358" i="33"/>
  <c r="AE1358" i="33"/>
  <c r="AF1358" i="33"/>
  <c r="A1350" i="33"/>
  <c r="C1350" i="33" s="1"/>
  <c r="AM1350" i="33"/>
  <c r="AN1350" i="33"/>
  <c r="AO1350" i="33"/>
  <c r="AP1350" i="33"/>
  <c r="AQ1350" i="33"/>
  <c r="AG1350" i="33"/>
  <c r="AI1350" i="33"/>
  <c r="AR1350" i="33"/>
  <c r="AJ1350" i="33"/>
  <c r="AK1350" i="33"/>
  <c r="AL1350" i="33"/>
  <c r="AH1350" i="33"/>
  <c r="Y1350" i="33"/>
  <c r="AD1350" i="33"/>
  <c r="Z1350" i="33"/>
  <c r="AE1350" i="33"/>
  <c r="AF1350" i="33"/>
  <c r="A1342" i="33"/>
  <c r="C1342" i="33" s="1"/>
  <c r="AM1342" i="33"/>
  <c r="AN1342" i="33"/>
  <c r="AO1342" i="33"/>
  <c r="AP1342" i="33"/>
  <c r="AQ1342" i="33"/>
  <c r="AR1342" i="33"/>
  <c r="AG1342" i="33"/>
  <c r="AI1342" i="33"/>
  <c r="AJ1342" i="33"/>
  <c r="AK1342" i="33"/>
  <c r="AL1342" i="33"/>
  <c r="AH1342" i="33"/>
  <c r="Y1342" i="33"/>
  <c r="AD1342" i="33"/>
  <c r="Z1342" i="33"/>
  <c r="AE1342" i="33"/>
  <c r="AF1342" i="33"/>
  <c r="A1334" i="33"/>
  <c r="C1334" i="33" s="1"/>
  <c r="AM1334" i="33"/>
  <c r="AN1334" i="33"/>
  <c r="AO1334" i="33"/>
  <c r="AP1334" i="33"/>
  <c r="AQ1334" i="33"/>
  <c r="AR1334" i="33"/>
  <c r="AG1334" i="33"/>
  <c r="AI1334" i="33"/>
  <c r="AJ1334" i="33"/>
  <c r="AK1334" i="33"/>
  <c r="AL1334" i="33"/>
  <c r="AH1334" i="33"/>
  <c r="AD1334" i="33"/>
  <c r="AE1334" i="33"/>
  <c r="AF1334" i="33"/>
  <c r="A1326" i="33"/>
  <c r="C1326" i="33" s="1"/>
  <c r="AM1326" i="33"/>
  <c r="AN1326" i="33"/>
  <c r="AO1326" i="33"/>
  <c r="AP1326" i="33"/>
  <c r="AQ1326" i="33"/>
  <c r="AR1326" i="33"/>
  <c r="AG1326" i="33"/>
  <c r="AI1326" i="33"/>
  <c r="AJ1326" i="33"/>
  <c r="AK1326" i="33"/>
  <c r="AL1326" i="33"/>
  <c r="AH1326" i="33"/>
  <c r="Y1326" i="33"/>
  <c r="AD1326" i="33"/>
  <c r="Z1326" i="33"/>
  <c r="AE1326" i="33"/>
  <c r="AF1326" i="33"/>
  <c r="A1318" i="33"/>
  <c r="C1318" i="33" s="1"/>
  <c r="AM1318" i="33"/>
  <c r="AN1318" i="33"/>
  <c r="AO1318" i="33"/>
  <c r="AP1318" i="33"/>
  <c r="AQ1318" i="33"/>
  <c r="AR1318" i="33"/>
  <c r="AG1318" i="33"/>
  <c r="AI1318" i="33"/>
  <c r="AJ1318" i="33"/>
  <c r="AK1318" i="33"/>
  <c r="AL1318" i="33"/>
  <c r="AH1318" i="33"/>
  <c r="Y1318" i="33"/>
  <c r="AD1318" i="33"/>
  <c r="Z1318" i="33"/>
  <c r="AE1318" i="33"/>
  <c r="AF1318" i="33"/>
  <c r="AM1310" i="33"/>
  <c r="AN1310" i="33"/>
  <c r="AO1310" i="33"/>
  <c r="AP1310" i="33"/>
  <c r="AQ1310" i="33"/>
  <c r="AR1310" i="33"/>
  <c r="AG1310" i="33"/>
  <c r="AI1310" i="33"/>
  <c r="AJ1310" i="33"/>
  <c r="AK1310" i="33"/>
  <c r="AL1310" i="33"/>
  <c r="AH1310" i="33"/>
  <c r="Y1310" i="33"/>
  <c r="AD1310" i="33"/>
  <c r="Z1310" i="33"/>
  <c r="AE1310" i="33"/>
  <c r="AF1310" i="33"/>
  <c r="A1302" i="33"/>
  <c r="C1302" i="33" s="1"/>
  <c r="AM1302" i="33"/>
  <c r="AN1302" i="33"/>
  <c r="AO1302" i="33"/>
  <c r="AP1302" i="33"/>
  <c r="AQ1302" i="33"/>
  <c r="AR1302" i="33"/>
  <c r="AG1302" i="33"/>
  <c r="AI1302" i="33"/>
  <c r="AJ1302" i="33"/>
  <c r="AK1302" i="33"/>
  <c r="AL1302" i="33"/>
  <c r="AH1302" i="33"/>
  <c r="X1302" i="33"/>
  <c r="Y1302" i="33"/>
  <c r="AD1302" i="33"/>
  <c r="Z1302" i="33"/>
  <c r="AE1302" i="33"/>
  <c r="AF1302" i="33"/>
  <c r="A1294" i="33"/>
  <c r="C1294" i="33" s="1"/>
  <c r="AM1294" i="33"/>
  <c r="AN1294" i="33"/>
  <c r="AO1294" i="33"/>
  <c r="AP1294" i="33"/>
  <c r="AQ1294" i="33"/>
  <c r="AR1294" i="33"/>
  <c r="AG1294" i="33"/>
  <c r="AI1294" i="33"/>
  <c r="AJ1294" i="33"/>
  <c r="AK1294" i="33"/>
  <c r="AL1294" i="33"/>
  <c r="AH1294" i="33"/>
  <c r="X1294" i="33"/>
  <c r="Y1294" i="33"/>
  <c r="AD1294" i="33"/>
  <c r="Z1294" i="33"/>
  <c r="AE1294" i="33"/>
  <c r="AF1294" i="33"/>
  <c r="A1286" i="33"/>
  <c r="C1286" i="33" s="1"/>
  <c r="AO1286" i="33"/>
  <c r="AR1286" i="33"/>
  <c r="AM1286" i="33"/>
  <c r="AN1286" i="33"/>
  <c r="AP1286" i="33"/>
  <c r="AQ1286" i="33"/>
  <c r="AG1286" i="33"/>
  <c r="AI1286" i="33"/>
  <c r="AJ1286" i="33"/>
  <c r="AK1286" i="33"/>
  <c r="AL1286" i="33"/>
  <c r="AH1286" i="33"/>
  <c r="X1286" i="33"/>
  <c r="Y1286" i="33"/>
  <c r="AD1286" i="33"/>
  <c r="Z1286" i="33"/>
  <c r="AE1286" i="33"/>
  <c r="AF1286" i="33"/>
  <c r="A1278" i="33"/>
  <c r="C1278" i="33" s="1"/>
  <c r="AO1278" i="33"/>
  <c r="AR1278" i="33"/>
  <c r="AM1278" i="33"/>
  <c r="AN1278" i="33"/>
  <c r="AQ1278" i="33"/>
  <c r="AP1278" i="33"/>
  <c r="AG1278" i="33"/>
  <c r="AI1278" i="33"/>
  <c r="AJ1278" i="33"/>
  <c r="AK1278" i="33"/>
  <c r="AL1278" i="33"/>
  <c r="AH1278" i="33"/>
  <c r="X1278" i="33"/>
  <c r="Y1278" i="33"/>
  <c r="AD1278" i="33"/>
  <c r="Z1278" i="33"/>
  <c r="AE1278" i="33"/>
  <c r="AF1278" i="33"/>
  <c r="A1270" i="33"/>
  <c r="C1270" i="33" s="1"/>
  <c r="AO1270" i="33"/>
  <c r="AR1270" i="33"/>
  <c r="AQ1270" i="33"/>
  <c r="AN1270" i="33"/>
  <c r="AP1270" i="33"/>
  <c r="AM1270" i="33"/>
  <c r="AG1270" i="33"/>
  <c r="AI1270" i="33"/>
  <c r="AJ1270" i="33"/>
  <c r="AK1270" i="33"/>
  <c r="AL1270" i="33"/>
  <c r="AH1270" i="33"/>
  <c r="X1270" i="33"/>
  <c r="Y1270" i="33"/>
  <c r="AD1270" i="33"/>
  <c r="Z1270" i="33"/>
  <c r="AE1270" i="33"/>
  <c r="AF1270" i="33"/>
  <c r="A1262" i="33"/>
  <c r="C1262" i="33" s="1"/>
  <c r="AO1262" i="33"/>
  <c r="AR1262" i="33"/>
  <c r="AN1262" i="33"/>
  <c r="AP1262" i="33"/>
  <c r="AQ1262" i="33"/>
  <c r="AM1262" i="33"/>
  <c r="AG1262" i="33"/>
  <c r="AI1262" i="33"/>
  <c r="AJ1262" i="33"/>
  <c r="AK1262" i="33"/>
  <c r="AL1262" i="33"/>
  <c r="AH1262" i="33"/>
  <c r="X1262" i="33"/>
  <c r="Y1262" i="33"/>
  <c r="AD1262" i="33"/>
  <c r="Z1262" i="33"/>
  <c r="AE1262" i="33"/>
  <c r="AF1262" i="33"/>
  <c r="A1254" i="33"/>
  <c r="C1254" i="33" s="1"/>
  <c r="AO1254" i="33"/>
  <c r="AR1254" i="33"/>
  <c r="AM1254" i="33"/>
  <c r="AN1254" i="33"/>
  <c r="AP1254" i="33"/>
  <c r="AQ1254" i="33"/>
  <c r="AG1254" i="33"/>
  <c r="AI1254" i="33"/>
  <c r="AJ1254" i="33"/>
  <c r="AK1254" i="33"/>
  <c r="AL1254" i="33"/>
  <c r="AH1254" i="33"/>
  <c r="X1254" i="33"/>
  <c r="Y1254" i="33"/>
  <c r="AD1254" i="33"/>
  <c r="Z1254" i="33"/>
  <c r="AE1254" i="33"/>
  <c r="AF1254" i="33"/>
  <c r="A1246" i="33"/>
  <c r="C1246" i="33" s="1"/>
  <c r="AO1246" i="33"/>
  <c r="AR1246" i="33"/>
  <c r="AM1246" i="33"/>
  <c r="AN1246" i="33"/>
  <c r="AQ1246" i="33"/>
  <c r="AP1246" i="33"/>
  <c r="AG1246" i="33"/>
  <c r="AI1246" i="33"/>
  <c r="AJ1246" i="33"/>
  <c r="AK1246" i="33"/>
  <c r="AL1246" i="33"/>
  <c r="AH1246" i="33"/>
  <c r="X1246" i="33"/>
  <c r="Y1246" i="33"/>
  <c r="AD1246" i="33"/>
  <c r="Z1246" i="33"/>
  <c r="AE1246" i="33"/>
  <c r="AF1246" i="33"/>
  <c r="A1238" i="33"/>
  <c r="C1238" i="33" s="1"/>
  <c r="AO1238" i="33"/>
  <c r="AR1238" i="33"/>
  <c r="AQ1238" i="33"/>
  <c r="AN1238" i="33"/>
  <c r="AP1238" i="33"/>
  <c r="AM1238" i="33"/>
  <c r="AG1238" i="33"/>
  <c r="AI1238" i="33"/>
  <c r="AJ1238" i="33"/>
  <c r="AK1238" i="33"/>
  <c r="AL1238" i="33"/>
  <c r="AH1238" i="33"/>
  <c r="X1238" i="33"/>
  <c r="Y1238" i="33"/>
  <c r="AD1238" i="33"/>
  <c r="Z1238" i="33"/>
  <c r="AE1238" i="33"/>
  <c r="AF1238" i="33"/>
  <c r="A1230" i="33"/>
  <c r="C1230" i="33" s="1"/>
  <c r="AO1230" i="33"/>
  <c r="AQ1230" i="33"/>
  <c r="AR1230" i="33"/>
  <c r="AM1230" i="33"/>
  <c r="AN1230" i="33"/>
  <c r="AG1230" i="33"/>
  <c r="AP1230" i="33"/>
  <c r="AI1230" i="33"/>
  <c r="AJ1230" i="33"/>
  <c r="AK1230" i="33"/>
  <c r="AL1230" i="33"/>
  <c r="AH1230" i="33"/>
  <c r="X1230" i="33"/>
  <c r="Y1230" i="33"/>
  <c r="AD1230" i="33"/>
  <c r="Z1230" i="33"/>
  <c r="AE1230" i="33"/>
  <c r="AF1230" i="33"/>
  <c r="A1222" i="33"/>
  <c r="C1222" i="33" s="1"/>
  <c r="AO1222" i="33"/>
  <c r="AQ1222" i="33"/>
  <c r="AR1222" i="33"/>
  <c r="AP1222" i="33"/>
  <c r="AM1222" i="33"/>
  <c r="AN1222" i="33"/>
  <c r="AG1222" i="33"/>
  <c r="AI1222" i="33"/>
  <c r="AJ1222" i="33"/>
  <c r="AK1222" i="33"/>
  <c r="AL1222" i="33"/>
  <c r="AH1222" i="33"/>
  <c r="X1222" i="33"/>
  <c r="Y1222" i="33"/>
  <c r="AD1222" i="33"/>
  <c r="Z1222" i="33"/>
  <c r="AE1222" i="33"/>
  <c r="AF1222" i="33"/>
  <c r="A1214" i="33"/>
  <c r="C1214" i="33" s="1"/>
  <c r="AO1214" i="33"/>
  <c r="AQ1214" i="33"/>
  <c r="AR1214" i="33"/>
  <c r="AM1214" i="33"/>
  <c r="AP1214" i="33"/>
  <c r="AN1214" i="33"/>
  <c r="AG1214" i="33"/>
  <c r="AI1214" i="33"/>
  <c r="AJ1214" i="33"/>
  <c r="AK1214" i="33"/>
  <c r="AL1214" i="33"/>
  <c r="AH1214" i="33"/>
  <c r="X1214" i="33"/>
  <c r="Y1214" i="33"/>
  <c r="AD1214" i="33"/>
  <c r="Z1214" i="33"/>
  <c r="AE1214" i="33"/>
  <c r="AF1214" i="33"/>
  <c r="A1206" i="33"/>
  <c r="C1206" i="33" s="1"/>
  <c r="AO1206" i="33"/>
  <c r="AQ1206" i="33"/>
  <c r="AR1206" i="33"/>
  <c r="AM1206" i="33"/>
  <c r="AN1206" i="33"/>
  <c r="AP1206" i="33"/>
  <c r="AG1206" i="33"/>
  <c r="AI1206" i="33"/>
  <c r="AJ1206" i="33"/>
  <c r="AK1206" i="33"/>
  <c r="AL1206" i="33"/>
  <c r="AH1206" i="33"/>
  <c r="X1206" i="33"/>
  <c r="Y1206" i="33"/>
  <c r="AD1206" i="33"/>
  <c r="Z1206" i="33"/>
  <c r="AE1206" i="33"/>
  <c r="AF1206" i="33"/>
  <c r="A1198" i="33"/>
  <c r="C1198" i="33" s="1"/>
  <c r="AO1198" i="33"/>
  <c r="AQ1198" i="33"/>
  <c r="AR1198" i="33"/>
  <c r="AM1198" i="33"/>
  <c r="AN1198" i="33"/>
  <c r="AP1198" i="33"/>
  <c r="AG1198" i="33"/>
  <c r="AI1198" i="33"/>
  <c r="AJ1198" i="33"/>
  <c r="AK1198" i="33"/>
  <c r="AL1198" i="33"/>
  <c r="AH1198" i="33"/>
  <c r="X1198" i="33"/>
  <c r="Y1198" i="33"/>
  <c r="AD1198" i="33"/>
  <c r="Z1198" i="33"/>
  <c r="AE1198" i="33"/>
  <c r="AF1198" i="33"/>
  <c r="A1190" i="33"/>
  <c r="C1190" i="33" s="1"/>
  <c r="AO1190" i="33"/>
  <c r="AQ1190" i="33"/>
  <c r="AR1190" i="33"/>
  <c r="AP1190" i="33"/>
  <c r="AM1190" i="33"/>
  <c r="AN1190" i="33"/>
  <c r="AG1190" i="33"/>
  <c r="AI1190" i="33"/>
  <c r="AJ1190" i="33"/>
  <c r="AK1190" i="33"/>
  <c r="AL1190" i="33"/>
  <c r="AH1190" i="33"/>
  <c r="X1190" i="33"/>
  <c r="Y1190" i="33"/>
  <c r="AD1190" i="33"/>
  <c r="Z1190" i="33"/>
  <c r="AE1190" i="33"/>
  <c r="AF1190" i="33"/>
  <c r="A2151" i="33"/>
  <c r="C2151" i="33" s="1"/>
  <c r="A1639" i="33"/>
  <c r="C1639" i="33" s="1"/>
  <c r="Y2465" i="33"/>
  <c r="Y2457" i="33"/>
  <c r="Y2449" i="33"/>
  <c r="Y2441" i="33"/>
  <c r="Y2433" i="33"/>
  <c r="Y2425" i="33"/>
  <c r="Y2417" i="33"/>
  <c r="Y2409" i="33"/>
  <c r="Y2401" i="33"/>
  <c r="Y2393" i="33"/>
  <c r="Y2385" i="33"/>
  <c r="Y2377" i="33"/>
  <c r="Y2369" i="33"/>
  <c r="Y2361" i="33"/>
  <c r="Y2353" i="33"/>
  <c r="Y2345" i="33"/>
  <c r="Y2337" i="33"/>
  <c r="Y2329" i="33"/>
  <c r="Y2321" i="33"/>
  <c r="Y2313" i="33"/>
  <c r="Y2305" i="33"/>
  <c r="Y2297" i="33"/>
  <c r="Y2289" i="33"/>
  <c r="Y2281" i="33"/>
  <c r="Y2273" i="33"/>
  <c r="Y2265" i="33"/>
  <c r="Y2257" i="33"/>
  <c r="Y2249" i="33"/>
  <c r="Y2241" i="33"/>
  <c r="Y2233" i="33"/>
  <c r="Y2225" i="33"/>
  <c r="Y2217" i="33"/>
  <c r="Y2209" i="33"/>
  <c r="Y2201" i="33"/>
  <c r="Y2193" i="33"/>
  <c r="Y2185" i="33"/>
  <c r="Y2177" i="33"/>
  <c r="Y2169" i="33"/>
  <c r="Y2161" i="33"/>
  <c r="Y2153" i="33"/>
  <c r="Y2145" i="33"/>
  <c r="Y2137" i="33"/>
  <c r="Y2129" i="33"/>
  <c r="Z2122" i="33"/>
  <c r="Z2114" i="33"/>
  <c r="Z2106" i="33"/>
  <c r="Z2098" i="33"/>
  <c r="Z2090" i="33"/>
  <c r="Z2082" i="33"/>
  <c r="Z2074" i="33"/>
  <c r="Z2066" i="33"/>
  <c r="Z2058" i="33"/>
  <c r="Z2050" i="33"/>
  <c r="Z2042" i="33"/>
  <c r="Z2034" i="33"/>
  <c r="Z2026" i="33"/>
  <c r="Z2018" i="33"/>
  <c r="Z2010" i="33"/>
  <c r="Z2002" i="33"/>
  <c r="Z1994" i="33"/>
  <c r="Z1986" i="33"/>
  <c r="Z1978" i="33"/>
  <c r="Z1970" i="33"/>
  <c r="Z1962" i="33"/>
  <c r="Z1954" i="33"/>
  <c r="Z1946" i="33"/>
  <c r="Z1938" i="33"/>
  <c r="Z1930" i="33"/>
  <c r="Z1922" i="33"/>
  <c r="Z1914" i="33"/>
  <c r="Z1906" i="33"/>
  <c r="Z1898" i="33"/>
  <c r="Z1890" i="33"/>
  <c r="Z1882" i="33"/>
  <c r="Z1874" i="33"/>
  <c r="Z1866" i="33"/>
  <c r="Z1858" i="33"/>
  <c r="Z1850" i="33"/>
  <c r="X1841" i="33"/>
  <c r="Y1834" i="33"/>
  <c r="Z1830" i="33"/>
  <c r="X1827" i="33"/>
  <c r="Z1816" i="33"/>
  <c r="X1809" i="33"/>
  <c r="Y1802" i="33"/>
  <c r="Z1798" i="33"/>
  <c r="X1795" i="33"/>
  <c r="Z1784" i="33"/>
  <c r="X1777" i="33"/>
  <c r="Y1770" i="33"/>
  <c r="Z1766" i="33"/>
  <c r="X1763" i="33"/>
  <c r="X1755" i="33"/>
  <c r="V1750" i="33"/>
  <c r="Z1744" i="33"/>
  <c r="X1739" i="33"/>
  <c r="Z1728" i="33"/>
  <c r="X1723" i="33"/>
  <c r="Z1712" i="33"/>
  <c r="X1707" i="33"/>
  <c r="V1702" i="33"/>
  <c r="Z1696" i="33"/>
  <c r="X1691" i="33"/>
  <c r="V1686" i="33"/>
  <c r="Z1680" i="33"/>
  <c r="X1675" i="33"/>
  <c r="V1670" i="33"/>
  <c r="Z1664" i="33"/>
  <c r="X1659" i="33"/>
  <c r="V1654" i="33"/>
  <c r="Z1648" i="33"/>
  <c r="X1643" i="33"/>
  <c r="V1638" i="33"/>
  <c r="Z1632" i="33"/>
  <c r="X1627" i="33"/>
  <c r="V1622" i="33"/>
  <c r="Z1616" i="33"/>
  <c r="X1611" i="33"/>
  <c r="V1606" i="33"/>
  <c r="Z1600" i="33"/>
  <c r="X1595" i="33"/>
  <c r="Z1584" i="33"/>
  <c r="X1579" i="33"/>
  <c r="Z1568" i="33"/>
  <c r="X1563" i="33"/>
  <c r="Z1552" i="33"/>
  <c r="X1547" i="33"/>
  <c r="V1542" i="33"/>
  <c r="Z1536" i="33"/>
  <c r="X1531" i="33"/>
  <c r="V1526" i="33"/>
  <c r="Z1520" i="33"/>
  <c r="X1515" i="33"/>
  <c r="Z1504" i="33"/>
  <c r="X1499" i="33"/>
  <c r="Z1488" i="33"/>
  <c r="X1483" i="33"/>
  <c r="V1478" i="33"/>
  <c r="Z1472" i="33"/>
  <c r="Z1456" i="33"/>
  <c r="X1451" i="33"/>
  <c r="Z1440" i="33"/>
  <c r="Z1412" i="33"/>
  <c r="Z1380" i="33"/>
  <c r="Z1348" i="33"/>
  <c r="Z1316" i="33"/>
  <c r="X1295" i="33"/>
  <c r="Z1284" i="33"/>
  <c r="X1263" i="33"/>
  <c r="Z1252" i="33"/>
  <c r="X1231" i="33"/>
  <c r="Z1220" i="33"/>
  <c r="X1199" i="33"/>
  <c r="Z1188" i="33"/>
  <c r="X1167" i="33"/>
  <c r="X1135" i="33"/>
  <c r="Z1124" i="33"/>
  <c r="X1103" i="33"/>
  <c r="Z1092" i="33"/>
  <c r="X1071" i="33"/>
  <c r="Z1060" i="33"/>
  <c r="X1039" i="33"/>
  <c r="X1007" i="33"/>
  <c r="X975" i="33"/>
  <c r="Z964" i="33"/>
  <c r="X943" i="33"/>
  <c r="Z932" i="33"/>
  <c r="X911" i="33"/>
  <c r="Z900" i="33"/>
  <c r="X879" i="33"/>
  <c r="Z868" i="33"/>
  <c r="X847" i="33"/>
  <c r="X815" i="33"/>
  <c r="Z804" i="33"/>
  <c r="X783" i="33"/>
  <c r="Z772" i="33"/>
  <c r="X751" i="33"/>
  <c r="A1177" i="33"/>
  <c r="C1177" i="33" s="1"/>
  <c r="AM1177" i="33"/>
  <c r="AO1177" i="33"/>
  <c r="AP1177" i="33"/>
  <c r="AQ1177" i="33"/>
  <c r="AR1177" i="33"/>
  <c r="AN1177" i="33"/>
  <c r="AL1177" i="33"/>
  <c r="AG1177" i="33"/>
  <c r="AH1177" i="33"/>
  <c r="AI1177" i="33"/>
  <c r="AJ1177" i="33"/>
  <c r="AK1177" i="33"/>
  <c r="X1177" i="33"/>
  <c r="Y1177" i="33"/>
  <c r="AD1177" i="33"/>
  <c r="Z1177" i="33"/>
  <c r="AE1177" i="33"/>
  <c r="AF1177" i="33"/>
  <c r="A1153" i="33"/>
  <c r="C1153" i="33" s="1"/>
  <c r="AM1153" i="33"/>
  <c r="AO1153" i="33"/>
  <c r="AP1153" i="33"/>
  <c r="AQ1153" i="33"/>
  <c r="AR1153" i="33"/>
  <c r="AN1153" i="33"/>
  <c r="AL1153" i="33"/>
  <c r="AG1153" i="33"/>
  <c r="AH1153" i="33"/>
  <c r="AI1153" i="33"/>
  <c r="AJ1153" i="33"/>
  <c r="AK1153" i="33"/>
  <c r="X1153" i="33"/>
  <c r="Y1153" i="33"/>
  <c r="AD1153" i="33"/>
  <c r="Z1153" i="33"/>
  <c r="AE1153" i="33"/>
  <c r="AF1153" i="33"/>
  <c r="A1113" i="33"/>
  <c r="C1113" i="33" s="1"/>
  <c r="AM1113" i="33"/>
  <c r="AO1113" i="33"/>
  <c r="AP1113" i="33"/>
  <c r="AQ1113" i="33"/>
  <c r="AR1113" i="33"/>
  <c r="AN1113" i="33"/>
  <c r="AL1113" i="33"/>
  <c r="AG1113" i="33"/>
  <c r="AH1113" i="33"/>
  <c r="AI1113" i="33"/>
  <c r="AJ1113" i="33"/>
  <c r="AK1113" i="33"/>
  <c r="AD1113" i="33"/>
  <c r="AE1113" i="33"/>
  <c r="AF1113" i="33"/>
  <c r="X1113" i="33"/>
  <c r="Y1113" i="33"/>
  <c r="Z1113" i="33"/>
  <c r="A1081" i="33"/>
  <c r="C1081" i="33" s="1"/>
  <c r="AM1081" i="33"/>
  <c r="AO1081" i="33"/>
  <c r="AP1081" i="33"/>
  <c r="AQ1081" i="33"/>
  <c r="AR1081" i="33"/>
  <c r="AN1081" i="33"/>
  <c r="AL1081" i="33"/>
  <c r="AG1081" i="33"/>
  <c r="AH1081" i="33"/>
  <c r="AI1081" i="33"/>
  <c r="AJ1081" i="33"/>
  <c r="AK1081" i="33"/>
  <c r="AF1081" i="33"/>
  <c r="AA1081" i="33"/>
  <c r="AB1081" i="33"/>
  <c r="AC1081" i="33"/>
  <c r="AD1081" i="33"/>
  <c r="V1081" i="33"/>
  <c r="AE1081" i="33"/>
  <c r="W1081" i="33"/>
  <c r="X1081" i="33"/>
  <c r="Y1081" i="33"/>
  <c r="Z1081" i="33"/>
  <c r="U1081" i="33"/>
  <c r="A1049" i="33"/>
  <c r="C1049" i="33" s="1"/>
  <c r="AM1049" i="33"/>
  <c r="AO1049" i="33"/>
  <c r="AP1049" i="33"/>
  <c r="AQ1049" i="33"/>
  <c r="AR1049" i="33"/>
  <c r="AN1049" i="33"/>
  <c r="AL1049" i="33"/>
  <c r="AG1049" i="33"/>
  <c r="AH1049" i="33"/>
  <c r="AI1049" i="33"/>
  <c r="AJ1049" i="33"/>
  <c r="AK1049" i="33"/>
  <c r="AF1049" i="33"/>
  <c r="X1049" i="33"/>
  <c r="Y1049" i="33"/>
  <c r="Z1049" i="33"/>
  <c r="A1001" i="33"/>
  <c r="C1001" i="33" s="1"/>
  <c r="AM1001" i="33"/>
  <c r="AO1001" i="33"/>
  <c r="AP1001" i="33"/>
  <c r="AQ1001" i="33"/>
  <c r="AR1001" i="33"/>
  <c r="AN1001" i="33"/>
  <c r="AL1001" i="33"/>
  <c r="AG1001" i="33"/>
  <c r="AH1001" i="33"/>
  <c r="AI1001" i="33"/>
  <c r="AJ1001" i="33"/>
  <c r="AK1001" i="33"/>
  <c r="AF1001" i="33"/>
  <c r="X1001" i="33"/>
  <c r="Y1001" i="33"/>
  <c r="Z1001" i="33"/>
  <c r="AE1001" i="33"/>
  <c r="A913" i="33"/>
  <c r="C913" i="33" s="1"/>
  <c r="AM913" i="33"/>
  <c r="AO913" i="33"/>
  <c r="AP913" i="33"/>
  <c r="AQ913" i="33"/>
  <c r="AR913" i="33"/>
  <c r="AN913" i="33"/>
  <c r="AL913" i="33"/>
  <c r="AG913" i="33"/>
  <c r="AH913" i="33"/>
  <c r="AI913" i="33"/>
  <c r="AJ913" i="33"/>
  <c r="AK913" i="33"/>
  <c r="AF913" i="33"/>
  <c r="AD913" i="33"/>
  <c r="X913" i="33"/>
  <c r="AE913" i="33"/>
  <c r="Y913" i="33"/>
  <c r="Z913" i="33"/>
  <c r="A1172" i="33"/>
  <c r="C1172" i="33" s="1"/>
  <c r="AM1172" i="33"/>
  <c r="AN1172" i="33"/>
  <c r="AO1172" i="33"/>
  <c r="AP1172" i="33"/>
  <c r="AR1172" i="33"/>
  <c r="AQ1172" i="33"/>
  <c r="AJ1172" i="33"/>
  <c r="AK1172" i="33"/>
  <c r="AG1172" i="33"/>
  <c r="AH1172" i="33"/>
  <c r="AI1172" i="33"/>
  <c r="AL1172" i="33"/>
  <c r="AF1172" i="33"/>
  <c r="X1172" i="33"/>
  <c r="Y1172" i="33"/>
  <c r="AD1172" i="33"/>
  <c r="AE1172" i="33"/>
  <c r="A1156" i="33"/>
  <c r="C1156" i="33" s="1"/>
  <c r="AM1156" i="33"/>
  <c r="AN1156" i="33"/>
  <c r="AO1156" i="33"/>
  <c r="AP1156" i="33"/>
  <c r="AQ1156" i="33"/>
  <c r="AR1156" i="33"/>
  <c r="AJ1156" i="33"/>
  <c r="AK1156" i="33"/>
  <c r="AG1156" i="33"/>
  <c r="AH1156" i="33"/>
  <c r="AI1156" i="33"/>
  <c r="AL1156" i="33"/>
  <c r="AF1156" i="33"/>
  <c r="X1156" i="33"/>
  <c r="Y1156" i="33"/>
  <c r="AD1156" i="33"/>
  <c r="AE1156" i="33"/>
  <c r="A1148" i="33"/>
  <c r="C1148" i="33" s="1"/>
  <c r="AM1148" i="33"/>
  <c r="AN1148" i="33"/>
  <c r="AO1148" i="33"/>
  <c r="AP1148" i="33"/>
  <c r="AR1148" i="33"/>
  <c r="AQ1148" i="33"/>
  <c r="AJ1148" i="33"/>
  <c r="AK1148" i="33"/>
  <c r="AG1148" i="33"/>
  <c r="AH1148" i="33"/>
  <c r="AI1148" i="33"/>
  <c r="AE1148" i="33"/>
  <c r="AL1148" i="33"/>
  <c r="AF1148" i="33"/>
  <c r="X1148" i="33"/>
  <c r="AD1148" i="33"/>
  <c r="Y1148" i="33"/>
  <c r="A1132" i="33"/>
  <c r="C1132" i="33" s="1"/>
  <c r="AM1132" i="33"/>
  <c r="AN1132" i="33"/>
  <c r="AO1132" i="33"/>
  <c r="AP1132" i="33"/>
  <c r="AR1132" i="33"/>
  <c r="AQ1132" i="33"/>
  <c r="AJ1132" i="33"/>
  <c r="AK1132" i="33"/>
  <c r="AG1132" i="33"/>
  <c r="AH1132" i="33"/>
  <c r="AI1132" i="33"/>
  <c r="AE1132" i="33"/>
  <c r="AF1132" i="33"/>
  <c r="AL1132" i="33"/>
  <c r="X1132" i="33"/>
  <c r="AD1132" i="33"/>
  <c r="Y1132" i="33"/>
  <c r="A1116" i="33"/>
  <c r="C1116" i="33" s="1"/>
  <c r="AM1116" i="33"/>
  <c r="AN1116" i="33"/>
  <c r="AO1116" i="33"/>
  <c r="AP1116" i="33"/>
  <c r="AR1116" i="33"/>
  <c r="AQ1116" i="33"/>
  <c r="AJ1116" i="33"/>
  <c r="AK1116" i="33"/>
  <c r="AG1116" i="33"/>
  <c r="AH1116" i="33"/>
  <c r="AI1116" i="33"/>
  <c r="AE1116" i="33"/>
  <c r="AL1116" i="33"/>
  <c r="AF1116" i="33"/>
  <c r="X1116" i="33"/>
  <c r="AD1116" i="33"/>
  <c r="Y1116" i="33"/>
  <c r="A1100" i="33"/>
  <c r="C1100" i="33" s="1"/>
  <c r="AM1100" i="33"/>
  <c r="AN1100" i="33"/>
  <c r="AO1100" i="33"/>
  <c r="AP1100" i="33"/>
  <c r="AR1100" i="33"/>
  <c r="AQ1100" i="33"/>
  <c r="AJ1100" i="33"/>
  <c r="AK1100" i="33"/>
  <c r="AG1100" i="33"/>
  <c r="AH1100" i="33"/>
  <c r="AI1100" i="33"/>
  <c r="AE1100" i="33"/>
  <c r="AF1100" i="33"/>
  <c r="AL1100" i="33"/>
  <c r="X1100" i="33"/>
  <c r="AD1100" i="33"/>
  <c r="Y1100" i="33"/>
  <c r="A1084" i="33"/>
  <c r="C1084" i="33" s="1"/>
  <c r="AM1084" i="33"/>
  <c r="AN1084" i="33"/>
  <c r="AO1084" i="33"/>
  <c r="AP1084" i="33"/>
  <c r="AR1084" i="33"/>
  <c r="AQ1084" i="33"/>
  <c r="AJ1084" i="33"/>
  <c r="AK1084" i="33"/>
  <c r="AG1084" i="33"/>
  <c r="AH1084" i="33"/>
  <c r="AI1084" i="33"/>
  <c r="AD1084" i="33"/>
  <c r="AE1084" i="33"/>
  <c r="AL1084" i="33"/>
  <c r="AF1084" i="33"/>
  <c r="AA1084" i="33"/>
  <c r="AB1084" i="33"/>
  <c r="U1084" i="33"/>
  <c r="V1084" i="33"/>
  <c r="AC1084" i="33"/>
  <c r="W1084" i="33"/>
  <c r="X1084" i="33"/>
  <c r="Y1084" i="33"/>
  <c r="A1068" i="33"/>
  <c r="C1068" i="33" s="1"/>
  <c r="AM1068" i="33"/>
  <c r="AN1068" i="33"/>
  <c r="AO1068" i="33"/>
  <c r="AP1068" i="33"/>
  <c r="AR1068" i="33"/>
  <c r="AQ1068" i="33"/>
  <c r="AJ1068" i="33"/>
  <c r="AK1068" i="33"/>
  <c r="AG1068" i="33"/>
  <c r="AH1068" i="33"/>
  <c r="AI1068" i="33"/>
  <c r="AE1068" i="33"/>
  <c r="AF1068" i="33"/>
  <c r="AL1068" i="33"/>
  <c r="X1068" i="33"/>
  <c r="Y1068" i="33"/>
  <c r="A1052" i="33"/>
  <c r="C1052" i="33" s="1"/>
  <c r="AM1052" i="33"/>
  <c r="AN1052" i="33"/>
  <c r="AO1052" i="33"/>
  <c r="AP1052" i="33"/>
  <c r="AR1052" i="33"/>
  <c r="AQ1052" i="33"/>
  <c r="AJ1052" i="33"/>
  <c r="AK1052" i="33"/>
  <c r="AG1052" i="33"/>
  <c r="AH1052" i="33"/>
  <c r="AI1052" i="33"/>
  <c r="AE1052" i="33"/>
  <c r="AL1052" i="33"/>
  <c r="AF1052" i="33"/>
  <c r="X1052" i="33"/>
  <c r="Y1052" i="33"/>
  <c r="A1036" i="33"/>
  <c r="C1036" i="33" s="1"/>
  <c r="AM1036" i="33"/>
  <c r="AN1036" i="33"/>
  <c r="AO1036" i="33"/>
  <c r="AP1036" i="33"/>
  <c r="AR1036" i="33"/>
  <c r="AQ1036" i="33"/>
  <c r="AJ1036" i="33"/>
  <c r="AK1036" i="33"/>
  <c r="AL1036" i="33"/>
  <c r="AG1036" i="33"/>
  <c r="AH1036" i="33"/>
  <c r="AI1036" i="33"/>
  <c r="AE1036" i="33"/>
  <c r="AF1036" i="33"/>
  <c r="X1036" i="33"/>
  <c r="Y1036" i="33"/>
  <c r="A1028" i="33"/>
  <c r="C1028" i="33" s="1"/>
  <c r="AM1028" i="33"/>
  <c r="AN1028" i="33"/>
  <c r="AO1028" i="33"/>
  <c r="AP1028" i="33"/>
  <c r="AR1028" i="33"/>
  <c r="AQ1028" i="33"/>
  <c r="AJ1028" i="33"/>
  <c r="AK1028" i="33"/>
  <c r="AL1028" i="33"/>
  <c r="AG1028" i="33"/>
  <c r="AH1028" i="33"/>
  <c r="AI1028" i="33"/>
  <c r="AE1028" i="33"/>
  <c r="AF1028" i="33"/>
  <c r="AA1028" i="33"/>
  <c r="AB1028" i="33"/>
  <c r="AC1028" i="33"/>
  <c r="U1028" i="33"/>
  <c r="V1028" i="33"/>
  <c r="W1028" i="33"/>
  <c r="X1028" i="33"/>
  <c r="Y1028" i="33"/>
  <c r="A1012" i="33"/>
  <c r="C1012" i="33" s="1"/>
  <c r="AM1012" i="33"/>
  <c r="AN1012" i="33"/>
  <c r="AO1012" i="33"/>
  <c r="AP1012" i="33"/>
  <c r="AR1012" i="33"/>
  <c r="AQ1012" i="33"/>
  <c r="AJ1012" i="33"/>
  <c r="AK1012" i="33"/>
  <c r="AL1012" i="33"/>
  <c r="AG1012" i="33"/>
  <c r="AH1012" i="33"/>
  <c r="AI1012" i="33"/>
  <c r="X1012" i="33"/>
  <c r="Y1012" i="33"/>
  <c r="A996" i="33"/>
  <c r="C996" i="33" s="1"/>
  <c r="AM996" i="33"/>
  <c r="AN996" i="33"/>
  <c r="AO996" i="33"/>
  <c r="AP996" i="33"/>
  <c r="AR996" i="33"/>
  <c r="AQ996" i="33"/>
  <c r="AJ996" i="33"/>
  <c r="AK996" i="33"/>
  <c r="AL996" i="33"/>
  <c r="AG996" i="33"/>
  <c r="AH996" i="33"/>
  <c r="AI996" i="33"/>
  <c r="AE996" i="33"/>
  <c r="AF996" i="33"/>
  <c r="X996" i="33"/>
  <c r="Y996" i="33"/>
  <c r="A980" i="33"/>
  <c r="C980" i="33" s="1"/>
  <c r="AM980" i="33"/>
  <c r="AN980" i="33"/>
  <c r="AO980" i="33"/>
  <c r="AP980" i="33"/>
  <c r="AR980" i="33"/>
  <c r="AQ980" i="33"/>
  <c r="AJ980" i="33"/>
  <c r="AK980" i="33"/>
  <c r="AL980" i="33"/>
  <c r="AG980" i="33"/>
  <c r="AH980" i="33"/>
  <c r="AI980" i="33"/>
  <c r="AD980" i="33"/>
  <c r="AE980" i="33"/>
  <c r="AF980" i="33"/>
  <c r="X980" i="33"/>
  <c r="Y980" i="33"/>
  <c r="A956" i="33"/>
  <c r="C956" i="33" s="1"/>
  <c r="AM956" i="33"/>
  <c r="AN956" i="33"/>
  <c r="AO956" i="33"/>
  <c r="AJ956" i="33"/>
  <c r="AK956" i="33"/>
  <c r="AL956" i="33"/>
  <c r="AG956" i="33"/>
  <c r="AH956" i="33"/>
  <c r="AI956" i="33"/>
  <c r="AD956" i="33"/>
  <c r="AE956" i="33"/>
  <c r="AF956" i="33"/>
  <c r="X956" i="33"/>
  <c r="Y956" i="33"/>
  <c r="A940" i="33"/>
  <c r="C940" i="33" s="1"/>
  <c r="AM940" i="33"/>
  <c r="AN940" i="33"/>
  <c r="AO940" i="33"/>
  <c r="AP940" i="33"/>
  <c r="AR940" i="33"/>
  <c r="AQ940" i="33"/>
  <c r="AJ940" i="33"/>
  <c r="AK940" i="33"/>
  <c r="AL940" i="33"/>
  <c r="AG940" i="33"/>
  <c r="AH940" i="33"/>
  <c r="AI940" i="33"/>
  <c r="AD940" i="33"/>
  <c r="AE940" i="33"/>
  <c r="AF940" i="33"/>
  <c r="X940" i="33"/>
  <c r="Y940" i="33"/>
  <c r="A924" i="33"/>
  <c r="C924" i="33" s="1"/>
  <c r="AM924" i="33"/>
  <c r="AN924" i="33"/>
  <c r="AO924" i="33"/>
  <c r="AP924" i="33"/>
  <c r="AR924" i="33"/>
  <c r="AQ924" i="33"/>
  <c r="AJ924" i="33"/>
  <c r="AK924" i="33"/>
  <c r="AL924" i="33"/>
  <c r="AG924" i="33"/>
  <c r="AH924" i="33"/>
  <c r="AI924" i="33"/>
  <c r="AD924" i="33"/>
  <c r="AE924" i="33"/>
  <c r="AF924" i="33"/>
  <c r="X924" i="33"/>
  <c r="Y924" i="33"/>
  <c r="A908" i="33"/>
  <c r="C908" i="33" s="1"/>
  <c r="AM908" i="33"/>
  <c r="AN908" i="33"/>
  <c r="AO908" i="33"/>
  <c r="AP908" i="33"/>
  <c r="AR908" i="33"/>
  <c r="AQ908" i="33"/>
  <c r="AJ908" i="33"/>
  <c r="AK908" i="33"/>
  <c r="AL908" i="33"/>
  <c r="AG908" i="33"/>
  <c r="AH908" i="33"/>
  <c r="AI908" i="33"/>
  <c r="AD908" i="33"/>
  <c r="AE908" i="33"/>
  <c r="AF908" i="33"/>
  <c r="X908" i="33"/>
  <c r="Y908" i="33"/>
  <c r="A892" i="33"/>
  <c r="C892" i="33" s="1"/>
  <c r="AM892" i="33"/>
  <c r="AN892" i="33"/>
  <c r="AO892" i="33"/>
  <c r="AP892" i="33"/>
  <c r="AR892" i="33"/>
  <c r="AQ892" i="33"/>
  <c r="AJ892" i="33"/>
  <c r="AK892" i="33"/>
  <c r="AL892" i="33"/>
  <c r="AG892" i="33"/>
  <c r="AH892" i="33"/>
  <c r="AI892" i="33"/>
  <c r="AD892" i="33"/>
  <c r="AE892" i="33"/>
  <c r="AF892" i="33"/>
  <c r="X892" i="33"/>
  <c r="Y892" i="33"/>
  <c r="A876" i="33"/>
  <c r="C876" i="33" s="1"/>
  <c r="AM876" i="33"/>
  <c r="AN876" i="33"/>
  <c r="AO876" i="33"/>
  <c r="AP876" i="33"/>
  <c r="AQ876" i="33"/>
  <c r="AR876" i="33"/>
  <c r="AJ876" i="33"/>
  <c r="AK876" i="33"/>
  <c r="AL876" i="33"/>
  <c r="AG876" i="33"/>
  <c r="AH876" i="33"/>
  <c r="AI876" i="33"/>
  <c r="AD876" i="33"/>
  <c r="AE876" i="33"/>
  <c r="AF876" i="33"/>
  <c r="X876" i="33"/>
  <c r="Y876" i="33"/>
  <c r="A852" i="33"/>
  <c r="C852" i="33" s="1"/>
  <c r="AM852" i="33"/>
  <c r="AN852" i="33"/>
  <c r="AO852" i="33"/>
  <c r="AP852" i="33"/>
  <c r="AQ852" i="33"/>
  <c r="AR852" i="33"/>
  <c r="AJ852" i="33"/>
  <c r="AK852" i="33"/>
  <c r="AL852" i="33"/>
  <c r="AG852" i="33"/>
  <c r="AH852" i="33"/>
  <c r="AI852" i="33"/>
  <c r="AD852" i="33"/>
  <c r="AE852" i="33"/>
  <c r="AF852" i="33"/>
  <c r="X852" i="33"/>
  <c r="Y852" i="33"/>
  <c r="A836" i="33"/>
  <c r="C836" i="33" s="1"/>
  <c r="AM836" i="33"/>
  <c r="AN836" i="33"/>
  <c r="AO836" i="33"/>
  <c r="AP836" i="33"/>
  <c r="AQ836" i="33"/>
  <c r="AR836" i="33"/>
  <c r="AJ836" i="33"/>
  <c r="AK836" i="33"/>
  <c r="AL836" i="33"/>
  <c r="AG836" i="33"/>
  <c r="AH836" i="33"/>
  <c r="AI836" i="33"/>
  <c r="AD836" i="33"/>
  <c r="AE836" i="33"/>
  <c r="AF836" i="33"/>
  <c r="X836" i="33"/>
  <c r="Y836" i="33"/>
  <c r="A812" i="33"/>
  <c r="C812" i="33" s="1"/>
  <c r="AM812" i="33"/>
  <c r="AN812" i="33"/>
  <c r="AO812" i="33"/>
  <c r="AP812" i="33"/>
  <c r="AQ812" i="33"/>
  <c r="AR812" i="33"/>
  <c r="AJ812" i="33"/>
  <c r="AK812" i="33"/>
  <c r="AL812" i="33"/>
  <c r="AG812" i="33"/>
  <c r="AH812" i="33"/>
  <c r="AI812" i="33"/>
  <c r="AD812" i="33"/>
  <c r="AE812" i="33"/>
  <c r="AF812" i="33"/>
  <c r="X812" i="33"/>
  <c r="Y812" i="33"/>
  <c r="A796" i="33"/>
  <c r="C796" i="33" s="1"/>
  <c r="AM796" i="33"/>
  <c r="AN796" i="33"/>
  <c r="AO796" i="33"/>
  <c r="AP796" i="33"/>
  <c r="AQ796" i="33"/>
  <c r="AR796" i="33"/>
  <c r="AJ796" i="33"/>
  <c r="AK796" i="33"/>
  <c r="AL796" i="33"/>
  <c r="AG796" i="33"/>
  <c r="AH796" i="33"/>
  <c r="AI796" i="33"/>
  <c r="AD796" i="33"/>
  <c r="AE796" i="33"/>
  <c r="AF796" i="33"/>
  <c r="X796" i="33"/>
  <c r="Y796" i="33"/>
  <c r="A780" i="33"/>
  <c r="C780" i="33" s="1"/>
  <c r="AM780" i="33"/>
  <c r="AN780" i="33"/>
  <c r="AO780" i="33"/>
  <c r="AP780" i="33"/>
  <c r="AQ780" i="33"/>
  <c r="AR780" i="33"/>
  <c r="AJ780" i="33"/>
  <c r="AK780" i="33"/>
  <c r="AL780" i="33"/>
  <c r="AG780" i="33"/>
  <c r="AH780" i="33"/>
  <c r="AI780" i="33"/>
  <c r="AD780" i="33"/>
  <c r="AE780" i="33"/>
  <c r="AF780" i="33"/>
  <c r="X780" i="33"/>
  <c r="Y780" i="33"/>
  <c r="A756" i="33"/>
  <c r="C756" i="33" s="1"/>
  <c r="AM756" i="33"/>
  <c r="AN756" i="33"/>
  <c r="AO756" i="33"/>
  <c r="AP756" i="33"/>
  <c r="AQ756" i="33"/>
  <c r="AR756" i="33"/>
  <c r="AJ756" i="33"/>
  <c r="AK756" i="33"/>
  <c r="AL756" i="33"/>
  <c r="AG756" i="33"/>
  <c r="AH756" i="33"/>
  <c r="AI756" i="33"/>
  <c r="AD756" i="33"/>
  <c r="AE756" i="33"/>
  <c r="AF756" i="33"/>
  <c r="X756" i="33"/>
  <c r="Y756" i="33"/>
  <c r="A740" i="33"/>
  <c r="C740" i="33" s="1"/>
  <c r="AM740" i="33"/>
  <c r="AN740" i="33"/>
  <c r="AO740" i="33"/>
  <c r="AP740" i="33"/>
  <c r="AQ740" i="33"/>
  <c r="AR740" i="33"/>
  <c r="AJ740" i="33"/>
  <c r="AK740" i="33"/>
  <c r="AL740" i="33"/>
  <c r="AG740" i="33"/>
  <c r="AH740" i="33"/>
  <c r="AI740" i="33"/>
  <c r="AD740" i="33"/>
  <c r="AE740" i="33"/>
  <c r="AF740" i="33"/>
  <c r="X740" i="33"/>
  <c r="Y740" i="33"/>
  <c r="A716" i="33"/>
  <c r="C716" i="33" s="1"/>
  <c r="AM716" i="33"/>
  <c r="AN716" i="33"/>
  <c r="AO716" i="33"/>
  <c r="AP716" i="33"/>
  <c r="AQ716" i="33"/>
  <c r="AR716" i="33"/>
  <c r="AJ716" i="33"/>
  <c r="AK716" i="33"/>
  <c r="AL716" i="33"/>
  <c r="AG716" i="33"/>
  <c r="AH716" i="33"/>
  <c r="AI716" i="33"/>
  <c r="AD716" i="33"/>
  <c r="AE716" i="33"/>
  <c r="AF716" i="33"/>
  <c r="X716" i="33"/>
  <c r="Y716" i="33"/>
  <c r="Z716" i="33"/>
  <c r="A700" i="33"/>
  <c r="C700" i="33" s="1"/>
  <c r="AM700" i="33"/>
  <c r="AN700" i="33"/>
  <c r="AO700" i="33"/>
  <c r="AP700" i="33"/>
  <c r="AQ700" i="33"/>
  <c r="AR700" i="33"/>
  <c r="AJ700" i="33"/>
  <c r="AK700" i="33"/>
  <c r="AL700" i="33"/>
  <c r="AG700" i="33"/>
  <c r="AH700" i="33"/>
  <c r="AI700" i="33"/>
  <c r="AD700" i="33"/>
  <c r="AE700" i="33"/>
  <c r="AF700" i="33"/>
  <c r="X700" i="33"/>
  <c r="Y700" i="33"/>
  <c r="Z700" i="33"/>
  <c r="A684" i="33"/>
  <c r="C684" i="33" s="1"/>
  <c r="AM684" i="33"/>
  <c r="AN684" i="33"/>
  <c r="AO684" i="33"/>
  <c r="AP684" i="33"/>
  <c r="AQ684" i="33"/>
  <c r="AR684" i="33"/>
  <c r="AJ684" i="33"/>
  <c r="AK684" i="33"/>
  <c r="AL684" i="33"/>
  <c r="AG684" i="33"/>
  <c r="AH684" i="33"/>
  <c r="AI684" i="33"/>
  <c r="AD684" i="33"/>
  <c r="AE684" i="33"/>
  <c r="AF684" i="33"/>
  <c r="X684" i="33"/>
  <c r="Y684" i="33"/>
  <c r="Z684" i="33"/>
  <c r="A668" i="33"/>
  <c r="C668" i="33" s="1"/>
  <c r="AM668" i="33"/>
  <c r="AN668" i="33"/>
  <c r="AO668" i="33"/>
  <c r="AP668" i="33"/>
  <c r="AQ668" i="33"/>
  <c r="AR668" i="33"/>
  <c r="AJ668" i="33"/>
  <c r="AK668" i="33"/>
  <c r="AL668" i="33"/>
  <c r="AG668" i="33"/>
  <c r="AH668" i="33"/>
  <c r="AI668" i="33"/>
  <c r="AD668" i="33"/>
  <c r="AE668" i="33"/>
  <c r="AF668" i="33"/>
  <c r="X668" i="33"/>
  <c r="Y668" i="33"/>
  <c r="Z668" i="33"/>
  <c r="A652" i="33"/>
  <c r="C652" i="33" s="1"/>
  <c r="AM652" i="33"/>
  <c r="AN652" i="33"/>
  <c r="AO652" i="33"/>
  <c r="AP652" i="33"/>
  <c r="AQ652" i="33"/>
  <c r="AR652" i="33"/>
  <c r="AJ652" i="33"/>
  <c r="AK652" i="33"/>
  <c r="AL652" i="33"/>
  <c r="AG652" i="33"/>
  <c r="AH652" i="33"/>
  <c r="AI652" i="33"/>
  <c r="AD652" i="33"/>
  <c r="AE652" i="33"/>
  <c r="AF652" i="33"/>
  <c r="X652" i="33"/>
  <c r="Y652" i="33"/>
  <c r="Z652" i="33"/>
  <c r="A636" i="33"/>
  <c r="C636" i="33" s="1"/>
  <c r="AM636" i="33"/>
  <c r="AN636" i="33"/>
  <c r="AO636" i="33"/>
  <c r="AP636" i="33"/>
  <c r="AQ636" i="33"/>
  <c r="AR636" i="33"/>
  <c r="AJ636" i="33"/>
  <c r="AK636" i="33"/>
  <c r="AL636" i="33"/>
  <c r="AG636" i="33"/>
  <c r="AH636" i="33"/>
  <c r="AI636" i="33"/>
  <c r="AD636" i="33"/>
  <c r="AE636" i="33"/>
  <c r="AF636" i="33"/>
  <c r="X636" i="33"/>
  <c r="Y636" i="33"/>
  <c r="Z636" i="33"/>
  <c r="A620" i="33"/>
  <c r="C620" i="33" s="1"/>
  <c r="AM620" i="33"/>
  <c r="AN620" i="33"/>
  <c r="AO620" i="33"/>
  <c r="AP620" i="33"/>
  <c r="AQ620" i="33"/>
  <c r="AR620" i="33"/>
  <c r="AJ620" i="33"/>
  <c r="AK620" i="33"/>
  <c r="AL620" i="33"/>
  <c r="AG620" i="33"/>
  <c r="AH620" i="33"/>
  <c r="AI620" i="33"/>
  <c r="AD620" i="33"/>
  <c r="AE620" i="33"/>
  <c r="AF620" i="33"/>
  <c r="X620" i="33"/>
  <c r="Y620" i="33"/>
  <c r="Z620" i="33"/>
  <c r="A604" i="33"/>
  <c r="C604" i="33" s="1"/>
  <c r="AM604" i="33"/>
  <c r="AN604" i="33"/>
  <c r="AO604" i="33"/>
  <c r="AP604" i="33"/>
  <c r="AQ604" i="33"/>
  <c r="AR604" i="33"/>
  <c r="AJ604" i="33"/>
  <c r="AK604" i="33"/>
  <c r="AL604" i="33"/>
  <c r="AG604" i="33"/>
  <c r="AH604" i="33"/>
  <c r="AI604" i="33"/>
  <c r="AD604" i="33"/>
  <c r="AE604" i="33"/>
  <c r="AF604" i="33"/>
  <c r="X604" i="33"/>
  <c r="Y604" i="33"/>
  <c r="Z604" i="33"/>
  <c r="A580" i="33"/>
  <c r="C580" i="33" s="1"/>
  <c r="AM580" i="33"/>
  <c r="AN580" i="33"/>
  <c r="AO580" i="33"/>
  <c r="AP580" i="33"/>
  <c r="AQ580" i="33"/>
  <c r="AR580" i="33"/>
  <c r="AJ580" i="33"/>
  <c r="AK580" i="33"/>
  <c r="AL580" i="33"/>
  <c r="AG580" i="33"/>
  <c r="AH580" i="33"/>
  <c r="AI580" i="33"/>
  <c r="AD580" i="33"/>
  <c r="AE580" i="33"/>
  <c r="AF580" i="33"/>
  <c r="X580" i="33"/>
  <c r="Y580" i="33"/>
  <c r="Z580" i="33"/>
  <c r="A564" i="33"/>
  <c r="C564" i="33" s="1"/>
  <c r="AM564" i="33"/>
  <c r="AN564" i="33"/>
  <c r="AO564" i="33"/>
  <c r="AP564" i="33"/>
  <c r="AQ564" i="33"/>
  <c r="AR564" i="33"/>
  <c r="AJ564" i="33"/>
  <c r="AK564" i="33"/>
  <c r="AL564" i="33"/>
  <c r="AG564" i="33"/>
  <c r="AH564" i="33"/>
  <c r="AI564" i="33"/>
  <c r="AD564" i="33"/>
  <c r="AE564" i="33"/>
  <c r="AF564" i="33"/>
  <c r="X564" i="33"/>
  <c r="Y564" i="33"/>
  <c r="Z564" i="33"/>
  <c r="A540" i="33"/>
  <c r="C540" i="33" s="1"/>
  <c r="AM540" i="33"/>
  <c r="AN540" i="33"/>
  <c r="AO540" i="33"/>
  <c r="AP540" i="33"/>
  <c r="AQ540" i="33"/>
  <c r="AR540" i="33"/>
  <c r="AJ540" i="33"/>
  <c r="AK540" i="33"/>
  <c r="AL540" i="33"/>
  <c r="AG540" i="33"/>
  <c r="AH540" i="33"/>
  <c r="AI540" i="33"/>
  <c r="AD540" i="33"/>
  <c r="AE540" i="33"/>
  <c r="AF540" i="33"/>
  <c r="X540" i="33"/>
  <c r="Y540" i="33"/>
  <c r="Z540" i="33"/>
  <c r="A524" i="33"/>
  <c r="C524" i="33" s="1"/>
  <c r="AM524" i="33"/>
  <c r="AN524" i="33"/>
  <c r="AO524" i="33"/>
  <c r="AP524" i="33"/>
  <c r="AQ524" i="33"/>
  <c r="AR524" i="33"/>
  <c r="AJ524" i="33"/>
  <c r="AK524" i="33"/>
  <c r="AL524" i="33"/>
  <c r="AG524" i="33"/>
  <c r="AH524" i="33"/>
  <c r="AI524" i="33"/>
  <c r="AD524" i="33"/>
  <c r="AE524" i="33"/>
  <c r="AF524" i="33"/>
  <c r="X524" i="33"/>
  <c r="Y524" i="33"/>
  <c r="Z524" i="33"/>
  <c r="A508" i="33"/>
  <c r="C508" i="33" s="1"/>
  <c r="AM508" i="33"/>
  <c r="AN508" i="33"/>
  <c r="AO508" i="33"/>
  <c r="AP508" i="33"/>
  <c r="AQ508" i="33"/>
  <c r="AR508" i="33"/>
  <c r="AJ508" i="33"/>
  <c r="AK508" i="33"/>
  <c r="AL508" i="33"/>
  <c r="AG508" i="33"/>
  <c r="AH508" i="33"/>
  <c r="AI508" i="33"/>
  <c r="AD508" i="33"/>
  <c r="AE508" i="33"/>
  <c r="AF508" i="33"/>
  <c r="X508" i="33"/>
  <c r="Y508" i="33"/>
  <c r="Z508" i="33"/>
  <c r="A492" i="33"/>
  <c r="C492" i="33" s="1"/>
  <c r="AM492" i="33"/>
  <c r="AN492" i="33"/>
  <c r="AO492" i="33"/>
  <c r="AP492" i="33"/>
  <c r="AQ492" i="33"/>
  <c r="AR492" i="33"/>
  <c r="AJ492" i="33"/>
  <c r="AK492" i="33"/>
  <c r="AL492" i="33"/>
  <c r="AG492" i="33"/>
  <c r="AH492" i="33"/>
  <c r="AI492" i="33"/>
  <c r="AD492" i="33"/>
  <c r="AE492" i="33"/>
  <c r="AF492" i="33"/>
  <c r="X492" i="33"/>
  <c r="Y492" i="33"/>
  <c r="Z492" i="33"/>
  <c r="A476" i="33"/>
  <c r="C476" i="33" s="1"/>
  <c r="AM476" i="33"/>
  <c r="AN476" i="33"/>
  <c r="AO476" i="33"/>
  <c r="AP476" i="33"/>
  <c r="AQ476" i="33"/>
  <c r="AR476" i="33"/>
  <c r="AJ476" i="33"/>
  <c r="AK476" i="33"/>
  <c r="AL476" i="33"/>
  <c r="AG476" i="33"/>
  <c r="AH476" i="33"/>
  <c r="AI476" i="33"/>
  <c r="AD476" i="33"/>
  <c r="AE476" i="33"/>
  <c r="AF476" i="33"/>
  <c r="X476" i="33"/>
  <c r="Y476" i="33"/>
  <c r="Z476" i="33"/>
  <c r="A452" i="33"/>
  <c r="C452" i="33" s="1"/>
  <c r="AM452" i="33"/>
  <c r="AN452" i="33"/>
  <c r="AO452" i="33"/>
  <c r="AP452" i="33"/>
  <c r="AQ452" i="33"/>
  <c r="AR452" i="33"/>
  <c r="AJ452" i="33"/>
  <c r="AK452" i="33"/>
  <c r="AL452" i="33"/>
  <c r="AG452" i="33"/>
  <c r="AH452" i="33"/>
  <c r="AI452" i="33"/>
  <c r="AD452" i="33"/>
  <c r="AE452" i="33"/>
  <c r="AF452" i="33"/>
  <c r="X452" i="33"/>
  <c r="Y452" i="33"/>
  <c r="Z452" i="33"/>
  <c r="A428" i="33"/>
  <c r="C428" i="33" s="1"/>
  <c r="AM428" i="33"/>
  <c r="AN428" i="33"/>
  <c r="AP428" i="33"/>
  <c r="AR428" i="33"/>
  <c r="AO428" i="33"/>
  <c r="AQ428" i="33"/>
  <c r="AJ428" i="33"/>
  <c r="AK428" i="33"/>
  <c r="AL428" i="33"/>
  <c r="AG428" i="33"/>
  <c r="AH428" i="33"/>
  <c r="AI428" i="33"/>
  <c r="AD428" i="33"/>
  <c r="AE428" i="33"/>
  <c r="AF428" i="33"/>
  <c r="X428" i="33"/>
  <c r="Y428" i="33"/>
  <c r="Z428" i="33"/>
  <c r="A412" i="33"/>
  <c r="C412" i="33" s="1"/>
  <c r="AM412" i="33"/>
  <c r="AN412" i="33"/>
  <c r="AP412" i="33"/>
  <c r="AR412" i="33"/>
  <c r="AQ412" i="33"/>
  <c r="AO412" i="33"/>
  <c r="AJ412" i="33"/>
  <c r="AK412" i="33"/>
  <c r="AL412" i="33"/>
  <c r="AG412" i="33"/>
  <c r="AH412" i="33"/>
  <c r="AI412" i="33"/>
  <c r="AD412" i="33"/>
  <c r="AE412" i="33"/>
  <c r="AF412" i="33"/>
  <c r="X412" i="33"/>
  <c r="Y412" i="33"/>
  <c r="Z412" i="33"/>
  <c r="A396" i="33"/>
  <c r="C396" i="33" s="1"/>
  <c r="AM396" i="33"/>
  <c r="AN396" i="33"/>
  <c r="AP396" i="33"/>
  <c r="AR396" i="33"/>
  <c r="AO396" i="33"/>
  <c r="AQ396" i="33"/>
  <c r="AJ396" i="33"/>
  <c r="AK396" i="33"/>
  <c r="AL396" i="33"/>
  <c r="AG396" i="33"/>
  <c r="AH396" i="33"/>
  <c r="AI396" i="33"/>
  <c r="AD396" i="33"/>
  <c r="AE396" i="33"/>
  <c r="AF396" i="33"/>
  <c r="X396" i="33"/>
  <c r="Y396" i="33"/>
  <c r="Z396" i="33"/>
  <c r="A380" i="33"/>
  <c r="C380" i="33" s="1"/>
  <c r="AM380" i="33"/>
  <c r="AN380" i="33"/>
  <c r="AP380" i="33"/>
  <c r="AR380" i="33"/>
  <c r="AQ380" i="33"/>
  <c r="AO380" i="33"/>
  <c r="AJ380" i="33"/>
  <c r="AK380" i="33"/>
  <c r="AL380" i="33"/>
  <c r="AG380" i="33"/>
  <c r="AH380" i="33"/>
  <c r="AI380" i="33"/>
  <c r="AD380" i="33"/>
  <c r="AE380" i="33"/>
  <c r="AF380" i="33"/>
  <c r="X380" i="33"/>
  <c r="Y380" i="33"/>
  <c r="Z380" i="33"/>
  <c r="A372" i="33"/>
  <c r="C372" i="33" s="1"/>
  <c r="AM372" i="33"/>
  <c r="AN372" i="33"/>
  <c r="AP372" i="33"/>
  <c r="AR372" i="33"/>
  <c r="AO372" i="33"/>
  <c r="AQ372" i="33"/>
  <c r="AJ372" i="33"/>
  <c r="AK372" i="33"/>
  <c r="AL372" i="33"/>
  <c r="AG372" i="33"/>
  <c r="AH372" i="33"/>
  <c r="AI372" i="33"/>
  <c r="AD372" i="33"/>
  <c r="AE372" i="33"/>
  <c r="AF372" i="33"/>
  <c r="X372" i="33"/>
  <c r="Y372" i="33"/>
  <c r="Z372" i="33"/>
  <c r="A356" i="33"/>
  <c r="C356" i="33" s="1"/>
  <c r="AM356" i="33"/>
  <c r="AN356" i="33"/>
  <c r="AP356" i="33"/>
  <c r="AR356" i="33"/>
  <c r="AQ356" i="33"/>
  <c r="AO356" i="33"/>
  <c r="AJ356" i="33"/>
  <c r="AK356" i="33"/>
  <c r="AL356" i="33"/>
  <c r="AG356" i="33"/>
  <c r="AH356" i="33"/>
  <c r="AI356" i="33"/>
  <c r="AD356" i="33"/>
  <c r="AE356" i="33"/>
  <c r="AF356" i="33"/>
  <c r="X356" i="33"/>
  <c r="Y356" i="33"/>
  <c r="Z356" i="33"/>
  <c r="A348" i="33"/>
  <c r="C348" i="33" s="1"/>
  <c r="AM348" i="33"/>
  <c r="AN348" i="33"/>
  <c r="AP348" i="33"/>
  <c r="AR348" i="33"/>
  <c r="AQ348" i="33"/>
  <c r="AO348" i="33"/>
  <c r="AJ348" i="33"/>
  <c r="AK348" i="33"/>
  <c r="AL348" i="33"/>
  <c r="AG348" i="33"/>
  <c r="AH348" i="33"/>
  <c r="AI348" i="33"/>
  <c r="AD348" i="33"/>
  <c r="AE348" i="33"/>
  <c r="AF348" i="33"/>
  <c r="X348" i="33"/>
  <c r="Y348" i="33"/>
  <c r="Z348" i="33"/>
  <c r="A332" i="33"/>
  <c r="C332" i="33" s="1"/>
  <c r="AM332" i="33"/>
  <c r="AN332" i="33"/>
  <c r="AP332" i="33"/>
  <c r="AQ332" i="33"/>
  <c r="AR332" i="33"/>
  <c r="AO332" i="33"/>
  <c r="AJ332" i="33"/>
  <c r="AK332" i="33"/>
  <c r="AL332" i="33"/>
  <c r="AG332" i="33"/>
  <c r="AH332" i="33"/>
  <c r="AI332" i="33"/>
  <c r="AD332" i="33"/>
  <c r="AE332" i="33"/>
  <c r="AF332" i="33"/>
  <c r="X332" i="33"/>
  <c r="Y332" i="33"/>
  <c r="Z332" i="33"/>
  <c r="A316" i="33"/>
  <c r="C316" i="33" s="1"/>
  <c r="AM316" i="33"/>
  <c r="AN316" i="33"/>
  <c r="AP316" i="33"/>
  <c r="AQ316" i="33"/>
  <c r="AR316" i="33"/>
  <c r="AO316" i="33"/>
  <c r="AH316" i="33"/>
  <c r="AI316" i="33"/>
  <c r="AJ316" i="33"/>
  <c r="AG316" i="33"/>
  <c r="AK316" i="33"/>
  <c r="AL316" i="33"/>
  <c r="AD316" i="33"/>
  <c r="AE316" i="33"/>
  <c r="AF316" i="33"/>
  <c r="X316" i="33"/>
  <c r="Y316" i="33"/>
  <c r="Z316" i="33"/>
  <c r="A300" i="33"/>
  <c r="C300" i="33" s="1"/>
  <c r="AM300" i="33"/>
  <c r="AN300" i="33"/>
  <c r="AP300" i="33"/>
  <c r="AQ300" i="33"/>
  <c r="AR300" i="33"/>
  <c r="AO300" i="33"/>
  <c r="AH300" i="33"/>
  <c r="AI300" i="33"/>
  <c r="AJ300" i="33"/>
  <c r="AG300" i="33"/>
  <c r="AK300" i="33"/>
  <c r="AL300" i="33"/>
  <c r="AD300" i="33"/>
  <c r="AE300" i="33"/>
  <c r="AF300" i="33"/>
  <c r="X300" i="33"/>
  <c r="Y300" i="33"/>
  <c r="Z300" i="33"/>
  <c r="A284" i="33"/>
  <c r="C284" i="33" s="1"/>
  <c r="AM284" i="33"/>
  <c r="AN284" i="33"/>
  <c r="AP284" i="33"/>
  <c r="AQ284" i="33"/>
  <c r="AR284" i="33"/>
  <c r="AO284" i="33"/>
  <c r="AH284" i="33"/>
  <c r="AI284" i="33"/>
  <c r="AJ284" i="33"/>
  <c r="AG284" i="33"/>
  <c r="AK284" i="33"/>
  <c r="AL284" i="33"/>
  <c r="AD284" i="33"/>
  <c r="AE284" i="33"/>
  <c r="AF284" i="33"/>
  <c r="X284" i="33"/>
  <c r="Y284" i="33"/>
  <c r="Z284" i="33"/>
  <c r="A268" i="33"/>
  <c r="C268" i="33" s="1"/>
  <c r="AM268" i="33"/>
  <c r="AN268" i="33"/>
  <c r="AP268" i="33"/>
  <c r="AQ268" i="33"/>
  <c r="AR268" i="33"/>
  <c r="AO268" i="33"/>
  <c r="AH268" i="33"/>
  <c r="AI268" i="33"/>
  <c r="AJ268" i="33"/>
  <c r="AG268" i="33"/>
  <c r="AK268" i="33"/>
  <c r="AL268" i="33"/>
  <c r="AD268" i="33"/>
  <c r="AE268" i="33"/>
  <c r="AF268" i="33"/>
  <c r="X268" i="33"/>
  <c r="Y268" i="33"/>
  <c r="Z268" i="33"/>
  <c r="A244" i="33"/>
  <c r="C244" i="33" s="1"/>
  <c r="AM244" i="33"/>
  <c r="AN244" i="33"/>
  <c r="AP244" i="33"/>
  <c r="AQ244" i="33"/>
  <c r="AR244" i="33"/>
  <c r="AO244" i="33"/>
  <c r="AH244" i="33"/>
  <c r="AI244" i="33"/>
  <c r="AJ244" i="33"/>
  <c r="AG244" i="33"/>
  <c r="AK244" i="33"/>
  <c r="AL244" i="33"/>
  <c r="AD244" i="33"/>
  <c r="AE244" i="33"/>
  <c r="AF244" i="33"/>
  <c r="X244" i="33"/>
  <c r="Y244" i="33"/>
  <c r="Z244" i="33"/>
  <c r="A228" i="33"/>
  <c r="C228" i="33" s="1"/>
  <c r="AM228" i="33"/>
  <c r="AN228" i="33"/>
  <c r="AP228" i="33"/>
  <c r="AQ228" i="33"/>
  <c r="AR228" i="33"/>
  <c r="AO228" i="33"/>
  <c r="AH228" i="33"/>
  <c r="AI228" i="33"/>
  <c r="AJ228" i="33"/>
  <c r="AK228" i="33"/>
  <c r="AG228" i="33"/>
  <c r="AL228" i="33"/>
  <c r="AD228" i="33"/>
  <c r="AE228" i="33"/>
  <c r="AF228" i="33"/>
  <c r="X228" i="33"/>
  <c r="Y228" i="33"/>
  <c r="Z228" i="33"/>
  <c r="A212" i="33"/>
  <c r="C212" i="33" s="1"/>
  <c r="AM212" i="33"/>
  <c r="AN212" i="33"/>
  <c r="AP212" i="33"/>
  <c r="AQ212" i="33"/>
  <c r="AR212" i="33"/>
  <c r="AO212" i="33"/>
  <c r="AH212" i="33"/>
  <c r="AI212" i="33"/>
  <c r="AJ212" i="33"/>
  <c r="AK212" i="33"/>
  <c r="AG212" i="33"/>
  <c r="AL212" i="33"/>
  <c r="AD212" i="33"/>
  <c r="AE212" i="33"/>
  <c r="AF212" i="33"/>
  <c r="X212" i="33"/>
  <c r="Y212" i="33"/>
  <c r="Z212" i="33"/>
  <c r="A196" i="33"/>
  <c r="C196" i="33" s="1"/>
  <c r="AM196" i="33"/>
  <c r="AN196" i="33"/>
  <c r="AP196" i="33"/>
  <c r="AQ196" i="33"/>
  <c r="AR196" i="33"/>
  <c r="AO196" i="33"/>
  <c r="AH196" i="33"/>
  <c r="AI196" i="33"/>
  <c r="AJ196" i="33"/>
  <c r="AK196" i="33"/>
  <c r="AG196" i="33"/>
  <c r="AL196" i="33"/>
  <c r="AD196" i="33"/>
  <c r="AE196" i="33"/>
  <c r="AF196" i="33"/>
  <c r="X196" i="33"/>
  <c r="Y196" i="33"/>
  <c r="Z196" i="33"/>
  <c r="A180" i="33"/>
  <c r="C180" i="33" s="1"/>
  <c r="AM180" i="33"/>
  <c r="AN180" i="33"/>
  <c r="AP180" i="33"/>
  <c r="AQ180" i="33"/>
  <c r="AR180" i="33"/>
  <c r="AO180" i="33"/>
  <c r="AH180" i="33"/>
  <c r="AI180" i="33"/>
  <c r="AJ180" i="33"/>
  <c r="AK180" i="33"/>
  <c r="AG180" i="33"/>
  <c r="AL180" i="33"/>
  <c r="AD180" i="33"/>
  <c r="AE180" i="33"/>
  <c r="AF180" i="33"/>
  <c r="X180" i="33"/>
  <c r="Y180" i="33"/>
  <c r="Z180" i="33"/>
  <c r="A164" i="33"/>
  <c r="C164" i="33" s="1"/>
  <c r="AM164" i="33"/>
  <c r="AN164" i="33"/>
  <c r="AP164" i="33"/>
  <c r="AQ164" i="33"/>
  <c r="AR164" i="33"/>
  <c r="AO164" i="33"/>
  <c r="AG164" i="33"/>
  <c r="AH164" i="33"/>
  <c r="AI164" i="33"/>
  <c r="AJ164" i="33"/>
  <c r="AK164" i="33"/>
  <c r="AL164" i="33"/>
  <c r="AD164" i="33"/>
  <c r="AE164" i="33"/>
  <c r="AF164" i="33"/>
  <c r="X164" i="33"/>
  <c r="Y164" i="33"/>
  <c r="Z164" i="33"/>
  <c r="A148" i="33"/>
  <c r="C148" i="33" s="1"/>
  <c r="AM148" i="33"/>
  <c r="AN148" i="33"/>
  <c r="AP148" i="33"/>
  <c r="AQ148" i="33"/>
  <c r="AR148" i="33"/>
  <c r="AO148" i="33"/>
  <c r="AG148" i="33"/>
  <c r="AH148" i="33"/>
  <c r="AI148" i="33"/>
  <c r="AJ148" i="33"/>
  <c r="AK148" i="33"/>
  <c r="AL148" i="33"/>
  <c r="AD148" i="33"/>
  <c r="AE148" i="33"/>
  <c r="AF148" i="33"/>
  <c r="X148" i="33"/>
  <c r="Y148" i="33"/>
  <c r="Z148" i="33"/>
  <c r="A140" i="33"/>
  <c r="C140" i="33" s="1"/>
  <c r="AM140" i="33"/>
  <c r="AN140" i="33"/>
  <c r="AP140" i="33"/>
  <c r="AQ140" i="33"/>
  <c r="AR140" i="33"/>
  <c r="AO140" i="33"/>
  <c r="AG140" i="33"/>
  <c r="AH140" i="33"/>
  <c r="AI140" i="33"/>
  <c r="AJ140" i="33"/>
  <c r="AK140" i="33"/>
  <c r="AL140" i="33"/>
  <c r="AD140" i="33"/>
  <c r="AE140" i="33"/>
  <c r="AF140" i="33"/>
  <c r="X140" i="33"/>
  <c r="Y140" i="33"/>
  <c r="Z140" i="33"/>
  <c r="A116" i="33"/>
  <c r="C116" i="33" s="1"/>
  <c r="AM116" i="33"/>
  <c r="AN116" i="33"/>
  <c r="AP116" i="33"/>
  <c r="AQ116" i="33"/>
  <c r="AR116" i="33"/>
  <c r="AO116" i="33"/>
  <c r="AG116" i="33"/>
  <c r="AH116" i="33"/>
  <c r="AI116" i="33"/>
  <c r="AJ116" i="33"/>
  <c r="AK116" i="33"/>
  <c r="AL116" i="33"/>
  <c r="AD116" i="33"/>
  <c r="AE116" i="33"/>
  <c r="AF116" i="33"/>
  <c r="X116" i="33"/>
  <c r="Y116" i="33"/>
  <c r="Z116" i="33"/>
  <c r="A100" i="33"/>
  <c r="C100" i="33" s="1"/>
  <c r="AM100" i="33"/>
  <c r="AN100" i="33"/>
  <c r="AP100" i="33"/>
  <c r="AQ100" i="33"/>
  <c r="AR100" i="33"/>
  <c r="AO100" i="33"/>
  <c r="AG100" i="33"/>
  <c r="AH100" i="33"/>
  <c r="AI100" i="33"/>
  <c r="AJ100" i="33"/>
  <c r="AK100" i="33"/>
  <c r="AL100" i="33"/>
  <c r="AD100" i="33"/>
  <c r="AE100" i="33"/>
  <c r="AF100" i="33"/>
  <c r="X100" i="33"/>
  <c r="Y100" i="33"/>
  <c r="Z100" i="33"/>
  <c r="A84" i="33"/>
  <c r="C84" i="33" s="1"/>
  <c r="AM84" i="33"/>
  <c r="AN84" i="33"/>
  <c r="AP84" i="33"/>
  <c r="AQ84" i="33"/>
  <c r="AR84" i="33"/>
  <c r="AO84" i="33"/>
  <c r="AG84" i="33"/>
  <c r="AH84" i="33"/>
  <c r="AI84" i="33"/>
  <c r="AJ84" i="33"/>
  <c r="AK84" i="33"/>
  <c r="AL84" i="33"/>
  <c r="AD84" i="33"/>
  <c r="AE84" i="33"/>
  <c r="AF84" i="33"/>
  <c r="X84" i="33"/>
  <c r="Y84" i="33"/>
  <c r="Z84" i="33"/>
  <c r="A68" i="33"/>
  <c r="C68" i="33" s="1"/>
  <c r="AM68" i="33"/>
  <c r="AN68" i="33"/>
  <c r="AP68" i="33"/>
  <c r="AQ68" i="33"/>
  <c r="AR68" i="33"/>
  <c r="AO68" i="33"/>
  <c r="AG68" i="33"/>
  <c r="AH68" i="33"/>
  <c r="AI68" i="33"/>
  <c r="AJ68" i="33"/>
  <c r="AK68" i="33"/>
  <c r="AL68" i="33"/>
  <c r="AD68" i="33"/>
  <c r="AE68" i="33"/>
  <c r="AF68" i="33"/>
  <c r="X68" i="33"/>
  <c r="Y68" i="33"/>
  <c r="Z68" i="33"/>
  <c r="A60" i="33"/>
  <c r="C60" i="33" s="1"/>
  <c r="AM60" i="33"/>
  <c r="AN60" i="33"/>
  <c r="AP60" i="33"/>
  <c r="AQ60" i="33"/>
  <c r="AR60" i="33"/>
  <c r="AO60" i="33"/>
  <c r="AG60" i="33"/>
  <c r="AH60" i="33"/>
  <c r="AI60" i="33"/>
  <c r="AJ60" i="33"/>
  <c r="AK60" i="33"/>
  <c r="AL60" i="33"/>
  <c r="AD60" i="33"/>
  <c r="AE60" i="33"/>
  <c r="AF60" i="33"/>
  <c r="X60" i="33"/>
  <c r="Y60" i="33"/>
  <c r="Z60" i="33"/>
  <c r="A44" i="33"/>
  <c r="C44" i="33" s="1"/>
  <c r="AM44" i="33"/>
  <c r="AN44" i="33"/>
  <c r="AO44" i="33"/>
  <c r="AP44" i="33"/>
  <c r="AQ44" i="33"/>
  <c r="AR44" i="33"/>
  <c r="AG44" i="33"/>
  <c r="AH44" i="33"/>
  <c r="AI44" i="33"/>
  <c r="AJ44" i="33"/>
  <c r="AK44" i="33"/>
  <c r="AL44" i="33"/>
  <c r="AD44" i="33"/>
  <c r="AE44" i="33"/>
  <c r="AF44" i="33"/>
  <c r="X44" i="33"/>
  <c r="Y44" i="33"/>
  <c r="Z44" i="33"/>
  <c r="A28" i="33"/>
  <c r="C28" i="33" s="1"/>
  <c r="AM28" i="33"/>
  <c r="AN28" i="33"/>
  <c r="AO28" i="33"/>
  <c r="AP28" i="33"/>
  <c r="AQ28" i="33"/>
  <c r="AR28" i="33"/>
  <c r="AG28" i="33"/>
  <c r="AH28" i="33"/>
  <c r="AI28" i="33"/>
  <c r="AJ28" i="33"/>
  <c r="AK28" i="33"/>
  <c r="AL28" i="33"/>
  <c r="AD28" i="33"/>
  <c r="AE28" i="33"/>
  <c r="AF28" i="33"/>
  <c r="X28" i="33"/>
  <c r="Y28" i="33"/>
  <c r="Z28" i="33"/>
  <c r="A12" i="33"/>
  <c r="C12" i="33" s="1"/>
  <c r="AM12" i="33"/>
  <c r="AN12" i="33"/>
  <c r="AO12" i="33"/>
  <c r="AP12" i="33"/>
  <c r="AQ12" i="33"/>
  <c r="AR12" i="33"/>
  <c r="AG12" i="33"/>
  <c r="AH12" i="33"/>
  <c r="AI12" i="33"/>
  <c r="AJ12" i="33"/>
  <c r="AK12" i="33"/>
  <c r="AL12" i="33"/>
  <c r="AD12" i="33"/>
  <c r="AE12" i="33"/>
  <c r="AF12" i="33"/>
  <c r="X12" i="33"/>
  <c r="Y12" i="33"/>
  <c r="Z12" i="33"/>
  <c r="A2463" i="33"/>
  <c r="C2463" i="33" s="1"/>
  <c r="AN2463" i="33"/>
  <c r="AO2463" i="33"/>
  <c r="AP2463" i="33"/>
  <c r="AQ2463" i="33"/>
  <c r="AR2463" i="33"/>
  <c r="AM2463" i="33"/>
  <c r="AG2463" i="33"/>
  <c r="AH2463" i="33"/>
  <c r="AI2463" i="33"/>
  <c r="AJ2463" i="33"/>
  <c r="AK2463" i="33"/>
  <c r="AL2463" i="33"/>
  <c r="AD2463" i="33"/>
  <c r="AE2463" i="33"/>
  <c r="AF2463" i="33"/>
  <c r="A2447" i="33"/>
  <c r="C2447" i="33" s="1"/>
  <c r="AN2447" i="33"/>
  <c r="AO2447" i="33"/>
  <c r="AP2447" i="33"/>
  <c r="AQ2447" i="33"/>
  <c r="AR2447" i="33"/>
  <c r="AM2447" i="33"/>
  <c r="AG2447" i="33"/>
  <c r="AH2447" i="33"/>
  <c r="AI2447" i="33"/>
  <c r="AJ2447" i="33"/>
  <c r="AK2447" i="33"/>
  <c r="AL2447" i="33"/>
  <c r="AD2447" i="33"/>
  <c r="AE2447" i="33"/>
  <c r="AF2447" i="33"/>
  <c r="A2431" i="33"/>
  <c r="C2431" i="33" s="1"/>
  <c r="AN2431" i="33"/>
  <c r="AO2431" i="33"/>
  <c r="AP2431" i="33"/>
  <c r="AQ2431" i="33"/>
  <c r="AR2431" i="33"/>
  <c r="AM2431" i="33"/>
  <c r="AG2431" i="33"/>
  <c r="AH2431" i="33"/>
  <c r="AI2431" i="33"/>
  <c r="AJ2431" i="33"/>
  <c r="AK2431" i="33"/>
  <c r="AL2431" i="33"/>
  <c r="AD2431" i="33"/>
  <c r="AE2431" i="33"/>
  <c r="AF2431" i="33"/>
  <c r="A2415" i="33"/>
  <c r="C2415" i="33" s="1"/>
  <c r="AN2415" i="33"/>
  <c r="AO2415" i="33"/>
  <c r="AP2415" i="33"/>
  <c r="AQ2415" i="33"/>
  <c r="AR2415" i="33"/>
  <c r="AM2415" i="33"/>
  <c r="AG2415" i="33"/>
  <c r="AH2415" i="33"/>
  <c r="AI2415" i="33"/>
  <c r="AJ2415" i="33"/>
  <c r="AK2415" i="33"/>
  <c r="AL2415" i="33"/>
  <c r="AD2415" i="33"/>
  <c r="AE2415" i="33"/>
  <c r="AF2415" i="33"/>
  <c r="A2399" i="33"/>
  <c r="C2399" i="33" s="1"/>
  <c r="AN2399" i="33"/>
  <c r="AO2399" i="33"/>
  <c r="AP2399" i="33"/>
  <c r="AQ2399" i="33"/>
  <c r="AR2399" i="33"/>
  <c r="AM2399" i="33"/>
  <c r="AG2399" i="33"/>
  <c r="AH2399" i="33"/>
  <c r="AI2399" i="33"/>
  <c r="AJ2399" i="33"/>
  <c r="AK2399" i="33"/>
  <c r="AL2399" i="33"/>
  <c r="AD2399" i="33"/>
  <c r="AE2399" i="33"/>
  <c r="AF2399" i="33"/>
  <c r="A2383" i="33"/>
  <c r="C2383" i="33" s="1"/>
  <c r="AN2383" i="33"/>
  <c r="AO2383" i="33"/>
  <c r="AP2383" i="33"/>
  <c r="AQ2383" i="33"/>
  <c r="AR2383" i="33"/>
  <c r="AM2383" i="33"/>
  <c r="AG2383" i="33"/>
  <c r="AH2383" i="33"/>
  <c r="AI2383" i="33"/>
  <c r="AJ2383" i="33"/>
  <c r="AK2383" i="33"/>
  <c r="AL2383" i="33"/>
  <c r="AD2383" i="33"/>
  <c r="AE2383" i="33"/>
  <c r="AF2383" i="33"/>
  <c r="A2367" i="33"/>
  <c r="C2367" i="33" s="1"/>
  <c r="AN2367" i="33"/>
  <c r="AO2367" i="33"/>
  <c r="AP2367" i="33"/>
  <c r="AQ2367" i="33"/>
  <c r="AR2367" i="33"/>
  <c r="AM2367" i="33"/>
  <c r="AG2367" i="33"/>
  <c r="AH2367" i="33"/>
  <c r="AI2367" i="33"/>
  <c r="AJ2367" i="33"/>
  <c r="AK2367" i="33"/>
  <c r="AL2367" i="33"/>
  <c r="AD2367" i="33"/>
  <c r="AE2367" i="33"/>
  <c r="AF2367" i="33"/>
  <c r="A2351" i="33"/>
  <c r="C2351" i="33" s="1"/>
  <c r="AN2351" i="33"/>
  <c r="AO2351" i="33"/>
  <c r="AP2351" i="33"/>
  <c r="AQ2351" i="33"/>
  <c r="AR2351" i="33"/>
  <c r="AM2351" i="33"/>
  <c r="AG2351" i="33"/>
  <c r="AH2351" i="33"/>
  <c r="AI2351" i="33"/>
  <c r="AJ2351" i="33"/>
  <c r="AK2351" i="33"/>
  <c r="AL2351" i="33"/>
  <c r="AD2351" i="33"/>
  <c r="AE2351" i="33"/>
  <c r="AF2351" i="33"/>
  <c r="A2335" i="33"/>
  <c r="C2335" i="33" s="1"/>
  <c r="AN2335" i="33"/>
  <c r="AO2335" i="33"/>
  <c r="AP2335" i="33"/>
  <c r="AQ2335" i="33"/>
  <c r="AR2335" i="33"/>
  <c r="AM2335" i="33"/>
  <c r="AG2335" i="33"/>
  <c r="AH2335" i="33"/>
  <c r="AI2335" i="33"/>
  <c r="AJ2335" i="33"/>
  <c r="AK2335" i="33"/>
  <c r="AL2335" i="33"/>
  <c r="AD2335" i="33"/>
  <c r="AE2335" i="33"/>
  <c r="AF2335" i="33"/>
  <c r="A2327" i="33"/>
  <c r="C2327" i="33" s="1"/>
  <c r="AN2327" i="33"/>
  <c r="AO2327" i="33"/>
  <c r="AP2327" i="33"/>
  <c r="AQ2327" i="33"/>
  <c r="AR2327" i="33"/>
  <c r="AM2327" i="33"/>
  <c r="AG2327" i="33"/>
  <c r="AH2327" i="33"/>
  <c r="AI2327" i="33"/>
  <c r="AJ2327" i="33"/>
  <c r="AK2327" i="33"/>
  <c r="AL2327" i="33"/>
  <c r="AD2327" i="33"/>
  <c r="AE2327" i="33"/>
  <c r="AF2327" i="33"/>
  <c r="A2311" i="33"/>
  <c r="C2311" i="33" s="1"/>
  <c r="AN2311" i="33"/>
  <c r="AO2311" i="33"/>
  <c r="AP2311" i="33"/>
  <c r="AQ2311" i="33"/>
  <c r="AR2311" i="33"/>
  <c r="AM2311" i="33"/>
  <c r="AG2311" i="33"/>
  <c r="AH2311" i="33"/>
  <c r="AI2311" i="33"/>
  <c r="AJ2311" i="33"/>
  <c r="AK2311" i="33"/>
  <c r="AL2311" i="33"/>
  <c r="AD2311" i="33"/>
  <c r="AE2311" i="33"/>
  <c r="AF2311" i="33"/>
  <c r="A2295" i="33"/>
  <c r="C2295" i="33" s="1"/>
  <c r="AM2295" i="33"/>
  <c r="AN2295" i="33"/>
  <c r="AO2295" i="33"/>
  <c r="AP2295" i="33"/>
  <c r="AQ2295" i="33"/>
  <c r="AR2295" i="33"/>
  <c r="AG2295" i="33"/>
  <c r="AH2295" i="33"/>
  <c r="AI2295" i="33"/>
  <c r="AJ2295" i="33"/>
  <c r="AK2295" i="33"/>
  <c r="AL2295" i="33"/>
  <c r="AD2295" i="33"/>
  <c r="AE2295" i="33"/>
  <c r="AF2295" i="33"/>
  <c r="A2287" i="33"/>
  <c r="C2287" i="33" s="1"/>
  <c r="AM2287" i="33"/>
  <c r="AN2287" i="33"/>
  <c r="AO2287" i="33"/>
  <c r="AP2287" i="33"/>
  <c r="AQ2287" i="33"/>
  <c r="AR2287" i="33"/>
  <c r="AG2287" i="33"/>
  <c r="AH2287" i="33"/>
  <c r="AI2287" i="33"/>
  <c r="AJ2287" i="33"/>
  <c r="AK2287" i="33"/>
  <c r="AL2287" i="33"/>
  <c r="AD2287" i="33"/>
  <c r="AE2287" i="33"/>
  <c r="AF2287" i="33"/>
  <c r="A2271" i="33"/>
  <c r="C2271" i="33" s="1"/>
  <c r="AM2271" i="33"/>
  <c r="AN2271" i="33"/>
  <c r="AO2271" i="33"/>
  <c r="AP2271" i="33"/>
  <c r="AQ2271" i="33"/>
  <c r="AR2271" i="33"/>
  <c r="AG2271" i="33"/>
  <c r="AH2271" i="33"/>
  <c r="AI2271" i="33"/>
  <c r="AJ2271" i="33"/>
  <c r="AK2271" i="33"/>
  <c r="AL2271" i="33"/>
  <c r="AD2271" i="33"/>
  <c r="AE2271" i="33"/>
  <c r="AF2271" i="33"/>
  <c r="A2263" i="33"/>
  <c r="C2263" i="33" s="1"/>
  <c r="AM2263" i="33"/>
  <c r="AN2263" i="33"/>
  <c r="AO2263" i="33"/>
  <c r="AP2263" i="33"/>
  <c r="AQ2263" i="33"/>
  <c r="AR2263" i="33"/>
  <c r="AG2263" i="33"/>
  <c r="AH2263" i="33"/>
  <c r="AI2263" i="33"/>
  <c r="AJ2263" i="33"/>
  <c r="AK2263" i="33"/>
  <c r="AL2263" i="33"/>
  <c r="AD2263" i="33"/>
  <c r="AE2263" i="33"/>
  <c r="AF2263" i="33"/>
  <c r="A2247" i="33"/>
  <c r="C2247" i="33" s="1"/>
  <c r="AM2247" i="33"/>
  <c r="AN2247" i="33"/>
  <c r="AO2247" i="33"/>
  <c r="AP2247" i="33"/>
  <c r="AQ2247" i="33"/>
  <c r="AR2247" i="33"/>
  <c r="AG2247" i="33"/>
  <c r="AH2247" i="33"/>
  <c r="AI2247" i="33"/>
  <c r="AJ2247" i="33"/>
  <c r="AK2247" i="33"/>
  <c r="AL2247" i="33"/>
  <c r="AD2247" i="33"/>
  <c r="AE2247" i="33"/>
  <c r="AF2247" i="33"/>
  <c r="A2239" i="33"/>
  <c r="C2239" i="33" s="1"/>
  <c r="AM2239" i="33"/>
  <c r="AN2239" i="33"/>
  <c r="AO2239" i="33"/>
  <c r="AP2239" i="33"/>
  <c r="AQ2239" i="33"/>
  <c r="AR2239" i="33"/>
  <c r="AG2239" i="33"/>
  <c r="AH2239" i="33"/>
  <c r="AI2239" i="33"/>
  <c r="AJ2239" i="33"/>
  <c r="AK2239" i="33"/>
  <c r="AL2239" i="33"/>
  <c r="AD2239" i="33"/>
  <c r="AE2239" i="33"/>
  <c r="AF2239" i="33"/>
  <c r="A2223" i="33"/>
  <c r="C2223" i="33" s="1"/>
  <c r="AM2223" i="33"/>
  <c r="AN2223" i="33"/>
  <c r="AO2223" i="33"/>
  <c r="AP2223" i="33"/>
  <c r="AQ2223" i="33"/>
  <c r="AR2223" i="33"/>
  <c r="AG2223" i="33"/>
  <c r="AH2223" i="33"/>
  <c r="AI2223" i="33"/>
  <c r="AJ2223" i="33"/>
  <c r="AK2223" i="33"/>
  <c r="AL2223" i="33"/>
  <c r="AD2223" i="33"/>
  <c r="AE2223" i="33"/>
  <c r="AF2223" i="33"/>
  <c r="AM2215" i="33"/>
  <c r="AN2215" i="33"/>
  <c r="AO2215" i="33"/>
  <c r="AP2215" i="33"/>
  <c r="AQ2215" i="33"/>
  <c r="AR2215" i="33"/>
  <c r="AG2215" i="33"/>
  <c r="AH2215" i="33"/>
  <c r="AI2215" i="33"/>
  <c r="AJ2215" i="33"/>
  <c r="AK2215" i="33"/>
  <c r="AL2215" i="33"/>
  <c r="AD2215" i="33"/>
  <c r="AE2215" i="33"/>
  <c r="AF2215" i="33"/>
  <c r="A2199" i="33"/>
  <c r="C2199" i="33" s="1"/>
  <c r="AM2199" i="33"/>
  <c r="AN2199" i="33"/>
  <c r="AO2199" i="33"/>
  <c r="AP2199" i="33"/>
  <c r="AQ2199" i="33"/>
  <c r="AR2199" i="33"/>
  <c r="AG2199" i="33"/>
  <c r="AH2199" i="33"/>
  <c r="AI2199" i="33"/>
  <c r="AJ2199" i="33"/>
  <c r="AK2199" i="33"/>
  <c r="AL2199" i="33"/>
  <c r="AD2199" i="33"/>
  <c r="AE2199" i="33"/>
  <c r="AF2199" i="33"/>
  <c r="A2191" i="33"/>
  <c r="C2191" i="33" s="1"/>
  <c r="AM2191" i="33"/>
  <c r="AN2191" i="33"/>
  <c r="AO2191" i="33"/>
  <c r="AP2191" i="33"/>
  <c r="AQ2191" i="33"/>
  <c r="AR2191" i="33"/>
  <c r="AG2191" i="33"/>
  <c r="AH2191" i="33"/>
  <c r="AI2191" i="33"/>
  <c r="AJ2191" i="33"/>
  <c r="AK2191" i="33"/>
  <c r="AL2191" i="33"/>
  <c r="AD2191" i="33"/>
  <c r="AE2191" i="33"/>
  <c r="AF2191" i="33"/>
  <c r="A2183" i="33"/>
  <c r="C2183" i="33" s="1"/>
  <c r="AM2183" i="33"/>
  <c r="AN2183" i="33"/>
  <c r="AO2183" i="33"/>
  <c r="AP2183" i="33"/>
  <c r="AQ2183" i="33"/>
  <c r="AR2183" i="33"/>
  <c r="AG2183" i="33"/>
  <c r="AH2183" i="33"/>
  <c r="AI2183" i="33"/>
  <c r="AJ2183" i="33"/>
  <c r="AK2183" i="33"/>
  <c r="AL2183" i="33"/>
  <c r="AD2183" i="33"/>
  <c r="AE2183" i="33"/>
  <c r="AF2183" i="33"/>
  <c r="A2167" i="33"/>
  <c r="C2167" i="33" s="1"/>
  <c r="AM2167" i="33"/>
  <c r="AN2167" i="33"/>
  <c r="AO2167" i="33"/>
  <c r="AP2167" i="33"/>
  <c r="AQ2167" i="33"/>
  <c r="AR2167" i="33"/>
  <c r="AG2167" i="33"/>
  <c r="AH2167" i="33"/>
  <c r="AI2167" i="33"/>
  <c r="AJ2167" i="33"/>
  <c r="AK2167" i="33"/>
  <c r="AL2167" i="33"/>
  <c r="AD2167" i="33"/>
  <c r="AE2167" i="33"/>
  <c r="AF2167" i="33"/>
  <c r="A2159" i="33"/>
  <c r="C2159" i="33" s="1"/>
  <c r="AM2159" i="33"/>
  <c r="AN2159" i="33"/>
  <c r="AO2159" i="33"/>
  <c r="AP2159" i="33"/>
  <c r="AQ2159" i="33"/>
  <c r="AR2159" i="33"/>
  <c r="AG2159" i="33"/>
  <c r="AH2159" i="33"/>
  <c r="AI2159" i="33"/>
  <c r="AJ2159" i="33"/>
  <c r="AK2159" i="33"/>
  <c r="AL2159" i="33"/>
  <c r="AD2159" i="33"/>
  <c r="AE2159" i="33"/>
  <c r="AF2159" i="33"/>
  <c r="AM2151" i="33"/>
  <c r="AN2151" i="33"/>
  <c r="AO2151" i="33"/>
  <c r="AP2151" i="33"/>
  <c r="AQ2151" i="33"/>
  <c r="AR2151" i="33"/>
  <c r="AG2151" i="33"/>
  <c r="AH2151" i="33"/>
  <c r="AI2151" i="33"/>
  <c r="AJ2151" i="33"/>
  <c r="AK2151" i="33"/>
  <c r="AL2151" i="33"/>
  <c r="AD2151" i="33"/>
  <c r="AE2151" i="33"/>
  <c r="AF2151" i="33"/>
  <c r="A2143" i="33"/>
  <c r="C2143" i="33" s="1"/>
  <c r="AM2143" i="33"/>
  <c r="AN2143" i="33"/>
  <c r="AO2143" i="33"/>
  <c r="AP2143" i="33"/>
  <c r="AQ2143" i="33"/>
  <c r="AR2143" i="33"/>
  <c r="AG2143" i="33"/>
  <c r="AH2143" i="33"/>
  <c r="AI2143" i="33"/>
  <c r="AJ2143" i="33"/>
  <c r="AK2143" i="33"/>
  <c r="AL2143" i="33"/>
  <c r="AD2143" i="33"/>
  <c r="AE2143" i="33"/>
  <c r="AF2143" i="33"/>
  <c r="A2135" i="33"/>
  <c r="C2135" i="33" s="1"/>
  <c r="AM2135" i="33"/>
  <c r="AN2135" i="33"/>
  <c r="AO2135" i="33"/>
  <c r="AP2135" i="33"/>
  <c r="AQ2135" i="33"/>
  <c r="AR2135" i="33"/>
  <c r="AG2135" i="33"/>
  <c r="AH2135" i="33"/>
  <c r="AI2135" i="33"/>
  <c r="AJ2135" i="33"/>
  <c r="AK2135" i="33"/>
  <c r="AL2135" i="33"/>
  <c r="AD2135" i="33"/>
  <c r="AE2135" i="33"/>
  <c r="AF2135" i="33"/>
  <c r="A2119" i="33"/>
  <c r="C2119" i="33" s="1"/>
  <c r="AM2119" i="33"/>
  <c r="AN2119" i="33"/>
  <c r="AO2119" i="33"/>
  <c r="AP2119" i="33"/>
  <c r="AQ2119" i="33"/>
  <c r="AR2119" i="33"/>
  <c r="AG2119" i="33"/>
  <c r="AH2119" i="33"/>
  <c r="AI2119" i="33"/>
  <c r="AJ2119" i="33"/>
  <c r="AK2119" i="33"/>
  <c r="AL2119" i="33"/>
  <c r="AD2119" i="33"/>
  <c r="Z2119" i="33"/>
  <c r="AE2119" i="33"/>
  <c r="AF2119" i="33"/>
  <c r="A2103" i="33"/>
  <c r="C2103" i="33" s="1"/>
  <c r="AM2103" i="33"/>
  <c r="AN2103" i="33"/>
  <c r="AO2103" i="33"/>
  <c r="AP2103" i="33"/>
  <c r="AQ2103" i="33"/>
  <c r="AR2103" i="33"/>
  <c r="AG2103" i="33"/>
  <c r="AH2103" i="33"/>
  <c r="AI2103" i="33"/>
  <c r="AJ2103" i="33"/>
  <c r="AK2103" i="33"/>
  <c r="AL2103" i="33"/>
  <c r="AD2103" i="33"/>
  <c r="Z2103" i="33"/>
  <c r="AE2103" i="33"/>
  <c r="AF2103" i="33"/>
  <c r="AM2087" i="33"/>
  <c r="AN2087" i="33"/>
  <c r="AO2087" i="33"/>
  <c r="AP2087" i="33"/>
  <c r="AQ2087" i="33"/>
  <c r="AR2087" i="33"/>
  <c r="AG2087" i="33"/>
  <c r="AH2087" i="33"/>
  <c r="AI2087" i="33"/>
  <c r="AJ2087" i="33"/>
  <c r="AK2087" i="33"/>
  <c r="AL2087" i="33"/>
  <c r="AD2087" i="33"/>
  <c r="Z2087" i="33"/>
  <c r="AE2087" i="33"/>
  <c r="AF2087" i="33"/>
  <c r="A2079" i="33"/>
  <c r="C2079" i="33" s="1"/>
  <c r="AM2079" i="33"/>
  <c r="AN2079" i="33"/>
  <c r="AO2079" i="33"/>
  <c r="AP2079" i="33"/>
  <c r="AQ2079" i="33"/>
  <c r="AR2079" i="33"/>
  <c r="AG2079" i="33"/>
  <c r="AH2079" i="33"/>
  <c r="AI2079" i="33"/>
  <c r="AJ2079" i="33"/>
  <c r="AK2079" i="33"/>
  <c r="AL2079" i="33"/>
  <c r="AD2079" i="33"/>
  <c r="Z2079" i="33"/>
  <c r="AE2079" i="33"/>
  <c r="AF2079" i="33"/>
  <c r="A2063" i="33"/>
  <c r="C2063" i="33" s="1"/>
  <c r="AM2063" i="33"/>
  <c r="AN2063" i="33"/>
  <c r="AO2063" i="33"/>
  <c r="AP2063" i="33"/>
  <c r="AQ2063" i="33"/>
  <c r="AR2063" i="33"/>
  <c r="AG2063" i="33"/>
  <c r="AH2063" i="33"/>
  <c r="AI2063" i="33"/>
  <c r="AJ2063" i="33"/>
  <c r="AK2063" i="33"/>
  <c r="AL2063" i="33"/>
  <c r="AD2063" i="33"/>
  <c r="Z2063" i="33"/>
  <c r="AE2063" i="33"/>
  <c r="AF2063" i="33"/>
  <c r="A2047" i="33"/>
  <c r="C2047" i="33" s="1"/>
  <c r="AM2047" i="33"/>
  <c r="AN2047" i="33"/>
  <c r="AO2047" i="33"/>
  <c r="AP2047" i="33"/>
  <c r="AQ2047" i="33"/>
  <c r="AR2047" i="33"/>
  <c r="AG2047" i="33"/>
  <c r="AH2047" i="33"/>
  <c r="AI2047" i="33"/>
  <c r="AJ2047" i="33"/>
  <c r="AK2047" i="33"/>
  <c r="AL2047" i="33"/>
  <c r="AD2047" i="33"/>
  <c r="Z2047" i="33"/>
  <c r="AE2047" i="33"/>
  <c r="AF2047" i="33"/>
  <c r="A2031" i="33"/>
  <c r="C2031" i="33" s="1"/>
  <c r="AM2031" i="33"/>
  <c r="AN2031" i="33"/>
  <c r="AO2031" i="33"/>
  <c r="AP2031" i="33"/>
  <c r="AQ2031" i="33"/>
  <c r="AR2031" i="33"/>
  <c r="AG2031" i="33"/>
  <c r="AH2031" i="33"/>
  <c r="AI2031" i="33"/>
  <c r="AJ2031" i="33"/>
  <c r="AK2031" i="33"/>
  <c r="AL2031" i="33"/>
  <c r="AD2031" i="33"/>
  <c r="Z2031" i="33"/>
  <c r="AE2031" i="33"/>
  <c r="AF2031" i="33"/>
  <c r="A2015" i="33"/>
  <c r="C2015" i="33" s="1"/>
  <c r="AM2015" i="33"/>
  <c r="AN2015" i="33"/>
  <c r="AO2015" i="33"/>
  <c r="AP2015" i="33"/>
  <c r="AQ2015" i="33"/>
  <c r="AR2015" i="33"/>
  <c r="AG2015" i="33"/>
  <c r="AH2015" i="33"/>
  <c r="AI2015" i="33"/>
  <c r="AJ2015" i="33"/>
  <c r="AK2015" i="33"/>
  <c r="AL2015" i="33"/>
  <c r="AD2015" i="33"/>
  <c r="Z2015" i="33"/>
  <c r="AE2015" i="33"/>
  <c r="AF2015" i="33"/>
  <c r="A1999" i="33"/>
  <c r="C1999" i="33" s="1"/>
  <c r="AO1999" i="33"/>
  <c r="AP1999" i="33"/>
  <c r="AR1999" i="33"/>
  <c r="AN1999" i="33"/>
  <c r="AM1999" i="33"/>
  <c r="AQ1999" i="33"/>
  <c r="AG1999" i="33"/>
  <c r="AH1999" i="33"/>
  <c r="AI1999" i="33"/>
  <c r="AJ1999" i="33"/>
  <c r="AK1999" i="33"/>
  <c r="AL1999" i="33"/>
  <c r="AD1999" i="33"/>
  <c r="Z1999" i="33"/>
  <c r="AE1999" i="33"/>
  <c r="AF1999" i="33"/>
  <c r="A1983" i="33"/>
  <c r="C1983" i="33" s="1"/>
  <c r="AO1983" i="33"/>
  <c r="AP1983" i="33"/>
  <c r="AR1983" i="33"/>
  <c r="AN1983" i="33"/>
  <c r="AM1983" i="33"/>
  <c r="AQ1983" i="33"/>
  <c r="AG1983" i="33"/>
  <c r="AH1983" i="33"/>
  <c r="AI1983" i="33"/>
  <c r="AJ1983" i="33"/>
  <c r="AK1983" i="33"/>
  <c r="AL1983" i="33"/>
  <c r="AD1983" i="33"/>
  <c r="Z1983" i="33"/>
  <c r="AE1983" i="33"/>
  <c r="AF1983" i="33"/>
  <c r="A1967" i="33"/>
  <c r="C1967" i="33" s="1"/>
  <c r="AO1967" i="33"/>
  <c r="AP1967" i="33"/>
  <c r="AR1967" i="33"/>
  <c r="AN1967" i="33"/>
  <c r="AM1967" i="33"/>
  <c r="AQ1967" i="33"/>
  <c r="AG1967" i="33"/>
  <c r="AH1967" i="33"/>
  <c r="AI1967" i="33"/>
  <c r="AJ1967" i="33"/>
  <c r="AK1967" i="33"/>
  <c r="AL1967" i="33"/>
  <c r="AD1967" i="33"/>
  <c r="Z1967" i="33"/>
  <c r="AE1967" i="33"/>
  <c r="AF1967" i="33"/>
  <c r="A1951" i="33"/>
  <c r="C1951" i="33" s="1"/>
  <c r="AO1951" i="33"/>
  <c r="AP1951" i="33"/>
  <c r="AR1951" i="33"/>
  <c r="AN1951" i="33"/>
  <c r="AM1951" i="33"/>
  <c r="AQ1951" i="33"/>
  <c r="AG1951" i="33"/>
  <c r="AH1951" i="33"/>
  <c r="AI1951" i="33"/>
  <c r="AJ1951" i="33"/>
  <c r="AK1951" i="33"/>
  <c r="AL1951" i="33"/>
  <c r="AD1951" i="33"/>
  <c r="Z1951" i="33"/>
  <c r="AE1951" i="33"/>
  <c r="AF1951" i="33"/>
  <c r="A1927" i="33"/>
  <c r="C1927" i="33" s="1"/>
  <c r="AO1927" i="33"/>
  <c r="AP1927" i="33"/>
  <c r="AR1927" i="33"/>
  <c r="AN1927" i="33"/>
  <c r="AM1927" i="33"/>
  <c r="AQ1927" i="33"/>
  <c r="AH1927" i="33"/>
  <c r="AK1927" i="33"/>
  <c r="AL1927" i="33"/>
  <c r="AG1927" i="33"/>
  <c r="AI1927" i="33"/>
  <c r="AJ1927" i="33"/>
  <c r="AD1927" i="33"/>
  <c r="Z1927" i="33"/>
  <c r="AE1927" i="33"/>
  <c r="AF1927" i="33"/>
  <c r="A1887" i="33"/>
  <c r="C1887" i="33" s="1"/>
  <c r="AO1887" i="33"/>
  <c r="AP1887" i="33"/>
  <c r="AR1887" i="33"/>
  <c r="AN1887" i="33"/>
  <c r="AM1887" i="33"/>
  <c r="AQ1887" i="33"/>
  <c r="AH1887" i="33"/>
  <c r="AK1887" i="33"/>
  <c r="AL1887" i="33"/>
  <c r="AG1887" i="33"/>
  <c r="AI1887" i="33"/>
  <c r="AJ1887" i="33"/>
  <c r="AD1887" i="33"/>
  <c r="Z1887" i="33"/>
  <c r="AE1887" i="33"/>
  <c r="AF1887" i="33"/>
  <c r="L1847" i="33"/>
  <c r="AO1847" i="33"/>
  <c r="AP1847" i="33"/>
  <c r="AR1847" i="33"/>
  <c r="AN1847" i="33"/>
  <c r="AM1847" i="33"/>
  <c r="AQ1847" i="33"/>
  <c r="AH1847" i="33"/>
  <c r="AK1847" i="33"/>
  <c r="AL1847" i="33"/>
  <c r="AG1847" i="33"/>
  <c r="AI1847" i="33"/>
  <c r="AJ1847" i="33"/>
  <c r="AD1847" i="33"/>
  <c r="Z1847" i="33"/>
  <c r="AE1847" i="33"/>
  <c r="AF1847" i="33"/>
  <c r="L1807" i="33"/>
  <c r="AO1807" i="33"/>
  <c r="AP1807" i="33"/>
  <c r="AR1807" i="33"/>
  <c r="AN1807" i="33"/>
  <c r="AM1807" i="33"/>
  <c r="AH1807" i="33"/>
  <c r="AQ1807" i="33"/>
  <c r="AK1807" i="33"/>
  <c r="AL1807" i="33"/>
  <c r="AG1807" i="33"/>
  <c r="AI1807" i="33"/>
  <c r="AJ1807" i="33"/>
  <c r="AD1807" i="33"/>
  <c r="Z1807" i="33"/>
  <c r="AE1807" i="33"/>
  <c r="AF1807" i="33"/>
  <c r="Y1807" i="33"/>
  <c r="L1751" i="33"/>
  <c r="AO1751" i="33"/>
  <c r="AP1751" i="33"/>
  <c r="AQ1751" i="33"/>
  <c r="AR1751" i="33"/>
  <c r="AN1751" i="33"/>
  <c r="AM1751" i="33"/>
  <c r="AH1751" i="33"/>
  <c r="AK1751" i="33"/>
  <c r="AL1751" i="33"/>
  <c r="AG1751" i="33"/>
  <c r="AI1751" i="33"/>
  <c r="AJ1751" i="33"/>
  <c r="AD1751" i="33"/>
  <c r="Z1751" i="33"/>
  <c r="AE1751" i="33"/>
  <c r="AF1751" i="33"/>
  <c r="Y1751" i="33"/>
  <c r="A1687" i="33"/>
  <c r="C1687" i="33" s="1"/>
  <c r="AO1687" i="33"/>
  <c r="AP1687" i="33"/>
  <c r="AQ1687" i="33"/>
  <c r="AR1687" i="33"/>
  <c r="AN1687" i="33"/>
  <c r="AM1687" i="33"/>
  <c r="AH1687" i="33"/>
  <c r="AI1687" i="33"/>
  <c r="AK1687" i="33"/>
  <c r="AL1687" i="33"/>
  <c r="AG1687" i="33"/>
  <c r="AJ1687" i="33"/>
  <c r="AD1687" i="33"/>
  <c r="Z1687" i="33"/>
  <c r="AE1687" i="33"/>
  <c r="AF1687" i="33"/>
  <c r="U1687" i="33"/>
  <c r="V1687" i="33"/>
  <c r="AA1687" i="33"/>
  <c r="W1687" i="33"/>
  <c r="AB1687" i="33"/>
  <c r="AC1687" i="33"/>
  <c r="Y1687" i="33"/>
  <c r="AO1575" i="33"/>
  <c r="AP1575" i="33"/>
  <c r="AQ1575" i="33"/>
  <c r="AR1575" i="33"/>
  <c r="AN1575" i="33"/>
  <c r="AM1575" i="33"/>
  <c r="AH1575" i="33"/>
  <c r="AI1575" i="33"/>
  <c r="AK1575" i="33"/>
  <c r="AL1575" i="33"/>
  <c r="AG1575" i="33"/>
  <c r="AJ1575" i="33"/>
  <c r="AD1575" i="33"/>
  <c r="Z1575" i="33"/>
  <c r="AE1575" i="33"/>
  <c r="AF1575" i="33"/>
  <c r="Y1575" i="33"/>
  <c r="A1179" i="33"/>
  <c r="C1179" i="33" s="1"/>
  <c r="AQ1179" i="33"/>
  <c r="AM1179" i="33"/>
  <c r="AN1179" i="33"/>
  <c r="AR1179" i="33"/>
  <c r="AO1179" i="33"/>
  <c r="AP1179" i="33"/>
  <c r="AH1179" i="33"/>
  <c r="AI1179" i="33"/>
  <c r="AK1179" i="33"/>
  <c r="AL1179" i="33"/>
  <c r="AG1179" i="33"/>
  <c r="AJ1179" i="33"/>
  <c r="AD1179" i="33"/>
  <c r="Z1179" i="33"/>
  <c r="AE1179" i="33"/>
  <c r="AF1179" i="33"/>
  <c r="Y1179" i="33"/>
  <c r="A1178" i="33"/>
  <c r="C1178" i="33" s="1"/>
  <c r="AO1178" i="33"/>
  <c r="AQ1178" i="33"/>
  <c r="AR1178" i="33"/>
  <c r="AM1178" i="33"/>
  <c r="AN1178" i="33"/>
  <c r="AP1178" i="33"/>
  <c r="AG1178" i="33"/>
  <c r="AI1178" i="33"/>
  <c r="AJ1178" i="33"/>
  <c r="AK1178" i="33"/>
  <c r="AL1178" i="33"/>
  <c r="AH1178" i="33"/>
  <c r="X1178" i="33"/>
  <c r="Y1178" i="33"/>
  <c r="AD1178" i="33"/>
  <c r="Z1178" i="33"/>
  <c r="AE1178" i="33"/>
  <c r="AF1178" i="33"/>
  <c r="AO1170" i="33"/>
  <c r="AQ1170" i="33"/>
  <c r="AR1170" i="33"/>
  <c r="AM1170" i="33"/>
  <c r="AN1170" i="33"/>
  <c r="AP1170" i="33"/>
  <c r="AG1170" i="33"/>
  <c r="AI1170" i="33"/>
  <c r="AJ1170" i="33"/>
  <c r="AK1170" i="33"/>
  <c r="AL1170" i="33"/>
  <c r="AH1170" i="33"/>
  <c r="X1170" i="33"/>
  <c r="Y1170" i="33"/>
  <c r="AD1170" i="33"/>
  <c r="Z1170" i="33"/>
  <c r="AE1170" i="33"/>
  <c r="AF1170" i="33"/>
  <c r="AO1162" i="33"/>
  <c r="AQ1162" i="33"/>
  <c r="AR1162" i="33"/>
  <c r="AN1162" i="33"/>
  <c r="AP1162" i="33"/>
  <c r="AM1162" i="33"/>
  <c r="AG1162" i="33"/>
  <c r="AI1162" i="33"/>
  <c r="AJ1162" i="33"/>
  <c r="AK1162" i="33"/>
  <c r="AL1162" i="33"/>
  <c r="AH1162" i="33"/>
  <c r="X1162" i="33"/>
  <c r="Y1162" i="33"/>
  <c r="AD1162" i="33"/>
  <c r="Z1162" i="33"/>
  <c r="AE1162" i="33"/>
  <c r="AF1162" i="33"/>
  <c r="A1154" i="33"/>
  <c r="C1154" i="33" s="1"/>
  <c r="AO1154" i="33"/>
  <c r="AQ1154" i="33"/>
  <c r="AR1154" i="33"/>
  <c r="AN1154" i="33"/>
  <c r="AP1154" i="33"/>
  <c r="AM1154" i="33"/>
  <c r="AG1154" i="33"/>
  <c r="AI1154" i="33"/>
  <c r="AJ1154" i="33"/>
  <c r="AK1154" i="33"/>
  <c r="AL1154" i="33"/>
  <c r="AH1154" i="33"/>
  <c r="X1154" i="33"/>
  <c r="Y1154" i="33"/>
  <c r="AD1154" i="33"/>
  <c r="Z1154" i="33"/>
  <c r="AE1154" i="33"/>
  <c r="AF1154" i="33"/>
  <c r="AO1146" i="33"/>
  <c r="AQ1146" i="33"/>
  <c r="AR1146" i="33"/>
  <c r="AN1146" i="33"/>
  <c r="AP1146" i="33"/>
  <c r="AM1146" i="33"/>
  <c r="AG1146" i="33"/>
  <c r="AI1146" i="33"/>
  <c r="AJ1146" i="33"/>
  <c r="AK1146" i="33"/>
  <c r="AL1146" i="33"/>
  <c r="AH1146" i="33"/>
  <c r="AD1146" i="33"/>
  <c r="AE1146" i="33"/>
  <c r="AF1146" i="33"/>
  <c r="X1146" i="33"/>
  <c r="Y1146" i="33"/>
  <c r="Z1146" i="33"/>
  <c r="AO1138" i="33"/>
  <c r="AQ1138" i="33"/>
  <c r="AR1138" i="33"/>
  <c r="AN1138" i="33"/>
  <c r="AM1138" i="33"/>
  <c r="AP1138" i="33"/>
  <c r="AG1138" i="33"/>
  <c r="AI1138" i="33"/>
  <c r="AJ1138" i="33"/>
  <c r="AK1138" i="33"/>
  <c r="AL1138" i="33"/>
  <c r="AH1138" i="33"/>
  <c r="AD1138" i="33"/>
  <c r="AE1138" i="33"/>
  <c r="AF1138" i="33"/>
  <c r="X1138" i="33"/>
  <c r="Y1138" i="33"/>
  <c r="Z1138" i="33"/>
  <c r="A1130" i="33"/>
  <c r="C1130" i="33" s="1"/>
  <c r="AO1130" i="33"/>
  <c r="AQ1130" i="33"/>
  <c r="AR1130" i="33"/>
  <c r="AN1130" i="33"/>
  <c r="AP1130" i="33"/>
  <c r="AM1130" i="33"/>
  <c r="AG1130" i="33"/>
  <c r="AI1130" i="33"/>
  <c r="AJ1130" i="33"/>
  <c r="AK1130" i="33"/>
  <c r="AL1130" i="33"/>
  <c r="AH1130" i="33"/>
  <c r="AD1130" i="33"/>
  <c r="AE1130" i="33"/>
  <c r="AF1130" i="33"/>
  <c r="X1130" i="33"/>
  <c r="Y1130" i="33"/>
  <c r="Z1130" i="33"/>
  <c r="AO1122" i="33"/>
  <c r="AQ1122" i="33"/>
  <c r="AR1122" i="33"/>
  <c r="AN1122" i="33"/>
  <c r="AM1122" i="33"/>
  <c r="AP1122" i="33"/>
  <c r="AG1122" i="33"/>
  <c r="AI1122" i="33"/>
  <c r="AJ1122" i="33"/>
  <c r="AK1122" i="33"/>
  <c r="AL1122" i="33"/>
  <c r="AD1122" i="33"/>
  <c r="AE1122" i="33"/>
  <c r="AH1122" i="33"/>
  <c r="AF1122" i="33"/>
  <c r="X1122" i="33"/>
  <c r="Y1122" i="33"/>
  <c r="Z1122" i="33"/>
  <c r="A1114" i="33"/>
  <c r="C1114" i="33" s="1"/>
  <c r="AO1114" i="33"/>
  <c r="AQ1114" i="33"/>
  <c r="AR1114" i="33"/>
  <c r="AN1114" i="33"/>
  <c r="AP1114" i="33"/>
  <c r="AM1114" i="33"/>
  <c r="AG1114" i="33"/>
  <c r="AI1114" i="33"/>
  <c r="AJ1114" i="33"/>
  <c r="AK1114" i="33"/>
  <c r="AL1114" i="33"/>
  <c r="AH1114" i="33"/>
  <c r="AD1114" i="33"/>
  <c r="AE1114" i="33"/>
  <c r="AF1114" i="33"/>
  <c r="X1114" i="33"/>
  <c r="Y1114" i="33"/>
  <c r="Z1114" i="33"/>
  <c r="AO1106" i="33"/>
  <c r="AQ1106" i="33"/>
  <c r="AR1106" i="33"/>
  <c r="AN1106" i="33"/>
  <c r="AM1106" i="33"/>
  <c r="AP1106" i="33"/>
  <c r="AG1106" i="33"/>
  <c r="AI1106" i="33"/>
  <c r="AJ1106" i="33"/>
  <c r="AK1106" i="33"/>
  <c r="AL1106" i="33"/>
  <c r="AH1106" i="33"/>
  <c r="AD1106" i="33"/>
  <c r="AE1106" i="33"/>
  <c r="AF1106" i="33"/>
  <c r="X1106" i="33"/>
  <c r="Y1106" i="33"/>
  <c r="Z1106" i="33"/>
  <c r="AO1098" i="33"/>
  <c r="AQ1098" i="33"/>
  <c r="AR1098" i="33"/>
  <c r="AN1098" i="33"/>
  <c r="AP1098" i="33"/>
  <c r="AM1098" i="33"/>
  <c r="AG1098" i="33"/>
  <c r="AI1098" i="33"/>
  <c r="AJ1098" i="33"/>
  <c r="AK1098" i="33"/>
  <c r="AL1098" i="33"/>
  <c r="AH1098" i="33"/>
  <c r="AD1098" i="33"/>
  <c r="AE1098" i="33"/>
  <c r="AF1098" i="33"/>
  <c r="X1098" i="33"/>
  <c r="Y1098" i="33"/>
  <c r="Z1098" i="33"/>
  <c r="A1090" i="33"/>
  <c r="C1090" i="33" s="1"/>
  <c r="AO1090" i="33"/>
  <c r="AQ1090" i="33"/>
  <c r="AR1090" i="33"/>
  <c r="AN1090" i="33"/>
  <c r="AM1090" i="33"/>
  <c r="AP1090" i="33"/>
  <c r="AG1090" i="33"/>
  <c r="AI1090" i="33"/>
  <c r="AJ1090" i="33"/>
  <c r="AK1090" i="33"/>
  <c r="AL1090" i="33"/>
  <c r="AE1090" i="33"/>
  <c r="AH1090" i="33"/>
  <c r="AF1090" i="33"/>
  <c r="X1090" i="33"/>
  <c r="Y1090" i="33"/>
  <c r="Z1090" i="33"/>
  <c r="AO1082" i="33"/>
  <c r="AQ1082" i="33"/>
  <c r="AR1082" i="33"/>
  <c r="AN1082" i="33"/>
  <c r="AP1082" i="33"/>
  <c r="AM1082" i="33"/>
  <c r="AG1082" i="33"/>
  <c r="AI1082" i="33"/>
  <c r="AJ1082" i="33"/>
  <c r="AK1082" i="33"/>
  <c r="AL1082" i="33"/>
  <c r="AH1082" i="33"/>
  <c r="AA1082" i="33"/>
  <c r="AB1082" i="33"/>
  <c r="AC1082" i="33"/>
  <c r="AD1082" i="33"/>
  <c r="AE1082" i="33"/>
  <c r="AF1082" i="33"/>
  <c r="X1082" i="33"/>
  <c r="Y1082" i="33"/>
  <c r="Z1082" i="33"/>
  <c r="U1082" i="33"/>
  <c r="W1082" i="33"/>
  <c r="AO1074" i="33"/>
  <c r="AQ1074" i="33"/>
  <c r="AR1074" i="33"/>
  <c r="AN1074" i="33"/>
  <c r="AM1074" i="33"/>
  <c r="AP1074" i="33"/>
  <c r="AG1074" i="33"/>
  <c r="AI1074" i="33"/>
  <c r="AJ1074" i="33"/>
  <c r="AK1074" i="33"/>
  <c r="AL1074" i="33"/>
  <c r="AH1074" i="33"/>
  <c r="AE1074" i="33"/>
  <c r="AF1074" i="33"/>
  <c r="X1074" i="33"/>
  <c r="Y1074" i="33"/>
  <c r="Z1074" i="33"/>
  <c r="A1066" i="33"/>
  <c r="C1066" i="33" s="1"/>
  <c r="AO1066" i="33"/>
  <c r="AQ1066" i="33"/>
  <c r="AR1066" i="33"/>
  <c r="AN1066" i="33"/>
  <c r="AP1066" i="33"/>
  <c r="AM1066" i="33"/>
  <c r="AG1066" i="33"/>
  <c r="AI1066" i="33"/>
  <c r="AJ1066" i="33"/>
  <c r="AK1066" i="33"/>
  <c r="AL1066" i="33"/>
  <c r="AH1066" i="33"/>
  <c r="AF1066" i="33"/>
  <c r="X1066" i="33"/>
  <c r="Y1066" i="33"/>
  <c r="Z1066" i="33"/>
  <c r="AO1058" i="33"/>
  <c r="AQ1058" i="33"/>
  <c r="AR1058" i="33"/>
  <c r="AN1058" i="33"/>
  <c r="AM1058" i="33"/>
  <c r="AP1058" i="33"/>
  <c r="AG1058" i="33"/>
  <c r="AI1058" i="33"/>
  <c r="AJ1058" i="33"/>
  <c r="AK1058" i="33"/>
  <c r="AL1058" i="33"/>
  <c r="AA1058" i="33"/>
  <c r="AB1058" i="33"/>
  <c r="AC1058" i="33"/>
  <c r="AE1058" i="33"/>
  <c r="AH1058" i="33"/>
  <c r="AF1058" i="33"/>
  <c r="X1058" i="33"/>
  <c r="Y1058" i="33"/>
  <c r="Z1058" i="33"/>
  <c r="U1058" i="33"/>
  <c r="W1058" i="33"/>
  <c r="A1050" i="33"/>
  <c r="C1050" i="33" s="1"/>
  <c r="AO1050" i="33"/>
  <c r="AQ1050" i="33"/>
  <c r="AR1050" i="33"/>
  <c r="AN1050" i="33"/>
  <c r="AP1050" i="33"/>
  <c r="AM1050" i="33"/>
  <c r="AG1050" i="33"/>
  <c r="AH1050" i="33"/>
  <c r="AI1050" i="33"/>
  <c r="AJ1050" i="33"/>
  <c r="AK1050" i="33"/>
  <c r="AL1050" i="33"/>
  <c r="AF1050" i="33"/>
  <c r="X1050" i="33"/>
  <c r="Y1050" i="33"/>
  <c r="Z1050" i="33"/>
  <c r="AO1042" i="33"/>
  <c r="AQ1042" i="33"/>
  <c r="AR1042" i="33"/>
  <c r="AN1042" i="33"/>
  <c r="AM1042" i="33"/>
  <c r="AP1042" i="33"/>
  <c r="AG1042" i="33"/>
  <c r="AH1042" i="33"/>
  <c r="AI1042" i="33"/>
  <c r="AJ1042" i="33"/>
  <c r="AK1042" i="33"/>
  <c r="AL1042" i="33"/>
  <c r="AF1042" i="33"/>
  <c r="X1042" i="33"/>
  <c r="Y1042" i="33"/>
  <c r="Z1042" i="33"/>
  <c r="AO1034" i="33"/>
  <c r="AQ1034" i="33"/>
  <c r="AR1034" i="33"/>
  <c r="AN1034" i="33"/>
  <c r="AP1034" i="33"/>
  <c r="AM1034" i="33"/>
  <c r="AG1034" i="33"/>
  <c r="AH1034" i="33"/>
  <c r="AI1034" i="33"/>
  <c r="AJ1034" i="33"/>
  <c r="AK1034" i="33"/>
  <c r="AL1034" i="33"/>
  <c r="AA1034" i="33"/>
  <c r="AB1034" i="33"/>
  <c r="AC1034" i="33"/>
  <c r="AF1034" i="33"/>
  <c r="X1034" i="33"/>
  <c r="Y1034" i="33"/>
  <c r="Z1034" i="33"/>
  <c r="U1034" i="33"/>
  <c r="W1034" i="33"/>
  <c r="A1026" i="33"/>
  <c r="C1026" i="33" s="1"/>
  <c r="AO1026" i="33"/>
  <c r="AQ1026" i="33"/>
  <c r="AR1026" i="33"/>
  <c r="AN1026" i="33"/>
  <c r="AM1026" i="33"/>
  <c r="AP1026" i="33"/>
  <c r="AG1026" i="33"/>
  <c r="AH1026" i="33"/>
  <c r="AI1026" i="33"/>
  <c r="AJ1026" i="33"/>
  <c r="AK1026" i="33"/>
  <c r="AL1026" i="33"/>
  <c r="AF1026" i="33"/>
  <c r="X1026" i="33"/>
  <c r="Y1026" i="33"/>
  <c r="Z1026" i="33"/>
  <c r="AO1018" i="33"/>
  <c r="AQ1018" i="33"/>
  <c r="AR1018" i="33"/>
  <c r="AN1018" i="33"/>
  <c r="AP1018" i="33"/>
  <c r="AM1018" i="33"/>
  <c r="AG1018" i="33"/>
  <c r="AH1018" i="33"/>
  <c r="AI1018" i="33"/>
  <c r="AJ1018" i="33"/>
  <c r="AK1018" i="33"/>
  <c r="AL1018" i="33"/>
  <c r="AE1018" i="33"/>
  <c r="AF1018" i="33"/>
  <c r="X1018" i="33"/>
  <c r="Y1018" i="33"/>
  <c r="Z1018" i="33"/>
  <c r="AO1010" i="33"/>
  <c r="AQ1010" i="33"/>
  <c r="AR1010" i="33"/>
  <c r="AN1010" i="33"/>
  <c r="AM1010" i="33"/>
  <c r="AP1010" i="33"/>
  <c r="AG1010" i="33"/>
  <c r="AH1010" i="33"/>
  <c r="AI1010" i="33"/>
  <c r="AJ1010" i="33"/>
  <c r="AK1010" i="33"/>
  <c r="AL1010" i="33"/>
  <c r="X1010" i="33"/>
  <c r="Y1010" i="33"/>
  <c r="Z1010" i="33"/>
  <c r="A1002" i="33"/>
  <c r="C1002" i="33" s="1"/>
  <c r="AO1002" i="33"/>
  <c r="AQ1002" i="33"/>
  <c r="AR1002" i="33"/>
  <c r="AN1002" i="33"/>
  <c r="AP1002" i="33"/>
  <c r="AM1002" i="33"/>
  <c r="AG1002" i="33"/>
  <c r="AH1002" i="33"/>
  <c r="AI1002" i="33"/>
  <c r="AJ1002" i="33"/>
  <c r="AK1002" i="33"/>
  <c r="AL1002" i="33"/>
  <c r="AE1002" i="33"/>
  <c r="AF1002" i="33"/>
  <c r="X1002" i="33"/>
  <c r="Y1002" i="33"/>
  <c r="Z1002" i="33"/>
  <c r="AO994" i="33"/>
  <c r="AQ994" i="33"/>
  <c r="AR994" i="33"/>
  <c r="AN994" i="33"/>
  <c r="AM994" i="33"/>
  <c r="AP994" i="33"/>
  <c r="AG994" i="33"/>
  <c r="AH994" i="33"/>
  <c r="AI994" i="33"/>
  <c r="AJ994" i="33"/>
  <c r="AK994" i="33"/>
  <c r="AL994" i="33"/>
  <c r="AE994" i="33"/>
  <c r="AF994" i="33"/>
  <c r="X994" i="33"/>
  <c r="Y994" i="33"/>
  <c r="Z994" i="33"/>
  <c r="A986" i="33"/>
  <c r="C986" i="33" s="1"/>
  <c r="AO986" i="33"/>
  <c r="AQ986" i="33"/>
  <c r="AR986" i="33"/>
  <c r="AN986" i="33"/>
  <c r="AP986" i="33"/>
  <c r="AM986" i="33"/>
  <c r="AG986" i="33"/>
  <c r="AH986" i="33"/>
  <c r="AI986" i="33"/>
  <c r="AJ986" i="33"/>
  <c r="AK986" i="33"/>
  <c r="AL986" i="33"/>
  <c r="AE986" i="33"/>
  <c r="AF986" i="33"/>
  <c r="X986" i="33"/>
  <c r="Y986" i="33"/>
  <c r="Z986" i="33"/>
  <c r="AO978" i="33"/>
  <c r="AQ978" i="33"/>
  <c r="AR978" i="33"/>
  <c r="AN978" i="33"/>
  <c r="AM978" i="33"/>
  <c r="AP978" i="33"/>
  <c r="AG978" i="33"/>
  <c r="AH978" i="33"/>
  <c r="AI978" i="33"/>
  <c r="AJ978" i="33"/>
  <c r="AK978" i="33"/>
  <c r="AL978" i="33"/>
  <c r="AD978" i="33"/>
  <c r="AE978" i="33"/>
  <c r="AF978" i="33"/>
  <c r="X978" i="33"/>
  <c r="Y978" i="33"/>
  <c r="Z978" i="33"/>
  <c r="AO970" i="33"/>
  <c r="AQ970" i="33"/>
  <c r="AR970" i="33"/>
  <c r="AN970" i="33"/>
  <c r="AP970" i="33"/>
  <c r="AM970" i="33"/>
  <c r="AG970" i="33"/>
  <c r="AH970" i="33"/>
  <c r="AI970" i="33"/>
  <c r="AJ970" i="33"/>
  <c r="AK970" i="33"/>
  <c r="AL970" i="33"/>
  <c r="AD970" i="33"/>
  <c r="AE970" i="33"/>
  <c r="AF970" i="33"/>
  <c r="X970" i="33"/>
  <c r="Y970" i="33"/>
  <c r="Z970" i="33"/>
  <c r="A962" i="33"/>
  <c r="C962" i="33" s="1"/>
  <c r="AO962" i="33"/>
  <c r="AQ962" i="33"/>
  <c r="AR962" i="33"/>
  <c r="AN962" i="33"/>
  <c r="AM962" i="33"/>
  <c r="AP962" i="33"/>
  <c r="AG962" i="33"/>
  <c r="AH962" i="33"/>
  <c r="AI962" i="33"/>
  <c r="AJ962" i="33"/>
  <c r="AK962" i="33"/>
  <c r="AL962" i="33"/>
  <c r="AD962" i="33"/>
  <c r="AE962" i="33"/>
  <c r="AF962" i="33"/>
  <c r="X962" i="33"/>
  <c r="Y962" i="33"/>
  <c r="Z962" i="33"/>
  <c r="AO954" i="33"/>
  <c r="AN954" i="33"/>
  <c r="AM954" i="33"/>
  <c r="AG954" i="33"/>
  <c r="AH954" i="33"/>
  <c r="AI954" i="33"/>
  <c r="AJ954" i="33"/>
  <c r="AK954" i="33"/>
  <c r="AL954" i="33"/>
  <c r="AD954" i="33"/>
  <c r="AE954" i="33"/>
  <c r="AF954" i="33"/>
  <c r="X954" i="33"/>
  <c r="Y954" i="33"/>
  <c r="Z954" i="33"/>
  <c r="AO946" i="33"/>
  <c r="AN946" i="33"/>
  <c r="AM946" i="33"/>
  <c r="AG946" i="33"/>
  <c r="AH946" i="33"/>
  <c r="AI946" i="33"/>
  <c r="AJ946" i="33"/>
  <c r="AK946" i="33"/>
  <c r="AL946" i="33"/>
  <c r="AD946" i="33"/>
  <c r="AE946" i="33"/>
  <c r="AF946" i="33"/>
  <c r="X946" i="33"/>
  <c r="Y946" i="33"/>
  <c r="Z946" i="33"/>
  <c r="A938" i="33"/>
  <c r="C938" i="33" s="1"/>
  <c r="AQ938" i="33"/>
  <c r="AR938" i="33"/>
  <c r="AP938" i="33"/>
  <c r="AG938" i="33"/>
  <c r="AH938" i="33"/>
  <c r="AI938" i="33"/>
  <c r="AJ938" i="33"/>
  <c r="AK938" i="33"/>
  <c r="AL938" i="33"/>
  <c r="AD938" i="33"/>
  <c r="AE938" i="33"/>
  <c r="AF938" i="33"/>
  <c r="X938" i="33"/>
  <c r="Y938" i="33"/>
  <c r="Z938" i="33"/>
  <c r="AQ930" i="33"/>
  <c r="AR930" i="33"/>
  <c r="AP930" i="33"/>
  <c r="AG930" i="33"/>
  <c r="AH930" i="33"/>
  <c r="AI930" i="33"/>
  <c r="AJ930" i="33"/>
  <c r="AK930" i="33"/>
  <c r="AL930" i="33"/>
  <c r="AD930" i="33"/>
  <c r="AE930" i="33"/>
  <c r="AF930" i="33"/>
  <c r="X930" i="33"/>
  <c r="Y930" i="33"/>
  <c r="Z930" i="33"/>
  <c r="A922" i="33"/>
  <c r="C922" i="33" s="1"/>
  <c r="AO922" i="33"/>
  <c r="AQ922" i="33"/>
  <c r="AR922" i="33"/>
  <c r="AN922" i="33"/>
  <c r="AP922" i="33"/>
  <c r="AM922" i="33"/>
  <c r="AG922" i="33"/>
  <c r="AH922" i="33"/>
  <c r="AI922" i="33"/>
  <c r="AJ922" i="33"/>
  <c r="AK922" i="33"/>
  <c r="AL922" i="33"/>
  <c r="AD922" i="33"/>
  <c r="AE922" i="33"/>
  <c r="AF922" i="33"/>
  <c r="X922" i="33"/>
  <c r="Y922" i="33"/>
  <c r="Z922" i="33"/>
  <c r="AO914" i="33"/>
  <c r="AQ914" i="33"/>
  <c r="AR914" i="33"/>
  <c r="AN914" i="33"/>
  <c r="AM914" i="33"/>
  <c r="AP914" i="33"/>
  <c r="AG914" i="33"/>
  <c r="AH914" i="33"/>
  <c r="AI914" i="33"/>
  <c r="AJ914" i="33"/>
  <c r="AK914" i="33"/>
  <c r="AL914" i="33"/>
  <c r="AD914" i="33"/>
  <c r="AE914" i="33"/>
  <c r="AF914" i="33"/>
  <c r="X914" i="33"/>
  <c r="Y914" i="33"/>
  <c r="Z914" i="33"/>
  <c r="AO906" i="33"/>
  <c r="AQ906" i="33"/>
  <c r="AR906" i="33"/>
  <c r="AN906" i="33"/>
  <c r="AP906" i="33"/>
  <c r="AM906" i="33"/>
  <c r="AG906" i="33"/>
  <c r="AH906" i="33"/>
  <c r="AI906" i="33"/>
  <c r="AJ906" i="33"/>
  <c r="AK906" i="33"/>
  <c r="AL906" i="33"/>
  <c r="AD906" i="33"/>
  <c r="AE906" i="33"/>
  <c r="AF906" i="33"/>
  <c r="X906" i="33"/>
  <c r="Y906" i="33"/>
  <c r="Z906" i="33"/>
  <c r="A898" i="33"/>
  <c r="C898" i="33" s="1"/>
  <c r="AO898" i="33"/>
  <c r="AQ898" i="33"/>
  <c r="AR898" i="33"/>
  <c r="AN898" i="33"/>
  <c r="AM898" i="33"/>
  <c r="AP898" i="33"/>
  <c r="AG898" i="33"/>
  <c r="AH898" i="33"/>
  <c r="AI898" i="33"/>
  <c r="AJ898" i="33"/>
  <c r="AK898" i="33"/>
  <c r="AL898" i="33"/>
  <c r="AD898" i="33"/>
  <c r="AE898" i="33"/>
  <c r="AF898" i="33"/>
  <c r="X898" i="33"/>
  <c r="Y898" i="33"/>
  <c r="Z898" i="33"/>
  <c r="AO890" i="33"/>
  <c r="AQ890" i="33"/>
  <c r="AR890" i="33"/>
  <c r="AN890" i="33"/>
  <c r="AP890" i="33"/>
  <c r="AM890" i="33"/>
  <c r="AG890" i="33"/>
  <c r="AH890" i="33"/>
  <c r="AI890" i="33"/>
  <c r="AJ890" i="33"/>
  <c r="AK890" i="33"/>
  <c r="AL890" i="33"/>
  <c r="AD890" i="33"/>
  <c r="AE890" i="33"/>
  <c r="AF890" i="33"/>
  <c r="X890" i="33"/>
  <c r="Y890" i="33"/>
  <c r="Z890" i="33"/>
  <c r="AO882" i="33"/>
  <c r="AQ882" i="33"/>
  <c r="AR882" i="33"/>
  <c r="AM882" i="33"/>
  <c r="AN882" i="33"/>
  <c r="AP882" i="33"/>
  <c r="AG882" i="33"/>
  <c r="AH882" i="33"/>
  <c r="AI882" i="33"/>
  <c r="AJ882" i="33"/>
  <c r="AK882" i="33"/>
  <c r="AL882" i="33"/>
  <c r="AD882" i="33"/>
  <c r="AE882" i="33"/>
  <c r="AF882" i="33"/>
  <c r="X882" i="33"/>
  <c r="Y882" i="33"/>
  <c r="Z882" i="33"/>
  <c r="A874" i="33"/>
  <c r="C874" i="33" s="1"/>
  <c r="AO874" i="33"/>
  <c r="AQ874" i="33"/>
  <c r="AR874" i="33"/>
  <c r="AM874" i="33"/>
  <c r="AN874" i="33"/>
  <c r="AP874" i="33"/>
  <c r="AG874" i="33"/>
  <c r="AH874" i="33"/>
  <c r="AI874" i="33"/>
  <c r="AJ874" i="33"/>
  <c r="AK874" i="33"/>
  <c r="AL874" i="33"/>
  <c r="AD874" i="33"/>
  <c r="AE874" i="33"/>
  <c r="AF874" i="33"/>
  <c r="X874" i="33"/>
  <c r="Y874" i="33"/>
  <c r="Z874" i="33"/>
  <c r="AO866" i="33"/>
  <c r="AQ866" i="33"/>
  <c r="AR866" i="33"/>
  <c r="AM866" i="33"/>
  <c r="AN866" i="33"/>
  <c r="AP866" i="33"/>
  <c r="AG866" i="33"/>
  <c r="AH866" i="33"/>
  <c r="AI866" i="33"/>
  <c r="AJ866" i="33"/>
  <c r="AK866" i="33"/>
  <c r="AL866" i="33"/>
  <c r="AD866" i="33"/>
  <c r="AE866" i="33"/>
  <c r="AF866" i="33"/>
  <c r="X866" i="33"/>
  <c r="Y866" i="33"/>
  <c r="Z866" i="33"/>
  <c r="A858" i="33"/>
  <c r="C858" i="33" s="1"/>
  <c r="AO858" i="33"/>
  <c r="AQ858" i="33"/>
  <c r="AR858" i="33"/>
  <c r="AM858" i="33"/>
  <c r="AN858" i="33"/>
  <c r="AP858" i="33"/>
  <c r="AG858" i="33"/>
  <c r="AH858" i="33"/>
  <c r="AI858" i="33"/>
  <c r="AJ858" i="33"/>
  <c r="AK858" i="33"/>
  <c r="AL858" i="33"/>
  <c r="AD858" i="33"/>
  <c r="AE858" i="33"/>
  <c r="AF858" i="33"/>
  <c r="X858" i="33"/>
  <c r="Y858" i="33"/>
  <c r="Z858" i="33"/>
  <c r="AO850" i="33"/>
  <c r="AQ850" i="33"/>
  <c r="AR850" i="33"/>
  <c r="AM850" i="33"/>
  <c r="AN850" i="33"/>
  <c r="AP850" i="33"/>
  <c r="AG850" i="33"/>
  <c r="AH850" i="33"/>
  <c r="AI850" i="33"/>
  <c r="AJ850" i="33"/>
  <c r="AK850" i="33"/>
  <c r="AL850" i="33"/>
  <c r="AD850" i="33"/>
  <c r="AE850" i="33"/>
  <c r="AF850" i="33"/>
  <c r="X850" i="33"/>
  <c r="Y850" i="33"/>
  <c r="Z850" i="33"/>
  <c r="AO842" i="33"/>
  <c r="AQ842" i="33"/>
  <c r="AR842" i="33"/>
  <c r="AM842" i="33"/>
  <c r="AN842" i="33"/>
  <c r="AP842" i="33"/>
  <c r="AG842" i="33"/>
  <c r="AH842" i="33"/>
  <c r="AI842" i="33"/>
  <c r="AJ842" i="33"/>
  <c r="AK842" i="33"/>
  <c r="AL842" i="33"/>
  <c r="AD842" i="33"/>
  <c r="AE842" i="33"/>
  <c r="AF842" i="33"/>
  <c r="X842" i="33"/>
  <c r="Y842" i="33"/>
  <c r="Z842" i="33"/>
  <c r="A834" i="33"/>
  <c r="C834" i="33" s="1"/>
  <c r="AO834" i="33"/>
  <c r="AQ834" i="33"/>
  <c r="AR834" i="33"/>
  <c r="AM834" i="33"/>
  <c r="AN834" i="33"/>
  <c r="AP834" i="33"/>
  <c r="AG834" i="33"/>
  <c r="AH834" i="33"/>
  <c r="AI834" i="33"/>
  <c r="AJ834" i="33"/>
  <c r="AK834" i="33"/>
  <c r="AL834" i="33"/>
  <c r="AD834" i="33"/>
  <c r="AE834" i="33"/>
  <c r="AF834" i="33"/>
  <c r="X834" i="33"/>
  <c r="Y834" i="33"/>
  <c r="Z834" i="33"/>
  <c r="AO826" i="33"/>
  <c r="AQ826" i="33"/>
  <c r="AR826" i="33"/>
  <c r="AM826" i="33"/>
  <c r="AN826" i="33"/>
  <c r="AP826" i="33"/>
  <c r="AG826" i="33"/>
  <c r="AH826" i="33"/>
  <c r="AI826" i="33"/>
  <c r="AJ826" i="33"/>
  <c r="AK826" i="33"/>
  <c r="AL826" i="33"/>
  <c r="AD826" i="33"/>
  <c r="AE826" i="33"/>
  <c r="AF826" i="33"/>
  <c r="X826" i="33"/>
  <c r="Y826" i="33"/>
  <c r="Z826" i="33"/>
  <c r="AO818" i="33"/>
  <c r="AQ818" i="33"/>
  <c r="AR818" i="33"/>
  <c r="AM818" i="33"/>
  <c r="AN818" i="33"/>
  <c r="AP818" i="33"/>
  <c r="AG818" i="33"/>
  <c r="AH818" i="33"/>
  <c r="AI818" i="33"/>
  <c r="AJ818" i="33"/>
  <c r="AK818" i="33"/>
  <c r="AL818" i="33"/>
  <c r="AD818" i="33"/>
  <c r="AE818" i="33"/>
  <c r="AF818" i="33"/>
  <c r="X818" i="33"/>
  <c r="Y818" i="33"/>
  <c r="Z818" i="33"/>
  <c r="A810" i="33"/>
  <c r="C810" i="33" s="1"/>
  <c r="AO810" i="33"/>
  <c r="AQ810" i="33"/>
  <c r="AR810" i="33"/>
  <c r="AM810" i="33"/>
  <c r="AN810" i="33"/>
  <c r="AP810" i="33"/>
  <c r="AG810" i="33"/>
  <c r="AH810" i="33"/>
  <c r="AI810" i="33"/>
  <c r="AJ810" i="33"/>
  <c r="AK810" i="33"/>
  <c r="AL810" i="33"/>
  <c r="AD810" i="33"/>
  <c r="AE810" i="33"/>
  <c r="AF810" i="33"/>
  <c r="X810" i="33"/>
  <c r="Y810" i="33"/>
  <c r="Z810" i="33"/>
  <c r="AO802" i="33"/>
  <c r="AQ802" i="33"/>
  <c r="AR802" i="33"/>
  <c r="AM802" i="33"/>
  <c r="AN802" i="33"/>
  <c r="AP802" i="33"/>
  <c r="AG802" i="33"/>
  <c r="AH802" i="33"/>
  <c r="AI802" i="33"/>
  <c r="AJ802" i="33"/>
  <c r="AK802" i="33"/>
  <c r="AL802" i="33"/>
  <c r="AD802" i="33"/>
  <c r="AE802" i="33"/>
  <c r="AF802" i="33"/>
  <c r="X802" i="33"/>
  <c r="Y802" i="33"/>
  <c r="Z802" i="33"/>
  <c r="A794" i="33"/>
  <c r="C794" i="33" s="1"/>
  <c r="AO794" i="33"/>
  <c r="AQ794" i="33"/>
  <c r="AR794" i="33"/>
  <c r="AM794" i="33"/>
  <c r="AN794" i="33"/>
  <c r="AP794" i="33"/>
  <c r="AG794" i="33"/>
  <c r="AH794" i="33"/>
  <c r="AI794" i="33"/>
  <c r="AJ794" i="33"/>
  <c r="AK794" i="33"/>
  <c r="AL794" i="33"/>
  <c r="AD794" i="33"/>
  <c r="AE794" i="33"/>
  <c r="AF794" i="33"/>
  <c r="X794" i="33"/>
  <c r="Y794" i="33"/>
  <c r="Z794" i="33"/>
  <c r="AO786" i="33"/>
  <c r="AQ786" i="33"/>
  <c r="AR786" i="33"/>
  <c r="AM786" i="33"/>
  <c r="AN786" i="33"/>
  <c r="AP786" i="33"/>
  <c r="AG786" i="33"/>
  <c r="AH786" i="33"/>
  <c r="AI786" i="33"/>
  <c r="AJ786" i="33"/>
  <c r="AK786" i="33"/>
  <c r="AL786" i="33"/>
  <c r="AD786" i="33"/>
  <c r="AE786" i="33"/>
  <c r="AF786" i="33"/>
  <c r="X786" i="33"/>
  <c r="Y786" i="33"/>
  <c r="Z786" i="33"/>
  <c r="AO778" i="33"/>
  <c r="AQ778" i="33"/>
  <c r="AR778" i="33"/>
  <c r="AM778" i="33"/>
  <c r="AN778" i="33"/>
  <c r="AP778" i="33"/>
  <c r="AG778" i="33"/>
  <c r="AH778" i="33"/>
  <c r="AI778" i="33"/>
  <c r="AJ778" i="33"/>
  <c r="AK778" i="33"/>
  <c r="AL778" i="33"/>
  <c r="AD778" i="33"/>
  <c r="AE778" i="33"/>
  <c r="AF778" i="33"/>
  <c r="X778" i="33"/>
  <c r="Y778" i="33"/>
  <c r="Z778" i="33"/>
  <c r="A770" i="33"/>
  <c r="C770" i="33" s="1"/>
  <c r="AO770" i="33"/>
  <c r="AQ770" i="33"/>
  <c r="AR770" i="33"/>
  <c r="AM770" i="33"/>
  <c r="AN770" i="33"/>
  <c r="AP770" i="33"/>
  <c r="AG770" i="33"/>
  <c r="AH770" i="33"/>
  <c r="AI770" i="33"/>
  <c r="AJ770" i="33"/>
  <c r="AK770" i="33"/>
  <c r="AL770" i="33"/>
  <c r="AD770" i="33"/>
  <c r="AE770" i="33"/>
  <c r="AF770" i="33"/>
  <c r="X770" i="33"/>
  <c r="Y770" i="33"/>
  <c r="Z770" i="33"/>
  <c r="AO762" i="33"/>
  <c r="AQ762" i="33"/>
  <c r="AR762" i="33"/>
  <c r="AM762" i="33"/>
  <c r="AN762" i="33"/>
  <c r="AP762" i="33"/>
  <c r="AG762" i="33"/>
  <c r="AH762" i="33"/>
  <c r="AI762" i="33"/>
  <c r="AJ762" i="33"/>
  <c r="AK762" i="33"/>
  <c r="AL762" i="33"/>
  <c r="AD762" i="33"/>
  <c r="AE762" i="33"/>
  <c r="AF762" i="33"/>
  <c r="X762" i="33"/>
  <c r="Y762" i="33"/>
  <c r="Z762" i="33"/>
  <c r="AO754" i="33"/>
  <c r="AQ754" i="33"/>
  <c r="AR754" i="33"/>
  <c r="AM754" i="33"/>
  <c r="AN754" i="33"/>
  <c r="AP754" i="33"/>
  <c r="AG754" i="33"/>
  <c r="AH754" i="33"/>
  <c r="AI754" i="33"/>
  <c r="AJ754" i="33"/>
  <c r="AK754" i="33"/>
  <c r="AL754" i="33"/>
  <c r="AD754" i="33"/>
  <c r="AE754" i="33"/>
  <c r="AF754" i="33"/>
  <c r="X754" i="33"/>
  <c r="Y754" i="33"/>
  <c r="Z754" i="33"/>
  <c r="A746" i="33"/>
  <c r="C746" i="33" s="1"/>
  <c r="AO746" i="33"/>
  <c r="AQ746" i="33"/>
  <c r="AR746" i="33"/>
  <c r="AM746" i="33"/>
  <c r="AN746" i="33"/>
  <c r="AP746" i="33"/>
  <c r="AG746" i="33"/>
  <c r="AH746" i="33"/>
  <c r="AI746" i="33"/>
  <c r="AJ746" i="33"/>
  <c r="AK746" i="33"/>
  <c r="AL746" i="33"/>
  <c r="AD746" i="33"/>
  <c r="AE746" i="33"/>
  <c r="AF746" i="33"/>
  <c r="X746" i="33"/>
  <c r="Y746" i="33"/>
  <c r="Z746" i="33"/>
  <c r="AO738" i="33"/>
  <c r="AQ738" i="33"/>
  <c r="AR738" i="33"/>
  <c r="AM738" i="33"/>
  <c r="AN738" i="33"/>
  <c r="AP738" i="33"/>
  <c r="AG738" i="33"/>
  <c r="AH738" i="33"/>
  <c r="AI738" i="33"/>
  <c r="AJ738" i="33"/>
  <c r="AK738" i="33"/>
  <c r="AL738" i="33"/>
  <c r="AD738" i="33"/>
  <c r="AE738" i="33"/>
  <c r="AF738" i="33"/>
  <c r="X738" i="33"/>
  <c r="Y738" i="33"/>
  <c r="Z738" i="33"/>
  <c r="A730" i="33"/>
  <c r="C730" i="33" s="1"/>
  <c r="AO730" i="33"/>
  <c r="AQ730" i="33"/>
  <c r="AR730" i="33"/>
  <c r="AM730" i="33"/>
  <c r="AN730" i="33"/>
  <c r="AP730" i="33"/>
  <c r="AG730" i="33"/>
  <c r="AH730" i="33"/>
  <c r="AI730" i="33"/>
  <c r="AJ730" i="33"/>
  <c r="AK730" i="33"/>
  <c r="AL730" i="33"/>
  <c r="AD730" i="33"/>
  <c r="AE730" i="33"/>
  <c r="AF730" i="33"/>
  <c r="X730" i="33"/>
  <c r="Y730" i="33"/>
  <c r="Z730" i="33"/>
  <c r="AO722" i="33"/>
  <c r="AQ722" i="33"/>
  <c r="AR722" i="33"/>
  <c r="AM722" i="33"/>
  <c r="AN722" i="33"/>
  <c r="AP722" i="33"/>
  <c r="AG722" i="33"/>
  <c r="AH722" i="33"/>
  <c r="AI722" i="33"/>
  <c r="AJ722" i="33"/>
  <c r="AK722" i="33"/>
  <c r="AL722" i="33"/>
  <c r="AD722" i="33"/>
  <c r="AE722" i="33"/>
  <c r="AF722" i="33"/>
  <c r="X722" i="33"/>
  <c r="Y722" i="33"/>
  <c r="Z722" i="33"/>
  <c r="AO714" i="33"/>
  <c r="AQ714" i="33"/>
  <c r="AR714" i="33"/>
  <c r="AM714" i="33"/>
  <c r="AN714" i="33"/>
  <c r="AP714" i="33"/>
  <c r="AG714" i="33"/>
  <c r="AH714" i="33"/>
  <c r="AI714" i="33"/>
  <c r="AJ714" i="33"/>
  <c r="AK714" i="33"/>
  <c r="AL714" i="33"/>
  <c r="AD714" i="33"/>
  <c r="AE714" i="33"/>
  <c r="AF714" i="33"/>
  <c r="X714" i="33"/>
  <c r="Y714" i="33"/>
  <c r="Z714" i="33"/>
  <c r="A706" i="33"/>
  <c r="C706" i="33" s="1"/>
  <c r="AO706" i="33"/>
  <c r="AQ706" i="33"/>
  <c r="AR706" i="33"/>
  <c r="AM706" i="33"/>
  <c r="AN706" i="33"/>
  <c r="AP706" i="33"/>
  <c r="AG706" i="33"/>
  <c r="AH706" i="33"/>
  <c r="AI706" i="33"/>
  <c r="AJ706" i="33"/>
  <c r="AK706" i="33"/>
  <c r="AL706" i="33"/>
  <c r="AD706" i="33"/>
  <c r="AE706" i="33"/>
  <c r="AF706" i="33"/>
  <c r="X706" i="33"/>
  <c r="Y706" i="33"/>
  <c r="Z706" i="33"/>
  <c r="AO698" i="33"/>
  <c r="AQ698" i="33"/>
  <c r="AR698" i="33"/>
  <c r="AM698" i="33"/>
  <c r="AN698" i="33"/>
  <c r="AP698" i="33"/>
  <c r="AG698" i="33"/>
  <c r="AH698" i="33"/>
  <c r="AI698" i="33"/>
  <c r="AJ698" i="33"/>
  <c r="AK698" i="33"/>
  <c r="AL698" i="33"/>
  <c r="AD698" i="33"/>
  <c r="AE698" i="33"/>
  <c r="AF698" i="33"/>
  <c r="X698" i="33"/>
  <c r="Y698" i="33"/>
  <c r="Z698" i="33"/>
  <c r="AO690" i="33"/>
  <c r="AQ690" i="33"/>
  <c r="AR690" i="33"/>
  <c r="AM690" i="33"/>
  <c r="AN690" i="33"/>
  <c r="AP690" i="33"/>
  <c r="AG690" i="33"/>
  <c r="AH690" i="33"/>
  <c r="AI690" i="33"/>
  <c r="AJ690" i="33"/>
  <c r="AK690" i="33"/>
  <c r="AL690" i="33"/>
  <c r="AD690" i="33"/>
  <c r="AE690" i="33"/>
  <c r="AF690" i="33"/>
  <c r="X690" i="33"/>
  <c r="Y690" i="33"/>
  <c r="Z690" i="33"/>
  <c r="A682" i="33"/>
  <c r="C682" i="33" s="1"/>
  <c r="AO682" i="33"/>
  <c r="AQ682" i="33"/>
  <c r="AR682" i="33"/>
  <c r="AM682" i="33"/>
  <c r="AN682" i="33"/>
  <c r="AP682" i="33"/>
  <c r="AG682" i="33"/>
  <c r="AH682" i="33"/>
  <c r="AI682" i="33"/>
  <c r="AJ682" i="33"/>
  <c r="AK682" i="33"/>
  <c r="AL682" i="33"/>
  <c r="AD682" i="33"/>
  <c r="AE682" i="33"/>
  <c r="AF682" i="33"/>
  <c r="X682" i="33"/>
  <c r="Y682" i="33"/>
  <c r="Z682" i="33"/>
  <c r="AO674" i="33"/>
  <c r="AQ674" i="33"/>
  <c r="AR674" i="33"/>
  <c r="AM674" i="33"/>
  <c r="AN674" i="33"/>
  <c r="AP674" i="33"/>
  <c r="AG674" i="33"/>
  <c r="AH674" i="33"/>
  <c r="AI674" i="33"/>
  <c r="AJ674" i="33"/>
  <c r="AK674" i="33"/>
  <c r="AL674" i="33"/>
  <c r="AD674" i="33"/>
  <c r="AE674" i="33"/>
  <c r="AF674" i="33"/>
  <c r="X674" i="33"/>
  <c r="Y674" i="33"/>
  <c r="Z674" i="33"/>
  <c r="A666" i="33"/>
  <c r="C666" i="33" s="1"/>
  <c r="AO666" i="33"/>
  <c r="AQ666" i="33"/>
  <c r="AR666" i="33"/>
  <c r="AM666" i="33"/>
  <c r="AN666" i="33"/>
  <c r="AP666" i="33"/>
  <c r="AG666" i="33"/>
  <c r="AH666" i="33"/>
  <c r="AI666" i="33"/>
  <c r="AJ666" i="33"/>
  <c r="AK666" i="33"/>
  <c r="AL666" i="33"/>
  <c r="AD666" i="33"/>
  <c r="AE666" i="33"/>
  <c r="AF666" i="33"/>
  <c r="X666" i="33"/>
  <c r="Y666" i="33"/>
  <c r="Z666" i="33"/>
  <c r="AO658" i="33"/>
  <c r="AQ658" i="33"/>
  <c r="AR658" i="33"/>
  <c r="AM658" i="33"/>
  <c r="AN658" i="33"/>
  <c r="AP658" i="33"/>
  <c r="AG658" i="33"/>
  <c r="AH658" i="33"/>
  <c r="AI658" i="33"/>
  <c r="AJ658" i="33"/>
  <c r="AK658" i="33"/>
  <c r="AL658" i="33"/>
  <c r="AD658" i="33"/>
  <c r="AE658" i="33"/>
  <c r="AF658" i="33"/>
  <c r="X658" i="33"/>
  <c r="Y658" i="33"/>
  <c r="Z658" i="33"/>
  <c r="AO650" i="33"/>
  <c r="AQ650" i="33"/>
  <c r="AR650" i="33"/>
  <c r="AM650" i="33"/>
  <c r="AN650" i="33"/>
  <c r="AP650" i="33"/>
  <c r="AG650" i="33"/>
  <c r="AH650" i="33"/>
  <c r="AI650" i="33"/>
  <c r="AJ650" i="33"/>
  <c r="AK650" i="33"/>
  <c r="AL650" i="33"/>
  <c r="AD650" i="33"/>
  <c r="AE650" i="33"/>
  <c r="AF650" i="33"/>
  <c r="X650" i="33"/>
  <c r="Y650" i="33"/>
  <c r="Z650" i="33"/>
  <c r="A642" i="33"/>
  <c r="C642" i="33" s="1"/>
  <c r="AO642" i="33"/>
  <c r="AQ642" i="33"/>
  <c r="AR642" i="33"/>
  <c r="AM642" i="33"/>
  <c r="AN642" i="33"/>
  <c r="AP642" i="33"/>
  <c r="AG642" i="33"/>
  <c r="AH642" i="33"/>
  <c r="AI642" i="33"/>
  <c r="AJ642" i="33"/>
  <c r="AK642" i="33"/>
  <c r="AL642" i="33"/>
  <c r="AD642" i="33"/>
  <c r="AE642" i="33"/>
  <c r="AF642" i="33"/>
  <c r="X642" i="33"/>
  <c r="Y642" i="33"/>
  <c r="Z642" i="33"/>
  <c r="AO634" i="33"/>
  <c r="AQ634" i="33"/>
  <c r="AR634" i="33"/>
  <c r="AM634" i="33"/>
  <c r="AN634" i="33"/>
  <c r="AG634" i="33"/>
  <c r="AH634" i="33"/>
  <c r="AI634" i="33"/>
  <c r="AJ634" i="33"/>
  <c r="AK634" i="33"/>
  <c r="AL634" i="33"/>
  <c r="AP634" i="33"/>
  <c r="AD634" i="33"/>
  <c r="AE634" i="33"/>
  <c r="AF634" i="33"/>
  <c r="X634" i="33"/>
  <c r="Y634" i="33"/>
  <c r="Z634" i="33"/>
  <c r="AO626" i="33"/>
  <c r="AQ626" i="33"/>
  <c r="AR626" i="33"/>
  <c r="AM626" i="33"/>
  <c r="AN626" i="33"/>
  <c r="AP626" i="33"/>
  <c r="AG626" i="33"/>
  <c r="AH626" i="33"/>
  <c r="AI626" i="33"/>
  <c r="AJ626" i="33"/>
  <c r="AK626" i="33"/>
  <c r="AL626" i="33"/>
  <c r="AD626" i="33"/>
  <c r="AE626" i="33"/>
  <c r="AF626" i="33"/>
  <c r="X626" i="33"/>
  <c r="Y626" i="33"/>
  <c r="Z626" i="33"/>
  <c r="A618" i="33"/>
  <c r="C618" i="33" s="1"/>
  <c r="AO618" i="33"/>
  <c r="AQ618" i="33"/>
  <c r="AR618" i="33"/>
  <c r="AM618" i="33"/>
  <c r="AN618" i="33"/>
  <c r="AP618" i="33"/>
  <c r="AG618" i="33"/>
  <c r="AH618" i="33"/>
  <c r="AI618" i="33"/>
  <c r="AJ618" i="33"/>
  <c r="AK618" i="33"/>
  <c r="AL618" i="33"/>
  <c r="AD618" i="33"/>
  <c r="AE618" i="33"/>
  <c r="AF618" i="33"/>
  <c r="X618" i="33"/>
  <c r="Y618" i="33"/>
  <c r="Z618" i="33"/>
  <c r="AO610" i="33"/>
  <c r="AQ610" i="33"/>
  <c r="AR610" i="33"/>
  <c r="AM610" i="33"/>
  <c r="AN610" i="33"/>
  <c r="AP610" i="33"/>
  <c r="AG610" i="33"/>
  <c r="AH610" i="33"/>
  <c r="AI610" i="33"/>
  <c r="AJ610" i="33"/>
  <c r="AK610" i="33"/>
  <c r="AL610" i="33"/>
  <c r="AD610" i="33"/>
  <c r="AE610" i="33"/>
  <c r="AF610" i="33"/>
  <c r="X610" i="33"/>
  <c r="Y610" i="33"/>
  <c r="Z610" i="33"/>
  <c r="A602" i="33"/>
  <c r="C602" i="33" s="1"/>
  <c r="AO602" i="33"/>
  <c r="AQ602" i="33"/>
  <c r="AR602" i="33"/>
  <c r="AM602" i="33"/>
  <c r="AN602" i="33"/>
  <c r="AP602" i="33"/>
  <c r="AG602" i="33"/>
  <c r="AH602" i="33"/>
  <c r="AI602" i="33"/>
  <c r="AJ602" i="33"/>
  <c r="AK602" i="33"/>
  <c r="AL602" i="33"/>
  <c r="AD602" i="33"/>
  <c r="AE602" i="33"/>
  <c r="AF602" i="33"/>
  <c r="X602" i="33"/>
  <c r="Y602" i="33"/>
  <c r="Z602" i="33"/>
  <c r="AO594" i="33"/>
  <c r="AQ594" i="33"/>
  <c r="AR594" i="33"/>
  <c r="AM594" i="33"/>
  <c r="AN594" i="33"/>
  <c r="AP594" i="33"/>
  <c r="AG594" i="33"/>
  <c r="AH594" i="33"/>
  <c r="AI594" i="33"/>
  <c r="AJ594" i="33"/>
  <c r="AK594" i="33"/>
  <c r="AL594" i="33"/>
  <c r="AD594" i="33"/>
  <c r="AE594" i="33"/>
  <c r="AF594" i="33"/>
  <c r="X594" i="33"/>
  <c r="Y594" i="33"/>
  <c r="Z594" i="33"/>
  <c r="AO586" i="33"/>
  <c r="AQ586" i="33"/>
  <c r="AR586" i="33"/>
  <c r="AM586" i="33"/>
  <c r="AN586" i="33"/>
  <c r="AP586" i="33"/>
  <c r="AG586" i="33"/>
  <c r="AH586" i="33"/>
  <c r="AI586" i="33"/>
  <c r="AJ586" i="33"/>
  <c r="AK586" i="33"/>
  <c r="AL586" i="33"/>
  <c r="AD586" i="33"/>
  <c r="AE586" i="33"/>
  <c r="AF586" i="33"/>
  <c r="X586" i="33"/>
  <c r="Y586" i="33"/>
  <c r="Z586" i="33"/>
  <c r="A578" i="33"/>
  <c r="C578" i="33" s="1"/>
  <c r="AO578" i="33"/>
  <c r="AQ578" i="33"/>
  <c r="AR578" i="33"/>
  <c r="AM578" i="33"/>
  <c r="AN578" i="33"/>
  <c r="AP578" i="33"/>
  <c r="AG578" i="33"/>
  <c r="AH578" i="33"/>
  <c r="AI578" i="33"/>
  <c r="AJ578" i="33"/>
  <c r="AK578" i="33"/>
  <c r="AL578" i="33"/>
  <c r="AD578" i="33"/>
  <c r="AE578" i="33"/>
  <c r="AF578" i="33"/>
  <c r="X578" i="33"/>
  <c r="Y578" i="33"/>
  <c r="Z578" i="33"/>
  <c r="AO570" i="33"/>
  <c r="AQ570" i="33"/>
  <c r="AR570" i="33"/>
  <c r="AM570" i="33"/>
  <c r="AN570" i="33"/>
  <c r="AP570" i="33"/>
  <c r="AG570" i="33"/>
  <c r="AH570" i="33"/>
  <c r="AI570" i="33"/>
  <c r="AJ570" i="33"/>
  <c r="AK570" i="33"/>
  <c r="AL570" i="33"/>
  <c r="AD570" i="33"/>
  <c r="AE570" i="33"/>
  <c r="AF570" i="33"/>
  <c r="X570" i="33"/>
  <c r="Y570" i="33"/>
  <c r="Z570" i="33"/>
  <c r="AO562" i="33"/>
  <c r="AQ562" i="33"/>
  <c r="AR562" i="33"/>
  <c r="AM562" i="33"/>
  <c r="AN562" i="33"/>
  <c r="AP562" i="33"/>
  <c r="AG562" i="33"/>
  <c r="AH562" i="33"/>
  <c r="AI562" i="33"/>
  <c r="AJ562" i="33"/>
  <c r="AK562" i="33"/>
  <c r="AL562" i="33"/>
  <c r="AD562" i="33"/>
  <c r="AE562" i="33"/>
  <c r="AF562" i="33"/>
  <c r="X562" i="33"/>
  <c r="Y562" i="33"/>
  <c r="Z562" i="33"/>
  <c r="A554" i="33"/>
  <c r="C554" i="33" s="1"/>
  <c r="AO554" i="33"/>
  <c r="AQ554" i="33"/>
  <c r="AR554" i="33"/>
  <c r="AM554" i="33"/>
  <c r="AN554" i="33"/>
  <c r="AP554" i="33"/>
  <c r="AG554" i="33"/>
  <c r="AH554" i="33"/>
  <c r="AI554" i="33"/>
  <c r="AJ554" i="33"/>
  <c r="AK554" i="33"/>
  <c r="AL554" i="33"/>
  <c r="AD554" i="33"/>
  <c r="AE554" i="33"/>
  <c r="AF554" i="33"/>
  <c r="X554" i="33"/>
  <c r="Y554" i="33"/>
  <c r="Z554" i="33"/>
  <c r="AO546" i="33"/>
  <c r="AQ546" i="33"/>
  <c r="AR546" i="33"/>
  <c r="AM546" i="33"/>
  <c r="AN546" i="33"/>
  <c r="AP546" i="33"/>
  <c r="AG546" i="33"/>
  <c r="AH546" i="33"/>
  <c r="AI546" i="33"/>
  <c r="AJ546" i="33"/>
  <c r="AK546" i="33"/>
  <c r="AL546" i="33"/>
  <c r="AD546" i="33"/>
  <c r="AE546" i="33"/>
  <c r="AF546" i="33"/>
  <c r="X546" i="33"/>
  <c r="Y546" i="33"/>
  <c r="Z546" i="33"/>
  <c r="A538" i="33"/>
  <c r="C538" i="33" s="1"/>
  <c r="AO538" i="33"/>
  <c r="AQ538" i="33"/>
  <c r="AR538" i="33"/>
  <c r="AM538" i="33"/>
  <c r="AN538" i="33"/>
  <c r="AP538" i="33"/>
  <c r="AG538" i="33"/>
  <c r="AH538" i="33"/>
  <c r="AI538" i="33"/>
  <c r="AJ538" i="33"/>
  <c r="AK538" i="33"/>
  <c r="AL538" i="33"/>
  <c r="AD538" i="33"/>
  <c r="AE538" i="33"/>
  <c r="AF538" i="33"/>
  <c r="X538" i="33"/>
  <c r="Y538" i="33"/>
  <c r="Z538" i="33"/>
  <c r="AO530" i="33"/>
  <c r="AQ530" i="33"/>
  <c r="AR530" i="33"/>
  <c r="AM530" i="33"/>
  <c r="AN530" i="33"/>
  <c r="AP530" i="33"/>
  <c r="AG530" i="33"/>
  <c r="AH530" i="33"/>
  <c r="AI530" i="33"/>
  <c r="AJ530" i="33"/>
  <c r="AK530" i="33"/>
  <c r="AL530" i="33"/>
  <c r="AD530" i="33"/>
  <c r="AE530" i="33"/>
  <c r="AF530" i="33"/>
  <c r="X530" i="33"/>
  <c r="Y530" i="33"/>
  <c r="Z530" i="33"/>
  <c r="AO522" i="33"/>
  <c r="AQ522" i="33"/>
  <c r="AR522" i="33"/>
  <c r="AM522" i="33"/>
  <c r="AN522" i="33"/>
  <c r="AP522" i="33"/>
  <c r="AG522" i="33"/>
  <c r="AH522" i="33"/>
  <c r="AI522" i="33"/>
  <c r="AJ522" i="33"/>
  <c r="AK522" i="33"/>
  <c r="AL522" i="33"/>
  <c r="AD522" i="33"/>
  <c r="AE522" i="33"/>
  <c r="AF522" i="33"/>
  <c r="X522" i="33"/>
  <c r="Y522" i="33"/>
  <c r="Z522" i="33"/>
  <c r="A514" i="33"/>
  <c r="C514" i="33" s="1"/>
  <c r="AO514" i="33"/>
  <c r="AQ514" i="33"/>
  <c r="AR514" i="33"/>
  <c r="AM514" i="33"/>
  <c r="AN514" i="33"/>
  <c r="AP514" i="33"/>
  <c r="AG514" i="33"/>
  <c r="AH514" i="33"/>
  <c r="AI514" i="33"/>
  <c r="AJ514" i="33"/>
  <c r="AK514" i="33"/>
  <c r="AL514" i="33"/>
  <c r="AD514" i="33"/>
  <c r="AE514" i="33"/>
  <c r="AF514" i="33"/>
  <c r="X514" i="33"/>
  <c r="Y514" i="33"/>
  <c r="Z514" i="33"/>
  <c r="AO506" i="33"/>
  <c r="AQ506" i="33"/>
  <c r="AR506" i="33"/>
  <c r="AM506" i="33"/>
  <c r="AN506" i="33"/>
  <c r="AP506" i="33"/>
  <c r="AG506" i="33"/>
  <c r="AH506" i="33"/>
  <c r="AI506" i="33"/>
  <c r="AJ506" i="33"/>
  <c r="AK506" i="33"/>
  <c r="AL506" i="33"/>
  <c r="AD506" i="33"/>
  <c r="AE506" i="33"/>
  <c r="AF506" i="33"/>
  <c r="X506" i="33"/>
  <c r="Y506" i="33"/>
  <c r="Z506" i="33"/>
  <c r="AO498" i="33"/>
  <c r="AQ498" i="33"/>
  <c r="AR498" i="33"/>
  <c r="AM498" i="33"/>
  <c r="AN498" i="33"/>
  <c r="AP498" i="33"/>
  <c r="AG498" i="33"/>
  <c r="AH498" i="33"/>
  <c r="AI498" i="33"/>
  <c r="AJ498" i="33"/>
  <c r="AK498" i="33"/>
  <c r="AL498" i="33"/>
  <c r="AD498" i="33"/>
  <c r="AE498" i="33"/>
  <c r="AF498" i="33"/>
  <c r="X498" i="33"/>
  <c r="Y498" i="33"/>
  <c r="Z498" i="33"/>
  <c r="A490" i="33"/>
  <c r="C490" i="33" s="1"/>
  <c r="AO490" i="33"/>
  <c r="AQ490" i="33"/>
  <c r="AR490" i="33"/>
  <c r="AM490" i="33"/>
  <c r="AN490" i="33"/>
  <c r="AP490" i="33"/>
  <c r="AG490" i="33"/>
  <c r="AH490" i="33"/>
  <c r="AI490" i="33"/>
  <c r="AJ490" i="33"/>
  <c r="AK490" i="33"/>
  <c r="AL490" i="33"/>
  <c r="AD490" i="33"/>
  <c r="AE490" i="33"/>
  <c r="AF490" i="33"/>
  <c r="X490" i="33"/>
  <c r="Y490" i="33"/>
  <c r="Z490" i="33"/>
  <c r="AO482" i="33"/>
  <c r="AQ482" i="33"/>
  <c r="AR482" i="33"/>
  <c r="AM482" i="33"/>
  <c r="AN482" i="33"/>
  <c r="AP482" i="33"/>
  <c r="AG482" i="33"/>
  <c r="AH482" i="33"/>
  <c r="AI482" i="33"/>
  <c r="AJ482" i="33"/>
  <c r="AK482" i="33"/>
  <c r="AL482" i="33"/>
  <c r="AD482" i="33"/>
  <c r="AE482" i="33"/>
  <c r="AF482" i="33"/>
  <c r="X482" i="33"/>
  <c r="Y482" i="33"/>
  <c r="Z482" i="33"/>
  <c r="A474" i="33"/>
  <c r="C474" i="33" s="1"/>
  <c r="AO474" i="33"/>
  <c r="AQ474" i="33"/>
  <c r="AR474" i="33"/>
  <c r="AM474" i="33"/>
  <c r="AN474" i="33"/>
  <c r="AP474" i="33"/>
  <c r="AG474" i="33"/>
  <c r="AH474" i="33"/>
  <c r="AI474" i="33"/>
  <c r="AJ474" i="33"/>
  <c r="AK474" i="33"/>
  <c r="AL474" i="33"/>
  <c r="AD474" i="33"/>
  <c r="AE474" i="33"/>
  <c r="AF474" i="33"/>
  <c r="X474" i="33"/>
  <c r="Y474" i="33"/>
  <c r="Z474" i="33"/>
  <c r="AO466" i="33"/>
  <c r="AQ466" i="33"/>
  <c r="AR466" i="33"/>
  <c r="AM466" i="33"/>
  <c r="AN466" i="33"/>
  <c r="AP466" i="33"/>
  <c r="AG466" i="33"/>
  <c r="AH466" i="33"/>
  <c r="AI466" i="33"/>
  <c r="AJ466" i="33"/>
  <c r="AK466" i="33"/>
  <c r="AL466" i="33"/>
  <c r="AD466" i="33"/>
  <c r="AE466" i="33"/>
  <c r="AF466" i="33"/>
  <c r="X466" i="33"/>
  <c r="Y466" i="33"/>
  <c r="Z466" i="33"/>
  <c r="N458" i="33"/>
  <c r="AO458" i="33"/>
  <c r="AQ458" i="33"/>
  <c r="AR458" i="33"/>
  <c r="AM458" i="33"/>
  <c r="AN458" i="33"/>
  <c r="AP458" i="33"/>
  <c r="AG458" i="33"/>
  <c r="AH458" i="33"/>
  <c r="AI458" i="33"/>
  <c r="AJ458" i="33"/>
  <c r="AK458" i="33"/>
  <c r="AL458" i="33"/>
  <c r="AD458" i="33"/>
  <c r="AE458" i="33"/>
  <c r="AF458" i="33"/>
  <c r="X458" i="33"/>
  <c r="Y458" i="33"/>
  <c r="Z458" i="33"/>
  <c r="A450" i="33"/>
  <c r="C450" i="33" s="1"/>
  <c r="AO450" i="33"/>
  <c r="AQ450" i="33"/>
  <c r="AR450" i="33"/>
  <c r="AM450" i="33"/>
  <c r="AN450" i="33"/>
  <c r="AP450" i="33"/>
  <c r="AG450" i="33"/>
  <c r="AH450" i="33"/>
  <c r="AI450" i="33"/>
  <c r="AJ450" i="33"/>
  <c r="AK450" i="33"/>
  <c r="AL450" i="33"/>
  <c r="AD450" i="33"/>
  <c r="AE450" i="33"/>
  <c r="AF450" i="33"/>
  <c r="X450" i="33"/>
  <c r="Y450" i="33"/>
  <c r="Z450" i="33"/>
  <c r="AQ442" i="33"/>
  <c r="AR442" i="33"/>
  <c r="AN442" i="33"/>
  <c r="AP442" i="33"/>
  <c r="AM442" i="33"/>
  <c r="AO442" i="33"/>
  <c r="AG442" i="33"/>
  <c r="AH442" i="33"/>
  <c r="AI442" i="33"/>
  <c r="AJ442" i="33"/>
  <c r="AK442" i="33"/>
  <c r="AL442" i="33"/>
  <c r="AD442" i="33"/>
  <c r="AE442" i="33"/>
  <c r="AF442" i="33"/>
  <c r="X442" i="33"/>
  <c r="Y442" i="33"/>
  <c r="Z442" i="33"/>
  <c r="AQ434" i="33"/>
  <c r="AR434" i="33"/>
  <c r="AN434" i="33"/>
  <c r="AP434" i="33"/>
  <c r="AM434" i="33"/>
  <c r="AO434" i="33"/>
  <c r="AG434" i="33"/>
  <c r="AH434" i="33"/>
  <c r="AI434" i="33"/>
  <c r="AJ434" i="33"/>
  <c r="AK434" i="33"/>
  <c r="AL434" i="33"/>
  <c r="AD434" i="33"/>
  <c r="AE434" i="33"/>
  <c r="AF434" i="33"/>
  <c r="X434" i="33"/>
  <c r="Y434" i="33"/>
  <c r="Z434" i="33"/>
  <c r="A426" i="33"/>
  <c r="C426" i="33" s="1"/>
  <c r="AQ426" i="33"/>
  <c r="AR426" i="33"/>
  <c r="AN426" i="33"/>
  <c r="AP426" i="33"/>
  <c r="AM426" i="33"/>
  <c r="AO426" i="33"/>
  <c r="AG426" i="33"/>
  <c r="AH426" i="33"/>
  <c r="AI426" i="33"/>
  <c r="AJ426" i="33"/>
  <c r="AK426" i="33"/>
  <c r="AL426" i="33"/>
  <c r="AD426" i="33"/>
  <c r="AE426" i="33"/>
  <c r="AF426" i="33"/>
  <c r="X426" i="33"/>
  <c r="Y426" i="33"/>
  <c r="Z426" i="33"/>
  <c r="AQ418" i="33"/>
  <c r="AR418" i="33"/>
  <c r="AN418" i="33"/>
  <c r="AP418" i="33"/>
  <c r="AM418" i="33"/>
  <c r="AO418" i="33"/>
  <c r="AG418" i="33"/>
  <c r="AH418" i="33"/>
  <c r="AI418" i="33"/>
  <c r="AJ418" i="33"/>
  <c r="AK418" i="33"/>
  <c r="AL418" i="33"/>
  <c r="AD418" i="33"/>
  <c r="AE418" i="33"/>
  <c r="AF418" i="33"/>
  <c r="X418" i="33"/>
  <c r="Y418" i="33"/>
  <c r="Z418" i="33"/>
  <c r="A410" i="33"/>
  <c r="C410" i="33" s="1"/>
  <c r="AQ410" i="33"/>
  <c r="AR410" i="33"/>
  <c r="AN410" i="33"/>
  <c r="AP410" i="33"/>
  <c r="AM410" i="33"/>
  <c r="AO410" i="33"/>
  <c r="AG410" i="33"/>
  <c r="AH410" i="33"/>
  <c r="AI410" i="33"/>
  <c r="AJ410" i="33"/>
  <c r="AK410" i="33"/>
  <c r="AL410" i="33"/>
  <c r="AD410" i="33"/>
  <c r="AE410" i="33"/>
  <c r="AF410" i="33"/>
  <c r="X410" i="33"/>
  <c r="Y410" i="33"/>
  <c r="Z410" i="33"/>
  <c r="AQ402" i="33"/>
  <c r="AR402" i="33"/>
  <c r="AN402" i="33"/>
  <c r="AP402" i="33"/>
  <c r="AM402" i="33"/>
  <c r="AO402" i="33"/>
  <c r="AG402" i="33"/>
  <c r="AH402" i="33"/>
  <c r="AI402" i="33"/>
  <c r="AJ402" i="33"/>
  <c r="AK402" i="33"/>
  <c r="AL402" i="33"/>
  <c r="AD402" i="33"/>
  <c r="AE402" i="33"/>
  <c r="AF402" i="33"/>
  <c r="X402" i="33"/>
  <c r="Y402" i="33"/>
  <c r="Z402" i="33"/>
  <c r="AQ394" i="33"/>
  <c r="AR394" i="33"/>
  <c r="AN394" i="33"/>
  <c r="AP394" i="33"/>
  <c r="AM394" i="33"/>
  <c r="AO394" i="33"/>
  <c r="AG394" i="33"/>
  <c r="AH394" i="33"/>
  <c r="AI394" i="33"/>
  <c r="AJ394" i="33"/>
  <c r="AK394" i="33"/>
  <c r="AL394" i="33"/>
  <c r="AD394" i="33"/>
  <c r="AE394" i="33"/>
  <c r="AF394" i="33"/>
  <c r="X394" i="33"/>
  <c r="Y394" i="33"/>
  <c r="Z394" i="33"/>
  <c r="A386" i="33"/>
  <c r="C386" i="33" s="1"/>
  <c r="AQ386" i="33"/>
  <c r="AR386" i="33"/>
  <c r="AN386" i="33"/>
  <c r="AP386" i="33"/>
  <c r="AM386" i="33"/>
  <c r="AO386" i="33"/>
  <c r="AG386" i="33"/>
  <c r="AH386" i="33"/>
  <c r="AI386" i="33"/>
  <c r="AJ386" i="33"/>
  <c r="AK386" i="33"/>
  <c r="AL386" i="33"/>
  <c r="AD386" i="33"/>
  <c r="AE386" i="33"/>
  <c r="AF386" i="33"/>
  <c r="X386" i="33"/>
  <c r="Y386" i="33"/>
  <c r="Z386" i="33"/>
  <c r="AQ378" i="33"/>
  <c r="AR378" i="33"/>
  <c r="AN378" i="33"/>
  <c r="AP378" i="33"/>
  <c r="AM378" i="33"/>
  <c r="AO378" i="33"/>
  <c r="AG378" i="33"/>
  <c r="AH378" i="33"/>
  <c r="AI378" i="33"/>
  <c r="AJ378" i="33"/>
  <c r="AK378" i="33"/>
  <c r="AL378" i="33"/>
  <c r="AD378" i="33"/>
  <c r="AE378" i="33"/>
  <c r="AF378" i="33"/>
  <c r="X378" i="33"/>
  <c r="Y378" i="33"/>
  <c r="Z378" i="33"/>
  <c r="AQ370" i="33"/>
  <c r="AR370" i="33"/>
  <c r="AN370" i="33"/>
  <c r="AP370" i="33"/>
  <c r="AM370" i="33"/>
  <c r="AO370" i="33"/>
  <c r="AG370" i="33"/>
  <c r="AH370" i="33"/>
  <c r="AI370" i="33"/>
  <c r="AJ370" i="33"/>
  <c r="AK370" i="33"/>
  <c r="AL370" i="33"/>
  <c r="AD370" i="33"/>
  <c r="AE370" i="33"/>
  <c r="AF370" i="33"/>
  <c r="X370" i="33"/>
  <c r="Y370" i="33"/>
  <c r="Z370" i="33"/>
  <c r="A362" i="33"/>
  <c r="C362" i="33" s="1"/>
  <c r="AQ362" i="33"/>
  <c r="AR362" i="33"/>
  <c r="AN362" i="33"/>
  <c r="AP362" i="33"/>
  <c r="AM362" i="33"/>
  <c r="AO362" i="33"/>
  <c r="AG362" i="33"/>
  <c r="AH362" i="33"/>
  <c r="AI362" i="33"/>
  <c r="AJ362" i="33"/>
  <c r="AK362" i="33"/>
  <c r="AL362" i="33"/>
  <c r="AD362" i="33"/>
  <c r="AE362" i="33"/>
  <c r="AF362" i="33"/>
  <c r="X362" i="33"/>
  <c r="Y362" i="33"/>
  <c r="Z362" i="33"/>
  <c r="AQ354" i="33"/>
  <c r="AR354" i="33"/>
  <c r="AN354" i="33"/>
  <c r="AP354" i="33"/>
  <c r="AM354" i="33"/>
  <c r="AO354" i="33"/>
  <c r="AG354" i="33"/>
  <c r="AH354" i="33"/>
  <c r="AI354" i="33"/>
  <c r="AJ354" i="33"/>
  <c r="AK354" i="33"/>
  <c r="AL354" i="33"/>
  <c r="AD354" i="33"/>
  <c r="AE354" i="33"/>
  <c r="AF354" i="33"/>
  <c r="X354" i="33"/>
  <c r="Y354" i="33"/>
  <c r="Z354" i="33"/>
  <c r="A346" i="33"/>
  <c r="C346" i="33" s="1"/>
  <c r="AQ346" i="33"/>
  <c r="AR346" i="33"/>
  <c r="AM346" i="33"/>
  <c r="AN346" i="33"/>
  <c r="AP346" i="33"/>
  <c r="AO346" i="33"/>
  <c r="AG346" i="33"/>
  <c r="AH346" i="33"/>
  <c r="AI346" i="33"/>
  <c r="AJ346" i="33"/>
  <c r="AK346" i="33"/>
  <c r="AL346" i="33"/>
  <c r="AD346" i="33"/>
  <c r="AE346" i="33"/>
  <c r="AF346" i="33"/>
  <c r="X346" i="33"/>
  <c r="Y346" i="33"/>
  <c r="Z346" i="33"/>
  <c r="AQ338" i="33"/>
  <c r="AR338" i="33"/>
  <c r="AM338" i="33"/>
  <c r="AN338" i="33"/>
  <c r="AP338" i="33"/>
  <c r="AO338" i="33"/>
  <c r="AG338" i="33"/>
  <c r="AH338" i="33"/>
  <c r="AI338" i="33"/>
  <c r="AJ338" i="33"/>
  <c r="AK338" i="33"/>
  <c r="AL338" i="33"/>
  <c r="AD338" i="33"/>
  <c r="AE338" i="33"/>
  <c r="AF338" i="33"/>
  <c r="X338" i="33"/>
  <c r="Y338" i="33"/>
  <c r="Z338" i="33"/>
  <c r="AQ330" i="33"/>
  <c r="AR330" i="33"/>
  <c r="AM330" i="33"/>
  <c r="AN330" i="33"/>
  <c r="AP330" i="33"/>
  <c r="AO330" i="33"/>
  <c r="AG330" i="33"/>
  <c r="AH330" i="33"/>
  <c r="AI330" i="33"/>
  <c r="AJ330" i="33"/>
  <c r="AK330" i="33"/>
  <c r="AL330" i="33"/>
  <c r="AD330" i="33"/>
  <c r="AE330" i="33"/>
  <c r="AF330" i="33"/>
  <c r="X330" i="33"/>
  <c r="Y330" i="33"/>
  <c r="Z330" i="33"/>
  <c r="A322" i="33"/>
  <c r="C322" i="33" s="1"/>
  <c r="AQ322" i="33"/>
  <c r="AR322" i="33"/>
  <c r="AM322" i="33"/>
  <c r="AN322" i="33"/>
  <c r="AP322" i="33"/>
  <c r="AO322" i="33"/>
  <c r="AJ322" i="33"/>
  <c r="AL322" i="33"/>
  <c r="AG322" i="33"/>
  <c r="AH322" i="33"/>
  <c r="AI322" i="33"/>
  <c r="AK322" i="33"/>
  <c r="AD322" i="33"/>
  <c r="AE322" i="33"/>
  <c r="AF322" i="33"/>
  <c r="X322" i="33"/>
  <c r="Y322" i="33"/>
  <c r="Z322" i="33"/>
  <c r="AQ314" i="33"/>
  <c r="AR314" i="33"/>
  <c r="AM314" i="33"/>
  <c r="AN314" i="33"/>
  <c r="AP314" i="33"/>
  <c r="AO314" i="33"/>
  <c r="AJ314" i="33"/>
  <c r="AL314" i="33"/>
  <c r="AG314" i="33"/>
  <c r="AH314" i="33"/>
  <c r="AI314" i="33"/>
  <c r="AK314" i="33"/>
  <c r="AD314" i="33"/>
  <c r="AE314" i="33"/>
  <c r="AF314" i="33"/>
  <c r="X314" i="33"/>
  <c r="Y314" i="33"/>
  <c r="Z314" i="33"/>
  <c r="AQ306" i="33"/>
  <c r="AR306" i="33"/>
  <c r="AM306" i="33"/>
  <c r="AN306" i="33"/>
  <c r="AP306" i="33"/>
  <c r="AO306" i="33"/>
  <c r="AJ306" i="33"/>
  <c r="AL306" i="33"/>
  <c r="AG306" i="33"/>
  <c r="AH306" i="33"/>
  <c r="AI306" i="33"/>
  <c r="AK306" i="33"/>
  <c r="AD306" i="33"/>
  <c r="AE306" i="33"/>
  <c r="AF306" i="33"/>
  <c r="X306" i="33"/>
  <c r="Y306" i="33"/>
  <c r="Z306" i="33"/>
  <c r="A298" i="33"/>
  <c r="C298" i="33" s="1"/>
  <c r="AQ298" i="33"/>
  <c r="AR298" i="33"/>
  <c r="AM298" i="33"/>
  <c r="AN298" i="33"/>
  <c r="AP298" i="33"/>
  <c r="AO298" i="33"/>
  <c r="AJ298" i="33"/>
  <c r="AL298" i="33"/>
  <c r="AG298" i="33"/>
  <c r="AH298" i="33"/>
  <c r="AI298" i="33"/>
  <c r="AK298" i="33"/>
  <c r="AD298" i="33"/>
  <c r="AE298" i="33"/>
  <c r="AF298" i="33"/>
  <c r="X298" i="33"/>
  <c r="Y298" i="33"/>
  <c r="Z298" i="33"/>
  <c r="AQ290" i="33"/>
  <c r="AR290" i="33"/>
  <c r="AM290" i="33"/>
  <c r="AN290" i="33"/>
  <c r="AP290" i="33"/>
  <c r="AO290" i="33"/>
  <c r="AJ290" i="33"/>
  <c r="AL290" i="33"/>
  <c r="AG290" i="33"/>
  <c r="AH290" i="33"/>
  <c r="AI290" i="33"/>
  <c r="AK290" i="33"/>
  <c r="AD290" i="33"/>
  <c r="AE290" i="33"/>
  <c r="AF290" i="33"/>
  <c r="X290" i="33"/>
  <c r="Y290" i="33"/>
  <c r="Z290" i="33"/>
  <c r="A282" i="33"/>
  <c r="C282" i="33" s="1"/>
  <c r="AQ282" i="33"/>
  <c r="AR282" i="33"/>
  <c r="AM282" i="33"/>
  <c r="AN282" i="33"/>
  <c r="AP282" i="33"/>
  <c r="AO282" i="33"/>
  <c r="AJ282" i="33"/>
  <c r="AL282" i="33"/>
  <c r="AG282" i="33"/>
  <c r="AH282" i="33"/>
  <c r="AI282" i="33"/>
  <c r="AK282" i="33"/>
  <c r="AD282" i="33"/>
  <c r="AE282" i="33"/>
  <c r="AF282" i="33"/>
  <c r="X282" i="33"/>
  <c r="Y282" i="33"/>
  <c r="Z282" i="33"/>
  <c r="AQ274" i="33"/>
  <c r="AR274" i="33"/>
  <c r="AM274" i="33"/>
  <c r="AN274" i="33"/>
  <c r="AP274" i="33"/>
  <c r="AO274" i="33"/>
  <c r="AJ274" i="33"/>
  <c r="AL274" i="33"/>
  <c r="AG274" i="33"/>
  <c r="AH274" i="33"/>
  <c r="AI274" i="33"/>
  <c r="AK274" i="33"/>
  <c r="AD274" i="33"/>
  <c r="AE274" i="33"/>
  <c r="AF274" i="33"/>
  <c r="X274" i="33"/>
  <c r="Y274" i="33"/>
  <c r="Z274" i="33"/>
  <c r="AQ266" i="33"/>
  <c r="AR266" i="33"/>
  <c r="AM266" i="33"/>
  <c r="AN266" i="33"/>
  <c r="AP266" i="33"/>
  <c r="AO266" i="33"/>
  <c r="AJ266" i="33"/>
  <c r="AL266" i="33"/>
  <c r="AG266" i="33"/>
  <c r="AH266" i="33"/>
  <c r="AI266" i="33"/>
  <c r="AK266" i="33"/>
  <c r="AD266" i="33"/>
  <c r="AE266" i="33"/>
  <c r="AF266" i="33"/>
  <c r="X266" i="33"/>
  <c r="Y266" i="33"/>
  <c r="Z266" i="33"/>
  <c r="A258" i="33"/>
  <c r="C258" i="33" s="1"/>
  <c r="AQ258" i="33"/>
  <c r="AR258" i="33"/>
  <c r="AM258" i="33"/>
  <c r="AN258" i="33"/>
  <c r="AP258" i="33"/>
  <c r="AO258" i="33"/>
  <c r="AJ258" i="33"/>
  <c r="AL258" i="33"/>
  <c r="AG258" i="33"/>
  <c r="AH258" i="33"/>
  <c r="AI258" i="33"/>
  <c r="AK258" i="33"/>
  <c r="AD258" i="33"/>
  <c r="AE258" i="33"/>
  <c r="AF258" i="33"/>
  <c r="X258" i="33"/>
  <c r="Y258" i="33"/>
  <c r="Z258" i="33"/>
  <c r="AQ250" i="33"/>
  <c r="AR250" i="33"/>
  <c r="AM250" i="33"/>
  <c r="AN250" i="33"/>
  <c r="AP250" i="33"/>
  <c r="AO250" i="33"/>
  <c r="AJ250" i="33"/>
  <c r="AL250" i="33"/>
  <c r="AG250" i="33"/>
  <c r="AH250" i="33"/>
  <c r="AI250" i="33"/>
  <c r="AK250" i="33"/>
  <c r="AD250" i="33"/>
  <c r="AE250" i="33"/>
  <c r="AF250" i="33"/>
  <c r="X250" i="33"/>
  <c r="Y250" i="33"/>
  <c r="Z250" i="33"/>
  <c r="AQ242" i="33"/>
  <c r="AR242" i="33"/>
  <c r="AM242" i="33"/>
  <c r="AN242" i="33"/>
  <c r="AP242" i="33"/>
  <c r="AO242" i="33"/>
  <c r="AJ242" i="33"/>
  <c r="AL242" i="33"/>
  <c r="AG242" i="33"/>
  <c r="AH242" i="33"/>
  <c r="AI242" i="33"/>
  <c r="AK242" i="33"/>
  <c r="AD242" i="33"/>
  <c r="AE242" i="33"/>
  <c r="AF242" i="33"/>
  <c r="X242" i="33"/>
  <c r="Y242" i="33"/>
  <c r="Z242" i="33"/>
  <c r="A234" i="33"/>
  <c r="C234" i="33" s="1"/>
  <c r="AQ234" i="33"/>
  <c r="AR234" i="33"/>
  <c r="AM234" i="33"/>
  <c r="AN234" i="33"/>
  <c r="AP234" i="33"/>
  <c r="AO234" i="33"/>
  <c r="AJ234" i="33"/>
  <c r="AL234" i="33"/>
  <c r="AG234" i="33"/>
  <c r="AI234" i="33"/>
  <c r="AK234" i="33"/>
  <c r="AH234" i="33"/>
  <c r="AD234" i="33"/>
  <c r="AE234" i="33"/>
  <c r="AF234" i="33"/>
  <c r="X234" i="33"/>
  <c r="Y234" i="33"/>
  <c r="Z234" i="33"/>
  <c r="AQ226" i="33"/>
  <c r="AR226" i="33"/>
  <c r="AM226" i="33"/>
  <c r="AN226" i="33"/>
  <c r="AP226" i="33"/>
  <c r="AO226" i="33"/>
  <c r="AJ226" i="33"/>
  <c r="AL226" i="33"/>
  <c r="AG226" i="33"/>
  <c r="AH226" i="33"/>
  <c r="AI226" i="33"/>
  <c r="AK226" i="33"/>
  <c r="AD226" i="33"/>
  <c r="AE226" i="33"/>
  <c r="AF226" i="33"/>
  <c r="X226" i="33"/>
  <c r="Y226" i="33"/>
  <c r="Z226" i="33"/>
  <c r="A218" i="33"/>
  <c r="C218" i="33" s="1"/>
  <c r="AQ218" i="33"/>
  <c r="AR218" i="33"/>
  <c r="AM218" i="33"/>
  <c r="AN218" i="33"/>
  <c r="AP218" i="33"/>
  <c r="AO218" i="33"/>
  <c r="AJ218" i="33"/>
  <c r="AL218" i="33"/>
  <c r="AG218" i="33"/>
  <c r="AH218" i="33"/>
  <c r="AI218" i="33"/>
  <c r="AK218" i="33"/>
  <c r="AD218" i="33"/>
  <c r="AE218" i="33"/>
  <c r="AF218" i="33"/>
  <c r="X218" i="33"/>
  <c r="Y218" i="33"/>
  <c r="Z218" i="33"/>
  <c r="AQ210" i="33"/>
  <c r="AR210" i="33"/>
  <c r="AM210" i="33"/>
  <c r="AN210" i="33"/>
  <c r="AP210" i="33"/>
  <c r="AO210" i="33"/>
  <c r="AJ210" i="33"/>
  <c r="AL210" i="33"/>
  <c r="AG210" i="33"/>
  <c r="AH210" i="33"/>
  <c r="AI210" i="33"/>
  <c r="AK210" i="33"/>
  <c r="AD210" i="33"/>
  <c r="AE210" i="33"/>
  <c r="AF210" i="33"/>
  <c r="X210" i="33"/>
  <c r="Y210" i="33"/>
  <c r="Z210" i="33"/>
  <c r="AQ202" i="33"/>
  <c r="AR202" i="33"/>
  <c r="AM202" i="33"/>
  <c r="AN202" i="33"/>
  <c r="AP202" i="33"/>
  <c r="AO202" i="33"/>
  <c r="AJ202" i="33"/>
  <c r="AL202" i="33"/>
  <c r="AG202" i="33"/>
  <c r="AI202" i="33"/>
  <c r="AK202" i="33"/>
  <c r="AH202" i="33"/>
  <c r="AD202" i="33"/>
  <c r="AE202" i="33"/>
  <c r="AF202" i="33"/>
  <c r="X202" i="33"/>
  <c r="Y202" i="33"/>
  <c r="Z202" i="33"/>
  <c r="A194" i="33"/>
  <c r="C194" i="33" s="1"/>
  <c r="AQ194" i="33"/>
  <c r="AR194" i="33"/>
  <c r="AM194" i="33"/>
  <c r="AN194" i="33"/>
  <c r="AP194" i="33"/>
  <c r="AO194" i="33"/>
  <c r="AJ194" i="33"/>
  <c r="AL194" i="33"/>
  <c r="AG194" i="33"/>
  <c r="AH194" i="33"/>
  <c r="AI194" i="33"/>
  <c r="AK194" i="33"/>
  <c r="AD194" i="33"/>
  <c r="AE194" i="33"/>
  <c r="AF194" i="33"/>
  <c r="X194" i="33"/>
  <c r="Y194" i="33"/>
  <c r="Z194" i="33"/>
  <c r="AQ186" i="33"/>
  <c r="AR186" i="33"/>
  <c r="AM186" i="33"/>
  <c r="AN186" i="33"/>
  <c r="AP186" i="33"/>
  <c r="AO186" i="33"/>
  <c r="AJ186" i="33"/>
  <c r="AL186" i="33"/>
  <c r="AG186" i="33"/>
  <c r="AH186" i="33"/>
  <c r="AI186" i="33"/>
  <c r="AK186" i="33"/>
  <c r="AD186" i="33"/>
  <c r="AE186" i="33"/>
  <c r="AF186" i="33"/>
  <c r="X186" i="33"/>
  <c r="Y186" i="33"/>
  <c r="Z186" i="33"/>
  <c r="AQ178" i="33"/>
  <c r="AR178" i="33"/>
  <c r="AM178" i="33"/>
  <c r="AN178" i="33"/>
  <c r="AP178" i="33"/>
  <c r="AO178" i="33"/>
  <c r="AJ178" i="33"/>
  <c r="AL178" i="33"/>
  <c r="AG178" i="33"/>
  <c r="AH178" i="33"/>
  <c r="AI178" i="33"/>
  <c r="AK178" i="33"/>
  <c r="AD178" i="33"/>
  <c r="AE178" i="33"/>
  <c r="AF178" i="33"/>
  <c r="X178" i="33"/>
  <c r="Y178" i="33"/>
  <c r="Z178" i="33"/>
  <c r="A170" i="33"/>
  <c r="C170" i="33" s="1"/>
  <c r="AQ170" i="33"/>
  <c r="AR170" i="33"/>
  <c r="AM170" i="33"/>
  <c r="AN170" i="33"/>
  <c r="AP170" i="33"/>
  <c r="AO170" i="33"/>
  <c r="AJ170" i="33"/>
  <c r="AL170" i="33"/>
  <c r="AG170" i="33"/>
  <c r="AI170" i="33"/>
  <c r="AK170" i="33"/>
  <c r="AH170" i="33"/>
  <c r="AD170" i="33"/>
  <c r="AE170" i="33"/>
  <c r="AF170" i="33"/>
  <c r="X170" i="33"/>
  <c r="Y170" i="33"/>
  <c r="Z170" i="33"/>
  <c r="AQ162" i="33"/>
  <c r="AR162" i="33"/>
  <c r="AM162" i="33"/>
  <c r="AN162" i="33"/>
  <c r="AP162" i="33"/>
  <c r="AO162" i="33"/>
  <c r="AJ162" i="33"/>
  <c r="AK162" i="33"/>
  <c r="AL162" i="33"/>
  <c r="AG162" i="33"/>
  <c r="AH162" i="33"/>
  <c r="AI162" i="33"/>
  <c r="AD162" i="33"/>
  <c r="AE162" i="33"/>
  <c r="AF162" i="33"/>
  <c r="X162" i="33"/>
  <c r="Y162" i="33"/>
  <c r="Z162" i="33"/>
  <c r="A154" i="33"/>
  <c r="C154" i="33" s="1"/>
  <c r="AQ154" i="33"/>
  <c r="AR154" i="33"/>
  <c r="AM154" i="33"/>
  <c r="AN154" i="33"/>
  <c r="AP154" i="33"/>
  <c r="AO154" i="33"/>
  <c r="AJ154" i="33"/>
  <c r="AK154" i="33"/>
  <c r="AL154" i="33"/>
  <c r="AG154" i="33"/>
  <c r="AH154" i="33"/>
  <c r="AI154" i="33"/>
  <c r="AD154" i="33"/>
  <c r="AE154" i="33"/>
  <c r="AF154" i="33"/>
  <c r="X154" i="33"/>
  <c r="Y154" i="33"/>
  <c r="Z154" i="33"/>
  <c r="AQ146" i="33"/>
  <c r="AR146" i="33"/>
  <c r="AM146" i="33"/>
  <c r="AN146" i="33"/>
  <c r="AP146" i="33"/>
  <c r="AO146" i="33"/>
  <c r="AJ146" i="33"/>
  <c r="AK146" i="33"/>
  <c r="AL146" i="33"/>
  <c r="AG146" i="33"/>
  <c r="AH146" i="33"/>
  <c r="AI146" i="33"/>
  <c r="AD146" i="33"/>
  <c r="AE146" i="33"/>
  <c r="AF146" i="33"/>
  <c r="X146" i="33"/>
  <c r="Y146" i="33"/>
  <c r="Z146" i="33"/>
  <c r="AQ138" i="33"/>
  <c r="AR138" i="33"/>
  <c r="AM138" i="33"/>
  <c r="AN138" i="33"/>
  <c r="AP138" i="33"/>
  <c r="AO138" i="33"/>
  <c r="AJ138" i="33"/>
  <c r="AK138" i="33"/>
  <c r="AL138" i="33"/>
  <c r="AG138" i="33"/>
  <c r="AH138" i="33"/>
  <c r="AI138" i="33"/>
  <c r="AD138" i="33"/>
  <c r="AE138" i="33"/>
  <c r="AF138" i="33"/>
  <c r="X138" i="33"/>
  <c r="Y138" i="33"/>
  <c r="Z138" i="33"/>
  <c r="A130" i="33"/>
  <c r="C130" i="33" s="1"/>
  <c r="AQ130" i="33"/>
  <c r="AR130" i="33"/>
  <c r="AM130" i="33"/>
  <c r="AN130" i="33"/>
  <c r="AP130" i="33"/>
  <c r="AO130" i="33"/>
  <c r="AJ130" i="33"/>
  <c r="AK130" i="33"/>
  <c r="AL130" i="33"/>
  <c r="AG130" i="33"/>
  <c r="AH130" i="33"/>
  <c r="AI130" i="33"/>
  <c r="AD130" i="33"/>
  <c r="AE130" i="33"/>
  <c r="AF130" i="33"/>
  <c r="X130" i="33"/>
  <c r="Y130" i="33"/>
  <c r="Z130" i="33"/>
  <c r="AQ122" i="33"/>
  <c r="AR122" i="33"/>
  <c r="AM122" i="33"/>
  <c r="AN122" i="33"/>
  <c r="AP122" i="33"/>
  <c r="AO122" i="33"/>
  <c r="AJ122" i="33"/>
  <c r="AK122" i="33"/>
  <c r="AL122" i="33"/>
  <c r="AG122" i="33"/>
  <c r="AH122" i="33"/>
  <c r="AI122" i="33"/>
  <c r="AD122" i="33"/>
  <c r="AE122" i="33"/>
  <c r="AF122" i="33"/>
  <c r="X122" i="33"/>
  <c r="Y122" i="33"/>
  <c r="Z122" i="33"/>
  <c r="AQ114" i="33"/>
  <c r="AR114" i="33"/>
  <c r="AM114" i="33"/>
  <c r="AN114" i="33"/>
  <c r="AP114" i="33"/>
  <c r="AO114" i="33"/>
  <c r="AJ114" i="33"/>
  <c r="AK114" i="33"/>
  <c r="AL114" i="33"/>
  <c r="AG114" i="33"/>
  <c r="AH114" i="33"/>
  <c r="AI114" i="33"/>
  <c r="AD114" i="33"/>
  <c r="AE114" i="33"/>
  <c r="AF114" i="33"/>
  <c r="X114" i="33"/>
  <c r="Y114" i="33"/>
  <c r="Z114" i="33"/>
  <c r="A106" i="33"/>
  <c r="C106" i="33" s="1"/>
  <c r="AQ106" i="33"/>
  <c r="AR106" i="33"/>
  <c r="AM106" i="33"/>
  <c r="AN106" i="33"/>
  <c r="AP106" i="33"/>
  <c r="AO106" i="33"/>
  <c r="AJ106" i="33"/>
  <c r="AK106" i="33"/>
  <c r="AL106" i="33"/>
  <c r="AG106" i="33"/>
  <c r="AH106" i="33"/>
  <c r="AI106" i="33"/>
  <c r="AD106" i="33"/>
  <c r="AE106" i="33"/>
  <c r="AF106" i="33"/>
  <c r="X106" i="33"/>
  <c r="Y106" i="33"/>
  <c r="Z106" i="33"/>
  <c r="AQ98" i="33"/>
  <c r="AR98" i="33"/>
  <c r="AM98" i="33"/>
  <c r="AN98" i="33"/>
  <c r="AP98" i="33"/>
  <c r="AO98" i="33"/>
  <c r="AJ98" i="33"/>
  <c r="AK98" i="33"/>
  <c r="AL98" i="33"/>
  <c r="AG98" i="33"/>
  <c r="AH98" i="33"/>
  <c r="AI98" i="33"/>
  <c r="AD98" i="33"/>
  <c r="AE98" i="33"/>
  <c r="AF98" i="33"/>
  <c r="X98" i="33"/>
  <c r="Y98" i="33"/>
  <c r="Z98" i="33"/>
  <c r="A90" i="33"/>
  <c r="C90" i="33" s="1"/>
  <c r="AQ90" i="33"/>
  <c r="AR90" i="33"/>
  <c r="AM90" i="33"/>
  <c r="AN90" i="33"/>
  <c r="AP90" i="33"/>
  <c r="AO90" i="33"/>
  <c r="AJ90" i="33"/>
  <c r="AK90" i="33"/>
  <c r="AL90" i="33"/>
  <c r="AG90" i="33"/>
  <c r="AH90" i="33"/>
  <c r="AI90" i="33"/>
  <c r="AD90" i="33"/>
  <c r="AE90" i="33"/>
  <c r="AF90" i="33"/>
  <c r="X90" i="33"/>
  <c r="Y90" i="33"/>
  <c r="Z90" i="33"/>
  <c r="AQ82" i="33"/>
  <c r="AR82" i="33"/>
  <c r="AM82" i="33"/>
  <c r="AN82" i="33"/>
  <c r="AP82" i="33"/>
  <c r="AO82" i="33"/>
  <c r="AJ82" i="33"/>
  <c r="AK82" i="33"/>
  <c r="AL82" i="33"/>
  <c r="AG82" i="33"/>
  <c r="AH82" i="33"/>
  <c r="AI82" i="33"/>
  <c r="AD82" i="33"/>
  <c r="AE82" i="33"/>
  <c r="AF82" i="33"/>
  <c r="X82" i="33"/>
  <c r="Y82" i="33"/>
  <c r="Z82" i="33"/>
  <c r="AQ74" i="33"/>
  <c r="AR74" i="33"/>
  <c r="AM74" i="33"/>
  <c r="AN74" i="33"/>
  <c r="AP74" i="33"/>
  <c r="AO74" i="33"/>
  <c r="AJ74" i="33"/>
  <c r="AK74" i="33"/>
  <c r="AL74" i="33"/>
  <c r="AG74" i="33"/>
  <c r="AH74" i="33"/>
  <c r="AI74" i="33"/>
  <c r="AD74" i="33"/>
  <c r="AE74" i="33"/>
  <c r="AF74" i="33"/>
  <c r="X74" i="33"/>
  <c r="Y74" i="33"/>
  <c r="Z74" i="33"/>
  <c r="A66" i="33"/>
  <c r="C66" i="33" s="1"/>
  <c r="AQ66" i="33"/>
  <c r="AR66" i="33"/>
  <c r="AM66" i="33"/>
  <c r="AN66" i="33"/>
  <c r="AP66" i="33"/>
  <c r="AO66" i="33"/>
  <c r="AJ66" i="33"/>
  <c r="AK66" i="33"/>
  <c r="AL66" i="33"/>
  <c r="AG66" i="33"/>
  <c r="AH66" i="33"/>
  <c r="AI66" i="33"/>
  <c r="AD66" i="33"/>
  <c r="AE66" i="33"/>
  <c r="AF66" i="33"/>
  <c r="X66" i="33"/>
  <c r="Y66" i="33"/>
  <c r="Z66" i="33"/>
  <c r="AQ58" i="33"/>
  <c r="AR58" i="33"/>
  <c r="AM58" i="33"/>
  <c r="AN58" i="33"/>
  <c r="AP58" i="33"/>
  <c r="AO58" i="33"/>
  <c r="AJ58" i="33"/>
  <c r="AK58" i="33"/>
  <c r="AL58" i="33"/>
  <c r="AG58" i="33"/>
  <c r="AH58" i="33"/>
  <c r="AI58" i="33"/>
  <c r="AD58" i="33"/>
  <c r="AE58" i="33"/>
  <c r="AF58" i="33"/>
  <c r="X58" i="33"/>
  <c r="Y58" i="33"/>
  <c r="Z58" i="33"/>
  <c r="AQ50" i="33"/>
  <c r="AR50" i="33"/>
  <c r="AM50" i="33"/>
  <c r="AN50" i="33"/>
  <c r="AP50" i="33"/>
  <c r="AO50" i="33"/>
  <c r="AJ50" i="33"/>
  <c r="AK50" i="33"/>
  <c r="AL50" i="33"/>
  <c r="AG50" i="33"/>
  <c r="AH50" i="33"/>
  <c r="AI50" i="33"/>
  <c r="AD50" i="33"/>
  <c r="AE50" i="33"/>
  <c r="AF50" i="33"/>
  <c r="X50" i="33"/>
  <c r="Y50" i="33"/>
  <c r="Z50" i="33"/>
  <c r="A42" i="33"/>
  <c r="C42" i="33" s="1"/>
  <c r="AQ42" i="33"/>
  <c r="AR42" i="33"/>
  <c r="AM42" i="33"/>
  <c r="AN42" i="33"/>
  <c r="AP42" i="33"/>
  <c r="AO42" i="33"/>
  <c r="AJ42" i="33"/>
  <c r="AK42" i="33"/>
  <c r="AL42" i="33"/>
  <c r="AG42" i="33"/>
  <c r="AH42" i="33"/>
  <c r="AI42" i="33"/>
  <c r="AD42" i="33"/>
  <c r="AE42" i="33"/>
  <c r="AF42" i="33"/>
  <c r="X42" i="33"/>
  <c r="Y42" i="33"/>
  <c r="Z42" i="33"/>
  <c r="AQ34" i="33"/>
  <c r="AR34" i="33"/>
  <c r="AM34" i="33"/>
  <c r="AN34" i="33"/>
  <c r="AP34" i="33"/>
  <c r="AO34" i="33"/>
  <c r="AJ34" i="33"/>
  <c r="AK34" i="33"/>
  <c r="AL34" i="33"/>
  <c r="AG34" i="33"/>
  <c r="AH34" i="33"/>
  <c r="AI34" i="33"/>
  <c r="AD34" i="33"/>
  <c r="AE34" i="33"/>
  <c r="AF34" i="33"/>
  <c r="X34" i="33"/>
  <c r="Y34" i="33"/>
  <c r="Z34" i="33"/>
  <c r="A26" i="33"/>
  <c r="C26" i="33" s="1"/>
  <c r="AQ26" i="33"/>
  <c r="AR26" i="33"/>
  <c r="AM26" i="33"/>
  <c r="AN26" i="33"/>
  <c r="AP26" i="33"/>
  <c r="AO26" i="33"/>
  <c r="AJ26" i="33"/>
  <c r="AK26" i="33"/>
  <c r="AL26" i="33"/>
  <c r="AG26" i="33"/>
  <c r="AH26" i="33"/>
  <c r="AI26" i="33"/>
  <c r="AD26" i="33"/>
  <c r="AE26" i="33"/>
  <c r="AF26" i="33"/>
  <c r="X26" i="33"/>
  <c r="Y26" i="33"/>
  <c r="Z26" i="33"/>
  <c r="AQ18" i="33"/>
  <c r="AR18" i="33"/>
  <c r="AM18" i="33"/>
  <c r="AN18" i="33"/>
  <c r="AP18" i="33"/>
  <c r="AO18" i="33"/>
  <c r="AJ18" i="33"/>
  <c r="AK18" i="33"/>
  <c r="AL18" i="33"/>
  <c r="AG18" i="33"/>
  <c r="AH18" i="33"/>
  <c r="AI18" i="33"/>
  <c r="AD18" i="33"/>
  <c r="AE18" i="33"/>
  <c r="AF18" i="33"/>
  <c r="X18" i="33"/>
  <c r="Y18" i="33"/>
  <c r="Z18" i="33"/>
  <c r="AQ10" i="33"/>
  <c r="AR10" i="33"/>
  <c r="AM10" i="33"/>
  <c r="AN10" i="33"/>
  <c r="AP10" i="33"/>
  <c r="AO10" i="33"/>
  <c r="AJ10" i="33"/>
  <c r="AK10" i="33"/>
  <c r="AL10" i="33"/>
  <c r="AG10" i="33"/>
  <c r="AH10" i="33"/>
  <c r="AI10" i="33"/>
  <c r="AD10" i="33"/>
  <c r="AE10" i="33"/>
  <c r="AF10" i="33"/>
  <c r="X10" i="33"/>
  <c r="Y10" i="33"/>
  <c r="Z10" i="33"/>
  <c r="P2469" i="33"/>
  <c r="AR2469" i="33"/>
  <c r="AM2469" i="33"/>
  <c r="AN2469" i="33"/>
  <c r="AO2469" i="33"/>
  <c r="AP2469" i="33"/>
  <c r="AQ2469" i="33"/>
  <c r="AJ2469" i="33"/>
  <c r="AK2469" i="33"/>
  <c r="AL2469" i="33"/>
  <c r="AG2469" i="33"/>
  <c r="AH2469" i="33"/>
  <c r="AI2469" i="33"/>
  <c r="AD2469" i="33"/>
  <c r="AE2469" i="33"/>
  <c r="AF2469" i="33"/>
  <c r="P2461" i="33"/>
  <c r="AR2461" i="33"/>
  <c r="AM2461" i="33"/>
  <c r="AN2461" i="33"/>
  <c r="AO2461" i="33"/>
  <c r="AP2461" i="33"/>
  <c r="AQ2461" i="33"/>
  <c r="AJ2461" i="33"/>
  <c r="AK2461" i="33"/>
  <c r="AL2461" i="33"/>
  <c r="AG2461" i="33"/>
  <c r="AH2461" i="33"/>
  <c r="AI2461" i="33"/>
  <c r="AD2461" i="33"/>
  <c r="AE2461" i="33"/>
  <c r="AF2461" i="33"/>
  <c r="A2453" i="33"/>
  <c r="C2453" i="33" s="1"/>
  <c r="AR2453" i="33"/>
  <c r="AM2453" i="33"/>
  <c r="AN2453" i="33"/>
  <c r="AO2453" i="33"/>
  <c r="AP2453" i="33"/>
  <c r="AQ2453" i="33"/>
  <c r="AJ2453" i="33"/>
  <c r="AK2453" i="33"/>
  <c r="AL2453" i="33"/>
  <c r="AG2453" i="33"/>
  <c r="AH2453" i="33"/>
  <c r="AI2453" i="33"/>
  <c r="AD2453" i="33"/>
  <c r="AE2453" i="33"/>
  <c r="AF2453" i="33"/>
  <c r="P2445" i="33"/>
  <c r="AR2445" i="33"/>
  <c r="AM2445" i="33"/>
  <c r="AN2445" i="33"/>
  <c r="AO2445" i="33"/>
  <c r="AP2445" i="33"/>
  <c r="AQ2445" i="33"/>
  <c r="AJ2445" i="33"/>
  <c r="AK2445" i="33"/>
  <c r="AL2445" i="33"/>
  <c r="AG2445" i="33"/>
  <c r="AH2445" i="33"/>
  <c r="AD2445" i="33"/>
  <c r="AE2445" i="33"/>
  <c r="AI2445" i="33"/>
  <c r="AF2445" i="33"/>
  <c r="P2437" i="33"/>
  <c r="AR2437" i="33"/>
  <c r="AM2437" i="33"/>
  <c r="AN2437" i="33"/>
  <c r="AO2437" i="33"/>
  <c r="AP2437" i="33"/>
  <c r="AQ2437" i="33"/>
  <c r="AJ2437" i="33"/>
  <c r="AK2437" i="33"/>
  <c r="AL2437" i="33"/>
  <c r="AG2437" i="33"/>
  <c r="AH2437" i="33"/>
  <c r="AI2437" i="33"/>
  <c r="AD2437" i="33"/>
  <c r="AE2437" i="33"/>
  <c r="AF2437" i="33"/>
  <c r="P2429" i="33"/>
  <c r="AR2429" i="33"/>
  <c r="AM2429" i="33"/>
  <c r="AN2429" i="33"/>
  <c r="AO2429" i="33"/>
  <c r="AP2429" i="33"/>
  <c r="AQ2429" i="33"/>
  <c r="AJ2429" i="33"/>
  <c r="AK2429" i="33"/>
  <c r="AL2429" i="33"/>
  <c r="AG2429" i="33"/>
  <c r="AH2429" i="33"/>
  <c r="AI2429" i="33"/>
  <c r="AD2429" i="33"/>
  <c r="AE2429" i="33"/>
  <c r="AF2429" i="33"/>
  <c r="A2421" i="33"/>
  <c r="C2421" i="33" s="1"/>
  <c r="AR2421" i="33"/>
  <c r="AM2421" i="33"/>
  <c r="AN2421" i="33"/>
  <c r="AO2421" i="33"/>
  <c r="AP2421" i="33"/>
  <c r="AQ2421" i="33"/>
  <c r="AJ2421" i="33"/>
  <c r="AK2421" i="33"/>
  <c r="AL2421" i="33"/>
  <c r="AG2421" i="33"/>
  <c r="AH2421" i="33"/>
  <c r="AI2421" i="33"/>
  <c r="AD2421" i="33"/>
  <c r="AE2421" i="33"/>
  <c r="AF2421" i="33"/>
  <c r="A2413" i="33"/>
  <c r="C2413" i="33" s="1"/>
  <c r="AR2413" i="33"/>
  <c r="AM2413" i="33"/>
  <c r="AN2413" i="33"/>
  <c r="AO2413" i="33"/>
  <c r="AP2413" i="33"/>
  <c r="AQ2413" i="33"/>
  <c r="AJ2413" i="33"/>
  <c r="AK2413" i="33"/>
  <c r="AL2413" i="33"/>
  <c r="AG2413" i="33"/>
  <c r="AH2413" i="33"/>
  <c r="AD2413" i="33"/>
  <c r="AE2413" i="33"/>
  <c r="AI2413" i="33"/>
  <c r="AF2413" i="33"/>
  <c r="A2405" i="33"/>
  <c r="C2405" i="33" s="1"/>
  <c r="AR2405" i="33"/>
  <c r="AM2405" i="33"/>
  <c r="AN2405" i="33"/>
  <c r="AO2405" i="33"/>
  <c r="AP2405" i="33"/>
  <c r="AQ2405" i="33"/>
  <c r="AJ2405" i="33"/>
  <c r="AK2405" i="33"/>
  <c r="AL2405" i="33"/>
  <c r="AG2405" i="33"/>
  <c r="AH2405" i="33"/>
  <c r="AI2405" i="33"/>
  <c r="AD2405" i="33"/>
  <c r="AE2405" i="33"/>
  <c r="AF2405" i="33"/>
  <c r="A2397" i="33"/>
  <c r="C2397" i="33" s="1"/>
  <c r="AR2397" i="33"/>
  <c r="AM2397" i="33"/>
  <c r="AN2397" i="33"/>
  <c r="AO2397" i="33"/>
  <c r="AP2397" i="33"/>
  <c r="AQ2397" i="33"/>
  <c r="AJ2397" i="33"/>
  <c r="AK2397" i="33"/>
  <c r="AL2397" i="33"/>
  <c r="AG2397" i="33"/>
  <c r="AH2397" i="33"/>
  <c r="AI2397" i="33"/>
  <c r="AD2397" i="33"/>
  <c r="AE2397" i="33"/>
  <c r="AF2397" i="33"/>
  <c r="A2389" i="33"/>
  <c r="C2389" i="33" s="1"/>
  <c r="AR2389" i="33"/>
  <c r="AM2389" i="33"/>
  <c r="AN2389" i="33"/>
  <c r="AO2389" i="33"/>
  <c r="AP2389" i="33"/>
  <c r="AQ2389" i="33"/>
  <c r="AJ2389" i="33"/>
  <c r="AK2389" i="33"/>
  <c r="AL2389" i="33"/>
  <c r="AG2389" i="33"/>
  <c r="AH2389" i="33"/>
  <c r="AI2389" i="33"/>
  <c r="AD2389" i="33"/>
  <c r="AE2389" i="33"/>
  <c r="AF2389" i="33"/>
  <c r="A2381" i="33"/>
  <c r="C2381" i="33" s="1"/>
  <c r="AR2381" i="33"/>
  <c r="AM2381" i="33"/>
  <c r="AN2381" i="33"/>
  <c r="AO2381" i="33"/>
  <c r="AP2381" i="33"/>
  <c r="AQ2381" i="33"/>
  <c r="AJ2381" i="33"/>
  <c r="AK2381" i="33"/>
  <c r="AL2381" i="33"/>
  <c r="AG2381" i="33"/>
  <c r="AH2381" i="33"/>
  <c r="AD2381" i="33"/>
  <c r="AE2381" i="33"/>
  <c r="AI2381" i="33"/>
  <c r="AF2381" i="33"/>
  <c r="A2373" i="33"/>
  <c r="C2373" i="33" s="1"/>
  <c r="AR2373" i="33"/>
  <c r="AM2373" i="33"/>
  <c r="AN2373" i="33"/>
  <c r="AO2373" i="33"/>
  <c r="AP2373" i="33"/>
  <c r="AQ2373" i="33"/>
  <c r="AJ2373" i="33"/>
  <c r="AK2373" i="33"/>
  <c r="AL2373" i="33"/>
  <c r="AG2373" i="33"/>
  <c r="AH2373" i="33"/>
  <c r="AI2373" i="33"/>
  <c r="AD2373" i="33"/>
  <c r="AE2373" i="33"/>
  <c r="AF2373" i="33"/>
  <c r="A2365" i="33"/>
  <c r="C2365" i="33" s="1"/>
  <c r="AR2365" i="33"/>
  <c r="AM2365" i="33"/>
  <c r="AN2365" i="33"/>
  <c r="AO2365" i="33"/>
  <c r="AP2365" i="33"/>
  <c r="AQ2365" i="33"/>
  <c r="AJ2365" i="33"/>
  <c r="AK2365" i="33"/>
  <c r="AL2365" i="33"/>
  <c r="AG2365" i="33"/>
  <c r="AH2365" i="33"/>
  <c r="AI2365" i="33"/>
  <c r="AD2365" i="33"/>
  <c r="AE2365" i="33"/>
  <c r="AF2365" i="33"/>
  <c r="A2357" i="33"/>
  <c r="C2357" i="33" s="1"/>
  <c r="AR2357" i="33"/>
  <c r="AM2357" i="33"/>
  <c r="AN2357" i="33"/>
  <c r="AO2357" i="33"/>
  <c r="AP2357" i="33"/>
  <c r="AQ2357" i="33"/>
  <c r="AJ2357" i="33"/>
  <c r="AK2357" i="33"/>
  <c r="AL2357" i="33"/>
  <c r="AG2357" i="33"/>
  <c r="AH2357" i="33"/>
  <c r="AI2357" i="33"/>
  <c r="AD2357" i="33"/>
  <c r="AE2357" i="33"/>
  <c r="AF2357" i="33"/>
  <c r="A2349" i="33"/>
  <c r="C2349" i="33" s="1"/>
  <c r="AR2349" i="33"/>
  <c r="AM2349" i="33"/>
  <c r="AN2349" i="33"/>
  <c r="AO2349" i="33"/>
  <c r="AP2349" i="33"/>
  <c r="AQ2349" i="33"/>
  <c r="AJ2349" i="33"/>
  <c r="AK2349" i="33"/>
  <c r="AL2349" i="33"/>
  <c r="AG2349" i="33"/>
  <c r="AH2349" i="33"/>
  <c r="AD2349" i="33"/>
  <c r="AE2349" i="33"/>
  <c r="AI2349" i="33"/>
  <c r="AF2349" i="33"/>
  <c r="A2341" i="33"/>
  <c r="C2341" i="33" s="1"/>
  <c r="AR2341" i="33"/>
  <c r="AM2341" i="33"/>
  <c r="AN2341" i="33"/>
  <c r="AO2341" i="33"/>
  <c r="AP2341" i="33"/>
  <c r="AQ2341" i="33"/>
  <c r="AJ2341" i="33"/>
  <c r="AK2341" i="33"/>
  <c r="AL2341" i="33"/>
  <c r="AG2341" i="33"/>
  <c r="AH2341" i="33"/>
  <c r="AI2341" i="33"/>
  <c r="AD2341" i="33"/>
  <c r="AE2341" i="33"/>
  <c r="AF2341" i="33"/>
  <c r="A2333" i="33"/>
  <c r="C2333" i="33" s="1"/>
  <c r="AR2333" i="33"/>
  <c r="AM2333" i="33"/>
  <c r="AN2333" i="33"/>
  <c r="AO2333" i="33"/>
  <c r="AP2333" i="33"/>
  <c r="AQ2333" i="33"/>
  <c r="AJ2333" i="33"/>
  <c r="AK2333" i="33"/>
  <c r="AL2333" i="33"/>
  <c r="AG2333" i="33"/>
  <c r="AH2333" i="33"/>
  <c r="AI2333" i="33"/>
  <c r="AD2333" i="33"/>
  <c r="AE2333" i="33"/>
  <c r="AF2333" i="33"/>
  <c r="A2325" i="33"/>
  <c r="C2325" i="33" s="1"/>
  <c r="AR2325" i="33"/>
  <c r="AM2325" i="33"/>
  <c r="AN2325" i="33"/>
  <c r="AO2325" i="33"/>
  <c r="AP2325" i="33"/>
  <c r="AQ2325" i="33"/>
  <c r="AJ2325" i="33"/>
  <c r="AK2325" i="33"/>
  <c r="AL2325" i="33"/>
  <c r="AG2325" i="33"/>
  <c r="AH2325" i="33"/>
  <c r="AI2325" i="33"/>
  <c r="AD2325" i="33"/>
  <c r="AE2325" i="33"/>
  <c r="AF2325" i="33"/>
  <c r="A2317" i="33"/>
  <c r="C2317" i="33" s="1"/>
  <c r="AR2317" i="33"/>
  <c r="AM2317" i="33"/>
  <c r="AN2317" i="33"/>
  <c r="AO2317" i="33"/>
  <c r="AP2317" i="33"/>
  <c r="AQ2317" i="33"/>
  <c r="AJ2317" i="33"/>
  <c r="AK2317" i="33"/>
  <c r="AL2317" i="33"/>
  <c r="AG2317" i="33"/>
  <c r="AH2317" i="33"/>
  <c r="AD2317" i="33"/>
  <c r="AE2317" i="33"/>
  <c r="AI2317" i="33"/>
  <c r="AF2317" i="33"/>
  <c r="A2309" i="33"/>
  <c r="C2309" i="33" s="1"/>
  <c r="AR2309" i="33"/>
  <c r="AM2309" i="33"/>
  <c r="AN2309" i="33"/>
  <c r="AO2309" i="33"/>
  <c r="AP2309" i="33"/>
  <c r="AQ2309" i="33"/>
  <c r="AJ2309" i="33"/>
  <c r="AK2309" i="33"/>
  <c r="AL2309" i="33"/>
  <c r="AG2309" i="33"/>
  <c r="AH2309" i="33"/>
  <c r="AI2309" i="33"/>
  <c r="AD2309" i="33"/>
  <c r="AE2309" i="33"/>
  <c r="AF2309" i="33"/>
  <c r="A2301" i="33"/>
  <c r="C2301" i="33" s="1"/>
  <c r="AR2301" i="33"/>
  <c r="AM2301" i="33"/>
  <c r="AN2301" i="33"/>
  <c r="AO2301" i="33"/>
  <c r="AP2301" i="33"/>
  <c r="AQ2301" i="33"/>
  <c r="AJ2301" i="33"/>
  <c r="AK2301" i="33"/>
  <c r="AL2301" i="33"/>
  <c r="AG2301" i="33"/>
  <c r="AH2301" i="33"/>
  <c r="AI2301" i="33"/>
  <c r="AD2301" i="33"/>
  <c r="AE2301" i="33"/>
  <c r="AF2301" i="33"/>
  <c r="A2293" i="33"/>
  <c r="C2293" i="33" s="1"/>
  <c r="AQ2293" i="33"/>
  <c r="AR2293" i="33"/>
  <c r="AM2293" i="33"/>
  <c r="AN2293" i="33"/>
  <c r="AO2293" i="33"/>
  <c r="AP2293" i="33"/>
  <c r="AJ2293" i="33"/>
  <c r="AK2293" i="33"/>
  <c r="AL2293" i="33"/>
  <c r="AG2293" i="33"/>
  <c r="AH2293" i="33"/>
  <c r="AI2293" i="33"/>
  <c r="AD2293" i="33"/>
  <c r="AE2293" i="33"/>
  <c r="AF2293" i="33"/>
  <c r="A2285" i="33"/>
  <c r="C2285" i="33" s="1"/>
  <c r="AQ2285" i="33"/>
  <c r="AR2285" i="33"/>
  <c r="AM2285" i="33"/>
  <c r="AN2285" i="33"/>
  <c r="AO2285" i="33"/>
  <c r="AP2285" i="33"/>
  <c r="AJ2285" i="33"/>
  <c r="AK2285" i="33"/>
  <c r="AL2285" i="33"/>
  <c r="AG2285" i="33"/>
  <c r="AH2285" i="33"/>
  <c r="AD2285" i="33"/>
  <c r="AE2285" i="33"/>
  <c r="AI2285" i="33"/>
  <c r="AF2285" i="33"/>
  <c r="A2277" i="33"/>
  <c r="C2277" i="33" s="1"/>
  <c r="AQ2277" i="33"/>
  <c r="AR2277" i="33"/>
  <c r="AM2277" i="33"/>
  <c r="AN2277" i="33"/>
  <c r="AO2277" i="33"/>
  <c r="AP2277" i="33"/>
  <c r="AJ2277" i="33"/>
  <c r="AK2277" i="33"/>
  <c r="AL2277" i="33"/>
  <c r="AG2277" i="33"/>
  <c r="AH2277" i="33"/>
  <c r="AI2277" i="33"/>
  <c r="AD2277" i="33"/>
  <c r="AE2277" i="33"/>
  <c r="AF2277" i="33"/>
  <c r="A2269" i="33"/>
  <c r="C2269" i="33" s="1"/>
  <c r="AQ2269" i="33"/>
  <c r="AR2269" i="33"/>
  <c r="AM2269" i="33"/>
  <c r="AN2269" i="33"/>
  <c r="AO2269" i="33"/>
  <c r="AP2269" i="33"/>
  <c r="AJ2269" i="33"/>
  <c r="AK2269" i="33"/>
  <c r="AL2269" i="33"/>
  <c r="AG2269" i="33"/>
  <c r="AH2269" i="33"/>
  <c r="AI2269" i="33"/>
  <c r="AD2269" i="33"/>
  <c r="AE2269" i="33"/>
  <c r="AF2269" i="33"/>
  <c r="A2261" i="33"/>
  <c r="C2261" i="33" s="1"/>
  <c r="AQ2261" i="33"/>
  <c r="AR2261" i="33"/>
  <c r="AM2261" i="33"/>
  <c r="AN2261" i="33"/>
  <c r="AO2261" i="33"/>
  <c r="AP2261" i="33"/>
  <c r="AJ2261" i="33"/>
  <c r="AK2261" i="33"/>
  <c r="AL2261" i="33"/>
  <c r="AG2261" i="33"/>
  <c r="AH2261" i="33"/>
  <c r="AI2261" i="33"/>
  <c r="AD2261" i="33"/>
  <c r="AE2261" i="33"/>
  <c r="AF2261" i="33"/>
  <c r="A2253" i="33"/>
  <c r="C2253" i="33" s="1"/>
  <c r="AQ2253" i="33"/>
  <c r="AR2253" i="33"/>
  <c r="AM2253" i="33"/>
  <c r="AN2253" i="33"/>
  <c r="AO2253" i="33"/>
  <c r="AP2253" i="33"/>
  <c r="AJ2253" i="33"/>
  <c r="AK2253" i="33"/>
  <c r="AL2253" i="33"/>
  <c r="AG2253" i="33"/>
  <c r="AH2253" i="33"/>
  <c r="AD2253" i="33"/>
  <c r="AE2253" i="33"/>
  <c r="AI2253" i="33"/>
  <c r="AF2253" i="33"/>
  <c r="A2245" i="33"/>
  <c r="C2245" i="33" s="1"/>
  <c r="AQ2245" i="33"/>
  <c r="AR2245" i="33"/>
  <c r="AM2245" i="33"/>
  <c r="AN2245" i="33"/>
  <c r="AO2245" i="33"/>
  <c r="AP2245" i="33"/>
  <c r="AJ2245" i="33"/>
  <c r="AK2245" i="33"/>
  <c r="AL2245" i="33"/>
  <c r="AG2245" i="33"/>
  <c r="AH2245" i="33"/>
  <c r="AI2245" i="33"/>
  <c r="AD2245" i="33"/>
  <c r="AE2245" i="33"/>
  <c r="AF2245" i="33"/>
  <c r="A2237" i="33"/>
  <c r="C2237" i="33" s="1"/>
  <c r="AQ2237" i="33"/>
  <c r="AR2237" i="33"/>
  <c r="AM2237" i="33"/>
  <c r="AN2237" i="33"/>
  <c r="AO2237" i="33"/>
  <c r="AP2237" i="33"/>
  <c r="AJ2237" i="33"/>
  <c r="AK2237" i="33"/>
  <c r="AL2237" i="33"/>
  <c r="AG2237" i="33"/>
  <c r="AH2237" i="33"/>
  <c r="AI2237" i="33"/>
  <c r="AD2237" i="33"/>
  <c r="AE2237" i="33"/>
  <c r="AF2237" i="33"/>
  <c r="A2229" i="33"/>
  <c r="C2229" i="33" s="1"/>
  <c r="AQ2229" i="33"/>
  <c r="AR2229" i="33"/>
  <c r="AM2229" i="33"/>
  <c r="AN2229" i="33"/>
  <c r="AO2229" i="33"/>
  <c r="AP2229" i="33"/>
  <c r="AJ2229" i="33"/>
  <c r="AK2229" i="33"/>
  <c r="AL2229" i="33"/>
  <c r="AG2229" i="33"/>
  <c r="AH2229" i="33"/>
  <c r="AI2229" i="33"/>
  <c r="AD2229" i="33"/>
  <c r="AE2229" i="33"/>
  <c r="AF2229" i="33"/>
  <c r="A2221" i="33"/>
  <c r="C2221" i="33" s="1"/>
  <c r="AQ2221" i="33"/>
  <c r="AR2221" i="33"/>
  <c r="AM2221" i="33"/>
  <c r="AN2221" i="33"/>
  <c r="AO2221" i="33"/>
  <c r="AP2221" i="33"/>
  <c r="AJ2221" i="33"/>
  <c r="AK2221" i="33"/>
  <c r="AL2221" i="33"/>
  <c r="AG2221" i="33"/>
  <c r="AH2221" i="33"/>
  <c r="AD2221" i="33"/>
  <c r="AE2221" i="33"/>
  <c r="AI2221" i="33"/>
  <c r="AF2221" i="33"/>
  <c r="A2213" i="33"/>
  <c r="C2213" i="33" s="1"/>
  <c r="AQ2213" i="33"/>
  <c r="AR2213" i="33"/>
  <c r="AM2213" i="33"/>
  <c r="AN2213" i="33"/>
  <c r="AO2213" i="33"/>
  <c r="AP2213" i="33"/>
  <c r="AJ2213" i="33"/>
  <c r="AK2213" i="33"/>
  <c r="AL2213" i="33"/>
  <c r="AG2213" i="33"/>
  <c r="AH2213" i="33"/>
  <c r="AI2213" i="33"/>
  <c r="AD2213" i="33"/>
  <c r="AE2213" i="33"/>
  <c r="AF2213" i="33"/>
  <c r="A2205" i="33"/>
  <c r="C2205" i="33" s="1"/>
  <c r="AQ2205" i="33"/>
  <c r="AR2205" i="33"/>
  <c r="AM2205" i="33"/>
  <c r="AN2205" i="33"/>
  <c r="AO2205" i="33"/>
  <c r="AP2205" i="33"/>
  <c r="AJ2205" i="33"/>
  <c r="AK2205" i="33"/>
  <c r="AL2205" i="33"/>
  <c r="AG2205" i="33"/>
  <c r="AH2205" i="33"/>
  <c r="AI2205" i="33"/>
  <c r="AD2205" i="33"/>
  <c r="AE2205" i="33"/>
  <c r="AF2205" i="33"/>
  <c r="A2197" i="33"/>
  <c r="C2197" i="33" s="1"/>
  <c r="AQ2197" i="33"/>
  <c r="AR2197" i="33"/>
  <c r="AM2197" i="33"/>
  <c r="AN2197" i="33"/>
  <c r="AO2197" i="33"/>
  <c r="AP2197" i="33"/>
  <c r="AJ2197" i="33"/>
  <c r="AK2197" i="33"/>
  <c r="AL2197" i="33"/>
  <c r="AG2197" i="33"/>
  <c r="AH2197" i="33"/>
  <c r="AI2197" i="33"/>
  <c r="AD2197" i="33"/>
  <c r="AE2197" i="33"/>
  <c r="AF2197" i="33"/>
  <c r="A2189" i="33"/>
  <c r="C2189" i="33" s="1"/>
  <c r="AQ2189" i="33"/>
  <c r="AR2189" i="33"/>
  <c r="AM2189" i="33"/>
  <c r="AN2189" i="33"/>
  <c r="AO2189" i="33"/>
  <c r="AP2189" i="33"/>
  <c r="AJ2189" i="33"/>
  <c r="AK2189" i="33"/>
  <c r="AL2189" i="33"/>
  <c r="AG2189" i="33"/>
  <c r="AH2189" i="33"/>
  <c r="AD2189" i="33"/>
  <c r="AE2189" i="33"/>
  <c r="AI2189" i="33"/>
  <c r="AF2189" i="33"/>
  <c r="A2181" i="33"/>
  <c r="C2181" i="33" s="1"/>
  <c r="AQ2181" i="33"/>
  <c r="AR2181" i="33"/>
  <c r="AM2181" i="33"/>
  <c r="AN2181" i="33"/>
  <c r="AO2181" i="33"/>
  <c r="AP2181" i="33"/>
  <c r="AJ2181" i="33"/>
  <c r="AK2181" i="33"/>
  <c r="AL2181" i="33"/>
  <c r="AG2181" i="33"/>
  <c r="AH2181" i="33"/>
  <c r="AI2181" i="33"/>
  <c r="AD2181" i="33"/>
  <c r="AE2181" i="33"/>
  <c r="AF2181" i="33"/>
  <c r="A2173" i="33"/>
  <c r="C2173" i="33" s="1"/>
  <c r="AQ2173" i="33"/>
  <c r="AR2173" i="33"/>
  <c r="AM2173" i="33"/>
  <c r="AN2173" i="33"/>
  <c r="AO2173" i="33"/>
  <c r="AP2173" i="33"/>
  <c r="AJ2173" i="33"/>
  <c r="AK2173" i="33"/>
  <c r="AL2173" i="33"/>
  <c r="AG2173" i="33"/>
  <c r="AH2173" i="33"/>
  <c r="AI2173" i="33"/>
  <c r="AD2173" i="33"/>
  <c r="AE2173" i="33"/>
  <c r="AF2173" i="33"/>
  <c r="A2165" i="33"/>
  <c r="C2165" i="33" s="1"/>
  <c r="AQ2165" i="33"/>
  <c r="AR2165" i="33"/>
  <c r="AM2165" i="33"/>
  <c r="AN2165" i="33"/>
  <c r="AO2165" i="33"/>
  <c r="AP2165" i="33"/>
  <c r="AJ2165" i="33"/>
  <c r="AK2165" i="33"/>
  <c r="AL2165" i="33"/>
  <c r="AG2165" i="33"/>
  <c r="AH2165" i="33"/>
  <c r="AI2165" i="33"/>
  <c r="AD2165" i="33"/>
  <c r="AE2165" i="33"/>
  <c r="AF2165" i="33"/>
  <c r="A2157" i="33"/>
  <c r="C2157" i="33" s="1"/>
  <c r="AQ2157" i="33"/>
  <c r="AR2157" i="33"/>
  <c r="AM2157" i="33"/>
  <c r="AN2157" i="33"/>
  <c r="AO2157" i="33"/>
  <c r="AP2157" i="33"/>
  <c r="AJ2157" i="33"/>
  <c r="AK2157" i="33"/>
  <c r="AL2157" i="33"/>
  <c r="AG2157" i="33"/>
  <c r="AH2157" i="33"/>
  <c r="AD2157" i="33"/>
  <c r="AE2157" i="33"/>
  <c r="AI2157" i="33"/>
  <c r="AF2157" i="33"/>
  <c r="A2149" i="33"/>
  <c r="C2149" i="33" s="1"/>
  <c r="AQ2149" i="33"/>
  <c r="AR2149" i="33"/>
  <c r="AM2149" i="33"/>
  <c r="AN2149" i="33"/>
  <c r="AO2149" i="33"/>
  <c r="AP2149" i="33"/>
  <c r="AJ2149" i="33"/>
  <c r="AK2149" i="33"/>
  <c r="AL2149" i="33"/>
  <c r="AG2149" i="33"/>
  <c r="AH2149" i="33"/>
  <c r="AI2149" i="33"/>
  <c r="AD2149" i="33"/>
  <c r="AE2149" i="33"/>
  <c r="AF2149" i="33"/>
  <c r="A2141" i="33"/>
  <c r="C2141" i="33" s="1"/>
  <c r="AQ2141" i="33"/>
  <c r="AR2141" i="33"/>
  <c r="AM2141" i="33"/>
  <c r="AN2141" i="33"/>
  <c r="AO2141" i="33"/>
  <c r="AP2141" i="33"/>
  <c r="AJ2141" i="33"/>
  <c r="AK2141" i="33"/>
  <c r="AL2141" i="33"/>
  <c r="AG2141" i="33"/>
  <c r="AH2141" i="33"/>
  <c r="AI2141" i="33"/>
  <c r="AD2141" i="33"/>
  <c r="AE2141" i="33"/>
  <c r="AF2141" i="33"/>
  <c r="A2133" i="33"/>
  <c r="C2133" i="33" s="1"/>
  <c r="AQ2133" i="33"/>
  <c r="AR2133" i="33"/>
  <c r="AM2133" i="33"/>
  <c r="AN2133" i="33"/>
  <c r="AO2133" i="33"/>
  <c r="AP2133" i="33"/>
  <c r="AJ2133" i="33"/>
  <c r="AK2133" i="33"/>
  <c r="AL2133" i="33"/>
  <c r="AG2133" i="33"/>
  <c r="AH2133" i="33"/>
  <c r="AI2133" i="33"/>
  <c r="AD2133" i="33"/>
  <c r="AE2133" i="33"/>
  <c r="AF2133" i="33"/>
  <c r="A2125" i="33"/>
  <c r="C2125" i="33" s="1"/>
  <c r="AQ2125" i="33"/>
  <c r="AR2125" i="33"/>
  <c r="AM2125" i="33"/>
  <c r="AN2125" i="33"/>
  <c r="AO2125" i="33"/>
  <c r="AP2125" i="33"/>
  <c r="AJ2125" i="33"/>
  <c r="AK2125" i="33"/>
  <c r="AL2125" i="33"/>
  <c r="AG2125" i="33"/>
  <c r="AH2125" i="33"/>
  <c r="AD2125" i="33"/>
  <c r="AE2125" i="33"/>
  <c r="AI2125" i="33"/>
  <c r="AF2125" i="33"/>
  <c r="A2117" i="33"/>
  <c r="C2117" i="33" s="1"/>
  <c r="AQ2117" i="33"/>
  <c r="AR2117" i="33"/>
  <c r="AM2117" i="33"/>
  <c r="AN2117" i="33"/>
  <c r="AO2117" i="33"/>
  <c r="AP2117" i="33"/>
  <c r="AJ2117" i="33"/>
  <c r="AK2117" i="33"/>
  <c r="AL2117" i="33"/>
  <c r="AG2117" i="33"/>
  <c r="AH2117" i="33"/>
  <c r="AI2117" i="33"/>
  <c r="Y2117" i="33"/>
  <c r="AD2117" i="33"/>
  <c r="Z2117" i="33"/>
  <c r="AE2117" i="33"/>
  <c r="AF2117" i="33"/>
  <c r="A2109" i="33"/>
  <c r="C2109" i="33" s="1"/>
  <c r="AQ2109" i="33"/>
  <c r="AR2109" i="33"/>
  <c r="AM2109" i="33"/>
  <c r="AN2109" i="33"/>
  <c r="AO2109" i="33"/>
  <c r="AP2109" i="33"/>
  <c r="AJ2109" i="33"/>
  <c r="AK2109" i="33"/>
  <c r="AL2109" i="33"/>
  <c r="AG2109" i="33"/>
  <c r="AH2109" i="33"/>
  <c r="AI2109" i="33"/>
  <c r="Y2109" i="33"/>
  <c r="AD2109" i="33"/>
  <c r="Z2109" i="33"/>
  <c r="AE2109" i="33"/>
  <c r="AF2109" i="33"/>
  <c r="A2101" i="33"/>
  <c r="C2101" i="33" s="1"/>
  <c r="AQ2101" i="33"/>
  <c r="AR2101" i="33"/>
  <c r="AM2101" i="33"/>
  <c r="AN2101" i="33"/>
  <c r="AO2101" i="33"/>
  <c r="AP2101" i="33"/>
  <c r="AJ2101" i="33"/>
  <c r="AK2101" i="33"/>
  <c r="AL2101" i="33"/>
  <c r="AG2101" i="33"/>
  <c r="AH2101" i="33"/>
  <c r="Y2101" i="33"/>
  <c r="AI2101" i="33"/>
  <c r="AD2101" i="33"/>
  <c r="Z2101" i="33"/>
  <c r="AE2101" i="33"/>
  <c r="AF2101" i="33"/>
  <c r="A2093" i="33"/>
  <c r="C2093" i="33" s="1"/>
  <c r="AQ2093" i="33"/>
  <c r="AR2093" i="33"/>
  <c r="AM2093" i="33"/>
  <c r="AN2093" i="33"/>
  <c r="AO2093" i="33"/>
  <c r="AP2093" i="33"/>
  <c r="AJ2093" i="33"/>
  <c r="AK2093" i="33"/>
  <c r="AL2093" i="33"/>
  <c r="AG2093" i="33"/>
  <c r="AH2093" i="33"/>
  <c r="AI2093" i="33"/>
  <c r="Y2093" i="33"/>
  <c r="AD2093" i="33"/>
  <c r="Z2093" i="33"/>
  <c r="AE2093" i="33"/>
  <c r="AF2093" i="33"/>
  <c r="A2085" i="33"/>
  <c r="C2085" i="33" s="1"/>
  <c r="AQ2085" i="33"/>
  <c r="AR2085" i="33"/>
  <c r="AM2085" i="33"/>
  <c r="AN2085" i="33"/>
  <c r="AO2085" i="33"/>
  <c r="AP2085" i="33"/>
  <c r="AJ2085" i="33"/>
  <c r="AK2085" i="33"/>
  <c r="AL2085" i="33"/>
  <c r="AG2085" i="33"/>
  <c r="AH2085" i="33"/>
  <c r="AI2085" i="33"/>
  <c r="Y2085" i="33"/>
  <c r="AD2085" i="33"/>
  <c r="Z2085" i="33"/>
  <c r="AE2085" i="33"/>
  <c r="AF2085" i="33"/>
  <c r="A2077" i="33"/>
  <c r="C2077" i="33" s="1"/>
  <c r="AQ2077" i="33"/>
  <c r="AR2077" i="33"/>
  <c r="AM2077" i="33"/>
  <c r="AN2077" i="33"/>
  <c r="AO2077" i="33"/>
  <c r="AP2077" i="33"/>
  <c r="AJ2077" i="33"/>
  <c r="AK2077" i="33"/>
  <c r="AL2077" i="33"/>
  <c r="AG2077" i="33"/>
  <c r="AH2077" i="33"/>
  <c r="AI2077" i="33"/>
  <c r="Y2077" i="33"/>
  <c r="AD2077" i="33"/>
  <c r="Z2077" i="33"/>
  <c r="AE2077" i="33"/>
  <c r="AF2077" i="33"/>
  <c r="A2069" i="33"/>
  <c r="C2069" i="33" s="1"/>
  <c r="AQ2069" i="33"/>
  <c r="AR2069" i="33"/>
  <c r="AM2069" i="33"/>
  <c r="AN2069" i="33"/>
  <c r="AO2069" i="33"/>
  <c r="AP2069" i="33"/>
  <c r="AJ2069" i="33"/>
  <c r="AK2069" i="33"/>
  <c r="AL2069" i="33"/>
  <c r="AG2069" i="33"/>
  <c r="AH2069" i="33"/>
  <c r="AI2069" i="33"/>
  <c r="Y2069" i="33"/>
  <c r="AD2069" i="33"/>
  <c r="Z2069" i="33"/>
  <c r="AE2069" i="33"/>
  <c r="AF2069" i="33"/>
  <c r="A2061" i="33"/>
  <c r="C2061" i="33" s="1"/>
  <c r="AQ2061" i="33"/>
  <c r="AR2061" i="33"/>
  <c r="AM2061" i="33"/>
  <c r="AN2061" i="33"/>
  <c r="AO2061" i="33"/>
  <c r="AP2061" i="33"/>
  <c r="AJ2061" i="33"/>
  <c r="AK2061" i="33"/>
  <c r="AL2061" i="33"/>
  <c r="AG2061" i="33"/>
  <c r="AH2061" i="33"/>
  <c r="AI2061" i="33"/>
  <c r="Y2061" i="33"/>
  <c r="AD2061" i="33"/>
  <c r="Z2061" i="33"/>
  <c r="AE2061" i="33"/>
  <c r="AF2061" i="33"/>
  <c r="A2053" i="33"/>
  <c r="C2053" i="33" s="1"/>
  <c r="AQ2053" i="33"/>
  <c r="AR2053" i="33"/>
  <c r="AM2053" i="33"/>
  <c r="AN2053" i="33"/>
  <c r="AO2053" i="33"/>
  <c r="AP2053" i="33"/>
  <c r="AJ2053" i="33"/>
  <c r="AK2053" i="33"/>
  <c r="AL2053" i="33"/>
  <c r="AG2053" i="33"/>
  <c r="AH2053" i="33"/>
  <c r="AI2053" i="33"/>
  <c r="Y2053" i="33"/>
  <c r="AD2053" i="33"/>
  <c r="Z2053" i="33"/>
  <c r="AE2053" i="33"/>
  <c r="AF2053" i="33"/>
  <c r="A2045" i="33"/>
  <c r="C2045" i="33" s="1"/>
  <c r="AQ2045" i="33"/>
  <c r="AR2045" i="33"/>
  <c r="AM2045" i="33"/>
  <c r="AN2045" i="33"/>
  <c r="AO2045" i="33"/>
  <c r="AP2045" i="33"/>
  <c r="AJ2045" i="33"/>
  <c r="AK2045" i="33"/>
  <c r="AL2045" i="33"/>
  <c r="AG2045" i="33"/>
  <c r="AH2045" i="33"/>
  <c r="AI2045" i="33"/>
  <c r="Y2045" i="33"/>
  <c r="AD2045" i="33"/>
  <c r="Z2045" i="33"/>
  <c r="AE2045" i="33"/>
  <c r="AF2045" i="33"/>
  <c r="A2037" i="33"/>
  <c r="C2037" i="33" s="1"/>
  <c r="AQ2037" i="33"/>
  <c r="AR2037" i="33"/>
  <c r="AM2037" i="33"/>
  <c r="AN2037" i="33"/>
  <c r="AO2037" i="33"/>
  <c r="AP2037" i="33"/>
  <c r="AJ2037" i="33"/>
  <c r="AK2037" i="33"/>
  <c r="AL2037" i="33"/>
  <c r="AG2037" i="33"/>
  <c r="AH2037" i="33"/>
  <c r="AI2037" i="33"/>
  <c r="Y2037" i="33"/>
  <c r="AD2037" i="33"/>
  <c r="Z2037" i="33"/>
  <c r="AE2037" i="33"/>
  <c r="AF2037" i="33"/>
  <c r="A2029" i="33"/>
  <c r="C2029" i="33" s="1"/>
  <c r="AQ2029" i="33"/>
  <c r="AR2029" i="33"/>
  <c r="AM2029" i="33"/>
  <c r="AN2029" i="33"/>
  <c r="AO2029" i="33"/>
  <c r="AP2029" i="33"/>
  <c r="AJ2029" i="33"/>
  <c r="AK2029" i="33"/>
  <c r="AL2029" i="33"/>
  <c r="AG2029" i="33"/>
  <c r="AH2029" i="33"/>
  <c r="AI2029" i="33"/>
  <c r="Y2029" i="33"/>
  <c r="AD2029" i="33"/>
  <c r="Z2029" i="33"/>
  <c r="AE2029" i="33"/>
  <c r="AF2029" i="33"/>
  <c r="A2021" i="33"/>
  <c r="C2021" i="33" s="1"/>
  <c r="AQ2021" i="33"/>
  <c r="AR2021" i="33"/>
  <c r="AM2021" i="33"/>
  <c r="AN2021" i="33"/>
  <c r="AO2021" i="33"/>
  <c r="AP2021" i="33"/>
  <c r="AJ2021" i="33"/>
  <c r="AK2021" i="33"/>
  <c r="AL2021" i="33"/>
  <c r="AG2021" i="33"/>
  <c r="AH2021" i="33"/>
  <c r="AI2021" i="33"/>
  <c r="Y2021" i="33"/>
  <c r="AD2021" i="33"/>
  <c r="Z2021" i="33"/>
  <c r="AE2021" i="33"/>
  <c r="AF2021" i="33"/>
  <c r="A2013" i="33"/>
  <c r="C2013" i="33" s="1"/>
  <c r="AQ2013" i="33"/>
  <c r="AR2013" i="33"/>
  <c r="AM2013" i="33"/>
  <c r="AN2013" i="33"/>
  <c r="AO2013" i="33"/>
  <c r="AP2013" i="33"/>
  <c r="AJ2013" i="33"/>
  <c r="AK2013" i="33"/>
  <c r="AL2013" i="33"/>
  <c r="AG2013" i="33"/>
  <c r="AH2013" i="33"/>
  <c r="AI2013" i="33"/>
  <c r="Y2013" i="33"/>
  <c r="AD2013" i="33"/>
  <c r="Z2013" i="33"/>
  <c r="AE2013" i="33"/>
  <c r="AF2013" i="33"/>
  <c r="A2005" i="33"/>
  <c r="C2005" i="33" s="1"/>
  <c r="AQ2005" i="33"/>
  <c r="AR2005" i="33"/>
  <c r="AM2005" i="33"/>
  <c r="AN2005" i="33"/>
  <c r="AO2005" i="33"/>
  <c r="AP2005" i="33"/>
  <c r="AJ2005" i="33"/>
  <c r="AK2005" i="33"/>
  <c r="AL2005" i="33"/>
  <c r="AG2005" i="33"/>
  <c r="AH2005" i="33"/>
  <c r="AI2005" i="33"/>
  <c r="Y2005" i="33"/>
  <c r="AD2005" i="33"/>
  <c r="Z2005" i="33"/>
  <c r="AE2005" i="33"/>
  <c r="AF2005" i="33"/>
  <c r="A1997" i="33"/>
  <c r="C1997" i="33" s="1"/>
  <c r="AN1997" i="33"/>
  <c r="AO1997" i="33"/>
  <c r="AR1997" i="33"/>
  <c r="AM1997" i="33"/>
  <c r="AP1997" i="33"/>
  <c r="AQ1997" i="33"/>
  <c r="AJ1997" i="33"/>
  <c r="AK1997" i="33"/>
  <c r="AL1997" i="33"/>
  <c r="AG1997" i="33"/>
  <c r="AH1997" i="33"/>
  <c r="AI1997" i="33"/>
  <c r="Y1997" i="33"/>
  <c r="AD1997" i="33"/>
  <c r="Z1997" i="33"/>
  <c r="AE1997" i="33"/>
  <c r="AF1997" i="33"/>
  <c r="A1989" i="33"/>
  <c r="C1989" i="33" s="1"/>
  <c r="AN1989" i="33"/>
  <c r="AO1989" i="33"/>
  <c r="AR1989" i="33"/>
  <c r="AP1989" i="33"/>
  <c r="AQ1989" i="33"/>
  <c r="AM1989" i="33"/>
  <c r="AJ1989" i="33"/>
  <c r="AK1989" i="33"/>
  <c r="AL1989" i="33"/>
  <c r="AG1989" i="33"/>
  <c r="AH1989" i="33"/>
  <c r="AI1989" i="33"/>
  <c r="Y1989" i="33"/>
  <c r="AD1989" i="33"/>
  <c r="Z1989" i="33"/>
  <c r="AE1989" i="33"/>
  <c r="AF1989" i="33"/>
  <c r="A1981" i="33"/>
  <c r="C1981" i="33" s="1"/>
  <c r="AN1981" i="33"/>
  <c r="AO1981" i="33"/>
  <c r="AR1981" i="33"/>
  <c r="AM1981" i="33"/>
  <c r="AP1981" i="33"/>
  <c r="AQ1981" i="33"/>
  <c r="AJ1981" i="33"/>
  <c r="AK1981" i="33"/>
  <c r="AL1981" i="33"/>
  <c r="AG1981" i="33"/>
  <c r="AH1981" i="33"/>
  <c r="AI1981" i="33"/>
  <c r="Y1981" i="33"/>
  <c r="AD1981" i="33"/>
  <c r="Z1981" i="33"/>
  <c r="AE1981" i="33"/>
  <c r="AF1981" i="33"/>
  <c r="A1973" i="33"/>
  <c r="C1973" i="33" s="1"/>
  <c r="AN1973" i="33"/>
  <c r="AO1973" i="33"/>
  <c r="AR1973" i="33"/>
  <c r="AM1973" i="33"/>
  <c r="AP1973" i="33"/>
  <c r="AQ1973" i="33"/>
  <c r="AJ1973" i="33"/>
  <c r="AK1973" i="33"/>
  <c r="AL1973" i="33"/>
  <c r="AG1973" i="33"/>
  <c r="AH1973" i="33"/>
  <c r="AI1973" i="33"/>
  <c r="Y1973" i="33"/>
  <c r="AD1973" i="33"/>
  <c r="Z1973" i="33"/>
  <c r="AE1973" i="33"/>
  <c r="AF1973" i="33"/>
  <c r="A1965" i="33"/>
  <c r="C1965" i="33" s="1"/>
  <c r="AN1965" i="33"/>
  <c r="AO1965" i="33"/>
  <c r="AR1965" i="33"/>
  <c r="AM1965" i="33"/>
  <c r="AP1965" i="33"/>
  <c r="AQ1965" i="33"/>
  <c r="AJ1965" i="33"/>
  <c r="AK1965" i="33"/>
  <c r="AL1965" i="33"/>
  <c r="AG1965" i="33"/>
  <c r="AH1965" i="33"/>
  <c r="AI1965" i="33"/>
  <c r="Y1965" i="33"/>
  <c r="AD1965" i="33"/>
  <c r="Z1965" i="33"/>
  <c r="AE1965" i="33"/>
  <c r="AF1965" i="33"/>
  <c r="A1957" i="33"/>
  <c r="C1957" i="33" s="1"/>
  <c r="AN1957" i="33"/>
  <c r="AO1957" i="33"/>
  <c r="AR1957" i="33"/>
  <c r="AP1957" i="33"/>
  <c r="AQ1957" i="33"/>
  <c r="AM1957" i="33"/>
  <c r="AJ1957" i="33"/>
  <c r="AK1957" i="33"/>
  <c r="AL1957" i="33"/>
  <c r="AG1957" i="33"/>
  <c r="AH1957" i="33"/>
  <c r="AI1957" i="33"/>
  <c r="Y1957" i="33"/>
  <c r="AD1957" i="33"/>
  <c r="Z1957" i="33"/>
  <c r="AE1957" i="33"/>
  <c r="AF1957" i="33"/>
  <c r="A1949" i="33"/>
  <c r="C1949" i="33" s="1"/>
  <c r="AN1949" i="33"/>
  <c r="AO1949" i="33"/>
  <c r="AR1949" i="33"/>
  <c r="AM1949" i="33"/>
  <c r="AP1949" i="33"/>
  <c r="AQ1949" i="33"/>
  <c r="AJ1949" i="33"/>
  <c r="AK1949" i="33"/>
  <c r="AL1949" i="33"/>
  <c r="AG1949" i="33"/>
  <c r="AH1949" i="33"/>
  <c r="AI1949" i="33"/>
  <c r="Y1949" i="33"/>
  <c r="AD1949" i="33"/>
  <c r="Z1949" i="33"/>
  <c r="AE1949" i="33"/>
  <c r="AF1949" i="33"/>
  <c r="A1941" i="33"/>
  <c r="C1941" i="33" s="1"/>
  <c r="AN1941" i="33"/>
  <c r="AO1941" i="33"/>
  <c r="AR1941" i="33"/>
  <c r="AM1941" i="33"/>
  <c r="AP1941" i="33"/>
  <c r="AQ1941" i="33"/>
  <c r="AJ1941" i="33"/>
  <c r="AK1941" i="33"/>
  <c r="AL1941" i="33"/>
  <c r="AG1941" i="33"/>
  <c r="AH1941" i="33"/>
  <c r="AI1941" i="33"/>
  <c r="Y1941" i="33"/>
  <c r="AD1941" i="33"/>
  <c r="Z1941" i="33"/>
  <c r="AE1941" i="33"/>
  <c r="AF1941" i="33"/>
  <c r="A1933" i="33"/>
  <c r="C1933" i="33" s="1"/>
  <c r="AN1933" i="33"/>
  <c r="AO1933" i="33"/>
  <c r="AR1933" i="33"/>
  <c r="AM1933" i="33"/>
  <c r="AP1933" i="33"/>
  <c r="AQ1933" i="33"/>
  <c r="AJ1933" i="33"/>
  <c r="AK1933" i="33"/>
  <c r="AL1933" i="33"/>
  <c r="AG1933" i="33"/>
  <c r="AH1933" i="33"/>
  <c r="AI1933" i="33"/>
  <c r="Y1933" i="33"/>
  <c r="AD1933" i="33"/>
  <c r="Z1933" i="33"/>
  <c r="AE1933" i="33"/>
  <c r="AF1933" i="33"/>
  <c r="A1925" i="33"/>
  <c r="C1925" i="33" s="1"/>
  <c r="AN1925" i="33"/>
  <c r="AO1925" i="33"/>
  <c r="AR1925" i="33"/>
  <c r="AP1925" i="33"/>
  <c r="AQ1925" i="33"/>
  <c r="AL1925" i="33"/>
  <c r="AG1925" i="33"/>
  <c r="AM1925" i="33"/>
  <c r="AH1925" i="33"/>
  <c r="AI1925" i="33"/>
  <c r="AJ1925" i="33"/>
  <c r="AK1925" i="33"/>
  <c r="Y1925" i="33"/>
  <c r="AD1925" i="33"/>
  <c r="Z1925" i="33"/>
  <c r="AE1925" i="33"/>
  <c r="AF1925" i="33"/>
  <c r="A1917" i="33"/>
  <c r="C1917" i="33" s="1"/>
  <c r="AN1917" i="33"/>
  <c r="AO1917" i="33"/>
  <c r="AR1917" i="33"/>
  <c r="AM1917" i="33"/>
  <c r="AP1917" i="33"/>
  <c r="AL1917" i="33"/>
  <c r="AQ1917" i="33"/>
  <c r="AG1917" i="33"/>
  <c r="AH1917" i="33"/>
  <c r="AI1917" i="33"/>
  <c r="AJ1917" i="33"/>
  <c r="AK1917" i="33"/>
  <c r="Y1917" i="33"/>
  <c r="AD1917" i="33"/>
  <c r="Z1917" i="33"/>
  <c r="AE1917" i="33"/>
  <c r="AF1917" i="33"/>
  <c r="A1909" i="33"/>
  <c r="C1909" i="33" s="1"/>
  <c r="AN1909" i="33"/>
  <c r="AO1909" i="33"/>
  <c r="AR1909" i="33"/>
  <c r="AM1909" i="33"/>
  <c r="AP1909" i="33"/>
  <c r="AQ1909" i="33"/>
  <c r="AL1909" i="33"/>
  <c r="AG1909" i="33"/>
  <c r="AH1909" i="33"/>
  <c r="AI1909" i="33"/>
  <c r="AJ1909" i="33"/>
  <c r="AK1909" i="33"/>
  <c r="Y1909" i="33"/>
  <c r="AD1909" i="33"/>
  <c r="Z1909" i="33"/>
  <c r="AE1909" i="33"/>
  <c r="AF1909" i="33"/>
  <c r="A1901" i="33"/>
  <c r="C1901" i="33" s="1"/>
  <c r="AN1901" i="33"/>
  <c r="AO1901" i="33"/>
  <c r="AR1901" i="33"/>
  <c r="AM1901" i="33"/>
  <c r="AP1901" i="33"/>
  <c r="AQ1901" i="33"/>
  <c r="AL1901" i="33"/>
  <c r="AG1901" i="33"/>
  <c r="AH1901" i="33"/>
  <c r="AI1901" i="33"/>
  <c r="AJ1901" i="33"/>
  <c r="AK1901" i="33"/>
  <c r="Y1901" i="33"/>
  <c r="AD1901" i="33"/>
  <c r="Z1901" i="33"/>
  <c r="AE1901" i="33"/>
  <c r="AF1901" i="33"/>
  <c r="A1893" i="33"/>
  <c r="C1893" i="33" s="1"/>
  <c r="AN1893" i="33"/>
  <c r="AO1893" i="33"/>
  <c r="AR1893" i="33"/>
  <c r="AP1893" i="33"/>
  <c r="AQ1893" i="33"/>
  <c r="AL1893" i="33"/>
  <c r="AM1893" i="33"/>
  <c r="AG1893" i="33"/>
  <c r="AH1893" i="33"/>
  <c r="AI1893" i="33"/>
  <c r="AJ1893" i="33"/>
  <c r="AK1893" i="33"/>
  <c r="Y1893" i="33"/>
  <c r="AD1893" i="33"/>
  <c r="Z1893" i="33"/>
  <c r="AE1893" i="33"/>
  <c r="AF1893" i="33"/>
  <c r="A1885" i="33"/>
  <c r="C1885" i="33" s="1"/>
  <c r="AN1885" i="33"/>
  <c r="AO1885" i="33"/>
  <c r="AR1885" i="33"/>
  <c r="AM1885" i="33"/>
  <c r="AP1885" i="33"/>
  <c r="AL1885" i="33"/>
  <c r="AQ1885" i="33"/>
  <c r="AG1885" i="33"/>
  <c r="AH1885" i="33"/>
  <c r="AI1885" i="33"/>
  <c r="AJ1885" i="33"/>
  <c r="AK1885" i="33"/>
  <c r="Y1885" i="33"/>
  <c r="AD1885" i="33"/>
  <c r="Z1885" i="33"/>
  <c r="AE1885" i="33"/>
  <c r="AF1885" i="33"/>
  <c r="A1877" i="33"/>
  <c r="C1877" i="33" s="1"/>
  <c r="AN1877" i="33"/>
  <c r="AO1877" i="33"/>
  <c r="AR1877" i="33"/>
  <c r="AM1877" i="33"/>
  <c r="AP1877" i="33"/>
  <c r="AQ1877" i="33"/>
  <c r="AL1877" i="33"/>
  <c r="AG1877" i="33"/>
  <c r="AH1877" i="33"/>
  <c r="AI1877" i="33"/>
  <c r="AJ1877" i="33"/>
  <c r="AK1877" i="33"/>
  <c r="Y1877" i="33"/>
  <c r="AD1877" i="33"/>
  <c r="Z1877" i="33"/>
  <c r="AE1877" i="33"/>
  <c r="AF1877" i="33"/>
  <c r="A1869" i="33"/>
  <c r="C1869" i="33" s="1"/>
  <c r="AN1869" i="33"/>
  <c r="AO1869" i="33"/>
  <c r="AR1869" i="33"/>
  <c r="AM1869" i="33"/>
  <c r="AP1869" i="33"/>
  <c r="AQ1869" i="33"/>
  <c r="AL1869" i="33"/>
  <c r="AG1869" i="33"/>
  <c r="AH1869" i="33"/>
  <c r="AI1869" i="33"/>
  <c r="AJ1869" i="33"/>
  <c r="AK1869" i="33"/>
  <c r="Y1869" i="33"/>
  <c r="AD1869" i="33"/>
  <c r="Z1869" i="33"/>
  <c r="AE1869" i="33"/>
  <c r="AF1869" i="33"/>
  <c r="A1861" i="33"/>
  <c r="C1861" i="33" s="1"/>
  <c r="AN1861" i="33"/>
  <c r="AO1861" i="33"/>
  <c r="AR1861" i="33"/>
  <c r="AP1861" i="33"/>
  <c r="AQ1861" i="33"/>
  <c r="AL1861" i="33"/>
  <c r="AM1861" i="33"/>
  <c r="AG1861" i="33"/>
  <c r="AH1861" i="33"/>
  <c r="AI1861" i="33"/>
  <c r="AJ1861" i="33"/>
  <c r="AK1861" i="33"/>
  <c r="Y1861" i="33"/>
  <c r="AD1861" i="33"/>
  <c r="Z1861" i="33"/>
  <c r="AE1861" i="33"/>
  <c r="AF1861" i="33"/>
  <c r="A1853" i="33"/>
  <c r="C1853" i="33" s="1"/>
  <c r="AN1853" i="33"/>
  <c r="AO1853" i="33"/>
  <c r="AR1853" i="33"/>
  <c r="AM1853" i="33"/>
  <c r="AP1853" i="33"/>
  <c r="AQ1853" i="33"/>
  <c r="AL1853" i="33"/>
  <c r="AG1853" i="33"/>
  <c r="AH1853" i="33"/>
  <c r="AI1853" i="33"/>
  <c r="AJ1853" i="33"/>
  <c r="AK1853" i="33"/>
  <c r="Y1853" i="33"/>
  <c r="AD1853" i="33"/>
  <c r="Z1853" i="33"/>
  <c r="AE1853" i="33"/>
  <c r="AF1853" i="33"/>
  <c r="A1845" i="33"/>
  <c r="C1845" i="33" s="1"/>
  <c r="AN1845" i="33"/>
  <c r="AO1845" i="33"/>
  <c r="AR1845" i="33"/>
  <c r="AM1845" i="33"/>
  <c r="AP1845" i="33"/>
  <c r="AQ1845" i="33"/>
  <c r="AL1845" i="33"/>
  <c r="AG1845" i="33"/>
  <c r="AH1845" i="33"/>
  <c r="AI1845" i="33"/>
  <c r="AJ1845" i="33"/>
  <c r="AK1845" i="33"/>
  <c r="Y1845" i="33"/>
  <c r="AD1845" i="33"/>
  <c r="Z1845" i="33"/>
  <c r="AE1845" i="33"/>
  <c r="AF1845" i="33"/>
  <c r="A1837" i="33"/>
  <c r="C1837" i="33" s="1"/>
  <c r="AN1837" i="33"/>
  <c r="AO1837" i="33"/>
  <c r="AR1837" i="33"/>
  <c r="AM1837" i="33"/>
  <c r="AP1837" i="33"/>
  <c r="AQ1837" i="33"/>
  <c r="AL1837" i="33"/>
  <c r="AG1837" i="33"/>
  <c r="AH1837" i="33"/>
  <c r="AI1837" i="33"/>
  <c r="AJ1837" i="33"/>
  <c r="AK1837" i="33"/>
  <c r="Y1837" i="33"/>
  <c r="AD1837" i="33"/>
  <c r="Z1837" i="33"/>
  <c r="AE1837" i="33"/>
  <c r="AF1837" i="33"/>
  <c r="A1829" i="33"/>
  <c r="C1829" i="33" s="1"/>
  <c r="AN1829" i="33"/>
  <c r="AO1829" i="33"/>
  <c r="AR1829" i="33"/>
  <c r="AP1829" i="33"/>
  <c r="AQ1829" i="33"/>
  <c r="AL1829" i="33"/>
  <c r="AM1829" i="33"/>
  <c r="AG1829" i="33"/>
  <c r="AH1829" i="33"/>
  <c r="AI1829" i="33"/>
  <c r="AJ1829" i="33"/>
  <c r="AK1829" i="33"/>
  <c r="Y1829" i="33"/>
  <c r="AD1829" i="33"/>
  <c r="Z1829" i="33"/>
  <c r="AE1829" i="33"/>
  <c r="AF1829" i="33"/>
  <c r="A1821" i="33"/>
  <c r="C1821" i="33" s="1"/>
  <c r="AN1821" i="33"/>
  <c r="AO1821" i="33"/>
  <c r="AR1821" i="33"/>
  <c r="AM1821" i="33"/>
  <c r="AP1821" i="33"/>
  <c r="AL1821" i="33"/>
  <c r="AG1821" i="33"/>
  <c r="AH1821" i="33"/>
  <c r="AI1821" i="33"/>
  <c r="AJ1821" i="33"/>
  <c r="AQ1821" i="33"/>
  <c r="AK1821" i="33"/>
  <c r="Y1821" i="33"/>
  <c r="AD1821" i="33"/>
  <c r="Z1821" i="33"/>
  <c r="AE1821" i="33"/>
  <c r="AF1821" i="33"/>
  <c r="A1813" i="33"/>
  <c r="C1813" i="33" s="1"/>
  <c r="AN1813" i="33"/>
  <c r="AO1813" i="33"/>
  <c r="AR1813" i="33"/>
  <c r="AM1813" i="33"/>
  <c r="AP1813" i="33"/>
  <c r="AQ1813" i="33"/>
  <c r="AL1813" i="33"/>
  <c r="AG1813" i="33"/>
  <c r="AH1813" i="33"/>
  <c r="AI1813" i="33"/>
  <c r="AJ1813" i="33"/>
  <c r="AK1813" i="33"/>
  <c r="Y1813" i="33"/>
  <c r="AD1813" i="33"/>
  <c r="Z1813" i="33"/>
  <c r="AE1813" i="33"/>
  <c r="AF1813" i="33"/>
  <c r="A1805" i="33"/>
  <c r="C1805" i="33" s="1"/>
  <c r="AN1805" i="33"/>
  <c r="AO1805" i="33"/>
  <c r="AR1805" i="33"/>
  <c r="AM1805" i="33"/>
  <c r="AP1805" i="33"/>
  <c r="AQ1805" i="33"/>
  <c r="AL1805" i="33"/>
  <c r="AG1805" i="33"/>
  <c r="AH1805" i="33"/>
  <c r="AI1805" i="33"/>
  <c r="AJ1805" i="33"/>
  <c r="AK1805" i="33"/>
  <c r="Y1805" i="33"/>
  <c r="AD1805" i="33"/>
  <c r="Z1805" i="33"/>
  <c r="AE1805" i="33"/>
  <c r="AF1805" i="33"/>
  <c r="A1797" i="33"/>
  <c r="C1797" i="33" s="1"/>
  <c r="AN1797" i="33"/>
  <c r="AO1797" i="33"/>
  <c r="AR1797" i="33"/>
  <c r="AP1797" i="33"/>
  <c r="AQ1797" i="33"/>
  <c r="AM1797" i="33"/>
  <c r="AL1797" i="33"/>
  <c r="AG1797" i="33"/>
  <c r="AH1797" i="33"/>
  <c r="AI1797" i="33"/>
  <c r="AJ1797" i="33"/>
  <c r="AK1797" i="33"/>
  <c r="Y1797" i="33"/>
  <c r="AD1797" i="33"/>
  <c r="Z1797" i="33"/>
  <c r="AE1797" i="33"/>
  <c r="AF1797" i="33"/>
  <c r="A1789" i="33"/>
  <c r="C1789" i="33" s="1"/>
  <c r="AN1789" i="33"/>
  <c r="AO1789" i="33"/>
  <c r="AR1789" i="33"/>
  <c r="AM1789" i="33"/>
  <c r="AP1789" i="33"/>
  <c r="AL1789" i="33"/>
  <c r="AG1789" i="33"/>
  <c r="AH1789" i="33"/>
  <c r="AI1789" i="33"/>
  <c r="AQ1789" i="33"/>
  <c r="AJ1789" i="33"/>
  <c r="AK1789" i="33"/>
  <c r="Y1789" i="33"/>
  <c r="AD1789" i="33"/>
  <c r="Z1789" i="33"/>
  <c r="AE1789" i="33"/>
  <c r="AF1789" i="33"/>
  <c r="A1781" i="33"/>
  <c r="C1781" i="33" s="1"/>
  <c r="AN1781" i="33"/>
  <c r="AO1781" i="33"/>
  <c r="AR1781" i="33"/>
  <c r="AM1781" i="33"/>
  <c r="AP1781" i="33"/>
  <c r="AQ1781" i="33"/>
  <c r="AL1781" i="33"/>
  <c r="AG1781" i="33"/>
  <c r="AH1781" i="33"/>
  <c r="AI1781" i="33"/>
  <c r="AJ1781" i="33"/>
  <c r="AK1781" i="33"/>
  <c r="Y1781" i="33"/>
  <c r="AD1781" i="33"/>
  <c r="Z1781" i="33"/>
  <c r="AE1781" i="33"/>
  <c r="AF1781" i="33"/>
  <c r="A1773" i="33"/>
  <c r="C1773" i="33" s="1"/>
  <c r="AN1773" i="33"/>
  <c r="AO1773" i="33"/>
  <c r="AR1773" i="33"/>
  <c r="AM1773" i="33"/>
  <c r="AP1773" i="33"/>
  <c r="AQ1773" i="33"/>
  <c r="AL1773" i="33"/>
  <c r="AG1773" i="33"/>
  <c r="AH1773" i="33"/>
  <c r="AI1773" i="33"/>
  <c r="AJ1773" i="33"/>
  <c r="AK1773" i="33"/>
  <c r="Y1773" i="33"/>
  <c r="AD1773" i="33"/>
  <c r="Z1773" i="33"/>
  <c r="AE1773" i="33"/>
  <c r="AF1773" i="33"/>
  <c r="A1765" i="33"/>
  <c r="C1765" i="33" s="1"/>
  <c r="AN1765" i="33"/>
  <c r="AO1765" i="33"/>
  <c r="AR1765" i="33"/>
  <c r="AP1765" i="33"/>
  <c r="AQ1765" i="33"/>
  <c r="AL1765" i="33"/>
  <c r="AG1765" i="33"/>
  <c r="AH1765" i="33"/>
  <c r="AI1765" i="33"/>
  <c r="AJ1765" i="33"/>
  <c r="AM1765" i="33"/>
  <c r="AK1765" i="33"/>
  <c r="Y1765" i="33"/>
  <c r="AD1765" i="33"/>
  <c r="Z1765" i="33"/>
  <c r="AE1765" i="33"/>
  <c r="AF1765" i="33"/>
  <c r="A1757" i="33"/>
  <c r="C1757" i="33" s="1"/>
  <c r="AM1757" i="33"/>
  <c r="AN1757" i="33"/>
  <c r="AO1757" i="33"/>
  <c r="AR1757" i="33"/>
  <c r="AQ1757" i="33"/>
  <c r="AL1757" i="33"/>
  <c r="AG1757" i="33"/>
  <c r="AH1757" i="33"/>
  <c r="AP1757" i="33"/>
  <c r="AI1757" i="33"/>
  <c r="AJ1757" i="33"/>
  <c r="AK1757" i="33"/>
  <c r="X1757" i="33"/>
  <c r="Y1757" i="33"/>
  <c r="AD1757" i="33"/>
  <c r="Z1757" i="33"/>
  <c r="AE1757" i="33"/>
  <c r="AF1757" i="33"/>
  <c r="A1749" i="33"/>
  <c r="C1749" i="33" s="1"/>
  <c r="AM1749" i="33"/>
  <c r="AN1749" i="33"/>
  <c r="AO1749" i="33"/>
  <c r="AR1749" i="33"/>
  <c r="AP1749" i="33"/>
  <c r="AQ1749" i="33"/>
  <c r="AL1749" i="33"/>
  <c r="AG1749" i="33"/>
  <c r="AH1749" i="33"/>
  <c r="AI1749" i="33"/>
  <c r="AJ1749" i="33"/>
  <c r="AK1749" i="33"/>
  <c r="V1749" i="33"/>
  <c r="AA1749" i="33"/>
  <c r="AB1749" i="33"/>
  <c r="X1749" i="33"/>
  <c r="AC1749" i="33"/>
  <c r="Y1749" i="33"/>
  <c r="AD1749" i="33"/>
  <c r="Z1749" i="33"/>
  <c r="AE1749" i="33"/>
  <c r="AF1749" i="33"/>
  <c r="U1749" i="33"/>
  <c r="A1741" i="33"/>
  <c r="C1741" i="33" s="1"/>
  <c r="AM1741" i="33"/>
  <c r="AN1741" i="33"/>
  <c r="AO1741" i="33"/>
  <c r="AR1741" i="33"/>
  <c r="AQ1741" i="33"/>
  <c r="AL1741" i="33"/>
  <c r="AP1741" i="33"/>
  <c r="AG1741" i="33"/>
  <c r="AH1741" i="33"/>
  <c r="AI1741" i="33"/>
  <c r="AJ1741" i="33"/>
  <c r="AK1741" i="33"/>
  <c r="X1741" i="33"/>
  <c r="Y1741" i="33"/>
  <c r="AD1741" i="33"/>
  <c r="Z1741" i="33"/>
  <c r="AE1741" i="33"/>
  <c r="AF1741" i="33"/>
  <c r="A1733" i="33"/>
  <c r="C1733" i="33" s="1"/>
  <c r="AM1733" i="33"/>
  <c r="AN1733" i="33"/>
  <c r="AO1733" i="33"/>
  <c r="AR1733" i="33"/>
  <c r="AP1733" i="33"/>
  <c r="AQ1733" i="33"/>
  <c r="AL1733" i="33"/>
  <c r="AG1733" i="33"/>
  <c r="AH1733" i="33"/>
  <c r="AI1733" i="33"/>
  <c r="AJ1733" i="33"/>
  <c r="AK1733" i="33"/>
  <c r="X1733" i="33"/>
  <c r="Y1733" i="33"/>
  <c r="AD1733" i="33"/>
  <c r="Z1733" i="33"/>
  <c r="AE1733" i="33"/>
  <c r="AF1733" i="33"/>
  <c r="A1725" i="33"/>
  <c r="C1725" i="33" s="1"/>
  <c r="AM1725" i="33"/>
  <c r="AN1725" i="33"/>
  <c r="AO1725" i="33"/>
  <c r="AR1725" i="33"/>
  <c r="AQ1725" i="33"/>
  <c r="AL1725" i="33"/>
  <c r="AG1725" i="33"/>
  <c r="AH1725" i="33"/>
  <c r="AI1725" i="33"/>
  <c r="AJ1725" i="33"/>
  <c r="AP1725" i="33"/>
  <c r="AK1725" i="33"/>
  <c r="X1725" i="33"/>
  <c r="Y1725" i="33"/>
  <c r="AD1725" i="33"/>
  <c r="Z1725" i="33"/>
  <c r="AE1725" i="33"/>
  <c r="AF1725" i="33"/>
  <c r="N1717" i="33"/>
  <c r="AM1717" i="33"/>
  <c r="AN1717" i="33"/>
  <c r="AO1717" i="33"/>
  <c r="AR1717" i="33"/>
  <c r="AP1717" i="33"/>
  <c r="AQ1717" i="33"/>
  <c r="AL1717" i="33"/>
  <c r="AG1717" i="33"/>
  <c r="AH1717" i="33"/>
  <c r="AI1717" i="33"/>
  <c r="AJ1717" i="33"/>
  <c r="AK1717" i="33"/>
  <c r="V1717" i="33"/>
  <c r="AA1717" i="33"/>
  <c r="AB1717" i="33"/>
  <c r="X1717" i="33"/>
  <c r="AC1717" i="33"/>
  <c r="Y1717" i="33"/>
  <c r="AD1717" i="33"/>
  <c r="Z1717" i="33"/>
  <c r="AE1717" i="33"/>
  <c r="AF1717" i="33"/>
  <c r="U1717" i="33"/>
  <c r="A1709" i="33"/>
  <c r="C1709" i="33" s="1"/>
  <c r="AM1709" i="33"/>
  <c r="AN1709" i="33"/>
  <c r="AO1709" i="33"/>
  <c r="AR1709" i="33"/>
  <c r="AQ1709" i="33"/>
  <c r="AL1709" i="33"/>
  <c r="AG1709" i="33"/>
  <c r="AP1709" i="33"/>
  <c r="AH1709" i="33"/>
  <c r="AI1709" i="33"/>
  <c r="AJ1709" i="33"/>
  <c r="AK1709" i="33"/>
  <c r="X1709" i="33"/>
  <c r="Y1709" i="33"/>
  <c r="AD1709" i="33"/>
  <c r="Z1709" i="33"/>
  <c r="AE1709" i="33"/>
  <c r="AF1709" i="33"/>
  <c r="M1701" i="33"/>
  <c r="AM1701" i="33"/>
  <c r="AN1701" i="33"/>
  <c r="AO1701" i="33"/>
  <c r="AR1701" i="33"/>
  <c r="AP1701" i="33"/>
  <c r="AQ1701" i="33"/>
  <c r="AL1701" i="33"/>
  <c r="AG1701" i="33"/>
  <c r="AH1701" i="33"/>
  <c r="AI1701" i="33"/>
  <c r="AJ1701" i="33"/>
  <c r="AK1701" i="33"/>
  <c r="X1701" i="33"/>
  <c r="Y1701" i="33"/>
  <c r="AD1701" i="33"/>
  <c r="Z1701" i="33"/>
  <c r="AE1701" i="33"/>
  <c r="AF1701" i="33"/>
  <c r="M1693" i="33"/>
  <c r="AM1693" i="33"/>
  <c r="AN1693" i="33"/>
  <c r="AO1693" i="33"/>
  <c r="AR1693" i="33"/>
  <c r="AQ1693" i="33"/>
  <c r="AL1693" i="33"/>
  <c r="AP1693" i="33"/>
  <c r="AG1693" i="33"/>
  <c r="AH1693" i="33"/>
  <c r="AI1693" i="33"/>
  <c r="AJ1693" i="33"/>
  <c r="AK1693" i="33"/>
  <c r="X1693" i="33"/>
  <c r="Y1693" i="33"/>
  <c r="AD1693" i="33"/>
  <c r="Z1693" i="33"/>
  <c r="AE1693" i="33"/>
  <c r="AF1693" i="33"/>
  <c r="A1685" i="33"/>
  <c r="C1685" i="33" s="1"/>
  <c r="AM1685" i="33"/>
  <c r="AN1685" i="33"/>
  <c r="AO1685" i="33"/>
  <c r="AR1685" i="33"/>
  <c r="AP1685" i="33"/>
  <c r="AQ1685" i="33"/>
  <c r="AL1685" i="33"/>
  <c r="AG1685" i="33"/>
  <c r="AH1685" i="33"/>
  <c r="AI1685" i="33"/>
  <c r="AJ1685" i="33"/>
  <c r="AK1685" i="33"/>
  <c r="V1685" i="33"/>
  <c r="AA1685" i="33"/>
  <c r="AB1685" i="33"/>
  <c r="X1685" i="33"/>
  <c r="AC1685" i="33"/>
  <c r="Y1685" i="33"/>
  <c r="AD1685" i="33"/>
  <c r="Z1685" i="33"/>
  <c r="AE1685" i="33"/>
  <c r="AF1685" i="33"/>
  <c r="U1685" i="33"/>
  <c r="M1677" i="33"/>
  <c r="AM1677" i="33"/>
  <c r="AN1677" i="33"/>
  <c r="AO1677" i="33"/>
  <c r="AR1677" i="33"/>
  <c r="AQ1677" i="33"/>
  <c r="AL1677" i="33"/>
  <c r="AG1677" i="33"/>
  <c r="AH1677" i="33"/>
  <c r="AI1677" i="33"/>
  <c r="AP1677" i="33"/>
  <c r="AJ1677" i="33"/>
  <c r="AK1677" i="33"/>
  <c r="V1677" i="33"/>
  <c r="AA1677" i="33"/>
  <c r="AB1677" i="33"/>
  <c r="X1677" i="33"/>
  <c r="AC1677" i="33"/>
  <c r="Y1677" i="33"/>
  <c r="AD1677" i="33"/>
  <c r="Z1677" i="33"/>
  <c r="AE1677" i="33"/>
  <c r="AF1677" i="33"/>
  <c r="U1677" i="33"/>
  <c r="A1669" i="33"/>
  <c r="C1669" i="33" s="1"/>
  <c r="AM1669" i="33"/>
  <c r="AN1669" i="33"/>
  <c r="AO1669" i="33"/>
  <c r="AR1669" i="33"/>
  <c r="AP1669" i="33"/>
  <c r="AQ1669" i="33"/>
  <c r="AL1669" i="33"/>
  <c r="AG1669" i="33"/>
  <c r="AH1669" i="33"/>
  <c r="AI1669" i="33"/>
  <c r="AJ1669" i="33"/>
  <c r="AK1669" i="33"/>
  <c r="V1669" i="33"/>
  <c r="AA1669" i="33"/>
  <c r="AB1669" i="33"/>
  <c r="X1669" i="33"/>
  <c r="AC1669" i="33"/>
  <c r="Y1669" i="33"/>
  <c r="AD1669" i="33"/>
  <c r="Z1669" i="33"/>
  <c r="AE1669" i="33"/>
  <c r="AF1669" i="33"/>
  <c r="U1669" i="33"/>
  <c r="M1661" i="33"/>
  <c r="AM1661" i="33"/>
  <c r="AN1661" i="33"/>
  <c r="AO1661" i="33"/>
  <c r="AR1661" i="33"/>
  <c r="AQ1661" i="33"/>
  <c r="AL1661" i="33"/>
  <c r="AP1661" i="33"/>
  <c r="AG1661" i="33"/>
  <c r="AH1661" i="33"/>
  <c r="AI1661" i="33"/>
  <c r="AJ1661" i="33"/>
  <c r="AK1661" i="33"/>
  <c r="V1661" i="33"/>
  <c r="AA1661" i="33"/>
  <c r="AB1661" i="33"/>
  <c r="X1661" i="33"/>
  <c r="AC1661" i="33"/>
  <c r="Y1661" i="33"/>
  <c r="AD1661" i="33"/>
  <c r="Z1661" i="33"/>
  <c r="AE1661" i="33"/>
  <c r="AF1661" i="33"/>
  <c r="U1661" i="33"/>
  <c r="M1653" i="33"/>
  <c r="AM1653" i="33"/>
  <c r="AN1653" i="33"/>
  <c r="AO1653" i="33"/>
  <c r="AR1653" i="33"/>
  <c r="AP1653" i="33"/>
  <c r="AQ1653" i="33"/>
  <c r="AL1653" i="33"/>
  <c r="AG1653" i="33"/>
  <c r="AH1653" i="33"/>
  <c r="AI1653" i="33"/>
  <c r="AJ1653" i="33"/>
  <c r="AK1653" i="33"/>
  <c r="V1653" i="33"/>
  <c r="AA1653" i="33"/>
  <c r="AB1653" i="33"/>
  <c r="X1653" i="33"/>
  <c r="AC1653" i="33"/>
  <c r="Y1653" i="33"/>
  <c r="AD1653" i="33"/>
  <c r="Z1653" i="33"/>
  <c r="AE1653" i="33"/>
  <c r="AF1653" i="33"/>
  <c r="U1653" i="33"/>
  <c r="A1645" i="33"/>
  <c r="C1645" i="33" s="1"/>
  <c r="AM1645" i="33"/>
  <c r="AN1645" i="33"/>
  <c r="AO1645" i="33"/>
  <c r="AR1645" i="33"/>
  <c r="AQ1645" i="33"/>
  <c r="AP1645" i="33"/>
  <c r="AL1645" i="33"/>
  <c r="AG1645" i="33"/>
  <c r="AH1645" i="33"/>
  <c r="AI1645" i="33"/>
  <c r="AJ1645" i="33"/>
  <c r="AK1645" i="33"/>
  <c r="V1645" i="33"/>
  <c r="AA1645" i="33"/>
  <c r="AB1645" i="33"/>
  <c r="X1645" i="33"/>
  <c r="AC1645" i="33"/>
  <c r="Y1645" i="33"/>
  <c r="AD1645" i="33"/>
  <c r="Z1645" i="33"/>
  <c r="AE1645" i="33"/>
  <c r="AF1645" i="33"/>
  <c r="U1645" i="33"/>
  <c r="M1637" i="33"/>
  <c r="AM1637" i="33"/>
  <c r="AN1637" i="33"/>
  <c r="AO1637" i="33"/>
  <c r="AR1637" i="33"/>
  <c r="AP1637" i="33"/>
  <c r="AQ1637" i="33"/>
  <c r="AL1637" i="33"/>
  <c r="AG1637" i="33"/>
  <c r="AH1637" i="33"/>
  <c r="AI1637" i="33"/>
  <c r="AJ1637" i="33"/>
  <c r="AK1637" i="33"/>
  <c r="V1637" i="33"/>
  <c r="AA1637" i="33"/>
  <c r="AB1637" i="33"/>
  <c r="X1637" i="33"/>
  <c r="AC1637" i="33"/>
  <c r="Y1637" i="33"/>
  <c r="AD1637" i="33"/>
  <c r="Z1637" i="33"/>
  <c r="AE1637" i="33"/>
  <c r="AF1637" i="33"/>
  <c r="U1637" i="33"/>
  <c r="M1629" i="33"/>
  <c r="AM1629" i="33"/>
  <c r="AN1629" i="33"/>
  <c r="AO1629" i="33"/>
  <c r="AR1629" i="33"/>
  <c r="AQ1629" i="33"/>
  <c r="AL1629" i="33"/>
  <c r="AG1629" i="33"/>
  <c r="AH1629" i="33"/>
  <c r="AP1629" i="33"/>
  <c r="AI1629" i="33"/>
  <c r="AJ1629" i="33"/>
  <c r="AK1629" i="33"/>
  <c r="V1629" i="33"/>
  <c r="AA1629" i="33"/>
  <c r="AB1629" i="33"/>
  <c r="X1629" i="33"/>
  <c r="AC1629" i="33"/>
  <c r="Y1629" i="33"/>
  <c r="AD1629" i="33"/>
  <c r="Z1629" i="33"/>
  <c r="AE1629" i="33"/>
  <c r="AF1629" i="33"/>
  <c r="U1629" i="33"/>
  <c r="A1621" i="33"/>
  <c r="C1621" i="33" s="1"/>
  <c r="AM1621" i="33"/>
  <c r="AN1621" i="33"/>
  <c r="AO1621" i="33"/>
  <c r="AR1621" i="33"/>
  <c r="AP1621" i="33"/>
  <c r="AQ1621" i="33"/>
  <c r="AL1621" i="33"/>
  <c r="AG1621" i="33"/>
  <c r="AH1621" i="33"/>
  <c r="AI1621" i="33"/>
  <c r="AJ1621" i="33"/>
  <c r="AK1621" i="33"/>
  <c r="V1621" i="33"/>
  <c r="AA1621" i="33"/>
  <c r="AB1621" i="33"/>
  <c r="X1621" i="33"/>
  <c r="AC1621" i="33"/>
  <c r="Y1621" i="33"/>
  <c r="AD1621" i="33"/>
  <c r="Z1621" i="33"/>
  <c r="AE1621" i="33"/>
  <c r="AF1621" i="33"/>
  <c r="U1621" i="33"/>
  <c r="M1613" i="33"/>
  <c r="AM1613" i="33"/>
  <c r="AN1613" i="33"/>
  <c r="AO1613" i="33"/>
  <c r="AR1613" i="33"/>
  <c r="AQ1613" i="33"/>
  <c r="AL1613" i="33"/>
  <c r="AP1613" i="33"/>
  <c r="AG1613" i="33"/>
  <c r="AH1613" i="33"/>
  <c r="AI1613" i="33"/>
  <c r="AJ1613" i="33"/>
  <c r="AK1613" i="33"/>
  <c r="V1613" i="33"/>
  <c r="AA1613" i="33"/>
  <c r="AB1613" i="33"/>
  <c r="X1613" i="33"/>
  <c r="AC1613" i="33"/>
  <c r="Y1613" i="33"/>
  <c r="AD1613" i="33"/>
  <c r="Z1613" i="33"/>
  <c r="AE1613" i="33"/>
  <c r="AF1613" i="33"/>
  <c r="U1613" i="33"/>
  <c r="A1605" i="33"/>
  <c r="C1605" i="33" s="1"/>
  <c r="AM1605" i="33"/>
  <c r="AN1605" i="33"/>
  <c r="AO1605" i="33"/>
  <c r="AR1605" i="33"/>
  <c r="AP1605" i="33"/>
  <c r="AQ1605" i="33"/>
  <c r="AL1605" i="33"/>
  <c r="AG1605" i="33"/>
  <c r="AH1605" i="33"/>
  <c r="AI1605" i="33"/>
  <c r="AJ1605" i="33"/>
  <c r="AK1605" i="33"/>
  <c r="X1605" i="33"/>
  <c r="Y1605" i="33"/>
  <c r="AD1605" i="33"/>
  <c r="Z1605" i="33"/>
  <c r="AE1605" i="33"/>
  <c r="AF1605" i="33"/>
  <c r="M1597" i="33"/>
  <c r="AM1597" i="33"/>
  <c r="AN1597" i="33"/>
  <c r="AO1597" i="33"/>
  <c r="AR1597" i="33"/>
  <c r="AQ1597" i="33"/>
  <c r="AL1597" i="33"/>
  <c r="AG1597" i="33"/>
  <c r="AH1597" i="33"/>
  <c r="AI1597" i="33"/>
  <c r="AJ1597" i="33"/>
  <c r="AP1597" i="33"/>
  <c r="AK1597" i="33"/>
  <c r="X1597" i="33"/>
  <c r="Y1597" i="33"/>
  <c r="AD1597" i="33"/>
  <c r="Z1597" i="33"/>
  <c r="AE1597" i="33"/>
  <c r="AF1597" i="33"/>
  <c r="M1589" i="33"/>
  <c r="AM1589" i="33"/>
  <c r="AN1589" i="33"/>
  <c r="AO1589" i="33"/>
  <c r="AR1589" i="33"/>
  <c r="AP1589" i="33"/>
  <c r="AQ1589" i="33"/>
  <c r="AL1589" i="33"/>
  <c r="AG1589" i="33"/>
  <c r="AH1589" i="33"/>
  <c r="AI1589" i="33"/>
  <c r="AJ1589" i="33"/>
  <c r="AK1589" i="33"/>
  <c r="X1589" i="33"/>
  <c r="Y1589" i="33"/>
  <c r="AD1589" i="33"/>
  <c r="Z1589" i="33"/>
  <c r="AE1589" i="33"/>
  <c r="AF1589" i="33"/>
  <c r="A1581" i="33"/>
  <c r="C1581" i="33" s="1"/>
  <c r="AM1581" i="33"/>
  <c r="AN1581" i="33"/>
  <c r="AO1581" i="33"/>
  <c r="AR1581" i="33"/>
  <c r="AQ1581" i="33"/>
  <c r="AL1581" i="33"/>
  <c r="AG1581" i="33"/>
  <c r="AP1581" i="33"/>
  <c r="AH1581" i="33"/>
  <c r="AI1581" i="33"/>
  <c r="AJ1581" i="33"/>
  <c r="AK1581" i="33"/>
  <c r="X1581" i="33"/>
  <c r="Y1581" i="33"/>
  <c r="AD1581" i="33"/>
  <c r="Z1581" i="33"/>
  <c r="AE1581" i="33"/>
  <c r="AF1581" i="33"/>
  <c r="M1573" i="33"/>
  <c r="AM1573" i="33"/>
  <c r="AN1573" i="33"/>
  <c r="AO1573" i="33"/>
  <c r="AR1573" i="33"/>
  <c r="AP1573" i="33"/>
  <c r="AQ1573" i="33"/>
  <c r="AL1573" i="33"/>
  <c r="AG1573" i="33"/>
  <c r="AH1573" i="33"/>
  <c r="AI1573" i="33"/>
  <c r="AJ1573" i="33"/>
  <c r="AK1573" i="33"/>
  <c r="X1573" i="33"/>
  <c r="Y1573" i="33"/>
  <c r="AD1573" i="33"/>
  <c r="Z1573" i="33"/>
  <c r="AE1573" i="33"/>
  <c r="AF1573" i="33"/>
  <c r="M1565" i="33"/>
  <c r="AM1565" i="33"/>
  <c r="AN1565" i="33"/>
  <c r="AO1565" i="33"/>
  <c r="AR1565" i="33"/>
  <c r="AQ1565" i="33"/>
  <c r="AL1565" i="33"/>
  <c r="AP1565" i="33"/>
  <c r="AG1565" i="33"/>
  <c r="AH1565" i="33"/>
  <c r="AI1565" i="33"/>
  <c r="AJ1565" i="33"/>
  <c r="AK1565" i="33"/>
  <c r="X1565" i="33"/>
  <c r="Y1565" i="33"/>
  <c r="AD1565" i="33"/>
  <c r="Z1565" i="33"/>
  <c r="AE1565" i="33"/>
  <c r="AF1565" i="33"/>
  <c r="A1557" i="33"/>
  <c r="C1557" i="33" s="1"/>
  <c r="AM1557" i="33"/>
  <c r="AN1557" i="33"/>
  <c r="AO1557" i="33"/>
  <c r="AR1557" i="33"/>
  <c r="AP1557" i="33"/>
  <c r="AQ1557" i="33"/>
  <c r="AL1557" i="33"/>
  <c r="AG1557" i="33"/>
  <c r="AH1557" i="33"/>
  <c r="AI1557" i="33"/>
  <c r="AJ1557" i="33"/>
  <c r="AK1557" i="33"/>
  <c r="X1557" i="33"/>
  <c r="Y1557" i="33"/>
  <c r="AD1557" i="33"/>
  <c r="Z1557" i="33"/>
  <c r="AE1557" i="33"/>
  <c r="AF1557" i="33"/>
  <c r="M1549" i="33"/>
  <c r="AM1549" i="33"/>
  <c r="AN1549" i="33"/>
  <c r="AO1549" i="33"/>
  <c r="AQ1549" i="33"/>
  <c r="AR1549" i="33"/>
  <c r="AP1549" i="33"/>
  <c r="AL1549" i="33"/>
  <c r="AG1549" i="33"/>
  <c r="AH1549" i="33"/>
  <c r="AI1549" i="33"/>
  <c r="AJ1549" i="33"/>
  <c r="AK1549" i="33"/>
  <c r="X1549" i="33"/>
  <c r="Y1549" i="33"/>
  <c r="AD1549" i="33"/>
  <c r="Z1549" i="33"/>
  <c r="AE1549" i="33"/>
  <c r="AF1549" i="33"/>
  <c r="A1541" i="33"/>
  <c r="C1541" i="33" s="1"/>
  <c r="AM1541" i="33"/>
  <c r="AN1541" i="33"/>
  <c r="AO1541" i="33"/>
  <c r="AQ1541" i="33"/>
  <c r="AR1541" i="33"/>
  <c r="AP1541" i="33"/>
  <c r="AL1541" i="33"/>
  <c r="AG1541" i="33"/>
  <c r="AH1541" i="33"/>
  <c r="AI1541" i="33"/>
  <c r="AJ1541" i="33"/>
  <c r="AK1541" i="33"/>
  <c r="V1541" i="33"/>
  <c r="AA1541" i="33"/>
  <c r="AB1541" i="33"/>
  <c r="X1541" i="33"/>
  <c r="AC1541" i="33"/>
  <c r="Y1541" i="33"/>
  <c r="AD1541" i="33"/>
  <c r="Z1541" i="33"/>
  <c r="AE1541" i="33"/>
  <c r="AF1541" i="33"/>
  <c r="U1541" i="33"/>
  <c r="M1533" i="33"/>
  <c r="AM1533" i="33"/>
  <c r="AN1533" i="33"/>
  <c r="AO1533" i="33"/>
  <c r="AQ1533" i="33"/>
  <c r="AR1533" i="33"/>
  <c r="AP1533" i="33"/>
  <c r="AL1533" i="33"/>
  <c r="AG1533" i="33"/>
  <c r="AH1533" i="33"/>
  <c r="AI1533" i="33"/>
  <c r="AJ1533" i="33"/>
  <c r="AK1533" i="33"/>
  <c r="V1533" i="33"/>
  <c r="AA1533" i="33"/>
  <c r="AB1533" i="33"/>
  <c r="X1533" i="33"/>
  <c r="AC1533" i="33"/>
  <c r="Y1533" i="33"/>
  <c r="AD1533" i="33"/>
  <c r="Z1533" i="33"/>
  <c r="AE1533" i="33"/>
  <c r="AF1533" i="33"/>
  <c r="U1533" i="33"/>
  <c r="M1525" i="33"/>
  <c r="AM1525" i="33"/>
  <c r="AN1525" i="33"/>
  <c r="AO1525" i="33"/>
  <c r="AQ1525" i="33"/>
  <c r="AR1525" i="33"/>
  <c r="AP1525" i="33"/>
  <c r="AL1525" i="33"/>
  <c r="AG1525" i="33"/>
  <c r="AH1525" i="33"/>
  <c r="AI1525" i="33"/>
  <c r="AK1525" i="33"/>
  <c r="X1525" i="33"/>
  <c r="Y1525" i="33"/>
  <c r="AD1525" i="33"/>
  <c r="Z1525" i="33"/>
  <c r="AE1525" i="33"/>
  <c r="AF1525" i="33"/>
  <c r="A1517" i="33"/>
  <c r="C1517" i="33" s="1"/>
  <c r="AM1517" i="33"/>
  <c r="AN1517" i="33"/>
  <c r="AO1517" i="33"/>
  <c r="AQ1517" i="33"/>
  <c r="AR1517" i="33"/>
  <c r="AP1517" i="33"/>
  <c r="AG1517" i="33"/>
  <c r="AH1517" i="33"/>
  <c r="AI1517" i="33"/>
  <c r="AK1517" i="33"/>
  <c r="X1517" i="33"/>
  <c r="Y1517" i="33"/>
  <c r="AD1517" i="33"/>
  <c r="Z1517" i="33"/>
  <c r="AE1517" i="33"/>
  <c r="AF1517" i="33"/>
  <c r="M1509" i="33"/>
  <c r="AM1509" i="33"/>
  <c r="AN1509" i="33"/>
  <c r="AO1509" i="33"/>
  <c r="AQ1509" i="33"/>
  <c r="AR1509" i="33"/>
  <c r="AP1509" i="33"/>
  <c r="AL1509" i="33"/>
  <c r="AG1509" i="33"/>
  <c r="AH1509" i="33"/>
  <c r="AI1509" i="33"/>
  <c r="AK1509" i="33"/>
  <c r="X1509" i="33"/>
  <c r="Y1509" i="33"/>
  <c r="AD1509" i="33"/>
  <c r="Z1509" i="33"/>
  <c r="AE1509" i="33"/>
  <c r="AF1509" i="33"/>
  <c r="M1501" i="33"/>
  <c r="AM1501" i="33"/>
  <c r="AN1501" i="33"/>
  <c r="AO1501" i="33"/>
  <c r="AQ1501" i="33"/>
  <c r="AR1501" i="33"/>
  <c r="AP1501" i="33"/>
  <c r="AG1501" i="33"/>
  <c r="AH1501" i="33"/>
  <c r="AI1501" i="33"/>
  <c r="AK1501" i="33"/>
  <c r="X1501" i="33"/>
  <c r="Y1501" i="33"/>
  <c r="AD1501" i="33"/>
  <c r="Z1501" i="33"/>
  <c r="AE1501" i="33"/>
  <c r="AF1501" i="33"/>
  <c r="A1493" i="33"/>
  <c r="C1493" i="33" s="1"/>
  <c r="AM1493" i="33"/>
  <c r="AN1493" i="33"/>
  <c r="AO1493" i="33"/>
  <c r="AQ1493" i="33"/>
  <c r="AR1493" i="33"/>
  <c r="AP1493" i="33"/>
  <c r="AG1493" i="33"/>
  <c r="AH1493" i="33"/>
  <c r="AI1493" i="33"/>
  <c r="AK1493" i="33"/>
  <c r="X1493" i="33"/>
  <c r="Y1493" i="33"/>
  <c r="AD1493" i="33"/>
  <c r="Z1493" i="33"/>
  <c r="AE1493" i="33"/>
  <c r="AF1493" i="33"/>
  <c r="M1485" i="33"/>
  <c r="AM1485" i="33"/>
  <c r="AN1485" i="33"/>
  <c r="AO1485" i="33"/>
  <c r="AQ1485" i="33"/>
  <c r="AR1485" i="33"/>
  <c r="AP1485" i="33"/>
  <c r="AG1485" i="33"/>
  <c r="AH1485" i="33"/>
  <c r="AI1485" i="33"/>
  <c r="AK1485" i="33"/>
  <c r="X1485" i="33"/>
  <c r="Y1485" i="33"/>
  <c r="AD1485" i="33"/>
  <c r="Z1485" i="33"/>
  <c r="AE1485" i="33"/>
  <c r="AF1485" i="33"/>
  <c r="A1477" i="33"/>
  <c r="C1477" i="33" s="1"/>
  <c r="AM1477" i="33"/>
  <c r="AN1477" i="33"/>
  <c r="AO1477" i="33"/>
  <c r="AQ1477" i="33"/>
  <c r="AR1477" i="33"/>
  <c r="AP1477" i="33"/>
  <c r="AL1477" i="33"/>
  <c r="AG1477" i="33"/>
  <c r="AH1477" i="33"/>
  <c r="AI1477" i="33"/>
  <c r="AJ1477" i="33"/>
  <c r="AK1477" i="33"/>
  <c r="V1477" i="33"/>
  <c r="AA1477" i="33"/>
  <c r="AB1477" i="33"/>
  <c r="X1477" i="33"/>
  <c r="AC1477" i="33"/>
  <c r="Y1477" i="33"/>
  <c r="AD1477" i="33"/>
  <c r="Z1477" i="33"/>
  <c r="AE1477" i="33"/>
  <c r="AF1477" i="33"/>
  <c r="U1477" i="33"/>
  <c r="M1469" i="33"/>
  <c r="AM1469" i="33"/>
  <c r="AN1469" i="33"/>
  <c r="AO1469" i="33"/>
  <c r="AQ1469" i="33"/>
  <c r="AR1469" i="33"/>
  <c r="AP1469" i="33"/>
  <c r="AL1469" i="33"/>
  <c r="AH1469" i="33"/>
  <c r="AJ1469" i="33"/>
  <c r="AK1469" i="33"/>
  <c r="V1469" i="33"/>
  <c r="AA1469" i="33"/>
  <c r="AB1469" i="33"/>
  <c r="X1469" i="33"/>
  <c r="AC1469" i="33"/>
  <c r="Y1469" i="33"/>
  <c r="AD1469" i="33"/>
  <c r="Z1469" i="33"/>
  <c r="AE1469" i="33"/>
  <c r="AF1469" i="33"/>
  <c r="U1469" i="33"/>
  <c r="M1461" i="33"/>
  <c r="AM1461" i="33"/>
  <c r="AN1461" i="33"/>
  <c r="AO1461" i="33"/>
  <c r="AQ1461" i="33"/>
  <c r="AR1461" i="33"/>
  <c r="AP1461" i="33"/>
  <c r="AL1461" i="33"/>
  <c r="AH1461" i="33"/>
  <c r="AJ1461" i="33"/>
  <c r="AK1461" i="33"/>
  <c r="Y1461" i="33"/>
  <c r="AD1461" i="33"/>
  <c r="Z1461" i="33"/>
  <c r="AE1461" i="33"/>
  <c r="AF1461" i="33"/>
  <c r="A1453" i="33"/>
  <c r="C1453" i="33" s="1"/>
  <c r="AM1453" i="33"/>
  <c r="AN1453" i="33"/>
  <c r="AO1453" i="33"/>
  <c r="AQ1453" i="33"/>
  <c r="AR1453" i="33"/>
  <c r="AP1453" i="33"/>
  <c r="AL1453" i="33"/>
  <c r="AH1453" i="33"/>
  <c r="AJ1453" i="33"/>
  <c r="AK1453" i="33"/>
  <c r="V1453" i="33"/>
  <c r="AA1453" i="33"/>
  <c r="AB1453" i="33"/>
  <c r="AC1453" i="33"/>
  <c r="Y1453" i="33"/>
  <c r="AD1453" i="33"/>
  <c r="Z1453" i="33"/>
  <c r="AE1453" i="33"/>
  <c r="AF1453" i="33"/>
  <c r="U1453" i="33"/>
  <c r="M1445" i="33"/>
  <c r="AM1445" i="33"/>
  <c r="AN1445" i="33"/>
  <c r="AO1445" i="33"/>
  <c r="AQ1445" i="33"/>
  <c r="AR1445" i="33"/>
  <c r="AP1445" i="33"/>
  <c r="AL1445" i="33"/>
  <c r="AG1445" i="33"/>
  <c r="AH1445" i="33"/>
  <c r="AI1445" i="33"/>
  <c r="AJ1445" i="33"/>
  <c r="AK1445" i="33"/>
  <c r="Y1445" i="33"/>
  <c r="AD1445" i="33"/>
  <c r="Z1445" i="33"/>
  <c r="AE1445" i="33"/>
  <c r="AF1445" i="33"/>
  <c r="M1437" i="33"/>
  <c r="AM1437" i="33"/>
  <c r="AN1437" i="33"/>
  <c r="AO1437" i="33"/>
  <c r="AQ1437" i="33"/>
  <c r="AR1437" i="33"/>
  <c r="AP1437" i="33"/>
  <c r="AL1437" i="33"/>
  <c r="AG1437" i="33"/>
  <c r="AH1437" i="33"/>
  <c r="AI1437" i="33"/>
  <c r="AJ1437" i="33"/>
  <c r="AK1437" i="33"/>
  <c r="V1437" i="33"/>
  <c r="AA1437" i="33"/>
  <c r="AB1437" i="33"/>
  <c r="AC1437" i="33"/>
  <c r="Y1437" i="33"/>
  <c r="AD1437" i="33"/>
  <c r="Z1437" i="33"/>
  <c r="AE1437" i="33"/>
  <c r="AF1437" i="33"/>
  <c r="U1437" i="33"/>
  <c r="A1429" i="33"/>
  <c r="C1429" i="33" s="1"/>
  <c r="AM1429" i="33"/>
  <c r="AN1429" i="33"/>
  <c r="AO1429" i="33"/>
  <c r="AQ1429" i="33"/>
  <c r="AR1429" i="33"/>
  <c r="AP1429" i="33"/>
  <c r="AL1429" i="33"/>
  <c r="AG1429" i="33"/>
  <c r="AH1429" i="33"/>
  <c r="AI1429" i="33"/>
  <c r="AJ1429" i="33"/>
  <c r="AK1429" i="33"/>
  <c r="V1429" i="33"/>
  <c r="AA1429" i="33"/>
  <c r="W1429" i="33"/>
  <c r="AB1429" i="33"/>
  <c r="AC1429" i="33"/>
  <c r="Y1429" i="33"/>
  <c r="AD1429" i="33"/>
  <c r="Z1429" i="33"/>
  <c r="AE1429" i="33"/>
  <c r="AF1429" i="33"/>
  <c r="U1429" i="33"/>
  <c r="M1421" i="33"/>
  <c r="AM1421" i="33"/>
  <c r="AN1421" i="33"/>
  <c r="AO1421" i="33"/>
  <c r="AQ1421" i="33"/>
  <c r="AR1421" i="33"/>
  <c r="AP1421" i="33"/>
  <c r="AL1421" i="33"/>
  <c r="AG1421" i="33"/>
  <c r="AH1421" i="33"/>
  <c r="AI1421" i="33"/>
  <c r="AJ1421" i="33"/>
  <c r="AK1421" i="33"/>
  <c r="V1421" i="33"/>
  <c r="AA1421" i="33"/>
  <c r="W1421" i="33"/>
  <c r="AB1421" i="33"/>
  <c r="AC1421" i="33"/>
  <c r="Y1421" i="33"/>
  <c r="AD1421" i="33"/>
  <c r="Z1421" i="33"/>
  <c r="AE1421" i="33"/>
  <c r="AF1421" i="33"/>
  <c r="U1421" i="33"/>
  <c r="A1413" i="33"/>
  <c r="C1413" i="33" s="1"/>
  <c r="AM1413" i="33"/>
  <c r="AN1413" i="33"/>
  <c r="AO1413" i="33"/>
  <c r="AQ1413" i="33"/>
  <c r="AR1413" i="33"/>
  <c r="AP1413" i="33"/>
  <c r="AL1413" i="33"/>
  <c r="AG1413" i="33"/>
  <c r="AH1413" i="33"/>
  <c r="AI1413" i="33"/>
  <c r="AJ1413" i="33"/>
  <c r="AK1413" i="33"/>
  <c r="AD1413" i="33"/>
  <c r="Z1413" i="33"/>
  <c r="AE1413" i="33"/>
  <c r="AF1413" i="33"/>
  <c r="M1405" i="33"/>
  <c r="AM1405" i="33"/>
  <c r="AN1405" i="33"/>
  <c r="AO1405" i="33"/>
  <c r="AQ1405" i="33"/>
  <c r="AR1405" i="33"/>
  <c r="AP1405" i="33"/>
  <c r="AL1405" i="33"/>
  <c r="AG1405" i="33"/>
  <c r="AH1405" i="33"/>
  <c r="AI1405" i="33"/>
  <c r="AJ1405" i="33"/>
  <c r="AK1405" i="33"/>
  <c r="AD1405" i="33"/>
  <c r="Z1405" i="33"/>
  <c r="AE1405" i="33"/>
  <c r="AF1405" i="33"/>
  <c r="M1397" i="33"/>
  <c r="AM1397" i="33"/>
  <c r="AN1397" i="33"/>
  <c r="AO1397" i="33"/>
  <c r="AQ1397" i="33"/>
  <c r="AR1397" i="33"/>
  <c r="AP1397" i="33"/>
  <c r="AL1397" i="33"/>
  <c r="AG1397" i="33"/>
  <c r="AH1397" i="33"/>
  <c r="AI1397" i="33"/>
  <c r="AJ1397" i="33"/>
  <c r="AK1397" i="33"/>
  <c r="Y1397" i="33"/>
  <c r="AD1397" i="33"/>
  <c r="Z1397" i="33"/>
  <c r="AE1397" i="33"/>
  <c r="AF1397" i="33"/>
  <c r="A1389" i="33"/>
  <c r="C1389" i="33" s="1"/>
  <c r="AM1389" i="33"/>
  <c r="AN1389" i="33"/>
  <c r="AO1389" i="33"/>
  <c r="AQ1389" i="33"/>
  <c r="AR1389" i="33"/>
  <c r="AP1389" i="33"/>
  <c r="AL1389" i="33"/>
  <c r="AG1389" i="33"/>
  <c r="AH1389" i="33"/>
  <c r="AI1389" i="33"/>
  <c r="AJ1389" i="33"/>
  <c r="AK1389" i="33"/>
  <c r="AD1389" i="33"/>
  <c r="Z1389" i="33"/>
  <c r="AE1389" i="33"/>
  <c r="AF1389" i="33"/>
  <c r="M1381" i="33"/>
  <c r="AM1381" i="33"/>
  <c r="AN1381" i="33"/>
  <c r="AO1381" i="33"/>
  <c r="AQ1381" i="33"/>
  <c r="AR1381" i="33"/>
  <c r="AP1381" i="33"/>
  <c r="AL1381" i="33"/>
  <c r="AG1381" i="33"/>
  <c r="AH1381" i="33"/>
  <c r="AI1381" i="33"/>
  <c r="AJ1381" i="33"/>
  <c r="AK1381" i="33"/>
  <c r="Y1381" i="33"/>
  <c r="AD1381" i="33"/>
  <c r="Z1381" i="33"/>
  <c r="AE1381" i="33"/>
  <c r="AF1381" i="33"/>
  <c r="M1373" i="33"/>
  <c r="AM1373" i="33"/>
  <c r="AN1373" i="33"/>
  <c r="AO1373" i="33"/>
  <c r="AQ1373" i="33"/>
  <c r="AR1373" i="33"/>
  <c r="AP1373" i="33"/>
  <c r="AL1373" i="33"/>
  <c r="AG1373" i="33"/>
  <c r="AH1373" i="33"/>
  <c r="AI1373" i="33"/>
  <c r="AJ1373" i="33"/>
  <c r="AK1373" i="33"/>
  <c r="Y1373" i="33"/>
  <c r="AD1373" i="33"/>
  <c r="Z1373" i="33"/>
  <c r="AE1373" i="33"/>
  <c r="AF1373" i="33"/>
  <c r="A1365" i="33"/>
  <c r="C1365" i="33" s="1"/>
  <c r="AM1365" i="33"/>
  <c r="AN1365" i="33"/>
  <c r="AO1365" i="33"/>
  <c r="AQ1365" i="33"/>
  <c r="AR1365" i="33"/>
  <c r="AP1365" i="33"/>
  <c r="AL1365" i="33"/>
  <c r="AG1365" i="33"/>
  <c r="AH1365" i="33"/>
  <c r="AI1365" i="33"/>
  <c r="AJ1365" i="33"/>
  <c r="AK1365" i="33"/>
  <c r="Y1365" i="33"/>
  <c r="AD1365" i="33"/>
  <c r="Z1365" i="33"/>
  <c r="AE1365" i="33"/>
  <c r="AF1365" i="33"/>
  <c r="M1357" i="33"/>
  <c r="AM1357" i="33"/>
  <c r="AN1357" i="33"/>
  <c r="AO1357" i="33"/>
  <c r="AQ1357" i="33"/>
  <c r="AR1357" i="33"/>
  <c r="AP1357" i="33"/>
  <c r="AL1357" i="33"/>
  <c r="AG1357" i="33"/>
  <c r="AH1357" i="33"/>
  <c r="AI1357" i="33"/>
  <c r="AJ1357" i="33"/>
  <c r="AK1357" i="33"/>
  <c r="Y1357" i="33"/>
  <c r="AD1357" i="33"/>
  <c r="Z1357" i="33"/>
  <c r="AE1357" i="33"/>
  <c r="AF1357" i="33"/>
  <c r="A1349" i="33"/>
  <c r="C1349" i="33" s="1"/>
  <c r="AM1349" i="33"/>
  <c r="AN1349" i="33"/>
  <c r="AO1349" i="33"/>
  <c r="AQ1349" i="33"/>
  <c r="AR1349" i="33"/>
  <c r="AP1349" i="33"/>
  <c r="AL1349" i="33"/>
  <c r="AG1349" i="33"/>
  <c r="AH1349" i="33"/>
  <c r="AI1349" i="33"/>
  <c r="AJ1349" i="33"/>
  <c r="AK1349" i="33"/>
  <c r="Y1349" i="33"/>
  <c r="AD1349" i="33"/>
  <c r="Z1349" i="33"/>
  <c r="AE1349" i="33"/>
  <c r="AF1349" i="33"/>
  <c r="M1341" i="33"/>
  <c r="AM1341" i="33"/>
  <c r="AN1341" i="33"/>
  <c r="AO1341" i="33"/>
  <c r="AQ1341" i="33"/>
  <c r="AR1341" i="33"/>
  <c r="AP1341" i="33"/>
  <c r="AL1341" i="33"/>
  <c r="AG1341" i="33"/>
  <c r="AH1341" i="33"/>
  <c r="AI1341" i="33"/>
  <c r="AJ1341" i="33"/>
  <c r="AK1341" i="33"/>
  <c r="Y1341" i="33"/>
  <c r="AD1341" i="33"/>
  <c r="Z1341" i="33"/>
  <c r="AE1341" i="33"/>
  <c r="AF1341" i="33"/>
  <c r="M1333" i="33"/>
  <c r="AM1333" i="33"/>
  <c r="AN1333" i="33"/>
  <c r="AO1333" i="33"/>
  <c r="AQ1333" i="33"/>
  <c r="AR1333" i="33"/>
  <c r="AP1333" i="33"/>
  <c r="AL1333" i="33"/>
  <c r="AG1333" i="33"/>
  <c r="AH1333" i="33"/>
  <c r="AI1333" i="33"/>
  <c r="AJ1333" i="33"/>
  <c r="AK1333" i="33"/>
  <c r="AD1333" i="33"/>
  <c r="AE1333" i="33"/>
  <c r="AF1333" i="33"/>
  <c r="A1325" i="33"/>
  <c r="C1325" i="33" s="1"/>
  <c r="AM1325" i="33"/>
  <c r="AN1325" i="33"/>
  <c r="AO1325" i="33"/>
  <c r="AQ1325" i="33"/>
  <c r="AR1325" i="33"/>
  <c r="AP1325" i="33"/>
  <c r="AL1325" i="33"/>
  <c r="AG1325" i="33"/>
  <c r="AH1325" i="33"/>
  <c r="AI1325" i="33"/>
  <c r="AJ1325" i="33"/>
  <c r="AK1325" i="33"/>
  <c r="Y1325" i="33"/>
  <c r="AD1325" i="33"/>
  <c r="Z1325" i="33"/>
  <c r="AE1325" i="33"/>
  <c r="AF1325" i="33"/>
  <c r="M1317" i="33"/>
  <c r="AM1317" i="33"/>
  <c r="AN1317" i="33"/>
  <c r="AO1317" i="33"/>
  <c r="AQ1317" i="33"/>
  <c r="AR1317" i="33"/>
  <c r="AP1317" i="33"/>
  <c r="AL1317" i="33"/>
  <c r="AG1317" i="33"/>
  <c r="AH1317" i="33"/>
  <c r="AI1317" i="33"/>
  <c r="AJ1317" i="33"/>
  <c r="AK1317" i="33"/>
  <c r="Y1317" i="33"/>
  <c r="AD1317" i="33"/>
  <c r="Z1317" i="33"/>
  <c r="AE1317" i="33"/>
  <c r="AF1317" i="33"/>
  <c r="M1309" i="33"/>
  <c r="AM1309" i="33"/>
  <c r="AN1309" i="33"/>
  <c r="AO1309" i="33"/>
  <c r="AQ1309" i="33"/>
  <c r="AR1309" i="33"/>
  <c r="AP1309" i="33"/>
  <c r="AL1309" i="33"/>
  <c r="AG1309" i="33"/>
  <c r="AH1309" i="33"/>
  <c r="AI1309" i="33"/>
  <c r="AJ1309" i="33"/>
  <c r="AK1309" i="33"/>
  <c r="Y1309" i="33"/>
  <c r="AD1309" i="33"/>
  <c r="Z1309" i="33"/>
  <c r="AE1309" i="33"/>
  <c r="AF1309" i="33"/>
  <c r="A1301" i="33"/>
  <c r="C1301" i="33" s="1"/>
  <c r="AM1301" i="33"/>
  <c r="AN1301" i="33"/>
  <c r="AO1301" i="33"/>
  <c r="AQ1301" i="33"/>
  <c r="AR1301" i="33"/>
  <c r="AP1301" i="33"/>
  <c r="AL1301" i="33"/>
  <c r="AG1301" i="33"/>
  <c r="AH1301" i="33"/>
  <c r="AI1301" i="33"/>
  <c r="AJ1301" i="33"/>
  <c r="AK1301" i="33"/>
  <c r="X1301" i="33"/>
  <c r="Y1301" i="33"/>
  <c r="AD1301" i="33"/>
  <c r="Z1301" i="33"/>
  <c r="AE1301" i="33"/>
  <c r="AF1301" i="33"/>
  <c r="M1293" i="33"/>
  <c r="AM1293" i="33"/>
  <c r="AP1293" i="33"/>
  <c r="AN1293" i="33"/>
  <c r="AQ1293" i="33"/>
  <c r="AR1293" i="33"/>
  <c r="AO1293" i="33"/>
  <c r="AL1293" i="33"/>
  <c r="AG1293" i="33"/>
  <c r="AH1293" i="33"/>
  <c r="AI1293" i="33"/>
  <c r="AJ1293" i="33"/>
  <c r="AK1293" i="33"/>
  <c r="X1293" i="33"/>
  <c r="Y1293" i="33"/>
  <c r="AD1293" i="33"/>
  <c r="Z1293" i="33"/>
  <c r="AE1293" i="33"/>
  <c r="AF1293" i="33"/>
  <c r="A1285" i="33"/>
  <c r="C1285" i="33" s="1"/>
  <c r="AM1285" i="33"/>
  <c r="AP1285" i="33"/>
  <c r="AR1285" i="33"/>
  <c r="AQ1285" i="33"/>
  <c r="AN1285" i="33"/>
  <c r="AO1285" i="33"/>
  <c r="AL1285" i="33"/>
  <c r="AG1285" i="33"/>
  <c r="AH1285" i="33"/>
  <c r="AI1285" i="33"/>
  <c r="AJ1285" i="33"/>
  <c r="AK1285" i="33"/>
  <c r="X1285" i="33"/>
  <c r="Y1285" i="33"/>
  <c r="AD1285" i="33"/>
  <c r="Z1285" i="33"/>
  <c r="AE1285" i="33"/>
  <c r="AF1285" i="33"/>
  <c r="M1277" i="33"/>
  <c r="AM1277" i="33"/>
  <c r="AP1277" i="33"/>
  <c r="AR1277" i="33"/>
  <c r="AN1277" i="33"/>
  <c r="AO1277" i="33"/>
  <c r="AQ1277" i="33"/>
  <c r="AL1277" i="33"/>
  <c r="AG1277" i="33"/>
  <c r="AH1277" i="33"/>
  <c r="AI1277" i="33"/>
  <c r="AJ1277" i="33"/>
  <c r="AK1277" i="33"/>
  <c r="X1277" i="33"/>
  <c r="Y1277" i="33"/>
  <c r="AD1277" i="33"/>
  <c r="Z1277" i="33"/>
  <c r="AE1277" i="33"/>
  <c r="AF1277" i="33"/>
  <c r="M1269" i="33"/>
  <c r="AM1269" i="33"/>
  <c r="AP1269" i="33"/>
  <c r="AR1269" i="33"/>
  <c r="AN1269" i="33"/>
  <c r="AO1269" i="33"/>
  <c r="AQ1269" i="33"/>
  <c r="AL1269" i="33"/>
  <c r="AG1269" i="33"/>
  <c r="AH1269" i="33"/>
  <c r="AI1269" i="33"/>
  <c r="AJ1269" i="33"/>
  <c r="AK1269" i="33"/>
  <c r="X1269" i="33"/>
  <c r="Y1269" i="33"/>
  <c r="AD1269" i="33"/>
  <c r="Z1269" i="33"/>
  <c r="AE1269" i="33"/>
  <c r="AF1269" i="33"/>
  <c r="A1261" i="33"/>
  <c r="C1261" i="33" s="1"/>
  <c r="AM1261" i="33"/>
  <c r="AP1261" i="33"/>
  <c r="AR1261" i="33"/>
  <c r="AN1261" i="33"/>
  <c r="AQ1261" i="33"/>
  <c r="AO1261" i="33"/>
  <c r="AL1261" i="33"/>
  <c r="AG1261" i="33"/>
  <c r="AH1261" i="33"/>
  <c r="AI1261" i="33"/>
  <c r="AJ1261" i="33"/>
  <c r="AK1261" i="33"/>
  <c r="X1261" i="33"/>
  <c r="Y1261" i="33"/>
  <c r="AD1261" i="33"/>
  <c r="Z1261" i="33"/>
  <c r="AE1261" i="33"/>
  <c r="AF1261" i="33"/>
  <c r="M1253" i="33"/>
  <c r="AM1253" i="33"/>
  <c r="AP1253" i="33"/>
  <c r="AR1253" i="33"/>
  <c r="AQ1253" i="33"/>
  <c r="AN1253" i="33"/>
  <c r="AO1253" i="33"/>
  <c r="AL1253" i="33"/>
  <c r="AG1253" i="33"/>
  <c r="AH1253" i="33"/>
  <c r="AI1253" i="33"/>
  <c r="AJ1253" i="33"/>
  <c r="AK1253" i="33"/>
  <c r="X1253" i="33"/>
  <c r="Y1253" i="33"/>
  <c r="AD1253" i="33"/>
  <c r="Z1253" i="33"/>
  <c r="AE1253" i="33"/>
  <c r="AF1253" i="33"/>
  <c r="M1245" i="33"/>
  <c r="AM1245" i="33"/>
  <c r="AP1245" i="33"/>
  <c r="AR1245" i="33"/>
  <c r="AN1245" i="33"/>
  <c r="AO1245" i="33"/>
  <c r="AQ1245" i="33"/>
  <c r="AL1245" i="33"/>
  <c r="AG1245" i="33"/>
  <c r="AH1245" i="33"/>
  <c r="AI1245" i="33"/>
  <c r="AJ1245" i="33"/>
  <c r="AK1245" i="33"/>
  <c r="X1245" i="33"/>
  <c r="Y1245" i="33"/>
  <c r="AD1245" i="33"/>
  <c r="Z1245" i="33"/>
  <c r="AE1245" i="33"/>
  <c r="AF1245" i="33"/>
  <c r="A1237" i="33"/>
  <c r="C1237" i="33" s="1"/>
  <c r="AM1237" i="33"/>
  <c r="AP1237" i="33"/>
  <c r="AR1237" i="33"/>
  <c r="AN1237" i="33"/>
  <c r="AO1237" i="33"/>
  <c r="AQ1237" i="33"/>
  <c r="AL1237" i="33"/>
  <c r="AG1237" i="33"/>
  <c r="AH1237" i="33"/>
  <c r="AI1237" i="33"/>
  <c r="AJ1237" i="33"/>
  <c r="AK1237" i="33"/>
  <c r="X1237" i="33"/>
  <c r="Y1237" i="33"/>
  <c r="AD1237" i="33"/>
  <c r="Z1237" i="33"/>
  <c r="AE1237" i="33"/>
  <c r="AF1237" i="33"/>
  <c r="M1229" i="33"/>
  <c r="AM1229" i="33"/>
  <c r="AO1229" i="33"/>
  <c r="AP1229" i="33"/>
  <c r="AR1229" i="33"/>
  <c r="AN1229" i="33"/>
  <c r="AQ1229" i="33"/>
  <c r="AL1229" i="33"/>
  <c r="AG1229" i="33"/>
  <c r="AH1229" i="33"/>
  <c r="AI1229" i="33"/>
  <c r="AJ1229" i="33"/>
  <c r="AK1229" i="33"/>
  <c r="X1229" i="33"/>
  <c r="Y1229" i="33"/>
  <c r="AD1229" i="33"/>
  <c r="Z1229" i="33"/>
  <c r="AE1229" i="33"/>
  <c r="AF1229" i="33"/>
  <c r="A1221" i="33"/>
  <c r="C1221" i="33" s="1"/>
  <c r="AM1221" i="33"/>
  <c r="AO1221" i="33"/>
  <c r="AP1221" i="33"/>
  <c r="AQ1221" i="33"/>
  <c r="AR1221" i="33"/>
  <c r="AN1221" i="33"/>
  <c r="AL1221" i="33"/>
  <c r="AG1221" i="33"/>
  <c r="AH1221" i="33"/>
  <c r="AI1221" i="33"/>
  <c r="AJ1221" i="33"/>
  <c r="AK1221" i="33"/>
  <c r="X1221" i="33"/>
  <c r="Y1221" i="33"/>
  <c r="AD1221" i="33"/>
  <c r="Z1221" i="33"/>
  <c r="AE1221" i="33"/>
  <c r="AF1221" i="33"/>
  <c r="A1213" i="33"/>
  <c r="C1213" i="33" s="1"/>
  <c r="AM1213" i="33"/>
  <c r="AO1213" i="33"/>
  <c r="AP1213" i="33"/>
  <c r="AQ1213" i="33"/>
  <c r="AR1213" i="33"/>
  <c r="AN1213" i="33"/>
  <c r="AL1213" i="33"/>
  <c r="AG1213" i="33"/>
  <c r="AH1213" i="33"/>
  <c r="AI1213" i="33"/>
  <c r="AJ1213" i="33"/>
  <c r="AK1213" i="33"/>
  <c r="X1213" i="33"/>
  <c r="Y1213" i="33"/>
  <c r="AD1213" i="33"/>
  <c r="Z1213" i="33"/>
  <c r="AE1213" i="33"/>
  <c r="AF1213" i="33"/>
  <c r="M1205" i="33"/>
  <c r="AM1205" i="33"/>
  <c r="AO1205" i="33"/>
  <c r="AP1205" i="33"/>
  <c r="AQ1205" i="33"/>
  <c r="AR1205" i="33"/>
  <c r="AN1205" i="33"/>
  <c r="AL1205" i="33"/>
  <c r="AG1205" i="33"/>
  <c r="AH1205" i="33"/>
  <c r="AI1205" i="33"/>
  <c r="AJ1205" i="33"/>
  <c r="AK1205" i="33"/>
  <c r="X1205" i="33"/>
  <c r="Y1205" i="33"/>
  <c r="AD1205" i="33"/>
  <c r="Z1205" i="33"/>
  <c r="AE1205" i="33"/>
  <c r="AF1205" i="33"/>
  <c r="A1197" i="33"/>
  <c r="C1197" i="33" s="1"/>
  <c r="AM1197" i="33"/>
  <c r="AO1197" i="33"/>
  <c r="AP1197" i="33"/>
  <c r="AQ1197" i="33"/>
  <c r="AR1197" i="33"/>
  <c r="AN1197" i="33"/>
  <c r="AL1197" i="33"/>
  <c r="AG1197" i="33"/>
  <c r="AH1197" i="33"/>
  <c r="AI1197" i="33"/>
  <c r="AJ1197" i="33"/>
  <c r="AK1197" i="33"/>
  <c r="X1197" i="33"/>
  <c r="Y1197" i="33"/>
  <c r="AD1197" i="33"/>
  <c r="Z1197" i="33"/>
  <c r="AE1197" i="33"/>
  <c r="AF1197" i="33"/>
  <c r="M1189" i="33"/>
  <c r="AM1189" i="33"/>
  <c r="AO1189" i="33"/>
  <c r="AP1189" i="33"/>
  <c r="AQ1189" i="33"/>
  <c r="AR1189" i="33"/>
  <c r="AN1189" i="33"/>
  <c r="AL1189" i="33"/>
  <c r="AG1189" i="33"/>
  <c r="AH1189" i="33"/>
  <c r="AI1189" i="33"/>
  <c r="AJ1189" i="33"/>
  <c r="AK1189" i="33"/>
  <c r="X1189" i="33"/>
  <c r="Y1189" i="33"/>
  <c r="AD1189" i="33"/>
  <c r="Z1189" i="33"/>
  <c r="AE1189" i="33"/>
  <c r="AF1189" i="33"/>
  <c r="A2087" i="33"/>
  <c r="C2087" i="33" s="1"/>
  <c r="A1575" i="33"/>
  <c r="C1575" i="33" s="1"/>
  <c r="X2469" i="33"/>
  <c r="Z2466" i="33"/>
  <c r="X2465" i="33"/>
  <c r="Z2462" i="33"/>
  <c r="X2461" i="33"/>
  <c r="Z2458" i="33"/>
  <c r="X2457" i="33"/>
  <c r="Z2454" i="33"/>
  <c r="X2453" i="33"/>
  <c r="Z2450" i="33"/>
  <c r="X2449" i="33"/>
  <c r="Z2446" i="33"/>
  <c r="X2445" i="33"/>
  <c r="Z2442" i="33"/>
  <c r="X2441" i="33"/>
  <c r="Z2438" i="33"/>
  <c r="X2437" i="33"/>
  <c r="Z2434" i="33"/>
  <c r="X2433" i="33"/>
  <c r="Z2430" i="33"/>
  <c r="X2429" i="33"/>
  <c r="Z2426" i="33"/>
  <c r="X2425" i="33"/>
  <c r="Z2422" i="33"/>
  <c r="X2421" i="33"/>
  <c r="Z2418" i="33"/>
  <c r="X2417" i="33"/>
  <c r="Z2414" i="33"/>
  <c r="X2413" i="33"/>
  <c r="Z2410" i="33"/>
  <c r="X2409" i="33"/>
  <c r="Z2406" i="33"/>
  <c r="X2405" i="33"/>
  <c r="Z2402" i="33"/>
  <c r="X2401" i="33"/>
  <c r="Z2398" i="33"/>
  <c r="X2397" i="33"/>
  <c r="Z2394" i="33"/>
  <c r="X2393" i="33"/>
  <c r="Z2390" i="33"/>
  <c r="X2389" i="33"/>
  <c r="Z2386" i="33"/>
  <c r="X2385" i="33"/>
  <c r="Z2382" i="33"/>
  <c r="X2381" i="33"/>
  <c r="Z2378" i="33"/>
  <c r="X2377" i="33"/>
  <c r="Z2374" i="33"/>
  <c r="X2373" i="33"/>
  <c r="Z2370" i="33"/>
  <c r="X2369" i="33"/>
  <c r="Z2366" i="33"/>
  <c r="X2365" i="33"/>
  <c r="Z2362" i="33"/>
  <c r="X2361" i="33"/>
  <c r="Z2358" i="33"/>
  <c r="X2357" i="33"/>
  <c r="Z2354" i="33"/>
  <c r="X2353" i="33"/>
  <c r="Z2350" i="33"/>
  <c r="X2349" i="33"/>
  <c r="Z2346" i="33"/>
  <c r="X2345" i="33"/>
  <c r="Z2342" i="33"/>
  <c r="X2341" i="33"/>
  <c r="Z2338" i="33"/>
  <c r="X2337" i="33"/>
  <c r="Z2334" i="33"/>
  <c r="X2333" i="33"/>
  <c r="Z2330" i="33"/>
  <c r="X2329" i="33"/>
  <c r="Z2326" i="33"/>
  <c r="X2325" i="33"/>
  <c r="Z2322" i="33"/>
  <c r="X2321" i="33"/>
  <c r="Z2318" i="33"/>
  <c r="X2317" i="33"/>
  <c r="Z2314" i="33"/>
  <c r="X2313" i="33"/>
  <c r="Z2310" i="33"/>
  <c r="X2309" i="33"/>
  <c r="Z2306" i="33"/>
  <c r="X2305" i="33"/>
  <c r="Z2302" i="33"/>
  <c r="X2301" i="33"/>
  <c r="Z2298" i="33"/>
  <c r="X2297" i="33"/>
  <c r="Z2294" i="33"/>
  <c r="X2293" i="33"/>
  <c r="Z2290" i="33"/>
  <c r="X2289" i="33"/>
  <c r="Z2286" i="33"/>
  <c r="X2285" i="33"/>
  <c r="Z2282" i="33"/>
  <c r="X2281" i="33"/>
  <c r="Z2278" i="33"/>
  <c r="X2277" i="33"/>
  <c r="Z2274" i="33"/>
  <c r="X2273" i="33"/>
  <c r="Z2270" i="33"/>
  <c r="X2269" i="33"/>
  <c r="Z2266" i="33"/>
  <c r="X2265" i="33"/>
  <c r="Z2262" i="33"/>
  <c r="X2261" i="33"/>
  <c r="Z2258" i="33"/>
  <c r="X2257" i="33"/>
  <c r="Z2254" i="33"/>
  <c r="X2253" i="33"/>
  <c r="Z2250" i="33"/>
  <c r="X2249" i="33"/>
  <c r="Z2246" i="33"/>
  <c r="X2245" i="33"/>
  <c r="Z2242" i="33"/>
  <c r="X2241" i="33"/>
  <c r="Z2238" i="33"/>
  <c r="X2237" i="33"/>
  <c r="Z2234" i="33"/>
  <c r="X2233" i="33"/>
  <c r="Z2230" i="33"/>
  <c r="X2229" i="33"/>
  <c r="Z2226" i="33"/>
  <c r="X2225" i="33"/>
  <c r="Z2222" i="33"/>
  <c r="X2221" i="33"/>
  <c r="Z2218" i="33"/>
  <c r="X2217" i="33"/>
  <c r="Z2214" i="33"/>
  <c r="X2213" i="33"/>
  <c r="Z2210" i="33"/>
  <c r="X2209" i="33"/>
  <c r="Z2206" i="33"/>
  <c r="X2205" i="33"/>
  <c r="Z2202" i="33"/>
  <c r="X2201" i="33"/>
  <c r="Z2198" i="33"/>
  <c r="X2197" i="33"/>
  <c r="Z2194" i="33"/>
  <c r="X2193" i="33"/>
  <c r="Z2190" i="33"/>
  <c r="X2189" i="33"/>
  <c r="Z2186" i="33"/>
  <c r="X2185" i="33"/>
  <c r="Z2182" i="33"/>
  <c r="X2181" i="33"/>
  <c r="Z2178" i="33"/>
  <c r="X2177" i="33"/>
  <c r="Z2174" i="33"/>
  <c r="X2173" i="33"/>
  <c r="Z2170" i="33"/>
  <c r="X2169" i="33"/>
  <c r="Z2166" i="33"/>
  <c r="X2165" i="33"/>
  <c r="Z2162" i="33"/>
  <c r="X2161" i="33"/>
  <c r="Z2158" i="33"/>
  <c r="X2157" i="33"/>
  <c r="Z2154" i="33"/>
  <c r="X2153" i="33"/>
  <c r="Z2150" i="33"/>
  <c r="X2149" i="33"/>
  <c r="Z2146" i="33"/>
  <c r="X2145" i="33"/>
  <c r="Z2142" i="33"/>
  <c r="X2141" i="33"/>
  <c r="Z2138" i="33"/>
  <c r="X2137" i="33"/>
  <c r="Z2134" i="33"/>
  <c r="X2133" i="33"/>
  <c r="Z2130" i="33"/>
  <c r="X2129" i="33"/>
  <c r="Z2126" i="33"/>
  <c r="Y2122" i="33"/>
  <c r="Y2114" i="33"/>
  <c r="Y2106" i="33"/>
  <c r="Y2098" i="33"/>
  <c r="Y2090" i="33"/>
  <c r="Y2082" i="33"/>
  <c r="Y2074" i="33"/>
  <c r="Y2066" i="33"/>
  <c r="Y2058" i="33"/>
  <c r="Y2050" i="33"/>
  <c r="Y2042" i="33"/>
  <c r="Y2034" i="33"/>
  <c r="Y2026" i="33"/>
  <c r="Y2018" i="33"/>
  <c r="Y2010" i="33"/>
  <c r="Y2002" i="33"/>
  <c r="Y1994" i="33"/>
  <c r="Y1986" i="33"/>
  <c r="Y1978" i="33"/>
  <c r="Y1970" i="33"/>
  <c r="Y1962" i="33"/>
  <c r="Y1954" i="33"/>
  <c r="Y1946" i="33"/>
  <c r="Y1938" i="33"/>
  <c r="Y1930" i="33"/>
  <c r="Y1922" i="33"/>
  <c r="Y1914" i="33"/>
  <c r="Y1906" i="33"/>
  <c r="Y1898" i="33"/>
  <c r="Y1890" i="33"/>
  <c r="Y1882" i="33"/>
  <c r="Y1874" i="33"/>
  <c r="Y1866" i="33"/>
  <c r="Y1858" i="33"/>
  <c r="Y1850" i="33"/>
  <c r="Z1844" i="33"/>
  <c r="X1837" i="33"/>
  <c r="Y1830" i="33"/>
  <c r="Z1826" i="33"/>
  <c r="X1823" i="33"/>
  <c r="Z1812" i="33"/>
  <c r="X1805" i="33"/>
  <c r="Y1798" i="33"/>
  <c r="Z1794" i="33"/>
  <c r="X1791" i="33"/>
  <c r="Z1780" i="33"/>
  <c r="X1773" i="33"/>
  <c r="Y1766" i="33"/>
  <c r="Z1762" i="33"/>
  <c r="X1759" i="33"/>
  <c r="Y1754" i="33"/>
  <c r="W1749" i="33"/>
  <c r="Y1738" i="33"/>
  <c r="Y1722" i="33"/>
  <c r="W1717" i="33"/>
  <c r="U1712" i="33"/>
  <c r="Y1706" i="33"/>
  <c r="Y1690" i="33"/>
  <c r="W1685" i="33"/>
  <c r="U1680" i="33"/>
  <c r="Y1674" i="33"/>
  <c r="W1669" i="33"/>
  <c r="U1664" i="33"/>
  <c r="Y1658" i="33"/>
  <c r="W1653" i="33"/>
  <c r="U1648" i="33"/>
  <c r="Y1642" i="33"/>
  <c r="W1637" i="33"/>
  <c r="U1632" i="33"/>
  <c r="Y1626" i="33"/>
  <c r="W1621" i="33"/>
  <c r="U1616" i="33"/>
  <c r="Y1610" i="33"/>
  <c r="U1600" i="33"/>
  <c r="Y1594" i="33"/>
  <c r="Y1578" i="33"/>
  <c r="U1568" i="33"/>
  <c r="Y1562" i="33"/>
  <c r="Y1546" i="33"/>
  <c r="W1541" i="33"/>
  <c r="U1536" i="33"/>
  <c r="Y1530" i="33"/>
  <c r="Y1514" i="33"/>
  <c r="Y1498" i="33"/>
  <c r="Y1482" i="33"/>
  <c r="W1477" i="33"/>
  <c r="U1472" i="33"/>
  <c r="Y1466" i="33"/>
  <c r="U1456" i="33"/>
  <c r="Y1450" i="33"/>
  <c r="Z1432" i="33"/>
  <c r="V1422" i="33"/>
  <c r="Z1400" i="33"/>
  <c r="Z1368" i="33"/>
  <c r="Z1304" i="33"/>
  <c r="X1283" i="33"/>
  <c r="Z1272" i="33"/>
  <c r="X1251" i="33"/>
  <c r="Z1240" i="33"/>
  <c r="X1219" i="33"/>
  <c r="Z1208" i="33"/>
  <c r="X1187" i="33"/>
  <c r="Z1176" i="33"/>
  <c r="X1155" i="33"/>
  <c r="Z1144" i="33"/>
  <c r="X1123" i="33"/>
  <c r="Z1112" i="33"/>
  <c r="X1091" i="33"/>
  <c r="Z1080" i="33"/>
  <c r="V1070" i="33"/>
  <c r="X1059" i="33"/>
  <c r="Z1048" i="33"/>
  <c r="X1027" i="33"/>
  <c r="Z1016" i="33"/>
  <c r="X995" i="33"/>
  <c r="Z984" i="33"/>
  <c r="X963" i="33"/>
  <c r="Z952" i="33"/>
  <c r="X931" i="33"/>
  <c r="Z920" i="33"/>
  <c r="X899" i="33"/>
  <c r="Z888" i="33"/>
  <c r="X867" i="33"/>
  <c r="Z856" i="33"/>
  <c r="X835" i="33"/>
  <c r="Z824" i="33"/>
  <c r="X803" i="33"/>
  <c r="Z792" i="33"/>
  <c r="X771" i="33"/>
  <c r="Z760" i="33"/>
  <c r="X739" i="33"/>
  <c r="A1823" i="33"/>
  <c r="C1823" i="33" s="1"/>
  <c r="A1759" i="33"/>
  <c r="C1759" i="33" s="1"/>
  <c r="A1381" i="33"/>
  <c r="C1381" i="33" s="1"/>
  <c r="A1815" i="33"/>
  <c r="C1815" i="33" s="1"/>
  <c r="A1751" i="33"/>
  <c r="C1751" i="33" s="1"/>
  <c r="A1205" i="33"/>
  <c r="C1205" i="33" s="1"/>
  <c r="A1807" i="33"/>
  <c r="C1807" i="33" s="1"/>
  <c r="A1743" i="33"/>
  <c r="C1743" i="33" s="1"/>
  <c r="A1189" i="33"/>
  <c r="C1189" i="33" s="1"/>
  <c r="A1799" i="33"/>
  <c r="C1799" i="33" s="1"/>
  <c r="A1735" i="33"/>
  <c r="C1735" i="33" s="1"/>
  <c r="A1445" i="33"/>
  <c r="C1445" i="33" s="1"/>
  <c r="A1269" i="33"/>
  <c r="C1269" i="33" s="1"/>
  <c r="A1791" i="33"/>
  <c r="C1791" i="33" s="1"/>
  <c r="A1727" i="33"/>
  <c r="C1727" i="33" s="1"/>
  <c r="A1253" i="33"/>
  <c r="C1253" i="33" s="1"/>
  <c r="A1847" i="33"/>
  <c r="C1847" i="33" s="1"/>
  <c r="A1783" i="33"/>
  <c r="C1783" i="33" s="1"/>
  <c r="A1719" i="33"/>
  <c r="C1719" i="33" s="1"/>
  <c r="A1333" i="33"/>
  <c r="C1333" i="33" s="1"/>
  <c r="A1839" i="33"/>
  <c r="C1839" i="33" s="1"/>
  <c r="A1775" i="33"/>
  <c r="C1775" i="33" s="1"/>
  <c r="A1509" i="33"/>
  <c r="C1509" i="33" s="1"/>
  <c r="A1317" i="33"/>
  <c r="C1317" i="33" s="1"/>
  <c r="N1162" i="33"/>
  <c r="A1162" i="33"/>
  <c r="C1162" i="33" s="1"/>
  <c r="N1122" i="33"/>
  <c r="A1122" i="33"/>
  <c r="C1122" i="33" s="1"/>
  <c r="N1034" i="33"/>
  <c r="A1034" i="33"/>
  <c r="C1034" i="33" s="1"/>
  <c r="N978" i="33"/>
  <c r="A978" i="33"/>
  <c r="C978" i="33" s="1"/>
  <c r="N954" i="33"/>
  <c r="A954" i="33"/>
  <c r="C954" i="33" s="1"/>
  <c r="N930" i="33"/>
  <c r="A930" i="33"/>
  <c r="C930" i="33" s="1"/>
  <c r="N882" i="33"/>
  <c r="A882" i="33"/>
  <c r="C882" i="33" s="1"/>
  <c r="N850" i="33"/>
  <c r="A850" i="33"/>
  <c r="C850" i="33" s="1"/>
  <c r="A826" i="33"/>
  <c r="C826" i="33" s="1"/>
  <c r="A802" i="33"/>
  <c r="C802" i="33" s="1"/>
  <c r="L1168" i="33"/>
  <c r="A1168" i="33"/>
  <c r="C1168" i="33" s="1"/>
  <c r="L1136" i="33"/>
  <c r="A1136" i="33"/>
  <c r="C1136" i="33" s="1"/>
  <c r="L1080" i="33"/>
  <c r="A1080" i="33"/>
  <c r="C1080" i="33" s="1"/>
  <c r="L936" i="33"/>
  <c r="A936" i="33"/>
  <c r="C936" i="33" s="1"/>
  <c r="A200" i="33"/>
  <c r="C200" i="33" s="1"/>
  <c r="N1170" i="33"/>
  <c r="A1170" i="33"/>
  <c r="C1170" i="33" s="1"/>
  <c r="N1018" i="33"/>
  <c r="A1018" i="33"/>
  <c r="C1018" i="33" s="1"/>
  <c r="N994" i="33"/>
  <c r="A994" i="33"/>
  <c r="C994" i="33" s="1"/>
  <c r="N906" i="33"/>
  <c r="A906" i="33"/>
  <c r="C906" i="33" s="1"/>
  <c r="A818" i="33"/>
  <c r="C818" i="33" s="1"/>
  <c r="L1184" i="33"/>
  <c r="A1184" i="33"/>
  <c r="C1184" i="33" s="1"/>
  <c r="L1144" i="33"/>
  <c r="A1144" i="33"/>
  <c r="C1144" i="33" s="1"/>
  <c r="L1112" i="33"/>
  <c r="A1112" i="33"/>
  <c r="C1112" i="33" s="1"/>
  <c r="L1072" i="33"/>
  <c r="A1072" i="33"/>
  <c r="C1072" i="33" s="1"/>
  <c r="L1048" i="33"/>
  <c r="A1048" i="33"/>
  <c r="C1048" i="33" s="1"/>
  <c r="L1008" i="33"/>
  <c r="A1008" i="33"/>
  <c r="C1008" i="33" s="1"/>
  <c r="L928" i="33"/>
  <c r="A928" i="33"/>
  <c r="C928" i="33" s="1"/>
  <c r="L904" i="33"/>
  <c r="A904" i="33"/>
  <c r="C904" i="33" s="1"/>
  <c r="L872" i="33"/>
  <c r="A872" i="33"/>
  <c r="C872" i="33" s="1"/>
  <c r="A848" i="33"/>
  <c r="C848" i="33" s="1"/>
  <c r="A816" i="33"/>
  <c r="C816" i="33" s="1"/>
  <c r="A784" i="33"/>
  <c r="C784" i="33" s="1"/>
  <c r="A744" i="33"/>
  <c r="C744" i="33" s="1"/>
  <c r="A480" i="33"/>
  <c r="C480" i="33" s="1"/>
  <c r="A456" i="33"/>
  <c r="C456" i="33" s="1"/>
  <c r="A432" i="33"/>
  <c r="C432" i="33" s="1"/>
  <c r="A408" i="33"/>
  <c r="C408" i="33" s="1"/>
  <c r="A376" i="33"/>
  <c r="C376" i="33" s="1"/>
  <c r="A352" i="33"/>
  <c r="C352" i="33" s="1"/>
  <c r="A344" i="33"/>
  <c r="C344" i="33" s="1"/>
  <c r="A304" i="33"/>
  <c r="C304" i="33" s="1"/>
  <c r="A264" i="33"/>
  <c r="C264" i="33" s="1"/>
  <c r="A160" i="33"/>
  <c r="C160" i="33" s="1"/>
  <c r="A136" i="33"/>
  <c r="C136" i="33" s="1"/>
  <c r="L40" i="33"/>
  <c r="A40" i="33"/>
  <c r="C40" i="33" s="1"/>
  <c r="L8" i="33"/>
  <c r="A8" i="33"/>
  <c r="C8" i="33" s="1"/>
  <c r="L2467" i="33"/>
  <c r="A2467" i="33"/>
  <c r="C2467" i="33" s="1"/>
  <c r="L2459" i="33"/>
  <c r="A2459" i="33"/>
  <c r="C2459" i="33" s="1"/>
  <c r="L2435" i="33"/>
  <c r="A2435" i="33"/>
  <c r="C2435" i="33" s="1"/>
  <c r="L2427" i="33"/>
  <c r="A2427" i="33"/>
  <c r="C2427" i="33" s="1"/>
  <c r="L2419" i="33"/>
  <c r="A2419" i="33"/>
  <c r="C2419" i="33" s="1"/>
  <c r="L2411" i="33"/>
  <c r="A2411" i="33"/>
  <c r="C2411" i="33" s="1"/>
  <c r="L2403" i="33"/>
  <c r="A2403" i="33"/>
  <c r="C2403" i="33" s="1"/>
  <c r="L2395" i="33"/>
  <c r="A2395" i="33"/>
  <c r="C2395" i="33" s="1"/>
  <c r="L2387" i="33"/>
  <c r="A2387" i="33"/>
  <c r="C2387" i="33" s="1"/>
  <c r="L2379" i="33"/>
  <c r="A2379" i="33"/>
  <c r="C2379" i="33" s="1"/>
  <c r="L2371" i="33"/>
  <c r="A2371" i="33"/>
  <c r="C2371" i="33" s="1"/>
  <c r="L2363" i="33"/>
  <c r="A2363" i="33"/>
  <c r="C2363" i="33" s="1"/>
  <c r="L2355" i="33"/>
  <c r="A2355" i="33"/>
  <c r="C2355" i="33" s="1"/>
  <c r="L2347" i="33"/>
  <c r="A2347" i="33"/>
  <c r="C2347" i="33" s="1"/>
  <c r="L2339" i="33"/>
  <c r="A2339" i="33"/>
  <c r="C2339" i="33" s="1"/>
  <c r="L2323" i="33"/>
  <c r="A2323" i="33"/>
  <c r="C2323" i="33" s="1"/>
  <c r="L2307" i="33"/>
  <c r="A2307" i="33"/>
  <c r="C2307" i="33" s="1"/>
  <c r="L2291" i="33"/>
  <c r="A2291" i="33"/>
  <c r="C2291" i="33" s="1"/>
  <c r="L2283" i="33"/>
  <c r="A2283" i="33"/>
  <c r="C2283" i="33" s="1"/>
  <c r="L2275" i="33"/>
  <c r="A2275" i="33"/>
  <c r="C2275" i="33" s="1"/>
  <c r="L2267" i="33"/>
  <c r="A2267" i="33"/>
  <c r="C2267" i="33" s="1"/>
  <c r="L2259" i="33"/>
  <c r="A2259" i="33"/>
  <c r="C2259" i="33" s="1"/>
  <c r="L2251" i="33"/>
  <c r="A2251" i="33"/>
  <c r="C2251" i="33" s="1"/>
  <c r="L2243" i="33"/>
  <c r="A2243" i="33"/>
  <c r="C2243" i="33" s="1"/>
  <c r="L2235" i="33"/>
  <c r="A2235" i="33"/>
  <c r="C2235" i="33" s="1"/>
  <c r="L2227" i="33"/>
  <c r="A2227" i="33"/>
  <c r="C2227" i="33" s="1"/>
  <c r="L2219" i="33"/>
  <c r="A2219" i="33"/>
  <c r="C2219" i="33" s="1"/>
  <c r="L2211" i="33"/>
  <c r="A2211" i="33"/>
  <c r="C2211" i="33" s="1"/>
  <c r="L2203" i="33"/>
  <c r="A2203" i="33"/>
  <c r="C2203" i="33" s="1"/>
  <c r="L2195" i="33"/>
  <c r="A2195" i="33"/>
  <c r="C2195" i="33" s="1"/>
  <c r="L2187" i="33"/>
  <c r="A2187" i="33"/>
  <c r="C2187" i="33" s="1"/>
  <c r="L2179" i="33"/>
  <c r="A2179" i="33"/>
  <c r="C2179" i="33" s="1"/>
  <c r="L2171" i="33"/>
  <c r="A2171" i="33"/>
  <c r="C2171" i="33" s="1"/>
  <c r="L2163" i="33"/>
  <c r="A2163" i="33"/>
  <c r="C2163" i="33" s="1"/>
  <c r="L2155" i="33"/>
  <c r="A2155" i="33"/>
  <c r="C2155" i="33" s="1"/>
  <c r="L2147" i="33"/>
  <c r="A2147" i="33"/>
  <c r="C2147" i="33" s="1"/>
  <c r="L2139" i="33"/>
  <c r="A2139" i="33"/>
  <c r="C2139" i="33" s="1"/>
  <c r="L2131" i="33"/>
  <c r="A2131" i="33"/>
  <c r="C2131" i="33" s="1"/>
  <c r="L2123" i="33"/>
  <c r="A2123" i="33"/>
  <c r="C2123" i="33" s="1"/>
  <c r="L2115" i="33"/>
  <c r="A2115" i="33"/>
  <c r="C2115" i="33" s="1"/>
  <c r="L2107" i="33"/>
  <c r="A2107" i="33"/>
  <c r="C2107" i="33" s="1"/>
  <c r="L2099" i="33"/>
  <c r="A2099" i="33"/>
  <c r="C2099" i="33" s="1"/>
  <c r="L2091" i="33"/>
  <c r="A2091" i="33"/>
  <c r="C2091" i="33" s="1"/>
  <c r="L2083" i="33"/>
  <c r="A2083" i="33"/>
  <c r="C2083" i="33" s="1"/>
  <c r="L2075" i="33"/>
  <c r="A2075" i="33"/>
  <c r="C2075" i="33" s="1"/>
  <c r="L2067" i="33"/>
  <c r="A2067" i="33"/>
  <c r="C2067" i="33" s="1"/>
  <c r="L2059" i="33"/>
  <c r="A2059" i="33"/>
  <c r="C2059" i="33" s="1"/>
  <c r="L2051" i="33"/>
  <c r="A2051" i="33"/>
  <c r="C2051" i="33" s="1"/>
  <c r="L2043" i="33"/>
  <c r="A2043" i="33"/>
  <c r="C2043" i="33" s="1"/>
  <c r="L2035" i="33"/>
  <c r="A2035" i="33"/>
  <c r="C2035" i="33" s="1"/>
  <c r="L2027" i="33"/>
  <c r="A2027" i="33"/>
  <c r="C2027" i="33" s="1"/>
  <c r="L2019" i="33"/>
  <c r="A2019" i="33"/>
  <c r="C2019" i="33" s="1"/>
  <c r="L2011" i="33"/>
  <c r="A2011" i="33"/>
  <c r="C2011" i="33" s="1"/>
  <c r="L2003" i="33"/>
  <c r="A2003" i="33"/>
  <c r="C2003" i="33" s="1"/>
  <c r="L1995" i="33"/>
  <c r="A1995" i="33"/>
  <c r="C1995" i="33" s="1"/>
  <c r="L1987" i="33"/>
  <c r="A1987" i="33"/>
  <c r="C1987" i="33" s="1"/>
  <c r="L1979" i="33"/>
  <c r="A1979" i="33"/>
  <c r="C1979" i="33" s="1"/>
  <c r="L1971" i="33"/>
  <c r="A1971" i="33"/>
  <c r="C1971" i="33" s="1"/>
  <c r="L1963" i="33"/>
  <c r="A1963" i="33"/>
  <c r="C1963" i="33" s="1"/>
  <c r="L1955" i="33"/>
  <c r="A1955" i="33"/>
  <c r="C1955" i="33" s="1"/>
  <c r="L1947" i="33"/>
  <c r="A1947" i="33"/>
  <c r="C1947" i="33" s="1"/>
  <c r="L1939" i="33"/>
  <c r="A1939" i="33"/>
  <c r="C1939" i="33" s="1"/>
  <c r="L1931" i="33"/>
  <c r="A1931" i="33"/>
  <c r="C1931" i="33" s="1"/>
  <c r="L1923" i="33"/>
  <c r="A1923" i="33"/>
  <c r="C1923" i="33" s="1"/>
  <c r="L1915" i="33"/>
  <c r="A1915" i="33"/>
  <c r="C1915" i="33" s="1"/>
  <c r="L1907" i="33"/>
  <c r="A1907" i="33"/>
  <c r="C1907" i="33" s="1"/>
  <c r="L1899" i="33"/>
  <c r="A1899" i="33"/>
  <c r="C1899" i="33" s="1"/>
  <c r="L1891" i="33"/>
  <c r="A1891" i="33"/>
  <c r="C1891" i="33" s="1"/>
  <c r="L1883" i="33"/>
  <c r="A1883" i="33"/>
  <c r="C1883" i="33" s="1"/>
  <c r="L1875" i="33"/>
  <c r="A1875" i="33"/>
  <c r="C1875" i="33" s="1"/>
  <c r="L1867" i="33"/>
  <c r="A1867" i="33"/>
  <c r="C1867" i="33" s="1"/>
  <c r="L1859" i="33"/>
  <c r="A1859" i="33"/>
  <c r="C1859" i="33" s="1"/>
  <c r="L1851" i="33"/>
  <c r="A1851" i="33"/>
  <c r="C1851" i="33" s="1"/>
  <c r="L1843" i="33"/>
  <c r="A1843" i="33"/>
  <c r="C1843" i="33" s="1"/>
  <c r="L1835" i="33"/>
  <c r="A1835" i="33"/>
  <c r="C1835" i="33" s="1"/>
  <c r="L1827" i="33"/>
  <c r="A1827" i="33"/>
  <c r="C1827" i="33" s="1"/>
  <c r="L1819" i="33"/>
  <c r="A1819" i="33"/>
  <c r="C1819" i="33" s="1"/>
  <c r="L1811" i="33"/>
  <c r="A1811" i="33"/>
  <c r="C1811" i="33" s="1"/>
  <c r="L1803" i="33"/>
  <c r="A1803" i="33"/>
  <c r="C1803" i="33" s="1"/>
  <c r="L1795" i="33"/>
  <c r="A1795" i="33"/>
  <c r="C1795" i="33" s="1"/>
  <c r="L1787" i="33"/>
  <c r="A1787" i="33"/>
  <c r="C1787" i="33" s="1"/>
  <c r="L1779" i="33"/>
  <c r="A1779" i="33"/>
  <c r="C1779" i="33" s="1"/>
  <c r="L1771" i="33"/>
  <c r="A1771" i="33"/>
  <c r="C1771" i="33" s="1"/>
  <c r="L1763" i="33"/>
  <c r="A1763" i="33"/>
  <c r="C1763" i="33" s="1"/>
  <c r="L1755" i="33"/>
  <c r="A1755" i="33"/>
  <c r="C1755" i="33" s="1"/>
  <c r="L1747" i="33"/>
  <c r="A1747" i="33"/>
  <c r="C1747" i="33" s="1"/>
  <c r="L1739" i="33"/>
  <c r="A1739" i="33"/>
  <c r="C1739" i="33" s="1"/>
  <c r="L1731" i="33"/>
  <c r="A1731" i="33"/>
  <c r="C1731" i="33" s="1"/>
  <c r="L1723" i="33"/>
  <c r="A1723" i="33"/>
  <c r="C1723" i="33" s="1"/>
  <c r="N1715" i="33"/>
  <c r="A1715" i="33"/>
  <c r="C1715" i="33" s="1"/>
  <c r="A786" i="33"/>
  <c r="C786" i="33" s="1"/>
  <c r="N1098" i="33"/>
  <c r="A1098" i="33"/>
  <c r="C1098" i="33" s="1"/>
  <c r="N1074" i="33"/>
  <c r="A1074" i="33"/>
  <c r="C1074" i="33" s="1"/>
  <c r="N1042" i="33"/>
  <c r="A1042" i="33"/>
  <c r="C1042" i="33" s="1"/>
  <c r="N970" i="33"/>
  <c r="A970" i="33"/>
  <c r="C970" i="33" s="1"/>
  <c r="N842" i="33"/>
  <c r="A842" i="33"/>
  <c r="C842" i="33" s="1"/>
  <c r="L1176" i="33"/>
  <c r="A1176" i="33"/>
  <c r="C1176" i="33" s="1"/>
  <c r="L1128" i="33"/>
  <c r="A1128" i="33"/>
  <c r="C1128" i="33" s="1"/>
  <c r="L1104" i="33"/>
  <c r="A1104" i="33"/>
  <c r="C1104" i="33" s="1"/>
  <c r="L1064" i="33"/>
  <c r="A1064" i="33"/>
  <c r="C1064" i="33" s="1"/>
  <c r="L1032" i="33"/>
  <c r="A1032" i="33"/>
  <c r="C1032" i="33" s="1"/>
  <c r="L1000" i="33"/>
  <c r="A1000" i="33"/>
  <c r="C1000" i="33" s="1"/>
  <c r="L968" i="33"/>
  <c r="A968" i="33"/>
  <c r="C968" i="33" s="1"/>
  <c r="A864" i="33"/>
  <c r="C864" i="33" s="1"/>
  <c r="A824" i="33"/>
  <c r="C824" i="33" s="1"/>
  <c r="A728" i="33"/>
  <c r="C728" i="33" s="1"/>
  <c r="A712" i="33"/>
  <c r="C712" i="33" s="1"/>
  <c r="A688" i="33"/>
  <c r="C688" i="33" s="1"/>
  <c r="A664" i="33"/>
  <c r="C664" i="33" s="1"/>
  <c r="A616" i="33"/>
  <c r="C616" i="33" s="1"/>
  <c r="A592" i="33"/>
  <c r="C592" i="33" s="1"/>
  <c r="A560" i="33"/>
  <c r="C560" i="33" s="1"/>
  <c r="A536" i="33"/>
  <c r="C536" i="33" s="1"/>
  <c r="A504" i="33"/>
  <c r="C504" i="33" s="1"/>
  <c r="A464" i="33"/>
  <c r="C464" i="33" s="1"/>
  <c r="A424" i="33"/>
  <c r="C424" i="33" s="1"/>
  <c r="A392" i="33"/>
  <c r="C392" i="33" s="1"/>
  <c r="A288" i="33"/>
  <c r="C288" i="33" s="1"/>
  <c r="A272" i="33"/>
  <c r="C272" i="33" s="1"/>
  <c r="A224" i="33"/>
  <c r="C224" i="33" s="1"/>
  <c r="A184" i="33"/>
  <c r="C184" i="33" s="1"/>
  <c r="A120" i="33"/>
  <c r="C120" i="33" s="1"/>
  <c r="L88" i="33"/>
  <c r="A88" i="33"/>
  <c r="C88" i="33" s="1"/>
  <c r="L32" i="33"/>
  <c r="A32" i="33"/>
  <c r="C32" i="33" s="1"/>
  <c r="L2331" i="33"/>
  <c r="A2331" i="33"/>
  <c r="C2331" i="33" s="1"/>
  <c r="N1138" i="33"/>
  <c r="A1138" i="33"/>
  <c r="C1138" i="33" s="1"/>
  <c r="N1106" i="33"/>
  <c r="A1106" i="33"/>
  <c r="C1106" i="33" s="1"/>
  <c r="N1082" i="33"/>
  <c r="A1082" i="33"/>
  <c r="C1082" i="33" s="1"/>
  <c r="N1058" i="33"/>
  <c r="A1058" i="33"/>
  <c r="C1058" i="33" s="1"/>
  <c r="N1010" i="33"/>
  <c r="A1010" i="33"/>
  <c r="C1010" i="33" s="1"/>
  <c r="N946" i="33"/>
  <c r="A946" i="33"/>
  <c r="C946" i="33" s="1"/>
  <c r="N914" i="33"/>
  <c r="A914" i="33"/>
  <c r="C914" i="33" s="1"/>
  <c r="N890" i="33"/>
  <c r="A890" i="33"/>
  <c r="C890" i="33" s="1"/>
  <c r="N866" i="33"/>
  <c r="A866" i="33"/>
  <c r="C866" i="33" s="1"/>
  <c r="L1120" i="33"/>
  <c r="A1120" i="33"/>
  <c r="C1120" i="33" s="1"/>
  <c r="L1096" i="33"/>
  <c r="A1096" i="33"/>
  <c r="C1096" i="33" s="1"/>
  <c r="L1056" i="33"/>
  <c r="A1056" i="33"/>
  <c r="C1056" i="33" s="1"/>
  <c r="L1040" i="33"/>
  <c r="A1040" i="33"/>
  <c r="C1040" i="33" s="1"/>
  <c r="L1016" i="33"/>
  <c r="A1016" i="33"/>
  <c r="C1016" i="33" s="1"/>
  <c r="L984" i="33"/>
  <c r="A984" i="33"/>
  <c r="C984" i="33" s="1"/>
  <c r="L944" i="33"/>
  <c r="A944" i="33"/>
  <c r="C944" i="33" s="1"/>
  <c r="L912" i="33"/>
  <c r="A912" i="33"/>
  <c r="C912" i="33" s="1"/>
  <c r="L880" i="33"/>
  <c r="A880" i="33"/>
  <c r="C880" i="33" s="1"/>
  <c r="A856" i="33"/>
  <c r="C856" i="33" s="1"/>
  <c r="A840" i="33"/>
  <c r="C840" i="33" s="1"/>
  <c r="A808" i="33"/>
  <c r="C808" i="33" s="1"/>
  <c r="A792" i="33"/>
  <c r="C792" i="33" s="1"/>
  <c r="A760" i="33"/>
  <c r="C760" i="33" s="1"/>
  <c r="A736" i="33"/>
  <c r="C736" i="33" s="1"/>
  <c r="A720" i="33"/>
  <c r="C720" i="33" s="1"/>
  <c r="A696" i="33"/>
  <c r="C696" i="33" s="1"/>
  <c r="A672" i="33"/>
  <c r="C672" i="33" s="1"/>
  <c r="A648" i="33"/>
  <c r="C648" i="33" s="1"/>
  <c r="A624" i="33"/>
  <c r="C624" i="33" s="1"/>
  <c r="A600" i="33"/>
  <c r="C600" i="33" s="1"/>
  <c r="A584" i="33"/>
  <c r="C584" i="33" s="1"/>
  <c r="A552" i="33"/>
  <c r="C552" i="33" s="1"/>
  <c r="A528" i="33"/>
  <c r="C528" i="33" s="1"/>
  <c r="A488" i="33"/>
  <c r="C488" i="33" s="1"/>
  <c r="A416" i="33"/>
  <c r="C416" i="33" s="1"/>
  <c r="A400" i="33"/>
  <c r="C400" i="33" s="1"/>
  <c r="A368" i="33"/>
  <c r="C368" i="33" s="1"/>
  <c r="A328" i="33"/>
  <c r="C328" i="33" s="1"/>
  <c r="A296" i="33"/>
  <c r="C296" i="33" s="1"/>
  <c r="A280" i="33"/>
  <c r="C280" i="33" s="1"/>
  <c r="A248" i="33"/>
  <c r="C248" i="33" s="1"/>
  <c r="A232" i="33"/>
  <c r="C232" i="33" s="1"/>
  <c r="A208" i="33"/>
  <c r="C208" i="33" s="1"/>
  <c r="A168" i="33"/>
  <c r="C168" i="33" s="1"/>
  <c r="L96" i="33"/>
  <c r="A96" i="33"/>
  <c r="C96" i="33" s="1"/>
  <c r="L80" i="33"/>
  <c r="A80" i="33"/>
  <c r="C80" i="33" s="1"/>
  <c r="L56" i="33"/>
  <c r="A56" i="33"/>
  <c r="C56" i="33" s="1"/>
  <c r="L24" i="33"/>
  <c r="A24" i="33"/>
  <c r="C24" i="33" s="1"/>
  <c r="T2443" i="33"/>
  <c r="A2443" i="33"/>
  <c r="C2443" i="33" s="1"/>
  <c r="L2299" i="33"/>
  <c r="A2299" i="33"/>
  <c r="C2299" i="33" s="1"/>
  <c r="N1146" i="33"/>
  <c r="A1146" i="33"/>
  <c r="C1146" i="33" s="1"/>
  <c r="L1160" i="33"/>
  <c r="A1160" i="33"/>
  <c r="C1160" i="33" s="1"/>
  <c r="L992" i="33"/>
  <c r="A992" i="33"/>
  <c r="C992" i="33" s="1"/>
  <c r="L976" i="33"/>
  <c r="A976" i="33"/>
  <c r="C976" i="33" s="1"/>
  <c r="L952" i="33"/>
  <c r="A952" i="33"/>
  <c r="C952" i="33" s="1"/>
  <c r="L920" i="33"/>
  <c r="A920" i="33"/>
  <c r="C920" i="33" s="1"/>
  <c r="A888" i="33"/>
  <c r="C888" i="33" s="1"/>
  <c r="A800" i="33"/>
  <c r="C800" i="33" s="1"/>
  <c r="A776" i="33"/>
  <c r="C776" i="33" s="1"/>
  <c r="A752" i="33"/>
  <c r="C752" i="33" s="1"/>
  <c r="A680" i="33"/>
  <c r="C680" i="33" s="1"/>
  <c r="A656" i="33"/>
  <c r="C656" i="33" s="1"/>
  <c r="A632" i="33"/>
  <c r="C632" i="33" s="1"/>
  <c r="A608" i="33"/>
  <c r="C608" i="33" s="1"/>
  <c r="A568" i="33"/>
  <c r="C568" i="33" s="1"/>
  <c r="A544" i="33"/>
  <c r="C544" i="33" s="1"/>
  <c r="A520" i="33"/>
  <c r="C520" i="33" s="1"/>
  <c r="A496" i="33"/>
  <c r="C496" i="33" s="1"/>
  <c r="A472" i="33"/>
  <c r="C472" i="33" s="1"/>
  <c r="A440" i="33"/>
  <c r="C440" i="33" s="1"/>
  <c r="A360" i="33"/>
  <c r="C360" i="33" s="1"/>
  <c r="A336" i="33"/>
  <c r="C336" i="33" s="1"/>
  <c r="A312" i="33"/>
  <c r="C312" i="33" s="1"/>
  <c r="A240" i="33"/>
  <c r="C240" i="33" s="1"/>
  <c r="A216" i="33"/>
  <c r="C216" i="33" s="1"/>
  <c r="A176" i="33"/>
  <c r="C176" i="33" s="1"/>
  <c r="A152" i="33"/>
  <c r="C152" i="33" s="1"/>
  <c r="A144" i="33"/>
  <c r="C144" i="33" s="1"/>
  <c r="A112" i="33"/>
  <c r="C112" i="33" s="1"/>
  <c r="A104" i="33"/>
  <c r="C104" i="33" s="1"/>
  <c r="L72" i="33"/>
  <c r="A72" i="33"/>
  <c r="C72" i="33" s="1"/>
  <c r="L48" i="33"/>
  <c r="A48" i="33"/>
  <c r="C48" i="33" s="1"/>
  <c r="L16" i="33"/>
  <c r="A16" i="33"/>
  <c r="C16" i="33" s="1"/>
  <c r="L2451" i="33"/>
  <c r="A2451" i="33"/>
  <c r="C2451" i="33" s="1"/>
  <c r="L2315" i="33"/>
  <c r="A2315" i="33"/>
  <c r="C2315" i="33" s="1"/>
  <c r="M3" i="33"/>
  <c r="A3" i="33"/>
  <c r="C3" i="33" s="1"/>
  <c r="M2462" i="33"/>
  <c r="A2462" i="33"/>
  <c r="C2462" i="33" s="1"/>
  <c r="M2454" i="33"/>
  <c r="A2454" i="33"/>
  <c r="C2454" i="33" s="1"/>
  <c r="R2446" i="33"/>
  <c r="A2446" i="33"/>
  <c r="C2446" i="33" s="1"/>
  <c r="M2438" i="33"/>
  <c r="A2438" i="33"/>
  <c r="C2438" i="33" s="1"/>
  <c r="M2430" i="33"/>
  <c r="A2430" i="33"/>
  <c r="C2430" i="33" s="1"/>
  <c r="M2422" i="33"/>
  <c r="A2422" i="33"/>
  <c r="C2422" i="33" s="1"/>
  <c r="M2414" i="33"/>
  <c r="A2414" i="33"/>
  <c r="C2414" i="33" s="1"/>
  <c r="M2406" i="33"/>
  <c r="A2406" i="33"/>
  <c r="C2406" i="33" s="1"/>
  <c r="M2398" i="33"/>
  <c r="A2398" i="33"/>
  <c r="C2398" i="33" s="1"/>
  <c r="M2390" i="33"/>
  <c r="A2390" i="33"/>
  <c r="C2390" i="33" s="1"/>
  <c r="M2382" i="33"/>
  <c r="A2382" i="33"/>
  <c r="C2382" i="33" s="1"/>
  <c r="M2374" i="33"/>
  <c r="A2374" i="33"/>
  <c r="C2374" i="33" s="1"/>
  <c r="M2366" i="33"/>
  <c r="A2366" i="33"/>
  <c r="C2366" i="33" s="1"/>
  <c r="M2358" i="33"/>
  <c r="A2358" i="33"/>
  <c r="C2358" i="33" s="1"/>
  <c r="M2350" i="33"/>
  <c r="A2350" i="33"/>
  <c r="C2350" i="33" s="1"/>
  <c r="M2342" i="33"/>
  <c r="A2342" i="33"/>
  <c r="C2342" i="33" s="1"/>
  <c r="M2334" i="33"/>
  <c r="A2334" i="33"/>
  <c r="C2334" i="33" s="1"/>
  <c r="M2326" i="33"/>
  <c r="A2326" i="33"/>
  <c r="C2326" i="33" s="1"/>
  <c r="M2318" i="33"/>
  <c r="A2318" i="33"/>
  <c r="C2318" i="33" s="1"/>
  <c r="M2310" i="33"/>
  <c r="A2310" i="33"/>
  <c r="C2310" i="33" s="1"/>
  <c r="M2302" i="33"/>
  <c r="A2302" i="33"/>
  <c r="C2302" i="33" s="1"/>
  <c r="M2294" i="33"/>
  <c r="A2294" i="33"/>
  <c r="C2294" i="33" s="1"/>
  <c r="M2286" i="33"/>
  <c r="A2286" i="33"/>
  <c r="C2286" i="33" s="1"/>
  <c r="M2278" i="33"/>
  <c r="A2278" i="33"/>
  <c r="C2278" i="33" s="1"/>
  <c r="M2270" i="33"/>
  <c r="A2270" i="33"/>
  <c r="C2270" i="33" s="1"/>
  <c r="M2262" i="33"/>
  <c r="A2262" i="33"/>
  <c r="C2262" i="33" s="1"/>
  <c r="M2254" i="33"/>
  <c r="A2254" i="33"/>
  <c r="C2254" i="33" s="1"/>
  <c r="M2246" i="33"/>
  <c r="A2246" i="33"/>
  <c r="C2246" i="33" s="1"/>
  <c r="M2238" i="33"/>
  <c r="A2238" i="33"/>
  <c r="C2238" i="33" s="1"/>
  <c r="M2230" i="33"/>
  <c r="A2230" i="33"/>
  <c r="C2230" i="33" s="1"/>
  <c r="M2222" i="33"/>
  <c r="A2222" i="33"/>
  <c r="C2222" i="33" s="1"/>
  <c r="M2214" i="33"/>
  <c r="A2214" i="33"/>
  <c r="C2214" i="33" s="1"/>
  <c r="M2206" i="33"/>
  <c r="A2206" i="33"/>
  <c r="C2206" i="33" s="1"/>
  <c r="M2198" i="33"/>
  <c r="A2198" i="33"/>
  <c r="C2198" i="33" s="1"/>
  <c r="M2190" i="33"/>
  <c r="A2190" i="33"/>
  <c r="C2190" i="33" s="1"/>
  <c r="M2182" i="33"/>
  <c r="A2182" i="33"/>
  <c r="C2182" i="33" s="1"/>
  <c r="M2174" i="33"/>
  <c r="A2174" i="33"/>
  <c r="C2174" i="33" s="1"/>
  <c r="M2166" i="33"/>
  <c r="A2166" i="33"/>
  <c r="C2166" i="33" s="1"/>
  <c r="M2158" i="33"/>
  <c r="A2158" i="33"/>
  <c r="C2158" i="33" s="1"/>
  <c r="M2150" i="33"/>
  <c r="A2150" i="33"/>
  <c r="C2150" i="33" s="1"/>
  <c r="M2142" i="33"/>
  <c r="A2142" i="33"/>
  <c r="C2142" i="33" s="1"/>
  <c r="M2134" i="33"/>
  <c r="A2134" i="33"/>
  <c r="C2134" i="33" s="1"/>
  <c r="M2126" i="33"/>
  <c r="A2126" i="33"/>
  <c r="C2126" i="33" s="1"/>
  <c r="M2118" i="33"/>
  <c r="A2118" i="33"/>
  <c r="C2118" i="33" s="1"/>
  <c r="M2110" i="33"/>
  <c r="A2110" i="33"/>
  <c r="C2110" i="33" s="1"/>
  <c r="M2102" i="33"/>
  <c r="A2102" i="33"/>
  <c r="C2102" i="33" s="1"/>
  <c r="M2094" i="33"/>
  <c r="A2094" i="33"/>
  <c r="C2094" i="33" s="1"/>
  <c r="M2086" i="33"/>
  <c r="A2086" i="33"/>
  <c r="C2086" i="33" s="1"/>
  <c r="M2078" i="33"/>
  <c r="A2078" i="33"/>
  <c r="C2078" i="33" s="1"/>
  <c r="M2070" i="33"/>
  <c r="A2070" i="33"/>
  <c r="C2070" i="33" s="1"/>
  <c r="M2062" i="33"/>
  <c r="A2062" i="33"/>
  <c r="C2062" i="33" s="1"/>
  <c r="M2054" i="33"/>
  <c r="A2054" i="33"/>
  <c r="C2054" i="33" s="1"/>
  <c r="M2046" i="33"/>
  <c r="A2046" i="33"/>
  <c r="C2046" i="33" s="1"/>
  <c r="M2038" i="33"/>
  <c r="A2038" i="33"/>
  <c r="C2038" i="33" s="1"/>
  <c r="M2030" i="33"/>
  <c r="A2030" i="33"/>
  <c r="C2030" i="33" s="1"/>
  <c r="M2022" i="33"/>
  <c r="A2022" i="33"/>
  <c r="C2022" i="33" s="1"/>
  <c r="M2014" i="33"/>
  <c r="A2014" i="33"/>
  <c r="C2014" i="33" s="1"/>
  <c r="M2006" i="33"/>
  <c r="A2006" i="33"/>
  <c r="C2006" i="33" s="1"/>
  <c r="M1998" i="33"/>
  <c r="A1998" i="33"/>
  <c r="C1998" i="33" s="1"/>
  <c r="M1990" i="33"/>
  <c r="A1990" i="33"/>
  <c r="C1990" i="33" s="1"/>
  <c r="M1982" i="33"/>
  <c r="A1982" i="33"/>
  <c r="C1982" i="33" s="1"/>
  <c r="M1974" i="33"/>
  <c r="A1974" i="33"/>
  <c r="C1974" i="33" s="1"/>
  <c r="M1966" i="33"/>
  <c r="A1966" i="33"/>
  <c r="C1966" i="33" s="1"/>
  <c r="M1958" i="33"/>
  <c r="A1958" i="33"/>
  <c r="C1958" i="33" s="1"/>
  <c r="M1950" i="33"/>
  <c r="A1950" i="33"/>
  <c r="C1950" i="33" s="1"/>
  <c r="M1942" i="33"/>
  <c r="A1942" i="33"/>
  <c r="C1942" i="33" s="1"/>
  <c r="M1934" i="33"/>
  <c r="A1934" i="33"/>
  <c r="C1934" i="33" s="1"/>
  <c r="M1926" i="33"/>
  <c r="A1926" i="33"/>
  <c r="C1926" i="33" s="1"/>
  <c r="M1918" i="33"/>
  <c r="A1918" i="33"/>
  <c r="C1918" i="33" s="1"/>
  <c r="M1910" i="33"/>
  <c r="A1910" i="33"/>
  <c r="C1910" i="33" s="1"/>
  <c r="M1902" i="33"/>
  <c r="A1902" i="33"/>
  <c r="C1902" i="33" s="1"/>
  <c r="M1894" i="33"/>
  <c r="A1894" i="33"/>
  <c r="C1894" i="33" s="1"/>
  <c r="M1886" i="33"/>
  <c r="A1886" i="33"/>
  <c r="C1886" i="33" s="1"/>
  <c r="M1878" i="33"/>
  <c r="A1878" i="33"/>
  <c r="C1878" i="33" s="1"/>
  <c r="M1870" i="33"/>
  <c r="A1870" i="33"/>
  <c r="C1870" i="33" s="1"/>
  <c r="M1862" i="33"/>
  <c r="A1862" i="33"/>
  <c r="C1862" i="33" s="1"/>
  <c r="M1854" i="33"/>
  <c r="A1854" i="33"/>
  <c r="C1854" i="33" s="1"/>
  <c r="M1846" i="33"/>
  <c r="A1846" i="33"/>
  <c r="C1846" i="33" s="1"/>
  <c r="M1838" i="33"/>
  <c r="A1838" i="33"/>
  <c r="C1838" i="33" s="1"/>
  <c r="M1830" i="33"/>
  <c r="A1830" i="33"/>
  <c r="C1830" i="33" s="1"/>
  <c r="M1822" i="33"/>
  <c r="A1822" i="33"/>
  <c r="C1822" i="33" s="1"/>
  <c r="M1814" i="33"/>
  <c r="A1814" i="33"/>
  <c r="C1814" i="33" s="1"/>
  <c r="M1806" i="33"/>
  <c r="A1806" i="33"/>
  <c r="C1806" i="33" s="1"/>
  <c r="M1798" i="33"/>
  <c r="A1798" i="33"/>
  <c r="C1798" i="33" s="1"/>
  <c r="N1522" i="33"/>
  <c r="A1522" i="33"/>
  <c r="C1522" i="33" s="1"/>
  <c r="N1506" i="33"/>
  <c r="A1506" i="33"/>
  <c r="C1506" i="33" s="1"/>
  <c r="N1442" i="33"/>
  <c r="A1442" i="33"/>
  <c r="C1442" i="33" s="1"/>
  <c r="N1426" i="33"/>
  <c r="A1426" i="33"/>
  <c r="C1426" i="33" s="1"/>
  <c r="N1418" i="33"/>
  <c r="A1418" i="33"/>
  <c r="C1418" i="33" s="1"/>
  <c r="N1402" i="33"/>
  <c r="A1402" i="33"/>
  <c r="C1402" i="33" s="1"/>
  <c r="N1354" i="33"/>
  <c r="A1354" i="33"/>
  <c r="C1354" i="33" s="1"/>
  <c r="N1338" i="33"/>
  <c r="A1338" i="33"/>
  <c r="C1338" i="33" s="1"/>
  <c r="N1290" i="33"/>
  <c r="A1290" i="33"/>
  <c r="C1290" i="33" s="1"/>
  <c r="N1274" i="33"/>
  <c r="A1274" i="33"/>
  <c r="C1274" i="33" s="1"/>
  <c r="N1226" i="33"/>
  <c r="A1226" i="33"/>
  <c r="C1226" i="33" s="1"/>
  <c r="N1210" i="33"/>
  <c r="A1210" i="33"/>
  <c r="C1210" i="33" s="1"/>
  <c r="N1186" i="33"/>
  <c r="A1186" i="33"/>
  <c r="C1186" i="33" s="1"/>
  <c r="A1790" i="33"/>
  <c r="C1790" i="33" s="1"/>
  <c r="A1782" i="33"/>
  <c r="C1782" i="33" s="1"/>
  <c r="A1774" i="33"/>
  <c r="C1774" i="33" s="1"/>
  <c r="A1766" i="33"/>
  <c r="C1766" i="33" s="1"/>
  <c r="A1758" i="33"/>
  <c r="C1758" i="33" s="1"/>
  <c r="A1750" i="33"/>
  <c r="C1750" i="33" s="1"/>
  <c r="A1742" i="33"/>
  <c r="C1742" i="33" s="1"/>
  <c r="A1734" i="33"/>
  <c r="C1734" i="33" s="1"/>
  <c r="A1726" i="33"/>
  <c r="C1726" i="33" s="1"/>
  <c r="A1718" i="33"/>
  <c r="C1718" i="33" s="1"/>
  <c r="A1485" i="33"/>
  <c r="C1485" i="33" s="1"/>
  <c r="A1421" i="33"/>
  <c r="C1421" i="33" s="1"/>
  <c r="A1357" i="33"/>
  <c r="C1357" i="33" s="1"/>
  <c r="A1293" i="33"/>
  <c r="C1293" i="33" s="1"/>
  <c r="A1229" i="33"/>
  <c r="C1229" i="33" s="1"/>
  <c r="A722" i="33"/>
  <c r="C722" i="33" s="1"/>
  <c r="A2469" i="33"/>
  <c r="C2469" i="33" s="1"/>
  <c r="A2461" i="33"/>
  <c r="C2461" i="33" s="1"/>
  <c r="A2445" i="33"/>
  <c r="C2445" i="33" s="1"/>
  <c r="A2437" i="33"/>
  <c r="C2437" i="33" s="1"/>
  <c r="A2429" i="33"/>
  <c r="C2429" i="33" s="1"/>
  <c r="A1717" i="33"/>
  <c r="C1717" i="33" s="1"/>
  <c r="A1701" i="33"/>
  <c r="C1701" i="33" s="1"/>
  <c r="A1693" i="33"/>
  <c r="C1693" i="33" s="1"/>
  <c r="A1677" i="33"/>
  <c r="C1677" i="33" s="1"/>
  <c r="A1661" i="33"/>
  <c r="C1661" i="33" s="1"/>
  <c r="A1653" i="33"/>
  <c r="C1653" i="33" s="1"/>
  <c r="A1637" i="33"/>
  <c r="C1637" i="33" s="1"/>
  <c r="A1629" i="33"/>
  <c r="C1629" i="33" s="1"/>
  <c r="A1613" i="33"/>
  <c r="C1613" i="33" s="1"/>
  <c r="A1597" i="33"/>
  <c r="C1597" i="33" s="1"/>
  <c r="A1589" i="33"/>
  <c r="C1589" i="33" s="1"/>
  <c r="A1573" i="33"/>
  <c r="C1573" i="33" s="1"/>
  <c r="A1565" i="33"/>
  <c r="C1565" i="33" s="1"/>
  <c r="A1549" i="33"/>
  <c r="C1549" i="33" s="1"/>
  <c r="A1533" i="33"/>
  <c r="C1533" i="33" s="1"/>
  <c r="A1525" i="33"/>
  <c r="C1525" i="33" s="1"/>
  <c r="A1461" i="33"/>
  <c r="C1461" i="33" s="1"/>
  <c r="A1397" i="33"/>
  <c r="C1397" i="33" s="1"/>
  <c r="A458" i="33"/>
  <c r="C458" i="33" s="1"/>
  <c r="M1149" i="33"/>
  <c r="A1149" i="33"/>
  <c r="C1149" i="33" s="1"/>
  <c r="M1125" i="33"/>
  <c r="A1125" i="33"/>
  <c r="C1125" i="33" s="1"/>
  <c r="M1085" i="33"/>
  <c r="A1085" i="33"/>
  <c r="C1085" i="33" s="1"/>
  <c r="M1061" i="33"/>
  <c r="A1061" i="33"/>
  <c r="C1061" i="33" s="1"/>
  <c r="M1021" i="33"/>
  <c r="A1021" i="33"/>
  <c r="C1021" i="33" s="1"/>
  <c r="M997" i="33"/>
  <c r="A997" i="33"/>
  <c r="C997" i="33" s="1"/>
  <c r="M957" i="33"/>
  <c r="A957" i="33"/>
  <c r="C957" i="33" s="1"/>
  <c r="M933" i="33"/>
  <c r="A933" i="33"/>
  <c r="C933" i="33" s="1"/>
  <c r="A893" i="33"/>
  <c r="C893" i="33" s="1"/>
  <c r="M869" i="33"/>
  <c r="A869" i="33"/>
  <c r="C869" i="33" s="1"/>
  <c r="M829" i="33"/>
  <c r="A829" i="33"/>
  <c r="C829" i="33" s="1"/>
  <c r="M805" i="33"/>
  <c r="A805" i="33"/>
  <c r="C805" i="33" s="1"/>
  <c r="M765" i="33"/>
  <c r="A765" i="33"/>
  <c r="C765" i="33" s="1"/>
  <c r="A741" i="33"/>
  <c r="C741" i="33" s="1"/>
  <c r="A701" i="33"/>
  <c r="C701" i="33" s="1"/>
  <c r="A637" i="33"/>
  <c r="C637" i="33" s="1"/>
  <c r="M613" i="33"/>
  <c r="A613" i="33"/>
  <c r="C613" i="33" s="1"/>
  <c r="A573" i="33"/>
  <c r="C573" i="33" s="1"/>
  <c r="M549" i="33"/>
  <c r="A549" i="33"/>
  <c r="C549" i="33" s="1"/>
  <c r="M509" i="33"/>
  <c r="A509" i="33"/>
  <c r="C509" i="33" s="1"/>
  <c r="A485" i="33"/>
  <c r="C485" i="33" s="1"/>
  <c r="A445" i="33"/>
  <c r="C445" i="33" s="1"/>
  <c r="A421" i="33"/>
  <c r="C421" i="33" s="1"/>
  <c r="A381" i="33"/>
  <c r="C381" i="33" s="1"/>
  <c r="M357" i="33"/>
  <c r="A357" i="33"/>
  <c r="C357" i="33" s="1"/>
  <c r="M317" i="33"/>
  <c r="A317" i="33"/>
  <c r="C317" i="33" s="1"/>
  <c r="A293" i="33"/>
  <c r="C293" i="33" s="1"/>
  <c r="A253" i="33"/>
  <c r="C253" i="33" s="1"/>
  <c r="M229" i="33"/>
  <c r="A229" i="33"/>
  <c r="C229" i="33" s="1"/>
  <c r="M165" i="33"/>
  <c r="A165" i="33"/>
  <c r="C165" i="33" s="1"/>
  <c r="A125" i="33"/>
  <c r="C125" i="33" s="1"/>
  <c r="M101" i="33"/>
  <c r="A101" i="33"/>
  <c r="C101" i="33" s="1"/>
  <c r="M61" i="33"/>
  <c r="A61" i="33"/>
  <c r="C61" i="33" s="1"/>
  <c r="M37" i="33"/>
  <c r="A37" i="33"/>
  <c r="C37" i="33" s="1"/>
  <c r="L1512" i="33"/>
  <c r="A1512" i="33"/>
  <c r="C1512" i="33" s="1"/>
  <c r="L1488" i="33"/>
  <c r="A1488" i="33"/>
  <c r="C1488" i="33" s="1"/>
  <c r="L1448" i="33"/>
  <c r="A1448" i="33"/>
  <c r="C1448" i="33" s="1"/>
  <c r="L1424" i="33"/>
  <c r="A1424" i="33"/>
  <c r="C1424" i="33" s="1"/>
  <c r="L1384" i="33"/>
  <c r="A1384" i="33"/>
  <c r="C1384" i="33" s="1"/>
  <c r="L1360" i="33"/>
  <c r="A1360" i="33"/>
  <c r="C1360" i="33" s="1"/>
  <c r="L1320" i="33"/>
  <c r="A1320" i="33"/>
  <c r="C1320" i="33" s="1"/>
  <c r="L1296" i="33"/>
  <c r="A1296" i="33"/>
  <c r="C1296" i="33" s="1"/>
  <c r="L1256" i="33"/>
  <c r="A1256" i="33"/>
  <c r="C1256" i="33" s="1"/>
  <c r="L1232" i="33"/>
  <c r="A1232" i="33"/>
  <c r="C1232" i="33" s="1"/>
  <c r="L1192" i="33"/>
  <c r="A1192" i="33"/>
  <c r="C1192" i="33" s="1"/>
  <c r="N2228" i="33"/>
  <c r="A2452" i="33"/>
  <c r="C2452" i="33" s="1"/>
  <c r="A2420" i="33"/>
  <c r="C2420" i="33" s="1"/>
  <c r="A2388" i="33"/>
  <c r="C2388" i="33" s="1"/>
  <c r="A2356" i="33"/>
  <c r="C2356" i="33" s="1"/>
  <c r="A2324" i="33"/>
  <c r="C2324" i="33" s="1"/>
  <c r="A2292" i="33"/>
  <c r="C2292" i="33" s="1"/>
  <c r="A2260" i="33"/>
  <c r="C2260" i="33" s="1"/>
  <c r="A2228" i="33"/>
  <c r="C2228" i="33" s="1"/>
  <c r="A2196" i="33"/>
  <c r="C2196" i="33" s="1"/>
  <c r="A2164" i="33"/>
  <c r="C2164" i="33" s="1"/>
  <c r="A2132" i="33"/>
  <c r="C2132" i="33" s="1"/>
  <c r="A2100" i="33"/>
  <c r="C2100" i="33" s="1"/>
  <c r="A2068" i="33"/>
  <c r="C2068" i="33" s="1"/>
  <c r="A2036" i="33"/>
  <c r="C2036" i="33" s="1"/>
  <c r="A2004" i="33"/>
  <c r="C2004" i="33" s="1"/>
  <c r="A1972" i="33"/>
  <c r="C1972" i="33" s="1"/>
  <c r="A1940" i="33"/>
  <c r="C1940" i="33" s="1"/>
  <c r="A1908" i="33"/>
  <c r="C1908" i="33" s="1"/>
  <c r="A1876" i="33"/>
  <c r="C1876" i="33" s="1"/>
  <c r="A1844" i="33"/>
  <c r="C1844" i="33" s="1"/>
  <c r="A1812" i="33"/>
  <c r="C1812" i="33" s="1"/>
  <c r="A1780" i="33"/>
  <c r="C1780" i="33" s="1"/>
  <c r="A1748" i="33"/>
  <c r="C1748" i="33" s="1"/>
  <c r="A1716" i="33"/>
  <c r="C1716" i="33" s="1"/>
  <c r="A1501" i="33"/>
  <c r="C1501" i="33" s="1"/>
  <c r="A1437" i="33"/>
  <c r="C1437" i="33" s="1"/>
  <c r="A1373" i="33"/>
  <c r="C1373" i="33" s="1"/>
  <c r="A1309" i="33"/>
  <c r="C1309" i="33" s="1"/>
  <c r="A1245" i="33"/>
  <c r="C1245" i="33" s="1"/>
  <c r="N1972" i="33"/>
  <c r="A2466" i="33"/>
  <c r="C2466" i="33" s="1"/>
  <c r="A2442" i="33"/>
  <c r="C2442" i="33" s="1"/>
  <c r="A2418" i="33"/>
  <c r="C2418" i="33" s="1"/>
  <c r="A2410" i="33"/>
  <c r="C2410" i="33" s="1"/>
  <c r="A2402" i="33"/>
  <c r="C2402" i="33" s="1"/>
  <c r="A2386" i="33"/>
  <c r="C2386" i="33" s="1"/>
  <c r="A2362" i="33"/>
  <c r="C2362" i="33" s="1"/>
  <c r="A2354" i="33"/>
  <c r="C2354" i="33" s="1"/>
  <c r="A2330" i="33"/>
  <c r="C2330" i="33" s="1"/>
  <c r="A2314" i="33"/>
  <c r="C2314" i="33" s="1"/>
  <c r="A2306" i="33"/>
  <c r="C2306" i="33" s="1"/>
  <c r="A2298" i="33"/>
  <c r="C2298" i="33" s="1"/>
  <c r="A2266" i="33"/>
  <c r="C2266" i="33" s="1"/>
  <c r="A2258" i="33"/>
  <c r="C2258" i="33" s="1"/>
  <c r="A2242" i="33"/>
  <c r="C2242" i="33" s="1"/>
  <c r="A2218" i="33"/>
  <c r="C2218" i="33" s="1"/>
  <c r="A2210" i="33"/>
  <c r="C2210" i="33" s="1"/>
  <c r="A2186" i="33"/>
  <c r="C2186" i="33" s="1"/>
  <c r="A2178" i="33"/>
  <c r="C2178" i="33" s="1"/>
  <c r="A2170" i="33"/>
  <c r="C2170" i="33" s="1"/>
  <c r="A2154" i="33"/>
  <c r="C2154" i="33" s="1"/>
  <c r="A2146" i="33"/>
  <c r="C2146" i="33" s="1"/>
  <c r="A2114" i="33"/>
  <c r="C2114" i="33" s="1"/>
  <c r="A2090" i="33"/>
  <c r="C2090" i="33" s="1"/>
  <c r="A2082" i="33"/>
  <c r="C2082" i="33" s="1"/>
  <c r="A2074" i="33"/>
  <c r="C2074" i="33" s="1"/>
  <c r="A2050" i="33"/>
  <c r="C2050" i="33" s="1"/>
  <c r="A2042" i="33"/>
  <c r="C2042" i="33" s="1"/>
  <c r="A2018" i="33"/>
  <c r="C2018" i="33" s="1"/>
  <c r="A2010" i="33"/>
  <c r="C2010" i="33" s="1"/>
  <c r="A1994" i="33"/>
  <c r="C1994" i="33" s="1"/>
  <c r="A1978" i="33"/>
  <c r="C1978" i="33" s="1"/>
  <c r="A1970" i="33"/>
  <c r="C1970" i="33" s="1"/>
  <c r="A1946" i="33"/>
  <c r="C1946" i="33" s="1"/>
  <c r="A1930" i="33"/>
  <c r="C1930" i="33" s="1"/>
  <c r="A1922" i="33"/>
  <c r="C1922" i="33" s="1"/>
  <c r="A1914" i="33"/>
  <c r="C1914" i="33" s="1"/>
  <c r="A1906" i="33"/>
  <c r="C1906" i="33" s="1"/>
  <c r="A1882" i="33"/>
  <c r="C1882" i="33" s="1"/>
  <c r="A1874" i="33"/>
  <c r="C1874" i="33" s="1"/>
  <c r="A1850" i="33"/>
  <c r="C1850" i="33" s="1"/>
  <c r="A1842" i="33"/>
  <c r="C1842" i="33" s="1"/>
  <c r="A1826" i="33"/>
  <c r="C1826" i="33" s="1"/>
  <c r="A1818" i="33"/>
  <c r="C1818" i="33" s="1"/>
  <c r="A1810" i="33"/>
  <c r="C1810" i="33" s="1"/>
  <c r="A1794" i="33"/>
  <c r="C1794" i="33" s="1"/>
  <c r="A1786" i="33"/>
  <c r="C1786" i="33" s="1"/>
  <c r="A1778" i="33"/>
  <c r="C1778" i="33" s="1"/>
  <c r="A1762" i="33"/>
  <c r="C1762" i="33" s="1"/>
  <c r="A1754" i="33"/>
  <c r="C1754" i="33" s="1"/>
  <c r="A1722" i="33"/>
  <c r="C1722" i="33" s="1"/>
  <c r="A1698" i="33"/>
  <c r="C1698" i="33" s="1"/>
  <c r="A1682" i="33"/>
  <c r="C1682" i="33" s="1"/>
  <c r="A1658" i="33"/>
  <c r="C1658" i="33" s="1"/>
  <c r="A1650" i="33"/>
  <c r="C1650" i="33" s="1"/>
  <c r="A1610" i="33"/>
  <c r="C1610" i="33" s="1"/>
  <c r="A1594" i="33"/>
  <c r="C1594" i="33" s="1"/>
  <c r="A1546" i="33"/>
  <c r="C1546" i="33" s="1"/>
  <c r="N778" i="33"/>
  <c r="A778" i="33"/>
  <c r="C778" i="33" s="1"/>
  <c r="N762" i="33"/>
  <c r="A762" i="33"/>
  <c r="C762" i="33" s="1"/>
  <c r="A754" i="33"/>
  <c r="C754" i="33" s="1"/>
  <c r="N738" i="33"/>
  <c r="A738" i="33"/>
  <c r="C738" i="33" s="1"/>
  <c r="N714" i="33"/>
  <c r="A714" i="33"/>
  <c r="C714" i="33" s="1"/>
  <c r="N698" i="33"/>
  <c r="A698" i="33"/>
  <c r="C698" i="33" s="1"/>
  <c r="A690" i="33"/>
  <c r="C690" i="33" s="1"/>
  <c r="N674" i="33"/>
  <c r="A674" i="33"/>
  <c r="C674" i="33" s="1"/>
  <c r="A658" i="33"/>
  <c r="C658" i="33" s="1"/>
  <c r="N650" i="33"/>
  <c r="A650" i="33"/>
  <c r="C650" i="33" s="1"/>
  <c r="A634" i="33"/>
  <c r="C634" i="33" s="1"/>
  <c r="N626" i="33"/>
  <c r="A626" i="33"/>
  <c r="C626" i="33" s="1"/>
  <c r="A610" i="33"/>
  <c r="C610" i="33" s="1"/>
  <c r="N594" i="33"/>
  <c r="A594" i="33"/>
  <c r="C594" i="33" s="1"/>
  <c r="N586" i="33"/>
  <c r="A586" i="33"/>
  <c r="C586" i="33" s="1"/>
  <c r="A570" i="33"/>
  <c r="C570" i="33" s="1"/>
  <c r="A562" i="33"/>
  <c r="C562" i="33" s="1"/>
  <c r="N546" i="33"/>
  <c r="A546" i="33"/>
  <c r="C546" i="33" s="1"/>
  <c r="A530" i="33"/>
  <c r="C530" i="33" s="1"/>
  <c r="A506" i="33"/>
  <c r="C506" i="33" s="1"/>
  <c r="A498" i="33"/>
  <c r="C498" i="33" s="1"/>
  <c r="A482" i="33"/>
  <c r="C482" i="33" s="1"/>
  <c r="N466" i="33"/>
  <c r="A466" i="33"/>
  <c r="C466" i="33" s="1"/>
  <c r="A442" i="33"/>
  <c r="C442" i="33" s="1"/>
  <c r="N434" i="33"/>
  <c r="A434" i="33"/>
  <c r="C434" i="33" s="1"/>
  <c r="N418" i="33"/>
  <c r="A418" i="33"/>
  <c r="C418" i="33" s="1"/>
  <c r="N402" i="33"/>
  <c r="A402" i="33"/>
  <c r="C402" i="33" s="1"/>
  <c r="A378" i="33"/>
  <c r="C378" i="33" s="1"/>
  <c r="N370" i="33"/>
  <c r="A370" i="33"/>
  <c r="C370" i="33" s="1"/>
  <c r="N354" i="33"/>
  <c r="A354" i="33"/>
  <c r="C354" i="33" s="1"/>
  <c r="N338" i="33"/>
  <c r="A338" i="33"/>
  <c r="C338" i="33" s="1"/>
  <c r="N330" i="33"/>
  <c r="A330" i="33"/>
  <c r="C330" i="33" s="1"/>
  <c r="A314" i="33"/>
  <c r="C314" i="33" s="1"/>
  <c r="A306" i="33"/>
  <c r="C306" i="33" s="1"/>
  <c r="A290" i="33"/>
  <c r="C290" i="33" s="1"/>
  <c r="A274" i="33"/>
  <c r="C274" i="33" s="1"/>
  <c r="N266" i="33"/>
  <c r="A266" i="33"/>
  <c r="C266" i="33" s="1"/>
  <c r="A250" i="33"/>
  <c r="C250" i="33" s="1"/>
  <c r="A242" i="33"/>
  <c r="C242" i="33" s="1"/>
  <c r="N226" i="33"/>
  <c r="A226" i="33"/>
  <c r="C226" i="33" s="1"/>
  <c r="N210" i="33"/>
  <c r="A210" i="33"/>
  <c r="C210" i="33" s="1"/>
  <c r="A202" i="33"/>
  <c r="C202" i="33" s="1"/>
  <c r="A186" i="33"/>
  <c r="C186" i="33" s="1"/>
  <c r="A178" i="33"/>
  <c r="C178" i="33" s="1"/>
  <c r="N162" i="33"/>
  <c r="A162" i="33"/>
  <c r="C162" i="33" s="1"/>
  <c r="A146" i="33"/>
  <c r="C146" i="33" s="1"/>
  <c r="A138" i="33"/>
  <c r="C138" i="33" s="1"/>
  <c r="A122" i="33"/>
  <c r="C122" i="33" s="1"/>
  <c r="N114" i="33"/>
  <c r="A114" i="33"/>
  <c r="C114" i="33" s="1"/>
  <c r="N98" i="33"/>
  <c r="A98" i="33"/>
  <c r="C98" i="33" s="1"/>
  <c r="N82" i="33"/>
  <c r="A82" i="33"/>
  <c r="C82" i="33" s="1"/>
  <c r="N74" i="33"/>
  <c r="A74" i="33"/>
  <c r="C74" i="33" s="1"/>
  <c r="N58" i="33"/>
  <c r="A58" i="33"/>
  <c r="C58" i="33" s="1"/>
  <c r="N50" i="33"/>
  <c r="A50" i="33"/>
  <c r="C50" i="33" s="1"/>
  <c r="N34" i="33"/>
  <c r="A34" i="33"/>
  <c r="C34" i="33" s="1"/>
  <c r="N18" i="33"/>
  <c r="A18" i="33"/>
  <c r="C18" i="33" s="1"/>
  <c r="N10" i="33"/>
  <c r="A10" i="33"/>
  <c r="C10" i="33" s="1"/>
  <c r="M1213" i="33"/>
  <c r="A522" i="33"/>
  <c r="C522" i="33" s="1"/>
  <c r="A394" i="33"/>
  <c r="C394" i="33" s="1"/>
  <c r="A1704" i="33"/>
  <c r="C1704" i="33" s="1"/>
  <c r="A1680" i="33"/>
  <c r="C1680" i="33" s="1"/>
  <c r="A1640" i="33"/>
  <c r="C1640" i="33" s="1"/>
  <c r="A1616" i="33"/>
  <c r="C1616" i="33" s="1"/>
  <c r="A1576" i="33"/>
  <c r="C1576" i="33" s="1"/>
  <c r="A1552" i="33"/>
  <c r="C1552" i="33" s="1"/>
  <c r="A1469" i="33"/>
  <c r="C1469" i="33" s="1"/>
  <c r="A1405" i="33"/>
  <c r="C1405" i="33" s="1"/>
  <c r="A1341" i="33"/>
  <c r="C1341" i="33" s="1"/>
  <c r="A1277" i="33"/>
  <c r="C1277" i="33" s="1"/>
  <c r="A677" i="33"/>
  <c r="C677" i="33" s="1"/>
  <c r="N2452" i="33"/>
  <c r="N2196" i="33"/>
  <c r="N1940" i="33"/>
  <c r="L2463" i="33"/>
  <c r="M2463" i="33"/>
  <c r="L2455" i="33"/>
  <c r="M2455" i="33"/>
  <c r="T2447" i="33"/>
  <c r="M2447" i="33"/>
  <c r="L2439" i="33"/>
  <c r="T2439" i="33"/>
  <c r="M2439" i="33"/>
  <c r="L2431" i="33"/>
  <c r="M2431" i="33"/>
  <c r="L2423" i="33"/>
  <c r="M2423" i="33"/>
  <c r="L2415" i="33"/>
  <c r="M2415" i="33"/>
  <c r="L2407" i="33"/>
  <c r="M2407" i="33"/>
  <c r="L2399" i="33"/>
  <c r="M2399" i="33"/>
  <c r="L2391" i="33"/>
  <c r="M2391" i="33"/>
  <c r="L2383" i="33"/>
  <c r="M2383" i="33"/>
  <c r="L2375" i="33"/>
  <c r="M2375" i="33"/>
  <c r="L2367" i="33"/>
  <c r="M2367" i="33"/>
  <c r="L2359" i="33"/>
  <c r="M2359" i="33"/>
  <c r="L2351" i="33"/>
  <c r="M2351" i="33"/>
  <c r="L2343" i="33"/>
  <c r="M2343" i="33"/>
  <c r="L2335" i="33"/>
  <c r="M2335" i="33"/>
  <c r="L2327" i="33"/>
  <c r="M2327" i="33"/>
  <c r="L2319" i="33"/>
  <c r="M2319" i="33"/>
  <c r="L2311" i="33"/>
  <c r="M2311" i="33"/>
  <c r="L2303" i="33"/>
  <c r="M2303" i="33"/>
  <c r="L2295" i="33"/>
  <c r="M2295" i="33"/>
  <c r="L2287" i="33"/>
  <c r="M2287" i="33"/>
  <c r="L2279" i="33"/>
  <c r="M2279" i="33"/>
  <c r="L2271" i="33"/>
  <c r="M2271" i="33"/>
  <c r="L2263" i="33"/>
  <c r="M2263" i="33"/>
  <c r="L2255" i="33"/>
  <c r="M2255" i="33"/>
  <c r="L2247" i="33"/>
  <c r="M2247" i="33"/>
  <c r="L2239" i="33"/>
  <c r="M2239" i="33"/>
  <c r="L2231" i="33"/>
  <c r="M2231" i="33"/>
  <c r="L2223" i="33"/>
  <c r="M2223" i="33"/>
  <c r="L2215" i="33"/>
  <c r="M2215" i="33"/>
  <c r="L2207" i="33"/>
  <c r="M2207" i="33"/>
  <c r="L2199" i="33"/>
  <c r="M2199" i="33"/>
  <c r="L2191" i="33"/>
  <c r="M2191" i="33"/>
  <c r="L2183" i="33"/>
  <c r="M2183" i="33"/>
  <c r="L2175" i="33"/>
  <c r="M2175" i="33"/>
  <c r="L2167" i="33"/>
  <c r="M2167" i="33"/>
  <c r="L2159" i="33"/>
  <c r="M2159" i="33"/>
  <c r="L2151" i="33"/>
  <c r="M2151" i="33"/>
  <c r="L2143" i="33"/>
  <c r="M2143" i="33"/>
  <c r="L2135" i="33"/>
  <c r="M2135" i="33"/>
  <c r="L2127" i="33"/>
  <c r="M2127" i="33"/>
  <c r="L2119" i="33"/>
  <c r="M2119" i="33"/>
  <c r="L2111" i="33"/>
  <c r="M2111" i="33"/>
  <c r="L2103" i="33"/>
  <c r="M2103" i="33"/>
  <c r="L2095" i="33"/>
  <c r="M2095" i="33"/>
  <c r="L2087" i="33"/>
  <c r="M2087" i="33"/>
  <c r="L2079" i="33"/>
  <c r="M2079" i="33"/>
  <c r="L2071" i="33"/>
  <c r="M2071" i="33"/>
  <c r="L2063" i="33"/>
  <c r="M2063" i="33"/>
  <c r="L2055" i="33"/>
  <c r="M2055" i="33"/>
  <c r="L2047" i="33"/>
  <c r="M2047" i="33"/>
  <c r="L2039" i="33"/>
  <c r="M2039" i="33"/>
  <c r="L2031" i="33"/>
  <c r="M2031" i="33"/>
  <c r="L2023" i="33"/>
  <c r="M2023" i="33"/>
  <c r="L2015" i="33"/>
  <c r="M2015" i="33"/>
  <c r="L2007" i="33"/>
  <c r="M2007" i="33"/>
  <c r="L1999" i="33"/>
  <c r="M1999" i="33"/>
  <c r="L1991" i="33"/>
  <c r="M1991" i="33"/>
  <c r="L1983" i="33"/>
  <c r="M1983" i="33"/>
  <c r="L1975" i="33"/>
  <c r="M1975" i="33"/>
  <c r="L1967" i="33"/>
  <c r="M1967" i="33"/>
  <c r="L1959" i="33"/>
  <c r="M1959" i="33"/>
  <c r="L1951" i="33"/>
  <c r="M1951" i="33"/>
  <c r="L1943" i="33"/>
  <c r="M1943" i="33"/>
  <c r="L1935" i="33"/>
  <c r="M1935" i="33"/>
  <c r="L1927" i="33"/>
  <c r="M1927" i="33"/>
  <c r="L1919" i="33"/>
  <c r="M1919" i="33"/>
  <c r="L1911" i="33"/>
  <c r="M1911" i="33"/>
  <c r="L1903" i="33"/>
  <c r="M1903" i="33"/>
  <c r="L1895" i="33"/>
  <c r="M1895" i="33"/>
  <c r="L1887" i="33"/>
  <c r="M1887" i="33"/>
  <c r="L1879" i="33"/>
  <c r="M1879" i="33"/>
  <c r="L1871" i="33"/>
  <c r="M1871" i="33"/>
  <c r="L1863" i="33"/>
  <c r="M1863" i="33"/>
  <c r="L1855" i="33"/>
  <c r="M1855" i="33"/>
  <c r="N2420" i="33"/>
  <c r="N2164" i="33"/>
  <c r="N1908" i="33"/>
  <c r="N2388" i="33"/>
  <c r="N2132" i="33"/>
  <c r="N1876" i="33"/>
  <c r="N2356" i="33"/>
  <c r="N2100" i="33"/>
  <c r="N1844" i="33"/>
  <c r="L2468" i="33"/>
  <c r="N2468" i="33"/>
  <c r="L2460" i="33"/>
  <c r="N2460" i="33"/>
  <c r="L2444" i="33"/>
  <c r="N2444" i="33"/>
  <c r="L2436" i="33"/>
  <c r="N2436" i="33"/>
  <c r="L2428" i="33"/>
  <c r="N2428" i="33"/>
  <c r="L2412" i="33"/>
  <c r="N2412" i="33"/>
  <c r="L2404" i="33"/>
  <c r="N2404" i="33"/>
  <c r="L2396" i="33"/>
  <c r="N2396" i="33"/>
  <c r="L2380" i="33"/>
  <c r="N2380" i="33"/>
  <c r="L2372" i="33"/>
  <c r="N2372" i="33"/>
  <c r="L2364" i="33"/>
  <c r="N2364" i="33"/>
  <c r="L2348" i="33"/>
  <c r="N2348" i="33"/>
  <c r="L2340" i="33"/>
  <c r="N2340" i="33"/>
  <c r="L2332" i="33"/>
  <c r="N2332" i="33"/>
  <c r="L2316" i="33"/>
  <c r="N2316" i="33"/>
  <c r="L2308" i="33"/>
  <c r="N2308" i="33"/>
  <c r="L2300" i="33"/>
  <c r="N2300" i="33"/>
  <c r="L2284" i="33"/>
  <c r="N2284" i="33"/>
  <c r="L2276" i="33"/>
  <c r="N2276" i="33"/>
  <c r="L2268" i="33"/>
  <c r="N2268" i="33"/>
  <c r="L2252" i="33"/>
  <c r="N2252" i="33"/>
  <c r="L2244" i="33"/>
  <c r="N2244" i="33"/>
  <c r="L2236" i="33"/>
  <c r="N2236" i="33"/>
  <c r="L2220" i="33"/>
  <c r="N2220" i="33"/>
  <c r="L2212" i="33"/>
  <c r="N2212" i="33"/>
  <c r="L2204" i="33"/>
  <c r="N2204" i="33"/>
  <c r="L2188" i="33"/>
  <c r="N2188" i="33"/>
  <c r="L2180" i="33"/>
  <c r="N2180" i="33"/>
  <c r="L2172" i="33"/>
  <c r="N2172" i="33"/>
  <c r="L2156" i="33"/>
  <c r="N2156" i="33"/>
  <c r="L2148" i="33"/>
  <c r="N2148" i="33"/>
  <c r="L2140" i="33"/>
  <c r="N2140" i="33"/>
  <c r="L2124" i="33"/>
  <c r="N2124" i="33"/>
  <c r="L2116" i="33"/>
  <c r="N2116" i="33"/>
  <c r="L2108" i="33"/>
  <c r="N2108" i="33"/>
  <c r="L2092" i="33"/>
  <c r="N2092" i="33"/>
  <c r="L2084" i="33"/>
  <c r="N2084" i="33"/>
  <c r="L2076" i="33"/>
  <c r="N2076" i="33"/>
  <c r="L2060" i="33"/>
  <c r="N2060" i="33"/>
  <c r="L2052" i="33"/>
  <c r="N2052" i="33"/>
  <c r="L2044" i="33"/>
  <c r="N2044" i="33"/>
  <c r="L2028" i="33"/>
  <c r="N2028" i="33"/>
  <c r="L2020" i="33"/>
  <c r="N2020" i="33"/>
  <c r="L2012" i="33"/>
  <c r="N2012" i="33"/>
  <c r="L1996" i="33"/>
  <c r="N1996" i="33"/>
  <c r="L1988" i="33"/>
  <c r="N1988" i="33"/>
  <c r="L1980" i="33"/>
  <c r="N1980" i="33"/>
  <c r="L1964" i="33"/>
  <c r="N1964" i="33"/>
  <c r="L1956" i="33"/>
  <c r="N1956" i="33"/>
  <c r="L1948" i="33"/>
  <c r="N1948" i="33"/>
  <c r="L1932" i="33"/>
  <c r="N1932" i="33"/>
  <c r="L1924" i="33"/>
  <c r="N1924" i="33"/>
  <c r="L1916" i="33"/>
  <c r="N1916" i="33"/>
  <c r="L1900" i="33"/>
  <c r="N1900" i="33"/>
  <c r="L1892" i="33"/>
  <c r="N1892" i="33"/>
  <c r="L1884" i="33"/>
  <c r="N1884" i="33"/>
  <c r="L1868" i="33"/>
  <c r="N1868" i="33"/>
  <c r="L1860" i="33"/>
  <c r="N1860" i="33"/>
  <c r="L1852" i="33"/>
  <c r="N1852" i="33"/>
  <c r="L1836" i="33"/>
  <c r="N1836" i="33"/>
  <c r="L1828" i="33"/>
  <c r="N1828" i="33"/>
  <c r="L1820" i="33"/>
  <c r="N1820" i="33"/>
  <c r="L1804" i="33"/>
  <c r="N1804" i="33"/>
  <c r="L1796" i="33"/>
  <c r="N1796" i="33"/>
  <c r="L1788" i="33"/>
  <c r="N1788" i="33"/>
  <c r="L1772" i="33"/>
  <c r="N1772" i="33"/>
  <c r="L1764" i="33"/>
  <c r="N1764" i="33"/>
  <c r="L1756" i="33"/>
  <c r="N1756" i="33"/>
  <c r="L1740" i="33"/>
  <c r="N1740" i="33"/>
  <c r="L1732" i="33"/>
  <c r="N1732" i="33"/>
  <c r="L1724" i="33"/>
  <c r="N1724" i="33"/>
  <c r="N2324" i="33"/>
  <c r="N2068" i="33"/>
  <c r="N1812" i="33"/>
  <c r="N2292" i="33"/>
  <c r="N2036" i="33"/>
  <c r="N1780" i="33"/>
  <c r="N2260" i="33"/>
  <c r="N2004" i="33"/>
  <c r="N1748" i="33"/>
  <c r="M1839" i="33"/>
  <c r="M1807" i="33"/>
  <c r="M1775" i="33"/>
  <c r="M1743" i="33"/>
  <c r="M1831" i="33"/>
  <c r="M1799" i="33"/>
  <c r="M1767" i="33"/>
  <c r="M1735" i="33"/>
  <c r="M1823" i="33"/>
  <c r="M1791" i="33"/>
  <c r="M1759" i="33"/>
  <c r="M1727" i="33"/>
  <c r="M1847" i="33"/>
  <c r="M1815" i="33"/>
  <c r="M1783" i="33"/>
  <c r="M1751" i="33"/>
  <c r="L1914" i="33"/>
  <c r="S1175" i="33"/>
  <c r="O1175" i="33"/>
  <c r="P1175" i="33"/>
  <c r="Q1175" i="33"/>
  <c r="L1175" i="33"/>
  <c r="M1175" i="33"/>
  <c r="N1175" i="33"/>
  <c r="S1143" i="33"/>
  <c r="O1143" i="33"/>
  <c r="P1143" i="33"/>
  <c r="Q1143" i="33"/>
  <c r="L1143" i="33"/>
  <c r="M1143" i="33"/>
  <c r="N1143" i="33"/>
  <c r="O1111" i="33"/>
  <c r="P1111" i="33"/>
  <c r="Q1111" i="33"/>
  <c r="L1111" i="33"/>
  <c r="M1111" i="33"/>
  <c r="N1111" i="33"/>
  <c r="S1087" i="33"/>
  <c r="P1087" i="33"/>
  <c r="Q1087" i="33"/>
  <c r="L1087" i="33"/>
  <c r="M1087" i="33"/>
  <c r="N1087" i="33"/>
  <c r="S1063" i="33"/>
  <c r="T1063" i="33"/>
  <c r="P1063" i="33"/>
  <c r="Q1063" i="33"/>
  <c r="R1063" i="33"/>
  <c r="L1063" i="33"/>
  <c r="M1063" i="33"/>
  <c r="N1063" i="33"/>
  <c r="Q1031" i="33"/>
  <c r="T1031" i="33"/>
  <c r="O1031" i="33"/>
  <c r="P1031" i="33"/>
  <c r="R1031" i="33"/>
  <c r="S1031" i="33"/>
  <c r="L1031" i="33"/>
  <c r="M1031" i="33"/>
  <c r="N1031" i="33"/>
  <c r="O999" i="33"/>
  <c r="P999" i="33"/>
  <c r="Q999" i="33"/>
  <c r="R999" i="33"/>
  <c r="S999" i="33"/>
  <c r="T999" i="33"/>
  <c r="L999" i="33"/>
  <c r="M999" i="33"/>
  <c r="N999" i="33"/>
  <c r="O983" i="33"/>
  <c r="P983" i="33"/>
  <c r="Q983" i="33"/>
  <c r="S983" i="33"/>
  <c r="R983" i="33"/>
  <c r="T983" i="33"/>
  <c r="L983" i="33"/>
  <c r="M983" i="33"/>
  <c r="N983" i="33"/>
  <c r="O943" i="33"/>
  <c r="P943" i="33"/>
  <c r="Q943" i="33"/>
  <c r="S943" i="33"/>
  <c r="T943" i="33"/>
  <c r="R943" i="33"/>
  <c r="L943" i="33"/>
  <c r="M943" i="33"/>
  <c r="N943" i="33"/>
  <c r="S911" i="33"/>
  <c r="O911" i="33"/>
  <c r="P911" i="33"/>
  <c r="Q911" i="33"/>
  <c r="R911" i="33"/>
  <c r="T911" i="33"/>
  <c r="L911" i="33"/>
  <c r="M911" i="33"/>
  <c r="N911" i="33"/>
  <c r="P895" i="33"/>
  <c r="S895" i="33"/>
  <c r="T895" i="33"/>
  <c r="Q895" i="33"/>
  <c r="R895" i="33"/>
  <c r="O895" i="33"/>
  <c r="L895" i="33"/>
  <c r="N895" i="33"/>
  <c r="P863" i="33"/>
  <c r="Q863" i="33"/>
  <c r="S863" i="33"/>
  <c r="O863" i="33"/>
  <c r="R863" i="33"/>
  <c r="T863" i="33"/>
  <c r="M863" i="33"/>
  <c r="N863" i="33"/>
  <c r="P839" i="33"/>
  <c r="Q839" i="33"/>
  <c r="S839" i="33"/>
  <c r="O839" i="33"/>
  <c r="R839" i="33"/>
  <c r="T839" i="33"/>
  <c r="N839" i="33"/>
  <c r="P815" i="33"/>
  <c r="Q815" i="33"/>
  <c r="R815" i="33"/>
  <c r="S815" i="33"/>
  <c r="O815" i="33"/>
  <c r="T815" i="33"/>
  <c r="M815" i="33"/>
  <c r="N815" i="33"/>
  <c r="P783" i="33"/>
  <c r="Q783" i="33"/>
  <c r="R783" i="33"/>
  <c r="S783" i="33"/>
  <c r="T783" i="33"/>
  <c r="O783" i="33"/>
  <c r="P759" i="33"/>
  <c r="Q759" i="33"/>
  <c r="R759" i="33"/>
  <c r="S759" i="33"/>
  <c r="T759" i="33"/>
  <c r="O759" i="33"/>
  <c r="M759" i="33"/>
  <c r="N759" i="33"/>
  <c r="P735" i="33"/>
  <c r="Q735" i="33"/>
  <c r="R735" i="33"/>
  <c r="S735" i="33"/>
  <c r="T735" i="33"/>
  <c r="O735" i="33"/>
  <c r="M735" i="33"/>
  <c r="N735" i="33"/>
  <c r="O703" i="33"/>
  <c r="P703" i="33"/>
  <c r="Q703" i="33"/>
  <c r="R703" i="33"/>
  <c r="S703" i="33"/>
  <c r="T703" i="33"/>
  <c r="O671" i="33"/>
  <c r="P671" i="33"/>
  <c r="Q671" i="33"/>
  <c r="R671" i="33"/>
  <c r="S671" i="33"/>
  <c r="T671" i="33"/>
  <c r="M671" i="33"/>
  <c r="N671" i="33"/>
  <c r="O647" i="33"/>
  <c r="P647" i="33"/>
  <c r="Q647" i="33"/>
  <c r="R647" i="33"/>
  <c r="S647" i="33"/>
  <c r="T647" i="33"/>
  <c r="R607" i="33"/>
  <c r="O607" i="33"/>
  <c r="P607" i="33"/>
  <c r="Q607" i="33"/>
  <c r="S607" i="33"/>
  <c r="T607" i="33"/>
  <c r="Q575" i="33"/>
  <c r="R575" i="33"/>
  <c r="O575" i="33"/>
  <c r="P575" i="33"/>
  <c r="S575" i="33"/>
  <c r="T575" i="33"/>
  <c r="M575" i="33"/>
  <c r="N575" i="33"/>
  <c r="Q551" i="33"/>
  <c r="R551" i="33"/>
  <c r="O551" i="33"/>
  <c r="P551" i="33"/>
  <c r="S551" i="33"/>
  <c r="T551" i="33"/>
  <c r="Q519" i="33"/>
  <c r="R519" i="33"/>
  <c r="O519" i="33"/>
  <c r="P519" i="33"/>
  <c r="S519" i="33"/>
  <c r="T519" i="33"/>
  <c r="M519" i="33"/>
  <c r="N519" i="33"/>
  <c r="Q479" i="33"/>
  <c r="R479" i="33"/>
  <c r="O479" i="33"/>
  <c r="P479" i="33"/>
  <c r="S479" i="33"/>
  <c r="T479" i="33"/>
  <c r="O447" i="33"/>
  <c r="P447" i="33"/>
  <c r="R447" i="33"/>
  <c r="S447" i="33"/>
  <c r="Q447" i="33"/>
  <c r="T447" i="33"/>
  <c r="M447" i="33"/>
  <c r="N447" i="33"/>
  <c r="O423" i="33"/>
  <c r="P423" i="33"/>
  <c r="R423" i="33"/>
  <c r="S423" i="33"/>
  <c r="Q423" i="33"/>
  <c r="T423" i="33"/>
  <c r="O399" i="33"/>
  <c r="P399" i="33"/>
  <c r="R399" i="33"/>
  <c r="S399" i="33"/>
  <c r="Q399" i="33"/>
  <c r="T399" i="33"/>
  <c r="M399" i="33"/>
  <c r="N399" i="33"/>
  <c r="O359" i="33"/>
  <c r="P359" i="33"/>
  <c r="R359" i="33"/>
  <c r="S359" i="33"/>
  <c r="Q359" i="33"/>
  <c r="T359" i="33"/>
  <c r="O335" i="33"/>
  <c r="P335" i="33"/>
  <c r="R335" i="33"/>
  <c r="S335" i="33"/>
  <c r="Q335" i="33"/>
  <c r="T335" i="33"/>
  <c r="O303" i="33"/>
  <c r="P303" i="33"/>
  <c r="R303" i="33"/>
  <c r="S303" i="33"/>
  <c r="Q303" i="33"/>
  <c r="T303" i="33"/>
  <c r="O263" i="33"/>
  <c r="Q263" i="33"/>
  <c r="R263" i="33"/>
  <c r="S263" i="33"/>
  <c r="T263" i="33"/>
  <c r="P263" i="33"/>
  <c r="M263" i="33"/>
  <c r="N263" i="33"/>
  <c r="O239" i="33"/>
  <c r="Q239" i="33"/>
  <c r="R239" i="33"/>
  <c r="S239" i="33"/>
  <c r="T239" i="33"/>
  <c r="P239" i="33"/>
  <c r="M239" i="33"/>
  <c r="N239" i="33"/>
  <c r="R207" i="33"/>
  <c r="S207" i="33"/>
  <c r="O207" i="33"/>
  <c r="P207" i="33"/>
  <c r="Q207" i="33"/>
  <c r="T207" i="33"/>
  <c r="R175" i="33"/>
  <c r="S175" i="33"/>
  <c r="T175" i="33"/>
  <c r="O175" i="33"/>
  <c r="P175" i="33"/>
  <c r="Q175" i="33"/>
  <c r="R143" i="33"/>
  <c r="S143" i="33"/>
  <c r="T143" i="33"/>
  <c r="O143" i="33"/>
  <c r="P143" i="33"/>
  <c r="Q143" i="33"/>
  <c r="M143" i="33"/>
  <c r="N143" i="33"/>
  <c r="O103" i="33"/>
  <c r="P103" i="33"/>
  <c r="Q103" i="33"/>
  <c r="R103" i="33"/>
  <c r="S103" i="33"/>
  <c r="T103" i="33"/>
  <c r="M103" i="33"/>
  <c r="N103" i="33"/>
  <c r="O71" i="33"/>
  <c r="P71" i="33"/>
  <c r="Q71" i="33"/>
  <c r="R71" i="33"/>
  <c r="S71" i="33"/>
  <c r="T71" i="33"/>
  <c r="L71" i="33"/>
  <c r="M71" i="33"/>
  <c r="N71" i="33"/>
  <c r="O39" i="33"/>
  <c r="P39" i="33"/>
  <c r="Q39" i="33"/>
  <c r="R39" i="33"/>
  <c r="S39" i="33"/>
  <c r="T39" i="33"/>
  <c r="L39" i="33"/>
  <c r="M39" i="33"/>
  <c r="N39" i="33"/>
  <c r="O7" i="33"/>
  <c r="P7" i="33"/>
  <c r="Q7" i="33"/>
  <c r="R7" i="33"/>
  <c r="S7" i="33"/>
  <c r="T7" i="33"/>
  <c r="L7" i="33"/>
  <c r="M7" i="33"/>
  <c r="N7" i="33"/>
  <c r="S2458" i="33"/>
  <c r="T2458" i="33"/>
  <c r="O2458" i="33"/>
  <c r="P2458" i="33"/>
  <c r="Q2458" i="33"/>
  <c r="S2426" i="33"/>
  <c r="T2426" i="33"/>
  <c r="O2426" i="33"/>
  <c r="P2426" i="33"/>
  <c r="Q2426" i="33"/>
  <c r="O2394" i="33"/>
  <c r="P2394" i="33"/>
  <c r="Q2394" i="33"/>
  <c r="R2394" i="33"/>
  <c r="S2394" i="33"/>
  <c r="T2394" i="33"/>
  <c r="O2370" i="33"/>
  <c r="P2370" i="33"/>
  <c r="Q2370" i="33"/>
  <c r="R2370" i="33"/>
  <c r="S2370" i="33"/>
  <c r="T2370" i="33"/>
  <c r="O2322" i="33"/>
  <c r="P2322" i="33"/>
  <c r="Q2322" i="33"/>
  <c r="R2322" i="33"/>
  <c r="S2322" i="33"/>
  <c r="T2322" i="33"/>
  <c r="T2282" i="33"/>
  <c r="O2282" i="33"/>
  <c r="P2282" i="33"/>
  <c r="Q2282" i="33"/>
  <c r="R2282" i="33"/>
  <c r="S2282" i="33"/>
  <c r="T2250" i="33"/>
  <c r="O2250" i="33"/>
  <c r="P2250" i="33"/>
  <c r="Q2250" i="33"/>
  <c r="R2250" i="33"/>
  <c r="S2250" i="33"/>
  <c r="T2226" i="33"/>
  <c r="O2226" i="33"/>
  <c r="P2226" i="33"/>
  <c r="Q2226" i="33"/>
  <c r="R2226" i="33"/>
  <c r="S2226" i="33"/>
  <c r="T2194" i="33"/>
  <c r="O2194" i="33"/>
  <c r="P2194" i="33"/>
  <c r="Q2194" i="33"/>
  <c r="R2194" i="33"/>
  <c r="S2194" i="33"/>
  <c r="T2162" i="33"/>
  <c r="O2162" i="33"/>
  <c r="P2162" i="33"/>
  <c r="Q2162" i="33"/>
  <c r="R2162" i="33"/>
  <c r="S2162" i="33"/>
  <c r="T2130" i="33"/>
  <c r="O2130" i="33"/>
  <c r="P2130" i="33"/>
  <c r="Q2130" i="33"/>
  <c r="R2130" i="33"/>
  <c r="S2130" i="33"/>
  <c r="T2098" i="33"/>
  <c r="O2098" i="33"/>
  <c r="P2098" i="33"/>
  <c r="Q2098" i="33"/>
  <c r="R2098" i="33"/>
  <c r="S2098" i="33"/>
  <c r="T2066" i="33"/>
  <c r="O2066" i="33"/>
  <c r="P2066" i="33"/>
  <c r="Q2066" i="33"/>
  <c r="R2066" i="33"/>
  <c r="S2066" i="33"/>
  <c r="T2034" i="33"/>
  <c r="O2034" i="33"/>
  <c r="P2034" i="33"/>
  <c r="Q2034" i="33"/>
  <c r="R2034" i="33"/>
  <c r="S2034" i="33"/>
  <c r="T2002" i="33"/>
  <c r="O2002" i="33"/>
  <c r="P2002" i="33"/>
  <c r="Q2002" i="33"/>
  <c r="R2002" i="33"/>
  <c r="S2002" i="33"/>
  <c r="T1962" i="33"/>
  <c r="O1962" i="33"/>
  <c r="P1962" i="33"/>
  <c r="Q1962" i="33"/>
  <c r="R1962" i="33"/>
  <c r="S1962" i="33"/>
  <c r="T1930" i="33"/>
  <c r="O1930" i="33"/>
  <c r="P1930" i="33"/>
  <c r="Q1930" i="33"/>
  <c r="R1930" i="33"/>
  <c r="S1930" i="33"/>
  <c r="T1898" i="33"/>
  <c r="O1898" i="33"/>
  <c r="P1898" i="33"/>
  <c r="Q1898" i="33"/>
  <c r="R1898" i="33"/>
  <c r="S1898" i="33"/>
  <c r="T1866" i="33"/>
  <c r="O1866" i="33"/>
  <c r="P1866" i="33"/>
  <c r="Q1866" i="33"/>
  <c r="R1866" i="33"/>
  <c r="S1866" i="33"/>
  <c r="T1834" i="33"/>
  <c r="O1834" i="33"/>
  <c r="P1834" i="33"/>
  <c r="Q1834" i="33"/>
  <c r="R1834" i="33"/>
  <c r="S1834" i="33"/>
  <c r="T1802" i="33"/>
  <c r="O1802" i="33"/>
  <c r="P1802" i="33"/>
  <c r="Q1802" i="33"/>
  <c r="R1802" i="33"/>
  <c r="S1802" i="33"/>
  <c r="T1770" i="33"/>
  <c r="O1770" i="33"/>
  <c r="P1770" i="33"/>
  <c r="Q1770" i="33"/>
  <c r="R1770" i="33"/>
  <c r="S1770" i="33"/>
  <c r="T1738" i="33"/>
  <c r="O1738" i="33"/>
  <c r="P1738" i="33"/>
  <c r="Q1738" i="33"/>
  <c r="R1738" i="33"/>
  <c r="S1738" i="33"/>
  <c r="T1706" i="33"/>
  <c r="O1706" i="33"/>
  <c r="P1706" i="33"/>
  <c r="Q1706" i="33"/>
  <c r="R1706" i="33"/>
  <c r="S1706" i="33"/>
  <c r="L1706" i="33"/>
  <c r="M1706" i="33"/>
  <c r="T1674" i="33"/>
  <c r="O1674" i="33"/>
  <c r="P1674" i="33"/>
  <c r="Q1674" i="33"/>
  <c r="R1674" i="33"/>
  <c r="S1674" i="33"/>
  <c r="L1674" i="33"/>
  <c r="M1674" i="33"/>
  <c r="T1642" i="33"/>
  <c r="O1642" i="33"/>
  <c r="P1642" i="33"/>
  <c r="Q1642" i="33"/>
  <c r="R1642" i="33"/>
  <c r="S1642" i="33"/>
  <c r="L1642" i="33"/>
  <c r="M1642" i="33"/>
  <c r="T1626" i="33"/>
  <c r="O1626" i="33"/>
  <c r="P1626" i="33"/>
  <c r="Q1626" i="33"/>
  <c r="R1626" i="33"/>
  <c r="S1626" i="33"/>
  <c r="L1626" i="33"/>
  <c r="M1626" i="33"/>
  <c r="T1602" i="33"/>
  <c r="O1602" i="33"/>
  <c r="P1602" i="33"/>
  <c r="Q1602" i="33"/>
  <c r="R1602" i="33"/>
  <c r="S1602" i="33"/>
  <c r="L1602" i="33"/>
  <c r="M1602" i="33"/>
  <c r="T1570" i="33"/>
  <c r="O1570" i="33"/>
  <c r="P1570" i="33"/>
  <c r="Q1570" i="33"/>
  <c r="R1570" i="33"/>
  <c r="S1570" i="33"/>
  <c r="L1570" i="33"/>
  <c r="M1570" i="33"/>
  <c r="T1530" i="33"/>
  <c r="O1530" i="33"/>
  <c r="P1530" i="33"/>
  <c r="Q1530" i="33"/>
  <c r="R1530" i="33"/>
  <c r="S1530" i="33"/>
  <c r="L1530" i="33"/>
  <c r="M1530" i="33"/>
  <c r="T1498" i="33"/>
  <c r="O1498" i="33"/>
  <c r="P1498" i="33"/>
  <c r="Q1498" i="33"/>
  <c r="R1498" i="33"/>
  <c r="S1498" i="33"/>
  <c r="L1498" i="33"/>
  <c r="M1498" i="33"/>
  <c r="T1466" i="33"/>
  <c r="O1466" i="33"/>
  <c r="P1466" i="33"/>
  <c r="Q1466" i="33"/>
  <c r="R1466" i="33"/>
  <c r="S1466" i="33"/>
  <c r="L1466" i="33"/>
  <c r="M1466" i="33"/>
  <c r="Q1434" i="33"/>
  <c r="R1434" i="33"/>
  <c r="S1434" i="33"/>
  <c r="T1434" i="33"/>
  <c r="O1434" i="33"/>
  <c r="P1434" i="33"/>
  <c r="L1434" i="33"/>
  <c r="M1434" i="33"/>
  <c r="Q1410" i="33"/>
  <c r="R1410" i="33"/>
  <c r="S1410" i="33"/>
  <c r="T1410" i="33"/>
  <c r="O1410" i="33"/>
  <c r="P1410" i="33"/>
  <c r="L1410" i="33"/>
  <c r="M1410" i="33"/>
  <c r="Q1378" i="33"/>
  <c r="R1378" i="33"/>
  <c r="S1378" i="33"/>
  <c r="T1378" i="33"/>
  <c r="O1378" i="33"/>
  <c r="P1378" i="33"/>
  <c r="L1378" i="33"/>
  <c r="M1378" i="33"/>
  <c r="Q1362" i="33"/>
  <c r="R1362" i="33"/>
  <c r="S1362" i="33"/>
  <c r="T1362" i="33"/>
  <c r="O1362" i="33"/>
  <c r="P1362" i="33"/>
  <c r="L1362" i="33"/>
  <c r="M1362" i="33"/>
  <c r="Q1346" i="33"/>
  <c r="R1346" i="33"/>
  <c r="S1346" i="33"/>
  <c r="T1346" i="33"/>
  <c r="O1346" i="33"/>
  <c r="P1346" i="33"/>
  <c r="L1346" i="33"/>
  <c r="M1346" i="33"/>
  <c r="Q1330" i="33"/>
  <c r="R1330" i="33"/>
  <c r="S1330" i="33"/>
  <c r="T1330" i="33"/>
  <c r="O1330" i="33"/>
  <c r="P1330" i="33"/>
  <c r="L1330" i="33"/>
  <c r="M1330" i="33"/>
  <c r="Q1314" i="33"/>
  <c r="R1314" i="33"/>
  <c r="S1314" i="33"/>
  <c r="T1314" i="33"/>
  <c r="O1314" i="33"/>
  <c r="P1314" i="33"/>
  <c r="L1314" i="33"/>
  <c r="M1314" i="33"/>
  <c r="Q1298" i="33"/>
  <c r="R1298" i="33"/>
  <c r="S1298" i="33"/>
  <c r="T1298" i="33"/>
  <c r="O1298" i="33"/>
  <c r="P1298" i="33"/>
  <c r="L1298" i="33"/>
  <c r="M1298" i="33"/>
  <c r="Q1282" i="33"/>
  <c r="S1282" i="33"/>
  <c r="T1282" i="33"/>
  <c r="O1282" i="33"/>
  <c r="P1282" i="33"/>
  <c r="L1282" i="33"/>
  <c r="M1282" i="33"/>
  <c r="Q1266" i="33"/>
  <c r="O1266" i="33"/>
  <c r="P1266" i="33"/>
  <c r="L1266" i="33"/>
  <c r="M1266" i="33"/>
  <c r="Q1250" i="33"/>
  <c r="O1250" i="33"/>
  <c r="P1250" i="33"/>
  <c r="L1250" i="33"/>
  <c r="M1250" i="33"/>
  <c r="Q1234" i="33"/>
  <c r="S1234" i="33"/>
  <c r="O1234" i="33"/>
  <c r="P1234" i="33"/>
  <c r="L1234" i="33"/>
  <c r="M1234" i="33"/>
  <c r="Q1218" i="33"/>
  <c r="S1218" i="33"/>
  <c r="O1218" i="33"/>
  <c r="P1218" i="33"/>
  <c r="L1218" i="33"/>
  <c r="M1218" i="33"/>
  <c r="Q1194" i="33"/>
  <c r="O1194" i="33"/>
  <c r="P1194" i="33"/>
  <c r="L1194" i="33"/>
  <c r="M1194" i="33"/>
  <c r="L2458" i="33"/>
  <c r="L2442" i="33"/>
  <c r="L2426" i="33"/>
  <c r="L2402" i="33"/>
  <c r="L2370" i="33"/>
  <c r="L2330" i="33"/>
  <c r="L2250" i="33"/>
  <c r="L2226" i="33"/>
  <c r="L2194" i="33"/>
  <c r="L2130" i="33"/>
  <c r="L2114" i="33"/>
  <c r="L2098" i="33"/>
  <c r="L2050" i="33"/>
  <c r="L2010" i="33"/>
  <c r="L1978" i="33"/>
  <c r="L1962" i="33"/>
  <c r="N1234" i="33"/>
  <c r="Q1182" i="33"/>
  <c r="S1182" i="33"/>
  <c r="O1182" i="33"/>
  <c r="P1182" i="33"/>
  <c r="L1182" i="33"/>
  <c r="M1182" i="33"/>
  <c r="N1182" i="33"/>
  <c r="Q1174" i="33"/>
  <c r="O1174" i="33"/>
  <c r="P1174" i="33"/>
  <c r="L1174" i="33"/>
  <c r="M1174" i="33"/>
  <c r="N1174" i="33"/>
  <c r="Q1166" i="33"/>
  <c r="S1166" i="33"/>
  <c r="O1166" i="33"/>
  <c r="P1166" i="33"/>
  <c r="L1166" i="33"/>
  <c r="M1166" i="33"/>
  <c r="N1166" i="33"/>
  <c r="Q1158" i="33"/>
  <c r="S1158" i="33"/>
  <c r="O1158" i="33"/>
  <c r="P1158" i="33"/>
  <c r="L1158" i="33"/>
  <c r="M1158" i="33"/>
  <c r="N1158" i="33"/>
  <c r="Q1150" i="33"/>
  <c r="S1150" i="33"/>
  <c r="O1150" i="33"/>
  <c r="P1150" i="33"/>
  <c r="L1150" i="33"/>
  <c r="M1150" i="33"/>
  <c r="N1150" i="33"/>
  <c r="Q1142" i="33"/>
  <c r="O1142" i="33"/>
  <c r="P1142" i="33"/>
  <c r="L1142" i="33"/>
  <c r="M1142" i="33"/>
  <c r="N1142" i="33"/>
  <c r="Q1134" i="33"/>
  <c r="S1134" i="33"/>
  <c r="T1134" i="33"/>
  <c r="O1134" i="33"/>
  <c r="P1134" i="33"/>
  <c r="L1134" i="33"/>
  <c r="M1134" i="33"/>
  <c r="N1134" i="33"/>
  <c r="Q1126" i="33"/>
  <c r="S1126" i="33"/>
  <c r="O1126" i="33"/>
  <c r="P1126" i="33"/>
  <c r="L1126" i="33"/>
  <c r="M1126" i="33"/>
  <c r="N1126" i="33"/>
  <c r="Q1118" i="33"/>
  <c r="S1118" i="33"/>
  <c r="O1118" i="33"/>
  <c r="P1118" i="33"/>
  <c r="L1118" i="33"/>
  <c r="M1118" i="33"/>
  <c r="N1118" i="33"/>
  <c r="Q1110" i="33"/>
  <c r="O1110" i="33"/>
  <c r="P1110" i="33"/>
  <c r="L1110" i="33"/>
  <c r="M1110" i="33"/>
  <c r="N1110" i="33"/>
  <c r="Q1102" i="33"/>
  <c r="P1102" i="33"/>
  <c r="L1102" i="33"/>
  <c r="M1102" i="33"/>
  <c r="N1102" i="33"/>
  <c r="Q1094" i="33"/>
  <c r="P1094" i="33"/>
  <c r="L1094" i="33"/>
  <c r="M1094" i="33"/>
  <c r="N1094" i="33"/>
  <c r="Q1086" i="33"/>
  <c r="S1086" i="33"/>
  <c r="T1086" i="33"/>
  <c r="P1086" i="33"/>
  <c r="L1086" i="33"/>
  <c r="M1086" i="33"/>
  <c r="N1086" i="33"/>
  <c r="Q1078" i="33"/>
  <c r="R1078" i="33"/>
  <c r="S1078" i="33"/>
  <c r="T1078" i="33"/>
  <c r="P1078" i="33"/>
  <c r="L1078" i="33"/>
  <c r="M1078" i="33"/>
  <c r="N1078" i="33"/>
  <c r="Q1070" i="33"/>
  <c r="R1070" i="33"/>
  <c r="S1070" i="33"/>
  <c r="T1070" i="33"/>
  <c r="P1070" i="33"/>
  <c r="L1070" i="33"/>
  <c r="M1070" i="33"/>
  <c r="N1070" i="33"/>
  <c r="Q1062" i="33"/>
  <c r="R1062" i="33"/>
  <c r="S1062" i="33"/>
  <c r="T1062" i="33"/>
  <c r="P1062" i="33"/>
  <c r="L1062" i="33"/>
  <c r="M1062" i="33"/>
  <c r="N1062" i="33"/>
  <c r="Q1054" i="33"/>
  <c r="R1054" i="33"/>
  <c r="S1054" i="33"/>
  <c r="T1054" i="33"/>
  <c r="P1054" i="33"/>
  <c r="L1054" i="33"/>
  <c r="M1054" i="33"/>
  <c r="N1054" i="33"/>
  <c r="Q1046" i="33"/>
  <c r="R1046" i="33"/>
  <c r="S1046" i="33"/>
  <c r="T1046" i="33"/>
  <c r="O1046" i="33"/>
  <c r="P1046" i="33"/>
  <c r="L1046" i="33"/>
  <c r="M1046" i="33"/>
  <c r="N1046" i="33"/>
  <c r="Q1038" i="33"/>
  <c r="R1038" i="33"/>
  <c r="S1038" i="33"/>
  <c r="T1038" i="33"/>
  <c r="O1038" i="33"/>
  <c r="P1038" i="33"/>
  <c r="L1038" i="33"/>
  <c r="M1038" i="33"/>
  <c r="N1038" i="33"/>
  <c r="S1030" i="33"/>
  <c r="T1030" i="33"/>
  <c r="O1030" i="33"/>
  <c r="P1030" i="33"/>
  <c r="Q1030" i="33"/>
  <c r="R1030" i="33"/>
  <c r="L1030" i="33"/>
  <c r="M1030" i="33"/>
  <c r="N1030" i="33"/>
  <c r="S1022" i="33"/>
  <c r="T1022" i="33"/>
  <c r="O1022" i="33"/>
  <c r="P1022" i="33"/>
  <c r="Q1022" i="33"/>
  <c r="R1022" i="33"/>
  <c r="L1022" i="33"/>
  <c r="M1022" i="33"/>
  <c r="N1022" i="33"/>
  <c r="S1014" i="33"/>
  <c r="T1014" i="33"/>
  <c r="O1014" i="33"/>
  <c r="P1014" i="33"/>
  <c r="Q1014" i="33"/>
  <c r="R1014" i="33"/>
  <c r="L1014" i="33"/>
  <c r="M1014" i="33"/>
  <c r="N1014" i="33"/>
  <c r="S1006" i="33"/>
  <c r="T1006" i="33"/>
  <c r="O1006" i="33"/>
  <c r="Q1006" i="33"/>
  <c r="R1006" i="33"/>
  <c r="P1006" i="33"/>
  <c r="L1006" i="33"/>
  <c r="M1006" i="33"/>
  <c r="N1006" i="33"/>
  <c r="S998" i="33"/>
  <c r="T998" i="33"/>
  <c r="O998" i="33"/>
  <c r="P998" i="33"/>
  <c r="Q998" i="33"/>
  <c r="R998" i="33"/>
  <c r="L998" i="33"/>
  <c r="M998" i="33"/>
  <c r="N998" i="33"/>
  <c r="S990" i="33"/>
  <c r="T990" i="33"/>
  <c r="O990" i="33"/>
  <c r="P990" i="33"/>
  <c r="Q990" i="33"/>
  <c r="R990" i="33"/>
  <c r="L990" i="33"/>
  <c r="M990" i="33"/>
  <c r="N990" i="33"/>
  <c r="S982" i="33"/>
  <c r="T982" i="33"/>
  <c r="O982" i="33"/>
  <c r="Q982" i="33"/>
  <c r="P982" i="33"/>
  <c r="R982" i="33"/>
  <c r="L982" i="33"/>
  <c r="M982" i="33"/>
  <c r="N982" i="33"/>
  <c r="S974" i="33"/>
  <c r="T974" i="33"/>
  <c r="O974" i="33"/>
  <c r="Q974" i="33"/>
  <c r="P974" i="33"/>
  <c r="R974" i="33"/>
  <c r="L974" i="33"/>
  <c r="M974" i="33"/>
  <c r="N974" i="33"/>
  <c r="S966" i="33"/>
  <c r="T966" i="33"/>
  <c r="O966" i="33"/>
  <c r="Q966" i="33"/>
  <c r="R966" i="33"/>
  <c r="P966" i="33"/>
  <c r="L966" i="33"/>
  <c r="M966" i="33"/>
  <c r="N966" i="33"/>
  <c r="S958" i="33"/>
  <c r="T958" i="33"/>
  <c r="O958" i="33"/>
  <c r="Q958" i="33"/>
  <c r="R958" i="33"/>
  <c r="P958" i="33"/>
  <c r="L958" i="33"/>
  <c r="M958" i="33"/>
  <c r="N958" i="33"/>
  <c r="S950" i="33"/>
  <c r="T950" i="33"/>
  <c r="O950" i="33"/>
  <c r="Q950" i="33"/>
  <c r="R950" i="33"/>
  <c r="P950" i="33"/>
  <c r="L950" i="33"/>
  <c r="M950" i="33"/>
  <c r="N950" i="33"/>
  <c r="S942" i="33"/>
  <c r="T942" i="33"/>
  <c r="O942" i="33"/>
  <c r="Q942" i="33"/>
  <c r="R942" i="33"/>
  <c r="P942" i="33"/>
  <c r="L942" i="33"/>
  <c r="M942" i="33"/>
  <c r="N942" i="33"/>
  <c r="S934" i="33"/>
  <c r="T934" i="33"/>
  <c r="O934" i="33"/>
  <c r="Q934" i="33"/>
  <c r="R934" i="33"/>
  <c r="P934" i="33"/>
  <c r="L934" i="33"/>
  <c r="M934" i="33"/>
  <c r="N934" i="33"/>
  <c r="Q926" i="33"/>
  <c r="P926" i="33"/>
  <c r="R926" i="33"/>
  <c r="S926" i="33"/>
  <c r="T926" i="33"/>
  <c r="O926" i="33"/>
  <c r="L926" i="33"/>
  <c r="M926" i="33"/>
  <c r="N926" i="33"/>
  <c r="Q918" i="33"/>
  <c r="S918" i="33"/>
  <c r="T918" i="33"/>
  <c r="P918" i="33"/>
  <c r="R918" i="33"/>
  <c r="O918" i="33"/>
  <c r="L918" i="33"/>
  <c r="M918" i="33"/>
  <c r="N918" i="33"/>
  <c r="Q910" i="33"/>
  <c r="T910" i="33"/>
  <c r="S910" i="33"/>
  <c r="P910" i="33"/>
  <c r="R910" i="33"/>
  <c r="O910" i="33"/>
  <c r="L910" i="33"/>
  <c r="M910" i="33"/>
  <c r="N910" i="33"/>
  <c r="Q902" i="33"/>
  <c r="T902" i="33"/>
  <c r="P902" i="33"/>
  <c r="R902" i="33"/>
  <c r="S902" i="33"/>
  <c r="O902" i="33"/>
  <c r="L902" i="33"/>
  <c r="M902" i="33"/>
  <c r="N902" i="33"/>
  <c r="Q894" i="33"/>
  <c r="T894" i="33"/>
  <c r="O894" i="33"/>
  <c r="P894" i="33"/>
  <c r="R894" i="33"/>
  <c r="S894" i="33"/>
  <c r="N894" i="33"/>
  <c r="O886" i="33"/>
  <c r="Q886" i="33"/>
  <c r="S886" i="33"/>
  <c r="T886" i="33"/>
  <c r="R886" i="33"/>
  <c r="P886" i="33"/>
  <c r="M886" i="33"/>
  <c r="N886" i="33"/>
  <c r="O878" i="33"/>
  <c r="Q878" i="33"/>
  <c r="S878" i="33"/>
  <c r="T878" i="33"/>
  <c r="P878" i="33"/>
  <c r="R878" i="33"/>
  <c r="L878" i="33"/>
  <c r="M878" i="33"/>
  <c r="N878" i="33"/>
  <c r="O870" i="33"/>
  <c r="Q870" i="33"/>
  <c r="S870" i="33"/>
  <c r="T870" i="33"/>
  <c r="P870" i="33"/>
  <c r="R870" i="33"/>
  <c r="L870" i="33"/>
  <c r="M870" i="33"/>
  <c r="N870" i="33"/>
  <c r="O862" i="33"/>
  <c r="Q862" i="33"/>
  <c r="S862" i="33"/>
  <c r="T862" i="33"/>
  <c r="R862" i="33"/>
  <c r="P862" i="33"/>
  <c r="L862" i="33"/>
  <c r="M862" i="33"/>
  <c r="N862" i="33"/>
  <c r="O854" i="33"/>
  <c r="Q854" i="33"/>
  <c r="S854" i="33"/>
  <c r="T854" i="33"/>
  <c r="R854" i="33"/>
  <c r="P854" i="33"/>
  <c r="M854" i="33"/>
  <c r="N854" i="33"/>
  <c r="O846" i="33"/>
  <c r="Q846" i="33"/>
  <c r="S846" i="33"/>
  <c r="T846" i="33"/>
  <c r="P846" i="33"/>
  <c r="R846" i="33"/>
  <c r="O838" i="33"/>
  <c r="Q838" i="33"/>
  <c r="S838" i="33"/>
  <c r="T838" i="33"/>
  <c r="P838" i="33"/>
  <c r="R838" i="33"/>
  <c r="N838" i="33"/>
  <c r="O830" i="33"/>
  <c r="P830" i="33"/>
  <c r="Q830" i="33"/>
  <c r="S830" i="33"/>
  <c r="T830" i="33"/>
  <c r="R830" i="33"/>
  <c r="N830" i="33"/>
  <c r="O822" i="33"/>
  <c r="P822" i="33"/>
  <c r="Q822" i="33"/>
  <c r="S822" i="33"/>
  <c r="T822" i="33"/>
  <c r="R822" i="33"/>
  <c r="L822" i="33"/>
  <c r="M822" i="33"/>
  <c r="N822" i="33"/>
  <c r="O814" i="33"/>
  <c r="P814" i="33"/>
  <c r="Q814" i="33"/>
  <c r="S814" i="33"/>
  <c r="T814" i="33"/>
  <c r="R814" i="33"/>
  <c r="M814" i="33"/>
  <c r="N814" i="33"/>
  <c r="O806" i="33"/>
  <c r="P806" i="33"/>
  <c r="Q806" i="33"/>
  <c r="S806" i="33"/>
  <c r="T806" i="33"/>
  <c r="R806" i="33"/>
  <c r="M806" i="33"/>
  <c r="N806" i="33"/>
  <c r="O798" i="33"/>
  <c r="P798" i="33"/>
  <c r="Q798" i="33"/>
  <c r="R798" i="33"/>
  <c r="S798" i="33"/>
  <c r="T798" i="33"/>
  <c r="M798" i="33"/>
  <c r="N798" i="33"/>
  <c r="O790" i="33"/>
  <c r="P790" i="33"/>
  <c r="Q790" i="33"/>
  <c r="R790" i="33"/>
  <c r="S790" i="33"/>
  <c r="T790" i="33"/>
  <c r="M790" i="33"/>
  <c r="N790" i="33"/>
  <c r="O782" i="33"/>
  <c r="P782" i="33"/>
  <c r="Q782" i="33"/>
  <c r="R782" i="33"/>
  <c r="S782" i="33"/>
  <c r="T782" i="33"/>
  <c r="O774" i="33"/>
  <c r="P774" i="33"/>
  <c r="Q774" i="33"/>
  <c r="R774" i="33"/>
  <c r="S774" i="33"/>
  <c r="T774" i="33"/>
  <c r="M774" i="33"/>
  <c r="N774" i="33"/>
  <c r="O766" i="33"/>
  <c r="P766" i="33"/>
  <c r="Q766" i="33"/>
  <c r="R766" i="33"/>
  <c r="S766" i="33"/>
  <c r="T766" i="33"/>
  <c r="O758" i="33"/>
  <c r="P758" i="33"/>
  <c r="Q758" i="33"/>
  <c r="R758" i="33"/>
  <c r="S758" i="33"/>
  <c r="T758" i="33"/>
  <c r="M758" i="33"/>
  <c r="N758" i="33"/>
  <c r="O750" i="33"/>
  <c r="P750" i="33"/>
  <c r="Q750" i="33"/>
  <c r="R750" i="33"/>
  <c r="S750" i="33"/>
  <c r="T750" i="33"/>
  <c r="O742" i="33"/>
  <c r="P742" i="33"/>
  <c r="Q742" i="33"/>
  <c r="R742" i="33"/>
  <c r="S742" i="33"/>
  <c r="T742" i="33"/>
  <c r="O734" i="33"/>
  <c r="P734" i="33"/>
  <c r="Q734" i="33"/>
  <c r="R734" i="33"/>
  <c r="S734" i="33"/>
  <c r="T734" i="33"/>
  <c r="O726" i="33"/>
  <c r="P726" i="33"/>
  <c r="Q726" i="33"/>
  <c r="R726" i="33"/>
  <c r="S726" i="33"/>
  <c r="T726" i="33"/>
  <c r="P718" i="33"/>
  <c r="Q718" i="33"/>
  <c r="R718" i="33"/>
  <c r="O718" i="33"/>
  <c r="S718" i="33"/>
  <c r="T718" i="33"/>
  <c r="O710" i="33"/>
  <c r="P710" i="33"/>
  <c r="Q710" i="33"/>
  <c r="R710" i="33"/>
  <c r="S710" i="33"/>
  <c r="T710" i="33"/>
  <c r="O702" i="33"/>
  <c r="P702" i="33"/>
  <c r="Q702" i="33"/>
  <c r="R702" i="33"/>
  <c r="S702" i="33"/>
  <c r="T702" i="33"/>
  <c r="O694" i="33"/>
  <c r="P694" i="33"/>
  <c r="Q694" i="33"/>
  <c r="R694" i="33"/>
  <c r="S694" i="33"/>
  <c r="T694" i="33"/>
  <c r="O686" i="33"/>
  <c r="P686" i="33"/>
  <c r="Q686" i="33"/>
  <c r="R686" i="33"/>
  <c r="S686" i="33"/>
  <c r="T686" i="33"/>
  <c r="M686" i="33"/>
  <c r="N686" i="33"/>
  <c r="O678" i="33"/>
  <c r="P678" i="33"/>
  <c r="Q678" i="33"/>
  <c r="R678" i="33"/>
  <c r="S678" i="33"/>
  <c r="T678" i="33"/>
  <c r="O670" i="33"/>
  <c r="P670" i="33"/>
  <c r="Q670" i="33"/>
  <c r="R670" i="33"/>
  <c r="S670" i="33"/>
  <c r="T670" i="33"/>
  <c r="O662" i="33"/>
  <c r="P662" i="33"/>
  <c r="Q662" i="33"/>
  <c r="R662" i="33"/>
  <c r="S662" i="33"/>
  <c r="T662" i="33"/>
  <c r="M662" i="33"/>
  <c r="N662" i="33"/>
  <c r="O654" i="33"/>
  <c r="P654" i="33"/>
  <c r="Q654" i="33"/>
  <c r="R654" i="33"/>
  <c r="S654" i="33"/>
  <c r="T654" i="33"/>
  <c r="O646" i="33"/>
  <c r="P646" i="33"/>
  <c r="Q646" i="33"/>
  <c r="R646" i="33"/>
  <c r="S646" i="33"/>
  <c r="T646" i="33"/>
  <c r="O638" i="33"/>
  <c r="P638" i="33"/>
  <c r="Q638" i="33"/>
  <c r="R638" i="33"/>
  <c r="S638" i="33"/>
  <c r="T638" i="33"/>
  <c r="O630" i="33"/>
  <c r="P630" i="33"/>
  <c r="Q630" i="33"/>
  <c r="R630" i="33"/>
  <c r="S630" i="33"/>
  <c r="T630" i="33"/>
  <c r="O622" i="33"/>
  <c r="P622" i="33"/>
  <c r="Q622" i="33"/>
  <c r="R622" i="33"/>
  <c r="S622" i="33"/>
  <c r="T622" i="33"/>
  <c r="O614" i="33"/>
  <c r="P614" i="33"/>
  <c r="Q614" i="33"/>
  <c r="R614" i="33"/>
  <c r="S614" i="33"/>
  <c r="T614" i="33"/>
  <c r="M614" i="33"/>
  <c r="N614" i="33"/>
  <c r="P606" i="33"/>
  <c r="S606" i="33"/>
  <c r="T606" i="33"/>
  <c r="O606" i="33"/>
  <c r="Q606" i="33"/>
  <c r="R606" i="33"/>
  <c r="M606" i="33"/>
  <c r="N606" i="33"/>
  <c r="P598" i="33"/>
  <c r="O598" i="33"/>
  <c r="Q598" i="33"/>
  <c r="R598" i="33"/>
  <c r="S598" i="33"/>
  <c r="T598" i="33"/>
  <c r="P590" i="33"/>
  <c r="O590" i="33"/>
  <c r="Q590" i="33"/>
  <c r="R590" i="33"/>
  <c r="S590" i="33"/>
  <c r="T590" i="33"/>
  <c r="P582" i="33"/>
  <c r="S582" i="33"/>
  <c r="T582" i="33"/>
  <c r="R582" i="33"/>
  <c r="O582" i="33"/>
  <c r="Q582" i="33"/>
  <c r="M582" i="33"/>
  <c r="N582" i="33"/>
  <c r="O574" i="33"/>
  <c r="P574" i="33"/>
  <c r="S574" i="33"/>
  <c r="T574" i="33"/>
  <c r="Q574" i="33"/>
  <c r="R574" i="33"/>
  <c r="O566" i="33"/>
  <c r="P566" i="33"/>
  <c r="S566" i="33"/>
  <c r="T566" i="33"/>
  <c r="Q566" i="33"/>
  <c r="R566" i="33"/>
  <c r="O558" i="33"/>
  <c r="P558" i="33"/>
  <c r="S558" i="33"/>
  <c r="T558" i="33"/>
  <c r="Q558" i="33"/>
  <c r="R558" i="33"/>
  <c r="M558" i="33"/>
  <c r="N558" i="33"/>
  <c r="O550" i="33"/>
  <c r="P550" i="33"/>
  <c r="S550" i="33"/>
  <c r="T550" i="33"/>
  <c r="Q550" i="33"/>
  <c r="R550" i="33"/>
  <c r="M550" i="33"/>
  <c r="N550" i="33"/>
  <c r="O542" i="33"/>
  <c r="P542" i="33"/>
  <c r="S542" i="33"/>
  <c r="T542" i="33"/>
  <c r="Q542" i="33"/>
  <c r="R542" i="33"/>
  <c r="O534" i="33"/>
  <c r="P534" i="33"/>
  <c r="S534" i="33"/>
  <c r="T534" i="33"/>
  <c r="Q534" i="33"/>
  <c r="R534" i="33"/>
  <c r="O526" i="33"/>
  <c r="P526" i="33"/>
  <c r="S526" i="33"/>
  <c r="T526" i="33"/>
  <c r="Q526" i="33"/>
  <c r="R526" i="33"/>
  <c r="M526" i="33"/>
  <c r="N526" i="33"/>
  <c r="O518" i="33"/>
  <c r="P518" i="33"/>
  <c r="S518" i="33"/>
  <c r="T518" i="33"/>
  <c r="Q518" i="33"/>
  <c r="R518" i="33"/>
  <c r="O510" i="33"/>
  <c r="P510" i="33"/>
  <c r="S510" i="33"/>
  <c r="T510" i="33"/>
  <c r="Q510" i="33"/>
  <c r="R510" i="33"/>
  <c r="O502" i="33"/>
  <c r="P502" i="33"/>
  <c r="S502" i="33"/>
  <c r="T502" i="33"/>
  <c r="Q502" i="33"/>
  <c r="R502" i="33"/>
  <c r="O494" i="33"/>
  <c r="P494" i="33"/>
  <c r="S494" i="33"/>
  <c r="T494" i="33"/>
  <c r="Q494" i="33"/>
  <c r="R494" i="33"/>
  <c r="O486" i="33"/>
  <c r="P486" i="33"/>
  <c r="S486" i="33"/>
  <c r="T486" i="33"/>
  <c r="Q486" i="33"/>
  <c r="R486" i="33"/>
  <c r="O478" i="33"/>
  <c r="P478" i="33"/>
  <c r="S478" i="33"/>
  <c r="T478" i="33"/>
  <c r="Q478" i="33"/>
  <c r="R478" i="33"/>
  <c r="P470" i="33"/>
  <c r="Q470" i="33"/>
  <c r="S470" i="33"/>
  <c r="T470" i="33"/>
  <c r="O470" i="33"/>
  <c r="R470" i="33"/>
  <c r="M470" i="33"/>
  <c r="N470" i="33"/>
  <c r="P462" i="33"/>
  <c r="Q462" i="33"/>
  <c r="S462" i="33"/>
  <c r="T462" i="33"/>
  <c r="O462" i="33"/>
  <c r="R462" i="33"/>
  <c r="P454" i="33"/>
  <c r="Q454" i="33"/>
  <c r="S454" i="33"/>
  <c r="T454" i="33"/>
  <c r="O454" i="33"/>
  <c r="R454" i="33"/>
  <c r="P446" i="33"/>
  <c r="Q446" i="33"/>
  <c r="S446" i="33"/>
  <c r="T446" i="33"/>
  <c r="R446" i="33"/>
  <c r="O446" i="33"/>
  <c r="P438" i="33"/>
  <c r="Q438" i="33"/>
  <c r="S438" i="33"/>
  <c r="T438" i="33"/>
  <c r="O438" i="33"/>
  <c r="R438" i="33"/>
  <c r="M438" i="33"/>
  <c r="N438" i="33"/>
  <c r="P430" i="33"/>
  <c r="Q430" i="33"/>
  <c r="S430" i="33"/>
  <c r="T430" i="33"/>
  <c r="O430" i="33"/>
  <c r="R430" i="33"/>
  <c r="P422" i="33"/>
  <c r="Q422" i="33"/>
  <c r="S422" i="33"/>
  <c r="T422" i="33"/>
  <c r="O422" i="33"/>
  <c r="R422" i="33"/>
  <c r="M422" i="33"/>
  <c r="N422" i="33"/>
  <c r="P414" i="33"/>
  <c r="Q414" i="33"/>
  <c r="S414" i="33"/>
  <c r="T414" i="33"/>
  <c r="O414" i="33"/>
  <c r="R414" i="33"/>
  <c r="M414" i="33"/>
  <c r="N414" i="33"/>
  <c r="P406" i="33"/>
  <c r="Q406" i="33"/>
  <c r="S406" i="33"/>
  <c r="T406" i="33"/>
  <c r="O406" i="33"/>
  <c r="R406" i="33"/>
  <c r="P398" i="33"/>
  <c r="Q398" i="33"/>
  <c r="S398" i="33"/>
  <c r="T398" i="33"/>
  <c r="O398" i="33"/>
  <c r="R398" i="33"/>
  <c r="M398" i="33"/>
  <c r="N398" i="33"/>
  <c r="P390" i="33"/>
  <c r="Q390" i="33"/>
  <c r="S390" i="33"/>
  <c r="T390" i="33"/>
  <c r="O390" i="33"/>
  <c r="R390" i="33"/>
  <c r="M390" i="33"/>
  <c r="N390" i="33"/>
  <c r="P382" i="33"/>
  <c r="Q382" i="33"/>
  <c r="S382" i="33"/>
  <c r="T382" i="33"/>
  <c r="R382" i="33"/>
  <c r="O382" i="33"/>
  <c r="P374" i="33"/>
  <c r="Q374" i="33"/>
  <c r="S374" i="33"/>
  <c r="T374" i="33"/>
  <c r="O374" i="33"/>
  <c r="R374" i="33"/>
  <c r="P366" i="33"/>
  <c r="Q366" i="33"/>
  <c r="S366" i="33"/>
  <c r="T366" i="33"/>
  <c r="O366" i="33"/>
  <c r="R366" i="33"/>
  <c r="M366" i="33"/>
  <c r="N366" i="33"/>
  <c r="P358" i="33"/>
  <c r="Q358" i="33"/>
  <c r="S358" i="33"/>
  <c r="T358" i="33"/>
  <c r="O358" i="33"/>
  <c r="R358" i="33"/>
  <c r="P350" i="33"/>
  <c r="Q350" i="33"/>
  <c r="S350" i="33"/>
  <c r="T350" i="33"/>
  <c r="O350" i="33"/>
  <c r="R350" i="33"/>
  <c r="M350" i="33"/>
  <c r="N350" i="33"/>
  <c r="P342" i="33"/>
  <c r="Q342" i="33"/>
  <c r="S342" i="33"/>
  <c r="T342" i="33"/>
  <c r="O342" i="33"/>
  <c r="R342" i="33"/>
  <c r="P334" i="33"/>
  <c r="Q334" i="33"/>
  <c r="S334" i="33"/>
  <c r="T334" i="33"/>
  <c r="O334" i="33"/>
  <c r="R334" i="33"/>
  <c r="M334" i="33"/>
  <c r="N334" i="33"/>
  <c r="P326" i="33"/>
  <c r="Q326" i="33"/>
  <c r="S326" i="33"/>
  <c r="T326" i="33"/>
  <c r="O326" i="33"/>
  <c r="R326" i="33"/>
  <c r="M326" i="33"/>
  <c r="N326" i="33"/>
  <c r="P318" i="33"/>
  <c r="Q318" i="33"/>
  <c r="S318" i="33"/>
  <c r="T318" i="33"/>
  <c r="R318" i="33"/>
  <c r="O318" i="33"/>
  <c r="M318" i="33"/>
  <c r="N318" i="33"/>
  <c r="P310" i="33"/>
  <c r="Q310" i="33"/>
  <c r="S310" i="33"/>
  <c r="T310" i="33"/>
  <c r="O310" i="33"/>
  <c r="R310" i="33"/>
  <c r="P302" i="33"/>
  <c r="Q302" i="33"/>
  <c r="S302" i="33"/>
  <c r="T302" i="33"/>
  <c r="O302" i="33"/>
  <c r="R302" i="33"/>
  <c r="P294" i="33"/>
  <c r="Q294" i="33"/>
  <c r="R294" i="33"/>
  <c r="O294" i="33"/>
  <c r="S294" i="33"/>
  <c r="T294" i="33"/>
  <c r="P286" i="33"/>
  <c r="Q286" i="33"/>
  <c r="R286" i="33"/>
  <c r="S286" i="33"/>
  <c r="T286" i="33"/>
  <c r="O286" i="33"/>
  <c r="P278" i="33"/>
  <c r="Q278" i="33"/>
  <c r="R278" i="33"/>
  <c r="S278" i="33"/>
  <c r="T278" i="33"/>
  <c r="O278" i="33"/>
  <c r="M278" i="33"/>
  <c r="N278" i="33"/>
  <c r="P270" i="33"/>
  <c r="Q270" i="33"/>
  <c r="R270" i="33"/>
  <c r="S270" i="33"/>
  <c r="T270" i="33"/>
  <c r="O270" i="33"/>
  <c r="M270" i="33"/>
  <c r="N270" i="33"/>
  <c r="O262" i="33"/>
  <c r="P262" i="33"/>
  <c r="Q262" i="33"/>
  <c r="R262" i="33"/>
  <c r="T262" i="33"/>
  <c r="S262" i="33"/>
  <c r="O254" i="33"/>
  <c r="P254" i="33"/>
  <c r="Q254" i="33"/>
  <c r="R254" i="33"/>
  <c r="T254" i="33"/>
  <c r="S254" i="33"/>
  <c r="O246" i="33"/>
  <c r="P246" i="33"/>
  <c r="Q246" i="33"/>
  <c r="R246" i="33"/>
  <c r="S246" i="33"/>
  <c r="T246" i="33"/>
  <c r="O238" i="33"/>
  <c r="P238" i="33"/>
  <c r="Q238" i="33"/>
  <c r="R238" i="33"/>
  <c r="S238" i="33"/>
  <c r="T238" i="33"/>
  <c r="M238" i="33"/>
  <c r="N238" i="33"/>
  <c r="O230" i="33"/>
  <c r="P230" i="33"/>
  <c r="Q230" i="33"/>
  <c r="R230" i="33"/>
  <c r="T230" i="33"/>
  <c r="S230" i="33"/>
  <c r="O222" i="33"/>
  <c r="P222" i="33"/>
  <c r="Q222" i="33"/>
  <c r="R222" i="33"/>
  <c r="T222" i="33"/>
  <c r="S222" i="33"/>
  <c r="M222" i="33"/>
  <c r="N222" i="33"/>
  <c r="O214" i="33"/>
  <c r="P214" i="33"/>
  <c r="Q214" i="33"/>
  <c r="R214" i="33"/>
  <c r="S214" i="33"/>
  <c r="T214" i="33"/>
  <c r="P206" i="33"/>
  <c r="Q206" i="33"/>
  <c r="R206" i="33"/>
  <c r="S206" i="33"/>
  <c r="O206" i="33"/>
  <c r="T206" i="33"/>
  <c r="P198" i="33"/>
  <c r="Q198" i="33"/>
  <c r="R198" i="33"/>
  <c r="S198" i="33"/>
  <c r="O198" i="33"/>
  <c r="T198" i="33"/>
  <c r="P190" i="33"/>
  <c r="Q190" i="33"/>
  <c r="R190" i="33"/>
  <c r="S190" i="33"/>
  <c r="O190" i="33"/>
  <c r="T190" i="33"/>
  <c r="M190" i="33"/>
  <c r="N190" i="33"/>
  <c r="P182" i="33"/>
  <c r="Q182" i="33"/>
  <c r="R182" i="33"/>
  <c r="S182" i="33"/>
  <c r="O182" i="33"/>
  <c r="T182" i="33"/>
  <c r="P174" i="33"/>
  <c r="Q174" i="33"/>
  <c r="R174" i="33"/>
  <c r="S174" i="33"/>
  <c r="O174" i="33"/>
  <c r="T174" i="33"/>
  <c r="M174" i="33"/>
  <c r="N174" i="33"/>
  <c r="P166" i="33"/>
  <c r="Q166" i="33"/>
  <c r="R166" i="33"/>
  <c r="S166" i="33"/>
  <c r="O166" i="33"/>
  <c r="T166" i="33"/>
  <c r="P158" i="33"/>
  <c r="Q158" i="33"/>
  <c r="R158" i="33"/>
  <c r="S158" i="33"/>
  <c r="O158" i="33"/>
  <c r="T158" i="33"/>
  <c r="M158" i="33"/>
  <c r="N158" i="33"/>
  <c r="P150" i="33"/>
  <c r="Q150" i="33"/>
  <c r="R150" i="33"/>
  <c r="S150" i="33"/>
  <c r="O150" i="33"/>
  <c r="T150" i="33"/>
  <c r="P142" i="33"/>
  <c r="Q142" i="33"/>
  <c r="R142" i="33"/>
  <c r="S142" i="33"/>
  <c r="O142" i="33"/>
  <c r="T142" i="33"/>
  <c r="M142" i="33"/>
  <c r="N142" i="33"/>
  <c r="P134" i="33"/>
  <c r="Q134" i="33"/>
  <c r="R134" i="33"/>
  <c r="S134" i="33"/>
  <c r="O134" i="33"/>
  <c r="T134" i="33"/>
  <c r="O126" i="33"/>
  <c r="P126" i="33"/>
  <c r="Q126" i="33"/>
  <c r="R126" i="33"/>
  <c r="S126" i="33"/>
  <c r="T126" i="33"/>
  <c r="O118" i="33"/>
  <c r="P118" i="33"/>
  <c r="Q118" i="33"/>
  <c r="R118" i="33"/>
  <c r="S118" i="33"/>
  <c r="T118" i="33"/>
  <c r="T110" i="33"/>
  <c r="O110" i="33"/>
  <c r="P110" i="33"/>
  <c r="Q110" i="33"/>
  <c r="R110" i="33"/>
  <c r="S110" i="33"/>
  <c r="T102" i="33"/>
  <c r="O102" i="33"/>
  <c r="P102" i="33"/>
  <c r="Q102" i="33"/>
  <c r="R102" i="33"/>
  <c r="S102" i="33"/>
  <c r="M102" i="33"/>
  <c r="N102" i="33"/>
  <c r="T94" i="33"/>
  <c r="O94" i="33"/>
  <c r="P94" i="33"/>
  <c r="Q94" i="33"/>
  <c r="R94" i="33"/>
  <c r="S94" i="33"/>
  <c r="L94" i="33"/>
  <c r="M94" i="33"/>
  <c r="N94" i="33"/>
  <c r="T86" i="33"/>
  <c r="O86" i="33"/>
  <c r="P86" i="33"/>
  <c r="Q86" i="33"/>
  <c r="R86" i="33"/>
  <c r="S86" i="33"/>
  <c r="L86" i="33"/>
  <c r="M86" i="33"/>
  <c r="N86" i="33"/>
  <c r="T78" i="33"/>
  <c r="O78" i="33"/>
  <c r="P78" i="33"/>
  <c r="Q78" i="33"/>
  <c r="R78" i="33"/>
  <c r="S78" i="33"/>
  <c r="L78" i="33"/>
  <c r="M78" i="33"/>
  <c r="N78" i="33"/>
  <c r="T70" i="33"/>
  <c r="O70" i="33"/>
  <c r="P70" i="33"/>
  <c r="Q70" i="33"/>
  <c r="R70" i="33"/>
  <c r="S70" i="33"/>
  <c r="L70" i="33"/>
  <c r="M70" i="33"/>
  <c r="N70" i="33"/>
  <c r="T62" i="33"/>
  <c r="O62" i="33"/>
  <c r="P62" i="33"/>
  <c r="Q62" i="33"/>
  <c r="R62" i="33"/>
  <c r="S62" i="33"/>
  <c r="L62" i="33"/>
  <c r="M62" i="33"/>
  <c r="N62" i="33"/>
  <c r="T54" i="33"/>
  <c r="O54" i="33"/>
  <c r="P54" i="33"/>
  <c r="Q54" i="33"/>
  <c r="R54" i="33"/>
  <c r="S54" i="33"/>
  <c r="L54" i="33"/>
  <c r="M54" i="33"/>
  <c r="N54" i="33"/>
  <c r="T46" i="33"/>
  <c r="O46" i="33"/>
  <c r="P46" i="33"/>
  <c r="Q46" i="33"/>
  <c r="R46" i="33"/>
  <c r="S46" i="33"/>
  <c r="L46" i="33"/>
  <c r="M46" i="33"/>
  <c r="N46" i="33"/>
  <c r="T38" i="33"/>
  <c r="O38" i="33"/>
  <c r="P38" i="33"/>
  <c r="Q38" i="33"/>
  <c r="R38" i="33"/>
  <c r="S38" i="33"/>
  <c r="L38" i="33"/>
  <c r="M38" i="33"/>
  <c r="N38" i="33"/>
  <c r="T30" i="33"/>
  <c r="O30" i="33"/>
  <c r="P30" i="33"/>
  <c r="Q30" i="33"/>
  <c r="R30" i="33"/>
  <c r="S30" i="33"/>
  <c r="L30" i="33"/>
  <c r="M30" i="33"/>
  <c r="N30" i="33"/>
  <c r="T22" i="33"/>
  <c r="O22" i="33"/>
  <c r="P22" i="33"/>
  <c r="Q22" i="33"/>
  <c r="R22" i="33"/>
  <c r="S22" i="33"/>
  <c r="L22" i="33"/>
  <c r="M22" i="33"/>
  <c r="N22" i="33"/>
  <c r="T14" i="33"/>
  <c r="O14" i="33"/>
  <c r="P14" i="33"/>
  <c r="Q14" i="33"/>
  <c r="R14" i="33"/>
  <c r="S14" i="33"/>
  <c r="L14" i="33"/>
  <c r="M14" i="33"/>
  <c r="N14" i="33"/>
  <c r="T6" i="33"/>
  <c r="O6" i="33"/>
  <c r="P6" i="33"/>
  <c r="Q6" i="33"/>
  <c r="R6" i="33"/>
  <c r="S6" i="33"/>
  <c r="L6" i="33"/>
  <c r="M6" i="33"/>
  <c r="N6" i="33"/>
  <c r="Q2465" i="33"/>
  <c r="R2465" i="33"/>
  <c r="S2465" i="33"/>
  <c r="T2465" i="33"/>
  <c r="O2465" i="33"/>
  <c r="Q2457" i="33"/>
  <c r="R2457" i="33"/>
  <c r="S2457" i="33"/>
  <c r="T2457" i="33"/>
  <c r="O2457" i="33"/>
  <c r="Q2449" i="33"/>
  <c r="R2449" i="33"/>
  <c r="S2449" i="33"/>
  <c r="T2449" i="33"/>
  <c r="O2449" i="33"/>
  <c r="Q2441" i="33"/>
  <c r="R2441" i="33"/>
  <c r="S2441" i="33"/>
  <c r="T2441" i="33"/>
  <c r="O2441" i="33"/>
  <c r="Q2433" i="33"/>
  <c r="R2433" i="33"/>
  <c r="S2433" i="33"/>
  <c r="T2433" i="33"/>
  <c r="O2433" i="33"/>
  <c r="Q2425" i="33"/>
  <c r="R2425" i="33"/>
  <c r="S2425" i="33"/>
  <c r="T2425" i="33"/>
  <c r="O2425" i="33"/>
  <c r="O2417" i="33"/>
  <c r="Q2417" i="33"/>
  <c r="R2417" i="33"/>
  <c r="S2417" i="33"/>
  <c r="T2417" i="33"/>
  <c r="T2409" i="33"/>
  <c r="O2409" i="33"/>
  <c r="P2409" i="33"/>
  <c r="Q2409" i="33"/>
  <c r="R2409" i="33"/>
  <c r="S2409" i="33"/>
  <c r="T2401" i="33"/>
  <c r="O2401" i="33"/>
  <c r="P2401" i="33"/>
  <c r="Q2401" i="33"/>
  <c r="R2401" i="33"/>
  <c r="S2401" i="33"/>
  <c r="T2393" i="33"/>
  <c r="O2393" i="33"/>
  <c r="P2393" i="33"/>
  <c r="Q2393" i="33"/>
  <c r="R2393" i="33"/>
  <c r="S2393" i="33"/>
  <c r="T2385" i="33"/>
  <c r="O2385" i="33"/>
  <c r="P2385" i="33"/>
  <c r="Q2385" i="33"/>
  <c r="R2385" i="33"/>
  <c r="S2385" i="33"/>
  <c r="T2377" i="33"/>
  <c r="O2377" i="33"/>
  <c r="P2377" i="33"/>
  <c r="Q2377" i="33"/>
  <c r="R2377" i="33"/>
  <c r="S2377" i="33"/>
  <c r="T2369" i="33"/>
  <c r="O2369" i="33"/>
  <c r="P2369" i="33"/>
  <c r="Q2369" i="33"/>
  <c r="R2369" i="33"/>
  <c r="S2369" i="33"/>
  <c r="T2361" i="33"/>
  <c r="O2361" i="33"/>
  <c r="P2361" i="33"/>
  <c r="Q2361" i="33"/>
  <c r="R2361" i="33"/>
  <c r="S2361" i="33"/>
  <c r="T2353" i="33"/>
  <c r="O2353" i="33"/>
  <c r="P2353" i="33"/>
  <c r="Q2353" i="33"/>
  <c r="R2353" i="33"/>
  <c r="S2353" i="33"/>
  <c r="T2345" i="33"/>
  <c r="O2345" i="33"/>
  <c r="P2345" i="33"/>
  <c r="Q2345" i="33"/>
  <c r="R2345" i="33"/>
  <c r="S2345" i="33"/>
  <c r="T2337" i="33"/>
  <c r="O2337" i="33"/>
  <c r="P2337" i="33"/>
  <c r="Q2337" i="33"/>
  <c r="R2337" i="33"/>
  <c r="S2337" i="33"/>
  <c r="T2329" i="33"/>
  <c r="O2329" i="33"/>
  <c r="P2329" i="33"/>
  <c r="Q2329" i="33"/>
  <c r="R2329" i="33"/>
  <c r="S2329" i="33"/>
  <c r="T2321" i="33"/>
  <c r="O2321" i="33"/>
  <c r="P2321" i="33"/>
  <c r="Q2321" i="33"/>
  <c r="R2321" i="33"/>
  <c r="S2321" i="33"/>
  <c r="T2313" i="33"/>
  <c r="O2313" i="33"/>
  <c r="P2313" i="33"/>
  <c r="Q2313" i="33"/>
  <c r="R2313" i="33"/>
  <c r="S2313" i="33"/>
  <c r="T2305" i="33"/>
  <c r="O2305" i="33"/>
  <c r="P2305" i="33"/>
  <c r="Q2305" i="33"/>
  <c r="R2305" i="33"/>
  <c r="S2305" i="33"/>
  <c r="R2297" i="33"/>
  <c r="S2297" i="33"/>
  <c r="T2297" i="33"/>
  <c r="O2297" i="33"/>
  <c r="P2297" i="33"/>
  <c r="Q2297" i="33"/>
  <c r="R2289" i="33"/>
  <c r="S2289" i="33"/>
  <c r="T2289" i="33"/>
  <c r="O2289" i="33"/>
  <c r="P2289" i="33"/>
  <c r="Q2289" i="33"/>
  <c r="R2281" i="33"/>
  <c r="S2281" i="33"/>
  <c r="T2281" i="33"/>
  <c r="O2281" i="33"/>
  <c r="P2281" i="33"/>
  <c r="Q2281" i="33"/>
  <c r="R2273" i="33"/>
  <c r="S2273" i="33"/>
  <c r="T2273" i="33"/>
  <c r="O2273" i="33"/>
  <c r="P2273" i="33"/>
  <c r="Q2273" i="33"/>
  <c r="R2265" i="33"/>
  <c r="S2265" i="33"/>
  <c r="T2265" i="33"/>
  <c r="O2265" i="33"/>
  <c r="P2265" i="33"/>
  <c r="Q2265" i="33"/>
  <c r="R2257" i="33"/>
  <c r="S2257" i="33"/>
  <c r="T2257" i="33"/>
  <c r="O2257" i="33"/>
  <c r="P2257" i="33"/>
  <c r="Q2257" i="33"/>
  <c r="R2249" i="33"/>
  <c r="S2249" i="33"/>
  <c r="T2249" i="33"/>
  <c r="O2249" i="33"/>
  <c r="P2249" i="33"/>
  <c r="Q2249" i="33"/>
  <c r="R2241" i="33"/>
  <c r="S2241" i="33"/>
  <c r="T2241" i="33"/>
  <c r="O2241" i="33"/>
  <c r="P2241" i="33"/>
  <c r="Q2241" i="33"/>
  <c r="R2233" i="33"/>
  <c r="S2233" i="33"/>
  <c r="T2233" i="33"/>
  <c r="O2233" i="33"/>
  <c r="P2233" i="33"/>
  <c r="Q2233" i="33"/>
  <c r="R2225" i="33"/>
  <c r="S2225" i="33"/>
  <c r="T2225" i="33"/>
  <c r="O2225" i="33"/>
  <c r="P2225" i="33"/>
  <c r="Q2225" i="33"/>
  <c r="R2217" i="33"/>
  <c r="S2217" i="33"/>
  <c r="T2217" i="33"/>
  <c r="O2217" i="33"/>
  <c r="P2217" i="33"/>
  <c r="Q2217" i="33"/>
  <c r="R2209" i="33"/>
  <c r="S2209" i="33"/>
  <c r="T2209" i="33"/>
  <c r="O2209" i="33"/>
  <c r="P2209" i="33"/>
  <c r="Q2209" i="33"/>
  <c r="R2201" i="33"/>
  <c r="S2201" i="33"/>
  <c r="T2201" i="33"/>
  <c r="O2201" i="33"/>
  <c r="P2201" i="33"/>
  <c r="Q2201" i="33"/>
  <c r="R2193" i="33"/>
  <c r="S2193" i="33"/>
  <c r="T2193" i="33"/>
  <c r="O2193" i="33"/>
  <c r="P2193" i="33"/>
  <c r="Q2193" i="33"/>
  <c r="R2185" i="33"/>
  <c r="S2185" i="33"/>
  <c r="T2185" i="33"/>
  <c r="O2185" i="33"/>
  <c r="P2185" i="33"/>
  <c r="Q2185" i="33"/>
  <c r="R2177" i="33"/>
  <c r="S2177" i="33"/>
  <c r="T2177" i="33"/>
  <c r="O2177" i="33"/>
  <c r="P2177" i="33"/>
  <c r="Q2177" i="33"/>
  <c r="R2169" i="33"/>
  <c r="S2169" i="33"/>
  <c r="T2169" i="33"/>
  <c r="O2169" i="33"/>
  <c r="P2169" i="33"/>
  <c r="Q2169" i="33"/>
  <c r="R2161" i="33"/>
  <c r="S2161" i="33"/>
  <c r="T2161" i="33"/>
  <c r="O2161" i="33"/>
  <c r="P2161" i="33"/>
  <c r="Q2161" i="33"/>
  <c r="R2153" i="33"/>
  <c r="S2153" i="33"/>
  <c r="T2153" i="33"/>
  <c r="O2153" i="33"/>
  <c r="P2153" i="33"/>
  <c r="Q2153" i="33"/>
  <c r="R2145" i="33"/>
  <c r="S2145" i="33"/>
  <c r="T2145" i="33"/>
  <c r="O2145" i="33"/>
  <c r="P2145" i="33"/>
  <c r="Q2145" i="33"/>
  <c r="R2137" i="33"/>
  <c r="S2137" i="33"/>
  <c r="T2137" i="33"/>
  <c r="O2137" i="33"/>
  <c r="P2137" i="33"/>
  <c r="Q2137" i="33"/>
  <c r="R2129" i="33"/>
  <c r="S2129" i="33"/>
  <c r="T2129" i="33"/>
  <c r="O2129" i="33"/>
  <c r="P2129" i="33"/>
  <c r="Q2129" i="33"/>
  <c r="R2121" i="33"/>
  <c r="S2121" i="33"/>
  <c r="T2121" i="33"/>
  <c r="O2121" i="33"/>
  <c r="P2121" i="33"/>
  <c r="Q2121" i="33"/>
  <c r="R2113" i="33"/>
  <c r="S2113" i="33"/>
  <c r="T2113" i="33"/>
  <c r="O2113" i="33"/>
  <c r="P2113" i="33"/>
  <c r="Q2113" i="33"/>
  <c r="R2105" i="33"/>
  <c r="S2105" i="33"/>
  <c r="T2105" i="33"/>
  <c r="O2105" i="33"/>
  <c r="P2105" i="33"/>
  <c r="Q2105" i="33"/>
  <c r="R2097" i="33"/>
  <c r="S2097" i="33"/>
  <c r="T2097" i="33"/>
  <c r="O2097" i="33"/>
  <c r="P2097" i="33"/>
  <c r="Q2097" i="33"/>
  <c r="R2089" i="33"/>
  <c r="S2089" i="33"/>
  <c r="T2089" i="33"/>
  <c r="O2089" i="33"/>
  <c r="P2089" i="33"/>
  <c r="Q2089" i="33"/>
  <c r="R2081" i="33"/>
  <c r="S2081" i="33"/>
  <c r="T2081" i="33"/>
  <c r="O2081" i="33"/>
  <c r="P2081" i="33"/>
  <c r="Q2081" i="33"/>
  <c r="R2073" i="33"/>
  <c r="S2073" i="33"/>
  <c r="T2073" i="33"/>
  <c r="O2073" i="33"/>
  <c r="P2073" i="33"/>
  <c r="Q2073" i="33"/>
  <c r="R2065" i="33"/>
  <c r="S2065" i="33"/>
  <c r="T2065" i="33"/>
  <c r="O2065" i="33"/>
  <c r="P2065" i="33"/>
  <c r="Q2065" i="33"/>
  <c r="R2057" i="33"/>
  <c r="S2057" i="33"/>
  <c r="T2057" i="33"/>
  <c r="O2057" i="33"/>
  <c r="P2057" i="33"/>
  <c r="Q2057" i="33"/>
  <c r="R2049" i="33"/>
  <c r="S2049" i="33"/>
  <c r="T2049" i="33"/>
  <c r="O2049" i="33"/>
  <c r="P2049" i="33"/>
  <c r="Q2049" i="33"/>
  <c r="R2041" i="33"/>
  <c r="S2041" i="33"/>
  <c r="T2041" i="33"/>
  <c r="O2041" i="33"/>
  <c r="P2041" i="33"/>
  <c r="Q2041" i="33"/>
  <c r="R2033" i="33"/>
  <c r="S2033" i="33"/>
  <c r="T2033" i="33"/>
  <c r="O2033" i="33"/>
  <c r="P2033" i="33"/>
  <c r="Q2033" i="33"/>
  <c r="R2025" i="33"/>
  <c r="S2025" i="33"/>
  <c r="T2025" i="33"/>
  <c r="O2025" i="33"/>
  <c r="P2025" i="33"/>
  <c r="Q2025" i="33"/>
  <c r="R2017" i="33"/>
  <c r="S2017" i="33"/>
  <c r="T2017" i="33"/>
  <c r="O2017" i="33"/>
  <c r="P2017" i="33"/>
  <c r="Q2017" i="33"/>
  <c r="R2009" i="33"/>
  <c r="S2009" i="33"/>
  <c r="T2009" i="33"/>
  <c r="O2009" i="33"/>
  <c r="P2009" i="33"/>
  <c r="Q2009" i="33"/>
  <c r="R2001" i="33"/>
  <c r="S2001" i="33"/>
  <c r="T2001" i="33"/>
  <c r="O2001" i="33"/>
  <c r="P2001" i="33"/>
  <c r="Q2001" i="33"/>
  <c r="R1993" i="33"/>
  <c r="S1993" i="33"/>
  <c r="T1993" i="33"/>
  <c r="O1993" i="33"/>
  <c r="P1993" i="33"/>
  <c r="Q1993" i="33"/>
  <c r="R1985" i="33"/>
  <c r="S1985" i="33"/>
  <c r="T1985" i="33"/>
  <c r="O1985" i="33"/>
  <c r="P1985" i="33"/>
  <c r="Q1985" i="33"/>
  <c r="R1977" i="33"/>
  <c r="S1977" i="33"/>
  <c r="T1977" i="33"/>
  <c r="O1977" i="33"/>
  <c r="P1977" i="33"/>
  <c r="Q1977" i="33"/>
  <c r="R1969" i="33"/>
  <c r="S1969" i="33"/>
  <c r="T1969" i="33"/>
  <c r="O1969" i="33"/>
  <c r="P1969" i="33"/>
  <c r="Q1969" i="33"/>
  <c r="R1961" i="33"/>
  <c r="S1961" i="33"/>
  <c r="T1961" i="33"/>
  <c r="O1961" i="33"/>
  <c r="P1961" i="33"/>
  <c r="Q1961" i="33"/>
  <c r="R1953" i="33"/>
  <c r="S1953" i="33"/>
  <c r="T1953" i="33"/>
  <c r="O1953" i="33"/>
  <c r="P1953" i="33"/>
  <c r="Q1953" i="33"/>
  <c r="R1945" i="33"/>
  <c r="S1945" i="33"/>
  <c r="T1945" i="33"/>
  <c r="O1945" i="33"/>
  <c r="P1945" i="33"/>
  <c r="Q1945" i="33"/>
  <c r="R1937" i="33"/>
  <c r="S1937" i="33"/>
  <c r="T1937" i="33"/>
  <c r="O1937" i="33"/>
  <c r="P1937" i="33"/>
  <c r="Q1937" i="33"/>
  <c r="R1929" i="33"/>
  <c r="S1929" i="33"/>
  <c r="T1929" i="33"/>
  <c r="O1929" i="33"/>
  <c r="P1929" i="33"/>
  <c r="Q1929" i="33"/>
  <c r="R1921" i="33"/>
  <c r="S1921" i="33"/>
  <c r="T1921" i="33"/>
  <c r="O1921" i="33"/>
  <c r="P1921" i="33"/>
  <c r="Q1921" i="33"/>
  <c r="R1913" i="33"/>
  <c r="S1913" i="33"/>
  <c r="T1913" i="33"/>
  <c r="O1913" i="33"/>
  <c r="P1913" i="33"/>
  <c r="Q1913" i="33"/>
  <c r="R1905" i="33"/>
  <c r="S1905" i="33"/>
  <c r="T1905" i="33"/>
  <c r="O1905" i="33"/>
  <c r="P1905" i="33"/>
  <c r="Q1905" i="33"/>
  <c r="R1897" i="33"/>
  <c r="S1897" i="33"/>
  <c r="T1897" i="33"/>
  <c r="O1897" i="33"/>
  <c r="P1897" i="33"/>
  <c r="Q1897" i="33"/>
  <c r="R1889" i="33"/>
  <c r="S1889" i="33"/>
  <c r="T1889" i="33"/>
  <c r="O1889" i="33"/>
  <c r="P1889" i="33"/>
  <c r="Q1889" i="33"/>
  <c r="R1881" i="33"/>
  <c r="S1881" i="33"/>
  <c r="T1881" i="33"/>
  <c r="O1881" i="33"/>
  <c r="P1881" i="33"/>
  <c r="Q1881" i="33"/>
  <c r="R1873" i="33"/>
  <c r="S1873" i="33"/>
  <c r="T1873" i="33"/>
  <c r="O1873" i="33"/>
  <c r="P1873" i="33"/>
  <c r="Q1873" i="33"/>
  <c r="R1865" i="33"/>
  <c r="S1865" i="33"/>
  <c r="T1865" i="33"/>
  <c r="O1865" i="33"/>
  <c r="P1865" i="33"/>
  <c r="Q1865" i="33"/>
  <c r="R1857" i="33"/>
  <c r="S1857" i="33"/>
  <c r="T1857" i="33"/>
  <c r="O1857" i="33"/>
  <c r="P1857" i="33"/>
  <c r="Q1857" i="33"/>
  <c r="R1849" i="33"/>
  <c r="S1849" i="33"/>
  <c r="T1849" i="33"/>
  <c r="O1849" i="33"/>
  <c r="P1849" i="33"/>
  <c r="Q1849" i="33"/>
  <c r="R1841" i="33"/>
  <c r="S1841" i="33"/>
  <c r="T1841" i="33"/>
  <c r="O1841" i="33"/>
  <c r="P1841" i="33"/>
  <c r="Q1841" i="33"/>
  <c r="R1833" i="33"/>
  <c r="S1833" i="33"/>
  <c r="T1833" i="33"/>
  <c r="O1833" i="33"/>
  <c r="P1833" i="33"/>
  <c r="Q1833" i="33"/>
  <c r="R1825" i="33"/>
  <c r="S1825" i="33"/>
  <c r="T1825" i="33"/>
  <c r="O1825" i="33"/>
  <c r="P1825" i="33"/>
  <c r="Q1825" i="33"/>
  <c r="R1817" i="33"/>
  <c r="S1817" i="33"/>
  <c r="T1817" i="33"/>
  <c r="O1817" i="33"/>
  <c r="P1817" i="33"/>
  <c r="Q1817" i="33"/>
  <c r="R1809" i="33"/>
  <c r="S1809" i="33"/>
  <c r="T1809" i="33"/>
  <c r="O1809" i="33"/>
  <c r="P1809" i="33"/>
  <c r="Q1809" i="33"/>
  <c r="R1801" i="33"/>
  <c r="S1801" i="33"/>
  <c r="T1801" i="33"/>
  <c r="O1801" i="33"/>
  <c r="P1801" i="33"/>
  <c r="Q1801" i="33"/>
  <c r="R1793" i="33"/>
  <c r="S1793" i="33"/>
  <c r="T1793" i="33"/>
  <c r="O1793" i="33"/>
  <c r="P1793" i="33"/>
  <c r="Q1793" i="33"/>
  <c r="R1785" i="33"/>
  <c r="S1785" i="33"/>
  <c r="T1785" i="33"/>
  <c r="O1785" i="33"/>
  <c r="P1785" i="33"/>
  <c r="Q1785" i="33"/>
  <c r="R1777" i="33"/>
  <c r="S1777" i="33"/>
  <c r="T1777" i="33"/>
  <c r="O1777" i="33"/>
  <c r="P1777" i="33"/>
  <c r="Q1777" i="33"/>
  <c r="R1769" i="33"/>
  <c r="S1769" i="33"/>
  <c r="T1769" i="33"/>
  <c r="O1769" i="33"/>
  <c r="P1769" i="33"/>
  <c r="Q1769" i="33"/>
  <c r="R1761" i="33"/>
  <c r="S1761" i="33"/>
  <c r="T1761" i="33"/>
  <c r="O1761" i="33"/>
  <c r="P1761" i="33"/>
  <c r="Q1761" i="33"/>
  <c r="R1753" i="33"/>
  <c r="S1753" i="33"/>
  <c r="T1753" i="33"/>
  <c r="O1753" i="33"/>
  <c r="P1753" i="33"/>
  <c r="Q1753" i="33"/>
  <c r="R1745" i="33"/>
  <c r="S1745" i="33"/>
  <c r="T1745" i="33"/>
  <c r="O1745" i="33"/>
  <c r="P1745" i="33"/>
  <c r="Q1745" i="33"/>
  <c r="R1737" i="33"/>
  <c r="S1737" i="33"/>
  <c r="T1737" i="33"/>
  <c r="O1737" i="33"/>
  <c r="P1737" i="33"/>
  <c r="Q1737" i="33"/>
  <c r="R1729" i="33"/>
  <c r="S1729" i="33"/>
  <c r="T1729" i="33"/>
  <c r="O1729" i="33"/>
  <c r="P1729" i="33"/>
  <c r="Q1729" i="33"/>
  <c r="R1721" i="33"/>
  <c r="S1721" i="33"/>
  <c r="T1721" i="33"/>
  <c r="O1721" i="33"/>
  <c r="P1721" i="33"/>
  <c r="Q1721" i="33"/>
  <c r="R1713" i="33"/>
  <c r="S1713" i="33"/>
  <c r="T1713" i="33"/>
  <c r="O1713" i="33"/>
  <c r="P1713" i="33"/>
  <c r="Q1713" i="33"/>
  <c r="L1713" i="33"/>
  <c r="N1713" i="33"/>
  <c r="R1705" i="33"/>
  <c r="S1705" i="33"/>
  <c r="T1705" i="33"/>
  <c r="O1705" i="33"/>
  <c r="P1705" i="33"/>
  <c r="Q1705" i="33"/>
  <c r="L1705" i="33"/>
  <c r="M1705" i="33"/>
  <c r="N1705" i="33"/>
  <c r="R1697" i="33"/>
  <c r="S1697" i="33"/>
  <c r="T1697" i="33"/>
  <c r="O1697" i="33"/>
  <c r="P1697" i="33"/>
  <c r="Q1697" i="33"/>
  <c r="L1697" i="33"/>
  <c r="M1697" i="33"/>
  <c r="N1697" i="33"/>
  <c r="R1689" i="33"/>
  <c r="S1689" i="33"/>
  <c r="T1689" i="33"/>
  <c r="O1689" i="33"/>
  <c r="P1689" i="33"/>
  <c r="Q1689" i="33"/>
  <c r="L1689" i="33"/>
  <c r="M1689" i="33"/>
  <c r="N1689" i="33"/>
  <c r="R1681" i="33"/>
  <c r="S1681" i="33"/>
  <c r="T1681" i="33"/>
  <c r="O1681" i="33"/>
  <c r="P1681" i="33"/>
  <c r="Q1681" i="33"/>
  <c r="L1681" i="33"/>
  <c r="M1681" i="33"/>
  <c r="N1681" i="33"/>
  <c r="R1673" i="33"/>
  <c r="S1673" i="33"/>
  <c r="T1673" i="33"/>
  <c r="O1673" i="33"/>
  <c r="P1673" i="33"/>
  <c r="Q1673" i="33"/>
  <c r="L1673" i="33"/>
  <c r="M1673" i="33"/>
  <c r="N1673" i="33"/>
  <c r="R1665" i="33"/>
  <c r="S1665" i="33"/>
  <c r="T1665" i="33"/>
  <c r="O1665" i="33"/>
  <c r="P1665" i="33"/>
  <c r="Q1665" i="33"/>
  <c r="L1665" i="33"/>
  <c r="M1665" i="33"/>
  <c r="N1665" i="33"/>
  <c r="R1657" i="33"/>
  <c r="S1657" i="33"/>
  <c r="T1657" i="33"/>
  <c r="O1657" i="33"/>
  <c r="P1657" i="33"/>
  <c r="Q1657" i="33"/>
  <c r="L1657" i="33"/>
  <c r="M1657" i="33"/>
  <c r="N1657" i="33"/>
  <c r="R1649" i="33"/>
  <c r="S1649" i="33"/>
  <c r="T1649" i="33"/>
  <c r="O1649" i="33"/>
  <c r="P1649" i="33"/>
  <c r="Q1649" i="33"/>
  <c r="L1649" i="33"/>
  <c r="M1649" i="33"/>
  <c r="N1649" i="33"/>
  <c r="R1641" i="33"/>
  <c r="S1641" i="33"/>
  <c r="T1641" i="33"/>
  <c r="O1641" i="33"/>
  <c r="P1641" i="33"/>
  <c r="Q1641" i="33"/>
  <c r="L1641" i="33"/>
  <c r="M1641" i="33"/>
  <c r="N1641" i="33"/>
  <c r="R1633" i="33"/>
  <c r="S1633" i="33"/>
  <c r="T1633" i="33"/>
  <c r="O1633" i="33"/>
  <c r="P1633" i="33"/>
  <c r="Q1633" i="33"/>
  <c r="L1633" i="33"/>
  <c r="M1633" i="33"/>
  <c r="N1633" i="33"/>
  <c r="R1625" i="33"/>
  <c r="S1625" i="33"/>
  <c r="T1625" i="33"/>
  <c r="O1625" i="33"/>
  <c r="P1625" i="33"/>
  <c r="Q1625" i="33"/>
  <c r="L1625" i="33"/>
  <c r="M1625" i="33"/>
  <c r="N1625" i="33"/>
  <c r="R1617" i="33"/>
  <c r="S1617" i="33"/>
  <c r="T1617" i="33"/>
  <c r="O1617" i="33"/>
  <c r="P1617" i="33"/>
  <c r="Q1617" i="33"/>
  <c r="L1617" i="33"/>
  <c r="M1617" i="33"/>
  <c r="N1617" i="33"/>
  <c r="R1609" i="33"/>
  <c r="S1609" i="33"/>
  <c r="T1609" i="33"/>
  <c r="O1609" i="33"/>
  <c r="P1609" i="33"/>
  <c r="Q1609" i="33"/>
  <c r="L1609" i="33"/>
  <c r="M1609" i="33"/>
  <c r="N1609" i="33"/>
  <c r="R1601" i="33"/>
  <c r="S1601" i="33"/>
  <c r="T1601" i="33"/>
  <c r="O1601" i="33"/>
  <c r="P1601" i="33"/>
  <c r="Q1601" i="33"/>
  <c r="L1601" i="33"/>
  <c r="M1601" i="33"/>
  <c r="N1601" i="33"/>
  <c r="R1593" i="33"/>
  <c r="S1593" i="33"/>
  <c r="T1593" i="33"/>
  <c r="O1593" i="33"/>
  <c r="P1593" i="33"/>
  <c r="Q1593" i="33"/>
  <c r="L1593" i="33"/>
  <c r="M1593" i="33"/>
  <c r="N1593" i="33"/>
  <c r="R1585" i="33"/>
  <c r="S1585" i="33"/>
  <c r="T1585" i="33"/>
  <c r="O1585" i="33"/>
  <c r="P1585" i="33"/>
  <c r="Q1585" i="33"/>
  <c r="L1585" i="33"/>
  <c r="M1585" i="33"/>
  <c r="N1585" i="33"/>
  <c r="R1577" i="33"/>
  <c r="S1577" i="33"/>
  <c r="T1577" i="33"/>
  <c r="O1577" i="33"/>
  <c r="P1577" i="33"/>
  <c r="Q1577" i="33"/>
  <c r="L1577" i="33"/>
  <c r="M1577" i="33"/>
  <c r="N1577" i="33"/>
  <c r="R1569" i="33"/>
  <c r="S1569" i="33"/>
  <c r="T1569" i="33"/>
  <c r="O1569" i="33"/>
  <c r="P1569" i="33"/>
  <c r="Q1569" i="33"/>
  <c r="L1569" i="33"/>
  <c r="M1569" i="33"/>
  <c r="N1569" i="33"/>
  <c r="R1561" i="33"/>
  <c r="S1561" i="33"/>
  <c r="T1561" i="33"/>
  <c r="O1561" i="33"/>
  <c r="P1561" i="33"/>
  <c r="Q1561" i="33"/>
  <c r="L1561" i="33"/>
  <c r="M1561" i="33"/>
  <c r="N1561" i="33"/>
  <c r="R1553" i="33"/>
  <c r="S1553" i="33"/>
  <c r="T1553" i="33"/>
  <c r="O1553" i="33"/>
  <c r="P1553" i="33"/>
  <c r="Q1553" i="33"/>
  <c r="L1553" i="33"/>
  <c r="M1553" i="33"/>
  <c r="N1553" i="33"/>
  <c r="R1545" i="33"/>
  <c r="S1545" i="33"/>
  <c r="T1545" i="33"/>
  <c r="O1545" i="33"/>
  <c r="P1545" i="33"/>
  <c r="Q1545" i="33"/>
  <c r="L1545" i="33"/>
  <c r="M1545" i="33"/>
  <c r="N1545" i="33"/>
  <c r="R1537" i="33"/>
  <c r="S1537" i="33"/>
  <c r="T1537" i="33"/>
  <c r="O1537" i="33"/>
  <c r="P1537" i="33"/>
  <c r="Q1537" i="33"/>
  <c r="L1537" i="33"/>
  <c r="M1537" i="33"/>
  <c r="N1537" i="33"/>
  <c r="R1529" i="33"/>
  <c r="S1529" i="33"/>
  <c r="T1529" i="33"/>
  <c r="O1529" i="33"/>
  <c r="P1529" i="33"/>
  <c r="Q1529" i="33"/>
  <c r="L1529" i="33"/>
  <c r="M1529" i="33"/>
  <c r="N1529" i="33"/>
  <c r="R1521" i="33"/>
  <c r="S1521" i="33"/>
  <c r="T1521" i="33"/>
  <c r="O1521" i="33"/>
  <c r="P1521" i="33"/>
  <c r="Q1521" i="33"/>
  <c r="L1521" i="33"/>
  <c r="M1521" i="33"/>
  <c r="N1521" i="33"/>
  <c r="R1513" i="33"/>
  <c r="S1513" i="33"/>
  <c r="T1513" i="33"/>
  <c r="O1513" i="33"/>
  <c r="P1513" i="33"/>
  <c r="Q1513" i="33"/>
  <c r="L1513" i="33"/>
  <c r="M1513" i="33"/>
  <c r="N1513" i="33"/>
  <c r="R1505" i="33"/>
  <c r="S1505" i="33"/>
  <c r="T1505" i="33"/>
  <c r="O1505" i="33"/>
  <c r="P1505" i="33"/>
  <c r="Q1505" i="33"/>
  <c r="L1505" i="33"/>
  <c r="M1505" i="33"/>
  <c r="N1505" i="33"/>
  <c r="R1497" i="33"/>
  <c r="S1497" i="33"/>
  <c r="T1497" i="33"/>
  <c r="O1497" i="33"/>
  <c r="P1497" i="33"/>
  <c r="Q1497" i="33"/>
  <c r="L1497" i="33"/>
  <c r="M1497" i="33"/>
  <c r="N1497" i="33"/>
  <c r="R1489" i="33"/>
  <c r="S1489" i="33"/>
  <c r="T1489" i="33"/>
  <c r="O1489" i="33"/>
  <c r="P1489" i="33"/>
  <c r="Q1489" i="33"/>
  <c r="L1489" i="33"/>
  <c r="M1489" i="33"/>
  <c r="N1489" i="33"/>
  <c r="R1481" i="33"/>
  <c r="S1481" i="33"/>
  <c r="T1481" i="33"/>
  <c r="O1481" i="33"/>
  <c r="P1481" i="33"/>
  <c r="Q1481" i="33"/>
  <c r="L1481" i="33"/>
  <c r="M1481" i="33"/>
  <c r="N1481" i="33"/>
  <c r="R1473" i="33"/>
  <c r="S1473" i="33"/>
  <c r="T1473" i="33"/>
  <c r="O1473" i="33"/>
  <c r="P1473" i="33"/>
  <c r="Q1473" i="33"/>
  <c r="L1473" i="33"/>
  <c r="M1473" i="33"/>
  <c r="N1473" i="33"/>
  <c r="R1465" i="33"/>
  <c r="S1465" i="33"/>
  <c r="T1465" i="33"/>
  <c r="O1465" i="33"/>
  <c r="P1465" i="33"/>
  <c r="Q1465" i="33"/>
  <c r="L1465" i="33"/>
  <c r="M1465" i="33"/>
  <c r="N1465" i="33"/>
  <c r="R1457" i="33"/>
  <c r="S1457" i="33"/>
  <c r="T1457" i="33"/>
  <c r="O1457" i="33"/>
  <c r="P1457" i="33"/>
  <c r="Q1457" i="33"/>
  <c r="L1457" i="33"/>
  <c r="M1457" i="33"/>
  <c r="N1457" i="33"/>
  <c r="O1449" i="33"/>
  <c r="P1449" i="33"/>
  <c r="Q1449" i="33"/>
  <c r="R1449" i="33"/>
  <c r="S1449" i="33"/>
  <c r="T1449" i="33"/>
  <c r="L1449" i="33"/>
  <c r="M1449" i="33"/>
  <c r="N1449" i="33"/>
  <c r="O1441" i="33"/>
  <c r="P1441" i="33"/>
  <c r="Q1441" i="33"/>
  <c r="R1441" i="33"/>
  <c r="S1441" i="33"/>
  <c r="T1441" i="33"/>
  <c r="L1441" i="33"/>
  <c r="M1441" i="33"/>
  <c r="N1441" i="33"/>
  <c r="O1433" i="33"/>
  <c r="P1433" i="33"/>
  <c r="Q1433" i="33"/>
  <c r="R1433" i="33"/>
  <c r="S1433" i="33"/>
  <c r="T1433" i="33"/>
  <c r="L1433" i="33"/>
  <c r="M1433" i="33"/>
  <c r="N1433" i="33"/>
  <c r="O1425" i="33"/>
  <c r="P1425" i="33"/>
  <c r="Q1425" i="33"/>
  <c r="R1425" i="33"/>
  <c r="S1425" i="33"/>
  <c r="T1425" i="33"/>
  <c r="L1425" i="33"/>
  <c r="M1425" i="33"/>
  <c r="N1425" i="33"/>
  <c r="O1417" i="33"/>
  <c r="P1417" i="33"/>
  <c r="Q1417" i="33"/>
  <c r="R1417" i="33"/>
  <c r="S1417" i="33"/>
  <c r="T1417" i="33"/>
  <c r="L1417" i="33"/>
  <c r="M1417" i="33"/>
  <c r="N1417" i="33"/>
  <c r="O1409" i="33"/>
  <c r="P1409" i="33"/>
  <c r="Q1409" i="33"/>
  <c r="R1409" i="33"/>
  <c r="S1409" i="33"/>
  <c r="T1409" i="33"/>
  <c r="L1409" i="33"/>
  <c r="M1409" i="33"/>
  <c r="N1409" i="33"/>
  <c r="O1401" i="33"/>
  <c r="P1401" i="33"/>
  <c r="Q1401" i="33"/>
  <c r="R1401" i="33"/>
  <c r="S1401" i="33"/>
  <c r="T1401" i="33"/>
  <c r="L1401" i="33"/>
  <c r="M1401" i="33"/>
  <c r="N1401" i="33"/>
  <c r="O1393" i="33"/>
  <c r="P1393" i="33"/>
  <c r="Q1393" i="33"/>
  <c r="R1393" i="33"/>
  <c r="S1393" i="33"/>
  <c r="T1393" i="33"/>
  <c r="L1393" i="33"/>
  <c r="M1393" i="33"/>
  <c r="N1393" i="33"/>
  <c r="O1385" i="33"/>
  <c r="P1385" i="33"/>
  <c r="Q1385" i="33"/>
  <c r="R1385" i="33"/>
  <c r="S1385" i="33"/>
  <c r="T1385" i="33"/>
  <c r="L1385" i="33"/>
  <c r="M1385" i="33"/>
  <c r="N1385" i="33"/>
  <c r="O1377" i="33"/>
  <c r="P1377" i="33"/>
  <c r="Q1377" i="33"/>
  <c r="R1377" i="33"/>
  <c r="S1377" i="33"/>
  <c r="T1377" i="33"/>
  <c r="L1377" i="33"/>
  <c r="M1377" i="33"/>
  <c r="N1377" i="33"/>
  <c r="O1369" i="33"/>
  <c r="P1369" i="33"/>
  <c r="Q1369" i="33"/>
  <c r="R1369" i="33"/>
  <c r="S1369" i="33"/>
  <c r="T1369" i="33"/>
  <c r="L1369" i="33"/>
  <c r="M1369" i="33"/>
  <c r="N1369" i="33"/>
  <c r="O1361" i="33"/>
  <c r="P1361" i="33"/>
  <c r="Q1361" i="33"/>
  <c r="R1361" i="33"/>
  <c r="S1361" i="33"/>
  <c r="T1361" i="33"/>
  <c r="L1361" i="33"/>
  <c r="M1361" i="33"/>
  <c r="N1361" i="33"/>
  <c r="O1353" i="33"/>
  <c r="P1353" i="33"/>
  <c r="Q1353" i="33"/>
  <c r="R1353" i="33"/>
  <c r="S1353" i="33"/>
  <c r="T1353" i="33"/>
  <c r="L1353" i="33"/>
  <c r="M1353" i="33"/>
  <c r="N1353" i="33"/>
  <c r="O1345" i="33"/>
  <c r="P1345" i="33"/>
  <c r="Q1345" i="33"/>
  <c r="R1345" i="33"/>
  <c r="S1345" i="33"/>
  <c r="T1345" i="33"/>
  <c r="L1345" i="33"/>
  <c r="M1345" i="33"/>
  <c r="N1345" i="33"/>
  <c r="O1337" i="33"/>
  <c r="P1337" i="33"/>
  <c r="Q1337" i="33"/>
  <c r="R1337" i="33"/>
  <c r="S1337" i="33"/>
  <c r="T1337" i="33"/>
  <c r="L1337" i="33"/>
  <c r="M1337" i="33"/>
  <c r="N1337" i="33"/>
  <c r="O1329" i="33"/>
  <c r="P1329" i="33"/>
  <c r="Q1329" i="33"/>
  <c r="R1329" i="33"/>
  <c r="S1329" i="33"/>
  <c r="T1329" i="33"/>
  <c r="L1329" i="33"/>
  <c r="M1329" i="33"/>
  <c r="N1329" i="33"/>
  <c r="O1321" i="33"/>
  <c r="P1321" i="33"/>
  <c r="Q1321" i="33"/>
  <c r="R1321" i="33"/>
  <c r="S1321" i="33"/>
  <c r="T1321" i="33"/>
  <c r="L1321" i="33"/>
  <c r="M1321" i="33"/>
  <c r="N1321" i="33"/>
  <c r="O1313" i="33"/>
  <c r="P1313" i="33"/>
  <c r="Q1313" i="33"/>
  <c r="R1313" i="33"/>
  <c r="S1313" i="33"/>
  <c r="T1313" i="33"/>
  <c r="L1313" i="33"/>
  <c r="M1313" i="33"/>
  <c r="N1313" i="33"/>
  <c r="O1305" i="33"/>
  <c r="P1305" i="33"/>
  <c r="Q1305" i="33"/>
  <c r="S1305" i="33"/>
  <c r="T1305" i="33"/>
  <c r="L1305" i="33"/>
  <c r="M1305" i="33"/>
  <c r="N1305" i="33"/>
  <c r="O1297" i="33"/>
  <c r="P1297" i="33"/>
  <c r="Q1297" i="33"/>
  <c r="S1297" i="33"/>
  <c r="T1297" i="33"/>
  <c r="L1297" i="33"/>
  <c r="M1297" i="33"/>
  <c r="N1297" i="33"/>
  <c r="O1289" i="33"/>
  <c r="P1289" i="33"/>
  <c r="Q1289" i="33"/>
  <c r="S1289" i="33"/>
  <c r="T1289" i="33"/>
  <c r="L1289" i="33"/>
  <c r="M1289" i="33"/>
  <c r="N1289" i="33"/>
  <c r="O1281" i="33"/>
  <c r="P1281" i="33"/>
  <c r="Q1281" i="33"/>
  <c r="T1281" i="33"/>
  <c r="L1281" i="33"/>
  <c r="M1281" i="33"/>
  <c r="N1281" i="33"/>
  <c r="O1273" i="33"/>
  <c r="P1273" i="33"/>
  <c r="Q1273" i="33"/>
  <c r="S1273" i="33"/>
  <c r="T1273" i="33"/>
  <c r="L1273" i="33"/>
  <c r="M1273" i="33"/>
  <c r="N1273" i="33"/>
  <c r="O1265" i="33"/>
  <c r="P1265" i="33"/>
  <c r="Q1265" i="33"/>
  <c r="L1265" i="33"/>
  <c r="M1265" i="33"/>
  <c r="N1265" i="33"/>
  <c r="O1257" i="33"/>
  <c r="P1257" i="33"/>
  <c r="Q1257" i="33"/>
  <c r="S1257" i="33"/>
  <c r="L1257" i="33"/>
  <c r="M1257" i="33"/>
  <c r="N1257" i="33"/>
  <c r="O1249" i="33"/>
  <c r="P1249" i="33"/>
  <c r="Q1249" i="33"/>
  <c r="S1249" i="33"/>
  <c r="L1249" i="33"/>
  <c r="M1249" i="33"/>
  <c r="N1249" i="33"/>
  <c r="O1241" i="33"/>
  <c r="P1241" i="33"/>
  <c r="Q1241" i="33"/>
  <c r="L1241" i="33"/>
  <c r="M1241" i="33"/>
  <c r="N1241" i="33"/>
  <c r="O1233" i="33"/>
  <c r="P1233" i="33"/>
  <c r="Q1233" i="33"/>
  <c r="S1233" i="33"/>
  <c r="L1233" i="33"/>
  <c r="M1233" i="33"/>
  <c r="N1233" i="33"/>
  <c r="O1225" i="33"/>
  <c r="P1225" i="33"/>
  <c r="Q1225" i="33"/>
  <c r="S1225" i="33"/>
  <c r="T1225" i="33"/>
  <c r="L1225" i="33"/>
  <c r="M1225" i="33"/>
  <c r="N1225" i="33"/>
  <c r="O1217" i="33"/>
  <c r="P1217" i="33"/>
  <c r="Q1217" i="33"/>
  <c r="S1217" i="33"/>
  <c r="L1217" i="33"/>
  <c r="M1217" i="33"/>
  <c r="N1217" i="33"/>
  <c r="O1209" i="33"/>
  <c r="P1209" i="33"/>
  <c r="Q1209" i="33"/>
  <c r="S1209" i="33"/>
  <c r="L1209" i="33"/>
  <c r="M1209" i="33"/>
  <c r="N1209" i="33"/>
  <c r="O1201" i="33"/>
  <c r="P1201" i="33"/>
  <c r="Q1201" i="33"/>
  <c r="S1201" i="33"/>
  <c r="T1201" i="33"/>
  <c r="L1201" i="33"/>
  <c r="M1201" i="33"/>
  <c r="N1201" i="33"/>
  <c r="O1193" i="33"/>
  <c r="P1193" i="33"/>
  <c r="Q1193" i="33"/>
  <c r="L1193" i="33"/>
  <c r="M1193" i="33"/>
  <c r="N1193" i="33"/>
  <c r="O1185" i="33"/>
  <c r="P1185" i="33"/>
  <c r="Q1185" i="33"/>
  <c r="L1185" i="33"/>
  <c r="M1185" i="33"/>
  <c r="N1185" i="33"/>
  <c r="M2468" i="33"/>
  <c r="N2465" i="33"/>
  <c r="M2460" i="33"/>
  <c r="N2457" i="33"/>
  <c r="M2452" i="33"/>
  <c r="N2449" i="33"/>
  <c r="L2447" i="33"/>
  <c r="M2444" i="33"/>
  <c r="N2441" i="33"/>
  <c r="M2436" i="33"/>
  <c r="N2433" i="33"/>
  <c r="M2428" i="33"/>
  <c r="N2425" i="33"/>
  <c r="M2420" i="33"/>
  <c r="N2417" i="33"/>
  <c r="M2412" i="33"/>
  <c r="N2409" i="33"/>
  <c r="M2404" i="33"/>
  <c r="N2401" i="33"/>
  <c r="M2396" i="33"/>
  <c r="N2393" i="33"/>
  <c r="M2388" i="33"/>
  <c r="N2385" i="33"/>
  <c r="M2380" i="33"/>
  <c r="N2377" i="33"/>
  <c r="M2372" i="33"/>
  <c r="N2369" i="33"/>
  <c r="M2364" i="33"/>
  <c r="N2361" i="33"/>
  <c r="M2356" i="33"/>
  <c r="N2353" i="33"/>
  <c r="M2348" i="33"/>
  <c r="N2345" i="33"/>
  <c r="M2340" i="33"/>
  <c r="N2337" i="33"/>
  <c r="M2332" i="33"/>
  <c r="N2329" i="33"/>
  <c r="M2324" i="33"/>
  <c r="N2321" i="33"/>
  <c r="M2316" i="33"/>
  <c r="N2313" i="33"/>
  <c r="M2308" i="33"/>
  <c r="N2305" i="33"/>
  <c r="M2300" i="33"/>
  <c r="N2297" i="33"/>
  <c r="M2292" i="33"/>
  <c r="N2289" i="33"/>
  <c r="M2284" i="33"/>
  <c r="N2281" i="33"/>
  <c r="M2276" i="33"/>
  <c r="N2273" i="33"/>
  <c r="M2268" i="33"/>
  <c r="N2265" i="33"/>
  <c r="M2260" i="33"/>
  <c r="N2257" i="33"/>
  <c r="M2252" i="33"/>
  <c r="N2249" i="33"/>
  <c r="M2244" i="33"/>
  <c r="N2241" i="33"/>
  <c r="M2236" i="33"/>
  <c r="N2233" i="33"/>
  <c r="M2228" i="33"/>
  <c r="N2225" i="33"/>
  <c r="M2220" i="33"/>
  <c r="N2217" i="33"/>
  <c r="M2212" i="33"/>
  <c r="N2209" i="33"/>
  <c r="M2204" i="33"/>
  <c r="N2201" i="33"/>
  <c r="M2196" i="33"/>
  <c r="N2193" i="33"/>
  <c r="M2188" i="33"/>
  <c r="N2185" i="33"/>
  <c r="M2180" i="33"/>
  <c r="N2177" i="33"/>
  <c r="M2172" i="33"/>
  <c r="N2169" i="33"/>
  <c r="M2164" i="33"/>
  <c r="N2161" i="33"/>
  <c r="M2156" i="33"/>
  <c r="N2153" i="33"/>
  <c r="M2148" i="33"/>
  <c r="N2145" i="33"/>
  <c r="M2140" i="33"/>
  <c r="N2137" i="33"/>
  <c r="M2132" i="33"/>
  <c r="N2129" i="33"/>
  <c r="M2124" i="33"/>
  <c r="N2121" i="33"/>
  <c r="M2116" i="33"/>
  <c r="N2113" i="33"/>
  <c r="M2108" i="33"/>
  <c r="N2105" i="33"/>
  <c r="M2100" i="33"/>
  <c r="N2097" i="33"/>
  <c r="M2092" i="33"/>
  <c r="N2089" i="33"/>
  <c r="M2084" i="33"/>
  <c r="N2081" i="33"/>
  <c r="M2076" i="33"/>
  <c r="N2073" i="33"/>
  <c r="M2068" i="33"/>
  <c r="N2065" i="33"/>
  <c r="M2060" i="33"/>
  <c r="N2057" i="33"/>
  <c r="M2052" i="33"/>
  <c r="N2049" i="33"/>
  <c r="M2044" i="33"/>
  <c r="N2041" i="33"/>
  <c r="M2036" i="33"/>
  <c r="N2033" i="33"/>
  <c r="M2028" i="33"/>
  <c r="N2025" i="33"/>
  <c r="M2020" i="33"/>
  <c r="N2017" i="33"/>
  <c r="M2012" i="33"/>
  <c r="N2009" i="33"/>
  <c r="M2004" i="33"/>
  <c r="N2001" i="33"/>
  <c r="M1996" i="33"/>
  <c r="N1993" i="33"/>
  <c r="M1988" i="33"/>
  <c r="N1985" i="33"/>
  <c r="M1980" i="33"/>
  <c r="N1977" i="33"/>
  <c r="M1972" i="33"/>
  <c r="N1969" i="33"/>
  <c r="M1964" i="33"/>
  <c r="N1961" i="33"/>
  <c r="M1956" i="33"/>
  <c r="N1953" i="33"/>
  <c r="M1948" i="33"/>
  <c r="N1945" i="33"/>
  <c r="M1940" i="33"/>
  <c r="N1937" i="33"/>
  <c r="M1932" i="33"/>
  <c r="N1929" i="33"/>
  <c r="M1924" i="33"/>
  <c r="N1921" i="33"/>
  <c r="M1916" i="33"/>
  <c r="N1913" i="33"/>
  <c r="M1908" i="33"/>
  <c r="N1905" i="33"/>
  <c r="M1900" i="33"/>
  <c r="N1897" i="33"/>
  <c r="M1892" i="33"/>
  <c r="N1889" i="33"/>
  <c r="M1884" i="33"/>
  <c r="N1881" i="33"/>
  <c r="M1876" i="33"/>
  <c r="N1873" i="33"/>
  <c r="M1868" i="33"/>
  <c r="N1865" i="33"/>
  <c r="M1860" i="33"/>
  <c r="N1857" i="33"/>
  <c r="M1852" i="33"/>
  <c r="N1849" i="33"/>
  <c r="M1844" i="33"/>
  <c r="N1841" i="33"/>
  <c r="M1836" i="33"/>
  <c r="N1833" i="33"/>
  <c r="M1828" i="33"/>
  <c r="N1825" i="33"/>
  <c r="M1820" i="33"/>
  <c r="N1817" i="33"/>
  <c r="M1812" i="33"/>
  <c r="N1809" i="33"/>
  <c r="M1804" i="33"/>
  <c r="N1801" i="33"/>
  <c r="M1796" i="33"/>
  <c r="N1793" i="33"/>
  <c r="M1788" i="33"/>
  <c r="N1785" i="33"/>
  <c r="M1780" i="33"/>
  <c r="N1777" i="33"/>
  <c r="M1772" i="33"/>
  <c r="N1769" i="33"/>
  <c r="M1764" i="33"/>
  <c r="N1761" i="33"/>
  <c r="M1756" i="33"/>
  <c r="N1753" i="33"/>
  <c r="M1748" i="33"/>
  <c r="N1745" i="33"/>
  <c r="M1740" i="33"/>
  <c r="N1737" i="33"/>
  <c r="M1732" i="33"/>
  <c r="N1729" i="33"/>
  <c r="M1724" i="33"/>
  <c r="N1721" i="33"/>
  <c r="N1718" i="33"/>
  <c r="N1530" i="33"/>
  <c r="N1466" i="33"/>
  <c r="Q3" i="33"/>
  <c r="T2459" i="33"/>
  <c r="P2449" i="33"/>
  <c r="R2438" i="33"/>
  <c r="T2427" i="33"/>
  <c r="P2417" i="33"/>
  <c r="S1159" i="33"/>
  <c r="O1159" i="33"/>
  <c r="P1159" i="33"/>
  <c r="Q1159" i="33"/>
  <c r="L1159" i="33"/>
  <c r="M1159" i="33"/>
  <c r="N1159" i="33"/>
  <c r="S1127" i="33"/>
  <c r="O1127" i="33"/>
  <c r="P1127" i="33"/>
  <c r="Q1127" i="33"/>
  <c r="L1127" i="33"/>
  <c r="M1127" i="33"/>
  <c r="N1127" i="33"/>
  <c r="S1095" i="33"/>
  <c r="P1095" i="33"/>
  <c r="Q1095" i="33"/>
  <c r="L1095" i="33"/>
  <c r="M1095" i="33"/>
  <c r="N1095" i="33"/>
  <c r="S1055" i="33"/>
  <c r="T1055" i="33"/>
  <c r="P1055" i="33"/>
  <c r="Q1055" i="33"/>
  <c r="R1055" i="33"/>
  <c r="L1055" i="33"/>
  <c r="M1055" i="33"/>
  <c r="N1055" i="33"/>
  <c r="O1015" i="33"/>
  <c r="P1015" i="33"/>
  <c r="Q1015" i="33"/>
  <c r="R1015" i="33"/>
  <c r="S1015" i="33"/>
  <c r="T1015" i="33"/>
  <c r="L1015" i="33"/>
  <c r="M1015" i="33"/>
  <c r="N1015" i="33"/>
  <c r="O959" i="33"/>
  <c r="P959" i="33"/>
  <c r="Q959" i="33"/>
  <c r="S959" i="33"/>
  <c r="T959" i="33"/>
  <c r="R959" i="33"/>
  <c r="L959" i="33"/>
  <c r="M959" i="33"/>
  <c r="N959" i="33"/>
  <c r="S927" i="33"/>
  <c r="T927" i="33"/>
  <c r="O927" i="33"/>
  <c r="Q927" i="33"/>
  <c r="R927" i="33"/>
  <c r="P927" i="33"/>
  <c r="L927" i="33"/>
  <c r="M927" i="33"/>
  <c r="N927" i="33"/>
  <c r="P879" i="33"/>
  <c r="Q879" i="33"/>
  <c r="S879" i="33"/>
  <c r="R879" i="33"/>
  <c r="T879" i="33"/>
  <c r="O879" i="33"/>
  <c r="L879" i="33"/>
  <c r="M879" i="33"/>
  <c r="N879" i="33"/>
  <c r="P847" i="33"/>
  <c r="Q847" i="33"/>
  <c r="S847" i="33"/>
  <c r="R847" i="33"/>
  <c r="T847" i="33"/>
  <c r="O847" i="33"/>
  <c r="M847" i="33"/>
  <c r="N847" i="33"/>
  <c r="P807" i="33"/>
  <c r="Q807" i="33"/>
  <c r="R807" i="33"/>
  <c r="S807" i="33"/>
  <c r="T807" i="33"/>
  <c r="O807" i="33"/>
  <c r="M807" i="33"/>
  <c r="N807" i="33"/>
  <c r="P775" i="33"/>
  <c r="Q775" i="33"/>
  <c r="R775" i="33"/>
  <c r="S775" i="33"/>
  <c r="T775" i="33"/>
  <c r="O775" i="33"/>
  <c r="O719" i="33"/>
  <c r="P719" i="33"/>
  <c r="R719" i="33"/>
  <c r="S719" i="33"/>
  <c r="T719" i="33"/>
  <c r="Q719" i="33"/>
  <c r="O687" i="33"/>
  <c r="P687" i="33"/>
  <c r="Q687" i="33"/>
  <c r="R687" i="33"/>
  <c r="S687" i="33"/>
  <c r="T687" i="33"/>
  <c r="O663" i="33"/>
  <c r="P663" i="33"/>
  <c r="Q663" i="33"/>
  <c r="R663" i="33"/>
  <c r="S663" i="33"/>
  <c r="T663" i="33"/>
  <c r="O631" i="33"/>
  <c r="P631" i="33"/>
  <c r="Q631" i="33"/>
  <c r="R631" i="33"/>
  <c r="S631" i="33"/>
  <c r="T631" i="33"/>
  <c r="R591" i="33"/>
  <c r="Q591" i="33"/>
  <c r="S591" i="33"/>
  <c r="T591" i="33"/>
  <c r="O591" i="33"/>
  <c r="P591" i="33"/>
  <c r="Q559" i="33"/>
  <c r="R559" i="33"/>
  <c r="O559" i="33"/>
  <c r="P559" i="33"/>
  <c r="S559" i="33"/>
  <c r="T559" i="33"/>
  <c r="M559" i="33"/>
  <c r="N559" i="33"/>
  <c r="Q535" i="33"/>
  <c r="R535" i="33"/>
  <c r="O535" i="33"/>
  <c r="P535" i="33"/>
  <c r="S535" i="33"/>
  <c r="T535" i="33"/>
  <c r="Q495" i="33"/>
  <c r="R495" i="33"/>
  <c r="O495" i="33"/>
  <c r="P495" i="33"/>
  <c r="S495" i="33"/>
  <c r="T495" i="33"/>
  <c r="O463" i="33"/>
  <c r="P463" i="33"/>
  <c r="R463" i="33"/>
  <c r="S463" i="33"/>
  <c r="Q463" i="33"/>
  <c r="T463" i="33"/>
  <c r="M463" i="33"/>
  <c r="N463" i="33"/>
  <c r="O407" i="33"/>
  <c r="P407" i="33"/>
  <c r="R407" i="33"/>
  <c r="S407" i="33"/>
  <c r="Q407" i="33"/>
  <c r="T407" i="33"/>
  <c r="O383" i="33"/>
  <c r="P383" i="33"/>
  <c r="R383" i="33"/>
  <c r="S383" i="33"/>
  <c r="Q383" i="33"/>
  <c r="T383" i="33"/>
  <c r="O351" i="33"/>
  <c r="P351" i="33"/>
  <c r="R351" i="33"/>
  <c r="S351" i="33"/>
  <c r="Q351" i="33"/>
  <c r="T351" i="33"/>
  <c r="M351" i="33"/>
  <c r="N351" i="33"/>
  <c r="O319" i="33"/>
  <c r="P319" i="33"/>
  <c r="R319" i="33"/>
  <c r="S319" i="33"/>
  <c r="Q319" i="33"/>
  <c r="T319" i="33"/>
  <c r="M319" i="33"/>
  <c r="N319" i="33"/>
  <c r="R287" i="33"/>
  <c r="S287" i="33"/>
  <c r="T287" i="33"/>
  <c r="P287" i="33"/>
  <c r="Q287" i="33"/>
  <c r="O287" i="33"/>
  <c r="O255" i="33"/>
  <c r="Q255" i="33"/>
  <c r="R255" i="33"/>
  <c r="S255" i="33"/>
  <c r="T255" i="33"/>
  <c r="P255" i="33"/>
  <c r="O223" i="33"/>
  <c r="Q223" i="33"/>
  <c r="R223" i="33"/>
  <c r="S223" i="33"/>
  <c r="T223" i="33"/>
  <c r="P223" i="33"/>
  <c r="R191" i="33"/>
  <c r="S191" i="33"/>
  <c r="T191" i="33"/>
  <c r="O191" i="33"/>
  <c r="P191" i="33"/>
  <c r="Q191" i="33"/>
  <c r="R159" i="33"/>
  <c r="S159" i="33"/>
  <c r="T159" i="33"/>
  <c r="O159" i="33"/>
  <c r="P159" i="33"/>
  <c r="Q159" i="33"/>
  <c r="M159" i="33"/>
  <c r="N159" i="33"/>
  <c r="Q127" i="33"/>
  <c r="R127" i="33"/>
  <c r="S127" i="33"/>
  <c r="T127" i="33"/>
  <c r="O127" i="33"/>
  <c r="P127" i="33"/>
  <c r="O95" i="33"/>
  <c r="P95" i="33"/>
  <c r="Q95" i="33"/>
  <c r="R95" i="33"/>
  <c r="S95" i="33"/>
  <c r="T95" i="33"/>
  <c r="L95" i="33"/>
  <c r="M95" i="33"/>
  <c r="N95" i="33"/>
  <c r="O63" i="33"/>
  <c r="P63" i="33"/>
  <c r="Q63" i="33"/>
  <c r="R63" i="33"/>
  <c r="S63" i="33"/>
  <c r="T63" i="33"/>
  <c r="M63" i="33"/>
  <c r="N63" i="33"/>
  <c r="O23" i="33"/>
  <c r="P23" i="33"/>
  <c r="Q23" i="33"/>
  <c r="R23" i="33"/>
  <c r="S23" i="33"/>
  <c r="T23" i="33"/>
  <c r="L23" i="33"/>
  <c r="M23" i="33"/>
  <c r="N23" i="33"/>
  <c r="S2450" i="33"/>
  <c r="T2450" i="33"/>
  <c r="O2450" i="33"/>
  <c r="P2450" i="33"/>
  <c r="Q2450" i="33"/>
  <c r="S2418" i="33"/>
  <c r="T2418" i="33"/>
  <c r="O2418" i="33"/>
  <c r="P2418" i="33"/>
  <c r="Q2418" i="33"/>
  <c r="O2386" i="33"/>
  <c r="P2386" i="33"/>
  <c r="Q2386" i="33"/>
  <c r="R2386" i="33"/>
  <c r="S2386" i="33"/>
  <c r="T2386" i="33"/>
  <c r="O2354" i="33"/>
  <c r="P2354" i="33"/>
  <c r="Q2354" i="33"/>
  <c r="R2354" i="33"/>
  <c r="S2354" i="33"/>
  <c r="T2354" i="33"/>
  <c r="O2338" i="33"/>
  <c r="P2338" i="33"/>
  <c r="Q2338" i="33"/>
  <c r="R2338" i="33"/>
  <c r="S2338" i="33"/>
  <c r="T2338" i="33"/>
  <c r="O2306" i="33"/>
  <c r="P2306" i="33"/>
  <c r="Q2306" i="33"/>
  <c r="R2306" i="33"/>
  <c r="S2306" i="33"/>
  <c r="T2306" i="33"/>
  <c r="T2274" i="33"/>
  <c r="O2274" i="33"/>
  <c r="P2274" i="33"/>
  <c r="Q2274" i="33"/>
  <c r="R2274" i="33"/>
  <c r="S2274" i="33"/>
  <c r="T2234" i="33"/>
  <c r="O2234" i="33"/>
  <c r="P2234" i="33"/>
  <c r="Q2234" i="33"/>
  <c r="R2234" i="33"/>
  <c r="S2234" i="33"/>
  <c r="T2202" i="33"/>
  <c r="O2202" i="33"/>
  <c r="P2202" i="33"/>
  <c r="Q2202" i="33"/>
  <c r="R2202" i="33"/>
  <c r="S2202" i="33"/>
  <c r="T2170" i="33"/>
  <c r="O2170" i="33"/>
  <c r="P2170" i="33"/>
  <c r="Q2170" i="33"/>
  <c r="R2170" i="33"/>
  <c r="S2170" i="33"/>
  <c r="T2138" i="33"/>
  <c r="O2138" i="33"/>
  <c r="P2138" i="33"/>
  <c r="Q2138" i="33"/>
  <c r="R2138" i="33"/>
  <c r="S2138" i="33"/>
  <c r="T2106" i="33"/>
  <c r="O2106" i="33"/>
  <c r="P2106" i="33"/>
  <c r="Q2106" i="33"/>
  <c r="R2106" i="33"/>
  <c r="S2106" i="33"/>
  <c r="T2074" i="33"/>
  <c r="O2074" i="33"/>
  <c r="P2074" i="33"/>
  <c r="Q2074" i="33"/>
  <c r="R2074" i="33"/>
  <c r="S2074" i="33"/>
  <c r="T2042" i="33"/>
  <c r="O2042" i="33"/>
  <c r="P2042" i="33"/>
  <c r="Q2042" i="33"/>
  <c r="R2042" i="33"/>
  <c r="S2042" i="33"/>
  <c r="T2018" i="33"/>
  <c r="O2018" i="33"/>
  <c r="P2018" i="33"/>
  <c r="Q2018" i="33"/>
  <c r="R2018" i="33"/>
  <c r="S2018" i="33"/>
  <c r="T1986" i="33"/>
  <c r="O1986" i="33"/>
  <c r="P1986" i="33"/>
  <c r="Q1986" i="33"/>
  <c r="R1986" i="33"/>
  <c r="S1986" i="33"/>
  <c r="T1954" i="33"/>
  <c r="O1954" i="33"/>
  <c r="P1954" i="33"/>
  <c r="Q1954" i="33"/>
  <c r="R1954" i="33"/>
  <c r="S1954" i="33"/>
  <c r="T1922" i="33"/>
  <c r="O1922" i="33"/>
  <c r="P1922" i="33"/>
  <c r="Q1922" i="33"/>
  <c r="R1922" i="33"/>
  <c r="S1922" i="33"/>
  <c r="T1890" i="33"/>
  <c r="O1890" i="33"/>
  <c r="P1890" i="33"/>
  <c r="Q1890" i="33"/>
  <c r="R1890" i="33"/>
  <c r="S1890" i="33"/>
  <c r="T1842" i="33"/>
  <c r="O1842" i="33"/>
  <c r="P1842" i="33"/>
  <c r="Q1842" i="33"/>
  <c r="R1842" i="33"/>
  <c r="S1842" i="33"/>
  <c r="T1810" i="33"/>
  <c r="O1810" i="33"/>
  <c r="P1810" i="33"/>
  <c r="Q1810" i="33"/>
  <c r="R1810" i="33"/>
  <c r="S1810" i="33"/>
  <c r="T1778" i="33"/>
  <c r="O1778" i="33"/>
  <c r="P1778" i="33"/>
  <c r="Q1778" i="33"/>
  <c r="R1778" i="33"/>
  <c r="S1778" i="33"/>
  <c r="T1746" i="33"/>
  <c r="O1746" i="33"/>
  <c r="P1746" i="33"/>
  <c r="Q1746" i="33"/>
  <c r="R1746" i="33"/>
  <c r="S1746" i="33"/>
  <c r="T1714" i="33"/>
  <c r="O1714" i="33"/>
  <c r="P1714" i="33"/>
  <c r="Q1714" i="33"/>
  <c r="R1714" i="33"/>
  <c r="S1714" i="33"/>
  <c r="L1714" i="33"/>
  <c r="T1690" i="33"/>
  <c r="O1690" i="33"/>
  <c r="P1690" i="33"/>
  <c r="Q1690" i="33"/>
  <c r="R1690" i="33"/>
  <c r="S1690" i="33"/>
  <c r="L1690" i="33"/>
  <c r="M1690" i="33"/>
  <c r="T1658" i="33"/>
  <c r="O1658" i="33"/>
  <c r="P1658" i="33"/>
  <c r="Q1658" i="33"/>
  <c r="R1658" i="33"/>
  <c r="S1658" i="33"/>
  <c r="L1658" i="33"/>
  <c r="M1658" i="33"/>
  <c r="T1634" i="33"/>
  <c r="O1634" i="33"/>
  <c r="P1634" i="33"/>
  <c r="Q1634" i="33"/>
  <c r="R1634" i="33"/>
  <c r="S1634" i="33"/>
  <c r="L1634" i="33"/>
  <c r="M1634" i="33"/>
  <c r="T1594" i="33"/>
  <c r="O1594" i="33"/>
  <c r="P1594" i="33"/>
  <c r="Q1594" i="33"/>
  <c r="R1594" i="33"/>
  <c r="S1594" i="33"/>
  <c r="L1594" i="33"/>
  <c r="M1594" i="33"/>
  <c r="T1554" i="33"/>
  <c r="O1554" i="33"/>
  <c r="P1554" i="33"/>
  <c r="Q1554" i="33"/>
  <c r="R1554" i="33"/>
  <c r="S1554" i="33"/>
  <c r="L1554" i="33"/>
  <c r="M1554" i="33"/>
  <c r="T1514" i="33"/>
  <c r="O1514" i="33"/>
  <c r="P1514" i="33"/>
  <c r="Q1514" i="33"/>
  <c r="R1514" i="33"/>
  <c r="S1514" i="33"/>
  <c r="L1514" i="33"/>
  <c r="M1514" i="33"/>
  <c r="T1482" i="33"/>
  <c r="O1482" i="33"/>
  <c r="P1482" i="33"/>
  <c r="Q1482" i="33"/>
  <c r="R1482" i="33"/>
  <c r="S1482" i="33"/>
  <c r="L1482" i="33"/>
  <c r="M1482" i="33"/>
  <c r="T1458" i="33"/>
  <c r="O1458" i="33"/>
  <c r="P1458" i="33"/>
  <c r="Q1458" i="33"/>
  <c r="R1458" i="33"/>
  <c r="S1458" i="33"/>
  <c r="L1458" i="33"/>
  <c r="M1458" i="33"/>
  <c r="Q1426" i="33"/>
  <c r="R1426" i="33"/>
  <c r="S1426" i="33"/>
  <c r="T1426" i="33"/>
  <c r="O1426" i="33"/>
  <c r="P1426" i="33"/>
  <c r="L1426" i="33"/>
  <c r="M1426" i="33"/>
  <c r="Q1394" i="33"/>
  <c r="R1394" i="33"/>
  <c r="S1394" i="33"/>
  <c r="T1394" i="33"/>
  <c r="O1394" i="33"/>
  <c r="P1394" i="33"/>
  <c r="L1394" i="33"/>
  <c r="M1394" i="33"/>
  <c r="Q1202" i="33"/>
  <c r="S1202" i="33"/>
  <c r="T1202" i="33"/>
  <c r="O1202" i="33"/>
  <c r="P1202" i="33"/>
  <c r="L1202" i="33"/>
  <c r="M1202" i="33"/>
  <c r="L2394" i="33"/>
  <c r="L2298" i="33"/>
  <c r="L1834" i="33"/>
  <c r="N1298" i="33"/>
  <c r="O1181" i="33"/>
  <c r="P1181" i="33"/>
  <c r="Q1181" i="33"/>
  <c r="S1181" i="33"/>
  <c r="N1181" i="33"/>
  <c r="L1181" i="33"/>
  <c r="O1173" i="33"/>
  <c r="P1173" i="33"/>
  <c r="Q1173" i="33"/>
  <c r="S1173" i="33"/>
  <c r="N1173" i="33"/>
  <c r="L1173" i="33"/>
  <c r="O1165" i="33"/>
  <c r="P1165" i="33"/>
  <c r="Q1165" i="33"/>
  <c r="S1165" i="33"/>
  <c r="N1165" i="33"/>
  <c r="L1165" i="33"/>
  <c r="O1157" i="33"/>
  <c r="P1157" i="33"/>
  <c r="Q1157" i="33"/>
  <c r="N1157" i="33"/>
  <c r="L1157" i="33"/>
  <c r="O1149" i="33"/>
  <c r="P1149" i="33"/>
  <c r="Q1149" i="33"/>
  <c r="S1149" i="33"/>
  <c r="T1149" i="33"/>
  <c r="N1149" i="33"/>
  <c r="L1149" i="33"/>
  <c r="O1141" i="33"/>
  <c r="P1141" i="33"/>
  <c r="Q1141" i="33"/>
  <c r="N1141" i="33"/>
  <c r="L1141" i="33"/>
  <c r="O1133" i="33"/>
  <c r="P1133" i="33"/>
  <c r="Q1133" i="33"/>
  <c r="S1133" i="33"/>
  <c r="N1133" i="33"/>
  <c r="L1133" i="33"/>
  <c r="O1125" i="33"/>
  <c r="P1125" i="33"/>
  <c r="Q1125" i="33"/>
  <c r="S1125" i="33"/>
  <c r="N1125" i="33"/>
  <c r="L1125" i="33"/>
  <c r="O1117" i="33"/>
  <c r="P1117" i="33"/>
  <c r="Q1117" i="33"/>
  <c r="S1117" i="33"/>
  <c r="T1117" i="33"/>
  <c r="N1117" i="33"/>
  <c r="L1117" i="33"/>
  <c r="O1109" i="33"/>
  <c r="P1109" i="33"/>
  <c r="Q1109" i="33"/>
  <c r="S1109" i="33"/>
  <c r="N1109" i="33"/>
  <c r="L1109" i="33"/>
  <c r="P1101" i="33"/>
  <c r="Q1101" i="33"/>
  <c r="S1101" i="33"/>
  <c r="N1101" i="33"/>
  <c r="L1101" i="33"/>
  <c r="P1093" i="33"/>
  <c r="Q1093" i="33"/>
  <c r="S1093" i="33"/>
  <c r="N1093" i="33"/>
  <c r="L1093" i="33"/>
  <c r="P1085" i="33"/>
  <c r="Q1085" i="33"/>
  <c r="R1085" i="33"/>
  <c r="S1085" i="33"/>
  <c r="T1085" i="33"/>
  <c r="N1085" i="33"/>
  <c r="L1085" i="33"/>
  <c r="P1077" i="33"/>
  <c r="Q1077" i="33"/>
  <c r="R1077" i="33"/>
  <c r="S1077" i="33"/>
  <c r="T1077" i="33"/>
  <c r="N1077" i="33"/>
  <c r="L1077" i="33"/>
  <c r="P1069" i="33"/>
  <c r="Q1069" i="33"/>
  <c r="R1069" i="33"/>
  <c r="S1069" i="33"/>
  <c r="T1069" i="33"/>
  <c r="N1069" i="33"/>
  <c r="L1069" i="33"/>
  <c r="P1061" i="33"/>
  <c r="Q1061" i="33"/>
  <c r="R1061" i="33"/>
  <c r="S1061" i="33"/>
  <c r="T1061" i="33"/>
  <c r="N1061" i="33"/>
  <c r="L1061" i="33"/>
  <c r="R1053" i="33"/>
  <c r="S1053" i="33"/>
  <c r="T1053" i="33"/>
  <c r="N1053" i="33"/>
  <c r="L1053" i="33"/>
  <c r="O1045" i="33"/>
  <c r="P1045" i="33"/>
  <c r="Q1045" i="33"/>
  <c r="R1045" i="33"/>
  <c r="S1045" i="33"/>
  <c r="T1045" i="33"/>
  <c r="N1045" i="33"/>
  <c r="L1045" i="33"/>
  <c r="O1037" i="33"/>
  <c r="P1037" i="33"/>
  <c r="Q1037" i="33"/>
  <c r="R1037" i="33"/>
  <c r="S1037" i="33"/>
  <c r="T1037" i="33"/>
  <c r="N1037" i="33"/>
  <c r="L1037" i="33"/>
  <c r="Q1029" i="33"/>
  <c r="R1029" i="33"/>
  <c r="T1029" i="33"/>
  <c r="O1029" i="33"/>
  <c r="P1029" i="33"/>
  <c r="S1029" i="33"/>
  <c r="N1029" i="33"/>
  <c r="L1029" i="33"/>
  <c r="Q1021" i="33"/>
  <c r="R1021" i="33"/>
  <c r="S1021" i="33"/>
  <c r="T1021" i="33"/>
  <c r="O1021" i="33"/>
  <c r="P1021" i="33"/>
  <c r="N1021" i="33"/>
  <c r="L1021" i="33"/>
  <c r="Q1013" i="33"/>
  <c r="R1013" i="33"/>
  <c r="S1013" i="33"/>
  <c r="T1013" i="33"/>
  <c r="P1013" i="33"/>
  <c r="O1013" i="33"/>
  <c r="N1013" i="33"/>
  <c r="L1013" i="33"/>
  <c r="Q1005" i="33"/>
  <c r="R1005" i="33"/>
  <c r="S1005" i="33"/>
  <c r="T1005" i="33"/>
  <c r="O1005" i="33"/>
  <c r="P1005" i="33"/>
  <c r="N1005" i="33"/>
  <c r="L1005" i="33"/>
  <c r="Q997" i="33"/>
  <c r="R997" i="33"/>
  <c r="S997" i="33"/>
  <c r="T997" i="33"/>
  <c r="O997" i="33"/>
  <c r="P997" i="33"/>
  <c r="N997" i="33"/>
  <c r="L997" i="33"/>
  <c r="Q989" i="33"/>
  <c r="R989" i="33"/>
  <c r="S989" i="33"/>
  <c r="T989" i="33"/>
  <c r="O989" i="33"/>
  <c r="P989" i="33"/>
  <c r="N989" i="33"/>
  <c r="L989" i="33"/>
  <c r="Q981" i="33"/>
  <c r="R981" i="33"/>
  <c r="S981" i="33"/>
  <c r="T981" i="33"/>
  <c r="O981" i="33"/>
  <c r="P981" i="33"/>
  <c r="N981" i="33"/>
  <c r="L981" i="33"/>
  <c r="Q973" i="33"/>
  <c r="R973" i="33"/>
  <c r="S973" i="33"/>
  <c r="T973" i="33"/>
  <c r="O973" i="33"/>
  <c r="P973" i="33"/>
  <c r="N973" i="33"/>
  <c r="L973" i="33"/>
  <c r="Q965" i="33"/>
  <c r="R965" i="33"/>
  <c r="S965" i="33"/>
  <c r="T965" i="33"/>
  <c r="O965" i="33"/>
  <c r="P965" i="33"/>
  <c r="N965" i="33"/>
  <c r="L965" i="33"/>
  <c r="Q957" i="33"/>
  <c r="R957" i="33"/>
  <c r="S957" i="33"/>
  <c r="T957" i="33"/>
  <c r="O957" i="33"/>
  <c r="P957" i="33"/>
  <c r="N957" i="33"/>
  <c r="L957" i="33"/>
  <c r="Q949" i="33"/>
  <c r="R949" i="33"/>
  <c r="S949" i="33"/>
  <c r="T949" i="33"/>
  <c r="O949" i="33"/>
  <c r="P949" i="33"/>
  <c r="N949" i="33"/>
  <c r="L949" i="33"/>
  <c r="Q941" i="33"/>
  <c r="R941" i="33"/>
  <c r="S941" i="33"/>
  <c r="T941" i="33"/>
  <c r="O941" i="33"/>
  <c r="P941" i="33"/>
  <c r="N941" i="33"/>
  <c r="L941" i="33"/>
  <c r="Q933" i="33"/>
  <c r="R933" i="33"/>
  <c r="S933" i="33"/>
  <c r="T933" i="33"/>
  <c r="O933" i="33"/>
  <c r="P933" i="33"/>
  <c r="N933" i="33"/>
  <c r="L933" i="33"/>
  <c r="O925" i="33"/>
  <c r="P925" i="33"/>
  <c r="Q925" i="33"/>
  <c r="R925" i="33"/>
  <c r="T925" i="33"/>
  <c r="S925" i="33"/>
  <c r="N925" i="33"/>
  <c r="L925" i="33"/>
  <c r="O917" i="33"/>
  <c r="P917" i="33"/>
  <c r="Q917" i="33"/>
  <c r="R917" i="33"/>
  <c r="S917" i="33"/>
  <c r="T917" i="33"/>
  <c r="N917" i="33"/>
  <c r="L917" i="33"/>
  <c r="T909" i="33"/>
  <c r="O909" i="33"/>
  <c r="R909" i="33"/>
  <c r="P909" i="33"/>
  <c r="Q909" i="33"/>
  <c r="S909" i="33"/>
  <c r="N909" i="33"/>
  <c r="L909" i="33"/>
  <c r="T901" i="33"/>
  <c r="O901" i="33"/>
  <c r="R901" i="33"/>
  <c r="P901" i="33"/>
  <c r="S901" i="33"/>
  <c r="Q901" i="33"/>
  <c r="T893" i="33"/>
  <c r="O893" i="33"/>
  <c r="R893" i="33"/>
  <c r="S893" i="33"/>
  <c r="P893" i="33"/>
  <c r="Q893" i="33"/>
  <c r="N893" i="33"/>
  <c r="T885" i="33"/>
  <c r="O885" i="33"/>
  <c r="Q885" i="33"/>
  <c r="R885" i="33"/>
  <c r="P885" i="33"/>
  <c r="S885" i="33"/>
  <c r="N885" i="33"/>
  <c r="T877" i="33"/>
  <c r="O877" i="33"/>
  <c r="Q877" i="33"/>
  <c r="R877" i="33"/>
  <c r="P877" i="33"/>
  <c r="S877" i="33"/>
  <c r="N877" i="33"/>
  <c r="L877" i="33"/>
  <c r="T869" i="33"/>
  <c r="O869" i="33"/>
  <c r="Q869" i="33"/>
  <c r="R869" i="33"/>
  <c r="S869" i="33"/>
  <c r="P869" i="33"/>
  <c r="N869" i="33"/>
  <c r="L869" i="33"/>
  <c r="T861" i="33"/>
  <c r="O861" i="33"/>
  <c r="Q861" i="33"/>
  <c r="R861" i="33"/>
  <c r="S861" i="33"/>
  <c r="P861" i="33"/>
  <c r="N861" i="33"/>
  <c r="L861" i="33"/>
  <c r="T853" i="33"/>
  <c r="O853" i="33"/>
  <c r="Q853" i="33"/>
  <c r="R853" i="33"/>
  <c r="P853" i="33"/>
  <c r="S853" i="33"/>
  <c r="N853" i="33"/>
  <c r="T845" i="33"/>
  <c r="O845" i="33"/>
  <c r="Q845" i="33"/>
  <c r="R845" i="33"/>
  <c r="P845" i="33"/>
  <c r="S845" i="33"/>
  <c r="N845" i="33"/>
  <c r="T837" i="33"/>
  <c r="O837" i="33"/>
  <c r="Q837" i="33"/>
  <c r="R837" i="33"/>
  <c r="S837" i="33"/>
  <c r="P837" i="33"/>
  <c r="N837" i="33"/>
  <c r="T829" i="33"/>
  <c r="O829" i="33"/>
  <c r="Q829" i="33"/>
  <c r="R829" i="33"/>
  <c r="P829" i="33"/>
  <c r="S829" i="33"/>
  <c r="N829" i="33"/>
  <c r="T821" i="33"/>
  <c r="O821" i="33"/>
  <c r="Q821" i="33"/>
  <c r="R821" i="33"/>
  <c r="P821" i="33"/>
  <c r="S821" i="33"/>
  <c r="N821" i="33"/>
  <c r="L821" i="33"/>
  <c r="T813" i="33"/>
  <c r="O813" i="33"/>
  <c r="Q813" i="33"/>
  <c r="R813" i="33"/>
  <c r="P813" i="33"/>
  <c r="S813" i="33"/>
  <c r="N813" i="33"/>
  <c r="T805" i="33"/>
  <c r="O805" i="33"/>
  <c r="Q805" i="33"/>
  <c r="R805" i="33"/>
  <c r="P805" i="33"/>
  <c r="S805" i="33"/>
  <c r="N805" i="33"/>
  <c r="T797" i="33"/>
  <c r="O797" i="33"/>
  <c r="P797" i="33"/>
  <c r="Q797" i="33"/>
  <c r="R797" i="33"/>
  <c r="S797" i="33"/>
  <c r="T789" i="33"/>
  <c r="O789" i="33"/>
  <c r="P789" i="33"/>
  <c r="Q789" i="33"/>
  <c r="R789" i="33"/>
  <c r="S789" i="33"/>
  <c r="N789" i="33"/>
  <c r="T781" i="33"/>
  <c r="O781" i="33"/>
  <c r="P781" i="33"/>
  <c r="Q781" i="33"/>
  <c r="R781" i="33"/>
  <c r="S781" i="33"/>
  <c r="T773" i="33"/>
  <c r="O773" i="33"/>
  <c r="P773" i="33"/>
  <c r="Q773" i="33"/>
  <c r="R773" i="33"/>
  <c r="S773" i="33"/>
  <c r="N773" i="33"/>
  <c r="T765" i="33"/>
  <c r="O765" i="33"/>
  <c r="P765" i="33"/>
  <c r="Q765" i="33"/>
  <c r="R765" i="33"/>
  <c r="S765" i="33"/>
  <c r="N765" i="33"/>
  <c r="T757" i="33"/>
  <c r="O757" i="33"/>
  <c r="P757" i="33"/>
  <c r="Q757" i="33"/>
  <c r="R757" i="33"/>
  <c r="S757" i="33"/>
  <c r="T749" i="33"/>
  <c r="O749" i="33"/>
  <c r="P749" i="33"/>
  <c r="Q749" i="33"/>
  <c r="R749" i="33"/>
  <c r="S749" i="33"/>
  <c r="N749" i="33"/>
  <c r="T741" i="33"/>
  <c r="O741" i="33"/>
  <c r="P741" i="33"/>
  <c r="Q741" i="33"/>
  <c r="R741" i="33"/>
  <c r="S741" i="33"/>
  <c r="T733" i="33"/>
  <c r="O733" i="33"/>
  <c r="P733" i="33"/>
  <c r="Q733" i="33"/>
  <c r="R733" i="33"/>
  <c r="S733" i="33"/>
  <c r="N733" i="33"/>
  <c r="T725" i="33"/>
  <c r="O725" i="33"/>
  <c r="P725" i="33"/>
  <c r="Q725" i="33"/>
  <c r="R725" i="33"/>
  <c r="S725" i="33"/>
  <c r="S717" i="33"/>
  <c r="T717" i="33"/>
  <c r="O717" i="33"/>
  <c r="P717" i="33"/>
  <c r="Q717" i="33"/>
  <c r="R717" i="33"/>
  <c r="S709" i="33"/>
  <c r="T709" i="33"/>
  <c r="O709" i="33"/>
  <c r="P709" i="33"/>
  <c r="Q709" i="33"/>
  <c r="R709" i="33"/>
  <c r="S701" i="33"/>
  <c r="T701" i="33"/>
  <c r="O701" i="33"/>
  <c r="P701" i="33"/>
  <c r="Q701" i="33"/>
  <c r="R701" i="33"/>
  <c r="S693" i="33"/>
  <c r="T693" i="33"/>
  <c r="O693" i="33"/>
  <c r="P693" i="33"/>
  <c r="Q693" i="33"/>
  <c r="R693" i="33"/>
  <c r="N693" i="33"/>
  <c r="S685" i="33"/>
  <c r="T685" i="33"/>
  <c r="O685" i="33"/>
  <c r="P685" i="33"/>
  <c r="Q685" i="33"/>
  <c r="R685" i="33"/>
  <c r="N685" i="33"/>
  <c r="S677" i="33"/>
  <c r="T677" i="33"/>
  <c r="O677" i="33"/>
  <c r="P677" i="33"/>
  <c r="Q677" i="33"/>
  <c r="R677" i="33"/>
  <c r="N677" i="33"/>
  <c r="S669" i="33"/>
  <c r="T669" i="33"/>
  <c r="O669" i="33"/>
  <c r="P669" i="33"/>
  <c r="Q669" i="33"/>
  <c r="R669" i="33"/>
  <c r="S661" i="33"/>
  <c r="T661" i="33"/>
  <c r="O661" i="33"/>
  <c r="P661" i="33"/>
  <c r="Q661" i="33"/>
  <c r="R661" i="33"/>
  <c r="S653" i="33"/>
  <c r="T653" i="33"/>
  <c r="O653" i="33"/>
  <c r="P653" i="33"/>
  <c r="Q653" i="33"/>
  <c r="R653" i="33"/>
  <c r="S645" i="33"/>
  <c r="T645" i="33"/>
  <c r="O645" i="33"/>
  <c r="P645" i="33"/>
  <c r="Q645" i="33"/>
  <c r="R645" i="33"/>
  <c r="S637" i="33"/>
  <c r="T637" i="33"/>
  <c r="O637" i="33"/>
  <c r="P637" i="33"/>
  <c r="Q637" i="33"/>
  <c r="R637" i="33"/>
  <c r="S629" i="33"/>
  <c r="T629" i="33"/>
  <c r="O629" i="33"/>
  <c r="P629" i="33"/>
  <c r="Q629" i="33"/>
  <c r="R629" i="33"/>
  <c r="S621" i="33"/>
  <c r="T621" i="33"/>
  <c r="O621" i="33"/>
  <c r="P621" i="33"/>
  <c r="Q621" i="33"/>
  <c r="R621" i="33"/>
  <c r="S613" i="33"/>
  <c r="T613" i="33"/>
  <c r="O613" i="33"/>
  <c r="P613" i="33"/>
  <c r="Q613" i="33"/>
  <c r="R613" i="33"/>
  <c r="N613" i="33"/>
  <c r="P605" i="33"/>
  <c r="Q605" i="33"/>
  <c r="R605" i="33"/>
  <c r="S605" i="33"/>
  <c r="T605" i="33"/>
  <c r="O605" i="33"/>
  <c r="R597" i="33"/>
  <c r="S597" i="33"/>
  <c r="T597" i="33"/>
  <c r="O597" i="33"/>
  <c r="P597" i="33"/>
  <c r="Q597" i="33"/>
  <c r="N597" i="33"/>
  <c r="T589" i="33"/>
  <c r="O589" i="33"/>
  <c r="P589" i="33"/>
  <c r="Q589" i="33"/>
  <c r="R589" i="33"/>
  <c r="S589" i="33"/>
  <c r="Q581" i="33"/>
  <c r="R581" i="33"/>
  <c r="O581" i="33"/>
  <c r="P581" i="33"/>
  <c r="S581" i="33"/>
  <c r="T581" i="33"/>
  <c r="Q573" i="33"/>
  <c r="R573" i="33"/>
  <c r="O573" i="33"/>
  <c r="P573" i="33"/>
  <c r="S573" i="33"/>
  <c r="T573" i="33"/>
  <c r="Q565" i="33"/>
  <c r="R565" i="33"/>
  <c r="O565" i="33"/>
  <c r="P565" i="33"/>
  <c r="S565" i="33"/>
  <c r="T565" i="33"/>
  <c r="N565" i="33"/>
  <c r="Q557" i="33"/>
  <c r="R557" i="33"/>
  <c r="O557" i="33"/>
  <c r="P557" i="33"/>
  <c r="S557" i="33"/>
  <c r="T557" i="33"/>
  <c r="Q549" i="33"/>
  <c r="R549" i="33"/>
  <c r="O549" i="33"/>
  <c r="P549" i="33"/>
  <c r="S549" i="33"/>
  <c r="T549" i="33"/>
  <c r="N549" i="33"/>
  <c r="Q541" i="33"/>
  <c r="R541" i="33"/>
  <c r="O541" i="33"/>
  <c r="P541" i="33"/>
  <c r="S541" i="33"/>
  <c r="T541" i="33"/>
  <c r="Q533" i="33"/>
  <c r="R533" i="33"/>
  <c r="O533" i="33"/>
  <c r="P533" i="33"/>
  <c r="S533" i="33"/>
  <c r="T533" i="33"/>
  <c r="Q525" i="33"/>
  <c r="R525" i="33"/>
  <c r="O525" i="33"/>
  <c r="P525" i="33"/>
  <c r="S525" i="33"/>
  <c r="T525" i="33"/>
  <c r="N525" i="33"/>
  <c r="Q517" i="33"/>
  <c r="R517" i="33"/>
  <c r="O517" i="33"/>
  <c r="P517" i="33"/>
  <c r="S517" i="33"/>
  <c r="T517" i="33"/>
  <c r="Q509" i="33"/>
  <c r="R509" i="33"/>
  <c r="O509" i="33"/>
  <c r="P509" i="33"/>
  <c r="S509" i="33"/>
  <c r="T509" i="33"/>
  <c r="N509" i="33"/>
  <c r="Q501" i="33"/>
  <c r="R501" i="33"/>
  <c r="O501" i="33"/>
  <c r="P501" i="33"/>
  <c r="S501" i="33"/>
  <c r="T501" i="33"/>
  <c r="Q493" i="33"/>
  <c r="R493" i="33"/>
  <c r="O493" i="33"/>
  <c r="P493" i="33"/>
  <c r="S493" i="33"/>
  <c r="T493" i="33"/>
  <c r="Q485" i="33"/>
  <c r="R485" i="33"/>
  <c r="O485" i="33"/>
  <c r="P485" i="33"/>
  <c r="S485" i="33"/>
  <c r="T485" i="33"/>
  <c r="Q477" i="33"/>
  <c r="R477" i="33"/>
  <c r="O477" i="33"/>
  <c r="P477" i="33"/>
  <c r="S477" i="33"/>
  <c r="T477" i="33"/>
  <c r="S469" i="33"/>
  <c r="T469" i="33"/>
  <c r="O469" i="33"/>
  <c r="Q469" i="33"/>
  <c r="R469" i="33"/>
  <c r="P469" i="33"/>
  <c r="N469" i="33"/>
  <c r="S461" i="33"/>
  <c r="T461" i="33"/>
  <c r="O461" i="33"/>
  <c r="Q461" i="33"/>
  <c r="R461" i="33"/>
  <c r="P461" i="33"/>
  <c r="S453" i="33"/>
  <c r="T453" i="33"/>
  <c r="O453" i="33"/>
  <c r="Q453" i="33"/>
  <c r="R453" i="33"/>
  <c r="P453" i="33"/>
  <c r="S445" i="33"/>
  <c r="T445" i="33"/>
  <c r="O445" i="33"/>
  <c r="Q445" i="33"/>
  <c r="R445" i="33"/>
  <c r="P445" i="33"/>
  <c r="S437" i="33"/>
  <c r="T437" i="33"/>
  <c r="O437" i="33"/>
  <c r="Q437" i="33"/>
  <c r="R437" i="33"/>
  <c r="P437" i="33"/>
  <c r="N437" i="33"/>
  <c r="S429" i="33"/>
  <c r="T429" i="33"/>
  <c r="O429" i="33"/>
  <c r="Q429" i="33"/>
  <c r="R429" i="33"/>
  <c r="P429" i="33"/>
  <c r="S421" i="33"/>
  <c r="T421" i="33"/>
  <c r="O421" i="33"/>
  <c r="Q421" i="33"/>
  <c r="R421" i="33"/>
  <c r="P421" i="33"/>
  <c r="S413" i="33"/>
  <c r="T413" i="33"/>
  <c r="O413" i="33"/>
  <c r="Q413" i="33"/>
  <c r="R413" i="33"/>
  <c r="P413" i="33"/>
  <c r="S405" i="33"/>
  <c r="T405" i="33"/>
  <c r="O405" i="33"/>
  <c r="Q405" i="33"/>
  <c r="R405" i="33"/>
  <c r="P405" i="33"/>
  <c r="S397" i="33"/>
  <c r="T397" i="33"/>
  <c r="O397" i="33"/>
  <c r="Q397" i="33"/>
  <c r="R397" i="33"/>
  <c r="P397" i="33"/>
  <c r="S389" i="33"/>
  <c r="T389" i="33"/>
  <c r="O389" i="33"/>
  <c r="Q389" i="33"/>
  <c r="R389" i="33"/>
  <c r="P389" i="33"/>
  <c r="S381" i="33"/>
  <c r="T381" i="33"/>
  <c r="O381" i="33"/>
  <c r="Q381" i="33"/>
  <c r="R381" i="33"/>
  <c r="P381" i="33"/>
  <c r="S373" i="33"/>
  <c r="T373" i="33"/>
  <c r="O373" i="33"/>
  <c r="Q373" i="33"/>
  <c r="R373" i="33"/>
  <c r="P373" i="33"/>
  <c r="S365" i="33"/>
  <c r="T365" i="33"/>
  <c r="O365" i="33"/>
  <c r="Q365" i="33"/>
  <c r="R365" i="33"/>
  <c r="P365" i="33"/>
  <c r="N365" i="33"/>
  <c r="S357" i="33"/>
  <c r="T357" i="33"/>
  <c r="O357" i="33"/>
  <c r="Q357" i="33"/>
  <c r="R357" i="33"/>
  <c r="P357" i="33"/>
  <c r="N357" i="33"/>
  <c r="S349" i="33"/>
  <c r="T349" i="33"/>
  <c r="O349" i="33"/>
  <c r="Q349" i="33"/>
  <c r="R349" i="33"/>
  <c r="P349" i="33"/>
  <c r="S341" i="33"/>
  <c r="T341" i="33"/>
  <c r="O341" i="33"/>
  <c r="Q341" i="33"/>
  <c r="R341" i="33"/>
  <c r="P341" i="33"/>
  <c r="N341" i="33"/>
  <c r="S333" i="33"/>
  <c r="T333" i="33"/>
  <c r="O333" i="33"/>
  <c r="Q333" i="33"/>
  <c r="R333" i="33"/>
  <c r="P333" i="33"/>
  <c r="N333" i="33"/>
  <c r="S325" i="33"/>
  <c r="T325" i="33"/>
  <c r="O325" i="33"/>
  <c r="Q325" i="33"/>
  <c r="R325" i="33"/>
  <c r="P325" i="33"/>
  <c r="S317" i="33"/>
  <c r="T317" i="33"/>
  <c r="O317" i="33"/>
  <c r="Q317" i="33"/>
  <c r="R317" i="33"/>
  <c r="P317" i="33"/>
  <c r="N317" i="33"/>
  <c r="S309" i="33"/>
  <c r="T309" i="33"/>
  <c r="O309" i="33"/>
  <c r="Q309" i="33"/>
  <c r="R309" i="33"/>
  <c r="P309" i="33"/>
  <c r="S301" i="33"/>
  <c r="T301" i="33"/>
  <c r="O301" i="33"/>
  <c r="Q301" i="33"/>
  <c r="R301" i="33"/>
  <c r="P301" i="33"/>
  <c r="O293" i="33"/>
  <c r="P293" i="33"/>
  <c r="Q293" i="33"/>
  <c r="S293" i="33"/>
  <c r="T293" i="33"/>
  <c r="R293" i="33"/>
  <c r="S285" i="33"/>
  <c r="O285" i="33"/>
  <c r="P285" i="33"/>
  <c r="R285" i="33"/>
  <c r="T285" i="33"/>
  <c r="Q285" i="33"/>
  <c r="S277" i="33"/>
  <c r="O277" i="33"/>
  <c r="P277" i="33"/>
  <c r="R277" i="33"/>
  <c r="T277" i="33"/>
  <c r="Q277" i="33"/>
  <c r="S269" i="33"/>
  <c r="O269" i="33"/>
  <c r="P269" i="33"/>
  <c r="R269" i="33"/>
  <c r="T269" i="33"/>
  <c r="Q269" i="33"/>
  <c r="N269" i="33"/>
  <c r="S261" i="33"/>
  <c r="O261" i="33"/>
  <c r="P261" i="33"/>
  <c r="Q261" i="33"/>
  <c r="T261" i="33"/>
  <c r="R261" i="33"/>
  <c r="N261" i="33"/>
  <c r="S253" i="33"/>
  <c r="O253" i="33"/>
  <c r="P253" i="33"/>
  <c r="R253" i="33"/>
  <c r="T253" i="33"/>
  <c r="Q253" i="33"/>
  <c r="S245" i="33"/>
  <c r="O245" i="33"/>
  <c r="P245" i="33"/>
  <c r="Q245" i="33"/>
  <c r="R245" i="33"/>
  <c r="T245" i="33"/>
  <c r="S237" i="33"/>
  <c r="O237" i="33"/>
  <c r="P237" i="33"/>
  <c r="T237" i="33"/>
  <c r="Q237" i="33"/>
  <c r="R237" i="33"/>
  <c r="S229" i="33"/>
  <c r="O229" i="33"/>
  <c r="P229" i="33"/>
  <c r="Q229" i="33"/>
  <c r="T229" i="33"/>
  <c r="R229" i="33"/>
  <c r="N229" i="33"/>
  <c r="S221" i="33"/>
  <c r="O221" i="33"/>
  <c r="P221" i="33"/>
  <c r="R221" i="33"/>
  <c r="T221" i="33"/>
  <c r="Q221" i="33"/>
  <c r="N221" i="33"/>
  <c r="S213" i="33"/>
  <c r="R213" i="33"/>
  <c r="O213" i="33"/>
  <c r="P213" i="33"/>
  <c r="Q213" i="33"/>
  <c r="T213" i="33"/>
  <c r="O205" i="33"/>
  <c r="P205" i="33"/>
  <c r="Q205" i="33"/>
  <c r="S205" i="33"/>
  <c r="T205" i="33"/>
  <c r="R205" i="33"/>
  <c r="O197" i="33"/>
  <c r="P197" i="33"/>
  <c r="Q197" i="33"/>
  <c r="S197" i="33"/>
  <c r="R197" i="33"/>
  <c r="T197" i="33"/>
  <c r="N197" i="33"/>
  <c r="O189" i="33"/>
  <c r="P189" i="33"/>
  <c r="Q189" i="33"/>
  <c r="S189" i="33"/>
  <c r="R189" i="33"/>
  <c r="T189" i="33"/>
  <c r="O181" i="33"/>
  <c r="P181" i="33"/>
  <c r="Q181" i="33"/>
  <c r="S181" i="33"/>
  <c r="R181" i="33"/>
  <c r="T181" i="33"/>
  <c r="O173" i="33"/>
  <c r="P173" i="33"/>
  <c r="Q173" i="33"/>
  <c r="S173" i="33"/>
  <c r="R173" i="33"/>
  <c r="T173" i="33"/>
  <c r="O165" i="33"/>
  <c r="P165" i="33"/>
  <c r="Q165" i="33"/>
  <c r="S165" i="33"/>
  <c r="R165" i="33"/>
  <c r="T165" i="33"/>
  <c r="N165" i="33"/>
  <c r="O157" i="33"/>
  <c r="P157" i="33"/>
  <c r="Q157" i="33"/>
  <c r="S157" i="33"/>
  <c r="R157" i="33"/>
  <c r="T157" i="33"/>
  <c r="O149" i="33"/>
  <c r="P149" i="33"/>
  <c r="Q149" i="33"/>
  <c r="S149" i="33"/>
  <c r="R149" i="33"/>
  <c r="T149" i="33"/>
  <c r="O141" i="33"/>
  <c r="P141" i="33"/>
  <c r="Q141" i="33"/>
  <c r="S141" i="33"/>
  <c r="R141" i="33"/>
  <c r="T141" i="33"/>
  <c r="N141" i="33"/>
  <c r="O133" i="33"/>
  <c r="P133" i="33"/>
  <c r="Q133" i="33"/>
  <c r="S133" i="33"/>
  <c r="R133" i="33"/>
  <c r="T133" i="33"/>
  <c r="O125" i="33"/>
  <c r="P125" i="33"/>
  <c r="Q125" i="33"/>
  <c r="S125" i="33"/>
  <c r="R125" i="33"/>
  <c r="T125" i="33"/>
  <c r="O117" i="33"/>
  <c r="P117" i="33"/>
  <c r="Q117" i="33"/>
  <c r="S117" i="33"/>
  <c r="T117" i="33"/>
  <c r="R117" i="33"/>
  <c r="N117" i="33"/>
  <c r="R109" i="33"/>
  <c r="O109" i="33"/>
  <c r="P109" i="33"/>
  <c r="S109" i="33"/>
  <c r="T109" i="33"/>
  <c r="Q109" i="33"/>
  <c r="R101" i="33"/>
  <c r="S101" i="33"/>
  <c r="T101" i="33"/>
  <c r="O101" i="33"/>
  <c r="P101" i="33"/>
  <c r="Q101" i="33"/>
  <c r="N101" i="33"/>
  <c r="R93" i="33"/>
  <c r="S93" i="33"/>
  <c r="T93" i="33"/>
  <c r="O93" i="33"/>
  <c r="P93" i="33"/>
  <c r="Q93" i="33"/>
  <c r="N93" i="33"/>
  <c r="L93" i="33"/>
  <c r="R85" i="33"/>
  <c r="S85" i="33"/>
  <c r="T85" i="33"/>
  <c r="O85" i="33"/>
  <c r="P85" i="33"/>
  <c r="Q85" i="33"/>
  <c r="N85" i="33"/>
  <c r="L85" i="33"/>
  <c r="R77" i="33"/>
  <c r="S77" i="33"/>
  <c r="T77" i="33"/>
  <c r="O77" i="33"/>
  <c r="P77" i="33"/>
  <c r="Q77" i="33"/>
  <c r="N77" i="33"/>
  <c r="L77" i="33"/>
  <c r="R69" i="33"/>
  <c r="S69" i="33"/>
  <c r="T69" i="33"/>
  <c r="O69" i="33"/>
  <c r="P69" i="33"/>
  <c r="Q69" i="33"/>
  <c r="N69" i="33"/>
  <c r="L69" i="33"/>
  <c r="R61" i="33"/>
  <c r="S61" i="33"/>
  <c r="T61" i="33"/>
  <c r="O61" i="33"/>
  <c r="P61" i="33"/>
  <c r="Q61" i="33"/>
  <c r="N61" i="33"/>
  <c r="R53" i="33"/>
  <c r="S53" i="33"/>
  <c r="T53" i="33"/>
  <c r="O53" i="33"/>
  <c r="P53" i="33"/>
  <c r="Q53" i="33"/>
  <c r="N53" i="33"/>
  <c r="L53" i="33"/>
  <c r="R45" i="33"/>
  <c r="S45" i="33"/>
  <c r="T45" i="33"/>
  <c r="O45" i="33"/>
  <c r="P45" i="33"/>
  <c r="Q45" i="33"/>
  <c r="N45" i="33"/>
  <c r="L45" i="33"/>
  <c r="R37" i="33"/>
  <c r="S37" i="33"/>
  <c r="T37" i="33"/>
  <c r="O37" i="33"/>
  <c r="P37" i="33"/>
  <c r="Q37" i="33"/>
  <c r="N37" i="33"/>
  <c r="L37" i="33"/>
  <c r="R29" i="33"/>
  <c r="S29" i="33"/>
  <c r="T29" i="33"/>
  <c r="O29" i="33"/>
  <c r="P29" i="33"/>
  <c r="Q29" i="33"/>
  <c r="N29" i="33"/>
  <c r="L29" i="33"/>
  <c r="R21" i="33"/>
  <c r="S21" i="33"/>
  <c r="T21" i="33"/>
  <c r="O21" i="33"/>
  <c r="P21" i="33"/>
  <c r="Q21" i="33"/>
  <c r="N21" i="33"/>
  <c r="L21" i="33"/>
  <c r="R13" i="33"/>
  <c r="S13" i="33"/>
  <c r="T13" i="33"/>
  <c r="O13" i="33"/>
  <c r="P13" i="33"/>
  <c r="Q13" i="33"/>
  <c r="N13" i="33"/>
  <c r="L13" i="33"/>
  <c r="R5" i="33"/>
  <c r="S5" i="33"/>
  <c r="T5" i="33"/>
  <c r="O5" i="33"/>
  <c r="P5" i="33"/>
  <c r="Q5" i="33"/>
  <c r="N5" i="33"/>
  <c r="L5" i="33"/>
  <c r="O2464" i="33"/>
  <c r="P2464" i="33"/>
  <c r="Q2464" i="33"/>
  <c r="R2464" i="33"/>
  <c r="S2464" i="33"/>
  <c r="T2464" i="33"/>
  <c r="O2456" i="33"/>
  <c r="P2456" i="33"/>
  <c r="Q2456" i="33"/>
  <c r="R2456" i="33"/>
  <c r="S2456" i="33"/>
  <c r="T2456" i="33"/>
  <c r="O2448" i="33"/>
  <c r="P2448" i="33"/>
  <c r="Q2448" i="33"/>
  <c r="R2448" i="33"/>
  <c r="S2448" i="33"/>
  <c r="T2448" i="33"/>
  <c r="O2440" i="33"/>
  <c r="P2440" i="33"/>
  <c r="Q2440" i="33"/>
  <c r="R2440" i="33"/>
  <c r="S2440" i="33"/>
  <c r="T2440" i="33"/>
  <c r="O2432" i="33"/>
  <c r="P2432" i="33"/>
  <c r="Q2432" i="33"/>
  <c r="R2432" i="33"/>
  <c r="S2432" i="33"/>
  <c r="T2432" i="33"/>
  <c r="O2424" i="33"/>
  <c r="P2424" i="33"/>
  <c r="Q2424" i="33"/>
  <c r="R2424" i="33"/>
  <c r="S2424" i="33"/>
  <c r="T2424" i="33"/>
  <c r="R2416" i="33"/>
  <c r="S2416" i="33"/>
  <c r="T2416" i="33"/>
  <c r="O2416" i="33"/>
  <c r="P2416" i="33"/>
  <c r="Q2416" i="33"/>
  <c r="R2408" i="33"/>
  <c r="S2408" i="33"/>
  <c r="T2408" i="33"/>
  <c r="O2408" i="33"/>
  <c r="P2408" i="33"/>
  <c r="Q2408" i="33"/>
  <c r="R2400" i="33"/>
  <c r="S2400" i="33"/>
  <c r="T2400" i="33"/>
  <c r="O2400" i="33"/>
  <c r="P2400" i="33"/>
  <c r="Q2400" i="33"/>
  <c r="R2392" i="33"/>
  <c r="S2392" i="33"/>
  <c r="T2392" i="33"/>
  <c r="O2392" i="33"/>
  <c r="P2392" i="33"/>
  <c r="Q2392" i="33"/>
  <c r="R2384" i="33"/>
  <c r="S2384" i="33"/>
  <c r="T2384" i="33"/>
  <c r="O2384" i="33"/>
  <c r="P2384" i="33"/>
  <c r="Q2384" i="33"/>
  <c r="R2376" i="33"/>
  <c r="S2376" i="33"/>
  <c r="T2376" i="33"/>
  <c r="O2376" i="33"/>
  <c r="P2376" i="33"/>
  <c r="Q2376" i="33"/>
  <c r="R2368" i="33"/>
  <c r="S2368" i="33"/>
  <c r="T2368" i="33"/>
  <c r="O2368" i="33"/>
  <c r="P2368" i="33"/>
  <c r="Q2368" i="33"/>
  <c r="R2360" i="33"/>
  <c r="S2360" i="33"/>
  <c r="T2360" i="33"/>
  <c r="O2360" i="33"/>
  <c r="P2360" i="33"/>
  <c r="Q2360" i="33"/>
  <c r="R2352" i="33"/>
  <c r="S2352" i="33"/>
  <c r="T2352" i="33"/>
  <c r="O2352" i="33"/>
  <c r="P2352" i="33"/>
  <c r="Q2352" i="33"/>
  <c r="R2344" i="33"/>
  <c r="S2344" i="33"/>
  <c r="T2344" i="33"/>
  <c r="O2344" i="33"/>
  <c r="P2344" i="33"/>
  <c r="Q2344" i="33"/>
  <c r="R2336" i="33"/>
  <c r="S2336" i="33"/>
  <c r="T2336" i="33"/>
  <c r="O2336" i="33"/>
  <c r="P2336" i="33"/>
  <c r="Q2336" i="33"/>
  <c r="R2328" i="33"/>
  <c r="S2328" i="33"/>
  <c r="T2328" i="33"/>
  <c r="O2328" i="33"/>
  <c r="P2328" i="33"/>
  <c r="Q2328" i="33"/>
  <c r="R2320" i="33"/>
  <c r="S2320" i="33"/>
  <c r="T2320" i="33"/>
  <c r="O2320" i="33"/>
  <c r="P2320" i="33"/>
  <c r="Q2320" i="33"/>
  <c r="R2312" i="33"/>
  <c r="S2312" i="33"/>
  <c r="T2312" i="33"/>
  <c r="O2312" i="33"/>
  <c r="P2312" i="33"/>
  <c r="Q2312" i="33"/>
  <c r="R2304" i="33"/>
  <c r="S2304" i="33"/>
  <c r="T2304" i="33"/>
  <c r="O2304" i="33"/>
  <c r="P2304" i="33"/>
  <c r="Q2304" i="33"/>
  <c r="P2296" i="33"/>
  <c r="Q2296" i="33"/>
  <c r="R2296" i="33"/>
  <c r="S2296" i="33"/>
  <c r="T2296" i="33"/>
  <c r="O2296" i="33"/>
  <c r="P2288" i="33"/>
  <c r="Q2288" i="33"/>
  <c r="R2288" i="33"/>
  <c r="S2288" i="33"/>
  <c r="T2288" i="33"/>
  <c r="O2288" i="33"/>
  <c r="P2280" i="33"/>
  <c r="Q2280" i="33"/>
  <c r="R2280" i="33"/>
  <c r="S2280" i="33"/>
  <c r="T2280" i="33"/>
  <c r="O2280" i="33"/>
  <c r="P2272" i="33"/>
  <c r="Q2272" i="33"/>
  <c r="R2272" i="33"/>
  <c r="S2272" i="33"/>
  <c r="T2272" i="33"/>
  <c r="O2272" i="33"/>
  <c r="P2264" i="33"/>
  <c r="Q2264" i="33"/>
  <c r="R2264" i="33"/>
  <c r="S2264" i="33"/>
  <c r="T2264" i="33"/>
  <c r="O2264" i="33"/>
  <c r="P2256" i="33"/>
  <c r="Q2256" i="33"/>
  <c r="R2256" i="33"/>
  <c r="S2256" i="33"/>
  <c r="T2256" i="33"/>
  <c r="O2256" i="33"/>
  <c r="P2248" i="33"/>
  <c r="Q2248" i="33"/>
  <c r="R2248" i="33"/>
  <c r="S2248" i="33"/>
  <c r="T2248" i="33"/>
  <c r="O2248" i="33"/>
  <c r="P2240" i="33"/>
  <c r="Q2240" i="33"/>
  <c r="R2240" i="33"/>
  <c r="S2240" i="33"/>
  <c r="T2240" i="33"/>
  <c r="O2240" i="33"/>
  <c r="P2232" i="33"/>
  <c r="Q2232" i="33"/>
  <c r="R2232" i="33"/>
  <c r="S2232" i="33"/>
  <c r="T2232" i="33"/>
  <c r="O2232" i="33"/>
  <c r="P2224" i="33"/>
  <c r="Q2224" i="33"/>
  <c r="R2224" i="33"/>
  <c r="S2224" i="33"/>
  <c r="T2224" i="33"/>
  <c r="O2224" i="33"/>
  <c r="P2216" i="33"/>
  <c r="Q2216" i="33"/>
  <c r="R2216" i="33"/>
  <c r="S2216" i="33"/>
  <c r="T2216" i="33"/>
  <c r="O2216" i="33"/>
  <c r="P2208" i="33"/>
  <c r="Q2208" i="33"/>
  <c r="R2208" i="33"/>
  <c r="S2208" i="33"/>
  <c r="T2208" i="33"/>
  <c r="O2208" i="33"/>
  <c r="P2200" i="33"/>
  <c r="Q2200" i="33"/>
  <c r="R2200" i="33"/>
  <c r="S2200" i="33"/>
  <c r="T2200" i="33"/>
  <c r="O2200" i="33"/>
  <c r="P2192" i="33"/>
  <c r="Q2192" i="33"/>
  <c r="R2192" i="33"/>
  <c r="S2192" i="33"/>
  <c r="T2192" i="33"/>
  <c r="O2192" i="33"/>
  <c r="P2184" i="33"/>
  <c r="Q2184" i="33"/>
  <c r="R2184" i="33"/>
  <c r="S2184" i="33"/>
  <c r="T2184" i="33"/>
  <c r="O2184" i="33"/>
  <c r="P2176" i="33"/>
  <c r="Q2176" i="33"/>
  <c r="R2176" i="33"/>
  <c r="S2176" i="33"/>
  <c r="T2176" i="33"/>
  <c r="O2176" i="33"/>
  <c r="P2168" i="33"/>
  <c r="Q2168" i="33"/>
  <c r="R2168" i="33"/>
  <c r="S2168" i="33"/>
  <c r="T2168" i="33"/>
  <c r="O2168" i="33"/>
  <c r="P2160" i="33"/>
  <c r="Q2160" i="33"/>
  <c r="R2160" i="33"/>
  <c r="S2160" i="33"/>
  <c r="T2160" i="33"/>
  <c r="O2160" i="33"/>
  <c r="P2152" i="33"/>
  <c r="Q2152" i="33"/>
  <c r="R2152" i="33"/>
  <c r="S2152" i="33"/>
  <c r="T2152" i="33"/>
  <c r="O2152" i="33"/>
  <c r="P2144" i="33"/>
  <c r="Q2144" i="33"/>
  <c r="R2144" i="33"/>
  <c r="S2144" i="33"/>
  <c r="T2144" i="33"/>
  <c r="O2144" i="33"/>
  <c r="P2136" i="33"/>
  <c r="Q2136" i="33"/>
  <c r="R2136" i="33"/>
  <c r="S2136" i="33"/>
  <c r="T2136" i="33"/>
  <c r="O2136" i="33"/>
  <c r="P2128" i="33"/>
  <c r="Q2128" i="33"/>
  <c r="R2128" i="33"/>
  <c r="S2128" i="33"/>
  <c r="T2128" i="33"/>
  <c r="O2128" i="33"/>
  <c r="P2120" i="33"/>
  <c r="Q2120" i="33"/>
  <c r="R2120" i="33"/>
  <c r="S2120" i="33"/>
  <c r="T2120" i="33"/>
  <c r="O2120" i="33"/>
  <c r="P2112" i="33"/>
  <c r="Q2112" i="33"/>
  <c r="R2112" i="33"/>
  <c r="S2112" i="33"/>
  <c r="T2112" i="33"/>
  <c r="O2112" i="33"/>
  <c r="P2104" i="33"/>
  <c r="Q2104" i="33"/>
  <c r="R2104" i="33"/>
  <c r="S2104" i="33"/>
  <c r="T2104" i="33"/>
  <c r="O2104" i="33"/>
  <c r="P2096" i="33"/>
  <c r="Q2096" i="33"/>
  <c r="R2096" i="33"/>
  <c r="S2096" i="33"/>
  <c r="T2096" i="33"/>
  <c r="O2096" i="33"/>
  <c r="P2088" i="33"/>
  <c r="Q2088" i="33"/>
  <c r="R2088" i="33"/>
  <c r="S2088" i="33"/>
  <c r="T2088" i="33"/>
  <c r="O2088" i="33"/>
  <c r="P2080" i="33"/>
  <c r="Q2080" i="33"/>
  <c r="R2080" i="33"/>
  <c r="S2080" i="33"/>
  <c r="T2080" i="33"/>
  <c r="O2080" i="33"/>
  <c r="P2072" i="33"/>
  <c r="Q2072" i="33"/>
  <c r="R2072" i="33"/>
  <c r="S2072" i="33"/>
  <c r="T2072" i="33"/>
  <c r="O2072" i="33"/>
  <c r="P2064" i="33"/>
  <c r="Q2064" i="33"/>
  <c r="R2064" i="33"/>
  <c r="S2064" i="33"/>
  <c r="T2064" i="33"/>
  <c r="O2064" i="33"/>
  <c r="P2056" i="33"/>
  <c r="Q2056" i="33"/>
  <c r="R2056" i="33"/>
  <c r="S2056" i="33"/>
  <c r="T2056" i="33"/>
  <c r="O2056" i="33"/>
  <c r="P2048" i="33"/>
  <c r="Q2048" i="33"/>
  <c r="R2048" i="33"/>
  <c r="S2048" i="33"/>
  <c r="T2048" i="33"/>
  <c r="O2048" i="33"/>
  <c r="P2040" i="33"/>
  <c r="Q2040" i="33"/>
  <c r="R2040" i="33"/>
  <c r="S2040" i="33"/>
  <c r="T2040" i="33"/>
  <c r="O2040" i="33"/>
  <c r="P2032" i="33"/>
  <c r="Q2032" i="33"/>
  <c r="R2032" i="33"/>
  <c r="S2032" i="33"/>
  <c r="T2032" i="33"/>
  <c r="O2032" i="33"/>
  <c r="P2024" i="33"/>
  <c r="Q2024" i="33"/>
  <c r="R2024" i="33"/>
  <c r="S2024" i="33"/>
  <c r="T2024" i="33"/>
  <c r="O2024" i="33"/>
  <c r="P2016" i="33"/>
  <c r="Q2016" i="33"/>
  <c r="R2016" i="33"/>
  <c r="S2016" i="33"/>
  <c r="T2016" i="33"/>
  <c r="O2016" i="33"/>
  <c r="P2008" i="33"/>
  <c r="Q2008" i="33"/>
  <c r="R2008" i="33"/>
  <c r="S2008" i="33"/>
  <c r="T2008" i="33"/>
  <c r="O2008" i="33"/>
  <c r="P2000" i="33"/>
  <c r="Q2000" i="33"/>
  <c r="R2000" i="33"/>
  <c r="S2000" i="33"/>
  <c r="T2000" i="33"/>
  <c r="O2000" i="33"/>
  <c r="P1992" i="33"/>
  <c r="Q1992" i="33"/>
  <c r="R1992" i="33"/>
  <c r="S1992" i="33"/>
  <c r="T1992" i="33"/>
  <c r="O1992" i="33"/>
  <c r="P1984" i="33"/>
  <c r="Q1984" i="33"/>
  <c r="R1984" i="33"/>
  <c r="S1984" i="33"/>
  <c r="T1984" i="33"/>
  <c r="O1984" i="33"/>
  <c r="P1976" i="33"/>
  <c r="Q1976" i="33"/>
  <c r="R1976" i="33"/>
  <c r="S1976" i="33"/>
  <c r="T1976" i="33"/>
  <c r="O1976" i="33"/>
  <c r="P1968" i="33"/>
  <c r="Q1968" i="33"/>
  <c r="R1968" i="33"/>
  <c r="S1968" i="33"/>
  <c r="T1968" i="33"/>
  <c r="O1968" i="33"/>
  <c r="P1960" i="33"/>
  <c r="Q1960" i="33"/>
  <c r="R1960" i="33"/>
  <c r="S1960" i="33"/>
  <c r="T1960" i="33"/>
  <c r="O1960" i="33"/>
  <c r="P1952" i="33"/>
  <c r="Q1952" i="33"/>
  <c r="R1952" i="33"/>
  <c r="S1952" i="33"/>
  <c r="T1952" i="33"/>
  <c r="O1952" i="33"/>
  <c r="P1944" i="33"/>
  <c r="Q1944" i="33"/>
  <c r="R1944" i="33"/>
  <c r="S1944" i="33"/>
  <c r="T1944" i="33"/>
  <c r="O1944" i="33"/>
  <c r="P1936" i="33"/>
  <c r="Q1936" i="33"/>
  <c r="R1936" i="33"/>
  <c r="S1936" i="33"/>
  <c r="T1936" i="33"/>
  <c r="O1936" i="33"/>
  <c r="P1928" i="33"/>
  <c r="Q1928" i="33"/>
  <c r="R1928" i="33"/>
  <c r="S1928" i="33"/>
  <c r="T1928" i="33"/>
  <c r="O1928" i="33"/>
  <c r="P1920" i="33"/>
  <c r="Q1920" i="33"/>
  <c r="R1920" i="33"/>
  <c r="S1920" i="33"/>
  <c r="T1920" i="33"/>
  <c r="O1920" i="33"/>
  <c r="P1912" i="33"/>
  <c r="Q1912" i="33"/>
  <c r="R1912" i="33"/>
  <c r="S1912" i="33"/>
  <c r="T1912" i="33"/>
  <c r="O1912" i="33"/>
  <c r="P1904" i="33"/>
  <c r="Q1904" i="33"/>
  <c r="R1904" i="33"/>
  <c r="S1904" i="33"/>
  <c r="T1904" i="33"/>
  <c r="O1904" i="33"/>
  <c r="P1896" i="33"/>
  <c r="Q1896" i="33"/>
  <c r="R1896" i="33"/>
  <c r="S1896" i="33"/>
  <c r="T1896" i="33"/>
  <c r="O1896" i="33"/>
  <c r="P1888" i="33"/>
  <c r="Q1888" i="33"/>
  <c r="R1888" i="33"/>
  <c r="S1888" i="33"/>
  <c r="T1888" i="33"/>
  <c r="O1888" i="33"/>
  <c r="P1880" i="33"/>
  <c r="Q1880" i="33"/>
  <c r="R1880" i="33"/>
  <c r="S1880" i="33"/>
  <c r="T1880" i="33"/>
  <c r="O1880" i="33"/>
  <c r="P1872" i="33"/>
  <c r="Q1872" i="33"/>
  <c r="R1872" i="33"/>
  <c r="S1872" i="33"/>
  <c r="T1872" i="33"/>
  <c r="O1872" i="33"/>
  <c r="P1864" i="33"/>
  <c r="Q1864" i="33"/>
  <c r="R1864" i="33"/>
  <c r="S1864" i="33"/>
  <c r="T1864" i="33"/>
  <c r="O1864" i="33"/>
  <c r="P1856" i="33"/>
  <c r="Q1856" i="33"/>
  <c r="R1856" i="33"/>
  <c r="S1856" i="33"/>
  <c r="T1856" i="33"/>
  <c r="O1856" i="33"/>
  <c r="P1848" i="33"/>
  <c r="Q1848" i="33"/>
  <c r="R1848" i="33"/>
  <c r="S1848" i="33"/>
  <c r="T1848" i="33"/>
  <c r="O1848" i="33"/>
  <c r="P1840" i="33"/>
  <c r="Q1840" i="33"/>
  <c r="R1840" i="33"/>
  <c r="S1840" i="33"/>
  <c r="T1840" i="33"/>
  <c r="O1840" i="33"/>
  <c r="P1832" i="33"/>
  <c r="Q1832" i="33"/>
  <c r="R1832" i="33"/>
  <c r="S1832" i="33"/>
  <c r="T1832" i="33"/>
  <c r="O1832" i="33"/>
  <c r="P1824" i="33"/>
  <c r="Q1824" i="33"/>
  <c r="R1824" i="33"/>
  <c r="S1824" i="33"/>
  <c r="T1824" i="33"/>
  <c r="O1824" i="33"/>
  <c r="P1816" i="33"/>
  <c r="Q1816" i="33"/>
  <c r="R1816" i="33"/>
  <c r="S1816" i="33"/>
  <c r="T1816" i="33"/>
  <c r="O1816" i="33"/>
  <c r="P1808" i="33"/>
  <c r="Q1808" i="33"/>
  <c r="R1808" i="33"/>
  <c r="S1808" i="33"/>
  <c r="T1808" i="33"/>
  <c r="O1808" i="33"/>
  <c r="P1800" i="33"/>
  <c r="Q1800" i="33"/>
  <c r="R1800" i="33"/>
  <c r="S1800" i="33"/>
  <c r="T1800" i="33"/>
  <c r="O1800" i="33"/>
  <c r="P1792" i="33"/>
  <c r="Q1792" i="33"/>
  <c r="R1792" i="33"/>
  <c r="S1792" i="33"/>
  <c r="T1792" i="33"/>
  <c r="O1792" i="33"/>
  <c r="P1784" i="33"/>
  <c r="Q1784" i="33"/>
  <c r="R1784" i="33"/>
  <c r="S1784" i="33"/>
  <c r="T1784" i="33"/>
  <c r="O1784" i="33"/>
  <c r="P1776" i="33"/>
  <c r="Q1776" i="33"/>
  <c r="R1776" i="33"/>
  <c r="S1776" i="33"/>
  <c r="T1776" i="33"/>
  <c r="O1776" i="33"/>
  <c r="P1768" i="33"/>
  <c r="Q1768" i="33"/>
  <c r="R1768" i="33"/>
  <c r="S1768" i="33"/>
  <c r="T1768" i="33"/>
  <c r="O1768" i="33"/>
  <c r="P1760" i="33"/>
  <c r="Q1760" i="33"/>
  <c r="R1760" i="33"/>
  <c r="S1760" i="33"/>
  <c r="T1760" i="33"/>
  <c r="O1760" i="33"/>
  <c r="P1752" i="33"/>
  <c r="Q1752" i="33"/>
  <c r="R1752" i="33"/>
  <c r="S1752" i="33"/>
  <c r="T1752" i="33"/>
  <c r="O1752" i="33"/>
  <c r="P1744" i="33"/>
  <c r="Q1744" i="33"/>
  <c r="R1744" i="33"/>
  <c r="S1744" i="33"/>
  <c r="T1744" i="33"/>
  <c r="O1744" i="33"/>
  <c r="P1736" i="33"/>
  <c r="Q1736" i="33"/>
  <c r="R1736" i="33"/>
  <c r="S1736" i="33"/>
  <c r="T1736" i="33"/>
  <c r="O1736" i="33"/>
  <c r="P1728" i="33"/>
  <c r="Q1728" i="33"/>
  <c r="R1728" i="33"/>
  <c r="S1728" i="33"/>
  <c r="T1728" i="33"/>
  <c r="O1728" i="33"/>
  <c r="P1720" i="33"/>
  <c r="Q1720" i="33"/>
  <c r="R1720" i="33"/>
  <c r="S1720" i="33"/>
  <c r="T1720" i="33"/>
  <c r="O1720" i="33"/>
  <c r="P1712" i="33"/>
  <c r="Q1712" i="33"/>
  <c r="R1712" i="33"/>
  <c r="S1712" i="33"/>
  <c r="T1712" i="33"/>
  <c r="O1712" i="33"/>
  <c r="M1712" i="33"/>
  <c r="N1712" i="33"/>
  <c r="P1704" i="33"/>
  <c r="Q1704" i="33"/>
  <c r="R1704" i="33"/>
  <c r="S1704" i="33"/>
  <c r="T1704" i="33"/>
  <c r="O1704" i="33"/>
  <c r="M1704" i="33"/>
  <c r="N1704" i="33"/>
  <c r="P1696" i="33"/>
  <c r="Q1696" i="33"/>
  <c r="R1696" i="33"/>
  <c r="S1696" i="33"/>
  <c r="T1696" i="33"/>
  <c r="O1696" i="33"/>
  <c r="M1696" i="33"/>
  <c r="N1696" i="33"/>
  <c r="P1688" i="33"/>
  <c r="Q1688" i="33"/>
  <c r="R1688" i="33"/>
  <c r="S1688" i="33"/>
  <c r="T1688" i="33"/>
  <c r="O1688" i="33"/>
  <c r="M1688" i="33"/>
  <c r="N1688" i="33"/>
  <c r="P1680" i="33"/>
  <c r="Q1680" i="33"/>
  <c r="R1680" i="33"/>
  <c r="S1680" i="33"/>
  <c r="T1680" i="33"/>
  <c r="O1680" i="33"/>
  <c r="M1680" i="33"/>
  <c r="N1680" i="33"/>
  <c r="P1672" i="33"/>
  <c r="Q1672" i="33"/>
  <c r="R1672" i="33"/>
  <c r="S1672" i="33"/>
  <c r="T1672" i="33"/>
  <c r="O1672" i="33"/>
  <c r="M1672" i="33"/>
  <c r="N1672" i="33"/>
  <c r="P1664" i="33"/>
  <c r="Q1664" i="33"/>
  <c r="R1664" i="33"/>
  <c r="S1664" i="33"/>
  <c r="T1664" i="33"/>
  <c r="O1664" i="33"/>
  <c r="M1664" i="33"/>
  <c r="N1664" i="33"/>
  <c r="P1656" i="33"/>
  <c r="Q1656" i="33"/>
  <c r="R1656" i="33"/>
  <c r="S1656" i="33"/>
  <c r="T1656" i="33"/>
  <c r="O1656" i="33"/>
  <c r="M1656" i="33"/>
  <c r="N1656" i="33"/>
  <c r="P1648" i="33"/>
  <c r="Q1648" i="33"/>
  <c r="R1648" i="33"/>
  <c r="S1648" i="33"/>
  <c r="T1648" i="33"/>
  <c r="O1648" i="33"/>
  <c r="M1648" i="33"/>
  <c r="N1648" i="33"/>
  <c r="P1640" i="33"/>
  <c r="Q1640" i="33"/>
  <c r="R1640" i="33"/>
  <c r="S1640" i="33"/>
  <c r="T1640" i="33"/>
  <c r="O1640" i="33"/>
  <c r="M1640" i="33"/>
  <c r="N1640" i="33"/>
  <c r="P1632" i="33"/>
  <c r="Q1632" i="33"/>
  <c r="R1632" i="33"/>
  <c r="S1632" i="33"/>
  <c r="T1632" i="33"/>
  <c r="O1632" i="33"/>
  <c r="M1632" i="33"/>
  <c r="N1632" i="33"/>
  <c r="P1624" i="33"/>
  <c r="Q1624" i="33"/>
  <c r="R1624" i="33"/>
  <c r="S1624" i="33"/>
  <c r="T1624" i="33"/>
  <c r="O1624" i="33"/>
  <c r="M1624" i="33"/>
  <c r="N1624" i="33"/>
  <c r="P1616" i="33"/>
  <c r="Q1616" i="33"/>
  <c r="R1616" i="33"/>
  <c r="S1616" i="33"/>
  <c r="T1616" i="33"/>
  <c r="O1616" i="33"/>
  <c r="M1616" i="33"/>
  <c r="N1616" i="33"/>
  <c r="P1608" i="33"/>
  <c r="Q1608" i="33"/>
  <c r="R1608" i="33"/>
  <c r="S1608" i="33"/>
  <c r="T1608" i="33"/>
  <c r="O1608" i="33"/>
  <c r="M1608" i="33"/>
  <c r="N1608" i="33"/>
  <c r="P1600" i="33"/>
  <c r="Q1600" i="33"/>
  <c r="R1600" i="33"/>
  <c r="S1600" i="33"/>
  <c r="T1600" i="33"/>
  <c r="O1600" i="33"/>
  <c r="M1600" i="33"/>
  <c r="N1600" i="33"/>
  <c r="P1592" i="33"/>
  <c r="Q1592" i="33"/>
  <c r="R1592" i="33"/>
  <c r="S1592" i="33"/>
  <c r="T1592" i="33"/>
  <c r="O1592" i="33"/>
  <c r="M1592" i="33"/>
  <c r="N1592" i="33"/>
  <c r="P1584" i="33"/>
  <c r="Q1584" i="33"/>
  <c r="R1584" i="33"/>
  <c r="S1584" i="33"/>
  <c r="T1584" i="33"/>
  <c r="O1584" i="33"/>
  <c r="M1584" i="33"/>
  <c r="N1584" i="33"/>
  <c r="P1576" i="33"/>
  <c r="Q1576" i="33"/>
  <c r="R1576" i="33"/>
  <c r="S1576" i="33"/>
  <c r="T1576" i="33"/>
  <c r="O1576" i="33"/>
  <c r="M1576" i="33"/>
  <c r="N1576" i="33"/>
  <c r="P1568" i="33"/>
  <c r="Q1568" i="33"/>
  <c r="R1568" i="33"/>
  <c r="S1568" i="33"/>
  <c r="T1568" i="33"/>
  <c r="O1568" i="33"/>
  <c r="M1568" i="33"/>
  <c r="N1568" i="33"/>
  <c r="P1560" i="33"/>
  <c r="Q1560" i="33"/>
  <c r="R1560" i="33"/>
  <c r="S1560" i="33"/>
  <c r="T1560" i="33"/>
  <c r="O1560" i="33"/>
  <c r="M1560" i="33"/>
  <c r="N1560" i="33"/>
  <c r="P1552" i="33"/>
  <c r="Q1552" i="33"/>
  <c r="R1552" i="33"/>
  <c r="S1552" i="33"/>
  <c r="T1552" i="33"/>
  <c r="O1552" i="33"/>
  <c r="M1552" i="33"/>
  <c r="N1552" i="33"/>
  <c r="P1544" i="33"/>
  <c r="Q1544" i="33"/>
  <c r="R1544" i="33"/>
  <c r="S1544" i="33"/>
  <c r="T1544" i="33"/>
  <c r="O1544" i="33"/>
  <c r="M1544" i="33"/>
  <c r="N1544" i="33"/>
  <c r="P1536" i="33"/>
  <c r="Q1536" i="33"/>
  <c r="R1536" i="33"/>
  <c r="S1536" i="33"/>
  <c r="T1536" i="33"/>
  <c r="O1536" i="33"/>
  <c r="M1536" i="33"/>
  <c r="N1536" i="33"/>
  <c r="P1528" i="33"/>
  <c r="Q1528" i="33"/>
  <c r="R1528" i="33"/>
  <c r="S1528" i="33"/>
  <c r="T1528" i="33"/>
  <c r="O1528" i="33"/>
  <c r="M1528" i="33"/>
  <c r="N1528" i="33"/>
  <c r="P1520" i="33"/>
  <c r="Q1520" i="33"/>
  <c r="R1520" i="33"/>
  <c r="S1520" i="33"/>
  <c r="T1520" i="33"/>
  <c r="O1520" i="33"/>
  <c r="M1520" i="33"/>
  <c r="N1520" i="33"/>
  <c r="P1512" i="33"/>
  <c r="Q1512" i="33"/>
  <c r="R1512" i="33"/>
  <c r="S1512" i="33"/>
  <c r="T1512" i="33"/>
  <c r="O1512" i="33"/>
  <c r="M1512" i="33"/>
  <c r="N1512" i="33"/>
  <c r="P1504" i="33"/>
  <c r="Q1504" i="33"/>
  <c r="R1504" i="33"/>
  <c r="S1504" i="33"/>
  <c r="T1504" i="33"/>
  <c r="O1504" i="33"/>
  <c r="M1504" i="33"/>
  <c r="N1504" i="33"/>
  <c r="P1496" i="33"/>
  <c r="Q1496" i="33"/>
  <c r="R1496" i="33"/>
  <c r="S1496" i="33"/>
  <c r="T1496" i="33"/>
  <c r="O1496" i="33"/>
  <c r="M1496" i="33"/>
  <c r="N1496" i="33"/>
  <c r="P1488" i="33"/>
  <c r="Q1488" i="33"/>
  <c r="R1488" i="33"/>
  <c r="S1488" i="33"/>
  <c r="T1488" i="33"/>
  <c r="O1488" i="33"/>
  <c r="M1488" i="33"/>
  <c r="N1488" i="33"/>
  <c r="P1480" i="33"/>
  <c r="Q1480" i="33"/>
  <c r="R1480" i="33"/>
  <c r="S1480" i="33"/>
  <c r="T1480" i="33"/>
  <c r="O1480" i="33"/>
  <c r="M1480" i="33"/>
  <c r="N1480" i="33"/>
  <c r="P1472" i="33"/>
  <c r="Q1472" i="33"/>
  <c r="R1472" i="33"/>
  <c r="S1472" i="33"/>
  <c r="T1472" i="33"/>
  <c r="O1472" i="33"/>
  <c r="M1472" i="33"/>
  <c r="N1472" i="33"/>
  <c r="P1464" i="33"/>
  <c r="Q1464" i="33"/>
  <c r="R1464" i="33"/>
  <c r="S1464" i="33"/>
  <c r="T1464" i="33"/>
  <c r="O1464" i="33"/>
  <c r="M1464" i="33"/>
  <c r="N1464" i="33"/>
  <c r="P1456" i="33"/>
  <c r="Q1456" i="33"/>
  <c r="R1456" i="33"/>
  <c r="S1456" i="33"/>
  <c r="T1456" i="33"/>
  <c r="O1456" i="33"/>
  <c r="M1456" i="33"/>
  <c r="N1456" i="33"/>
  <c r="O1448" i="33"/>
  <c r="P1448" i="33"/>
  <c r="Q1448" i="33"/>
  <c r="R1448" i="33"/>
  <c r="S1448" i="33"/>
  <c r="T1448" i="33"/>
  <c r="M1448" i="33"/>
  <c r="N1448" i="33"/>
  <c r="O1440" i="33"/>
  <c r="P1440" i="33"/>
  <c r="Q1440" i="33"/>
  <c r="R1440" i="33"/>
  <c r="S1440" i="33"/>
  <c r="T1440" i="33"/>
  <c r="M1440" i="33"/>
  <c r="N1440" i="33"/>
  <c r="O1432" i="33"/>
  <c r="P1432" i="33"/>
  <c r="Q1432" i="33"/>
  <c r="R1432" i="33"/>
  <c r="S1432" i="33"/>
  <c r="T1432" i="33"/>
  <c r="M1432" i="33"/>
  <c r="N1432" i="33"/>
  <c r="O1424" i="33"/>
  <c r="P1424" i="33"/>
  <c r="Q1424" i="33"/>
  <c r="R1424" i="33"/>
  <c r="S1424" i="33"/>
  <c r="T1424" i="33"/>
  <c r="M1424" i="33"/>
  <c r="N1424" i="33"/>
  <c r="O1416" i="33"/>
  <c r="P1416" i="33"/>
  <c r="Q1416" i="33"/>
  <c r="R1416" i="33"/>
  <c r="S1416" i="33"/>
  <c r="T1416" i="33"/>
  <c r="M1416" i="33"/>
  <c r="N1416" i="33"/>
  <c r="O1408" i="33"/>
  <c r="P1408" i="33"/>
  <c r="Q1408" i="33"/>
  <c r="R1408" i="33"/>
  <c r="S1408" i="33"/>
  <c r="T1408" i="33"/>
  <c r="M1408" i="33"/>
  <c r="N1408" i="33"/>
  <c r="O1400" i="33"/>
  <c r="P1400" i="33"/>
  <c r="Q1400" i="33"/>
  <c r="R1400" i="33"/>
  <c r="S1400" i="33"/>
  <c r="T1400" i="33"/>
  <c r="M1400" i="33"/>
  <c r="N1400" i="33"/>
  <c r="O1392" i="33"/>
  <c r="P1392" i="33"/>
  <c r="Q1392" i="33"/>
  <c r="R1392" i="33"/>
  <c r="S1392" i="33"/>
  <c r="T1392" i="33"/>
  <c r="M1392" i="33"/>
  <c r="N1392" i="33"/>
  <c r="O1384" i="33"/>
  <c r="P1384" i="33"/>
  <c r="Q1384" i="33"/>
  <c r="R1384" i="33"/>
  <c r="S1384" i="33"/>
  <c r="T1384" i="33"/>
  <c r="M1384" i="33"/>
  <c r="N1384" i="33"/>
  <c r="O1376" i="33"/>
  <c r="P1376" i="33"/>
  <c r="Q1376" i="33"/>
  <c r="R1376" i="33"/>
  <c r="S1376" i="33"/>
  <c r="T1376" i="33"/>
  <c r="M1376" i="33"/>
  <c r="N1376" i="33"/>
  <c r="O1368" i="33"/>
  <c r="P1368" i="33"/>
  <c r="Q1368" i="33"/>
  <c r="R1368" i="33"/>
  <c r="S1368" i="33"/>
  <c r="T1368" i="33"/>
  <c r="M1368" i="33"/>
  <c r="N1368" i="33"/>
  <c r="O1360" i="33"/>
  <c r="P1360" i="33"/>
  <c r="Q1360" i="33"/>
  <c r="R1360" i="33"/>
  <c r="S1360" i="33"/>
  <c r="T1360" i="33"/>
  <c r="M1360" i="33"/>
  <c r="N1360" i="33"/>
  <c r="O1352" i="33"/>
  <c r="P1352" i="33"/>
  <c r="Q1352" i="33"/>
  <c r="R1352" i="33"/>
  <c r="S1352" i="33"/>
  <c r="T1352" i="33"/>
  <c r="M1352" i="33"/>
  <c r="N1352" i="33"/>
  <c r="O1344" i="33"/>
  <c r="P1344" i="33"/>
  <c r="Q1344" i="33"/>
  <c r="R1344" i="33"/>
  <c r="S1344" i="33"/>
  <c r="T1344" i="33"/>
  <c r="M1344" i="33"/>
  <c r="N1344" i="33"/>
  <c r="O1336" i="33"/>
  <c r="P1336" i="33"/>
  <c r="Q1336" i="33"/>
  <c r="R1336" i="33"/>
  <c r="S1336" i="33"/>
  <c r="T1336" i="33"/>
  <c r="M1336" i="33"/>
  <c r="N1336" i="33"/>
  <c r="O1328" i="33"/>
  <c r="P1328" i="33"/>
  <c r="Q1328" i="33"/>
  <c r="R1328" i="33"/>
  <c r="S1328" i="33"/>
  <c r="T1328" i="33"/>
  <c r="M1328" i="33"/>
  <c r="N1328" i="33"/>
  <c r="O1320" i="33"/>
  <c r="P1320" i="33"/>
  <c r="Q1320" i="33"/>
  <c r="R1320" i="33"/>
  <c r="S1320" i="33"/>
  <c r="T1320" i="33"/>
  <c r="M1320" i="33"/>
  <c r="N1320" i="33"/>
  <c r="O1312" i="33"/>
  <c r="P1312" i="33"/>
  <c r="Q1312" i="33"/>
  <c r="R1312" i="33"/>
  <c r="S1312" i="33"/>
  <c r="T1312" i="33"/>
  <c r="M1312" i="33"/>
  <c r="N1312" i="33"/>
  <c r="O1304" i="33"/>
  <c r="P1304" i="33"/>
  <c r="Q1304" i="33"/>
  <c r="S1304" i="33"/>
  <c r="T1304" i="33"/>
  <c r="M1304" i="33"/>
  <c r="N1304" i="33"/>
  <c r="O1296" i="33"/>
  <c r="P1296" i="33"/>
  <c r="Q1296" i="33"/>
  <c r="S1296" i="33"/>
  <c r="T1296" i="33"/>
  <c r="M1296" i="33"/>
  <c r="N1296" i="33"/>
  <c r="O1288" i="33"/>
  <c r="P1288" i="33"/>
  <c r="Q1288" i="33"/>
  <c r="S1288" i="33"/>
  <c r="T1288" i="33"/>
  <c r="M1288" i="33"/>
  <c r="N1288" i="33"/>
  <c r="O1280" i="33"/>
  <c r="P1280" i="33"/>
  <c r="Q1280" i="33"/>
  <c r="S1280" i="33"/>
  <c r="T1280" i="33"/>
  <c r="M1280" i="33"/>
  <c r="N1280" i="33"/>
  <c r="O1272" i="33"/>
  <c r="P1272" i="33"/>
  <c r="Q1272" i="33"/>
  <c r="T1272" i="33"/>
  <c r="M1272" i="33"/>
  <c r="N1272" i="33"/>
  <c r="O1264" i="33"/>
  <c r="P1264" i="33"/>
  <c r="Q1264" i="33"/>
  <c r="M1264" i="33"/>
  <c r="N1264" i="33"/>
  <c r="O1256" i="33"/>
  <c r="P1256" i="33"/>
  <c r="Q1256" i="33"/>
  <c r="T1256" i="33"/>
  <c r="M1256" i="33"/>
  <c r="N1256" i="33"/>
  <c r="O1248" i="33"/>
  <c r="P1248" i="33"/>
  <c r="Q1248" i="33"/>
  <c r="T1248" i="33"/>
  <c r="M1248" i="33"/>
  <c r="N1248" i="33"/>
  <c r="O1240" i="33"/>
  <c r="P1240" i="33"/>
  <c r="Q1240" i="33"/>
  <c r="S1240" i="33"/>
  <c r="T1240" i="33"/>
  <c r="M1240" i="33"/>
  <c r="N1240" i="33"/>
  <c r="O1232" i="33"/>
  <c r="P1232" i="33"/>
  <c r="Q1232" i="33"/>
  <c r="S1232" i="33"/>
  <c r="T1232" i="33"/>
  <c r="M1232" i="33"/>
  <c r="N1232" i="33"/>
  <c r="O1224" i="33"/>
  <c r="P1224" i="33"/>
  <c r="Q1224" i="33"/>
  <c r="S1224" i="33"/>
  <c r="M1224" i="33"/>
  <c r="N1224" i="33"/>
  <c r="O1216" i="33"/>
  <c r="P1216" i="33"/>
  <c r="Q1216" i="33"/>
  <c r="S1216" i="33"/>
  <c r="M1216" i="33"/>
  <c r="N1216" i="33"/>
  <c r="O1208" i="33"/>
  <c r="P1208" i="33"/>
  <c r="Q1208" i="33"/>
  <c r="S1208" i="33"/>
  <c r="M1208" i="33"/>
  <c r="N1208" i="33"/>
  <c r="O1200" i="33"/>
  <c r="P1200" i="33"/>
  <c r="Q1200" i="33"/>
  <c r="S1200" i="33"/>
  <c r="M1200" i="33"/>
  <c r="N1200" i="33"/>
  <c r="O1192" i="33"/>
  <c r="P1192" i="33"/>
  <c r="Q1192" i="33"/>
  <c r="S1192" i="33"/>
  <c r="M1192" i="33"/>
  <c r="N1192" i="33"/>
  <c r="L3" i="33"/>
  <c r="M2465" i="33"/>
  <c r="N2462" i="33"/>
  <c r="M2457" i="33"/>
  <c r="N2454" i="33"/>
  <c r="M2449" i="33"/>
  <c r="N2446" i="33"/>
  <c r="M2441" i="33"/>
  <c r="N2438" i="33"/>
  <c r="M2433" i="33"/>
  <c r="N2430" i="33"/>
  <c r="M2425" i="33"/>
  <c r="N2422" i="33"/>
  <c r="M2417" i="33"/>
  <c r="N2414" i="33"/>
  <c r="M2409" i="33"/>
  <c r="N2406" i="33"/>
  <c r="M2401" i="33"/>
  <c r="N2398" i="33"/>
  <c r="M2393" i="33"/>
  <c r="N2390" i="33"/>
  <c r="M2385" i="33"/>
  <c r="N2382" i="33"/>
  <c r="M2377" i="33"/>
  <c r="N2374" i="33"/>
  <c r="M2369" i="33"/>
  <c r="N2366" i="33"/>
  <c r="M2361" i="33"/>
  <c r="N2358" i="33"/>
  <c r="M2353" i="33"/>
  <c r="N2350" i="33"/>
  <c r="M2345" i="33"/>
  <c r="N2342" i="33"/>
  <c r="M2337" i="33"/>
  <c r="N2334" i="33"/>
  <c r="M2329" i="33"/>
  <c r="N2326" i="33"/>
  <c r="M2321" i="33"/>
  <c r="N2318" i="33"/>
  <c r="M2313" i="33"/>
  <c r="N2310" i="33"/>
  <c r="M2305" i="33"/>
  <c r="N2302" i="33"/>
  <c r="M2297" i="33"/>
  <c r="N2294" i="33"/>
  <c r="M2289" i="33"/>
  <c r="N2286" i="33"/>
  <c r="M2281" i="33"/>
  <c r="N2278" i="33"/>
  <c r="M2273" i="33"/>
  <c r="N2270" i="33"/>
  <c r="M2265" i="33"/>
  <c r="N2262" i="33"/>
  <c r="M2257" i="33"/>
  <c r="N2254" i="33"/>
  <c r="M2249" i="33"/>
  <c r="N2246" i="33"/>
  <c r="M2241" i="33"/>
  <c r="N2238" i="33"/>
  <c r="M2233" i="33"/>
  <c r="N2230" i="33"/>
  <c r="M2225" i="33"/>
  <c r="N2222" i="33"/>
  <c r="M2217" i="33"/>
  <c r="N2214" i="33"/>
  <c r="M2209" i="33"/>
  <c r="N2206" i="33"/>
  <c r="M2201" i="33"/>
  <c r="N2198" i="33"/>
  <c r="M2193" i="33"/>
  <c r="N2190" i="33"/>
  <c r="M2185" i="33"/>
  <c r="N2182" i="33"/>
  <c r="M2177" i="33"/>
  <c r="N2174" i="33"/>
  <c r="M2169" i="33"/>
  <c r="N2166" i="33"/>
  <c r="M2161" i="33"/>
  <c r="N2158" i="33"/>
  <c r="M2153" i="33"/>
  <c r="N2150" i="33"/>
  <c r="M2145" i="33"/>
  <c r="N2142" i="33"/>
  <c r="M2137" i="33"/>
  <c r="N2134" i="33"/>
  <c r="M2129" i="33"/>
  <c r="N2126" i="33"/>
  <c r="M2121" i="33"/>
  <c r="N2118" i="33"/>
  <c r="M2113" i="33"/>
  <c r="N2110" i="33"/>
  <c r="M2105" i="33"/>
  <c r="N2102" i="33"/>
  <c r="M2097" i="33"/>
  <c r="N2094" i="33"/>
  <c r="M2089" i="33"/>
  <c r="N2086" i="33"/>
  <c r="M2081" i="33"/>
  <c r="N2078" i="33"/>
  <c r="M2073" i="33"/>
  <c r="N2070" i="33"/>
  <c r="M2065" i="33"/>
  <c r="N2062" i="33"/>
  <c r="M2057" i="33"/>
  <c r="N2054" i="33"/>
  <c r="M2049" i="33"/>
  <c r="N2046" i="33"/>
  <c r="M2041" i="33"/>
  <c r="N2038" i="33"/>
  <c r="M2033" i="33"/>
  <c r="N2030" i="33"/>
  <c r="M2025" i="33"/>
  <c r="N2022" i="33"/>
  <c r="M2017" i="33"/>
  <c r="N2014" i="33"/>
  <c r="M2009" i="33"/>
  <c r="N2006" i="33"/>
  <c r="M2001" i="33"/>
  <c r="N1998" i="33"/>
  <c r="M1993" i="33"/>
  <c r="N1990" i="33"/>
  <c r="M1985" i="33"/>
  <c r="N1982" i="33"/>
  <c r="M1977" i="33"/>
  <c r="N1974" i="33"/>
  <c r="M1969" i="33"/>
  <c r="N1966" i="33"/>
  <c r="M1961" i="33"/>
  <c r="N1958" i="33"/>
  <c r="M1953" i="33"/>
  <c r="N1950" i="33"/>
  <c r="M1945" i="33"/>
  <c r="N1942" i="33"/>
  <c r="M1937" i="33"/>
  <c r="N1934" i="33"/>
  <c r="M1929" i="33"/>
  <c r="N1926" i="33"/>
  <c r="M1921" i="33"/>
  <c r="N1918" i="33"/>
  <c r="M1913" i="33"/>
  <c r="N1910" i="33"/>
  <c r="M1905" i="33"/>
  <c r="N1902" i="33"/>
  <c r="M1897" i="33"/>
  <c r="N1894" i="33"/>
  <c r="M1889" i="33"/>
  <c r="N1886" i="33"/>
  <c r="M1881" i="33"/>
  <c r="N1878" i="33"/>
  <c r="M1873" i="33"/>
  <c r="N1870" i="33"/>
  <c r="M1865" i="33"/>
  <c r="N1862" i="33"/>
  <c r="M1857" i="33"/>
  <c r="N1854" i="33"/>
  <c r="M1849" i="33"/>
  <c r="N1846" i="33"/>
  <c r="M1841" i="33"/>
  <c r="N1838" i="33"/>
  <c r="M1833" i="33"/>
  <c r="N1830" i="33"/>
  <c r="M1825" i="33"/>
  <c r="N1822" i="33"/>
  <c r="M1817" i="33"/>
  <c r="N1814" i="33"/>
  <c r="M1809" i="33"/>
  <c r="N1806" i="33"/>
  <c r="M1801" i="33"/>
  <c r="N1798" i="33"/>
  <c r="M1793" i="33"/>
  <c r="N1790" i="33"/>
  <c r="M1785" i="33"/>
  <c r="N1782" i="33"/>
  <c r="M1777" i="33"/>
  <c r="N1774" i="33"/>
  <c r="M1769" i="33"/>
  <c r="N1766" i="33"/>
  <c r="M1761" i="33"/>
  <c r="N1758" i="33"/>
  <c r="M1753" i="33"/>
  <c r="N1750" i="33"/>
  <c r="M1745" i="33"/>
  <c r="N1742" i="33"/>
  <c r="M1737" i="33"/>
  <c r="N1734" i="33"/>
  <c r="M1729" i="33"/>
  <c r="N1726" i="33"/>
  <c r="M1721" i="33"/>
  <c r="M1718" i="33"/>
  <c r="N1714" i="33"/>
  <c r="L1656" i="33"/>
  <c r="N1634" i="33"/>
  <c r="L1592" i="33"/>
  <c r="N1570" i="33"/>
  <c r="L1528" i="33"/>
  <c r="L1464" i="33"/>
  <c r="L1400" i="33"/>
  <c r="N1378" i="33"/>
  <c r="L1336" i="33"/>
  <c r="N1314" i="33"/>
  <c r="L1272" i="33"/>
  <c r="N1250" i="33"/>
  <c r="L1208" i="33"/>
  <c r="M1165" i="33"/>
  <c r="M1101" i="33"/>
  <c r="M1037" i="33"/>
  <c r="M973" i="33"/>
  <c r="M909" i="33"/>
  <c r="M845" i="33"/>
  <c r="M525" i="33"/>
  <c r="M333" i="33"/>
  <c r="M141" i="33"/>
  <c r="M77" i="33"/>
  <c r="M13" i="33"/>
  <c r="R2458" i="33"/>
  <c r="R2426" i="33"/>
  <c r="L1898" i="33"/>
  <c r="L1874" i="33"/>
  <c r="O1180" i="33"/>
  <c r="P1180" i="33"/>
  <c r="Q1180" i="33"/>
  <c r="S1180" i="33"/>
  <c r="L1180" i="33"/>
  <c r="M1180" i="33"/>
  <c r="N1180" i="33"/>
  <c r="O1172" i="33"/>
  <c r="P1172" i="33"/>
  <c r="Q1172" i="33"/>
  <c r="S1172" i="33"/>
  <c r="T1172" i="33"/>
  <c r="L1172" i="33"/>
  <c r="M1172" i="33"/>
  <c r="N1172" i="33"/>
  <c r="O1164" i="33"/>
  <c r="P1164" i="33"/>
  <c r="Q1164" i="33"/>
  <c r="S1164" i="33"/>
  <c r="L1164" i="33"/>
  <c r="M1164" i="33"/>
  <c r="N1164" i="33"/>
  <c r="O1156" i="33"/>
  <c r="P1156" i="33"/>
  <c r="Q1156" i="33"/>
  <c r="S1156" i="33"/>
  <c r="L1156" i="33"/>
  <c r="M1156" i="33"/>
  <c r="N1156" i="33"/>
  <c r="O1148" i="33"/>
  <c r="P1148" i="33"/>
  <c r="Q1148" i="33"/>
  <c r="S1148" i="33"/>
  <c r="L1148" i="33"/>
  <c r="M1148" i="33"/>
  <c r="N1148" i="33"/>
  <c r="O1140" i="33"/>
  <c r="P1140" i="33"/>
  <c r="Q1140" i="33"/>
  <c r="L1140" i="33"/>
  <c r="M1140" i="33"/>
  <c r="N1140" i="33"/>
  <c r="O1132" i="33"/>
  <c r="P1132" i="33"/>
  <c r="Q1132" i="33"/>
  <c r="S1132" i="33"/>
  <c r="L1132" i="33"/>
  <c r="M1132" i="33"/>
  <c r="N1132" i="33"/>
  <c r="O1124" i="33"/>
  <c r="P1124" i="33"/>
  <c r="Q1124" i="33"/>
  <c r="S1124" i="33"/>
  <c r="L1124" i="33"/>
  <c r="M1124" i="33"/>
  <c r="N1124" i="33"/>
  <c r="P1116" i="33"/>
  <c r="Q1116" i="33"/>
  <c r="L1116" i="33"/>
  <c r="M1116" i="33"/>
  <c r="N1116" i="33"/>
  <c r="O1108" i="33"/>
  <c r="P1108" i="33"/>
  <c r="Q1108" i="33"/>
  <c r="S1108" i="33"/>
  <c r="L1108" i="33"/>
  <c r="M1108" i="33"/>
  <c r="N1108" i="33"/>
  <c r="P1100" i="33"/>
  <c r="Q1100" i="33"/>
  <c r="S1100" i="33"/>
  <c r="L1100" i="33"/>
  <c r="M1100" i="33"/>
  <c r="N1100" i="33"/>
  <c r="P1092" i="33"/>
  <c r="Q1092" i="33"/>
  <c r="L1092" i="33"/>
  <c r="M1092" i="33"/>
  <c r="N1092" i="33"/>
  <c r="P1084" i="33"/>
  <c r="Q1084" i="33"/>
  <c r="S1084" i="33"/>
  <c r="L1084" i="33"/>
  <c r="M1084" i="33"/>
  <c r="N1084" i="33"/>
  <c r="P1076" i="33"/>
  <c r="Q1076" i="33"/>
  <c r="R1076" i="33"/>
  <c r="S1076" i="33"/>
  <c r="T1076" i="33"/>
  <c r="L1076" i="33"/>
  <c r="M1076" i="33"/>
  <c r="N1076" i="33"/>
  <c r="P1068" i="33"/>
  <c r="Q1068" i="33"/>
  <c r="R1068" i="33"/>
  <c r="S1068" i="33"/>
  <c r="T1068" i="33"/>
  <c r="L1068" i="33"/>
  <c r="M1068" i="33"/>
  <c r="N1068" i="33"/>
  <c r="P1060" i="33"/>
  <c r="Q1060" i="33"/>
  <c r="R1060" i="33"/>
  <c r="S1060" i="33"/>
  <c r="T1060" i="33"/>
  <c r="L1060" i="33"/>
  <c r="M1060" i="33"/>
  <c r="N1060" i="33"/>
  <c r="O1052" i="33"/>
  <c r="P1052" i="33"/>
  <c r="Q1052" i="33"/>
  <c r="R1052" i="33"/>
  <c r="S1052" i="33"/>
  <c r="T1052" i="33"/>
  <c r="L1052" i="33"/>
  <c r="M1052" i="33"/>
  <c r="N1052" i="33"/>
  <c r="O1044" i="33"/>
  <c r="P1044" i="33"/>
  <c r="Q1044" i="33"/>
  <c r="R1044" i="33"/>
  <c r="S1044" i="33"/>
  <c r="T1044" i="33"/>
  <c r="L1044" i="33"/>
  <c r="M1044" i="33"/>
  <c r="N1044" i="33"/>
  <c r="O1036" i="33"/>
  <c r="P1036" i="33"/>
  <c r="Q1036" i="33"/>
  <c r="R1036" i="33"/>
  <c r="S1036" i="33"/>
  <c r="T1036" i="33"/>
  <c r="L1036" i="33"/>
  <c r="M1036" i="33"/>
  <c r="N1036" i="33"/>
  <c r="O1028" i="33"/>
  <c r="P1028" i="33"/>
  <c r="S1028" i="33"/>
  <c r="Q1028" i="33"/>
  <c r="R1028" i="33"/>
  <c r="T1028" i="33"/>
  <c r="L1028" i="33"/>
  <c r="M1028" i="33"/>
  <c r="N1028" i="33"/>
  <c r="O1020" i="33"/>
  <c r="P1020" i="33"/>
  <c r="Q1020" i="33"/>
  <c r="R1020" i="33"/>
  <c r="S1020" i="33"/>
  <c r="T1020" i="33"/>
  <c r="L1020" i="33"/>
  <c r="M1020" i="33"/>
  <c r="N1020" i="33"/>
  <c r="O1012" i="33"/>
  <c r="P1012" i="33"/>
  <c r="Q1012" i="33"/>
  <c r="R1012" i="33"/>
  <c r="S1012" i="33"/>
  <c r="T1012" i="33"/>
  <c r="L1012" i="33"/>
  <c r="M1012" i="33"/>
  <c r="N1012" i="33"/>
  <c r="O1004" i="33"/>
  <c r="P1004" i="33"/>
  <c r="Q1004" i="33"/>
  <c r="R1004" i="33"/>
  <c r="S1004" i="33"/>
  <c r="T1004" i="33"/>
  <c r="L1004" i="33"/>
  <c r="M1004" i="33"/>
  <c r="N1004" i="33"/>
  <c r="O996" i="33"/>
  <c r="P996" i="33"/>
  <c r="Q996" i="33"/>
  <c r="R996" i="33"/>
  <c r="S996" i="33"/>
  <c r="T996" i="33"/>
  <c r="L996" i="33"/>
  <c r="M996" i="33"/>
  <c r="N996" i="33"/>
  <c r="O988" i="33"/>
  <c r="P988" i="33"/>
  <c r="Q988" i="33"/>
  <c r="R988" i="33"/>
  <c r="S988" i="33"/>
  <c r="T988" i="33"/>
  <c r="L988" i="33"/>
  <c r="M988" i="33"/>
  <c r="N988" i="33"/>
  <c r="O980" i="33"/>
  <c r="P980" i="33"/>
  <c r="Q980" i="33"/>
  <c r="R980" i="33"/>
  <c r="S980" i="33"/>
  <c r="T980" i="33"/>
  <c r="L980" i="33"/>
  <c r="M980" i="33"/>
  <c r="N980" i="33"/>
  <c r="O972" i="33"/>
  <c r="P972" i="33"/>
  <c r="Q972" i="33"/>
  <c r="R972" i="33"/>
  <c r="S972" i="33"/>
  <c r="T972" i="33"/>
  <c r="L972" i="33"/>
  <c r="M972" i="33"/>
  <c r="N972" i="33"/>
  <c r="O964" i="33"/>
  <c r="P964" i="33"/>
  <c r="Q964" i="33"/>
  <c r="R964" i="33"/>
  <c r="S964" i="33"/>
  <c r="T964" i="33"/>
  <c r="L964" i="33"/>
  <c r="M964" i="33"/>
  <c r="N964" i="33"/>
  <c r="O956" i="33"/>
  <c r="P956" i="33"/>
  <c r="Q956" i="33"/>
  <c r="R956" i="33"/>
  <c r="S956" i="33"/>
  <c r="T956" i="33"/>
  <c r="L956" i="33"/>
  <c r="M956" i="33"/>
  <c r="N956" i="33"/>
  <c r="O948" i="33"/>
  <c r="P948" i="33"/>
  <c r="Q948" i="33"/>
  <c r="R948" i="33"/>
  <c r="S948" i="33"/>
  <c r="T948" i="33"/>
  <c r="L948" i="33"/>
  <c r="M948" i="33"/>
  <c r="N948" i="33"/>
  <c r="O940" i="33"/>
  <c r="P940" i="33"/>
  <c r="Q940" i="33"/>
  <c r="R940" i="33"/>
  <c r="S940" i="33"/>
  <c r="T940" i="33"/>
  <c r="L940" i="33"/>
  <c r="M940" i="33"/>
  <c r="N940" i="33"/>
  <c r="O932" i="33"/>
  <c r="P932" i="33"/>
  <c r="Q932" i="33"/>
  <c r="R932" i="33"/>
  <c r="S932" i="33"/>
  <c r="T932" i="33"/>
  <c r="L932" i="33"/>
  <c r="M932" i="33"/>
  <c r="N932" i="33"/>
  <c r="S924" i="33"/>
  <c r="T924" i="33"/>
  <c r="O924" i="33"/>
  <c r="Q924" i="33"/>
  <c r="R924" i="33"/>
  <c r="P924" i="33"/>
  <c r="L924" i="33"/>
  <c r="M924" i="33"/>
  <c r="N924" i="33"/>
  <c r="O916" i="33"/>
  <c r="P916" i="33"/>
  <c r="Q916" i="33"/>
  <c r="S916" i="33"/>
  <c r="T916" i="33"/>
  <c r="R916" i="33"/>
  <c r="L916" i="33"/>
  <c r="M916" i="33"/>
  <c r="N916" i="33"/>
  <c r="R908" i="33"/>
  <c r="P908" i="33"/>
  <c r="S908" i="33"/>
  <c r="T908" i="33"/>
  <c r="O908" i="33"/>
  <c r="Q908" i="33"/>
  <c r="L908" i="33"/>
  <c r="M908" i="33"/>
  <c r="N908" i="33"/>
  <c r="R900" i="33"/>
  <c r="P900" i="33"/>
  <c r="O900" i="33"/>
  <c r="Q900" i="33"/>
  <c r="S900" i="33"/>
  <c r="T900" i="33"/>
  <c r="R892" i="33"/>
  <c r="O892" i="33"/>
  <c r="P892" i="33"/>
  <c r="Q892" i="33"/>
  <c r="S892" i="33"/>
  <c r="T892" i="33"/>
  <c r="M892" i="33"/>
  <c r="N892" i="33"/>
  <c r="R884" i="33"/>
  <c r="S884" i="33"/>
  <c r="O884" i="33"/>
  <c r="P884" i="33"/>
  <c r="Q884" i="33"/>
  <c r="T884" i="33"/>
  <c r="M884" i="33"/>
  <c r="R876" i="33"/>
  <c r="S876" i="33"/>
  <c r="O876" i="33"/>
  <c r="P876" i="33"/>
  <c r="T876" i="33"/>
  <c r="Q876" i="33"/>
  <c r="L876" i="33"/>
  <c r="M876" i="33"/>
  <c r="N876" i="33"/>
  <c r="R868" i="33"/>
  <c r="S868" i="33"/>
  <c r="O868" i="33"/>
  <c r="P868" i="33"/>
  <c r="T868" i="33"/>
  <c r="Q868" i="33"/>
  <c r="L868" i="33"/>
  <c r="M868" i="33"/>
  <c r="N868" i="33"/>
  <c r="R860" i="33"/>
  <c r="S860" i="33"/>
  <c r="O860" i="33"/>
  <c r="P860" i="33"/>
  <c r="Q860" i="33"/>
  <c r="T860" i="33"/>
  <c r="M860" i="33"/>
  <c r="N860" i="33"/>
  <c r="R852" i="33"/>
  <c r="S852" i="33"/>
  <c r="O852" i="33"/>
  <c r="P852" i="33"/>
  <c r="Q852" i="33"/>
  <c r="T852" i="33"/>
  <c r="M852" i="33"/>
  <c r="N852" i="33"/>
  <c r="R844" i="33"/>
  <c r="S844" i="33"/>
  <c r="O844" i="33"/>
  <c r="P844" i="33"/>
  <c r="T844" i="33"/>
  <c r="Q844" i="33"/>
  <c r="N844" i="33"/>
  <c r="R836" i="33"/>
  <c r="S836" i="33"/>
  <c r="O836" i="33"/>
  <c r="P836" i="33"/>
  <c r="T836" i="33"/>
  <c r="Q836" i="33"/>
  <c r="N836" i="33"/>
  <c r="R828" i="33"/>
  <c r="S828" i="33"/>
  <c r="T828" i="33"/>
  <c r="O828" i="33"/>
  <c r="P828" i="33"/>
  <c r="Q828" i="33"/>
  <c r="M828" i="33"/>
  <c r="N828" i="33"/>
  <c r="R820" i="33"/>
  <c r="S820" i="33"/>
  <c r="T820" i="33"/>
  <c r="O820" i="33"/>
  <c r="P820" i="33"/>
  <c r="Q820" i="33"/>
  <c r="R812" i="33"/>
  <c r="S812" i="33"/>
  <c r="T812" i="33"/>
  <c r="O812" i="33"/>
  <c r="P812" i="33"/>
  <c r="Q812" i="33"/>
  <c r="R804" i="33"/>
  <c r="S804" i="33"/>
  <c r="T804" i="33"/>
  <c r="O804" i="33"/>
  <c r="P804" i="33"/>
  <c r="Q804" i="33"/>
  <c r="M804" i="33"/>
  <c r="N804" i="33"/>
  <c r="R796" i="33"/>
  <c r="S796" i="33"/>
  <c r="T796" i="33"/>
  <c r="O796" i="33"/>
  <c r="P796" i="33"/>
  <c r="Q796" i="33"/>
  <c r="R788" i="33"/>
  <c r="S788" i="33"/>
  <c r="T788" i="33"/>
  <c r="O788" i="33"/>
  <c r="P788" i="33"/>
  <c r="Q788" i="33"/>
  <c r="M788" i="33"/>
  <c r="N788" i="33"/>
  <c r="R780" i="33"/>
  <c r="S780" i="33"/>
  <c r="T780" i="33"/>
  <c r="O780" i="33"/>
  <c r="P780" i="33"/>
  <c r="Q780" i="33"/>
  <c r="R772" i="33"/>
  <c r="S772" i="33"/>
  <c r="T772" i="33"/>
  <c r="O772" i="33"/>
  <c r="P772" i="33"/>
  <c r="Q772" i="33"/>
  <c r="M772" i="33"/>
  <c r="N772" i="33"/>
  <c r="R764" i="33"/>
  <c r="S764" i="33"/>
  <c r="T764" i="33"/>
  <c r="O764" i="33"/>
  <c r="P764" i="33"/>
  <c r="Q764" i="33"/>
  <c r="M764" i="33"/>
  <c r="N764" i="33"/>
  <c r="R756" i="33"/>
  <c r="S756" i="33"/>
  <c r="T756" i="33"/>
  <c r="O756" i="33"/>
  <c r="P756" i="33"/>
  <c r="Q756" i="33"/>
  <c r="R748" i="33"/>
  <c r="S748" i="33"/>
  <c r="T748" i="33"/>
  <c r="O748" i="33"/>
  <c r="P748" i="33"/>
  <c r="Q748" i="33"/>
  <c r="M748" i="33"/>
  <c r="N748" i="33"/>
  <c r="R740" i="33"/>
  <c r="S740" i="33"/>
  <c r="T740" i="33"/>
  <c r="O740" i="33"/>
  <c r="P740" i="33"/>
  <c r="Q740" i="33"/>
  <c r="R732" i="33"/>
  <c r="S732" i="33"/>
  <c r="T732" i="33"/>
  <c r="O732" i="33"/>
  <c r="P732" i="33"/>
  <c r="Q732" i="33"/>
  <c r="R724" i="33"/>
  <c r="S724" i="33"/>
  <c r="T724" i="33"/>
  <c r="O724" i="33"/>
  <c r="P724" i="33"/>
  <c r="Q724" i="33"/>
  <c r="Q716" i="33"/>
  <c r="R716" i="33"/>
  <c r="T716" i="33"/>
  <c r="S716" i="33"/>
  <c r="O716" i="33"/>
  <c r="P716" i="33"/>
  <c r="Q708" i="33"/>
  <c r="R708" i="33"/>
  <c r="S708" i="33"/>
  <c r="T708" i="33"/>
  <c r="O708" i="33"/>
  <c r="P708" i="33"/>
  <c r="Q700" i="33"/>
  <c r="R700" i="33"/>
  <c r="S700" i="33"/>
  <c r="T700" i="33"/>
  <c r="O700" i="33"/>
  <c r="P700" i="33"/>
  <c r="Q692" i="33"/>
  <c r="R692" i="33"/>
  <c r="S692" i="33"/>
  <c r="T692" i="33"/>
  <c r="O692" i="33"/>
  <c r="P692" i="33"/>
  <c r="Q684" i="33"/>
  <c r="R684" i="33"/>
  <c r="S684" i="33"/>
  <c r="T684" i="33"/>
  <c r="O684" i="33"/>
  <c r="P684" i="33"/>
  <c r="M684" i="33"/>
  <c r="N684" i="33"/>
  <c r="Q676" i="33"/>
  <c r="R676" i="33"/>
  <c r="S676" i="33"/>
  <c r="T676" i="33"/>
  <c r="O676" i="33"/>
  <c r="P676" i="33"/>
  <c r="M676" i="33"/>
  <c r="N676" i="33"/>
  <c r="Q668" i="33"/>
  <c r="R668" i="33"/>
  <c r="S668" i="33"/>
  <c r="T668" i="33"/>
  <c r="O668" i="33"/>
  <c r="P668" i="33"/>
  <c r="M668" i="33"/>
  <c r="N668" i="33"/>
  <c r="Q660" i="33"/>
  <c r="R660" i="33"/>
  <c r="S660" i="33"/>
  <c r="T660" i="33"/>
  <c r="O660" i="33"/>
  <c r="P660" i="33"/>
  <c r="M660" i="33"/>
  <c r="N660" i="33"/>
  <c r="Q652" i="33"/>
  <c r="R652" i="33"/>
  <c r="S652" i="33"/>
  <c r="T652" i="33"/>
  <c r="O652" i="33"/>
  <c r="P652" i="33"/>
  <c r="Q644" i="33"/>
  <c r="R644" i="33"/>
  <c r="S644" i="33"/>
  <c r="T644" i="33"/>
  <c r="O644" i="33"/>
  <c r="P644" i="33"/>
  <c r="Q636" i="33"/>
  <c r="R636" i="33"/>
  <c r="S636" i="33"/>
  <c r="T636" i="33"/>
  <c r="O636" i="33"/>
  <c r="P636" i="33"/>
  <c r="Q628" i="33"/>
  <c r="R628" i="33"/>
  <c r="S628" i="33"/>
  <c r="T628" i="33"/>
  <c r="O628" i="33"/>
  <c r="P628" i="33"/>
  <c r="Q620" i="33"/>
  <c r="R620" i="33"/>
  <c r="S620" i="33"/>
  <c r="T620" i="33"/>
  <c r="O620" i="33"/>
  <c r="P620" i="33"/>
  <c r="M620" i="33"/>
  <c r="N620" i="33"/>
  <c r="Q612" i="33"/>
  <c r="R612" i="33"/>
  <c r="S612" i="33"/>
  <c r="T612" i="33"/>
  <c r="O612" i="33"/>
  <c r="P612" i="33"/>
  <c r="M612" i="33"/>
  <c r="N612" i="33"/>
  <c r="T604" i="33"/>
  <c r="O604" i="33"/>
  <c r="P604" i="33"/>
  <c r="Q604" i="33"/>
  <c r="R604" i="33"/>
  <c r="S604" i="33"/>
  <c r="M604" i="33"/>
  <c r="N604" i="33"/>
  <c r="T596" i="33"/>
  <c r="O596" i="33"/>
  <c r="P596" i="33"/>
  <c r="Q596" i="33"/>
  <c r="R596" i="33"/>
  <c r="S596" i="33"/>
  <c r="M596" i="33"/>
  <c r="N596" i="33"/>
  <c r="T588" i="33"/>
  <c r="Q588" i="33"/>
  <c r="S588" i="33"/>
  <c r="O588" i="33"/>
  <c r="P588" i="33"/>
  <c r="M588" i="33"/>
  <c r="N588" i="33"/>
  <c r="S580" i="33"/>
  <c r="T580" i="33"/>
  <c r="O580" i="33"/>
  <c r="P580" i="33"/>
  <c r="Q580" i="33"/>
  <c r="R580" i="33"/>
  <c r="M580" i="33"/>
  <c r="N580" i="33"/>
  <c r="S572" i="33"/>
  <c r="T572" i="33"/>
  <c r="O572" i="33"/>
  <c r="P572" i="33"/>
  <c r="Q572" i="33"/>
  <c r="R572" i="33"/>
  <c r="S564" i="33"/>
  <c r="T564" i="33"/>
  <c r="O564" i="33"/>
  <c r="P564" i="33"/>
  <c r="Q564" i="33"/>
  <c r="R564" i="33"/>
  <c r="S556" i="33"/>
  <c r="T556" i="33"/>
  <c r="O556" i="33"/>
  <c r="P556" i="33"/>
  <c r="Q556" i="33"/>
  <c r="R556" i="33"/>
  <c r="S548" i="33"/>
  <c r="T548" i="33"/>
  <c r="O548" i="33"/>
  <c r="P548" i="33"/>
  <c r="Q548" i="33"/>
  <c r="R548" i="33"/>
  <c r="S540" i="33"/>
  <c r="T540" i="33"/>
  <c r="O540" i="33"/>
  <c r="P540" i="33"/>
  <c r="Q540" i="33"/>
  <c r="R540" i="33"/>
  <c r="S532" i="33"/>
  <c r="T532" i="33"/>
  <c r="O532" i="33"/>
  <c r="P532" i="33"/>
  <c r="Q532" i="33"/>
  <c r="R532" i="33"/>
  <c r="S524" i="33"/>
  <c r="T524" i="33"/>
  <c r="O524" i="33"/>
  <c r="P524" i="33"/>
  <c r="Q524" i="33"/>
  <c r="R524" i="33"/>
  <c r="M524" i="33"/>
  <c r="N524" i="33"/>
  <c r="S516" i="33"/>
  <c r="T516" i="33"/>
  <c r="O516" i="33"/>
  <c r="P516" i="33"/>
  <c r="Q516" i="33"/>
  <c r="R516" i="33"/>
  <c r="S508" i="33"/>
  <c r="T508" i="33"/>
  <c r="O508" i="33"/>
  <c r="P508" i="33"/>
  <c r="Q508" i="33"/>
  <c r="R508" i="33"/>
  <c r="M508" i="33"/>
  <c r="N508" i="33"/>
  <c r="S500" i="33"/>
  <c r="T500" i="33"/>
  <c r="O500" i="33"/>
  <c r="P500" i="33"/>
  <c r="Q500" i="33"/>
  <c r="R500" i="33"/>
  <c r="S492" i="33"/>
  <c r="T492" i="33"/>
  <c r="O492" i="33"/>
  <c r="P492" i="33"/>
  <c r="Q492" i="33"/>
  <c r="R492" i="33"/>
  <c r="S484" i="33"/>
  <c r="T484" i="33"/>
  <c r="O484" i="33"/>
  <c r="P484" i="33"/>
  <c r="Q484" i="33"/>
  <c r="R484" i="33"/>
  <c r="S476" i="33"/>
  <c r="T476" i="33"/>
  <c r="O476" i="33"/>
  <c r="P476" i="33"/>
  <c r="Q476" i="33"/>
  <c r="R476" i="33"/>
  <c r="Q468" i="33"/>
  <c r="R468" i="33"/>
  <c r="T468" i="33"/>
  <c r="O468" i="33"/>
  <c r="P468" i="33"/>
  <c r="S468" i="33"/>
  <c r="Q460" i="33"/>
  <c r="R460" i="33"/>
  <c r="T460" i="33"/>
  <c r="O460" i="33"/>
  <c r="P460" i="33"/>
  <c r="S460" i="33"/>
  <c r="Q452" i="33"/>
  <c r="R452" i="33"/>
  <c r="T452" i="33"/>
  <c r="O452" i="33"/>
  <c r="P452" i="33"/>
  <c r="S452" i="33"/>
  <c r="Q444" i="33"/>
  <c r="R444" i="33"/>
  <c r="T444" i="33"/>
  <c r="O444" i="33"/>
  <c r="P444" i="33"/>
  <c r="S444" i="33"/>
  <c r="M444" i="33"/>
  <c r="N444" i="33"/>
  <c r="Q436" i="33"/>
  <c r="R436" i="33"/>
  <c r="T436" i="33"/>
  <c r="O436" i="33"/>
  <c r="P436" i="33"/>
  <c r="S436" i="33"/>
  <c r="Q428" i="33"/>
  <c r="R428" i="33"/>
  <c r="T428" i="33"/>
  <c r="O428" i="33"/>
  <c r="P428" i="33"/>
  <c r="S428" i="33"/>
  <c r="Q420" i="33"/>
  <c r="R420" i="33"/>
  <c r="T420" i="33"/>
  <c r="O420" i="33"/>
  <c r="P420" i="33"/>
  <c r="S420" i="33"/>
  <c r="M420" i="33"/>
  <c r="N420" i="33"/>
  <c r="Q412" i="33"/>
  <c r="R412" i="33"/>
  <c r="T412" i="33"/>
  <c r="O412" i="33"/>
  <c r="P412" i="33"/>
  <c r="S412" i="33"/>
  <c r="Q404" i="33"/>
  <c r="R404" i="33"/>
  <c r="T404" i="33"/>
  <c r="O404" i="33"/>
  <c r="P404" i="33"/>
  <c r="S404" i="33"/>
  <c r="Q396" i="33"/>
  <c r="R396" i="33"/>
  <c r="T396" i="33"/>
  <c r="O396" i="33"/>
  <c r="P396" i="33"/>
  <c r="S396" i="33"/>
  <c r="Q388" i="33"/>
  <c r="R388" i="33"/>
  <c r="T388" i="33"/>
  <c r="O388" i="33"/>
  <c r="P388" i="33"/>
  <c r="S388" i="33"/>
  <c r="M388" i="33"/>
  <c r="N388" i="33"/>
  <c r="Q380" i="33"/>
  <c r="R380" i="33"/>
  <c r="T380" i="33"/>
  <c r="O380" i="33"/>
  <c r="P380" i="33"/>
  <c r="S380" i="33"/>
  <c r="Q372" i="33"/>
  <c r="R372" i="33"/>
  <c r="T372" i="33"/>
  <c r="O372" i="33"/>
  <c r="P372" i="33"/>
  <c r="S372" i="33"/>
  <c r="Q364" i="33"/>
  <c r="R364" i="33"/>
  <c r="T364" i="33"/>
  <c r="O364" i="33"/>
  <c r="P364" i="33"/>
  <c r="S364" i="33"/>
  <c r="Q356" i="33"/>
  <c r="R356" i="33"/>
  <c r="T356" i="33"/>
  <c r="O356" i="33"/>
  <c r="P356" i="33"/>
  <c r="S356" i="33"/>
  <c r="Q348" i="33"/>
  <c r="R348" i="33"/>
  <c r="T348" i="33"/>
  <c r="O348" i="33"/>
  <c r="P348" i="33"/>
  <c r="S348" i="33"/>
  <c r="Q340" i="33"/>
  <c r="R340" i="33"/>
  <c r="T340" i="33"/>
  <c r="O340" i="33"/>
  <c r="P340" i="33"/>
  <c r="S340" i="33"/>
  <c r="M340" i="33"/>
  <c r="N340" i="33"/>
  <c r="Q332" i="33"/>
  <c r="R332" i="33"/>
  <c r="T332" i="33"/>
  <c r="O332" i="33"/>
  <c r="P332" i="33"/>
  <c r="S332" i="33"/>
  <c r="Q324" i="33"/>
  <c r="R324" i="33"/>
  <c r="T324" i="33"/>
  <c r="O324" i="33"/>
  <c r="P324" i="33"/>
  <c r="S324" i="33"/>
  <c r="N324" i="33"/>
  <c r="Q316" i="33"/>
  <c r="R316" i="33"/>
  <c r="T316" i="33"/>
  <c r="O316" i="33"/>
  <c r="P316" i="33"/>
  <c r="S316" i="33"/>
  <c r="M316" i="33"/>
  <c r="N316" i="33"/>
  <c r="Q308" i="33"/>
  <c r="R308" i="33"/>
  <c r="T308" i="33"/>
  <c r="O308" i="33"/>
  <c r="P308" i="33"/>
  <c r="S308" i="33"/>
  <c r="Q300" i="33"/>
  <c r="R300" i="33"/>
  <c r="T300" i="33"/>
  <c r="O300" i="33"/>
  <c r="P300" i="33"/>
  <c r="S300" i="33"/>
  <c r="M300" i="33"/>
  <c r="N300" i="33"/>
  <c r="T292" i="33"/>
  <c r="P292" i="33"/>
  <c r="Q292" i="33"/>
  <c r="S292" i="33"/>
  <c r="O292" i="33"/>
  <c r="R292" i="33"/>
  <c r="Q284" i="33"/>
  <c r="T284" i="33"/>
  <c r="O284" i="33"/>
  <c r="P284" i="33"/>
  <c r="S284" i="33"/>
  <c r="R284" i="33"/>
  <c r="Q276" i="33"/>
  <c r="T276" i="33"/>
  <c r="O276" i="33"/>
  <c r="P276" i="33"/>
  <c r="S276" i="33"/>
  <c r="R276" i="33"/>
  <c r="Q268" i="33"/>
  <c r="T268" i="33"/>
  <c r="O268" i="33"/>
  <c r="P268" i="33"/>
  <c r="S268" i="33"/>
  <c r="R268" i="33"/>
  <c r="M268" i="33"/>
  <c r="N268" i="33"/>
  <c r="Q260" i="33"/>
  <c r="S260" i="33"/>
  <c r="T260" i="33"/>
  <c r="O260" i="33"/>
  <c r="R260" i="33"/>
  <c r="P260" i="33"/>
  <c r="Q252" i="33"/>
  <c r="S252" i="33"/>
  <c r="T252" i="33"/>
  <c r="P252" i="33"/>
  <c r="R252" i="33"/>
  <c r="O252" i="33"/>
  <c r="Q244" i="33"/>
  <c r="S244" i="33"/>
  <c r="T244" i="33"/>
  <c r="P244" i="33"/>
  <c r="R244" i="33"/>
  <c r="O244" i="33"/>
  <c r="Q236" i="33"/>
  <c r="S236" i="33"/>
  <c r="T236" i="33"/>
  <c r="O236" i="33"/>
  <c r="P236" i="33"/>
  <c r="R236" i="33"/>
  <c r="Q228" i="33"/>
  <c r="S228" i="33"/>
  <c r="T228" i="33"/>
  <c r="O228" i="33"/>
  <c r="R228" i="33"/>
  <c r="P228" i="33"/>
  <c r="M228" i="33"/>
  <c r="N228" i="33"/>
  <c r="Q220" i="33"/>
  <c r="S220" i="33"/>
  <c r="T220" i="33"/>
  <c r="P220" i="33"/>
  <c r="R220" i="33"/>
  <c r="O220" i="33"/>
  <c r="M220" i="33"/>
  <c r="N220" i="33"/>
  <c r="O212" i="33"/>
  <c r="Q212" i="33"/>
  <c r="R212" i="33"/>
  <c r="S212" i="33"/>
  <c r="T212" i="33"/>
  <c r="P212" i="33"/>
  <c r="M212" i="33"/>
  <c r="N212" i="33"/>
  <c r="T204" i="33"/>
  <c r="O204" i="33"/>
  <c r="Q204" i="33"/>
  <c r="P204" i="33"/>
  <c r="R204" i="33"/>
  <c r="S204" i="33"/>
  <c r="T196" i="33"/>
  <c r="O196" i="33"/>
  <c r="Q196" i="33"/>
  <c r="R196" i="33"/>
  <c r="S196" i="33"/>
  <c r="P196" i="33"/>
  <c r="M196" i="33"/>
  <c r="N196" i="33"/>
  <c r="T188" i="33"/>
  <c r="O188" i="33"/>
  <c r="Q188" i="33"/>
  <c r="R188" i="33"/>
  <c r="P188" i="33"/>
  <c r="S188" i="33"/>
  <c r="M188" i="33"/>
  <c r="N188" i="33"/>
  <c r="T180" i="33"/>
  <c r="O180" i="33"/>
  <c r="Q180" i="33"/>
  <c r="P180" i="33"/>
  <c r="S180" i="33"/>
  <c r="R180" i="33"/>
  <c r="M180" i="33"/>
  <c r="N180" i="33"/>
  <c r="T172" i="33"/>
  <c r="O172" i="33"/>
  <c r="Q172" i="33"/>
  <c r="P172" i="33"/>
  <c r="R172" i="33"/>
  <c r="S172" i="33"/>
  <c r="T164" i="33"/>
  <c r="O164" i="33"/>
  <c r="Q164" i="33"/>
  <c r="R164" i="33"/>
  <c r="S164" i="33"/>
  <c r="P164" i="33"/>
  <c r="T156" i="33"/>
  <c r="O156" i="33"/>
  <c r="Q156" i="33"/>
  <c r="R156" i="33"/>
  <c r="P156" i="33"/>
  <c r="S156" i="33"/>
  <c r="M156" i="33"/>
  <c r="N156" i="33"/>
  <c r="T148" i="33"/>
  <c r="O148" i="33"/>
  <c r="Q148" i="33"/>
  <c r="P148" i="33"/>
  <c r="S148" i="33"/>
  <c r="R148" i="33"/>
  <c r="T140" i="33"/>
  <c r="O140" i="33"/>
  <c r="Q140" i="33"/>
  <c r="P140" i="33"/>
  <c r="R140" i="33"/>
  <c r="S140" i="33"/>
  <c r="M140" i="33"/>
  <c r="N140" i="33"/>
  <c r="T132" i="33"/>
  <c r="O132" i="33"/>
  <c r="Q132" i="33"/>
  <c r="R132" i="33"/>
  <c r="S132" i="33"/>
  <c r="P132" i="33"/>
  <c r="S124" i="33"/>
  <c r="T124" i="33"/>
  <c r="O124" i="33"/>
  <c r="Q124" i="33"/>
  <c r="P124" i="33"/>
  <c r="R124" i="33"/>
  <c r="S116" i="33"/>
  <c r="T116" i="33"/>
  <c r="O116" i="33"/>
  <c r="Q116" i="33"/>
  <c r="R116" i="33"/>
  <c r="P116" i="33"/>
  <c r="M116" i="33"/>
  <c r="N116" i="33"/>
  <c r="P108" i="33"/>
  <c r="S108" i="33"/>
  <c r="T108" i="33"/>
  <c r="O108" i="33"/>
  <c r="R108" i="33"/>
  <c r="Q108" i="33"/>
  <c r="P100" i="33"/>
  <c r="Q100" i="33"/>
  <c r="R100" i="33"/>
  <c r="S100" i="33"/>
  <c r="T100" i="33"/>
  <c r="O100" i="33"/>
  <c r="M100" i="33"/>
  <c r="N100" i="33"/>
  <c r="P92" i="33"/>
  <c r="Q92" i="33"/>
  <c r="R92" i="33"/>
  <c r="S92" i="33"/>
  <c r="T92" i="33"/>
  <c r="O92" i="33"/>
  <c r="N92" i="33"/>
  <c r="P84" i="33"/>
  <c r="Q84" i="33"/>
  <c r="R84" i="33"/>
  <c r="S84" i="33"/>
  <c r="T84" i="33"/>
  <c r="O84" i="33"/>
  <c r="L84" i="33"/>
  <c r="M84" i="33"/>
  <c r="N84" i="33"/>
  <c r="P76" i="33"/>
  <c r="Q76" i="33"/>
  <c r="R76" i="33"/>
  <c r="S76" i="33"/>
  <c r="T76" i="33"/>
  <c r="O76" i="33"/>
  <c r="L76" i="33"/>
  <c r="M76" i="33"/>
  <c r="N76" i="33"/>
  <c r="P68" i="33"/>
  <c r="Q68" i="33"/>
  <c r="R68" i="33"/>
  <c r="S68" i="33"/>
  <c r="T68" i="33"/>
  <c r="O68" i="33"/>
  <c r="L68" i="33"/>
  <c r="M68" i="33"/>
  <c r="N68" i="33"/>
  <c r="P60" i="33"/>
  <c r="Q60" i="33"/>
  <c r="R60" i="33"/>
  <c r="S60" i="33"/>
  <c r="T60" i="33"/>
  <c r="O60" i="33"/>
  <c r="M60" i="33"/>
  <c r="N60" i="33"/>
  <c r="P52" i="33"/>
  <c r="Q52" i="33"/>
  <c r="R52" i="33"/>
  <c r="S52" i="33"/>
  <c r="T52" i="33"/>
  <c r="O52" i="33"/>
  <c r="L52" i="33"/>
  <c r="M52" i="33"/>
  <c r="N52" i="33"/>
  <c r="P44" i="33"/>
  <c r="Q44" i="33"/>
  <c r="R44" i="33"/>
  <c r="S44" i="33"/>
  <c r="T44" i="33"/>
  <c r="O44" i="33"/>
  <c r="L44" i="33"/>
  <c r="M44" i="33"/>
  <c r="N44" i="33"/>
  <c r="P36" i="33"/>
  <c r="Q36" i="33"/>
  <c r="R36" i="33"/>
  <c r="S36" i="33"/>
  <c r="T36" i="33"/>
  <c r="O36" i="33"/>
  <c r="L36" i="33"/>
  <c r="M36" i="33"/>
  <c r="N36" i="33"/>
  <c r="P28" i="33"/>
  <c r="Q28" i="33"/>
  <c r="R28" i="33"/>
  <c r="S28" i="33"/>
  <c r="T28" i="33"/>
  <c r="O28" i="33"/>
  <c r="L28" i="33"/>
  <c r="M28" i="33"/>
  <c r="N28" i="33"/>
  <c r="P20" i="33"/>
  <c r="Q20" i="33"/>
  <c r="R20" i="33"/>
  <c r="S20" i="33"/>
  <c r="T20" i="33"/>
  <c r="O20" i="33"/>
  <c r="L20" i="33"/>
  <c r="M20" i="33"/>
  <c r="N20" i="33"/>
  <c r="P12" i="33"/>
  <c r="Q12" i="33"/>
  <c r="R12" i="33"/>
  <c r="S12" i="33"/>
  <c r="T12" i="33"/>
  <c r="O12" i="33"/>
  <c r="L12" i="33"/>
  <c r="M12" i="33"/>
  <c r="N12" i="33"/>
  <c r="P4" i="33"/>
  <c r="Q4" i="33"/>
  <c r="R4" i="33"/>
  <c r="S4" i="33"/>
  <c r="T4" i="33"/>
  <c r="O4" i="33"/>
  <c r="L4" i="33"/>
  <c r="M4" i="33"/>
  <c r="N4" i="33"/>
  <c r="O2463" i="33"/>
  <c r="P2463" i="33"/>
  <c r="Q2463" i="33"/>
  <c r="R2463" i="33"/>
  <c r="S2463" i="33"/>
  <c r="O2455" i="33"/>
  <c r="P2455" i="33"/>
  <c r="Q2455" i="33"/>
  <c r="R2455" i="33"/>
  <c r="S2455" i="33"/>
  <c r="O2447" i="33"/>
  <c r="P2447" i="33"/>
  <c r="Q2447" i="33"/>
  <c r="R2447" i="33"/>
  <c r="S2447" i="33"/>
  <c r="O2439" i="33"/>
  <c r="P2439" i="33"/>
  <c r="Q2439" i="33"/>
  <c r="R2439" i="33"/>
  <c r="S2439" i="33"/>
  <c r="O2431" i="33"/>
  <c r="P2431" i="33"/>
  <c r="Q2431" i="33"/>
  <c r="R2431" i="33"/>
  <c r="S2431" i="33"/>
  <c r="O2423" i="33"/>
  <c r="P2423" i="33"/>
  <c r="Q2423" i="33"/>
  <c r="R2423" i="33"/>
  <c r="S2423" i="33"/>
  <c r="P2415" i="33"/>
  <c r="Q2415" i="33"/>
  <c r="R2415" i="33"/>
  <c r="S2415" i="33"/>
  <c r="T2415" i="33"/>
  <c r="O2415" i="33"/>
  <c r="P2407" i="33"/>
  <c r="Q2407" i="33"/>
  <c r="R2407" i="33"/>
  <c r="S2407" i="33"/>
  <c r="T2407" i="33"/>
  <c r="O2407" i="33"/>
  <c r="P2399" i="33"/>
  <c r="Q2399" i="33"/>
  <c r="R2399" i="33"/>
  <c r="S2399" i="33"/>
  <c r="T2399" i="33"/>
  <c r="O2399" i="33"/>
  <c r="P2391" i="33"/>
  <c r="Q2391" i="33"/>
  <c r="R2391" i="33"/>
  <c r="S2391" i="33"/>
  <c r="T2391" i="33"/>
  <c r="O2391" i="33"/>
  <c r="P2383" i="33"/>
  <c r="Q2383" i="33"/>
  <c r="R2383" i="33"/>
  <c r="S2383" i="33"/>
  <c r="T2383" i="33"/>
  <c r="O2383" i="33"/>
  <c r="P2375" i="33"/>
  <c r="Q2375" i="33"/>
  <c r="R2375" i="33"/>
  <c r="S2375" i="33"/>
  <c r="T2375" i="33"/>
  <c r="O2375" i="33"/>
  <c r="P2367" i="33"/>
  <c r="Q2367" i="33"/>
  <c r="R2367" i="33"/>
  <c r="S2367" i="33"/>
  <c r="T2367" i="33"/>
  <c r="O2367" i="33"/>
  <c r="P2359" i="33"/>
  <c r="Q2359" i="33"/>
  <c r="R2359" i="33"/>
  <c r="S2359" i="33"/>
  <c r="T2359" i="33"/>
  <c r="O2359" i="33"/>
  <c r="P2351" i="33"/>
  <c r="Q2351" i="33"/>
  <c r="R2351" i="33"/>
  <c r="S2351" i="33"/>
  <c r="T2351" i="33"/>
  <c r="O2351" i="33"/>
  <c r="P2343" i="33"/>
  <c r="Q2343" i="33"/>
  <c r="R2343" i="33"/>
  <c r="S2343" i="33"/>
  <c r="T2343" i="33"/>
  <c r="O2343" i="33"/>
  <c r="P2335" i="33"/>
  <c r="Q2335" i="33"/>
  <c r="R2335" i="33"/>
  <c r="S2335" i="33"/>
  <c r="T2335" i="33"/>
  <c r="O2335" i="33"/>
  <c r="P2327" i="33"/>
  <c r="Q2327" i="33"/>
  <c r="R2327" i="33"/>
  <c r="S2327" i="33"/>
  <c r="T2327" i="33"/>
  <c r="O2327" i="33"/>
  <c r="P2319" i="33"/>
  <c r="Q2319" i="33"/>
  <c r="R2319" i="33"/>
  <c r="S2319" i="33"/>
  <c r="T2319" i="33"/>
  <c r="O2319" i="33"/>
  <c r="P2311" i="33"/>
  <c r="Q2311" i="33"/>
  <c r="R2311" i="33"/>
  <c r="S2311" i="33"/>
  <c r="T2311" i="33"/>
  <c r="O2311" i="33"/>
  <c r="O2303" i="33"/>
  <c r="P2303" i="33"/>
  <c r="R2303" i="33"/>
  <c r="S2303" i="33"/>
  <c r="Q2303" i="33"/>
  <c r="T2303" i="33"/>
  <c r="O2295" i="33"/>
  <c r="P2295" i="33"/>
  <c r="Q2295" i="33"/>
  <c r="R2295" i="33"/>
  <c r="S2295" i="33"/>
  <c r="T2295" i="33"/>
  <c r="O2287" i="33"/>
  <c r="P2287" i="33"/>
  <c r="Q2287" i="33"/>
  <c r="R2287" i="33"/>
  <c r="S2287" i="33"/>
  <c r="T2287" i="33"/>
  <c r="O2279" i="33"/>
  <c r="P2279" i="33"/>
  <c r="Q2279" i="33"/>
  <c r="R2279" i="33"/>
  <c r="S2279" i="33"/>
  <c r="T2279" i="33"/>
  <c r="O2271" i="33"/>
  <c r="P2271" i="33"/>
  <c r="Q2271" i="33"/>
  <c r="R2271" i="33"/>
  <c r="S2271" i="33"/>
  <c r="T2271" i="33"/>
  <c r="O2263" i="33"/>
  <c r="P2263" i="33"/>
  <c r="Q2263" i="33"/>
  <c r="R2263" i="33"/>
  <c r="S2263" i="33"/>
  <c r="T2263" i="33"/>
  <c r="O2255" i="33"/>
  <c r="P2255" i="33"/>
  <c r="Q2255" i="33"/>
  <c r="R2255" i="33"/>
  <c r="S2255" i="33"/>
  <c r="T2255" i="33"/>
  <c r="O2247" i="33"/>
  <c r="P2247" i="33"/>
  <c r="Q2247" i="33"/>
  <c r="R2247" i="33"/>
  <c r="S2247" i="33"/>
  <c r="T2247" i="33"/>
  <c r="O2239" i="33"/>
  <c r="P2239" i="33"/>
  <c r="Q2239" i="33"/>
  <c r="R2239" i="33"/>
  <c r="S2239" i="33"/>
  <c r="T2239" i="33"/>
  <c r="O2231" i="33"/>
  <c r="P2231" i="33"/>
  <c r="Q2231" i="33"/>
  <c r="R2231" i="33"/>
  <c r="S2231" i="33"/>
  <c r="T2231" i="33"/>
  <c r="O2223" i="33"/>
  <c r="P2223" i="33"/>
  <c r="Q2223" i="33"/>
  <c r="R2223" i="33"/>
  <c r="S2223" i="33"/>
  <c r="T2223" i="33"/>
  <c r="O2215" i="33"/>
  <c r="P2215" i="33"/>
  <c r="Q2215" i="33"/>
  <c r="R2215" i="33"/>
  <c r="S2215" i="33"/>
  <c r="T2215" i="33"/>
  <c r="O2207" i="33"/>
  <c r="P2207" i="33"/>
  <c r="Q2207" i="33"/>
  <c r="R2207" i="33"/>
  <c r="S2207" i="33"/>
  <c r="T2207" i="33"/>
  <c r="O2199" i="33"/>
  <c r="P2199" i="33"/>
  <c r="Q2199" i="33"/>
  <c r="R2199" i="33"/>
  <c r="S2199" i="33"/>
  <c r="T2199" i="33"/>
  <c r="O2191" i="33"/>
  <c r="P2191" i="33"/>
  <c r="Q2191" i="33"/>
  <c r="R2191" i="33"/>
  <c r="S2191" i="33"/>
  <c r="T2191" i="33"/>
  <c r="O2183" i="33"/>
  <c r="P2183" i="33"/>
  <c r="Q2183" i="33"/>
  <c r="R2183" i="33"/>
  <c r="S2183" i="33"/>
  <c r="T2183" i="33"/>
  <c r="O2175" i="33"/>
  <c r="P2175" i="33"/>
  <c r="Q2175" i="33"/>
  <c r="R2175" i="33"/>
  <c r="S2175" i="33"/>
  <c r="T2175" i="33"/>
  <c r="O2167" i="33"/>
  <c r="P2167" i="33"/>
  <c r="Q2167" i="33"/>
  <c r="R2167" i="33"/>
  <c r="S2167" i="33"/>
  <c r="T2167" i="33"/>
  <c r="O2159" i="33"/>
  <c r="P2159" i="33"/>
  <c r="Q2159" i="33"/>
  <c r="R2159" i="33"/>
  <c r="S2159" i="33"/>
  <c r="T2159" i="33"/>
  <c r="O2151" i="33"/>
  <c r="P2151" i="33"/>
  <c r="Q2151" i="33"/>
  <c r="R2151" i="33"/>
  <c r="S2151" i="33"/>
  <c r="T2151" i="33"/>
  <c r="O2143" i="33"/>
  <c r="P2143" i="33"/>
  <c r="Q2143" i="33"/>
  <c r="R2143" i="33"/>
  <c r="S2143" i="33"/>
  <c r="T2143" i="33"/>
  <c r="O2135" i="33"/>
  <c r="P2135" i="33"/>
  <c r="Q2135" i="33"/>
  <c r="R2135" i="33"/>
  <c r="S2135" i="33"/>
  <c r="T2135" i="33"/>
  <c r="O2127" i="33"/>
  <c r="P2127" i="33"/>
  <c r="Q2127" i="33"/>
  <c r="R2127" i="33"/>
  <c r="S2127" i="33"/>
  <c r="T2127" i="33"/>
  <c r="O2119" i="33"/>
  <c r="P2119" i="33"/>
  <c r="Q2119" i="33"/>
  <c r="R2119" i="33"/>
  <c r="S2119" i="33"/>
  <c r="T2119" i="33"/>
  <c r="O2111" i="33"/>
  <c r="P2111" i="33"/>
  <c r="Q2111" i="33"/>
  <c r="R2111" i="33"/>
  <c r="S2111" i="33"/>
  <c r="T2111" i="33"/>
  <c r="O2103" i="33"/>
  <c r="P2103" i="33"/>
  <c r="Q2103" i="33"/>
  <c r="R2103" i="33"/>
  <c r="S2103" i="33"/>
  <c r="T2103" i="33"/>
  <c r="O2095" i="33"/>
  <c r="P2095" i="33"/>
  <c r="Q2095" i="33"/>
  <c r="R2095" i="33"/>
  <c r="S2095" i="33"/>
  <c r="T2095" i="33"/>
  <c r="O2087" i="33"/>
  <c r="P2087" i="33"/>
  <c r="Q2087" i="33"/>
  <c r="R2087" i="33"/>
  <c r="S2087" i="33"/>
  <c r="T2087" i="33"/>
  <c r="O2079" i="33"/>
  <c r="P2079" i="33"/>
  <c r="Q2079" i="33"/>
  <c r="R2079" i="33"/>
  <c r="S2079" i="33"/>
  <c r="T2079" i="33"/>
  <c r="O2071" i="33"/>
  <c r="P2071" i="33"/>
  <c r="Q2071" i="33"/>
  <c r="R2071" i="33"/>
  <c r="S2071" i="33"/>
  <c r="T2071" i="33"/>
  <c r="O2063" i="33"/>
  <c r="P2063" i="33"/>
  <c r="Q2063" i="33"/>
  <c r="R2063" i="33"/>
  <c r="S2063" i="33"/>
  <c r="T2063" i="33"/>
  <c r="O2055" i="33"/>
  <c r="P2055" i="33"/>
  <c r="Q2055" i="33"/>
  <c r="R2055" i="33"/>
  <c r="S2055" i="33"/>
  <c r="T2055" i="33"/>
  <c r="O2047" i="33"/>
  <c r="P2047" i="33"/>
  <c r="Q2047" i="33"/>
  <c r="R2047" i="33"/>
  <c r="S2047" i="33"/>
  <c r="T2047" i="33"/>
  <c r="O2039" i="33"/>
  <c r="P2039" i="33"/>
  <c r="Q2039" i="33"/>
  <c r="R2039" i="33"/>
  <c r="S2039" i="33"/>
  <c r="T2039" i="33"/>
  <c r="O2031" i="33"/>
  <c r="P2031" i="33"/>
  <c r="Q2031" i="33"/>
  <c r="R2031" i="33"/>
  <c r="S2031" i="33"/>
  <c r="T2031" i="33"/>
  <c r="O2023" i="33"/>
  <c r="P2023" i="33"/>
  <c r="Q2023" i="33"/>
  <c r="R2023" i="33"/>
  <c r="S2023" i="33"/>
  <c r="T2023" i="33"/>
  <c r="O2015" i="33"/>
  <c r="P2015" i="33"/>
  <c r="Q2015" i="33"/>
  <c r="R2015" i="33"/>
  <c r="S2015" i="33"/>
  <c r="T2015" i="33"/>
  <c r="O2007" i="33"/>
  <c r="P2007" i="33"/>
  <c r="Q2007" i="33"/>
  <c r="R2007" i="33"/>
  <c r="S2007" i="33"/>
  <c r="T2007" i="33"/>
  <c r="O1999" i="33"/>
  <c r="P1999" i="33"/>
  <c r="Q1999" i="33"/>
  <c r="R1999" i="33"/>
  <c r="S1999" i="33"/>
  <c r="T1999" i="33"/>
  <c r="O1991" i="33"/>
  <c r="P1991" i="33"/>
  <c r="Q1991" i="33"/>
  <c r="R1991" i="33"/>
  <c r="S1991" i="33"/>
  <c r="T1991" i="33"/>
  <c r="O1983" i="33"/>
  <c r="P1983" i="33"/>
  <c r="Q1983" i="33"/>
  <c r="R1983" i="33"/>
  <c r="S1983" i="33"/>
  <c r="T1983" i="33"/>
  <c r="O1975" i="33"/>
  <c r="P1975" i="33"/>
  <c r="Q1975" i="33"/>
  <c r="R1975" i="33"/>
  <c r="S1975" i="33"/>
  <c r="T1975" i="33"/>
  <c r="O1967" i="33"/>
  <c r="P1967" i="33"/>
  <c r="Q1967" i="33"/>
  <c r="R1967" i="33"/>
  <c r="S1967" i="33"/>
  <c r="T1967" i="33"/>
  <c r="O1959" i="33"/>
  <c r="P1959" i="33"/>
  <c r="Q1959" i="33"/>
  <c r="R1959" i="33"/>
  <c r="S1959" i="33"/>
  <c r="T1959" i="33"/>
  <c r="O1951" i="33"/>
  <c r="P1951" i="33"/>
  <c r="Q1951" i="33"/>
  <c r="R1951" i="33"/>
  <c r="S1951" i="33"/>
  <c r="T1951" i="33"/>
  <c r="O1943" i="33"/>
  <c r="P1943" i="33"/>
  <c r="Q1943" i="33"/>
  <c r="R1943" i="33"/>
  <c r="S1943" i="33"/>
  <c r="T1943" i="33"/>
  <c r="O1935" i="33"/>
  <c r="P1935" i="33"/>
  <c r="Q1935" i="33"/>
  <c r="R1935" i="33"/>
  <c r="S1935" i="33"/>
  <c r="T1935" i="33"/>
  <c r="O1927" i="33"/>
  <c r="P1927" i="33"/>
  <c r="Q1927" i="33"/>
  <c r="R1927" i="33"/>
  <c r="S1927" i="33"/>
  <c r="T1927" i="33"/>
  <c r="O1919" i="33"/>
  <c r="P1919" i="33"/>
  <c r="Q1919" i="33"/>
  <c r="R1919" i="33"/>
  <c r="S1919" i="33"/>
  <c r="T1919" i="33"/>
  <c r="O1911" i="33"/>
  <c r="P1911" i="33"/>
  <c r="Q1911" i="33"/>
  <c r="R1911" i="33"/>
  <c r="S1911" i="33"/>
  <c r="T1911" i="33"/>
  <c r="O1903" i="33"/>
  <c r="P1903" i="33"/>
  <c r="Q1903" i="33"/>
  <c r="R1903" i="33"/>
  <c r="S1903" i="33"/>
  <c r="T1903" i="33"/>
  <c r="O1895" i="33"/>
  <c r="P1895" i="33"/>
  <c r="Q1895" i="33"/>
  <c r="R1895" i="33"/>
  <c r="S1895" i="33"/>
  <c r="T1895" i="33"/>
  <c r="O1887" i="33"/>
  <c r="P1887" i="33"/>
  <c r="Q1887" i="33"/>
  <c r="R1887" i="33"/>
  <c r="S1887" i="33"/>
  <c r="T1887" i="33"/>
  <c r="O1879" i="33"/>
  <c r="P1879" i="33"/>
  <c r="Q1879" i="33"/>
  <c r="R1879" i="33"/>
  <c r="S1879" i="33"/>
  <c r="T1879" i="33"/>
  <c r="O1871" i="33"/>
  <c r="P1871" i="33"/>
  <c r="Q1871" i="33"/>
  <c r="R1871" i="33"/>
  <c r="S1871" i="33"/>
  <c r="T1871" i="33"/>
  <c r="O1863" i="33"/>
  <c r="P1863" i="33"/>
  <c r="Q1863" i="33"/>
  <c r="R1863" i="33"/>
  <c r="S1863" i="33"/>
  <c r="T1863" i="33"/>
  <c r="O1855" i="33"/>
  <c r="P1855" i="33"/>
  <c r="Q1855" i="33"/>
  <c r="R1855" i="33"/>
  <c r="S1855" i="33"/>
  <c r="T1855" i="33"/>
  <c r="O1847" i="33"/>
  <c r="P1847" i="33"/>
  <c r="Q1847" i="33"/>
  <c r="R1847" i="33"/>
  <c r="S1847" i="33"/>
  <c r="T1847" i="33"/>
  <c r="O1839" i="33"/>
  <c r="P1839" i="33"/>
  <c r="Q1839" i="33"/>
  <c r="R1839" i="33"/>
  <c r="S1839" i="33"/>
  <c r="T1839" i="33"/>
  <c r="O1831" i="33"/>
  <c r="P1831" i="33"/>
  <c r="Q1831" i="33"/>
  <c r="R1831" i="33"/>
  <c r="S1831" i="33"/>
  <c r="T1831" i="33"/>
  <c r="O1823" i="33"/>
  <c r="P1823" i="33"/>
  <c r="Q1823" i="33"/>
  <c r="R1823" i="33"/>
  <c r="S1823" i="33"/>
  <c r="T1823" i="33"/>
  <c r="O1815" i="33"/>
  <c r="P1815" i="33"/>
  <c r="Q1815" i="33"/>
  <c r="R1815" i="33"/>
  <c r="S1815" i="33"/>
  <c r="T1815" i="33"/>
  <c r="O1807" i="33"/>
  <c r="P1807" i="33"/>
  <c r="Q1807" i="33"/>
  <c r="R1807" i="33"/>
  <c r="S1807" i="33"/>
  <c r="T1807" i="33"/>
  <c r="O1799" i="33"/>
  <c r="P1799" i="33"/>
  <c r="Q1799" i="33"/>
  <c r="R1799" i="33"/>
  <c r="S1799" i="33"/>
  <c r="T1799" i="33"/>
  <c r="O1791" i="33"/>
  <c r="P1791" i="33"/>
  <c r="Q1791" i="33"/>
  <c r="R1791" i="33"/>
  <c r="S1791" i="33"/>
  <c r="T1791" i="33"/>
  <c r="O1783" i="33"/>
  <c r="P1783" i="33"/>
  <c r="Q1783" i="33"/>
  <c r="R1783" i="33"/>
  <c r="S1783" i="33"/>
  <c r="T1783" i="33"/>
  <c r="O1775" i="33"/>
  <c r="P1775" i="33"/>
  <c r="Q1775" i="33"/>
  <c r="R1775" i="33"/>
  <c r="S1775" i="33"/>
  <c r="T1775" i="33"/>
  <c r="O1767" i="33"/>
  <c r="P1767" i="33"/>
  <c r="Q1767" i="33"/>
  <c r="R1767" i="33"/>
  <c r="S1767" i="33"/>
  <c r="T1767" i="33"/>
  <c r="O1759" i="33"/>
  <c r="P1759" i="33"/>
  <c r="Q1759" i="33"/>
  <c r="R1759" i="33"/>
  <c r="S1759" i="33"/>
  <c r="T1759" i="33"/>
  <c r="O1751" i="33"/>
  <c r="P1751" i="33"/>
  <c r="Q1751" i="33"/>
  <c r="R1751" i="33"/>
  <c r="S1751" i="33"/>
  <c r="T1751" i="33"/>
  <c r="O1743" i="33"/>
  <c r="P1743" i="33"/>
  <c r="Q1743" i="33"/>
  <c r="R1743" i="33"/>
  <c r="S1743" i="33"/>
  <c r="T1743" i="33"/>
  <c r="O1735" i="33"/>
  <c r="P1735" i="33"/>
  <c r="Q1735" i="33"/>
  <c r="R1735" i="33"/>
  <c r="S1735" i="33"/>
  <c r="T1735" i="33"/>
  <c r="O1727" i="33"/>
  <c r="P1727" i="33"/>
  <c r="Q1727" i="33"/>
  <c r="R1727" i="33"/>
  <c r="S1727" i="33"/>
  <c r="T1727" i="33"/>
  <c r="O1719" i="33"/>
  <c r="P1719" i="33"/>
  <c r="Q1719" i="33"/>
  <c r="R1719" i="33"/>
  <c r="S1719" i="33"/>
  <c r="T1719" i="33"/>
  <c r="M1719" i="33"/>
  <c r="O1711" i="33"/>
  <c r="P1711" i="33"/>
  <c r="Q1711" i="33"/>
  <c r="R1711" i="33"/>
  <c r="S1711" i="33"/>
  <c r="T1711" i="33"/>
  <c r="L1711" i="33"/>
  <c r="M1711" i="33"/>
  <c r="N1711" i="33"/>
  <c r="O1703" i="33"/>
  <c r="P1703" i="33"/>
  <c r="Q1703" i="33"/>
  <c r="R1703" i="33"/>
  <c r="S1703" i="33"/>
  <c r="T1703" i="33"/>
  <c r="L1703" i="33"/>
  <c r="M1703" i="33"/>
  <c r="N1703" i="33"/>
  <c r="O1695" i="33"/>
  <c r="P1695" i="33"/>
  <c r="Q1695" i="33"/>
  <c r="R1695" i="33"/>
  <c r="S1695" i="33"/>
  <c r="T1695" i="33"/>
  <c r="L1695" i="33"/>
  <c r="M1695" i="33"/>
  <c r="N1695" i="33"/>
  <c r="O1687" i="33"/>
  <c r="P1687" i="33"/>
  <c r="Q1687" i="33"/>
  <c r="R1687" i="33"/>
  <c r="S1687" i="33"/>
  <c r="T1687" i="33"/>
  <c r="L1687" i="33"/>
  <c r="M1687" i="33"/>
  <c r="N1687" i="33"/>
  <c r="O1679" i="33"/>
  <c r="P1679" i="33"/>
  <c r="Q1679" i="33"/>
  <c r="R1679" i="33"/>
  <c r="S1679" i="33"/>
  <c r="T1679" i="33"/>
  <c r="L1679" i="33"/>
  <c r="M1679" i="33"/>
  <c r="N1679" i="33"/>
  <c r="O1671" i="33"/>
  <c r="P1671" i="33"/>
  <c r="Q1671" i="33"/>
  <c r="R1671" i="33"/>
  <c r="S1671" i="33"/>
  <c r="T1671" i="33"/>
  <c r="L1671" i="33"/>
  <c r="M1671" i="33"/>
  <c r="N1671" i="33"/>
  <c r="O1663" i="33"/>
  <c r="P1663" i="33"/>
  <c r="Q1663" i="33"/>
  <c r="R1663" i="33"/>
  <c r="S1663" i="33"/>
  <c r="T1663" i="33"/>
  <c r="L1663" i="33"/>
  <c r="M1663" i="33"/>
  <c r="N1663" i="33"/>
  <c r="O1655" i="33"/>
  <c r="P1655" i="33"/>
  <c r="Q1655" i="33"/>
  <c r="R1655" i="33"/>
  <c r="S1655" i="33"/>
  <c r="T1655" i="33"/>
  <c r="L1655" i="33"/>
  <c r="M1655" i="33"/>
  <c r="N1655" i="33"/>
  <c r="O1647" i="33"/>
  <c r="P1647" i="33"/>
  <c r="Q1647" i="33"/>
  <c r="R1647" i="33"/>
  <c r="S1647" i="33"/>
  <c r="T1647" i="33"/>
  <c r="L1647" i="33"/>
  <c r="M1647" i="33"/>
  <c r="N1647" i="33"/>
  <c r="O1639" i="33"/>
  <c r="P1639" i="33"/>
  <c r="Q1639" i="33"/>
  <c r="R1639" i="33"/>
  <c r="S1639" i="33"/>
  <c r="T1639" i="33"/>
  <c r="L1639" i="33"/>
  <c r="M1639" i="33"/>
  <c r="N1639" i="33"/>
  <c r="O1631" i="33"/>
  <c r="P1631" i="33"/>
  <c r="Q1631" i="33"/>
  <c r="R1631" i="33"/>
  <c r="S1631" i="33"/>
  <c r="T1631" i="33"/>
  <c r="L1631" i="33"/>
  <c r="M1631" i="33"/>
  <c r="N1631" i="33"/>
  <c r="O1623" i="33"/>
  <c r="P1623" i="33"/>
  <c r="Q1623" i="33"/>
  <c r="R1623" i="33"/>
  <c r="S1623" i="33"/>
  <c r="T1623" i="33"/>
  <c r="L1623" i="33"/>
  <c r="M1623" i="33"/>
  <c r="N1623" i="33"/>
  <c r="O1615" i="33"/>
  <c r="P1615" i="33"/>
  <c r="Q1615" i="33"/>
  <c r="R1615" i="33"/>
  <c r="S1615" i="33"/>
  <c r="T1615" i="33"/>
  <c r="L1615" i="33"/>
  <c r="M1615" i="33"/>
  <c r="N1615" i="33"/>
  <c r="O1607" i="33"/>
  <c r="P1607" i="33"/>
  <c r="Q1607" i="33"/>
  <c r="R1607" i="33"/>
  <c r="S1607" i="33"/>
  <c r="T1607" i="33"/>
  <c r="L1607" i="33"/>
  <c r="M1607" i="33"/>
  <c r="N1607" i="33"/>
  <c r="O1599" i="33"/>
  <c r="P1599" i="33"/>
  <c r="Q1599" i="33"/>
  <c r="R1599" i="33"/>
  <c r="S1599" i="33"/>
  <c r="T1599" i="33"/>
  <c r="L1599" i="33"/>
  <c r="M1599" i="33"/>
  <c r="N1599" i="33"/>
  <c r="O1591" i="33"/>
  <c r="P1591" i="33"/>
  <c r="Q1591" i="33"/>
  <c r="R1591" i="33"/>
  <c r="S1591" i="33"/>
  <c r="T1591" i="33"/>
  <c r="L1591" i="33"/>
  <c r="M1591" i="33"/>
  <c r="N1591" i="33"/>
  <c r="O1583" i="33"/>
  <c r="P1583" i="33"/>
  <c r="Q1583" i="33"/>
  <c r="R1583" i="33"/>
  <c r="S1583" i="33"/>
  <c r="T1583" i="33"/>
  <c r="L1583" i="33"/>
  <c r="M1583" i="33"/>
  <c r="N1583" i="33"/>
  <c r="O1575" i="33"/>
  <c r="P1575" i="33"/>
  <c r="Q1575" i="33"/>
  <c r="R1575" i="33"/>
  <c r="S1575" i="33"/>
  <c r="T1575" i="33"/>
  <c r="L1575" i="33"/>
  <c r="M1575" i="33"/>
  <c r="N1575" i="33"/>
  <c r="O1567" i="33"/>
  <c r="P1567" i="33"/>
  <c r="Q1567" i="33"/>
  <c r="R1567" i="33"/>
  <c r="S1567" i="33"/>
  <c r="T1567" i="33"/>
  <c r="L1567" i="33"/>
  <c r="M1567" i="33"/>
  <c r="N1567" i="33"/>
  <c r="O1559" i="33"/>
  <c r="P1559" i="33"/>
  <c r="Q1559" i="33"/>
  <c r="R1559" i="33"/>
  <c r="S1559" i="33"/>
  <c r="T1559" i="33"/>
  <c r="L1559" i="33"/>
  <c r="M1559" i="33"/>
  <c r="N1559" i="33"/>
  <c r="O1551" i="33"/>
  <c r="P1551" i="33"/>
  <c r="Q1551" i="33"/>
  <c r="R1551" i="33"/>
  <c r="S1551" i="33"/>
  <c r="T1551" i="33"/>
  <c r="L1551" i="33"/>
  <c r="M1551" i="33"/>
  <c r="N1551" i="33"/>
  <c r="O1543" i="33"/>
  <c r="P1543" i="33"/>
  <c r="Q1543" i="33"/>
  <c r="R1543" i="33"/>
  <c r="S1543" i="33"/>
  <c r="T1543" i="33"/>
  <c r="L1543" i="33"/>
  <c r="M1543" i="33"/>
  <c r="N1543" i="33"/>
  <c r="O1535" i="33"/>
  <c r="P1535" i="33"/>
  <c r="Q1535" i="33"/>
  <c r="R1535" i="33"/>
  <c r="S1535" i="33"/>
  <c r="T1535" i="33"/>
  <c r="L1535" i="33"/>
  <c r="M1535" i="33"/>
  <c r="N1535" i="33"/>
  <c r="O1527" i="33"/>
  <c r="P1527" i="33"/>
  <c r="Q1527" i="33"/>
  <c r="R1527" i="33"/>
  <c r="S1527" i="33"/>
  <c r="T1527" i="33"/>
  <c r="L1527" i="33"/>
  <c r="M1527" i="33"/>
  <c r="N1527" i="33"/>
  <c r="O1519" i="33"/>
  <c r="P1519" i="33"/>
  <c r="Q1519" i="33"/>
  <c r="R1519" i="33"/>
  <c r="S1519" i="33"/>
  <c r="T1519" i="33"/>
  <c r="L1519" i="33"/>
  <c r="M1519" i="33"/>
  <c r="N1519" i="33"/>
  <c r="O1511" i="33"/>
  <c r="P1511" i="33"/>
  <c r="Q1511" i="33"/>
  <c r="R1511" i="33"/>
  <c r="S1511" i="33"/>
  <c r="T1511" i="33"/>
  <c r="L1511" i="33"/>
  <c r="M1511" i="33"/>
  <c r="N1511" i="33"/>
  <c r="O1503" i="33"/>
  <c r="P1503" i="33"/>
  <c r="Q1503" i="33"/>
  <c r="R1503" i="33"/>
  <c r="S1503" i="33"/>
  <c r="T1503" i="33"/>
  <c r="L1503" i="33"/>
  <c r="M1503" i="33"/>
  <c r="N1503" i="33"/>
  <c r="O1495" i="33"/>
  <c r="P1495" i="33"/>
  <c r="Q1495" i="33"/>
  <c r="R1495" i="33"/>
  <c r="S1495" i="33"/>
  <c r="T1495" i="33"/>
  <c r="L1495" i="33"/>
  <c r="M1495" i="33"/>
  <c r="N1495" i="33"/>
  <c r="O1487" i="33"/>
  <c r="P1487" i="33"/>
  <c r="Q1487" i="33"/>
  <c r="R1487" i="33"/>
  <c r="S1487" i="33"/>
  <c r="T1487" i="33"/>
  <c r="L1487" i="33"/>
  <c r="M1487" i="33"/>
  <c r="N1487" i="33"/>
  <c r="O1479" i="33"/>
  <c r="P1479" i="33"/>
  <c r="Q1479" i="33"/>
  <c r="R1479" i="33"/>
  <c r="S1479" i="33"/>
  <c r="T1479" i="33"/>
  <c r="L1479" i="33"/>
  <c r="M1479" i="33"/>
  <c r="N1479" i="33"/>
  <c r="O1471" i="33"/>
  <c r="P1471" i="33"/>
  <c r="Q1471" i="33"/>
  <c r="R1471" i="33"/>
  <c r="S1471" i="33"/>
  <c r="T1471" i="33"/>
  <c r="L1471" i="33"/>
  <c r="M1471" i="33"/>
  <c r="N1471" i="33"/>
  <c r="O1463" i="33"/>
  <c r="P1463" i="33"/>
  <c r="Q1463" i="33"/>
  <c r="R1463" i="33"/>
  <c r="S1463" i="33"/>
  <c r="T1463" i="33"/>
  <c r="L1463" i="33"/>
  <c r="M1463" i="33"/>
  <c r="N1463" i="33"/>
  <c r="O1455" i="33"/>
  <c r="P1455" i="33"/>
  <c r="Q1455" i="33"/>
  <c r="R1455" i="33"/>
  <c r="S1455" i="33"/>
  <c r="T1455" i="33"/>
  <c r="L1455" i="33"/>
  <c r="M1455" i="33"/>
  <c r="N1455" i="33"/>
  <c r="S1447" i="33"/>
  <c r="T1447" i="33"/>
  <c r="O1447" i="33"/>
  <c r="P1447" i="33"/>
  <c r="Q1447" i="33"/>
  <c r="R1447" i="33"/>
  <c r="L1447" i="33"/>
  <c r="M1447" i="33"/>
  <c r="N1447" i="33"/>
  <c r="S1439" i="33"/>
  <c r="T1439" i="33"/>
  <c r="O1439" i="33"/>
  <c r="P1439" i="33"/>
  <c r="Q1439" i="33"/>
  <c r="R1439" i="33"/>
  <c r="L1439" i="33"/>
  <c r="M1439" i="33"/>
  <c r="N1439" i="33"/>
  <c r="S1431" i="33"/>
  <c r="T1431" i="33"/>
  <c r="O1431" i="33"/>
  <c r="P1431" i="33"/>
  <c r="Q1431" i="33"/>
  <c r="R1431" i="33"/>
  <c r="L1431" i="33"/>
  <c r="M1431" i="33"/>
  <c r="N1431" i="33"/>
  <c r="S1423" i="33"/>
  <c r="T1423" i="33"/>
  <c r="O1423" i="33"/>
  <c r="P1423" i="33"/>
  <c r="Q1423" i="33"/>
  <c r="R1423" i="33"/>
  <c r="L1423" i="33"/>
  <c r="M1423" i="33"/>
  <c r="N1423" i="33"/>
  <c r="S1415" i="33"/>
  <c r="T1415" i="33"/>
  <c r="O1415" i="33"/>
  <c r="P1415" i="33"/>
  <c r="Q1415" i="33"/>
  <c r="R1415" i="33"/>
  <c r="L1415" i="33"/>
  <c r="M1415" i="33"/>
  <c r="N1415" i="33"/>
  <c r="S1407" i="33"/>
  <c r="T1407" i="33"/>
  <c r="O1407" i="33"/>
  <c r="P1407" i="33"/>
  <c r="Q1407" i="33"/>
  <c r="R1407" i="33"/>
  <c r="L1407" i="33"/>
  <c r="M1407" i="33"/>
  <c r="N1407" i="33"/>
  <c r="S1399" i="33"/>
  <c r="T1399" i="33"/>
  <c r="O1399" i="33"/>
  <c r="P1399" i="33"/>
  <c r="Q1399" i="33"/>
  <c r="R1399" i="33"/>
  <c r="L1399" i="33"/>
  <c r="M1399" i="33"/>
  <c r="N1399" i="33"/>
  <c r="S1391" i="33"/>
  <c r="T1391" i="33"/>
  <c r="O1391" i="33"/>
  <c r="P1391" i="33"/>
  <c r="Q1391" i="33"/>
  <c r="R1391" i="33"/>
  <c r="L1391" i="33"/>
  <c r="M1391" i="33"/>
  <c r="N1391" i="33"/>
  <c r="S1383" i="33"/>
  <c r="T1383" i="33"/>
  <c r="O1383" i="33"/>
  <c r="P1383" i="33"/>
  <c r="Q1383" i="33"/>
  <c r="R1383" i="33"/>
  <c r="L1383" i="33"/>
  <c r="M1383" i="33"/>
  <c r="N1383" i="33"/>
  <c r="S1375" i="33"/>
  <c r="T1375" i="33"/>
  <c r="O1375" i="33"/>
  <c r="P1375" i="33"/>
  <c r="Q1375" i="33"/>
  <c r="R1375" i="33"/>
  <c r="L1375" i="33"/>
  <c r="M1375" i="33"/>
  <c r="N1375" i="33"/>
  <c r="S1367" i="33"/>
  <c r="T1367" i="33"/>
  <c r="O1367" i="33"/>
  <c r="P1367" i="33"/>
  <c r="Q1367" i="33"/>
  <c r="R1367" i="33"/>
  <c r="L1367" i="33"/>
  <c r="M1367" i="33"/>
  <c r="N1367" i="33"/>
  <c r="S1359" i="33"/>
  <c r="T1359" i="33"/>
  <c r="O1359" i="33"/>
  <c r="P1359" i="33"/>
  <c r="Q1359" i="33"/>
  <c r="R1359" i="33"/>
  <c r="L1359" i="33"/>
  <c r="M1359" i="33"/>
  <c r="N1359" i="33"/>
  <c r="S1351" i="33"/>
  <c r="T1351" i="33"/>
  <c r="O1351" i="33"/>
  <c r="P1351" i="33"/>
  <c r="Q1351" i="33"/>
  <c r="R1351" i="33"/>
  <c r="L1351" i="33"/>
  <c r="M1351" i="33"/>
  <c r="N1351" i="33"/>
  <c r="S1343" i="33"/>
  <c r="T1343" i="33"/>
  <c r="O1343" i="33"/>
  <c r="P1343" i="33"/>
  <c r="Q1343" i="33"/>
  <c r="R1343" i="33"/>
  <c r="L1343" i="33"/>
  <c r="M1343" i="33"/>
  <c r="N1343" i="33"/>
  <c r="S1335" i="33"/>
  <c r="T1335" i="33"/>
  <c r="O1335" i="33"/>
  <c r="P1335" i="33"/>
  <c r="Q1335" i="33"/>
  <c r="R1335" i="33"/>
  <c r="L1335" i="33"/>
  <c r="M1335" i="33"/>
  <c r="N1335" i="33"/>
  <c r="S1327" i="33"/>
  <c r="T1327" i="33"/>
  <c r="O1327" i="33"/>
  <c r="P1327" i="33"/>
  <c r="Q1327" i="33"/>
  <c r="R1327" i="33"/>
  <c r="L1327" i="33"/>
  <c r="M1327" i="33"/>
  <c r="N1327" i="33"/>
  <c r="S1319" i="33"/>
  <c r="T1319" i="33"/>
  <c r="O1319" i="33"/>
  <c r="P1319" i="33"/>
  <c r="Q1319" i="33"/>
  <c r="R1319" i="33"/>
  <c r="L1319" i="33"/>
  <c r="M1319" i="33"/>
  <c r="N1319" i="33"/>
  <c r="S1311" i="33"/>
  <c r="T1311" i="33"/>
  <c r="O1311" i="33"/>
  <c r="P1311" i="33"/>
  <c r="Q1311" i="33"/>
  <c r="R1311" i="33"/>
  <c r="L1311" i="33"/>
  <c r="M1311" i="33"/>
  <c r="N1311" i="33"/>
  <c r="S1303" i="33"/>
  <c r="T1303" i="33"/>
  <c r="O1303" i="33"/>
  <c r="P1303" i="33"/>
  <c r="Q1303" i="33"/>
  <c r="L1303" i="33"/>
  <c r="M1303" i="33"/>
  <c r="N1303" i="33"/>
  <c r="S1295" i="33"/>
  <c r="T1295" i="33"/>
  <c r="O1295" i="33"/>
  <c r="P1295" i="33"/>
  <c r="Q1295" i="33"/>
  <c r="L1295" i="33"/>
  <c r="M1295" i="33"/>
  <c r="N1295" i="33"/>
  <c r="S1287" i="33"/>
  <c r="T1287" i="33"/>
  <c r="O1287" i="33"/>
  <c r="P1287" i="33"/>
  <c r="Q1287" i="33"/>
  <c r="L1287" i="33"/>
  <c r="M1287" i="33"/>
  <c r="N1287" i="33"/>
  <c r="S1279" i="33"/>
  <c r="T1279" i="33"/>
  <c r="O1279" i="33"/>
  <c r="P1279" i="33"/>
  <c r="Q1279" i="33"/>
  <c r="L1279" i="33"/>
  <c r="M1279" i="33"/>
  <c r="N1279" i="33"/>
  <c r="S1271" i="33"/>
  <c r="T1271" i="33"/>
  <c r="O1271" i="33"/>
  <c r="P1271" i="33"/>
  <c r="Q1271" i="33"/>
  <c r="L1271" i="33"/>
  <c r="M1271" i="33"/>
  <c r="N1271" i="33"/>
  <c r="S1263" i="33"/>
  <c r="O1263" i="33"/>
  <c r="P1263" i="33"/>
  <c r="Q1263" i="33"/>
  <c r="L1263" i="33"/>
  <c r="M1263" i="33"/>
  <c r="N1263" i="33"/>
  <c r="S1255" i="33"/>
  <c r="O1255" i="33"/>
  <c r="P1255" i="33"/>
  <c r="Q1255" i="33"/>
  <c r="L1255" i="33"/>
  <c r="M1255" i="33"/>
  <c r="N1255" i="33"/>
  <c r="S1247" i="33"/>
  <c r="T1247" i="33"/>
  <c r="O1247" i="33"/>
  <c r="P1247" i="33"/>
  <c r="Q1247" i="33"/>
  <c r="L1247" i="33"/>
  <c r="M1247" i="33"/>
  <c r="N1247" i="33"/>
  <c r="S1239" i="33"/>
  <c r="O1239" i="33"/>
  <c r="P1239" i="33"/>
  <c r="Q1239" i="33"/>
  <c r="L1239" i="33"/>
  <c r="M1239" i="33"/>
  <c r="N1239" i="33"/>
  <c r="S1231" i="33"/>
  <c r="T1231" i="33"/>
  <c r="O1231" i="33"/>
  <c r="P1231" i="33"/>
  <c r="Q1231" i="33"/>
  <c r="L1231" i="33"/>
  <c r="M1231" i="33"/>
  <c r="N1231" i="33"/>
  <c r="S1223" i="33"/>
  <c r="O1223" i="33"/>
  <c r="P1223" i="33"/>
  <c r="Q1223" i="33"/>
  <c r="L1223" i="33"/>
  <c r="M1223" i="33"/>
  <c r="N1223" i="33"/>
  <c r="S1215" i="33"/>
  <c r="O1215" i="33"/>
  <c r="P1215" i="33"/>
  <c r="Q1215" i="33"/>
  <c r="L1215" i="33"/>
  <c r="M1215" i="33"/>
  <c r="N1215" i="33"/>
  <c r="S1207" i="33"/>
  <c r="T1207" i="33"/>
  <c r="O1207" i="33"/>
  <c r="P1207" i="33"/>
  <c r="Q1207" i="33"/>
  <c r="L1207" i="33"/>
  <c r="M1207" i="33"/>
  <c r="N1207" i="33"/>
  <c r="O1199" i="33"/>
  <c r="P1199" i="33"/>
  <c r="Q1199" i="33"/>
  <c r="L1199" i="33"/>
  <c r="M1199" i="33"/>
  <c r="N1199" i="33"/>
  <c r="S1191" i="33"/>
  <c r="O1191" i="33"/>
  <c r="P1191" i="33"/>
  <c r="Q1191" i="33"/>
  <c r="L1191" i="33"/>
  <c r="M1191" i="33"/>
  <c r="N1191" i="33"/>
  <c r="N2467" i="33"/>
  <c r="L2465" i="33"/>
  <c r="N2459" i="33"/>
  <c r="L2457" i="33"/>
  <c r="N2451" i="33"/>
  <c r="L2449" i="33"/>
  <c r="M2446" i="33"/>
  <c r="N2443" i="33"/>
  <c r="L2441" i="33"/>
  <c r="N2435" i="33"/>
  <c r="L2433" i="33"/>
  <c r="N2427" i="33"/>
  <c r="L2425" i="33"/>
  <c r="N2419" i="33"/>
  <c r="L2417" i="33"/>
  <c r="N2411" i="33"/>
  <c r="L2409" i="33"/>
  <c r="N2403" i="33"/>
  <c r="L2401" i="33"/>
  <c r="N2395" i="33"/>
  <c r="L2393" i="33"/>
  <c r="N2387" i="33"/>
  <c r="L2385" i="33"/>
  <c r="N2379" i="33"/>
  <c r="L2377" i="33"/>
  <c r="N2371" i="33"/>
  <c r="L2369" i="33"/>
  <c r="N2363" i="33"/>
  <c r="L2361" i="33"/>
  <c r="N2355" i="33"/>
  <c r="L2353" i="33"/>
  <c r="N2347" i="33"/>
  <c r="L2345" i="33"/>
  <c r="N2339" i="33"/>
  <c r="L2337" i="33"/>
  <c r="N2331" i="33"/>
  <c r="L2329" i="33"/>
  <c r="N2323" i="33"/>
  <c r="L2321" i="33"/>
  <c r="N2315" i="33"/>
  <c r="L2313" i="33"/>
  <c r="N2307" i="33"/>
  <c r="L2305" i="33"/>
  <c r="N2299" i="33"/>
  <c r="L2297" i="33"/>
  <c r="N2291" i="33"/>
  <c r="L2289" i="33"/>
  <c r="N2283" i="33"/>
  <c r="L2281" i="33"/>
  <c r="N2275" i="33"/>
  <c r="L2273" i="33"/>
  <c r="N2267" i="33"/>
  <c r="L2265" i="33"/>
  <c r="N2259" i="33"/>
  <c r="L2257" i="33"/>
  <c r="N2251" i="33"/>
  <c r="L2249" i="33"/>
  <c r="N2243" i="33"/>
  <c r="L2241" i="33"/>
  <c r="N2235" i="33"/>
  <c r="L2233" i="33"/>
  <c r="N2227" i="33"/>
  <c r="L2225" i="33"/>
  <c r="N2219" i="33"/>
  <c r="L2217" i="33"/>
  <c r="N2211" i="33"/>
  <c r="L2209" i="33"/>
  <c r="N2203" i="33"/>
  <c r="L2201" i="33"/>
  <c r="N2195" i="33"/>
  <c r="L2193" i="33"/>
  <c r="N2187" i="33"/>
  <c r="L2185" i="33"/>
  <c r="N2179" i="33"/>
  <c r="L2177" i="33"/>
  <c r="N2171" i="33"/>
  <c r="L2169" i="33"/>
  <c r="N2163" i="33"/>
  <c r="L2161" i="33"/>
  <c r="N2155" i="33"/>
  <c r="L2153" i="33"/>
  <c r="N2147" i="33"/>
  <c r="L2145" i="33"/>
  <c r="N2139" i="33"/>
  <c r="L2137" i="33"/>
  <c r="N2131" i="33"/>
  <c r="L2129" i="33"/>
  <c r="N2123" i="33"/>
  <c r="L2121" i="33"/>
  <c r="N2115" i="33"/>
  <c r="L2113" i="33"/>
  <c r="N2107" i="33"/>
  <c r="L2105" i="33"/>
  <c r="N2099" i="33"/>
  <c r="L2097" i="33"/>
  <c r="N2091" i="33"/>
  <c r="L2089" i="33"/>
  <c r="N2083" i="33"/>
  <c r="L2081" i="33"/>
  <c r="N2075" i="33"/>
  <c r="L2073" i="33"/>
  <c r="N2067" i="33"/>
  <c r="L2065" i="33"/>
  <c r="N2059" i="33"/>
  <c r="L2057" i="33"/>
  <c r="N2051" i="33"/>
  <c r="L2049" i="33"/>
  <c r="N2043" i="33"/>
  <c r="L2041" i="33"/>
  <c r="N2035" i="33"/>
  <c r="L2033" i="33"/>
  <c r="N2027" i="33"/>
  <c r="L2025" i="33"/>
  <c r="N2019" i="33"/>
  <c r="L2017" i="33"/>
  <c r="N2011" i="33"/>
  <c r="L2009" i="33"/>
  <c r="N2003" i="33"/>
  <c r="L2001" i="33"/>
  <c r="N1995" i="33"/>
  <c r="L1993" i="33"/>
  <c r="N1987" i="33"/>
  <c r="L1985" i="33"/>
  <c r="N1979" i="33"/>
  <c r="L1977" i="33"/>
  <c r="N1971" i="33"/>
  <c r="L1969" i="33"/>
  <c r="N1963" i="33"/>
  <c r="L1961" i="33"/>
  <c r="N1955" i="33"/>
  <c r="L1953" i="33"/>
  <c r="N1947" i="33"/>
  <c r="L1945" i="33"/>
  <c r="N1939" i="33"/>
  <c r="L1937" i="33"/>
  <c r="N1931" i="33"/>
  <c r="L1929" i="33"/>
  <c r="N1923" i="33"/>
  <c r="L1921" i="33"/>
  <c r="N1915" i="33"/>
  <c r="L1913" i="33"/>
  <c r="N1907" i="33"/>
  <c r="L1905" i="33"/>
  <c r="N1899" i="33"/>
  <c r="L1897" i="33"/>
  <c r="N1891" i="33"/>
  <c r="L1889" i="33"/>
  <c r="N1883" i="33"/>
  <c r="L1881" i="33"/>
  <c r="N1875" i="33"/>
  <c r="L1873" i="33"/>
  <c r="N1867" i="33"/>
  <c r="L1865" i="33"/>
  <c r="N1859" i="33"/>
  <c r="L1857" i="33"/>
  <c r="N1851" i="33"/>
  <c r="L1849" i="33"/>
  <c r="N1843" i="33"/>
  <c r="L1841" i="33"/>
  <c r="N1835" i="33"/>
  <c r="L1833" i="33"/>
  <c r="N1827" i="33"/>
  <c r="L1825" i="33"/>
  <c r="N1819" i="33"/>
  <c r="L1817" i="33"/>
  <c r="N1811" i="33"/>
  <c r="L1809" i="33"/>
  <c r="N1803" i="33"/>
  <c r="L1801" i="33"/>
  <c r="N1795" i="33"/>
  <c r="L1793" i="33"/>
  <c r="N1787" i="33"/>
  <c r="L1785" i="33"/>
  <c r="N1779" i="33"/>
  <c r="L1777" i="33"/>
  <c r="N1771" i="33"/>
  <c r="L1769" i="33"/>
  <c r="N1763" i="33"/>
  <c r="L1761" i="33"/>
  <c r="N1755" i="33"/>
  <c r="L1753" i="33"/>
  <c r="N1747" i="33"/>
  <c r="L1745" i="33"/>
  <c r="N1739" i="33"/>
  <c r="L1737" i="33"/>
  <c r="N1731" i="33"/>
  <c r="L1729" i="33"/>
  <c r="N1723" i="33"/>
  <c r="L1721" i="33"/>
  <c r="M1714" i="33"/>
  <c r="L1696" i="33"/>
  <c r="N1674" i="33"/>
  <c r="L1632" i="33"/>
  <c r="L1568" i="33"/>
  <c r="L1504" i="33"/>
  <c r="N1482" i="33"/>
  <c r="L1440" i="33"/>
  <c r="L1376" i="33"/>
  <c r="L1312" i="33"/>
  <c r="L1248" i="33"/>
  <c r="M1141" i="33"/>
  <c r="M1077" i="33"/>
  <c r="M1013" i="33"/>
  <c r="M949" i="33"/>
  <c r="M885" i="33"/>
  <c r="M821" i="33"/>
  <c r="M693" i="33"/>
  <c r="M565" i="33"/>
  <c r="M437" i="33"/>
  <c r="M117" i="33"/>
  <c r="M53" i="33"/>
  <c r="T2467" i="33"/>
  <c r="P2457" i="33"/>
  <c r="T2435" i="33"/>
  <c r="P2425" i="33"/>
  <c r="S1183" i="33"/>
  <c r="O1183" i="33"/>
  <c r="P1183" i="33"/>
  <c r="Q1183" i="33"/>
  <c r="L1183" i="33"/>
  <c r="M1183" i="33"/>
  <c r="N1183" i="33"/>
  <c r="S1151" i="33"/>
  <c r="O1151" i="33"/>
  <c r="P1151" i="33"/>
  <c r="Q1151" i="33"/>
  <c r="L1151" i="33"/>
  <c r="M1151" i="33"/>
  <c r="N1151" i="33"/>
  <c r="P1119" i="33"/>
  <c r="Q1119" i="33"/>
  <c r="L1119" i="33"/>
  <c r="M1119" i="33"/>
  <c r="N1119" i="33"/>
  <c r="S1079" i="33"/>
  <c r="T1079" i="33"/>
  <c r="P1079" i="33"/>
  <c r="Q1079" i="33"/>
  <c r="R1079" i="33"/>
  <c r="L1079" i="33"/>
  <c r="M1079" i="33"/>
  <c r="N1079" i="33"/>
  <c r="S1047" i="33"/>
  <c r="T1047" i="33"/>
  <c r="O1047" i="33"/>
  <c r="P1047" i="33"/>
  <c r="Q1047" i="33"/>
  <c r="R1047" i="33"/>
  <c r="L1047" i="33"/>
  <c r="M1047" i="33"/>
  <c r="N1047" i="33"/>
  <c r="O1023" i="33"/>
  <c r="P1023" i="33"/>
  <c r="Q1023" i="33"/>
  <c r="T1023" i="33"/>
  <c r="R1023" i="33"/>
  <c r="S1023" i="33"/>
  <c r="L1023" i="33"/>
  <c r="M1023" i="33"/>
  <c r="N1023" i="33"/>
  <c r="O991" i="33"/>
  <c r="P991" i="33"/>
  <c r="Q991" i="33"/>
  <c r="T991" i="33"/>
  <c r="R991" i="33"/>
  <c r="S991" i="33"/>
  <c r="L991" i="33"/>
  <c r="M991" i="33"/>
  <c r="N991" i="33"/>
  <c r="O975" i="33"/>
  <c r="P975" i="33"/>
  <c r="Q975" i="33"/>
  <c r="S975" i="33"/>
  <c r="R975" i="33"/>
  <c r="T975" i="33"/>
  <c r="L975" i="33"/>
  <c r="M975" i="33"/>
  <c r="N975" i="33"/>
  <c r="O951" i="33"/>
  <c r="P951" i="33"/>
  <c r="Q951" i="33"/>
  <c r="S951" i="33"/>
  <c r="T951" i="33"/>
  <c r="R951" i="33"/>
  <c r="L951" i="33"/>
  <c r="M951" i="33"/>
  <c r="N951" i="33"/>
  <c r="S919" i="33"/>
  <c r="O919" i="33"/>
  <c r="P919" i="33"/>
  <c r="Q919" i="33"/>
  <c r="T919" i="33"/>
  <c r="R919" i="33"/>
  <c r="L919" i="33"/>
  <c r="M919" i="33"/>
  <c r="N919" i="33"/>
  <c r="P887" i="33"/>
  <c r="Q887" i="33"/>
  <c r="S887" i="33"/>
  <c r="R887" i="33"/>
  <c r="T887" i="33"/>
  <c r="O887" i="33"/>
  <c r="N887" i="33"/>
  <c r="P855" i="33"/>
  <c r="Q855" i="33"/>
  <c r="S855" i="33"/>
  <c r="R855" i="33"/>
  <c r="T855" i="33"/>
  <c r="O855" i="33"/>
  <c r="M855" i="33"/>
  <c r="N855" i="33"/>
  <c r="P823" i="33"/>
  <c r="Q823" i="33"/>
  <c r="R823" i="33"/>
  <c r="S823" i="33"/>
  <c r="T823" i="33"/>
  <c r="O823" i="33"/>
  <c r="L823" i="33"/>
  <c r="M823" i="33"/>
  <c r="N823" i="33"/>
  <c r="P791" i="33"/>
  <c r="Q791" i="33"/>
  <c r="R791" i="33"/>
  <c r="S791" i="33"/>
  <c r="T791" i="33"/>
  <c r="O791" i="33"/>
  <c r="P767" i="33"/>
  <c r="Q767" i="33"/>
  <c r="R767" i="33"/>
  <c r="S767" i="33"/>
  <c r="T767" i="33"/>
  <c r="O767" i="33"/>
  <c r="P743" i="33"/>
  <c r="Q743" i="33"/>
  <c r="R743" i="33"/>
  <c r="S743" i="33"/>
  <c r="T743" i="33"/>
  <c r="O743" i="33"/>
  <c r="M743" i="33"/>
  <c r="N743" i="33"/>
  <c r="O711" i="33"/>
  <c r="P711" i="33"/>
  <c r="Q711" i="33"/>
  <c r="R711" i="33"/>
  <c r="S711" i="33"/>
  <c r="T711" i="33"/>
  <c r="O679" i="33"/>
  <c r="P679" i="33"/>
  <c r="Q679" i="33"/>
  <c r="R679" i="33"/>
  <c r="S679" i="33"/>
  <c r="T679" i="33"/>
  <c r="M679" i="33"/>
  <c r="N679" i="33"/>
  <c r="O639" i="33"/>
  <c r="P639" i="33"/>
  <c r="Q639" i="33"/>
  <c r="R639" i="33"/>
  <c r="S639" i="33"/>
  <c r="T639" i="33"/>
  <c r="O615" i="33"/>
  <c r="P615" i="33"/>
  <c r="Q615" i="33"/>
  <c r="R615" i="33"/>
  <c r="S615" i="33"/>
  <c r="T615" i="33"/>
  <c r="R583" i="33"/>
  <c r="O583" i="33"/>
  <c r="P583" i="33"/>
  <c r="Q583" i="33"/>
  <c r="S583" i="33"/>
  <c r="T583" i="33"/>
  <c r="M583" i="33"/>
  <c r="N583" i="33"/>
  <c r="Q543" i="33"/>
  <c r="R543" i="33"/>
  <c r="O543" i="33"/>
  <c r="P543" i="33"/>
  <c r="S543" i="33"/>
  <c r="T543" i="33"/>
  <c r="Q511" i="33"/>
  <c r="R511" i="33"/>
  <c r="O511" i="33"/>
  <c r="P511" i="33"/>
  <c r="S511" i="33"/>
  <c r="T511" i="33"/>
  <c r="Q487" i="33"/>
  <c r="R487" i="33"/>
  <c r="O487" i="33"/>
  <c r="P487" i="33"/>
  <c r="S487" i="33"/>
  <c r="T487" i="33"/>
  <c r="O455" i="33"/>
  <c r="P455" i="33"/>
  <c r="R455" i="33"/>
  <c r="S455" i="33"/>
  <c r="Q455" i="33"/>
  <c r="T455" i="33"/>
  <c r="O431" i="33"/>
  <c r="P431" i="33"/>
  <c r="R431" i="33"/>
  <c r="S431" i="33"/>
  <c r="Q431" i="33"/>
  <c r="T431" i="33"/>
  <c r="M431" i="33"/>
  <c r="N431" i="33"/>
  <c r="O391" i="33"/>
  <c r="P391" i="33"/>
  <c r="R391" i="33"/>
  <c r="S391" i="33"/>
  <c r="Q391" i="33"/>
  <c r="T391" i="33"/>
  <c r="O367" i="33"/>
  <c r="P367" i="33"/>
  <c r="R367" i="33"/>
  <c r="S367" i="33"/>
  <c r="Q367" i="33"/>
  <c r="T367" i="33"/>
  <c r="O327" i="33"/>
  <c r="P327" i="33"/>
  <c r="R327" i="33"/>
  <c r="S327" i="33"/>
  <c r="Q327" i="33"/>
  <c r="T327" i="33"/>
  <c r="M327" i="33"/>
  <c r="N327" i="33"/>
  <c r="R295" i="33"/>
  <c r="S295" i="33"/>
  <c r="T295" i="33"/>
  <c r="O295" i="33"/>
  <c r="P295" i="33"/>
  <c r="Q295" i="33"/>
  <c r="O271" i="33"/>
  <c r="R271" i="33"/>
  <c r="S271" i="33"/>
  <c r="T271" i="33"/>
  <c r="Q271" i="33"/>
  <c r="P271" i="33"/>
  <c r="O231" i="33"/>
  <c r="Q231" i="33"/>
  <c r="R231" i="33"/>
  <c r="S231" i="33"/>
  <c r="T231" i="33"/>
  <c r="P231" i="33"/>
  <c r="R199" i="33"/>
  <c r="S199" i="33"/>
  <c r="T199" i="33"/>
  <c r="O199" i="33"/>
  <c r="P199" i="33"/>
  <c r="Q199" i="33"/>
  <c r="M199" i="33"/>
  <c r="N199" i="33"/>
  <c r="R167" i="33"/>
  <c r="S167" i="33"/>
  <c r="T167" i="33"/>
  <c r="O167" i="33"/>
  <c r="P167" i="33"/>
  <c r="Q167" i="33"/>
  <c r="M167" i="33"/>
  <c r="N167" i="33"/>
  <c r="R135" i="33"/>
  <c r="S135" i="33"/>
  <c r="T135" i="33"/>
  <c r="O135" i="33"/>
  <c r="P135" i="33"/>
  <c r="Q135" i="33"/>
  <c r="Q111" i="33"/>
  <c r="R111" i="33"/>
  <c r="S111" i="33"/>
  <c r="T111" i="33"/>
  <c r="O111" i="33"/>
  <c r="P111" i="33"/>
  <c r="M111" i="33"/>
  <c r="N111" i="33"/>
  <c r="O79" i="33"/>
  <c r="P79" i="33"/>
  <c r="Q79" i="33"/>
  <c r="R79" i="33"/>
  <c r="S79" i="33"/>
  <c r="T79" i="33"/>
  <c r="L79" i="33"/>
  <c r="M79" i="33"/>
  <c r="N79" i="33"/>
  <c r="O47" i="33"/>
  <c r="P47" i="33"/>
  <c r="Q47" i="33"/>
  <c r="R47" i="33"/>
  <c r="S47" i="33"/>
  <c r="T47" i="33"/>
  <c r="L47" i="33"/>
  <c r="M47" i="33"/>
  <c r="N47" i="33"/>
  <c r="O31" i="33"/>
  <c r="P31" i="33"/>
  <c r="Q31" i="33"/>
  <c r="R31" i="33"/>
  <c r="S31" i="33"/>
  <c r="T31" i="33"/>
  <c r="L31" i="33"/>
  <c r="M31" i="33"/>
  <c r="N31" i="33"/>
  <c r="S2466" i="33"/>
  <c r="T2466" i="33"/>
  <c r="O2466" i="33"/>
  <c r="P2466" i="33"/>
  <c r="Q2466" i="33"/>
  <c r="S2434" i="33"/>
  <c r="T2434" i="33"/>
  <c r="O2434" i="33"/>
  <c r="P2434" i="33"/>
  <c r="Q2434" i="33"/>
  <c r="O2410" i="33"/>
  <c r="P2410" i="33"/>
  <c r="Q2410" i="33"/>
  <c r="R2410" i="33"/>
  <c r="S2410" i="33"/>
  <c r="T2410" i="33"/>
  <c r="O2378" i="33"/>
  <c r="P2378" i="33"/>
  <c r="Q2378" i="33"/>
  <c r="R2378" i="33"/>
  <c r="S2378" i="33"/>
  <c r="T2378" i="33"/>
  <c r="O2346" i="33"/>
  <c r="P2346" i="33"/>
  <c r="Q2346" i="33"/>
  <c r="R2346" i="33"/>
  <c r="S2346" i="33"/>
  <c r="T2346" i="33"/>
  <c r="O2314" i="33"/>
  <c r="P2314" i="33"/>
  <c r="Q2314" i="33"/>
  <c r="R2314" i="33"/>
  <c r="S2314" i="33"/>
  <c r="T2314" i="33"/>
  <c r="T2290" i="33"/>
  <c r="O2290" i="33"/>
  <c r="P2290" i="33"/>
  <c r="Q2290" i="33"/>
  <c r="R2290" i="33"/>
  <c r="S2290" i="33"/>
  <c r="T2258" i="33"/>
  <c r="O2258" i="33"/>
  <c r="P2258" i="33"/>
  <c r="Q2258" i="33"/>
  <c r="R2258" i="33"/>
  <c r="S2258" i="33"/>
  <c r="T2218" i="33"/>
  <c r="O2218" i="33"/>
  <c r="P2218" i="33"/>
  <c r="Q2218" i="33"/>
  <c r="R2218" i="33"/>
  <c r="S2218" i="33"/>
  <c r="T2186" i="33"/>
  <c r="O2186" i="33"/>
  <c r="P2186" i="33"/>
  <c r="Q2186" i="33"/>
  <c r="R2186" i="33"/>
  <c r="S2186" i="33"/>
  <c r="T2154" i="33"/>
  <c r="O2154" i="33"/>
  <c r="P2154" i="33"/>
  <c r="Q2154" i="33"/>
  <c r="R2154" i="33"/>
  <c r="S2154" i="33"/>
  <c r="T2122" i="33"/>
  <c r="O2122" i="33"/>
  <c r="P2122" i="33"/>
  <c r="Q2122" i="33"/>
  <c r="R2122" i="33"/>
  <c r="S2122" i="33"/>
  <c r="T2090" i="33"/>
  <c r="O2090" i="33"/>
  <c r="P2090" i="33"/>
  <c r="Q2090" i="33"/>
  <c r="R2090" i="33"/>
  <c r="S2090" i="33"/>
  <c r="T2058" i="33"/>
  <c r="O2058" i="33"/>
  <c r="P2058" i="33"/>
  <c r="Q2058" i="33"/>
  <c r="R2058" i="33"/>
  <c r="S2058" i="33"/>
  <c r="T2026" i="33"/>
  <c r="O2026" i="33"/>
  <c r="P2026" i="33"/>
  <c r="Q2026" i="33"/>
  <c r="R2026" i="33"/>
  <c r="S2026" i="33"/>
  <c r="T1994" i="33"/>
  <c r="O1994" i="33"/>
  <c r="P1994" i="33"/>
  <c r="Q1994" i="33"/>
  <c r="R1994" i="33"/>
  <c r="S1994" i="33"/>
  <c r="T1970" i="33"/>
  <c r="O1970" i="33"/>
  <c r="P1970" i="33"/>
  <c r="Q1970" i="33"/>
  <c r="R1970" i="33"/>
  <c r="S1970" i="33"/>
  <c r="T1938" i="33"/>
  <c r="O1938" i="33"/>
  <c r="P1938" i="33"/>
  <c r="Q1938" i="33"/>
  <c r="R1938" i="33"/>
  <c r="S1938" i="33"/>
  <c r="T1906" i="33"/>
  <c r="O1906" i="33"/>
  <c r="P1906" i="33"/>
  <c r="Q1906" i="33"/>
  <c r="R1906" i="33"/>
  <c r="S1906" i="33"/>
  <c r="T1882" i="33"/>
  <c r="O1882" i="33"/>
  <c r="P1882" i="33"/>
  <c r="Q1882" i="33"/>
  <c r="R1882" i="33"/>
  <c r="S1882" i="33"/>
  <c r="T1858" i="33"/>
  <c r="O1858" i="33"/>
  <c r="P1858" i="33"/>
  <c r="Q1858" i="33"/>
  <c r="R1858" i="33"/>
  <c r="S1858" i="33"/>
  <c r="T1826" i="33"/>
  <c r="O1826" i="33"/>
  <c r="P1826" i="33"/>
  <c r="Q1826" i="33"/>
  <c r="R1826" i="33"/>
  <c r="S1826" i="33"/>
  <c r="T1794" i="33"/>
  <c r="O1794" i="33"/>
  <c r="P1794" i="33"/>
  <c r="Q1794" i="33"/>
  <c r="R1794" i="33"/>
  <c r="S1794" i="33"/>
  <c r="T1762" i="33"/>
  <c r="O1762" i="33"/>
  <c r="P1762" i="33"/>
  <c r="Q1762" i="33"/>
  <c r="R1762" i="33"/>
  <c r="S1762" i="33"/>
  <c r="T1730" i="33"/>
  <c r="O1730" i="33"/>
  <c r="P1730" i="33"/>
  <c r="Q1730" i="33"/>
  <c r="R1730" i="33"/>
  <c r="S1730" i="33"/>
  <c r="T1682" i="33"/>
  <c r="O1682" i="33"/>
  <c r="P1682" i="33"/>
  <c r="Q1682" i="33"/>
  <c r="R1682" i="33"/>
  <c r="S1682" i="33"/>
  <c r="L1682" i="33"/>
  <c r="M1682" i="33"/>
  <c r="T1666" i="33"/>
  <c r="O1666" i="33"/>
  <c r="P1666" i="33"/>
  <c r="Q1666" i="33"/>
  <c r="R1666" i="33"/>
  <c r="S1666" i="33"/>
  <c r="L1666" i="33"/>
  <c r="M1666" i="33"/>
  <c r="T1618" i="33"/>
  <c r="O1618" i="33"/>
  <c r="P1618" i="33"/>
  <c r="Q1618" i="33"/>
  <c r="R1618" i="33"/>
  <c r="S1618" i="33"/>
  <c r="L1618" i="33"/>
  <c r="M1618" i="33"/>
  <c r="T1586" i="33"/>
  <c r="O1586" i="33"/>
  <c r="P1586" i="33"/>
  <c r="Q1586" i="33"/>
  <c r="R1586" i="33"/>
  <c r="S1586" i="33"/>
  <c r="L1586" i="33"/>
  <c r="M1586" i="33"/>
  <c r="T1562" i="33"/>
  <c r="O1562" i="33"/>
  <c r="P1562" i="33"/>
  <c r="Q1562" i="33"/>
  <c r="R1562" i="33"/>
  <c r="S1562" i="33"/>
  <c r="L1562" i="33"/>
  <c r="M1562" i="33"/>
  <c r="T1538" i="33"/>
  <c r="O1538" i="33"/>
  <c r="P1538" i="33"/>
  <c r="Q1538" i="33"/>
  <c r="R1538" i="33"/>
  <c r="S1538" i="33"/>
  <c r="L1538" i="33"/>
  <c r="M1538" i="33"/>
  <c r="T1506" i="33"/>
  <c r="O1506" i="33"/>
  <c r="P1506" i="33"/>
  <c r="Q1506" i="33"/>
  <c r="R1506" i="33"/>
  <c r="S1506" i="33"/>
  <c r="L1506" i="33"/>
  <c r="M1506" i="33"/>
  <c r="T1474" i="33"/>
  <c r="O1474" i="33"/>
  <c r="P1474" i="33"/>
  <c r="Q1474" i="33"/>
  <c r="R1474" i="33"/>
  <c r="S1474" i="33"/>
  <c r="L1474" i="33"/>
  <c r="M1474" i="33"/>
  <c r="Q1450" i="33"/>
  <c r="R1450" i="33"/>
  <c r="S1450" i="33"/>
  <c r="T1450" i="33"/>
  <c r="O1450" i="33"/>
  <c r="P1450" i="33"/>
  <c r="L1450" i="33"/>
  <c r="M1450" i="33"/>
  <c r="Q1418" i="33"/>
  <c r="R1418" i="33"/>
  <c r="S1418" i="33"/>
  <c r="T1418" i="33"/>
  <c r="O1418" i="33"/>
  <c r="P1418" i="33"/>
  <c r="L1418" i="33"/>
  <c r="M1418" i="33"/>
  <c r="Q1386" i="33"/>
  <c r="R1386" i="33"/>
  <c r="S1386" i="33"/>
  <c r="T1386" i="33"/>
  <c r="O1386" i="33"/>
  <c r="P1386" i="33"/>
  <c r="L1386" i="33"/>
  <c r="M1386" i="33"/>
  <c r="Q1370" i="33"/>
  <c r="R1370" i="33"/>
  <c r="S1370" i="33"/>
  <c r="T1370" i="33"/>
  <c r="O1370" i="33"/>
  <c r="P1370" i="33"/>
  <c r="L1370" i="33"/>
  <c r="M1370" i="33"/>
  <c r="Q1354" i="33"/>
  <c r="R1354" i="33"/>
  <c r="S1354" i="33"/>
  <c r="T1354" i="33"/>
  <c r="O1354" i="33"/>
  <c r="P1354" i="33"/>
  <c r="L1354" i="33"/>
  <c r="M1354" i="33"/>
  <c r="Q1338" i="33"/>
  <c r="R1338" i="33"/>
  <c r="S1338" i="33"/>
  <c r="T1338" i="33"/>
  <c r="O1338" i="33"/>
  <c r="P1338" i="33"/>
  <c r="L1338" i="33"/>
  <c r="M1338" i="33"/>
  <c r="Q1322" i="33"/>
  <c r="R1322" i="33"/>
  <c r="S1322" i="33"/>
  <c r="T1322" i="33"/>
  <c r="O1322" i="33"/>
  <c r="P1322" i="33"/>
  <c r="L1322" i="33"/>
  <c r="M1322" i="33"/>
  <c r="Q1306" i="33"/>
  <c r="S1306" i="33"/>
  <c r="T1306" i="33"/>
  <c r="O1306" i="33"/>
  <c r="P1306" i="33"/>
  <c r="L1306" i="33"/>
  <c r="M1306" i="33"/>
  <c r="Q1290" i="33"/>
  <c r="S1290" i="33"/>
  <c r="T1290" i="33"/>
  <c r="O1290" i="33"/>
  <c r="P1290" i="33"/>
  <c r="L1290" i="33"/>
  <c r="M1290" i="33"/>
  <c r="Q1274" i="33"/>
  <c r="S1274" i="33"/>
  <c r="O1274" i="33"/>
  <c r="P1274" i="33"/>
  <c r="L1274" i="33"/>
  <c r="M1274" i="33"/>
  <c r="Q1258" i="33"/>
  <c r="T1258" i="33"/>
  <c r="O1258" i="33"/>
  <c r="P1258" i="33"/>
  <c r="L1258" i="33"/>
  <c r="M1258" i="33"/>
  <c r="Q1242" i="33"/>
  <c r="S1242" i="33"/>
  <c r="T1242" i="33"/>
  <c r="O1242" i="33"/>
  <c r="P1242" i="33"/>
  <c r="L1242" i="33"/>
  <c r="M1242" i="33"/>
  <c r="Q1226" i="33"/>
  <c r="S1226" i="33"/>
  <c r="T1226" i="33"/>
  <c r="O1226" i="33"/>
  <c r="P1226" i="33"/>
  <c r="L1226" i="33"/>
  <c r="M1226" i="33"/>
  <c r="Q1210" i="33"/>
  <c r="S1210" i="33"/>
  <c r="O1210" i="33"/>
  <c r="P1210" i="33"/>
  <c r="L1210" i="33"/>
  <c r="M1210" i="33"/>
  <c r="L2434" i="33"/>
  <c r="L2418" i="33"/>
  <c r="L2378" i="33"/>
  <c r="L2362" i="33"/>
  <c r="L2346" i="33"/>
  <c r="L2322" i="33"/>
  <c r="L2290" i="33"/>
  <c r="L2282" i="33"/>
  <c r="L2274" i="33"/>
  <c r="L2266" i="33"/>
  <c r="L2242" i="33"/>
  <c r="L2234" i="33"/>
  <c r="L2210" i="33"/>
  <c r="L2202" i="33"/>
  <c r="L2178" i="33"/>
  <c r="L2162" i="33"/>
  <c r="L2146" i="33"/>
  <c r="L2138" i="33"/>
  <c r="L2122" i="33"/>
  <c r="L2106" i="33"/>
  <c r="L2082" i="33"/>
  <c r="L2066" i="33"/>
  <c r="L2058" i="33"/>
  <c r="L2034" i="33"/>
  <c r="L2026" i="33"/>
  <c r="L2002" i="33"/>
  <c r="L1986" i="33"/>
  <c r="L1954" i="33"/>
  <c r="L1946" i="33"/>
  <c r="L1938" i="33"/>
  <c r="L1738" i="33"/>
  <c r="N1618" i="33"/>
  <c r="S1179" i="33"/>
  <c r="O1179" i="33"/>
  <c r="P1179" i="33"/>
  <c r="Q1179" i="33"/>
  <c r="L1179" i="33"/>
  <c r="M1179" i="33"/>
  <c r="N1179" i="33"/>
  <c r="O1171" i="33"/>
  <c r="P1171" i="33"/>
  <c r="Q1171" i="33"/>
  <c r="L1171" i="33"/>
  <c r="M1171" i="33"/>
  <c r="N1171" i="33"/>
  <c r="S1163" i="33"/>
  <c r="T1163" i="33"/>
  <c r="O1163" i="33"/>
  <c r="P1163" i="33"/>
  <c r="Q1163" i="33"/>
  <c r="L1163" i="33"/>
  <c r="M1163" i="33"/>
  <c r="N1163" i="33"/>
  <c r="S1155" i="33"/>
  <c r="T1155" i="33"/>
  <c r="O1155" i="33"/>
  <c r="P1155" i="33"/>
  <c r="Q1155" i="33"/>
  <c r="L1155" i="33"/>
  <c r="M1155" i="33"/>
  <c r="N1155" i="33"/>
  <c r="S1147" i="33"/>
  <c r="O1147" i="33"/>
  <c r="P1147" i="33"/>
  <c r="Q1147" i="33"/>
  <c r="L1147" i="33"/>
  <c r="M1147" i="33"/>
  <c r="N1147" i="33"/>
  <c r="O1139" i="33"/>
  <c r="P1139" i="33"/>
  <c r="Q1139" i="33"/>
  <c r="L1139" i="33"/>
  <c r="M1139" i="33"/>
  <c r="N1139" i="33"/>
  <c r="S1131" i="33"/>
  <c r="O1131" i="33"/>
  <c r="P1131" i="33"/>
  <c r="Q1131" i="33"/>
  <c r="L1131" i="33"/>
  <c r="M1131" i="33"/>
  <c r="N1131" i="33"/>
  <c r="S1123" i="33"/>
  <c r="O1123" i="33"/>
  <c r="P1123" i="33"/>
  <c r="Q1123" i="33"/>
  <c r="L1123" i="33"/>
  <c r="M1123" i="33"/>
  <c r="N1123" i="33"/>
  <c r="S1115" i="33"/>
  <c r="T1115" i="33"/>
  <c r="P1115" i="33"/>
  <c r="Q1115" i="33"/>
  <c r="L1115" i="33"/>
  <c r="M1115" i="33"/>
  <c r="N1115" i="33"/>
  <c r="S1107" i="33"/>
  <c r="O1107" i="33"/>
  <c r="P1107" i="33"/>
  <c r="Q1107" i="33"/>
  <c r="L1107" i="33"/>
  <c r="M1107" i="33"/>
  <c r="N1107" i="33"/>
  <c r="S1099" i="33"/>
  <c r="P1099" i="33"/>
  <c r="Q1099" i="33"/>
  <c r="L1099" i="33"/>
  <c r="M1099" i="33"/>
  <c r="N1099" i="33"/>
  <c r="S1091" i="33"/>
  <c r="P1091" i="33"/>
  <c r="Q1091" i="33"/>
  <c r="L1091" i="33"/>
  <c r="M1091" i="33"/>
  <c r="N1091" i="33"/>
  <c r="S1083" i="33"/>
  <c r="T1083" i="33"/>
  <c r="P1083" i="33"/>
  <c r="Q1083" i="33"/>
  <c r="R1083" i="33"/>
  <c r="L1083" i="33"/>
  <c r="M1083" i="33"/>
  <c r="N1083" i="33"/>
  <c r="S1075" i="33"/>
  <c r="T1075" i="33"/>
  <c r="P1075" i="33"/>
  <c r="Q1075" i="33"/>
  <c r="R1075" i="33"/>
  <c r="L1075" i="33"/>
  <c r="M1075" i="33"/>
  <c r="N1075" i="33"/>
  <c r="S1067" i="33"/>
  <c r="T1067" i="33"/>
  <c r="P1067" i="33"/>
  <c r="Q1067" i="33"/>
  <c r="R1067" i="33"/>
  <c r="L1067" i="33"/>
  <c r="M1067" i="33"/>
  <c r="N1067" i="33"/>
  <c r="S1059" i="33"/>
  <c r="T1059" i="33"/>
  <c r="P1059" i="33"/>
  <c r="Q1059" i="33"/>
  <c r="R1059" i="33"/>
  <c r="L1059" i="33"/>
  <c r="M1059" i="33"/>
  <c r="N1059" i="33"/>
  <c r="S1051" i="33"/>
  <c r="T1051" i="33"/>
  <c r="O1051" i="33"/>
  <c r="P1051" i="33"/>
  <c r="Q1051" i="33"/>
  <c r="R1051" i="33"/>
  <c r="L1051" i="33"/>
  <c r="M1051" i="33"/>
  <c r="N1051" i="33"/>
  <c r="S1043" i="33"/>
  <c r="T1043" i="33"/>
  <c r="O1043" i="33"/>
  <c r="P1043" i="33"/>
  <c r="Q1043" i="33"/>
  <c r="R1043" i="33"/>
  <c r="L1043" i="33"/>
  <c r="M1043" i="33"/>
  <c r="N1043" i="33"/>
  <c r="S1035" i="33"/>
  <c r="T1035" i="33"/>
  <c r="O1035" i="33"/>
  <c r="P1035" i="33"/>
  <c r="Q1035" i="33"/>
  <c r="R1035" i="33"/>
  <c r="L1035" i="33"/>
  <c r="M1035" i="33"/>
  <c r="N1035" i="33"/>
  <c r="O1027" i="33"/>
  <c r="P1027" i="33"/>
  <c r="Q1027" i="33"/>
  <c r="S1027" i="33"/>
  <c r="T1027" i="33"/>
  <c r="R1027" i="33"/>
  <c r="L1027" i="33"/>
  <c r="M1027" i="33"/>
  <c r="N1027" i="33"/>
  <c r="O1019" i="33"/>
  <c r="P1019" i="33"/>
  <c r="Q1019" i="33"/>
  <c r="R1019" i="33"/>
  <c r="S1019" i="33"/>
  <c r="T1019" i="33"/>
  <c r="L1019" i="33"/>
  <c r="M1019" i="33"/>
  <c r="N1019" i="33"/>
  <c r="O1011" i="33"/>
  <c r="P1011" i="33"/>
  <c r="Q1011" i="33"/>
  <c r="R1011" i="33"/>
  <c r="S1011" i="33"/>
  <c r="T1011" i="33"/>
  <c r="L1011" i="33"/>
  <c r="M1011" i="33"/>
  <c r="N1011" i="33"/>
  <c r="O1003" i="33"/>
  <c r="P1003" i="33"/>
  <c r="Q1003" i="33"/>
  <c r="R1003" i="33"/>
  <c r="S1003" i="33"/>
  <c r="T1003" i="33"/>
  <c r="L1003" i="33"/>
  <c r="M1003" i="33"/>
  <c r="N1003" i="33"/>
  <c r="O995" i="33"/>
  <c r="P995" i="33"/>
  <c r="Q995" i="33"/>
  <c r="S995" i="33"/>
  <c r="T995" i="33"/>
  <c r="R995" i="33"/>
  <c r="L995" i="33"/>
  <c r="M995" i="33"/>
  <c r="N995" i="33"/>
  <c r="O987" i="33"/>
  <c r="P987" i="33"/>
  <c r="Q987" i="33"/>
  <c r="R987" i="33"/>
  <c r="S987" i="33"/>
  <c r="T987" i="33"/>
  <c r="L987" i="33"/>
  <c r="M987" i="33"/>
  <c r="N987" i="33"/>
  <c r="O979" i="33"/>
  <c r="P979" i="33"/>
  <c r="Q979" i="33"/>
  <c r="S979" i="33"/>
  <c r="R979" i="33"/>
  <c r="T979" i="33"/>
  <c r="L979" i="33"/>
  <c r="M979" i="33"/>
  <c r="N979" i="33"/>
  <c r="O971" i="33"/>
  <c r="P971" i="33"/>
  <c r="Q971" i="33"/>
  <c r="S971" i="33"/>
  <c r="R971" i="33"/>
  <c r="T971" i="33"/>
  <c r="L971" i="33"/>
  <c r="M971" i="33"/>
  <c r="N971" i="33"/>
  <c r="O963" i="33"/>
  <c r="P963" i="33"/>
  <c r="Q963" i="33"/>
  <c r="S963" i="33"/>
  <c r="T963" i="33"/>
  <c r="R963" i="33"/>
  <c r="L963" i="33"/>
  <c r="M963" i="33"/>
  <c r="N963" i="33"/>
  <c r="O955" i="33"/>
  <c r="P955" i="33"/>
  <c r="Q955" i="33"/>
  <c r="S955" i="33"/>
  <c r="T955" i="33"/>
  <c r="R955" i="33"/>
  <c r="L955" i="33"/>
  <c r="M955" i="33"/>
  <c r="N955" i="33"/>
  <c r="O947" i="33"/>
  <c r="P947" i="33"/>
  <c r="Q947" i="33"/>
  <c r="S947" i="33"/>
  <c r="T947" i="33"/>
  <c r="R947" i="33"/>
  <c r="L947" i="33"/>
  <c r="M947" i="33"/>
  <c r="N947" i="33"/>
  <c r="O939" i="33"/>
  <c r="P939" i="33"/>
  <c r="Q939" i="33"/>
  <c r="S939" i="33"/>
  <c r="T939" i="33"/>
  <c r="R939" i="33"/>
  <c r="L939" i="33"/>
  <c r="M939" i="33"/>
  <c r="N939" i="33"/>
  <c r="O931" i="33"/>
  <c r="P931" i="33"/>
  <c r="Q931" i="33"/>
  <c r="S931" i="33"/>
  <c r="T931" i="33"/>
  <c r="R931" i="33"/>
  <c r="L931" i="33"/>
  <c r="M931" i="33"/>
  <c r="N931" i="33"/>
  <c r="S923" i="33"/>
  <c r="P923" i="33"/>
  <c r="Q923" i="33"/>
  <c r="R923" i="33"/>
  <c r="T923" i="33"/>
  <c r="O923" i="33"/>
  <c r="L923" i="33"/>
  <c r="M923" i="33"/>
  <c r="N923" i="33"/>
  <c r="S915" i="33"/>
  <c r="R915" i="33"/>
  <c r="T915" i="33"/>
  <c r="P915" i="33"/>
  <c r="Q915" i="33"/>
  <c r="O915" i="33"/>
  <c r="L915" i="33"/>
  <c r="M915" i="33"/>
  <c r="N915" i="33"/>
  <c r="P907" i="33"/>
  <c r="S907" i="33"/>
  <c r="O907" i="33"/>
  <c r="Q907" i="33"/>
  <c r="R907" i="33"/>
  <c r="T907" i="33"/>
  <c r="L907" i="33"/>
  <c r="M907" i="33"/>
  <c r="N907" i="33"/>
  <c r="P899" i="33"/>
  <c r="S899" i="33"/>
  <c r="O899" i="33"/>
  <c r="R899" i="33"/>
  <c r="T899" i="33"/>
  <c r="Q899" i="33"/>
  <c r="P891" i="33"/>
  <c r="Q891" i="33"/>
  <c r="S891" i="33"/>
  <c r="O891" i="33"/>
  <c r="R891" i="33"/>
  <c r="T891" i="33"/>
  <c r="N891" i="33"/>
  <c r="P883" i="33"/>
  <c r="Q883" i="33"/>
  <c r="S883" i="33"/>
  <c r="T883" i="33"/>
  <c r="O883" i="33"/>
  <c r="R883" i="33"/>
  <c r="M883" i="33"/>
  <c r="P875" i="33"/>
  <c r="Q875" i="33"/>
  <c r="S875" i="33"/>
  <c r="O875" i="33"/>
  <c r="T875" i="33"/>
  <c r="R875" i="33"/>
  <c r="L875" i="33"/>
  <c r="M875" i="33"/>
  <c r="N875" i="33"/>
  <c r="P867" i="33"/>
  <c r="Q867" i="33"/>
  <c r="S867" i="33"/>
  <c r="O867" i="33"/>
  <c r="R867" i="33"/>
  <c r="T867" i="33"/>
  <c r="L867" i="33"/>
  <c r="M867" i="33"/>
  <c r="N867" i="33"/>
  <c r="P859" i="33"/>
  <c r="Q859" i="33"/>
  <c r="S859" i="33"/>
  <c r="O859" i="33"/>
  <c r="R859" i="33"/>
  <c r="T859" i="33"/>
  <c r="M859" i="33"/>
  <c r="N859" i="33"/>
  <c r="P851" i="33"/>
  <c r="Q851" i="33"/>
  <c r="S851" i="33"/>
  <c r="T851" i="33"/>
  <c r="O851" i="33"/>
  <c r="R851" i="33"/>
  <c r="M851" i="33"/>
  <c r="N851" i="33"/>
  <c r="P843" i="33"/>
  <c r="Q843" i="33"/>
  <c r="S843" i="33"/>
  <c r="O843" i="33"/>
  <c r="T843" i="33"/>
  <c r="R843" i="33"/>
  <c r="N843" i="33"/>
  <c r="P835" i="33"/>
  <c r="Q835" i="33"/>
  <c r="S835" i="33"/>
  <c r="O835" i="33"/>
  <c r="R835" i="33"/>
  <c r="T835" i="33"/>
  <c r="M835" i="33"/>
  <c r="N835" i="33"/>
  <c r="P827" i="33"/>
  <c r="Q827" i="33"/>
  <c r="R827" i="33"/>
  <c r="S827" i="33"/>
  <c r="O827" i="33"/>
  <c r="T827" i="33"/>
  <c r="M827" i="33"/>
  <c r="P819" i="33"/>
  <c r="Q819" i="33"/>
  <c r="R819" i="33"/>
  <c r="S819" i="33"/>
  <c r="T819" i="33"/>
  <c r="O819" i="33"/>
  <c r="P811" i="33"/>
  <c r="Q811" i="33"/>
  <c r="R811" i="33"/>
  <c r="S811" i="33"/>
  <c r="O811" i="33"/>
  <c r="T811" i="33"/>
  <c r="M811" i="33"/>
  <c r="N811" i="33"/>
  <c r="P803" i="33"/>
  <c r="Q803" i="33"/>
  <c r="R803" i="33"/>
  <c r="S803" i="33"/>
  <c r="T803" i="33"/>
  <c r="O803" i="33"/>
  <c r="P795" i="33"/>
  <c r="Q795" i="33"/>
  <c r="R795" i="33"/>
  <c r="S795" i="33"/>
  <c r="T795" i="33"/>
  <c r="O795" i="33"/>
  <c r="M795" i="33"/>
  <c r="N795" i="33"/>
  <c r="P787" i="33"/>
  <c r="Q787" i="33"/>
  <c r="R787" i="33"/>
  <c r="S787" i="33"/>
  <c r="T787" i="33"/>
  <c r="O787" i="33"/>
  <c r="P779" i="33"/>
  <c r="Q779" i="33"/>
  <c r="R779" i="33"/>
  <c r="S779" i="33"/>
  <c r="T779" i="33"/>
  <c r="O779" i="33"/>
  <c r="P771" i="33"/>
  <c r="Q771" i="33"/>
  <c r="R771" i="33"/>
  <c r="S771" i="33"/>
  <c r="T771" i="33"/>
  <c r="O771" i="33"/>
  <c r="P763" i="33"/>
  <c r="Q763" i="33"/>
  <c r="R763" i="33"/>
  <c r="S763" i="33"/>
  <c r="T763" i="33"/>
  <c r="O763" i="33"/>
  <c r="P755" i="33"/>
  <c r="Q755" i="33"/>
  <c r="R755" i="33"/>
  <c r="S755" i="33"/>
  <c r="T755" i="33"/>
  <c r="O755" i="33"/>
  <c r="M755" i="33"/>
  <c r="N755" i="33"/>
  <c r="P747" i="33"/>
  <c r="Q747" i="33"/>
  <c r="R747" i="33"/>
  <c r="S747" i="33"/>
  <c r="T747" i="33"/>
  <c r="O747" i="33"/>
  <c r="M747" i="33"/>
  <c r="N747" i="33"/>
  <c r="P739" i="33"/>
  <c r="Q739" i="33"/>
  <c r="R739" i="33"/>
  <c r="S739" i="33"/>
  <c r="T739" i="33"/>
  <c r="O739" i="33"/>
  <c r="P731" i="33"/>
  <c r="Q731" i="33"/>
  <c r="R731" i="33"/>
  <c r="S731" i="33"/>
  <c r="T731" i="33"/>
  <c r="O731" i="33"/>
  <c r="P723" i="33"/>
  <c r="O723" i="33"/>
  <c r="Q723" i="33"/>
  <c r="R723" i="33"/>
  <c r="S723" i="33"/>
  <c r="T723" i="33"/>
  <c r="O715" i="33"/>
  <c r="P715" i="33"/>
  <c r="Q715" i="33"/>
  <c r="R715" i="33"/>
  <c r="S715" i="33"/>
  <c r="T715" i="33"/>
  <c r="M715" i="33"/>
  <c r="N715" i="33"/>
  <c r="O707" i="33"/>
  <c r="P707" i="33"/>
  <c r="Q707" i="33"/>
  <c r="R707" i="33"/>
  <c r="S707" i="33"/>
  <c r="T707" i="33"/>
  <c r="O699" i="33"/>
  <c r="P699" i="33"/>
  <c r="Q699" i="33"/>
  <c r="R699" i="33"/>
  <c r="S699" i="33"/>
  <c r="T699" i="33"/>
  <c r="O691" i="33"/>
  <c r="P691" i="33"/>
  <c r="Q691" i="33"/>
  <c r="R691" i="33"/>
  <c r="S691" i="33"/>
  <c r="T691" i="33"/>
  <c r="O683" i="33"/>
  <c r="P683" i="33"/>
  <c r="Q683" i="33"/>
  <c r="R683" i="33"/>
  <c r="S683" i="33"/>
  <c r="T683" i="33"/>
  <c r="M683" i="33"/>
  <c r="N683" i="33"/>
  <c r="O675" i="33"/>
  <c r="P675" i="33"/>
  <c r="Q675" i="33"/>
  <c r="R675" i="33"/>
  <c r="S675" i="33"/>
  <c r="T675" i="33"/>
  <c r="M675" i="33"/>
  <c r="N675" i="33"/>
  <c r="O667" i="33"/>
  <c r="P667" i="33"/>
  <c r="Q667" i="33"/>
  <c r="R667" i="33"/>
  <c r="S667" i="33"/>
  <c r="T667" i="33"/>
  <c r="L667" i="33"/>
  <c r="M667" i="33"/>
  <c r="N667" i="33"/>
  <c r="O659" i="33"/>
  <c r="P659" i="33"/>
  <c r="Q659" i="33"/>
  <c r="R659" i="33"/>
  <c r="S659" i="33"/>
  <c r="T659" i="33"/>
  <c r="O651" i="33"/>
  <c r="P651" i="33"/>
  <c r="Q651" i="33"/>
  <c r="S651" i="33"/>
  <c r="T651" i="33"/>
  <c r="O643" i="33"/>
  <c r="P643" i="33"/>
  <c r="Q643" i="33"/>
  <c r="R643" i="33"/>
  <c r="S643" i="33"/>
  <c r="T643" i="33"/>
  <c r="O635" i="33"/>
  <c r="P635" i="33"/>
  <c r="Q635" i="33"/>
  <c r="R635" i="33"/>
  <c r="S635" i="33"/>
  <c r="T635" i="33"/>
  <c r="O627" i="33"/>
  <c r="P627" i="33"/>
  <c r="Q627" i="33"/>
  <c r="R627" i="33"/>
  <c r="S627" i="33"/>
  <c r="T627" i="33"/>
  <c r="M627" i="33"/>
  <c r="N627" i="33"/>
  <c r="O619" i="33"/>
  <c r="P619" i="33"/>
  <c r="Q619" i="33"/>
  <c r="R619" i="33"/>
  <c r="S619" i="33"/>
  <c r="T619" i="33"/>
  <c r="O611" i="33"/>
  <c r="P611" i="33"/>
  <c r="Q611" i="33"/>
  <c r="R611" i="33"/>
  <c r="S611" i="33"/>
  <c r="T611" i="33"/>
  <c r="R603" i="33"/>
  <c r="S603" i="33"/>
  <c r="T603" i="33"/>
  <c r="O603" i="33"/>
  <c r="P603" i="33"/>
  <c r="Q603" i="33"/>
  <c r="R595" i="33"/>
  <c r="O595" i="33"/>
  <c r="P595" i="33"/>
  <c r="Q595" i="33"/>
  <c r="S595" i="33"/>
  <c r="T595" i="33"/>
  <c r="M595" i="33"/>
  <c r="N595" i="33"/>
  <c r="R587" i="33"/>
  <c r="O587" i="33"/>
  <c r="P587" i="33"/>
  <c r="Q587" i="33"/>
  <c r="S587" i="33"/>
  <c r="T587" i="33"/>
  <c r="M587" i="33"/>
  <c r="N587" i="33"/>
  <c r="Q579" i="33"/>
  <c r="R579" i="33"/>
  <c r="O579" i="33"/>
  <c r="P579" i="33"/>
  <c r="S579" i="33"/>
  <c r="T579" i="33"/>
  <c r="M579" i="33"/>
  <c r="N579" i="33"/>
  <c r="Q571" i="33"/>
  <c r="R571" i="33"/>
  <c r="O571" i="33"/>
  <c r="P571" i="33"/>
  <c r="S571" i="33"/>
  <c r="T571" i="33"/>
  <c r="Q563" i="33"/>
  <c r="R563" i="33"/>
  <c r="O563" i="33"/>
  <c r="P563" i="33"/>
  <c r="S563" i="33"/>
  <c r="T563" i="33"/>
  <c r="Q555" i="33"/>
  <c r="R555" i="33"/>
  <c r="O555" i="33"/>
  <c r="P555" i="33"/>
  <c r="S555" i="33"/>
  <c r="T555" i="33"/>
  <c r="M555" i="33"/>
  <c r="N555" i="33"/>
  <c r="Q547" i="33"/>
  <c r="R547" i="33"/>
  <c r="O547" i="33"/>
  <c r="P547" i="33"/>
  <c r="S547" i="33"/>
  <c r="T547" i="33"/>
  <c r="M547" i="33"/>
  <c r="N547" i="33"/>
  <c r="Q539" i="33"/>
  <c r="R539" i="33"/>
  <c r="O539" i="33"/>
  <c r="P539" i="33"/>
  <c r="S539" i="33"/>
  <c r="T539" i="33"/>
  <c r="Q531" i="33"/>
  <c r="R531" i="33"/>
  <c r="O531" i="33"/>
  <c r="P531" i="33"/>
  <c r="S531" i="33"/>
  <c r="T531" i="33"/>
  <c r="Q523" i="33"/>
  <c r="R523" i="33"/>
  <c r="O523" i="33"/>
  <c r="P523" i="33"/>
  <c r="S523" i="33"/>
  <c r="T523" i="33"/>
  <c r="Q515" i="33"/>
  <c r="R515" i="33"/>
  <c r="O515" i="33"/>
  <c r="P515" i="33"/>
  <c r="S515" i="33"/>
  <c r="T515" i="33"/>
  <c r="Q507" i="33"/>
  <c r="R507" i="33"/>
  <c r="O507" i="33"/>
  <c r="P507" i="33"/>
  <c r="S507" i="33"/>
  <c r="T507" i="33"/>
  <c r="M507" i="33"/>
  <c r="N507" i="33"/>
  <c r="Q499" i="33"/>
  <c r="R499" i="33"/>
  <c r="O499" i="33"/>
  <c r="P499" i="33"/>
  <c r="S499" i="33"/>
  <c r="T499" i="33"/>
  <c r="Q491" i="33"/>
  <c r="R491" i="33"/>
  <c r="O491" i="33"/>
  <c r="P491" i="33"/>
  <c r="S491" i="33"/>
  <c r="T491" i="33"/>
  <c r="Q483" i="33"/>
  <c r="R483" i="33"/>
  <c r="O483" i="33"/>
  <c r="P483" i="33"/>
  <c r="S483" i="33"/>
  <c r="T483" i="33"/>
  <c r="Q475" i="33"/>
  <c r="R475" i="33"/>
  <c r="O475" i="33"/>
  <c r="P475" i="33"/>
  <c r="S475" i="33"/>
  <c r="T475" i="33"/>
  <c r="O467" i="33"/>
  <c r="P467" i="33"/>
  <c r="R467" i="33"/>
  <c r="S467" i="33"/>
  <c r="T467" i="33"/>
  <c r="Q467" i="33"/>
  <c r="M467" i="33"/>
  <c r="N467" i="33"/>
  <c r="O459" i="33"/>
  <c r="P459" i="33"/>
  <c r="R459" i="33"/>
  <c r="S459" i="33"/>
  <c r="Q459" i="33"/>
  <c r="T459" i="33"/>
  <c r="O451" i="33"/>
  <c r="P451" i="33"/>
  <c r="R451" i="33"/>
  <c r="S451" i="33"/>
  <c r="Q451" i="33"/>
  <c r="T451" i="33"/>
  <c r="O443" i="33"/>
  <c r="P443" i="33"/>
  <c r="R443" i="33"/>
  <c r="S443" i="33"/>
  <c r="Q443" i="33"/>
  <c r="T443" i="33"/>
  <c r="M443" i="33"/>
  <c r="N443" i="33"/>
  <c r="O435" i="33"/>
  <c r="P435" i="33"/>
  <c r="R435" i="33"/>
  <c r="S435" i="33"/>
  <c r="Q435" i="33"/>
  <c r="T435" i="33"/>
  <c r="M435" i="33"/>
  <c r="N435" i="33"/>
  <c r="O427" i="33"/>
  <c r="P427" i="33"/>
  <c r="R427" i="33"/>
  <c r="S427" i="33"/>
  <c r="Q427" i="33"/>
  <c r="T427" i="33"/>
  <c r="O419" i="33"/>
  <c r="P419" i="33"/>
  <c r="R419" i="33"/>
  <c r="S419" i="33"/>
  <c r="Q419" i="33"/>
  <c r="T419" i="33"/>
  <c r="O411" i="33"/>
  <c r="P411" i="33"/>
  <c r="R411" i="33"/>
  <c r="S411" i="33"/>
  <c r="Q411" i="33"/>
  <c r="T411" i="33"/>
  <c r="O403" i="33"/>
  <c r="P403" i="33"/>
  <c r="R403" i="33"/>
  <c r="S403" i="33"/>
  <c r="T403" i="33"/>
  <c r="Q403" i="33"/>
  <c r="O395" i="33"/>
  <c r="P395" i="33"/>
  <c r="R395" i="33"/>
  <c r="S395" i="33"/>
  <c r="Q395" i="33"/>
  <c r="T395" i="33"/>
  <c r="O387" i="33"/>
  <c r="P387" i="33"/>
  <c r="R387" i="33"/>
  <c r="S387" i="33"/>
  <c r="Q387" i="33"/>
  <c r="T387" i="33"/>
  <c r="M387" i="33"/>
  <c r="N387" i="33"/>
  <c r="O379" i="33"/>
  <c r="P379" i="33"/>
  <c r="R379" i="33"/>
  <c r="S379" i="33"/>
  <c r="Q379" i="33"/>
  <c r="T379" i="33"/>
  <c r="O371" i="33"/>
  <c r="P371" i="33"/>
  <c r="R371" i="33"/>
  <c r="S371" i="33"/>
  <c r="Q371" i="33"/>
  <c r="T371" i="33"/>
  <c r="O363" i="33"/>
  <c r="P363" i="33"/>
  <c r="R363" i="33"/>
  <c r="S363" i="33"/>
  <c r="Q363" i="33"/>
  <c r="T363" i="33"/>
  <c r="O355" i="33"/>
  <c r="P355" i="33"/>
  <c r="R355" i="33"/>
  <c r="S355" i="33"/>
  <c r="Q355" i="33"/>
  <c r="T355" i="33"/>
  <c r="O347" i="33"/>
  <c r="P347" i="33"/>
  <c r="R347" i="33"/>
  <c r="S347" i="33"/>
  <c r="Q347" i="33"/>
  <c r="T347" i="33"/>
  <c r="O339" i="33"/>
  <c r="P339" i="33"/>
  <c r="R339" i="33"/>
  <c r="S339" i="33"/>
  <c r="T339" i="33"/>
  <c r="Q339" i="33"/>
  <c r="M339" i="33"/>
  <c r="N339" i="33"/>
  <c r="O331" i="33"/>
  <c r="P331" i="33"/>
  <c r="R331" i="33"/>
  <c r="S331" i="33"/>
  <c r="Q331" i="33"/>
  <c r="T331" i="33"/>
  <c r="M331" i="33"/>
  <c r="N331" i="33"/>
  <c r="O323" i="33"/>
  <c r="P323" i="33"/>
  <c r="R323" i="33"/>
  <c r="S323" i="33"/>
  <c r="Q323" i="33"/>
  <c r="T323" i="33"/>
  <c r="M323" i="33"/>
  <c r="N323" i="33"/>
  <c r="O315" i="33"/>
  <c r="P315" i="33"/>
  <c r="R315" i="33"/>
  <c r="S315" i="33"/>
  <c r="Q315" i="33"/>
  <c r="T315" i="33"/>
  <c r="M315" i="33"/>
  <c r="N315" i="33"/>
  <c r="O307" i="33"/>
  <c r="P307" i="33"/>
  <c r="R307" i="33"/>
  <c r="S307" i="33"/>
  <c r="Q307" i="33"/>
  <c r="T307" i="33"/>
  <c r="O299" i="33"/>
  <c r="P299" i="33"/>
  <c r="R299" i="33"/>
  <c r="S299" i="33"/>
  <c r="Q299" i="33"/>
  <c r="T299" i="33"/>
  <c r="M299" i="33"/>
  <c r="N299" i="33"/>
  <c r="R291" i="33"/>
  <c r="S291" i="33"/>
  <c r="T291" i="33"/>
  <c r="O291" i="33"/>
  <c r="Q291" i="33"/>
  <c r="P291" i="33"/>
  <c r="O283" i="33"/>
  <c r="R283" i="33"/>
  <c r="S283" i="33"/>
  <c r="T283" i="33"/>
  <c r="P283" i="33"/>
  <c r="Q283" i="33"/>
  <c r="O275" i="33"/>
  <c r="R275" i="33"/>
  <c r="S275" i="33"/>
  <c r="T275" i="33"/>
  <c r="P275" i="33"/>
  <c r="Q275" i="33"/>
  <c r="M275" i="33"/>
  <c r="N275" i="33"/>
  <c r="O267" i="33"/>
  <c r="Q267" i="33"/>
  <c r="R267" i="33"/>
  <c r="S267" i="33"/>
  <c r="T267" i="33"/>
  <c r="P267" i="33"/>
  <c r="M267" i="33"/>
  <c r="N267" i="33"/>
  <c r="O259" i="33"/>
  <c r="Q259" i="33"/>
  <c r="R259" i="33"/>
  <c r="S259" i="33"/>
  <c r="T259" i="33"/>
  <c r="P259" i="33"/>
  <c r="O251" i="33"/>
  <c r="Q251" i="33"/>
  <c r="R251" i="33"/>
  <c r="S251" i="33"/>
  <c r="T251" i="33"/>
  <c r="P251" i="33"/>
  <c r="O243" i="33"/>
  <c r="Q243" i="33"/>
  <c r="R243" i="33"/>
  <c r="S243" i="33"/>
  <c r="T243" i="33"/>
  <c r="P243" i="33"/>
  <c r="M243" i="33"/>
  <c r="N243" i="33"/>
  <c r="O235" i="33"/>
  <c r="Q235" i="33"/>
  <c r="R235" i="33"/>
  <c r="S235" i="33"/>
  <c r="T235" i="33"/>
  <c r="P235" i="33"/>
  <c r="O227" i="33"/>
  <c r="Q227" i="33"/>
  <c r="R227" i="33"/>
  <c r="S227" i="33"/>
  <c r="T227" i="33"/>
  <c r="P227" i="33"/>
  <c r="O219" i="33"/>
  <c r="Q219" i="33"/>
  <c r="R219" i="33"/>
  <c r="S219" i="33"/>
  <c r="T219" i="33"/>
  <c r="P219" i="33"/>
  <c r="R211" i="33"/>
  <c r="S211" i="33"/>
  <c r="O211" i="33"/>
  <c r="T211" i="33"/>
  <c r="Q211" i="33"/>
  <c r="P211" i="33"/>
  <c r="R203" i="33"/>
  <c r="S203" i="33"/>
  <c r="T203" i="33"/>
  <c r="O203" i="33"/>
  <c r="Q203" i="33"/>
  <c r="P203" i="33"/>
  <c r="R195" i="33"/>
  <c r="S195" i="33"/>
  <c r="T195" i="33"/>
  <c r="O195" i="33"/>
  <c r="Q195" i="33"/>
  <c r="P195" i="33"/>
  <c r="R187" i="33"/>
  <c r="S187" i="33"/>
  <c r="T187" i="33"/>
  <c r="O187" i="33"/>
  <c r="P187" i="33"/>
  <c r="Q187" i="33"/>
  <c r="R179" i="33"/>
  <c r="S179" i="33"/>
  <c r="T179" i="33"/>
  <c r="O179" i="33"/>
  <c r="P179" i="33"/>
  <c r="Q179" i="33"/>
  <c r="R171" i="33"/>
  <c r="S171" i="33"/>
  <c r="T171" i="33"/>
  <c r="O171" i="33"/>
  <c r="Q171" i="33"/>
  <c r="P171" i="33"/>
  <c r="R163" i="33"/>
  <c r="S163" i="33"/>
  <c r="T163" i="33"/>
  <c r="O163" i="33"/>
  <c r="Q163" i="33"/>
  <c r="P163" i="33"/>
  <c r="R155" i="33"/>
  <c r="S155" i="33"/>
  <c r="T155" i="33"/>
  <c r="O155" i="33"/>
  <c r="P155" i="33"/>
  <c r="Q155" i="33"/>
  <c r="N155" i="33"/>
  <c r="R147" i="33"/>
  <c r="S147" i="33"/>
  <c r="T147" i="33"/>
  <c r="O147" i="33"/>
  <c r="P147" i="33"/>
  <c r="Q147" i="33"/>
  <c r="R139" i="33"/>
  <c r="S139" i="33"/>
  <c r="T139" i="33"/>
  <c r="O139" i="33"/>
  <c r="Q139" i="33"/>
  <c r="P139" i="33"/>
  <c r="R131" i="33"/>
  <c r="S131" i="33"/>
  <c r="T131" i="33"/>
  <c r="O131" i="33"/>
  <c r="Q131" i="33"/>
  <c r="P131" i="33"/>
  <c r="Q123" i="33"/>
  <c r="R123" i="33"/>
  <c r="S123" i="33"/>
  <c r="T123" i="33"/>
  <c r="O123" i="33"/>
  <c r="P123" i="33"/>
  <c r="Q115" i="33"/>
  <c r="R115" i="33"/>
  <c r="S115" i="33"/>
  <c r="T115" i="33"/>
  <c r="O115" i="33"/>
  <c r="P115" i="33"/>
  <c r="M115" i="33"/>
  <c r="N115" i="33"/>
  <c r="O107" i="33"/>
  <c r="P107" i="33"/>
  <c r="Q107" i="33"/>
  <c r="R107" i="33"/>
  <c r="S107" i="33"/>
  <c r="T107" i="33"/>
  <c r="O99" i="33"/>
  <c r="P99" i="33"/>
  <c r="Q99" i="33"/>
  <c r="R99" i="33"/>
  <c r="S99" i="33"/>
  <c r="T99" i="33"/>
  <c r="L99" i="33"/>
  <c r="M99" i="33"/>
  <c r="N99" i="33"/>
  <c r="O91" i="33"/>
  <c r="P91" i="33"/>
  <c r="Q91" i="33"/>
  <c r="R91" i="33"/>
  <c r="S91" i="33"/>
  <c r="T91" i="33"/>
  <c r="L91" i="33"/>
  <c r="M91" i="33"/>
  <c r="N91" i="33"/>
  <c r="O83" i="33"/>
  <c r="P83" i="33"/>
  <c r="Q83" i="33"/>
  <c r="R83" i="33"/>
  <c r="S83" i="33"/>
  <c r="T83" i="33"/>
  <c r="N83" i="33"/>
  <c r="O75" i="33"/>
  <c r="P75" i="33"/>
  <c r="Q75" i="33"/>
  <c r="R75" i="33"/>
  <c r="S75" i="33"/>
  <c r="T75" i="33"/>
  <c r="L75" i="33"/>
  <c r="M75" i="33"/>
  <c r="N75" i="33"/>
  <c r="O67" i="33"/>
  <c r="P67" i="33"/>
  <c r="Q67" i="33"/>
  <c r="R67" i="33"/>
  <c r="S67" i="33"/>
  <c r="T67" i="33"/>
  <c r="L67" i="33"/>
  <c r="M67" i="33"/>
  <c r="N67" i="33"/>
  <c r="O59" i="33"/>
  <c r="P59" i="33"/>
  <c r="Q59" i="33"/>
  <c r="R59" i="33"/>
  <c r="S59" i="33"/>
  <c r="T59" i="33"/>
  <c r="L59" i="33"/>
  <c r="M59" i="33"/>
  <c r="N59" i="33"/>
  <c r="O51" i="33"/>
  <c r="P51" i="33"/>
  <c r="Q51" i="33"/>
  <c r="R51" i="33"/>
  <c r="S51" i="33"/>
  <c r="T51" i="33"/>
  <c r="L51" i="33"/>
  <c r="M51" i="33"/>
  <c r="N51" i="33"/>
  <c r="O43" i="33"/>
  <c r="P43" i="33"/>
  <c r="Q43" i="33"/>
  <c r="R43" i="33"/>
  <c r="S43" i="33"/>
  <c r="T43" i="33"/>
  <c r="L43" i="33"/>
  <c r="M43" i="33"/>
  <c r="N43" i="33"/>
  <c r="O35" i="33"/>
  <c r="P35" i="33"/>
  <c r="Q35" i="33"/>
  <c r="R35" i="33"/>
  <c r="S35" i="33"/>
  <c r="T35" i="33"/>
  <c r="L35" i="33"/>
  <c r="M35" i="33"/>
  <c r="N35" i="33"/>
  <c r="O27" i="33"/>
  <c r="P27" i="33"/>
  <c r="Q27" i="33"/>
  <c r="R27" i="33"/>
  <c r="S27" i="33"/>
  <c r="T27" i="33"/>
  <c r="L27" i="33"/>
  <c r="M27" i="33"/>
  <c r="N27" i="33"/>
  <c r="O19" i="33"/>
  <c r="P19" i="33"/>
  <c r="Q19" i="33"/>
  <c r="R19" i="33"/>
  <c r="S19" i="33"/>
  <c r="T19" i="33"/>
  <c r="L19" i="33"/>
  <c r="M19" i="33"/>
  <c r="N19" i="33"/>
  <c r="O11" i="33"/>
  <c r="P11" i="33"/>
  <c r="Q11" i="33"/>
  <c r="R11" i="33"/>
  <c r="S11" i="33"/>
  <c r="T11" i="33"/>
  <c r="L11" i="33"/>
  <c r="M11" i="33"/>
  <c r="N11" i="33"/>
  <c r="P3" i="33"/>
  <c r="O3" i="33"/>
  <c r="T3" i="33"/>
  <c r="S3" i="33"/>
  <c r="R3" i="33"/>
  <c r="S2462" i="33"/>
  <c r="T2462" i="33"/>
  <c r="O2462" i="33"/>
  <c r="P2462" i="33"/>
  <c r="Q2462" i="33"/>
  <c r="S2454" i="33"/>
  <c r="T2454" i="33"/>
  <c r="O2454" i="33"/>
  <c r="P2454" i="33"/>
  <c r="Q2454" i="33"/>
  <c r="S2446" i="33"/>
  <c r="T2446" i="33"/>
  <c r="O2446" i="33"/>
  <c r="P2446" i="33"/>
  <c r="Q2446" i="33"/>
  <c r="S2438" i="33"/>
  <c r="T2438" i="33"/>
  <c r="O2438" i="33"/>
  <c r="P2438" i="33"/>
  <c r="Q2438" i="33"/>
  <c r="S2430" i="33"/>
  <c r="T2430" i="33"/>
  <c r="O2430" i="33"/>
  <c r="P2430" i="33"/>
  <c r="Q2430" i="33"/>
  <c r="S2422" i="33"/>
  <c r="T2422" i="33"/>
  <c r="O2422" i="33"/>
  <c r="P2422" i="33"/>
  <c r="Q2422" i="33"/>
  <c r="O2414" i="33"/>
  <c r="P2414" i="33"/>
  <c r="Q2414" i="33"/>
  <c r="R2414" i="33"/>
  <c r="S2414" i="33"/>
  <c r="T2414" i="33"/>
  <c r="O2406" i="33"/>
  <c r="P2406" i="33"/>
  <c r="Q2406" i="33"/>
  <c r="R2406" i="33"/>
  <c r="S2406" i="33"/>
  <c r="T2406" i="33"/>
  <c r="O2398" i="33"/>
  <c r="P2398" i="33"/>
  <c r="Q2398" i="33"/>
  <c r="R2398" i="33"/>
  <c r="S2398" i="33"/>
  <c r="T2398" i="33"/>
  <c r="O2390" i="33"/>
  <c r="P2390" i="33"/>
  <c r="Q2390" i="33"/>
  <c r="R2390" i="33"/>
  <c r="S2390" i="33"/>
  <c r="T2390" i="33"/>
  <c r="O2382" i="33"/>
  <c r="P2382" i="33"/>
  <c r="Q2382" i="33"/>
  <c r="R2382" i="33"/>
  <c r="S2382" i="33"/>
  <c r="T2382" i="33"/>
  <c r="O2374" i="33"/>
  <c r="P2374" i="33"/>
  <c r="Q2374" i="33"/>
  <c r="R2374" i="33"/>
  <c r="S2374" i="33"/>
  <c r="T2374" i="33"/>
  <c r="O2366" i="33"/>
  <c r="P2366" i="33"/>
  <c r="Q2366" i="33"/>
  <c r="R2366" i="33"/>
  <c r="S2366" i="33"/>
  <c r="T2366" i="33"/>
  <c r="O2358" i="33"/>
  <c r="P2358" i="33"/>
  <c r="Q2358" i="33"/>
  <c r="R2358" i="33"/>
  <c r="S2358" i="33"/>
  <c r="T2358" i="33"/>
  <c r="O2350" i="33"/>
  <c r="P2350" i="33"/>
  <c r="Q2350" i="33"/>
  <c r="R2350" i="33"/>
  <c r="S2350" i="33"/>
  <c r="T2350" i="33"/>
  <c r="O2342" i="33"/>
  <c r="P2342" i="33"/>
  <c r="Q2342" i="33"/>
  <c r="R2342" i="33"/>
  <c r="S2342" i="33"/>
  <c r="T2342" i="33"/>
  <c r="O2334" i="33"/>
  <c r="P2334" i="33"/>
  <c r="Q2334" i="33"/>
  <c r="R2334" i="33"/>
  <c r="S2334" i="33"/>
  <c r="T2334" i="33"/>
  <c r="O2326" i="33"/>
  <c r="P2326" i="33"/>
  <c r="Q2326" i="33"/>
  <c r="R2326" i="33"/>
  <c r="S2326" i="33"/>
  <c r="T2326" i="33"/>
  <c r="O2318" i="33"/>
  <c r="P2318" i="33"/>
  <c r="Q2318" i="33"/>
  <c r="R2318" i="33"/>
  <c r="S2318" i="33"/>
  <c r="T2318" i="33"/>
  <c r="O2310" i="33"/>
  <c r="P2310" i="33"/>
  <c r="Q2310" i="33"/>
  <c r="R2310" i="33"/>
  <c r="S2310" i="33"/>
  <c r="T2310" i="33"/>
  <c r="T2302" i="33"/>
  <c r="P2302" i="33"/>
  <c r="Q2302" i="33"/>
  <c r="R2302" i="33"/>
  <c r="O2302" i="33"/>
  <c r="S2302" i="33"/>
  <c r="T2294" i="33"/>
  <c r="O2294" i="33"/>
  <c r="P2294" i="33"/>
  <c r="Q2294" i="33"/>
  <c r="R2294" i="33"/>
  <c r="S2294" i="33"/>
  <c r="T2286" i="33"/>
  <c r="O2286" i="33"/>
  <c r="P2286" i="33"/>
  <c r="Q2286" i="33"/>
  <c r="R2286" i="33"/>
  <c r="S2286" i="33"/>
  <c r="T2278" i="33"/>
  <c r="O2278" i="33"/>
  <c r="P2278" i="33"/>
  <c r="Q2278" i="33"/>
  <c r="R2278" i="33"/>
  <c r="S2278" i="33"/>
  <c r="T2270" i="33"/>
  <c r="O2270" i="33"/>
  <c r="P2270" i="33"/>
  <c r="Q2270" i="33"/>
  <c r="R2270" i="33"/>
  <c r="S2270" i="33"/>
  <c r="T2262" i="33"/>
  <c r="O2262" i="33"/>
  <c r="P2262" i="33"/>
  <c r="Q2262" i="33"/>
  <c r="R2262" i="33"/>
  <c r="S2262" i="33"/>
  <c r="T2254" i="33"/>
  <c r="O2254" i="33"/>
  <c r="P2254" i="33"/>
  <c r="Q2254" i="33"/>
  <c r="R2254" i="33"/>
  <c r="S2254" i="33"/>
  <c r="T2246" i="33"/>
  <c r="O2246" i="33"/>
  <c r="P2246" i="33"/>
  <c r="Q2246" i="33"/>
  <c r="R2246" i="33"/>
  <c r="S2246" i="33"/>
  <c r="T2238" i="33"/>
  <c r="O2238" i="33"/>
  <c r="P2238" i="33"/>
  <c r="Q2238" i="33"/>
  <c r="R2238" i="33"/>
  <c r="S2238" i="33"/>
  <c r="T2230" i="33"/>
  <c r="O2230" i="33"/>
  <c r="P2230" i="33"/>
  <c r="Q2230" i="33"/>
  <c r="R2230" i="33"/>
  <c r="S2230" i="33"/>
  <c r="T2222" i="33"/>
  <c r="O2222" i="33"/>
  <c r="P2222" i="33"/>
  <c r="Q2222" i="33"/>
  <c r="R2222" i="33"/>
  <c r="S2222" i="33"/>
  <c r="T2214" i="33"/>
  <c r="O2214" i="33"/>
  <c r="P2214" i="33"/>
  <c r="Q2214" i="33"/>
  <c r="R2214" i="33"/>
  <c r="S2214" i="33"/>
  <c r="T2206" i="33"/>
  <c r="O2206" i="33"/>
  <c r="P2206" i="33"/>
  <c r="Q2206" i="33"/>
  <c r="R2206" i="33"/>
  <c r="S2206" i="33"/>
  <c r="T2198" i="33"/>
  <c r="O2198" i="33"/>
  <c r="P2198" i="33"/>
  <c r="Q2198" i="33"/>
  <c r="R2198" i="33"/>
  <c r="S2198" i="33"/>
  <c r="T2190" i="33"/>
  <c r="O2190" i="33"/>
  <c r="P2190" i="33"/>
  <c r="Q2190" i="33"/>
  <c r="R2190" i="33"/>
  <c r="S2190" i="33"/>
  <c r="T2182" i="33"/>
  <c r="O2182" i="33"/>
  <c r="P2182" i="33"/>
  <c r="Q2182" i="33"/>
  <c r="R2182" i="33"/>
  <c r="S2182" i="33"/>
  <c r="T2174" i="33"/>
  <c r="O2174" i="33"/>
  <c r="P2174" i="33"/>
  <c r="Q2174" i="33"/>
  <c r="R2174" i="33"/>
  <c r="S2174" i="33"/>
  <c r="T2166" i="33"/>
  <c r="O2166" i="33"/>
  <c r="P2166" i="33"/>
  <c r="Q2166" i="33"/>
  <c r="R2166" i="33"/>
  <c r="S2166" i="33"/>
  <c r="T2158" i="33"/>
  <c r="O2158" i="33"/>
  <c r="P2158" i="33"/>
  <c r="Q2158" i="33"/>
  <c r="R2158" i="33"/>
  <c r="S2158" i="33"/>
  <c r="T2150" i="33"/>
  <c r="O2150" i="33"/>
  <c r="P2150" i="33"/>
  <c r="Q2150" i="33"/>
  <c r="R2150" i="33"/>
  <c r="S2150" i="33"/>
  <c r="T2142" i="33"/>
  <c r="O2142" i="33"/>
  <c r="P2142" i="33"/>
  <c r="Q2142" i="33"/>
  <c r="R2142" i="33"/>
  <c r="S2142" i="33"/>
  <c r="T2134" i="33"/>
  <c r="O2134" i="33"/>
  <c r="P2134" i="33"/>
  <c r="Q2134" i="33"/>
  <c r="R2134" i="33"/>
  <c r="S2134" i="33"/>
  <c r="T2126" i="33"/>
  <c r="O2126" i="33"/>
  <c r="P2126" i="33"/>
  <c r="Q2126" i="33"/>
  <c r="R2126" i="33"/>
  <c r="S2126" i="33"/>
  <c r="T2118" i="33"/>
  <c r="O2118" i="33"/>
  <c r="P2118" i="33"/>
  <c r="Q2118" i="33"/>
  <c r="R2118" i="33"/>
  <c r="S2118" i="33"/>
  <c r="T2110" i="33"/>
  <c r="O2110" i="33"/>
  <c r="P2110" i="33"/>
  <c r="Q2110" i="33"/>
  <c r="R2110" i="33"/>
  <c r="S2110" i="33"/>
  <c r="T2102" i="33"/>
  <c r="O2102" i="33"/>
  <c r="P2102" i="33"/>
  <c r="Q2102" i="33"/>
  <c r="R2102" i="33"/>
  <c r="S2102" i="33"/>
  <c r="T2094" i="33"/>
  <c r="O2094" i="33"/>
  <c r="P2094" i="33"/>
  <c r="Q2094" i="33"/>
  <c r="R2094" i="33"/>
  <c r="S2094" i="33"/>
  <c r="T2086" i="33"/>
  <c r="O2086" i="33"/>
  <c r="P2086" i="33"/>
  <c r="Q2086" i="33"/>
  <c r="R2086" i="33"/>
  <c r="S2086" i="33"/>
  <c r="T2078" i="33"/>
  <c r="O2078" i="33"/>
  <c r="P2078" i="33"/>
  <c r="Q2078" i="33"/>
  <c r="R2078" i="33"/>
  <c r="S2078" i="33"/>
  <c r="T2070" i="33"/>
  <c r="O2070" i="33"/>
  <c r="P2070" i="33"/>
  <c r="Q2070" i="33"/>
  <c r="R2070" i="33"/>
  <c r="S2070" i="33"/>
  <c r="T2062" i="33"/>
  <c r="O2062" i="33"/>
  <c r="P2062" i="33"/>
  <c r="Q2062" i="33"/>
  <c r="R2062" i="33"/>
  <c r="S2062" i="33"/>
  <c r="T2054" i="33"/>
  <c r="O2054" i="33"/>
  <c r="P2054" i="33"/>
  <c r="Q2054" i="33"/>
  <c r="R2054" i="33"/>
  <c r="S2054" i="33"/>
  <c r="T2046" i="33"/>
  <c r="O2046" i="33"/>
  <c r="P2046" i="33"/>
  <c r="Q2046" i="33"/>
  <c r="R2046" i="33"/>
  <c r="S2046" i="33"/>
  <c r="T2038" i="33"/>
  <c r="O2038" i="33"/>
  <c r="P2038" i="33"/>
  <c r="Q2038" i="33"/>
  <c r="R2038" i="33"/>
  <c r="S2038" i="33"/>
  <c r="T2030" i="33"/>
  <c r="O2030" i="33"/>
  <c r="P2030" i="33"/>
  <c r="Q2030" i="33"/>
  <c r="R2030" i="33"/>
  <c r="S2030" i="33"/>
  <c r="T2022" i="33"/>
  <c r="O2022" i="33"/>
  <c r="P2022" i="33"/>
  <c r="Q2022" i="33"/>
  <c r="R2022" i="33"/>
  <c r="S2022" i="33"/>
  <c r="T2014" i="33"/>
  <c r="O2014" i="33"/>
  <c r="P2014" i="33"/>
  <c r="Q2014" i="33"/>
  <c r="R2014" i="33"/>
  <c r="S2014" i="33"/>
  <c r="T2006" i="33"/>
  <c r="O2006" i="33"/>
  <c r="P2006" i="33"/>
  <c r="Q2006" i="33"/>
  <c r="R2006" i="33"/>
  <c r="S2006" i="33"/>
  <c r="T1998" i="33"/>
  <c r="O1998" i="33"/>
  <c r="P1998" i="33"/>
  <c r="Q1998" i="33"/>
  <c r="R1998" i="33"/>
  <c r="S1998" i="33"/>
  <c r="T1990" i="33"/>
  <c r="O1990" i="33"/>
  <c r="P1990" i="33"/>
  <c r="Q1990" i="33"/>
  <c r="R1990" i="33"/>
  <c r="S1990" i="33"/>
  <c r="T1982" i="33"/>
  <c r="O1982" i="33"/>
  <c r="P1982" i="33"/>
  <c r="Q1982" i="33"/>
  <c r="R1982" i="33"/>
  <c r="S1982" i="33"/>
  <c r="T1974" i="33"/>
  <c r="O1974" i="33"/>
  <c r="P1974" i="33"/>
  <c r="Q1974" i="33"/>
  <c r="R1974" i="33"/>
  <c r="S1974" i="33"/>
  <c r="T1966" i="33"/>
  <c r="O1966" i="33"/>
  <c r="P1966" i="33"/>
  <c r="Q1966" i="33"/>
  <c r="R1966" i="33"/>
  <c r="S1966" i="33"/>
  <c r="T1958" i="33"/>
  <c r="O1958" i="33"/>
  <c r="P1958" i="33"/>
  <c r="Q1958" i="33"/>
  <c r="R1958" i="33"/>
  <c r="S1958" i="33"/>
  <c r="T1950" i="33"/>
  <c r="O1950" i="33"/>
  <c r="P1950" i="33"/>
  <c r="Q1950" i="33"/>
  <c r="R1950" i="33"/>
  <c r="S1950" i="33"/>
  <c r="T1942" i="33"/>
  <c r="O1942" i="33"/>
  <c r="P1942" i="33"/>
  <c r="Q1942" i="33"/>
  <c r="R1942" i="33"/>
  <c r="S1942" i="33"/>
  <c r="T1934" i="33"/>
  <c r="O1934" i="33"/>
  <c r="P1934" i="33"/>
  <c r="Q1934" i="33"/>
  <c r="R1934" i="33"/>
  <c r="S1934" i="33"/>
  <c r="T1926" i="33"/>
  <c r="O1926" i="33"/>
  <c r="P1926" i="33"/>
  <c r="Q1926" i="33"/>
  <c r="R1926" i="33"/>
  <c r="S1926" i="33"/>
  <c r="T1918" i="33"/>
  <c r="O1918" i="33"/>
  <c r="P1918" i="33"/>
  <c r="Q1918" i="33"/>
  <c r="R1918" i="33"/>
  <c r="S1918" i="33"/>
  <c r="T1910" i="33"/>
  <c r="O1910" i="33"/>
  <c r="P1910" i="33"/>
  <c r="Q1910" i="33"/>
  <c r="R1910" i="33"/>
  <c r="S1910" i="33"/>
  <c r="T1902" i="33"/>
  <c r="O1902" i="33"/>
  <c r="P1902" i="33"/>
  <c r="Q1902" i="33"/>
  <c r="R1902" i="33"/>
  <c r="S1902" i="33"/>
  <c r="T1894" i="33"/>
  <c r="O1894" i="33"/>
  <c r="P1894" i="33"/>
  <c r="Q1894" i="33"/>
  <c r="R1894" i="33"/>
  <c r="S1894" i="33"/>
  <c r="T1886" i="33"/>
  <c r="O1886" i="33"/>
  <c r="P1886" i="33"/>
  <c r="Q1886" i="33"/>
  <c r="R1886" i="33"/>
  <c r="S1886" i="33"/>
  <c r="T1878" i="33"/>
  <c r="O1878" i="33"/>
  <c r="P1878" i="33"/>
  <c r="Q1878" i="33"/>
  <c r="R1878" i="33"/>
  <c r="S1878" i="33"/>
  <c r="T1870" i="33"/>
  <c r="O1870" i="33"/>
  <c r="P1870" i="33"/>
  <c r="Q1870" i="33"/>
  <c r="R1870" i="33"/>
  <c r="S1870" i="33"/>
  <c r="T1862" i="33"/>
  <c r="O1862" i="33"/>
  <c r="P1862" i="33"/>
  <c r="Q1862" i="33"/>
  <c r="R1862" i="33"/>
  <c r="S1862" i="33"/>
  <c r="T1854" i="33"/>
  <c r="O1854" i="33"/>
  <c r="P1854" i="33"/>
  <c r="Q1854" i="33"/>
  <c r="R1854" i="33"/>
  <c r="S1854" i="33"/>
  <c r="T1846" i="33"/>
  <c r="O1846" i="33"/>
  <c r="P1846" i="33"/>
  <c r="Q1846" i="33"/>
  <c r="R1846" i="33"/>
  <c r="S1846" i="33"/>
  <c r="T1838" i="33"/>
  <c r="O1838" i="33"/>
  <c r="P1838" i="33"/>
  <c r="Q1838" i="33"/>
  <c r="R1838" i="33"/>
  <c r="S1838" i="33"/>
  <c r="T1830" i="33"/>
  <c r="O1830" i="33"/>
  <c r="P1830" i="33"/>
  <c r="Q1830" i="33"/>
  <c r="R1830" i="33"/>
  <c r="S1830" i="33"/>
  <c r="T1822" i="33"/>
  <c r="O1822" i="33"/>
  <c r="P1822" i="33"/>
  <c r="Q1822" i="33"/>
  <c r="R1822" i="33"/>
  <c r="S1822" i="33"/>
  <c r="T1814" i="33"/>
  <c r="O1814" i="33"/>
  <c r="P1814" i="33"/>
  <c r="Q1814" i="33"/>
  <c r="R1814" i="33"/>
  <c r="S1814" i="33"/>
  <c r="T1806" i="33"/>
  <c r="O1806" i="33"/>
  <c r="P1806" i="33"/>
  <c r="Q1806" i="33"/>
  <c r="R1806" i="33"/>
  <c r="S1806" i="33"/>
  <c r="T1798" i="33"/>
  <c r="O1798" i="33"/>
  <c r="P1798" i="33"/>
  <c r="Q1798" i="33"/>
  <c r="R1798" i="33"/>
  <c r="S1798" i="33"/>
  <c r="T1790" i="33"/>
  <c r="O1790" i="33"/>
  <c r="P1790" i="33"/>
  <c r="Q1790" i="33"/>
  <c r="R1790" i="33"/>
  <c r="S1790" i="33"/>
  <c r="T1782" i="33"/>
  <c r="O1782" i="33"/>
  <c r="P1782" i="33"/>
  <c r="Q1782" i="33"/>
  <c r="R1782" i="33"/>
  <c r="S1782" i="33"/>
  <c r="T1774" i="33"/>
  <c r="O1774" i="33"/>
  <c r="P1774" i="33"/>
  <c r="Q1774" i="33"/>
  <c r="R1774" i="33"/>
  <c r="S1774" i="33"/>
  <c r="T1766" i="33"/>
  <c r="O1766" i="33"/>
  <c r="P1766" i="33"/>
  <c r="Q1766" i="33"/>
  <c r="R1766" i="33"/>
  <c r="S1766" i="33"/>
  <c r="T1758" i="33"/>
  <c r="O1758" i="33"/>
  <c r="P1758" i="33"/>
  <c r="Q1758" i="33"/>
  <c r="R1758" i="33"/>
  <c r="S1758" i="33"/>
  <c r="T1750" i="33"/>
  <c r="O1750" i="33"/>
  <c r="P1750" i="33"/>
  <c r="Q1750" i="33"/>
  <c r="R1750" i="33"/>
  <c r="S1750" i="33"/>
  <c r="T1742" i="33"/>
  <c r="O1742" i="33"/>
  <c r="P1742" i="33"/>
  <c r="Q1742" i="33"/>
  <c r="R1742" i="33"/>
  <c r="S1742" i="33"/>
  <c r="T1734" i="33"/>
  <c r="O1734" i="33"/>
  <c r="P1734" i="33"/>
  <c r="Q1734" i="33"/>
  <c r="R1734" i="33"/>
  <c r="S1734" i="33"/>
  <c r="T1726" i="33"/>
  <c r="O1726" i="33"/>
  <c r="P1726" i="33"/>
  <c r="Q1726" i="33"/>
  <c r="R1726" i="33"/>
  <c r="S1726" i="33"/>
  <c r="T1718" i="33"/>
  <c r="O1718" i="33"/>
  <c r="P1718" i="33"/>
  <c r="Q1718" i="33"/>
  <c r="R1718" i="33"/>
  <c r="S1718" i="33"/>
  <c r="T1710" i="33"/>
  <c r="O1710" i="33"/>
  <c r="P1710" i="33"/>
  <c r="Q1710" i="33"/>
  <c r="R1710" i="33"/>
  <c r="S1710" i="33"/>
  <c r="L1710" i="33"/>
  <c r="M1710" i="33"/>
  <c r="N1710" i="33"/>
  <c r="T1702" i="33"/>
  <c r="O1702" i="33"/>
  <c r="P1702" i="33"/>
  <c r="Q1702" i="33"/>
  <c r="R1702" i="33"/>
  <c r="S1702" i="33"/>
  <c r="L1702" i="33"/>
  <c r="M1702" i="33"/>
  <c r="N1702" i="33"/>
  <c r="T1694" i="33"/>
  <c r="O1694" i="33"/>
  <c r="P1694" i="33"/>
  <c r="Q1694" i="33"/>
  <c r="R1694" i="33"/>
  <c r="S1694" i="33"/>
  <c r="L1694" i="33"/>
  <c r="M1694" i="33"/>
  <c r="N1694" i="33"/>
  <c r="T1686" i="33"/>
  <c r="O1686" i="33"/>
  <c r="P1686" i="33"/>
  <c r="Q1686" i="33"/>
  <c r="R1686" i="33"/>
  <c r="S1686" i="33"/>
  <c r="L1686" i="33"/>
  <c r="M1686" i="33"/>
  <c r="N1686" i="33"/>
  <c r="T1678" i="33"/>
  <c r="O1678" i="33"/>
  <c r="P1678" i="33"/>
  <c r="Q1678" i="33"/>
  <c r="R1678" i="33"/>
  <c r="S1678" i="33"/>
  <c r="L1678" i="33"/>
  <c r="M1678" i="33"/>
  <c r="N1678" i="33"/>
  <c r="T1670" i="33"/>
  <c r="O1670" i="33"/>
  <c r="P1670" i="33"/>
  <c r="Q1670" i="33"/>
  <c r="R1670" i="33"/>
  <c r="S1670" i="33"/>
  <c r="L1670" i="33"/>
  <c r="M1670" i="33"/>
  <c r="N1670" i="33"/>
  <c r="T1662" i="33"/>
  <c r="O1662" i="33"/>
  <c r="P1662" i="33"/>
  <c r="Q1662" i="33"/>
  <c r="R1662" i="33"/>
  <c r="S1662" i="33"/>
  <c r="L1662" i="33"/>
  <c r="M1662" i="33"/>
  <c r="N1662" i="33"/>
  <c r="T1654" i="33"/>
  <c r="O1654" i="33"/>
  <c r="P1654" i="33"/>
  <c r="Q1654" i="33"/>
  <c r="R1654" i="33"/>
  <c r="S1654" i="33"/>
  <c r="L1654" i="33"/>
  <c r="M1654" i="33"/>
  <c r="N1654" i="33"/>
  <c r="T1646" i="33"/>
  <c r="O1646" i="33"/>
  <c r="P1646" i="33"/>
  <c r="Q1646" i="33"/>
  <c r="R1646" i="33"/>
  <c r="S1646" i="33"/>
  <c r="L1646" i="33"/>
  <c r="M1646" i="33"/>
  <c r="N1646" i="33"/>
  <c r="T1638" i="33"/>
  <c r="O1638" i="33"/>
  <c r="P1638" i="33"/>
  <c r="Q1638" i="33"/>
  <c r="R1638" i="33"/>
  <c r="S1638" i="33"/>
  <c r="L1638" i="33"/>
  <c r="M1638" i="33"/>
  <c r="N1638" i="33"/>
  <c r="T1630" i="33"/>
  <c r="O1630" i="33"/>
  <c r="P1630" i="33"/>
  <c r="Q1630" i="33"/>
  <c r="R1630" i="33"/>
  <c r="S1630" i="33"/>
  <c r="L1630" i="33"/>
  <c r="M1630" i="33"/>
  <c r="N1630" i="33"/>
  <c r="T1622" i="33"/>
  <c r="O1622" i="33"/>
  <c r="P1622" i="33"/>
  <c r="Q1622" i="33"/>
  <c r="R1622" i="33"/>
  <c r="S1622" i="33"/>
  <c r="L1622" i="33"/>
  <c r="M1622" i="33"/>
  <c r="N1622" i="33"/>
  <c r="T1614" i="33"/>
  <c r="O1614" i="33"/>
  <c r="P1614" i="33"/>
  <c r="Q1614" i="33"/>
  <c r="R1614" i="33"/>
  <c r="S1614" i="33"/>
  <c r="L1614" i="33"/>
  <c r="M1614" i="33"/>
  <c r="N1614" i="33"/>
  <c r="T1606" i="33"/>
  <c r="O1606" i="33"/>
  <c r="P1606" i="33"/>
  <c r="Q1606" i="33"/>
  <c r="R1606" i="33"/>
  <c r="S1606" i="33"/>
  <c r="L1606" i="33"/>
  <c r="M1606" i="33"/>
  <c r="N1606" i="33"/>
  <c r="T1598" i="33"/>
  <c r="O1598" i="33"/>
  <c r="P1598" i="33"/>
  <c r="Q1598" i="33"/>
  <c r="R1598" i="33"/>
  <c r="S1598" i="33"/>
  <c r="L1598" i="33"/>
  <c r="M1598" i="33"/>
  <c r="N1598" i="33"/>
  <c r="T1590" i="33"/>
  <c r="O1590" i="33"/>
  <c r="P1590" i="33"/>
  <c r="Q1590" i="33"/>
  <c r="R1590" i="33"/>
  <c r="S1590" i="33"/>
  <c r="L1590" i="33"/>
  <c r="M1590" i="33"/>
  <c r="N1590" i="33"/>
  <c r="T1582" i="33"/>
  <c r="O1582" i="33"/>
  <c r="P1582" i="33"/>
  <c r="Q1582" i="33"/>
  <c r="R1582" i="33"/>
  <c r="S1582" i="33"/>
  <c r="L1582" i="33"/>
  <c r="M1582" i="33"/>
  <c r="N1582" i="33"/>
  <c r="T1574" i="33"/>
  <c r="O1574" i="33"/>
  <c r="P1574" i="33"/>
  <c r="Q1574" i="33"/>
  <c r="R1574" i="33"/>
  <c r="S1574" i="33"/>
  <c r="L1574" i="33"/>
  <c r="M1574" i="33"/>
  <c r="N1574" i="33"/>
  <c r="T1566" i="33"/>
  <c r="O1566" i="33"/>
  <c r="P1566" i="33"/>
  <c r="Q1566" i="33"/>
  <c r="R1566" i="33"/>
  <c r="S1566" i="33"/>
  <c r="L1566" i="33"/>
  <c r="M1566" i="33"/>
  <c r="N1566" i="33"/>
  <c r="T1558" i="33"/>
  <c r="O1558" i="33"/>
  <c r="P1558" i="33"/>
  <c r="Q1558" i="33"/>
  <c r="R1558" i="33"/>
  <c r="S1558" i="33"/>
  <c r="L1558" i="33"/>
  <c r="M1558" i="33"/>
  <c r="N1558" i="33"/>
  <c r="T1550" i="33"/>
  <c r="O1550" i="33"/>
  <c r="P1550" i="33"/>
  <c r="Q1550" i="33"/>
  <c r="R1550" i="33"/>
  <c r="S1550" i="33"/>
  <c r="L1550" i="33"/>
  <c r="M1550" i="33"/>
  <c r="N1550" i="33"/>
  <c r="T1542" i="33"/>
  <c r="O1542" i="33"/>
  <c r="P1542" i="33"/>
  <c r="Q1542" i="33"/>
  <c r="R1542" i="33"/>
  <c r="S1542" i="33"/>
  <c r="L1542" i="33"/>
  <c r="M1542" i="33"/>
  <c r="N1542" i="33"/>
  <c r="T1534" i="33"/>
  <c r="O1534" i="33"/>
  <c r="P1534" i="33"/>
  <c r="Q1534" i="33"/>
  <c r="R1534" i="33"/>
  <c r="S1534" i="33"/>
  <c r="L1534" i="33"/>
  <c r="M1534" i="33"/>
  <c r="N1534" i="33"/>
  <c r="T1526" i="33"/>
  <c r="O1526" i="33"/>
  <c r="P1526" i="33"/>
  <c r="Q1526" i="33"/>
  <c r="R1526" i="33"/>
  <c r="S1526" i="33"/>
  <c r="L1526" i="33"/>
  <c r="M1526" i="33"/>
  <c r="N1526" i="33"/>
  <c r="T1518" i="33"/>
  <c r="O1518" i="33"/>
  <c r="P1518" i="33"/>
  <c r="Q1518" i="33"/>
  <c r="R1518" i="33"/>
  <c r="S1518" i="33"/>
  <c r="L1518" i="33"/>
  <c r="M1518" i="33"/>
  <c r="N1518" i="33"/>
  <c r="T1510" i="33"/>
  <c r="O1510" i="33"/>
  <c r="P1510" i="33"/>
  <c r="Q1510" i="33"/>
  <c r="R1510" i="33"/>
  <c r="S1510" i="33"/>
  <c r="L1510" i="33"/>
  <c r="M1510" i="33"/>
  <c r="N1510" i="33"/>
  <c r="T1502" i="33"/>
  <c r="O1502" i="33"/>
  <c r="P1502" i="33"/>
  <c r="Q1502" i="33"/>
  <c r="R1502" i="33"/>
  <c r="S1502" i="33"/>
  <c r="L1502" i="33"/>
  <c r="M1502" i="33"/>
  <c r="N1502" i="33"/>
  <c r="T1494" i="33"/>
  <c r="O1494" i="33"/>
  <c r="P1494" i="33"/>
  <c r="Q1494" i="33"/>
  <c r="R1494" i="33"/>
  <c r="S1494" i="33"/>
  <c r="L1494" i="33"/>
  <c r="M1494" i="33"/>
  <c r="N1494" i="33"/>
  <c r="T1486" i="33"/>
  <c r="O1486" i="33"/>
  <c r="P1486" i="33"/>
  <c r="Q1486" i="33"/>
  <c r="R1486" i="33"/>
  <c r="S1486" i="33"/>
  <c r="L1486" i="33"/>
  <c r="M1486" i="33"/>
  <c r="N1486" i="33"/>
  <c r="T1478" i="33"/>
  <c r="O1478" i="33"/>
  <c r="P1478" i="33"/>
  <c r="Q1478" i="33"/>
  <c r="R1478" i="33"/>
  <c r="S1478" i="33"/>
  <c r="L1478" i="33"/>
  <c r="M1478" i="33"/>
  <c r="N1478" i="33"/>
  <c r="T1470" i="33"/>
  <c r="O1470" i="33"/>
  <c r="P1470" i="33"/>
  <c r="Q1470" i="33"/>
  <c r="R1470" i="33"/>
  <c r="S1470" i="33"/>
  <c r="L1470" i="33"/>
  <c r="M1470" i="33"/>
  <c r="N1470" i="33"/>
  <c r="T1462" i="33"/>
  <c r="O1462" i="33"/>
  <c r="P1462" i="33"/>
  <c r="Q1462" i="33"/>
  <c r="R1462" i="33"/>
  <c r="S1462" i="33"/>
  <c r="L1462" i="33"/>
  <c r="M1462" i="33"/>
  <c r="N1462" i="33"/>
  <c r="T1454" i="33"/>
  <c r="O1454" i="33"/>
  <c r="P1454" i="33"/>
  <c r="Q1454" i="33"/>
  <c r="R1454" i="33"/>
  <c r="S1454" i="33"/>
  <c r="L1454" i="33"/>
  <c r="M1454" i="33"/>
  <c r="N1454" i="33"/>
  <c r="Q1446" i="33"/>
  <c r="R1446" i="33"/>
  <c r="S1446" i="33"/>
  <c r="T1446" i="33"/>
  <c r="O1446" i="33"/>
  <c r="P1446" i="33"/>
  <c r="L1446" i="33"/>
  <c r="M1446" i="33"/>
  <c r="N1446" i="33"/>
  <c r="Q1438" i="33"/>
  <c r="R1438" i="33"/>
  <c r="S1438" i="33"/>
  <c r="T1438" i="33"/>
  <c r="O1438" i="33"/>
  <c r="P1438" i="33"/>
  <c r="L1438" i="33"/>
  <c r="M1438" i="33"/>
  <c r="N1438" i="33"/>
  <c r="Q1430" i="33"/>
  <c r="R1430" i="33"/>
  <c r="S1430" i="33"/>
  <c r="T1430" i="33"/>
  <c r="O1430" i="33"/>
  <c r="P1430" i="33"/>
  <c r="L1430" i="33"/>
  <c r="M1430" i="33"/>
  <c r="N1430" i="33"/>
  <c r="Q1422" i="33"/>
  <c r="R1422" i="33"/>
  <c r="S1422" i="33"/>
  <c r="T1422" i="33"/>
  <c r="O1422" i="33"/>
  <c r="P1422" i="33"/>
  <c r="L1422" i="33"/>
  <c r="M1422" i="33"/>
  <c r="N1422" i="33"/>
  <c r="Q1414" i="33"/>
  <c r="R1414" i="33"/>
  <c r="S1414" i="33"/>
  <c r="T1414" i="33"/>
  <c r="O1414" i="33"/>
  <c r="P1414" i="33"/>
  <c r="L1414" i="33"/>
  <c r="M1414" i="33"/>
  <c r="N1414" i="33"/>
  <c r="Q1406" i="33"/>
  <c r="R1406" i="33"/>
  <c r="S1406" i="33"/>
  <c r="T1406" i="33"/>
  <c r="O1406" i="33"/>
  <c r="P1406" i="33"/>
  <c r="L1406" i="33"/>
  <c r="M1406" i="33"/>
  <c r="N1406" i="33"/>
  <c r="Q1398" i="33"/>
  <c r="R1398" i="33"/>
  <c r="S1398" i="33"/>
  <c r="T1398" i="33"/>
  <c r="O1398" i="33"/>
  <c r="P1398" i="33"/>
  <c r="L1398" i="33"/>
  <c r="M1398" i="33"/>
  <c r="N1398" i="33"/>
  <c r="Q1390" i="33"/>
  <c r="R1390" i="33"/>
  <c r="S1390" i="33"/>
  <c r="T1390" i="33"/>
  <c r="O1390" i="33"/>
  <c r="P1390" i="33"/>
  <c r="L1390" i="33"/>
  <c r="M1390" i="33"/>
  <c r="N1390" i="33"/>
  <c r="Q1382" i="33"/>
  <c r="R1382" i="33"/>
  <c r="S1382" i="33"/>
  <c r="T1382" i="33"/>
  <c r="O1382" i="33"/>
  <c r="P1382" i="33"/>
  <c r="L1382" i="33"/>
  <c r="M1382" i="33"/>
  <c r="N1382" i="33"/>
  <c r="Q1374" i="33"/>
  <c r="R1374" i="33"/>
  <c r="S1374" i="33"/>
  <c r="T1374" i="33"/>
  <c r="O1374" i="33"/>
  <c r="P1374" i="33"/>
  <c r="L1374" i="33"/>
  <c r="M1374" i="33"/>
  <c r="N1374" i="33"/>
  <c r="Q1366" i="33"/>
  <c r="R1366" i="33"/>
  <c r="S1366" i="33"/>
  <c r="T1366" i="33"/>
  <c r="O1366" i="33"/>
  <c r="P1366" i="33"/>
  <c r="L1366" i="33"/>
  <c r="M1366" i="33"/>
  <c r="N1366" i="33"/>
  <c r="Q1358" i="33"/>
  <c r="R1358" i="33"/>
  <c r="S1358" i="33"/>
  <c r="T1358" i="33"/>
  <c r="O1358" i="33"/>
  <c r="P1358" i="33"/>
  <c r="L1358" i="33"/>
  <c r="M1358" i="33"/>
  <c r="N1358" i="33"/>
  <c r="Q1350" i="33"/>
  <c r="R1350" i="33"/>
  <c r="S1350" i="33"/>
  <c r="T1350" i="33"/>
  <c r="O1350" i="33"/>
  <c r="P1350" i="33"/>
  <c r="L1350" i="33"/>
  <c r="M1350" i="33"/>
  <c r="N1350" i="33"/>
  <c r="Q1342" i="33"/>
  <c r="R1342" i="33"/>
  <c r="S1342" i="33"/>
  <c r="T1342" i="33"/>
  <c r="O1342" i="33"/>
  <c r="P1342" i="33"/>
  <c r="L1342" i="33"/>
  <c r="M1342" i="33"/>
  <c r="N1342" i="33"/>
  <c r="Q1334" i="33"/>
  <c r="R1334" i="33"/>
  <c r="S1334" i="33"/>
  <c r="T1334" i="33"/>
  <c r="O1334" i="33"/>
  <c r="P1334" i="33"/>
  <c r="L1334" i="33"/>
  <c r="M1334" i="33"/>
  <c r="N1334" i="33"/>
  <c r="Q1326" i="33"/>
  <c r="R1326" i="33"/>
  <c r="S1326" i="33"/>
  <c r="T1326" i="33"/>
  <c r="O1326" i="33"/>
  <c r="P1326" i="33"/>
  <c r="L1326" i="33"/>
  <c r="M1326" i="33"/>
  <c r="N1326" i="33"/>
  <c r="Q1318" i="33"/>
  <c r="R1318" i="33"/>
  <c r="S1318" i="33"/>
  <c r="T1318" i="33"/>
  <c r="O1318" i="33"/>
  <c r="P1318" i="33"/>
  <c r="L1318" i="33"/>
  <c r="M1318" i="33"/>
  <c r="N1318" i="33"/>
  <c r="Q1310" i="33"/>
  <c r="S1310" i="33"/>
  <c r="T1310" i="33"/>
  <c r="O1310" i="33"/>
  <c r="P1310" i="33"/>
  <c r="L1310" i="33"/>
  <c r="M1310" i="33"/>
  <c r="N1310" i="33"/>
  <c r="Q1302" i="33"/>
  <c r="R1302" i="33"/>
  <c r="S1302" i="33"/>
  <c r="T1302" i="33"/>
  <c r="O1302" i="33"/>
  <c r="P1302" i="33"/>
  <c r="L1302" i="33"/>
  <c r="M1302" i="33"/>
  <c r="N1302" i="33"/>
  <c r="Q1294" i="33"/>
  <c r="S1294" i="33"/>
  <c r="T1294" i="33"/>
  <c r="O1294" i="33"/>
  <c r="P1294" i="33"/>
  <c r="L1294" i="33"/>
  <c r="M1294" i="33"/>
  <c r="N1294" i="33"/>
  <c r="Q1286" i="33"/>
  <c r="S1286" i="33"/>
  <c r="T1286" i="33"/>
  <c r="O1286" i="33"/>
  <c r="P1286" i="33"/>
  <c r="L1286" i="33"/>
  <c r="M1286" i="33"/>
  <c r="N1286" i="33"/>
  <c r="Q1278" i="33"/>
  <c r="S1278" i="33"/>
  <c r="T1278" i="33"/>
  <c r="O1278" i="33"/>
  <c r="P1278" i="33"/>
  <c r="L1278" i="33"/>
  <c r="M1278" i="33"/>
  <c r="N1278" i="33"/>
  <c r="Q1270" i="33"/>
  <c r="T1270" i="33"/>
  <c r="O1270" i="33"/>
  <c r="P1270" i="33"/>
  <c r="L1270" i="33"/>
  <c r="M1270" i="33"/>
  <c r="N1270" i="33"/>
  <c r="Q1262" i="33"/>
  <c r="S1262" i="33"/>
  <c r="O1262" i="33"/>
  <c r="P1262" i="33"/>
  <c r="L1262" i="33"/>
  <c r="M1262" i="33"/>
  <c r="N1262" i="33"/>
  <c r="Q1254" i="33"/>
  <c r="S1254" i="33"/>
  <c r="O1254" i="33"/>
  <c r="P1254" i="33"/>
  <c r="L1254" i="33"/>
  <c r="M1254" i="33"/>
  <c r="N1254" i="33"/>
  <c r="Q1246" i="33"/>
  <c r="S1246" i="33"/>
  <c r="T1246" i="33"/>
  <c r="O1246" i="33"/>
  <c r="P1246" i="33"/>
  <c r="L1246" i="33"/>
  <c r="M1246" i="33"/>
  <c r="N1246" i="33"/>
  <c r="Q1238" i="33"/>
  <c r="S1238" i="33"/>
  <c r="T1238" i="33"/>
  <c r="O1238" i="33"/>
  <c r="P1238" i="33"/>
  <c r="L1238" i="33"/>
  <c r="M1238" i="33"/>
  <c r="N1238" i="33"/>
  <c r="Q1230" i="33"/>
  <c r="S1230" i="33"/>
  <c r="T1230" i="33"/>
  <c r="O1230" i="33"/>
  <c r="P1230" i="33"/>
  <c r="L1230" i="33"/>
  <c r="M1230" i="33"/>
  <c r="N1230" i="33"/>
  <c r="Q1222" i="33"/>
  <c r="S1222" i="33"/>
  <c r="O1222" i="33"/>
  <c r="P1222" i="33"/>
  <c r="L1222" i="33"/>
  <c r="M1222" i="33"/>
  <c r="N1222" i="33"/>
  <c r="Q1214" i="33"/>
  <c r="S1214" i="33"/>
  <c r="O1214" i="33"/>
  <c r="P1214" i="33"/>
  <c r="L1214" i="33"/>
  <c r="M1214" i="33"/>
  <c r="N1214" i="33"/>
  <c r="Q1206" i="33"/>
  <c r="S1206" i="33"/>
  <c r="T1206" i="33"/>
  <c r="O1206" i="33"/>
  <c r="P1206" i="33"/>
  <c r="L1206" i="33"/>
  <c r="M1206" i="33"/>
  <c r="N1206" i="33"/>
  <c r="Q1198" i="33"/>
  <c r="S1198" i="33"/>
  <c r="O1198" i="33"/>
  <c r="P1198" i="33"/>
  <c r="L1198" i="33"/>
  <c r="M1198" i="33"/>
  <c r="N1198" i="33"/>
  <c r="Q1190" i="33"/>
  <c r="S1190" i="33"/>
  <c r="O1190" i="33"/>
  <c r="P1190" i="33"/>
  <c r="L1190" i="33"/>
  <c r="M1190" i="33"/>
  <c r="N1190" i="33"/>
  <c r="N3" i="33"/>
  <c r="M2467" i="33"/>
  <c r="N2464" i="33"/>
  <c r="L2462" i="33"/>
  <c r="M2459" i="33"/>
  <c r="N2456" i="33"/>
  <c r="L2454" i="33"/>
  <c r="M2451" i="33"/>
  <c r="N2448" i="33"/>
  <c r="L2446" i="33"/>
  <c r="M2443" i="33"/>
  <c r="N2440" i="33"/>
  <c r="L2438" i="33"/>
  <c r="M2435" i="33"/>
  <c r="N2432" i="33"/>
  <c r="L2430" i="33"/>
  <c r="M2427" i="33"/>
  <c r="N2424" i="33"/>
  <c r="L2422" i="33"/>
  <c r="M2419" i="33"/>
  <c r="N2416" i="33"/>
  <c r="L2414" i="33"/>
  <c r="M2411" i="33"/>
  <c r="N2408" i="33"/>
  <c r="L2406" i="33"/>
  <c r="M2403" i="33"/>
  <c r="N2400" i="33"/>
  <c r="L2398" i="33"/>
  <c r="M2395" i="33"/>
  <c r="N2392" i="33"/>
  <c r="L2390" i="33"/>
  <c r="M2387" i="33"/>
  <c r="N2384" i="33"/>
  <c r="L2382" i="33"/>
  <c r="M2379" i="33"/>
  <c r="N2376" i="33"/>
  <c r="L2374" i="33"/>
  <c r="M2371" i="33"/>
  <c r="N2368" i="33"/>
  <c r="L2366" i="33"/>
  <c r="M2363" i="33"/>
  <c r="N2360" i="33"/>
  <c r="L2358" i="33"/>
  <c r="M2355" i="33"/>
  <c r="N2352" i="33"/>
  <c r="L2350" i="33"/>
  <c r="M2347" i="33"/>
  <c r="N2344" i="33"/>
  <c r="L2342" i="33"/>
  <c r="M2339" i="33"/>
  <c r="N2336" i="33"/>
  <c r="L2334" i="33"/>
  <c r="M2331" i="33"/>
  <c r="N2328" i="33"/>
  <c r="L2326" i="33"/>
  <c r="M2323" i="33"/>
  <c r="N2320" i="33"/>
  <c r="L2318" i="33"/>
  <c r="M2315" i="33"/>
  <c r="N2312" i="33"/>
  <c r="L2310" i="33"/>
  <c r="M2307" i="33"/>
  <c r="N2304" i="33"/>
  <c r="L2302" i="33"/>
  <c r="M2299" i="33"/>
  <c r="N2296" i="33"/>
  <c r="L2294" i="33"/>
  <c r="M2291" i="33"/>
  <c r="N2288" i="33"/>
  <c r="L2286" i="33"/>
  <c r="M2283" i="33"/>
  <c r="N2280" i="33"/>
  <c r="L2278" i="33"/>
  <c r="M2275" i="33"/>
  <c r="N2272" i="33"/>
  <c r="L2270" i="33"/>
  <c r="M2267" i="33"/>
  <c r="N2264" i="33"/>
  <c r="L2262" i="33"/>
  <c r="M2259" i="33"/>
  <c r="N2256" i="33"/>
  <c r="L2254" i="33"/>
  <c r="M2251" i="33"/>
  <c r="N2248" i="33"/>
  <c r="L2246" i="33"/>
  <c r="M2243" i="33"/>
  <c r="N2240" i="33"/>
  <c r="L2238" i="33"/>
  <c r="M2235" i="33"/>
  <c r="N2232" i="33"/>
  <c r="L2230" i="33"/>
  <c r="M2227" i="33"/>
  <c r="N2224" i="33"/>
  <c r="L2222" i="33"/>
  <c r="M2219" i="33"/>
  <c r="N2216" i="33"/>
  <c r="L2214" i="33"/>
  <c r="M2211" i="33"/>
  <c r="N2208" i="33"/>
  <c r="L2206" i="33"/>
  <c r="M2203" i="33"/>
  <c r="N2200" i="33"/>
  <c r="L2198" i="33"/>
  <c r="M2195" i="33"/>
  <c r="N2192" i="33"/>
  <c r="L2190" i="33"/>
  <c r="M2187" i="33"/>
  <c r="N2184" i="33"/>
  <c r="L2182" i="33"/>
  <c r="M2179" i="33"/>
  <c r="N2176" i="33"/>
  <c r="L2174" i="33"/>
  <c r="M2171" i="33"/>
  <c r="N2168" i="33"/>
  <c r="L2166" i="33"/>
  <c r="M2163" i="33"/>
  <c r="N2160" i="33"/>
  <c r="L2158" i="33"/>
  <c r="M2155" i="33"/>
  <c r="N2152" i="33"/>
  <c r="L2150" i="33"/>
  <c r="M2147" i="33"/>
  <c r="N2144" i="33"/>
  <c r="L2142" i="33"/>
  <c r="M2139" i="33"/>
  <c r="N2136" i="33"/>
  <c r="L2134" i="33"/>
  <c r="M2131" i="33"/>
  <c r="N2128" i="33"/>
  <c r="L2126" i="33"/>
  <c r="M2123" i="33"/>
  <c r="N2120" i="33"/>
  <c r="L2118" i="33"/>
  <c r="M2115" i="33"/>
  <c r="N2112" i="33"/>
  <c r="L2110" i="33"/>
  <c r="M2107" i="33"/>
  <c r="N2104" i="33"/>
  <c r="L2102" i="33"/>
  <c r="M2099" i="33"/>
  <c r="N2096" i="33"/>
  <c r="L2094" i="33"/>
  <c r="M2091" i="33"/>
  <c r="N2088" i="33"/>
  <c r="L2086" i="33"/>
  <c r="M2083" i="33"/>
  <c r="N2080" i="33"/>
  <c r="L2078" i="33"/>
  <c r="M2075" i="33"/>
  <c r="N2072" i="33"/>
  <c r="L2070" i="33"/>
  <c r="M2067" i="33"/>
  <c r="N2064" i="33"/>
  <c r="L2062" i="33"/>
  <c r="M2059" i="33"/>
  <c r="N2056" i="33"/>
  <c r="L2054" i="33"/>
  <c r="M2051" i="33"/>
  <c r="N2048" i="33"/>
  <c r="L2046" i="33"/>
  <c r="M2043" i="33"/>
  <c r="N2040" i="33"/>
  <c r="L2038" i="33"/>
  <c r="M2035" i="33"/>
  <c r="N2032" i="33"/>
  <c r="L2030" i="33"/>
  <c r="M2027" i="33"/>
  <c r="N2024" i="33"/>
  <c r="L2022" i="33"/>
  <c r="M2019" i="33"/>
  <c r="N2016" i="33"/>
  <c r="L2014" i="33"/>
  <c r="M2011" i="33"/>
  <c r="N2008" i="33"/>
  <c r="L2006" i="33"/>
  <c r="M2003" i="33"/>
  <c r="N2000" i="33"/>
  <c r="L1998" i="33"/>
  <c r="M1995" i="33"/>
  <c r="N1992" i="33"/>
  <c r="L1990" i="33"/>
  <c r="M1987" i="33"/>
  <c r="N1984" i="33"/>
  <c r="L1982" i="33"/>
  <c r="M1979" i="33"/>
  <c r="N1976" i="33"/>
  <c r="L1974" i="33"/>
  <c r="M1971" i="33"/>
  <c r="N1968" i="33"/>
  <c r="L1966" i="33"/>
  <c r="M1963" i="33"/>
  <c r="N1960" i="33"/>
  <c r="L1958" i="33"/>
  <c r="M1955" i="33"/>
  <c r="N1952" i="33"/>
  <c r="L1950" i="33"/>
  <c r="M1947" i="33"/>
  <c r="N1944" i="33"/>
  <c r="L1942" i="33"/>
  <c r="M1939" i="33"/>
  <c r="N1936" i="33"/>
  <c r="L1934" i="33"/>
  <c r="M1931" i="33"/>
  <c r="N1928" i="33"/>
  <c r="L1926" i="33"/>
  <c r="M1923" i="33"/>
  <c r="N1920" i="33"/>
  <c r="L1918" i="33"/>
  <c r="M1915" i="33"/>
  <c r="N1912" i="33"/>
  <c r="L1910" i="33"/>
  <c r="M1907" i="33"/>
  <c r="N1904" i="33"/>
  <c r="L1902" i="33"/>
  <c r="M1899" i="33"/>
  <c r="N1896" i="33"/>
  <c r="L1894" i="33"/>
  <c r="M1891" i="33"/>
  <c r="N1888" i="33"/>
  <c r="L1886" i="33"/>
  <c r="M1883" i="33"/>
  <c r="N1880" i="33"/>
  <c r="L1878" i="33"/>
  <c r="M1875" i="33"/>
  <c r="N1872" i="33"/>
  <c r="L1870" i="33"/>
  <c r="M1867" i="33"/>
  <c r="N1864" i="33"/>
  <c r="L1862" i="33"/>
  <c r="M1859" i="33"/>
  <c r="N1856" i="33"/>
  <c r="L1854" i="33"/>
  <c r="M1851" i="33"/>
  <c r="N1848" i="33"/>
  <c r="L1846" i="33"/>
  <c r="M1843" i="33"/>
  <c r="N1840" i="33"/>
  <c r="L1838" i="33"/>
  <c r="M1835" i="33"/>
  <c r="N1832" i="33"/>
  <c r="L1830" i="33"/>
  <c r="M1827" i="33"/>
  <c r="N1824" i="33"/>
  <c r="L1822" i="33"/>
  <c r="M1819" i="33"/>
  <c r="N1816" i="33"/>
  <c r="L1814" i="33"/>
  <c r="M1811" i="33"/>
  <c r="N1808" i="33"/>
  <c r="L1806" i="33"/>
  <c r="M1803" i="33"/>
  <c r="N1800" i="33"/>
  <c r="L1798" i="33"/>
  <c r="M1795" i="33"/>
  <c r="N1792" i="33"/>
  <c r="L1790" i="33"/>
  <c r="M1787" i="33"/>
  <c r="N1784" i="33"/>
  <c r="L1782" i="33"/>
  <c r="M1779" i="33"/>
  <c r="N1776" i="33"/>
  <c r="L1774" i="33"/>
  <c r="M1771" i="33"/>
  <c r="N1768" i="33"/>
  <c r="L1766" i="33"/>
  <c r="M1763" i="33"/>
  <c r="N1760" i="33"/>
  <c r="L1758" i="33"/>
  <c r="M1755" i="33"/>
  <c r="N1752" i="33"/>
  <c r="L1750" i="33"/>
  <c r="M1747" i="33"/>
  <c r="N1744" i="33"/>
  <c r="L1742" i="33"/>
  <c r="M1739" i="33"/>
  <c r="N1736" i="33"/>
  <c r="L1734" i="33"/>
  <c r="M1731" i="33"/>
  <c r="N1728" i="33"/>
  <c r="L1726" i="33"/>
  <c r="M1723" i="33"/>
  <c r="N1720" i="33"/>
  <c r="M1713" i="33"/>
  <c r="L1672" i="33"/>
  <c r="L1608" i="33"/>
  <c r="N1586" i="33"/>
  <c r="L1544" i="33"/>
  <c r="L1480" i="33"/>
  <c r="N1458" i="33"/>
  <c r="L1416" i="33"/>
  <c r="N1394" i="33"/>
  <c r="L1352" i="33"/>
  <c r="N1330" i="33"/>
  <c r="L1288" i="33"/>
  <c r="N1266" i="33"/>
  <c r="L1224" i="33"/>
  <c r="N1202" i="33"/>
  <c r="M1181" i="33"/>
  <c r="M1117" i="33"/>
  <c r="M1053" i="33"/>
  <c r="M989" i="33"/>
  <c r="M925" i="33"/>
  <c r="M861" i="33"/>
  <c r="M733" i="33"/>
  <c r="M221" i="33"/>
  <c r="M93" i="33"/>
  <c r="M29" i="33"/>
  <c r="R2466" i="33"/>
  <c r="T2455" i="33"/>
  <c r="R2434" i="33"/>
  <c r="T2423" i="33"/>
  <c r="L1858" i="33"/>
  <c r="L1850" i="33"/>
  <c r="L1730" i="33"/>
  <c r="L1722" i="33"/>
  <c r="N1362" i="33"/>
  <c r="Q1178" i="33"/>
  <c r="S1178" i="33"/>
  <c r="O1178" i="33"/>
  <c r="P1178" i="33"/>
  <c r="L1178" i="33"/>
  <c r="M1178" i="33"/>
  <c r="Q1170" i="33"/>
  <c r="S1170" i="33"/>
  <c r="T1170" i="33"/>
  <c r="O1170" i="33"/>
  <c r="P1170" i="33"/>
  <c r="L1170" i="33"/>
  <c r="M1170" i="33"/>
  <c r="Q1162" i="33"/>
  <c r="S1162" i="33"/>
  <c r="O1162" i="33"/>
  <c r="P1162" i="33"/>
  <c r="L1162" i="33"/>
  <c r="M1162" i="33"/>
  <c r="Q1154" i="33"/>
  <c r="S1154" i="33"/>
  <c r="T1154" i="33"/>
  <c r="O1154" i="33"/>
  <c r="P1154" i="33"/>
  <c r="L1154" i="33"/>
  <c r="M1154" i="33"/>
  <c r="Q1146" i="33"/>
  <c r="S1146" i="33"/>
  <c r="T1146" i="33"/>
  <c r="O1146" i="33"/>
  <c r="P1146" i="33"/>
  <c r="L1146" i="33"/>
  <c r="M1146" i="33"/>
  <c r="Q1138" i="33"/>
  <c r="O1138" i="33"/>
  <c r="P1138" i="33"/>
  <c r="L1138" i="33"/>
  <c r="M1138" i="33"/>
  <c r="Q1130" i="33"/>
  <c r="O1130" i="33"/>
  <c r="P1130" i="33"/>
  <c r="L1130" i="33"/>
  <c r="M1130" i="33"/>
  <c r="Q1122" i="33"/>
  <c r="O1122" i="33"/>
  <c r="P1122" i="33"/>
  <c r="L1122" i="33"/>
  <c r="M1122" i="33"/>
  <c r="Q1114" i="33"/>
  <c r="P1114" i="33"/>
  <c r="L1114" i="33"/>
  <c r="M1114" i="33"/>
  <c r="Q1106" i="33"/>
  <c r="S1106" i="33"/>
  <c r="T1106" i="33"/>
  <c r="P1106" i="33"/>
  <c r="L1106" i="33"/>
  <c r="M1106" i="33"/>
  <c r="Q1098" i="33"/>
  <c r="S1098" i="33"/>
  <c r="T1098" i="33"/>
  <c r="P1098" i="33"/>
  <c r="L1098" i="33"/>
  <c r="M1098" i="33"/>
  <c r="Q1090" i="33"/>
  <c r="S1090" i="33"/>
  <c r="T1090" i="33"/>
  <c r="P1090" i="33"/>
  <c r="L1090" i="33"/>
  <c r="M1090" i="33"/>
  <c r="Q1082" i="33"/>
  <c r="R1082" i="33"/>
  <c r="S1082" i="33"/>
  <c r="T1082" i="33"/>
  <c r="P1082" i="33"/>
  <c r="L1082" i="33"/>
  <c r="M1082" i="33"/>
  <c r="Q1074" i="33"/>
  <c r="R1074" i="33"/>
  <c r="S1074" i="33"/>
  <c r="T1074" i="33"/>
  <c r="P1074" i="33"/>
  <c r="L1074" i="33"/>
  <c r="M1074" i="33"/>
  <c r="Q1066" i="33"/>
  <c r="R1066" i="33"/>
  <c r="S1066" i="33"/>
  <c r="T1066" i="33"/>
  <c r="P1066" i="33"/>
  <c r="L1066" i="33"/>
  <c r="M1066" i="33"/>
  <c r="Q1058" i="33"/>
  <c r="R1058" i="33"/>
  <c r="S1058" i="33"/>
  <c r="T1058" i="33"/>
  <c r="P1058" i="33"/>
  <c r="L1058" i="33"/>
  <c r="M1058" i="33"/>
  <c r="Q1050" i="33"/>
  <c r="R1050" i="33"/>
  <c r="S1050" i="33"/>
  <c r="T1050" i="33"/>
  <c r="O1050" i="33"/>
  <c r="P1050" i="33"/>
  <c r="L1050" i="33"/>
  <c r="M1050" i="33"/>
  <c r="Q1042" i="33"/>
  <c r="R1042" i="33"/>
  <c r="S1042" i="33"/>
  <c r="T1042" i="33"/>
  <c r="O1042" i="33"/>
  <c r="P1042" i="33"/>
  <c r="L1042" i="33"/>
  <c r="M1042" i="33"/>
  <c r="S1034" i="33"/>
  <c r="T1034" i="33"/>
  <c r="O1034" i="33"/>
  <c r="P1034" i="33"/>
  <c r="Q1034" i="33"/>
  <c r="R1034" i="33"/>
  <c r="L1034" i="33"/>
  <c r="M1034" i="33"/>
  <c r="S1026" i="33"/>
  <c r="T1026" i="33"/>
  <c r="O1026" i="33"/>
  <c r="P1026" i="33"/>
  <c r="Q1026" i="33"/>
  <c r="R1026" i="33"/>
  <c r="L1026" i="33"/>
  <c r="M1026" i="33"/>
  <c r="S1018" i="33"/>
  <c r="T1018" i="33"/>
  <c r="O1018" i="33"/>
  <c r="P1018" i="33"/>
  <c r="Q1018" i="33"/>
  <c r="R1018" i="33"/>
  <c r="L1018" i="33"/>
  <c r="M1018" i="33"/>
  <c r="S1010" i="33"/>
  <c r="T1010" i="33"/>
  <c r="O1010" i="33"/>
  <c r="P1010" i="33"/>
  <c r="Q1010" i="33"/>
  <c r="R1010" i="33"/>
  <c r="L1010" i="33"/>
  <c r="M1010" i="33"/>
  <c r="S1002" i="33"/>
  <c r="T1002" i="33"/>
  <c r="O1002" i="33"/>
  <c r="R1002" i="33"/>
  <c r="P1002" i="33"/>
  <c r="Q1002" i="33"/>
  <c r="L1002" i="33"/>
  <c r="M1002" i="33"/>
  <c r="S994" i="33"/>
  <c r="T994" i="33"/>
  <c r="O994" i="33"/>
  <c r="P994" i="33"/>
  <c r="Q994" i="33"/>
  <c r="R994" i="33"/>
  <c r="L994" i="33"/>
  <c r="M994" i="33"/>
  <c r="S986" i="33"/>
  <c r="T986" i="33"/>
  <c r="O986" i="33"/>
  <c r="P986" i="33"/>
  <c r="Q986" i="33"/>
  <c r="R986" i="33"/>
  <c r="L986" i="33"/>
  <c r="M986" i="33"/>
  <c r="S978" i="33"/>
  <c r="T978" i="33"/>
  <c r="O978" i="33"/>
  <c r="Q978" i="33"/>
  <c r="P978" i="33"/>
  <c r="R978" i="33"/>
  <c r="L978" i="33"/>
  <c r="M978" i="33"/>
  <c r="S970" i="33"/>
  <c r="T970" i="33"/>
  <c r="O970" i="33"/>
  <c r="Q970" i="33"/>
  <c r="P970" i="33"/>
  <c r="R970" i="33"/>
  <c r="L970" i="33"/>
  <c r="M970" i="33"/>
  <c r="S962" i="33"/>
  <c r="T962" i="33"/>
  <c r="O962" i="33"/>
  <c r="Q962" i="33"/>
  <c r="R962" i="33"/>
  <c r="P962" i="33"/>
  <c r="L962" i="33"/>
  <c r="M962" i="33"/>
  <c r="S954" i="33"/>
  <c r="T954" i="33"/>
  <c r="O954" i="33"/>
  <c r="Q954" i="33"/>
  <c r="R954" i="33"/>
  <c r="P954" i="33"/>
  <c r="L954" i="33"/>
  <c r="M954" i="33"/>
  <c r="S946" i="33"/>
  <c r="T946" i="33"/>
  <c r="O946" i="33"/>
  <c r="Q946" i="33"/>
  <c r="R946" i="33"/>
  <c r="P946" i="33"/>
  <c r="L946" i="33"/>
  <c r="M946" i="33"/>
  <c r="S938" i="33"/>
  <c r="T938" i="33"/>
  <c r="O938" i="33"/>
  <c r="Q938" i="33"/>
  <c r="R938" i="33"/>
  <c r="P938" i="33"/>
  <c r="L938" i="33"/>
  <c r="M938" i="33"/>
  <c r="S930" i="33"/>
  <c r="T930" i="33"/>
  <c r="O930" i="33"/>
  <c r="Q930" i="33"/>
  <c r="R930" i="33"/>
  <c r="P930" i="33"/>
  <c r="L930" i="33"/>
  <c r="M930" i="33"/>
  <c r="Q922" i="33"/>
  <c r="O922" i="33"/>
  <c r="P922" i="33"/>
  <c r="R922" i="33"/>
  <c r="T922" i="33"/>
  <c r="S922" i="33"/>
  <c r="L922" i="33"/>
  <c r="M922" i="33"/>
  <c r="Q914" i="33"/>
  <c r="O914" i="33"/>
  <c r="P914" i="33"/>
  <c r="R914" i="33"/>
  <c r="S914" i="33"/>
  <c r="T914" i="33"/>
  <c r="L914" i="33"/>
  <c r="M914" i="33"/>
  <c r="Q906" i="33"/>
  <c r="T906" i="33"/>
  <c r="R906" i="33"/>
  <c r="S906" i="33"/>
  <c r="O906" i="33"/>
  <c r="P906" i="33"/>
  <c r="L906" i="33"/>
  <c r="M906" i="33"/>
  <c r="Q898" i="33"/>
  <c r="T898" i="33"/>
  <c r="O898" i="33"/>
  <c r="P898" i="33"/>
  <c r="R898" i="33"/>
  <c r="S898" i="33"/>
  <c r="L898" i="33"/>
  <c r="M898" i="33"/>
  <c r="O890" i="33"/>
  <c r="Q890" i="33"/>
  <c r="S890" i="33"/>
  <c r="T890" i="33"/>
  <c r="P890" i="33"/>
  <c r="R890" i="33"/>
  <c r="M890" i="33"/>
  <c r="O882" i="33"/>
  <c r="Q882" i="33"/>
  <c r="S882" i="33"/>
  <c r="T882" i="33"/>
  <c r="P882" i="33"/>
  <c r="R882" i="33"/>
  <c r="L882" i="33"/>
  <c r="M882" i="33"/>
  <c r="O874" i="33"/>
  <c r="Q874" i="33"/>
  <c r="S874" i="33"/>
  <c r="T874" i="33"/>
  <c r="P874" i="33"/>
  <c r="R874" i="33"/>
  <c r="L874" i="33"/>
  <c r="M874" i="33"/>
  <c r="O866" i="33"/>
  <c r="Q866" i="33"/>
  <c r="S866" i="33"/>
  <c r="T866" i="33"/>
  <c r="P866" i="33"/>
  <c r="R866" i="33"/>
  <c r="L866" i="33"/>
  <c r="M866" i="33"/>
  <c r="O858" i="33"/>
  <c r="Q858" i="33"/>
  <c r="S858" i="33"/>
  <c r="T858" i="33"/>
  <c r="P858" i="33"/>
  <c r="R858" i="33"/>
  <c r="M858" i="33"/>
  <c r="O850" i="33"/>
  <c r="Q850" i="33"/>
  <c r="S850" i="33"/>
  <c r="T850" i="33"/>
  <c r="P850" i="33"/>
  <c r="R850" i="33"/>
  <c r="M850" i="33"/>
  <c r="O842" i="33"/>
  <c r="Q842" i="33"/>
  <c r="S842" i="33"/>
  <c r="T842" i="33"/>
  <c r="P842" i="33"/>
  <c r="R842" i="33"/>
  <c r="O834" i="33"/>
  <c r="Q834" i="33"/>
  <c r="S834" i="33"/>
  <c r="T834" i="33"/>
  <c r="P834" i="33"/>
  <c r="R834" i="33"/>
  <c r="O826" i="33"/>
  <c r="P826" i="33"/>
  <c r="Q826" i="33"/>
  <c r="S826" i="33"/>
  <c r="T826" i="33"/>
  <c r="R826" i="33"/>
  <c r="O818" i="33"/>
  <c r="P818" i="33"/>
  <c r="Q818" i="33"/>
  <c r="S818" i="33"/>
  <c r="T818" i="33"/>
  <c r="R818" i="33"/>
  <c r="O810" i="33"/>
  <c r="P810" i="33"/>
  <c r="Q810" i="33"/>
  <c r="S810" i="33"/>
  <c r="T810" i="33"/>
  <c r="R810" i="33"/>
  <c r="O802" i="33"/>
  <c r="P802" i="33"/>
  <c r="Q802" i="33"/>
  <c r="S802" i="33"/>
  <c r="T802" i="33"/>
  <c r="R802" i="33"/>
  <c r="O794" i="33"/>
  <c r="P794" i="33"/>
  <c r="Q794" i="33"/>
  <c r="R794" i="33"/>
  <c r="S794" i="33"/>
  <c r="T794" i="33"/>
  <c r="M794" i="33"/>
  <c r="O786" i="33"/>
  <c r="P786" i="33"/>
  <c r="Q786" i="33"/>
  <c r="R786" i="33"/>
  <c r="S786" i="33"/>
  <c r="T786" i="33"/>
  <c r="O778" i="33"/>
  <c r="P778" i="33"/>
  <c r="Q778" i="33"/>
  <c r="R778" i="33"/>
  <c r="S778" i="33"/>
  <c r="T778" i="33"/>
  <c r="M778" i="33"/>
  <c r="O770" i="33"/>
  <c r="P770" i="33"/>
  <c r="Q770" i="33"/>
  <c r="R770" i="33"/>
  <c r="S770" i="33"/>
  <c r="T770" i="33"/>
  <c r="M770" i="33"/>
  <c r="O762" i="33"/>
  <c r="P762" i="33"/>
  <c r="Q762" i="33"/>
  <c r="R762" i="33"/>
  <c r="S762" i="33"/>
  <c r="T762" i="33"/>
  <c r="M762" i="33"/>
  <c r="O754" i="33"/>
  <c r="P754" i="33"/>
  <c r="Q754" i="33"/>
  <c r="R754" i="33"/>
  <c r="S754" i="33"/>
  <c r="T754" i="33"/>
  <c r="O746" i="33"/>
  <c r="P746" i="33"/>
  <c r="Q746" i="33"/>
  <c r="R746" i="33"/>
  <c r="S746" i="33"/>
  <c r="T746" i="33"/>
  <c r="M746" i="33"/>
  <c r="O738" i="33"/>
  <c r="P738" i="33"/>
  <c r="Q738" i="33"/>
  <c r="R738" i="33"/>
  <c r="S738" i="33"/>
  <c r="T738" i="33"/>
  <c r="M738" i="33"/>
  <c r="O730" i="33"/>
  <c r="P730" i="33"/>
  <c r="Q730" i="33"/>
  <c r="R730" i="33"/>
  <c r="S730" i="33"/>
  <c r="T730" i="33"/>
  <c r="P722" i="33"/>
  <c r="Q722" i="33"/>
  <c r="O722" i="33"/>
  <c r="R722" i="33"/>
  <c r="S722" i="33"/>
  <c r="T722" i="33"/>
  <c r="O714" i="33"/>
  <c r="P714" i="33"/>
  <c r="Q714" i="33"/>
  <c r="R714" i="33"/>
  <c r="S714" i="33"/>
  <c r="T714" i="33"/>
  <c r="M714" i="33"/>
  <c r="O706" i="33"/>
  <c r="P706" i="33"/>
  <c r="Q706" i="33"/>
  <c r="R706" i="33"/>
  <c r="S706" i="33"/>
  <c r="T706" i="33"/>
  <c r="O698" i="33"/>
  <c r="P698" i="33"/>
  <c r="Q698" i="33"/>
  <c r="R698" i="33"/>
  <c r="S698" i="33"/>
  <c r="T698" i="33"/>
  <c r="M698" i="33"/>
  <c r="O690" i="33"/>
  <c r="P690" i="33"/>
  <c r="Q690" i="33"/>
  <c r="R690" i="33"/>
  <c r="S690" i="33"/>
  <c r="T690" i="33"/>
  <c r="O682" i="33"/>
  <c r="P682" i="33"/>
  <c r="Q682" i="33"/>
  <c r="R682" i="33"/>
  <c r="S682" i="33"/>
  <c r="T682" i="33"/>
  <c r="M682" i="33"/>
  <c r="O674" i="33"/>
  <c r="P674" i="33"/>
  <c r="Q674" i="33"/>
  <c r="R674" i="33"/>
  <c r="S674" i="33"/>
  <c r="T674" i="33"/>
  <c r="M674" i="33"/>
  <c r="O666" i="33"/>
  <c r="P666" i="33"/>
  <c r="Q666" i="33"/>
  <c r="R666" i="33"/>
  <c r="S666" i="33"/>
  <c r="T666" i="33"/>
  <c r="M666" i="33"/>
  <c r="O658" i="33"/>
  <c r="P658" i="33"/>
  <c r="Q658" i="33"/>
  <c r="R658" i="33"/>
  <c r="S658" i="33"/>
  <c r="T658" i="33"/>
  <c r="O650" i="33"/>
  <c r="P650" i="33"/>
  <c r="Q650" i="33"/>
  <c r="S650" i="33"/>
  <c r="T650" i="33"/>
  <c r="M650" i="33"/>
  <c r="O642" i="33"/>
  <c r="P642" i="33"/>
  <c r="Q642" i="33"/>
  <c r="R642" i="33"/>
  <c r="S642" i="33"/>
  <c r="T642" i="33"/>
  <c r="O634" i="33"/>
  <c r="P634" i="33"/>
  <c r="Q634" i="33"/>
  <c r="R634" i="33"/>
  <c r="S634" i="33"/>
  <c r="T634" i="33"/>
  <c r="O626" i="33"/>
  <c r="P626" i="33"/>
  <c r="Q626" i="33"/>
  <c r="R626" i="33"/>
  <c r="S626" i="33"/>
  <c r="T626" i="33"/>
  <c r="M626" i="33"/>
  <c r="O618" i="33"/>
  <c r="P618" i="33"/>
  <c r="Q618" i="33"/>
  <c r="R618" i="33"/>
  <c r="S618" i="33"/>
  <c r="T618" i="33"/>
  <c r="M618" i="33"/>
  <c r="O610" i="33"/>
  <c r="P610" i="33"/>
  <c r="Q610" i="33"/>
  <c r="R610" i="33"/>
  <c r="S610" i="33"/>
  <c r="T610" i="33"/>
  <c r="P602" i="33"/>
  <c r="O602" i="33"/>
  <c r="Q602" i="33"/>
  <c r="R602" i="33"/>
  <c r="S602" i="33"/>
  <c r="T602" i="33"/>
  <c r="P594" i="33"/>
  <c r="R594" i="33"/>
  <c r="S594" i="33"/>
  <c r="T594" i="33"/>
  <c r="O594" i="33"/>
  <c r="Q594" i="33"/>
  <c r="M594" i="33"/>
  <c r="P586" i="33"/>
  <c r="S586" i="33"/>
  <c r="T586" i="33"/>
  <c r="O586" i="33"/>
  <c r="Q586" i="33"/>
  <c r="R586" i="33"/>
  <c r="M586" i="33"/>
  <c r="O578" i="33"/>
  <c r="P578" i="33"/>
  <c r="S578" i="33"/>
  <c r="T578" i="33"/>
  <c r="Q578" i="33"/>
  <c r="R578" i="33"/>
  <c r="M578" i="33"/>
  <c r="O570" i="33"/>
  <c r="P570" i="33"/>
  <c r="S570" i="33"/>
  <c r="T570" i="33"/>
  <c r="Q570" i="33"/>
  <c r="O562" i="33"/>
  <c r="P562" i="33"/>
  <c r="S562" i="33"/>
  <c r="T562" i="33"/>
  <c r="Q562" i="33"/>
  <c r="R562" i="33"/>
  <c r="O554" i="33"/>
  <c r="P554" i="33"/>
  <c r="S554" i="33"/>
  <c r="T554" i="33"/>
  <c r="Q554" i="33"/>
  <c r="R554" i="33"/>
  <c r="O546" i="33"/>
  <c r="P546" i="33"/>
  <c r="S546" i="33"/>
  <c r="T546" i="33"/>
  <c r="Q546" i="33"/>
  <c r="R546" i="33"/>
  <c r="M546" i="33"/>
  <c r="O538" i="33"/>
  <c r="P538" i="33"/>
  <c r="S538" i="33"/>
  <c r="T538" i="33"/>
  <c r="Q538" i="33"/>
  <c r="R538" i="33"/>
  <c r="O530" i="33"/>
  <c r="P530" i="33"/>
  <c r="S530" i="33"/>
  <c r="T530" i="33"/>
  <c r="Q530" i="33"/>
  <c r="R530" i="33"/>
  <c r="O522" i="33"/>
  <c r="P522" i="33"/>
  <c r="S522" i="33"/>
  <c r="T522" i="33"/>
  <c r="Q522" i="33"/>
  <c r="R522" i="33"/>
  <c r="O514" i="33"/>
  <c r="P514" i="33"/>
  <c r="S514" i="33"/>
  <c r="T514" i="33"/>
  <c r="Q514" i="33"/>
  <c r="R514" i="33"/>
  <c r="O506" i="33"/>
  <c r="P506" i="33"/>
  <c r="S506" i="33"/>
  <c r="T506" i="33"/>
  <c r="Q506" i="33"/>
  <c r="R506" i="33"/>
  <c r="O498" i="33"/>
  <c r="P498" i="33"/>
  <c r="S498" i="33"/>
  <c r="T498" i="33"/>
  <c r="Q498" i="33"/>
  <c r="R498" i="33"/>
  <c r="O490" i="33"/>
  <c r="P490" i="33"/>
  <c r="S490" i="33"/>
  <c r="T490" i="33"/>
  <c r="Q490" i="33"/>
  <c r="R490" i="33"/>
  <c r="O482" i="33"/>
  <c r="P482" i="33"/>
  <c r="S482" i="33"/>
  <c r="T482" i="33"/>
  <c r="Q482" i="33"/>
  <c r="R482" i="33"/>
  <c r="O474" i="33"/>
  <c r="P474" i="33"/>
  <c r="S474" i="33"/>
  <c r="T474" i="33"/>
  <c r="Q474" i="33"/>
  <c r="R474" i="33"/>
  <c r="P466" i="33"/>
  <c r="Q466" i="33"/>
  <c r="O466" i="33"/>
  <c r="S466" i="33"/>
  <c r="T466" i="33"/>
  <c r="R466" i="33"/>
  <c r="M466" i="33"/>
  <c r="P458" i="33"/>
  <c r="Q458" i="33"/>
  <c r="O458" i="33"/>
  <c r="S458" i="33"/>
  <c r="T458" i="33"/>
  <c r="R458" i="33"/>
  <c r="M458" i="33"/>
  <c r="P450" i="33"/>
  <c r="Q450" i="33"/>
  <c r="O450" i="33"/>
  <c r="S450" i="33"/>
  <c r="T450" i="33"/>
  <c r="R450" i="33"/>
  <c r="P442" i="33"/>
  <c r="Q442" i="33"/>
  <c r="O442" i="33"/>
  <c r="S442" i="33"/>
  <c r="T442" i="33"/>
  <c r="R442" i="33"/>
  <c r="P434" i="33"/>
  <c r="Q434" i="33"/>
  <c r="O434" i="33"/>
  <c r="S434" i="33"/>
  <c r="T434" i="33"/>
  <c r="R434" i="33"/>
  <c r="M434" i="33"/>
  <c r="P426" i="33"/>
  <c r="Q426" i="33"/>
  <c r="O426" i="33"/>
  <c r="S426" i="33"/>
  <c r="T426" i="33"/>
  <c r="R426" i="33"/>
  <c r="P418" i="33"/>
  <c r="Q418" i="33"/>
  <c r="O418" i="33"/>
  <c r="S418" i="33"/>
  <c r="T418" i="33"/>
  <c r="R418" i="33"/>
  <c r="M418" i="33"/>
  <c r="P410" i="33"/>
  <c r="Q410" i="33"/>
  <c r="O410" i="33"/>
  <c r="S410" i="33"/>
  <c r="T410" i="33"/>
  <c r="R410" i="33"/>
  <c r="M410" i="33"/>
  <c r="P402" i="33"/>
  <c r="Q402" i="33"/>
  <c r="O402" i="33"/>
  <c r="S402" i="33"/>
  <c r="T402" i="33"/>
  <c r="R402" i="33"/>
  <c r="M402" i="33"/>
  <c r="P394" i="33"/>
  <c r="Q394" i="33"/>
  <c r="O394" i="33"/>
  <c r="S394" i="33"/>
  <c r="T394" i="33"/>
  <c r="R394" i="33"/>
  <c r="P386" i="33"/>
  <c r="Q386" i="33"/>
  <c r="O386" i="33"/>
  <c r="S386" i="33"/>
  <c r="T386" i="33"/>
  <c r="R386" i="33"/>
  <c r="P378" i="33"/>
  <c r="Q378" i="33"/>
  <c r="O378" i="33"/>
  <c r="S378" i="33"/>
  <c r="T378" i="33"/>
  <c r="R378" i="33"/>
  <c r="P370" i="33"/>
  <c r="Q370" i="33"/>
  <c r="O370" i="33"/>
  <c r="S370" i="33"/>
  <c r="T370" i="33"/>
  <c r="R370" i="33"/>
  <c r="M370" i="33"/>
  <c r="P362" i="33"/>
  <c r="Q362" i="33"/>
  <c r="O362" i="33"/>
  <c r="S362" i="33"/>
  <c r="T362" i="33"/>
  <c r="R362" i="33"/>
  <c r="M362" i="33"/>
  <c r="P354" i="33"/>
  <c r="Q354" i="33"/>
  <c r="O354" i="33"/>
  <c r="S354" i="33"/>
  <c r="T354" i="33"/>
  <c r="R354" i="33"/>
  <c r="M354" i="33"/>
  <c r="P346" i="33"/>
  <c r="Q346" i="33"/>
  <c r="O346" i="33"/>
  <c r="S346" i="33"/>
  <c r="T346" i="33"/>
  <c r="R346" i="33"/>
  <c r="P338" i="33"/>
  <c r="Q338" i="33"/>
  <c r="O338" i="33"/>
  <c r="S338" i="33"/>
  <c r="T338" i="33"/>
  <c r="R338" i="33"/>
  <c r="P330" i="33"/>
  <c r="Q330" i="33"/>
  <c r="O330" i="33"/>
  <c r="S330" i="33"/>
  <c r="T330" i="33"/>
  <c r="R330" i="33"/>
  <c r="M330" i="33"/>
  <c r="P322" i="33"/>
  <c r="Q322" i="33"/>
  <c r="O322" i="33"/>
  <c r="S322" i="33"/>
  <c r="T322" i="33"/>
  <c r="R322" i="33"/>
  <c r="P314" i="33"/>
  <c r="Q314" i="33"/>
  <c r="O314" i="33"/>
  <c r="S314" i="33"/>
  <c r="T314" i="33"/>
  <c r="R314" i="33"/>
  <c r="P306" i="33"/>
  <c r="Q306" i="33"/>
  <c r="O306" i="33"/>
  <c r="S306" i="33"/>
  <c r="T306" i="33"/>
  <c r="R306" i="33"/>
  <c r="P298" i="33"/>
  <c r="Q298" i="33"/>
  <c r="O298" i="33"/>
  <c r="S298" i="33"/>
  <c r="T298" i="33"/>
  <c r="R298" i="33"/>
  <c r="M298" i="33"/>
  <c r="P290" i="33"/>
  <c r="Q290" i="33"/>
  <c r="R290" i="33"/>
  <c r="O290" i="33"/>
  <c r="T290" i="33"/>
  <c r="S290" i="33"/>
  <c r="P282" i="33"/>
  <c r="Q282" i="33"/>
  <c r="R282" i="33"/>
  <c r="T282" i="33"/>
  <c r="O282" i="33"/>
  <c r="S282" i="33"/>
  <c r="P274" i="33"/>
  <c r="Q274" i="33"/>
  <c r="R274" i="33"/>
  <c r="T274" i="33"/>
  <c r="O274" i="33"/>
  <c r="S274" i="33"/>
  <c r="O266" i="33"/>
  <c r="P266" i="33"/>
  <c r="Q266" i="33"/>
  <c r="R266" i="33"/>
  <c r="S266" i="33"/>
  <c r="T266" i="33"/>
  <c r="M266" i="33"/>
  <c r="O258" i="33"/>
  <c r="P258" i="33"/>
  <c r="Q258" i="33"/>
  <c r="R258" i="33"/>
  <c r="S258" i="33"/>
  <c r="T258" i="33"/>
  <c r="O250" i="33"/>
  <c r="P250" i="33"/>
  <c r="Q250" i="33"/>
  <c r="R250" i="33"/>
  <c r="S250" i="33"/>
  <c r="T250" i="33"/>
  <c r="O242" i="33"/>
  <c r="P242" i="33"/>
  <c r="Q242" i="33"/>
  <c r="R242" i="33"/>
  <c r="T242" i="33"/>
  <c r="S242" i="33"/>
  <c r="O234" i="33"/>
  <c r="P234" i="33"/>
  <c r="Q234" i="33"/>
  <c r="R234" i="33"/>
  <c r="S234" i="33"/>
  <c r="T234" i="33"/>
  <c r="M234" i="33"/>
  <c r="O226" i="33"/>
  <c r="P226" i="33"/>
  <c r="Q226" i="33"/>
  <c r="R226" i="33"/>
  <c r="S226" i="33"/>
  <c r="T226" i="33"/>
  <c r="M226" i="33"/>
  <c r="O218" i="33"/>
  <c r="P218" i="33"/>
  <c r="Q218" i="33"/>
  <c r="R218" i="33"/>
  <c r="S218" i="33"/>
  <c r="T218" i="33"/>
  <c r="M218" i="33"/>
  <c r="P210" i="33"/>
  <c r="Q210" i="33"/>
  <c r="S210" i="33"/>
  <c r="O210" i="33"/>
  <c r="R210" i="33"/>
  <c r="T210" i="33"/>
  <c r="M210" i="33"/>
  <c r="P202" i="33"/>
  <c r="Q202" i="33"/>
  <c r="R202" i="33"/>
  <c r="S202" i="33"/>
  <c r="T202" i="33"/>
  <c r="O202" i="33"/>
  <c r="P194" i="33"/>
  <c r="Q194" i="33"/>
  <c r="R194" i="33"/>
  <c r="S194" i="33"/>
  <c r="O194" i="33"/>
  <c r="T194" i="33"/>
  <c r="M194" i="33"/>
  <c r="P186" i="33"/>
  <c r="Q186" i="33"/>
  <c r="R186" i="33"/>
  <c r="S186" i="33"/>
  <c r="O186" i="33"/>
  <c r="T186" i="33"/>
  <c r="P178" i="33"/>
  <c r="Q178" i="33"/>
  <c r="R178" i="33"/>
  <c r="S178" i="33"/>
  <c r="T178" i="33"/>
  <c r="O178" i="33"/>
  <c r="P170" i="33"/>
  <c r="Q170" i="33"/>
  <c r="R170" i="33"/>
  <c r="S170" i="33"/>
  <c r="T170" i="33"/>
  <c r="O170" i="33"/>
  <c r="M170" i="33"/>
  <c r="P162" i="33"/>
  <c r="Q162" i="33"/>
  <c r="R162" i="33"/>
  <c r="S162" i="33"/>
  <c r="O162" i="33"/>
  <c r="T162" i="33"/>
  <c r="M162" i="33"/>
  <c r="P154" i="33"/>
  <c r="Q154" i="33"/>
  <c r="R154" i="33"/>
  <c r="S154" i="33"/>
  <c r="O154" i="33"/>
  <c r="T154" i="33"/>
  <c r="P146" i="33"/>
  <c r="Q146" i="33"/>
  <c r="R146" i="33"/>
  <c r="S146" i="33"/>
  <c r="T146" i="33"/>
  <c r="O146" i="33"/>
  <c r="P138" i="33"/>
  <c r="Q138" i="33"/>
  <c r="R138" i="33"/>
  <c r="S138" i="33"/>
  <c r="T138" i="33"/>
  <c r="O138" i="33"/>
  <c r="P130" i="33"/>
  <c r="Q130" i="33"/>
  <c r="R130" i="33"/>
  <c r="S130" i="33"/>
  <c r="O130" i="33"/>
  <c r="T130" i="33"/>
  <c r="O122" i="33"/>
  <c r="P122" i="33"/>
  <c r="Q122" i="33"/>
  <c r="R122" i="33"/>
  <c r="S122" i="33"/>
  <c r="T122" i="33"/>
  <c r="T114" i="33"/>
  <c r="O114" i="33"/>
  <c r="Q114" i="33"/>
  <c r="R114" i="33"/>
  <c r="P114" i="33"/>
  <c r="S114" i="33"/>
  <c r="M114" i="33"/>
  <c r="T106" i="33"/>
  <c r="O106" i="33"/>
  <c r="P106" i="33"/>
  <c r="Q106" i="33"/>
  <c r="R106" i="33"/>
  <c r="S106" i="33"/>
  <c r="T98" i="33"/>
  <c r="O98" i="33"/>
  <c r="P98" i="33"/>
  <c r="Q98" i="33"/>
  <c r="R98" i="33"/>
  <c r="S98" i="33"/>
  <c r="L98" i="33"/>
  <c r="M98" i="33"/>
  <c r="T90" i="33"/>
  <c r="O90" i="33"/>
  <c r="P90" i="33"/>
  <c r="Q90" i="33"/>
  <c r="R90" i="33"/>
  <c r="S90" i="33"/>
  <c r="L90" i="33"/>
  <c r="M90" i="33"/>
  <c r="T82" i="33"/>
  <c r="O82" i="33"/>
  <c r="P82" i="33"/>
  <c r="Q82" i="33"/>
  <c r="R82" i="33"/>
  <c r="S82" i="33"/>
  <c r="L82" i="33"/>
  <c r="M82" i="33"/>
  <c r="T74" i="33"/>
  <c r="O74" i="33"/>
  <c r="P74" i="33"/>
  <c r="Q74" i="33"/>
  <c r="R74" i="33"/>
  <c r="S74" i="33"/>
  <c r="L74" i="33"/>
  <c r="M74" i="33"/>
  <c r="T66" i="33"/>
  <c r="O66" i="33"/>
  <c r="P66" i="33"/>
  <c r="Q66" i="33"/>
  <c r="R66" i="33"/>
  <c r="S66" i="33"/>
  <c r="L66" i="33"/>
  <c r="M66" i="33"/>
  <c r="T58" i="33"/>
  <c r="O58" i="33"/>
  <c r="P58" i="33"/>
  <c r="Q58" i="33"/>
  <c r="R58" i="33"/>
  <c r="S58" i="33"/>
  <c r="L58" i="33"/>
  <c r="M58" i="33"/>
  <c r="T50" i="33"/>
  <c r="O50" i="33"/>
  <c r="P50" i="33"/>
  <c r="Q50" i="33"/>
  <c r="R50" i="33"/>
  <c r="S50" i="33"/>
  <c r="L50" i="33"/>
  <c r="M50" i="33"/>
  <c r="T42" i="33"/>
  <c r="O42" i="33"/>
  <c r="P42" i="33"/>
  <c r="Q42" i="33"/>
  <c r="R42" i="33"/>
  <c r="S42" i="33"/>
  <c r="L42" i="33"/>
  <c r="M42" i="33"/>
  <c r="T34" i="33"/>
  <c r="O34" i="33"/>
  <c r="P34" i="33"/>
  <c r="Q34" i="33"/>
  <c r="R34" i="33"/>
  <c r="S34" i="33"/>
  <c r="L34" i="33"/>
  <c r="M34" i="33"/>
  <c r="T26" i="33"/>
  <c r="O26" i="33"/>
  <c r="P26" i="33"/>
  <c r="Q26" i="33"/>
  <c r="R26" i="33"/>
  <c r="S26" i="33"/>
  <c r="L26" i="33"/>
  <c r="M26" i="33"/>
  <c r="T18" i="33"/>
  <c r="O18" i="33"/>
  <c r="P18" i="33"/>
  <c r="Q18" i="33"/>
  <c r="R18" i="33"/>
  <c r="S18" i="33"/>
  <c r="L18" i="33"/>
  <c r="M18" i="33"/>
  <c r="T10" i="33"/>
  <c r="O10" i="33"/>
  <c r="P10" i="33"/>
  <c r="Q10" i="33"/>
  <c r="R10" i="33"/>
  <c r="S10" i="33"/>
  <c r="L10" i="33"/>
  <c r="M10" i="33"/>
  <c r="Q2469" i="33"/>
  <c r="R2469" i="33"/>
  <c r="S2469" i="33"/>
  <c r="T2469" i="33"/>
  <c r="O2469" i="33"/>
  <c r="Q2461" i="33"/>
  <c r="R2461" i="33"/>
  <c r="S2461" i="33"/>
  <c r="T2461" i="33"/>
  <c r="O2461" i="33"/>
  <c r="Q2453" i="33"/>
  <c r="R2453" i="33"/>
  <c r="S2453" i="33"/>
  <c r="T2453" i="33"/>
  <c r="O2453" i="33"/>
  <c r="Q2445" i="33"/>
  <c r="R2445" i="33"/>
  <c r="S2445" i="33"/>
  <c r="T2445" i="33"/>
  <c r="O2445" i="33"/>
  <c r="Q2437" i="33"/>
  <c r="R2437" i="33"/>
  <c r="S2437" i="33"/>
  <c r="T2437" i="33"/>
  <c r="O2437" i="33"/>
  <c r="Q2429" i="33"/>
  <c r="R2429" i="33"/>
  <c r="S2429" i="33"/>
  <c r="T2429" i="33"/>
  <c r="O2429" i="33"/>
  <c r="Q2421" i="33"/>
  <c r="R2421" i="33"/>
  <c r="S2421" i="33"/>
  <c r="T2421" i="33"/>
  <c r="O2421" i="33"/>
  <c r="T2413" i="33"/>
  <c r="O2413" i="33"/>
  <c r="P2413" i="33"/>
  <c r="Q2413" i="33"/>
  <c r="R2413" i="33"/>
  <c r="S2413" i="33"/>
  <c r="T2405" i="33"/>
  <c r="O2405" i="33"/>
  <c r="P2405" i="33"/>
  <c r="Q2405" i="33"/>
  <c r="R2405" i="33"/>
  <c r="S2405" i="33"/>
  <c r="T2397" i="33"/>
  <c r="O2397" i="33"/>
  <c r="P2397" i="33"/>
  <c r="Q2397" i="33"/>
  <c r="R2397" i="33"/>
  <c r="S2397" i="33"/>
  <c r="T2389" i="33"/>
  <c r="O2389" i="33"/>
  <c r="P2389" i="33"/>
  <c r="Q2389" i="33"/>
  <c r="R2389" i="33"/>
  <c r="S2389" i="33"/>
  <c r="T2381" i="33"/>
  <c r="O2381" i="33"/>
  <c r="P2381" i="33"/>
  <c r="Q2381" i="33"/>
  <c r="R2381" i="33"/>
  <c r="S2381" i="33"/>
  <c r="T2373" i="33"/>
  <c r="O2373" i="33"/>
  <c r="P2373" i="33"/>
  <c r="Q2373" i="33"/>
  <c r="R2373" i="33"/>
  <c r="S2373" i="33"/>
  <c r="T2365" i="33"/>
  <c r="O2365" i="33"/>
  <c r="P2365" i="33"/>
  <c r="Q2365" i="33"/>
  <c r="R2365" i="33"/>
  <c r="S2365" i="33"/>
  <c r="T2357" i="33"/>
  <c r="O2357" i="33"/>
  <c r="P2357" i="33"/>
  <c r="Q2357" i="33"/>
  <c r="R2357" i="33"/>
  <c r="S2357" i="33"/>
  <c r="T2349" i="33"/>
  <c r="O2349" i="33"/>
  <c r="P2349" i="33"/>
  <c r="Q2349" i="33"/>
  <c r="R2349" i="33"/>
  <c r="S2349" i="33"/>
  <c r="T2341" i="33"/>
  <c r="O2341" i="33"/>
  <c r="P2341" i="33"/>
  <c r="Q2341" i="33"/>
  <c r="R2341" i="33"/>
  <c r="S2341" i="33"/>
  <c r="T2333" i="33"/>
  <c r="O2333" i="33"/>
  <c r="P2333" i="33"/>
  <c r="Q2333" i="33"/>
  <c r="R2333" i="33"/>
  <c r="S2333" i="33"/>
  <c r="T2325" i="33"/>
  <c r="O2325" i="33"/>
  <c r="P2325" i="33"/>
  <c r="Q2325" i="33"/>
  <c r="R2325" i="33"/>
  <c r="S2325" i="33"/>
  <c r="T2317" i="33"/>
  <c r="O2317" i="33"/>
  <c r="P2317" i="33"/>
  <c r="Q2317" i="33"/>
  <c r="R2317" i="33"/>
  <c r="S2317" i="33"/>
  <c r="T2309" i="33"/>
  <c r="O2309" i="33"/>
  <c r="P2309" i="33"/>
  <c r="Q2309" i="33"/>
  <c r="R2309" i="33"/>
  <c r="S2309" i="33"/>
  <c r="R2301" i="33"/>
  <c r="S2301" i="33"/>
  <c r="T2301" i="33"/>
  <c r="O2301" i="33"/>
  <c r="P2301" i="33"/>
  <c r="Q2301" i="33"/>
  <c r="R2293" i="33"/>
  <c r="S2293" i="33"/>
  <c r="T2293" i="33"/>
  <c r="O2293" i="33"/>
  <c r="P2293" i="33"/>
  <c r="Q2293" i="33"/>
  <c r="R2285" i="33"/>
  <c r="S2285" i="33"/>
  <c r="T2285" i="33"/>
  <c r="O2285" i="33"/>
  <c r="P2285" i="33"/>
  <c r="Q2285" i="33"/>
  <c r="R2277" i="33"/>
  <c r="S2277" i="33"/>
  <c r="T2277" i="33"/>
  <c r="O2277" i="33"/>
  <c r="P2277" i="33"/>
  <c r="Q2277" i="33"/>
  <c r="R2269" i="33"/>
  <c r="S2269" i="33"/>
  <c r="T2269" i="33"/>
  <c r="O2269" i="33"/>
  <c r="P2269" i="33"/>
  <c r="Q2269" i="33"/>
  <c r="R2261" i="33"/>
  <c r="S2261" i="33"/>
  <c r="T2261" i="33"/>
  <c r="O2261" i="33"/>
  <c r="P2261" i="33"/>
  <c r="Q2261" i="33"/>
  <c r="R2253" i="33"/>
  <c r="S2253" i="33"/>
  <c r="T2253" i="33"/>
  <c r="O2253" i="33"/>
  <c r="P2253" i="33"/>
  <c r="Q2253" i="33"/>
  <c r="R2245" i="33"/>
  <c r="S2245" i="33"/>
  <c r="T2245" i="33"/>
  <c r="O2245" i="33"/>
  <c r="P2245" i="33"/>
  <c r="Q2245" i="33"/>
  <c r="R2237" i="33"/>
  <c r="S2237" i="33"/>
  <c r="T2237" i="33"/>
  <c r="O2237" i="33"/>
  <c r="P2237" i="33"/>
  <c r="Q2237" i="33"/>
  <c r="R2229" i="33"/>
  <c r="S2229" i="33"/>
  <c r="T2229" i="33"/>
  <c r="O2229" i="33"/>
  <c r="P2229" i="33"/>
  <c r="Q2229" i="33"/>
  <c r="R2221" i="33"/>
  <c r="S2221" i="33"/>
  <c r="T2221" i="33"/>
  <c r="O2221" i="33"/>
  <c r="P2221" i="33"/>
  <c r="Q2221" i="33"/>
  <c r="R2213" i="33"/>
  <c r="S2213" i="33"/>
  <c r="T2213" i="33"/>
  <c r="O2213" i="33"/>
  <c r="P2213" i="33"/>
  <c r="Q2213" i="33"/>
  <c r="R2205" i="33"/>
  <c r="S2205" i="33"/>
  <c r="T2205" i="33"/>
  <c r="O2205" i="33"/>
  <c r="P2205" i="33"/>
  <c r="Q2205" i="33"/>
  <c r="R2197" i="33"/>
  <c r="S2197" i="33"/>
  <c r="T2197" i="33"/>
  <c r="O2197" i="33"/>
  <c r="P2197" i="33"/>
  <c r="Q2197" i="33"/>
  <c r="R2189" i="33"/>
  <c r="S2189" i="33"/>
  <c r="T2189" i="33"/>
  <c r="O2189" i="33"/>
  <c r="P2189" i="33"/>
  <c r="Q2189" i="33"/>
  <c r="R2181" i="33"/>
  <c r="S2181" i="33"/>
  <c r="T2181" i="33"/>
  <c r="O2181" i="33"/>
  <c r="P2181" i="33"/>
  <c r="Q2181" i="33"/>
  <c r="R2173" i="33"/>
  <c r="S2173" i="33"/>
  <c r="T2173" i="33"/>
  <c r="O2173" i="33"/>
  <c r="P2173" i="33"/>
  <c r="Q2173" i="33"/>
  <c r="R2165" i="33"/>
  <c r="S2165" i="33"/>
  <c r="T2165" i="33"/>
  <c r="O2165" i="33"/>
  <c r="P2165" i="33"/>
  <c r="Q2165" i="33"/>
  <c r="R2157" i="33"/>
  <c r="S2157" i="33"/>
  <c r="T2157" i="33"/>
  <c r="O2157" i="33"/>
  <c r="P2157" i="33"/>
  <c r="Q2157" i="33"/>
  <c r="R2149" i="33"/>
  <c r="S2149" i="33"/>
  <c r="T2149" i="33"/>
  <c r="O2149" i="33"/>
  <c r="P2149" i="33"/>
  <c r="Q2149" i="33"/>
  <c r="R2141" i="33"/>
  <c r="S2141" i="33"/>
  <c r="T2141" i="33"/>
  <c r="O2141" i="33"/>
  <c r="P2141" i="33"/>
  <c r="Q2141" i="33"/>
  <c r="R2133" i="33"/>
  <c r="S2133" i="33"/>
  <c r="T2133" i="33"/>
  <c r="O2133" i="33"/>
  <c r="P2133" i="33"/>
  <c r="Q2133" i="33"/>
  <c r="R2125" i="33"/>
  <c r="S2125" i="33"/>
  <c r="T2125" i="33"/>
  <c r="O2125" i="33"/>
  <c r="P2125" i="33"/>
  <c r="Q2125" i="33"/>
  <c r="R2117" i="33"/>
  <c r="S2117" i="33"/>
  <c r="T2117" i="33"/>
  <c r="O2117" i="33"/>
  <c r="P2117" i="33"/>
  <c r="Q2117" i="33"/>
  <c r="R2109" i="33"/>
  <c r="S2109" i="33"/>
  <c r="T2109" i="33"/>
  <c r="O2109" i="33"/>
  <c r="P2109" i="33"/>
  <c r="Q2109" i="33"/>
  <c r="R2101" i="33"/>
  <c r="S2101" i="33"/>
  <c r="T2101" i="33"/>
  <c r="O2101" i="33"/>
  <c r="P2101" i="33"/>
  <c r="Q2101" i="33"/>
  <c r="R2093" i="33"/>
  <c r="S2093" i="33"/>
  <c r="T2093" i="33"/>
  <c r="O2093" i="33"/>
  <c r="P2093" i="33"/>
  <c r="Q2093" i="33"/>
  <c r="R2085" i="33"/>
  <c r="S2085" i="33"/>
  <c r="T2085" i="33"/>
  <c r="O2085" i="33"/>
  <c r="P2085" i="33"/>
  <c r="Q2085" i="33"/>
  <c r="R2077" i="33"/>
  <c r="S2077" i="33"/>
  <c r="T2077" i="33"/>
  <c r="O2077" i="33"/>
  <c r="P2077" i="33"/>
  <c r="Q2077" i="33"/>
  <c r="R2069" i="33"/>
  <c r="S2069" i="33"/>
  <c r="T2069" i="33"/>
  <c r="O2069" i="33"/>
  <c r="P2069" i="33"/>
  <c r="Q2069" i="33"/>
  <c r="R2061" i="33"/>
  <c r="S2061" i="33"/>
  <c r="T2061" i="33"/>
  <c r="O2061" i="33"/>
  <c r="P2061" i="33"/>
  <c r="Q2061" i="33"/>
  <c r="R2053" i="33"/>
  <c r="S2053" i="33"/>
  <c r="T2053" i="33"/>
  <c r="O2053" i="33"/>
  <c r="P2053" i="33"/>
  <c r="Q2053" i="33"/>
  <c r="R2045" i="33"/>
  <c r="S2045" i="33"/>
  <c r="T2045" i="33"/>
  <c r="O2045" i="33"/>
  <c r="P2045" i="33"/>
  <c r="Q2045" i="33"/>
  <c r="R2037" i="33"/>
  <c r="S2037" i="33"/>
  <c r="T2037" i="33"/>
  <c r="O2037" i="33"/>
  <c r="P2037" i="33"/>
  <c r="Q2037" i="33"/>
  <c r="R2029" i="33"/>
  <c r="S2029" i="33"/>
  <c r="T2029" i="33"/>
  <c r="O2029" i="33"/>
  <c r="P2029" i="33"/>
  <c r="Q2029" i="33"/>
  <c r="R2021" i="33"/>
  <c r="S2021" i="33"/>
  <c r="T2021" i="33"/>
  <c r="O2021" i="33"/>
  <c r="P2021" i="33"/>
  <c r="Q2021" i="33"/>
  <c r="R2013" i="33"/>
  <c r="S2013" i="33"/>
  <c r="T2013" i="33"/>
  <c r="O2013" i="33"/>
  <c r="P2013" i="33"/>
  <c r="Q2013" i="33"/>
  <c r="R2005" i="33"/>
  <c r="S2005" i="33"/>
  <c r="T2005" i="33"/>
  <c r="O2005" i="33"/>
  <c r="P2005" i="33"/>
  <c r="Q2005" i="33"/>
  <c r="R1997" i="33"/>
  <c r="S1997" i="33"/>
  <c r="T1997" i="33"/>
  <c r="O1997" i="33"/>
  <c r="P1997" i="33"/>
  <c r="Q1997" i="33"/>
  <c r="R1989" i="33"/>
  <c r="S1989" i="33"/>
  <c r="T1989" i="33"/>
  <c r="O1989" i="33"/>
  <c r="P1989" i="33"/>
  <c r="Q1989" i="33"/>
  <c r="R1981" i="33"/>
  <c r="S1981" i="33"/>
  <c r="T1981" i="33"/>
  <c r="O1981" i="33"/>
  <c r="P1981" i="33"/>
  <c r="Q1981" i="33"/>
  <c r="R1973" i="33"/>
  <c r="S1973" i="33"/>
  <c r="T1973" i="33"/>
  <c r="O1973" i="33"/>
  <c r="P1973" i="33"/>
  <c r="Q1973" i="33"/>
  <c r="R1965" i="33"/>
  <c r="S1965" i="33"/>
  <c r="T1965" i="33"/>
  <c r="O1965" i="33"/>
  <c r="P1965" i="33"/>
  <c r="Q1965" i="33"/>
  <c r="R1957" i="33"/>
  <c r="S1957" i="33"/>
  <c r="T1957" i="33"/>
  <c r="O1957" i="33"/>
  <c r="P1957" i="33"/>
  <c r="Q1957" i="33"/>
  <c r="R1949" i="33"/>
  <c r="S1949" i="33"/>
  <c r="T1949" i="33"/>
  <c r="O1949" i="33"/>
  <c r="P1949" i="33"/>
  <c r="Q1949" i="33"/>
  <c r="R1941" i="33"/>
  <c r="S1941" i="33"/>
  <c r="T1941" i="33"/>
  <c r="O1941" i="33"/>
  <c r="P1941" i="33"/>
  <c r="Q1941" i="33"/>
  <c r="R1933" i="33"/>
  <c r="S1933" i="33"/>
  <c r="T1933" i="33"/>
  <c r="O1933" i="33"/>
  <c r="P1933" i="33"/>
  <c r="Q1933" i="33"/>
  <c r="R1925" i="33"/>
  <c r="S1925" i="33"/>
  <c r="T1925" i="33"/>
  <c r="O1925" i="33"/>
  <c r="P1925" i="33"/>
  <c r="Q1925" i="33"/>
  <c r="R1917" i="33"/>
  <c r="S1917" i="33"/>
  <c r="T1917" i="33"/>
  <c r="O1917" i="33"/>
  <c r="P1917" i="33"/>
  <c r="Q1917" i="33"/>
  <c r="R1909" i="33"/>
  <c r="S1909" i="33"/>
  <c r="T1909" i="33"/>
  <c r="O1909" i="33"/>
  <c r="P1909" i="33"/>
  <c r="Q1909" i="33"/>
  <c r="R1901" i="33"/>
  <c r="S1901" i="33"/>
  <c r="T1901" i="33"/>
  <c r="O1901" i="33"/>
  <c r="P1901" i="33"/>
  <c r="Q1901" i="33"/>
  <c r="R1893" i="33"/>
  <c r="S1893" i="33"/>
  <c r="T1893" i="33"/>
  <c r="O1893" i="33"/>
  <c r="P1893" i="33"/>
  <c r="Q1893" i="33"/>
  <c r="R1885" i="33"/>
  <c r="S1885" i="33"/>
  <c r="T1885" i="33"/>
  <c r="O1885" i="33"/>
  <c r="P1885" i="33"/>
  <c r="Q1885" i="33"/>
  <c r="R1877" i="33"/>
  <c r="S1877" i="33"/>
  <c r="T1877" i="33"/>
  <c r="O1877" i="33"/>
  <c r="P1877" i="33"/>
  <c r="Q1877" i="33"/>
  <c r="R1869" i="33"/>
  <c r="S1869" i="33"/>
  <c r="T1869" i="33"/>
  <c r="O1869" i="33"/>
  <c r="P1869" i="33"/>
  <c r="Q1869" i="33"/>
  <c r="R1861" i="33"/>
  <c r="S1861" i="33"/>
  <c r="T1861" i="33"/>
  <c r="O1861" i="33"/>
  <c r="P1861" i="33"/>
  <c r="Q1861" i="33"/>
  <c r="R1853" i="33"/>
  <c r="S1853" i="33"/>
  <c r="T1853" i="33"/>
  <c r="O1853" i="33"/>
  <c r="P1853" i="33"/>
  <c r="Q1853" i="33"/>
  <c r="R1845" i="33"/>
  <c r="S1845" i="33"/>
  <c r="T1845" i="33"/>
  <c r="O1845" i="33"/>
  <c r="P1845" i="33"/>
  <c r="Q1845" i="33"/>
  <c r="R1837" i="33"/>
  <c r="S1837" i="33"/>
  <c r="T1837" i="33"/>
  <c r="O1837" i="33"/>
  <c r="P1837" i="33"/>
  <c r="Q1837" i="33"/>
  <c r="R1829" i="33"/>
  <c r="S1829" i="33"/>
  <c r="T1829" i="33"/>
  <c r="O1829" i="33"/>
  <c r="P1829" i="33"/>
  <c r="Q1829" i="33"/>
  <c r="R1821" i="33"/>
  <c r="S1821" i="33"/>
  <c r="T1821" i="33"/>
  <c r="O1821" i="33"/>
  <c r="P1821" i="33"/>
  <c r="Q1821" i="33"/>
  <c r="R1813" i="33"/>
  <c r="S1813" i="33"/>
  <c r="T1813" i="33"/>
  <c r="O1813" i="33"/>
  <c r="P1813" i="33"/>
  <c r="Q1813" i="33"/>
  <c r="R1805" i="33"/>
  <c r="S1805" i="33"/>
  <c r="T1805" i="33"/>
  <c r="O1805" i="33"/>
  <c r="P1805" i="33"/>
  <c r="Q1805" i="33"/>
  <c r="R1797" i="33"/>
  <c r="S1797" i="33"/>
  <c r="T1797" i="33"/>
  <c r="O1797" i="33"/>
  <c r="P1797" i="33"/>
  <c r="Q1797" i="33"/>
  <c r="R1789" i="33"/>
  <c r="S1789" i="33"/>
  <c r="T1789" i="33"/>
  <c r="O1789" i="33"/>
  <c r="P1789" i="33"/>
  <c r="Q1789" i="33"/>
  <c r="R1781" i="33"/>
  <c r="S1781" i="33"/>
  <c r="T1781" i="33"/>
  <c r="O1781" i="33"/>
  <c r="P1781" i="33"/>
  <c r="Q1781" i="33"/>
  <c r="R1773" i="33"/>
  <c r="S1773" i="33"/>
  <c r="T1773" i="33"/>
  <c r="O1773" i="33"/>
  <c r="P1773" i="33"/>
  <c r="Q1773" i="33"/>
  <c r="R1765" i="33"/>
  <c r="S1765" i="33"/>
  <c r="T1765" i="33"/>
  <c r="O1765" i="33"/>
  <c r="P1765" i="33"/>
  <c r="Q1765" i="33"/>
  <c r="R1757" i="33"/>
  <c r="S1757" i="33"/>
  <c r="T1757" i="33"/>
  <c r="O1757" i="33"/>
  <c r="P1757" i="33"/>
  <c r="Q1757" i="33"/>
  <c r="R1749" i="33"/>
  <c r="S1749" i="33"/>
  <c r="T1749" i="33"/>
  <c r="O1749" i="33"/>
  <c r="P1749" i="33"/>
  <c r="Q1749" i="33"/>
  <c r="R1741" i="33"/>
  <c r="S1741" i="33"/>
  <c r="T1741" i="33"/>
  <c r="O1741" i="33"/>
  <c r="P1741" i="33"/>
  <c r="Q1741" i="33"/>
  <c r="R1733" i="33"/>
  <c r="S1733" i="33"/>
  <c r="T1733" i="33"/>
  <c r="O1733" i="33"/>
  <c r="P1733" i="33"/>
  <c r="Q1733" i="33"/>
  <c r="R1725" i="33"/>
  <c r="S1725" i="33"/>
  <c r="T1725" i="33"/>
  <c r="O1725" i="33"/>
  <c r="P1725" i="33"/>
  <c r="Q1725" i="33"/>
  <c r="R1717" i="33"/>
  <c r="S1717" i="33"/>
  <c r="T1717" i="33"/>
  <c r="O1717" i="33"/>
  <c r="P1717" i="33"/>
  <c r="Q1717" i="33"/>
  <c r="R1709" i="33"/>
  <c r="S1709" i="33"/>
  <c r="T1709" i="33"/>
  <c r="O1709" i="33"/>
  <c r="P1709" i="33"/>
  <c r="Q1709" i="33"/>
  <c r="N1709" i="33"/>
  <c r="L1709" i="33"/>
  <c r="R1701" i="33"/>
  <c r="S1701" i="33"/>
  <c r="T1701" i="33"/>
  <c r="O1701" i="33"/>
  <c r="P1701" i="33"/>
  <c r="Q1701" i="33"/>
  <c r="N1701" i="33"/>
  <c r="L1701" i="33"/>
  <c r="R1693" i="33"/>
  <c r="S1693" i="33"/>
  <c r="T1693" i="33"/>
  <c r="O1693" i="33"/>
  <c r="P1693" i="33"/>
  <c r="Q1693" i="33"/>
  <c r="N1693" i="33"/>
  <c r="L1693" i="33"/>
  <c r="R1685" i="33"/>
  <c r="S1685" i="33"/>
  <c r="T1685" i="33"/>
  <c r="O1685" i="33"/>
  <c r="P1685" i="33"/>
  <c r="Q1685" i="33"/>
  <c r="N1685" i="33"/>
  <c r="L1685" i="33"/>
  <c r="R1677" i="33"/>
  <c r="S1677" i="33"/>
  <c r="T1677" i="33"/>
  <c r="O1677" i="33"/>
  <c r="P1677" i="33"/>
  <c r="Q1677" i="33"/>
  <c r="N1677" i="33"/>
  <c r="L1677" i="33"/>
  <c r="R1669" i="33"/>
  <c r="S1669" i="33"/>
  <c r="T1669" i="33"/>
  <c r="O1669" i="33"/>
  <c r="P1669" i="33"/>
  <c r="Q1669" i="33"/>
  <c r="N1669" i="33"/>
  <c r="L1669" i="33"/>
  <c r="R1661" i="33"/>
  <c r="S1661" i="33"/>
  <c r="T1661" i="33"/>
  <c r="O1661" i="33"/>
  <c r="P1661" i="33"/>
  <c r="Q1661" i="33"/>
  <c r="N1661" i="33"/>
  <c r="L1661" i="33"/>
  <c r="R1653" i="33"/>
  <c r="S1653" i="33"/>
  <c r="T1653" i="33"/>
  <c r="O1653" i="33"/>
  <c r="P1653" i="33"/>
  <c r="Q1653" i="33"/>
  <c r="N1653" i="33"/>
  <c r="L1653" i="33"/>
  <c r="R1645" i="33"/>
  <c r="S1645" i="33"/>
  <c r="T1645" i="33"/>
  <c r="O1645" i="33"/>
  <c r="P1645" i="33"/>
  <c r="Q1645" i="33"/>
  <c r="N1645" i="33"/>
  <c r="L1645" i="33"/>
  <c r="R1637" i="33"/>
  <c r="S1637" i="33"/>
  <c r="T1637" i="33"/>
  <c r="O1637" i="33"/>
  <c r="P1637" i="33"/>
  <c r="Q1637" i="33"/>
  <c r="N1637" i="33"/>
  <c r="L1637" i="33"/>
  <c r="R1629" i="33"/>
  <c r="S1629" i="33"/>
  <c r="T1629" i="33"/>
  <c r="O1629" i="33"/>
  <c r="P1629" i="33"/>
  <c r="Q1629" i="33"/>
  <c r="N1629" i="33"/>
  <c r="L1629" i="33"/>
  <c r="R1621" i="33"/>
  <c r="S1621" i="33"/>
  <c r="T1621" i="33"/>
  <c r="O1621" i="33"/>
  <c r="P1621" i="33"/>
  <c r="Q1621" i="33"/>
  <c r="N1621" i="33"/>
  <c r="L1621" i="33"/>
  <c r="R1613" i="33"/>
  <c r="S1613" i="33"/>
  <c r="T1613" i="33"/>
  <c r="O1613" i="33"/>
  <c r="P1613" i="33"/>
  <c r="Q1613" i="33"/>
  <c r="N1613" i="33"/>
  <c r="L1613" i="33"/>
  <c r="R1605" i="33"/>
  <c r="S1605" i="33"/>
  <c r="T1605" i="33"/>
  <c r="O1605" i="33"/>
  <c r="P1605" i="33"/>
  <c r="Q1605" i="33"/>
  <c r="N1605" i="33"/>
  <c r="L1605" i="33"/>
  <c r="R1597" i="33"/>
  <c r="S1597" i="33"/>
  <c r="T1597" i="33"/>
  <c r="O1597" i="33"/>
  <c r="P1597" i="33"/>
  <c r="Q1597" i="33"/>
  <c r="N1597" i="33"/>
  <c r="L1597" i="33"/>
  <c r="R1589" i="33"/>
  <c r="S1589" i="33"/>
  <c r="T1589" i="33"/>
  <c r="O1589" i="33"/>
  <c r="P1589" i="33"/>
  <c r="Q1589" i="33"/>
  <c r="N1589" i="33"/>
  <c r="L1589" i="33"/>
  <c r="R1581" i="33"/>
  <c r="S1581" i="33"/>
  <c r="T1581" i="33"/>
  <c r="O1581" i="33"/>
  <c r="P1581" i="33"/>
  <c r="Q1581" i="33"/>
  <c r="N1581" i="33"/>
  <c r="L1581" i="33"/>
  <c r="R1573" i="33"/>
  <c r="S1573" i="33"/>
  <c r="T1573" i="33"/>
  <c r="O1573" i="33"/>
  <c r="P1573" i="33"/>
  <c r="Q1573" i="33"/>
  <c r="N1573" i="33"/>
  <c r="L1573" i="33"/>
  <c r="R1565" i="33"/>
  <c r="S1565" i="33"/>
  <c r="T1565" i="33"/>
  <c r="O1565" i="33"/>
  <c r="P1565" i="33"/>
  <c r="Q1565" i="33"/>
  <c r="N1565" i="33"/>
  <c r="L1565" i="33"/>
  <c r="R1557" i="33"/>
  <c r="S1557" i="33"/>
  <c r="T1557" i="33"/>
  <c r="O1557" i="33"/>
  <c r="P1557" i="33"/>
  <c r="Q1557" i="33"/>
  <c r="N1557" i="33"/>
  <c r="L1557" i="33"/>
  <c r="R1549" i="33"/>
  <c r="S1549" i="33"/>
  <c r="T1549" i="33"/>
  <c r="O1549" i="33"/>
  <c r="P1549" i="33"/>
  <c r="Q1549" i="33"/>
  <c r="N1549" i="33"/>
  <c r="L1549" i="33"/>
  <c r="R1541" i="33"/>
  <c r="S1541" i="33"/>
  <c r="T1541" i="33"/>
  <c r="O1541" i="33"/>
  <c r="P1541" i="33"/>
  <c r="Q1541" i="33"/>
  <c r="N1541" i="33"/>
  <c r="L1541" i="33"/>
  <c r="R1533" i="33"/>
  <c r="S1533" i="33"/>
  <c r="T1533" i="33"/>
  <c r="O1533" i="33"/>
  <c r="P1533" i="33"/>
  <c r="Q1533" i="33"/>
  <c r="N1533" i="33"/>
  <c r="L1533" i="33"/>
  <c r="R1525" i="33"/>
  <c r="S1525" i="33"/>
  <c r="T1525" i="33"/>
  <c r="O1525" i="33"/>
  <c r="P1525" i="33"/>
  <c r="Q1525" i="33"/>
  <c r="N1525" i="33"/>
  <c r="L1525" i="33"/>
  <c r="R1517" i="33"/>
  <c r="S1517" i="33"/>
  <c r="T1517" i="33"/>
  <c r="O1517" i="33"/>
  <c r="P1517" i="33"/>
  <c r="Q1517" i="33"/>
  <c r="N1517" i="33"/>
  <c r="L1517" i="33"/>
  <c r="R1509" i="33"/>
  <c r="S1509" i="33"/>
  <c r="T1509" i="33"/>
  <c r="O1509" i="33"/>
  <c r="P1509" i="33"/>
  <c r="Q1509" i="33"/>
  <c r="N1509" i="33"/>
  <c r="L1509" i="33"/>
  <c r="R1501" i="33"/>
  <c r="S1501" i="33"/>
  <c r="T1501" i="33"/>
  <c r="O1501" i="33"/>
  <c r="P1501" i="33"/>
  <c r="Q1501" i="33"/>
  <c r="N1501" i="33"/>
  <c r="L1501" i="33"/>
  <c r="R1493" i="33"/>
  <c r="S1493" i="33"/>
  <c r="T1493" i="33"/>
  <c r="O1493" i="33"/>
  <c r="P1493" i="33"/>
  <c r="Q1493" i="33"/>
  <c r="N1493" i="33"/>
  <c r="L1493" i="33"/>
  <c r="R1485" i="33"/>
  <c r="S1485" i="33"/>
  <c r="T1485" i="33"/>
  <c r="O1485" i="33"/>
  <c r="P1485" i="33"/>
  <c r="Q1485" i="33"/>
  <c r="N1485" i="33"/>
  <c r="L1485" i="33"/>
  <c r="R1477" i="33"/>
  <c r="S1477" i="33"/>
  <c r="T1477" i="33"/>
  <c r="O1477" i="33"/>
  <c r="P1477" i="33"/>
  <c r="Q1477" i="33"/>
  <c r="N1477" i="33"/>
  <c r="L1477" i="33"/>
  <c r="R1469" i="33"/>
  <c r="S1469" i="33"/>
  <c r="T1469" i="33"/>
  <c r="O1469" i="33"/>
  <c r="P1469" i="33"/>
  <c r="Q1469" i="33"/>
  <c r="N1469" i="33"/>
  <c r="L1469" i="33"/>
  <c r="R1461" i="33"/>
  <c r="S1461" i="33"/>
  <c r="T1461" i="33"/>
  <c r="O1461" i="33"/>
  <c r="P1461" i="33"/>
  <c r="Q1461" i="33"/>
  <c r="N1461" i="33"/>
  <c r="L1461" i="33"/>
  <c r="R1453" i="33"/>
  <c r="S1453" i="33"/>
  <c r="T1453" i="33"/>
  <c r="O1453" i="33"/>
  <c r="P1453" i="33"/>
  <c r="Q1453" i="33"/>
  <c r="N1453" i="33"/>
  <c r="L1453" i="33"/>
  <c r="O1445" i="33"/>
  <c r="P1445" i="33"/>
  <c r="Q1445" i="33"/>
  <c r="R1445" i="33"/>
  <c r="S1445" i="33"/>
  <c r="T1445" i="33"/>
  <c r="N1445" i="33"/>
  <c r="L1445" i="33"/>
  <c r="O1437" i="33"/>
  <c r="P1437" i="33"/>
  <c r="Q1437" i="33"/>
  <c r="R1437" i="33"/>
  <c r="S1437" i="33"/>
  <c r="T1437" i="33"/>
  <c r="N1437" i="33"/>
  <c r="L1437" i="33"/>
  <c r="O1429" i="33"/>
  <c r="P1429" i="33"/>
  <c r="Q1429" i="33"/>
  <c r="R1429" i="33"/>
  <c r="S1429" i="33"/>
  <c r="T1429" i="33"/>
  <c r="N1429" i="33"/>
  <c r="L1429" i="33"/>
  <c r="O1421" i="33"/>
  <c r="P1421" i="33"/>
  <c r="Q1421" i="33"/>
  <c r="R1421" i="33"/>
  <c r="S1421" i="33"/>
  <c r="T1421" i="33"/>
  <c r="N1421" i="33"/>
  <c r="L1421" i="33"/>
  <c r="O1413" i="33"/>
  <c r="P1413" i="33"/>
  <c r="Q1413" i="33"/>
  <c r="R1413" i="33"/>
  <c r="S1413" i="33"/>
  <c r="T1413" i="33"/>
  <c r="N1413" i="33"/>
  <c r="L1413" i="33"/>
  <c r="O1405" i="33"/>
  <c r="P1405" i="33"/>
  <c r="Q1405" i="33"/>
  <c r="R1405" i="33"/>
  <c r="S1405" i="33"/>
  <c r="T1405" i="33"/>
  <c r="N1405" i="33"/>
  <c r="L1405" i="33"/>
  <c r="O1397" i="33"/>
  <c r="P1397" i="33"/>
  <c r="Q1397" i="33"/>
  <c r="R1397" i="33"/>
  <c r="S1397" i="33"/>
  <c r="T1397" i="33"/>
  <c r="N1397" i="33"/>
  <c r="L1397" i="33"/>
  <c r="O1389" i="33"/>
  <c r="P1389" i="33"/>
  <c r="Q1389" i="33"/>
  <c r="R1389" i="33"/>
  <c r="S1389" i="33"/>
  <c r="T1389" i="33"/>
  <c r="N1389" i="33"/>
  <c r="L1389" i="33"/>
  <c r="O1381" i="33"/>
  <c r="P1381" i="33"/>
  <c r="Q1381" i="33"/>
  <c r="R1381" i="33"/>
  <c r="S1381" i="33"/>
  <c r="T1381" i="33"/>
  <c r="N1381" i="33"/>
  <c r="L1381" i="33"/>
  <c r="O1373" i="33"/>
  <c r="P1373" i="33"/>
  <c r="Q1373" i="33"/>
  <c r="R1373" i="33"/>
  <c r="S1373" i="33"/>
  <c r="T1373" i="33"/>
  <c r="N1373" i="33"/>
  <c r="L1373" i="33"/>
  <c r="O1365" i="33"/>
  <c r="P1365" i="33"/>
  <c r="Q1365" i="33"/>
  <c r="R1365" i="33"/>
  <c r="S1365" i="33"/>
  <c r="T1365" i="33"/>
  <c r="N1365" i="33"/>
  <c r="L1365" i="33"/>
  <c r="O1357" i="33"/>
  <c r="P1357" i="33"/>
  <c r="Q1357" i="33"/>
  <c r="R1357" i="33"/>
  <c r="S1357" i="33"/>
  <c r="T1357" i="33"/>
  <c r="N1357" i="33"/>
  <c r="L1357" i="33"/>
  <c r="O1349" i="33"/>
  <c r="P1349" i="33"/>
  <c r="Q1349" i="33"/>
  <c r="R1349" i="33"/>
  <c r="S1349" i="33"/>
  <c r="T1349" i="33"/>
  <c r="N1349" i="33"/>
  <c r="L1349" i="33"/>
  <c r="O1341" i="33"/>
  <c r="P1341" i="33"/>
  <c r="Q1341" i="33"/>
  <c r="R1341" i="33"/>
  <c r="S1341" i="33"/>
  <c r="T1341" i="33"/>
  <c r="N1341" i="33"/>
  <c r="L1341" i="33"/>
  <c r="O1333" i="33"/>
  <c r="P1333" i="33"/>
  <c r="Q1333" i="33"/>
  <c r="R1333" i="33"/>
  <c r="S1333" i="33"/>
  <c r="T1333" i="33"/>
  <c r="N1333" i="33"/>
  <c r="L1333" i="33"/>
  <c r="O1325" i="33"/>
  <c r="P1325" i="33"/>
  <c r="Q1325" i="33"/>
  <c r="R1325" i="33"/>
  <c r="S1325" i="33"/>
  <c r="T1325" i="33"/>
  <c r="N1325" i="33"/>
  <c r="L1325" i="33"/>
  <c r="O1317" i="33"/>
  <c r="P1317" i="33"/>
  <c r="Q1317" i="33"/>
  <c r="R1317" i="33"/>
  <c r="S1317" i="33"/>
  <c r="T1317" i="33"/>
  <c r="N1317" i="33"/>
  <c r="L1317" i="33"/>
  <c r="O1309" i="33"/>
  <c r="P1309" i="33"/>
  <c r="Q1309" i="33"/>
  <c r="S1309" i="33"/>
  <c r="T1309" i="33"/>
  <c r="N1309" i="33"/>
  <c r="L1309" i="33"/>
  <c r="O1301" i="33"/>
  <c r="P1301" i="33"/>
  <c r="Q1301" i="33"/>
  <c r="R1301" i="33"/>
  <c r="S1301" i="33"/>
  <c r="T1301" i="33"/>
  <c r="N1301" i="33"/>
  <c r="L1301" i="33"/>
  <c r="O1293" i="33"/>
  <c r="P1293" i="33"/>
  <c r="Q1293" i="33"/>
  <c r="S1293" i="33"/>
  <c r="T1293" i="33"/>
  <c r="N1293" i="33"/>
  <c r="L1293" i="33"/>
  <c r="O1285" i="33"/>
  <c r="P1285" i="33"/>
  <c r="Q1285" i="33"/>
  <c r="S1285" i="33"/>
  <c r="N1285" i="33"/>
  <c r="L1285" i="33"/>
  <c r="O1277" i="33"/>
  <c r="P1277" i="33"/>
  <c r="Q1277" i="33"/>
  <c r="S1277" i="33"/>
  <c r="T1277" i="33"/>
  <c r="N1277" i="33"/>
  <c r="L1277" i="33"/>
  <c r="O1269" i="33"/>
  <c r="P1269" i="33"/>
  <c r="Q1269" i="33"/>
  <c r="T1269" i="33"/>
  <c r="N1269" i="33"/>
  <c r="L1269" i="33"/>
  <c r="O1261" i="33"/>
  <c r="P1261" i="33"/>
  <c r="Q1261" i="33"/>
  <c r="S1261" i="33"/>
  <c r="N1261" i="33"/>
  <c r="L1261" i="33"/>
  <c r="O1253" i="33"/>
  <c r="P1253" i="33"/>
  <c r="Q1253" i="33"/>
  <c r="S1253" i="33"/>
  <c r="T1253" i="33"/>
  <c r="N1253" i="33"/>
  <c r="L1253" i="33"/>
  <c r="O1245" i="33"/>
  <c r="P1245" i="33"/>
  <c r="Q1245" i="33"/>
  <c r="S1245" i="33"/>
  <c r="N1245" i="33"/>
  <c r="L1245" i="33"/>
  <c r="O1237" i="33"/>
  <c r="P1237" i="33"/>
  <c r="Q1237" i="33"/>
  <c r="S1237" i="33"/>
  <c r="N1237" i="33"/>
  <c r="L1237" i="33"/>
  <c r="O1229" i="33"/>
  <c r="P1229" i="33"/>
  <c r="Q1229" i="33"/>
  <c r="S1229" i="33"/>
  <c r="T1229" i="33"/>
  <c r="N1229" i="33"/>
  <c r="L1229" i="33"/>
  <c r="O1221" i="33"/>
  <c r="P1221" i="33"/>
  <c r="Q1221" i="33"/>
  <c r="S1221" i="33"/>
  <c r="N1221" i="33"/>
  <c r="L1221" i="33"/>
  <c r="O1213" i="33"/>
  <c r="P1213" i="33"/>
  <c r="Q1213" i="33"/>
  <c r="S1213" i="33"/>
  <c r="N1213" i="33"/>
  <c r="L1213" i="33"/>
  <c r="O1205" i="33"/>
  <c r="P1205" i="33"/>
  <c r="Q1205" i="33"/>
  <c r="S1205" i="33"/>
  <c r="N1205" i="33"/>
  <c r="L1205" i="33"/>
  <c r="O1197" i="33"/>
  <c r="P1197" i="33"/>
  <c r="Q1197" i="33"/>
  <c r="N1197" i="33"/>
  <c r="L1197" i="33"/>
  <c r="O1189" i="33"/>
  <c r="P1189" i="33"/>
  <c r="Q1189" i="33"/>
  <c r="S1189" i="33"/>
  <c r="T1189" i="33"/>
  <c r="N1189" i="33"/>
  <c r="L1189" i="33"/>
  <c r="N2469" i="33"/>
  <c r="M2464" i="33"/>
  <c r="N2461" i="33"/>
  <c r="M2456" i="33"/>
  <c r="N2453" i="33"/>
  <c r="M2448" i="33"/>
  <c r="N2445" i="33"/>
  <c r="L2443" i="33"/>
  <c r="M2440" i="33"/>
  <c r="N2437" i="33"/>
  <c r="M2432" i="33"/>
  <c r="N2429" i="33"/>
  <c r="M2424" i="33"/>
  <c r="N2421" i="33"/>
  <c r="M2416" i="33"/>
  <c r="N2413" i="33"/>
  <c r="M2408" i="33"/>
  <c r="N2405" i="33"/>
  <c r="M2400" i="33"/>
  <c r="N2397" i="33"/>
  <c r="M2392" i="33"/>
  <c r="N2389" i="33"/>
  <c r="M2384" i="33"/>
  <c r="N2381" i="33"/>
  <c r="M2376" i="33"/>
  <c r="N2373" i="33"/>
  <c r="M2368" i="33"/>
  <c r="N2365" i="33"/>
  <c r="M2360" i="33"/>
  <c r="N2357" i="33"/>
  <c r="M2352" i="33"/>
  <c r="N2349" i="33"/>
  <c r="M2344" i="33"/>
  <c r="N2341" i="33"/>
  <c r="M2336" i="33"/>
  <c r="N2333" i="33"/>
  <c r="M2328" i="33"/>
  <c r="N2325" i="33"/>
  <c r="M2320" i="33"/>
  <c r="N2317" i="33"/>
  <c r="M2312" i="33"/>
  <c r="N2309" i="33"/>
  <c r="M2304" i="33"/>
  <c r="N2301" i="33"/>
  <c r="M2296" i="33"/>
  <c r="N2293" i="33"/>
  <c r="M2288" i="33"/>
  <c r="N2285" i="33"/>
  <c r="M2280" i="33"/>
  <c r="N2277" i="33"/>
  <c r="M2272" i="33"/>
  <c r="N2269" i="33"/>
  <c r="M2264" i="33"/>
  <c r="N2261" i="33"/>
  <c r="M2256" i="33"/>
  <c r="N2253" i="33"/>
  <c r="M2248" i="33"/>
  <c r="N2245" i="33"/>
  <c r="M2240" i="33"/>
  <c r="N2237" i="33"/>
  <c r="M2232" i="33"/>
  <c r="N2229" i="33"/>
  <c r="M2224" i="33"/>
  <c r="N2221" i="33"/>
  <c r="M2216" i="33"/>
  <c r="N2213" i="33"/>
  <c r="M2208" i="33"/>
  <c r="N2205" i="33"/>
  <c r="M2200" i="33"/>
  <c r="N2197" i="33"/>
  <c r="M2192" i="33"/>
  <c r="N2189" i="33"/>
  <c r="M2184" i="33"/>
  <c r="N2181" i="33"/>
  <c r="M2176" i="33"/>
  <c r="N2173" i="33"/>
  <c r="M2168" i="33"/>
  <c r="N2165" i="33"/>
  <c r="M2160" i="33"/>
  <c r="N2157" i="33"/>
  <c r="M2152" i="33"/>
  <c r="N2149" i="33"/>
  <c r="M2144" i="33"/>
  <c r="N2141" i="33"/>
  <c r="M2136" i="33"/>
  <c r="N2133" i="33"/>
  <c r="M2128" i="33"/>
  <c r="N2125" i="33"/>
  <c r="M2120" i="33"/>
  <c r="N2117" i="33"/>
  <c r="M2112" i="33"/>
  <c r="N2109" i="33"/>
  <c r="M2104" i="33"/>
  <c r="N2101" i="33"/>
  <c r="M2096" i="33"/>
  <c r="N2093" i="33"/>
  <c r="M2088" i="33"/>
  <c r="N2085" i="33"/>
  <c r="M2080" i="33"/>
  <c r="N2077" i="33"/>
  <c r="M2072" i="33"/>
  <c r="N2069" i="33"/>
  <c r="M2064" i="33"/>
  <c r="N2061" i="33"/>
  <c r="M2056" i="33"/>
  <c r="N2053" i="33"/>
  <c r="M2048" i="33"/>
  <c r="N2045" i="33"/>
  <c r="M2040" i="33"/>
  <c r="N2037" i="33"/>
  <c r="M2032" i="33"/>
  <c r="N2029" i="33"/>
  <c r="M2024" i="33"/>
  <c r="N2021" i="33"/>
  <c r="M2016" i="33"/>
  <c r="N2013" i="33"/>
  <c r="M2008" i="33"/>
  <c r="N2005" i="33"/>
  <c r="M2000" i="33"/>
  <c r="N1997" i="33"/>
  <c r="M1992" i="33"/>
  <c r="N1989" i="33"/>
  <c r="M1984" i="33"/>
  <c r="N1981" i="33"/>
  <c r="M1976" i="33"/>
  <c r="N1973" i="33"/>
  <c r="M1968" i="33"/>
  <c r="N1965" i="33"/>
  <c r="M1960" i="33"/>
  <c r="N1957" i="33"/>
  <c r="M1952" i="33"/>
  <c r="N1949" i="33"/>
  <c r="M1944" i="33"/>
  <c r="N1941" i="33"/>
  <c r="M1936" i="33"/>
  <c r="N1933" i="33"/>
  <c r="M1928" i="33"/>
  <c r="N1925" i="33"/>
  <c r="M1920" i="33"/>
  <c r="N1917" i="33"/>
  <c r="M1912" i="33"/>
  <c r="N1909" i="33"/>
  <c r="M1904" i="33"/>
  <c r="N1901" i="33"/>
  <c r="M1896" i="33"/>
  <c r="N1893" i="33"/>
  <c r="M1888" i="33"/>
  <c r="N1885" i="33"/>
  <c r="M1880" i="33"/>
  <c r="N1877" i="33"/>
  <c r="M1872" i="33"/>
  <c r="N1869" i="33"/>
  <c r="M1864" i="33"/>
  <c r="N1861" i="33"/>
  <c r="M1856" i="33"/>
  <c r="N1853" i="33"/>
  <c r="M1848" i="33"/>
  <c r="N1845" i="33"/>
  <c r="M1840" i="33"/>
  <c r="N1837" i="33"/>
  <c r="M1832" i="33"/>
  <c r="N1829" i="33"/>
  <c r="M1824" i="33"/>
  <c r="N1821" i="33"/>
  <c r="M1816" i="33"/>
  <c r="N1813" i="33"/>
  <c r="M1808" i="33"/>
  <c r="N1805" i="33"/>
  <c r="M1800" i="33"/>
  <c r="N1797" i="33"/>
  <c r="M1792" i="33"/>
  <c r="N1789" i="33"/>
  <c r="M1784" i="33"/>
  <c r="N1781" i="33"/>
  <c r="M1776" i="33"/>
  <c r="N1773" i="33"/>
  <c r="M1768" i="33"/>
  <c r="N1765" i="33"/>
  <c r="M1760" i="33"/>
  <c r="N1757" i="33"/>
  <c r="M1752" i="33"/>
  <c r="N1749" i="33"/>
  <c r="M1744" i="33"/>
  <c r="N1741" i="33"/>
  <c r="M1736" i="33"/>
  <c r="N1733" i="33"/>
  <c r="M1728" i="33"/>
  <c r="N1725" i="33"/>
  <c r="M1720" i="33"/>
  <c r="M1717" i="33"/>
  <c r="L1712" i="33"/>
  <c r="N1690" i="33"/>
  <c r="M1669" i="33"/>
  <c r="L1648" i="33"/>
  <c r="N1626" i="33"/>
  <c r="M1605" i="33"/>
  <c r="L1584" i="33"/>
  <c r="N1562" i="33"/>
  <c r="M1541" i="33"/>
  <c r="L1520" i="33"/>
  <c r="N1498" i="33"/>
  <c r="M1477" i="33"/>
  <c r="L1456" i="33"/>
  <c r="N1434" i="33"/>
  <c r="M1413" i="33"/>
  <c r="L1392" i="33"/>
  <c r="N1370" i="33"/>
  <c r="M1349" i="33"/>
  <c r="L1328" i="33"/>
  <c r="N1306" i="33"/>
  <c r="M1285" i="33"/>
  <c r="L1264" i="33"/>
  <c r="N1242" i="33"/>
  <c r="M1221" i="33"/>
  <c r="L1200" i="33"/>
  <c r="N1178" i="33"/>
  <c r="M1157" i="33"/>
  <c r="N1114" i="33"/>
  <c r="M1093" i="33"/>
  <c r="N1050" i="33"/>
  <c r="M1029" i="33"/>
  <c r="N986" i="33"/>
  <c r="M965" i="33"/>
  <c r="N922" i="33"/>
  <c r="N858" i="33"/>
  <c r="N794" i="33"/>
  <c r="M773" i="33"/>
  <c r="N666" i="33"/>
  <c r="N410" i="33"/>
  <c r="M261" i="33"/>
  <c r="N218" i="33"/>
  <c r="M197" i="33"/>
  <c r="N90" i="33"/>
  <c r="M69" i="33"/>
  <c r="N26" i="33"/>
  <c r="M5" i="33"/>
  <c r="P2465" i="33"/>
  <c r="R2454" i="33"/>
  <c r="P2433" i="33"/>
  <c r="R2422" i="33"/>
  <c r="L1890" i="33"/>
  <c r="L1818" i="33"/>
  <c r="L1786" i="33"/>
  <c r="L1754" i="33"/>
  <c r="O1177" i="33"/>
  <c r="P1177" i="33"/>
  <c r="Q1177" i="33"/>
  <c r="L1177" i="33"/>
  <c r="M1177" i="33"/>
  <c r="N1177" i="33"/>
  <c r="O1169" i="33"/>
  <c r="P1169" i="33"/>
  <c r="Q1169" i="33"/>
  <c r="S1169" i="33"/>
  <c r="L1169" i="33"/>
  <c r="M1169" i="33"/>
  <c r="N1169" i="33"/>
  <c r="O1161" i="33"/>
  <c r="P1161" i="33"/>
  <c r="Q1161" i="33"/>
  <c r="S1161" i="33"/>
  <c r="T1161" i="33"/>
  <c r="L1161" i="33"/>
  <c r="M1161" i="33"/>
  <c r="N1161" i="33"/>
  <c r="O1153" i="33"/>
  <c r="P1153" i="33"/>
  <c r="Q1153" i="33"/>
  <c r="S1153" i="33"/>
  <c r="T1153" i="33"/>
  <c r="L1153" i="33"/>
  <c r="M1153" i="33"/>
  <c r="N1153" i="33"/>
  <c r="O1145" i="33"/>
  <c r="P1145" i="33"/>
  <c r="Q1145" i="33"/>
  <c r="S1145" i="33"/>
  <c r="T1145" i="33"/>
  <c r="L1145" i="33"/>
  <c r="M1145" i="33"/>
  <c r="N1145" i="33"/>
  <c r="O1137" i="33"/>
  <c r="P1137" i="33"/>
  <c r="Q1137" i="33"/>
  <c r="S1137" i="33"/>
  <c r="L1137" i="33"/>
  <c r="M1137" i="33"/>
  <c r="N1137" i="33"/>
  <c r="O1129" i="33"/>
  <c r="P1129" i="33"/>
  <c r="Q1129" i="33"/>
  <c r="L1129" i="33"/>
  <c r="M1129" i="33"/>
  <c r="N1129" i="33"/>
  <c r="O1121" i="33"/>
  <c r="P1121" i="33"/>
  <c r="Q1121" i="33"/>
  <c r="L1121" i="33"/>
  <c r="M1121" i="33"/>
  <c r="N1121" i="33"/>
  <c r="O1113" i="33"/>
  <c r="P1113" i="33"/>
  <c r="Q1113" i="33"/>
  <c r="L1113" i="33"/>
  <c r="M1113" i="33"/>
  <c r="N1113" i="33"/>
  <c r="P1105" i="33"/>
  <c r="Q1105" i="33"/>
  <c r="S1105" i="33"/>
  <c r="L1105" i="33"/>
  <c r="M1105" i="33"/>
  <c r="N1105" i="33"/>
  <c r="P1097" i="33"/>
  <c r="Q1097" i="33"/>
  <c r="S1097" i="33"/>
  <c r="L1097" i="33"/>
  <c r="M1097" i="33"/>
  <c r="N1097" i="33"/>
  <c r="P1089" i="33"/>
  <c r="Q1089" i="33"/>
  <c r="L1089" i="33"/>
  <c r="M1089" i="33"/>
  <c r="N1089" i="33"/>
  <c r="P1081" i="33"/>
  <c r="Q1081" i="33"/>
  <c r="R1081" i="33"/>
  <c r="S1081" i="33"/>
  <c r="T1081" i="33"/>
  <c r="L1081" i="33"/>
  <c r="M1081" i="33"/>
  <c r="N1081" i="33"/>
  <c r="P1073" i="33"/>
  <c r="Q1073" i="33"/>
  <c r="R1073" i="33"/>
  <c r="S1073" i="33"/>
  <c r="T1073" i="33"/>
  <c r="L1073" i="33"/>
  <c r="M1073" i="33"/>
  <c r="N1073" i="33"/>
  <c r="P1065" i="33"/>
  <c r="Q1065" i="33"/>
  <c r="R1065" i="33"/>
  <c r="S1065" i="33"/>
  <c r="T1065" i="33"/>
  <c r="L1065" i="33"/>
  <c r="M1065" i="33"/>
  <c r="N1065" i="33"/>
  <c r="P1057" i="33"/>
  <c r="Q1057" i="33"/>
  <c r="R1057" i="33"/>
  <c r="S1057" i="33"/>
  <c r="T1057" i="33"/>
  <c r="L1057" i="33"/>
  <c r="M1057" i="33"/>
  <c r="N1057" i="33"/>
  <c r="O1049" i="33"/>
  <c r="P1049" i="33"/>
  <c r="Q1049" i="33"/>
  <c r="R1049" i="33"/>
  <c r="S1049" i="33"/>
  <c r="T1049" i="33"/>
  <c r="L1049" i="33"/>
  <c r="M1049" i="33"/>
  <c r="N1049" i="33"/>
  <c r="O1041" i="33"/>
  <c r="P1041" i="33"/>
  <c r="Q1041" i="33"/>
  <c r="R1041" i="33"/>
  <c r="S1041" i="33"/>
  <c r="T1041" i="33"/>
  <c r="L1041" i="33"/>
  <c r="M1041" i="33"/>
  <c r="N1041" i="33"/>
  <c r="Q1033" i="33"/>
  <c r="R1033" i="33"/>
  <c r="O1033" i="33"/>
  <c r="P1033" i="33"/>
  <c r="S1033" i="33"/>
  <c r="T1033" i="33"/>
  <c r="L1033" i="33"/>
  <c r="M1033" i="33"/>
  <c r="N1033" i="33"/>
  <c r="Q1025" i="33"/>
  <c r="R1025" i="33"/>
  <c r="S1025" i="33"/>
  <c r="T1025" i="33"/>
  <c r="O1025" i="33"/>
  <c r="P1025" i="33"/>
  <c r="L1025" i="33"/>
  <c r="M1025" i="33"/>
  <c r="N1025" i="33"/>
  <c r="Q1017" i="33"/>
  <c r="R1017" i="33"/>
  <c r="S1017" i="33"/>
  <c r="T1017" i="33"/>
  <c r="O1017" i="33"/>
  <c r="P1017" i="33"/>
  <c r="L1017" i="33"/>
  <c r="M1017" i="33"/>
  <c r="N1017" i="33"/>
  <c r="Q1009" i="33"/>
  <c r="R1009" i="33"/>
  <c r="S1009" i="33"/>
  <c r="T1009" i="33"/>
  <c r="O1009" i="33"/>
  <c r="P1009" i="33"/>
  <c r="L1009" i="33"/>
  <c r="M1009" i="33"/>
  <c r="N1009" i="33"/>
  <c r="Q1001" i="33"/>
  <c r="R1001" i="33"/>
  <c r="S1001" i="33"/>
  <c r="T1001" i="33"/>
  <c r="O1001" i="33"/>
  <c r="P1001" i="33"/>
  <c r="L1001" i="33"/>
  <c r="M1001" i="33"/>
  <c r="N1001" i="33"/>
  <c r="Q993" i="33"/>
  <c r="R993" i="33"/>
  <c r="S993" i="33"/>
  <c r="T993" i="33"/>
  <c r="O993" i="33"/>
  <c r="P993" i="33"/>
  <c r="L993" i="33"/>
  <c r="M993" i="33"/>
  <c r="N993" i="33"/>
  <c r="Q985" i="33"/>
  <c r="R985" i="33"/>
  <c r="S985" i="33"/>
  <c r="T985" i="33"/>
  <c r="O985" i="33"/>
  <c r="P985" i="33"/>
  <c r="L985" i="33"/>
  <c r="M985" i="33"/>
  <c r="N985" i="33"/>
  <c r="Q977" i="33"/>
  <c r="R977" i="33"/>
  <c r="S977" i="33"/>
  <c r="T977" i="33"/>
  <c r="O977" i="33"/>
  <c r="P977" i="33"/>
  <c r="L977" i="33"/>
  <c r="M977" i="33"/>
  <c r="N977" i="33"/>
  <c r="Q969" i="33"/>
  <c r="R969" i="33"/>
  <c r="S969" i="33"/>
  <c r="T969" i="33"/>
  <c r="O969" i="33"/>
  <c r="P969" i="33"/>
  <c r="L969" i="33"/>
  <c r="M969" i="33"/>
  <c r="N969" i="33"/>
  <c r="Q961" i="33"/>
  <c r="R961" i="33"/>
  <c r="S961" i="33"/>
  <c r="T961" i="33"/>
  <c r="O961" i="33"/>
  <c r="P961" i="33"/>
  <c r="L961" i="33"/>
  <c r="M961" i="33"/>
  <c r="N961" i="33"/>
  <c r="Q953" i="33"/>
  <c r="R953" i="33"/>
  <c r="S953" i="33"/>
  <c r="T953" i="33"/>
  <c r="O953" i="33"/>
  <c r="P953" i="33"/>
  <c r="L953" i="33"/>
  <c r="M953" i="33"/>
  <c r="N953" i="33"/>
  <c r="Q945" i="33"/>
  <c r="R945" i="33"/>
  <c r="S945" i="33"/>
  <c r="T945" i="33"/>
  <c r="O945" i="33"/>
  <c r="P945" i="33"/>
  <c r="L945" i="33"/>
  <c r="M945" i="33"/>
  <c r="N945" i="33"/>
  <c r="Q937" i="33"/>
  <c r="R937" i="33"/>
  <c r="S937" i="33"/>
  <c r="T937" i="33"/>
  <c r="O937" i="33"/>
  <c r="P937" i="33"/>
  <c r="L937" i="33"/>
  <c r="M937" i="33"/>
  <c r="N937" i="33"/>
  <c r="O929" i="33"/>
  <c r="Q929" i="33"/>
  <c r="R929" i="33"/>
  <c r="S929" i="33"/>
  <c r="T929" i="33"/>
  <c r="P929" i="33"/>
  <c r="L929" i="33"/>
  <c r="M929" i="33"/>
  <c r="N929" i="33"/>
  <c r="O921" i="33"/>
  <c r="S921" i="33"/>
  <c r="T921" i="33"/>
  <c r="Q921" i="33"/>
  <c r="R921" i="33"/>
  <c r="P921" i="33"/>
  <c r="L921" i="33"/>
  <c r="M921" i="33"/>
  <c r="N921" i="33"/>
  <c r="O913" i="33"/>
  <c r="P913" i="33"/>
  <c r="Q913" i="33"/>
  <c r="S913" i="33"/>
  <c r="T913" i="33"/>
  <c r="R913" i="33"/>
  <c r="L913" i="33"/>
  <c r="M913" i="33"/>
  <c r="N913" i="33"/>
  <c r="T905" i="33"/>
  <c r="O905" i="33"/>
  <c r="R905" i="33"/>
  <c r="P905" i="33"/>
  <c r="Q905" i="33"/>
  <c r="S905" i="33"/>
  <c r="L905" i="33"/>
  <c r="M905" i="33"/>
  <c r="N905" i="33"/>
  <c r="T897" i="33"/>
  <c r="O897" i="33"/>
  <c r="R897" i="33"/>
  <c r="Q897" i="33"/>
  <c r="S897" i="33"/>
  <c r="P897" i="33"/>
  <c r="L897" i="33"/>
  <c r="N897" i="33"/>
  <c r="T889" i="33"/>
  <c r="O889" i="33"/>
  <c r="Q889" i="33"/>
  <c r="R889" i="33"/>
  <c r="P889" i="33"/>
  <c r="S889" i="33"/>
  <c r="M889" i="33"/>
  <c r="N889" i="33"/>
  <c r="T881" i="33"/>
  <c r="O881" i="33"/>
  <c r="Q881" i="33"/>
  <c r="R881" i="33"/>
  <c r="P881" i="33"/>
  <c r="S881" i="33"/>
  <c r="L881" i="33"/>
  <c r="M881" i="33"/>
  <c r="N881" i="33"/>
  <c r="T873" i="33"/>
  <c r="O873" i="33"/>
  <c r="Q873" i="33"/>
  <c r="R873" i="33"/>
  <c r="P873" i="33"/>
  <c r="S873" i="33"/>
  <c r="L873" i="33"/>
  <c r="M873" i="33"/>
  <c r="N873" i="33"/>
  <c r="T865" i="33"/>
  <c r="O865" i="33"/>
  <c r="Q865" i="33"/>
  <c r="R865" i="33"/>
  <c r="P865" i="33"/>
  <c r="S865" i="33"/>
  <c r="L865" i="33"/>
  <c r="M865" i="33"/>
  <c r="N865" i="33"/>
  <c r="T857" i="33"/>
  <c r="O857" i="33"/>
  <c r="Q857" i="33"/>
  <c r="R857" i="33"/>
  <c r="P857" i="33"/>
  <c r="S857" i="33"/>
  <c r="M857" i="33"/>
  <c r="N857" i="33"/>
  <c r="T849" i="33"/>
  <c r="O849" i="33"/>
  <c r="Q849" i="33"/>
  <c r="R849" i="33"/>
  <c r="P849" i="33"/>
  <c r="S849" i="33"/>
  <c r="T841" i="33"/>
  <c r="O841" i="33"/>
  <c r="Q841" i="33"/>
  <c r="R841" i="33"/>
  <c r="P841" i="33"/>
  <c r="S841" i="33"/>
  <c r="N841" i="33"/>
  <c r="T833" i="33"/>
  <c r="O833" i="33"/>
  <c r="Q833" i="33"/>
  <c r="R833" i="33"/>
  <c r="P833" i="33"/>
  <c r="S833" i="33"/>
  <c r="N833" i="33"/>
  <c r="T825" i="33"/>
  <c r="O825" i="33"/>
  <c r="Q825" i="33"/>
  <c r="R825" i="33"/>
  <c r="P825" i="33"/>
  <c r="S825" i="33"/>
  <c r="L825" i="33"/>
  <c r="M825" i="33"/>
  <c r="N825" i="33"/>
  <c r="T817" i="33"/>
  <c r="O817" i="33"/>
  <c r="Q817" i="33"/>
  <c r="R817" i="33"/>
  <c r="P817" i="33"/>
  <c r="S817" i="33"/>
  <c r="T809" i="33"/>
  <c r="O809" i="33"/>
  <c r="Q809" i="33"/>
  <c r="R809" i="33"/>
  <c r="P809" i="33"/>
  <c r="S809" i="33"/>
  <c r="M809" i="33"/>
  <c r="N809" i="33"/>
  <c r="T801" i="33"/>
  <c r="O801" i="33"/>
  <c r="Q801" i="33"/>
  <c r="R801" i="33"/>
  <c r="P801" i="33"/>
  <c r="S801" i="33"/>
  <c r="T793" i="33"/>
  <c r="O793" i="33"/>
  <c r="P793" i="33"/>
  <c r="Q793" i="33"/>
  <c r="R793" i="33"/>
  <c r="S793" i="33"/>
  <c r="M793" i="33"/>
  <c r="N793" i="33"/>
  <c r="T785" i="33"/>
  <c r="O785" i="33"/>
  <c r="P785" i="33"/>
  <c r="Q785" i="33"/>
  <c r="R785" i="33"/>
  <c r="S785" i="33"/>
  <c r="T777" i="33"/>
  <c r="O777" i="33"/>
  <c r="P777" i="33"/>
  <c r="Q777" i="33"/>
  <c r="R777" i="33"/>
  <c r="S777" i="33"/>
  <c r="T769" i="33"/>
  <c r="O769" i="33"/>
  <c r="P769" i="33"/>
  <c r="Q769" i="33"/>
  <c r="R769" i="33"/>
  <c r="S769" i="33"/>
  <c r="M769" i="33"/>
  <c r="N769" i="33"/>
  <c r="T761" i="33"/>
  <c r="O761" i="33"/>
  <c r="P761" i="33"/>
  <c r="Q761" i="33"/>
  <c r="R761" i="33"/>
  <c r="S761" i="33"/>
  <c r="M761" i="33"/>
  <c r="N761" i="33"/>
  <c r="T753" i="33"/>
  <c r="O753" i="33"/>
  <c r="P753" i="33"/>
  <c r="Q753" i="33"/>
  <c r="R753" i="33"/>
  <c r="S753" i="33"/>
  <c r="M753" i="33"/>
  <c r="N753" i="33"/>
  <c r="T745" i="33"/>
  <c r="O745" i="33"/>
  <c r="P745" i="33"/>
  <c r="Q745" i="33"/>
  <c r="R745" i="33"/>
  <c r="S745" i="33"/>
  <c r="M745" i="33"/>
  <c r="N745" i="33"/>
  <c r="T737" i="33"/>
  <c r="O737" i="33"/>
  <c r="P737" i="33"/>
  <c r="Q737" i="33"/>
  <c r="R737" i="33"/>
  <c r="S737" i="33"/>
  <c r="T729" i="33"/>
  <c r="O729" i="33"/>
  <c r="P729" i="33"/>
  <c r="Q729" i="33"/>
  <c r="R729" i="33"/>
  <c r="S729" i="33"/>
  <c r="M729" i="33"/>
  <c r="N729" i="33"/>
  <c r="S721" i="33"/>
  <c r="T721" i="33"/>
  <c r="O721" i="33"/>
  <c r="P721" i="33"/>
  <c r="Q721" i="33"/>
  <c r="R721" i="33"/>
  <c r="M721" i="33"/>
  <c r="N721" i="33"/>
  <c r="S713" i="33"/>
  <c r="T713" i="33"/>
  <c r="O713" i="33"/>
  <c r="P713" i="33"/>
  <c r="Q713" i="33"/>
  <c r="R713" i="33"/>
  <c r="S705" i="33"/>
  <c r="T705" i="33"/>
  <c r="O705" i="33"/>
  <c r="P705" i="33"/>
  <c r="Q705" i="33"/>
  <c r="R705" i="33"/>
  <c r="S697" i="33"/>
  <c r="T697" i="33"/>
  <c r="O697" i="33"/>
  <c r="P697" i="33"/>
  <c r="Q697" i="33"/>
  <c r="R697" i="33"/>
  <c r="M697" i="33"/>
  <c r="N697" i="33"/>
  <c r="S689" i="33"/>
  <c r="T689" i="33"/>
  <c r="O689" i="33"/>
  <c r="P689" i="33"/>
  <c r="Q689" i="33"/>
  <c r="R689" i="33"/>
  <c r="S681" i="33"/>
  <c r="T681" i="33"/>
  <c r="O681" i="33"/>
  <c r="P681" i="33"/>
  <c r="Q681" i="33"/>
  <c r="R681" i="33"/>
  <c r="S673" i="33"/>
  <c r="T673" i="33"/>
  <c r="O673" i="33"/>
  <c r="P673" i="33"/>
  <c r="Q673" i="33"/>
  <c r="R673" i="33"/>
  <c r="M673" i="33"/>
  <c r="N673" i="33"/>
  <c r="S665" i="33"/>
  <c r="T665" i="33"/>
  <c r="O665" i="33"/>
  <c r="P665" i="33"/>
  <c r="Q665" i="33"/>
  <c r="R665" i="33"/>
  <c r="S657" i="33"/>
  <c r="T657" i="33"/>
  <c r="O657" i="33"/>
  <c r="P657" i="33"/>
  <c r="Q657" i="33"/>
  <c r="R657" i="33"/>
  <c r="S649" i="33"/>
  <c r="T649" i="33"/>
  <c r="O649" i="33"/>
  <c r="P649" i="33"/>
  <c r="Q649" i="33"/>
  <c r="R649" i="33"/>
  <c r="S641" i="33"/>
  <c r="T641" i="33"/>
  <c r="O641" i="33"/>
  <c r="P641" i="33"/>
  <c r="Q641" i="33"/>
  <c r="R641" i="33"/>
  <c r="S633" i="33"/>
  <c r="T633" i="33"/>
  <c r="O633" i="33"/>
  <c r="P633" i="33"/>
  <c r="Q633" i="33"/>
  <c r="R633" i="33"/>
  <c r="S625" i="33"/>
  <c r="T625" i="33"/>
  <c r="O625" i="33"/>
  <c r="P625" i="33"/>
  <c r="Q625" i="33"/>
  <c r="R625" i="33"/>
  <c r="S617" i="33"/>
  <c r="T617" i="33"/>
  <c r="O617" i="33"/>
  <c r="P617" i="33"/>
  <c r="Q617" i="33"/>
  <c r="M617" i="33"/>
  <c r="N617" i="33"/>
  <c r="S609" i="33"/>
  <c r="T609" i="33"/>
  <c r="O609" i="33"/>
  <c r="P609" i="33"/>
  <c r="Q609" i="33"/>
  <c r="R609" i="33"/>
  <c r="O601" i="33"/>
  <c r="P601" i="33"/>
  <c r="Q601" i="33"/>
  <c r="R601" i="33"/>
  <c r="S601" i="33"/>
  <c r="T601" i="33"/>
  <c r="O593" i="33"/>
  <c r="P593" i="33"/>
  <c r="Q593" i="33"/>
  <c r="R593" i="33"/>
  <c r="S593" i="33"/>
  <c r="T593" i="33"/>
  <c r="Q585" i="33"/>
  <c r="R585" i="33"/>
  <c r="O585" i="33"/>
  <c r="P585" i="33"/>
  <c r="S585" i="33"/>
  <c r="T585" i="33"/>
  <c r="M585" i="33"/>
  <c r="N585" i="33"/>
  <c r="Q577" i="33"/>
  <c r="R577" i="33"/>
  <c r="S577" i="33"/>
  <c r="T577" i="33"/>
  <c r="O577" i="33"/>
  <c r="P577" i="33"/>
  <c r="M577" i="33"/>
  <c r="N577" i="33"/>
  <c r="Q569" i="33"/>
  <c r="R569" i="33"/>
  <c r="S569" i="33"/>
  <c r="T569" i="33"/>
  <c r="O569" i="33"/>
  <c r="P569" i="33"/>
  <c r="Q561" i="33"/>
  <c r="R561" i="33"/>
  <c r="S561" i="33"/>
  <c r="T561" i="33"/>
  <c r="O561" i="33"/>
  <c r="P561" i="33"/>
  <c r="M561" i="33"/>
  <c r="N561" i="33"/>
  <c r="Q553" i="33"/>
  <c r="R553" i="33"/>
  <c r="S553" i="33"/>
  <c r="T553" i="33"/>
  <c r="O553" i="33"/>
  <c r="P553" i="33"/>
  <c r="Q545" i="33"/>
  <c r="R545" i="33"/>
  <c r="S545" i="33"/>
  <c r="T545" i="33"/>
  <c r="O545" i="33"/>
  <c r="P545" i="33"/>
  <c r="Q537" i="33"/>
  <c r="R537" i="33"/>
  <c r="S537" i="33"/>
  <c r="T537" i="33"/>
  <c r="O537" i="33"/>
  <c r="P537" i="33"/>
  <c r="Q529" i="33"/>
  <c r="R529" i="33"/>
  <c r="S529" i="33"/>
  <c r="T529" i="33"/>
  <c r="O529" i="33"/>
  <c r="P529" i="33"/>
  <c r="Q521" i="33"/>
  <c r="R521" i="33"/>
  <c r="S521" i="33"/>
  <c r="T521" i="33"/>
  <c r="O521" i="33"/>
  <c r="P521" i="33"/>
  <c r="M521" i="33"/>
  <c r="N521" i="33"/>
  <c r="Q513" i="33"/>
  <c r="R513" i="33"/>
  <c r="S513" i="33"/>
  <c r="T513" i="33"/>
  <c r="O513" i="33"/>
  <c r="P513" i="33"/>
  <c r="Q505" i="33"/>
  <c r="R505" i="33"/>
  <c r="S505" i="33"/>
  <c r="T505" i="33"/>
  <c r="O505" i="33"/>
  <c r="P505" i="33"/>
  <c r="Q497" i="33"/>
  <c r="R497" i="33"/>
  <c r="S497" i="33"/>
  <c r="T497" i="33"/>
  <c r="O497" i="33"/>
  <c r="P497" i="33"/>
  <c r="Q489" i="33"/>
  <c r="R489" i="33"/>
  <c r="S489" i="33"/>
  <c r="T489" i="33"/>
  <c r="O489" i="33"/>
  <c r="P489" i="33"/>
  <c r="Q481" i="33"/>
  <c r="R481" i="33"/>
  <c r="S481" i="33"/>
  <c r="T481" i="33"/>
  <c r="O481" i="33"/>
  <c r="P481" i="33"/>
  <c r="O473" i="33"/>
  <c r="Q473" i="33"/>
  <c r="R473" i="33"/>
  <c r="S473" i="33"/>
  <c r="T473" i="33"/>
  <c r="P473" i="33"/>
  <c r="M473" i="33"/>
  <c r="N473" i="33"/>
  <c r="S465" i="33"/>
  <c r="T465" i="33"/>
  <c r="O465" i="33"/>
  <c r="Q465" i="33"/>
  <c r="R465" i="33"/>
  <c r="P465" i="33"/>
  <c r="S457" i="33"/>
  <c r="T457" i="33"/>
  <c r="O457" i="33"/>
  <c r="Q457" i="33"/>
  <c r="R457" i="33"/>
  <c r="P457" i="33"/>
  <c r="S449" i="33"/>
  <c r="T449" i="33"/>
  <c r="O449" i="33"/>
  <c r="Q449" i="33"/>
  <c r="R449" i="33"/>
  <c r="P449" i="33"/>
  <c r="S441" i="33"/>
  <c r="T441" i="33"/>
  <c r="O441" i="33"/>
  <c r="Q441" i="33"/>
  <c r="R441" i="33"/>
  <c r="P441" i="33"/>
  <c r="M441" i="33"/>
  <c r="N441" i="33"/>
  <c r="S433" i="33"/>
  <c r="T433" i="33"/>
  <c r="O433" i="33"/>
  <c r="Q433" i="33"/>
  <c r="R433" i="33"/>
  <c r="P433" i="33"/>
  <c r="M433" i="33"/>
  <c r="N433" i="33"/>
  <c r="S425" i="33"/>
  <c r="T425" i="33"/>
  <c r="O425" i="33"/>
  <c r="Q425" i="33"/>
  <c r="R425" i="33"/>
  <c r="P425" i="33"/>
  <c r="M425" i="33"/>
  <c r="N425" i="33"/>
  <c r="S417" i="33"/>
  <c r="T417" i="33"/>
  <c r="O417" i="33"/>
  <c r="Q417" i="33"/>
  <c r="R417" i="33"/>
  <c r="P417" i="33"/>
  <c r="S409" i="33"/>
  <c r="T409" i="33"/>
  <c r="O409" i="33"/>
  <c r="Q409" i="33"/>
  <c r="R409" i="33"/>
  <c r="P409" i="33"/>
  <c r="S401" i="33"/>
  <c r="T401" i="33"/>
  <c r="O401" i="33"/>
  <c r="Q401" i="33"/>
  <c r="R401" i="33"/>
  <c r="P401" i="33"/>
  <c r="S393" i="33"/>
  <c r="T393" i="33"/>
  <c r="O393" i="33"/>
  <c r="Q393" i="33"/>
  <c r="R393" i="33"/>
  <c r="P393" i="33"/>
  <c r="M393" i="33"/>
  <c r="N393" i="33"/>
  <c r="S385" i="33"/>
  <c r="T385" i="33"/>
  <c r="O385" i="33"/>
  <c r="Q385" i="33"/>
  <c r="R385" i="33"/>
  <c r="P385" i="33"/>
  <c r="S377" i="33"/>
  <c r="T377" i="33"/>
  <c r="O377" i="33"/>
  <c r="Q377" i="33"/>
  <c r="R377" i="33"/>
  <c r="P377" i="33"/>
  <c r="S369" i="33"/>
  <c r="T369" i="33"/>
  <c r="O369" i="33"/>
  <c r="Q369" i="33"/>
  <c r="R369" i="33"/>
  <c r="P369" i="33"/>
  <c r="S361" i="33"/>
  <c r="T361" i="33"/>
  <c r="O361" i="33"/>
  <c r="Q361" i="33"/>
  <c r="R361" i="33"/>
  <c r="P361" i="33"/>
  <c r="N361" i="33"/>
  <c r="S353" i="33"/>
  <c r="T353" i="33"/>
  <c r="O353" i="33"/>
  <c r="Q353" i="33"/>
  <c r="R353" i="33"/>
  <c r="P353" i="33"/>
  <c r="S345" i="33"/>
  <c r="T345" i="33"/>
  <c r="O345" i="33"/>
  <c r="Q345" i="33"/>
  <c r="R345" i="33"/>
  <c r="P345" i="33"/>
  <c r="S337" i="33"/>
  <c r="T337" i="33"/>
  <c r="O337" i="33"/>
  <c r="Q337" i="33"/>
  <c r="R337" i="33"/>
  <c r="P337" i="33"/>
  <c r="M337" i="33"/>
  <c r="N337" i="33"/>
  <c r="S329" i="33"/>
  <c r="T329" i="33"/>
  <c r="O329" i="33"/>
  <c r="Q329" i="33"/>
  <c r="R329" i="33"/>
  <c r="P329" i="33"/>
  <c r="M329" i="33"/>
  <c r="N329" i="33"/>
  <c r="S321" i="33"/>
  <c r="T321" i="33"/>
  <c r="O321" i="33"/>
  <c r="Q321" i="33"/>
  <c r="R321" i="33"/>
  <c r="P321" i="33"/>
  <c r="S313" i="33"/>
  <c r="T313" i="33"/>
  <c r="O313" i="33"/>
  <c r="Q313" i="33"/>
  <c r="R313" i="33"/>
  <c r="P313" i="33"/>
  <c r="M313" i="33"/>
  <c r="N313" i="33"/>
  <c r="S305" i="33"/>
  <c r="T305" i="33"/>
  <c r="O305" i="33"/>
  <c r="Q305" i="33"/>
  <c r="R305" i="33"/>
  <c r="P305" i="33"/>
  <c r="M305" i="33"/>
  <c r="N305" i="33"/>
  <c r="S297" i="33"/>
  <c r="T297" i="33"/>
  <c r="O297" i="33"/>
  <c r="Q297" i="33"/>
  <c r="R297" i="33"/>
  <c r="P297" i="33"/>
  <c r="M297" i="33"/>
  <c r="N297" i="33"/>
  <c r="O289" i="33"/>
  <c r="P289" i="33"/>
  <c r="T289" i="33"/>
  <c r="R289" i="33"/>
  <c r="S289" i="33"/>
  <c r="Q289" i="33"/>
  <c r="S281" i="33"/>
  <c r="O281" i="33"/>
  <c r="P281" i="33"/>
  <c r="Q281" i="33"/>
  <c r="R281" i="33"/>
  <c r="T281" i="33"/>
  <c r="S273" i="33"/>
  <c r="O273" i="33"/>
  <c r="P273" i="33"/>
  <c r="Q273" i="33"/>
  <c r="R273" i="33"/>
  <c r="T273" i="33"/>
  <c r="M273" i="33"/>
  <c r="N273" i="33"/>
  <c r="S265" i="33"/>
  <c r="O265" i="33"/>
  <c r="P265" i="33"/>
  <c r="R265" i="33"/>
  <c r="T265" i="33"/>
  <c r="Q265" i="33"/>
  <c r="S257" i="33"/>
  <c r="O257" i="33"/>
  <c r="P257" i="33"/>
  <c r="Q257" i="33"/>
  <c r="R257" i="33"/>
  <c r="T257" i="33"/>
  <c r="S249" i="33"/>
  <c r="O249" i="33"/>
  <c r="P249" i="33"/>
  <c r="Q249" i="33"/>
  <c r="T249" i="33"/>
  <c r="R249" i="33"/>
  <c r="M249" i="33"/>
  <c r="N249" i="33"/>
  <c r="S241" i="33"/>
  <c r="O241" i="33"/>
  <c r="P241" i="33"/>
  <c r="R241" i="33"/>
  <c r="T241" i="33"/>
  <c r="Q241" i="33"/>
  <c r="M241" i="33"/>
  <c r="N241" i="33"/>
  <c r="S233" i="33"/>
  <c r="O233" i="33"/>
  <c r="P233" i="33"/>
  <c r="R233" i="33"/>
  <c r="T233" i="33"/>
  <c r="Q233" i="33"/>
  <c r="S225" i="33"/>
  <c r="O225" i="33"/>
  <c r="P225" i="33"/>
  <c r="Q225" i="33"/>
  <c r="R225" i="33"/>
  <c r="T225" i="33"/>
  <c r="S217" i="33"/>
  <c r="O217" i="33"/>
  <c r="P217" i="33"/>
  <c r="Q217" i="33"/>
  <c r="T217" i="33"/>
  <c r="R217" i="33"/>
  <c r="O209" i="33"/>
  <c r="Q209" i="33"/>
  <c r="S209" i="33"/>
  <c r="P209" i="33"/>
  <c r="T209" i="33"/>
  <c r="R209" i="33"/>
  <c r="O201" i="33"/>
  <c r="P201" i="33"/>
  <c r="Q201" i="33"/>
  <c r="S201" i="33"/>
  <c r="R201" i="33"/>
  <c r="T201" i="33"/>
  <c r="O193" i="33"/>
  <c r="P193" i="33"/>
  <c r="Q193" i="33"/>
  <c r="S193" i="33"/>
  <c r="R193" i="33"/>
  <c r="T193" i="33"/>
  <c r="O185" i="33"/>
  <c r="P185" i="33"/>
  <c r="Q185" i="33"/>
  <c r="S185" i="33"/>
  <c r="T185" i="33"/>
  <c r="R185" i="33"/>
  <c r="O177" i="33"/>
  <c r="P177" i="33"/>
  <c r="Q177" i="33"/>
  <c r="S177" i="33"/>
  <c r="T177" i="33"/>
  <c r="R177" i="33"/>
  <c r="O169" i="33"/>
  <c r="P169" i="33"/>
  <c r="Q169" i="33"/>
  <c r="S169" i="33"/>
  <c r="R169" i="33"/>
  <c r="T169" i="33"/>
  <c r="M169" i="33"/>
  <c r="N169" i="33"/>
  <c r="O161" i="33"/>
  <c r="P161" i="33"/>
  <c r="Q161" i="33"/>
  <c r="S161" i="33"/>
  <c r="R161" i="33"/>
  <c r="T161" i="33"/>
  <c r="O153" i="33"/>
  <c r="P153" i="33"/>
  <c r="Q153" i="33"/>
  <c r="S153" i="33"/>
  <c r="T153" i="33"/>
  <c r="R153" i="33"/>
  <c r="O145" i="33"/>
  <c r="P145" i="33"/>
  <c r="Q145" i="33"/>
  <c r="S145" i="33"/>
  <c r="T145" i="33"/>
  <c r="R145" i="33"/>
  <c r="M145" i="33"/>
  <c r="N145" i="33"/>
  <c r="O137" i="33"/>
  <c r="P137" i="33"/>
  <c r="Q137" i="33"/>
  <c r="S137" i="33"/>
  <c r="R137" i="33"/>
  <c r="T137" i="33"/>
  <c r="O129" i="33"/>
  <c r="P129" i="33"/>
  <c r="Q129" i="33"/>
  <c r="S129" i="33"/>
  <c r="R129" i="33"/>
  <c r="T129" i="33"/>
  <c r="O121" i="33"/>
  <c r="P121" i="33"/>
  <c r="Q121" i="33"/>
  <c r="S121" i="33"/>
  <c r="T121" i="33"/>
  <c r="R121" i="33"/>
  <c r="M121" i="33"/>
  <c r="N121" i="33"/>
  <c r="R113" i="33"/>
  <c r="O113" i="33"/>
  <c r="P113" i="33"/>
  <c r="Q113" i="33"/>
  <c r="S113" i="33"/>
  <c r="T113" i="33"/>
  <c r="R105" i="33"/>
  <c r="S105" i="33"/>
  <c r="T105" i="33"/>
  <c r="O105" i="33"/>
  <c r="P105" i="33"/>
  <c r="Q105" i="33"/>
  <c r="M105" i="33"/>
  <c r="N105" i="33"/>
  <c r="R97" i="33"/>
  <c r="S97" i="33"/>
  <c r="T97" i="33"/>
  <c r="O97" i="33"/>
  <c r="P97" i="33"/>
  <c r="Q97" i="33"/>
  <c r="L97" i="33"/>
  <c r="M97" i="33"/>
  <c r="N97" i="33"/>
  <c r="R89" i="33"/>
  <c r="S89" i="33"/>
  <c r="T89" i="33"/>
  <c r="O89" i="33"/>
  <c r="P89" i="33"/>
  <c r="Q89" i="33"/>
  <c r="L89" i="33"/>
  <c r="M89" i="33"/>
  <c r="N89" i="33"/>
  <c r="R81" i="33"/>
  <c r="S81" i="33"/>
  <c r="T81" i="33"/>
  <c r="O81" i="33"/>
  <c r="P81" i="33"/>
  <c r="Q81" i="33"/>
  <c r="L81" i="33"/>
  <c r="M81" i="33"/>
  <c r="N81" i="33"/>
  <c r="R73" i="33"/>
  <c r="S73" i="33"/>
  <c r="T73" i="33"/>
  <c r="O73" i="33"/>
  <c r="P73" i="33"/>
  <c r="Q73" i="33"/>
  <c r="L73" i="33"/>
  <c r="M73" i="33"/>
  <c r="N73" i="33"/>
  <c r="R65" i="33"/>
  <c r="S65" i="33"/>
  <c r="T65" i="33"/>
  <c r="O65" i="33"/>
  <c r="P65" i="33"/>
  <c r="Q65" i="33"/>
  <c r="N65" i="33"/>
  <c r="R57" i="33"/>
  <c r="S57" i="33"/>
  <c r="T57" i="33"/>
  <c r="O57" i="33"/>
  <c r="P57" i="33"/>
  <c r="Q57" i="33"/>
  <c r="L57" i="33"/>
  <c r="M57" i="33"/>
  <c r="N57" i="33"/>
  <c r="R49" i="33"/>
  <c r="S49" i="33"/>
  <c r="T49" i="33"/>
  <c r="O49" i="33"/>
  <c r="P49" i="33"/>
  <c r="Q49" i="33"/>
  <c r="L49" i="33"/>
  <c r="M49" i="33"/>
  <c r="N49" i="33"/>
  <c r="R41" i="33"/>
  <c r="S41" i="33"/>
  <c r="T41" i="33"/>
  <c r="O41" i="33"/>
  <c r="P41" i="33"/>
  <c r="Q41" i="33"/>
  <c r="L41" i="33"/>
  <c r="M41" i="33"/>
  <c r="N41" i="33"/>
  <c r="R33" i="33"/>
  <c r="S33" i="33"/>
  <c r="T33" i="33"/>
  <c r="O33" i="33"/>
  <c r="P33" i="33"/>
  <c r="Q33" i="33"/>
  <c r="L33" i="33"/>
  <c r="M33" i="33"/>
  <c r="N33" i="33"/>
  <c r="R25" i="33"/>
  <c r="S25" i="33"/>
  <c r="T25" i="33"/>
  <c r="O25" i="33"/>
  <c r="P25" i="33"/>
  <c r="Q25" i="33"/>
  <c r="L25" i="33"/>
  <c r="M25" i="33"/>
  <c r="N25" i="33"/>
  <c r="R17" i="33"/>
  <c r="S17" i="33"/>
  <c r="T17" i="33"/>
  <c r="O17" i="33"/>
  <c r="P17" i="33"/>
  <c r="Q17" i="33"/>
  <c r="L17" i="33"/>
  <c r="M17" i="33"/>
  <c r="N17" i="33"/>
  <c r="R9" i="33"/>
  <c r="S9" i="33"/>
  <c r="T9" i="33"/>
  <c r="O9" i="33"/>
  <c r="P9" i="33"/>
  <c r="Q9" i="33"/>
  <c r="L9" i="33"/>
  <c r="M9" i="33"/>
  <c r="N9" i="33"/>
  <c r="O2468" i="33"/>
  <c r="P2468" i="33"/>
  <c r="Q2468" i="33"/>
  <c r="R2468" i="33"/>
  <c r="S2468" i="33"/>
  <c r="T2468" i="33"/>
  <c r="O2460" i="33"/>
  <c r="P2460" i="33"/>
  <c r="Q2460" i="33"/>
  <c r="R2460" i="33"/>
  <c r="S2460" i="33"/>
  <c r="T2460" i="33"/>
  <c r="O2452" i="33"/>
  <c r="P2452" i="33"/>
  <c r="Q2452" i="33"/>
  <c r="R2452" i="33"/>
  <c r="S2452" i="33"/>
  <c r="T2452" i="33"/>
  <c r="O2444" i="33"/>
  <c r="P2444" i="33"/>
  <c r="Q2444" i="33"/>
  <c r="R2444" i="33"/>
  <c r="S2444" i="33"/>
  <c r="T2444" i="33"/>
  <c r="O2436" i="33"/>
  <c r="P2436" i="33"/>
  <c r="Q2436" i="33"/>
  <c r="R2436" i="33"/>
  <c r="S2436" i="33"/>
  <c r="T2436" i="33"/>
  <c r="O2428" i="33"/>
  <c r="P2428" i="33"/>
  <c r="Q2428" i="33"/>
  <c r="R2428" i="33"/>
  <c r="S2428" i="33"/>
  <c r="T2428" i="33"/>
  <c r="O2420" i="33"/>
  <c r="P2420" i="33"/>
  <c r="Q2420" i="33"/>
  <c r="R2420" i="33"/>
  <c r="S2420" i="33"/>
  <c r="T2420" i="33"/>
  <c r="R2412" i="33"/>
  <c r="S2412" i="33"/>
  <c r="T2412" i="33"/>
  <c r="O2412" i="33"/>
  <c r="P2412" i="33"/>
  <c r="Q2412" i="33"/>
  <c r="R2404" i="33"/>
  <c r="S2404" i="33"/>
  <c r="T2404" i="33"/>
  <c r="O2404" i="33"/>
  <c r="P2404" i="33"/>
  <c r="Q2404" i="33"/>
  <c r="R2396" i="33"/>
  <c r="S2396" i="33"/>
  <c r="T2396" i="33"/>
  <c r="O2396" i="33"/>
  <c r="P2396" i="33"/>
  <c r="Q2396" i="33"/>
  <c r="R2388" i="33"/>
  <c r="S2388" i="33"/>
  <c r="T2388" i="33"/>
  <c r="O2388" i="33"/>
  <c r="P2388" i="33"/>
  <c r="Q2388" i="33"/>
  <c r="R2380" i="33"/>
  <c r="S2380" i="33"/>
  <c r="T2380" i="33"/>
  <c r="O2380" i="33"/>
  <c r="P2380" i="33"/>
  <c r="Q2380" i="33"/>
  <c r="R2372" i="33"/>
  <c r="S2372" i="33"/>
  <c r="T2372" i="33"/>
  <c r="O2372" i="33"/>
  <c r="P2372" i="33"/>
  <c r="Q2372" i="33"/>
  <c r="R2364" i="33"/>
  <c r="S2364" i="33"/>
  <c r="T2364" i="33"/>
  <c r="O2364" i="33"/>
  <c r="P2364" i="33"/>
  <c r="Q2364" i="33"/>
  <c r="R2356" i="33"/>
  <c r="S2356" i="33"/>
  <c r="T2356" i="33"/>
  <c r="O2356" i="33"/>
  <c r="P2356" i="33"/>
  <c r="Q2356" i="33"/>
  <c r="R2348" i="33"/>
  <c r="S2348" i="33"/>
  <c r="T2348" i="33"/>
  <c r="O2348" i="33"/>
  <c r="P2348" i="33"/>
  <c r="Q2348" i="33"/>
  <c r="R2340" i="33"/>
  <c r="S2340" i="33"/>
  <c r="T2340" i="33"/>
  <c r="O2340" i="33"/>
  <c r="P2340" i="33"/>
  <c r="Q2340" i="33"/>
  <c r="R2332" i="33"/>
  <c r="S2332" i="33"/>
  <c r="T2332" i="33"/>
  <c r="O2332" i="33"/>
  <c r="P2332" i="33"/>
  <c r="Q2332" i="33"/>
  <c r="R2324" i="33"/>
  <c r="S2324" i="33"/>
  <c r="T2324" i="33"/>
  <c r="O2324" i="33"/>
  <c r="P2324" i="33"/>
  <c r="Q2324" i="33"/>
  <c r="R2316" i="33"/>
  <c r="S2316" i="33"/>
  <c r="T2316" i="33"/>
  <c r="O2316" i="33"/>
  <c r="P2316" i="33"/>
  <c r="Q2316" i="33"/>
  <c r="R2308" i="33"/>
  <c r="S2308" i="33"/>
  <c r="T2308" i="33"/>
  <c r="O2308" i="33"/>
  <c r="P2308" i="33"/>
  <c r="Q2308" i="33"/>
  <c r="P2300" i="33"/>
  <c r="Q2300" i="33"/>
  <c r="R2300" i="33"/>
  <c r="T2300" i="33"/>
  <c r="O2300" i="33"/>
  <c r="S2300" i="33"/>
  <c r="P2292" i="33"/>
  <c r="Q2292" i="33"/>
  <c r="R2292" i="33"/>
  <c r="S2292" i="33"/>
  <c r="T2292" i="33"/>
  <c r="O2292" i="33"/>
  <c r="P2284" i="33"/>
  <c r="Q2284" i="33"/>
  <c r="R2284" i="33"/>
  <c r="S2284" i="33"/>
  <c r="T2284" i="33"/>
  <c r="O2284" i="33"/>
  <c r="P2276" i="33"/>
  <c r="Q2276" i="33"/>
  <c r="R2276" i="33"/>
  <c r="S2276" i="33"/>
  <c r="T2276" i="33"/>
  <c r="O2276" i="33"/>
  <c r="P2268" i="33"/>
  <c r="Q2268" i="33"/>
  <c r="R2268" i="33"/>
  <c r="S2268" i="33"/>
  <c r="T2268" i="33"/>
  <c r="O2268" i="33"/>
  <c r="P2260" i="33"/>
  <c r="Q2260" i="33"/>
  <c r="R2260" i="33"/>
  <c r="S2260" i="33"/>
  <c r="T2260" i="33"/>
  <c r="O2260" i="33"/>
  <c r="P2252" i="33"/>
  <c r="Q2252" i="33"/>
  <c r="R2252" i="33"/>
  <c r="S2252" i="33"/>
  <c r="T2252" i="33"/>
  <c r="O2252" i="33"/>
  <c r="P2244" i="33"/>
  <c r="Q2244" i="33"/>
  <c r="R2244" i="33"/>
  <c r="S2244" i="33"/>
  <c r="T2244" i="33"/>
  <c r="O2244" i="33"/>
  <c r="P2236" i="33"/>
  <c r="Q2236" i="33"/>
  <c r="R2236" i="33"/>
  <c r="S2236" i="33"/>
  <c r="T2236" i="33"/>
  <c r="O2236" i="33"/>
  <c r="P2228" i="33"/>
  <c r="Q2228" i="33"/>
  <c r="R2228" i="33"/>
  <c r="S2228" i="33"/>
  <c r="T2228" i="33"/>
  <c r="O2228" i="33"/>
  <c r="P2220" i="33"/>
  <c r="Q2220" i="33"/>
  <c r="R2220" i="33"/>
  <c r="S2220" i="33"/>
  <c r="T2220" i="33"/>
  <c r="O2220" i="33"/>
  <c r="P2212" i="33"/>
  <c r="Q2212" i="33"/>
  <c r="R2212" i="33"/>
  <c r="S2212" i="33"/>
  <c r="T2212" i="33"/>
  <c r="O2212" i="33"/>
  <c r="P2204" i="33"/>
  <c r="Q2204" i="33"/>
  <c r="R2204" i="33"/>
  <c r="S2204" i="33"/>
  <c r="T2204" i="33"/>
  <c r="O2204" i="33"/>
  <c r="P2196" i="33"/>
  <c r="Q2196" i="33"/>
  <c r="R2196" i="33"/>
  <c r="S2196" i="33"/>
  <c r="T2196" i="33"/>
  <c r="O2196" i="33"/>
  <c r="P2188" i="33"/>
  <c r="Q2188" i="33"/>
  <c r="R2188" i="33"/>
  <c r="S2188" i="33"/>
  <c r="T2188" i="33"/>
  <c r="O2188" i="33"/>
  <c r="P2180" i="33"/>
  <c r="Q2180" i="33"/>
  <c r="R2180" i="33"/>
  <c r="S2180" i="33"/>
  <c r="T2180" i="33"/>
  <c r="O2180" i="33"/>
  <c r="P2172" i="33"/>
  <c r="Q2172" i="33"/>
  <c r="R2172" i="33"/>
  <c r="S2172" i="33"/>
  <c r="T2172" i="33"/>
  <c r="O2172" i="33"/>
  <c r="P2164" i="33"/>
  <c r="Q2164" i="33"/>
  <c r="R2164" i="33"/>
  <c r="S2164" i="33"/>
  <c r="T2164" i="33"/>
  <c r="O2164" i="33"/>
  <c r="P2156" i="33"/>
  <c r="Q2156" i="33"/>
  <c r="R2156" i="33"/>
  <c r="S2156" i="33"/>
  <c r="T2156" i="33"/>
  <c r="O2156" i="33"/>
  <c r="P2148" i="33"/>
  <c r="Q2148" i="33"/>
  <c r="R2148" i="33"/>
  <c r="S2148" i="33"/>
  <c r="T2148" i="33"/>
  <c r="O2148" i="33"/>
  <c r="P2140" i="33"/>
  <c r="Q2140" i="33"/>
  <c r="R2140" i="33"/>
  <c r="S2140" i="33"/>
  <c r="T2140" i="33"/>
  <c r="O2140" i="33"/>
  <c r="P2132" i="33"/>
  <c r="Q2132" i="33"/>
  <c r="R2132" i="33"/>
  <c r="S2132" i="33"/>
  <c r="T2132" i="33"/>
  <c r="O2132" i="33"/>
  <c r="P2124" i="33"/>
  <c r="Q2124" i="33"/>
  <c r="R2124" i="33"/>
  <c r="S2124" i="33"/>
  <c r="T2124" i="33"/>
  <c r="O2124" i="33"/>
  <c r="P2116" i="33"/>
  <c r="Q2116" i="33"/>
  <c r="R2116" i="33"/>
  <c r="S2116" i="33"/>
  <c r="T2116" i="33"/>
  <c r="O2116" i="33"/>
  <c r="P2108" i="33"/>
  <c r="Q2108" i="33"/>
  <c r="R2108" i="33"/>
  <c r="S2108" i="33"/>
  <c r="T2108" i="33"/>
  <c r="O2108" i="33"/>
  <c r="P2100" i="33"/>
  <c r="Q2100" i="33"/>
  <c r="R2100" i="33"/>
  <c r="S2100" i="33"/>
  <c r="T2100" i="33"/>
  <c r="O2100" i="33"/>
  <c r="P2092" i="33"/>
  <c r="Q2092" i="33"/>
  <c r="R2092" i="33"/>
  <c r="S2092" i="33"/>
  <c r="T2092" i="33"/>
  <c r="O2092" i="33"/>
  <c r="P2084" i="33"/>
  <c r="Q2084" i="33"/>
  <c r="R2084" i="33"/>
  <c r="S2084" i="33"/>
  <c r="T2084" i="33"/>
  <c r="O2084" i="33"/>
  <c r="P2076" i="33"/>
  <c r="Q2076" i="33"/>
  <c r="R2076" i="33"/>
  <c r="S2076" i="33"/>
  <c r="T2076" i="33"/>
  <c r="O2076" i="33"/>
  <c r="P2068" i="33"/>
  <c r="Q2068" i="33"/>
  <c r="R2068" i="33"/>
  <c r="S2068" i="33"/>
  <c r="T2068" i="33"/>
  <c r="O2068" i="33"/>
  <c r="P2060" i="33"/>
  <c r="Q2060" i="33"/>
  <c r="R2060" i="33"/>
  <c r="S2060" i="33"/>
  <c r="T2060" i="33"/>
  <c r="O2060" i="33"/>
  <c r="P2052" i="33"/>
  <c r="Q2052" i="33"/>
  <c r="R2052" i="33"/>
  <c r="S2052" i="33"/>
  <c r="T2052" i="33"/>
  <c r="O2052" i="33"/>
  <c r="P2044" i="33"/>
  <c r="Q2044" i="33"/>
  <c r="R2044" i="33"/>
  <c r="S2044" i="33"/>
  <c r="T2044" i="33"/>
  <c r="O2044" i="33"/>
  <c r="P2036" i="33"/>
  <c r="Q2036" i="33"/>
  <c r="R2036" i="33"/>
  <c r="S2036" i="33"/>
  <c r="T2036" i="33"/>
  <c r="O2036" i="33"/>
  <c r="P2028" i="33"/>
  <c r="Q2028" i="33"/>
  <c r="R2028" i="33"/>
  <c r="S2028" i="33"/>
  <c r="T2028" i="33"/>
  <c r="O2028" i="33"/>
  <c r="P2020" i="33"/>
  <c r="Q2020" i="33"/>
  <c r="R2020" i="33"/>
  <c r="S2020" i="33"/>
  <c r="T2020" i="33"/>
  <c r="O2020" i="33"/>
  <c r="P2012" i="33"/>
  <c r="Q2012" i="33"/>
  <c r="R2012" i="33"/>
  <c r="S2012" i="33"/>
  <c r="T2012" i="33"/>
  <c r="O2012" i="33"/>
  <c r="P2004" i="33"/>
  <c r="Q2004" i="33"/>
  <c r="R2004" i="33"/>
  <c r="S2004" i="33"/>
  <c r="T2004" i="33"/>
  <c r="O2004" i="33"/>
  <c r="P1996" i="33"/>
  <c r="Q1996" i="33"/>
  <c r="R1996" i="33"/>
  <c r="S1996" i="33"/>
  <c r="T1996" i="33"/>
  <c r="O1996" i="33"/>
  <c r="P1988" i="33"/>
  <c r="Q1988" i="33"/>
  <c r="R1988" i="33"/>
  <c r="S1988" i="33"/>
  <c r="T1988" i="33"/>
  <c r="O1988" i="33"/>
  <c r="P1980" i="33"/>
  <c r="Q1980" i="33"/>
  <c r="R1980" i="33"/>
  <c r="S1980" i="33"/>
  <c r="T1980" i="33"/>
  <c r="O1980" i="33"/>
  <c r="P1972" i="33"/>
  <c r="Q1972" i="33"/>
  <c r="R1972" i="33"/>
  <c r="S1972" i="33"/>
  <c r="T1972" i="33"/>
  <c r="O1972" i="33"/>
  <c r="P1964" i="33"/>
  <c r="Q1964" i="33"/>
  <c r="R1964" i="33"/>
  <c r="S1964" i="33"/>
  <c r="T1964" i="33"/>
  <c r="O1964" i="33"/>
  <c r="P1956" i="33"/>
  <c r="Q1956" i="33"/>
  <c r="R1956" i="33"/>
  <c r="S1956" i="33"/>
  <c r="T1956" i="33"/>
  <c r="O1956" i="33"/>
  <c r="P1948" i="33"/>
  <c r="Q1948" i="33"/>
  <c r="R1948" i="33"/>
  <c r="S1948" i="33"/>
  <c r="T1948" i="33"/>
  <c r="O1948" i="33"/>
  <c r="P1940" i="33"/>
  <c r="Q1940" i="33"/>
  <c r="R1940" i="33"/>
  <c r="S1940" i="33"/>
  <c r="T1940" i="33"/>
  <c r="O1940" i="33"/>
  <c r="P1932" i="33"/>
  <c r="Q1932" i="33"/>
  <c r="R1932" i="33"/>
  <c r="S1932" i="33"/>
  <c r="T1932" i="33"/>
  <c r="O1932" i="33"/>
  <c r="P1924" i="33"/>
  <c r="Q1924" i="33"/>
  <c r="R1924" i="33"/>
  <c r="S1924" i="33"/>
  <c r="T1924" i="33"/>
  <c r="O1924" i="33"/>
  <c r="P1916" i="33"/>
  <c r="Q1916" i="33"/>
  <c r="R1916" i="33"/>
  <c r="S1916" i="33"/>
  <c r="T1916" i="33"/>
  <c r="O1916" i="33"/>
  <c r="P1908" i="33"/>
  <c r="Q1908" i="33"/>
  <c r="R1908" i="33"/>
  <c r="S1908" i="33"/>
  <c r="T1908" i="33"/>
  <c r="O1908" i="33"/>
  <c r="P1900" i="33"/>
  <c r="Q1900" i="33"/>
  <c r="R1900" i="33"/>
  <c r="S1900" i="33"/>
  <c r="T1900" i="33"/>
  <c r="O1900" i="33"/>
  <c r="P1892" i="33"/>
  <c r="Q1892" i="33"/>
  <c r="R1892" i="33"/>
  <c r="S1892" i="33"/>
  <c r="T1892" i="33"/>
  <c r="O1892" i="33"/>
  <c r="P1884" i="33"/>
  <c r="Q1884" i="33"/>
  <c r="R1884" i="33"/>
  <c r="S1884" i="33"/>
  <c r="T1884" i="33"/>
  <c r="O1884" i="33"/>
  <c r="P1876" i="33"/>
  <c r="Q1876" i="33"/>
  <c r="R1876" i="33"/>
  <c r="S1876" i="33"/>
  <c r="T1876" i="33"/>
  <c r="O1876" i="33"/>
  <c r="P1868" i="33"/>
  <c r="Q1868" i="33"/>
  <c r="R1868" i="33"/>
  <c r="S1868" i="33"/>
  <c r="T1868" i="33"/>
  <c r="O1868" i="33"/>
  <c r="P1860" i="33"/>
  <c r="Q1860" i="33"/>
  <c r="R1860" i="33"/>
  <c r="S1860" i="33"/>
  <c r="T1860" i="33"/>
  <c r="O1860" i="33"/>
  <c r="P1852" i="33"/>
  <c r="Q1852" i="33"/>
  <c r="R1852" i="33"/>
  <c r="S1852" i="33"/>
  <c r="T1852" i="33"/>
  <c r="O1852" i="33"/>
  <c r="P1844" i="33"/>
  <c r="Q1844" i="33"/>
  <c r="R1844" i="33"/>
  <c r="S1844" i="33"/>
  <c r="T1844" i="33"/>
  <c r="O1844" i="33"/>
  <c r="P1836" i="33"/>
  <c r="Q1836" i="33"/>
  <c r="R1836" i="33"/>
  <c r="S1836" i="33"/>
  <c r="T1836" i="33"/>
  <c r="O1836" i="33"/>
  <c r="P1828" i="33"/>
  <c r="Q1828" i="33"/>
  <c r="R1828" i="33"/>
  <c r="S1828" i="33"/>
  <c r="T1828" i="33"/>
  <c r="O1828" i="33"/>
  <c r="P1820" i="33"/>
  <c r="Q1820" i="33"/>
  <c r="R1820" i="33"/>
  <c r="S1820" i="33"/>
  <c r="T1820" i="33"/>
  <c r="O1820" i="33"/>
  <c r="P1812" i="33"/>
  <c r="Q1812" i="33"/>
  <c r="R1812" i="33"/>
  <c r="S1812" i="33"/>
  <c r="T1812" i="33"/>
  <c r="O1812" i="33"/>
  <c r="P1804" i="33"/>
  <c r="Q1804" i="33"/>
  <c r="R1804" i="33"/>
  <c r="S1804" i="33"/>
  <c r="T1804" i="33"/>
  <c r="O1804" i="33"/>
  <c r="P1796" i="33"/>
  <c r="Q1796" i="33"/>
  <c r="R1796" i="33"/>
  <c r="S1796" i="33"/>
  <c r="T1796" i="33"/>
  <c r="O1796" i="33"/>
  <c r="P1788" i="33"/>
  <c r="Q1788" i="33"/>
  <c r="R1788" i="33"/>
  <c r="S1788" i="33"/>
  <c r="T1788" i="33"/>
  <c r="O1788" i="33"/>
  <c r="P1780" i="33"/>
  <c r="Q1780" i="33"/>
  <c r="R1780" i="33"/>
  <c r="S1780" i="33"/>
  <c r="T1780" i="33"/>
  <c r="O1780" i="33"/>
  <c r="P1772" i="33"/>
  <c r="Q1772" i="33"/>
  <c r="R1772" i="33"/>
  <c r="S1772" i="33"/>
  <c r="T1772" i="33"/>
  <c r="O1772" i="33"/>
  <c r="P1764" i="33"/>
  <c r="Q1764" i="33"/>
  <c r="R1764" i="33"/>
  <c r="S1764" i="33"/>
  <c r="T1764" i="33"/>
  <c r="O1764" i="33"/>
  <c r="P1756" i="33"/>
  <c r="Q1756" i="33"/>
  <c r="R1756" i="33"/>
  <c r="S1756" i="33"/>
  <c r="T1756" i="33"/>
  <c r="O1756" i="33"/>
  <c r="P1748" i="33"/>
  <c r="Q1748" i="33"/>
  <c r="R1748" i="33"/>
  <c r="S1748" i="33"/>
  <c r="T1748" i="33"/>
  <c r="O1748" i="33"/>
  <c r="P1740" i="33"/>
  <c r="Q1740" i="33"/>
  <c r="R1740" i="33"/>
  <c r="S1740" i="33"/>
  <c r="T1740" i="33"/>
  <c r="O1740" i="33"/>
  <c r="P1732" i="33"/>
  <c r="Q1732" i="33"/>
  <c r="R1732" i="33"/>
  <c r="S1732" i="33"/>
  <c r="T1732" i="33"/>
  <c r="O1732" i="33"/>
  <c r="P1724" i="33"/>
  <c r="Q1724" i="33"/>
  <c r="R1724" i="33"/>
  <c r="S1724" i="33"/>
  <c r="T1724" i="33"/>
  <c r="O1724" i="33"/>
  <c r="P1716" i="33"/>
  <c r="Q1716" i="33"/>
  <c r="R1716" i="33"/>
  <c r="S1716" i="33"/>
  <c r="T1716" i="33"/>
  <c r="O1716" i="33"/>
  <c r="N1716" i="33"/>
  <c r="P1708" i="33"/>
  <c r="Q1708" i="33"/>
  <c r="R1708" i="33"/>
  <c r="S1708" i="33"/>
  <c r="T1708" i="33"/>
  <c r="O1708" i="33"/>
  <c r="L1708" i="33"/>
  <c r="M1708" i="33"/>
  <c r="N1708" i="33"/>
  <c r="P1700" i="33"/>
  <c r="Q1700" i="33"/>
  <c r="R1700" i="33"/>
  <c r="S1700" i="33"/>
  <c r="T1700" i="33"/>
  <c r="O1700" i="33"/>
  <c r="L1700" i="33"/>
  <c r="M1700" i="33"/>
  <c r="N1700" i="33"/>
  <c r="P1692" i="33"/>
  <c r="Q1692" i="33"/>
  <c r="R1692" i="33"/>
  <c r="S1692" i="33"/>
  <c r="T1692" i="33"/>
  <c r="O1692" i="33"/>
  <c r="L1692" i="33"/>
  <c r="M1692" i="33"/>
  <c r="N1692" i="33"/>
  <c r="P1684" i="33"/>
  <c r="Q1684" i="33"/>
  <c r="R1684" i="33"/>
  <c r="S1684" i="33"/>
  <c r="T1684" i="33"/>
  <c r="O1684" i="33"/>
  <c r="L1684" i="33"/>
  <c r="M1684" i="33"/>
  <c r="N1684" i="33"/>
  <c r="P1676" i="33"/>
  <c r="Q1676" i="33"/>
  <c r="R1676" i="33"/>
  <c r="S1676" i="33"/>
  <c r="T1676" i="33"/>
  <c r="O1676" i="33"/>
  <c r="L1676" i="33"/>
  <c r="M1676" i="33"/>
  <c r="N1676" i="33"/>
  <c r="P1668" i="33"/>
  <c r="Q1668" i="33"/>
  <c r="R1668" i="33"/>
  <c r="S1668" i="33"/>
  <c r="T1668" i="33"/>
  <c r="O1668" i="33"/>
  <c r="L1668" i="33"/>
  <c r="M1668" i="33"/>
  <c r="N1668" i="33"/>
  <c r="P1660" i="33"/>
  <c r="Q1660" i="33"/>
  <c r="R1660" i="33"/>
  <c r="S1660" i="33"/>
  <c r="T1660" i="33"/>
  <c r="O1660" i="33"/>
  <c r="L1660" i="33"/>
  <c r="M1660" i="33"/>
  <c r="N1660" i="33"/>
  <c r="P1652" i="33"/>
  <c r="Q1652" i="33"/>
  <c r="R1652" i="33"/>
  <c r="S1652" i="33"/>
  <c r="T1652" i="33"/>
  <c r="O1652" i="33"/>
  <c r="L1652" i="33"/>
  <c r="M1652" i="33"/>
  <c r="N1652" i="33"/>
  <c r="P1644" i="33"/>
  <c r="Q1644" i="33"/>
  <c r="R1644" i="33"/>
  <c r="S1644" i="33"/>
  <c r="T1644" i="33"/>
  <c r="O1644" i="33"/>
  <c r="L1644" i="33"/>
  <c r="M1644" i="33"/>
  <c r="N1644" i="33"/>
  <c r="P1636" i="33"/>
  <c r="Q1636" i="33"/>
  <c r="R1636" i="33"/>
  <c r="S1636" i="33"/>
  <c r="T1636" i="33"/>
  <c r="O1636" i="33"/>
  <c r="L1636" i="33"/>
  <c r="M1636" i="33"/>
  <c r="N1636" i="33"/>
  <c r="P1628" i="33"/>
  <c r="Q1628" i="33"/>
  <c r="R1628" i="33"/>
  <c r="S1628" i="33"/>
  <c r="T1628" i="33"/>
  <c r="O1628" i="33"/>
  <c r="L1628" i="33"/>
  <c r="M1628" i="33"/>
  <c r="N1628" i="33"/>
  <c r="P1620" i="33"/>
  <c r="Q1620" i="33"/>
  <c r="R1620" i="33"/>
  <c r="S1620" i="33"/>
  <c r="T1620" i="33"/>
  <c r="O1620" i="33"/>
  <c r="L1620" i="33"/>
  <c r="M1620" i="33"/>
  <c r="N1620" i="33"/>
  <c r="P1612" i="33"/>
  <c r="Q1612" i="33"/>
  <c r="R1612" i="33"/>
  <c r="S1612" i="33"/>
  <c r="T1612" i="33"/>
  <c r="O1612" i="33"/>
  <c r="L1612" i="33"/>
  <c r="M1612" i="33"/>
  <c r="N1612" i="33"/>
  <c r="P1604" i="33"/>
  <c r="Q1604" i="33"/>
  <c r="R1604" i="33"/>
  <c r="S1604" i="33"/>
  <c r="T1604" i="33"/>
  <c r="O1604" i="33"/>
  <c r="L1604" i="33"/>
  <c r="M1604" i="33"/>
  <c r="N1604" i="33"/>
  <c r="P1596" i="33"/>
  <c r="Q1596" i="33"/>
  <c r="R1596" i="33"/>
  <c r="S1596" i="33"/>
  <c r="T1596" i="33"/>
  <c r="O1596" i="33"/>
  <c r="L1596" i="33"/>
  <c r="M1596" i="33"/>
  <c r="N1596" i="33"/>
  <c r="P1588" i="33"/>
  <c r="Q1588" i="33"/>
  <c r="R1588" i="33"/>
  <c r="S1588" i="33"/>
  <c r="T1588" i="33"/>
  <c r="O1588" i="33"/>
  <c r="L1588" i="33"/>
  <c r="M1588" i="33"/>
  <c r="N1588" i="33"/>
  <c r="P1580" i="33"/>
  <c r="Q1580" i="33"/>
  <c r="R1580" i="33"/>
  <c r="S1580" i="33"/>
  <c r="T1580" i="33"/>
  <c r="O1580" i="33"/>
  <c r="L1580" i="33"/>
  <c r="M1580" i="33"/>
  <c r="N1580" i="33"/>
  <c r="P1572" i="33"/>
  <c r="Q1572" i="33"/>
  <c r="R1572" i="33"/>
  <c r="S1572" i="33"/>
  <c r="T1572" i="33"/>
  <c r="O1572" i="33"/>
  <c r="L1572" i="33"/>
  <c r="M1572" i="33"/>
  <c r="N1572" i="33"/>
  <c r="P1564" i="33"/>
  <c r="Q1564" i="33"/>
  <c r="R1564" i="33"/>
  <c r="S1564" i="33"/>
  <c r="T1564" i="33"/>
  <c r="O1564" i="33"/>
  <c r="L1564" i="33"/>
  <c r="M1564" i="33"/>
  <c r="N1564" i="33"/>
  <c r="P1556" i="33"/>
  <c r="Q1556" i="33"/>
  <c r="R1556" i="33"/>
  <c r="S1556" i="33"/>
  <c r="T1556" i="33"/>
  <c r="O1556" i="33"/>
  <c r="L1556" i="33"/>
  <c r="M1556" i="33"/>
  <c r="N1556" i="33"/>
  <c r="P1548" i="33"/>
  <c r="Q1548" i="33"/>
  <c r="R1548" i="33"/>
  <c r="S1548" i="33"/>
  <c r="T1548" i="33"/>
  <c r="O1548" i="33"/>
  <c r="L1548" i="33"/>
  <c r="M1548" i="33"/>
  <c r="N1548" i="33"/>
  <c r="P1540" i="33"/>
  <c r="Q1540" i="33"/>
  <c r="R1540" i="33"/>
  <c r="S1540" i="33"/>
  <c r="T1540" i="33"/>
  <c r="O1540" i="33"/>
  <c r="L1540" i="33"/>
  <c r="M1540" i="33"/>
  <c r="N1540" i="33"/>
  <c r="P1532" i="33"/>
  <c r="Q1532" i="33"/>
  <c r="R1532" i="33"/>
  <c r="S1532" i="33"/>
  <c r="T1532" i="33"/>
  <c r="O1532" i="33"/>
  <c r="L1532" i="33"/>
  <c r="M1532" i="33"/>
  <c r="N1532" i="33"/>
  <c r="P1524" i="33"/>
  <c r="Q1524" i="33"/>
  <c r="R1524" i="33"/>
  <c r="S1524" i="33"/>
  <c r="T1524" i="33"/>
  <c r="O1524" i="33"/>
  <c r="L1524" i="33"/>
  <c r="M1524" i="33"/>
  <c r="N1524" i="33"/>
  <c r="P1516" i="33"/>
  <c r="Q1516" i="33"/>
  <c r="R1516" i="33"/>
  <c r="S1516" i="33"/>
  <c r="T1516" i="33"/>
  <c r="O1516" i="33"/>
  <c r="L1516" i="33"/>
  <c r="M1516" i="33"/>
  <c r="N1516" i="33"/>
  <c r="P1508" i="33"/>
  <c r="Q1508" i="33"/>
  <c r="R1508" i="33"/>
  <c r="S1508" i="33"/>
  <c r="T1508" i="33"/>
  <c r="O1508" i="33"/>
  <c r="L1508" i="33"/>
  <c r="M1508" i="33"/>
  <c r="N1508" i="33"/>
  <c r="P1500" i="33"/>
  <c r="Q1500" i="33"/>
  <c r="R1500" i="33"/>
  <c r="S1500" i="33"/>
  <c r="T1500" i="33"/>
  <c r="O1500" i="33"/>
  <c r="L1500" i="33"/>
  <c r="M1500" i="33"/>
  <c r="N1500" i="33"/>
  <c r="P1492" i="33"/>
  <c r="Q1492" i="33"/>
  <c r="R1492" i="33"/>
  <c r="S1492" i="33"/>
  <c r="T1492" i="33"/>
  <c r="O1492" i="33"/>
  <c r="L1492" i="33"/>
  <c r="M1492" i="33"/>
  <c r="N1492" i="33"/>
  <c r="P1484" i="33"/>
  <c r="Q1484" i="33"/>
  <c r="R1484" i="33"/>
  <c r="S1484" i="33"/>
  <c r="T1484" i="33"/>
  <c r="O1484" i="33"/>
  <c r="L1484" i="33"/>
  <c r="M1484" i="33"/>
  <c r="N1484" i="33"/>
  <c r="P1476" i="33"/>
  <c r="Q1476" i="33"/>
  <c r="R1476" i="33"/>
  <c r="S1476" i="33"/>
  <c r="T1476" i="33"/>
  <c r="O1476" i="33"/>
  <c r="L1476" i="33"/>
  <c r="M1476" i="33"/>
  <c r="N1476" i="33"/>
  <c r="P1468" i="33"/>
  <c r="Q1468" i="33"/>
  <c r="R1468" i="33"/>
  <c r="S1468" i="33"/>
  <c r="T1468" i="33"/>
  <c r="O1468" i="33"/>
  <c r="L1468" i="33"/>
  <c r="M1468" i="33"/>
  <c r="N1468" i="33"/>
  <c r="P1460" i="33"/>
  <c r="Q1460" i="33"/>
  <c r="R1460" i="33"/>
  <c r="S1460" i="33"/>
  <c r="T1460" i="33"/>
  <c r="O1460" i="33"/>
  <c r="L1460" i="33"/>
  <c r="M1460" i="33"/>
  <c r="N1460" i="33"/>
  <c r="P1452" i="33"/>
  <c r="Q1452" i="33"/>
  <c r="R1452" i="33"/>
  <c r="S1452" i="33"/>
  <c r="T1452" i="33"/>
  <c r="O1452" i="33"/>
  <c r="L1452" i="33"/>
  <c r="M1452" i="33"/>
  <c r="N1452" i="33"/>
  <c r="O1444" i="33"/>
  <c r="P1444" i="33"/>
  <c r="Q1444" i="33"/>
  <c r="R1444" i="33"/>
  <c r="S1444" i="33"/>
  <c r="T1444" i="33"/>
  <c r="L1444" i="33"/>
  <c r="M1444" i="33"/>
  <c r="N1444" i="33"/>
  <c r="O1436" i="33"/>
  <c r="P1436" i="33"/>
  <c r="Q1436" i="33"/>
  <c r="R1436" i="33"/>
  <c r="S1436" i="33"/>
  <c r="T1436" i="33"/>
  <c r="L1436" i="33"/>
  <c r="M1436" i="33"/>
  <c r="N1436" i="33"/>
  <c r="O1428" i="33"/>
  <c r="P1428" i="33"/>
  <c r="Q1428" i="33"/>
  <c r="R1428" i="33"/>
  <c r="S1428" i="33"/>
  <c r="T1428" i="33"/>
  <c r="L1428" i="33"/>
  <c r="M1428" i="33"/>
  <c r="N1428" i="33"/>
  <c r="O1420" i="33"/>
  <c r="P1420" i="33"/>
  <c r="Q1420" i="33"/>
  <c r="R1420" i="33"/>
  <c r="S1420" i="33"/>
  <c r="T1420" i="33"/>
  <c r="L1420" i="33"/>
  <c r="M1420" i="33"/>
  <c r="N1420" i="33"/>
  <c r="O1412" i="33"/>
  <c r="P1412" i="33"/>
  <c r="Q1412" i="33"/>
  <c r="R1412" i="33"/>
  <c r="S1412" i="33"/>
  <c r="T1412" i="33"/>
  <c r="L1412" i="33"/>
  <c r="M1412" i="33"/>
  <c r="N1412" i="33"/>
  <c r="O1404" i="33"/>
  <c r="P1404" i="33"/>
  <c r="Q1404" i="33"/>
  <c r="R1404" i="33"/>
  <c r="S1404" i="33"/>
  <c r="T1404" i="33"/>
  <c r="L1404" i="33"/>
  <c r="M1404" i="33"/>
  <c r="N1404" i="33"/>
  <c r="O1396" i="33"/>
  <c r="P1396" i="33"/>
  <c r="Q1396" i="33"/>
  <c r="R1396" i="33"/>
  <c r="S1396" i="33"/>
  <c r="T1396" i="33"/>
  <c r="L1396" i="33"/>
  <c r="M1396" i="33"/>
  <c r="N1396" i="33"/>
  <c r="O1388" i="33"/>
  <c r="P1388" i="33"/>
  <c r="Q1388" i="33"/>
  <c r="R1388" i="33"/>
  <c r="S1388" i="33"/>
  <c r="T1388" i="33"/>
  <c r="L1388" i="33"/>
  <c r="M1388" i="33"/>
  <c r="N1388" i="33"/>
  <c r="O1380" i="33"/>
  <c r="P1380" i="33"/>
  <c r="Q1380" i="33"/>
  <c r="R1380" i="33"/>
  <c r="S1380" i="33"/>
  <c r="T1380" i="33"/>
  <c r="L1380" i="33"/>
  <c r="M1380" i="33"/>
  <c r="N1380" i="33"/>
  <c r="O1372" i="33"/>
  <c r="P1372" i="33"/>
  <c r="Q1372" i="33"/>
  <c r="R1372" i="33"/>
  <c r="S1372" i="33"/>
  <c r="T1372" i="33"/>
  <c r="L1372" i="33"/>
  <c r="M1372" i="33"/>
  <c r="N1372" i="33"/>
  <c r="O1364" i="33"/>
  <c r="P1364" i="33"/>
  <c r="Q1364" i="33"/>
  <c r="R1364" i="33"/>
  <c r="S1364" i="33"/>
  <c r="T1364" i="33"/>
  <c r="L1364" i="33"/>
  <c r="M1364" i="33"/>
  <c r="N1364" i="33"/>
  <c r="O1356" i="33"/>
  <c r="P1356" i="33"/>
  <c r="Q1356" i="33"/>
  <c r="R1356" i="33"/>
  <c r="S1356" i="33"/>
  <c r="T1356" i="33"/>
  <c r="L1356" i="33"/>
  <c r="M1356" i="33"/>
  <c r="N1356" i="33"/>
  <c r="O1348" i="33"/>
  <c r="P1348" i="33"/>
  <c r="Q1348" i="33"/>
  <c r="R1348" i="33"/>
  <c r="S1348" i="33"/>
  <c r="T1348" i="33"/>
  <c r="L1348" i="33"/>
  <c r="M1348" i="33"/>
  <c r="N1348" i="33"/>
  <c r="O1340" i="33"/>
  <c r="P1340" i="33"/>
  <c r="Q1340" i="33"/>
  <c r="R1340" i="33"/>
  <c r="S1340" i="33"/>
  <c r="T1340" i="33"/>
  <c r="L1340" i="33"/>
  <c r="M1340" i="33"/>
  <c r="N1340" i="33"/>
  <c r="O1332" i="33"/>
  <c r="P1332" i="33"/>
  <c r="Q1332" i="33"/>
  <c r="R1332" i="33"/>
  <c r="S1332" i="33"/>
  <c r="T1332" i="33"/>
  <c r="L1332" i="33"/>
  <c r="M1332" i="33"/>
  <c r="N1332" i="33"/>
  <c r="O1324" i="33"/>
  <c r="P1324" i="33"/>
  <c r="Q1324" i="33"/>
  <c r="R1324" i="33"/>
  <c r="S1324" i="33"/>
  <c r="T1324" i="33"/>
  <c r="L1324" i="33"/>
  <c r="M1324" i="33"/>
  <c r="N1324" i="33"/>
  <c r="O1316" i="33"/>
  <c r="P1316" i="33"/>
  <c r="Q1316" i="33"/>
  <c r="R1316" i="33"/>
  <c r="S1316" i="33"/>
  <c r="T1316" i="33"/>
  <c r="L1316" i="33"/>
  <c r="M1316" i="33"/>
  <c r="N1316" i="33"/>
  <c r="O1308" i="33"/>
  <c r="P1308" i="33"/>
  <c r="Q1308" i="33"/>
  <c r="S1308" i="33"/>
  <c r="T1308" i="33"/>
  <c r="L1308" i="33"/>
  <c r="M1308" i="33"/>
  <c r="N1308" i="33"/>
  <c r="O1300" i="33"/>
  <c r="P1300" i="33"/>
  <c r="Q1300" i="33"/>
  <c r="S1300" i="33"/>
  <c r="T1300" i="33"/>
  <c r="L1300" i="33"/>
  <c r="M1300" i="33"/>
  <c r="N1300" i="33"/>
  <c r="O1292" i="33"/>
  <c r="P1292" i="33"/>
  <c r="Q1292" i="33"/>
  <c r="S1292" i="33"/>
  <c r="T1292" i="33"/>
  <c r="L1292" i="33"/>
  <c r="M1292" i="33"/>
  <c r="N1292" i="33"/>
  <c r="O1284" i="33"/>
  <c r="P1284" i="33"/>
  <c r="Q1284" i="33"/>
  <c r="S1284" i="33"/>
  <c r="T1284" i="33"/>
  <c r="L1284" i="33"/>
  <c r="M1284" i="33"/>
  <c r="N1284" i="33"/>
  <c r="O1276" i="33"/>
  <c r="P1276" i="33"/>
  <c r="Q1276" i="33"/>
  <c r="S1276" i="33"/>
  <c r="T1276" i="33"/>
  <c r="L1276" i="33"/>
  <c r="M1276" i="33"/>
  <c r="N1276" i="33"/>
  <c r="O1268" i="33"/>
  <c r="P1268" i="33"/>
  <c r="Q1268" i="33"/>
  <c r="T1268" i="33"/>
  <c r="L1268" i="33"/>
  <c r="M1268" i="33"/>
  <c r="N1268" i="33"/>
  <c r="O1260" i="33"/>
  <c r="P1260" i="33"/>
  <c r="Q1260" i="33"/>
  <c r="L1260" i="33"/>
  <c r="M1260" i="33"/>
  <c r="N1260" i="33"/>
  <c r="O1252" i="33"/>
  <c r="P1252" i="33"/>
  <c r="Q1252" i="33"/>
  <c r="S1252" i="33"/>
  <c r="T1252" i="33"/>
  <c r="L1252" i="33"/>
  <c r="M1252" i="33"/>
  <c r="N1252" i="33"/>
  <c r="O1244" i="33"/>
  <c r="P1244" i="33"/>
  <c r="Q1244" i="33"/>
  <c r="S1244" i="33"/>
  <c r="T1244" i="33"/>
  <c r="L1244" i="33"/>
  <c r="M1244" i="33"/>
  <c r="N1244" i="33"/>
  <c r="O1236" i="33"/>
  <c r="P1236" i="33"/>
  <c r="Q1236" i="33"/>
  <c r="S1236" i="33"/>
  <c r="T1236" i="33"/>
  <c r="L1236" i="33"/>
  <c r="M1236" i="33"/>
  <c r="N1236" i="33"/>
  <c r="O1228" i="33"/>
  <c r="P1228" i="33"/>
  <c r="Q1228" i="33"/>
  <c r="S1228" i="33"/>
  <c r="L1228" i="33"/>
  <c r="M1228" i="33"/>
  <c r="N1228" i="33"/>
  <c r="O1220" i="33"/>
  <c r="P1220" i="33"/>
  <c r="Q1220" i="33"/>
  <c r="S1220" i="33"/>
  <c r="T1220" i="33"/>
  <c r="L1220" i="33"/>
  <c r="M1220" i="33"/>
  <c r="N1220" i="33"/>
  <c r="O1212" i="33"/>
  <c r="P1212" i="33"/>
  <c r="Q1212" i="33"/>
  <c r="L1212" i="33"/>
  <c r="M1212" i="33"/>
  <c r="N1212" i="33"/>
  <c r="O1204" i="33"/>
  <c r="P1204" i="33"/>
  <c r="Q1204" i="33"/>
  <c r="S1204" i="33"/>
  <c r="L1204" i="33"/>
  <c r="M1204" i="33"/>
  <c r="N1204" i="33"/>
  <c r="O1196" i="33"/>
  <c r="P1196" i="33"/>
  <c r="Q1196" i="33"/>
  <c r="L1196" i="33"/>
  <c r="M1196" i="33"/>
  <c r="N1196" i="33"/>
  <c r="O1188" i="33"/>
  <c r="P1188" i="33"/>
  <c r="Q1188" i="33"/>
  <c r="S1188" i="33"/>
  <c r="L1188" i="33"/>
  <c r="M1188" i="33"/>
  <c r="N1188" i="33"/>
  <c r="M2469" i="33"/>
  <c r="N2466" i="33"/>
  <c r="L2464" i="33"/>
  <c r="M2461" i="33"/>
  <c r="N2458" i="33"/>
  <c r="L2456" i="33"/>
  <c r="M2453" i="33"/>
  <c r="N2450" i="33"/>
  <c r="L2448" i="33"/>
  <c r="M2445" i="33"/>
  <c r="N2442" i="33"/>
  <c r="L2440" i="33"/>
  <c r="M2437" i="33"/>
  <c r="N2434" i="33"/>
  <c r="L2432" i="33"/>
  <c r="M2429" i="33"/>
  <c r="N2426" i="33"/>
  <c r="L2424" i="33"/>
  <c r="M2421" i="33"/>
  <c r="N2418" i="33"/>
  <c r="L2416" i="33"/>
  <c r="M2413" i="33"/>
  <c r="N2410" i="33"/>
  <c r="L2408" i="33"/>
  <c r="M2405" i="33"/>
  <c r="L2400" i="33"/>
  <c r="M2397" i="33"/>
  <c r="N2394" i="33"/>
  <c r="L2392" i="33"/>
  <c r="M2389" i="33"/>
  <c r="N2386" i="33"/>
  <c r="L2384" i="33"/>
  <c r="M2381" i="33"/>
  <c r="N2378" i="33"/>
  <c r="L2376" i="33"/>
  <c r="M2373" i="33"/>
  <c r="N2370" i="33"/>
  <c r="L2368" i="33"/>
  <c r="M2365" i="33"/>
  <c r="L2360" i="33"/>
  <c r="M2357" i="33"/>
  <c r="N2354" i="33"/>
  <c r="L2352" i="33"/>
  <c r="M2349" i="33"/>
  <c r="N2346" i="33"/>
  <c r="L2344" i="33"/>
  <c r="M2341" i="33"/>
  <c r="N2338" i="33"/>
  <c r="L2336" i="33"/>
  <c r="M2333" i="33"/>
  <c r="L2328" i="33"/>
  <c r="M2325" i="33"/>
  <c r="N2322" i="33"/>
  <c r="L2320" i="33"/>
  <c r="M2317" i="33"/>
  <c r="N2314" i="33"/>
  <c r="L2312" i="33"/>
  <c r="M2309" i="33"/>
  <c r="N2306" i="33"/>
  <c r="L2304" i="33"/>
  <c r="M2301" i="33"/>
  <c r="L2296" i="33"/>
  <c r="M2293" i="33"/>
  <c r="N2290" i="33"/>
  <c r="L2288" i="33"/>
  <c r="M2285" i="33"/>
  <c r="N2282" i="33"/>
  <c r="L2280" i="33"/>
  <c r="M2277" i="33"/>
  <c r="N2274" i="33"/>
  <c r="L2272" i="33"/>
  <c r="M2269" i="33"/>
  <c r="L2264" i="33"/>
  <c r="M2261" i="33"/>
  <c r="N2258" i="33"/>
  <c r="L2256" i="33"/>
  <c r="M2253" i="33"/>
  <c r="N2250" i="33"/>
  <c r="L2248" i="33"/>
  <c r="M2245" i="33"/>
  <c r="L2240" i="33"/>
  <c r="M2237" i="33"/>
  <c r="N2234" i="33"/>
  <c r="L2232" i="33"/>
  <c r="M2229" i="33"/>
  <c r="N2226" i="33"/>
  <c r="L2224" i="33"/>
  <c r="M2221" i="33"/>
  <c r="N2218" i="33"/>
  <c r="L2216" i="33"/>
  <c r="M2213" i="33"/>
  <c r="L2208" i="33"/>
  <c r="M2205" i="33"/>
  <c r="N2202" i="33"/>
  <c r="L2200" i="33"/>
  <c r="M2197" i="33"/>
  <c r="N2194" i="33"/>
  <c r="L2192" i="33"/>
  <c r="M2189" i="33"/>
  <c r="N2186" i="33"/>
  <c r="L2184" i="33"/>
  <c r="M2181" i="33"/>
  <c r="L2176" i="33"/>
  <c r="M2173" i="33"/>
  <c r="N2170" i="33"/>
  <c r="L2168" i="33"/>
  <c r="M2165" i="33"/>
  <c r="N2162" i="33"/>
  <c r="L2160" i="33"/>
  <c r="M2157" i="33"/>
  <c r="N2154" i="33"/>
  <c r="L2152" i="33"/>
  <c r="M2149" i="33"/>
  <c r="L2144" i="33"/>
  <c r="M2141" i="33"/>
  <c r="N2138" i="33"/>
  <c r="L2136" i="33"/>
  <c r="M2133" i="33"/>
  <c r="N2130" i="33"/>
  <c r="L2128" i="33"/>
  <c r="M2125" i="33"/>
  <c r="N2122" i="33"/>
  <c r="L2120" i="33"/>
  <c r="M2117" i="33"/>
  <c r="L2112" i="33"/>
  <c r="M2109" i="33"/>
  <c r="N2106" i="33"/>
  <c r="L2104" i="33"/>
  <c r="M2101" i="33"/>
  <c r="N2098" i="33"/>
  <c r="L2096" i="33"/>
  <c r="M2093" i="33"/>
  <c r="N2090" i="33"/>
  <c r="L2088" i="33"/>
  <c r="M2085" i="33"/>
  <c r="L2080" i="33"/>
  <c r="M2077" i="33"/>
  <c r="N2074" i="33"/>
  <c r="L2072" i="33"/>
  <c r="M2069" i="33"/>
  <c r="N2066" i="33"/>
  <c r="L2064" i="33"/>
  <c r="M2061" i="33"/>
  <c r="N2058" i="33"/>
  <c r="L2056" i="33"/>
  <c r="M2053" i="33"/>
  <c r="L2048" i="33"/>
  <c r="M2045" i="33"/>
  <c r="N2042" i="33"/>
  <c r="L2040" i="33"/>
  <c r="M2037" i="33"/>
  <c r="N2034" i="33"/>
  <c r="L2032" i="33"/>
  <c r="M2029" i="33"/>
  <c r="N2026" i="33"/>
  <c r="L2024" i="33"/>
  <c r="M2021" i="33"/>
  <c r="N2018" i="33"/>
  <c r="L2016" i="33"/>
  <c r="M2013" i="33"/>
  <c r="L2008" i="33"/>
  <c r="M2005" i="33"/>
  <c r="N2002" i="33"/>
  <c r="L2000" i="33"/>
  <c r="M1997" i="33"/>
  <c r="N1994" i="33"/>
  <c r="L1992" i="33"/>
  <c r="M1989" i="33"/>
  <c r="N1986" i="33"/>
  <c r="L1984" i="33"/>
  <c r="M1981" i="33"/>
  <c r="L1976" i="33"/>
  <c r="M1973" i="33"/>
  <c r="N1970" i="33"/>
  <c r="L1968" i="33"/>
  <c r="M1965" i="33"/>
  <c r="N1962" i="33"/>
  <c r="L1960" i="33"/>
  <c r="M1957" i="33"/>
  <c r="N1954" i="33"/>
  <c r="L1952" i="33"/>
  <c r="M1949" i="33"/>
  <c r="L1944" i="33"/>
  <c r="M1941" i="33"/>
  <c r="N1938" i="33"/>
  <c r="L1936" i="33"/>
  <c r="M1933" i="33"/>
  <c r="N1930" i="33"/>
  <c r="L1928" i="33"/>
  <c r="M1925" i="33"/>
  <c r="N1922" i="33"/>
  <c r="L1920" i="33"/>
  <c r="M1917" i="33"/>
  <c r="L1912" i="33"/>
  <c r="M1909" i="33"/>
  <c r="N1906" i="33"/>
  <c r="L1904" i="33"/>
  <c r="M1901" i="33"/>
  <c r="N1898" i="33"/>
  <c r="L1896" i="33"/>
  <c r="M1893" i="33"/>
  <c r="N1890" i="33"/>
  <c r="L1888" i="33"/>
  <c r="M1885" i="33"/>
  <c r="N1882" i="33"/>
  <c r="L1880" i="33"/>
  <c r="M1877" i="33"/>
  <c r="L1872" i="33"/>
  <c r="M1869" i="33"/>
  <c r="N1866" i="33"/>
  <c r="L1864" i="33"/>
  <c r="M1861" i="33"/>
  <c r="N1858" i="33"/>
  <c r="L1856" i="33"/>
  <c r="M1853" i="33"/>
  <c r="L1848" i="33"/>
  <c r="M1845" i="33"/>
  <c r="N1842" i="33"/>
  <c r="L1840" i="33"/>
  <c r="M1837" i="33"/>
  <c r="N1834" i="33"/>
  <c r="L1832" i="33"/>
  <c r="M1829" i="33"/>
  <c r="N1826" i="33"/>
  <c r="L1824" i="33"/>
  <c r="M1821" i="33"/>
  <c r="L1816" i="33"/>
  <c r="M1813" i="33"/>
  <c r="N1810" i="33"/>
  <c r="L1808" i="33"/>
  <c r="M1805" i="33"/>
  <c r="N1802" i="33"/>
  <c r="L1800" i="33"/>
  <c r="M1797" i="33"/>
  <c r="N1794" i="33"/>
  <c r="L1792" i="33"/>
  <c r="M1789" i="33"/>
  <c r="L1784" i="33"/>
  <c r="M1781" i="33"/>
  <c r="N1778" i="33"/>
  <c r="L1776" i="33"/>
  <c r="M1773" i="33"/>
  <c r="N1770" i="33"/>
  <c r="L1768" i="33"/>
  <c r="M1765" i="33"/>
  <c r="N1762" i="33"/>
  <c r="L1760" i="33"/>
  <c r="M1757" i="33"/>
  <c r="L1752" i="33"/>
  <c r="M1749" i="33"/>
  <c r="N1746" i="33"/>
  <c r="L1744" i="33"/>
  <c r="M1741" i="33"/>
  <c r="N1738" i="33"/>
  <c r="L1736" i="33"/>
  <c r="M1733" i="33"/>
  <c r="N1730" i="33"/>
  <c r="L1728" i="33"/>
  <c r="M1725" i="33"/>
  <c r="L1720" i="33"/>
  <c r="L1717" i="33"/>
  <c r="M1709" i="33"/>
  <c r="L1688" i="33"/>
  <c r="N1666" i="33"/>
  <c r="M1645" i="33"/>
  <c r="L1624" i="33"/>
  <c r="N1602" i="33"/>
  <c r="M1581" i="33"/>
  <c r="L1560" i="33"/>
  <c r="N1538" i="33"/>
  <c r="M1517" i="33"/>
  <c r="L1496" i="33"/>
  <c r="N1474" i="33"/>
  <c r="M1453" i="33"/>
  <c r="L1432" i="33"/>
  <c r="N1410" i="33"/>
  <c r="M1389" i="33"/>
  <c r="L1368" i="33"/>
  <c r="N1346" i="33"/>
  <c r="M1325" i="33"/>
  <c r="L1304" i="33"/>
  <c r="N1282" i="33"/>
  <c r="M1261" i="33"/>
  <c r="L1240" i="33"/>
  <c r="N1218" i="33"/>
  <c r="M1197" i="33"/>
  <c r="N1154" i="33"/>
  <c r="M1133" i="33"/>
  <c r="N1090" i="33"/>
  <c r="M1069" i="33"/>
  <c r="N1026" i="33"/>
  <c r="M1005" i="33"/>
  <c r="N962" i="33"/>
  <c r="M941" i="33"/>
  <c r="N898" i="33"/>
  <c r="M877" i="33"/>
  <c r="N834" i="33"/>
  <c r="M813" i="33"/>
  <c r="N770" i="33"/>
  <c r="M749" i="33"/>
  <c r="M685" i="33"/>
  <c r="N578" i="33"/>
  <c r="M365" i="33"/>
  <c r="N194" i="33"/>
  <c r="N66" i="33"/>
  <c r="M45" i="33"/>
  <c r="T2463" i="33"/>
  <c r="P2453" i="33"/>
  <c r="T2431" i="33"/>
  <c r="P2421" i="33"/>
  <c r="S1167" i="33"/>
  <c r="O1167" i="33"/>
  <c r="P1167" i="33"/>
  <c r="Q1167" i="33"/>
  <c r="L1167" i="33"/>
  <c r="M1167" i="33"/>
  <c r="N1167" i="33"/>
  <c r="S1135" i="33"/>
  <c r="O1135" i="33"/>
  <c r="P1135" i="33"/>
  <c r="Q1135" i="33"/>
  <c r="L1135" i="33"/>
  <c r="M1135" i="33"/>
  <c r="N1135" i="33"/>
  <c r="S1103" i="33"/>
  <c r="T1103" i="33"/>
  <c r="P1103" i="33"/>
  <c r="Q1103" i="33"/>
  <c r="L1103" i="33"/>
  <c r="M1103" i="33"/>
  <c r="N1103" i="33"/>
  <c r="S1071" i="33"/>
  <c r="T1071" i="33"/>
  <c r="P1071" i="33"/>
  <c r="Q1071" i="33"/>
  <c r="R1071" i="33"/>
  <c r="L1071" i="33"/>
  <c r="M1071" i="33"/>
  <c r="N1071" i="33"/>
  <c r="S1039" i="33"/>
  <c r="T1039" i="33"/>
  <c r="O1039" i="33"/>
  <c r="P1039" i="33"/>
  <c r="Q1039" i="33"/>
  <c r="R1039" i="33"/>
  <c r="L1039" i="33"/>
  <c r="M1039" i="33"/>
  <c r="N1039" i="33"/>
  <c r="O1007" i="33"/>
  <c r="P1007" i="33"/>
  <c r="Q1007" i="33"/>
  <c r="R1007" i="33"/>
  <c r="S1007" i="33"/>
  <c r="T1007" i="33"/>
  <c r="L1007" i="33"/>
  <c r="M1007" i="33"/>
  <c r="N1007" i="33"/>
  <c r="O967" i="33"/>
  <c r="P967" i="33"/>
  <c r="Q967" i="33"/>
  <c r="S967" i="33"/>
  <c r="T967" i="33"/>
  <c r="R967" i="33"/>
  <c r="L967" i="33"/>
  <c r="M967" i="33"/>
  <c r="N967" i="33"/>
  <c r="O935" i="33"/>
  <c r="P935" i="33"/>
  <c r="Q935" i="33"/>
  <c r="S935" i="33"/>
  <c r="T935" i="33"/>
  <c r="R935" i="33"/>
  <c r="L935" i="33"/>
  <c r="M935" i="33"/>
  <c r="N935" i="33"/>
  <c r="P903" i="33"/>
  <c r="S903" i="33"/>
  <c r="O903" i="33"/>
  <c r="Q903" i="33"/>
  <c r="T903" i="33"/>
  <c r="R903" i="33"/>
  <c r="P871" i="33"/>
  <c r="Q871" i="33"/>
  <c r="S871" i="33"/>
  <c r="O871" i="33"/>
  <c r="R871" i="33"/>
  <c r="T871" i="33"/>
  <c r="L871" i="33"/>
  <c r="M871" i="33"/>
  <c r="N871" i="33"/>
  <c r="P831" i="33"/>
  <c r="Q831" i="33"/>
  <c r="S831" i="33"/>
  <c r="O831" i="33"/>
  <c r="R831" i="33"/>
  <c r="T831" i="33"/>
  <c r="M831" i="33"/>
  <c r="N831" i="33"/>
  <c r="P799" i="33"/>
  <c r="Q799" i="33"/>
  <c r="R799" i="33"/>
  <c r="S799" i="33"/>
  <c r="T799" i="33"/>
  <c r="O799" i="33"/>
  <c r="M799" i="33"/>
  <c r="N799" i="33"/>
  <c r="P751" i="33"/>
  <c r="Q751" i="33"/>
  <c r="R751" i="33"/>
  <c r="S751" i="33"/>
  <c r="T751" i="33"/>
  <c r="O751" i="33"/>
  <c r="P727" i="33"/>
  <c r="Q727" i="33"/>
  <c r="R727" i="33"/>
  <c r="S727" i="33"/>
  <c r="T727" i="33"/>
  <c r="O727" i="33"/>
  <c r="O695" i="33"/>
  <c r="P695" i="33"/>
  <c r="Q695" i="33"/>
  <c r="R695" i="33"/>
  <c r="S695" i="33"/>
  <c r="T695" i="33"/>
  <c r="M695" i="33"/>
  <c r="N695" i="33"/>
  <c r="O655" i="33"/>
  <c r="P655" i="33"/>
  <c r="Q655" i="33"/>
  <c r="R655" i="33"/>
  <c r="S655" i="33"/>
  <c r="T655" i="33"/>
  <c r="M655" i="33"/>
  <c r="N655" i="33"/>
  <c r="O623" i="33"/>
  <c r="P623" i="33"/>
  <c r="Q623" i="33"/>
  <c r="R623" i="33"/>
  <c r="S623" i="33"/>
  <c r="T623" i="33"/>
  <c r="R599" i="33"/>
  <c r="O599" i="33"/>
  <c r="P599" i="33"/>
  <c r="Q599" i="33"/>
  <c r="S599" i="33"/>
  <c r="T599" i="33"/>
  <c r="Q567" i="33"/>
  <c r="R567" i="33"/>
  <c r="O567" i="33"/>
  <c r="P567" i="33"/>
  <c r="S567" i="33"/>
  <c r="T567" i="33"/>
  <c r="Q527" i="33"/>
  <c r="R527" i="33"/>
  <c r="O527" i="33"/>
  <c r="P527" i="33"/>
  <c r="S527" i="33"/>
  <c r="T527" i="33"/>
  <c r="Q503" i="33"/>
  <c r="R503" i="33"/>
  <c r="O503" i="33"/>
  <c r="P503" i="33"/>
  <c r="S503" i="33"/>
  <c r="T503" i="33"/>
  <c r="O471" i="33"/>
  <c r="P471" i="33"/>
  <c r="R471" i="33"/>
  <c r="S471" i="33"/>
  <c r="Q471" i="33"/>
  <c r="T471" i="33"/>
  <c r="M471" i="33"/>
  <c r="N471" i="33"/>
  <c r="O439" i="33"/>
  <c r="P439" i="33"/>
  <c r="R439" i="33"/>
  <c r="S439" i="33"/>
  <c r="Q439" i="33"/>
  <c r="T439" i="33"/>
  <c r="M439" i="33"/>
  <c r="N439" i="33"/>
  <c r="O415" i="33"/>
  <c r="P415" i="33"/>
  <c r="R415" i="33"/>
  <c r="S415" i="33"/>
  <c r="Q415" i="33"/>
  <c r="T415" i="33"/>
  <c r="O375" i="33"/>
  <c r="P375" i="33"/>
  <c r="R375" i="33"/>
  <c r="S375" i="33"/>
  <c r="Q375" i="33"/>
  <c r="T375" i="33"/>
  <c r="O343" i="33"/>
  <c r="P343" i="33"/>
  <c r="R343" i="33"/>
  <c r="S343" i="33"/>
  <c r="Q343" i="33"/>
  <c r="T343" i="33"/>
  <c r="O311" i="33"/>
  <c r="P311" i="33"/>
  <c r="R311" i="33"/>
  <c r="S311" i="33"/>
  <c r="Q311" i="33"/>
  <c r="T311" i="33"/>
  <c r="O279" i="33"/>
  <c r="R279" i="33"/>
  <c r="S279" i="33"/>
  <c r="T279" i="33"/>
  <c r="Q279" i="33"/>
  <c r="P279" i="33"/>
  <c r="O247" i="33"/>
  <c r="Q247" i="33"/>
  <c r="R247" i="33"/>
  <c r="S247" i="33"/>
  <c r="T247" i="33"/>
  <c r="P247" i="33"/>
  <c r="O215" i="33"/>
  <c r="Q215" i="33"/>
  <c r="R215" i="33"/>
  <c r="S215" i="33"/>
  <c r="T215" i="33"/>
  <c r="P215" i="33"/>
  <c r="R183" i="33"/>
  <c r="S183" i="33"/>
  <c r="T183" i="33"/>
  <c r="O183" i="33"/>
  <c r="P183" i="33"/>
  <c r="Q183" i="33"/>
  <c r="R151" i="33"/>
  <c r="S151" i="33"/>
  <c r="T151" i="33"/>
  <c r="O151" i="33"/>
  <c r="P151" i="33"/>
  <c r="Q151" i="33"/>
  <c r="Q119" i="33"/>
  <c r="R119" i="33"/>
  <c r="S119" i="33"/>
  <c r="T119" i="33"/>
  <c r="O119" i="33"/>
  <c r="P119" i="33"/>
  <c r="O87" i="33"/>
  <c r="P87" i="33"/>
  <c r="Q87" i="33"/>
  <c r="R87" i="33"/>
  <c r="S87" i="33"/>
  <c r="T87" i="33"/>
  <c r="L87" i="33"/>
  <c r="M87" i="33"/>
  <c r="N87" i="33"/>
  <c r="O55" i="33"/>
  <c r="P55" i="33"/>
  <c r="Q55" i="33"/>
  <c r="R55" i="33"/>
  <c r="S55" i="33"/>
  <c r="T55" i="33"/>
  <c r="L55" i="33"/>
  <c r="M55" i="33"/>
  <c r="N55" i="33"/>
  <c r="O15" i="33"/>
  <c r="P15" i="33"/>
  <c r="Q15" i="33"/>
  <c r="R15" i="33"/>
  <c r="S15" i="33"/>
  <c r="T15" i="33"/>
  <c r="L15" i="33"/>
  <c r="M15" i="33"/>
  <c r="N15" i="33"/>
  <c r="S2442" i="33"/>
  <c r="T2442" i="33"/>
  <c r="O2442" i="33"/>
  <c r="P2442" i="33"/>
  <c r="Q2442" i="33"/>
  <c r="O2402" i="33"/>
  <c r="P2402" i="33"/>
  <c r="Q2402" i="33"/>
  <c r="R2402" i="33"/>
  <c r="S2402" i="33"/>
  <c r="T2402" i="33"/>
  <c r="O2362" i="33"/>
  <c r="P2362" i="33"/>
  <c r="Q2362" i="33"/>
  <c r="R2362" i="33"/>
  <c r="S2362" i="33"/>
  <c r="T2362" i="33"/>
  <c r="O2330" i="33"/>
  <c r="P2330" i="33"/>
  <c r="Q2330" i="33"/>
  <c r="R2330" i="33"/>
  <c r="S2330" i="33"/>
  <c r="T2330" i="33"/>
  <c r="T2298" i="33"/>
  <c r="O2298" i="33"/>
  <c r="P2298" i="33"/>
  <c r="Q2298" i="33"/>
  <c r="R2298" i="33"/>
  <c r="S2298" i="33"/>
  <c r="T2266" i="33"/>
  <c r="O2266" i="33"/>
  <c r="P2266" i="33"/>
  <c r="Q2266" i="33"/>
  <c r="R2266" i="33"/>
  <c r="S2266" i="33"/>
  <c r="T2242" i="33"/>
  <c r="O2242" i="33"/>
  <c r="P2242" i="33"/>
  <c r="Q2242" i="33"/>
  <c r="R2242" i="33"/>
  <c r="S2242" i="33"/>
  <c r="T2210" i="33"/>
  <c r="O2210" i="33"/>
  <c r="P2210" i="33"/>
  <c r="Q2210" i="33"/>
  <c r="R2210" i="33"/>
  <c r="S2210" i="33"/>
  <c r="T2178" i="33"/>
  <c r="O2178" i="33"/>
  <c r="P2178" i="33"/>
  <c r="Q2178" i="33"/>
  <c r="R2178" i="33"/>
  <c r="S2178" i="33"/>
  <c r="T2146" i="33"/>
  <c r="O2146" i="33"/>
  <c r="P2146" i="33"/>
  <c r="Q2146" i="33"/>
  <c r="R2146" i="33"/>
  <c r="S2146" i="33"/>
  <c r="T2114" i="33"/>
  <c r="O2114" i="33"/>
  <c r="P2114" i="33"/>
  <c r="Q2114" i="33"/>
  <c r="R2114" i="33"/>
  <c r="S2114" i="33"/>
  <c r="T2082" i="33"/>
  <c r="O2082" i="33"/>
  <c r="P2082" i="33"/>
  <c r="Q2082" i="33"/>
  <c r="R2082" i="33"/>
  <c r="S2082" i="33"/>
  <c r="T2050" i="33"/>
  <c r="O2050" i="33"/>
  <c r="P2050" i="33"/>
  <c r="Q2050" i="33"/>
  <c r="R2050" i="33"/>
  <c r="S2050" i="33"/>
  <c r="T2010" i="33"/>
  <c r="O2010" i="33"/>
  <c r="P2010" i="33"/>
  <c r="Q2010" i="33"/>
  <c r="R2010" i="33"/>
  <c r="S2010" i="33"/>
  <c r="T1978" i="33"/>
  <c r="O1978" i="33"/>
  <c r="P1978" i="33"/>
  <c r="Q1978" i="33"/>
  <c r="R1978" i="33"/>
  <c r="S1978" i="33"/>
  <c r="T1946" i="33"/>
  <c r="O1946" i="33"/>
  <c r="P1946" i="33"/>
  <c r="Q1946" i="33"/>
  <c r="R1946" i="33"/>
  <c r="S1946" i="33"/>
  <c r="T1914" i="33"/>
  <c r="O1914" i="33"/>
  <c r="P1914" i="33"/>
  <c r="Q1914" i="33"/>
  <c r="R1914" i="33"/>
  <c r="S1914" i="33"/>
  <c r="T1874" i="33"/>
  <c r="O1874" i="33"/>
  <c r="P1874" i="33"/>
  <c r="Q1874" i="33"/>
  <c r="R1874" i="33"/>
  <c r="S1874" i="33"/>
  <c r="T1850" i="33"/>
  <c r="O1850" i="33"/>
  <c r="P1850" i="33"/>
  <c r="Q1850" i="33"/>
  <c r="R1850" i="33"/>
  <c r="S1850" i="33"/>
  <c r="T1818" i="33"/>
  <c r="O1818" i="33"/>
  <c r="P1818" i="33"/>
  <c r="Q1818" i="33"/>
  <c r="R1818" i="33"/>
  <c r="S1818" i="33"/>
  <c r="T1786" i="33"/>
  <c r="O1786" i="33"/>
  <c r="P1786" i="33"/>
  <c r="Q1786" i="33"/>
  <c r="R1786" i="33"/>
  <c r="S1786" i="33"/>
  <c r="T1754" i="33"/>
  <c r="O1754" i="33"/>
  <c r="P1754" i="33"/>
  <c r="Q1754" i="33"/>
  <c r="R1754" i="33"/>
  <c r="S1754" i="33"/>
  <c r="T1722" i="33"/>
  <c r="O1722" i="33"/>
  <c r="P1722" i="33"/>
  <c r="Q1722" i="33"/>
  <c r="R1722" i="33"/>
  <c r="S1722" i="33"/>
  <c r="T1698" i="33"/>
  <c r="O1698" i="33"/>
  <c r="P1698" i="33"/>
  <c r="Q1698" i="33"/>
  <c r="R1698" i="33"/>
  <c r="S1698" i="33"/>
  <c r="L1698" i="33"/>
  <c r="M1698" i="33"/>
  <c r="T1650" i="33"/>
  <c r="O1650" i="33"/>
  <c r="P1650" i="33"/>
  <c r="Q1650" i="33"/>
  <c r="R1650" i="33"/>
  <c r="S1650" i="33"/>
  <c r="L1650" i="33"/>
  <c r="M1650" i="33"/>
  <c r="T1610" i="33"/>
  <c r="O1610" i="33"/>
  <c r="P1610" i="33"/>
  <c r="Q1610" i="33"/>
  <c r="R1610" i="33"/>
  <c r="S1610" i="33"/>
  <c r="L1610" i="33"/>
  <c r="M1610" i="33"/>
  <c r="T1578" i="33"/>
  <c r="O1578" i="33"/>
  <c r="P1578" i="33"/>
  <c r="Q1578" i="33"/>
  <c r="R1578" i="33"/>
  <c r="S1578" i="33"/>
  <c r="L1578" i="33"/>
  <c r="M1578" i="33"/>
  <c r="T1546" i="33"/>
  <c r="O1546" i="33"/>
  <c r="P1546" i="33"/>
  <c r="Q1546" i="33"/>
  <c r="R1546" i="33"/>
  <c r="S1546" i="33"/>
  <c r="L1546" i="33"/>
  <c r="M1546" i="33"/>
  <c r="T1522" i="33"/>
  <c r="O1522" i="33"/>
  <c r="P1522" i="33"/>
  <c r="Q1522" i="33"/>
  <c r="R1522" i="33"/>
  <c r="S1522" i="33"/>
  <c r="L1522" i="33"/>
  <c r="M1522" i="33"/>
  <c r="T1490" i="33"/>
  <c r="O1490" i="33"/>
  <c r="P1490" i="33"/>
  <c r="Q1490" i="33"/>
  <c r="R1490" i="33"/>
  <c r="S1490" i="33"/>
  <c r="L1490" i="33"/>
  <c r="M1490" i="33"/>
  <c r="Q1442" i="33"/>
  <c r="R1442" i="33"/>
  <c r="S1442" i="33"/>
  <c r="T1442" i="33"/>
  <c r="O1442" i="33"/>
  <c r="P1442" i="33"/>
  <c r="L1442" i="33"/>
  <c r="M1442" i="33"/>
  <c r="Q1402" i="33"/>
  <c r="R1402" i="33"/>
  <c r="S1402" i="33"/>
  <c r="T1402" i="33"/>
  <c r="O1402" i="33"/>
  <c r="P1402" i="33"/>
  <c r="L1402" i="33"/>
  <c r="M1402" i="33"/>
  <c r="Q1186" i="33"/>
  <c r="S1186" i="33"/>
  <c r="T1186" i="33"/>
  <c r="O1186" i="33"/>
  <c r="P1186" i="33"/>
  <c r="L1186" i="33"/>
  <c r="M1186" i="33"/>
  <c r="L2450" i="33"/>
  <c r="L2338" i="33"/>
  <c r="L1866" i="33"/>
  <c r="L1802" i="33"/>
  <c r="L1770" i="33"/>
  <c r="L1746" i="33"/>
  <c r="N1554" i="33"/>
  <c r="N1490" i="33"/>
  <c r="R2450" i="33"/>
  <c r="O1184" i="33"/>
  <c r="P1184" i="33"/>
  <c r="Q1184" i="33"/>
  <c r="S1184" i="33"/>
  <c r="T1184" i="33"/>
  <c r="M1184" i="33"/>
  <c r="N1184" i="33"/>
  <c r="O1176" i="33"/>
  <c r="P1176" i="33"/>
  <c r="Q1176" i="33"/>
  <c r="M1176" i="33"/>
  <c r="N1176" i="33"/>
  <c r="O1168" i="33"/>
  <c r="P1168" i="33"/>
  <c r="Q1168" i="33"/>
  <c r="S1168" i="33"/>
  <c r="M1168" i="33"/>
  <c r="N1168" i="33"/>
  <c r="O1160" i="33"/>
  <c r="P1160" i="33"/>
  <c r="Q1160" i="33"/>
  <c r="S1160" i="33"/>
  <c r="T1160" i="33"/>
  <c r="M1160" i="33"/>
  <c r="N1160" i="33"/>
  <c r="O1152" i="33"/>
  <c r="P1152" i="33"/>
  <c r="Q1152" i="33"/>
  <c r="S1152" i="33"/>
  <c r="M1152" i="33"/>
  <c r="N1152" i="33"/>
  <c r="O1144" i="33"/>
  <c r="P1144" i="33"/>
  <c r="Q1144" i="33"/>
  <c r="M1144" i="33"/>
  <c r="N1144" i="33"/>
  <c r="O1136" i="33"/>
  <c r="P1136" i="33"/>
  <c r="Q1136" i="33"/>
  <c r="S1136" i="33"/>
  <c r="T1136" i="33"/>
  <c r="M1136" i="33"/>
  <c r="N1136" i="33"/>
  <c r="O1128" i="33"/>
  <c r="P1128" i="33"/>
  <c r="Q1128" i="33"/>
  <c r="S1128" i="33"/>
  <c r="M1128" i="33"/>
  <c r="N1128" i="33"/>
  <c r="O1120" i="33"/>
  <c r="P1120" i="33"/>
  <c r="Q1120" i="33"/>
  <c r="S1120" i="33"/>
  <c r="T1120" i="33"/>
  <c r="M1120" i="33"/>
  <c r="N1120" i="33"/>
  <c r="O1112" i="33"/>
  <c r="P1112" i="33"/>
  <c r="Q1112" i="33"/>
  <c r="M1112" i="33"/>
  <c r="N1112" i="33"/>
  <c r="P1104" i="33"/>
  <c r="Q1104" i="33"/>
  <c r="S1104" i="33"/>
  <c r="M1104" i="33"/>
  <c r="N1104" i="33"/>
  <c r="P1096" i="33"/>
  <c r="Q1096" i="33"/>
  <c r="S1096" i="33"/>
  <c r="M1096" i="33"/>
  <c r="N1096" i="33"/>
  <c r="P1088" i="33"/>
  <c r="Q1088" i="33"/>
  <c r="S1088" i="33"/>
  <c r="T1088" i="33"/>
  <c r="M1088" i="33"/>
  <c r="N1088" i="33"/>
  <c r="P1080" i="33"/>
  <c r="Q1080" i="33"/>
  <c r="R1080" i="33"/>
  <c r="S1080" i="33"/>
  <c r="T1080" i="33"/>
  <c r="M1080" i="33"/>
  <c r="N1080" i="33"/>
  <c r="P1072" i="33"/>
  <c r="Q1072" i="33"/>
  <c r="R1072" i="33"/>
  <c r="S1072" i="33"/>
  <c r="T1072" i="33"/>
  <c r="M1072" i="33"/>
  <c r="N1072" i="33"/>
  <c r="P1064" i="33"/>
  <c r="Q1064" i="33"/>
  <c r="R1064" i="33"/>
  <c r="S1064" i="33"/>
  <c r="T1064" i="33"/>
  <c r="M1064" i="33"/>
  <c r="N1064" i="33"/>
  <c r="P1056" i="33"/>
  <c r="Q1056" i="33"/>
  <c r="R1056" i="33"/>
  <c r="S1056" i="33"/>
  <c r="T1056" i="33"/>
  <c r="M1056" i="33"/>
  <c r="N1056" i="33"/>
  <c r="O1048" i="33"/>
  <c r="P1048" i="33"/>
  <c r="Q1048" i="33"/>
  <c r="R1048" i="33"/>
  <c r="S1048" i="33"/>
  <c r="T1048" i="33"/>
  <c r="M1048" i="33"/>
  <c r="N1048" i="33"/>
  <c r="O1040" i="33"/>
  <c r="P1040" i="33"/>
  <c r="Q1040" i="33"/>
  <c r="R1040" i="33"/>
  <c r="S1040" i="33"/>
  <c r="T1040" i="33"/>
  <c r="M1040" i="33"/>
  <c r="N1040" i="33"/>
  <c r="O1032" i="33"/>
  <c r="P1032" i="33"/>
  <c r="S1032" i="33"/>
  <c r="Q1032" i="33"/>
  <c r="R1032" i="33"/>
  <c r="T1032" i="33"/>
  <c r="M1032" i="33"/>
  <c r="N1032" i="33"/>
  <c r="O1024" i="33"/>
  <c r="P1024" i="33"/>
  <c r="Q1024" i="33"/>
  <c r="R1024" i="33"/>
  <c r="S1024" i="33"/>
  <c r="T1024" i="33"/>
  <c r="M1024" i="33"/>
  <c r="N1024" i="33"/>
  <c r="O1016" i="33"/>
  <c r="P1016" i="33"/>
  <c r="Q1016" i="33"/>
  <c r="R1016" i="33"/>
  <c r="S1016" i="33"/>
  <c r="T1016" i="33"/>
  <c r="M1016" i="33"/>
  <c r="N1016" i="33"/>
  <c r="O1008" i="33"/>
  <c r="P1008" i="33"/>
  <c r="Q1008" i="33"/>
  <c r="R1008" i="33"/>
  <c r="S1008" i="33"/>
  <c r="T1008" i="33"/>
  <c r="M1008" i="33"/>
  <c r="N1008" i="33"/>
  <c r="O1000" i="33"/>
  <c r="P1000" i="33"/>
  <c r="Q1000" i="33"/>
  <c r="R1000" i="33"/>
  <c r="S1000" i="33"/>
  <c r="T1000" i="33"/>
  <c r="M1000" i="33"/>
  <c r="N1000" i="33"/>
  <c r="O992" i="33"/>
  <c r="P992" i="33"/>
  <c r="Q992" i="33"/>
  <c r="R992" i="33"/>
  <c r="S992" i="33"/>
  <c r="T992" i="33"/>
  <c r="M992" i="33"/>
  <c r="N992" i="33"/>
  <c r="O984" i="33"/>
  <c r="P984" i="33"/>
  <c r="Q984" i="33"/>
  <c r="R984" i="33"/>
  <c r="S984" i="33"/>
  <c r="T984" i="33"/>
  <c r="M984" i="33"/>
  <c r="N984" i="33"/>
  <c r="O976" i="33"/>
  <c r="P976" i="33"/>
  <c r="Q976" i="33"/>
  <c r="R976" i="33"/>
  <c r="S976" i="33"/>
  <c r="T976" i="33"/>
  <c r="M976" i="33"/>
  <c r="N976" i="33"/>
  <c r="O968" i="33"/>
  <c r="P968" i="33"/>
  <c r="Q968" i="33"/>
  <c r="R968" i="33"/>
  <c r="S968" i="33"/>
  <c r="T968" i="33"/>
  <c r="M968" i="33"/>
  <c r="N968" i="33"/>
  <c r="O960" i="33"/>
  <c r="P960" i="33"/>
  <c r="Q960" i="33"/>
  <c r="R960" i="33"/>
  <c r="S960" i="33"/>
  <c r="T960" i="33"/>
  <c r="M960" i="33"/>
  <c r="N960" i="33"/>
  <c r="O952" i="33"/>
  <c r="P952" i="33"/>
  <c r="Q952" i="33"/>
  <c r="R952" i="33"/>
  <c r="S952" i="33"/>
  <c r="T952" i="33"/>
  <c r="M952" i="33"/>
  <c r="N952" i="33"/>
  <c r="O944" i="33"/>
  <c r="P944" i="33"/>
  <c r="Q944" i="33"/>
  <c r="R944" i="33"/>
  <c r="S944" i="33"/>
  <c r="T944" i="33"/>
  <c r="M944" i="33"/>
  <c r="N944" i="33"/>
  <c r="O936" i="33"/>
  <c r="P936" i="33"/>
  <c r="Q936" i="33"/>
  <c r="R936" i="33"/>
  <c r="S936" i="33"/>
  <c r="T936" i="33"/>
  <c r="M936" i="33"/>
  <c r="N936" i="33"/>
  <c r="O928" i="33"/>
  <c r="P928" i="33"/>
  <c r="Q928" i="33"/>
  <c r="R928" i="33"/>
  <c r="T928" i="33"/>
  <c r="S928" i="33"/>
  <c r="M928" i="33"/>
  <c r="N928" i="33"/>
  <c r="P920" i="33"/>
  <c r="Q920" i="33"/>
  <c r="R920" i="33"/>
  <c r="S920" i="33"/>
  <c r="T920" i="33"/>
  <c r="O920" i="33"/>
  <c r="M920" i="33"/>
  <c r="N920" i="33"/>
  <c r="P912" i="33"/>
  <c r="R912" i="33"/>
  <c r="S912" i="33"/>
  <c r="T912" i="33"/>
  <c r="O912" i="33"/>
  <c r="Q912" i="33"/>
  <c r="M912" i="33"/>
  <c r="N912" i="33"/>
  <c r="R904" i="33"/>
  <c r="P904" i="33"/>
  <c r="Q904" i="33"/>
  <c r="S904" i="33"/>
  <c r="T904" i="33"/>
  <c r="O904" i="33"/>
  <c r="M904" i="33"/>
  <c r="N904" i="33"/>
  <c r="R896" i="33"/>
  <c r="P896" i="33"/>
  <c r="O896" i="33"/>
  <c r="Q896" i="33"/>
  <c r="S896" i="33"/>
  <c r="T896" i="33"/>
  <c r="N896" i="33"/>
  <c r="R888" i="33"/>
  <c r="S888" i="33"/>
  <c r="O888" i="33"/>
  <c r="P888" i="33"/>
  <c r="Q888" i="33"/>
  <c r="T888" i="33"/>
  <c r="M888" i="33"/>
  <c r="N888" i="33"/>
  <c r="R880" i="33"/>
  <c r="S880" i="33"/>
  <c r="O880" i="33"/>
  <c r="P880" i="33"/>
  <c r="Q880" i="33"/>
  <c r="T880" i="33"/>
  <c r="M880" i="33"/>
  <c r="N880" i="33"/>
  <c r="R872" i="33"/>
  <c r="S872" i="33"/>
  <c r="O872" i="33"/>
  <c r="P872" i="33"/>
  <c r="Q872" i="33"/>
  <c r="T872" i="33"/>
  <c r="M872" i="33"/>
  <c r="N872" i="33"/>
  <c r="R864" i="33"/>
  <c r="S864" i="33"/>
  <c r="O864" i="33"/>
  <c r="P864" i="33"/>
  <c r="Q864" i="33"/>
  <c r="T864" i="33"/>
  <c r="M864" i="33"/>
  <c r="N864" i="33"/>
  <c r="R856" i="33"/>
  <c r="S856" i="33"/>
  <c r="O856" i="33"/>
  <c r="P856" i="33"/>
  <c r="Q856" i="33"/>
  <c r="T856" i="33"/>
  <c r="M856" i="33"/>
  <c r="N856" i="33"/>
  <c r="R848" i="33"/>
  <c r="S848" i="33"/>
  <c r="O848" i="33"/>
  <c r="P848" i="33"/>
  <c r="Q848" i="33"/>
  <c r="T848" i="33"/>
  <c r="M848" i="33"/>
  <c r="N848" i="33"/>
  <c r="R840" i="33"/>
  <c r="S840" i="33"/>
  <c r="O840" i="33"/>
  <c r="P840" i="33"/>
  <c r="Q840" i="33"/>
  <c r="T840" i="33"/>
  <c r="R832" i="33"/>
  <c r="S832" i="33"/>
  <c r="O832" i="33"/>
  <c r="P832" i="33"/>
  <c r="Q832" i="33"/>
  <c r="T832" i="33"/>
  <c r="M832" i="33"/>
  <c r="N832" i="33"/>
  <c r="R824" i="33"/>
  <c r="S824" i="33"/>
  <c r="T824" i="33"/>
  <c r="O824" i="33"/>
  <c r="P824" i="33"/>
  <c r="Q824" i="33"/>
  <c r="M824" i="33"/>
  <c r="R816" i="33"/>
  <c r="S816" i="33"/>
  <c r="T816" i="33"/>
  <c r="O816" i="33"/>
  <c r="P816" i="33"/>
  <c r="Q816" i="33"/>
  <c r="M816" i="33"/>
  <c r="N816" i="33"/>
  <c r="R808" i="33"/>
  <c r="S808" i="33"/>
  <c r="T808" i="33"/>
  <c r="O808" i="33"/>
  <c r="P808" i="33"/>
  <c r="Q808" i="33"/>
  <c r="R800" i="33"/>
  <c r="S800" i="33"/>
  <c r="T800" i="33"/>
  <c r="O800" i="33"/>
  <c r="P800" i="33"/>
  <c r="Q800" i="33"/>
  <c r="M800" i="33"/>
  <c r="N800" i="33"/>
  <c r="R792" i="33"/>
  <c r="S792" i="33"/>
  <c r="T792" i="33"/>
  <c r="O792" i="33"/>
  <c r="P792" i="33"/>
  <c r="Q792" i="33"/>
  <c r="R784" i="33"/>
  <c r="S784" i="33"/>
  <c r="T784" i="33"/>
  <c r="O784" i="33"/>
  <c r="P784" i="33"/>
  <c r="Q784" i="33"/>
  <c r="R776" i="33"/>
  <c r="S776" i="33"/>
  <c r="T776" i="33"/>
  <c r="O776" i="33"/>
  <c r="P776" i="33"/>
  <c r="Q776" i="33"/>
  <c r="R768" i="33"/>
  <c r="S768" i="33"/>
  <c r="T768" i="33"/>
  <c r="O768" i="33"/>
  <c r="P768" i="33"/>
  <c r="Q768" i="33"/>
  <c r="R760" i="33"/>
  <c r="S760" i="33"/>
  <c r="T760" i="33"/>
  <c r="O760" i="33"/>
  <c r="P760" i="33"/>
  <c r="Q760" i="33"/>
  <c r="M760" i="33"/>
  <c r="N760" i="33"/>
  <c r="R752" i="33"/>
  <c r="S752" i="33"/>
  <c r="T752" i="33"/>
  <c r="O752" i="33"/>
  <c r="P752" i="33"/>
  <c r="Q752" i="33"/>
  <c r="M752" i="33"/>
  <c r="N752" i="33"/>
  <c r="R744" i="33"/>
  <c r="S744" i="33"/>
  <c r="T744" i="33"/>
  <c r="O744" i="33"/>
  <c r="P744" i="33"/>
  <c r="Q744" i="33"/>
  <c r="M744" i="33"/>
  <c r="N744" i="33"/>
  <c r="R736" i="33"/>
  <c r="S736" i="33"/>
  <c r="T736" i="33"/>
  <c r="O736" i="33"/>
  <c r="P736" i="33"/>
  <c r="Q736" i="33"/>
  <c r="R728" i="33"/>
  <c r="S728" i="33"/>
  <c r="T728" i="33"/>
  <c r="O728" i="33"/>
  <c r="P728" i="33"/>
  <c r="Q728" i="33"/>
  <c r="Q720" i="33"/>
  <c r="R720" i="33"/>
  <c r="T720" i="33"/>
  <c r="P720" i="33"/>
  <c r="S720" i="33"/>
  <c r="O720" i="33"/>
  <c r="M720" i="33"/>
  <c r="N720" i="33"/>
  <c r="Q712" i="33"/>
  <c r="R712" i="33"/>
  <c r="S712" i="33"/>
  <c r="T712" i="33"/>
  <c r="O712" i="33"/>
  <c r="P712" i="33"/>
  <c r="Q704" i="33"/>
  <c r="R704" i="33"/>
  <c r="S704" i="33"/>
  <c r="T704" i="33"/>
  <c r="O704" i="33"/>
  <c r="P704" i="33"/>
  <c r="Q696" i="33"/>
  <c r="R696" i="33"/>
  <c r="S696" i="33"/>
  <c r="T696" i="33"/>
  <c r="O696" i="33"/>
  <c r="P696" i="33"/>
  <c r="Q688" i="33"/>
  <c r="R688" i="33"/>
  <c r="S688" i="33"/>
  <c r="T688" i="33"/>
  <c r="O688" i="33"/>
  <c r="P688" i="33"/>
  <c r="Q680" i="33"/>
  <c r="R680" i="33"/>
  <c r="S680" i="33"/>
  <c r="T680" i="33"/>
  <c r="O680" i="33"/>
  <c r="P680" i="33"/>
  <c r="M680" i="33"/>
  <c r="N680" i="33"/>
  <c r="Q672" i="33"/>
  <c r="R672" i="33"/>
  <c r="S672" i="33"/>
  <c r="T672" i="33"/>
  <c r="O672" i="33"/>
  <c r="P672" i="33"/>
  <c r="M672" i="33"/>
  <c r="N672" i="33"/>
  <c r="Q664" i="33"/>
  <c r="R664" i="33"/>
  <c r="S664" i="33"/>
  <c r="T664" i="33"/>
  <c r="O664" i="33"/>
  <c r="P664" i="33"/>
  <c r="M664" i="33"/>
  <c r="N664" i="33"/>
  <c r="Q656" i="33"/>
  <c r="R656" i="33"/>
  <c r="S656" i="33"/>
  <c r="T656" i="33"/>
  <c r="O656" i="33"/>
  <c r="P656" i="33"/>
  <c r="Q648" i="33"/>
  <c r="R648" i="33"/>
  <c r="S648" i="33"/>
  <c r="T648" i="33"/>
  <c r="O648" i="33"/>
  <c r="P648" i="33"/>
  <c r="Q640" i="33"/>
  <c r="R640" i="33"/>
  <c r="S640" i="33"/>
  <c r="T640" i="33"/>
  <c r="O640" i="33"/>
  <c r="P640" i="33"/>
  <c r="Q632" i="33"/>
  <c r="R632" i="33"/>
  <c r="S632" i="33"/>
  <c r="T632" i="33"/>
  <c r="O632" i="33"/>
  <c r="P632" i="33"/>
  <c r="Q624" i="33"/>
  <c r="R624" i="33"/>
  <c r="S624" i="33"/>
  <c r="T624" i="33"/>
  <c r="O624" i="33"/>
  <c r="P624" i="33"/>
  <c r="Q616" i="33"/>
  <c r="R616" i="33"/>
  <c r="S616" i="33"/>
  <c r="T616" i="33"/>
  <c r="O616" i="33"/>
  <c r="P616" i="33"/>
  <c r="M616" i="33"/>
  <c r="N616" i="33"/>
  <c r="T608" i="33"/>
  <c r="P608" i="33"/>
  <c r="Q608" i="33"/>
  <c r="R608" i="33"/>
  <c r="S608" i="33"/>
  <c r="O608" i="33"/>
  <c r="T600" i="33"/>
  <c r="R600" i="33"/>
  <c r="S600" i="33"/>
  <c r="O600" i="33"/>
  <c r="P600" i="33"/>
  <c r="Q600" i="33"/>
  <c r="T592" i="33"/>
  <c r="O592" i="33"/>
  <c r="P592" i="33"/>
  <c r="Q592" i="33"/>
  <c r="R592" i="33"/>
  <c r="S592" i="33"/>
  <c r="T584" i="33"/>
  <c r="O584" i="33"/>
  <c r="P584" i="33"/>
  <c r="S584" i="33"/>
  <c r="Q584" i="33"/>
  <c r="R584" i="33"/>
  <c r="M584" i="33"/>
  <c r="N584" i="33"/>
  <c r="S576" i="33"/>
  <c r="T576" i="33"/>
  <c r="O576" i="33"/>
  <c r="P576" i="33"/>
  <c r="Q576" i="33"/>
  <c r="R576" i="33"/>
  <c r="S568" i="33"/>
  <c r="T568" i="33"/>
  <c r="O568" i="33"/>
  <c r="P568" i="33"/>
  <c r="Q568" i="33"/>
  <c r="R568" i="33"/>
  <c r="S560" i="33"/>
  <c r="T560" i="33"/>
  <c r="O560" i="33"/>
  <c r="P560" i="33"/>
  <c r="Q560" i="33"/>
  <c r="R560" i="33"/>
  <c r="S552" i="33"/>
  <c r="T552" i="33"/>
  <c r="O552" i="33"/>
  <c r="P552" i="33"/>
  <c r="Q552" i="33"/>
  <c r="R552" i="33"/>
  <c r="S544" i="33"/>
  <c r="T544" i="33"/>
  <c r="O544" i="33"/>
  <c r="P544" i="33"/>
  <c r="Q544" i="33"/>
  <c r="R544" i="33"/>
  <c r="M544" i="33"/>
  <c r="N544" i="33"/>
  <c r="S536" i="33"/>
  <c r="T536" i="33"/>
  <c r="O536" i="33"/>
  <c r="P536" i="33"/>
  <c r="Q536" i="33"/>
  <c r="R536" i="33"/>
  <c r="S528" i="33"/>
  <c r="T528" i="33"/>
  <c r="O528" i="33"/>
  <c r="P528" i="33"/>
  <c r="Q528" i="33"/>
  <c r="R528" i="33"/>
  <c r="S520" i="33"/>
  <c r="T520" i="33"/>
  <c r="O520" i="33"/>
  <c r="P520" i="33"/>
  <c r="Q520" i="33"/>
  <c r="R520" i="33"/>
  <c r="M520" i="33"/>
  <c r="N520" i="33"/>
  <c r="S512" i="33"/>
  <c r="T512" i="33"/>
  <c r="O512" i="33"/>
  <c r="P512" i="33"/>
  <c r="Q512" i="33"/>
  <c r="R512" i="33"/>
  <c r="S504" i="33"/>
  <c r="T504" i="33"/>
  <c r="O504" i="33"/>
  <c r="P504" i="33"/>
  <c r="Q504" i="33"/>
  <c r="R504" i="33"/>
  <c r="S496" i="33"/>
  <c r="T496" i="33"/>
  <c r="O496" i="33"/>
  <c r="P496" i="33"/>
  <c r="Q496" i="33"/>
  <c r="R496" i="33"/>
  <c r="S488" i="33"/>
  <c r="T488" i="33"/>
  <c r="O488" i="33"/>
  <c r="P488" i="33"/>
  <c r="Q488" i="33"/>
  <c r="R488" i="33"/>
  <c r="S480" i="33"/>
  <c r="T480" i="33"/>
  <c r="O480" i="33"/>
  <c r="P480" i="33"/>
  <c r="Q480" i="33"/>
  <c r="R480" i="33"/>
  <c r="S472" i="33"/>
  <c r="T472" i="33"/>
  <c r="O472" i="33"/>
  <c r="P472" i="33"/>
  <c r="Q472" i="33"/>
  <c r="R472" i="33"/>
  <c r="Q464" i="33"/>
  <c r="R464" i="33"/>
  <c r="T464" i="33"/>
  <c r="O464" i="33"/>
  <c r="P464" i="33"/>
  <c r="S464" i="33"/>
  <c r="M464" i="33"/>
  <c r="N464" i="33"/>
  <c r="Q456" i="33"/>
  <c r="R456" i="33"/>
  <c r="T456" i="33"/>
  <c r="O456" i="33"/>
  <c r="P456" i="33"/>
  <c r="S456" i="33"/>
  <c r="M456" i="33"/>
  <c r="N456" i="33"/>
  <c r="Q448" i="33"/>
  <c r="R448" i="33"/>
  <c r="T448" i="33"/>
  <c r="O448" i="33"/>
  <c r="P448" i="33"/>
  <c r="S448" i="33"/>
  <c r="Q440" i="33"/>
  <c r="R440" i="33"/>
  <c r="T440" i="33"/>
  <c r="O440" i="33"/>
  <c r="P440" i="33"/>
  <c r="S440" i="33"/>
  <c r="Q432" i="33"/>
  <c r="R432" i="33"/>
  <c r="T432" i="33"/>
  <c r="O432" i="33"/>
  <c r="P432" i="33"/>
  <c r="S432" i="33"/>
  <c r="M432" i="33"/>
  <c r="N432" i="33"/>
  <c r="Q424" i="33"/>
  <c r="R424" i="33"/>
  <c r="T424" i="33"/>
  <c r="O424" i="33"/>
  <c r="P424" i="33"/>
  <c r="S424" i="33"/>
  <c r="Q416" i="33"/>
  <c r="R416" i="33"/>
  <c r="T416" i="33"/>
  <c r="O416" i="33"/>
  <c r="P416" i="33"/>
  <c r="S416" i="33"/>
  <c r="Q408" i="33"/>
  <c r="R408" i="33"/>
  <c r="T408" i="33"/>
  <c r="O408" i="33"/>
  <c r="P408" i="33"/>
  <c r="S408" i="33"/>
  <c r="M408" i="33"/>
  <c r="N408" i="33"/>
  <c r="Q400" i="33"/>
  <c r="R400" i="33"/>
  <c r="T400" i="33"/>
  <c r="O400" i="33"/>
  <c r="P400" i="33"/>
  <c r="S400" i="33"/>
  <c r="Q392" i="33"/>
  <c r="R392" i="33"/>
  <c r="T392" i="33"/>
  <c r="O392" i="33"/>
  <c r="P392" i="33"/>
  <c r="S392" i="33"/>
  <c r="Q384" i="33"/>
  <c r="R384" i="33"/>
  <c r="T384" i="33"/>
  <c r="O384" i="33"/>
  <c r="P384" i="33"/>
  <c r="S384" i="33"/>
  <c r="Q376" i="33"/>
  <c r="R376" i="33"/>
  <c r="T376" i="33"/>
  <c r="O376" i="33"/>
  <c r="P376" i="33"/>
  <c r="S376" i="33"/>
  <c r="Q368" i="33"/>
  <c r="R368" i="33"/>
  <c r="T368" i="33"/>
  <c r="O368" i="33"/>
  <c r="P368" i="33"/>
  <c r="S368" i="33"/>
  <c r="Q360" i="33"/>
  <c r="R360" i="33"/>
  <c r="T360" i="33"/>
  <c r="O360" i="33"/>
  <c r="P360" i="33"/>
  <c r="S360" i="33"/>
  <c r="Q352" i="33"/>
  <c r="R352" i="33"/>
  <c r="T352" i="33"/>
  <c r="O352" i="33"/>
  <c r="P352" i="33"/>
  <c r="S352" i="33"/>
  <c r="M352" i="33"/>
  <c r="N352" i="33"/>
  <c r="Q344" i="33"/>
  <c r="R344" i="33"/>
  <c r="T344" i="33"/>
  <c r="O344" i="33"/>
  <c r="P344" i="33"/>
  <c r="S344" i="33"/>
  <c r="Q336" i="33"/>
  <c r="R336" i="33"/>
  <c r="T336" i="33"/>
  <c r="O336" i="33"/>
  <c r="P336" i="33"/>
  <c r="S336" i="33"/>
  <c r="M336" i="33"/>
  <c r="N336" i="33"/>
  <c r="Q328" i="33"/>
  <c r="R328" i="33"/>
  <c r="T328" i="33"/>
  <c r="O328" i="33"/>
  <c r="P328" i="33"/>
  <c r="S328" i="33"/>
  <c r="Q320" i="33"/>
  <c r="R320" i="33"/>
  <c r="T320" i="33"/>
  <c r="O320" i="33"/>
  <c r="P320" i="33"/>
  <c r="S320" i="33"/>
  <c r="M320" i="33"/>
  <c r="N320" i="33"/>
  <c r="Q312" i="33"/>
  <c r="R312" i="33"/>
  <c r="T312" i="33"/>
  <c r="O312" i="33"/>
  <c r="P312" i="33"/>
  <c r="S312" i="33"/>
  <c r="Q304" i="33"/>
  <c r="R304" i="33"/>
  <c r="T304" i="33"/>
  <c r="O304" i="33"/>
  <c r="P304" i="33"/>
  <c r="S304" i="33"/>
  <c r="M304" i="33"/>
  <c r="N304" i="33"/>
  <c r="Q296" i="33"/>
  <c r="R296" i="33"/>
  <c r="T296" i="33"/>
  <c r="O296" i="33"/>
  <c r="P296" i="33"/>
  <c r="S296" i="33"/>
  <c r="T288" i="33"/>
  <c r="O288" i="33"/>
  <c r="P288" i="33"/>
  <c r="R288" i="33"/>
  <c r="S288" i="33"/>
  <c r="Q288" i="33"/>
  <c r="Q280" i="33"/>
  <c r="T280" i="33"/>
  <c r="P280" i="33"/>
  <c r="R280" i="33"/>
  <c r="O280" i="33"/>
  <c r="S280" i="33"/>
  <c r="Q272" i="33"/>
  <c r="T272" i="33"/>
  <c r="P272" i="33"/>
  <c r="R272" i="33"/>
  <c r="O272" i="33"/>
  <c r="S272" i="33"/>
  <c r="M272" i="33"/>
  <c r="N272" i="33"/>
  <c r="Q264" i="33"/>
  <c r="S264" i="33"/>
  <c r="T264" i="33"/>
  <c r="P264" i="33"/>
  <c r="R264" i="33"/>
  <c r="O264" i="33"/>
  <c r="Q256" i="33"/>
  <c r="S256" i="33"/>
  <c r="T256" i="33"/>
  <c r="O256" i="33"/>
  <c r="P256" i="33"/>
  <c r="R256" i="33"/>
  <c r="Q248" i="33"/>
  <c r="S248" i="33"/>
  <c r="T248" i="33"/>
  <c r="R248" i="33"/>
  <c r="O248" i="33"/>
  <c r="P248" i="33"/>
  <c r="Q240" i="33"/>
  <c r="S240" i="33"/>
  <c r="T240" i="33"/>
  <c r="O240" i="33"/>
  <c r="R240" i="33"/>
  <c r="P240" i="33"/>
  <c r="Q232" i="33"/>
  <c r="S232" i="33"/>
  <c r="T232" i="33"/>
  <c r="P232" i="33"/>
  <c r="R232" i="33"/>
  <c r="O232" i="33"/>
  <c r="Q224" i="33"/>
  <c r="S224" i="33"/>
  <c r="T224" i="33"/>
  <c r="O224" i="33"/>
  <c r="P224" i="33"/>
  <c r="R224" i="33"/>
  <c r="Q216" i="33"/>
  <c r="S216" i="33"/>
  <c r="T216" i="33"/>
  <c r="R216" i="33"/>
  <c r="O216" i="33"/>
  <c r="P216" i="33"/>
  <c r="T208" i="33"/>
  <c r="O208" i="33"/>
  <c r="Q208" i="33"/>
  <c r="P208" i="33"/>
  <c r="S208" i="33"/>
  <c r="R208" i="33"/>
  <c r="T200" i="33"/>
  <c r="O200" i="33"/>
  <c r="Q200" i="33"/>
  <c r="P200" i="33"/>
  <c r="R200" i="33"/>
  <c r="S200" i="33"/>
  <c r="T192" i="33"/>
  <c r="O192" i="33"/>
  <c r="Q192" i="33"/>
  <c r="P192" i="33"/>
  <c r="S192" i="33"/>
  <c r="R192" i="33"/>
  <c r="M192" i="33"/>
  <c r="N192" i="33"/>
  <c r="T184" i="33"/>
  <c r="O184" i="33"/>
  <c r="Q184" i="33"/>
  <c r="S184" i="33"/>
  <c r="R184" i="33"/>
  <c r="P184" i="33"/>
  <c r="T176" i="33"/>
  <c r="O176" i="33"/>
  <c r="Q176" i="33"/>
  <c r="P176" i="33"/>
  <c r="R176" i="33"/>
  <c r="S176" i="33"/>
  <c r="T168" i="33"/>
  <c r="O168" i="33"/>
  <c r="Q168" i="33"/>
  <c r="P168" i="33"/>
  <c r="R168" i="33"/>
  <c r="S168" i="33"/>
  <c r="T160" i="33"/>
  <c r="O160" i="33"/>
  <c r="Q160" i="33"/>
  <c r="P160" i="33"/>
  <c r="S160" i="33"/>
  <c r="R160" i="33"/>
  <c r="M160" i="33"/>
  <c r="N160" i="33"/>
  <c r="T152" i="33"/>
  <c r="O152" i="33"/>
  <c r="Q152" i="33"/>
  <c r="S152" i="33"/>
  <c r="R152" i="33"/>
  <c r="P152" i="33"/>
  <c r="T144" i="33"/>
  <c r="O144" i="33"/>
  <c r="Q144" i="33"/>
  <c r="P144" i="33"/>
  <c r="R144" i="33"/>
  <c r="S144" i="33"/>
  <c r="T136" i="33"/>
  <c r="O136" i="33"/>
  <c r="Q136" i="33"/>
  <c r="P136" i="33"/>
  <c r="R136" i="33"/>
  <c r="S136" i="33"/>
  <c r="S128" i="33"/>
  <c r="T128" i="33"/>
  <c r="O128" i="33"/>
  <c r="Q128" i="33"/>
  <c r="R128" i="33"/>
  <c r="P128" i="33"/>
  <c r="S120" i="33"/>
  <c r="T120" i="33"/>
  <c r="O120" i="33"/>
  <c r="Q120" i="33"/>
  <c r="P120" i="33"/>
  <c r="R120" i="33"/>
  <c r="M120" i="33"/>
  <c r="N120" i="33"/>
  <c r="P112" i="33"/>
  <c r="S112" i="33"/>
  <c r="T112" i="33"/>
  <c r="Q112" i="33"/>
  <c r="O112" i="33"/>
  <c r="R112" i="33"/>
  <c r="N112" i="33"/>
  <c r="P104" i="33"/>
  <c r="Q104" i="33"/>
  <c r="R104" i="33"/>
  <c r="S104" i="33"/>
  <c r="T104" i="33"/>
  <c r="O104" i="33"/>
  <c r="M104" i="33"/>
  <c r="N104" i="33"/>
  <c r="P96" i="33"/>
  <c r="Q96" i="33"/>
  <c r="R96" i="33"/>
  <c r="S96" i="33"/>
  <c r="T96" i="33"/>
  <c r="O96" i="33"/>
  <c r="M96" i="33"/>
  <c r="N96" i="33"/>
  <c r="P88" i="33"/>
  <c r="Q88" i="33"/>
  <c r="R88" i="33"/>
  <c r="S88" i="33"/>
  <c r="T88" i="33"/>
  <c r="O88" i="33"/>
  <c r="M88" i="33"/>
  <c r="N88" i="33"/>
  <c r="P80" i="33"/>
  <c r="Q80" i="33"/>
  <c r="R80" i="33"/>
  <c r="S80" i="33"/>
  <c r="T80" i="33"/>
  <c r="O80" i="33"/>
  <c r="M80" i="33"/>
  <c r="N80" i="33"/>
  <c r="P72" i="33"/>
  <c r="Q72" i="33"/>
  <c r="R72" i="33"/>
  <c r="S72" i="33"/>
  <c r="T72" i="33"/>
  <c r="O72" i="33"/>
  <c r="M72" i="33"/>
  <c r="N72" i="33"/>
  <c r="P64" i="33"/>
  <c r="Q64" i="33"/>
  <c r="R64" i="33"/>
  <c r="S64" i="33"/>
  <c r="T64" i="33"/>
  <c r="O64" i="33"/>
  <c r="M64" i="33"/>
  <c r="N64" i="33"/>
  <c r="P56" i="33"/>
  <c r="Q56" i="33"/>
  <c r="R56" i="33"/>
  <c r="S56" i="33"/>
  <c r="T56" i="33"/>
  <c r="O56" i="33"/>
  <c r="M56" i="33"/>
  <c r="N56" i="33"/>
  <c r="P48" i="33"/>
  <c r="Q48" i="33"/>
  <c r="R48" i="33"/>
  <c r="S48" i="33"/>
  <c r="T48" i="33"/>
  <c r="O48" i="33"/>
  <c r="M48" i="33"/>
  <c r="N48" i="33"/>
  <c r="P40" i="33"/>
  <c r="Q40" i="33"/>
  <c r="R40" i="33"/>
  <c r="S40" i="33"/>
  <c r="T40" i="33"/>
  <c r="O40" i="33"/>
  <c r="M40" i="33"/>
  <c r="N40" i="33"/>
  <c r="P32" i="33"/>
  <c r="Q32" i="33"/>
  <c r="R32" i="33"/>
  <c r="S32" i="33"/>
  <c r="T32" i="33"/>
  <c r="O32" i="33"/>
  <c r="M32" i="33"/>
  <c r="N32" i="33"/>
  <c r="P24" i="33"/>
  <c r="Q24" i="33"/>
  <c r="R24" i="33"/>
  <c r="S24" i="33"/>
  <c r="T24" i="33"/>
  <c r="O24" i="33"/>
  <c r="M24" i="33"/>
  <c r="N24" i="33"/>
  <c r="P16" i="33"/>
  <c r="Q16" i="33"/>
  <c r="R16" i="33"/>
  <c r="S16" i="33"/>
  <c r="T16" i="33"/>
  <c r="O16" i="33"/>
  <c r="M16" i="33"/>
  <c r="N16" i="33"/>
  <c r="P8" i="33"/>
  <c r="Q8" i="33"/>
  <c r="R8" i="33"/>
  <c r="S8" i="33"/>
  <c r="T8" i="33"/>
  <c r="O8" i="33"/>
  <c r="M8" i="33"/>
  <c r="N8" i="33"/>
  <c r="O2467" i="33"/>
  <c r="P2467" i="33"/>
  <c r="Q2467" i="33"/>
  <c r="R2467" i="33"/>
  <c r="S2467" i="33"/>
  <c r="O2459" i="33"/>
  <c r="P2459" i="33"/>
  <c r="Q2459" i="33"/>
  <c r="R2459" i="33"/>
  <c r="S2459" i="33"/>
  <c r="O2451" i="33"/>
  <c r="P2451" i="33"/>
  <c r="Q2451" i="33"/>
  <c r="R2451" i="33"/>
  <c r="S2451" i="33"/>
  <c r="O2443" i="33"/>
  <c r="P2443" i="33"/>
  <c r="Q2443" i="33"/>
  <c r="R2443" i="33"/>
  <c r="S2443" i="33"/>
  <c r="O2435" i="33"/>
  <c r="P2435" i="33"/>
  <c r="Q2435" i="33"/>
  <c r="R2435" i="33"/>
  <c r="S2435" i="33"/>
  <c r="O2427" i="33"/>
  <c r="P2427" i="33"/>
  <c r="Q2427" i="33"/>
  <c r="R2427" i="33"/>
  <c r="S2427" i="33"/>
  <c r="O2419" i="33"/>
  <c r="P2419" i="33"/>
  <c r="Q2419" i="33"/>
  <c r="R2419" i="33"/>
  <c r="S2419" i="33"/>
  <c r="P2411" i="33"/>
  <c r="Q2411" i="33"/>
  <c r="R2411" i="33"/>
  <c r="S2411" i="33"/>
  <c r="T2411" i="33"/>
  <c r="O2411" i="33"/>
  <c r="P2403" i="33"/>
  <c r="Q2403" i="33"/>
  <c r="R2403" i="33"/>
  <c r="S2403" i="33"/>
  <c r="T2403" i="33"/>
  <c r="O2403" i="33"/>
  <c r="P2395" i="33"/>
  <c r="Q2395" i="33"/>
  <c r="R2395" i="33"/>
  <c r="S2395" i="33"/>
  <c r="T2395" i="33"/>
  <c r="O2395" i="33"/>
  <c r="P2387" i="33"/>
  <c r="Q2387" i="33"/>
  <c r="R2387" i="33"/>
  <c r="S2387" i="33"/>
  <c r="T2387" i="33"/>
  <c r="O2387" i="33"/>
  <c r="P2379" i="33"/>
  <c r="Q2379" i="33"/>
  <c r="R2379" i="33"/>
  <c r="S2379" i="33"/>
  <c r="T2379" i="33"/>
  <c r="O2379" i="33"/>
  <c r="P2371" i="33"/>
  <c r="Q2371" i="33"/>
  <c r="R2371" i="33"/>
  <c r="S2371" i="33"/>
  <c r="T2371" i="33"/>
  <c r="O2371" i="33"/>
  <c r="P2363" i="33"/>
  <c r="Q2363" i="33"/>
  <c r="R2363" i="33"/>
  <c r="S2363" i="33"/>
  <c r="T2363" i="33"/>
  <c r="O2363" i="33"/>
  <c r="P2355" i="33"/>
  <c r="Q2355" i="33"/>
  <c r="R2355" i="33"/>
  <c r="S2355" i="33"/>
  <c r="T2355" i="33"/>
  <c r="O2355" i="33"/>
  <c r="P2347" i="33"/>
  <c r="Q2347" i="33"/>
  <c r="R2347" i="33"/>
  <c r="S2347" i="33"/>
  <c r="T2347" i="33"/>
  <c r="O2347" i="33"/>
  <c r="P2339" i="33"/>
  <c r="Q2339" i="33"/>
  <c r="R2339" i="33"/>
  <c r="S2339" i="33"/>
  <c r="T2339" i="33"/>
  <c r="O2339" i="33"/>
  <c r="P2331" i="33"/>
  <c r="Q2331" i="33"/>
  <c r="R2331" i="33"/>
  <c r="S2331" i="33"/>
  <c r="T2331" i="33"/>
  <c r="O2331" i="33"/>
  <c r="P2323" i="33"/>
  <c r="Q2323" i="33"/>
  <c r="R2323" i="33"/>
  <c r="S2323" i="33"/>
  <c r="T2323" i="33"/>
  <c r="O2323" i="33"/>
  <c r="P2315" i="33"/>
  <c r="Q2315" i="33"/>
  <c r="R2315" i="33"/>
  <c r="S2315" i="33"/>
  <c r="T2315" i="33"/>
  <c r="O2315" i="33"/>
  <c r="P2307" i="33"/>
  <c r="Q2307" i="33"/>
  <c r="R2307" i="33"/>
  <c r="S2307" i="33"/>
  <c r="T2307" i="33"/>
  <c r="O2307" i="33"/>
  <c r="O2299" i="33"/>
  <c r="P2299" i="33"/>
  <c r="R2299" i="33"/>
  <c r="S2299" i="33"/>
  <c r="T2299" i="33"/>
  <c r="Q2299" i="33"/>
  <c r="O2291" i="33"/>
  <c r="P2291" i="33"/>
  <c r="Q2291" i="33"/>
  <c r="R2291" i="33"/>
  <c r="S2291" i="33"/>
  <c r="T2291" i="33"/>
  <c r="O2283" i="33"/>
  <c r="P2283" i="33"/>
  <c r="Q2283" i="33"/>
  <c r="R2283" i="33"/>
  <c r="S2283" i="33"/>
  <c r="T2283" i="33"/>
  <c r="O2275" i="33"/>
  <c r="P2275" i="33"/>
  <c r="Q2275" i="33"/>
  <c r="R2275" i="33"/>
  <c r="S2275" i="33"/>
  <c r="T2275" i="33"/>
  <c r="O2267" i="33"/>
  <c r="P2267" i="33"/>
  <c r="Q2267" i="33"/>
  <c r="R2267" i="33"/>
  <c r="S2267" i="33"/>
  <c r="T2267" i="33"/>
  <c r="O2259" i="33"/>
  <c r="P2259" i="33"/>
  <c r="Q2259" i="33"/>
  <c r="R2259" i="33"/>
  <c r="S2259" i="33"/>
  <c r="T2259" i="33"/>
  <c r="O2251" i="33"/>
  <c r="P2251" i="33"/>
  <c r="Q2251" i="33"/>
  <c r="R2251" i="33"/>
  <c r="S2251" i="33"/>
  <c r="T2251" i="33"/>
  <c r="O2243" i="33"/>
  <c r="P2243" i="33"/>
  <c r="Q2243" i="33"/>
  <c r="R2243" i="33"/>
  <c r="S2243" i="33"/>
  <c r="T2243" i="33"/>
  <c r="O2235" i="33"/>
  <c r="P2235" i="33"/>
  <c r="Q2235" i="33"/>
  <c r="R2235" i="33"/>
  <c r="S2235" i="33"/>
  <c r="T2235" i="33"/>
  <c r="O2227" i="33"/>
  <c r="P2227" i="33"/>
  <c r="Q2227" i="33"/>
  <c r="R2227" i="33"/>
  <c r="S2227" i="33"/>
  <c r="T2227" i="33"/>
  <c r="J2219" i="33"/>
  <c r="O2219" i="33"/>
  <c r="P2219" i="33"/>
  <c r="Q2219" i="33"/>
  <c r="R2219" i="33"/>
  <c r="S2219" i="33"/>
  <c r="T2219" i="33"/>
  <c r="O2211" i="33"/>
  <c r="P2211" i="33"/>
  <c r="Q2211" i="33"/>
  <c r="R2211" i="33"/>
  <c r="S2211" i="33"/>
  <c r="T2211" i="33"/>
  <c r="O2203" i="33"/>
  <c r="P2203" i="33"/>
  <c r="Q2203" i="33"/>
  <c r="R2203" i="33"/>
  <c r="S2203" i="33"/>
  <c r="T2203" i="33"/>
  <c r="O2195" i="33"/>
  <c r="P2195" i="33"/>
  <c r="Q2195" i="33"/>
  <c r="R2195" i="33"/>
  <c r="S2195" i="33"/>
  <c r="T2195" i="33"/>
  <c r="O2187" i="33"/>
  <c r="P2187" i="33"/>
  <c r="Q2187" i="33"/>
  <c r="R2187" i="33"/>
  <c r="S2187" i="33"/>
  <c r="T2187" i="33"/>
  <c r="O2179" i="33"/>
  <c r="P2179" i="33"/>
  <c r="Q2179" i="33"/>
  <c r="R2179" i="33"/>
  <c r="S2179" i="33"/>
  <c r="T2179" i="33"/>
  <c r="O2171" i="33"/>
  <c r="P2171" i="33"/>
  <c r="Q2171" i="33"/>
  <c r="R2171" i="33"/>
  <c r="S2171" i="33"/>
  <c r="T2171" i="33"/>
  <c r="O2163" i="33"/>
  <c r="P2163" i="33"/>
  <c r="Q2163" i="33"/>
  <c r="R2163" i="33"/>
  <c r="S2163" i="33"/>
  <c r="T2163" i="33"/>
  <c r="O2155" i="33"/>
  <c r="P2155" i="33"/>
  <c r="Q2155" i="33"/>
  <c r="R2155" i="33"/>
  <c r="S2155" i="33"/>
  <c r="T2155" i="33"/>
  <c r="O2147" i="33"/>
  <c r="P2147" i="33"/>
  <c r="Q2147" i="33"/>
  <c r="R2147" i="33"/>
  <c r="S2147" i="33"/>
  <c r="T2147" i="33"/>
  <c r="O2139" i="33"/>
  <c r="P2139" i="33"/>
  <c r="Q2139" i="33"/>
  <c r="R2139" i="33"/>
  <c r="S2139" i="33"/>
  <c r="T2139" i="33"/>
  <c r="O2131" i="33"/>
  <c r="P2131" i="33"/>
  <c r="Q2131" i="33"/>
  <c r="R2131" i="33"/>
  <c r="S2131" i="33"/>
  <c r="T2131" i="33"/>
  <c r="O2123" i="33"/>
  <c r="P2123" i="33"/>
  <c r="Q2123" i="33"/>
  <c r="R2123" i="33"/>
  <c r="S2123" i="33"/>
  <c r="T2123" i="33"/>
  <c r="O2115" i="33"/>
  <c r="P2115" i="33"/>
  <c r="Q2115" i="33"/>
  <c r="R2115" i="33"/>
  <c r="S2115" i="33"/>
  <c r="T2115" i="33"/>
  <c r="O2107" i="33"/>
  <c r="P2107" i="33"/>
  <c r="Q2107" i="33"/>
  <c r="R2107" i="33"/>
  <c r="S2107" i="33"/>
  <c r="T2107" i="33"/>
  <c r="O2099" i="33"/>
  <c r="P2099" i="33"/>
  <c r="Q2099" i="33"/>
  <c r="R2099" i="33"/>
  <c r="S2099" i="33"/>
  <c r="T2099" i="33"/>
  <c r="O2091" i="33"/>
  <c r="P2091" i="33"/>
  <c r="Q2091" i="33"/>
  <c r="R2091" i="33"/>
  <c r="S2091" i="33"/>
  <c r="T2091" i="33"/>
  <c r="O2083" i="33"/>
  <c r="P2083" i="33"/>
  <c r="Q2083" i="33"/>
  <c r="R2083" i="33"/>
  <c r="S2083" i="33"/>
  <c r="T2083" i="33"/>
  <c r="O2075" i="33"/>
  <c r="P2075" i="33"/>
  <c r="Q2075" i="33"/>
  <c r="R2075" i="33"/>
  <c r="S2075" i="33"/>
  <c r="T2075" i="33"/>
  <c r="O2067" i="33"/>
  <c r="P2067" i="33"/>
  <c r="Q2067" i="33"/>
  <c r="R2067" i="33"/>
  <c r="S2067" i="33"/>
  <c r="T2067" i="33"/>
  <c r="O2059" i="33"/>
  <c r="P2059" i="33"/>
  <c r="Q2059" i="33"/>
  <c r="R2059" i="33"/>
  <c r="S2059" i="33"/>
  <c r="T2059" i="33"/>
  <c r="O2051" i="33"/>
  <c r="P2051" i="33"/>
  <c r="Q2051" i="33"/>
  <c r="R2051" i="33"/>
  <c r="S2051" i="33"/>
  <c r="T2051" i="33"/>
  <c r="O2043" i="33"/>
  <c r="P2043" i="33"/>
  <c r="Q2043" i="33"/>
  <c r="R2043" i="33"/>
  <c r="S2043" i="33"/>
  <c r="T2043" i="33"/>
  <c r="O2035" i="33"/>
  <c r="P2035" i="33"/>
  <c r="Q2035" i="33"/>
  <c r="R2035" i="33"/>
  <c r="S2035" i="33"/>
  <c r="T2035" i="33"/>
  <c r="O2027" i="33"/>
  <c r="P2027" i="33"/>
  <c r="Q2027" i="33"/>
  <c r="R2027" i="33"/>
  <c r="S2027" i="33"/>
  <c r="T2027" i="33"/>
  <c r="O2019" i="33"/>
  <c r="P2019" i="33"/>
  <c r="Q2019" i="33"/>
  <c r="R2019" i="33"/>
  <c r="S2019" i="33"/>
  <c r="T2019" i="33"/>
  <c r="O2011" i="33"/>
  <c r="P2011" i="33"/>
  <c r="Q2011" i="33"/>
  <c r="R2011" i="33"/>
  <c r="S2011" i="33"/>
  <c r="T2011" i="33"/>
  <c r="O2003" i="33"/>
  <c r="P2003" i="33"/>
  <c r="Q2003" i="33"/>
  <c r="R2003" i="33"/>
  <c r="S2003" i="33"/>
  <c r="T2003" i="33"/>
  <c r="O1995" i="33"/>
  <c r="P1995" i="33"/>
  <c r="Q1995" i="33"/>
  <c r="R1995" i="33"/>
  <c r="S1995" i="33"/>
  <c r="T1995" i="33"/>
  <c r="O1987" i="33"/>
  <c r="P1987" i="33"/>
  <c r="Q1987" i="33"/>
  <c r="R1987" i="33"/>
  <c r="S1987" i="33"/>
  <c r="T1987" i="33"/>
  <c r="O1979" i="33"/>
  <c r="P1979" i="33"/>
  <c r="Q1979" i="33"/>
  <c r="R1979" i="33"/>
  <c r="S1979" i="33"/>
  <c r="T1979" i="33"/>
  <c r="O1971" i="33"/>
  <c r="P1971" i="33"/>
  <c r="Q1971" i="33"/>
  <c r="R1971" i="33"/>
  <c r="S1971" i="33"/>
  <c r="T1971" i="33"/>
  <c r="O1963" i="33"/>
  <c r="P1963" i="33"/>
  <c r="Q1963" i="33"/>
  <c r="R1963" i="33"/>
  <c r="S1963" i="33"/>
  <c r="T1963" i="33"/>
  <c r="O1955" i="33"/>
  <c r="P1955" i="33"/>
  <c r="Q1955" i="33"/>
  <c r="R1955" i="33"/>
  <c r="S1955" i="33"/>
  <c r="T1955" i="33"/>
  <c r="O1947" i="33"/>
  <c r="P1947" i="33"/>
  <c r="Q1947" i="33"/>
  <c r="R1947" i="33"/>
  <c r="S1947" i="33"/>
  <c r="T1947" i="33"/>
  <c r="O1939" i="33"/>
  <c r="P1939" i="33"/>
  <c r="Q1939" i="33"/>
  <c r="R1939" i="33"/>
  <c r="S1939" i="33"/>
  <c r="T1939" i="33"/>
  <c r="O1931" i="33"/>
  <c r="P1931" i="33"/>
  <c r="Q1931" i="33"/>
  <c r="R1931" i="33"/>
  <c r="S1931" i="33"/>
  <c r="T1931" i="33"/>
  <c r="O1923" i="33"/>
  <c r="P1923" i="33"/>
  <c r="Q1923" i="33"/>
  <c r="R1923" i="33"/>
  <c r="S1923" i="33"/>
  <c r="T1923" i="33"/>
  <c r="O1915" i="33"/>
  <c r="P1915" i="33"/>
  <c r="Q1915" i="33"/>
  <c r="R1915" i="33"/>
  <c r="S1915" i="33"/>
  <c r="T1915" i="33"/>
  <c r="O1907" i="33"/>
  <c r="P1907" i="33"/>
  <c r="Q1907" i="33"/>
  <c r="R1907" i="33"/>
  <c r="S1907" i="33"/>
  <c r="T1907" i="33"/>
  <c r="O1899" i="33"/>
  <c r="P1899" i="33"/>
  <c r="Q1899" i="33"/>
  <c r="R1899" i="33"/>
  <c r="S1899" i="33"/>
  <c r="T1899" i="33"/>
  <c r="O1891" i="33"/>
  <c r="P1891" i="33"/>
  <c r="Q1891" i="33"/>
  <c r="R1891" i="33"/>
  <c r="S1891" i="33"/>
  <c r="T1891" i="33"/>
  <c r="O1883" i="33"/>
  <c r="P1883" i="33"/>
  <c r="Q1883" i="33"/>
  <c r="R1883" i="33"/>
  <c r="S1883" i="33"/>
  <c r="T1883" i="33"/>
  <c r="O1875" i="33"/>
  <c r="P1875" i="33"/>
  <c r="Q1875" i="33"/>
  <c r="R1875" i="33"/>
  <c r="S1875" i="33"/>
  <c r="T1875" i="33"/>
  <c r="O1867" i="33"/>
  <c r="P1867" i="33"/>
  <c r="Q1867" i="33"/>
  <c r="R1867" i="33"/>
  <c r="S1867" i="33"/>
  <c r="T1867" i="33"/>
  <c r="O1859" i="33"/>
  <c r="P1859" i="33"/>
  <c r="Q1859" i="33"/>
  <c r="R1859" i="33"/>
  <c r="S1859" i="33"/>
  <c r="T1859" i="33"/>
  <c r="O1851" i="33"/>
  <c r="P1851" i="33"/>
  <c r="Q1851" i="33"/>
  <c r="R1851" i="33"/>
  <c r="S1851" i="33"/>
  <c r="T1851" i="33"/>
  <c r="O1843" i="33"/>
  <c r="P1843" i="33"/>
  <c r="Q1843" i="33"/>
  <c r="R1843" i="33"/>
  <c r="S1843" i="33"/>
  <c r="T1843" i="33"/>
  <c r="O1835" i="33"/>
  <c r="P1835" i="33"/>
  <c r="Q1835" i="33"/>
  <c r="R1835" i="33"/>
  <c r="S1835" i="33"/>
  <c r="T1835" i="33"/>
  <c r="O1827" i="33"/>
  <c r="P1827" i="33"/>
  <c r="Q1827" i="33"/>
  <c r="R1827" i="33"/>
  <c r="S1827" i="33"/>
  <c r="T1827" i="33"/>
  <c r="O1819" i="33"/>
  <c r="P1819" i="33"/>
  <c r="Q1819" i="33"/>
  <c r="R1819" i="33"/>
  <c r="S1819" i="33"/>
  <c r="T1819" i="33"/>
  <c r="O1811" i="33"/>
  <c r="P1811" i="33"/>
  <c r="Q1811" i="33"/>
  <c r="R1811" i="33"/>
  <c r="S1811" i="33"/>
  <c r="T1811" i="33"/>
  <c r="O1803" i="33"/>
  <c r="P1803" i="33"/>
  <c r="Q1803" i="33"/>
  <c r="R1803" i="33"/>
  <c r="S1803" i="33"/>
  <c r="T1803" i="33"/>
  <c r="O1795" i="33"/>
  <c r="P1795" i="33"/>
  <c r="Q1795" i="33"/>
  <c r="R1795" i="33"/>
  <c r="S1795" i="33"/>
  <c r="T1795" i="33"/>
  <c r="O1787" i="33"/>
  <c r="P1787" i="33"/>
  <c r="Q1787" i="33"/>
  <c r="R1787" i="33"/>
  <c r="S1787" i="33"/>
  <c r="T1787" i="33"/>
  <c r="O1779" i="33"/>
  <c r="P1779" i="33"/>
  <c r="Q1779" i="33"/>
  <c r="R1779" i="33"/>
  <c r="S1779" i="33"/>
  <c r="T1779" i="33"/>
  <c r="O1771" i="33"/>
  <c r="P1771" i="33"/>
  <c r="Q1771" i="33"/>
  <c r="R1771" i="33"/>
  <c r="S1771" i="33"/>
  <c r="T1771" i="33"/>
  <c r="O1763" i="33"/>
  <c r="P1763" i="33"/>
  <c r="Q1763" i="33"/>
  <c r="R1763" i="33"/>
  <c r="S1763" i="33"/>
  <c r="T1763" i="33"/>
  <c r="O1755" i="33"/>
  <c r="P1755" i="33"/>
  <c r="Q1755" i="33"/>
  <c r="R1755" i="33"/>
  <c r="S1755" i="33"/>
  <c r="T1755" i="33"/>
  <c r="O1747" i="33"/>
  <c r="P1747" i="33"/>
  <c r="Q1747" i="33"/>
  <c r="R1747" i="33"/>
  <c r="S1747" i="33"/>
  <c r="T1747" i="33"/>
  <c r="O1739" i="33"/>
  <c r="P1739" i="33"/>
  <c r="Q1739" i="33"/>
  <c r="R1739" i="33"/>
  <c r="S1739" i="33"/>
  <c r="T1739" i="33"/>
  <c r="O1731" i="33"/>
  <c r="P1731" i="33"/>
  <c r="Q1731" i="33"/>
  <c r="R1731" i="33"/>
  <c r="S1731" i="33"/>
  <c r="T1731" i="33"/>
  <c r="O1723" i="33"/>
  <c r="P1723" i="33"/>
  <c r="Q1723" i="33"/>
  <c r="R1723" i="33"/>
  <c r="S1723" i="33"/>
  <c r="T1723" i="33"/>
  <c r="O1715" i="33"/>
  <c r="P1715" i="33"/>
  <c r="Q1715" i="33"/>
  <c r="R1715" i="33"/>
  <c r="S1715" i="33"/>
  <c r="T1715" i="33"/>
  <c r="L1715" i="33"/>
  <c r="M1715" i="33"/>
  <c r="O1707" i="33"/>
  <c r="P1707" i="33"/>
  <c r="Q1707" i="33"/>
  <c r="R1707" i="33"/>
  <c r="S1707" i="33"/>
  <c r="T1707" i="33"/>
  <c r="L1707" i="33"/>
  <c r="M1707" i="33"/>
  <c r="N1707" i="33"/>
  <c r="O1699" i="33"/>
  <c r="P1699" i="33"/>
  <c r="Q1699" i="33"/>
  <c r="R1699" i="33"/>
  <c r="S1699" i="33"/>
  <c r="T1699" i="33"/>
  <c r="L1699" i="33"/>
  <c r="M1699" i="33"/>
  <c r="N1699" i="33"/>
  <c r="O1691" i="33"/>
  <c r="P1691" i="33"/>
  <c r="Q1691" i="33"/>
  <c r="R1691" i="33"/>
  <c r="S1691" i="33"/>
  <c r="T1691" i="33"/>
  <c r="L1691" i="33"/>
  <c r="M1691" i="33"/>
  <c r="N1691" i="33"/>
  <c r="O1683" i="33"/>
  <c r="P1683" i="33"/>
  <c r="Q1683" i="33"/>
  <c r="R1683" i="33"/>
  <c r="S1683" i="33"/>
  <c r="T1683" i="33"/>
  <c r="L1683" i="33"/>
  <c r="M1683" i="33"/>
  <c r="N1683" i="33"/>
  <c r="O1675" i="33"/>
  <c r="P1675" i="33"/>
  <c r="Q1675" i="33"/>
  <c r="R1675" i="33"/>
  <c r="S1675" i="33"/>
  <c r="T1675" i="33"/>
  <c r="L1675" i="33"/>
  <c r="M1675" i="33"/>
  <c r="N1675" i="33"/>
  <c r="O1667" i="33"/>
  <c r="P1667" i="33"/>
  <c r="Q1667" i="33"/>
  <c r="R1667" i="33"/>
  <c r="S1667" i="33"/>
  <c r="T1667" i="33"/>
  <c r="L1667" i="33"/>
  <c r="M1667" i="33"/>
  <c r="N1667" i="33"/>
  <c r="O1659" i="33"/>
  <c r="P1659" i="33"/>
  <c r="Q1659" i="33"/>
  <c r="R1659" i="33"/>
  <c r="S1659" i="33"/>
  <c r="T1659" i="33"/>
  <c r="L1659" i="33"/>
  <c r="M1659" i="33"/>
  <c r="N1659" i="33"/>
  <c r="O1651" i="33"/>
  <c r="P1651" i="33"/>
  <c r="Q1651" i="33"/>
  <c r="R1651" i="33"/>
  <c r="S1651" i="33"/>
  <c r="T1651" i="33"/>
  <c r="L1651" i="33"/>
  <c r="M1651" i="33"/>
  <c r="N1651" i="33"/>
  <c r="O1643" i="33"/>
  <c r="P1643" i="33"/>
  <c r="Q1643" i="33"/>
  <c r="R1643" i="33"/>
  <c r="S1643" i="33"/>
  <c r="T1643" i="33"/>
  <c r="L1643" i="33"/>
  <c r="M1643" i="33"/>
  <c r="N1643" i="33"/>
  <c r="O1635" i="33"/>
  <c r="P1635" i="33"/>
  <c r="Q1635" i="33"/>
  <c r="R1635" i="33"/>
  <c r="S1635" i="33"/>
  <c r="T1635" i="33"/>
  <c r="L1635" i="33"/>
  <c r="M1635" i="33"/>
  <c r="N1635" i="33"/>
  <c r="O1627" i="33"/>
  <c r="P1627" i="33"/>
  <c r="Q1627" i="33"/>
  <c r="R1627" i="33"/>
  <c r="S1627" i="33"/>
  <c r="T1627" i="33"/>
  <c r="L1627" i="33"/>
  <c r="M1627" i="33"/>
  <c r="N1627" i="33"/>
  <c r="O1619" i="33"/>
  <c r="P1619" i="33"/>
  <c r="Q1619" i="33"/>
  <c r="R1619" i="33"/>
  <c r="S1619" i="33"/>
  <c r="T1619" i="33"/>
  <c r="L1619" i="33"/>
  <c r="M1619" i="33"/>
  <c r="N1619" i="33"/>
  <c r="O1611" i="33"/>
  <c r="P1611" i="33"/>
  <c r="Q1611" i="33"/>
  <c r="R1611" i="33"/>
  <c r="S1611" i="33"/>
  <c r="T1611" i="33"/>
  <c r="L1611" i="33"/>
  <c r="M1611" i="33"/>
  <c r="N1611" i="33"/>
  <c r="O1603" i="33"/>
  <c r="P1603" i="33"/>
  <c r="Q1603" i="33"/>
  <c r="R1603" i="33"/>
  <c r="S1603" i="33"/>
  <c r="T1603" i="33"/>
  <c r="L1603" i="33"/>
  <c r="M1603" i="33"/>
  <c r="N1603" i="33"/>
  <c r="O1595" i="33"/>
  <c r="P1595" i="33"/>
  <c r="Q1595" i="33"/>
  <c r="R1595" i="33"/>
  <c r="S1595" i="33"/>
  <c r="T1595" i="33"/>
  <c r="L1595" i="33"/>
  <c r="M1595" i="33"/>
  <c r="N1595" i="33"/>
  <c r="O1587" i="33"/>
  <c r="P1587" i="33"/>
  <c r="Q1587" i="33"/>
  <c r="R1587" i="33"/>
  <c r="S1587" i="33"/>
  <c r="T1587" i="33"/>
  <c r="L1587" i="33"/>
  <c r="M1587" i="33"/>
  <c r="N1587" i="33"/>
  <c r="O1579" i="33"/>
  <c r="P1579" i="33"/>
  <c r="Q1579" i="33"/>
  <c r="R1579" i="33"/>
  <c r="S1579" i="33"/>
  <c r="T1579" i="33"/>
  <c r="L1579" i="33"/>
  <c r="M1579" i="33"/>
  <c r="N1579" i="33"/>
  <c r="O1571" i="33"/>
  <c r="P1571" i="33"/>
  <c r="Q1571" i="33"/>
  <c r="R1571" i="33"/>
  <c r="S1571" i="33"/>
  <c r="T1571" i="33"/>
  <c r="L1571" i="33"/>
  <c r="M1571" i="33"/>
  <c r="N1571" i="33"/>
  <c r="O1563" i="33"/>
  <c r="P1563" i="33"/>
  <c r="Q1563" i="33"/>
  <c r="R1563" i="33"/>
  <c r="S1563" i="33"/>
  <c r="T1563" i="33"/>
  <c r="L1563" i="33"/>
  <c r="M1563" i="33"/>
  <c r="N1563" i="33"/>
  <c r="O1555" i="33"/>
  <c r="P1555" i="33"/>
  <c r="Q1555" i="33"/>
  <c r="R1555" i="33"/>
  <c r="S1555" i="33"/>
  <c r="T1555" i="33"/>
  <c r="L1555" i="33"/>
  <c r="M1555" i="33"/>
  <c r="N1555" i="33"/>
  <c r="O1547" i="33"/>
  <c r="P1547" i="33"/>
  <c r="Q1547" i="33"/>
  <c r="R1547" i="33"/>
  <c r="S1547" i="33"/>
  <c r="T1547" i="33"/>
  <c r="L1547" i="33"/>
  <c r="M1547" i="33"/>
  <c r="N1547" i="33"/>
  <c r="O1539" i="33"/>
  <c r="P1539" i="33"/>
  <c r="Q1539" i="33"/>
  <c r="R1539" i="33"/>
  <c r="S1539" i="33"/>
  <c r="T1539" i="33"/>
  <c r="L1539" i="33"/>
  <c r="M1539" i="33"/>
  <c r="N1539" i="33"/>
  <c r="O1531" i="33"/>
  <c r="P1531" i="33"/>
  <c r="Q1531" i="33"/>
  <c r="R1531" i="33"/>
  <c r="S1531" i="33"/>
  <c r="T1531" i="33"/>
  <c r="L1531" i="33"/>
  <c r="M1531" i="33"/>
  <c r="N1531" i="33"/>
  <c r="O1523" i="33"/>
  <c r="P1523" i="33"/>
  <c r="Q1523" i="33"/>
  <c r="R1523" i="33"/>
  <c r="S1523" i="33"/>
  <c r="T1523" i="33"/>
  <c r="L1523" i="33"/>
  <c r="M1523" i="33"/>
  <c r="N1523" i="33"/>
  <c r="O1515" i="33"/>
  <c r="P1515" i="33"/>
  <c r="Q1515" i="33"/>
  <c r="R1515" i="33"/>
  <c r="S1515" i="33"/>
  <c r="T1515" i="33"/>
  <c r="L1515" i="33"/>
  <c r="M1515" i="33"/>
  <c r="N1515" i="33"/>
  <c r="O1507" i="33"/>
  <c r="P1507" i="33"/>
  <c r="Q1507" i="33"/>
  <c r="R1507" i="33"/>
  <c r="S1507" i="33"/>
  <c r="T1507" i="33"/>
  <c r="L1507" i="33"/>
  <c r="M1507" i="33"/>
  <c r="N1507" i="33"/>
  <c r="O1499" i="33"/>
  <c r="P1499" i="33"/>
  <c r="Q1499" i="33"/>
  <c r="R1499" i="33"/>
  <c r="S1499" i="33"/>
  <c r="T1499" i="33"/>
  <c r="L1499" i="33"/>
  <c r="M1499" i="33"/>
  <c r="N1499" i="33"/>
  <c r="O1491" i="33"/>
  <c r="P1491" i="33"/>
  <c r="Q1491" i="33"/>
  <c r="R1491" i="33"/>
  <c r="S1491" i="33"/>
  <c r="T1491" i="33"/>
  <c r="L1491" i="33"/>
  <c r="M1491" i="33"/>
  <c r="N1491" i="33"/>
  <c r="O1483" i="33"/>
  <c r="P1483" i="33"/>
  <c r="Q1483" i="33"/>
  <c r="R1483" i="33"/>
  <c r="S1483" i="33"/>
  <c r="T1483" i="33"/>
  <c r="L1483" i="33"/>
  <c r="M1483" i="33"/>
  <c r="N1483" i="33"/>
  <c r="O1475" i="33"/>
  <c r="P1475" i="33"/>
  <c r="Q1475" i="33"/>
  <c r="R1475" i="33"/>
  <c r="S1475" i="33"/>
  <c r="T1475" i="33"/>
  <c r="L1475" i="33"/>
  <c r="M1475" i="33"/>
  <c r="N1475" i="33"/>
  <c r="O1467" i="33"/>
  <c r="P1467" i="33"/>
  <c r="Q1467" i="33"/>
  <c r="R1467" i="33"/>
  <c r="S1467" i="33"/>
  <c r="T1467" i="33"/>
  <c r="L1467" i="33"/>
  <c r="M1467" i="33"/>
  <c r="N1467" i="33"/>
  <c r="O1459" i="33"/>
  <c r="P1459" i="33"/>
  <c r="Q1459" i="33"/>
  <c r="R1459" i="33"/>
  <c r="S1459" i="33"/>
  <c r="T1459" i="33"/>
  <c r="L1459" i="33"/>
  <c r="M1459" i="33"/>
  <c r="N1459" i="33"/>
  <c r="O1451" i="33"/>
  <c r="P1451" i="33"/>
  <c r="Q1451" i="33"/>
  <c r="R1451" i="33"/>
  <c r="S1451" i="33"/>
  <c r="T1451" i="33"/>
  <c r="L1451" i="33"/>
  <c r="M1451" i="33"/>
  <c r="N1451" i="33"/>
  <c r="S1443" i="33"/>
  <c r="T1443" i="33"/>
  <c r="O1443" i="33"/>
  <c r="P1443" i="33"/>
  <c r="Q1443" i="33"/>
  <c r="R1443" i="33"/>
  <c r="L1443" i="33"/>
  <c r="M1443" i="33"/>
  <c r="N1443" i="33"/>
  <c r="S1435" i="33"/>
  <c r="T1435" i="33"/>
  <c r="O1435" i="33"/>
  <c r="P1435" i="33"/>
  <c r="Q1435" i="33"/>
  <c r="R1435" i="33"/>
  <c r="L1435" i="33"/>
  <c r="M1435" i="33"/>
  <c r="N1435" i="33"/>
  <c r="S1427" i="33"/>
  <c r="T1427" i="33"/>
  <c r="O1427" i="33"/>
  <c r="P1427" i="33"/>
  <c r="Q1427" i="33"/>
  <c r="R1427" i="33"/>
  <c r="L1427" i="33"/>
  <c r="M1427" i="33"/>
  <c r="N1427" i="33"/>
  <c r="S1419" i="33"/>
  <c r="T1419" i="33"/>
  <c r="O1419" i="33"/>
  <c r="P1419" i="33"/>
  <c r="Q1419" i="33"/>
  <c r="R1419" i="33"/>
  <c r="L1419" i="33"/>
  <c r="M1419" i="33"/>
  <c r="N1419" i="33"/>
  <c r="S1411" i="33"/>
  <c r="T1411" i="33"/>
  <c r="O1411" i="33"/>
  <c r="P1411" i="33"/>
  <c r="Q1411" i="33"/>
  <c r="R1411" i="33"/>
  <c r="L1411" i="33"/>
  <c r="M1411" i="33"/>
  <c r="N1411" i="33"/>
  <c r="S1403" i="33"/>
  <c r="T1403" i="33"/>
  <c r="O1403" i="33"/>
  <c r="P1403" i="33"/>
  <c r="Q1403" i="33"/>
  <c r="R1403" i="33"/>
  <c r="L1403" i="33"/>
  <c r="M1403" i="33"/>
  <c r="N1403" i="33"/>
  <c r="S1395" i="33"/>
  <c r="T1395" i="33"/>
  <c r="O1395" i="33"/>
  <c r="P1395" i="33"/>
  <c r="Q1395" i="33"/>
  <c r="R1395" i="33"/>
  <c r="L1395" i="33"/>
  <c r="M1395" i="33"/>
  <c r="N1395" i="33"/>
  <c r="S1387" i="33"/>
  <c r="T1387" i="33"/>
  <c r="O1387" i="33"/>
  <c r="P1387" i="33"/>
  <c r="Q1387" i="33"/>
  <c r="R1387" i="33"/>
  <c r="L1387" i="33"/>
  <c r="M1387" i="33"/>
  <c r="N1387" i="33"/>
  <c r="S1379" i="33"/>
  <c r="T1379" i="33"/>
  <c r="O1379" i="33"/>
  <c r="P1379" i="33"/>
  <c r="Q1379" i="33"/>
  <c r="R1379" i="33"/>
  <c r="L1379" i="33"/>
  <c r="M1379" i="33"/>
  <c r="N1379" i="33"/>
  <c r="S1371" i="33"/>
  <c r="T1371" i="33"/>
  <c r="O1371" i="33"/>
  <c r="P1371" i="33"/>
  <c r="Q1371" i="33"/>
  <c r="R1371" i="33"/>
  <c r="L1371" i="33"/>
  <c r="M1371" i="33"/>
  <c r="N1371" i="33"/>
  <c r="S1363" i="33"/>
  <c r="T1363" i="33"/>
  <c r="O1363" i="33"/>
  <c r="P1363" i="33"/>
  <c r="Q1363" i="33"/>
  <c r="R1363" i="33"/>
  <c r="L1363" i="33"/>
  <c r="M1363" i="33"/>
  <c r="N1363" i="33"/>
  <c r="S1355" i="33"/>
  <c r="T1355" i="33"/>
  <c r="O1355" i="33"/>
  <c r="P1355" i="33"/>
  <c r="Q1355" i="33"/>
  <c r="R1355" i="33"/>
  <c r="L1355" i="33"/>
  <c r="M1355" i="33"/>
  <c r="N1355" i="33"/>
  <c r="S1347" i="33"/>
  <c r="T1347" i="33"/>
  <c r="O1347" i="33"/>
  <c r="P1347" i="33"/>
  <c r="Q1347" i="33"/>
  <c r="R1347" i="33"/>
  <c r="L1347" i="33"/>
  <c r="M1347" i="33"/>
  <c r="N1347" i="33"/>
  <c r="S1339" i="33"/>
  <c r="T1339" i="33"/>
  <c r="O1339" i="33"/>
  <c r="P1339" i="33"/>
  <c r="Q1339" i="33"/>
  <c r="R1339" i="33"/>
  <c r="L1339" i="33"/>
  <c r="M1339" i="33"/>
  <c r="N1339" i="33"/>
  <c r="S1331" i="33"/>
  <c r="T1331" i="33"/>
  <c r="O1331" i="33"/>
  <c r="P1331" i="33"/>
  <c r="Q1331" i="33"/>
  <c r="R1331" i="33"/>
  <c r="L1331" i="33"/>
  <c r="M1331" i="33"/>
  <c r="N1331" i="33"/>
  <c r="S1323" i="33"/>
  <c r="T1323" i="33"/>
  <c r="O1323" i="33"/>
  <c r="P1323" i="33"/>
  <c r="Q1323" i="33"/>
  <c r="R1323" i="33"/>
  <c r="L1323" i="33"/>
  <c r="M1323" i="33"/>
  <c r="N1323" i="33"/>
  <c r="S1315" i="33"/>
  <c r="T1315" i="33"/>
  <c r="O1315" i="33"/>
  <c r="P1315" i="33"/>
  <c r="Q1315" i="33"/>
  <c r="R1315" i="33"/>
  <c r="L1315" i="33"/>
  <c r="M1315" i="33"/>
  <c r="N1315" i="33"/>
  <c r="S1307" i="33"/>
  <c r="T1307" i="33"/>
  <c r="O1307" i="33"/>
  <c r="P1307" i="33"/>
  <c r="Q1307" i="33"/>
  <c r="L1307" i="33"/>
  <c r="M1307" i="33"/>
  <c r="N1307" i="33"/>
  <c r="S1299" i="33"/>
  <c r="T1299" i="33"/>
  <c r="O1299" i="33"/>
  <c r="P1299" i="33"/>
  <c r="Q1299" i="33"/>
  <c r="R1299" i="33"/>
  <c r="L1299" i="33"/>
  <c r="M1299" i="33"/>
  <c r="N1299" i="33"/>
  <c r="S1291" i="33"/>
  <c r="T1291" i="33"/>
  <c r="O1291" i="33"/>
  <c r="P1291" i="33"/>
  <c r="Q1291" i="33"/>
  <c r="L1291" i="33"/>
  <c r="M1291" i="33"/>
  <c r="N1291" i="33"/>
  <c r="S1283" i="33"/>
  <c r="O1283" i="33"/>
  <c r="P1283" i="33"/>
  <c r="Q1283" i="33"/>
  <c r="L1283" i="33"/>
  <c r="M1283" i="33"/>
  <c r="N1283" i="33"/>
  <c r="S1275" i="33"/>
  <c r="T1275" i="33"/>
  <c r="O1275" i="33"/>
  <c r="P1275" i="33"/>
  <c r="Q1275" i="33"/>
  <c r="L1275" i="33"/>
  <c r="M1275" i="33"/>
  <c r="N1275" i="33"/>
  <c r="O1267" i="33"/>
  <c r="P1267" i="33"/>
  <c r="Q1267" i="33"/>
  <c r="L1267" i="33"/>
  <c r="M1267" i="33"/>
  <c r="N1267" i="33"/>
  <c r="S1259" i="33"/>
  <c r="T1259" i="33"/>
  <c r="O1259" i="33"/>
  <c r="P1259" i="33"/>
  <c r="Q1259" i="33"/>
  <c r="L1259" i="33"/>
  <c r="M1259" i="33"/>
  <c r="N1259" i="33"/>
  <c r="O1251" i="33"/>
  <c r="P1251" i="33"/>
  <c r="Q1251" i="33"/>
  <c r="L1251" i="33"/>
  <c r="M1251" i="33"/>
  <c r="N1251" i="33"/>
  <c r="O1243" i="33"/>
  <c r="P1243" i="33"/>
  <c r="Q1243" i="33"/>
  <c r="L1243" i="33"/>
  <c r="M1243" i="33"/>
  <c r="N1243" i="33"/>
  <c r="S1235" i="33"/>
  <c r="T1235" i="33"/>
  <c r="O1235" i="33"/>
  <c r="P1235" i="33"/>
  <c r="Q1235" i="33"/>
  <c r="L1235" i="33"/>
  <c r="M1235" i="33"/>
  <c r="N1235" i="33"/>
  <c r="S1227" i="33"/>
  <c r="O1227" i="33"/>
  <c r="P1227" i="33"/>
  <c r="Q1227" i="33"/>
  <c r="L1227" i="33"/>
  <c r="M1227" i="33"/>
  <c r="N1227" i="33"/>
  <c r="S1219" i="33"/>
  <c r="O1219" i="33"/>
  <c r="P1219" i="33"/>
  <c r="Q1219" i="33"/>
  <c r="L1219" i="33"/>
  <c r="M1219" i="33"/>
  <c r="N1219" i="33"/>
  <c r="S1211" i="33"/>
  <c r="O1211" i="33"/>
  <c r="P1211" i="33"/>
  <c r="Q1211" i="33"/>
  <c r="L1211" i="33"/>
  <c r="M1211" i="33"/>
  <c r="N1211" i="33"/>
  <c r="S1203" i="33"/>
  <c r="O1203" i="33"/>
  <c r="P1203" i="33"/>
  <c r="Q1203" i="33"/>
  <c r="L1203" i="33"/>
  <c r="M1203" i="33"/>
  <c r="N1203" i="33"/>
  <c r="O1195" i="33"/>
  <c r="P1195" i="33"/>
  <c r="Q1195" i="33"/>
  <c r="L1195" i="33"/>
  <c r="M1195" i="33"/>
  <c r="N1195" i="33"/>
  <c r="S1187" i="33"/>
  <c r="O1187" i="33"/>
  <c r="P1187" i="33"/>
  <c r="Q1187" i="33"/>
  <c r="L1187" i="33"/>
  <c r="M1187" i="33"/>
  <c r="N1187" i="33"/>
  <c r="L2469" i="33"/>
  <c r="M2466" i="33"/>
  <c r="N2463" i="33"/>
  <c r="L2461" i="33"/>
  <c r="M2458" i="33"/>
  <c r="N2455" i="33"/>
  <c r="L2453" i="33"/>
  <c r="M2450" i="33"/>
  <c r="N2447" i="33"/>
  <c r="L2445" i="33"/>
  <c r="M2442" i="33"/>
  <c r="N2439" i="33"/>
  <c r="L2437" i="33"/>
  <c r="M2434" i="33"/>
  <c r="N2431" i="33"/>
  <c r="L2429" i="33"/>
  <c r="M2426" i="33"/>
  <c r="N2423" i="33"/>
  <c r="L2421" i="33"/>
  <c r="M2418" i="33"/>
  <c r="N2415" i="33"/>
  <c r="L2413" i="33"/>
  <c r="M2410" i="33"/>
  <c r="N2407" i="33"/>
  <c r="L2405" i="33"/>
  <c r="M2402" i="33"/>
  <c r="N2399" i="33"/>
  <c r="L2397" i="33"/>
  <c r="M2394" i="33"/>
  <c r="N2391" i="33"/>
  <c r="L2389" i="33"/>
  <c r="M2386" i="33"/>
  <c r="N2383" i="33"/>
  <c r="L2381" i="33"/>
  <c r="M2378" i="33"/>
  <c r="N2375" i="33"/>
  <c r="L2373" i="33"/>
  <c r="M2370" i="33"/>
  <c r="N2367" i="33"/>
  <c r="L2365" i="33"/>
  <c r="M2362" i="33"/>
  <c r="N2359" i="33"/>
  <c r="L2357" i="33"/>
  <c r="M2354" i="33"/>
  <c r="N2351" i="33"/>
  <c r="L2349" i="33"/>
  <c r="M2346" i="33"/>
  <c r="N2343" i="33"/>
  <c r="L2341" i="33"/>
  <c r="M2338" i="33"/>
  <c r="N2335" i="33"/>
  <c r="L2333" i="33"/>
  <c r="M2330" i="33"/>
  <c r="N2327" i="33"/>
  <c r="L2325" i="33"/>
  <c r="M2322" i="33"/>
  <c r="N2319" i="33"/>
  <c r="L2317" i="33"/>
  <c r="M2314" i="33"/>
  <c r="N2311" i="33"/>
  <c r="L2309" i="33"/>
  <c r="M2306" i="33"/>
  <c r="N2303" i="33"/>
  <c r="L2301" i="33"/>
  <c r="M2298" i="33"/>
  <c r="N2295" i="33"/>
  <c r="L2293" i="33"/>
  <c r="M2290" i="33"/>
  <c r="N2287" i="33"/>
  <c r="L2285" i="33"/>
  <c r="M2282" i="33"/>
  <c r="N2279" i="33"/>
  <c r="L2277" i="33"/>
  <c r="M2274" i="33"/>
  <c r="N2271" i="33"/>
  <c r="L2269" i="33"/>
  <c r="M2266" i="33"/>
  <c r="N2263" i="33"/>
  <c r="L2261" i="33"/>
  <c r="M2258" i="33"/>
  <c r="N2255" i="33"/>
  <c r="L2253" i="33"/>
  <c r="M2250" i="33"/>
  <c r="N2247" i="33"/>
  <c r="L2245" i="33"/>
  <c r="M2242" i="33"/>
  <c r="N2239" i="33"/>
  <c r="L2237" i="33"/>
  <c r="M2234" i="33"/>
  <c r="N2231" i="33"/>
  <c r="L2229" i="33"/>
  <c r="M2226" i="33"/>
  <c r="N2223" i="33"/>
  <c r="L2221" i="33"/>
  <c r="M2218" i="33"/>
  <c r="N2215" i="33"/>
  <c r="L2213" i="33"/>
  <c r="M2210" i="33"/>
  <c r="N2207" i="33"/>
  <c r="L2205" i="33"/>
  <c r="M2202" i="33"/>
  <c r="N2199" i="33"/>
  <c r="L2197" i="33"/>
  <c r="M2194" i="33"/>
  <c r="N2191" i="33"/>
  <c r="L2189" i="33"/>
  <c r="M2186" i="33"/>
  <c r="N2183" i="33"/>
  <c r="L2181" i="33"/>
  <c r="M2178" i="33"/>
  <c r="N2175" i="33"/>
  <c r="L2173" i="33"/>
  <c r="M2170" i="33"/>
  <c r="N2167" i="33"/>
  <c r="L2165" i="33"/>
  <c r="M2162" i="33"/>
  <c r="N2159" i="33"/>
  <c r="L2157" i="33"/>
  <c r="M2154" i="33"/>
  <c r="N2151" i="33"/>
  <c r="L2149" i="33"/>
  <c r="M2146" i="33"/>
  <c r="N2143" i="33"/>
  <c r="L2141" i="33"/>
  <c r="M2138" i="33"/>
  <c r="N2135" i="33"/>
  <c r="L2133" i="33"/>
  <c r="M2130" i="33"/>
  <c r="N2127" i="33"/>
  <c r="L2125" i="33"/>
  <c r="M2122" i="33"/>
  <c r="N2119" i="33"/>
  <c r="L2117" i="33"/>
  <c r="M2114" i="33"/>
  <c r="N2111" i="33"/>
  <c r="L2109" i="33"/>
  <c r="M2106" i="33"/>
  <c r="N2103" i="33"/>
  <c r="L2101" i="33"/>
  <c r="M2098" i="33"/>
  <c r="N2095" i="33"/>
  <c r="L2093" i="33"/>
  <c r="M2090" i="33"/>
  <c r="N2087" i="33"/>
  <c r="L2085" i="33"/>
  <c r="M2082" i="33"/>
  <c r="N2079" i="33"/>
  <c r="L2077" i="33"/>
  <c r="M2074" i="33"/>
  <c r="N2071" i="33"/>
  <c r="L2069" i="33"/>
  <c r="M2066" i="33"/>
  <c r="N2063" i="33"/>
  <c r="L2061" i="33"/>
  <c r="M2058" i="33"/>
  <c r="N2055" i="33"/>
  <c r="L2053" i="33"/>
  <c r="M2050" i="33"/>
  <c r="N2047" i="33"/>
  <c r="L2045" i="33"/>
  <c r="M2042" i="33"/>
  <c r="N2039" i="33"/>
  <c r="L2037" i="33"/>
  <c r="M2034" i="33"/>
  <c r="N2031" i="33"/>
  <c r="L2029" i="33"/>
  <c r="M2026" i="33"/>
  <c r="N2023" i="33"/>
  <c r="L2021" i="33"/>
  <c r="M2018" i="33"/>
  <c r="N2015" i="33"/>
  <c r="L2013" i="33"/>
  <c r="M2010" i="33"/>
  <c r="N2007" i="33"/>
  <c r="L2005" i="33"/>
  <c r="M2002" i="33"/>
  <c r="N1999" i="33"/>
  <c r="L1997" i="33"/>
  <c r="M1994" i="33"/>
  <c r="N1991" i="33"/>
  <c r="L1989" i="33"/>
  <c r="M1986" i="33"/>
  <c r="N1983" i="33"/>
  <c r="L1981" i="33"/>
  <c r="M1978" i="33"/>
  <c r="N1975" i="33"/>
  <c r="L1973" i="33"/>
  <c r="M1970" i="33"/>
  <c r="N1967" i="33"/>
  <c r="L1965" i="33"/>
  <c r="M1962" i="33"/>
  <c r="N1959" i="33"/>
  <c r="L1957" i="33"/>
  <c r="M1954" i="33"/>
  <c r="N1951" i="33"/>
  <c r="L1949" i="33"/>
  <c r="M1946" i="33"/>
  <c r="N1943" i="33"/>
  <c r="L1941" i="33"/>
  <c r="M1938" i="33"/>
  <c r="N1935" i="33"/>
  <c r="L1933" i="33"/>
  <c r="M1930" i="33"/>
  <c r="N1927" i="33"/>
  <c r="L1925" i="33"/>
  <c r="M1922" i="33"/>
  <c r="N1919" i="33"/>
  <c r="L1917" i="33"/>
  <c r="M1914" i="33"/>
  <c r="N1911" i="33"/>
  <c r="L1909" i="33"/>
  <c r="M1906" i="33"/>
  <c r="N1903" i="33"/>
  <c r="L1901" i="33"/>
  <c r="M1898" i="33"/>
  <c r="N1895" i="33"/>
  <c r="L1893" i="33"/>
  <c r="M1890" i="33"/>
  <c r="N1887" i="33"/>
  <c r="L1885" i="33"/>
  <c r="M1882" i="33"/>
  <c r="N1879" i="33"/>
  <c r="L1877" i="33"/>
  <c r="M1874" i="33"/>
  <c r="N1871" i="33"/>
  <c r="L1869" i="33"/>
  <c r="M1866" i="33"/>
  <c r="N1863" i="33"/>
  <c r="L1861" i="33"/>
  <c r="M1858" i="33"/>
  <c r="N1855" i="33"/>
  <c r="L1853" i="33"/>
  <c r="M1850" i="33"/>
  <c r="N1847" i="33"/>
  <c r="L1845" i="33"/>
  <c r="M1842" i="33"/>
  <c r="N1839" i="33"/>
  <c r="L1837" i="33"/>
  <c r="M1834" i="33"/>
  <c r="N1831" i="33"/>
  <c r="L1829" i="33"/>
  <c r="M1826" i="33"/>
  <c r="N1823" i="33"/>
  <c r="L1821" i="33"/>
  <c r="M1818" i="33"/>
  <c r="N1815" i="33"/>
  <c r="L1813" i="33"/>
  <c r="M1810" i="33"/>
  <c r="N1807" i="33"/>
  <c r="L1805" i="33"/>
  <c r="M1802" i="33"/>
  <c r="N1799" i="33"/>
  <c r="L1797" i="33"/>
  <c r="M1794" i="33"/>
  <c r="N1791" i="33"/>
  <c r="L1789" i="33"/>
  <c r="M1786" i="33"/>
  <c r="N1783" i="33"/>
  <c r="L1781" i="33"/>
  <c r="M1778" i="33"/>
  <c r="N1775" i="33"/>
  <c r="L1773" i="33"/>
  <c r="M1770" i="33"/>
  <c r="N1767" i="33"/>
  <c r="L1765" i="33"/>
  <c r="M1762" i="33"/>
  <c r="N1759" i="33"/>
  <c r="L1757" i="33"/>
  <c r="M1754" i="33"/>
  <c r="N1751" i="33"/>
  <c r="L1749" i="33"/>
  <c r="M1746" i="33"/>
  <c r="N1743" i="33"/>
  <c r="L1741" i="33"/>
  <c r="M1738" i="33"/>
  <c r="N1735" i="33"/>
  <c r="L1733" i="33"/>
  <c r="M1730" i="33"/>
  <c r="N1727" i="33"/>
  <c r="L1725" i="33"/>
  <c r="M1722" i="33"/>
  <c r="N1719" i="33"/>
  <c r="M1716" i="33"/>
  <c r="N1706" i="33"/>
  <c r="M1685" i="33"/>
  <c r="L1664" i="33"/>
  <c r="N1642" i="33"/>
  <c r="M1621" i="33"/>
  <c r="L1600" i="33"/>
  <c r="N1578" i="33"/>
  <c r="M1557" i="33"/>
  <c r="L1536" i="33"/>
  <c r="N1514" i="33"/>
  <c r="M1493" i="33"/>
  <c r="L1472" i="33"/>
  <c r="N1450" i="33"/>
  <c r="M1429" i="33"/>
  <c r="L1408" i="33"/>
  <c r="N1386" i="33"/>
  <c r="M1365" i="33"/>
  <c r="L1344" i="33"/>
  <c r="N1322" i="33"/>
  <c r="M1301" i="33"/>
  <c r="L1280" i="33"/>
  <c r="N1258" i="33"/>
  <c r="M1237" i="33"/>
  <c r="L1216" i="33"/>
  <c r="N1194" i="33"/>
  <c r="M1173" i="33"/>
  <c r="L1152" i="33"/>
  <c r="N1130" i="33"/>
  <c r="M1109" i="33"/>
  <c r="L1088" i="33"/>
  <c r="N1066" i="33"/>
  <c r="M1045" i="33"/>
  <c r="L1024" i="33"/>
  <c r="N1002" i="33"/>
  <c r="M981" i="33"/>
  <c r="L960" i="33"/>
  <c r="N938" i="33"/>
  <c r="M917" i="33"/>
  <c r="L896" i="33"/>
  <c r="N874" i="33"/>
  <c r="M853" i="33"/>
  <c r="M789" i="33"/>
  <c r="N746" i="33"/>
  <c r="N682" i="33"/>
  <c r="N618" i="33"/>
  <c r="M597" i="33"/>
  <c r="M469" i="33"/>
  <c r="N362" i="33"/>
  <c r="M341" i="33"/>
  <c r="N298" i="33"/>
  <c r="N234" i="33"/>
  <c r="N170" i="33"/>
  <c r="M85" i="33"/>
  <c r="L64" i="33"/>
  <c r="N42" i="33"/>
  <c r="M21" i="33"/>
  <c r="R2462" i="33"/>
  <c r="T2451" i="33"/>
  <c r="P2441" i="33"/>
  <c r="R2430" i="33"/>
  <c r="T2419" i="33"/>
  <c r="I1179" i="33"/>
  <c r="J1179" i="33"/>
  <c r="K1179" i="33"/>
  <c r="I1171" i="33"/>
  <c r="J1171" i="33"/>
  <c r="K1171" i="33"/>
  <c r="I1163" i="33"/>
  <c r="J1163" i="33"/>
  <c r="K1163" i="33"/>
  <c r="I1155" i="33"/>
  <c r="J1155" i="33"/>
  <c r="K1155" i="33"/>
  <c r="I1147" i="33"/>
  <c r="J1147" i="33"/>
  <c r="K1147" i="33"/>
  <c r="I1139" i="33"/>
  <c r="J1139" i="33"/>
  <c r="K1139" i="33"/>
  <c r="I1131" i="33"/>
  <c r="J1131" i="33"/>
  <c r="K1131" i="33"/>
  <c r="I1123" i="33"/>
  <c r="J1123" i="33"/>
  <c r="K1123" i="33"/>
  <c r="I1115" i="33"/>
  <c r="J1115" i="33"/>
  <c r="K1115" i="33"/>
  <c r="I1107" i="33"/>
  <c r="J1107" i="33"/>
  <c r="K1107" i="33"/>
  <c r="I1099" i="33"/>
  <c r="J1099" i="33"/>
  <c r="K1099" i="33"/>
  <c r="I1091" i="33"/>
  <c r="J1091" i="33"/>
  <c r="K1091" i="33"/>
  <c r="I1083" i="33"/>
  <c r="J1083" i="33"/>
  <c r="K1083" i="33"/>
  <c r="I1075" i="33"/>
  <c r="J1075" i="33"/>
  <c r="K1075" i="33"/>
  <c r="I1067" i="33"/>
  <c r="J1067" i="33"/>
  <c r="K1067" i="33"/>
  <c r="I1059" i="33"/>
  <c r="J1059" i="33"/>
  <c r="K1059" i="33"/>
  <c r="I1051" i="33"/>
  <c r="J1051" i="33"/>
  <c r="K1051" i="33"/>
  <c r="I1043" i="33"/>
  <c r="J1043" i="33"/>
  <c r="K1043" i="33"/>
  <c r="I1035" i="33"/>
  <c r="J1035" i="33"/>
  <c r="K1035" i="33"/>
  <c r="I1027" i="33"/>
  <c r="J1027" i="33"/>
  <c r="K1027" i="33"/>
  <c r="I1019" i="33"/>
  <c r="J1019" i="33"/>
  <c r="K1019" i="33"/>
  <c r="I1011" i="33"/>
  <c r="J1011" i="33"/>
  <c r="K1011" i="33"/>
  <c r="I1003" i="33"/>
  <c r="J1003" i="33"/>
  <c r="K1003" i="33"/>
  <c r="I995" i="33"/>
  <c r="J995" i="33"/>
  <c r="K995" i="33"/>
  <c r="I987" i="33"/>
  <c r="J987" i="33"/>
  <c r="K987" i="33"/>
  <c r="I979" i="33"/>
  <c r="J979" i="33"/>
  <c r="K979" i="33"/>
  <c r="I971" i="33"/>
  <c r="J971" i="33"/>
  <c r="K971" i="33"/>
  <c r="K963" i="33"/>
  <c r="I963" i="33"/>
  <c r="J963" i="33"/>
  <c r="K955" i="33"/>
  <c r="I955" i="33"/>
  <c r="J955" i="33"/>
  <c r="K947" i="33"/>
  <c r="I947" i="33"/>
  <c r="J947" i="33"/>
  <c r="K939" i="33"/>
  <c r="I939" i="33"/>
  <c r="J939" i="33"/>
  <c r="K931" i="33"/>
  <c r="J931" i="33"/>
  <c r="I931" i="33"/>
  <c r="K923" i="33"/>
  <c r="I923" i="33"/>
  <c r="J923" i="33"/>
  <c r="K915" i="33"/>
  <c r="I915" i="33"/>
  <c r="J915" i="33"/>
  <c r="K907" i="33"/>
  <c r="I907" i="33"/>
  <c r="J907" i="33"/>
  <c r="K899" i="33"/>
  <c r="I899" i="33"/>
  <c r="J899" i="33"/>
  <c r="J891" i="33"/>
  <c r="K891" i="33"/>
  <c r="I891" i="33"/>
  <c r="J883" i="33"/>
  <c r="K883" i="33"/>
  <c r="I883" i="33"/>
  <c r="J875" i="33"/>
  <c r="K875" i="33"/>
  <c r="I875" i="33"/>
  <c r="J867" i="33"/>
  <c r="K867" i="33"/>
  <c r="I867" i="33"/>
  <c r="J859" i="33"/>
  <c r="K859" i="33"/>
  <c r="I859" i="33"/>
  <c r="J851" i="33"/>
  <c r="K851" i="33"/>
  <c r="I851" i="33"/>
  <c r="J843" i="33"/>
  <c r="K843" i="33"/>
  <c r="I843" i="33"/>
  <c r="I835" i="33"/>
  <c r="J835" i="33"/>
  <c r="K835" i="33"/>
  <c r="I827" i="33"/>
  <c r="J827" i="33"/>
  <c r="K827" i="33"/>
  <c r="I819" i="33"/>
  <c r="J819" i="33"/>
  <c r="K819" i="33"/>
  <c r="I811" i="33"/>
  <c r="J811" i="33"/>
  <c r="K811" i="33"/>
  <c r="I803" i="33"/>
  <c r="J803" i="33"/>
  <c r="K803" i="33"/>
  <c r="I795" i="33"/>
  <c r="J795" i="33"/>
  <c r="K795" i="33"/>
  <c r="I787" i="33"/>
  <c r="J787" i="33"/>
  <c r="K787" i="33"/>
  <c r="I779" i="33"/>
  <c r="J779" i="33"/>
  <c r="K779" i="33"/>
  <c r="I771" i="33"/>
  <c r="J771" i="33"/>
  <c r="K771" i="33"/>
  <c r="I763" i="33"/>
  <c r="J763" i="33"/>
  <c r="K763" i="33"/>
  <c r="I755" i="33"/>
  <c r="J755" i="33"/>
  <c r="K755" i="33"/>
  <c r="I747" i="33"/>
  <c r="J747" i="33"/>
  <c r="K747" i="33"/>
  <c r="I739" i="33"/>
  <c r="J739" i="33"/>
  <c r="K739" i="33"/>
  <c r="I731" i="33"/>
  <c r="J731" i="33"/>
  <c r="K731" i="33"/>
  <c r="I723" i="33"/>
  <c r="J723" i="33"/>
  <c r="K723" i="33"/>
  <c r="I715" i="33"/>
  <c r="J715" i="33"/>
  <c r="K715" i="33"/>
  <c r="I707" i="33"/>
  <c r="J707" i="33"/>
  <c r="K707" i="33"/>
  <c r="I699" i="33"/>
  <c r="J699" i="33"/>
  <c r="K699" i="33"/>
  <c r="I691" i="33"/>
  <c r="J691" i="33"/>
  <c r="K691" i="33"/>
  <c r="I683" i="33"/>
  <c r="J683" i="33"/>
  <c r="K683" i="33"/>
  <c r="I675" i="33"/>
  <c r="J675" i="33"/>
  <c r="K675" i="33"/>
  <c r="I667" i="33"/>
  <c r="J667" i="33"/>
  <c r="K667" i="33"/>
  <c r="I659" i="33"/>
  <c r="J659" i="33"/>
  <c r="K659" i="33"/>
  <c r="I651" i="33"/>
  <c r="J651" i="33"/>
  <c r="K651" i="33"/>
  <c r="I643" i="33"/>
  <c r="J643" i="33"/>
  <c r="K643" i="33"/>
  <c r="I635" i="33"/>
  <c r="J635" i="33"/>
  <c r="K635" i="33"/>
  <c r="I627" i="33"/>
  <c r="J627" i="33"/>
  <c r="K627" i="33"/>
  <c r="I619" i="33"/>
  <c r="J619" i="33"/>
  <c r="K619" i="33"/>
  <c r="I611" i="33"/>
  <c r="J611" i="33"/>
  <c r="K611" i="33"/>
  <c r="I603" i="33"/>
  <c r="J603" i="33"/>
  <c r="K603" i="33"/>
  <c r="I595" i="33"/>
  <c r="J595" i="33"/>
  <c r="K595" i="33"/>
  <c r="I587" i="33"/>
  <c r="J587" i="33"/>
  <c r="K587" i="33"/>
  <c r="I579" i="33"/>
  <c r="J579" i="33"/>
  <c r="K579" i="33"/>
  <c r="I571" i="33"/>
  <c r="J571" i="33"/>
  <c r="K571" i="33"/>
  <c r="I563" i="33"/>
  <c r="J563" i="33"/>
  <c r="K563" i="33"/>
  <c r="I555" i="33"/>
  <c r="J555" i="33"/>
  <c r="K555" i="33"/>
  <c r="I547" i="33"/>
  <c r="J547" i="33"/>
  <c r="K547" i="33"/>
  <c r="I539" i="33"/>
  <c r="J539" i="33"/>
  <c r="K539" i="33"/>
  <c r="I531" i="33"/>
  <c r="J531" i="33"/>
  <c r="K531" i="33"/>
  <c r="I523" i="33"/>
  <c r="J523" i="33"/>
  <c r="K523" i="33"/>
  <c r="I515" i="33"/>
  <c r="J515" i="33"/>
  <c r="K515" i="33"/>
  <c r="I507" i="33"/>
  <c r="J507" i="33"/>
  <c r="K507" i="33"/>
  <c r="I499" i="33"/>
  <c r="J499" i="33"/>
  <c r="K499" i="33"/>
  <c r="I491" i="33"/>
  <c r="J491" i="33"/>
  <c r="K491" i="33"/>
  <c r="I483" i="33"/>
  <c r="J483" i="33"/>
  <c r="K483" i="33"/>
  <c r="I475" i="33"/>
  <c r="J475" i="33"/>
  <c r="K475" i="33"/>
  <c r="I467" i="33"/>
  <c r="J467" i="33"/>
  <c r="K467" i="33"/>
  <c r="I459" i="33"/>
  <c r="J459" i="33"/>
  <c r="K459" i="33"/>
  <c r="J451" i="33"/>
  <c r="I451" i="33"/>
  <c r="K451" i="33"/>
  <c r="J443" i="33"/>
  <c r="K443" i="33"/>
  <c r="I443" i="33"/>
  <c r="J435" i="33"/>
  <c r="K435" i="33"/>
  <c r="I435" i="33"/>
  <c r="J427" i="33"/>
  <c r="K427" i="33"/>
  <c r="I427" i="33"/>
  <c r="J419" i="33"/>
  <c r="K419" i="33"/>
  <c r="I419" i="33"/>
  <c r="J411" i="33"/>
  <c r="K411" i="33"/>
  <c r="I411" i="33"/>
  <c r="J403" i="33"/>
  <c r="K403" i="33"/>
  <c r="I403" i="33"/>
  <c r="J395" i="33"/>
  <c r="K395" i="33"/>
  <c r="I395" i="33"/>
  <c r="J387" i="33"/>
  <c r="K387" i="33"/>
  <c r="I387" i="33"/>
  <c r="J379" i="33"/>
  <c r="K379" i="33"/>
  <c r="I379" i="33"/>
  <c r="J371" i="33"/>
  <c r="K371" i="33"/>
  <c r="I371" i="33"/>
  <c r="J363" i="33"/>
  <c r="K363" i="33"/>
  <c r="I363" i="33"/>
  <c r="J355" i="33"/>
  <c r="K355" i="33"/>
  <c r="I355" i="33"/>
  <c r="J347" i="33"/>
  <c r="K347" i="33"/>
  <c r="I347" i="33"/>
  <c r="J339" i="33"/>
  <c r="K339" i="33"/>
  <c r="I339" i="33"/>
  <c r="J331" i="33"/>
  <c r="K331" i="33"/>
  <c r="I331" i="33"/>
  <c r="J323" i="33"/>
  <c r="K323" i="33"/>
  <c r="I323" i="33"/>
  <c r="J315" i="33"/>
  <c r="K315" i="33"/>
  <c r="I315" i="33"/>
  <c r="J307" i="33"/>
  <c r="K307" i="33"/>
  <c r="I307" i="33"/>
  <c r="J299" i="33"/>
  <c r="K299" i="33"/>
  <c r="I299" i="33"/>
  <c r="J291" i="33"/>
  <c r="K291" i="33"/>
  <c r="I291" i="33"/>
  <c r="J283" i="33"/>
  <c r="K283" i="33"/>
  <c r="I283" i="33"/>
  <c r="J275" i="33"/>
  <c r="K275" i="33"/>
  <c r="I275" i="33"/>
  <c r="J267" i="33"/>
  <c r="K267" i="33"/>
  <c r="I267" i="33"/>
  <c r="I259" i="33"/>
  <c r="J259" i="33"/>
  <c r="K259" i="33"/>
  <c r="I251" i="33"/>
  <c r="J251" i="33"/>
  <c r="K251" i="33"/>
  <c r="I243" i="33"/>
  <c r="J243" i="33"/>
  <c r="K243" i="33"/>
  <c r="I235" i="33"/>
  <c r="J235" i="33"/>
  <c r="K235" i="33"/>
  <c r="I227" i="33"/>
  <c r="J227" i="33"/>
  <c r="K227" i="33"/>
  <c r="I219" i="33"/>
  <c r="J219" i="33"/>
  <c r="K219" i="33"/>
  <c r="I211" i="33"/>
  <c r="J211" i="33"/>
  <c r="K211" i="33"/>
  <c r="I203" i="33"/>
  <c r="J203" i="33"/>
  <c r="K203" i="33"/>
  <c r="I195" i="33"/>
  <c r="J195" i="33"/>
  <c r="K195" i="33"/>
  <c r="I187" i="33"/>
  <c r="J187" i="33"/>
  <c r="K187" i="33"/>
  <c r="I179" i="33"/>
  <c r="J179" i="33"/>
  <c r="K179" i="33"/>
  <c r="I171" i="33"/>
  <c r="J171" i="33"/>
  <c r="K171" i="33"/>
  <c r="I163" i="33"/>
  <c r="J163" i="33"/>
  <c r="K163" i="33"/>
  <c r="I155" i="33"/>
  <c r="J155" i="33"/>
  <c r="K155" i="33"/>
  <c r="I147" i="33"/>
  <c r="J147" i="33"/>
  <c r="K147" i="33"/>
  <c r="I139" i="33"/>
  <c r="J139" i="33"/>
  <c r="K139" i="33"/>
  <c r="I131" i="33"/>
  <c r="J131" i="33"/>
  <c r="K131" i="33"/>
  <c r="I123" i="33"/>
  <c r="J123" i="33"/>
  <c r="K123" i="33"/>
  <c r="I115" i="33"/>
  <c r="J115" i="33"/>
  <c r="K115" i="33"/>
  <c r="I107" i="33"/>
  <c r="J107" i="33"/>
  <c r="K107" i="33"/>
  <c r="J99" i="33"/>
  <c r="K99" i="33"/>
  <c r="K91" i="33"/>
  <c r="K67" i="33"/>
  <c r="J51" i="33"/>
  <c r="J43" i="33"/>
  <c r="J35" i="33"/>
  <c r="J27" i="33"/>
  <c r="J2462" i="33"/>
  <c r="K2462" i="33"/>
  <c r="I2462" i="33"/>
  <c r="J2454" i="33"/>
  <c r="K2454" i="33"/>
  <c r="I2454" i="33"/>
  <c r="J2446" i="33"/>
  <c r="K2446" i="33"/>
  <c r="I2446" i="33"/>
  <c r="J2438" i="33"/>
  <c r="K2438" i="33"/>
  <c r="I2438" i="33"/>
  <c r="J2430" i="33"/>
  <c r="K2430" i="33"/>
  <c r="I2430" i="33"/>
  <c r="J2422" i="33"/>
  <c r="K2422" i="33"/>
  <c r="I2422" i="33"/>
  <c r="J2414" i="33"/>
  <c r="K2414" i="33"/>
  <c r="I2414" i="33"/>
  <c r="J2406" i="33"/>
  <c r="K2406" i="33"/>
  <c r="I2406" i="33"/>
  <c r="J2398" i="33"/>
  <c r="K2398" i="33"/>
  <c r="I2398" i="33"/>
  <c r="J2390" i="33"/>
  <c r="K2390" i="33"/>
  <c r="I2390" i="33"/>
  <c r="J2382" i="33"/>
  <c r="K2382" i="33"/>
  <c r="I2382" i="33"/>
  <c r="J2374" i="33"/>
  <c r="K2374" i="33"/>
  <c r="I2374" i="33"/>
  <c r="J2366" i="33"/>
  <c r="K2366" i="33"/>
  <c r="I2366" i="33"/>
  <c r="J2358" i="33"/>
  <c r="K2358" i="33"/>
  <c r="I2358" i="33"/>
  <c r="J2350" i="33"/>
  <c r="K2350" i="33"/>
  <c r="I2350" i="33"/>
  <c r="J2342" i="33"/>
  <c r="K2342" i="33"/>
  <c r="I2342" i="33"/>
  <c r="J2334" i="33"/>
  <c r="K2334" i="33"/>
  <c r="I2334" i="33"/>
  <c r="J2326" i="33"/>
  <c r="K2326" i="33"/>
  <c r="I2326" i="33"/>
  <c r="J2318" i="33"/>
  <c r="K2318" i="33"/>
  <c r="I2318" i="33"/>
  <c r="J2310" i="33"/>
  <c r="K2310" i="33"/>
  <c r="I2310" i="33"/>
  <c r="J2302" i="33"/>
  <c r="K2302" i="33"/>
  <c r="I2302" i="33"/>
  <c r="J2294" i="33"/>
  <c r="K2294" i="33"/>
  <c r="I2294" i="33"/>
  <c r="J2286" i="33"/>
  <c r="K2286" i="33"/>
  <c r="I2286" i="33"/>
  <c r="J2278" i="33"/>
  <c r="K2278" i="33"/>
  <c r="I2278" i="33"/>
  <c r="J2270" i="33"/>
  <c r="K2270" i="33"/>
  <c r="I2270" i="33"/>
  <c r="J2262" i="33"/>
  <c r="K2262" i="33"/>
  <c r="I2262" i="33"/>
  <c r="J2254" i="33"/>
  <c r="K2254" i="33"/>
  <c r="I2254" i="33"/>
  <c r="J2246" i="33"/>
  <c r="K2246" i="33"/>
  <c r="I2246" i="33"/>
  <c r="J2238" i="33"/>
  <c r="K2238" i="33"/>
  <c r="I2238" i="33"/>
  <c r="J2230" i="33"/>
  <c r="K2230" i="33"/>
  <c r="I2230" i="33"/>
  <c r="J2222" i="33"/>
  <c r="K2222" i="33"/>
  <c r="I2222" i="33"/>
  <c r="J2214" i="33"/>
  <c r="K2214" i="33"/>
  <c r="I2214" i="33"/>
  <c r="J2206" i="33"/>
  <c r="K2206" i="33"/>
  <c r="I2206" i="33"/>
  <c r="J2198" i="33"/>
  <c r="K2198" i="33"/>
  <c r="I2198" i="33"/>
  <c r="J2190" i="33"/>
  <c r="K2190" i="33"/>
  <c r="I2190" i="33"/>
  <c r="J2182" i="33"/>
  <c r="K2182" i="33"/>
  <c r="I2182" i="33"/>
  <c r="J2174" i="33"/>
  <c r="K2174" i="33"/>
  <c r="I2174" i="33"/>
  <c r="J2166" i="33"/>
  <c r="K2166" i="33"/>
  <c r="I2166" i="33"/>
  <c r="J2158" i="33"/>
  <c r="K2158" i="33"/>
  <c r="I2158" i="33"/>
  <c r="J2150" i="33"/>
  <c r="K2150" i="33"/>
  <c r="I2150" i="33"/>
  <c r="J2142" i="33"/>
  <c r="K2142" i="33"/>
  <c r="I2142" i="33"/>
  <c r="J2134" i="33"/>
  <c r="K2134" i="33"/>
  <c r="I2134" i="33"/>
  <c r="J2126" i="33"/>
  <c r="K2126" i="33"/>
  <c r="I2126" i="33"/>
  <c r="J2118" i="33"/>
  <c r="K2118" i="33"/>
  <c r="I2118" i="33"/>
  <c r="J2110" i="33"/>
  <c r="K2110" i="33"/>
  <c r="I2110" i="33"/>
  <c r="J2102" i="33"/>
  <c r="K2102" i="33"/>
  <c r="I2102" i="33"/>
  <c r="J2094" i="33"/>
  <c r="K2094" i="33"/>
  <c r="I2094" i="33"/>
  <c r="I2086" i="33"/>
  <c r="J2086" i="33"/>
  <c r="K2086" i="33"/>
  <c r="I2078" i="33"/>
  <c r="J2078" i="33"/>
  <c r="K2078" i="33"/>
  <c r="I2070" i="33"/>
  <c r="J2070" i="33"/>
  <c r="K2070" i="33"/>
  <c r="I2062" i="33"/>
  <c r="J2062" i="33"/>
  <c r="K2062" i="33"/>
  <c r="I2054" i="33"/>
  <c r="J2054" i="33"/>
  <c r="K2054" i="33"/>
  <c r="I2046" i="33"/>
  <c r="K2046" i="33"/>
  <c r="J2046" i="33"/>
  <c r="I2038" i="33"/>
  <c r="J2038" i="33"/>
  <c r="K2038" i="33"/>
  <c r="I2030" i="33"/>
  <c r="J2030" i="33"/>
  <c r="K2030" i="33"/>
  <c r="I2022" i="33"/>
  <c r="J2022" i="33"/>
  <c r="K2022" i="33"/>
  <c r="I2014" i="33"/>
  <c r="J2014" i="33"/>
  <c r="K2014" i="33"/>
  <c r="I2006" i="33"/>
  <c r="J2006" i="33"/>
  <c r="K2006" i="33"/>
  <c r="I1998" i="33"/>
  <c r="J1998" i="33"/>
  <c r="K1998" i="33"/>
  <c r="I1990" i="33"/>
  <c r="J1990" i="33"/>
  <c r="K1990" i="33"/>
  <c r="I1982" i="33"/>
  <c r="J1982" i="33"/>
  <c r="K1982" i="33"/>
  <c r="I1974" i="33"/>
  <c r="J1974" i="33"/>
  <c r="K1974" i="33"/>
  <c r="I1966" i="33"/>
  <c r="J1966" i="33"/>
  <c r="K1966" i="33"/>
  <c r="I1958" i="33"/>
  <c r="J1958" i="33"/>
  <c r="K1958" i="33"/>
  <c r="I1950" i="33"/>
  <c r="J1950" i="33"/>
  <c r="K1950" i="33"/>
  <c r="I1942" i="33"/>
  <c r="J1942" i="33"/>
  <c r="K1942" i="33"/>
  <c r="I1934" i="33"/>
  <c r="J1934" i="33"/>
  <c r="K1934" i="33"/>
  <c r="I1926" i="33"/>
  <c r="J1926" i="33"/>
  <c r="K1926" i="33"/>
  <c r="I1918" i="33"/>
  <c r="J1918" i="33"/>
  <c r="K1918" i="33"/>
  <c r="I1910" i="33"/>
  <c r="J1910" i="33"/>
  <c r="K1910" i="33"/>
  <c r="I1902" i="33"/>
  <c r="J1902" i="33"/>
  <c r="K1902" i="33"/>
  <c r="I1894" i="33"/>
  <c r="J1894" i="33"/>
  <c r="K1894" i="33"/>
  <c r="I1886" i="33"/>
  <c r="J1886" i="33"/>
  <c r="K1886" i="33"/>
  <c r="I1878" i="33"/>
  <c r="J1878" i="33"/>
  <c r="K1878" i="33"/>
  <c r="I1870" i="33"/>
  <c r="J1870" i="33"/>
  <c r="K1870" i="33"/>
  <c r="I1862" i="33"/>
  <c r="J1862" i="33"/>
  <c r="K1862" i="33"/>
  <c r="I1854" i="33"/>
  <c r="J1854" i="33"/>
  <c r="K1854" i="33"/>
  <c r="I1846" i="33"/>
  <c r="J1846" i="33"/>
  <c r="K1846" i="33"/>
  <c r="I1838" i="33"/>
  <c r="J1838" i="33"/>
  <c r="K1838" i="33"/>
  <c r="I1830" i="33"/>
  <c r="J1830" i="33"/>
  <c r="K1830" i="33"/>
  <c r="I1822" i="33"/>
  <c r="J1822" i="33"/>
  <c r="K1822" i="33"/>
  <c r="I1814" i="33"/>
  <c r="J1814" i="33"/>
  <c r="K1814" i="33"/>
  <c r="I1806" i="33"/>
  <c r="J1806" i="33"/>
  <c r="K1806" i="33"/>
  <c r="I1798" i="33"/>
  <c r="J1798" i="33"/>
  <c r="K1798" i="33"/>
  <c r="I1790" i="33"/>
  <c r="J1790" i="33"/>
  <c r="K1790" i="33"/>
  <c r="I1782" i="33"/>
  <c r="J1782" i="33"/>
  <c r="K1782" i="33"/>
  <c r="I1774" i="33"/>
  <c r="J1774" i="33"/>
  <c r="K1774" i="33"/>
  <c r="I1766" i="33"/>
  <c r="J1766" i="33"/>
  <c r="K1766" i="33"/>
  <c r="I1758" i="33"/>
  <c r="J1758" i="33"/>
  <c r="K1758" i="33"/>
  <c r="I1750" i="33"/>
  <c r="J1750" i="33"/>
  <c r="K1750" i="33"/>
  <c r="I1742" i="33"/>
  <c r="J1742" i="33"/>
  <c r="K1742" i="33"/>
  <c r="I1734" i="33"/>
  <c r="J1734" i="33"/>
  <c r="K1734" i="33"/>
  <c r="I1726" i="33"/>
  <c r="J1726" i="33"/>
  <c r="K1726" i="33"/>
  <c r="I1718" i="33"/>
  <c r="J1718" i="33"/>
  <c r="K1718" i="33"/>
  <c r="I1710" i="33"/>
  <c r="J1710" i="33"/>
  <c r="K1710" i="33"/>
  <c r="I1702" i="33"/>
  <c r="J1702" i="33"/>
  <c r="K1702" i="33"/>
  <c r="I1694" i="33"/>
  <c r="J1694" i="33"/>
  <c r="K1694" i="33"/>
  <c r="I1686" i="33"/>
  <c r="J1686" i="33"/>
  <c r="K1686" i="33"/>
  <c r="I1678" i="33"/>
  <c r="K1678" i="33"/>
  <c r="J1678" i="33"/>
  <c r="I1670" i="33"/>
  <c r="J1670" i="33"/>
  <c r="K1670" i="33"/>
  <c r="I1662" i="33"/>
  <c r="J1662" i="33"/>
  <c r="K1662" i="33"/>
  <c r="I1654" i="33"/>
  <c r="J1654" i="33"/>
  <c r="K1654" i="33"/>
  <c r="I1646" i="33"/>
  <c r="J1646" i="33"/>
  <c r="K1646" i="33"/>
  <c r="I1638" i="33"/>
  <c r="J1638" i="33"/>
  <c r="K1638" i="33"/>
  <c r="I1630" i="33"/>
  <c r="J1630" i="33"/>
  <c r="K1630" i="33"/>
  <c r="I1622" i="33"/>
  <c r="J1622" i="33"/>
  <c r="K1622" i="33"/>
  <c r="I1614" i="33"/>
  <c r="K1614" i="33"/>
  <c r="J1614" i="33"/>
  <c r="I1606" i="33"/>
  <c r="J1606" i="33"/>
  <c r="K1606" i="33"/>
  <c r="K1598" i="33"/>
  <c r="I1598" i="33"/>
  <c r="J1598" i="33"/>
  <c r="K1590" i="33"/>
  <c r="I1590" i="33"/>
  <c r="J1590" i="33"/>
  <c r="K1582" i="33"/>
  <c r="I1582" i="33"/>
  <c r="J1582" i="33"/>
  <c r="K1574" i="33"/>
  <c r="I1574" i="33"/>
  <c r="J1574" i="33"/>
  <c r="K1566" i="33"/>
  <c r="I1566" i="33"/>
  <c r="J1566" i="33"/>
  <c r="K1558" i="33"/>
  <c r="I1558" i="33"/>
  <c r="J1558" i="33"/>
  <c r="K1550" i="33"/>
  <c r="I1550" i="33"/>
  <c r="J1550" i="33"/>
  <c r="K1542" i="33"/>
  <c r="I1542" i="33"/>
  <c r="J1542" i="33"/>
  <c r="K1534" i="33"/>
  <c r="I1534" i="33"/>
  <c r="J1534" i="33"/>
  <c r="K1526" i="33"/>
  <c r="I1526" i="33"/>
  <c r="J1526" i="33"/>
  <c r="K1518" i="33"/>
  <c r="I1518" i="33"/>
  <c r="J1518" i="33"/>
  <c r="K1510" i="33"/>
  <c r="I1510" i="33"/>
  <c r="J1510" i="33"/>
  <c r="K1502" i="33"/>
  <c r="I1502" i="33"/>
  <c r="J1502" i="33"/>
  <c r="K1494" i="33"/>
  <c r="I1494" i="33"/>
  <c r="J1494" i="33"/>
  <c r="K1486" i="33"/>
  <c r="I1486" i="33"/>
  <c r="J1486" i="33"/>
  <c r="K1478" i="33"/>
  <c r="I1478" i="33"/>
  <c r="J1478" i="33"/>
  <c r="K1470" i="33"/>
  <c r="I1470" i="33"/>
  <c r="J1470" i="33"/>
  <c r="K1462" i="33"/>
  <c r="I1462" i="33"/>
  <c r="J1462" i="33"/>
  <c r="K1454" i="33"/>
  <c r="I1454" i="33"/>
  <c r="J1454" i="33"/>
  <c r="K1446" i="33"/>
  <c r="I1446" i="33"/>
  <c r="J1446" i="33"/>
  <c r="K1438" i="33"/>
  <c r="I1438" i="33"/>
  <c r="J1438" i="33"/>
  <c r="K1430" i="33"/>
  <c r="I1430" i="33"/>
  <c r="J1430" i="33"/>
  <c r="K1422" i="33"/>
  <c r="I1422" i="33"/>
  <c r="J1422" i="33"/>
  <c r="K1414" i="33"/>
  <c r="I1414" i="33"/>
  <c r="J1414" i="33"/>
  <c r="K1406" i="33"/>
  <c r="I1406" i="33"/>
  <c r="J1406" i="33"/>
  <c r="K1398" i="33"/>
  <c r="I1398" i="33"/>
  <c r="J1398" i="33"/>
  <c r="K1390" i="33"/>
  <c r="I1390" i="33"/>
  <c r="J1390" i="33"/>
  <c r="I1382" i="33"/>
  <c r="J1382" i="33"/>
  <c r="K1382" i="33"/>
  <c r="I1374" i="33"/>
  <c r="J1374" i="33"/>
  <c r="K1374" i="33"/>
  <c r="I1366" i="33"/>
  <c r="J1366" i="33"/>
  <c r="K1366" i="33"/>
  <c r="I1358" i="33"/>
  <c r="J1358" i="33"/>
  <c r="K1358" i="33"/>
  <c r="I1350" i="33"/>
  <c r="J1350" i="33"/>
  <c r="K1350" i="33"/>
  <c r="I1342" i="33"/>
  <c r="J1342" i="33"/>
  <c r="K1342" i="33"/>
  <c r="I1334" i="33"/>
  <c r="J1334" i="33"/>
  <c r="K1334" i="33"/>
  <c r="I1326" i="33"/>
  <c r="J1326" i="33"/>
  <c r="K1326" i="33"/>
  <c r="I1318" i="33"/>
  <c r="J1318" i="33"/>
  <c r="K1318" i="33"/>
  <c r="I1310" i="33"/>
  <c r="J1310" i="33"/>
  <c r="K1310" i="33"/>
  <c r="I1302" i="33"/>
  <c r="J1302" i="33"/>
  <c r="K1302" i="33"/>
  <c r="I1294" i="33"/>
  <c r="J1294" i="33"/>
  <c r="K1294" i="33"/>
  <c r="I1286" i="33"/>
  <c r="J1286" i="33"/>
  <c r="K1286" i="33"/>
  <c r="I1278" i="33"/>
  <c r="J1278" i="33"/>
  <c r="K1278" i="33"/>
  <c r="I1270" i="33"/>
  <c r="J1270" i="33"/>
  <c r="K1270" i="33"/>
  <c r="I1262" i="33"/>
  <c r="J1262" i="33"/>
  <c r="K1262" i="33"/>
  <c r="I1254" i="33"/>
  <c r="J1254" i="33"/>
  <c r="K1254" i="33"/>
  <c r="I1246" i="33"/>
  <c r="J1246" i="33"/>
  <c r="K1246" i="33"/>
  <c r="I1238" i="33"/>
  <c r="J1238" i="33"/>
  <c r="K1238" i="33"/>
  <c r="I1230" i="33"/>
  <c r="J1230" i="33"/>
  <c r="K1230" i="33"/>
  <c r="I1222" i="33"/>
  <c r="J1222" i="33"/>
  <c r="K1222" i="33"/>
  <c r="I1214" i="33"/>
  <c r="J1214" i="33"/>
  <c r="K1214" i="33"/>
  <c r="I1206" i="33"/>
  <c r="J1206" i="33"/>
  <c r="K1206" i="33"/>
  <c r="I1198" i="33"/>
  <c r="J1198" i="33"/>
  <c r="K1198" i="33"/>
  <c r="I1190" i="33"/>
  <c r="J1190" i="33"/>
  <c r="K1190" i="33"/>
  <c r="I490" i="33"/>
  <c r="J490" i="33"/>
  <c r="K490" i="33"/>
  <c r="I482" i="33"/>
  <c r="J482" i="33"/>
  <c r="K482" i="33"/>
  <c r="I474" i="33"/>
  <c r="J474" i="33"/>
  <c r="K474" i="33"/>
  <c r="I466" i="33"/>
  <c r="J466" i="33"/>
  <c r="K466" i="33"/>
  <c r="I458" i="33"/>
  <c r="J458" i="33"/>
  <c r="K458" i="33"/>
  <c r="I450" i="33"/>
  <c r="J450" i="33"/>
  <c r="K450" i="33"/>
  <c r="I442" i="33"/>
  <c r="J442" i="33"/>
  <c r="K442" i="33"/>
  <c r="I434" i="33"/>
  <c r="J434" i="33"/>
  <c r="K434" i="33"/>
  <c r="I426" i="33"/>
  <c r="K426" i="33"/>
  <c r="J426" i="33"/>
  <c r="I418" i="33"/>
  <c r="K418" i="33"/>
  <c r="J418" i="33"/>
  <c r="I410" i="33"/>
  <c r="K410" i="33"/>
  <c r="J410" i="33"/>
  <c r="I402" i="33"/>
  <c r="K402" i="33"/>
  <c r="J402" i="33"/>
  <c r="I394" i="33"/>
  <c r="K394" i="33"/>
  <c r="J394" i="33"/>
  <c r="I386" i="33"/>
  <c r="K386" i="33"/>
  <c r="J386" i="33"/>
  <c r="I378" i="33"/>
  <c r="K378" i="33"/>
  <c r="J378" i="33"/>
  <c r="I370" i="33"/>
  <c r="K370" i="33"/>
  <c r="J370" i="33"/>
  <c r="I362" i="33"/>
  <c r="K362" i="33"/>
  <c r="J362" i="33"/>
  <c r="I354" i="33"/>
  <c r="K354" i="33"/>
  <c r="J354" i="33"/>
  <c r="I346" i="33"/>
  <c r="K346" i="33"/>
  <c r="J346" i="33"/>
  <c r="I338" i="33"/>
  <c r="K338" i="33"/>
  <c r="J338" i="33"/>
  <c r="I330" i="33"/>
  <c r="K330" i="33"/>
  <c r="J330" i="33"/>
  <c r="I322" i="33"/>
  <c r="K322" i="33"/>
  <c r="J322" i="33"/>
  <c r="I314" i="33"/>
  <c r="K314" i="33"/>
  <c r="J314" i="33"/>
  <c r="I306" i="33"/>
  <c r="K306" i="33"/>
  <c r="J306" i="33"/>
  <c r="I298" i="33"/>
  <c r="K298" i="33"/>
  <c r="J298" i="33"/>
  <c r="I290" i="33"/>
  <c r="K290" i="33"/>
  <c r="J290" i="33"/>
  <c r="I282" i="33"/>
  <c r="K282" i="33"/>
  <c r="J282" i="33"/>
  <c r="I274" i="33"/>
  <c r="K274" i="33"/>
  <c r="J274" i="33"/>
  <c r="I266" i="33"/>
  <c r="K266" i="33"/>
  <c r="J266" i="33"/>
  <c r="I258" i="33"/>
  <c r="J258" i="33"/>
  <c r="K258" i="33"/>
  <c r="I250" i="33"/>
  <c r="J250" i="33"/>
  <c r="K250" i="33"/>
  <c r="I242" i="33"/>
  <c r="J242" i="33"/>
  <c r="K242" i="33"/>
  <c r="I234" i="33"/>
  <c r="J234" i="33"/>
  <c r="K234" i="33"/>
  <c r="I226" i="33"/>
  <c r="J226" i="33"/>
  <c r="K226" i="33"/>
  <c r="I218" i="33"/>
  <c r="J218" i="33"/>
  <c r="K218" i="33"/>
  <c r="I210" i="33"/>
  <c r="J210" i="33"/>
  <c r="K210" i="33"/>
  <c r="I202" i="33"/>
  <c r="J202" i="33"/>
  <c r="K202" i="33"/>
  <c r="I194" i="33"/>
  <c r="J194" i="33"/>
  <c r="K194" i="33"/>
  <c r="I186" i="33"/>
  <c r="J186" i="33"/>
  <c r="K186" i="33"/>
  <c r="I178" i="33"/>
  <c r="J178" i="33"/>
  <c r="K178" i="33"/>
  <c r="I170" i="33"/>
  <c r="J170" i="33"/>
  <c r="K170" i="33"/>
  <c r="I162" i="33"/>
  <c r="J162" i="33"/>
  <c r="K162" i="33"/>
  <c r="I154" i="33"/>
  <c r="J154" i="33"/>
  <c r="K154" i="33"/>
  <c r="I146" i="33"/>
  <c r="J146" i="33"/>
  <c r="K146" i="33"/>
  <c r="I138" i="33"/>
  <c r="J138" i="33"/>
  <c r="K138" i="33"/>
  <c r="I130" i="33"/>
  <c r="J130" i="33"/>
  <c r="K130" i="33"/>
  <c r="I122" i="33"/>
  <c r="J122" i="33"/>
  <c r="K122" i="33"/>
  <c r="I114" i="33"/>
  <c r="J114" i="33"/>
  <c r="K114" i="33"/>
  <c r="I106" i="33"/>
  <c r="J106" i="33"/>
  <c r="K106" i="33"/>
  <c r="K98" i="33"/>
  <c r="K74" i="33"/>
  <c r="K66" i="33"/>
  <c r="J50" i="33"/>
  <c r="K42" i="33"/>
  <c r="J34" i="33"/>
  <c r="K34" i="33"/>
  <c r="I2469" i="33"/>
  <c r="J2469" i="33"/>
  <c r="K2469" i="33"/>
  <c r="I2461" i="33"/>
  <c r="J2461" i="33"/>
  <c r="K2461" i="33"/>
  <c r="I2453" i="33"/>
  <c r="J2453" i="33"/>
  <c r="K2453" i="33"/>
  <c r="I2445" i="33"/>
  <c r="J2445" i="33"/>
  <c r="K2445" i="33"/>
  <c r="I2437" i="33"/>
  <c r="J2437" i="33"/>
  <c r="K2437" i="33"/>
  <c r="I2429" i="33"/>
  <c r="J2429" i="33"/>
  <c r="K2429" i="33"/>
  <c r="I2421" i="33"/>
  <c r="J2421" i="33"/>
  <c r="K2421" i="33"/>
  <c r="I2413" i="33"/>
  <c r="J2413" i="33"/>
  <c r="K2413" i="33"/>
  <c r="I2405" i="33"/>
  <c r="J2405" i="33"/>
  <c r="K2405" i="33"/>
  <c r="I2397" i="33"/>
  <c r="J2397" i="33"/>
  <c r="K2397" i="33"/>
  <c r="I2389" i="33"/>
  <c r="J2389" i="33"/>
  <c r="K2389" i="33"/>
  <c r="I2381" i="33"/>
  <c r="J2381" i="33"/>
  <c r="K2381" i="33"/>
  <c r="I2373" i="33"/>
  <c r="J2373" i="33"/>
  <c r="K2373" i="33"/>
  <c r="I2365" i="33"/>
  <c r="J2365" i="33"/>
  <c r="K2365" i="33"/>
  <c r="I2357" i="33"/>
  <c r="J2357" i="33"/>
  <c r="K2357" i="33"/>
  <c r="I2349" i="33"/>
  <c r="J2349" i="33"/>
  <c r="K2349" i="33"/>
  <c r="I2341" i="33"/>
  <c r="J2341" i="33"/>
  <c r="K2341" i="33"/>
  <c r="I2333" i="33"/>
  <c r="J2333" i="33"/>
  <c r="K2333" i="33"/>
  <c r="I2325" i="33"/>
  <c r="J2325" i="33"/>
  <c r="K2325" i="33"/>
  <c r="I2317" i="33"/>
  <c r="J2317" i="33"/>
  <c r="K2317" i="33"/>
  <c r="I2309" i="33"/>
  <c r="J2309" i="33"/>
  <c r="K2309" i="33"/>
  <c r="I2301" i="33"/>
  <c r="J2301" i="33"/>
  <c r="K2301" i="33"/>
  <c r="I2293" i="33"/>
  <c r="J2293" i="33"/>
  <c r="K2293" i="33"/>
  <c r="I2285" i="33"/>
  <c r="J2285" i="33"/>
  <c r="K2285" i="33"/>
  <c r="I2277" i="33"/>
  <c r="J2277" i="33"/>
  <c r="K2277" i="33"/>
  <c r="I2269" i="33"/>
  <c r="J2269" i="33"/>
  <c r="K2269" i="33"/>
  <c r="I2261" i="33"/>
  <c r="J2261" i="33"/>
  <c r="K2261" i="33"/>
  <c r="I2253" i="33"/>
  <c r="J2253" i="33"/>
  <c r="K2253" i="33"/>
  <c r="I2245" i="33"/>
  <c r="J2245" i="33"/>
  <c r="K2245" i="33"/>
  <c r="I2237" i="33"/>
  <c r="J2237" i="33"/>
  <c r="K2237" i="33"/>
  <c r="I2229" i="33"/>
  <c r="J2229" i="33"/>
  <c r="K2229" i="33"/>
  <c r="I2221" i="33"/>
  <c r="J2221" i="33"/>
  <c r="K2221" i="33"/>
  <c r="I2213" i="33"/>
  <c r="J2213" i="33"/>
  <c r="K2213" i="33"/>
  <c r="I2205" i="33"/>
  <c r="J2205" i="33"/>
  <c r="K2205" i="33"/>
  <c r="I2197" i="33"/>
  <c r="J2197" i="33"/>
  <c r="K2197" i="33"/>
  <c r="I2189" i="33"/>
  <c r="J2189" i="33"/>
  <c r="K2189" i="33"/>
  <c r="I2181" i="33"/>
  <c r="J2181" i="33"/>
  <c r="K2181" i="33"/>
  <c r="I2173" i="33"/>
  <c r="J2173" i="33"/>
  <c r="K2173" i="33"/>
  <c r="I2165" i="33"/>
  <c r="J2165" i="33"/>
  <c r="K2165" i="33"/>
  <c r="I2157" i="33"/>
  <c r="J2157" i="33"/>
  <c r="K2157" i="33"/>
  <c r="I2149" i="33"/>
  <c r="J2149" i="33"/>
  <c r="K2149" i="33"/>
  <c r="I2141" i="33"/>
  <c r="J2141" i="33"/>
  <c r="K2141" i="33"/>
  <c r="I2133" i="33"/>
  <c r="J2133" i="33"/>
  <c r="K2133" i="33"/>
  <c r="I2125" i="33"/>
  <c r="J2125" i="33"/>
  <c r="K2125" i="33"/>
  <c r="I2117" i="33"/>
  <c r="J2117" i="33"/>
  <c r="K2117" i="33"/>
  <c r="I2109" i="33"/>
  <c r="J2109" i="33"/>
  <c r="K2109" i="33"/>
  <c r="I2101" i="33"/>
  <c r="J2101" i="33"/>
  <c r="K2101" i="33"/>
  <c r="I2093" i="33"/>
  <c r="J2093" i="33"/>
  <c r="K2093" i="33"/>
  <c r="I2085" i="33"/>
  <c r="J2085" i="33"/>
  <c r="K2085" i="33"/>
  <c r="I2077" i="33"/>
  <c r="J2077" i="33"/>
  <c r="K2077" i="33"/>
  <c r="I2069" i="33"/>
  <c r="J2069" i="33"/>
  <c r="K2069" i="33"/>
  <c r="I2061" i="33"/>
  <c r="J2061" i="33"/>
  <c r="K2061" i="33"/>
  <c r="I2053" i="33"/>
  <c r="J2053" i="33"/>
  <c r="K2053" i="33"/>
  <c r="I2045" i="33"/>
  <c r="J2045" i="33"/>
  <c r="K2045" i="33"/>
  <c r="I2037" i="33"/>
  <c r="J2037" i="33"/>
  <c r="K2037" i="33"/>
  <c r="I2029" i="33"/>
  <c r="J2029" i="33"/>
  <c r="K2029" i="33"/>
  <c r="I2021" i="33"/>
  <c r="J2021" i="33"/>
  <c r="K2021" i="33"/>
  <c r="I2013" i="33"/>
  <c r="J2013" i="33"/>
  <c r="K2013" i="33"/>
  <c r="I2005" i="33"/>
  <c r="J2005" i="33"/>
  <c r="K2005" i="33"/>
  <c r="I1997" i="33"/>
  <c r="J1997" i="33"/>
  <c r="K1997" i="33"/>
  <c r="I1989" i="33"/>
  <c r="J1989" i="33"/>
  <c r="K1989" i="33"/>
  <c r="I1981" i="33"/>
  <c r="J1981" i="33"/>
  <c r="K1981" i="33"/>
  <c r="I1973" i="33"/>
  <c r="J1973" i="33"/>
  <c r="K1973" i="33"/>
  <c r="I1965" i="33"/>
  <c r="J1965" i="33"/>
  <c r="K1965" i="33"/>
  <c r="I1957" i="33"/>
  <c r="J1957" i="33"/>
  <c r="K1957" i="33"/>
  <c r="I1949" i="33"/>
  <c r="J1949" i="33"/>
  <c r="K1949" i="33"/>
  <c r="I1941" i="33"/>
  <c r="J1941" i="33"/>
  <c r="K1941" i="33"/>
  <c r="I1933" i="33"/>
  <c r="J1933" i="33"/>
  <c r="K1933" i="33"/>
  <c r="I1925" i="33"/>
  <c r="J1925" i="33"/>
  <c r="K1925" i="33"/>
  <c r="I1909" i="33"/>
  <c r="J1909" i="33"/>
  <c r="K1909" i="33"/>
  <c r="I1901" i="33"/>
  <c r="J1901" i="33"/>
  <c r="K1901" i="33"/>
  <c r="I1885" i="33"/>
  <c r="J1885" i="33"/>
  <c r="K1885" i="33"/>
  <c r="I1877" i="33"/>
  <c r="J1877" i="33"/>
  <c r="K1877" i="33"/>
  <c r="I1869" i="33"/>
  <c r="J1869" i="33"/>
  <c r="K1869" i="33"/>
  <c r="I1853" i="33"/>
  <c r="J1853" i="33"/>
  <c r="K1853" i="33"/>
  <c r="I1845" i="33"/>
  <c r="J1845" i="33"/>
  <c r="K1845" i="33"/>
  <c r="I1837" i="33"/>
  <c r="J1837" i="33"/>
  <c r="K1837" i="33"/>
  <c r="I1829" i="33"/>
  <c r="J1829" i="33"/>
  <c r="K1829" i="33"/>
  <c r="I1821" i="33"/>
  <c r="J1821" i="33"/>
  <c r="K1821" i="33"/>
  <c r="I1813" i="33"/>
  <c r="J1813" i="33"/>
  <c r="K1813" i="33"/>
  <c r="I1805" i="33"/>
  <c r="J1805" i="33"/>
  <c r="K1805" i="33"/>
  <c r="I1797" i="33"/>
  <c r="J1797" i="33"/>
  <c r="K1797" i="33"/>
  <c r="I1789" i="33"/>
  <c r="J1789" i="33"/>
  <c r="K1789" i="33"/>
  <c r="I1781" i="33"/>
  <c r="J1781" i="33"/>
  <c r="K1781" i="33"/>
  <c r="I1773" i="33"/>
  <c r="J1773" i="33"/>
  <c r="K1773" i="33"/>
  <c r="I1765" i="33"/>
  <c r="J1765" i="33"/>
  <c r="K1765" i="33"/>
  <c r="I1757" i="33"/>
  <c r="J1757" i="33"/>
  <c r="K1757" i="33"/>
  <c r="I1749" i="33"/>
  <c r="J1749" i="33"/>
  <c r="K1749" i="33"/>
  <c r="I1741" i="33"/>
  <c r="J1741" i="33"/>
  <c r="K1741" i="33"/>
  <c r="I1733" i="33"/>
  <c r="J1733" i="33"/>
  <c r="K1733" i="33"/>
  <c r="I1725" i="33"/>
  <c r="J1725" i="33"/>
  <c r="K1725" i="33"/>
  <c r="I1717" i="33"/>
  <c r="K1717" i="33"/>
  <c r="J1717" i="33"/>
  <c r="I1709" i="33"/>
  <c r="K1709" i="33"/>
  <c r="J1709" i="33"/>
  <c r="I1701" i="33"/>
  <c r="K1701" i="33"/>
  <c r="J1701" i="33"/>
  <c r="I1693" i="33"/>
  <c r="K1693" i="33"/>
  <c r="J1693" i="33"/>
  <c r="I1685" i="33"/>
  <c r="K1685" i="33"/>
  <c r="J1685" i="33"/>
  <c r="I1677" i="33"/>
  <c r="K1677" i="33"/>
  <c r="J1677" i="33"/>
  <c r="I1669" i="33"/>
  <c r="K1669" i="33"/>
  <c r="J1669" i="33"/>
  <c r="I1661" i="33"/>
  <c r="K1661" i="33"/>
  <c r="J1661" i="33"/>
  <c r="I1653" i="33"/>
  <c r="K1653" i="33"/>
  <c r="J1653" i="33"/>
  <c r="I1645" i="33"/>
  <c r="K1645" i="33"/>
  <c r="J1645" i="33"/>
  <c r="I1637" i="33"/>
  <c r="K1637" i="33"/>
  <c r="J1637" i="33"/>
  <c r="I1629" i="33"/>
  <c r="K1629" i="33"/>
  <c r="J1629" i="33"/>
  <c r="I1621" i="33"/>
  <c r="K1621" i="33"/>
  <c r="J1621" i="33"/>
  <c r="I1613" i="33"/>
  <c r="K1613" i="33"/>
  <c r="J1613" i="33"/>
  <c r="I1605" i="33"/>
  <c r="K1605" i="33"/>
  <c r="J1605" i="33"/>
  <c r="I1597" i="33"/>
  <c r="K1597" i="33"/>
  <c r="J1597" i="33"/>
  <c r="I1589" i="33"/>
  <c r="J1589" i="33"/>
  <c r="K1589" i="33"/>
  <c r="I1581" i="33"/>
  <c r="J1581" i="33"/>
  <c r="K1581" i="33"/>
  <c r="I1573" i="33"/>
  <c r="J1573" i="33"/>
  <c r="K1573" i="33"/>
  <c r="I1565" i="33"/>
  <c r="J1565" i="33"/>
  <c r="K1565" i="33"/>
  <c r="I1557" i="33"/>
  <c r="J1557" i="33"/>
  <c r="K1557" i="33"/>
  <c r="I1549" i="33"/>
  <c r="J1549" i="33"/>
  <c r="K1549" i="33"/>
  <c r="I1541" i="33"/>
  <c r="J1541" i="33"/>
  <c r="K1541" i="33"/>
  <c r="I1533" i="33"/>
  <c r="J1533" i="33"/>
  <c r="K1533" i="33"/>
  <c r="I1525" i="33"/>
  <c r="J1525" i="33"/>
  <c r="K1525" i="33"/>
  <c r="I1517" i="33"/>
  <c r="J1517" i="33"/>
  <c r="K1517" i="33"/>
  <c r="I1509" i="33"/>
  <c r="J1509" i="33"/>
  <c r="K1509" i="33"/>
  <c r="I1501" i="33"/>
  <c r="J1501" i="33"/>
  <c r="K1501" i="33"/>
  <c r="I1493" i="33"/>
  <c r="J1493" i="33"/>
  <c r="K1493" i="33"/>
  <c r="I1485" i="33"/>
  <c r="J1485" i="33"/>
  <c r="K1485" i="33"/>
  <c r="I1477" i="33"/>
  <c r="J1477" i="33"/>
  <c r="K1477" i="33"/>
  <c r="I1469" i="33"/>
  <c r="J1469" i="33"/>
  <c r="K1469" i="33"/>
  <c r="I1461" i="33"/>
  <c r="J1461" i="33"/>
  <c r="K1461" i="33"/>
  <c r="I1453" i="33"/>
  <c r="J1453" i="33"/>
  <c r="K1453" i="33"/>
  <c r="I1445" i="33"/>
  <c r="J1445" i="33"/>
  <c r="K1445" i="33"/>
  <c r="I1437" i="33"/>
  <c r="J1437" i="33"/>
  <c r="K1437" i="33"/>
  <c r="I1429" i="33"/>
  <c r="J1429" i="33"/>
  <c r="K1429" i="33"/>
  <c r="I1421" i="33"/>
  <c r="J1421" i="33"/>
  <c r="K1421" i="33"/>
  <c r="I1413" i="33"/>
  <c r="J1413" i="33"/>
  <c r="K1413" i="33"/>
  <c r="I1405" i="33"/>
  <c r="J1405" i="33"/>
  <c r="K1405" i="33"/>
  <c r="I1397" i="33"/>
  <c r="J1397" i="33"/>
  <c r="K1397" i="33"/>
  <c r="I1389" i="33"/>
  <c r="J1389" i="33"/>
  <c r="K1389" i="33"/>
  <c r="K1381" i="33"/>
  <c r="I1381" i="33"/>
  <c r="J1381" i="33"/>
  <c r="K1373" i="33"/>
  <c r="J1373" i="33"/>
  <c r="I1373" i="33"/>
  <c r="K1365" i="33"/>
  <c r="I1365" i="33"/>
  <c r="J1365" i="33"/>
  <c r="K1357" i="33"/>
  <c r="I1357" i="33"/>
  <c r="J1357" i="33"/>
  <c r="K1349" i="33"/>
  <c r="I1349" i="33"/>
  <c r="J1349" i="33"/>
  <c r="K1341" i="33"/>
  <c r="J1341" i="33"/>
  <c r="I1341" i="33"/>
  <c r="K1333" i="33"/>
  <c r="I1333" i="33"/>
  <c r="J1333" i="33"/>
  <c r="K1325" i="33"/>
  <c r="I1325" i="33"/>
  <c r="J1325" i="33"/>
  <c r="K1317" i="33"/>
  <c r="I1317" i="33"/>
  <c r="J1317" i="33"/>
  <c r="K1309" i="33"/>
  <c r="J1309" i="33"/>
  <c r="I1309" i="33"/>
  <c r="K1301" i="33"/>
  <c r="I1301" i="33"/>
  <c r="J1301" i="33"/>
  <c r="K1293" i="33"/>
  <c r="I1293" i="33"/>
  <c r="J1293" i="33"/>
  <c r="K1285" i="33"/>
  <c r="I1285" i="33"/>
  <c r="J1285" i="33"/>
  <c r="K1277" i="33"/>
  <c r="J1277" i="33"/>
  <c r="I1277" i="33"/>
  <c r="K1269" i="33"/>
  <c r="I1269" i="33"/>
  <c r="J1269" i="33"/>
  <c r="K1261" i="33"/>
  <c r="I1261" i="33"/>
  <c r="J1261" i="33"/>
  <c r="K1253" i="33"/>
  <c r="I1253" i="33"/>
  <c r="J1253" i="33"/>
  <c r="K1245" i="33"/>
  <c r="J1245" i="33"/>
  <c r="I1245" i="33"/>
  <c r="K1237" i="33"/>
  <c r="I1237" i="33"/>
  <c r="J1237" i="33"/>
  <c r="K1229" i="33"/>
  <c r="I1229" i="33"/>
  <c r="J1229" i="33"/>
  <c r="K1221" i="33"/>
  <c r="I1221" i="33"/>
  <c r="J1221" i="33"/>
  <c r="K1213" i="33"/>
  <c r="J1213" i="33"/>
  <c r="I1213" i="33"/>
  <c r="K1205" i="33"/>
  <c r="I1205" i="33"/>
  <c r="J1205" i="33"/>
  <c r="K1197" i="33"/>
  <c r="I1197" i="33"/>
  <c r="J1197" i="33"/>
  <c r="K1189" i="33"/>
  <c r="I1189" i="33"/>
  <c r="J1189" i="33"/>
  <c r="K1181" i="33"/>
  <c r="J1181" i="33"/>
  <c r="I1181" i="33"/>
  <c r="K1165" i="33"/>
  <c r="I1165" i="33"/>
  <c r="J1165" i="33"/>
  <c r="K1141" i="33"/>
  <c r="I1141" i="33"/>
  <c r="J1141" i="33"/>
  <c r="K1125" i="33"/>
  <c r="I1125" i="33"/>
  <c r="J1125" i="33"/>
  <c r="K1101" i="33"/>
  <c r="I1101" i="33"/>
  <c r="J1101" i="33"/>
  <c r="K1085" i="33"/>
  <c r="J1085" i="33"/>
  <c r="I1085" i="33"/>
  <c r="K1069" i="33"/>
  <c r="I1069" i="33"/>
  <c r="J1069" i="33"/>
  <c r="K1045" i="33"/>
  <c r="I1045" i="33"/>
  <c r="J1045" i="33"/>
  <c r="K1029" i="33"/>
  <c r="I1029" i="33"/>
  <c r="J1029" i="33"/>
  <c r="K1013" i="33"/>
  <c r="I1013" i="33"/>
  <c r="J1013" i="33"/>
  <c r="K997" i="33"/>
  <c r="I997" i="33"/>
  <c r="J997" i="33"/>
  <c r="K981" i="33"/>
  <c r="I981" i="33"/>
  <c r="J981" i="33"/>
  <c r="J965" i="33"/>
  <c r="K965" i="33"/>
  <c r="I965" i="33"/>
  <c r="I949" i="33"/>
  <c r="J949" i="33"/>
  <c r="K949" i="33"/>
  <c r="I933" i="33"/>
  <c r="J933" i="33"/>
  <c r="K933" i="33"/>
  <c r="I909" i="33"/>
  <c r="J909" i="33"/>
  <c r="K909" i="33"/>
  <c r="I893" i="33"/>
  <c r="J893" i="33"/>
  <c r="K893" i="33"/>
  <c r="I877" i="33"/>
  <c r="J877" i="33"/>
  <c r="K877" i="33"/>
  <c r="I861" i="33"/>
  <c r="J861" i="33"/>
  <c r="K861" i="33"/>
  <c r="I845" i="33"/>
  <c r="J845" i="33"/>
  <c r="K845" i="33"/>
  <c r="I829" i="33"/>
  <c r="K829" i="33"/>
  <c r="J829" i="33"/>
  <c r="I813" i="33"/>
  <c r="J813" i="33"/>
  <c r="K813" i="33"/>
  <c r="I789" i="33"/>
  <c r="J789" i="33"/>
  <c r="K789" i="33"/>
  <c r="I773" i="33"/>
  <c r="J773" i="33"/>
  <c r="K773" i="33"/>
  <c r="I765" i="33"/>
  <c r="J765" i="33"/>
  <c r="K765" i="33"/>
  <c r="I749" i="33"/>
  <c r="J749" i="33"/>
  <c r="K749" i="33"/>
  <c r="I725" i="33"/>
  <c r="J725" i="33"/>
  <c r="K725" i="33"/>
  <c r="I709" i="33"/>
  <c r="J709" i="33"/>
  <c r="K709" i="33"/>
  <c r="I701" i="33"/>
  <c r="J701" i="33"/>
  <c r="K701" i="33"/>
  <c r="I685" i="33"/>
  <c r="J685" i="33"/>
  <c r="K685" i="33"/>
  <c r="I661" i="33"/>
  <c r="J661" i="33"/>
  <c r="K661" i="33"/>
  <c r="I645" i="33"/>
  <c r="J645" i="33"/>
  <c r="K645" i="33"/>
  <c r="I629" i="33"/>
  <c r="J629" i="33"/>
  <c r="K629" i="33"/>
  <c r="I605" i="33"/>
  <c r="J605" i="33"/>
  <c r="K605" i="33"/>
  <c r="I589" i="33"/>
  <c r="J589" i="33"/>
  <c r="K589" i="33"/>
  <c r="I573" i="33"/>
  <c r="J573" i="33"/>
  <c r="K573" i="33"/>
  <c r="I557" i="33"/>
  <c r="J557" i="33"/>
  <c r="K557" i="33"/>
  <c r="I541" i="33"/>
  <c r="J541" i="33"/>
  <c r="K541" i="33"/>
  <c r="I525" i="33"/>
  <c r="J525" i="33"/>
  <c r="K525" i="33"/>
  <c r="I509" i="33"/>
  <c r="J509" i="33"/>
  <c r="K509" i="33"/>
  <c r="I485" i="33"/>
  <c r="J485" i="33"/>
  <c r="K485" i="33"/>
  <c r="I469" i="33"/>
  <c r="J469" i="33"/>
  <c r="K469" i="33"/>
  <c r="J453" i="33"/>
  <c r="K453" i="33"/>
  <c r="I453" i="33"/>
  <c r="I437" i="33"/>
  <c r="J437" i="33"/>
  <c r="K437" i="33"/>
  <c r="J421" i="33"/>
  <c r="I421" i="33"/>
  <c r="K421" i="33"/>
  <c r="J405" i="33"/>
  <c r="K405" i="33"/>
  <c r="I405" i="33"/>
  <c r="J389" i="33"/>
  <c r="I389" i="33"/>
  <c r="K389" i="33"/>
  <c r="J373" i="33"/>
  <c r="K373" i="33"/>
  <c r="I373" i="33"/>
  <c r="J357" i="33"/>
  <c r="I357" i="33"/>
  <c r="K357" i="33"/>
  <c r="J341" i="33"/>
  <c r="K341" i="33"/>
  <c r="I341" i="33"/>
  <c r="J325" i="33"/>
  <c r="I325" i="33"/>
  <c r="K325" i="33"/>
  <c r="J309" i="33"/>
  <c r="K309" i="33"/>
  <c r="I309" i="33"/>
  <c r="J293" i="33"/>
  <c r="I293" i="33"/>
  <c r="K293" i="33"/>
  <c r="J277" i="33"/>
  <c r="K277" i="33"/>
  <c r="I277" i="33"/>
  <c r="K261" i="33"/>
  <c r="J261" i="33"/>
  <c r="I261" i="33"/>
  <c r="I245" i="33"/>
  <c r="J245" i="33"/>
  <c r="K245" i="33"/>
  <c r="I229" i="33"/>
  <c r="J229" i="33"/>
  <c r="K229" i="33"/>
  <c r="I213" i="33"/>
  <c r="J213" i="33"/>
  <c r="K213" i="33"/>
  <c r="I197" i="33"/>
  <c r="J197" i="33"/>
  <c r="K197" i="33"/>
  <c r="I173" i="33"/>
  <c r="J173" i="33"/>
  <c r="K173" i="33"/>
  <c r="I157" i="33"/>
  <c r="J157" i="33"/>
  <c r="K157" i="33"/>
  <c r="I141" i="33"/>
  <c r="J141" i="33"/>
  <c r="K141" i="33"/>
  <c r="I125" i="33"/>
  <c r="J125" i="33"/>
  <c r="K125" i="33"/>
  <c r="I109" i="33"/>
  <c r="J109" i="33"/>
  <c r="K109" i="33"/>
  <c r="K93" i="33"/>
  <c r="K45" i="33"/>
  <c r="I2456" i="33"/>
  <c r="J2456" i="33"/>
  <c r="K2456" i="33"/>
  <c r="I2440" i="33"/>
  <c r="J2440" i="33"/>
  <c r="K2440" i="33"/>
  <c r="I2424" i="33"/>
  <c r="J2424" i="33"/>
  <c r="K2424" i="33"/>
  <c r="I2408" i="33"/>
  <c r="J2408" i="33"/>
  <c r="K2408" i="33"/>
  <c r="I2392" i="33"/>
  <c r="J2392" i="33"/>
  <c r="K2392" i="33"/>
  <c r="I2376" i="33"/>
  <c r="J2376" i="33"/>
  <c r="K2376" i="33"/>
  <c r="I2368" i="33"/>
  <c r="J2368" i="33"/>
  <c r="K2368" i="33"/>
  <c r="I2352" i="33"/>
  <c r="J2352" i="33"/>
  <c r="K2352" i="33"/>
  <c r="I2328" i="33"/>
  <c r="J2328" i="33"/>
  <c r="K2328" i="33"/>
  <c r="I2304" i="33"/>
  <c r="J2304" i="33"/>
  <c r="K2304" i="33"/>
  <c r="I2288" i="33"/>
  <c r="J2288" i="33"/>
  <c r="K2288" i="33"/>
  <c r="I2264" i="33"/>
  <c r="J2264" i="33"/>
  <c r="K2264" i="33"/>
  <c r="I2248" i="33"/>
  <c r="J2248" i="33"/>
  <c r="K2248" i="33"/>
  <c r="I2232" i="33"/>
  <c r="J2232" i="33"/>
  <c r="K2232" i="33"/>
  <c r="I2216" i="33"/>
  <c r="J2216" i="33"/>
  <c r="K2216" i="33"/>
  <c r="I2200" i="33"/>
  <c r="J2200" i="33"/>
  <c r="K2200" i="33"/>
  <c r="I2184" i="33"/>
  <c r="J2184" i="33"/>
  <c r="K2184" i="33"/>
  <c r="I2168" i="33"/>
  <c r="J2168" i="33"/>
  <c r="K2168" i="33"/>
  <c r="I2152" i="33"/>
  <c r="J2152" i="33"/>
  <c r="K2152" i="33"/>
  <c r="I2144" i="33"/>
  <c r="J2144" i="33"/>
  <c r="K2144" i="33"/>
  <c r="I2128" i="33"/>
  <c r="J2128" i="33"/>
  <c r="K2128" i="33"/>
  <c r="I2112" i="33"/>
  <c r="J2112" i="33"/>
  <c r="K2112" i="33"/>
  <c r="I2096" i="33"/>
  <c r="J2096" i="33"/>
  <c r="K2096" i="33"/>
  <c r="I2080" i="33"/>
  <c r="J2080" i="33"/>
  <c r="K2080" i="33"/>
  <c r="I2064" i="33"/>
  <c r="J2064" i="33"/>
  <c r="K2064" i="33"/>
  <c r="I2048" i="33"/>
  <c r="J2048" i="33"/>
  <c r="K2048" i="33"/>
  <c r="I2032" i="33"/>
  <c r="J2032" i="33"/>
  <c r="K2032" i="33"/>
  <c r="I2016" i="33"/>
  <c r="J2016" i="33"/>
  <c r="K2016" i="33"/>
  <c r="I2000" i="33"/>
  <c r="J2000" i="33"/>
  <c r="K2000" i="33"/>
  <c r="I1984" i="33"/>
  <c r="J1984" i="33"/>
  <c r="K1984" i="33"/>
  <c r="I1960" i="33"/>
  <c r="J1960" i="33"/>
  <c r="K1960" i="33"/>
  <c r="I1944" i="33"/>
  <c r="J1944" i="33"/>
  <c r="K1944" i="33"/>
  <c r="I1920" i="33"/>
  <c r="J1920" i="33"/>
  <c r="K1920" i="33"/>
  <c r="I1904" i="33"/>
  <c r="J1904" i="33"/>
  <c r="K1904" i="33"/>
  <c r="I1888" i="33"/>
  <c r="J1888" i="33"/>
  <c r="K1888" i="33"/>
  <c r="I1872" i="33"/>
  <c r="J1872" i="33"/>
  <c r="K1872" i="33"/>
  <c r="I1864" i="33"/>
  <c r="J1864" i="33"/>
  <c r="K1864" i="33"/>
  <c r="I1848" i="33"/>
  <c r="J1848" i="33"/>
  <c r="K1848" i="33"/>
  <c r="I1832" i="33"/>
  <c r="J1832" i="33"/>
  <c r="K1832" i="33"/>
  <c r="I1824" i="33"/>
  <c r="J1824" i="33"/>
  <c r="K1824" i="33"/>
  <c r="I1808" i="33"/>
  <c r="J1808" i="33"/>
  <c r="K1808" i="33"/>
  <c r="I1792" i="33"/>
  <c r="J1792" i="33"/>
  <c r="K1792" i="33"/>
  <c r="I1776" i="33"/>
  <c r="J1776" i="33"/>
  <c r="K1776" i="33"/>
  <c r="I1760" i="33"/>
  <c r="J1760" i="33"/>
  <c r="K1760" i="33"/>
  <c r="I1744" i="33"/>
  <c r="J1744" i="33"/>
  <c r="K1744" i="33"/>
  <c r="I1736" i="33"/>
  <c r="J1736" i="33"/>
  <c r="K1736" i="33"/>
  <c r="J1720" i="33"/>
  <c r="K1720" i="33"/>
  <c r="I1720" i="33"/>
  <c r="J1704" i="33"/>
  <c r="K1704" i="33"/>
  <c r="I1704" i="33"/>
  <c r="J1680" i="33"/>
  <c r="K1680" i="33"/>
  <c r="I1680" i="33"/>
  <c r="J1664" i="33"/>
  <c r="K1664" i="33"/>
  <c r="I1664" i="33"/>
  <c r="J1648" i="33"/>
  <c r="K1648" i="33"/>
  <c r="I1648" i="33"/>
  <c r="J1632" i="33"/>
  <c r="K1632" i="33"/>
  <c r="I1632" i="33"/>
  <c r="J1608" i="33"/>
  <c r="K1608" i="33"/>
  <c r="I1608" i="33"/>
  <c r="I1592" i="33"/>
  <c r="J1592" i="33"/>
  <c r="K1592" i="33"/>
  <c r="I1576" i="33"/>
  <c r="J1576" i="33"/>
  <c r="K1576" i="33"/>
  <c r="I1560" i="33"/>
  <c r="J1560" i="33"/>
  <c r="K1560" i="33"/>
  <c r="I1544" i="33"/>
  <c r="J1544" i="33"/>
  <c r="K1544" i="33"/>
  <c r="I1536" i="33"/>
  <c r="J1536" i="33"/>
  <c r="K1536" i="33"/>
  <c r="I1520" i="33"/>
  <c r="J1520" i="33"/>
  <c r="K1520" i="33"/>
  <c r="I1504" i="33"/>
  <c r="J1504" i="33"/>
  <c r="K1504" i="33"/>
  <c r="I1488" i="33"/>
  <c r="J1488" i="33"/>
  <c r="K1488" i="33"/>
  <c r="I1472" i="33"/>
  <c r="J1472" i="33"/>
  <c r="K1472" i="33"/>
  <c r="I1448" i="33"/>
  <c r="J1448" i="33"/>
  <c r="K1448" i="33"/>
  <c r="I1440" i="33"/>
  <c r="J1440" i="33"/>
  <c r="K1440" i="33"/>
  <c r="I1424" i="33"/>
  <c r="J1424" i="33"/>
  <c r="K1424" i="33"/>
  <c r="I1400" i="33"/>
  <c r="J1400" i="33"/>
  <c r="K1400" i="33"/>
  <c r="J1384" i="33"/>
  <c r="I1384" i="33"/>
  <c r="K1384" i="33"/>
  <c r="J1376" i="33"/>
  <c r="K1376" i="33"/>
  <c r="I1376" i="33"/>
  <c r="J1360" i="33"/>
  <c r="K1360" i="33"/>
  <c r="I1360" i="33"/>
  <c r="J1344" i="33"/>
  <c r="K1344" i="33"/>
  <c r="I1344" i="33"/>
  <c r="J1328" i="33"/>
  <c r="K1328" i="33"/>
  <c r="I1328" i="33"/>
  <c r="J1320" i="33"/>
  <c r="K1320" i="33"/>
  <c r="I1320" i="33"/>
  <c r="J1304" i="33"/>
  <c r="K1304" i="33"/>
  <c r="I1304" i="33"/>
  <c r="J1288" i="33"/>
  <c r="K1288" i="33"/>
  <c r="I1288" i="33"/>
  <c r="J1272" i="33"/>
  <c r="K1272" i="33"/>
  <c r="I1272" i="33"/>
  <c r="J1256" i="33"/>
  <c r="K1256" i="33"/>
  <c r="I1256" i="33"/>
  <c r="J1240" i="33"/>
  <c r="K1240" i="33"/>
  <c r="I1240" i="33"/>
  <c r="J1224" i="33"/>
  <c r="K1224" i="33"/>
  <c r="I1224" i="33"/>
  <c r="J1216" i="33"/>
  <c r="K1216" i="33"/>
  <c r="I1216" i="33"/>
  <c r="J1200" i="33"/>
  <c r="K1200" i="33"/>
  <c r="I1200" i="33"/>
  <c r="I1172" i="33"/>
  <c r="J1172" i="33"/>
  <c r="K1172" i="33"/>
  <c r="I1156" i="33"/>
  <c r="J1156" i="33"/>
  <c r="K1156" i="33"/>
  <c r="I1140" i="33"/>
  <c r="J1140" i="33"/>
  <c r="K1140" i="33"/>
  <c r="I1116" i="33"/>
  <c r="J1116" i="33"/>
  <c r="K1116" i="33"/>
  <c r="I1100" i="33"/>
  <c r="J1100" i="33"/>
  <c r="K1100" i="33"/>
  <c r="I1084" i="33"/>
  <c r="J1084" i="33"/>
  <c r="K1084" i="33"/>
  <c r="I1068" i="33"/>
  <c r="J1068" i="33"/>
  <c r="K1068" i="33"/>
  <c r="I1052" i="33"/>
  <c r="J1052" i="33"/>
  <c r="K1052" i="33"/>
  <c r="I1036" i="33"/>
  <c r="J1036" i="33"/>
  <c r="K1036" i="33"/>
  <c r="I1020" i="33"/>
  <c r="J1020" i="33"/>
  <c r="K1020" i="33"/>
  <c r="I996" i="33"/>
  <c r="J996" i="33"/>
  <c r="K996" i="33"/>
  <c r="I980" i="33"/>
  <c r="J980" i="33"/>
  <c r="K980" i="33"/>
  <c r="I964" i="33"/>
  <c r="J964" i="33"/>
  <c r="K964" i="33"/>
  <c r="I948" i="33"/>
  <c r="J948" i="33"/>
  <c r="K948" i="33"/>
  <c r="I932" i="33"/>
  <c r="J932" i="33"/>
  <c r="K932" i="33"/>
  <c r="I924" i="33"/>
  <c r="J924" i="33"/>
  <c r="K924" i="33"/>
  <c r="I908" i="33"/>
  <c r="J908" i="33"/>
  <c r="K908" i="33"/>
  <c r="I884" i="33"/>
  <c r="J884" i="33"/>
  <c r="K884" i="33"/>
  <c r="I868" i="33"/>
  <c r="J868" i="33"/>
  <c r="K868" i="33"/>
  <c r="I852" i="33"/>
  <c r="J852" i="33"/>
  <c r="K852" i="33"/>
  <c r="I836" i="33"/>
  <c r="J836" i="33"/>
  <c r="K836" i="33"/>
  <c r="I820" i="33"/>
  <c r="J820" i="33"/>
  <c r="K820" i="33"/>
  <c r="I804" i="33"/>
  <c r="J804" i="33"/>
  <c r="K804" i="33"/>
  <c r="I788" i="33"/>
  <c r="J788" i="33"/>
  <c r="K788" i="33"/>
  <c r="I772" i="33"/>
  <c r="J772" i="33"/>
  <c r="K772" i="33"/>
  <c r="I756" i="33"/>
  <c r="J756" i="33"/>
  <c r="K756" i="33"/>
  <c r="I748" i="33"/>
  <c r="J748" i="33"/>
  <c r="K748" i="33"/>
  <c r="I732" i="33"/>
  <c r="J732" i="33"/>
  <c r="K732" i="33"/>
  <c r="I716" i="33"/>
  <c r="J716" i="33"/>
  <c r="K716" i="33"/>
  <c r="I700" i="33"/>
  <c r="J700" i="33"/>
  <c r="K700" i="33"/>
  <c r="I684" i="33"/>
  <c r="J684" i="33"/>
  <c r="K684" i="33"/>
  <c r="I660" i="33"/>
  <c r="J660" i="33"/>
  <c r="K660" i="33"/>
  <c r="I644" i="33"/>
  <c r="J644" i="33"/>
  <c r="K644" i="33"/>
  <c r="I636" i="33"/>
  <c r="J636" i="33"/>
  <c r="K636" i="33"/>
  <c r="I620" i="33"/>
  <c r="J620" i="33"/>
  <c r="K620" i="33"/>
  <c r="I596" i="33"/>
  <c r="J596" i="33"/>
  <c r="K596" i="33"/>
  <c r="I580" i="33"/>
  <c r="J580" i="33"/>
  <c r="K580" i="33"/>
  <c r="I564" i="33"/>
  <c r="J564" i="33"/>
  <c r="K564" i="33"/>
  <c r="I548" i="33"/>
  <c r="J548" i="33"/>
  <c r="K548" i="33"/>
  <c r="I532" i="33"/>
  <c r="J532" i="33"/>
  <c r="K532" i="33"/>
  <c r="I516" i="33"/>
  <c r="J516" i="33"/>
  <c r="K516" i="33"/>
  <c r="I500" i="33"/>
  <c r="J500" i="33"/>
  <c r="K500" i="33"/>
  <c r="I484" i="33"/>
  <c r="J484" i="33"/>
  <c r="K484" i="33"/>
  <c r="I468" i="33"/>
  <c r="J468" i="33"/>
  <c r="K468" i="33"/>
  <c r="I452" i="33"/>
  <c r="J452" i="33"/>
  <c r="K452" i="33"/>
  <c r="I444" i="33"/>
  <c r="J444" i="33"/>
  <c r="K444" i="33"/>
  <c r="I436" i="33"/>
  <c r="J436" i="33"/>
  <c r="K436" i="33"/>
  <c r="I428" i="33"/>
  <c r="J428" i="33"/>
  <c r="K428" i="33"/>
  <c r="I420" i="33"/>
  <c r="J420" i="33"/>
  <c r="K420" i="33"/>
  <c r="I412" i="33"/>
  <c r="J412" i="33"/>
  <c r="K412" i="33"/>
  <c r="I404" i="33"/>
  <c r="J404" i="33"/>
  <c r="K404" i="33"/>
  <c r="I396" i="33"/>
  <c r="J396" i="33"/>
  <c r="K396" i="33"/>
  <c r="I388" i="33"/>
  <c r="J388" i="33"/>
  <c r="K388" i="33"/>
  <c r="I380" i="33"/>
  <c r="J380" i="33"/>
  <c r="K380" i="33"/>
  <c r="I372" i="33"/>
  <c r="J372" i="33"/>
  <c r="K372" i="33"/>
  <c r="I364" i="33"/>
  <c r="J364" i="33"/>
  <c r="K364" i="33"/>
  <c r="I356" i="33"/>
  <c r="J356" i="33"/>
  <c r="K356" i="33"/>
  <c r="I348" i="33"/>
  <c r="J348" i="33"/>
  <c r="K348" i="33"/>
  <c r="I340" i="33"/>
  <c r="J340" i="33"/>
  <c r="K340" i="33"/>
  <c r="I332" i="33"/>
  <c r="J332" i="33"/>
  <c r="K332" i="33"/>
  <c r="I316" i="33"/>
  <c r="J316" i="33"/>
  <c r="K316" i="33"/>
  <c r="I308" i="33"/>
  <c r="J308" i="33"/>
  <c r="K308" i="33"/>
  <c r="I300" i="33"/>
  <c r="J300" i="33"/>
  <c r="K300" i="33"/>
  <c r="I292" i="33"/>
  <c r="J292" i="33"/>
  <c r="K292" i="33"/>
  <c r="I284" i="33"/>
  <c r="J284" i="33"/>
  <c r="K284" i="33"/>
  <c r="I276" i="33"/>
  <c r="J276" i="33"/>
  <c r="K276" i="33"/>
  <c r="I268" i="33"/>
  <c r="J268" i="33"/>
  <c r="K268" i="33"/>
  <c r="I260" i="33"/>
  <c r="K260" i="33"/>
  <c r="J260" i="33"/>
  <c r="K252" i="33"/>
  <c r="I252" i="33"/>
  <c r="J252" i="33"/>
  <c r="K244" i="33"/>
  <c r="I244" i="33"/>
  <c r="J244" i="33"/>
  <c r="K236" i="33"/>
  <c r="I236" i="33"/>
  <c r="J236" i="33"/>
  <c r="K228" i="33"/>
  <c r="I228" i="33"/>
  <c r="J228" i="33"/>
  <c r="K220" i="33"/>
  <c r="I220" i="33"/>
  <c r="J220" i="33"/>
  <c r="K212" i="33"/>
  <c r="I212" i="33"/>
  <c r="J212" i="33"/>
  <c r="K204" i="33"/>
  <c r="I204" i="33"/>
  <c r="J204" i="33"/>
  <c r="K196" i="33"/>
  <c r="I196" i="33"/>
  <c r="J196" i="33"/>
  <c r="K188" i="33"/>
  <c r="I188" i="33"/>
  <c r="J188" i="33"/>
  <c r="K180" i="33"/>
  <c r="I180" i="33"/>
  <c r="J180" i="33"/>
  <c r="K172" i="33"/>
  <c r="I172" i="33"/>
  <c r="J172" i="33"/>
  <c r="K164" i="33"/>
  <c r="I164" i="33"/>
  <c r="J164" i="33"/>
  <c r="K156" i="33"/>
  <c r="I156" i="33"/>
  <c r="J156" i="33"/>
  <c r="K148" i="33"/>
  <c r="I148" i="33"/>
  <c r="J148" i="33"/>
  <c r="K140" i="33"/>
  <c r="I140" i="33"/>
  <c r="J140" i="33"/>
  <c r="K132" i="33"/>
  <c r="I132" i="33"/>
  <c r="J132" i="33"/>
  <c r="K124" i="33"/>
  <c r="I124" i="33"/>
  <c r="J124" i="33"/>
  <c r="K116" i="33"/>
  <c r="I116" i="33"/>
  <c r="J116" i="33"/>
  <c r="K108" i="33"/>
  <c r="I108" i="33"/>
  <c r="J108" i="33"/>
  <c r="K100" i="33"/>
  <c r="J60" i="33"/>
  <c r="J52" i="33"/>
  <c r="J36" i="33"/>
  <c r="K36" i="33"/>
  <c r="J4" i="33"/>
  <c r="K4" i="33"/>
  <c r="I4" i="33"/>
  <c r="I2463" i="33"/>
  <c r="J2463" i="33"/>
  <c r="K2463" i="33"/>
  <c r="I2455" i="33"/>
  <c r="J2455" i="33"/>
  <c r="K2455" i="33"/>
  <c r="I2447" i="33"/>
  <c r="J2447" i="33"/>
  <c r="K2447" i="33"/>
  <c r="I2439" i="33"/>
  <c r="J2439" i="33"/>
  <c r="K2439" i="33"/>
  <c r="I2431" i="33"/>
  <c r="J2431" i="33"/>
  <c r="K2431" i="33"/>
  <c r="I2423" i="33"/>
  <c r="J2423" i="33"/>
  <c r="K2423" i="33"/>
  <c r="I2415" i="33"/>
  <c r="J2415" i="33"/>
  <c r="K2415" i="33"/>
  <c r="I2407" i="33"/>
  <c r="J2407" i="33"/>
  <c r="K2407" i="33"/>
  <c r="I2399" i="33"/>
  <c r="J2399" i="33"/>
  <c r="K2399" i="33"/>
  <c r="I2391" i="33"/>
  <c r="J2391" i="33"/>
  <c r="K2391" i="33"/>
  <c r="I2383" i="33"/>
  <c r="J2383" i="33"/>
  <c r="K2383" i="33"/>
  <c r="I2375" i="33"/>
  <c r="J2375" i="33"/>
  <c r="K2375" i="33"/>
  <c r="I2367" i="33"/>
  <c r="J2367" i="33"/>
  <c r="K2367" i="33"/>
  <c r="I2359" i="33"/>
  <c r="J2359" i="33"/>
  <c r="K2359" i="33"/>
  <c r="I2351" i="33"/>
  <c r="J2351" i="33"/>
  <c r="K2351" i="33"/>
  <c r="I2343" i="33"/>
  <c r="J2343" i="33"/>
  <c r="K2343" i="33"/>
  <c r="I2335" i="33"/>
  <c r="J2335" i="33"/>
  <c r="K2335" i="33"/>
  <c r="I2327" i="33"/>
  <c r="J2327" i="33"/>
  <c r="K2327" i="33"/>
  <c r="I2319" i="33"/>
  <c r="J2319" i="33"/>
  <c r="K2319" i="33"/>
  <c r="I2311" i="33"/>
  <c r="J2311" i="33"/>
  <c r="K2311" i="33"/>
  <c r="I2303" i="33"/>
  <c r="J2303" i="33"/>
  <c r="K2303" i="33"/>
  <c r="I2295" i="33"/>
  <c r="J2295" i="33"/>
  <c r="K2295" i="33"/>
  <c r="I2287" i="33"/>
  <c r="J2287" i="33"/>
  <c r="K2287" i="33"/>
  <c r="I2279" i="33"/>
  <c r="J2279" i="33"/>
  <c r="K2279" i="33"/>
  <c r="I2271" i="33"/>
  <c r="J2271" i="33"/>
  <c r="K2271" i="33"/>
  <c r="I2263" i="33"/>
  <c r="J2263" i="33"/>
  <c r="K2263" i="33"/>
  <c r="I2255" i="33"/>
  <c r="J2255" i="33"/>
  <c r="K2255" i="33"/>
  <c r="I2247" i="33"/>
  <c r="J2247" i="33"/>
  <c r="K2247" i="33"/>
  <c r="I2239" i="33"/>
  <c r="J2239" i="33"/>
  <c r="K2239" i="33"/>
  <c r="I2231" i="33"/>
  <c r="J2231" i="33"/>
  <c r="K2231" i="33"/>
  <c r="I2223" i="33"/>
  <c r="J2223" i="33"/>
  <c r="K2223" i="33"/>
  <c r="I2215" i="33"/>
  <c r="J2215" i="33"/>
  <c r="K2215" i="33"/>
  <c r="I2207" i="33"/>
  <c r="J2207" i="33"/>
  <c r="K2207" i="33"/>
  <c r="I2199" i="33"/>
  <c r="J2199" i="33"/>
  <c r="K2199" i="33"/>
  <c r="I2191" i="33"/>
  <c r="J2191" i="33"/>
  <c r="K2191" i="33"/>
  <c r="I2183" i="33"/>
  <c r="J2183" i="33"/>
  <c r="K2183" i="33"/>
  <c r="I2175" i="33"/>
  <c r="J2175" i="33"/>
  <c r="K2175" i="33"/>
  <c r="I2167" i="33"/>
  <c r="J2167" i="33"/>
  <c r="K2167" i="33"/>
  <c r="I2159" i="33"/>
  <c r="J2159" i="33"/>
  <c r="K2159" i="33"/>
  <c r="I2151" i="33"/>
  <c r="J2151" i="33"/>
  <c r="K2151" i="33"/>
  <c r="I2143" i="33"/>
  <c r="J2143" i="33"/>
  <c r="K2143" i="33"/>
  <c r="I2135" i="33"/>
  <c r="J2135" i="33"/>
  <c r="K2135" i="33"/>
  <c r="I2127" i="33"/>
  <c r="J2127" i="33"/>
  <c r="K2127" i="33"/>
  <c r="I2119" i="33"/>
  <c r="J2119" i="33"/>
  <c r="K2119" i="33"/>
  <c r="I2111" i="33"/>
  <c r="J2111" i="33"/>
  <c r="K2111" i="33"/>
  <c r="I2103" i="33"/>
  <c r="J2103" i="33"/>
  <c r="K2103" i="33"/>
  <c r="I2095" i="33"/>
  <c r="J2095" i="33"/>
  <c r="K2095" i="33"/>
  <c r="J2087" i="33"/>
  <c r="K2087" i="33"/>
  <c r="I2087" i="33"/>
  <c r="J2079" i="33"/>
  <c r="K2079" i="33"/>
  <c r="I2079" i="33"/>
  <c r="J2071" i="33"/>
  <c r="K2071" i="33"/>
  <c r="I2071" i="33"/>
  <c r="J2063" i="33"/>
  <c r="K2063" i="33"/>
  <c r="I2063" i="33"/>
  <c r="J2055" i="33"/>
  <c r="K2055" i="33"/>
  <c r="I2055" i="33"/>
  <c r="J2047" i="33"/>
  <c r="K2047" i="33"/>
  <c r="I2047" i="33"/>
  <c r="J2039" i="33"/>
  <c r="K2039" i="33"/>
  <c r="I2039" i="33"/>
  <c r="J2031" i="33"/>
  <c r="K2031" i="33"/>
  <c r="I2031" i="33"/>
  <c r="J2023" i="33"/>
  <c r="K2023" i="33"/>
  <c r="I2023" i="33"/>
  <c r="J2015" i="33"/>
  <c r="K2015" i="33"/>
  <c r="I2015" i="33"/>
  <c r="J2007" i="33"/>
  <c r="K2007" i="33"/>
  <c r="I2007" i="33"/>
  <c r="J1999" i="33"/>
  <c r="K1999" i="33"/>
  <c r="I1999" i="33"/>
  <c r="J1991" i="33"/>
  <c r="K1991" i="33"/>
  <c r="I1991" i="33"/>
  <c r="J1983" i="33"/>
  <c r="K1983" i="33"/>
  <c r="I1983" i="33"/>
  <c r="J1975" i="33"/>
  <c r="K1975" i="33"/>
  <c r="I1975" i="33"/>
  <c r="J1967" i="33"/>
  <c r="K1967" i="33"/>
  <c r="I1967" i="33"/>
  <c r="J1959" i="33"/>
  <c r="K1959" i="33"/>
  <c r="I1959" i="33"/>
  <c r="J1951" i="33"/>
  <c r="K1951" i="33"/>
  <c r="I1951" i="33"/>
  <c r="J1943" i="33"/>
  <c r="K1943" i="33"/>
  <c r="I1943" i="33"/>
  <c r="J1935" i="33"/>
  <c r="K1935" i="33"/>
  <c r="I1935" i="33"/>
  <c r="J1927" i="33"/>
  <c r="K1927" i="33"/>
  <c r="I1927" i="33"/>
  <c r="J1919" i="33"/>
  <c r="K1919" i="33"/>
  <c r="I1919" i="33"/>
  <c r="J1911" i="33"/>
  <c r="K1911" i="33"/>
  <c r="I1911" i="33"/>
  <c r="J1903" i="33"/>
  <c r="K1903" i="33"/>
  <c r="I1903" i="33"/>
  <c r="J1895" i="33"/>
  <c r="K1895" i="33"/>
  <c r="I1895" i="33"/>
  <c r="J1887" i="33"/>
  <c r="K1887" i="33"/>
  <c r="I1887" i="33"/>
  <c r="J1879" i="33"/>
  <c r="K1879" i="33"/>
  <c r="I1879" i="33"/>
  <c r="J1871" i="33"/>
  <c r="K1871" i="33"/>
  <c r="I1871" i="33"/>
  <c r="J1863" i="33"/>
  <c r="K1863" i="33"/>
  <c r="I1863" i="33"/>
  <c r="J1855" i="33"/>
  <c r="K1855" i="33"/>
  <c r="I1855" i="33"/>
  <c r="J1847" i="33"/>
  <c r="K1847" i="33"/>
  <c r="I1847" i="33"/>
  <c r="J1839" i="33"/>
  <c r="K1839" i="33"/>
  <c r="I1839" i="33"/>
  <c r="J1831" i="33"/>
  <c r="K1831" i="33"/>
  <c r="I1831" i="33"/>
  <c r="J1823" i="33"/>
  <c r="K1823" i="33"/>
  <c r="I1823" i="33"/>
  <c r="J1815" i="33"/>
  <c r="K1815" i="33"/>
  <c r="I1815" i="33"/>
  <c r="J1807" i="33"/>
  <c r="K1807" i="33"/>
  <c r="I1807" i="33"/>
  <c r="J1799" i="33"/>
  <c r="K1799" i="33"/>
  <c r="I1799" i="33"/>
  <c r="J1791" i="33"/>
  <c r="K1791" i="33"/>
  <c r="I1791" i="33"/>
  <c r="J1783" i="33"/>
  <c r="K1783" i="33"/>
  <c r="I1783" i="33"/>
  <c r="J1775" i="33"/>
  <c r="K1775" i="33"/>
  <c r="I1775" i="33"/>
  <c r="J1767" i="33"/>
  <c r="K1767" i="33"/>
  <c r="I1767" i="33"/>
  <c r="J1759" i="33"/>
  <c r="K1759" i="33"/>
  <c r="I1759" i="33"/>
  <c r="J1751" i="33"/>
  <c r="K1751" i="33"/>
  <c r="I1751" i="33"/>
  <c r="J1743" i="33"/>
  <c r="K1743" i="33"/>
  <c r="I1743" i="33"/>
  <c r="J1735" i="33"/>
  <c r="K1735" i="33"/>
  <c r="I1735" i="33"/>
  <c r="J1727" i="33"/>
  <c r="K1727" i="33"/>
  <c r="I1727" i="33"/>
  <c r="I1719" i="33"/>
  <c r="J1719" i="33"/>
  <c r="K1719" i="33"/>
  <c r="I1711" i="33"/>
  <c r="J1711" i="33"/>
  <c r="K1711" i="33"/>
  <c r="I1703" i="33"/>
  <c r="J1703" i="33"/>
  <c r="K1703" i="33"/>
  <c r="I1695" i="33"/>
  <c r="J1695" i="33"/>
  <c r="K1695" i="33"/>
  <c r="I1687" i="33"/>
  <c r="J1687" i="33"/>
  <c r="K1687" i="33"/>
  <c r="I1679" i="33"/>
  <c r="J1679" i="33"/>
  <c r="K1679" i="33"/>
  <c r="I1671" i="33"/>
  <c r="J1671" i="33"/>
  <c r="K1671" i="33"/>
  <c r="I1663" i="33"/>
  <c r="J1663" i="33"/>
  <c r="K1663" i="33"/>
  <c r="I1655" i="33"/>
  <c r="J1655" i="33"/>
  <c r="K1655" i="33"/>
  <c r="I1647" i="33"/>
  <c r="J1647" i="33"/>
  <c r="K1647" i="33"/>
  <c r="I1639" i="33"/>
  <c r="J1639" i="33"/>
  <c r="K1639" i="33"/>
  <c r="I1631" i="33"/>
  <c r="J1631" i="33"/>
  <c r="K1631" i="33"/>
  <c r="I1623" i="33"/>
  <c r="J1623" i="33"/>
  <c r="K1623" i="33"/>
  <c r="I1615" i="33"/>
  <c r="J1615" i="33"/>
  <c r="K1615" i="33"/>
  <c r="I1607" i="33"/>
  <c r="J1607" i="33"/>
  <c r="K1607" i="33"/>
  <c r="I1599" i="33"/>
  <c r="J1599" i="33"/>
  <c r="K1599" i="33"/>
  <c r="I1591" i="33"/>
  <c r="J1591" i="33"/>
  <c r="K1591" i="33"/>
  <c r="I1583" i="33"/>
  <c r="J1583" i="33"/>
  <c r="K1583" i="33"/>
  <c r="I1575" i="33"/>
  <c r="J1575" i="33"/>
  <c r="K1575" i="33"/>
  <c r="I1559" i="33"/>
  <c r="J1559" i="33"/>
  <c r="K1559" i="33"/>
  <c r="I1551" i="33"/>
  <c r="J1551" i="33"/>
  <c r="K1551" i="33"/>
  <c r="I1543" i="33"/>
  <c r="J1543" i="33"/>
  <c r="K1543" i="33"/>
  <c r="I1535" i="33"/>
  <c r="J1535" i="33"/>
  <c r="K1535" i="33"/>
  <c r="I1527" i="33"/>
  <c r="J1527" i="33"/>
  <c r="K1527" i="33"/>
  <c r="I1519" i="33"/>
  <c r="J1519" i="33"/>
  <c r="K1519" i="33"/>
  <c r="I1511" i="33"/>
  <c r="J1511" i="33"/>
  <c r="K1511" i="33"/>
  <c r="I1503" i="33"/>
  <c r="J1503" i="33"/>
  <c r="K1503" i="33"/>
  <c r="I1495" i="33"/>
  <c r="J1495" i="33"/>
  <c r="K1495" i="33"/>
  <c r="I1487" i="33"/>
  <c r="J1487" i="33"/>
  <c r="K1487" i="33"/>
  <c r="I1479" i="33"/>
  <c r="J1479" i="33"/>
  <c r="K1479" i="33"/>
  <c r="I1471" i="33"/>
  <c r="J1471" i="33"/>
  <c r="K1471" i="33"/>
  <c r="I1463" i="33"/>
  <c r="J1463" i="33"/>
  <c r="K1463" i="33"/>
  <c r="I1455" i="33"/>
  <c r="J1455" i="33"/>
  <c r="K1455" i="33"/>
  <c r="I1447" i="33"/>
  <c r="J1447" i="33"/>
  <c r="K1447" i="33"/>
  <c r="I1439" i="33"/>
  <c r="J1439" i="33"/>
  <c r="K1439" i="33"/>
  <c r="I1431" i="33"/>
  <c r="J1431" i="33"/>
  <c r="K1431" i="33"/>
  <c r="I1423" i="33"/>
  <c r="J1423" i="33"/>
  <c r="K1423" i="33"/>
  <c r="I1415" i="33"/>
  <c r="J1415" i="33"/>
  <c r="K1415" i="33"/>
  <c r="I1407" i="33"/>
  <c r="J1407" i="33"/>
  <c r="K1407" i="33"/>
  <c r="I1399" i="33"/>
  <c r="J1399" i="33"/>
  <c r="K1399" i="33"/>
  <c r="I1391" i="33"/>
  <c r="J1391" i="33"/>
  <c r="K1391" i="33"/>
  <c r="I1383" i="33"/>
  <c r="J1383" i="33"/>
  <c r="K1383" i="33"/>
  <c r="J1375" i="33"/>
  <c r="I1375" i="33"/>
  <c r="K1375" i="33"/>
  <c r="I1367" i="33"/>
  <c r="J1367" i="33"/>
  <c r="K1367" i="33"/>
  <c r="I1359" i="33"/>
  <c r="J1359" i="33"/>
  <c r="K1359" i="33"/>
  <c r="I1351" i="33"/>
  <c r="J1351" i="33"/>
  <c r="K1351" i="33"/>
  <c r="I1343" i="33"/>
  <c r="J1343" i="33"/>
  <c r="K1343" i="33"/>
  <c r="I1335" i="33"/>
  <c r="J1335" i="33"/>
  <c r="K1335" i="33"/>
  <c r="I1327" i="33"/>
  <c r="J1327" i="33"/>
  <c r="K1327" i="33"/>
  <c r="I1319" i="33"/>
  <c r="J1319" i="33"/>
  <c r="K1319" i="33"/>
  <c r="I1311" i="33"/>
  <c r="J1311" i="33"/>
  <c r="K1311" i="33"/>
  <c r="I1303" i="33"/>
  <c r="J1303" i="33"/>
  <c r="K1303" i="33"/>
  <c r="I1295" i="33"/>
  <c r="J1295" i="33"/>
  <c r="K1295" i="33"/>
  <c r="I1287" i="33"/>
  <c r="J1287" i="33"/>
  <c r="K1287" i="33"/>
  <c r="I1279" i="33"/>
  <c r="J1279" i="33"/>
  <c r="K1279" i="33"/>
  <c r="I1271" i="33"/>
  <c r="J1271" i="33"/>
  <c r="K1271" i="33"/>
  <c r="I1263" i="33"/>
  <c r="J1263" i="33"/>
  <c r="K1263" i="33"/>
  <c r="I1255" i="33"/>
  <c r="J1255" i="33"/>
  <c r="K1255" i="33"/>
  <c r="I1247" i="33"/>
  <c r="J1247" i="33"/>
  <c r="K1247" i="33"/>
  <c r="I1239" i="33"/>
  <c r="J1239" i="33"/>
  <c r="K1239" i="33"/>
  <c r="I1231" i="33"/>
  <c r="J1231" i="33"/>
  <c r="K1231" i="33"/>
  <c r="I1223" i="33"/>
  <c r="J1223" i="33"/>
  <c r="K1223" i="33"/>
  <c r="I1215" i="33"/>
  <c r="J1215" i="33"/>
  <c r="K1215" i="33"/>
  <c r="I1207" i="33"/>
  <c r="J1207" i="33"/>
  <c r="K1207" i="33"/>
  <c r="I1199" i="33"/>
  <c r="J1199" i="33"/>
  <c r="K1199" i="33"/>
  <c r="I1191" i="33"/>
  <c r="J1191" i="33"/>
  <c r="K1191" i="33"/>
  <c r="I1170" i="33"/>
  <c r="K1170" i="33"/>
  <c r="J1170" i="33"/>
  <c r="I1146" i="33"/>
  <c r="J1146" i="33"/>
  <c r="K1146" i="33"/>
  <c r="I1122" i="33"/>
  <c r="J1122" i="33"/>
  <c r="K1122" i="33"/>
  <c r="I1090" i="33"/>
  <c r="J1090" i="33"/>
  <c r="K1090" i="33"/>
  <c r="I1074" i="33"/>
  <c r="K1074" i="33"/>
  <c r="J1074" i="33"/>
  <c r="I1050" i="33"/>
  <c r="J1050" i="33"/>
  <c r="K1050" i="33"/>
  <c r="I1018" i="33"/>
  <c r="J1018" i="33"/>
  <c r="K1018" i="33"/>
  <c r="I994" i="33"/>
  <c r="J994" i="33"/>
  <c r="K994" i="33"/>
  <c r="K970" i="33"/>
  <c r="I970" i="33"/>
  <c r="J970" i="33"/>
  <c r="I946" i="33"/>
  <c r="J946" i="33"/>
  <c r="K946" i="33"/>
  <c r="I930" i="33"/>
  <c r="J930" i="33"/>
  <c r="K930" i="33"/>
  <c r="I906" i="33"/>
  <c r="J906" i="33"/>
  <c r="K906" i="33"/>
  <c r="I882" i="33"/>
  <c r="J882" i="33"/>
  <c r="K882" i="33"/>
  <c r="I858" i="33"/>
  <c r="J858" i="33"/>
  <c r="K858" i="33"/>
  <c r="J834" i="33"/>
  <c r="I834" i="33"/>
  <c r="K834" i="33"/>
  <c r="I810" i="33"/>
  <c r="J810" i="33"/>
  <c r="K810" i="33"/>
  <c r="I794" i="33"/>
  <c r="J794" i="33"/>
  <c r="K794" i="33"/>
  <c r="I770" i="33"/>
  <c r="J770" i="33"/>
  <c r="K770" i="33"/>
  <c r="I746" i="33"/>
  <c r="J746" i="33"/>
  <c r="K746" i="33"/>
  <c r="I722" i="33"/>
  <c r="J722" i="33"/>
  <c r="K722" i="33"/>
  <c r="I698" i="33"/>
  <c r="J698" i="33"/>
  <c r="K698" i="33"/>
  <c r="I682" i="33"/>
  <c r="J682" i="33"/>
  <c r="K682" i="33"/>
  <c r="I658" i="33"/>
  <c r="J658" i="33"/>
  <c r="K658" i="33"/>
  <c r="I642" i="33"/>
  <c r="J642" i="33"/>
  <c r="K642" i="33"/>
  <c r="I626" i="33"/>
  <c r="J626" i="33"/>
  <c r="K626" i="33"/>
  <c r="I530" i="33"/>
  <c r="J530" i="33"/>
  <c r="K530" i="33"/>
  <c r="I1861" i="33"/>
  <c r="J1861" i="33"/>
  <c r="K1861" i="33"/>
  <c r="I1177" i="33"/>
  <c r="J1177" i="33"/>
  <c r="K1177" i="33"/>
  <c r="I1169" i="33"/>
  <c r="J1169" i="33"/>
  <c r="K1169" i="33"/>
  <c r="I1161" i="33"/>
  <c r="J1161" i="33"/>
  <c r="K1161" i="33"/>
  <c r="I1153" i="33"/>
  <c r="J1153" i="33"/>
  <c r="K1153" i="33"/>
  <c r="I1145" i="33"/>
  <c r="J1145" i="33"/>
  <c r="K1145" i="33"/>
  <c r="I1137" i="33"/>
  <c r="J1137" i="33"/>
  <c r="K1137" i="33"/>
  <c r="I1129" i="33"/>
  <c r="J1129" i="33"/>
  <c r="K1129" i="33"/>
  <c r="I1121" i="33"/>
  <c r="J1121" i="33"/>
  <c r="K1121" i="33"/>
  <c r="I1113" i="33"/>
  <c r="J1113" i="33"/>
  <c r="K1113" i="33"/>
  <c r="I1105" i="33"/>
  <c r="J1105" i="33"/>
  <c r="K1105" i="33"/>
  <c r="I1097" i="33"/>
  <c r="J1097" i="33"/>
  <c r="K1097" i="33"/>
  <c r="I1089" i="33"/>
  <c r="J1089" i="33"/>
  <c r="K1089" i="33"/>
  <c r="I1081" i="33"/>
  <c r="J1081" i="33"/>
  <c r="K1081" i="33"/>
  <c r="I1073" i="33"/>
  <c r="J1073" i="33"/>
  <c r="K1073" i="33"/>
  <c r="I1065" i="33"/>
  <c r="J1065" i="33"/>
  <c r="K1065" i="33"/>
  <c r="I1057" i="33"/>
  <c r="J1057" i="33"/>
  <c r="K1057" i="33"/>
  <c r="I1049" i="33"/>
  <c r="J1049" i="33"/>
  <c r="K1049" i="33"/>
  <c r="I1041" i="33"/>
  <c r="J1041" i="33"/>
  <c r="K1041" i="33"/>
  <c r="I1033" i="33"/>
  <c r="J1033" i="33"/>
  <c r="K1033" i="33"/>
  <c r="I1025" i="33"/>
  <c r="J1025" i="33"/>
  <c r="K1025" i="33"/>
  <c r="I1017" i="33"/>
  <c r="J1017" i="33"/>
  <c r="K1017" i="33"/>
  <c r="I1009" i="33"/>
  <c r="J1009" i="33"/>
  <c r="K1009" i="33"/>
  <c r="I1001" i="33"/>
  <c r="J1001" i="33"/>
  <c r="K1001" i="33"/>
  <c r="I993" i="33"/>
  <c r="J993" i="33"/>
  <c r="K993" i="33"/>
  <c r="I985" i="33"/>
  <c r="J985" i="33"/>
  <c r="K985" i="33"/>
  <c r="I977" i="33"/>
  <c r="J977" i="33"/>
  <c r="K977" i="33"/>
  <c r="I969" i="33"/>
  <c r="J969" i="33"/>
  <c r="K969" i="33"/>
  <c r="I961" i="33"/>
  <c r="J961" i="33"/>
  <c r="K961" i="33"/>
  <c r="I953" i="33"/>
  <c r="J953" i="33"/>
  <c r="K953" i="33"/>
  <c r="I945" i="33"/>
  <c r="J945" i="33"/>
  <c r="K945" i="33"/>
  <c r="I937" i="33"/>
  <c r="J937" i="33"/>
  <c r="K937" i="33"/>
  <c r="I929" i="33"/>
  <c r="J929" i="33"/>
  <c r="K929" i="33"/>
  <c r="I921" i="33"/>
  <c r="J921" i="33"/>
  <c r="K921" i="33"/>
  <c r="I913" i="33"/>
  <c r="J913" i="33"/>
  <c r="K913" i="33"/>
  <c r="I905" i="33"/>
  <c r="J905" i="33"/>
  <c r="K905" i="33"/>
  <c r="I897" i="33"/>
  <c r="J897" i="33"/>
  <c r="K897" i="33"/>
  <c r="I889" i="33"/>
  <c r="J889" i="33"/>
  <c r="K889" i="33"/>
  <c r="I881" i="33"/>
  <c r="J881" i="33"/>
  <c r="K881" i="33"/>
  <c r="I873" i="33"/>
  <c r="J873" i="33"/>
  <c r="K873" i="33"/>
  <c r="I865" i="33"/>
  <c r="J865" i="33"/>
  <c r="K865" i="33"/>
  <c r="I857" i="33"/>
  <c r="J857" i="33"/>
  <c r="K857" i="33"/>
  <c r="I849" i="33"/>
  <c r="J849" i="33"/>
  <c r="K849" i="33"/>
  <c r="I841" i="33"/>
  <c r="J841" i="33"/>
  <c r="K841" i="33"/>
  <c r="J833" i="33"/>
  <c r="K833" i="33"/>
  <c r="I833" i="33"/>
  <c r="J825" i="33"/>
  <c r="K825" i="33"/>
  <c r="I825" i="33"/>
  <c r="J817" i="33"/>
  <c r="K817" i="33"/>
  <c r="I817" i="33"/>
  <c r="J809" i="33"/>
  <c r="K809" i="33"/>
  <c r="I809" i="33"/>
  <c r="J801" i="33"/>
  <c r="K801" i="33"/>
  <c r="I801" i="33"/>
  <c r="J793" i="33"/>
  <c r="K793" i="33"/>
  <c r="I793" i="33"/>
  <c r="J785" i="33"/>
  <c r="K785" i="33"/>
  <c r="I785" i="33"/>
  <c r="J777" i="33"/>
  <c r="K777" i="33"/>
  <c r="I777" i="33"/>
  <c r="J769" i="33"/>
  <c r="K769" i="33"/>
  <c r="I769" i="33"/>
  <c r="J761" i="33"/>
  <c r="K761" i="33"/>
  <c r="I761" i="33"/>
  <c r="J753" i="33"/>
  <c r="K753" i="33"/>
  <c r="I753" i="33"/>
  <c r="J745" i="33"/>
  <c r="K745" i="33"/>
  <c r="I745" i="33"/>
  <c r="J737" i="33"/>
  <c r="K737" i="33"/>
  <c r="I737" i="33"/>
  <c r="J729" i="33"/>
  <c r="K729" i="33"/>
  <c r="I729" i="33"/>
  <c r="J721" i="33"/>
  <c r="K721" i="33"/>
  <c r="I721" i="33"/>
  <c r="J713" i="33"/>
  <c r="K713" i="33"/>
  <c r="I713" i="33"/>
  <c r="J705" i="33"/>
  <c r="K705" i="33"/>
  <c r="I705" i="33"/>
  <c r="J697" i="33"/>
  <c r="K697" i="33"/>
  <c r="I697" i="33"/>
  <c r="J689" i="33"/>
  <c r="K689" i="33"/>
  <c r="I689" i="33"/>
  <c r="J681" i="33"/>
  <c r="K681" i="33"/>
  <c r="I681" i="33"/>
  <c r="J673" i="33"/>
  <c r="K673" i="33"/>
  <c r="I673" i="33"/>
  <c r="J665" i="33"/>
  <c r="K665" i="33"/>
  <c r="I665" i="33"/>
  <c r="J657" i="33"/>
  <c r="K657" i="33"/>
  <c r="I657" i="33"/>
  <c r="J649" i="33"/>
  <c r="K649" i="33"/>
  <c r="I649" i="33"/>
  <c r="J641" i="33"/>
  <c r="K641" i="33"/>
  <c r="I641" i="33"/>
  <c r="J633" i="33"/>
  <c r="K633" i="33"/>
  <c r="I633" i="33"/>
  <c r="J625" i="33"/>
  <c r="K625" i="33"/>
  <c r="I625" i="33"/>
  <c r="J617" i="33"/>
  <c r="K617" i="33"/>
  <c r="I617" i="33"/>
  <c r="J609" i="33"/>
  <c r="K609" i="33"/>
  <c r="I609" i="33"/>
  <c r="J601" i="33"/>
  <c r="K601" i="33"/>
  <c r="I601" i="33"/>
  <c r="J593" i="33"/>
  <c r="K593" i="33"/>
  <c r="I593" i="33"/>
  <c r="J585" i="33"/>
  <c r="K585" i="33"/>
  <c r="I585" i="33"/>
  <c r="J577" i="33"/>
  <c r="K577" i="33"/>
  <c r="I577" i="33"/>
  <c r="J569" i="33"/>
  <c r="K569" i="33"/>
  <c r="I569" i="33"/>
  <c r="J561" i="33"/>
  <c r="K561" i="33"/>
  <c r="I561" i="33"/>
  <c r="J553" i="33"/>
  <c r="K553" i="33"/>
  <c r="I553" i="33"/>
  <c r="J545" i="33"/>
  <c r="K545" i="33"/>
  <c r="I545" i="33"/>
  <c r="J537" i="33"/>
  <c r="K537" i="33"/>
  <c r="I537" i="33"/>
  <c r="J529" i="33"/>
  <c r="K529" i="33"/>
  <c r="I529" i="33"/>
  <c r="J521" i="33"/>
  <c r="K521" i="33"/>
  <c r="I521" i="33"/>
  <c r="J513" i="33"/>
  <c r="K513" i="33"/>
  <c r="I513" i="33"/>
  <c r="J505" i="33"/>
  <c r="K505" i="33"/>
  <c r="I505" i="33"/>
  <c r="J497" i="33"/>
  <c r="K497" i="33"/>
  <c r="I497" i="33"/>
  <c r="J489" i="33"/>
  <c r="K489" i="33"/>
  <c r="I489" i="33"/>
  <c r="J481" i="33"/>
  <c r="K481" i="33"/>
  <c r="I481" i="33"/>
  <c r="J473" i="33"/>
  <c r="K473" i="33"/>
  <c r="I473" i="33"/>
  <c r="J465" i="33"/>
  <c r="K465" i="33"/>
  <c r="I465" i="33"/>
  <c r="J457" i="33"/>
  <c r="I457" i="33"/>
  <c r="K457" i="33"/>
  <c r="J449" i="33"/>
  <c r="K449" i="33"/>
  <c r="I449" i="33"/>
  <c r="I441" i="33"/>
  <c r="J441" i="33"/>
  <c r="K441" i="33"/>
  <c r="I433" i="33"/>
  <c r="J433" i="33"/>
  <c r="K433" i="33"/>
  <c r="I425" i="33"/>
  <c r="J425" i="33"/>
  <c r="K425" i="33"/>
  <c r="I417" i="33"/>
  <c r="J417" i="33"/>
  <c r="K417" i="33"/>
  <c r="I409" i="33"/>
  <c r="J409" i="33"/>
  <c r="K409" i="33"/>
  <c r="I401" i="33"/>
  <c r="J401" i="33"/>
  <c r="K401" i="33"/>
  <c r="I393" i="33"/>
  <c r="J393" i="33"/>
  <c r="K393" i="33"/>
  <c r="I385" i="33"/>
  <c r="J385" i="33"/>
  <c r="K385" i="33"/>
  <c r="I377" i="33"/>
  <c r="J377" i="33"/>
  <c r="K377" i="33"/>
  <c r="I369" i="33"/>
  <c r="J369" i="33"/>
  <c r="K369" i="33"/>
  <c r="I361" i="33"/>
  <c r="J361" i="33"/>
  <c r="K361" i="33"/>
  <c r="I353" i="33"/>
  <c r="J353" i="33"/>
  <c r="K353" i="33"/>
  <c r="I345" i="33"/>
  <c r="J345" i="33"/>
  <c r="K345" i="33"/>
  <c r="I337" i="33"/>
  <c r="J337" i="33"/>
  <c r="K337" i="33"/>
  <c r="I329" i="33"/>
  <c r="J329" i="33"/>
  <c r="K329" i="33"/>
  <c r="I321" i="33"/>
  <c r="J321" i="33"/>
  <c r="K321" i="33"/>
  <c r="I313" i="33"/>
  <c r="J313" i="33"/>
  <c r="K313" i="33"/>
  <c r="I305" i="33"/>
  <c r="J305" i="33"/>
  <c r="K305" i="33"/>
  <c r="I297" i="33"/>
  <c r="J297" i="33"/>
  <c r="K297" i="33"/>
  <c r="I289" i="33"/>
  <c r="J289" i="33"/>
  <c r="K289" i="33"/>
  <c r="I281" i="33"/>
  <c r="J281" i="33"/>
  <c r="K281" i="33"/>
  <c r="I273" i="33"/>
  <c r="J273" i="33"/>
  <c r="K273" i="33"/>
  <c r="I265" i="33"/>
  <c r="J265" i="33"/>
  <c r="K265" i="33"/>
  <c r="I257" i="33"/>
  <c r="J257" i="33"/>
  <c r="K257" i="33"/>
  <c r="I249" i="33"/>
  <c r="J249" i="33"/>
  <c r="K249" i="33"/>
  <c r="I241" i="33"/>
  <c r="J241" i="33"/>
  <c r="K241" i="33"/>
  <c r="I233" i="33"/>
  <c r="J233" i="33"/>
  <c r="K233" i="33"/>
  <c r="I225" i="33"/>
  <c r="J225" i="33"/>
  <c r="K225" i="33"/>
  <c r="I217" i="33"/>
  <c r="J217" i="33"/>
  <c r="K217" i="33"/>
  <c r="I209" i="33"/>
  <c r="J209" i="33"/>
  <c r="K209" i="33"/>
  <c r="I201" i="33"/>
  <c r="J201" i="33"/>
  <c r="K201" i="33"/>
  <c r="I193" i="33"/>
  <c r="J193" i="33"/>
  <c r="K193" i="33"/>
  <c r="I185" i="33"/>
  <c r="J185" i="33"/>
  <c r="K185" i="33"/>
  <c r="I177" i="33"/>
  <c r="J177" i="33"/>
  <c r="K177" i="33"/>
  <c r="I169" i="33"/>
  <c r="J169" i="33"/>
  <c r="K169" i="33"/>
  <c r="I161" i="33"/>
  <c r="J161" i="33"/>
  <c r="K161" i="33"/>
  <c r="I153" i="33"/>
  <c r="J153" i="33"/>
  <c r="K153" i="33"/>
  <c r="I145" i="33"/>
  <c r="J145" i="33"/>
  <c r="K145" i="33"/>
  <c r="I137" i="33"/>
  <c r="J137" i="33"/>
  <c r="K137" i="33"/>
  <c r="I129" i="33"/>
  <c r="J129" i="33"/>
  <c r="K129" i="33"/>
  <c r="I121" i="33"/>
  <c r="J121" i="33"/>
  <c r="K121" i="33"/>
  <c r="I113" i="33"/>
  <c r="J113" i="33"/>
  <c r="K113" i="33"/>
  <c r="I105" i="33"/>
  <c r="J105" i="33"/>
  <c r="K105" i="33"/>
  <c r="J97" i="33"/>
  <c r="K97" i="33"/>
  <c r="K89" i="33"/>
  <c r="K49" i="33"/>
  <c r="J41" i="33"/>
  <c r="K41" i="33"/>
  <c r="J33" i="33"/>
  <c r="I2468" i="33"/>
  <c r="J2468" i="33"/>
  <c r="K2468" i="33"/>
  <c r="I2460" i="33"/>
  <c r="J2460" i="33"/>
  <c r="K2460" i="33"/>
  <c r="I2452" i="33"/>
  <c r="J2452" i="33"/>
  <c r="K2452" i="33"/>
  <c r="I2444" i="33"/>
  <c r="J2444" i="33"/>
  <c r="K2444" i="33"/>
  <c r="I2436" i="33"/>
  <c r="J2436" i="33"/>
  <c r="K2436" i="33"/>
  <c r="I2428" i="33"/>
  <c r="J2428" i="33"/>
  <c r="K2428" i="33"/>
  <c r="I2420" i="33"/>
  <c r="J2420" i="33"/>
  <c r="K2420" i="33"/>
  <c r="I2412" i="33"/>
  <c r="J2412" i="33"/>
  <c r="K2412" i="33"/>
  <c r="I2404" i="33"/>
  <c r="J2404" i="33"/>
  <c r="K2404" i="33"/>
  <c r="I2396" i="33"/>
  <c r="J2396" i="33"/>
  <c r="K2396" i="33"/>
  <c r="I2388" i="33"/>
  <c r="J2388" i="33"/>
  <c r="K2388" i="33"/>
  <c r="I2380" i="33"/>
  <c r="J2380" i="33"/>
  <c r="K2380" i="33"/>
  <c r="I2372" i="33"/>
  <c r="J2372" i="33"/>
  <c r="K2372" i="33"/>
  <c r="I2364" i="33"/>
  <c r="J2364" i="33"/>
  <c r="K2364" i="33"/>
  <c r="I2356" i="33"/>
  <c r="J2356" i="33"/>
  <c r="K2356" i="33"/>
  <c r="I2348" i="33"/>
  <c r="J2348" i="33"/>
  <c r="K2348" i="33"/>
  <c r="I2340" i="33"/>
  <c r="J2340" i="33"/>
  <c r="K2340" i="33"/>
  <c r="I2332" i="33"/>
  <c r="J2332" i="33"/>
  <c r="K2332" i="33"/>
  <c r="I2324" i="33"/>
  <c r="J2324" i="33"/>
  <c r="K2324" i="33"/>
  <c r="I2316" i="33"/>
  <c r="J2316" i="33"/>
  <c r="K2316" i="33"/>
  <c r="I2308" i="33"/>
  <c r="J2308" i="33"/>
  <c r="K2308" i="33"/>
  <c r="I2300" i="33"/>
  <c r="J2300" i="33"/>
  <c r="K2300" i="33"/>
  <c r="I2292" i="33"/>
  <c r="J2292" i="33"/>
  <c r="K2292" i="33"/>
  <c r="I2284" i="33"/>
  <c r="J2284" i="33"/>
  <c r="K2284" i="33"/>
  <c r="I2276" i="33"/>
  <c r="J2276" i="33"/>
  <c r="K2276" i="33"/>
  <c r="I2268" i="33"/>
  <c r="J2268" i="33"/>
  <c r="K2268" i="33"/>
  <c r="I2260" i="33"/>
  <c r="J2260" i="33"/>
  <c r="K2260" i="33"/>
  <c r="I2252" i="33"/>
  <c r="J2252" i="33"/>
  <c r="K2252" i="33"/>
  <c r="I2244" i="33"/>
  <c r="J2244" i="33"/>
  <c r="K2244" i="33"/>
  <c r="I2236" i="33"/>
  <c r="J2236" i="33"/>
  <c r="K2236" i="33"/>
  <c r="I2228" i="33"/>
  <c r="J2228" i="33"/>
  <c r="K2228" i="33"/>
  <c r="I2220" i="33"/>
  <c r="J2220" i="33"/>
  <c r="K2220" i="33"/>
  <c r="I2212" i="33"/>
  <c r="J2212" i="33"/>
  <c r="K2212" i="33"/>
  <c r="I2204" i="33"/>
  <c r="J2204" i="33"/>
  <c r="K2204" i="33"/>
  <c r="I2196" i="33"/>
  <c r="J2196" i="33"/>
  <c r="K2196" i="33"/>
  <c r="I2188" i="33"/>
  <c r="J2188" i="33"/>
  <c r="K2188" i="33"/>
  <c r="I2180" i="33"/>
  <c r="J2180" i="33"/>
  <c r="K2180" i="33"/>
  <c r="I2172" i="33"/>
  <c r="J2172" i="33"/>
  <c r="K2172" i="33"/>
  <c r="I2164" i="33"/>
  <c r="J2164" i="33"/>
  <c r="K2164" i="33"/>
  <c r="I2156" i="33"/>
  <c r="J2156" i="33"/>
  <c r="K2156" i="33"/>
  <c r="I2148" i="33"/>
  <c r="J2148" i="33"/>
  <c r="K2148" i="33"/>
  <c r="I2140" i="33"/>
  <c r="J2140" i="33"/>
  <c r="K2140" i="33"/>
  <c r="I2132" i="33"/>
  <c r="J2132" i="33"/>
  <c r="K2132" i="33"/>
  <c r="I2124" i="33"/>
  <c r="J2124" i="33"/>
  <c r="K2124" i="33"/>
  <c r="I2116" i="33"/>
  <c r="J2116" i="33"/>
  <c r="K2116" i="33"/>
  <c r="I2108" i="33"/>
  <c r="J2108" i="33"/>
  <c r="K2108" i="33"/>
  <c r="I2100" i="33"/>
  <c r="J2100" i="33"/>
  <c r="K2100" i="33"/>
  <c r="K2092" i="33"/>
  <c r="I2092" i="33"/>
  <c r="J2092" i="33"/>
  <c r="K2084" i="33"/>
  <c r="I2084" i="33"/>
  <c r="J2084" i="33"/>
  <c r="K2076" i="33"/>
  <c r="I2076" i="33"/>
  <c r="J2076" i="33"/>
  <c r="K2068" i="33"/>
  <c r="I2068" i="33"/>
  <c r="J2068" i="33"/>
  <c r="K2060" i="33"/>
  <c r="J2060" i="33"/>
  <c r="I2060" i="33"/>
  <c r="K2052" i="33"/>
  <c r="I2052" i="33"/>
  <c r="J2052" i="33"/>
  <c r="K2044" i="33"/>
  <c r="I2044" i="33"/>
  <c r="J2044" i="33"/>
  <c r="K2036" i="33"/>
  <c r="I2036" i="33"/>
  <c r="J2036" i="33"/>
  <c r="K2028" i="33"/>
  <c r="I2028" i="33"/>
  <c r="J2028" i="33"/>
  <c r="K2020" i="33"/>
  <c r="I2020" i="33"/>
  <c r="J2020" i="33"/>
  <c r="K2012" i="33"/>
  <c r="I2012" i="33"/>
  <c r="J2012" i="33"/>
  <c r="K2004" i="33"/>
  <c r="I2004" i="33"/>
  <c r="J2004" i="33"/>
  <c r="K1996" i="33"/>
  <c r="I1996" i="33"/>
  <c r="J1996" i="33"/>
  <c r="K1988" i="33"/>
  <c r="I1988" i="33"/>
  <c r="J1988" i="33"/>
  <c r="K1980" i="33"/>
  <c r="I1980" i="33"/>
  <c r="J1980" i="33"/>
  <c r="K1972" i="33"/>
  <c r="I1972" i="33"/>
  <c r="J1972" i="33"/>
  <c r="K1964" i="33"/>
  <c r="I1964" i="33"/>
  <c r="J1964" i="33"/>
  <c r="K1956" i="33"/>
  <c r="I1956" i="33"/>
  <c r="J1956" i="33"/>
  <c r="K1948" i="33"/>
  <c r="I1948" i="33"/>
  <c r="J1948" i="33"/>
  <c r="K1940" i="33"/>
  <c r="I1940" i="33"/>
  <c r="J1940" i="33"/>
  <c r="K1932" i="33"/>
  <c r="I1932" i="33"/>
  <c r="J1932" i="33"/>
  <c r="K1924" i="33"/>
  <c r="I1924" i="33"/>
  <c r="J1924" i="33"/>
  <c r="K1916" i="33"/>
  <c r="I1916" i="33"/>
  <c r="J1916" i="33"/>
  <c r="K1908" i="33"/>
  <c r="I1908" i="33"/>
  <c r="J1908" i="33"/>
  <c r="K1900" i="33"/>
  <c r="I1900" i="33"/>
  <c r="J1900" i="33"/>
  <c r="K1892" i="33"/>
  <c r="I1892" i="33"/>
  <c r="J1892" i="33"/>
  <c r="K1884" i="33"/>
  <c r="I1884" i="33"/>
  <c r="J1884" i="33"/>
  <c r="K1876" i="33"/>
  <c r="I1876" i="33"/>
  <c r="J1876" i="33"/>
  <c r="K1868" i="33"/>
  <c r="I1868" i="33"/>
  <c r="J1868" i="33"/>
  <c r="K1860" i="33"/>
  <c r="I1860" i="33"/>
  <c r="J1860" i="33"/>
  <c r="K1852" i="33"/>
  <c r="I1852" i="33"/>
  <c r="J1852" i="33"/>
  <c r="K1844" i="33"/>
  <c r="I1844" i="33"/>
  <c r="J1844" i="33"/>
  <c r="K1836" i="33"/>
  <c r="I1836" i="33"/>
  <c r="J1836" i="33"/>
  <c r="K1828" i="33"/>
  <c r="I1828" i="33"/>
  <c r="J1828" i="33"/>
  <c r="K1820" i="33"/>
  <c r="I1820" i="33"/>
  <c r="J1820" i="33"/>
  <c r="K1812" i="33"/>
  <c r="I1812" i="33"/>
  <c r="J1812" i="33"/>
  <c r="K1804" i="33"/>
  <c r="I1804" i="33"/>
  <c r="J1804" i="33"/>
  <c r="K1796" i="33"/>
  <c r="I1796" i="33"/>
  <c r="J1796" i="33"/>
  <c r="K1788" i="33"/>
  <c r="I1788" i="33"/>
  <c r="J1788" i="33"/>
  <c r="K1780" i="33"/>
  <c r="I1780" i="33"/>
  <c r="J1780" i="33"/>
  <c r="K1772" i="33"/>
  <c r="I1772" i="33"/>
  <c r="J1772" i="33"/>
  <c r="K1764" i="33"/>
  <c r="I1764" i="33"/>
  <c r="J1764" i="33"/>
  <c r="K1756" i="33"/>
  <c r="I1756" i="33"/>
  <c r="J1756" i="33"/>
  <c r="K1748" i="33"/>
  <c r="I1748" i="33"/>
  <c r="J1748" i="33"/>
  <c r="K1740" i="33"/>
  <c r="I1740" i="33"/>
  <c r="J1740" i="33"/>
  <c r="K1732" i="33"/>
  <c r="I1732" i="33"/>
  <c r="J1732" i="33"/>
  <c r="K1724" i="33"/>
  <c r="I1724" i="33"/>
  <c r="J1724" i="33"/>
  <c r="J1716" i="33"/>
  <c r="K1716" i="33"/>
  <c r="I1716" i="33"/>
  <c r="J1708" i="33"/>
  <c r="K1708" i="33"/>
  <c r="I1708" i="33"/>
  <c r="J1700" i="33"/>
  <c r="K1700" i="33"/>
  <c r="I1700" i="33"/>
  <c r="J1692" i="33"/>
  <c r="K1692" i="33"/>
  <c r="I1692" i="33"/>
  <c r="J1684" i="33"/>
  <c r="K1684" i="33"/>
  <c r="I1684" i="33"/>
  <c r="J1676" i="33"/>
  <c r="K1676" i="33"/>
  <c r="I1676" i="33"/>
  <c r="J1668" i="33"/>
  <c r="K1668" i="33"/>
  <c r="I1668" i="33"/>
  <c r="J1660" i="33"/>
  <c r="K1660" i="33"/>
  <c r="I1660" i="33"/>
  <c r="J1652" i="33"/>
  <c r="K1652" i="33"/>
  <c r="I1652" i="33"/>
  <c r="J1644" i="33"/>
  <c r="K1644" i="33"/>
  <c r="I1644" i="33"/>
  <c r="J1636" i="33"/>
  <c r="K1636" i="33"/>
  <c r="I1636" i="33"/>
  <c r="J1628" i="33"/>
  <c r="K1628" i="33"/>
  <c r="I1628" i="33"/>
  <c r="J1620" i="33"/>
  <c r="K1620" i="33"/>
  <c r="I1620" i="33"/>
  <c r="J1612" i="33"/>
  <c r="K1612" i="33"/>
  <c r="I1612" i="33"/>
  <c r="J1604" i="33"/>
  <c r="K1604" i="33"/>
  <c r="I1604" i="33"/>
  <c r="I1596" i="33"/>
  <c r="J1596" i="33"/>
  <c r="K1596" i="33"/>
  <c r="I1588" i="33"/>
  <c r="J1588" i="33"/>
  <c r="K1588" i="33"/>
  <c r="I1580" i="33"/>
  <c r="J1580" i="33"/>
  <c r="K1580" i="33"/>
  <c r="I1572" i="33"/>
  <c r="J1572" i="33"/>
  <c r="K1572" i="33"/>
  <c r="I1564" i="33"/>
  <c r="J1564" i="33"/>
  <c r="K1564" i="33"/>
  <c r="I1556" i="33"/>
  <c r="J1556" i="33"/>
  <c r="K1556" i="33"/>
  <c r="I1548" i="33"/>
  <c r="J1548" i="33"/>
  <c r="K1548" i="33"/>
  <c r="I1540" i="33"/>
  <c r="J1540" i="33"/>
  <c r="K1540" i="33"/>
  <c r="I1532" i="33"/>
  <c r="J1532" i="33"/>
  <c r="K1532" i="33"/>
  <c r="I1524" i="33"/>
  <c r="J1524" i="33"/>
  <c r="K1524" i="33"/>
  <c r="I1516" i="33"/>
  <c r="J1516" i="33"/>
  <c r="K1516" i="33"/>
  <c r="I1508" i="33"/>
  <c r="J1508" i="33"/>
  <c r="K1508" i="33"/>
  <c r="I1500" i="33"/>
  <c r="J1500" i="33"/>
  <c r="K1500" i="33"/>
  <c r="I1492" i="33"/>
  <c r="J1492" i="33"/>
  <c r="K1492" i="33"/>
  <c r="I1484" i="33"/>
  <c r="J1484" i="33"/>
  <c r="K1484" i="33"/>
  <c r="I1476" i="33"/>
  <c r="J1476" i="33"/>
  <c r="K1476" i="33"/>
  <c r="I1468" i="33"/>
  <c r="J1468" i="33"/>
  <c r="K1468" i="33"/>
  <c r="I1460" i="33"/>
  <c r="J1460" i="33"/>
  <c r="K1460" i="33"/>
  <c r="I1452" i="33"/>
  <c r="J1452" i="33"/>
  <c r="K1452" i="33"/>
  <c r="I1444" i="33"/>
  <c r="J1444" i="33"/>
  <c r="K1444" i="33"/>
  <c r="I1436" i="33"/>
  <c r="J1436" i="33"/>
  <c r="K1436" i="33"/>
  <c r="I1428" i="33"/>
  <c r="J1428" i="33"/>
  <c r="K1428" i="33"/>
  <c r="I1420" i="33"/>
  <c r="J1420" i="33"/>
  <c r="K1420" i="33"/>
  <c r="I1412" i="33"/>
  <c r="J1412" i="33"/>
  <c r="K1412" i="33"/>
  <c r="I1404" i="33"/>
  <c r="J1404" i="33"/>
  <c r="K1404" i="33"/>
  <c r="I1396" i="33"/>
  <c r="J1396" i="33"/>
  <c r="K1396" i="33"/>
  <c r="I1388" i="33"/>
  <c r="J1388" i="33"/>
  <c r="K1388" i="33"/>
  <c r="I1380" i="33"/>
  <c r="K1380" i="33"/>
  <c r="J1380" i="33"/>
  <c r="I1372" i="33"/>
  <c r="J1372" i="33"/>
  <c r="K1372" i="33"/>
  <c r="I1364" i="33"/>
  <c r="J1364" i="33"/>
  <c r="K1364" i="33"/>
  <c r="I1356" i="33"/>
  <c r="J1356" i="33"/>
  <c r="K1356" i="33"/>
  <c r="I1348" i="33"/>
  <c r="J1348" i="33"/>
  <c r="K1348" i="33"/>
  <c r="I1340" i="33"/>
  <c r="J1340" i="33"/>
  <c r="K1340" i="33"/>
  <c r="I1332" i="33"/>
  <c r="J1332" i="33"/>
  <c r="K1332" i="33"/>
  <c r="I1324" i="33"/>
  <c r="J1324" i="33"/>
  <c r="K1324" i="33"/>
  <c r="I1316" i="33"/>
  <c r="J1316" i="33"/>
  <c r="K1316" i="33"/>
  <c r="I1308" i="33"/>
  <c r="J1308" i="33"/>
  <c r="K1308" i="33"/>
  <c r="I1300" i="33"/>
  <c r="J1300" i="33"/>
  <c r="K1300" i="33"/>
  <c r="I1292" i="33"/>
  <c r="J1292" i="33"/>
  <c r="K1292" i="33"/>
  <c r="I1284" i="33"/>
  <c r="J1284" i="33"/>
  <c r="K1284" i="33"/>
  <c r="I1276" i="33"/>
  <c r="J1276" i="33"/>
  <c r="K1276" i="33"/>
  <c r="I1268" i="33"/>
  <c r="J1268" i="33"/>
  <c r="K1268" i="33"/>
  <c r="I1260" i="33"/>
  <c r="J1260" i="33"/>
  <c r="K1260" i="33"/>
  <c r="I1252" i="33"/>
  <c r="J1252" i="33"/>
  <c r="K1252" i="33"/>
  <c r="I1244" i="33"/>
  <c r="J1244" i="33"/>
  <c r="K1244" i="33"/>
  <c r="I1236" i="33"/>
  <c r="J1236" i="33"/>
  <c r="K1236" i="33"/>
  <c r="I1228" i="33"/>
  <c r="J1228" i="33"/>
  <c r="K1228" i="33"/>
  <c r="I1220" i="33"/>
  <c r="J1220" i="33"/>
  <c r="K1220" i="33"/>
  <c r="I1212" i="33"/>
  <c r="J1212" i="33"/>
  <c r="K1212" i="33"/>
  <c r="I1204" i="33"/>
  <c r="J1204" i="33"/>
  <c r="K1204" i="33"/>
  <c r="I1196" i="33"/>
  <c r="J1196" i="33"/>
  <c r="K1196" i="33"/>
  <c r="I1188" i="33"/>
  <c r="J1188" i="33"/>
  <c r="K1188" i="33"/>
  <c r="I1162" i="33"/>
  <c r="J1162" i="33"/>
  <c r="K1162" i="33"/>
  <c r="I1138" i="33"/>
  <c r="K1138" i="33"/>
  <c r="J1138" i="33"/>
  <c r="I1114" i="33"/>
  <c r="J1114" i="33"/>
  <c r="K1114" i="33"/>
  <c r="I1098" i="33"/>
  <c r="J1098" i="33"/>
  <c r="K1098" i="33"/>
  <c r="I1058" i="33"/>
  <c r="J1058" i="33"/>
  <c r="K1058" i="33"/>
  <c r="I1034" i="33"/>
  <c r="J1034" i="33"/>
  <c r="K1034" i="33"/>
  <c r="I1010" i="33"/>
  <c r="K1010" i="33"/>
  <c r="J1010" i="33"/>
  <c r="I986" i="33"/>
  <c r="J986" i="33"/>
  <c r="K986" i="33"/>
  <c r="J962" i="33"/>
  <c r="K962" i="33"/>
  <c r="I962" i="33"/>
  <c r="I938" i="33"/>
  <c r="J938" i="33"/>
  <c r="K938" i="33"/>
  <c r="I914" i="33"/>
  <c r="J914" i="33"/>
  <c r="K914" i="33"/>
  <c r="I890" i="33"/>
  <c r="J890" i="33"/>
  <c r="K890" i="33"/>
  <c r="I866" i="33"/>
  <c r="J866" i="33"/>
  <c r="K866" i="33"/>
  <c r="I850" i="33"/>
  <c r="J850" i="33"/>
  <c r="K850" i="33"/>
  <c r="I818" i="33"/>
  <c r="J818" i="33"/>
  <c r="K818" i="33"/>
  <c r="I786" i="33"/>
  <c r="J786" i="33"/>
  <c r="K786" i="33"/>
  <c r="I762" i="33"/>
  <c r="J762" i="33"/>
  <c r="K762" i="33"/>
  <c r="I730" i="33"/>
  <c r="J730" i="33"/>
  <c r="K730" i="33"/>
  <c r="I706" i="33"/>
  <c r="J706" i="33"/>
  <c r="K706" i="33"/>
  <c r="I666" i="33"/>
  <c r="J666" i="33"/>
  <c r="K666" i="33"/>
  <c r="I570" i="33"/>
  <c r="J570" i="33"/>
  <c r="K570" i="33"/>
  <c r="I1917" i="33"/>
  <c r="J1917" i="33"/>
  <c r="K1917" i="33"/>
  <c r="J1184" i="33"/>
  <c r="K1184" i="33"/>
  <c r="I1184" i="33"/>
  <c r="J1176" i="33"/>
  <c r="K1176" i="33"/>
  <c r="I1176" i="33"/>
  <c r="J1168" i="33"/>
  <c r="K1168" i="33"/>
  <c r="I1168" i="33"/>
  <c r="J1160" i="33"/>
  <c r="K1160" i="33"/>
  <c r="I1160" i="33"/>
  <c r="J1152" i="33"/>
  <c r="K1152" i="33"/>
  <c r="I1152" i="33"/>
  <c r="J1144" i="33"/>
  <c r="K1144" i="33"/>
  <c r="I1144" i="33"/>
  <c r="J1136" i="33"/>
  <c r="K1136" i="33"/>
  <c r="I1136" i="33"/>
  <c r="J1128" i="33"/>
  <c r="K1128" i="33"/>
  <c r="I1128" i="33"/>
  <c r="J1120" i="33"/>
  <c r="K1120" i="33"/>
  <c r="I1120" i="33"/>
  <c r="J1112" i="33"/>
  <c r="K1112" i="33"/>
  <c r="I1112" i="33"/>
  <c r="J1104" i="33"/>
  <c r="K1104" i="33"/>
  <c r="I1104" i="33"/>
  <c r="J1096" i="33"/>
  <c r="K1096" i="33"/>
  <c r="I1096" i="33"/>
  <c r="J1088" i="33"/>
  <c r="K1088" i="33"/>
  <c r="I1088" i="33"/>
  <c r="J1080" i="33"/>
  <c r="K1080" i="33"/>
  <c r="I1080" i="33"/>
  <c r="J1072" i="33"/>
  <c r="K1072" i="33"/>
  <c r="I1072" i="33"/>
  <c r="J1064" i="33"/>
  <c r="K1064" i="33"/>
  <c r="I1064" i="33"/>
  <c r="J1056" i="33"/>
  <c r="K1056" i="33"/>
  <c r="I1056" i="33"/>
  <c r="J1048" i="33"/>
  <c r="K1048" i="33"/>
  <c r="I1048" i="33"/>
  <c r="J1040" i="33"/>
  <c r="K1040" i="33"/>
  <c r="I1040" i="33"/>
  <c r="J1032" i="33"/>
  <c r="K1032" i="33"/>
  <c r="I1032" i="33"/>
  <c r="J1024" i="33"/>
  <c r="K1024" i="33"/>
  <c r="I1024" i="33"/>
  <c r="J1016" i="33"/>
  <c r="K1016" i="33"/>
  <c r="I1016" i="33"/>
  <c r="J1008" i="33"/>
  <c r="K1008" i="33"/>
  <c r="I1008" i="33"/>
  <c r="J1000" i="33"/>
  <c r="K1000" i="33"/>
  <c r="I1000" i="33"/>
  <c r="J992" i="33"/>
  <c r="K992" i="33"/>
  <c r="I992" i="33"/>
  <c r="J984" i="33"/>
  <c r="K984" i="33"/>
  <c r="I984" i="33"/>
  <c r="J976" i="33"/>
  <c r="K976" i="33"/>
  <c r="I976" i="33"/>
  <c r="I968" i="33"/>
  <c r="J968" i="33"/>
  <c r="K968" i="33"/>
  <c r="I960" i="33"/>
  <c r="J960" i="33"/>
  <c r="K960" i="33"/>
  <c r="I952" i="33"/>
  <c r="K952" i="33"/>
  <c r="J952" i="33"/>
  <c r="I944" i="33"/>
  <c r="J944" i="33"/>
  <c r="K944" i="33"/>
  <c r="I936" i="33"/>
  <c r="J936" i="33"/>
  <c r="K936" i="33"/>
  <c r="I928" i="33"/>
  <c r="J928" i="33"/>
  <c r="K928" i="33"/>
  <c r="I920" i="33"/>
  <c r="J920" i="33"/>
  <c r="K920" i="33"/>
  <c r="I912" i="33"/>
  <c r="J912" i="33"/>
  <c r="K912" i="33"/>
  <c r="I904" i="33"/>
  <c r="J904" i="33"/>
  <c r="K904" i="33"/>
  <c r="K896" i="33"/>
  <c r="I896" i="33"/>
  <c r="J896" i="33"/>
  <c r="K888" i="33"/>
  <c r="I888" i="33"/>
  <c r="J888" i="33"/>
  <c r="K880" i="33"/>
  <c r="I880" i="33"/>
  <c r="J880" i="33"/>
  <c r="K872" i="33"/>
  <c r="I872" i="33"/>
  <c r="J872" i="33"/>
  <c r="K864" i="33"/>
  <c r="I864" i="33"/>
  <c r="J864" i="33"/>
  <c r="K856" i="33"/>
  <c r="I856" i="33"/>
  <c r="J856" i="33"/>
  <c r="K848" i="33"/>
  <c r="I848" i="33"/>
  <c r="J848" i="33"/>
  <c r="K840" i="33"/>
  <c r="I840" i="33"/>
  <c r="J840" i="33"/>
  <c r="I832" i="33"/>
  <c r="J832" i="33"/>
  <c r="K832" i="33"/>
  <c r="I824" i="33"/>
  <c r="K824" i="33"/>
  <c r="J824" i="33"/>
  <c r="I816" i="33"/>
  <c r="J816" i="33"/>
  <c r="K816" i="33"/>
  <c r="I808" i="33"/>
  <c r="J808" i="33"/>
  <c r="K808" i="33"/>
  <c r="I800" i="33"/>
  <c r="J800" i="33"/>
  <c r="K800" i="33"/>
  <c r="I792" i="33"/>
  <c r="J792" i="33"/>
  <c r="K792" i="33"/>
  <c r="I784" i="33"/>
  <c r="J784" i="33"/>
  <c r="K784" i="33"/>
  <c r="I776" i="33"/>
  <c r="J776" i="33"/>
  <c r="K776" i="33"/>
  <c r="I768" i="33"/>
  <c r="J768" i="33"/>
  <c r="K768" i="33"/>
  <c r="I760" i="33"/>
  <c r="J760" i="33"/>
  <c r="K760" i="33"/>
  <c r="I752" i="33"/>
  <c r="J752" i="33"/>
  <c r="K752" i="33"/>
  <c r="I744" i="33"/>
  <c r="J744" i="33"/>
  <c r="K744" i="33"/>
  <c r="I736" i="33"/>
  <c r="J736" i="33"/>
  <c r="K736" i="33"/>
  <c r="I728" i="33"/>
  <c r="J728" i="33"/>
  <c r="K728" i="33"/>
  <c r="I720" i="33"/>
  <c r="J720" i="33"/>
  <c r="K720" i="33"/>
  <c r="I712" i="33"/>
  <c r="J712" i="33"/>
  <c r="K712" i="33"/>
  <c r="I704" i="33"/>
  <c r="J704" i="33"/>
  <c r="K704" i="33"/>
  <c r="I696" i="33"/>
  <c r="J696" i="33"/>
  <c r="K696" i="33"/>
  <c r="I688" i="33"/>
  <c r="J688" i="33"/>
  <c r="K688" i="33"/>
  <c r="I680" i="33"/>
  <c r="J680" i="33"/>
  <c r="K680" i="33"/>
  <c r="I672" i="33"/>
  <c r="J672" i="33"/>
  <c r="K672" i="33"/>
  <c r="I664" i="33"/>
  <c r="J664" i="33"/>
  <c r="K664" i="33"/>
  <c r="I656" i="33"/>
  <c r="J656" i="33"/>
  <c r="K656" i="33"/>
  <c r="I648" i="33"/>
  <c r="J648" i="33"/>
  <c r="K648" i="33"/>
  <c r="I640" i="33"/>
  <c r="J640" i="33"/>
  <c r="K640" i="33"/>
  <c r="I632" i="33"/>
  <c r="J632" i="33"/>
  <c r="K632" i="33"/>
  <c r="I624" i="33"/>
  <c r="J624" i="33"/>
  <c r="K624" i="33"/>
  <c r="I616" i="33"/>
  <c r="J616" i="33"/>
  <c r="K616" i="33"/>
  <c r="I608" i="33"/>
  <c r="J608" i="33"/>
  <c r="K608" i="33"/>
  <c r="I600" i="33"/>
  <c r="J600" i="33"/>
  <c r="K600" i="33"/>
  <c r="I592" i="33"/>
  <c r="J592" i="33"/>
  <c r="K592" i="33"/>
  <c r="I584" i="33"/>
  <c r="J584" i="33"/>
  <c r="K584" i="33"/>
  <c r="I576" i="33"/>
  <c r="J576" i="33"/>
  <c r="K576" i="33"/>
  <c r="I568" i="33"/>
  <c r="J568" i="33"/>
  <c r="K568" i="33"/>
  <c r="I560" i="33"/>
  <c r="J560" i="33"/>
  <c r="K560" i="33"/>
  <c r="I552" i="33"/>
  <c r="J552" i="33"/>
  <c r="K552" i="33"/>
  <c r="I544" i="33"/>
  <c r="J544" i="33"/>
  <c r="K544" i="33"/>
  <c r="I536" i="33"/>
  <c r="J536" i="33"/>
  <c r="K536" i="33"/>
  <c r="I528" i="33"/>
  <c r="J528" i="33"/>
  <c r="K528" i="33"/>
  <c r="I520" i="33"/>
  <c r="J520" i="33"/>
  <c r="K520" i="33"/>
  <c r="I512" i="33"/>
  <c r="J512" i="33"/>
  <c r="K512" i="33"/>
  <c r="I504" i="33"/>
  <c r="J504" i="33"/>
  <c r="K504" i="33"/>
  <c r="I496" i="33"/>
  <c r="J496" i="33"/>
  <c r="K496" i="33"/>
  <c r="I488" i="33"/>
  <c r="J488" i="33"/>
  <c r="K488" i="33"/>
  <c r="I480" i="33"/>
  <c r="J480" i="33"/>
  <c r="K480" i="33"/>
  <c r="I472" i="33"/>
  <c r="J472" i="33"/>
  <c r="K472" i="33"/>
  <c r="I464" i="33"/>
  <c r="J464" i="33"/>
  <c r="K464" i="33"/>
  <c r="K456" i="33"/>
  <c r="I456" i="33"/>
  <c r="J456" i="33"/>
  <c r="K448" i="33"/>
  <c r="I448" i="33"/>
  <c r="J448" i="33"/>
  <c r="K440" i="33"/>
  <c r="I440" i="33"/>
  <c r="J440" i="33"/>
  <c r="K432" i="33"/>
  <c r="I432" i="33"/>
  <c r="J432" i="33"/>
  <c r="K424" i="33"/>
  <c r="I424" i="33"/>
  <c r="J424" i="33"/>
  <c r="K416" i="33"/>
  <c r="I416" i="33"/>
  <c r="J416" i="33"/>
  <c r="K408" i="33"/>
  <c r="I408" i="33"/>
  <c r="J408" i="33"/>
  <c r="K400" i="33"/>
  <c r="I400" i="33"/>
  <c r="J400" i="33"/>
  <c r="K392" i="33"/>
  <c r="I392" i="33"/>
  <c r="J392" i="33"/>
  <c r="K384" i="33"/>
  <c r="I384" i="33"/>
  <c r="J384" i="33"/>
  <c r="K376" i="33"/>
  <c r="I376" i="33"/>
  <c r="J376" i="33"/>
  <c r="K368" i="33"/>
  <c r="I368" i="33"/>
  <c r="J368" i="33"/>
  <c r="K360" i="33"/>
  <c r="I360" i="33"/>
  <c r="J360" i="33"/>
  <c r="K352" i="33"/>
  <c r="I352" i="33"/>
  <c r="J352" i="33"/>
  <c r="K344" i="33"/>
  <c r="I344" i="33"/>
  <c r="J344" i="33"/>
  <c r="K336" i="33"/>
  <c r="I336" i="33"/>
  <c r="J336" i="33"/>
  <c r="K328" i="33"/>
  <c r="I328" i="33"/>
  <c r="J328" i="33"/>
  <c r="K320" i="33"/>
  <c r="I320" i="33"/>
  <c r="J320" i="33"/>
  <c r="K312" i="33"/>
  <c r="I312" i="33"/>
  <c r="J312" i="33"/>
  <c r="K304" i="33"/>
  <c r="I304" i="33"/>
  <c r="J304" i="33"/>
  <c r="K296" i="33"/>
  <c r="I296" i="33"/>
  <c r="J296" i="33"/>
  <c r="K288" i="33"/>
  <c r="I288" i="33"/>
  <c r="J288" i="33"/>
  <c r="K280" i="33"/>
  <c r="I280" i="33"/>
  <c r="J280" i="33"/>
  <c r="K272" i="33"/>
  <c r="I272" i="33"/>
  <c r="J272" i="33"/>
  <c r="K264" i="33"/>
  <c r="I264" i="33"/>
  <c r="J264" i="33"/>
  <c r="I256" i="33"/>
  <c r="J256" i="33"/>
  <c r="K256" i="33"/>
  <c r="I248" i="33"/>
  <c r="J248" i="33"/>
  <c r="K248" i="33"/>
  <c r="I240" i="33"/>
  <c r="J240" i="33"/>
  <c r="K240" i="33"/>
  <c r="I232" i="33"/>
  <c r="J232" i="33"/>
  <c r="K232" i="33"/>
  <c r="I224" i="33"/>
  <c r="J224" i="33"/>
  <c r="K224" i="33"/>
  <c r="I216" i="33"/>
  <c r="J216" i="33"/>
  <c r="K216" i="33"/>
  <c r="I208" i="33"/>
  <c r="J208" i="33"/>
  <c r="K208" i="33"/>
  <c r="I200" i="33"/>
  <c r="J200" i="33"/>
  <c r="K200" i="33"/>
  <c r="I192" i="33"/>
  <c r="J192" i="33"/>
  <c r="K192" i="33"/>
  <c r="I184" i="33"/>
  <c r="J184" i="33"/>
  <c r="K184" i="33"/>
  <c r="I176" i="33"/>
  <c r="J176" i="33"/>
  <c r="K176" i="33"/>
  <c r="I168" i="33"/>
  <c r="J168" i="33"/>
  <c r="K168" i="33"/>
  <c r="I160" i="33"/>
  <c r="J160" i="33"/>
  <c r="K160" i="33"/>
  <c r="I152" i="33"/>
  <c r="J152" i="33"/>
  <c r="K152" i="33"/>
  <c r="I144" i="33"/>
  <c r="J144" i="33"/>
  <c r="K144" i="33"/>
  <c r="I136" i="33"/>
  <c r="J136" i="33"/>
  <c r="K136" i="33"/>
  <c r="I128" i="33"/>
  <c r="J128" i="33"/>
  <c r="K128" i="33"/>
  <c r="I120" i="33"/>
  <c r="J120" i="33"/>
  <c r="K120" i="33"/>
  <c r="I112" i="33"/>
  <c r="J112" i="33"/>
  <c r="K112" i="33"/>
  <c r="I104" i="33"/>
  <c r="J104" i="33"/>
  <c r="K104" i="33"/>
  <c r="J72" i="33"/>
  <c r="K48" i="33"/>
  <c r="J32" i="33"/>
  <c r="K24" i="33"/>
  <c r="J8" i="33"/>
  <c r="K2467" i="33"/>
  <c r="I2467" i="33"/>
  <c r="J2467" i="33"/>
  <c r="K2459" i="33"/>
  <c r="I2459" i="33"/>
  <c r="J2459" i="33"/>
  <c r="K2451" i="33"/>
  <c r="I2451" i="33"/>
  <c r="J2451" i="33"/>
  <c r="K2443" i="33"/>
  <c r="I2443" i="33"/>
  <c r="J2443" i="33"/>
  <c r="K2435" i="33"/>
  <c r="I2435" i="33"/>
  <c r="J2435" i="33"/>
  <c r="K2427" i="33"/>
  <c r="I2427" i="33"/>
  <c r="J2427" i="33"/>
  <c r="K2419" i="33"/>
  <c r="I2419" i="33"/>
  <c r="J2419" i="33"/>
  <c r="K2411" i="33"/>
  <c r="I2411" i="33"/>
  <c r="J2411" i="33"/>
  <c r="K2403" i="33"/>
  <c r="I2403" i="33"/>
  <c r="J2403" i="33"/>
  <c r="K2395" i="33"/>
  <c r="I2395" i="33"/>
  <c r="J2395" i="33"/>
  <c r="K2387" i="33"/>
  <c r="I2387" i="33"/>
  <c r="J2387" i="33"/>
  <c r="K2379" i="33"/>
  <c r="I2379" i="33"/>
  <c r="J2379" i="33"/>
  <c r="K2371" i="33"/>
  <c r="I2371" i="33"/>
  <c r="J2371" i="33"/>
  <c r="K2363" i="33"/>
  <c r="I2363" i="33"/>
  <c r="J2363" i="33"/>
  <c r="K2355" i="33"/>
  <c r="I2355" i="33"/>
  <c r="J2355" i="33"/>
  <c r="K2347" i="33"/>
  <c r="I2347" i="33"/>
  <c r="J2347" i="33"/>
  <c r="K2339" i="33"/>
  <c r="I2339" i="33"/>
  <c r="J2339" i="33"/>
  <c r="K2331" i="33"/>
  <c r="I2331" i="33"/>
  <c r="J2331" i="33"/>
  <c r="K2323" i="33"/>
  <c r="I2323" i="33"/>
  <c r="J2323" i="33"/>
  <c r="K2315" i="33"/>
  <c r="I2315" i="33"/>
  <c r="J2315" i="33"/>
  <c r="K2307" i="33"/>
  <c r="I2307" i="33"/>
  <c r="J2307" i="33"/>
  <c r="K2299" i="33"/>
  <c r="I2299" i="33"/>
  <c r="J2299" i="33"/>
  <c r="K2291" i="33"/>
  <c r="I2291" i="33"/>
  <c r="J2291" i="33"/>
  <c r="K2283" i="33"/>
  <c r="I2283" i="33"/>
  <c r="J2283" i="33"/>
  <c r="K2275" i="33"/>
  <c r="I2275" i="33"/>
  <c r="J2275" i="33"/>
  <c r="K2267" i="33"/>
  <c r="I2267" i="33"/>
  <c r="J2267" i="33"/>
  <c r="K2259" i="33"/>
  <c r="I2259" i="33"/>
  <c r="J2259" i="33"/>
  <c r="K2251" i="33"/>
  <c r="I2251" i="33"/>
  <c r="J2251" i="33"/>
  <c r="K2243" i="33"/>
  <c r="I2243" i="33"/>
  <c r="J2243" i="33"/>
  <c r="K2235" i="33"/>
  <c r="I2235" i="33"/>
  <c r="J2235" i="33"/>
  <c r="K2227" i="33"/>
  <c r="I2227" i="33"/>
  <c r="J2227" i="33"/>
  <c r="K2219" i="33"/>
  <c r="I2219" i="33"/>
  <c r="K2211" i="33"/>
  <c r="I2211" i="33"/>
  <c r="J2211" i="33"/>
  <c r="K2203" i="33"/>
  <c r="I2203" i="33"/>
  <c r="J2203" i="33"/>
  <c r="K2195" i="33"/>
  <c r="I2195" i="33"/>
  <c r="J2195" i="33"/>
  <c r="K2187" i="33"/>
  <c r="I2187" i="33"/>
  <c r="J2187" i="33"/>
  <c r="K2179" i="33"/>
  <c r="I2179" i="33"/>
  <c r="J2179" i="33"/>
  <c r="K2171" i="33"/>
  <c r="I2171" i="33"/>
  <c r="J2171" i="33"/>
  <c r="K2163" i="33"/>
  <c r="I2163" i="33"/>
  <c r="J2163" i="33"/>
  <c r="K2155" i="33"/>
  <c r="I2155" i="33"/>
  <c r="J2155" i="33"/>
  <c r="K2147" i="33"/>
  <c r="I2147" i="33"/>
  <c r="J2147" i="33"/>
  <c r="K2139" i="33"/>
  <c r="I2139" i="33"/>
  <c r="J2139" i="33"/>
  <c r="K2131" i="33"/>
  <c r="I2131" i="33"/>
  <c r="J2131" i="33"/>
  <c r="K2123" i="33"/>
  <c r="I2123" i="33"/>
  <c r="J2123" i="33"/>
  <c r="K2115" i="33"/>
  <c r="I2115" i="33"/>
  <c r="J2115" i="33"/>
  <c r="K2107" i="33"/>
  <c r="I2107" i="33"/>
  <c r="J2107" i="33"/>
  <c r="K2099" i="33"/>
  <c r="I2099" i="33"/>
  <c r="J2099" i="33"/>
  <c r="I2091" i="33"/>
  <c r="J2091" i="33"/>
  <c r="K2091" i="33"/>
  <c r="I2083" i="33"/>
  <c r="J2083" i="33"/>
  <c r="K2083" i="33"/>
  <c r="I2075" i="33"/>
  <c r="J2075" i="33"/>
  <c r="K2075" i="33"/>
  <c r="I2067" i="33"/>
  <c r="J2067" i="33"/>
  <c r="K2067" i="33"/>
  <c r="I2059" i="33"/>
  <c r="J2059" i="33"/>
  <c r="K2059" i="33"/>
  <c r="I2051" i="33"/>
  <c r="J2051" i="33"/>
  <c r="K2051" i="33"/>
  <c r="I2043" i="33"/>
  <c r="J2043" i="33"/>
  <c r="K2043" i="33"/>
  <c r="I2035" i="33"/>
  <c r="J2035" i="33"/>
  <c r="K2035" i="33"/>
  <c r="I2027" i="33"/>
  <c r="J2027" i="33"/>
  <c r="K2027" i="33"/>
  <c r="I2019" i="33"/>
  <c r="J2019" i="33"/>
  <c r="K2019" i="33"/>
  <c r="I2011" i="33"/>
  <c r="J2011" i="33"/>
  <c r="K2011" i="33"/>
  <c r="I2003" i="33"/>
  <c r="J2003" i="33"/>
  <c r="K2003" i="33"/>
  <c r="I1995" i="33"/>
  <c r="J1995" i="33"/>
  <c r="K1995" i="33"/>
  <c r="I1987" i="33"/>
  <c r="J1987" i="33"/>
  <c r="K1987" i="33"/>
  <c r="I1979" i="33"/>
  <c r="J1979" i="33"/>
  <c r="K1979" i="33"/>
  <c r="I1971" i="33"/>
  <c r="J1971" i="33"/>
  <c r="K1971" i="33"/>
  <c r="I1963" i="33"/>
  <c r="J1963" i="33"/>
  <c r="K1963" i="33"/>
  <c r="I1955" i="33"/>
  <c r="J1955" i="33"/>
  <c r="K1955" i="33"/>
  <c r="I1947" i="33"/>
  <c r="J1947" i="33"/>
  <c r="K1947" i="33"/>
  <c r="I1939" i="33"/>
  <c r="J1939" i="33"/>
  <c r="K1939" i="33"/>
  <c r="I1931" i="33"/>
  <c r="J1931" i="33"/>
  <c r="K1931" i="33"/>
  <c r="I1923" i="33"/>
  <c r="J1923" i="33"/>
  <c r="K1923" i="33"/>
  <c r="I1915" i="33"/>
  <c r="J1915" i="33"/>
  <c r="K1915" i="33"/>
  <c r="I1907" i="33"/>
  <c r="J1907" i="33"/>
  <c r="K1907" i="33"/>
  <c r="I1899" i="33"/>
  <c r="J1899" i="33"/>
  <c r="K1899" i="33"/>
  <c r="I1891" i="33"/>
  <c r="J1891" i="33"/>
  <c r="K1891" i="33"/>
  <c r="I1883" i="33"/>
  <c r="J1883" i="33"/>
  <c r="K1883" i="33"/>
  <c r="I1875" i="33"/>
  <c r="J1875" i="33"/>
  <c r="K1875" i="33"/>
  <c r="I1867" i="33"/>
  <c r="J1867" i="33"/>
  <c r="K1867" i="33"/>
  <c r="I1859" i="33"/>
  <c r="J1859" i="33"/>
  <c r="K1859" i="33"/>
  <c r="I1851" i="33"/>
  <c r="J1851" i="33"/>
  <c r="K1851" i="33"/>
  <c r="I1843" i="33"/>
  <c r="J1843" i="33"/>
  <c r="K1843" i="33"/>
  <c r="I1835" i="33"/>
  <c r="J1835" i="33"/>
  <c r="K1835" i="33"/>
  <c r="I1827" i="33"/>
  <c r="J1827" i="33"/>
  <c r="K1827" i="33"/>
  <c r="I1819" i="33"/>
  <c r="J1819" i="33"/>
  <c r="K1819" i="33"/>
  <c r="I1811" i="33"/>
  <c r="J1811" i="33"/>
  <c r="K1811" i="33"/>
  <c r="I1803" i="33"/>
  <c r="J1803" i="33"/>
  <c r="K1803" i="33"/>
  <c r="I1795" i="33"/>
  <c r="J1795" i="33"/>
  <c r="K1795" i="33"/>
  <c r="I1787" i="33"/>
  <c r="J1787" i="33"/>
  <c r="K1787" i="33"/>
  <c r="I1779" i="33"/>
  <c r="J1779" i="33"/>
  <c r="K1779" i="33"/>
  <c r="I1771" i="33"/>
  <c r="J1771" i="33"/>
  <c r="K1771" i="33"/>
  <c r="I1763" i="33"/>
  <c r="J1763" i="33"/>
  <c r="K1763" i="33"/>
  <c r="I1755" i="33"/>
  <c r="J1755" i="33"/>
  <c r="K1755" i="33"/>
  <c r="I1747" i="33"/>
  <c r="J1747" i="33"/>
  <c r="K1747" i="33"/>
  <c r="I1739" i="33"/>
  <c r="J1739" i="33"/>
  <c r="K1739" i="33"/>
  <c r="I1731" i="33"/>
  <c r="J1731" i="33"/>
  <c r="K1731" i="33"/>
  <c r="I1723" i="33"/>
  <c r="J1723" i="33"/>
  <c r="K1723" i="33"/>
  <c r="I1715" i="33"/>
  <c r="J1715" i="33"/>
  <c r="K1715" i="33"/>
  <c r="I1707" i="33"/>
  <c r="J1707" i="33"/>
  <c r="K1707" i="33"/>
  <c r="I1699" i="33"/>
  <c r="J1699" i="33"/>
  <c r="K1699" i="33"/>
  <c r="I1691" i="33"/>
  <c r="J1691" i="33"/>
  <c r="K1691" i="33"/>
  <c r="I1683" i="33"/>
  <c r="J1683" i="33"/>
  <c r="K1683" i="33"/>
  <c r="I1675" i="33"/>
  <c r="J1675" i="33"/>
  <c r="K1675" i="33"/>
  <c r="I1667" i="33"/>
  <c r="J1667" i="33"/>
  <c r="K1667" i="33"/>
  <c r="I1659" i="33"/>
  <c r="J1659" i="33"/>
  <c r="K1659" i="33"/>
  <c r="I1651" i="33"/>
  <c r="J1651" i="33"/>
  <c r="K1651" i="33"/>
  <c r="I1643" i="33"/>
  <c r="J1643" i="33"/>
  <c r="K1643" i="33"/>
  <c r="I1635" i="33"/>
  <c r="J1635" i="33"/>
  <c r="K1635" i="33"/>
  <c r="I1627" i="33"/>
  <c r="J1627" i="33"/>
  <c r="K1627" i="33"/>
  <c r="I1619" i="33"/>
  <c r="J1619" i="33"/>
  <c r="K1619" i="33"/>
  <c r="I1611" i="33"/>
  <c r="J1611" i="33"/>
  <c r="K1611" i="33"/>
  <c r="I1603" i="33"/>
  <c r="J1603" i="33"/>
  <c r="K1603" i="33"/>
  <c r="I1595" i="33"/>
  <c r="J1595" i="33"/>
  <c r="K1595" i="33"/>
  <c r="I1587" i="33"/>
  <c r="J1587" i="33"/>
  <c r="K1587" i="33"/>
  <c r="I1579" i="33"/>
  <c r="J1579" i="33"/>
  <c r="K1579" i="33"/>
  <c r="I1571" i="33"/>
  <c r="J1571" i="33"/>
  <c r="K1571" i="33"/>
  <c r="I1563" i="33"/>
  <c r="J1563" i="33"/>
  <c r="K1563" i="33"/>
  <c r="I1555" i="33"/>
  <c r="J1555" i="33"/>
  <c r="K1555" i="33"/>
  <c r="I1547" i="33"/>
  <c r="J1547" i="33"/>
  <c r="K1547" i="33"/>
  <c r="I1539" i="33"/>
  <c r="J1539" i="33"/>
  <c r="K1539" i="33"/>
  <c r="I1531" i="33"/>
  <c r="J1531" i="33"/>
  <c r="K1531" i="33"/>
  <c r="I1523" i="33"/>
  <c r="J1523" i="33"/>
  <c r="K1523" i="33"/>
  <c r="I1515" i="33"/>
  <c r="J1515" i="33"/>
  <c r="K1515" i="33"/>
  <c r="I1507" i="33"/>
  <c r="J1507" i="33"/>
  <c r="K1507" i="33"/>
  <c r="I1499" i="33"/>
  <c r="J1499" i="33"/>
  <c r="K1499" i="33"/>
  <c r="I1491" i="33"/>
  <c r="J1491" i="33"/>
  <c r="K1491" i="33"/>
  <c r="I1483" i="33"/>
  <c r="J1483" i="33"/>
  <c r="K1483" i="33"/>
  <c r="I1475" i="33"/>
  <c r="J1475" i="33"/>
  <c r="K1475" i="33"/>
  <c r="I1467" i="33"/>
  <c r="J1467" i="33"/>
  <c r="K1467" i="33"/>
  <c r="I1459" i="33"/>
  <c r="J1459" i="33"/>
  <c r="K1459" i="33"/>
  <c r="I1451" i="33"/>
  <c r="J1451" i="33"/>
  <c r="K1451" i="33"/>
  <c r="I1443" i="33"/>
  <c r="J1443" i="33"/>
  <c r="K1443" i="33"/>
  <c r="I1435" i="33"/>
  <c r="J1435" i="33"/>
  <c r="K1435" i="33"/>
  <c r="I1427" i="33"/>
  <c r="J1427" i="33"/>
  <c r="K1427" i="33"/>
  <c r="I1419" i="33"/>
  <c r="J1419" i="33"/>
  <c r="K1419" i="33"/>
  <c r="I1411" i="33"/>
  <c r="J1411" i="33"/>
  <c r="K1411" i="33"/>
  <c r="I1403" i="33"/>
  <c r="J1403" i="33"/>
  <c r="K1403" i="33"/>
  <c r="I1395" i="33"/>
  <c r="J1395" i="33"/>
  <c r="K1395" i="33"/>
  <c r="I1387" i="33"/>
  <c r="J1387" i="33"/>
  <c r="K1387" i="33"/>
  <c r="I1379" i="33"/>
  <c r="J1379" i="33"/>
  <c r="K1379" i="33"/>
  <c r="I1371" i="33"/>
  <c r="J1371" i="33"/>
  <c r="K1371" i="33"/>
  <c r="I1363" i="33"/>
  <c r="J1363" i="33"/>
  <c r="K1363" i="33"/>
  <c r="I1355" i="33"/>
  <c r="J1355" i="33"/>
  <c r="K1355" i="33"/>
  <c r="I1347" i="33"/>
  <c r="J1347" i="33"/>
  <c r="K1347" i="33"/>
  <c r="I1339" i="33"/>
  <c r="J1339" i="33"/>
  <c r="K1339" i="33"/>
  <c r="I1331" i="33"/>
  <c r="J1331" i="33"/>
  <c r="K1331" i="33"/>
  <c r="I1323" i="33"/>
  <c r="J1323" i="33"/>
  <c r="K1323" i="33"/>
  <c r="I1315" i="33"/>
  <c r="J1315" i="33"/>
  <c r="K1315" i="33"/>
  <c r="I1307" i="33"/>
  <c r="J1307" i="33"/>
  <c r="K1307" i="33"/>
  <c r="I1299" i="33"/>
  <c r="J1299" i="33"/>
  <c r="K1299" i="33"/>
  <c r="I1291" i="33"/>
  <c r="J1291" i="33"/>
  <c r="K1291" i="33"/>
  <c r="I1283" i="33"/>
  <c r="J1283" i="33"/>
  <c r="K1283" i="33"/>
  <c r="I1275" i="33"/>
  <c r="J1275" i="33"/>
  <c r="K1275" i="33"/>
  <c r="I1267" i="33"/>
  <c r="J1267" i="33"/>
  <c r="K1267" i="33"/>
  <c r="I1259" i="33"/>
  <c r="J1259" i="33"/>
  <c r="K1259" i="33"/>
  <c r="I1251" i="33"/>
  <c r="J1251" i="33"/>
  <c r="K1251" i="33"/>
  <c r="I1243" i="33"/>
  <c r="J1243" i="33"/>
  <c r="K1243" i="33"/>
  <c r="I1235" i="33"/>
  <c r="J1235" i="33"/>
  <c r="K1235" i="33"/>
  <c r="I1227" i="33"/>
  <c r="J1227" i="33"/>
  <c r="K1227" i="33"/>
  <c r="I1219" i="33"/>
  <c r="J1219" i="33"/>
  <c r="K1219" i="33"/>
  <c r="I1211" i="33"/>
  <c r="J1211" i="33"/>
  <c r="K1211" i="33"/>
  <c r="I1203" i="33"/>
  <c r="J1203" i="33"/>
  <c r="K1203" i="33"/>
  <c r="I1195" i="33"/>
  <c r="J1195" i="33"/>
  <c r="K1195" i="33"/>
  <c r="I1187" i="33"/>
  <c r="J1187" i="33"/>
  <c r="K1187" i="33"/>
  <c r="K1173" i="33"/>
  <c r="I1173" i="33"/>
  <c r="J1173" i="33"/>
  <c r="K1157" i="33"/>
  <c r="I1157" i="33"/>
  <c r="J1157" i="33"/>
  <c r="K1149" i="33"/>
  <c r="J1149" i="33"/>
  <c r="I1149" i="33"/>
  <c r="K1133" i="33"/>
  <c r="I1133" i="33"/>
  <c r="J1133" i="33"/>
  <c r="K1117" i="33"/>
  <c r="J1117" i="33"/>
  <c r="I1117" i="33"/>
  <c r="K1109" i="33"/>
  <c r="I1109" i="33"/>
  <c r="J1109" i="33"/>
  <c r="K1093" i="33"/>
  <c r="I1093" i="33"/>
  <c r="J1093" i="33"/>
  <c r="K1077" i="33"/>
  <c r="I1077" i="33"/>
  <c r="J1077" i="33"/>
  <c r="K1061" i="33"/>
  <c r="I1061" i="33"/>
  <c r="J1061" i="33"/>
  <c r="K1053" i="33"/>
  <c r="J1053" i="33"/>
  <c r="I1053" i="33"/>
  <c r="K1037" i="33"/>
  <c r="I1037" i="33"/>
  <c r="J1037" i="33"/>
  <c r="K1021" i="33"/>
  <c r="J1021" i="33"/>
  <c r="I1021" i="33"/>
  <c r="K1005" i="33"/>
  <c r="I1005" i="33"/>
  <c r="J1005" i="33"/>
  <c r="K989" i="33"/>
  <c r="J989" i="33"/>
  <c r="I989" i="33"/>
  <c r="K973" i="33"/>
  <c r="I973" i="33"/>
  <c r="J973" i="33"/>
  <c r="I957" i="33"/>
  <c r="J957" i="33"/>
  <c r="K957" i="33"/>
  <c r="I941" i="33"/>
  <c r="J941" i="33"/>
  <c r="K941" i="33"/>
  <c r="I925" i="33"/>
  <c r="J925" i="33"/>
  <c r="K925" i="33"/>
  <c r="I917" i="33"/>
  <c r="J917" i="33"/>
  <c r="K917" i="33"/>
  <c r="I901" i="33"/>
  <c r="J901" i="33"/>
  <c r="K901" i="33"/>
  <c r="I885" i="33"/>
  <c r="J885" i="33"/>
  <c r="K885" i="33"/>
  <c r="I869" i="33"/>
  <c r="J869" i="33"/>
  <c r="K869" i="33"/>
  <c r="I853" i="33"/>
  <c r="J853" i="33"/>
  <c r="K853" i="33"/>
  <c r="I837" i="33"/>
  <c r="K837" i="33"/>
  <c r="J837" i="33"/>
  <c r="I821" i="33"/>
  <c r="J821" i="33"/>
  <c r="K821" i="33"/>
  <c r="I805" i="33"/>
  <c r="J805" i="33"/>
  <c r="K805" i="33"/>
  <c r="I797" i="33"/>
  <c r="J797" i="33"/>
  <c r="K797" i="33"/>
  <c r="I781" i="33"/>
  <c r="J781" i="33"/>
  <c r="K781" i="33"/>
  <c r="I757" i="33"/>
  <c r="J757" i="33"/>
  <c r="K757" i="33"/>
  <c r="I741" i="33"/>
  <c r="J741" i="33"/>
  <c r="K741" i="33"/>
  <c r="I733" i="33"/>
  <c r="J733" i="33"/>
  <c r="K733" i="33"/>
  <c r="I717" i="33"/>
  <c r="J717" i="33"/>
  <c r="K717" i="33"/>
  <c r="I693" i="33"/>
  <c r="J693" i="33"/>
  <c r="K693" i="33"/>
  <c r="I677" i="33"/>
  <c r="J677" i="33"/>
  <c r="K677" i="33"/>
  <c r="I669" i="33"/>
  <c r="J669" i="33"/>
  <c r="K669" i="33"/>
  <c r="I653" i="33"/>
  <c r="J653" i="33"/>
  <c r="K653" i="33"/>
  <c r="I637" i="33"/>
  <c r="J637" i="33"/>
  <c r="K637" i="33"/>
  <c r="I621" i="33"/>
  <c r="J621" i="33"/>
  <c r="K621" i="33"/>
  <c r="I613" i="33"/>
  <c r="J613" i="33"/>
  <c r="K613" i="33"/>
  <c r="I597" i="33"/>
  <c r="J597" i="33"/>
  <c r="K597" i="33"/>
  <c r="I581" i="33"/>
  <c r="J581" i="33"/>
  <c r="K581" i="33"/>
  <c r="I565" i="33"/>
  <c r="J565" i="33"/>
  <c r="K565" i="33"/>
  <c r="I549" i="33"/>
  <c r="J549" i="33"/>
  <c r="K549" i="33"/>
  <c r="I533" i="33"/>
  <c r="J533" i="33"/>
  <c r="K533" i="33"/>
  <c r="I517" i="33"/>
  <c r="J517" i="33"/>
  <c r="K517" i="33"/>
  <c r="I501" i="33"/>
  <c r="J501" i="33"/>
  <c r="K501" i="33"/>
  <c r="I493" i="33"/>
  <c r="J493" i="33"/>
  <c r="K493" i="33"/>
  <c r="I477" i="33"/>
  <c r="J477" i="33"/>
  <c r="K477" i="33"/>
  <c r="I461" i="33"/>
  <c r="J461" i="33"/>
  <c r="K461" i="33"/>
  <c r="I445" i="33"/>
  <c r="J445" i="33"/>
  <c r="K445" i="33"/>
  <c r="I429" i="33"/>
  <c r="J429" i="33"/>
  <c r="K429" i="33"/>
  <c r="J413" i="33"/>
  <c r="I413" i="33"/>
  <c r="K413" i="33"/>
  <c r="J397" i="33"/>
  <c r="I397" i="33"/>
  <c r="K397" i="33"/>
  <c r="J381" i="33"/>
  <c r="I381" i="33"/>
  <c r="K381" i="33"/>
  <c r="J365" i="33"/>
  <c r="I365" i="33"/>
  <c r="K365" i="33"/>
  <c r="J349" i="33"/>
  <c r="I349" i="33"/>
  <c r="K349" i="33"/>
  <c r="J333" i="33"/>
  <c r="I333" i="33"/>
  <c r="K333" i="33"/>
  <c r="J317" i="33"/>
  <c r="I317" i="33"/>
  <c r="K317" i="33"/>
  <c r="J301" i="33"/>
  <c r="I301" i="33"/>
  <c r="K301" i="33"/>
  <c r="J285" i="33"/>
  <c r="I285" i="33"/>
  <c r="K285" i="33"/>
  <c r="J269" i="33"/>
  <c r="I269" i="33"/>
  <c r="K269" i="33"/>
  <c r="I253" i="33"/>
  <c r="J253" i="33"/>
  <c r="K253" i="33"/>
  <c r="I237" i="33"/>
  <c r="J237" i="33"/>
  <c r="K237" i="33"/>
  <c r="I221" i="33"/>
  <c r="J221" i="33"/>
  <c r="K221" i="33"/>
  <c r="I205" i="33"/>
  <c r="J205" i="33"/>
  <c r="K205" i="33"/>
  <c r="I189" i="33"/>
  <c r="J189" i="33"/>
  <c r="K189" i="33"/>
  <c r="I181" i="33"/>
  <c r="J181" i="33"/>
  <c r="K181" i="33"/>
  <c r="I165" i="33"/>
  <c r="J165" i="33"/>
  <c r="K165" i="33"/>
  <c r="I149" i="33"/>
  <c r="J149" i="33"/>
  <c r="K149" i="33"/>
  <c r="I133" i="33"/>
  <c r="J133" i="33"/>
  <c r="K133" i="33"/>
  <c r="I117" i="33"/>
  <c r="J117" i="33"/>
  <c r="K117" i="33"/>
  <c r="K101" i="33"/>
  <c r="J85" i="33"/>
  <c r="J53" i="33"/>
  <c r="J37" i="33"/>
  <c r="J21" i="33"/>
  <c r="I5" i="33"/>
  <c r="J5" i="33"/>
  <c r="K5" i="33"/>
  <c r="I2464" i="33"/>
  <c r="J2464" i="33"/>
  <c r="K2464" i="33"/>
  <c r="I2448" i="33"/>
  <c r="J2448" i="33"/>
  <c r="K2448" i="33"/>
  <c r="I2432" i="33"/>
  <c r="J2432" i="33"/>
  <c r="K2432" i="33"/>
  <c r="I2416" i="33"/>
  <c r="J2416" i="33"/>
  <c r="K2416" i="33"/>
  <c r="I2400" i="33"/>
  <c r="J2400" i="33"/>
  <c r="K2400" i="33"/>
  <c r="I2384" i="33"/>
  <c r="J2384" i="33"/>
  <c r="K2384" i="33"/>
  <c r="I2360" i="33"/>
  <c r="J2360" i="33"/>
  <c r="K2360" i="33"/>
  <c r="I2344" i="33"/>
  <c r="J2344" i="33"/>
  <c r="K2344" i="33"/>
  <c r="I2336" i="33"/>
  <c r="J2336" i="33"/>
  <c r="K2336" i="33"/>
  <c r="I2320" i="33"/>
  <c r="J2320" i="33"/>
  <c r="K2320" i="33"/>
  <c r="I2312" i="33"/>
  <c r="J2312" i="33"/>
  <c r="K2312" i="33"/>
  <c r="I2296" i="33"/>
  <c r="J2296" i="33"/>
  <c r="K2296" i="33"/>
  <c r="I2280" i="33"/>
  <c r="J2280" i="33"/>
  <c r="K2280" i="33"/>
  <c r="I2272" i="33"/>
  <c r="J2272" i="33"/>
  <c r="K2272" i="33"/>
  <c r="I2256" i="33"/>
  <c r="J2256" i="33"/>
  <c r="K2256" i="33"/>
  <c r="I2240" i="33"/>
  <c r="J2240" i="33"/>
  <c r="K2240" i="33"/>
  <c r="I2224" i="33"/>
  <c r="J2224" i="33"/>
  <c r="K2224" i="33"/>
  <c r="I2208" i="33"/>
  <c r="J2208" i="33"/>
  <c r="K2208" i="33"/>
  <c r="I2192" i="33"/>
  <c r="J2192" i="33"/>
  <c r="K2192" i="33"/>
  <c r="I2176" i="33"/>
  <c r="J2176" i="33"/>
  <c r="K2176" i="33"/>
  <c r="I2160" i="33"/>
  <c r="J2160" i="33"/>
  <c r="K2160" i="33"/>
  <c r="I2136" i="33"/>
  <c r="J2136" i="33"/>
  <c r="K2136" i="33"/>
  <c r="I2120" i="33"/>
  <c r="J2120" i="33"/>
  <c r="K2120" i="33"/>
  <c r="I2104" i="33"/>
  <c r="J2104" i="33"/>
  <c r="K2104" i="33"/>
  <c r="I2088" i="33"/>
  <c r="J2088" i="33"/>
  <c r="K2088" i="33"/>
  <c r="I2072" i="33"/>
  <c r="J2072" i="33"/>
  <c r="K2072" i="33"/>
  <c r="I2056" i="33"/>
  <c r="J2056" i="33"/>
  <c r="K2056" i="33"/>
  <c r="I2040" i="33"/>
  <c r="J2040" i="33"/>
  <c r="K2040" i="33"/>
  <c r="I2024" i="33"/>
  <c r="J2024" i="33"/>
  <c r="K2024" i="33"/>
  <c r="I2008" i="33"/>
  <c r="J2008" i="33"/>
  <c r="K2008" i="33"/>
  <c r="I1992" i="33"/>
  <c r="J1992" i="33"/>
  <c r="K1992" i="33"/>
  <c r="I1976" i="33"/>
  <c r="J1976" i="33"/>
  <c r="K1976" i="33"/>
  <c r="I1968" i="33"/>
  <c r="J1968" i="33"/>
  <c r="K1968" i="33"/>
  <c r="I1952" i="33"/>
  <c r="J1952" i="33"/>
  <c r="K1952" i="33"/>
  <c r="I1936" i="33"/>
  <c r="J1936" i="33"/>
  <c r="K1936" i="33"/>
  <c r="I1928" i="33"/>
  <c r="J1928" i="33"/>
  <c r="K1928" i="33"/>
  <c r="I1912" i="33"/>
  <c r="J1912" i="33"/>
  <c r="K1912" i="33"/>
  <c r="I1896" i="33"/>
  <c r="J1896" i="33"/>
  <c r="K1896" i="33"/>
  <c r="I1880" i="33"/>
  <c r="J1880" i="33"/>
  <c r="K1880" i="33"/>
  <c r="I1856" i="33"/>
  <c r="J1856" i="33"/>
  <c r="K1856" i="33"/>
  <c r="I1840" i="33"/>
  <c r="J1840" i="33"/>
  <c r="K1840" i="33"/>
  <c r="I1816" i="33"/>
  <c r="J1816" i="33"/>
  <c r="K1816" i="33"/>
  <c r="I1800" i="33"/>
  <c r="J1800" i="33"/>
  <c r="K1800" i="33"/>
  <c r="I1784" i="33"/>
  <c r="J1784" i="33"/>
  <c r="K1784" i="33"/>
  <c r="I1768" i="33"/>
  <c r="J1768" i="33"/>
  <c r="K1768" i="33"/>
  <c r="I1752" i="33"/>
  <c r="J1752" i="33"/>
  <c r="K1752" i="33"/>
  <c r="I1728" i="33"/>
  <c r="J1728" i="33"/>
  <c r="K1728" i="33"/>
  <c r="J1712" i="33"/>
  <c r="K1712" i="33"/>
  <c r="I1712" i="33"/>
  <c r="J1696" i="33"/>
  <c r="K1696" i="33"/>
  <c r="I1696" i="33"/>
  <c r="J1688" i="33"/>
  <c r="K1688" i="33"/>
  <c r="I1688" i="33"/>
  <c r="J1672" i="33"/>
  <c r="K1672" i="33"/>
  <c r="I1672" i="33"/>
  <c r="J1656" i="33"/>
  <c r="K1656" i="33"/>
  <c r="I1656" i="33"/>
  <c r="J1640" i="33"/>
  <c r="K1640" i="33"/>
  <c r="I1640" i="33"/>
  <c r="J1624" i="33"/>
  <c r="K1624" i="33"/>
  <c r="I1624" i="33"/>
  <c r="J1616" i="33"/>
  <c r="K1616" i="33"/>
  <c r="I1616" i="33"/>
  <c r="J1600" i="33"/>
  <c r="K1600" i="33"/>
  <c r="I1600" i="33"/>
  <c r="I1584" i="33"/>
  <c r="J1584" i="33"/>
  <c r="K1584" i="33"/>
  <c r="I1568" i="33"/>
  <c r="J1568" i="33"/>
  <c r="K1568" i="33"/>
  <c r="I1552" i="33"/>
  <c r="J1552" i="33"/>
  <c r="K1552" i="33"/>
  <c r="I1528" i="33"/>
  <c r="J1528" i="33"/>
  <c r="K1528" i="33"/>
  <c r="I1512" i="33"/>
  <c r="J1512" i="33"/>
  <c r="K1512" i="33"/>
  <c r="I1496" i="33"/>
  <c r="J1496" i="33"/>
  <c r="K1496" i="33"/>
  <c r="I1480" i="33"/>
  <c r="J1480" i="33"/>
  <c r="K1480" i="33"/>
  <c r="I1464" i="33"/>
  <c r="J1464" i="33"/>
  <c r="K1464" i="33"/>
  <c r="I1456" i="33"/>
  <c r="J1456" i="33"/>
  <c r="K1456" i="33"/>
  <c r="I1432" i="33"/>
  <c r="J1432" i="33"/>
  <c r="K1432" i="33"/>
  <c r="I1416" i="33"/>
  <c r="J1416" i="33"/>
  <c r="K1416" i="33"/>
  <c r="I1408" i="33"/>
  <c r="J1408" i="33"/>
  <c r="K1408" i="33"/>
  <c r="I1392" i="33"/>
  <c r="J1392" i="33"/>
  <c r="K1392" i="33"/>
  <c r="J1368" i="33"/>
  <c r="K1368" i="33"/>
  <c r="I1368" i="33"/>
  <c r="J1352" i="33"/>
  <c r="K1352" i="33"/>
  <c r="I1352" i="33"/>
  <c r="J1336" i="33"/>
  <c r="K1336" i="33"/>
  <c r="I1336" i="33"/>
  <c r="J1312" i="33"/>
  <c r="K1312" i="33"/>
  <c r="I1312" i="33"/>
  <c r="J1296" i="33"/>
  <c r="K1296" i="33"/>
  <c r="I1296" i="33"/>
  <c r="J1280" i="33"/>
  <c r="K1280" i="33"/>
  <c r="I1280" i="33"/>
  <c r="J1264" i="33"/>
  <c r="K1264" i="33"/>
  <c r="I1264" i="33"/>
  <c r="J1248" i="33"/>
  <c r="K1248" i="33"/>
  <c r="I1248" i="33"/>
  <c r="J1232" i="33"/>
  <c r="K1232" i="33"/>
  <c r="I1232" i="33"/>
  <c r="J1208" i="33"/>
  <c r="K1208" i="33"/>
  <c r="I1208" i="33"/>
  <c r="J1192" i="33"/>
  <c r="K1192" i="33"/>
  <c r="I1192" i="33"/>
  <c r="I1180" i="33"/>
  <c r="J1180" i="33"/>
  <c r="K1180" i="33"/>
  <c r="I1164" i="33"/>
  <c r="J1164" i="33"/>
  <c r="K1164" i="33"/>
  <c r="I1148" i="33"/>
  <c r="J1148" i="33"/>
  <c r="K1148" i="33"/>
  <c r="I1132" i="33"/>
  <c r="J1132" i="33"/>
  <c r="K1132" i="33"/>
  <c r="I1124" i="33"/>
  <c r="J1124" i="33"/>
  <c r="K1124" i="33"/>
  <c r="I1108" i="33"/>
  <c r="J1108" i="33"/>
  <c r="K1108" i="33"/>
  <c r="I1092" i="33"/>
  <c r="J1092" i="33"/>
  <c r="K1092" i="33"/>
  <c r="I1076" i="33"/>
  <c r="J1076" i="33"/>
  <c r="K1076" i="33"/>
  <c r="I1060" i="33"/>
  <c r="J1060" i="33"/>
  <c r="K1060" i="33"/>
  <c r="I1044" i="33"/>
  <c r="J1044" i="33"/>
  <c r="K1044" i="33"/>
  <c r="I1028" i="33"/>
  <c r="J1028" i="33"/>
  <c r="K1028" i="33"/>
  <c r="I1012" i="33"/>
  <c r="J1012" i="33"/>
  <c r="K1012" i="33"/>
  <c r="I1004" i="33"/>
  <c r="J1004" i="33"/>
  <c r="K1004" i="33"/>
  <c r="I988" i="33"/>
  <c r="J988" i="33"/>
  <c r="K988" i="33"/>
  <c r="I972" i="33"/>
  <c r="J972" i="33"/>
  <c r="K972" i="33"/>
  <c r="I956" i="33"/>
  <c r="J956" i="33"/>
  <c r="K956" i="33"/>
  <c r="I940" i="33"/>
  <c r="J940" i="33"/>
  <c r="K940" i="33"/>
  <c r="I916" i="33"/>
  <c r="J916" i="33"/>
  <c r="K916" i="33"/>
  <c r="I900" i="33"/>
  <c r="J900" i="33"/>
  <c r="K900" i="33"/>
  <c r="I892" i="33"/>
  <c r="J892" i="33"/>
  <c r="K892" i="33"/>
  <c r="I876" i="33"/>
  <c r="J876" i="33"/>
  <c r="K876" i="33"/>
  <c r="I860" i="33"/>
  <c r="J860" i="33"/>
  <c r="K860" i="33"/>
  <c r="I844" i="33"/>
  <c r="J844" i="33"/>
  <c r="K844" i="33"/>
  <c r="I828" i="33"/>
  <c r="J828" i="33"/>
  <c r="K828" i="33"/>
  <c r="I812" i="33"/>
  <c r="J812" i="33"/>
  <c r="K812" i="33"/>
  <c r="I796" i="33"/>
  <c r="J796" i="33"/>
  <c r="K796" i="33"/>
  <c r="I780" i="33"/>
  <c r="J780" i="33"/>
  <c r="K780" i="33"/>
  <c r="I764" i="33"/>
  <c r="J764" i="33"/>
  <c r="K764" i="33"/>
  <c r="I740" i="33"/>
  <c r="J740" i="33"/>
  <c r="K740" i="33"/>
  <c r="I724" i="33"/>
  <c r="J724" i="33"/>
  <c r="K724" i="33"/>
  <c r="I708" i="33"/>
  <c r="J708" i="33"/>
  <c r="K708" i="33"/>
  <c r="I692" i="33"/>
  <c r="J692" i="33"/>
  <c r="K692" i="33"/>
  <c r="I676" i="33"/>
  <c r="J676" i="33"/>
  <c r="K676" i="33"/>
  <c r="I668" i="33"/>
  <c r="J668" i="33"/>
  <c r="K668" i="33"/>
  <c r="I652" i="33"/>
  <c r="J652" i="33"/>
  <c r="K652" i="33"/>
  <c r="I628" i="33"/>
  <c r="J628" i="33"/>
  <c r="K628" i="33"/>
  <c r="I612" i="33"/>
  <c r="J612" i="33"/>
  <c r="K612" i="33"/>
  <c r="I604" i="33"/>
  <c r="J604" i="33"/>
  <c r="K604" i="33"/>
  <c r="I588" i="33"/>
  <c r="J588" i="33"/>
  <c r="K588" i="33"/>
  <c r="I572" i="33"/>
  <c r="J572" i="33"/>
  <c r="K572" i="33"/>
  <c r="I556" i="33"/>
  <c r="J556" i="33"/>
  <c r="K556" i="33"/>
  <c r="I540" i="33"/>
  <c r="J540" i="33"/>
  <c r="K540" i="33"/>
  <c r="I524" i="33"/>
  <c r="J524" i="33"/>
  <c r="K524" i="33"/>
  <c r="I508" i="33"/>
  <c r="J508" i="33"/>
  <c r="K508" i="33"/>
  <c r="I492" i="33"/>
  <c r="J492" i="33"/>
  <c r="K492" i="33"/>
  <c r="I476" i="33"/>
  <c r="J476" i="33"/>
  <c r="K476" i="33"/>
  <c r="I460" i="33"/>
  <c r="J460" i="33"/>
  <c r="K460" i="33"/>
  <c r="I324" i="33"/>
  <c r="J324" i="33"/>
  <c r="K324" i="33"/>
  <c r="I1567" i="33"/>
  <c r="J1567" i="33"/>
  <c r="K1567" i="33"/>
  <c r="I1178" i="33"/>
  <c r="J1178" i="33"/>
  <c r="K1178" i="33"/>
  <c r="I1154" i="33"/>
  <c r="J1154" i="33"/>
  <c r="K1154" i="33"/>
  <c r="I1130" i="33"/>
  <c r="J1130" i="33"/>
  <c r="K1130" i="33"/>
  <c r="I1106" i="33"/>
  <c r="K1106" i="33"/>
  <c r="J1106" i="33"/>
  <c r="I1082" i="33"/>
  <c r="J1082" i="33"/>
  <c r="K1082" i="33"/>
  <c r="I1066" i="33"/>
  <c r="J1066" i="33"/>
  <c r="K1066" i="33"/>
  <c r="I1042" i="33"/>
  <c r="K1042" i="33"/>
  <c r="J1042" i="33"/>
  <c r="I1026" i="33"/>
  <c r="J1026" i="33"/>
  <c r="K1026" i="33"/>
  <c r="I1002" i="33"/>
  <c r="J1002" i="33"/>
  <c r="K1002" i="33"/>
  <c r="I978" i="33"/>
  <c r="K978" i="33"/>
  <c r="J978" i="33"/>
  <c r="J954" i="33"/>
  <c r="K954" i="33"/>
  <c r="I954" i="33"/>
  <c r="I922" i="33"/>
  <c r="J922" i="33"/>
  <c r="K922" i="33"/>
  <c r="I898" i="33"/>
  <c r="J898" i="33"/>
  <c r="K898" i="33"/>
  <c r="I874" i="33"/>
  <c r="J874" i="33"/>
  <c r="K874" i="33"/>
  <c r="I842" i="33"/>
  <c r="J842" i="33"/>
  <c r="K842" i="33"/>
  <c r="I826" i="33"/>
  <c r="J826" i="33"/>
  <c r="K826" i="33"/>
  <c r="I802" i="33"/>
  <c r="J802" i="33"/>
  <c r="K802" i="33"/>
  <c r="I778" i="33"/>
  <c r="J778" i="33"/>
  <c r="K778" i="33"/>
  <c r="I754" i="33"/>
  <c r="J754" i="33"/>
  <c r="K754" i="33"/>
  <c r="I738" i="33"/>
  <c r="J738" i="33"/>
  <c r="K738" i="33"/>
  <c r="I714" i="33"/>
  <c r="J714" i="33"/>
  <c r="K714" i="33"/>
  <c r="I690" i="33"/>
  <c r="J690" i="33"/>
  <c r="K690" i="33"/>
  <c r="I674" i="33"/>
  <c r="J674" i="33"/>
  <c r="K674" i="33"/>
  <c r="I650" i="33"/>
  <c r="J650" i="33"/>
  <c r="K650" i="33"/>
  <c r="I634" i="33"/>
  <c r="J634" i="33"/>
  <c r="K634" i="33"/>
  <c r="I618" i="33"/>
  <c r="J618" i="33"/>
  <c r="K618" i="33"/>
  <c r="I610" i="33"/>
  <c r="J610" i="33"/>
  <c r="K610" i="33"/>
  <c r="I602" i="33"/>
  <c r="J602" i="33"/>
  <c r="K602" i="33"/>
  <c r="I594" i="33"/>
  <c r="J594" i="33"/>
  <c r="K594" i="33"/>
  <c r="I586" i="33"/>
  <c r="J586" i="33"/>
  <c r="K586" i="33"/>
  <c r="I578" i="33"/>
  <c r="J578" i="33"/>
  <c r="K578" i="33"/>
  <c r="I562" i="33"/>
  <c r="J562" i="33"/>
  <c r="K562" i="33"/>
  <c r="I554" i="33"/>
  <c r="J554" i="33"/>
  <c r="K554" i="33"/>
  <c r="I546" i="33"/>
  <c r="J546" i="33"/>
  <c r="K546" i="33"/>
  <c r="I538" i="33"/>
  <c r="J538" i="33"/>
  <c r="K538" i="33"/>
  <c r="I522" i="33"/>
  <c r="J522" i="33"/>
  <c r="K522" i="33"/>
  <c r="I514" i="33"/>
  <c r="J514" i="33"/>
  <c r="K514" i="33"/>
  <c r="I506" i="33"/>
  <c r="J506" i="33"/>
  <c r="K506" i="33"/>
  <c r="I1893" i="33"/>
  <c r="J1893" i="33"/>
  <c r="K1893" i="33"/>
  <c r="I1183" i="33"/>
  <c r="J1183" i="33"/>
  <c r="K1183" i="33"/>
  <c r="I1175" i="33"/>
  <c r="J1175" i="33"/>
  <c r="K1175" i="33"/>
  <c r="I1167" i="33"/>
  <c r="J1167" i="33"/>
  <c r="K1167" i="33"/>
  <c r="I1159" i="33"/>
  <c r="J1159" i="33"/>
  <c r="K1159" i="33"/>
  <c r="I1151" i="33"/>
  <c r="J1151" i="33"/>
  <c r="K1151" i="33"/>
  <c r="I1143" i="33"/>
  <c r="J1143" i="33"/>
  <c r="K1143" i="33"/>
  <c r="I1135" i="33"/>
  <c r="J1135" i="33"/>
  <c r="K1135" i="33"/>
  <c r="I1127" i="33"/>
  <c r="J1127" i="33"/>
  <c r="K1127" i="33"/>
  <c r="I1119" i="33"/>
  <c r="J1119" i="33"/>
  <c r="K1119" i="33"/>
  <c r="I1111" i="33"/>
  <c r="J1111" i="33"/>
  <c r="K1111" i="33"/>
  <c r="I1103" i="33"/>
  <c r="J1103" i="33"/>
  <c r="K1103" i="33"/>
  <c r="I1095" i="33"/>
  <c r="J1095" i="33"/>
  <c r="K1095" i="33"/>
  <c r="I1087" i="33"/>
  <c r="J1087" i="33"/>
  <c r="K1087" i="33"/>
  <c r="I1079" i="33"/>
  <c r="J1079" i="33"/>
  <c r="K1079" i="33"/>
  <c r="I1071" i="33"/>
  <c r="J1071" i="33"/>
  <c r="K1071" i="33"/>
  <c r="I1063" i="33"/>
  <c r="J1063" i="33"/>
  <c r="K1063" i="33"/>
  <c r="I1055" i="33"/>
  <c r="J1055" i="33"/>
  <c r="K1055" i="33"/>
  <c r="I1047" i="33"/>
  <c r="J1047" i="33"/>
  <c r="K1047" i="33"/>
  <c r="I1039" i="33"/>
  <c r="J1039" i="33"/>
  <c r="K1039" i="33"/>
  <c r="I1031" i="33"/>
  <c r="J1031" i="33"/>
  <c r="K1031" i="33"/>
  <c r="I1023" i="33"/>
  <c r="J1023" i="33"/>
  <c r="K1023" i="33"/>
  <c r="I1015" i="33"/>
  <c r="J1015" i="33"/>
  <c r="K1015" i="33"/>
  <c r="I1007" i="33"/>
  <c r="J1007" i="33"/>
  <c r="K1007" i="33"/>
  <c r="I999" i="33"/>
  <c r="J999" i="33"/>
  <c r="K999" i="33"/>
  <c r="I991" i="33"/>
  <c r="J991" i="33"/>
  <c r="K991" i="33"/>
  <c r="I983" i="33"/>
  <c r="J983" i="33"/>
  <c r="K983" i="33"/>
  <c r="I975" i="33"/>
  <c r="J975" i="33"/>
  <c r="K975" i="33"/>
  <c r="I967" i="33"/>
  <c r="J967" i="33"/>
  <c r="K967" i="33"/>
  <c r="I959" i="33"/>
  <c r="K959" i="33"/>
  <c r="J959" i="33"/>
  <c r="I951" i="33"/>
  <c r="K951" i="33"/>
  <c r="J951" i="33"/>
  <c r="I943" i="33"/>
  <c r="J943" i="33"/>
  <c r="K943" i="33"/>
  <c r="I935" i="33"/>
  <c r="J935" i="33"/>
  <c r="K935" i="33"/>
  <c r="I927" i="33"/>
  <c r="J927" i="33"/>
  <c r="K927" i="33"/>
  <c r="I919" i="33"/>
  <c r="J919" i="33"/>
  <c r="K919" i="33"/>
  <c r="I911" i="33"/>
  <c r="J911" i="33"/>
  <c r="K911" i="33"/>
  <c r="I903" i="33"/>
  <c r="J903" i="33"/>
  <c r="K903" i="33"/>
  <c r="I895" i="33"/>
  <c r="J895" i="33"/>
  <c r="K895" i="33"/>
  <c r="I887" i="33"/>
  <c r="J887" i="33"/>
  <c r="K887" i="33"/>
  <c r="I879" i="33"/>
  <c r="J879" i="33"/>
  <c r="K879" i="33"/>
  <c r="I871" i="33"/>
  <c r="J871" i="33"/>
  <c r="K871" i="33"/>
  <c r="I863" i="33"/>
  <c r="J863" i="33"/>
  <c r="K863" i="33"/>
  <c r="I855" i="33"/>
  <c r="J855" i="33"/>
  <c r="K855" i="33"/>
  <c r="I847" i="33"/>
  <c r="J847" i="33"/>
  <c r="K847" i="33"/>
  <c r="I839" i="33"/>
  <c r="J839" i="33"/>
  <c r="K839" i="33"/>
  <c r="I831" i="33"/>
  <c r="K831" i="33"/>
  <c r="J831" i="33"/>
  <c r="I823" i="33"/>
  <c r="J823" i="33"/>
  <c r="K823" i="33"/>
  <c r="I815" i="33"/>
  <c r="J815" i="33"/>
  <c r="K815" i="33"/>
  <c r="I807" i="33"/>
  <c r="J807" i="33"/>
  <c r="K807" i="33"/>
  <c r="I799" i="33"/>
  <c r="J799" i="33"/>
  <c r="K799" i="33"/>
  <c r="I791" i="33"/>
  <c r="J791" i="33"/>
  <c r="K791" i="33"/>
  <c r="I783" i="33"/>
  <c r="J783" i="33"/>
  <c r="K783" i="33"/>
  <c r="I775" i="33"/>
  <c r="J775" i="33"/>
  <c r="K775" i="33"/>
  <c r="I767" i="33"/>
  <c r="J767" i="33"/>
  <c r="K767" i="33"/>
  <c r="I759" i="33"/>
  <c r="J759" i="33"/>
  <c r="K759" i="33"/>
  <c r="I751" i="33"/>
  <c r="J751" i="33"/>
  <c r="K751" i="33"/>
  <c r="I743" i="33"/>
  <c r="J743" i="33"/>
  <c r="K743" i="33"/>
  <c r="I735" i="33"/>
  <c r="J735" i="33"/>
  <c r="K735" i="33"/>
  <c r="I727" i="33"/>
  <c r="J727" i="33"/>
  <c r="K727" i="33"/>
  <c r="I719" i="33"/>
  <c r="J719" i="33"/>
  <c r="K719" i="33"/>
  <c r="I711" i="33"/>
  <c r="J711" i="33"/>
  <c r="K711" i="33"/>
  <c r="I703" i="33"/>
  <c r="J703" i="33"/>
  <c r="K703" i="33"/>
  <c r="I695" i="33"/>
  <c r="J695" i="33"/>
  <c r="K695" i="33"/>
  <c r="I687" i="33"/>
  <c r="J687" i="33"/>
  <c r="K687" i="33"/>
  <c r="I679" i="33"/>
  <c r="J679" i="33"/>
  <c r="K679" i="33"/>
  <c r="I671" i="33"/>
  <c r="J671" i="33"/>
  <c r="K671" i="33"/>
  <c r="I663" i="33"/>
  <c r="J663" i="33"/>
  <c r="K663" i="33"/>
  <c r="I655" i="33"/>
  <c r="J655" i="33"/>
  <c r="K655" i="33"/>
  <c r="I647" i="33"/>
  <c r="J647" i="33"/>
  <c r="K647" i="33"/>
  <c r="I639" i="33"/>
  <c r="J639" i="33"/>
  <c r="K639" i="33"/>
  <c r="I631" i="33"/>
  <c r="J631" i="33"/>
  <c r="K631" i="33"/>
  <c r="I623" i="33"/>
  <c r="J623" i="33"/>
  <c r="K623" i="33"/>
  <c r="I615" i="33"/>
  <c r="J615" i="33"/>
  <c r="K615" i="33"/>
  <c r="I607" i="33"/>
  <c r="J607" i="33"/>
  <c r="K607" i="33"/>
  <c r="I599" i="33"/>
  <c r="J599" i="33"/>
  <c r="K599" i="33"/>
  <c r="I591" i="33"/>
  <c r="J591" i="33"/>
  <c r="K591" i="33"/>
  <c r="I583" i="33"/>
  <c r="J583" i="33"/>
  <c r="K583" i="33"/>
  <c r="I575" i="33"/>
  <c r="J575" i="33"/>
  <c r="K575" i="33"/>
  <c r="I567" i="33"/>
  <c r="J567" i="33"/>
  <c r="K567" i="33"/>
  <c r="I559" i="33"/>
  <c r="J559" i="33"/>
  <c r="K559" i="33"/>
  <c r="I551" i="33"/>
  <c r="J551" i="33"/>
  <c r="K551" i="33"/>
  <c r="I543" i="33"/>
  <c r="J543" i="33"/>
  <c r="K543" i="33"/>
  <c r="I535" i="33"/>
  <c r="J535" i="33"/>
  <c r="K535" i="33"/>
  <c r="I527" i="33"/>
  <c r="J527" i="33"/>
  <c r="K527" i="33"/>
  <c r="I519" i="33"/>
  <c r="J519" i="33"/>
  <c r="K519" i="33"/>
  <c r="I511" i="33"/>
  <c r="J511" i="33"/>
  <c r="K511" i="33"/>
  <c r="I503" i="33"/>
  <c r="J503" i="33"/>
  <c r="K503" i="33"/>
  <c r="I495" i="33"/>
  <c r="J495" i="33"/>
  <c r="K495" i="33"/>
  <c r="I487" i="33"/>
  <c r="J487" i="33"/>
  <c r="K487" i="33"/>
  <c r="I479" i="33"/>
  <c r="J479" i="33"/>
  <c r="K479" i="33"/>
  <c r="I471" i="33"/>
  <c r="J471" i="33"/>
  <c r="K471" i="33"/>
  <c r="I463" i="33"/>
  <c r="J463" i="33"/>
  <c r="K463" i="33"/>
  <c r="I455" i="33"/>
  <c r="J455" i="33"/>
  <c r="K455" i="33"/>
  <c r="I447" i="33"/>
  <c r="J447" i="33"/>
  <c r="K447" i="33"/>
  <c r="I439" i="33"/>
  <c r="J439" i="33"/>
  <c r="K439" i="33"/>
  <c r="I431" i="33"/>
  <c r="J431" i="33"/>
  <c r="K431" i="33"/>
  <c r="I423" i="33"/>
  <c r="J423" i="33"/>
  <c r="K423" i="33"/>
  <c r="I415" i="33"/>
  <c r="J415" i="33"/>
  <c r="K415" i="33"/>
  <c r="I407" i="33"/>
  <c r="J407" i="33"/>
  <c r="K407" i="33"/>
  <c r="I399" i="33"/>
  <c r="J399" i="33"/>
  <c r="K399" i="33"/>
  <c r="I391" i="33"/>
  <c r="J391" i="33"/>
  <c r="K391" i="33"/>
  <c r="I383" i="33"/>
  <c r="J383" i="33"/>
  <c r="K383" i="33"/>
  <c r="I375" i="33"/>
  <c r="J375" i="33"/>
  <c r="K375" i="33"/>
  <c r="I367" i="33"/>
  <c r="J367" i="33"/>
  <c r="K367" i="33"/>
  <c r="I359" i="33"/>
  <c r="J359" i="33"/>
  <c r="K359" i="33"/>
  <c r="I351" i="33"/>
  <c r="J351" i="33"/>
  <c r="K351" i="33"/>
  <c r="I343" i="33"/>
  <c r="J343" i="33"/>
  <c r="K343" i="33"/>
  <c r="I335" i="33"/>
  <c r="J335" i="33"/>
  <c r="K335" i="33"/>
  <c r="I327" i="33"/>
  <c r="J327" i="33"/>
  <c r="K327" i="33"/>
  <c r="I319" i="33"/>
  <c r="J319" i="33"/>
  <c r="K319" i="33"/>
  <c r="I311" i="33"/>
  <c r="J311" i="33"/>
  <c r="K311" i="33"/>
  <c r="I303" i="33"/>
  <c r="J303" i="33"/>
  <c r="K303" i="33"/>
  <c r="I295" i="33"/>
  <c r="J295" i="33"/>
  <c r="K295" i="33"/>
  <c r="I287" i="33"/>
  <c r="J287" i="33"/>
  <c r="K287" i="33"/>
  <c r="I279" i="33"/>
  <c r="J279" i="33"/>
  <c r="K279" i="33"/>
  <c r="I271" i="33"/>
  <c r="J271" i="33"/>
  <c r="K271" i="33"/>
  <c r="I263" i="33"/>
  <c r="J263" i="33"/>
  <c r="K263" i="33"/>
  <c r="J255" i="33"/>
  <c r="K255" i="33"/>
  <c r="I255" i="33"/>
  <c r="J247" i="33"/>
  <c r="K247" i="33"/>
  <c r="I247" i="33"/>
  <c r="J239" i="33"/>
  <c r="K239" i="33"/>
  <c r="I239" i="33"/>
  <c r="J231" i="33"/>
  <c r="K231" i="33"/>
  <c r="I231" i="33"/>
  <c r="J223" i="33"/>
  <c r="K223" i="33"/>
  <c r="I223" i="33"/>
  <c r="J215" i="33"/>
  <c r="K215" i="33"/>
  <c r="I215" i="33"/>
  <c r="J207" i="33"/>
  <c r="K207" i="33"/>
  <c r="I207" i="33"/>
  <c r="J199" i="33"/>
  <c r="K199" i="33"/>
  <c r="I199" i="33"/>
  <c r="J191" i="33"/>
  <c r="K191" i="33"/>
  <c r="I191" i="33"/>
  <c r="J183" i="33"/>
  <c r="K183" i="33"/>
  <c r="I183" i="33"/>
  <c r="J175" i="33"/>
  <c r="K175" i="33"/>
  <c r="I175" i="33"/>
  <c r="J167" i="33"/>
  <c r="K167" i="33"/>
  <c r="I167" i="33"/>
  <c r="J159" i="33"/>
  <c r="K159" i="33"/>
  <c r="I159" i="33"/>
  <c r="J151" i="33"/>
  <c r="K151" i="33"/>
  <c r="I151" i="33"/>
  <c r="J143" i="33"/>
  <c r="K143" i="33"/>
  <c r="I143" i="33"/>
  <c r="J135" i="33"/>
  <c r="K135" i="33"/>
  <c r="I135" i="33"/>
  <c r="J127" i="33"/>
  <c r="K127" i="33"/>
  <c r="I127" i="33"/>
  <c r="J119" i="33"/>
  <c r="K119" i="33"/>
  <c r="I119" i="33"/>
  <c r="J111" i="33"/>
  <c r="K111" i="33"/>
  <c r="I111" i="33"/>
  <c r="J103" i="33"/>
  <c r="K103" i="33"/>
  <c r="I103" i="33"/>
  <c r="J95" i="33"/>
  <c r="J79" i="33"/>
  <c r="J71" i="33"/>
  <c r="K55" i="33"/>
  <c r="J47" i="33"/>
  <c r="K47" i="33"/>
  <c r="J39" i="33"/>
  <c r="J31" i="33"/>
  <c r="J15" i="33"/>
  <c r="I2466" i="33"/>
  <c r="J2466" i="33"/>
  <c r="K2466" i="33"/>
  <c r="I2458" i="33"/>
  <c r="J2458" i="33"/>
  <c r="K2458" i="33"/>
  <c r="I2450" i="33"/>
  <c r="J2450" i="33"/>
  <c r="K2450" i="33"/>
  <c r="I2442" i="33"/>
  <c r="J2442" i="33"/>
  <c r="K2442" i="33"/>
  <c r="I2434" i="33"/>
  <c r="J2434" i="33"/>
  <c r="K2434" i="33"/>
  <c r="I2426" i="33"/>
  <c r="J2426" i="33"/>
  <c r="K2426" i="33"/>
  <c r="I2418" i="33"/>
  <c r="J2418" i="33"/>
  <c r="K2418" i="33"/>
  <c r="I2410" i="33"/>
  <c r="J2410" i="33"/>
  <c r="K2410" i="33"/>
  <c r="I2402" i="33"/>
  <c r="J2402" i="33"/>
  <c r="K2402" i="33"/>
  <c r="I2394" i="33"/>
  <c r="J2394" i="33"/>
  <c r="K2394" i="33"/>
  <c r="I2386" i="33"/>
  <c r="J2386" i="33"/>
  <c r="K2386" i="33"/>
  <c r="I2378" i="33"/>
  <c r="J2378" i="33"/>
  <c r="K2378" i="33"/>
  <c r="I2370" i="33"/>
  <c r="J2370" i="33"/>
  <c r="K2370" i="33"/>
  <c r="I2362" i="33"/>
  <c r="J2362" i="33"/>
  <c r="K2362" i="33"/>
  <c r="I2354" i="33"/>
  <c r="J2354" i="33"/>
  <c r="K2354" i="33"/>
  <c r="I2346" i="33"/>
  <c r="J2346" i="33"/>
  <c r="K2346" i="33"/>
  <c r="I2338" i="33"/>
  <c r="J2338" i="33"/>
  <c r="K2338" i="33"/>
  <c r="I2330" i="33"/>
  <c r="J2330" i="33"/>
  <c r="K2330" i="33"/>
  <c r="I2322" i="33"/>
  <c r="J2322" i="33"/>
  <c r="K2322" i="33"/>
  <c r="I2314" i="33"/>
  <c r="J2314" i="33"/>
  <c r="K2314" i="33"/>
  <c r="I2306" i="33"/>
  <c r="J2306" i="33"/>
  <c r="K2306" i="33"/>
  <c r="I2298" i="33"/>
  <c r="J2298" i="33"/>
  <c r="K2298" i="33"/>
  <c r="I2290" i="33"/>
  <c r="J2290" i="33"/>
  <c r="K2290" i="33"/>
  <c r="I2282" i="33"/>
  <c r="J2282" i="33"/>
  <c r="K2282" i="33"/>
  <c r="I2274" i="33"/>
  <c r="J2274" i="33"/>
  <c r="K2274" i="33"/>
  <c r="I2266" i="33"/>
  <c r="J2266" i="33"/>
  <c r="K2266" i="33"/>
  <c r="I2258" i="33"/>
  <c r="J2258" i="33"/>
  <c r="K2258" i="33"/>
  <c r="I2250" i="33"/>
  <c r="J2250" i="33"/>
  <c r="K2250" i="33"/>
  <c r="I2242" i="33"/>
  <c r="J2242" i="33"/>
  <c r="K2242" i="33"/>
  <c r="I2234" i="33"/>
  <c r="J2234" i="33"/>
  <c r="K2234" i="33"/>
  <c r="I2226" i="33"/>
  <c r="J2226" i="33"/>
  <c r="K2226" i="33"/>
  <c r="I2218" i="33"/>
  <c r="J2218" i="33"/>
  <c r="K2218" i="33"/>
  <c r="I2210" i="33"/>
  <c r="J2210" i="33"/>
  <c r="K2210" i="33"/>
  <c r="I2202" i="33"/>
  <c r="J2202" i="33"/>
  <c r="K2202" i="33"/>
  <c r="I2194" i="33"/>
  <c r="J2194" i="33"/>
  <c r="K2194" i="33"/>
  <c r="I2186" i="33"/>
  <c r="J2186" i="33"/>
  <c r="K2186" i="33"/>
  <c r="I2178" i="33"/>
  <c r="J2178" i="33"/>
  <c r="K2178" i="33"/>
  <c r="I2170" i="33"/>
  <c r="J2170" i="33"/>
  <c r="K2170" i="33"/>
  <c r="I2162" i="33"/>
  <c r="J2162" i="33"/>
  <c r="K2162" i="33"/>
  <c r="I2154" i="33"/>
  <c r="J2154" i="33"/>
  <c r="K2154" i="33"/>
  <c r="I2146" i="33"/>
  <c r="J2146" i="33"/>
  <c r="K2146" i="33"/>
  <c r="I2138" i="33"/>
  <c r="J2138" i="33"/>
  <c r="K2138" i="33"/>
  <c r="I2130" i="33"/>
  <c r="J2130" i="33"/>
  <c r="K2130" i="33"/>
  <c r="I2122" i="33"/>
  <c r="J2122" i="33"/>
  <c r="K2122" i="33"/>
  <c r="I2114" i="33"/>
  <c r="J2114" i="33"/>
  <c r="K2114" i="33"/>
  <c r="I2106" i="33"/>
  <c r="J2106" i="33"/>
  <c r="K2106" i="33"/>
  <c r="I2098" i="33"/>
  <c r="J2098" i="33"/>
  <c r="K2098" i="33"/>
  <c r="I2090" i="33"/>
  <c r="J2090" i="33"/>
  <c r="K2090" i="33"/>
  <c r="I2082" i="33"/>
  <c r="J2082" i="33"/>
  <c r="K2082" i="33"/>
  <c r="I2074" i="33"/>
  <c r="J2074" i="33"/>
  <c r="K2074" i="33"/>
  <c r="I2066" i="33"/>
  <c r="J2066" i="33"/>
  <c r="K2066" i="33"/>
  <c r="I2058" i="33"/>
  <c r="J2058" i="33"/>
  <c r="K2058" i="33"/>
  <c r="I2050" i="33"/>
  <c r="J2050" i="33"/>
  <c r="K2050" i="33"/>
  <c r="I2042" i="33"/>
  <c r="J2042" i="33"/>
  <c r="K2042" i="33"/>
  <c r="I2034" i="33"/>
  <c r="J2034" i="33"/>
  <c r="K2034" i="33"/>
  <c r="I2026" i="33"/>
  <c r="J2026" i="33"/>
  <c r="K2026" i="33"/>
  <c r="I2018" i="33"/>
  <c r="J2018" i="33"/>
  <c r="K2018" i="33"/>
  <c r="I2010" i="33"/>
  <c r="J2010" i="33"/>
  <c r="K2010" i="33"/>
  <c r="I2002" i="33"/>
  <c r="J2002" i="33"/>
  <c r="K2002" i="33"/>
  <c r="I1994" i="33"/>
  <c r="J1994" i="33"/>
  <c r="K1994" i="33"/>
  <c r="I1986" i="33"/>
  <c r="J1986" i="33"/>
  <c r="K1986" i="33"/>
  <c r="I1978" i="33"/>
  <c r="J1978" i="33"/>
  <c r="K1978" i="33"/>
  <c r="I1970" i="33"/>
  <c r="J1970" i="33"/>
  <c r="K1970" i="33"/>
  <c r="I1962" i="33"/>
  <c r="J1962" i="33"/>
  <c r="K1962" i="33"/>
  <c r="I1954" i="33"/>
  <c r="J1954" i="33"/>
  <c r="K1954" i="33"/>
  <c r="I1946" i="33"/>
  <c r="J1946" i="33"/>
  <c r="K1946" i="33"/>
  <c r="I1938" i="33"/>
  <c r="J1938" i="33"/>
  <c r="K1938" i="33"/>
  <c r="I1930" i="33"/>
  <c r="J1930" i="33"/>
  <c r="K1930" i="33"/>
  <c r="I1922" i="33"/>
  <c r="J1922" i="33"/>
  <c r="K1922" i="33"/>
  <c r="I1914" i="33"/>
  <c r="J1914" i="33"/>
  <c r="K1914" i="33"/>
  <c r="I1906" i="33"/>
  <c r="J1906" i="33"/>
  <c r="K1906" i="33"/>
  <c r="I1898" i="33"/>
  <c r="J1898" i="33"/>
  <c r="K1898" i="33"/>
  <c r="I1890" i="33"/>
  <c r="J1890" i="33"/>
  <c r="K1890" i="33"/>
  <c r="I1882" i="33"/>
  <c r="J1882" i="33"/>
  <c r="K1882" i="33"/>
  <c r="I1874" i="33"/>
  <c r="J1874" i="33"/>
  <c r="K1874" i="33"/>
  <c r="I1866" i="33"/>
  <c r="J1866" i="33"/>
  <c r="K1866" i="33"/>
  <c r="I1858" i="33"/>
  <c r="J1858" i="33"/>
  <c r="K1858" i="33"/>
  <c r="I1850" i="33"/>
  <c r="J1850" i="33"/>
  <c r="K1850" i="33"/>
  <c r="I1842" i="33"/>
  <c r="J1842" i="33"/>
  <c r="K1842" i="33"/>
  <c r="I1834" i="33"/>
  <c r="J1834" i="33"/>
  <c r="K1834" i="33"/>
  <c r="I1826" i="33"/>
  <c r="J1826" i="33"/>
  <c r="K1826" i="33"/>
  <c r="I1818" i="33"/>
  <c r="J1818" i="33"/>
  <c r="K1818" i="33"/>
  <c r="I1810" i="33"/>
  <c r="J1810" i="33"/>
  <c r="K1810" i="33"/>
  <c r="I1802" i="33"/>
  <c r="J1802" i="33"/>
  <c r="K1802" i="33"/>
  <c r="I1794" i="33"/>
  <c r="J1794" i="33"/>
  <c r="K1794" i="33"/>
  <c r="I1786" i="33"/>
  <c r="J1786" i="33"/>
  <c r="K1786" i="33"/>
  <c r="I1778" i="33"/>
  <c r="J1778" i="33"/>
  <c r="K1778" i="33"/>
  <c r="I1770" i="33"/>
  <c r="J1770" i="33"/>
  <c r="K1770" i="33"/>
  <c r="I1762" i="33"/>
  <c r="J1762" i="33"/>
  <c r="K1762" i="33"/>
  <c r="I1754" i="33"/>
  <c r="J1754" i="33"/>
  <c r="K1754" i="33"/>
  <c r="I1746" i="33"/>
  <c r="J1746" i="33"/>
  <c r="K1746" i="33"/>
  <c r="I1738" i="33"/>
  <c r="J1738" i="33"/>
  <c r="K1738" i="33"/>
  <c r="I1730" i="33"/>
  <c r="J1730" i="33"/>
  <c r="K1730" i="33"/>
  <c r="J1722" i="33"/>
  <c r="I1722" i="33"/>
  <c r="K1722" i="33"/>
  <c r="I1714" i="33"/>
  <c r="J1714" i="33"/>
  <c r="K1714" i="33"/>
  <c r="I1706" i="33"/>
  <c r="J1706" i="33"/>
  <c r="K1706" i="33"/>
  <c r="I1698" i="33"/>
  <c r="J1698" i="33"/>
  <c r="K1698" i="33"/>
  <c r="I1690" i="33"/>
  <c r="J1690" i="33"/>
  <c r="K1690" i="33"/>
  <c r="I1682" i="33"/>
  <c r="J1682" i="33"/>
  <c r="K1682" i="33"/>
  <c r="I1674" i="33"/>
  <c r="J1674" i="33"/>
  <c r="K1674" i="33"/>
  <c r="I1666" i="33"/>
  <c r="J1666" i="33"/>
  <c r="K1666" i="33"/>
  <c r="I1658" i="33"/>
  <c r="J1658" i="33"/>
  <c r="K1658" i="33"/>
  <c r="I1650" i="33"/>
  <c r="J1650" i="33"/>
  <c r="K1650" i="33"/>
  <c r="I1642" i="33"/>
  <c r="J1642" i="33"/>
  <c r="K1642" i="33"/>
  <c r="I1634" i="33"/>
  <c r="J1634" i="33"/>
  <c r="K1634" i="33"/>
  <c r="I1626" i="33"/>
  <c r="J1626" i="33"/>
  <c r="K1626" i="33"/>
  <c r="I1618" i="33"/>
  <c r="J1618" i="33"/>
  <c r="K1618" i="33"/>
  <c r="I1610" i="33"/>
  <c r="J1610" i="33"/>
  <c r="K1610" i="33"/>
  <c r="I1602" i="33"/>
  <c r="J1602" i="33"/>
  <c r="K1602" i="33"/>
  <c r="I1594" i="33"/>
  <c r="J1594" i="33"/>
  <c r="K1594" i="33"/>
  <c r="I1586" i="33"/>
  <c r="J1586" i="33"/>
  <c r="K1586" i="33"/>
  <c r="I1578" i="33"/>
  <c r="J1578" i="33"/>
  <c r="K1578" i="33"/>
  <c r="I1570" i="33"/>
  <c r="J1570" i="33"/>
  <c r="K1570" i="33"/>
  <c r="I1562" i="33"/>
  <c r="J1562" i="33"/>
  <c r="K1562" i="33"/>
  <c r="I1554" i="33"/>
  <c r="J1554" i="33"/>
  <c r="K1554" i="33"/>
  <c r="I1546" i="33"/>
  <c r="J1546" i="33"/>
  <c r="K1546" i="33"/>
  <c r="I1538" i="33"/>
  <c r="J1538" i="33"/>
  <c r="K1538" i="33"/>
  <c r="I1530" i="33"/>
  <c r="J1530" i="33"/>
  <c r="K1530" i="33"/>
  <c r="I1522" i="33"/>
  <c r="J1522" i="33"/>
  <c r="K1522" i="33"/>
  <c r="I1514" i="33"/>
  <c r="J1514" i="33"/>
  <c r="K1514" i="33"/>
  <c r="I1506" i="33"/>
  <c r="J1506" i="33"/>
  <c r="K1506" i="33"/>
  <c r="I1498" i="33"/>
  <c r="J1498" i="33"/>
  <c r="K1498" i="33"/>
  <c r="I1490" i="33"/>
  <c r="J1490" i="33"/>
  <c r="K1490" i="33"/>
  <c r="I1482" i="33"/>
  <c r="J1482" i="33"/>
  <c r="K1482" i="33"/>
  <c r="I1474" i="33"/>
  <c r="J1474" i="33"/>
  <c r="K1474" i="33"/>
  <c r="I1466" i="33"/>
  <c r="J1466" i="33"/>
  <c r="K1466" i="33"/>
  <c r="I1458" i="33"/>
  <c r="J1458" i="33"/>
  <c r="K1458" i="33"/>
  <c r="I1450" i="33"/>
  <c r="J1450" i="33"/>
  <c r="K1450" i="33"/>
  <c r="I1442" i="33"/>
  <c r="J1442" i="33"/>
  <c r="K1442" i="33"/>
  <c r="I1434" i="33"/>
  <c r="J1434" i="33"/>
  <c r="K1434" i="33"/>
  <c r="I1426" i="33"/>
  <c r="J1426" i="33"/>
  <c r="K1426" i="33"/>
  <c r="I1418" i="33"/>
  <c r="J1418" i="33"/>
  <c r="K1418" i="33"/>
  <c r="I1410" i="33"/>
  <c r="J1410" i="33"/>
  <c r="K1410" i="33"/>
  <c r="I1402" i="33"/>
  <c r="J1402" i="33"/>
  <c r="K1402" i="33"/>
  <c r="I1394" i="33"/>
  <c r="J1394" i="33"/>
  <c r="K1394" i="33"/>
  <c r="I1386" i="33"/>
  <c r="J1386" i="33"/>
  <c r="K1386" i="33"/>
  <c r="I1378" i="33"/>
  <c r="J1378" i="33"/>
  <c r="K1378" i="33"/>
  <c r="I1370" i="33"/>
  <c r="J1370" i="33"/>
  <c r="K1370" i="33"/>
  <c r="I1362" i="33"/>
  <c r="K1362" i="33"/>
  <c r="J1362" i="33"/>
  <c r="I1354" i="33"/>
  <c r="J1354" i="33"/>
  <c r="K1354" i="33"/>
  <c r="I1346" i="33"/>
  <c r="J1346" i="33"/>
  <c r="K1346" i="33"/>
  <c r="I1338" i="33"/>
  <c r="J1338" i="33"/>
  <c r="K1338" i="33"/>
  <c r="I1330" i="33"/>
  <c r="K1330" i="33"/>
  <c r="J1330" i="33"/>
  <c r="I1322" i="33"/>
  <c r="J1322" i="33"/>
  <c r="K1322" i="33"/>
  <c r="I1314" i="33"/>
  <c r="J1314" i="33"/>
  <c r="K1314" i="33"/>
  <c r="I1306" i="33"/>
  <c r="J1306" i="33"/>
  <c r="K1306" i="33"/>
  <c r="I1298" i="33"/>
  <c r="K1298" i="33"/>
  <c r="J1298" i="33"/>
  <c r="I1290" i="33"/>
  <c r="J1290" i="33"/>
  <c r="K1290" i="33"/>
  <c r="I1282" i="33"/>
  <c r="J1282" i="33"/>
  <c r="K1282" i="33"/>
  <c r="I1274" i="33"/>
  <c r="J1274" i="33"/>
  <c r="K1274" i="33"/>
  <c r="I1266" i="33"/>
  <c r="K1266" i="33"/>
  <c r="J1266" i="33"/>
  <c r="I1258" i="33"/>
  <c r="J1258" i="33"/>
  <c r="K1258" i="33"/>
  <c r="I1250" i="33"/>
  <c r="J1250" i="33"/>
  <c r="K1250" i="33"/>
  <c r="I1242" i="33"/>
  <c r="J1242" i="33"/>
  <c r="K1242" i="33"/>
  <c r="I1234" i="33"/>
  <c r="K1234" i="33"/>
  <c r="J1234" i="33"/>
  <c r="I1226" i="33"/>
  <c r="J1226" i="33"/>
  <c r="K1226" i="33"/>
  <c r="I1218" i="33"/>
  <c r="J1218" i="33"/>
  <c r="K1218" i="33"/>
  <c r="I1210" i="33"/>
  <c r="J1210" i="33"/>
  <c r="K1210" i="33"/>
  <c r="I1202" i="33"/>
  <c r="K1202" i="33"/>
  <c r="J1202" i="33"/>
  <c r="I1194" i="33"/>
  <c r="J1194" i="33"/>
  <c r="K1194" i="33"/>
  <c r="I1186" i="33"/>
  <c r="J1186" i="33"/>
  <c r="K1186" i="33"/>
  <c r="I498" i="33"/>
  <c r="J498" i="33"/>
  <c r="K498" i="33"/>
  <c r="I1182" i="33"/>
  <c r="J1182" i="33"/>
  <c r="K1182" i="33"/>
  <c r="I1174" i="33"/>
  <c r="J1174" i="33"/>
  <c r="K1174" i="33"/>
  <c r="I1166" i="33"/>
  <c r="J1166" i="33"/>
  <c r="K1166" i="33"/>
  <c r="I1158" i="33"/>
  <c r="J1158" i="33"/>
  <c r="K1158" i="33"/>
  <c r="I1150" i="33"/>
  <c r="J1150" i="33"/>
  <c r="K1150" i="33"/>
  <c r="I1142" i="33"/>
  <c r="J1142" i="33"/>
  <c r="K1142" i="33"/>
  <c r="I1134" i="33"/>
  <c r="J1134" i="33"/>
  <c r="K1134" i="33"/>
  <c r="I1126" i="33"/>
  <c r="J1126" i="33"/>
  <c r="K1126" i="33"/>
  <c r="I1118" i="33"/>
  <c r="J1118" i="33"/>
  <c r="K1118" i="33"/>
  <c r="I1110" i="33"/>
  <c r="J1110" i="33"/>
  <c r="K1110" i="33"/>
  <c r="I1102" i="33"/>
  <c r="J1102" i="33"/>
  <c r="K1102" i="33"/>
  <c r="I1094" i="33"/>
  <c r="J1094" i="33"/>
  <c r="K1094" i="33"/>
  <c r="I1086" i="33"/>
  <c r="J1086" i="33"/>
  <c r="K1086" i="33"/>
  <c r="I1078" i="33"/>
  <c r="J1078" i="33"/>
  <c r="K1078" i="33"/>
  <c r="I1070" i="33"/>
  <c r="J1070" i="33"/>
  <c r="K1070" i="33"/>
  <c r="I1062" i="33"/>
  <c r="J1062" i="33"/>
  <c r="K1062" i="33"/>
  <c r="I1054" i="33"/>
  <c r="J1054" i="33"/>
  <c r="K1054" i="33"/>
  <c r="I1046" i="33"/>
  <c r="J1046" i="33"/>
  <c r="K1046" i="33"/>
  <c r="I1038" i="33"/>
  <c r="J1038" i="33"/>
  <c r="K1038" i="33"/>
  <c r="I1030" i="33"/>
  <c r="J1030" i="33"/>
  <c r="K1030" i="33"/>
  <c r="I1022" i="33"/>
  <c r="J1022" i="33"/>
  <c r="K1022" i="33"/>
  <c r="I1014" i="33"/>
  <c r="J1014" i="33"/>
  <c r="K1014" i="33"/>
  <c r="I1006" i="33"/>
  <c r="J1006" i="33"/>
  <c r="K1006" i="33"/>
  <c r="I998" i="33"/>
  <c r="J998" i="33"/>
  <c r="K998" i="33"/>
  <c r="I990" i="33"/>
  <c r="J990" i="33"/>
  <c r="K990" i="33"/>
  <c r="I982" i="33"/>
  <c r="J982" i="33"/>
  <c r="K982" i="33"/>
  <c r="I974" i="33"/>
  <c r="J974" i="33"/>
  <c r="K974" i="33"/>
  <c r="J966" i="33"/>
  <c r="K966" i="33"/>
  <c r="I966" i="33"/>
  <c r="J958" i="33"/>
  <c r="K958" i="33"/>
  <c r="I958" i="33"/>
  <c r="J950" i="33"/>
  <c r="K950" i="33"/>
  <c r="I950" i="33"/>
  <c r="J942" i="33"/>
  <c r="K942" i="33"/>
  <c r="I942" i="33"/>
  <c r="J934" i="33"/>
  <c r="K934" i="33"/>
  <c r="I934" i="33"/>
  <c r="J926" i="33"/>
  <c r="K926" i="33"/>
  <c r="I926" i="33"/>
  <c r="J918" i="33"/>
  <c r="K918" i="33"/>
  <c r="I918" i="33"/>
  <c r="J910" i="33"/>
  <c r="K910" i="33"/>
  <c r="I910" i="33"/>
  <c r="J902" i="33"/>
  <c r="K902" i="33"/>
  <c r="I902" i="33"/>
  <c r="I894" i="33"/>
  <c r="J894" i="33"/>
  <c r="K894" i="33"/>
  <c r="I886" i="33"/>
  <c r="J886" i="33"/>
  <c r="K886" i="33"/>
  <c r="I878" i="33"/>
  <c r="J878" i="33"/>
  <c r="K878" i="33"/>
  <c r="I870" i="33"/>
  <c r="J870" i="33"/>
  <c r="K870" i="33"/>
  <c r="I862" i="33"/>
  <c r="J862" i="33"/>
  <c r="K862" i="33"/>
  <c r="I854" i="33"/>
  <c r="J854" i="33"/>
  <c r="K854" i="33"/>
  <c r="I846" i="33"/>
  <c r="J846" i="33"/>
  <c r="K846" i="33"/>
  <c r="K838" i="33"/>
  <c r="I838" i="33"/>
  <c r="J838" i="33"/>
  <c r="K830" i="33"/>
  <c r="I830" i="33"/>
  <c r="J830" i="33"/>
  <c r="K822" i="33"/>
  <c r="I822" i="33"/>
  <c r="J822" i="33"/>
  <c r="K814" i="33"/>
  <c r="I814" i="33"/>
  <c r="J814" i="33"/>
  <c r="K806" i="33"/>
  <c r="I806" i="33"/>
  <c r="J806" i="33"/>
  <c r="K798" i="33"/>
  <c r="I798" i="33"/>
  <c r="J798" i="33"/>
  <c r="K790" i="33"/>
  <c r="I790" i="33"/>
  <c r="J790" i="33"/>
  <c r="K782" i="33"/>
  <c r="I782" i="33"/>
  <c r="J782" i="33"/>
  <c r="K774" i="33"/>
  <c r="I774" i="33"/>
  <c r="J774" i="33"/>
  <c r="K766" i="33"/>
  <c r="I766" i="33"/>
  <c r="J766" i="33"/>
  <c r="K758" i="33"/>
  <c r="I758" i="33"/>
  <c r="J758" i="33"/>
  <c r="K750" i="33"/>
  <c r="I750" i="33"/>
  <c r="J750" i="33"/>
  <c r="K742" i="33"/>
  <c r="I742" i="33"/>
  <c r="J742" i="33"/>
  <c r="K734" i="33"/>
  <c r="I734" i="33"/>
  <c r="J734" i="33"/>
  <c r="K726" i="33"/>
  <c r="I726" i="33"/>
  <c r="J726" i="33"/>
  <c r="K718" i="33"/>
  <c r="I718" i="33"/>
  <c r="J718" i="33"/>
  <c r="K710" i="33"/>
  <c r="I710" i="33"/>
  <c r="J710" i="33"/>
  <c r="K702" i="33"/>
  <c r="I702" i="33"/>
  <c r="J702" i="33"/>
  <c r="K694" i="33"/>
  <c r="I694" i="33"/>
  <c r="J694" i="33"/>
  <c r="K686" i="33"/>
  <c r="I686" i="33"/>
  <c r="J686" i="33"/>
  <c r="K678" i="33"/>
  <c r="I678" i="33"/>
  <c r="J678" i="33"/>
  <c r="K670" i="33"/>
  <c r="I670" i="33"/>
  <c r="J670" i="33"/>
  <c r="K662" i="33"/>
  <c r="I662" i="33"/>
  <c r="J662" i="33"/>
  <c r="K654" i="33"/>
  <c r="I654" i="33"/>
  <c r="J654" i="33"/>
  <c r="K646" i="33"/>
  <c r="I646" i="33"/>
  <c r="J646" i="33"/>
  <c r="K638" i="33"/>
  <c r="I638" i="33"/>
  <c r="J638" i="33"/>
  <c r="K630" i="33"/>
  <c r="I630" i="33"/>
  <c r="J630" i="33"/>
  <c r="K622" i="33"/>
  <c r="I622" i="33"/>
  <c r="J622" i="33"/>
  <c r="K614" i="33"/>
  <c r="I614" i="33"/>
  <c r="J614" i="33"/>
  <c r="K606" i="33"/>
  <c r="I606" i="33"/>
  <c r="J606" i="33"/>
  <c r="K598" i="33"/>
  <c r="I598" i="33"/>
  <c r="J598" i="33"/>
  <c r="K590" i="33"/>
  <c r="I590" i="33"/>
  <c r="J590" i="33"/>
  <c r="K582" i="33"/>
  <c r="I582" i="33"/>
  <c r="J582" i="33"/>
  <c r="K574" i="33"/>
  <c r="I574" i="33"/>
  <c r="J574" i="33"/>
  <c r="K566" i="33"/>
  <c r="I566" i="33"/>
  <c r="J566" i="33"/>
  <c r="K558" i="33"/>
  <c r="I558" i="33"/>
  <c r="J558" i="33"/>
  <c r="K550" i="33"/>
  <c r="I550" i="33"/>
  <c r="J550" i="33"/>
  <c r="K542" i="33"/>
  <c r="I542" i="33"/>
  <c r="J542" i="33"/>
  <c r="K534" i="33"/>
  <c r="I534" i="33"/>
  <c r="J534" i="33"/>
  <c r="K526" i="33"/>
  <c r="I526" i="33"/>
  <c r="J526" i="33"/>
  <c r="K518" i="33"/>
  <c r="I518" i="33"/>
  <c r="J518" i="33"/>
  <c r="K510" i="33"/>
  <c r="I510" i="33"/>
  <c r="J510" i="33"/>
  <c r="K502" i="33"/>
  <c r="I502" i="33"/>
  <c r="J502" i="33"/>
  <c r="K494" i="33"/>
  <c r="I494" i="33"/>
  <c r="J494" i="33"/>
  <c r="K486" i="33"/>
  <c r="I486" i="33"/>
  <c r="J486" i="33"/>
  <c r="K478" i="33"/>
  <c r="I478" i="33"/>
  <c r="J478" i="33"/>
  <c r="K470" i="33"/>
  <c r="I470" i="33"/>
  <c r="J470" i="33"/>
  <c r="K462" i="33"/>
  <c r="I462" i="33"/>
  <c r="J462" i="33"/>
  <c r="I454" i="33"/>
  <c r="K454" i="33"/>
  <c r="J454" i="33"/>
  <c r="I446" i="33"/>
  <c r="J446" i="33"/>
  <c r="K446" i="33"/>
  <c r="I438" i="33"/>
  <c r="J438" i="33"/>
  <c r="K438" i="33"/>
  <c r="I430" i="33"/>
  <c r="J430" i="33"/>
  <c r="K430" i="33"/>
  <c r="I422" i="33"/>
  <c r="J422" i="33"/>
  <c r="K422" i="33"/>
  <c r="I414" i="33"/>
  <c r="J414" i="33"/>
  <c r="K414" i="33"/>
  <c r="I406" i="33"/>
  <c r="J406" i="33"/>
  <c r="K406" i="33"/>
  <c r="I398" i="33"/>
  <c r="J398" i="33"/>
  <c r="K398" i="33"/>
  <c r="I390" i="33"/>
  <c r="J390" i="33"/>
  <c r="K390" i="33"/>
  <c r="I382" i="33"/>
  <c r="J382" i="33"/>
  <c r="K382" i="33"/>
  <c r="I374" i="33"/>
  <c r="J374" i="33"/>
  <c r="K374" i="33"/>
  <c r="I366" i="33"/>
  <c r="J366" i="33"/>
  <c r="K366" i="33"/>
  <c r="I358" i="33"/>
  <c r="J358" i="33"/>
  <c r="K358" i="33"/>
  <c r="I350" i="33"/>
  <c r="J350" i="33"/>
  <c r="K350" i="33"/>
  <c r="I342" i="33"/>
  <c r="J342" i="33"/>
  <c r="K342" i="33"/>
  <c r="I334" i="33"/>
  <c r="J334" i="33"/>
  <c r="K334" i="33"/>
  <c r="I326" i="33"/>
  <c r="J326" i="33"/>
  <c r="K326" i="33"/>
  <c r="I318" i="33"/>
  <c r="J318" i="33"/>
  <c r="K318" i="33"/>
  <c r="I310" i="33"/>
  <c r="J310" i="33"/>
  <c r="K310" i="33"/>
  <c r="I302" i="33"/>
  <c r="J302" i="33"/>
  <c r="K302" i="33"/>
  <c r="I294" i="33"/>
  <c r="J294" i="33"/>
  <c r="K294" i="33"/>
  <c r="I286" i="33"/>
  <c r="J286" i="33"/>
  <c r="K286" i="33"/>
  <c r="I278" i="33"/>
  <c r="J278" i="33"/>
  <c r="K278" i="33"/>
  <c r="I270" i="33"/>
  <c r="J270" i="33"/>
  <c r="K270" i="33"/>
  <c r="J262" i="33"/>
  <c r="I262" i="33"/>
  <c r="K262" i="33"/>
  <c r="I254" i="33"/>
  <c r="J254" i="33"/>
  <c r="K254" i="33"/>
  <c r="I246" i="33"/>
  <c r="J246" i="33"/>
  <c r="K246" i="33"/>
  <c r="I238" i="33"/>
  <c r="J238" i="33"/>
  <c r="K238" i="33"/>
  <c r="I230" i="33"/>
  <c r="J230" i="33"/>
  <c r="K230" i="33"/>
  <c r="I222" i="33"/>
  <c r="J222" i="33"/>
  <c r="K222" i="33"/>
  <c r="I214" i="33"/>
  <c r="J214" i="33"/>
  <c r="K214" i="33"/>
  <c r="I206" i="33"/>
  <c r="J206" i="33"/>
  <c r="K206" i="33"/>
  <c r="I198" i="33"/>
  <c r="J198" i="33"/>
  <c r="K198" i="33"/>
  <c r="I190" i="33"/>
  <c r="J190" i="33"/>
  <c r="K190" i="33"/>
  <c r="I182" i="33"/>
  <c r="J182" i="33"/>
  <c r="K182" i="33"/>
  <c r="I174" i="33"/>
  <c r="J174" i="33"/>
  <c r="K174" i="33"/>
  <c r="I166" i="33"/>
  <c r="J166" i="33"/>
  <c r="K166" i="33"/>
  <c r="I158" i="33"/>
  <c r="J158" i="33"/>
  <c r="K158" i="33"/>
  <c r="I150" i="33"/>
  <c r="J150" i="33"/>
  <c r="K150" i="33"/>
  <c r="I142" i="33"/>
  <c r="J142" i="33"/>
  <c r="K142" i="33"/>
  <c r="I134" i="33"/>
  <c r="J134" i="33"/>
  <c r="K134" i="33"/>
  <c r="I126" i="33"/>
  <c r="J126" i="33"/>
  <c r="K126" i="33"/>
  <c r="I118" i="33"/>
  <c r="J118" i="33"/>
  <c r="K118" i="33"/>
  <c r="I110" i="33"/>
  <c r="J110" i="33"/>
  <c r="K110" i="33"/>
  <c r="K102" i="33"/>
  <c r="J54" i="33"/>
  <c r="J46" i="33"/>
  <c r="K46" i="33"/>
  <c r="J38" i="33"/>
  <c r="K38" i="33"/>
  <c r="J30" i="33"/>
  <c r="I2465" i="33"/>
  <c r="J2465" i="33"/>
  <c r="K2465" i="33"/>
  <c r="I2457" i="33"/>
  <c r="J2457" i="33"/>
  <c r="K2457" i="33"/>
  <c r="I2449" i="33"/>
  <c r="J2449" i="33"/>
  <c r="K2449" i="33"/>
  <c r="I2441" i="33"/>
  <c r="J2441" i="33"/>
  <c r="K2441" i="33"/>
  <c r="I2433" i="33"/>
  <c r="J2433" i="33"/>
  <c r="K2433" i="33"/>
  <c r="I2425" i="33"/>
  <c r="J2425" i="33"/>
  <c r="K2425" i="33"/>
  <c r="I2417" i="33"/>
  <c r="J2417" i="33"/>
  <c r="K2417" i="33"/>
  <c r="I2409" i="33"/>
  <c r="J2409" i="33"/>
  <c r="K2409" i="33"/>
  <c r="I2401" i="33"/>
  <c r="J2401" i="33"/>
  <c r="K2401" i="33"/>
  <c r="I2393" i="33"/>
  <c r="J2393" i="33"/>
  <c r="K2393" i="33"/>
  <c r="I2385" i="33"/>
  <c r="J2385" i="33"/>
  <c r="K2385" i="33"/>
  <c r="I2377" i="33"/>
  <c r="J2377" i="33"/>
  <c r="K2377" i="33"/>
  <c r="I2369" i="33"/>
  <c r="J2369" i="33"/>
  <c r="K2369" i="33"/>
  <c r="I2361" i="33"/>
  <c r="J2361" i="33"/>
  <c r="K2361" i="33"/>
  <c r="I2353" i="33"/>
  <c r="J2353" i="33"/>
  <c r="K2353" i="33"/>
  <c r="I2345" i="33"/>
  <c r="J2345" i="33"/>
  <c r="K2345" i="33"/>
  <c r="I2337" i="33"/>
  <c r="J2337" i="33"/>
  <c r="K2337" i="33"/>
  <c r="I2329" i="33"/>
  <c r="J2329" i="33"/>
  <c r="K2329" i="33"/>
  <c r="I2321" i="33"/>
  <c r="J2321" i="33"/>
  <c r="K2321" i="33"/>
  <c r="I2313" i="33"/>
  <c r="J2313" i="33"/>
  <c r="K2313" i="33"/>
  <c r="I2305" i="33"/>
  <c r="J2305" i="33"/>
  <c r="K2305" i="33"/>
  <c r="I2297" i="33"/>
  <c r="J2297" i="33"/>
  <c r="K2297" i="33"/>
  <c r="I2289" i="33"/>
  <c r="J2289" i="33"/>
  <c r="K2289" i="33"/>
  <c r="I2281" i="33"/>
  <c r="J2281" i="33"/>
  <c r="K2281" i="33"/>
  <c r="I2273" i="33"/>
  <c r="J2273" i="33"/>
  <c r="K2273" i="33"/>
  <c r="I2265" i="33"/>
  <c r="J2265" i="33"/>
  <c r="K2265" i="33"/>
  <c r="I2257" i="33"/>
  <c r="J2257" i="33"/>
  <c r="K2257" i="33"/>
  <c r="I2249" i="33"/>
  <c r="J2249" i="33"/>
  <c r="K2249" i="33"/>
  <c r="I2241" i="33"/>
  <c r="J2241" i="33"/>
  <c r="K2241" i="33"/>
  <c r="I2233" i="33"/>
  <c r="J2233" i="33"/>
  <c r="K2233" i="33"/>
  <c r="I2225" i="33"/>
  <c r="J2225" i="33"/>
  <c r="K2225" i="33"/>
  <c r="I2217" i="33"/>
  <c r="J2217" i="33"/>
  <c r="K2217" i="33"/>
  <c r="I2209" i="33"/>
  <c r="J2209" i="33"/>
  <c r="K2209" i="33"/>
  <c r="I2201" i="33"/>
  <c r="J2201" i="33"/>
  <c r="K2201" i="33"/>
  <c r="I2193" i="33"/>
  <c r="J2193" i="33"/>
  <c r="K2193" i="33"/>
  <c r="I2185" i="33"/>
  <c r="J2185" i="33"/>
  <c r="K2185" i="33"/>
  <c r="I2177" i="33"/>
  <c r="J2177" i="33"/>
  <c r="K2177" i="33"/>
  <c r="I2169" i="33"/>
  <c r="J2169" i="33"/>
  <c r="K2169" i="33"/>
  <c r="I2161" i="33"/>
  <c r="J2161" i="33"/>
  <c r="K2161" i="33"/>
  <c r="I2153" i="33"/>
  <c r="J2153" i="33"/>
  <c r="K2153" i="33"/>
  <c r="I2145" i="33"/>
  <c r="J2145" i="33"/>
  <c r="K2145" i="33"/>
  <c r="I2137" i="33"/>
  <c r="J2137" i="33"/>
  <c r="K2137" i="33"/>
  <c r="I2129" i="33"/>
  <c r="J2129" i="33"/>
  <c r="K2129" i="33"/>
  <c r="I2121" i="33"/>
  <c r="J2121" i="33"/>
  <c r="K2121" i="33"/>
  <c r="I2113" i="33"/>
  <c r="J2113" i="33"/>
  <c r="K2113" i="33"/>
  <c r="I2105" i="33"/>
  <c r="J2105" i="33"/>
  <c r="K2105" i="33"/>
  <c r="I2097" i="33"/>
  <c r="J2097" i="33"/>
  <c r="K2097" i="33"/>
  <c r="I2089" i="33"/>
  <c r="J2089" i="33"/>
  <c r="K2089" i="33"/>
  <c r="K2081" i="33"/>
  <c r="I2081" i="33"/>
  <c r="J2081" i="33"/>
  <c r="I2073" i="33"/>
  <c r="J2073" i="33"/>
  <c r="K2073" i="33"/>
  <c r="I2065" i="33"/>
  <c r="J2065" i="33"/>
  <c r="K2065" i="33"/>
  <c r="I2057" i="33"/>
  <c r="J2057" i="33"/>
  <c r="K2057" i="33"/>
  <c r="I2049" i="33"/>
  <c r="J2049" i="33"/>
  <c r="K2049" i="33"/>
  <c r="I2041" i="33"/>
  <c r="J2041" i="33"/>
  <c r="K2041" i="33"/>
  <c r="I2033" i="33"/>
  <c r="J2033" i="33"/>
  <c r="K2033" i="33"/>
  <c r="I2025" i="33"/>
  <c r="J2025" i="33"/>
  <c r="K2025" i="33"/>
  <c r="I2017" i="33"/>
  <c r="J2017" i="33"/>
  <c r="K2017" i="33"/>
  <c r="I2009" i="33"/>
  <c r="J2009" i="33"/>
  <c r="K2009" i="33"/>
  <c r="I2001" i="33"/>
  <c r="J2001" i="33"/>
  <c r="K2001" i="33"/>
  <c r="I1993" i="33"/>
  <c r="J1993" i="33"/>
  <c r="K1993" i="33"/>
  <c r="I1985" i="33"/>
  <c r="J1985" i="33"/>
  <c r="K1985" i="33"/>
  <c r="I1977" i="33"/>
  <c r="J1977" i="33"/>
  <c r="K1977" i="33"/>
  <c r="I1969" i="33"/>
  <c r="J1969" i="33"/>
  <c r="K1969" i="33"/>
  <c r="I1961" i="33"/>
  <c r="J1961" i="33"/>
  <c r="K1961" i="33"/>
  <c r="I1953" i="33"/>
  <c r="J1953" i="33"/>
  <c r="K1953" i="33"/>
  <c r="I1945" i="33"/>
  <c r="J1945" i="33"/>
  <c r="K1945" i="33"/>
  <c r="I1937" i="33"/>
  <c r="J1937" i="33"/>
  <c r="K1937" i="33"/>
  <c r="I1929" i="33"/>
  <c r="J1929" i="33"/>
  <c r="K1929" i="33"/>
  <c r="I1921" i="33"/>
  <c r="J1921" i="33"/>
  <c r="K1921" i="33"/>
  <c r="I1913" i="33"/>
  <c r="J1913" i="33"/>
  <c r="K1913" i="33"/>
  <c r="I1905" i="33"/>
  <c r="J1905" i="33"/>
  <c r="K1905" i="33"/>
  <c r="I1897" i="33"/>
  <c r="J1897" i="33"/>
  <c r="K1897" i="33"/>
  <c r="I1889" i="33"/>
  <c r="J1889" i="33"/>
  <c r="K1889" i="33"/>
  <c r="I1881" i="33"/>
  <c r="J1881" i="33"/>
  <c r="K1881" i="33"/>
  <c r="I1873" i="33"/>
  <c r="J1873" i="33"/>
  <c r="K1873" i="33"/>
  <c r="I1865" i="33"/>
  <c r="J1865" i="33"/>
  <c r="K1865" i="33"/>
  <c r="I1857" i="33"/>
  <c r="J1857" i="33"/>
  <c r="K1857" i="33"/>
  <c r="I1849" i="33"/>
  <c r="J1849" i="33"/>
  <c r="K1849" i="33"/>
  <c r="I1841" i="33"/>
  <c r="J1841" i="33"/>
  <c r="K1841" i="33"/>
  <c r="I1833" i="33"/>
  <c r="J1833" i="33"/>
  <c r="K1833" i="33"/>
  <c r="I1825" i="33"/>
  <c r="J1825" i="33"/>
  <c r="K1825" i="33"/>
  <c r="I1817" i="33"/>
  <c r="J1817" i="33"/>
  <c r="K1817" i="33"/>
  <c r="I1809" i="33"/>
  <c r="J1809" i="33"/>
  <c r="K1809" i="33"/>
  <c r="I1801" i="33"/>
  <c r="J1801" i="33"/>
  <c r="K1801" i="33"/>
  <c r="I1793" i="33"/>
  <c r="J1793" i="33"/>
  <c r="K1793" i="33"/>
  <c r="I1785" i="33"/>
  <c r="J1785" i="33"/>
  <c r="K1785" i="33"/>
  <c r="I1777" i="33"/>
  <c r="J1777" i="33"/>
  <c r="K1777" i="33"/>
  <c r="I1769" i="33"/>
  <c r="J1769" i="33"/>
  <c r="K1769" i="33"/>
  <c r="I1761" i="33"/>
  <c r="J1761" i="33"/>
  <c r="K1761" i="33"/>
  <c r="I1753" i="33"/>
  <c r="J1753" i="33"/>
  <c r="K1753" i="33"/>
  <c r="I1745" i="33"/>
  <c r="J1745" i="33"/>
  <c r="K1745" i="33"/>
  <c r="I1737" i="33"/>
  <c r="J1737" i="33"/>
  <c r="K1737" i="33"/>
  <c r="I1729" i="33"/>
  <c r="J1729" i="33"/>
  <c r="K1729" i="33"/>
  <c r="J1721" i="33"/>
  <c r="K1721" i="33"/>
  <c r="I1721" i="33"/>
  <c r="K1713" i="33"/>
  <c r="I1713" i="33"/>
  <c r="J1713" i="33"/>
  <c r="K1705" i="33"/>
  <c r="I1705" i="33"/>
  <c r="J1705" i="33"/>
  <c r="K1697" i="33"/>
  <c r="I1697" i="33"/>
  <c r="J1697" i="33"/>
  <c r="K1689" i="33"/>
  <c r="I1689" i="33"/>
  <c r="J1689" i="33"/>
  <c r="K1681" i="33"/>
  <c r="I1681" i="33"/>
  <c r="J1681" i="33"/>
  <c r="K1673" i="33"/>
  <c r="I1673" i="33"/>
  <c r="J1673" i="33"/>
  <c r="K1665" i="33"/>
  <c r="I1665" i="33"/>
  <c r="J1665" i="33"/>
  <c r="K1657" i="33"/>
  <c r="J1657" i="33"/>
  <c r="I1657" i="33"/>
  <c r="K1649" i="33"/>
  <c r="I1649" i="33"/>
  <c r="J1649" i="33"/>
  <c r="K1641" i="33"/>
  <c r="I1641" i="33"/>
  <c r="J1641" i="33"/>
  <c r="K1633" i="33"/>
  <c r="I1633" i="33"/>
  <c r="J1633" i="33"/>
  <c r="K1625" i="33"/>
  <c r="I1625" i="33"/>
  <c r="J1625" i="33"/>
  <c r="K1617" i="33"/>
  <c r="I1617" i="33"/>
  <c r="J1617" i="33"/>
  <c r="K1609" i="33"/>
  <c r="I1609" i="33"/>
  <c r="J1609" i="33"/>
  <c r="J1601" i="33"/>
  <c r="K1601" i="33"/>
  <c r="I1601" i="33"/>
  <c r="J1593" i="33"/>
  <c r="K1593" i="33"/>
  <c r="I1593" i="33"/>
  <c r="J1585" i="33"/>
  <c r="K1585" i="33"/>
  <c r="I1585" i="33"/>
  <c r="J1577" i="33"/>
  <c r="K1577" i="33"/>
  <c r="I1577" i="33"/>
  <c r="J1569" i="33"/>
  <c r="K1569" i="33"/>
  <c r="I1569" i="33"/>
  <c r="J1561" i="33"/>
  <c r="K1561" i="33"/>
  <c r="I1561" i="33"/>
  <c r="J1553" i="33"/>
  <c r="K1553" i="33"/>
  <c r="I1553" i="33"/>
  <c r="J1545" i="33"/>
  <c r="K1545" i="33"/>
  <c r="I1545" i="33"/>
  <c r="J1537" i="33"/>
  <c r="K1537" i="33"/>
  <c r="I1537" i="33"/>
  <c r="J1529" i="33"/>
  <c r="K1529" i="33"/>
  <c r="I1529" i="33"/>
  <c r="J1521" i="33"/>
  <c r="K1521" i="33"/>
  <c r="I1521" i="33"/>
  <c r="J1513" i="33"/>
  <c r="K1513" i="33"/>
  <c r="I1513" i="33"/>
  <c r="J1505" i="33"/>
  <c r="K1505" i="33"/>
  <c r="I1505" i="33"/>
  <c r="J1497" i="33"/>
  <c r="K1497" i="33"/>
  <c r="I1497" i="33"/>
  <c r="J1489" i="33"/>
  <c r="K1489" i="33"/>
  <c r="I1489" i="33"/>
  <c r="J1481" i="33"/>
  <c r="K1481" i="33"/>
  <c r="I1481" i="33"/>
  <c r="J1473" i="33"/>
  <c r="K1473" i="33"/>
  <c r="I1473" i="33"/>
  <c r="J1465" i="33"/>
  <c r="K1465" i="33"/>
  <c r="I1465" i="33"/>
  <c r="J1457" i="33"/>
  <c r="K1457" i="33"/>
  <c r="I1457" i="33"/>
  <c r="J1449" i="33"/>
  <c r="K1449" i="33"/>
  <c r="I1449" i="33"/>
  <c r="J1441" i="33"/>
  <c r="K1441" i="33"/>
  <c r="I1441" i="33"/>
  <c r="J1433" i="33"/>
  <c r="K1433" i="33"/>
  <c r="I1433" i="33"/>
  <c r="J1425" i="33"/>
  <c r="K1425" i="33"/>
  <c r="I1425" i="33"/>
  <c r="J1417" i="33"/>
  <c r="K1417" i="33"/>
  <c r="I1417" i="33"/>
  <c r="J1409" i="33"/>
  <c r="K1409" i="33"/>
  <c r="I1409" i="33"/>
  <c r="J1401" i="33"/>
  <c r="K1401" i="33"/>
  <c r="I1401" i="33"/>
  <c r="J1393" i="33"/>
  <c r="K1393" i="33"/>
  <c r="I1393" i="33"/>
  <c r="J1385" i="33"/>
  <c r="K1385" i="33"/>
  <c r="I1385" i="33"/>
  <c r="I1377" i="33"/>
  <c r="J1377" i="33"/>
  <c r="K1377" i="33"/>
  <c r="I1369" i="33"/>
  <c r="J1369" i="33"/>
  <c r="K1369" i="33"/>
  <c r="I1361" i="33"/>
  <c r="J1361" i="33"/>
  <c r="K1361" i="33"/>
  <c r="I1353" i="33"/>
  <c r="J1353" i="33"/>
  <c r="K1353" i="33"/>
  <c r="I1345" i="33"/>
  <c r="J1345" i="33"/>
  <c r="K1345" i="33"/>
  <c r="I1337" i="33"/>
  <c r="J1337" i="33"/>
  <c r="K1337" i="33"/>
  <c r="I1329" i="33"/>
  <c r="J1329" i="33"/>
  <c r="K1329" i="33"/>
  <c r="I1321" i="33"/>
  <c r="J1321" i="33"/>
  <c r="K1321" i="33"/>
  <c r="I1313" i="33"/>
  <c r="J1313" i="33"/>
  <c r="K1313" i="33"/>
  <c r="I1305" i="33"/>
  <c r="J1305" i="33"/>
  <c r="K1305" i="33"/>
  <c r="I1297" i="33"/>
  <c r="J1297" i="33"/>
  <c r="K1297" i="33"/>
  <c r="I1289" i="33"/>
  <c r="J1289" i="33"/>
  <c r="K1289" i="33"/>
  <c r="I1281" i="33"/>
  <c r="J1281" i="33"/>
  <c r="K1281" i="33"/>
  <c r="I1273" i="33"/>
  <c r="J1273" i="33"/>
  <c r="K1273" i="33"/>
  <c r="I1265" i="33"/>
  <c r="J1265" i="33"/>
  <c r="K1265" i="33"/>
  <c r="I1257" i="33"/>
  <c r="J1257" i="33"/>
  <c r="K1257" i="33"/>
  <c r="I1249" i="33"/>
  <c r="J1249" i="33"/>
  <c r="K1249" i="33"/>
  <c r="I1241" i="33"/>
  <c r="J1241" i="33"/>
  <c r="K1241" i="33"/>
  <c r="I1233" i="33"/>
  <c r="J1233" i="33"/>
  <c r="K1233" i="33"/>
  <c r="I1225" i="33"/>
  <c r="J1225" i="33"/>
  <c r="K1225" i="33"/>
  <c r="I1217" i="33"/>
  <c r="J1217" i="33"/>
  <c r="K1217" i="33"/>
  <c r="I1209" i="33"/>
  <c r="J1209" i="33"/>
  <c r="K1209" i="33"/>
  <c r="I1201" i="33"/>
  <c r="J1201" i="33"/>
  <c r="K1201" i="33"/>
  <c r="I1193" i="33"/>
  <c r="J1193" i="33"/>
  <c r="K1193" i="33"/>
  <c r="I1185" i="33"/>
  <c r="J1185" i="33"/>
  <c r="K1185" i="33"/>
  <c r="AO966" i="33"/>
  <c r="K15" i="24" l="1"/>
  <c r="L15" i="24" s="1"/>
  <c r="F1421" i="33"/>
  <c r="F1034" i="33"/>
  <c r="E1478" i="33"/>
  <c r="F1630" i="33"/>
  <c r="D1638" i="33"/>
  <c r="E1662" i="33"/>
  <c r="E1059" i="33"/>
  <c r="F1671" i="33"/>
  <c r="F1711" i="33"/>
  <c r="F1727" i="33"/>
  <c r="E1421" i="33"/>
  <c r="F1429" i="33"/>
  <c r="F1437" i="33"/>
  <c r="F1477" i="33"/>
  <c r="F1533" i="33"/>
  <c r="F1541" i="33"/>
  <c r="F1613" i="33"/>
  <c r="F1621" i="33"/>
  <c r="F1629" i="33"/>
  <c r="F1637" i="33"/>
  <c r="F1645" i="33"/>
  <c r="F1669" i="33"/>
  <c r="F1717" i="33"/>
  <c r="F1749" i="33"/>
  <c r="E1082" i="33"/>
  <c r="F1081" i="33"/>
  <c r="F1438" i="33"/>
  <c r="E1470" i="33"/>
  <c r="E1526" i="33"/>
  <c r="F1622" i="33"/>
  <c r="D1630" i="33"/>
  <c r="D1477" i="33"/>
  <c r="D1533" i="33"/>
  <c r="D1541" i="33"/>
  <c r="D1613" i="33"/>
  <c r="D1621" i="33"/>
  <c r="E1629" i="33"/>
  <c r="D1637" i="33"/>
  <c r="D1645" i="33"/>
  <c r="D1629" i="33"/>
  <c r="F1082" i="33"/>
  <c r="E1084" i="33"/>
  <c r="E1438" i="33"/>
  <c r="D1478" i="33"/>
  <c r="F1526" i="33"/>
  <c r="D1542" i="33"/>
  <c r="E1622" i="33"/>
  <c r="E1750" i="33"/>
  <c r="E1058" i="33"/>
  <c r="F1044" i="33"/>
  <c r="F1536" i="33"/>
  <c r="F1600" i="33"/>
  <c r="E1608" i="33"/>
  <c r="D1616" i="33"/>
  <c r="F1664" i="33"/>
  <c r="E1672" i="33"/>
  <c r="E1736" i="33"/>
  <c r="F1045" i="33"/>
  <c r="F1425" i="33"/>
  <c r="F1423" i="33"/>
  <c r="F1439" i="33"/>
  <c r="F1447" i="33"/>
  <c r="F1471" i="33"/>
  <c r="F1479" i="33"/>
  <c r="F1527" i="33"/>
  <c r="F1535" i="33"/>
  <c r="F1567" i="33"/>
  <c r="F1599" i="33"/>
  <c r="F1615" i="33"/>
  <c r="F1631" i="33"/>
  <c r="F1639" i="33"/>
  <c r="E1671" i="33"/>
  <c r="E1711" i="33"/>
  <c r="E1727" i="33"/>
  <c r="E1743" i="33"/>
  <c r="F1060" i="33"/>
  <c r="F1424" i="33"/>
  <c r="F1528" i="33"/>
  <c r="E1536" i="33"/>
  <c r="E1600" i="33"/>
  <c r="D1608" i="33"/>
  <c r="E1664" i="33"/>
  <c r="F1720" i="33"/>
  <c r="E1425" i="33"/>
  <c r="F1449" i="33"/>
  <c r="F1473" i="33"/>
  <c r="F1481" i="33"/>
  <c r="F1577" i="33"/>
  <c r="F1601" i="33"/>
  <c r="F1609" i="33"/>
  <c r="F1617" i="33"/>
  <c r="F1625" i="33"/>
  <c r="F1633" i="33"/>
  <c r="F1641" i="33"/>
  <c r="F1705" i="33"/>
  <c r="F1721" i="33"/>
  <c r="F1729" i="33"/>
  <c r="F1745" i="33"/>
  <c r="F1761" i="33"/>
  <c r="E1429" i="33"/>
  <c r="E1437" i="33"/>
  <c r="E1453" i="33"/>
  <c r="E1469" i="33"/>
  <c r="E1477" i="33"/>
  <c r="E1533" i="33"/>
  <c r="E1541" i="33"/>
  <c r="E1613" i="33"/>
  <c r="E1621" i="33"/>
  <c r="E1637" i="33"/>
  <c r="E1645" i="33"/>
  <c r="E1669" i="33"/>
  <c r="E1717" i="33"/>
  <c r="E1749" i="33"/>
  <c r="E1081" i="33"/>
  <c r="F1422" i="33"/>
  <c r="F1614" i="33"/>
  <c r="D1622" i="33"/>
  <c r="E1646" i="33"/>
  <c r="F1750" i="33"/>
  <c r="E1423" i="33"/>
  <c r="E1439" i="33"/>
  <c r="E1447" i="33"/>
  <c r="E1455" i="33"/>
  <c r="E1471" i="33"/>
  <c r="E1479" i="33"/>
  <c r="E1527" i="33"/>
  <c r="E1535" i="33"/>
  <c r="E1567" i="33"/>
  <c r="E1599" i="33"/>
  <c r="E1615" i="33"/>
  <c r="E1631" i="33"/>
  <c r="E1639" i="33"/>
  <c r="E1060" i="33"/>
  <c r="E1424" i="33"/>
  <c r="F1472" i="33"/>
  <c r="E1480" i="33"/>
  <c r="E1528" i="33"/>
  <c r="D1536" i="33"/>
  <c r="D1600" i="33"/>
  <c r="F1648" i="33"/>
  <c r="F1712" i="33"/>
  <c r="E1720" i="33"/>
  <c r="F1061" i="33"/>
  <c r="F1069" i="33"/>
  <c r="F1612" i="33"/>
  <c r="E1449" i="33"/>
  <c r="E1465" i="33"/>
  <c r="E1473" i="33"/>
  <c r="E1481" i="33"/>
  <c r="E1577" i="33"/>
  <c r="E1601" i="33"/>
  <c r="E1609" i="33"/>
  <c r="E1617" i="33"/>
  <c r="E1625" i="33"/>
  <c r="E1633" i="33"/>
  <c r="E1641" i="33"/>
  <c r="E1705" i="33"/>
  <c r="E1721" i="33"/>
  <c r="E1729" i="33"/>
  <c r="E1745" i="33"/>
  <c r="E1761" i="33"/>
  <c r="F1028" i="33"/>
  <c r="E1454" i="33"/>
  <c r="F1606" i="33"/>
  <c r="D1614" i="33"/>
  <c r="E1638" i="33"/>
  <c r="F1670" i="33"/>
  <c r="E1702" i="33"/>
  <c r="D1559" i="33"/>
  <c r="D1607" i="33"/>
  <c r="D1623" i="33"/>
  <c r="D1647" i="33"/>
  <c r="E1472" i="33"/>
  <c r="D1528" i="33"/>
  <c r="F1576" i="33"/>
  <c r="F1640" i="33"/>
  <c r="E1648" i="33"/>
  <c r="E1712" i="33"/>
  <c r="E1061" i="33"/>
  <c r="E1069" i="33"/>
  <c r="E1612" i="33"/>
  <c r="D1449" i="33"/>
  <c r="D1473" i="33"/>
  <c r="D1577" i="33"/>
  <c r="D1601" i="33"/>
  <c r="D1609" i="33"/>
  <c r="D1617" i="33"/>
  <c r="D1625" i="33"/>
  <c r="D1633" i="33"/>
  <c r="D1641" i="33"/>
  <c r="F1604" i="33"/>
  <c r="E1636" i="33"/>
  <c r="E1028" i="33"/>
  <c r="F1478" i="33"/>
  <c r="F1542" i="33"/>
  <c r="D1606" i="33"/>
  <c r="E1630" i="33"/>
  <c r="F1662" i="33"/>
  <c r="D1472" i="33"/>
  <c r="F1568" i="33"/>
  <c r="E1576" i="33"/>
  <c r="F1632" i="33"/>
  <c r="D1648" i="33"/>
  <c r="D1612" i="33"/>
  <c r="F1735" i="33"/>
  <c r="F1743" i="33"/>
  <c r="F1560" i="33"/>
  <c r="E1568" i="33"/>
  <c r="D1576" i="33"/>
  <c r="F1624" i="33"/>
  <c r="E1632" i="33"/>
  <c r="E1640" i="33"/>
  <c r="F1030" i="33"/>
  <c r="D1604" i="33"/>
  <c r="E1422" i="33"/>
  <c r="D1526" i="33"/>
  <c r="E1614" i="33"/>
  <c r="F1646" i="33"/>
  <c r="F1035" i="33"/>
  <c r="F1083" i="33"/>
  <c r="F1559" i="33"/>
  <c r="F1607" i="33"/>
  <c r="F1623" i="33"/>
  <c r="F1647" i="33"/>
  <c r="E1735" i="33"/>
  <c r="D1471" i="33"/>
  <c r="D1527" i="33"/>
  <c r="D1535" i="33"/>
  <c r="D1567" i="33"/>
  <c r="D1599" i="33"/>
  <c r="D1615" i="33"/>
  <c r="D1631" i="33"/>
  <c r="D1639" i="33"/>
  <c r="F1448" i="33"/>
  <c r="E1560" i="33"/>
  <c r="D1568" i="33"/>
  <c r="F1616" i="33"/>
  <c r="E1624" i="33"/>
  <c r="D1632" i="33"/>
  <c r="D1640" i="33"/>
  <c r="F1029" i="33"/>
  <c r="E1030" i="33"/>
  <c r="F1070" i="33"/>
  <c r="E1482" i="33"/>
  <c r="F1562" i="33"/>
  <c r="F1626" i="33"/>
  <c r="F1634" i="33"/>
  <c r="F1058" i="33"/>
  <c r="E1542" i="33"/>
  <c r="E1606" i="33"/>
  <c r="F1638" i="33"/>
  <c r="D1646" i="33"/>
  <c r="E1670" i="33"/>
  <c r="F1702" i="33"/>
  <c r="E1035" i="33"/>
  <c r="F1059" i="33"/>
  <c r="E1083" i="33"/>
  <c r="E1559" i="33"/>
  <c r="E1607" i="33"/>
  <c r="E1623" i="33"/>
  <c r="E1647" i="33"/>
  <c r="E1448" i="33"/>
  <c r="D1560" i="33"/>
  <c r="F1608" i="33"/>
  <c r="E1616" i="33"/>
  <c r="D1624" i="33"/>
  <c r="F1672" i="33"/>
  <c r="F1736" i="33"/>
  <c r="E1426" i="33"/>
  <c r="D1450" i="33"/>
  <c r="E1474" i="33"/>
  <c r="D1562" i="33"/>
  <c r="D1570" i="33"/>
  <c r="E1586" i="33"/>
  <c r="F1618" i="33"/>
  <c r="F1080" i="33"/>
  <c r="E1476" i="33"/>
  <c r="E1466" i="33"/>
  <c r="F1610" i="33"/>
  <c r="E1642" i="33"/>
  <c r="E1644" i="33"/>
  <c r="E1427" i="33"/>
  <c r="E1443" i="33"/>
  <c r="F1620" i="33"/>
  <c r="F1724" i="33"/>
  <c r="E1080" i="33"/>
  <c r="D1476" i="33"/>
  <c r="F1442" i="33"/>
  <c r="E1570" i="33"/>
  <c r="F1602" i="33"/>
  <c r="D1610" i="33"/>
  <c r="D1618" i="33"/>
  <c r="E1634" i="33"/>
  <c r="D1644" i="33"/>
  <c r="E1620" i="33"/>
  <c r="E1724" i="33"/>
  <c r="F1033" i="33"/>
  <c r="F1636" i="33"/>
  <c r="F1482" i="33"/>
  <c r="E1562" i="33"/>
  <c r="D1602" i="33"/>
  <c r="E1626" i="33"/>
  <c r="E1755" i="33"/>
  <c r="F1032" i="33"/>
  <c r="D1620" i="33"/>
  <c r="F1628" i="33"/>
  <c r="F1426" i="33"/>
  <c r="E1450" i="33"/>
  <c r="E1618" i="33"/>
  <c r="F1650" i="33"/>
  <c r="F1031" i="33"/>
  <c r="F1071" i="33"/>
  <c r="F1079" i="33"/>
  <c r="D1475" i="33"/>
  <c r="D1483" i="33"/>
  <c r="D1603" i="33"/>
  <c r="D1611" i="33"/>
  <c r="D1619" i="33"/>
  <c r="D1627" i="33"/>
  <c r="D1635" i="33"/>
  <c r="D1643" i="33"/>
  <c r="E1032" i="33"/>
  <c r="E1628" i="33"/>
  <c r="E1070" i="33"/>
  <c r="E1604" i="33"/>
  <c r="D1636" i="33"/>
  <c r="D1474" i="33"/>
  <c r="F1586" i="33"/>
  <c r="E1610" i="33"/>
  <c r="F1642" i="33"/>
  <c r="D1650" i="33"/>
  <c r="E1071" i="33"/>
  <c r="E1079" i="33"/>
  <c r="F1731" i="33"/>
  <c r="D1628" i="33"/>
  <c r="E1442" i="33"/>
  <c r="F1570" i="33"/>
  <c r="D1586" i="33"/>
  <c r="E1602" i="33"/>
  <c r="D1642" i="33"/>
  <c r="E1731" i="33"/>
  <c r="F1468" i="33"/>
  <c r="F1475" i="33"/>
  <c r="F1603" i="33"/>
  <c r="F1611" i="33"/>
  <c r="F1619" i="33"/>
  <c r="F1627" i="33"/>
  <c r="F1635" i="33"/>
  <c r="F1643" i="33"/>
  <c r="F1707" i="33"/>
  <c r="F1715" i="33"/>
  <c r="F1755" i="33"/>
  <c r="F1428" i="33"/>
  <c r="F1057" i="33"/>
  <c r="F1444" i="33"/>
  <c r="D1626" i="33"/>
  <c r="D1634" i="33"/>
  <c r="E1650" i="33"/>
  <c r="F1644" i="33"/>
  <c r="F1427" i="33"/>
  <c r="F1443" i="33"/>
  <c r="E1451" i="33"/>
  <c r="E1467" i="33"/>
  <c r="E1475" i="33"/>
  <c r="E1483" i="33"/>
  <c r="E1603" i="33"/>
  <c r="E1611" i="33"/>
  <c r="E1619" i="33"/>
  <c r="E1627" i="33"/>
  <c r="E1635" i="33"/>
  <c r="E1643" i="33"/>
  <c r="E1707" i="33"/>
  <c r="E1715" i="33"/>
  <c r="E1428" i="33"/>
  <c r="E1468" i="33"/>
  <c r="E1057" i="33"/>
  <c r="E1444" i="33"/>
  <c r="AX2470" i="33"/>
  <c r="AW2470" i="33"/>
  <c r="AK2470" i="33"/>
  <c r="AD1088" i="33"/>
  <c r="J2471" i="33"/>
  <c r="I2471" i="33"/>
  <c r="A37" i="29"/>
  <c r="C439" i="10"/>
  <c r="C442" i="10" s="1"/>
  <c r="C355" i="10"/>
  <c r="C350" i="10"/>
  <c r="C107" i="10"/>
  <c r="C103" i="10"/>
  <c r="C81" i="10"/>
  <c r="C66" i="10"/>
  <c r="C53" i="10"/>
  <c r="C11" i="10"/>
  <c r="C9" i="10"/>
  <c r="D107" i="10"/>
  <c r="D103" i="10"/>
  <c r="D66" i="10"/>
  <c r="D53" i="10"/>
  <c r="D62" i="10" s="1"/>
  <c r="D11" i="10"/>
  <c r="D9" i="10"/>
  <c r="AH2471" i="33"/>
  <c r="AG1519" i="33"/>
  <c r="AN927" i="33"/>
  <c r="AN928" i="33"/>
  <c r="AN929" i="33"/>
  <c r="AN930" i="33"/>
  <c r="AN931" i="33"/>
  <c r="AN932" i="33"/>
  <c r="AN933" i="33"/>
  <c r="AN934" i="33"/>
  <c r="AN935" i="33"/>
  <c r="AN936" i="33"/>
  <c r="AN937" i="33"/>
  <c r="AN938" i="33"/>
  <c r="AN939" i="33"/>
  <c r="AN925" i="33"/>
  <c r="J177" i="11"/>
  <c r="L61" i="33" l="1"/>
  <c r="L63" i="33"/>
  <c r="N216" i="33"/>
  <c r="N259" i="33"/>
  <c r="AD1076" i="33"/>
  <c r="AD1089" i="33"/>
  <c r="AD1077" i="33"/>
  <c r="AD1090" i="33"/>
  <c r="R1310" i="33"/>
  <c r="X1447" i="33"/>
  <c r="D1447" i="33" s="1"/>
  <c r="X1461" i="33"/>
  <c r="X1470" i="33"/>
  <c r="X1484" i="33"/>
  <c r="X1448" i="33"/>
  <c r="D1448" i="33" s="1"/>
  <c r="X1467" i="33"/>
  <c r="X1468" i="33"/>
  <c r="D1468" i="33" s="1"/>
  <c r="N658" i="33"/>
  <c r="N659" i="33"/>
  <c r="N518" i="33"/>
  <c r="N349" i="33"/>
  <c r="N540" i="33"/>
  <c r="AD1075" i="33"/>
  <c r="N153" i="33"/>
  <c r="N257" i="33"/>
  <c r="X1465" i="33"/>
  <c r="X1466" i="33"/>
  <c r="X1463" i="33"/>
  <c r="X1464" i="33"/>
  <c r="N657" i="33"/>
  <c r="N347" i="33"/>
  <c r="N109" i="33"/>
  <c r="N516" i="33"/>
  <c r="X1460" i="33"/>
  <c r="X1462" i="33"/>
  <c r="N151" i="33"/>
  <c r="N152" i="33"/>
  <c r="I13" i="24"/>
  <c r="J13" i="24" s="1"/>
  <c r="C296" i="10"/>
  <c r="N654" i="33"/>
  <c r="N344" i="33"/>
  <c r="N345" i="33"/>
  <c r="N566" i="33"/>
  <c r="N211" i="33"/>
  <c r="N107" i="33"/>
  <c r="N187" i="33"/>
  <c r="C502" i="10"/>
  <c r="C504" i="10" s="1"/>
  <c r="C136" i="10"/>
  <c r="C138" i="10" s="1"/>
  <c r="N651" i="33"/>
  <c r="C43" i="10"/>
  <c r="C45" i="10" s="1"/>
  <c r="C161" i="10"/>
  <c r="C163" i="10" s="1"/>
  <c r="C97" i="10"/>
  <c r="C99" i="10" s="1"/>
  <c r="C145" i="10"/>
  <c r="C60" i="10"/>
  <c r="C62" i="10" s="1"/>
  <c r="C245" i="10"/>
  <c r="C340" i="10"/>
  <c r="C402" i="10"/>
  <c r="C186" i="10"/>
  <c r="C188" i="10" s="1"/>
  <c r="C202" i="10"/>
  <c r="C363" i="10"/>
  <c r="C365" i="10" s="1"/>
  <c r="C470" i="10"/>
  <c r="C472" i="10" s="1"/>
  <c r="C122" i="10"/>
  <c r="C236" i="10"/>
  <c r="D122" i="10"/>
  <c r="C228" i="10"/>
  <c r="C370" i="10"/>
  <c r="C433" i="10"/>
  <c r="N149" i="33"/>
  <c r="L14" i="24"/>
  <c r="AN2470" i="33"/>
  <c r="AQ951" i="33"/>
  <c r="AP953" i="33"/>
  <c r="AP945" i="33"/>
  <c r="AQ950" i="33"/>
  <c r="AJ1489" i="33"/>
  <c r="AG1461" i="33"/>
  <c r="AQ944" i="33"/>
  <c r="AQ949" i="33"/>
  <c r="AQ954" i="33"/>
  <c r="AQ946" i="33"/>
  <c r="AP951" i="33"/>
  <c r="AM937" i="33"/>
  <c r="AM933" i="33"/>
  <c r="AM939" i="33"/>
  <c r="AM931" i="33"/>
  <c r="AM930" i="33"/>
  <c r="AH1519" i="33"/>
  <c r="AJ1492" i="33"/>
  <c r="AJ1495" i="33"/>
  <c r="AJ1488" i="33"/>
  <c r="AJ1510" i="33"/>
  <c r="AJ1497" i="33"/>
  <c r="AJ1498" i="33"/>
  <c r="AM928" i="33"/>
  <c r="AM936" i="33"/>
  <c r="AQ945" i="33"/>
  <c r="AQ953" i="33"/>
  <c r="AJ1494" i="33"/>
  <c r="AJ1517" i="33"/>
  <c r="AM929" i="33"/>
  <c r="AG1465" i="33"/>
  <c r="AJ1518" i="33"/>
  <c r="AM938" i="33"/>
  <c r="AQ955" i="33"/>
  <c r="AP948" i="33"/>
  <c r="AQ956" i="33"/>
  <c r="AM932" i="33"/>
  <c r="AJ1514" i="33"/>
  <c r="AM925" i="33"/>
  <c r="AM934" i="33"/>
  <c r="AM927" i="33"/>
  <c r="AM935" i="33"/>
  <c r="AQ952" i="33"/>
  <c r="AI1467" i="33"/>
  <c r="F1467" i="33" s="1"/>
  <c r="AI1470" i="33"/>
  <c r="F1470" i="33" s="1"/>
  <c r="C230" i="10" l="1"/>
  <c r="C435" i="10"/>
  <c r="D1465" i="33"/>
  <c r="I15" i="24"/>
  <c r="J15" i="24" s="1"/>
  <c r="AP944" i="33"/>
  <c r="C342" i="10"/>
  <c r="AI1519" i="33"/>
  <c r="J14" i="24"/>
  <c r="I16" i="24"/>
  <c r="J16" i="24" s="1"/>
  <c r="AM2470" i="33"/>
  <c r="AQ947" i="33"/>
  <c r="AQ948" i="33"/>
  <c r="AP946" i="33"/>
  <c r="AP950" i="33"/>
  <c r="AP952" i="33"/>
  <c r="AP956" i="33"/>
  <c r="AP954" i="33"/>
  <c r="AP949" i="33"/>
  <c r="AP947" i="33"/>
  <c r="AP955" i="33"/>
  <c r="AJ1506" i="33"/>
  <c r="AJ1508" i="33"/>
  <c r="AJ1491" i="33"/>
  <c r="AJ1479" i="33"/>
  <c r="D1479" i="33" s="1"/>
  <c r="AJ1480" i="33"/>
  <c r="D1480" i="33" s="1"/>
  <c r="AJ1503" i="33"/>
  <c r="AJ1505" i="33"/>
  <c r="AJ1496" i="33"/>
  <c r="AJ1481" i="33"/>
  <c r="D1481" i="33" s="1"/>
  <c r="AJ1482" i="33"/>
  <c r="D1482" i="33" s="1"/>
  <c r="AJ1513" i="33"/>
  <c r="AJ1515" i="33"/>
  <c r="AJ1499" i="33"/>
  <c r="AJ1501" i="33"/>
  <c r="AJ1507" i="33"/>
  <c r="AJ1509" i="33"/>
  <c r="AG1466" i="33"/>
  <c r="D1466" i="33" s="1"/>
  <c r="AG1467" i="33"/>
  <c r="D1467" i="33" s="1"/>
  <c r="AJ1485" i="33"/>
  <c r="AJ1487" i="33"/>
  <c r="AJ1523" i="33"/>
  <c r="AJ1525" i="33"/>
  <c r="AJ1520" i="33"/>
  <c r="AJ1522" i="33"/>
  <c r="AJ1490" i="33"/>
  <c r="AG1469" i="33"/>
  <c r="D1469" i="33" s="1"/>
  <c r="AG1470" i="33"/>
  <c r="D1470" i="33" s="1"/>
  <c r="AJ1512" i="33"/>
  <c r="AJ1500" i="33"/>
  <c r="AJ1502" i="33"/>
  <c r="AJ1493" i="33"/>
  <c r="AJ1516" i="33"/>
  <c r="AJ1519" i="33"/>
  <c r="AJ1521" i="33"/>
  <c r="C474" i="10" l="1"/>
  <c r="AJ2470" i="33"/>
  <c r="AQ2470" i="33"/>
  <c r="AP2470" i="33"/>
  <c r="N827" i="33"/>
  <c r="N824" i="33" l="1"/>
  <c r="Q1053" i="33"/>
  <c r="Q2470" i="33" l="1"/>
  <c r="AO927" i="33"/>
  <c r="AO928" i="33"/>
  <c r="AL1504" i="33" l="1"/>
  <c r="AL1506" i="33"/>
  <c r="N452" i="33" l="1"/>
  <c r="N453" i="33"/>
  <c r="N449" i="33"/>
  <c r="P1053" i="33"/>
  <c r="P2470" i="33" l="1"/>
  <c r="M89" i="1"/>
  <c r="J102" i="33" l="1"/>
  <c r="J101" i="33"/>
  <c r="J94" i="33"/>
  <c r="K95" i="33"/>
  <c r="K88" i="33"/>
  <c r="K96" i="33"/>
  <c r="M844" i="33" l="1"/>
  <c r="S1260" i="33"/>
  <c r="D53" i="15"/>
  <c r="N533" i="33" l="1"/>
  <c r="N532" i="33" l="1"/>
  <c r="M532" i="33"/>
  <c r="N531" i="33"/>
  <c r="M531" i="33"/>
  <c r="N530" i="33"/>
  <c r="M530" i="33"/>
  <c r="M897" i="33"/>
  <c r="AG1464" i="33"/>
  <c r="D1464" i="33" s="1"/>
  <c r="AL1517" i="33"/>
  <c r="AH1464" i="33"/>
  <c r="E1464" i="33" s="1"/>
  <c r="AJ2471" i="33"/>
  <c r="AJ2472" i="33" s="1"/>
  <c r="M887" i="33"/>
  <c r="AL1514" i="33"/>
  <c r="AO939" i="33"/>
  <c r="AO938" i="33"/>
  <c r="AO937" i="33"/>
  <c r="AO936" i="33"/>
  <c r="AO935" i="33"/>
  <c r="AO934" i="33"/>
  <c r="AO933" i="33"/>
  <c r="AO932" i="33"/>
  <c r="AO931" i="33"/>
  <c r="AO930" i="33"/>
  <c r="M895" i="33" l="1"/>
  <c r="M896" i="33"/>
  <c r="M893" i="33"/>
  <c r="M894" i="33"/>
  <c r="M891" i="33"/>
  <c r="S1281" i="33"/>
  <c r="AL1493" i="33"/>
  <c r="AL1494" i="33"/>
  <c r="AL1510" i="33"/>
  <c r="AL1498" i="33"/>
  <c r="AL1512" i="33"/>
  <c r="AL1487" i="33"/>
  <c r="AL1491" i="33"/>
  <c r="AL1507" i="33"/>
  <c r="AL1476" i="33"/>
  <c r="F1476" i="33" s="1"/>
  <c r="AL1489" i="33"/>
  <c r="AL1500" i="33"/>
  <c r="AL1513" i="33"/>
  <c r="AL1480" i="33"/>
  <c r="F1480" i="33" s="1"/>
  <c r="AL1501" i="33"/>
  <c r="AL1492" i="33"/>
  <c r="AL1508" i="33"/>
  <c r="AL1495" i="33"/>
  <c r="AL1511" i="33"/>
  <c r="AL1490" i="33"/>
  <c r="AG1456" i="33"/>
  <c r="AL1483" i="33"/>
  <c r="F1483" i="33" s="1"/>
  <c r="AG1459" i="33"/>
  <c r="AL1486" i="33"/>
  <c r="AL1485" i="33"/>
  <c r="AL1488" i="33"/>
  <c r="AK2471" i="33"/>
  <c r="AK2472" i="33" s="1"/>
  <c r="AL1484" i="33"/>
  <c r="AH1462" i="33" l="1"/>
  <c r="AG1462" i="33"/>
  <c r="AG1452" i="33"/>
  <c r="AH1457" i="33"/>
  <c r="E1457" i="33" s="1"/>
  <c r="AG1454" i="33"/>
  <c r="AH1459" i="33"/>
  <c r="AG1451" i="33"/>
  <c r="D1451" i="33" s="1"/>
  <c r="AH1456" i="33"/>
  <c r="AG1453" i="33"/>
  <c r="AH1458" i="33"/>
  <c r="E1458" i="33" s="1"/>
  <c r="AI1453" i="33"/>
  <c r="F1453" i="33" s="1"/>
  <c r="AI1454" i="33"/>
  <c r="F1454" i="33" s="1"/>
  <c r="AI1452" i="33"/>
  <c r="AG1457" i="33"/>
  <c r="D1457" i="33" s="1"/>
  <c r="AG1460" i="33"/>
  <c r="AH1463" i="33" l="1"/>
  <c r="E1463" i="33" s="1"/>
  <c r="AG1463" i="33"/>
  <c r="D1463" i="33" s="1"/>
  <c r="AI1457" i="33"/>
  <c r="F1457" i="33" s="1"/>
  <c r="AI1462" i="33"/>
  <c r="AI1469" i="33"/>
  <c r="F1469" i="33" s="1"/>
  <c r="AI1450" i="33"/>
  <c r="F1450" i="33" s="1"/>
  <c r="AI1456" i="33"/>
  <c r="F1456" i="33" s="1"/>
  <c r="AH2470" i="33"/>
  <c r="AH2472" i="33" s="1"/>
  <c r="E1456" i="33"/>
  <c r="AG1455" i="33"/>
  <c r="AH1460" i="33"/>
  <c r="AI1451" i="33"/>
  <c r="F1451" i="33" s="1"/>
  <c r="AG1458" i="33"/>
  <c r="AI1455" i="33"/>
  <c r="F1455" i="33" s="1"/>
  <c r="AG2471" i="33"/>
  <c r="AI1461" i="33" l="1"/>
  <c r="AI1466" i="33"/>
  <c r="F1466" i="33" s="1"/>
  <c r="AI1458" i="33"/>
  <c r="F1458" i="33" s="1"/>
  <c r="AI1463" i="33"/>
  <c r="F1463" i="33" s="1"/>
  <c r="AG2470" i="33"/>
  <c r="AG2472" i="33" s="1"/>
  <c r="J70" i="33"/>
  <c r="G162" i="11"/>
  <c r="S1251" i="33"/>
  <c r="Z1411" i="33" l="1"/>
  <c r="Z1401" i="33"/>
  <c r="N884" i="33"/>
  <c r="L903" i="33"/>
  <c r="K65" i="33"/>
  <c r="AF1040" i="33"/>
  <c r="T1266" i="33"/>
  <c r="T1267" i="33"/>
  <c r="T1274" i="33"/>
  <c r="AE1033" i="33"/>
  <c r="E1033" i="33" s="1"/>
  <c r="AE1034" i="33"/>
  <c r="E1034" i="33" s="1"/>
  <c r="Y1395" i="33"/>
  <c r="Y1396" i="33"/>
  <c r="AI1459" i="33"/>
  <c r="AI1464" i="33"/>
  <c r="F1464" i="33" s="1"/>
  <c r="Z1410" i="33"/>
  <c r="N883" i="33"/>
  <c r="N903" i="33" l="1"/>
  <c r="M903" i="33"/>
  <c r="G25" i="11"/>
  <c r="T1093" i="33"/>
  <c r="N208" i="33" l="1"/>
  <c r="M208" i="33"/>
  <c r="AQ2471" i="33"/>
  <c r="AQ2472" i="33" s="1"/>
  <c r="N901" i="33" l="1"/>
  <c r="L901" i="33"/>
  <c r="M901" i="33"/>
  <c r="N900" i="33"/>
  <c r="M900" i="33"/>
  <c r="AM2471" i="33"/>
  <c r="AM2472" i="33" s="1"/>
  <c r="AR955" i="33"/>
  <c r="AR954" i="33"/>
  <c r="AP2471" i="33" l="1"/>
  <c r="AP2472" i="33" s="1"/>
  <c r="AL1474" i="33"/>
  <c r="F1474" i="33" l="1"/>
  <c r="AL2470" i="33"/>
  <c r="AL2472" i="33" s="1"/>
  <c r="AL2471" i="33"/>
  <c r="AI2473" i="33"/>
  <c r="AR945" i="33"/>
  <c r="AR946" i="33"/>
  <c r="AR947" i="33"/>
  <c r="AR948" i="33"/>
  <c r="AR949" i="33"/>
  <c r="AR950" i="33"/>
  <c r="AR951" i="33"/>
  <c r="AR952" i="33"/>
  <c r="AR953" i="33"/>
  <c r="AR956" i="33"/>
  <c r="AO929" i="33"/>
  <c r="AR944" i="33" l="1"/>
  <c r="AI1465" i="33"/>
  <c r="F1465" i="33" s="1"/>
  <c r="D51" i="15"/>
  <c r="AO925" i="33"/>
  <c r="AN2471" i="33"/>
  <c r="AN2472" i="33" s="1"/>
  <c r="AR2470" i="33"/>
  <c r="AI1460" i="33"/>
  <c r="AO2470" i="33" l="1"/>
  <c r="AI2471" i="33"/>
  <c r="AO2471" i="33"/>
  <c r="AO2473" i="33"/>
  <c r="AR2473" i="33"/>
  <c r="AR2471" i="33"/>
  <c r="AR2472" i="33" s="1"/>
  <c r="AL2473" i="33"/>
  <c r="AI2470" i="33"/>
  <c r="AI2472" i="33" s="1"/>
  <c r="M518" i="33" l="1"/>
  <c r="M516" i="33"/>
  <c r="AO2472" i="33"/>
  <c r="T1123" i="33" l="1"/>
  <c r="T1127" i="33"/>
  <c r="T1128" i="33"/>
  <c r="T1200" i="33"/>
  <c r="T1234" i="33"/>
  <c r="N649" i="33" l="1"/>
  <c r="M649" i="33"/>
  <c r="N705" i="33"/>
  <c r="M705" i="33"/>
  <c r="N706" i="33"/>
  <c r="M706" i="33"/>
  <c r="N292" i="33" l="1"/>
  <c r="M292" i="33"/>
  <c r="N602" i="33"/>
  <c r="M602" i="33"/>
  <c r="N603" i="33"/>
  <c r="M603" i="33"/>
  <c r="D11" i="24"/>
  <c r="D9" i="24"/>
  <c r="D7" i="24"/>
  <c r="F3" i="24"/>
  <c r="F11" i="24"/>
  <c r="F9" i="24"/>
  <c r="F7" i="24"/>
  <c r="F5" i="24"/>
  <c r="G3" i="24"/>
  <c r="D4" i="24"/>
  <c r="E4" i="24"/>
  <c r="F4" i="24"/>
  <c r="G4" i="24"/>
  <c r="D5" i="24"/>
  <c r="E5" i="24"/>
  <c r="G5" i="24"/>
  <c r="D6" i="24"/>
  <c r="E6" i="24"/>
  <c r="F6" i="24"/>
  <c r="G6" i="24"/>
  <c r="E7" i="24"/>
  <c r="G7" i="24"/>
  <c r="D8" i="24"/>
  <c r="E8" i="24"/>
  <c r="F8" i="24"/>
  <c r="G8" i="24"/>
  <c r="E9" i="24"/>
  <c r="G9" i="24"/>
  <c r="D10" i="24"/>
  <c r="E10" i="24"/>
  <c r="F10" i="24"/>
  <c r="G10" i="24"/>
  <c r="E11" i="24"/>
  <c r="G11" i="24"/>
  <c r="D12" i="24"/>
  <c r="E12" i="24"/>
  <c r="F12" i="24"/>
  <c r="G12" i="24"/>
  <c r="I99" i="11"/>
  <c r="I52" i="11"/>
  <c r="I21" i="11"/>
  <c r="C636" i="10"/>
  <c r="C571" i="10"/>
  <c r="C548" i="10"/>
  <c r="C12" i="10"/>
  <c r="C247" i="10" s="1"/>
  <c r="I102" i="33"/>
  <c r="I101" i="33"/>
  <c r="I100" i="33"/>
  <c r="I50" i="33"/>
  <c r="I49" i="33"/>
  <c r="I48" i="33"/>
  <c r="I12" i="33"/>
  <c r="I11" i="33"/>
  <c r="I8" i="33"/>
  <c r="I7" i="33"/>
  <c r="I13" i="33" l="1"/>
  <c r="I68" i="33"/>
  <c r="I14" i="33"/>
  <c r="I10" i="33"/>
  <c r="I9" i="33"/>
  <c r="I25" i="33"/>
  <c r="I42" i="33"/>
  <c r="I43" i="33"/>
  <c r="I98" i="33"/>
  <c r="I99" i="33"/>
  <c r="I46" i="33"/>
  <c r="I47" i="33"/>
  <c r="I66" i="33"/>
  <c r="I67" i="33"/>
  <c r="I56" i="33"/>
  <c r="I17" i="33"/>
  <c r="I39" i="33"/>
  <c r="I15" i="33"/>
  <c r="I28" i="33"/>
  <c r="I75" i="33"/>
  <c r="I26" i="33"/>
  <c r="I19" i="33"/>
  <c r="I32" i="33"/>
  <c r="I29" i="33"/>
  <c r="I22" i="33"/>
  <c r="I20" i="33"/>
  <c r="I21" i="33"/>
  <c r="I30" i="33"/>
  <c r="I31" i="33"/>
  <c r="I16" i="33"/>
  <c r="I23" i="33"/>
  <c r="I24" i="33"/>
  <c r="I18" i="33"/>
  <c r="I27" i="33"/>
  <c r="I94" i="33"/>
  <c r="I60" i="33"/>
  <c r="I71" i="33"/>
  <c r="I95" i="33"/>
  <c r="I76" i="33"/>
  <c r="I84" i="33"/>
  <c r="I51" i="33"/>
  <c r="I80" i="33"/>
  <c r="I35" i="33"/>
  <c r="I36" i="33"/>
  <c r="I52" i="33"/>
  <c r="I61" i="33"/>
  <c r="I81" i="33"/>
  <c r="I92" i="33"/>
  <c r="I93" i="33"/>
  <c r="I37" i="33"/>
  <c r="I38" i="33"/>
  <c r="I53" i="33"/>
  <c r="I62" i="33"/>
  <c r="I73" i="33"/>
  <c r="I74" i="33"/>
  <c r="I82" i="33"/>
  <c r="I54" i="33"/>
  <c r="I55" i="33"/>
  <c r="I63" i="33"/>
  <c r="I83" i="33"/>
  <c r="I88" i="33"/>
  <c r="I89" i="33"/>
  <c r="I64" i="33"/>
  <c r="I65" i="33"/>
  <c r="I77" i="33"/>
  <c r="I33" i="33"/>
  <c r="I34" i="33"/>
  <c r="I40" i="33"/>
  <c r="I41" i="33"/>
  <c r="I57" i="33"/>
  <c r="I85" i="33"/>
  <c r="I96" i="33"/>
  <c r="I97" i="33"/>
  <c r="I44" i="33"/>
  <c r="I45" i="33"/>
  <c r="I58" i="33"/>
  <c r="I69" i="33"/>
  <c r="I78" i="33"/>
  <c r="I86" i="33"/>
  <c r="I59" i="33"/>
  <c r="I70" i="33"/>
  <c r="I79" i="33"/>
  <c r="I87" i="33"/>
  <c r="I72" i="33"/>
  <c r="I90" i="33"/>
  <c r="I91" i="33"/>
  <c r="G17" i="24"/>
  <c r="F18" i="24"/>
  <c r="F17" i="24"/>
  <c r="G18" i="24"/>
  <c r="C15" i="8"/>
  <c r="K5" i="24" s="1"/>
  <c r="L5" i="24" s="1"/>
  <c r="D18" i="24"/>
  <c r="E18" i="24"/>
  <c r="K9" i="24"/>
  <c r="L9" i="24" s="1"/>
  <c r="C682" i="10"/>
  <c r="C536" i="10"/>
  <c r="C623" i="10"/>
  <c r="C625" i="10" s="1"/>
  <c r="C692" i="10"/>
  <c r="C544" i="10"/>
  <c r="C616" i="10"/>
  <c r="I162" i="11"/>
  <c r="I25" i="11"/>
  <c r="K27" i="33"/>
  <c r="K28" i="33"/>
  <c r="K29" i="33"/>
  <c r="K30" i="33"/>
  <c r="K31" i="33"/>
  <c r="J66" i="33"/>
  <c r="J67" i="33"/>
  <c r="J68" i="33"/>
  <c r="J69" i="33"/>
  <c r="J73" i="33"/>
  <c r="J74" i="33"/>
  <c r="J75" i="33"/>
  <c r="J76" i="33"/>
  <c r="J77" i="33"/>
  <c r="J78" i="33"/>
  <c r="J80" i="33"/>
  <c r="J81" i="33"/>
  <c r="J82" i="33"/>
  <c r="J83" i="33"/>
  <c r="J84" i="33"/>
  <c r="J86" i="33"/>
  <c r="J87" i="33"/>
  <c r="J88" i="33"/>
  <c r="J89" i="33"/>
  <c r="J90" i="33"/>
  <c r="J91" i="33"/>
  <c r="J92" i="33"/>
  <c r="J93" i="33"/>
  <c r="E3" i="24"/>
  <c r="E17" i="24" s="1"/>
  <c r="D3" i="24"/>
  <c r="D17" i="24" s="1"/>
  <c r="AS1686" i="33"/>
  <c r="AS1701" i="33"/>
  <c r="AS1700" i="33"/>
  <c r="AS1675" i="33"/>
  <c r="D636" i="10"/>
  <c r="D571" i="10"/>
  <c r="D548" i="10"/>
  <c r="D455" i="10"/>
  <c r="D439" i="10"/>
  <c r="D442" i="10" s="1"/>
  <c r="D355" i="10"/>
  <c r="D350" i="10"/>
  <c r="D81" i="10"/>
  <c r="D99" i="10" s="1"/>
  <c r="I6" i="33"/>
  <c r="E15" i="37"/>
  <c r="E17" i="37" s="1"/>
  <c r="K11" i="24"/>
  <c r="L11" i="24" s="1"/>
  <c r="R1309" i="33"/>
  <c r="R1307" i="33"/>
  <c r="R1306" i="33"/>
  <c r="R1305" i="33"/>
  <c r="R1304" i="33"/>
  <c r="R1303" i="33"/>
  <c r="R1297" i="33"/>
  <c r="R1300" i="33"/>
  <c r="I149" i="11"/>
  <c r="I174" i="11" s="1"/>
  <c r="I139" i="11"/>
  <c r="I173" i="11" s="1"/>
  <c r="I135" i="11"/>
  <c r="I111" i="11"/>
  <c r="I85" i="11"/>
  <c r="I64" i="11"/>
  <c r="I8" i="11"/>
  <c r="I169" i="11" s="1"/>
  <c r="K7" i="24"/>
  <c r="L7" i="24" s="1"/>
  <c r="C665" i="10"/>
  <c r="C658" i="10"/>
  <c r="C650" i="10"/>
  <c r="C646" i="10"/>
  <c r="I164" i="11" l="1"/>
  <c r="D12" i="10"/>
  <c r="D247" i="10" s="1"/>
  <c r="I177" i="11"/>
  <c r="C538" i="10"/>
  <c r="C551" i="10" s="1"/>
  <c r="I175" i="11"/>
  <c r="L60" i="33"/>
  <c r="J61" i="33"/>
  <c r="J20" i="33"/>
  <c r="J11" i="33"/>
  <c r="J59" i="33"/>
  <c r="J44" i="33"/>
  <c r="J29" i="33"/>
  <c r="J19" i="33"/>
  <c r="J10" i="33"/>
  <c r="J58" i="33"/>
  <c r="J42" i="33"/>
  <c r="J18" i="33"/>
  <c r="J9" i="33"/>
  <c r="J57" i="33"/>
  <c r="J40" i="33"/>
  <c r="J26" i="33"/>
  <c r="J7" i="33"/>
  <c r="J56" i="33"/>
  <c r="J25" i="33"/>
  <c r="J16" i="33"/>
  <c r="J6" i="33"/>
  <c r="J28" i="33"/>
  <c r="J17" i="33"/>
  <c r="J64" i="33"/>
  <c r="J55" i="33"/>
  <c r="J24" i="33"/>
  <c r="J14" i="33"/>
  <c r="J63" i="33"/>
  <c r="J49" i="33"/>
  <c r="J23" i="33"/>
  <c r="J13" i="33"/>
  <c r="J62" i="33"/>
  <c r="J48" i="33"/>
  <c r="J22" i="33"/>
  <c r="J12" i="33"/>
  <c r="J45" i="33"/>
  <c r="J98" i="33"/>
  <c r="J100" i="33"/>
  <c r="J96" i="33"/>
  <c r="N397" i="33"/>
  <c r="M397" i="33"/>
  <c r="J65" i="33"/>
  <c r="R1295" i="33"/>
  <c r="R1308" i="33"/>
  <c r="R1294" i="33"/>
  <c r="AS1698" i="33"/>
  <c r="AS1699" i="33"/>
  <c r="L105" i="33"/>
  <c r="L145" i="33"/>
  <c r="AS1696" i="33"/>
  <c r="AS1697" i="33"/>
  <c r="R1290" i="33"/>
  <c r="AS1694" i="33"/>
  <c r="AS1695" i="33"/>
  <c r="R1288" i="33"/>
  <c r="L143" i="33"/>
  <c r="AS1692" i="33"/>
  <c r="AS1693" i="33"/>
  <c r="AS1689" i="33"/>
  <c r="AS1691" i="33"/>
  <c r="R1289" i="33"/>
  <c r="AS1688" i="33"/>
  <c r="AS1690" i="33"/>
  <c r="R1284" i="33"/>
  <c r="R1286" i="33"/>
  <c r="R1282" i="33"/>
  <c r="AS1684" i="33"/>
  <c r="AS1687" i="33"/>
  <c r="AS1683" i="33"/>
  <c r="AS1685" i="33"/>
  <c r="K13" i="33"/>
  <c r="K11" i="33"/>
  <c r="K10" i="33"/>
  <c r="K9" i="33"/>
  <c r="K7" i="33"/>
  <c r="K6" i="33"/>
  <c r="K12" i="33"/>
  <c r="L174" i="33"/>
  <c r="L159" i="33"/>
  <c r="AS1681" i="33"/>
  <c r="AS1682" i="33"/>
  <c r="AS1677" i="33"/>
  <c r="AS1679" i="33"/>
  <c r="AS1680" i="33"/>
  <c r="AS1673" i="33"/>
  <c r="AS1674" i="33"/>
  <c r="AS1668" i="33"/>
  <c r="AS1678" i="33"/>
  <c r="AS1666" i="33"/>
  <c r="AS1676" i="33"/>
  <c r="K8" i="33"/>
  <c r="K14" i="33"/>
  <c r="K23" i="33"/>
  <c r="K26" i="33"/>
  <c r="K25" i="33"/>
  <c r="K94" i="33"/>
  <c r="K92" i="33"/>
  <c r="K90" i="33"/>
  <c r="AS1649" i="33"/>
  <c r="D1649" i="33" s="1"/>
  <c r="AS1663" i="33"/>
  <c r="AS1651" i="33"/>
  <c r="D1651" i="33" s="1"/>
  <c r="AS1665" i="33"/>
  <c r="G19" i="24"/>
  <c r="AS1660" i="33"/>
  <c r="AS1667" i="33"/>
  <c r="K87" i="33"/>
  <c r="K86" i="33"/>
  <c r="K85" i="33"/>
  <c r="K84" i="33"/>
  <c r="K83" i="33"/>
  <c r="K82" i="33"/>
  <c r="K81" i="33"/>
  <c r="K80" i="33"/>
  <c r="K79" i="33"/>
  <c r="K78" i="33"/>
  <c r="K77" i="33"/>
  <c r="K76" i="33"/>
  <c r="K75" i="33"/>
  <c r="K73" i="33"/>
  <c r="K72" i="33"/>
  <c r="K59" i="33"/>
  <c r="K71" i="33"/>
  <c r="K70" i="33"/>
  <c r="K69" i="33"/>
  <c r="K68" i="33"/>
  <c r="K64" i="33"/>
  <c r="K63" i="33"/>
  <c r="K62" i="33"/>
  <c r="K61" i="33"/>
  <c r="K58" i="33"/>
  <c r="K57" i="33"/>
  <c r="K56" i="33"/>
  <c r="K54" i="33"/>
  <c r="K53" i="33"/>
  <c r="K52" i="33"/>
  <c r="K51" i="33"/>
  <c r="K50" i="33"/>
  <c r="K44" i="33"/>
  <c r="K43" i="33"/>
  <c r="K40" i="33"/>
  <c r="K32" i="33"/>
  <c r="K33" i="33"/>
  <c r="K37" i="33"/>
  <c r="K39" i="33"/>
  <c r="K35" i="33"/>
  <c r="K22" i="33"/>
  <c r="K21" i="33"/>
  <c r="K20" i="33"/>
  <c r="K19" i="33"/>
  <c r="K18" i="33"/>
  <c r="K17" i="33"/>
  <c r="K16" i="33"/>
  <c r="K15" i="33"/>
  <c r="AS1659" i="33"/>
  <c r="D1659" i="33" s="1"/>
  <c r="AS1661" i="33"/>
  <c r="AS1657" i="33"/>
  <c r="D1657" i="33" s="1"/>
  <c r="AS1658" i="33"/>
  <c r="D1658" i="33" s="1"/>
  <c r="F19" i="24"/>
  <c r="L167" i="33"/>
  <c r="L116" i="33"/>
  <c r="L192" i="33"/>
  <c r="AS1652" i="33"/>
  <c r="D1652" i="33" s="1"/>
  <c r="D296" i="10"/>
  <c r="E19" i="24"/>
  <c r="C15" i="37"/>
  <c r="C17" i="37" s="1"/>
  <c r="L169" i="33"/>
  <c r="L117" i="33"/>
  <c r="L194" i="33"/>
  <c r="L199" i="33"/>
  <c r="L120" i="33"/>
  <c r="L165" i="33"/>
  <c r="L197" i="33"/>
  <c r="L170" i="33"/>
  <c r="AS1653" i="33"/>
  <c r="D1653" i="33" s="1"/>
  <c r="AS1655" i="33"/>
  <c r="D1655" i="33" s="1"/>
  <c r="AS1654" i="33"/>
  <c r="D1654" i="33" s="1"/>
  <c r="AS1656" i="33"/>
  <c r="D1656" i="33" s="1"/>
  <c r="L104" i="33"/>
  <c r="L160" i="33"/>
  <c r="L162" i="33"/>
  <c r="L196" i="33"/>
  <c r="L121" i="33"/>
  <c r="L142" i="33"/>
  <c r="L180" i="33"/>
  <c r="D15" i="8"/>
  <c r="C16" i="6"/>
  <c r="K20" i="5"/>
  <c r="C618" i="10"/>
  <c r="C639" i="10" s="1"/>
  <c r="D502" i="10"/>
  <c r="D504" i="10" s="1"/>
  <c r="D658" i="10"/>
  <c r="D646" i="10"/>
  <c r="D433" i="10"/>
  <c r="C667" i="10"/>
  <c r="D340" i="10"/>
  <c r="D402" i="10"/>
  <c r="D363" i="10"/>
  <c r="D365" i="10" s="1"/>
  <c r="D470" i="10"/>
  <c r="D472" i="10" s="1"/>
  <c r="D536" i="10"/>
  <c r="D538" i="10" s="1"/>
  <c r="D682" i="10"/>
  <c r="D616" i="10"/>
  <c r="D650" i="10"/>
  <c r="D665" i="10"/>
  <c r="D544" i="10"/>
  <c r="D623" i="10"/>
  <c r="D625" i="10" s="1"/>
  <c r="D370" i="10"/>
  <c r="AU1701" i="33"/>
  <c r="AU1700" i="33"/>
  <c r="AU1686" i="33"/>
  <c r="F1686" i="33" s="1"/>
  <c r="AD1078" i="33"/>
  <c r="AD991" i="33"/>
  <c r="AD1085" i="33"/>
  <c r="O1114" i="33"/>
  <c r="O1105" i="33"/>
  <c r="X1453" i="33"/>
  <c r="D1453" i="33" s="1"/>
  <c r="X1455" i="33"/>
  <c r="D1455" i="33" s="1"/>
  <c r="X1456" i="33"/>
  <c r="D1456" i="33" s="1"/>
  <c r="X1446" i="33"/>
  <c r="X1452" i="33"/>
  <c r="X1454" i="33"/>
  <c r="D1454" i="33" s="1"/>
  <c r="R1291" i="33"/>
  <c r="R1088" i="33"/>
  <c r="R1287" i="33"/>
  <c r="R1293" i="33"/>
  <c r="R1296" i="33"/>
  <c r="K60" i="33"/>
  <c r="AV1661" i="33"/>
  <c r="O1054" i="33"/>
  <c r="O1115" i="33"/>
  <c r="AV1764" i="33"/>
  <c r="AV1686" i="33"/>
  <c r="D1686" i="33" s="1"/>
  <c r="L900" i="33"/>
  <c r="L234" i="33"/>
  <c r="L578" i="33"/>
  <c r="L859" i="33"/>
  <c r="L828" i="33"/>
  <c r="L860" i="33"/>
  <c r="L336" i="33"/>
  <c r="L863" i="33"/>
  <c r="L102" i="33"/>
  <c r="L864" i="33"/>
  <c r="C46" i="14"/>
  <c r="C17" i="8"/>
  <c r="I172" i="11"/>
  <c r="I171" i="11"/>
  <c r="I170" i="11"/>
  <c r="R1292" i="33"/>
  <c r="C694" i="10" l="1"/>
  <c r="D551" i="10"/>
  <c r="X791" i="33"/>
  <c r="X677" i="33"/>
  <c r="AD599" i="33"/>
  <c r="AV995" i="33"/>
  <c r="AV848" i="33"/>
  <c r="AD1074" i="33"/>
  <c r="AD1087" i="33"/>
  <c r="O1098" i="33"/>
  <c r="O1116" i="33"/>
  <c r="O1106" i="33"/>
  <c r="O1119" i="33"/>
  <c r="X1445" i="33"/>
  <c r="X1459" i="33"/>
  <c r="X1444" i="33"/>
  <c r="D1444" i="33" s="1"/>
  <c r="X1458" i="33"/>
  <c r="D1458" i="33" s="1"/>
  <c r="R1279" i="33"/>
  <c r="AV1763" i="33"/>
  <c r="AV1765" i="33"/>
  <c r="X1442" i="33"/>
  <c r="D1442" i="33" s="1"/>
  <c r="X1443" i="33"/>
  <c r="D1443" i="33" s="1"/>
  <c r="AU1698" i="33"/>
  <c r="AU1699" i="33"/>
  <c r="AV1749" i="33"/>
  <c r="D1749" i="33" s="1"/>
  <c r="AV1750" i="33"/>
  <c r="D1750" i="33" s="1"/>
  <c r="L212" i="33"/>
  <c r="L577" i="33"/>
  <c r="L318" i="33"/>
  <c r="R1281" i="33"/>
  <c r="L458" i="33"/>
  <c r="L857" i="33"/>
  <c r="L858" i="33"/>
  <c r="AV1761" i="33"/>
  <c r="D1761" i="33" s="1"/>
  <c r="AV1762" i="33"/>
  <c r="L893" i="33"/>
  <c r="L894" i="33"/>
  <c r="O1103" i="33"/>
  <c r="O1104" i="33"/>
  <c r="L674" i="33"/>
  <c r="R1266" i="33"/>
  <c r="AD1072" i="33"/>
  <c r="L463" i="33"/>
  <c r="L761" i="33"/>
  <c r="L676" i="33"/>
  <c r="AV1747" i="33"/>
  <c r="L559" i="33"/>
  <c r="AV1748" i="33"/>
  <c r="L222" i="33"/>
  <c r="L329" i="33"/>
  <c r="L330" i="33"/>
  <c r="L141" i="33"/>
  <c r="L158" i="33"/>
  <c r="X1440" i="33"/>
  <c r="X1441" i="33"/>
  <c r="L103" i="33"/>
  <c r="L596" i="33"/>
  <c r="AU1696" i="33"/>
  <c r="AU1697" i="33"/>
  <c r="R1280" i="33"/>
  <c r="AV1759" i="33"/>
  <c r="AV1760" i="33"/>
  <c r="O1101" i="33"/>
  <c r="O1102" i="33"/>
  <c r="R1276" i="33"/>
  <c r="AD1061" i="33"/>
  <c r="R1263" i="33"/>
  <c r="X1436" i="33"/>
  <c r="L811" i="33"/>
  <c r="L749" i="33"/>
  <c r="L891" i="33"/>
  <c r="L892" i="33"/>
  <c r="X1438" i="33"/>
  <c r="D1438" i="33" s="1"/>
  <c r="X1439" i="33"/>
  <c r="D1439" i="33" s="1"/>
  <c r="R1278" i="33"/>
  <c r="L855" i="33"/>
  <c r="L856" i="33"/>
  <c r="AU1694" i="33"/>
  <c r="AU1695" i="33"/>
  <c r="R1275" i="33"/>
  <c r="AD1055" i="33"/>
  <c r="L697" i="33"/>
  <c r="R1166" i="33"/>
  <c r="L675" i="33"/>
  <c r="L595" i="33"/>
  <c r="L220" i="33"/>
  <c r="L210" i="33"/>
  <c r="R1260" i="33"/>
  <c r="R1277" i="33"/>
  <c r="AV1744" i="33"/>
  <c r="L320" i="33"/>
  <c r="L650" i="33"/>
  <c r="AV1757" i="33"/>
  <c r="AV1758" i="33"/>
  <c r="O1099" i="33"/>
  <c r="O1100" i="33"/>
  <c r="L664" i="33"/>
  <c r="R1262" i="33"/>
  <c r="AD1054" i="33"/>
  <c r="L390" i="33"/>
  <c r="L575" i="33"/>
  <c r="L587" i="33"/>
  <c r="L831" i="33"/>
  <c r="L140" i="33"/>
  <c r="L686" i="33"/>
  <c r="L793" i="33"/>
  <c r="L315" i="33"/>
  <c r="AU1692" i="33"/>
  <c r="AU1693" i="33"/>
  <c r="AD1007" i="33"/>
  <c r="O1094" i="33"/>
  <c r="O1096" i="33"/>
  <c r="AV1754" i="33"/>
  <c r="AV1756" i="33"/>
  <c r="X1435" i="33"/>
  <c r="X1437" i="33"/>
  <c r="D1437" i="33" s="1"/>
  <c r="AD1044" i="33"/>
  <c r="D1044" i="33" s="1"/>
  <c r="AD1053" i="33"/>
  <c r="AU1689" i="33"/>
  <c r="F1689" i="33" s="1"/>
  <c r="AU1691" i="33"/>
  <c r="R1273" i="33"/>
  <c r="AV1753" i="33"/>
  <c r="AV1755" i="33"/>
  <c r="D1755" i="33" s="1"/>
  <c r="R1272" i="33"/>
  <c r="AD1063" i="33"/>
  <c r="AD1065" i="33"/>
  <c r="R1270" i="33"/>
  <c r="L304" i="33"/>
  <c r="O1095" i="33"/>
  <c r="O1097" i="33"/>
  <c r="X1424" i="33"/>
  <c r="D1424" i="33" s="1"/>
  <c r="X1431" i="33"/>
  <c r="AU1688" i="33"/>
  <c r="F1688" i="33" s="1"/>
  <c r="AU1690" i="33"/>
  <c r="F1690" i="33" s="1"/>
  <c r="R1271" i="33"/>
  <c r="O1086" i="33"/>
  <c r="R1274" i="33"/>
  <c r="R1197" i="33"/>
  <c r="X1350" i="33"/>
  <c r="AD1023" i="33"/>
  <c r="AV1745" i="33"/>
  <c r="D1745" i="33" s="1"/>
  <c r="AV1751" i="33"/>
  <c r="L525" i="33"/>
  <c r="L388" i="33"/>
  <c r="AV1746" i="33"/>
  <c r="AV1752" i="33"/>
  <c r="X1430" i="33"/>
  <c r="X1433" i="33"/>
  <c r="AU1684" i="33"/>
  <c r="F1684" i="33" s="1"/>
  <c r="AU1687" i="33"/>
  <c r="F1687" i="33" s="1"/>
  <c r="R1267" i="33"/>
  <c r="X1386" i="33"/>
  <c r="R1268" i="33"/>
  <c r="AV1741" i="33"/>
  <c r="AV1743" i="33"/>
  <c r="D1743" i="33" s="1"/>
  <c r="L362" i="33"/>
  <c r="AV1735" i="33"/>
  <c r="D1735" i="33" s="1"/>
  <c r="AV1742" i="33"/>
  <c r="L747" i="33"/>
  <c r="AU1683" i="33"/>
  <c r="F1683" i="33" s="1"/>
  <c r="AU1685" i="33"/>
  <c r="F1685" i="33" s="1"/>
  <c r="L586" i="33"/>
  <c r="L410" i="33"/>
  <c r="AD994" i="33"/>
  <c r="L809" i="33"/>
  <c r="AV1722" i="33"/>
  <c r="L524" i="33"/>
  <c r="L685" i="33"/>
  <c r="X1320" i="33"/>
  <c r="L606" i="33"/>
  <c r="L340" i="33"/>
  <c r="L341" i="33"/>
  <c r="L853" i="33"/>
  <c r="L854" i="33"/>
  <c r="L602" i="33"/>
  <c r="L604" i="33"/>
  <c r="L327" i="33"/>
  <c r="L733" i="33"/>
  <c r="L509" i="33"/>
  <c r="L100" i="33"/>
  <c r="L101" i="33"/>
  <c r="L889" i="33"/>
  <c r="L890" i="33"/>
  <c r="R1269" i="33"/>
  <c r="L549" i="33"/>
  <c r="L594" i="33"/>
  <c r="O1088" i="33"/>
  <c r="O1089" i="33"/>
  <c r="R1265" i="33"/>
  <c r="AD1060" i="33"/>
  <c r="L815" i="33"/>
  <c r="L816" i="33"/>
  <c r="O1091" i="33"/>
  <c r="O1092" i="33"/>
  <c r="L249" i="33"/>
  <c r="L156" i="33"/>
  <c r="L584" i="33"/>
  <c r="L585" i="33"/>
  <c r="L672" i="33"/>
  <c r="L673" i="33"/>
  <c r="O1072" i="33"/>
  <c r="L617" i="33"/>
  <c r="X1428" i="33"/>
  <c r="D1428" i="33" s="1"/>
  <c r="X1429" i="33"/>
  <c r="D1429" i="33" s="1"/>
  <c r="AU1677" i="33"/>
  <c r="F1677" i="33" s="1"/>
  <c r="X1425" i="33"/>
  <c r="D1425" i="33" s="1"/>
  <c r="X1426" i="33"/>
  <c r="D1426" i="33" s="1"/>
  <c r="AU1681" i="33"/>
  <c r="F1681" i="33" s="1"/>
  <c r="AU1682" i="33"/>
  <c r="F1682" i="33" s="1"/>
  <c r="L683" i="33"/>
  <c r="L662" i="33"/>
  <c r="X1423" i="33"/>
  <c r="D1423" i="33" s="1"/>
  <c r="X1369" i="33"/>
  <c r="L695" i="33"/>
  <c r="AV1739" i="33"/>
  <c r="AV1740" i="33"/>
  <c r="R1264" i="33"/>
  <c r="X1384" i="33"/>
  <c r="AV1720" i="33"/>
  <c r="D1720" i="33" s="1"/>
  <c r="AV1732" i="33"/>
  <c r="AV1734" i="33"/>
  <c r="AV1728" i="33"/>
  <c r="AU1679" i="33"/>
  <c r="F1679" i="33" s="1"/>
  <c r="AU1680" i="33"/>
  <c r="F1680" i="33" s="1"/>
  <c r="AV1737" i="33"/>
  <c r="AV1738" i="33"/>
  <c r="AU1673" i="33"/>
  <c r="F1673" i="33" s="1"/>
  <c r="AU1674" i="33"/>
  <c r="F1674" i="33" s="1"/>
  <c r="AV1727" i="33"/>
  <c r="D1727" i="33" s="1"/>
  <c r="AV1729" i="33"/>
  <c r="D1729" i="33" s="1"/>
  <c r="AV1730" i="33"/>
  <c r="AV1724" i="33"/>
  <c r="D1724" i="33" s="1"/>
  <c r="AU1666" i="33"/>
  <c r="F1666" i="33" s="1"/>
  <c r="AU1676" i="33"/>
  <c r="F1676" i="33" s="1"/>
  <c r="AU1668" i="33"/>
  <c r="F1668" i="33" s="1"/>
  <c r="AU1678" i="33"/>
  <c r="F1678" i="33" s="1"/>
  <c r="AV1726" i="33"/>
  <c r="AV1736" i="33"/>
  <c r="D1736" i="33" s="1"/>
  <c r="AV1721" i="33"/>
  <c r="D1721" i="33" s="1"/>
  <c r="AV1731" i="33"/>
  <c r="D1731" i="33" s="1"/>
  <c r="AV1723" i="33"/>
  <c r="AV1733" i="33"/>
  <c r="AU1665" i="33"/>
  <c r="F1665" i="33" s="1"/>
  <c r="AU1675" i="33"/>
  <c r="F1675" i="33" s="1"/>
  <c r="AD1027" i="33"/>
  <c r="X1427" i="33"/>
  <c r="D1427" i="33" s="1"/>
  <c r="X1422" i="33"/>
  <c r="D1422" i="33" s="1"/>
  <c r="X1382" i="33"/>
  <c r="X1399" i="33"/>
  <c r="O1087" i="33"/>
  <c r="AD1045" i="33"/>
  <c r="D1045" i="33" s="1"/>
  <c r="AD1056" i="33"/>
  <c r="AD1052" i="33"/>
  <c r="AD1058" i="33"/>
  <c r="O1084" i="33"/>
  <c r="O1090" i="33"/>
  <c r="X1322" i="33"/>
  <c r="AU1649" i="33"/>
  <c r="F1649" i="33" s="1"/>
  <c r="AU1663" i="33"/>
  <c r="F1663" i="33" s="1"/>
  <c r="O1070" i="33"/>
  <c r="AV1718" i="33"/>
  <c r="AV1725" i="33"/>
  <c r="O1085" i="33"/>
  <c r="AD1043" i="33"/>
  <c r="AU1660" i="33"/>
  <c r="F1660" i="33" s="1"/>
  <c r="AU1667" i="33"/>
  <c r="F1667" i="33" s="1"/>
  <c r="R1165" i="33"/>
  <c r="R1163" i="33"/>
  <c r="AV1694" i="33"/>
  <c r="AV1710" i="33"/>
  <c r="D1661" i="33"/>
  <c r="L764" i="33"/>
  <c r="X1381" i="33"/>
  <c r="X1383" i="33"/>
  <c r="AU1659" i="33"/>
  <c r="F1659" i="33" s="1"/>
  <c r="AU1661" i="33"/>
  <c r="F1661" i="33" s="1"/>
  <c r="X1407" i="33"/>
  <c r="R1257" i="33"/>
  <c r="AV1671" i="33"/>
  <c r="D1671" i="33" s="1"/>
  <c r="R1261" i="33"/>
  <c r="X1349" i="33"/>
  <c r="AV1717" i="33"/>
  <c r="D1717" i="33" s="1"/>
  <c r="AV1719" i="33"/>
  <c r="X1419" i="33"/>
  <c r="X1421" i="33"/>
  <c r="D1421" i="33" s="1"/>
  <c r="R1248" i="33"/>
  <c r="R1217" i="33"/>
  <c r="R1213" i="33"/>
  <c r="R1167" i="33"/>
  <c r="R1136" i="33"/>
  <c r="R1100" i="33"/>
  <c r="AD1013" i="33"/>
  <c r="AD1001" i="33"/>
  <c r="R1244" i="33"/>
  <c r="R1238" i="33"/>
  <c r="L813" i="33"/>
  <c r="L814" i="33"/>
  <c r="AV1670" i="33"/>
  <c r="D1670" i="33" s="1"/>
  <c r="R1246" i="33"/>
  <c r="R1142" i="33"/>
  <c r="X1332" i="33"/>
  <c r="R1259" i="33"/>
  <c r="L774" i="33"/>
  <c r="L790" i="33"/>
  <c r="AD1031" i="33"/>
  <c r="D1031" i="33" s="1"/>
  <c r="L720" i="33"/>
  <c r="R1107" i="33"/>
  <c r="L851" i="33"/>
  <c r="L852" i="33"/>
  <c r="L745" i="33"/>
  <c r="L746" i="33"/>
  <c r="L807" i="33"/>
  <c r="R1097" i="33"/>
  <c r="AD1037" i="33"/>
  <c r="AD1039" i="33"/>
  <c r="L799" i="33"/>
  <c r="L800" i="33"/>
  <c r="L887" i="33"/>
  <c r="L888" i="33"/>
  <c r="R1255" i="33"/>
  <c r="R1115" i="33"/>
  <c r="X1351" i="33"/>
  <c r="R1164" i="33"/>
  <c r="AV1705" i="33"/>
  <c r="D1705" i="33" s="1"/>
  <c r="R1156" i="33"/>
  <c r="R1105" i="33"/>
  <c r="R1185" i="33"/>
  <c r="R1186" i="33"/>
  <c r="R1148" i="33"/>
  <c r="AD1032" i="33"/>
  <c r="D1032" i="33" s="1"/>
  <c r="L464" i="33"/>
  <c r="L270" i="33"/>
  <c r="L241" i="33"/>
  <c r="L299" i="33"/>
  <c r="O1068" i="33"/>
  <c r="AV1715" i="33"/>
  <c r="D1715" i="33" s="1"/>
  <c r="AV1716" i="33"/>
  <c r="R1249" i="33"/>
  <c r="X1318" i="33"/>
  <c r="X1319" i="33"/>
  <c r="AD1041" i="33"/>
  <c r="AD1042" i="33"/>
  <c r="R1231" i="33"/>
  <c r="R1232" i="33"/>
  <c r="X1379" i="33"/>
  <c r="X1380" i="33"/>
  <c r="AD1020" i="33"/>
  <c r="AD1021" i="33"/>
  <c r="AU1657" i="33"/>
  <c r="F1657" i="33" s="1"/>
  <c r="AU1658" i="33"/>
  <c r="F1658" i="33" s="1"/>
  <c r="AV1690" i="33"/>
  <c r="D1690" i="33" s="1"/>
  <c r="R1137" i="33"/>
  <c r="AV1709" i="33"/>
  <c r="R1155" i="33"/>
  <c r="R1209" i="33"/>
  <c r="R1180" i="33"/>
  <c r="R1203" i="33"/>
  <c r="L769" i="33"/>
  <c r="O1082" i="33"/>
  <c r="D1082" i="33" s="1"/>
  <c r="O1083" i="33"/>
  <c r="D1083" i="33" s="1"/>
  <c r="R1122" i="33"/>
  <c r="R1196" i="33"/>
  <c r="R1172" i="33"/>
  <c r="X1363" i="33"/>
  <c r="R1130" i="33"/>
  <c r="R1202" i="33"/>
  <c r="R1258" i="33"/>
  <c r="X1341" i="33"/>
  <c r="L366" i="33"/>
  <c r="AV1672" i="33"/>
  <c r="D1672" i="33" s="1"/>
  <c r="L555" i="33"/>
  <c r="L469" i="33"/>
  <c r="R1108" i="33"/>
  <c r="AV1687" i="33"/>
  <c r="D1687" i="33" s="1"/>
  <c r="AD997" i="33"/>
  <c r="AU1652" i="33"/>
  <c r="F1652" i="33" s="1"/>
  <c r="R1181" i="33"/>
  <c r="R1222" i="33"/>
  <c r="L520" i="33"/>
  <c r="AS2470" i="33"/>
  <c r="X1331" i="33"/>
  <c r="R1178" i="33"/>
  <c r="L267" i="33"/>
  <c r="O1063" i="33"/>
  <c r="R1211" i="33"/>
  <c r="L473" i="33"/>
  <c r="AV1681" i="33"/>
  <c r="D1681" i="33" s="1"/>
  <c r="L616" i="33"/>
  <c r="X1368" i="33"/>
  <c r="R1221" i="33"/>
  <c r="X1358" i="33"/>
  <c r="X1362" i="33"/>
  <c r="X1385" i="33"/>
  <c r="X1388" i="33"/>
  <c r="L795" i="33"/>
  <c r="L471" i="33"/>
  <c r="L444" i="33"/>
  <c r="L447" i="33"/>
  <c r="AV1699" i="33"/>
  <c r="AV1684" i="33"/>
  <c r="D1684" i="33" s="1"/>
  <c r="R1188" i="33"/>
  <c r="R1150" i="33"/>
  <c r="X1335" i="33"/>
  <c r="X1340" i="33"/>
  <c r="AD1006" i="33"/>
  <c r="AD1012" i="33"/>
  <c r="AD1000" i="33"/>
  <c r="L794" i="33"/>
  <c r="L432" i="33"/>
  <c r="R1174" i="33"/>
  <c r="R1135" i="33"/>
  <c r="R1138" i="33"/>
  <c r="X1306" i="33"/>
  <c r="X1309" i="33"/>
  <c r="AD996" i="33"/>
  <c r="AD983" i="33"/>
  <c r="AD986" i="33"/>
  <c r="L759" i="33"/>
  <c r="R1095" i="33"/>
  <c r="R1162" i="33"/>
  <c r="R1114" i="33"/>
  <c r="R1117" i="33"/>
  <c r="X1325" i="33"/>
  <c r="X1304" i="33"/>
  <c r="X1307" i="33"/>
  <c r="X1313" i="33"/>
  <c r="X1316" i="33"/>
  <c r="AD981" i="33"/>
  <c r="AD984" i="33"/>
  <c r="L627" i="33"/>
  <c r="R1119" i="33"/>
  <c r="AD1015" i="33"/>
  <c r="L435" i="33"/>
  <c r="L438" i="33"/>
  <c r="L507" i="33"/>
  <c r="X1371" i="33"/>
  <c r="L298" i="33"/>
  <c r="AV1675" i="33"/>
  <c r="D1675" i="33" s="1"/>
  <c r="AV1669" i="33"/>
  <c r="D1669" i="33" s="1"/>
  <c r="R1140" i="33"/>
  <c r="R1216" i="33"/>
  <c r="R1087" i="33"/>
  <c r="R1090" i="33"/>
  <c r="X1374" i="33"/>
  <c r="L565" i="33"/>
  <c r="L519" i="33"/>
  <c r="AV1689" i="33"/>
  <c r="D1689" i="33" s="1"/>
  <c r="AV1678" i="33"/>
  <c r="D1678" i="33" s="1"/>
  <c r="AV1693" i="33"/>
  <c r="R1237" i="33"/>
  <c r="R1240" i="33"/>
  <c r="R1208" i="33"/>
  <c r="X1365" i="33"/>
  <c r="AD1022" i="33"/>
  <c r="AD1025" i="33"/>
  <c r="AV1708" i="33"/>
  <c r="R1239" i="33"/>
  <c r="R1242" i="33"/>
  <c r="X1308" i="33"/>
  <c r="X1311" i="33"/>
  <c r="AD985" i="33"/>
  <c r="AD988" i="33"/>
  <c r="L649" i="33"/>
  <c r="AV1702" i="33"/>
  <c r="D1702" i="33" s="1"/>
  <c r="AV1664" i="33"/>
  <c r="D1664" i="33" s="1"/>
  <c r="O1061" i="33"/>
  <c r="R1195" i="33"/>
  <c r="R1179" i="33"/>
  <c r="X1338" i="33"/>
  <c r="AD1026" i="33"/>
  <c r="AD1029" i="33"/>
  <c r="D1029" i="33" s="1"/>
  <c r="AD1010" i="33"/>
  <c r="L579" i="33"/>
  <c r="L278" i="33"/>
  <c r="L243" i="33"/>
  <c r="L365" i="33"/>
  <c r="L682" i="33"/>
  <c r="L620" i="33"/>
  <c r="D618" i="10"/>
  <c r="D639" i="10" s="1"/>
  <c r="L597" i="33"/>
  <c r="L531" i="33"/>
  <c r="R1133" i="33"/>
  <c r="R1250" i="33"/>
  <c r="R1252" i="33"/>
  <c r="L351" i="33"/>
  <c r="L350" i="33"/>
  <c r="L770" i="33"/>
  <c r="L772" i="33"/>
  <c r="L666" i="33"/>
  <c r="L668" i="33"/>
  <c r="L323" i="33"/>
  <c r="L530" i="33"/>
  <c r="L532" i="33"/>
  <c r="L443" i="33"/>
  <c r="L456" i="33"/>
  <c r="AV1712" i="33"/>
  <c r="D1712" i="33" s="1"/>
  <c r="AV1714" i="33"/>
  <c r="AV1673" i="33"/>
  <c r="D1673" i="33" s="1"/>
  <c r="AV1697" i="33"/>
  <c r="AV1704" i="33"/>
  <c r="AV1706" i="33"/>
  <c r="AV1662" i="33"/>
  <c r="D1662" i="33" s="1"/>
  <c r="R1131" i="33"/>
  <c r="R1187" i="33"/>
  <c r="R1189" i="33"/>
  <c r="R1175" i="33"/>
  <c r="R1177" i="33"/>
  <c r="R1121" i="33"/>
  <c r="R1123" i="33"/>
  <c r="R1224" i="33"/>
  <c r="R1226" i="33"/>
  <c r="R1124" i="33"/>
  <c r="R1214" i="33"/>
  <c r="R1099" i="33"/>
  <c r="R1143" i="33"/>
  <c r="R1145" i="33"/>
  <c r="X1315" i="33"/>
  <c r="X1317" i="33"/>
  <c r="L603" i="33"/>
  <c r="L337" i="33"/>
  <c r="L339" i="33"/>
  <c r="AD1033" i="33"/>
  <c r="D1033" i="33" s="1"/>
  <c r="AD1035" i="33"/>
  <c r="D1035" i="33" s="1"/>
  <c r="AD1028" i="33"/>
  <c r="D1028" i="33" s="1"/>
  <c r="AD1030" i="33"/>
  <c r="D1030" i="33" s="1"/>
  <c r="AD1024" i="33"/>
  <c r="AD1038" i="33"/>
  <c r="AD1040" i="33"/>
  <c r="AU1653" i="33"/>
  <c r="F1653" i="33" s="1"/>
  <c r="AU1655" i="33"/>
  <c r="F1655" i="33" s="1"/>
  <c r="D342" i="10"/>
  <c r="R1234" i="33"/>
  <c r="R1236" i="33"/>
  <c r="L334" i="33"/>
  <c r="L748" i="33"/>
  <c r="L434" i="33"/>
  <c r="L331" i="33"/>
  <c r="L333" i="33"/>
  <c r="L431" i="33"/>
  <c r="L433" i="33"/>
  <c r="L521" i="33"/>
  <c r="L317" i="33"/>
  <c r="L319" i="33"/>
  <c r="L228" i="33"/>
  <c r="L313" i="33"/>
  <c r="L758" i="33"/>
  <c r="L239" i="33"/>
  <c r="AV1691" i="33"/>
  <c r="AV1707" i="33"/>
  <c r="D1707" i="33" s="1"/>
  <c r="AV1680" i="33"/>
  <c r="D1680" i="33" s="1"/>
  <c r="AV1682" i="33"/>
  <c r="D1682" i="33" s="1"/>
  <c r="AV1700" i="33"/>
  <c r="O1059" i="33"/>
  <c r="AV1665" i="33"/>
  <c r="D1665" i="33" s="1"/>
  <c r="AV1667" i="33"/>
  <c r="D1667" i="33" s="1"/>
  <c r="R1176" i="33"/>
  <c r="R1183" i="33"/>
  <c r="R1245" i="33"/>
  <c r="R1247" i="33"/>
  <c r="R1215" i="33"/>
  <c r="R1110" i="33"/>
  <c r="R1112" i="33"/>
  <c r="R1204" i="33"/>
  <c r="R1206" i="33"/>
  <c r="R1228" i="33"/>
  <c r="R1230" i="33"/>
  <c r="R1102" i="33"/>
  <c r="R1132" i="33"/>
  <c r="R1134" i="33"/>
  <c r="X1310" i="33"/>
  <c r="X1376" i="33"/>
  <c r="X1378" i="33"/>
  <c r="L753" i="33"/>
  <c r="L755" i="33"/>
  <c r="L467" i="33"/>
  <c r="AD1011" i="33"/>
  <c r="AD1017" i="33"/>
  <c r="AD1019" i="33"/>
  <c r="AD999" i="33"/>
  <c r="AU1654" i="33"/>
  <c r="F1654" i="33" s="1"/>
  <c r="AU1656" i="33"/>
  <c r="F1656" i="33" s="1"/>
  <c r="L848" i="33"/>
  <c r="L850" i="33"/>
  <c r="L744" i="33"/>
  <c r="L326" i="33"/>
  <c r="L804" i="33"/>
  <c r="L806" i="33"/>
  <c r="L693" i="33"/>
  <c r="L721" i="33"/>
  <c r="L738" i="33"/>
  <c r="L626" i="33"/>
  <c r="L316" i="33"/>
  <c r="L229" i="33"/>
  <c r="AV1696" i="33"/>
  <c r="R1126" i="33"/>
  <c r="R1128" i="33"/>
  <c r="R1151" i="33"/>
  <c r="R1153" i="33"/>
  <c r="R1227" i="33"/>
  <c r="R1229" i="33"/>
  <c r="R1205" i="33"/>
  <c r="R1207" i="33"/>
  <c r="R1191" i="33"/>
  <c r="R1193" i="33"/>
  <c r="R1091" i="33"/>
  <c r="R1093" i="33"/>
  <c r="X1375" i="33"/>
  <c r="X1377" i="33"/>
  <c r="X1398" i="33"/>
  <c r="X1395" i="33"/>
  <c r="X1397" i="33"/>
  <c r="L735" i="33"/>
  <c r="AD1003" i="33"/>
  <c r="AD1005" i="33"/>
  <c r="AD1009" i="33"/>
  <c r="AD993" i="33"/>
  <c r="AD995" i="33"/>
  <c r="L798" i="33"/>
  <c r="L612" i="33"/>
  <c r="L614" i="33"/>
  <c r="L402" i="33"/>
  <c r="L788" i="33"/>
  <c r="L680" i="33"/>
  <c r="L558" i="33"/>
  <c r="L226" i="33"/>
  <c r="L618" i="33"/>
  <c r="L218" i="33"/>
  <c r="AV1701" i="33"/>
  <c r="AV1703" i="33"/>
  <c r="AV1683" i="33"/>
  <c r="D1683" i="33" s="1"/>
  <c r="O1060" i="33"/>
  <c r="O1062" i="33"/>
  <c r="R1254" i="33"/>
  <c r="R1256" i="33"/>
  <c r="R1096" i="33"/>
  <c r="R1098" i="33"/>
  <c r="R1152" i="33"/>
  <c r="R1154" i="33"/>
  <c r="R1233" i="33"/>
  <c r="R1235" i="33"/>
  <c r="R1125" i="33"/>
  <c r="R1127" i="33"/>
  <c r="R1192" i="33"/>
  <c r="R1194" i="33"/>
  <c r="X1409" i="33"/>
  <c r="X1367" i="33"/>
  <c r="X1373" i="33"/>
  <c r="X1372" i="33"/>
  <c r="L439" i="33"/>
  <c r="L441" i="33"/>
  <c r="AD1034" i="33"/>
  <c r="D1034" i="33" s="1"/>
  <c r="AD1036" i="33"/>
  <c r="AD990" i="33"/>
  <c r="AD992" i="33"/>
  <c r="L778" i="33"/>
  <c r="L715" i="33"/>
  <c r="L613" i="33"/>
  <c r="L844" i="33"/>
  <c r="L705" i="33"/>
  <c r="L292" i="33"/>
  <c r="L714" i="33"/>
  <c r="L300" i="33"/>
  <c r="L221" i="33"/>
  <c r="L660" i="33"/>
  <c r="L547" i="33"/>
  <c r="L470" i="33"/>
  <c r="L884" i="33"/>
  <c r="L886" i="33"/>
  <c r="L297" i="33"/>
  <c r="AV1698" i="33"/>
  <c r="AV1711" i="33"/>
  <c r="D1711" i="33" s="1"/>
  <c r="AV1713" i="33"/>
  <c r="O1079" i="33"/>
  <c r="D1079" i="33" s="1"/>
  <c r="O1081" i="33"/>
  <c r="D1081" i="33" s="1"/>
  <c r="AV1692" i="33"/>
  <c r="R1251" i="33"/>
  <c r="R1253" i="33"/>
  <c r="R1141" i="33"/>
  <c r="R1218" i="33"/>
  <c r="R1220" i="33"/>
  <c r="R1111" i="33"/>
  <c r="R1113" i="33"/>
  <c r="R1169" i="33"/>
  <c r="R1190" i="33"/>
  <c r="X1370" i="33"/>
  <c r="X1359" i="33"/>
  <c r="X1361" i="33"/>
  <c r="X1345" i="33"/>
  <c r="X1347" i="33"/>
  <c r="X1355" i="33"/>
  <c r="X1357" i="33"/>
  <c r="X1364" i="33"/>
  <c r="X1366" i="33"/>
  <c r="L677" i="33"/>
  <c r="AD1047" i="33"/>
  <c r="AD1016" i="33"/>
  <c r="AD1018" i="33"/>
  <c r="AU1651" i="33"/>
  <c r="F1651" i="33" s="1"/>
  <c r="L765" i="33"/>
  <c r="L466" i="33"/>
  <c r="L273" i="33"/>
  <c r="L847" i="33"/>
  <c r="L706" i="33"/>
  <c r="L272" i="33"/>
  <c r="L824" i="33"/>
  <c r="L580" i="33"/>
  <c r="L582" i="33"/>
  <c r="L845" i="33"/>
  <c r="L208" i="33"/>
  <c r="L760" i="33"/>
  <c r="L762" i="33"/>
  <c r="L805" i="33"/>
  <c r="L698" i="33"/>
  <c r="L588" i="33"/>
  <c r="L387" i="33"/>
  <c r="AV1695" i="33"/>
  <c r="AV1685" i="33"/>
  <c r="D1685" i="33" s="1"/>
  <c r="AV1688" i="33"/>
  <c r="D1688" i="33" s="1"/>
  <c r="R1219" i="33"/>
  <c r="R1210" i="33"/>
  <c r="R1104" i="33"/>
  <c r="R1106" i="33"/>
  <c r="R1101" i="33"/>
  <c r="R1103" i="33"/>
  <c r="R1159" i="33"/>
  <c r="R1161" i="33"/>
  <c r="R1084" i="33"/>
  <c r="R1086" i="33"/>
  <c r="R1199" i="33"/>
  <c r="R1201" i="33"/>
  <c r="R1158" i="33"/>
  <c r="R1160" i="33"/>
  <c r="X1360" i="33"/>
  <c r="X1346" i="33"/>
  <c r="X1348" i="33"/>
  <c r="X1334" i="33"/>
  <c r="X1336" i="33"/>
  <c r="X1343" i="33"/>
  <c r="X1354" i="33"/>
  <c r="X1356" i="33"/>
  <c r="X1353" i="33"/>
  <c r="X1352" i="33"/>
  <c r="AD1014" i="33"/>
  <c r="AD1008" i="33"/>
  <c r="L883" i="33"/>
  <c r="L885" i="33"/>
  <c r="L752" i="33"/>
  <c r="L352" i="33"/>
  <c r="L354" i="33"/>
  <c r="L261" i="33"/>
  <c r="L263" i="33"/>
  <c r="L827" i="33"/>
  <c r="L829" i="33"/>
  <c r="L583" i="33"/>
  <c r="L370" i="33"/>
  <c r="L684" i="33"/>
  <c r="L743" i="33"/>
  <c r="L679" i="33"/>
  <c r="L275" i="33"/>
  <c r="AV1674" i="33"/>
  <c r="D1674" i="33" s="1"/>
  <c r="AV1676" i="33"/>
  <c r="D1676" i="33" s="1"/>
  <c r="AV1677" i="33"/>
  <c r="D1677" i="33" s="1"/>
  <c r="AV1679" i="33"/>
  <c r="D1679" i="33" s="1"/>
  <c r="R1118" i="33"/>
  <c r="R1120" i="33"/>
  <c r="R1092" i="33"/>
  <c r="R1094" i="33"/>
  <c r="R1182" i="33"/>
  <c r="R1184" i="33"/>
  <c r="R1147" i="33"/>
  <c r="R1149" i="33"/>
  <c r="R1144" i="33"/>
  <c r="R1146" i="33"/>
  <c r="R1168" i="33"/>
  <c r="R1170" i="33"/>
  <c r="X1333" i="33"/>
  <c r="X1342" i="33"/>
  <c r="X1344" i="33"/>
  <c r="X1327" i="33"/>
  <c r="X1329" i="33"/>
  <c r="L238" i="33"/>
  <c r="AD998" i="33"/>
  <c r="L729" i="33"/>
  <c r="L526" i="33"/>
  <c r="L437" i="33"/>
  <c r="L561" i="33"/>
  <c r="L773" i="33"/>
  <c r="L671" i="33"/>
  <c r="L550" i="33"/>
  <c r="L789" i="33"/>
  <c r="L544" i="33"/>
  <c r="L546" i="33"/>
  <c r="L418" i="33"/>
  <c r="L420" i="33"/>
  <c r="L266" i="33"/>
  <c r="L268" i="33"/>
  <c r="AV1663" i="33"/>
  <c r="D1663" i="33" s="1"/>
  <c r="AV1666" i="33"/>
  <c r="D1666" i="33" s="1"/>
  <c r="AV1668" i="33"/>
  <c r="D1668" i="33" s="1"/>
  <c r="R1198" i="33"/>
  <c r="R1200" i="33"/>
  <c r="R1173" i="33"/>
  <c r="R1223" i="33"/>
  <c r="R1225" i="33"/>
  <c r="R1139" i="33"/>
  <c r="R1109" i="33"/>
  <c r="X1337" i="33"/>
  <c r="X1339" i="33"/>
  <c r="X1324" i="33"/>
  <c r="X1326" i="33"/>
  <c r="X1321" i="33"/>
  <c r="X1323" i="33"/>
  <c r="X1328" i="33"/>
  <c r="X1330" i="33"/>
  <c r="X1312" i="33"/>
  <c r="X1314" i="33"/>
  <c r="O1067" i="33"/>
  <c r="AD1002" i="33"/>
  <c r="AD1004" i="33"/>
  <c r="AD987" i="33"/>
  <c r="AD989" i="33"/>
  <c r="F15" i="37"/>
  <c r="F17" i="37" s="1"/>
  <c r="K6" i="24"/>
  <c r="L6" i="24" s="1"/>
  <c r="K10" i="24"/>
  <c r="L10" i="24" s="1"/>
  <c r="D667" i="10"/>
  <c r="D435" i="10"/>
  <c r="AV1660" i="33"/>
  <c r="D1660" i="33" s="1"/>
  <c r="AD1086" i="33"/>
  <c r="X1400" i="33"/>
  <c r="L425" i="33"/>
  <c r="I3" i="33"/>
  <c r="J173" i="11"/>
  <c r="J169" i="11"/>
  <c r="J174" i="11"/>
  <c r="J175" i="11"/>
  <c r="L393" i="33"/>
  <c r="L655" i="33"/>
  <c r="C70" i="14"/>
  <c r="D17" i="8" s="1"/>
  <c r="K12" i="24"/>
  <c r="J170" i="11"/>
  <c r="D19" i="24"/>
  <c r="J172" i="11"/>
  <c r="I3" i="24"/>
  <c r="J3" i="24" s="1"/>
  <c r="J171" i="11"/>
  <c r="I22" i="5"/>
  <c r="I24" i="5" s="1"/>
  <c r="K3" i="24"/>
  <c r="K17" i="24" s="1"/>
  <c r="D474" i="10" l="1"/>
  <c r="C19" i="8"/>
  <c r="L190" i="33"/>
  <c r="AD1067" i="33"/>
  <c r="AD1073" i="33"/>
  <c r="AD1071" i="33"/>
  <c r="L518" i="33"/>
  <c r="L659" i="33"/>
  <c r="L259" i="33"/>
  <c r="L349" i="33"/>
  <c r="D1061" i="33"/>
  <c r="L152" i="33"/>
  <c r="L658" i="33"/>
  <c r="AD1070" i="33"/>
  <c r="D1070" i="33" s="1"/>
  <c r="L216" i="33"/>
  <c r="L399" i="33"/>
  <c r="L540" i="33"/>
  <c r="AD1069" i="33"/>
  <c r="AD1068" i="33"/>
  <c r="L347" i="33"/>
  <c r="L657" i="33"/>
  <c r="L257" i="33"/>
  <c r="L188" i="33"/>
  <c r="L398" i="33"/>
  <c r="L516" i="33"/>
  <c r="L109" i="33"/>
  <c r="L153" i="33"/>
  <c r="AD1064" i="33"/>
  <c r="AD1066" i="33"/>
  <c r="AD1059" i="33"/>
  <c r="D1059" i="33" s="1"/>
  <c r="AD1062" i="33"/>
  <c r="D1060" i="33"/>
  <c r="L397" i="33"/>
  <c r="D1084" i="33"/>
  <c r="AD1049" i="33"/>
  <c r="AD1057" i="33"/>
  <c r="AD1051" i="33"/>
  <c r="AU2470" i="33"/>
  <c r="AD1050" i="33"/>
  <c r="AV2470" i="33"/>
  <c r="L651" i="33"/>
  <c r="L654" i="33"/>
  <c r="L345" i="33"/>
  <c r="L211" i="33"/>
  <c r="L566" i="33"/>
  <c r="L149" i="33"/>
  <c r="L151" i="33"/>
  <c r="AD1046" i="33"/>
  <c r="AD1048" i="33"/>
  <c r="L533" i="33"/>
  <c r="L107" i="33"/>
  <c r="L305" i="33"/>
  <c r="L187" i="33"/>
  <c r="L344" i="33"/>
  <c r="K8" i="24"/>
  <c r="L8" i="24" s="1"/>
  <c r="I2470" i="33"/>
  <c r="I2472" i="33" s="1"/>
  <c r="J22" i="5"/>
  <c r="J24" i="5" s="1"/>
  <c r="K22" i="5"/>
  <c r="K24" i="5" s="1"/>
  <c r="L3" i="24"/>
  <c r="L17" i="24" s="1"/>
  <c r="L12" i="24"/>
  <c r="C8" i="11"/>
  <c r="C169" i="11" s="1"/>
  <c r="D8" i="11"/>
  <c r="D169" i="11" s="1"/>
  <c r="E8" i="11"/>
  <c r="E169" i="11" s="1"/>
  <c r="F8" i="11"/>
  <c r="F169" i="11" s="1"/>
  <c r="G8" i="11"/>
  <c r="G169" i="11" s="1"/>
  <c r="C25" i="11"/>
  <c r="D25" i="11"/>
  <c r="E25" i="11"/>
  <c r="F25" i="11"/>
  <c r="C43" i="11"/>
  <c r="D43" i="11"/>
  <c r="E43" i="11"/>
  <c r="F43" i="11"/>
  <c r="G43" i="11"/>
  <c r="C64" i="11"/>
  <c r="D64" i="11"/>
  <c r="E64" i="11"/>
  <c r="F64" i="11"/>
  <c r="G64" i="11"/>
  <c r="C85" i="11"/>
  <c r="D85" i="11"/>
  <c r="E85" i="11"/>
  <c r="F85" i="11"/>
  <c r="G85" i="11"/>
  <c r="C111" i="11"/>
  <c r="D111" i="11"/>
  <c r="E111" i="11"/>
  <c r="F111" i="11"/>
  <c r="G111" i="11"/>
  <c r="C135" i="11"/>
  <c r="D135" i="11"/>
  <c r="E135" i="11"/>
  <c r="F135" i="11"/>
  <c r="G135" i="11"/>
  <c r="C139" i="11"/>
  <c r="C173" i="11" s="1"/>
  <c r="D139" i="11"/>
  <c r="D173" i="11" s="1"/>
  <c r="E139" i="11"/>
  <c r="E173" i="11" s="1"/>
  <c r="F139" i="11"/>
  <c r="F173" i="11" s="1"/>
  <c r="G139" i="11"/>
  <c r="G173" i="11" s="1"/>
  <c r="C149" i="11"/>
  <c r="C174" i="11" s="1"/>
  <c r="D149" i="11"/>
  <c r="D174" i="11" s="1"/>
  <c r="E149" i="11"/>
  <c r="E174" i="11" s="1"/>
  <c r="F149" i="11"/>
  <c r="F174" i="11" s="1"/>
  <c r="G149" i="11"/>
  <c r="G174" i="11" s="1"/>
  <c r="C162" i="11"/>
  <c r="C175" i="11" s="1"/>
  <c r="D162" i="11"/>
  <c r="D175" i="11" s="1"/>
  <c r="E162" i="11"/>
  <c r="E175" i="11" s="1"/>
  <c r="F162" i="11"/>
  <c r="F175" i="11" s="1"/>
  <c r="G175" i="11"/>
  <c r="S1199" i="33" l="1"/>
  <c r="T1113" i="33"/>
  <c r="S1129" i="33"/>
  <c r="T1138" i="33"/>
  <c r="S1157" i="33"/>
  <c r="S1144" i="33"/>
  <c r="T1194" i="33"/>
  <c r="S1212" i="33"/>
  <c r="M454" i="33"/>
  <c r="S1141" i="33"/>
  <c r="S1142" i="33"/>
  <c r="S1196" i="33"/>
  <c r="S1197" i="33"/>
  <c r="S1113" i="33"/>
  <c r="S1114" i="33"/>
  <c r="S1194" i="33"/>
  <c r="S1195" i="33"/>
  <c r="T1094" i="33"/>
  <c r="T1112" i="33"/>
  <c r="S1111" i="33"/>
  <c r="S1112" i="33"/>
  <c r="S1139" i="33"/>
  <c r="S1140" i="33"/>
  <c r="S1185" i="33"/>
  <c r="S1193" i="33"/>
  <c r="T1177" i="33"/>
  <c r="T1193" i="33"/>
  <c r="S1130" i="33"/>
  <c r="S1138" i="33"/>
  <c r="S1102" i="33"/>
  <c r="S1110" i="33"/>
  <c r="S1094" i="33"/>
  <c r="S1121" i="33"/>
  <c r="S1122" i="33"/>
  <c r="S1176" i="33"/>
  <c r="S1177" i="33"/>
  <c r="T1239" i="33"/>
  <c r="T1219" i="33"/>
  <c r="T1191" i="33"/>
  <c r="T1179" i="33"/>
  <c r="T1156" i="33"/>
  <c r="T1132" i="33"/>
  <c r="T1237" i="33"/>
  <c r="T1204" i="33"/>
  <c r="T1166" i="33"/>
  <c r="T1152" i="33"/>
  <c r="T1141" i="33"/>
  <c r="T1131" i="33"/>
  <c r="T1119" i="33"/>
  <c r="T1114" i="33"/>
  <c r="T1108" i="33"/>
  <c r="T1101" i="33"/>
  <c r="T1096" i="33"/>
  <c r="T1091" i="33"/>
  <c r="T1254" i="33"/>
  <c r="T1261" i="33"/>
  <c r="T1224" i="33"/>
  <c r="T1211" i="33"/>
  <c r="T1185" i="33"/>
  <c r="T1174" i="33"/>
  <c r="T1142" i="33"/>
  <c r="T1265" i="33"/>
  <c r="T1260" i="33"/>
  <c r="T1249" i="33"/>
  <c r="T1223" i="33"/>
  <c r="T1218" i="33"/>
  <c r="T1214" i="33"/>
  <c r="T1210" i="33"/>
  <c r="T1196" i="33"/>
  <c r="T1190" i="33"/>
  <c r="T1182" i="33"/>
  <c r="T1178" i="33"/>
  <c r="T1173" i="33"/>
  <c r="T1165" i="33"/>
  <c r="T1151" i="33"/>
  <c r="T1140" i="33"/>
  <c r="T1130" i="33"/>
  <c r="T1118" i="33"/>
  <c r="T1107" i="33"/>
  <c r="T1095" i="33"/>
  <c r="T1215" i="33"/>
  <c r="T1092" i="33"/>
  <c r="T1233" i="33"/>
  <c r="T1203" i="33"/>
  <c r="T1164" i="33"/>
  <c r="T1150" i="33"/>
  <c r="T1139" i="33"/>
  <c r="T1129" i="33"/>
  <c r="T1111" i="33"/>
  <c r="T1100" i="33"/>
  <c r="T1087" i="33"/>
  <c r="T1205" i="33"/>
  <c r="T1167" i="33"/>
  <c r="T1264" i="33"/>
  <c r="T1255" i="33"/>
  <c r="T1245" i="33"/>
  <c r="T1228" i="33"/>
  <c r="T1222" i="33"/>
  <c r="T1217" i="33"/>
  <c r="T1213" i="33"/>
  <c r="T1209" i="33"/>
  <c r="T1195" i="33"/>
  <c r="T1188" i="33"/>
  <c r="T1181" i="33"/>
  <c r="T1176" i="33"/>
  <c r="T1162" i="33"/>
  <c r="T1148" i="33"/>
  <c r="T1137" i="33"/>
  <c r="T1126" i="33"/>
  <c r="T1105" i="33"/>
  <c r="T1250" i="33"/>
  <c r="T1183" i="33"/>
  <c r="T1257" i="33"/>
  <c r="T1199" i="33"/>
  <c r="T1169" i="33"/>
  <c r="T1159" i="33"/>
  <c r="T1147" i="33"/>
  <c r="T1135" i="33"/>
  <c r="T1125" i="33"/>
  <c r="T1110" i="33"/>
  <c r="T1099" i="33"/>
  <c r="T1084" i="33"/>
  <c r="F1084" i="33" s="1"/>
  <c r="T1197" i="33"/>
  <c r="T1121" i="33"/>
  <c r="T1263" i="33"/>
  <c r="T1262" i="33"/>
  <c r="T1251" i="33"/>
  <c r="T1227" i="33"/>
  <c r="T1221" i="33"/>
  <c r="T1216" i="33"/>
  <c r="T1212" i="33"/>
  <c r="T1208" i="33"/>
  <c r="T1198" i="33"/>
  <c r="T1192" i="33"/>
  <c r="T1187" i="33"/>
  <c r="T1180" i="33"/>
  <c r="T1175" i="33"/>
  <c r="T1158" i="33"/>
  <c r="T1144" i="33"/>
  <c r="T1133" i="33"/>
  <c r="T1124" i="33"/>
  <c r="T1104" i="33"/>
  <c r="T1168" i="33"/>
  <c r="T1157" i="33"/>
  <c r="T1143" i="33"/>
  <c r="T1122" i="33"/>
  <c r="T1109" i="33"/>
  <c r="T1102" i="33"/>
  <c r="T1097" i="33"/>
  <c r="R1171" i="33"/>
  <c r="S1174" i="33"/>
  <c r="R1089" i="33"/>
  <c r="S1092" i="33"/>
  <c r="R1116" i="33"/>
  <c r="S1119" i="33"/>
  <c r="S1089" i="33"/>
  <c r="S1116" i="33"/>
  <c r="S1171" i="33"/>
  <c r="I8" i="24"/>
  <c r="J8" i="24" s="1"/>
  <c r="E170" i="11"/>
  <c r="G171" i="11"/>
  <c r="D171" i="11"/>
  <c r="F170" i="11"/>
  <c r="D172" i="11"/>
  <c r="C171" i="11"/>
  <c r="C170" i="11"/>
  <c r="C172" i="11"/>
  <c r="G172" i="11"/>
  <c r="F172" i="11"/>
  <c r="F171" i="11"/>
  <c r="E172" i="11"/>
  <c r="E171" i="11"/>
  <c r="G170" i="11"/>
  <c r="D170" i="11"/>
  <c r="R1157" i="33" l="1"/>
  <c r="R588" i="33"/>
  <c r="R1129" i="33"/>
  <c r="R570" i="33"/>
  <c r="R1212" i="33"/>
  <c r="R617" i="33"/>
  <c r="N454" i="33"/>
  <c r="L454" i="33"/>
  <c r="T1089" i="33"/>
  <c r="T1116" i="33"/>
  <c r="T1171" i="33"/>
  <c r="G177" i="11"/>
  <c r="D177" i="11"/>
  <c r="C177" i="11"/>
  <c r="E177" i="11"/>
  <c r="F177" i="11"/>
  <c r="S2471" i="33" l="1"/>
  <c r="D55" i="15" l="1"/>
  <c r="D49" i="15"/>
  <c r="D47" i="15"/>
  <c r="D45" i="15"/>
  <c r="M232" i="33" l="1"/>
  <c r="N232" i="33" l="1"/>
  <c r="L232" i="33"/>
  <c r="M187" i="33"/>
  <c r="M349" i="33"/>
  <c r="N446" i="33"/>
  <c r="N448" i="33"/>
  <c r="N450" i="33"/>
  <c r="N451" i="33"/>
  <c r="L528" i="33"/>
  <c r="L529" i="33"/>
  <c r="L534" i="33"/>
  <c r="L537" i="33"/>
  <c r="L542" i="33"/>
  <c r="L543" i="33"/>
  <c r="N840" i="33"/>
  <c r="N535" i="33" l="1"/>
  <c r="L535" i="33"/>
  <c r="N254" i="33"/>
  <c r="L254" i="33"/>
  <c r="N214" i="33"/>
  <c r="L214" i="33"/>
  <c r="N252" i="33"/>
  <c r="L252" i="33"/>
  <c r="N213" i="33"/>
  <c r="L213" i="33"/>
  <c r="N572" i="33"/>
  <c r="L572" i="33"/>
  <c r="N342" i="33"/>
  <c r="L342" i="33"/>
  <c r="N541" i="33"/>
  <c r="L541" i="33"/>
  <c r="N653" i="33"/>
  <c r="L653" i="33"/>
  <c r="N570" i="33"/>
  <c r="L570" i="33"/>
  <c r="N539" i="33"/>
  <c r="L539" i="33"/>
  <c r="N185" i="33"/>
  <c r="L185" i="33"/>
  <c r="N571" i="33"/>
  <c r="L571" i="33"/>
  <c r="N569" i="33"/>
  <c r="L569" i="33"/>
  <c r="N538" i="33"/>
  <c r="L538" i="33"/>
  <c r="N258" i="33"/>
  <c r="L258" i="33"/>
  <c r="N291" i="33"/>
  <c r="L291" i="33"/>
  <c r="N567" i="33"/>
  <c r="L567" i="33"/>
  <c r="N256" i="33"/>
  <c r="L256" i="33"/>
  <c r="N564" i="33"/>
  <c r="L564" i="33"/>
  <c r="N536" i="33"/>
  <c r="L536" i="33"/>
  <c r="N346" i="33"/>
  <c r="L346" i="33"/>
  <c r="N255" i="33"/>
  <c r="L255" i="33"/>
  <c r="N215" i="33"/>
  <c r="L215" i="33"/>
  <c r="M291" i="33"/>
  <c r="N537" i="33"/>
  <c r="M537" i="33"/>
  <c r="N543" i="33"/>
  <c r="M543" i="33"/>
  <c r="N534" i="33"/>
  <c r="M534" i="33"/>
  <c r="N542" i="33"/>
  <c r="M542" i="33"/>
  <c r="N529" i="33"/>
  <c r="M529" i="33"/>
  <c r="N528" i="33"/>
  <c r="M528" i="33"/>
  <c r="M245" i="33"/>
  <c r="L709" i="33"/>
  <c r="L689" i="33"/>
  <c r="L648" i="33"/>
  <c r="L632" i="33"/>
  <c r="L608" i="33"/>
  <c r="M591" i="33"/>
  <c r="L553" i="33"/>
  <c r="L510" i="33"/>
  <c r="M502" i="33"/>
  <c r="L497" i="33"/>
  <c r="L481" i="33"/>
  <c r="M475" i="33"/>
  <c r="L460" i="33"/>
  <c r="L416" i="33"/>
  <c r="M407" i="33"/>
  <c r="L400" i="33"/>
  <c r="L379" i="33"/>
  <c r="L358" i="33"/>
  <c r="L303" i="33"/>
  <c r="L287" i="33"/>
  <c r="L235" i="33"/>
  <c r="L200" i="33"/>
  <c r="L148" i="33"/>
  <c r="M642" i="33"/>
  <c r="L631" i="33"/>
  <c r="L607" i="33"/>
  <c r="M590" i="33"/>
  <c r="L574" i="33"/>
  <c r="L506" i="33"/>
  <c r="M501" i="33"/>
  <c r="L496" i="33"/>
  <c r="L480" i="33"/>
  <c r="M474" i="33"/>
  <c r="L472" i="33"/>
  <c r="L415" i="33"/>
  <c r="M406" i="33"/>
  <c r="L396" i="33"/>
  <c r="L385" i="33"/>
  <c r="L372" i="33"/>
  <c r="L310" i="33"/>
  <c r="L293" i="33"/>
  <c r="L286" i="33"/>
  <c r="L265" i="33"/>
  <c r="L260" i="33"/>
  <c r="L247" i="33"/>
  <c r="L209" i="33"/>
  <c r="L204" i="33"/>
  <c r="L183" i="33"/>
  <c r="M177" i="33"/>
  <c r="L171" i="33"/>
  <c r="L629" i="33"/>
  <c r="L615" i="33"/>
  <c r="M383" i="33"/>
  <c r="L368" i="33"/>
  <c r="L279" i="33"/>
  <c r="L812" i="33"/>
  <c r="L768" i="33"/>
  <c r="L750" i="33"/>
  <c r="L732" i="33"/>
  <c r="L717" i="33"/>
  <c r="L699" i="33"/>
  <c r="L669" i="33"/>
  <c r="L637" i="33"/>
  <c r="L630" i="33"/>
  <c r="L621" i="33"/>
  <c r="M605" i="33"/>
  <c r="L589" i="33"/>
  <c r="L573" i="33"/>
  <c r="L563" i="33"/>
  <c r="M551" i="33"/>
  <c r="L515" i="33"/>
  <c r="L505" i="33"/>
  <c r="L495" i="33"/>
  <c r="L445" i="33"/>
  <c r="L430" i="33"/>
  <c r="L423" i="33"/>
  <c r="L395" i="33"/>
  <c r="L378" i="33"/>
  <c r="L371" i="33"/>
  <c r="M369" i="33"/>
  <c r="L363" i="33"/>
  <c r="L356" i="33"/>
  <c r="L322" i="33"/>
  <c r="M309" i="33"/>
  <c r="L302" i="33"/>
  <c r="L280" i="33"/>
  <c r="L264" i="33"/>
  <c r="L198" i="33"/>
  <c r="L168" i="33"/>
  <c r="L147" i="33"/>
  <c r="L560" i="33"/>
  <c r="L360" i="33"/>
  <c r="L355" i="33"/>
  <c r="L801" i="33"/>
  <c r="L797" i="33"/>
  <c r="L780" i="33"/>
  <c r="L786" i="33"/>
  <c r="L782" i="33"/>
  <c r="L776" i="33"/>
  <c r="L742" i="33"/>
  <c r="L734" i="33"/>
  <c r="L725" i="33"/>
  <c r="L700" i="33"/>
  <c r="L696" i="33"/>
  <c r="L688" i="33"/>
  <c r="M670" i="33"/>
  <c r="L820" i="33"/>
  <c r="L802" i="33"/>
  <c r="L785" i="33"/>
  <c r="M781" i="33"/>
  <c r="L775" i="33"/>
  <c r="L767" i="33"/>
  <c r="L741" i="33"/>
  <c r="M731" i="33"/>
  <c r="L716" i="33"/>
  <c r="L707" i="33"/>
  <c r="L694" i="33"/>
  <c r="L646" i="33"/>
  <c r="L636" i="33"/>
  <c r="L619" i="33"/>
  <c r="L581" i="33"/>
  <c r="L562" i="33"/>
  <c r="L514" i="33"/>
  <c r="M500" i="33"/>
  <c r="L494" i="33"/>
  <c r="L490" i="33"/>
  <c r="L484" i="33"/>
  <c r="L468" i="33"/>
  <c r="L429" i="33"/>
  <c r="L421" i="33"/>
  <c r="L404" i="33"/>
  <c r="L394" i="33"/>
  <c r="M377" i="33"/>
  <c r="L301" i="33"/>
  <c r="L290" i="33"/>
  <c r="L246" i="33"/>
  <c r="L231" i="33"/>
  <c r="M207" i="33"/>
  <c r="L203" i="33"/>
  <c r="L182" i="33"/>
  <c r="M658" i="33"/>
  <c r="M659" i="33"/>
  <c r="M452" i="33"/>
  <c r="M453" i="33"/>
  <c r="M571" i="33"/>
  <c r="M572" i="33"/>
  <c r="M258" i="33"/>
  <c r="M259" i="33"/>
  <c r="M540" i="33"/>
  <c r="M541" i="33"/>
  <c r="M347" i="33"/>
  <c r="M153" i="33"/>
  <c r="M215" i="33"/>
  <c r="M216" i="33"/>
  <c r="M450" i="33"/>
  <c r="M451" i="33"/>
  <c r="M256" i="33"/>
  <c r="M257" i="33"/>
  <c r="M569" i="33"/>
  <c r="M570" i="33"/>
  <c r="M538" i="33"/>
  <c r="M539" i="33"/>
  <c r="M657" i="33"/>
  <c r="M345" i="33"/>
  <c r="M346" i="33"/>
  <c r="M151" i="33"/>
  <c r="M152" i="33"/>
  <c r="M213" i="33"/>
  <c r="M214" i="33"/>
  <c r="L517" i="33"/>
  <c r="M83" i="33"/>
  <c r="L348" i="33"/>
  <c r="L408" i="33"/>
  <c r="L771" i="33"/>
  <c r="L641" i="33"/>
  <c r="L826" i="33"/>
  <c r="L195" i="33"/>
  <c r="L191" i="33"/>
  <c r="L189" i="33"/>
  <c r="L240" i="33"/>
  <c r="L161" i="33"/>
  <c r="L644" i="33"/>
  <c r="L639" i="33"/>
  <c r="L643" i="33"/>
  <c r="L661" i="33"/>
  <c r="L548" i="33"/>
  <c r="L455" i="33"/>
  <c r="L442" i="33"/>
  <c r="L440" i="33"/>
  <c r="L436" i="33"/>
  <c r="M653" i="33"/>
  <c r="M654" i="33"/>
  <c r="M566" i="33"/>
  <c r="M567" i="33"/>
  <c r="M535" i="33"/>
  <c r="M536" i="33"/>
  <c r="M448" i="33"/>
  <c r="M449" i="33"/>
  <c r="M254" i="33"/>
  <c r="M255" i="33"/>
  <c r="M342" i="33"/>
  <c r="M344" i="33"/>
  <c r="M533" i="33"/>
  <c r="M446" i="33"/>
  <c r="L357" i="33"/>
  <c r="M252" i="33"/>
  <c r="M564" i="33"/>
  <c r="M185" i="33"/>
  <c r="M149" i="33"/>
  <c r="M651" i="33"/>
  <c r="M211" i="33"/>
  <c r="L422" i="33"/>
  <c r="N462" i="33"/>
  <c r="L508" i="33"/>
  <c r="L144" i="33" l="1"/>
  <c r="L83" i="33"/>
  <c r="N285" i="33"/>
  <c r="L285" i="33"/>
  <c r="N413" i="33"/>
  <c r="L413" i="33"/>
  <c r="N670" i="33"/>
  <c r="L670" i="33"/>
  <c r="N751" i="33"/>
  <c r="L751" i="33"/>
  <c r="N818" i="33"/>
  <c r="L818" i="33"/>
  <c r="N233" i="33"/>
  <c r="L233" i="33"/>
  <c r="N647" i="33"/>
  <c r="L647" i="33"/>
  <c r="N784" i="33"/>
  <c r="L784" i="33"/>
  <c r="N474" i="33"/>
  <c r="L474" i="33"/>
  <c r="N407" i="33"/>
  <c r="L407" i="33"/>
  <c r="N163" i="33"/>
  <c r="L163" i="33"/>
  <c r="N276" i="33"/>
  <c r="L276" i="33"/>
  <c r="N492" i="33"/>
  <c r="L492" i="33"/>
  <c r="N678" i="33"/>
  <c r="L678" i="33"/>
  <c r="N796" i="33"/>
  <c r="L796" i="33"/>
  <c r="N428" i="33"/>
  <c r="L428" i="33"/>
  <c r="N740" i="33"/>
  <c r="L740" i="33"/>
  <c r="N283" i="33"/>
  <c r="L283" i="33"/>
  <c r="N389" i="33"/>
  <c r="L389" i="33"/>
  <c r="N498" i="33"/>
  <c r="L498" i="33"/>
  <c r="N690" i="33"/>
  <c r="L690" i="33"/>
  <c r="N504" i="33"/>
  <c r="L504" i="33"/>
  <c r="N250" i="33"/>
  <c r="L250" i="33"/>
  <c r="N375" i="33"/>
  <c r="L375" i="33"/>
  <c r="N483" i="33"/>
  <c r="L483" i="33"/>
  <c r="N625" i="33"/>
  <c r="L625" i="33"/>
  <c r="N728" i="33"/>
  <c r="L728" i="33"/>
  <c r="N175" i="33"/>
  <c r="L175" i="33"/>
  <c r="N500" i="33"/>
  <c r="L500" i="33"/>
  <c r="N687" i="33"/>
  <c r="L687" i="33"/>
  <c r="N178" i="33"/>
  <c r="L178" i="33"/>
  <c r="N325" i="33"/>
  <c r="L325" i="33"/>
  <c r="N623" i="33"/>
  <c r="L623" i="33"/>
  <c r="N718" i="33"/>
  <c r="L718" i="33"/>
  <c r="N172" i="33"/>
  <c r="L172" i="33"/>
  <c r="N282" i="33"/>
  <c r="L282" i="33"/>
  <c r="N511" i="33"/>
  <c r="L511" i="33"/>
  <c r="N702" i="33"/>
  <c r="L702" i="33"/>
  <c r="N817" i="33"/>
  <c r="L817" i="33"/>
  <c r="N600" i="33"/>
  <c r="L600" i="33"/>
  <c r="N150" i="33"/>
  <c r="L150" i="33"/>
  <c r="N288" i="33"/>
  <c r="L288" i="33"/>
  <c r="N401" i="33"/>
  <c r="L401" i="33"/>
  <c r="N503" i="33"/>
  <c r="L503" i="33"/>
  <c r="N703" i="33"/>
  <c r="L703" i="33"/>
  <c r="N766" i="33"/>
  <c r="L766" i="33"/>
  <c r="N277" i="33"/>
  <c r="L277" i="33"/>
  <c r="N382" i="33"/>
  <c r="L382" i="33"/>
  <c r="N488" i="33"/>
  <c r="L488" i="33"/>
  <c r="N628" i="33"/>
  <c r="L628" i="33"/>
  <c r="N739" i="33"/>
  <c r="L739" i="33"/>
  <c r="N186" i="33"/>
  <c r="L186" i="33"/>
  <c r="N369" i="33"/>
  <c r="L369" i="33"/>
  <c r="N485" i="33"/>
  <c r="L485" i="33"/>
  <c r="N177" i="33"/>
  <c r="L177" i="33"/>
  <c r="N281" i="33"/>
  <c r="L281" i="33"/>
  <c r="N491" i="33"/>
  <c r="L491" i="33"/>
  <c r="N590" i="33"/>
  <c r="L590" i="33"/>
  <c r="N424" i="33"/>
  <c r="L424" i="33"/>
  <c r="N502" i="33"/>
  <c r="L502" i="33"/>
  <c r="N726" i="33"/>
  <c r="L726" i="33"/>
  <c r="N184" i="33"/>
  <c r="L184" i="33"/>
  <c r="N306" i="33"/>
  <c r="L306" i="33"/>
  <c r="N554" i="33"/>
  <c r="L554" i="33"/>
  <c r="N710" i="33"/>
  <c r="L710" i="33"/>
  <c r="N779" i="33"/>
  <c r="L779" i="33"/>
  <c r="N645" i="33"/>
  <c r="L645" i="33"/>
  <c r="N173" i="33"/>
  <c r="L173" i="33"/>
  <c r="N295" i="33"/>
  <c r="L295" i="33"/>
  <c r="N411" i="33"/>
  <c r="L411" i="33"/>
  <c r="N512" i="33"/>
  <c r="L512" i="33"/>
  <c r="N711" i="33"/>
  <c r="L711" i="33"/>
  <c r="N164" i="33"/>
  <c r="L164" i="33"/>
  <c r="N289" i="33"/>
  <c r="L289" i="33"/>
  <c r="N391" i="33"/>
  <c r="L391" i="33"/>
  <c r="N493" i="33"/>
  <c r="L493" i="33"/>
  <c r="N635" i="33"/>
  <c r="L635" i="33"/>
  <c r="N757" i="33"/>
  <c r="L757" i="33"/>
  <c r="N217" i="33"/>
  <c r="L217" i="33"/>
  <c r="M523" i="33"/>
  <c r="L523" i="33"/>
  <c r="N207" i="33"/>
  <c r="L207" i="33"/>
  <c r="N781" i="33"/>
  <c r="L781" i="33"/>
  <c r="N406" i="33"/>
  <c r="L406" i="33"/>
  <c r="N225" i="33"/>
  <c r="L225" i="33"/>
  <c r="N364" i="33"/>
  <c r="L364" i="33"/>
  <c r="N638" i="33"/>
  <c r="L638" i="33"/>
  <c r="N736" i="33"/>
  <c r="L736" i="33"/>
  <c r="N201" i="33"/>
  <c r="L201" i="33"/>
  <c r="N311" i="33"/>
  <c r="L311" i="33"/>
  <c r="N568" i="33"/>
  <c r="L568" i="33"/>
  <c r="N719" i="33"/>
  <c r="L719" i="33"/>
  <c r="N792" i="33"/>
  <c r="L792" i="33"/>
  <c r="N692" i="33"/>
  <c r="L692" i="33"/>
  <c r="N179" i="33"/>
  <c r="L179" i="33"/>
  <c r="N312" i="33"/>
  <c r="L312" i="33"/>
  <c r="N417" i="33"/>
  <c r="L417" i="33"/>
  <c r="N556" i="33"/>
  <c r="L556" i="33"/>
  <c r="N737" i="33"/>
  <c r="L737" i="33"/>
  <c r="N181" i="33"/>
  <c r="L181" i="33"/>
  <c r="N296" i="33"/>
  <c r="L296" i="33"/>
  <c r="N403" i="33"/>
  <c r="L403" i="33"/>
  <c r="N499" i="33"/>
  <c r="L499" i="33"/>
  <c r="N640" i="33"/>
  <c r="L640" i="33"/>
  <c r="N284" i="33"/>
  <c r="L284" i="33"/>
  <c r="N656" i="33"/>
  <c r="L656" i="33"/>
  <c r="N223" i="33"/>
  <c r="L223" i="33"/>
  <c r="N377" i="33"/>
  <c r="L377" i="33"/>
  <c r="N479" i="33"/>
  <c r="L479" i="33"/>
  <c r="N708" i="33"/>
  <c r="L708" i="33"/>
  <c r="N803" i="33"/>
  <c r="L803" i="33"/>
  <c r="N665" i="33"/>
  <c r="L665" i="33"/>
  <c r="N605" i="33"/>
  <c r="L605" i="33"/>
  <c r="N724" i="33"/>
  <c r="L724" i="33"/>
  <c r="N622" i="33"/>
  <c r="L622" i="33"/>
  <c r="N527" i="33"/>
  <c r="L527" i="33"/>
  <c r="N787" i="33"/>
  <c r="L787" i="33"/>
  <c r="N205" i="33"/>
  <c r="L205" i="33"/>
  <c r="N373" i="33"/>
  <c r="L373" i="33"/>
  <c r="N592" i="33"/>
  <c r="L592" i="33"/>
  <c r="N727" i="33"/>
  <c r="L727" i="33"/>
  <c r="N810" i="33"/>
  <c r="L810" i="33"/>
  <c r="N704" i="33"/>
  <c r="L704" i="33"/>
  <c r="N227" i="33"/>
  <c r="L227" i="33"/>
  <c r="N359" i="33"/>
  <c r="N461" i="33"/>
  <c r="L461" i="33"/>
  <c r="N593" i="33"/>
  <c r="L593" i="33"/>
  <c r="N756" i="33"/>
  <c r="L756" i="33"/>
  <c r="N202" i="33"/>
  <c r="L202" i="33"/>
  <c r="N307" i="33"/>
  <c r="N419" i="33"/>
  <c r="L419" i="33"/>
  <c r="N513" i="33"/>
  <c r="L513" i="33"/>
  <c r="N681" i="33"/>
  <c r="L681" i="33"/>
  <c r="N332" i="33"/>
  <c r="L332" i="33"/>
  <c r="N245" i="33"/>
  <c r="L245" i="33"/>
  <c r="N154" i="33"/>
  <c r="L154" i="33"/>
  <c r="N384" i="33"/>
  <c r="L384" i="33"/>
  <c r="N601" i="33"/>
  <c r="L601" i="33"/>
  <c r="N309" i="33"/>
  <c r="L309" i="33"/>
  <c r="N383" i="33"/>
  <c r="L383" i="33"/>
  <c r="N459" i="33"/>
  <c r="L459" i="33"/>
  <c r="N501" i="33"/>
  <c r="L501" i="33"/>
  <c r="N253" i="33"/>
  <c r="L253" i="33"/>
  <c r="N386" i="33"/>
  <c r="L386" i="33"/>
  <c r="N475" i="33"/>
  <c r="L475" i="33"/>
  <c r="N652" i="33"/>
  <c r="L652" i="33"/>
  <c r="N791" i="33"/>
  <c r="L791" i="33"/>
  <c r="N236" i="33"/>
  <c r="L236" i="33"/>
  <c r="N380" i="33"/>
  <c r="L380" i="33"/>
  <c r="N609" i="33"/>
  <c r="L609" i="33"/>
  <c r="N754" i="33"/>
  <c r="L754" i="33"/>
  <c r="N376" i="33"/>
  <c r="L376" i="33"/>
  <c r="N713" i="33"/>
  <c r="L713" i="33"/>
  <c r="N237" i="33"/>
  <c r="L237" i="33"/>
  <c r="N367" i="33"/>
  <c r="L367" i="33"/>
  <c r="N476" i="33"/>
  <c r="L476" i="33"/>
  <c r="N598" i="33"/>
  <c r="L598" i="33"/>
  <c r="N465" i="33"/>
  <c r="L465" i="33"/>
  <c r="N206" i="33"/>
  <c r="L206" i="33"/>
  <c r="N321" i="33"/>
  <c r="L321" i="33"/>
  <c r="N427" i="33"/>
  <c r="L427" i="33"/>
  <c r="N557" i="33"/>
  <c r="L557" i="33"/>
  <c r="N691" i="33"/>
  <c r="L691" i="33"/>
  <c r="N819" i="33"/>
  <c r="L819" i="33"/>
  <c r="N308" i="33"/>
  <c r="L308" i="33"/>
  <c r="N146" i="33"/>
  <c r="L146" i="33"/>
  <c r="N731" i="33"/>
  <c r="L731" i="33"/>
  <c r="N405" i="33"/>
  <c r="L405" i="33"/>
  <c r="N224" i="33"/>
  <c r="L224" i="33"/>
  <c r="N335" i="33"/>
  <c r="L335" i="33"/>
  <c r="N808" i="33"/>
  <c r="L808" i="33"/>
  <c r="N248" i="33"/>
  <c r="L248" i="33"/>
  <c r="N409" i="33"/>
  <c r="L409" i="33"/>
  <c r="N624" i="33"/>
  <c r="L624" i="33"/>
  <c r="N777" i="33"/>
  <c r="L777" i="33"/>
  <c r="N392" i="33"/>
  <c r="L392" i="33"/>
  <c r="N723" i="33"/>
  <c r="L723" i="33"/>
  <c r="N242" i="33"/>
  <c r="L242" i="33"/>
  <c r="N374" i="33"/>
  <c r="L374" i="33"/>
  <c r="N482" i="33"/>
  <c r="L482" i="33"/>
  <c r="N610" i="33"/>
  <c r="L610" i="33"/>
  <c r="N478" i="33"/>
  <c r="L478" i="33"/>
  <c r="N230" i="33"/>
  <c r="L230" i="33"/>
  <c r="N328" i="33"/>
  <c r="L328" i="33"/>
  <c r="M462" i="33"/>
  <c r="L462" i="33"/>
  <c r="N599" i="33"/>
  <c r="L599" i="33"/>
  <c r="N712" i="33"/>
  <c r="L712" i="33"/>
  <c r="N314" i="33"/>
  <c r="L314" i="33"/>
  <c r="N899" i="33"/>
  <c r="L899" i="33"/>
  <c r="N176" i="33"/>
  <c r="L176" i="33"/>
  <c r="N251" i="33"/>
  <c r="L251" i="33"/>
  <c r="N551" i="33"/>
  <c r="L551" i="33"/>
  <c r="N552" i="33"/>
  <c r="L552" i="33"/>
  <c r="N642" i="33"/>
  <c r="L642" i="33"/>
  <c r="N294" i="33"/>
  <c r="L294" i="33"/>
  <c r="N486" i="33"/>
  <c r="L486" i="33"/>
  <c r="N591" i="33"/>
  <c r="L591" i="33"/>
  <c r="N701" i="33"/>
  <c r="L701" i="33"/>
  <c r="N763" i="33"/>
  <c r="L763" i="33"/>
  <c r="N271" i="33"/>
  <c r="L271" i="33"/>
  <c r="N426" i="33"/>
  <c r="L426" i="33"/>
  <c r="N633" i="33"/>
  <c r="L633" i="33"/>
  <c r="N783" i="33"/>
  <c r="L783" i="33"/>
  <c r="N412" i="33"/>
  <c r="L412" i="33"/>
  <c r="N730" i="33"/>
  <c r="L730" i="33"/>
  <c r="N274" i="33"/>
  <c r="L274" i="33"/>
  <c r="N381" i="33"/>
  <c r="L381" i="33"/>
  <c r="N487" i="33"/>
  <c r="L487" i="33"/>
  <c r="N634" i="33"/>
  <c r="L634" i="33"/>
  <c r="N489" i="33"/>
  <c r="L489" i="33"/>
  <c r="N244" i="33"/>
  <c r="L244" i="33"/>
  <c r="N343" i="33"/>
  <c r="L343" i="33"/>
  <c r="N477" i="33"/>
  <c r="L477" i="33"/>
  <c r="N611" i="33"/>
  <c r="L611" i="33"/>
  <c r="N722" i="33"/>
  <c r="L722" i="33"/>
  <c r="N166" i="33"/>
  <c r="L166" i="33"/>
  <c r="M154" i="33"/>
  <c r="M285" i="33"/>
  <c r="M665" i="33"/>
  <c r="M784" i="33"/>
  <c r="M335" i="33"/>
  <c r="M364" i="33"/>
  <c r="M818" i="33"/>
  <c r="M724" i="33"/>
  <c r="M281" i="33"/>
  <c r="M294" i="33"/>
  <c r="M308" i="33"/>
  <c r="M233" i="33"/>
  <c r="M314" i="33"/>
  <c r="M176" i="33"/>
  <c r="M601" i="33"/>
  <c r="M803" i="33"/>
  <c r="M647" i="33"/>
  <c r="M225" i="33"/>
  <c r="N442" i="33"/>
  <c r="M442" i="33"/>
  <c r="N641" i="33"/>
  <c r="M641" i="33"/>
  <c r="N394" i="33"/>
  <c r="M394" i="33"/>
  <c r="N581" i="33"/>
  <c r="M581" i="33"/>
  <c r="N694" i="33"/>
  <c r="M694" i="33"/>
  <c r="N696" i="33"/>
  <c r="M696" i="33"/>
  <c r="N801" i="33"/>
  <c r="M801" i="33"/>
  <c r="N147" i="33"/>
  <c r="M147" i="33"/>
  <c r="N378" i="33"/>
  <c r="M378" i="33"/>
  <c r="N589" i="33"/>
  <c r="M589" i="33"/>
  <c r="N669" i="33"/>
  <c r="M669" i="33"/>
  <c r="N629" i="33"/>
  <c r="M629" i="33"/>
  <c r="N310" i="33"/>
  <c r="M310" i="33"/>
  <c r="N415" i="33"/>
  <c r="M415" i="33"/>
  <c r="N358" i="33"/>
  <c r="M358" i="33"/>
  <c r="N416" i="33"/>
  <c r="M416" i="33"/>
  <c r="N404" i="33"/>
  <c r="M404" i="33"/>
  <c r="N484" i="33"/>
  <c r="M484" i="33"/>
  <c r="N707" i="33"/>
  <c r="M707" i="33"/>
  <c r="N700" i="33"/>
  <c r="M700" i="33"/>
  <c r="N776" i="33"/>
  <c r="M776" i="33"/>
  <c r="N168" i="33"/>
  <c r="M168" i="33"/>
  <c r="N395" i="33"/>
  <c r="M395" i="33"/>
  <c r="N495" i="33"/>
  <c r="M495" i="33"/>
  <c r="N699" i="33"/>
  <c r="M699" i="33"/>
  <c r="N171" i="33"/>
  <c r="M171" i="33"/>
  <c r="N247" i="33"/>
  <c r="M247" i="33"/>
  <c r="N631" i="33"/>
  <c r="M631" i="33"/>
  <c r="N235" i="33"/>
  <c r="M235" i="33"/>
  <c r="N632" i="33"/>
  <c r="M632" i="33"/>
  <c r="N455" i="33"/>
  <c r="M455" i="33"/>
  <c r="N771" i="33"/>
  <c r="M771" i="33"/>
  <c r="M656" i="33"/>
  <c r="M146" i="33"/>
  <c r="M223" i="33"/>
  <c r="N290" i="33"/>
  <c r="M290" i="33"/>
  <c r="M413" i="33"/>
  <c r="N490" i="33"/>
  <c r="M490" i="33"/>
  <c r="N716" i="33"/>
  <c r="M716" i="33"/>
  <c r="N785" i="33"/>
  <c r="M785" i="33"/>
  <c r="M708" i="33"/>
  <c r="N782" i="33"/>
  <c r="M782" i="33"/>
  <c r="N198" i="33"/>
  <c r="M198" i="33"/>
  <c r="N322" i="33"/>
  <c r="M322" i="33"/>
  <c r="M405" i="33"/>
  <c r="N505" i="33"/>
  <c r="M505" i="33"/>
  <c r="N717" i="33"/>
  <c r="M717" i="33"/>
  <c r="N812" i="33"/>
  <c r="M812" i="33"/>
  <c r="N260" i="33"/>
  <c r="M260" i="33"/>
  <c r="N472" i="33"/>
  <c r="M472" i="33"/>
  <c r="N506" i="33"/>
  <c r="M506" i="33"/>
  <c r="N460" i="33"/>
  <c r="M460" i="33"/>
  <c r="N510" i="33"/>
  <c r="M510" i="33"/>
  <c r="N643" i="33"/>
  <c r="M643" i="33"/>
  <c r="N161" i="33"/>
  <c r="M161" i="33"/>
  <c r="N195" i="33"/>
  <c r="M195" i="33"/>
  <c r="N301" i="33"/>
  <c r="M301" i="33"/>
  <c r="N494" i="33"/>
  <c r="M494" i="33"/>
  <c r="N619" i="33"/>
  <c r="M619" i="33"/>
  <c r="N802" i="33"/>
  <c r="M802" i="33"/>
  <c r="N786" i="33"/>
  <c r="M786" i="33"/>
  <c r="N355" i="33"/>
  <c r="M355" i="33"/>
  <c r="N356" i="33"/>
  <c r="M356" i="33"/>
  <c r="N515" i="33"/>
  <c r="M515" i="33"/>
  <c r="N621" i="33"/>
  <c r="M621" i="33"/>
  <c r="N279" i="33"/>
  <c r="M279" i="33"/>
  <c r="N265" i="33"/>
  <c r="M265" i="33"/>
  <c r="N372" i="33"/>
  <c r="M372" i="33"/>
  <c r="N287" i="33"/>
  <c r="M287" i="33"/>
  <c r="N379" i="33"/>
  <c r="M379" i="33"/>
  <c r="N648" i="33"/>
  <c r="M648" i="33"/>
  <c r="N436" i="33"/>
  <c r="M436" i="33"/>
  <c r="N548" i="33"/>
  <c r="M548" i="33"/>
  <c r="N348" i="33"/>
  <c r="M348" i="33"/>
  <c r="N231" i="33"/>
  <c r="M231" i="33"/>
  <c r="N421" i="33"/>
  <c r="M421" i="33"/>
  <c r="N636" i="33"/>
  <c r="M636" i="33"/>
  <c r="N820" i="33"/>
  <c r="M820" i="33"/>
  <c r="N725" i="33"/>
  <c r="M725" i="33"/>
  <c r="N360" i="33"/>
  <c r="M360" i="33"/>
  <c r="N363" i="33"/>
  <c r="M363" i="33"/>
  <c r="N423" i="33"/>
  <c r="M423" i="33"/>
  <c r="N630" i="33"/>
  <c r="M630" i="33"/>
  <c r="M368" i="33"/>
  <c r="N183" i="33"/>
  <c r="M183" i="33"/>
  <c r="N385" i="33"/>
  <c r="M385" i="33"/>
  <c r="N574" i="33"/>
  <c r="M574" i="33"/>
  <c r="N148" i="33"/>
  <c r="M148" i="33"/>
  <c r="N553" i="33"/>
  <c r="M553" i="33"/>
  <c r="N639" i="33"/>
  <c r="M639" i="33"/>
  <c r="N240" i="33"/>
  <c r="M240" i="33"/>
  <c r="N144" i="33"/>
  <c r="M144" i="33"/>
  <c r="N246" i="33"/>
  <c r="M246" i="33"/>
  <c r="N429" i="33"/>
  <c r="M429" i="33"/>
  <c r="N646" i="33"/>
  <c r="M646" i="33"/>
  <c r="N741" i="33"/>
  <c r="M741" i="33"/>
  <c r="N734" i="33"/>
  <c r="M734" i="33"/>
  <c r="N560" i="33"/>
  <c r="M560" i="33"/>
  <c r="N264" i="33"/>
  <c r="M264" i="33"/>
  <c r="N430" i="33"/>
  <c r="M430" i="33"/>
  <c r="N637" i="33"/>
  <c r="M637" i="33"/>
  <c r="N732" i="33"/>
  <c r="M732" i="33"/>
  <c r="N204" i="33"/>
  <c r="M204" i="33"/>
  <c r="N396" i="33"/>
  <c r="M396" i="33"/>
  <c r="N480" i="33"/>
  <c r="M480" i="33"/>
  <c r="N400" i="33"/>
  <c r="M400" i="33"/>
  <c r="N481" i="33"/>
  <c r="M481" i="33"/>
  <c r="N689" i="33"/>
  <c r="M689" i="33"/>
  <c r="N440" i="33"/>
  <c r="M440" i="33"/>
  <c r="N826" i="33"/>
  <c r="M826" i="33"/>
  <c r="N182" i="33"/>
  <c r="M182" i="33"/>
  <c r="M251" i="33"/>
  <c r="M384" i="33"/>
  <c r="N468" i="33"/>
  <c r="M468" i="33"/>
  <c r="N514" i="33"/>
  <c r="M514" i="33"/>
  <c r="M687" i="33"/>
  <c r="N767" i="33"/>
  <c r="M767" i="33"/>
  <c r="N742" i="33"/>
  <c r="M742" i="33"/>
  <c r="N780" i="33"/>
  <c r="M780" i="33"/>
  <c r="N280" i="33"/>
  <c r="M280" i="33"/>
  <c r="N445" i="33"/>
  <c r="M445" i="33"/>
  <c r="N563" i="33"/>
  <c r="M563" i="33"/>
  <c r="N750" i="33"/>
  <c r="M750" i="33"/>
  <c r="N209" i="33"/>
  <c r="M209" i="33"/>
  <c r="N286" i="33"/>
  <c r="M286" i="33"/>
  <c r="N200" i="33"/>
  <c r="M200" i="33"/>
  <c r="N303" i="33"/>
  <c r="M303" i="33"/>
  <c r="N203" i="33"/>
  <c r="M203" i="33"/>
  <c r="M479" i="33"/>
  <c r="N562" i="33"/>
  <c r="M562" i="33"/>
  <c r="N775" i="33"/>
  <c r="M775" i="33"/>
  <c r="N688" i="33"/>
  <c r="M688" i="33"/>
  <c r="M751" i="33"/>
  <c r="N797" i="33"/>
  <c r="M797" i="33"/>
  <c r="N302" i="33"/>
  <c r="M302" i="33"/>
  <c r="N371" i="33"/>
  <c r="M371" i="33"/>
  <c r="M485" i="33"/>
  <c r="N573" i="33"/>
  <c r="M573" i="33"/>
  <c r="N768" i="33"/>
  <c r="M768" i="33"/>
  <c r="N615" i="33"/>
  <c r="M615" i="33"/>
  <c r="M224" i="33"/>
  <c r="N293" i="33"/>
  <c r="M293" i="33"/>
  <c r="N496" i="33"/>
  <c r="M496" i="33"/>
  <c r="N607" i="33"/>
  <c r="M607" i="33"/>
  <c r="N497" i="33"/>
  <c r="M497" i="33"/>
  <c r="N608" i="33"/>
  <c r="M608" i="33"/>
  <c r="N709" i="33"/>
  <c r="M709" i="33"/>
  <c r="M638" i="33"/>
  <c r="M701" i="33"/>
  <c r="M736" i="33"/>
  <c r="M763" i="33"/>
  <c r="M201" i="33"/>
  <c r="M271" i="33"/>
  <c r="M311" i="33"/>
  <c r="M426" i="33"/>
  <c r="M568" i="33"/>
  <c r="M633" i="33"/>
  <c r="M719" i="33"/>
  <c r="M783" i="33"/>
  <c r="M792" i="33"/>
  <c r="M412" i="33"/>
  <c r="M692" i="33"/>
  <c r="M730" i="33"/>
  <c r="M179" i="33"/>
  <c r="M274" i="33"/>
  <c r="M312" i="33"/>
  <c r="M381" i="33"/>
  <c r="M417" i="33"/>
  <c r="M487" i="33"/>
  <c r="M556" i="33"/>
  <c r="M634" i="33"/>
  <c r="M737" i="33"/>
  <c r="M489" i="33"/>
  <c r="M181" i="33"/>
  <c r="M244" i="33"/>
  <c r="M296" i="33"/>
  <c r="M343" i="33"/>
  <c r="M403" i="33"/>
  <c r="M477" i="33"/>
  <c r="M499" i="33"/>
  <c r="M611" i="33"/>
  <c r="M640" i="33"/>
  <c r="M722" i="33"/>
  <c r="M284" i="33"/>
  <c r="M166" i="33"/>
  <c r="M787" i="33"/>
  <c r="M163" i="33"/>
  <c r="M205" i="33"/>
  <c r="M276" i="33"/>
  <c r="M373" i="33"/>
  <c r="M492" i="33"/>
  <c r="M592" i="33"/>
  <c r="M678" i="33"/>
  <c r="M727" i="33"/>
  <c r="M796" i="33"/>
  <c r="M810" i="33"/>
  <c r="M428" i="33"/>
  <c r="M704" i="33"/>
  <c r="M740" i="33"/>
  <c r="M227" i="33"/>
  <c r="M283" i="33"/>
  <c r="M359" i="33"/>
  <c r="M389" i="33"/>
  <c r="M461" i="33"/>
  <c r="M498" i="33"/>
  <c r="M593" i="33"/>
  <c r="M690" i="33"/>
  <c r="M756" i="33"/>
  <c r="M504" i="33"/>
  <c r="M202" i="33"/>
  <c r="M250" i="33"/>
  <c r="M375" i="33"/>
  <c r="M419" i="33"/>
  <c r="M483" i="33"/>
  <c r="M513" i="33"/>
  <c r="M625" i="33"/>
  <c r="M681" i="33"/>
  <c r="M728" i="33"/>
  <c r="M332" i="33"/>
  <c r="M175" i="33"/>
  <c r="N661" i="33"/>
  <c r="M661" i="33"/>
  <c r="N189" i="33"/>
  <c r="M189" i="33"/>
  <c r="N517" i="33"/>
  <c r="M517" i="33"/>
  <c r="M459" i="33"/>
  <c r="M491" i="33"/>
  <c r="M552" i="33"/>
  <c r="M622" i="33"/>
  <c r="M178" i="33"/>
  <c r="M253" i="33"/>
  <c r="M325" i="33"/>
  <c r="M386" i="33"/>
  <c r="M424" i="33"/>
  <c r="M486" i="33"/>
  <c r="M527" i="33"/>
  <c r="M623" i="33"/>
  <c r="M652" i="33"/>
  <c r="M718" i="33"/>
  <c r="M791" i="33"/>
  <c r="M172" i="33"/>
  <c r="M236" i="33"/>
  <c r="M282" i="33"/>
  <c r="M380" i="33"/>
  <c r="M511" i="33"/>
  <c r="M609" i="33"/>
  <c r="M702" i="33"/>
  <c r="M754" i="33"/>
  <c r="M817" i="33"/>
  <c r="M376" i="33"/>
  <c r="M600" i="33"/>
  <c r="M713" i="33"/>
  <c r="M150" i="33"/>
  <c r="M237" i="33"/>
  <c r="M288" i="33"/>
  <c r="M367" i="33"/>
  <c r="M401" i="33"/>
  <c r="M476" i="33"/>
  <c r="M503" i="33"/>
  <c r="M598" i="33"/>
  <c r="M703" i="33"/>
  <c r="M465" i="33"/>
  <c r="M766" i="33"/>
  <c r="M206" i="33"/>
  <c r="M277" i="33"/>
  <c r="M321" i="33"/>
  <c r="M382" i="33"/>
  <c r="M427" i="33"/>
  <c r="M488" i="33"/>
  <c r="M557" i="33"/>
  <c r="M628" i="33"/>
  <c r="M691" i="33"/>
  <c r="M739" i="33"/>
  <c r="M819" i="33"/>
  <c r="M186" i="33"/>
  <c r="N644" i="33"/>
  <c r="M644" i="33"/>
  <c r="N191" i="33"/>
  <c r="M191" i="33"/>
  <c r="M726" i="33"/>
  <c r="M808" i="33"/>
  <c r="M184" i="33"/>
  <c r="M248" i="33"/>
  <c r="M306" i="33"/>
  <c r="M409" i="33"/>
  <c r="M554" i="33"/>
  <c r="M624" i="33"/>
  <c r="M710" i="33"/>
  <c r="M777" i="33"/>
  <c r="M779" i="33"/>
  <c r="M392" i="33"/>
  <c r="M645" i="33"/>
  <c r="M723" i="33"/>
  <c r="M173" i="33"/>
  <c r="M242" i="33"/>
  <c r="M295" i="33"/>
  <c r="M374" i="33"/>
  <c r="M411" i="33"/>
  <c r="M482" i="33"/>
  <c r="M512" i="33"/>
  <c r="M610" i="33"/>
  <c r="M711" i="33"/>
  <c r="M478" i="33"/>
  <c r="M164" i="33"/>
  <c r="M230" i="33"/>
  <c r="M289" i="33"/>
  <c r="M328" i="33"/>
  <c r="M391" i="33"/>
  <c r="M493" i="33"/>
  <c r="M599" i="33"/>
  <c r="M635" i="33"/>
  <c r="M712" i="33"/>
  <c r="M757" i="33"/>
  <c r="M899" i="33"/>
  <c r="M217" i="33"/>
  <c r="E455" i="10"/>
  <c r="N523" i="33"/>
  <c r="M262" i="33"/>
  <c r="M269" i="33"/>
  <c r="M457" i="33"/>
  <c r="L307" i="33"/>
  <c r="M522" i="33"/>
  <c r="M112" i="33"/>
  <c r="M193" i="33"/>
  <c r="M324" i="33"/>
  <c r="L219" i="33"/>
  <c r="M2471" i="33"/>
  <c r="E472" i="10" l="1"/>
  <c r="E247" i="10"/>
  <c r="L155" i="33"/>
  <c r="M155" i="33"/>
  <c r="L361" i="33"/>
  <c r="M361" i="33"/>
  <c r="L338" i="33"/>
  <c r="M338" i="33"/>
  <c r="M307" i="33"/>
  <c r="L359" i="33"/>
  <c r="L414" i="33"/>
  <c r="L545" i="33"/>
  <c r="L324" i="33"/>
  <c r="N457" i="33"/>
  <c r="N262" i="33"/>
  <c r="L262" i="33"/>
  <c r="N193" i="33"/>
  <c r="L193" i="33"/>
  <c r="N663" i="33"/>
  <c r="L663" i="33"/>
  <c r="N576" i="33"/>
  <c r="L576" i="33"/>
  <c r="N353" i="33"/>
  <c r="N522" i="33"/>
  <c r="L522" i="33"/>
  <c r="M353" i="33"/>
  <c r="N219" i="33"/>
  <c r="M219" i="33"/>
  <c r="N545" i="33"/>
  <c r="M545" i="33"/>
  <c r="M576" i="33"/>
  <c r="M663" i="33"/>
  <c r="E474" i="10" l="1"/>
  <c r="E694" i="10" s="1"/>
  <c r="E696" i="10" s="1"/>
  <c r="N99" i="1" l="1"/>
  <c r="N101" i="1" s="1"/>
  <c r="J66" i="1"/>
  <c r="J68" i="1" s="1"/>
  <c r="K4" i="24"/>
  <c r="L4" i="24" s="1"/>
  <c r="L18" i="24" s="1"/>
  <c r="L19" i="24" s="1"/>
  <c r="N110" i="33"/>
  <c r="L110" i="33"/>
  <c r="N108" i="33"/>
  <c r="L108" i="33"/>
  <c r="M138" i="33"/>
  <c r="M132" i="33"/>
  <c r="M124" i="33"/>
  <c r="M130" i="33"/>
  <c r="M128" i="33"/>
  <c r="M129" i="33"/>
  <c r="M137" i="33"/>
  <c r="M134" i="33"/>
  <c r="D694" i="10"/>
  <c r="C43" i="15" l="1"/>
  <c r="D43" i="15" s="1"/>
  <c r="K18" i="24"/>
  <c r="K19" i="24" s="1"/>
  <c r="N123" i="33"/>
  <c r="L123" i="33"/>
  <c r="N137" i="33"/>
  <c r="L137" i="33"/>
  <c r="N133" i="33"/>
  <c r="L133" i="33"/>
  <c r="N132" i="33"/>
  <c r="L132" i="33"/>
  <c r="N131" i="33"/>
  <c r="L131" i="33"/>
  <c r="N126" i="33"/>
  <c r="L126" i="33"/>
  <c r="N119" i="33"/>
  <c r="L119" i="33"/>
  <c r="N128" i="33"/>
  <c r="L128" i="33"/>
  <c r="N138" i="33"/>
  <c r="L138" i="33"/>
  <c r="N125" i="33"/>
  <c r="L125" i="33"/>
  <c r="N134" i="33"/>
  <c r="L134" i="33"/>
  <c r="N127" i="33"/>
  <c r="L127" i="33"/>
  <c r="N130" i="33"/>
  <c r="L130" i="33"/>
  <c r="N135" i="33"/>
  <c r="L135" i="33"/>
  <c r="N136" i="33"/>
  <c r="L136" i="33"/>
  <c r="N129" i="33"/>
  <c r="L129" i="33"/>
  <c r="N124" i="33"/>
  <c r="L124" i="33"/>
  <c r="M126" i="33"/>
  <c r="M131" i="33"/>
  <c r="M123" i="33"/>
  <c r="M127" i="33"/>
  <c r="M135" i="33"/>
  <c r="M119" i="33"/>
  <c r="M136" i="33"/>
  <c r="M125" i="33"/>
  <c r="M133" i="33"/>
  <c r="D34" i="15" l="1"/>
  <c r="D35" i="15" s="1"/>
  <c r="D25" i="15"/>
  <c r="G64" i="1"/>
  <c r="G20" i="5"/>
  <c r="E1" i="15"/>
  <c r="G66" i="1" l="1"/>
  <c r="G68" i="1" s="1"/>
  <c r="AS2471" i="33" l="1"/>
  <c r="AS2472" i="33" s="1"/>
  <c r="F64" i="1" l="1"/>
  <c r="F20" i="5" l="1"/>
  <c r="G24" i="5" l="1"/>
  <c r="A4" i="6" l="1"/>
  <c r="E20" i="5"/>
  <c r="E64" i="1"/>
  <c r="AB905" i="33" l="1"/>
  <c r="AB721" i="33"/>
  <c r="AB561" i="33"/>
  <c r="AB385" i="33"/>
  <c r="AB217" i="33"/>
  <c r="AB41" i="33"/>
  <c r="AB2412" i="33"/>
  <c r="AA2276" i="33"/>
  <c r="AB2204" i="33"/>
  <c r="AC2124" i="33"/>
  <c r="AB2028" i="33"/>
  <c r="AA1780" i="33"/>
  <c r="AB1540" i="33"/>
  <c r="AB801" i="33"/>
  <c r="AB649" i="33"/>
  <c r="AB505" i="33"/>
  <c r="AB393" i="33"/>
  <c r="AB241" i="33"/>
  <c r="AB105" i="33"/>
  <c r="AA2292" i="33"/>
  <c r="AC2220" i="33"/>
  <c r="AA2180" i="33"/>
  <c r="AA1972" i="33"/>
  <c r="AC1932" i="33"/>
  <c r="AB1876" i="33"/>
  <c r="AA1732" i="33"/>
  <c r="AC1708" i="33"/>
  <c r="AA1588" i="33"/>
  <c r="AC1556" i="33"/>
  <c r="AC1500" i="33"/>
  <c r="AB1412" i="33"/>
  <c r="AC1356" i="33"/>
  <c r="AC1276" i="33"/>
  <c r="AB1196" i="33"/>
  <c r="AA1136" i="33"/>
  <c r="AC1112" i="33"/>
  <c r="AB976" i="33"/>
  <c r="AB944" i="33"/>
  <c r="AB912" i="33"/>
  <c r="AA896" i="33"/>
  <c r="AA880" i="33"/>
  <c r="AA864" i="33"/>
  <c r="AA848" i="33"/>
  <c r="AC760" i="33"/>
  <c r="AC744" i="33"/>
  <c r="AC728" i="33"/>
  <c r="AA712" i="33"/>
  <c r="AA688" i="33"/>
  <c r="AB664" i="33"/>
  <c r="AB640" i="33"/>
  <c r="AC616" i="33"/>
  <c r="AA600" i="33"/>
  <c r="AA576" i="33"/>
  <c r="AB552" i="33"/>
  <c r="AC544" i="33"/>
  <c r="AC528" i="33"/>
  <c r="AA520" i="33"/>
  <c r="AA496" i="33"/>
  <c r="AB472" i="33"/>
  <c r="AB448" i="33"/>
  <c r="AC424" i="33"/>
  <c r="AA408" i="33"/>
  <c r="AA384" i="33"/>
  <c r="AB360" i="33"/>
  <c r="AC352" i="33"/>
  <c r="AC336" i="33"/>
  <c r="AC312" i="33"/>
  <c r="AB985" i="33"/>
  <c r="AA953" i="33"/>
  <c r="AC905" i="33"/>
  <c r="AA769" i="33"/>
  <c r="AC721" i="33"/>
  <c r="AA601" i="33"/>
  <c r="AC561" i="33"/>
  <c r="AA441" i="33"/>
  <c r="AC385" i="33"/>
  <c r="AA257" i="33"/>
  <c r="AC217" i="33"/>
  <c r="AA81" i="33"/>
  <c r="AC41" i="33"/>
  <c r="AB2276" i="33"/>
  <c r="AC2204" i="33"/>
  <c r="AA1940" i="33"/>
  <c r="AC1892" i="33"/>
  <c r="AB1780" i="33"/>
  <c r="AA1332" i="33"/>
  <c r="AA1268" i="33"/>
  <c r="AC1244" i="33"/>
  <c r="AA833" i="33"/>
  <c r="AC801" i="33"/>
  <c r="AA689" i="33"/>
  <c r="AC649" i="33"/>
  <c r="AA545" i="33"/>
  <c r="AC505" i="33"/>
  <c r="AA417" i="33"/>
  <c r="AC393" i="33"/>
  <c r="AA281" i="33"/>
  <c r="AC241" i="33"/>
  <c r="AA145" i="33"/>
  <c r="AC105" i="33"/>
  <c r="AA2452" i="33"/>
  <c r="AC2380" i="33"/>
  <c r="AB2292" i="33"/>
  <c r="AB2180" i="33"/>
  <c r="AC2116" i="33"/>
  <c r="AA2060" i="33"/>
  <c r="AC2036" i="33"/>
  <c r="AB1972" i="33"/>
  <c r="AA1820" i="33"/>
  <c r="AC1796" i="33"/>
  <c r="AB1732" i="33"/>
  <c r="AB1588" i="33"/>
  <c r="AC1412" i="33"/>
  <c r="AB1136" i="33"/>
  <c r="AA1088" i="33"/>
  <c r="AC976" i="33"/>
  <c r="AC944" i="33"/>
  <c r="AC912" i="33"/>
  <c r="AB896" i="33"/>
  <c r="AB880" i="33"/>
  <c r="AB864" i="33"/>
  <c r="AB848" i="33"/>
  <c r="AA832" i="33"/>
  <c r="AA816" i="33"/>
  <c r="AA800" i="33"/>
  <c r="AA784" i="33"/>
  <c r="AB712" i="33"/>
  <c r="AB688" i="33"/>
  <c r="AC664" i="33"/>
  <c r="AA648" i="33"/>
  <c r="AA624" i="33"/>
  <c r="AB600" i="33"/>
  <c r="AB576" i="33"/>
  <c r="AC552" i="33"/>
  <c r="AA536" i="33"/>
  <c r="AB520" i="33"/>
  <c r="AB496" i="33"/>
  <c r="AC472" i="33"/>
  <c r="AA456" i="33"/>
  <c r="AA432" i="33"/>
  <c r="AB408" i="33"/>
  <c r="AB384" i="33"/>
  <c r="AC360" i="33"/>
  <c r="AA344" i="33"/>
  <c r="AA320" i="33"/>
  <c r="AB296" i="33"/>
  <c r="AC985" i="33"/>
  <c r="AB953" i="33"/>
  <c r="AB769" i="33"/>
  <c r="AB601" i="33"/>
  <c r="AB441" i="33"/>
  <c r="AB257" i="33"/>
  <c r="AB81" i="33"/>
  <c r="AC2412" i="33"/>
  <c r="AC2276" i="33"/>
  <c r="AA2164" i="33"/>
  <c r="AA2076" i="33"/>
  <c r="AC2028" i="33"/>
  <c r="AB1940" i="33"/>
  <c r="AA1580" i="33"/>
  <c r="AC1540" i="33"/>
  <c r="AA1492" i="33"/>
  <c r="AB1332" i="33"/>
  <c r="AB1268" i="33"/>
  <c r="AB833" i="33"/>
  <c r="AB689" i="33"/>
  <c r="AB545" i="33"/>
  <c r="AB417" i="33"/>
  <c r="AB281" i="33"/>
  <c r="AB145" i="33"/>
  <c r="AB2452" i="33"/>
  <c r="AA2356" i="33"/>
  <c r="AC2292" i="33"/>
  <c r="AA2252" i="33"/>
  <c r="AC2180" i="33"/>
  <c r="AB2060" i="33"/>
  <c r="AA1900" i="33"/>
  <c r="AC1876" i="33"/>
  <c r="AB1820" i="33"/>
  <c r="AA1524" i="33"/>
  <c r="AA1380" i="33"/>
  <c r="AA1324" i="33"/>
  <c r="AA1220" i="33"/>
  <c r="AC1196" i="33"/>
  <c r="AC1136" i="33"/>
  <c r="AB1088" i="33"/>
  <c r="AC960" i="33"/>
  <c r="AC880" i="33"/>
  <c r="AC848" i="33"/>
  <c r="AB832" i="33"/>
  <c r="AB816" i="33"/>
  <c r="AB800" i="33"/>
  <c r="AB784" i="33"/>
  <c r="AA768" i="33"/>
  <c r="AA752" i="33"/>
  <c r="AA736" i="33"/>
  <c r="AC712" i="33"/>
  <c r="AC704" i="33"/>
  <c r="AC688" i="33"/>
  <c r="AA672" i="33"/>
  <c r="AB648" i="33"/>
  <c r="AB624" i="33"/>
  <c r="AC600" i="33"/>
  <c r="AA584" i="33"/>
  <c r="AA560" i="33"/>
  <c r="AB536" i="33"/>
  <c r="AC520" i="33"/>
  <c r="AC512" i="33"/>
  <c r="AC496" i="33"/>
  <c r="AA480" i="33"/>
  <c r="AB456" i="33"/>
  <c r="AB432" i="33"/>
  <c r="AC408" i="33"/>
  <c r="AA392" i="33"/>
  <c r="AA368" i="33"/>
  <c r="AB344" i="33"/>
  <c r="AB320" i="33"/>
  <c r="AC296" i="33"/>
  <c r="AC953" i="33"/>
  <c r="AA817" i="33"/>
  <c r="AC769" i="33"/>
  <c r="AA633" i="33"/>
  <c r="AC601" i="33"/>
  <c r="AA489" i="33"/>
  <c r="AC441" i="33"/>
  <c r="AA297" i="33"/>
  <c r="AC257" i="33"/>
  <c r="AA129" i="33"/>
  <c r="AC81" i="33"/>
  <c r="AA2364" i="33"/>
  <c r="AB2164" i="33"/>
  <c r="AB2076" i="33"/>
  <c r="AA1836" i="33"/>
  <c r="AC1780" i="33"/>
  <c r="AB1580" i="33"/>
  <c r="AB1492" i="33"/>
  <c r="AC1332" i="33"/>
  <c r="AA1204" i="33"/>
  <c r="AA865" i="33"/>
  <c r="AC833" i="33"/>
  <c r="AA729" i="33"/>
  <c r="AC689" i="33"/>
  <c r="AA577" i="33"/>
  <c r="AC545" i="33"/>
  <c r="AA449" i="33"/>
  <c r="AC417" i="33"/>
  <c r="AA313" i="33"/>
  <c r="AC281" i="33"/>
  <c r="AA177" i="33"/>
  <c r="AC145" i="33"/>
  <c r="AA17" i="33"/>
  <c r="AC2452" i="33"/>
  <c r="AB2356" i="33"/>
  <c r="AB2252" i="33"/>
  <c r="AA2148" i="33"/>
  <c r="AA1996" i="33"/>
  <c r="AC1972" i="33"/>
  <c r="AB1900" i="33"/>
  <c r="AA1764" i="33"/>
  <c r="AC1732" i="33"/>
  <c r="AC1588" i="33"/>
  <c r="AB1524" i="33"/>
  <c r="AB1380" i="33"/>
  <c r="AB1324" i="33"/>
  <c r="AB1220" i="33"/>
  <c r="AA1168" i="33"/>
  <c r="AA1112" i="33"/>
  <c r="AA1064" i="33"/>
  <c r="AB968" i="33"/>
  <c r="AA920" i="33"/>
  <c r="AA904" i="33"/>
  <c r="AC816" i="33"/>
  <c r="AC784" i="33"/>
  <c r="AB768" i="33"/>
  <c r="AB752" i="33"/>
  <c r="AB736" i="33"/>
  <c r="AA720" i="33"/>
  <c r="AA696" i="33"/>
  <c r="AB672" i="33"/>
  <c r="AC648" i="33"/>
  <c r="AC640" i="33"/>
  <c r="AC624" i="33"/>
  <c r="AA608" i="33"/>
  <c r="AB584" i="33"/>
  <c r="AB560" i="33"/>
  <c r="AC536" i="33"/>
  <c r="AA504" i="33"/>
  <c r="AB480" i="33"/>
  <c r="AC456" i="33"/>
  <c r="AC448" i="33"/>
  <c r="AC432" i="33"/>
  <c r="AA416" i="33"/>
  <c r="AB392" i="33"/>
  <c r="AB368" i="33"/>
  <c r="AC344" i="33"/>
  <c r="AA328" i="33"/>
  <c r="AA1105" i="33"/>
  <c r="AB817" i="33"/>
  <c r="AB633" i="33"/>
  <c r="AB489" i="33"/>
  <c r="AB297" i="33"/>
  <c r="AB129" i="33"/>
  <c r="AA2468" i="33"/>
  <c r="AB2364" i="33"/>
  <c r="AA2236" i="33"/>
  <c r="AC2164" i="33"/>
  <c r="AA2124" i="33"/>
  <c r="AA1988" i="33"/>
  <c r="AC1940" i="33"/>
  <c r="AB1836" i="33"/>
  <c r="AA1300" i="33"/>
  <c r="AC1268" i="33"/>
  <c r="AB1204" i="33"/>
  <c r="AB993" i="33"/>
  <c r="AB865" i="33"/>
  <c r="AB729" i="33"/>
  <c r="AB577" i="33"/>
  <c r="AB449" i="33"/>
  <c r="AB313" i="33"/>
  <c r="AB177" i="33"/>
  <c r="AB17" i="33"/>
  <c r="AA2420" i="33"/>
  <c r="AC2356" i="33"/>
  <c r="AB2148" i="33"/>
  <c r="AA2092" i="33"/>
  <c r="AC2060" i="33"/>
  <c r="AB1996" i="33"/>
  <c r="AA1852" i="33"/>
  <c r="AC1820" i="33"/>
  <c r="AB1764" i="33"/>
  <c r="AC1380" i="33"/>
  <c r="AC1324" i="33"/>
  <c r="AB1168" i="33"/>
  <c r="AB1112" i="33"/>
  <c r="AB1064" i="33"/>
  <c r="AB1016" i="33"/>
  <c r="AC968" i="33"/>
  <c r="AB920" i="33"/>
  <c r="AB904" i="33"/>
  <c r="AC896" i="33"/>
  <c r="AA888" i="33"/>
  <c r="AA872" i="33"/>
  <c r="AC864" i="33"/>
  <c r="AA856" i="33"/>
  <c r="AA840" i="33"/>
  <c r="AC752" i="33"/>
  <c r="AB720" i="33"/>
  <c r="AB696" i="33"/>
  <c r="AA656" i="33"/>
  <c r="AA632" i="33"/>
  <c r="AB608" i="33"/>
  <c r="AC584" i="33"/>
  <c r="AC576" i="33"/>
  <c r="AC560" i="33"/>
  <c r="AA544" i="33"/>
  <c r="AB504" i="33"/>
  <c r="AA464" i="33"/>
  <c r="AA440" i="33"/>
  <c r="AB416" i="33"/>
  <c r="AC392" i="33"/>
  <c r="AC384" i="33"/>
  <c r="AC368" i="33"/>
  <c r="AA352" i="33"/>
  <c r="AB328" i="33"/>
  <c r="AB304" i="33"/>
  <c r="AB1105" i="33"/>
  <c r="AA873" i="33"/>
  <c r="AC817" i="33"/>
  <c r="AA673" i="33"/>
  <c r="AC633" i="33"/>
  <c r="AA521" i="33"/>
  <c r="AC489" i="33"/>
  <c r="AA345" i="33"/>
  <c r="AC297" i="33"/>
  <c r="AA169" i="33"/>
  <c r="AC129" i="33"/>
  <c r="AB2468" i="33"/>
  <c r="AC2364" i="33"/>
  <c r="AA2308" i="33"/>
  <c r="AB2236" i="33"/>
  <c r="AB2124" i="33"/>
  <c r="AC2076" i="33"/>
  <c r="AB1988" i="33"/>
  <c r="AC1580" i="33"/>
  <c r="AC1492" i="33"/>
  <c r="AA1388" i="33"/>
  <c r="AB1300" i="33"/>
  <c r="AA1121" i="33"/>
  <c r="AC993" i="33"/>
  <c r="AA945" i="33"/>
  <c r="AC865" i="33"/>
  <c r="AA761" i="33"/>
  <c r="AC729" i="33"/>
  <c r="AA617" i="33"/>
  <c r="AC577" i="33"/>
  <c r="AA473" i="33"/>
  <c r="AC449" i="33"/>
  <c r="AA353" i="33"/>
  <c r="AC313" i="33"/>
  <c r="AA209" i="33"/>
  <c r="AC177" i="33"/>
  <c r="AA65" i="33"/>
  <c r="AC17" i="33"/>
  <c r="AB2420" i="33"/>
  <c r="AA2324" i="33"/>
  <c r="AC2252" i="33"/>
  <c r="AA2220" i="33"/>
  <c r="AC2148" i="33"/>
  <c r="AB2092" i="33"/>
  <c r="AA1932" i="33"/>
  <c r="AC1900" i="33"/>
  <c r="AB1852" i="33"/>
  <c r="AA1708" i="33"/>
  <c r="AA1556" i="33"/>
  <c r="AC1524" i="33"/>
  <c r="AA1500" i="33"/>
  <c r="AA1276" i="33"/>
  <c r="AC1220" i="33"/>
  <c r="AC1088" i="33"/>
  <c r="AC1064" i="33"/>
  <c r="AB984" i="33"/>
  <c r="AC920" i="33"/>
  <c r="AC904" i="33"/>
  <c r="AB888" i="33"/>
  <c r="AB872" i="33"/>
  <c r="AB856" i="33"/>
  <c r="AB840" i="33"/>
  <c r="AC832" i="33"/>
  <c r="AA824" i="33"/>
  <c r="AA808" i="33"/>
  <c r="AC800" i="33"/>
  <c r="AA792" i="33"/>
  <c r="AA776" i="33"/>
  <c r="AC720" i="33"/>
  <c r="AC696" i="33"/>
  <c r="AA680" i="33"/>
  <c r="AB656" i="33"/>
  <c r="AB632" i="33"/>
  <c r="AA592" i="33"/>
  <c r="AA568" i="33"/>
  <c r="AB544" i="33"/>
  <c r="AC504" i="33"/>
  <c r="AA488" i="33"/>
  <c r="AB464" i="33"/>
  <c r="AB440" i="33"/>
  <c r="AA400" i="33"/>
  <c r="AA376" i="33"/>
  <c r="AB352" i="33"/>
  <c r="AC328" i="33"/>
  <c r="AC320" i="33"/>
  <c r="AC1105" i="33"/>
  <c r="AB873" i="33"/>
  <c r="AB673" i="33"/>
  <c r="AB521" i="33"/>
  <c r="AB345" i="33"/>
  <c r="AB169" i="33"/>
  <c r="AC2468" i="33"/>
  <c r="AB2308" i="33"/>
  <c r="AC2236" i="33"/>
  <c r="AA1892" i="33"/>
  <c r="AC1836" i="33"/>
  <c r="AB1388" i="33"/>
  <c r="AA1244" i="33"/>
  <c r="AC1204" i="33"/>
  <c r="AB1121" i="33"/>
  <c r="AB945" i="33"/>
  <c r="AB761" i="33"/>
  <c r="AB617" i="33"/>
  <c r="AB473" i="33"/>
  <c r="AB353" i="33"/>
  <c r="AB209" i="33"/>
  <c r="AB65" i="33"/>
  <c r="AC2420" i="33"/>
  <c r="AA2380" i="33"/>
  <c r="AB2324" i="33"/>
  <c r="AB2220" i="33"/>
  <c r="AA2116" i="33"/>
  <c r="AA2036" i="33"/>
  <c r="AC1996" i="33"/>
  <c r="AB1932" i="33"/>
  <c r="AA1796" i="33"/>
  <c r="AC1764" i="33"/>
  <c r="AB1708" i="33"/>
  <c r="AB1556" i="33"/>
  <c r="AB1500" i="33"/>
  <c r="AA1356" i="33"/>
  <c r="AB1276" i="33"/>
  <c r="AC1168" i="33"/>
  <c r="AC984" i="33"/>
  <c r="AC888" i="33"/>
  <c r="AC872" i="33"/>
  <c r="AC856" i="33"/>
  <c r="AC840" i="33"/>
  <c r="AB824" i="33"/>
  <c r="AB808" i="33"/>
  <c r="AB792" i="33"/>
  <c r="AB776" i="33"/>
  <c r="AC768" i="33"/>
  <c r="AA760" i="33"/>
  <c r="AA744" i="33"/>
  <c r="AC736" i="33"/>
  <c r="AA728" i="33"/>
  <c r="AA704" i="33"/>
  <c r="AB680" i="33"/>
  <c r="AC672" i="33"/>
  <c r="AC656" i="33"/>
  <c r="AC632" i="33"/>
  <c r="AA616" i="33"/>
  <c r="AB592" i="33"/>
  <c r="AB568" i="33"/>
  <c r="AA528" i="33"/>
  <c r="AA512" i="33"/>
  <c r="AB488" i="33"/>
  <c r="AC480" i="33"/>
  <c r="AC464" i="33"/>
  <c r="AC440" i="33"/>
  <c r="AA424" i="33"/>
  <c r="AB400" i="33"/>
  <c r="AB376" i="33"/>
  <c r="AA336" i="33"/>
  <c r="AA312" i="33"/>
  <c r="AA905" i="33"/>
  <c r="AC873" i="33"/>
  <c r="AA721" i="33"/>
  <c r="AC673" i="33"/>
  <c r="AA561" i="33"/>
  <c r="AC521" i="33"/>
  <c r="AA385" i="33"/>
  <c r="AC345" i="33"/>
  <c r="AA217" i="33"/>
  <c r="AC169" i="33"/>
  <c r="AA41" i="33"/>
  <c r="AA2412" i="33"/>
  <c r="AC2308" i="33"/>
  <c r="AA2204" i="33"/>
  <c r="AA2028" i="33"/>
  <c r="AC1988" i="33"/>
  <c r="AB1892" i="33"/>
  <c r="AA1540" i="33"/>
  <c r="AC1388" i="33"/>
  <c r="AC1300" i="33"/>
  <c r="AB1244" i="33"/>
  <c r="AC1121" i="33"/>
  <c r="AC945" i="33"/>
  <c r="AA801" i="33"/>
  <c r="AC761" i="33"/>
  <c r="AA649" i="33"/>
  <c r="AC617" i="33"/>
  <c r="AA505" i="33"/>
  <c r="AC473" i="33"/>
  <c r="AA393" i="33"/>
  <c r="AC353" i="33"/>
  <c r="AA241" i="33"/>
  <c r="AC209" i="33"/>
  <c r="AA105" i="33"/>
  <c r="AC65" i="33"/>
  <c r="AB2380" i="33"/>
  <c r="AC2324" i="33"/>
  <c r="AB2116" i="33"/>
  <c r="AC2092" i="33"/>
  <c r="AB2036" i="33"/>
  <c r="AA1876" i="33"/>
  <c r="AC1852" i="33"/>
  <c r="AB1796" i="33"/>
  <c r="AA1412" i="33"/>
  <c r="AB1356" i="33"/>
  <c r="AA1196" i="33"/>
  <c r="AB960" i="33"/>
  <c r="AA944" i="33"/>
  <c r="AA912" i="33"/>
  <c r="AC824" i="33"/>
  <c r="AC808" i="33"/>
  <c r="AC792" i="33"/>
  <c r="AC776" i="33"/>
  <c r="AB760" i="33"/>
  <c r="AB744" i="33"/>
  <c r="AB728" i="33"/>
  <c r="AB704" i="33"/>
  <c r="AC680" i="33"/>
  <c r="AA664" i="33"/>
  <c r="AA640" i="33"/>
  <c r="AB616" i="33"/>
  <c r="AC608" i="33"/>
  <c r="AC592" i="33"/>
  <c r="AC568" i="33"/>
  <c r="AA552" i="33"/>
  <c r="AB528" i="33"/>
  <c r="AB512" i="33"/>
  <c r="AC488" i="33"/>
  <c r="AA472" i="33"/>
  <c r="AA448" i="33"/>
  <c r="AB424" i="33"/>
  <c r="AC416" i="33"/>
  <c r="AC400" i="33"/>
  <c r="AC376" i="33"/>
  <c r="AA360" i="33"/>
  <c r="AB336" i="33"/>
  <c r="AB312" i="33"/>
  <c r="AA304" i="33"/>
  <c r="AB288" i="33"/>
  <c r="AC264" i="33"/>
  <c r="AC256" i="33"/>
  <c r="AC240" i="33"/>
  <c r="AA224" i="33"/>
  <c r="AB200" i="33"/>
  <c r="AB176" i="33"/>
  <c r="AC152" i="33"/>
  <c r="AA136" i="33"/>
  <c r="AA112" i="33"/>
  <c r="AB88" i="33"/>
  <c r="AB64" i="33"/>
  <c r="AC40" i="33"/>
  <c r="AA24" i="33"/>
  <c r="AB2467" i="33"/>
  <c r="AB2435" i="33"/>
  <c r="AB2403" i="33"/>
  <c r="AB2371" i="33"/>
  <c r="AB2339" i="33"/>
  <c r="AB2307" i="33"/>
  <c r="AB2275" i="33"/>
  <c r="AB2243" i="33"/>
  <c r="AB2211" i="33"/>
  <c r="AB2179" i="33"/>
  <c r="AB2147" i="33"/>
  <c r="AC2123" i="33"/>
  <c r="AB2099" i="33"/>
  <c r="AA2075" i="33"/>
  <c r="AC2059" i="33"/>
  <c r="AB2035" i="33"/>
  <c r="AA2011" i="33"/>
  <c r="AC1995" i="33"/>
  <c r="AB1971" i="33"/>
  <c r="AA1947" i="33"/>
  <c r="AC1931" i="33"/>
  <c r="AB1907" i="33"/>
  <c r="AA1883" i="33"/>
  <c r="AC1867" i="33"/>
  <c r="AB1843" i="33"/>
  <c r="AB1827" i="33"/>
  <c r="AB1811" i="33"/>
  <c r="AB1795" i="33"/>
  <c r="AB1779" i="33"/>
  <c r="AB1763" i="33"/>
  <c r="AC1739" i="33"/>
  <c r="AB1595" i="33"/>
  <c r="AC1571" i="33"/>
  <c r="AA1555" i="33"/>
  <c r="AB1531" i="33"/>
  <c r="AB1515" i="33"/>
  <c r="AC1499" i="33"/>
  <c r="AA1459" i="33"/>
  <c r="AA1419" i="33"/>
  <c r="AA1403" i="33"/>
  <c r="AA1387" i="33"/>
  <c r="AC1363" i="33"/>
  <c r="AA1347" i="33"/>
  <c r="AA1331" i="33"/>
  <c r="AB1307" i="33"/>
  <c r="AC1283" i="33"/>
  <c r="AA1267" i="33"/>
  <c r="AB1243" i="33"/>
  <c r="AC1219" i="33"/>
  <c r="AA1203" i="33"/>
  <c r="AB1161" i="33"/>
  <c r="AB841" i="33"/>
  <c r="AB641" i="33"/>
  <c r="AB409" i="33"/>
  <c r="AB201" i="33"/>
  <c r="AC304" i="33"/>
  <c r="AA272" i="33"/>
  <c r="AA248" i="33"/>
  <c r="AB224" i="33"/>
  <c r="AC200" i="33"/>
  <c r="AC192" i="33"/>
  <c r="AC176" i="33"/>
  <c r="AA160" i="33"/>
  <c r="AB136" i="33"/>
  <c r="AB112" i="33"/>
  <c r="AC88" i="33"/>
  <c r="AA72" i="33"/>
  <c r="AA48" i="33"/>
  <c r="AB24" i="33"/>
  <c r="AC2467" i="33"/>
  <c r="AA2459" i="33"/>
  <c r="AC2435" i="33"/>
  <c r="AA2427" i="33"/>
  <c r="AC2403" i="33"/>
  <c r="AA2395" i="33"/>
  <c r="AC2371" i="33"/>
  <c r="AA2363" i="33"/>
  <c r="AC2339" i="33"/>
  <c r="AA2331" i="33"/>
  <c r="AC2307" i="33"/>
  <c r="AA2299" i="33"/>
  <c r="AC2275" i="33"/>
  <c r="AA2267" i="33"/>
  <c r="AC2243" i="33"/>
  <c r="AA2235" i="33"/>
  <c r="AC2211" i="33"/>
  <c r="AA2203" i="33"/>
  <c r="AC2179" i="33"/>
  <c r="AA2171" i="33"/>
  <c r="AC2147" i="33"/>
  <c r="AA2139" i="33"/>
  <c r="AA2115" i="33"/>
  <c r="AC2099" i="33"/>
  <c r="AB2075" i="33"/>
  <c r="AA2051" i="33"/>
  <c r="AC2035" i="33"/>
  <c r="AB2011" i="33"/>
  <c r="AA1987" i="33"/>
  <c r="AC1971" i="33"/>
  <c r="AB1947" i="33"/>
  <c r="AA1923" i="33"/>
  <c r="AC1907" i="33"/>
  <c r="AB1883" i="33"/>
  <c r="AA1859" i="33"/>
  <c r="AC1843" i="33"/>
  <c r="AC1827" i="33"/>
  <c r="AC1811" i="33"/>
  <c r="AC1795" i="33"/>
  <c r="AC1779" i="33"/>
  <c r="AC1763" i="33"/>
  <c r="AA1723" i="33"/>
  <c r="AC1595" i="33"/>
  <c r="AA1579" i="33"/>
  <c r="AB1555" i="33"/>
  <c r="AC1531" i="33"/>
  <c r="AC1515" i="33"/>
  <c r="AA1491" i="33"/>
  <c r="AB1459" i="33"/>
  <c r="AB1419" i="33"/>
  <c r="AB1403" i="33"/>
  <c r="AB1387" i="33"/>
  <c r="AA1371" i="33"/>
  <c r="AB1347" i="33"/>
  <c r="AB1331" i="33"/>
  <c r="AC1307" i="33"/>
  <c r="AA1291" i="33"/>
  <c r="AB1267" i="33"/>
  <c r="AC1243" i="33"/>
  <c r="AA1227" i="33"/>
  <c r="AB1203" i="33"/>
  <c r="AA1041" i="33"/>
  <c r="AB969" i="33"/>
  <c r="AA881" i="33"/>
  <c r="AC841" i="33"/>
  <c r="AA697" i="33"/>
  <c r="AC641" i="33"/>
  <c r="AA457" i="33"/>
  <c r="AC409" i="33"/>
  <c r="AA265" i="33"/>
  <c r="AC201" i="33"/>
  <c r="AB272" i="33"/>
  <c r="AB248" i="33"/>
  <c r="AA208" i="33"/>
  <c r="AA184" i="33"/>
  <c r="AB160" i="33"/>
  <c r="AC136" i="33"/>
  <c r="AC128" i="33"/>
  <c r="AC112" i="33"/>
  <c r="AA96" i="33"/>
  <c r="AB72" i="33"/>
  <c r="AB48" i="33"/>
  <c r="AC24" i="33"/>
  <c r="AA8" i="33"/>
  <c r="AB2459" i="33"/>
  <c r="AB2427" i="33"/>
  <c r="AB2395" i="33"/>
  <c r="AB2363" i="33"/>
  <c r="AB2331" i="33"/>
  <c r="AB2299" i="33"/>
  <c r="AB2267" i="33"/>
  <c r="AB2235" i="33"/>
  <c r="AB2203" i="33"/>
  <c r="AB2171" i="33"/>
  <c r="AB2139" i="33"/>
  <c r="AB2115" i="33"/>
  <c r="AA2091" i="33"/>
  <c r="AC2075" i="33"/>
  <c r="AB2051" i="33"/>
  <c r="AA2027" i="33"/>
  <c r="AC2011" i="33"/>
  <c r="AB1987" i="33"/>
  <c r="AA1963" i="33"/>
  <c r="AC1947" i="33"/>
  <c r="AB1923" i="33"/>
  <c r="AA1899" i="33"/>
  <c r="AC1883" i="33"/>
  <c r="AB1859" i="33"/>
  <c r="AA1747" i="33"/>
  <c r="AB1723" i="33"/>
  <c r="AA1691" i="33"/>
  <c r="AB1579" i="33"/>
  <c r="AC1555" i="33"/>
  <c r="AA1539" i="33"/>
  <c r="AA1507" i="33"/>
  <c r="AB1491" i="33"/>
  <c r="AC1459" i="33"/>
  <c r="AC1419" i="33"/>
  <c r="AC1403" i="33"/>
  <c r="AC1387" i="33"/>
  <c r="AB1371" i="33"/>
  <c r="AC1347" i="33"/>
  <c r="AC1331" i="33"/>
  <c r="AA1315" i="33"/>
  <c r="AB1291" i="33"/>
  <c r="AC1267" i="33"/>
  <c r="AA1251" i="33"/>
  <c r="AB1227" i="33"/>
  <c r="AC1203" i="33"/>
  <c r="AA1187" i="33"/>
  <c r="AC1161" i="33"/>
  <c r="AB1041" i="33"/>
  <c r="AC969" i="33"/>
  <c r="AB881" i="33"/>
  <c r="AB697" i="33"/>
  <c r="AB457" i="33"/>
  <c r="AB265" i="33"/>
  <c r="AC288" i="33"/>
  <c r="AC272" i="33"/>
  <c r="AC248" i="33"/>
  <c r="AA232" i="33"/>
  <c r="AB208" i="33"/>
  <c r="AB184" i="33"/>
  <c r="AA144" i="33"/>
  <c r="AA120" i="33"/>
  <c r="AB96" i="33"/>
  <c r="AC72" i="33"/>
  <c r="AC64" i="33"/>
  <c r="AC48" i="33"/>
  <c r="AA32" i="33"/>
  <c r="AB8" i="33"/>
  <c r="AC2459" i="33"/>
  <c r="AA2451" i="33"/>
  <c r="AC2427" i="33"/>
  <c r="AA2419" i="33"/>
  <c r="AC2395" i="33"/>
  <c r="AA2387" i="33"/>
  <c r="AC2363" i="33"/>
  <c r="AA2355" i="33"/>
  <c r="AC2331" i="33"/>
  <c r="AA2323" i="33"/>
  <c r="AC2299" i="33"/>
  <c r="AA2291" i="33"/>
  <c r="AC2267" i="33"/>
  <c r="AA2259" i="33"/>
  <c r="AC2235" i="33"/>
  <c r="AA2227" i="33"/>
  <c r="AC2203" i="33"/>
  <c r="AA2195" i="33"/>
  <c r="AC2171" i="33"/>
  <c r="AA2163" i="33"/>
  <c r="AC2139" i="33"/>
  <c r="AA2131" i="33"/>
  <c r="AC2115" i="33"/>
  <c r="AB2091" i="33"/>
  <c r="AA2067" i="33"/>
  <c r="AC2051" i="33"/>
  <c r="AB2027" i="33"/>
  <c r="AA2003" i="33"/>
  <c r="AC1987" i="33"/>
  <c r="AB1963" i="33"/>
  <c r="AA1939" i="33"/>
  <c r="AC1923" i="33"/>
  <c r="AB1899" i="33"/>
  <c r="AA1875" i="33"/>
  <c r="AC1859" i="33"/>
  <c r="AA1835" i="33"/>
  <c r="AA1819" i="33"/>
  <c r="AA1803" i="33"/>
  <c r="AA1787" i="33"/>
  <c r="AA1771" i="33"/>
  <c r="AB1747" i="33"/>
  <c r="AC1723" i="33"/>
  <c r="AB1691" i="33"/>
  <c r="AC1579" i="33"/>
  <c r="AA1563" i="33"/>
  <c r="AB1539" i="33"/>
  <c r="AA1523" i="33"/>
  <c r="AB1507" i="33"/>
  <c r="AC1491" i="33"/>
  <c r="AA1435" i="33"/>
  <c r="AC1371" i="33"/>
  <c r="AA1355" i="33"/>
  <c r="AB1315" i="33"/>
  <c r="AC1291" i="33"/>
  <c r="AA1275" i="33"/>
  <c r="AB1251" i="33"/>
  <c r="AC1227" i="33"/>
  <c r="AA1211" i="33"/>
  <c r="AB1187" i="33"/>
  <c r="AC1041" i="33"/>
  <c r="AA929" i="33"/>
  <c r="AC881" i="33"/>
  <c r="AA745" i="33"/>
  <c r="AC697" i="33"/>
  <c r="AA529" i="33"/>
  <c r="AC457" i="33"/>
  <c r="AA329" i="33"/>
  <c r="AC265" i="33"/>
  <c r="AA113" i="33"/>
  <c r="AA296" i="33"/>
  <c r="AA280" i="33"/>
  <c r="AA256" i="33"/>
  <c r="AB232" i="33"/>
  <c r="AC224" i="33"/>
  <c r="AC208" i="33"/>
  <c r="AC184" i="33"/>
  <c r="AA168" i="33"/>
  <c r="AB144" i="33"/>
  <c r="AB120" i="33"/>
  <c r="AA80" i="33"/>
  <c r="AA56" i="33"/>
  <c r="AB32" i="33"/>
  <c r="AC8" i="33"/>
  <c r="AB2451" i="33"/>
  <c r="AB2419" i="33"/>
  <c r="AB2387" i="33"/>
  <c r="AB2355" i="33"/>
  <c r="AB2323" i="33"/>
  <c r="AB2291" i="33"/>
  <c r="AB2259" i="33"/>
  <c r="AB2227" i="33"/>
  <c r="AB2195" i="33"/>
  <c r="AB2163" i="33"/>
  <c r="AB2131" i="33"/>
  <c r="AA2107" i="33"/>
  <c r="AC2091" i="33"/>
  <c r="AB2067" i="33"/>
  <c r="AA2043" i="33"/>
  <c r="AC2027" i="33"/>
  <c r="AB2003" i="33"/>
  <c r="AA1979" i="33"/>
  <c r="AC1963" i="33"/>
  <c r="AB1939" i="33"/>
  <c r="AA1915" i="33"/>
  <c r="AC1899" i="33"/>
  <c r="AB1875" i="33"/>
  <c r="AA1851" i="33"/>
  <c r="AB1835" i="33"/>
  <c r="AB1819" i="33"/>
  <c r="AB1803" i="33"/>
  <c r="AB1787" i="33"/>
  <c r="AB1771" i="33"/>
  <c r="AC1747" i="33"/>
  <c r="AC1691" i="33"/>
  <c r="AA1587" i="33"/>
  <c r="AB1563" i="33"/>
  <c r="AC1539" i="33"/>
  <c r="AB1523" i="33"/>
  <c r="AC1507" i="33"/>
  <c r="AB1435" i="33"/>
  <c r="AA1411" i="33"/>
  <c r="AA1395" i="33"/>
  <c r="AA1379" i="33"/>
  <c r="AB1355" i="33"/>
  <c r="AA1339" i="33"/>
  <c r="AC1315" i="33"/>
  <c r="AA1299" i="33"/>
  <c r="AB1275" i="33"/>
  <c r="AC1251" i="33"/>
  <c r="AA1235" i="33"/>
  <c r="AB1211" i="33"/>
  <c r="AC1187" i="33"/>
  <c r="AA1089" i="33"/>
  <c r="AB929" i="33"/>
  <c r="AB280" i="33"/>
  <c r="AB256" i="33"/>
  <c r="AC232" i="33"/>
  <c r="AA216" i="33"/>
  <c r="AA192" i="33"/>
  <c r="AB168" i="33"/>
  <c r="AC160" i="33"/>
  <c r="AC144" i="33"/>
  <c r="AC120" i="33"/>
  <c r="AA104" i="33"/>
  <c r="AB80" i="33"/>
  <c r="AB56" i="33"/>
  <c r="AA16" i="33"/>
  <c r="AC2451" i="33"/>
  <c r="AA2443" i="33"/>
  <c r="AC2419" i="33"/>
  <c r="AA2411" i="33"/>
  <c r="AC2387" i="33"/>
  <c r="AA2379" i="33"/>
  <c r="AC2355" i="33"/>
  <c r="AA2347" i="33"/>
  <c r="AC2323" i="33"/>
  <c r="AA2315" i="33"/>
  <c r="AC2291" i="33"/>
  <c r="AA2283" i="33"/>
  <c r="AC2259" i="33"/>
  <c r="AA2251" i="33"/>
  <c r="AC2227" i="33"/>
  <c r="AA2219" i="33"/>
  <c r="AC2195" i="33"/>
  <c r="AA2187" i="33"/>
  <c r="AC2163" i="33"/>
  <c r="AA2155" i="33"/>
  <c r="AC2131" i="33"/>
  <c r="AB2107" i="33"/>
  <c r="AA2083" i="33"/>
  <c r="AC2067" i="33"/>
  <c r="AB2043" i="33"/>
  <c r="AA2019" i="33"/>
  <c r="AC2003" i="33"/>
  <c r="AB1979" i="33"/>
  <c r="AA1955" i="33"/>
  <c r="AC1939" i="33"/>
  <c r="AB1915" i="33"/>
  <c r="AA1891" i="33"/>
  <c r="AC1875" i="33"/>
  <c r="AB1851" i="33"/>
  <c r="AC1835" i="33"/>
  <c r="AC1819" i="33"/>
  <c r="AC1803" i="33"/>
  <c r="AC1787" i="33"/>
  <c r="AC1771" i="33"/>
  <c r="AA1699" i="33"/>
  <c r="AB1587" i="33"/>
  <c r="AC1563" i="33"/>
  <c r="AA1547" i="33"/>
  <c r="AC1523" i="33"/>
  <c r="AC1435" i="33"/>
  <c r="AB1411" i="33"/>
  <c r="AB1395" i="33"/>
  <c r="AB1379" i="33"/>
  <c r="AC1355" i="33"/>
  <c r="AB1339" i="33"/>
  <c r="AA1323" i="33"/>
  <c r="AB1299" i="33"/>
  <c r="AC1275" i="33"/>
  <c r="AA1259" i="33"/>
  <c r="AB1235" i="33"/>
  <c r="AC1211" i="33"/>
  <c r="AA1195" i="33"/>
  <c r="AA1129" i="33"/>
  <c r="AB1089" i="33"/>
  <c r="AA1009" i="33"/>
  <c r="AC929" i="33"/>
  <c r="AA785" i="33"/>
  <c r="AC745" i="33"/>
  <c r="AA593" i="33"/>
  <c r="AC529" i="33"/>
  <c r="AA369" i="33"/>
  <c r="AC329" i="33"/>
  <c r="AA161" i="33"/>
  <c r="AC280" i="33"/>
  <c r="AA264" i="33"/>
  <c r="AA240" i="33"/>
  <c r="AB216" i="33"/>
  <c r="AB192" i="33"/>
  <c r="AC168" i="33"/>
  <c r="AA152" i="33"/>
  <c r="AA128" i="33"/>
  <c r="AB104" i="33"/>
  <c r="AC96" i="33"/>
  <c r="AC80" i="33"/>
  <c r="AC56" i="33"/>
  <c r="AA40" i="33"/>
  <c r="AB16" i="33"/>
  <c r="AB2443" i="33"/>
  <c r="AB2411" i="33"/>
  <c r="AB2379" i="33"/>
  <c r="AB2347" i="33"/>
  <c r="AB2315" i="33"/>
  <c r="AB2283" i="33"/>
  <c r="AB2251" i="33"/>
  <c r="AB2219" i="33"/>
  <c r="AB2187" i="33"/>
  <c r="AB2155" i="33"/>
  <c r="AA2123" i="33"/>
  <c r="AC2107" i="33"/>
  <c r="AB2083" i="33"/>
  <c r="AA2059" i="33"/>
  <c r="AC2043" i="33"/>
  <c r="AB2019" i="33"/>
  <c r="AA1995" i="33"/>
  <c r="AC1979" i="33"/>
  <c r="AB1955" i="33"/>
  <c r="AA1931" i="33"/>
  <c r="AC1915" i="33"/>
  <c r="AB1891" i="33"/>
  <c r="AA1867" i="33"/>
  <c r="AC1851" i="33"/>
  <c r="AA1739" i="33"/>
  <c r="AB1699" i="33"/>
  <c r="AC1587" i="33"/>
  <c r="AA1571" i="33"/>
  <c r="AB1547" i="33"/>
  <c r="AA1499" i="33"/>
  <c r="AC1411" i="33"/>
  <c r="AC1395" i="33"/>
  <c r="AC1379" i="33"/>
  <c r="AA1363" i="33"/>
  <c r="AC1339" i="33"/>
  <c r="AB1323" i="33"/>
  <c r="AC1299" i="33"/>
  <c r="AA1283" i="33"/>
  <c r="AB1259" i="33"/>
  <c r="AC1235" i="33"/>
  <c r="AA1219" i="33"/>
  <c r="AB1195" i="33"/>
  <c r="AB1129" i="33"/>
  <c r="AC2379" i="33"/>
  <c r="AA2371" i="33"/>
  <c r="AC2251" i="33"/>
  <c r="AA2243" i="33"/>
  <c r="AA1971" i="33"/>
  <c r="AC1009" i="33"/>
  <c r="AA841" i="33"/>
  <c r="AA641" i="33"/>
  <c r="AA409" i="33"/>
  <c r="AA201" i="33"/>
  <c r="AC73" i="33"/>
  <c r="AA2332" i="33"/>
  <c r="AC2196" i="33"/>
  <c r="AA1860" i="33"/>
  <c r="AC1804" i="33"/>
  <c r="AB1716" i="33"/>
  <c r="AA1596" i="33"/>
  <c r="AC1532" i="33"/>
  <c r="AB1460" i="33"/>
  <c r="AB1260" i="33"/>
  <c r="AC1144" i="33"/>
  <c r="AA1104" i="33"/>
  <c r="AC1056" i="33"/>
  <c r="AC936" i="33"/>
  <c r="AC1167" i="33"/>
  <c r="AA1151" i="33"/>
  <c r="AC1143" i="33"/>
  <c r="AA1127" i="33"/>
  <c r="AB1103" i="33"/>
  <c r="AA1055" i="33"/>
  <c r="AC1047" i="33"/>
  <c r="AA1023" i="33"/>
  <c r="AB951" i="33"/>
  <c r="AC935" i="33"/>
  <c r="AB903" i="33"/>
  <c r="AA887" i="33"/>
  <c r="AC879" i="33"/>
  <c r="AB839" i="33"/>
  <c r="AA823" i="33"/>
  <c r="AC815" i="33"/>
  <c r="AB775" i="33"/>
  <c r="AA759" i="33"/>
  <c r="AC751" i="33"/>
  <c r="AA711" i="33"/>
  <c r="AB703" i="33"/>
  <c r="AA679" i="33"/>
  <c r="AB671" i="33"/>
  <c r="AA647" i="33"/>
  <c r="AB639" i="33"/>
  <c r="AA615" i="33"/>
  <c r="AB607" i="33"/>
  <c r="AC575" i="33"/>
  <c r="AC543" i="33"/>
  <c r="AC511" i="33"/>
  <c r="AC479" i="33"/>
  <c r="AC447" i="33"/>
  <c r="AC415" i="33"/>
  <c r="AC383" i="33"/>
  <c r="AC351" i="33"/>
  <c r="AC319" i="33"/>
  <c r="AC287" i="33"/>
  <c r="AC255" i="33"/>
  <c r="AC223" i="33"/>
  <c r="AC191" i="33"/>
  <c r="AC159" i="33"/>
  <c r="AC127" i="33"/>
  <c r="AC95" i="33"/>
  <c r="AC63" i="33"/>
  <c r="AB40" i="33"/>
  <c r="AC16" i="33"/>
  <c r="AB2123" i="33"/>
  <c r="AC1955" i="33"/>
  <c r="AA1827" i="33"/>
  <c r="AC1699" i="33"/>
  <c r="AA1531" i="33"/>
  <c r="AB745" i="33"/>
  <c r="AB529" i="33"/>
  <c r="AB329" i="33"/>
  <c r="AB113" i="33"/>
  <c r="AA2444" i="33"/>
  <c r="AB2332" i="33"/>
  <c r="AA2132" i="33"/>
  <c r="AA2012" i="33"/>
  <c r="AC1956" i="33"/>
  <c r="AB1860" i="33"/>
  <c r="AB1596" i="33"/>
  <c r="AC1460" i="33"/>
  <c r="AB1104" i="33"/>
  <c r="AA1175" i="33"/>
  <c r="AB1151" i="33"/>
  <c r="AB1127" i="33"/>
  <c r="AA1087" i="33"/>
  <c r="AB1007" i="33"/>
  <c r="AB999" i="33"/>
  <c r="AB975" i="33"/>
  <c r="AC951" i="33"/>
  <c r="AB927" i="33"/>
  <c r="AA911" i="33"/>
  <c r="AC903" i="33"/>
  <c r="AB863" i="33"/>
  <c r="AA847" i="33"/>
  <c r="AC839" i="33"/>
  <c r="AB799" i="33"/>
  <c r="AA783" i="33"/>
  <c r="AC775" i="33"/>
  <c r="AB735" i="33"/>
  <c r="AC703" i="33"/>
  <c r="AC671" i="33"/>
  <c r="AC639" i="33"/>
  <c r="AC607" i="33"/>
  <c r="AA591" i="33"/>
  <c r="AB583" i="33"/>
  <c r="AA559" i="33"/>
  <c r="AB551" i="33"/>
  <c r="AA527" i="33"/>
  <c r="AB519" i="33"/>
  <c r="AA495" i="33"/>
  <c r="AB487" i="33"/>
  <c r="AA463" i="33"/>
  <c r="AB455" i="33"/>
  <c r="AA431" i="33"/>
  <c r="AB423" i="33"/>
  <c r="AA399" i="33"/>
  <c r="AB391" i="33"/>
  <c r="AA367" i="33"/>
  <c r="AB359" i="33"/>
  <c r="AA335" i="33"/>
  <c r="AB327" i="33"/>
  <c r="AA303" i="33"/>
  <c r="AB295" i="33"/>
  <c r="AA271" i="33"/>
  <c r="AB263" i="33"/>
  <c r="AA239" i="33"/>
  <c r="AB231" i="33"/>
  <c r="AA207" i="33"/>
  <c r="AB199" i="33"/>
  <c r="AA175" i="33"/>
  <c r="AB167" i="33"/>
  <c r="AA143" i="33"/>
  <c r="AB135" i="33"/>
  <c r="AA111" i="33"/>
  <c r="AB103" i="33"/>
  <c r="AA79" i="33"/>
  <c r="AB71" i="33"/>
  <c r="AA47" i="33"/>
  <c r="AC216" i="33"/>
  <c r="AA88" i="33"/>
  <c r="AA64" i="33"/>
  <c r="AC2411" i="33"/>
  <c r="AA2403" i="33"/>
  <c r="AC2283" i="33"/>
  <c r="AA2275" i="33"/>
  <c r="AC2155" i="33"/>
  <c r="AA2147" i="33"/>
  <c r="AA2099" i="33"/>
  <c r="AB1931" i="33"/>
  <c r="AA1779" i="33"/>
  <c r="AC1259" i="33"/>
  <c r="AA1161" i="33"/>
  <c r="AC113" i="33"/>
  <c r="AB2444" i="33"/>
  <c r="AC2332" i="33"/>
  <c r="AB2132" i="33"/>
  <c r="AB2012" i="33"/>
  <c r="AA1756" i="33"/>
  <c r="AC1716" i="33"/>
  <c r="AC1260" i="33"/>
  <c r="AC1104" i="33"/>
  <c r="AB1175" i="33"/>
  <c r="AC1151" i="33"/>
  <c r="AA1135" i="33"/>
  <c r="AC1127" i="33"/>
  <c r="AA1111" i="33"/>
  <c r="AC1103" i="33"/>
  <c r="AB1055" i="33"/>
  <c r="AB1039" i="33"/>
  <c r="AC975" i="33"/>
  <c r="AC927" i="33"/>
  <c r="AB887" i="33"/>
  <c r="AA871" i="33"/>
  <c r="AC863" i="33"/>
  <c r="AB823" i="33"/>
  <c r="AA807" i="33"/>
  <c r="AC799" i="33"/>
  <c r="AB759" i="33"/>
  <c r="AA743" i="33"/>
  <c r="AC735" i="33"/>
  <c r="AA719" i="33"/>
  <c r="AB711" i="33"/>
  <c r="AA687" i="33"/>
  <c r="AB679" i="33"/>
  <c r="AA655" i="33"/>
  <c r="AB647" i="33"/>
  <c r="AA623" i="33"/>
  <c r="AB615" i="33"/>
  <c r="AC583" i="33"/>
  <c r="AC551" i="33"/>
  <c r="AC519" i="33"/>
  <c r="AC487" i="33"/>
  <c r="AC455" i="33"/>
  <c r="AC423" i="33"/>
  <c r="AC391" i="33"/>
  <c r="AC359" i="33"/>
  <c r="AC327" i="33"/>
  <c r="AC295" i="33"/>
  <c r="AC263" i="33"/>
  <c r="AC231" i="33"/>
  <c r="AC199" i="33"/>
  <c r="AC167" i="33"/>
  <c r="AC135" i="33"/>
  <c r="AC103" i="33"/>
  <c r="AC71" i="33"/>
  <c r="AC39" i="33"/>
  <c r="AB264" i="33"/>
  <c r="AB240" i="33"/>
  <c r="AC2083" i="33"/>
  <c r="AA1907" i="33"/>
  <c r="AB1283" i="33"/>
  <c r="AC1089" i="33"/>
  <c r="AA2260" i="33"/>
  <c r="AC2132" i="33"/>
  <c r="AA1908" i="33"/>
  <c r="AC1860" i="33"/>
  <c r="AB1756" i="33"/>
  <c r="AC1596" i="33"/>
  <c r="AA1364" i="33"/>
  <c r="AA1144" i="33"/>
  <c r="AC1175" i="33"/>
  <c r="AA1159" i="33"/>
  <c r="AB1111" i="33"/>
  <c r="AB1087" i="33"/>
  <c r="AC1055" i="33"/>
  <c r="AA1047" i="33"/>
  <c r="AC1039" i="33"/>
  <c r="AB1023" i="33"/>
  <c r="AB991" i="33"/>
  <c r="AA943" i="33"/>
  <c r="AB911" i="33"/>
  <c r="AA895" i="33"/>
  <c r="AC887" i="33"/>
  <c r="AB847" i="33"/>
  <c r="AA831" i="33"/>
  <c r="AC823" i="33"/>
  <c r="AB783" i="33"/>
  <c r="AA767" i="33"/>
  <c r="AC759" i="33"/>
  <c r="AC711" i="33"/>
  <c r="AC679" i="33"/>
  <c r="AC647" i="33"/>
  <c r="AC615" i="33"/>
  <c r="AB591" i="33"/>
  <c r="AB559" i="33"/>
  <c r="AB527" i="33"/>
  <c r="AB495" i="33"/>
  <c r="AB463" i="33"/>
  <c r="AB431" i="33"/>
  <c r="AB399" i="33"/>
  <c r="AB367" i="33"/>
  <c r="AB335" i="33"/>
  <c r="AB303" i="33"/>
  <c r="AB271" i="33"/>
  <c r="AB239" i="33"/>
  <c r="AB207" i="33"/>
  <c r="AB175" i="33"/>
  <c r="AB143" i="33"/>
  <c r="AB111" i="33"/>
  <c r="AB79" i="33"/>
  <c r="AB47" i="33"/>
  <c r="AA288" i="33"/>
  <c r="AC2443" i="33"/>
  <c r="AA2435" i="33"/>
  <c r="AC2315" i="33"/>
  <c r="AA2307" i="33"/>
  <c r="AC2187" i="33"/>
  <c r="AA2179" i="33"/>
  <c r="AB2059" i="33"/>
  <c r="AC1891" i="33"/>
  <c r="AA1811" i="33"/>
  <c r="AC1547" i="33"/>
  <c r="AA1515" i="33"/>
  <c r="AA1307" i="33"/>
  <c r="AB785" i="33"/>
  <c r="AB593" i="33"/>
  <c r="AB369" i="33"/>
  <c r="AB161" i="33"/>
  <c r="AA33" i="33"/>
  <c r="AC2444" i="33"/>
  <c r="AB2260" i="33"/>
  <c r="AA2068" i="33"/>
  <c r="AC2012" i="33"/>
  <c r="AB1908" i="33"/>
  <c r="AA1692" i="33"/>
  <c r="AB1364" i="33"/>
  <c r="AB1144" i="33"/>
  <c r="AA1056" i="33"/>
  <c r="AA1183" i="33"/>
  <c r="AB1159" i="33"/>
  <c r="AB1135" i="33"/>
  <c r="AA1119" i="33"/>
  <c r="AC1111" i="33"/>
  <c r="AA1095" i="33"/>
  <c r="AC1087" i="33"/>
  <c r="AA1063" i="33"/>
  <c r="AC1023" i="33"/>
  <c r="AC991" i="33"/>
  <c r="AA919" i="33"/>
  <c r="AC911" i="33"/>
  <c r="AB871" i="33"/>
  <c r="AA855" i="33"/>
  <c r="AC847" i="33"/>
  <c r="AB807" i="33"/>
  <c r="AA791" i="33"/>
  <c r="AC783" i="33"/>
  <c r="AB743" i="33"/>
  <c r="AB719" i="33"/>
  <c r="AB687" i="33"/>
  <c r="AB655" i="33"/>
  <c r="AB623" i="33"/>
  <c r="AA599" i="33"/>
  <c r="AC591" i="33"/>
  <c r="AA567" i="33"/>
  <c r="AC559" i="33"/>
  <c r="AA535" i="33"/>
  <c r="AC527" i="33"/>
  <c r="AA503" i="33"/>
  <c r="AC495" i="33"/>
  <c r="AA471" i="33"/>
  <c r="AC463" i="33"/>
  <c r="AA439" i="33"/>
  <c r="AC431" i="33"/>
  <c r="AA407" i="33"/>
  <c r="AC399" i="33"/>
  <c r="AA375" i="33"/>
  <c r="AC367" i="33"/>
  <c r="AA343" i="33"/>
  <c r="AC335" i="33"/>
  <c r="AA311" i="33"/>
  <c r="AC303" i="33"/>
  <c r="AA279" i="33"/>
  <c r="AC271" i="33"/>
  <c r="AA247" i="33"/>
  <c r="AC239" i="33"/>
  <c r="AA215" i="33"/>
  <c r="AC207" i="33"/>
  <c r="AA183" i="33"/>
  <c r="AC175" i="33"/>
  <c r="AA151" i="33"/>
  <c r="AC143" i="33"/>
  <c r="AA119" i="33"/>
  <c r="AC111" i="33"/>
  <c r="AA87" i="33"/>
  <c r="AC79" i="33"/>
  <c r="AA55" i="33"/>
  <c r="AB152" i="33"/>
  <c r="AB128" i="33"/>
  <c r="AC32" i="33"/>
  <c r="AA2467" i="33"/>
  <c r="AC2347" i="33"/>
  <c r="AA2339" i="33"/>
  <c r="AC2219" i="33"/>
  <c r="AA2211" i="33"/>
  <c r="AC2019" i="33"/>
  <c r="AA1843" i="33"/>
  <c r="AA1595" i="33"/>
  <c r="AB1499" i="33"/>
  <c r="AB1363" i="33"/>
  <c r="AB1219" i="33"/>
  <c r="AC1129" i="33"/>
  <c r="AA73" i="33"/>
  <c r="AC33" i="33"/>
  <c r="AB2388" i="33"/>
  <c r="AA2196" i="33"/>
  <c r="AA1956" i="33"/>
  <c r="AC1908" i="33"/>
  <c r="AB1804" i="33"/>
  <c r="AB1532" i="33"/>
  <c r="AA936" i="33"/>
  <c r="AC1183" i="33"/>
  <c r="AA1167" i="33"/>
  <c r="AA1143" i="33"/>
  <c r="AC1135" i="33"/>
  <c r="AB1119" i="33"/>
  <c r="AA1103" i="33"/>
  <c r="AC1095" i="33"/>
  <c r="AB1063" i="33"/>
  <c r="AA1039" i="33"/>
  <c r="AB983" i="33"/>
  <c r="AC967" i="33"/>
  <c r="AA951" i="33"/>
  <c r="AC943" i="33"/>
  <c r="AB919" i="33"/>
  <c r="AA903" i="33"/>
  <c r="AC895" i="33"/>
  <c r="AB855" i="33"/>
  <c r="AA839" i="33"/>
  <c r="AC831" i="33"/>
  <c r="AB791" i="33"/>
  <c r="AA775" i="33"/>
  <c r="AC767" i="33"/>
  <c r="AB727" i="33"/>
  <c r="AA703" i="33"/>
  <c r="AB695" i="33"/>
  <c r="AA671" i="33"/>
  <c r="AB663" i="33"/>
  <c r="AA639" i="33"/>
  <c r="AB631" i="33"/>
  <c r="AA607" i="33"/>
  <c r="AB599" i="33"/>
  <c r="AC567" i="33"/>
  <c r="AC535" i="33"/>
  <c r="AC503" i="33"/>
  <c r="AC471" i="33"/>
  <c r="AC439" i="33"/>
  <c r="AC407" i="33"/>
  <c r="AC375" i="33"/>
  <c r="AC343" i="33"/>
  <c r="AC311" i="33"/>
  <c r="AC279" i="33"/>
  <c r="AC247" i="33"/>
  <c r="AC215" i="33"/>
  <c r="AC183" i="33"/>
  <c r="AA200" i="33"/>
  <c r="AA176" i="33"/>
  <c r="AB1995" i="33"/>
  <c r="AA1795" i="33"/>
  <c r="AB1739" i="33"/>
  <c r="AC1323" i="33"/>
  <c r="AA1243" i="33"/>
  <c r="AB1009" i="33"/>
  <c r="AB73" i="33"/>
  <c r="AC2388" i="33"/>
  <c r="AB2196" i="33"/>
  <c r="AC2068" i="33"/>
  <c r="AB1956" i="33"/>
  <c r="AA1716" i="33"/>
  <c r="AC1692" i="33"/>
  <c r="AA1460" i="33"/>
  <c r="AA1260" i="33"/>
  <c r="AB1000" i="33"/>
  <c r="AB936" i="33"/>
  <c r="AB1167" i="33"/>
  <c r="AB1143" i="33"/>
  <c r="AC1119" i="33"/>
  <c r="AC1063" i="33"/>
  <c r="AB1047" i="33"/>
  <c r="AB1015" i="33"/>
  <c r="AC983" i="33"/>
  <c r="AB935" i="33"/>
  <c r="AA927" i="33"/>
  <c r="AC919" i="33"/>
  <c r="AB879" i="33"/>
  <c r="AA863" i="33"/>
  <c r="AC855" i="33"/>
  <c r="AB815" i="33"/>
  <c r="AA799" i="33"/>
  <c r="AC791" i="33"/>
  <c r="AB751" i="33"/>
  <c r="AA735" i="33"/>
  <c r="AC727" i="33"/>
  <c r="AC695" i="33"/>
  <c r="AC663" i="33"/>
  <c r="AC631" i="33"/>
  <c r="AC599" i="33"/>
  <c r="AA583" i="33"/>
  <c r="AB575" i="33"/>
  <c r="AA551" i="33"/>
  <c r="AB543" i="33"/>
  <c r="AA519" i="33"/>
  <c r="AB511" i="33"/>
  <c r="AA487" i="33"/>
  <c r="AB479" i="33"/>
  <c r="AA455" i="33"/>
  <c r="AB447" i="33"/>
  <c r="AA423" i="33"/>
  <c r="AB415" i="33"/>
  <c r="AA391" i="33"/>
  <c r="AB383" i="33"/>
  <c r="AA359" i="33"/>
  <c r="AB351" i="33"/>
  <c r="AA327" i="33"/>
  <c r="AB319" i="33"/>
  <c r="AA295" i="33"/>
  <c r="AB287" i="33"/>
  <c r="AA263" i="33"/>
  <c r="AB255" i="33"/>
  <c r="AA231" i="33"/>
  <c r="AB223" i="33"/>
  <c r="AA199" i="33"/>
  <c r="AB191" i="33"/>
  <c r="AA167" i="33"/>
  <c r="AB159" i="33"/>
  <c r="AA135" i="33"/>
  <c r="AB127" i="33"/>
  <c r="AA103" i="33"/>
  <c r="AB95" i="33"/>
  <c r="AA71" i="33"/>
  <c r="AB63" i="33"/>
  <c r="AB1867" i="33"/>
  <c r="AB1571" i="33"/>
  <c r="AC369" i="33"/>
  <c r="AA1804" i="33"/>
  <c r="AB1692" i="33"/>
  <c r="AA631" i="33"/>
  <c r="AA63" i="33"/>
  <c r="AB55" i="33"/>
  <c r="AA15" i="33"/>
  <c r="AB7" i="33"/>
  <c r="AC2418" i="33"/>
  <c r="AA2410" i="33"/>
  <c r="AC2354" i="33"/>
  <c r="AA2346" i="33"/>
  <c r="AC2290" i="33"/>
  <c r="AA2282" i="33"/>
  <c r="AC2226" i="33"/>
  <c r="AA2218" i="33"/>
  <c r="AC2162" i="33"/>
  <c r="AA2154" i="33"/>
  <c r="AC2122" i="33"/>
  <c r="AA1738" i="33"/>
  <c r="AC1730" i="33"/>
  <c r="AB1714" i="33"/>
  <c r="AA1530" i="33"/>
  <c r="AA1506" i="33"/>
  <c r="AA1434" i="33"/>
  <c r="AC1410" i="33"/>
  <c r="AC1394" i="33"/>
  <c r="AA1378" i="33"/>
  <c r="AC1354" i="33"/>
  <c r="AB1338" i="33"/>
  <c r="AC1314" i="33"/>
  <c r="AC1290" i="33"/>
  <c r="AB1186" i="33"/>
  <c r="AA1186" i="33"/>
  <c r="AC1137" i="33"/>
  <c r="AC961" i="33"/>
  <c r="AA825" i="33"/>
  <c r="AC793" i="33"/>
  <c r="AA681" i="33"/>
  <c r="AC657" i="33"/>
  <c r="AA553" i="33"/>
  <c r="AC513" i="33"/>
  <c r="AA425" i="33"/>
  <c r="AC401" i="33"/>
  <c r="AA289" i="33"/>
  <c r="AC249" i="33"/>
  <c r="AA153" i="33"/>
  <c r="AB831" i="33"/>
  <c r="AC807" i="33"/>
  <c r="AC655" i="33"/>
  <c r="AA511" i="33"/>
  <c r="AB503" i="33"/>
  <c r="AA383" i="33"/>
  <c r="AB375" i="33"/>
  <c r="AA255" i="33"/>
  <c r="AB247" i="33"/>
  <c r="AA95" i="33"/>
  <c r="AB87" i="33"/>
  <c r="AC55" i="33"/>
  <c r="AB39" i="33"/>
  <c r="AC7" i="33"/>
  <c r="AB2458" i="33"/>
  <c r="AA2450" i="33"/>
  <c r="AB2434" i="33"/>
  <c r="AB2394" i="33"/>
  <c r="AA2386" i="33"/>
  <c r="AB2370" i="33"/>
  <c r="AB2330" i="33"/>
  <c r="AA2322" i="33"/>
  <c r="AB2306" i="33"/>
  <c r="AB2266" i="33"/>
  <c r="AA2258" i="33"/>
  <c r="AB2242" i="33"/>
  <c r="AB2202" i="33"/>
  <c r="AA2194" i="33"/>
  <c r="AB2178" i="33"/>
  <c r="AB2138" i="33"/>
  <c r="AA2130" i="33"/>
  <c r="AA2114" i="33"/>
  <c r="AC2106" i="33"/>
  <c r="AA2098" i="33"/>
  <c r="AC2090" i="33"/>
  <c r="AA2082" i="33"/>
  <c r="AC2074" i="33"/>
  <c r="AA2066" i="33"/>
  <c r="AC2058" i="33"/>
  <c r="AA2050" i="33"/>
  <c r="AC2042" i="33"/>
  <c r="AA2034" i="33"/>
  <c r="AC2026" i="33"/>
  <c r="AA2018" i="33"/>
  <c r="AC2010" i="33"/>
  <c r="AA2002" i="33"/>
  <c r="AC1994" i="33"/>
  <c r="AA1986" i="33"/>
  <c r="AC1978" i="33"/>
  <c r="AA1970" i="33"/>
  <c r="AC1962" i="33"/>
  <c r="AA1954" i="33"/>
  <c r="AC1946" i="33"/>
  <c r="AA1938" i="33"/>
  <c r="AC1930" i="33"/>
  <c r="AA1922" i="33"/>
  <c r="AC1914" i="33"/>
  <c r="AA1906" i="33"/>
  <c r="AC1898" i="33"/>
  <c r="AA1890" i="33"/>
  <c r="AC1882" i="33"/>
  <c r="AA1874" i="33"/>
  <c r="AC1866" i="33"/>
  <c r="AA1858" i="33"/>
  <c r="AC1850" i="33"/>
  <c r="AA1842" i="33"/>
  <c r="AC1834" i="33"/>
  <c r="AA1826" i="33"/>
  <c r="AC1818" i="33"/>
  <c r="AA1810" i="33"/>
  <c r="AC1802" i="33"/>
  <c r="AA1794" i="33"/>
  <c r="AC1786" i="33"/>
  <c r="AA1778" i="33"/>
  <c r="AC1770" i="33"/>
  <c r="AA1762" i="33"/>
  <c r="AC1754" i="33"/>
  <c r="AB1738" i="33"/>
  <c r="AA1698" i="33"/>
  <c r="AC1578" i="33"/>
  <c r="AA1554" i="33"/>
  <c r="AC1546" i="33"/>
  <c r="AB1530" i="33"/>
  <c r="AC1514" i="33"/>
  <c r="AB1506" i="33"/>
  <c r="AC1490" i="33"/>
  <c r="AA1418" i="33"/>
  <c r="AA1402" i="33"/>
  <c r="AB1378" i="33"/>
  <c r="AC1338" i="33"/>
  <c r="AA1322" i="33"/>
  <c r="AB1298" i="33"/>
  <c r="AA1298" i="33"/>
  <c r="AB1274" i="33"/>
  <c r="AA1274" i="33"/>
  <c r="AC1266" i="33"/>
  <c r="AB1242" i="33"/>
  <c r="AA1242" i="33"/>
  <c r="AC1234" i="33"/>
  <c r="AC1210" i="33"/>
  <c r="AB825" i="33"/>
  <c r="AB681" i="33"/>
  <c r="AB553" i="33"/>
  <c r="AB425" i="33"/>
  <c r="AB289" i="33"/>
  <c r="AB153" i="33"/>
  <c r="AB967" i="33"/>
  <c r="AA935" i="33"/>
  <c r="AA815" i="33"/>
  <c r="AA663" i="33"/>
  <c r="AA127" i="33"/>
  <c r="AB119" i="33"/>
  <c r="AC87" i="33"/>
  <c r="AB15" i="33"/>
  <c r="AC2458" i="33"/>
  <c r="AC2434" i="33"/>
  <c r="AA2426" i="33"/>
  <c r="AB2410" i="33"/>
  <c r="AC2394" i="33"/>
  <c r="AC2370" i="33"/>
  <c r="AA2362" i="33"/>
  <c r="AB2346" i="33"/>
  <c r="AC2330" i="33"/>
  <c r="AC2306" i="33"/>
  <c r="AA2298" i="33"/>
  <c r="AB2282" i="33"/>
  <c r="AC2266" i="33"/>
  <c r="AC2242" i="33"/>
  <c r="AA2234" i="33"/>
  <c r="AB2218" i="33"/>
  <c r="AC2202" i="33"/>
  <c r="AC2178" i="33"/>
  <c r="AA2170" i="33"/>
  <c r="AB2154" i="33"/>
  <c r="AC2138" i="33"/>
  <c r="AB2114" i="33"/>
  <c r="AB2098" i="33"/>
  <c r="AA1722" i="33"/>
  <c r="AC1714" i="33"/>
  <c r="AB1698" i="33"/>
  <c r="AA1594" i="33"/>
  <c r="AB1554" i="33"/>
  <c r="AB1434" i="33"/>
  <c r="AB1402" i="33"/>
  <c r="AC1378" i="33"/>
  <c r="AA1362" i="33"/>
  <c r="AB1322" i="33"/>
  <c r="AB1218" i="33"/>
  <c r="AA1218" i="33"/>
  <c r="AC1186" i="33"/>
  <c r="AA1017" i="33"/>
  <c r="AA857" i="33"/>
  <c r="AC825" i="33"/>
  <c r="AA713" i="33"/>
  <c r="AC681" i="33"/>
  <c r="AA585" i="33"/>
  <c r="AC553" i="33"/>
  <c r="AA465" i="33"/>
  <c r="AC425" i="33"/>
  <c r="AA321" i="33"/>
  <c r="AC289" i="33"/>
  <c r="AA193" i="33"/>
  <c r="AC153" i="33"/>
  <c r="AA1763" i="33"/>
  <c r="AC593" i="33"/>
  <c r="AA2388" i="33"/>
  <c r="AB1056" i="33"/>
  <c r="AC687" i="33"/>
  <c r="AA543" i="33"/>
  <c r="AB535" i="33"/>
  <c r="AA415" i="33"/>
  <c r="AB407" i="33"/>
  <c r="AA287" i="33"/>
  <c r="AB279" i="33"/>
  <c r="AA159" i="33"/>
  <c r="AB151" i="33"/>
  <c r="AC119" i="33"/>
  <c r="AA23" i="33"/>
  <c r="AC15" i="33"/>
  <c r="AA2466" i="33"/>
  <c r="AB2450" i="33"/>
  <c r="AC2410" i="33"/>
  <c r="AA2402" i="33"/>
  <c r="AB2386" i="33"/>
  <c r="AC2346" i="33"/>
  <c r="AA2338" i="33"/>
  <c r="AB2322" i="33"/>
  <c r="AC2282" i="33"/>
  <c r="AA2274" i="33"/>
  <c r="AB2258" i="33"/>
  <c r="AC2218" i="33"/>
  <c r="AA2210" i="33"/>
  <c r="AB2194" i="33"/>
  <c r="AC2154" i="33"/>
  <c r="AA2146" i="33"/>
  <c r="AB2130" i="33"/>
  <c r="AB2082" i="33"/>
  <c r="AB2066" i="33"/>
  <c r="AB2050" i="33"/>
  <c r="AB2034" i="33"/>
  <c r="AB2018" i="33"/>
  <c r="AB2002" i="33"/>
  <c r="AB1986" i="33"/>
  <c r="AB1970" i="33"/>
  <c r="AB1954" i="33"/>
  <c r="AB1938" i="33"/>
  <c r="AB1922" i="33"/>
  <c r="AB1906" i="33"/>
  <c r="AB1890" i="33"/>
  <c r="AB1874" i="33"/>
  <c r="AB1858" i="33"/>
  <c r="AB1842" i="33"/>
  <c r="AB1826" i="33"/>
  <c r="AB1810" i="33"/>
  <c r="AB1794" i="33"/>
  <c r="AB1778" i="33"/>
  <c r="AB1762" i="33"/>
  <c r="AA1746" i="33"/>
  <c r="AC1738" i="33"/>
  <c r="AB1722" i="33"/>
  <c r="AB1594" i="33"/>
  <c r="AA1538" i="33"/>
  <c r="AC1530" i="33"/>
  <c r="AA1522" i="33"/>
  <c r="AC1506" i="33"/>
  <c r="AA1498" i="33"/>
  <c r="AC1434" i="33"/>
  <c r="AB1418" i="33"/>
  <c r="AC1402" i="33"/>
  <c r="AA1386" i="33"/>
  <c r="AB1362" i="33"/>
  <c r="AA1346" i="33"/>
  <c r="AC1322" i="33"/>
  <c r="AA1306" i="33"/>
  <c r="AC1298" i="33"/>
  <c r="AC1274" i="33"/>
  <c r="AB1250" i="33"/>
  <c r="AA1250" i="33"/>
  <c r="AC1242" i="33"/>
  <c r="AB1194" i="33"/>
  <c r="AA1194" i="33"/>
  <c r="AB1017" i="33"/>
  <c r="AB857" i="33"/>
  <c r="AB713" i="33"/>
  <c r="AB585" i="33"/>
  <c r="AB465" i="33"/>
  <c r="AB321" i="33"/>
  <c r="AB193" i="33"/>
  <c r="AC2260" i="33"/>
  <c r="AC1756" i="33"/>
  <c r="AA1532" i="33"/>
  <c r="AC1159" i="33"/>
  <c r="AB767" i="33"/>
  <c r="AC743" i="33"/>
  <c r="AA695" i="33"/>
  <c r="AC151" i="33"/>
  <c r="AA31" i="33"/>
  <c r="AB23" i="33"/>
  <c r="AC2450" i="33"/>
  <c r="AA2442" i="33"/>
  <c r="AC2386" i="33"/>
  <c r="AA2378" i="33"/>
  <c r="AC2322" i="33"/>
  <c r="AA2314" i="33"/>
  <c r="AC2258" i="33"/>
  <c r="AA2250" i="33"/>
  <c r="AC2194" i="33"/>
  <c r="AA2186" i="33"/>
  <c r="AC2130" i="33"/>
  <c r="AC2114" i="33"/>
  <c r="AC2098" i="33"/>
  <c r="AB1746" i="33"/>
  <c r="AA1706" i="33"/>
  <c r="AC1698" i="33"/>
  <c r="AC1554" i="33"/>
  <c r="AB1538" i="33"/>
  <c r="AB1522" i="33"/>
  <c r="AB1498" i="33"/>
  <c r="AC1418" i="33"/>
  <c r="AB1386" i="33"/>
  <c r="AC1362" i="33"/>
  <c r="AB1346" i="33"/>
  <c r="AA1330" i="33"/>
  <c r="AB1306" i="33"/>
  <c r="AB1282" i="33"/>
  <c r="AA1282" i="33"/>
  <c r="AB1226" i="33"/>
  <c r="AA1226" i="33"/>
  <c r="AC1218" i="33"/>
  <c r="AC1017" i="33"/>
  <c r="AA897" i="33"/>
  <c r="AC857" i="33"/>
  <c r="AA753" i="33"/>
  <c r="AC713" i="33"/>
  <c r="AA625" i="33"/>
  <c r="AC585" i="33"/>
  <c r="AA497" i="33"/>
  <c r="AC465" i="33"/>
  <c r="AA361" i="33"/>
  <c r="AC321" i="33"/>
  <c r="AA225" i="33"/>
  <c r="AC193" i="33"/>
  <c r="AC785" i="33"/>
  <c r="AB943" i="33"/>
  <c r="AB895" i="33"/>
  <c r="AC871" i="33"/>
  <c r="AA727" i="33"/>
  <c r="AA39" i="33"/>
  <c r="AB31" i="33"/>
  <c r="AA7" i="33"/>
  <c r="AC2466" i="33"/>
  <c r="AA2458" i="33"/>
  <c r="AB2442" i="33"/>
  <c r="AC2426" i="33"/>
  <c r="AC2402" i="33"/>
  <c r="AA2394" i="33"/>
  <c r="AB2378" i="33"/>
  <c r="AC2362" i="33"/>
  <c r="AC2338" i="33"/>
  <c r="AA2330" i="33"/>
  <c r="AB2314" i="33"/>
  <c r="AC2298" i="33"/>
  <c r="AC2274" i="33"/>
  <c r="AA2266" i="33"/>
  <c r="AB2250" i="33"/>
  <c r="AC2234" i="33"/>
  <c r="AC2210" i="33"/>
  <c r="AA2202" i="33"/>
  <c r="AB2186" i="33"/>
  <c r="AC2170" i="33"/>
  <c r="AC2146" i="33"/>
  <c r="AA2138" i="33"/>
  <c r="AB2122" i="33"/>
  <c r="AA1754" i="33"/>
  <c r="AC1746" i="33"/>
  <c r="AB1730" i="33"/>
  <c r="AA1578" i="33"/>
  <c r="AA1546" i="33"/>
  <c r="AC1538" i="33"/>
  <c r="AC1522" i="33"/>
  <c r="AA1514" i="33"/>
  <c r="AC1498" i="33"/>
  <c r="AA1490" i="33"/>
  <c r="AA1394" i="33"/>
  <c r="AB1370" i="33"/>
  <c r="AA1354" i="33"/>
  <c r="AC1330" i="33"/>
  <c r="AA1314" i="33"/>
  <c r="AB1290" i="33"/>
  <c r="AA1290" i="33"/>
  <c r="AC1282" i="33"/>
  <c r="AC1226" i="33"/>
  <c r="AA1137" i="33"/>
  <c r="AB1073" i="33"/>
  <c r="AC897" i="33"/>
  <c r="AA793" i="33"/>
  <c r="AC753" i="33"/>
  <c r="AA657" i="33"/>
  <c r="AC625" i="33"/>
  <c r="AA513" i="33"/>
  <c r="AC497" i="33"/>
  <c r="AA401" i="33"/>
  <c r="AC361" i="33"/>
  <c r="AA249" i="33"/>
  <c r="AC225" i="33"/>
  <c r="AA121" i="33"/>
  <c r="AA2035" i="33"/>
  <c r="AB33" i="33"/>
  <c r="AA879" i="33"/>
  <c r="AC623" i="33"/>
  <c r="AA479" i="33"/>
  <c r="AB471" i="33"/>
  <c r="AA351" i="33"/>
  <c r="AB343" i="33"/>
  <c r="AA223" i="33"/>
  <c r="AB215" i="33"/>
  <c r="AC31" i="33"/>
  <c r="AC2442" i="33"/>
  <c r="AA2434" i="33"/>
  <c r="AB2418" i="33"/>
  <c r="AC2378" i="33"/>
  <c r="AA2370" i="33"/>
  <c r="AB2354" i="33"/>
  <c r="AC2314" i="33"/>
  <c r="AA2306" i="33"/>
  <c r="AB2290" i="33"/>
  <c r="AC2250" i="33"/>
  <c r="AA2242" i="33"/>
  <c r="AB2226" i="33"/>
  <c r="AC2186" i="33"/>
  <c r="AA2178" i="33"/>
  <c r="AB2162" i="33"/>
  <c r="AB2106" i="33"/>
  <c r="AB2090" i="33"/>
  <c r="AB2074" i="33"/>
  <c r="AB2058" i="33"/>
  <c r="AB2042" i="33"/>
  <c r="AB2026" i="33"/>
  <c r="AB2010" i="33"/>
  <c r="AB1994" i="33"/>
  <c r="AB1978" i="33"/>
  <c r="AB1962" i="33"/>
  <c r="AB1946" i="33"/>
  <c r="AB1930" i="33"/>
  <c r="AB1914" i="33"/>
  <c r="AB1898" i="33"/>
  <c r="AB1882" i="33"/>
  <c r="AB1866" i="33"/>
  <c r="AB1850" i="33"/>
  <c r="AB1834" i="33"/>
  <c r="AB1818" i="33"/>
  <c r="AB1802" i="33"/>
  <c r="AB1786" i="33"/>
  <c r="AB1770" i="33"/>
  <c r="AB1754" i="33"/>
  <c r="AA1714" i="33"/>
  <c r="AC1706" i="33"/>
  <c r="AB1578" i="33"/>
  <c r="AB1546" i="33"/>
  <c r="AB1514" i="33"/>
  <c r="AB1490" i="33"/>
  <c r="AB1410" i="33"/>
  <c r="AB1394" i="33"/>
  <c r="AC1370" i="33"/>
  <c r="AB1354" i="33"/>
  <c r="AA1338" i="33"/>
  <c r="AB1314" i="33"/>
  <c r="AB1266" i="33"/>
  <c r="AA1266" i="33"/>
  <c r="AC1258" i="33"/>
  <c r="AB1234" i="33"/>
  <c r="AA1234" i="33"/>
  <c r="AB1210" i="33"/>
  <c r="AA1210" i="33"/>
  <c r="AC1202" i="33"/>
  <c r="AB1137" i="33"/>
  <c r="AC1073" i="33"/>
  <c r="AB961" i="33"/>
  <c r="AB793" i="33"/>
  <c r="AB657" i="33"/>
  <c r="AB513" i="33"/>
  <c r="AB401" i="33"/>
  <c r="AB249" i="33"/>
  <c r="AB121" i="33"/>
  <c r="AB2466" i="33"/>
  <c r="AB2298" i="33"/>
  <c r="AA2106" i="33"/>
  <c r="AC1346" i="33"/>
  <c r="AA1202" i="33"/>
  <c r="AA1073" i="33"/>
  <c r="AB897" i="33"/>
  <c r="AB89" i="33"/>
  <c r="AC2404" i="33"/>
  <c r="AB2316" i="33"/>
  <c r="AA2212" i="33"/>
  <c r="AB2140" i="33"/>
  <c r="AB2084" i="33"/>
  <c r="AA1916" i="33"/>
  <c r="AC1884" i="33"/>
  <c r="AB1812" i="33"/>
  <c r="AA1572" i="33"/>
  <c r="AC1548" i="33"/>
  <c r="AA1508" i="33"/>
  <c r="AB1404" i="33"/>
  <c r="AB1348" i="33"/>
  <c r="AB1284" i="33"/>
  <c r="AA1188" i="33"/>
  <c r="AA1160" i="33"/>
  <c r="AA1142" i="33"/>
  <c r="AC1134" i="33"/>
  <c r="AA1110" i="33"/>
  <c r="AC1102" i="33"/>
  <c r="AB1078" i="33"/>
  <c r="AA1054" i="33"/>
  <c r="AC1046" i="33"/>
  <c r="AC1022" i="33"/>
  <c r="AC1006" i="33"/>
  <c r="AC950" i="33"/>
  <c r="AB934" i="33"/>
  <c r="AB902" i="33"/>
  <c r="AB870" i="33"/>
  <c r="AB838" i="33"/>
  <c r="AB806" i="33"/>
  <c r="AB774" i="33"/>
  <c r="AB742" i="33"/>
  <c r="AB710" i="33"/>
  <c r="AB678" i="33"/>
  <c r="AB646" i="33"/>
  <c r="AB614" i="33"/>
  <c r="AB582" i="33"/>
  <c r="AB550" i="33"/>
  <c r="AB518" i="33"/>
  <c r="AB486" i="33"/>
  <c r="AB454" i="33"/>
  <c r="AB422" i="33"/>
  <c r="AB390" i="33"/>
  <c r="AB358" i="33"/>
  <c r="AB326" i="33"/>
  <c r="AB294" i="33"/>
  <c r="AB262" i="33"/>
  <c r="AB230" i="33"/>
  <c r="AB198" i="33"/>
  <c r="AB166" i="33"/>
  <c r="AB134" i="33"/>
  <c r="AB102" i="33"/>
  <c r="AB70" i="33"/>
  <c r="AB38" i="33"/>
  <c r="AB6" i="33"/>
  <c r="AB2457" i="33"/>
  <c r="AC2441" i="33"/>
  <c r="AA2433" i="33"/>
  <c r="AB2417" i="33"/>
  <c r="AB2393" i="33"/>
  <c r="AC2377" i="33"/>
  <c r="AA2369" i="33"/>
  <c r="AB2353" i="33"/>
  <c r="AB2329" i="33"/>
  <c r="AC2313" i="33"/>
  <c r="AA2305" i="33"/>
  <c r="AB2289" i="33"/>
  <c r="AB2265" i="33"/>
  <c r="AC2249" i="33"/>
  <c r="AA2241" i="33"/>
  <c r="AB2225" i="33"/>
  <c r="AB2201" i="33"/>
  <c r="AC2185" i="33"/>
  <c r="AA2177" i="33"/>
  <c r="AB2161" i="33"/>
  <c r="AB2137" i="33"/>
  <c r="AC1195" i="33"/>
  <c r="AC719" i="33"/>
  <c r="AA191" i="33"/>
  <c r="AB183" i="33"/>
  <c r="AA2354" i="33"/>
  <c r="AB2274" i="33"/>
  <c r="AB1706" i="33"/>
  <c r="AC1250" i="33"/>
  <c r="AB1202" i="33"/>
  <c r="AB225" i="33"/>
  <c r="AC89" i="33"/>
  <c r="AA2460" i="33"/>
  <c r="AA2372" i="33"/>
  <c r="AB2212" i="33"/>
  <c r="AC2140" i="33"/>
  <c r="AA2004" i="33"/>
  <c r="AC1980" i="33"/>
  <c r="AB1916" i="33"/>
  <c r="AA1740" i="33"/>
  <c r="AC1700" i="33"/>
  <c r="AB1572" i="33"/>
  <c r="AB1508" i="33"/>
  <c r="AA1452" i="33"/>
  <c r="AC1404" i="33"/>
  <c r="AC1348" i="33"/>
  <c r="AB1188" i="33"/>
  <c r="AB1160" i="33"/>
  <c r="AC1128" i="33"/>
  <c r="AA1096" i="33"/>
  <c r="AB992" i="33"/>
  <c r="AA928" i="33"/>
  <c r="AB1174" i="33"/>
  <c r="AA1174" i="33"/>
  <c r="AC1166" i="33"/>
  <c r="AB1142" i="33"/>
  <c r="AB1110" i="33"/>
  <c r="AC1078" i="33"/>
  <c r="AB1054" i="33"/>
  <c r="AB998" i="33"/>
  <c r="AC934" i="33"/>
  <c r="AA910" i="33"/>
  <c r="AC902" i="33"/>
  <c r="AA878" i="33"/>
  <c r="AC870" i="33"/>
  <c r="AA846" i="33"/>
  <c r="AC838" i="33"/>
  <c r="AA814" i="33"/>
  <c r="AC806" i="33"/>
  <c r="AA782" i="33"/>
  <c r="AC774" i="33"/>
  <c r="AA750" i="33"/>
  <c r="AC742" i="33"/>
  <c r="AA718" i="33"/>
  <c r="AC710" i="33"/>
  <c r="AA686" i="33"/>
  <c r="AC678" i="33"/>
  <c r="AA654" i="33"/>
  <c r="AC646" i="33"/>
  <c r="AA622" i="33"/>
  <c r="AC614" i="33"/>
  <c r="AA590" i="33"/>
  <c r="AC582" i="33"/>
  <c r="AA558" i="33"/>
  <c r="AC550" i="33"/>
  <c r="AA526" i="33"/>
  <c r="AC518" i="33"/>
  <c r="AA494" i="33"/>
  <c r="AC486" i="33"/>
  <c r="AA462" i="33"/>
  <c r="AC454" i="33"/>
  <c r="AA430" i="33"/>
  <c r="AC422" i="33"/>
  <c r="AA398" i="33"/>
  <c r="AC390" i="33"/>
  <c r="AA366" i="33"/>
  <c r="AC358" i="33"/>
  <c r="AA334" i="33"/>
  <c r="AC326" i="33"/>
  <c r="AA302" i="33"/>
  <c r="AC294" i="33"/>
  <c r="AA270" i="33"/>
  <c r="AC262" i="33"/>
  <c r="AA238" i="33"/>
  <c r="AC230" i="33"/>
  <c r="AA206" i="33"/>
  <c r="AC198" i="33"/>
  <c r="AA174" i="33"/>
  <c r="AC166" i="33"/>
  <c r="AA142" i="33"/>
  <c r="AC134" i="33"/>
  <c r="AA110" i="33"/>
  <c r="AC102" i="33"/>
  <c r="AA78" i="33"/>
  <c r="AC70" i="33"/>
  <c r="AA46" i="33"/>
  <c r="AC38" i="33"/>
  <c r="AA14" i="33"/>
  <c r="AC6" i="33"/>
  <c r="AC2457" i="33"/>
  <c r="AB2433" i="33"/>
  <c r="AC2417" i="33"/>
  <c r="AA2409" i="33"/>
  <c r="AC2393" i="33"/>
  <c r="AB2369" i="33"/>
  <c r="AC2353" i="33"/>
  <c r="AA2345" i="33"/>
  <c r="AC2329" i="33"/>
  <c r="AB2305" i="33"/>
  <c r="AC2289" i="33"/>
  <c r="AA2281" i="33"/>
  <c r="AC2265" i="33"/>
  <c r="AB2241" i="33"/>
  <c r="AC2225" i="33"/>
  <c r="AA2217" i="33"/>
  <c r="AC2201" i="33"/>
  <c r="AB2177" i="33"/>
  <c r="AC2161" i="33"/>
  <c r="AA2153" i="33"/>
  <c r="AB2426" i="33"/>
  <c r="AA2162" i="33"/>
  <c r="AC2082" i="33"/>
  <c r="AC2050" i="33"/>
  <c r="AC2018" i="33"/>
  <c r="AC1986" i="33"/>
  <c r="AC1954" i="33"/>
  <c r="AC1922" i="33"/>
  <c r="AC1890" i="33"/>
  <c r="AC1858" i="33"/>
  <c r="AC1826" i="33"/>
  <c r="AC1794" i="33"/>
  <c r="AC1762" i="33"/>
  <c r="AA1258" i="33"/>
  <c r="AB625" i="33"/>
  <c r="AB2460" i="33"/>
  <c r="AB2372" i="33"/>
  <c r="AC2316" i="33"/>
  <c r="AA2284" i="33"/>
  <c r="AC2212" i="33"/>
  <c r="AA2108" i="33"/>
  <c r="AC2084" i="33"/>
  <c r="AB2004" i="33"/>
  <c r="AA1844" i="33"/>
  <c r="AC1812" i="33"/>
  <c r="AB1740" i="33"/>
  <c r="AB1452" i="33"/>
  <c r="AC1284" i="33"/>
  <c r="AB1096" i="33"/>
  <c r="AC1024" i="33"/>
  <c r="AB928" i="33"/>
  <c r="AA1150" i="33"/>
  <c r="AC1142" i="33"/>
  <c r="AA1118" i="33"/>
  <c r="AC1110" i="33"/>
  <c r="AA1086" i="33"/>
  <c r="AA1038" i="33"/>
  <c r="AC998" i="33"/>
  <c r="AB974" i="33"/>
  <c r="AB910" i="33"/>
  <c r="AB878" i="33"/>
  <c r="AB846" i="33"/>
  <c r="AB814" i="33"/>
  <c r="AB782" i="33"/>
  <c r="AB750" i="33"/>
  <c r="AB718" i="33"/>
  <c r="AB686" i="33"/>
  <c r="AB654" i="33"/>
  <c r="AB622" i="33"/>
  <c r="AB590" i="33"/>
  <c r="AB558" i="33"/>
  <c r="AB526" i="33"/>
  <c r="AB494" i="33"/>
  <c r="AB462" i="33"/>
  <c r="AB430" i="33"/>
  <c r="AB398" i="33"/>
  <c r="AB366" i="33"/>
  <c r="AB334" i="33"/>
  <c r="AB302" i="33"/>
  <c r="AB270" i="33"/>
  <c r="AB238" i="33"/>
  <c r="AB206" i="33"/>
  <c r="AB174" i="33"/>
  <c r="AB142" i="33"/>
  <c r="AB110" i="33"/>
  <c r="AB78" i="33"/>
  <c r="AB46" i="33"/>
  <c r="AB14" i="33"/>
  <c r="AC2433" i="33"/>
  <c r="AB2409" i="33"/>
  <c r="AC2369" i="33"/>
  <c r="AB2345" i="33"/>
  <c r="AC2305" i="33"/>
  <c r="AB2281" i="33"/>
  <c r="AC2241" i="33"/>
  <c r="AB2217" i="33"/>
  <c r="AC2177" i="33"/>
  <c r="AB2153" i="33"/>
  <c r="AA2113" i="33"/>
  <c r="AB2068" i="33"/>
  <c r="AA751" i="33"/>
  <c r="AA575" i="33"/>
  <c r="AB567" i="33"/>
  <c r="AB2402" i="33"/>
  <c r="AB2234" i="33"/>
  <c r="AA2090" i="33"/>
  <c r="AA2058" i="33"/>
  <c r="AA2026" i="33"/>
  <c r="AA1994" i="33"/>
  <c r="AA1962" i="33"/>
  <c r="AA1930" i="33"/>
  <c r="AA1898" i="33"/>
  <c r="AA1866" i="33"/>
  <c r="AA1834" i="33"/>
  <c r="AA1802" i="33"/>
  <c r="AA1770" i="33"/>
  <c r="AC1594" i="33"/>
  <c r="AC1306" i="33"/>
  <c r="AB1258" i="33"/>
  <c r="AC121" i="33"/>
  <c r="AA25" i="33"/>
  <c r="AC2460" i="33"/>
  <c r="AC2372" i="33"/>
  <c r="AB2284" i="33"/>
  <c r="AB2108" i="33"/>
  <c r="AA1948" i="33"/>
  <c r="AC1916" i="33"/>
  <c r="AB1844" i="33"/>
  <c r="AC1572" i="33"/>
  <c r="AC1508" i="33"/>
  <c r="AC1452" i="33"/>
  <c r="AA1372" i="33"/>
  <c r="AA1316" i="33"/>
  <c r="AA1228" i="33"/>
  <c r="AC1188" i="33"/>
  <c r="AC1160" i="33"/>
  <c r="AA1048" i="33"/>
  <c r="AB1182" i="33"/>
  <c r="AA1182" i="33"/>
  <c r="AC1174" i="33"/>
  <c r="AB1118" i="33"/>
  <c r="AB1086" i="33"/>
  <c r="AC1054" i="33"/>
  <c r="AB1038" i="33"/>
  <c r="AB1014" i="33"/>
  <c r="AB990" i="33"/>
  <c r="AC974" i="33"/>
  <c r="AA958" i="33"/>
  <c r="AA918" i="33"/>
  <c r="AC910" i="33"/>
  <c r="AA886" i="33"/>
  <c r="AC878" i="33"/>
  <c r="AA854" i="33"/>
  <c r="AC846" i="33"/>
  <c r="AA822" i="33"/>
  <c r="AC814" i="33"/>
  <c r="AA790" i="33"/>
  <c r="AC782" i="33"/>
  <c r="AA758" i="33"/>
  <c r="AC750" i="33"/>
  <c r="AA726" i="33"/>
  <c r="AC718" i="33"/>
  <c r="AA694" i="33"/>
  <c r="AC686" i="33"/>
  <c r="AA662" i="33"/>
  <c r="AC654" i="33"/>
  <c r="AA630" i="33"/>
  <c r="AC622" i="33"/>
  <c r="AA598" i="33"/>
  <c r="AC590" i="33"/>
  <c r="AA566" i="33"/>
  <c r="AC558" i="33"/>
  <c r="AA534" i="33"/>
  <c r="AC526" i="33"/>
  <c r="AA502" i="33"/>
  <c r="AC494" i="33"/>
  <c r="AA470" i="33"/>
  <c r="AC462" i="33"/>
  <c r="AA438" i="33"/>
  <c r="AC430" i="33"/>
  <c r="AA406" i="33"/>
  <c r="AC398" i="33"/>
  <c r="AA374" i="33"/>
  <c r="AC366" i="33"/>
  <c r="AA342" i="33"/>
  <c r="AC334" i="33"/>
  <c r="AA310" i="33"/>
  <c r="AC302" i="33"/>
  <c r="AA278" i="33"/>
  <c r="AC270" i="33"/>
  <c r="AA246" i="33"/>
  <c r="AC238" i="33"/>
  <c r="AA214" i="33"/>
  <c r="AC206" i="33"/>
  <c r="AA182" i="33"/>
  <c r="AC174" i="33"/>
  <c r="AA150" i="33"/>
  <c r="AC142" i="33"/>
  <c r="AA118" i="33"/>
  <c r="AC110" i="33"/>
  <c r="AA86" i="33"/>
  <c r="AC78" i="33"/>
  <c r="AA54" i="33"/>
  <c r="AC46" i="33"/>
  <c r="AA22" i="33"/>
  <c r="AC14" i="33"/>
  <c r="AA2449" i="33"/>
  <c r="AA2425" i="33"/>
  <c r="AA2385" i="33"/>
  <c r="AA2361" i="33"/>
  <c r="AA2321" i="33"/>
  <c r="AA2297" i="33"/>
  <c r="AA2257" i="33"/>
  <c r="AA2233" i="33"/>
  <c r="AA2193" i="33"/>
  <c r="AA2169" i="33"/>
  <c r="AA2129" i="33"/>
  <c r="AB2113" i="33"/>
  <c r="AA2290" i="33"/>
  <c r="AB2210" i="33"/>
  <c r="AA1410" i="33"/>
  <c r="AB1330" i="33"/>
  <c r="AB361" i="33"/>
  <c r="AB25" i="33"/>
  <c r="AA2428" i="33"/>
  <c r="AA2348" i="33"/>
  <c r="AA2172" i="33"/>
  <c r="AA2044" i="33"/>
  <c r="AC2004" i="33"/>
  <c r="AB1948" i="33"/>
  <c r="AA1772" i="33"/>
  <c r="AC1740" i="33"/>
  <c r="AB1372" i="33"/>
  <c r="AB1316" i="33"/>
  <c r="AB1228" i="33"/>
  <c r="AA1176" i="33"/>
  <c r="AB1048" i="33"/>
  <c r="AC992" i="33"/>
  <c r="AB1150" i="33"/>
  <c r="AA1062" i="33"/>
  <c r="AC1038" i="33"/>
  <c r="AC990" i="33"/>
  <c r="AB958" i="33"/>
  <c r="AA942" i="33"/>
  <c r="AB918" i="33"/>
  <c r="AB886" i="33"/>
  <c r="AB854" i="33"/>
  <c r="AB822" i="33"/>
  <c r="AB790" i="33"/>
  <c r="AB758" i="33"/>
  <c r="AB726" i="33"/>
  <c r="AB694" i="33"/>
  <c r="AB662" i="33"/>
  <c r="AB630" i="33"/>
  <c r="AB598" i="33"/>
  <c r="AB566" i="33"/>
  <c r="AB534" i="33"/>
  <c r="AB502" i="33"/>
  <c r="AB470" i="33"/>
  <c r="AB438" i="33"/>
  <c r="AB406" i="33"/>
  <c r="AB374" i="33"/>
  <c r="AB342" i="33"/>
  <c r="AB310" i="33"/>
  <c r="AB278" i="33"/>
  <c r="AB246" i="33"/>
  <c r="AB214" i="33"/>
  <c r="AB182" i="33"/>
  <c r="AB150" i="33"/>
  <c r="AB118" i="33"/>
  <c r="AB86" i="33"/>
  <c r="AB54" i="33"/>
  <c r="AB22" i="33"/>
  <c r="AA2465" i="33"/>
  <c r="AB2449" i="33"/>
  <c r="AB2425" i="33"/>
  <c r="AC2409" i="33"/>
  <c r="AA2401" i="33"/>
  <c r="AB2385" i="33"/>
  <c r="AB2361" i="33"/>
  <c r="AC2345" i="33"/>
  <c r="AA2337" i="33"/>
  <c r="AB2321" i="33"/>
  <c r="AB2297" i="33"/>
  <c r="AC2281" i="33"/>
  <c r="AA2273" i="33"/>
  <c r="AB2257" i="33"/>
  <c r="AB2233" i="33"/>
  <c r="AC2217" i="33"/>
  <c r="AA2209" i="33"/>
  <c r="AB2193" i="33"/>
  <c r="AB2169" i="33"/>
  <c r="AC2153" i="33"/>
  <c r="AA2145" i="33"/>
  <c r="AB2129" i="33"/>
  <c r="AC2113" i="33"/>
  <c r="AC104" i="33"/>
  <c r="AB1095" i="33"/>
  <c r="AA447" i="33"/>
  <c r="AB439" i="33"/>
  <c r="AC47" i="33"/>
  <c r="AB2362" i="33"/>
  <c r="AA2122" i="33"/>
  <c r="AC1722" i="33"/>
  <c r="AC1386" i="33"/>
  <c r="AB753" i="33"/>
  <c r="AA49" i="33"/>
  <c r="AC25" i="33"/>
  <c r="AB2428" i="33"/>
  <c r="AB2348" i="33"/>
  <c r="AC2284" i="33"/>
  <c r="AA2244" i="33"/>
  <c r="AB2172" i="33"/>
  <c r="AC2108" i="33"/>
  <c r="AB2044" i="33"/>
  <c r="AA1884" i="33"/>
  <c r="AC1844" i="33"/>
  <c r="AB1772" i="33"/>
  <c r="AA1548" i="33"/>
  <c r="AA1420" i="33"/>
  <c r="AC1372" i="33"/>
  <c r="AC1316" i="33"/>
  <c r="AB1176" i="33"/>
  <c r="AA1128" i="33"/>
  <c r="AC1096" i="33"/>
  <c r="AC1048" i="33"/>
  <c r="AC928" i="33"/>
  <c r="AC1182" i="33"/>
  <c r="AB1158" i="33"/>
  <c r="AA1158" i="33"/>
  <c r="AA1126" i="33"/>
  <c r="AC1118" i="33"/>
  <c r="AA1094" i="33"/>
  <c r="AC1086" i="33"/>
  <c r="AB1062" i="33"/>
  <c r="AB982" i="33"/>
  <c r="AC958" i="33"/>
  <c r="AB942" i="33"/>
  <c r="AA926" i="33"/>
  <c r="AC918" i="33"/>
  <c r="AA894" i="33"/>
  <c r="AC886" i="33"/>
  <c r="AA862" i="33"/>
  <c r="AC854" i="33"/>
  <c r="AA830" i="33"/>
  <c r="AC822" i="33"/>
  <c r="AA798" i="33"/>
  <c r="AC790" i="33"/>
  <c r="AA766" i="33"/>
  <c r="AC758" i="33"/>
  <c r="AA734" i="33"/>
  <c r="AC726" i="33"/>
  <c r="AA702" i="33"/>
  <c r="AC694" i="33"/>
  <c r="AA670" i="33"/>
  <c r="AC662" i="33"/>
  <c r="AA638" i="33"/>
  <c r="AC630" i="33"/>
  <c r="AA606" i="33"/>
  <c r="AC598" i="33"/>
  <c r="AA574" i="33"/>
  <c r="AC566" i="33"/>
  <c r="AA542" i="33"/>
  <c r="AC534" i="33"/>
  <c r="AA510" i="33"/>
  <c r="AC502" i="33"/>
  <c r="AA478" i="33"/>
  <c r="AC470" i="33"/>
  <c r="AA446" i="33"/>
  <c r="AC438" i="33"/>
  <c r="AA414" i="33"/>
  <c r="AC406" i="33"/>
  <c r="AA382" i="33"/>
  <c r="AC374" i="33"/>
  <c r="AA350" i="33"/>
  <c r="AC342" i="33"/>
  <c r="AA318" i="33"/>
  <c r="AC310" i="33"/>
  <c r="AA286" i="33"/>
  <c r="AC278" i="33"/>
  <c r="AA254" i="33"/>
  <c r="AC246" i="33"/>
  <c r="AA222" i="33"/>
  <c r="AC214" i="33"/>
  <c r="AA190" i="33"/>
  <c r="AC182" i="33"/>
  <c r="AA158" i="33"/>
  <c r="AC150" i="33"/>
  <c r="AA126" i="33"/>
  <c r="AC118" i="33"/>
  <c r="AA94" i="33"/>
  <c r="AC86" i="33"/>
  <c r="AA62" i="33"/>
  <c r="AC54" i="33"/>
  <c r="AA30" i="33"/>
  <c r="AC22" i="33"/>
  <c r="AB2465" i="33"/>
  <c r="AC2449" i="33"/>
  <c r="AA2441" i="33"/>
  <c r="AC2425" i="33"/>
  <c r="AB2401" i="33"/>
  <c r="AC2385" i="33"/>
  <c r="AA2377" i="33"/>
  <c r="AC2361" i="33"/>
  <c r="AB2337" i="33"/>
  <c r="AC2321" i="33"/>
  <c r="AA2313" i="33"/>
  <c r="AC2297" i="33"/>
  <c r="AB2273" i="33"/>
  <c r="AC2257" i="33"/>
  <c r="AA2249" i="33"/>
  <c r="AC2233" i="33"/>
  <c r="AB2209" i="33"/>
  <c r="AC2193" i="33"/>
  <c r="AA2185" i="33"/>
  <c r="AC2169" i="33"/>
  <c r="AB2145" i="33"/>
  <c r="AC161" i="33"/>
  <c r="AB1183" i="33"/>
  <c r="AA2418" i="33"/>
  <c r="AB2338" i="33"/>
  <c r="AB2170" i="33"/>
  <c r="AC2066" i="33"/>
  <c r="AC2034" i="33"/>
  <c r="AC2002" i="33"/>
  <c r="AC1970" i="33"/>
  <c r="AC1938" i="33"/>
  <c r="AC1906" i="33"/>
  <c r="AC1874" i="33"/>
  <c r="AC1842" i="33"/>
  <c r="AC1810" i="33"/>
  <c r="AC1778" i="33"/>
  <c r="AA1730" i="33"/>
  <c r="AB49" i="33"/>
  <c r="AC2428" i="33"/>
  <c r="AA2404" i="33"/>
  <c r="AB2244" i="33"/>
  <c r="AC2172" i="33"/>
  <c r="AA1980" i="33"/>
  <c r="AC1948" i="33"/>
  <c r="AB1884" i="33"/>
  <c r="AA1700" i="33"/>
  <c r="AB1548" i="33"/>
  <c r="AB1420" i="33"/>
  <c r="AC1228" i="33"/>
  <c r="AB1128" i="33"/>
  <c r="AA1024" i="33"/>
  <c r="AC1150" i="33"/>
  <c r="AA1134" i="33"/>
  <c r="AB1126" i="33"/>
  <c r="AA1102" i="33"/>
  <c r="AB1094" i="33"/>
  <c r="AC1062" i="33"/>
  <c r="AA1046" i="33"/>
  <c r="AA1022" i="33"/>
  <c r="AA1006" i="33"/>
  <c r="AC982" i="33"/>
  <c r="AB966" i="33"/>
  <c r="AA950" i="33"/>
  <c r="AC942" i="33"/>
  <c r="AB926" i="33"/>
  <c r="AB894" i="33"/>
  <c r="AB862" i="33"/>
  <c r="AB830" i="33"/>
  <c r="AB798" i="33"/>
  <c r="AB766" i="33"/>
  <c r="AB734" i="33"/>
  <c r="AB702" i="33"/>
  <c r="AB670" i="33"/>
  <c r="AB638" i="33"/>
  <c r="AB606" i="33"/>
  <c r="AB574" i="33"/>
  <c r="AB542" i="33"/>
  <c r="AB510" i="33"/>
  <c r="AB478" i="33"/>
  <c r="AB446" i="33"/>
  <c r="AB414" i="33"/>
  <c r="AB382" i="33"/>
  <c r="AB350" i="33"/>
  <c r="AB318" i="33"/>
  <c r="AB286" i="33"/>
  <c r="AB254" i="33"/>
  <c r="AB222" i="33"/>
  <c r="AB190" i="33"/>
  <c r="AB158" i="33"/>
  <c r="AB126" i="33"/>
  <c r="AB94" i="33"/>
  <c r="AB62" i="33"/>
  <c r="AB30" i="33"/>
  <c r="AC2465" i="33"/>
  <c r="AB2441" i="33"/>
  <c r="AC2401" i="33"/>
  <c r="AB2377" i="33"/>
  <c r="AC2337" i="33"/>
  <c r="AB2313" i="33"/>
  <c r="AC2273" i="33"/>
  <c r="AB2249" i="33"/>
  <c r="AC2209" i="33"/>
  <c r="AB2185" i="33"/>
  <c r="AC2145" i="33"/>
  <c r="AB2121" i="33"/>
  <c r="AC1364" i="33"/>
  <c r="AA319" i="33"/>
  <c r="AB311" i="33"/>
  <c r="AC23" i="33"/>
  <c r="AA2226" i="33"/>
  <c r="AA1978" i="33"/>
  <c r="AB2404" i="33"/>
  <c r="AA2084" i="33"/>
  <c r="AB1980" i="33"/>
  <c r="AC1176" i="33"/>
  <c r="AC1094" i="33"/>
  <c r="AA902" i="33"/>
  <c r="AC830" i="33"/>
  <c r="AA774" i="33"/>
  <c r="AC702" i="33"/>
  <c r="AA646" i="33"/>
  <c r="AC574" i="33"/>
  <c r="AA518" i="33"/>
  <c r="AC446" i="33"/>
  <c r="AA390" i="33"/>
  <c r="AC318" i="33"/>
  <c r="AA262" i="33"/>
  <c r="AC190" i="33"/>
  <c r="AA134" i="33"/>
  <c r="AC62" i="33"/>
  <c r="AA6" i="33"/>
  <c r="AC2129" i="33"/>
  <c r="AA2121" i="33"/>
  <c r="AC2105" i="33"/>
  <c r="AC2081" i="33"/>
  <c r="AA2065" i="33"/>
  <c r="AB2041" i="33"/>
  <c r="AC2017" i="33"/>
  <c r="AA2001" i="33"/>
  <c r="AB1977" i="33"/>
  <c r="AC1953" i="33"/>
  <c r="AA1937" i="33"/>
  <c r="AB1913" i="33"/>
  <c r="AC1889" i="33"/>
  <c r="AA1873" i="33"/>
  <c r="AB1849" i="33"/>
  <c r="AC1825" i="33"/>
  <c r="AA1809" i="33"/>
  <c r="AB1785" i="33"/>
  <c r="AC1753" i="33"/>
  <c r="AB1697" i="33"/>
  <c r="AC1593" i="33"/>
  <c r="AB1561" i="33"/>
  <c r="AC1553" i="33"/>
  <c r="AB1529" i="33"/>
  <c r="AA1513" i="33"/>
  <c r="AC1505" i="33"/>
  <c r="AB1417" i="33"/>
  <c r="AA1401" i="33"/>
  <c r="AC1377" i="33"/>
  <c r="AA1361" i="33"/>
  <c r="AB1337" i="33"/>
  <c r="AC1313" i="33"/>
  <c r="AB1297" i="33"/>
  <c r="AC1289" i="33"/>
  <c r="AB1265" i="33"/>
  <c r="AC1257" i="33"/>
  <c r="AB1233" i="33"/>
  <c r="AC1225" i="33"/>
  <c r="AB1201" i="33"/>
  <c r="AC1193" i="33"/>
  <c r="AA1169" i="33"/>
  <c r="AC1097" i="33"/>
  <c r="AB977" i="33"/>
  <c r="AA889" i="33"/>
  <c r="AC849" i="33"/>
  <c r="AA737" i="33"/>
  <c r="AC705" i="33"/>
  <c r="AA569" i="33"/>
  <c r="AC537" i="33"/>
  <c r="AA377" i="33"/>
  <c r="AC337" i="33"/>
  <c r="AA233" i="33"/>
  <c r="AC185" i="33"/>
  <c r="AA57" i="33"/>
  <c r="AC9" i="33"/>
  <c r="AB2396" i="33"/>
  <c r="AA2268" i="33"/>
  <c r="AC2188" i="33"/>
  <c r="AA2156" i="33"/>
  <c r="AA1924" i="33"/>
  <c r="AC1868" i="33"/>
  <c r="AB1788" i="33"/>
  <c r="AC1484" i="33"/>
  <c r="AC1396" i="33"/>
  <c r="AA1292" i="33"/>
  <c r="AC1252" i="33"/>
  <c r="AB1212" i="33"/>
  <c r="AA1152" i="33"/>
  <c r="AB1181" i="33"/>
  <c r="AC1173" i="33"/>
  <c r="AC1149" i="33"/>
  <c r="AA2074" i="33"/>
  <c r="AA1818" i="33"/>
  <c r="AB497" i="33"/>
  <c r="AA2289" i="33"/>
  <c r="AA2265" i="33"/>
  <c r="AA2089" i="33"/>
  <c r="AB2065" i="33"/>
  <c r="AC2041" i="33"/>
  <c r="AA2025" i="33"/>
  <c r="AB2001" i="33"/>
  <c r="AC1977" i="33"/>
  <c r="AA1961" i="33"/>
  <c r="AB1937" i="33"/>
  <c r="AC1913" i="33"/>
  <c r="AA1897" i="33"/>
  <c r="AB1873" i="33"/>
  <c r="AC1849" i="33"/>
  <c r="AA1833" i="33"/>
  <c r="AB1809" i="33"/>
  <c r="AC1785" i="33"/>
  <c r="AA1769" i="33"/>
  <c r="AA1713" i="33"/>
  <c r="AA1569" i="33"/>
  <c r="AA1537" i="33"/>
  <c r="AB1513" i="33"/>
  <c r="AC1489" i="33"/>
  <c r="AC1417" i="33"/>
  <c r="AB1401" i="33"/>
  <c r="AA1385" i="33"/>
  <c r="AB1361" i="33"/>
  <c r="AC1337" i="33"/>
  <c r="AA1321" i="33"/>
  <c r="AA1305" i="33"/>
  <c r="AA1273" i="33"/>
  <c r="AA1241" i="33"/>
  <c r="AA1209" i="33"/>
  <c r="AB1169" i="33"/>
  <c r="AC977" i="33"/>
  <c r="AB889" i="33"/>
  <c r="AB737" i="33"/>
  <c r="AB569" i="33"/>
  <c r="AB377" i="33"/>
  <c r="AB233" i="33"/>
  <c r="AB57" i="33"/>
  <c r="AC2396" i="33"/>
  <c r="AA2340" i="33"/>
  <c r="AB2268" i="33"/>
  <c r="AB2156" i="33"/>
  <c r="AA2052" i="33"/>
  <c r="AC2020" i="33"/>
  <c r="AB1924" i="33"/>
  <c r="AC1564" i="33"/>
  <c r="AA1340" i="33"/>
  <c r="AB1292" i="33"/>
  <c r="AB1152" i="33"/>
  <c r="AA1072" i="33"/>
  <c r="AA1157" i="33"/>
  <c r="AA1914" i="33"/>
  <c r="AC49" i="33"/>
  <c r="AC2348" i="33"/>
  <c r="AA2316" i="33"/>
  <c r="AA1284" i="33"/>
  <c r="AC1126" i="33"/>
  <c r="AC966" i="33"/>
  <c r="AA934" i="33"/>
  <c r="AC862" i="33"/>
  <c r="AA806" i="33"/>
  <c r="AC734" i="33"/>
  <c r="AA678" i="33"/>
  <c r="AC606" i="33"/>
  <c r="AA550" i="33"/>
  <c r="AC478" i="33"/>
  <c r="AA422" i="33"/>
  <c r="AC350" i="33"/>
  <c r="AA294" i="33"/>
  <c r="AC222" i="33"/>
  <c r="AA166" i="33"/>
  <c r="AC94" i="33"/>
  <c r="AA38" i="33"/>
  <c r="AC2121" i="33"/>
  <c r="AB2089" i="33"/>
  <c r="AC2065" i="33"/>
  <c r="AA2049" i="33"/>
  <c r="AB2025" i="33"/>
  <c r="AC2001" i="33"/>
  <c r="AA1985" i="33"/>
  <c r="AB1961" i="33"/>
  <c r="AC1937" i="33"/>
  <c r="AA1921" i="33"/>
  <c r="AB1897" i="33"/>
  <c r="AC1873" i="33"/>
  <c r="AA1857" i="33"/>
  <c r="AB1833" i="33"/>
  <c r="AC1809" i="33"/>
  <c r="AA1793" i="33"/>
  <c r="AB1769" i="33"/>
  <c r="AB1713" i="33"/>
  <c r="AC1697" i="33"/>
  <c r="AB1569" i="33"/>
  <c r="AC1561" i="33"/>
  <c r="AB1537" i="33"/>
  <c r="AC1529" i="33"/>
  <c r="AA1497" i="33"/>
  <c r="AA1433" i="33"/>
  <c r="AC1401" i="33"/>
  <c r="AB1385" i="33"/>
  <c r="AC1361" i="33"/>
  <c r="AA1345" i="33"/>
  <c r="AB1321" i="33"/>
  <c r="AB1305" i="33"/>
  <c r="AC1297" i="33"/>
  <c r="AB1273" i="33"/>
  <c r="AC1265" i="33"/>
  <c r="AB1241" i="33"/>
  <c r="AC1233" i="33"/>
  <c r="AB1209" i="33"/>
  <c r="AC1201" i="33"/>
  <c r="AA937" i="33"/>
  <c r="AC889" i="33"/>
  <c r="AA777" i="33"/>
  <c r="AC737" i="33"/>
  <c r="AA609" i="33"/>
  <c r="AC569" i="33"/>
  <c r="AA433" i="33"/>
  <c r="AC377" i="33"/>
  <c r="AA273" i="33"/>
  <c r="AC233" i="33"/>
  <c r="AA97" i="33"/>
  <c r="AC57" i="33"/>
  <c r="AB2340" i="33"/>
  <c r="AC2268" i="33"/>
  <c r="AB2052" i="33"/>
  <c r="AA1828" i="33"/>
  <c r="AC1788" i="33"/>
  <c r="AA1516" i="33"/>
  <c r="AA1436" i="33"/>
  <c r="AB1340" i="33"/>
  <c r="AA1236" i="33"/>
  <c r="AC1212" i="33"/>
  <c r="AB1072" i="33"/>
  <c r="AC1181" i="33"/>
  <c r="AB1157" i="33"/>
  <c r="AA2010" i="33"/>
  <c r="AC2244" i="33"/>
  <c r="AA1812" i="33"/>
  <c r="AB1700" i="33"/>
  <c r="AB1024" i="33"/>
  <c r="AB1102" i="33"/>
  <c r="AA2457" i="33"/>
  <c r="AA2225" i="33"/>
  <c r="AA2201" i="33"/>
  <c r="AC2089" i="33"/>
  <c r="AA2073" i="33"/>
  <c r="AB2049" i="33"/>
  <c r="AC2025" i="33"/>
  <c r="AA2009" i="33"/>
  <c r="AB1985" i="33"/>
  <c r="AC1961" i="33"/>
  <c r="AA1945" i="33"/>
  <c r="AB1921" i="33"/>
  <c r="AC1897" i="33"/>
  <c r="AA1881" i="33"/>
  <c r="AB1857" i="33"/>
  <c r="AC1833" i="33"/>
  <c r="AA1817" i="33"/>
  <c r="AB1793" i="33"/>
  <c r="AC1769" i="33"/>
  <c r="AA1737" i="33"/>
  <c r="AA1585" i="33"/>
  <c r="AA1545" i="33"/>
  <c r="AC1513" i="33"/>
  <c r="AB1497" i="33"/>
  <c r="AB1433" i="33"/>
  <c r="AA1409" i="33"/>
  <c r="AC1385" i="33"/>
  <c r="AA1369" i="33"/>
  <c r="AB1345" i="33"/>
  <c r="AC1321" i="33"/>
  <c r="AA1281" i="33"/>
  <c r="AA1249" i="33"/>
  <c r="AA1217" i="33"/>
  <c r="AA1185" i="33"/>
  <c r="AC1169" i="33"/>
  <c r="AB937" i="33"/>
  <c r="AB777" i="33"/>
  <c r="AB609" i="33"/>
  <c r="AB433" i="33"/>
  <c r="AB273" i="33"/>
  <c r="AB97" i="33"/>
  <c r="AA2436" i="33"/>
  <c r="AC2340" i="33"/>
  <c r="AA2228" i="33"/>
  <c r="AC2156" i="33"/>
  <c r="AA1964" i="33"/>
  <c r="AC1924" i="33"/>
  <c r="AB1828" i="33"/>
  <c r="AB1516" i="33"/>
  <c r="AB1436" i="33"/>
  <c r="AC1340" i="33"/>
  <c r="AC1292" i="33"/>
  <c r="AB1236" i="33"/>
  <c r="AA1184" i="33"/>
  <c r="AC1152" i="33"/>
  <c r="AC1072" i="33"/>
  <c r="AA1040" i="33"/>
  <c r="AA1850" i="33"/>
  <c r="AC2044" i="33"/>
  <c r="AC1420" i="33"/>
  <c r="AA1404" i="33"/>
  <c r="AB1046" i="33"/>
  <c r="AB1006" i="33"/>
  <c r="AC894" i="33"/>
  <c r="AA838" i="33"/>
  <c r="AC766" i="33"/>
  <c r="AA710" i="33"/>
  <c r="AC638" i="33"/>
  <c r="AA582" i="33"/>
  <c r="AC510" i="33"/>
  <c r="AA454" i="33"/>
  <c r="AC382" i="33"/>
  <c r="AA326" i="33"/>
  <c r="AC254" i="33"/>
  <c r="AA198" i="33"/>
  <c r="AC126" i="33"/>
  <c r="AA70" i="33"/>
  <c r="AA2097" i="33"/>
  <c r="AB2073" i="33"/>
  <c r="AC2049" i="33"/>
  <c r="AA2033" i="33"/>
  <c r="AB2009" i="33"/>
  <c r="AC1985" i="33"/>
  <c r="AA1969" i="33"/>
  <c r="AB1945" i="33"/>
  <c r="AC1921" i="33"/>
  <c r="AA1905" i="33"/>
  <c r="AB1881" i="33"/>
  <c r="AC1857" i="33"/>
  <c r="AA1841" i="33"/>
  <c r="AB1817" i="33"/>
  <c r="AC1793" i="33"/>
  <c r="AA1777" i="33"/>
  <c r="AB1737" i="33"/>
  <c r="AC1713" i="33"/>
  <c r="AB1585" i="33"/>
  <c r="AC1569" i="33"/>
  <c r="AB1545" i="33"/>
  <c r="AC1537" i="33"/>
  <c r="AA1521" i="33"/>
  <c r="AC1433" i="33"/>
  <c r="AB1409" i="33"/>
  <c r="AA1393" i="33"/>
  <c r="AB1369" i="33"/>
  <c r="AC1345" i="33"/>
  <c r="AA1329" i="33"/>
  <c r="AC1305" i="33"/>
  <c r="AB1281" i="33"/>
  <c r="AC1273" i="33"/>
  <c r="AB1249" i="33"/>
  <c r="AC1241" i="33"/>
  <c r="AB1217" i="33"/>
  <c r="AC1209" i="33"/>
  <c r="AB1185" i="33"/>
  <c r="AA1025" i="33"/>
  <c r="AC937" i="33"/>
  <c r="AA809" i="33"/>
  <c r="AC777" i="33"/>
  <c r="AA665" i="33"/>
  <c r="AC609" i="33"/>
  <c r="AA481" i="33"/>
  <c r="AC433" i="33"/>
  <c r="AA305" i="33"/>
  <c r="AC273" i="33"/>
  <c r="AA137" i="33"/>
  <c r="AC97" i="33"/>
  <c r="AB2436" i="33"/>
  <c r="AB2228" i="33"/>
  <c r="AA2100" i="33"/>
  <c r="AC2052" i="33"/>
  <c r="AB1964" i="33"/>
  <c r="AA1748" i="33"/>
  <c r="AC1436" i="33"/>
  <c r="AB1184" i="33"/>
  <c r="AB1040" i="33"/>
  <c r="AA1008" i="33"/>
  <c r="AB1165" i="33"/>
  <c r="AC1157" i="33"/>
  <c r="AB2146" i="33"/>
  <c r="AA1946" i="33"/>
  <c r="AA1370" i="33"/>
  <c r="AC1194" i="33"/>
  <c r="AA2140" i="33"/>
  <c r="AC1158" i="33"/>
  <c r="AB1134" i="33"/>
  <c r="AA1078" i="33"/>
  <c r="AA2417" i="33"/>
  <c r="AA2393" i="33"/>
  <c r="AA2161" i="33"/>
  <c r="AA2137" i="33"/>
  <c r="AB2097" i="33"/>
  <c r="AC2073" i="33"/>
  <c r="AA2057" i="33"/>
  <c r="AB2033" i="33"/>
  <c r="AC2009" i="33"/>
  <c r="AA1993" i="33"/>
  <c r="AB1969" i="33"/>
  <c r="AC1945" i="33"/>
  <c r="AA1929" i="33"/>
  <c r="AB1905" i="33"/>
  <c r="AC1881" i="33"/>
  <c r="AA1865" i="33"/>
  <c r="AB1841" i="33"/>
  <c r="AC1817" i="33"/>
  <c r="AA1801" i="33"/>
  <c r="AB1777" i="33"/>
  <c r="AA1753" i="33"/>
  <c r="AA1593" i="33"/>
  <c r="AA1553" i="33"/>
  <c r="AB1521" i="33"/>
  <c r="AA1505" i="33"/>
  <c r="AC1497" i="33"/>
  <c r="AA1441" i="33"/>
  <c r="AC1409" i="33"/>
  <c r="AB1393" i="33"/>
  <c r="AC1369" i="33"/>
  <c r="AA1353" i="33"/>
  <c r="AB1329" i="33"/>
  <c r="AA1289" i="33"/>
  <c r="AA1257" i="33"/>
  <c r="AA1225" i="33"/>
  <c r="AA1193" i="33"/>
  <c r="AB1025" i="33"/>
  <c r="AB809" i="33"/>
  <c r="AB665" i="33"/>
  <c r="AB481" i="33"/>
  <c r="AB305" i="33"/>
  <c r="AB137" i="33"/>
  <c r="AC2436" i="33"/>
  <c r="AA2300" i="33"/>
  <c r="AC2228" i="33"/>
  <c r="AA2188" i="33"/>
  <c r="AB2100" i="33"/>
  <c r="AA1868" i="33"/>
  <c r="AC1828" i="33"/>
  <c r="AB1748" i="33"/>
  <c r="AC1516" i="33"/>
  <c r="AA1308" i="33"/>
  <c r="AA1252" i="33"/>
  <c r="AC1236" i="33"/>
  <c r="AA1120" i="33"/>
  <c r="AC1040" i="33"/>
  <c r="AB1008" i="33"/>
  <c r="AA952" i="33"/>
  <c r="AA1173" i="33"/>
  <c r="AA2042" i="33"/>
  <c r="AA1786" i="33"/>
  <c r="AA89" i="33"/>
  <c r="AA1166" i="33"/>
  <c r="AB950" i="33"/>
  <c r="AC926" i="33"/>
  <c r="AA870" i="33"/>
  <c r="AC798" i="33"/>
  <c r="AA742" i="33"/>
  <c r="AC670" i="33"/>
  <c r="AA614" i="33"/>
  <c r="AC542" i="33"/>
  <c r="AA486" i="33"/>
  <c r="AC414" i="33"/>
  <c r="AA358" i="33"/>
  <c r="AC286" i="33"/>
  <c r="AA230" i="33"/>
  <c r="AC158" i="33"/>
  <c r="AA102" i="33"/>
  <c r="AC30" i="33"/>
  <c r="AC2137" i="33"/>
  <c r="AA2105" i="33"/>
  <c r="AC2097" i="33"/>
  <c r="AA2081" i="33"/>
  <c r="AB2057" i="33"/>
  <c r="AC2033" i="33"/>
  <c r="AA2017" i="33"/>
  <c r="AB1993" i="33"/>
  <c r="AC1969" i="33"/>
  <c r="AA1953" i="33"/>
  <c r="AB1929" i="33"/>
  <c r="AC1905" i="33"/>
  <c r="AA1889" i="33"/>
  <c r="AB1865" i="33"/>
  <c r="AC1841" i="33"/>
  <c r="AA1825" i="33"/>
  <c r="AB1801" i="33"/>
  <c r="AC1777" i="33"/>
  <c r="AB1753" i="33"/>
  <c r="AC1737" i="33"/>
  <c r="AB1593" i="33"/>
  <c r="AC1585" i="33"/>
  <c r="AB1553" i="33"/>
  <c r="AC1545" i="33"/>
  <c r="AB1505" i="33"/>
  <c r="AA1489" i="33"/>
  <c r="AB1441" i="33"/>
  <c r="AC1393" i="33"/>
  <c r="AA1377" i="33"/>
  <c r="AB1353" i="33"/>
  <c r="AC1329" i="33"/>
  <c r="AA1313" i="33"/>
  <c r="AB1289" i="33"/>
  <c r="AC1281" i="33"/>
  <c r="AB1257" i="33"/>
  <c r="AC1249" i="33"/>
  <c r="AB1225" i="33"/>
  <c r="AC1217" i="33"/>
  <c r="AB1193" i="33"/>
  <c r="AC1185" i="33"/>
  <c r="AA1097" i="33"/>
  <c r="AC1025" i="33"/>
  <c r="AA849" i="33"/>
  <c r="AC809" i="33"/>
  <c r="AA705" i="33"/>
  <c r="AC665" i="33"/>
  <c r="AA537" i="33"/>
  <c r="AC481" i="33"/>
  <c r="AA337" i="33"/>
  <c r="AC305" i="33"/>
  <c r="AA185" i="33"/>
  <c r="AC137" i="33"/>
  <c r="AA9" i="33"/>
  <c r="AB2300" i="33"/>
  <c r="AB2188" i="33"/>
  <c r="AA2020" i="33"/>
  <c r="AC1964" i="33"/>
  <c r="AB1868" i="33"/>
  <c r="AA1564" i="33"/>
  <c r="AA1484" i="33"/>
  <c r="AA1396" i="33"/>
  <c r="AB1308" i="33"/>
  <c r="AB1252" i="33"/>
  <c r="AC1184" i="33"/>
  <c r="AB1120" i="33"/>
  <c r="AA1882" i="33"/>
  <c r="AC1772" i="33"/>
  <c r="AA1348" i="33"/>
  <c r="AB1166" i="33"/>
  <c r="AB1022" i="33"/>
  <c r="AA2353" i="33"/>
  <c r="AA2329" i="33"/>
  <c r="AB2105" i="33"/>
  <c r="AB2081" i="33"/>
  <c r="AC2057" i="33"/>
  <c r="AA2041" i="33"/>
  <c r="AB2017" i="33"/>
  <c r="AC1993" i="33"/>
  <c r="AA1977" i="33"/>
  <c r="AB1953" i="33"/>
  <c r="AC1929" i="33"/>
  <c r="AA1913" i="33"/>
  <c r="AB1889" i="33"/>
  <c r="AC1865" i="33"/>
  <c r="AA1849" i="33"/>
  <c r="AB1825" i="33"/>
  <c r="AC1801" i="33"/>
  <c r="AA1785" i="33"/>
  <c r="AA1697" i="33"/>
  <c r="AA1561" i="33"/>
  <c r="AA1529" i="33"/>
  <c r="AC1521" i="33"/>
  <c r="AB1489" i="33"/>
  <c r="AC1441" i="33"/>
  <c r="AA1417" i="33"/>
  <c r="AB1377" i="33"/>
  <c r="AC1353" i="33"/>
  <c r="AA1337" i="33"/>
  <c r="AB1313" i="33"/>
  <c r="AA1297" i="33"/>
  <c r="AA1265" i="33"/>
  <c r="AA1233" i="33"/>
  <c r="AA1201" i="33"/>
  <c r="AB1097" i="33"/>
  <c r="AB849" i="33"/>
  <c r="AB705" i="33"/>
  <c r="AB537" i="33"/>
  <c r="AB337" i="33"/>
  <c r="AB185" i="33"/>
  <c r="AB9" i="33"/>
  <c r="AA2396" i="33"/>
  <c r="AC2300" i="33"/>
  <c r="AC2100" i="33"/>
  <c r="AB2020" i="33"/>
  <c r="AA1788" i="33"/>
  <c r="AC1748" i="33"/>
  <c r="AB1564" i="33"/>
  <c r="AB1484" i="33"/>
  <c r="AB1396" i="33"/>
  <c r="AC1308" i="33"/>
  <c r="AA1212" i="33"/>
  <c r="AC1120" i="33"/>
  <c r="AC952" i="33"/>
  <c r="AA1181" i="33"/>
  <c r="AB1149" i="33"/>
  <c r="AC1141" i="33"/>
  <c r="AB1117" i="33"/>
  <c r="AB1085" i="33"/>
  <c r="AA1053" i="33"/>
  <c r="AC957" i="33"/>
  <c r="AB941" i="33"/>
  <c r="AA909" i="33"/>
  <c r="AC901" i="33"/>
  <c r="AB877" i="33"/>
  <c r="AA853" i="33"/>
  <c r="AC845" i="33"/>
  <c r="AB821" i="33"/>
  <c r="AA797" i="33"/>
  <c r="AC789" i="33"/>
  <c r="AB765" i="33"/>
  <c r="AA741" i="33"/>
  <c r="AC733" i="33"/>
  <c r="AA709" i="33"/>
  <c r="AB677" i="33"/>
  <c r="AB653" i="33"/>
  <c r="AA629" i="33"/>
  <c r="AC621" i="33"/>
  <c r="AB597" i="33"/>
  <c r="AA573" i="33"/>
  <c r="AC565" i="33"/>
  <c r="AB541" i="33"/>
  <c r="AC509" i="33"/>
  <c r="AB485" i="33"/>
  <c r="AB453" i="33"/>
  <c r="AA429" i="33"/>
  <c r="AB397" i="33"/>
  <c r="AA373" i="33"/>
  <c r="AC365" i="33"/>
  <c r="AB341" i="33"/>
  <c r="AA317" i="33"/>
  <c r="AC309" i="33"/>
  <c r="AB285" i="33"/>
  <c r="AC253" i="33"/>
  <c r="AB229" i="33"/>
  <c r="AB197" i="33"/>
  <c r="AC165" i="33"/>
  <c r="AA141" i="33"/>
  <c r="AC133" i="33"/>
  <c r="AB109" i="33"/>
  <c r="AA85" i="33"/>
  <c r="AC77" i="33"/>
  <c r="AB53" i="33"/>
  <c r="AA29" i="33"/>
  <c r="AC21" i="33"/>
  <c r="AC2448" i="33"/>
  <c r="AC2424" i="33"/>
  <c r="AC2384" i="33"/>
  <c r="AC2360" i="33"/>
  <c r="AC2320" i="33"/>
  <c r="AC2296" i="33"/>
  <c r="AC2256" i="33"/>
  <c r="AC2232" i="33"/>
  <c r="AC2192" i="33"/>
  <c r="AC2168" i="33"/>
  <c r="AC2128" i="33"/>
  <c r="AA2096" i="33"/>
  <c r="AC2088" i="33"/>
  <c r="AB2072" i="33"/>
  <c r="AA2032" i="33"/>
  <c r="AC2024" i="33"/>
  <c r="AB2008" i="33"/>
  <c r="AA1968" i="33"/>
  <c r="AC1960" i="33"/>
  <c r="AB1944" i="33"/>
  <c r="AA1904" i="33"/>
  <c r="AA1125" i="33"/>
  <c r="AC1117" i="33"/>
  <c r="AA1093" i="33"/>
  <c r="AC1085" i="33"/>
  <c r="AB1053" i="33"/>
  <c r="AB997" i="33"/>
  <c r="AB981" i="33"/>
  <c r="AA949" i="33"/>
  <c r="AC941" i="33"/>
  <c r="AA933" i="33"/>
  <c r="AB909" i="33"/>
  <c r="AA885" i="33"/>
  <c r="AC877" i="33"/>
  <c r="AB853" i="33"/>
  <c r="AA829" i="33"/>
  <c r="AC821" i="33"/>
  <c r="AB797" i="33"/>
  <c r="AC765" i="33"/>
  <c r="AB741" i="33"/>
  <c r="AB709" i="33"/>
  <c r="AA685" i="33"/>
  <c r="AC677" i="33"/>
  <c r="AA661" i="33"/>
  <c r="AC653" i="33"/>
  <c r="AB629" i="33"/>
  <c r="AA605" i="33"/>
  <c r="AC597" i="33"/>
  <c r="AB573" i="33"/>
  <c r="AA549" i="33"/>
  <c r="AC541" i="33"/>
  <c r="AA517" i="33"/>
  <c r="AC485" i="33"/>
  <c r="AA461" i="33"/>
  <c r="AC453" i="33"/>
  <c r="AB429" i="33"/>
  <c r="AA405" i="33"/>
  <c r="AC397" i="33"/>
  <c r="AB373" i="33"/>
  <c r="AA349" i="33"/>
  <c r="AC341" i="33"/>
  <c r="AB317" i="33"/>
  <c r="AA293" i="33"/>
  <c r="AC285" i="33"/>
  <c r="AA261" i="33"/>
  <c r="AC229" i="33"/>
  <c r="AA205" i="33"/>
  <c r="AC197" i="33"/>
  <c r="AA173" i="33"/>
  <c r="AB141" i="33"/>
  <c r="AA117" i="33"/>
  <c r="AC109" i="33"/>
  <c r="AB85" i="33"/>
  <c r="AA61" i="33"/>
  <c r="AC53" i="33"/>
  <c r="AB29" i="33"/>
  <c r="AB2464" i="33"/>
  <c r="AA2440" i="33"/>
  <c r="AB2400" i="33"/>
  <c r="AA2376" i="33"/>
  <c r="AB2336" i="33"/>
  <c r="AA2312" i="33"/>
  <c r="AB2272" i="33"/>
  <c r="AA2248" i="33"/>
  <c r="AB2208" i="33"/>
  <c r="AA2184" i="33"/>
  <c r="AB2144" i="33"/>
  <c r="AA2120" i="33"/>
  <c r="AC2112" i="33"/>
  <c r="AB2096" i="33"/>
  <c r="AA2056" i="33"/>
  <c r="AC2048" i="33"/>
  <c r="AB2032" i="33"/>
  <c r="AA1992" i="33"/>
  <c r="AC1984" i="33"/>
  <c r="AB1968" i="33"/>
  <c r="AA1928" i="33"/>
  <c r="AC1920" i="33"/>
  <c r="AA1149" i="33"/>
  <c r="AB1125" i="33"/>
  <c r="AB1093" i="33"/>
  <c r="AC1053" i="33"/>
  <c r="AA1013" i="33"/>
  <c r="AC997" i="33"/>
  <c r="AC981" i="33"/>
  <c r="AB965" i="33"/>
  <c r="AB949" i="33"/>
  <c r="AB933" i="33"/>
  <c r="AA917" i="33"/>
  <c r="AC909" i="33"/>
  <c r="AB885" i="33"/>
  <c r="AA861" i="33"/>
  <c r="AC853" i="33"/>
  <c r="AB829" i="33"/>
  <c r="AA805" i="33"/>
  <c r="AC797" i="33"/>
  <c r="AA773" i="33"/>
  <c r="AC741" i="33"/>
  <c r="AA717" i="33"/>
  <c r="AC709" i="33"/>
  <c r="AB685" i="33"/>
  <c r="AB661" i="33"/>
  <c r="AA637" i="33"/>
  <c r="AC629" i="33"/>
  <c r="AB605" i="33"/>
  <c r="AC573" i="33"/>
  <c r="AB549" i="33"/>
  <c r="AB517" i="33"/>
  <c r="AA493" i="33"/>
  <c r="AB461" i="33"/>
  <c r="AA437" i="33"/>
  <c r="AC429" i="33"/>
  <c r="AB405" i="33"/>
  <c r="AA381" i="33"/>
  <c r="AC373" i="33"/>
  <c r="AB349" i="33"/>
  <c r="AC317" i="33"/>
  <c r="AB293" i="33"/>
  <c r="AB261" i="33"/>
  <c r="AA237" i="33"/>
  <c r="AB205" i="33"/>
  <c r="AB173" i="33"/>
  <c r="AA149" i="33"/>
  <c r="AC141" i="33"/>
  <c r="AB117" i="33"/>
  <c r="AA93" i="33"/>
  <c r="AC85" i="33"/>
  <c r="AB61" i="33"/>
  <c r="AA37" i="33"/>
  <c r="AC29" i="33"/>
  <c r="AA5" i="33"/>
  <c r="AC2464" i="33"/>
  <c r="AA2456" i="33"/>
  <c r="AB2440" i="33"/>
  <c r="AA2416" i="33"/>
  <c r="AC2400" i="33"/>
  <c r="AA2392" i="33"/>
  <c r="AB2376" i="33"/>
  <c r="AA2352" i="33"/>
  <c r="AC2336" i="33"/>
  <c r="AA2328" i="33"/>
  <c r="AB2312" i="33"/>
  <c r="AA2288" i="33"/>
  <c r="AC2272" i="33"/>
  <c r="AA2264" i="33"/>
  <c r="AB2248" i="33"/>
  <c r="AA2224" i="33"/>
  <c r="AC2208" i="33"/>
  <c r="AA2200" i="33"/>
  <c r="AB2184" i="33"/>
  <c r="AA2160" i="33"/>
  <c r="AC2144" i="33"/>
  <c r="AA2136" i="33"/>
  <c r="AB2120" i="33"/>
  <c r="AA2104" i="33"/>
  <c r="AA2080" i="33"/>
  <c r="AC2072" i="33"/>
  <c r="AB2056" i="33"/>
  <c r="AA2016" i="33"/>
  <c r="AC2008" i="33"/>
  <c r="AB1992" i="33"/>
  <c r="AA1952" i="33"/>
  <c r="AC1944" i="33"/>
  <c r="AB1928" i="33"/>
  <c r="AA1165" i="33"/>
  <c r="AC1125" i="33"/>
  <c r="AA1101" i="33"/>
  <c r="AC1093" i="33"/>
  <c r="AA1037" i="33"/>
  <c r="AB1013" i="33"/>
  <c r="AC965" i="33"/>
  <c r="AC949" i="33"/>
  <c r="AC933" i="33"/>
  <c r="AB917" i="33"/>
  <c r="AA893" i="33"/>
  <c r="AC885" i="33"/>
  <c r="AB861" i="33"/>
  <c r="AC829" i="33"/>
  <c r="AB805" i="33"/>
  <c r="AB773" i="33"/>
  <c r="AA749" i="33"/>
  <c r="AB717" i="33"/>
  <c r="AA693" i="33"/>
  <c r="AC685" i="33"/>
  <c r="AA669" i="33"/>
  <c r="AC661" i="33"/>
  <c r="AB637" i="33"/>
  <c r="AA613" i="33"/>
  <c r="AC605" i="33"/>
  <c r="AA581" i="33"/>
  <c r="AC549" i="33"/>
  <c r="AA525" i="33"/>
  <c r="AC517" i="33"/>
  <c r="AB493" i="33"/>
  <c r="AA469" i="33"/>
  <c r="AC461" i="33"/>
  <c r="AB437" i="33"/>
  <c r="AA413" i="33"/>
  <c r="AC405" i="33"/>
  <c r="AB381" i="33"/>
  <c r="AA357" i="33"/>
  <c r="AC349" i="33"/>
  <c r="AA325" i="33"/>
  <c r="AC293" i="33"/>
  <c r="AA269" i="33"/>
  <c r="AC261" i="33"/>
  <c r="AB237" i="33"/>
  <c r="AA213" i="33"/>
  <c r="AC205" i="33"/>
  <c r="AA181" i="33"/>
  <c r="AC173" i="33"/>
  <c r="AB149" i="33"/>
  <c r="AA125" i="33"/>
  <c r="AC117" i="33"/>
  <c r="AB93" i="33"/>
  <c r="AC61" i="33"/>
  <c r="AB37" i="33"/>
  <c r="AB5" i="33"/>
  <c r="AB2456" i="33"/>
  <c r="AC2440" i="33"/>
  <c r="AA2432" i="33"/>
  <c r="AB2416" i="33"/>
  <c r="AB2392" i="33"/>
  <c r="AC2376" i="33"/>
  <c r="AA2368" i="33"/>
  <c r="AB2352" i="33"/>
  <c r="AB2328" i="33"/>
  <c r="AC2312" i="33"/>
  <c r="AA2304" i="33"/>
  <c r="AB2288" i="33"/>
  <c r="AB2264" i="33"/>
  <c r="AC2248" i="33"/>
  <c r="AA2240" i="33"/>
  <c r="AB2224" i="33"/>
  <c r="AB2200" i="33"/>
  <c r="AC2184" i="33"/>
  <c r="AA2176" i="33"/>
  <c r="AB2160" i="33"/>
  <c r="AB2136" i="33"/>
  <c r="AB2104" i="33"/>
  <c r="AC2096" i="33"/>
  <c r="AB2080" i="33"/>
  <c r="AA2040" i="33"/>
  <c r="AC2032" i="33"/>
  <c r="AB2016" i="33"/>
  <c r="AA1976" i="33"/>
  <c r="AC1968" i="33"/>
  <c r="AB1952" i="33"/>
  <c r="AA1912" i="33"/>
  <c r="AB952" i="33"/>
  <c r="AA1133" i="33"/>
  <c r="AB1101" i="33"/>
  <c r="AA1077" i="33"/>
  <c r="AB1037" i="33"/>
  <c r="AC1013" i="33"/>
  <c r="AA925" i="33"/>
  <c r="AC917" i="33"/>
  <c r="AB893" i="33"/>
  <c r="AA869" i="33"/>
  <c r="AC861" i="33"/>
  <c r="AA837" i="33"/>
  <c r="AC805" i="33"/>
  <c r="AA781" i="33"/>
  <c r="AC773" i="33"/>
  <c r="AB749" i="33"/>
  <c r="AA725" i="33"/>
  <c r="AC717" i="33"/>
  <c r="AB693" i="33"/>
  <c r="AB669" i="33"/>
  <c r="AC637" i="33"/>
  <c r="AB613" i="33"/>
  <c r="AB581" i="33"/>
  <c r="AA557" i="33"/>
  <c r="AB525" i="33"/>
  <c r="AA501" i="33"/>
  <c r="AC493" i="33"/>
  <c r="AB469" i="33"/>
  <c r="AA445" i="33"/>
  <c r="AC437" i="33"/>
  <c r="AB413" i="33"/>
  <c r="AC381" i="33"/>
  <c r="AB357" i="33"/>
  <c r="AB325" i="33"/>
  <c r="AA301" i="33"/>
  <c r="AB269" i="33"/>
  <c r="AA245" i="33"/>
  <c r="AC237" i="33"/>
  <c r="AB213" i="33"/>
  <c r="AB181" i="33"/>
  <c r="AA157" i="33"/>
  <c r="AC149" i="33"/>
  <c r="AB125" i="33"/>
  <c r="AA101" i="33"/>
  <c r="AC93" i="33"/>
  <c r="AA69" i="33"/>
  <c r="AC37" i="33"/>
  <c r="AA13" i="33"/>
  <c r="AC5" i="33"/>
  <c r="AC2456" i="33"/>
  <c r="AC2416" i="33"/>
  <c r="AC2392" i="33"/>
  <c r="AC2352" i="33"/>
  <c r="AC2328" i="33"/>
  <c r="AC2288" i="33"/>
  <c r="AC2264" i="33"/>
  <c r="AC2224" i="33"/>
  <c r="AC2200" i="33"/>
  <c r="AC2160" i="33"/>
  <c r="AC2136" i="33"/>
  <c r="AC2120" i="33"/>
  <c r="AA2064" i="33"/>
  <c r="AC2056" i="33"/>
  <c r="AB2040" i="33"/>
  <c r="AA2000" i="33"/>
  <c r="AC1992" i="33"/>
  <c r="AB1976" i="33"/>
  <c r="AA1936" i="33"/>
  <c r="AC1928" i="33"/>
  <c r="AC1008" i="33"/>
  <c r="AC1165" i="33"/>
  <c r="AB1133" i="33"/>
  <c r="AA1109" i="33"/>
  <c r="AC1101" i="33"/>
  <c r="AB1077" i="33"/>
  <c r="AC1037" i="33"/>
  <c r="AA1021" i="33"/>
  <c r="AB989" i="33"/>
  <c r="AB973" i="33"/>
  <c r="AB925" i="33"/>
  <c r="AC893" i="33"/>
  <c r="AB869" i="33"/>
  <c r="AB837" i="33"/>
  <c r="AA813" i="33"/>
  <c r="AB781" i="33"/>
  <c r="AA757" i="33"/>
  <c r="AC749" i="33"/>
  <c r="AB725" i="33"/>
  <c r="AA701" i="33"/>
  <c r="AC693" i="33"/>
  <c r="AC669" i="33"/>
  <c r="AA645" i="33"/>
  <c r="AC613" i="33"/>
  <c r="AA589" i="33"/>
  <c r="AC581" i="33"/>
  <c r="AB557" i="33"/>
  <c r="AA533" i="33"/>
  <c r="AC525" i="33"/>
  <c r="AB501" i="33"/>
  <c r="AA477" i="33"/>
  <c r="AC469" i="33"/>
  <c r="AB445" i="33"/>
  <c r="AA421" i="33"/>
  <c r="AC413" i="33"/>
  <c r="AA389" i="33"/>
  <c r="AC357" i="33"/>
  <c r="AA333" i="33"/>
  <c r="AC325" i="33"/>
  <c r="AB301" i="33"/>
  <c r="AA277" i="33"/>
  <c r="AC269" i="33"/>
  <c r="AB245" i="33"/>
  <c r="AA221" i="33"/>
  <c r="AC213" i="33"/>
  <c r="AA189" i="33"/>
  <c r="AC181" i="33"/>
  <c r="AB157" i="33"/>
  <c r="AC125" i="33"/>
  <c r="AB101" i="33"/>
  <c r="AB69" i="33"/>
  <c r="AA45" i="33"/>
  <c r="AB13" i="33"/>
  <c r="AB2432" i="33"/>
  <c r="AA2408" i="33"/>
  <c r="AB2368" i="33"/>
  <c r="AA2344" i="33"/>
  <c r="AB2304" i="33"/>
  <c r="AA2280" i="33"/>
  <c r="AB2240" i="33"/>
  <c r="AA2216" i="33"/>
  <c r="AB2176" i="33"/>
  <c r="AA2152" i="33"/>
  <c r="AA2112" i="33"/>
  <c r="AC2104" i="33"/>
  <c r="AA2088" i="33"/>
  <c r="AC2080" i="33"/>
  <c r="AB2064" i="33"/>
  <c r="AA2024" i="33"/>
  <c r="AC2016" i="33"/>
  <c r="AB2000" i="33"/>
  <c r="AA1960" i="33"/>
  <c r="AC1952" i="33"/>
  <c r="AB1936" i="33"/>
  <c r="AA1896" i="33"/>
  <c r="AA1141" i="33"/>
  <c r="AC1133" i="33"/>
  <c r="AB1109" i="33"/>
  <c r="AC1077" i="33"/>
  <c r="AB1021" i="33"/>
  <c r="AC989" i="33"/>
  <c r="AC973" i="33"/>
  <c r="AA957" i="33"/>
  <c r="AC925" i="33"/>
  <c r="AA901" i="33"/>
  <c r="AC869" i="33"/>
  <c r="AA845" i="33"/>
  <c r="AC837" i="33"/>
  <c r="AB813" i="33"/>
  <c r="AA789" i="33"/>
  <c r="AC781" i="33"/>
  <c r="AB757" i="33"/>
  <c r="AA733" i="33"/>
  <c r="AC725" i="33"/>
  <c r="AB701" i="33"/>
  <c r="AB645" i="33"/>
  <c r="AA621" i="33"/>
  <c r="AB589" i="33"/>
  <c r="AA565" i="33"/>
  <c r="AC557" i="33"/>
  <c r="AB533" i="33"/>
  <c r="AA509" i="33"/>
  <c r="AC501" i="33"/>
  <c r="AB477" i="33"/>
  <c r="AC445" i="33"/>
  <c r="AB421" i="33"/>
  <c r="AB389" i="33"/>
  <c r="AA365" i="33"/>
  <c r="AB333" i="33"/>
  <c r="AA309" i="33"/>
  <c r="AC301" i="33"/>
  <c r="AB277" i="33"/>
  <c r="AA253" i="33"/>
  <c r="AC245" i="33"/>
  <c r="AB221" i="33"/>
  <c r="AB189" i="33"/>
  <c r="AA165" i="33"/>
  <c r="AC157" i="33"/>
  <c r="AA133" i="33"/>
  <c r="AC101" i="33"/>
  <c r="AA77" i="33"/>
  <c r="AC69" i="33"/>
  <c r="AB45" i="33"/>
  <c r="AA21" i="33"/>
  <c r="AC13" i="33"/>
  <c r="AA2448" i="33"/>
  <c r="AC2432" i="33"/>
  <c r="AA2424" i="33"/>
  <c r="AB2408" i="33"/>
  <c r="AA2384" i="33"/>
  <c r="AC2368" i="33"/>
  <c r="AA2360" i="33"/>
  <c r="AB2344" i="33"/>
  <c r="AA2320" i="33"/>
  <c r="AC2304" i="33"/>
  <c r="AA2296" i="33"/>
  <c r="AB2280" i="33"/>
  <c r="AA2256" i="33"/>
  <c r="AC2240" i="33"/>
  <c r="AA2232" i="33"/>
  <c r="AB2216" i="33"/>
  <c r="AA2192" i="33"/>
  <c r="AC2176" i="33"/>
  <c r="AA2168" i="33"/>
  <c r="AB2152" i="33"/>
  <c r="AA2128" i="33"/>
  <c r="AB2088" i="33"/>
  <c r="AA2048" i="33"/>
  <c r="AC2040" i="33"/>
  <c r="AB2024" i="33"/>
  <c r="AA1984" i="33"/>
  <c r="AC1976" i="33"/>
  <c r="AB1960" i="33"/>
  <c r="AA1920" i="33"/>
  <c r="AC1912" i="33"/>
  <c r="AB1173" i="33"/>
  <c r="AB1141" i="33"/>
  <c r="AA1117" i="33"/>
  <c r="AC1109" i="33"/>
  <c r="AA1085" i="33"/>
  <c r="AC1021" i="33"/>
  <c r="AB1005" i="33"/>
  <c r="AB957" i="33"/>
  <c r="AA941" i="33"/>
  <c r="AB901" i="33"/>
  <c r="AA877" i="33"/>
  <c r="AB845" i="33"/>
  <c r="AA821" i="33"/>
  <c r="AC813" i="33"/>
  <c r="AB789" i="33"/>
  <c r="AA765" i="33"/>
  <c r="AC757" i="33"/>
  <c r="AB733" i="33"/>
  <c r="AC701" i="33"/>
  <c r="AA677" i="33"/>
  <c r="AA653" i="33"/>
  <c r="AC645" i="33"/>
  <c r="AB621" i="33"/>
  <c r="AA597" i="33"/>
  <c r="AC589" i="33"/>
  <c r="AB565" i="33"/>
  <c r="AA541" i="33"/>
  <c r="AC533" i="33"/>
  <c r="AB509" i="33"/>
  <c r="AA485" i="33"/>
  <c r="AC477" i="33"/>
  <c r="AA453" i="33"/>
  <c r="AC421" i="33"/>
  <c r="AA397" i="33"/>
  <c r="AC389" i="33"/>
  <c r="AB365" i="33"/>
  <c r="AA341" i="33"/>
  <c r="AC333" i="33"/>
  <c r="AB309" i="33"/>
  <c r="AA285" i="33"/>
  <c r="AC277" i="33"/>
  <c r="AB253" i="33"/>
  <c r="AA229" i="33"/>
  <c r="AC221" i="33"/>
  <c r="AA197" i="33"/>
  <c r="AC189" i="33"/>
  <c r="AB165" i="33"/>
  <c r="AB133" i="33"/>
  <c r="AA109" i="33"/>
  <c r="AB77" i="33"/>
  <c r="AA53" i="33"/>
  <c r="AC45" i="33"/>
  <c r="AB21" i="33"/>
  <c r="AA2464" i="33"/>
  <c r="AB2448" i="33"/>
  <c r="AB2424" i="33"/>
  <c r="AC2408" i="33"/>
  <c r="AA2400" i="33"/>
  <c r="AB2384" i="33"/>
  <c r="AB2360" i="33"/>
  <c r="AC2344" i="33"/>
  <c r="AA2336" i="33"/>
  <c r="AB2320" i="33"/>
  <c r="AB2296" i="33"/>
  <c r="AC2280" i="33"/>
  <c r="AA2272" i="33"/>
  <c r="AB2256" i="33"/>
  <c r="AB2232" i="33"/>
  <c r="AC2216" i="33"/>
  <c r="AA2208" i="33"/>
  <c r="AB2192" i="33"/>
  <c r="AB2168" i="33"/>
  <c r="AC2152" i="33"/>
  <c r="AA2144" i="33"/>
  <c r="AB2128" i="33"/>
  <c r="AB2112" i="33"/>
  <c r="AA2072" i="33"/>
  <c r="AC2064" i="33"/>
  <c r="AB2048" i="33"/>
  <c r="AA2008" i="33"/>
  <c r="AC2000" i="33"/>
  <c r="AB1984" i="33"/>
  <c r="AA1944" i="33"/>
  <c r="AC1936" i="33"/>
  <c r="AB1920" i="33"/>
  <c r="AB1888" i="33"/>
  <c r="AA1848" i="33"/>
  <c r="AC1840" i="33"/>
  <c r="AB1824" i="33"/>
  <c r="AA1784" i="33"/>
  <c r="AC1776" i="33"/>
  <c r="AB1760" i="33"/>
  <c r="AC1728" i="33"/>
  <c r="AA1704" i="33"/>
  <c r="AC1696" i="33"/>
  <c r="AC1552" i="33"/>
  <c r="AA1488" i="33"/>
  <c r="AA1432" i="33"/>
  <c r="AA1400" i="33"/>
  <c r="AB1384" i="33"/>
  <c r="AB1368" i="33"/>
  <c r="AC1352" i="33"/>
  <c r="AA1328" i="33"/>
  <c r="AB1312" i="33"/>
  <c r="AA1280" i="33"/>
  <c r="AC1272" i="33"/>
  <c r="AA1240" i="33"/>
  <c r="AA1200" i="33"/>
  <c r="AB1145" i="33"/>
  <c r="AC1065" i="33"/>
  <c r="AC1108" i="33"/>
  <c r="AA1076" i="33"/>
  <c r="AA932" i="33"/>
  <c r="AC916" i="33"/>
  <c r="AB884" i="33"/>
  <c r="AA820" i="33"/>
  <c r="AB772" i="33"/>
  <c r="AC732" i="33"/>
  <c r="AA692" i="33"/>
  <c r="AC676" i="33"/>
  <c r="AA628" i="33"/>
  <c r="AC612" i="33"/>
  <c r="AA572" i="33"/>
  <c r="AA516" i="33"/>
  <c r="AA460" i="33"/>
  <c r="AC444" i="33"/>
  <c r="AA404" i="33"/>
  <c r="AC388" i="33"/>
  <c r="AA324" i="33"/>
  <c r="AA260" i="33"/>
  <c r="AC252" i="33"/>
  <c r="AA204" i="33"/>
  <c r="AC188" i="33"/>
  <c r="AA132" i="33"/>
  <c r="AC124" i="33"/>
  <c r="AA76" i="33"/>
  <c r="AA4" i="33"/>
  <c r="AC2455" i="33"/>
  <c r="AC2407" i="33"/>
  <c r="AB2359" i="33"/>
  <c r="AB2303" i="33"/>
  <c r="AB2231" i="33"/>
  <c r="AA2127" i="33"/>
  <c r="AA2095" i="33"/>
  <c r="AA2055" i="33"/>
  <c r="AB2023" i="33"/>
  <c r="AB1991" i="33"/>
  <c r="AC1959" i="33"/>
  <c r="AC1919" i="33"/>
  <c r="AC1879" i="33"/>
  <c r="AC1831" i="33"/>
  <c r="AA1791" i="33"/>
  <c r="AB1695" i="33"/>
  <c r="AA1583" i="33"/>
  <c r="AB1511" i="33"/>
  <c r="AC1495" i="33"/>
  <c r="AA1431" i="33"/>
  <c r="AC1399" i="33"/>
  <c r="AA1383" i="33"/>
  <c r="AB1359" i="33"/>
  <c r="AC1319" i="33"/>
  <c r="AC1303" i="33"/>
  <c r="AA1287" i="33"/>
  <c r="AB1263" i="33"/>
  <c r="AC1239" i="33"/>
  <c r="AA1223" i="33"/>
  <c r="AB1191" i="33"/>
  <c r="AA1871" i="33"/>
  <c r="AA1839" i="33"/>
  <c r="AB1775" i="33"/>
  <c r="AB1171" i="33"/>
  <c r="AB1147" i="33"/>
  <c r="AC1123" i="33"/>
  <c r="AA1107" i="33"/>
  <c r="AC1027" i="33"/>
  <c r="AA1019" i="33"/>
  <c r="AC1011" i="33"/>
  <c r="AA955" i="33"/>
  <c r="AB931" i="33"/>
  <c r="AA915" i="33"/>
  <c r="AC907" i="33"/>
  <c r="AB867" i="33"/>
  <c r="AA851" i="33"/>
  <c r="AC843" i="33"/>
  <c r="AB803" i="33"/>
  <c r="AA787" i="33"/>
  <c r="AC779" i="33"/>
  <c r="AB739" i="33"/>
  <c r="AC707" i="33"/>
  <c r="AC675" i="33"/>
  <c r="AC643" i="33"/>
  <c r="AC611" i="33"/>
  <c r="AC579" i="33"/>
  <c r="AC547" i="33"/>
  <c r="AC515" i="33"/>
  <c r="AC483" i="33"/>
  <c r="AC451" i="33"/>
  <c r="AC419" i="33"/>
  <c r="AC387" i="33"/>
  <c r="AC355" i="33"/>
  <c r="AC323" i="33"/>
  <c r="AC291" i="33"/>
  <c r="AC259" i="33"/>
  <c r="AC227" i="33"/>
  <c r="AC195" i="33"/>
  <c r="AC163" i="33"/>
  <c r="AC131" i="33"/>
  <c r="AC99" i="33"/>
  <c r="AC67" i="33"/>
  <c r="AC35" i="33"/>
  <c r="AC3" i="33"/>
  <c r="AC2462" i="33"/>
  <c r="AC2430" i="33"/>
  <c r="AC2398" i="33"/>
  <c r="AC2366" i="33"/>
  <c r="AC2334" i="33"/>
  <c r="AC2302" i="33"/>
  <c r="AC2270" i="33"/>
  <c r="AC2238" i="33"/>
  <c r="AC2206" i="33"/>
  <c r="AC2174" i="33"/>
  <c r="AC2142" i="33"/>
  <c r="AC2118" i="33"/>
  <c r="AC1888" i="33"/>
  <c r="AB1872" i="33"/>
  <c r="AA1832" i="33"/>
  <c r="AC1824" i="33"/>
  <c r="AB1808" i="33"/>
  <c r="AA1768" i="33"/>
  <c r="AC1760" i="33"/>
  <c r="AB1744" i="33"/>
  <c r="AA1544" i="33"/>
  <c r="AA1504" i="33"/>
  <c r="AC1432" i="33"/>
  <c r="AB1416" i="33"/>
  <c r="AC1400" i="33"/>
  <c r="AA1360" i="33"/>
  <c r="AB1344" i="33"/>
  <c r="AC1328" i="33"/>
  <c r="AA1264" i="33"/>
  <c r="AB1224" i="33"/>
  <c r="AB1180" i="33"/>
  <c r="AB1124" i="33"/>
  <c r="AB1020" i="33"/>
  <c r="AC932" i="33"/>
  <c r="AA900" i="33"/>
  <c r="AC884" i="33"/>
  <c r="AB860" i="33"/>
  <c r="AC844" i="33"/>
  <c r="AA788" i="33"/>
  <c r="AB748" i="33"/>
  <c r="AA708" i="33"/>
  <c r="AA644" i="33"/>
  <c r="AA588" i="33"/>
  <c r="AC572" i="33"/>
  <c r="AA532" i="33"/>
  <c r="AC516" i="33"/>
  <c r="AA468" i="33"/>
  <c r="AA420" i="33"/>
  <c r="AA340" i="33"/>
  <c r="AC324" i="33"/>
  <c r="AA276" i="33"/>
  <c r="AC260" i="33"/>
  <c r="AA220" i="33"/>
  <c r="AA156" i="33"/>
  <c r="AC132" i="33"/>
  <c r="AA92" i="33"/>
  <c r="AA20" i="33"/>
  <c r="AC4" i="33"/>
  <c r="AB2439" i="33"/>
  <c r="AB2391" i="33"/>
  <c r="AB2343" i="33"/>
  <c r="AB2279" i="33"/>
  <c r="AA2207" i="33"/>
  <c r="AC2127" i="33"/>
  <c r="AC2095" i="33"/>
  <c r="AC2055" i="33"/>
  <c r="AA1943" i="33"/>
  <c r="AA1903" i="33"/>
  <c r="AA1863" i="33"/>
  <c r="AC1791" i="33"/>
  <c r="AA1767" i="33"/>
  <c r="AC1583" i="33"/>
  <c r="AA1543" i="33"/>
  <c r="AB1487" i="33"/>
  <c r="AC1431" i="33"/>
  <c r="AB1407" i="33"/>
  <c r="AC1383" i="33"/>
  <c r="AA1367" i="33"/>
  <c r="AB1343" i="33"/>
  <c r="AB1327" i="33"/>
  <c r="AA1311" i="33"/>
  <c r="AC1287" i="33"/>
  <c r="AA1271" i="33"/>
  <c r="AB1247" i="33"/>
  <c r="AC1223" i="33"/>
  <c r="AA1207" i="33"/>
  <c r="AB1911" i="33"/>
  <c r="AC1871" i="33"/>
  <c r="AC1839" i="33"/>
  <c r="AA1799" i="33"/>
  <c r="AB1719" i="33"/>
  <c r="AA1199" i="33"/>
  <c r="AB1155" i="33"/>
  <c r="AC1147" i="33"/>
  <c r="AB1131" i="33"/>
  <c r="AC1107" i="33"/>
  <c r="AA1091" i="33"/>
  <c r="AC1075" i="33"/>
  <c r="AC1051" i="33"/>
  <c r="AC979" i="33"/>
  <c r="AC963" i="33"/>
  <c r="AB955" i="33"/>
  <c r="AA947" i="33"/>
  <c r="AB915" i="33"/>
  <c r="AC891" i="33"/>
  <c r="AB851" i="33"/>
  <c r="AC827" i="33"/>
  <c r="AB787" i="33"/>
  <c r="AC763" i="33"/>
  <c r="AC715" i="33"/>
  <c r="AC683" i="33"/>
  <c r="AC651" i="33"/>
  <c r="AC619" i="33"/>
  <c r="AC587" i="33"/>
  <c r="AC555" i="33"/>
  <c r="AC523" i="33"/>
  <c r="AC491" i="33"/>
  <c r="AC459" i="33"/>
  <c r="AC427" i="33"/>
  <c r="AC395" i="33"/>
  <c r="AC363" i="33"/>
  <c r="AC331" i="33"/>
  <c r="AC299" i="33"/>
  <c r="AC267" i="33"/>
  <c r="AC235" i="33"/>
  <c r="AC203" i="33"/>
  <c r="AC171" i="33"/>
  <c r="AC139" i="33"/>
  <c r="AC107" i="33"/>
  <c r="AC75" i="33"/>
  <c r="AC43" i="33"/>
  <c r="AC11" i="33"/>
  <c r="AA3" i="33"/>
  <c r="AC2454" i="33"/>
  <c r="AC2422" i="33"/>
  <c r="AC2390" i="33"/>
  <c r="AC2358" i="33"/>
  <c r="AC2326" i="33"/>
  <c r="AC2294" i="33"/>
  <c r="AC2262" i="33"/>
  <c r="AC2230" i="33"/>
  <c r="AC2198" i="33"/>
  <c r="AC2166" i="33"/>
  <c r="AC2134" i="33"/>
  <c r="AB1896" i="33"/>
  <c r="AA1856" i="33"/>
  <c r="AC1848" i="33"/>
  <c r="AB1832" i="33"/>
  <c r="AA1792" i="33"/>
  <c r="AC1784" i="33"/>
  <c r="AB1768" i="33"/>
  <c r="AC1704" i="33"/>
  <c r="AA1584" i="33"/>
  <c r="AB1544" i="33"/>
  <c r="AB1504" i="33"/>
  <c r="AC1488" i="33"/>
  <c r="AC1416" i="33"/>
  <c r="AA1376" i="33"/>
  <c r="AB1360" i="33"/>
  <c r="AC1344" i="33"/>
  <c r="AA1320" i="33"/>
  <c r="AA1304" i="33"/>
  <c r="AA1288" i="33"/>
  <c r="AC1280" i="33"/>
  <c r="AB1264" i="33"/>
  <c r="AA1248" i="33"/>
  <c r="AC1240" i="33"/>
  <c r="AA1208" i="33"/>
  <c r="AC1200" i="33"/>
  <c r="AA921" i="33"/>
  <c r="AC1124" i="33"/>
  <c r="AC1076" i="33"/>
  <c r="AC1020" i="33"/>
  <c r="AB900" i="33"/>
  <c r="AC860" i="33"/>
  <c r="AA828" i="33"/>
  <c r="AC820" i="33"/>
  <c r="AB788" i="33"/>
  <c r="AB708" i="33"/>
  <c r="AC692" i="33"/>
  <c r="AB644" i="33"/>
  <c r="AC628" i="33"/>
  <c r="AB588" i="33"/>
  <c r="AC556" i="33"/>
  <c r="AB532" i="33"/>
  <c r="AB468" i="33"/>
  <c r="AB420" i="33"/>
  <c r="AC404" i="33"/>
  <c r="AB340" i="33"/>
  <c r="AB276" i="33"/>
  <c r="AB220" i="33"/>
  <c r="AB156" i="33"/>
  <c r="AB92" i="33"/>
  <c r="AB20" i="33"/>
  <c r="AC2439" i="33"/>
  <c r="AC2391" i="33"/>
  <c r="AC2343" i="33"/>
  <c r="AC2279" i="33"/>
  <c r="AB2207" i="33"/>
  <c r="AA2007" i="33"/>
  <c r="AA1975" i="33"/>
  <c r="AB1943" i="33"/>
  <c r="AB1903" i="33"/>
  <c r="AB1863" i="33"/>
  <c r="AA1815" i="33"/>
  <c r="AB1767" i="33"/>
  <c r="AA1591" i="33"/>
  <c r="AB1543" i="33"/>
  <c r="AA1519" i="33"/>
  <c r="AA1503" i="33"/>
  <c r="AC1487" i="33"/>
  <c r="AC1407" i="33"/>
  <c r="AA1391" i="33"/>
  <c r="AB1367" i="33"/>
  <c r="AC1343" i="33"/>
  <c r="AC1327" i="33"/>
  <c r="AB1311" i="33"/>
  <c r="AA1295" i="33"/>
  <c r="AB1271" i="33"/>
  <c r="AC1247" i="33"/>
  <c r="AA1231" i="33"/>
  <c r="AB1207" i="33"/>
  <c r="AC1911" i="33"/>
  <c r="AB1799" i="33"/>
  <c r="AC1719" i="33"/>
  <c r="AB1199" i="33"/>
  <c r="AC1155" i="33"/>
  <c r="AC1131" i="33"/>
  <c r="AA1115" i="33"/>
  <c r="AA1067" i="33"/>
  <c r="AA1027" i="33"/>
  <c r="AB1019" i="33"/>
  <c r="AB1003" i="33"/>
  <c r="AB995" i="33"/>
  <c r="AC955" i="33"/>
  <c r="AA923" i="33"/>
  <c r="AC915" i="33"/>
  <c r="AB875" i="33"/>
  <c r="AA859" i="33"/>
  <c r="AC851" i="33"/>
  <c r="AB811" i="33"/>
  <c r="AA795" i="33"/>
  <c r="AC787" i="33"/>
  <c r="AB747" i="33"/>
  <c r="AA731" i="33"/>
  <c r="AB723" i="33"/>
  <c r="AA699" i="33"/>
  <c r="AB691" i="33"/>
  <c r="AA667" i="33"/>
  <c r="AB659" i="33"/>
  <c r="AA635" i="33"/>
  <c r="AB627" i="33"/>
  <c r="AA603" i="33"/>
  <c r="AB595" i="33"/>
  <c r="AA571" i="33"/>
  <c r="AB563" i="33"/>
  <c r="AA539" i="33"/>
  <c r="AB531" i="33"/>
  <c r="AA507" i="33"/>
  <c r="AB499" i="33"/>
  <c r="AA475" i="33"/>
  <c r="AB467" i="33"/>
  <c r="AA443" i="33"/>
  <c r="AB435" i="33"/>
  <c r="AA411" i="33"/>
  <c r="AB403" i="33"/>
  <c r="AA379" i="33"/>
  <c r="AB371" i="33"/>
  <c r="AA347" i="33"/>
  <c r="AB339" i="33"/>
  <c r="AA315" i="33"/>
  <c r="AB307" i="33"/>
  <c r="AA283" i="33"/>
  <c r="AB275" i="33"/>
  <c r="AA251" i="33"/>
  <c r="AB243" i="33"/>
  <c r="AA219" i="33"/>
  <c r="AB211" i="33"/>
  <c r="AA187" i="33"/>
  <c r="AB179" i="33"/>
  <c r="AA155" i="33"/>
  <c r="AB147" i="33"/>
  <c r="AA123" i="33"/>
  <c r="AB115" i="33"/>
  <c r="AA91" i="33"/>
  <c r="AB83" i="33"/>
  <c r="AA59" i="33"/>
  <c r="AB51" i="33"/>
  <c r="AA27" i="33"/>
  <c r="AB19" i="33"/>
  <c r="AB2446" i="33"/>
  <c r="AA2438" i="33"/>
  <c r="AB2414" i="33"/>
  <c r="AA2406" i="33"/>
  <c r="AB2382" i="33"/>
  <c r="AA2374" i="33"/>
  <c r="AB2350" i="33"/>
  <c r="AA2342" i="33"/>
  <c r="AB2318" i="33"/>
  <c r="AA2310" i="33"/>
  <c r="AB2286" i="33"/>
  <c r="AA2278" i="33"/>
  <c r="AB2254" i="33"/>
  <c r="AA2246" i="33"/>
  <c r="AB2222" i="33"/>
  <c r="AA2214" i="33"/>
  <c r="AB2190" i="33"/>
  <c r="AA2182" i="33"/>
  <c r="AB2158" i="33"/>
  <c r="AA2150" i="33"/>
  <c r="AB2126" i="33"/>
  <c r="AB1912" i="33"/>
  <c r="AA1880" i="33"/>
  <c r="AC1872" i="33"/>
  <c r="AB1856" i="33"/>
  <c r="AA1816" i="33"/>
  <c r="AC1808" i="33"/>
  <c r="AB1792" i="33"/>
  <c r="AA1752" i="33"/>
  <c r="AC1744" i="33"/>
  <c r="AB1584" i="33"/>
  <c r="AA1520" i="33"/>
  <c r="AA1440" i="33"/>
  <c r="AA1408" i="33"/>
  <c r="AA1392" i="33"/>
  <c r="AB1376" i="33"/>
  <c r="AC1360" i="33"/>
  <c r="AB1320" i="33"/>
  <c r="AB1304" i="33"/>
  <c r="AB1288" i="33"/>
  <c r="AB1248" i="33"/>
  <c r="AA1232" i="33"/>
  <c r="AC1224" i="33"/>
  <c r="AB1208" i="33"/>
  <c r="AA1192" i="33"/>
  <c r="AB921" i="33"/>
  <c r="AC1180" i="33"/>
  <c r="AA1140" i="33"/>
  <c r="AA1092" i="33"/>
  <c r="AC972" i="33"/>
  <c r="AC900" i="33"/>
  <c r="AA868" i="33"/>
  <c r="AB828" i="33"/>
  <c r="AA764" i="33"/>
  <c r="AA724" i="33"/>
  <c r="AC708" i="33"/>
  <c r="AA660" i="33"/>
  <c r="AC644" i="33"/>
  <c r="AA596" i="33"/>
  <c r="AA548" i="33"/>
  <c r="AA484" i="33"/>
  <c r="AA436" i="33"/>
  <c r="AC420" i="33"/>
  <c r="AA364" i="33"/>
  <c r="AA292" i="33"/>
  <c r="AA236" i="33"/>
  <c r="AC220" i="33"/>
  <c r="AA172" i="33"/>
  <c r="AC156" i="33"/>
  <c r="AA108" i="33"/>
  <c r="AC92" i="33"/>
  <c r="AA36" i="33"/>
  <c r="AA2423" i="33"/>
  <c r="AA2375" i="33"/>
  <c r="AA2319" i="33"/>
  <c r="AA2255" i="33"/>
  <c r="AC2207" i="33"/>
  <c r="AA2111" i="33"/>
  <c r="AA2071" i="33"/>
  <c r="AA2039" i="33"/>
  <c r="AB2007" i="33"/>
  <c r="AB1975" i="33"/>
  <c r="AC1943" i="33"/>
  <c r="AC1903" i="33"/>
  <c r="AC1863" i="33"/>
  <c r="AB1815" i="33"/>
  <c r="AC1767" i="33"/>
  <c r="AB1591" i="33"/>
  <c r="AC1543" i="33"/>
  <c r="AB1519" i="33"/>
  <c r="AB1503" i="33"/>
  <c r="AB1391" i="33"/>
  <c r="AC1367" i="33"/>
  <c r="AA1351" i="33"/>
  <c r="AC1311" i="33"/>
  <c r="AB1295" i="33"/>
  <c r="AC1271" i="33"/>
  <c r="AA1255" i="33"/>
  <c r="AB1231" i="33"/>
  <c r="AC1207" i="33"/>
  <c r="AA1895" i="33"/>
  <c r="AA1855" i="33"/>
  <c r="AC1799" i="33"/>
  <c r="AA1759" i="33"/>
  <c r="AC1199" i="33"/>
  <c r="AA1163" i="33"/>
  <c r="AA1139" i="33"/>
  <c r="AB1115" i="33"/>
  <c r="AB1091" i="33"/>
  <c r="AB1043" i="33"/>
  <c r="AC1019" i="33"/>
  <c r="AA1011" i="33"/>
  <c r="AC995" i="33"/>
  <c r="AB947" i="33"/>
  <c r="AA939" i="33"/>
  <c r="AB899" i="33"/>
  <c r="AA883" i="33"/>
  <c r="AC875" i="33"/>
  <c r="AB835" i="33"/>
  <c r="AA819" i="33"/>
  <c r="AC811" i="33"/>
  <c r="AB771" i="33"/>
  <c r="AA755" i="33"/>
  <c r="AC747" i="33"/>
  <c r="AC723" i="33"/>
  <c r="AA707" i="33"/>
  <c r="AC691" i="33"/>
  <c r="AA675" i="33"/>
  <c r="AC659" i="33"/>
  <c r="AA643" i="33"/>
  <c r="AC627" i="33"/>
  <c r="AA611" i="33"/>
  <c r="AC595" i="33"/>
  <c r="AA579" i="33"/>
  <c r="AC563" i="33"/>
  <c r="AA547" i="33"/>
  <c r="AC531" i="33"/>
  <c r="AA515" i="33"/>
  <c r="AC499" i="33"/>
  <c r="AA483" i="33"/>
  <c r="AC467" i="33"/>
  <c r="AA451" i="33"/>
  <c r="AC435" i="33"/>
  <c r="AA419" i="33"/>
  <c r="AC403" i="33"/>
  <c r="AA387" i="33"/>
  <c r="AC371" i="33"/>
  <c r="AA355" i="33"/>
  <c r="AC339" i="33"/>
  <c r="AA323" i="33"/>
  <c r="AC307" i="33"/>
  <c r="AA291" i="33"/>
  <c r="AC275" i="33"/>
  <c r="AA259" i="33"/>
  <c r="AC243" i="33"/>
  <c r="AA227" i="33"/>
  <c r="AC211" i="33"/>
  <c r="AA195" i="33"/>
  <c r="AC179" i="33"/>
  <c r="AA163" i="33"/>
  <c r="AC147" i="33"/>
  <c r="AA131" i="33"/>
  <c r="AC115" i="33"/>
  <c r="AA99" i="33"/>
  <c r="AC83" i="33"/>
  <c r="AA67" i="33"/>
  <c r="AC51" i="33"/>
  <c r="AA35" i="33"/>
  <c r="AC19" i="33"/>
  <c r="AC2446" i="33"/>
  <c r="AC2414" i="33"/>
  <c r="AC2382" i="33"/>
  <c r="AC2350" i="33"/>
  <c r="AC2318" i="33"/>
  <c r="AC2286" i="33"/>
  <c r="AC2254" i="33"/>
  <c r="AC2222" i="33"/>
  <c r="AC2190" i="33"/>
  <c r="AC1896" i="33"/>
  <c r="AB1880" i="33"/>
  <c r="AA1840" i="33"/>
  <c r="AC1832" i="33"/>
  <c r="AB1816" i="33"/>
  <c r="AA1776" i="33"/>
  <c r="AC1768" i="33"/>
  <c r="AB1752" i="33"/>
  <c r="AA1728" i="33"/>
  <c r="AA1696" i="33"/>
  <c r="AA1552" i="33"/>
  <c r="AC1544" i="33"/>
  <c r="AB1520" i="33"/>
  <c r="AC1504" i="33"/>
  <c r="AB1440" i="33"/>
  <c r="AB1408" i="33"/>
  <c r="AB1392" i="33"/>
  <c r="AC1376" i="33"/>
  <c r="AA1336" i="33"/>
  <c r="AC1320" i="33"/>
  <c r="AC1304" i="33"/>
  <c r="AA1272" i="33"/>
  <c r="AC1264" i="33"/>
  <c r="AB1232" i="33"/>
  <c r="AB1192" i="33"/>
  <c r="AC921" i="33"/>
  <c r="AB1140" i="33"/>
  <c r="AB1092" i="33"/>
  <c r="AB1004" i="33"/>
  <c r="AB988" i="33"/>
  <c r="AB964" i="33"/>
  <c r="AA916" i="33"/>
  <c r="AB868" i="33"/>
  <c r="AC828" i="33"/>
  <c r="AA804" i="33"/>
  <c r="AC788" i="33"/>
  <c r="AB764" i="33"/>
  <c r="AC748" i="33"/>
  <c r="AB724" i="33"/>
  <c r="AB660" i="33"/>
  <c r="AB596" i="33"/>
  <c r="AB548" i="33"/>
  <c r="AC532" i="33"/>
  <c r="AB484" i="33"/>
  <c r="AC468" i="33"/>
  <c r="AC460" i="33"/>
  <c r="AB436" i="33"/>
  <c r="AB364" i="33"/>
  <c r="AC340" i="33"/>
  <c r="AB292" i="33"/>
  <c r="AC276" i="33"/>
  <c r="AB236" i="33"/>
  <c r="AC204" i="33"/>
  <c r="AB172" i="33"/>
  <c r="AB108" i="33"/>
  <c r="AC76" i="33"/>
  <c r="AB36" i="33"/>
  <c r="AC20" i="33"/>
  <c r="AB2423" i="33"/>
  <c r="AB2375" i="33"/>
  <c r="AB2319" i="33"/>
  <c r="AB2255" i="33"/>
  <c r="AA2175" i="33"/>
  <c r="AB2111" i="33"/>
  <c r="AB2071" i="33"/>
  <c r="AB2039" i="33"/>
  <c r="AC2007" i="33"/>
  <c r="AC1975" i="33"/>
  <c r="AC1815" i="33"/>
  <c r="AA1783" i="33"/>
  <c r="AC1591" i="33"/>
  <c r="AA1551" i="33"/>
  <c r="AC1519" i="33"/>
  <c r="AC1503" i="33"/>
  <c r="AA1415" i="33"/>
  <c r="AC1391" i="33"/>
  <c r="AA1375" i="33"/>
  <c r="AB1351" i="33"/>
  <c r="AA1335" i="33"/>
  <c r="AC1295" i="33"/>
  <c r="AA1279" i="33"/>
  <c r="AB1255" i="33"/>
  <c r="AC1231" i="33"/>
  <c r="AA1215" i="33"/>
  <c r="AA1935" i="33"/>
  <c r="AB1895" i="33"/>
  <c r="AB1855" i="33"/>
  <c r="AA1823" i="33"/>
  <c r="AB1759" i="33"/>
  <c r="AA1703" i="33"/>
  <c r="AB1163" i="33"/>
  <c r="AB1139" i="33"/>
  <c r="AA1099" i="33"/>
  <c r="AC1091" i="33"/>
  <c r="AB1067" i="33"/>
  <c r="AA1051" i="33"/>
  <c r="AC1043" i="33"/>
  <c r="AB971" i="33"/>
  <c r="AC947" i="33"/>
  <c r="AA931" i="33"/>
  <c r="AB923" i="33"/>
  <c r="AA907" i="33"/>
  <c r="AC899" i="33"/>
  <c r="AA867" i="33"/>
  <c r="AB859" i="33"/>
  <c r="AA843" i="33"/>
  <c r="AC835" i="33"/>
  <c r="AA803" i="33"/>
  <c r="AB795" i="33"/>
  <c r="AA779" i="33"/>
  <c r="AC771" i="33"/>
  <c r="AA739" i="33"/>
  <c r="AB731" i="33"/>
  <c r="AB699" i="33"/>
  <c r="AB667" i="33"/>
  <c r="AB635" i="33"/>
  <c r="AB603" i="33"/>
  <c r="AB571" i="33"/>
  <c r="AB539" i="33"/>
  <c r="AB507" i="33"/>
  <c r="AB475" i="33"/>
  <c r="AB443" i="33"/>
  <c r="AB411" i="33"/>
  <c r="AB379" i="33"/>
  <c r="AB347" i="33"/>
  <c r="AB315" i="33"/>
  <c r="AB283" i="33"/>
  <c r="AB251" i="33"/>
  <c r="AB219" i="33"/>
  <c r="AB187" i="33"/>
  <c r="AB155" i="33"/>
  <c r="AB123" i="33"/>
  <c r="AB91" i="33"/>
  <c r="AB59" i="33"/>
  <c r="AB27" i="33"/>
  <c r="AA2462" i="33"/>
  <c r="AB2438" i="33"/>
  <c r="AA2430" i="33"/>
  <c r="AB2406" i="33"/>
  <c r="AA2398" i="33"/>
  <c r="AB2374" i="33"/>
  <c r="AA2366" i="33"/>
  <c r="AB2342" i="33"/>
  <c r="AA2334" i="33"/>
  <c r="AB2310" i="33"/>
  <c r="AA2302" i="33"/>
  <c r="AB2278" i="33"/>
  <c r="AA2270" i="33"/>
  <c r="AB2246" i="33"/>
  <c r="AA2238" i="33"/>
  <c r="AB2214" i="33"/>
  <c r="AA2206" i="33"/>
  <c r="AB2182" i="33"/>
  <c r="AA2174" i="33"/>
  <c r="AB2150" i="33"/>
  <c r="AA2142" i="33"/>
  <c r="AB2118" i="33"/>
  <c r="AA1864" i="33"/>
  <c r="AC1856" i="33"/>
  <c r="AB1840" i="33"/>
  <c r="AA1800" i="33"/>
  <c r="AC1792" i="33"/>
  <c r="AB1776" i="33"/>
  <c r="AB1728" i="33"/>
  <c r="AB1696" i="33"/>
  <c r="AA1592" i="33"/>
  <c r="AC1584" i="33"/>
  <c r="AB1552" i="33"/>
  <c r="AA1512" i="33"/>
  <c r="AA1496" i="33"/>
  <c r="AC1440" i="33"/>
  <c r="AC1408" i="33"/>
  <c r="AC1392" i="33"/>
  <c r="AA1352" i="33"/>
  <c r="AB1336" i="33"/>
  <c r="AA1296" i="33"/>
  <c r="AC1288" i="33"/>
  <c r="AB1272" i="33"/>
  <c r="AA1256" i="33"/>
  <c r="AC1248" i="33"/>
  <c r="AA1216" i="33"/>
  <c r="AC1208" i="33"/>
  <c r="AA1065" i="33"/>
  <c r="AA1164" i="33"/>
  <c r="AC1140" i="33"/>
  <c r="AA1108" i="33"/>
  <c r="AC1092" i="33"/>
  <c r="AC988" i="33"/>
  <c r="AC964" i="33"/>
  <c r="AA948" i="33"/>
  <c r="AB916" i="33"/>
  <c r="AC868" i="33"/>
  <c r="AA844" i="33"/>
  <c r="AB804" i="33"/>
  <c r="AC764" i="33"/>
  <c r="AA732" i="33"/>
  <c r="AA676" i="33"/>
  <c r="AA612" i="33"/>
  <c r="AA556" i="33"/>
  <c r="AC548" i="33"/>
  <c r="AA500" i="33"/>
  <c r="AC484" i="33"/>
  <c r="AA444" i="33"/>
  <c r="AA388" i="33"/>
  <c r="AA308" i="33"/>
  <c r="AC292" i="33"/>
  <c r="AA252" i="33"/>
  <c r="AA188" i="33"/>
  <c r="AA124" i="33"/>
  <c r="AA52" i="33"/>
  <c r="AC36" i="33"/>
  <c r="AA2455" i="33"/>
  <c r="AC2423" i="33"/>
  <c r="AA2407" i="33"/>
  <c r="AC2375" i="33"/>
  <c r="AC2319" i="33"/>
  <c r="AC2255" i="33"/>
  <c r="AB2175" i="33"/>
  <c r="AC2111" i="33"/>
  <c r="AC2071" i="33"/>
  <c r="AC2039" i="33"/>
  <c r="AA1959" i="33"/>
  <c r="AA1919" i="33"/>
  <c r="AA1879" i="33"/>
  <c r="AA1831" i="33"/>
  <c r="AB1783" i="33"/>
  <c r="AB1551" i="33"/>
  <c r="AA1495" i="33"/>
  <c r="AB1415" i="33"/>
  <c r="AA1399" i="33"/>
  <c r="AB1375" i="33"/>
  <c r="AC1351" i="33"/>
  <c r="AB1335" i="33"/>
  <c r="AA1319" i="33"/>
  <c r="AA1303" i="33"/>
  <c r="AB1279" i="33"/>
  <c r="AC1255" i="33"/>
  <c r="AA1239" i="33"/>
  <c r="AB1215" i="33"/>
  <c r="AB1935" i="33"/>
  <c r="AC1895" i="33"/>
  <c r="AC1855" i="33"/>
  <c r="AB1823" i="33"/>
  <c r="AC1759" i="33"/>
  <c r="AB1703" i="33"/>
  <c r="AC1163" i="33"/>
  <c r="AC1139" i="33"/>
  <c r="AA1123" i="33"/>
  <c r="AC1115" i="33"/>
  <c r="AB1099" i="33"/>
  <c r="AC1067" i="33"/>
  <c r="AB987" i="33"/>
  <c r="AC971" i="33"/>
  <c r="AB939" i="33"/>
  <c r="AC923" i="33"/>
  <c r="AB883" i="33"/>
  <c r="AC859" i="33"/>
  <c r="AB819" i="33"/>
  <c r="AC795" i="33"/>
  <c r="AB755" i="33"/>
  <c r="AC731" i="33"/>
  <c r="AC699" i="33"/>
  <c r="AC667" i="33"/>
  <c r="AC635" i="33"/>
  <c r="AC603" i="33"/>
  <c r="AC571" i="33"/>
  <c r="AC539" i="33"/>
  <c r="AC507" i="33"/>
  <c r="AC475" i="33"/>
  <c r="AC443" i="33"/>
  <c r="AC411" i="33"/>
  <c r="AC379" i="33"/>
  <c r="AC347" i="33"/>
  <c r="AC315" i="33"/>
  <c r="AC283" i="33"/>
  <c r="AC251" i="33"/>
  <c r="AC219" i="33"/>
  <c r="AC187" i="33"/>
  <c r="AC155" i="33"/>
  <c r="AC123" i="33"/>
  <c r="AC91" i="33"/>
  <c r="AC59" i="33"/>
  <c r="AC27" i="33"/>
  <c r="AB1904" i="33"/>
  <c r="AA1888" i="33"/>
  <c r="AC1880" i="33"/>
  <c r="AB1864" i="33"/>
  <c r="AA1824" i="33"/>
  <c r="AC1816" i="33"/>
  <c r="AB1800" i="33"/>
  <c r="AA1760" i="33"/>
  <c r="AC1752" i="33"/>
  <c r="AB1592" i="33"/>
  <c r="AC1520" i="33"/>
  <c r="AB1512" i="33"/>
  <c r="AB1496" i="33"/>
  <c r="AA1384" i="33"/>
  <c r="AA1368" i="33"/>
  <c r="AB1352" i="33"/>
  <c r="AC1336" i="33"/>
  <c r="AA1312" i="33"/>
  <c r="AB1296" i="33"/>
  <c r="AB1256" i="33"/>
  <c r="AC1232" i="33"/>
  <c r="AB1216" i="33"/>
  <c r="AC1192" i="33"/>
  <c r="AA1145" i="33"/>
  <c r="AB1065" i="33"/>
  <c r="AB1164" i="33"/>
  <c r="AB1108" i="33"/>
  <c r="AB948" i="33"/>
  <c r="AA884" i="33"/>
  <c r="AB844" i="33"/>
  <c r="AC804" i="33"/>
  <c r="AA772" i="33"/>
  <c r="AB732" i="33"/>
  <c r="AC724" i="33"/>
  <c r="AB676" i="33"/>
  <c r="AC660" i="33"/>
  <c r="AB612" i="33"/>
  <c r="AC596" i="33"/>
  <c r="AC588" i="33"/>
  <c r="AB556" i="33"/>
  <c r="AB500" i="33"/>
  <c r="AB444" i="33"/>
  <c r="AC436" i="33"/>
  <c r="AB388" i="33"/>
  <c r="AB308" i="33"/>
  <c r="AB252" i="33"/>
  <c r="AB188" i="33"/>
  <c r="AB124" i="33"/>
  <c r="AB52" i="33"/>
  <c r="AB2455" i="33"/>
  <c r="AB2407" i="33"/>
  <c r="AA2359" i="33"/>
  <c r="AA2303" i="33"/>
  <c r="AA2231" i="33"/>
  <c r="AC2175" i="33"/>
  <c r="AA2023" i="33"/>
  <c r="AA1991" i="33"/>
  <c r="AB1959" i="33"/>
  <c r="AB1919" i="33"/>
  <c r="AB1879" i="33"/>
  <c r="AB1831" i="33"/>
  <c r="AC1783" i="33"/>
  <c r="AA1695" i="33"/>
  <c r="AC1551" i="33"/>
  <c r="AA1511" i="33"/>
  <c r="AB1495" i="33"/>
  <c r="AC1415" i="33"/>
  <c r="AB1399" i="33"/>
  <c r="AC1375" i="33"/>
  <c r="AA1359" i="33"/>
  <c r="AC1335" i="33"/>
  <c r="AB1319" i="33"/>
  <c r="AB1303" i="33"/>
  <c r="AC1279" i="33"/>
  <c r="AA1263" i="33"/>
  <c r="AB1239" i="33"/>
  <c r="AC1215" i="33"/>
  <c r="AA1191" i="33"/>
  <c r="AC1935" i="33"/>
  <c r="AC1823" i="33"/>
  <c r="AA1775" i="33"/>
  <c r="AC1703" i="33"/>
  <c r="AA1171" i="33"/>
  <c r="AA1147" i="33"/>
  <c r="AB1123" i="33"/>
  <c r="AC1099" i="33"/>
  <c r="AA1075" i="33"/>
  <c r="AB1027" i="33"/>
  <c r="AB1011" i="33"/>
  <c r="AC987" i="33"/>
  <c r="AC939" i="33"/>
  <c r="AB907" i="33"/>
  <c r="AA891" i="33"/>
  <c r="AC883" i="33"/>
  <c r="AB843" i="33"/>
  <c r="AA827" i="33"/>
  <c r="AC819" i="33"/>
  <c r="AB779" i="33"/>
  <c r="AA763" i="33"/>
  <c r="AC755" i="33"/>
  <c r="AA715" i="33"/>
  <c r="AB707" i="33"/>
  <c r="AA683" i="33"/>
  <c r="AB675" i="33"/>
  <c r="AA651" i="33"/>
  <c r="AB643" i="33"/>
  <c r="AA619" i="33"/>
  <c r="AB611" i="33"/>
  <c r="AA587" i="33"/>
  <c r="AB579" i="33"/>
  <c r="AA555" i="33"/>
  <c r="AB547" i="33"/>
  <c r="AA523" i="33"/>
  <c r="AB515" i="33"/>
  <c r="AA491" i="33"/>
  <c r="AB483" i="33"/>
  <c r="AA459" i="33"/>
  <c r="AB451" i="33"/>
  <c r="AA427" i="33"/>
  <c r="AB419" i="33"/>
  <c r="AA395" i="33"/>
  <c r="AB387" i="33"/>
  <c r="AA363" i="33"/>
  <c r="AB355" i="33"/>
  <c r="AA331" i="33"/>
  <c r="AB323" i="33"/>
  <c r="AA299" i="33"/>
  <c r="AB291" i="33"/>
  <c r="AA267" i="33"/>
  <c r="AB259" i="33"/>
  <c r="AA235" i="33"/>
  <c r="AB227" i="33"/>
  <c r="AA203" i="33"/>
  <c r="AB195" i="33"/>
  <c r="AA171" i="33"/>
  <c r="AB163" i="33"/>
  <c r="AA139" i="33"/>
  <c r="AB131" i="33"/>
  <c r="AA107" i="33"/>
  <c r="AB99" i="33"/>
  <c r="AA75" i="33"/>
  <c r="AB67" i="33"/>
  <c r="AA43" i="33"/>
  <c r="AB35" i="33"/>
  <c r="AA11" i="33"/>
  <c r="AB2462" i="33"/>
  <c r="AA2454" i="33"/>
  <c r="AC2438" i="33"/>
  <c r="AB2430" i="33"/>
  <c r="AA2422" i="33"/>
  <c r="AC2406" i="33"/>
  <c r="AB2398" i="33"/>
  <c r="AA2390" i="33"/>
  <c r="AC2374" i="33"/>
  <c r="AB2366" i="33"/>
  <c r="AA2358" i="33"/>
  <c r="AC2342" i="33"/>
  <c r="AB2334" i="33"/>
  <c r="AA2326" i="33"/>
  <c r="AC2310" i="33"/>
  <c r="AB2302" i="33"/>
  <c r="AA2294" i="33"/>
  <c r="AC2278" i="33"/>
  <c r="AB2270" i="33"/>
  <c r="AA2262" i="33"/>
  <c r="AC2246" i="33"/>
  <c r="AB2238" i="33"/>
  <c r="AA2230" i="33"/>
  <c r="AC2214" i="33"/>
  <c r="AB2206" i="33"/>
  <c r="AB1432" i="33"/>
  <c r="AA1344" i="33"/>
  <c r="AB972" i="33"/>
  <c r="AA748" i="33"/>
  <c r="AC500" i="33"/>
  <c r="AC364" i="33"/>
  <c r="AB204" i="33"/>
  <c r="AC108" i="33"/>
  <c r="AC2303" i="33"/>
  <c r="AA2279" i="33"/>
  <c r="AB2055" i="33"/>
  <c r="AC1695" i="33"/>
  <c r="AC1511" i="33"/>
  <c r="AC1171" i="33"/>
  <c r="AB1051" i="33"/>
  <c r="AC931" i="33"/>
  <c r="AA835" i="33"/>
  <c r="AB827" i="33"/>
  <c r="AC803" i="33"/>
  <c r="AA627" i="33"/>
  <c r="AB619" i="33"/>
  <c r="AA499" i="33"/>
  <c r="AB491" i="33"/>
  <c r="AA371" i="33"/>
  <c r="AB363" i="33"/>
  <c r="AA243" i="33"/>
  <c r="AB235" i="33"/>
  <c r="AA115" i="33"/>
  <c r="AB107" i="33"/>
  <c r="AA2198" i="33"/>
  <c r="AA2190" i="33"/>
  <c r="AA2110" i="33"/>
  <c r="AB2094" i="33"/>
  <c r="AC2078" i="33"/>
  <c r="AA2046" i="33"/>
  <c r="AB2030" i="33"/>
  <c r="AC2014" i="33"/>
  <c r="AA1982" i="33"/>
  <c r="AB1966" i="33"/>
  <c r="AC1950" i="33"/>
  <c r="AA1918" i="33"/>
  <c r="AB1902" i="33"/>
  <c r="AC1886" i="33"/>
  <c r="AA1854" i="33"/>
  <c r="AB1838" i="33"/>
  <c r="AC1822" i="33"/>
  <c r="AC1742" i="33"/>
  <c r="AB1726" i="33"/>
  <c r="AC1694" i="33"/>
  <c r="AB1598" i="33"/>
  <c r="AA1558" i="33"/>
  <c r="AC1550" i="33"/>
  <c r="AB1510" i="33"/>
  <c r="AC1494" i="33"/>
  <c r="AC1462" i="33"/>
  <c r="AC1446" i="33"/>
  <c r="AA1430" i="33"/>
  <c r="AA1406" i="33"/>
  <c r="AB1382" i="33"/>
  <c r="AC1358" i="33"/>
  <c r="AA1342" i="33"/>
  <c r="AA1326" i="33"/>
  <c r="AA1113" i="33"/>
  <c r="AA1049" i="33"/>
  <c r="AA913" i="33"/>
  <c r="AC1132" i="33"/>
  <c r="AC980" i="33"/>
  <c r="AB956" i="33"/>
  <c r="AC940" i="33"/>
  <c r="AA876" i="33"/>
  <c r="AC852" i="33"/>
  <c r="AB812" i="33"/>
  <c r="AA716" i="33"/>
  <c r="AC700" i="33"/>
  <c r="AA652" i="33"/>
  <c r="AC636" i="33"/>
  <c r="AA580" i="33"/>
  <c r="AA508" i="33"/>
  <c r="AA428" i="33"/>
  <c r="AC412" i="33"/>
  <c r="AA372" i="33"/>
  <c r="AC356" i="33"/>
  <c r="AA316" i="33"/>
  <c r="AA244" i="33"/>
  <c r="AC228" i="33"/>
  <c r="AA180" i="33"/>
  <c r="AC164" i="33"/>
  <c r="AA116" i="33"/>
  <c r="AC100" i="33"/>
  <c r="AA60" i="33"/>
  <c r="AA2463" i="33"/>
  <c r="AC2431" i="33"/>
  <c r="AB2383" i="33"/>
  <c r="AA2335" i="33"/>
  <c r="AC2311" i="33"/>
  <c r="AB2271" i="33"/>
  <c r="AA2239" i="33"/>
  <c r="AA2199" i="33"/>
  <c r="AC2183" i="33"/>
  <c r="AC2151" i="33"/>
  <c r="AA2119" i="33"/>
  <c r="AB2087" i="33"/>
  <c r="AB2063" i="33"/>
  <c r="AB2031" i="33"/>
  <c r="AB1999" i="33"/>
  <c r="AB1967" i="33"/>
  <c r="AB1927" i="33"/>
  <c r="AB1847" i="33"/>
  <c r="AA1751" i="33"/>
  <c r="AB1146" i="33"/>
  <c r="AC1122" i="33"/>
  <c r="AC1098" i="33"/>
  <c r="AB1050" i="33"/>
  <c r="AC1018" i="33"/>
  <c r="AC994" i="33"/>
  <c r="AC962" i="33"/>
  <c r="AA954" i="33"/>
  <c r="AB930" i="33"/>
  <c r="AB906" i="33"/>
  <c r="AB882" i="33"/>
  <c r="AA858" i="33"/>
  <c r="AA834" i="33"/>
  <c r="AA810" i="33"/>
  <c r="AA786" i="33"/>
  <c r="AA762" i="33"/>
  <c r="AA738" i="33"/>
  <c r="AC730" i="33"/>
  <c r="AA714" i="33"/>
  <c r="AC706" i="33"/>
  <c r="AA690" i="33"/>
  <c r="AC682" i="33"/>
  <c r="AC658" i="33"/>
  <c r="AC634" i="33"/>
  <c r="AC610" i="33"/>
  <c r="AC586" i="33"/>
  <c r="AC562" i="33"/>
  <c r="AB538" i="33"/>
  <c r="AB514" i="33"/>
  <c r="AB490" i="33"/>
  <c r="AB466" i="33"/>
  <c r="AA442" i="33"/>
  <c r="AA418" i="33"/>
  <c r="AC410" i="33"/>
  <c r="AA394" i="33"/>
  <c r="AC386" i="33"/>
  <c r="AA370" i="33"/>
  <c r="AC362" i="33"/>
  <c r="AC338" i="33"/>
  <c r="AC314" i="33"/>
  <c r="AC290" i="33"/>
  <c r="AC266" i="33"/>
  <c r="AC242" i="33"/>
  <c r="AB218" i="33"/>
  <c r="AB194" i="33"/>
  <c r="AB170" i="33"/>
  <c r="AB146" i="33"/>
  <c r="AB122" i="33"/>
  <c r="AB98" i="33"/>
  <c r="AB74" i="33"/>
  <c r="AB50" i="33"/>
  <c r="AA26" i="33"/>
  <c r="AA2469" i="33"/>
  <c r="AA2445" i="33"/>
  <c r="AB2429" i="33"/>
  <c r="AA2405" i="33"/>
  <c r="AC1592" i="33"/>
  <c r="AB1400" i="33"/>
  <c r="AB628" i="33"/>
  <c r="AB460" i="33"/>
  <c r="AC308" i="33"/>
  <c r="AC52" i="33"/>
  <c r="AC2231" i="33"/>
  <c r="AB1791" i="33"/>
  <c r="AC1359" i="33"/>
  <c r="AA1327" i="33"/>
  <c r="AC1263" i="33"/>
  <c r="AA1911" i="33"/>
  <c r="AA811" i="33"/>
  <c r="AB2422" i="33"/>
  <c r="AA2350" i="33"/>
  <c r="AB2294" i="33"/>
  <c r="AA2222" i="33"/>
  <c r="AA2166" i="33"/>
  <c r="AB2110" i="33"/>
  <c r="AA2086" i="33"/>
  <c r="AB2070" i="33"/>
  <c r="AC2054" i="33"/>
  <c r="AA2022" i="33"/>
  <c r="AB2006" i="33"/>
  <c r="AC1990" i="33"/>
  <c r="AA1958" i="33"/>
  <c r="AB1942" i="33"/>
  <c r="AC1926" i="33"/>
  <c r="AA1894" i="33"/>
  <c r="AB1878" i="33"/>
  <c r="AC1862" i="33"/>
  <c r="AA1830" i="33"/>
  <c r="AB1814" i="33"/>
  <c r="AC1798" i="33"/>
  <c r="AA1790" i="33"/>
  <c r="AC1782" i="33"/>
  <c r="AA1774" i="33"/>
  <c r="AC1766" i="33"/>
  <c r="AA1758" i="33"/>
  <c r="AA1710" i="33"/>
  <c r="AA1582" i="33"/>
  <c r="AC1574" i="33"/>
  <c r="AB1558" i="33"/>
  <c r="AA1534" i="33"/>
  <c r="AA1486" i="33"/>
  <c r="AB1430" i="33"/>
  <c r="AB1406" i="33"/>
  <c r="AC1382" i="33"/>
  <c r="AA1366" i="33"/>
  <c r="AB1342" i="33"/>
  <c r="AB1326" i="33"/>
  <c r="AA1310" i="33"/>
  <c r="AC1302" i="33"/>
  <c r="AB1278" i="33"/>
  <c r="AA1278" i="33"/>
  <c r="AC1270" i="33"/>
  <c r="AB1246" i="33"/>
  <c r="AA1246" i="33"/>
  <c r="AC1238" i="33"/>
  <c r="AB1214" i="33"/>
  <c r="AA1214" i="33"/>
  <c r="AC1206" i="33"/>
  <c r="AB1113" i="33"/>
  <c r="AB1049" i="33"/>
  <c r="AB913" i="33"/>
  <c r="AC1172" i="33"/>
  <c r="AA1148" i="33"/>
  <c r="AB1100" i="33"/>
  <c r="AC1068" i="33"/>
  <c r="AA1052" i="33"/>
  <c r="AC1036" i="33"/>
  <c r="AC1012" i="33"/>
  <c r="AC956" i="33"/>
  <c r="AA924" i="33"/>
  <c r="AB876" i="33"/>
  <c r="AA780" i="33"/>
  <c r="AC756" i="33"/>
  <c r="AB716" i="33"/>
  <c r="AC684" i="33"/>
  <c r="AB652" i="33"/>
  <c r="AC620" i="33"/>
  <c r="AB580" i="33"/>
  <c r="AC564" i="33"/>
  <c r="AB508" i="33"/>
  <c r="AB428" i="33"/>
  <c r="AC396" i="33"/>
  <c r="AB372" i="33"/>
  <c r="AB316" i="33"/>
  <c r="AB244" i="33"/>
  <c r="AB180" i="33"/>
  <c r="AB116" i="33"/>
  <c r="AB60" i="33"/>
  <c r="AB2463" i="33"/>
  <c r="AA2415" i="33"/>
  <c r="AC2383" i="33"/>
  <c r="AB2335" i="33"/>
  <c r="AA2295" i="33"/>
  <c r="AC2271" i="33"/>
  <c r="AB2239" i="33"/>
  <c r="AB2199" i="33"/>
  <c r="AA2167" i="33"/>
  <c r="AA2143" i="33"/>
  <c r="AB2119" i="33"/>
  <c r="AC2087" i="33"/>
  <c r="AC2063" i="33"/>
  <c r="AC2031" i="33"/>
  <c r="AC1999" i="33"/>
  <c r="AC1967" i="33"/>
  <c r="AC1927" i="33"/>
  <c r="AC1847" i="33"/>
  <c r="AB1751" i="33"/>
  <c r="AA1179" i="33"/>
  <c r="AC1170" i="33"/>
  <c r="AC1146" i="33"/>
  <c r="AA1130" i="33"/>
  <c r="AA1106" i="33"/>
  <c r="AB1074" i="33"/>
  <c r="AC1050" i="33"/>
  <c r="AB954" i="33"/>
  <c r="AC930" i="33"/>
  <c r="AC906" i="33"/>
  <c r="AC882" i="33"/>
  <c r="AB858" i="33"/>
  <c r="AB834" i="33"/>
  <c r="AB810" i="33"/>
  <c r="AB786" i="33"/>
  <c r="AB762" i="33"/>
  <c r="AB738" i="33"/>
  <c r="AB714" i="33"/>
  <c r="AB690" i="33"/>
  <c r="AA666" i="33"/>
  <c r="AA642" i="33"/>
  <c r="AA618" i="33"/>
  <c r="AA594" i="33"/>
  <c r="AA570" i="33"/>
  <c r="AA546" i="33"/>
  <c r="AC538" i="33"/>
  <c r="AA522" i="33"/>
  <c r="AC514" i="33"/>
  <c r="AA498" i="33"/>
  <c r="AC490" i="33"/>
  <c r="AC466" i="33"/>
  <c r="AB442" i="33"/>
  <c r="AB418" i="33"/>
  <c r="AB394" i="33"/>
  <c r="AB370" i="33"/>
  <c r="AA346" i="33"/>
  <c r="AA322" i="33"/>
  <c r="AA298" i="33"/>
  <c r="AA274" i="33"/>
  <c r="AA250" i="33"/>
  <c r="AA226" i="33"/>
  <c r="AC218" i="33"/>
  <c r="AA202" i="33"/>
  <c r="AC194" i="33"/>
  <c r="AA178" i="33"/>
  <c r="AC170" i="33"/>
  <c r="AC146" i="33"/>
  <c r="AC122" i="33"/>
  <c r="AC98" i="33"/>
  <c r="AC74" i="33"/>
  <c r="AC50" i="33"/>
  <c r="AB26" i="33"/>
  <c r="AB2469" i="33"/>
  <c r="AB2445" i="33"/>
  <c r="AC2429" i="33"/>
  <c r="AA2421" i="33"/>
  <c r="AB2405" i="33"/>
  <c r="AB2381" i="33"/>
  <c r="AC2365" i="33"/>
  <c r="AA1808" i="33"/>
  <c r="AB1784" i="33"/>
  <c r="AB1328" i="33"/>
  <c r="AC1256" i="33"/>
  <c r="AA1224" i="33"/>
  <c r="AB1200" i="33"/>
  <c r="AC1164" i="33"/>
  <c r="AB932" i="33"/>
  <c r="AB260" i="33"/>
  <c r="AC172" i="33"/>
  <c r="AB4" i="33"/>
  <c r="AB2127" i="33"/>
  <c r="AC2023" i="33"/>
  <c r="AA1487" i="33"/>
  <c r="AB1383" i="33"/>
  <c r="AB1287" i="33"/>
  <c r="AA1719" i="33"/>
  <c r="AA659" i="33"/>
  <c r="AB651" i="33"/>
  <c r="AA531" i="33"/>
  <c r="AB523" i="33"/>
  <c r="AA403" i="33"/>
  <c r="AB395" i="33"/>
  <c r="AA275" i="33"/>
  <c r="AB267" i="33"/>
  <c r="AA147" i="33"/>
  <c r="AB139" i="33"/>
  <c r="AA19" i="33"/>
  <c r="AB11" i="33"/>
  <c r="AA2158" i="33"/>
  <c r="AC2094" i="33"/>
  <c r="AA2062" i="33"/>
  <c r="AB2046" i="33"/>
  <c r="AC2030" i="33"/>
  <c r="AA1998" i="33"/>
  <c r="AB1982" i="33"/>
  <c r="AC1966" i="33"/>
  <c r="AA1934" i="33"/>
  <c r="AB1918" i="33"/>
  <c r="AC1902" i="33"/>
  <c r="AA1870" i="33"/>
  <c r="AB1854" i="33"/>
  <c r="AC1838" i="33"/>
  <c r="AA1806" i="33"/>
  <c r="AA1734" i="33"/>
  <c r="AC1726" i="33"/>
  <c r="AB1710" i="33"/>
  <c r="AC1598" i="33"/>
  <c r="AB1582" i="33"/>
  <c r="AB1534" i="33"/>
  <c r="AC1510" i="33"/>
  <c r="AA1502" i="33"/>
  <c r="AB1486" i="33"/>
  <c r="AC1430" i="33"/>
  <c r="AC1406" i="33"/>
  <c r="AA1390" i="33"/>
  <c r="AB1366" i="33"/>
  <c r="AC1342" i="33"/>
  <c r="AC1326" i="33"/>
  <c r="AB1310" i="33"/>
  <c r="AA1153" i="33"/>
  <c r="AC1113" i="33"/>
  <c r="AC1049" i="33"/>
  <c r="AC913" i="33"/>
  <c r="AB1148" i="33"/>
  <c r="AC1100" i="33"/>
  <c r="AB1052" i="33"/>
  <c r="AB996" i="33"/>
  <c r="AB924" i="33"/>
  <c r="AC908" i="33"/>
  <c r="AA836" i="33"/>
  <c r="AB780" i="33"/>
  <c r="AA668" i="33"/>
  <c r="AA604" i="33"/>
  <c r="AC580" i="33"/>
  <c r="AA524" i="33"/>
  <c r="AC508" i="33"/>
  <c r="AA452" i="33"/>
  <c r="AA380" i="33"/>
  <c r="AA332" i="33"/>
  <c r="AC316" i="33"/>
  <c r="AA268" i="33"/>
  <c r="AA196" i="33"/>
  <c r="AA140" i="33"/>
  <c r="AA68" i="33"/>
  <c r="AC60" i="33"/>
  <c r="AA12" i="33"/>
  <c r="AC2463" i="33"/>
  <c r="AB2415" i="33"/>
  <c r="AA2367" i="33"/>
  <c r="AC2335" i="33"/>
  <c r="AB2295" i="33"/>
  <c r="AA2263" i="33"/>
  <c r="AC2239" i="33"/>
  <c r="AC2199" i="33"/>
  <c r="AB2167" i="33"/>
  <c r="AB2143" i="33"/>
  <c r="AC2119" i="33"/>
  <c r="AC1751" i="33"/>
  <c r="AB1179" i="33"/>
  <c r="AB1178" i="33"/>
  <c r="AA1178" i="33"/>
  <c r="AB1154" i="33"/>
  <c r="AA1154" i="33"/>
  <c r="AB1130" i="33"/>
  <c r="AC1074" i="33"/>
  <c r="AA1042" i="33"/>
  <c r="AA1010" i="33"/>
  <c r="AB970" i="33"/>
  <c r="AC954" i="33"/>
  <c r="AA946" i="33"/>
  <c r="AA914" i="33"/>
  <c r="AA890" i="33"/>
  <c r="AA866" i="33"/>
  <c r="AC858" i="33"/>
  <c r="AA842" i="33"/>
  <c r="AC834" i="33"/>
  <c r="AA818" i="33"/>
  <c r="AC810" i="33"/>
  <c r="AC786" i="33"/>
  <c r="AC762" i="33"/>
  <c r="AC738" i="33"/>
  <c r="AC714" i="33"/>
  <c r="AC690" i="33"/>
  <c r="AB666" i="33"/>
  <c r="AB642" i="33"/>
  <c r="AB618" i="33"/>
  <c r="AB594" i="33"/>
  <c r="AB570" i="33"/>
  <c r="AB546" i="33"/>
  <c r="AB522" i="33"/>
  <c r="AB498" i="33"/>
  <c r="AA474" i="33"/>
  <c r="AC442" i="33"/>
  <c r="AC418" i="33"/>
  <c r="AC394" i="33"/>
  <c r="AC370" i="33"/>
  <c r="AB346" i="33"/>
  <c r="AB322" i="33"/>
  <c r="AB298" i="33"/>
  <c r="AB274" i="33"/>
  <c r="AB250" i="33"/>
  <c r="AB226" i="33"/>
  <c r="AB202" i="33"/>
  <c r="AB178" i="33"/>
  <c r="AA154" i="33"/>
  <c r="AA130" i="33"/>
  <c r="AA106" i="33"/>
  <c r="AA82" i="33"/>
  <c r="AA58" i="33"/>
  <c r="AA34" i="33"/>
  <c r="AC26" i="33"/>
  <c r="AA10" i="33"/>
  <c r="AC2469" i="33"/>
  <c r="AA2461" i="33"/>
  <c r="AC2445" i="33"/>
  <c r="AB2421" i="33"/>
  <c r="AC2405" i="33"/>
  <c r="AA2397" i="33"/>
  <c r="AC2381" i="33"/>
  <c r="AB2357" i="33"/>
  <c r="AC1864" i="33"/>
  <c r="AC1512" i="33"/>
  <c r="AC1384" i="33"/>
  <c r="AB1280" i="33"/>
  <c r="AC948" i="33"/>
  <c r="AC772" i="33"/>
  <c r="AB516" i="33"/>
  <c r="AA1407" i="33"/>
  <c r="AB1871" i="33"/>
  <c r="AB1107" i="33"/>
  <c r="AB963" i="33"/>
  <c r="AB2454" i="33"/>
  <c r="AA2382" i="33"/>
  <c r="AB2326" i="33"/>
  <c r="AA2254" i="33"/>
  <c r="AB2198" i="33"/>
  <c r="AA2134" i="33"/>
  <c r="AC2110" i="33"/>
  <c r="AA2102" i="33"/>
  <c r="AB2086" i="33"/>
  <c r="AC2070" i="33"/>
  <c r="AA2038" i="33"/>
  <c r="AB2022" i="33"/>
  <c r="AC2006" i="33"/>
  <c r="AA1974" i="33"/>
  <c r="AB1958" i="33"/>
  <c r="AC1942" i="33"/>
  <c r="AA1910" i="33"/>
  <c r="AB1894" i="33"/>
  <c r="AC1878" i="33"/>
  <c r="AA1846" i="33"/>
  <c r="AB1830" i="33"/>
  <c r="AC1814" i="33"/>
  <c r="AB1790" i="33"/>
  <c r="AB1774" i="33"/>
  <c r="AB1758" i="33"/>
  <c r="AB1734" i="33"/>
  <c r="AA1566" i="33"/>
  <c r="AC1558" i="33"/>
  <c r="AB1502" i="33"/>
  <c r="AA1414" i="33"/>
  <c r="AB1390" i="33"/>
  <c r="AC1366" i="33"/>
  <c r="AA1350" i="33"/>
  <c r="AA1334" i="33"/>
  <c r="AC1310" i="33"/>
  <c r="AB1286" i="33"/>
  <c r="AA1286" i="33"/>
  <c r="AC1278" i="33"/>
  <c r="AB1254" i="33"/>
  <c r="AA1254" i="33"/>
  <c r="AC1246" i="33"/>
  <c r="AB1222" i="33"/>
  <c r="AA1222" i="33"/>
  <c r="AC1214" i="33"/>
  <c r="AB1190" i="33"/>
  <c r="AA1190" i="33"/>
  <c r="AB1153" i="33"/>
  <c r="AA1156" i="33"/>
  <c r="AC1148" i="33"/>
  <c r="AA1116" i="33"/>
  <c r="AC1052" i="33"/>
  <c r="AC996" i="33"/>
  <c r="AC924" i="33"/>
  <c r="AA892" i="33"/>
  <c r="AB836" i="33"/>
  <c r="AC812" i="33"/>
  <c r="AA740" i="33"/>
  <c r="AB668" i="33"/>
  <c r="AB604" i="33"/>
  <c r="AB524" i="33"/>
  <c r="AC492" i="33"/>
  <c r="AB452" i="33"/>
  <c r="AB380" i="33"/>
  <c r="AC372" i="33"/>
  <c r="AB332" i="33"/>
  <c r="AC300" i="33"/>
  <c r="AB268" i="33"/>
  <c r="AC244" i="33"/>
  <c r="AB196" i="33"/>
  <c r="AC180" i="33"/>
  <c r="AB140" i="33"/>
  <c r="AC116" i="33"/>
  <c r="AB68" i="33"/>
  <c r="AC44" i="33"/>
  <c r="AB12" i="33"/>
  <c r="AA2447" i="33"/>
  <c r="AC2415" i="33"/>
  <c r="AB2367" i="33"/>
  <c r="AA2327" i="33"/>
  <c r="AC2295" i="33"/>
  <c r="AB2263" i="33"/>
  <c r="AA2223" i="33"/>
  <c r="AA2191" i="33"/>
  <c r="AC2167" i="33"/>
  <c r="AC2143" i="33"/>
  <c r="AA2079" i="33"/>
  <c r="AA2047" i="33"/>
  <c r="AA2015" i="33"/>
  <c r="AA1983" i="33"/>
  <c r="AA1951" i="33"/>
  <c r="AA1887" i="33"/>
  <c r="AA1807" i="33"/>
  <c r="AC1179" i="33"/>
  <c r="AA1138" i="33"/>
  <c r="AC1130" i="33"/>
  <c r="AB1106" i="33"/>
  <c r="AB1042" i="33"/>
  <c r="AA1026" i="33"/>
  <c r="AB1010" i="33"/>
  <c r="AB986" i="33"/>
  <c r="AC970" i="33"/>
  <c r="AB946" i="33"/>
  <c r="AB914" i="33"/>
  <c r="AB890" i="33"/>
  <c r="AB866" i="33"/>
  <c r="AB842" i="33"/>
  <c r="AB818" i="33"/>
  <c r="AA794" i="33"/>
  <c r="AA770" i="33"/>
  <c r="AA746" i="33"/>
  <c r="AA722" i="33"/>
  <c r="AA698" i="33"/>
  <c r="AA674" i="33"/>
  <c r="AC666" i="33"/>
  <c r="AA650" i="33"/>
  <c r="AC642" i="33"/>
  <c r="AA626" i="33"/>
  <c r="AC618" i="33"/>
  <c r="AC594" i="33"/>
  <c r="AC570" i="33"/>
  <c r="AC546" i="33"/>
  <c r="AC522" i="33"/>
  <c r="AC498" i="33"/>
  <c r="AB474" i="33"/>
  <c r="AA450" i="33"/>
  <c r="AA426" i="33"/>
  <c r="AA402" i="33"/>
  <c r="AA378" i="33"/>
  <c r="AA354" i="33"/>
  <c r="AC346" i="33"/>
  <c r="AA330" i="33"/>
  <c r="AC322" i="33"/>
  <c r="AA306" i="33"/>
  <c r="AC298" i="33"/>
  <c r="AC274" i="33"/>
  <c r="AC250" i="33"/>
  <c r="AC226" i="33"/>
  <c r="AC202" i="33"/>
  <c r="AC178" i="33"/>
  <c r="AB154" i="33"/>
  <c r="AB130" i="33"/>
  <c r="AB106" i="33"/>
  <c r="AB82" i="33"/>
  <c r="AB58" i="33"/>
  <c r="AB34" i="33"/>
  <c r="AB10" i="33"/>
  <c r="AC2421" i="33"/>
  <c r="AC2357" i="33"/>
  <c r="AC1312" i="33"/>
  <c r="AC1145" i="33"/>
  <c r="AB820" i="33"/>
  <c r="AB692" i="33"/>
  <c r="AB324" i="33"/>
  <c r="AC236" i="33"/>
  <c r="AB76" i="33"/>
  <c r="AB1583" i="33"/>
  <c r="AC1191" i="33"/>
  <c r="AA1131" i="33"/>
  <c r="AA1043" i="33"/>
  <c r="AA899" i="33"/>
  <c r="AB891" i="33"/>
  <c r="AC867" i="33"/>
  <c r="AA771" i="33"/>
  <c r="AB763" i="33"/>
  <c r="AC739" i="33"/>
  <c r="AA691" i="33"/>
  <c r="AB683" i="33"/>
  <c r="AA563" i="33"/>
  <c r="AB555" i="33"/>
  <c r="AA435" i="33"/>
  <c r="AB427" i="33"/>
  <c r="AA307" i="33"/>
  <c r="AB299" i="33"/>
  <c r="AA179" i="33"/>
  <c r="AB171" i="33"/>
  <c r="AA51" i="33"/>
  <c r="AB43" i="33"/>
  <c r="AB2174" i="33"/>
  <c r="AB2166" i="33"/>
  <c r="AA2126" i="33"/>
  <c r="AB2102" i="33"/>
  <c r="AA2078" i="33"/>
  <c r="AB2062" i="33"/>
  <c r="AC2046" i="33"/>
  <c r="AA2014" i="33"/>
  <c r="AB1998" i="33"/>
  <c r="AC1982" i="33"/>
  <c r="AA1950" i="33"/>
  <c r="AB1934" i="33"/>
  <c r="AC1918" i="33"/>
  <c r="AA1886" i="33"/>
  <c r="AB1870" i="33"/>
  <c r="AC1854" i="33"/>
  <c r="AA1822" i="33"/>
  <c r="AB1806" i="33"/>
  <c r="AA1718" i="33"/>
  <c r="AC1710" i="33"/>
  <c r="AA1590" i="33"/>
  <c r="AC1582" i="33"/>
  <c r="AB1566" i="33"/>
  <c r="AC1534" i="33"/>
  <c r="AA1518" i="33"/>
  <c r="AC1486" i="33"/>
  <c r="AC1390" i="33"/>
  <c r="AA1374" i="33"/>
  <c r="AB1350" i="33"/>
  <c r="AA1177" i="33"/>
  <c r="AB1001" i="33"/>
  <c r="AB1156" i="33"/>
  <c r="AB1116" i="33"/>
  <c r="AA1068" i="33"/>
  <c r="AA940" i="33"/>
  <c r="AB892" i="33"/>
  <c r="AC876" i="33"/>
  <c r="AC836" i="33"/>
  <c r="AA796" i="33"/>
  <c r="AB740" i="33"/>
  <c r="AA684" i="33"/>
  <c r="AC668" i="33"/>
  <c r="AA620" i="33"/>
  <c r="AC604" i="33"/>
  <c r="AA540" i="33"/>
  <c r="AA476" i="33"/>
  <c r="AC452" i="33"/>
  <c r="AA396" i="33"/>
  <c r="AC380" i="33"/>
  <c r="AA348" i="33"/>
  <c r="AA284" i="33"/>
  <c r="AA212" i="33"/>
  <c r="AC196" i="33"/>
  <c r="AA148" i="33"/>
  <c r="AA84" i="33"/>
  <c r="AC68" i="33"/>
  <c r="AA28" i="33"/>
  <c r="AB2447" i="33"/>
  <c r="AA2399" i="33"/>
  <c r="AC2367" i="33"/>
  <c r="AB2327" i="33"/>
  <c r="AA2287" i="33"/>
  <c r="AC2263" i="33"/>
  <c r="AB2223" i="33"/>
  <c r="AB2191" i="33"/>
  <c r="AA2159" i="33"/>
  <c r="AA2135" i="33"/>
  <c r="AA2103" i="33"/>
  <c r="AB2079" i="33"/>
  <c r="AB2047" i="33"/>
  <c r="AB2015" i="33"/>
  <c r="AB1983" i="33"/>
  <c r="AB1951" i="33"/>
  <c r="AB1887" i="33"/>
  <c r="AB1807" i="33"/>
  <c r="AA1575" i="33"/>
  <c r="AC1178" i="33"/>
  <c r="AB1162" i="33"/>
  <c r="AA1162" i="33"/>
  <c r="AC1154" i="33"/>
  <c r="AC1106" i="33"/>
  <c r="AA1090" i="33"/>
  <c r="AA1066" i="33"/>
  <c r="AC1042" i="33"/>
  <c r="AB1026" i="33"/>
  <c r="AC1010" i="33"/>
  <c r="AC986" i="33"/>
  <c r="AC946" i="33"/>
  <c r="AC914" i="33"/>
  <c r="AC890" i="33"/>
  <c r="AC866" i="33"/>
  <c r="AC842" i="33"/>
  <c r="AC818" i="33"/>
  <c r="AB794" i="33"/>
  <c r="AB770" i="33"/>
  <c r="AB746" i="33"/>
  <c r="AB722" i="33"/>
  <c r="AB698" i="33"/>
  <c r="AB674" i="33"/>
  <c r="AB650" i="33"/>
  <c r="AB626" i="33"/>
  <c r="AA602" i="33"/>
  <c r="AA578" i="33"/>
  <c r="AA554" i="33"/>
  <c r="AA530" i="33"/>
  <c r="AA506" i="33"/>
  <c r="AA482" i="33"/>
  <c r="AC474" i="33"/>
  <c r="AB450" i="33"/>
  <c r="AB426" i="33"/>
  <c r="AB402" i="33"/>
  <c r="AB378" i="33"/>
  <c r="AB354" i="33"/>
  <c r="AB330" i="33"/>
  <c r="AB306" i="33"/>
  <c r="AA282" i="33"/>
  <c r="AA258" i="33"/>
  <c r="AA234" i="33"/>
  <c r="AA210" i="33"/>
  <c r="AA186" i="33"/>
  <c r="AA162" i="33"/>
  <c r="AC154" i="33"/>
  <c r="AA138" i="33"/>
  <c r="AC130" i="33"/>
  <c r="AA114" i="33"/>
  <c r="AC106" i="33"/>
  <c r="AC82" i="33"/>
  <c r="AC58" i="33"/>
  <c r="AC34" i="33"/>
  <c r="AC10" i="33"/>
  <c r="AB2461" i="33"/>
  <c r="AA2437" i="33"/>
  <c r="AA2413" i="33"/>
  <c r="AB2397" i="33"/>
  <c r="AA2373" i="33"/>
  <c r="AC1800" i="33"/>
  <c r="AC1496" i="33"/>
  <c r="AC1368" i="33"/>
  <c r="AB1240" i="33"/>
  <c r="AC1216" i="33"/>
  <c r="AA1180" i="33"/>
  <c r="AB1076" i="33"/>
  <c r="AB572" i="33"/>
  <c r="AB404" i="33"/>
  <c r="AB132" i="33"/>
  <c r="AA2439" i="33"/>
  <c r="AA2391" i="33"/>
  <c r="AA1343" i="33"/>
  <c r="AA1247" i="33"/>
  <c r="AB1839" i="33"/>
  <c r="AB979" i="33"/>
  <c r="AA723" i="33"/>
  <c r="AB715" i="33"/>
  <c r="AA595" i="33"/>
  <c r="AB587" i="33"/>
  <c r="AA467" i="33"/>
  <c r="AB459" i="33"/>
  <c r="AA339" i="33"/>
  <c r="AB331" i="33"/>
  <c r="AA211" i="33"/>
  <c r="AB203" i="33"/>
  <c r="AA83" i="33"/>
  <c r="AB75" i="33"/>
  <c r="AB2142" i="33"/>
  <c r="AB2134" i="33"/>
  <c r="AC2102" i="33"/>
  <c r="AA2094" i="33"/>
  <c r="AB2078" i="33"/>
  <c r="AC2062" i="33"/>
  <c r="AA2030" i="33"/>
  <c r="AB2014" i="33"/>
  <c r="AC1998" i="33"/>
  <c r="AA1966" i="33"/>
  <c r="AB1950" i="33"/>
  <c r="AC1934" i="33"/>
  <c r="AA1902" i="33"/>
  <c r="AB1886" i="33"/>
  <c r="AC1870" i="33"/>
  <c r="AA1838" i="33"/>
  <c r="AB1822" i="33"/>
  <c r="AC1806" i="33"/>
  <c r="AB1742" i="33"/>
  <c r="AB1694" i="33"/>
  <c r="AA1574" i="33"/>
  <c r="AC1566" i="33"/>
  <c r="AB1550" i="33"/>
  <c r="AB1494" i="33"/>
  <c r="AC1414" i="33"/>
  <c r="AB1398" i="33"/>
  <c r="AC1374" i="33"/>
  <c r="AA1358" i="33"/>
  <c r="AB1334" i="33"/>
  <c r="AB1318" i="33"/>
  <c r="AA1172" i="33"/>
  <c r="AC1156" i="33"/>
  <c r="AB1068" i="33"/>
  <c r="AB1036" i="33"/>
  <c r="AA1012" i="33"/>
  <c r="AB980" i="33"/>
  <c r="AA908" i="33"/>
  <c r="AB852" i="33"/>
  <c r="AC796" i="33"/>
  <c r="AA756" i="33"/>
  <c r="AA700" i="33"/>
  <c r="AA636" i="33"/>
  <c r="AA564" i="33"/>
  <c r="AC540" i="33"/>
  <c r="AA492" i="33"/>
  <c r="AC476" i="33"/>
  <c r="AA412" i="33"/>
  <c r="AA356" i="33"/>
  <c r="AC348" i="33"/>
  <c r="AA300" i="33"/>
  <c r="AC284" i="33"/>
  <c r="AA228" i="33"/>
  <c r="AA164" i="33"/>
  <c r="AA100" i="33"/>
  <c r="AA44" i="33"/>
  <c r="AC28" i="33"/>
  <c r="AA2431" i="33"/>
  <c r="AC2399" i="33"/>
  <c r="AB2351" i="33"/>
  <c r="AA2311" i="33"/>
  <c r="AC2287" i="33"/>
  <c r="AB2247" i="33"/>
  <c r="AB2215" i="33"/>
  <c r="AA2183" i="33"/>
  <c r="AC2159" i="33"/>
  <c r="AA2151" i="33"/>
  <c r="AC2135" i="33"/>
  <c r="AC2103" i="33"/>
  <c r="AC1575" i="33"/>
  <c r="AC1162" i="33"/>
  <c r="AC1138" i="33"/>
  <c r="AA1122" i="33"/>
  <c r="AB1114" i="33"/>
  <c r="AA1098" i="33"/>
  <c r="AC1090" i="33"/>
  <c r="AC1066" i="33"/>
  <c r="AA1018" i="33"/>
  <c r="AB978" i="33"/>
  <c r="AB938" i="33"/>
  <c r="AB922" i="33"/>
  <c r="AB898" i="33"/>
  <c r="AB874" i="33"/>
  <c r="AB850" i="33"/>
  <c r="AB826" i="33"/>
  <c r="AB802" i="33"/>
  <c r="AB778" i="33"/>
  <c r="AB754" i="33"/>
  <c r="AA730" i="33"/>
  <c r="AA706" i="33"/>
  <c r="AA682" i="33"/>
  <c r="AA658" i="33"/>
  <c r="AA634" i="33"/>
  <c r="AA610" i="33"/>
  <c r="AC602" i="33"/>
  <c r="AA586" i="33"/>
  <c r="AC578" i="33"/>
  <c r="AA562" i="33"/>
  <c r="AC554" i="33"/>
  <c r="AC530" i="33"/>
  <c r="AC506" i="33"/>
  <c r="AC482" i="33"/>
  <c r="AB458" i="33"/>
  <c r="AB434" i="33"/>
  <c r="AA410" i="33"/>
  <c r="AA386" i="33"/>
  <c r="AA362" i="33"/>
  <c r="AA338" i="33"/>
  <c r="AA314" i="33"/>
  <c r="AA290" i="33"/>
  <c r="AC282" i="33"/>
  <c r="AA266" i="33"/>
  <c r="AC258" i="33"/>
  <c r="AA242" i="33"/>
  <c r="AC234" i="33"/>
  <c r="AC210" i="33"/>
  <c r="AC186" i="33"/>
  <c r="AC162" i="33"/>
  <c r="AC138" i="33"/>
  <c r="AC114" i="33"/>
  <c r="AB90" i="33"/>
  <c r="AB66" i="33"/>
  <c r="AB42" i="33"/>
  <c r="AB18" i="33"/>
  <c r="AB2453" i="33"/>
  <c r="AC2437" i="33"/>
  <c r="AA2429" i="33"/>
  <c r="AC2413" i="33"/>
  <c r="AB2389" i="33"/>
  <c r="AC2373" i="33"/>
  <c r="AA2365" i="33"/>
  <c r="AC1904" i="33"/>
  <c r="AA1872" i="33"/>
  <c r="AB1848" i="33"/>
  <c r="AB1704" i="33"/>
  <c r="AA1416" i="33"/>
  <c r="AC1296" i="33"/>
  <c r="AA1124" i="33"/>
  <c r="AC2359" i="33"/>
  <c r="AA2343" i="33"/>
  <c r="AB1431" i="33"/>
  <c r="AB3" i="33"/>
  <c r="AA2446" i="33"/>
  <c r="AB2390" i="33"/>
  <c r="AA2318" i="33"/>
  <c r="AB2262" i="33"/>
  <c r="AC2150" i="33"/>
  <c r="AC2126" i="33"/>
  <c r="AA2070" i="33"/>
  <c r="AB2054" i="33"/>
  <c r="AC2038" i="33"/>
  <c r="AA2006" i="33"/>
  <c r="AB1990" i="33"/>
  <c r="AC1974" i="33"/>
  <c r="AA1942" i="33"/>
  <c r="AB1926" i="33"/>
  <c r="AC1910" i="33"/>
  <c r="AA1878" i="33"/>
  <c r="AB1862" i="33"/>
  <c r="AC1846" i="33"/>
  <c r="AA1814" i="33"/>
  <c r="AB1798" i="33"/>
  <c r="AB1782" i="33"/>
  <c r="AB1766" i="33"/>
  <c r="AA1726" i="33"/>
  <c r="AC1718" i="33"/>
  <c r="AA1598" i="33"/>
  <c r="AC1590" i="33"/>
  <c r="AB1574" i="33"/>
  <c r="AC1518" i="33"/>
  <c r="AA1510" i="33"/>
  <c r="AB1462" i="33"/>
  <c r="AB1446" i="33"/>
  <c r="AC1398" i="33"/>
  <c r="AA1382" i="33"/>
  <c r="AB1358" i="33"/>
  <c r="AC1334" i="33"/>
  <c r="AC1318" i="33"/>
  <c r="AB1302" i="33"/>
  <c r="AA1302" i="33"/>
  <c r="AC1294" i="33"/>
  <c r="AB1270" i="33"/>
  <c r="AA1270" i="33"/>
  <c r="AC1262" i="33"/>
  <c r="AB1238" i="33"/>
  <c r="AA1238" i="33"/>
  <c r="AC1230" i="33"/>
  <c r="AB1206" i="33"/>
  <c r="AA1206" i="33"/>
  <c r="AC1198" i="33"/>
  <c r="AC1177" i="33"/>
  <c r="AB1172" i="33"/>
  <c r="AB1132" i="33"/>
  <c r="AA1100" i="33"/>
  <c r="AB1012" i="33"/>
  <c r="AA956" i="33"/>
  <c r="AB908" i="33"/>
  <c r="AA812" i="33"/>
  <c r="AB756" i="33"/>
  <c r="AB700" i="33"/>
  <c r="AB636" i="33"/>
  <c r="AB564" i="33"/>
  <c r="AC524" i="33"/>
  <c r="AB492" i="33"/>
  <c r="AB412" i="33"/>
  <c r="AB356" i="33"/>
  <c r="AC332" i="33"/>
  <c r="AB300" i="33"/>
  <c r="AC268" i="33"/>
  <c r="AB228" i="33"/>
  <c r="AC212" i="33"/>
  <c r="AB164" i="33"/>
  <c r="AC148" i="33"/>
  <c r="AC140" i="33"/>
  <c r="AB100" i="33"/>
  <c r="AC84" i="33"/>
  <c r="AB44" i="33"/>
  <c r="AC12" i="33"/>
  <c r="AB2431" i="33"/>
  <c r="AA2383" i="33"/>
  <c r="AC2351" i="33"/>
  <c r="AB2311" i="33"/>
  <c r="AA2271" i="33"/>
  <c r="AC2247" i="33"/>
  <c r="AC2215" i="33"/>
  <c r="AB2183" i="33"/>
  <c r="AB2151" i="33"/>
  <c r="AA2087" i="33"/>
  <c r="AA2063" i="33"/>
  <c r="AA2031" i="33"/>
  <c r="AA1999" i="33"/>
  <c r="AA1967" i="33"/>
  <c r="AA1927" i="33"/>
  <c r="AA1847" i="33"/>
  <c r="AB1170" i="33"/>
  <c r="AA1170" i="33"/>
  <c r="AA1146" i="33"/>
  <c r="AB1122" i="33"/>
  <c r="AC1114" i="33"/>
  <c r="AB1098" i="33"/>
  <c r="AA1074" i="33"/>
  <c r="AA1050" i="33"/>
  <c r="AB1018" i="33"/>
  <c r="AB994" i="33"/>
  <c r="AC978" i="33"/>
  <c r="AB962" i="33"/>
  <c r="AC938" i="33"/>
  <c r="AA930" i="33"/>
  <c r="AC922" i="33"/>
  <c r="AA906" i="33"/>
  <c r="AC898" i="33"/>
  <c r="AA882" i="33"/>
  <c r="AC874" i="33"/>
  <c r="AC850" i="33"/>
  <c r="AC826" i="33"/>
  <c r="AC802" i="33"/>
  <c r="AC778" i="33"/>
  <c r="AC754" i="33"/>
  <c r="AB730" i="33"/>
  <c r="AB706" i="33"/>
  <c r="AB682" i="33"/>
  <c r="AB658" i="33"/>
  <c r="AB634" i="33"/>
  <c r="AB610" i="33"/>
  <c r="AB586" i="33"/>
  <c r="AB562" i="33"/>
  <c r="AA538" i="33"/>
  <c r="AA514" i="33"/>
  <c r="AA490" i="33"/>
  <c r="AA466" i="33"/>
  <c r="AC458" i="33"/>
  <c r="AC434" i="33"/>
  <c r="AB410" i="33"/>
  <c r="AB386" i="33"/>
  <c r="AB362" i="33"/>
  <c r="AB338" i="33"/>
  <c r="AB314" i="33"/>
  <c r="AB290" i="33"/>
  <c r="AB266" i="33"/>
  <c r="AB242" i="33"/>
  <c r="AA218" i="33"/>
  <c r="AA194" i="33"/>
  <c r="AA170" i="33"/>
  <c r="AA146" i="33"/>
  <c r="AA122" i="33"/>
  <c r="AA98" i="33"/>
  <c r="AC90" i="33"/>
  <c r="AA74" i="33"/>
  <c r="AC66" i="33"/>
  <c r="AA50" i="33"/>
  <c r="AC42" i="33"/>
  <c r="AC18" i="33"/>
  <c r="AC2453" i="33"/>
  <c r="AC2389" i="33"/>
  <c r="AC2182" i="33"/>
  <c r="AA2054" i="33"/>
  <c r="AB1974" i="33"/>
  <c r="AC1830" i="33"/>
  <c r="AA1782" i="33"/>
  <c r="AA1742" i="33"/>
  <c r="AC1502" i="33"/>
  <c r="AA1462" i="33"/>
  <c r="AC1254" i="33"/>
  <c r="AA1230" i="33"/>
  <c r="AB1198" i="33"/>
  <c r="AA852" i="33"/>
  <c r="AB84" i="33"/>
  <c r="AB2287" i="33"/>
  <c r="AC1887" i="33"/>
  <c r="AC746" i="33"/>
  <c r="AC722" i="33"/>
  <c r="AC698" i="33"/>
  <c r="AC674" i="33"/>
  <c r="AC650" i="33"/>
  <c r="AC626" i="33"/>
  <c r="AB282" i="33"/>
  <c r="AB258" i="33"/>
  <c r="AB234" i="33"/>
  <c r="AB210" i="33"/>
  <c r="AB186" i="33"/>
  <c r="AB162" i="33"/>
  <c r="AB138" i="33"/>
  <c r="AB114" i="33"/>
  <c r="AA2349" i="33"/>
  <c r="AB2333" i="33"/>
  <c r="AA2309" i="33"/>
  <c r="AA2285" i="33"/>
  <c r="AB2269" i="33"/>
  <c r="AA2245" i="33"/>
  <c r="AA2221" i="33"/>
  <c r="AB2205" i="33"/>
  <c r="AA2181" i="33"/>
  <c r="AA2157" i="33"/>
  <c r="AB2141" i="33"/>
  <c r="AA2117" i="33"/>
  <c r="AB2093" i="33"/>
  <c r="AC2069" i="33"/>
  <c r="AA2053" i="33"/>
  <c r="AB2029" i="33"/>
  <c r="AC2005" i="33"/>
  <c r="AA1989" i="33"/>
  <c r="AB1965" i="33"/>
  <c r="AC1941" i="33"/>
  <c r="AA1925" i="33"/>
  <c r="AB1901" i="33"/>
  <c r="AC1877" i="33"/>
  <c r="AA1861" i="33"/>
  <c r="AB1837" i="33"/>
  <c r="AC1813" i="33"/>
  <c r="AA1797" i="33"/>
  <c r="AB1773" i="33"/>
  <c r="AB1741" i="33"/>
  <c r="AC1733" i="33"/>
  <c r="AB1701" i="33"/>
  <c r="AC1693" i="33"/>
  <c r="AB1589" i="33"/>
  <c r="AC1581" i="33"/>
  <c r="AB1557" i="33"/>
  <c r="AC1549" i="33"/>
  <c r="AB1501" i="33"/>
  <c r="AB1485" i="33"/>
  <c r="AB1413" i="33"/>
  <c r="AB1397" i="33"/>
  <c r="AA1381" i="33"/>
  <c r="AB1357" i="33"/>
  <c r="AC1333" i="33"/>
  <c r="AC1317" i="33"/>
  <c r="AA1301" i="33"/>
  <c r="AA1269" i="33"/>
  <c r="AA1237" i="33"/>
  <c r="AA1205" i="33"/>
  <c r="AC1775" i="33"/>
  <c r="AA1862" i="33"/>
  <c r="AB1590" i="33"/>
  <c r="AA1550" i="33"/>
  <c r="AA1318" i="33"/>
  <c r="AC1286" i="33"/>
  <c r="AA1262" i="33"/>
  <c r="AB1230" i="33"/>
  <c r="AC1153" i="33"/>
  <c r="AA1036" i="33"/>
  <c r="AB684" i="33"/>
  <c r="AB476" i="33"/>
  <c r="AB284" i="33"/>
  <c r="AA2247" i="33"/>
  <c r="AC2079" i="33"/>
  <c r="AB602" i="33"/>
  <c r="AB578" i="33"/>
  <c r="AB554" i="33"/>
  <c r="AB530" i="33"/>
  <c r="AB506" i="33"/>
  <c r="AB482" i="33"/>
  <c r="AA90" i="33"/>
  <c r="AA66" i="33"/>
  <c r="AA42" i="33"/>
  <c r="AA18" i="33"/>
  <c r="AB2437" i="33"/>
  <c r="AB2413" i="33"/>
  <c r="AB2349" i="33"/>
  <c r="AC2333" i="33"/>
  <c r="AA2325" i="33"/>
  <c r="AB2309" i="33"/>
  <c r="AB2285" i="33"/>
  <c r="AC2269" i="33"/>
  <c r="AA2261" i="33"/>
  <c r="AB2245" i="33"/>
  <c r="AB2221" i="33"/>
  <c r="AC2205" i="33"/>
  <c r="AA2197" i="33"/>
  <c r="AB2181" i="33"/>
  <c r="AB2157" i="33"/>
  <c r="AC2141" i="33"/>
  <c r="AA2133" i="33"/>
  <c r="AB2117" i="33"/>
  <c r="AA2101" i="33"/>
  <c r="AC2093" i="33"/>
  <c r="AA2077" i="33"/>
  <c r="AB2053" i="33"/>
  <c r="AC2029" i="33"/>
  <c r="AA2013" i="33"/>
  <c r="AB1989" i="33"/>
  <c r="AC1965" i="33"/>
  <c r="AA1949" i="33"/>
  <c r="AB1925" i="33"/>
  <c r="AC1901" i="33"/>
  <c r="AA1885" i="33"/>
  <c r="AB1861" i="33"/>
  <c r="AC1837" i="33"/>
  <c r="AA1821" i="33"/>
  <c r="AB1797" i="33"/>
  <c r="AC1773" i="33"/>
  <c r="AA1757" i="33"/>
  <c r="AA1709" i="33"/>
  <c r="AA1597" i="33"/>
  <c r="AA1565" i="33"/>
  <c r="AC1517" i="33"/>
  <c r="AA1461" i="33"/>
  <c r="AC1413" i="33"/>
  <c r="AC1397" i="33"/>
  <c r="AB1381" i="33"/>
  <c r="AC1357" i="33"/>
  <c r="AA1341" i="33"/>
  <c r="AA1325" i="33"/>
  <c r="AB1301" i="33"/>
  <c r="AC1293" i="33"/>
  <c r="AB1269" i="33"/>
  <c r="AC1261" i="33"/>
  <c r="AB1237" i="33"/>
  <c r="AC1229" i="33"/>
  <c r="AB1205" i="33"/>
  <c r="AC1197" i="33"/>
  <c r="AB1488" i="33"/>
  <c r="AB2358" i="33"/>
  <c r="AC1958" i="33"/>
  <c r="AA1294" i="33"/>
  <c r="AB1262" i="33"/>
  <c r="AC1001" i="33"/>
  <c r="AC1116" i="33"/>
  <c r="AC2223" i="33"/>
  <c r="AA2215" i="33"/>
  <c r="AC1983" i="33"/>
  <c r="AA922" i="33"/>
  <c r="AA898" i="33"/>
  <c r="AA874" i="33"/>
  <c r="AA850" i="33"/>
  <c r="AA826" i="33"/>
  <c r="AA802" i="33"/>
  <c r="AA458" i="33"/>
  <c r="AC2349" i="33"/>
  <c r="AB2325" i="33"/>
  <c r="AC2309" i="33"/>
  <c r="AA2301" i="33"/>
  <c r="AC2285" i="33"/>
  <c r="AB2261" i="33"/>
  <c r="AC2245" i="33"/>
  <c r="AA2237" i="33"/>
  <c r="AC2221" i="33"/>
  <c r="AB2197" i="33"/>
  <c r="AC2181" i="33"/>
  <c r="AA2173" i="33"/>
  <c r="AC2157" i="33"/>
  <c r="AB2133" i="33"/>
  <c r="AC2117" i="33"/>
  <c r="AB2101" i="33"/>
  <c r="AB2077" i="33"/>
  <c r="AC2053" i="33"/>
  <c r="AA2037" i="33"/>
  <c r="AB2013" i="33"/>
  <c r="AC1989" i="33"/>
  <c r="AA1973" i="33"/>
  <c r="AB1949" i="33"/>
  <c r="AC1925" i="33"/>
  <c r="AA1909" i="33"/>
  <c r="AB1885" i="33"/>
  <c r="AC1861" i="33"/>
  <c r="AA1845" i="33"/>
  <c r="AB1821" i="33"/>
  <c r="AC1797" i="33"/>
  <c r="AA1781" i="33"/>
  <c r="AB1757" i="33"/>
  <c r="AC1741" i="33"/>
  <c r="AB1709" i="33"/>
  <c r="AC1701" i="33"/>
  <c r="AB1597" i="33"/>
  <c r="AC1589" i="33"/>
  <c r="AB1565" i="33"/>
  <c r="AC1557" i="33"/>
  <c r="AA1525" i="33"/>
  <c r="AC1501" i="33"/>
  <c r="AC1485" i="33"/>
  <c r="AB1461" i="33"/>
  <c r="AC1381" i="33"/>
  <c r="AA1365" i="33"/>
  <c r="AB1341" i="33"/>
  <c r="AB1325" i="33"/>
  <c r="AA1277" i="33"/>
  <c r="AA1245" i="33"/>
  <c r="AA1213" i="33"/>
  <c r="AA860" i="33"/>
  <c r="AC1991" i="33"/>
  <c r="AA1990" i="33"/>
  <c r="AB1910" i="33"/>
  <c r="AC1790" i="33"/>
  <c r="AC1758" i="33"/>
  <c r="AB1718" i="33"/>
  <c r="AB1414" i="33"/>
  <c r="AB1294" i="33"/>
  <c r="AC892" i="33"/>
  <c r="AC652" i="33"/>
  <c r="AC428" i="33"/>
  <c r="AB148" i="33"/>
  <c r="AC2191" i="33"/>
  <c r="AC1807" i="33"/>
  <c r="AB1138" i="33"/>
  <c r="AB1090" i="33"/>
  <c r="AA778" i="33"/>
  <c r="AA434" i="33"/>
  <c r="AC2397" i="33"/>
  <c r="AA2389" i="33"/>
  <c r="AC2325" i="33"/>
  <c r="AC2261" i="33"/>
  <c r="AC2197" i="33"/>
  <c r="AC2133" i="33"/>
  <c r="AC2101" i="33"/>
  <c r="AC2077" i="33"/>
  <c r="AA2061" i="33"/>
  <c r="AB2037" i="33"/>
  <c r="AC2013" i="33"/>
  <c r="AA1997" i="33"/>
  <c r="AB1973" i="33"/>
  <c r="AC1949" i="33"/>
  <c r="AA1933" i="33"/>
  <c r="AB1909" i="33"/>
  <c r="AC1885" i="33"/>
  <c r="AA1869" i="33"/>
  <c r="AB1845" i="33"/>
  <c r="AC1821" i="33"/>
  <c r="AA1805" i="33"/>
  <c r="AB1781" i="33"/>
  <c r="AA1725" i="33"/>
  <c r="AA1605" i="33"/>
  <c r="AA1573" i="33"/>
  <c r="AB1525" i="33"/>
  <c r="AA1509" i="33"/>
  <c r="AA1493" i="33"/>
  <c r="AC1461" i="33"/>
  <c r="AA1445" i="33"/>
  <c r="AA1405" i="33"/>
  <c r="AB1365" i="33"/>
  <c r="AC1341" i="33"/>
  <c r="AC1325" i="33"/>
  <c r="AA1309" i="33"/>
  <c r="AC1301" i="33"/>
  <c r="AB1277" i="33"/>
  <c r="AC1269" i="33"/>
  <c r="AB1245" i="33"/>
  <c r="AC1237" i="33"/>
  <c r="AB1213" i="33"/>
  <c r="AC1205" i="33"/>
  <c r="AA2414" i="33"/>
  <c r="AB2230" i="33"/>
  <c r="AC2086" i="33"/>
  <c r="AA1798" i="33"/>
  <c r="AA1766" i="33"/>
  <c r="AA1694" i="33"/>
  <c r="AA1398" i="33"/>
  <c r="AB1177" i="33"/>
  <c r="AB940" i="33"/>
  <c r="AC780" i="33"/>
  <c r="AB540" i="33"/>
  <c r="AB348" i="33"/>
  <c r="AC2447" i="33"/>
  <c r="AB2159" i="33"/>
  <c r="AB2135" i="33"/>
  <c r="AC2047" i="33"/>
  <c r="AA1114" i="33"/>
  <c r="AA754" i="33"/>
  <c r="AA2381" i="33"/>
  <c r="AA2341" i="33"/>
  <c r="AA2317" i="33"/>
  <c r="AB2301" i="33"/>
  <c r="AA2277" i="33"/>
  <c r="AA2253" i="33"/>
  <c r="AB2237" i="33"/>
  <c r="AA2213" i="33"/>
  <c r="AA2189" i="33"/>
  <c r="AB2173" i="33"/>
  <c r="AA2149" i="33"/>
  <c r="AA2125" i="33"/>
  <c r="AA2109" i="33"/>
  <c r="AA2085" i="33"/>
  <c r="AB2061" i="33"/>
  <c r="AC2037" i="33"/>
  <c r="AA2021" i="33"/>
  <c r="AB1997" i="33"/>
  <c r="AC1973" i="33"/>
  <c r="AA1957" i="33"/>
  <c r="AB1933" i="33"/>
  <c r="AC1909" i="33"/>
  <c r="AA1893" i="33"/>
  <c r="AB1869" i="33"/>
  <c r="AC1845" i="33"/>
  <c r="AA1829" i="33"/>
  <c r="AB1805" i="33"/>
  <c r="AC1781" i="33"/>
  <c r="AA1765" i="33"/>
  <c r="AC1757" i="33"/>
  <c r="AB1725" i="33"/>
  <c r="AC1709" i="33"/>
  <c r="AB1605" i="33"/>
  <c r="AC1597" i="33"/>
  <c r="AB1573" i="33"/>
  <c r="AC1565" i="33"/>
  <c r="AB1509" i="33"/>
  <c r="AB1493" i="33"/>
  <c r="AB1445" i="33"/>
  <c r="AB1405" i="33"/>
  <c r="AA1389" i="33"/>
  <c r="AC1365" i="33"/>
  <c r="AA1349" i="33"/>
  <c r="AB1309" i="33"/>
  <c r="AA1285" i="33"/>
  <c r="AA1253" i="33"/>
  <c r="AA1221" i="33"/>
  <c r="AA1189" i="33"/>
  <c r="AB2095" i="33"/>
  <c r="AB1223" i="33"/>
  <c r="AB1075" i="33"/>
  <c r="AC2158" i="33"/>
  <c r="AB2038" i="33"/>
  <c r="AC1894" i="33"/>
  <c r="AA1494" i="33"/>
  <c r="AC1350" i="33"/>
  <c r="AC716" i="33"/>
  <c r="AB28" i="33"/>
  <c r="AB2399" i="33"/>
  <c r="AC1951" i="33"/>
  <c r="AC1026" i="33"/>
  <c r="AB2341" i="33"/>
  <c r="AB2317" i="33"/>
  <c r="AC2301" i="33"/>
  <c r="AA2293" i="33"/>
  <c r="AB2277" i="33"/>
  <c r="AB2253" i="33"/>
  <c r="AC2237" i="33"/>
  <c r="AA2229" i="33"/>
  <c r="AB2213" i="33"/>
  <c r="AB2189" i="33"/>
  <c r="AC2173" i="33"/>
  <c r="AA2165" i="33"/>
  <c r="AB2149" i="33"/>
  <c r="AB2125" i="33"/>
  <c r="AB2085" i="33"/>
  <c r="AC2061" i="33"/>
  <c r="AA2045" i="33"/>
  <c r="AB2021" i="33"/>
  <c r="AC1997" i="33"/>
  <c r="AA1981" i="33"/>
  <c r="AB1957" i="33"/>
  <c r="AC1933" i="33"/>
  <c r="AA1917" i="33"/>
  <c r="AB1893" i="33"/>
  <c r="AC1869" i="33"/>
  <c r="AA1853" i="33"/>
  <c r="AB1829" i="33"/>
  <c r="AC1805" i="33"/>
  <c r="AA1789" i="33"/>
  <c r="AB1765" i="33"/>
  <c r="AA1733" i="33"/>
  <c r="AA1693" i="33"/>
  <c r="AA1581" i="33"/>
  <c r="AA1549" i="33"/>
  <c r="AC1525" i="33"/>
  <c r="AC1445" i="33"/>
  <c r="AC1405" i="33"/>
  <c r="AB1389" i="33"/>
  <c r="AA1373" i="33"/>
  <c r="AB1349" i="33"/>
  <c r="AC1309" i="33"/>
  <c r="AB1285" i="33"/>
  <c r="AC1277" i="33"/>
  <c r="AB1253" i="33"/>
  <c r="AC1245" i="33"/>
  <c r="AB1221" i="33"/>
  <c r="AC1213" i="33"/>
  <c r="AB1189" i="33"/>
  <c r="AA1744" i="33"/>
  <c r="AA1020" i="33"/>
  <c r="AA875" i="33"/>
  <c r="AA2286" i="33"/>
  <c r="AA2118" i="33"/>
  <c r="AA1926" i="33"/>
  <c r="AB1846" i="33"/>
  <c r="AB1518" i="33"/>
  <c r="AA1446" i="33"/>
  <c r="AB1374" i="33"/>
  <c r="AC1190" i="33"/>
  <c r="AA1132" i="33"/>
  <c r="AB212" i="33"/>
  <c r="AA2351" i="33"/>
  <c r="AB1066" i="33"/>
  <c r="AC794" i="33"/>
  <c r="AC450" i="33"/>
  <c r="AB2373" i="33"/>
  <c r="AC2341" i="33"/>
  <c r="AA2333" i="33"/>
  <c r="AC2317" i="33"/>
  <c r="AB2293" i="33"/>
  <c r="AC2277" i="33"/>
  <c r="AA2269" i="33"/>
  <c r="AC2253" i="33"/>
  <c r="AB2229" i="33"/>
  <c r="AC2213" i="33"/>
  <c r="AA2205" i="33"/>
  <c r="AC2189" i="33"/>
  <c r="AB2165" i="33"/>
  <c r="AC2149" i="33"/>
  <c r="AA2141" i="33"/>
  <c r="AC2125" i="33"/>
  <c r="AB2109" i="33"/>
  <c r="AC2085" i="33"/>
  <c r="AA2069" i="33"/>
  <c r="AB2045" i="33"/>
  <c r="AC2021" i="33"/>
  <c r="AA2005" i="33"/>
  <c r="AB1981" i="33"/>
  <c r="AC1957" i="33"/>
  <c r="AA1941" i="33"/>
  <c r="AB1917" i="33"/>
  <c r="AC1893" i="33"/>
  <c r="AA1877" i="33"/>
  <c r="AB1853" i="33"/>
  <c r="AC1829" i="33"/>
  <c r="AA1813" i="33"/>
  <c r="AB1789" i="33"/>
  <c r="AC1765" i="33"/>
  <c r="AB1733" i="33"/>
  <c r="AC1725" i="33"/>
  <c r="AB1693" i="33"/>
  <c r="AC1605" i="33"/>
  <c r="AB1581" i="33"/>
  <c r="AC1573" i="33"/>
  <c r="AB1549" i="33"/>
  <c r="AA1517" i="33"/>
  <c r="AC1509" i="33"/>
  <c r="AC1493" i="33"/>
  <c r="AC1389" i="33"/>
  <c r="AB1373" i="33"/>
  <c r="AC1349" i="33"/>
  <c r="AA1333" i="33"/>
  <c r="AA1317" i="33"/>
  <c r="AA1293" i="33"/>
  <c r="AA1261" i="33"/>
  <c r="AA1229" i="33"/>
  <c r="AA1197" i="33"/>
  <c r="AA1155" i="33"/>
  <c r="AA747" i="33"/>
  <c r="AC2022" i="33"/>
  <c r="AC1774" i="33"/>
  <c r="AC1734" i="33"/>
  <c r="AC1222" i="33"/>
  <c r="AA1198" i="33"/>
  <c r="AB796" i="33"/>
  <c r="AC740" i="33"/>
  <c r="AB620" i="33"/>
  <c r="AB396" i="33"/>
  <c r="AC2327" i="33"/>
  <c r="AB2103" i="33"/>
  <c r="AC2015" i="33"/>
  <c r="AB1575" i="33"/>
  <c r="AB1002" i="33"/>
  <c r="AA938" i="33"/>
  <c r="AC770" i="33"/>
  <c r="AC426" i="33"/>
  <c r="AC402" i="33"/>
  <c r="AC378" i="33"/>
  <c r="AC354" i="33"/>
  <c r="AC330" i="33"/>
  <c r="AC306" i="33"/>
  <c r="AC2461" i="33"/>
  <c r="AA2453" i="33"/>
  <c r="AB2365" i="33"/>
  <c r="AA2357" i="33"/>
  <c r="AC2293" i="33"/>
  <c r="AC2229" i="33"/>
  <c r="AC2165" i="33"/>
  <c r="AC2109" i="33"/>
  <c r="AA2093" i="33"/>
  <c r="AB2069" i="33"/>
  <c r="AC2045" i="33"/>
  <c r="AA2029" i="33"/>
  <c r="AB2005" i="33"/>
  <c r="AC1981" i="33"/>
  <c r="AA1965" i="33"/>
  <c r="AB1941" i="33"/>
  <c r="AC1917" i="33"/>
  <c r="AA1901" i="33"/>
  <c r="AB1877" i="33"/>
  <c r="AC1853" i="33"/>
  <c r="AA1837" i="33"/>
  <c r="AB1813" i="33"/>
  <c r="AC1789" i="33"/>
  <c r="AA1773" i="33"/>
  <c r="AA1741" i="33"/>
  <c r="AA1701" i="33"/>
  <c r="AA1589" i="33"/>
  <c r="AA1557" i="33"/>
  <c r="AB1517" i="33"/>
  <c r="AA1501" i="33"/>
  <c r="AA1485" i="33"/>
  <c r="AA1413" i="33"/>
  <c r="AA1397" i="33"/>
  <c r="AC1373" i="33"/>
  <c r="AA1357" i="33"/>
  <c r="AB1333" i="33"/>
  <c r="AB1317" i="33"/>
  <c r="AB1293" i="33"/>
  <c r="AC1285" i="33"/>
  <c r="AB1261" i="33"/>
  <c r="AC1253" i="33"/>
  <c r="AB1229" i="33"/>
  <c r="AC1221" i="33"/>
  <c r="AB1197" i="33"/>
  <c r="AC1189" i="33"/>
  <c r="AC959" i="33"/>
  <c r="AB959" i="33"/>
  <c r="AA960" i="33"/>
  <c r="AA961" i="33"/>
  <c r="AA993" i="33"/>
  <c r="AA973" i="33"/>
  <c r="AA969" i="33"/>
  <c r="AA964" i="33"/>
  <c r="AA977" i="33"/>
  <c r="AA959" i="33"/>
  <c r="AA995" i="33"/>
  <c r="AA965" i="33"/>
  <c r="AA966" i="33"/>
  <c r="AA976" i="33"/>
  <c r="AA980" i="33"/>
  <c r="AA975" i="33"/>
  <c r="AA998" i="33"/>
  <c r="AA992" i="33"/>
  <c r="AA972" i="33"/>
  <c r="AA970" i="33"/>
  <c r="AA979" i="33"/>
  <c r="AA968" i="33"/>
  <c r="AA978" i="33"/>
  <c r="AA996" i="33"/>
  <c r="AA983" i="33"/>
  <c r="AA994" i="33"/>
  <c r="AA971" i="33"/>
  <c r="AA985" i="33"/>
  <c r="AA997" i="33"/>
  <c r="AA988" i="33"/>
  <c r="AA986" i="33"/>
  <c r="AA963" i="33"/>
  <c r="AA990" i="33"/>
  <c r="AA984" i="33"/>
  <c r="AA982" i="33"/>
  <c r="AA989" i="33"/>
  <c r="AA981" i="33"/>
  <c r="AA974" i="33"/>
  <c r="AA962" i="33"/>
  <c r="AA1001" i="33"/>
  <c r="AA987" i="33"/>
  <c r="AA991" i="33"/>
  <c r="AA967" i="33"/>
  <c r="AA1015" i="33"/>
  <c r="AA1003" i="33"/>
  <c r="AA1000" i="33"/>
  <c r="AA1002" i="33"/>
  <c r="AA1004" i="33"/>
  <c r="AA1007" i="33"/>
  <c r="AA1005" i="33"/>
  <c r="AC1002" i="33"/>
  <c r="AC1007" i="33"/>
  <c r="AC1005" i="33"/>
  <c r="AC1000" i="33"/>
  <c r="AC1015" i="33"/>
  <c r="AC1004" i="33"/>
  <c r="AC1003" i="33"/>
  <c r="AA1016" i="33"/>
  <c r="AC1016" i="33"/>
  <c r="U1704" i="33"/>
  <c r="W1709" i="33"/>
  <c r="U2321" i="33"/>
  <c r="U2225" i="33"/>
  <c r="U2129" i="33"/>
  <c r="W1781" i="33"/>
  <c r="V2046" i="33"/>
  <c r="U2428" i="33"/>
  <c r="U2212" i="33"/>
  <c r="U2247" i="33"/>
  <c r="D2247" i="33" s="1"/>
  <c r="V1758" i="33"/>
  <c r="U2438" i="33"/>
  <c r="V2114" i="33"/>
  <c r="V2030" i="33"/>
  <c r="V1946" i="33"/>
  <c r="V1862" i="33"/>
  <c r="U2425" i="33"/>
  <c r="V1830" i="33"/>
  <c r="U2388" i="33"/>
  <c r="U2172" i="33"/>
  <c r="U2100" i="33"/>
  <c r="W2375" i="33"/>
  <c r="W2279" i="33"/>
  <c r="U2398" i="33"/>
  <c r="U2350" i="33"/>
  <c r="U2302" i="33"/>
  <c r="U2254" i="33"/>
  <c r="U2206" i="33"/>
  <c r="U2158" i="33"/>
  <c r="V2086" i="33"/>
  <c r="V1990" i="33"/>
  <c r="V1894" i="33"/>
  <c r="U2313" i="33"/>
  <c r="U2217" i="33"/>
  <c r="W1833" i="33"/>
  <c r="U2142" i="33"/>
  <c r="U2239" i="33"/>
  <c r="V854" i="33"/>
  <c r="V1146" i="33"/>
  <c r="V1018" i="33"/>
  <c r="V954" i="33"/>
  <c r="V890" i="33"/>
  <c r="V826" i="33"/>
  <c r="V762" i="33"/>
  <c r="V1594" i="33"/>
  <c r="V1378" i="33"/>
  <c r="U1592" i="33"/>
  <c r="V1430" i="33"/>
  <c r="V1334" i="33"/>
  <c r="V1286" i="33"/>
  <c r="W1549" i="33"/>
  <c r="V905" i="33"/>
  <c r="E905" i="33" s="1"/>
  <c r="U817" i="33"/>
  <c r="D817" i="33" s="1"/>
  <c r="W633" i="33"/>
  <c r="V561" i="33"/>
  <c r="E561" i="33" s="1"/>
  <c r="U489" i="33"/>
  <c r="W257" i="33"/>
  <c r="V217" i="33"/>
  <c r="U129" i="33"/>
  <c r="W2076" i="33"/>
  <c r="W1892" i="33"/>
  <c r="W1580" i="33"/>
  <c r="V1388" i="33"/>
  <c r="W2469" i="33"/>
  <c r="W2457" i="33"/>
  <c r="W2445" i="33"/>
  <c r="W2433" i="33"/>
  <c r="W2421" i="33"/>
  <c r="W2409" i="33"/>
  <c r="W2397" i="33"/>
  <c r="W2385" i="33"/>
  <c r="W2373" i="33"/>
  <c r="W2361" i="33"/>
  <c r="W2349" i="33"/>
  <c r="W2337" i="33"/>
  <c r="W2325" i="33"/>
  <c r="U2312" i="33"/>
  <c r="W2301" i="33"/>
  <c r="W2289" i="33"/>
  <c r="W2277" i="33"/>
  <c r="V1726" i="33"/>
  <c r="V1738" i="33"/>
  <c r="U2454" i="33"/>
  <c r="U2260" i="33"/>
  <c r="W2319" i="33"/>
  <c r="W2127" i="33"/>
  <c r="V1950" i="33"/>
  <c r="U2366" i="33"/>
  <c r="U2318" i="33"/>
  <c r="U2270" i="33"/>
  <c r="U2222" i="33"/>
  <c r="U2174" i="33"/>
  <c r="V2126" i="33"/>
  <c r="V1958" i="33"/>
  <c r="V1874" i="33"/>
  <c r="V1790" i="33"/>
  <c r="U2257" i="33"/>
  <c r="U2161" i="33"/>
  <c r="U2238" i="33"/>
  <c r="V1866" i="33"/>
  <c r="U2460" i="33"/>
  <c r="U2052" i="33"/>
  <c r="V2004" i="33"/>
  <c r="U1776" i="33"/>
  <c r="V2118" i="33"/>
  <c r="U2159" i="33"/>
  <c r="V2070" i="33"/>
  <c r="V2098" i="33"/>
  <c r="V2002" i="33"/>
  <c r="V1906" i="33"/>
  <c r="V1822" i="33"/>
  <c r="W1845" i="33"/>
  <c r="W1773" i="33"/>
  <c r="U2286" i="33"/>
  <c r="U2252" i="33"/>
  <c r="D2252" i="33" s="1"/>
  <c r="V2108" i="33"/>
  <c r="V2058" i="33"/>
  <c r="U2311" i="33"/>
  <c r="V950" i="33"/>
  <c r="V1154" i="33"/>
  <c r="V1090" i="33"/>
  <c r="V1026" i="33"/>
  <c r="V962" i="33"/>
  <c r="V898" i="33"/>
  <c r="V834" i="33"/>
  <c r="V770" i="33"/>
  <c r="V1546" i="33"/>
  <c r="V1346" i="33"/>
  <c r="W1529" i="33"/>
  <c r="U1544" i="33"/>
  <c r="V1046" i="33"/>
  <c r="V1342" i="33"/>
  <c r="V1238" i="33"/>
  <c r="V1190" i="33"/>
  <c r="W1501" i="33"/>
  <c r="U1508" i="33"/>
  <c r="U1460" i="33"/>
  <c r="W953" i="33"/>
  <c r="F953" i="33" s="1"/>
  <c r="W905" i="33"/>
  <c r="F905" i="33" s="1"/>
  <c r="V873" i="33"/>
  <c r="U769" i="33"/>
  <c r="D769" i="33" s="1"/>
  <c r="W601" i="33"/>
  <c r="W561" i="33"/>
  <c r="F561" i="33" s="1"/>
  <c r="V521" i="33"/>
  <c r="U441" i="33"/>
  <c r="D441" i="33" s="1"/>
  <c r="V169" i="33"/>
  <c r="U81" i="33"/>
  <c r="D81" i="33" s="1"/>
  <c r="W2124" i="33"/>
  <c r="F2124" i="33" s="1"/>
  <c r="W1332" i="33"/>
  <c r="U2468" i="33"/>
  <c r="U2456" i="33"/>
  <c r="U2432" i="33"/>
  <c r="U2408" i="33"/>
  <c r="U2396" i="33"/>
  <c r="U2384" i="33"/>
  <c r="U2360" i="33"/>
  <c r="U2336" i="33"/>
  <c r="U2300" i="33"/>
  <c r="U2288" i="33"/>
  <c r="U2276" i="33"/>
  <c r="D2276" i="33" s="1"/>
  <c r="V1710" i="33"/>
  <c r="V1722" i="33"/>
  <c r="U2249" i="33"/>
  <c r="U2153" i="33"/>
  <c r="W1805" i="33"/>
  <c r="V2106" i="33"/>
  <c r="U2404" i="33"/>
  <c r="U2356" i="33"/>
  <c r="D2356" i="33" s="1"/>
  <c r="U2020" i="33"/>
  <c r="U2463" i="33"/>
  <c r="U2367" i="33"/>
  <c r="U2199" i="33"/>
  <c r="U2414" i="33"/>
  <c r="V2042" i="33"/>
  <c r="V1970" i="33"/>
  <c r="V1886" i="33"/>
  <c r="E1886" i="33" s="1"/>
  <c r="V1878" i="33"/>
  <c r="W1789" i="33"/>
  <c r="V1902" i="33"/>
  <c r="U2292" i="33"/>
  <c r="D2292" i="33" s="1"/>
  <c r="U2196" i="33"/>
  <c r="U2447" i="33"/>
  <c r="W2231" i="33"/>
  <c r="V2110" i="33"/>
  <c r="V2014" i="33"/>
  <c r="E2014" i="33" s="1"/>
  <c r="V1918" i="33"/>
  <c r="U2241" i="33"/>
  <c r="U2145" i="33"/>
  <c r="U2348" i="33"/>
  <c r="V1832" i="33"/>
  <c r="W2455" i="33"/>
  <c r="W2359" i="33"/>
  <c r="U2191" i="33"/>
  <c r="V790" i="33"/>
  <c r="V1162" i="33"/>
  <c r="V1098" i="33"/>
  <c r="V970" i="33"/>
  <c r="V906" i="33"/>
  <c r="V842" i="33"/>
  <c r="V778" i="33"/>
  <c r="E778" i="33" s="1"/>
  <c r="V1498" i="33"/>
  <c r="V1314" i="33"/>
  <c r="U1496" i="33"/>
  <c r="V1142" i="33"/>
  <c r="V1598" i="33"/>
  <c r="V1566" i="33"/>
  <c r="V1534" i="33"/>
  <c r="V1502" i="33"/>
  <c r="V1398" i="33"/>
  <c r="V1350" i="33"/>
  <c r="V1246" i="33"/>
  <c r="W1581" i="33"/>
  <c r="V1694" i="33"/>
  <c r="V1706" i="33"/>
  <c r="U2465" i="33"/>
  <c r="U2393" i="33"/>
  <c r="U2345" i="33"/>
  <c r="U2140" i="33"/>
  <c r="W2439" i="33"/>
  <c r="U2271" i="33"/>
  <c r="V2094" i="33"/>
  <c r="V2054" i="33"/>
  <c r="E2054" i="33" s="1"/>
  <c r="V1982" i="33"/>
  <c r="V1898" i="33"/>
  <c r="V1742" i="33"/>
  <c r="E1742" i="33" s="1"/>
  <c r="V2034" i="33"/>
  <c r="U2401" i="33"/>
  <c r="U2353" i="33"/>
  <c r="U2281" i="33"/>
  <c r="U2185" i="33"/>
  <c r="W1801" i="33"/>
  <c r="W1741" i="33"/>
  <c r="V1974" i="33"/>
  <c r="W2423" i="33"/>
  <c r="U2351" i="33"/>
  <c r="W2303" i="33"/>
  <c r="U2446" i="33"/>
  <c r="V2122" i="33"/>
  <c r="V2026" i="33"/>
  <c r="V1930" i="33"/>
  <c r="V1762" i="33"/>
  <c r="U2457" i="33"/>
  <c r="U2385" i="33"/>
  <c r="U2337" i="33"/>
  <c r="U1844" i="33"/>
  <c r="V1772" i="33"/>
  <c r="U2431" i="33"/>
  <c r="D2431" i="33" s="1"/>
  <c r="U2263" i="33"/>
  <c r="V886" i="33"/>
  <c r="V1170" i="33"/>
  <c r="V1106" i="33"/>
  <c r="V1042" i="33"/>
  <c r="V978" i="33"/>
  <c r="V914" i="33"/>
  <c r="V850" i="33"/>
  <c r="E850" i="33" s="1"/>
  <c r="V786" i="33"/>
  <c r="V1578" i="33"/>
  <c r="V1282" i="33"/>
  <c r="W1561" i="33"/>
  <c r="F1561" i="33" s="1"/>
  <c r="V1406" i="33"/>
  <c r="V1302" i="33"/>
  <c r="V1254" i="33"/>
  <c r="U1105" i="33"/>
  <c r="W985" i="33"/>
  <c r="W817" i="33"/>
  <c r="F817" i="33" s="1"/>
  <c r="V769" i="33"/>
  <c r="U673" i="33"/>
  <c r="W489" i="33"/>
  <c r="F489" i="33" s="1"/>
  <c r="V441" i="33"/>
  <c r="E441" i="33" s="1"/>
  <c r="U345" i="33"/>
  <c r="W129" i="33"/>
  <c r="F129" i="33" s="1"/>
  <c r="V81" i="33"/>
  <c r="E81" i="33" s="1"/>
  <c r="U1268" i="33"/>
  <c r="D1268" i="33" s="1"/>
  <c r="U1244" i="33"/>
  <c r="U1204" i="33"/>
  <c r="D1204" i="33" s="1"/>
  <c r="W2465" i="33"/>
  <c r="W2453" i="33"/>
  <c r="U2440" i="33"/>
  <c r="W2429" i="33"/>
  <c r="U2416" i="33"/>
  <c r="W2405" i="33"/>
  <c r="W2393" i="33"/>
  <c r="W2381" i="33"/>
  <c r="U2368" i="33"/>
  <c r="W2357" i="33"/>
  <c r="U2344" i="33"/>
  <c r="W2333" i="33"/>
  <c r="U2320" i="33"/>
  <c r="U2308" i="33"/>
  <c r="D2308" i="33" s="1"/>
  <c r="W2297" i="33"/>
  <c r="W2285" i="33"/>
  <c r="W2273" i="33"/>
  <c r="W1725" i="33"/>
  <c r="W1737" i="33"/>
  <c r="V1962" i="33"/>
  <c r="U2273" i="33"/>
  <c r="U2177" i="33"/>
  <c r="U1924" i="33"/>
  <c r="V2010" i="33"/>
  <c r="U2415" i="33"/>
  <c r="U2151" i="33"/>
  <c r="U2262" i="33"/>
  <c r="V2066" i="33"/>
  <c r="V1994" i="33"/>
  <c r="V1814" i="33"/>
  <c r="W1813" i="33"/>
  <c r="V2022" i="33"/>
  <c r="U2316" i="33"/>
  <c r="U2220" i="33"/>
  <c r="D2220" i="33" s="1"/>
  <c r="V1800" i="33"/>
  <c r="U2183" i="33"/>
  <c r="D2183" i="33" s="1"/>
  <c r="U2310" i="33"/>
  <c r="U2374" i="33"/>
  <c r="U2326" i="33"/>
  <c r="U2278" i="33"/>
  <c r="U2230" i="33"/>
  <c r="U2182" i="33"/>
  <c r="U2134" i="33"/>
  <c r="V2038" i="33"/>
  <c r="V1942" i="33"/>
  <c r="V1846" i="33"/>
  <c r="U2265" i="33"/>
  <c r="U2169" i="33"/>
  <c r="W1797" i="33"/>
  <c r="U2180" i="33"/>
  <c r="U2132" i="33"/>
  <c r="U1964" i="33"/>
  <c r="U1784" i="33"/>
  <c r="U2382" i="33"/>
  <c r="W2407" i="33"/>
  <c r="U2143" i="33"/>
  <c r="V982" i="33"/>
  <c r="V1178" i="33"/>
  <c r="V1114" i="33"/>
  <c r="V1050" i="33"/>
  <c r="V986" i="33"/>
  <c r="V922" i="33"/>
  <c r="V858" i="33"/>
  <c r="V794" i="33"/>
  <c r="V1530" i="33"/>
  <c r="V1250" i="33"/>
  <c r="W1513" i="33"/>
  <c r="V1078" i="33"/>
  <c r="V1414" i="33"/>
  <c r="V1310" i="33"/>
  <c r="V1206" i="33"/>
  <c r="W1485" i="33"/>
  <c r="U1716" i="33"/>
  <c r="U2297" i="33"/>
  <c r="U2201" i="33"/>
  <c r="W1757" i="33"/>
  <c r="U2358" i="33"/>
  <c r="V1926" i="33"/>
  <c r="U2452" i="33"/>
  <c r="U2380" i="33"/>
  <c r="U2332" i="33"/>
  <c r="U2295" i="33"/>
  <c r="U2462" i="33"/>
  <c r="V2090" i="33"/>
  <c r="V1922" i="33"/>
  <c r="V1766" i="33"/>
  <c r="U2334" i="33"/>
  <c r="U2449" i="33"/>
  <c r="W1837" i="33"/>
  <c r="V2082" i="33"/>
  <c r="V1782" i="33"/>
  <c r="U2244" i="33"/>
  <c r="U2148" i="33"/>
  <c r="V1980" i="33"/>
  <c r="U2327" i="33"/>
  <c r="U2135" i="33"/>
  <c r="U2406" i="33"/>
  <c r="V2062" i="33"/>
  <c r="V1966" i="33"/>
  <c r="V1870" i="33"/>
  <c r="V1798" i="33"/>
  <c r="U2289" i="33"/>
  <c r="U2193" i="33"/>
  <c r="U2372" i="33"/>
  <c r="U2324" i="33"/>
  <c r="V2084" i="33"/>
  <c r="U1868" i="33"/>
  <c r="U2287" i="33"/>
  <c r="V918" i="33"/>
  <c r="V1130" i="33"/>
  <c r="V1066" i="33"/>
  <c r="V1002" i="33"/>
  <c r="V938" i="33"/>
  <c r="V874" i="33"/>
  <c r="V810" i="33"/>
  <c r="V746" i="33"/>
  <c r="V1186" i="33"/>
  <c r="W1545" i="33"/>
  <c r="V1014" i="33"/>
  <c r="V1582" i="33"/>
  <c r="V1550" i="33"/>
  <c r="V1518" i="33"/>
  <c r="V1486" i="33"/>
  <c r="V1374" i="33"/>
  <c r="V1270" i="33"/>
  <c r="V1222" i="33"/>
  <c r="W1517" i="33"/>
  <c r="U1572" i="33"/>
  <c r="U905" i="33"/>
  <c r="W673" i="33"/>
  <c r="V633" i="33"/>
  <c r="U561" i="33"/>
  <c r="V297" i="33"/>
  <c r="U217" i="33"/>
  <c r="W2028" i="33"/>
  <c r="W1836" i="33"/>
  <c r="V1580" i="33"/>
  <c r="U1332" i="33"/>
  <c r="W1300" i="33"/>
  <c r="W1268" i="33"/>
  <c r="W1244" i="33"/>
  <c r="W1204" i="33"/>
  <c r="W2461" i="33"/>
  <c r="U2448" i="33"/>
  <c r="U2436" i="33"/>
  <c r="U2424" i="33"/>
  <c r="U2412" i="33"/>
  <c r="U2400" i="33"/>
  <c r="W2389" i="33"/>
  <c r="U2376" i="33"/>
  <c r="U2364" i="33"/>
  <c r="U2352" i="33"/>
  <c r="U2340" i="33"/>
  <c r="U2328" i="33"/>
  <c r="U2304" i="33"/>
  <c r="W2293" i="33"/>
  <c r="U2280" i="33"/>
  <c r="W1693" i="33"/>
  <c r="U2441" i="33"/>
  <c r="V1986" i="33"/>
  <c r="W2391" i="33"/>
  <c r="U2430" i="33"/>
  <c r="V1934" i="33"/>
  <c r="U2329" i="33"/>
  <c r="W1765" i="33"/>
  <c r="V1794" i="33"/>
  <c r="U1812" i="33"/>
  <c r="V2074" i="33"/>
  <c r="U1748" i="33"/>
  <c r="U2335" i="33"/>
  <c r="V866" i="33"/>
  <c r="V985" i="33"/>
  <c r="V721" i="33"/>
  <c r="E721" i="33" s="1"/>
  <c r="U169" i="33"/>
  <c r="V1492" i="33"/>
  <c r="W2413" i="33"/>
  <c r="W2345" i="33"/>
  <c r="W2241" i="33"/>
  <c r="U2184" i="33"/>
  <c r="U2160" i="33"/>
  <c r="W2149" i="33"/>
  <c r="U2136" i="33"/>
  <c r="W2122" i="33"/>
  <c r="U2101" i="33"/>
  <c r="W2058" i="33"/>
  <c r="U2037" i="33"/>
  <c r="W1994" i="33"/>
  <c r="U1973" i="33"/>
  <c r="W1930" i="33"/>
  <c r="U1909" i="33"/>
  <c r="W1866" i="33"/>
  <c r="V1844" i="33"/>
  <c r="W1121" i="33"/>
  <c r="W993" i="33"/>
  <c r="W833" i="33"/>
  <c r="V801" i="33"/>
  <c r="E801" i="33" s="1"/>
  <c r="U729" i="33"/>
  <c r="W545" i="33"/>
  <c r="V505" i="33"/>
  <c r="U449" i="33"/>
  <c r="W313" i="33"/>
  <c r="V241" i="33"/>
  <c r="U177" i="33"/>
  <c r="W2092" i="33"/>
  <c r="W1972" i="33"/>
  <c r="W1852" i="33"/>
  <c r="W1708" i="33"/>
  <c r="W1500" i="33"/>
  <c r="U1380" i="33"/>
  <c r="V1356" i="33"/>
  <c r="W1324" i="33"/>
  <c r="W1136" i="33"/>
  <c r="U1064" i="33"/>
  <c r="U984" i="33"/>
  <c r="W976" i="33"/>
  <c r="V944" i="33"/>
  <c r="W920" i="33"/>
  <c r="U872" i="33"/>
  <c r="V864" i="33"/>
  <c r="V856" i="33"/>
  <c r="W848" i="33"/>
  <c r="U800" i="33"/>
  <c r="U792" i="33"/>
  <c r="V784" i="33"/>
  <c r="U720" i="33"/>
  <c r="U712" i="33"/>
  <c r="U1700" i="33"/>
  <c r="U2369" i="33"/>
  <c r="U2223" i="33"/>
  <c r="V1826" i="33"/>
  <c r="U2377" i="33"/>
  <c r="V1938" i="33"/>
  <c r="V1858" i="33"/>
  <c r="V1138" i="33"/>
  <c r="V946" i="33"/>
  <c r="V1410" i="33"/>
  <c r="W1593" i="33"/>
  <c r="V1366" i="33"/>
  <c r="U953" i="33"/>
  <c r="W769" i="33"/>
  <c r="W721" i="33"/>
  <c r="V673" i="33"/>
  <c r="U385" i="33"/>
  <c r="U297" i="33"/>
  <c r="U257" i="33"/>
  <c r="V41" i="33"/>
  <c r="E41" i="33" s="1"/>
  <c r="V1204" i="33"/>
  <c r="W2365" i="33"/>
  <c r="W2321" i="33"/>
  <c r="W2305" i="33"/>
  <c r="W2281" i="33"/>
  <c r="W2265" i="33"/>
  <c r="W2253" i="33"/>
  <c r="U2240" i="33"/>
  <c r="W2229" i="33"/>
  <c r="W2217" i="33"/>
  <c r="W2205" i="33"/>
  <c r="W2193" i="33"/>
  <c r="W2169" i="33"/>
  <c r="W2098" i="33"/>
  <c r="U2077" i="33"/>
  <c r="W2034" i="33"/>
  <c r="U2013" i="33"/>
  <c r="W1970" i="33"/>
  <c r="U1949" i="33"/>
  <c r="W1906" i="33"/>
  <c r="U1885" i="33"/>
  <c r="W801" i="33"/>
  <c r="V761" i="33"/>
  <c r="U689" i="33"/>
  <c r="V473" i="33"/>
  <c r="U417" i="33"/>
  <c r="W281" i="33"/>
  <c r="W241" i="33"/>
  <c r="V209" i="33"/>
  <c r="U145" i="33"/>
  <c r="W2116" i="33"/>
  <c r="W1732" i="33"/>
  <c r="V1524" i="33"/>
  <c r="V1380" i="33"/>
  <c r="V1064" i="33"/>
  <c r="V984" i="33"/>
  <c r="W944" i="33"/>
  <c r="U880" i="33"/>
  <c r="V872" i="33"/>
  <c r="W864" i="33"/>
  <c r="W856" i="33"/>
  <c r="U808" i="33"/>
  <c r="V800" i="33"/>
  <c r="V792" i="33"/>
  <c r="W784" i="33"/>
  <c r="U736" i="33"/>
  <c r="U728" i="33"/>
  <c r="V712" i="33"/>
  <c r="U704" i="33"/>
  <c r="U688" i="33"/>
  <c r="U680" i="33"/>
  <c r="U672" i="33"/>
  <c r="U2166" i="33"/>
  <c r="U2417" i="33"/>
  <c r="U1816" i="33"/>
  <c r="U2214" i="33"/>
  <c r="W2175" i="33"/>
  <c r="U2150" i="33"/>
  <c r="V2102" i="33"/>
  <c r="V1884" i="33"/>
  <c r="V1978" i="33"/>
  <c r="W1821" i="33"/>
  <c r="U1808" i="33"/>
  <c r="V802" i="33"/>
  <c r="V1514" i="33"/>
  <c r="V1218" i="33"/>
  <c r="V1174" i="33"/>
  <c r="W873" i="33"/>
  <c r="V817" i="33"/>
  <c r="U521" i="33"/>
  <c r="W81" i="33"/>
  <c r="W41" i="33"/>
  <c r="W1492" i="33"/>
  <c r="W2449" i="33"/>
  <c r="W2341" i="33"/>
  <c r="U2264" i="33"/>
  <c r="U2228" i="33"/>
  <c r="U2216" i="33"/>
  <c r="U2204" i="33"/>
  <c r="U2192" i="33"/>
  <c r="W2181" i="33"/>
  <c r="U2168" i="33"/>
  <c r="W2157" i="33"/>
  <c r="W2145" i="33"/>
  <c r="W2133" i="33"/>
  <c r="U2117" i="33"/>
  <c r="W2074" i="33"/>
  <c r="U2053" i="33"/>
  <c r="W2010" i="33"/>
  <c r="U2198" i="33"/>
  <c r="V2006" i="33"/>
  <c r="V1850" i="33"/>
  <c r="U2399" i="33"/>
  <c r="V1916" i="33"/>
  <c r="U2383" i="33"/>
  <c r="V882" i="33"/>
  <c r="V1110" i="33"/>
  <c r="W1565" i="33"/>
  <c r="V1105" i="33"/>
  <c r="V385" i="33"/>
  <c r="E385" i="33" s="1"/>
  <c r="W169" i="33"/>
  <c r="V129" i="33"/>
  <c r="V1540" i="33"/>
  <c r="E1540" i="33" s="1"/>
  <c r="V1332" i="33"/>
  <c r="V1244" i="33"/>
  <c r="V3" i="33"/>
  <c r="W2425" i="33"/>
  <c r="W2317" i="33"/>
  <c r="W2249" i="33"/>
  <c r="W2237" i="33"/>
  <c r="U2156" i="33"/>
  <c r="U2144" i="33"/>
  <c r="W2114" i="33"/>
  <c r="U2093" i="33"/>
  <c r="W2050" i="33"/>
  <c r="U2029" i="33"/>
  <c r="W1986" i="33"/>
  <c r="U1965" i="33"/>
  <c r="W1922" i="33"/>
  <c r="U1901" i="33"/>
  <c r="W1858" i="33"/>
  <c r="U945" i="33"/>
  <c r="W761" i="33"/>
  <c r="V689" i="33"/>
  <c r="U617" i="33"/>
  <c r="W473" i="33"/>
  <c r="W449" i="33"/>
  <c r="V417" i="33"/>
  <c r="U353" i="33"/>
  <c r="W177" i="33"/>
  <c r="V145" i="33"/>
  <c r="U65" i="33"/>
  <c r="V1588" i="33"/>
  <c r="W1524" i="33"/>
  <c r="V1412" i="33"/>
  <c r="W1380" i="33"/>
  <c r="U1276" i="33"/>
  <c r="U1220" i="33"/>
  <c r="U1196" i="33"/>
  <c r="V1168" i="33"/>
  <c r="U1112" i="33"/>
  <c r="U1088" i="33"/>
  <c r="U1016" i="33"/>
  <c r="U968" i="33"/>
  <c r="V960" i="33"/>
  <c r="U904" i="33"/>
  <c r="U896" i="33"/>
  <c r="U888" i="33"/>
  <c r="V880" i="33"/>
  <c r="W808" i="33"/>
  <c r="U752" i="33"/>
  <c r="V744" i="33"/>
  <c r="W736" i="33"/>
  <c r="W728" i="33"/>
  <c r="W720" i="33"/>
  <c r="W704" i="33"/>
  <c r="V696" i="33"/>
  <c r="V688" i="33"/>
  <c r="W680" i="33"/>
  <c r="V2044" i="33"/>
  <c r="U1840" i="33"/>
  <c r="V1768" i="33"/>
  <c r="U2246" i="33"/>
  <c r="U2209" i="33"/>
  <c r="U2137" i="33"/>
  <c r="V1882" i="33"/>
  <c r="U2433" i="33"/>
  <c r="U2444" i="33"/>
  <c r="U2215" i="33"/>
  <c r="V1074" i="33"/>
  <c r="V994" i="33"/>
  <c r="V738" i="33"/>
  <c r="V1382" i="33"/>
  <c r="W1105" i="33"/>
  <c r="U985" i="33"/>
  <c r="V953" i="33"/>
  <c r="U633" i="33"/>
  <c r="U601" i="33"/>
  <c r="W385" i="33"/>
  <c r="V345" i="33"/>
  <c r="W297" i="33"/>
  <c r="V257" i="33"/>
  <c r="W1940" i="33"/>
  <c r="W1780" i="33"/>
  <c r="W2401" i="33"/>
  <c r="W2377" i="33"/>
  <c r="U2296" i="33"/>
  <c r="U2272" i="33"/>
  <c r="W2261" i="33"/>
  <c r="U2248" i="33"/>
  <c r="U2236" i="33"/>
  <c r="W2225" i="33"/>
  <c r="W2213" i="33"/>
  <c r="W2201" i="33"/>
  <c r="W2189" i="33"/>
  <c r="W2177" i="33"/>
  <c r="W2165" i="33"/>
  <c r="W2129" i="33"/>
  <c r="W2090" i="33"/>
  <c r="U2069" i="33"/>
  <c r="W2026" i="33"/>
  <c r="U2005" i="33"/>
  <c r="W1962" i="33"/>
  <c r="U1941" i="33"/>
  <c r="W1898" i="33"/>
  <c r="U1877" i="33"/>
  <c r="U865" i="33"/>
  <c r="W729" i="33"/>
  <c r="W689" i="33"/>
  <c r="V649" i="33"/>
  <c r="U577" i="33"/>
  <c r="W417" i="33"/>
  <c r="V393" i="33"/>
  <c r="U313" i="33"/>
  <c r="W145" i="33"/>
  <c r="V105" i="33"/>
  <c r="U17" i="33"/>
  <c r="W2036" i="33"/>
  <c r="W1900" i="33"/>
  <c r="W1796" i="33"/>
  <c r="W1556" i="33"/>
  <c r="V1276" i="33"/>
  <c r="V1220" i="33"/>
  <c r="V1196" i="33"/>
  <c r="U1136" i="33"/>
  <c r="V1112" i="33"/>
  <c r="V1088" i="33"/>
  <c r="V1016" i="33"/>
  <c r="V968" i="33"/>
  <c r="W960" i="33"/>
  <c r="U912" i="33"/>
  <c r="V904" i="33"/>
  <c r="V896" i="33"/>
  <c r="V888" i="33"/>
  <c r="W880" i="33"/>
  <c r="U840" i="33"/>
  <c r="U832" i="33"/>
  <c r="U824" i="33"/>
  <c r="V816" i="33"/>
  <c r="W744" i="33"/>
  <c r="W696" i="33"/>
  <c r="W688" i="33"/>
  <c r="W664" i="33"/>
  <c r="W656" i="33"/>
  <c r="U2342" i="33"/>
  <c r="V1754" i="33"/>
  <c r="U2305" i="33"/>
  <c r="U2233" i="33"/>
  <c r="W1753" i="33"/>
  <c r="U1752" i="33"/>
  <c r="W2255" i="33"/>
  <c r="U2422" i="33"/>
  <c r="U2409" i="33"/>
  <c r="V1998" i="33"/>
  <c r="U2420" i="33"/>
  <c r="V1890" i="33"/>
  <c r="V758" i="33"/>
  <c r="V1122" i="33"/>
  <c r="V930" i="33"/>
  <c r="V1318" i="33"/>
  <c r="V1214" i="33"/>
  <c r="W1597" i="33"/>
  <c r="U721" i="33"/>
  <c r="W345" i="33"/>
  <c r="W1988" i="33"/>
  <c r="W2417" i="33"/>
  <c r="W2329" i="33"/>
  <c r="W2269" i="33"/>
  <c r="W2257" i="33"/>
  <c r="W2245" i="33"/>
  <c r="W2233" i="33"/>
  <c r="W2209" i="33"/>
  <c r="U2152" i="33"/>
  <c r="W2106" i="33"/>
  <c r="U2085" i="33"/>
  <c r="W2042" i="33"/>
  <c r="U2021" i="33"/>
  <c r="W1978" i="33"/>
  <c r="U1957" i="33"/>
  <c r="W1914" i="33"/>
  <c r="U1893" i="33"/>
  <c r="W1850" i="33"/>
  <c r="U1121" i="33"/>
  <c r="W945" i="33"/>
  <c r="V865" i="33"/>
  <c r="U801" i="33"/>
  <c r="W617" i="33"/>
  <c r="V577" i="33"/>
  <c r="U505" i="33"/>
  <c r="W353" i="33"/>
  <c r="V313" i="33"/>
  <c r="U241" i="33"/>
  <c r="W65" i="33"/>
  <c r="V17" i="33"/>
  <c r="W2060" i="33"/>
  <c r="W1932" i="33"/>
  <c r="W1820" i="33"/>
  <c r="V1708" i="33"/>
  <c r="V1500" i="33"/>
  <c r="V1324" i="33"/>
  <c r="W1276" i="33"/>
  <c r="W1220" i="33"/>
  <c r="W1196" i="33"/>
  <c r="V1136" i="33"/>
  <c r="U2284" i="33"/>
  <c r="W2343" i="33"/>
  <c r="V2018" i="33"/>
  <c r="V1010" i="33"/>
  <c r="W1540" i="33"/>
  <c r="W1388" i="33"/>
  <c r="W2309" i="33"/>
  <c r="W2082" i="33"/>
  <c r="U2045" i="33"/>
  <c r="V449" i="33"/>
  <c r="W209" i="33"/>
  <c r="V177" i="33"/>
  <c r="V1556" i="33"/>
  <c r="W1112" i="33"/>
  <c r="U976" i="33"/>
  <c r="V912" i="33"/>
  <c r="U848" i="33"/>
  <c r="V720" i="33"/>
  <c r="U648" i="33"/>
  <c r="V520" i="33"/>
  <c r="U512" i="33"/>
  <c r="U496" i="33"/>
  <c r="U488" i="33"/>
  <c r="U480" i="33"/>
  <c r="U464" i="33"/>
  <c r="U456" i="33"/>
  <c r="W184" i="33"/>
  <c r="W176" i="33"/>
  <c r="W152" i="33"/>
  <c r="W144" i="33"/>
  <c r="W128" i="33"/>
  <c r="V120" i="33"/>
  <c r="V112" i="33"/>
  <c r="W104" i="33"/>
  <c r="W96" i="33"/>
  <c r="V88" i="33"/>
  <c r="V80" i="33"/>
  <c r="W72" i="33"/>
  <c r="V64" i="33"/>
  <c r="U56" i="33"/>
  <c r="V40" i="33"/>
  <c r="V32" i="33"/>
  <c r="U24" i="33"/>
  <c r="V8" i="33"/>
  <c r="U2107" i="33"/>
  <c r="U2075" i="33"/>
  <c r="U2043" i="33"/>
  <c r="U2011" i="33"/>
  <c r="U1979" i="33"/>
  <c r="U1947" i="33"/>
  <c r="U1915" i="33"/>
  <c r="U1883" i="33"/>
  <c r="U1851" i="33"/>
  <c r="W1835" i="33"/>
  <c r="U1795" i="33"/>
  <c r="V1787" i="33"/>
  <c r="V1914" i="33"/>
  <c r="U2190" i="33"/>
  <c r="V818" i="33"/>
  <c r="W2441" i="33"/>
  <c r="U2224" i="33"/>
  <c r="W2185" i="33"/>
  <c r="U2164" i="33"/>
  <c r="U2125" i="33"/>
  <c r="U1997" i="33"/>
  <c r="W1954" i="33"/>
  <c r="U1925" i="33"/>
  <c r="W1882" i="33"/>
  <c r="U1853" i="33"/>
  <c r="V1121" i="33"/>
  <c r="U649" i="33"/>
  <c r="V1732" i="33"/>
  <c r="W1064" i="33"/>
  <c r="W912" i="33"/>
  <c r="W888" i="33"/>
  <c r="W872" i="33"/>
  <c r="U816" i="33"/>
  <c r="U656" i="33"/>
  <c r="V648" i="33"/>
  <c r="U640" i="33"/>
  <c r="U624" i="33"/>
  <c r="U616" i="33"/>
  <c r="U608" i="33"/>
  <c r="U592" i="33"/>
  <c r="U584" i="33"/>
  <c r="W520" i="33"/>
  <c r="V512" i="33"/>
  <c r="U504" i="33"/>
  <c r="V488" i="33"/>
  <c r="V480" i="33"/>
  <c r="U472" i="33"/>
  <c r="V456" i="33"/>
  <c r="U448" i="33"/>
  <c r="U432" i="33"/>
  <c r="U424" i="33"/>
  <c r="U416" i="33"/>
  <c r="U400" i="33"/>
  <c r="U392" i="33"/>
  <c r="W120" i="33"/>
  <c r="W112" i="33"/>
  <c r="W88" i="33"/>
  <c r="W80" i="33"/>
  <c r="W64" i="33"/>
  <c r="V56" i="33"/>
  <c r="V48" i="33"/>
  <c r="W40" i="33"/>
  <c r="W32" i="33"/>
  <c r="V24" i="33"/>
  <c r="V16" i="33"/>
  <c r="W8" i="33"/>
  <c r="V2107" i="33"/>
  <c r="W2099" i="33"/>
  <c r="V2075" i="33"/>
  <c r="W2067" i="33"/>
  <c r="V2043" i="33"/>
  <c r="W2035" i="33"/>
  <c r="V2011" i="33"/>
  <c r="W2003" i="33"/>
  <c r="V1979" i="33"/>
  <c r="W1971" i="33"/>
  <c r="V1947" i="33"/>
  <c r="W1939" i="33"/>
  <c r="V1915" i="33"/>
  <c r="W1907" i="33"/>
  <c r="V1883" i="33"/>
  <c r="W1875" i="33"/>
  <c r="V1851" i="33"/>
  <c r="W1843" i="33"/>
  <c r="U1803" i="33"/>
  <c r="V1795" i="33"/>
  <c r="V2078" i="33"/>
  <c r="V2050" i="33"/>
  <c r="U2167" i="33"/>
  <c r="V822" i="33"/>
  <c r="V754" i="33"/>
  <c r="W217" i="33"/>
  <c r="U2464" i="33"/>
  <c r="U2200" i="33"/>
  <c r="W2141" i="33"/>
  <c r="V833" i="33"/>
  <c r="V545" i="33"/>
  <c r="U393" i="33"/>
  <c r="V281" i="33"/>
  <c r="U105" i="33"/>
  <c r="W1996" i="33"/>
  <c r="W1016" i="33"/>
  <c r="V976" i="33"/>
  <c r="U960" i="33"/>
  <c r="U920" i="33"/>
  <c r="V848" i="33"/>
  <c r="W792" i="33"/>
  <c r="V752" i="33"/>
  <c r="V728" i="33"/>
  <c r="W648" i="33"/>
  <c r="V640" i="33"/>
  <c r="U632" i="33"/>
  <c r="V616" i="33"/>
  <c r="V608" i="33"/>
  <c r="U600" i="33"/>
  <c r="V584" i="33"/>
  <c r="U576" i="33"/>
  <c r="U560" i="33"/>
  <c r="U552" i="33"/>
  <c r="U544" i="33"/>
  <c r="U528" i="33"/>
  <c r="W512" i="33"/>
  <c r="V504" i="33"/>
  <c r="V496" i="33"/>
  <c r="W488" i="33"/>
  <c r="W480" i="33"/>
  <c r="V472" i="33"/>
  <c r="V464" i="33"/>
  <c r="W456" i="33"/>
  <c r="V448" i="33"/>
  <c r="U440" i="33"/>
  <c r="V424" i="33"/>
  <c r="V416" i="33"/>
  <c r="U408" i="33"/>
  <c r="V392" i="33"/>
  <c r="U384" i="33"/>
  <c r="U368" i="33"/>
  <c r="U360" i="33"/>
  <c r="U352" i="33"/>
  <c r="U336" i="33"/>
  <c r="U328" i="33"/>
  <c r="W56" i="33"/>
  <c r="W48" i="33"/>
  <c r="W24" i="33"/>
  <c r="W16" i="33"/>
  <c r="U2115" i="33"/>
  <c r="U2083" i="33"/>
  <c r="U2051" i="33"/>
  <c r="U2019" i="33"/>
  <c r="U1987" i="33"/>
  <c r="U1955" i="33"/>
  <c r="U1923" i="33"/>
  <c r="U1891" i="33"/>
  <c r="U1859" i="33"/>
  <c r="U1811" i="33"/>
  <c r="V1803" i="33"/>
  <c r="V1954" i="33"/>
  <c r="U1512" i="33"/>
  <c r="V489" i="33"/>
  <c r="W441" i="33"/>
  <c r="W2437" i="33"/>
  <c r="W2353" i="33"/>
  <c r="U2268" i="33"/>
  <c r="W2221" i="33"/>
  <c r="W2161" i="33"/>
  <c r="W2066" i="33"/>
  <c r="U1989" i="33"/>
  <c r="W1946" i="33"/>
  <c r="U1917" i="33"/>
  <c r="W1874" i="33"/>
  <c r="W865" i="33"/>
  <c r="W577" i="33"/>
  <c r="W505" i="33"/>
  <c r="W1588" i="33"/>
  <c r="U1412" i="33"/>
  <c r="U1168" i="33"/>
  <c r="V920" i="33"/>
  <c r="W896" i="33"/>
  <c r="W816" i="33"/>
  <c r="U776" i="33"/>
  <c r="U768" i="33"/>
  <c r="U760" i="33"/>
  <c r="W752" i="33"/>
  <c r="U696" i="33"/>
  <c r="V672" i="33"/>
  <c r="U664" i="33"/>
  <c r="V656" i="33"/>
  <c r="W640" i="33"/>
  <c r="V632" i="33"/>
  <c r="V624" i="33"/>
  <c r="W616" i="33"/>
  <c r="W608" i="33"/>
  <c r="V600" i="33"/>
  <c r="V592" i="33"/>
  <c r="W584" i="33"/>
  <c r="V576" i="33"/>
  <c r="U568" i="33"/>
  <c r="V552" i="33"/>
  <c r="V544" i="33"/>
  <c r="U536" i="33"/>
  <c r="W504" i="33"/>
  <c r="W496" i="33"/>
  <c r="W472" i="33"/>
  <c r="W464" i="33"/>
  <c r="W448" i="33"/>
  <c r="V440" i="33"/>
  <c r="V432" i="33"/>
  <c r="W424" i="33"/>
  <c r="W416" i="33"/>
  <c r="V408" i="33"/>
  <c r="V400" i="33"/>
  <c r="W392" i="33"/>
  <c r="V384" i="33"/>
  <c r="U376" i="33"/>
  <c r="V360" i="33"/>
  <c r="V352" i="33"/>
  <c r="U344" i="33"/>
  <c r="V328" i="33"/>
  <c r="U320" i="33"/>
  <c r="U304" i="33"/>
  <c r="U296" i="33"/>
  <c r="U288" i="33"/>
  <c r="U272" i="33"/>
  <c r="U264" i="33"/>
  <c r="V2115" i="33"/>
  <c r="W2107" i="33"/>
  <c r="V2083" i="33"/>
  <c r="W2075" i="33"/>
  <c r="V2051" i="33"/>
  <c r="W2043" i="33"/>
  <c r="V2019" i="33"/>
  <c r="W2011" i="33"/>
  <c r="V1987" i="33"/>
  <c r="W1979" i="33"/>
  <c r="V1955" i="33"/>
  <c r="W1947" i="33"/>
  <c r="V1923" i="33"/>
  <c r="W1915" i="33"/>
  <c r="V1891" i="33"/>
  <c r="W1883" i="33"/>
  <c r="V1859" i="33"/>
  <c r="V1948" i="33"/>
  <c r="U2361" i="33"/>
  <c r="W1497" i="33"/>
  <c r="V1268" i="33"/>
  <c r="U2061" i="33"/>
  <c r="U1981" i="33"/>
  <c r="W1938" i="33"/>
  <c r="U1869" i="33"/>
  <c r="U473" i="33"/>
  <c r="W393" i="33"/>
  <c r="V353" i="33"/>
  <c r="U209" i="33"/>
  <c r="W105" i="33"/>
  <c r="V65" i="33"/>
  <c r="W1412" i="33"/>
  <c r="W1168" i="33"/>
  <c r="W984" i="33"/>
  <c r="W968" i="33"/>
  <c r="W904" i="33"/>
  <c r="V832" i="33"/>
  <c r="W824" i="33"/>
  <c r="W776" i="33"/>
  <c r="W768" i="33"/>
  <c r="W760" i="33"/>
  <c r="W712" i="33"/>
  <c r="V680" i="33"/>
  <c r="W568" i="33"/>
  <c r="W560" i="33"/>
  <c r="W536" i="33"/>
  <c r="W528" i="33"/>
  <c r="W376" i="33"/>
  <c r="W368" i="33"/>
  <c r="W344" i="33"/>
  <c r="W336" i="33"/>
  <c r="W320" i="33"/>
  <c r="V312" i="33"/>
  <c r="V304" i="33"/>
  <c r="W296" i="33"/>
  <c r="W288" i="33"/>
  <c r="V280" i="33"/>
  <c r="V272" i="33"/>
  <c r="W264" i="33"/>
  <c r="V256" i="33"/>
  <c r="U248" i="33"/>
  <c r="V232" i="33"/>
  <c r="V224" i="33"/>
  <c r="U216" i="33"/>
  <c r="V200" i="33"/>
  <c r="U192" i="33"/>
  <c r="U176" i="33"/>
  <c r="U168" i="33"/>
  <c r="U160" i="33"/>
  <c r="U144" i="33"/>
  <c r="U136" i="33"/>
  <c r="V2123" i="33"/>
  <c r="W2115" i="33"/>
  <c r="V2091" i="33"/>
  <c r="W2083" i="33"/>
  <c r="V2059" i="33"/>
  <c r="W2051" i="33"/>
  <c r="V2027" i="33"/>
  <c r="W2019" i="33"/>
  <c r="V1995" i="33"/>
  <c r="W1987" i="33"/>
  <c r="V1963" i="33"/>
  <c r="W1955" i="33"/>
  <c r="V1931" i="33"/>
  <c r="W1923" i="33"/>
  <c r="V1899" i="33"/>
  <c r="W1891" i="33"/>
  <c r="V1867" i="33"/>
  <c r="W1859" i="33"/>
  <c r="U1835" i="33"/>
  <c r="V1827" i="33"/>
  <c r="W1811" i="33"/>
  <c r="V1854" i="33"/>
  <c r="V1910" i="33"/>
  <c r="V1278" i="33"/>
  <c r="U873" i="33"/>
  <c r="U41" i="33"/>
  <c r="U1388" i="33"/>
  <c r="W2369" i="33"/>
  <c r="W2313" i="33"/>
  <c r="U2232" i="33"/>
  <c r="W2173" i="33"/>
  <c r="W2153" i="33"/>
  <c r="W1356" i="33"/>
  <c r="W1088" i="33"/>
  <c r="U864" i="33"/>
  <c r="V840" i="33"/>
  <c r="W832" i="33"/>
  <c r="U784" i="33"/>
  <c r="W312" i="33"/>
  <c r="W304" i="33"/>
  <c r="W280" i="33"/>
  <c r="W272" i="33"/>
  <c r="W256" i="33"/>
  <c r="V248" i="33"/>
  <c r="V240" i="33"/>
  <c r="W232" i="33"/>
  <c r="W224" i="33"/>
  <c r="V216" i="33"/>
  <c r="V208" i="33"/>
  <c r="W200" i="33"/>
  <c r="V192" i="33"/>
  <c r="U184" i="33"/>
  <c r="V168" i="33"/>
  <c r="V160" i="33"/>
  <c r="U152" i="33"/>
  <c r="V136" i="33"/>
  <c r="U128" i="33"/>
  <c r="U112" i="33"/>
  <c r="U104" i="33"/>
  <c r="U96" i="33"/>
  <c r="U80" i="33"/>
  <c r="W1829" i="33"/>
  <c r="W1769" i="33"/>
  <c r="U2390" i="33"/>
  <c r="W2207" i="33"/>
  <c r="V601" i="33"/>
  <c r="V1300" i="33"/>
  <c r="U2392" i="33"/>
  <c r="U2256" i="33"/>
  <c r="U2208" i="33"/>
  <c r="U2188" i="33"/>
  <c r="U2128" i="33"/>
  <c r="W2002" i="33"/>
  <c r="U1933" i="33"/>
  <c r="W1890" i="33"/>
  <c r="U1861" i="33"/>
  <c r="V1812" i="33"/>
  <c r="V993" i="33"/>
  <c r="U833" i="33"/>
  <c r="V729" i="33"/>
  <c r="U545" i="33"/>
  <c r="U281" i="33"/>
  <c r="W1876" i="33"/>
  <c r="W840" i="33"/>
  <c r="V808" i="33"/>
  <c r="U744" i="33"/>
  <c r="U520" i="33"/>
  <c r="U2176" i="33"/>
  <c r="U856" i="33"/>
  <c r="V704" i="33"/>
  <c r="W624" i="33"/>
  <c r="W600" i="33"/>
  <c r="V568" i="33"/>
  <c r="V536" i="33"/>
  <c r="U240" i="33"/>
  <c r="U200" i="33"/>
  <c r="V128" i="33"/>
  <c r="U72" i="33"/>
  <c r="U64" i="33"/>
  <c r="U8" i="33"/>
  <c r="V1843" i="33"/>
  <c r="U1819" i="33"/>
  <c r="W1787" i="33"/>
  <c r="U1747" i="33"/>
  <c r="V1739" i="33"/>
  <c r="W1723" i="33"/>
  <c r="U1507" i="33"/>
  <c r="V1499" i="33"/>
  <c r="W1491" i="33"/>
  <c r="V1459" i="33"/>
  <c r="W1435" i="33"/>
  <c r="W1419" i="33"/>
  <c r="U1379" i="33"/>
  <c r="U1371" i="33"/>
  <c r="U1363" i="33"/>
  <c r="U1355" i="33"/>
  <c r="U1347" i="33"/>
  <c r="V1291" i="33"/>
  <c r="W1275" i="33"/>
  <c r="W1267" i="33"/>
  <c r="W1259" i="33"/>
  <c r="W1251" i="33"/>
  <c r="W1243" i="33"/>
  <c r="W1235" i="33"/>
  <c r="W1227" i="33"/>
  <c r="W1219" i="33"/>
  <c r="W1211" i="33"/>
  <c r="W1203" i="33"/>
  <c r="W1195" i="33"/>
  <c r="W1187" i="33"/>
  <c r="V2465" i="33"/>
  <c r="V2453" i="33"/>
  <c r="V2401" i="33"/>
  <c r="V2389" i="33"/>
  <c r="V2337" i="33"/>
  <c r="V2325" i="33"/>
  <c r="V2273" i="33"/>
  <c r="V2261" i="33"/>
  <c r="V2209" i="33"/>
  <c r="V2197" i="33"/>
  <c r="V2145" i="33"/>
  <c r="V2133" i="33"/>
  <c r="V1808" i="33"/>
  <c r="U1556" i="33"/>
  <c r="W1161" i="33"/>
  <c r="U1009" i="33"/>
  <c r="U969" i="33"/>
  <c r="V929" i="33"/>
  <c r="U841" i="33"/>
  <c r="W593" i="33"/>
  <c r="V529" i="33"/>
  <c r="U409" i="33"/>
  <c r="W161" i="33"/>
  <c r="V113" i="33"/>
  <c r="U33" i="33"/>
  <c r="W2012" i="33"/>
  <c r="W1804" i="33"/>
  <c r="V1532" i="33"/>
  <c r="W1000" i="33"/>
  <c r="U1183" i="33"/>
  <c r="U1175" i="33"/>
  <c r="U1167" i="33"/>
  <c r="U1159" i="33"/>
  <c r="U1151" i="33"/>
  <c r="U1063" i="33"/>
  <c r="V1023" i="33"/>
  <c r="U1007" i="33"/>
  <c r="U975" i="33"/>
  <c r="V967" i="33"/>
  <c r="U951" i="33"/>
  <c r="W935" i="33"/>
  <c r="W703" i="33"/>
  <c r="U2109" i="33"/>
  <c r="U944" i="33"/>
  <c r="V768" i="33"/>
  <c r="W576" i="33"/>
  <c r="W544" i="33"/>
  <c r="W400" i="33"/>
  <c r="V368" i="33"/>
  <c r="V336" i="33"/>
  <c r="U208" i="33"/>
  <c r="W168" i="33"/>
  <c r="W136" i="33"/>
  <c r="V104" i="33"/>
  <c r="V72" i="33"/>
  <c r="U40" i="33"/>
  <c r="V1819" i="33"/>
  <c r="V1747" i="33"/>
  <c r="V1507" i="33"/>
  <c r="U1387" i="33"/>
  <c r="V1379" i="33"/>
  <c r="V1371" i="33"/>
  <c r="V1363" i="33"/>
  <c r="V1355" i="33"/>
  <c r="V1347" i="33"/>
  <c r="W1339" i="33"/>
  <c r="V1299" i="33"/>
  <c r="V2425" i="33"/>
  <c r="V2413" i="33"/>
  <c r="V2361" i="33"/>
  <c r="V2349" i="33"/>
  <c r="V2297" i="33"/>
  <c r="V2285" i="33"/>
  <c r="V2233" i="33"/>
  <c r="V2221" i="33"/>
  <c r="V2169" i="33"/>
  <c r="V2157" i="33"/>
  <c r="U1732" i="33"/>
  <c r="U1161" i="33"/>
  <c r="W929" i="33"/>
  <c r="V881" i="33"/>
  <c r="U785" i="33"/>
  <c r="W529" i="33"/>
  <c r="V457" i="33"/>
  <c r="U369" i="33"/>
  <c r="W113" i="33"/>
  <c r="V73" i="33"/>
  <c r="V1596" i="33"/>
  <c r="U1260" i="33"/>
  <c r="U1056" i="33"/>
  <c r="U936" i="33"/>
  <c r="V1183" i="33"/>
  <c r="V1175" i="33"/>
  <c r="V1167" i="33"/>
  <c r="V1159" i="33"/>
  <c r="V1151" i="33"/>
  <c r="U1143" i="33"/>
  <c r="U1127" i="33"/>
  <c r="U1111" i="33"/>
  <c r="U1095" i="33"/>
  <c r="U1087" i="33"/>
  <c r="V1063" i="33"/>
  <c r="W1055" i="33"/>
  <c r="V1007" i="33"/>
  <c r="U983" i="33"/>
  <c r="V975" i="33"/>
  <c r="W967" i="33"/>
  <c r="V951" i="33"/>
  <c r="U943" i="33"/>
  <c r="W521" i="33"/>
  <c r="W2197" i="33"/>
  <c r="U993" i="33"/>
  <c r="V945" i="33"/>
  <c r="W1764" i="33"/>
  <c r="V824" i="33"/>
  <c r="W632" i="33"/>
  <c r="W240" i="33"/>
  <c r="U16" i="33"/>
  <c r="U1827" i="33"/>
  <c r="W1795" i="33"/>
  <c r="U1763" i="33"/>
  <c r="W1739" i="33"/>
  <c r="U1515" i="33"/>
  <c r="W1499" i="33"/>
  <c r="W1459" i="33"/>
  <c r="U1395" i="33"/>
  <c r="V1387" i="33"/>
  <c r="V1307" i="33"/>
  <c r="W1291" i="33"/>
  <c r="V2449" i="33"/>
  <c r="V2437" i="33"/>
  <c r="V2385" i="33"/>
  <c r="V2373" i="33"/>
  <c r="V2321" i="33"/>
  <c r="V2309" i="33"/>
  <c r="V2257" i="33"/>
  <c r="V2245" i="33"/>
  <c r="V2193" i="33"/>
  <c r="V2181" i="33"/>
  <c r="V2129" i="33"/>
  <c r="U1540" i="33"/>
  <c r="U1129" i="33"/>
  <c r="U1089" i="33"/>
  <c r="U1041" i="33"/>
  <c r="V969" i="33"/>
  <c r="W881" i="33"/>
  <c r="V841" i="33"/>
  <c r="U745" i="33"/>
  <c r="W457" i="33"/>
  <c r="V409" i="33"/>
  <c r="U329" i="33"/>
  <c r="W73" i="33"/>
  <c r="V33" i="33"/>
  <c r="W2068" i="33"/>
  <c r="W1860" i="33"/>
  <c r="W1532" i="33"/>
  <c r="U1364" i="33"/>
  <c r="V1260" i="33"/>
  <c r="U1104" i="33"/>
  <c r="V1056" i="33"/>
  <c r="V936" i="33"/>
  <c r="V1087" i="33"/>
  <c r="W1063" i="33"/>
  <c r="W1023" i="33"/>
  <c r="W1007" i="33"/>
  <c r="V983" i="33"/>
  <c r="W975" i="33"/>
  <c r="W951" i="33"/>
  <c r="V943" i="33"/>
  <c r="U927" i="33"/>
  <c r="U919" i="33"/>
  <c r="U895" i="33"/>
  <c r="U887" i="33"/>
  <c r="U863" i="33"/>
  <c r="U855" i="33"/>
  <c r="U831" i="33"/>
  <c r="U823" i="33"/>
  <c r="U799" i="33"/>
  <c r="U791" i="33"/>
  <c r="U767" i="33"/>
  <c r="U759" i="33"/>
  <c r="U735" i="33"/>
  <c r="U727" i="33"/>
  <c r="W2137" i="33"/>
  <c r="V776" i="33"/>
  <c r="V736" i="33"/>
  <c r="W552" i="33"/>
  <c r="W432" i="33"/>
  <c r="W408" i="33"/>
  <c r="V376" i="33"/>
  <c r="V344" i="33"/>
  <c r="U280" i="33"/>
  <c r="W248" i="33"/>
  <c r="W208" i="33"/>
  <c r="U48" i="33"/>
  <c r="U2123" i="33"/>
  <c r="U2091" i="33"/>
  <c r="U2059" i="33"/>
  <c r="U2027" i="33"/>
  <c r="U1995" i="33"/>
  <c r="U1963" i="33"/>
  <c r="U1931" i="33"/>
  <c r="U1899" i="33"/>
  <c r="U1867" i="33"/>
  <c r="W1819" i="33"/>
  <c r="U1771" i="33"/>
  <c r="V1763" i="33"/>
  <c r="W1747" i="33"/>
  <c r="U1523" i="33"/>
  <c r="V1515" i="33"/>
  <c r="W1507" i="33"/>
  <c r="U1403" i="33"/>
  <c r="V1395" i="33"/>
  <c r="W1379" i="33"/>
  <c r="W1371" i="33"/>
  <c r="W1363" i="33"/>
  <c r="W1355" i="33"/>
  <c r="W1347" i="33"/>
  <c r="V1315" i="33"/>
  <c r="W1299" i="33"/>
  <c r="V2461" i="33"/>
  <c r="V2409" i="33"/>
  <c r="V2397" i="33"/>
  <c r="V2345" i="33"/>
  <c r="V2333" i="33"/>
  <c r="V2281" i="33"/>
  <c r="V2269" i="33"/>
  <c r="V2217" i="33"/>
  <c r="V2205" i="33"/>
  <c r="V2153" i="33"/>
  <c r="V2141" i="33"/>
  <c r="U1780" i="33"/>
  <c r="D1780" i="33" s="1"/>
  <c r="V1009" i="33"/>
  <c r="W969" i="33"/>
  <c r="W841" i="33"/>
  <c r="V785" i="33"/>
  <c r="U697" i="33"/>
  <c r="V369" i="33"/>
  <c r="U265" i="33"/>
  <c r="W33" i="33"/>
  <c r="V1692" i="33"/>
  <c r="W1596" i="33"/>
  <c r="V1364" i="33"/>
  <c r="U1144" i="33"/>
  <c r="W1056" i="33"/>
  <c r="W936" i="33"/>
  <c r="W1183" i="33"/>
  <c r="W1175" i="33"/>
  <c r="W1167" i="33"/>
  <c r="W1159" i="33"/>
  <c r="W1151" i="33"/>
  <c r="V1143" i="33"/>
  <c r="U1135" i="33"/>
  <c r="V1127" i="33"/>
  <c r="U1119" i="33"/>
  <c r="V1111" i="33"/>
  <c r="U1103" i="33"/>
  <c r="V1095" i="33"/>
  <c r="U1039" i="33"/>
  <c r="U991" i="33"/>
  <c r="W983" i="33"/>
  <c r="W943" i="33"/>
  <c r="V927" i="33"/>
  <c r="V919" i="33"/>
  <c r="U911" i="33"/>
  <c r="U903" i="33"/>
  <c r="V895" i="33"/>
  <c r="V887" i="33"/>
  <c r="U879" i="33"/>
  <c r="U871" i="33"/>
  <c r="V863" i="33"/>
  <c r="V855" i="33"/>
  <c r="U847" i="33"/>
  <c r="U839" i="33"/>
  <c r="V831" i="33"/>
  <c r="V823" i="33"/>
  <c r="U815" i="33"/>
  <c r="V1780" i="33"/>
  <c r="W17" i="33"/>
  <c r="V664" i="33"/>
  <c r="W384" i="33"/>
  <c r="W352" i="33"/>
  <c r="U312" i="33"/>
  <c r="V288" i="33"/>
  <c r="U256" i="33"/>
  <c r="W216" i="33"/>
  <c r="V176" i="33"/>
  <c r="V144" i="33"/>
  <c r="W1851" i="33"/>
  <c r="W1827" i="33"/>
  <c r="U1779" i="33"/>
  <c r="V1771" i="33"/>
  <c r="U1699" i="33"/>
  <c r="U1691" i="33"/>
  <c r="U1595" i="33"/>
  <c r="U1587" i="33"/>
  <c r="U1579" i="33"/>
  <c r="U1571" i="33"/>
  <c r="U1563" i="33"/>
  <c r="U1555" i="33"/>
  <c r="U1547" i="33"/>
  <c r="U1539" i="33"/>
  <c r="U1531" i="33"/>
  <c r="V1523" i="33"/>
  <c r="U1411" i="33"/>
  <c r="V1403" i="33"/>
  <c r="W1387" i="33"/>
  <c r="V1323" i="33"/>
  <c r="W1307" i="33"/>
  <c r="V2433" i="33"/>
  <c r="V2421" i="33"/>
  <c r="V2369" i="33"/>
  <c r="V2357" i="33"/>
  <c r="V2305" i="33"/>
  <c r="V2293" i="33"/>
  <c r="V2241" i="33"/>
  <c r="V2229" i="33"/>
  <c r="V2177" i="33"/>
  <c r="V2165" i="33"/>
  <c r="V1840" i="33"/>
  <c r="V1776" i="33"/>
  <c r="U1524" i="33"/>
  <c r="V1129" i="33"/>
  <c r="V1089" i="33"/>
  <c r="V1041" i="33"/>
  <c r="W1009" i="33"/>
  <c r="W785" i="33"/>
  <c r="V745" i="33"/>
  <c r="U641" i="33"/>
  <c r="W409" i="33"/>
  <c r="W369" i="33"/>
  <c r="V329" i="33"/>
  <c r="U201" i="33"/>
  <c r="W1908" i="33"/>
  <c r="V1716" i="33"/>
  <c r="V1460" i="33"/>
  <c r="W1260" i="33"/>
  <c r="V1144" i="33"/>
  <c r="V1104" i="33"/>
  <c r="V1135" i="33"/>
  <c r="V1119" i="33"/>
  <c r="V1103" i="33"/>
  <c r="W1087" i="33"/>
  <c r="U1047" i="33"/>
  <c r="V1039" i="33"/>
  <c r="V991" i="33"/>
  <c r="U959" i="33"/>
  <c r="W919" i="33"/>
  <c r="V911" i="33"/>
  <c r="V903" i="33"/>
  <c r="W887" i="33"/>
  <c r="V879" i="33"/>
  <c r="V871" i="33"/>
  <c r="W855" i="33"/>
  <c r="V847" i="33"/>
  <c r="V839" i="33"/>
  <c r="W823" i="33"/>
  <c r="V815" i="33"/>
  <c r="V807" i="33"/>
  <c r="W791" i="33"/>
  <c r="V783" i="33"/>
  <c r="V775" i="33"/>
  <c r="U2294" i="33"/>
  <c r="W2018" i="33"/>
  <c r="V617" i="33"/>
  <c r="U1356" i="33"/>
  <c r="W672" i="33"/>
  <c r="W440" i="33"/>
  <c r="V320" i="33"/>
  <c r="V264" i="33"/>
  <c r="U224" i="33"/>
  <c r="W2123" i="33"/>
  <c r="W2091" i="33"/>
  <c r="W2059" i="33"/>
  <c r="W2027" i="33"/>
  <c r="W1995" i="33"/>
  <c r="W1963" i="33"/>
  <c r="W1931" i="33"/>
  <c r="W1899" i="33"/>
  <c r="W1867" i="33"/>
  <c r="V1835" i="33"/>
  <c r="W1803" i="33"/>
  <c r="V1779" i="33"/>
  <c r="W1763" i="33"/>
  <c r="U1723" i="33"/>
  <c r="V1699" i="33"/>
  <c r="V1691" i="33"/>
  <c r="V1595" i="33"/>
  <c r="V1587" i="33"/>
  <c r="V1579" i="33"/>
  <c r="V1571" i="33"/>
  <c r="V1563" i="33"/>
  <c r="V1555" i="33"/>
  <c r="V1547" i="33"/>
  <c r="V1539" i="33"/>
  <c r="V1531" i="33"/>
  <c r="W1515" i="33"/>
  <c r="U1491" i="33"/>
  <c r="U1435" i="33"/>
  <c r="U1419" i="33"/>
  <c r="V1411" i="33"/>
  <c r="W1395" i="33"/>
  <c r="V1331" i="33"/>
  <c r="W1315" i="33"/>
  <c r="U1275" i="33"/>
  <c r="U1267" i="33"/>
  <c r="U1259" i="33"/>
  <c r="U1251" i="33"/>
  <c r="U1243" i="33"/>
  <c r="U1235" i="33"/>
  <c r="U1227" i="33"/>
  <c r="U1219" i="33"/>
  <c r="U1211" i="33"/>
  <c r="U1203" i="33"/>
  <c r="U1195" i="33"/>
  <c r="U1187" i="33"/>
  <c r="W3" i="33"/>
  <c r="V2457" i="33"/>
  <c r="V2445" i="33"/>
  <c r="V2393" i="33"/>
  <c r="V2381" i="33"/>
  <c r="V2329" i="33"/>
  <c r="V2317" i="33"/>
  <c r="V2265" i="33"/>
  <c r="V2253" i="33"/>
  <c r="V2201" i="33"/>
  <c r="V2189" i="33"/>
  <c r="V2137" i="33"/>
  <c r="U1588" i="33"/>
  <c r="W1089" i="33"/>
  <c r="W1041" i="33"/>
  <c r="W745" i="33"/>
  <c r="V697" i="33"/>
  <c r="U593" i="33"/>
  <c r="W329" i="33"/>
  <c r="V265" i="33"/>
  <c r="U161" i="33"/>
  <c r="V1756" i="33"/>
  <c r="W1692" i="33"/>
  <c r="W1364" i="33"/>
  <c r="W1144" i="33"/>
  <c r="W649" i="33"/>
  <c r="W800" i="33"/>
  <c r="W592" i="33"/>
  <c r="V560" i="33"/>
  <c r="V528" i="33"/>
  <c r="W360" i="33"/>
  <c r="W328" i="33"/>
  <c r="V296" i="33"/>
  <c r="V184" i="33"/>
  <c r="V152" i="33"/>
  <c r="U88" i="33"/>
  <c r="U2099" i="33"/>
  <c r="U2067" i="33"/>
  <c r="U2035" i="33"/>
  <c r="U2003" i="33"/>
  <c r="U1971" i="33"/>
  <c r="U1939" i="33"/>
  <c r="U1907" i="33"/>
  <c r="U1875" i="33"/>
  <c r="U1787" i="33"/>
  <c r="W1771" i="33"/>
  <c r="V1723" i="33"/>
  <c r="W1523" i="33"/>
  <c r="V1491" i="33"/>
  <c r="V1435" i="33"/>
  <c r="V1419" i="33"/>
  <c r="W1403" i="33"/>
  <c r="W1323" i="33"/>
  <c r="V1275" i="33"/>
  <c r="V1267" i="33"/>
  <c r="V1259" i="33"/>
  <c r="V1251" i="33"/>
  <c r="V1243" i="33"/>
  <c r="V1235" i="33"/>
  <c r="V1227" i="33"/>
  <c r="V1219" i="33"/>
  <c r="V1211" i="33"/>
  <c r="V1203" i="33"/>
  <c r="V1195" i="33"/>
  <c r="V1187" i="33"/>
  <c r="V2469" i="33"/>
  <c r="V2417" i="33"/>
  <c r="V2405" i="33"/>
  <c r="V2353" i="33"/>
  <c r="V2341" i="33"/>
  <c r="V2289" i="33"/>
  <c r="V2277" i="33"/>
  <c r="V2225" i="33"/>
  <c r="V2213" i="33"/>
  <c r="V2161" i="33"/>
  <c r="V2149" i="33"/>
  <c r="V1161" i="33"/>
  <c r="W1129" i="33"/>
  <c r="U929" i="33"/>
  <c r="V641" i="33"/>
  <c r="U529" i="33"/>
  <c r="W265" i="33"/>
  <c r="V201" i="33"/>
  <c r="U113" i="33"/>
  <c r="W1956" i="33"/>
  <c r="W1716" i="33"/>
  <c r="W1460" i="33"/>
  <c r="W1104" i="33"/>
  <c r="U1000" i="33"/>
  <c r="U1055" i="33"/>
  <c r="W1047" i="33"/>
  <c r="V1015" i="33"/>
  <c r="V999" i="33"/>
  <c r="W959" i="33"/>
  <c r="U935" i="33"/>
  <c r="W719" i="33"/>
  <c r="V711" i="33"/>
  <c r="V703" i="33"/>
  <c r="W192" i="33"/>
  <c r="V96" i="33"/>
  <c r="V1875" i="33"/>
  <c r="W1779" i="33"/>
  <c r="W1699" i="33"/>
  <c r="W1579" i="33"/>
  <c r="W1547" i="33"/>
  <c r="V1283" i="33"/>
  <c r="V2313" i="33"/>
  <c r="V2237" i="33"/>
  <c r="W879" i="33"/>
  <c r="U783" i="33"/>
  <c r="W775" i="33"/>
  <c r="V655" i="33"/>
  <c r="U647" i="33"/>
  <c r="U639" i="33"/>
  <c r="W591" i="33"/>
  <c r="V583" i="33"/>
  <c r="V575" i="33"/>
  <c r="U567" i="33"/>
  <c r="W527" i="33"/>
  <c r="V519" i="33"/>
  <c r="V511" i="33"/>
  <c r="U503" i="33"/>
  <c r="W463" i="33"/>
  <c r="V455" i="33"/>
  <c r="V447" i="33"/>
  <c r="U439" i="33"/>
  <c r="W399" i="33"/>
  <c r="V391" i="33"/>
  <c r="V383" i="33"/>
  <c r="U375" i="33"/>
  <c r="W335" i="33"/>
  <c r="V327" i="33"/>
  <c r="V319" i="33"/>
  <c r="U311" i="33"/>
  <c r="W271" i="33"/>
  <c r="V263" i="33"/>
  <c r="V255" i="33"/>
  <c r="U247" i="33"/>
  <c r="W207" i="33"/>
  <c r="V199" i="33"/>
  <c r="V191" i="33"/>
  <c r="U183" i="33"/>
  <c r="W143" i="33"/>
  <c r="V135" i="33"/>
  <c r="V127" i="33"/>
  <c r="U119" i="33"/>
  <c r="W79" i="33"/>
  <c r="V71" i="33"/>
  <c r="V63" i="33"/>
  <c r="U55" i="33"/>
  <c r="W15" i="33"/>
  <c r="V7" i="33"/>
  <c r="U2122" i="33"/>
  <c r="U2058" i="33"/>
  <c r="U1994" i="33"/>
  <c r="U1930" i="33"/>
  <c r="U1866" i="33"/>
  <c r="U1738" i="33"/>
  <c r="W1722" i="33"/>
  <c r="W1594" i="33"/>
  <c r="U1546" i="33"/>
  <c r="W1530" i="33"/>
  <c r="U1514" i="33"/>
  <c r="W1490" i="33"/>
  <c r="U1394" i="33"/>
  <c r="W1378" i="33"/>
  <c r="W1338" i="33"/>
  <c r="W1306" i="33"/>
  <c r="W1226" i="33"/>
  <c r="W1218" i="33"/>
  <c r="W2446" i="33"/>
  <c r="W2434" i="33"/>
  <c r="U2421" i="33"/>
  <c r="W2382" i="33"/>
  <c r="W2370" i="33"/>
  <c r="U2357" i="33"/>
  <c r="W2318" i="33"/>
  <c r="W2306" i="33"/>
  <c r="U2293" i="33"/>
  <c r="W2254" i="33"/>
  <c r="W2242" i="33"/>
  <c r="U2229" i="33"/>
  <c r="W2190" i="33"/>
  <c r="W2178" i="33"/>
  <c r="U2165" i="33"/>
  <c r="W2126" i="33"/>
  <c r="V2092" i="33"/>
  <c r="V2020" i="33"/>
  <c r="V1908" i="33"/>
  <c r="V1836" i="33"/>
  <c r="V1290" i="33"/>
  <c r="W1073" i="33"/>
  <c r="W961" i="33"/>
  <c r="V897" i="33"/>
  <c r="U825" i="33"/>
  <c r="U120" i="33"/>
  <c r="V1971" i="33"/>
  <c r="W1135" i="33"/>
  <c r="W1103" i="33"/>
  <c r="V760" i="33"/>
  <c r="U32" i="33"/>
  <c r="V2067" i="33"/>
  <c r="W1587" i="33"/>
  <c r="W1555" i="33"/>
  <c r="W1331" i="33"/>
  <c r="V2429" i="33"/>
  <c r="V2249" i="33"/>
  <c r="V2173" i="33"/>
  <c r="V593" i="33"/>
  <c r="V1000" i="33"/>
  <c r="V1055" i="33"/>
  <c r="V1907" i="33"/>
  <c r="U1499" i="33"/>
  <c r="W641" i="33"/>
  <c r="U457" i="33"/>
  <c r="W1143" i="33"/>
  <c r="W1111" i="33"/>
  <c r="W1039" i="33"/>
  <c r="V935" i="33"/>
  <c r="W831" i="33"/>
  <c r="V735" i="33"/>
  <c r="W727" i="33"/>
  <c r="U719" i="33"/>
  <c r="U711" i="33"/>
  <c r="W695" i="33"/>
  <c r="U687" i="33"/>
  <c r="W639" i="33"/>
  <c r="W631" i="33"/>
  <c r="U623" i="33"/>
  <c r="V559" i="33"/>
  <c r="U551" i="33"/>
  <c r="U543" i="33"/>
  <c r="V495" i="33"/>
  <c r="U487" i="33"/>
  <c r="U479" i="33"/>
  <c r="V431" i="33"/>
  <c r="U423" i="33"/>
  <c r="U415" i="33"/>
  <c r="V367" i="33"/>
  <c r="U359" i="33"/>
  <c r="U351" i="33"/>
  <c r="V303" i="33"/>
  <c r="U295" i="33"/>
  <c r="U287" i="33"/>
  <c r="V239" i="33"/>
  <c r="U231" i="33"/>
  <c r="U223" i="33"/>
  <c r="V175" i="33"/>
  <c r="U167" i="33"/>
  <c r="U159" i="33"/>
  <c r="V111" i="33"/>
  <c r="U103" i="33"/>
  <c r="U95" i="33"/>
  <c r="V47" i="33"/>
  <c r="U39" i="33"/>
  <c r="U31" i="33"/>
  <c r="U2066" i="33"/>
  <c r="U2002" i="33"/>
  <c r="U1938" i="33"/>
  <c r="U1874" i="33"/>
  <c r="U1826" i="33"/>
  <c r="W1818" i="33"/>
  <c r="U1794" i="33"/>
  <c r="W1786" i="33"/>
  <c r="U1762" i="33"/>
  <c r="W1746" i="33"/>
  <c r="U1698" i="33"/>
  <c r="W1554" i="33"/>
  <c r="U1522" i="33"/>
  <c r="W1498" i="33"/>
  <c r="U1410" i="33"/>
  <c r="W1402" i="33"/>
  <c r="W1346" i="33"/>
  <c r="W2454" i="33"/>
  <c r="W2442" i="33"/>
  <c r="U2429" i="33"/>
  <c r="W2390" i="33"/>
  <c r="W2378" i="33"/>
  <c r="U2365" i="33"/>
  <c r="W2326" i="33"/>
  <c r="W2314" i="33"/>
  <c r="U2301" i="33"/>
  <c r="W2262" i="33"/>
  <c r="W2250" i="33"/>
  <c r="U2237" i="33"/>
  <c r="W2198" i="33"/>
  <c r="W2186" i="33"/>
  <c r="U2173" i="33"/>
  <c r="W2134" i="33"/>
  <c r="V2116" i="33"/>
  <c r="V2076" i="33"/>
  <c r="V1932" i="33"/>
  <c r="V1860" i="33"/>
  <c r="V1386" i="33"/>
  <c r="V1226" i="33"/>
  <c r="W857" i="33"/>
  <c r="V793" i="33"/>
  <c r="V2003" i="33"/>
  <c r="W1595" i="33"/>
  <c r="W1563" i="33"/>
  <c r="W1531" i="33"/>
  <c r="W1411" i="33"/>
  <c r="V1339" i="33"/>
  <c r="V2441" i="33"/>
  <c r="V2365" i="33"/>
  <c r="V2185" i="33"/>
  <c r="W1756" i="33"/>
  <c r="W863" i="33"/>
  <c r="U807" i="33"/>
  <c r="W799" i="33"/>
  <c r="V759" i="33"/>
  <c r="U751" i="33"/>
  <c r="U743" i="33"/>
  <c r="V719" i="33"/>
  <c r="W711" i="33"/>
  <c r="V687" i="33"/>
  <c r="U679" i="33"/>
  <c r="U671" i="33"/>
  <c r="V623" i="33"/>
  <c r="U615" i="33"/>
  <c r="U607" i="33"/>
  <c r="U599" i="33"/>
  <c r="W559" i="33"/>
  <c r="V551" i="33"/>
  <c r="V543" i="33"/>
  <c r="U535" i="33"/>
  <c r="W495" i="33"/>
  <c r="V487" i="33"/>
  <c r="V479" i="33"/>
  <c r="U471" i="33"/>
  <c r="W431" i="33"/>
  <c r="V423" i="33"/>
  <c r="V415" i="33"/>
  <c r="U407" i="33"/>
  <c r="W367" i="33"/>
  <c r="V359" i="33"/>
  <c r="V351" i="33"/>
  <c r="U343" i="33"/>
  <c r="W303" i="33"/>
  <c r="V295" i="33"/>
  <c r="V287" i="33"/>
  <c r="U279" i="33"/>
  <c r="W239" i="33"/>
  <c r="V231" i="33"/>
  <c r="V223" i="33"/>
  <c r="U215" i="33"/>
  <c r="W175" i="33"/>
  <c r="V167" i="33"/>
  <c r="V159" i="33"/>
  <c r="U151" i="33"/>
  <c r="W111" i="33"/>
  <c r="V103" i="33"/>
  <c r="V95" i="33"/>
  <c r="U87" i="33"/>
  <c r="W47" i="33"/>
  <c r="V39" i="33"/>
  <c r="V31" i="33"/>
  <c r="U23" i="33"/>
  <c r="U2114" i="33"/>
  <c r="U2090" i="33"/>
  <c r="U2026" i="33"/>
  <c r="U1962" i="33"/>
  <c r="U1898" i="33"/>
  <c r="W1754" i="33"/>
  <c r="U1706" i="33"/>
  <c r="U1578" i="33"/>
  <c r="U1506" i="33"/>
  <c r="W1434" i="33"/>
  <c r="U1362" i="33"/>
  <c r="W1354" i="33"/>
  <c r="W1322" i="33"/>
  <c r="W1290" i="33"/>
  <c r="U1186" i="33"/>
  <c r="W2466" i="33"/>
  <c r="U2453" i="33"/>
  <c r="W2414" i="33"/>
  <c r="W2402" i="33"/>
  <c r="U2389" i="33"/>
  <c r="W2350" i="33"/>
  <c r="W2338" i="33"/>
  <c r="U2325" i="33"/>
  <c r="W2286" i="33"/>
  <c r="W2274" i="33"/>
  <c r="U2261" i="33"/>
  <c r="W2222" i="33"/>
  <c r="W2210" i="33"/>
  <c r="U2197" i="33"/>
  <c r="W2158" i="33"/>
  <c r="W2146" i="33"/>
  <c r="U2133" i="33"/>
  <c r="V2036" i="33"/>
  <c r="V1964" i="33"/>
  <c r="V1892" i="33"/>
  <c r="W825" i="33"/>
  <c r="U761" i="33"/>
  <c r="U232" i="33"/>
  <c r="W160" i="33"/>
  <c r="V2099" i="33"/>
  <c r="U1843" i="33"/>
  <c r="W697" i="33"/>
  <c r="V161" i="33"/>
  <c r="W1119" i="33"/>
  <c r="U1023" i="33"/>
  <c r="U999" i="33"/>
  <c r="W895" i="33"/>
  <c r="W839" i="33"/>
  <c r="W807" i="33"/>
  <c r="V767" i="33"/>
  <c r="W759" i="33"/>
  <c r="V751" i="33"/>
  <c r="V743" i="33"/>
  <c r="W735" i="33"/>
  <c r="W687" i="33"/>
  <c r="V679" i="33"/>
  <c r="V671" i="33"/>
  <c r="U663" i="33"/>
  <c r="W623" i="33"/>
  <c r="V615" i="33"/>
  <c r="V607" i="33"/>
  <c r="V599" i="33"/>
  <c r="W551" i="33"/>
  <c r="V535" i="33"/>
  <c r="W487" i="33"/>
  <c r="V471" i="33"/>
  <c r="W423" i="33"/>
  <c r="V407" i="33"/>
  <c r="W359" i="33"/>
  <c r="V343" i="33"/>
  <c r="W295" i="33"/>
  <c r="V279" i="33"/>
  <c r="W231" i="33"/>
  <c r="V215" i="33"/>
  <c r="W167" i="33"/>
  <c r="V151" i="33"/>
  <c r="W103" i="33"/>
  <c r="V87" i="33"/>
  <c r="W39" i="33"/>
  <c r="V23" i="33"/>
  <c r="U2050" i="33"/>
  <c r="U1986" i="33"/>
  <c r="U1922" i="33"/>
  <c r="U1858" i="33"/>
  <c r="U1834" i="33"/>
  <c r="W1826" i="33"/>
  <c r="U1802" i="33"/>
  <c r="W1794" i="33"/>
  <c r="U1770" i="33"/>
  <c r="W1762" i="33"/>
  <c r="U1714" i="33"/>
  <c r="W1698" i="33"/>
  <c r="W1522" i="33"/>
  <c r="U1418" i="33"/>
  <c r="W1410" i="33"/>
  <c r="U1370" i="33"/>
  <c r="U1210" i="33"/>
  <c r="U1202" i="33"/>
  <c r="U1194" i="33"/>
  <c r="W2438" i="33"/>
  <c r="W2426" i="33"/>
  <c r="U2413" i="33"/>
  <c r="W2374" i="33"/>
  <c r="W2362" i="33"/>
  <c r="U2349" i="33"/>
  <c r="W2310" i="33"/>
  <c r="W2298" i="33"/>
  <c r="U2285" i="33"/>
  <c r="W2246" i="33"/>
  <c r="W2234" i="33"/>
  <c r="U2221" i="33"/>
  <c r="W2182" i="33"/>
  <c r="W2170" i="33"/>
  <c r="U2157" i="33"/>
  <c r="V2068" i="33"/>
  <c r="V1996" i="33"/>
  <c r="V1924" i="33"/>
  <c r="V1852" i="33"/>
  <c r="V1804" i="33"/>
  <c r="V1354" i="33"/>
  <c r="V1194" i="33"/>
  <c r="V1939" i="33"/>
  <c r="V1811" i="33"/>
  <c r="W1691" i="33"/>
  <c r="W1571" i="33"/>
  <c r="W1539" i="33"/>
  <c r="U1459" i="33"/>
  <c r="V2377" i="33"/>
  <c r="V2301" i="33"/>
  <c r="U1492" i="33"/>
  <c r="W201" i="33"/>
  <c r="U73" i="33"/>
  <c r="V1047" i="33"/>
  <c r="W999" i="33"/>
  <c r="U967" i="33"/>
  <c r="W927" i="33"/>
  <c r="W871" i="33"/>
  <c r="W815" i="33"/>
  <c r="W751" i="33"/>
  <c r="W743" i="33"/>
  <c r="W679" i="33"/>
  <c r="V663" i="33"/>
  <c r="W615" i="33"/>
  <c r="W599" i="33"/>
  <c r="U591" i="33"/>
  <c r="W543" i="33"/>
  <c r="W535" i="33"/>
  <c r="U527" i="33"/>
  <c r="W479" i="33"/>
  <c r="W471" i="33"/>
  <c r="U463" i="33"/>
  <c r="W415" i="33"/>
  <c r="W407" i="33"/>
  <c r="U399" i="33"/>
  <c r="W351" i="33"/>
  <c r="W343" i="33"/>
  <c r="U335" i="33"/>
  <c r="W287" i="33"/>
  <c r="W279" i="33"/>
  <c r="U271" i="33"/>
  <c r="W223" i="33"/>
  <c r="W215" i="33"/>
  <c r="U207" i="33"/>
  <c r="W159" i="33"/>
  <c r="W151" i="33"/>
  <c r="U143" i="33"/>
  <c r="W95" i="33"/>
  <c r="W87" i="33"/>
  <c r="U79" i="33"/>
  <c r="W31" i="33"/>
  <c r="W23" i="33"/>
  <c r="U15" i="33"/>
  <c r="U2074" i="33"/>
  <c r="U2010" i="33"/>
  <c r="U1946" i="33"/>
  <c r="U1882" i="33"/>
  <c r="U1722" i="33"/>
  <c r="W1706" i="33"/>
  <c r="U1594" i="33"/>
  <c r="W1578" i="33"/>
  <c r="U1530" i="33"/>
  <c r="W1506" i="33"/>
  <c r="U1490" i="33"/>
  <c r="U1378" i="33"/>
  <c r="W1362" i="33"/>
  <c r="W1330" i="33"/>
  <c r="U1226" i="33"/>
  <c r="U1218" i="33"/>
  <c r="W1186" i="33"/>
  <c r="W2462" i="33"/>
  <c r="W2450" i="33"/>
  <c r="U2437" i="33"/>
  <c r="W2398" i="33"/>
  <c r="W2386" i="33"/>
  <c r="U2373" i="33"/>
  <c r="W2334" i="33"/>
  <c r="W2322" i="33"/>
  <c r="U2309" i="33"/>
  <c r="W2270" i="33"/>
  <c r="W2258" i="33"/>
  <c r="U2245" i="33"/>
  <c r="W2206" i="33"/>
  <c r="W2194" i="33"/>
  <c r="U2181" i="33"/>
  <c r="W2142" i="33"/>
  <c r="W2130" i="33"/>
  <c r="V2100" i="33"/>
  <c r="V2028" i="33"/>
  <c r="E2028" i="33" s="1"/>
  <c r="V1956" i="33"/>
  <c r="V1322" i="33"/>
  <c r="V1137" i="33"/>
  <c r="U897" i="33"/>
  <c r="W991" i="33"/>
  <c r="U695" i="33"/>
  <c r="U575" i="33"/>
  <c r="V567" i="33"/>
  <c r="U511" i="33"/>
  <c r="V503" i="33"/>
  <c r="U447" i="33"/>
  <c r="V439" i="33"/>
  <c r="U383" i="33"/>
  <c r="V375" i="33"/>
  <c r="U319" i="33"/>
  <c r="V311" i="33"/>
  <c r="U255" i="33"/>
  <c r="V247" i="33"/>
  <c r="U191" i="33"/>
  <c r="V183" i="33"/>
  <c r="U127" i="33"/>
  <c r="V119" i="33"/>
  <c r="U63" i="33"/>
  <c r="V55" i="33"/>
  <c r="U1890" i="33"/>
  <c r="W1810" i="33"/>
  <c r="U1746" i="33"/>
  <c r="U1434" i="33"/>
  <c r="W1314" i="33"/>
  <c r="U2461" i="33"/>
  <c r="W2418" i="33"/>
  <c r="U2317" i="33"/>
  <c r="W2294" i="33"/>
  <c r="U2277" i="33"/>
  <c r="W2214" i="33"/>
  <c r="V1988" i="33"/>
  <c r="V1940" i="33"/>
  <c r="W1017" i="33"/>
  <c r="W657" i="33"/>
  <c r="V625" i="33"/>
  <c r="U553" i="33"/>
  <c r="W401" i="33"/>
  <c r="V361" i="33"/>
  <c r="U289" i="33"/>
  <c r="W153" i="33"/>
  <c r="V89" i="33"/>
  <c r="U25" i="33"/>
  <c r="V1404" i="33"/>
  <c r="W1348" i="33"/>
  <c r="U1228" i="33"/>
  <c r="U1188" i="33"/>
  <c r="V1176" i="33"/>
  <c r="U1128" i="33"/>
  <c r="V1096" i="33"/>
  <c r="V992" i="33"/>
  <c r="W1182" i="33"/>
  <c r="W1174" i="33"/>
  <c r="W1166" i="33"/>
  <c r="W1158" i="33"/>
  <c r="W1150" i="33"/>
  <c r="W1142" i="33"/>
  <c r="W1134" i="33"/>
  <c r="W1126" i="33"/>
  <c r="W1118" i="33"/>
  <c r="W1110" i="33"/>
  <c r="W1102" i="33"/>
  <c r="W1094" i="33"/>
  <c r="U1046" i="33"/>
  <c r="W1038" i="33"/>
  <c r="W1006" i="33"/>
  <c r="W990" i="33"/>
  <c r="U950" i="33"/>
  <c r="U942" i="33"/>
  <c r="W718" i="33"/>
  <c r="V710" i="33"/>
  <c r="U702" i="33"/>
  <c r="W654" i="33"/>
  <c r="V646" i="33"/>
  <c r="U638" i="33"/>
  <c r="W590" i="33"/>
  <c r="V582" i="33"/>
  <c r="U574" i="33"/>
  <c r="W526" i="33"/>
  <c r="V518" i="33"/>
  <c r="U510" i="33"/>
  <c r="U881" i="33"/>
  <c r="U1015" i="33"/>
  <c r="W783" i="33"/>
  <c r="U703" i="33"/>
  <c r="V695" i="33"/>
  <c r="U631" i="33"/>
  <c r="U583" i="33"/>
  <c r="W567" i="33"/>
  <c r="U559" i="33"/>
  <c r="U519" i="33"/>
  <c r="W503" i="33"/>
  <c r="U495" i="33"/>
  <c r="U455" i="33"/>
  <c r="W439" i="33"/>
  <c r="U431" i="33"/>
  <c r="U391" i="33"/>
  <c r="W375" i="33"/>
  <c r="U367" i="33"/>
  <c r="U327" i="33"/>
  <c r="W311" i="33"/>
  <c r="U303" i="33"/>
  <c r="U263" i="33"/>
  <c r="W247" i="33"/>
  <c r="U239" i="33"/>
  <c r="U199" i="33"/>
  <c r="W183" i="33"/>
  <c r="U175" i="33"/>
  <c r="U135" i="33"/>
  <c r="W119" i="33"/>
  <c r="U111" i="33"/>
  <c r="U71" i="33"/>
  <c r="W55" i="33"/>
  <c r="U47" i="33"/>
  <c r="U7" i="33"/>
  <c r="U2106" i="33"/>
  <c r="U2034" i="33"/>
  <c r="W1834" i="33"/>
  <c r="U1818" i="33"/>
  <c r="W1770" i="33"/>
  <c r="W1714" i="33"/>
  <c r="W1538" i="33"/>
  <c r="W1386" i="33"/>
  <c r="U2397" i="33"/>
  <c r="W2354" i="33"/>
  <c r="U2253" i="33"/>
  <c r="W2230" i="33"/>
  <c r="U2213" i="33"/>
  <c r="W2150" i="33"/>
  <c r="V1418" i="33"/>
  <c r="U793" i="33"/>
  <c r="W625" i="33"/>
  <c r="V585" i="33"/>
  <c r="U513" i="33"/>
  <c r="W361" i="33"/>
  <c r="V321" i="33"/>
  <c r="U249" i="33"/>
  <c r="W121" i="33"/>
  <c r="V49" i="33"/>
  <c r="W2108" i="33"/>
  <c r="W1980" i="33"/>
  <c r="W1844" i="33"/>
  <c r="V1700" i="33"/>
  <c r="V1508" i="33"/>
  <c r="W1372" i="33"/>
  <c r="V1228" i="33"/>
  <c r="V1188" i="33"/>
  <c r="W1160" i="33"/>
  <c r="V1128" i="33"/>
  <c r="W1096" i="33"/>
  <c r="W992" i="33"/>
  <c r="W1046" i="33"/>
  <c r="W950" i="33"/>
  <c r="W942" i="33"/>
  <c r="W710" i="33"/>
  <c r="V702" i="33"/>
  <c r="U694" i="33"/>
  <c r="W646" i="33"/>
  <c r="V638" i="33"/>
  <c r="U630" i="33"/>
  <c r="W582" i="33"/>
  <c r="V574" i="33"/>
  <c r="U566" i="33"/>
  <c r="W518" i="33"/>
  <c r="V510" i="33"/>
  <c r="U502" i="33"/>
  <c r="W1015" i="33"/>
  <c r="W903" i="33"/>
  <c r="V791" i="33"/>
  <c r="V639" i="33"/>
  <c r="V631" i="33"/>
  <c r="V591" i="33"/>
  <c r="W583" i="33"/>
  <c r="W575" i="33"/>
  <c r="V527" i="33"/>
  <c r="W519" i="33"/>
  <c r="W511" i="33"/>
  <c r="V463" i="33"/>
  <c r="W455" i="33"/>
  <c r="W447" i="33"/>
  <c r="V399" i="33"/>
  <c r="W391" i="33"/>
  <c r="W383" i="33"/>
  <c r="V335" i="33"/>
  <c r="W327" i="33"/>
  <c r="W319" i="33"/>
  <c r="V271" i="33"/>
  <c r="W263" i="33"/>
  <c r="W255" i="33"/>
  <c r="V207" i="33"/>
  <c r="W199" i="33"/>
  <c r="W191" i="33"/>
  <c r="V143" i="33"/>
  <c r="W135" i="33"/>
  <c r="W127" i="33"/>
  <c r="V79" i="33"/>
  <c r="W71" i="33"/>
  <c r="W63" i="33"/>
  <c r="V15" i="33"/>
  <c r="W7" i="33"/>
  <c r="U2018" i="33"/>
  <c r="U1914" i="33"/>
  <c r="U1842" i="33"/>
  <c r="U1778" i="33"/>
  <c r="U1754" i="33"/>
  <c r="W1546" i="33"/>
  <c r="U1498" i="33"/>
  <c r="W1394" i="33"/>
  <c r="W2458" i="33"/>
  <c r="U2333" i="33"/>
  <c r="W2290" i="33"/>
  <c r="U2189" i="33"/>
  <c r="W2166" i="33"/>
  <c r="U2149" i="33"/>
  <c r="V1876" i="33"/>
  <c r="U857" i="33"/>
  <c r="U753" i="33"/>
  <c r="W585" i="33"/>
  <c r="V553" i="33"/>
  <c r="U497" i="33"/>
  <c r="W321" i="33"/>
  <c r="V289" i="33"/>
  <c r="U225" i="33"/>
  <c r="W89" i="33"/>
  <c r="W49" i="33"/>
  <c r="V25" i="33"/>
  <c r="V1740" i="33"/>
  <c r="U1420" i="33"/>
  <c r="W1404" i="33"/>
  <c r="V1284" i="33"/>
  <c r="W1176" i="33"/>
  <c r="W1128" i="33"/>
  <c r="U1024" i="33"/>
  <c r="U1054" i="33"/>
  <c r="U1014" i="33"/>
  <c r="W702" i="33"/>
  <c r="V694" i="33"/>
  <c r="U686" i="33"/>
  <c r="W638" i="33"/>
  <c r="V630" i="33"/>
  <c r="U622" i="33"/>
  <c r="W574" i="33"/>
  <c r="V566" i="33"/>
  <c r="U558" i="33"/>
  <c r="W510" i="33"/>
  <c r="V502" i="33"/>
  <c r="U494" i="33"/>
  <c r="W1095" i="33"/>
  <c r="W663" i="33"/>
  <c r="U655" i="33"/>
  <c r="V647" i="33"/>
  <c r="U1554" i="33"/>
  <c r="W1418" i="33"/>
  <c r="U1402" i="33"/>
  <c r="U1346" i="33"/>
  <c r="U1274" i="33"/>
  <c r="U1266" i="33"/>
  <c r="U1258" i="33"/>
  <c r="U1250" i="33"/>
  <c r="U1242" i="33"/>
  <c r="U1234" i="33"/>
  <c r="W2430" i="33"/>
  <c r="W2410" i="33"/>
  <c r="W2394" i="33"/>
  <c r="U2269" i="33"/>
  <c r="W2226" i="33"/>
  <c r="V2124" i="33"/>
  <c r="V1972" i="33"/>
  <c r="U961" i="33"/>
  <c r="U713" i="33"/>
  <c r="W553" i="33"/>
  <c r="V513" i="33"/>
  <c r="U465" i="33"/>
  <c r="W289" i="33"/>
  <c r="V249" i="33"/>
  <c r="U193" i="33"/>
  <c r="W2004" i="33"/>
  <c r="W1884" i="33"/>
  <c r="W1700" i="33"/>
  <c r="W1508" i="33"/>
  <c r="V1420" i="33"/>
  <c r="W1228" i="33"/>
  <c r="W1188" i="33"/>
  <c r="V1024" i="33"/>
  <c r="U928" i="33"/>
  <c r="U1062" i="33"/>
  <c r="W1054" i="33"/>
  <c r="W1014" i="33"/>
  <c r="U998" i="33"/>
  <c r="U966" i="33"/>
  <c r="U958" i="33"/>
  <c r="W694" i="33"/>
  <c r="V686" i="33"/>
  <c r="U678" i="33"/>
  <c r="W630" i="33"/>
  <c r="V622" i="33"/>
  <c r="U614" i="33"/>
  <c r="W566" i="33"/>
  <c r="V558" i="33"/>
  <c r="U550" i="33"/>
  <c r="W502" i="33"/>
  <c r="V494" i="33"/>
  <c r="W911" i="33"/>
  <c r="V799" i="33"/>
  <c r="W655" i="33"/>
  <c r="W647" i="33"/>
  <c r="U2042" i="33"/>
  <c r="U1970" i="33"/>
  <c r="W1842" i="33"/>
  <c r="W1778" i="33"/>
  <c r="U1730" i="33"/>
  <c r="W1370" i="33"/>
  <c r="W1194" i="33"/>
  <c r="W2366" i="33"/>
  <c r="W2346" i="33"/>
  <c r="W2330" i="33"/>
  <c r="U2205" i="33"/>
  <c r="W2162" i="33"/>
  <c r="V2060" i="33"/>
  <c r="V2012" i="33"/>
  <c r="V1868" i="33"/>
  <c r="U1073" i="33"/>
  <c r="U1017" i="33"/>
  <c r="V753" i="33"/>
  <c r="U681" i="33"/>
  <c r="W513" i="33"/>
  <c r="V497" i="33"/>
  <c r="U425" i="33"/>
  <c r="V225" i="33"/>
  <c r="U153" i="33"/>
  <c r="W25" i="33"/>
  <c r="W1740" i="33"/>
  <c r="V1548" i="33"/>
  <c r="V1452" i="33"/>
  <c r="V1316" i="33"/>
  <c r="W1284" i="33"/>
  <c r="W1024" i="33"/>
  <c r="V928" i="33"/>
  <c r="W1062" i="33"/>
  <c r="W998" i="33"/>
  <c r="W966" i="33"/>
  <c r="W958" i="33"/>
  <c r="W686" i="33"/>
  <c r="V678" i="33"/>
  <c r="U670" i="33"/>
  <c r="W622" i="33"/>
  <c r="V614" i="33"/>
  <c r="U606" i="33"/>
  <c r="W558" i="33"/>
  <c r="V550" i="33"/>
  <c r="U542" i="33"/>
  <c r="W494" i="33"/>
  <c r="V2035" i="33"/>
  <c r="U1739" i="33"/>
  <c r="W767" i="33"/>
  <c r="W671" i="33"/>
  <c r="U1954" i="33"/>
  <c r="U1850" i="33"/>
  <c r="W1802" i="33"/>
  <c r="U1786" i="33"/>
  <c r="W1514" i="33"/>
  <c r="U1354" i="33"/>
  <c r="W1274" i="33"/>
  <c r="W1266" i="33"/>
  <c r="W1258" i="33"/>
  <c r="W1250" i="33"/>
  <c r="W1242" i="33"/>
  <c r="W1234" i="33"/>
  <c r="W1202" i="33"/>
  <c r="U2469" i="33"/>
  <c r="W2406" i="33"/>
  <c r="W2302" i="33"/>
  <c r="W2282" i="33"/>
  <c r="W2266" i="33"/>
  <c r="U2141" i="33"/>
  <c r="V1258" i="33"/>
  <c r="U1137" i="33"/>
  <c r="V857" i="33"/>
  <c r="V825" i="33"/>
  <c r="W793" i="33"/>
  <c r="W753" i="33"/>
  <c r="V713" i="33"/>
  <c r="U657" i="33"/>
  <c r="W497" i="33"/>
  <c r="V465" i="33"/>
  <c r="U401" i="33"/>
  <c r="W249" i="33"/>
  <c r="W225" i="33"/>
  <c r="V193" i="33"/>
  <c r="U121" i="33"/>
  <c r="W2044" i="33"/>
  <c r="W1916" i="33"/>
  <c r="W1772" i="33"/>
  <c r="V1572" i="33"/>
  <c r="W1420" i="33"/>
  <c r="U1348" i="33"/>
  <c r="U1048" i="33"/>
  <c r="W928" i="33"/>
  <c r="U1078" i="33"/>
  <c r="U1022" i="33"/>
  <c r="U974" i="33"/>
  <c r="U934" i="33"/>
  <c r="U926" i="33"/>
  <c r="U918" i="33"/>
  <c r="U910" i="33"/>
  <c r="U902" i="33"/>
  <c r="U894" i="33"/>
  <c r="U886" i="33"/>
  <c r="U878" i="33"/>
  <c r="U870" i="33"/>
  <c r="U862" i="33"/>
  <c r="U854" i="33"/>
  <c r="U846" i="33"/>
  <c r="U838" i="33"/>
  <c r="U830" i="33"/>
  <c r="U822" i="33"/>
  <c r="U814" i="33"/>
  <c r="U806" i="33"/>
  <c r="U798" i="33"/>
  <c r="U790" i="33"/>
  <c r="U782" i="33"/>
  <c r="U774" i="33"/>
  <c r="U766" i="33"/>
  <c r="U758" i="33"/>
  <c r="U750" i="33"/>
  <c r="U742" i="33"/>
  <c r="U734" i="33"/>
  <c r="U726" i="33"/>
  <c r="W678" i="33"/>
  <c r="V670" i="33"/>
  <c r="U662" i="33"/>
  <c r="W614" i="33"/>
  <c r="V606" i="33"/>
  <c r="U598" i="33"/>
  <c r="W550" i="33"/>
  <c r="V542" i="33"/>
  <c r="U534" i="33"/>
  <c r="W486" i="33"/>
  <c r="W1127" i="33"/>
  <c r="V959" i="33"/>
  <c r="W847" i="33"/>
  <c r="V727" i="33"/>
  <c r="W607" i="33"/>
  <c r="U2098" i="33"/>
  <c r="U1810" i="33"/>
  <c r="W1730" i="33"/>
  <c r="W1210" i="33"/>
  <c r="U2445" i="33"/>
  <c r="W2422" i="33"/>
  <c r="U2405" i="33"/>
  <c r="W2342" i="33"/>
  <c r="W2238" i="33"/>
  <c r="W2218" i="33"/>
  <c r="W2202" i="33"/>
  <c r="V2052" i="33"/>
  <c r="V1900" i="33"/>
  <c r="V1017" i="33"/>
  <c r="V961" i="33"/>
  <c r="W897" i="33"/>
  <c r="W713" i="33"/>
  <c r="V681" i="33"/>
  <c r="U625" i="33"/>
  <c r="W465" i="33"/>
  <c r="V425" i="33"/>
  <c r="U361" i="33"/>
  <c r="W193" i="33"/>
  <c r="V153" i="33"/>
  <c r="U89" i="33"/>
  <c r="W1548" i="33"/>
  <c r="W1452" i="33"/>
  <c r="U1372" i="33"/>
  <c r="V1348" i="33"/>
  <c r="W1316" i="33"/>
  <c r="U1160" i="33"/>
  <c r="V1048" i="33"/>
  <c r="U1182" i="33"/>
  <c r="U1174" i="33"/>
  <c r="U1166" i="33"/>
  <c r="U1158" i="33"/>
  <c r="U1086" i="33"/>
  <c r="W1078" i="33"/>
  <c r="W1022" i="33"/>
  <c r="U982" i="33"/>
  <c r="W974" i="33"/>
  <c r="W934" i="33"/>
  <c r="W926" i="33"/>
  <c r="W918" i="33"/>
  <c r="W910" i="33"/>
  <c r="W902" i="33"/>
  <c r="W894" i="33"/>
  <c r="W886" i="33"/>
  <c r="W878" i="33"/>
  <c r="W870" i="33"/>
  <c r="W862" i="33"/>
  <c r="W854" i="33"/>
  <c r="W846" i="33"/>
  <c r="W838" i="33"/>
  <c r="W830" i="33"/>
  <c r="W822" i="33"/>
  <c r="W814" i="33"/>
  <c r="W806" i="33"/>
  <c r="W798" i="33"/>
  <c r="W790" i="33"/>
  <c r="W782" i="33"/>
  <c r="W774" i="33"/>
  <c r="W766" i="33"/>
  <c r="W758" i="33"/>
  <c r="W750" i="33"/>
  <c r="W742" i="33"/>
  <c r="W734" i="33"/>
  <c r="V726" i="33"/>
  <c r="U718" i="33"/>
  <c r="W670" i="33"/>
  <c r="V662" i="33"/>
  <c r="U654" i="33"/>
  <c r="W606" i="33"/>
  <c r="V598" i="33"/>
  <c r="U590" i="33"/>
  <c r="W542" i="33"/>
  <c r="V534" i="33"/>
  <c r="U526" i="33"/>
  <c r="U775" i="33"/>
  <c r="W2278" i="33"/>
  <c r="V401" i="33"/>
  <c r="U1102" i="33"/>
  <c r="U1006" i="33"/>
  <c r="V590" i="33"/>
  <c r="W454" i="33"/>
  <c r="V446" i="33"/>
  <c r="U438" i="33"/>
  <c r="W390" i="33"/>
  <c r="V382" i="33"/>
  <c r="U374" i="33"/>
  <c r="W326" i="33"/>
  <c r="V318" i="33"/>
  <c r="U310" i="33"/>
  <c r="W262" i="33"/>
  <c r="V254" i="33"/>
  <c r="U246" i="33"/>
  <c r="W198" i="33"/>
  <c r="V190" i="33"/>
  <c r="U182" i="33"/>
  <c r="W134" i="33"/>
  <c r="V126" i="33"/>
  <c r="U118" i="33"/>
  <c r="W70" i="33"/>
  <c r="V62" i="33"/>
  <c r="U54" i="33"/>
  <c r="W6" i="33"/>
  <c r="V1833" i="33"/>
  <c r="U1825" i="33"/>
  <c r="V1769" i="33"/>
  <c r="U1753" i="33"/>
  <c r="U1737" i="33"/>
  <c r="U1713" i="33"/>
  <c r="U1697" i="33"/>
  <c r="U1593" i="33"/>
  <c r="U1585" i="33"/>
  <c r="U1569" i="33"/>
  <c r="U1561" i="33"/>
  <c r="U1553" i="33"/>
  <c r="U1545" i="33"/>
  <c r="U1537" i="33"/>
  <c r="U1529" i="33"/>
  <c r="V1441" i="33"/>
  <c r="U1417" i="33"/>
  <c r="W1409" i="33"/>
  <c r="U1409" i="33"/>
  <c r="W1401" i="33"/>
  <c r="W1273" i="33"/>
  <c r="V1257" i="33"/>
  <c r="U1217" i="33"/>
  <c r="W1209" i="33"/>
  <c r="V1193" i="33"/>
  <c r="V2350" i="33"/>
  <c r="V2310" i="33"/>
  <c r="V2270" i="33"/>
  <c r="V2230" i="33"/>
  <c r="V2190" i="33"/>
  <c r="W2073" i="33"/>
  <c r="W2049" i="33"/>
  <c r="U2028" i="33"/>
  <c r="U2004" i="33"/>
  <c r="W1937" i="33"/>
  <c r="W1913" i="33"/>
  <c r="U1892" i="33"/>
  <c r="U1804" i="33"/>
  <c r="V1086" i="33"/>
  <c r="V958" i="33"/>
  <c r="V830" i="33"/>
  <c r="U1097" i="33"/>
  <c r="V977" i="33"/>
  <c r="V849" i="33"/>
  <c r="U777" i="33"/>
  <c r="V537" i="33"/>
  <c r="U433" i="33"/>
  <c r="W233" i="33"/>
  <c r="V185" i="33"/>
  <c r="U97" i="33"/>
  <c r="W2052" i="33"/>
  <c r="W1868" i="33"/>
  <c r="V1436" i="33"/>
  <c r="V1292" i="33"/>
  <c r="V1252" i="33"/>
  <c r="V1236" i="33"/>
  <c r="V1212" i="33"/>
  <c r="U1120" i="33"/>
  <c r="U1008" i="33"/>
  <c r="V1173" i="33"/>
  <c r="W1141" i="33"/>
  <c r="V1133" i="33"/>
  <c r="V1125" i="33"/>
  <c r="U1117" i="33"/>
  <c r="U1053" i="33"/>
  <c r="U997" i="33"/>
  <c r="V981" i="33"/>
  <c r="V965" i="33"/>
  <c r="V957" i="33"/>
  <c r="V941" i="33"/>
  <c r="U925" i="33"/>
  <c r="V877" i="33"/>
  <c r="W869" i="33"/>
  <c r="V861" i="33"/>
  <c r="U845" i="33"/>
  <c r="W789" i="33"/>
  <c r="U757" i="33"/>
  <c r="W717" i="33"/>
  <c r="W709" i="33"/>
  <c r="W701" i="33"/>
  <c r="V693" i="33"/>
  <c r="U661" i="33"/>
  <c r="W621" i="33"/>
  <c r="W605" i="33"/>
  <c r="V597" i="33"/>
  <c r="U581" i="33"/>
  <c r="U573" i="33"/>
  <c r="V525" i="33"/>
  <c r="V517" i="33"/>
  <c r="V509" i="33"/>
  <c r="U493" i="33"/>
  <c r="U485" i="33"/>
  <c r="W437" i="33"/>
  <c r="V421" i="33"/>
  <c r="U405" i="33"/>
  <c r="W365" i="33"/>
  <c r="W349" i="33"/>
  <c r="V341" i="33"/>
  <c r="U325" i="33"/>
  <c r="U317" i="33"/>
  <c r="V269" i="33"/>
  <c r="V261" i="33"/>
  <c r="V253" i="33"/>
  <c r="U237" i="33"/>
  <c r="U229" i="33"/>
  <c r="W189" i="33"/>
  <c r="V181" i="33"/>
  <c r="U157" i="33"/>
  <c r="V109" i="33"/>
  <c r="W101" i="33"/>
  <c r="V93" i="33"/>
  <c r="U77" i="33"/>
  <c r="W21" i="33"/>
  <c r="W2120" i="33"/>
  <c r="W2088" i="33"/>
  <c r="W2056" i="33"/>
  <c r="W2024" i="33"/>
  <c r="W1992" i="33"/>
  <c r="W1960" i="33"/>
  <c r="W1928" i="33"/>
  <c r="W1896" i="33"/>
  <c r="W1864" i="33"/>
  <c r="W1832" i="33"/>
  <c r="W1800" i="33"/>
  <c r="W1768" i="33"/>
  <c r="V1728" i="33"/>
  <c r="W1584" i="33"/>
  <c r="W1432" i="33"/>
  <c r="V1408" i="33"/>
  <c r="W1392" i="33"/>
  <c r="V1360" i="33"/>
  <c r="U1978" i="33"/>
  <c r="W2154" i="33"/>
  <c r="V1073" i="33"/>
  <c r="W425" i="33"/>
  <c r="U321" i="33"/>
  <c r="W1812" i="33"/>
  <c r="U1176" i="33"/>
  <c r="U1110" i="33"/>
  <c r="U710" i="33"/>
  <c r="W598" i="33"/>
  <c r="W446" i="33"/>
  <c r="V438" i="33"/>
  <c r="U430" i="33"/>
  <c r="W382" i="33"/>
  <c r="V374" i="33"/>
  <c r="U366" i="33"/>
  <c r="W318" i="33"/>
  <c r="V310" i="33"/>
  <c r="U302" i="33"/>
  <c r="W254" i="33"/>
  <c r="V246" i="33"/>
  <c r="U238" i="33"/>
  <c r="W190" i="33"/>
  <c r="V182" i="33"/>
  <c r="U174" i="33"/>
  <c r="W126" i="33"/>
  <c r="V118" i="33"/>
  <c r="U110" i="33"/>
  <c r="W62" i="33"/>
  <c r="V54" i="33"/>
  <c r="U46" i="33"/>
  <c r="V2097" i="33"/>
  <c r="V2065" i="33"/>
  <c r="V2033" i="33"/>
  <c r="V2001" i="33"/>
  <c r="V1969" i="33"/>
  <c r="V1937" i="33"/>
  <c r="V1905" i="33"/>
  <c r="V1873" i="33"/>
  <c r="V1841" i="33"/>
  <c r="U1833" i="33"/>
  <c r="V1777" i="33"/>
  <c r="U1769" i="33"/>
  <c r="V1497" i="33"/>
  <c r="U1489" i="33"/>
  <c r="U1441" i="33"/>
  <c r="W1433" i="33"/>
  <c r="U1433" i="33"/>
  <c r="W1417" i="33"/>
  <c r="W1305" i="33"/>
  <c r="W1297" i="33"/>
  <c r="W1289" i="33"/>
  <c r="U1273" i="33"/>
  <c r="W1265" i="33"/>
  <c r="V1249" i="33"/>
  <c r="U1209" i="33"/>
  <c r="W1201" i="33"/>
  <c r="V1185" i="33"/>
  <c r="V2454" i="33"/>
  <c r="V2442" i="33"/>
  <c r="V2414" i="33"/>
  <c r="V2402" i="33"/>
  <c r="V2374" i="33"/>
  <c r="V2362" i="33"/>
  <c r="V2334" i="33"/>
  <c r="V2322" i="33"/>
  <c r="V2294" i="33"/>
  <c r="V2282" i="33"/>
  <c r="V2254" i="33"/>
  <c r="V2242" i="33"/>
  <c r="V2214" i="33"/>
  <c r="V2202" i="33"/>
  <c r="V2174" i="33"/>
  <c r="V2162" i="33"/>
  <c r="V2134" i="33"/>
  <c r="U2116" i="33"/>
  <c r="U2092" i="33"/>
  <c r="W2025" i="33"/>
  <c r="W2001" i="33"/>
  <c r="U1980" i="33"/>
  <c r="U1956" i="33"/>
  <c r="W1889" i="33"/>
  <c r="W1865" i="33"/>
  <c r="V1025" i="33"/>
  <c r="W977" i="33"/>
  <c r="W889" i="33"/>
  <c r="W849" i="33"/>
  <c r="V809" i="33"/>
  <c r="U737" i="33"/>
  <c r="W569" i="33"/>
  <c r="V481" i="33"/>
  <c r="U377" i="33"/>
  <c r="V137" i="33"/>
  <c r="U57" i="33"/>
  <c r="V1748" i="33"/>
  <c r="V1484" i="33"/>
  <c r="W1396" i="33"/>
  <c r="W1184" i="33"/>
  <c r="W1152" i="33"/>
  <c r="V1072" i="33"/>
  <c r="W1181" i="33"/>
  <c r="V1165" i="33"/>
  <c r="W1133" i="33"/>
  <c r="W1125" i="33"/>
  <c r="V1117" i="33"/>
  <c r="U1109" i="33"/>
  <c r="V1037" i="33"/>
  <c r="V989" i="33"/>
  <c r="W981" i="33"/>
  <c r="V973" i="33"/>
  <c r="W965" i="33"/>
  <c r="W957" i="33"/>
  <c r="W941" i="33"/>
  <c r="U917" i="33"/>
  <c r="W877" i="33"/>
  <c r="W861" i="33"/>
  <c r="V853" i="33"/>
  <c r="U837" i="33"/>
  <c r="U829" i="33"/>
  <c r="V781" i="33"/>
  <c r="V773" i="33"/>
  <c r="V765" i="33"/>
  <c r="U749" i="33"/>
  <c r="U741" i="33"/>
  <c r="W693" i="33"/>
  <c r="V669" i="33"/>
  <c r="U653" i="33"/>
  <c r="W597" i="33"/>
  <c r="U565" i="33"/>
  <c r="W525" i="33"/>
  <c r="W517" i="33"/>
  <c r="W509" i="33"/>
  <c r="V501" i="33"/>
  <c r="U477" i="33"/>
  <c r="V429" i="33"/>
  <c r="W421" i="33"/>
  <c r="V413" i="33"/>
  <c r="U397" i="33"/>
  <c r="W341" i="33"/>
  <c r="U309" i="33"/>
  <c r="W269" i="33"/>
  <c r="W261" i="33"/>
  <c r="W253" i="33"/>
  <c r="V245" i="33"/>
  <c r="U221" i="33"/>
  <c r="W181" i="33"/>
  <c r="V165" i="33"/>
  <c r="U149" i="33"/>
  <c r="W109" i="33"/>
  <c r="W93" i="33"/>
  <c r="V85" i="33"/>
  <c r="U69" i="33"/>
  <c r="U61" i="33"/>
  <c r="V13" i="33"/>
  <c r="V5" i="33"/>
  <c r="W1592" i="33"/>
  <c r="V1544" i="33"/>
  <c r="V1512" i="33"/>
  <c r="W1504" i="33"/>
  <c r="V1488" i="33"/>
  <c r="W1440" i="33"/>
  <c r="U1416" i="33"/>
  <c r="W1400" i="33"/>
  <c r="U1368" i="33"/>
  <c r="W1352" i="33"/>
  <c r="U1538" i="33"/>
  <c r="W2358" i="33"/>
  <c r="W1137" i="33"/>
  <c r="V121" i="33"/>
  <c r="U1404" i="33"/>
  <c r="U1096" i="33"/>
  <c r="U1118" i="33"/>
  <c r="V718" i="33"/>
  <c r="U518" i="33"/>
  <c r="W438" i="33"/>
  <c r="V430" i="33"/>
  <c r="U422" i="33"/>
  <c r="W374" i="33"/>
  <c r="V366" i="33"/>
  <c r="U358" i="33"/>
  <c r="W310" i="33"/>
  <c r="V302" i="33"/>
  <c r="U294" i="33"/>
  <c r="W246" i="33"/>
  <c r="V238" i="33"/>
  <c r="U230" i="33"/>
  <c r="W182" i="33"/>
  <c r="V174" i="33"/>
  <c r="U166" i="33"/>
  <c r="W118" i="33"/>
  <c r="V110" i="33"/>
  <c r="U102" i="33"/>
  <c r="W54" i="33"/>
  <c r="V46" i="33"/>
  <c r="U38" i="33"/>
  <c r="V2105" i="33"/>
  <c r="U1841" i="33"/>
  <c r="V1785" i="33"/>
  <c r="U1777" i="33"/>
  <c r="V1505" i="33"/>
  <c r="V1313" i="33"/>
  <c r="U1265" i="33"/>
  <c r="W1257" i="33"/>
  <c r="V1241" i="33"/>
  <c r="U1201" i="33"/>
  <c r="W1193" i="33"/>
  <c r="V2466" i="33"/>
  <c r="V2426" i="33"/>
  <c r="V2386" i="33"/>
  <c r="V2266" i="33"/>
  <c r="V2226" i="33"/>
  <c r="V2186" i="33"/>
  <c r="V2146" i="33"/>
  <c r="W2113" i="33"/>
  <c r="W2089" i="33"/>
  <c r="U2068" i="33"/>
  <c r="U2044" i="33"/>
  <c r="W1977" i="33"/>
  <c r="W1953" i="33"/>
  <c r="U1932" i="33"/>
  <c r="U1908" i="33"/>
  <c r="U1836" i="33"/>
  <c r="W1793" i="33"/>
  <c r="V1182" i="33"/>
  <c r="V1054" i="33"/>
  <c r="V926" i="33"/>
  <c r="V798" i="33"/>
  <c r="V1097" i="33"/>
  <c r="W1025" i="33"/>
  <c r="W809" i="33"/>
  <c r="V777" i="33"/>
  <c r="U705" i="33"/>
  <c r="W537" i="33"/>
  <c r="W481" i="33"/>
  <c r="V433" i="33"/>
  <c r="U337" i="33"/>
  <c r="W185" i="33"/>
  <c r="W137" i="33"/>
  <c r="V97" i="33"/>
  <c r="U9" i="33"/>
  <c r="W2100" i="33"/>
  <c r="W1924" i="33"/>
  <c r="U1386" i="33"/>
  <c r="U2381" i="33"/>
  <c r="W2174" i="33"/>
  <c r="U49" i="33"/>
  <c r="W1572" i="33"/>
  <c r="U992" i="33"/>
  <c r="U1126" i="33"/>
  <c r="W982" i="33"/>
  <c r="W726" i="33"/>
  <c r="V526" i="33"/>
  <c r="U486" i="33"/>
  <c r="U478" i="33"/>
  <c r="W430" i="33"/>
  <c r="V422" i="33"/>
  <c r="U414" i="33"/>
  <c r="W366" i="33"/>
  <c r="V358" i="33"/>
  <c r="U350" i="33"/>
  <c r="W302" i="33"/>
  <c r="V294" i="33"/>
  <c r="U286" i="33"/>
  <c r="W238" i="33"/>
  <c r="V230" i="33"/>
  <c r="U222" i="33"/>
  <c r="W174" i="33"/>
  <c r="V166" i="33"/>
  <c r="U158" i="33"/>
  <c r="W110" i="33"/>
  <c r="V102" i="33"/>
  <c r="U94" i="33"/>
  <c r="W46" i="33"/>
  <c r="V38" i="33"/>
  <c r="U30" i="33"/>
  <c r="V2073" i="33"/>
  <c r="V2041" i="33"/>
  <c r="V2009" i="33"/>
  <c r="V1977" i="33"/>
  <c r="V1945" i="33"/>
  <c r="V1913" i="33"/>
  <c r="V1881" i="33"/>
  <c r="V1849" i="33"/>
  <c r="V1793" i="33"/>
  <c r="U1785" i="33"/>
  <c r="V1513" i="33"/>
  <c r="U1497" i="33"/>
  <c r="V1321" i="33"/>
  <c r="U1257" i="33"/>
  <c r="W1249" i="33"/>
  <c r="V1233" i="33"/>
  <c r="U1193" i="33"/>
  <c r="W1185" i="33"/>
  <c r="V2438" i="33"/>
  <c r="V2398" i="33"/>
  <c r="V2358" i="33"/>
  <c r="V2346" i="33"/>
  <c r="V2318" i="33"/>
  <c r="V2306" i="33"/>
  <c r="V2278" i="33"/>
  <c r="V2238" i="33"/>
  <c r="V2198" i="33"/>
  <c r="V2158" i="33"/>
  <c r="W2065" i="33"/>
  <c r="W2041" i="33"/>
  <c r="W2017" i="33"/>
  <c r="U1996" i="33"/>
  <c r="W1929" i="33"/>
  <c r="W1905" i="33"/>
  <c r="U1884" i="33"/>
  <c r="U1860" i="33"/>
  <c r="W1825" i="33"/>
  <c r="W777" i="33"/>
  <c r="V737" i="33"/>
  <c r="U665" i="33"/>
  <c r="W433" i="33"/>
  <c r="V377" i="33"/>
  <c r="U305" i="33"/>
  <c r="W97" i="33"/>
  <c r="V57" i="33"/>
  <c r="W1748" i="33"/>
  <c r="V1516" i="33"/>
  <c r="W1484" i="33"/>
  <c r="V1308" i="33"/>
  <c r="W1008" i="33"/>
  <c r="U1173" i="33"/>
  <c r="W1165" i="33"/>
  <c r="W1109" i="33"/>
  <c r="V1101" i="33"/>
  <c r="U1093" i="33"/>
  <c r="V1053" i="33"/>
  <c r="W997" i="33"/>
  <c r="W925" i="33"/>
  <c r="V917" i="33"/>
  <c r="U901" i="33"/>
  <c r="U893" i="33"/>
  <c r="V845" i="33"/>
  <c r="V837" i="33"/>
  <c r="V829" i="33"/>
  <c r="U813" i="33"/>
  <c r="U805" i="33"/>
  <c r="W757" i="33"/>
  <c r="V741" i="33"/>
  <c r="U725" i="33"/>
  <c r="W685" i="33"/>
  <c r="W677" i="33"/>
  <c r="W661" i="33"/>
  <c r="U629" i="33"/>
  <c r="W589" i="33"/>
  <c r="W581" i="33"/>
  <c r="W573" i="33"/>
  <c r="V565" i="33"/>
  <c r="U541" i="33"/>
  <c r="V493" i="33"/>
  <c r="W485" i="33"/>
  <c r="V477" i="33"/>
  <c r="U461" i="33"/>
  <c r="W405" i="33"/>
  <c r="U373" i="33"/>
  <c r="W333" i="33"/>
  <c r="W325" i="33"/>
  <c r="W317" i="33"/>
  <c r="V309" i="33"/>
  <c r="U285" i="33"/>
  <c r="V237" i="33"/>
  <c r="W229" i="33"/>
  <c r="V221" i="33"/>
  <c r="U205" i="33"/>
  <c r="W173" i="33"/>
  <c r="W157" i="33"/>
  <c r="V149" i="33"/>
  <c r="U133" i="33"/>
  <c r="U125" i="33"/>
  <c r="V77" i="33"/>
  <c r="V69" i="33"/>
  <c r="V61" i="33"/>
  <c r="U45" i="33"/>
  <c r="U37" i="33"/>
  <c r="W2104" i="33"/>
  <c r="V1752" i="33"/>
  <c r="W1544" i="33"/>
  <c r="W1512" i="33"/>
  <c r="W1488" i="33"/>
  <c r="U1384" i="33"/>
  <c r="V1376" i="33"/>
  <c r="U1336" i="33"/>
  <c r="U2082" i="33"/>
  <c r="W1948" i="33"/>
  <c r="U1134" i="33"/>
  <c r="U646" i="33"/>
  <c r="W534" i="33"/>
  <c r="V486" i="33"/>
  <c r="V478" i="33"/>
  <c r="U470" i="33"/>
  <c r="W422" i="33"/>
  <c r="V414" i="33"/>
  <c r="U406" i="33"/>
  <c r="W358" i="33"/>
  <c r="V350" i="33"/>
  <c r="U342" i="33"/>
  <c r="W294" i="33"/>
  <c r="V286" i="33"/>
  <c r="U278" i="33"/>
  <c r="W230" i="33"/>
  <c r="V222" i="33"/>
  <c r="U214" i="33"/>
  <c r="W166" i="33"/>
  <c r="V158" i="33"/>
  <c r="U150" i="33"/>
  <c r="W102" i="33"/>
  <c r="V94" i="33"/>
  <c r="U86" i="33"/>
  <c r="W38" i="33"/>
  <c r="V30" i="33"/>
  <c r="U22" i="33"/>
  <c r="V2113" i="33"/>
  <c r="V1801" i="33"/>
  <c r="U1793" i="33"/>
  <c r="U1505" i="33"/>
  <c r="V1329" i="33"/>
  <c r="W1313" i="33"/>
  <c r="U1249" i="33"/>
  <c r="W1241" i="33"/>
  <c r="V1225" i="33"/>
  <c r="U1185" i="33"/>
  <c r="V2462" i="33"/>
  <c r="V2450" i="33"/>
  <c r="V2422" i="33"/>
  <c r="V2410" i="33"/>
  <c r="V2382" i="33"/>
  <c r="V2370" i="33"/>
  <c r="V2330" i="33"/>
  <c r="V2290" i="33"/>
  <c r="V2262" i="33"/>
  <c r="V2250" i="33"/>
  <c r="V2222" i="33"/>
  <c r="V2210" i="33"/>
  <c r="V2182" i="33"/>
  <c r="V2170" i="33"/>
  <c r="V2142" i="33"/>
  <c r="V2130" i="33"/>
  <c r="U2108" i="33"/>
  <c r="U2084" i="33"/>
  <c r="W1993" i="33"/>
  <c r="U1972" i="33"/>
  <c r="U1948" i="33"/>
  <c r="W1881" i="33"/>
  <c r="W1857" i="33"/>
  <c r="V1786" i="33"/>
  <c r="V1150" i="33"/>
  <c r="V1022" i="33"/>
  <c r="V894" i="33"/>
  <c r="V766" i="33"/>
  <c r="V1169" i="33"/>
  <c r="W1097" i="33"/>
  <c r="U937" i="33"/>
  <c r="W737" i="33"/>
  <c r="V705" i="33"/>
  <c r="U609" i="33"/>
  <c r="V337" i="33"/>
  <c r="U273" i="33"/>
  <c r="V9" i="33"/>
  <c r="W1964" i="33"/>
  <c r="W1788" i="33"/>
  <c r="U1340" i="33"/>
  <c r="W1120" i="33"/>
  <c r="U1040" i="33"/>
  <c r="U1165" i="33"/>
  <c r="W1157" i="33"/>
  <c r="W1101" i="33"/>
  <c r="V1093" i="33"/>
  <c r="V1085" i="33"/>
  <c r="V1077" i="33"/>
  <c r="W1053" i="33"/>
  <c r="U1021" i="33"/>
  <c r="U1013" i="33"/>
  <c r="U949" i="33"/>
  <c r="V933" i="33"/>
  <c r="W917" i="33"/>
  <c r="U885" i="33"/>
  <c r="W845" i="33"/>
  <c r="W837" i="33"/>
  <c r="W829" i="33"/>
  <c r="V821" i="33"/>
  <c r="U797" i="33"/>
  <c r="V749" i="33"/>
  <c r="W741" i="33"/>
  <c r="V733" i="33"/>
  <c r="U717" i="33"/>
  <c r="V653" i="33"/>
  <c r="V645" i="33"/>
  <c r="V637" i="33"/>
  <c r="U621" i="33"/>
  <c r="U613" i="33"/>
  <c r="W565" i="33"/>
  <c r="V549" i="33"/>
  <c r="U533" i="33"/>
  <c r="W493" i="33"/>
  <c r="W477" i="33"/>
  <c r="V469" i="33"/>
  <c r="U453" i="33"/>
  <c r="U445" i="33"/>
  <c r="V397" i="33"/>
  <c r="V389" i="33"/>
  <c r="V381" i="33"/>
  <c r="U365" i="33"/>
  <c r="U357" i="33"/>
  <c r="W309" i="33"/>
  <c r="V293" i="33"/>
  <c r="U277" i="33"/>
  <c r="W237" i="33"/>
  <c r="W221" i="33"/>
  <c r="V213" i="33"/>
  <c r="U197" i="33"/>
  <c r="W149" i="33"/>
  <c r="U117" i="33"/>
  <c r="W77" i="33"/>
  <c r="W69" i="33"/>
  <c r="W61" i="33"/>
  <c r="V53" i="33"/>
  <c r="U29" i="33"/>
  <c r="W2072" i="33"/>
  <c r="W2040" i="33"/>
  <c r="W2008" i="33"/>
  <c r="W1976" i="33"/>
  <c r="W1944" i="33"/>
  <c r="W1912" i="33"/>
  <c r="W1880" i="33"/>
  <c r="W1848" i="33"/>
  <c r="W1816" i="33"/>
  <c r="W1784" i="33"/>
  <c r="W1744" i="33"/>
  <c r="V1696" i="33"/>
  <c r="W1552" i="33"/>
  <c r="W1416" i="33"/>
  <c r="V1384" i="33"/>
  <c r="W1368" i="33"/>
  <c r="U1344" i="33"/>
  <c r="V657" i="33"/>
  <c r="U1142" i="33"/>
  <c r="W1086" i="33"/>
  <c r="U1038" i="33"/>
  <c r="U990" i="33"/>
  <c r="V654" i="33"/>
  <c r="W478" i="33"/>
  <c r="V470" i="33"/>
  <c r="U462" i="33"/>
  <c r="W414" i="33"/>
  <c r="V406" i="33"/>
  <c r="U398" i="33"/>
  <c r="W350" i="33"/>
  <c r="V342" i="33"/>
  <c r="U334" i="33"/>
  <c r="W286" i="33"/>
  <c r="V278" i="33"/>
  <c r="U270" i="33"/>
  <c r="W222" i="33"/>
  <c r="V214" i="33"/>
  <c r="U206" i="33"/>
  <c r="W158" i="33"/>
  <c r="V150" i="33"/>
  <c r="U142" i="33"/>
  <c r="W94" i="33"/>
  <c r="V86" i="33"/>
  <c r="U78" i="33"/>
  <c r="W30" i="33"/>
  <c r="V22" i="33"/>
  <c r="U14" i="33"/>
  <c r="V2081" i="33"/>
  <c r="V2049" i="33"/>
  <c r="V2017" i="33"/>
  <c r="V1985" i="33"/>
  <c r="V1953" i="33"/>
  <c r="V1921" i="33"/>
  <c r="V1889" i="33"/>
  <c r="V1857" i="33"/>
  <c r="V1809" i="33"/>
  <c r="U1801" i="33"/>
  <c r="V1521" i="33"/>
  <c r="U1513" i="33"/>
  <c r="V1393" i="33"/>
  <c r="V1385" i="33"/>
  <c r="V1377" i="33"/>
  <c r="V1369" i="33"/>
  <c r="V1361" i="33"/>
  <c r="V1353" i="33"/>
  <c r="V1345" i="33"/>
  <c r="V1337" i="33"/>
  <c r="W1321" i="33"/>
  <c r="U1241" i="33"/>
  <c r="W1233" i="33"/>
  <c r="V1217" i="33"/>
  <c r="V2434" i="33"/>
  <c r="V2394" i="33"/>
  <c r="V2342" i="33"/>
  <c r="V2302" i="33"/>
  <c r="V2154" i="33"/>
  <c r="W2105" i="33"/>
  <c r="W2081" i="33"/>
  <c r="U2060" i="33"/>
  <c r="U2036" i="33"/>
  <c r="U2012" i="33"/>
  <c r="W1969" i="33"/>
  <c r="W1945" i="33"/>
  <c r="W1921" i="33"/>
  <c r="U1900" i="33"/>
  <c r="V1818" i="33"/>
  <c r="U889" i="33"/>
  <c r="W705" i="33"/>
  <c r="V665" i="33"/>
  <c r="U569" i="33"/>
  <c r="W377" i="33"/>
  <c r="W337" i="33"/>
  <c r="V305" i="33"/>
  <c r="U233" i="33"/>
  <c r="W57" i="33"/>
  <c r="W9" i="33"/>
  <c r="V1564" i="33"/>
  <c r="W1516" i="33"/>
  <c r="V1340" i="33"/>
  <c r="W1308" i="33"/>
  <c r="U952" i="33"/>
  <c r="U1157" i="33"/>
  <c r="U1149" i="33"/>
  <c r="W1093" i="33"/>
  <c r="W1085" i="33"/>
  <c r="W1077" i="33"/>
  <c r="V1005" i="33"/>
  <c r="U941" i="33"/>
  <c r="W933" i="33"/>
  <c r="V909" i="33"/>
  <c r="V901" i="33"/>
  <c r="V893" i="33"/>
  <c r="U877" i="33"/>
  <c r="U869" i="33"/>
  <c r="W821" i="33"/>
  <c r="V805" i="33"/>
  <c r="U789" i="33"/>
  <c r="W749" i="33"/>
  <c r="W733" i="33"/>
  <c r="V725" i="33"/>
  <c r="U709" i="33"/>
  <c r="U701" i="33"/>
  <c r="W653" i="33"/>
  <c r="W645" i="33"/>
  <c r="W637" i="33"/>
  <c r="V629" i="33"/>
  <c r="U605" i="33"/>
  <c r="V557" i="33"/>
  <c r="W549" i="33"/>
  <c r="V541" i="33"/>
  <c r="U525" i="33"/>
  <c r="W469" i="33"/>
  <c r="U437" i="33"/>
  <c r="W397" i="33"/>
  <c r="W389" i="33"/>
  <c r="W381" i="33"/>
  <c r="V373" i="33"/>
  <c r="U349" i="33"/>
  <c r="V301" i="33"/>
  <c r="W293" i="33"/>
  <c r="V285" i="33"/>
  <c r="U269" i="33"/>
  <c r="W213" i="33"/>
  <c r="U189" i="33"/>
  <c r="V141" i="33"/>
  <c r="V133" i="33"/>
  <c r="V125" i="33"/>
  <c r="U109" i="33"/>
  <c r="U101" i="33"/>
  <c r="W53" i="33"/>
  <c r="V37" i="33"/>
  <c r="U21" i="33"/>
  <c r="W2112" i="33"/>
  <c r="W1752" i="33"/>
  <c r="V1704" i="33"/>
  <c r="V1520" i="33"/>
  <c r="V1496" i="33"/>
  <c r="U1432" i="33"/>
  <c r="U1392" i="33"/>
  <c r="W1376" i="33"/>
  <c r="V1344" i="33"/>
  <c r="U1906" i="33"/>
  <c r="W2138" i="33"/>
  <c r="W681" i="33"/>
  <c r="U585" i="33"/>
  <c r="V1160" i="33"/>
  <c r="W1048" i="33"/>
  <c r="U1150" i="33"/>
  <c r="W662" i="33"/>
  <c r="W470" i="33"/>
  <c r="V462" i="33"/>
  <c r="U454" i="33"/>
  <c r="W406" i="33"/>
  <c r="V398" i="33"/>
  <c r="U390" i="33"/>
  <c r="W342" i="33"/>
  <c r="V334" i="33"/>
  <c r="U326" i="33"/>
  <c r="W278" i="33"/>
  <c r="V270" i="33"/>
  <c r="U262" i="33"/>
  <c r="W214" i="33"/>
  <c r="V206" i="33"/>
  <c r="U198" i="33"/>
  <c r="W150" i="33"/>
  <c r="V142" i="33"/>
  <c r="U134" i="33"/>
  <c r="W86" i="33"/>
  <c r="V78" i="33"/>
  <c r="U70" i="33"/>
  <c r="W22" i="33"/>
  <c r="V14" i="33"/>
  <c r="U6" i="33"/>
  <c r="V2121" i="33"/>
  <c r="V1817" i="33"/>
  <c r="U1809" i="33"/>
  <c r="V1753" i="33"/>
  <c r="V1737" i="33"/>
  <c r="V1713" i="33"/>
  <c r="V1697" i="33"/>
  <c r="V1593" i="33"/>
  <c r="V1585" i="33"/>
  <c r="V1569" i="33"/>
  <c r="V1561" i="33"/>
  <c r="V1553" i="33"/>
  <c r="V1545" i="33"/>
  <c r="V1537" i="33"/>
  <c r="V1529" i="33"/>
  <c r="V1409" i="33"/>
  <c r="V1401" i="33"/>
  <c r="W1329" i="33"/>
  <c r="V1273" i="33"/>
  <c r="U1233" i="33"/>
  <c r="W1225" i="33"/>
  <c r="V1209" i="33"/>
  <c r="V2446" i="33"/>
  <c r="V2406" i="33"/>
  <c r="V2366" i="33"/>
  <c r="V2354" i="33"/>
  <c r="V2326" i="33"/>
  <c r="V2314" i="33"/>
  <c r="V2286" i="33"/>
  <c r="V2274" i="33"/>
  <c r="V2246" i="33"/>
  <c r="V2234" i="33"/>
  <c r="V2206" i="33"/>
  <c r="V2194" i="33"/>
  <c r="V2166" i="33"/>
  <c r="U2124" i="33"/>
  <c r="W2057" i="33"/>
  <c r="W2033" i="33"/>
  <c r="W2009" i="33"/>
  <c r="U1988" i="33"/>
  <c r="W1897" i="33"/>
  <c r="U1876" i="33"/>
  <c r="U1852" i="33"/>
  <c r="V1118" i="33"/>
  <c r="V990" i="33"/>
  <c r="V862" i="33"/>
  <c r="V734" i="33"/>
  <c r="W1169" i="33"/>
  <c r="U1025" i="33"/>
  <c r="U977" i="33"/>
  <c r="V937" i="33"/>
  <c r="U849" i="33"/>
  <c r="V609" i="33"/>
  <c r="U537" i="33"/>
  <c r="W305" i="33"/>
  <c r="V273" i="33"/>
  <c r="U185" i="33"/>
  <c r="W2020" i="33"/>
  <c r="W1828" i="33"/>
  <c r="U1396" i="33"/>
  <c r="U1184" i="33"/>
  <c r="U1152" i="33"/>
  <c r="V1040" i="33"/>
  <c r="V952" i="33"/>
  <c r="V1149" i="33"/>
  <c r="U1141" i="33"/>
  <c r="U1037" i="33"/>
  <c r="V1021" i="33"/>
  <c r="V1013" i="33"/>
  <c r="W1005" i="33"/>
  <c r="U981" i="33"/>
  <c r="U973" i="33"/>
  <c r="U965" i="33"/>
  <c r="U957" i="33"/>
  <c r="V949" i="33"/>
  <c r="W909" i="33"/>
  <c r="W901" i="33"/>
  <c r="W893" i="33"/>
  <c r="V885" i="33"/>
  <c r="U861" i="33"/>
  <c r="V813" i="33"/>
  <c r="W805" i="33"/>
  <c r="V797" i="33"/>
  <c r="U781" i="33"/>
  <c r="W725" i="33"/>
  <c r="U693" i="33"/>
  <c r="U677" i="33"/>
  <c r="W629" i="33"/>
  <c r="V613" i="33"/>
  <c r="U597" i="33"/>
  <c r="W557" i="33"/>
  <c r="W541" i="33"/>
  <c r="V533" i="33"/>
  <c r="U517" i="33"/>
  <c r="U509" i="33"/>
  <c r="V461" i="33"/>
  <c r="V453" i="33"/>
  <c r="V445" i="33"/>
  <c r="U429" i="33"/>
  <c r="U421" i="33"/>
  <c r="W373" i="33"/>
  <c r="V357" i="33"/>
  <c r="U341" i="33"/>
  <c r="W301" i="33"/>
  <c r="W285" i="33"/>
  <c r="V277" i="33"/>
  <c r="U261" i="33"/>
  <c r="U253" i="33"/>
  <c r="V205" i="33"/>
  <c r="V197" i="33"/>
  <c r="U181" i="33"/>
  <c r="W141" i="33"/>
  <c r="W133" i="33"/>
  <c r="W125" i="33"/>
  <c r="V117" i="33"/>
  <c r="U93" i="33"/>
  <c r="V45" i="33"/>
  <c r="W37" i="33"/>
  <c r="V29" i="33"/>
  <c r="U13" i="33"/>
  <c r="W2080" i="33"/>
  <c r="W2048" i="33"/>
  <c r="W2016" i="33"/>
  <c r="W1984" i="33"/>
  <c r="W1952" i="33"/>
  <c r="W1920" i="33"/>
  <c r="W1888" i="33"/>
  <c r="W1856" i="33"/>
  <c r="W1824" i="33"/>
  <c r="W1792" i="33"/>
  <c r="W1760" i="33"/>
  <c r="W1696" i="33"/>
  <c r="V1584" i="33"/>
  <c r="V1432" i="33"/>
  <c r="U1400" i="33"/>
  <c r="V1392" i="33"/>
  <c r="W1384" i="33"/>
  <c r="U1352" i="33"/>
  <c r="U382" i="33"/>
  <c r="W270" i="33"/>
  <c r="V70" i="33"/>
  <c r="V2025" i="33"/>
  <c r="W1385" i="33"/>
  <c r="U1385" i="33"/>
  <c r="W937" i="33"/>
  <c r="U809" i="33"/>
  <c r="W1236" i="33"/>
  <c r="W1072" i="33"/>
  <c r="W1173" i="33"/>
  <c r="V1109" i="33"/>
  <c r="W2084" i="33"/>
  <c r="U1094" i="33"/>
  <c r="V390" i="33"/>
  <c r="U190" i="33"/>
  <c r="W78" i="33"/>
  <c r="V1865" i="33"/>
  <c r="U1817" i="33"/>
  <c r="V1417" i="33"/>
  <c r="W1393" i="33"/>
  <c r="U1393" i="33"/>
  <c r="V1281" i="33"/>
  <c r="V1201" i="33"/>
  <c r="V2430" i="33"/>
  <c r="V2390" i="33"/>
  <c r="W1849" i="33"/>
  <c r="W1436" i="33"/>
  <c r="W1252" i="33"/>
  <c r="V1152" i="33"/>
  <c r="U1181" i="33"/>
  <c r="U1133" i="33"/>
  <c r="W1117" i="33"/>
  <c r="W1037" i="33"/>
  <c r="W797" i="33"/>
  <c r="V701" i="33"/>
  <c r="W613" i="33"/>
  <c r="U469" i="33"/>
  <c r="W445" i="33"/>
  <c r="W357" i="33"/>
  <c r="U213" i="33"/>
  <c r="V101" i="33"/>
  <c r="V21" i="33"/>
  <c r="W13" i="33"/>
  <c r="W2064" i="33"/>
  <c r="W1808" i="33"/>
  <c r="V1504" i="33"/>
  <c r="W1408" i="33"/>
  <c r="U1376" i="33"/>
  <c r="V1336" i="33"/>
  <c r="V1288" i="33"/>
  <c r="W1280" i="33"/>
  <c r="W2463" i="33"/>
  <c r="U2434" i="33"/>
  <c r="W2419" i="33"/>
  <c r="U2378" i="33"/>
  <c r="W2363" i="33"/>
  <c r="W2335" i="33"/>
  <c r="U2322" i="33"/>
  <c r="W2307" i="33"/>
  <c r="U2266" i="33"/>
  <c r="W2251" i="33"/>
  <c r="W2239" i="33"/>
  <c r="W2211" i="33"/>
  <c r="U2170" i="33"/>
  <c r="W2131" i="33"/>
  <c r="U2113" i="33"/>
  <c r="W2070" i="33"/>
  <c r="U2049" i="33"/>
  <c r="W2006" i="33"/>
  <c r="U1985" i="33"/>
  <c r="W1942" i="33"/>
  <c r="U1921" i="33"/>
  <c r="W1878" i="33"/>
  <c r="U1857" i="33"/>
  <c r="V1828" i="33"/>
  <c r="V1698" i="33"/>
  <c r="V1506" i="33"/>
  <c r="V1330" i="33"/>
  <c r="V1145" i="33"/>
  <c r="V1065" i="33"/>
  <c r="W1020" i="33"/>
  <c r="V932" i="33"/>
  <c r="W916" i="33"/>
  <c r="V900" i="33"/>
  <c r="W884" i="33"/>
  <c r="V868" i="33"/>
  <c r="W844" i="33"/>
  <c r="W820" i="33"/>
  <c r="V804" i="33"/>
  <c r="W788" i="33"/>
  <c r="V772" i="33"/>
  <c r="W748" i="33"/>
  <c r="V724" i="33"/>
  <c r="V612" i="33"/>
  <c r="V596" i="33"/>
  <c r="U588" i="33"/>
  <c r="W516" i="33"/>
  <c r="W500" i="33"/>
  <c r="U484" i="33"/>
  <c r="U468" i="33"/>
  <c r="V388" i="33"/>
  <c r="V364" i="33"/>
  <c r="U340" i="33"/>
  <c r="W398" i="33"/>
  <c r="V198" i="33"/>
  <c r="V1961" i="33"/>
  <c r="U1401" i="33"/>
  <c r="W1337" i="33"/>
  <c r="V1289" i="33"/>
  <c r="V2178" i="33"/>
  <c r="V2138" i="33"/>
  <c r="U1169" i="33"/>
  <c r="W1340" i="33"/>
  <c r="W1292" i="33"/>
  <c r="V1120" i="33"/>
  <c r="W1013" i="33"/>
  <c r="U1005" i="33"/>
  <c r="V997" i="33"/>
  <c r="U853" i="33"/>
  <c r="U821" i="33"/>
  <c r="U765" i="33"/>
  <c r="U637" i="33"/>
  <c r="U589" i="33"/>
  <c r="U549" i="33"/>
  <c r="U381" i="33"/>
  <c r="U333" i="33"/>
  <c r="U293" i="33"/>
  <c r="V189" i="33"/>
  <c r="W29" i="33"/>
  <c r="W1904" i="33"/>
  <c r="V1744" i="33"/>
  <c r="V1592" i="33"/>
  <c r="V1552" i="33"/>
  <c r="U1360" i="33"/>
  <c r="W1312" i="33"/>
  <c r="U1192" i="33"/>
  <c r="W2447" i="33"/>
  <c r="U2418" i="33"/>
  <c r="W2403" i="33"/>
  <c r="U2362" i="33"/>
  <c r="W2347" i="33"/>
  <c r="U2306" i="33"/>
  <c r="W2291" i="33"/>
  <c r="U2250" i="33"/>
  <c r="W2223" i="33"/>
  <c r="U2210" i="33"/>
  <c r="W2195" i="33"/>
  <c r="W2183" i="33"/>
  <c r="W2155" i="33"/>
  <c r="W2143" i="33"/>
  <c r="U2130" i="33"/>
  <c r="W2110" i="33"/>
  <c r="U2089" i="33"/>
  <c r="W2046" i="33"/>
  <c r="U2025" i="33"/>
  <c r="W1982" i="33"/>
  <c r="U1961" i="33"/>
  <c r="W1918" i="33"/>
  <c r="U1897" i="33"/>
  <c r="W1854" i="33"/>
  <c r="V1746" i="33"/>
  <c r="V1298" i="33"/>
  <c r="W1065" i="33"/>
  <c r="V921" i="33"/>
  <c r="W1180" i="33"/>
  <c r="W1164" i="33"/>
  <c r="U1076" i="33"/>
  <c r="W988" i="33"/>
  <c r="U948" i="33"/>
  <c r="W932" i="33"/>
  <c r="W900" i="33"/>
  <c r="W868" i="33"/>
  <c r="W860" i="33"/>
  <c r="W828" i="33"/>
  <c r="W804" i="33"/>
  <c r="W772" i="33"/>
  <c r="W764" i="33"/>
  <c r="W732" i="33"/>
  <c r="W724" i="33"/>
  <c r="U708" i="33"/>
  <c r="U692" i="33"/>
  <c r="W612" i="33"/>
  <c r="W596" i="33"/>
  <c r="V588" i="33"/>
  <c r="U572" i="33"/>
  <c r="V484" i="33"/>
  <c r="V468" i="33"/>
  <c r="U460" i="33"/>
  <c r="W1738" i="33"/>
  <c r="U318" i="33"/>
  <c r="W206" i="33"/>
  <c r="V6" i="33"/>
  <c r="V2057" i="33"/>
  <c r="V1825" i="33"/>
  <c r="V1433" i="33"/>
  <c r="W1345" i="33"/>
  <c r="U1345" i="33"/>
  <c r="V1297" i="33"/>
  <c r="V2218" i="33"/>
  <c r="W2097" i="33"/>
  <c r="W1985" i="33"/>
  <c r="U1940" i="33"/>
  <c r="U1772" i="33"/>
  <c r="V569" i="33"/>
  <c r="W1564" i="33"/>
  <c r="V1184" i="33"/>
  <c r="W1040" i="33"/>
  <c r="W973" i="33"/>
  <c r="U773" i="33"/>
  <c r="U733" i="33"/>
  <c r="V709" i="33"/>
  <c r="U685" i="33"/>
  <c r="W669" i="33"/>
  <c r="V661" i="33"/>
  <c r="V573" i="33"/>
  <c r="W533" i="33"/>
  <c r="W501" i="33"/>
  <c r="W453" i="33"/>
  <c r="W413" i="33"/>
  <c r="V405" i="33"/>
  <c r="V317" i="33"/>
  <c r="W277" i="33"/>
  <c r="W245" i="33"/>
  <c r="W197" i="33"/>
  <c r="U165" i="33"/>
  <c r="U85" i="33"/>
  <c r="U53" i="33"/>
  <c r="W2000" i="33"/>
  <c r="W1520" i="33"/>
  <c r="V1416" i="33"/>
  <c r="W1336" i="33"/>
  <c r="V1320" i="33"/>
  <c r="V1296" i="33"/>
  <c r="U1232" i="33"/>
  <c r="U1224" i="33"/>
  <c r="U1216" i="33"/>
  <c r="U1208" i="33"/>
  <c r="U1200" i="33"/>
  <c r="V1192" i="33"/>
  <c r="W2459" i="33"/>
  <c r="W2431" i="33"/>
  <c r="U2402" i="33"/>
  <c r="W2387" i="33"/>
  <c r="U2346" i="33"/>
  <c r="W2331" i="33"/>
  <c r="U2290" i="33"/>
  <c r="W2275" i="33"/>
  <c r="W2263" i="33"/>
  <c r="W2235" i="33"/>
  <c r="U2194" i="33"/>
  <c r="W2167" i="33"/>
  <c r="U2154" i="33"/>
  <c r="W2086" i="33"/>
  <c r="U2065" i="33"/>
  <c r="W2022" i="33"/>
  <c r="U2001" i="33"/>
  <c r="W1958" i="33"/>
  <c r="U1937" i="33"/>
  <c r="W1894" i="33"/>
  <c r="U1873" i="33"/>
  <c r="V1554" i="33"/>
  <c r="V1490" i="33"/>
  <c r="W1145" i="33"/>
  <c r="V1076" i="33"/>
  <c r="V948" i="33"/>
  <c r="V708" i="33"/>
  <c r="V692" i="33"/>
  <c r="W588" i="33"/>
  <c r="V572" i="33"/>
  <c r="U556" i="33"/>
  <c r="W484" i="33"/>
  <c r="W468" i="33"/>
  <c r="V460" i="33"/>
  <c r="U444" i="33"/>
  <c r="W340" i="33"/>
  <c r="U324" i="33"/>
  <c r="U308" i="33"/>
  <c r="U582" i="33"/>
  <c r="V326" i="33"/>
  <c r="U126" i="33"/>
  <c r="W14" i="33"/>
  <c r="V1897" i="33"/>
  <c r="U1521" i="33"/>
  <c r="W1353" i="33"/>
  <c r="U1353" i="33"/>
  <c r="V1305" i="33"/>
  <c r="V2258" i="33"/>
  <c r="V2150" i="33"/>
  <c r="W609" i="33"/>
  <c r="U481" i="33"/>
  <c r="V1157" i="33"/>
  <c r="U1101" i="33"/>
  <c r="W1021" i="33"/>
  <c r="U989" i="33"/>
  <c r="W885" i="33"/>
  <c r="U645" i="33"/>
  <c r="V621" i="33"/>
  <c r="U557" i="33"/>
  <c r="U389" i="33"/>
  <c r="V365" i="33"/>
  <c r="U301" i="33"/>
  <c r="U173" i="33"/>
  <c r="U5" i="33"/>
  <c r="W2096" i="33"/>
  <c r="W1840" i="33"/>
  <c r="W1704" i="33"/>
  <c r="W1360" i="33"/>
  <c r="U1256" i="33"/>
  <c r="U1248" i="33"/>
  <c r="U1240" i="33"/>
  <c r="V1232" i="33"/>
  <c r="V1224" i="33"/>
  <c r="V1216" i="33"/>
  <c r="V1208" i="33"/>
  <c r="V1200" i="33"/>
  <c r="U2458" i="33"/>
  <c r="W2443" i="33"/>
  <c r="W2415" i="33"/>
  <c r="U2386" i="33"/>
  <c r="W2371" i="33"/>
  <c r="U2330" i="33"/>
  <c r="W2315" i="33"/>
  <c r="U2274" i="33"/>
  <c r="W2247" i="33"/>
  <c r="U2234" i="33"/>
  <c r="W2219" i="33"/>
  <c r="W2179" i="33"/>
  <c r="W2139" i="33"/>
  <c r="U2105" i="33"/>
  <c r="W2062" i="33"/>
  <c r="U2041" i="33"/>
  <c r="W1998" i="33"/>
  <c r="U1977" i="33"/>
  <c r="W1934" i="33"/>
  <c r="U1913" i="33"/>
  <c r="W1870" i="33"/>
  <c r="U1849" i="33"/>
  <c r="V1730" i="33"/>
  <c r="V1266" i="33"/>
  <c r="W921" i="33"/>
  <c r="U1140" i="33"/>
  <c r="U1124" i="33"/>
  <c r="U1108" i="33"/>
  <c r="U1092" i="33"/>
  <c r="W1076" i="33"/>
  <c r="U1004" i="33"/>
  <c r="W948" i="33"/>
  <c r="W708" i="33"/>
  <c r="W692" i="33"/>
  <c r="U676" i="33"/>
  <c r="U660" i="33"/>
  <c r="V556" i="33"/>
  <c r="V1372" i="33"/>
  <c r="U446" i="33"/>
  <c r="W334" i="33"/>
  <c r="V134" i="33"/>
  <c r="V1993" i="33"/>
  <c r="W1361" i="33"/>
  <c r="U1361" i="33"/>
  <c r="W1217" i="33"/>
  <c r="V2298" i="33"/>
  <c r="W1873" i="33"/>
  <c r="V1396" i="33"/>
  <c r="U1212" i="33"/>
  <c r="V1008" i="33"/>
  <c r="V1141" i="33"/>
  <c r="U1077" i="33"/>
  <c r="U933" i="33"/>
  <c r="V925" i="33"/>
  <c r="W853" i="33"/>
  <c r="W765" i="33"/>
  <c r="V757" i="33"/>
  <c r="V717" i="33"/>
  <c r="V581" i="33"/>
  <c r="W461" i="33"/>
  <c r="V325" i="33"/>
  <c r="W205" i="33"/>
  <c r="W117" i="33"/>
  <c r="W1936" i="33"/>
  <c r="V1440" i="33"/>
  <c r="V1400" i="33"/>
  <c r="W1344" i="33"/>
  <c r="U1264" i="33"/>
  <c r="V1256" i="33"/>
  <c r="V1248" i="33"/>
  <c r="V1240" i="33"/>
  <c r="W1192" i="33"/>
  <c r="U2442" i="33"/>
  <c r="W2427" i="33"/>
  <c r="W2399" i="33"/>
  <c r="U2370" i="33"/>
  <c r="W2355" i="33"/>
  <c r="U2314" i="33"/>
  <c r="W2299" i="33"/>
  <c r="W2287" i="33"/>
  <c r="W2259" i="33"/>
  <c r="U2218" i="33"/>
  <c r="W2203" i="33"/>
  <c r="W2191" i="33"/>
  <c r="U2178" i="33"/>
  <c r="W2163" i="33"/>
  <c r="W2151" i="33"/>
  <c r="U2138" i="33"/>
  <c r="W2102" i="33"/>
  <c r="U2081" i="33"/>
  <c r="W2038" i="33"/>
  <c r="U2017" i="33"/>
  <c r="W1974" i="33"/>
  <c r="U1953" i="33"/>
  <c r="W1910" i="33"/>
  <c r="U1889" i="33"/>
  <c r="V1538" i="33"/>
  <c r="V1394" i="33"/>
  <c r="V1140" i="33"/>
  <c r="V1124" i="33"/>
  <c r="V1108" i="33"/>
  <c r="V1092" i="33"/>
  <c r="V1004" i="33"/>
  <c r="V676" i="33"/>
  <c r="V660" i="33"/>
  <c r="W572" i="33"/>
  <c r="W556" i="33"/>
  <c r="U548" i="33"/>
  <c r="U532" i="33"/>
  <c r="V436" i="33"/>
  <c r="W324" i="33"/>
  <c r="W308" i="33"/>
  <c r="V454" i="33"/>
  <c r="U254" i="33"/>
  <c r="W142" i="33"/>
  <c r="V2089" i="33"/>
  <c r="V1489" i="33"/>
  <c r="W1369" i="33"/>
  <c r="U1369" i="33"/>
  <c r="V1265" i="33"/>
  <c r="U1225" i="33"/>
  <c r="V2338" i="33"/>
  <c r="W665" i="33"/>
  <c r="V233" i="33"/>
  <c r="U1236" i="33"/>
  <c r="U1072" i="33"/>
  <c r="W1149" i="33"/>
  <c r="U909" i="33"/>
  <c r="W813" i="33"/>
  <c r="W773" i="33"/>
  <c r="V677" i="33"/>
  <c r="V589" i="33"/>
  <c r="V333" i="33"/>
  <c r="W165" i="33"/>
  <c r="V157" i="33"/>
  <c r="W85" i="33"/>
  <c r="W2032" i="33"/>
  <c r="W1776" i="33"/>
  <c r="V1368" i="33"/>
  <c r="V1328" i="33"/>
  <c r="V1304" i="33"/>
  <c r="U1272" i="33"/>
  <c r="V1264" i="33"/>
  <c r="W1232" i="33"/>
  <c r="W1224" i="33"/>
  <c r="W1216" i="33"/>
  <c r="W1208" i="33"/>
  <c r="W1200" i="33"/>
  <c r="W2467" i="33"/>
  <c r="U2426" i="33"/>
  <c r="W2411" i="33"/>
  <c r="W2383" i="33"/>
  <c r="U2354" i="33"/>
  <c r="W2339" i="33"/>
  <c r="W2327" i="33"/>
  <c r="U2298" i="33"/>
  <c r="W2271" i="33"/>
  <c r="U2258" i="33"/>
  <c r="W2243" i="33"/>
  <c r="U2202" i="33"/>
  <c r="U2162" i="33"/>
  <c r="U2121" i="33"/>
  <c r="W2078" i="33"/>
  <c r="U2057" i="33"/>
  <c r="W2014" i="33"/>
  <c r="U1993" i="33"/>
  <c r="W1950" i="33"/>
  <c r="U1929" i="33"/>
  <c r="W1886" i="33"/>
  <c r="U1865" i="33"/>
  <c r="U1768" i="33"/>
  <c r="V1714" i="33"/>
  <c r="V1234" i="33"/>
  <c r="W1140" i="33"/>
  <c r="W1124" i="33"/>
  <c r="W1108" i="33"/>
  <c r="W1092" i="33"/>
  <c r="U1020" i="33"/>
  <c r="W1004" i="33"/>
  <c r="U972" i="33"/>
  <c r="U964" i="33"/>
  <c r="W676" i="33"/>
  <c r="W660" i="33"/>
  <c r="U644" i="33"/>
  <c r="U628" i="33"/>
  <c r="V548" i="33"/>
  <c r="V532" i="33"/>
  <c r="W444" i="33"/>
  <c r="U62" i="33"/>
  <c r="W1961" i="33"/>
  <c r="V869" i="33"/>
  <c r="V349" i="33"/>
  <c r="U245" i="33"/>
  <c r="V229" i="33"/>
  <c r="W1872" i="33"/>
  <c r="V1352" i="33"/>
  <c r="W1256" i="33"/>
  <c r="W2395" i="33"/>
  <c r="W2323" i="33"/>
  <c r="U2226" i="33"/>
  <c r="W2135" i="33"/>
  <c r="V1764" i="33"/>
  <c r="V988" i="33"/>
  <c r="V916" i="33"/>
  <c r="U844" i="33"/>
  <c r="V828" i="33"/>
  <c r="U764" i="33"/>
  <c r="V748" i="33"/>
  <c r="W420" i="33"/>
  <c r="W404" i="33"/>
  <c r="U388" i="33"/>
  <c r="W364" i="33"/>
  <c r="V260" i="33"/>
  <c r="V252" i="33"/>
  <c r="U236" i="33"/>
  <c r="W156" i="33"/>
  <c r="V132" i="33"/>
  <c r="V124" i="33"/>
  <c r="U108" i="33"/>
  <c r="V4" i="33"/>
  <c r="U2055" i="33"/>
  <c r="V2039" i="33"/>
  <c r="W2023" i="33"/>
  <c r="U1959" i="33"/>
  <c r="V1943" i="33"/>
  <c r="W1903" i="33"/>
  <c r="W1519" i="33"/>
  <c r="V1487" i="33"/>
  <c r="U1407" i="33"/>
  <c r="U1399" i="33"/>
  <c r="U1391" i="33"/>
  <c r="U1383" i="33"/>
  <c r="U1375" i="33"/>
  <c r="U1367" i="33"/>
  <c r="U1359" i="33"/>
  <c r="U1351" i="33"/>
  <c r="U1343" i="33"/>
  <c r="V1335" i="33"/>
  <c r="W1319" i="33"/>
  <c r="V2451" i="33"/>
  <c r="V2419" i="33"/>
  <c r="V2387" i="33"/>
  <c r="V2355" i="33"/>
  <c r="V2323" i="33"/>
  <c r="V2291" i="33"/>
  <c r="V2259" i="33"/>
  <c r="V2227" i="33"/>
  <c r="V2195" i="33"/>
  <c r="V2163" i="33"/>
  <c r="V2131" i="33"/>
  <c r="V1824" i="33"/>
  <c r="U1756" i="33"/>
  <c r="U1692" i="33"/>
  <c r="U1564" i="33"/>
  <c r="U1500" i="33"/>
  <c r="V1094" i="33"/>
  <c r="V966" i="33"/>
  <c r="V838" i="33"/>
  <c r="U1935" i="33"/>
  <c r="V1911" i="33"/>
  <c r="W1895" i="33"/>
  <c r="V1051" i="33"/>
  <c r="W1043" i="33"/>
  <c r="U979" i="33"/>
  <c r="V971" i="33"/>
  <c r="W963" i="33"/>
  <c r="W699" i="33"/>
  <c r="V691" i="33"/>
  <c r="V683" i="33"/>
  <c r="W635" i="33"/>
  <c r="V627" i="33"/>
  <c r="V619" i="33"/>
  <c r="W571" i="33"/>
  <c r="V563" i="33"/>
  <c r="V555" i="33"/>
  <c r="W507" i="33"/>
  <c r="V499" i="33"/>
  <c r="V491" i="33"/>
  <c r="W443" i="33"/>
  <c r="V435" i="33"/>
  <c r="V427" i="33"/>
  <c r="W379" i="33"/>
  <c r="V371" i="33"/>
  <c r="V363" i="33"/>
  <c r="W315" i="33"/>
  <c r="V307" i="33"/>
  <c r="V299" i="33"/>
  <c r="W251" i="33"/>
  <c r="V243" i="33"/>
  <c r="V235" i="33"/>
  <c r="W187" i="33"/>
  <c r="V179" i="33"/>
  <c r="V171" i="33"/>
  <c r="W123" i="33"/>
  <c r="V115" i="33"/>
  <c r="V107" i="33"/>
  <c r="W59" i="33"/>
  <c r="V51" i="33"/>
  <c r="V43" i="33"/>
  <c r="U2110" i="33"/>
  <c r="U2094" i="33"/>
  <c r="U2078" i="33"/>
  <c r="U2062" i="33"/>
  <c r="U2046" i="33"/>
  <c r="U2030" i="33"/>
  <c r="U2014" i="33"/>
  <c r="U1998" i="33"/>
  <c r="U1982" i="33"/>
  <c r="U1966" i="33"/>
  <c r="U1950" i="33"/>
  <c r="U1934" i="33"/>
  <c r="U1918" i="33"/>
  <c r="U1902" i="33"/>
  <c r="U1886" i="33"/>
  <c r="U1870" i="33"/>
  <c r="U1854" i="33"/>
  <c r="W1830" i="33"/>
  <c r="U1814" i="33"/>
  <c r="U1790" i="33"/>
  <c r="W1782" i="33"/>
  <c r="U1758" i="33"/>
  <c r="W1742" i="33"/>
  <c r="U1694" i="33"/>
  <c r="U1566" i="33"/>
  <c r="V262" i="33"/>
  <c r="V1929" i="33"/>
  <c r="V2378" i="33"/>
  <c r="U2076" i="33"/>
  <c r="V685" i="33"/>
  <c r="W1304" i="33"/>
  <c r="U2466" i="33"/>
  <c r="U2394" i="33"/>
  <c r="W2295" i="33"/>
  <c r="W2199" i="33"/>
  <c r="U2097" i="33"/>
  <c r="W2054" i="33"/>
  <c r="U1969" i="33"/>
  <c r="W1926" i="33"/>
  <c r="U1800" i="33"/>
  <c r="U1145" i="33"/>
  <c r="U860" i="33"/>
  <c r="V844" i="33"/>
  <c r="V764" i="33"/>
  <c r="W388" i="33"/>
  <c r="W260" i="33"/>
  <c r="V236" i="33"/>
  <c r="U220" i="33"/>
  <c r="W132" i="33"/>
  <c r="V108" i="33"/>
  <c r="U92" i="33"/>
  <c r="W4" i="33"/>
  <c r="U2071" i="33"/>
  <c r="V2055" i="33"/>
  <c r="V1959" i="33"/>
  <c r="W1919" i="33"/>
  <c r="U1591" i="33"/>
  <c r="U1583" i="33"/>
  <c r="U1551" i="33"/>
  <c r="U1543" i="33"/>
  <c r="U1495" i="33"/>
  <c r="U1431" i="33"/>
  <c r="U1415" i="33"/>
  <c r="V1407" i="33"/>
  <c r="V1399" i="33"/>
  <c r="V1391" i="33"/>
  <c r="V1383" i="33"/>
  <c r="V1375" i="33"/>
  <c r="V1367" i="33"/>
  <c r="V1359" i="33"/>
  <c r="V1351" i="33"/>
  <c r="V1343" i="33"/>
  <c r="W1327" i="33"/>
  <c r="V1295" i="33"/>
  <c r="V2439" i="33"/>
  <c r="V2407" i="33"/>
  <c r="V2375" i="33"/>
  <c r="V2343" i="33"/>
  <c r="V2311" i="33"/>
  <c r="V2279" i="33"/>
  <c r="V2247" i="33"/>
  <c r="V2215" i="33"/>
  <c r="V2183" i="33"/>
  <c r="V2151" i="33"/>
  <c r="W1785" i="33"/>
  <c r="W1553" i="33"/>
  <c r="W1489" i="33"/>
  <c r="V1935" i="33"/>
  <c r="U1703" i="33"/>
  <c r="U1199" i="33"/>
  <c r="U1171" i="33"/>
  <c r="U1163" i="33"/>
  <c r="U1155" i="33"/>
  <c r="U1067" i="33"/>
  <c r="W1051" i="33"/>
  <c r="U1011" i="33"/>
  <c r="U987" i="33"/>
  <c r="V979" i="33"/>
  <c r="W971" i="33"/>
  <c r="V947" i="33"/>
  <c r="U915" i="33"/>
  <c r="U907" i="33"/>
  <c r="U883" i="33"/>
  <c r="U875" i="33"/>
  <c r="U851" i="33"/>
  <c r="U843" i="33"/>
  <c r="U819" i="33"/>
  <c r="U811" i="33"/>
  <c r="U787" i="33"/>
  <c r="U779" i="33"/>
  <c r="U755" i="33"/>
  <c r="U747" i="33"/>
  <c r="W691" i="33"/>
  <c r="W683" i="33"/>
  <c r="U675" i="33"/>
  <c r="W627" i="33"/>
  <c r="W619" i="33"/>
  <c r="U611" i="33"/>
  <c r="W563" i="33"/>
  <c r="W555" i="33"/>
  <c r="U547" i="33"/>
  <c r="W499" i="33"/>
  <c r="W491" i="33"/>
  <c r="U483" i="33"/>
  <c r="W435" i="33"/>
  <c r="W427" i="33"/>
  <c r="U419" i="33"/>
  <c r="W371" i="33"/>
  <c r="W363" i="33"/>
  <c r="U355" i="33"/>
  <c r="W307" i="33"/>
  <c r="W299" i="33"/>
  <c r="U291" i="33"/>
  <c r="W243" i="33"/>
  <c r="W235" i="33"/>
  <c r="U227" i="33"/>
  <c r="W179" i="33"/>
  <c r="W171" i="33"/>
  <c r="U163" i="33"/>
  <c r="W115" i="33"/>
  <c r="W107" i="33"/>
  <c r="U99" i="33"/>
  <c r="W51" i="33"/>
  <c r="W43" i="33"/>
  <c r="U35" i="33"/>
  <c r="U1838" i="33"/>
  <c r="U1574" i="33"/>
  <c r="W1558" i="33"/>
  <c r="U1518" i="33"/>
  <c r="W462" i="33"/>
  <c r="V2418" i="33"/>
  <c r="W2121" i="33"/>
  <c r="V889" i="33"/>
  <c r="V605" i="33"/>
  <c r="U501" i="33"/>
  <c r="V485" i="33"/>
  <c r="W45" i="33"/>
  <c r="W2367" i="33"/>
  <c r="U2242" i="33"/>
  <c r="W2094" i="33"/>
  <c r="U2009" i="33"/>
  <c r="W1966" i="33"/>
  <c r="U1881" i="33"/>
  <c r="V1796" i="33"/>
  <c r="V1522" i="33"/>
  <c r="U932" i="33"/>
  <c r="V860" i="33"/>
  <c r="W252" i="33"/>
  <c r="W236" i="33"/>
  <c r="V220" i="33"/>
  <c r="U204" i="33"/>
  <c r="W124" i="33"/>
  <c r="W108" i="33"/>
  <c r="V92" i="33"/>
  <c r="U76" i="33"/>
  <c r="U2095" i="33"/>
  <c r="V2071" i="33"/>
  <c r="W2039" i="33"/>
  <c r="U1975" i="33"/>
  <c r="W1943" i="33"/>
  <c r="U1831" i="33"/>
  <c r="U1815" i="33"/>
  <c r="U1791" i="33"/>
  <c r="U1783" i="33"/>
  <c r="U1767" i="33"/>
  <c r="U1695" i="33"/>
  <c r="V1591" i="33"/>
  <c r="V1583" i="33"/>
  <c r="V1551" i="33"/>
  <c r="V1543" i="33"/>
  <c r="V1495" i="33"/>
  <c r="W1487" i="33"/>
  <c r="V1431" i="33"/>
  <c r="V1415" i="33"/>
  <c r="W1335" i="33"/>
  <c r="V1303" i="33"/>
  <c r="U1263" i="33"/>
  <c r="U1255" i="33"/>
  <c r="U1247" i="33"/>
  <c r="U1239" i="33"/>
  <c r="U1231" i="33"/>
  <c r="U1223" i="33"/>
  <c r="U1215" i="33"/>
  <c r="U1207" i="33"/>
  <c r="U1191" i="33"/>
  <c r="V2459" i="33"/>
  <c r="V2427" i="33"/>
  <c r="V2395" i="33"/>
  <c r="V2363" i="33"/>
  <c r="V2331" i="33"/>
  <c r="V2299" i="33"/>
  <c r="V2267" i="33"/>
  <c r="V2235" i="33"/>
  <c r="V2203" i="33"/>
  <c r="V2171" i="33"/>
  <c r="V2139" i="33"/>
  <c r="W1817" i="33"/>
  <c r="U1740" i="33"/>
  <c r="U1548" i="33"/>
  <c r="U1484" i="33"/>
  <c r="V1062" i="33"/>
  <c r="V934" i="33"/>
  <c r="V806" i="33"/>
  <c r="W1911" i="33"/>
  <c r="U1839" i="33"/>
  <c r="U1823" i="33"/>
  <c r="U1799" i="33"/>
  <c r="U1775" i="33"/>
  <c r="U1759" i="33"/>
  <c r="U1719" i="33"/>
  <c r="V1703" i="33"/>
  <c r="V1199" i="33"/>
  <c r="V1171" i="33"/>
  <c r="V1163" i="33"/>
  <c r="V1155" i="33"/>
  <c r="U1139" i="33"/>
  <c r="U1123" i="33"/>
  <c r="U1107" i="33"/>
  <c r="U1075" i="33"/>
  <c r="V1067" i="33"/>
  <c r="V987" i="33"/>
  <c r="W979" i="33"/>
  <c r="W947" i="33"/>
  <c r="U931" i="33"/>
  <c r="U923" i="33"/>
  <c r="V907" i="33"/>
  <c r="U899" i="33"/>
  <c r="U891" i="33"/>
  <c r="V875" i="33"/>
  <c r="U867" i="33"/>
  <c r="U859" i="33"/>
  <c r="V843" i="33"/>
  <c r="U835" i="33"/>
  <c r="U827" i="33"/>
  <c r="V811" i="33"/>
  <c r="U803" i="33"/>
  <c r="U795" i="33"/>
  <c r="V779" i="33"/>
  <c r="U771" i="33"/>
  <c r="U763" i="33"/>
  <c r="V747" i="33"/>
  <c r="U739" i="33"/>
  <c r="U731" i="33"/>
  <c r="U723" i="33"/>
  <c r="V675" i="33"/>
  <c r="U667" i="33"/>
  <c r="U659" i="33"/>
  <c r="V611" i="33"/>
  <c r="U603" i="33"/>
  <c r="U595" i="33"/>
  <c r="V547" i="33"/>
  <c r="U539" i="33"/>
  <c r="U531" i="33"/>
  <c r="V483" i="33"/>
  <c r="U475" i="33"/>
  <c r="U467" i="33"/>
  <c r="V419" i="33"/>
  <c r="U411" i="33"/>
  <c r="U403" i="33"/>
  <c r="V355" i="33"/>
  <c r="U347" i="33"/>
  <c r="U339" i="33"/>
  <c r="V291" i="33"/>
  <c r="U283" i="33"/>
  <c r="U275" i="33"/>
  <c r="V227" i="33"/>
  <c r="U219" i="33"/>
  <c r="U211" i="33"/>
  <c r="V163" i="33"/>
  <c r="U155" i="33"/>
  <c r="U147" i="33"/>
  <c r="V99" i="33"/>
  <c r="U91" i="33"/>
  <c r="U83" i="33"/>
  <c r="V35" i="33"/>
  <c r="U27" i="33"/>
  <c r="U19" i="33"/>
  <c r="W1814" i="33"/>
  <c r="U1798" i="33"/>
  <c r="W1790" i="33"/>
  <c r="U1766" i="33"/>
  <c r="W1758" i="33"/>
  <c r="U1710" i="33"/>
  <c r="W1694" i="33"/>
  <c r="U1582" i="33"/>
  <c r="W1566" i="33"/>
  <c r="V2458" i="33"/>
  <c r="U1436" i="33"/>
  <c r="W1212" i="33"/>
  <c r="U1085" i="33"/>
  <c r="V789" i="33"/>
  <c r="W781" i="33"/>
  <c r="W1968" i="33"/>
  <c r="V1312" i="33"/>
  <c r="W1264" i="33"/>
  <c r="U2410" i="33"/>
  <c r="U2338" i="33"/>
  <c r="W2267" i="33"/>
  <c r="W2171" i="33"/>
  <c r="W2147" i="33"/>
  <c r="U1832" i="33"/>
  <c r="V1020" i="33"/>
  <c r="U788" i="33"/>
  <c r="U772" i="33"/>
  <c r="U500" i="33"/>
  <c r="V204" i="33"/>
  <c r="U188" i="33"/>
  <c r="V76" i="33"/>
  <c r="U52" i="33"/>
  <c r="U2111" i="33"/>
  <c r="V2095" i="33"/>
  <c r="W2055" i="33"/>
  <c r="U1991" i="33"/>
  <c r="V1975" i="33"/>
  <c r="W1959" i="33"/>
  <c r="U1863" i="33"/>
  <c r="V1831" i="33"/>
  <c r="V1815" i="33"/>
  <c r="V1791" i="33"/>
  <c r="V1783" i="33"/>
  <c r="V1767" i="33"/>
  <c r="V1695" i="33"/>
  <c r="U1503" i="33"/>
  <c r="W1407" i="33"/>
  <c r="W1399" i="33"/>
  <c r="W1391" i="33"/>
  <c r="W1383" i="33"/>
  <c r="W1375" i="33"/>
  <c r="W1367" i="33"/>
  <c r="W1359" i="33"/>
  <c r="W1351" i="33"/>
  <c r="W1343" i="33"/>
  <c r="U1271" i="33"/>
  <c r="V1263" i="33"/>
  <c r="V1255" i="33"/>
  <c r="V1247" i="33"/>
  <c r="V1239" i="33"/>
  <c r="V1231" i="33"/>
  <c r="V1223" i="33"/>
  <c r="V1215" i="33"/>
  <c r="V1207" i="33"/>
  <c r="V1191" i="33"/>
  <c r="V2447" i="33"/>
  <c r="V2415" i="33"/>
  <c r="V2383" i="33"/>
  <c r="V2351" i="33"/>
  <c r="V2319" i="33"/>
  <c r="V2287" i="33"/>
  <c r="V2255" i="33"/>
  <c r="V2223" i="33"/>
  <c r="V2191" i="33"/>
  <c r="V2159" i="33"/>
  <c r="V2127" i="33"/>
  <c r="V1778" i="33"/>
  <c r="W1537" i="33"/>
  <c r="W1935" i="33"/>
  <c r="U1855" i="33"/>
  <c r="V1839" i="33"/>
  <c r="V1823" i="33"/>
  <c r="V1799" i="33"/>
  <c r="V1775" i="33"/>
  <c r="V1759" i="33"/>
  <c r="V1719" i="33"/>
  <c r="V1139" i="33"/>
  <c r="V1123" i="33"/>
  <c r="V1107" i="33"/>
  <c r="W1067" i="33"/>
  <c r="U1019" i="33"/>
  <c r="V1011" i="33"/>
  <c r="U995" i="33"/>
  <c r="W987" i="33"/>
  <c r="U955" i="33"/>
  <c r="V931" i="33"/>
  <c r="V923" i="33"/>
  <c r="V915" i="33"/>
  <c r="W907" i="33"/>
  <c r="V899" i="33"/>
  <c r="V891" i="33"/>
  <c r="V883" i="33"/>
  <c r="W875" i="33"/>
  <c r="V867" i="33"/>
  <c r="V859" i="33"/>
  <c r="V851" i="33"/>
  <c r="W843" i="33"/>
  <c r="V835" i="33"/>
  <c r="V827" i="33"/>
  <c r="V819" i="33"/>
  <c r="W811" i="33"/>
  <c r="V803" i="33"/>
  <c r="V795" i="33"/>
  <c r="V787" i="33"/>
  <c r="W779" i="33"/>
  <c r="V771" i="33"/>
  <c r="V763" i="33"/>
  <c r="V755" i="33"/>
  <c r="W747" i="33"/>
  <c r="V739" i="33"/>
  <c r="V731" i="33"/>
  <c r="U715" i="33"/>
  <c r="W675" i="33"/>
  <c r="V667" i="33"/>
  <c r="U651" i="33"/>
  <c r="W611" i="33"/>
  <c r="V603" i="33"/>
  <c r="U587" i="33"/>
  <c r="W547" i="33"/>
  <c r="V539" i="33"/>
  <c r="U523" i="33"/>
  <c r="W483" i="33"/>
  <c r="V475" i="33"/>
  <c r="U459" i="33"/>
  <c r="W419" i="33"/>
  <c r="V411" i="33"/>
  <c r="U395" i="33"/>
  <c r="W355" i="33"/>
  <c r="V347" i="33"/>
  <c r="U331" i="33"/>
  <c r="W291" i="33"/>
  <c r="V283" i="33"/>
  <c r="U267" i="33"/>
  <c r="W227" i="33"/>
  <c r="V219" i="33"/>
  <c r="U203" i="33"/>
  <c r="W163" i="33"/>
  <c r="V155" i="33"/>
  <c r="U139" i="33"/>
  <c r="W99" i="33"/>
  <c r="V91" i="33"/>
  <c r="U75" i="33"/>
  <c r="W35" i="33"/>
  <c r="V27" i="33"/>
  <c r="U11" i="33"/>
  <c r="W1838" i="33"/>
  <c r="U1822" i="33"/>
  <c r="U1718" i="33"/>
  <c r="U1590" i="33"/>
  <c r="W1574" i="33"/>
  <c r="W1377" i="33"/>
  <c r="U1377" i="33"/>
  <c r="U137" i="33"/>
  <c r="W952" i="33"/>
  <c r="V1181" i="33"/>
  <c r="W949" i="33"/>
  <c r="V173" i="33"/>
  <c r="W1328" i="33"/>
  <c r="V1272" i="33"/>
  <c r="W1240" i="33"/>
  <c r="W2435" i="33"/>
  <c r="W2311" i="33"/>
  <c r="W2215" i="33"/>
  <c r="U2146" i="33"/>
  <c r="V1202" i="33"/>
  <c r="U1164" i="33"/>
  <c r="V964" i="33"/>
  <c r="U884" i="33"/>
  <c r="U868" i="33"/>
  <c r="V788" i="33"/>
  <c r="U596" i="33"/>
  <c r="W532" i="33"/>
  <c r="U516" i="33"/>
  <c r="V500" i="33"/>
  <c r="W220" i="33"/>
  <c r="W204" i="33"/>
  <c r="V188" i="33"/>
  <c r="U172" i="33"/>
  <c r="W92" i="33"/>
  <c r="W76" i="33"/>
  <c r="V52" i="33"/>
  <c r="V2111" i="33"/>
  <c r="W2071" i="33"/>
  <c r="U2007" i="33"/>
  <c r="V1991" i="33"/>
  <c r="U1879" i="33"/>
  <c r="V1863" i="33"/>
  <c r="W1591" i="33"/>
  <c r="W1583" i="33"/>
  <c r="W1551" i="33"/>
  <c r="W1543" i="33"/>
  <c r="U1511" i="33"/>
  <c r="V1503" i="33"/>
  <c r="W1495" i="33"/>
  <c r="W1431" i="33"/>
  <c r="W1415" i="33"/>
  <c r="V1311" i="33"/>
  <c r="W1303" i="33"/>
  <c r="V1271" i="33"/>
  <c r="V2467" i="33"/>
  <c r="V2435" i="33"/>
  <c r="V2403" i="33"/>
  <c r="V2371" i="33"/>
  <c r="V2339" i="33"/>
  <c r="V2307" i="33"/>
  <c r="V2275" i="33"/>
  <c r="V2243" i="33"/>
  <c r="V2211" i="33"/>
  <c r="V2179" i="33"/>
  <c r="V2147" i="33"/>
  <c r="V1842" i="33"/>
  <c r="V1810" i="33"/>
  <c r="U1596" i="33"/>
  <c r="U1532" i="33"/>
  <c r="V1158" i="33"/>
  <c r="V902" i="33"/>
  <c r="V774" i="33"/>
  <c r="U1871" i="33"/>
  <c r="V1855" i="33"/>
  <c r="W1703" i="33"/>
  <c r="W1199" i="33"/>
  <c r="W1171" i="33"/>
  <c r="W1163" i="33"/>
  <c r="W1155" i="33"/>
  <c r="U1147" i="33"/>
  <c r="W1139" i="33"/>
  <c r="U1131" i="33"/>
  <c r="W1123" i="33"/>
  <c r="U1115" i="33"/>
  <c r="W1107" i="33"/>
  <c r="U1099" i="33"/>
  <c r="U1091" i="33"/>
  <c r="V1075" i="33"/>
  <c r="U1027" i="33"/>
  <c r="V1019" i="33"/>
  <c r="W1011" i="33"/>
  <c r="V995" i="33"/>
  <c r="V955" i="33"/>
  <c r="U939" i="33"/>
  <c r="W931" i="33"/>
  <c r="W923" i="33"/>
  <c r="W915" i="33"/>
  <c r="W899" i="33"/>
  <c r="W891" i="33"/>
  <c r="W883" i="33"/>
  <c r="W867" i="33"/>
  <c r="W859" i="33"/>
  <c r="W851" i="33"/>
  <c r="W835" i="33"/>
  <c r="W827" i="33"/>
  <c r="W819" i="33"/>
  <c r="W803" i="33"/>
  <c r="W795" i="33"/>
  <c r="W787" i="33"/>
  <c r="W771" i="33"/>
  <c r="W763" i="33"/>
  <c r="W755" i="33"/>
  <c r="W739" i="33"/>
  <c r="W731" i="33"/>
  <c r="V723" i="33"/>
  <c r="V715" i="33"/>
  <c r="W667" i="33"/>
  <c r="V659" i="33"/>
  <c r="V651" i="33"/>
  <c r="W603" i="33"/>
  <c r="V595" i="33"/>
  <c r="V587" i="33"/>
  <c r="W539" i="33"/>
  <c r="V531" i="33"/>
  <c r="V523" i="33"/>
  <c r="W475" i="33"/>
  <c r="V467" i="33"/>
  <c r="V459" i="33"/>
  <c r="W411" i="33"/>
  <c r="V403" i="33"/>
  <c r="V395" i="33"/>
  <c r="W347" i="33"/>
  <c r="V339" i="33"/>
  <c r="V331" i="33"/>
  <c r="W283" i="33"/>
  <c r="V275" i="33"/>
  <c r="V267" i="33"/>
  <c r="W219" i="33"/>
  <c r="V211" i="33"/>
  <c r="V203" i="33"/>
  <c r="W155" i="33"/>
  <c r="V147" i="33"/>
  <c r="V139" i="33"/>
  <c r="W91" i="33"/>
  <c r="V83" i="33"/>
  <c r="V75" i="33"/>
  <c r="W27" i="33"/>
  <c r="V19" i="33"/>
  <c r="V11" i="33"/>
  <c r="U2118" i="33"/>
  <c r="U2102" i="33"/>
  <c r="U2086" i="33"/>
  <c r="U2070" i="33"/>
  <c r="U2054" i="33"/>
  <c r="U2038" i="33"/>
  <c r="U2022" i="33"/>
  <c r="U2006" i="33"/>
  <c r="U1990" i="33"/>
  <c r="U1974" i="33"/>
  <c r="U1958" i="33"/>
  <c r="U1942" i="33"/>
  <c r="U1926" i="33"/>
  <c r="U1910" i="33"/>
  <c r="U1894" i="33"/>
  <c r="U1878" i="33"/>
  <c r="U1862" i="33"/>
  <c r="U1846" i="33"/>
  <c r="W1798" i="33"/>
  <c r="U1774" i="33"/>
  <c r="W1766" i="33"/>
  <c r="U1726" i="33"/>
  <c r="W1710" i="33"/>
  <c r="U1598" i="33"/>
  <c r="W1582" i="33"/>
  <c r="U1534" i="33"/>
  <c r="U2341" i="33"/>
  <c r="U1125" i="33"/>
  <c r="V437" i="33"/>
  <c r="W429" i="33"/>
  <c r="V1280" i="33"/>
  <c r="W1248" i="33"/>
  <c r="W2451" i="33"/>
  <c r="W2379" i="33"/>
  <c r="U2282" i="33"/>
  <c r="U2186" i="33"/>
  <c r="U2073" i="33"/>
  <c r="W2030" i="33"/>
  <c r="U1945" i="33"/>
  <c r="W1902" i="33"/>
  <c r="U921" i="33"/>
  <c r="V1180" i="33"/>
  <c r="W972" i="33"/>
  <c r="U820" i="33"/>
  <c r="U804" i="33"/>
  <c r="U732" i="33"/>
  <c r="U724" i="33"/>
  <c r="V644" i="33"/>
  <c r="W628" i="33"/>
  <c r="U612" i="33"/>
  <c r="W548" i="33"/>
  <c r="V444" i="33"/>
  <c r="W436" i="33"/>
  <c r="U420" i="33"/>
  <c r="U404" i="33"/>
  <c r="V292" i="33"/>
  <c r="V276" i="33"/>
  <c r="W188" i="33"/>
  <c r="W172" i="33"/>
  <c r="V156" i="33"/>
  <c r="V36" i="33"/>
  <c r="V20" i="33"/>
  <c r="W2111" i="33"/>
  <c r="V2023" i="33"/>
  <c r="W1991" i="33"/>
  <c r="U1919" i="33"/>
  <c r="V1903" i="33"/>
  <c r="W1863" i="33"/>
  <c r="V1519" i="33"/>
  <c r="W1503" i="33"/>
  <c r="U1327" i="33"/>
  <c r="V1319" i="33"/>
  <c r="W1311" i="33"/>
  <c r="V2443" i="33"/>
  <c r="V2411" i="33"/>
  <c r="V2379" i="33"/>
  <c r="V2347" i="33"/>
  <c r="V2315" i="33"/>
  <c r="V2283" i="33"/>
  <c r="V2251" i="33"/>
  <c r="V2219" i="33"/>
  <c r="V2187" i="33"/>
  <c r="V2155" i="33"/>
  <c r="U1796" i="33"/>
  <c r="U1764" i="33"/>
  <c r="U1708" i="33"/>
  <c r="U1580" i="33"/>
  <c r="U1516" i="33"/>
  <c r="U1452" i="33"/>
  <c r="V1126" i="33"/>
  <c r="V998" i="33"/>
  <c r="V870" i="33"/>
  <c r="V742" i="33"/>
  <c r="V1895" i="33"/>
  <c r="W1855" i="33"/>
  <c r="W1147" i="33"/>
  <c r="W1131" i="33"/>
  <c r="W1115" i="33"/>
  <c r="W1099" i="33"/>
  <c r="W1091" i="33"/>
  <c r="W1027" i="33"/>
  <c r="V1003" i="33"/>
  <c r="U963" i="33"/>
  <c r="W939" i="33"/>
  <c r="V707" i="33"/>
  <c r="U699" i="33"/>
  <c r="U691" i="33"/>
  <c r="V643" i="33"/>
  <c r="U635" i="33"/>
  <c r="U627" i="33"/>
  <c r="V579" i="33"/>
  <c r="U571" i="33"/>
  <c r="U563" i="33"/>
  <c r="V515" i="33"/>
  <c r="U507" i="33"/>
  <c r="U499" i="33"/>
  <c r="V451" i="33"/>
  <c r="U443" i="33"/>
  <c r="U435" i="33"/>
  <c r="V387" i="33"/>
  <c r="U379" i="33"/>
  <c r="U371" i="33"/>
  <c r="V323" i="33"/>
  <c r="U315" i="33"/>
  <c r="U307" i="33"/>
  <c r="V259" i="33"/>
  <c r="U251" i="33"/>
  <c r="U243" i="33"/>
  <c r="V195" i="33"/>
  <c r="U187" i="33"/>
  <c r="U179" i="33"/>
  <c r="V131" i="33"/>
  <c r="U123" i="33"/>
  <c r="U115" i="33"/>
  <c r="V67" i="33"/>
  <c r="U59" i="33"/>
  <c r="U51" i="33"/>
  <c r="W1846" i="33"/>
  <c r="U1830" i="33"/>
  <c r="U1782" i="33"/>
  <c r="W1774" i="33"/>
  <c r="U1742" i="33"/>
  <c r="W1726" i="33"/>
  <c r="W1598" i="33"/>
  <c r="U1550" i="33"/>
  <c r="W1534" i="33"/>
  <c r="W989" i="33"/>
  <c r="W2227" i="33"/>
  <c r="W1990" i="33"/>
  <c r="V1164" i="33"/>
  <c r="V628" i="33"/>
  <c r="W292" i="33"/>
  <c r="W2007" i="33"/>
  <c r="U1943" i="33"/>
  <c r="W1815" i="33"/>
  <c r="W1695" i="33"/>
  <c r="V2367" i="33"/>
  <c r="V2239" i="33"/>
  <c r="W1697" i="33"/>
  <c r="V1131" i="33"/>
  <c r="U1051" i="33"/>
  <c r="W707" i="33"/>
  <c r="W451" i="33"/>
  <c r="W195" i="33"/>
  <c r="W1822" i="33"/>
  <c r="W1806" i="33"/>
  <c r="U1734" i="33"/>
  <c r="W1494" i="33"/>
  <c r="W1414" i="33"/>
  <c r="U1366" i="33"/>
  <c r="W1350" i="33"/>
  <c r="W1318" i="33"/>
  <c r="W1278" i="33"/>
  <c r="W1270" i="33"/>
  <c r="W1262" i="33"/>
  <c r="W1254" i="33"/>
  <c r="W1246" i="33"/>
  <c r="W1238" i="33"/>
  <c r="W1230" i="33"/>
  <c r="W1222" i="33"/>
  <c r="W1214" i="33"/>
  <c r="W1206" i="33"/>
  <c r="W1198" i="33"/>
  <c r="W1190" i="33"/>
  <c r="U2459" i="33"/>
  <c r="W2444" i="33"/>
  <c r="W2432" i="33"/>
  <c r="U2403" i="33"/>
  <c r="W2388" i="33"/>
  <c r="U2375" i="33"/>
  <c r="W2360" i="33"/>
  <c r="U2331" i="33"/>
  <c r="W2316" i="33"/>
  <c r="U2303" i="33"/>
  <c r="W2288" i="33"/>
  <c r="U2243" i="33"/>
  <c r="W2228" i="33"/>
  <c r="W2212" i="33"/>
  <c r="W2200" i="33"/>
  <c r="W2184" i="33"/>
  <c r="V2120" i="33"/>
  <c r="V2088" i="33"/>
  <c r="V2056" i="33"/>
  <c r="V2024" i="33"/>
  <c r="V1992" i="33"/>
  <c r="V1960" i="33"/>
  <c r="V1928" i="33"/>
  <c r="V1896" i="33"/>
  <c r="V1864" i="33"/>
  <c r="V1558" i="33"/>
  <c r="V1402" i="33"/>
  <c r="W1177" i="33"/>
  <c r="V1012" i="33"/>
  <c r="W996" i="33"/>
  <c r="V620" i="33"/>
  <c r="U604" i="33"/>
  <c r="W508" i="33"/>
  <c r="W492" i="33"/>
  <c r="V476" i="33"/>
  <c r="W1496" i="33"/>
  <c r="W2283" i="33"/>
  <c r="U988" i="33"/>
  <c r="V884" i="33"/>
  <c r="V340" i="33"/>
  <c r="V324" i="33"/>
  <c r="U124" i="33"/>
  <c r="U20" i="33"/>
  <c r="W2095" i="33"/>
  <c r="U2023" i="33"/>
  <c r="W1975" i="33"/>
  <c r="W1879" i="33"/>
  <c r="V1511" i="33"/>
  <c r="W1263" i="33"/>
  <c r="W1231" i="33"/>
  <c r="W1191" i="33"/>
  <c r="V2423" i="33"/>
  <c r="V2295" i="33"/>
  <c r="V2167" i="33"/>
  <c r="W1775" i="33"/>
  <c r="W1075" i="33"/>
  <c r="W995" i="33"/>
  <c r="W723" i="33"/>
  <c r="U619" i="33"/>
  <c r="W523" i="33"/>
  <c r="U515" i="33"/>
  <c r="V507" i="33"/>
  <c r="W467" i="33"/>
  <c r="U363" i="33"/>
  <c r="W267" i="33"/>
  <c r="U259" i="33"/>
  <c r="V251" i="33"/>
  <c r="W211" i="33"/>
  <c r="U107" i="33"/>
  <c r="W11" i="33"/>
  <c r="W1550" i="33"/>
  <c r="W1518" i="33"/>
  <c r="U1502" i="33"/>
  <c r="U1430" i="33"/>
  <c r="U1374" i="33"/>
  <c r="W1358" i="33"/>
  <c r="U2443" i="33"/>
  <c r="W2428" i="33"/>
  <c r="W2416" i="33"/>
  <c r="U2387" i="33"/>
  <c r="W2372" i="33"/>
  <c r="U2359" i="33"/>
  <c r="W2344" i="33"/>
  <c r="U2315" i="33"/>
  <c r="W2300" i="33"/>
  <c r="W2284" i="33"/>
  <c r="W2272" i="33"/>
  <c r="W2256" i="33"/>
  <c r="U2227" i="33"/>
  <c r="U2211" i="33"/>
  <c r="W2196" i="33"/>
  <c r="W2180" i="33"/>
  <c r="W2168" i="33"/>
  <c r="W2152" i="33"/>
  <c r="W2136" i="33"/>
  <c r="V1510" i="33"/>
  <c r="V1462" i="33"/>
  <c r="V1274" i="33"/>
  <c r="U1177" i="33"/>
  <c r="W1153" i="33"/>
  <c r="W1012" i="33"/>
  <c r="U956" i="33"/>
  <c r="U940" i="33"/>
  <c r="U924" i="33"/>
  <c r="U908" i="33"/>
  <c r="U892" i="33"/>
  <c r="U876" i="33"/>
  <c r="U852" i="33"/>
  <c r="U812" i="33"/>
  <c r="U796" i="33"/>
  <c r="U780" i="33"/>
  <c r="U756" i="33"/>
  <c r="U716" i="33"/>
  <c r="W636" i="33"/>
  <c r="W620" i="33"/>
  <c r="V604" i="33"/>
  <c r="U452" i="33"/>
  <c r="U428" i="33"/>
  <c r="W356" i="33"/>
  <c r="V332" i="33"/>
  <c r="U1916" i="33"/>
  <c r="U2033" i="33"/>
  <c r="W1862" i="33"/>
  <c r="U1180" i="33"/>
  <c r="W644" i="33"/>
  <c r="V516" i="33"/>
  <c r="W460" i="33"/>
  <c r="U364" i="33"/>
  <c r="W52" i="33"/>
  <c r="U36" i="33"/>
  <c r="W20" i="33"/>
  <c r="U4" i="33"/>
  <c r="U1903" i="33"/>
  <c r="W1831" i="33"/>
  <c r="W1767" i="33"/>
  <c r="U1335" i="33"/>
  <c r="V2463" i="33"/>
  <c r="V2335" i="33"/>
  <c r="V2207" i="33"/>
  <c r="U1828" i="33"/>
  <c r="V1027" i="33"/>
  <c r="V963" i="33"/>
  <c r="V939" i="33"/>
  <c r="W515" i="33"/>
  <c r="W259" i="33"/>
  <c r="W1734" i="33"/>
  <c r="U1558" i="33"/>
  <c r="U1462" i="33"/>
  <c r="U1382" i="33"/>
  <c r="W1366" i="33"/>
  <c r="U1334" i="33"/>
  <c r="W1326" i="33"/>
  <c r="W2456" i="33"/>
  <c r="U2427" i="33"/>
  <c r="W2412" i="33"/>
  <c r="W2400" i="33"/>
  <c r="U2371" i="33"/>
  <c r="W2356" i="33"/>
  <c r="U2343" i="33"/>
  <c r="W2328" i="33"/>
  <c r="U2299" i="33"/>
  <c r="U2283" i="33"/>
  <c r="W2268" i="33"/>
  <c r="U2255" i="33"/>
  <c r="W2240" i="33"/>
  <c r="U2195" i="33"/>
  <c r="U2179" i="33"/>
  <c r="W2164" i="33"/>
  <c r="W2148" i="33"/>
  <c r="W2132" i="33"/>
  <c r="V2112" i="33"/>
  <c r="V2080" i="33"/>
  <c r="V2048" i="33"/>
  <c r="V2016" i="33"/>
  <c r="V1984" i="33"/>
  <c r="V1952" i="33"/>
  <c r="V1920" i="33"/>
  <c r="V1888" i="33"/>
  <c r="V1856" i="33"/>
  <c r="U1824" i="33"/>
  <c r="U1792" i="33"/>
  <c r="U1760" i="33"/>
  <c r="V1718" i="33"/>
  <c r="V1590" i="33"/>
  <c r="V1370" i="33"/>
  <c r="U1153" i="33"/>
  <c r="U1001" i="33"/>
  <c r="U1172" i="33"/>
  <c r="U1156" i="33"/>
  <c r="V956" i="33"/>
  <c r="V940" i="33"/>
  <c r="V924" i="33"/>
  <c r="V908" i="33"/>
  <c r="V892" i="33"/>
  <c r="V876" i="33"/>
  <c r="V852" i="33"/>
  <c r="U836" i="33"/>
  <c r="V812" i="33"/>
  <c r="V796" i="33"/>
  <c r="V780" i="33"/>
  <c r="V756" i="33"/>
  <c r="U740" i="33"/>
  <c r="V716" i="33"/>
  <c r="U700" i="33"/>
  <c r="U580" i="33"/>
  <c r="U564" i="33"/>
  <c r="W476" i="33"/>
  <c r="V452" i="33"/>
  <c r="V428" i="33"/>
  <c r="U412" i="33"/>
  <c r="W348" i="33"/>
  <c r="W5" i="33"/>
  <c r="W2187" i="33"/>
  <c r="W2159" i="33"/>
  <c r="U156" i="33"/>
  <c r="U132" i="33"/>
  <c r="W36" i="33"/>
  <c r="W1511" i="33"/>
  <c r="W1239" i="33"/>
  <c r="W1207" i="33"/>
  <c r="V2391" i="33"/>
  <c r="V2263" i="33"/>
  <c r="V2135" i="33"/>
  <c r="V1760" i="33"/>
  <c r="W1441" i="33"/>
  <c r="U1911" i="33"/>
  <c r="W1799" i="33"/>
  <c r="V1115" i="33"/>
  <c r="U683" i="33"/>
  <c r="W587" i="33"/>
  <c r="U579" i="33"/>
  <c r="V571" i="33"/>
  <c r="W531" i="33"/>
  <c r="U427" i="33"/>
  <c r="W331" i="33"/>
  <c r="U323" i="33"/>
  <c r="V315" i="33"/>
  <c r="W275" i="33"/>
  <c r="U171" i="33"/>
  <c r="W75" i="33"/>
  <c r="U67" i="33"/>
  <c r="V59" i="33"/>
  <c r="W19" i="33"/>
  <c r="U2126" i="33"/>
  <c r="W1502" i="33"/>
  <c r="W1430" i="33"/>
  <c r="U1390" i="33"/>
  <c r="W1374" i="33"/>
  <c r="W2468" i="33"/>
  <c r="U2455" i="33"/>
  <c r="W2440" i="33"/>
  <c r="U2411" i="33"/>
  <c r="W2396" i="33"/>
  <c r="W2384" i="33"/>
  <c r="U2355" i="33"/>
  <c r="W2340" i="33"/>
  <c r="W2324" i="33"/>
  <c r="W2312" i="33"/>
  <c r="U2267" i="33"/>
  <c r="W2252" i="33"/>
  <c r="W2236" i="33"/>
  <c r="W2224" i="33"/>
  <c r="W2208" i="33"/>
  <c r="U2163" i="33"/>
  <c r="U2147" i="33"/>
  <c r="U2131" i="33"/>
  <c r="V1820" i="33"/>
  <c r="V1788" i="33"/>
  <c r="U1113" i="33"/>
  <c r="U1049" i="33"/>
  <c r="U913" i="33"/>
  <c r="V1172" i="33"/>
  <c r="V1156" i="33"/>
  <c r="U1036" i="33"/>
  <c r="W940" i="33"/>
  <c r="W908" i="33"/>
  <c r="W876" i="33"/>
  <c r="W852" i="33"/>
  <c r="V836" i="33"/>
  <c r="W812" i="33"/>
  <c r="W780" i="33"/>
  <c r="W756" i="33"/>
  <c r="V740" i="33"/>
  <c r="W716" i="33"/>
  <c r="V700" i="33"/>
  <c r="U684" i="33"/>
  <c r="W604" i="33"/>
  <c r="V580" i="33"/>
  <c r="V564" i="33"/>
  <c r="U540" i="33"/>
  <c r="W452" i="33"/>
  <c r="W428" i="33"/>
  <c r="V412" i="33"/>
  <c r="U396" i="33"/>
  <c r="U141" i="33"/>
  <c r="U1905" i="33"/>
  <c r="W964" i="33"/>
  <c r="U900" i="33"/>
  <c r="V820" i="33"/>
  <c r="V732" i="33"/>
  <c r="V172" i="33"/>
  <c r="W1783" i="33"/>
  <c r="U1519" i="33"/>
  <c r="U413" i="33"/>
  <c r="W2118" i="33"/>
  <c r="V972" i="33"/>
  <c r="U828" i="33"/>
  <c r="U748" i="33"/>
  <c r="U276" i="33"/>
  <c r="V2007" i="33"/>
  <c r="W1791" i="33"/>
  <c r="V2399" i="33"/>
  <c r="V2271" i="33"/>
  <c r="V2143" i="33"/>
  <c r="V1792" i="33"/>
  <c r="W1521" i="33"/>
  <c r="W1871" i="33"/>
  <c r="V1099" i="33"/>
  <c r="V1043" i="33"/>
  <c r="W643" i="33"/>
  <c r="W387" i="33"/>
  <c r="W131" i="33"/>
  <c r="U1806" i="33"/>
  <c r="W1590" i="33"/>
  <c r="W1510" i="33"/>
  <c r="U1494" i="33"/>
  <c r="W1486" i="33"/>
  <c r="W1446" i="33"/>
  <c r="U1414" i="33"/>
  <c r="W1398" i="33"/>
  <c r="U1350" i="33"/>
  <c r="U1278" i="33"/>
  <c r="U1270" i="33"/>
  <c r="U1262" i="33"/>
  <c r="U1254" i="33"/>
  <c r="U1246" i="33"/>
  <c r="U1238" i="33"/>
  <c r="U1230" i="33"/>
  <c r="U1222" i="33"/>
  <c r="U1214" i="33"/>
  <c r="U1206" i="33"/>
  <c r="U1198" i="33"/>
  <c r="U1190" i="33"/>
  <c r="W2464" i="33"/>
  <c r="U2435" i="33"/>
  <c r="W2420" i="33"/>
  <c r="U2407" i="33"/>
  <c r="W2392" i="33"/>
  <c r="U2363" i="33"/>
  <c r="W2348" i="33"/>
  <c r="W2336" i="33"/>
  <c r="W2320" i="33"/>
  <c r="U2291" i="33"/>
  <c r="W2276" i="33"/>
  <c r="W2260" i="33"/>
  <c r="W2248" i="33"/>
  <c r="W2232" i="33"/>
  <c r="U2203" i="33"/>
  <c r="U2187" i="33"/>
  <c r="W2172" i="33"/>
  <c r="W2156" i="33"/>
  <c r="W2140" i="33"/>
  <c r="U2127" i="33"/>
  <c r="V2096" i="33"/>
  <c r="V2064" i="33"/>
  <c r="V2032" i="33"/>
  <c r="V2000" i="33"/>
  <c r="V1968" i="33"/>
  <c r="V1936" i="33"/>
  <c r="V1904" i="33"/>
  <c r="V1872" i="33"/>
  <c r="V1838" i="33"/>
  <c r="V1806" i="33"/>
  <c r="V1774" i="33"/>
  <c r="V1434" i="33"/>
  <c r="V1306" i="33"/>
  <c r="V1177" i="33"/>
  <c r="V1049" i="33"/>
  <c r="W913" i="33"/>
  <c r="V1148" i="33"/>
  <c r="V1132" i="33"/>
  <c r="V1116" i="33"/>
  <c r="V1100" i="33"/>
  <c r="V1068" i="33"/>
  <c r="U996" i="33"/>
  <c r="W980" i="33"/>
  <c r="V652" i="33"/>
  <c r="U636" i="33"/>
  <c r="W540" i="33"/>
  <c r="W524" i="33"/>
  <c r="V508" i="33"/>
  <c r="U492" i="33"/>
  <c r="V372" i="33"/>
  <c r="W273" i="33"/>
  <c r="U1252" i="33"/>
  <c r="W1728" i="33"/>
  <c r="U1408" i="33"/>
  <c r="W2351" i="33"/>
  <c r="V1362" i="33"/>
  <c r="U436" i="33"/>
  <c r="V420" i="33"/>
  <c r="V308" i="33"/>
  <c r="U292" i="33"/>
  <c r="W276" i="33"/>
  <c r="U260" i="33"/>
  <c r="V1879" i="33"/>
  <c r="V1327" i="33"/>
  <c r="V1287" i="33"/>
  <c r="W1255" i="33"/>
  <c r="W1223" i="33"/>
  <c r="V2455" i="33"/>
  <c r="V2327" i="33"/>
  <c r="V2199" i="33"/>
  <c r="W1713" i="33"/>
  <c r="W1505" i="33"/>
  <c r="U1895" i="33"/>
  <c r="W1839" i="33"/>
  <c r="W1759" i="33"/>
  <c r="W1019" i="33"/>
  <c r="U947" i="33"/>
  <c r="W715" i="33"/>
  <c r="U707" i="33"/>
  <c r="V699" i="33"/>
  <c r="W659" i="33"/>
  <c r="U555" i="33"/>
  <c r="W459" i="33"/>
  <c r="U451" i="33"/>
  <c r="V443" i="33"/>
  <c r="W403" i="33"/>
  <c r="U299" i="33"/>
  <c r="W203" i="33"/>
  <c r="U195" i="33"/>
  <c r="V187" i="33"/>
  <c r="W147" i="33"/>
  <c r="U43" i="33"/>
  <c r="W1406" i="33"/>
  <c r="U1358" i="33"/>
  <c r="W1342" i="33"/>
  <c r="W2460" i="33"/>
  <c r="W2448" i="33"/>
  <c r="U2419" i="33"/>
  <c r="W2404" i="33"/>
  <c r="U2391" i="33"/>
  <c r="W2376" i="33"/>
  <c r="U2347" i="33"/>
  <c r="W2332" i="33"/>
  <c r="U2319" i="33"/>
  <c r="W2304" i="33"/>
  <c r="U2275" i="33"/>
  <c r="U2259" i="33"/>
  <c r="W2244" i="33"/>
  <c r="U2231" i="33"/>
  <c r="W2216" i="33"/>
  <c r="U2171" i="33"/>
  <c r="U2155" i="33"/>
  <c r="U2139" i="33"/>
  <c r="V1734" i="33"/>
  <c r="V1210" i="33"/>
  <c r="V1153" i="33"/>
  <c r="W1113" i="33"/>
  <c r="W1049" i="33"/>
  <c r="W1148" i="33"/>
  <c r="W1132" i="33"/>
  <c r="W1116" i="33"/>
  <c r="W1100" i="33"/>
  <c r="W1068" i="33"/>
  <c r="W1052" i="33"/>
  <c r="U1012" i="33"/>
  <c r="V996" i="33"/>
  <c r="W668" i="33"/>
  <c r="W652" i="33"/>
  <c r="V636" i="33"/>
  <c r="U620" i="33"/>
  <c r="V492" i="33"/>
  <c r="U476" i="33"/>
  <c r="W380" i="33"/>
  <c r="W372" i="33"/>
  <c r="U356" i="33"/>
  <c r="U1065" i="33"/>
  <c r="W1719" i="33"/>
  <c r="V1147" i="33"/>
  <c r="W1003" i="33"/>
  <c r="W579" i="33"/>
  <c r="U235" i="33"/>
  <c r="V123" i="33"/>
  <c r="W1390" i="33"/>
  <c r="U2439" i="33"/>
  <c r="W2408" i="33"/>
  <c r="V2072" i="33"/>
  <c r="V1242" i="33"/>
  <c r="W1172" i="33"/>
  <c r="U1100" i="33"/>
  <c r="W956" i="33"/>
  <c r="W396" i="33"/>
  <c r="V380" i="33"/>
  <c r="W316" i="33"/>
  <c r="W300" i="33"/>
  <c r="V284" i="33"/>
  <c r="U268" i="33"/>
  <c r="V164" i="33"/>
  <c r="V148" i="33"/>
  <c r="U140" i="33"/>
  <c r="W60" i="33"/>
  <c r="W44" i="33"/>
  <c r="V28" i="33"/>
  <c r="U12" i="33"/>
  <c r="V2119" i="33"/>
  <c r="U2031" i="33"/>
  <c r="V2015" i="33"/>
  <c r="W1983" i="33"/>
  <c r="U1847" i="33"/>
  <c r="V1807" i="33"/>
  <c r="V1751" i="33"/>
  <c r="U1162" i="33"/>
  <c r="U1154" i="33"/>
  <c r="U1146" i="33"/>
  <c r="W1138" i="33"/>
  <c r="W1130" i="33"/>
  <c r="U1074" i="33"/>
  <c r="W1042" i="33"/>
  <c r="U1018" i="33"/>
  <c r="U970" i="33"/>
  <c r="W962" i="33"/>
  <c r="W946" i="33"/>
  <c r="U669" i="33"/>
  <c r="V2175" i="33"/>
  <c r="W1585" i="33"/>
  <c r="W339" i="33"/>
  <c r="W139" i="33"/>
  <c r="U131" i="33"/>
  <c r="U1486" i="33"/>
  <c r="U1398" i="33"/>
  <c r="U2467" i="33"/>
  <c r="W2436" i="33"/>
  <c r="W2368" i="33"/>
  <c r="W2296" i="33"/>
  <c r="W2264" i="33"/>
  <c r="W2220" i="33"/>
  <c r="W2192" i="33"/>
  <c r="W2160" i="33"/>
  <c r="V1912" i="33"/>
  <c r="V1574" i="33"/>
  <c r="V1036" i="33"/>
  <c r="W796" i="33"/>
  <c r="W740" i="33"/>
  <c r="U524" i="33"/>
  <c r="U508" i="33"/>
  <c r="W412" i="33"/>
  <c r="V268" i="33"/>
  <c r="U244" i="33"/>
  <c r="W164" i="33"/>
  <c r="W148" i="33"/>
  <c r="V140" i="33"/>
  <c r="U116" i="33"/>
  <c r="V12" i="33"/>
  <c r="W2103" i="33"/>
  <c r="U2047" i="33"/>
  <c r="V2031" i="33"/>
  <c r="W1999" i="33"/>
  <c r="U1887" i="33"/>
  <c r="V1847" i="33"/>
  <c r="W1575" i="33"/>
  <c r="W1179" i="33"/>
  <c r="U1170" i="33"/>
  <c r="W1146" i="33"/>
  <c r="W1074" i="33"/>
  <c r="W1018" i="33"/>
  <c r="U1002" i="33"/>
  <c r="W970" i="33"/>
  <c r="W930" i="33"/>
  <c r="W922" i="33"/>
  <c r="U842" i="33"/>
  <c r="U834" i="33"/>
  <c r="W826" i="33"/>
  <c r="U738" i="33"/>
  <c r="U730" i="33"/>
  <c r="U722" i="33"/>
  <c r="U714" i="33"/>
  <c r="W602" i="33"/>
  <c r="W594" i="33"/>
  <c r="W586" i="33"/>
  <c r="V578" i="33"/>
  <c r="V570" i="33"/>
  <c r="V562" i="33"/>
  <c r="U554" i="33"/>
  <c r="U546" i="33"/>
  <c r="W450" i="33"/>
  <c r="W442" i="33"/>
  <c r="W434" i="33"/>
  <c r="V426" i="33"/>
  <c r="V418" i="33"/>
  <c r="U410" i="33"/>
  <c r="U402" i="33"/>
  <c r="U394" i="33"/>
  <c r="W282" i="33"/>
  <c r="W274" i="33"/>
  <c r="W266" i="33"/>
  <c r="V258" i="33"/>
  <c r="V250" i="33"/>
  <c r="V242" i="33"/>
  <c r="U234" i="33"/>
  <c r="U226" i="33"/>
  <c r="W106" i="33"/>
  <c r="W98" i="33"/>
  <c r="V90" i="33"/>
  <c r="V82" i="33"/>
  <c r="V74" i="33"/>
  <c r="U66" i="33"/>
  <c r="U58" i="33"/>
  <c r="U50" i="33"/>
  <c r="V1821" i="33"/>
  <c r="U1813" i="33"/>
  <c r="V1757" i="33"/>
  <c r="V1741" i="33"/>
  <c r="V1733" i="33"/>
  <c r="V1725" i="33"/>
  <c r="V1709" i="33"/>
  <c r="V1701" i="33"/>
  <c r="V1693" i="33"/>
  <c r="V1605" i="33"/>
  <c r="V1597" i="33"/>
  <c r="V1589" i="33"/>
  <c r="V1581" i="33"/>
  <c r="V1573" i="33"/>
  <c r="V1565" i="33"/>
  <c r="V1557" i="33"/>
  <c r="V1549" i="33"/>
  <c r="V1493" i="33"/>
  <c r="U1485" i="33"/>
  <c r="V1333" i="33"/>
  <c r="U1333" i="33"/>
  <c r="W1325" i="33"/>
  <c r="U1237" i="33"/>
  <c r="W1229" i="33"/>
  <c r="V1213" i="33"/>
  <c r="V2440" i="33"/>
  <c r="V2408" i="33"/>
  <c r="V2376" i="33"/>
  <c r="V2344" i="33"/>
  <c r="V2312" i="33"/>
  <c r="V2280" i="33"/>
  <c r="V2248" i="33"/>
  <c r="V2216" i="33"/>
  <c r="V2184" i="33"/>
  <c r="V2152" i="33"/>
  <c r="W2093" i="33"/>
  <c r="U2072" i="33"/>
  <c r="W2029" i="33"/>
  <c r="U2008" i="33"/>
  <c r="W1965" i="33"/>
  <c r="U1944" i="33"/>
  <c r="W1901" i="33"/>
  <c r="U1880" i="33"/>
  <c r="V1834" i="33"/>
  <c r="W1777" i="33"/>
  <c r="U1744" i="33"/>
  <c r="W1701" i="33"/>
  <c r="W1573" i="33"/>
  <c r="U1488" i="33"/>
  <c r="W1445" i="33"/>
  <c r="V1326" i="33"/>
  <c r="V1230" i="33"/>
  <c r="V974" i="33"/>
  <c r="W914" i="33"/>
  <c r="V274" i="33"/>
  <c r="V2420" i="33"/>
  <c r="U1487" i="33"/>
  <c r="W1215" i="33"/>
  <c r="V2359" i="33"/>
  <c r="W1569" i="33"/>
  <c r="U1043" i="33"/>
  <c r="U491" i="33"/>
  <c r="V379" i="33"/>
  <c r="W1302" i="33"/>
  <c r="U2395" i="33"/>
  <c r="W2364" i="33"/>
  <c r="U2323" i="33"/>
  <c r="W2292" i="33"/>
  <c r="U2219" i="33"/>
  <c r="W2188" i="33"/>
  <c r="V2008" i="33"/>
  <c r="V1338" i="33"/>
  <c r="V1113" i="33"/>
  <c r="U1116" i="33"/>
  <c r="W1036" i="33"/>
  <c r="V540" i="33"/>
  <c r="V524" i="33"/>
  <c r="W284" i="33"/>
  <c r="W268" i="33"/>
  <c r="V244" i="33"/>
  <c r="W140" i="33"/>
  <c r="V116" i="33"/>
  <c r="W28" i="33"/>
  <c r="W12" i="33"/>
  <c r="W2119" i="33"/>
  <c r="U2063" i="33"/>
  <c r="V2047" i="33"/>
  <c r="W2015" i="33"/>
  <c r="U1927" i="33"/>
  <c r="V1887" i="33"/>
  <c r="W1807" i="33"/>
  <c r="W1751" i="33"/>
  <c r="U1178" i="33"/>
  <c r="W1162" i="33"/>
  <c r="W1154" i="33"/>
  <c r="U1050" i="33"/>
  <c r="U1026" i="33"/>
  <c r="W1002" i="33"/>
  <c r="U978" i="33"/>
  <c r="U850" i="33"/>
  <c r="W842" i="33"/>
  <c r="W834" i="33"/>
  <c r="U754" i="33"/>
  <c r="U746" i="33"/>
  <c r="W738" i="33"/>
  <c r="V730" i="33"/>
  <c r="V722" i="33"/>
  <c r="V714" i="33"/>
  <c r="U706" i="33"/>
  <c r="U698" i="33"/>
  <c r="U690" i="33"/>
  <c r="W578" i="33"/>
  <c r="W570" i="33"/>
  <c r="W562" i="33"/>
  <c r="V554" i="33"/>
  <c r="V546" i="33"/>
  <c r="U538" i="33"/>
  <c r="U530" i="33"/>
  <c r="U522" i="33"/>
  <c r="W426" i="33"/>
  <c r="W418" i="33"/>
  <c r="V410" i="33"/>
  <c r="V402" i="33"/>
  <c r="V394" i="33"/>
  <c r="U386" i="33"/>
  <c r="U378" i="33"/>
  <c r="U370" i="33"/>
  <c r="W258" i="33"/>
  <c r="W250" i="33"/>
  <c r="W242" i="33"/>
  <c r="V234" i="33"/>
  <c r="V226" i="33"/>
  <c r="U218" i="33"/>
  <c r="U210" i="33"/>
  <c r="U202" i="33"/>
  <c r="W90" i="33"/>
  <c r="W82" i="33"/>
  <c r="W74" i="33"/>
  <c r="V66" i="33"/>
  <c r="V58" i="33"/>
  <c r="V50" i="33"/>
  <c r="U42" i="33"/>
  <c r="U34" i="33"/>
  <c r="V2093" i="33"/>
  <c r="V2061" i="33"/>
  <c r="V2029" i="33"/>
  <c r="V1997" i="33"/>
  <c r="V1965" i="33"/>
  <c r="V1933" i="33"/>
  <c r="V1901" i="33"/>
  <c r="V1869" i="33"/>
  <c r="V1829" i="33"/>
  <c r="U1821" i="33"/>
  <c r="V1765" i="33"/>
  <c r="U1525" i="33"/>
  <c r="V1381" i="33"/>
  <c r="V1373" i="33"/>
  <c r="V1365" i="33"/>
  <c r="V1357" i="33"/>
  <c r="V1349" i="33"/>
  <c r="V1341" i="33"/>
  <c r="V1269" i="33"/>
  <c r="U1229" i="33"/>
  <c r="W1221" i="33"/>
  <c r="V1205" i="33"/>
  <c r="U3" i="33"/>
  <c r="V2460" i="33"/>
  <c r="V2428" i="33"/>
  <c r="V2396" i="33"/>
  <c r="V2364" i="33"/>
  <c r="V2332" i="33"/>
  <c r="V2300" i="33"/>
  <c r="V2268" i="33"/>
  <c r="V2236" i="33"/>
  <c r="V2204" i="33"/>
  <c r="E2204" i="33" s="1"/>
  <c r="V2172" i="33"/>
  <c r="V2140" i="33"/>
  <c r="U2112" i="33"/>
  <c r="W2069" i="33"/>
  <c r="U2048" i="33"/>
  <c r="W2005" i="33"/>
  <c r="U1984" i="33"/>
  <c r="W1941" i="33"/>
  <c r="U1920" i="33"/>
  <c r="W1877" i="33"/>
  <c r="U1856" i="33"/>
  <c r="V1802" i="33"/>
  <c r="U1696" i="33"/>
  <c r="W1525" i="33"/>
  <c r="U1440" i="33"/>
  <c r="V1134" i="33"/>
  <c r="V878" i="33"/>
  <c r="U922" i="33"/>
  <c r="U570" i="33"/>
  <c r="U90" i="33"/>
  <c r="U74" i="33"/>
  <c r="V2021" i="33"/>
  <c r="V1893" i="33"/>
  <c r="W1237" i="33"/>
  <c r="V2324" i="33"/>
  <c r="W2053" i="33"/>
  <c r="W1925" i="33"/>
  <c r="U2450" i="33"/>
  <c r="U916" i="33"/>
  <c r="U2039" i="33"/>
  <c r="W1823" i="33"/>
  <c r="W595" i="33"/>
  <c r="W395" i="33"/>
  <c r="U387" i="33"/>
  <c r="W1718" i="33"/>
  <c r="U1406" i="33"/>
  <c r="W1310" i="33"/>
  <c r="U2251" i="33"/>
  <c r="V2104" i="33"/>
  <c r="V1848" i="33"/>
  <c r="U1052" i="33"/>
  <c r="U980" i="33"/>
  <c r="W924" i="33"/>
  <c r="V684" i="33"/>
  <c r="U668" i="33"/>
  <c r="U652" i="33"/>
  <c r="W564" i="33"/>
  <c r="W244" i="33"/>
  <c r="U228" i="33"/>
  <c r="U212" i="33"/>
  <c r="W116" i="33"/>
  <c r="U100" i="33"/>
  <c r="U84" i="33"/>
  <c r="U2079" i="33"/>
  <c r="V2063" i="33"/>
  <c r="W2031" i="33"/>
  <c r="U1951" i="33"/>
  <c r="V1927" i="33"/>
  <c r="W1847" i="33"/>
  <c r="W1170" i="33"/>
  <c r="U1090" i="33"/>
  <c r="W1050" i="33"/>
  <c r="W1026" i="33"/>
  <c r="W978" i="33"/>
  <c r="U954" i="33"/>
  <c r="U866" i="33"/>
  <c r="U858" i="33"/>
  <c r="W850" i="33"/>
  <c r="U762" i="33"/>
  <c r="W754" i="33"/>
  <c r="W746" i="33"/>
  <c r="W730" i="33"/>
  <c r="W722" i="33"/>
  <c r="W714" i="33"/>
  <c r="V706" i="33"/>
  <c r="V698" i="33"/>
  <c r="V690" i="33"/>
  <c r="U682" i="33"/>
  <c r="U674" i="33"/>
  <c r="W554" i="33"/>
  <c r="W546" i="33"/>
  <c r="V538" i="33"/>
  <c r="V530" i="33"/>
  <c r="V522" i="33"/>
  <c r="U514" i="33"/>
  <c r="U506" i="33"/>
  <c r="U498" i="33"/>
  <c r="W410" i="33"/>
  <c r="W402" i="33"/>
  <c r="W394" i="33"/>
  <c r="V386" i="33"/>
  <c r="V378" i="33"/>
  <c r="V370" i="33"/>
  <c r="U362" i="33"/>
  <c r="U354" i="33"/>
  <c r="W234" i="33"/>
  <c r="W226" i="33"/>
  <c r="V218" i="33"/>
  <c r="V210" i="33"/>
  <c r="V202" i="33"/>
  <c r="U194" i="33"/>
  <c r="U186" i="33"/>
  <c r="U178" i="33"/>
  <c r="W66" i="33"/>
  <c r="W58" i="33"/>
  <c r="W50" i="33"/>
  <c r="V42" i="33"/>
  <c r="V34" i="33"/>
  <c r="U26" i="33"/>
  <c r="U18" i="33"/>
  <c r="U10" i="33"/>
  <c r="V2125" i="33"/>
  <c r="V2101" i="33"/>
  <c r="V1837" i="33"/>
  <c r="U1829" i="33"/>
  <c r="V1773" i="33"/>
  <c r="U1765" i="33"/>
  <c r="U1757" i="33"/>
  <c r="U1741" i="33"/>
  <c r="U1733" i="33"/>
  <c r="U1725" i="33"/>
  <c r="U1709" i="33"/>
  <c r="U1701" i="33"/>
  <c r="U1693" i="33"/>
  <c r="U1605" i="33"/>
  <c r="U1597" i="33"/>
  <c r="U1589" i="33"/>
  <c r="U1581" i="33"/>
  <c r="U1573" i="33"/>
  <c r="U1565" i="33"/>
  <c r="U1557" i="33"/>
  <c r="U1549" i="33"/>
  <c r="V1501" i="33"/>
  <c r="U1493" i="33"/>
  <c r="V1461" i="33"/>
  <c r="V1397" i="33"/>
  <c r="V1389" i="33"/>
  <c r="W1333" i="33"/>
  <c r="V1261" i="33"/>
  <c r="U1221" i="33"/>
  <c r="W1213" i="33"/>
  <c r="V1197" i="33"/>
  <c r="V2448" i="33"/>
  <c r="V2416" i="33"/>
  <c r="V2384" i="33"/>
  <c r="V2352" i="33"/>
  <c r="V2320" i="33"/>
  <c r="V2288" i="33"/>
  <c r="V2256" i="33"/>
  <c r="V2224" i="33"/>
  <c r="V2192" i="33"/>
  <c r="V2160" i="33"/>
  <c r="V2128" i="33"/>
  <c r="W2109" i="33"/>
  <c r="U2088" i="33"/>
  <c r="W2045" i="33"/>
  <c r="U2024" i="33"/>
  <c r="W1981" i="33"/>
  <c r="U1960" i="33"/>
  <c r="W1917" i="33"/>
  <c r="U1896" i="33"/>
  <c r="W1853" i="33"/>
  <c r="V1770" i="33"/>
  <c r="W1733" i="33"/>
  <c r="W1605" i="33"/>
  <c r="U1520" i="33"/>
  <c r="V1294" i="33"/>
  <c r="V1038" i="33"/>
  <c r="V782" i="33"/>
  <c r="U826" i="33"/>
  <c r="V602" i="33"/>
  <c r="U578" i="33"/>
  <c r="V450" i="33"/>
  <c r="W290" i="33"/>
  <c r="U258" i="33"/>
  <c r="W122" i="33"/>
  <c r="V1525" i="33"/>
  <c r="V2164" i="33"/>
  <c r="U1904" i="33"/>
  <c r="V2231" i="33"/>
  <c r="V1871" i="33"/>
  <c r="V1091" i="33"/>
  <c r="V635" i="33"/>
  <c r="W67" i="33"/>
  <c r="W1334" i="33"/>
  <c r="W2452" i="33"/>
  <c r="W2424" i="33"/>
  <c r="W2144" i="33"/>
  <c r="V1944" i="33"/>
  <c r="V1001" i="33"/>
  <c r="V913" i="33"/>
  <c r="U1132" i="33"/>
  <c r="V1052" i="33"/>
  <c r="V980" i="33"/>
  <c r="W684" i="33"/>
  <c r="V668" i="33"/>
  <c r="V228" i="33"/>
  <c r="V212" i="33"/>
  <c r="V100" i="33"/>
  <c r="V84" i="33"/>
  <c r="U2087" i="33"/>
  <c r="V2079" i="33"/>
  <c r="W2047" i="33"/>
  <c r="U1967" i="33"/>
  <c r="V1951" i="33"/>
  <c r="W1887" i="33"/>
  <c r="W1178" i="33"/>
  <c r="U1098" i="33"/>
  <c r="W1090" i="33"/>
  <c r="U1010" i="33"/>
  <c r="U986" i="33"/>
  <c r="W954" i="33"/>
  <c r="U938" i="33"/>
  <c r="U882" i="33"/>
  <c r="U874" i="33"/>
  <c r="W866" i="33"/>
  <c r="W858" i="33"/>
  <c r="U778" i="33"/>
  <c r="U770" i="33"/>
  <c r="W762" i="33"/>
  <c r="W706" i="33"/>
  <c r="W698" i="33"/>
  <c r="W690" i="33"/>
  <c r="V682" i="33"/>
  <c r="V674" i="33"/>
  <c r="U666" i="33"/>
  <c r="U658" i="33"/>
  <c r="U650" i="33"/>
  <c r="W538" i="33"/>
  <c r="W530" i="33"/>
  <c r="W522" i="33"/>
  <c r="V514" i="33"/>
  <c r="V506" i="33"/>
  <c r="V498" i="33"/>
  <c r="U490" i="33"/>
  <c r="U482" i="33"/>
  <c r="W386" i="33"/>
  <c r="W378" i="33"/>
  <c r="W370" i="33"/>
  <c r="V362" i="33"/>
  <c r="V354" i="33"/>
  <c r="U346" i="33"/>
  <c r="U338" i="33"/>
  <c r="U330" i="33"/>
  <c r="W218" i="33"/>
  <c r="W210" i="33"/>
  <c r="W202" i="33"/>
  <c r="V194" i="33"/>
  <c r="V186" i="33"/>
  <c r="V178" i="33"/>
  <c r="U170" i="33"/>
  <c r="U162" i="33"/>
  <c r="W42" i="33"/>
  <c r="W34" i="33"/>
  <c r="V26" i="33"/>
  <c r="V18" i="33"/>
  <c r="V10" i="33"/>
  <c r="V2069" i="33"/>
  <c r="V2037" i="33"/>
  <c r="V2005" i="33"/>
  <c r="V1973" i="33"/>
  <c r="V1941" i="33"/>
  <c r="V1909" i="33"/>
  <c r="V1877" i="33"/>
  <c r="V1845" i="33"/>
  <c r="U1837" i="33"/>
  <c r="V1781" i="33"/>
  <c r="U1773" i="33"/>
  <c r="U1461" i="33"/>
  <c r="V1405" i="33"/>
  <c r="U1389" i="33"/>
  <c r="W1381" i="33"/>
  <c r="U1381" i="33"/>
  <c r="W1373" i="33"/>
  <c r="U1373" i="33"/>
  <c r="W1365" i="33"/>
  <c r="U1365" i="33"/>
  <c r="W1357" i="33"/>
  <c r="U1357" i="33"/>
  <c r="W1349" i="33"/>
  <c r="U1349" i="33"/>
  <c r="W1341" i="33"/>
  <c r="V1301" i="33"/>
  <c r="V1293" i="33"/>
  <c r="V1285" i="33"/>
  <c r="W1269" i="33"/>
  <c r="V1253" i="33"/>
  <c r="U1213" i="33"/>
  <c r="W1205" i="33"/>
  <c r="V1189" i="33"/>
  <c r="V2468" i="33"/>
  <c r="V2436" i="33"/>
  <c r="V2404" i="33"/>
  <c r="V2372" i="33"/>
  <c r="V2340" i="33"/>
  <c r="V2308" i="33"/>
  <c r="V2276" i="33"/>
  <c r="V2244" i="33"/>
  <c r="V2212" i="33"/>
  <c r="V2180" i="33"/>
  <c r="V2148" i="33"/>
  <c r="W2085" i="33"/>
  <c r="U2064" i="33"/>
  <c r="W2021" i="33"/>
  <c r="U2000" i="33"/>
  <c r="W1957" i="33"/>
  <c r="U1936" i="33"/>
  <c r="W1893" i="33"/>
  <c r="U1872" i="33"/>
  <c r="U1728" i="33"/>
  <c r="W1557" i="33"/>
  <c r="V1198" i="33"/>
  <c r="V942" i="33"/>
  <c r="U930" i="33"/>
  <c r="V442" i="33"/>
  <c r="V266" i="33"/>
  <c r="W130" i="33"/>
  <c r="V2117" i="33"/>
  <c r="V1957" i="33"/>
  <c r="U1805" i="33"/>
  <c r="U1445" i="33"/>
  <c r="U1245" i="33"/>
  <c r="V2228" i="33"/>
  <c r="U2096" i="33"/>
  <c r="W1989" i="33"/>
  <c r="V1358" i="33"/>
  <c r="W1247" i="33"/>
  <c r="V2431" i="33"/>
  <c r="W651" i="33"/>
  <c r="U643" i="33"/>
  <c r="U2451" i="33"/>
  <c r="U2423" i="33"/>
  <c r="W2380" i="33"/>
  <c r="W2352" i="33"/>
  <c r="W2308" i="33"/>
  <c r="W2280" i="33"/>
  <c r="U2207" i="33"/>
  <c r="W2176" i="33"/>
  <c r="V2040" i="33"/>
  <c r="V1446" i="33"/>
  <c r="W1001" i="33"/>
  <c r="W700" i="33"/>
  <c r="W580" i="33"/>
  <c r="U348" i="33"/>
  <c r="U332" i="33"/>
  <c r="U316" i="33"/>
  <c r="W228" i="33"/>
  <c r="W212" i="33"/>
  <c r="U196" i="33"/>
  <c r="U180" i="33"/>
  <c r="W100" i="33"/>
  <c r="W84" i="33"/>
  <c r="U68" i="33"/>
  <c r="U60" i="33"/>
  <c r="V2087" i="33"/>
  <c r="W2063" i="33"/>
  <c r="U1983" i="33"/>
  <c r="V1967" i="33"/>
  <c r="W1927" i="33"/>
  <c r="U1106" i="33"/>
  <c r="W1098" i="33"/>
  <c r="W1010" i="33"/>
  <c r="W986" i="33"/>
  <c r="W938" i="33"/>
  <c r="U890" i="33"/>
  <c r="W882" i="33"/>
  <c r="W874" i="33"/>
  <c r="U786" i="33"/>
  <c r="W778" i="33"/>
  <c r="W770" i="33"/>
  <c r="W682" i="33"/>
  <c r="W674" i="33"/>
  <c r="V666" i="33"/>
  <c r="V658" i="33"/>
  <c r="V650" i="33"/>
  <c r="U642" i="33"/>
  <c r="U634" i="33"/>
  <c r="U626" i="33"/>
  <c r="W514" i="33"/>
  <c r="W506" i="33"/>
  <c r="W498" i="33"/>
  <c r="V490" i="33"/>
  <c r="V482" i="33"/>
  <c r="U474" i="33"/>
  <c r="U466" i="33"/>
  <c r="W362" i="33"/>
  <c r="W354" i="33"/>
  <c r="V346" i="33"/>
  <c r="V338" i="33"/>
  <c r="V330" i="33"/>
  <c r="U322" i="33"/>
  <c r="U314" i="33"/>
  <c r="U306" i="33"/>
  <c r="W194" i="33"/>
  <c r="W186" i="33"/>
  <c r="W178" i="33"/>
  <c r="V170" i="33"/>
  <c r="V162" i="33"/>
  <c r="U154" i="33"/>
  <c r="U146" i="33"/>
  <c r="U138" i="33"/>
  <c r="W26" i="33"/>
  <c r="W18" i="33"/>
  <c r="W10" i="33"/>
  <c r="V2109" i="33"/>
  <c r="U1845" i="33"/>
  <c r="V1789" i="33"/>
  <c r="U1781" i="33"/>
  <c r="V1509" i="33"/>
  <c r="U1501" i="33"/>
  <c r="V1413" i="33"/>
  <c r="U1405" i="33"/>
  <c r="W1397" i="33"/>
  <c r="U1397" i="33"/>
  <c r="W1389" i="33"/>
  <c r="V1309" i="33"/>
  <c r="U1269" i="33"/>
  <c r="W1261" i="33"/>
  <c r="V1245" i="33"/>
  <c r="U1205" i="33"/>
  <c r="W1197" i="33"/>
  <c r="V2456" i="33"/>
  <c r="V2424" i="33"/>
  <c r="V2392" i="33"/>
  <c r="V2360" i="33"/>
  <c r="V2328" i="33"/>
  <c r="V2296" i="33"/>
  <c r="V2264" i="33"/>
  <c r="V2232" i="33"/>
  <c r="V2200" i="33"/>
  <c r="V2168" i="33"/>
  <c r="V2136" i="33"/>
  <c r="W2125" i="33"/>
  <c r="U2104" i="33"/>
  <c r="W2061" i="33"/>
  <c r="U2040" i="33"/>
  <c r="W1997" i="33"/>
  <c r="U1976" i="33"/>
  <c r="W1933" i="33"/>
  <c r="U1912" i="33"/>
  <c r="W1869" i="33"/>
  <c r="U1848" i="33"/>
  <c r="U1820" i="33"/>
  <c r="U1552" i="33"/>
  <c r="W1509" i="33"/>
  <c r="V1102" i="33"/>
  <c r="V846" i="33"/>
  <c r="W810" i="33"/>
  <c r="U562" i="33"/>
  <c r="V434" i="33"/>
  <c r="W298" i="33"/>
  <c r="U242" i="33"/>
  <c r="W114" i="33"/>
  <c r="U82" i="33"/>
  <c r="V2085" i="33"/>
  <c r="V1989" i="33"/>
  <c r="V1861" i="33"/>
  <c r="V2356" i="33"/>
  <c r="V2132" i="33"/>
  <c r="U2032" i="33"/>
  <c r="W1861" i="33"/>
  <c r="W1493" i="33"/>
  <c r="V814" i="33"/>
  <c r="U252" i="33"/>
  <c r="V1919" i="33"/>
  <c r="W955" i="33"/>
  <c r="W323" i="33"/>
  <c r="U1510" i="33"/>
  <c r="W1382" i="33"/>
  <c r="U2379" i="33"/>
  <c r="U2307" i="33"/>
  <c r="U2279" i="33"/>
  <c r="U2235" i="33"/>
  <c r="W2204" i="33"/>
  <c r="U2175" i="33"/>
  <c r="V1880" i="33"/>
  <c r="V1494" i="33"/>
  <c r="W1156" i="33"/>
  <c r="U1148" i="33"/>
  <c r="U1068" i="33"/>
  <c r="W892" i="33"/>
  <c r="W836" i="33"/>
  <c r="V348" i="33"/>
  <c r="W332" i="33"/>
  <c r="V316" i="33"/>
  <c r="U300" i="33"/>
  <c r="V196" i="33"/>
  <c r="V180" i="33"/>
  <c r="V68" i="33"/>
  <c r="V60" i="33"/>
  <c r="U44" i="33"/>
  <c r="U2103" i="33"/>
  <c r="W2079" i="33"/>
  <c r="U1999" i="33"/>
  <c r="V1983" i="33"/>
  <c r="W1951" i="33"/>
  <c r="U1575" i="33"/>
  <c r="U1179" i="33"/>
  <c r="U1122" i="33"/>
  <c r="U1114" i="33"/>
  <c r="W1106" i="33"/>
  <c r="U1066" i="33"/>
  <c r="U994" i="33"/>
  <c r="U906" i="33"/>
  <c r="U898" i="33"/>
  <c r="W890" i="33"/>
  <c r="U802" i="33"/>
  <c r="U794" i="33"/>
  <c r="W786" i="33"/>
  <c r="W666" i="33"/>
  <c r="W658" i="33"/>
  <c r="W650" i="33"/>
  <c r="V642" i="33"/>
  <c r="V634" i="33"/>
  <c r="V626" i="33"/>
  <c r="U618" i="33"/>
  <c r="U610" i="33"/>
  <c r="W490" i="33"/>
  <c r="W482" i="33"/>
  <c r="V474" i="33"/>
  <c r="V466" i="33"/>
  <c r="U458" i="33"/>
  <c r="W346" i="33"/>
  <c r="W338" i="33"/>
  <c r="W330" i="33"/>
  <c r="V322" i="33"/>
  <c r="V314" i="33"/>
  <c r="V306" i="33"/>
  <c r="U298" i="33"/>
  <c r="U290" i="33"/>
  <c r="W170" i="33"/>
  <c r="W162" i="33"/>
  <c r="V154" i="33"/>
  <c r="V146" i="33"/>
  <c r="V138" i="33"/>
  <c r="U130" i="33"/>
  <c r="U122" i="33"/>
  <c r="U114" i="33"/>
  <c r="V2077" i="33"/>
  <c r="V2045" i="33"/>
  <c r="V2013" i="33"/>
  <c r="V1981" i="33"/>
  <c r="V1949" i="33"/>
  <c r="V1917" i="33"/>
  <c r="V1885" i="33"/>
  <c r="V1853" i="33"/>
  <c r="V1797" i="33"/>
  <c r="U1789" i="33"/>
  <c r="V1517" i="33"/>
  <c r="U1413" i="33"/>
  <c r="W1405" i="33"/>
  <c r="V1317" i="33"/>
  <c r="W1301" i="33"/>
  <c r="W1293" i="33"/>
  <c r="W1285" i="33"/>
  <c r="U1261" i="33"/>
  <c r="W1253" i="33"/>
  <c r="V1237" i="33"/>
  <c r="U1197" i="33"/>
  <c r="W1189" i="33"/>
  <c r="V2444" i="33"/>
  <c r="V2412" i="33"/>
  <c r="E2412" i="33" s="1"/>
  <c r="V2380" i="33"/>
  <c r="V2348" i="33"/>
  <c r="V2316" i="33"/>
  <c r="V2284" i="33"/>
  <c r="V2252" i="33"/>
  <c r="V2220" i="33"/>
  <c r="V2188" i="33"/>
  <c r="V2156" i="33"/>
  <c r="W2101" i="33"/>
  <c r="U2080" i="33"/>
  <c r="W2037" i="33"/>
  <c r="U2016" i="33"/>
  <c r="W1973" i="33"/>
  <c r="U1952" i="33"/>
  <c r="W1909" i="33"/>
  <c r="U1888" i="33"/>
  <c r="V1816" i="33"/>
  <c r="U1788" i="33"/>
  <c r="W1589" i="33"/>
  <c r="U1504" i="33"/>
  <c r="W1461" i="33"/>
  <c r="V1390" i="33"/>
  <c r="V1262" i="33"/>
  <c r="V1006" i="33"/>
  <c r="V750" i="33"/>
  <c r="W618" i="33"/>
  <c r="V594" i="33"/>
  <c r="V586" i="33"/>
  <c r="W458" i="33"/>
  <c r="U426" i="33"/>
  <c r="V282" i="33"/>
  <c r="V106" i="33"/>
  <c r="V1925" i="33"/>
  <c r="W1317" i="33"/>
  <c r="V1221" i="33"/>
  <c r="V2452" i="33"/>
  <c r="V2292" i="33"/>
  <c r="V2196" i="33"/>
  <c r="U1968" i="33"/>
  <c r="W1809" i="33"/>
  <c r="V404" i="33"/>
  <c r="V1279" i="33"/>
  <c r="V2303" i="33"/>
  <c r="U1003" i="33"/>
  <c r="U971" i="33"/>
  <c r="W83" i="33"/>
  <c r="W1462" i="33"/>
  <c r="U1446" i="33"/>
  <c r="U1342" i="33"/>
  <c r="U2339" i="33"/>
  <c r="W2128" i="33"/>
  <c r="V1976" i="33"/>
  <c r="V396" i="33"/>
  <c r="U380" i="33"/>
  <c r="U372" i="33"/>
  <c r="V356" i="33"/>
  <c r="V300" i="33"/>
  <c r="U284" i="33"/>
  <c r="W196" i="33"/>
  <c r="W180" i="33"/>
  <c r="U164" i="33"/>
  <c r="U148" i="33"/>
  <c r="W68" i="33"/>
  <c r="V44" i="33"/>
  <c r="U28" i="33"/>
  <c r="U2119" i="33"/>
  <c r="V2103" i="33"/>
  <c r="W2087" i="33"/>
  <c r="U2015" i="33"/>
  <c r="V1999" i="33"/>
  <c r="W1967" i="33"/>
  <c r="U1807" i="33"/>
  <c r="U1751" i="33"/>
  <c r="V1575" i="33"/>
  <c r="V1179" i="33"/>
  <c r="U1138" i="33"/>
  <c r="U1130" i="33"/>
  <c r="W1122" i="33"/>
  <c r="W1114" i="33"/>
  <c r="W1066" i="33"/>
  <c r="U1042" i="33"/>
  <c r="W994" i="33"/>
  <c r="U962" i="33"/>
  <c r="U946" i="33"/>
  <c r="U914" i="33"/>
  <c r="W906" i="33"/>
  <c r="W898" i="33"/>
  <c r="U818" i="33"/>
  <c r="U810" i="33"/>
  <c r="W802" i="33"/>
  <c r="W794" i="33"/>
  <c r="W642" i="33"/>
  <c r="W634" i="33"/>
  <c r="W626" i="33"/>
  <c r="V618" i="33"/>
  <c r="V610" i="33"/>
  <c r="U602" i="33"/>
  <c r="U594" i="33"/>
  <c r="U586" i="33"/>
  <c r="W474" i="33"/>
  <c r="W466" i="33"/>
  <c r="V458" i="33"/>
  <c r="U450" i="33"/>
  <c r="U442" i="33"/>
  <c r="U434" i="33"/>
  <c r="W322" i="33"/>
  <c r="W314" i="33"/>
  <c r="W306" i="33"/>
  <c r="V298" i="33"/>
  <c r="V290" i="33"/>
  <c r="U282" i="33"/>
  <c r="U274" i="33"/>
  <c r="U266" i="33"/>
  <c r="W154" i="33"/>
  <c r="W146" i="33"/>
  <c r="W138" i="33"/>
  <c r="V130" i="33"/>
  <c r="V122" i="33"/>
  <c r="V114" i="33"/>
  <c r="U106" i="33"/>
  <c r="U98" i="33"/>
  <c r="V1805" i="33"/>
  <c r="U1797" i="33"/>
  <c r="U1509" i="33"/>
  <c r="V1485" i="33"/>
  <c r="V1445" i="33"/>
  <c r="W1413" i="33"/>
  <c r="V1325" i="33"/>
  <c r="W1309" i="33"/>
  <c r="U1253" i="33"/>
  <c r="W1245" i="33"/>
  <c r="V1229" i="33"/>
  <c r="U1189" i="33"/>
  <c r="V2464" i="33"/>
  <c r="V2432" i="33"/>
  <c r="V2400" i="33"/>
  <c r="V2368" i="33"/>
  <c r="V2336" i="33"/>
  <c r="V2304" i="33"/>
  <c r="V2272" i="33"/>
  <c r="V2240" i="33"/>
  <c r="V2208" i="33"/>
  <c r="V2176" i="33"/>
  <c r="V2144" i="33"/>
  <c r="U2120" i="33"/>
  <c r="W2077" i="33"/>
  <c r="U2056" i="33"/>
  <c r="W2013" i="33"/>
  <c r="U1992" i="33"/>
  <c r="W1949" i="33"/>
  <c r="U1928" i="33"/>
  <c r="W1885" i="33"/>
  <c r="U1864" i="33"/>
  <c r="W1841" i="33"/>
  <c r="V1784" i="33"/>
  <c r="U1584" i="33"/>
  <c r="V1166" i="33"/>
  <c r="V910" i="33"/>
  <c r="W818" i="33"/>
  <c r="W610" i="33"/>
  <c r="U418" i="33"/>
  <c r="U250" i="33"/>
  <c r="V98" i="33"/>
  <c r="V2053" i="33"/>
  <c r="V1813" i="33"/>
  <c r="U1517" i="33"/>
  <c r="V2388" i="33"/>
  <c r="V2260" i="33"/>
  <c r="W2117" i="33"/>
  <c r="V1277" i="33"/>
  <c r="U1279" i="33"/>
  <c r="U1337" i="33"/>
  <c r="U1338" i="33"/>
  <c r="U1339" i="33"/>
  <c r="U1341" i="33"/>
  <c r="U1329" i="33"/>
  <c r="U1330" i="33"/>
  <c r="U1331" i="33"/>
  <c r="U1316" i="33"/>
  <c r="U1314" i="33"/>
  <c r="U1304" i="33"/>
  <c r="U1312" i="33"/>
  <c r="U1296" i="33"/>
  <c r="U1298" i="33"/>
  <c r="U1284" i="33"/>
  <c r="U1297" i="33"/>
  <c r="U1317" i="33"/>
  <c r="U1307" i="33"/>
  <c r="U1313" i="33"/>
  <c r="U1299" i="33"/>
  <c r="U1300" i="33"/>
  <c r="U1288" i="33"/>
  <c r="U1322" i="33"/>
  <c r="U1291" i="33"/>
  <c r="U1290" i="33"/>
  <c r="U1323" i="33"/>
  <c r="U1308" i="33"/>
  <c r="U1310" i="33"/>
  <c r="U1292" i="33"/>
  <c r="U1283" i="33"/>
  <c r="U1326" i="33"/>
  <c r="U1324" i="33"/>
  <c r="U1318" i="33"/>
  <c r="U1319" i="33"/>
  <c r="U1311" i="33"/>
  <c r="U1294" i="33"/>
  <c r="U1303" i="33"/>
  <c r="U1285" i="33"/>
  <c r="U1328" i="33"/>
  <c r="U1325" i="33"/>
  <c r="U1321" i="33"/>
  <c r="U1305" i="33"/>
  <c r="U1301" i="33"/>
  <c r="U1287" i="33"/>
  <c r="U1302" i="33"/>
  <c r="U1286" i="33"/>
  <c r="U1277" i="33"/>
  <c r="U1281" i="33"/>
  <c r="U1289" i="33"/>
  <c r="U1315" i="33"/>
  <c r="U1306" i="33"/>
  <c r="U1309" i="33"/>
  <c r="U1293" i="33"/>
  <c r="U1280" i="33"/>
  <c r="U1282" i="33"/>
  <c r="U1295" i="33"/>
  <c r="W1288" i="33"/>
  <c r="W1294" i="33"/>
  <c r="W1279" i="33"/>
  <c r="W1296" i="33"/>
  <c r="W1281" i="33"/>
  <c r="W1282" i="33"/>
  <c r="W1283" i="33"/>
  <c r="W1286" i="33"/>
  <c r="W1287" i="33"/>
  <c r="W1295" i="33"/>
  <c r="W1298" i="33"/>
  <c r="F22" i="5"/>
  <c r="F24" i="5" s="1"/>
  <c r="F1833" i="33" l="1"/>
  <c r="F1529" i="33"/>
  <c r="D2393" i="33"/>
  <c r="D2140" i="33"/>
  <c r="D2272" i="33"/>
  <c r="D1338" i="33"/>
  <c r="D2142" i="33"/>
  <c r="D2468" i="33"/>
  <c r="D1244" i="33"/>
  <c r="E649" i="33"/>
  <c r="D1539" i="33"/>
  <c r="F1387" i="33"/>
  <c r="F1881" i="33"/>
  <c r="E1065" i="33"/>
  <c r="E612" i="33"/>
  <c r="F804" i="33"/>
  <c r="F724" i="33"/>
  <c r="E1108" i="33"/>
  <c r="F660" i="33"/>
  <c r="E252" i="33"/>
  <c r="E124" i="33"/>
  <c r="D1359" i="33"/>
  <c r="D1145" i="33"/>
  <c r="E844" i="33"/>
  <c r="E1959" i="33"/>
  <c r="E1399" i="33"/>
  <c r="E2407" i="33"/>
  <c r="D1171" i="33"/>
  <c r="D1695" i="33"/>
  <c r="E1495" i="33"/>
  <c r="E1303" i="33"/>
  <c r="D1263" i="33"/>
  <c r="D1191" i="33"/>
  <c r="F1817" i="33"/>
  <c r="D1775" i="33"/>
  <c r="E907" i="33"/>
  <c r="D891" i="33"/>
  <c r="D827" i="33"/>
  <c r="E779" i="33"/>
  <c r="D763" i="33"/>
  <c r="E675" i="33"/>
  <c r="E611" i="33"/>
  <c r="E547" i="33"/>
  <c r="E483" i="33"/>
  <c r="E419" i="33"/>
  <c r="E355" i="33"/>
  <c r="E291" i="33"/>
  <c r="E227" i="33"/>
  <c r="E163" i="33"/>
  <c r="E99" i="33"/>
  <c r="E35" i="33"/>
  <c r="D772" i="33"/>
  <c r="D1991" i="33"/>
  <c r="E1831" i="33"/>
  <c r="D884" i="33"/>
  <c r="F1703" i="33"/>
  <c r="D1147" i="33"/>
  <c r="F883" i="33"/>
  <c r="F819" i="33"/>
  <c r="F755" i="33"/>
  <c r="E444" i="33"/>
  <c r="E1319" i="33"/>
  <c r="F1099" i="33"/>
  <c r="F939" i="33"/>
  <c r="E707" i="33"/>
  <c r="E643" i="33"/>
  <c r="E259" i="33"/>
  <c r="D243" i="33"/>
  <c r="E195" i="33"/>
  <c r="E131" i="33"/>
  <c r="E67" i="33"/>
  <c r="E1164" i="33"/>
  <c r="F1695" i="33"/>
  <c r="F1822" i="33"/>
  <c r="F1494" i="33"/>
  <c r="D2303" i="33"/>
  <c r="D2023" i="33"/>
  <c r="D619" i="33"/>
  <c r="F1511" i="33"/>
  <c r="D427" i="33"/>
  <c r="D171" i="33"/>
  <c r="F852" i="33"/>
  <c r="E732" i="33"/>
  <c r="F1783" i="33"/>
  <c r="E972" i="33"/>
  <c r="D748" i="33"/>
  <c r="F1446" i="33"/>
  <c r="E1838" i="33"/>
  <c r="F980" i="33"/>
  <c r="E308" i="33"/>
  <c r="E1879" i="33"/>
  <c r="D555" i="33"/>
  <c r="D2231" i="33"/>
  <c r="F1132" i="33"/>
  <c r="D235" i="33"/>
  <c r="F962" i="33"/>
  <c r="F412" i="33"/>
  <c r="E2360" i="33"/>
  <c r="E2296" i="33"/>
  <c r="E2168" i="33"/>
  <c r="D1848" i="33"/>
  <c r="E2303" i="33"/>
  <c r="D1326" i="33"/>
  <c r="D1328" i="33"/>
  <c r="D1287" i="33"/>
  <c r="D1315" i="33"/>
  <c r="D1280" i="33"/>
  <c r="E2455" i="33"/>
  <c r="F2216" i="33"/>
  <c r="D508" i="33"/>
  <c r="D244" i="33"/>
  <c r="F164" i="33"/>
  <c r="D116" i="33"/>
  <c r="E2031" i="33"/>
  <c r="E1847" i="33"/>
  <c r="F1018" i="33"/>
  <c r="E2232" i="33"/>
  <c r="E2316" i="33"/>
  <c r="F1279" i="33"/>
  <c r="F2309" i="33"/>
  <c r="F2221" i="33"/>
  <c r="F1347" i="33"/>
  <c r="E1969" i="33"/>
  <c r="E1905" i="33"/>
  <c r="E1841" i="33"/>
  <c r="E1777" i="33"/>
  <c r="D1314" i="33"/>
  <c r="D1290" i="33"/>
  <c r="F1282" i="33"/>
  <c r="F1945" i="33"/>
  <c r="F2009" i="33"/>
  <c r="D1993" i="33"/>
  <c r="D1929" i="33"/>
  <c r="D1865" i="33"/>
  <c r="D874" i="33"/>
  <c r="D802" i="33"/>
  <c r="E500" i="33"/>
  <c r="E188" i="33"/>
  <c r="E52" i="33"/>
  <c r="F1551" i="33"/>
  <c r="D1511" i="33"/>
  <c r="F2344" i="33"/>
  <c r="E1370" i="33"/>
  <c r="E1210" i="33"/>
  <c r="E1242" i="33"/>
  <c r="D1113" i="33"/>
  <c r="D1049" i="33"/>
  <c r="D913" i="33"/>
  <c r="F940" i="33"/>
  <c r="D458" i="33"/>
  <c r="F601" i="33"/>
  <c r="D2180" i="33"/>
  <c r="D1964" i="33"/>
  <c r="E1114" i="33"/>
  <c r="E922" i="33"/>
  <c r="F1513" i="33"/>
  <c r="E1206" i="33"/>
  <c r="D2201" i="33"/>
  <c r="E1926" i="33"/>
  <c r="D2452" i="33"/>
  <c r="D2380" i="33"/>
  <c r="E1766" i="33"/>
  <c r="D2148" i="33"/>
  <c r="E1798" i="33"/>
  <c r="D2324" i="33"/>
  <c r="D1868" i="33"/>
  <c r="E938" i="33"/>
  <c r="E1550" i="33"/>
  <c r="D905" i="33"/>
  <c r="E633" i="33"/>
  <c r="D561" i="33"/>
  <c r="E297" i="33"/>
  <c r="D217" i="33"/>
  <c r="F2028" i="33"/>
  <c r="E1580" i="33"/>
  <c r="D1332" i="33"/>
  <c r="F1268" i="33"/>
  <c r="F1244" i="33"/>
  <c r="F1204" i="33"/>
  <c r="D2436" i="33"/>
  <c r="F2389" i="33"/>
  <c r="D2376" i="33"/>
  <c r="D2364" i="33"/>
  <c r="D1748" i="33"/>
  <c r="D169" i="33"/>
  <c r="E1492" i="33"/>
  <c r="F2413" i="33"/>
  <c r="D2160" i="33"/>
  <c r="D2136" i="33"/>
  <c r="D1973" i="33"/>
  <c r="D1909" i="33"/>
  <c r="F1121" i="33"/>
  <c r="F993" i="33"/>
  <c r="F833" i="33"/>
  <c r="D729" i="33"/>
  <c r="F545" i="33"/>
  <c r="E505" i="33"/>
  <c r="F313" i="33"/>
  <c r="E241" i="33"/>
  <c r="D177" i="33"/>
  <c r="F2092" i="33"/>
  <c r="F1972" i="33"/>
  <c r="F1852" i="33"/>
  <c r="F1708" i="33"/>
  <c r="F1500" i="33"/>
  <c r="D1380" i="33"/>
  <c r="E1356" i="33"/>
  <c r="F1136" i="33"/>
  <c r="F976" i="33"/>
  <c r="E944" i="33"/>
  <c r="F920" i="33"/>
  <c r="D872" i="33"/>
  <c r="E864" i="33"/>
  <c r="E856" i="33"/>
  <c r="F848" i="33"/>
  <c r="D792" i="33"/>
  <c r="D720" i="33"/>
  <c r="D712" i="33"/>
  <c r="E1138" i="33"/>
  <c r="D953" i="33"/>
  <c r="F721" i="33"/>
  <c r="E673" i="33"/>
  <c r="D385" i="33"/>
  <c r="D297" i="33"/>
  <c r="D257" i="33"/>
  <c r="D2240" i="33"/>
  <c r="F2205" i="33"/>
  <c r="D2077" i="33"/>
  <c r="D2013" i="33"/>
  <c r="D1949" i="33"/>
  <c r="D1885" i="33"/>
  <c r="F801" i="33"/>
  <c r="E761" i="33"/>
  <c r="D689" i="33"/>
  <c r="D417" i="33"/>
  <c r="F281" i="33"/>
  <c r="F241" i="33"/>
  <c r="E209" i="33"/>
  <c r="D145" i="33"/>
  <c r="F2116" i="33"/>
  <c r="F1732" i="33"/>
  <c r="E1524" i="33"/>
  <c r="E1380" i="33"/>
  <c r="E984" i="33"/>
  <c r="F944" i="33"/>
  <c r="D880" i="33"/>
  <c r="E872" i="33"/>
  <c r="F864" i="33"/>
  <c r="F856" i="33"/>
  <c r="D808" i="33"/>
  <c r="E800" i="33"/>
  <c r="E792" i="33"/>
  <c r="F784" i="33"/>
  <c r="D736" i="33"/>
  <c r="D728" i="33"/>
  <c r="E712" i="33"/>
  <c r="D704" i="33"/>
  <c r="D688" i="33"/>
  <c r="D680" i="33"/>
  <c r="D672" i="33"/>
  <c r="D2417" i="33"/>
  <c r="E1978" i="33"/>
  <c r="F1821" i="33"/>
  <c r="E802" i="33"/>
  <c r="E1514" i="33"/>
  <c r="F873" i="33"/>
  <c r="E817" i="33"/>
  <c r="D521" i="33"/>
  <c r="F81" i="33"/>
  <c r="F41" i="33"/>
  <c r="D2264" i="33"/>
  <c r="D2228" i="33"/>
  <c r="D2216" i="33"/>
  <c r="D2204" i="33"/>
  <c r="F2157" i="33"/>
  <c r="D2053" i="33"/>
  <c r="E1850" i="33"/>
  <c r="E1916" i="33"/>
  <c r="D2383" i="33"/>
  <c r="E1110" i="33"/>
  <c r="F1565" i="33"/>
  <c r="E1105" i="33"/>
  <c r="F169" i="33"/>
  <c r="E129" i="33"/>
  <c r="D1965" i="33"/>
  <c r="D945" i="33"/>
  <c r="F761" i="33"/>
  <c r="E689" i="33"/>
  <c r="D617" i="33"/>
  <c r="F473" i="33"/>
  <c r="F449" i="33"/>
  <c r="E417" i="33"/>
  <c r="E145" i="33"/>
  <c r="E1588" i="33"/>
  <c r="F1524" i="33"/>
  <c r="F1380" i="33"/>
  <c r="D1220" i="33"/>
  <c r="D1196" i="33"/>
  <c r="E1168" i="33"/>
  <c r="D1112" i="33"/>
  <c r="D1088" i="33"/>
  <c r="E960" i="33"/>
  <c r="D904" i="33"/>
  <c r="D896" i="33"/>
  <c r="D888" i="33"/>
  <c r="E880" i="33"/>
  <c r="F808" i="33"/>
  <c r="D752" i="33"/>
  <c r="E744" i="33"/>
  <c r="F728" i="33"/>
  <c r="F720" i="33"/>
  <c r="F704" i="33"/>
  <c r="E696" i="33"/>
  <c r="E688" i="33"/>
  <c r="F680" i="33"/>
  <c r="D2137" i="33"/>
  <c r="E1882" i="33"/>
  <c r="D2433" i="33"/>
  <c r="D2215" i="33"/>
  <c r="E994" i="33"/>
  <c r="F1105" i="33"/>
  <c r="E953" i="33"/>
  <c r="D633" i="33"/>
  <c r="D601" i="33"/>
  <c r="F385" i="33"/>
  <c r="E345" i="33"/>
  <c r="F297" i="33"/>
  <c r="E257" i="33"/>
  <c r="F1940" i="33"/>
  <c r="F1780" i="33"/>
  <c r="D2296" i="33"/>
  <c r="F2261" i="33"/>
  <c r="D2248" i="33"/>
  <c r="D2236" i="33"/>
  <c r="F2213" i="33"/>
  <c r="F2201" i="33"/>
  <c r="F2189" i="33"/>
  <c r="F2177" i="33"/>
  <c r="F2165" i="33"/>
  <c r="D2069" i="33"/>
  <c r="D2005" i="33"/>
  <c r="D1941" i="33"/>
  <c r="D865" i="33"/>
  <c r="F689" i="33"/>
  <c r="D577" i="33"/>
  <c r="F417" i="33"/>
  <c r="E393" i="33"/>
  <c r="D313" i="33"/>
  <c r="F145" i="33"/>
  <c r="E105" i="33"/>
  <c r="D17" i="33"/>
  <c r="F2036" i="33"/>
  <c r="F1900" i="33"/>
  <c r="F1796" i="33"/>
  <c r="F1556" i="33"/>
  <c r="E1276" i="33"/>
  <c r="E1220" i="33"/>
  <c r="E1196" i="33"/>
  <c r="D1136" i="33"/>
  <c r="E1112" i="33"/>
  <c r="E1088" i="33"/>
  <c r="E1016" i="33"/>
  <c r="E968" i="33"/>
  <c r="F960" i="33"/>
  <c r="D912" i="33"/>
  <c r="E904" i="33"/>
  <c r="E896" i="33"/>
  <c r="E888" i="33"/>
  <c r="F880" i="33"/>
  <c r="D824" i="33"/>
  <c r="E816" i="33"/>
  <c r="F744" i="33"/>
  <c r="F696" i="33"/>
  <c r="F688" i="33"/>
  <c r="F664" i="33"/>
  <c r="F656" i="33"/>
  <c r="E1754" i="33"/>
  <c r="D2305" i="33"/>
  <c r="D2409" i="33"/>
  <c r="D2420" i="33"/>
  <c r="E1122" i="33"/>
  <c r="D721" i="33"/>
  <c r="F2329" i="33"/>
  <c r="F2269" i="33"/>
  <c r="D2152" i="33"/>
  <c r="D2085" i="33"/>
  <c r="D2021" i="33"/>
  <c r="D1957" i="33"/>
  <c r="D1893" i="33"/>
  <c r="D1121" i="33"/>
  <c r="F945" i="33"/>
  <c r="E865" i="33"/>
  <c r="D801" i="33"/>
  <c r="F617" i="33"/>
  <c r="F353" i="33"/>
  <c r="E313" i="33"/>
  <c r="D241" i="33"/>
  <c r="F65" i="33"/>
  <c r="E17" i="33"/>
  <c r="F2060" i="33"/>
  <c r="F1932" i="33"/>
  <c r="E1708" i="33"/>
  <c r="E1500" i="33"/>
  <c r="F1276" i="33"/>
  <c r="F1220" i="33"/>
  <c r="F1196" i="33"/>
  <c r="E1136" i="33"/>
  <c r="F2343" i="33"/>
  <c r="F1540" i="33"/>
  <c r="F1388" i="33"/>
  <c r="E449" i="33"/>
  <c r="F209" i="33"/>
  <c r="E177" i="33"/>
  <c r="E1556" i="33"/>
  <c r="F144" i="33"/>
  <c r="F128" i="33"/>
  <c r="E120" i="33"/>
  <c r="E112" i="33"/>
  <c r="F104" i="33"/>
  <c r="F96" i="33"/>
  <c r="E88" i="33"/>
  <c r="E80" i="33"/>
  <c r="F72" i="33"/>
  <c r="E64" i="33"/>
  <c r="D56" i="33"/>
  <c r="E40" i="33"/>
  <c r="E32" i="33"/>
  <c r="D24" i="33"/>
  <c r="E8" i="33"/>
  <c r="D2107" i="33"/>
  <c r="D2075" i="33"/>
  <c r="D2043" i="33"/>
  <c r="D2011" i="33"/>
  <c r="D1979" i="33"/>
  <c r="D1915" i="33"/>
  <c r="D1883" i="33"/>
  <c r="D1851" i="33"/>
  <c r="F1835" i="33"/>
  <c r="D1795" i="33"/>
  <c r="E1787" i="33"/>
  <c r="E1914" i="33"/>
  <c r="D2190" i="33"/>
  <c r="D2224" i="33"/>
  <c r="D2164" i="33"/>
  <c r="D2125" i="33"/>
  <c r="D1997" i="33"/>
  <c r="D1925" i="33"/>
  <c r="F1882" i="33"/>
  <c r="D1853" i="33"/>
  <c r="E1121" i="33"/>
  <c r="D649" i="33"/>
  <c r="E1732" i="33"/>
  <c r="F1064" i="33"/>
  <c r="F912" i="33"/>
  <c r="F888" i="33"/>
  <c r="F872" i="33"/>
  <c r="D816" i="33"/>
  <c r="D656" i="33"/>
  <c r="E648" i="33"/>
  <c r="D624" i="33"/>
  <c r="D616" i="33"/>
  <c r="D608" i="33"/>
  <c r="D592" i="33"/>
  <c r="D584" i="33"/>
  <c r="E512" i="33"/>
  <c r="D504" i="33"/>
  <c r="E480" i="33"/>
  <c r="D472" i="33"/>
  <c r="E456" i="33"/>
  <c r="D432" i="33"/>
  <c r="D424" i="33"/>
  <c r="D416" i="33"/>
  <c r="D400" i="33"/>
  <c r="D392" i="33"/>
  <c r="F120" i="33"/>
  <c r="F112" i="33"/>
  <c r="F88" i="33"/>
  <c r="F80" i="33"/>
  <c r="F64" i="33"/>
  <c r="E56" i="33"/>
  <c r="E48" i="33"/>
  <c r="F40" i="33"/>
  <c r="F32" i="33"/>
  <c r="E24" i="33"/>
  <c r="E16" i="33"/>
  <c r="F8" i="33"/>
  <c r="E2107" i="33"/>
  <c r="F2099" i="33"/>
  <c r="E2075" i="33"/>
  <c r="F2067" i="33"/>
  <c r="E2043" i="33"/>
  <c r="F2035" i="33"/>
  <c r="E2011" i="33"/>
  <c r="F2003" i="33"/>
  <c r="E1979" i="33"/>
  <c r="F1971" i="33"/>
  <c r="F1939" i="33"/>
  <c r="E1915" i="33"/>
  <c r="F1907" i="33"/>
  <c r="E1883" i="33"/>
  <c r="F1875" i="33"/>
  <c r="E1851" i="33"/>
  <c r="F1843" i="33"/>
  <c r="D1803" i="33"/>
  <c r="E2078" i="33"/>
  <c r="E2050" i="33"/>
  <c r="E822" i="33"/>
  <c r="E754" i="33"/>
  <c r="F217" i="33"/>
  <c r="D2464" i="33"/>
  <c r="D2200" i="33"/>
  <c r="F2141" i="33"/>
  <c r="E545" i="33"/>
  <c r="D393" i="33"/>
  <c r="E281" i="33"/>
  <c r="D105" i="33"/>
  <c r="F1996" i="33"/>
  <c r="E976" i="33"/>
  <c r="D920" i="33"/>
  <c r="E848" i="33"/>
  <c r="F792" i="33"/>
  <c r="E752" i="33"/>
  <c r="F648" i="33"/>
  <c r="E640" i="33"/>
  <c r="D632" i="33"/>
  <c r="E616" i="33"/>
  <c r="E608" i="33"/>
  <c r="D600" i="33"/>
  <c r="E584" i="33"/>
  <c r="D576" i="33"/>
  <c r="D560" i="33"/>
  <c r="D552" i="33"/>
  <c r="D544" i="33"/>
  <c r="D528" i="33"/>
  <c r="F512" i="33"/>
  <c r="E504" i="33"/>
  <c r="F480" i="33"/>
  <c r="E472" i="33"/>
  <c r="E464" i="33"/>
  <c r="F456" i="33"/>
  <c r="E448" i="33"/>
  <c r="D440" i="33"/>
  <c r="E424" i="33"/>
  <c r="E416" i="33"/>
  <c r="D408" i="33"/>
  <c r="E392" i="33"/>
  <c r="D384" i="33"/>
  <c r="D368" i="33"/>
  <c r="D360" i="33"/>
  <c r="D352" i="33"/>
  <c r="D336" i="33"/>
  <c r="D328" i="33"/>
  <c r="F56" i="33"/>
  <c r="F48" i="33"/>
  <c r="F24" i="33"/>
  <c r="F16" i="33"/>
  <c r="D2115" i="33"/>
  <c r="D2083" i="33"/>
  <c r="D2051" i="33"/>
  <c r="D2019" i="33"/>
  <c r="D1987" i="33"/>
  <c r="D1955" i="33"/>
  <c r="D1923" i="33"/>
  <c r="D1891" i="33"/>
  <c r="D1859" i="33"/>
  <c r="D1811" i="33"/>
  <c r="E1803" i="33"/>
  <c r="E1954" i="33"/>
  <c r="D1512" i="33"/>
  <c r="E489" i="33"/>
  <c r="F441" i="33"/>
  <c r="F2437" i="33"/>
  <c r="D2268" i="33"/>
  <c r="D1989" i="33"/>
  <c r="F1946" i="33"/>
  <c r="D1917" i="33"/>
  <c r="F1874" i="33"/>
  <c r="F865" i="33"/>
  <c r="F577" i="33"/>
  <c r="F505" i="33"/>
  <c r="F1588" i="33"/>
  <c r="D1168" i="33"/>
  <c r="E920" i="33"/>
  <c r="F896" i="33"/>
  <c r="F816" i="33"/>
  <c r="D768" i="33"/>
  <c r="D760" i="33"/>
  <c r="F752" i="33"/>
  <c r="D696" i="33"/>
  <c r="E672" i="33"/>
  <c r="D664" i="33"/>
  <c r="E656" i="33"/>
  <c r="E632" i="33"/>
  <c r="E624" i="33"/>
  <c r="F616" i="33"/>
  <c r="F608" i="33"/>
  <c r="E600" i="33"/>
  <c r="E592" i="33"/>
  <c r="F584" i="33"/>
  <c r="D568" i="33"/>
  <c r="E552" i="33"/>
  <c r="E544" i="33"/>
  <c r="D536" i="33"/>
  <c r="F504" i="33"/>
  <c r="F496" i="33"/>
  <c r="F472" i="33"/>
  <c r="F464" i="33"/>
  <c r="F448" i="33"/>
  <c r="E440" i="33"/>
  <c r="E432" i="33"/>
  <c r="F424" i="33"/>
  <c r="F416" i="33"/>
  <c r="E408" i="33"/>
  <c r="E400" i="33"/>
  <c r="F392" i="33"/>
  <c r="E384" i="33"/>
  <c r="D376" i="33"/>
  <c r="E360" i="33"/>
  <c r="E352" i="33"/>
  <c r="D344" i="33"/>
  <c r="E328" i="33"/>
  <c r="D320" i="33"/>
  <c r="D304" i="33"/>
  <c r="D296" i="33"/>
  <c r="D288" i="33"/>
  <c r="D272" i="33"/>
  <c r="D264" i="33"/>
  <c r="E2115" i="33"/>
  <c r="F2107" i="33"/>
  <c r="E2083" i="33"/>
  <c r="F2075" i="33"/>
  <c r="F2043" i="33"/>
  <c r="E2019" i="33"/>
  <c r="F2011" i="33"/>
  <c r="E1987" i="33"/>
  <c r="F1979" i="33"/>
  <c r="E1955" i="33"/>
  <c r="F1947" i="33"/>
  <c r="E1923" i="33"/>
  <c r="F1915" i="33"/>
  <c r="E1891" i="33"/>
  <c r="F1883" i="33"/>
  <c r="E1859" i="33"/>
  <c r="E1948" i="33"/>
  <c r="D2361" i="33"/>
  <c r="F1497" i="33"/>
  <c r="D2061" i="33"/>
  <c r="D1981" i="33"/>
  <c r="D473" i="33"/>
  <c r="F393" i="33"/>
  <c r="E353" i="33"/>
  <c r="D209" i="33"/>
  <c r="F105" i="33"/>
  <c r="F1412" i="33"/>
  <c r="F1168" i="33"/>
  <c r="F984" i="33"/>
  <c r="F968" i="33"/>
  <c r="F904" i="33"/>
  <c r="E832" i="33"/>
  <c r="F824" i="33"/>
  <c r="F776" i="33"/>
  <c r="F768" i="33"/>
  <c r="F760" i="33"/>
  <c r="F712" i="33"/>
  <c r="E680" i="33"/>
  <c r="F560" i="33"/>
  <c r="F536" i="33"/>
  <c r="F528" i="33"/>
  <c r="F376" i="33"/>
  <c r="F344" i="33"/>
  <c r="F336" i="33"/>
  <c r="F320" i="33"/>
  <c r="E312" i="33"/>
  <c r="E304" i="33"/>
  <c r="F296" i="33"/>
  <c r="D873" i="33"/>
  <c r="D1388" i="33"/>
  <c r="F1356" i="33"/>
  <c r="D864" i="33"/>
  <c r="D784" i="33"/>
  <c r="F312" i="33"/>
  <c r="F1769" i="33"/>
  <c r="E601" i="33"/>
  <c r="E1300" i="33"/>
  <c r="D2188" i="33"/>
  <c r="E993" i="33"/>
  <c r="E729" i="33"/>
  <c r="D545" i="33"/>
  <c r="D281" i="33"/>
  <c r="F1876" i="33"/>
  <c r="D856" i="33"/>
  <c r="F624" i="33"/>
  <c r="F600" i="33"/>
  <c r="E536" i="33"/>
  <c r="E2453" i="33"/>
  <c r="E2389" i="33"/>
  <c r="D1556" i="33"/>
  <c r="D1732" i="33"/>
  <c r="F521" i="33"/>
  <c r="E945" i="33"/>
  <c r="F1764" i="33"/>
  <c r="E824" i="33"/>
  <c r="F632" i="33"/>
  <c r="F240" i="33"/>
  <c r="F1795" i="33"/>
  <c r="F1739" i="33"/>
  <c r="F1499" i="33"/>
  <c r="E1307" i="33"/>
  <c r="E2437" i="33"/>
  <c r="E2309" i="33"/>
  <c r="E2245" i="33"/>
  <c r="E2181" i="33"/>
  <c r="D1540" i="33"/>
  <c r="D1041" i="33"/>
  <c r="E969" i="33"/>
  <c r="E409" i="33"/>
  <c r="F2137" i="33"/>
  <c r="E776" i="33"/>
  <c r="E736" i="33"/>
  <c r="F552" i="33"/>
  <c r="F432" i="33"/>
  <c r="F408" i="33"/>
  <c r="E376" i="33"/>
  <c r="E344" i="33"/>
  <c r="F248" i="33"/>
  <c r="D2091" i="33"/>
  <c r="D2027" i="33"/>
  <c r="D1963" i="33"/>
  <c r="D1899" i="33"/>
  <c r="D1771" i="33"/>
  <c r="E1763" i="33"/>
  <c r="D1523" i="33"/>
  <c r="E1515" i="33"/>
  <c r="F1371" i="33"/>
  <c r="F1363" i="33"/>
  <c r="E1315" i="33"/>
  <c r="E2333" i="33"/>
  <c r="E2269" i="33"/>
  <c r="E2141" i="33"/>
  <c r="F969" i="33"/>
  <c r="F841" i="33"/>
  <c r="D697" i="33"/>
  <c r="D265" i="33"/>
  <c r="D879" i="33"/>
  <c r="E1780" i="33"/>
  <c r="F17" i="33"/>
  <c r="E664" i="33"/>
  <c r="F384" i="33"/>
  <c r="F352" i="33"/>
  <c r="E288" i="33"/>
  <c r="D256" i="33"/>
  <c r="E176" i="33"/>
  <c r="E144" i="33"/>
  <c r="F1827" i="33"/>
  <c r="D1699" i="33"/>
  <c r="D1691" i="33"/>
  <c r="D1587" i="33"/>
  <c r="D1579" i="33"/>
  <c r="D1563" i="33"/>
  <c r="D1555" i="33"/>
  <c r="D1547" i="33"/>
  <c r="E1523" i="33"/>
  <c r="F1307" i="33"/>
  <c r="E2293" i="33"/>
  <c r="D1524" i="33"/>
  <c r="E1089" i="33"/>
  <c r="E1041" i="33"/>
  <c r="F409" i="33"/>
  <c r="E775" i="33"/>
  <c r="E617" i="33"/>
  <c r="D1356" i="33"/>
  <c r="F672" i="33"/>
  <c r="F440" i="33"/>
  <c r="E320" i="33"/>
  <c r="D224" i="33"/>
  <c r="F2091" i="33"/>
  <c r="F2059" i="33"/>
  <c r="F2027" i="33"/>
  <c r="F1995" i="33"/>
  <c r="D1588" i="33"/>
  <c r="F649" i="33"/>
  <c r="F360" i="33"/>
  <c r="E296" i="33"/>
  <c r="F2126" i="33"/>
  <c r="E2020" i="33"/>
  <c r="E1836" i="33"/>
  <c r="E760" i="33"/>
  <c r="E2116" i="33"/>
  <c r="E2076" i="33"/>
  <c r="E1932" i="33"/>
  <c r="D1578" i="33"/>
  <c r="F2466" i="33"/>
  <c r="F2402" i="33"/>
  <c r="D2389" i="33"/>
  <c r="F2338" i="33"/>
  <c r="D2325" i="33"/>
  <c r="F2274" i="33"/>
  <c r="D2261" i="33"/>
  <c r="F2210" i="33"/>
  <c r="D2197" i="33"/>
  <c r="F2146" i="33"/>
  <c r="D2133" i="33"/>
  <c r="E2036" i="33"/>
  <c r="E1964" i="33"/>
  <c r="E1892" i="33"/>
  <c r="D761" i="33"/>
  <c r="D232" i="33"/>
  <c r="E2099" i="33"/>
  <c r="F697" i="33"/>
  <c r="F623" i="33"/>
  <c r="E471" i="33"/>
  <c r="E215" i="33"/>
  <c r="D1714" i="33"/>
  <c r="F1522" i="33"/>
  <c r="D1370" i="33"/>
  <c r="D1210" i="33"/>
  <c r="D1202" i="33"/>
  <c r="F2362" i="33"/>
  <c r="D2349" i="33"/>
  <c r="F2298" i="33"/>
  <c r="D2285" i="33"/>
  <c r="D2221" i="33"/>
  <c r="F2182" i="33"/>
  <c r="F2170" i="33"/>
  <c r="D2157" i="33"/>
  <c r="E1996" i="33"/>
  <c r="E1852" i="33"/>
  <c r="E1354" i="33"/>
  <c r="E1939" i="33"/>
  <c r="D2010" i="33"/>
  <c r="D1946" i="33"/>
  <c r="E2100" i="33"/>
  <c r="E1988" i="33"/>
  <c r="E1940" i="33"/>
  <c r="F1158" i="33"/>
  <c r="D7" i="33"/>
  <c r="E1876" i="33"/>
  <c r="F638" i="33"/>
  <c r="F510" i="33"/>
  <c r="E2124" i="33"/>
  <c r="D614" i="33"/>
  <c r="D550" i="33"/>
  <c r="F1194" i="33"/>
  <c r="E2060" i="33"/>
  <c r="E1868" i="33"/>
  <c r="E614" i="33"/>
  <c r="D1850" i="33"/>
  <c r="F1258" i="33"/>
  <c r="F1202" i="33"/>
  <c r="F753" i="33"/>
  <c r="F497" i="33"/>
  <c r="D121" i="33"/>
  <c r="F1772" i="33"/>
  <c r="D1348" i="33"/>
  <c r="D878" i="33"/>
  <c r="D806" i="33"/>
  <c r="D782" i="33"/>
  <c r="D750" i="33"/>
  <c r="F862" i="33"/>
  <c r="E1769" i="33"/>
  <c r="D1737" i="33"/>
  <c r="D1545" i="33"/>
  <c r="D1409" i="33"/>
  <c r="D1217" i="33"/>
  <c r="F233" i="33"/>
  <c r="E1436" i="33"/>
  <c r="E957" i="33"/>
  <c r="D710" i="33"/>
  <c r="F254" i="33"/>
  <c r="F126" i="33"/>
  <c r="E2097" i="33"/>
  <c r="E2033" i="33"/>
  <c r="E1497" i="33"/>
  <c r="D1441" i="33"/>
  <c r="D1433" i="33"/>
  <c r="F1305" i="33"/>
  <c r="E1249" i="33"/>
  <c r="E2442" i="33"/>
  <c r="E2134" i="33"/>
  <c r="D2092" i="33"/>
  <c r="F2001" i="33"/>
  <c r="F1865" i="33"/>
  <c r="F569" i="33"/>
  <c r="E1748" i="33"/>
  <c r="F1152" i="33"/>
  <c r="F1181" i="33"/>
  <c r="D741" i="33"/>
  <c r="D358" i="33"/>
  <c r="D294" i="33"/>
  <c r="D166" i="33"/>
  <c r="D38" i="33"/>
  <c r="D1265" i="33"/>
  <c r="D1201" i="33"/>
  <c r="F2089" i="33"/>
  <c r="F1793" i="33"/>
  <c r="F809" i="33"/>
  <c r="E433" i="33"/>
  <c r="F137" i="33"/>
  <c r="D9" i="33"/>
  <c r="F2065" i="33"/>
  <c r="D1793" i="33"/>
  <c r="D1972" i="33"/>
  <c r="D609" i="33"/>
  <c r="F158" i="33"/>
  <c r="F94" i="33"/>
  <c r="E2017" i="33"/>
  <c r="E1889" i="33"/>
  <c r="E1521" i="33"/>
  <c r="E1369" i="33"/>
  <c r="F1321" i="33"/>
  <c r="D2036" i="33"/>
  <c r="F1921" i="33"/>
  <c r="E305" i="33"/>
  <c r="F1516" i="33"/>
  <c r="F1085" i="33"/>
  <c r="F821" i="33"/>
  <c r="E1704" i="33"/>
  <c r="E1713" i="33"/>
  <c r="E1585" i="33"/>
  <c r="E1537" i="33"/>
  <c r="F1329" i="33"/>
  <c r="E1209" i="33"/>
  <c r="F2033" i="33"/>
  <c r="F1897" i="33"/>
  <c r="E937" i="33"/>
  <c r="E273" i="33"/>
  <c r="F1828" i="33"/>
  <c r="E1149" i="33"/>
  <c r="E797" i="33"/>
  <c r="F629" i="33"/>
  <c r="F541" i="33"/>
  <c r="E205" i="33"/>
  <c r="F133" i="33"/>
  <c r="F1984" i="33"/>
  <c r="E2025" i="33"/>
  <c r="F1236" i="33"/>
  <c r="E1865" i="33"/>
  <c r="F1436" i="33"/>
  <c r="F1117" i="33"/>
  <c r="E101" i="33"/>
  <c r="D1857" i="33"/>
  <c r="F1292" i="33"/>
  <c r="D765" i="33"/>
  <c r="E189" i="33"/>
  <c r="D2306" i="33"/>
  <c r="F2195" i="33"/>
  <c r="E1825" i="33"/>
  <c r="F2097" i="33"/>
  <c r="D2055" i="33"/>
  <c r="D1383" i="33"/>
  <c r="F1319" i="33"/>
  <c r="E2291" i="33"/>
  <c r="E2163" i="33"/>
  <c r="D2094" i="33"/>
  <c r="D1814" i="33"/>
  <c r="E1929" i="33"/>
  <c r="D860" i="33"/>
  <c r="F1919" i="33"/>
  <c r="E2247" i="33"/>
  <c r="F2121" i="33"/>
  <c r="F45" i="33"/>
  <c r="E860" i="33"/>
  <c r="E2395" i="33"/>
  <c r="E2235" i="33"/>
  <c r="D1740" i="33"/>
  <c r="E934" i="33"/>
  <c r="E1171" i="33"/>
  <c r="D211" i="33"/>
  <c r="E789" i="33"/>
  <c r="E1020" i="33"/>
  <c r="F2055" i="33"/>
  <c r="D1863" i="33"/>
  <c r="E1839" i="33"/>
  <c r="E867" i="33"/>
  <c r="F419" i="33"/>
  <c r="F35" i="33"/>
  <c r="D137" i="33"/>
  <c r="F1328" i="33"/>
  <c r="E1202" i="33"/>
  <c r="E1991" i="33"/>
  <c r="F1583" i="33"/>
  <c r="F1431" i="33"/>
  <c r="E1271" i="33"/>
  <c r="E2307" i="33"/>
  <c r="E2147" i="33"/>
  <c r="D1596" i="33"/>
  <c r="E1075" i="33"/>
  <c r="E955" i="33"/>
  <c r="F763" i="33"/>
  <c r="E715" i="33"/>
  <c r="E587" i="33"/>
  <c r="E467" i="33"/>
  <c r="E275" i="33"/>
  <c r="E147" i="33"/>
  <c r="D2070" i="33"/>
  <c r="D1878" i="33"/>
  <c r="D1726" i="33"/>
  <c r="D1125" i="33"/>
  <c r="F2379" i="33"/>
  <c r="E1180" i="33"/>
  <c r="D420" i="33"/>
  <c r="E156" i="33"/>
  <c r="E2443" i="33"/>
  <c r="E2251" i="33"/>
  <c r="D1764" i="33"/>
  <c r="E870" i="33"/>
  <c r="D251" i="33"/>
  <c r="F2227" i="33"/>
  <c r="E1131" i="33"/>
  <c r="F1414" i="33"/>
  <c r="F1222" i="33"/>
  <c r="D2459" i="33"/>
  <c r="F2388" i="33"/>
  <c r="F2288" i="33"/>
  <c r="F2212" i="33"/>
  <c r="E2120" i="33"/>
  <c r="E1928" i="33"/>
  <c r="D988" i="33"/>
  <c r="F2095" i="33"/>
  <c r="F1879" i="33"/>
  <c r="F1075" i="33"/>
  <c r="F523" i="33"/>
  <c r="D2387" i="33"/>
  <c r="F2180" i="33"/>
  <c r="F1153" i="33"/>
  <c r="D2033" i="33"/>
  <c r="D4" i="33"/>
  <c r="F1734" i="33"/>
  <c r="F2356" i="33"/>
  <c r="F2268" i="33"/>
  <c r="D2179" i="33"/>
  <c r="E2048" i="33"/>
  <c r="E908" i="33"/>
  <c r="D564" i="33"/>
  <c r="D156" i="33"/>
  <c r="F75" i="33"/>
  <c r="F1502" i="33"/>
  <c r="D2411" i="33"/>
  <c r="F2340" i="33"/>
  <c r="F2252" i="33"/>
  <c r="D2131" i="33"/>
  <c r="E1172" i="33"/>
  <c r="F780" i="33"/>
  <c r="D141" i="33"/>
  <c r="D1519" i="33"/>
  <c r="D828" i="33"/>
  <c r="E2399" i="33"/>
  <c r="E1043" i="33"/>
  <c r="D1198" i="33"/>
  <c r="F2420" i="33"/>
  <c r="F2336" i="33"/>
  <c r="F2232" i="33"/>
  <c r="F2156" i="33"/>
  <c r="E2000" i="33"/>
  <c r="D492" i="33"/>
  <c r="F2351" i="33"/>
  <c r="D260" i="33"/>
  <c r="E1327" i="33"/>
  <c r="D1895" i="33"/>
  <c r="D707" i="33"/>
  <c r="D2319" i="33"/>
  <c r="E492" i="33"/>
  <c r="E28" i="33"/>
  <c r="F1138" i="33"/>
  <c r="D669" i="33"/>
  <c r="D131" i="33"/>
  <c r="F2296" i="33"/>
  <c r="E1912" i="33"/>
  <c r="D1170" i="33"/>
  <c r="F1569" i="33"/>
  <c r="E2364" i="33"/>
  <c r="F978" i="33"/>
  <c r="F554" i="33"/>
  <c r="E386" i="33"/>
  <c r="D194" i="33"/>
  <c r="E42" i="33"/>
  <c r="E1501" i="33"/>
  <c r="E228" i="33"/>
  <c r="F698" i="33"/>
  <c r="D170" i="33"/>
  <c r="E18" i="33"/>
  <c r="E1909" i="33"/>
  <c r="D1381" i="33"/>
  <c r="D1872" i="33"/>
  <c r="D1805" i="33"/>
  <c r="E1358" i="33"/>
  <c r="F2352" i="33"/>
  <c r="E1446" i="33"/>
  <c r="D634" i="33"/>
  <c r="D1845" i="33"/>
  <c r="E1309" i="33"/>
  <c r="E2456" i="33"/>
  <c r="E2264" i="33"/>
  <c r="E2136" i="33"/>
  <c r="D1976" i="33"/>
  <c r="D1820" i="33"/>
  <c r="E2085" i="33"/>
  <c r="D2032" i="33"/>
  <c r="D2235" i="33"/>
  <c r="E348" i="33"/>
  <c r="F1951" i="33"/>
  <c r="D898" i="33"/>
  <c r="E634" i="33"/>
  <c r="E1981" i="33"/>
  <c r="E1797" i="33"/>
  <c r="F1301" i="33"/>
  <c r="E1237" i="33"/>
  <c r="E2220" i="33"/>
  <c r="F1973" i="33"/>
  <c r="E1262" i="33"/>
  <c r="E282" i="33"/>
  <c r="F1809" i="33"/>
  <c r="D1003" i="33"/>
  <c r="E356" i="33"/>
  <c r="D164" i="33"/>
  <c r="F1114" i="33"/>
  <c r="F802" i="33"/>
  <c r="E458" i="33"/>
  <c r="F306" i="33"/>
  <c r="D266" i="33"/>
  <c r="E1485" i="33"/>
  <c r="D1189" i="33"/>
  <c r="E2336" i="33"/>
  <c r="E2144" i="33"/>
  <c r="F2013" i="33"/>
  <c r="F1885" i="33"/>
  <c r="E1166" i="33"/>
  <c r="E2260" i="33"/>
  <c r="D1316" i="33"/>
  <c r="D1307" i="33"/>
  <c r="D1291" i="33"/>
  <c r="D1301" i="33"/>
  <c r="D1289" i="33"/>
  <c r="F1296" i="33"/>
  <c r="F1286" i="33"/>
  <c r="F1112" i="33"/>
  <c r="D976" i="33"/>
  <c r="E912" i="33"/>
  <c r="D848" i="33"/>
  <c r="E720" i="33"/>
  <c r="D648" i="33"/>
  <c r="D512" i="33"/>
  <c r="D496" i="33"/>
  <c r="D488" i="33"/>
  <c r="D480" i="33"/>
  <c r="D456" i="33"/>
  <c r="F184" i="33"/>
  <c r="F176" i="33"/>
  <c r="F152" i="33"/>
  <c r="E1972" i="33"/>
  <c r="D678" i="33"/>
  <c r="D2042" i="33"/>
  <c r="F1370" i="33"/>
  <c r="E678" i="33"/>
  <c r="E550" i="33"/>
  <c r="D1786" i="33"/>
  <c r="F1250" i="33"/>
  <c r="D1137" i="33"/>
  <c r="D657" i="33"/>
  <c r="F225" i="33"/>
  <c r="F2044" i="33"/>
  <c r="F1420" i="33"/>
  <c r="D910" i="33"/>
  <c r="D870" i="33"/>
  <c r="D814" i="33"/>
  <c r="D742" i="33"/>
  <c r="F734" i="33"/>
  <c r="F606" i="33"/>
  <c r="E1833" i="33"/>
  <c r="D1585" i="33"/>
  <c r="F2049" i="33"/>
  <c r="F1937" i="33"/>
  <c r="D777" i="33"/>
  <c r="D433" i="33"/>
  <c r="D97" i="33"/>
  <c r="E1236" i="33"/>
  <c r="F701" i="33"/>
  <c r="F382" i="33"/>
  <c r="D1489" i="33"/>
  <c r="F1433" i="33"/>
  <c r="F1297" i="33"/>
  <c r="F1265" i="33"/>
  <c r="E1185" i="33"/>
  <c r="D2116" i="33"/>
  <c r="F2025" i="33"/>
  <c r="F889" i="33"/>
  <c r="E809" i="33"/>
  <c r="E481" i="33"/>
  <c r="E137" i="33"/>
  <c r="E1484" i="33"/>
  <c r="E1072" i="33"/>
  <c r="E1165" i="33"/>
  <c r="E1117" i="33"/>
  <c r="F957" i="33"/>
  <c r="F509" i="33"/>
  <c r="F253" i="33"/>
  <c r="E85" i="33"/>
  <c r="D230" i="33"/>
  <c r="D102" i="33"/>
  <c r="D1841" i="33"/>
  <c r="E1505" i="33"/>
  <c r="E2146" i="33"/>
  <c r="D1836" i="33"/>
  <c r="E1097" i="33"/>
  <c r="E777" i="33"/>
  <c r="D337" i="33"/>
  <c r="F2100" i="33"/>
  <c r="D486" i="33"/>
  <c r="D1185" i="33"/>
  <c r="F1857" i="33"/>
  <c r="D937" i="33"/>
  <c r="E2081" i="33"/>
  <c r="E1921" i="33"/>
  <c r="E1353" i="33"/>
  <c r="F1233" i="33"/>
  <c r="E1340" i="33"/>
  <c r="E909" i="33"/>
  <c r="F653" i="33"/>
  <c r="D349" i="33"/>
  <c r="E1753" i="33"/>
  <c r="E1593" i="33"/>
  <c r="E2314" i="33"/>
  <c r="F2057" i="33"/>
  <c r="D1852" i="33"/>
  <c r="F1169" i="33"/>
  <c r="E609" i="33"/>
  <c r="E1040" i="33"/>
  <c r="D1037" i="33"/>
  <c r="E613" i="33"/>
  <c r="F373" i="33"/>
  <c r="E117" i="33"/>
  <c r="D13" i="33"/>
  <c r="F1920" i="33"/>
  <c r="F1385" i="33"/>
  <c r="F1072" i="33"/>
  <c r="E390" i="33"/>
  <c r="E1281" i="33"/>
  <c r="D1133" i="33"/>
  <c r="F2419" i="33"/>
  <c r="D2266" i="33"/>
  <c r="D1985" i="33"/>
  <c r="E198" i="33"/>
  <c r="E997" i="33"/>
  <c r="D589" i="33"/>
  <c r="F1904" i="33"/>
  <c r="F2403" i="33"/>
  <c r="E2057" i="33"/>
  <c r="D1345" i="33"/>
  <c r="E2419" i="33"/>
  <c r="E2259" i="33"/>
  <c r="D1756" i="33"/>
  <c r="D2030" i="33"/>
  <c r="D1902" i="33"/>
  <c r="D2076" i="33"/>
  <c r="D2394" i="33"/>
  <c r="F260" i="33"/>
  <c r="F4" i="33"/>
  <c r="D1543" i="33"/>
  <c r="E2439" i="33"/>
  <c r="E2215" i="33"/>
  <c r="F1051" i="33"/>
  <c r="D747" i="33"/>
  <c r="F462" i="33"/>
  <c r="E485" i="33"/>
  <c r="F252" i="33"/>
  <c r="D76" i="33"/>
  <c r="D1767" i="33"/>
  <c r="D1207" i="33"/>
  <c r="E2331" i="33"/>
  <c r="E2139" i="33"/>
  <c r="E806" i="33"/>
  <c r="D723" i="33"/>
  <c r="D595" i="33"/>
  <c r="F1790" i="33"/>
  <c r="F1566" i="33"/>
  <c r="E1312" i="33"/>
  <c r="D1832" i="33"/>
  <c r="E2287" i="33"/>
  <c r="F1537" i="33"/>
  <c r="F843" i="33"/>
  <c r="F779" i="33"/>
  <c r="F227" i="33"/>
  <c r="E173" i="33"/>
  <c r="E1863" i="33"/>
  <c r="F1495" i="33"/>
  <c r="E2467" i="33"/>
  <c r="E2243" i="33"/>
  <c r="D1871" i="33"/>
  <c r="D1091" i="33"/>
  <c r="E659" i="33"/>
  <c r="E531" i="33"/>
  <c r="E339" i="33"/>
  <c r="E83" i="33"/>
  <c r="D2006" i="33"/>
  <c r="D820" i="33"/>
  <c r="D404" i="33"/>
  <c r="E2023" i="33"/>
  <c r="E2283" i="33"/>
  <c r="D1708" i="33"/>
  <c r="F1147" i="33"/>
  <c r="D59" i="33"/>
  <c r="D1550" i="33"/>
  <c r="F707" i="33"/>
  <c r="F1198" i="33"/>
  <c r="D2375" i="33"/>
  <c r="D2243" i="33"/>
  <c r="E1960" i="33"/>
  <c r="E340" i="33"/>
  <c r="F1775" i="33"/>
  <c r="F2196" i="33"/>
  <c r="E1462" i="33"/>
  <c r="D1828" i="33"/>
  <c r="D2427" i="33"/>
  <c r="D2343" i="33"/>
  <c r="F2132" i="33"/>
  <c r="E1888" i="33"/>
  <c r="D1001" i="33"/>
  <c r="E852" i="33"/>
  <c r="D700" i="33"/>
  <c r="F348" i="33"/>
  <c r="E2391" i="33"/>
  <c r="F1374" i="33"/>
  <c r="D2355" i="33"/>
  <c r="F2224" i="33"/>
  <c r="E700" i="33"/>
  <c r="F428" i="33"/>
  <c r="D900" i="33"/>
  <c r="F2118" i="33"/>
  <c r="E2007" i="33"/>
  <c r="F643" i="33"/>
  <c r="D1238" i="33"/>
  <c r="D2435" i="33"/>
  <c r="F2320" i="33"/>
  <c r="F2140" i="33"/>
  <c r="E1936" i="33"/>
  <c r="E1177" i="33"/>
  <c r="F659" i="33"/>
  <c r="F2332" i="33"/>
  <c r="F579" i="33"/>
  <c r="E2072" i="33"/>
  <c r="E284" i="33"/>
  <c r="D2031" i="33"/>
  <c r="D1018" i="33"/>
  <c r="F2368" i="33"/>
  <c r="E1574" i="33"/>
  <c r="F28" i="33"/>
  <c r="F1162" i="33"/>
  <c r="D2251" i="33"/>
  <c r="F754" i="33"/>
  <c r="E210" i="33"/>
  <c r="F1733" i="33"/>
  <c r="E602" i="33"/>
  <c r="F2452" i="33"/>
  <c r="D1967" i="33"/>
  <c r="D778" i="33"/>
  <c r="E682" i="33"/>
  <c r="E1973" i="33"/>
  <c r="D1461" i="33"/>
  <c r="D1365" i="33"/>
  <c r="D930" i="33"/>
  <c r="D1245" i="33"/>
  <c r="F2380" i="33"/>
  <c r="E2040" i="33"/>
  <c r="F778" i="33"/>
  <c r="E1509" i="33"/>
  <c r="F1261" i="33"/>
  <c r="E2392" i="33"/>
  <c r="E2200" i="33"/>
  <c r="D2040" i="33"/>
  <c r="F1869" i="33"/>
  <c r="E434" i="33"/>
  <c r="E1861" i="33"/>
  <c r="D300" i="33"/>
  <c r="D1999" i="33"/>
  <c r="D994" i="33"/>
  <c r="E1949" i="33"/>
  <c r="F1293" i="33"/>
  <c r="E2444" i="33"/>
  <c r="E2252" i="33"/>
  <c r="D2016" i="33"/>
  <c r="F1589" i="33"/>
  <c r="E750" i="33"/>
  <c r="E1925" i="33"/>
  <c r="F2128" i="33"/>
  <c r="E2103" i="33"/>
  <c r="F626" i="33"/>
  <c r="D1509" i="33"/>
  <c r="F1309" i="33"/>
  <c r="E2368" i="33"/>
  <c r="E2240" i="33"/>
  <c r="D2056" i="33"/>
  <c r="F1841" i="33"/>
  <c r="E2388" i="33"/>
  <c r="D1339" i="33"/>
  <c r="D1299" i="33"/>
  <c r="D1294" i="33"/>
  <c r="D1309" i="33"/>
  <c r="E768" i="33"/>
  <c r="F576" i="33"/>
  <c r="F544" i="33"/>
  <c r="F400" i="33"/>
  <c r="E368" i="33"/>
  <c r="E336" i="33"/>
  <c r="F109" i="33"/>
  <c r="E2105" i="33"/>
  <c r="D1777" i="33"/>
  <c r="D1932" i="33"/>
  <c r="D705" i="33"/>
  <c r="E97" i="33"/>
  <c r="F1924" i="33"/>
  <c r="E845" i="33"/>
  <c r="F757" i="33"/>
  <c r="D1249" i="33"/>
  <c r="E2142" i="33"/>
  <c r="F30" i="33"/>
  <c r="E1985" i="33"/>
  <c r="E1377" i="33"/>
  <c r="D2060" i="33"/>
  <c r="D1900" i="33"/>
  <c r="F57" i="33"/>
  <c r="D952" i="33"/>
  <c r="D941" i="33"/>
  <c r="D877" i="33"/>
  <c r="E541" i="33"/>
  <c r="F53" i="33"/>
  <c r="D198" i="33"/>
  <c r="E1737" i="33"/>
  <c r="E1569" i="33"/>
  <c r="E1273" i="33"/>
  <c r="E2354" i="33"/>
  <c r="F305" i="33"/>
  <c r="D781" i="33"/>
  <c r="D517" i="33"/>
  <c r="D429" i="33"/>
  <c r="F285" i="33"/>
  <c r="E197" i="33"/>
  <c r="D93" i="33"/>
  <c r="F2048" i="33"/>
  <c r="D1817" i="33"/>
  <c r="D1181" i="33"/>
  <c r="D213" i="33"/>
  <c r="F2307" i="33"/>
  <c r="F2131" i="33"/>
  <c r="D1921" i="33"/>
  <c r="E1289" i="33"/>
  <c r="F1013" i="33"/>
  <c r="D637" i="33"/>
  <c r="D293" i="33"/>
  <c r="F2291" i="33"/>
  <c r="E1433" i="33"/>
  <c r="F1985" i="33"/>
  <c r="E1184" i="33"/>
  <c r="E2355" i="33"/>
  <c r="E1824" i="33"/>
  <c r="E2378" i="33"/>
  <c r="D2097" i="33"/>
  <c r="F132" i="33"/>
  <c r="E1359" i="33"/>
  <c r="E2151" i="33"/>
  <c r="D1155" i="33"/>
  <c r="E2418" i="33"/>
  <c r="D2242" i="33"/>
  <c r="E1796" i="33"/>
  <c r="F124" i="33"/>
  <c r="E2459" i="33"/>
  <c r="E2299" i="33"/>
  <c r="D1107" i="33"/>
  <c r="D1798" i="33"/>
  <c r="F781" i="33"/>
  <c r="F2267" i="33"/>
  <c r="E1767" i="33"/>
  <c r="F547" i="33"/>
  <c r="F949" i="33"/>
  <c r="E2403" i="33"/>
  <c r="E2211" i="33"/>
  <c r="F1107" i="33"/>
  <c r="E1019" i="33"/>
  <c r="F915" i="33"/>
  <c r="F787" i="33"/>
  <c r="E595" i="33"/>
  <c r="E459" i="33"/>
  <c r="E331" i="33"/>
  <c r="E75" i="33"/>
  <c r="D2054" i="33"/>
  <c r="D1942" i="33"/>
  <c r="D1598" i="33"/>
  <c r="D2073" i="33"/>
  <c r="E2315" i="33"/>
  <c r="D1796" i="33"/>
  <c r="F1131" i="33"/>
  <c r="D963" i="33"/>
  <c r="D635" i="33"/>
  <c r="D187" i="33"/>
  <c r="F451" i="33"/>
  <c r="F1262" i="33"/>
  <c r="F2432" i="33"/>
  <c r="F2184" i="33"/>
  <c r="E2024" i="33"/>
  <c r="F1177" i="33"/>
  <c r="F2283" i="33"/>
  <c r="E1511" i="33"/>
  <c r="F2300" i="33"/>
  <c r="F1831" i="33"/>
  <c r="F2412" i="33"/>
  <c r="D2299" i="33"/>
  <c r="F2240" i="33"/>
  <c r="E2080" i="33"/>
  <c r="E1920" i="33"/>
  <c r="E1590" i="33"/>
  <c r="E940" i="33"/>
  <c r="F5" i="33"/>
  <c r="E2135" i="33"/>
  <c r="F331" i="33"/>
  <c r="F2468" i="33"/>
  <c r="F2324" i="33"/>
  <c r="D2163" i="33"/>
  <c r="E564" i="33"/>
  <c r="F131" i="33"/>
  <c r="D1206" i="33"/>
  <c r="F2392" i="33"/>
  <c r="F2276" i="33"/>
  <c r="D2187" i="33"/>
  <c r="E2032" i="33"/>
  <c r="E1068" i="33"/>
  <c r="F1728" i="33"/>
  <c r="D292" i="33"/>
  <c r="F1839" i="33"/>
  <c r="F403" i="33"/>
  <c r="F2244" i="33"/>
  <c r="D1012" i="33"/>
  <c r="E1147" i="33"/>
  <c r="D1100" i="33"/>
  <c r="D1398" i="33"/>
  <c r="F2220" i="33"/>
  <c r="F148" i="33"/>
  <c r="F578" i="33"/>
  <c r="E66" i="33"/>
  <c r="E2300" i="33"/>
  <c r="D682" i="33"/>
  <c r="D514" i="33"/>
  <c r="F66" i="33"/>
  <c r="E2164" i="33"/>
  <c r="D2087" i="33"/>
  <c r="D658" i="33"/>
  <c r="D490" i="33"/>
  <c r="F210" i="33"/>
  <c r="E2037" i="33"/>
  <c r="E2117" i="33"/>
  <c r="D2096" i="33"/>
  <c r="E482" i="33"/>
  <c r="F186" i="33"/>
  <c r="E1789" i="33"/>
  <c r="E1245" i="33"/>
  <c r="E2328" i="33"/>
  <c r="F2125" i="33"/>
  <c r="F1933" i="33"/>
  <c r="F1509" i="33"/>
  <c r="D242" i="33"/>
  <c r="E2356" i="33"/>
  <c r="F892" i="33"/>
  <c r="F2079" i="33"/>
  <c r="D906" i="33"/>
  <c r="F650" i="33"/>
  <c r="F162" i="33"/>
  <c r="E1885" i="33"/>
  <c r="E1317" i="33"/>
  <c r="F1189" i="33"/>
  <c r="D2080" i="33"/>
  <c r="F1909" i="33"/>
  <c r="F1461" i="33"/>
  <c r="F458" i="33"/>
  <c r="E2452" i="33"/>
  <c r="D1446" i="33"/>
  <c r="E396" i="33"/>
  <c r="E290" i="33"/>
  <c r="F138" i="33"/>
  <c r="E1805" i="33"/>
  <c r="F1413" i="33"/>
  <c r="E2464" i="33"/>
  <c r="E2304" i="33"/>
  <c r="D2120" i="33"/>
  <c r="D1928" i="33"/>
  <c r="D1517" i="33"/>
  <c r="D1337" i="33"/>
  <c r="D1331" i="33"/>
  <c r="D1297" i="33"/>
  <c r="D1288" i="33"/>
  <c r="D1318" i="33"/>
  <c r="D1302" i="33"/>
  <c r="D1295" i="33"/>
  <c r="D273" i="33"/>
  <c r="E2049" i="33"/>
  <c r="E1857" i="33"/>
  <c r="E1385" i="33"/>
  <c r="E1217" i="33"/>
  <c r="F1969" i="33"/>
  <c r="F377" i="33"/>
  <c r="E1564" i="33"/>
  <c r="E901" i="33"/>
  <c r="D709" i="33"/>
  <c r="D605" i="33"/>
  <c r="F397" i="33"/>
  <c r="E285" i="33"/>
  <c r="D70" i="33"/>
  <c r="E1545" i="33"/>
  <c r="D2124" i="33"/>
  <c r="D1876" i="33"/>
  <c r="D185" i="33"/>
  <c r="E357" i="33"/>
  <c r="F141" i="33"/>
  <c r="E29" i="33"/>
  <c r="F937" i="33"/>
  <c r="F797" i="33"/>
  <c r="F357" i="33"/>
  <c r="D2434" i="33"/>
  <c r="F2211" i="33"/>
  <c r="E1120" i="33"/>
  <c r="D821" i="33"/>
  <c r="D333" i="33"/>
  <c r="F2447" i="33"/>
  <c r="E6" i="33"/>
  <c r="D1940" i="33"/>
  <c r="E2387" i="33"/>
  <c r="E2195" i="33"/>
  <c r="D1564" i="33"/>
  <c r="D1966" i="33"/>
  <c r="F1830" i="33"/>
  <c r="E262" i="33"/>
  <c r="D1969" i="33"/>
  <c r="F388" i="33"/>
  <c r="E1407" i="33"/>
  <c r="E2343" i="33"/>
  <c r="E2183" i="33"/>
  <c r="E979" i="33"/>
  <c r="D875" i="33"/>
  <c r="D1574" i="33"/>
  <c r="D501" i="33"/>
  <c r="D2009" i="33"/>
  <c r="D204" i="33"/>
  <c r="D1223" i="33"/>
  <c r="E2363" i="33"/>
  <c r="E2171" i="33"/>
  <c r="D1839" i="33"/>
  <c r="D467" i="33"/>
  <c r="D1766" i="33"/>
  <c r="F2147" i="33"/>
  <c r="E2095" i="33"/>
  <c r="E2159" i="33"/>
  <c r="F675" i="33"/>
  <c r="F355" i="33"/>
  <c r="F99" i="33"/>
  <c r="F952" i="33"/>
  <c r="F2435" i="33"/>
  <c r="D516" i="33"/>
  <c r="E2371" i="33"/>
  <c r="E2179" i="33"/>
  <c r="E902" i="33"/>
  <c r="F1155" i="33"/>
  <c r="D1115" i="33"/>
  <c r="D2118" i="33"/>
  <c r="D1990" i="33"/>
  <c r="D1862" i="33"/>
  <c r="F429" i="33"/>
  <c r="E644" i="33"/>
  <c r="E1903" i="33"/>
  <c r="E2411" i="33"/>
  <c r="E2155" i="33"/>
  <c r="D1516" i="33"/>
  <c r="E742" i="33"/>
  <c r="F1027" i="33"/>
  <c r="F1846" i="33"/>
  <c r="D1742" i="33"/>
  <c r="D1943" i="33"/>
  <c r="F1254" i="33"/>
  <c r="D2403" i="33"/>
  <c r="D2331" i="33"/>
  <c r="E2088" i="33"/>
  <c r="E1896" i="33"/>
  <c r="E620" i="33"/>
  <c r="E884" i="33"/>
  <c r="D20" i="33"/>
  <c r="F2272" i="33"/>
  <c r="F2168" i="33"/>
  <c r="D812" i="33"/>
  <c r="F515" i="33"/>
  <c r="F2456" i="33"/>
  <c r="D2283" i="33"/>
  <c r="D2195" i="33"/>
  <c r="E2112" i="33"/>
  <c r="E1952" i="33"/>
  <c r="E1718" i="33"/>
  <c r="E796" i="33"/>
  <c r="D412" i="33"/>
  <c r="F1239" i="33"/>
  <c r="E1760" i="33"/>
  <c r="F2312" i="33"/>
  <c r="D2147" i="33"/>
  <c r="D276" i="33"/>
  <c r="F1871" i="33"/>
  <c r="D1262" i="33"/>
  <c r="F2464" i="33"/>
  <c r="F2248" i="33"/>
  <c r="D2127" i="33"/>
  <c r="E1968" i="33"/>
  <c r="D996" i="33"/>
  <c r="F273" i="33"/>
  <c r="E420" i="33"/>
  <c r="F1713" i="33"/>
  <c r="F715" i="33"/>
  <c r="F459" i="33"/>
  <c r="D2275" i="33"/>
  <c r="D2171" i="33"/>
  <c r="F1116" i="33"/>
  <c r="D356" i="33"/>
  <c r="F2408" i="33"/>
  <c r="E164" i="33"/>
  <c r="D1847" i="33"/>
  <c r="F1585" i="33"/>
  <c r="D2467" i="33"/>
  <c r="F2192" i="33"/>
  <c r="F796" i="33"/>
  <c r="F2103" i="33"/>
  <c r="D386" i="33"/>
  <c r="E2236" i="33"/>
  <c r="E2324" i="33"/>
  <c r="E1848" i="33"/>
  <c r="F850" i="33"/>
  <c r="F234" i="33"/>
  <c r="E1397" i="33"/>
  <c r="E1944" i="33"/>
  <c r="E980" i="33"/>
  <c r="E84" i="33"/>
  <c r="F1090" i="33"/>
  <c r="E506" i="33"/>
  <c r="E362" i="33"/>
  <c r="E1845" i="33"/>
  <c r="E1198" i="33"/>
  <c r="F1989" i="33"/>
  <c r="F2308" i="33"/>
  <c r="E658" i="33"/>
  <c r="F506" i="33"/>
  <c r="E162" i="33"/>
  <c r="E2109" i="33"/>
  <c r="D1269" i="33"/>
  <c r="E2424" i="33"/>
  <c r="F2061" i="33"/>
  <c r="D562" i="33"/>
  <c r="E1989" i="33"/>
  <c r="F1156" i="33"/>
  <c r="D44" i="33"/>
  <c r="D1122" i="33"/>
  <c r="F482" i="33"/>
  <c r="E314" i="33"/>
  <c r="E2077" i="33"/>
  <c r="E1853" i="33"/>
  <c r="F1405" i="33"/>
  <c r="D1261" i="33"/>
  <c r="E2380" i="33"/>
  <c r="E2188" i="33"/>
  <c r="D1952" i="33"/>
  <c r="D1504" i="33"/>
  <c r="E1221" i="33"/>
  <c r="F1066" i="33"/>
  <c r="F794" i="33"/>
  <c r="E610" i="33"/>
  <c r="E114" i="33"/>
  <c r="E1445" i="33"/>
  <c r="E1229" i="33"/>
  <c r="E2208" i="33"/>
  <c r="D1992" i="33"/>
  <c r="E1813" i="33"/>
  <c r="D1329" i="33"/>
  <c r="D1300" i="33"/>
  <c r="D1308" i="33"/>
  <c r="D1277" i="33"/>
  <c r="D1293" i="33"/>
  <c r="F1294" i="33"/>
  <c r="F1788" i="33"/>
  <c r="D1040" i="33"/>
  <c r="F1157" i="33"/>
  <c r="E733" i="33"/>
  <c r="F478" i="33"/>
  <c r="F414" i="33"/>
  <c r="F350" i="33"/>
  <c r="F222" i="33"/>
  <c r="E1953" i="33"/>
  <c r="E1393" i="33"/>
  <c r="E1345" i="33"/>
  <c r="E1005" i="33"/>
  <c r="F733" i="33"/>
  <c r="E629" i="33"/>
  <c r="E373" i="33"/>
  <c r="F2112" i="33"/>
  <c r="D454" i="33"/>
  <c r="D326" i="33"/>
  <c r="E1817" i="33"/>
  <c r="E1553" i="33"/>
  <c r="E1409" i="33"/>
  <c r="D1233" i="33"/>
  <c r="D1988" i="33"/>
  <c r="D1025" i="33"/>
  <c r="D537" i="33"/>
  <c r="D1184" i="33"/>
  <c r="D693" i="33"/>
  <c r="E453" i="33"/>
  <c r="D261" i="33"/>
  <c r="F37" i="33"/>
  <c r="D809" i="33"/>
  <c r="E2390" i="33"/>
  <c r="F1037" i="33"/>
  <c r="D469" i="33"/>
  <c r="F2363" i="33"/>
  <c r="D2049" i="33"/>
  <c r="E1828" i="33"/>
  <c r="E1961" i="33"/>
  <c r="F1340" i="33"/>
  <c r="D853" i="33"/>
  <c r="F29" i="33"/>
  <c r="E2323" i="33"/>
  <c r="E2131" i="33"/>
  <c r="D1694" i="33"/>
  <c r="D1583" i="33"/>
  <c r="E2311" i="33"/>
  <c r="D915" i="33"/>
  <c r="D787" i="33"/>
  <c r="D1881" i="33"/>
  <c r="D2095" i="33"/>
  <c r="D1791" i="33"/>
  <c r="E2267" i="33"/>
  <c r="D1484" i="33"/>
  <c r="D1799" i="33"/>
  <c r="E1155" i="33"/>
  <c r="F1758" i="33"/>
  <c r="F1212" i="33"/>
  <c r="D788" i="33"/>
  <c r="F611" i="33"/>
  <c r="F483" i="33"/>
  <c r="F1240" i="33"/>
  <c r="E788" i="33"/>
  <c r="F1303" i="33"/>
  <c r="E2339" i="33"/>
  <c r="E774" i="33"/>
  <c r="E995" i="33"/>
  <c r="F891" i="33"/>
  <c r="F827" i="33"/>
  <c r="E203" i="33"/>
  <c r="D1926" i="33"/>
  <c r="D2341" i="33"/>
  <c r="F2451" i="33"/>
  <c r="D921" i="33"/>
  <c r="F628" i="33"/>
  <c r="F188" i="33"/>
  <c r="E2379" i="33"/>
  <c r="E2219" i="33"/>
  <c r="D1580" i="33"/>
  <c r="D699" i="33"/>
  <c r="F195" i="33"/>
  <c r="F1350" i="33"/>
  <c r="F1190" i="33"/>
  <c r="F2360" i="33"/>
  <c r="F2228" i="33"/>
  <c r="E2056" i="33"/>
  <c r="F2416" i="33"/>
  <c r="F2256" i="33"/>
  <c r="F2136" i="33"/>
  <c r="D956" i="33"/>
  <c r="D852" i="33"/>
  <c r="D1916" i="33"/>
  <c r="D1462" i="33"/>
  <c r="F2400" i="33"/>
  <c r="F2148" i="33"/>
  <c r="E1984" i="33"/>
  <c r="F2159" i="33"/>
  <c r="F2384" i="33"/>
  <c r="F2236" i="33"/>
  <c r="E1820" i="33"/>
  <c r="D1036" i="33"/>
  <c r="E412" i="33"/>
  <c r="D413" i="33"/>
  <c r="F1791" i="33"/>
  <c r="E1792" i="33"/>
  <c r="F1590" i="33"/>
  <c r="F1398" i="33"/>
  <c r="D1230" i="33"/>
  <c r="D2291" i="33"/>
  <c r="D2203" i="33"/>
  <c r="E2096" i="33"/>
  <c r="E1872" i="33"/>
  <c r="D636" i="33"/>
  <c r="D1252" i="33"/>
  <c r="F1019" i="33"/>
  <c r="D2259" i="33"/>
  <c r="D2139" i="33"/>
  <c r="E636" i="33"/>
  <c r="F1719" i="33"/>
  <c r="D970" i="33"/>
  <c r="F2436" i="33"/>
  <c r="F2160" i="33"/>
  <c r="F740" i="33"/>
  <c r="F1575" i="33"/>
  <c r="E1134" i="33"/>
  <c r="D228" i="33"/>
  <c r="D1904" i="33"/>
  <c r="F2424" i="33"/>
  <c r="E100" i="33"/>
  <c r="F1887" i="33"/>
  <c r="D882" i="33"/>
  <c r="E186" i="33"/>
  <c r="E1781" i="33"/>
  <c r="D1445" i="33"/>
  <c r="D2451" i="33"/>
  <c r="F674" i="33"/>
  <c r="D466" i="33"/>
  <c r="D314" i="33"/>
  <c r="F18" i="33"/>
  <c r="F1389" i="33"/>
  <c r="D2104" i="33"/>
  <c r="D1912" i="33"/>
  <c r="E1102" i="33"/>
  <c r="D2379" i="33"/>
  <c r="E1494" i="33"/>
  <c r="D1114" i="33"/>
  <c r="E138" i="33"/>
  <c r="E2013" i="33"/>
  <c r="D1197" i="33"/>
  <c r="E2284" i="33"/>
  <c r="F2101" i="33"/>
  <c r="D1788" i="33"/>
  <c r="E586" i="33"/>
  <c r="D1968" i="33"/>
  <c r="D971" i="33"/>
  <c r="E1976" i="33"/>
  <c r="E300" i="33"/>
  <c r="E44" i="33"/>
  <c r="E1575" i="33"/>
  <c r="D586" i="33"/>
  <c r="D434" i="33"/>
  <c r="D1797" i="33"/>
  <c r="E2432" i="33"/>
  <c r="E2176" i="33"/>
  <c r="F1949" i="33"/>
  <c r="D1584" i="33"/>
  <c r="F2117" i="33"/>
  <c r="D1341" i="33"/>
  <c r="D1323" i="33"/>
  <c r="D1311" i="33"/>
  <c r="D1281" i="33"/>
  <c r="F1287" i="33"/>
  <c r="F1040" i="33"/>
  <c r="F973" i="33"/>
  <c r="D773" i="33"/>
  <c r="D733" i="33"/>
  <c r="E709" i="33"/>
  <c r="F669" i="33"/>
  <c r="E661" i="33"/>
  <c r="E573" i="33"/>
  <c r="F533" i="33"/>
  <c r="F501" i="33"/>
  <c r="F453" i="33"/>
  <c r="F413" i="33"/>
  <c r="E405" i="33"/>
  <c r="F277" i="33"/>
  <c r="F245" i="33"/>
  <c r="F197" i="33"/>
  <c r="D165" i="33"/>
  <c r="D85" i="33"/>
  <c r="D53" i="33"/>
  <c r="F2459" i="33"/>
  <c r="F2387" i="33"/>
  <c r="F2331" i="33"/>
  <c r="F2275" i="33"/>
  <c r="F2235" i="33"/>
  <c r="F2086" i="33"/>
  <c r="F2022" i="33"/>
  <c r="F1958" i="33"/>
  <c r="F1894" i="33"/>
  <c r="E1490" i="33"/>
  <c r="E948" i="33"/>
  <c r="D582" i="33"/>
  <c r="E326" i="33"/>
  <c r="E1897" i="33"/>
  <c r="D1521" i="33"/>
  <c r="F1353" i="33"/>
  <c r="E1305" i="33"/>
  <c r="F609" i="33"/>
  <c r="D481" i="33"/>
  <c r="E1157" i="33"/>
  <c r="D1101" i="33"/>
  <c r="F1021" i="33"/>
  <c r="F885" i="33"/>
  <c r="D645" i="33"/>
  <c r="E621" i="33"/>
  <c r="D557" i="33"/>
  <c r="D389" i="33"/>
  <c r="E365" i="33"/>
  <c r="D301" i="33"/>
  <c r="D173" i="33"/>
  <c r="D5" i="33"/>
  <c r="F2096" i="33"/>
  <c r="F1840" i="33"/>
  <c r="D1240" i="33"/>
  <c r="D2458" i="33"/>
  <c r="F2371" i="33"/>
  <c r="D2330" i="33"/>
  <c r="F2247" i="33"/>
  <c r="F2179" i="33"/>
  <c r="F2139" i="33"/>
  <c r="D2105" i="33"/>
  <c r="F2062" i="33"/>
  <c r="D2041" i="33"/>
  <c r="F1998" i="33"/>
  <c r="D1977" i="33"/>
  <c r="F1934" i="33"/>
  <c r="D1913" i="33"/>
  <c r="F1870" i="33"/>
  <c r="D1849" i="33"/>
  <c r="E1730" i="33"/>
  <c r="D1124" i="33"/>
  <c r="E556" i="33"/>
  <c r="E134" i="33"/>
  <c r="F1361" i="33"/>
  <c r="F1217" i="33"/>
  <c r="E2298" i="33"/>
  <c r="F1873" i="33"/>
  <c r="E1396" i="33"/>
  <c r="D1212" i="33"/>
  <c r="E1141" i="33"/>
  <c r="D933" i="33"/>
  <c r="E925" i="33"/>
  <c r="F853" i="33"/>
  <c r="F765" i="33"/>
  <c r="E581" i="33"/>
  <c r="F461" i="33"/>
  <c r="E325" i="33"/>
  <c r="F205" i="33"/>
  <c r="F117" i="33"/>
  <c r="F1936" i="33"/>
  <c r="F1192" i="33"/>
  <c r="F2427" i="33"/>
  <c r="F2399" i="33"/>
  <c r="D2370" i="33"/>
  <c r="F2355" i="33"/>
  <c r="F2299" i="33"/>
  <c r="F2287" i="33"/>
  <c r="F2259" i="33"/>
  <c r="F2203" i="33"/>
  <c r="F2191" i="33"/>
  <c r="D2178" i="33"/>
  <c r="F2163" i="33"/>
  <c r="D2138" i="33"/>
  <c r="F2102" i="33"/>
  <c r="F2038" i="33"/>
  <c r="D2017" i="33"/>
  <c r="F1974" i="33"/>
  <c r="D1953" i="33"/>
  <c r="F1910" i="33"/>
  <c r="D1889" i="33"/>
  <c r="E1394" i="33"/>
  <c r="E676" i="33"/>
  <c r="E2089" i="33"/>
  <c r="E1489" i="33"/>
  <c r="F1369" i="33"/>
  <c r="D1369" i="33"/>
  <c r="F665" i="33"/>
  <c r="D1236" i="33"/>
  <c r="F813" i="33"/>
  <c r="F2467" i="33"/>
  <c r="F2339" i="33"/>
  <c r="F2327" i="33"/>
  <c r="F2243" i="33"/>
  <c r="D2202" i="33"/>
  <c r="D2162" i="33"/>
  <c r="D2057" i="33"/>
  <c r="E1234" i="33"/>
  <c r="F1108" i="33"/>
  <c r="D1020" i="33"/>
  <c r="F676" i="33"/>
  <c r="F444" i="33"/>
  <c r="F1961" i="33"/>
  <c r="E869" i="33"/>
  <c r="E349" i="33"/>
  <c r="F2395" i="33"/>
  <c r="F2323" i="33"/>
  <c r="F2135" i="33"/>
  <c r="E1764" i="33"/>
  <c r="E2451" i="33"/>
  <c r="E2227" i="33"/>
  <c r="D1500" i="33"/>
  <c r="D979" i="33"/>
  <c r="E685" i="33"/>
  <c r="D220" i="33"/>
  <c r="E1343" i="33"/>
  <c r="E2279" i="33"/>
  <c r="D1199" i="33"/>
  <c r="D987" i="33"/>
  <c r="D851" i="33"/>
  <c r="D1838" i="33"/>
  <c r="E605" i="33"/>
  <c r="E1431" i="33"/>
  <c r="E2427" i="33"/>
  <c r="E2203" i="33"/>
  <c r="F979" i="33"/>
  <c r="D339" i="33"/>
  <c r="D83" i="33"/>
  <c r="D1436" i="33"/>
  <c r="F1968" i="33"/>
  <c r="F2171" i="33"/>
  <c r="F1959" i="33"/>
  <c r="E2351" i="33"/>
  <c r="E803" i="33"/>
  <c r="E739" i="33"/>
  <c r="F291" i="33"/>
  <c r="F163" i="33"/>
  <c r="D1377" i="33"/>
  <c r="F2215" i="33"/>
  <c r="D2007" i="33"/>
  <c r="E2435" i="33"/>
  <c r="E2275" i="33"/>
  <c r="D1027" i="33"/>
  <c r="F851" i="33"/>
  <c r="E437" i="33"/>
  <c r="D1945" i="33"/>
  <c r="E276" i="33"/>
  <c r="F1991" i="33"/>
  <c r="E2347" i="33"/>
  <c r="E2187" i="33"/>
  <c r="D1452" i="33"/>
  <c r="D123" i="33"/>
  <c r="D1782" i="33"/>
  <c r="F989" i="33"/>
  <c r="F1697" i="33"/>
  <c r="F1318" i="33"/>
  <c r="F1230" i="33"/>
  <c r="F2444" i="33"/>
  <c r="F2316" i="33"/>
  <c r="F2200" i="33"/>
  <c r="E1992" i="33"/>
  <c r="E476" i="33"/>
  <c r="D2315" i="33"/>
  <c r="D2227" i="33"/>
  <c r="D908" i="33"/>
  <c r="D756" i="33"/>
  <c r="F259" i="33"/>
  <c r="D2371" i="33"/>
  <c r="F2328" i="33"/>
  <c r="F2164" i="33"/>
  <c r="E2016" i="33"/>
  <c r="D1792" i="33"/>
  <c r="D1172" i="33"/>
  <c r="E756" i="33"/>
  <c r="F476" i="33"/>
  <c r="F2187" i="33"/>
  <c r="D132" i="33"/>
  <c r="F1441" i="33"/>
  <c r="F2440" i="33"/>
  <c r="D2267" i="33"/>
  <c r="F2208" i="33"/>
  <c r="F716" i="33"/>
  <c r="D1905" i="33"/>
  <c r="F1521" i="33"/>
  <c r="F387" i="33"/>
  <c r="D1494" i="33"/>
  <c r="D2363" i="33"/>
  <c r="E2064" i="33"/>
  <c r="E1132" i="33"/>
  <c r="F540" i="33"/>
  <c r="D436" i="33"/>
  <c r="F1223" i="33"/>
  <c r="D947" i="33"/>
  <c r="F2304" i="33"/>
  <c r="D2155" i="33"/>
  <c r="F652" i="33"/>
  <c r="F1983" i="33"/>
  <c r="D1146" i="33"/>
  <c r="F339" i="33"/>
  <c r="F2264" i="33"/>
  <c r="E1036" i="33"/>
  <c r="D1002" i="33"/>
  <c r="F2292" i="33"/>
  <c r="F284" i="33"/>
  <c r="D706" i="33"/>
  <c r="F258" i="33"/>
  <c r="F1718" i="33"/>
  <c r="E706" i="33"/>
  <c r="D362" i="33"/>
  <c r="E1837" i="33"/>
  <c r="F2144" i="33"/>
  <c r="D1098" i="33"/>
  <c r="F530" i="33"/>
  <c r="D338" i="33"/>
  <c r="F1381" i="33"/>
  <c r="F1357" i="33"/>
  <c r="F1557" i="33"/>
  <c r="E2228" i="33"/>
  <c r="E2431" i="33"/>
  <c r="F1001" i="33"/>
  <c r="F84" i="33"/>
  <c r="F874" i="33"/>
  <c r="E338" i="33"/>
  <c r="D146" i="33"/>
  <c r="D1781" i="33"/>
  <c r="F1997" i="33"/>
  <c r="F114" i="33"/>
  <c r="F1493" i="33"/>
  <c r="F2204" i="33"/>
  <c r="D610" i="33"/>
  <c r="F330" i="33"/>
  <c r="D290" i="33"/>
  <c r="E1917" i="33"/>
  <c r="E1517" i="33"/>
  <c r="F1253" i="33"/>
  <c r="F2037" i="33"/>
  <c r="E2292" i="33"/>
  <c r="F898" i="33"/>
  <c r="D98" i="33"/>
  <c r="E1325" i="33"/>
  <c r="E2400" i="33"/>
  <c r="E2272" i="33"/>
  <c r="F2077" i="33"/>
  <c r="E910" i="33"/>
  <c r="E2053" i="33"/>
  <c r="E1277" i="33"/>
  <c r="D1304" i="33"/>
  <c r="D1313" i="33"/>
  <c r="D1324" i="33"/>
  <c r="F1281" i="33"/>
  <c r="D627" i="33"/>
  <c r="E579" i="33"/>
  <c r="D571" i="33"/>
  <c r="E515" i="33"/>
  <c r="D507" i="33"/>
  <c r="D499" i="33"/>
  <c r="E451" i="33"/>
  <c r="D443" i="33"/>
  <c r="E387" i="33"/>
  <c r="D379" i="33"/>
  <c r="D371" i="33"/>
  <c r="E323" i="33"/>
  <c r="D315" i="33"/>
  <c r="F203" i="33"/>
  <c r="D195" i="33"/>
  <c r="F147" i="33"/>
  <c r="D43" i="33"/>
  <c r="D1358" i="33"/>
  <c r="F2460" i="33"/>
  <c r="F2448" i="33"/>
  <c r="D2419" i="33"/>
  <c r="F2404" i="33"/>
  <c r="F2376" i="33"/>
  <c r="D2347" i="33"/>
  <c r="F1341" i="33"/>
  <c r="E1301" i="33"/>
  <c r="F1269" i="33"/>
  <c r="D1213" i="33"/>
  <c r="F1205" i="33"/>
  <c r="E2468" i="33"/>
  <c r="E2436" i="33"/>
  <c r="D2428" i="33"/>
  <c r="E217" i="33"/>
  <c r="F1892" i="33"/>
  <c r="E1906" i="33"/>
  <c r="D2311" i="33"/>
  <c r="E962" i="33"/>
  <c r="E898" i="33"/>
  <c r="E770" i="33"/>
  <c r="E1546" i="33"/>
  <c r="E1346" i="33"/>
  <c r="D1544" i="33"/>
  <c r="E1342" i="33"/>
  <c r="E1238" i="33"/>
  <c r="E1190" i="33"/>
  <c r="F1501" i="33"/>
  <c r="D1508" i="33"/>
  <c r="D1460" i="33"/>
  <c r="E873" i="33"/>
  <c r="E521" i="33"/>
  <c r="E169" i="33"/>
  <c r="D2456" i="33"/>
  <c r="D2432" i="33"/>
  <c r="D2408" i="33"/>
  <c r="D2396" i="33"/>
  <c r="D2384" i="33"/>
  <c r="D2360" i="33"/>
  <c r="D2336" i="33"/>
  <c r="D2300" i="33"/>
  <c r="D2288" i="33"/>
  <c r="E1710" i="33"/>
  <c r="E1722" i="33"/>
  <c r="D2153" i="33"/>
  <c r="F1805" i="33"/>
  <c r="E2106" i="33"/>
  <c r="D2404" i="33"/>
  <c r="D2463" i="33"/>
  <c r="D2199" i="33"/>
  <c r="D2414" i="33"/>
  <c r="E2042" i="33"/>
  <c r="E1970" i="33"/>
  <c r="E1878" i="33"/>
  <c r="F1789" i="33"/>
  <c r="E1902" i="33"/>
  <c r="D2447" i="33"/>
  <c r="F2231" i="33"/>
  <c r="E2110" i="33"/>
  <c r="E1918" i="33"/>
  <c r="D2241" i="33"/>
  <c r="D2145" i="33"/>
  <c r="D2348" i="33"/>
  <c r="E1832" i="33"/>
  <c r="F2455" i="33"/>
  <c r="F2359" i="33"/>
  <c r="D2191" i="33"/>
  <c r="E790" i="33"/>
  <c r="E1162" i="33"/>
  <c r="E1098" i="33"/>
  <c r="E970" i="33"/>
  <c r="E906" i="33"/>
  <c r="E1314" i="33"/>
  <c r="E1142" i="33"/>
  <c r="E1598" i="33"/>
  <c r="E1566" i="33"/>
  <c r="E1502" i="33"/>
  <c r="E1246" i="33"/>
  <c r="F1581" i="33"/>
  <c r="E1706" i="33"/>
  <c r="D2465" i="33"/>
  <c r="D2345" i="33"/>
  <c r="F2439" i="33"/>
  <c r="D2271" i="33"/>
  <c r="E1982" i="33"/>
  <c r="E1898" i="33"/>
  <c r="E2034" i="33"/>
  <c r="D2401" i="33"/>
  <c r="D2353" i="33"/>
  <c r="D2281" i="33"/>
  <c r="F1801" i="33"/>
  <c r="F1741" i="33"/>
  <c r="E1974" i="33"/>
  <c r="F2423" i="33"/>
  <c r="D2351" i="33"/>
  <c r="F2303" i="33"/>
  <c r="E2122" i="33"/>
  <c r="E1930" i="33"/>
  <c r="E1762" i="33"/>
  <c r="D2385" i="33"/>
  <c r="D2337" i="33"/>
  <c r="D1844" i="33"/>
  <c r="E1772" i="33"/>
  <c r="D2263" i="33"/>
  <c r="E886" i="33"/>
  <c r="E1106" i="33"/>
  <c r="E914" i="33"/>
  <c r="E786" i="33"/>
  <c r="E1282" i="33"/>
  <c r="E1406" i="33"/>
  <c r="E1254" i="33"/>
  <c r="F2465" i="33"/>
  <c r="F2453" i="33"/>
  <c r="F2429" i="33"/>
  <c r="D2416" i="33"/>
  <c r="F2393" i="33"/>
  <c r="F2381" i="33"/>
  <c r="D2368" i="33"/>
  <c r="F2357" i="33"/>
  <c r="D2344" i="33"/>
  <c r="F2333" i="33"/>
  <c r="D2320" i="33"/>
  <c r="F2297" i="33"/>
  <c r="F2285" i="33"/>
  <c r="F2273" i="33"/>
  <c r="F1725" i="33"/>
  <c r="D2273" i="33"/>
  <c r="D2177" i="33"/>
  <c r="E2010" i="33"/>
  <c r="D2415" i="33"/>
  <c r="D2262" i="33"/>
  <c r="E1994" i="33"/>
  <c r="E1814" i="33"/>
  <c r="F1813" i="33"/>
  <c r="E2022" i="33"/>
  <c r="D2316" i="33"/>
  <c r="D2310" i="33"/>
  <c r="D2374" i="33"/>
  <c r="D2230" i="33"/>
  <c r="D2182" i="33"/>
  <c r="E2038" i="33"/>
  <c r="E1942" i="33"/>
  <c r="E1846" i="33"/>
  <c r="D2169" i="33"/>
  <c r="F1797" i="33"/>
  <c r="D2132" i="33"/>
  <c r="D1784" i="33"/>
  <c r="F2407" i="33"/>
  <c r="D2143" i="33"/>
  <c r="E982" i="33"/>
  <c r="E1178" i="33"/>
  <c r="E986" i="33"/>
  <c r="E858" i="33"/>
  <c r="E794" i="33"/>
  <c r="E1530" i="33"/>
  <c r="E1078" i="33"/>
  <c r="E1310" i="33"/>
  <c r="F1485" i="33"/>
  <c r="D1716" i="33"/>
  <c r="D2297" i="33"/>
  <c r="D2358" i="33"/>
  <c r="D2332" i="33"/>
  <c r="D2295" i="33"/>
  <c r="D2462" i="33"/>
  <c r="E1922" i="33"/>
  <c r="D2334" i="33"/>
  <c r="F1837" i="33"/>
  <c r="E2082" i="33"/>
  <c r="D2244" i="33"/>
  <c r="E1980" i="33"/>
  <c r="D2327" i="33"/>
  <c r="D2135" i="33"/>
  <c r="D2406" i="33"/>
  <c r="E2062" i="33"/>
  <c r="E1966" i="33"/>
  <c r="E1870" i="33"/>
  <c r="D2289" i="33"/>
  <c r="E2084" i="33"/>
  <c r="D2287" i="33"/>
  <c r="E918" i="33"/>
  <c r="E1130" i="33"/>
  <c r="E810" i="33"/>
  <c r="E746" i="33"/>
  <c r="E1186" i="33"/>
  <c r="E1014" i="33"/>
  <c r="E1582" i="33"/>
  <c r="E1518" i="33"/>
  <c r="E1486" i="33"/>
  <c r="E1374" i="33"/>
  <c r="F1517" i="33"/>
  <c r="D1572" i="33"/>
  <c r="F2461" i="33"/>
  <c r="D2448" i="33"/>
  <c r="D2400" i="33"/>
  <c r="D2352" i="33"/>
  <c r="D2340" i="33"/>
  <c r="D2328" i="33"/>
  <c r="D2304" i="33"/>
  <c r="F2293" i="33"/>
  <c r="D2280" i="33"/>
  <c r="E1986" i="33"/>
  <c r="F2391" i="33"/>
  <c r="E1934" i="33"/>
  <c r="F1765" i="33"/>
  <c r="E1794" i="33"/>
  <c r="E2074" i="33"/>
  <c r="D2335" i="33"/>
  <c r="E866" i="33"/>
  <c r="F2345" i="33"/>
  <c r="F2149" i="33"/>
  <c r="F2122" i="33"/>
  <c r="F2058" i="33"/>
  <c r="F1994" i="33"/>
  <c r="F1930" i="33"/>
  <c r="F1866" i="33"/>
  <c r="E1844" i="33"/>
  <c r="D984" i="33"/>
  <c r="D1700" i="33"/>
  <c r="D2369" i="33"/>
  <c r="D2223" i="33"/>
  <c r="E1826" i="33"/>
  <c r="E1858" i="33"/>
  <c r="F1593" i="33"/>
  <c r="E1366" i="33"/>
  <c r="F2365" i="33"/>
  <c r="F2321" i="33"/>
  <c r="F2305" i="33"/>
  <c r="F2281" i="33"/>
  <c r="F2265" i="33"/>
  <c r="F2253" i="33"/>
  <c r="F2229" i="33"/>
  <c r="F2217" i="33"/>
  <c r="F2193" i="33"/>
  <c r="F2169" i="33"/>
  <c r="F2098" i="33"/>
  <c r="F2034" i="33"/>
  <c r="F1970" i="33"/>
  <c r="F1906" i="33"/>
  <c r="D2166" i="33"/>
  <c r="D1816" i="33"/>
  <c r="E2102" i="33"/>
  <c r="E1884" i="33"/>
  <c r="D1808" i="33"/>
  <c r="E1218" i="33"/>
  <c r="E1174" i="33"/>
  <c r="F2449" i="33"/>
  <c r="F2341" i="33"/>
  <c r="D2192" i="33"/>
  <c r="F2145" i="33"/>
  <c r="F2074" i="33"/>
  <c r="F2010" i="33"/>
  <c r="D2198" i="33"/>
  <c r="E2006" i="33"/>
  <c r="D2399" i="33"/>
  <c r="E882" i="33"/>
  <c r="F1922" i="33"/>
  <c r="D1901" i="33"/>
  <c r="F1858" i="33"/>
  <c r="D1016" i="33"/>
  <c r="D968" i="33"/>
  <c r="D1840" i="33"/>
  <c r="E1768" i="33"/>
  <c r="D2246" i="33"/>
  <c r="D2209" i="33"/>
  <c r="E1074" i="33"/>
  <c r="E1382" i="33"/>
  <c r="D985" i="33"/>
  <c r="F2401" i="33"/>
  <c r="F2129" i="33"/>
  <c r="F2090" i="33"/>
  <c r="F2026" i="33"/>
  <c r="F1962" i="33"/>
  <c r="F1898" i="33"/>
  <c r="D2233" i="33"/>
  <c r="F1753" i="33"/>
  <c r="D1752" i="33"/>
  <c r="F2255" i="33"/>
  <c r="D2422" i="33"/>
  <c r="E1890" i="33"/>
  <c r="E758" i="33"/>
  <c r="E930" i="33"/>
  <c r="F2257" i="33"/>
  <c r="F2233" i="33"/>
  <c r="F2209" i="33"/>
  <c r="F2106" i="33"/>
  <c r="F2042" i="33"/>
  <c r="F1978" i="33"/>
  <c r="F1914" i="33"/>
  <c r="F1850" i="33"/>
  <c r="E2018" i="33"/>
  <c r="E818" i="33"/>
  <c r="D2167" i="33"/>
  <c r="E1244" i="33"/>
  <c r="F2425" i="33"/>
  <c r="F2237" i="33"/>
  <c r="D2156" i="33"/>
  <c r="D2144" i="33"/>
  <c r="D2093" i="33"/>
  <c r="F2050" i="33"/>
  <c r="F1986" i="33"/>
  <c r="F288" i="33"/>
  <c r="E280" i="33"/>
  <c r="E272" i="33"/>
  <c r="F264" i="33"/>
  <c r="D248" i="33"/>
  <c r="E232" i="33"/>
  <c r="E224" i="33"/>
  <c r="D216" i="33"/>
  <c r="E200" i="33"/>
  <c r="D192" i="33"/>
  <c r="D176" i="33"/>
  <c r="D168" i="33"/>
  <c r="D160" i="33"/>
  <c r="D144" i="33"/>
  <c r="D136" i="33"/>
  <c r="E2123" i="33"/>
  <c r="F2115" i="33"/>
  <c r="E2091" i="33"/>
  <c r="F2083" i="33"/>
  <c r="F2051" i="33"/>
  <c r="E2027" i="33"/>
  <c r="F2019" i="33"/>
  <c r="F1987" i="33"/>
  <c r="E1963" i="33"/>
  <c r="F1955" i="33"/>
  <c r="E1899" i="33"/>
  <c r="F1891" i="33"/>
  <c r="E1867" i="33"/>
  <c r="F1859" i="33"/>
  <c r="D1835" i="33"/>
  <c r="E1827" i="33"/>
  <c r="F1811" i="33"/>
  <c r="E1910" i="33"/>
  <c r="E1278" i="33"/>
  <c r="D41" i="33"/>
  <c r="F2369" i="33"/>
  <c r="F2173" i="33"/>
  <c r="F2153" i="33"/>
  <c r="F1088" i="33"/>
  <c r="F832" i="33"/>
  <c r="F304" i="33"/>
  <c r="F280" i="33"/>
  <c r="F272" i="33"/>
  <c r="F256" i="33"/>
  <c r="E248" i="33"/>
  <c r="E240" i="33"/>
  <c r="F232" i="33"/>
  <c r="F224" i="33"/>
  <c r="E216" i="33"/>
  <c r="E208" i="33"/>
  <c r="F200" i="33"/>
  <c r="E192" i="33"/>
  <c r="D184" i="33"/>
  <c r="E160" i="33"/>
  <c r="D152" i="33"/>
  <c r="E136" i="33"/>
  <c r="D128" i="33"/>
  <c r="D104" i="33"/>
  <c r="D96" i="33"/>
  <c r="F1829" i="33"/>
  <c r="D2390" i="33"/>
  <c r="F2207" i="33"/>
  <c r="D2392" i="33"/>
  <c r="D2256" i="33"/>
  <c r="D2208" i="33"/>
  <c r="D2128" i="33"/>
  <c r="F2002" i="33"/>
  <c r="D1933" i="33"/>
  <c r="F1890" i="33"/>
  <c r="D1861" i="33"/>
  <c r="E1812" i="33"/>
  <c r="F840" i="33"/>
  <c r="E808" i="33"/>
  <c r="D744" i="33"/>
  <c r="D2176" i="33"/>
  <c r="E704" i="33"/>
  <c r="E568" i="33"/>
  <c r="D240" i="33"/>
  <c r="D200" i="33"/>
  <c r="E128" i="33"/>
  <c r="D72" i="33"/>
  <c r="D64" i="33"/>
  <c r="D8" i="33"/>
  <c r="E1843" i="33"/>
  <c r="D1819" i="33"/>
  <c r="F1787" i="33"/>
  <c r="D1747" i="33"/>
  <c r="E1739" i="33"/>
  <c r="F1723" i="33"/>
  <c r="D1507" i="33"/>
  <c r="E1499" i="33"/>
  <c r="F1491" i="33"/>
  <c r="E1459" i="33"/>
  <c r="F1435" i="33"/>
  <c r="F1419" i="33"/>
  <c r="D1379" i="33"/>
  <c r="D1371" i="33"/>
  <c r="D1363" i="33"/>
  <c r="D1355" i="33"/>
  <c r="D1347" i="33"/>
  <c r="E1291" i="33"/>
  <c r="F1275" i="33"/>
  <c r="F1267" i="33"/>
  <c r="F1259" i="33"/>
  <c r="F1251" i="33"/>
  <c r="F1235" i="33"/>
  <c r="F1227" i="33"/>
  <c r="F1219" i="33"/>
  <c r="F1211" i="33"/>
  <c r="F1203" i="33"/>
  <c r="F1187" i="33"/>
  <c r="E2465" i="33"/>
  <c r="E2401" i="33"/>
  <c r="E2337" i="33"/>
  <c r="E2325" i="33"/>
  <c r="E2273" i="33"/>
  <c r="E2261" i="33"/>
  <c r="E2209" i="33"/>
  <c r="E2197" i="33"/>
  <c r="E2145" i="33"/>
  <c r="E2133" i="33"/>
  <c r="E1808" i="33"/>
  <c r="F1161" i="33"/>
  <c r="D1009" i="33"/>
  <c r="E929" i="33"/>
  <c r="F593" i="33"/>
  <c r="E529" i="33"/>
  <c r="D409" i="33"/>
  <c r="F161" i="33"/>
  <c r="D33" i="33"/>
  <c r="F2012" i="33"/>
  <c r="F1804" i="33"/>
  <c r="F1000" i="33"/>
  <c r="D1183" i="33"/>
  <c r="D1175" i="33"/>
  <c r="D1167" i="33"/>
  <c r="D1159" i="33"/>
  <c r="D1151" i="33"/>
  <c r="D1063" i="33"/>
  <c r="E1023" i="33"/>
  <c r="D1007" i="33"/>
  <c r="D975" i="33"/>
  <c r="E967" i="33"/>
  <c r="D951" i="33"/>
  <c r="F935" i="33"/>
  <c r="F703" i="33"/>
  <c r="D2109" i="33"/>
  <c r="D208" i="33"/>
  <c r="F168" i="33"/>
  <c r="F136" i="33"/>
  <c r="E104" i="33"/>
  <c r="E72" i="33"/>
  <c r="D40" i="33"/>
  <c r="E1819" i="33"/>
  <c r="E1747" i="33"/>
  <c r="E1379" i="33"/>
  <c r="E1371" i="33"/>
  <c r="E1363" i="33"/>
  <c r="E1355" i="33"/>
  <c r="E1347" i="33"/>
  <c r="E1299" i="33"/>
  <c r="E2425" i="33"/>
  <c r="E2413" i="33"/>
  <c r="E2361" i="33"/>
  <c r="E2297" i="33"/>
  <c r="E2233" i="33"/>
  <c r="E2169" i="33"/>
  <c r="D1161" i="33"/>
  <c r="F929" i="33"/>
  <c r="E881" i="33"/>
  <c r="D785" i="33"/>
  <c r="E457" i="33"/>
  <c r="D369" i="33"/>
  <c r="E73" i="33"/>
  <c r="E1596" i="33"/>
  <c r="D1260" i="33"/>
  <c r="D936" i="33"/>
  <c r="E1175" i="33"/>
  <c r="E1167" i="33"/>
  <c r="E1159" i="33"/>
  <c r="E1151" i="33"/>
  <c r="D1143" i="33"/>
  <c r="D1127" i="33"/>
  <c r="D1111" i="33"/>
  <c r="D1095" i="33"/>
  <c r="D1087" i="33"/>
  <c r="E1063" i="33"/>
  <c r="F1055" i="33"/>
  <c r="D983" i="33"/>
  <c r="E975" i="33"/>
  <c r="E951" i="33"/>
  <c r="D943" i="33"/>
  <c r="F2197" i="33"/>
  <c r="D993" i="33"/>
  <c r="D16" i="33"/>
  <c r="D1827" i="33"/>
  <c r="D1763" i="33"/>
  <c r="F1459" i="33"/>
  <c r="D1395" i="33"/>
  <c r="F1291" i="33"/>
  <c r="E2449" i="33"/>
  <c r="E2373" i="33"/>
  <c r="E2321" i="33"/>
  <c r="E2193" i="33"/>
  <c r="D1129" i="33"/>
  <c r="D1089" i="33"/>
  <c r="F881" i="33"/>
  <c r="D745" i="33"/>
  <c r="F457" i="33"/>
  <c r="D329" i="33"/>
  <c r="F73" i="33"/>
  <c r="E33" i="33"/>
  <c r="F2068" i="33"/>
  <c r="F1860" i="33"/>
  <c r="F1532" i="33"/>
  <c r="D1364" i="33"/>
  <c r="E1260" i="33"/>
  <c r="D1104" i="33"/>
  <c r="E1056" i="33"/>
  <c r="E936" i="33"/>
  <c r="E1087" i="33"/>
  <c r="E983" i="33"/>
  <c r="F975" i="33"/>
  <c r="F951" i="33"/>
  <c r="E943" i="33"/>
  <c r="D927" i="33"/>
  <c r="D919" i="33"/>
  <c r="D895" i="33"/>
  <c r="D887" i="33"/>
  <c r="D863" i="33"/>
  <c r="D855" i="33"/>
  <c r="D831" i="33"/>
  <c r="D823" i="33"/>
  <c r="D799" i="33"/>
  <c r="D767" i="33"/>
  <c r="D759" i="33"/>
  <c r="D735" i="33"/>
  <c r="D727" i="33"/>
  <c r="D280" i="33"/>
  <c r="F208" i="33"/>
  <c r="D2059" i="33"/>
  <c r="D1995" i="33"/>
  <c r="D1931" i="33"/>
  <c r="F1819" i="33"/>
  <c r="F1747" i="33"/>
  <c r="F1507" i="33"/>
  <c r="E1395" i="33"/>
  <c r="F1379" i="33"/>
  <c r="F1355" i="33"/>
  <c r="F1299" i="33"/>
  <c r="E2461" i="33"/>
  <c r="E2409" i="33"/>
  <c r="E2397" i="33"/>
  <c r="E2345" i="33"/>
  <c r="E2281" i="33"/>
  <c r="E2217" i="33"/>
  <c r="E2153" i="33"/>
  <c r="E785" i="33"/>
  <c r="E369" i="33"/>
  <c r="F33" i="33"/>
  <c r="F1596" i="33"/>
  <c r="E1364" i="33"/>
  <c r="D1144" i="33"/>
  <c r="F1056" i="33"/>
  <c r="F936" i="33"/>
  <c r="F1183" i="33"/>
  <c r="F1175" i="33"/>
  <c r="F1167" i="33"/>
  <c r="F1159" i="33"/>
  <c r="F1151" i="33"/>
  <c r="E1143" i="33"/>
  <c r="D1135" i="33"/>
  <c r="E1127" i="33"/>
  <c r="D1119" i="33"/>
  <c r="E1111" i="33"/>
  <c r="D1103" i="33"/>
  <c r="E1095" i="33"/>
  <c r="D1039" i="33"/>
  <c r="D991" i="33"/>
  <c r="F983" i="33"/>
  <c r="F943" i="33"/>
  <c r="E927" i="33"/>
  <c r="E919" i="33"/>
  <c r="D911" i="33"/>
  <c r="D903" i="33"/>
  <c r="E895" i="33"/>
  <c r="E887" i="33"/>
  <c r="D871" i="33"/>
  <c r="E863" i="33"/>
  <c r="E855" i="33"/>
  <c r="D847" i="33"/>
  <c r="E831" i="33"/>
  <c r="E823" i="33"/>
  <c r="D815" i="33"/>
  <c r="F216" i="33"/>
  <c r="F1851" i="33"/>
  <c r="D1779" i="33"/>
  <c r="D1595" i="33"/>
  <c r="D1571" i="33"/>
  <c r="D1531" i="33"/>
  <c r="E1323" i="33"/>
  <c r="E2433" i="33"/>
  <c r="E2421" i="33"/>
  <c r="E2369" i="33"/>
  <c r="E2357" i="33"/>
  <c r="E2305" i="33"/>
  <c r="E2241" i="33"/>
  <c r="E2229" i="33"/>
  <c r="E2177" i="33"/>
  <c r="E2165" i="33"/>
  <c r="E1840" i="33"/>
  <c r="E1776" i="33"/>
  <c r="F785" i="33"/>
  <c r="E745" i="33"/>
  <c r="D641" i="33"/>
  <c r="E329" i="33"/>
  <c r="D201" i="33"/>
  <c r="F1908" i="33"/>
  <c r="E1716" i="33"/>
  <c r="E1460" i="33"/>
  <c r="F1260" i="33"/>
  <c r="E1144" i="33"/>
  <c r="E1135" i="33"/>
  <c r="E1119" i="33"/>
  <c r="E1103" i="33"/>
  <c r="F1087" i="33"/>
  <c r="D1047" i="33"/>
  <c r="E991" i="33"/>
  <c r="D959" i="33"/>
  <c r="F919" i="33"/>
  <c r="E911" i="33"/>
  <c r="E903" i="33"/>
  <c r="F887" i="33"/>
  <c r="E879" i="33"/>
  <c r="E871" i="33"/>
  <c r="F855" i="33"/>
  <c r="E847" i="33"/>
  <c r="F823" i="33"/>
  <c r="E815" i="33"/>
  <c r="E807" i="33"/>
  <c r="F791" i="33"/>
  <c r="E783" i="33"/>
  <c r="D2294" i="33"/>
  <c r="F2018" i="33"/>
  <c r="E264" i="33"/>
  <c r="D1256" i="33"/>
  <c r="E1208" i="33"/>
  <c r="F2415" i="33"/>
  <c r="D2274" i="33"/>
  <c r="F2219" i="33"/>
  <c r="F692" i="33"/>
  <c r="D1361" i="33"/>
  <c r="E1400" i="33"/>
  <c r="E1240" i="33"/>
  <c r="F2151" i="33"/>
  <c r="E1092" i="33"/>
  <c r="F572" i="33"/>
  <c r="F324" i="33"/>
  <c r="D1072" i="33"/>
  <c r="D2226" i="33"/>
  <c r="E916" i="33"/>
  <c r="F404" i="33"/>
  <c r="F1519" i="33"/>
  <c r="D1375" i="33"/>
  <c r="E966" i="33"/>
  <c r="E627" i="33"/>
  <c r="E499" i="33"/>
  <c r="E371" i="33"/>
  <c r="F251" i="33"/>
  <c r="E171" i="33"/>
  <c r="D2062" i="33"/>
  <c r="F2295" i="33"/>
  <c r="E764" i="33"/>
  <c r="E1391" i="33"/>
  <c r="F1327" i="33"/>
  <c r="D1163" i="33"/>
  <c r="D1011" i="33"/>
  <c r="D819" i="33"/>
  <c r="F691" i="33"/>
  <c r="F619" i="33"/>
  <c r="D483" i="33"/>
  <c r="D355" i="33"/>
  <c r="D227" i="33"/>
  <c r="F2039" i="33"/>
  <c r="E1551" i="33"/>
  <c r="D1239" i="33"/>
  <c r="F1911" i="33"/>
  <c r="D1139" i="33"/>
  <c r="D931" i="33"/>
  <c r="E875" i="33"/>
  <c r="D731" i="33"/>
  <c r="D603" i="33"/>
  <c r="D475" i="33"/>
  <c r="D347" i="33"/>
  <c r="F1814" i="33"/>
  <c r="D1582" i="33"/>
  <c r="D2338" i="33"/>
  <c r="D188" i="33"/>
  <c r="E1181" i="33"/>
  <c r="E964" i="33"/>
  <c r="F532" i="33"/>
  <c r="F1199" i="33"/>
  <c r="F931" i="33"/>
  <c r="F899" i="33"/>
  <c r="F835" i="33"/>
  <c r="E523" i="33"/>
  <c r="F347" i="33"/>
  <c r="E267" i="33"/>
  <c r="F91" i="33"/>
  <c r="D1894" i="33"/>
  <c r="F1798" i="33"/>
  <c r="D1534" i="33"/>
  <c r="F1248" i="33"/>
  <c r="F172" i="33"/>
  <c r="D1327" i="33"/>
  <c r="F1115" i="33"/>
  <c r="D691" i="33"/>
  <c r="D563" i="33"/>
  <c r="F292" i="33"/>
  <c r="F508" i="33"/>
  <c r="E324" i="33"/>
  <c r="E2167" i="33"/>
  <c r="F2396" i="33"/>
  <c r="E580" i="33"/>
  <c r="D1222" i="33"/>
  <c r="F1100" i="33"/>
  <c r="F316" i="33"/>
  <c r="D140" i="33"/>
  <c r="F1963" i="33"/>
  <c r="F1931" i="33"/>
  <c r="F1899" i="33"/>
  <c r="E1835" i="33"/>
  <c r="F1803" i="33"/>
  <c r="E1779" i="33"/>
  <c r="F1763" i="33"/>
  <c r="D1723" i="33"/>
  <c r="E1587" i="33"/>
  <c r="E1579" i="33"/>
  <c r="E1571" i="33"/>
  <c r="E1563" i="33"/>
  <c r="E1555" i="33"/>
  <c r="E1547" i="33"/>
  <c r="E1539" i="33"/>
  <c r="E1531" i="33"/>
  <c r="F1515" i="33"/>
  <c r="D1491" i="33"/>
  <c r="D1435" i="33"/>
  <c r="D1419" i="33"/>
  <c r="F1395" i="33"/>
  <c r="F1315" i="33"/>
  <c r="D1275" i="33"/>
  <c r="D1267" i="33"/>
  <c r="D1259" i="33"/>
  <c r="D1251" i="33"/>
  <c r="D1235" i="33"/>
  <c r="D1227" i="33"/>
  <c r="D1219" i="33"/>
  <c r="D1211" i="33"/>
  <c r="D1203" i="33"/>
  <c r="D1195" i="33"/>
  <c r="D1187" i="33"/>
  <c r="E2457" i="33"/>
  <c r="E2445" i="33"/>
  <c r="E2393" i="33"/>
  <c r="E2381" i="33"/>
  <c r="E2329" i="33"/>
  <c r="E2317" i="33"/>
  <c r="E2265" i="33"/>
  <c r="E2253" i="33"/>
  <c r="E2201" i="33"/>
  <c r="E2189" i="33"/>
  <c r="E2137" i="33"/>
  <c r="F1089" i="33"/>
  <c r="F1041" i="33"/>
  <c r="F745" i="33"/>
  <c r="E697" i="33"/>
  <c r="D593" i="33"/>
  <c r="F329" i="33"/>
  <c r="E265" i="33"/>
  <c r="D161" i="33"/>
  <c r="E1756" i="33"/>
  <c r="F1692" i="33"/>
  <c r="F1364" i="33"/>
  <c r="F1144" i="33"/>
  <c r="F800" i="33"/>
  <c r="F592" i="33"/>
  <c r="E560" i="33"/>
  <c r="E528" i="33"/>
  <c r="F328" i="33"/>
  <c r="E184" i="33"/>
  <c r="E152" i="33"/>
  <c r="D88" i="33"/>
  <c r="D2099" i="33"/>
  <c r="D2067" i="33"/>
  <c r="D2035" i="33"/>
  <c r="D2003" i="33"/>
  <c r="D1971" i="33"/>
  <c r="D1939" i="33"/>
  <c r="D1907" i="33"/>
  <c r="D1875" i="33"/>
  <c r="D1787" i="33"/>
  <c r="F1771" i="33"/>
  <c r="E1723" i="33"/>
  <c r="F1523" i="33"/>
  <c r="E1491" i="33"/>
  <c r="E1435" i="33"/>
  <c r="E1419" i="33"/>
  <c r="F1323" i="33"/>
  <c r="E1275" i="33"/>
  <c r="E1259" i="33"/>
  <c r="E1251" i="33"/>
  <c r="E1235" i="33"/>
  <c r="E1227" i="33"/>
  <c r="E1219" i="33"/>
  <c r="E1211" i="33"/>
  <c r="E1203" i="33"/>
  <c r="E1195" i="33"/>
  <c r="E1187" i="33"/>
  <c r="E2469" i="33"/>
  <c r="E2417" i="33"/>
  <c r="E2353" i="33"/>
  <c r="E2341" i="33"/>
  <c r="E2289" i="33"/>
  <c r="E2225" i="33"/>
  <c r="E2213" i="33"/>
  <c r="E2161" i="33"/>
  <c r="E1161" i="33"/>
  <c r="F1129" i="33"/>
  <c r="D929" i="33"/>
  <c r="E641" i="33"/>
  <c r="D529" i="33"/>
  <c r="F265" i="33"/>
  <c r="E201" i="33"/>
  <c r="F1956" i="33"/>
  <c r="F1716" i="33"/>
  <c r="F1460" i="33"/>
  <c r="F1104" i="33"/>
  <c r="D1000" i="33"/>
  <c r="F1047" i="33"/>
  <c r="E1015" i="33"/>
  <c r="E999" i="33"/>
  <c r="F959" i="33"/>
  <c r="D935" i="33"/>
  <c r="F719" i="33"/>
  <c r="E711" i="33"/>
  <c r="E703" i="33"/>
  <c r="F192" i="33"/>
  <c r="E96" i="33"/>
  <c r="E1875" i="33"/>
  <c r="F1779" i="33"/>
  <c r="F1699" i="33"/>
  <c r="F1579" i="33"/>
  <c r="F1547" i="33"/>
  <c r="E1283" i="33"/>
  <c r="E2237" i="33"/>
  <c r="F879" i="33"/>
  <c r="D783" i="33"/>
  <c r="F775" i="33"/>
  <c r="E655" i="33"/>
  <c r="D647" i="33"/>
  <c r="D639" i="33"/>
  <c r="E575" i="33"/>
  <c r="D567" i="33"/>
  <c r="F527" i="33"/>
  <c r="E519" i="33"/>
  <c r="E511" i="33"/>
  <c r="D503" i="33"/>
  <c r="E447" i="33"/>
  <c r="D439" i="33"/>
  <c r="F399" i="33"/>
  <c r="E391" i="33"/>
  <c r="E383" i="33"/>
  <c r="D375" i="33"/>
  <c r="E319" i="33"/>
  <c r="D311" i="33"/>
  <c r="F271" i="33"/>
  <c r="E263" i="33"/>
  <c r="E255" i="33"/>
  <c r="D247" i="33"/>
  <c r="E191" i="33"/>
  <c r="D183" i="33"/>
  <c r="F143" i="33"/>
  <c r="E135" i="33"/>
  <c r="E127" i="33"/>
  <c r="D119" i="33"/>
  <c r="E63" i="33"/>
  <c r="D55" i="33"/>
  <c r="F15" i="33"/>
  <c r="E7" i="33"/>
  <c r="D2122" i="33"/>
  <c r="D2058" i="33"/>
  <c r="D1994" i="33"/>
  <c r="D1866" i="33"/>
  <c r="D1738" i="33"/>
  <c r="F1722" i="33"/>
  <c r="F1594" i="33"/>
  <c r="D1546" i="33"/>
  <c r="F1530" i="33"/>
  <c r="D1514" i="33"/>
  <c r="F1378" i="33"/>
  <c r="F1338" i="33"/>
  <c r="F1306" i="33"/>
  <c r="F1226" i="33"/>
  <c r="F1218" i="33"/>
  <c r="F2446" i="33"/>
  <c r="F2434" i="33"/>
  <c r="D2421" i="33"/>
  <c r="F2382" i="33"/>
  <c r="F2370" i="33"/>
  <c r="F2318" i="33"/>
  <c r="F2306" i="33"/>
  <c r="D2293" i="33"/>
  <c r="F2242" i="33"/>
  <c r="D2229" i="33"/>
  <c r="F2190" i="33"/>
  <c r="F2178" i="33"/>
  <c r="D2165" i="33"/>
  <c r="E1908" i="33"/>
  <c r="E1290" i="33"/>
  <c r="F1073" i="33"/>
  <c r="F961" i="33"/>
  <c r="E897" i="33"/>
  <c r="D120" i="33"/>
  <c r="E1971" i="33"/>
  <c r="F1135" i="33"/>
  <c r="F1103" i="33"/>
  <c r="D32" i="33"/>
  <c r="E2067" i="33"/>
  <c r="F1555" i="33"/>
  <c r="F1331" i="33"/>
  <c r="E2429" i="33"/>
  <c r="E2249" i="33"/>
  <c r="E593" i="33"/>
  <c r="E1000" i="33"/>
  <c r="E1055" i="33"/>
  <c r="E1907" i="33"/>
  <c r="D1499" i="33"/>
  <c r="F641" i="33"/>
  <c r="F1143" i="33"/>
  <c r="F1111" i="33"/>
  <c r="F1039" i="33"/>
  <c r="E735" i="33"/>
  <c r="F727" i="33"/>
  <c r="D719" i="33"/>
  <c r="D711" i="33"/>
  <c r="F695" i="33"/>
  <c r="D687" i="33"/>
  <c r="F639" i="33"/>
  <c r="F631" i="33"/>
  <c r="D623" i="33"/>
  <c r="E559" i="33"/>
  <c r="D551" i="33"/>
  <c r="D543" i="33"/>
  <c r="E495" i="33"/>
  <c r="D487" i="33"/>
  <c r="D479" i="33"/>
  <c r="D423" i="33"/>
  <c r="D415" i="33"/>
  <c r="E367" i="33"/>
  <c r="D359" i="33"/>
  <c r="D351" i="33"/>
  <c r="E303" i="33"/>
  <c r="D295" i="33"/>
  <c r="D287" i="33"/>
  <c r="E239" i="33"/>
  <c r="D231" i="33"/>
  <c r="D223" i="33"/>
  <c r="E175" i="33"/>
  <c r="D167" i="33"/>
  <c r="D159" i="33"/>
  <c r="E111" i="33"/>
  <c r="D103" i="33"/>
  <c r="D95" i="33"/>
  <c r="E47" i="33"/>
  <c r="D39" i="33"/>
  <c r="D31" i="33"/>
  <c r="D2066" i="33"/>
  <c r="D2002" i="33"/>
  <c r="D1826" i="33"/>
  <c r="F1818" i="33"/>
  <c r="D1794" i="33"/>
  <c r="F1786" i="33"/>
  <c r="D1762" i="33"/>
  <c r="F1746" i="33"/>
  <c r="D1698" i="33"/>
  <c r="F1554" i="33"/>
  <c r="D1522" i="33"/>
  <c r="F1498" i="33"/>
  <c r="F1402" i="33"/>
  <c r="F1346" i="33"/>
  <c r="F2454" i="33"/>
  <c r="F2390" i="33"/>
  <c r="F2378" i="33"/>
  <c r="F2314" i="33"/>
  <c r="D2301" i="33"/>
  <c r="F2262" i="33"/>
  <c r="F2250" i="33"/>
  <c r="D2237" i="33"/>
  <c r="F2198" i="33"/>
  <c r="F2186" i="33"/>
  <c r="D2173" i="33"/>
  <c r="F2134" i="33"/>
  <c r="E1860" i="33"/>
  <c r="E1386" i="33"/>
  <c r="E1226" i="33"/>
  <c r="F857" i="33"/>
  <c r="E793" i="33"/>
  <c r="E2003" i="33"/>
  <c r="F1563" i="33"/>
  <c r="F1531" i="33"/>
  <c r="F1411" i="33"/>
  <c r="E2365" i="33"/>
  <c r="E2185" i="33"/>
  <c r="F863" i="33"/>
  <c r="D807" i="33"/>
  <c r="F799" i="33"/>
  <c r="E759" i="33"/>
  <c r="D751" i="33"/>
  <c r="D743" i="33"/>
  <c r="E719" i="33"/>
  <c r="F711" i="33"/>
  <c r="D679" i="33"/>
  <c r="D671" i="33"/>
  <c r="E623" i="33"/>
  <c r="D615" i="33"/>
  <c r="D607" i="33"/>
  <c r="D599" i="33"/>
  <c r="F559" i="33"/>
  <c r="E551" i="33"/>
  <c r="E543" i="33"/>
  <c r="D535" i="33"/>
  <c r="F495" i="33"/>
  <c r="E487" i="33"/>
  <c r="E479" i="33"/>
  <c r="D471" i="33"/>
  <c r="F431" i="33"/>
  <c r="E423" i="33"/>
  <c r="E415" i="33"/>
  <c r="D407" i="33"/>
  <c r="F367" i="33"/>
  <c r="E359" i="33"/>
  <c r="E351" i="33"/>
  <c r="D343" i="33"/>
  <c r="F303" i="33"/>
  <c r="E295" i="33"/>
  <c r="E287" i="33"/>
  <c r="D279" i="33"/>
  <c r="F239" i="33"/>
  <c r="E231" i="33"/>
  <c r="E223" i="33"/>
  <c r="D215" i="33"/>
  <c r="F175" i="33"/>
  <c r="E167" i="33"/>
  <c r="E159" i="33"/>
  <c r="D151" i="33"/>
  <c r="F111" i="33"/>
  <c r="E103" i="33"/>
  <c r="E95" i="33"/>
  <c r="D87" i="33"/>
  <c r="F47" i="33"/>
  <c r="E39" i="33"/>
  <c r="E31" i="33"/>
  <c r="D23" i="33"/>
  <c r="D2114" i="33"/>
  <c r="D2090" i="33"/>
  <c r="D2026" i="33"/>
  <c r="D1962" i="33"/>
  <c r="D1898" i="33"/>
  <c r="F1754" i="33"/>
  <c r="D1706" i="33"/>
  <c r="D1506" i="33"/>
  <c r="F1434" i="33"/>
  <c r="D1362" i="33"/>
  <c r="F1354" i="33"/>
  <c r="F1322" i="33"/>
  <c r="F1290" i="33"/>
  <c r="D1186" i="33"/>
  <c r="D2453" i="33"/>
  <c r="F2414" i="33"/>
  <c r="F2350" i="33"/>
  <c r="F2286" i="33"/>
  <c r="F2222" i="33"/>
  <c r="F2158" i="33"/>
  <c r="F825" i="33"/>
  <c r="F160" i="33"/>
  <c r="D1843" i="33"/>
  <c r="E161" i="33"/>
  <c r="F1119" i="33"/>
  <c r="F895" i="33"/>
  <c r="F839" i="33"/>
  <c r="F807" i="33"/>
  <c r="E767" i="33"/>
  <c r="F759" i="33"/>
  <c r="E751" i="33"/>
  <c r="E743" i="33"/>
  <c r="F735" i="33"/>
  <c r="F687" i="33"/>
  <c r="E679" i="33"/>
  <c r="E671" i="33"/>
  <c r="D663" i="33"/>
  <c r="E615" i="33"/>
  <c r="E607" i="33"/>
  <c r="F551" i="33"/>
  <c r="E535" i="33"/>
  <c r="F487" i="33"/>
  <c r="F423" i="33"/>
  <c r="E407" i="33"/>
  <c r="F359" i="33"/>
  <c r="F295" i="33"/>
  <c r="E279" i="33"/>
  <c r="F231" i="33"/>
  <c r="F167" i="33"/>
  <c r="E151" i="33"/>
  <c r="F103" i="33"/>
  <c r="E87" i="33"/>
  <c r="F39" i="33"/>
  <c r="E23" i="33"/>
  <c r="D2050" i="33"/>
  <c r="D1986" i="33"/>
  <c r="D1922" i="33"/>
  <c r="D1858" i="33"/>
  <c r="D1834" i="33"/>
  <c r="D1802" i="33"/>
  <c r="F1794" i="33"/>
  <c r="D1770" i="33"/>
  <c r="F1762" i="33"/>
  <c r="F1698" i="33"/>
  <c r="F1410" i="33"/>
  <c r="D1194" i="33"/>
  <c r="F2438" i="33"/>
  <c r="F2374" i="33"/>
  <c r="F2310" i="33"/>
  <c r="F2246" i="33"/>
  <c r="E2068" i="33"/>
  <c r="E1924" i="33"/>
  <c r="E1804" i="33"/>
  <c r="E1194" i="33"/>
  <c r="F1234" i="33"/>
  <c r="D2469" i="33"/>
  <c r="F2302" i="33"/>
  <c r="F2266" i="33"/>
  <c r="E857" i="33"/>
  <c r="F793" i="33"/>
  <c r="E713" i="33"/>
  <c r="F249" i="33"/>
  <c r="E193" i="33"/>
  <c r="F928" i="33"/>
  <c r="D1022" i="33"/>
  <c r="D918" i="33"/>
  <c r="D902" i="33"/>
  <c r="D886" i="33"/>
  <c r="D854" i="33"/>
  <c r="D822" i="33"/>
  <c r="D798" i="33"/>
  <c r="D758" i="33"/>
  <c r="D734" i="33"/>
  <c r="F2110" i="33"/>
  <c r="F1982" i="33"/>
  <c r="F1918" i="33"/>
  <c r="F1065" i="33"/>
  <c r="F1164" i="33"/>
  <c r="F900" i="33"/>
  <c r="F828" i="33"/>
  <c r="D708" i="33"/>
  <c r="E588" i="33"/>
  <c r="E468" i="33"/>
  <c r="E1297" i="33"/>
  <c r="D1772" i="33"/>
  <c r="F1564" i="33"/>
  <c r="D1224" i="33"/>
  <c r="E1192" i="33"/>
  <c r="D2154" i="33"/>
  <c r="D2001" i="33"/>
  <c r="D556" i="33"/>
  <c r="E2150" i="33"/>
  <c r="E1232" i="33"/>
  <c r="F2315" i="33"/>
  <c r="D1108" i="33"/>
  <c r="F948" i="33"/>
  <c r="F1344" i="33"/>
  <c r="E1140" i="33"/>
  <c r="E1004" i="33"/>
  <c r="D548" i="33"/>
  <c r="E2338" i="33"/>
  <c r="F1149" i="33"/>
  <c r="D844" i="33"/>
  <c r="D388" i="33"/>
  <c r="F156" i="33"/>
  <c r="F2023" i="33"/>
  <c r="D1399" i="33"/>
  <c r="D1351" i="33"/>
  <c r="D1935" i="33"/>
  <c r="F635" i="33"/>
  <c r="F507" i="33"/>
  <c r="E435" i="33"/>
  <c r="E307" i="33"/>
  <c r="E179" i="33"/>
  <c r="E51" i="33"/>
  <c r="D1886" i="33"/>
  <c r="D1790" i="33"/>
  <c r="E236" i="33"/>
  <c r="E1383" i="33"/>
  <c r="E1935" i="33"/>
  <c r="F971" i="33"/>
  <c r="D883" i="33"/>
  <c r="D811" i="33"/>
  <c r="F683" i="33"/>
  <c r="F555" i="33"/>
  <c r="F435" i="33"/>
  <c r="F307" i="33"/>
  <c r="F179" i="33"/>
  <c r="F51" i="33"/>
  <c r="F1558" i="33"/>
  <c r="F2094" i="33"/>
  <c r="F236" i="33"/>
  <c r="F1943" i="33"/>
  <c r="D1783" i="33"/>
  <c r="E1062" i="33"/>
  <c r="E1067" i="33"/>
  <c r="D923" i="33"/>
  <c r="D859" i="33"/>
  <c r="D795" i="33"/>
  <c r="E747" i="33"/>
  <c r="D667" i="33"/>
  <c r="D411" i="33"/>
  <c r="D147" i="33"/>
  <c r="D27" i="33"/>
  <c r="E76" i="33"/>
  <c r="E1791" i="33"/>
  <c r="D2146" i="33"/>
  <c r="D172" i="33"/>
  <c r="E1503" i="33"/>
  <c r="F1171" i="33"/>
  <c r="F731" i="33"/>
  <c r="E11" i="33"/>
  <c r="E1280" i="33"/>
  <c r="D2186" i="33"/>
  <c r="F972" i="33"/>
  <c r="F1855" i="33"/>
  <c r="F1091" i="33"/>
  <c r="D51" i="33"/>
  <c r="E2239" i="33"/>
  <c r="E1864" i="33"/>
  <c r="D604" i="33"/>
  <c r="F1191" i="33"/>
  <c r="F995" i="33"/>
  <c r="F812" i="33"/>
  <c r="F604" i="33"/>
  <c r="D1254" i="33"/>
  <c r="E1100" i="33"/>
  <c r="E1153" i="33"/>
  <c r="D476" i="33"/>
  <c r="D12" i="33"/>
  <c r="D1162" i="33"/>
  <c r="F1042" i="33"/>
  <c r="F1999" i="33"/>
  <c r="E1811" i="33"/>
  <c r="F1691" i="33"/>
  <c r="F1571" i="33"/>
  <c r="F1539" i="33"/>
  <c r="D1459" i="33"/>
  <c r="E2377" i="33"/>
  <c r="E2301" i="33"/>
  <c r="D1492" i="33"/>
  <c r="F201" i="33"/>
  <c r="D73" i="33"/>
  <c r="F927" i="33"/>
  <c r="F871" i="33"/>
  <c r="F815" i="33"/>
  <c r="F751" i="33"/>
  <c r="F743" i="33"/>
  <c r="F615" i="33"/>
  <c r="F599" i="33"/>
  <c r="D591" i="33"/>
  <c r="F543" i="33"/>
  <c r="F535" i="33"/>
  <c r="D527" i="33"/>
  <c r="F479" i="33"/>
  <c r="D463" i="33"/>
  <c r="F415" i="33"/>
  <c r="F407" i="33"/>
  <c r="D399" i="33"/>
  <c r="F351" i="33"/>
  <c r="F343" i="33"/>
  <c r="D335" i="33"/>
  <c r="F287" i="33"/>
  <c r="F279" i="33"/>
  <c r="D271" i="33"/>
  <c r="F223" i="33"/>
  <c r="F215" i="33"/>
  <c r="D207" i="33"/>
  <c r="F159" i="33"/>
  <c r="F151" i="33"/>
  <c r="D143" i="33"/>
  <c r="F95" i="33"/>
  <c r="F87" i="33"/>
  <c r="D79" i="33"/>
  <c r="F31" i="33"/>
  <c r="F23" i="33"/>
  <c r="D15" i="33"/>
  <c r="D1882" i="33"/>
  <c r="D1722" i="33"/>
  <c r="F1706" i="33"/>
  <c r="D1594" i="33"/>
  <c r="F1578" i="33"/>
  <c r="D1530" i="33"/>
  <c r="F1506" i="33"/>
  <c r="D1490" i="33"/>
  <c r="D1378" i="33"/>
  <c r="F1362" i="33"/>
  <c r="F1330" i="33"/>
  <c r="D1226" i="33"/>
  <c r="D1218" i="33"/>
  <c r="F2462" i="33"/>
  <c r="F2450" i="33"/>
  <c r="D2437" i="33"/>
  <c r="F2398" i="33"/>
  <c r="F2386" i="33"/>
  <c r="D2373" i="33"/>
  <c r="F2334" i="33"/>
  <c r="F2322" i="33"/>
  <c r="D2309" i="33"/>
  <c r="F2270" i="33"/>
  <c r="F2258" i="33"/>
  <c r="D2245" i="33"/>
  <c r="F2206" i="33"/>
  <c r="F2194" i="33"/>
  <c r="D2181" i="33"/>
  <c r="F2142" i="33"/>
  <c r="F2130" i="33"/>
  <c r="E1956" i="33"/>
  <c r="E1322" i="33"/>
  <c r="E1137" i="33"/>
  <c r="D897" i="33"/>
  <c r="F991" i="33"/>
  <c r="D695" i="33"/>
  <c r="D575" i="33"/>
  <c r="E567" i="33"/>
  <c r="D511" i="33"/>
  <c r="E503" i="33"/>
  <c r="D447" i="33"/>
  <c r="E439" i="33"/>
  <c r="E375" i="33"/>
  <c r="D319" i="33"/>
  <c r="E311" i="33"/>
  <c r="D255" i="33"/>
  <c r="E247" i="33"/>
  <c r="D191" i="33"/>
  <c r="E183" i="33"/>
  <c r="D127" i="33"/>
  <c r="E119" i="33"/>
  <c r="D63" i="33"/>
  <c r="E55" i="33"/>
  <c r="D1890" i="33"/>
  <c r="F1810" i="33"/>
  <c r="D1746" i="33"/>
  <c r="F1314" i="33"/>
  <c r="D2461" i="33"/>
  <c r="F2418" i="33"/>
  <c r="D2317" i="33"/>
  <c r="F2294" i="33"/>
  <c r="D2277" i="33"/>
  <c r="F2214" i="33"/>
  <c r="F657" i="33"/>
  <c r="E625" i="33"/>
  <c r="D553" i="33"/>
  <c r="F401" i="33"/>
  <c r="E361" i="33"/>
  <c r="D289" i="33"/>
  <c r="F153" i="33"/>
  <c r="E89" i="33"/>
  <c r="D25" i="33"/>
  <c r="E1404" i="33"/>
  <c r="F1348" i="33"/>
  <c r="D1228" i="33"/>
  <c r="D1188" i="33"/>
  <c r="E1176" i="33"/>
  <c r="D1128" i="33"/>
  <c r="E1096" i="33"/>
  <c r="E992" i="33"/>
  <c r="F1182" i="33"/>
  <c r="F1174" i="33"/>
  <c r="F1166" i="33"/>
  <c r="F1150" i="33"/>
  <c r="F1142" i="33"/>
  <c r="F1126" i="33"/>
  <c r="F1118" i="33"/>
  <c r="F1110" i="33"/>
  <c r="F1102" i="33"/>
  <c r="F1094" i="33"/>
  <c r="D1046" i="33"/>
  <c r="F1038" i="33"/>
  <c r="D950" i="33"/>
  <c r="D942" i="33"/>
  <c r="F718" i="33"/>
  <c r="E710" i="33"/>
  <c r="D702" i="33"/>
  <c r="F654" i="33"/>
  <c r="E646" i="33"/>
  <c r="D638" i="33"/>
  <c r="F590" i="33"/>
  <c r="E582" i="33"/>
  <c r="D574" i="33"/>
  <c r="F526" i="33"/>
  <c r="E518" i="33"/>
  <c r="D510" i="33"/>
  <c r="D881" i="33"/>
  <c r="D1015" i="33"/>
  <c r="F783" i="33"/>
  <c r="D703" i="33"/>
  <c r="E695" i="33"/>
  <c r="D631" i="33"/>
  <c r="D583" i="33"/>
  <c r="F567" i="33"/>
  <c r="D559" i="33"/>
  <c r="D519" i="33"/>
  <c r="F503" i="33"/>
  <c r="D495" i="33"/>
  <c r="D455" i="33"/>
  <c r="F439" i="33"/>
  <c r="D431" i="33"/>
  <c r="F375" i="33"/>
  <c r="D367" i="33"/>
  <c r="D327" i="33"/>
  <c r="F311" i="33"/>
  <c r="D303" i="33"/>
  <c r="D263" i="33"/>
  <c r="F247" i="33"/>
  <c r="D239" i="33"/>
  <c r="F183" i="33"/>
  <c r="D175" i="33"/>
  <c r="D135" i="33"/>
  <c r="F119" i="33"/>
  <c r="D71" i="33"/>
  <c r="F55" i="33"/>
  <c r="D47" i="33"/>
  <c r="D2106" i="33"/>
  <c r="D2034" i="33"/>
  <c r="F1834" i="33"/>
  <c r="D1818" i="33"/>
  <c r="F1770" i="33"/>
  <c r="F1714" i="33"/>
  <c r="F1538" i="33"/>
  <c r="F1386" i="33"/>
  <c r="D2397" i="33"/>
  <c r="F2354" i="33"/>
  <c r="F2230" i="33"/>
  <c r="D2213" i="33"/>
  <c r="D793" i="33"/>
  <c r="F625" i="33"/>
  <c r="E585" i="33"/>
  <c r="D513" i="33"/>
  <c r="F361" i="33"/>
  <c r="E321" i="33"/>
  <c r="D249" i="33"/>
  <c r="F121" i="33"/>
  <c r="E49" i="33"/>
  <c r="F2108" i="33"/>
  <c r="F1980" i="33"/>
  <c r="F1844" i="33"/>
  <c r="E1508" i="33"/>
  <c r="F1372" i="33"/>
  <c r="E1188" i="33"/>
  <c r="F1160" i="33"/>
  <c r="E1128" i="33"/>
  <c r="F1096" i="33"/>
  <c r="F992" i="33"/>
  <c r="F1046" i="33"/>
  <c r="F942" i="33"/>
  <c r="F710" i="33"/>
  <c r="E702" i="33"/>
  <c r="D694" i="33"/>
  <c r="F646" i="33"/>
  <c r="E638" i="33"/>
  <c r="D630" i="33"/>
  <c r="F582" i="33"/>
  <c r="E574" i="33"/>
  <c r="D566" i="33"/>
  <c r="F518" i="33"/>
  <c r="E510" i="33"/>
  <c r="D502" i="33"/>
  <c r="F903" i="33"/>
  <c r="E791" i="33"/>
  <c r="E639" i="33"/>
  <c r="E631" i="33"/>
  <c r="E591" i="33"/>
  <c r="F583" i="33"/>
  <c r="F575" i="33"/>
  <c r="E527" i="33"/>
  <c r="F519" i="33"/>
  <c r="F511" i="33"/>
  <c r="E463" i="33"/>
  <c r="F455" i="33"/>
  <c r="F447" i="33"/>
  <c r="E399" i="33"/>
  <c r="F391" i="33"/>
  <c r="F383" i="33"/>
  <c r="E335" i="33"/>
  <c r="E271" i="33"/>
  <c r="F263" i="33"/>
  <c r="F255" i="33"/>
  <c r="E207" i="33"/>
  <c r="F199" i="33"/>
  <c r="F191" i="33"/>
  <c r="E143" i="33"/>
  <c r="F135" i="33"/>
  <c r="F127" i="33"/>
  <c r="E79" i="33"/>
  <c r="F71" i="33"/>
  <c r="F63" i="33"/>
  <c r="E15" i="33"/>
  <c r="F7" i="33"/>
  <c r="D2018" i="33"/>
  <c r="D1914" i="33"/>
  <c r="D1842" i="33"/>
  <c r="D1778" i="33"/>
  <c r="D1754" i="33"/>
  <c r="F1546" i="33"/>
  <c r="D1498" i="33"/>
  <c r="F1394" i="33"/>
  <c r="F2458" i="33"/>
  <c r="D2333" i="33"/>
  <c r="F2290" i="33"/>
  <c r="D2189" i="33"/>
  <c r="F2166" i="33"/>
  <c r="D2149" i="33"/>
  <c r="D857" i="33"/>
  <c r="D753" i="33"/>
  <c r="F585" i="33"/>
  <c r="E553" i="33"/>
  <c r="D497" i="33"/>
  <c r="F321" i="33"/>
  <c r="E289" i="33"/>
  <c r="D225" i="33"/>
  <c r="F89" i="33"/>
  <c r="F49" i="33"/>
  <c r="E25" i="33"/>
  <c r="E1740" i="33"/>
  <c r="F1404" i="33"/>
  <c r="E1284" i="33"/>
  <c r="F1176" i="33"/>
  <c r="F1128" i="33"/>
  <c r="F702" i="33"/>
  <c r="E694" i="33"/>
  <c r="D686" i="33"/>
  <c r="E630" i="33"/>
  <c r="D622" i="33"/>
  <c r="F574" i="33"/>
  <c r="E566" i="33"/>
  <c r="D558" i="33"/>
  <c r="E502" i="33"/>
  <c r="D494" i="33"/>
  <c r="F1095" i="33"/>
  <c r="F663" i="33"/>
  <c r="E647" i="33"/>
  <c r="D1554" i="33"/>
  <c r="F1418" i="33"/>
  <c r="D1346" i="33"/>
  <c r="D1274" i="33"/>
  <c r="D1266" i="33"/>
  <c r="D1258" i="33"/>
  <c r="D1250" i="33"/>
  <c r="D1242" i="33"/>
  <c r="D1234" i="33"/>
  <c r="F2410" i="33"/>
  <c r="F2394" i="33"/>
  <c r="D2269" i="33"/>
  <c r="F2226" i="33"/>
  <c r="D961" i="33"/>
  <c r="D713" i="33"/>
  <c r="F553" i="33"/>
  <c r="E513" i="33"/>
  <c r="F289" i="33"/>
  <c r="E249" i="33"/>
  <c r="D193" i="33"/>
  <c r="F2004" i="33"/>
  <c r="F1884" i="33"/>
  <c r="F1700" i="33"/>
  <c r="F1508" i="33"/>
  <c r="F1228" i="33"/>
  <c r="F1188" i="33"/>
  <c r="D928" i="33"/>
  <c r="D1062" i="33"/>
  <c r="F1054" i="33"/>
  <c r="D998" i="33"/>
  <c r="D966" i="33"/>
  <c r="D958" i="33"/>
  <c r="F694" i="33"/>
  <c r="E686" i="33"/>
  <c r="F630" i="33"/>
  <c r="E622" i="33"/>
  <c r="F566" i="33"/>
  <c r="E558" i="33"/>
  <c r="F502" i="33"/>
  <c r="E494" i="33"/>
  <c r="F911" i="33"/>
  <c r="E799" i="33"/>
  <c r="F655" i="33"/>
  <c r="F647" i="33"/>
  <c r="D1970" i="33"/>
  <c r="F1842" i="33"/>
  <c r="F1778" i="33"/>
  <c r="D1730" i="33"/>
  <c r="F2366" i="33"/>
  <c r="F2346" i="33"/>
  <c r="F2330" i="33"/>
  <c r="D2205" i="33"/>
  <c r="F2162" i="33"/>
  <c r="E2012" i="33"/>
  <c r="D1017" i="33"/>
  <c r="E753" i="33"/>
  <c r="D681" i="33"/>
  <c r="F513" i="33"/>
  <c r="E497" i="33"/>
  <c r="D425" i="33"/>
  <c r="E225" i="33"/>
  <c r="D153" i="33"/>
  <c r="F25" i="33"/>
  <c r="F1740" i="33"/>
  <c r="E1548" i="33"/>
  <c r="E1452" i="33"/>
  <c r="E1316" i="33"/>
  <c r="F1284" i="33"/>
  <c r="F1024" i="33"/>
  <c r="F1062" i="33"/>
  <c r="F966" i="33"/>
  <c r="F958" i="33"/>
  <c r="F686" i="33"/>
  <c r="F622" i="33"/>
  <c r="D606" i="33"/>
  <c r="F558" i="33"/>
  <c r="D542" i="33"/>
  <c r="F494" i="33"/>
  <c r="D1739" i="33"/>
  <c r="F767" i="33"/>
  <c r="F671" i="33"/>
  <c r="D1954" i="33"/>
  <c r="F1802" i="33"/>
  <c r="F1514" i="33"/>
  <c r="F1274" i="33"/>
  <c r="F1266" i="33"/>
  <c r="F1242" i="33"/>
  <c r="F2282" i="33"/>
  <c r="D2141" i="33"/>
  <c r="E825" i="33"/>
  <c r="F1916" i="33"/>
  <c r="D1048" i="33"/>
  <c r="D974" i="33"/>
  <c r="D926" i="33"/>
  <c r="D894" i="33"/>
  <c r="D862" i="33"/>
  <c r="D790" i="33"/>
  <c r="D774" i="33"/>
  <c r="D766" i="33"/>
  <c r="F2155" i="33"/>
  <c r="D2089" i="33"/>
  <c r="D1961" i="33"/>
  <c r="E1746" i="33"/>
  <c r="E921" i="33"/>
  <c r="F868" i="33"/>
  <c r="F772" i="33"/>
  <c r="F596" i="33"/>
  <c r="F1738" i="33"/>
  <c r="F206" i="33"/>
  <c r="E1320" i="33"/>
  <c r="D1208" i="33"/>
  <c r="F2431" i="33"/>
  <c r="D2346" i="33"/>
  <c r="F2263" i="33"/>
  <c r="F2167" i="33"/>
  <c r="D1873" i="33"/>
  <c r="E1076" i="33"/>
  <c r="F484" i="33"/>
  <c r="F340" i="33"/>
  <c r="D126" i="33"/>
  <c r="F14" i="33"/>
  <c r="D989" i="33"/>
  <c r="E1216" i="33"/>
  <c r="E1200" i="33"/>
  <c r="D1092" i="33"/>
  <c r="E1372" i="33"/>
  <c r="D1264" i="33"/>
  <c r="D2442" i="33"/>
  <c r="D2314" i="33"/>
  <c r="D2218" i="33"/>
  <c r="E1538" i="33"/>
  <c r="F556" i="33"/>
  <c r="F308" i="33"/>
  <c r="F420" i="33"/>
  <c r="E4" i="33"/>
  <c r="E1911" i="33"/>
  <c r="F963" i="33"/>
  <c r="E619" i="33"/>
  <c r="F443" i="33"/>
  <c r="F315" i="33"/>
  <c r="E235" i="33"/>
  <c r="D2078" i="33"/>
  <c r="D1998" i="33"/>
  <c r="D1918" i="33"/>
  <c r="D1551" i="33"/>
  <c r="F1553" i="33"/>
  <c r="D675" i="33"/>
  <c r="D547" i="33"/>
  <c r="F371" i="33"/>
  <c r="F243" i="33"/>
  <c r="F115" i="33"/>
  <c r="F1487" i="33"/>
  <c r="D1255" i="33"/>
  <c r="D1215" i="33"/>
  <c r="E1703" i="33"/>
  <c r="E987" i="33"/>
  <c r="D155" i="33"/>
  <c r="D19" i="33"/>
  <c r="F1264" i="33"/>
  <c r="E204" i="33"/>
  <c r="E1815" i="33"/>
  <c r="F1377" i="33"/>
  <c r="F76" i="33"/>
  <c r="D1879" i="33"/>
  <c r="D1532" i="33"/>
  <c r="F1163" i="33"/>
  <c r="F795" i="33"/>
  <c r="F739" i="33"/>
  <c r="F603" i="33"/>
  <c r="F283" i="33"/>
  <c r="E19" i="33"/>
  <c r="D1958" i="33"/>
  <c r="D1846" i="33"/>
  <c r="F1710" i="33"/>
  <c r="D804" i="33"/>
  <c r="D612" i="33"/>
  <c r="F2111" i="33"/>
  <c r="D435" i="33"/>
  <c r="D179" i="33"/>
  <c r="F1598" i="33"/>
  <c r="F1990" i="33"/>
  <c r="D1051" i="33"/>
  <c r="D1734" i="33"/>
  <c r="F996" i="33"/>
  <c r="F1496" i="33"/>
  <c r="F1231" i="33"/>
  <c r="D2455" i="33"/>
  <c r="D540" i="33"/>
  <c r="D2407" i="33"/>
  <c r="E187" i="33"/>
  <c r="F1052" i="33"/>
  <c r="D620" i="33"/>
  <c r="F300" i="33"/>
  <c r="F44" i="33"/>
  <c r="E2015" i="33"/>
  <c r="D1154" i="33"/>
  <c r="D524" i="33"/>
  <c r="D726" i="33"/>
  <c r="F678" i="33"/>
  <c r="E670" i="33"/>
  <c r="D662" i="33"/>
  <c r="F614" i="33"/>
  <c r="D598" i="33"/>
  <c r="F550" i="33"/>
  <c r="E542" i="33"/>
  <c r="D534" i="33"/>
  <c r="F486" i="33"/>
  <c r="F1127" i="33"/>
  <c r="E959" i="33"/>
  <c r="F847" i="33"/>
  <c r="F607" i="33"/>
  <c r="D2098" i="33"/>
  <c r="D1810" i="33"/>
  <c r="F1730" i="33"/>
  <c r="F1210" i="33"/>
  <c r="D2445" i="33"/>
  <c r="F2422" i="33"/>
  <c r="F2342" i="33"/>
  <c r="F2238" i="33"/>
  <c r="F2218" i="33"/>
  <c r="F2202" i="33"/>
  <c r="E2052" i="33"/>
  <c r="E1900" i="33"/>
  <c r="F897" i="33"/>
  <c r="F713" i="33"/>
  <c r="E681" i="33"/>
  <c r="D625" i="33"/>
  <c r="F465" i="33"/>
  <c r="E425" i="33"/>
  <c r="D361" i="33"/>
  <c r="E153" i="33"/>
  <c r="D89" i="33"/>
  <c r="F1548" i="33"/>
  <c r="F1452" i="33"/>
  <c r="D1372" i="33"/>
  <c r="E1348" i="33"/>
  <c r="F1316" i="33"/>
  <c r="D1160" i="33"/>
  <c r="D1182" i="33"/>
  <c r="D1174" i="33"/>
  <c r="D1166" i="33"/>
  <c r="D1158" i="33"/>
  <c r="D1086" i="33"/>
  <c r="F1022" i="33"/>
  <c r="F974" i="33"/>
  <c r="F934" i="33"/>
  <c r="F926" i="33"/>
  <c r="F918" i="33"/>
  <c r="F910" i="33"/>
  <c r="F902" i="33"/>
  <c r="F894" i="33"/>
  <c r="F886" i="33"/>
  <c r="F878" i="33"/>
  <c r="F870" i="33"/>
  <c r="F854" i="33"/>
  <c r="F838" i="33"/>
  <c r="F830" i="33"/>
  <c r="F822" i="33"/>
  <c r="F814" i="33"/>
  <c r="F806" i="33"/>
  <c r="F798" i="33"/>
  <c r="F790" i="33"/>
  <c r="F782" i="33"/>
  <c r="F774" i="33"/>
  <c r="F766" i="33"/>
  <c r="F758" i="33"/>
  <c r="F750" i="33"/>
  <c r="F742" i="33"/>
  <c r="E726" i="33"/>
  <c r="D718" i="33"/>
  <c r="F670" i="33"/>
  <c r="E662" i="33"/>
  <c r="D654" i="33"/>
  <c r="E598" i="33"/>
  <c r="D590" i="33"/>
  <c r="F542" i="33"/>
  <c r="E534" i="33"/>
  <c r="D775" i="33"/>
  <c r="F2278" i="33"/>
  <c r="E401" i="33"/>
  <c r="D1102" i="33"/>
  <c r="D1006" i="33"/>
  <c r="E590" i="33"/>
  <c r="F454" i="33"/>
  <c r="E446" i="33"/>
  <c r="F390" i="33"/>
  <c r="E382" i="33"/>
  <c r="D374" i="33"/>
  <c r="F326" i="33"/>
  <c r="E318" i="33"/>
  <c r="D310" i="33"/>
  <c r="F262" i="33"/>
  <c r="E254" i="33"/>
  <c r="D246" i="33"/>
  <c r="F198" i="33"/>
  <c r="E190" i="33"/>
  <c r="D182" i="33"/>
  <c r="F134" i="33"/>
  <c r="E126" i="33"/>
  <c r="F70" i="33"/>
  <c r="E62" i="33"/>
  <c r="D54" i="33"/>
  <c r="F6" i="33"/>
  <c r="D1825" i="33"/>
  <c r="D1753" i="33"/>
  <c r="D1713" i="33"/>
  <c r="D1697" i="33"/>
  <c r="D1593" i="33"/>
  <c r="D1569" i="33"/>
  <c r="D1561" i="33"/>
  <c r="D1537" i="33"/>
  <c r="D1529" i="33"/>
  <c r="E1441" i="33"/>
  <c r="F1409" i="33"/>
  <c r="E1257" i="33"/>
  <c r="F1209" i="33"/>
  <c r="E1193" i="33"/>
  <c r="E2350" i="33"/>
  <c r="E2310" i="33"/>
  <c r="E2270" i="33"/>
  <c r="E2230" i="33"/>
  <c r="E2190" i="33"/>
  <c r="F2073" i="33"/>
  <c r="D2028" i="33"/>
  <c r="D2004" i="33"/>
  <c r="F1913" i="33"/>
  <c r="D1892" i="33"/>
  <c r="D1804" i="33"/>
  <c r="E1086" i="33"/>
  <c r="E958" i="33"/>
  <c r="D1097" i="33"/>
  <c r="E977" i="33"/>
  <c r="E537" i="33"/>
  <c r="E185" i="33"/>
  <c r="F2052" i="33"/>
  <c r="F1868" i="33"/>
  <c r="E1292" i="33"/>
  <c r="E1252" i="33"/>
  <c r="E1212" i="33"/>
  <c r="D1120" i="33"/>
  <c r="D1008" i="33"/>
  <c r="F1141" i="33"/>
  <c r="E1133" i="33"/>
  <c r="E1125" i="33"/>
  <c r="D1117" i="33"/>
  <c r="D997" i="33"/>
  <c r="E981" i="33"/>
  <c r="E941" i="33"/>
  <c r="D925" i="33"/>
  <c r="E877" i="33"/>
  <c r="F869" i="33"/>
  <c r="E861" i="33"/>
  <c r="D845" i="33"/>
  <c r="F789" i="33"/>
  <c r="D757" i="33"/>
  <c r="F717" i="33"/>
  <c r="F709" i="33"/>
  <c r="E693" i="33"/>
  <c r="D661" i="33"/>
  <c r="F621" i="33"/>
  <c r="F605" i="33"/>
  <c r="D581" i="33"/>
  <c r="D573" i="33"/>
  <c r="E525" i="33"/>
  <c r="E517" i="33"/>
  <c r="E509" i="33"/>
  <c r="D493" i="33"/>
  <c r="D485" i="33"/>
  <c r="F437" i="33"/>
  <c r="E421" i="33"/>
  <c r="D405" i="33"/>
  <c r="F365" i="33"/>
  <c r="F349" i="33"/>
  <c r="E341" i="33"/>
  <c r="D325" i="33"/>
  <c r="E269" i="33"/>
  <c r="E261" i="33"/>
  <c r="E253" i="33"/>
  <c r="D237" i="33"/>
  <c r="D229" i="33"/>
  <c r="F189" i="33"/>
  <c r="E181" i="33"/>
  <c r="F101" i="33"/>
  <c r="E93" i="33"/>
  <c r="D77" i="33"/>
  <c r="F21" i="33"/>
  <c r="F2120" i="33"/>
  <c r="F2088" i="33"/>
  <c r="F2056" i="33"/>
  <c r="F2024" i="33"/>
  <c r="F1992" i="33"/>
  <c r="F1960" i="33"/>
  <c r="F1928" i="33"/>
  <c r="F1896" i="33"/>
  <c r="F1832" i="33"/>
  <c r="F1800" i="33"/>
  <c r="F1768" i="33"/>
  <c r="E1728" i="33"/>
  <c r="F1584" i="33"/>
  <c r="F1432" i="33"/>
  <c r="E1408" i="33"/>
  <c r="F1392" i="33"/>
  <c r="E1360" i="33"/>
  <c r="E1073" i="33"/>
  <c r="F425" i="33"/>
  <c r="D321" i="33"/>
  <c r="F1812" i="33"/>
  <c r="D1176" i="33"/>
  <c r="D1110" i="33"/>
  <c r="F598" i="33"/>
  <c r="F446" i="33"/>
  <c r="E438" i="33"/>
  <c r="D430" i="33"/>
  <c r="E374" i="33"/>
  <c r="D366" i="33"/>
  <c r="F318" i="33"/>
  <c r="E310" i="33"/>
  <c r="D302" i="33"/>
  <c r="E246" i="33"/>
  <c r="D238" i="33"/>
  <c r="F190" i="33"/>
  <c r="E182" i="33"/>
  <c r="D174" i="33"/>
  <c r="D110" i="33"/>
  <c r="F62" i="33"/>
  <c r="E54" i="33"/>
  <c r="D46" i="33"/>
  <c r="E2065" i="33"/>
  <c r="E2001" i="33"/>
  <c r="E1937" i="33"/>
  <c r="E1873" i="33"/>
  <c r="D1833" i="33"/>
  <c r="D1769" i="33"/>
  <c r="F1417" i="33"/>
  <c r="F1289" i="33"/>
  <c r="D1273" i="33"/>
  <c r="D1209" i="33"/>
  <c r="E2454" i="33"/>
  <c r="E2414" i="33"/>
  <c r="E2402" i="33"/>
  <c r="E2374" i="33"/>
  <c r="E2362" i="33"/>
  <c r="E2334" i="33"/>
  <c r="E2322" i="33"/>
  <c r="E2294" i="33"/>
  <c r="E2282" i="33"/>
  <c r="E2254" i="33"/>
  <c r="E2242" i="33"/>
  <c r="E2214" i="33"/>
  <c r="E2202" i="33"/>
  <c r="E2162" i="33"/>
  <c r="D1980" i="33"/>
  <c r="D1956" i="33"/>
  <c r="F1889" i="33"/>
  <c r="F977" i="33"/>
  <c r="D737" i="33"/>
  <c r="D377" i="33"/>
  <c r="D57" i="33"/>
  <c r="F1133" i="33"/>
  <c r="F1125" i="33"/>
  <c r="E989" i="33"/>
  <c r="F981" i="33"/>
  <c r="E973" i="33"/>
  <c r="F965" i="33"/>
  <c r="D917" i="33"/>
  <c r="F877" i="33"/>
  <c r="F861" i="33"/>
  <c r="E853" i="33"/>
  <c r="D829" i="33"/>
  <c r="E781" i="33"/>
  <c r="E773" i="33"/>
  <c r="D749" i="33"/>
  <c r="F693" i="33"/>
  <c r="E669" i="33"/>
  <c r="D653" i="33"/>
  <c r="F597" i="33"/>
  <c r="D565" i="33"/>
  <c r="F525" i="33"/>
  <c r="F517" i="33"/>
  <c r="E501" i="33"/>
  <c r="D477" i="33"/>
  <c r="E429" i="33"/>
  <c r="F421" i="33"/>
  <c r="E413" i="33"/>
  <c r="D397" i="33"/>
  <c r="F341" i="33"/>
  <c r="D309" i="33"/>
  <c r="F269" i="33"/>
  <c r="F261" i="33"/>
  <c r="E245" i="33"/>
  <c r="F181" i="33"/>
  <c r="E165" i="33"/>
  <c r="D149" i="33"/>
  <c r="F93" i="33"/>
  <c r="D69" i="33"/>
  <c r="E13" i="33"/>
  <c r="E5" i="33"/>
  <c r="F1592" i="33"/>
  <c r="E1544" i="33"/>
  <c r="E1512" i="33"/>
  <c r="F1504" i="33"/>
  <c r="E1488" i="33"/>
  <c r="F1440" i="33"/>
  <c r="F1400" i="33"/>
  <c r="D1368" i="33"/>
  <c r="F1352" i="33"/>
  <c r="D1538" i="33"/>
  <c r="F2358" i="33"/>
  <c r="F1137" i="33"/>
  <c r="E121" i="33"/>
  <c r="D1096" i="33"/>
  <c r="D1118" i="33"/>
  <c r="E718" i="33"/>
  <c r="D518" i="33"/>
  <c r="F438" i="33"/>
  <c r="E430" i="33"/>
  <c r="F374" i="33"/>
  <c r="E366" i="33"/>
  <c r="F310" i="33"/>
  <c r="E302" i="33"/>
  <c r="F246" i="33"/>
  <c r="E238" i="33"/>
  <c r="F182" i="33"/>
  <c r="E174" i="33"/>
  <c r="F54" i="33"/>
  <c r="E1785" i="33"/>
  <c r="F1257" i="33"/>
  <c r="F1193" i="33"/>
  <c r="E2466" i="33"/>
  <c r="E2426" i="33"/>
  <c r="E2386" i="33"/>
  <c r="E2266" i="33"/>
  <c r="E2226" i="33"/>
  <c r="E2186" i="33"/>
  <c r="F2113" i="33"/>
  <c r="D2068" i="33"/>
  <c r="D2044" i="33"/>
  <c r="F1977" i="33"/>
  <c r="F1953" i="33"/>
  <c r="D1908" i="33"/>
  <c r="E1182" i="33"/>
  <c r="E1054" i="33"/>
  <c r="E926" i="33"/>
  <c r="E798" i="33"/>
  <c r="F537" i="33"/>
  <c r="F185" i="33"/>
  <c r="D1386" i="33"/>
  <c r="D2381" i="33"/>
  <c r="F2174" i="33"/>
  <c r="D49" i="33"/>
  <c r="F1572" i="33"/>
  <c r="D992" i="33"/>
  <c r="F982" i="33"/>
  <c r="F726" i="33"/>
  <c r="E526" i="33"/>
  <c r="D478" i="33"/>
  <c r="F430" i="33"/>
  <c r="E422" i="33"/>
  <c r="F366" i="33"/>
  <c r="E358" i="33"/>
  <c r="D350" i="33"/>
  <c r="F302" i="33"/>
  <c r="E294" i="33"/>
  <c r="D286" i="33"/>
  <c r="F238" i="33"/>
  <c r="E2446" i="33"/>
  <c r="E2366" i="33"/>
  <c r="E2326" i="33"/>
  <c r="E2286" i="33"/>
  <c r="E2274" i="33"/>
  <c r="E2206" i="33"/>
  <c r="E2194" i="33"/>
  <c r="E1118" i="33"/>
  <c r="D1152" i="33"/>
  <c r="D597" i="33"/>
  <c r="F557" i="33"/>
  <c r="E533" i="33"/>
  <c r="D509" i="33"/>
  <c r="F301" i="33"/>
  <c r="E277" i="33"/>
  <c r="E45" i="33"/>
  <c r="F2080" i="33"/>
  <c r="F2016" i="33"/>
  <c r="F1952" i="33"/>
  <c r="F1888" i="33"/>
  <c r="F1824" i="33"/>
  <c r="F1760" i="33"/>
  <c r="E1584" i="33"/>
  <c r="D1400" i="33"/>
  <c r="F1384" i="33"/>
  <c r="D382" i="33"/>
  <c r="E70" i="33"/>
  <c r="F1173" i="33"/>
  <c r="F2084" i="33"/>
  <c r="F445" i="33"/>
  <c r="F13" i="33"/>
  <c r="E1504" i="33"/>
  <c r="F1408" i="33"/>
  <c r="F1280" i="33"/>
  <c r="D2378" i="33"/>
  <c r="F2335" i="33"/>
  <c r="F2251" i="33"/>
  <c r="E1330" i="33"/>
  <c r="F916" i="33"/>
  <c r="F884" i="33"/>
  <c r="F844" i="33"/>
  <c r="E804" i="33"/>
  <c r="E772" i="33"/>
  <c r="E724" i="33"/>
  <c r="E596" i="33"/>
  <c r="F516" i="33"/>
  <c r="D484" i="33"/>
  <c r="E388" i="33"/>
  <c r="E364" i="33"/>
  <c r="F398" i="33"/>
  <c r="D1169" i="33"/>
  <c r="D1005" i="33"/>
  <c r="E1744" i="33"/>
  <c r="E1552" i="33"/>
  <c r="F1312" i="33"/>
  <c r="D2250" i="33"/>
  <c r="D2210" i="33"/>
  <c r="F2183" i="33"/>
  <c r="F2143" i="33"/>
  <c r="D2025" i="33"/>
  <c r="D1897" i="33"/>
  <c r="E1298" i="33"/>
  <c r="F932" i="33"/>
  <c r="F732" i="33"/>
  <c r="F612" i="33"/>
  <c r="E484" i="33"/>
  <c r="D318" i="33"/>
  <c r="E2218" i="33"/>
  <c r="D1232" i="33"/>
  <c r="D1200" i="33"/>
  <c r="D2402" i="33"/>
  <c r="D2194" i="33"/>
  <c r="F1145" i="33"/>
  <c r="E708" i="33"/>
  <c r="F468" i="33"/>
  <c r="D444" i="33"/>
  <c r="E2258" i="33"/>
  <c r="F1704" i="33"/>
  <c r="D2386" i="33"/>
  <c r="D1004" i="33"/>
  <c r="D660" i="33"/>
  <c r="E1440" i="33"/>
  <c r="E1124" i="33"/>
  <c r="E660" i="33"/>
  <c r="D532" i="33"/>
  <c r="D254" i="33"/>
  <c r="D764" i="33"/>
  <c r="F364" i="33"/>
  <c r="D1959" i="33"/>
  <c r="D1407" i="33"/>
  <c r="D1692" i="33"/>
  <c r="F1043" i="33"/>
  <c r="E683" i="33"/>
  <c r="E555" i="33"/>
  <c r="E427" i="33"/>
  <c r="E299" i="33"/>
  <c r="F123" i="33"/>
  <c r="E43" i="33"/>
  <c r="D2014" i="33"/>
  <c r="D1934" i="33"/>
  <c r="D1854" i="33"/>
  <c r="D1758" i="33"/>
  <c r="F1304" i="33"/>
  <c r="E2055" i="33"/>
  <c r="E2375" i="33"/>
  <c r="F1489" i="33"/>
  <c r="E947" i="33"/>
  <c r="F491" i="33"/>
  <c r="F363" i="33"/>
  <c r="D291" i="33"/>
  <c r="D163" i="33"/>
  <c r="F43" i="33"/>
  <c r="D1518" i="33"/>
  <c r="E889" i="33"/>
  <c r="F2367" i="33"/>
  <c r="E220" i="33"/>
  <c r="D1831" i="33"/>
  <c r="E1543" i="33"/>
  <c r="D1759" i="33"/>
  <c r="E1163" i="33"/>
  <c r="D899" i="33"/>
  <c r="D803" i="33"/>
  <c r="D283" i="33"/>
  <c r="F1694" i="33"/>
  <c r="E2458" i="33"/>
  <c r="D2111" i="33"/>
  <c r="E1975" i="33"/>
  <c r="E1783" i="33"/>
  <c r="D1164" i="33"/>
  <c r="D596" i="33"/>
  <c r="F92" i="33"/>
  <c r="E2111" i="33"/>
  <c r="E1158" i="33"/>
  <c r="F1139" i="33"/>
  <c r="D939" i="33"/>
  <c r="F539" i="33"/>
  <c r="F411" i="33"/>
  <c r="F155" i="33"/>
  <c r="F27" i="33"/>
  <c r="D2086" i="33"/>
  <c r="D1974" i="33"/>
  <c r="D1774" i="33"/>
  <c r="F1902" i="33"/>
  <c r="D732" i="33"/>
  <c r="E292" i="33"/>
  <c r="E36" i="33"/>
  <c r="F1863" i="33"/>
  <c r="F1534" i="33"/>
  <c r="E628" i="33"/>
  <c r="F1975" i="33"/>
  <c r="F1263" i="33"/>
  <c r="E507" i="33"/>
  <c r="E1788" i="33"/>
  <c r="F908" i="33"/>
  <c r="F756" i="33"/>
  <c r="F452" i="33"/>
  <c r="F964" i="33"/>
  <c r="E2271" i="33"/>
  <c r="F1486" i="33"/>
  <c r="D1278" i="33"/>
  <c r="F2260" i="33"/>
  <c r="F2172" i="33"/>
  <c r="E1806" i="33"/>
  <c r="E1148" i="33"/>
  <c r="E652" i="33"/>
  <c r="F276" i="33"/>
  <c r="E1287" i="33"/>
  <c r="E1734" i="33"/>
  <c r="F1148" i="33"/>
  <c r="F372" i="33"/>
  <c r="F396" i="33"/>
  <c r="E2119" i="33"/>
  <c r="E1751" i="33"/>
  <c r="E12" i="33"/>
  <c r="F970" i="33"/>
  <c r="E230" i="33"/>
  <c r="F174" i="33"/>
  <c r="E166" i="33"/>
  <c r="D158" i="33"/>
  <c r="F110" i="33"/>
  <c r="E102" i="33"/>
  <c r="D94" i="33"/>
  <c r="F46" i="33"/>
  <c r="E38" i="33"/>
  <c r="D30" i="33"/>
  <c r="E2073" i="33"/>
  <c r="E2041" i="33"/>
  <c r="E2009" i="33"/>
  <c r="E1977" i="33"/>
  <c r="E1945" i="33"/>
  <c r="E1881" i="33"/>
  <c r="E1849" i="33"/>
  <c r="E1793" i="33"/>
  <c r="D1785" i="33"/>
  <c r="E1513" i="33"/>
  <c r="D1497" i="33"/>
  <c r="E1321" i="33"/>
  <c r="D1257" i="33"/>
  <c r="E1233" i="33"/>
  <c r="D1193" i="33"/>
  <c r="F1185" i="33"/>
  <c r="E2438" i="33"/>
  <c r="E2398" i="33"/>
  <c r="E2358" i="33"/>
  <c r="E2318" i="33"/>
  <c r="E2306" i="33"/>
  <c r="E2278" i="33"/>
  <c r="E2238" i="33"/>
  <c r="E2198" i="33"/>
  <c r="E2158" i="33"/>
  <c r="F2041" i="33"/>
  <c r="F2017" i="33"/>
  <c r="D1996" i="33"/>
  <c r="F1929" i="33"/>
  <c r="F1905" i="33"/>
  <c r="D1884" i="33"/>
  <c r="D1860" i="33"/>
  <c r="F1825" i="33"/>
  <c r="F777" i="33"/>
  <c r="E737" i="33"/>
  <c r="D665" i="33"/>
  <c r="F433" i="33"/>
  <c r="E377" i="33"/>
  <c r="D305" i="33"/>
  <c r="F97" i="33"/>
  <c r="E57" i="33"/>
  <c r="F1484" i="33"/>
  <c r="D1173" i="33"/>
  <c r="F1165" i="33"/>
  <c r="F1109" i="33"/>
  <c r="E1101" i="33"/>
  <c r="F997" i="33"/>
  <c r="F925" i="33"/>
  <c r="E917" i="33"/>
  <c r="D901" i="33"/>
  <c r="D893" i="33"/>
  <c r="E829" i="33"/>
  <c r="D813" i="33"/>
  <c r="D805" i="33"/>
  <c r="E741" i="33"/>
  <c r="D725" i="33"/>
  <c r="F685" i="33"/>
  <c r="F677" i="33"/>
  <c r="F661" i="33"/>
  <c r="D629" i="33"/>
  <c r="F589" i="33"/>
  <c r="F581" i="33"/>
  <c r="F573" i="33"/>
  <c r="E565" i="33"/>
  <c r="D541" i="33"/>
  <c r="F485" i="33"/>
  <c r="E477" i="33"/>
  <c r="D461" i="33"/>
  <c r="F405" i="33"/>
  <c r="D373" i="33"/>
  <c r="F333" i="33"/>
  <c r="F325" i="33"/>
  <c r="F317" i="33"/>
  <c r="E309" i="33"/>
  <c r="D285" i="33"/>
  <c r="E237" i="33"/>
  <c r="F229" i="33"/>
  <c r="E221" i="33"/>
  <c r="D205" i="33"/>
  <c r="F173" i="33"/>
  <c r="E149" i="33"/>
  <c r="D133" i="33"/>
  <c r="D125" i="33"/>
  <c r="E77" i="33"/>
  <c r="E69" i="33"/>
  <c r="E61" i="33"/>
  <c r="D37" i="33"/>
  <c r="F2104" i="33"/>
  <c r="E1752" i="33"/>
  <c r="F1544" i="33"/>
  <c r="F1512" i="33"/>
  <c r="F1488" i="33"/>
  <c r="D1384" i="33"/>
  <c r="D1336" i="33"/>
  <c r="D2082" i="33"/>
  <c r="F1948" i="33"/>
  <c r="D1134" i="33"/>
  <c r="D646" i="33"/>
  <c r="F534" i="33"/>
  <c r="E486" i="33"/>
  <c r="D470" i="33"/>
  <c r="F422" i="33"/>
  <c r="E414" i="33"/>
  <c r="D406" i="33"/>
  <c r="F358" i="33"/>
  <c r="E350" i="33"/>
  <c r="D342" i="33"/>
  <c r="F294" i="33"/>
  <c r="E286" i="33"/>
  <c r="D278" i="33"/>
  <c r="F230" i="33"/>
  <c r="E222" i="33"/>
  <c r="D214" i="33"/>
  <c r="F166" i="33"/>
  <c r="E158" i="33"/>
  <c r="D150" i="33"/>
  <c r="F102" i="33"/>
  <c r="E94" i="33"/>
  <c r="D86" i="33"/>
  <c r="F38" i="33"/>
  <c r="E30" i="33"/>
  <c r="D22" i="33"/>
  <c r="E2113" i="33"/>
  <c r="E1801" i="33"/>
  <c r="D1505" i="33"/>
  <c r="E1329" i="33"/>
  <c r="E1225" i="33"/>
  <c r="E2462" i="33"/>
  <c r="E2450" i="33"/>
  <c r="E2422" i="33"/>
  <c r="E2410" i="33"/>
  <c r="E2382" i="33"/>
  <c r="E2370" i="33"/>
  <c r="E2330" i="33"/>
  <c r="E2262" i="33"/>
  <c r="E2250" i="33"/>
  <c r="E2222" i="33"/>
  <c r="E2210" i="33"/>
  <c r="E2182" i="33"/>
  <c r="E2170" i="33"/>
  <c r="E2130" i="33"/>
  <c r="D2108" i="33"/>
  <c r="D2084" i="33"/>
  <c r="F1993" i="33"/>
  <c r="D1948" i="33"/>
  <c r="E1786" i="33"/>
  <c r="E1022" i="33"/>
  <c r="E894" i="33"/>
  <c r="E766" i="33"/>
  <c r="E1169" i="33"/>
  <c r="F1097" i="33"/>
  <c r="E705" i="33"/>
  <c r="E337" i="33"/>
  <c r="E9" i="33"/>
  <c r="F1964" i="33"/>
  <c r="F1120" i="33"/>
  <c r="D1165" i="33"/>
  <c r="F1101" i="33"/>
  <c r="E1093" i="33"/>
  <c r="E1085" i="33"/>
  <c r="E1077" i="33"/>
  <c r="D1021" i="33"/>
  <c r="D1013" i="33"/>
  <c r="D949" i="33"/>
  <c r="E933" i="33"/>
  <c r="F917" i="33"/>
  <c r="D885" i="33"/>
  <c r="F829" i="33"/>
  <c r="E821" i="33"/>
  <c r="D797" i="33"/>
  <c r="E749" i="33"/>
  <c r="F741" i="33"/>
  <c r="D717" i="33"/>
  <c r="E653" i="33"/>
  <c r="E645" i="33"/>
  <c r="E637" i="33"/>
  <c r="D621" i="33"/>
  <c r="D613" i="33"/>
  <c r="F565" i="33"/>
  <c r="E549" i="33"/>
  <c r="F493" i="33"/>
  <c r="F477" i="33"/>
  <c r="E469" i="33"/>
  <c r="D445" i="33"/>
  <c r="E397" i="33"/>
  <c r="E389" i="33"/>
  <c r="E381" i="33"/>
  <c r="D357" i="33"/>
  <c r="F309" i="33"/>
  <c r="E293" i="33"/>
  <c r="D277" i="33"/>
  <c r="F237" i="33"/>
  <c r="F221" i="33"/>
  <c r="E213" i="33"/>
  <c r="F149" i="33"/>
  <c r="D117" i="33"/>
  <c r="F77" i="33"/>
  <c r="F69" i="33"/>
  <c r="F61" i="33"/>
  <c r="E53" i="33"/>
  <c r="D29" i="33"/>
  <c r="F2072" i="33"/>
  <c r="F2040" i="33"/>
  <c r="F2008" i="33"/>
  <c r="F1976" i="33"/>
  <c r="F1944" i="33"/>
  <c r="F1912" i="33"/>
  <c r="F1880" i="33"/>
  <c r="F1848" i="33"/>
  <c r="F1816" i="33"/>
  <c r="F1784" i="33"/>
  <c r="F1744" i="33"/>
  <c r="F1552" i="33"/>
  <c r="F1416" i="33"/>
  <c r="E1384" i="33"/>
  <c r="F1368" i="33"/>
  <c r="D1344" i="33"/>
  <c r="E657" i="33"/>
  <c r="D1142" i="33"/>
  <c r="F1086" i="33"/>
  <c r="D1038" i="33"/>
  <c r="D990" i="33"/>
  <c r="E654" i="33"/>
  <c r="D462" i="33"/>
  <c r="E406" i="33"/>
  <c r="D398" i="33"/>
  <c r="E342" i="33"/>
  <c r="E278" i="33"/>
  <c r="D270" i="33"/>
  <c r="E214" i="33"/>
  <c r="D206" i="33"/>
  <c r="E150" i="33"/>
  <c r="E86" i="33"/>
  <c r="D78" i="33"/>
  <c r="E22" i="33"/>
  <c r="D14" i="33"/>
  <c r="E1809" i="33"/>
  <c r="D1513" i="33"/>
  <c r="E1361" i="33"/>
  <c r="E1337" i="33"/>
  <c r="E2434" i="33"/>
  <c r="E2342" i="33"/>
  <c r="E2302" i="33"/>
  <c r="E2154" i="33"/>
  <c r="F2105" i="33"/>
  <c r="F2081" i="33"/>
  <c r="D2012" i="33"/>
  <c r="E1818" i="33"/>
  <c r="D889" i="33"/>
  <c r="F705" i="33"/>
  <c r="D569" i="33"/>
  <c r="F337" i="33"/>
  <c r="D233" i="33"/>
  <c r="F9" i="33"/>
  <c r="D1157" i="33"/>
  <c r="D1149" i="33"/>
  <c r="F1093" i="33"/>
  <c r="F1077" i="33"/>
  <c r="F933" i="33"/>
  <c r="D869" i="33"/>
  <c r="E805" i="33"/>
  <c r="D789" i="33"/>
  <c r="F749" i="33"/>
  <c r="E725" i="33"/>
  <c r="D701" i="33"/>
  <c r="F645" i="33"/>
  <c r="F637" i="33"/>
  <c r="E557" i="33"/>
  <c r="F549" i="33"/>
  <c r="D525" i="33"/>
  <c r="F469" i="33"/>
  <c r="D437" i="33"/>
  <c r="F389" i="33"/>
  <c r="F381" i="33"/>
  <c r="E301" i="33"/>
  <c r="F293" i="33"/>
  <c r="F213" i="33"/>
  <c r="D189" i="33"/>
  <c r="E133" i="33"/>
  <c r="E125" i="33"/>
  <c r="D109" i="33"/>
  <c r="D101" i="33"/>
  <c r="E37" i="33"/>
  <c r="F1752" i="33"/>
  <c r="E1520" i="33"/>
  <c r="E1496" i="33"/>
  <c r="E1344" i="33"/>
  <c r="D1906" i="33"/>
  <c r="F2138" i="33"/>
  <c r="F681" i="33"/>
  <c r="D585" i="33"/>
  <c r="E1160" i="33"/>
  <c r="F1048" i="33"/>
  <c r="D1150" i="33"/>
  <c r="F662" i="33"/>
  <c r="F470" i="33"/>
  <c r="E462" i="33"/>
  <c r="F406" i="33"/>
  <c r="E398" i="33"/>
  <c r="D390" i="33"/>
  <c r="F342" i="33"/>
  <c r="E334" i="33"/>
  <c r="F278" i="33"/>
  <c r="E270" i="33"/>
  <c r="D262" i="33"/>
  <c r="F214" i="33"/>
  <c r="E206" i="33"/>
  <c r="F150" i="33"/>
  <c r="E142" i="33"/>
  <c r="D134" i="33"/>
  <c r="F86" i="33"/>
  <c r="E78" i="33"/>
  <c r="F22" i="33"/>
  <c r="E14" i="33"/>
  <c r="E2121" i="33"/>
  <c r="D1809" i="33"/>
  <c r="E1561" i="33"/>
  <c r="E1401" i="33"/>
  <c r="F1225" i="33"/>
  <c r="E2406" i="33"/>
  <c r="E2246" i="33"/>
  <c r="E2234" i="33"/>
  <c r="E2166" i="33"/>
  <c r="E862" i="33"/>
  <c r="D977" i="33"/>
  <c r="F2020" i="33"/>
  <c r="D1141" i="33"/>
  <c r="F725" i="33"/>
  <c r="D677" i="33"/>
  <c r="E445" i="33"/>
  <c r="D421" i="33"/>
  <c r="D253" i="33"/>
  <c r="F125" i="33"/>
  <c r="F1856" i="33"/>
  <c r="F1792" i="33"/>
  <c r="F1696" i="33"/>
  <c r="E1392" i="33"/>
  <c r="D1352" i="33"/>
  <c r="F270" i="33"/>
  <c r="E1109" i="33"/>
  <c r="D1094" i="33"/>
  <c r="D190" i="33"/>
  <c r="F78" i="33"/>
  <c r="E1201" i="33"/>
  <c r="E2430" i="33"/>
  <c r="F1849" i="33"/>
  <c r="F1252" i="33"/>
  <c r="E1152" i="33"/>
  <c r="E701" i="33"/>
  <c r="E21" i="33"/>
  <c r="F2064" i="33"/>
  <c r="F1808" i="33"/>
  <c r="D1376" i="33"/>
  <c r="E1288" i="33"/>
  <c r="F2463" i="33"/>
  <c r="D2322" i="33"/>
  <c r="F2239" i="33"/>
  <c r="D2170" i="33"/>
  <c r="D2113" i="33"/>
  <c r="F2070" i="33"/>
  <c r="F2006" i="33"/>
  <c r="F1942" i="33"/>
  <c r="F1878" i="33"/>
  <c r="E1506" i="33"/>
  <c r="E1145" i="33"/>
  <c r="F1020" i="33"/>
  <c r="E932" i="33"/>
  <c r="E868" i="33"/>
  <c r="F820" i="33"/>
  <c r="F788" i="33"/>
  <c r="D588" i="33"/>
  <c r="F500" i="33"/>
  <c r="D468" i="33"/>
  <c r="D340" i="33"/>
  <c r="F1337" i="33"/>
  <c r="E2178" i="33"/>
  <c r="E2138" i="33"/>
  <c r="E1592" i="33"/>
  <c r="D1360" i="33"/>
  <c r="D1192" i="33"/>
  <c r="D2418" i="33"/>
  <c r="D2362" i="33"/>
  <c r="F2347" i="33"/>
  <c r="D2130" i="33"/>
  <c r="F2046" i="33"/>
  <c r="F1854" i="33"/>
  <c r="F1180" i="33"/>
  <c r="D948" i="33"/>
  <c r="F860" i="33"/>
  <c r="F764" i="33"/>
  <c r="D692" i="33"/>
  <c r="D572" i="33"/>
  <c r="E1296" i="33"/>
  <c r="D1216" i="33"/>
  <c r="D2290" i="33"/>
  <c r="D2065" i="33"/>
  <c r="D1937" i="33"/>
  <c r="E1554" i="33"/>
  <c r="E692" i="33"/>
  <c r="E572" i="33"/>
  <c r="E460" i="33"/>
  <c r="D308" i="33"/>
  <c r="F1360" i="33"/>
  <c r="E1224" i="33"/>
  <c r="F2443" i="33"/>
  <c r="D2234" i="33"/>
  <c r="F1076" i="33"/>
  <c r="D676" i="33"/>
  <c r="F334" i="33"/>
  <c r="E436" i="33"/>
  <c r="F142" i="33"/>
  <c r="E233" i="33"/>
  <c r="E828" i="33"/>
  <c r="E260" i="33"/>
  <c r="D108" i="33"/>
  <c r="F1895" i="33"/>
  <c r="F699" i="33"/>
  <c r="E491" i="33"/>
  <c r="E363" i="33"/>
  <c r="E243" i="33"/>
  <c r="E115" i="33"/>
  <c r="D2110" i="33"/>
  <c r="D2046" i="33"/>
  <c r="D1950" i="33"/>
  <c r="D1870" i="33"/>
  <c r="F1782" i="33"/>
  <c r="D1566" i="33"/>
  <c r="D2466" i="33"/>
  <c r="F2054" i="33"/>
  <c r="D1591" i="33"/>
  <c r="D1495" i="33"/>
  <c r="E1375" i="33"/>
  <c r="E1295" i="33"/>
  <c r="F1785" i="33"/>
  <c r="D1703" i="33"/>
  <c r="F627" i="33"/>
  <c r="F499" i="33"/>
  <c r="F299" i="33"/>
  <c r="F171" i="33"/>
  <c r="D35" i="33"/>
  <c r="F1966" i="33"/>
  <c r="F108" i="33"/>
  <c r="E2071" i="33"/>
  <c r="D1815" i="33"/>
  <c r="E1583" i="33"/>
  <c r="D1719" i="33"/>
  <c r="E1199" i="33"/>
  <c r="D1123" i="33"/>
  <c r="F947" i="33"/>
  <c r="E811" i="33"/>
  <c r="D739" i="33"/>
  <c r="D659" i="33"/>
  <c r="D531" i="33"/>
  <c r="D275" i="33"/>
  <c r="D500" i="33"/>
  <c r="F1574" i="33"/>
  <c r="F2311" i="33"/>
  <c r="F220" i="33"/>
  <c r="F1591" i="33"/>
  <c r="E1810" i="33"/>
  <c r="E1855" i="33"/>
  <c r="D1099" i="33"/>
  <c r="F923" i="33"/>
  <c r="F867" i="33"/>
  <c r="F803" i="33"/>
  <c r="E651" i="33"/>
  <c r="F475" i="33"/>
  <c r="E395" i="33"/>
  <c r="F219" i="33"/>
  <c r="D2102" i="33"/>
  <c r="D2022" i="33"/>
  <c r="F1766" i="33"/>
  <c r="D2282" i="33"/>
  <c r="D1919" i="33"/>
  <c r="E1126" i="33"/>
  <c r="F1726" i="33"/>
  <c r="F1815" i="33"/>
  <c r="F1238" i="33"/>
  <c r="F1206" i="33"/>
  <c r="D124" i="33"/>
  <c r="F467" i="33"/>
  <c r="E1156" i="33"/>
  <c r="E740" i="33"/>
  <c r="E820" i="33"/>
  <c r="D1350" i="33"/>
  <c r="D1214" i="33"/>
  <c r="E1774" i="33"/>
  <c r="E508" i="33"/>
  <c r="E1362" i="33"/>
  <c r="F1505" i="33"/>
  <c r="E699" i="33"/>
  <c r="E443" i="33"/>
  <c r="F1406" i="33"/>
  <c r="D2391" i="33"/>
  <c r="F1068" i="33"/>
  <c r="E123" i="33"/>
  <c r="F956" i="33"/>
  <c r="D268" i="33"/>
  <c r="F946" i="33"/>
  <c r="D1486" i="33"/>
  <c r="E140" i="33"/>
  <c r="D1887" i="33"/>
  <c r="F930" i="33"/>
  <c r="E1021" i="33"/>
  <c r="E1013" i="33"/>
  <c r="F1005" i="33"/>
  <c r="D981" i="33"/>
  <c r="D973" i="33"/>
  <c r="D965" i="33"/>
  <c r="D957" i="33"/>
  <c r="E949" i="33"/>
  <c r="F909" i="33"/>
  <c r="F901" i="33"/>
  <c r="F893" i="33"/>
  <c r="E885" i="33"/>
  <c r="D861" i="33"/>
  <c r="E813" i="33"/>
  <c r="F805" i="33"/>
  <c r="D909" i="33"/>
  <c r="F773" i="33"/>
  <c r="E589" i="33"/>
  <c r="E333" i="33"/>
  <c r="F165" i="33"/>
  <c r="F85" i="33"/>
  <c r="F2032" i="33"/>
  <c r="F1776" i="33"/>
  <c r="E1368" i="33"/>
  <c r="E1328" i="33"/>
  <c r="E1304" i="33"/>
  <c r="D1272" i="33"/>
  <c r="F1232" i="33"/>
  <c r="F1224" i="33"/>
  <c r="F1216" i="33"/>
  <c r="F1208" i="33"/>
  <c r="F1200" i="33"/>
  <c r="D2426" i="33"/>
  <c r="F2411" i="33"/>
  <c r="F2383" i="33"/>
  <c r="D2298" i="33"/>
  <c r="F2271" i="33"/>
  <c r="D2258" i="33"/>
  <c r="D2121" i="33"/>
  <c r="F2078" i="33"/>
  <c r="F2014" i="33"/>
  <c r="F1950" i="33"/>
  <c r="F1886" i="33"/>
  <c r="D1768" i="33"/>
  <c r="E1714" i="33"/>
  <c r="F1140" i="33"/>
  <c r="F1124" i="33"/>
  <c r="F1092" i="33"/>
  <c r="F1004" i="33"/>
  <c r="D972" i="33"/>
  <c r="D964" i="33"/>
  <c r="D644" i="33"/>
  <c r="E532" i="33"/>
  <c r="D62" i="33"/>
  <c r="F1872" i="33"/>
  <c r="F1256" i="33"/>
  <c r="E748" i="33"/>
  <c r="D236" i="33"/>
  <c r="E2039" i="33"/>
  <c r="E1487" i="33"/>
  <c r="D1343" i="33"/>
  <c r="E1094" i="33"/>
  <c r="E691" i="33"/>
  <c r="E563" i="33"/>
  <c r="F379" i="33"/>
  <c r="F187" i="33"/>
  <c r="D1982" i="33"/>
  <c r="F1742" i="33"/>
  <c r="F2199" i="33"/>
  <c r="D1800" i="33"/>
  <c r="D2071" i="33"/>
  <c r="E1367" i="33"/>
  <c r="D755" i="33"/>
  <c r="F563" i="33"/>
  <c r="F427" i="33"/>
  <c r="F235" i="33"/>
  <c r="F107" i="33"/>
  <c r="E1522" i="33"/>
  <c r="D1975" i="33"/>
  <c r="E1591" i="33"/>
  <c r="D1231" i="33"/>
  <c r="D1548" i="33"/>
  <c r="D1823" i="33"/>
  <c r="D867" i="33"/>
  <c r="D771" i="33"/>
  <c r="D539" i="33"/>
  <c r="D219" i="33"/>
  <c r="D91" i="33"/>
  <c r="D2410" i="33"/>
  <c r="D52" i="33"/>
  <c r="D868" i="33"/>
  <c r="F204" i="33"/>
  <c r="E1842" i="33"/>
  <c r="F859" i="33"/>
  <c r="F771" i="33"/>
  <c r="F667" i="33"/>
  <c r="D2038" i="33"/>
  <c r="D1910" i="33"/>
  <c r="D724" i="33"/>
  <c r="D307" i="33"/>
  <c r="F1246" i="33"/>
  <c r="E1558" i="33"/>
  <c r="E2423" i="33"/>
  <c r="F723" i="33"/>
  <c r="D396" i="33"/>
  <c r="D1246" i="33"/>
  <c r="D1190" i="33"/>
  <c r="F2348" i="33"/>
  <c r="E1306" i="33"/>
  <c r="E372" i="33"/>
  <c r="E2327" i="33"/>
  <c r="F1113" i="33"/>
  <c r="E996" i="33"/>
  <c r="F380" i="33"/>
  <c r="F1390" i="33"/>
  <c r="F60" i="33"/>
  <c r="E1807" i="33"/>
  <c r="F1130" i="33"/>
  <c r="E268" i="33"/>
  <c r="D2047" i="33"/>
  <c r="F1146" i="33"/>
  <c r="F1407" i="33"/>
  <c r="F1399" i="33"/>
  <c r="F1391" i="33"/>
  <c r="F1383" i="33"/>
  <c r="F1375" i="33"/>
  <c r="F1367" i="33"/>
  <c r="F1359" i="33"/>
  <c r="F1351" i="33"/>
  <c r="F1343" i="33"/>
  <c r="D1271" i="33"/>
  <c r="E1263" i="33"/>
  <c r="E1255" i="33"/>
  <c r="E1247" i="33"/>
  <c r="E1239" i="33"/>
  <c r="E1231" i="33"/>
  <c r="E1215" i="33"/>
  <c r="E1207" i="33"/>
  <c r="E1191" i="33"/>
  <c r="E2447" i="33"/>
  <c r="E2415" i="33"/>
  <c r="E2383" i="33"/>
  <c r="E2319" i="33"/>
  <c r="E2255" i="33"/>
  <c r="E2223" i="33"/>
  <c r="E2191" i="33"/>
  <c r="E2127" i="33"/>
  <c r="E1778" i="33"/>
  <c r="F1935" i="33"/>
  <c r="D1855" i="33"/>
  <c r="E1823" i="33"/>
  <c r="E1799" i="33"/>
  <c r="E1775" i="33"/>
  <c r="E1759" i="33"/>
  <c r="E1719" i="33"/>
  <c r="E1139" i="33"/>
  <c r="E1123" i="33"/>
  <c r="E1107" i="33"/>
  <c r="F1067" i="33"/>
  <c r="D1019" i="33"/>
  <c r="E1011" i="33"/>
  <c r="F987" i="33"/>
  <c r="D955" i="33"/>
  <c r="E931" i="33"/>
  <c r="E923" i="33"/>
  <c r="E915" i="33"/>
  <c r="F907" i="33"/>
  <c r="E899" i="33"/>
  <c r="E891" i="33"/>
  <c r="E883" i="33"/>
  <c r="F875" i="33"/>
  <c r="E859" i="33"/>
  <c r="E851" i="33"/>
  <c r="E835" i="33"/>
  <c r="E827" i="33"/>
  <c r="F811" i="33"/>
  <c r="E795" i="33"/>
  <c r="E787" i="33"/>
  <c r="E771" i="33"/>
  <c r="E763" i="33"/>
  <c r="E755" i="33"/>
  <c r="F747" i="33"/>
  <c r="E731" i="33"/>
  <c r="D715" i="33"/>
  <c r="E667" i="33"/>
  <c r="E603" i="33"/>
  <c r="D587" i="33"/>
  <c r="E539" i="33"/>
  <c r="D523" i="33"/>
  <c r="E475" i="33"/>
  <c r="D459" i="33"/>
  <c r="E411" i="33"/>
  <c r="D395" i="33"/>
  <c r="E347" i="33"/>
  <c r="D331" i="33"/>
  <c r="E283" i="33"/>
  <c r="D267" i="33"/>
  <c r="E219" i="33"/>
  <c r="D203" i="33"/>
  <c r="E155" i="33"/>
  <c r="E91" i="33"/>
  <c r="D75" i="33"/>
  <c r="E27" i="33"/>
  <c r="D11" i="33"/>
  <c r="F1838" i="33"/>
  <c r="D1718" i="33"/>
  <c r="D1590" i="33"/>
  <c r="F2071" i="33"/>
  <c r="F1543" i="33"/>
  <c r="F1582" i="33"/>
  <c r="F548" i="33"/>
  <c r="E1519" i="33"/>
  <c r="D1830" i="33"/>
  <c r="F2007" i="33"/>
  <c r="D1366" i="33"/>
  <c r="F1214" i="33"/>
  <c r="E1402" i="33"/>
  <c r="F492" i="33"/>
  <c r="E2295" i="33"/>
  <c r="D515" i="33"/>
  <c r="F1510" i="33"/>
  <c r="F1255" i="33"/>
  <c r="F1759" i="33"/>
  <c r="E380" i="33"/>
  <c r="F1179" i="33"/>
  <c r="D363" i="33"/>
  <c r="F267" i="33"/>
  <c r="D259" i="33"/>
  <c r="E251" i="33"/>
  <c r="F211" i="33"/>
  <c r="F11" i="33"/>
  <c r="F1550" i="33"/>
  <c r="F1518" i="33"/>
  <c r="D1502" i="33"/>
  <c r="D1430" i="33"/>
  <c r="D1374" i="33"/>
  <c r="F1358" i="33"/>
  <c r="D2443" i="33"/>
  <c r="F2428" i="33"/>
  <c r="F2372" i="33"/>
  <c r="D2359" i="33"/>
  <c r="F2284" i="33"/>
  <c r="D2211" i="33"/>
  <c r="E1510" i="33"/>
  <c r="E1274" i="33"/>
  <c r="D1177" i="33"/>
  <c r="D940" i="33"/>
  <c r="D924" i="33"/>
  <c r="D892" i="33"/>
  <c r="D876" i="33"/>
  <c r="D796" i="33"/>
  <c r="D780" i="33"/>
  <c r="D716" i="33"/>
  <c r="F636" i="33"/>
  <c r="F620" i="33"/>
  <c r="E604" i="33"/>
  <c r="D428" i="33"/>
  <c r="F356" i="33"/>
  <c r="E332" i="33"/>
  <c r="F1862" i="33"/>
  <c r="D1180" i="33"/>
  <c r="F644" i="33"/>
  <c r="E516" i="33"/>
  <c r="F460" i="33"/>
  <c r="D364" i="33"/>
  <c r="F52" i="33"/>
  <c r="D36" i="33"/>
  <c r="F20" i="33"/>
  <c r="D1903" i="33"/>
  <c r="F1767" i="33"/>
  <c r="D1335" i="33"/>
  <c r="E2463" i="33"/>
  <c r="E2335" i="33"/>
  <c r="E2207" i="33"/>
  <c r="E1027" i="33"/>
  <c r="E963" i="33"/>
  <c r="E939" i="33"/>
  <c r="D1558" i="33"/>
  <c r="F1366" i="33"/>
  <c r="D1334" i="33"/>
  <c r="F1326" i="33"/>
  <c r="D2255" i="33"/>
  <c r="E1856" i="33"/>
  <c r="D1824" i="33"/>
  <c r="D1760" i="33"/>
  <c r="D1153" i="33"/>
  <c r="D1156" i="33"/>
  <c r="E956" i="33"/>
  <c r="E924" i="33"/>
  <c r="E892" i="33"/>
  <c r="E876" i="33"/>
  <c r="E812" i="33"/>
  <c r="E780" i="33"/>
  <c r="D740" i="33"/>
  <c r="E716" i="33"/>
  <c r="E452" i="33"/>
  <c r="E428" i="33"/>
  <c r="F36" i="33"/>
  <c r="F1207" i="33"/>
  <c r="E2263" i="33"/>
  <c r="D1911" i="33"/>
  <c r="F1799" i="33"/>
  <c r="E1115" i="33"/>
  <c r="D579" i="33"/>
  <c r="E571" i="33"/>
  <c r="F531" i="33"/>
  <c r="D323" i="33"/>
  <c r="F275" i="33"/>
  <c r="D67" i="33"/>
  <c r="E59" i="33"/>
  <c r="F19" i="33"/>
  <c r="D2126" i="33"/>
  <c r="E2143" i="33"/>
  <c r="D1806" i="33"/>
  <c r="E1904" i="33"/>
  <c r="F913" i="33"/>
  <c r="F1049" i="33"/>
  <c r="F668" i="33"/>
  <c r="D2439" i="33"/>
  <c r="F1172" i="33"/>
  <c r="F922" i="33"/>
  <c r="D738" i="33"/>
  <c r="D730" i="33"/>
  <c r="D722" i="33"/>
  <c r="D714" i="33"/>
  <c r="F602" i="33"/>
  <c r="F594" i="33"/>
  <c r="F586" i="33"/>
  <c r="E578" i="33"/>
  <c r="E570" i="33"/>
  <c r="E562" i="33"/>
  <c r="D554" i="33"/>
  <c r="D546" i="33"/>
  <c r="F450" i="33"/>
  <c r="F442" i="33"/>
  <c r="F434" i="33"/>
  <c r="E426" i="33"/>
  <c r="E418" i="33"/>
  <c r="D410" i="33"/>
  <c r="D402" i="33"/>
  <c r="D394" i="33"/>
  <c r="F282" i="33"/>
  <c r="F274" i="33"/>
  <c r="F266" i="33"/>
  <c r="E258" i="33"/>
  <c r="E250" i="33"/>
  <c r="E242" i="33"/>
  <c r="D234" i="33"/>
  <c r="D226" i="33"/>
  <c r="F98" i="33"/>
  <c r="E90" i="33"/>
  <c r="E82" i="33"/>
  <c r="E74" i="33"/>
  <c r="D66" i="33"/>
  <c r="D58" i="33"/>
  <c r="D50" i="33"/>
  <c r="E1821" i="33"/>
  <c r="D1813" i="33"/>
  <c r="E1757" i="33"/>
  <c r="E1741" i="33"/>
  <c r="E1733" i="33"/>
  <c r="E1725" i="33"/>
  <c r="E1709" i="33"/>
  <c r="E1605" i="33"/>
  <c r="E1597" i="33"/>
  <c r="E1589" i="33"/>
  <c r="E1581" i="33"/>
  <c r="E1573" i="33"/>
  <c r="E1565" i="33"/>
  <c r="E1557" i="33"/>
  <c r="E1549" i="33"/>
  <c r="E1493" i="33"/>
  <c r="D1485" i="33"/>
  <c r="D1333" i="33"/>
  <c r="F1325" i="33"/>
  <c r="D1237" i="33"/>
  <c r="F1229" i="33"/>
  <c r="E1213" i="33"/>
  <c r="E2440" i="33"/>
  <c r="E2408" i="33"/>
  <c r="E2376" i="33"/>
  <c r="E2344" i="33"/>
  <c r="E2312" i="33"/>
  <c r="E2280" i="33"/>
  <c r="E2248" i="33"/>
  <c r="E2216" i="33"/>
  <c r="E2184" i="33"/>
  <c r="E2152" i="33"/>
  <c r="F2093" i="33"/>
  <c r="D2072" i="33"/>
  <c r="F2029" i="33"/>
  <c r="D2008" i="33"/>
  <c r="F1965" i="33"/>
  <c r="D1944" i="33"/>
  <c r="F1901" i="33"/>
  <c r="D1880" i="33"/>
  <c r="E1834" i="33"/>
  <c r="F1777" i="33"/>
  <c r="D1744" i="33"/>
  <c r="F1701" i="33"/>
  <c r="F1573" i="33"/>
  <c r="D1488" i="33"/>
  <c r="F1445" i="33"/>
  <c r="E1326" i="33"/>
  <c r="E974" i="33"/>
  <c r="F914" i="33"/>
  <c r="E274" i="33"/>
  <c r="E2420" i="33"/>
  <c r="D1487" i="33"/>
  <c r="F1215" i="33"/>
  <c r="E2359" i="33"/>
  <c r="D1043" i="33"/>
  <c r="D491" i="33"/>
  <c r="E379" i="33"/>
  <c r="F1302" i="33"/>
  <c r="D2395" i="33"/>
  <c r="F2364" i="33"/>
  <c r="D2323" i="33"/>
  <c r="D2219" i="33"/>
  <c r="F2188" i="33"/>
  <c r="E2008" i="33"/>
  <c r="E1338" i="33"/>
  <c r="E1113" i="33"/>
  <c r="D1116" i="33"/>
  <c r="F1036" i="33"/>
  <c r="E540" i="33"/>
  <c r="E524" i="33"/>
  <c r="F268" i="33"/>
  <c r="E244" i="33"/>
  <c r="F140" i="33"/>
  <c r="E116" i="33"/>
  <c r="F12" i="33"/>
  <c r="F2119" i="33"/>
  <c r="D2063" i="33"/>
  <c r="E2047" i="33"/>
  <c r="F2015" i="33"/>
  <c r="D1927" i="33"/>
  <c r="E1887" i="33"/>
  <c r="F1807" i="33"/>
  <c r="F1751" i="33"/>
  <c r="D1178" i="33"/>
  <c r="F1154" i="33"/>
  <c r="D1050" i="33"/>
  <c r="D1026" i="33"/>
  <c r="F1002" i="33"/>
  <c r="D850" i="33"/>
  <c r="F842" i="33"/>
  <c r="F834" i="33"/>
  <c r="D754" i="33"/>
  <c r="D746" i="33"/>
  <c r="F738" i="33"/>
  <c r="E730" i="33"/>
  <c r="E714" i="33"/>
  <c r="D698" i="33"/>
  <c r="D690" i="33"/>
  <c r="F570" i="33"/>
  <c r="F562" i="33"/>
  <c r="E554" i="33"/>
  <c r="D538" i="33"/>
  <c r="D530" i="33"/>
  <c r="D522" i="33"/>
  <c r="F426" i="33"/>
  <c r="F418" i="33"/>
  <c r="E410" i="33"/>
  <c r="E402" i="33"/>
  <c r="E394" i="33"/>
  <c r="D378" i="33"/>
  <c r="D370" i="33"/>
  <c r="F250" i="33"/>
  <c r="F242" i="33"/>
  <c r="E234" i="33"/>
  <c r="E226" i="33"/>
  <c r="D218" i="33"/>
  <c r="D210" i="33"/>
  <c r="D202" i="33"/>
  <c r="F90" i="33"/>
  <c r="F82" i="33"/>
  <c r="F74" i="33"/>
  <c r="E58" i="33"/>
  <c r="E50" i="33"/>
  <c r="D42" i="33"/>
  <c r="D34" i="33"/>
  <c r="E2093" i="33"/>
  <c r="E2061" i="33"/>
  <c r="E2029" i="33"/>
  <c r="E1965" i="33"/>
  <c r="E1933" i="33"/>
  <c r="E1901" i="33"/>
  <c r="E1869" i="33"/>
  <c r="E1829" i="33"/>
  <c r="D1821" i="33"/>
  <c r="E1765" i="33"/>
  <c r="D1525" i="33"/>
  <c r="E1381" i="33"/>
  <c r="E1373" i="33"/>
  <c r="E1365" i="33"/>
  <c r="E1357" i="33"/>
  <c r="E1349" i="33"/>
  <c r="E1341" i="33"/>
  <c r="D1229" i="33"/>
  <c r="F1221" i="33"/>
  <c r="E1205" i="33"/>
  <c r="D3" i="33"/>
  <c r="E2460" i="33"/>
  <c r="E2428" i="33"/>
  <c r="E2396" i="33"/>
  <c r="E2332" i="33"/>
  <c r="E2268" i="33"/>
  <c r="E2172" i="33"/>
  <c r="E2140" i="33"/>
  <c r="D2112" i="33"/>
  <c r="F2069" i="33"/>
  <c r="D2048" i="33"/>
  <c r="F2005" i="33"/>
  <c r="D1984" i="33"/>
  <c r="F1941" i="33"/>
  <c r="D1920" i="33"/>
  <c r="F1877" i="33"/>
  <c r="D1856" i="33"/>
  <c r="E1802" i="33"/>
  <c r="D1696" i="33"/>
  <c r="F1525" i="33"/>
  <c r="D1440" i="33"/>
  <c r="E878" i="33"/>
  <c r="D922" i="33"/>
  <c r="D570" i="33"/>
  <c r="D90" i="33"/>
  <c r="D74" i="33"/>
  <c r="E2021" i="33"/>
  <c r="E1893" i="33"/>
  <c r="F1237" i="33"/>
  <c r="F2053" i="33"/>
  <c r="F1925" i="33"/>
  <c r="D2450" i="33"/>
  <c r="D916" i="33"/>
  <c r="D2039" i="33"/>
  <c r="F1823" i="33"/>
  <c r="F595" i="33"/>
  <c r="F395" i="33"/>
  <c r="D387" i="33"/>
  <c r="F1310" i="33"/>
  <c r="E2104" i="33"/>
  <c r="D1052" i="33"/>
  <c r="D980" i="33"/>
  <c r="F924" i="33"/>
  <c r="E684" i="33"/>
  <c r="D668" i="33"/>
  <c r="D652" i="33"/>
  <c r="F564" i="33"/>
  <c r="F244" i="33"/>
  <c r="D212" i="33"/>
  <c r="F116" i="33"/>
  <c r="D84" i="33"/>
  <c r="D2079" i="33"/>
  <c r="E2063" i="33"/>
  <c r="F2031" i="33"/>
  <c r="D1951" i="33"/>
  <c r="E1927" i="33"/>
  <c r="F1847" i="33"/>
  <c r="F1170" i="33"/>
  <c r="D1090" i="33"/>
  <c r="F1050" i="33"/>
  <c r="F1026" i="33"/>
  <c r="D954" i="33"/>
  <c r="D866" i="33"/>
  <c r="D858" i="33"/>
  <c r="F746" i="33"/>
  <c r="F730" i="33"/>
  <c r="F722" i="33"/>
  <c r="F714" i="33"/>
  <c r="E698" i="33"/>
  <c r="E690" i="33"/>
  <c r="D674" i="33"/>
  <c r="F546" i="33"/>
  <c r="E538" i="33"/>
  <c r="E530" i="33"/>
  <c r="E522" i="33"/>
  <c r="D506" i="33"/>
  <c r="D498" i="33"/>
  <c r="F410" i="33"/>
  <c r="F402" i="33"/>
  <c r="F394" i="33"/>
  <c r="E378" i="33"/>
  <c r="E370" i="33"/>
  <c r="D354" i="33"/>
  <c r="F226" i="33"/>
  <c r="E218" i="33"/>
  <c r="E202" i="33"/>
  <c r="D186" i="33"/>
  <c r="D178" i="33"/>
  <c r="F58" i="33"/>
  <c r="F50" i="33"/>
  <c r="E34" i="33"/>
  <c r="D18" i="33"/>
  <c r="D10" i="33"/>
  <c r="E2125" i="33"/>
  <c r="E2101" i="33"/>
  <c r="D1829" i="33"/>
  <c r="D1765" i="33"/>
  <c r="D1757" i="33"/>
  <c r="D1741" i="33"/>
  <c r="D1733" i="33"/>
  <c r="D1725" i="33"/>
  <c r="D1709" i="33"/>
  <c r="D1701" i="33"/>
  <c r="D1693" i="33"/>
  <c r="D1605" i="33"/>
  <c r="D1597" i="33"/>
  <c r="D1589" i="33"/>
  <c r="D1581" i="33"/>
  <c r="D1573" i="33"/>
  <c r="D1565" i="33"/>
  <c r="D1557" i="33"/>
  <c r="D1549" i="33"/>
  <c r="D1493" i="33"/>
  <c r="E1461" i="33"/>
  <c r="E1261" i="33"/>
  <c r="D1221" i="33"/>
  <c r="F1213" i="33"/>
  <c r="E1197" i="33"/>
  <c r="E2448" i="33"/>
  <c r="E2416" i="33"/>
  <c r="E2384" i="33"/>
  <c r="E2352" i="33"/>
  <c r="E2320" i="33"/>
  <c r="E2288" i="33"/>
  <c r="E2256" i="33"/>
  <c r="E2224" i="33"/>
  <c r="E2192" i="33"/>
  <c r="E2160" i="33"/>
  <c r="E2128" i="33"/>
  <c r="F2109" i="33"/>
  <c r="D2088" i="33"/>
  <c r="F2045" i="33"/>
  <c r="D2024" i="33"/>
  <c r="F1981" i="33"/>
  <c r="D1960" i="33"/>
  <c r="F1917" i="33"/>
  <c r="D1896" i="33"/>
  <c r="F1853" i="33"/>
  <c r="E1770" i="33"/>
  <c r="F1605" i="33"/>
  <c r="D1520" i="33"/>
  <c r="E1294" i="33"/>
  <c r="E1038" i="33"/>
  <c r="E782" i="33"/>
  <c r="D826" i="33"/>
  <c r="D578" i="33"/>
  <c r="F290" i="33"/>
  <c r="D258" i="33"/>
  <c r="E1525" i="33"/>
  <c r="E2231" i="33"/>
  <c r="E1091" i="33"/>
  <c r="E635" i="33"/>
  <c r="F67" i="33"/>
  <c r="E1001" i="33"/>
  <c r="E913" i="33"/>
  <c r="D1132" i="33"/>
  <c r="E1052" i="33"/>
  <c r="F684" i="33"/>
  <c r="E212" i="33"/>
  <c r="E2079" i="33"/>
  <c r="F2047" i="33"/>
  <c r="F1178" i="33"/>
  <c r="D1010" i="33"/>
  <c r="D986" i="33"/>
  <c r="D938" i="33"/>
  <c r="F866" i="33"/>
  <c r="F858" i="33"/>
  <c r="D770" i="33"/>
  <c r="F762" i="33"/>
  <c r="F690" i="33"/>
  <c r="E674" i="33"/>
  <c r="D666" i="33"/>
  <c r="F538" i="33"/>
  <c r="F522" i="33"/>
  <c r="E514" i="33"/>
  <c r="E498" i="33"/>
  <c r="D482" i="33"/>
  <c r="F378" i="33"/>
  <c r="F370" i="33"/>
  <c r="E354" i="33"/>
  <c r="D346" i="33"/>
  <c r="D330" i="33"/>
  <c r="F218" i="33"/>
  <c r="F202" i="33"/>
  <c r="E194" i="33"/>
  <c r="E178" i="33"/>
  <c r="F34" i="33"/>
  <c r="E26" i="33"/>
  <c r="E10" i="33"/>
  <c r="E2069" i="33"/>
  <c r="E2005" i="33"/>
  <c r="E1941" i="33"/>
  <c r="E1877" i="33"/>
  <c r="D1837" i="33"/>
  <c r="F1373" i="33"/>
  <c r="D1373" i="33"/>
  <c r="D1357" i="33"/>
  <c r="F1349" i="33"/>
  <c r="D1349" i="33"/>
  <c r="E1293" i="33"/>
  <c r="E1285" i="33"/>
  <c r="E1253" i="33"/>
  <c r="E1189" i="33"/>
  <c r="E2404" i="33"/>
  <c r="D1728" i="33"/>
  <c r="E942" i="33"/>
  <c r="E442" i="33"/>
  <c r="F130" i="33"/>
  <c r="E1957" i="33"/>
  <c r="F1247" i="33"/>
  <c r="F651" i="33"/>
  <c r="D643" i="33"/>
  <c r="D2423" i="33"/>
  <c r="F2280" i="33"/>
  <c r="D2207" i="33"/>
  <c r="F2176" i="33"/>
  <c r="F700" i="33"/>
  <c r="F580" i="33"/>
  <c r="D348" i="33"/>
  <c r="D332" i="33"/>
  <c r="D316" i="33"/>
  <c r="F228" i="33"/>
  <c r="D196" i="33"/>
  <c r="D180" i="33"/>
  <c r="F100" i="33"/>
  <c r="D68" i="33"/>
  <c r="D60" i="33"/>
  <c r="E2087" i="33"/>
  <c r="F2063" i="33"/>
  <c r="D1983" i="33"/>
  <c r="E1967" i="33"/>
  <c r="F1927" i="33"/>
  <c r="D1106" i="33"/>
  <c r="F1098" i="33"/>
  <c r="F986" i="33"/>
  <c r="D890" i="33"/>
  <c r="F882" i="33"/>
  <c r="D786" i="33"/>
  <c r="F770" i="33"/>
  <c r="E650" i="33"/>
  <c r="F514" i="33"/>
  <c r="E490" i="33"/>
  <c r="D474" i="33"/>
  <c r="F354" i="33"/>
  <c r="D322" i="33"/>
  <c r="D306" i="33"/>
  <c r="F194" i="33"/>
  <c r="E170" i="33"/>
  <c r="D154" i="33"/>
  <c r="F26" i="33"/>
  <c r="F10" i="33"/>
  <c r="D1397" i="33"/>
  <c r="D1552" i="33"/>
  <c r="F298" i="33"/>
  <c r="D82" i="33"/>
  <c r="E2132" i="33"/>
  <c r="D252" i="33"/>
  <c r="F955" i="33"/>
  <c r="F323" i="33"/>
  <c r="D2279" i="33"/>
  <c r="D2175" i="33"/>
  <c r="D1148" i="33"/>
  <c r="E180" i="33"/>
  <c r="E68" i="33"/>
  <c r="E1983" i="33"/>
  <c r="D1575" i="33"/>
  <c r="F890" i="33"/>
  <c r="F786" i="33"/>
  <c r="F658" i="33"/>
  <c r="D618" i="33"/>
  <c r="F490" i="33"/>
  <c r="E466" i="33"/>
  <c r="F346" i="33"/>
  <c r="F338" i="33"/>
  <c r="E322" i="33"/>
  <c r="D298" i="33"/>
  <c r="F170" i="33"/>
  <c r="E146" i="33"/>
  <c r="D130" i="33"/>
  <c r="E2348" i="33"/>
  <c r="E2156" i="33"/>
  <c r="D1888" i="33"/>
  <c r="F618" i="33"/>
  <c r="E594" i="33"/>
  <c r="D426" i="33"/>
  <c r="E404" i="33"/>
  <c r="F83" i="33"/>
  <c r="D2339" i="33"/>
  <c r="D380" i="33"/>
  <c r="D372" i="33"/>
  <c r="F196" i="33"/>
  <c r="F180" i="33"/>
  <c r="D148" i="33"/>
  <c r="D28" i="33"/>
  <c r="D2015" i="33"/>
  <c r="F1967" i="33"/>
  <c r="D1751" i="33"/>
  <c r="E1179" i="33"/>
  <c r="D1138" i="33"/>
  <c r="F1122" i="33"/>
  <c r="D1042" i="33"/>
  <c r="D914" i="33"/>
  <c r="D810" i="33"/>
  <c r="F642" i="33"/>
  <c r="D594" i="33"/>
  <c r="F466" i="33"/>
  <c r="D442" i="33"/>
  <c r="F322" i="33"/>
  <c r="F314" i="33"/>
  <c r="E298" i="33"/>
  <c r="D282" i="33"/>
  <c r="D274" i="33"/>
  <c r="F154" i="33"/>
  <c r="F146" i="33"/>
  <c r="E130" i="33"/>
  <c r="D1864" i="33"/>
  <c r="E1784" i="33"/>
  <c r="F818" i="33"/>
  <c r="F610" i="33"/>
  <c r="D250" i="33"/>
  <c r="D1279" i="33"/>
  <c r="D1312" i="33"/>
  <c r="D1296" i="33"/>
  <c r="D1284" i="33"/>
  <c r="D1310" i="33"/>
  <c r="D1292" i="33"/>
  <c r="D1303" i="33"/>
  <c r="D1305" i="33"/>
  <c r="D1306" i="33"/>
  <c r="F1288" i="33"/>
  <c r="F1298" i="33"/>
  <c r="E2372" i="33"/>
  <c r="E2340" i="33"/>
  <c r="E2308" i="33"/>
  <c r="E2276" i="33"/>
  <c r="E2244" i="33"/>
  <c r="E2212" i="33"/>
  <c r="E2180" i="33"/>
  <c r="E2148" i="33"/>
  <c r="F2085" i="33"/>
  <c r="D2064" i="33"/>
  <c r="F2021" i="33"/>
  <c r="D2000" i="33"/>
  <c r="F1957" i="33"/>
  <c r="D1936" i="33"/>
  <c r="F1893" i="33"/>
  <c r="F682" i="33"/>
  <c r="E666" i="33"/>
  <c r="D642" i="33"/>
  <c r="D626" i="33"/>
  <c r="F498" i="33"/>
  <c r="F362" i="33"/>
  <c r="E346" i="33"/>
  <c r="E330" i="33"/>
  <c r="F178" i="33"/>
  <c r="D138" i="33"/>
  <c r="D1501" i="33"/>
  <c r="F810" i="33"/>
  <c r="E814" i="33"/>
  <c r="E1919" i="33"/>
  <c r="F1382" i="33"/>
  <c r="D2307" i="33"/>
  <c r="E1880" i="33"/>
  <c r="D1068" i="33"/>
  <c r="F836" i="33"/>
  <c r="E316" i="33"/>
  <c r="E196" i="33"/>
  <c r="E60" i="33"/>
  <c r="D2103" i="33"/>
  <c r="D1179" i="33"/>
  <c r="D794" i="33"/>
  <c r="F666" i="33"/>
  <c r="E642" i="33"/>
  <c r="E626" i="33"/>
  <c r="E474" i="33"/>
  <c r="E306" i="33"/>
  <c r="E154" i="33"/>
  <c r="E1816" i="33"/>
  <c r="E1390" i="33"/>
  <c r="E2196" i="33"/>
  <c r="E1279" i="33"/>
  <c r="F1462" i="33"/>
  <c r="D1342" i="33"/>
  <c r="D284" i="33"/>
  <c r="F68" i="33"/>
  <c r="D2119" i="33"/>
  <c r="F2087" i="33"/>
  <c r="E1999" i="33"/>
  <c r="D1807" i="33"/>
  <c r="D1130" i="33"/>
  <c r="F994" i="33"/>
  <c r="D946" i="33"/>
  <c r="F906" i="33"/>
  <c r="D818" i="33"/>
  <c r="F634" i="33"/>
  <c r="E618" i="33"/>
  <c r="D602" i="33"/>
  <c r="F474" i="33"/>
  <c r="D418" i="33"/>
  <c r="E98" i="33"/>
  <c r="D1330" i="33"/>
  <c r="D1298" i="33"/>
  <c r="D1322" i="33"/>
  <c r="D1319" i="33"/>
  <c r="D1321" i="33"/>
  <c r="D1286" i="33"/>
  <c r="D1282" i="33"/>
  <c r="F1295" i="33"/>
  <c r="E2108" i="33"/>
  <c r="E1866" i="33"/>
  <c r="F2076" i="33"/>
  <c r="D2172" i="33"/>
  <c r="D2270" i="33"/>
  <c r="E1430" i="33"/>
  <c r="D2438" i="33"/>
  <c r="E1388" i="33"/>
  <c r="F2409" i="33"/>
  <c r="F257" i="33"/>
  <c r="F2301" i="33"/>
  <c r="D2398" i="33"/>
  <c r="D2206" i="33"/>
  <c r="F2319" i="33"/>
  <c r="E2114" i="33"/>
  <c r="F2457" i="33"/>
  <c r="D2425" i="33"/>
  <c r="D2217" i="33"/>
  <c r="E1286" i="33"/>
  <c r="E1894" i="33"/>
  <c r="E1862" i="33"/>
  <c r="F2277" i="33"/>
  <c r="F2421" i="33"/>
  <c r="D1317" i="33"/>
  <c r="F1245" i="33"/>
  <c r="D962" i="33"/>
  <c r="F1106" i="33"/>
  <c r="F1861" i="33"/>
  <c r="F1197" i="33"/>
  <c r="F1397" i="33"/>
  <c r="F42" i="33"/>
  <c r="F386" i="33"/>
  <c r="F706" i="33"/>
  <c r="E1951" i="33"/>
  <c r="E1871" i="33"/>
  <c r="E450" i="33"/>
  <c r="D26" i="33"/>
  <c r="D982" i="33"/>
  <c r="D1325" i="33"/>
  <c r="D1253" i="33"/>
  <c r="F1317" i="33"/>
  <c r="D1789" i="33"/>
  <c r="E2045" i="33"/>
  <c r="F332" i="33"/>
  <c r="D1510" i="33"/>
  <c r="D1205" i="33"/>
  <c r="F938" i="33"/>
  <c r="F212" i="33"/>
  <c r="E266" i="33"/>
  <c r="F1365" i="33"/>
  <c r="D1773" i="33"/>
  <c r="D162" i="33"/>
  <c r="F954" i="33"/>
  <c r="E668" i="33"/>
  <c r="E1773" i="33"/>
  <c r="D100" i="33"/>
  <c r="E1997" i="33"/>
  <c r="F2223" i="33"/>
  <c r="D2365" i="33"/>
  <c r="F2406" i="33"/>
  <c r="D967" i="33"/>
  <c r="E2205" i="33"/>
  <c r="E2157" i="33"/>
  <c r="F2066" i="33"/>
  <c r="F1016" i="33"/>
  <c r="D762" i="33"/>
  <c r="E546" i="33"/>
  <c r="E1230" i="33"/>
  <c r="F826" i="33"/>
  <c r="F1074" i="33"/>
  <c r="E2175" i="33"/>
  <c r="F1342" i="33"/>
  <c r="D299" i="33"/>
  <c r="F524" i="33"/>
  <c r="E1116" i="33"/>
  <c r="E1099" i="33"/>
  <c r="D684" i="33"/>
  <c r="F1430" i="33"/>
  <c r="F587" i="33"/>
  <c r="F2152" i="33"/>
  <c r="F1270" i="33"/>
  <c r="F1806" i="33"/>
  <c r="E1895" i="33"/>
  <c r="F1503" i="33"/>
  <c r="E20" i="33"/>
  <c r="F2030" i="33"/>
  <c r="E211" i="33"/>
  <c r="E723" i="33"/>
  <c r="F1011" i="33"/>
  <c r="F1123" i="33"/>
  <c r="F1415" i="33"/>
  <c r="E819" i="33"/>
  <c r="E1223" i="33"/>
  <c r="D1503" i="33"/>
  <c r="D1710" i="33"/>
  <c r="D403" i="33"/>
  <c r="D1247" i="33"/>
  <c r="D419" i="33"/>
  <c r="E1351" i="33"/>
  <c r="F1926" i="33"/>
  <c r="D1367" i="33"/>
  <c r="F1903" i="33"/>
  <c r="E229" i="33"/>
  <c r="E548" i="33"/>
  <c r="D2081" i="33"/>
  <c r="E717" i="33"/>
  <c r="E1993" i="33"/>
  <c r="D1140" i="33"/>
  <c r="D1248" i="33"/>
  <c r="D1353" i="33"/>
  <c r="F1520" i="33"/>
  <c r="E317" i="33"/>
  <c r="D381" i="33"/>
  <c r="D1385" i="33"/>
  <c r="E461" i="33"/>
  <c r="E952" i="33"/>
  <c r="D6" i="33"/>
  <c r="E141" i="33"/>
  <c r="E665" i="33"/>
  <c r="E2394" i="33"/>
  <c r="D1801" i="33"/>
  <c r="D142" i="33"/>
  <c r="F286" i="33"/>
  <c r="E470" i="33"/>
  <c r="D197" i="33"/>
  <c r="D365" i="33"/>
  <c r="F837" i="33"/>
  <c r="F1053" i="33"/>
  <c r="E1150" i="33"/>
  <c r="E493" i="33"/>
  <c r="E1516" i="33"/>
  <c r="F1249" i="33"/>
  <c r="D222" i="33"/>
  <c r="F481" i="33"/>
  <c r="E46" i="33"/>
  <c r="E765" i="33"/>
  <c r="D1109" i="33"/>
  <c r="F1184" i="33"/>
  <c r="F2154" i="33"/>
  <c r="E597" i="33"/>
  <c r="F1273" i="33"/>
  <c r="D438" i="33"/>
  <c r="E722" i="33"/>
  <c r="D978" i="33"/>
  <c r="E148" i="33"/>
  <c r="E2199" i="33"/>
  <c r="D1270" i="33"/>
  <c r="E172" i="33"/>
  <c r="F876" i="33"/>
  <c r="E315" i="33"/>
  <c r="D683" i="33"/>
  <c r="D580" i="33"/>
  <c r="D1382" i="33"/>
  <c r="D107" i="33"/>
  <c r="F1278" i="33"/>
  <c r="E2367" i="33"/>
  <c r="F1774" i="33"/>
  <c r="F436" i="33"/>
  <c r="E403" i="33"/>
  <c r="D1131" i="33"/>
  <c r="D1822" i="33"/>
  <c r="D995" i="33"/>
  <c r="D1085" i="33"/>
  <c r="D932" i="33"/>
  <c r="D99" i="33"/>
  <c r="D611" i="33"/>
  <c r="D779" i="33"/>
  <c r="D907" i="33"/>
  <c r="D1067" i="33"/>
  <c r="D1431" i="33"/>
  <c r="F59" i="33"/>
  <c r="F571" i="33"/>
  <c r="E971" i="33"/>
  <c r="E1943" i="33"/>
  <c r="E132" i="33"/>
  <c r="D245" i="33"/>
  <c r="D628" i="33"/>
  <c r="D2354" i="33"/>
  <c r="D1225" i="33"/>
  <c r="E454" i="33"/>
  <c r="E757" i="33"/>
  <c r="F708" i="33"/>
  <c r="F921" i="33"/>
  <c r="D324" i="33"/>
  <c r="F588" i="33"/>
  <c r="F2000" i="33"/>
  <c r="D685" i="33"/>
  <c r="E569" i="33"/>
  <c r="F1345" i="33"/>
  <c r="D460" i="33"/>
  <c r="D549" i="33"/>
  <c r="F748" i="33"/>
  <c r="E900" i="33"/>
  <c r="F613" i="33"/>
  <c r="F1393" i="33"/>
  <c r="D181" i="33"/>
  <c r="D341" i="33"/>
  <c r="E734" i="33"/>
  <c r="E1529" i="33"/>
  <c r="F1376" i="33"/>
  <c r="D21" i="33"/>
  <c r="E893" i="33"/>
  <c r="D334" i="33"/>
  <c r="D533" i="33"/>
  <c r="F845" i="33"/>
  <c r="D1340" i="33"/>
  <c r="F737" i="33"/>
  <c r="E2290" i="33"/>
  <c r="E478" i="33"/>
  <c r="E1376" i="33"/>
  <c r="D45" i="33"/>
  <c r="F1748" i="33"/>
  <c r="E2346" i="33"/>
  <c r="E1913" i="33"/>
  <c r="D414" i="33"/>
  <c r="D1126" i="33"/>
  <c r="D422" i="33"/>
  <c r="D61" i="33"/>
  <c r="D221" i="33"/>
  <c r="F941" i="33"/>
  <c r="F1396" i="33"/>
  <c r="E2174" i="33"/>
  <c r="F1201" i="33"/>
  <c r="D1978" i="33"/>
  <c r="D317" i="33"/>
  <c r="E965" i="33"/>
  <c r="E1173" i="33"/>
  <c r="F1864" i="33"/>
  <c r="F1015" i="33"/>
  <c r="E2285" i="33"/>
  <c r="D969" i="33"/>
  <c r="F2353" i="33"/>
  <c r="F2185" i="33"/>
  <c r="F2245" i="33"/>
  <c r="F1597" i="33"/>
  <c r="E1998" i="33"/>
  <c r="D1877" i="33"/>
  <c r="D2117" i="33"/>
  <c r="E1410" i="33"/>
  <c r="D2329" i="33"/>
  <c r="E2090" i="33"/>
  <c r="F1757" i="33"/>
  <c r="E2066" i="33"/>
  <c r="E1962" i="33"/>
  <c r="D1105" i="33"/>
  <c r="E2026" i="33"/>
  <c r="E1534" i="33"/>
  <c r="F2430" i="33"/>
  <c r="D2253" i="33"/>
  <c r="E2441" i="33"/>
  <c r="F2326" i="33"/>
  <c r="E2173" i="33"/>
  <c r="D2357" i="33"/>
  <c r="E2277" i="33"/>
  <c r="E2257" i="33"/>
  <c r="D1869" i="33"/>
  <c r="E1214" i="33"/>
  <c r="D2342" i="33"/>
  <c r="F2249" i="33"/>
  <c r="F2133" i="33"/>
  <c r="E946" i="33"/>
  <c r="D2184" i="33"/>
  <c r="D2412" i="33"/>
  <c r="F1300" i="33"/>
  <c r="E1782" i="33"/>
  <c r="E2349" i="33"/>
  <c r="F1195" i="33"/>
  <c r="E1995" i="33"/>
  <c r="F1938" i="33"/>
  <c r="D960" i="33"/>
  <c r="F2441" i="33"/>
  <c r="E1318" i="33"/>
  <c r="E738" i="33"/>
  <c r="D2029" i="33"/>
  <c r="F2317" i="33"/>
  <c r="D2037" i="33"/>
  <c r="F2241" i="33"/>
  <c r="D2430" i="33"/>
  <c r="D2424" i="33"/>
  <c r="F673" i="33"/>
  <c r="E874" i="33"/>
  <c r="D2151" i="33"/>
  <c r="E1302" i="33"/>
  <c r="E978" i="33"/>
  <c r="D2446" i="33"/>
  <c r="E2094" i="33"/>
  <c r="D2196" i="33"/>
  <c r="E1795" i="33"/>
  <c r="F1954" i="33"/>
  <c r="D1947" i="33"/>
  <c r="F2417" i="33"/>
  <c r="F2377" i="33"/>
  <c r="F177" i="33"/>
  <c r="D2168" i="33"/>
  <c r="D2150" i="33"/>
  <c r="F769" i="33"/>
  <c r="E1938" i="33"/>
  <c r="E784" i="33"/>
  <c r="D2101" i="33"/>
  <c r="F1836" i="33"/>
  <c r="E1002" i="33"/>
  <c r="D2372" i="33"/>
  <c r="D2449" i="33"/>
  <c r="D2278" i="33"/>
  <c r="D673" i="33"/>
  <c r="D1496" i="33"/>
  <c r="D2367" i="33"/>
  <c r="D2249" i="33"/>
  <c r="F193" i="33"/>
  <c r="E961" i="33"/>
  <c r="D2405" i="33"/>
  <c r="E727" i="33"/>
  <c r="D934" i="33"/>
  <c r="E1572" i="33"/>
  <c r="D401" i="33"/>
  <c r="D1354" i="33"/>
  <c r="E928" i="33"/>
  <c r="D655" i="33"/>
  <c r="D1054" i="33"/>
  <c r="F319" i="33"/>
  <c r="E1228" i="33"/>
  <c r="D199" i="33"/>
  <c r="F1134" i="33"/>
  <c r="F1017" i="33"/>
  <c r="F471" i="33"/>
  <c r="E663" i="33"/>
  <c r="F2234" i="33"/>
  <c r="D2413" i="33"/>
  <c r="F1826" i="33"/>
  <c r="E343" i="33"/>
  <c r="E599" i="33"/>
  <c r="E687" i="33"/>
  <c r="D2429" i="33"/>
  <c r="D1874" i="33"/>
  <c r="E431" i="33"/>
  <c r="F831" i="33"/>
  <c r="F2254" i="33"/>
  <c r="F1490" i="33"/>
  <c r="D1930" i="33"/>
  <c r="E71" i="33"/>
  <c r="E199" i="33"/>
  <c r="E327" i="33"/>
  <c r="E455" i="33"/>
  <c r="E583" i="33"/>
  <c r="E2149" i="33"/>
  <c r="E2405" i="33"/>
  <c r="F1403" i="33"/>
  <c r="E1595" i="33"/>
  <c r="F1867" i="33"/>
  <c r="F2123" i="33"/>
  <c r="E1771" i="33"/>
  <c r="D1867" i="33"/>
  <c r="D2123" i="33"/>
  <c r="F1023" i="33"/>
  <c r="E2129" i="33"/>
  <c r="E2385" i="33"/>
  <c r="E1183" i="33"/>
  <c r="D944" i="33"/>
  <c r="E1532" i="33"/>
  <c r="D2232" i="33"/>
  <c r="E1854" i="33"/>
  <c r="F1923" i="33"/>
  <c r="E2051" i="33"/>
  <c r="F2161" i="33"/>
  <c r="F488" i="33"/>
  <c r="E728" i="33"/>
  <c r="E1947" i="33"/>
  <c r="E488" i="33"/>
  <c r="D464" i="33"/>
  <c r="D2045" i="33"/>
  <c r="D2284" i="33"/>
  <c r="F1820" i="33"/>
  <c r="D505" i="33"/>
  <c r="F1988" i="33"/>
  <c r="F736" i="33"/>
  <c r="D1276" i="33"/>
  <c r="F2114" i="33"/>
  <c r="F2181" i="33"/>
  <c r="F1492" i="33"/>
  <c r="F2175" i="33"/>
  <c r="E473" i="33"/>
  <c r="E1204" i="33"/>
  <c r="D2377" i="33"/>
  <c r="D1812" i="33"/>
  <c r="D2441" i="33"/>
  <c r="D2193" i="33"/>
  <c r="D2265" i="33"/>
  <c r="D2326" i="33"/>
  <c r="D1924" i="33"/>
  <c r="E769" i="33"/>
  <c r="E1170" i="33"/>
  <c r="D2457" i="33"/>
  <c r="E1350" i="33"/>
  <c r="F1401" i="33"/>
  <c r="D1553" i="33"/>
  <c r="D526" i="33"/>
  <c r="F1078" i="33"/>
  <c r="E1017" i="33"/>
  <c r="E606" i="33"/>
  <c r="E465" i="33"/>
  <c r="E2035" i="33"/>
  <c r="D670" i="33"/>
  <c r="D465" i="33"/>
  <c r="D1024" i="33"/>
  <c r="F327" i="33"/>
  <c r="F950" i="33"/>
  <c r="F2150" i="33"/>
  <c r="D391" i="33"/>
  <c r="D383" i="33"/>
  <c r="F1186" i="33"/>
  <c r="D2074" i="33"/>
  <c r="F679" i="33"/>
  <c r="F2426" i="33"/>
  <c r="D1023" i="33"/>
  <c r="F1756" i="33"/>
  <c r="F1595" i="33"/>
  <c r="F2442" i="33"/>
  <c r="D1938" i="33"/>
  <c r="E935" i="33"/>
  <c r="F1587" i="33"/>
  <c r="D825" i="33"/>
  <c r="E2092" i="33"/>
  <c r="F79" i="33"/>
  <c r="F207" i="33"/>
  <c r="F335" i="33"/>
  <c r="F463" i="33"/>
  <c r="F591" i="33"/>
  <c r="E2313" i="33"/>
  <c r="E1331" i="33"/>
  <c r="E1104" i="33"/>
  <c r="F369" i="33"/>
  <c r="E1129" i="33"/>
  <c r="D312" i="33"/>
  <c r="D48" i="33"/>
  <c r="D791" i="33"/>
  <c r="F1063" i="33"/>
  <c r="D1515" i="33"/>
  <c r="F967" i="33"/>
  <c r="F529" i="33"/>
  <c r="E2221" i="33"/>
  <c r="E1507" i="33"/>
  <c r="D80" i="33"/>
  <c r="E168" i="33"/>
  <c r="F2313" i="33"/>
  <c r="E1931" i="33"/>
  <c r="E2059" i="33"/>
  <c r="E256" i="33"/>
  <c r="F568" i="33"/>
  <c r="E576" i="33"/>
  <c r="F640" i="33"/>
  <c r="D776" i="33"/>
  <c r="E496" i="33"/>
  <c r="D640" i="33"/>
  <c r="F2082" i="33"/>
  <c r="E577" i="33"/>
  <c r="F345" i="33"/>
  <c r="F729" i="33"/>
  <c r="F2225" i="33"/>
  <c r="D2444" i="33"/>
  <c r="E2044" i="33"/>
  <c r="D2214" i="33"/>
  <c r="D800" i="33"/>
  <c r="F1693" i="33"/>
  <c r="E1222" i="33"/>
  <c r="F1545" i="33"/>
  <c r="D2382" i="33"/>
  <c r="F2405" i="33"/>
  <c r="E1578" i="33"/>
  <c r="E1398" i="33"/>
  <c r="E1498" i="33"/>
  <c r="D2020" i="33"/>
  <c r="E1090" i="33"/>
  <c r="E950" i="33"/>
  <c r="D2134" i="33"/>
  <c r="E1800" i="33"/>
  <c r="F1737" i="33"/>
  <c r="D2440" i="33"/>
  <c r="D345" i="33"/>
  <c r="D2185" i="33"/>
  <c r="F2433" i="33"/>
  <c r="E2058" i="33"/>
  <c r="D2129" i="33"/>
  <c r="F2337" i="33"/>
  <c r="D129" i="33"/>
  <c r="E826" i="33"/>
  <c r="E1758" i="33"/>
  <c r="D2286" i="33"/>
  <c r="F2349" i="33"/>
  <c r="F2445" i="33"/>
  <c r="E890" i="33"/>
  <c r="F1709" i="33"/>
  <c r="D2257" i="33"/>
  <c r="D2318" i="33"/>
  <c r="F2361" i="33"/>
  <c r="E954" i="33"/>
  <c r="D2350" i="33"/>
  <c r="D2212" i="33"/>
  <c r="D1704" i="33"/>
  <c r="F1845" i="33"/>
  <c r="E1790" i="33"/>
  <c r="F633" i="33"/>
  <c r="E1378" i="33"/>
  <c r="E2086" i="33"/>
  <c r="E2030" i="33"/>
  <c r="E2098" i="33"/>
  <c r="E762" i="33"/>
  <c r="D2225" i="33"/>
  <c r="D2222" i="33"/>
  <c r="D2254" i="33"/>
  <c r="D2388" i="33"/>
  <c r="D2321" i="33"/>
  <c r="E1738" i="33"/>
  <c r="D1776" i="33"/>
  <c r="D2366" i="33"/>
  <c r="F2469" i="33"/>
  <c r="E2004" i="33"/>
  <c r="F2289" i="33"/>
  <c r="E1146" i="33"/>
  <c r="E1990" i="33"/>
  <c r="E1946" i="33"/>
  <c r="F2127" i="33"/>
  <c r="F1781" i="33"/>
  <c r="E2126" i="33"/>
  <c r="D2312" i="33"/>
  <c r="D2239" i="33"/>
  <c r="D2100" i="33"/>
  <c r="E2070" i="33"/>
  <c r="D2238" i="33"/>
  <c r="D2454" i="33"/>
  <c r="F1549" i="33"/>
  <c r="D2161" i="33"/>
  <c r="D2302" i="33"/>
  <c r="F1773" i="33"/>
  <c r="D2313" i="33"/>
  <c r="E1874" i="33"/>
  <c r="E1950" i="33"/>
  <c r="D1592" i="33"/>
  <c r="F2279" i="33"/>
  <c r="D2052" i="33"/>
  <c r="E1958" i="33"/>
  <c r="E854" i="33"/>
  <c r="F2375" i="33"/>
  <c r="E2002" i="33"/>
  <c r="D2158" i="33"/>
  <c r="D2174" i="33"/>
  <c r="D2260" i="33"/>
  <c r="F2325" i="33"/>
  <c r="D2159" i="33"/>
  <c r="E1830" i="33"/>
  <c r="E2118" i="33"/>
  <c r="E1726" i="33"/>
  <c r="E1154" i="33"/>
  <c r="F2373" i="33"/>
  <c r="D489" i="33"/>
  <c r="E1018" i="33"/>
  <c r="E1822" i="33"/>
  <c r="F2385" i="33"/>
  <c r="E2046" i="33"/>
  <c r="AB2470" i="33"/>
  <c r="F2397" i="33"/>
  <c r="F1580" i="33"/>
  <c r="D2460" i="33"/>
  <c r="E1594" i="33"/>
  <c r="V2470" i="33"/>
  <c r="E22" i="5"/>
  <c r="E24" i="5" s="1"/>
  <c r="E66" i="1" l="1"/>
  <c r="E68" i="1" s="1"/>
  <c r="AE1025" i="33" l="1"/>
  <c r="E1025" i="33" s="1"/>
  <c r="AE1010" i="33"/>
  <c r="E1010" i="33" s="1"/>
  <c r="AE1012" i="33"/>
  <c r="E1012" i="33" s="1"/>
  <c r="AE1008" i="33"/>
  <c r="E1008" i="33" s="1"/>
  <c r="AE1009" i="33"/>
  <c r="E1009" i="33" s="1"/>
  <c r="AE1006" i="33"/>
  <c r="E1006" i="33" s="1"/>
  <c r="AE1007" i="33"/>
  <c r="E1007" i="33" s="1"/>
  <c r="AE998" i="33"/>
  <c r="E998" i="33" s="1"/>
  <c r="AE1003" i="33"/>
  <c r="E1003" i="33" s="1"/>
  <c r="AE988" i="33"/>
  <c r="E988" i="33" s="1"/>
  <c r="AE990" i="33"/>
  <c r="E990" i="33" s="1"/>
  <c r="AE985" i="33"/>
  <c r="E985" i="33" l="1"/>
  <c r="D20" i="5"/>
  <c r="D64" i="1"/>
  <c r="AT2471" i="33" l="1"/>
  <c r="G15" i="37"/>
  <c r="I11" i="24"/>
  <c r="J11" i="24" s="1"/>
  <c r="G17" i="37" l="1"/>
  <c r="AU2471" i="33"/>
  <c r="AU2472" i="33" s="1"/>
  <c r="I12" i="24"/>
  <c r="J12" i="24" s="1"/>
  <c r="D22" i="5"/>
  <c r="D24" i="5" s="1"/>
  <c r="AU2473" i="33"/>
  <c r="D66" i="1" l="1"/>
  <c r="D68" i="1" s="1"/>
  <c r="M139" i="33" l="1"/>
  <c r="E139" i="33" s="1"/>
  <c r="N139" i="33" l="1"/>
  <c r="F139" i="33" s="1"/>
  <c r="L139" i="33"/>
  <c r="D139" i="33" s="1"/>
  <c r="AW2471" i="33"/>
  <c r="AW2472" i="33" s="1"/>
  <c r="AT1675" i="33" l="1"/>
  <c r="E1675" i="33" s="1"/>
  <c r="AT1700" i="33"/>
  <c r="E1700" i="33" s="1"/>
  <c r="AT1701" i="33"/>
  <c r="E1701" i="33" s="1"/>
  <c r="AT1698" i="33" l="1"/>
  <c r="E1698" i="33" s="1"/>
  <c r="AT1699" i="33"/>
  <c r="E1699" i="33" s="1"/>
  <c r="AT1696" i="33"/>
  <c r="E1696" i="33" s="1"/>
  <c r="AT1697" i="33"/>
  <c r="E1697" i="33" s="1"/>
  <c r="AT1694" i="33"/>
  <c r="E1694" i="33" s="1"/>
  <c r="AT1695" i="33"/>
  <c r="E1695" i="33" s="1"/>
  <c r="AT1692" i="33"/>
  <c r="E1692" i="33" s="1"/>
  <c r="AT1693" i="33"/>
  <c r="E1693" i="33" s="1"/>
  <c r="AT1689" i="33"/>
  <c r="E1689" i="33" s="1"/>
  <c r="AT1691" i="33"/>
  <c r="E1691" i="33" s="1"/>
  <c r="AT1688" i="33"/>
  <c r="E1688" i="33" s="1"/>
  <c r="AT1690" i="33"/>
  <c r="E1690" i="33" s="1"/>
  <c r="AT1676" i="33"/>
  <c r="E1676" i="33" s="1"/>
  <c r="AT1686" i="33"/>
  <c r="E1686" i="33" s="1"/>
  <c r="AT1684" i="33"/>
  <c r="E1684" i="33" s="1"/>
  <c r="AT1687" i="33"/>
  <c r="E1687" i="33" s="1"/>
  <c r="AT1683" i="33"/>
  <c r="E1683" i="33" s="1"/>
  <c r="AT1685" i="33"/>
  <c r="E1685" i="33" s="1"/>
  <c r="AT1681" i="33"/>
  <c r="E1681" i="33" s="1"/>
  <c r="AT1682" i="33"/>
  <c r="E1682" i="33" s="1"/>
  <c r="AT1679" i="33"/>
  <c r="E1679" i="33" s="1"/>
  <c r="AT1680" i="33"/>
  <c r="E1680" i="33" s="1"/>
  <c r="AT1677" i="33"/>
  <c r="E1677" i="33" s="1"/>
  <c r="AT1673" i="33"/>
  <c r="E1673" i="33" s="1"/>
  <c r="AT1674" i="33"/>
  <c r="E1674" i="33" s="1"/>
  <c r="AT1668" i="33"/>
  <c r="E1668" i="33" s="1"/>
  <c r="AT1678" i="33"/>
  <c r="E1678" i="33" s="1"/>
  <c r="AT1651" i="33"/>
  <c r="E1651" i="33" s="1"/>
  <c r="AT1665" i="33"/>
  <c r="E1665" i="33" s="1"/>
  <c r="AT1652" i="33"/>
  <c r="E1652" i="33" s="1"/>
  <c r="AT1666" i="33"/>
  <c r="E1666" i="33" s="1"/>
  <c r="AT1649" i="33"/>
  <c r="E1649" i="33" s="1"/>
  <c r="AT1663" i="33"/>
  <c r="E1663" i="33" s="1"/>
  <c r="AT1660" i="33"/>
  <c r="E1660" i="33" s="1"/>
  <c r="AT1667" i="33"/>
  <c r="E1667" i="33" s="1"/>
  <c r="AT1659" i="33"/>
  <c r="E1659" i="33" s="1"/>
  <c r="AT1661" i="33"/>
  <c r="E1661" i="33" s="1"/>
  <c r="AT1657" i="33"/>
  <c r="E1657" i="33" s="1"/>
  <c r="AT1658" i="33"/>
  <c r="E1658" i="33" s="1"/>
  <c r="AT1654" i="33"/>
  <c r="E1654" i="33" s="1"/>
  <c r="AT1656" i="33"/>
  <c r="E1656" i="33" s="1"/>
  <c r="AT1653" i="33"/>
  <c r="E1653" i="33" s="1"/>
  <c r="AT1655" i="33"/>
  <c r="E1655" i="33" s="1"/>
  <c r="AV2471" i="33"/>
  <c r="AV2472" i="33" s="1"/>
  <c r="AT2470" i="33" l="1"/>
  <c r="AT2472" i="33" s="1"/>
  <c r="AX2471" i="33"/>
  <c r="AX2472" i="33" s="1"/>
  <c r="AX2473" i="33"/>
  <c r="D19" i="8" l="1"/>
  <c r="I6" i="24"/>
  <c r="J6" i="24" s="1"/>
  <c r="C20" i="5" l="1"/>
  <c r="C46" i="1"/>
  <c r="C64" i="1" s="1"/>
  <c r="C66" i="1" l="1"/>
  <c r="C22" i="5"/>
  <c r="N368" i="33" l="1"/>
  <c r="F368" i="33" s="1"/>
  <c r="L122" i="33"/>
  <c r="D122" i="33" s="1"/>
  <c r="C24" i="5"/>
  <c r="C68" i="1"/>
  <c r="N118" i="33" l="1"/>
  <c r="F118" i="33" s="1"/>
  <c r="M118" i="33"/>
  <c r="E118" i="33" s="1"/>
  <c r="N122" i="33"/>
  <c r="F122" i="33" s="1"/>
  <c r="M122" i="33"/>
  <c r="E122" i="33" s="1"/>
  <c r="M65" i="33"/>
  <c r="E65" i="33" s="1"/>
  <c r="N113" i="33" l="1"/>
  <c r="F113" i="33" s="1"/>
  <c r="L65" i="33"/>
  <c r="D65" i="33" s="1"/>
  <c r="C18" i="6" l="1"/>
  <c r="C20" i="6" s="1"/>
  <c r="X1432" i="33"/>
  <c r="D1432" i="33" s="1"/>
  <c r="X1406" i="33" l="1"/>
  <c r="D1406" i="33" s="1"/>
  <c r="X1411" i="33"/>
  <c r="D1411" i="33" s="1"/>
  <c r="X1401" i="33"/>
  <c r="D1401" i="33" s="1"/>
  <c r="X1402" i="33"/>
  <c r="D1402" i="33" s="1"/>
  <c r="X1387" i="33"/>
  <c r="D1387" i="33" s="1"/>
  <c r="X1390" i="33"/>
  <c r="D1390" i="33" s="1"/>
  <c r="AA999" i="33" l="1"/>
  <c r="AB2471" i="33"/>
  <c r="V2471" i="33"/>
  <c r="Z1339" i="33"/>
  <c r="F1339" i="33" s="1"/>
  <c r="AF520" i="33"/>
  <c r="F520" i="33" s="1"/>
  <c r="U2471" i="33"/>
  <c r="B57" i="15"/>
  <c r="Y677" i="33"/>
  <c r="E677" i="33" s="1"/>
  <c r="AF1012" i="33" l="1"/>
  <c r="F1012" i="33" s="1"/>
  <c r="AF1025" i="33"/>
  <c r="F1025" i="33" s="1"/>
  <c r="Y1339" i="33"/>
  <c r="E1339" i="33" s="1"/>
  <c r="Y1352" i="33"/>
  <c r="E1352" i="33" s="1"/>
  <c r="D999" i="33"/>
  <c r="AC999" i="33"/>
  <c r="W1320" i="33"/>
  <c r="F1320" i="33" s="1"/>
  <c r="U1320" i="33"/>
  <c r="N106" i="33"/>
  <c r="F106" i="33" s="1"/>
  <c r="L106" i="33"/>
  <c r="D106" i="33" s="1"/>
  <c r="M110" i="33"/>
  <c r="E110" i="33" s="1"/>
  <c r="M113" i="33"/>
  <c r="E113" i="33" s="1"/>
  <c r="AF1009" i="33"/>
  <c r="F1009" i="33" s="1"/>
  <c r="AF1010" i="33"/>
  <c r="F1010" i="33" s="1"/>
  <c r="Z1335" i="33"/>
  <c r="F1335" i="33" s="1"/>
  <c r="Z1336" i="33"/>
  <c r="F1336" i="33" s="1"/>
  <c r="Y1335" i="33"/>
  <c r="E1335" i="33" s="1"/>
  <c r="Y1336" i="33"/>
  <c r="E1336" i="33" s="1"/>
  <c r="AF1007" i="33"/>
  <c r="F1007" i="33" s="1"/>
  <c r="AF1008" i="33"/>
  <c r="F1008" i="33" s="1"/>
  <c r="Z1333" i="33"/>
  <c r="F1333" i="33" s="1"/>
  <c r="Z1334" i="33"/>
  <c r="F1334" i="33" s="1"/>
  <c r="Y1333" i="33"/>
  <c r="E1333" i="33" s="1"/>
  <c r="Y1334" i="33"/>
  <c r="E1334" i="33" s="1"/>
  <c r="AF1003" i="33"/>
  <c r="F1003" i="33" s="1"/>
  <c r="AF1006" i="33"/>
  <c r="F1006" i="33" s="1"/>
  <c r="Y1324" i="33"/>
  <c r="E1324" i="33" s="1"/>
  <c r="Y1332" i="33"/>
  <c r="E1332" i="33" s="1"/>
  <c r="Z1324" i="33"/>
  <c r="F1324" i="33" s="1"/>
  <c r="Z1332" i="33"/>
  <c r="F1332" i="33" s="1"/>
  <c r="M108" i="33"/>
  <c r="E108" i="33" s="1"/>
  <c r="M109" i="33"/>
  <c r="E109" i="33" s="1"/>
  <c r="AF990" i="33"/>
  <c r="F990" i="33" s="1"/>
  <c r="AF998" i="33"/>
  <c r="F998" i="33" s="1"/>
  <c r="Z1311" i="33"/>
  <c r="F1311" i="33" s="1"/>
  <c r="Z1313" i="33"/>
  <c r="F1313" i="33" s="1"/>
  <c r="Y1311" i="33"/>
  <c r="E1311" i="33" s="1"/>
  <c r="Y1313" i="33"/>
  <c r="E1313" i="33" s="1"/>
  <c r="AF985" i="33"/>
  <c r="F985" i="33" s="1"/>
  <c r="AF988" i="33"/>
  <c r="F988" i="33" s="1"/>
  <c r="M106" i="33"/>
  <c r="E106" i="33" s="1"/>
  <c r="M107" i="33"/>
  <c r="E107" i="33" s="1"/>
  <c r="W1277" i="33"/>
  <c r="F1277" i="33" s="1"/>
  <c r="Z1308" i="33"/>
  <c r="Y1308" i="33"/>
  <c r="P2471" i="33"/>
  <c r="P2472" i="33" s="1"/>
  <c r="Q2471" i="33"/>
  <c r="Q2472" i="33" s="1"/>
  <c r="O2471" i="33"/>
  <c r="W1271" i="33"/>
  <c r="F1271" i="33" s="1"/>
  <c r="W1272" i="33"/>
  <c r="F1272" i="33" s="1"/>
  <c r="V2472" i="33"/>
  <c r="I5" i="24"/>
  <c r="J5" i="24" s="1"/>
  <c r="I9" i="24"/>
  <c r="J9" i="24" s="1"/>
  <c r="I7" i="24"/>
  <c r="Q2473" i="33"/>
  <c r="F999" i="33" l="1"/>
  <c r="D1320" i="33"/>
  <c r="U2470" i="33"/>
  <c r="U2472" i="33" s="1"/>
  <c r="AF2470" i="33"/>
  <c r="W2470" i="33"/>
  <c r="Y1432" i="33"/>
  <c r="E1432" i="33" s="1"/>
  <c r="Y2471" i="33"/>
  <c r="J7" i="24"/>
  <c r="J17" i="24" s="1"/>
  <c r="I17" i="24"/>
  <c r="E1308" i="33"/>
  <c r="F1308" i="33"/>
  <c r="Z2470" i="33"/>
  <c r="W2471" i="33"/>
  <c r="I10" i="24"/>
  <c r="J10" i="24" s="1"/>
  <c r="S1265" i="33" l="1"/>
  <c r="E1265" i="33" s="1"/>
  <c r="Y1412" i="33"/>
  <c r="E1412" i="33" s="1"/>
  <c r="Y1418" i="33"/>
  <c r="E1418" i="33" s="1"/>
  <c r="Y1416" i="33"/>
  <c r="E1416" i="33" s="1"/>
  <c r="Y1417" i="33"/>
  <c r="E1417" i="33" s="1"/>
  <c r="W2472" i="33"/>
  <c r="Y1414" i="33"/>
  <c r="E1414" i="33" s="1"/>
  <c r="Y1415" i="33"/>
  <c r="E1415" i="33" s="1"/>
  <c r="Y1405" i="33"/>
  <c r="E1405" i="33" s="1"/>
  <c r="Y1413" i="33"/>
  <c r="E1413" i="33" s="1"/>
  <c r="S1256" i="33"/>
  <c r="E1256" i="33" s="1"/>
  <c r="S1264" i="33"/>
  <c r="E1264" i="33" s="1"/>
  <c r="Y1403" i="33"/>
  <c r="E1403" i="33" s="1"/>
  <c r="Y1411" i="33"/>
  <c r="E1411" i="33" s="1"/>
  <c r="S1248" i="33"/>
  <c r="E1248" i="33" s="1"/>
  <c r="R1241" i="33"/>
  <c r="D1241" i="33" s="1"/>
  <c r="S1241" i="33"/>
  <c r="W2473" i="33"/>
  <c r="T1283" i="33" l="1"/>
  <c r="F1283" i="33" s="1"/>
  <c r="R650" i="33"/>
  <c r="D650" i="33" s="1"/>
  <c r="Y1420" i="33"/>
  <c r="E1420" i="33" s="1"/>
  <c r="Y1434" i="33"/>
  <c r="E1434" i="33" s="1"/>
  <c r="R1283" i="33"/>
  <c r="D1283" i="33" s="1"/>
  <c r="S1272" i="33"/>
  <c r="E1272" i="33" s="1"/>
  <c r="X1420" i="33"/>
  <c r="D1420" i="33" s="1"/>
  <c r="X1434" i="33"/>
  <c r="D1434" i="33" s="1"/>
  <c r="X1417" i="33"/>
  <c r="D1417" i="33" s="1"/>
  <c r="X1418" i="33"/>
  <c r="D1418" i="33" s="1"/>
  <c r="S1269" i="33"/>
  <c r="E1269" i="33" s="1"/>
  <c r="S1270" i="33"/>
  <c r="E1270" i="33" s="1"/>
  <c r="X1415" i="33"/>
  <c r="D1415" i="33" s="1"/>
  <c r="X1416" i="33"/>
  <c r="D1416" i="33" s="1"/>
  <c r="S1267" i="33"/>
  <c r="E1267" i="33" s="1"/>
  <c r="S1268" i="33"/>
  <c r="E1268" i="33" s="1"/>
  <c r="X1413" i="33"/>
  <c r="D1413" i="33" s="1"/>
  <c r="X1414" i="33"/>
  <c r="D1414" i="33" s="1"/>
  <c r="S1258" i="33"/>
  <c r="E1258" i="33" s="1"/>
  <c r="S1266" i="33"/>
  <c r="E1266" i="33" s="1"/>
  <c r="X1410" i="33"/>
  <c r="D1410" i="33" s="1"/>
  <c r="X1412" i="33"/>
  <c r="D1412" i="33" s="1"/>
  <c r="X1405" i="33"/>
  <c r="D1405" i="33" s="1"/>
  <c r="X1408" i="33"/>
  <c r="D1408" i="33" s="1"/>
  <c r="X1403" i="33"/>
  <c r="D1403" i="33" s="1"/>
  <c r="X1404" i="33"/>
  <c r="D1404" i="33" s="1"/>
  <c r="S1250" i="33"/>
  <c r="E1250" i="33" s="1"/>
  <c r="X1394" i="33"/>
  <c r="D1394" i="33" s="1"/>
  <c r="X1396" i="33"/>
  <c r="D1396" i="33" s="1"/>
  <c r="T1241" i="33"/>
  <c r="F1241" i="33" s="1"/>
  <c r="X1392" i="33"/>
  <c r="D1392" i="33" s="1"/>
  <c r="X1393" i="33"/>
  <c r="D1393" i="33" s="1"/>
  <c r="X1389" i="33"/>
  <c r="D1389" i="33" s="1"/>
  <c r="X1391" i="33"/>
  <c r="D1391" i="33" s="1"/>
  <c r="Y1387" i="33"/>
  <c r="Y1389" i="33"/>
  <c r="E1389" i="33" s="1"/>
  <c r="E1241" i="33"/>
  <c r="T1285" i="33" l="1"/>
  <c r="F1285" i="33" s="1"/>
  <c r="R651" i="33"/>
  <c r="R1285" i="33"/>
  <c r="D1285" i="33" s="1"/>
  <c r="X2470" i="33"/>
  <c r="Z2473" i="33"/>
  <c r="E1387" i="33"/>
  <c r="Y2470" i="33"/>
  <c r="Y2472" i="33" s="1"/>
  <c r="R1243" i="33"/>
  <c r="D1243" i="33" s="1"/>
  <c r="S1243" i="33"/>
  <c r="X2471" i="33"/>
  <c r="D651" i="33" l="1"/>
  <c r="R2470" i="33"/>
  <c r="Z2471" i="33"/>
  <c r="Z2472" i="33" s="1"/>
  <c r="E1243" i="33"/>
  <c r="S2470" i="33"/>
  <c r="S2472" i="33" s="1"/>
  <c r="T1243" i="33"/>
  <c r="X2472" i="33"/>
  <c r="E20" i="6" l="1"/>
  <c r="F1243" i="33"/>
  <c r="T2470" i="33"/>
  <c r="R2471" i="33" l="1"/>
  <c r="R2472" i="33" s="1"/>
  <c r="D57" i="15"/>
  <c r="C57" i="15"/>
  <c r="T2471" i="33" l="1"/>
  <c r="T2472" i="33" s="1"/>
  <c r="L22" i="5"/>
  <c r="L24" i="5" s="1"/>
  <c r="T2473" i="33"/>
  <c r="M64" i="1"/>
  <c r="J3" i="33" l="1"/>
  <c r="K3" i="33"/>
  <c r="F3" i="33" s="1"/>
  <c r="E3" i="33" l="1"/>
  <c r="J2470" i="33"/>
  <c r="J2472" i="33" s="1"/>
  <c r="K2471" i="33"/>
  <c r="K2470" i="33"/>
  <c r="N78" i="1"/>
  <c r="K2473" i="33" l="1"/>
  <c r="AE2471" i="33"/>
  <c r="E2471" i="33" s="1"/>
  <c r="K2472" i="33"/>
  <c r="AA2471" i="33"/>
  <c r="AC1014" i="33" l="1"/>
  <c r="F1014" i="33" s="1"/>
  <c r="AA1014" i="33"/>
  <c r="AC2470" i="33"/>
  <c r="E15" i="8"/>
  <c r="C5" i="24" l="1"/>
  <c r="D1014" i="33"/>
  <c r="AA2470" i="33"/>
  <c r="AC2471" i="33"/>
  <c r="L834" i="33"/>
  <c r="D834" i="33" s="1"/>
  <c r="L830" i="33"/>
  <c r="D830" i="33" s="1"/>
  <c r="L832" i="33"/>
  <c r="D832" i="33" s="1"/>
  <c r="AC2473" i="33" l="1"/>
  <c r="C20" i="15"/>
  <c r="L842" i="33" l="1"/>
  <c r="D842" i="33" s="1"/>
  <c r="L843" i="33"/>
  <c r="D843" i="33" s="1"/>
  <c r="L840" i="33"/>
  <c r="D840" i="33" s="1"/>
  <c r="L841" i="33"/>
  <c r="D841" i="33" s="1"/>
  <c r="L838" i="33"/>
  <c r="D838" i="33" s="1"/>
  <c r="L839" i="33"/>
  <c r="D839" i="33" s="1"/>
  <c r="L836" i="33"/>
  <c r="D836" i="33" s="1"/>
  <c r="L837" i="33"/>
  <c r="D837" i="33" s="1"/>
  <c r="L833" i="33"/>
  <c r="D833" i="33" s="1"/>
  <c r="L835" i="33"/>
  <c r="D835" i="33" s="1"/>
  <c r="AE1066" i="33" l="1"/>
  <c r="E1066" i="33" s="1"/>
  <c r="AE1053" i="33" l="1"/>
  <c r="E1053" i="33" s="1"/>
  <c r="AE1050" i="33"/>
  <c r="E1050" i="33" s="1"/>
  <c r="AE1044" i="33"/>
  <c r="E1044" i="33" s="1"/>
  <c r="AE1031" i="33"/>
  <c r="E1031" i="33" s="1"/>
  <c r="AE1039" i="33"/>
  <c r="E1039" i="33" s="1"/>
  <c r="AE1024" i="33"/>
  <c r="E1024" i="33" s="1"/>
  <c r="AE1026" i="33"/>
  <c r="E1026" i="33" s="1"/>
  <c r="AE1047" i="33" l="1"/>
  <c r="E1047" i="33" s="1"/>
  <c r="AE1064" i="33"/>
  <c r="E1064" i="33" s="1"/>
  <c r="AE1051" i="33"/>
  <c r="E1051" i="33" s="1"/>
  <c r="AE1049" i="33"/>
  <c r="E1049" i="33" s="1"/>
  <c r="AE1048" i="33"/>
  <c r="E1048" i="33" s="1"/>
  <c r="AE1045" i="33"/>
  <c r="E1045" i="33" s="1"/>
  <c r="AE1046" i="33"/>
  <c r="E1046" i="33" s="1"/>
  <c r="AE1042" i="33"/>
  <c r="E1042" i="33" s="1"/>
  <c r="AE1029" i="33"/>
  <c r="AE1037" i="33"/>
  <c r="E1037" i="33" s="1"/>
  <c r="E1029" i="33" l="1"/>
  <c r="M157" i="33" l="1"/>
  <c r="E157" i="33" s="1"/>
  <c r="AF2471" i="33"/>
  <c r="AF2473" i="33"/>
  <c r="E19" i="8"/>
  <c r="M843" i="33"/>
  <c r="E843" i="33" s="1"/>
  <c r="L92" i="33" l="1"/>
  <c r="D92" i="33" s="1"/>
  <c r="M92" i="33"/>
  <c r="E92" i="33" s="1"/>
  <c r="N157" i="33"/>
  <c r="F157" i="33" s="1"/>
  <c r="L157" i="33"/>
  <c r="D157" i="33" s="1"/>
  <c r="M841" i="33"/>
  <c r="E841" i="33" s="1"/>
  <c r="M842" i="33"/>
  <c r="E842" i="33" s="1"/>
  <c r="D20" i="15"/>
  <c r="M839" i="33"/>
  <c r="E839" i="33" s="1"/>
  <c r="M834" i="33"/>
  <c r="E834" i="33" s="1"/>
  <c r="M830" i="33"/>
  <c r="M833" i="33"/>
  <c r="E833" i="33" s="1"/>
  <c r="M849" i="33" l="1"/>
  <c r="E849" i="33" s="1"/>
  <c r="M840" i="33"/>
  <c r="E840" i="33" s="1"/>
  <c r="M837" i="33"/>
  <c r="E837" i="33" s="1"/>
  <c r="M838" i="33"/>
  <c r="E838" i="33" s="1"/>
  <c r="M836" i="33"/>
  <c r="E836" i="33" s="1"/>
  <c r="E830" i="33"/>
  <c r="N849" i="33" l="1"/>
  <c r="F849" i="33" s="1"/>
  <c r="L849" i="33"/>
  <c r="D849" i="33" s="1"/>
  <c r="M846" i="33"/>
  <c r="K82" i="1" l="1"/>
  <c r="K84" i="1" s="1"/>
  <c r="K89" i="1" s="1"/>
  <c r="K85" i="1" s="1"/>
  <c r="K86" i="1" s="1"/>
  <c r="K68" i="1"/>
  <c r="N79" i="1"/>
  <c r="L2471" i="33"/>
  <c r="N846" i="33"/>
  <c r="L846" i="33"/>
  <c r="D846" i="33" s="1"/>
  <c r="E846" i="33"/>
  <c r="M2470" i="33"/>
  <c r="M2472" i="33" s="1"/>
  <c r="F846" i="33" l="1"/>
  <c r="F2470" i="33" s="1"/>
  <c r="N2470" i="33"/>
  <c r="N68" i="1"/>
  <c r="N2471" i="33"/>
  <c r="N2473" i="33"/>
  <c r="F2473" i="33" s="1"/>
  <c r="N81" i="1"/>
  <c r="N85" i="1" s="1"/>
  <c r="N82" i="1" s="1"/>
  <c r="N83" i="1" s="1"/>
  <c r="B20" i="15"/>
  <c r="N2472" i="33" l="1"/>
  <c r="F2471" i="33"/>
  <c r="F2472" i="33" s="1"/>
  <c r="O1080" i="33" l="1"/>
  <c r="D1080" i="33" s="1"/>
  <c r="O1093" i="33"/>
  <c r="D1093" i="33" s="1"/>
  <c r="O1077" i="33"/>
  <c r="D1077" i="33" s="1"/>
  <c r="O1078" i="33"/>
  <c r="D1078" i="33" s="1"/>
  <c r="O1075" i="33"/>
  <c r="D1075" i="33" s="1"/>
  <c r="O1076" i="33"/>
  <c r="D1076" i="33" s="1"/>
  <c r="O1073" i="33"/>
  <c r="D1073" i="33" s="1"/>
  <c r="O1074" i="33"/>
  <c r="D1074" i="33" s="1"/>
  <c r="O1069" i="33"/>
  <c r="D1069" i="33" s="1"/>
  <c r="O1071" i="33"/>
  <c r="D1071" i="33" s="1"/>
  <c r="O1065" i="33"/>
  <c r="D1065" i="33" s="1"/>
  <c r="O1066" i="33"/>
  <c r="D1066" i="33" s="1"/>
  <c r="O1058" i="33"/>
  <c r="D1058" i="33" s="1"/>
  <c r="O1064" i="33"/>
  <c r="D1064" i="33" s="1"/>
  <c r="O1056" i="33"/>
  <c r="D1056" i="33" s="1"/>
  <c r="O1057" i="33"/>
  <c r="D1057" i="33" s="1"/>
  <c r="O1053" i="33"/>
  <c r="D1053" i="33" s="1"/>
  <c r="O1055" i="33"/>
  <c r="D1055" i="33" s="1"/>
  <c r="L118" i="33"/>
  <c r="D118" i="33" s="1"/>
  <c r="L111" i="33"/>
  <c r="D111" i="33" s="1"/>
  <c r="O2470" i="33" l="1"/>
  <c r="O2472" i="33" s="1"/>
  <c r="L114" i="33"/>
  <c r="D114" i="33" s="1"/>
  <c r="L115" i="33"/>
  <c r="D115" i="33" s="1"/>
  <c r="L112" i="33"/>
  <c r="D112" i="33" s="1"/>
  <c r="L113" i="33"/>
  <c r="D113" i="33" s="1"/>
  <c r="L269" i="33" l="1"/>
  <c r="D269" i="33" s="1"/>
  <c r="L453" i="33" l="1"/>
  <c r="D453" i="33" s="1"/>
  <c r="L457" i="33"/>
  <c r="D457" i="33" s="1"/>
  <c r="L451" i="33"/>
  <c r="D451" i="33" s="1"/>
  <c r="L452" i="33"/>
  <c r="D452" i="33" s="1"/>
  <c r="L449" i="33"/>
  <c r="D449" i="33" s="1"/>
  <c r="L450" i="33"/>
  <c r="D450" i="33" s="1"/>
  <c r="L446" i="33"/>
  <c r="D446" i="33" s="1"/>
  <c r="L448" i="33"/>
  <c r="D448" i="33" s="1"/>
  <c r="I4" i="24"/>
  <c r="L66" i="1"/>
  <c r="L68" i="1" s="1"/>
  <c r="I18" i="24" l="1"/>
  <c r="I19" i="24" s="1"/>
  <c r="J4" i="24"/>
  <c r="J18" i="24" s="1"/>
  <c r="J19" i="24" s="1"/>
  <c r="L353" i="33" l="1"/>
  <c r="D353" i="33" l="1"/>
  <c r="L2470" i="33"/>
  <c r="L2472" i="33" s="1"/>
  <c r="AD520" i="33"/>
  <c r="AD2471" i="33"/>
  <c r="D2471" i="33" s="1"/>
  <c r="AE520" i="33"/>
  <c r="D520" i="33" l="1"/>
  <c r="D2470" i="33" s="1"/>
  <c r="D2472" i="33" s="1"/>
  <c r="AD2470" i="33"/>
  <c r="E520" i="33"/>
  <c r="E2470" i="33" s="1"/>
  <c r="E2472" i="33" s="1"/>
  <c r="AE2470" i="33"/>
  <c r="R6" i="1"/>
  <c r="R64" i="1" s="1"/>
  <c r="R6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 Treasurer</author>
  </authors>
  <commentList>
    <comment ref="B29" authorId="0" shapeId="0" xr:uid="{E0138A85-DE54-465A-89CF-C58500286535}">
      <text>
        <r>
          <rPr>
            <b/>
            <sz val="9"/>
            <color indexed="81"/>
            <rFont val="Tahoma"/>
            <family val="2"/>
          </rPr>
          <t>Clerk Treasurer:</t>
        </r>
        <r>
          <rPr>
            <sz val="9"/>
            <color indexed="81"/>
            <rFont val="Tahoma"/>
            <family val="2"/>
          </rPr>
          <t xml:space="preserve">
Applications</t>
        </r>
      </text>
    </comment>
    <comment ref="B31" authorId="0" shapeId="0" xr:uid="{E4054413-DAAF-4D3A-881A-73136B9AA0A8}">
      <text>
        <r>
          <rPr>
            <b/>
            <sz val="9"/>
            <color indexed="81"/>
            <rFont val="Tahoma"/>
            <family val="2"/>
          </rPr>
          <t>Clerk Treasurer:</t>
        </r>
        <r>
          <rPr>
            <sz val="9"/>
            <color indexed="81"/>
            <rFont val="Tahoma"/>
            <family val="2"/>
          </rPr>
          <t xml:space="preserve">
When amounts go over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 Treasurer</author>
  </authors>
  <commentList>
    <comment ref="A8" authorId="0" shapeId="0" xr:uid="{7E4EDC43-855A-4234-83D5-81F190B0AEEB}">
      <text>
        <r>
          <rPr>
            <b/>
            <sz val="9"/>
            <color indexed="81"/>
            <rFont val="Tahoma"/>
            <family val="2"/>
          </rPr>
          <t>Clerk Treasurer:</t>
        </r>
        <r>
          <rPr>
            <sz val="9"/>
            <color indexed="81"/>
            <rFont val="Tahoma"/>
            <family val="2"/>
          </rPr>
          <t xml:space="preserve">
Added 04/04/24 for C. Dean Settlement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 Treasurer</author>
  </authors>
  <commentList>
    <comment ref="H56" authorId="0" shapeId="0" xr:uid="{0A2116AD-9E18-40B3-9C8B-E0EB76AC5993}">
      <text>
        <r>
          <rPr>
            <b/>
            <sz val="9"/>
            <color indexed="81"/>
            <rFont val="Tahoma"/>
            <family val="2"/>
          </rPr>
          <t>Clerk Treasurer:</t>
        </r>
        <r>
          <rPr>
            <sz val="9"/>
            <color indexed="81"/>
            <rFont val="Tahoma"/>
            <family val="2"/>
          </rPr>
          <t xml:space="preserve">
Amounts calculated in Liab Ins Premium Distribution worksheet</t>
        </r>
      </text>
    </comment>
  </commentList>
</comments>
</file>

<file path=xl/sharedStrings.xml><?xml version="1.0" encoding="utf-8"?>
<sst xmlns="http://schemas.openxmlformats.org/spreadsheetml/2006/main" count="12039" uniqueCount="5428">
  <si>
    <t>MEO Light</t>
  </si>
  <si>
    <t>MEO Heavy</t>
  </si>
  <si>
    <t>A3120.2</t>
  </si>
  <si>
    <t>A3120.4</t>
  </si>
  <si>
    <t>A3120.0</t>
  </si>
  <si>
    <t>A3310.2</t>
  </si>
  <si>
    <t>A3410.2</t>
  </si>
  <si>
    <t>A3410.4</t>
  </si>
  <si>
    <t>A3410.0</t>
  </si>
  <si>
    <t>A3620.0</t>
  </si>
  <si>
    <t>A3989.4</t>
  </si>
  <si>
    <t>A3989.0</t>
  </si>
  <si>
    <t>A5010.4</t>
  </si>
  <si>
    <t>A5110.4</t>
  </si>
  <si>
    <t>A5142.4</t>
  </si>
  <si>
    <t>A7310.0</t>
  </si>
  <si>
    <t>A7550.0</t>
  </si>
  <si>
    <t>A7620.0</t>
  </si>
  <si>
    <t>A8010.4</t>
  </si>
  <si>
    <t>A8020.4</t>
  </si>
  <si>
    <t>A8170.0</t>
  </si>
  <si>
    <t>Total Disaster Relief</t>
  </si>
  <si>
    <t>Total F8760</t>
  </si>
  <si>
    <t>Street Admin</t>
  </si>
  <si>
    <t>TRANSPORTATION</t>
  </si>
  <si>
    <t>Compare to Total Expenses</t>
  </si>
  <si>
    <t>Surplus/(Deficit)</t>
  </si>
  <si>
    <t>Broome County</t>
  </si>
  <si>
    <t>Total Broome County</t>
  </si>
  <si>
    <t>CULTURE &amp; RECREATION</t>
  </si>
  <si>
    <t>HOME &amp; COMM SERVICES</t>
  </si>
  <si>
    <t>EMPLOYEE BENEFITS</t>
  </si>
  <si>
    <t>INTERFUND TRANSFERS</t>
  </si>
  <si>
    <t>Interfund Transfers</t>
  </si>
  <si>
    <t>A1325.2</t>
  </si>
  <si>
    <t>Fiscal Agent</t>
  </si>
  <si>
    <t>Total Fiscal Agent</t>
  </si>
  <si>
    <t>A1620.1</t>
  </si>
  <si>
    <t>Total Bldg Cont Exp</t>
  </si>
  <si>
    <t>Central Services</t>
  </si>
  <si>
    <t>F8310.2</t>
  </si>
  <si>
    <t>Actual Rev</t>
  </si>
  <si>
    <t>Acct Clk (FT)</t>
  </si>
  <si>
    <t>Acct Clk (PT)</t>
  </si>
  <si>
    <t>Lieutenants</t>
  </si>
  <si>
    <t>Sergeants</t>
  </si>
  <si>
    <t>Patrolman (Grade 1)</t>
  </si>
  <si>
    <t>Patrolman (Grade 2)</t>
  </si>
  <si>
    <t>Patrolman (Grade 4)</t>
  </si>
  <si>
    <t>Sr Typist</t>
  </si>
  <si>
    <t>Comp Svces Asst</t>
  </si>
  <si>
    <t>Typist</t>
  </si>
  <si>
    <t>Data Input</t>
  </si>
  <si>
    <t>Maintenance</t>
  </si>
  <si>
    <t>Degree Stipend</t>
  </si>
  <si>
    <t>Dep Supt</t>
  </si>
  <si>
    <t>Skilled Laborer</t>
  </si>
  <si>
    <t>Laborer (Probationary)</t>
  </si>
  <si>
    <t>Refuse Drivers</t>
  </si>
  <si>
    <t>Sanitation Men</t>
  </si>
  <si>
    <t>General Fund Revenues</t>
  </si>
  <si>
    <t>Actual Exp</t>
  </si>
  <si>
    <t>Water Fund Revenues</t>
  </si>
  <si>
    <t>Sewer Fund Revenues</t>
  </si>
  <si>
    <t>Refuse Fund Revenues</t>
  </si>
  <si>
    <t>General Fund Expenses</t>
  </si>
  <si>
    <t>Refuse Fund Expenses</t>
  </si>
  <si>
    <t>Sewer Fund Expenses</t>
  </si>
  <si>
    <t>Water Fund Expenses</t>
  </si>
  <si>
    <t>Staff</t>
  </si>
  <si>
    <t>Lifeguards</t>
  </si>
  <si>
    <t>Park Specialist</t>
  </si>
  <si>
    <t>Longevity</t>
  </si>
  <si>
    <t>Vac/Sick L Sellback</t>
  </si>
  <si>
    <t>Overtime</t>
  </si>
  <si>
    <t>P/T Summer</t>
  </si>
  <si>
    <t>Parks Supv</t>
  </si>
  <si>
    <t>CFJ Park</t>
  </si>
  <si>
    <t>Other</t>
  </si>
  <si>
    <t>Mechanics</t>
  </si>
  <si>
    <t>Longevity &amp; Degree</t>
  </si>
  <si>
    <t>Vac/Sick Sellback</t>
  </si>
  <si>
    <t>P/T Summer Help</t>
  </si>
  <si>
    <t>Foreman</t>
  </si>
  <si>
    <t>Out of Title Pay</t>
  </si>
  <si>
    <t>On Call Pay (Foreman)</t>
  </si>
  <si>
    <t>On Call Pay Foreman/HEO</t>
  </si>
  <si>
    <t>Crossing Guards</t>
  </si>
  <si>
    <t>Education</t>
  </si>
  <si>
    <t>On Call Pay</t>
  </si>
  <si>
    <t>SWAT Stipend</t>
  </si>
  <si>
    <t>Comp Time Buyback</t>
  </si>
  <si>
    <t>Shift Prem (3-11)</t>
  </si>
  <si>
    <t>Shift Prem (11-7)</t>
  </si>
  <si>
    <t>Degrees</t>
  </si>
  <si>
    <t>Acct Clk</t>
  </si>
  <si>
    <t>Taxes to be Raised</t>
  </si>
  <si>
    <t>Sellback</t>
  </si>
  <si>
    <t>Overtime/On Call</t>
  </si>
  <si>
    <t>Longevity, Degree &amp; Sellback</t>
  </si>
  <si>
    <t>Standby &amp; Overtime</t>
  </si>
  <si>
    <t>Sellback, Longevity, Degree</t>
  </si>
  <si>
    <t>Fire Chief</t>
  </si>
  <si>
    <t>Fire Marshall</t>
  </si>
  <si>
    <t>Fire Captains</t>
  </si>
  <si>
    <t>Fire Lieutenants</t>
  </si>
  <si>
    <t>Budgeted</t>
  </si>
  <si>
    <t>Less: Est</t>
  </si>
  <si>
    <t>Less: Approp</t>
  </si>
  <si>
    <t>Taxes to be</t>
  </si>
  <si>
    <t>Fund</t>
  </si>
  <si>
    <t>Appropriations</t>
  </si>
  <si>
    <t>Revenues</t>
  </si>
  <si>
    <t>Levied</t>
  </si>
  <si>
    <t>Totals</t>
  </si>
  <si>
    <t>Tax Levy Computation</t>
  </si>
  <si>
    <t>Total Taxable Assessed Value</t>
  </si>
  <si>
    <t>Times Tax Rate /$1,000 Assessed</t>
  </si>
  <si>
    <t>Begin of Fiscal Yr</t>
  </si>
  <si>
    <t>End of Fiscal Year</t>
  </si>
  <si>
    <t xml:space="preserve">Total </t>
  </si>
  <si>
    <t>Vacation Buyback/Ret</t>
  </si>
  <si>
    <t>Sick Leave Buyback/Ret</t>
  </si>
  <si>
    <t>Extra 4 hr</t>
  </si>
  <si>
    <t>Holiday Pay</t>
  </si>
  <si>
    <t>Out of Title</t>
  </si>
  <si>
    <t>Physical Fitness</t>
  </si>
  <si>
    <t>Safety Inspection (Code)</t>
  </si>
  <si>
    <t>Fund Balance</t>
  </si>
  <si>
    <t>Appropriated to</t>
  </si>
  <si>
    <t>Unreserved &amp;</t>
  </si>
  <si>
    <t>Unappropriated</t>
  </si>
  <si>
    <t>Budget</t>
  </si>
  <si>
    <t>Subtotal</t>
  </si>
  <si>
    <t>Mayor</t>
  </si>
  <si>
    <t>Snow Removal</t>
  </si>
  <si>
    <t>Celebrations</t>
  </si>
  <si>
    <t>(Unrealized)</t>
  </si>
  <si>
    <t>V/Johnson City</t>
  </si>
  <si>
    <t>A1110.1</t>
  </si>
  <si>
    <t>A1210.1</t>
  </si>
  <si>
    <t>A1325.1</t>
  </si>
  <si>
    <t>A1410.1</t>
  </si>
  <si>
    <t>A3120.1</t>
  </si>
  <si>
    <t>A3310.1</t>
  </si>
  <si>
    <t>A3410.1</t>
  </si>
  <si>
    <t>A3620.1</t>
  </si>
  <si>
    <t>A3989.1</t>
  </si>
  <si>
    <t>A5410.4</t>
  </si>
  <si>
    <t>Realized</t>
  </si>
  <si>
    <t>F8310.1</t>
  </si>
  <si>
    <t>F8320.1</t>
  </si>
  <si>
    <t>F8340.1</t>
  </si>
  <si>
    <t>Revenue without RPTaxes</t>
  </si>
  <si>
    <t>Proposed Appropriations</t>
  </si>
  <si>
    <t>RPTaxes to be Raised</t>
  </si>
  <si>
    <t>% Increase</t>
  </si>
  <si>
    <t>Treasurer (1/2 Salary)</t>
  </si>
  <si>
    <t>Clerk (1/2 Salary)</t>
  </si>
  <si>
    <t>G8120.1</t>
  </si>
  <si>
    <t>Code</t>
  </si>
  <si>
    <t>Description</t>
  </si>
  <si>
    <t>Salary</t>
  </si>
  <si>
    <t>Cont Exp</t>
  </si>
  <si>
    <t>Equip</t>
  </si>
  <si>
    <t>EM8160.1</t>
  </si>
  <si>
    <t>Sidewalk/Curbs</t>
  </si>
  <si>
    <t>On St Parking</t>
  </si>
  <si>
    <t>Adult Rec</t>
  </si>
  <si>
    <t>Planning</t>
  </si>
  <si>
    <t>ZBA</t>
  </si>
  <si>
    <t>Storm Sewers</t>
  </si>
  <si>
    <t>Youth</t>
  </si>
  <si>
    <t>Salaries</t>
  </si>
  <si>
    <t>Court</t>
  </si>
  <si>
    <t>Treasurer</t>
  </si>
  <si>
    <t>Clerk</t>
  </si>
  <si>
    <t>Buildings</t>
  </si>
  <si>
    <t>Cent Garage</t>
  </si>
  <si>
    <t>Benefits</t>
  </si>
  <si>
    <t>Interfund</t>
  </si>
  <si>
    <t>Total F8310</t>
  </si>
  <si>
    <t>Total F8320</t>
  </si>
  <si>
    <t>Total F8340</t>
  </si>
  <si>
    <t>Summary</t>
  </si>
  <si>
    <t>Total Benefits</t>
  </si>
  <si>
    <t>Total Interfund</t>
  </si>
  <si>
    <t>Total F1910</t>
  </si>
  <si>
    <t>Equipment</t>
  </si>
  <si>
    <t>Tax Rate Calculation =</t>
  </si>
  <si>
    <t>Taxable Assessed</t>
  </si>
  <si>
    <t>(1)</t>
  </si>
  <si>
    <t>(2)</t>
  </si>
  <si>
    <t>(3)</t>
  </si>
  <si>
    <t>Tax Rate/$1,000 (3) =</t>
  </si>
  <si>
    <t>Contractual Expenses</t>
  </si>
  <si>
    <t>Special Items</t>
  </si>
  <si>
    <t>Special Item</t>
  </si>
  <si>
    <t>Contractual Expense</t>
  </si>
  <si>
    <t>CDL Renewal</t>
  </si>
  <si>
    <t>Contractual Exp</t>
  </si>
  <si>
    <t>Legal</t>
  </si>
  <si>
    <t>Police</t>
  </si>
  <si>
    <t>Traffic Control</t>
  </si>
  <si>
    <t>Fire</t>
  </si>
  <si>
    <t>Vac/Sick/Ret Sellbacks</t>
  </si>
  <si>
    <t>Bingo Inspector</t>
  </si>
  <si>
    <t>Meters (P/T)</t>
  </si>
  <si>
    <t>VacSick Sellback</t>
  </si>
  <si>
    <t>Mechanic</t>
  </si>
  <si>
    <t>St Maint</t>
  </si>
  <si>
    <t>Playground/Rec</t>
  </si>
  <si>
    <t>Finance</t>
  </si>
  <si>
    <t>A1320.4.022</t>
  </si>
  <si>
    <t>Drug Enforce</t>
  </si>
  <si>
    <t>Longevity/Educ Degree</t>
  </si>
  <si>
    <t>Longevity/Educ Degrees</t>
  </si>
  <si>
    <t>F8320.2</t>
  </si>
  <si>
    <t>F8320.4</t>
  </si>
  <si>
    <t>F8310.4</t>
  </si>
  <si>
    <t>F8340.2</t>
  </si>
  <si>
    <t>F8340.4</t>
  </si>
  <si>
    <t>F8760.0</t>
  </si>
  <si>
    <t>Bd of Trustees</t>
  </si>
  <si>
    <t>Total Court</t>
  </si>
  <si>
    <t>Total Equipment</t>
  </si>
  <si>
    <t>Total Salaries</t>
  </si>
  <si>
    <t>Total Mayor</t>
  </si>
  <si>
    <t>Total Finance</t>
  </si>
  <si>
    <t>Total Cont Exp</t>
  </si>
  <si>
    <t>Total Treasurer</t>
  </si>
  <si>
    <t>Total Clerk</t>
  </si>
  <si>
    <t>Total Legal</t>
  </si>
  <si>
    <t>Total Planning</t>
  </si>
  <si>
    <t>Total Buildings</t>
  </si>
  <si>
    <t>Total Equip</t>
  </si>
  <si>
    <t>A1640.1</t>
  </si>
  <si>
    <t>Total Central Garage</t>
  </si>
  <si>
    <t>Total Spec Items</t>
  </si>
  <si>
    <t>Total Central Svces</t>
  </si>
  <si>
    <t>Total Police</t>
  </si>
  <si>
    <t>Total Traffic Control</t>
  </si>
  <si>
    <t>Total On St Parking</t>
  </si>
  <si>
    <t>Total Fire</t>
  </si>
  <si>
    <t>Total Safety Inspection</t>
  </si>
  <si>
    <t>TOTAL PUBLIC SAFETY</t>
  </si>
  <si>
    <t>TOTAL GOV'T SUPPORT</t>
  </si>
  <si>
    <t>Total Sidewalks</t>
  </si>
  <si>
    <t>TOTAL TRANSPORTATION</t>
  </si>
  <si>
    <t>Total Playgrounds</t>
  </si>
  <si>
    <t>Total Youth</t>
  </si>
  <si>
    <t>Total Celebrations</t>
  </si>
  <si>
    <t>Total Adult Rec</t>
  </si>
  <si>
    <t>TOTAL CULTURE &amp; REC</t>
  </si>
  <si>
    <t>Total Zoning</t>
  </si>
  <si>
    <t>Total Street Clean</t>
  </si>
  <si>
    <t>Disaster Relief</t>
  </si>
  <si>
    <t>A7310.4</t>
  </si>
  <si>
    <t>A7140.4</t>
  </si>
  <si>
    <t>A7140.2</t>
  </si>
  <si>
    <t>A1110.4</t>
  </si>
  <si>
    <t>A1210.2</t>
  </si>
  <si>
    <t>A1210.4</t>
  </si>
  <si>
    <t>A1325.4</t>
  </si>
  <si>
    <t>A1380.0</t>
  </si>
  <si>
    <t>A1410.4</t>
  </si>
  <si>
    <t>A1440.4</t>
  </si>
  <si>
    <t>A1620.4</t>
  </si>
  <si>
    <t>A1640.2</t>
  </si>
  <si>
    <t>A1640.4</t>
  </si>
  <si>
    <t>A1640.0</t>
  </si>
  <si>
    <t>A1600.0</t>
  </si>
  <si>
    <t>A1900.0</t>
  </si>
  <si>
    <t>Firefighter (SAFER Grant)</t>
  </si>
  <si>
    <t>Patrolman (Grade 3)</t>
  </si>
  <si>
    <t>Chief</t>
  </si>
  <si>
    <t>Captain</t>
  </si>
  <si>
    <t>Evidence Tech (P/T)</t>
  </si>
  <si>
    <t>Summer Staff</t>
  </si>
  <si>
    <t>Crew Leader</t>
  </si>
  <si>
    <t>Sr Water Dist Operator</t>
  </si>
  <si>
    <t>Water Dist Operator</t>
  </si>
  <si>
    <t>Meter Reader&amp;Repair Person</t>
  </si>
  <si>
    <t>Vac/Sick/Ret Sell-Back</t>
  </si>
  <si>
    <t>Bailiff (PT)</t>
  </si>
  <si>
    <t>Summer Help</t>
  </si>
  <si>
    <t>Total Storm Sewers</t>
  </si>
  <si>
    <t>Acct Clk - PT</t>
  </si>
  <si>
    <t>A8140.4</t>
  </si>
  <si>
    <t>F1990.0</t>
  </si>
  <si>
    <t>G1990.4</t>
  </si>
  <si>
    <t>Total Special Items</t>
  </si>
  <si>
    <t>05/31/17</t>
  </si>
  <si>
    <t>Longevity &amp; Educ Degree</t>
  </si>
  <si>
    <t>Clerk (PT)</t>
  </si>
  <si>
    <t>A1440.1.000</t>
  </si>
  <si>
    <t>A3989.1.000</t>
  </si>
  <si>
    <t>A5010.1.000</t>
  </si>
  <si>
    <t>A5110.1.000</t>
  </si>
  <si>
    <t>A7140.1.000</t>
  </si>
  <si>
    <t>Debt Service Fund Expenses</t>
  </si>
  <si>
    <t>Subtotal Gen F</t>
  </si>
  <si>
    <t>Water Fund (V 9720)</t>
  </si>
  <si>
    <t>Subtotal Water F</t>
  </si>
  <si>
    <t>Sewer Fund (V9730)</t>
  </si>
  <si>
    <t>Subtotal Sewer F</t>
  </si>
  <si>
    <t>Debt Service Fund Revenues</t>
  </si>
  <si>
    <t>Supt DPW</t>
  </si>
  <si>
    <t>Supt Overtime</t>
  </si>
  <si>
    <t>Supt On Call Pay</t>
  </si>
  <si>
    <t xml:space="preserve">FISCAL ADVISOR-AGENT FEES               </t>
  </si>
  <si>
    <t xml:space="preserve">SPECIAL ITEM-UNALLOCATED INS-LIAB&amp;PROP  </t>
  </si>
  <si>
    <t xml:space="preserve">SPECIAL ITEM-MUNICPAL ASSOCIATION DUES  </t>
  </si>
  <si>
    <t xml:space="preserve">SPECIAL ITEM-TAXES ON VILLAGE PROPERTY  </t>
  </si>
  <si>
    <t xml:space="preserve">SPECIAL ITEM-CONTINGENCY ACCOUNT        </t>
  </si>
  <si>
    <t xml:space="preserve">POLICE-LIVE SCAN MAINTENANCE            </t>
  </si>
  <si>
    <t xml:space="preserve">POLICE-K-9 SUPPLIES                     </t>
  </si>
  <si>
    <t xml:space="preserve">DRUG ENFORCEMENT-SURVEILLENCE           </t>
  </si>
  <si>
    <t xml:space="preserve">FIRE-EQUIP-MISC SMALL EQUIP.            </t>
  </si>
  <si>
    <t xml:space="preserve">FIRE-EQUIP-BOOTS/GLOVES/HELMETS         </t>
  </si>
  <si>
    <t xml:space="preserve">FIRE-EQUIP-TURNOUT GEAR                 </t>
  </si>
  <si>
    <t xml:space="preserve">SNOW REMOVAL-SALT/SAND                  </t>
  </si>
  <si>
    <t>SNOW REMOVAL-PLOW BLADES/SHOES&amp;MATERIALS</t>
  </si>
  <si>
    <t xml:space="preserve">SIDEWALKS &amp; CURBS CNTRCTL               </t>
  </si>
  <si>
    <t>YOUTH-SUMMER PRGM FIELD DAYS-PRTY-IN-PRK</t>
  </si>
  <si>
    <t xml:space="preserve">CELEBRATIONS-PUBLICITY FUND             </t>
  </si>
  <si>
    <t xml:space="preserve">CELEBRATIONS-CAROUSEL                   </t>
  </si>
  <si>
    <t xml:space="preserve">ADULT RECREATION-JC SENIOR CITIZENS CTR </t>
  </si>
  <si>
    <t xml:space="preserve">PROJECT FACELIFT                        </t>
  </si>
  <si>
    <t xml:space="preserve">LOCAL WRPR                              </t>
  </si>
  <si>
    <t xml:space="preserve">JENNISON PARK                           </t>
  </si>
  <si>
    <t xml:space="preserve">PAGODA                                  </t>
  </si>
  <si>
    <t xml:space="preserve">ZOMBIE                                  </t>
  </si>
  <si>
    <t xml:space="preserve">MAIN STREET PROGRAM-EXPENSES            </t>
  </si>
  <si>
    <t>DISABLED FIREMAN-SETTLEMENT AGREEMENT-5Y</t>
  </si>
  <si>
    <t xml:space="preserve">SPRINKLER SYSTEM WATER DAMAGE-CAMDEN ST </t>
  </si>
  <si>
    <t xml:space="preserve">SEWER-EQUIP-1.5 TON P/UP TRUCK          </t>
  </si>
  <si>
    <t>05/31/18</t>
  </si>
  <si>
    <t>Actual</t>
  </si>
  <si>
    <t>Appropriated Surplus</t>
  </si>
  <si>
    <t>Sewer</t>
  </si>
  <si>
    <t>Water</t>
  </si>
  <si>
    <t>Refuse</t>
  </si>
  <si>
    <t>05/31/19</t>
  </si>
  <si>
    <t>V9901-9-000</t>
  </si>
  <si>
    <t>Transfers to Gen F (USDA P+I)</t>
  </si>
  <si>
    <t>Firefighter  (4th Grade)</t>
  </si>
  <si>
    <t xml:space="preserve">Sr. Acct Clk/Acct Clk </t>
  </si>
  <si>
    <t>GBF PROJECTS</t>
  </si>
  <si>
    <t>2020 SB PUB IMP(2015)-PRIN</t>
  </si>
  <si>
    <t>2020 SB PUB IMP(2015)-INT</t>
  </si>
  <si>
    <t>water1B operator</t>
  </si>
  <si>
    <t>Code Enforcement</t>
  </si>
  <si>
    <t>Total Code Enforcement</t>
  </si>
  <si>
    <t>A7140.0</t>
  </si>
  <si>
    <t>#4679</t>
  </si>
  <si>
    <t>#4897</t>
  </si>
  <si>
    <t>#5568</t>
  </si>
  <si>
    <t>#6112</t>
  </si>
  <si>
    <t>#5593</t>
  </si>
  <si>
    <t>#6134</t>
  </si>
  <si>
    <t>On Call &amp; Overtime &amp; Out of Title PayStandby &amp; Overtime</t>
  </si>
  <si>
    <t>Sick Day Sell Back</t>
  </si>
  <si>
    <t>Vacation Sell Back</t>
  </si>
  <si>
    <t>Fire &amp; Code Inspector</t>
  </si>
  <si>
    <t>Firefighter  (1st Grade)</t>
  </si>
  <si>
    <t>Firefighter  (2nd Grade)</t>
  </si>
  <si>
    <t>Firefighter  (3rd Grade)</t>
  </si>
  <si>
    <t>Firefighter  (5th Grade)</t>
  </si>
  <si>
    <t>Street Cleaning</t>
  </si>
  <si>
    <t>Interfund-Water (Services/Ins/JCI/Fuel)</t>
  </si>
  <si>
    <t>Interfund-Var Purpose (BANs)</t>
  </si>
  <si>
    <t>DPW</t>
  </si>
  <si>
    <t>HEO (4)</t>
  </si>
  <si>
    <t>2023-2024</t>
  </si>
  <si>
    <t>Budget for</t>
  </si>
  <si>
    <t>Adjusted</t>
  </si>
  <si>
    <t>Account Id</t>
  </si>
  <si>
    <t>Account Description</t>
  </si>
  <si>
    <t>2023 Budgeted</t>
  </si>
  <si>
    <t>2023 Actual</t>
  </si>
  <si>
    <t>2022 Actual</t>
  </si>
  <si>
    <t>SERVICES-Other Government-COURT UTILITES</t>
  </si>
  <si>
    <t xml:space="preserve">GBF PROJECTS                            </t>
  </si>
  <si>
    <t/>
  </si>
  <si>
    <t xml:space="preserve"> </t>
  </si>
  <si>
    <t xml:space="preserve">BOARD OF TRUSTEES:                      </t>
  </si>
  <si>
    <t xml:space="preserve">TRUSTEES-MISCELLANEOUS                  </t>
  </si>
  <si>
    <t xml:space="preserve">TRUSTEES-CONF/MLG/ED                    </t>
  </si>
  <si>
    <t xml:space="preserve">VILLAGE JUSTICE:                        </t>
  </si>
  <si>
    <t xml:space="preserve">VILLAGE JUSTICE CONTR EXPENSES          </t>
  </si>
  <si>
    <t xml:space="preserve">MAYOR:                                  </t>
  </si>
  <si>
    <t xml:space="preserve">AUDITOR:                                </t>
  </si>
  <si>
    <t xml:space="preserve">TREASURER:                              </t>
  </si>
  <si>
    <t xml:space="preserve">TREASURER PERS SERVICES                 </t>
  </si>
  <si>
    <t xml:space="preserve">TREAS-SERIAL BOND EXPENSES              </t>
  </si>
  <si>
    <t xml:space="preserve">TREAS-APPRAISALS/GASB 34&amp;45             </t>
  </si>
  <si>
    <t xml:space="preserve">TREAS-DUES                              </t>
  </si>
  <si>
    <t xml:space="preserve">TREAS-MAIL/PSTG/FEDEX CHRGS             </t>
  </si>
  <si>
    <t xml:space="preserve">TREAS-COPIER SUPPLIES                   </t>
  </si>
  <si>
    <t xml:space="preserve">TREAS-COMPUTER/SFTWR MAINT              </t>
  </si>
  <si>
    <t xml:space="preserve">TREAS-COMPUTER/MAINT AGREE              </t>
  </si>
  <si>
    <t xml:space="preserve">TREAS-COPIER MAINT AGREEMNT             </t>
  </si>
  <si>
    <t xml:space="preserve">TREAS-PSTG METER LEASE                  </t>
  </si>
  <si>
    <t xml:space="preserve">TREAS-PSTG MACH&amp;SCALE LEASE             </t>
  </si>
  <si>
    <t xml:space="preserve">TREAS-TELEPHONE REPAIRS                 </t>
  </si>
  <si>
    <t xml:space="preserve">TREAS-EYE CARE ALLOWANCE                </t>
  </si>
  <si>
    <t xml:space="preserve">TREAS-CONF/MILEAGE/ED                   </t>
  </si>
  <si>
    <t xml:space="preserve">BROOME COUNTY:                          </t>
  </si>
  <si>
    <t xml:space="preserve">BROOME COUNTY FOR TAX BILLS             </t>
  </si>
  <si>
    <t xml:space="preserve">CLERK:                                  </t>
  </si>
  <si>
    <t xml:space="preserve">CLERK PERSONAL SERVICE                  </t>
  </si>
  <si>
    <t xml:space="preserve">CLERK-ASSOCIATION DUES                  </t>
  </si>
  <si>
    <t xml:space="preserve">CLERK-MISC SUPPLIES                     </t>
  </si>
  <si>
    <t xml:space="preserve">CLERK-OFFICE SUPPLIES                   </t>
  </si>
  <si>
    <t xml:space="preserve">CLERK-SPECIALTY PAPER                   </t>
  </si>
  <si>
    <t xml:space="preserve">CLERK-TYPEWRITER RPR/SERV               </t>
  </si>
  <si>
    <t xml:space="preserve">CLERK-LEKTRIEVER MAINT                  </t>
  </si>
  <si>
    <t xml:space="preserve">CLERK-EYE CARE ALLOWANCE                </t>
  </si>
  <si>
    <t xml:space="preserve">LAW:                                    </t>
  </si>
  <si>
    <t xml:space="preserve">PLANNING:                               </t>
  </si>
  <si>
    <t xml:space="preserve">PLANNING PERSONAL SERVICES              </t>
  </si>
  <si>
    <t xml:space="preserve">BUILDINGS:                              </t>
  </si>
  <si>
    <t xml:space="preserve">CENTRAL GARAGE:                         </t>
  </si>
  <si>
    <t xml:space="preserve">CENTRAL OFFICE:                         </t>
  </si>
  <si>
    <t xml:space="preserve">CENTRAL MAILING:                        </t>
  </si>
  <si>
    <t xml:space="preserve">CENTRAL PRINTING:                       </t>
  </si>
  <si>
    <t xml:space="preserve">CENTRAL PRINTING                        </t>
  </si>
  <si>
    <t xml:space="preserve">UNALLOCATED INSURANCE:                  </t>
  </si>
  <si>
    <t xml:space="preserve">MUNICIPAL ASSOCIATION DUES:             </t>
  </si>
  <si>
    <t xml:space="preserve">TAXES &amp; ASSESS ON VILL. PROP.:          </t>
  </si>
  <si>
    <t xml:space="preserve">CONTINGENCY ACCOUNT:                    </t>
  </si>
  <si>
    <t xml:space="preserve">POLICE:                                 </t>
  </si>
  <si>
    <t xml:space="preserve">POLICE-VEHICLE REPAIRS/MAINTENANCE      </t>
  </si>
  <si>
    <t xml:space="preserve">POLICE-PACE                             </t>
  </si>
  <si>
    <t xml:space="preserve">POLICE-WATER SOFTENER SALT              </t>
  </si>
  <si>
    <t xml:space="preserve">POLICE-PHYSICAL FITNESS ICENTIVE        </t>
  </si>
  <si>
    <t xml:space="preserve">DRUG ENFORCEMENT SURVEILLANCE PROGRAM:  </t>
  </si>
  <si>
    <t xml:space="preserve">TRAFFIC CONTR:                          </t>
  </si>
  <si>
    <t xml:space="preserve">TRAFFIC CNTRL-STREET STRIPING           </t>
  </si>
  <si>
    <t>TRAFFIC CNTRL-ELECTRIC POWER TRAFF LGHTS</t>
  </si>
  <si>
    <t xml:space="preserve">TRAFFIC CNTRL-PARKING TICKETS           </t>
  </si>
  <si>
    <t xml:space="preserve">ON-STREET PARKING:                      </t>
  </si>
  <si>
    <t xml:space="preserve">FIRE:                                   </t>
  </si>
  <si>
    <t xml:space="preserve">FIRE PERSONAL SERVICE                   </t>
  </si>
  <si>
    <t xml:space="preserve">FIRE-EQUIP-NEW VEHICLES                 </t>
  </si>
  <si>
    <t xml:space="preserve">SAFETY INSPECTION:                      </t>
  </si>
  <si>
    <t xml:space="preserve">CODE ENFORCEMENT:                       </t>
  </si>
  <si>
    <t xml:space="preserve">STREET ADMIN:                           </t>
  </si>
  <si>
    <t xml:space="preserve">STREET MAINT:                           </t>
  </si>
  <si>
    <t xml:space="preserve">STREET MAINT-FENCE AND GUARDRAILS       </t>
  </si>
  <si>
    <t xml:space="preserve">PERMANENT IMPROVEMENTS (CHIPS):         </t>
  </si>
  <si>
    <t xml:space="preserve">PERMANENT IMPROV-HIGHWAY CAP PRJ(CHIPS) </t>
  </si>
  <si>
    <t xml:space="preserve">PERMENANT IMPROV-PAVE-NY                </t>
  </si>
  <si>
    <t xml:space="preserve">PERMANENT IMPROV-EXTREME WEATHER        </t>
  </si>
  <si>
    <t xml:space="preserve">PERMANENT IMPROV-REYNOLDS RD RESRFCNG   </t>
  </si>
  <si>
    <t xml:space="preserve">Pave Our Potholes Funding               </t>
  </si>
  <si>
    <t xml:space="preserve">GRAND AVE-PHASE 5(22-23)                </t>
  </si>
  <si>
    <t xml:space="preserve">PERMANENT INPRVMT-FLORAL AVE-CIRCLE TO  </t>
  </si>
  <si>
    <t xml:space="preserve">PERMANENT IMPVMT-FLORAL/ACKLEY/LUSK     </t>
  </si>
  <si>
    <t xml:space="preserve">CAPPROJ-LESTER AVE BRIDGE REHAB(22-23)  </t>
  </si>
  <si>
    <t>PERMANENT IMPRMT-N BROAD ST RECON (22-23</t>
  </si>
  <si>
    <t>PERMANENT IMPRVMT-DAVIS AVE RECON(22-23)</t>
  </si>
  <si>
    <t xml:space="preserve">PERMANENT IMPROV-MUNICIPAL PRKNG LOTS   </t>
  </si>
  <si>
    <t xml:space="preserve">PERMANENT IMPROV-NEW YORK AVE RECON     </t>
  </si>
  <si>
    <t xml:space="preserve">PERMANENT IMP-STEARNS AVE RECON         </t>
  </si>
  <si>
    <t xml:space="preserve">PERMANENT IMP-N SIDE FIRE CONCRETE      </t>
  </si>
  <si>
    <t xml:space="preserve">PERMANENT IMP-RD RECON/CONCRETE         </t>
  </si>
  <si>
    <t xml:space="preserve">SNOW REMOVAL CONTRACTUAL EXPENSES:      </t>
  </si>
  <si>
    <t xml:space="preserve">SIDEWALKS &amp; CURBS CONTR. EXPENSE:       </t>
  </si>
  <si>
    <t xml:space="preserve">SIDEWALKS &amp; CURBS CONTR. EXPENSE        </t>
  </si>
  <si>
    <t xml:space="preserve">OFF-STREET PARKING CONTR. EXP.:         </t>
  </si>
  <si>
    <t xml:space="preserve">OFF-STREET PARKING CONTRCL              </t>
  </si>
  <si>
    <t xml:space="preserve">PLAYGROUND &amp; REC:                       </t>
  </si>
  <si>
    <t xml:space="preserve">YOUTH AGENCIES:                         </t>
  </si>
  <si>
    <t xml:space="preserve">CELEBRATIONS                            </t>
  </si>
  <si>
    <t xml:space="preserve">ADULT RECREATION CONTR.:                </t>
  </si>
  <si>
    <t xml:space="preserve">COMMUNITY PROJECTS                      </t>
  </si>
  <si>
    <t xml:space="preserve">COMMUNITY PROJECTS AND GRANTS           </t>
  </si>
  <si>
    <t xml:space="preserve">RESTORE-V 19 AVE B                      </t>
  </si>
  <si>
    <t xml:space="preserve">DASNY-NSPARK-TENNIS COURTS&amp;EQUIP        </t>
  </si>
  <si>
    <t xml:space="preserve">ZONING:                                 </t>
  </si>
  <si>
    <t xml:space="preserve">ZONING BOARD STIPEND                    </t>
  </si>
  <si>
    <t xml:space="preserve">ZONING BOARD-MISC -REFERENCE MATERIAL   </t>
  </si>
  <si>
    <t xml:space="preserve">PLANNING BOARD STIPEND                  </t>
  </si>
  <si>
    <t xml:space="preserve">STORM SEWERS EQUIPMENT (STEP VAN):      </t>
  </si>
  <si>
    <t xml:space="preserve">STORM SEWER-SYSTEM REPAIRS              </t>
  </si>
  <si>
    <t xml:space="preserve">STORM SEWER-NEW CSTNGS&amp; CATCH BASINS    </t>
  </si>
  <si>
    <t xml:space="preserve">STORM SEWER-ARPA-STORM WATER SYSTEM IMP </t>
  </si>
  <si>
    <t xml:space="preserve">STREET CLEANING EQUIPMENT:              </t>
  </si>
  <si>
    <t xml:space="preserve">STREET CLEANING TIPPING FEE             </t>
  </si>
  <si>
    <t xml:space="preserve">STREET CLEANING-EQUIP/VEHICLE REPAIRS   </t>
  </si>
  <si>
    <t xml:space="preserve">STREET-CNTRCT-SWEEPER RPR PARTS         </t>
  </si>
  <si>
    <t xml:space="preserve">STREET CLEANING-BROOMS FOR SWEEPER      </t>
  </si>
  <si>
    <t xml:space="preserve">GENERAL FUND-DISASTER RELIEF:           </t>
  </si>
  <si>
    <t xml:space="preserve">DISASTER EXPENSE-COVID 19               </t>
  </si>
  <si>
    <t xml:space="preserve">NYS EMPLOYEES' RETIREMENT:              </t>
  </si>
  <si>
    <t xml:space="preserve">POLICEMEN'S &amp; FIREMEN'S RETIREMENT:     </t>
  </si>
  <si>
    <t xml:space="preserve">EMPLOYEE BENEFIT-POLICE&amp;FIRE RETIREMENT </t>
  </si>
  <si>
    <t xml:space="preserve">SOCIAL SECURITY:                        </t>
  </si>
  <si>
    <t xml:space="preserve">EMPLOYEE BENEFIT-SOCIAL SECURITY        </t>
  </si>
  <si>
    <t xml:space="preserve">MEDICARE:                               </t>
  </si>
  <si>
    <t xml:space="preserve">EMPLOYEE BENEFIT-MEDICARE               </t>
  </si>
  <si>
    <t xml:space="preserve">WORKERS' COMPENSATION:                  </t>
  </si>
  <si>
    <t xml:space="preserve">EMPLOYEE BENEFIT-WORKERS COMPENSATION   </t>
  </si>
  <si>
    <t xml:space="preserve">UNEMPLOYMENT INSURANCE:                 </t>
  </si>
  <si>
    <t xml:space="preserve">EMPLOYEE BENEFIT-UNEMPLOYMENT           </t>
  </si>
  <si>
    <t xml:space="preserve">HOSPITAL MEDICAL &amp; DENTAL:              </t>
  </si>
  <si>
    <t xml:space="preserve">EMPLOYEE BENEFIT-MEDICARE REIMBURSEMENT </t>
  </si>
  <si>
    <t xml:space="preserve">EMPLOYEE BENEFIT-HOS/DNTL/MEDICAL INS   </t>
  </si>
  <si>
    <t>EMPLOYEE BENEFIT-HOS/DNTL/MEDINS-RETIREE</t>
  </si>
  <si>
    <t xml:space="preserve">SUPPLEMENTAL BENEFIT DISABLED FIREMEN:  </t>
  </si>
  <si>
    <t>EMPLOYEE BENEFIT-SUPPLMNTL BENE-DISABLED</t>
  </si>
  <si>
    <t xml:space="preserve">VAR PURPOSE BAN COSTS:                  </t>
  </si>
  <si>
    <t>MISCELLANEOUS LOCAL SOURCES UNCLASSIFIED</t>
  </si>
  <si>
    <t xml:space="preserve">EXPENDITURE- SESAME STREET PROJECT      </t>
  </si>
  <si>
    <t xml:space="preserve">REFUSE COLLECTION                       </t>
  </si>
  <si>
    <t xml:space="preserve">REFUSE COLLECTION PERSONAL SERVICES     </t>
  </si>
  <si>
    <t>REFUSE-EQUIP-TANDEM AXEL 30YD REFPCK T23</t>
  </si>
  <si>
    <t xml:space="preserve">REF-EMPLOYEE BENEFIT-NYS RETIREMENT     </t>
  </si>
  <si>
    <t xml:space="preserve">REF-EMPLOYEE BENEFIT-SOCIAL SECURITY    </t>
  </si>
  <si>
    <t xml:space="preserve">REF-EMPLOYEE BENFIT-MEDICARE            </t>
  </si>
  <si>
    <t xml:space="preserve">REF-EMPLOYEE BENEFIT-WORKERS COMP       </t>
  </si>
  <si>
    <t xml:space="preserve">REF-EMPLOYEE BENEFIT-MEDICARE REIMBSMNT </t>
  </si>
  <si>
    <t xml:space="preserve">REF-EMPLOYEE BENEFIT-HOS/MED/DNTL INS   </t>
  </si>
  <si>
    <t>REF-EMPLOYEEBENEFIT-HOS/MED/DNTL-RETIREE</t>
  </si>
  <si>
    <t xml:space="preserve">INTERFUND TRANSFER - DEBT               </t>
  </si>
  <si>
    <t xml:space="preserve">INTERFUND TRANSFERS - SERVICES          </t>
  </si>
  <si>
    <t xml:space="preserve">WATER-UNALLOCATED INSUANCE              </t>
  </si>
  <si>
    <t xml:space="preserve">WATER CENTRAL CTRL:                     </t>
  </si>
  <si>
    <t xml:space="preserve">ADMINISTRATION PERS SERVICES            </t>
  </si>
  <si>
    <t xml:space="preserve">WATER EQUIPMENT:                        </t>
  </si>
  <si>
    <t xml:space="preserve">SOURCE OF SUPPLY POWER &amp; PUMP           </t>
  </si>
  <si>
    <t xml:space="preserve">SOURCE OF SUPPLY EQUIPMENT              </t>
  </si>
  <si>
    <t xml:space="preserve">WATER TRANSFER &amp; DISTRIBUTION:          </t>
  </si>
  <si>
    <t xml:space="preserve">TRANS. &amp; DIST. PERS. SERVICES           </t>
  </si>
  <si>
    <t xml:space="preserve">DISASTER RELIEF:                        </t>
  </si>
  <si>
    <t xml:space="preserve">DAMAGE REIMBURSEMENT EXPENSE            </t>
  </si>
  <si>
    <t>WAT-EMPLOYEE BENEFIT-NYS EMPLOYEE RTRMNT</t>
  </si>
  <si>
    <t xml:space="preserve">WAT-EMPLOYEE BENEFIT-SOCIAL SECURITY    </t>
  </si>
  <si>
    <t xml:space="preserve">WAT-EMPLOYEE BENEFIT-MEDICARE           </t>
  </si>
  <si>
    <t xml:space="preserve">WAT-EMPLOYEE BENEFIT-WORKERS COMP       </t>
  </si>
  <si>
    <t>WAT-EMPLOYEE BENEFIT-MEDICAREREIMBURSMNT</t>
  </si>
  <si>
    <t xml:space="preserve">WAT-EMPLOYEE BENEFIT-HOS/MED/DNTL INS   </t>
  </si>
  <si>
    <t>WAT-EMPLOYEE BENEFIT-HOS/MED/DNTL-RETIRE</t>
  </si>
  <si>
    <t xml:space="preserve">SEWER DEPT:                             </t>
  </si>
  <si>
    <t xml:space="preserve">SEWER-CSO OMNI SITE ANNUAL FEE          </t>
  </si>
  <si>
    <t xml:space="preserve">SEWER-CSO BAR SCREEN MAINTENANCE        </t>
  </si>
  <si>
    <t xml:space="preserve">DISASTER RELIEF FUND SEWER:             </t>
  </si>
  <si>
    <t xml:space="preserve">SEW-EMPLOYEE BENEFIT-NYS RETIREMENT     </t>
  </si>
  <si>
    <t xml:space="preserve">SEW-EMPLOYEE BENEFIT-SOCIAL SECURITY    </t>
  </si>
  <si>
    <t xml:space="preserve">SEW-EMPLOYEE BENEFIT - MEDICARE         </t>
  </si>
  <si>
    <t>SEW-EMPLOYEEBENEFIT-WORKERS COMPENSATION</t>
  </si>
  <si>
    <t xml:space="preserve">SEW-EMPLOYEEBENEFIT-HOS/MED/DNTL INS    </t>
  </si>
  <si>
    <t>SEW-EMPLOYEEBENEFIT-HOS/MED/DNTL-RETIREE</t>
  </si>
  <si>
    <t xml:space="preserve">GENERAL FUND G9730-7 INTEREST           </t>
  </si>
  <si>
    <t xml:space="preserve">INTERFUND TRANSFERS                     </t>
  </si>
  <si>
    <t xml:space="preserve">INTERFUND TRANSFERS- SERVICES           </t>
  </si>
  <si>
    <t xml:space="preserve">JSTP FLOOD RECOVERY - PHASE III         </t>
  </si>
  <si>
    <t xml:space="preserve">PUBLIC SAFETY:                          </t>
  </si>
  <si>
    <t xml:space="preserve">BAN INTEREST - VP0                      </t>
  </si>
  <si>
    <t xml:space="preserve">SERIAL BOND PRINCIPAL                   </t>
  </si>
  <si>
    <t xml:space="preserve">2013 REFUND BOND-PRIN                   </t>
  </si>
  <si>
    <t xml:space="preserve">2014 SB FF CLAIMS - PRIN                </t>
  </si>
  <si>
    <t xml:space="preserve">2016 SB POLICE 2011/12 - PRIN           </t>
  </si>
  <si>
    <t xml:space="preserve">2017 SB (2012 PUB IMP) PRIN             </t>
  </si>
  <si>
    <t xml:space="preserve">2020 SB PUB IMP(2015)-PRIN              </t>
  </si>
  <si>
    <t xml:space="preserve">2008 SIB JCI ENERGY-PRIN                </t>
  </si>
  <si>
    <t xml:space="preserve">SERIAL BOND INTEREST                    </t>
  </si>
  <si>
    <t xml:space="preserve">2013 REFUND BOND-INT                    </t>
  </si>
  <si>
    <t xml:space="preserve">2014 SB FF CLAIMS - INT                 </t>
  </si>
  <si>
    <t xml:space="preserve">2016 SB POLICE 2011/12 - INT            </t>
  </si>
  <si>
    <t xml:space="preserve">2017 SB (2012 PUB IMP) INT              </t>
  </si>
  <si>
    <t xml:space="preserve">2020 SB PUB IMP(2015)-INT               </t>
  </si>
  <si>
    <t xml:space="preserve">2008 SIB JCI ENERGY-INT                 </t>
  </si>
  <si>
    <t xml:space="preserve">GENERAL FUND -V9720-6 PRINCIPAL         </t>
  </si>
  <si>
    <t xml:space="preserve">2014 SB-PRIN   WAT FND                  </t>
  </si>
  <si>
    <t xml:space="preserve">2016 SB WATER METER PRIN                </t>
  </si>
  <si>
    <t xml:space="preserve">GENERAL FUND V9720 - INTEREST           </t>
  </si>
  <si>
    <t xml:space="preserve">2014 SB-INT   WAT FND                   </t>
  </si>
  <si>
    <t xml:space="preserve">2016 SB WATER METER INT                 </t>
  </si>
  <si>
    <t xml:space="preserve">GENERAL FUND -G9730-6 PRINCIPAL         </t>
  </si>
  <si>
    <t xml:space="preserve">EFC 2010C C7-6201-03-01 PRIN SEWFND     </t>
  </si>
  <si>
    <t xml:space="preserve">2017 SB (2012 SEWER CLAIMS) PRIN        </t>
  </si>
  <si>
    <t xml:space="preserve">(2002G) 2011C C7-6204-01-00-PRIN        </t>
  </si>
  <si>
    <t xml:space="preserve">EFC 2012B C7-6201-01-00-PRIN            </t>
  </si>
  <si>
    <t xml:space="preserve">EFC 2015D C7-6201-03-00-PRIN            </t>
  </si>
  <si>
    <t xml:space="preserve">EFC 2016B LT C7-6201-03-04 - PRIN       </t>
  </si>
  <si>
    <t xml:space="preserve">EFC 2019A LT C7-6201-03-05 PRIN         </t>
  </si>
  <si>
    <t xml:space="preserve">EFC C7-6201-03-06 LT 2021B Prin         </t>
  </si>
  <si>
    <t xml:space="preserve">C7-6201-03-09 new direct loan prin      </t>
  </si>
  <si>
    <t xml:space="preserve">EFC 2010C C7-6201-03-01  INT SEWFND     </t>
  </si>
  <si>
    <t xml:space="preserve">2017 SB (2012 SEWER CLAIMS) INT         </t>
  </si>
  <si>
    <t xml:space="preserve">(2002G) 2011C C7-6204-01-00-INT         </t>
  </si>
  <si>
    <t xml:space="preserve">EFC 2012B C7-6201-01-00-INT             </t>
  </si>
  <si>
    <t xml:space="preserve">EFC 2015D C7-6201-03-00 INT             </t>
  </si>
  <si>
    <t xml:space="preserve">EFC 2016B LT C7-6201-03-04 - INT        </t>
  </si>
  <si>
    <t xml:space="preserve">EFC 2019A LT C7-6201-03-05 INT          </t>
  </si>
  <si>
    <t xml:space="preserve">EFC C7-6201-03-06 2021B LT Int          </t>
  </si>
  <si>
    <t xml:space="preserve">EFC 2019A LT-6201-03-07 PRIN            </t>
  </si>
  <si>
    <t xml:space="preserve">C7-6201-03-06 LT 9 (2021B LT) PRIN      </t>
  </si>
  <si>
    <t xml:space="preserve">EFC 2019A LT C7-6201-03-07-INT          </t>
  </si>
  <si>
    <t xml:space="preserve">C7-6201-03-06 LT (2021B LT)             </t>
  </si>
  <si>
    <t xml:space="preserve">EFC 2019A LT C7-6201-03-08-P            </t>
  </si>
  <si>
    <t xml:space="preserve">EFC 2019A LT C7-3201-03-08-I            </t>
  </si>
  <si>
    <t xml:space="preserve">EFC C7-6201-03-09 new loan int          </t>
  </si>
  <si>
    <t xml:space="preserve">EFC 2016A ST C7-6201-03-04 - INT        </t>
  </si>
  <si>
    <t xml:space="preserve">EFC 2016A ST X7-6201-03-03 - INT        </t>
  </si>
  <si>
    <t xml:space="preserve">EFC (2005A) 2015D JSTP-INT SEWFND       </t>
  </si>
  <si>
    <t xml:space="preserve">EFC 2016A ST C7-6201-03-04 - PRIN       </t>
  </si>
  <si>
    <t xml:space="preserve">EFC 2016A ST X7-6201-03-03 - PRIN       </t>
  </si>
  <si>
    <t xml:space="preserve">EFC (2005A) 2015D JSTP-PRIN SEWFND      </t>
  </si>
  <si>
    <t xml:space="preserve">USDA GRANT-POLICE VEHICLE-INT           </t>
  </si>
  <si>
    <t xml:space="preserve">2008 SB FIRE/DPW-INT                    </t>
  </si>
  <si>
    <t xml:space="preserve">USDA GRANT-POLICE VEHICLE-PRIN          </t>
  </si>
  <si>
    <t xml:space="preserve">2008 SB FIRE/DPW - PRIN                 </t>
  </si>
  <si>
    <t xml:space="preserve">CONTRACTUAL-OVERBROOK                   </t>
  </si>
  <si>
    <t xml:space="preserve">LIB-TO GEN - SHR-JCI CONTRACT/SERVICES  </t>
  </si>
  <si>
    <t xml:space="preserve">TRANSFER TO GENERAL                     </t>
  </si>
  <si>
    <t>LIB-EMPLOYEE BENFIT-HOS/MED/DNTL-RETIREE</t>
  </si>
  <si>
    <t xml:space="preserve">LIB-EMPLOYEE BENEFIT-HOS/MED/DNTL INS   </t>
  </si>
  <si>
    <t xml:space="preserve">LIB-EMPLOYEE BENEFIT-MEDICARE REIMBSMNT </t>
  </si>
  <si>
    <t xml:space="preserve">HOSPITAL MEDICAL &amp; DENTAL INSURANCE     </t>
  </si>
  <si>
    <t xml:space="preserve">LIB-EMPLOYEE BENEFIT-UNEMPLOYMENT       </t>
  </si>
  <si>
    <t xml:space="preserve">UNEMPLOYMENT INSURANCE                  </t>
  </si>
  <si>
    <t xml:space="preserve">LIB-EMPLOYEE BENEFIT-WORKERS COMP       </t>
  </si>
  <si>
    <t xml:space="preserve">WORKERS COMPENSATION                    </t>
  </si>
  <si>
    <t xml:space="preserve">LIB-EMPLOYEE BENEFIT-MEDICARE           </t>
  </si>
  <si>
    <t xml:space="preserve">MEDICARE                                </t>
  </si>
  <si>
    <t xml:space="preserve">LIB-EMPLOYEE BENEFIT-SOCIAL SECURITY    </t>
  </si>
  <si>
    <t xml:space="preserve">SOCIAL SECURITY                         </t>
  </si>
  <si>
    <t>LIB-EMPLOYEE BENEFIT-NYS EMPLOYEE RTRMNT</t>
  </si>
  <si>
    <t xml:space="preserve">NYS EMPLOYEES RETIREMENT                </t>
  </si>
  <si>
    <t xml:space="preserve">TOWN OF UNION SP GRANT                  </t>
  </si>
  <si>
    <t xml:space="preserve">LIBRARY-EXP-GATES GRANT EXPENSES        </t>
  </si>
  <si>
    <t xml:space="preserve">GATES GRANT EXPENDITURES                </t>
  </si>
  <si>
    <t>LIBRARY-CNTRCT-CONFERENCE/MILEAGE/EDUCTN</t>
  </si>
  <si>
    <t xml:space="preserve">LIBRARY-CNTRCTL-CONSULTING SERVICES     </t>
  </si>
  <si>
    <t xml:space="preserve">LIB-CNTRCTL-FIRE EXTINGUISHER SERVICE   </t>
  </si>
  <si>
    <t xml:space="preserve">LIBRARY-CONTRACTUAL-ROOF REPAIR         </t>
  </si>
  <si>
    <t xml:space="preserve">LIBRARY-CNTRCT-BLDG REPAIR SUPPLIES     </t>
  </si>
  <si>
    <t>LIBRARY-JCI-MAINTENANCE CONTRACT-LIBRARY</t>
  </si>
  <si>
    <t xml:space="preserve">LIBRARY-TELEPHONE-AT&amp;T (LNG DIST)       </t>
  </si>
  <si>
    <t xml:space="preserve">LIBRARY-TELEPHONE-VERIZON               </t>
  </si>
  <si>
    <t xml:space="preserve">LIBRARY-CNTRCT-TELEPHONE NEXTEL         </t>
  </si>
  <si>
    <t xml:space="preserve">LIBRARY-CNTRCT-TELEPHONE SYSTEM REPAIRS </t>
  </si>
  <si>
    <t xml:space="preserve">LIBRARY-CNTRCTL-HEAT&amp;ELECTRIC           </t>
  </si>
  <si>
    <t xml:space="preserve">LIBRARY-CNTRCT-LAUNDRY                  </t>
  </si>
  <si>
    <t xml:space="preserve">LIBRARY-CNTRCTL-BOILER MAINT&amp;INSPECTION </t>
  </si>
  <si>
    <t xml:space="preserve">LIBRARY-CNTRCTL-INTERNET ACCESS         </t>
  </si>
  <si>
    <t xml:space="preserve">LIBRARY-CNTRCT-MISC OFFICE EQUIP REPAIR </t>
  </si>
  <si>
    <t xml:space="preserve">LIBRARY-CNTRCTL-CENTRAL PRINTING        </t>
  </si>
  <si>
    <t xml:space="preserve">LIBRARY-CNTRCT-MAIL/PSTG/FEDEX CHRGS    </t>
  </si>
  <si>
    <t xml:space="preserve">LIBRARY-CNTRCT-PAPER SUPPLIES-OTHER     </t>
  </si>
  <si>
    <t xml:space="preserve">LIBRARY-CNTRCT-MISC OFFICE SUPPLIES     </t>
  </si>
  <si>
    <t xml:space="preserve">BINDINGS                                </t>
  </si>
  <si>
    <t xml:space="preserve">LIBRARY-CNTRCT-MAGAZINES                </t>
  </si>
  <si>
    <t xml:space="preserve">LIBRARY-CNTRCTL-BOOKS BOOKS ON CD DVD'S </t>
  </si>
  <si>
    <t xml:space="preserve">LIBRARY-CNTRCT-PROCESSING FEES          </t>
  </si>
  <si>
    <t xml:space="preserve">LIBRARY-CNTRCT-ASSOC DUES &amp; MEMBERSHIPS </t>
  </si>
  <si>
    <t xml:space="preserve">LIBRARY-CNTRCT-PUBLICITY                </t>
  </si>
  <si>
    <t xml:space="preserve">LIBRARY-CONTRACTUAL-CONSULTANT          </t>
  </si>
  <si>
    <t xml:space="preserve">LIBRARY CONTRACTUAL EXPENSES            </t>
  </si>
  <si>
    <t xml:space="preserve">LIBRARY-EQUIP-MISC OFFICE               </t>
  </si>
  <si>
    <t xml:space="preserve">LIBRARY-EQUIP-COMPUTERS                 </t>
  </si>
  <si>
    <t xml:space="preserve">LIBRARY EQUIPMENT                       </t>
  </si>
  <si>
    <t xml:space="preserve">LIBRARY PERSONAL SERVICES               </t>
  </si>
  <si>
    <t xml:space="preserve">LIBRARY:                                </t>
  </si>
  <si>
    <t xml:space="preserve">CONTINGENCY ACCOUNT                     </t>
  </si>
  <si>
    <t xml:space="preserve">LIBRARY-CNTRCT-UNALLOCATED INSURANCE    </t>
  </si>
  <si>
    <t xml:space="preserve">UNALLOCATED INSURANCE                   </t>
  </si>
  <si>
    <t xml:space="preserve">LIBRARY-DATA PROC ANNUAL AUTOMATION FEE </t>
  </si>
  <si>
    <t xml:space="preserve">DATA PROCESSING ANNUAL AUTOMATION FEE   </t>
  </si>
  <si>
    <t xml:space="preserve">BAN INTEREST                            </t>
  </si>
  <si>
    <t xml:space="preserve">RESTORATION EXPENSE - R00               </t>
  </si>
  <si>
    <t xml:space="preserve">STREET EQUIPMENT                        </t>
  </si>
  <si>
    <t xml:space="preserve">PLAYGROUND AND REC CTRS                 </t>
  </si>
  <si>
    <t xml:space="preserve">PROCEEDS FROM BONDS                     </t>
  </si>
  <si>
    <t xml:space="preserve">MAINTENANCE OF ROADS                    </t>
  </si>
  <si>
    <t xml:space="preserve">FIRE PROTECTION                         </t>
  </si>
  <si>
    <t xml:space="preserve">POLICE - VP                             </t>
  </si>
  <si>
    <t xml:space="preserve">OPERATIONS OF PLANT/BLDG (JCI.EPC)      </t>
  </si>
  <si>
    <t xml:space="preserve">WATER FUND-WATER METER PROJECT - VP     </t>
  </si>
  <si>
    <t xml:space="preserve">WATER FUND-WATER METER PROJECT          </t>
  </si>
  <si>
    <t xml:space="preserve">JSTP - BAN INTEREST - PHASE III         </t>
  </si>
  <si>
    <t xml:space="preserve">EXPENDITURES - JSTP - PHASE III         </t>
  </si>
  <si>
    <t xml:space="preserve">PHASE III-JSTP                          </t>
  </si>
  <si>
    <t xml:space="preserve">2012B JSTP-UPGRADE-INT-EFC              </t>
  </si>
  <si>
    <t xml:space="preserve">INTEREST-COMPOST BAN                    </t>
  </si>
  <si>
    <t xml:space="preserve">WASTEWATER SERIAL BOND-CLARIFIER INT    </t>
  </si>
  <si>
    <t xml:space="preserve">INTEREST PROJ 84                        </t>
  </si>
  <si>
    <t xml:space="preserve">2009CWSRF SERIAL BOND INTEREST- EFC     </t>
  </si>
  <si>
    <t xml:space="preserve">2005 JSTP-UPGRADE-INT-EFC               </t>
  </si>
  <si>
    <t xml:space="preserve">2002G JSTP-UPGRADE-INT-EFC              </t>
  </si>
  <si>
    <t xml:space="preserve">2012 JSTP BAN - INTEREST                </t>
  </si>
  <si>
    <t>INTEREST-C7-6201-03-01 2009 CWSRF - ODOR</t>
  </si>
  <si>
    <t xml:space="preserve">INTEREST-COMBINED SEWER OVERFLOW PROJ   </t>
  </si>
  <si>
    <t xml:space="preserve">2012B JSTP-UPGRADE-PRIN-EFC             </t>
  </si>
  <si>
    <t xml:space="preserve">COMPOST BAN PRINC                       </t>
  </si>
  <si>
    <t xml:space="preserve">WASTEWATER TREATMENT PLANT PRINCIPAL    </t>
  </si>
  <si>
    <t xml:space="preserve">PRINCIPAL PROJ 84                       </t>
  </si>
  <si>
    <t xml:space="preserve">2009CWRF SERIAL BOND -PRINCIPAL EFC     </t>
  </si>
  <si>
    <t xml:space="preserve">2005 JSTP IPGRADE-PRIN-EFC              </t>
  </si>
  <si>
    <t xml:space="preserve">2002G JSTP-UPGRADE-PRIN-EFC             </t>
  </si>
  <si>
    <t>PRINCIPAL-C7-6201-03-01 (2009 CWSRF) - O</t>
  </si>
  <si>
    <t xml:space="preserve">PRINCIPAL - CSO                         </t>
  </si>
  <si>
    <t xml:space="preserve">Sewer Control Account                   </t>
  </si>
  <si>
    <t xml:space="preserve">2011 FLOOD BAN - INTEREST               </t>
  </si>
  <si>
    <t xml:space="preserve">2011 FLOOD BAN - PRINCIPAL              </t>
  </si>
  <si>
    <t xml:space="preserve">TO WATER FOR SERVICES                   </t>
  </si>
  <si>
    <t xml:space="preserve">SEWER DEPT-CNTRCTL - CLOTHING ALLOWANCE </t>
  </si>
  <si>
    <t>SEW-EMPLOYEEBENEFIT-MEDICARE REIMBURSMNT</t>
  </si>
  <si>
    <t xml:space="preserve">HOSPITAL MEDICAL &amp; DENTAL               </t>
  </si>
  <si>
    <t xml:space="preserve">SEW-EMPLOYEEBENEFIT-UNEMPLOYMENT        </t>
  </si>
  <si>
    <t xml:space="preserve">WORKMENS COMPENSATION                   </t>
  </si>
  <si>
    <t xml:space="preserve">NYS EMPLOYEES' RETIREMENT               </t>
  </si>
  <si>
    <t xml:space="preserve">DISASTER RELIEF-SANITARY SEWER-FLD RLTD </t>
  </si>
  <si>
    <t xml:space="preserve">DISASTER RELIEF-SEWER FUND-EXPENDITURE  </t>
  </si>
  <si>
    <t xml:space="preserve">DISASTER RELIEF-SEWER EXPENSE-COVID 19  </t>
  </si>
  <si>
    <t xml:space="preserve">DISASTER RELIEF-EQUIPMENT REPLACEMENT   </t>
  </si>
  <si>
    <t xml:space="preserve">SEWER FUND-DISASTER RELIEF              </t>
  </si>
  <si>
    <t xml:space="preserve">SEWER-INTERCEPTOR B (HARRISON/HUDSON)   </t>
  </si>
  <si>
    <t xml:space="preserve">SANITARY SEWER CONTRACTUAL EXPENSES     </t>
  </si>
  <si>
    <t xml:space="preserve">SEWER-EQUIP-4X4 DUMP TRUCK              </t>
  </si>
  <si>
    <t xml:space="preserve">SEWER-EQUIP-WHEELS-EXISTING T76 TRACTOR </t>
  </si>
  <si>
    <t xml:space="preserve">SEWER-EQUIP-CONFINED SPACE RESCUE       </t>
  </si>
  <si>
    <t xml:space="preserve">SEWER-EQUIP-NEW CAMERA HEAD             </t>
  </si>
  <si>
    <t xml:space="preserve">SEWER-EQUIP-SAFETY SIGNS                </t>
  </si>
  <si>
    <t xml:space="preserve">SEWER-EQUIP-HEAVY DUTY MH MAGNET        </t>
  </si>
  <si>
    <t xml:space="preserve">SEWER-EQUIP-BACKHOE                     </t>
  </si>
  <si>
    <t xml:space="preserve">SEWER-EQUIP-PORTABLE RADIOS             </t>
  </si>
  <si>
    <t xml:space="preserve">SEWER-UNALLOCATED INSURANCE             </t>
  </si>
  <si>
    <t xml:space="preserve">                                        </t>
  </si>
  <si>
    <t xml:space="preserve">2011 FLOOD - BAN                        </t>
  </si>
  <si>
    <t xml:space="preserve">DUE TO CAMDEN ST FOR AIRSTRIPPER        </t>
  </si>
  <si>
    <t xml:space="preserve">2014 PUBLIC IMP SERIAL BOND INTEREST    </t>
  </si>
  <si>
    <t xml:space="preserve">2014 PUBLIC IMP SERIAL BOND-PRINCIPAL   </t>
  </si>
  <si>
    <t xml:space="preserve">DUE TO GENERAL-OIL/GAS&amp;DIESEL           </t>
  </si>
  <si>
    <t xml:space="preserve">WATER-CNTRCTL-FISCAL AGENT FEES         </t>
  </si>
  <si>
    <t xml:space="preserve">WAT-EMPLOYEE BENEFIT-UNEMPLOYMENT INS   </t>
  </si>
  <si>
    <t xml:space="preserve">WORKERS' COMPENSATION                   </t>
  </si>
  <si>
    <t xml:space="preserve">WATDEPT-RISING COMMUNITIES GRANT        </t>
  </si>
  <si>
    <t xml:space="preserve">DISASTER EXPENSE - WATER DEPARTMENT     </t>
  </si>
  <si>
    <t xml:space="preserve">DISASTER RELIEF-WATER DEPT-EQUIPMENT    </t>
  </si>
  <si>
    <t xml:space="preserve">WATER FUND-DISASTER RELIEF              </t>
  </si>
  <si>
    <t xml:space="preserve">TRANS. &amp; DIST. CONTRACTUAL EXPENSES     </t>
  </si>
  <si>
    <t xml:space="preserve">TRANS. &amp; DIST. EQUIPMENT                </t>
  </si>
  <si>
    <t xml:space="preserve">SOURCE OF SUPPLY CONTRACTUAL EXPENSES   </t>
  </si>
  <si>
    <t xml:space="preserve">ADMINISTRATION CONTRACTUAL EXPENSES     </t>
  </si>
  <si>
    <t xml:space="preserve">HOME AND COMMUNITY SERVICES EQUIPMENT   </t>
  </si>
  <si>
    <t xml:space="preserve">WATER-DEPRECIATION EXPENSE              </t>
  </si>
  <si>
    <t xml:space="preserve">DUE TO WATER FOR SERVICES               </t>
  </si>
  <si>
    <t xml:space="preserve">DUE TO GENERAL FOR SERVICES             </t>
  </si>
  <si>
    <t xml:space="preserve">DUE TO GEN-GAS/OIL&amp;DIESEL               </t>
  </si>
  <si>
    <t xml:space="preserve">INSTALLMENT PURCHASE-INTEREST           </t>
  </si>
  <si>
    <t xml:space="preserve">INSTALLMENT PURCHASE-PRINCIPAL          </t>
  </si>
  <si>
    <t xml:space="preserve">HOSPITAL MEDICAL AND DENTAL INS.        </t>
  </si>
  <si>
    <t xml:space="preserve">REF-EMPLOYEE BENEFIT-UNEMPLOYMENT INS   </t>
  </si>
  <si>
    <t xml:space="preserve">NYS EMLPOYEES RETIREMENT                </t>
  </si>
  <si>
    <t xml:space="preserve">REFUSE FUND-DISASTER RELIEF             </t>
  </si>
  <si>
    <t>REFUSE COLLECTION - CONTRACTUAL EXPENSES</t>
  </si>
  <si>
    <t xml:space="preserve">REFUSE-EQUIP-PAK-MOR PACKER BODY- TR#21 </t>
  </si>
  <si>
    <t xml:space="preserve">REFUSE COLLECTION - EQUIPMENT           </t>
  </si>
  <si>
    <t xml:space="preserve">REFUSE-DEPRECIATION EXPENSE             </t>
  </si>
  <si>
    <t xml:space="preserve">REFUSE-UNALLOCATED INSURANCE            </t>
  </si>
  <si>
    <t xml:space="preserve">CONTRACTUAL EXPENSES - VETPARK          </t>
  </si>
  <si>
    <t xml:space="preserve">EXPENSES - GOODWILL THEATER             </t>
  </si>
  <si>
    <t xml:space="preserve">CONTRACTUAL - SARA BLOCK GRANT 97-98    </t>
  </si>
  <si>
    <t xml:space="preserve">SARA BLOCK GRANT:                       </t>
  </si>
  <si>
    <t xml:space="preserve">PURCHASE OF SUPPLIES:                   </t>
  </si>
  <si>
    <t xml:space="preserve">CONTRACTUAL-SARA GRANT                  </t>
  </si>
  <si>
    <t xml:space="preserve">EQUIPMENT-SARA GRANT                    </t>
  </si>
  <si>
    <t xml:space="preserve">PERSONAL SERVICES-SARA GRANT            </t>
  </si>
  <si>
    <t xml:space="preserve">SARA GRANT:                             </t>
  </si>
  <si>
    <t xml:space="preserve">TO REFUSE                               </t>
  </si>
  <si>
    <t xml:space="preserve">VAR PURPOSE BAN COSTS                   </t>
  </si>
  <si>
    <t xml:space="preserve">INTEREST -JCI ENERGY UPGRADES           </t>
  </si>
  <si>
    <t xml:space="preserve">PRINCIPAL - JCI ENERGY UPGRADES         </t>
  </si>
  <si>
    <t xml:space="preserve">PRINCIPAL - JCI ENERGY UPGRADES:        </t>
  </si>
  <si>
    <t xml:space="preserve">C7-6201-03-06 LT 92021B LT) INT         </t>
  </si>
  <si>
    <t xml:space="preserve">2012 VAR PUR BAN INT                    </t>
  </si>
  <si>
    <t xml:space="preserve">2012 VAR PUR BAN PRIN                   </t>
  </si>
  <si>
    <t xml:space="preserve">2012 VAR PUR BAN PRIN:                  </t>
  </si>
  <si>
    <t xml:space="preserve">2011 FLOOD BAN-INTEREST                 </t>
  </si>
  <si>
    <t xml:space="preserve">2011 FLOOD BAN-PRINCIPAL                </t>
  </si>
  <si>
    <t xml:space="preserve">2011 FLOOD BAN-PRINCIPAL:               </t>
  </si>
  <si>
    <t xml:space="preserve">2016 PUBLIC SIMP SERIAL BOND - INTEREST </t>
  </si>
  <si>
    <t xml:space="preserve">2016 PUBLIC IMP SERIAL BOND-PRINCIPAL   </t>
  </si>
  <si>
    <t xml:space="preserve">2011PBA BAN-PRIN:                       </t>
  </si>
  <si>
    <t xml:space="preserve">2010 EQUIPMENT&amp;PRIOR BAN - INTEREST     </t>
  </si>
  <si>
    <t xml:space="preserve">2010 EQUIP&amp; PRIOR BAN - PRINCIPAL       </t>
  </si>
  <si>
    <t xml:space="preserve">2010 EQUIP&amp; PRIOR BAN - PRINCIPAL:      </t>
  </si>
  <si>
    <t xml:space="preserve">2014 PUBLIC IMP SERIAL BOND -INTEREST   </t>
  </si>
  <si>
    <t xml:space="preserve">2014 PUBLIC IMP SERIAL BOND -PRINCIPAL  </t>
  </si>
  <si>
    <t xml:space="preserve">2009 BAN-FIREFIGHTER -PRINCIPAL:        </t>
  </si>
  <si>
    <t xml:space="preserve">2005 POLICE/COURT SERIAL BOND-INTEREST  </t>
  </si>
  <si>
    <t xml:space="preserve">2005 POLICE/COURT SERIAL BOND-PRINCIPAL </t>
  </si>
  <si>
    <t>2005 POLICE/COURT SERIAL BOND-PRINCIPAL:</t>
  </si>
  <si>
    <t xml:space="preserve">NS FIRE STN/HLD INTEREST -2000 BOND     </t>
  </si>
  <si>
    <t xml:space="preserve">NS FIRE STN/HLD-PRINCIPAL 2000 BOND     </t>
  </si>
  <si>
    <t xml:space="preserve">NS FIRE STN/HLD-PRINCIPAL 2000 BOND:    </t>
  </si>
  <si>
    <t xml:space="preserve">USDA-POLICE VEHICLES- INTEREST          </t>
  </si>
  <si>
    <t xml:space="preserve">USDA-POLICE VEHICLES-PRIN               </t>
  </si>
  <si>
    <t xml:space="preserve">VAR PUR BAN 1996-PRINCIPAL:             </t>
  </si>
  <si>
    <t xml:space="preserve">2008 FD VEH/ST/DPW PUMP -INTEREST       </t>
  </si>
  <si>
    <t xml:space="preserve">2008 FD VEH/ST/DPW-PRINCIPAL            </t>
  </si>
  <si>
    <t xml:space="preserve">2008 FD VEH/ST/DPW-PRINCIPAL:           </t>
  </si>
  <si>
    <t xml:space="preserve">TRANSFER TO PUBLIC LIBRARY              </t>
  </si>
  <si>
    <t xml:space="preserve">SUPPLEMENTAL BENEFIT DISABLED FIREMEN   </t>
  </si>
  <si>
    <t xml:space="preserve">POLICEMEN'S &amp; FIREMEN'S RETIREMENT      </t>
  </si>
  <si>
    <t xml:space="preserve">DISASTER RELIEF-STREET CLEANING         </t>
  </si>
  <si>
    <t xml:space="preserve">DISASTER RELIEF - STORM SEWERS          </t>
  </si>
  <si>
    <t xml:space="preserve">DISASTER RELIEF - YOUTH AGENCIES        </t>
  </si>
  <si>
    <t xml:space="preserve">DISASTER RELIEF - PLAYGROUNDS           </t>
  </si>
  <si>
    <t xml:space="preserve">DISASTER RELIEF - STREET MAINTENANCE    </t>
  </si>
  <si>
    <t xml:space="preserve">DISASTER RELIEF - STREET DEPARTMENT     </t>
  </si>
  <si>
    <t xml:space="preserve">DISASTER RELIEF - FIRE DEPARTMENT       </t>
  </si>
  <si>
    <t xml:space="preserve">DISASTER RELIEF - POLICE DEPARTMENT     </t>
  </si>
  <si>
    <t xml:space="preserve">DISASTER RELIEF - PARKS DEPT            </t>
  </si>
  <si>
    <t xml:space="preserve">DIASTER EXPENSE-DPW                     </t>
  </si>
  <si>
    <t xml:space="preserve">DISASTER EXPENSE-VILLAGE HALL           </t>
  </si>
  <si>
    <t xml:space="preserve">DISASTER REPLACED-EQUIPMENT             </t>
  </si>
  <si>
    <t xml:space="preserve">DISASTER REPLACE-EQUIPMENT-FIRE DEPT    </t>
  </si>
  <si>
    <t xml:space="preserve">DISASTER RELIEF - EQUIPMENT             </t>
  </si>
  <si>
    <t xml:space="preserve">GENERAL FUND-DISASTER RELIEF            </t>
  </si>
  <si>
    <t xml:space="preserve">STREET CLEANING CONTR. EXPENSE          </t>
  </si>
  <si>
    <t xml:space="preserve">ST CLEANING-EQUIP-PURCHASE HOPPER       </t>
  </si>
  <si>
    <t xml:space="preserve">STREET CLEANING EQUIPMENT               </t>
  </si>
  <si>
    <t xml:space="preserve">STORM SEWER-ANNA MARIA DRIVE-DRNG DITCH </t>
  </si>
  <si>
    <t xml:space="preserve">STORM SEWER-CORLISS AVENUE              </t>
  </si>
  <si>
    <t xml:space="preserve">STORM SEWER-ROBINSON HILL RD HEAD WALL  </t>
  </si>
  <si>
    <t xml:space="preserve">STORM SEWER-CREEK CLEANING              </t>
  </si>
  <si>
    <t xml:space="preserve">STORM SEWERS CONTR. EXPENSES            </t>
  </si>
  <si>
    <t xml:space="preserve">STORM SEWERS EQUIPMENT (STEP VAN)       </t>
  </si>
  <si>
    <t xml:space="preserve">PLANNING BOARD-MISC REFERENCE MATERIAL  </t>
  </si>
  <si>
    <t xml:space="preserve">PLANNING-CONTR. EXPENSES                </t>
  </si>
  <si>
    <t xml:space="preserve">ZONING CONTR. EXPENSES                  </t>
  </si>
  <si>
    <t xml:space="preserve">ZONING PERSONAL SERVICES                </t>
  </si>
  <si>
    <t xml:space="preserve">COMPLETE STREETS-2019                   </t>
  </si>
  <si>
    <t xml:space="preserve">SAM GRANT-WILLOW ST                     </t>
  </si>
  <si>
    <t xml:space="preserve">5 SQ DEAL ARCH REHAB                    </t>
  </si>
  <si>
    <t xml:space="preserve">JUSTICE COURT ASSISTANCE GRANT (JCAP)   </t>
  </si>
  <si>
    <t xml:space="preserve">ADULT RECREATION CONTR. EXPENSES        </t>
  </si>
  <si>
    <t xml:space="preserve">YOUTH AGENCIES CONTR. EXPENSES          </t>
  </si>
  <si>
    <t xml:space="preserve">YOUTH-EQUIP-WINTER PROGRAMS             </t>
  </si>
  <si>
    <t xml:space="preserve">YOUTH-EQUIP-SUMMER PROGRAMS             </t>
  </si>
  <si>
    <t xml:space="preserve">YOUTH AGENCIES-EQUIPMENT                </t>
  </si>
  <si>
    <t xml:space="preserve">YOUTH AGENCIES PERSONAL SERVICES        </t>
  </si>
  <si>
    <t xml:space="preserve">PLAYGROUND &amp; REC. CONTR. EXPENSES       </t>
  </si>
  <si>
    <t xml:space="preserve">PLAYGROUND &amp; REC. EQUIPMENT             </t>
  </si>
  <si>
    <t xml:space="preserve">OFF-STREET PARKING CONTR. EXP.          </t>
  </si>
  <si>
    <t xml:space="preserve">STREET DEPT- CNTR-CDL RENEWAL           </t>
  </si>
  <si>
    <t xml:space="preserve">STREET DEPT- CNTR-CDL RENEWAL:          </t>
  </si>
  <si>
    <t xml:space="preserve">SNOW REMOVAL CONTRACTUAL EXPENSES       </t>
  </si>
  <si>
    <t xml:space="preserve">PERMANENT IMPROV-FATZ ALLEY &amp; ARCH      </t>
  </si>
  <si>
    <t xml:space="preserve">PERMANENT IMPRMT-GOSR-REYNOLDS RD DITCH </t>
  </si>
  <si>
    <t xml:space="preserve">Floral Ave 1R Paement Presevation 22-23 </t>
  </si>
  <si>
    <t xml:space="preserve">Harry L Drive Resurfacing 2022-2023     </t>
  </si>
  <si>
    <t xml:space="preserve">PERMANENT IMPRVMT - STREET PAVING       </t>
  </si>
  <si>
    <t xml:space="preserve">PERMANENT IMPROV-STREETS (BOND)         </t>
  </si>
  <si>
    <t xml:space="preserve">PERMANENT IMPROVEMENTS (CHIPS)          </t>
  </si>
  <si>
    <t xml:space="preserve">STREET MAINT-HEAVY EQUIPMENT REPAIRS    </t>
  </si>
  <si>
    <t xml:space="preserve">STREET MAINT-TELEPHONE SYSTEM REPAIRS   </t>
  </si>
  <si>
    <t xml:space="preserve">STREET MAINT-PODS&amp;PORT-A-JOHN RENTALS   </t>
  </si>
  <si>
    <t xml:space="preserve">STREET MAINT-EQUIPMENT RENTAL           </t>
  </si>
  <si>
    <t xml:space="preserve">STREET MAINTENANCE CONTR. EXPENSES      </t>
  </si>
  <si>
    <t xml:space="preserve">STREET MAINT-EQUIP-FORK LIFT            </t>
  </si>
  <si>
    <t xml:space="preserve">STREET MAINTENANCE EQUIPMENT            </t>
  </si>
  <si>
    <t xml:space="preserve">STREET ADMINISTRATION CONTR. EXP.       </t>
  </si>
  <si>
    <t xml:space="preserve">STREET ADMINISTRATION EQUIPMENT         </t>
  </si>
  <si>
    <t xml:space="preserve">CODE ENFORCEMENT CONTR. EXPENSE         </t>
  </si>
  <si>
    <t xml:space="preserve">PLUMB/ELEC BOARD-MISC SUPPLIES          </t>
  </si>
  <si>
    <t xml:space="preserve">PLUMB/ELEC BOARD MEMBER STIPEND         </t>
  </si>
  <si>
    <t xml:space="preserve">SAFETY INSPECTION CONTR. EXPENSE        </t>
  </si>
  <si>
    <t xml:space="preserve">FIRE CONTRACTUAL EXPENSE                </t>
  </si>
  <si>
    <t xml:space="preserve">FIRE-EQUIP-ROPE ESCAPE SYSTEM           </t>
  </si>
  <si>
    <t xml:space="preserve">FIRE-EQUIP-UNIFORM COATS &amp; HATS         </t>
  </si>
  <si>
    <t xml:space="preserve">FIRE-EQUIP-FIRE PROTECTION EQUIPMENT    </t>
  </si>
  <si>
    <t xml:space="preserve">FIRE-EQUIP-2010 FF GRANT                </t>
  </si>
  <si>
    <t xml:space="preserve">FIRE-EQUIP-GLOVES(FIRE)-NOMAX HOODS     </t>
  </si>
  <si>
    <t xml:space="preserve">FIRE EQUIPMENT                          </t>
  </si>
  <si>
    <t xml:space="preserve">ON-STREET PARKING CONTR. EXPENSE        </t>
  </si>
  <si>
    <t xml:space="preserve">TRAFFIC CNTRL-NEW SIGNS (DPW)           </t>
  </si>
  <si>
    <t>TRAFFIC CNTRL-ELEC VLG HALL PRKG LOT SGN</t>
  </si>
  <si>
    <t xml:space="preserve">TRAFFIC CONTROL CONTRACTUAL EXPENSE     </t>
  </si>
  <si>
    <t xml:space="preserve">TRAFFIC CONTROL EQUIPMENT               </t>
  </si>
  <si>
    <t xml:space="preserve">POLICE-CNTR-PRISONER FOOD/TRVL/EXP      </t>
  </si>
  <si>
    <t xml:space="preserve">JAIL CONTR. EXPENSE                     </t>
  </si>
  <si>
    <t xml:space="preserve">PERSONAL SERVICES/MATRON                </t>
  </si>
  <si>
    <t xml:space="preserve">PERSONAL SERVICES/MATRON:               </t>
  </si>
  <si>
    <t xml:space="preserve">DRUG ENFORCEMENT SURVEILLANCE PROGRAM   </t>
  </si>
  <si>
    <t xml:space="preserve">STOP D.W.I. EQUIPMENT                   </t>
  </si>
  <si>
    <t xml:space="preserve">STOP D.W.I.                             </t>
  </si>
  <si>
    <t xml:space="preserve">STOP D.W.I.:                            </t>
  </si>
  <si>
    <t xml:space="preserve">POLICE-TELEPHONE-SYSTEM REPAIRS         </t>
  </si>
  <si>
    <t xml:space="preserve">POLICE-LICENCE PLATE READER             </t>
  </si>
  <si>
    <t xml:space="preserve">POLICE CONTRACTUAL EXPENSES             </t>
  </si>
  <si>
    <t xml:space="preserve">POLICE EQUIPMENT                        </t>
  </si>
  <si>
    <t xml:space="preserve">POLICE-CNTR-RADIO EQUIPMENT REPAIR      </t>
  </si>
  <si>
    <t xml:space="preserve">POLICE-CNTR-RADIOS                      </t>
  </si>
  <si>
    <t xml:space="preserve">PUBLIC SAFETY CONTR. EXPENSE            </t>
  </si>
  <si>
    <t>PUBLIC SAFETY COMMUNICATIONS-PERS SERVCS</t>
  </si>
  <si>
    <t xml:space="preserve">PUBLIC SAFETY COMMUNICATIONS:           </t>
  </si>
  <si>
    <t xml:space="preserve">TAXES &amp; ASSESS ON VILL. PROP.           </t>
  </si>
  <si>
    <t xml:space="preserve">PURCHASE OF LAND (RIGHTS OF WAY)        </t>
  </si>
  <si>
    <t xml:space="preserve">SPECIAL ITEM-JUDGEMENTS&amp;CLAIMS          </t>
  </si>
  <si>
    <t xml:space="preserve">JUDGMENTS &amp; CLAIMS                      </t>
  </si>
  <si>
    <t xml:space="preserve">JUDGMENTS &amp; CLAIMS:                     </t>
  </si>
  <si>
    <t xml:space="preserve">MUNICIPAL ASSOCIATION DUES              </t>
  </si>
  <si>
    <t xml:space="preserve">CENTRAL MAILING                         </t>
  </si>
  <si>
    <t xml:space="preserve">CENTRAL OFFICE SUPPLY                   </t>
  </si>
  <si>
    <t xml:space="preserve">DISSOLUTION EXPENSES                    </t>
  </si>
  <si>
    <t xml:space="preserve">FAMILY RESOURCE CENTER-EQUIPMENT        </t>
  </si>
  <si>
    <t xml:space="preserve">FAMILY RESOURCE CENTER:                 </t>
  </si>
  <si>
    <t xml:space="preserve">CENTRAL GARAGE CONTR EXPENSES           </t>
  </si>
  <si>
    <t xml:space="preserve">CNTL GARAGE EQUIPMENT                   </t>
  </si>
  <si>
    <t xml:space="preserve">BLDG-JUSTICE BLDG-BOILER-ROOF RPLCMNT   </t>
  </si>
  <si>
    <t xml:space="preserve">BUILDING CONTRACTUAL EXPENSES           </t>
  </si>
  <si>
    <t xml:space="preserve">RECORDS MANAGEMENT - GRANT              </t>
  </si>
  <si>
    <t xml:space="preserve">RECORDS MANAGEMNT/PERSONAL SERVICES     </t>
  </si>
  <si>
    <t xml:space="preserve">RECORDS MANAGEMNT:                      </t>
  </si>
  <si>
    <t xml:space="preserve">ENGINEERING CONTR. EXPENSES             </t>
  </si>
  <si>
    <t xml:space="preserve">LAW CNTR EXPENSES                       </t>
  </si>
  <si>
    <t xml:space="preserve">LAW PERSONAL SERVICES                   </t>
  </si>
  <si>
    <t xml:space="preserve">CLERK-SUBSCRIPTIONS                     </t>
  </si>
  <si>
    <t xml:space="preserve">CLERK CONTR EXPENSES                    </t>
  </si>
  <si>
    <t xml:space="preserve">CLERK EQUIPMENT                         </t>
  </si>
  <si>
    <t xml:space="preserve">TAX ADV. &amp; CONTR. EXP.                  </t>
  </si>
  <si>
    <t xml:space="preserve">TREAS-TELEPHONE LNGDST                  </t>
  </si>
  <si>
    <t xml:space="preserve">TREAS-TELEPHONE-CELL                    </t>
  </si>
  <si>
    <t xml:space="preserve">TREAS-INTERNET ACCESS                   </t>
  </si>
  <si>
    <t xml:space="preserve">TREAS-SOFTWARE                          </t>
  </si>
  <si>
    <t xml:space="preserve">TREAS-W-2'S MAGNETIC MEDIA              </t>
  </si>
  <si>
    <t xml:space="preserve">TREAS-TYPEWRITER RPR/SERV               </t>
  </si>
  <si>
    <t xml:space="preserve">TREAS-CENTRAL PRINTING                  </t>
  </si>
  <si>
    <t xml:space="preserve">TREAS-BINGO REPORT FORMS                </t>
  </si>
  <si>
    <t xml:space="preserve">TREAS-PAPER                             </t>
  </si>
  <si>
    <t xml:space="preserve">TREAS-FIXED ASSET INVENTORY             </t>
  </si>
  <si>
    <t xml:space="preserve">TREAS CONTR EXPENSES                    </t>
  </si>
  <si>
    <t xml:space="preserve">TREASURER-EQUIP                         </t>
  </si>
  <si>
    <t xml:space="preserve">AUDITOR CONTRACTUAL EXPENSE             </t>
  </si>
  <si>
    <t xml:space="preserve">MAYOR-CNTR-                             </t>
  </si>
  <si>
    <t xml:space="preserve">MAYOR CONT EXPENSE                      </t>
  </si>
  <si>
    <t xml:space="preserve">MAYOR-EQUIP-COMPUTER/COPIER             </t>
  </si>
  <si>
    <t xml:space="preserve">JUSTICE-                                </t>
  </si>
  <si>
    <t xml:space="preserve">VILLAGE JUSTICE EQUIPMENT               </t>
  </si>
  <si>
    <t xml:space="preserve">TRUSTEES-CNTRCT-                        </t>
  </si>
  <si>
    <t xml:space="preserve">BOARD OF TRUSTEES CONTR EXPENSES        </t>
  </si>
  <si>
    <t>Total Revenue</t>
  </si>
  <si>
    <t>Total Expense</t>
  </si>
  <si>
    <t>Worksheet Total</t>
  </si>
  <si>
    <t>Variance</t>
  </si>
  <si>
    <t>N/A</t>
  </si>
  <si>
    <t>General Fund (A)</t>
  </si>
  <si>
    <t>Water Fund (F)</t>
  </si>
  <si>
    <t>Sewer Fund (G)</t>
  </si>
  <si>
    <t>Refuse Fund (EM)</t>
  </si>
  <si>
    <t>Capital Fund (H)</t>
  </si>
  <si>
    <t>Special Fund (CD)</t>
  </si>
  <si>
    <t>Debt Service (V)</t>
  </si>
  <si>
    <t>Interfund-Refuse (Services/Ins/Fuel/Additive)</t>
  </si>
  <si>
    <t>Interfund-Sewer (Services/Ins/Fuel/Additive)</t>
  </si>
  <si>
    <t>CHECK</t>
  </si>
  <si>
    <t>TOTAL</t>
  </si>
  <si>
    <t xml:space="preserve">PLNG-ENGINEERING EQUIPMENT              </t>
  </si>
  <si>
    <t xml:space="preserve">PLNG-DUES &amp; MEMBERSHIPS                 </t>
  </si>
  <si>
    <t xml:space="preserve">PLNG-MISC OFFICE SUPPLIES               </t>
  </si>
  <si>
    <t xml:space="preserve">PLNG-MAIL/PSTG/FEDEX                    </t>
  </si>
  <si>
    <t xml:space="preserve">PLNG-COMPUTER SFTWR/SUPPLY/INTERNET     </t>
  </si>
  <si>
    <t xml:space="preserve">PLNG-COPIER MAINT AGREE&amp;SERV            </t>
  </si>
  <si>
    <t xml:space="preserve">PLNG-COMPUTER/MAINT AGREE               </t>
  </si>
  <si>
    <t xml:space="preserve">PLNG-MISC PROJECT SURVEYING             </t>
  </si>
  <si>
    <t xml:space="preserve">PLNG-CAROUSEL BLDG/CFJ SIGNATURE        </t>
  </si>
  <si>
    <t xml:space="preserve">PLNG-IDA AGREEMENT                      </t>
  </si>
  <si>
    <t xml:space="preserve">PLNG-TOMA GROUP DRI SUPPORT             </t>
  </si>
  <si>
    <t xml:space="preserve">PLNG-HIGHWAY SIGNAGE-ATTRACTION         </t>
  </si>
  <si>
    <t xml:space="preserve">PLNG-SUSQUEHANNA HERITAGE AREA MNGMT    </t>
  </si>
  <si>
    <t xml:space="preserve">PLNG-TOFU INTER MUNI CODE AGREE         </t>
  </si>
  <si>
    <t xml:space="preserve">PLNG-EYE CARE ALLOWANCE                 </t>
  </si>
  <si>
    <t xml:space="preserve">PLNG-CONF/MLG/ED                        </t>
  </si>
  <si>
    <t xml:space="preserve">CODE-LEGAL NOTICES                      </t>
  </si>
  <si>
    <t xml:space="preserve">CODE-ASSOC DUES &amp; MEMBERSHIPS           </t>
  </si>
  <si>
    <t xml:space="preserve">CODE-MISC PROPERTY MAINTENANCE          </t>
  </si>
  <si>
    <t xml:space="preserve">CODE-OFFICE SUPPLIES                    </t>
  </si>
  <si>
    <t xml:space="preserve">CODE-POSTAGE/MAILINGS                   </t>
  </si>
  <si>
    <t xml:space="preserve">CODE-OFFICE EQUIP REPAIR                </t>
  </si>
  <si>
    <t xml:space="preserve">CODE-INTERNET ACCESS                    </t>
  </si>
  <si>
    <t xml:space="preserve">CODE-MAINTAGREE-IPS-TECHSUPPT           </t>
  </si>
  <si>
    <t xml:space="preserve">CODE-COMPUTER/MAINT/REPAIR/SERVICES     </t>
  </si>
  <si>
    <t xml:space="preserve">CODE-VEHICLE REPAIRS                    </t>
  </si>
  <si>
    <t xml:space="preserve">CODE-FUEL                               </t>
  </si>
  <si>
    <t xml:space="preserve">CODE-PAGER                              </t>
  </si>
  <si>
    <t xml:space="preserve">CODE-ECP-IMA W/TOWN OF UNION            </t>
  </si>
  <si>
    <t xml:space="preserve">CODE-EYE CARE ALLOWANCE                 </t>
  </si>
  <si>
    <t xml:space="preserve">CODE-CNTR-CONF/MLG/ED                   </t>
  </si>
  <si>
    <t xml:space="preserve">CODE-MISCELANEOUS (DEMOLITION)          </t>
  </si>
  <si>
    <t xml:space="preserve">COURT-EQUIP-SERVER                      </t>
  </si>
  <si>
    <t xml:space="preserve">COURT-EQUIP-SOFTWARE                    </t>
  </si>
  <si>
    <t xml:space="preserve">COURT-EQUIP-LASER PRINTER               </t>
  </si>
  <si>
    <t xml:space="preserve">COURT-EQUIP-COPIER                      </t>
  </si>
  <si>
    <t xml:space="preserve">COURT-EQUIP-MISC &amp; OTHER EXP            </t>
  </si>
  <si>
    <t xml:space="preserve">COURT-EQUIP-COMPUTER                    </t>
  </si>
  <si>
    <t xml:space="preserve">CODE-PERSONAL SERVICES                  </t>
  </si>
  <si>
    <t xml:space="preserve">COURT-STENOGRAPHER &amp; JUROR              </t>
  </si>
  <si>
    <t xml:space="preserve">COURT-ASSOCIATION DUES                  </t>
  </si>
  <si>
    <t xml:space="preserve">COURT-LEGAL BOOKS                       </t>
  </si>
  <si>
    <t xml:space="preserve">COURT-MISC EXPENSES                     </t>
  </si>
  <si>
    <t xml:space="preserve">COURT-STATIONARY &amp; OFFICE SUPPLY        </t>
  </si>
  <si>
    <t xml:space="preserve">COURT-MAIL/PSTG/FEDEX CHRGS             </t>
  </si>
  <si>
    <t xml:space="preserve">COURT-MISC EQUIP REPAIR                 </t>
  </si>
  <si>
    <t xml:space="preserve">COURT-COMPUTER/SFTWR MAINT              </t>
  </si>
  <si>
    <t xml:space="preserve">COURT-INTERNET                          </t>
  </si>
  <si>
    <t xml:space="preserve">COURT-COPIER SERV AGREE &amp; SUPPLIES      </t>
  </si>
  <si>
    <t xml:space="preserve">COURT-TELEPHONE (NEXTIVA)               </t>
  </si>
  <si>
    <t xml:space="preserve">COURT-LONG DIST SERVICE                 </t>
  </si>
  <si>
    <t xml:space="preserve">COURT-CELLULAR (VERIZON)                </t>
  </si>
  <si>
    <t xml:space="preserve">COURT-BLDG REPAIR &amp; SUPPLIES            </t>
  </si>
  <si>
    <t xml:space="preserve">COURT-JURY EXPENSE                      </t>
  </si>
  <si>
    <t xml:space="preserve">COURT-SECURITY                          </t>
  </si>
  <si>
    <t xml:space="preserve">COURT-EYE CARE ALLOWANCE                </t>
  </si>
  <si>
    <t xml:space="preserve">COURT-CONF/MLG/ED                       </t>
  </si>
  <si>
    <t xml:space="preserve">MAYOR-EQUIPMENT                         </t>
  </si>
  <si>
    <t xml:space="preserve">MAYOR-MISC EXPENSE                      </t>
  </si>
  <si>
    <t xml:space="preserve">MAYOR-MISC OFFICE SUPPLY                </t>
  </si>
  <si>
    <t xml:space="preserve">MAYOR-COPIER MAINT/AGREEMENT            </t>
  </si>
  <si>
    <t xml:space="preserve">MAYOR-CONF/MILEAGE/ED                   </t>
  </si>
  <si>
    <t xml:space="preserve">TREAS-EQUIP-MISC FURNITURE              </t>
  </si>
  <si>
    <t xml:space="preserve">TREAS-EQUIP-MISC SMALL PURCHASE         </t>
  </si>
  <si>
    <t xml:space="preserve">TREAS-EQUIP-COMPUTER &amp; EQUIPMENT        </t>
  </si>
  <si>
    <t xml:space="preserve">TREAS-TELEPHONE (NEXTIVA)               </t>
  </si>
  <si>
    <t xml:space="preserve">CLERK-EQUIP-BAS BC PROGRAM LICENSE      </t>
  </si>
  <si>
    <t xml:space="preserve">CLERK-EQUIP-COMPUTER                    </t>
  </si>
  <si>
    <t xml:space="preserve">CLERK-LEGAL NOTICES                     </t>
  </si>
  <si>
    <t xml:space="preserve">CLERK-CODE UPDATE &amp; SUPPLEMENTS         </t>
  </si>
  <si>
    <t xml:space="preserve">CLERK-INTERNET/TAX PROGRAM HOSTING      </t>
  </si>
  <si>
    <t xml:space="preserve">CLERK-CELLULAR (VERIZON)                </t>
  </si>
  <si>
    <t>Director of Planning</t>
  </si>
  <si>
    <t xml:space="preserve">FINANCE-AUDITOR                         </t>
  </si>
  <si>
    <t xml:space="preserve">FINANCE-BLANK                           </t>
  </si>
  <si>
    <t xml:space="preserve">LAW-ATTORNEY SERVICES (C&amp;G)             </t>
  </si>
  <si>
    <t xml:space="preserve">LAW-LEGAL SERVICES-OTHER                </t>
  </si>
  <si>
    <t xml:space="preserve">LAW-ARBITRATOR FEES                     </t>
  </si>
  <si>
    <t xml:space="preserve">LAW-LEGAL SERV LABOR NEGOTIATIONS       </t>
  </si>
  <si>
    <t xml:space="preserve">LAW-LEGAL SERV COURT REPORTING          </t>
  </si>
  <si>
    <t xml:space="preserve">BUILDINGS PERSONAL SERVICES             </t>
  </si>
  <si>
    <t xml:space="preserve">BLDG-COURT-HOUSEHOLD/RSTRM SUPPLY       </t>
  </si>
  <si>
    <t xml:space="preserve">BLDG-ELEVATOR MAINT CNTCT-VH            </t>
  </si>
  <si>
    <t xml:space="preserve">BLDG-BOILER MAINT &amp; INSPECTION          </t>
  </si>
  <si>
    <t xml:space="preserve">BLDG-HVAC VH                            </t>
  </si>
  <si>
    <t xml:space="preserve">BLDG-JANITORIAL                         </t>
  </si>
  <si>
    <t xml:space="preserve">BLDG-HEAT &amp; ELECTRIC (VH)               </t>
  </si>
  <si>
    <t xml:space="preserve">BLDG-PRKG LT&amp;ST/LIGHTS (VH)             </t>
  </si>
  <si>
    <t xml:space="preserve">BLDG-VILLAGE WIDE WEB SITE              </t>
  </si>
  <si>
    <t xml:space="preserve">BLDG-REPAIRS &amp; SUPPLIES                 </t>
  </si>
  <si>
    <t xml:space="preserve">BLDG-MAINTENANCE (LIBRARY)              </t>
  </si>
  <si>
    <t xml:space="preserve">BLDG-SECURITY (VH)                      </t>
  </si>
  <si>
    <t xml:space="preserve">BLDG-LIMEENERGY/GENERATOR VH(20-21)     </t>
  </si>
  <si>
    <t xml:space="preserve">BLDG-EYE CARE/CLOTHING ALLOWANCE        </t>
  </si>
  <si>
    <t xml:space="preserve">CNTL GARAGE PERSONAL SERVICES           </t>
  </si>
  <si>
    <t xml:space="preserve">DPW GARAGE-EQUIP-COMPUTER               </t>
  </si>
  <si>
    <t xml:space="preserve">DPW GARAGE-EQUIP-MISC TOOLS             </t>
  </si>
  <si>
    <t xml:space="preserve">DPW GARAGE-EQUIP-ELECTRONIC ENG CARTR   </t>
  </si>
  <si>
    <t xml:space="preserve">DPW GARAGE-EQUIP-COMPUTER DIAG TOOL     </t>
  </si>
  <si>
    <t xml:space="preserve">DPW GARAGE-EQUIP-EXH/MECHANICS GARAGE   </t>
  </si>
  <si>
    <t xml:space="preserve">DPW GARAGE-EQUIP-RADIO SYSTEM           </t>
  </si>
  <si>
    <t xml:space="preserve">DPW GARAGE-EQUIP-SECURITY SYSTEM        </t>
  </si>
  <si>
    <t xml:space="preserve">DPW GARAGE-EQUIP-PORTABLE RADIOS        </t>
  </si>
  <si>
    <t xml:space="preserve">DPW GARAGE-EQUIP-TIRE PRESS MONITOR     </t>
  </si>
  <si>
    <t xml:space="preserve">DPW GARAGE-EQUIP-NYS DMV SGS TEST       </t>
  </si>
  <si>
    <t xml:space="preserve">DPW GARAGE-EQUIP-RADIO BASED GPS        </t>
  </si>
  <si>
    <t xml:space="preserve">DPW GARAGE-ANNUAL GPS SERVICE FEE       </t>
  </si>
  <si>
    <t xml:space="preserve">DPW GARAGE-IDENTIFIX MEMBERSHIP(ONLINE) </t>
  </si>
  <si>
    <t xml:space="preserve">DPW GARAGE-DUES &amp; MEMBERSHIPS           </t>
  </si>
  <si>
    <t xml:space="preserve">DPW GARAGE-SCAN TOOL UPDATES            </t>
  </si>
  <si>
    <t xml:space="preserve">DPW GARAGE-SGS VEH INSPECTION           </t>
  </si>
  <si>
    <t xml:space="preserve">DPW GARAGE-INTERNET ACCESS (CHARTER)    </t>
  </si>
  <si>
    <t xml:space="preserve">DPW GARAGE-TIME CLOCK MAINTENANCE       </t>
  </si>
  <si>
    <t xml:space="preserve">DPW GARAGE-HOUSEHOLD/RESTROOM SUPPLIES  </t>
  </si>
  <si>
    <t xml:space="preserve">DPW GARAGE-JANITORIAL SUPPLY            </t>
  </si>
  <si>
    <t xml:space="preserve">DPW GARAGE-DISPOSE MECHANIC RAGS        </t>
  </si>
  <si>
    <t xml:space="preserve">DPW GARAGE-INDUS GAS/CYL RENT           </t>
  </si>
  <si>
    <t xml:space="preserve">DPW GARAGE-RADIO RPR/MAINT              </t>
  </si>
  <si>
    <t xml:space="preserve">DPW GARAGE-FUEL PUMP RPR &amp; MAINT        </t>
  </si>
  <si>
    <t xml:space="preserve">DPW GARAGE-PRESSURE WASHER MAINTENANCE  </t>
  </si>
  <si>
    <t>DPW GARAGE-CLEAN BURN SYSTEM MAINTENANCE</t>
  </si>
  <si>
    <t xml:space="preserve">DPW GARAGE-GAS/DIESEL FUEL              </t>
  </si>
  <si>
    <t xml:space="preserve">DPW GARAGE-DEF FUEL ADDITIVE            </t>
  </si>
  <si>
    <t xml:space="preserve">DPW GARAGE-OIL/GREASE/ANTI-FREEZE       </t>
  </si>
  <si>
    <t xml:space="preserve">DPW GARAGE-HYDRAULIC OIL                </t>
  </si>
  <si>
    <t xml:space="preserve">DPW GARAGE-PAINT                        </t>
  </si>
  <si>
    <t xml:space="preserve">DPW GARAGE-HEAT &amp; ELECTRIC              </t>
  </si>
  <si>
    <t xml:space="preserve">DPW GARAGE-TELEPHONE REPAIRS            </t>
  </si>
  <si>
    <t xml:space="preserve">DPW GARAGE-TELEPHONE                    </t>
  </si>
  <si>
    <t xml:space="preserve">DPW GARAGE-CELLULAR                     </t>
  </si>
  <si>
    <t xml:space="preserve">DPW-TELEPHONE LONG DISTANCE             </t>
  </si>
  <si>
    <t xml:space="preserve">DPW GARAGE-MOVE TO .430                 </t>
  </si>
  <si>
    <t xml:space="preserve">DPW GARAGE-BLDG MAINT &amp; REPAIRS         </t>
  </si>
  <si>
    <t xml:space="preserve">DPW GARAGE-HEATING SYSTEM REPLACEMENT   </t>
  </si>
  <si>
    <t xml:space="preserve">CNTL OFFICE-MAIL/POSTAGE/FEES           </t>
  </si>
  <si>
    <t xml:space="preserve">CNTL OFFICE-PRINTING                    </t>
  </si>
  <si>
    <t xml:space="preserve">DO NOT USE(DELETE)                      </t>
  </si>
  <si>
    <t xml:space="preserve">SPECIAL ITEM-REAL PROP TAX REFUND       </t>
  </si>
  <si>
    <t xml:space="preserve">POLICE PERSONAL SERVICES                </t>
  </si>
  <si>
    <t xml:space="preserve">POLICE-EQUIP-WEAPON BUY BACK (RETIREE)  </t>
  </si>
  <si>
    <t xml:space="preserve">POLICE-EQUIP-TASERS                     </t>
  </si>
  <si>
    <t xml:space="preserve">POLICE-EQUIP-ARMORY                     </t>
  </si>
  <si>
    <t xml:space="preserve">POLICE-EQUIP-PARKING TICKETS            </t>
  </si>
  <si>
    <t xml:space="preserve">POLICE-EQUIP-FIRE ALARM PANEL CNTBOARD  </t>
  </si>
  <si>
    <t xml:space="preserve">POLICE-EQUIP-TRAFFIC SIGNALS            </t>
  </si>
  <si>
    <t xml:space="preserve">POLICE-EQUIP-VEHICLES (MOVE TO CAP)     </t>
  </si>
  <si>
    <t xml:space="preserve">POLICE-EQUIP-VEHICLE EQUIPMENT          </t>
  </si>
  <si>
    <t xml:space="preserve">POLICE-ASSC DUES &amp; MEMBERSHIP FEES      </t>
  </si>
  <si>
    <t xml:space="preserve">POLICE-LAWBOOKS &amp; SUPPLEMENTS           </t>
  </si>
  <si>
    <t xml:space="preserve">POLICE-CHAPLAIN                         </t>
  </si>
  <si>
    <t xml:space="preserve">POLICE-MISCELLANEOUS                    </t>
  </si>
  <si>
    <t xml:space="preserve">POLICE-OFFICE SUPPLIES                  </t>
  </si>
  <si>
    <t xml:space="preserve">POLICE-PAPER SUPPLIES-OTHER             </t>
  </si>
  <si>
    <t xml:space="preserve">POLICE-MAIL/PSTG/FEDEX                  </t>
  </si>
  <si>
    <t xml:space="preserve">POLICE-INTERNET (FIREWALL/ANTIVRUS)     </t>
  </si>
  <si>
    <t xml:space="preserve">POLICE-WEB ACCESS DOMAIN NAME           </t>
  </si>
  <si>
    <t xml:space="preserve">POLICE-BODY CAMERAS                     </t>
  </si>
  <si>
    <t xml:space="preserve">POLICE-INTERNET/EMAIL                   </t>
  </si>
  <si>
    <t xml:space="preserve">POLICE-COPIER SERVICE AGMT              </t>
  </si>
  <si>
    <t xml:space="preserve">POLICE-IT MAINTENANCE                   </t>
  </si>
  <si>
    <t xml:space="preserve">POLICE-SIMPLEX FIREALARM                </t>
  </si>
  <si>
    <t xml:space="preserve">POLICE-RADIO MAINTENANCE                </t>
  </si>
  <si>
    <t xml:space="preserve">POLICE-NOT USED                         </t>
  </si>
  <si>
    <t xml:space="preserve">POLICE-ELEVATOR MAINT &amp; INSPECTION      </t>
  </si>
  <si>
    <t xml:space="preserve">POLICE-BOILER INSPECTION/REPAIR         </t>
  </si>
  <si>
    <t xml:space="preserve">POLICE-ACCESSORIES                      </t>
  </si>
  <si>
    <t xml:space="preserve">POLICE-JANITORIAL/CLEANING SUPPLY       </t>
  </si>
  <si>
    <t xml:space="preserve">POLICE-TIRES                            </t>
  </si>
  <si>
    <t xml:space="preserve">POLICE-FUEL                             </t>
  </si>
  <si>
    <t xml:space="preserve">POLICE-DIESEL FUEL FOR GENERATOR        </t>
  </si>
  <si>
    <t xml:space="preserve">POLICE-HEAT &amp; ELECTRIC (J-BLDG)         </t>
  </si>
  <si>
    <t xml:space="preserve">POLICE-CELLULAR (VERIZON)               </t>
  </si>
  <si>
    <t xml:space="preserve">POLICE-TELEPHONE (NEXTIVA)              </t>
  </si>
  <si>
    <t xml:space="preserve">POLICE-TELEPHONE LONG DISTANCE          </t>
  </si>
  <si>
    <t xml:space="preserve">POLICE-LANGUAGE LINE INTERPRETER        </t>
  </si>
  <si>
    <t xml:space="preserve">POLICE-BROOME COUNTY INFO TECH          </t>
  </si>
  <si>
    <t xml:space="preserve">POLICE-BUILDING MAINT &amp; SUPPLY          </t>
  </si>
  <si>
    <t xml:space="preserve">POLICE-EVIDENCE &amp; FINGERPRINT SUPPLY    </t>
  </si>
  <si>
    <t xml:space="preserve">POLICE-BEAST TECH SUPPORT               </t>
  </si>
  <si>
    <t xml:space="preserve">POLICE-REPLACEMENT VESTS                </t>
  </si>
  <si>
    <t xml:space="preserve">POLICE-RISE GRANT                       </t>
  </si>
  <si>
    <t xml:space="preserve">POLICE-SWAT                             </t>
  </si>
  <si>
    <t xml:space="preserve">POLICE-CROSSING GUARD UNIFORMS          </t>
  </si>
  <si>
    <t xml:space="preserve">POLICE-EYE CARE ALLOWANCE               </t>
  </si>
  <si>
    <t xml:space="preserve">POLICE-PHYSICALS NEW HIRES              </t>
  </si>
  <si>
    <t xml:space="preserve">POLICE-CLOTHING INITIAL ISSUE           </t>
  </si>
  <si>
    <t xml:space="preserve">POLICE-CLOTHING ALLOWANCE OFFICERS      </t>
  </si>
  <si>
    <t xml:space="preserve">POLICE-CLOTHING ALLOWANCE (METER)       </t>
  </si>
  <si>
    <t xml:space="preserve">POLICE-CONF/MLG/ED                      </t>
  </si>
  <si>
    <t xml:space="preserve">POLICE-NARCAN                           </t>
  </si>
  <si>
    <t xml:space="preserve">POLICE-COLLEGE REIMBURSEMENT            </t>
  </si>
  <si>
    <t xml:space="preserve">BOARD OF TRUSTEES PERSONAL SERVICES     </t>
  </si>
  <si>
    <t xml:space="preserve">VILLAGE JUSTICE PERSONAL SERVICES       </t>
  </si>
  <si>
    <t xml:space="preserve">MAYOR PERSONAL SERVICES                 </t>
  </si>
  <si>
    <t xml:space="preserve">POLICE-EQUIP-SERVER                     </t>
  </si>
  <si>
    <t xml:space="preserve">POLICE-EQUIP-SECURITY CAMERA'S          </t>
  </si>
  <si>
    <t xml:space="preserve">POLICE-EQUIP-MISC FURNITURE             </t>
  </si>
  <si>
    <t xml:space="preserve">POLICE-EQUIP-SMALL MISC                 </t>
  </si>
  <si>
    <t xml:space="preserve">POLICE-EQUIP-BOILER &amp; HVAC              </t>
  </si>
  <si>
    <t xml:space="preserve">POLICE-EQUIP-COMPUTER                   </t>
  </si>
  <si>
    <t xml:space="preserve">POLICE-EQUIP-NOT USED                   </t>
  </si>
  <si>
    <t xml:space="preserve">TRAFFIC CONTROL PERSONAL SERVICE        </t>
  </si>
  <si>
    <t xml:space="preserve">TRAFFIC CNTRL-NYSDOT SIGNAL MAINT       </t>
  </si>
  <si>
    <t xml:space="preserve">TRAFFIC CNTRL-SIGN REPAIRS (DPW)        </t>
  </si>
  <si>
    <t xml:space="preserve">TRAFFIC CNTRL-PARKING METERS            </t>
  </si>
  <si>
    <t xml:space="preserve">TRAFFIC CNTRL-KIOSK EXP                 </t>
  </si>
  <si>
    <t xml:space="preserve">FIRE-EQUIP-JUVINILE FIRE PROGRAM        </t>
  </si>
  <si>
    <t xml:space="preserve">FIRE-EQUIP-NEW RADIO'S                  </t>
  </si>
  <si>
    <t xml:space="preserve">FIRE-EQUIP-CHEVY TAHOE EMS VEHICLE      </t>
  </si>
  <si>
    <t xml:space="preserve">FIRE-EQUIP-PUMPER TRUCK                 </t>
  </si>
  <si>
    <t xml:space="preserve">SEWER-REFUND OF SEWER RENTS             </t>
  </si>
  <si>
    <t xml:space="preserve">SEWER-JSTP FLOW CHARGES                 </t>
  </si>
  <si>
    <t xml:space="preserve">SEWER-CONFERENCES/MILEAGE/EDUCATE       </t>
  </si>
  <si>
    <t xml:space="preserve">SEWER-CDL DRUG TESTING                  </t>
  </si>
  <si>
    <t xml:space="preserve">SEWER-CDL RENEWAL &amp; TESTING             </t>
  </si>
  <si>
    <t xml:space="preserve">SEWER-CLOTHING ALLOWANCE                </t>
  </si>
  <si>
    <t xml:space="preserve">SEWER-AUDIOMETRIC TESTING               </t>
  </si>
  <si>
    <t xml:space="preserve">SEWER-GAS DETECTOR CALIBRATION          </t>
  </si>
  <si>
    <t xml:space="preserve">SEWER-DEC RIVER SAMPLE-ENGINEER         </t>
  </si>
  <si>
    <t xml:space="preserve">SEWER-FLOW MONITORING PLAN-ENGRNG       </t>
  </si>
  <si>
    <t xml:space="preserve">SEWER-NYS DEC FLOW MONITORING PLN       </t>
  </si>
  <si>
    <t xml:space="preserve">SEWER-CSO FLOW METER CALIBRATION        </t>
  </si>
  <si>
    <t xml:space="preserve">SEWER-CSO ELECTRICITY                   </t>
  </si>
  <si>
    <t xml:space="preserve">SEWER-CSO OVERFLOW EVENT-SAMPLES        </t>
  </si>
  <si>
    <t xml:space="preserve">SEWER-MAINT/RPR PRTS-SEWVIDEOSYS        </t>
  </si>
  <si>
    <t xml:space="preserve">SEWER-U.F.P.O. MARKING PAINT            </t>
  </si>
  <si>
    <t xml:space="preserve">SEWER-SEWER DYE                         </t>
  </si>
  <si>
    <t xml:space="preserve">SEWER-SEWER R.O.W.                      </t>
  </si>
  <si>
    <t xml:space="preserve">SEWER-VIDEO SEWER LINES                 </t>
  </si>
  <si>
    <t xml:space="preserve">SEWER-SYSTEM REPAIRS                    </t>
  </si>
  <si>
    <t>SEWER-GRAND AVE CORRIDOR BALDWIN/CHARLES</t>
  </si>
  <si>
    <t xml:space="preserve">SEWER-GRAND AVE-TOU CDBG PHASE 2        </t>
  </si>
  <si>
    <t xml:space="preserve">SEWER-S.P.D.E. FEE                      </t>
  </si>
  <si>
    <t xml:space="preserve">SEWER-PROTECTIVE CLOTHING               </t>
  </si>
  <si>
    <t xml:space="preserve">SEWER-720 RIVERSIDE DR - CSO ELECTRIC   </t>
  </si>
  <si>
    <t xml:space="preserve">SEWER-PAGERS                            </t>
  </si>
  <si>
    <t xml:space="preserve">SEWER-TELEPHONE (LONG DIST)             </t>
  </si>
  <si>
    <t xml:space="preserve">SEWER-TELEPHONE (NEXTIVA)               </t>
  </si>
  <si>
    <t xml:space="preserve">SEWER-CELLULAR (VERIZON)                </t>
  </si>
  <si>
    <t xml:space="preserve">SEWER-TELE SYSTEM REPAIRS               </t>
  </si>
  <si>
    <t xml:space="preserve">SEWER-DEGREASER                         </t>
  </si>
  <si>
    <t xml:space="preserve">SEWER-VEHICLE REPAIR PARTS              </t>
  </si>
  <si>
    <t xml:space="preserve">SEWER-TIRES                             </t>
  </si>
  <si>
    <t xml:space="preserve">SEWER-REPAIRS TO SEWER VAC              </t>
  </si>
  <si>
    <t xml:space="preserve">SEWER-COPIER/FAX LEASE                  </t>
  </si>
  <si>
    <t xml:space="preserve">SEWER-WPN                               </t>
  </si>
  <si>
    <t xml:space="preserve">SEWER-INTERNET ACCESS                   </t>
  </si>
  <si>
    <t xml:space="preserve">SEWER-CENTRAL PRINTING                  </t>
  </si>
  <si>
    <t xml:space="preserve">SEWER-MAIL/PSTG/FEDEX                   </t>
  </si>
  <si>
    <t xml:space="preserve">SEWER-OFFICE SUPPLIES                   </t>
  </si>
  <si>
    <t xml:space="preserve">SEWER-FISCAL AGENT FEE (BOND)           </t>
  </si>
  <si>
    <t xml:space="preserve">SEWER -LEGAL SERVICES (C&amp;G)             </t>
  </si>
  <si>
    <t xml:space="preserve">SEWER-EQUIP-NEW HOLLAND LOADER          </t>
  </si>
  <si>
    <t xml:space="preserve">SEWER EQUIP-NEW SEWER VAC TRUCK         </t>
  </si>
  <si>
    <t xml:space="preserve">SEWER-EQUIP-WHEEL-NOT USED              </t>
  </si>
  <si>
    <t xml:space="preserve">SEWER-EQUIP-T66 VIDEO TRACTOR W/ACC     </t>
  </si>
  <si>
    <t xml:space="preserve">SEWER-EQUIP-NOT USED                    </t>
  </si>
  <si>
    <t xml:space="preserve">SEWER-EQUIP-LAT CAMERA/CSO METER        </t>
  </si>
  <si>
    <t xml:space="preserve">SEWER-EQUIP-VACTOR-TRUCK#18             </t>
  </si>
  <si>
    <t xml:space="preserve">SEWER EQUIPMENT                         </t>
  </si>
  <si>
    <t xml:space="preserve">SEWER PERSONAL SERVICES                 </t>
  </si>
  <si>
    <t xml:space="preserve">SWER-UNALLOCATED INSURANCE:             </t>
  </si>
  <si>
    <t xml:space="preserve">WATER DIST-REFUND OF WATER RENTS        </t>
  </si>
  <si>
    <t xml:space="preserve">WATER DIST-DEYO HILL RD TANK PAINTING   </t>
  </si>
  <si>
    <t xml:space="preserve">WATER DIST-CAP-REYNOLDS RD EST TANK     </t>
  </si>
  <si>
    <t xml:space="preserve">WATER DIST-BC DISTRIBUTION              </t>
  </si>
  <si>
    <t xml:space="preserve">WATER DIST-BC OUTSIDE PAINT             </t>
  </si>
  <si>
    <t xml:space="preserve">WATER DIST-DRUG TESTING                 </t>
  </si>
  <si>
    <t xml:space="preserve">WATER DIST-CDL RENEWALS &amp; TESTING       </t>
  </si>
  <si>
    <t xml:space="preserve">WATER DIST-CLOTHING ALLOWANCE-DPW       </t>
  </si>
  <si>
    <t xml:space="preserve">WATER DIST-EYE CARE ALLOWANCE           </t>
  </si>
  <si>
    <t xml:space="preserve">WATER DIST-DEC FEES                     </t>
  </si>
  <si>
    <t xml:space="preserve">WATER DIST-AVENUE A WATER LINE          </t>
  </si>
  <si>
    <t xml:space="preserve">WATER DIST-DISTRIBUTION SUPPLIES        </t>
  </si>
  <si>
    <t xml:space="preserve">WATER DIST-BALDWIN STREET UHS PROJECT   </t>
  </si>
  <si>
    <t xml:space="preserve">WATER DIST-BALD 12 MAIN CORLISS         </t>
  </si>
  <si>
    <t xml:space="preserve">WATER DIST-BALDWIN RR TO CORLISS        </t>
  </si>
  <si>
    <t xml:space="preserve">WATER DIST-SERVICE PARTS                </t>
  </si>
  <si>
    <t xml:space="preserve">WATER DIST-CAP-WREN STREET TANK         </t>
  </si>
  <si>
    <t xml:space="preserve">WATER DIST-CORLISS AVE                  </t>
  </si>
  <si>
    <t xml:space="preserve">WATER DIST-CAMDEN ST TOP COAT PAVING    </t>
  </si>
  <si>
    <t xml:space="preserve">WATER DIST-AETNA                        </t>
  </si>
  <si>
    <t xml:space="preserve">WATER DIST-STONE &amp; GRAVEL               </t>
  </si>
  <si>
    <t xml:space="preserve">WATER DIST-ASPHALT                      </t>
  </si>
  <si>
    <t xml:space="preserve">WATER DIST-CONCRETE MIX                 </t>
  </si>
  <si>
    <t xml:space="preserve">WATER DIST-METER PARTS                  </t>
  </si>
  <si>
    <t xml:space="preserve">WATER DIST-PAINT OUTSIDE                </t>
  </si>
  <si>
    <t xml:space="preserve">WATER DIST-NEW ROOF-RNDLS RD BOOSTER    </t>
  </si>
  <si>
    <t xml:space="preserve">WATER DIST-NEW ROOF-WELL#2 #3 #5        </t>
  </si>
  <si>
    <t xml:space="preserve">WATER DIST-ROW                          </t>
  </si>
  <si>
    <t xml:space="preserve">WATER DIST-LARGE VALVE REPLACEMENT      </t>
  </si>
  <si>
    <t xml:space="preserve">WATER DIST-ZOA AVE EMERGENCY REPAIRS    </t>
  </si>
  <si>
    <t xml:space="preserve">WATER DIST-HIGH LIFT BLDG ROOF/BLDG     </t>
  </si>
  <si>
    <t xml:space="preserve">WATER DIST-HYDRANT PROGRAM              </t>
  </si>
  <si>
    <t xml:space="preserve">WATER DIST-PROTECTIVE CLOTHING &amp; EQUIP  </t>
  </si>
  <si>
    <t xml:space="preserve">WATER DIST-NOT USED                     </t>
  </si>
  <si>
    <t xml:space="preserve">WATER DIST-OIL/GREASE/ANTI-FREEZE       </t>
  </si>
  <si>
    <t xml:space="preserve">WATER DIST-GAS/DIESEL FUEL              </t>
  </si>
  <si>
    <t xml:space="preserve">WATER DIST-TIRES                        </t>
  </si>
  <si>
    <t xml:space="preserve">WATER DIST-HEAVY EQUIP/VEH RPR PARTS    </t>
  </si>
  <si>
    <t xml:space="preserve">WATER DIST-VEHICLE REPAIRS              </t>
  </si>
  <si>
    <t xml:space="preserve">WATER DIST-CONCRETE REPLACEMENT         </t>
  </si>
  <si>
    <t xml:space="preserve">WATER DIST-PAVEMENT REPAIRS             </t>
  </si>
  <si>
    <t xml:space="preserve">WATER DIST-EQUIP RENTAL                 </t>
  </si>
  <si>
    <t>WATER DIST-EQUIP-LARGE METER REPLACEMENT</t>
  </si>
  <si>
    <t xml:space="preserve">WATER DIST-EQUIP-METERS                 </t>
  </si>
  <si>
    <t xml:space="preserve">WATER DIST-EQUIP-JACKHAMMER ATTACHMNT   </t>
  </si>
  <si>
    <t xml:space="preserve">WATER DIST-EQUIP-SMALL TOOLS            </t>
  </si>
  <si>
    <t xml:space="preserve">WATER DIST-EQUIP-MIG WELDER             </t>
  </si>
  <si>
    <t xml:space="preserve">WATER DIST-EQUIP-DUMP TRUCK             </t>
  </si>
  <si>
    <t xml:space="preserve">WATER DIST-EQUIP-CATLOADER BACKHOE      </t>
  </si>
  <si>
    <t xml:space="preserve">WATER DIST-EQUIP-PICK-UP TRUCK          </t>
  </si>
  <si>
    <t xml:space="preserve">WATER DIST-EQUIP-SECURITY EQUIPMENT     </t>
  </si>
  <si>
    <t xml:space="preserve">WATER DIST-EQUIP-WARNING DEVICES        </t>
  </si>
  <si>
    <t xml:space="preserve">WATER DIST-EQUIP-HAND HELD CORRELATOR   </t>
  </si>
  <si>
    <t xml:space="preserve">WATER SUPPLY-BC PLANT REPAIRS           </t>
  </si>
  <si>
    <t xml:space="preserve">WATER SUPPLY-BC LABOR                   </t>
  </si>
  <si>
    <t xml:space="preserve">WATER SUPPLY-BC SCADA                   </t>
  </si>
  <si>
    <t xml:space="preserve">WATER SUPPLY-WELL#3-CAMDEN ST.          </t>
  </si>
  <si>
    <t xml:space="preserve">WATER SUPPLY-WELL#2-CAMDEN ST.          </t>
  </si>
  <si>
    <t xml:space="preserve">WATER SUPPLY-BROOME CO CHLORINE         </t>
  </si>
  <si>
    <t xml:space="preserve">WATER SUPPLY-CHLORINE                   </t>
  </si>
  <si>
    <t xml:space="preserve">WATER SUPPLY-CALCI-QUEST                </t>
  </si>
  <si>
    <t xml:space="preserve">WATER SUPPLY-WATER SAMPLES              </t>
  </si>
  <si>
    <t xml:space="preserve">WATER SUPPLY-TELEMETERING MAINTENANCE   </t>
  </si>
  <si>
    <t xml:space="preserve">WATER SUPPLY-GENERATOR FAIRVIEW         </t>
  </si>
  <si>
    <t xml:space="preserve">WATER SUPPLY-GENERATOR REYNOLDS RD      </t>
  </si>
  <si>
    <t xml:space="preserve">WATER SUPPLY-GENERATOR MAINTENANCE      </t>
  </si>
  <si>
    <t xml:space="preserve">WATER SUPPLY-BR CTY SCADA MAINTENANCE   </t>
  </si>
  <si>
    <t xml:space="preserve">WATER SUPPLY-SCADA MAINTENANCE          </t>
  </si>
  <si>
    <t xml:space="preserve">WATER SUPPLY-SCADA ALARM SYSTEM         </t>
  </si>
  <si>
    <t xml:space="preserve">WATER SUPPLY-FIRE SERVICE CONTRACT      </t>
  </si>
  <si>
    <t xml:space="preserve">WATER SUPPLY-HVAC CONTRACT              </t>
  </si>
  <si>
    <t>WATER SUPPLY-A/C FOR SCADA &amp; COMPUTER RM</t>
  </si>
  <si>
    <t xml:space="preserve">WATER SUPPLY-SHOP WINDOWS               </t>
  </si>
  <si>
    <t xml:space="preserve">WATER SUPPLY-BLDG MAINT/INSPEC          </t>
  </si>
  <si>
    <t xml:space="preserve">WATER SUPPLY-PLANT &amp; EQUIPMENT REPAIRS  </t>
  </si>
  <si>
    <t xml:space="preserve">WATER SUPPLY-PLANT &amp; PROPERTY REPAIRS   </t>
  </si>
  <si>
    <t xml:space="preserve">WATER SUPPLY-HEAT &amp; ELECTRIC            </t>
  </si>
  <si>
    <t xml:space="preserve">WATER SUPPLY-PAINT                      </t>
  </si>
  <si>
    <t xml:space="preserve">WATER SUPPLY-OIL/GREASE/ANTI-FREEZE     </t>
  </si>
  <si>
    <t xml:space="preserve">WATER SUPPLY-HOUSEHOLD/RESTROOM SUPPLY  </t>
  </si>
  <si>
    <t xml:space="preserve">WATER SUPPLY-AIR STRIPPER               </t>
  </si>
  <si>
    <t xml:space="preserve">WATER SUPPLY-WATER TANK INSPECTION      </t>
  </si>
  <si>
    <t xml:space="preserve">WATER SUPPLY-JANITORIAL/CLEANING SUPPLY </t>
  </si>
  <si>
    <t xml:space="preserve">WATER SUPPLY-EQUIP-FENCING/GATES        </t>
  </si>
  <si>
    <t xml:space="preserve">WATER SUPPLY-EQUIP-REYNLDS PUMP DRIVE   </t>
  </si>
  <si>
    <t xml:space="preserve">WATER SUPPLY-EQUIP-FAIRVIEW PUMP DRIVE  </t>
  </si>
  <si>
    <t xml:space="preserve">WATER SUPPLY-EQUIP-GOSR ADMIN&amp;OPS BLDG  </t>
  </si>
  <si>
    <t xml:space="preserve">WATER SUPPLY-EQUIP-MAINTENANCE BLDG     </t>
  </si>
  <si>
    <t xml:space="preserve">WATER SUPPLY-EQUIP-WELL3 UPGRADE/MAINT  </t>
  </si>
  <si>
    <t xml:space="preserve">WATER SUPPLY-EQUIP-WELL2 UPGRADE/MAINT  </t>
  </si>
  <si>
    <t xml:space="preserve">WATER SUPPLY-EQUIP-SWING/CHECK VALVE    </t>
  </si>
  <si>
    <t xml:space="preserve">WATER SUPPLY-EQUIP-MAG METER (REYNOLDS) </t>
  </si>
  <si>
    <t xml:space="preserve">WATER SUPPLY-EQUIP-CLOUD METER READER   </t>
  </si>
  <si>
    <t xml:space="preserve">WATER SUPPLY-OFFICE EQUIP/FURNITURE     </t>
  </si>
  <si>
    <t xml:space="preserve">WATER SUPPLY-EQUIP-PRINTER/COPIER       </t>
  </si>
  <si>
    <t xml:space="preserve">WATER SUPPLY-EQUIP-SOFTWARE             </t>
  </si>
  <si>
    <t xml:space="preserve">WATER SUPPLY-EQUIP-SERVER               </t>
  </si>
  <si>
    <t xml:space="preserve">WATER SUPPLY-EQUIP-COMPUTER             </t>
  </si>
  <si>
    <t xml:space="preserve">WATER ADMIN-CONF/MLG/ED                 </t>
  </si>
  <si>
    <t>WATER ADMIN-FLUSHING NOTICES&amp;WATERTRTMNT</t>
  </si>
  <si>
    <t xml:space="preserve">WATER ADMIN-PAGERS                      </t>
  </si>
  <si>
    <t xml:space="preserve">WATER ADMIN-TELEPHONE LONG DISTANCE     </t>
  </si>
  <si>
    <t xml:space="preserve">WATER ADMIN-TELEPHONES (NEXTIVA)        </t>
  </si>
  <si>
    <t xml:space="preserve">WATER ADMIN-CELLULAR (VERIZON)          </t>
  </si>
  <si>
    <t xml:space="preserve">WATER ADMIN-TELEPHONE REPAIR SYSTEM     </t>
  </si>
  <si>
    <t xml:space="preserve">WATER ADMIN-RADIO REPAIR&amp;MAINT CONTRACT </t>
  </si>
  <si>
    <t xml:space="preserve">WATER ADMIN-RADIO MAINTENANCE AGREEMENT </t>
  </si>
  <si>
    <t xml:space="preserve">WATER ADMIN-COMPUTER-MAINTAGREE/LICENSE </t>
  </si>
  <si>
    <t xml:space="preserve">WATER ADMIN-INTERNET ACCESS             </t>
  </si>
  <si>
    <t xml:space="preserve">WATER ADMIN-OFFICE EQUIP (REPAIR/MAINT) </t>
  </si>
  <si>
    <t xml:space="preserve">WATER ADMIN-STATIONARY &amp; PRINTING       </t>
  </si>
  <si>
    <t xml:space="preserve">WATER ADMIN-MAIL/PSTG/FEDEX             </t>
  </si>
  <si>
    <t xml:space="preserve">WATER ADMIN--OFFICE SUPPLIES            </t>
  </si>
  <si>
    <t xml:space="preserve">WATER ADMIN-MISCELANEOUS/PETTY CASH     </t>
  </si>
  <si>
    <t xml:space="preserve">WATER ADMIN-BOOKS &amp; REFERENCE MATERIAL  </t>
  </si>
  <si>
    <t xml:space="preserve">WATER ADMIN-DUES &amp; MEMBERSHIPS          </t>
  </si>
  <si>
    <t xml:space="preserve">WATER ADMIN-CONSULTING-ENGINEERING      </t>
  </si>
  <si>
    <t xml:space="preserve">WATER ADMIN-CONSULTANT                  </t>
  </si>
  <si>
    <t xml:space="preserve">WATER ADMIN-EQUIP-COMPUTERS             </t>
  </si>
  <si>
    <t xml:space="preserve">WATER ADMIN-EQUIP-COPIER/PRINTER        </t>
  </si>
  <si>
    <t xml:space="preserve">WATER-CONTINGENCY ACCOUNT               </t>
  </si>
  <si>
    <t xml:space="preserve">WATER-JUDGEMENTS AND CLAIMS             </t>
  </si>
  <si>
    <t xml:space="preserve">DISASTER RELIEF-REFUSE FUND-EXPENDITURE </t>
  </si>
  <si>
    <t xml:space="preserve">DISASTER RELIEF-REFUSE-EXPENSE COVID 19 </t>
  </si>
  <si>
    <t xml:space="preserve">REFUSE-CDL DRUG TESTING                 </t>
  </si>
  <si>
    <t xml:space="preserve">REFUSE-CDL RENEWAL &amp; DRUG TESTING       </t>
  </si>
  <si>
    <t xml:space="preserve">REFUSE-CLOTHING ALLOWANCE-DPW           </t>
  </si>
  <si>
    <t xml:space="preserve">REFUSE-AUDIOMETRIC TESTING              </t>
  </si>
  <si>
    <t xml:space="preserve">REFUSE-RECYCLE COST                     </t>
  </si>
  <si>
    <t xml:space="preserve">REFUSE-PEST CONTROL                     </t>
  </si>
  <si>
    <t xml:space="preserve">REFUSE-YARDWASTE DISPOSAL               </t>
  </si>
  <si>
    <t xml:space="preserve">REFUSE-VIOLATION TAGS                   </t>
  </si>
  <si>
    <t xml:space="preserve">REFUSE-DUMP PERMITS                     </t>
  </si>
  <si>
    <t xml:space="preserve">REFUSE-BR CTY TIPPING FEE               </t>
  </si>
  <si>
    <t xml:space="preserve">REFUSE-PROTECTIVE CLOTHING &amp; EQUIPMENT  </t>
  </si>
  <si>
    <t xml:space="preserve">REFUSE-CELLULAR (VERIZON)               </t>
  </si>
  <si>
    <t xml:space="preserve">REFUSE-HYDRAULIC OIL                    </t>
  </si>
  <si>
    <t xml:space="preserve">REFUSE-OIL/GREASE/ANTI-FREEZE           </t>
  </si>
  <si>
    <t xml:space="preserve">REFUSE-REPAIR PARTS                     </t>
  </si>
  <si>
    <t xml:space="preserve">REFUSE-RECYCLING BINS                   </t>
  </si>
  <si>
    <t xml:space="preserve">REFUSE-TIRES                            </t>
  </si>
  <si>
    <t xml:space="preserve">REFUSE-VEHICLE REPAIRS                  </t>
  </si>
  <si>
    <t xml:space="preserve">REFUSE-COMPUTER MAINT&amp;SFTWR             </t>
  </si>
  <si>
    <t xml:space="preserve">REFUSE-CENTRAL PRINTING                 </t>
  </si>
  <si>
    <t xml:space="preserve">REFUSE-MAIL/PSTG/FEDEX                  </t>
  </si>
  <si>
    <t xml:space="preserve">REFUSE-FISCAL AGENT FEES                </t>
  </si>
  <si>
    <t xml:space="preserve">REFUSE-EQUIP-DUMP TRUCK                 </t>
  </si>
  <si>
    <t xml:space="preserve">REFUSE-EQUIP-PICKUP TRUCK               </t>
  </si>
  <si>
    <t xml:space="preserve">REFUSE-EQUIP -SNGL ANXLE-20YDRECYCL     </t>
  </si>
  <si>
    <t xml:space="preserve">REFUSE-EQUIP-30 YARD PACKER             </t>
  </si>
  <si>
    <t xml:space="preserve">REFUSE-EQUIP-DIGITAL CAMERA             </t>
  </si>
  <si>
    <t xml:space="preserve">REFUSE-EQUIP-COMPUTER/EQUIPMENT         </t>
  </si>
  <si>
    <t xml:space="preserve">REFUSE-CONTINGENCY ACCOUNT              </t>
  </si>
  <si>
    <t xml:space="preserve">REFUSE-UNALLOCATED INSURANCE:           </t>
  </si>
  <si>
    <t xml:space="preserve">WATER ADMIN-EQUIP-DESKTOP FLD MAIL MACH </t>
  </si>
  <si>
    <t>WATER SUPPLY-EQUIP-UHS WILS HSPTL TUNNEL</t>
  </si>
  <si>
    <t xml:space="preserve">WATER SUPPLY-BC EQUIPMENT REPAIRS       </t>
  </si>
  <si>
    <t xml:space="preserve">WATER SUPPLY-BC AIRPORT TANK SERVICE    </t>
  </si>
  <si>
    <t xml:space="preserve">WATER SUPPLY-BC WATER SAMPLES           </t>
  </si>
  <si>
    <t xml:space="preserve">WATER SUPPLY-BC CHLORINE                </t>
  </si>
  <si>
    <t xml:space="preserve">WATER SUPPLY-BC PAINT &amp; PROTECT         </t>
  </si>
  <si>
    <t xml:space="preserve">WATER DIST-WATER MAIN REPLACE MATLS     </t>
  </si>
  <si>
    <t xml:space="preserve">WAT-TO-CAP BAN PAYMENTS                 </t>
  </si>
  <si>
    <t xml:space="preserve">WAT-TO-DEBT SERVICE                     </t>
  </si>
  <si>
    <t xml:space="preserve">WAT-TO-GEN FOR SERVICES                 </t>
  </si>
  <si>
    <t xml:space="preserve">WAT TO VARPUR-HELP LOAN -PRINCIPAL      </t>
  </si>
  <si>
    <t xml:space="preserve">WAT-2016 WATER METERS BAN-PRINCIPAL     </t>
  </si>
  <si>
    <t xml:space="preserve">WAT-2016 WATER METERS BAN - INTEREST    </t>
  </si>
  <si>
    <t xml:space="preserve">WAT DUE TO HLD FOR WATER ITEMS          </t>
  </si>
  <si>
    <t xml:space="preserve">SEWER-SPECIAL ITEM-DEPRECIATION         </t>
  </si>
  <si>
    <t xml:space="preserve">SEWER-EQUIP-COMPUTER EQUIP &amp; SFTWR      </t>
  </si>
  <si>
    <t xml:space="preserve">SEWER-EQUIP-SMALL TOOLS                 </t>
  </si>
  <si>
    <t xml:space="preserve">SEWER-EQUIP-SMALL EQUIPMENT             </t>
  </si>
  <si>
    <t xml:space="preserve">SEWER-EQUIP-RP BROWN ST SANITARY PS     </t>
  </si>
  <si>
    <t xml:space="preserve">SEWER-COMPUTER EQUIP &amp; SOFTWARE         </t>
  </si>
  <si>
    <t xml:space="preserve">SEWER-DEC REQ VALVE REPAIR              </t>
  </si>
  <si>
    <t xml:space="preserve">WAT-TO-GEN FOR SERVICES &amp; INSURANCE     </t>
  </si>
  <si>
    <t xml:space="preserve">WAT-TO-GEN N BROAD ST                   </t>
  </si>
  <si>
    <t xml:space="preserve">WAT-TO-GEN DAVIS AVE                    </t>
  </si>
  <si>
    <t xml:space="preserve">WAT-TO-GEN CAD/PLOTTER                  </t>
  </si>
  <si>
    <t xml:space="preserve">WAT-TO-GEN GRAND AVE PH5 CDBG/4         </t>
  </si>
  <si>
    <t xml:space="preserve">WAT-TO-GEN GAS/DIESEL/OIL               </t>
  </si>
  <si>
    <t xml:space="preserve">WAT-TO-GEN JCI MAINT CONTRACT           </t>
  </si>
  <si>
    <t xml:space="preserve">WAT-TO-GEN MECHANIC TOOLS               </t>
  </si>
  <si>
    <t xml:space="preserve">WAT-TO-CAP INTERFUND                    </t>
  </si>
  <si>
    <t xml:space="preserve">SEW-TO-CAP BAN PAYMENTS                 </t>
  </si>
  <si>
    <t xml:space="preserve">SEW-TO-DEBT SERVICE BOND PAYMENTS       </t>
  </si>
  <si>
    <t xml:space="preserve">SEW-TO-GEN GAS/OIL&amp;DIESEL               </t>
  </si>
  <si>
    <t xml:space="preserve">SEW-TO-GEN FOR SERVICES &amp; LIAB INS      </t>
  </si>
  <si>
    <t xml:space="preserve">SEW-TO-GEN N. BROAD ST RECON            </t>
  </si>
  <si>
    <t xml:space="preserve">SEW-TO-GEN DAVIS AVE                    </t>
  </si>
  <si>
    <t xml:space="preserve">SEW-TO-GEN GRAND AVE OVERUN             </t>
  </si>
  <si>
    <t xml:space="preserve">SEW-TO-GEN CAD SYS/PLOTTER GRND/OVRRN   </t>
  </si>
  <si>
    <t xml:space="preserve">SEW-TO-GEN DPW FACILITY                 </t>
  </si>
  <si>
    <t xml:space="preserve">SEW-TO-GEN GAS/DIESEL/OIL               </t>
  </si>
  <si>
    <t xml:space="preserve">SEW-TO-GEN DEF FUEL ADDITIVE            </t>
  </si>
  <si>
    <t xml:space="preserve">SEW-TO-GEN MECHANICS TOOLS              </t>
  </si>
  <si>
    <t xml:space="preserve">SEW-TO-GEN TRENCH BOX                   </t>
  </si>
  <si>
    <t xml:space="preserve">SEW-TO-GEN JCI MAINT CONT               </t>
  </si>
  <si>
    <t xml:space="preserve">SEW-TO-CAP INTERFUND                    </t>
  </si>
  <si>
    <t xml:space="preserve">REF-TO-CAP BAN PAYMENT                  </t>
  </si>
  <si>
    <t xml:space="preserve">REF-TO-DEBT SERVICE BOND PAYMENTS       </t>
  </si>
  <si>
    <t xml:space="preserve">REF-TO-CAP BAN PAYMENTS                 </t>
  </si>
  <si>
    <t xml:space="preserve">REF-TO-GEN SERVICES &amp; LIAB INS          </t>
  </si>
  <si>
    <t xml:space="preserve">REF-TO-GEN DPW FACILITY                 </t>
  </si>
  <si>
    <t xml:space="preserve">REF-TO-GEN GAS/OIL/DIESEL               </t>
  </si>
  <si>
    <t xml:space="preserve">REF-TO-GEN DEF FUEL ADDITIVE            </t>
  </si>
  <si>
    <t xml:space="preserve">REF-TO-GEN MECHANICS TOOLS              </t>
  </si>
  <si>
    <t xml:space="preserve">REF-TO-CAP INTERFUND                    </t>
  </si>
  <si>
    <t xml:space="preserve">GEN-TO-CAP INTERFUND                    </t>
  </si>
  <si>
    <t xml:space="preserve">STREET MAINTENANCE PERSONAL SERVICES    </t>
  </si>
  <si>
    <t xml:space="preserve">STREET MAINT-EQUIP-SALT BARN            </t>
  </si>
  <si>
    <t xml:space="preserve">STREET MAINT-EQUIP-MORTAR MIXER         </t>
  </si>
  <si>
    <t xml:space="preserve">STREET MAINT-EQUIP-4WDR DUMP W/PLOW     </t>
  </si>
  <si>
    <t xml:space="preserve">STREET MAINT-EQUIP-PAVEMENT ROLLER      </t>
  </si>
  <si>
    <t xml:space="preserve">STREET MAINT-EQUIP-DMP BODY TRK#6       </t>
  </si>
  <si>
    <t xml:space="preserve">STREET MAINT-EQUIP-2015 FRD EXPLORER    </t>
  </si>
  <si>
    <t xml:space="preserve">STREET MAINT-EQUIP-COMB DMP BODY        </t>
  </si>
  <si>
    <t xml:space="preserve">STREET MAINT-EQUIP-GRADE ALL BUCKET     </t>
  </si>
  <si>
    <t xml:space="preserve">STREET MAINT-EQUIP-ROLLER/BOBCAT TRLR   </t>
  </si>
  <si>
    <t xml:space="preserve">STREET MAINT-EQUIP-CREW CAB DUMP        </t>
  </si>
  <si>
    <t xml:space="preserve">STREET MAINT-EQUIP-LEAF COLLECTOR       </t>
  </si>
  <si>
    <t xml:space="preserve">STREET MAINT-EQUIP-STREET SWEEPER       </t>
  </si>
  <si>
    <t xml:space="preserve">STREET MAINT-EQUIP-BACKHOE              </t>
  </si>
  <si>
    <t xml:space="preserve">STREET MAINT-DP AUTOMATION FEES (SGS)   </t>
  </si>
  <si>
    <t xml:space="preserve">STREET MAINT-TOP SOIL                   </t>
  </si>
  <si>
    <t xml:space="preserve">STREET MAINT-REPAIR &amp; MAINT             </t>
  </si>
  <si>
    <t xml:space="preserve">STREET MAINT-MICROPVNG/CRACKSEAL/PTHL   </t>
  </si>
  <si>
    <t xml:space="preserve">STREET MAINT-IND GASES&amp;CYLINDER RNT     </t>
  </si>
  <si>
    <t xml:space="preserve">STREET MAINT-VEHICLE REPAIRS            </t>
  </si>
  <si>
    <t xml:space="preserve">STREET MAINT-REPAIR PARTS               </t>
  </si>
  <si>
    <t xml:space="preserve">STREET MAINT-SMALL TOOLS                </t>
  </si>
  <si>
    <t xml:space="preserve">STREET MAINT-TIRES                      </t>
  </si>
  <si>
    <t xml:space="preserve">STREET MAINT-BATTERIES &amp; WRNGLGHTS      </t>
  </si>
  <si>
    <t xml:space="preserve">STREET MAINT-HYDRAULIC HOSE/FTNGS       </t>
  </si>
  <si>
    <t xml:space="preserve">STREET MAINT-OIL/GREASE/ANTI-FREEZE     </t>
  </si>
  <si>
    <t xml:space="preserve">STREET MAINT-TELEPHONE (NEXTIVA)        </t>
  </si>
  <si>
    <t xml:space="preserve">STREET MAINT-TELEPHONE LONG DIST        </t>
  </si>
  <si>
    <t xml:space="preserve">STREET MAINT-PAGERS                     </t>
  </si>
  <si>
    <t xml:space="preserve">STREET MAINT-BACKHOE                    </t>
  </si>
  <si>
    <t xml:space="preserve">STREET MAINT-HELMETS/VESTS/GLVS         </t>
  </si>
  <si>
    <t xml:space="preserve">STREET MAINT-TREE REPLACEMENT &amp; REMOVAL </t>
  </si>
  <si>
    <t xml:space="preserve">STREET MAINT-AUDIOMETRIC TESTING        </t>
  </si>
  <si>
    <t xml:space="preserve">STREET MAINT-CLOTHING ALLOWANCE         </t>
  </si>
  <si>
    <t xml:space="preserve">STREET MAINT-CDL RENEWAL                </t>
  </si>
  <si>
    <t xml:space="preserve">STREET MAINT-CDL DRUG TESTING           </t>
  </si>
  <si>
    <t xml:space="preserve">STREET ADMIN PERSONAL SERVICES          </t>
  </si>
  <si>
    <t xml:space="preserve">STREET ADMIN-EQUIP-NEW COMPUTERS        </t>
  </si>
  <si>
    <t xml:space="preserve">STREET ADMIN-EQUIP-MISC. FURNITURE      </t>
  </si>
  <si>
    <t xml:space="preserve">STREET ADMIN-EQUIP-SMALL MISCELLANEOUS  </t>
  </si>
  <si>
    <t xml:space="preserve">STREET ADMIN-PROF ENGINEERING SERVICES  </t>
  </si>
  <si>
    <t xml:space="preserve">STREET ADMIN-OFFICE SUPPLIES            </t>
  </si>
  <si>
    <t xml:space="preserve">STREET ADMIN-CAD SYSTEM/PLOTTER         </t>
  </si>
  <si>
    <t xml:space="preserve">STREET ADMIN-MAIL/PSTG/FEDEX CHRG       </t>
  </si>
  <si>
    <t xml:space="preserve">STREET ADMIN-CDL DRUG TESTING           </t>
  </si>
  <si>
    <t xml:space="preserve">STREET ADMIN-INTERNET ACCESS            </t>
  </si>
  <si>
    <t xml:space="preserve">STREET ADMIN-EQUIP/COMPUTER MAINT       </t>
  </si>
  <si>
    <t xml:space="preserve">STREET ADMIN-LAUNDRY/GREASE/DSPL RAGS   </t>
  </si>
  <si>
    <t xml:space="preserve">STREET ADMIN-TELEPHONE SYSTEM REPAIR    </t>
  </si>
  <si>
    <t xml:space="preserve">STREET ADMIN-CELLULAR (VERIZON)         </t>
  </si>
  <si>
    <t xml:space="preserve">STREET ADMIN-TELEPHONE (NEXTIVA)        </t>
  </si>
  <si>
    <t xml:space="preserve">STREET ADMIN-PAGER SERVICES             </t>
  </si>
  <si>
    <t xml:space="preserve">STREET ADMIN-EARPLUGS/WKGLOVES PRSNL    </t>
  </si>
  <si>
    <t xml:space="preserve">STREET ADMIN-PROT.GEAR/CLOTHING/BOOT    </t>
  </si>
  <si>
    <t xml:space="preserve">STREET ADMIN-EYE CARE ALLOWANCE         </t>
  </si>
  <si>
    <t xml:space="preserve">STREET ADMIN-AUDIOMETRIC TESTING        </t>
  </si>
  <si>
    <t xml:space="preserve">STREET ADMIN-CLOTHING ALLOWANCE         </t>
  </si>
  <si>
    <t xml:space="preserve">STREET ADMIN-CDL RENEWALS               </t>
  </si>
  <si>
    <t xml:space="preserve">STREET ADMIN-CONF/MLG/ED                </t>
  </si>
  <si>
    <t xml:space="preserve">STREET ADMIN-NYS PE LIC RNWL            </t>
  </si>
  <si>
    <t>STREET MAINT-EQUIP-CREW CAB DUMP BODY T8</t>
  </si>
  <si>
    <t xml:space="preserve">STREET MAINT-TELEPHONE (NEXTEL)         </t>
  </si>
  <si>
    <t xml:space="preserve">FIRE-SUBSCRIPTION                       </t>
  </si>
  <si>
    <t xml:space="preserve">FIRE-ASSOC DUES &amp; MEMBERSHIPS           </t>
  </si>
  <si>
    <t xml:space="preserve">FIRE-CHAPLAIN                           </t>
  </si>
  <si>
    <t xml:space="preserve">FIRE-MISCELLANEOUS                      </t>
  </si>
  <si>
    <t xml:space="preserve">FIRE-OFFICE SUPPLIES                    </t>
  </si>
  <si>
    <t xml:space="preserve">FIRE-MAIL/PSTG/FEDEX CHRGS              </t>
  </si>
  <si>
    <t xml:space="preserve">FIRE-MISC SMALL EQUIPMENT               </t>
  </si>
  <si>
    <t xml:space="preserve">FIRE-COMPUTER MAINT/RPR/SERVAGRE        </t>
  </si>
  <si>
    <t xml:space="preserve">FIRE-INTERNET ACCESS                    </t>
  </si>
  <si>
    <t xml:space="preserve">FIRE-MAINT AGREEMENT CASCADE SYSTEM     </t>
  </si>
  <si>
    <t xml:space="preserve">FIRE-BOILER MAINT &amp; INSPECTION          </t>
  </si>
  <si>
    <t xml:space="preserve">FIRE-HOUSEHOLD/RESTROOM SUPPLY          </t>
  </si>
  <si>
    <t xml:space="preserve">FIRE-CLEANING/JANITORIAL SUPPLY         </t>
  </si>
  <si>
    <t xml:space="preserve">FIRE-SPECIALIZED VEHICLE REPAIRS        </t>
  </si>
  <si>
    <t xml:space="preserve">FIRE-RADIO REPAIRS&amp;SERV AGREEMNT        </t>
  </si>
  <si>
    <t xml:space="preserve">FIRE-TOOLS &amp; EQUIPMENT                  </t>
  </si>
  <si>
    <t xml:space="preserve">FIRE-TIRES                              </t>
  </si>
  <si>
    <t xml:space="preserve">FIRE-BATTERIES                          </t>
  </si>
  <si>
    <t xml:space="preserve">FIRE-REPAIR PARTS                       </t>
  </si>
  <si>
    <t xml:space="preserve">FIRE-GAS &amp; DIESEL FUEL                  </t>
  </si>
  <si>
    <t xml:space="preserve">FIRE-OIL/GREASE/ANTI-FREEZE             </t>
  </si>
  <si>
    <t xml:space="preserve">FIRE-GAS&amp;ELEC (NSFIRE)HLD               </t>
  </si>
  <si>
    <t xml:space="preserve">FIRE-GAS&amp;ELEC (SSFIRE)270FLORAL         </t>
  </si>
  <si>
    <t xml:space="preserve">FIRE-TELEPHONE REPAIRS                  </t>
  </si>
  <si>
    <t xml:space="preserve">FIRE-CELLULAR (VERIZON)                 </t>
  </si>
  <si>
    <t xml:space="preserve">FIRE-TELEPHONE (NEXTIVA/RING)           </t>
  </si>
  <si>
    <t xml:space="preserve">FIRE-LONG DISTANCE SERVICE              </t>
  </si>
  <si>
    <t xml:space="preserve">FIRE-PAGERS                             </t>
  </si>
  <si>
    <t xml:space="preserve">FIRE-ePCR REPORTING                     </t>
  </si>
  <si>
    <t xml:space="preserve">FIRE-MAINT CONT JCI NSFIRE              </t>
  </si>
  <si>
    <t xml:space="preserve">FIRE-MAINT CNTRCT JCI SSFIRE            </t>
  </si>
  <si>
    <t xml:space="preserve">FIRE-BLDG MAINTENANCE &amp; SUPPLIES        </t>
  </si>
  <si>
    <t xml:space="preserve">FIRE-SCBA MAINTENANCE                   </t>
  </si>
  <si>
    <t xml:space="preserve">FIRE-SCBA ANNUAL BENCH TEST             </t>
  </si>
  <si>
    <t xml:space="preserve">FIRE-PUMP TESTING                       </t>
  </si>
  <si>
    <t xml:space="preserve">FIRE-PUMP REPAIRS                       </t>
  </si>
  <si>
    <t xml:space="preserve">FIRE-EMS/FIRST AID SUPPLIES             </t>
  </si>
  <si>
    <t xml:space="preserve">FIRE-LADDER TESTING                     </t>
  </si>
  <si>
    <t xml:space="preserve">FIRE-EYE CARE ALLOWANCE                 </t>
  </si>
  <si>
    <t xml:space="preserve">FIRE-ANNUAL PHYSICALS                   </t>
  </si>
  <si>
    <t xml:space="preserve">FIRE-UNIFORM ALLOWANCES                 </t>
  </si>
  <si>
    <t xml:space="preserve">FIRE-CONF/MLG/ED                        </t>
  </si>
  <si>
    <t xml:space="preserve">SAFETY INSPECTION PERSONAL SERVICES     </t>
  </si>
  <si>
    <t xml:space="preserve">CODE-EQUIP-MISC                         </t>
  </si>
  <si>
    <t xml:space="preserve">CODE-CELLULAR (VERIZON)                 </t>
  </si>
  <si>
    <t xml:space="preserve">STREET ADMIN-RADIO RPRS &amp; MAINT         </t>
  </si>
  <si>
    <t xml:space="preserve">STREET ADMIN-LONG DISTANCE SERVICE      </t>
  </si>
  <si>
    <t xml:space="preserve">STREET MAINT-BLACKTOP DEGREASER         </t>
  </si>
  <si>
    <t xml:space="preserve">STREET MAINT-ANNUAL SAFETY INSPECTIONS  </t>
  </si>
  <si>
    <t xml:space="preserve">PARKS PERSONAL SERVICES                 </t>
  </si>
  <si>
    <t xml:space="preserve">PARKS-EQUIP-SMALL TOOLS &amp; PAINT         </t>
  </si>
  <si>
    <t xml:space="preserve">PARKS-EQUIP-PU TRCK W/PLOW&amp;TOOL BOX     </t>
  </si>
  <si>
    <t xml:space="preserve">PARKS-EQUIP-2&amp;5YR PLAY STRUCTURE        </t>
  </si>
  <si>
    <t xml:space="preserve">PARKS-EQUIP-POOL PAINT                  </t>
  </si>
  <si>
    <t xml:space="preserve">PARKS-EQUIP-N.HUDSON FENCE RPLC         </t>
  </si>
  <si>
    <t xml:space="preserve">PARKS-EQUIP-NSPARK-TENNIS RPLCMNT       </t>
  </si>
  <si>
    <t xml:space="preserve">PARKS-EQUIP-NSPRK-FALLZN EDGNG          </t>
  </si>
  <si>
    <t xml:space="preserve">PARKS-EQUIP-CFJPARK-RPLCPLYAREAPAVILN   </t>
  </si>
  <si>
    <t xml:space="preserve">PARKS-EQUIP-NSPRK-LRGPAVLN-2GRILLS      </t>
  </si>
  <si>
    <t xml:space="preserve">PARKS-EQUIP-NSPRK POOLSHED DEMOLITION   </t>
  </si>
  <si>
    <t xml:space="preserve">PARKS-EQUIP-FLORAL AVE-PAV-2 GRILLS     </t>
  </si>
  <si>
    <t xml:space="preserve">PARKS-EQUIP-CFJPRK-FALLZN-EDGNG         </t>
  </si>
  <si>
    <t xml:space="preserve">PARKS-EQUIP-BAKER ST-FALL ZN-PRTCTN     </t>
  </si>
  <si>
    <t xml:space="preserve">PARKS-EQUIP-JC PAGODA REFURBISHMENT     </t>
  </si>
  <si>
    <t xml:space="preserve">PARKS-EQUIP-VIRGINAAVE-NEW PAVILLION    </t>
  </si>
  <si>
    <t xml:space="preserve">PARKS-EQUIP-VIRGINIA AVE-FALLZNPRTCTN   </t>
  </si>
  <si>
    <t xml:space="preserve">PARKS-EQUIP-VIRGINIA AVE-GRILLS&amp;FRGHT   </t>
  </si>
  <si>
    <t xml:space="preserve">PARKS-EQUIP-BOLAND-FALLZN-EDGING        </t>
  </si>
  <si>
    <t xml:space="preserve">PARKS-EQUIP-CFJ PARK FENCE              </t>
  </si>
  <si>
    <t xml:space="preserve">PARKS-EQUIP-CFJ-GRILLS                  </t>
  </si>
  <si>
    <t xml:space="preserve">PARKS-EQUIP-CFJ-TABLES                  </t>
  </si>
  <si>
    <t xml:space="preserve">PARKS-EQUIP-CHAIRS FOR STAFF            </t>
  </si>
  <si>
    <t xml:space="preserve">PARKS-EQUIP-POP-UP SUN BLOCKERS         </t>
  </si>
  <si>
    <t xml:space="preserve">PARKS-EQUIP-VETERANS PARK EXPENSES      </t>
  </si>
  <si>
    <t xml:space="preserve">PARKS-EQUIP-LAWN MAINTENANCE EQUIPMENT  </t>
  </si>
  <si>
    <t xml:space="preserve">PARKS-EQUIP-BACK PACK BLOWERS           </t>
  </si>
  <si>
    <t xml:space="preserve">PARKS-EQUIP-KUBOTA#2 PLOW-REPLACE       </t>
  </si>
  <si>
    <t xml:space="preserve">PARKS-EQUIP-KUBOTA#2-SALT SPREADER      </t>
  </si>
  <si>
    <t xml:space="preserve">PARKS-EQUIP-CAROUSEL SPEAKERS/ETC       </t>
  </si>
  <si>
    <t xml:space="preserve">PARKS-EQUIP-KUBOTA TRACTOR              </t>
  </si>
  <si>
    <t xml:space="preserve">PARKS-EQUIP-TIGER PROWLER MOWER         </t>
  </si>
  <si>
    <t xml:space="preserve">PARKS-EQUIP-SNBLWR KUBOTA TRACTOR       </t>
  </si>
  <si>
    <t xml:space="preserve">PARKS-RENTAL OF EQUIPMENT               </t>
  </si>
  <si>
    <t xml:space="preserve">PARKS-PORTABLE JOHN RENTAL              </t>
  </si>
  <si>
    <t xml:space="preserve">PARKS-HOUSEHOLD/RESTROOM SUPPLY         </t>
  </si>
  <si>
    <t xml:space="preserve">PARKS-GARBAGE CANS &amp; LINERS             </t>
  </si>
  <si>
    <t xml:space="preserve">PARKS-VA AVE &amp; FLORAL FIELDS            </t>
  </si>
  <si>
    <t xml:space="preserve">PARKS-FALL ZONE FIBAR CHIPS             </t>
  </si>
  <si>
    <t xml:space="preserve">PARKS-BAKER &amp; FLORAL PROJECTS           </t>
  </si>
  <si>
    <t xml:space="preserve">PARKS-VA AVE SHED PAD/FITNESS EQUIP     </t>
  </si>
  <si>
    <t xml:space="preserve">PARKS-EQUIP/VEHICLE REPAIRS             </t>
  </si>
  <si>
    <t xml:space="preserve">PARKS-SMALL TOOLS                       </t>
  </si>
  <si>
    <t xml:space="preserve">PARKS-TIRES                             </t>
  </si>
  <si>
    <t xml:space="preserve">PARKS-VEHICLE REPAIR PARTS              </t>
  </si>
  <si>
    <t xml:space="preserve">PARKS-CFJ PARK LIGHTS                   </t>
  </si>
  <si>
    <t xml:space="preserve">PARKS-FLORAL AVE PARK LIGHTS            </t>
  </si>
  <si>
    <t xml:space="preserve">PARKS-NS PARK LIGHTS                    </t>
  </si>
  <si>
    <t xml:space="preserve">PARKS-ST JOHNS PRKWY-ELEC               </t>
  </si>
  <si>
    <t xml:space="preserve">PARKS-TELEPHONE REPAIRS                 </t>
  </si>
  <si>
    <t xml:space="preserve">PARKS-CELLULAR (VERIZON)                </t>
  </si>
  <si>
    <t xml:space="preserve">PARKS-TELEPHONE (NEXTIVA)               </t>
  </si>
  <si>
    <t xml:space="preserve">PARKS-TELEPHONE LONG DISTANCE           </t>
  </si>
  <si>
    <t xml:space="preserve">PARKS-PAGER                             </t>
  </si>
  <si>
    <t xml:space="preserve">PARKS-GENERAL MAINTENANCE               </t>
  </si>
  <si>
    <t xml:space="preserve">PARKS-BATHROOM-RPLC&amp;REPAIR              </t>
  </si>
  <si>
    <t xml:space="preserve">PARKS-CAROUSEL SECURITY ALARM           </t>
  </si>
  <si>
    <t xml:space="preserve">PARKS-CAROUSEL MAINTENANCE              </t>
  </si>
  <si>
    <t xml:space="preserve">PARKS-SFTY EQUPMNT &amp; PRTCTV CLTHNG      </t>
  </si>
  <si>
    <t xml:space="preserve">PARKS-FIRST AID EQUIPMENT               </t>
  </si>
  <si>
    <t xml:space="preserve">PARKS-FUEL REIMB PARK SUPERINTENDENT    </t>
  </si>
  <si>
    <t xml:space="preserve">PARKS-POOL CHLORINE                     </t>
  </si>
  <si>
    <t xml:space="preserve">PARKS-MISC POOL SUPPLIES                </t>
  </si>
  <si>
    <t xml:space="preserve">PARKS-POOL PAINT                        </t>
  </si>
  <si>
    <t xml:space="preserve">PARKS-POOL REHAB                        </t>
  </si>
  <si>
    <t xml:space="preserve">PARKS-FLAGS-MAINS ST &amp; PARKS            </t>
  </si>
  <si>
    <t xml:space="preserve">PARKS-REGULATION SIGNS                  </t>
  </si>
  <si>
    <t xml:space="preserve">PARKS-SUMMERSTAFF-TSHRTS &amp; KEYS         </t>
  </si>
  <si>
    <t xml:space="preserve">PARKS-OVERBROOK                         </t>
  </si>
  <si>
    <t xml:space="preserve">PARKS-AUDIOMETRIC TESTING               </t>
  </si>
  <si>
    <t xml:space="preserve">PARKS-CLOTHING ALLOWANCE                </t>
  </si>
  <si>
    <t xml:space="preserve">PARKS-CDL RENEWAL                       </t>
  </si>
  <si>
    <t xml:space="preserve">PARKS-CDL DRUG TESTING                  </t>
  </si>
  <si>
    <t xml:space="preserve">PARKS-CNFRN/MILEAGE/ED                  </t>
  </si>
  <si>
    <t xml:space="preserve">YOUTH-PRINTING                          </t>
  </si>
  <si>
    <t xml:space="preserve">YOUTH-SUMMER CONCERTS                   </t>
  </si>
  <si>
    <t xml:space="preserve">YOUTH-SUMMER PRGM (T-BALL SHIRTS)       </t>
  </si>
  <si>
    <t xml:space="preserve">YOUTH-FIELD COMMISSIONERS(4@750)        </t>
  </si>
  <si>
    <t xml:space="preserve">YOUTH-YOUTH SERVICES                    </t>
  </si>
  <si>
    <t xml:space="preserve">YOUTH-SUMMER ARTS&amp;CRAFT/HOOPSTERS       </t>
  </si>
  <si>
    <t xml:space="preserve">YOUTH-AWARD NIGHT (MUNI BANQUET)        </t>
  </si>
  <si>
    <t xml:space="preserve">YOUTH-BATON SHOW &amp; SUPPLIES             </t>
  </si>
  <si>
    <t xml:space="preserve">YOUTH-PROGRAM FLYERS                    </t>
  </si>
  <si>
    <t xml:space="preserve">YOUTH-AWARDS &amp; MEDALS                   </t>
  </si>
  <si>
    <t xml:space="preserve">YOUTH-WINTER PRGM-VBALL&amp;MUNI T-SHT      </t>
  </si>
  <si>
    <t xml:space="preserve">YOUTH-SUMMER EMPLOYEE DRUG TESTING      </t>
  </si>
  <si>
    <t xml:space="preserve">CELEBRATIONS-MEMORIAL DAY               </t>
  </si>
  <si>
    <t xml:space="preserve">YOUTH-YOUTH LEAGUE INSURANCES           </t>
  </si>
  <si>
    <t xml:space="preserve">STORM SEWER-ROW-SEWER                   </t>
  </si>
  <si>
    <t xml:space="preserve">STORM SEWER-CATCH BASIN MARKERS         </t>
  </si>
  <si>
    <t xml:space="preserve">STORM SEWER-OAKDALE MALL SEWER          </t>
  </si>
  <si>
    <t xml:space="preserve">STORM SEWER-BROOME TIOGA SW ANNUAL FEE  </t>
  </si>
  <si>
    <t xml:space="preserve">STORM SEWER-STONE&amp;GRAVEL                </t>
  </si>
  <si>
    <t xml:space="preserve">GEN-TO-CAP BAN PAYMENTS                 </t>
  </si>
  <si>
    <t xml:space="preserve">GEN-TO-DEBT SERVICE BOND PAYMENTS       </t>
  </si>
  <si>
    <t xml:space="preserve">GEN-TO-SPECIAL GRANT FUND               </t>
  </si>
  <si>
    <t xml:space="preserve">BLDG-HOUSEHOLD/RESTROOM SUPPLY          </t>
  </si>
  <si>
    <t xml:space="preserve">DPW GARAGE-SYSTEM TEMP REPLACEMENT      </t>
  </si>
  <si>
    <t xml:space="preserve">DPW GARAGE-MISC TOOLS                   </t>
  </si>
  <si>
    <t xml:space="preserve">DPW GARAGE-FIRST AID SUPPLIES           </t>
  </si>
  <si>
    <t xml:space="preserve">DPW GARAGE-FIRE EXTINQUISHER SERV       </t>
  </si>
  <si>
    <t xml:space="preserve">DPW GARAGE-AUDIOMETRIC TESTING          </t>
  </si>
  <si>
    <t xml:space="preserve">DPW GARAGE-CLOTHING ALLOWANCE           </t>
  </si>
  <si>
    <t xml:space="preserve">DPW GARAGE-CDL RENEWAL                  </t>
  </si>
  <si>
    <t xml:space="preserve">DPW GARAGE-CDL DRUG TESTING             </t>
  </si>
  <si>
    <t xml:space="preserve">DPW GARAGE-CONFS/MLG/ED                 </t>
  </si>
  <si>
    <t xml:space="preserve">DPW GARAGE-NEW DPW FACILITY             </t>
  </si>
  <si>
    <t xml:space="preserve">CNTL OFFICE-VAR OFFICE SUPPLIES         </t>
  </si>
  <si>
    <t xml:space="preserve">CNTL OFFICE-PAPER SUPPLIES              </t>
  </si>
  <si>
    <t xml:space="preserve">EMPLOYEE BENEFIT-NYS EMPLOYEE'S RTRMNT  </t>
  </si>
  <si>
    <t xml:space="preserve">CAP-DPW-60 LESTER AVE BUILDING          </t>
  </si>
  <si>
    <t xml:space="preserve">CAP-POLICE-VEHICLES                     </t>
  </si>
  <si>
    <t xml:space="preserve">CAP-STREET MAINT-EQUIPMENT              </t>
  </si>
  <si>
    <t xml:space="preserve">CAP-STREET MAINT-CHIPPER                </t>
  </si>
  <si>
    <t xml:space="preserve">CAP-PERMANENT IMPROV-EQUIPMENT          </t>
  </si>
  <si>
    <t xml:space="preserve">CAP-PERM-HWY IMPROVEMENTS (CHIPS)       </t>
  </si>
  <si>
    <t xml:space="preserve">CAP-PERM-PAVE NY                        </t>
  </si>
  <si>
    <t xml:space="preserve">CAP-PERM-EXTREME WEATHER                </t>
  </si>
  <si>
    <t xml:space="preserve">CAP-PERM-PAVE OUR POTHOLES              </t>
  </si>
  <si>
    <t xml:space="preserve">CAP-PERM-GRAND AVE PH7 IMPROVEMENT      </t>
  </si>
  <si>
    <t xml:space="preserve">CAP-PERM-LESTER AVE BRIDGE REHAB        </t>
  </si>
  <si>
    <t xml:space="preserve">CAP-PERM-N. BROAD ST RECONSTRUCTION     </t>
  </si>
  <si>
    <t xml:space="preserve">CAP-PERM-DAVIS AVE RECONSTRUCTION       </t>
  </si>
  <si>
    <t xml:space="preserve">CAP-PERM-219 MAIN STREET REVITALIZATION </t>
  </si>
  <si>
    <t xml:space="preserve">CAP-PERM-ROAD RECONSTUCTION/CONCRETE    </t>
  </si>
  <si>
    <t xml:space="preserve">CAP-PERM-PETERSON STREET CONSTRUCTION   </t>
  </si>
  <si>
    <t xml:space="preserve">CAP-PERM-PAVEMENT MAINTENANCE PROGRAM   </t>
  </si>
  <si>
    <t xml:space="preserve">CAP-SIDEWALKS &amp; CUR-REFURBISHMENTS      </t>
  </si>
  <si>
    <t xml:space="preserve">CAP-PARKS-EQUIPMENT                     </t>
  </si>
  <si>
    <t xml:space="preserve">CAP-PARKS-KUBOTA TRACTOR                </t>
  </si>
  <si>
    <t xml:space="preserve">CAP-SEWER-NEW HOLLAND LOADER            </t>
  </si>
  <si>
    <t xml:space="preserve">CAP-REFUSE-30 YARD PACKER               </t>
  </si>
  <si>
    <t xml:space="preserve">CAP-WATER-EQUIPMENT                     </t>
  </si>
  <si>
    <t xml:space="preserve">CAP-WATER-TRENCHBOX                     </t>
  </si>
  <si>
    <t xml:space="preserve">CAP-WATER-VALVE TRUCK                   </t>
  </si>
  <si>
    <t xml:space="preserve">CAP-WATER-CONTRACTUAL EXPENSES          </t>
  </si>
  <si>
    <t xml:space="preserve">CAP-WATER-DEYO HILL PRV REPLACEMENT     </t>
  </si>
  <si>
    <t>CAP-WATER-WREN STREET TANK REFURBISHMENT</t>
  </si>
  <si>
    <t>CAP-WATER-REYNOLDS RD TANK REFURBISHMENT</t>
  </si>
  <si>
    <t>CAP-WATER-DEYO HILL RD TNK REFURBISHMENT</t>
  </si>
  <si>
    <t xml:space="preserve">CAP-WATER-MIRIAM STREET MAIN REPLACE    </t>
  </si>
  <si>
    <t xml:space="preserve">CAP-BAN DEBT PAYMENTS                   </t>
  </si>
  <si>
    <t xml:space="preserve">CAP-WATER ADMIN-EQUIPMENT               </t>
  </si>
  <si>
    <t xml:space="preserve">CAP-WATER ADMIN-MAIL FOLDING MACHINE    </t>
  </si>
  <si>
    <t xml:space="preserve">CAP-WATER-PICKUP TRUCK                  </t>
  </si>
  <si>
    <t xml:space="preserve">GRANT-SAM                               </t>
  </si>
  <si>
    <t xml:space="preserve">GRANT-PROJECT FACELIFT                  </t>
  </si>
  <si>
    <t xml:space="preserve">GRANT-JENNISON PARK                     </t>
  </si>
  <si>
    <t xml:space="preserve">GRANT-DOWNTOWN PARKING STUDY            </t>
  </si>
  <si>
    <t xml:space="preserve">GRANT-COMPLETE STREETS                  </t>
  </si>
  <si>
    <t xml:space="preserve">GRANT-DASNY                             </t>
  </si>
  <si>
    <t xml:space="preserve">GRANTS-CONTRACTUAL                      </t>
  </si>
  <si>
    <t xml:space="preserve">GRANT-JCAP COURT                        </t>
  </si>
  <si>
    <t xml:space="preserve">GRANT-GBF PROJECTS                      </t>
  </si>
  <si>
    <t xml:space="preserve">GRANT-PAGODA                            </t>
  </si>
  <si>
    <t xml:space="preserve">GRANT-ZOMBIE                            </t>
  </si>
  <si>
    <t xml:space="preserve">GRANT-RESTORE NY                        </t>
  </si>
  <si>
    <t xml:space="preserve">GRANT-JC COMPREHENSIVE PLAN             </t>
  </si>
  <si>
    <t xml:space="preserve">GRANT-MAIN STREET PROGRAM EXPENSES      </t>
  </si>
  <si>
    <t>VILLAGE OF JOHNSON CITY</t>
  </si>
  <si>
    <t>Mayor Martin Meaney</t>
  </si>
  <si>
    <t>Village Budget Officer</t>
  </si>
  <si>
    <t>Jackson D. Bailey II</t>
  </si>
  <si>
    <t>Village Clerk-Treasurer</t>
  </si>
  <si>
    <t>TABLE OF CONTENTS</t>
  </si>
  <si>
    <t>VILLAGE BUDGET</t>
  </si>
  <si>
    <t>IN</t>
  </si>
  <si>
    <t>COUNTY OF BROOME</t>
  </si>
  <si>
    <t>CERTIFICATION OF CLERK-TREASURER</t>
  </si>
  <si>
    <t>Signed:</t>
  </si>
  <si>
    <t>Title:</t>
  </si>
  <si>
    <t>Date:</t>
  </si>
  <si>
    <t>Page</t>
  </si>
  <si>
    <t>2-3</t>
  </si>
  <si>
    <t>4-17</t>
  </si>
  <si>
    <t>Budget Summary And Tax Levy</t>
  </si>
  <si>
    <t>General Fund Estimated Revenues</t>
  </si>
  <si>
    <t>General Fund Appropriations</t>
  </si>
  <si>
    <t>Water Fund Estimated Revenues</t>
  </si>
  <si>
    <t>Water Fund Appropriations</t>
  </si>
  <si>
    <t>Sewer Fund Estimated Revenues</t>
  </si>
  <si>
    <t>Sewer Fund Appropriations</t>
  </si>
  <si>
    <t>Refuse Fund Estimated Revenues</t>
  </si>
  <si>
    <t>Refuse Fund Appropriations</t>
  </si>
  <si>
    <t>Capital Fund Estimated Revenues</t>
  </si>
  <si>
    <t>Capital Fund Appropriations</t>
  </si>
  <si>
    <t>Special Grant Fund Estimated Revenues</t>
  </si>
  <si>
    <t>Special Grant Fund Appropriations</t>
  </si>
  <si>
    <t>Debt Service Fund Estimated Revenues</t>
  </si>
  <si>
    <t>Debt Service Fund Appropriations</t>
  </si>
  <si>
    <t>Budget Certification</t>
  </si>
  <si>
    <t>Total Water Fund Expenses</t>
  </si>
  <si>
    <t>Total General Fund Expenses</t>
  </si>
  <si>
    <t>Total General Fund Revenues</t>
  </si>
  <si>
    <t>Total Water Fund Revenues</t>
  </si>
  <si>
    <t>Total Sewer Fund Revenues</t>
  </si>
  <si>
    <t>Total Refuse Fund Revenues</t>
  </si>
  <si>
    <t>Total Refuse Fund Expenses</t>
  </si>
  <si>
    <t>Total Debt Service Fund Revenues</t>
  </si>
  <si>
    <t>Total Debt Service Fund Expense</t>
  </si>
  <si>
    <t>Account Number</t>
  </si>
  <si>
    <t>Account Type</t>
  </si>
  <si>
    <t>Requested</t>
  </si>
  <si>
    <t>Admin Recmnd</t>
  </si>
  <si>
    <t>Adopted Budget</t>
  </si>
  <si>
    <t>GEN REV</t>
  </si>
  <si>
    <t>GEN EXP</t>
  </si>
  <si>
    <t>WAT REV</t>
  </si>
  <si>
    <t>WAT EXP</t>
  </si>
  <si>
    <t>SEW REV</t>
  </si>
  <si>
    <t>SEW EXP</t>
  </si>
  <si>
    <t>DEPT</t>
  </si>
  <si>
    <t>BOARD</t>
  </si>
  <si>
    <t>ADOPT</t>
  </si>
  <si>
    <t>BUDGET WORKSHEET</t>
  </si>
  <si>
    <t>VARIANCE</t>
  </si>
  <si>
    <t>IMPORT INFORMATION (COPY/PASTE VALUES ROW 2 TO END OF DATA SERIES)</t>
  </si>
  <si>
    <t>REF REV</t>
  </si>
  <si>
    <t>REF EXP</t>
  </si>
  <si>
    <t>CAP REV</t>
  </si>
  <si>
    <t>CAP EXP</t>
  </si>
  <si>
    <t>SGF REV</t>
  </si>
  <si>
    <t>SGF EXP</t>
  </si>
  <si>
    <t>DSF REV</t>
  </si>
  <si>
    <t>DSF EXP</t>
  </si>
  <si>
    <t>Ser Bond Proceeds &amp; Premiums</t>
  </si>
  <si>
    <t>Grand Totals</t>
  </si>
  <si>
    <t xml:space="preserve"> Totals</t>
  </si>
  <si>
    <t>Line Item Control</t>
  </si>
  <si>
    <t>V -9901-9-000</t>
  </si>
  <si>
    <t>Sub Account</t>
  </si>
  <si>
    <t>V -9732-7-19A</t>
  </si>
  <si>
    <t>V -9732-6-19A</t>
  </si>
  <si>
    <t>V -9731-7-21B</t>
  </si>
  <si>
    <t>V -9731-7-19A</t>
  </si>
  <si>
    <t>V -9731-6-21B</t>
  </si>
  <si>
    <t>V -9731-6-19A</t>
  </si>
  <si>
    <t>V -9730-7-DL1</t>
  </si>
  <si>
    <t>V -9730-7-21B</t>
  </si>
  <si>
    <t>V -9730-7-19A</t>
  </si>
  <si>
    <t>V -9730-7-16B</t>
  </si>
  <si>
    <t>V -9730-7-164</t>
  </si>
  <si>
    <t>V -9730-7-163</t>
  </si>
  <si>
    <t>V -9730-7-15D</t>
  </si>
  <si>
    <t>V -9730-7-12B</t>
  </si>
  <si>
    <t>V -9730-7-11C</t>
  </si>
  <si>
    <t>V -9730-7-05A</t>
  </si>
  <si>
    <t>V -9730-7-017</t>
  </si>
  <si>
    <t>V -9730-7-010</t>
  </si>
  <si>
    <t>V -9730-6-DL1</t>
  </si>
  <si>
    <t>V -9730-6-21B</t>
  </si>
  <si>
    <t>V -9730-6-19A</t>
  </si>
  <si>
    <t>V -9730-6-16B</t>
  </si>
  <si>
    <t>V -9730-6-164</t>
  </si>
  <si>
    <t>V -9730-6-163</t>
  </si>
  <si>
    <t>V -9730-6-15D</t>
  </si>
  <si>
    <t>V -9730-6-12B</t>
  </si>
  <si>
    <t>V -9730-6-11C</t>
  </si>
  <si>
    <t>V -9730-6-05A</t>
  </si>
  <si>
    <t>V -9730-6-017</t>
  </si>
  <si>
    <t>V -9730-6-010</t>
  </si>
  <si>
    <t>Control</t>
  </si>
  <si>
    <t>V -9730-6-000</t>
  </si>
  <si>
    <t>V -9720-7-016</t>
  </si>
  <si>
    <t>V -9720-7-014</t>
  </si>
  <si>
    <t>V -9720-7-000</t>
  </si>
  <si>
    <t>V -9720-6-016</t>
  </si>
  <si>
    <t>V -9720-6-014</t>
  </si>
  <si>
    <t>V -9720-6-000</t>
  </si>
  <si>
    <t>V -9710-7-JCI</t>
  </si>
  <si>
    <t>V -9710-7-020</t>
  </si>
  <si>
    <t>V -9710-7-018</t>
  </si>
  <si>
    <t>V -9710-7-017</t>
  </si>
  <si>
    <t>V -9710-7-016</t>
  </si>
  <si>
    <t>V -9710-7-014</t>
  </si>
  <si>
    <t>V -9710-7-013</t>
  </si>
  <si>
    <t>V -9710-7-008</t>
  </si>
  <si>
    <t>V -9710-7-000</t>
  </si>
  <si>
    <t>V -9710-6-JCI</t>
  </si>
  <si>
    <t>V -9710-6-020</t>
  </si>
  <si>
    <t>V -9710-6-018</t>
  </si>
  <si>
    <t>V -9710-6-017</t>
  </si>
  <si>
    <t>V -9710-6-016</t>
  </si>
  <si>
    <t>V -9710-6-014</t>
  </si>
  <si>
    <t>V -9710-6-013</t>
  </si>
  <si>
    <t>V -9710-6-008</t>
  </si>
  <si>
    <t>V -9710-6-000</t>
  </si>
  <si>
    <t>P -7140-4-880</t>
  </si>
  <si>
    <t>L -9901-9-407</t>
  </si>
  <si>
    <t>L -9901-9-000</t>
  </si>
  <si>
    <t>L -9060-8-065</t>
  </si>
  <si>
    <t>L -9060-8-060</t>
  </si>
  <si>
    <t>L -9060-8-055</t>
  </si>
  <si>
    <t>L -9060-8-000</t>
  </si>
  <si>
    <t>L -9050-8-050</t>
  </si>
  <si>
    <t>L -9050-8-000</t>
  </si>
  <si>
    <t>L -9040-8-040</t>
  </si>
  <si>
    <t>L -9040-8-000</t>
  </si>
  <si>
    <t>L -9035-8-035</t>
  </si>
  <si>
    <t>L -9035-8-000</t>
  </si>
  <si>
    <t>L -9030-8-030</t>
  </si>
  <si>
    <t>L -9030-8-000</t>
  </si>
  <si>
    <t>L -9010-8-010</t>
  </si>
  <si>
    <t>L -9010-8-000</t>
  </si>
  <si>
    <t>L -7465-4-000</t>
  </si>
  <si>
    <t>L -7450-4-820</t>
  </si>
  <si>
    <t>L -7450-4-000</t>
  </si>
  <si>
    <t>L -7410-4-930</t>
  </si>
  <si>
    <t>L -7410-4-622</t>
  </si>
  <si>
    <t>L -7410-4-562</t>
  </si>
  <si>
    <t>L -7410-4-437</t>
  </si>
  <si>
    <t>L -7410-4-436</t>
  </si>
  <si>
    <t>L -7410-4-407</t>
  </si>
  <si>
    <t>L -7410-4-342</t>
  </si>
  <si>
    <t>L -7410-4-341</t>
  </si>
  <si>
    <t>L -7410-4-340</t>
  </si>
  <si>
    <t>L -7410-4-339</t>
  </si>
  <si>
    <t>L -7410-4-325</t>
  </si>
  <si>
    <t>L -7410-4-207</t>
  </si>
  <si>
    <t>L -7410-4-165</t>
  </si>
  <si>
    <t>L -7410-4-126</t>
  </si>
  <si>
    <t>L -7410-4-110</t>
  </si>
  <si>
    <t>L -7410-4-105</t>
  </si>
  <si>
    <t>L -7410-4-103</t>
  </si>
  <si>
    <t>L -7410-4-102</t>
  </si>
  <si>
    <t>L -7410-4-101</t>
  </si>
  <si>
    <t>L -7410-4-046</t>
  </si>
  <si>
    <t>L -7410-4-045</t>
  </si>
  <si>
    <t>L -7410-4-044</t>
  </si>
  <si>
    <t>L -7410-4-042</t>
  </si>
  <si>
    <t>L -7410-4-036</t>
  </si>
  <si>
    <t>L -7410-4-031</t>
  </si>
  <si>
    <t>L -7410-4-022</t>
  </si>
  <si>
    <t>L -7410-4-000</t>
  </si>
  <si>
    <t>L -7410-2-117</t>
  </si>
  <si>
    <t>L -7410-2-111</t>
  </si>
  <si>
    <t>L -7410-2-000</t>
  </si>
  <si>
    <t>L -7410-1-000</t>
  </si>
  <si>
    <t>L -7410-0-000</t>
  </si>
  <si>
    <t>L -1990-4-000</t>
  </si>
  <si>
    <t>L -1910-4-310</t>
  </si>
  <si>
    <t>L -1910-4-000</t>
  </si>
  <si>
    <t>L -1680-4-037</t>
  </si>
  <si>
    <t>L -1680-4-000</t>
  </si>
  <si>
    <t>H4-9730-7-VP1</t>
  </si>
  <si>
    <t>H4-9730-7-000</t>
  </si>
  <si>
    <t>H3-1620-C-CAR</t>
  </si>
  <si>
    <t>H2-9901-9-VP1</t>
  </si>
  <si>
    <t>H2-9901-9-010</t>
  </si>
  <si>
    <t>H2-9730-7-VP1</t>
  </si>
  <si>
    <t>H2-9730-7-000</t>
  </si>
  <si>
    <t>H2-8340-4-978</t>
  </si>
  <si>
    <t>H2-8340-4-977</t>
  </si>
  <si>
    <t>H2-8340-4-976</t>
  </si>
  <si>
    <t>H2-8340-4-664</t>
  </si>
  <si>
    <t>H2-8340-4-618</t>
  </si>
  <si>
    <t>H2-8340-4-000</t>
  </si>
  <si>
    <t>H2-8340-2-504</t>
  </si>
  <si>
    <t>H2-8340-2-425</t>
  </si>
  <si>
    <t>H2-8340-2-321</t>
  </si>
  <si>
    <t>H2-8340-2-000</t>
  </si>
  <si>
    <t>H2-8310-2-115</t>
  </si>
  <si>
    <t>H2-8310-2-000</t>
  </si>
  <si>
    <t>H2-8170-2-VP1</t>
  </si>
  <si>
    <t>H2-8160-2-406</t>
  </si>
  <si>
    <t>H2-8120-2-671</t>
  </si>
  <si>
    <t>H2-7140-2-VP1</t>
  </si>
  <si>
    <t>H2-7140-2-756</t>
  </si>
  <si>
    <t>H2-7140-2-000</t>
  </si>
  <si>
    <t>H2-5710-V-000</t>
  </si>
  <si>
    <t>H2-5410-4-214</t>
  </si>
  <si>
    <t>H2-5112-2-034</t>
  </si>
  <si>
    <t>H2-5112-2-032</t>
  </si>
  <si>
    <t>H2-5112-2-031</t>
  </si>
  <si>
    <t>H2-5112-2-026</t>
  </si>
  <si>
    <t>H2-5112-2-025</t>
  </si>
  <si>
    <t>H2-5112-2-024</t>
  </si>
  <si>
    <t>H2-5112-2-023</t>
  </si>
  <si>
    <t>H2-5112-2-019</t>
  </si>
  <si>
    <t>H2-5112-2-017</t>
  </si>
  <si>
    <t>H2-5112-2-013</t>
  </si>
  <si>
    <t>H2-5112-2-012</t>
  </si>
  <si>
    <t>H2-5112-2-010</t>
  </si>
  <si>
    <t>H2-5112-2-000</t>
  </si>
  <si>
    <t>H2-5110-2-VP1</t>
  </si>
  <si>
    <t>H2-5110-2-424</t>
  </si>
  <si>
    <t>H2-5110-2-000</t>
  </si>
  <si>
    <t>H2-3410-2-VP1</t>
  </si>
  <si>
    <t>H2-3120-2-VP1</t>
  </si>
  <si>
    <t>H2-3120-2-310</t>
  </si>
  <si>
    <t>H2-3120-0-000</t>
  </si>
  <si>
    <t>H2-1640-4-975</t>
  </si>
  <si>
    <t>H2-1620-2-002</t>
  </si>
  <si>
    <t>H2-1620-2-001</t>
  </si>
  <si>
    <t>H2-1620-0-000</t>
  </si>
  <si>
    <t>H1-9901-9-JST</t>
  </si>
  <si>
    <t>H1-8760-4-JST</t>
  </si>
  <si>
    <t>H1-8120-4-JST</t>
  </si>
  <si>
    <t>G -9950-9-001</t>
  </si>
  <si>
    <t>G -9930-P-000</t>
  </si>
  <si>
    <t>G -9930-7-980</t>
  </si>
  <si>
    <t>G -9930-7-860</t>
  </si>
  <si>
    <t>G -9930-7-850</t>
  </si>
  <si>
    <t>G -9930-7-840</t>
  </si>
  <si>
    <t>G -9930-7-090</t>
  </si>
  <si>
    <t>G -9930-7-050</t>
  </si>
  <si>
    <t>G -9930-7-020</t>
  </si>
  <si>
    <t>G -9930-7-003</t>
  </si>
  <si>
    <t>G -9930-7-002</t>
  </si>
  <si>
    <t>G -9930-7-001</t>
  </si>
  <si>
    <t>G -9930-6-980</t>
  </si>
  <si>
    <t>G -9930-6-860</t>
  </si>
  <si>
    <t>G -9930-6-850</t>
  </si>
  <si>
    <t>G -9930-6-840</t>
  </si>
  <si>
    <t>G -9930-6-090</t>
  </si>
  <si>
    <t>G -9930-6-050</t>
  </si>
  <si>
    <t>G -9930-6-020</t>
  </si>
  <si>
    <t>G -9930-6-010</t>
  </si>
  <si>
    <t>G -9930-6-000</t>
  </si>
  <si>
    <t>G -9910-9-401</t>
  </si>
  <si>
    <t>G -9910-9-263</t>
  </si>
  <si>
    <t>G -9910-9-262</t>
  </si>
  <si>
    <t>G -9910-9-261</t>
  </si>
  <si>
    <t>G -9910-9-260</t>
  </si>
  <si>
    <t>G -9910-9-085</t>
  </si>
  <si>
    <t>G -9910-9-084</t>
  </si>
  <si>
    <t>G -9910-9-083</t>
  </si>
  <si>
    <t>G -9910-9-082</t>
  </si>
  <si>
    <t>G -9910-9-081</t>
  </si>
  <si>
    <t>G -9910-9-080</t>
  </si>
  <si>
    <t>G -9910-9-075</t>
  </si>
  <si>
    <t>G -9910-9-000</t>
  </si>
  <si>
    <t>G -9910-7-110</t>
  </si>
  <si>
    <t>G -9910-6-110</t>
  </si>
  <si>
    <t>G -9910-5-000</t>
  </si>
  <si>
    <t>G -9910-4-000</t>
  </si>
  <si>
    <t>G -9901-9-015</t>
  </si>
  <si>
    <t>G -9901-9-010</t>
  </si>
  <si>
    <t>G -9901-9-000</t>
  </si>
  <si>
    <t>G -9730-7-000</t>
  </si>
  <si>
    <t>G -9120-4-915</t>
  </si>
  <si>
    <t>G -9060-8-065</t>
  </si>
  <si>
    <t>G -9060-8-060</t>
  </si>
  <si>
    <t>G -9060-8-055</t>
  </si>
  <si>
    <t>G -9060-8-000</t>
  </si>
  <si>
    <t>G -9050-8-050</t>
  </si>
  <si>
    <t>G -9040-8-040</t>
  </si>
  <si>
    <t>G -9040-8-000</t>
  </si>
  <si>
    <t>G -9035-8-035</t>
  </si>
  <si>
    <t>G -9035-8-000</t>
  </si>
  <si>
    <t>G -9030-8-030</t>
  </si>
  <si>
    <t>G -9030-8-000</t>
  </si>
  <si>
    <t>G -9010-8-010</t>
  </si>
  <si>
    <t>G -9010-8-000</t>
  </si>
  <si>
    <t>G -8760-4-816</t>
  </si>
  <si>
    <t>G -8760-4-812</t>
  </si>
  <si>
    <t>G -8760-4-019</t>
  </si>
  <si>
    <t>G -8760-2-812</t>
  </si>
  <si>
    <t>G -8760-1-000</t>
  </si>
  <si>
    <t>G -8760-0-000</t>
  </si>
  <si>
    <t>G -8132-4-000</t>
  </si>
  <si>
    <t>G -8120-4-940</t>
  </si>
  <si>
    <t>G -8120-4-930</t>
  </si>
  <si>
    <t>G -8120-4-921</t>
  </si>
  <si>
    <t>G -8120-4-920</t>
  </si>
  <si>
    <t>G -8120-4-915</t>
  </si>
  <si>
    <t>G -8120-4-902</t>
  </si>
  <si>
    <t>G -8120-4-663</t>
  </si>
  <si>
    <t>G -8120-4-657</t>
  </si>
  <si>
    <t>G -8120-4-656</t>
  </si>
  <si>
    <t>G -8120-4-655</t>
  </si>
  <si>
    <t>G -8120-4-654</t>
  </si>
  <si>
    <t>G -8120-4-653</t>
  </si>
  <si>
    <t>G -8120-4-652</t>
  </si>
  <si>
    <t>G -8120-4-651</t>
  </si>
  <si>
    <t>G -8120-4-650</t>
  </si>
  <si>
    <t>G -8120-4-627</t>
  </si>
  <si>
    <t>G -8120-4-626</t>
  </si>
  <si>
    <t>G -8120-4-625</t>
  </si>
  <si>
    <t>G -8120-4-624</t>
  </si>
  <si>
    <t>G -8120-4-623</t>
  </si>
  <si>
    <t>G -8120-4-622</t>
  </si>
  <si>
    <t>G -8120-4-621</t>
  </si>
  <si>
    <t>G -8120-4-620</t>
  </si>
  <si>
    <t>G -8120-4-612</t>
  </si>
  <si>
    <t>G -8120-4-611</t>
  </si>
  <si>
    <t>G -8120-4-610</t>
  </si>
  <si>
    <t>G -8120-4-522</t>
  </si>
  <si>
    <t>G -8120-4-351</t>
  </si>
  <si>
    <t>G -8120-4-344</t>
  </si>
  <si>
    <t>G -8120-4-342</t>
  </si>
  <si>
    <t>G -8120-4-341</t>
  </si>
  <si>
    <t>G -8120-4-340</t>
  </si>
  <si>
    <t>G -8120-4-339</t>
  </si>
  <si>
    <t>G -8120-4-265</t>
  </si>
  <si>
    <t>G -8120-4-254</t>
  </si>
  <si>
    <t>G -8120-4-251</t>
  </si>
  <si>
    <t>G -8120-4-240</t>
  </si>
  <si>
    <t>G -8120-4-150</t>
  </si>
  <si>
    <t>G -8120-4-134</t>
  </si>
  <si>
    <t>G -8120-4-133</t>
  </si>
  <si>
    <t>G -8120-4-126</t>
  </si>
  <si>
    <t>G -8120-4-105</t>
  </si>
  <si>
    <t>G -8120-4-103</t>
  </si>
  <si>
    <t>G -8120-4-101</t>
  </si>
  <si>
    <t>G -8120-4-022</t>
  </si>
  <si>
    <t>G -8120-4-010</t>
  </si>
  <si>
    <t>G -8120-4-000</t>
  </si>
  <si>
    <t>G -8120-2-671</t>
  </si>
  <si>
    <t>G -8120-2-670</t>
  </si>
  <si>
    <t>G -8120-2-669</t>
  </si>
  <si>
    <t>G -8120-2-668</t>
  </si>
  <si>
    <t>G -8120-2-667</t>
  </si>
  <si>
    <t>G -8120-2-665</t>
  </si>
  <si>
    <t>G -8120-2-663</t>
  </si>
  <si>
    <t>G -8120-2-660</t>
  </si>
  <si>
    <t>G -8120-2-659</t>
  </si>
  <si>
    <t>G -8120-2-658</t>
  </si>
  <si>
    <t>G -8120-2-657</t>
  </si>
  <si>
    <t>G -8120-2-656</t>
  </si>
  <si>
    <t>G -8120-2-655</t>
  </si>
  <si>
    <t>G -8120-2-650</t>
  </si>
  <si>
    <t>G -8120-2-625</t>
  </si>
  <si>
    <t>G -8120-2-404</t>
  </si>
  <si>
    <t>G -8120-2-266</t>
  </si>
  <si>
    <t>G -8120-2-262</t>
  </si>
  <si>
    <t>G -8120-2-259</t>
  </si>
  <si>
    <t>G -8120-2-114</t>
  </si>
  <si>
    <t>G -8120-2-000</t>
  </si>
  <si>
    <t>G -8120-1-000</t>
  </si>
  <si>
    <t>G -8120-0-000</t>
  </si>
  <si>
    <t>G -1994-4-060</t>
  </si>
  <si>
    <t>G -1990-4-000</t>
  </si>
  <si>
    <t>G -1910-4-310</t>
  </si>
  <si>
    <t>G -1910-4-060</t>
  </si>
  <si>
    <t>G -1910-4-000</t>
  </si>
  <si>
    <t>G -1910-0-000</t>
  </si>
  <si>
    <t>F -9950-9-001</t>
  </si>
  <si>
    <t>F -9930-7-000</t>
  </si>
  <si>
    <t>F -9930-6-000</t>
  </si>
  <si>
    <t>F -9930-4-000</t>
  </si>
  <si>
    <t>F -9920-7-000</t>
  </si>
  <si>
    <t>F -9920-6-000</t>
  </si>
  <si>
    <t>F -9920-4-000</t>
  </si>
  <si>
    <t>F -9910-9-407</t>
  </si>
  <si>
    <t>F -9910-9-406</t>
  </si>
  <si>
    <t>F -9910-9-260</t>
  </si>
  <si>
    <t>F -9910-9-085</t>
  </si>
  <si>
    <t>F -9910-9-083</t>
  </si>
  <si>
    <t>F -9910-9-081</t>
  </si>
  <si>
    <t>F -9910-9-080</t>
  </si>
  <si>
    <t>F -9910-9-075</t>
  </si>
  <si>
    <t>F -9910-7-000</t>
  </si>
  <si>
    <t>F -9910-6-000</t>
  </si>
  <si>
    <t>F -9910-4-010</t>
  </si>
  <si>
    <t>F -9910-4-000</t>
  </si>
  <si>
    <t>F -9901-9-015</t>
  </si>
  <si>
    <t>F -9901-9-010</t>
  </si>
  <si>
    <t>F -9510-4-000</t>
  </si>
  <si>
    <t>F -9310-4-022</t>
  </si>
  <si>
    <t>F -9060-8-065</t>
  </si>
  <si>
    <t>F -9060-8-060</t>
  </si>
  <si>
    <t>F -9060-8-055</t>
  </si>
  <si>
    <t>F -9060-8-000</t>
  </si>
  <si>
    <t>F -9050-8-050</t>
  </si>
  <si>
    <t>F -9050-8-000</t>
  </si>
  <si>
    <t>F -9040-8-040</t>
  </si>
  <si>
    <t>F -9040-8-000</t>
  </si>
  <si>
    <t>F -9035-8-035</t>
  </si>
  <si>
    <t>F -9035-8-000</t>
  </si>
  <si>
    <t>F -9030-8-030</t>
  </si>
  <si>
    <t>F -9030-8-000</t>
  </si>
  <si>
    <t>F -9010-8-010</t>
  </si>
  <si>
    <t>F -9010-8-000</t>
  </si>
  <si>
    <t>F -8760-4-835</t>
  </si>
  <si>
    <t>F -8760-4-832</t>
  </si>
  <si>
    <t>F -8760-4-831</t>
  </si>
  <si>
    <t>F -8760-4-081</t>
  </si>
  <si>
    <t>F -8760-4-019</t>
  </si>
  <si>
    <t>F -8760-2-831</t>
  </si>
  <si>
    <t>F -8760-1-000</t>
  </si>
  <si>
    <t>F -8760-0-000</t>
  </si>
  <si>
    <t>F -8352-4-000</t>
  </si>
  <si>
    <t>F -8340-4-977</t>
  </si>
  <si>
    <t>F -8340-4-976</t>
  </si>
  <si>
    <t>F -8340-4-975</t>
  </si>
  <si>
    <t>F -8340-4-926</t>
  </si>
  <si>
    <t>F -8340-4-921</t>
  </si>
  <si>
    <t>F -8340-4-920</t>
  </si>
  <si>
    <t>F -8340-4-915</t>
  </si>
  <si>
    <t>F -8340-4-901</t>
  </si>
  <si>
    <t>F -8340-4-700</t>
  </si>
  <si>
    <t>F -8340-4-682</t>
  </si>
  <si>
    <t>F -8340-4-675</t>
  </si>
  <si>
    <t>F -8340-4-668</t>
  </si>
  <si>
    <t>F -8340-4-667</t>
  </si>
  <si>
    <t>F -8340-4-666</t>
  </si>
  <si>
    <t>F -8340-4-665</t>
  </si>
  <si>
    <t>F -8340-4-664</t>
  </si>
  <si>
    <t>F -8340-4-663</t>
  </si>
  <si>
    <t>F -8340-4-662</t>
  </si>
  <si>
    <t>F -8340-4-661</t>
  </si>
  <si>
    <t>F -8340-4-659</t>
  </si>
  <si>
    <t>F -8340-4-658</t>
  </si>
  <si>
    <t>F -8340-4-657</t>
  </si>
  <si>
    <t>F -8340-4-640</t>
  </si>
  <si>
    <t>F -8340-4-626</t>
  </si>
  <si>
    <t>F -8340-4-625</t>
  </si>
  <si>
    <t>F -8340-4-624</t>
  </si>
  <si>
    <t>F -8340-4-623</t>
  </si>
  <si>
    <t>F -8340-4-620</t>
  </si>
  <si>
    <t>F -8340-4-617</t>
  </si>
  <si>
    <t>F -8340-4-616</t>
  </si>
  <si>
    <t>F -8340-4-615</t>
  </si>
  <si>
    <t>F -8340-4-614</t>
  </si>
  <si>
    <t>F -8340-4-611</t>
  </si>
  <si>
    <t>F -8340-4-521</t>
  </si>
  <si>
    <t>F -8340-4-520</t>
  </si>
  <si>
    <t>F -8340-4-273</t>
  </si>
  <si>
    <t>F -8340-4-262</t>
  </si>
  <si>
    <t>F -8340-4-260</t>
  </si>
  <si>
    <t>F -8340-4-251</t>
  </si>
  <si>
    <t>F -8340-4-241</t>
  </si>
  <si>
    <t>F -8340-4-240</t>
  </si>
  <si>
    <t>F -8340-4-214</t>
  </si>
  <si>
    <t>F -8340-4-210</t>
  </si>
  <si>
    <t>F -8340-4-153</t>
  </si>
  <si>
    <t>F -8340-4-000</t>
  </si>
  <si>
    <t>F -8340-2-620</t>
  </si>
  <si>
    <t>F -8340-2-610</t>
  </si>
  <si>
    <t>F -8340-2-503</t>
  </si>
  <si>
    <t>F -8340-2-502</t>
  </si>
  <si>
    <t>F -8340-2-501</t>
  </si>
  <si>
    <t>F -8340-2-403</t>
  </si>
  <si>
    <t>F -8340-2-402</t>
  </si>
  <si>
    <t>F -8340-2-321</t>
  </si>
  <si>
    <t>F -8340-2-262</t>
  </si>
  <si>
    <t>F -8340-2-261</t>
  </si>
  <si>
    <t>F -8340-2-260</t>
  </si>
  <si>
    <t>F -8340-2-000</t>
  </si>
  <si>
    <t>F -8340-1-000</t>
  </si>
  <si>
    <t>F -8340-0-000</t>
  </si>
  <si>
    <t>F -8320-4-973</t>
  </si>
  <si>
    <t>F -8320-4-955</t>
  </si>
  <si>
    <t>F -8320-4-946</t>
  </si>
  <si>
    <t>F -8320-4-943</t>
  </si>
  <si>
    <t>F -8320-4-913</t>
  </si>
  <si>
    <t>F -8320-4-912</t>
  </si>
  <si>
    <t>F -8320-4-903</t>
  </si>
  <si>
    <t>F -8320-4-902</t>
  </si>
  <si>
    <t>F -8320-4-661</t>
  </si>
  <si>
    <t>F -8320-4-660</t>
  </si>
  <si>
    <t>F -8320-4-656</t>
  </si>
  <si>
    <t>F -8320-4-655</t>
  </si>
  <si>
    <t>F -8320-4-647</t>
  </si>
  <si>
    <t>F -8320-4-646</t>
  </si>
  <si>
    <t>F -8320-4-645</t>
  </si>
  <si>
    <t>F -8320-4-644</t>
  </si>
  <si>
    <t>F -8320-4-643</t>
  </si>
  <si>
    <t>F -8320-4-642</t>
  </si>
  <si>
    <t>F -8320-4-603</t>
  </si>
  <si>
    <t>F -8320-4-602</t>
  </si>
  <si>
    <t>F -8320-4-601</t>
  </si>
  <si>
    <t>F -8320-4-600</t>
  </si>
  <si>
    <t>F -8320-4-599</t>
  </si>
  <si>
    <t>F -8320-4-446</t>
  </si>
  <si>
    <t>F -8320-4-445</t>
  </si>
  <si>
    <t>F -8320-4-414</t>
  </si>
  <si>
    <t>F -8320-4-413</t>
  </si>
  <si>
    <t>F -8320-4-412</t>
  </si>
  <si>
    <t>F -8320-4-324</t>
  </si>
  <si>
    <t>F -8320-4-273</t>
  </si>
  <si>
    <t>F -8320-4-262</t>
  </si>
  <si>
    <t>F -8320-4-201</t>
  </si>
  <si>
    <t>F -8320-4-144</t>
  </si>
  <si>
    <t>F -8320-4-143</t>
  </si>
  <si>
    <t>F -8320-4-102</t>
  </si>
  <si>
    <t>F -8320-4-000</t>
  </si>
  <si>
    <t>F -8320-2-643</t>
  </si>
  <si>
    <t>F -8320-2-642</t>
  </si>
  <si>
    <t>F -8320-2-641</t>
  </si>
  <si>
    <t>F -8320-2-640</t>
  </si>
  <si>
    <t>F -8320-2-639</t>
  </si>
  <si>
    <t>F -8320-2-634</t>
  </si>
  <si>
    <t>F -8320-2-633</t>
  </si>
  <si>
    <t>F -8320-2-632</t>
  </si>
  <si>
    <t>F -8320-2-631</t>
  </si>
  <si>
    <t>F -8320-2-630</t>
  </si>
  <si>
    <t>F -8320-2-118</t>
  </si>
  <si>
    <t>F -8320-2-117</t>
  </si>
  <si>
    <t>F -8320-2-114</t>
  </si>
  <si>
    <t>F -8320-2-113</t>
  </si>
  <si>
    <t>F -8320-2-112</t>
  </si>
  <si>
    <t>F -8320-2-110</t>
  </si>
  <si>
    <t>F -8320-2-000</t>
  </si>
  <si>
    <t>F -8320-1-000</t>
  </si>
  <si>
    <t>F -8320-0-000</t>
  </si>
  <si>
    <t>F -8310-4-930</t>
  </si>
  <si>
    <t>F -8310-4-641</t>
  </si>
  <si>
    <t>F -8310-4-344</t>
  </si>
  <si>
    <t>F -8310-4-342</t>
  </si>
  <si>
    <t>F -8310-4-341</t>
  </si>
  <si>
    <t>F -8310-4-340</t>
  </si>
  <si>
    <t>F -8310-4-339</t>
  </si>
  <si>
    <t>F -8310-4-242</t>
  </si>
  <si>
    <t>F -8310-4-140</t>
  </si>
  <si>
    <t>F -8310-4-133</t>
  </si>
  <si>
    <t>F -8310-4-126</t>
  </si>
  <si>
    <t>F -8310-4-110</t>
  </si>
  <si>
    <t>F -8310-4-105</t>
  </si>
  <si>
    <t>F -8310-4-103</t>
  </si>
  <si>
    <t>F -8310-4-101</t>
  </si>
  <si>
    <t>F -8310-4-065</t>
  </si>
  <si>
    <t>F -8310-4-043</t>
  </si>
  <si>
    <t>F -8310-4-036</t>
  </si>
  <si>
    <t>F -8310-4-023</t>
  </si>
  <si>
    <t>F -8310-4-022</t>
  </si>
  <si>
    <t>F -8310-4-000</t>
  </si>
  <si>
    <t>F -8310-2-115</t>
  </si>
  <si>
    <t>F -8310-2-114</t>
  </si>
  <si>
    <t>F -8310-2-110</t>
  </si>
  <si>
    <t>F -8310-2-000</t>
  </si>
  <si>
    <t>F -8310-1-000</t>
  </si>
  <si>
    <t>F -8310-0-000</t>
  </si>
  <si>
    <t>F -1994-4-060</t>
  </si>
  <si>
    <t>F -1990-4-000</t>
  </si>
  <si>
    <t>F -1930-4-000</t>
  </si>
  <si>
    <t>F -1910-4-310</t>
  </si>
  <si>
    <t>F -1910-4-000</t>
  </si>
  <si>
    <t>F -1910-0-000</t>
  </si>
  <si>
    <t>EM-9950-9-001</t>
  </si>
  <si>
    <t>EM-9910-9-262</t>
  </si>
  <si>
    <t>EM-9910-9-261</t>
  </si>
  <si>
    <t>EM-9910-9-260</t>
  </si>
  <si>
    <t>EM-9910-9-085</t>
  </si>
  <si>
    <t>EM-9910-9-075</t>
  </si>
  <si>
    <t>EM-9910-9-010</t>
  </si>
  <si>
    <t>EM-9910-9-000</t>
  </si>
  <si>
    <t>EM-9910-5-000</t>
  </si>
  <si>
    <t>EM-9910-4-000</t>
  </si>
  <si>
    <t>EM-9910-3-000</t>
  </si>
  <si>
    <t>EM-9901-9-015</t>
  </si>
  <si>
    <t>EM-9901-9-010</t>
  </si>
  <si>
    <t>EM-9901-9-000</t>
  </si>
  <si>
    <t>EM-9785-7-000</t>
  </si>
  <si>
    <t>EM-9785-6-000</t>
  </si>
  <si>
    <t>EM-9060-8-065</t>
  </si>
  <si>
    <t>EM-9060-8-060</t>
  </si>
  <si>
    <t>EM-9060-8-055</t>
  </si>
  <si>
    <t>EM-9060-8-000</t>
  </si>
  <si>
    <t>EM-9050-8-050</t>
  </si>
  <si>
    <t>EM-9050-8-000</t>
  </si>
  <si>
    <t>EM-9040-8-040</t>
  </si>
  <si>
    <t>EM-9040-8-000</t>
  </si>
  <si>
    <t>EM-9035-8-035</t>
  </si>
  <si>
    <t>EM-9035-8-000</t>
  </si>
  <si>
    <t>EM-9030-8-030</t>
  </si>
  <si>
    <t>EM-9030-8-000</t>
  </si>
  <si>
    <t>EM-9010-8-010</t>
  </si>
  <si>
    <t>EM-9010-8-000</t>
  </si>
  <si>
    <t>EM-8760-4-816</t>
  </si>
  <si>
    <t>EM-8760-4-019</t>
  </si>
  <si>
    <t>EM-8760-1-000</t>
  </si>
  <si>
    <t>EM-8160-4-921</t>
  </si>
  <si>
    <t>EM-8160-4-920</t>
  </si>
  <si>
    <t>EM-8160-4-915</t>
  </si>
  <si>
    <t>EM-8160-4-902</t>
  </si>
  <si>
    <t>EM-8160-4-616</t>
  </si>
  <si>
    <t>EM-8160-4-615</t>
  </si>
  <si>
    <t>EM-8160-4-614</t>
  </si>
  <si>
    <t>EM-8160-4-613</t>
  </si>
  <si>
    <t>EM-8160-4-612</t>
  </si>
  <si>
    <t>EM-8160-4-611</t>
  </si>
  <si>
    <t>EM-8160-4-521</t>
  </si>
  <si>
    <t>EM-8160-4-340</t>
  </si>
  <si>
    <t>EM-8160-4-263</t>
  </si>
  <si>
    <t>EM-8160-4-262</t>
  </si>
  <si>
    <t>EM-8160-4-254</t>
  </si>
  <si>
    <t>EM-8160-4-252</t>
  </si>
  <si>
    <t>EM-8160-4-251</t>
  </si>
  <si>
    <t>EM-8160-4-240</t>
  </si>
  <si>
    <t>EM-8160-4-133</t>
  </si>
  <si>
    <t>EM-8160-4-105</t>
  </si>
  <si>
    <t>EM-8160-4-103</t>
  </si>
  <si>
    <t>EM-8160-4-022</t>
  </si>
  <si>
    <t>EM-8160-4-000</t>
  </si>
  <si>
    <t>EM-8160-2-410</t>
  </si>
  <si>
    <t>EM-8160-2-409</t>
  </si>
  <si>
    <t>EM-8160-2-408</t>
  </si>
  <si>
    <t>EM-8160-2-407</t>
  </si>
  <si>
    <t>EM-8160-2-406</t>
  </si>
  <si>
    <t>EM-8160-2-405</t>
  </si>
  <si>
    <t>EM-8160-2-121</t>
  </si>
  <si>
    <t>EM-8160-2-114</t>
  </si>
  <si>
    <t>EM-8160-2-000</t>
  </si>
  <si>
    <t>EM-8160-1-000</t>
  </si>
  <si>
    <t>EM-8160-0-000</t>
  </si>
  <si>
    <t>EM-1994-4-060</t>
  </si>
  <si>
    <t>EM-1990-4-000</t>
  </si>
  <si>
    <t>EM-1910-4-310</t>
  </si>
  <si>
    <t>EM-1910-4-000</t>
  </si>
  <si>
    <t>EM-1910-0-000</t>
  </si>
  <si>
    <t>CD-7750-4-243</t>
  </si>
  <si>
    <t>CD-7750-4-128</t>
  </si>
  <si>
    <t>CD-7750-4-127</t>
  </si>
  <si>
    <t>CD-7750-4-126</t>
  </si>
  <si>
    <t>CD-7750-4-125</t>
  </si>
  <si>
    <t>CD-7750-4-124</t>
  </si>
  <si>
    <t>CD-7750-4-123</t>
  </si>
  <si>
    <t>CD-7750-4-122</t>
  </si>
  <si>
    <t>CD-7750-4-121</t>
  </si>
  <si>
    <t>CD-7750-4-120</t>
  </si>
  <si>
    <t>CD-7750-4-117</t>
  </si>
  <si>
    <t>CD-7750-4-116</t>
  </si>
  <si>
    <t>CD-7750-4-115</t>
  </si>
  <si>
    <t>CD-7750-4-000</t>
  </si>
  <si>
    <t>C4-7140-4-VPK</t>
  </si>
  <si>
    <t>C3-3410-4-079</t>
  </si>
  <si>
    <t>C2-1440-4-GWL</t>
  </si>
  <si>
    <t>C1-3120-4-002</t>
  </si>
  <si>
    <t>C1-3120-0-000</t>
  </si>
  <si>
    <t>C1-1950-0-000</t>
  </si>
  <si>
    <t>C1-1460-4-000</t>
  </si>
  <si>
    <t>C1-1460-2-000</t>
  </si>
  <si>
    <t>C1-1460-1-000</t>
  </si>
  <si>
    <t>C1-1460-0-000</t>
  </si>
  <si>
    <t>A -9950-9-001</t>
  </si>
  <si>
    <t>A -9910-5-000</t>
  </si>
  <si>
    <t>A -9901-9-020</t>
  </si>
  <si>
    <t>A -9901-9-015</t>
  </si>
  <si>
    <t>A -9901-9-010</t>
  </si>
  <si>
    <t>A -9901-9-000</t>
  </si>
  <si>
    <t>A -9901-0-000</t>
  </si>
  <si>
    <t>A -9785-7-000</t>
  </si>
  <si>
    <t>A -9785-6-000</t>
  </si>
  <si>
    <t>A -9785-0-000</t>
  </si>
  <si>
    <t>A -9731-7-21B</t>
  </si>
  <si>
    <t>A -9528-7-000</t>
  </si>
  <si>
    <t>A -9528-6-000</t>
  </si>
  <si>
    <t>A -9528-0-000</t>
  </si>
  <si>
    <t>A -9527-7-000</t>
  </si>
  <si>
    <t>A -9527-6-000</t>
  </si>
  <si>
    <t>A -9527-0-000</t>
  </si>
  <si>
    <t>A -9526-7-000</t>
  </si>
  <si>
    <t>A -9526-6-000</t>
  </si>
  <si>
    <t>A -9526-0-000</t>
  </si>
  <si>
    <t>A -9525-7-000</t>
  </si>
  <si>
    <t>A -9525-6-000</t>
  </si>
  <si>
    <t>A -9525-0-000</t>
  </si>
  <si>
    <t>A -9524-7-000</t>
  </si>
  <si>
    <t>A -9524-6-000</t>
  </si>
  <si>
    <t>A -9524-0-000</t>
  </si>
  <si>
    <t>A -9523-7-000</t>
  </si>
  <si>
    <t>A -9523-6-000</t>
  </si>
  <si>
    <t>A -9523-0-000</t>
  </si>
  <si>
    <t>A -9522-7-000</t>
  </si>
  <si>
    <t>A -9522-6-000</t>
  </si>
  <si>
    <t>A -9522-0-000</t>
  </si>
  <si>
    <t>A -9521-7-000</t>
  </si>
  <si>
    <t>A -9521-6-000</t>
  </si>
  <si>
    <t>A -9521-0-000</t>
  </si>
  <si>
    <t>A -9520-7-000</t>
  </si>
  <si>
    <t>A -9520-6-000</t>
  </si>
  <si>
    <t>A -9520-0-000</t>
  </si>
  <si>
    <t>A -9512-0-000</t>
  </si>
  <si>
    <t>A -9085-8-087</t>
  </si>
  <si>
    <t>A -9085-8-085</t>
  </si>
  <si>
    <t>A -9085-8-000</t>
  </si>
  <si>
    <t>A -9085-0-000</t>
  </si>
  <si>
    <t>A -9060-8-065</t>
  </si>
  <si>
    <t>A -9060-8-060</t>
  </si>
  <si>
    <t>A -9060-8-055</t>
  </si>
  <si>
    <t>A -9060-8-000</t>
  </si>
  <si>
    <t>A -9060-0-000</t>
  </si>
  <si>
    <t>A -9050-8-050</t>
  </si>
  <si>
    <t>A -9050-8-000</t>
  </si>
  <si>
    <t>A -9050-0-000</t>
  </si>
  <si>
    <t>A -9040-8-040</t>
  </si>
  <si>
    <t>A -9040-8-000</t>
  </si>
  <si>
    <t>A -9040-0-000</t>
  </si>
  <si>
    <t>A -9035-8-035</t>
  </si>
  <si>
    <t>A -9035-8-000</t>
  </si>
  <si>
    <t>A -9035-0-000</t>
  </si>
  <si>
    <t>A -9030-8-030</t>
  </si>
  <si>
    <t>A -9030-8-000</t>
  </si>
  <si>
    <t>A -9030-0-000</t>
  </si>
  <si>
    <t>A -9015-8-015</t>
  </si>
  <si>
    <t>A -9015-8-000</t>
  </si>
  <si>
    <t>A -9015-0-000</t>
  </si>
  <si>
    <t>A -9010-8-010</t>
  </si>
  <si>
    <t>A -9010-8-000</t>
  </si>
  <si>
    <t>A -9010-0-000</t>
  </si>
  <si>
    <t>A -8760-4-817</t>
  </si>
  <si>
    <t>A -8760-4-814</t>
  </si>
  <si>
    <t>A -8760-4-731</t>
  </si>
  <si>
    <t>A -8760-4-714</t>
  </si>
  <si>
    <t>A -8760-4-511</t>
  </si>
  <si>
    <t>A -8760-4-501</t>
  </si>
  <si>
    <t>A -8760-4-341</t>
  </si>
  <si>
    <t>A -8760-4-312</t>
  </si>
  <si>
    <t>A -8760-4-174</t>
  </si>
  <si>
    <t>A -8760-4-164</t>
  </si>
  <si>
    <t>A -8760-4-162</t>
  </si>
  <si>
    <t>A -8760-4-019</t>
  </si>
  <si>
    <t>A -8760-2-714</t>
  </si>
  <si>
    <t>A -8760-2-341</t>
  </si>
  <si>
    <t>A -8760-2-164</t>
  </si>
  <si>
    <t>A -8760-1-000</t>
  </si>
  <si>
    <t>A -8760-0-000</t>
  </si>
  <si>
    <t>A -8170-4-406</t>
  </si>
  <si>
    <t>A -8170-4-254</t>
  </si>
  <si>
    <t>A -8170-4-240</t>
  </si>
  <si>
    <t>A -8170-4-230</t>
  </si>
  <si>
    <t>A -8170-4-000</t>
  </si>
  <si>
    <t>A -8170-2-250</t>
  </si>
  <si>
    <t>A -8170-2-000</t>
  </si>
  <si>
    <t>A -8170-0-000</t>
  </si>
  <si>
    <t>A -8140-4-659</t>
  </si>
  <si>
    <t>A -8140-4-643</t>
  </si>
  <si>
    <t>A -8140-4-642</t>
  </si>
  <si>
    <t>A -8140-4-641</t>
  </si>
  <si>
    <t>A -8140-4-640</t>
  </si>
  <si>
    <t>A -8140-4-637</t>
  </si>
  <si>
    <t>A -8140-4-635</t>
  </si>
  <si>
    <t>A -8140-4-634</t>
  </si>
  <si>
    <t>A -8140-4-632</t>
  </si>
  <si>
    <t>A -8140-4-631</t>
  </si>
  <si>
    <t>A -8140-4-630</t>
  </si>
  <si>
    <t>A -8140-4-623</t>
  </si>
  <si>
    <t>A -8140-4-000</t>
  </si>
  <si>
    <t>A -8140-2-000</t>
  </si>
  <si>
    <t>A -8140-0-000</t>
  </si>
  <si>
    <t>A -8020-4-101</t>
  </si>
  <si>
    <t>A -8020-4-050</t>
  </si>
  <si>
    <t>A -8020-4-000</t>
  </si>
  <si>
    <t>A -8020-1-000</t>
  </si>
  <si>
    <t>A -8020-0-000</t>
  </si>
  <si>
    <t>A -8010-4-101</t>
  </si>
  <si>
    <t>A -8010-4-050</t>
  </si>
  <si>
    <t>A -8010-4-000</t>
  </si>
  <si>
    <t>A -8010-1-000</t>
  </si>
  <si>
    <t>A -8010-0-000</t>
  </si>
  <si>
    <t>A -7750-4-243</t>
  </si>
  <si>
    <t>A -7750-4-126</t>
  </si>
  <si>
    <t>A -7750-4-125</t>
  </si>
  <si>
    <t>A -7750-4-124</t>
  </si>
  <si>
    <t>A -7750-4-123</t>
  </si>
  <si>
    <t>A -7750-4-122</t>
  </si>
  <si>
    <t>A -7750-4-121</t>
  </si>
  <si>
    <t>A -7750-4-120</t>
  </si>
  <si>
    <t>A -7750-4-119</t>
  </si>
  <si>
    <t>A -7750-4-118</t>
  </si>
  <si>
    <t>A -7750-4-117</t>
  </si>
  <si>
    <t>A -7750-4-116</t>
  </si>
  <si>
    <t>A -7750-4-115</t>
  </si>
  <si>
    <t>A -7750-4-000</t>
  </si>
  <si>
    <t>A -7750-0-000</t>
  </si>
  <si>
    <t>A -7620-4-720</t>
  </si>
  <si>
    <t>A -7620-4-000</t>
  </si>
  <si>
    <t>A -7620-0-000</t>
  </si>
  <si>
    <t>A -7550-4-705</t>
  </si>
  <si>
    <t>A -7550-4-704</t>
  </si>
  <si>
    <t>A -7550-4-703</t>
  </si>
  <si>
    <t>A -7550-4-000</t>
  </si>
  <si>
    <t>A -7550-0-000</t>
  </si>
  <si>
    <t>A -7310-4-921</t>
  </si>
  <si>
    <t>A -7310-4-765</t>
  </si>
  <si>
    <t>A -7310-4-762</t>
  </si>
  <si>
    <t>A -7310-4-760</t>
  </si>
  <si>
    <t>A -7310-4-757</t>
  </si>
  <si>
    <t>A -7310-4-755</t>
  </si>
  <si>
    <t>A -7310-4-754</t>
  </si>
  <si>
    <t>A -7310-4-753</t>
  </si>
  <si>
    <t>A -7310-4-752</t>
  </si>
  <si>
    <t>A -7310-4-751</t>
  </si>
  <si>
    <t>A -7310-4-750</t>
  </si>
  <si>
    <t>A -7310-4-701</t>
  </si>
  <si>
    <t>A -7310-4-311</t>
  </si>
  <si>
    <t>A -7310-4-105</t>
  </si>
  <si>
    <t>A -7310-4-000</t>
  </si>
  <si>
    <t>A -7310-2-821</t>
  </si>
  <si>
    <t>A -7310-2-811</t>
  </si>
  <si>
    <t>A -7310-2-000</t>
  </si>
  <si>
    <t>A -7310-1-000</t>
  </si>
  <si>
    <t>A -7310-0-000</t>
  </si>
  <si>
    <t>A -7140-4-930</t>
  </si>
  <si>
    <t>A -7140-4-921</t>
  </si>
  <si>
    <t>A -7140-4-920</t>
  </si>
  <si>
    <t>A -7140-4-915</t>
  </si>
  <si>
    <t>A -7140-4-902</t>
  </si>
  <si>
    <t>A -7140-4-880</t>
  </si>
  <si>
    <t>A -7140-4-750</t>
  </si>
  <si>
    <t>A -7140-4-741</t>
  </si>
  <si>
    <t>A -7140-4-740</t>
  </si>
  <si>
    <t>A -7140-4-735</t>
  </si>
  <si>
    <t>A -7140-4-734</t>
  </si>
  <si>
    <t>A -7140-4-733</t>
  </si>
  <si>
    <t>A -7140-4-732</t>
  </si>
  <si>
    <t>A -7140-4-730</t>
  </si>
  <si>
    <t>A -7140-4-523</t>
  </si>
  <si>
    <t>A -7140-4-520</t>
  </si>
  <si>
    <t>A -7140-4-450</t>
  </si>
  <si>
    <t>A -7140-4-422</t>
  </si>
  <si>
    <t>A -7140-4-420</t>
  </si>
  <si>
    <t>A -7140-4-411</t>
  </si>
  <si>
    <t>A -7140-4-410</t>
  </si>
  <si>
    <t>A -7140-4-344</t>
  </si>
  <si>
    <t>A -7140-4-342</t>
  </si>
  <si>
    <t>A -7140-4-341</t>
  </si>
  <si>
    <t>A -7140-4-340</t>
  </si>
  <si>
    <t>A -7140-4-339</t>
  </si>
  <si>
    <t>A -7140-4-336</t>
  </si>
  <si>
    <t>A -7140-4-330</t>
  </si>
  <si>
    <t>A -7140-4-329</t>
  </si>
  <si>
    <t>A -7140-4-328</t>
  </si>
  <si>
    <t>A -7140-4-254</t>
  </si>
  <si>
    <t>A -7140-4-251</t>
  </si>
  <si>
    <t>A -7140-4-250</t>
  </si>
  <si>
    <t>A -7140-4-240</t>
  </si>
  <si>
    <t>A -7140-4-208</t>
  </si>
  <si>
    <t>A -7140-4-207</t>
  </si>
  <si>
    <t>A -7140-4-206</t>
  </si>
  <si>
    <t>A -7140-4-205</t>
  </si>
  <si>
    <t>A -7140-4-204</t>
  </si>
  <si>
    <t>A -7140-4-201</t>
  </si>
  <si>
    <t>A -7140-4-156</t>
  </si>
  <si>
    <t>A -7140-4-154</t>
  </si>
  <si>
    <t>A -7140-4-000</t>
  </si>
  <si>
    <t>A -7140-2-758</t>
  </si>
  <si>
    <t>A -7140-2-757</t>
  </si>
  <si>
    <t>A -7140-2-756</t>
  </si>
  <si>
    <t>A -7140-2-755</t>
  </si>
  <si>
    <t>A -7140-2-754</t>
  </si>
  <si>
    <t>A -7140-2-753</t>
  </si>
  <si>
    <t>A -7140-2-752</t>
  </si>
  <si>
    <t>A -7140-2-751</t>
  </si>
  <si>
    <t>A -7140-2-750</t>
  </si>
  <si>
    <t>A -7140-2-749</t>
  </si>
  <si>
    <t>A -7140-2-748</t>
  </si>
  <si>
    <t>A -7140-2-747</t>
  </si>
  <si>
    <t>A -7140-2-746</t>
  </si>
  <si>
    <t>A -7140-2-745</t>
  </si>
  <si>
    <t>A -7140-2-744</t>
  </si>
  <si>
    <t>A -7140-2-743</t>
  </si>
  <si>
    <t>A -7140-2-742</t>
  </si>
  <si>
    <t>A -7140-2-741</t>
  </si>
  <si>
    <t>A -7140-2-740</t>
  </si>
  <si>
    <t>A -7140-2-735</t>
  </si>
  <si>
    <t>A -7140-2-730</t>
  </si>
  <si>
    <t>A -7140-2-720</t>
  </si>
  <si>
    <t>A -7140-2-717</t>
  </si>
  <si>
    <t>A -7140-2-716</t>
  </si>
  <si>
    <t>A -7140-2-715</t>
  </si>
  <si>
    <t>A -7140-2-714</t>
  </si>
  <si>
    <t>A -7140-2-713</t>
  </si>
  <si>
    <t>A -7140-2-712</t>
  </si>
  <si>
    <t>A -7140-2-711</t>
  </si>
  <si>
    <t>A -7140-2-710</t>
  </si>
  <si>
    <t>A -7140-2-412</t>
  </si>
  <si>
    <t>A -7140-2-250</t>
  </si>
  <si>
    <t>A -7140-2-000</t>
  </si>
  <si>
    <t>A -7140-1-000</t>
  </si>
  <si>
    <t>A -7140-0-000</t>
  </si>
  <si>
    <t>A -5650-4-211</t>
  </si>
  <si>
    <t>A -5650-4-000</t>
  </si>
  <si>
    <t>A -5650-0-000</t>
  </si>
  <si>
    <t>A -5510-4-920</t>
  </si>
  <si>
    <t>A -5510-0-000</t>
  </si>
  <si>
    <t>A -5410-4-214</t>
  </si>
  <si>
    <t>A -5410-4-000</t>
  </si>
  <si>
    <t>A -5410-0-000</t>
  </si>
  <si>
    <t>A -5142-4-221</t>
  </si>
  <si>
    <t>A -5142-4-220</t>
  </si>
  <si>
    <t>A -5142-4-000</t>
  </si>
  <si>
    <t>A -5142-0-000</t>
  </si>
  <si>
    <t>A -5112-2-031</t>
  </si>
  <si>
    <t>A -5112-2-030</t>
  </si>
  <si>
    <t>A -5112-2-029</t>
  </si>
  <si>
    <t>A -5112-2-028</t>
  </si>
  <si>
    <t>A -5112-2-027</t>
  </si>
  <si>
    <t>A -5112-2-026</t>
  </si>
  <si>
    <t>A -5112-2-025</t>
  </si>
  <si>
    <t>A -5112-2-024</t>
  </si>
  <si>
    <t>A -5112-2-023</t>
  </si>
  <si>
    <t>A -5112-2-022</t>
  </si>
  <si>
    <t>A -5112-2-021</t>
  </si>
  <si>
    <t>A -5112-2-020</t>
  </si>
  <si>
    <t>A -5112-2-019</t>
  </si>
  <si>
    <t>A -5112-2-018</t>
  </si>
  <si>
    <t>A -5112-2-017</t>
  </si>
  <si>
    <t>A -5112-2-016</t>
  </si>
  <si>
    <t>A -5112-2-015</t>
  </si>
  <si>
    <t>A -5112-2-014</t>
  </si>
  <si>
    <t>A -5112-2-013</t>
  </si>
  <si>
    <t>A -5112-2-012</t>
  </si>
  <si>
    <t>A -5112-2-011</t>
  </si>
  <si>
    <t>A -5112-2-010</t>
  </si>
  <si>
    <t>A -5112-2-000</t>
  </si>
  <si>
    <t>A -5112-0-000</t>
  </si>
  <si>
    <t>A -5110-4-921</t>
  </si>
  <si>
    <t>A -5110-4-920</t>
  </si>
  <si>
    <t>A -5110-4-915</t>
  </si>
  <si>
    <t>A -5110-4-902</t>
  </si>
  <si>
    <t>A -5110-4-633</t>
  </si>
  <si>
    <t>A -5110-4-541</t>
  </si>
  <si>
    <t>A -5110-4-522</t>
  </si>
  <si>
    <t>A -5110-4-425</t>
  </si>
  <si>
    <t>A -5110-4-344</t>
  </si>
  <si>
    <t>A -5110-4-342</t>
  </si>
  <si>
    <t>A -5110-4-341</t>
  </si>
  <si>
    <t>A -5110-4-340</t>
  </si>
  <si>
    <t>A -5110-4-339</t>
  </si>
  <si>
    <t>A -5110-4-262</t>
  </si>
  <si>
    <t>A -5110-4-254</t>
  </si>
  <si>
    <t>A -5110-4-253</t>
  </si>
  <si>
    <t>A -5110-4-252</t>
  </si>
  <si>
    <t>A -5110-4-251</t>
  </si>
  <si>
    <t>A -5110-4-250</t>
  </si>
  <si>
    <t>A -5110-4-241</t>
  </si>
  <si>
    <t>A -5110-4-240</t>
  </si>
  <si>
    <t>A -5110-4-230</t>
  </si>
  <si>
    <t>A -5110-4-215</t>
  </si>
  <si>
    <t>A -5110-4-214</t>
  </si>
  <si>
    <t>A -5110-4-213</t>
  </si>
  <si>
    <t>A -5110-4-212</t>
  </si>
  <si>
    <t>A -5110-4-210</t>
  </si>
  <si>
    <t>A -5110-4-205</t>
  </si>
  <si>
    <t>A -5110-4-156</t>
  </si>
  <si>
    <t>A -5110-4-154</t>
  </si>
  <si>
    <t>A -5110-4-122</t>
  </si>
  <si>
    <t>A -5110-4-000</t>
  </si>
  <si>
    <t>A -5110-2-424</t>
  </si>
  <si>
    <t>A -5110-2-423</t>
  </si>
  <si>
    <t>A -5110-2-422</t>
  </si>
  <si>
    <t>A -5110-2-421</t>
  </si>
  <si>
    <t>A -5110-2-420</t>
  </si>
  <si>
    <t>A -5110-2-419</t>
  </si>
  <si>
    <t>A -5110-2-418</t>
  </si>
  <si>
    <t>A -5110-2-417</t>
  </si>
  <si>
    <t>A -5110-2-414</t>
  </si>
  <si>
    <t>A -5110-2-413</t>
  </si>
  <si>
    <t>A -5110-2-412</t>
  </si>
  <si>
    <t>A -5110-2-411</t>
  </si>
  <si>
    <t>A -5110-2-407</t>
  </si>
  <si>
    <t>A -5110-2-406</t>
  </si>
  <si>
    <t>A -5110-2-401</t>
  </si>
  <si>
    <t>A -5110-2-116</t>
  </si>
  <si>
    <t>A -5110-2-000</t>
  </si>
  <si>
    <t>A -5110-1-000</t>
  </si>
  <si>
    <t>A -5110-0-000</t>
  </si>
  <si>
    <t>A -5010-4-940</t>
  </si>
  <si>
    <t>A -5010-4-930</t>
  </si>
  <si>
    <t>A -5010-4-921</t>
  </si>
  <si>
    <t>A -5010-4-920</t>
  </si>
  <si>
    <t>A -5010-4-915</t>
  </si>
  <si>
    <t>A -5010-4-902</t>
  </si>
  <si>
    <t>A -5010-4-901</t>
  </si>
  <si>
    <t>A -5010-4-522</t>
  </si>
  <si>
    <t>A -5010-4-521</t>
  </si>
  <si>
    <t>A -5010-4-344</t>
  </si>
  <si>
    <t>A -5010-4-342</t>
  </si>
  <si>
    <t>A -5010-4-341</t>
  </si>
  <si>
    <t>A -5010-4-340</t>
  </si>
  <si>
    <t>A -5010-4-339</t>
  </si>
  <si>
    <t>A -5010-4-242</t>
  </si>
  <si>
    <t>A -5010-4-207</t>
  </si>
  <si>
    <t>A -5010-4-133</t>
  </si>
  <si>
    <t>A -5010-4-126</t>
  </si>
  <si>
    <t>A -5010-4-121</t>
  </si>
  <si>
    <t>A -5010-4-103</t>
  </si>
  <si>
    <t>A -5010-4-102</t>
  </si>
  <si>
    <t>A -5010-4-101</t>
  </si>
  <si>
    <t>A -5010-4-025</t>
  </si>
  <si>
    <t>A -5010-4-000</t>
  </si>
  <si>
    <t>A -5010-2-117</t>
  </si>
  <si>
    <t>A -5010-2-115</t>
  </si>
  <si>
    <t>A -5010-2-110</t>
  </si>
  <si>
    <t>A -5010-2-000</t>
  </si>
  <si>
    <t>A -5010-1-000</t>
  </si>
  <si>
    <t>A -5010-0-000</t>
  </si>
  <si>
    <t>A -3989-4-930</t>
  </si>
  <si>
    <t>A -3989-4-901</t>
  </si>
  <si>
    <t>A -3989-4-830</t>
  </si>
  <si>
    <t>A -3989-4-344</t>
  </si>
  <si>
    <t>A -3989-4-340</t>
  </si>
  <si>
    <t>A -3989-4-260</t>
  </si>
  <si>
    <t>A -3989-4-240</t>
  </si>
  <si>
    <t>A -3989-4-133</t>
  </si>
  <si>
    <t>A -3989-4-130</t>
  </si>
  <si>
    <t>A -3989-4-126</t>
  </si>
  <si>
    <t>A -3989-4-110</t>
  </si>
  <si>
    <t>A -3989-4-103</t>
  </si>
  <si>
    <t>A -3989-4-101</t>
  </si>
  <si>
    <t>A -3989-4-066</t>
  </si>
  <si>
    <t>A -3989-4-065</t>
  </si>
  <si>
    <t>A -3989-4-036</t>
  </si>
  <si>
    <t>A -3989-4-030</t>
  </si>
  <si>
    <t>A -3989-4-000</t>
  </si>
  <si>
    <t>A -3989-2-000</t>
  </si>
  <si>
    <t>A -3989-1-000</t>
  </si>
  <si>
    <t>A -3989-0-000</t>
  </si>
  <si>
    <t>A -3620-4-101</t>
  </si>
  <si>
    <t>A -3620-4-050</t>
  </si>
  <si>
    <t>A -3620-4-000</t>
  </si>
  <si>
    <t>A -3620-1-000</t>
  </si>
  <si>
    <t>A -3620-0-000</t>
  </si>
  <si>
    <t>A -3410-4-930</t>
  </si>
  <si>
    <t>A -3410-4-914</t>
  </si>
  <si>
    <t>A -3410-4-903</t>
  </si>
  <si>
    <t>A -3410-4-901</t>
  </si>
  <si>
    <t>A -3410-4-560</t>
  </si>
  <si>
    <t>A -3410-4-524</t>
  </si>
  <si>
    <t>A -3410-4-507</t>
  </si>
  <si>
    <t>A -3410-4-505</t>
  </si>
  <si>
    <t>A -3410-4-502</t>
  </si>
  <si>
    <t>A -3410-4-501</t>
  </si>
  <si>
    <t>A -3410-4-437</t>
  </si>
  <si>
    <t>A -3410-4-404</t>
  </si>
  <si>
    <t>A -3410-4-403</t>
  </si>
  <si>
    <t>A -3410-4-400</t>
  </si>
  <si>
    <t>A -3410-4-344</t>
  </si>
  <si>
    <t>A -3410-4-342</t>
  </si>
  <si>
    <t>A -3410-4-341</t>
  </si>
  <si>
    <t>A -3410-4-340</t>
  </si>
  <si>
    <t>A -3410-4-339</t>
  </si>
  <si>
    <t>A -3410-4-323</t>
  </si>
  <si>
    <t>A -3410-4-322</t>
  </si>
  <si>
    <t>A -3410-4-262</t>
  </si>
  <si>
    <t>A -3410-4-260</t>
  </si>
  <si>
    <t>A -3410-4-254</t>
  </si>
  <si>
    <t>A -3410-4-252</t>
  </si>
  <si>
    <t>A -3410-4-251</t>
  </si>
  <si>
    <t>A -3410-4-250</t>
  </si>
  <si>
    <t>A -3410-4-242</t>
  </si>
  <si>
    <t>A -3410-4-240</t>
  </si>
  <si>
    <t>A -3410-4-202</t>
  </si>
  <si>
    <t>A -3410-4-201</t>
  </si>
  <si>
    <t>A -3410-4-165</t>
  </si>
  <si>
    <t>A -3410-4-141</t>
  </si>
  <si>
    <t>A -3410-4-126</t>
  </si>
  <si>
    <t>A -3410-4-120</t>
  </si>
  <si>
    <t>A -3410-4-117</t>
  </si>
  <si>
    <t>A -3410-4-103</t>
  </si>
  <si>
    <t>A -3410-4-101</t>
  </si>
  <si>
    <t>A -3410-4-065</t>
  </si>
  <si>
    <t>A -3410-4-050</t>
  </si>
  <si>
    <t>A -3410-4-036</t>
  </si>
  <si>
    <t>A -3410-4-032</t>
  </si>
  <si>
    <t>A -3410-4-000</t>
  </si>
  <si>
    <t>A -3410-2-261</t>
  </si>
  <si>
    <t>A -3410-2-260</t>
  </si>
  <si>
    <t>A -3410-2-259</t>
  </si>
  <si>
    <t>A -3410-2-258</t>
  </si>
  <si>
    <t>A -3410-2-257</t>
  </si>
  <si>
    <t>A -3410-2-256</t>
  </si>
  <si>
    <t>A -3410-2-255</t>
  </si>
  <si>
    <t>A -3410-2-254</t>
  </si>
  <si>
    <t>A -3410-2-253</t>
  </si>
  <si>
    <t>A -3410-2-252</t>
  </si>
  <si>
    <t>A -3410-2-251</t>
  </si>
  <si>
    <t>A -3410-2-117</t>
  </si>
  <si>
    <t>A -3410-2-115</t>
  </si>
  <si>
    <t>A -3410-2-110</t>
  </si>
  <si>
    <t>A -3410-2-000</t>
  </si>
  <si>
    <t>A -3410-1-000</t>
  </si>
  <si>
    <t>A -3410-0-000</t>
  </si>
  <si>
    <t>A -3320-4-277</t>
  </si>
  <si>
    <t>A -3320-4-275</t>
  </si>
  <si>
    <t>A -3320-4-000</t>
  </si>
  <si>
    <t>A -3320-0-000</t>
  </si>
  <si>
    <t>A -3310-4-542</t>
  </si>
  <si>
    <t>A -3310-4-327</t>
  </si>
  <si>
    <t>A -3310-4-274</t>
  </si>
  <si>
    <t>A -3310-4-271</t>
  </si>
  <si>
    <t>A -3310-4-270</t>
  </si>
  <si>
    <t>A -3310-4-218</t>
  </si>
  <si>
    <t>A -3310-4-211</t>
  </si>
  <si>
    <t>A -3310-4-000</t>
  </si>
  <si>
    <t>A -3310-2-000</t>
  </si>
  <si>
    <t>A -3310-1-000</t>
  </si>
  <si>
    <t>A -3310-0-000</t>
  </si>
  <si>
    <t>A -3150-4-530</t>
  </si>
  <si>
    <t>A -3150-4-000</t>
  </si>
  <si>
    <t>A -3150-1-000</t>
  </si>
  <si>
    <t>A -3150-0-000</t>
  </si>
  <si>
    <t>A -3125-4-889</t>
  </si>
  <si>
    <t>A -3125-4-000</t>
  </si>
  <si>
    <t>A -3125-0-000</t>
  </si>
  <si>
    <t>A -3121-2-000</t>
  </si>
  <si>
    <t>A -3121-1-000</t>
  </si>
  <si>
    <t>A -3121-0-000</t>
  </si>
  <si>
    <t>A -3120-4-932</t>
  </si>
  <si>
    <t>A -3120-4-931</t>
  </si>
  <si>
    <t>A -3120-4-930</t>
  </si>
  <si>
    <t>A -3120-4-912</t>
  </si>
  <si>
    <t>A -3120-4-911</t>
  </si>
  <si>
    <t>A -3120-4-910</t>
  </si>
  <si>
    <t>A -3120-4-904</t>
  </si>
  <si>
    <t>A -3120-4-903</t>
  </si>
  <si>
    <t>A -3120-4-902</t>
  </si>
  <si>
    <t>A -3120-4-901</t>
  </si>
  <si>
    <t>A -3120-4-680</t>
  </si>
  <si>
    <t>A -3120-4-648</t>
  </si>
  <si>
    <t>A -3120-4-561</t>
  </si>
  <si>
    <t>A -3120-4-552</t>
  </si>
  <si>
    <t>A -3120-4-551</t>
  </si>
  <si>
    <t>A -3120-4-530</t>
  </si>
  <si>
    <t>A -3120-4-525</t>
  </si>
  <si>
    <t>A -3120-4-521</t>
  </si>
  <si>
    <t>A -3120-4-512</t>
  </si>
  <si>
    <t>A -3120-4-511</t>
  </si>
  <si>
    <t>A -3120-4-510</t>
  </si>
  <si>
    <t>A -3120-4-439</t>
  </si>
  <si>
    <t>A -3120-4-405</t>
  </si>
  <si>
    <t>A -3120-4-344</t>
  </si>
  <si>
    <t>A -3120-4-343</t>
  </si>
  <si>
    <t>A -3120-4-342</t>
  </si>
  <si>
    <t>A -3120-4-341</t>
  </si>
  <si>
    <t>A -3120-4-340</t>
  </si>
  <si>
    <t>A -3120-4-339</t>
  </si>
  <si>
    <t>A -3120-4-321</t>
  </si>
  <si>
    <t>A -3120-4-280</t>
  </si>
  <si>
    <t>A -3120-4-272</t>
  </si>
  <si>
    <t>A -3120-4-261</t>
  </si>
  <si>
    <t>A -3120-4-260</t>
  </si>
  <si>
    <t>A -3120-4-251</t>
  </si>
  <si>
    <t>A -3120-4-240</t>
  </si>
  <si>
    <t>A -3120-4-202</t>
  </si>
  <si>
    <t>A -3120-4-201</t>
  </si>
  <si>
    <t>A -3120-4-170</t>
  </si>
  <si>
    <t>A -3120-4-165</t>
  </si>
  <si>
    <t>A -3120-4-160</t>
  </si>
  <si>
    <t>A -3120-4-142</t>
  </si>
  <si>
    <t>A -3120-4-139</t>
  </si>
  <si>
    <t>A -3120-4-137</t>
  </si>
  <si>
    <t>A -3120-4-136</t>
  </si>
  <si>
    <t>A -3120-4-134</t>
  </si>
  <si>
    <t>A -3120-4-133</t>
  </si>
  <si>
    <t>A -3120-4-130</t>
  </si>
  <si>
    <t>A -3120-4-126</t>
  </si>
  <si>
    <t>A -3120-4-125</t>
  </si>
  <si>
    <t>A -3120-4-124</t>
  </si>
  <si>
    <t>A -3120-4-123</t>
  </si>
  <si>
    <t>A -3120-4-103</t>
  </si>
  <si>
    <t>A -3120-4-102</t>
  </si>
  <si>
    <t>A -3120-4-101</t>
  </si>
  <si>
    <t>A -3120-4-065</t>
  </si>
  <si>
    <t>A -3120-4-050</t>
  </si>
  <si>
    <t>A -3120-4-040</t>
  </si>
  <si>
    <t>A -3120-4-036</t>
  </si>
  <si>
    <t>A -3120-4-000</t>
  </si>
  <si>
    <t>A -3120-2-311</t>
  </si>
  <si>
    <t>A -3120-2-310</t>
  </si>
  <si>
    <t>A -3120-2-280</t>
  </si>
  <si>
    <t>A -3120-2-262</t>
  </si>
  <si>
    <t>A -3120-2-220</t>
  </si>
  <si>
    <t>A -3120-2-213</t>
  </si>
  <si>
    <t>A -3120-2-212</t>
  </si>
  <si>
    <t>A -3120-2-211</t>
  </si>
  <si>
    <t>A -3120-2-130</t>
  </si>
  <si>
    <t>A -3120-2-120</t>
  </si>
  <si>
    <t>A -3120-2-118</t>
  </si>
  <si>
    <t>A -3120-2-117</t>
  </si>
  <si>
    <t>A -3120-2-115</t>
  </si>
  <si>
    <t>A -3120-2-113</t>
  </si>
  <si>
    <t>A -3120-2-112</t>
  </si>
  <si>
    <t>A -3120-2-000</t>
  </si>
  <si>
    <t>A -3120-1-000</t>
  </si>
  <si>
    <t>A -3120-0-000</t>
  </si>
  <si>
    <t>A -3020-4-242</t>
  </si>
  <si>
    <t>A -3020-4-140</t>
  </si>
  <si>
    <t>A -3020-4-000</t>
  </si>
  <si>
    <t>A -3020-1-000</t>
  </si>
  <si>
    <t>A -3020-0-000</t>
  </si>
  <si>
    <t>A -1990-4-090</t>
  </si>
  <si>
    <t>A -1990-4-000</t>
  </si>
  <si>
    <t>A -1990-0-000</t>
  </si>
  <si>
    <t>A -1964-0-000</t>
  </si>
  <si>
    <t>A -1950-4-015</t>
  </si>
  <si>
    <t>A -1950-4-000</t>
  </si>
  <si>
    <t>A -1950-0-000</t>
  </si>
  <si>
    <t>A -1940-0-000</t>
  </si>
  <si>
    <t>A -1930-4-014</t>
  </si>
  <si>
    <t>A -1930-4-000</t>
  </si>
  <si>
    <t>A -1930-0-000</t>
  </si>
  <si>
    <t>A -1920-4-035</t>
  </si>
  <si>
    <t>A -1920-4-000</t>
  </si>
  <si>
    <t>A -1920-0-000</t>
  </si>
  <si>
    <t>A -1910-4-310</t>
  </si>
  <si>
    <t>A -1910-4-000</t>
  </si>
  <si>
    <t>A -1910-0-000</t>
  </si>
  <si>
    <t>A -1740-4-156</t>
  </si>
  <si>
    <t>A -1675-4-105</t>
  </si>
  <si>
    <t>A -1675-4-000</t>
  </si>
  <si>
    <t>A -1675-0-000</t>
  </si>
  <si>
    <t>A -1670-4-103</t>
  </si>
  <si>
    <t>A -1670-4-000</t>
  </si>
  <si>
    <t>A -1670-0-000</t>
  </si>
  <si>
    <t>A -1660-4-102</t>
  </si>
  <si>
    <t>A -1660-4-101</t>
  </si>
  <si>
    <t>A -1660-4-000</t>
  </si>
  <si>
    <t>A -1660-0-000</t>
  </si>
  <si>
    <t>A -1650-4-070</t>
  </si>
  <si>
    <t>A -1650-4-000</t>
  </si>
  <si>
    <t>A -1650-2-000</t>
  </si>
  <si>
    <t>A -1650-0-000</t>
  </si>
  <si>
    <t>A -1640-4-975</t>
  </si>
  <si>
    <t>A -1640-4-930</t>
  </si>
  <si>
    <t>A -1640-4-921</t>
  </si>
  <si>
    <t>A -1640-4-920</t>
  </si>
  <si>
    <t>A -1640-4-915</t>
  </si>
  <si>
    <t>A -1640-4-902</t>
  </si>
  <si>
    <t>A -1640-4-562</t>
  </si>
  <si>
    <t>A -1640-4-523</t>
  </si>
  <si>
    <t>A -1640-4-503</t>
  </si>
  <si>
    <t>A -1640-4-445</t>
  </si>
  <si>
    <t>A -1640-4-440</t>
  </si>
  <si>
    <t>A -1640-4-430</t>
  </si>
  <si>
    <t>A -1640-4-410</t>
  </si>
  <si>
    <t>A -1640-4-342</t>
  </si>
  <si>
    <t>A -1640-4-341</t>
  </si>
  <si>
    <t>A -1640-4-340</t>
  </si>
  <si>
    <t>A -1640-4-339</t>
  </si>
  <si>
    <t>A -1640-4-326</t>
  </si>
  <si>
    <t>A -1640-4-273</t>
  </si>
  <si>
    <t>A -1640-4-263</t>
  </si>
  <si>
    <t>A -1640-4-262</t>
  </si>
  <si>
    <t>A -1640-4-261</t>
  </si>
  <si>
    <t>A -1640-4-260</t>
  </si>
  <si>
    <t>A -1640-4-245</t>
  </si>
  <si>
    <t>A -1640-4-244</t>
  </si>
  <si>
    <t>A -1640-4-243</t>
  </si>
  <si>
    <t>A -1640-4-242</t>
  </si>
  <si>
    <t>A -1640-4-230</t>
  </si>
  <si>
    <t>A -1640-4-207</t>
  </si>
  <si>
    <t>A -1640-4-202</t>
  </si>
  <si>
    <t>A -1640-4-201</t>
  </si>
  <si>
    <t>A -1640-4-134</t>
  </si>
  <si>
    <t>A -1640-4-126</t>
  </si>
  <si>
    <t>A -1640-4-122</t>
  </si>
  <si>
    <t>A -1640-4-040</t>
  </si>
  <si>
    <t>A -1640-4-035</t>
  </si>
  <si>
    <t>A -1640-4-034</t>
  </si>
  <si>
    <t>A -1640-4-031</t>
  </si>
  <si>
    <t>A -1640-4-000</t>
  </si>
  <si>
    <t>A -1640-2-527</t>
  </si>
  <si>
    <t>A -1640-2-526</t>
  </si>
  <si>
    <t>A -1640-2-525</t>
  </si>
  <si>
    <t>A -1640-2-521</t>
  </si>
  <si>
    <t>A -1640-2-520</t>
  </si>
  <si>
    <t>A -1640-2-515</t>
  </si>
  <si>
    <t>A -1640-2-510</t>
  </si>
  <si>
    <t>A -1640-2-505</t>
  </si>
  <si>
    <t>A -1640-2-504</t>
  </si>
  <si>
    <t>A -1640-2-503</t>
  </si>
  <si>
    <t>A -1640-2-120</t>
  </si>
  <si>
    <t>A -1640-2-000</t>
  </si>
  <si>
    <t>A -1640-1-000</t>
  </si>
  <si>
    <t>A -1640-0-000</t>
  </si>
  <si>
    <t>A -1620-4-901</t>
  </si>
  <si>
    <t>A -1620-4-562</t>
  </si>
  <si>
    <t>A -1620-4-450</t>
  </si>
  <si>
    <t>A -1620-4-435</t>
  </si>
  <si>
    <t>A -1620-4-410</t>
  </si>
  <si>
    <t>A -1620-4-402</t>
  </si>
  <si>
    <t>A -1620-4-331</t>
  </si>
  <si>
    <t>A -1620-4-320</t>
  </si>
  <si>
    <t>A -1620-4-202</t>
  </si>
  <si>
    <t>A -1620-4-201</t>
  </si>
  <si>
    <t>A -1620-4-167</t>
  </si>
  <si>
    <t>A -1620-4-166</t>
  </si>
  <si>
    <t>A -1620-4-165</t>
  </si>
  <si>
    <t>A -1620-4-142</t>
  </si>
  <si>
    <t>A -1620-4-101</t>
  </si>
  <si>
    <t>A -1620-4-000</t>
  </si>
  <si>
    <t>A -1620-1-000</t>
  </si>
  <si>
    <t>A -1620-0-000</t>
  </si>
  <si>
    <t>A -1460-4-000</t>
  </si>
  <si>
    <t>A -1460-1-000</t>
  </si>
  <si>
    <t>A -1460-0-000</t>
  </si>
  <si>
    <t>A -1440-4-930</t>
  </si>
  <si>
    <t>A -1440-4-901</t>
  </si>
  <si>
    <t>A -1440-4-830</t>
  </si>
  <si>
    <t>A -1440-4-810</t>
  </si>
  <si>
    <t>A -1440-4-710</t>
  </si>
  <si>
    <t>A -1440-4-631</t>
  </si>
  <si>
    <t>A -1440-4-630</t>
  </si>
  <si>
    <t>A -1440-4-421</t>
  </si>
  <si>
    <t>A -1440-4-274</t>
  </si>
  <si>
    <t>A -1440-4-133</t>
  </si>
  <si>
    <t>A -1440-4-130</t>
  </si>
  <si>
    <t>A -1440-4-125</t>
  </si>
  <si>
    <t>A -1440-4-103</t>
  </si>
  <si>
    <t>A -1440-4-101</t>
  </si>
  <si>
    <t>A -1440-4-036</t>
  </si>
  <si>
    <t>A -1440-4-000</t>
  </si>
  <si>
    <t>A -1440-2-000</t>
  </si>
  <si>
    <t>A -1440-1-000</t>
  </si>
  <si>
    <t>A -1440-0-000</t>
  </si>
  <si>
    <t>A -1420-4-030</t>
  </si>
  <si>
    <t>A -1420-4-025</t>
  </si>
  <si>
    <t>A -1420-4-020</t>
  </si>
  <si>
    <t>A -1420-4-015</t>
  </si>
  <si>
    <t>A -1420-4-010</t>
  </si>
  <si>
    <t>A -1420-4-000</t>
  </si>
  <si>
    <t>A -1420-1-000</t>
  </si>
  <si>
    <t>A -1420-0-000</t>
  </si>
  <si>
    <t>A -1410-4-901</t>
  </si>
  <si>
    <t>A -1410-4-340</t>
  </si>
  <si>
    <t>A -1410-4-135</t>
  </si>
  <si>
    <t>A -1410-4-126</t>
  </si>
  <si>
    <t>A -1410-4-110</t>
  </si>
  <si>
    <t>A -1410-4-102</t>
  </si>
  <si>
    <t>A -1410-4-101</t>
  </si>
  <si>
    <t>A -1410-4-065</t>
  </si>
  <si>
    <t>A -1410-4-041</t>
  </si>
  <si>
    <t>A -1410-4-035</t>
  </si>
  <si>
    <t>A -1410-4-032</t>
  </si>
  <si>
    <t>A -1410-4-030</t>
  </si>
  <si>
    <t>A -1410-4-000</t>
  </si>
  <si>
    <t>A -1410-2-120</t>
  </si>
  <si>
    <t>A -1410-2-114</t>
  </si>
  <si>
    <t>A -1410-2-000</t>
  </si>
  <si>
    <t>A -1410-1-000</t>
  </si>
  <si>
    <t>A -1410-0-000</t>
  </si>
  <si>
    <t>A -1380-4-080</t>
  </si>
  <si>
    <t>A -1362-4-000</t>
  </si>
  <si>
    <t>A -1330-4-950</t>
  </si>
  <si>
    <t>A -1330-4-000</t>
  </si>
  <si>
    <t>A -1330-0-000</t>
  </si>
  <si>
    <t>A -1325-4-930</t>
  </si>
  <si>
    <t>A -1325-4-901</t>
  </si>
  <si>
    <t>A -1325-4-342</t>
  </si>
  <si>
    <t>A -1325-4-341</t>
  </si>
  <si>
    <t>A -1325-4-340</t>
  </si>
  <si>
    <t>A -1325-4-339</t>
  </si>
  <si>
    <t>A -1325-4-152</t>
  </si>
  <si>
    <t>A -1325-4-151</t>
  </si>
  <si>
    <t>A -1325-4-150</t>
  </si>
  <si>
    <t>A -1325-4-133</t>
  </si>
  <si>
    <t>A -1325-4-126</t>
  </si>
  <si>
    <t>A -1325-4-122</t>
  </si>
  <si>
    <t>A -1325-4-121</t>
  </si>
  <si>
    <t>A -1325-4-120</t>
  </si>
  <si>
    <t>A -1325-4-110</t>
  </si>
  <si>
    <t>A -1325-4-107</t>
  </si>
  <si>
    <t>A -1325-4-105</t>
  </si>
  <si>
    <t>A -1325-4-104</t>
  </si>
  <si>
    <t>A -1325-4-103</t>
  </si>
  <si>
    <t>A -1325-4-102</t>
  </si>
  <si>
    <t>A -1325-4-035</t>
  </si>
  <si>
    <t>A -1325-4-026</t>
  </si>
  <si>
    <t>A -1325-4-025</t>
  </si>
  <si>
    <t>A -1325-4-016</t>
  </si>
  <si>
    <t>A -1325-4-000</t>
  </si>
  <si>
    <t>A -1325-2-120</t>
  </si>
  <si>
    <t>A -1325-2-117</t>
  </si>
  <si>
    <t>A -1325-2-115</t>
  </si>
  <si>
    <t>A -1325-2-000</t>
  </si>
  <si>
    <t>A -1325-1-000</t>
  </si>
  <si>
    <t>A -1325-0-000</t>
  </si>
  <si>
    <t>A -1320-4-230</t>
  </si>
  <si>
    <t>A -1320-4-022</t>
  </si>
  <si>
    <t>A -1320-4-000</t>
  </si>
  <si>
    <t>A -1320-0-000</t>
  </si>
  <si>
    <t>A -1210-4-940</t>
  </si>
  <si>
    <t>A -1210-4-930</t>
  </si>
  <si>
    <t>A -1210-4-150</t>
  </si>
  <si>
    <t>A -1210-4-101</t>
  </si>
  <si>
    <t>A -1210-4-065</t>
  </si>
  <si>
    <t>A -1210-4-000</t>
  </si>
  <si>
    <t>A -1210-2-111</t>
  </si>
  <si>
    <t>A -1210-2-000</t>
  </si>
  <si>
    <t>A -1210-1-000</t>
  </si>
  <si>
    <t>A -1210-0-000</t>
  </si>
  <si>
    <t>A -1110-4-940</t>
  </si>
  <si>
    <t>A -1110-4-930</t>
  </si>
  <si>
    <t>A -1110-4-901</t>
  </si>
  <si>
    <t>A -1110-4-540</t>
  </si>
  <si>
    <t>A -1110-4-530</t>
  </si>
  <si>
    <t>A -1110-4-439</t>
  </si>
  <si>
    <t>A -1110-4-346</t>
  </si>
  <si>
    <t>A -1110-4-342</t>
  </si>
  <si>
    <t>A -1110-4-341</t>
  </si>
  <si>
    <t>A -1110-4-130</t>
  </si>
  <si>
    <t>A -1110-4-126</t>
  </si>
  <si>
    <t>A -1110-4-120</t>
  </si>
  <si>
    <t>A -1110-4-110</t>
  </si>
  <si>
    <t>A -1110-4-103</t>
  </si>
  <si>
    <t>A -1110-4-101</t>
  </si>
  <si>
    <t>A -1110-4-065</t>
  </si>
  <si>
    <t>A -1110-4-040</t>
  </si>
  <si>
    <t>A -1110-4-035</t>
  </si>
  <si>
    <t>A -1110-4-013</t>
  </si>
  <si>
    <t>A -1110-4-000</t>
  </si>
  <si>
    <t>A -1110-2-120</t>
  </si>
  <si>
    <t>A -1110-2-117</t>
  </si>
  <si>
    <t>A -1110-2-115</t>
  </si>
  <si>
    <t>A -1110-2-114</t>
  </si>
  <si>
    <t>A -1110-2-113</t>
  </si>
  <si>
    <t>A -1110-2-112</t>
  </si>
  <si>
    <t>A -1110-2-000</t>
  </si>
  <si>
    <t>A -1110-1-000</t>
  </si>
  <si>
    <t>A -1110-0-000</t>
  </si>
  <si>
    <t>A -1010-4-940</t>
  </si>
  <si>
    <t>A -1010-4-930</t>
  </si>
  <si>
    <t>A -1010-4-065</t>
  </si>
  <si>
    <t>A -1010-4-000</t>
  </si>
  <si>
    <t>A -1010-1-000</t>
  </si>
  <si>
    <t>A -1010-0-000</t>
  </si>
  <si>
    <t>2019 Actual</t>
  </si>
  <si>
    <t>2019 Approp</t>
  </si>
  <si>
    <t>2020 Actual</t>
  </si>
  <si>
    <t>2020 Approp</t>
  </si>
  <si>
    <t>2021 Actual</t>
  </si>
  <si>
    <t>2021 Approp</t>
  </si>
  <si>
    <t>2022 Approp</t>
  </si>
  <si>
    <t>2023 Approp</t>
  </si>
  <si>
    <t>Note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</si>
  <si>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</si>
  <si>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</si>
  <si>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</si>
  <si>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</si>
  <si>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</si>
  <si>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</si>
  <si>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</si>
  <si>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</si>
  <si>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</si>
  <si>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</si>
  <si>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</si>
  <si>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June</t>
  </si>
  <si>
    <t>Projected Amount</t>
  </si>
  <si>
    <t>Estimated Full Year Actual</t>
  </si>
  <si>
    <t>23-24</t>
  </si>
  <si>
    <t>2024 Budgeted</t>
  </si>
  <si>
    <t>2024 Actual</t>
  </si>
  <si>
    <t>A -1001-000</t>
  </si>
  <si>
    <t>REAL PROPERTY TAXES</t>
  </si>
  <si>
    <t>A -1081-000</t>
  </si>
  <si>
    <t>PAYMENT IN-LIEU-OF-TAXES</t>
  </si>
  <si>
    <t>A -1090-000</t>
  </si>
  <si>
    <t>INTEREST &amp; PENALTIES REAL PROP TAXES</t>
  </si>
  <si>
    <t>A -1120-000</t>
  </si>
  <si>
    <t>NON-PROP TAXES DIST. BY BROOME COUNTY</t>
  </si>
  <si>
    <t>A -1130-000</t>
  </si>
  <si>
    <t>UTILITIES GROSS RECEIPTS TAX</t>
  </si>
  <si>
    <t>A -1170-000</t>
  </si>
  <si>
    <t>FRANCHISE FEES</t>
  </si>
  <si>
    <t>A -1230-000</t>
  </si>
  <si>
    <t>TREASURERS FEES</t>
  </si>
  <si>
    <t>A -1255-000</t>
  </si>
  <si>
    <t>CLERKS FEES (FOIL/MAPS)</t>
  </si>
  <si>
    <t>A -1520-000</t>
  </si>
  <si>
    <t>POLICE DEPT FEES (FAF&amp;GRANTS)</t>
  </si>
  <si>
    <t>A -1589-000</t>
  </si>
  <si>
    <t>STOP DWI REVENUE (OVERTIME)</t>
  </si>
  <si>
    <t>A -1601-000</t>
  </si>
  <si>
    <t>HEALTH FEES (BIRTH&amp;DEATH CERTIFICATES)</t>
  </si>
  <si>
    <t>A -1710-000</t>
  </si>
  <si>
    <t>PUBLIC WORKS SERVICES</t>
  </si>
  <si>
    <t>A -1740-000</t>
  </si>
  <si>
    <t>ON-STREET PARKING METERS</t>
  </si>
  <si>
    <t>A -2001-000</t>
  </si>
  <si>
    <t>PARKS &amp; RECREATIONS CHARGES</t>
  </si>
  <si>
    <t>A -2261-000</t>
  </si>
  <si>
    <t>A -2262-000</t>
  </si>
  <si>
    <t>FIRE PROTECTION OTHER GOVERNMENTS</t>
  </si>
  <si>
    <t>A -2401-000</t>
  </si>
  <si>
    <t>INTEREST EARNINGS</t>
  </si>
  <si>
    <t>A -2410-000</t>
  </si>
  <si>
    <t>RENTAL OF REAL PROPERTY</t>
  </si>
  <si>
    <t>A -2501-000</t>
  </si>
  <si>
    <t>BUSINESS &amp; OCCUPATIONAL LICENSES</t>
  </si>
  <si>
    <t>A -2530-000</t>
  </si>
  <si>
    <t>BINGO LICENSES</t>
  </si>
  <si>
    <t>A -2535-000</t>
  </si>
  <si>
    <t>GAMES OF CHANCE LICENSES</t>
  </si>
  <si>
    <t>A -2540-000</t>
  </si>
  <si>
    <t>BINGO FEES</t>
  </si>
  <si>
    <t>A -2545-000</t>
  </si>
  <si>
    <t>GAMES OF CHANCE FEES</t>
  </si>
  <si>
    <t>A -2590-000</t>
  </si>
  <si>
    <t>PERMITS OTHER</t>
  </si>
  <si>
    <t>A -2600-000</t>
  </si>
  <si>
    <t>CODE VIOLATIONS &amp; FEES</t>
  </si>
  <si>
    <t>A -2610-000</t>
  </si>
  <si>
    <t>FINES FORFEITED BAIL</t>
  </si>
  <si>
    <t>A -2650-000</t>
  </si>
  <si>
    <t>SALE OF SCRAP/EQUIP</t>
  </si>
  <si>
    <t>A -2655-000</t>
  </si>
  <si>
    <t>MINOR SALES</t>
  </si>
  <si>
    <t>A -2660-000</t>
  </si>
  <si>
    <t>SALE OF REAL PROPERTY</t>
  </si>
  <si>
    <t>A -2680-000</t>
  </si>
  <si>
    <t>INSURANCE RECOVERIES</t>
  </si>
  <si>
    <t>A -2690-000</t>
  </si>
  <si>
    <t>OTHER COMPENSATION FOR LOSS</t>
  </si>
  <si>
    <t>A -2701-000</t>
  </si>
  <si>
    <t>REFUND PRIOR YEARS</t>
  </si>
  <si>
    <t>A -2770-000</t>
  </si>
  <si>
    <t>UNCLASSIFIED</t>
  </si>
  <si>
    <t>A -2775-000</t>
  </si>
  <si>
    <t>EMPLOYEE H. I CO-PAYMENT</t>
  </si>
  <si>
    <t>A -3001-000</t>
  </si>
  <si>
    <t>NYS AID PER CAPITA (AIM)</t>
  </si>
  <si>
    <t>A -3005-000</t>
  </si>
  <si>
    <t>NYS AID -MORTAGE TAX</t>
  </si>
  <si>
    <t>A -3089-000</t>
  </si>
  <si>
    <t>NYS-ADMINISTRATIVE AID-SHARED SERVICES</t>
  </si>
  <si>
    <t>A -3389-000</t>
  </si>
  <si>
    <t>NYS-OTHER PUBLIC SAFETY-PTS GRNT POLICE</t>
  </si>
  <si>
    <t>A -3392-000</t>
  </si>
  <si>
    <t>NYS-POLICE -RISE GRANT</t>
  </si>
  <si>
    <t>A -3489-000</t>
  </si>
  <si>
    <t>NYS-OTHER HEALTH (FIRE GRANT)</t>
  </si>
  <si>
    <t>A -3892-000</t>
  </si>
  <si>
    <t>A -4089-000</t>
  </si>
  <si>
    <t>FED AID EMERGENCY DISASTER AID</t>
  </si>
  <si>
    <t>A -4090-000</t>
  </si>
  <si>
    <t>A -5031-000</t>
  </si>
  <si>
    <t>A -5031-LIB</t>
  </si>
  <si>
    <t>INTERFUND TRANSFER-LIBRARY</t>
  </si>
  <si>
    <t>A -5031-REF</t>
  </si>
  <si>
    <t>INTERFUND TRANSFER-REFUSE</t>
  </si>
  <si>
    <t>A -5031-SEW</t>
  </si>
  <si>
    <t>INTERFUND TRANSFER - SEWER</t>
  </si>
  <si>
    <t>A -5031-VP1</t>
  </si>
  <si>
    <t>INTERFUND TRANSFER-VARIABLE PURPOSE</t>
  </si>
  <si>
    <t>A -5031-WAT</t>
  </si>
  <si>
    <t>INTERFUND TRANSFER-WATER</t>
  </si>
  <si>
    <t>A -5710-000</t>
  </si>
  <si>
    <t>SERIAL BOND PROCEEDS</t>
  </si>
  <si>
    <t>General Revenue Totals</t>
  </si>
  <si>
    <t>BOARD OF TRUSTEES:</t>
  </si>
  <si>
    <t>BOARD OF TRUSTEES PERSONAL SERVICES</t>
  </si>
  <si>
    <t>TRUSTEES-MISCELLANEOUS</t>
  </si>
  <si>
    <t>TRUSTEES-CONF/MLG/ED</t>
  </si>
  <si>
    <t>VILLAGE JUSTICE:</t>
  </si>
  <si>
    <t>VILLAGE JUSTICE PERSONAL SERVICES</t>
  </si>
  <si>
    <t>VILLAGE JUSTICE CONTR EXPENSES</t>
  </si>
  <si>
    <t>COURT-STENOGRAPHER &amp; JUROR</t>
  </si>
  <si>
    <t>COURT-ASSOCIATION DUES</t>
  </si>
  <si>
    <t>COURT-STATIONARY &amp; OFFICE SUPPLY</t>
  </si>
  <si>
    <t>COURT-MAIL/PSTG/FEDEX CHRGS</t>
  </si>
  <si>
    <t>COURT-MISC EQUIP REPAIR</t>
  </si>
  <si>
    <t>COURT-COMPUTER/SFTWR MAINT</t>
  </si>
  <si>
    <t>COURT-INTERNET</t>
  </si>
  <si>
    <t>COURT-COPIER SERV AGREE &amp; SUPPLIES</t>
  </si>
  <si>
    <t>COURT-TELEPHONE (NEXTIVA)</t>
  </si>
  <si>
    <t>COURT-BLDG REPAIR &amp; SUPPLIES</t>
  </si>
  <si>
    <t>COURT-JURY EXPENSE</t>
  </si>
  <si>
    <t>COURT-SECURITY</t>
  </si>
  <si>
    <t>COURT-EYE CARE ALLOWANCE</t>
  </si>
  <si>
    <t>COURT-CONF/MLG/ED</t>
  </si>
  <si>
    <t>MAYOR:</t>
  </si>
  <si>
    <t>MAYOR PERSONAL SERVICES</t>
  </si>
  <si>
    <t>MAYOR-EQUIP-COMPUTER/COPIER</t>
  </si>
  <si>
    <t>MAYOR-MISC EXPENSE</t>
  </si>
  <si>
    <t>MAYOR-MISC OFFICE SUPPLY</t>
  </si>
  <si>
    <t>MAYOR-COPIER MAINT/AGREEMENT</t>
  </si>
  <si>
    <t>MAYOR-CONF/MILEAGE/ED</t>
  </si>
  <si>
    <t>AUDITOR:</t>
  </si>
  <si>
    <t>FINANCE-AUDITOR</t>
  </si>
  <si>
    <t>TREASURER:</t>
  </si>
  <si>
    <t>TREASURER PERS SERVICES</t>
  </si>
  <si>
    <t>TREAS-EQUIP-COMPUTER &amp; EQUIPMENT</t>
  </si>
  <si>
    <t>TREAS-SERIAL BOND EXPENSES</t>
  </si>
  <si>
    <t>TREAS-APPRAISALS/GASB 34&amp;45</t>
  </si>
  <si>
    <t>TREAS-DUES</t>
  </si>
  <si>
    <t>TREAS-MAIL/PSTG/FEDEX CHRGS</t>
  </si>
  <si>
    <t>TREAS-COMPUTER/SFTWR MAINT</t>
  </si>
  <si>
    <t>TREAS-SOFTWARE</t>
  </si>
  <si>
    <t>TREAS-COMPUTER/MAINT AGREE</t>
  </si>
  <si>
    <t>TREAS-COPIER MAINT AGREEMNT</t>
  </si>
  <si>
    <t>TREAS-PSTG METER LEASE</t>
  </si>
  <si>
    <t>TREAS-TELEPHONE REPAIRS</t>
  </si>
  <si>
    <t>TREAS-TELEPHONE (NEXTIVA)</t>
  </si>
  <si>
    <t>TREAS-EYE CARE ALLOWANCE</t>
  </si>
  <si>
    <t>TREAS-CONF/MILEAGE/ED</t>
  </si>
  <si>
    <t>BROOME COUNTY:</t>
  </si>
  <si>
    <t>BROOME COUNTY FOR TAX BILLS</t>
  </si>
  <si>
    <t>FISCAL ADVISOR-AGENT FEES</t>
  </si>
  <si>
    <t>CLERK:</t>
  </si>
  <si>
    <t>CLERK PERSONAL SERVICE</t>
  </si>
  <si>
    <t>CLERK-EQUIP-BAS BC PROGRAM LICENSE</t>
  </si>
  <si>
    <t>CLERK-LEGAL NOTICES</t>
  </si>
  <si>
    <t>CLERK-ASSOCIATION DUES</t>
  </si>
  <si>
    <t>CLERK-CODE UPDATE &amp; SUPPLEMENTS</t>
  </si>
  <si>
    <t>CLERK-MISC SUPPLIES</t>
  </si>
  <si>
    <t>CLERK-OFFICE SUPPLIES</t>
  </si>
  <si>
    <t>CLERK-SPECIALTY PAPER</t>
  </si>
  <si>
    <t>CLERK-TYPEWRITER RPR/SERV</t>
  </si>
  <si>
    <t>CLERK-INTERNET/TAX PROGRAM HOSTING</t>
  </si>
  <si>
    <t>CLERK-LEKTRIEVER MAINT</t>
  </si>
  <si>
    <t>CLERK-CELLULAR (VERIZON)</t>
  </si>
  <si>
    <t>CLERK-EYE CARE ALLOWANCE</t>
  </si>
  <si>
    <t>LAW:</t>
  </si>
  <si>
    <t>LAW-ATTORNEY SERVICES (C&amp;G)</t>
  </si>
  <si>
    <t>LAW-LEGAL SERVICES-OTHER</t>
  </si>
  <si>
    <t>LAW-ARBITRATOR FEES</t>
  </si>
  <si>
    <t>LAW-LEGAL SERV COURT REPORTING</t>
  </si>
  <si>
    <t>PLANNING:</t>
  </si>
  <si>
    <t>PLANNING PERSONAL SERVICES</t>
  </si>
  <si>
    <t>PLNG-MISC OFFICE SUPPLIES</t>
  </si>
  <si>
    <t>PLNG-MAIL/PSTG/FEDEX</t>
  </si>
  <si>
    <t>PLNG-COMPUTER SFTWR/SUPPLY/INTERNET</t>
  </si>
  <si>
    <t>PLNG-EYE CARE ALLOWANCE</t>
  </si>
  <si>
    <t>PLNG-CONF/MLG/ED</t>
  </si>
  <si>
    <t>BUILDINGS:</t>
  </si>
  <si>
    <t>BUILDINGS PERSONAL SERVICES</t>
  </si>
  <si>
    <t>BLDG-VILLAGE WIDE WEB SITE</t>
  </si>
  <si>
    <t>BLDG-REPAIRS &amp; SUPPLIES</t>
  </si>
  <si>
    <t>BLDG-MAINTENANCE (LIBRARY)</t>
  </si>
  <si>
    <t>A -1620-4-440</t>
  </si>
  <si>
    <t>BLDG-MAINTENANCE (JC SENIOR CNTR)</t>
  </si>
  <si>
    <t>BLDG-EYE CARE/CLOTHING ALLOWANCE</t>
  </si>
  <si>
    <t>CENTRAL GARAGE:</t>
  </si>
  <si>
    <t>CNTL GARAGE PERSONAL SERVICES</t>
  </si>
  <si>
    <t>DPW GARAGE-EQUIP-COMPUTER</t>
  </si>
  <si>
    <t>DPW GARAGE-EQUIP-MISC TOOLS</t>
  </si>
  <si>
    <t>DPW GARAGE-EQUIP-ELECTRONIC ENG CARTR</t>
  </si>
  <si>
    <t>DPW GARAGE-IDENTIFIX MEMBERSHIP(ONLINE)</t>
  </si>
  <si>
    <t>DPW GARAGE-SCAN TOOL UPDATES</t>
  </si>
  <si>
    <t>DPW GARAGE-INTERNET ACCESS (CHARTER)</t>
  </si>
  <si>
    <t>DPW GARAGE-TIME CLOCK MAINTENANCE</t>
  </si>
  <si>
    <t>DPW GARAGE-HOUSEHOLD/RESTROOM SUPPLIES</t>
  </si>
  <si>
    <t>DPW GARAGE-DISPOSE MECHANIC RAGS</t>
  </si>
  <si>
    <t>DPW GARAGE-INDUS GAS/CYL RENT</t>
  </si>
  <si>
    <t>DPW GARAGE-RADIO RPR/MAINT</t>
  </si>
  <si>
    <t>DPW GARAGE-FUEL PUMP RPR &amp; MAINT</t>
  </si>
  <si>
    <t>DPW GARAGE-PRESSURE WASHER MAINTENANCE</t>
  </si>
  <si>
    <t>DPW GARAGE-GAS/DIESEL FUEL</t>
  </si>
  <si>
    <t>DPW GARAGE-DEF FUEL ADDITIVE</t>
  </si>
  <si>
    <t>DPW GARAGE-OIL/GREASE/ANTI-FREEZE</t>
  </si>
  <si>
    <t>DPW GARAGE-HYDRAULIC OIL</t>
  </si>
  <si>
    <t>DPW GARAGE-HEAT &amp; ELECTRIC</t>
  </si>
  <si>
    <t>DPW GARAGE-BLDG MAINT &amp; REPAIRS</t>
  </si>
  <si>
    <t>DPW GARAGE-MISC TOOLS</t>
  </si>
  <si>
    <t>DPW GARAGE-FIRST AID SUPPLIES</t>
  </si>
  <si>
    <t>DPW GARAGE-FIRE EXTINQUISHER SERV</t>
  </si>
  <si>
    <t>DPW GARAGE-CLOTHING ALLOWANCE</t>
  </si>
  <si>
    <t>DPW GARAGE-NEW DPW FACILITY</t>
  </si>
  <si>
    <t>CENTRAL OFFICE:</t>
  </si>
  <si>
    <t>CNTL OFFICE-VAR OFFICE SUPPLIES</t>
  </si>
  <si>
    <t>CENTRAL MAILING:</t>
  </si>
  <si>
    <t>CNTL OFFICE-MAIL/POSTAGE/FEES</t>
  </si>
  <si>
    <t>CENTRAL PRINTING:</t>
  </si>
  <si>
    <t>CNTL OFFICE-PRINTING</t>
  </si>
  <si>
    <t>UNALLOCATED INSURANCE:</t>
  </si>
  <si>
    <t>SPECIAL ITEM-UNALLOCATED INS-LIAB&amp;PROP</t>
  </si>
  <si>
    <t>MUNICIPAL ASSOCIATION DUES:</t>
  </si>
  <si>
    <t>SPECIAL ITEM-MUNICPAL ASSOCIATION DUES</t>
  </si>
  <si>
    <t>TAXES &amp; ASSESS ON VILL. PROP.:</t>
  </si>
  <si>
    <t>SPECIAL ITEM-TAXES ON VILLAGE PROPERTY</t>
  </si>
  <si>
    <t>SPECIAL ITEM-REAL PROP TAX REFUND</t>
  </si>
  <si>
    <t>CONTINGENCY ACCOUNT:</t>
  </si>
  <si>
    <t>CONTINGENCY ACCOUNT</t>
  </si>
  <si>
    <t>SPECIAL ITEM-CONTINGENCY ACCOUNT</t>
  </si>
  <si>
    <t>POLICE:</t>
  </si>
  <si>
    <t>POLICE PERSONAL SERVICES</t>
  </si>
  <si>
    <t>POLICE-EQUIP-SERVER</t>
  </si>
  <si>
    <t>POLICE-EQUIP-SECURITY CAMERA'S</t>
  </si>
  <si>
    <t>POLICE-EQUIP-COPIERS</t>
  </si>
  <si>
    <t>POLICE-EQUIP-SMALL MISC</t>
  </si>
  <si>
    <t>POLICE-EQUIP-BOILER &amp; HVAC</t>
  </si>
  <si>
    <t>POLICE-EQUIP-COMPUTER</t>
  </si>
  <si>
    <t>POLICE-EQUIP-TASERS</t>
  </si>
  <si>
    <t>POLICE-EQUIP-ARMORY</t>
  </si>
  <si>
    <t>POLICE-EQUIP-TRAFFIC SIGNALS</t>
  </si>
  <si>
    <t>POLICE-EQUIP-VEHICLE EQUIPMENT</t>
  </si>
  <si>
    <t>POLICE-ASSC DUES &amp; MEMBERSHIP FEES</t>
  </si>
  <si>
    <t>POLICE-LAWBOOKS &amp; SUPPLEMENTS</t>
  </si>
  <si>
    <t>POLICE-CHAPLAIN</t>
  </si>
  <si>
    <t>POLICE-MISCELLANEOUS</t>
  </si>
  <si>
    <t>POLICE-OFFICE SUPPLIES</t>
  </si>
  <si>
    <t>POLICE-PAPER SUPPLIES-OTHER</t>
  </si>
  <si>
    <t>POLICE-MAIL/PSTG/FEDEX</t>
  </si>
  <si>
    <t>POLICE-WEB ACCESS DOMAIN NAME</t>
  </si>
  <si>
    <t>POLICE-BODY CAMERAS</t>
  </si>
  <si>
    <t>POLICE-INTERNET/EMAIL</t>
  </si>
  <si>
    <t>POLICE-COPIER SERVICE AGMT</t>
  </si>
  <si>
    <t>POLICE-IT MAINTENANCE</t>
  </si>
  <si>
    <t>POLICE-SIMPLEX FIREALARM</t>
  </si>
  <si>
    <t>POLICE-RADIO MAINTENANCE</t>
  </si>
  <si>
    <t>POLICE-LIVE SCAN MAINTENANCE</t>
  </si>
  <si>
    <t>POLICE-ELEVATOR MAINT &amp; INSPECTION</t>
  </si>
  <si>
    <t>POLICE-BOILER INSPECTION/REPAIR</t>
  </si>
  <si>
    <t>POLICE-ACCESSORIES</t>
  </si>
  <si>
    <t>POLICE-JANITORIAL/CLEANING SUPPLY</t>
  </si>
  <si>
    <t>POLICE-VEHICLE REPAIRS/MAINTENANCE</t>
  </si>
  <si>
    <t>POLICE-TIRES</t>
  </si>
  <si>
    <t>POLICE-FUEL</t>
  </si>
  <si>
    <t>POLICE-PACE</t>
  </si>
  <si>
    <t>POLICE-HEAT &amp; ELECTRIC (J-BLDG)</t>
  </si>
  <si>
    <t>POLICE-CELLULAR (VERIZON)</t>
  </si>
  <si>
    <t>POLICE-TELEPHONE (NEXTIVA)</t>
  </si>
  <si>
    <t>POLICE-LANGUAGE LINE INTERPRETER</t>
  </si>
  <si>
    <t>POLICE-BUILDING MAINT &amp; SUPPLY</t>
  </si>
  <si>
    <t>POLICE-EVIDENCE &amp; FINGERPRINT SUPPLY</t>
  </si>
  <si>
    <t>POLICE-BEAST TECH SUPPORT</t>
  </si>
  <si>
    <t>POLICE-REPLACEMENT VESTS</t>
  </si>
  <si>
    <t>POLICE-SWAT</t>
  </si>
  <si>
    <t>POLICE-K-9 SUPPLIES</t>
  </si>
  <si>
    <t>POLICE-WATER SOFTENER SALT</t>
  </si>
  <si>
    <t>POLICE-EYE CARE ALLOWANCE</t>
  </si>
  <si>
    <t>POLICE-PHYSICALS NEW HIRES</t>
  </si>
  <si>
    <t>POLICE-PHYSICAL FITNESS ICENTIVE</t>
  </si>
  <si>
    <t>POLICE-CLOTHING ALLOWANCE OFFICERS</t>
  </si>
  <si>
    <t>POLICE-CLOTHING ALLOWANCE (METER)</t>
  </si>
  <si>
    <t>POLICE-CONF/MLG/ED</t>
  </si>
  <si>
    <t>POLICE-COLLEGE REIMBURSEMENT</t>
  </si>
  <si>
    <t>STOP D.W.I.:</t>
  </si>
  <si>
    <t>STOP D.W.I.</t>
  </si>
  <si>
    <t>DRUG ENFORCEMENT SURVEILLANCE PROGRAM:</t>
  </si>
  <si>
    <t>DRUG ENFORCEMENT-SURVEILLENCE</t>
  </si>
  <si>
    <t>TRAFFIC CONTR:</t>
  </si>
  <si>
    <t>TRAFFIC CONTROL PERSONAL SERVICE</t>
  </si>
  <si>
    <t>TRAFFIC CNTRL-STREET STRIPING</t>
  </si>
  <si>
    <t>TRAFFIC CNTRL-NYSDOT SIGNAL MAINT</t>
  </si>
  <si>
    <t>TRAFFIC CNTRL-SIGN REPAIRS (DPW)</t>
  </si>
  <si>
    <t>TRAFFIC CNTRL-NEW SIGNS (DPW)</t>
  </si>
  <si>
    <t>TRAFFIC CNTRL-PARKING TICKETS</t>
  </si>
  <si>
    <t>ON-STREET PARKING:</t>
  </si>
  <si>
    <t>TRAFFIC CNTRL-PARKING METERS</t>
  </si>
  <si>
    <t>TRAFFIC CNTRL-KIOSK EXP</t>
  </si>
  <si>
    <t>FIRE:</t>
  </si>
  <si>
    <t>FIRE PERSONAL SERVICE</t>
  </si>
  <si>
    <t>FIRE-EQUIP-MISC SMALL EQUIP.</t>
  </si>
  <si>
    <t>FIRE-EQUIP-BOOTS/GLOVES/HELMETS</t>
  </si>
  <si>
    <t>FIRE-EQUIP-TURNOUT GEAR</t>
  </si>
  <si>
    <t>FIRE-EQUIP-PUMPER TRUCK</t>
  </si>
  <si>
    <t>FIRE-ASSOC DUES &amp; MEMBERSHIPS</t>
  </si>
  <si>
    <t>FIRE-CHAPLAIN</t>
  </si>
  <si>
    <t>FIRE-MISCELLANEOUS</t>
  </si>
  <si>
    <t>FIRE-OFFICE SUPPLIES</t>
  </si>
  <si>
    <t>FIRE-MAIL/PSTG/FEDEX CHRGS</t>
  </si>
  <si>
    <t>FIRE-COMPUTER MAINT/RPR/SERVAGRE</t>
  </si>
  <si>
    <t>FIRE-INTERNET ACCESS</t>
  </si>
  <si>
    <t>FIRE-MAINT AGREEMENT CASCADE SYSTEM</t>
  </si>
  <si>
    <t>FIRE-BOILER MAINT &amp; INSPECTION</t>
  </si>
  <si>
    <t>FIRE-HOUSEHOLD/RESTROOM SUPPLY</t>
  </si>
  <si>
    <t>FIRE-SPECIALIZED VEHICLE REPAIRS</t>
  </si>
  <si>
    <t>FIRE-RADIO REPAIRS&amp;SERV AGREEMNT</t>
  </si>
  <si>
    <t>FIRE-TOOLS &amp; EQUIPMENT</t>
  </si>
  <si>
    <t>FIRE-TIRES</t>
  </si>
  <si>
    <t>FIRE-BATTERIES</t>
  </si>
  <si>
    <t>FIRE-GAS &amp; DIESEL FUEL</t>
  </si>
  <si>
    <t>FIRE-OIL/GREASE/ANTI-FREEZE</t>
  </si>
  <si>
    <t>FIRE-GAS&amp;ELEC (NSFIRE)HLD</t>
  </si>
  <si>
    <t>FIRE-GAS&amp;ELEC (SSFIRE)270FLORAL</t>
  </si>
  <si>
    <t>FIRE-CELLULAR (VERIZON)</t>
  </si>
  <si>
    <t>FIRE-TELEPHONE (NEXTIVA/RING)</t>
  </si>
  <si>
    <t>FIRE-ePCR REPORTING</t>
  </si>
  <si>
    <t>FIRE-BLDG MAINTENANCE &amp; SUPPLIES</t>
  </si>
  <si>
    <t>FIRE-SCBA MAINTENANCE</t>
  </si>
  <si>
    <t>FIRE-EMS/FIRST AID SUPPLIES</t>
  </si>
  <si>
    <t>FIRE-LADDER TESTING</t>
  </si>
  <si>
    <t>FIRE-EYE CARE ALLOWANCE</t>
  </si>
  <si>
    <t>FIRE-UNIFORM ALLOWANCES</t>
  </si>
  <si>
    <t>FIRE-CONF/MLG/ED</t>
  </si>
  <si>
    <t>SAFETY INSPECTION:</t>
  </si>
  <si>
    <t>SAFETY INSPECTION PERSONAL SERVICES</t>
  </si>
  <si>
    <t>CODE ENFORCEMENT:</t>
  </si>
  <si>
    <t>CODE-PERSONAL SERVICES</t>
  </si>
  <si>
    <t>A -3989-2-005</t>
  </si>
  <si>
    <t>CODE-ASSOC DUES &amp; MEMBERSHIPS</t>
  </si>
  <si>
    <t>CODE-MISCELANEOUS (DEMOLITION)</t>
  </si>
  <si>
    <t>CODE-MISC PROPERTY MAINTENANCE</t>
  </si>
  <si>
    <t>CODE-OFFICE SUPPLIES</t>
  </si>
  <si>
    <t>CODE-POSTAGE/MAILINGS</t>
  </si>
  <si>
    <t>CODE-OFFICE EQUIP REPAIR</t>
  </si>
  <si>
    <t>CODE-COMPUTER/MAINT/REPAIR/SERVICES</t>
  </si>
  <si>
    <t>CODE-VEHICLE REPAIRS</t>
  </si>
  <si>
    <t>CODE-FUEL</t>
  </si>
  <si>
    <t>CODE-CELLULAR (VERIZON)</t>
  </si>
  <si>
    <t>CODE-EYE CARE ALLOWANCE</t>
  </si>
  <si>
    <t>CODE-CNTR-CONF/MLG/ED</t>
  </si>
  <si>
    <t>STREET ADMIN:</t>
  </si>
  <si>
    <t>STREET ADMIN PERSONAL SERVICES</t>
  </si>
  <si>
    <t>STREET ADMIN-OFFICE SUPPLIES</t>
  </si>
  <si>
    <t>STREET ADMIN-CAD SYSTEM/PLOTTER</t>
  </si>
  <si>
    <t>STREET ADMIN-MAIL/PSTG/FEDEX CHRG</t>
  </si>
  <si>
    <t>STREET ADMIN-EQUIP/COMPUTER MAINT</t>
  </si>
  <si>
    <t>A -5010-4-150</t>
  </si>
  <si>
    <t>STREET ADMIN-COPIER MAINT AGREEMNT</t>
  </si>
  <si>
    <t>STREET ADMIN-CELLULAR (VERIZON)</t>
  </si>
  <si>
    <t>STREET ADMIN-TELEPHONE (NEXTIVA)</t>
  </si>
  <si>
    <t>STREET ADMIN-PROT.GEAR/CLOTHING/BOOT</t>
  </si>
  <si>
    <t>STREET ADMIN-EYE CARE ALLOWANCE</t>
  </si>
  <si>
    <t>STREET ADMIN-CLOTHING ALLOWANCE</t>
  </si>
  <si>
    <t>STREET ADMIN-CDL RENEWALS</t>
  </si>
  <si>
    <t>STREET ADMIN-CONF/MLG/ED</t>
  </si>
  <si>
    <t>STREET MAINT:</t>
  </si>
  <si>
    <t>STREET MAINTENANCE PERSONAL SERVICES</t>
  </si>
  <si>
    <t>STREET MAINT-TOP SOIL</t>
  </si>
  <si>
    <t>STREET MAINT-REPAIR &amp; MAINT</t>
  </si>
  <si>
    <t>STREET MAINT-FENCE AND GUARDRAILS</t>
  </si>
  <si>
    <t>STREET MAINT-MICROPVNG/CRACKSEAL/PTHL</t>
  </si>
  <si>
    <t>STREET MAINT-BLACKTOP DEGREASER</t>
  </si>
  <si>
    <t>STREET MAINT-ANNUAL SAFETY INSPECTIONS</t>
  </si>
  <si>
    <t>STREET MAINT-VEHICLE REPAIRS</t>
  </si>
  <si>
    <t>STREET MAINT-REPAIR PARTS</t>
  </si>
  <si>
    <t>STREET MAINT-SMALL TOOLS</t>
  </si>
  <si>
    <t>STREET MAINT-TIRES</t>
  </si>
  <si>
    <t>STREET MAINT-BATTERIES &amp; WRNGLGHTS</t>
  </si>
  <si>
    <t>STREET MAINT-HYDRAULIC HOSE/FTNGS</t>
  </si>
  <si>
    <t>STREET MAINT-HELMETS/VESTS/GLVS</t>
  </si>
  <si>
    <t>STREET MAINT-TREE REPLACEMENT &amp; REMOVAL</t>
  </si>
  <si>
    <t>STREET MAINT-CLOTHING ALLOWANCE</t>
  </si>
  <si>
    <t>STREET MAINT-CDL RENEWAL</t>
  </si>
  <si>
    <t>SNOW REMOVAL CONTRACTUAL EXPENSES:</t>
  </si>
  <si>
    <t>SNOW REMOVAL-SALT/SAND</t>
  </si>
  <si>
    <t>SIDEWALKS &amp; CURBS CONTR. EXPENSE:</t>
  </si>
  <si>
    <t>SIDEWALKS &amp; CURBS CNTRCTL</t>
  </si>
  <si>
    <t>PLAYGROUND &amp; REC:</t>
  </si>
  <si>
    <t>PARKS PERSONAL SERVICES</t>
  </si>
  <si>
    <t>PARKS-EQUIP-SMALL TOOLS &amp; PAINT</t>
  </si>
  <si>
    <t>PARKS-EQUIP-N.HUDSON FENCE RPLC</t>
  </si>
  <si>
    <t>PARKS-EQUIP-VIRGINIA AVE-GRILLS&amp;FRGHT</t>
  </si>
  <si>
    <t>PARKS-EQUIP-VETERANS PARK EXPENSES</t>
  </si>
  <si>
    <t>PARKS-EQUIP-LAWN MAINTENANCE EQUIPMENT</t>
  </si>
  <si>
    <t>PARKS-PORTABLE JOHN RENTAL</t>
  </si>
  <si>
    <t>PARKS-HOUSEHOLD/RESTROOM SUPPLY</t>
  </si>
  <si>
    <t>PARKS-GARBAGE CANS &amp; LINERS</t>
  </si>
  <si>
    <t>PARKS-VA AVE &amp; FLORAL FIELDS</t>
  </si>
  <si>
    <t>PARKS-FALL ZONE FIBAR CHIPS</t>
  </si>
  <si>
    <t>PARKS-BAKER &amp; FLORAL PROJECTS</t>
  </si>
  <si>
    <t>PARKS-VA AVE SHED PAD/FITNESS EQUIP</t>
  </si>
  <si>
    <t>PARKS-EQUIP/VEHICLE REPAIRS</t>
  </si>
  <si>
    <t>PARKS-SMALL TOOLS</t>
  </si>
  <si>
    <t>PARKS-TIRES</t>
  </si>
  <si>
    <t>PARKS-VEHICLE REPAIR PARTS</t>
  </si>
  <si>
    <t>PARKS-ST JOHNS PRKWY-ELEC</t>
  </si>
  <si>
    <t>PARKS-CELLULAR (VERIZON)</t>
  </si>
  <si>
    <t>PARKS-GENERAL MAINTENANCE</t>
  </si>
  <si>
    <t>PARKS-BATHROOM-RPLC&amp;REPAIR</t>
  </si>
  <si>
    <t>PARKS-CAROUSEL SECURITY ALARM</t>
  </si>
  <si>
    <t>PARKS-CAROUSEL MAINTENANCE</t>
  </si>
  <si>
    <t>PARKS-SFTY EQUPMNT &amp; PRTCTV CLTHNG</t>
  </si>
  <si>
    <t>PARKS-FIRST AID EQUIPMENT</t>
  </si>
  <si>
    <t>A -7140-4-633</t>
  </si>
  <si>
    <t>PARKS-TREE REMOVAL/MAINTENANCE</t>
  </si>
  <si>
    <t>PARKS-FUEL REIMB PARK SUPERINTENDENT</t>
  </si>
  <si>
    <t>PARKS-POOL CHLORINE</t>
  </si>
  <si>
    <t>PARKS-MISC POOL SUPPLIES</t>
  </si>
  <si>
    <t>PARKS-POOL REHAB</t>
  </si>
  <si>
    <t>PARKS-SUMMERSTAFF-TSHRTS &amp; KEYS</t>
  </si>
  <si>
    <t>PARKS-CLOTHING ALLOWANCE</t>
  </si>
  <si>
    <t>PARKS-CDL RENEWAL</t>
  </si>
  <si>
    <t>YOUTH AGENCIES:</t>
  </si>
  <si>
    <t>YOUTH-PRINTING</t>
  </si>
  <si>
    <t>YOUTH-SUMMER ARTS&amp;CRAFT/HOOPSTERS</t>
  </si>
  <si>
    <t>CELEBRATIONS</t>
  </si>
  <si>
    <t>CELEBRATIONS-PUBLICITY FUND</t>
  </si>
  <si>
    <t>CELEBRATIONS-MEMORIAL DAY</t>
  </si>
  <si>
    <t>CELEBRATIONS-CAROUSEL</t>
  </si>
  <si>
    <t>ADULT RECREATION CONTR.:</t>
  </si>
  <si>
    <t>ADULT RECREATION-JC SENIOR CITIZENS CTR</t>
  </si>
  <si>
    <t>COMMUNITY PROJECTS</t>
  </si>
  <si>
    <t>COMMUNITY PROJECTS AND GRANTS</t>
  </si>
  <si>
    <t>ZONING:</t>
  </si>
  <si>
    <t>ZONING BOARD STIPEND</t>
  </si>
  <si>
    <t>ZONING BOARD-MISC -REFERENCE MATERIAL</t>
  </si>
  <si>
    <t>PLANNING BOARD STIPEND</t>
  </si>
  <si>
    <t>STORM SEWERS EQUIPMENT (STEP VAN):</t>
  </si>
  <si>
    <t>STORM SEWER-SYSTEM REPAIRS</t>
  </si>
  <si>
    <t>STORM SEWER-NEW CSTNGS&amp; CATCH BASINS</t>
  </si>
  <si>
    <t>STORM SEWER-BROOME TIOGA SW ANNUAL FEE</t>
  </si>
  <si>
    <t>STORM SEWER-ARPA-STORM WATER SYSTEM IMP</t>
  </si>
  <si>
    <t>STORM SEWER-STONE&amp;GRAVEL</t>
  </si>
  <si>
    <t>STREET CLEANING EQUIPMENT:</t>
  </si>
  <si>
    <t>STREET CLEANING TIPPING FEE</t>
  </si>
  <si>
    <t>STREET CLEANING-EQUIP/VEHICLE REPAIRS</t>
  </si>
  <si>
    <t>STREET-CNTRCT-SWEEPER RPR PARTS</t>
  </si>
  <si>
    <t>STREET CLEANING-BROOMS FOR SWEEPER</t>
  </si>
  <si>
    <t>NYS EMPLOYEES' RETIREMENT:</t>
  </si>
  <si>
    <t>EMPLOYEE BENEFIT-NYS EMPLOYEE'S RTRMNT</t>
  </si>
  <si>
    <t>POLICEMEN'S &amp; FIREMEN'S RETIREMENT:</t>
  </si>
  <si>
    <t>EMPLOYEE BENEFIT-POLICE&amp;FIRE RETIREMENT</t>
  </si>
  <si>
    <t>SOCIAL SECURITY:</t>
  </si>
  <si>
    <t>EMPLOYEE BENEFIT-SOCIAL SECURITY</t>
  </si>
  <si>
    <t>MEDICARE:</t>
  </si>
  <si>
    <t>EMPLOYEE BENEFIT-MEDICARE</t>
  </si>
  <si>
    <t>WORKERS' COMPENSATION:</t>
  </si>
  <si>
    <t>EMPLOYEE BENEFIT-WORKERS COMPENSATION</t>
  </si>
  <si>
    <t>UNEMPLOYMENT INSURANCE:</t>
  </si>
  <si>
    <t>EMPLOYEE BENEFIT-UNEMPLOYMENT</t>
  </si>
  <si>
    <t>HOSPITAL MEDICAL &amp; DENTAL:</t>
  </si>
  <si>
    <t>EMPLOYEE BENEFIT-MEDICARE REIMBURSEMENT</t>
  </si>
  <si>
    <t>EMPLOYEE BENEFIT-HOS/DNTL/MEDICAL INS</t>
  </si>
  <si>
    <t>SUPPLEMENTAL BENEFIT DISABLED FIREMEN:</t>
  </si>
  <si>
    <t>VAR PURPOSE BAN COSTS:</t>
  </si>
  <si>
    <t>VAR PURPOSE BAN COSTS</t>
  </si>
  <si>
    <t>GEN-TO-CAP BAN PAYMENTS</t>
  </si>
  <si>
    <t>GEN-TO-DEBT SERVICE BOND PAYMENTS</t>
  </si>
  <si>
    <t>GEN-TO-SPECIAL GRANT FUND</t>
  </si>
  <si>
    <t>GEN-TO-CAP INTERFUND</t>
  </si>
  <si>
    <t>General Expenditure Totals</t>
  </si>
  <si>
    <t>C3-2770-079</t>
  </si>
  <si>
    <t>SESAME STREET Revenue Totals</t>
  </si>
  <si>
    <t>EXPENDITURE- SESAME STREET PROJECT</t>
  </si>
  <si>
    <t>SESAME STREET Expenditure Totals</t>
  </si>
  <si>
    <t>CD-3387-MSG</t>
  </si>
  <si>
    <t>GRANT-NYS MAIN STREET</t>
  </si>
  <si>
    <t>CD-3389-SFG</t>
  </si>
  <si>
    <t>GRANT-SAFETY FIRST GRANT</t>
  </si>
  <si>
    <t>CD-3390-JCA</t>
  </si>
  <si>
    <t>GRANT-JCAP COURT</t>
  </si>
  <si>
    <t>CD-3885-RNY</t>
  </si>
  <si>
    <t>CD-3890-ZOM</t>
  </si>
  <si>
    <t>CD-3891-SAM</t>
  </si>
  <si>
    <t>CD-3892-GBF</t>
  </si>
  <si>
    <t>CD-3893-FAC</t>
  </si>
  <si>
    <t>GRANT-PROJECT FACELIFT</t>
  </si>
  <si>
    <t>CD-3896-JEN</t>
  </si>
  <si>
    <t>CD-3898-DPS</t>
  </si>
  <si>
    <t>GRANT-DOWNTOWN PARKING STUDY</t>
  </si>
  <si>
    <t>CD-3899-JCP</t>
  </si>
  <si>
    <t>GRANT-JOHNSON CITY COMPREHENSIVE PLAN</t>
  </si>
  <si>
    <t>CD-5031-GEN</t>
  </si>
  <si>
    <t>GEN-TO-SGF INTERFUND</t>
  </si>
  <si>
    <t>SPECIAL GRANT FUND Revenue Totals</t>
  </si>
  <si>
    <t>CD-1989-4-129</t>
  </si>
  <si>
    <t>GRANTS-CONTRACTUAL</t>
  </si>
  <si>
    <t>GRANT-GBF PROJECTS</t>
  </si>
  <si>
    <t>GRANT-ZOMBIE</t>
  </si>
  <si>
    <t>GRANT-JC COMPREHENSIVE PLAN</t>
  </si>
  <si>
    <t>GRANT-MAIN STREET PROGRAM EXPENSES</t>
  </si>
  <si>
    <t>SPECIAL GRANT FUND Expenditure Totals</t>
  </si>
  <si>
    <t>EM-2130-000</t>
  </si>
  <si>
    <t>REFUSE COLLECTION - COLLECTION FEES</t>
  </si>
  <si>
    <t>EM-2138-000</t>
  </si>
  <si>
    <t>REFUSE PENALTIES</t>
  </si>
  <si>
    <t>EM-2140-000</t>
  </si>
  <si>
    <t>REFUSE COLLECTION - INTEREST EARNINGS</t>
  </si>
  <si>
    <t>EM-2401-000</t>
  </si>
  <si>
    <t>REFUSE-INTEREST INCOME</t>
  </si>
  <si>
    <t>EM-2770-000</t>
  </si>
  <si>
    <t>Refuse Revenue Totals</t>
  </si>
  <si>
    <t>REFUSE COLLECTION</t>
  </si>
  <si>
    <t>REFUSE COLLECTION PERSONAL SERVICES</t>
  </si>
  <si>
    <t>REFUSE-EQUIP-COMPUTER/EQUIPMENT</t>
  </si>
  <si>
    <t>REFUSE-FISCAL AGENT FEES</t>
  </si>
  <si>
    <t>REFUSE-MAIL/PSTG/FEDEX</t>
  </si>
  <si>
    <t>REFUSE-COMPUTER MAINT&amp;SFTWR</t>
  </si>
  <si>
    <t>REFUSE-VEHICLE REPAIRS</t>
  </si>
  <si>
    <t>REFUSE-TIRES</t>
  </si>
  <si>
    <t>REFUSE-RECYCLING BINS</t>
  </si>
  <si>
    <t>REFUSE-REPAIR PARTS</t>
  </si>
  <si>
    <t>REFUSE-CELLULAR (VERIZON)</t>
  </si>
  <si>
    <t>REFUSE-PROTECTIVE CLOTHING &amp; EQUIPMENT</t>
  </si>
  <si>
    <t>REFUSE-BR CTY TIPPING FEE</t>
  </si>
  <si>
    <t>REFUSE-DUMP PERMITS</t>
  </si>
  <si>
    <t>REFUSE-VIOLATION TAGS</t>
  </si>
  <si>
    <t>REFUSE-YARDWASTE DISPOSAL</t>
  </si>
  <si>
    <t>REFUSE-PEST CONTROL</t>
  </si>
  <si>
    <t>REFUSE-RECYCLE COST</t>
  </si>
  <si>
    <t>REFUSE-CLOTHING ALLOWANCE-DPW</t>
  </si>
  <si>
    <t>REFUSE-CDL RENEWAL &amp; DRUG TESTING</t>
  </si>
  <si>
    <t>REF-EMPLOYEE BENEFIT-NYS RETIREMENT</t>
  </si>
  <si>
    <t>REF-EMPLOYEE BENEFIT-SOCIAL SECURITY</t>
  </si>
  <si>
    <t>REF-EMPLOYEE BENFIT-MEDICARE</t>
  </si>
  <si>
    <t>REF-EMPLOYEE BENEFIT-WORKERS COMP</t>
  </si>
  <si>
    <t>REF-EMPLOYEE BENEFIT-MEDICARE REIMBSMNT</t>
  </si>
  <si>
    <t>REF-EMPLOYEE BENEFIT-HOS/MED/DNTL INS</t>
  </si>
  <si>
    <t>INTERFUND TRANSFER - DEBT</t>
  </si>
  <si>
    <t>REF-TO-CAP BAN PAYMENT</t>
  </si>
  <si>
    <t>REF-TO-GEN SERVICES &amp; LIAB INS</t>
  </si>
  <si>
    <t>REF-TO-GEN GAS/OIL/DIESEL</t>
  </si>
  <si>
    <t>REF-TO-GEN DEF FUEL ADDITIVE</t>
  </si>
  <si>
    <t>REF-TO-GEN MECHANICS TOOLS</t>
  </si>
  <si>
    <t>REF-TO-CAP INTERFUND</t>
  </si>
  <si>
    <t>Refuse Expenditure Totals</t>
  </si>
  <si>
    <t>F -2140-000</t>
  </si>
  <si>
    <t>METERED WATER SALES</t>
  </si>
  <si>
    <t>F -2144-000</t>
  </si>
  <si>
    <t>WATER SERVICE CHARGES</t>
  </si>
  <si>
    <t>F -2146-000</t>
  </si>
  <si>
    <t>NEW WATER METERS</t>
  </si>
  <si>
    <t>F -2148-000</t>
  </si>
  <si>
    <t>INTEREST &amp; PENALTIES ON WATER SALES</t>
  </si>
  <si>
    <t>F -2378-000</t>
  </si>
  <si>
    <t>WATER SERVICE OTHER GOVERNMENTS</t>
  </si>
  <si>
    <t>F -2401-000</t>
  </si>
  <si>
    <t>F -2590-000</t>
  </si>
  <si>
    <t>WATER PERMITS</t>
  </si>
  <si>
    <t>F -2650-000</t>
  </si>
  <si>
    <t>SALE OF SCRAP &amp; EXCESS MATERIALS</t>
  </si>
  <si>
    <t>F -2770-000</t>
  </si>
  <si>
    <t>Water Revenue Totals</t>
  </si>
  <si>
    <t>WATER-UNALLOCATED INSUANCE</t>
  </si>
  <si>
    <t>WATER CENTRAL CTRL:</t>
  </si>
  <si>
    <t>ADMINISTRATION PERS SERVICES</t>
  </si>
  <si>
    <t>WATER ADMIN-EQUIP-COPIER/PRINTER</t>
  </si>
  <si>
    <t>WATER ADMIN-EQUIP-COMPUTERS</t>
  </si>
  <si>
    <t>WATER ADMIN-CONSULTANT</t>
  </si>
  <si>
    <t>WATER ADMIN-CONSULTING-ENGINEERING</t>
  </si>
  <si>
    <t>WATER ADMIN-DUES &amp; MEMBERSHIPS</t>
  </si>
  <si>
    <t>WATER ADMIN-MAIL/PSTG/FEDEX</t>
  </si>
  <si>
    <t>WATER ADMIN-STATIONARY &amp; PRINTING</t>
  </si>
  <si>
    <t>WATER ADMIN-COMPUTER-MAINTAGREE/LICENSE</t>
  </si>
  <si>
    <t>WATER ADMIN-TELEPHONE REPAIR SYSTEM</t>
  </si>
  <si>
    <t>WATER ADMIN-CONF/MLG/ED</t>
  </si>
  <si>
    <t>WATER EQUIPMENT:</t>
  </si>
  <si>
    <t>SOURCE OF SUPPLY POWER &amp; PUMP</t>
  </si>
  <si>
    <t>SOURCE OF SUPPLY EQUIPMENT</t>
  </si>
  <si>
    <t>WATER SUPPLY-EQUIP-SERVER</t>
  </si>
  <si>
    <t>WATER SUPPLY-OFFICE EQUIP/FURNITURE</t>
  </si>
  <si>
    <t>WATER SUPPLY-EQUIP-CLOUD METER READER</t>
  </si>
  <si>
    <t>WATER SUPPLY-EQUIP-MAG METER (REYNOLDS)</t>
  </si>
  <si>
    <t>WATER SUPPLY-EQUIP-WELL2 UPGRADE/MAINT</t>
  </si>
  <si>
    <t>WATER SUPPLY-EQUIP-WELL3 UPGRADE/MAINT</t>
  </si>
  <si>
    <t>WATER SUPPLY-EQUIP-FAIRVIEW PUMP DRIVE</t>
  </si>
  <si>
    <t>WATER SUPPLY-EQUIP-FENCING/GATES</t>
  </si>
  <si>
    <t>WATER SUPPLY-JANITORIAL/CLEANING SUPPLY</t>
  </si>
  <si>
    <t>WATER SUPPLY-PAINT</t>
  </si>
  <si>
    <t>WATER SUPPLY-HEAT &amp; ELECTRIC</t>
  </si>
  <si>
    <t>WATER SUPPLY-PLANT &amp; PROPERTY REPAIRS</t>
  </si>
  <si>
    <t>WATER SUPPLY-PLANT &amp; EQUIPMENT REPAIRS</t>
  </si>
  <si>
    <t>WATER SUPPLY-BLDG MAINT/INSPEC</t>
  </si>
  <si>
    <t>WATER SUPPLY-HVAC CONTRACT</t>
  </si>
  <si>
    <t>WATER SUPPLY-SCADA MAINTENANCE</t>
  </si>
  <si>
    <t>WATER SUPPLY-GENERATOR MAINTENANCE</t>
  </si>
  <si>
    <t>WATER SUPPLY-WATER SAMPLES</t>
  </si>
  <si>
    <t>WATER SUPPLY-CALCI-QUEST</t>
  </si>
  <si>
    <t>WATER SUPPLY-CHLORINE</t>
  </si>
  <si>
    <t>WATER SUPPLY-BROOME CO CHLORINE</t>
  </si>
  <si>
    <t>WATER SUPPLY-BC SCADA</t>
  </si>
  <si>
    <t>WATER SUPPLY-BC PLANT REPAIRS</t>
  </si>
  <si>
    <t>WATER SUPPLY-BC EQUIPMENT REPAIRS</t>
  </si>
  <si>
    <t>WATER SUPPLY-BC AIRPORT TANK SERVICE</t>
  </si>
  <si>
    <t>WATER TRANSFER &amp; DISTRIBUTION:</t>
  </si>
  <si>
    <t>TRANS. &amp; DIST. PERS. SERVICES</t>
  </si>
  <si>
    <t>WATER DIST-EQUIP-HAND HELD CORRELATOR</t>
  </si>
  <si>
    <t>WATER DIST-EQUIP-WARNING DEVICES</t>
  </si>
  <si>
    <t>WATER DIST-EQUIP-SECURITY EQUIPMENT</t>
  </si>
  <si>
    <t>WATER DIST-EQUIP-PICK-UP TRUCK</t>
  </si>
  <si>
    <t>WATER DIST-EQUIP-DUMP TRUCK</t>
  </si>
  <si>
    <t>WATER DIST-EQUIP-SMALL TOOLS</t>
  </si>
  <si>
    <t>WATER DIST-EQUIP-METERS</t>
  </si>
  <si>
    <t>WATER DIST-EQUIP RENTAL</t>
  </si>
  <si>
    <t>WATER DIST-CONCRETE REPLACEMENT</t>
  </si>
  <si>
    <t>WATER DIST-VEHICLE REPAIRS</t>
  </si>
  <si>
    <t>WATER DIST-TIRES</t>
  </si>
  <si>
    <t>WATER DIST-GAS/DIESEL FUEL</t>
  </si>
  <si>
    <t>WATER DIST-OIL/GREASE/ANTI-FREEZE</t>
  </si>
  <si>
    <t>WATER DIST-PROTECTIVE CLOTHING &amp; EQUIP</t>
  </si>
  <si>
    <t>WATER DIST-HYDRANT PROGRAM</t>
  </si>
  <si>
    <t>WATER DIST-LARGE VALVE REPLACEMENT</t>
  </si>
  <si>
    <t>WATER DIST-WATER MAIN REPLACE MATLS</t>
  </si>
  <si>
    <t>WATER DIST-ASPHALT</t>
  </si>
  <si>
    <t>WATER DIST-STONE &amp; GRAVEL</t>
  </si>
  <si>
    <t>WATER DIST-CAP-WREN STREET TANK</t>
  </si>
  <si>
    <t>WATER DIST-SERVICE PARTS</t>
  </si>
  <si>
    <t>WATER DIST-DISTRIBUTION SUPPLIES</t>
  </si>
  <si>
    <t>WATER DIST-EYE CARE ALLOWANCE</t>
  </si>
  <si>
    <t>WATER DIST-CLOTHING ALLOWANCE-DPW</t>
  </si>
  <si>
    <t>WATER DIST-CDL RENEWALS &amp; TESTING</t>
  </si>
  <si>
    <t>WATER DIST-CAP-REYNOLDS RD EST TANK</t>
  </si>
  <si>
    <t>WATER DIST-DEYO HILL RD TANK PAINTING</t>
  </si>
  <si>
    <t>DISASTER RELIEF:</t>
  </si>
  <si>
    <t>DAMAGE REIMBURSEMENT EXPENSE</t>
  </si>
  <si>
    <t>WAT-EMPLOYEE BENEFIT-SOCIAL SECURITY</t>
  </si>
  <si>
    <t>WAT-EMPLOYEE BENEFIT-MEDICARE</t>
  </si>
  <si>
    <t>WAT-EMPLOYEE BENEFIT-WORKERS COMP</t>
  </si>
  <si>
    <t>WAT-EMPLOYEE BENEFIT-HOS/MED/DNTL INS</t>
  </si>
  <si>
    <t>WAT-TO-CAP BAN PAYMENTS</t>
  </si>
  <si>
    <t>WAT-TO-DEBT SERVICE</t>
  </si>
  <si>
    <t>WAT-TO-GEN FOR SERVICES &amp; INSURANCE</t>
  </si>
  <si>
    <t>WAT-TO-GEN GAS/DIESEL/OIL</t>
  </si>
  <si>
    <t>WAT-TO-GEN JCI MAINT CONTRACT</t>
  </si>
  <si>
    <t>WAT-TO-GEN MECHANIC TOOLS</t>
  </si>
  <si>
    <t>WAT-TO-CAP INTERFUND</t>
  </si>
  <si>
    <t>Water Expenditure Totals</t>
  </si>
  <si>
    <t>G -2120-000</t>
  </si>
  <si>
    <t>SEWER RENTS</t>
  </si>
  <si>
    <t>G -2128-000</t>
  </si>
  <si>
    <t>SEWER PENALTIES</t>
  </si>
  <si>
    <t>G -2401-000</t>
  </si>
  <si>
    <t>G -2590-000</t>
  </si>
  <si>
    <t>SEWER PERMITS</t>
  </si>
  <si>
    <t>G -2770-000</t>
  </si>
  <si>
    <t>Sewer Revenue Totals</t>
  </si>
  <si>
    <t>SWER-UNALLOCATED INSURANCE:</t>
  </si>
  <si>
    <t>SEWER DEPT:</t>
  </si>
  <si>
    <t>SEWER PERSONAL SERVICES</t>
  </si>
  <si>
    <t>SEWER-EQUIP-COMPUTER EQUIP &amp; SFTWR</t>
  </si>
  <si>
    <t>SEWER-EQUIP-SMALL TOOLS</t>
  </si>
  <si>
    <t>SEWER-EQUIP-CONFINED SPACE RESCUE</t>
  </si>
  <si>
    <t>SEWER-EQUIP-WHEELS-EXISTING T76 TRACTOR</t>
  </si>
  <si>
    <t>SEWER -LEGAL SERVICES (C&amp;G)</t>
  </si>
  <si>
    <t>SEWER-FISCAL AGENT FEE (BOND)</t>
  </si>
  <si>
    <t>SEWER-OFFICE SUPPLIES</t>
  </si>
  <si>
    <t>SEWER-MAIL/PSTG/FEDEX</t>
  </si>
  <si>
    <t>SEWER-COMPUTER EQUIP &amp; SOFTWARE</t>
  </si>
  <si>
    <t>SEWER-REPAIRS TO SEWER VAC</t>
  </si>
  <si>
    <t>SEWER-TIRES</t>
  </si>
  <si>
    <t>SEWER-VEHICLE REPAIR PARTS</t>
  </si>
  <si>
    <t>SEWER-DEGREASER</t>
  </si>
  <si>
    <t>SEWER-CELLULAR (VERIZON)</t>
  </si>
  <si>
    <t>SEWER-PROTECTIVE CLOTHING</t>
  </si>
  <si>
    <t>SEWER-S.P.D.E. FEE</t>
  </si>
  <si>
    <t>SEWER-SYSTEM REPAIRS</t>
  </si>
  <si>
    <t>SEWER-SEWER DYE</t>
  </si>
  <si>
    <t>SEWER-U.F.P.O. MARKING PAINT</t>
  </si>
  <si>
    <t>SEWER-MAINT/RPR PRTS-SEWVIDEOSYS</t>
  </si>
  <si>
    <t>SEWER-DEC REQ VALVE REPAIR</t>
  </si>
  <si>
    <t>SEWER-CSO OVERFLOW EVENT-SAMPLES</t>
  </si>
  <si>
    <t>SEWER-CSO ELECTRICITY</t>
  </si>
  <si>
    <t>SEWER-CSO FLOW METER CALIBRATION</t>
  </si>
  <si>
    <t>SEWER-NYS DEC FLOW MONITORING PLN</t>
  </si>
  <si>
    <t>SEWER-DEC RIVER SAMPLE-ENGINEER</t>
  </si>
  <si>
    <t>SEWER-CSO BAR SCREEN MAINTENANCE</t>
  </si>
  <si>
    <t>SEWER-CLOTHING ALLOWANCE</t>
  </si>
  <si>
    <t>SEWER-CDL RENEWAL &amp; TESTING</t>
  </si>
  <si>
    <t>SEWER-CONFERENCES/MILEAGE/EDUCATE</t>
  </si>
  <si>
    <t>SEW-EMPLOYEE BENEFIT-NYS RETIREMENT</t>
  </si>
  <si>
    <t>SEW-EMPLOYEE BENEFIT-SOCIAL SECURITY</t>
  </si>
  <si>
    <t>SEW-EMPLOYEE BENEFIT - MEDICARE</t>
  </si>
  <si>
    <t>SEW-EMPLOYEEBENEFIT-HOS/MED/DNTL INS</t>
  </si>
  <si>
    <t>SEW-TO-CAP BAN PAYMENTS</t>
  </si>
  <si>
    <t>SEW-TO-DEBT SERVICE BOND PAYMENTS</t>
  </si>
  <si>
    <t>SEW-TO-GEN FOR SERVICES &amp; LIAB INS</t>
  </si>
  <si>
    <t>SEW-TO-GEN GAS/DIESEL/OIL</t>
  </si>
  <si>
    <t>SEW-TO-GEN DEF FUEL ADDITIVE</t>
  </si>
  <si>
    <t>SEW-TO-GEN MECHANICS TOOLS</t>
  </si>
  <si>
    <t>SEW-TO-GEN TRENCH BOX</t>
  </si>
  <si>
    <t>SEW-TO-CAP INTERFUND</t>
  </si>
  <si>
    <t>Sewer Expenditure Totals</t>
  </si>
  <si>
    <t>H1-2401-JSP</t>
  </si>
  <si>
    <t>INTEREST EARNINGS - JSTP-PHASE III</t>
  </si>
  <si>
    <t>H1-3065-JSP</t>
  </si>
  <si>
    <t>FEMA RECOVERY MONEY - JSTP-PHASE III</t>
  </si>
  <si>
    <t>H1-3990-JSP</t>
  </si>
  <si>
    <t>EFC-REIMBURSEMENTS - JSTP-PHASE III</t>
  </si>
  <si>
    <t>JSTP-PHASE III Revenue Totals</t>
  </si>
  <si>
    <t>JSTP FLOOD RECOVERY - PHASE III</t>
  </si>
  <si>
    <t>JSTP-PHASE III Expenditure Totals</t>
  </si>
  <si>
    <t>H2-2401-VP1</t>
  </si>
  <si>
    <t>INTEREST INCOME - VP</t>
  </si>
  <si>
    <t>H2-2710-VP1</t>
  </si>
  <si>
    <t>PREMIUM ON SALE</t>
  </si>
  <si>
    <t>H2-3501-CHA</t>
  </si>
  <si>
    <t>H2-3589-PAV</t>
  </si>
  <si>
    <t>H2-3590-EWR</t>
  </si>
  <si>
    <t>H2-3591-POP</t>
  </si>
  <si>
    <t>H2-3592-LAB</t>
  </si>
  <si>
    <t>H2-4326-LAB</t>
  </si>
  <si>
    <t>H2-5031-BAN</t>
  </si>
  <si>
    <t>CAPITAL BAN PROCEEDS</t>
  </si>
  <si>
    <t>H2-5031-GEN</t>
  </si>
  <si>
    <t>H2-5031-REF</t>
  </si>
  <si>
    <t>H2-5031-SEW</t>
  </si>
  <si>
    <t>H2-5031-VP1</t>
  </si>
  <si>
    <t>INTERFUND TRANSFERS - VP</t>
  </si>
  <si>
    <t>H2-5031-WAT</t>
  </si>
  <si>
    <t>H2-5710-VP1</t>
  </si>
  <si>
    <t>PROCEEDS FROM SERIAL BONDS - VP</t>
  </si>
  <si>
    <t>VARIABLE PURPOSE Revenue Totals</t>
  </si>
  <si>
    <t>CAP-DPW-60 LESTER AVE BUILDING</t>
  </si>
  <si>
    <t>PUBLIC SAFETY:</t>
  </si>
  <si>
    <t>CAP-POLICE-VEHICLES</t>
  </si>
  <si>
    <t>CAP-PERM-HWY IMPROVEMENTS (CHIPS)</t>
  </si>
  <si>
    <t>CAP-PERM-PAVE NY</t>
  </si>
  <si>
    <t>CAP-PERM-EXTREME WEATHER</t>
  </si>
  <si>
    <t>CAP-PERM-PAVE OUR POTHOLES</t>
  </si>
  <si>
    <t>CAP-PERM-GRAND AVE PH7 IMPROVEMENT</t>
  </si>
  <si>
    <t>CAP-PERM-LESTER AVE BRIDGE REHAB</t>
  </si>
  <si>
    <t>CAP-PERM-N. BROAD ST RECONSTRUCTION</t>
  </si>
  <si>
    <t>CAP-PERM-ROAD RECONSTUCTION/CONCRETE</t>
  </si>
  <si>
    <t>CAP-PERM-PETERSON STREET CONSTRUCTION</t>
  </si>
  <si>
    <t>CAP-PERM-PAVEMENT MAINTENANCE PROGRAM</t>
  </si>
  <si>
    <t>CAP-PARKS-KUBOTA TRACTOR</t>
  </si>
  <si>
    <t>H2-8120-2-100</t>
  </si>
  <si>
    <t>CAP-SEWER-NEW HOLLAND LOADER</t>
  </si>
  <si>
    <t>CAP-REFUSE-30 YARD PACKER</t>
  </si>
  <si>
    <t>CAP-WATER ADMIN-MAIL FOLDING MACHINE</t>
  </si>
  <si>
    <t>CAP-WATER-PICKUP TRUCK</t>
  </si>
  <si>
    <t>CAP-WATER-TRENCHBOX</t>
  </si>
  <si>
    <t>CAP-WATER-VALVE TRUCK</t>
  </si>
  <si>
    <t>CAP-WATER-DEYO HILL PRV REPLACEMENT</t>
  </si>
  <si>
    <t>CAP-WATER-MIRIAM STREET MAIN REPLACE</t>
  </si>
  <si>
    <t>BAN INTEREST - VP0</t>
  </si>
  <si>
    <t>CAP-BAN DEBT PAYMENTS</t>
  </si>
  <si>
    <t>VARIABLE PURPOSE Expenditure Totals</t>
  </si>
  <si>
    <t>H3-2401-CAR</t>
  </si>
  <si>
    <t>CAROUSEL Revenue Totals</t>
  </si>
  <si>
    <t>V -2401-000</t>
  </si>
  <si>
    <t>USE OF MONEY/PROPERTY-INTEREST EARNINGS</t>
  </si>
  <si>
    <t>V -5031-A00</t>
  </si>
  <si>
    <t>INTERFUND TRANSFER FROM GENERAL - A</t>
  </si>
  <si>
    <t>V -5031-F00</t>
  </si>
  <si>
    <t>INTERFUND TRANSFER FROM WATER FUND - F</t>
  </si>
  <si>
    <t>V -5031-G00</t>
  </si>
  <si>
    <t>INTERFUND TRANSFER FROM SEWER FUND - G</t>
  </si>
  <si>
    <t>Debt Service Revenue Totals</t>
  </si>
  <si>
    <t>SERIAL BOND PRINCIPAL</t>
  </si>
  <si>
    <t>2013 REFUND BOND-PRIN</t>
  </si>
  <si>
    <t>2014 SB FF CLAIMS - PRIN</t>
  </si>
  <si>
    <t>2017 SB (2012 PUB IMP) PRIN</t>
  </si>
  <si>
    <t>2008 SIB JCI ENERGY-PRIN</t>
  </si>
  <si>
    <t>2013 REFUND BOND-INT</t>
  </si>
  <si>
    <t>2014 SB FF CLAIMS - INT</t>
  </si>
  <si>
    <t>2017 SB (2012 PUB IMP) INT</t>
  </si>
  <si>
    <t>2014 SB-PRIN   WAT FND</t>
  </si>
  <si>
    <t>2016 SB WATER METER PRIN</t>
  </si>
  <si>
    <t>2014 SB-INT   WAT FND</t>
  </si>
  <si>
    <t>2016 SB WATER METER INT</t>
  </si>
  <si>
    <t>EFC 2010C C7-6201-03-01 PRIN SEWFND</t>
  </si>
  <si>
    <t>(2002G) 2011C C7-6204-01-00-PRIN</t>
  </si>
  <si>
    <t>EFC 2012B C7-6201-01-00-PRIN</t>
  </si>
  <si>
    <t>EFC 2015D C7-6201-03-00-PRIN</t>
  </si>
  <si>
    <t>EFC 2016B LT C7-6201-03-04 - PRIN</t>
  </si>
  <si>
    <t>EFC 2019A LT C7-6201-03-05 PRIN</t>
  </si>
  <si>
    <t>EFC C7-6201-03-06 LT 2021B Prin</t>
  </si>
  <si>
    <t>C7-6201-03-09 new direct loan prin</t>
  </si>
  <si>
    <t>EFC 2010C C7-6201-03-01  INT SEWFND</t>
  </si>
  <si>
    <t>(2002G) 2011C C7-6204-01-00-INT</t>
  </si>
  <si>
    <t>EFC 2012B C7-6201-01-00-INT</t>
  </si>
  <si>
    <t>EFC 2015D C7-6201-03-00 INT</t>
  </si>
  <si>
    <t>EFC 2016B LT C7-6201-03-04 - INT</t>
  </si>
  <si>
    <t>EFC 2019A LT C7-6201-03-05 INT</t>
  </si>
  <si>
    <t>EFC C7-6201-03-06 2021B LT Int</t>
  </si>
  <si>
    <t>EFC 2019A LT-6201-03-07 PRIN</t>
  </si>
  <si>
    <t>C7-6201-03-06 LT 9 (2021B LT) PRIN</t>
  </si>
  <si>
    <t>EFC 2019A LT C7-6201-03-07-INT</t>
  </si>
  <si>
    <t>C7-6201-03-06 LT (2021B LT)</t>
  </si>
  <si>
    <t>EFC 2019A LT C7-6201-03-08-P</t>
  </si>
  <si>
    <t>Debt Service Expenditure Totals</t>
  </si>
  <si>
    <t>2024-2025</t>
  </si>
  <si>
    <t>G -2122-JST</t>
  </si>
  <si>
    <t>FLOW CHARGE REBATES</t>
  </si>
  <si>
    <t>H2-5110-2-420</t>
  </si>
  <si>
    <t>A</t>
  </si>
  <si>
    <t>F</t>
  </si>
  <si>
    <t>EM</t>
  </si>
  <si>
    <t>G</t>
  </si>
  <si>
    <t>V</t>
  </si>
  <si>
    <t>CD</t>
  </si>
  <si>
    <t>2024-2025 Budget Worksheet</t>
  </si>
  <si>
    <t>YTD Actual</t>
  </si>
  <si>
    <t>H2</t>
  </si>
  <si>
    <t>VARIANCE-VP1 REVENUES</t>
  </si>
  <si>
    <t>VARIANCE-VP1 EXPENSES</t>
  </si>
  <si>
    <t>Total Contracted Services</t>
  </si>
  <si>
    <t>A1325</t>
  </si>
  <si>
    <t>A1210</t>
  </si>
  <si>
    <t>A1410</t>
  </si>
  <si>
    <t>A1620</t>
  </si>
  <si>
    <t>A1110</t>
  </si>
  <si>
    <t>A3310</t>
  </si>
  <si>
    <t>A3320</t>
  </si>
  <si>
    <t>A3125</t>
  </si>
  <si>
    <t>Total Drug Enforcement</t>
  </si>
  <si>
    <t>A5110</t>
  </si>
  <si>
    <t>A5010</t>
  </si>
  <si>
    <t>Total Street Admin</t>
  </si>
  <si>
    <t>Total St Maintenance</t>
  </si>
  <si>
    <t>TOTAL HOME/COMMUNITY SERVICES</t>
  </si>
  <si>
    <t>TOTAL INTERFUND TRANSFERS</t>
  </si>
  <si>
    <t>A1440</t>
  </si>
  <si>
    <t>A1420</t>
  </si>
  <si>
    <t>STOP DWI</t>
  </si>
  <si>
    <t>A3121</t>
  </si>
  <si>
    <t>Total Board of Trustees</t>
  </si>
  <si>
    <t>A1010</t>
  </si>
  <si>
    <t>Village Justice</t>
  </si>
  <si>
    <t>Acting Village Justice</t>
  </si>
  <si>
    <t>YTD Actuals</t>
  </si>
  <si>
    <t>Actuals</t>
  </si>
  <si>
    <t>A -2605-000</t>
  </si>
  <si>
    <t>CODE-SOFTWARE EXPENSE</t>
  </si>
  <si>
    <t>A -1210-4-340</t>
  </si>
  <si>
    <t>A -1010-4-340</t>
  </si>
  <si>
    <t>TRUSTEES-TELEPHONE/CELLULAR (VERIZON)</t>
  </si>
  <si>
    <t>MAYOR-TELEPHONE/CELLULAR (VERIZON)</t>
  </si>
  <si>
    <t>A -1440-4-340</t>
  </si>
  <si>
    <t>Estimated Fund Balances at 05/31/24</t>
  </si>
  <si>
    <t>Sr. Maintenance Mechanic</t>
  </si>
  <si>
    <t>Cleaner (P/T)</t>
  </si>
  <si>
    <t>TREAS-INTERNET ACCESS (GREENLIGHT)</t>
  </si>
  <si>
    <t>PLNG-TELEPHONE/CELLULAR (VERIZON)</t>
  </si>
  <si>
    <t>WATER ADMIN-OFFICE SUPPLIES</t>
  </si>
  <si>
    <t>WATER ADMIN-INTERNET ACCESS (CQ SIMPLE)</t>
  </si>
  <si>
    <t>WATER ADMIN-TELEPHONE/CELLULAR (VERIZON)</t>
  </si>
  <si>
    <t>WATER ADMIN-TELEPHONES (NEXTIVA/RINGSQ)</t>
  </si>
  <si>
    <t>Director of Public Services</t>
  </si>
  <si>
    <t>Account Clerk (30%)</t>
  </si>
  <si>
    <t xml:space="preserve">Senior Account Clerk </t>
  </si>
  <si>
    <t>POLICE-EQUIP-CHAIRS/OFFICE FURNITURE</t>
  </si>
  <si>
    <t>CD-2706-JEN</t>
  </si>
  <si>
    <t>Longevity &amp; Education</t>
  </si>
  <si>
    <t>Stipend - Deputy Treasurer</t>
  </si>
  <si>
    <t>Stipend - Deputy Clerk</t>
  </si>
  <si>
    <t>Stipend - Deputy Registrar</t>
  </si>
  <si>
    <t>Stipend - Registrar</t>
  </si>
  <si>
    <t>Stipend-Planning/Zoning Clerk</t>
  </si>
  <si>
    <t>Community Development Coordinator</t>
  </si>
  <si>
    <t>WATER ADMIN-MISCELLANEOUS</t>
  </si>
  <si>
    <t>A -7140-4-335</t>
  </si>
  <si>
    <t>PARKS-UTILITIES-CFJ PARK</t>
  </si>
  <si>
    <t>PARKS-UTILITIES-FLORAL AVE PARK</t>
  </si>
  <si>
    <t>PARKS-UTILITIES-NORTH SIDE PARK</t>
  </si>
  <si>
    <t>PARKS-UTILITIES-VETERANS PARK</t>
  </si>
  <si>
    <t>Eye Care Allowance</t>
  </si>
  <si>
    <t>F -8310-4-931</t>
  </si>
  <si>
    <t>F -8340-4-930</t>
  </si>
  <si>
    <t>BLDG-243 MAIN-ELEVATOR MAINT CONT</t>
  </si>
  <si>
    <t>BLDG-243 MAIN-BOILER MAINT &amp; INSP</t>
  </si>
  <si>
    <t>BLDG-60 LESTER-HVAC</t>
  </si>
  <si>
    <t>BLDG-60 LESTER-RESTROOM SUPPLY</t>
  </si>
  <si>
    <t>BLDG-60 LESTER-JANITORIAL</t>
  </si>
  <si>
    <t>BLDG-60 LESTER-HEAT &amp; ELECTRIC</t>
  </si>
  <si>
    <t>BLDG-60 LESTER-SECURITY MONITORING</t>
  </si>
  <si>
    <t>FIRE-EQUIP-FIRE PREVENTION OUTREACH</t>
  </si>
  <si>
    <t>WATER ADMIN-CLASS A/B/D CERTS</t>
  </si>
  <si>
    <t>WATER SUPPLY-TOU PAINT &amp; PROTECT</t>
  </si>
  <si>
    <t>WATER DIST-CONF/MLG/ED</t>
  </si>
  <si>
    <t>H2-5110-2-425</t>
  </si>
  <si>
    <t>V -9710-6-023</t>
  </si>
  <si>
    <t>V -9710-7-023</t>
  </si>
  <si>
    <t>V -9730-6-020</t>
  </si>
  <si>
    <t>V -9730-7-020</t>
  </si>
  <si>
    <t>#5901</t>
  </si>
  <si>
    <t>EFC 2020B LT C7-6201-03-01 - P</t>
  </si>
  <si>
    <t>EFC 2020B LT C7-6201-03-01 - I</t>
  </si>
  <si>
    <t>V -9730-6-23A</t>
  </si>
  <si>
    <t>V -9730-7-23A</t>
  </si>
  <si>
    <t>#6646</t>
  </si>
  <si>
    <t>EFC 2023A LT C7-6201-01-00 - P</t>
  </si>
  <si>
    <t>EFC 2023A LT C7-6201-01-00 - I</t>
  </si>
  <si>
    <t>#6018</t>
  </si>
  <si>
    <t>Increase From 2023-2024</t>
  </si>
  <si>
    <t>22-23</t>
  </si>
  <si>
    <t>CD-7750-4-129</t>
  </si>
  <si>
    <t>GRANT-DEC STORMWATER</t>
  </si>
  <si>
    <t>CD-5031-WAT</t>
  </si>
  <si>
    <t>CD-5031-CAP</t>
  </si>
  <si>
    <t>EXPENSE</t>
  </si>
  <si>
    <t>F -9901-9-020</t>
  </si>
  <si>
    <t>CD-1989-2-130</t>
  </si>
  <si>
    <t>CD-3900-DEC</t>
  </si>
  <si>
    <t>CD-3901-ARC</t>
  </si>
  <si>
    <t>BLDG-60 LESTER-PLMBING/FIRE PREVENTION</t>
  </si>
  <si>
    <t>GRANT-STATE-JCAP COURT</t>
  </si>
  <si>
    <t>GRANT-STATE-NYS ZOMBIE</t>
  </si>
  <si>
    <t>GRANT-STATE-DASNY SAM GRANT</t>
  </si>
  <si>
    <t>GRANT-STATE-GBF PROJECTS</t>
  </si>
  <si>
    <t>GRANT-STATE-PROJECT FACELIFT</t>
  </si>
  <si>
    <t>GRANT-STATE-DEC STORMWATER</t>
  </si>
  <si>
    <t>GRANT-STATE-NYS ARCHIVES</t>
  </si>
  <si>
    <t>CAP-TO-SGF INTERFUND</t>
  </si>
  <si>
    <t>WAT-TO-SGF INTERFUND</t>
  </si>
  <si>
    <t>GRANT-NYS ARCHIVES</t>
  </si>
  <si>
    <t>Office Supplies</t>
  </si>
  <si>
    <t>H2-5112-2-035</t>
  </si>
  <si>
    <t>H2-5112-2-036</t>
  </si>
  <si>
    <t>H2-5112-2-037</t>
  </si>
  <si>
    <t>H2-8160-2-407</t>
  </si>
  <si>
    <t>H2-8340-2-505</t>
  </si>
  <si>
    <t>H2-8340-2-506</t>
  </si>
  <si>
    <t>H2-8340-4-979</t>
  </si>
  <si>
    <t>GRANT-COUNTY-BC IMA JENNISON PARK</t>
  </si>
  <si>
    <t>GRANT-STATE-DASNY JENNISON PARK</t>
  </si>
  <si>
    <t>Clerk to Justice (FT)</t>
  </si>
  <si>
    <t>Clerk (FT)</t>
  </si>
  <si>
    <t>Mayor (PT)</t>
  </si>
  <si>
    <t>Mayor Secretary (PT)</t>
  </si>
  <si>
    <t>GRANT-STATE-DASNY SAM</t>
  </si>
  <si>
    <t>H2-5110-2-426</t>
  </si>
  <si>
    <t>CAP-DPW-FORKLIFT</t>
  </si>
  <si>
    <t>CAP-DPW-VIALYTICS SOFTWARE</t>
  </si>
  <si>
    <t>CAP-PERM-PARKING LOT REFURBISHMENT</t>
  </si>
  <si>
    <t>CAP-PERM-CARLTON ST RECON</t>
  </si>
  <si>
    <t>CAP-PERM-FLORAL/BURBANK/GRAND REPAVE</t>
  </si>
  <si>
    <t>CAP-PERM-OAKDALE RD SIDEWALKS</t>
  </si>
  <si>
    <t>CAP-SEWER-PICKUP TRUCKS</t>
  </si>
  <si>
    <t>CAP-REFUSE-30 YARD PACKER BODY</t>
  </si>
  <si>
    <t>CAP-WATER-TRUCK LIFTGATE</t>
  </si>
  <si>
    <t>CAP-WATER-BACKHOE</t>
  </si>
  <si>
    <t>H2-8340-4-665</t>
  </si>
  <si>
    <t>CAP-WATER-WREN STREET EAST TANK REFURB</t>
  </si>
  <si>
    <t>CAP-WATER-UKRANIAN HILL RD WTR MAIN REPL</t>
  </si>
  <si>
    <t>CAP-DPW-CHIPPER</t>
  </si>
  <si>
    <t>H2-3410-2-100</t>
  </si>
  <si>
    <t>CAP-FIRE-FIRETRUCK</t>
  </si>
  <si>
    <t>CAP-PERM-SIDEWALKS &amp; CURB REFURB</t>
  </si>
  <si>
    <t>INTERFUND ACTIVITY WORKSHEET</t>
  </si>
  <si>
    <t>Services Calculation</t>
  </si>
  <si>
    <t>Participation Ratios Based on % of Work Performed</t>
  </si>
  <si>
    <t>Annual</t>
  </si>
  <si>
    <t>Salary +</t>
  </si>
  <si>
    <t>General</t>
  </si>
  <si>
    <t>Total (Check)</t>
  </si>
  <si>
    <t>H/Ins</t>
  </si>
  <si>
    <t>Premium</t>
  </si>
  <si>
    <t>Finance - Salaries</t>
  </si>
  <si>
    <t>Fam</t>
  </si>
  <si>
    <t>BB</t>
  </si>
  <si>
    <t>NA</t>
  </si>
  <si>
    <t>DPW Services - Salary</t>
  </si>
  <si>
    <t>Benefits  &amp; H/Ins</t>
  </si>
  <si>
    <t>Health Ins</t>
  </si>
  <si>
    <t>Total Salary &amp; Benefits</t>
  </si>
  <si>
    <t>Finance - Equipment</t>
  </si>
  <si>
    <t>Copier</t>
  </si>
  <si>
    <t>Printers</t>
  </si>
  <si>
    <t>Server Use</t>
  </si>
  <si>
    <t>Computers</t>
  </si>
  <si>
    <t>Totals Equipment</t>
  </si>
  <si>
    <t>Total All</t>
  </si>
  <si>
    <t>To -</t>
  </si>
  <si>
    <t>Interfund Trfr</t>
  </si>
  <si>
    <t>Transfers In</t>
  </si>
  <si>
    <t>Gen Ledger or</t>
  </si>
  <si>
    <t>From</t>
  </si>
  <si>
    <t>Rev Code</t>
  </si>
  <si>
    <t>Purpose</t>
  </si>
  <si>
    <t>Exp Code</t>
  </si>
  <si>
    <t>Total</t>
  </si>
  <si>
    <t>General F</t>
  </si>
  <si>
    <t>Sewer F</t>
  </si>
  <si>
    <t>Services</t>
  </si>
  <si>
    <t>A 1670 4 103 Postage</t>
  </si>
  <si>
    <t>Unalloc Ins</t>
  </si>
  <si>
    <t>A 1660 4 101 Off Supp</t>
  </si>
  <si>
    <t>Gas</t>
  </si>
  <si>
    <t>Water F</t>
  </si>
  <si>
    <t>A 1660 4 101 Office Supp</t>
  </si>
  <si>
    <t>JCI Maint</t>
  </si>
  <si>
    <t>Refuse F</t>
  </si>
  <si>
    <t>A1670.4.103 Postage</t>
  </si>
  <si>
    <t>G 9910 9 075</t>
  </si>
  <si>
    <t>calculated</t>
  </si>
  <si>
    <t>prorated</t>
  </si>
  <si>
    <t>G 9910 9 260</t>
  </si>
  <si>
    <t>G 8120 4 103</t>
  </si>
  <si>
    <t>Postage</t>
  </si>
  <si>
    <t>G 8120 4 101</t>
  </si>
  <si>
    <t>Off Supplies</t>
  </si>
  <si>
    <t>F 9910 9 075</t>
  </si>
  <si>
    <t>F 9910 9 260</t>
  </si>
  <si>
    <t>F 9910 9 406</t>
  </si>
  <si>
    <t>F 8310 4 103</t>
  </si>
  <si>
    <t>EM 9910 9 075</t>
  </si>
  <si>
    <t>EM 9910 9 260</t>
  </si>
  <si>
    <t>EM 8160 4 103</t>
  </si>
  <si>
    <t>REVENUES</t>
  </si>
  <si>
    <t>Interfund Activity</t>
  </si>
  <si>
    <t>Fuel</t>
  </si>
  <si>
    <t>JCI</t>
  </si>
  <si>
    <t>Total Other F</t>
  </si>
  <si>
    <t>06/01/2024</t>
  </si>
  <si>
    <t>05/31/2025</t>
  </si>
  <si>
    <t>CHK</t>
  </si>
  <si>
    <t>Unall. Ins</t>
  </si>
  <si>
    <t>Estimated</t>
  </si>
  <si>
    <t>A -3989-2-006</t>
  </si>
  <si>
    <t>CODE-EQUIP-PROTECTIVE CLOTHING</t>
  </si>
  <si>
    <t>CODE-EQUIP-MISC SMALL EQUIPMENT</t>
  </si>
  <si>
    <t>CODE-PROPERTY MAINTENANCE FEES</t>
  </si>
  <si>
    <t>CAP-DPW-DUMP TRK/PLW/SNDR (21-22 BDG)</t>
  </si>
  <si>
    <t>Code Enforcement Officer (FT)</t>
  </si>
  <si>
    <t>Code Clerk (FT)</t>
  </si>
  <si>
    <t>H2-3592-DOT</t>
  </si>
  <si>
    <t>H2-4326-DOT</t>
  </si>
  <si>
    <t>@ 06/01/23</t>
  </si>
  <si>
    <t>2023-2024 Budget</t>
  </si>
  <si>
    <t>Estimated Fund Balance 05/31/24</t>
  </si>
  <si>
    <t>CAP-STATE-CONS. HIGHWAY AID (CHIPS)</t>
  </si>
  <si>
    <t>CAP-STATE-NYS HIGHWAY PAVE NY</t>
  </si>
  <si>
    <t>CAP-STATE-EXTREME WEATHER RECOVERY</t>
  </si>
  <si>
    <t>CAP-STATE-PAVE OUR POTHOLES</t>
  </si>
  <si>
    <t>CAP-STATE-DOT PAVING/SIDEWALKS</t>
  </si>
  <si>
    <t>CAP-STATE-LESTER AVE BRIDGE REHAB</t>
  </si>
  <si>
    <t>CAP-FEDERAL-DOT PAVING/SIDEWALKS</t>
  </si>
  <si>
    <t>CAP-FEDERAL-LESTER AVE BRIDGE REHAB</t>
  </si>
  <si>
    <t>CD-4325-DPS</t>
  </si>
  <si>
    <t>CD-7750-4-130</t>
  </si>
  <si>
    <t>CD-3902-TAP</t>
  </si>
  <si>
    <t>GRANT-STATE-NYS DOT TAP</t>
  </si>
  <si>
    <t>GRANT-FEDERAL-DWNTWN PARKING STUDY</t>
  </si>
  <si>
    <t>GRANT-NYS DOT TAP</t>
  </si>
  <si>
    <t>24-25</t>
  </si>
  <si>
    <t>Josh Holland (DPW)</t>
  </si>
  <si>
    <t>Tim Sherman (DPW)</t>
  </si>
  <si>
    <t>Kim Cunningham (DPW)</t>
  </si>
  <si>
    <t>Code Clerk Est* (CODE)</t>
  </si>
  <si>
    <t>Randy Shear (CODE)</t>
  </si>
  <si>
    <t>Bob Blakeslee (CODE)</t>
  </si>
  <si>
    <t>Sean Meaney (CODE)</t>
  </si>
  <si>
    <t>Alex Mihok (CODE)</t>
  </si>
  <si>
    <t>Joshua Jacyna (CODE)</t>
  </si>
  <si>
    <t>Eric Corwin (CODE)</t>
  </si>
  <si>
    <t>Carla Murphy (VHALL)</t>
  </si>
  <si>
    <t>Martin Meaney (VHALL)</t>
  </si>
  <si>
    <t>Mechanics (DPW)</t>
  </si>
  <si>
    <t>Tom Johnson (VHALL)</t>
  </si>
  <si>
    <t>Terry Barnum (VHALL)</t>
  </si>
  <si>
    <t>Eileen Edwards (VHALL)</t>
  </si>
  <si>
    <t>Melinda Murcko (VHALL)</t>
  </si>
  <si>
    <t>Mary Anne Kinne (VHALL)</t>
  </si>
  <si>
    <t>Liz Wallace (WATER)</t>
  </si>
  <si>
    <t>Amanda Legenhausen (WATER)</t>
  </si>
  <si>
    <t>V/JC</t>
  </si>
  <si>
    <t>Liability Insurance Premium Distribution</t>
  </si>
  <si>
    <t>INSURANCE POLICY PREMIUMS</t>
  </si>
  <si>
    <t>LINE</t>
  </si>
  <si>
    <t>LINE DESCRIPTION</t>
  </si>
  <si>
    <t>POLICY #</t>
  </si>
  <si>
    <t>EFFECTIVE</t>
  </si>
  <si>
    <t>EXPIRATION</t>
  </si>
  <si>
    <t>BILLED</t>
  </si>
  <si>
    <t>ANNUAL</t>
  </si>
  <si>
    <t>PRIOR</t>
  </si>
  <si>
    <t>$ CHANGE</t>
  </si>
  <si>
    <t>% CHANGE</t>
  </si>
  <si>
    <t>BAUT</t>
  </si>
  <si>
    <t>Business Auto‐ Composite</t>
  </si>
  <si>
    <t>8108P397513</t>
  </si>
  <si>
    <t>Unallocated</t>
  </si>
  <si>
    <t>CPKG</t>
  </si>
  <si>
    <t>GL‐EPLI‐Public Officials‐Law Enforcement</t>
  </si>
  <si>
    <t>ZLP31N28389</t>
  </si>
  <si>
    <t>D&amp;O</t>
  </si>
  <si>
    <t>Directors &amp; Officers Liability</t>
  </si>
  <si>
    <t>EPLI</t>
  </si>
  <si>
    <t>Employment Practices Liability</t>
  </si>
  <si>
    <t>GLIA</t>
  </si>
  <si>
    <t>General Liability</t>
  </si>
  <si>
    <t>PROF</t>
  </si>
  <si>
    <t>Law Enforcement Professional</t>
  </si>
  <si>
    <t>Package:  Property, Equipment</t>
  </si>
  <si>
    <t>6308P397513</t>
  </si>
  <si>
    <t>EQFL</t>
  </si>
  <si>
    <t>PROP</t>
  </si>
  <si>
    <t>Property</t>
  </si>
  <si>
    <t>Fire Fee</t>
  </si>
  <si>
    <t>CRIM</t>
  </si>
  <si>
    <t>Crime</t>
  </si>
  <si>
    <t>107266284</t>
  </si>
  <si>
    <t>CUMB</t>
  </si>
  <si>
    <t>Commercial Umbrella Policy</t>
  </si>
  <si>
    <t>ZUP91N29115</t>
  </si>
  <si>
    <t>CYBR</t>
  </si>
  <si>
    <t>Cyber Liability</t>
  </si>
  <si>
    <t>ESM0339753639</t>
  </si>
  <si>
    <t>Youth Accident Policy</t>
  </si>
  <si>
    <t>MP0000828822</t>
  </si>
  <si>
    <t>OWN</t>
  </si>
  <si>
    <t>Owners' Protective‐‐Special Hauling Permit</t>
  </si>
  <si>
    <t>PRH9P631198</t>
  </si>
  <si>
    <t>Owners' Protective‐‐Highway Work Permit</t>
  </si>
  <si>
    <t>PRH9P646138</t>
  </si>
  <si>
    <t>Total Auto, Liability</t>
  </si>
  <si>
    <t>WCOM</t>
  </si>
  <si>
    <t>Worker's Compensation</t>
  </si>
  <si>
    <t>GROUP SELF INS</t>
  </si>
  <si>
    <t>Total Workers Compensation</t>
  </si>
  <si>
    <t>Total Insurance Premiums</t>
  </si>
  <si>
    <t>ALLOCATION</t>
  </si>
  <si>
    <t>Dept</t>
  </si>
  <si>
    <t>Package</t>
  </si>
  <si>
    <t>Umbrella</t>
  </si>
  <si>
    <t>Budget Estimate for 2024-25</t>
  </si>
  <si>
    <t>Gen Liab</t>
  </si>
  <si>
    <t>Comm Auto</t>
  </si>
  <si>
    <t>Dir/Officer</t>
  </si>
  <si>
    <t>Emp. Prac</t>
  </si>
  <si>
    <t>Law Enf/Crime</t>
  </si>
  <si>
    <t>Cyber</t>
  </si>
  <si>
    <t>Yth/Own Prot</t>
  </si>
  <si>
    <t>%</t>
  </si>
  <si>
    <t>BUDGET ANALYSIS</t>
  </si>
  <si>
    <t>BUDGET</t>
  </si>
  <si>
    <t>ACTUAL</t>
  </si>
  <si>
    <t>GEN</t>
  </si>
  <si>
    <t>Unallocated Insurance</t>
  </si>
  <si>
    <t>WAT</t>
  </si>
  <si>
    <t>SEW</t>
  </si>
  <si>
    <t>REF</t>
  </si>
  <si>
    <t>Workers Compensation</t>
  </si>
  <si>
    <t>Flood Insurance</t>
  </si>
  <si>
    <t>Workers Comp</t>
  </si>
  <si>
    <t>Anticipated Increase</t>
  </si>
  <si>
    <t>Based on Total 24-25 Budget Estimate</t>
  </si>
  <si>
    <t>2023 SUB PUB IMP (2016) - PRIN</t>
  </si>
  <si>
    <t>2023 SUB SB PUB IMP (2016) - INT</t>
  </si>
  <si>
    <t>TRANSFERS TO GENERAL FUND</t>
  </si>
  <si>
    <t>Clothing Allowance</t>
  </si>
  <si>
    <t>Interfund Worksheet</t>
  </si>
  <si>
    <t>Confirmed w/ Tom 03/07/24</t>
  </si>
  <si>
    <t>CD-7750-4-131</t>
  </si>
  <si>
    <t>CD-3903-SRB</t>
  </si>
  <si>
    <t>GRANT-SRBC LEAK DETECTION</t>
  </si>
  <si>
    <t>GRANT-STATE-SRBC LEAK DETECTION</t>
  </si>
  <si>
    <t>Revenue</t>
  </si>
  <si>
    <t>GRANT-STATE-RESTORY NY (MBPN)</t>
  </si>
  <si>
    <t>GRANT-RESTORE NY (MBPN)</t>
  </si>
  <si>
    <t>H2-1325-2-100</t>
  </si>
  <si>
    <t>CAP-TREAS-SERVER UPGRADE</t>
  </si>
  <si>
    <t>A -1520-001</t>
  </si>
  <si>
    <t>Longevity/Education</t>
  </si>
  <si>
    <t>POLICE DEPT FEES (ON-SITE SERVICES)</t>
  </si>
  <si>
    <t>A -7140-2-759</t>
  </si>
  <si>
    <t>Mechanics Stipend</t>
  </si>
  <si>
    <t>PARKS-EQUIP-DUMP BOX INSERT</t>
  </si>
  <si>
    <t>Total Equipment Expense</t>
  </si>
  <si>
    <t>Total Contractual Expense</t>
  </si>
  <si>
    <t>CD-7750-4-132</t>
  </si>
  <si>
    <t>GRANT-BOLAND PARK RENOVATION</t>
  </si>
  <si>
    <t>A -2110-000</t>
  </si>
  <si>
    <t>ZONING FEES</t>
  </si>
  <si>
    <t>WATER DIST-EQUIP-SMALL EQUIPMENT</t>
  </si>
  <si>
    <t>MECHANICS TOOL</t>
  </si>
  <si>
    <t>MECHANICS TOOLS</t>
  </si>
  <si>
    <t>MISC TOOLS</t>
  </si>
  <si>
    <t>ENGINE/TRANS TOOL</t>
  </si>
  <si>
    <t>A 1640-4-040</t>
  </si>
  <si>
    <t>SCAN TOOL</t>
  </si>
  <si>
    <t>A 1640-4-261</t>
  </si>
  <si>
    <t>DEF FLUID</t>
  </si>
  <si>
    <t>Mech Tools</t>
  </si>
  <si>
    <t>A -1620-4-168</t>
  </si>
  <si>
    <t>TAX CAP LIMIT</t>
  </si>
  <si>
    <t>TAX LEVY</t>
  </si>
  <si>
    <t>BLDG-60 LESTER-GENERATOR MAINTENANCE</t>
  </si>
  <si>
    <t>DPW GARAGE-GARAGE DOOR MAINTENANCE</t>
  </si>
  <si>
    <t>G -1930-4-001</t>
  </si>
  <si>
    <t>SEWER-JUDGEMENTS AND CLAIMS</t>
  </si>
  <si>
    <t>CD-3389-EBM</t>
  </si>
  <si>
    <t>CD-7750-4-133</t>
  </si>
  <si>
    <t>GRANT-POLICE-NYS EDWARD BYRNE MEMORIAL</t>
  </si>
  <si>
    <t>April 16th, 2024</t>
  </si>
  <si>
    <t>APRIL 16, 2024</t>
  </si>
  <si>
    <t>2024-2025 ADOPTED VILLAGE BUDGET</t>
  </si>
  <si>
    <t>19-22</t>
  </si>
  <si>
    <t>27-28</t>
  </si>
  <si>
    <t>30-31</t>
  </si>
  <si>
    <t>FOR FISCAL YEAR 2024-2025</t>
  </si>
  <si>
    <t>I certify that this is a true copy of the budget of the Village of Johnson City for the fiscal year ending May 31, 2025 as it</t>
  </si>
  <si>
    <t>was adopted by the Village on April 16, 2024.</t>
  </si>
  <si>
    <t>I also certify that the date of the most recent assessment roll is July 1, 2023 and the taxable assessed valuation on which</t>
  </si>
  <si>
    <t>taxes are levied for the fiscal year ending May 31, 2025 is $26,621,341</t>
  </si>
  <si>
    <t>April 17, 2024</t>
  </si>
  <si>
    <t>2025 Budgeted</t>
  </si>
  <si>
    <t>2025 Actual</t>
  </si>
  <si>
    <t>A -1116-000</t>
  </si>
  <si>
    <t>TAX ON ADULT USE OF CANNABIS</t>
  </si>
  <si>
    <t>A -4089-001</t>
  </si>
  <si>
    <t>A -1640-4-450</t>
  </si>
  <si>
    <t>DPW GARAGE-TRUCK WASH MAINTENANCE/SUPPLY</t>
  </si>
  <si>
    <t>A -7140-4-331</t>
  </si>
  <si>
    <t>PARKS-UTILITIES JENISON PARK</t>
  </si>
  <si>
    <t>A -7750-4-010</t>
  </si>
  <si>
    <t>Grant Application Expense</t>
  </si>
  <si>
    <t>CD-2706-NSR</t>
  </si>
  <si>
    <t>GRANT NORFOLK SOUTHERN RAILROAD</t>
  </si>
  <si>
    <t>CD-3389-EBJ</t>
  </si>
  <si>
    <t>GRANT-STATE-NYS DCJS BYRNE JAG GRANT</t>
  </si>
  <si>
    <t>GRANT-STATE-NYS ED BYRNE MEMORIAL GRANT</t>
  </si>
  <si>
    <t>CD-3389-TEC</t>
  </si>
  <si>
    <t>GRANT-POLICE-NYS DCJS TECH GRANT</t>
  </si>
  <si>
    <t>GRANT-STATE-DOWNTOWN PARKING STUDY</t>
  </si>
  <si>
    <t>CD-3120-4-000</t>
  </si>
  <si>
    <t>POLICE GRANTS</t>
  </si>
  <si>
    <t>CD-3120-4-001</t>
  </si>
  <si>
    <t>GRANT NORFOLD SOUTHERN POLICE</t>
  </si>
  <si>
    <t>CD-7750-4-134</t>
  </si>
  <si>
    <t>GRANT-POLICE-NYS DCJS BYRNE JAG GRANT</t>
  </si>
  <si>
    <t>CD-7750-4-135</t>
  </si>
  <si>
    <t>H2-2706-DRO</t>
  </si>
  <si>
    <t>JC POLICE DRONE GRANT DA OFFICE</t>
  </si>
  <si>
    <t>H2-3120-2-312</t>
  </si>
  <si>
    <t>JC POLICE DRONE</t>
  </si>
  <si>
    <t>Adjusted Budget</t>
  </si>
  <si>
    <t>for</t>
  </si>
  <si>
    <t>2025-2026</t>
  </si>
  <si>
    <t xml:space="preserve">Adjusted </t>
  </si>
  <si>
    <t>A-1640-4-450</t>
  </si>
  <si>
    <t>A-7750-4-010</t>
  </si>
  <si>
    <t>INTERFUND TRANSFERS - SERVICES</t>
  </si>
  <si>
    <t>G -8120-4-999</t>
  </si>
  <si>
    <t>Sewer-Misc Expense</t>
  </si>
  <si>
    <t>DISASTER RELIEF FUND SEWER:</t>
  </si>
  <si>
    <t>GENERAL FUND G9730-7 INTEREST</t>
  </si>
  <si>
    <t>INTERFUND TRANSFERS- SERVICES</t>
  </si>
  <si>
    <t>WATER FUND-WATER METER PROJECT</t>
  </si>
  <si>
    <t>CAP-STREET MAINT-EQUIPMENT</t>
  </si>
  <si>
    <t>CAP-PERMANENT IMPROV-EQUIPMENT</t>
  </si>
  <si>
    <t>CAP-PARKS-EQUIPMENT</t>
  </si>
  <si>
    <t>CAP-WATER ADMIN-EQUIPMENT</t>
  </si>
  <si>
    <t>CAP-WATER-EQUIPMENT</t>
  </si>
  <si>
    <t>CAP-WATER-CONTRACTUAL EXPENSES</t>
  </si>
  <si>
    <t>L -2401-000</t>
  </si>
  <si>
    <t>Library Revenue Totals</t>
  </si>
  <si>
    <t>SERIAL BOND INTEREST</t>
  </si>
  <si>
    <t>GENERAL FUND -V9720-6 PRINCIPAL</t>
  </si>
  <si>
    <t>GENERAL FUND V9720 - INTEREST</t>
  </si>
  <si>
    <t>GENERAL FUND -G9730-6 PRINCIPAL</t>
  </si>
  <si>
    <t>LIBRARY:</t>
  </si>
  <si>
    <t>LIB-TO GEN - SHR-JCI CONTRACT/SERVICES</t>
  </si>
  <si>
    <t>Library Expenditure Totals</t>
  </si>
  <si>
    <t>Federal Aid- Safer Grant</t>
  </si>
  <si>
    <t>Contingency</t>
  </si>
  <si>
    <t>2025-2026 Budget Worksheet</t>
  </si>
  <si>
    <t>A-2611-000</t>
  </si>
  <si>
    <t>2024 Fire Truck</t>
  </si>
  <si>
    <t>Retired</t>
  </si>
  <si>
    <t>SRO's</t>
  </si>
  <si>
    <t>Net from last year</t>
  </si>
  <si>
    <t>25-26</t>
  </si>
  <si>
    <t>POLICE-Vehicles</t>
  </si>
  <si>
    <t>FBI-JTTF FUNDS</t>
  </si>
  <si>
    <t>FEDERAL SAFER GRANT</t>
  </si>
  <si>
    <t>2025-26</t>
  </si>
  <si>
    <t>Chuck Shager (VHALL)</t>
  </si>
  <si>
    <t>Operation Tax</t>
  </si>
  <si>
    <t>F -9730-9-560</t>
  </si>
  <si>
    <t>F-5031-000</t>
  </si>
  <si>
    <t>Interfund Transfer</t>
  </si>
  <si>
    <t>EM-9901-9-025</t>
  </si>
  <si>
    <t>EM-9730-9-570</t>
  </si>
  <si>
    <t>em-9730-9-560</t>
  </si>
  <si>
    <t>2025-2026 BUDGET</t>
  </si>
  <si>
    <t>EM-8160-4-250</t>
  </si>
  <si>
    <t>real</t>
  </si>
  <si>
    <t>need</t>
  </si>
  <si>
    <t>diff</t>
  </si>
  <si>
    <t>sewer</t>
  </si>
  <si>
    <t>water</t>
  </si>
  <si>
    <t>Total Water Expenitures</t>
  </si>
  <si>
    <t>budget</t>
  </si>
  <si>
    <t>V-9720-6-017</t>
  </si>
  <si>
    <t>V-9720-7-017</t>
  </si>
  <si>
    <t>V-9710-6-024</t>
  </si>
  <si>
    <t>V-9710-7-024</t>
  </si>
  <si>
    <t>Source of Funding</t>
  </si>
  <si>
    <t>Department /</t>
  </si>
  <si>
    <t>Funds</t>
  </si>
  <si>
    <t>2025/26</t>
  </si>
  <si>
    <t>NYS</t>
  </si>
  <si>
    <t>Auction</t>
  </si>
  <si>
    <t xml:space="preserve">General </t>
  </si>
  <si>
    <t>Project</t>
  </si>
  <si>
    <t>BAN (1)</t>
  </si>
  <si>
    <t>Chips  (2)</t>
  </si>
  <si>
    <t>Funds (2)</t>
  </si>
  <si>
    <t>Cost</t>
  </si>
  <si>
    <t xml:space="preserve">      Auction Equip</t>
  </si>
  <si>
    <t xml:space="preserve">Treasurer </t>
  </si>
  <si>
    <t xml:space="preserve">      Fiscal Agent Fees</t>
  </si>
  <si>
    <t xml:space="preserve">     Engineering Design</t>
  </si>
  <si>
    <t xml:space="preserve">     Chips</t>
  </si>
  <si>
    <t xml:space="preserve">     Pave NY</t>
  </si>
  <si>
    <t xml:space="preserve">     Extreme Weather</t>
  </si>
  <si>
    <t xml:space="preserve">     Potholes</t>
  </si>
  <si>
    <t xml:space="preserve">     Greenridge Recon</t>
  </si>
  <si>
    <t xml:space="preserve">     N. Baldwin Water</t>
  </si>
  <si>
    <t xml:space="preserve">     Grand Ave Reco</t>
  </si>
  <si>
    <t xml:space="preserve">     Concrete Improve</t>
  </si>
  <si>
    <t xml:space="preserve">     Oakdale Rd Sidwalks</t>
  </si>
  <si>
    <t xml:space="preserve">     Floral/Burbank/ Grand Imp</t>
  </si>
  <si>
    <t xml:space="preserve">     Isabell Parking Lot Impr</t>
  </si>
  <si>
    <t xml:space="preserve">     Demolition</t>
  </si>
  <si>
    <t xml:space="preserve">Water </t>
  </si>
  <si>
    <t xml:space="preserve">     Water Plant Improvments</t>
  </si>
  <si>
    <t xml:space="preserve">     Water/Sewer Meters</t>
  </si>
  <si>
    <t xml:space="preserve">     Fire Hydrants</t>
  </si>
  <si>
    <t xml:space="preserve">     Large Valves</t>
  </si>
  <si>
    <t xml:space="preserve">     Water Distribution Mtl</t>
  </si>
  <si>
    <t xml:space="preserve">     Stake Truck w add ons</t>
  </si>
  <si>
    <t xml:space="preserve">     Pick Up Truck</t>
  </si>
  <si>
    <t xml:space="preserve">     Yrly Tank Maintenace</t>
  </si>
  <si>
    <t xml:space="preserve">     Excavator</t>
  </si>
  <si>
    <t xml:space="preserve">     Storm System Repairs</t>
  </si>
  <si>
    <t xml:space="preserve">     Sewer System Repairs</t>
  </si>
  <si>
    <t>Total Equipment &amp; Improve</t>
  </si>
  <si>
    <t>(1) BANS - these projects approved in February by board so work can be completed in 2025 during summer months</t>
  </si>
  <si>
    <t>(2) these items are place holder will only appropriate what is sold or approved by NYS</t>
  </si>
  <si>
    <t xml:space="preserve">       VIALYTICS S/W</t>
  </si>
  <si>
    <t>Interfund xfer-Various Purpose</t>
  </si>
  <si>
    <t>A-9730-9-560</t>
  </si>
  <si>
    <t>A-9730-9-570</t>
  </si>
  <si>
    <t>A -2189-000</t>
  </si>
  <si>
    <t>A-5031-VP1</t>
  </si>
  <si>
    <t xml:space="preserve">Inc in Tax Rate/$1,000 </t>
  </si>
  <si>
    <t>Adopted</t>
  </si>
  <si>
    <t>Budget For</t>
  </si>
  <si>
    <t>Adjustments -</t>
  </si>
  <si>
    <t>Revenues as</t>
  </si>
  <si>
    <t>of 01/29/26</t>
  </si>
  <si>
    <t>Modified</t>
  </si>
  <si>
    <t>for 2025-26</t>
  </si>
  <si>
    <t>Actual Expenses</t>
  </si>
  <si>
    <t>01/29/2026</t>
  </si>
  <si>
    <t>Departmental</t>
  </si>
  <si>
    <t>Estimates</t>
  </si>
  <si>
    <t>2026-27</t>
  </si>
  <si>
    <t>For</t>
  </si>
  <si>
    <t>Estimated Rev</t>
  </si>
  <si>
    <t>Estimated Expenses</t>
  </si>
  <si>
    <t xml:space="preserve">as of </t>
  </si>
  <si>
    <t>VJC</t>
  </si>
  <si>
    <t>2026-2027 Budget Worksheet</t>
  </si>
  <si>
    <t>General Fund (V9710)</t>
  </si>
  <si>
    <t>Differences</t>
  </si>
  <si>
    <t>A -3389-001</t>
  </si>
  <si>
    <t>A -4999-000</t>
  </si>
  <si>
    <t>Approp Fund Bal</t>
  </si>
  <si>
    <t>05/31/24</t>
  </si>
  <si>
    <t>05/31/25</t>
  </si>
  <si>
    <t>Actual Exp for</t>
  </si>
  <si>
    <t>A -3120-4-531</t>
  </si>
  <si>
    <t>F -8340-2-005</t>
  </si>
  <si>
    <t>F -2680-000</t>
  </si>
  <si>
    <t>F -4999-000</t>
  </si>
  <si>
    <t>Appropriated Fund Balance</t>
  </si>
  <si>
    <t>Difference</t>
  </si>
  <si>
    <t>G -4999-000</t>
  </si>
  <si>
    <t>EM-4999-000</t>
  </si>
  <si>
    <t>G-9730-9-560</t>
  </si>
  <si>
    <t>G-9730-9-570</t>
  </si>
  <si>
    <t>G-9901-9-020</t>
  </si>
  <si>
    <t>Debt</t>
  </si>
  <si>
    <t>1987 Ser Bond - Prin</t>
  </si>
  <si>
    <t>1987 Ser Bond - Int</t>
  </si>
  <si>
    <t>G9930.6.020</t>
  </si>
  <si>
    <t>2012 BAN JSTP Non-Tax</t>
  </si>
  <si>
    <t>G9930.7.020</t>
  </si>
  <si>
    <t>G9930.6.090</t>
  </si>
  <si>
    <t>EFC 2009 CWRF BAN S-T</t>
  </si>
  <si>
    <t>G9930.7.090</t>
  </si>
  <si>
    <t>G9930.6.050</t>
  </si>
  <si>
    <t>EFC 2005A JSTP Upgrade</t>
  </si>
  <si>
    <t>G9930.7.050</t>
  </si>
  <si>
    <t>G9930.6.980</t>
  </si>
  <si>
    <t>EFC 2003B JSTP Upgrade</t>
  </si>
  <si>
    <t>G9930.7.980</t>
  </si>
  <si>
    <t>EFC 2012B</t>
  </si>
  <si>
    <t>Total Debt</t>
  </si>
  <si>
    <t>Total Sewer Fund Expenses</t>
  </si>
  <si>
    <t>Real Property Tax</t>
  </si>
  <si>
    <t>PILOT</t>
  </si>
  <si>
    <t>Int &amp; Pen</t>
  </si>
  <si>
    <t>Cannibis Tax Rev</t>
  </si>
  <si>
    <t>Sales Tax by Broome Co</t>
  </si>
  <si>
    <t>Gross Rec Tax</t>
  </si>
  <si>
    <t>Franchise Fees</t>
  </si>
  <si>
    <t>Treasurer's Fees</t>
  </si>
  <si>
    <t>Clerk's Fees</t>
  </si>
  <si>
    <t>Police Fees</t>
  </si>
  <si>
    <t>Police Fees (On site services)</t>
  </si>
  <si>
    <t>Stop DWI (overtime)</t>
  </si>
  <si>
    <t>Birth &amp; Death Cert</t>
  </si>
  <si>
    <t>Pub Works Svces</t>
  </si>
  <si>
    <t>On Street Parking Meters</t>
  </si>
  <si>
    <t>Parks &amp; Rec Fees &amp; Charges</t>
  </si>
  <si>
    <t>Zoning Fees</t>
  </si>
  <si>
    <t>Rental Registrations</t>
  </si>
  <si>
    <t>Utility Services - O/Govts</t>
  </si>
  <si>
    <t>Fire Protection - O/Govts</t>
  </si>
  <si>
    <t>Interest &amp; Earnings</t>
  </si>
  <si>
    <t>Rental of Real Property</t>
  </si>
  <si>
    <t>Business &amp; Occupational Licenses</t>
  </si>
  <si>
    <t>Bingo Fees</t>
  </si>
  <si>
    <t>Games of Chance Licenses</t>
  </si>
  <si>
    <t>Games of Chance Fees</t>
  </si>
  <si>
    <t>Other Permits</t>
  </si>
  <si>
    <t>Code Violations &amp; Fees</t>
  </si>
  <si>
    <t>Code - Property Maintenance Fees</t>
  </si>
  <si>
    <t>Fines &amp; Forfeited Bail</t>
  </si>
  <si>
    <t>Parking Fines</t>
  </si>
  <si>
    <t>Sale of Scrap &amp; Equipment</t>
  </si>
  <si>
    <t>Minor Sales</t>
  </si>
  <si>
    <t>Sale of Real Property</t>
  </si>
  <si>
    <t>Insurance Recoveries</t>
  </si>
  <si>
    <t>Other Comp for Loss</t>
  </si>
  <si>
    <t>Refund of Prior Years Expenses</t>
  </si>
  <si>
    <t>Unclassified</t>
  </si>
  <si>
    <t>Employee H/Ins C0-Payments</t>
  </si>
  <si>
    <t>NYS Per Capita State Aid (AIM)</t>
  </si>
  <si>
    <t>NYS Aid - Mortgage Tax</t>
  </si>
  <si>
    <t>NYS Aid -Other (Police Grants)</t>
  </si>
  <si>
    <t>NYS Aid - Public Safety</t>
  </si>
  <si>
    <t>NYS - Police Strive Grant</t>
  </si>
  <si>
    <t>Federal Emergency Disaster Aid</t>
  </si>
  <si>
    <t>FBI-JTTF Aid</t>
  </si>
  <si>
    <t>Interfund - Library</t>
  </si>
  <si>
    <t>Metered Water Sales</t>
  </si>
  <si>
    <t>Water Service Charges</t>
  </si>
  <si>
    <t>New Water Meters</t>
  </si>
  <si>
    <t>Int &amp; Penalties</t>
  </si>
  <si>
    <t>Water Svce - O/Govt</t>
  </si>
  <si>
    <t>Int &amp; Earnings</t>
  </si>
  <si>
    <t>Water Permits</t>
  </si>
  <si>
    <t>Sewer Rents</t>
  </si>
  <si>
    <t>JSTP Flow Charge Rebates</t>
  </si>
  <si>
    <t>Sewer Permits</t>
  </si>
  <si>
    <t>Refuse Collection Fees</t>
  </si>
  <si>
    <t>Interefund - Water F</t>
  </si>
  <si>
    <t>Interfund - Sewer F</t>
  </si>
  <si>
    <t>Interfund - General F</t>
  </si>
  <si>
    <t>Personal Services</t>
  </si>
  <si>
    <t>Misc</t>
  </si>
  <si>
    <t>Cell Phones</t>
  </si>
  <si>
    <t>Conf Exp, mileage, other</t>
  </si>
  <si>
    <t>Court Per Svces</t>
  </si>
  <si>
    <t>Steno &amp; Jurors Exp</t>
  </si>
  <si>
    <t>Court - Assoc Dues</t>
  </si>
  <si>
    <t>Court - Misc</t>
  </si>
  <si>
    <t>Postage, Fed Ex, UPS</t>
  </si>
  <si>
    <t>Misc Equip Repair</t>
  </si>
  <si>
    <t>Computer Software Maint</t>
  </si>
  <si>
    <t>Internet</t>
  </si>
  <si>
    <t>Copier Service Agreement</t>
  </si>
  <si>
    <t>Telephone (Nextiva)</t>
  </si>
  <si>
    <t>Bldg Repairs &amp; Supplies</t>
  </si>
  <si>
    <t>Jury Expenses</t>
  </si>
  <si>
    <t>Security</t>
  </si>
  <si>
    <t>Conf &amp; Mileage &amp; Education</t>
  </si>
  <si>
    <t>Mayor P/S</t>
  </si>
  <si>
    <t>Misc Exp</t>
  </si>
  <si>
    <t>Copier Maint Asgreement</t>
  </si>
  <si>
    <t>Conf/Mileage/Educ</t>
  </si>
  <si>
    <t>Finance - Auditor</t>
  </si>
  <si>
    <t>Treas P/S</t>
  </si>
  <si>
    <t>Serial Bond Fees &amp; Exp</t>
  </si>
  <si>
    <t>GASB Appraisal Costs</t>
  </si>
  <si>
    <t>Dues</t>
  </si>
  <si>
    <t>Mail/Postage/Fed Ex</t>
  </si>
  <si>
    <t>Computer &amp; Software Maint</t>
  </si>
  <si>
    <t>Software</t>
  </si>
  <si>
    <t>Internet Access (Greenlight)</t>
  </si>
  <si>
    <t>Computer Maint Agreeement</t>
  </si>
  <si>
    <t>Copier Maint Agreeemnt</t>
  </si>
  <si>
    <t>Postage Meter Maint</t>
  </si>
  <si>
    <t>Telephone Repairs</t>
  </si>
  <si>
    <t>Telephone Svce (Nextiva)</t>
  </si>
  <si>
    <t>Eye Cate Allow</t>
  </si>
  <si>
    <t>Broome Co - RPT Bill Preparation</t>
  </si>
  <si>
    <t>Fiscal Advisors Agent Fees</t>
  </si>
  <si>
    <t>Clerk P/S</t>
  </si>
  <si>
    <t>Equip-BAS Software Lic Fee</t>
  </si>
  <si>
    <t>Legal Notices</t>
  </si>
  <si>
    <t>Assoc Dues</t>
  </si>
  <si>
    <t>Code Update Supplement Fees</t>
  </si>
  <si>
    <t>Misc Supplies</t>
  </si>
  <si>
    <t>Specialty Paper</t>
  </si>
  <si>
    <t>Typewriter Repairs &amp; Maint</t>
  </si>
  <si>
    <t>Internet - ATC RPT Hosting</t>
  </si>
  <si>
    <t>Lektriever Maintenance</t>
  </si>
  <si>
    <t>Cell phones (Nextiva)</t>
  </si>
  <si>
    <t>Attorney Services (C&amp;G)</t>
  </si>
  <si>
    <t>Legal Svces - Other</t>
  </si>
  <si>
    <t>Arbitrator Fees</t>
  </si>
  <si>
    <t>Court Reporting Svces</t>
  </si>
  <si>
    <t>Planning P/S</t>
  </si>
  <si>
    <t>Misc Office Supplies</t>
  </si>
  <si>
    <t>Computer Software/Maint/Internet</t>
  </si>
  <si>
    <t>Cell Phone</t>
  </si>
  <si>
    <t>Eye Care Allow</t>
  </si>
  <si>
    <t>Bldgs P/S</t>
  </si>
  <si>
    <t>Elevator Maint at 243 Main</t>
  </si>
  <si>
    <t>Plumbing/Fire Services</t>
  </si>
  <si>
    <t>Generator Maintenance</t>
  </si>
  <si>
    <t>Restroom Supply</t>
  </si>
  <si>
    <t>Janitorial</t>
  </si>
  <si>
    <t>Heat &amp; Elec</t>
  </si>
  <si>
    <t>Village wide website</t>
  </si>
  <si>
    <t>Repairs &amp; Supplies</t>
  </si>
  <si>
    <t>Library Maint</t>
  </si>
  <si>
    <t>JC Senior Center Maint</t>
  </si>
  <si>
    <t>Security Monitoring</t>
  </si>
  <si>
    <t>Eye Care.Clothing Allowances</t>
  </si>
  <si>
    <t>Central Garage P/S</t>
  </si>
  <si>
    <t>DPW Computer Equip</t>
  </si>
  <si>
    <t>Misc Tools</t>
  </si>
  <si>
    <t>Identifix Online Membership</t>
  </si>
  <si>
    <t>Scan Tool Updates</t>
  </si>
  <si>
    <t>Internet Access (Charter)</t>
  </si>
  <si>
    <t>Time Clock Maintenance</t>
  </si>
  <si>
    <t>Household &amp; Restroom Supplies</t>
  </si>
  <si>
    <t>Disposable Maintenance Rags</t>
  </si>
  <si>
    <t>Industrial Gas - Cylinder Rental</t>
  </si>
  <si>
    <t>Radio Repair &amp; Maint</t>
  </si>
  <si>
    <t>Fuel Pump Repair &amp; Maint</t>
  </si>
  <si>
    <t>Pressure Washer Maint</t>
  </si>
  <si>
    <t>Clean Burn System Maint</t>
  </si>
  <si>
    <t>Gas &amp; Diesel Fuel</t>
  </si>
  <si>
    <t>Fuel Additive</t>
  </si>
  <si>
    <t>Oil/Grease/Anti-freeze</t>
  </si>
  <si>
    <t>Hydraulic Oil</t>
  </si>
  <si>
    <t>Geat &amp; Electric</t>
  </si>
  <si>
    <t>Bldg Maint &amp; Repairs</t>
  </si>
  <si>
    <t>Garage Door Maint</t>
  </si>
  <si>
    <t>Truck Wash Maint</t>
  </si>
  <si>
    <t>Kisc Tools</t>
  </si>
  <si>
    <t>First Aid Supplies</t>
  </si>
  <si>
    <t>Fire Ext Svces</t>
  </si>
  <si>
    <t>New DPW Facility</t>
  </si>
  <si>
    <t>Central Services - Office Supplies</t>
  </si>
  <si>
    <t>Central Office - Mail/Postage</t>
  </si>
  <si>
    <t>Central Office - Printing</t>
  </si>
  <si>
    <t>Unallocated Liab &amp; Prop Ins</t>
  </si>
  <si>
    <t>Municipal Assoc Dues</t>
  </si>
  <si>
    <t>VJC Owned Property Taxes</t>
  </si>
  <si>
    <t>RPT Refunds</t>
  </si>
  <si>
    <t>Budget Contingency Account</t>
  </si>
  <si>
    <t>Server</t>
  </si>
  <si>
    <t>Security Cameras</t>
  </si>
  <si>
    <t>Copiers</t>
  </si>
  <si>
    <t>Small Misc Equip</t>
  </si>
  <si>
    <t>Boiler &amp; HVAC</t>
  </si>
  <si>
    <t>Office Furniture</t>
  </si>
  <si>
    <t>Tasers</t>
  </si>
  <si>
    <t>Armory</t>
  </si>
  <si>
    <t>Traffic Signals</t>
  </si>
  <si>
    <t>Vehicle Equipment</t>
  </si>
  <si>
    <t>Assoc Dues &amp; Member Exp</t>
  </si>
  <si>
    <t>Lawbooks &amp; Supplements</t>
  </si>
  <si>
    <t>Chaplain</t>
  </si>
  <si>
    <t>Paper Supplies &amp; Other</t>
  </si>
  <si>
    <t>Web Access Domain Name</t>
  </si>
  <si>
    <t>Body Cameras</t>
  </si>
  <si>
    <t>Internet/E-mail</t>
  </si>
  <si>
    <t>IT Maint</t>
  </si>
  <si>
    <t>Simplex Fire Alarm</t>
  </si>
  <si>
    <t>Radio Maintenance</t>
  </si>
  <si>
    <t>Live Scan Maintenance</t>
  </si>
  <si>
    <t>Elevator Inspection &amp; Maint</t>
  </si>
  <si>
    <t>Boiler Inspection &amp; Repair</t>
  </si>
  <si>
    <t>Accessories</t>
  </si>
  <si>
    <t>Janitorial &amp; Cleaning Supplies</t>
  </si>
  <si>
    <t>Vehicle Maint &amp; Repairs</t>
  </si>
  <si>
    <t>Tires</t>
  </si>
  <si>
    <t>PACE</t>
  </si>
  <si>
    <t>Just Bldg Heat &amp; Elec</t>
  </si>
  <si>
    <t>Cell Phones (Verizon)</t>
  </si>
  <si>
    <t>Telephones (Nextiva)</t>
  </si>
  <si>
    <t>Language Line Interpretor</t>
  </si>
  <si>
    <t>Bkdg Maint &amp; Supply</t>
  </si>
  <si>
    <t>Evidence &amp; Fingerprint Supplies</t>
  </si>
  <si>
    <t>Beast Tech Support</t>
  </si>
  <si>
    <t>Replacement Vests</t>
  </si>
  <si>
    <t>Strive Grant</t>
  </si>
  <si>
    <t>SWAT</t>
  </si>
  <si>
    <t>K-9 Dog Supplies</t>
  </si>
  <si>
    <t>Water Softener Supplies</t>
  </si>
  <si>
    <t xml:space="preserve">Eye Care Allowance </t>
  </si>
  <si>
    <t>New Hires - Physicals</t>
  </si>
  <si>
    <t>Physical Fitness Incentive</t>
  </si>
  <si>
    <t>Pol Officers Clothing Allowance</t>
  </si>
  <si>
    <t>Meter Person Clothing Allow</t>
  </si>
  <si>
    <t>College Reimbursement</t>
  </si>
  <si>
    <t>Drug Enforcement Surveillance Exp</t>
  </si>
  <si>
    <t>Traffic Control P/S</t>
  </si>
  <si>
    <t>Street Striping</t>
  </si>
  <si>
    <t>NYSDOT Signal Maint</t>
  </si>
  <si>
    <t>DPW Sign Repairs</t>
  </si>
  <si>
    <t>DPW - New Signs</t>
  </si>
  <si>
    <t>Traffic Light Electric Costs</t>
  </si>
  <si>
    <t>Parking Ticket Supplies</t>
  </si>
  <si>
    <t>Parking Meters</t>
  </si>
  <si>
    <t>Parking Kiosk Exp</t>
  </si>
  <si>
    <t>Fire P/S</t>
  </si>
  <si>
    <t>Fire &amp; Police Training Facility</t>
  </si>
  <si>
    <t>Fire Prevention Outreach</t>
  </si>
  <si>
    <t>Misc Small Equip</t>
  </si>
  <si>
    <t>Boots/Gloves/Helmets</t>
  </si>
  <si>
    <t>Turnout Gear</t>
  </si>
  <si>
    <t>Pumper Truck</t>
  </si>
  <si>
    <t>Assoc Dues &amp; Membership</t>
  </si>
  <si>
    <t>Computer Maint &amp; Service Agreement</t>
  </si>
  <si>
    <t>Internet Access</t>
  </si>
  <si>
    <t>Cascade System Maint Agree</t>
  </si>
  <si>
    <t>Boiler Maint &amp; Service</t>
  </si>
  <si>
    <t>Household &amp; Restroom Supply</t>
  </si>
  <si>
    <t>Specialized Vehicle Services</t>
  </si>
  <si>
    <t>Radio Repair &amp; Service Agree</t>
  </si>
  <si>
    <t>Tools &amp; Equip</t>
  </si>
  <si>
    <t>Batteries</t>
  </si>
  <si>
    <t>Oil/Grease/Antifreeze</t>
  </si>
  <si>
    <t>NS Fire Gas &amp; Elec</t>
  </si>
  <si>
    <t>SS Fire Gas &amp; Elec</t>
  </si>
  <si>
    <t>Telephone (Nextiva &amp; Ring)</t>
  </si>
  <si>
    <t>ePCR Reporting</t>
  </si>
  <si>
    <t>Maint &amp; Supplies</t>
  </si>
  <si>
    <t>SCBA Maint</t>
  </si>
  <si>
    <t>EMS/First Aid Supplies</t>
  </si>
  <si>
    <t>Ladder Testing</t>
  </si>
  <si>
    <t>Uniform Allowances</t>
  </si>
  <si>
    <t>Safety Insption P/S</t>
  </si>
  <si>
    <t>Code P/S</t>
  </si>
  <si>
    <t>Protective Clothing</t>
  </si>
  <si>
    <t>Assoc Dues &amp; Memberships</t>
  </si>
  <si>
    <t>Miscellaneous - Demolitions</t>
  </si>
  <si>
    <t>Misc Property Maint</t>
  </si>
  <si>
    <t>Postage/Mail</t>
  </si>
  <si>
    <t>Office Equip Repair</t>
  </si>
  <si>
    <t>Software Expense</t>
  </si>
  <si>
    <t>Computer/Repairs/Services</t>
  </si>
  <si>
    <t>Vehicle Repairs</t>
  </si>
  <si>
    <t>Street Admin P/S</t>
  </si>
  <si>
    <t>CAD System Repairs</t>
  </si>
  <si>
    <t>Postage/Mail/Fed Ex</t>
  </si>
  <si>
    <t>Computer Maint</t>
  </si>
  <si>
    <t>Copier Maint</t>
  </si>
  <si>
    <t>Cell Phone (Verizon)</t>
  </si>
  <si>
    <t>Protective Gear/Clothing/Boots</t>
  </si>
  <si>
    <t>CDL License Renewals</t>
  </si>
  <si>
    <t>Street Maint P/S</t>
  </si>
  <si>
    <t>Top Sail</t>
  </si>
  <si>
    <t>Repairs &amp; Maint</t>
  </si>
  <si>
    <t>Fence &amp; Guard Rails</t>
  </si>
  <si>
    <t>Micropaving/Crack Seal/Potholes</t>
  </si>
  <si>
    <t>Blacktop Degreaser</t>
  </si>
  <si>
    <t>Annual Safety Inspection</t>
  </si>
  <si>
    <t>Small Tools</t>
  </si>
  <si>
    <t>Hyderaulic Hose Fittings</t>
  </si>
  <si>
    <t>Repair Parts</t>
  </si>
  <si>
    <t>Helmets/Vests/Gloves</t>
  </si>
  <si>
    <t>Tree Replacement &amp; Removal</t>
  </si>
  <si>
    <t>Salt &amp; Sand</t>
  </si>
  <si>
    <t>Plow Blades/Shoes</t>
  </si>
  <si>
    <t>Total Snow Removal</t>
  </si>
  <si>
    <t>Parks P/S</t>
  </si>
  <si>
    <t>Small Tools &amp; Paint</t>
  </si>
  <si>
    <t>Veterans Park Exp</t>
  </si>
  <si>
    <t>Lawn Maint Equipment</t>
  </si>
  <si>
    <t>Dump Box Insert</t>
  </si>
  <si>
    <t>Portable John Rental</t>
  </si>
  <si>
    <t>Garbage Cans &amp; Liners</t>
  </si>
  <si>
    <t>Virginia Ave &amp; Floral Ave Softball Fields</t>
  </si>
  <si>
    <t>Fall Zone Fibar Chips</t>
  </si>
  <si>
    <t>Concrete Pad for Virginia Ave Shed/Fitness Equip</t>
  </si>
  <si>
    <t>Equip &amp; Vehicle Repairs</t>
  </si>
  <si>
    <t>Vehicle Repair Parts</t>
  </si>
  <si>
    <t>CFJ Park Utilities</t>
  </si>
  <si>
    <t>Floral Ave Park Utilities</t>
  </si>
  <si>
    <t>North Side Park Utilities</t>
  </si>
  <si>
    <t>Jennison Ave Park Utilities</t>
  </si>
  <si>
    <t>Veterans Park Utilities</t>
  </si>
  <si>
    <t>St Johns Parkway Utilities</t>
  </si>
  <si>
    <t>General Maintenance</t>
  </si>
  <si>
    <t>Bathroom Maintenance &amp; Repairs</t>
  </si>
  <si>
    <t>Carousel Security Alarm</t>
  </si>
  <si>
    <t>Carousel Maintenance</t>
  </si>
  <si>
    <t>Safety Equip &amp; Protective Clothing</t>
  </si>
  <si>
    <t>First Aid Equipment</t>
  </si>
  <si>
    <t>Tree Removal/Maintenance</t>
  </si>
  <si>
    <t>Park Supt Fuel Reimbursement</t>
  </si>
  <si>
    <t>Pool Chlorine</t>
  </si>
  <si>
    <t>Misc Pool Supplies</t>
  </si>
  <si>
    <t>Pool Rehabilitation</t>
  </si>
  <si>
    <t>Summer Staff T-Shirts &amp; Keys</t>
  </si>
  <si>
    <t>CDL Renewals</t>
  </si>
  <si>
    <t>Printing</t>
  </si>
  <si>
    <t>Summer Arts &amp; Crafts / Hoopsters</t>
  </si>
  <si>
    <t>Publicity Fund</t>
  </si>
  <si>
    <t>Memorial Day</t>
  </si>
  <si>
    <t>Carousel</t>
  </si>
  <si>
    <t>Grant Application Expenses</t>
  </si>
  <si>
    <t>JC Senior Center Expenses</t>
  </si>
  <si>
    <t>Zoning Board Stipend</t>
  </si>
  <si>
    <t>Misc Reference Materials</t>
  </si>
  <si>
    <t>Planning Board Stipends</t>
  </si>
  <si>
    <t>Storm Sewer System Repairs</t>
  </si>
  <si>
    <t>New Castings &amp; Catch Basins</t>
  </si>
  <si>
    <t>Annual Fee for Broome Tioga SW</t>
  </si>
  <si>
    <t>ARPA - Storm Water System Improvements</t>
  </si>
  <si>
    <t>Stone &amp; Gravel</t>
  </si>
  <si>
    <t>Tipping Fees - Street Cleaning Disposal</t>
  </si>
  <si>
    <t>Equp &amp; Vehicle Repairs</t>
  </si>
  <si>
    <t>Sweeper Repair Parts</t>
  </si>
  <si>
    <t>Brooms for Sweeper</t>
  </si>
  <si>
    <t>NYS ERS Retirement</t>
  </si>
  <si>
    <t>NYS P&amp;F Retirement</t>
  </si>
  <si>
    <t>Unemployment Ins</t>
  </si>
  <si>
    <t>Medicare Reimbursement</t>
  </si>
  <si>
    <t>Active Emp H/Ins</t>
  </si>
  <si>
    <t>Retirees H/Ins</t>
  </si>
  <si>
    <t>Disabled Retirees Supplemental Benefits</t>
  </si>
  <si>
    <t>Disable FF - Settlement Agreement</t>
  </si>
  <si>
    <t>TOTAL EMPLOYEE BENEFITS</t>
  </si>
  <si>
    <t>Gen F to Spec Grant F</t>
  </si>
  <si>
    <t>Gen F Note Prinicpal Payments</t>
  </si>
  <si>
    <t>Gen F Note Interest Payments</t>
  </si>
  <si>
    <t>Gen F to Capital for BAN P&amp;I Payments</t>
  </si>
  <si>
    <t>Gen F to Debt Svce F for Ser Bond P&amp;I Payments</t>
  </si>
  <si>
    <t>Gen F to Capital F</t>
  </si>
  <si>
    <t>Water Admin P/S</t>
  </si>
  <si>
    <t>Copier/Printer</t>
  </si>
  <si>
    <t>Consultant</t>
  </si>
  <si>
    <t>Consulting - Engineers</t>
  </si>
  <si>
    <t>Admin &amp; Dues</t>
  </si>
  <si>
    <t>Miscellaneous</t>
  </si>
  <si>
    <t>Stationary &amp; Printing</t>
  </si>
  <si>
    <t>Computer - Maint Agreement &amp; Lic</t>
  </si>
  <si>
    <t>Telephone Repair System</t>
  </si>
  <si>
    <t>Source P/S</t>
  </si>
  <si>
    <t>Office Equip/Furniture</t>
  </si>
  <si>
    <t>Cloud for Meter Readings</t>
  </si>
  <si>
    <t>Mag Meter - Reynolds Rd</t>
  </si>
  <si>
    <t>Well 2 Upgrade/Maint</t>
  </si>
  <si>
    <t>Well 3 Upgrade/Maint</t>
  </si>
  <si>
    <t>Fairview Pump Drive</t>
  </si>
  <si>
    <t>Fencing/Gates</t>
  </si>
  <si>
    <t>Janitorial Cleaning Supplies</t>
  </si>
  <si>
    <t>Paint</t>
  </si>
  <si>
    <t>Heat &amp; Electric</t>
  </si>
  <si>
    <t>Plant &amp; Property Repairs</t>
  </si>
  <si>
    <t>Plant &amp; Equip Repairs</t>
  </si>
  <si>
    <t>Bldg Maint &amp; Inspection</t>
  </si>
  <si>
    <t>HVAC Contract</t>
  </si>
  <si>
    <t>SDADA Maint</t>
  </si>
  <si>
    <t>Generator Maint</t>
  </si>
  <si>
    <t>Water Samples</t>
  </si>
  <si>
    <t>Calci-Quest</t>
  </si>
  <si>
    <t>Chlorine</t>
  </si>
  <si>
    <t>Broome Co - Chlorine</t>
  </si>
  <si>
    <t>Broome Co - SCADA</t>
  </si>
  <si>
    <t>Broome Co - Plant Repairs</t>
  </si>
  <si>
    <t>Broome Co - Equip Repairs</t>
  </si>
  <si>
    <t>Broome Co - Airport Tank Service</t>
  </si>
  <si>
    <t>TOU - Paint &amp; Protection</t>
  </si>
  <si>
    <t>Distribution P/S</t>
  </si>
  <si>
    <t>Olive St Water Break</t>
  </si>
  <si>
    <t>Hand Held Correlator</t>
  </si>
  <si>
    <t>Warning Devices</t>
  </si>
  <si>
    <t>Security Equipment</t>
  </si>
  <si>
    <t>PU Truck</t>
  </si>
  <si>
    <t>Dump Truck</t>
  </si>
  <si>
    <t>Small Equipment</t>
  </si>
  <si>
    <t>Meters</t>
  </si>
  <si>
    <t>Equip Rental</t>
  </si>
  <si>
    <t>Concrete Replacement</t>
  </si>
  <si>
    <t>Protective Clothing &amp; Equip</t>
  </si>
  <si>
    <t>Hydrant Program</t>
  </si>
  <si>
    <t>Large Valve Program</t>
  </si>
  <si>
    <t>Water Main Replacement Materials</t>
  </si>
  <si>
    <t>Asphalt</t>
  </si>
  <si>
    <t>Wren St Water Tank Refurbishment</t>
  </si>
  <si>
    <t>Service Parts</t>
  </si>
  <si>
    <t>Distribution Parts</t>
  </si>
  <si>
    <t>DPW Clothing Allowance</t>
  </si>
  <si>
    <t>Reynolds Rd Water Tank</t>
  </si>
  <si>
    <t>Deyo Hill Rd Tank Painting</t>
  </si>
  <si>
    <t>Damage Reimbursement Fund</t>
  </si>
  <si>
    <t xml:space="preserve">NYS ERS </t>
  </si>
  <si>
    <t>Active Employees H/Ins</t>
  </si>
  <si>
    <t xml:space="preserve">Water Notes (BAN) Principal Payments </t>
  </si>
  <si>
    <t xml:space="preserve">Water Notes( BAN) Interest Payments </t>
  </si>
  <si>
    <t>Water F to Debt Service F P&amp;I Payments</t>
  </si>
  <si>
    <t>Water F to Gen F for Services &amp; Insurance</t>
  </si>
  <si>
    <t>Water F to Gen F for Gas/Diesel/Oil</t>
  </si>
  <si>
    <t>Water F to Gen F for JCI Debt Payment</t>
  </si>
  <si>
    <t>Water F to Gen F for Tools</t>
  </si>
  <si>
    <t>Water F to Spec Grant F</t>
  </si>
  <si>
    <t>Water F to Capital F</t>
  </si>
  <si>
    <t>Judgments &amp; Claims</t>
  </si>
  <si>
    <t>Sewer P/S</t>
  </si>
  <si>
    <t>Computer Software &amp; Equip</t>
  </si>
  <si>
    <t>Confined Space Rescue</t>
  </si>
  <si>
    <t>Camera Repair</t>
  </si>
  <si>
    <t>Legal Services (C&amp;G)</t>
  </si>
  <si>
    <t>EFC Admin Fees</t>
  </si>
  <si>
    <t>Computer Equip &amp; Software</t>
  </si>
  <si>
    <t>Vehicle Repair</t>
  </si>
  <si>
    <t>Degreaser</t>
  </si>
  <si>
    <t>SPEDE Fee</t>
  </si>
  <si>
    <t>System Repairs</t>
  </si>
  <si>
    <t>Sewer Dye</t>
  </si>
  <si>
    <t>UFPO Marking Paint</t>
  </si>
  <si>
    <t>Sewer Video System - Parts &amp; Repairs</t>
  </si>
  <si>
    <t>DEC Required Valve Repair</t>
  </si>
  <si>
    <t>CSO Overflow Event - Samples</t>
  </si>
  <si>
    <t>CSO Electricity</t>
  </si>
  <si>
    <t>CSO Flow Meter Repair Calibration</t>
  </si>
  <si>
    <t>NYS CSO Flow Monitoring Plan</t>
  </si>
  <si>
    <t>DEC River Sample Engineer</t>
  </si>
  <si>
    <t>CSO Bar Screen Maintenance</t>
  </si>
  <si>
    <t>CDL Renewal &amp; Testing</t>
  </si>
  <si>
    <t>Worker's Comp</t>
  </si>
  <si>
    <t>Sewer F to Capital F - BAN Prin Payments</t>
  </si>
  <si>
    <t>Sewer F to Capital F - BAN Int Payments</t>
  </si>
  <si>
    <t>Sewer F to Debt Service F - Ser Bond P&amp;I</t>
  </si>
  <si>
    <t>Sewer F to Water for Postage</t>
  </si>
  <si>
    <t>Sewer F to Gen for Admin &amp; Ins</t>
  </si>
  <si>
    <t>Sewer F to Gen for Gas &amp; Oil</t>
  </si>
  <si>
    <t>Sewer F to Gen for Fuel Additive</t>
  </si>
  <si>
    <t>Sewer F to Gen for Mechanics Tools</t>
  </si>
  <si>
    <t>Sewer F to Gen for Trench Box</t>
  </si>
  <si>
    <t xml:space="preserve">Sewer F to Capital </t>
  </si>
  <si>
    <t>Refuse P/S</t>
  </si>
  <si>
    <t>Computer Equipment</t>
  </si>
  <si>
    <t>Fiscal Agent Fees</t>
  </si>
  <si>
    <t>Computer Maint &amp; Software</t>
  </si>
  <si>
    <t>Recycling Bins</t>
  </si>
  <si>
    <t>Protective Clothing &amp; Equipment</t>
  </si>
  <si>
    <t>Broome Co Tipping Fees</t>
  </si>
  <si>
    <t>Dump Permits</t>
  </si>
  <si>
    <t>Violation Tags</t>
  </si>
  <si>
    <t>Yardwaste Disposal</t>
  </si>
  <si>
    <t>Pest Control</t>
  </si>
  <si>
    <t>Recycle Cost</t>
  </si>
  <si>
    <t>Medicare Reimb</t>
  </si>
  <si>
    <t>Active Employees - H/Ins</t>
  </si>
  <si>
    <t>Retirees - H/Ins</t>
  </si>
  <si>
    <t>Refuse F to Capital for BAN P&amp;I</t>
  </si>
  <si>
    <t>Refuse F to Capital for BAN Prin</t>
  </si>
  <si>
    <t>Refuse F to Capital for BAN Int</t>
  </si>
  <si>
    <t>Refuse F to Water for Postage</t>
  </si>
  <si>
    <t>Refuse F to Gen for Admin Svces &amp; Ins</t>
  </si>
  <si>
    <t>Refuse F to Gen for Gas/Oil/Diesel</t>
  </si>
  <si>
    <t>Refuse F to Gen for Fuel Additive</t>
  </si>
  <si>
    <t>Refuse F to Gen for Mechanics Tools</t>
  </si>
  <si>
    <t>Refuse F to Capital</t>
  </si>
  <si>
    <t>Part Time Clerk</t>
  </si>
  <si>
    <t>Sr. Acct Clk - Payroll - FT</t>
  </si>
  <si>
    <t>Sr. Acct Clerk-Accts Pay</t>
  </si>
  <si>
    <t>243 Main Street</t>
  </si>
  <si>
    <t>60 Lester Ave-HVAC</t>
  </si>
  <si>
    <t>Traffic Control - Cones/Barricades</t>
  </si>
  <si>
    <t>Sidewalks &amp; Curbs Exp</t>
  </si>
  <si>
    <t>OFF STREET PARKING/CONTROL</t>
  </si>
  <si>
    <t>A-5650-4-211</t>
  </si>
  <si>
    <t>A-5650-4-212</t>
  </si>
  <si>
    <t>A -5650-4-213</t>
  </si>
  <si>
    <t>MUNICIPAL LOT-PARKING LOT PAINT</t>
  </si>
  <si>
    <t>MUNICIPAL LOT-PARKING LOT SIGNS</t>
  </si>
  <si>
    <t>Total Off Street Parking</t>
  </si>
  <si>
    <t>Small/Mid-Size Vehicle Lift</t>
  </si>
  <si>
    <t>A-5110-2-000</t>
  </si>
  <si>
    <t>St Maint Equipmt</t>
  </si>
  <si>
    <t>A-5110-2-</t>
  </si>
  <si>
    <t>Bucket Truck Engine Replacement</t>
  </si>
  <si>
    <t>Off St Parking Lots</t>
  </si>
  <si>
    <t>Replace Park Furniture/Fall Zones</t>
  </si>
  <si>
    <t>Baker Street Dog Park Construction</t>
  </si>
  <si>
    <t>Parks Van</t>
  </si>
  <si>
    <t>Ventrax Mower</t>
  </si>
  <si>
    <t>Playground Equipment Repairs</t>
  </si>
  <si>
    <t>A-7140-2-760</t>
  </si>
  <si>
    <t>a-7140-2-761</t>
  </si>
  <si>
    <t>G-8120-2-668</t>
  </si>
  <si>
    <t>Skid Steer - Replacement - Rename Line</t>
  </si>
  <si>
    <t>Refuse Truck/30 yd pak more body</t>
  </si>
  <si>
    <t>F -8320-2-644</t>
  </si>
  <si>
    <t>Check Valves High Lifts Pumpstation</t>
  </si>
  <si>
    <t>F -8310-4-901</t>
  </si>
  <si>
    <t>F-8310-4-931</t>
  </si>
  <si>
    <t>Class A/B/D Certs</t>
  </si>
  <si>
    <t>YearlyY</t>
  </si>
  <si>
    <t>autofill</t>
  </si>
  <si>
    <t>ok</t>
  </si>
  <si>
    <t>Proposed</t>
  </si>
  <si>
    <t>as of 03/12/26</t>
  </si>
  <si>
    <t>(as Adjusted)</t>
  </si>
  <si>
    <t>2013 Refunding SB Prin</t>
  </si>
  <si>
    <t>2013 Refunding SB Int</t>
  </si>
  <si>
    <t>2014 FF Claims SB Prin</t>
  </si>
  <si>
    <t>2014 FF Claims SB Int</t>
  </si>
  <si>
    <t>2017 Pub Imp SB (2012 Pub Imp) Prin</t>
  </si>
  <si>
    <t>2017 Pub Imp SB (2012 Pub Imp) Int</t>
  </si>
  <si>
    <t>2020 Pub Imp SB (2015) Prin</t>
  </si>
  <si>
    <t>2020 Pub Imp SB (2015) Int</t>
  </si>
  <si>
    <t>2023 Pub Imp SB (2016) Prin</t>
  </si>
  <si>
    <t>2023 Pub Imp SB (2016) Int</t>
  </si>
  <si>
    <t>2008 JCI Energy SIB P&amp;I</t>
  </si>
  <si>
    <t>2014 Water F SB Prin</t>
  </si>
  <si>
    <t>2014 Water F SB Int</t>
  </si>
  <si>
    <t>2016 Water Meters SB Prin</t>
  </si>
  <si>
    <t>2024 Water Tanks Refurb SB Prin</t>
  </si>
  <si>
    <t>2024 Water Tanks Refurb SB Int</t>
  </si>
  <si>
    <t>EFC 2010C C7-6201-03-01 Prin</t>
  </si>
  <si>
    <t>EFC 2010C C7-6201-03-01 Int</t>
  </si>
  <si>
    <t>needs title change</t>
  </si>
  <si>
    <t>EFC 2012B C7-6201-01-00 Prin</t>
  </si>
  <si>
    <t>EFC 2012B C7-6201-01-00 Int</t>
  </si>
  <si>
    <t>EFC 2011C (2002G) C7-6204-01-00 Prin</t>
  </si>
  <si>
    <t>EFC 2011C (2002G) C7-6204-01-00 Int</t>
  </si>
  <si>
    <t>EFC 2015D C7-6201-03-00 Prin</t>
  </si>
  <si>
    <t>EFC 2015D C7-6201-03-00 Int</t>
  </si>
  <si>
    <t>EFC 2016B LT C7-6201-03-04 Prin</t>
  </si>
  <si>
    <t>EFC 2016B LT C7-6201-03-04 Int</t>
  </si>
  <si>
    <t>EFC 2019A LT C7-6201-03-05 Prin</t>
  </si>
  <si>
    <t>EFC 2019A LT C7-6201-03-05 Int</t>
  </si>
  <si>
    <t>EFC 2020B LT C7-6201-03-01 Prin</t>
  </si>
  <si>
    <t>EFC 2020B LT C7-6201-03-01 Int</t>
  </si>
  <si>
    <t>EFC 2021B LT C7-6201-03-06 Prin</t>
  </si>
  <si>
    <t>EFC 2021B LT C7-6201-03-06 Int</t>
  </si>
  <si>
    <t>EFC 2023A LT C7-6201-01-00 Prin</t>
  </si>
  <si>
    <t>EFC 2023A LT C7-6201-01-00 Int</t>
  </si>
  <si>
    <t>EFC Direct Loan C7-6201-03-09 Prin (only)</t>
  </si>
  <si>
    <t>EFC Direct Loan C7-6201-03-09 (No Int)</t>
  </si>
  <si>
    <t>EFC 2019A LT C7-6201-03-07 Prin</t>
  </si>
  <si>
    <t>EFC 2019A LT C7-6201-03-07 Int</t>
  </si>
  <si>
    <t>EFC 2019A LT C7-6201-03-08 Prin (only)</t>
  </si>
  <si>
    <t>Capital Project Fund Expenditures</t>
  </si>
  <si>
    <t xml:space="preserve">Dept </t>
  </si>
  <si>
    <t>Regular Projects &amp; Perpetual Funds</t>
  </si>
  <si>
    <t>Expenses</t>
  </si>
  <si>
    <t>02/18/26</t>
  </si>
  <si>
    <t>Regular Projects</t>
  </si>
  <si>
    <t>H1-9901-JST</t>
  </si>
  <si>
    <t>JSTP Debt Service - Phase III (+/-$4,100,000)</t>
  </si>
  <si>
    <t>Total H1 Expenses</t>
  </si>
  <si>
    <t>Cap Proj - H2</t>
  </si>
  <si>
    <t>JC Police - Drone</t>
  </si>
  <si>
    <t>H2-3120-2-100</t>
  </si>
  <si>
    <t>JC Fire - Fire Truck</t>
  </si>
  <si>
    <t>DPW - Forklift</t>
  </si>
  <si>
    <t>Cap-Perm- Rehab 60 Lester Ave Bridge</t>
  </si>
  <si>
    <t>Cap-Perm- Isabella St Parking Lot Refurb</t>
  </si>
  <si>
    <t>Cap-Perm - Rd Reconstuction - Concrete</t>
  </si>
  <si>
    <t>Cap-Perm - Pavement Maintenance Program</t>
  </si>
  <si>
    <t>Cap-Perm - Capital Reserve</t>
  </si>
  <si>
    <t>H2-5410-2-214</t>
  </si>
  <si>
    <t>Cap-Perm - Sidewalks &amp; Curb Refurb</t>
  </si>
  <si>
    <t>Cap to SGF - Interfund</t>
  </si>
  <si>
    <t>Total H2 Expenses</t>
  </si>
  <si>
    <t>Perpetual Projects</t>
  </si>
  <si>
    <t>H2-5112-2-038</t>
  </si>
  <si>
    <t>Arch Project</t>
  </si>
  <si>
    <t>H2-5112-4-101</t>
  </si>
  <si>
    <t>CHIPS</t>
  </si>
  <si>
    <t>H2-5112-4-103</t>
  </si>
  <si>
    <t>Extreme Weather Recovery</t>
  </si>
  <si>
    <t>H2-5112-4-105</t>
  </si>
  <si>
    <t>N Broad St Dead End Reconst/Parking Lot</t>
  </si>
  <si>
    <t>H2-5112-4-112</t>
  </si>
  <si>
    <t>Concrete Repair Replacement</t>
  </si>
  <si>
    <t>H2-5112-4-115</t>
  </si>
  <si>
    <t>Greenridge Reconst - Burbank to Margaret</t>
  </si>
  <si>
    <t>H2-5112-4-119</t>
  </si>
  <si>
    <t>Grand Ave Phase 8/9</t>
  </si>
  <si>
    <t>H2-5112-4-136</t>
  </si>
  <si>
    <t>Repave Floral/Burbank/Grand</t>
  </si>
  <si>
    <t>H2-5112-4-137</t>
  </si>
  <si>
    <t>Oakdale Rd Sidewalk Improvements</t>
  </si>
  <si>
    <t>H2-5112-4-138</t>
  </si>
  <si>
    <t>Overbrook Road Water Line Replacement</t>
  </si>
  <si>
    <t>H2-5112-4-139</t>
  </si>
  <si>
    <t>Lincoln Avenue (Dead-End) Reconstruction</t>
  </si>
  <si>
    <t>H2-6460-2-DRI</t>
  </si>
  <si>
    <t>JC Downtown Revitalization Initiative (DRI)</t>
  </si>
  <si>
    <t>H2-8340-4-101</t>
  </si>
  <si>
    <t>N Baldwin St Water Main Replace (HLD -FAI)</t>
  </si>
  <si>
    <t>H2-9901-9-SGF</t>
  </si>
  <si>
    <t>Interfund Transfer to SGF</t>
  </si>
  <si>
    <t>Total H2 Expenses - Perpetual Projects</t>
  </si>
  <si>
    <t>Cap Proj - H3</t>
  </si>
  <si>
    <t>H3-1364-4-401</t>
  </si>
  <si>
    <t>H3-1380-4-400</t>
  </si>
  <si>
    <t>H3-1440-4-403</t>
  </si>
  <si>
    <t>Capital Engineering Design</t>
  </si>
  <si>
    <t>H3-3120-2-003</t>
  </si>
  <si>
    <t>H3-3120-4-105</t>
  </si>
  <si>
    <t>H3-3120-4-106</t>
  </si>
  <si>
    <t>H3-3120-4-107</t>
  </si>
  <si>
    <t>H3-3120-4-109</t>
  </si>
  <si>
    <t>H3-3410-4-108</t>
  </si>
  <si>
    <t>H3-3989-2-001</t>
  </si>
  <si>
    <t>H3-5110-4-402</t>
  </si>
  <si>
    <t>H3-5112-4-101</t>
  </si>
  <si>
    <t>H3-5112-4-102</t>
  </si>
  <si>
    <t>CHIPS - Pave NY</t>
  </si>
  <si>
    <t>H3-5112-4-103</t>
  </si>
  <si>
    <t>H3-5112-4-104</t>
  </si>
  <si>
    <t>CHIPS - Potholes</t>
  </si>
  <si>
    <t>H3-8120-2-203</t>
  </si>
  <si>
    <t>Excavator (Sewer)</t>
  </si>
  <si>
    <t>H3-8120-2-206</t>
  </si>
  <si>
    <t>Sewer Valves</t>
  </si>
  <si>
    <t>H3-8120-4-400</t>
  </si>
  <si>
    <t>Capital-Fiscal Agent Fees-Sewer</t>
  </si>
  <si>
    <t>H3-8120-4-406</t>
  </si>
  <si>
    <t>Storm System Improvements &amp; Repairs (Gen F)</t>
  </si>
  <si>
    <t>H3-8120-4-407</t>
  </si>
  <si>
    <t>Sewer System Repairs &amp; Improvements</t>
  </si>
  <si>
    <t>H3-8120-4-408</t>
  </si>
  <si>
    <t>Oakdale Area Sewer Collection Grant</t>
  </si>
  <si>
    <t>H3-8160-4-400</t>
  </si>
  <si>
    <t>Capital-Fiscal Agent Fees-Refuse</t>
  </si>
  <si>
    <t>H3-8310-4-400</t>
  </si>
  <si>
    <t>Capital-Fiscal Agent Fees-Water</t>
  </si>
  <si>
    <t>H3-8340-2-003</t>
  </si>
  <si>
    <t>Auction Sales - Water Equipment</t>
  </si>
  <si>
    <t>H3-8340-2-200</t>
  </si>
  <si>
    <t>Water Meters</t>
  </si>
  <si>
    <t>H3-8340-2-201</t>
  </si>
  <si>
    <t>Water Hydrants</t>
  </si>
  <si>
    <t>H3-8340-2-202</t>
  </si>
  <si>
    <t>Water Valves</t>
  </si>
  <si>
    <t>H3-8340-2-203</t>
  </si>
  <si>
    <t>Water Distribution Piping</t>
  </si>
  <si>
    <t>H3-8340-2-204</t>
  </si>
  <si>
    <t>Water Stake Body Truck w/Equipment</t>
  </si>
  <si>
    <t>H3-8340-2-205</t>
  </si>
  <si>
    <t>Water PU Truck</t>
  </si>
  <si>
    <t>H3-8340-4-404</t>
  </si>
  <si>
    <t>Water Plant Improvements</t>
  </si>
  <si>
    <t>H3-8340-4-405</t>
  </si>
  <si>
    <t>Water Tank Maint (needs correction-error posting)</t>
  </si>
  <si>
    <t>Capital Project Fund Revenues</t>
  </si>
  <si>
    <t>Regular Capital Projects</t>
  </si>
  <si>
    <t>Cap Proj - H1</t>
  </si>
  <si>
    <t>Int Earnings - JSTP - Phase III</t>
  </si>
  <si>
    <t>Total H1 Cap Proj</t>
  </si>
  <si>
    <t>Int Earnings - Var Pur</t>
  </si>
  <si>
    <t>H2-2410-VP1</t>
  </si>
  <si>
    <t>Premium on Sale of BANs</t>
  </si>
  <si>
    <t>Interfund Transfers VP</t>
  </si>
  <si>
    <t>Burbank/Floral/Grand &amp; Oakdale Rd</t>
  </si>
  <si>
    <t>H2-3592-NBW</t>
  </si>
  <si>
    <t>Cap Proj-N Baldwin Water Main</t>
  </si>
  <si>
    <t>H2-3592-DRI</t>
  </si>
  <si>
    <t>Cap Proj - Joint Terminal Pump Station</t>
  </si>
  <si>
    <t>Total H2 Regular Cap Proj</t>
  </si>
  <si>
    <t>H3-4320-DEA</t>
  </si>
  <si>
    <t>Federal Drug Seizure</t>
  </si>
  <si>
    <t>H3-4320-FIR</t>
  </si>
  <si>
    <t>DOH Certifications</t>
  </si>
  <si>
    <t>H3-5031-GEN</t>
  </si>
  <si>
    <t>H3-5031-REF</t>
  </si>
  <si>
    <t>H3-5031-SEW</t>
  </si>
  <si>
    <t>Interfund Transfer &amp; Purchase Excavator</t>
  </si>
  <si>
    <t>H3-5031-WAT</t>
  </si>
  <si>
    <t>Total H3 Regular Cap Proj</t>
  </si>
  <si>
    <t>Perpetual Capital Projects</t>
  </si>
  <si>
    <t>H2-3892-GBF</t>
  </si>
  <si>
    <t>Grants - Arch &amp; GBF</t>
  </si>
  <si>
    <t xml:space="preserve">Total H2 Cap Proj Perpetual </t>
  </si>
  <si>
    <t>H3-2305-005</t>
  </si>
  <si>
    <t>Narcotic Forfeiture Funds (Police Reserve)</t>
  </si>
  <si>
    <t>H3-2305-006</t>
  </si>
  <si>
    <t>Community Outreach Funds</t>
  </si>
  <si>
    <t>H3-2305-007</t>
  </si>
  <si>
    <t>K-P (Veterans' Park??? Reserve???)</t>
  </si>
  <si>
    <t>H3-2305-008</t>
  </si>
  <si>
    <t>Sesame Street Funds (Fire Child Safety Reserve)</t>
  </si>
  <si>
    <t>H3-2605-007</t>
  </si>
  <si>
    <t>K-9 Funds (Police Dog Reserve)</t>
  </si>
  <si>
    <t>H3-2650-000</t>
  </si>
  <si>
    <t>Sale of Scrap &amp; Auction Equipment (Many Depts)</t>
  </si>
  <si>
    <t>H3-3097-001</t>
  </si>
  <si>
    <t>NYS Grant For Training Facility at Brown St (F&amp;P)</t>
  </si>
  <si>
    <t>H3-3990-EFC</t>
  </si>
  <si>
    <t>EFC Sewer Grant (Res #2025-165)</t>
  </si>
  <si>
    <t xml:space="preserve">Total H3 Cap Proj Perpetual </t>
  </si>
  <si>
    <t>02/19/26</t>
  </si>
  <si>
    <t>Special Grant Fund Expense</t>
  </si>
  <si>
    <t>Board of</t>
  </si>
  <si>
    <t>Department</t>
  </si>
  <si>
    <t>Trustees</t>
  </si>
  <si>
    <t>Estimates For</t>
  </si>
  <si>
    <t>Amendments</t>
  </si>
  <si>
    <t>Changes</t>
  </si>
  <si>
    <t>2026-2027</t>
  </si>
  <si>
    <t>Grant - Safety First Grant</t>
  </si>
  <si>
    <t>Grant NYS Archives</t>
  </si>
  <si>
    <t>Grant - Norfolk Southern - Police</t>
  </si>
  <si>
    <t>Grant NYS DOT Tap</t>
  </si>
  <si>
    <t>Grant NYS SRBC Leak Detection</t>
  </si>
  <si>
    <t>Grant - JCAP Court</t>
  </si>
  <si>
    <t>Grant - GBF Projects</t>
  </si>
  <si>
    <t>Grant - Project Facelift</t>
  </si>
  <si>
    <t>CD3893</t>
  </si>
  <si>
    <t>Grant - DASNY Jennison Park</t>
  </si>
  <si>
    <t>CD3896</t>
  </si>
  <si>
    <t>Grant - Pagoda</t>
  </si>
  <si>
    <t>Grant-NYS - DASNY &amp; SAM</t>
  </si>
  <si>
    <t>Grant - Zombie</t>
  </si>
  <si>
    <t>CD3890</t>
  </si>
  <si>
    <t>Grant - Restore NY</t>
  </si>
  <si>
    <t>CD3885</t>
  </si>
  <si>
    <t>Grant DASNY</t>
  </si>
  <si>
    <t>Grant - Complete Streets</t>
  </si>
  <si>
    <t>Grant - Downtown Parking Lot</t>
  </si>
  <si>
    <t>CD -3898-000</t>
  </si>
  <si>
    <t>ESD-Emp St Dev $20k, ARC-Apal Reg Co $50k, Local $30k)</t>
  </si>
  <si>
    <t>Grant - JC Downtown Comprehensive Plan</t>
  </si>
  <si>
    <t>CD -3899-000</t>
  </si>
  <si>
    <t>DOS Award $90k, Local Share $10k)</t>
  </si>
  <si>
    <t>Grant - NYS Dec Stormwater (closed 05/28/25)</t>
  </si>
  <si>
    <t>Grant-NYS DOT TAP (Closed 05/28/25)</t>
  </si>
  <si>
    <t>Grant - SRBC Leak Detection</t>
  </si>
  <si>
    <t>Grant - Boland Park Renovation (Closed 05/28/25)</t>
  </si>
  <si>
    <t>Grant - NYS Ed Byrne Memorial</t>
  </si>
  <si>
    <t>Grant - NYS DCJS Byrne JAG (closed 05/28/25)</t>
  </si>
  <si>
    <t>Grant - Police - NYS DCJS Tech Grant</t>
  </si>
  <si>
    <t>Grant - Main St Program Expenses</t>
  </si>
  <si>
    <t>CD3387</t>
  </si>
  <si>
    <t>Special Grant Fund Revenues</t>
  </si>
  <si>
    <t>County - BC IMA Jennison Park</t>
  </si>
  <si>
    <t>Grant-Norfolk So Railroad</t>
  </si>
  <si>
    <t>Grant - NYS Main St</t>
  </si>
  <si>
    <t>CD7750-4-243</t>
  </si>
  <si>
    <t>Grant - NYS DCJS Byrne JAG</t>
  </si>
  <si>
    <t>Res #2024-90</t>
  </si>
  <si>
    <t>Res #2023-201</t>
  </si>
  <si>
    <t>Grant - Safety First</t>
  </si>
  <si>
    <t>Grant - Police - NYS DCJS Tech</t>
  </si>
  <si>
    <t>NYS-PUBLIC SAFETY-JCAP-COURT</t>
  </si>
  <si>
    <t>CD7750-4-115</t>
  </si>
  <si>
    <t>CD7750-4-124</t>
  </si>
  <si>
    <t>CD7750-4-123</t>
  </si>
  <si>
    <t>Grant - SAM</t>
  </si>
  <si>
    <t>CD7750-4-116</t>
  </si>
  <si>
    <t>Grant Project Facelift</t>
  </si>
  <si>
    <t>CD7750-4-117</t>
  </si>
  <si>
    <t>Grant - DASNY - Jennison Park</t>
  </si>
  <si>
    <t>CD7750-4-120</t>
  </si>
  <si>
    <t>CD-3897-PAG</t>
  </si>
  <si>
    <t>Grant - Pagoda Rehab</t>
  </si>
  <si>
    <t>Grant - Downtown Parking Study</t>
  </si>
  <si>
    <t xml:space="preserve">CD -7750-4-127 </t>
  </si>
  <si>
    <t>ESD-Emp St Dev $20k, ARC-Apal Reg Comm $50k, Local $30k)</t>
  </si>
  <si>
    <t>Grant - JC Downtown Comp Plan</t>
  </si>
  <si>
    <t xml:space="preserve">CD -7750-4-128 </t>
  </si>
  <si>
    <t>Grant - NYS Dec Stormwater</t>
  </si>
  <si>
    <t>CD-4322-COM</t>
  </si>
  <si>
    <t>CD-4325-DAS</t>
  </si>
  <si>
    <t>CD7750-4-125</t>
  </si>
  <si>
    <t>Grant Federal Downtown Parking Study</t>
  </si>
  <si>
    <t>Gen to SGF - Interfund</t>
  </si>
  <si>
    <t>Water to SGF - Interfund</t>
  </si>
  <si>
    <t>Total Special Grant Fund Revenues</t>
  </si>
  <si>
    <t>SURPLUS(DEFECIT)</t>
  </si>
  <si>
    <t>Corresponding</t>
  </si>
  <si>
    <t>Expense Code</t>
  </si>
  <si>
    <t>Revenue Code</t>
  </si>
  <si>
    <t>Total Expenses</t>
  </si>
  <si>
    <t>grant closed 05/28/25</t>
  </si>
  <si>
    <t>Notes &amp; Information</t>
  </si>
  <si>
    <t>Dept Est</t>
  </si>
  <si>
    <t>02/23/26</t>
  </si>
  <si>
    <t>at 02/23/26</t>
  </si>
  <si>
    <t>2026-2027 Budget Summary and Tax Levy</t>
  </si>
  <si>
    <r>
      <rPr>
        <b/>
        <sz val="12"/>
        <rFont val="Arial"/>
        <family val="2"/>
      </rPr>
      <t>UNDER</t>
    </r>
    <r>
      <rPr>
        <b/>
        <sz val="12"/>
        <color rgb="FFFF0000"/>
        <rFont val="Arial"/>
        <family val="2"/>
      </rPr>
      <t>(OVER)</t>
    </r>
  </si>
  <si>
    <r>
      <t xml:space="preserve">Percentage Increase in </t>
    </r>
    <r>
      <rPr>
        <b/>
        <u/>
        <sz val="12"/>
        <rFont val="Arial"/>
        <family val="2"/>
      </rPr>
      <t xml:space="preserve">Tax Rate </t>
    </r>
  </si>
  <si>
    <r>
      <t xml:space="preserve">Net Increase in </t>
    </r>
    <r>
      <rPr>
        <b/>
        <u/>
        <sz val="12"/>
        <rFont val="Arial"/>
        <family val="2"/>
      </rPr>
      <t>Taxes Levied</t>
    </r>
    <r>
      <rPr>
        <b/>
        <sz val="12"/>
        <rFont val="Arial"/>
        <family val="2"/>
      </rPr>
      <t xml:space="preserve"> For </t>
    </r>
  </si>
  <si>
    <r>
      <t xml:space="preserve">Percentage Increase in </t>
    </r>
    <r>
      <rPr>
        <b/>
        <u/>
        <sz val="12"/>
        <rFont val="Arial"/>
        <family val="2"/>
      </rPr>
      <t>Taxes Levied</t>
    </r>
  </si>
  <si>
    <t>Comm Devel F (CD)</t>
  </si>
  <si>
    <t>Conferences, Profess Develop, Mileage, Educ</t>
  </si>
  <si>
    <t>25-26 RPT</t>
  </si>
  <si>
    <t>Tom Added/Updated</t>
  </si>
  <si>
    <t>A -3410-2-105</t>
  </si>
  <si>
    <t>Soc Sec (6.2%)</t>
  </si>
  <si>
    <t>Medicare (1.45%)</t>
  </si>
  <si>
    <t>of 03/20/26</t>
  </si>
  <si>
    <t>x 2%</t>
  </si>
  <si>
    <r>
      <rPr>
        <b/>
        <strike/>
        <sz val="10"/>
        <rFont val="Times New Roman"/>
        <family val="1"/>
      </rPr>
      <t>Sr Acct</t>
    </r>
    <r>
      <rPr>
        <b/>
        <sz val="10"/>
        <rFont val="Times New Roman"/>
        <family val="1"/>
      </rPr>
      <t xml:space="preserve"> Clerk</t>
    </r>
  </si>
  <si>
    <r>
      <t>Demolition  (</t>
    </r>
    <r>
      <rPr>
        <b/>
        <sz val="10"/>
        <color rgb="FFFF0000"/>
        <rFont val="Times New Roman"/>
        <family val="1"/>
      </rPr>
      <t>Close Acct &amp; Move)</t>
    </r>
  </si>
  <si>
    <r>
      <t xml:space="preserve">Fiscal Agent Fees - General F </t>
    </r>
    <r>
      <rPr>
        <b/>
        <sz val="10"/>
        <color rgb="FFFF0000"/>
        <rFont val="Times New Roman"/>
        <family val="1"/>
      </rPr>
      <t>(Close &amp; Move)</t>
    </r>
  </si>
  <si>
    <r>
      <t xml:space="preserve">Auction Sales - Police </t>
    </r>
    <r>
      <rPr>
        <b/>
        <sz val="10"/>
        <color rgb="FFFF0000"/>
        <rFont val="Times New Roman"/>
        <family val="1"/>
      </rPr>
      <t>(Close Acct &amp; Move)</t>
    </r>
  </si>
  <si>
    <r>
      <t>Narcotic Forfeiture</t>
    </r>
    <r>
      <rPr>
        <b/>
        <sz val="10"/>
        <color rgb="FFFF0000"/>
        <rFont val="Times New Roman"/>
        <family val="1"/>
      </rPr>
      <t xml:space="preserve"> (Police</t>
    </r>
    <r>
      <rPr>
        <b/>
        <sz val="1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Reserve)</t>
    </r>
  </si>
  <si>
    <r>
      <t xml:space="preserve">Community Outreach </t>
    </r>
    <r>
      <rPr>
        <b/>
        <sz val="10"/>
        <color rgb="FFFF0000"/>
        <rFont val="Times New Roman"/>
        <family val="1"/>
      </rPr>
      <t>(Reserve)</t>
    </r>
  </si>
  <si>
    <r>
      <t>K-9 (Police Dog)</t>
    </r>
    <r>
      <rPr>
        <b/>
        <sz val="10"/>
        <color rgb="FFFF0000"/>
        <rFont val="Times New Roman"/>
        <family val="1"/>
      </rPr>
      <t>(Reserve)</t>
    </r>
  </si>
  <si>
    <r>
      <t xml:space="preserve">Federal DEA Drug Seizure Funds </t>
    </r>
    <r>
      <rPr>
        <b/>
        <sz val="10"/>
        <color rgb="FFFF0000"/>
        <rFont val="Times New Roman"/>
        <family val="1"/>
      </rPr>
      <t>(Pol Reserve)</t>
    </r>
  </si>
  <si>
    <r>
      <t xml:space="preserve">Sesame Street </t>
    </r>
    <r>
      <rPr>
        <b/>
        <sz val="10"/>
        <color rgb="FFFF0000"/>
        <rFont val="Times New Roman"/>
        <family val="1"/>
      </rPr>
      <t>(Fire Children Safety Reserve)</t>
    </r>
  </si>
  <si>
    <r>
      <t xml:space="preserve">Fire/Police Training Facility - Brown St </t>
    </r>
    <r>
      <rPr>
        <b/>
        <sz val="10"/>
        <color rgb="FFFF0000"/>
        <rFont val="Times New Roman"/>
        <family val="1"/>
      </rPr>
      <t>(Reserve)</t>
    </r>
  </si>
  <si>
    <r>
      <t xml:space="preserve">Road Maintenance Software </t>
    </r>
    <r>
      <rPr>
        <b/>
        <sz val="10"/>
        <color rgb="FFFF0000"/>
        <rFont val="Times New Roman"/>
        <family val="1"/>
      </rPr>
      <t>(Close &amp; Move)</t>
    </r>
  </si>
  <si>
    <t>RPT 2% Cap</t>
  </si>
  <si>
    <t>Excess</t>
  </si>
  <si>
    <t>F-9730-9- 570</t>
  </si>
  <si>
    <t>Water F to Capital F - BAN Paymts P&amp;I</t>
  </si>
  <si>
    <t>Sewer F to Capital F - BAN P&amp;I Paymts</t>
  </si>
  <si>
    <t>Approp F/Bal</t>
  </si>
  <si>
    <t>Interfund - Capital Proj F</t>
  </si>
  <si>
    <t>Budget Meeting #1</t>
  </si>
  <si>
    <t>Budget Changes</t>
  </si>
  <si>
    <t>Modified Budget</t>
  </si>
  <si>
    <t>Budget Meeting #2</t>
  </si>
  <si>
    <t>Budget Meeting #3</t>
  </si>
  <si>
    <t>Budget Meeting #4</t>
  </si>
  <si>
    <t>Budget Meeting #5</t>
  </si>
  <si>
    <t>Budget Meeting #6</t>
  </si>
  <si>
    <t>Village of Johnson City</t>
  </si>
  <si>
    <t>Preliminary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</si>
</sst>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[Red]\(&quot;$&quot;#,##0.0000\)"/>
    <numFmt numFmtId="165" formatCode="&quot;$&quot;#,##0.00"/>
    <numFmt numFmtId="166" formatCode="&quot;$&quot;#,##0.00000000_);[Red]\(&quot;$&quot;#,##0.00000000\)"/>
    <numFmt numFmtId="167" formatCode="0.000%"/>
    <numFmt numFmtId="168" formatCode="_(&quot;$&quot;* #,##0_);_(&quot;$&quot;* \(#,##0\);_(&quot;$&quot;* &quot;-&quot;??_);_(@_)"/>
    <numFmt numFmtId="169" formatCode="&quot;$&quot;#,##0"/>
    <numFmt numFmtId="170" formatCode="_(&quot;$&quot;* #,##0.0000_);_(&quot;$&quot;* \(#,##0.0000\);_(&quot;$&quot;* &quot;-&quot;????_);_(@_)"/>
  </numFmts>
  <fonts count="67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10"/>
      <color theme="1"/>
      <name val="Times New Roman"/>
      <family val="2"/>
    </font>
    <font>
      <sz val="12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  <scheme val="minor"/>
    </font>
    <font>
      <b/>
      <sz val="9"/>
      <color rgb="FF0070C0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</font>
    <font>
      <b/>
      <i/>
      <sz val="11"/>
      <name val="Calibri"/>
      <family val="2"/>
    </font>
    <font>
      <b/>
      <i/>
      <sz val="9"/>
      <name val="Arial"/>
      <family val="2"/>
    </font>
    <font>
      <i/>
      <sz val="9"/>
      <name val="Times New Roman"/>
      <family val="1"/>
    </font>
    <font>
      <sz val="8"/>
      <name val="Arial"/>
      <family val="2"/>
    </font>
    <font>
      <sz val="11"/>
      <color rgb="FF3F3F76"/>
      <name val="Calibri"/>
      <family val="2"/>
      <scheme val="minor"/>
    </font>
    <font>
      <sz val="10"/>
      <name val="Calibri Light"/>
      <family val="2"/>
      <scheme val="major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rgb="FF0070C0"/>
      <name val="Calibri Light"/>
      <family val="2"/>
      <scheme val="major"/>
    </font>
    <font>
      <sz val="10"/>
      <color rgb="FF3F3F76"/>
      <name val="Calibri"/>
      <family val="2"/>
      <scheme val="minor"/>
    </font>
    <font>
      <b/>
      <u/>
      <sz val="10"/>
      <color rgb="FF0070C0"/>
      <name val="Arial"/>
      <family val="2"/>
    </font>
    <font>
      <sz val="11"/>
      <color rgb="FF006100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3F3F76"/>
      <name val="Calibri"/>
      <family val="2"/>
      <scheme val="minor"/>
    </font>
    <font>
      <b/>
      <u/>
      <sz val="10"/>
      <name val="Times New Roman"/>
      <family val="1"/>
    </font>
    <font>
      <b/>
      <u/>
      <sz val="10"/>
      <color rgb="FF0070C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u/>
      <sz val="10"/>
      <name val="Times New Roman"/>
      <family val="1"/>
    </font>
    <font>
      <sz val="9"/>
      <color rgb="FF0070C0"/>
      <name val="Times New Roman"/>
      <family val="1"/>
    </font>
    <font>
      <i/>
      <sz val="10"/>
      <name val="Times New Roman"/>
      <family val="1"/>
    </font>
    <font>
      <sz val="10"/>
      <color rgb="FF3F3F76"/>
      <name val="Times New Roman"/>
      <family val="1"/>
    </font>
    <font>
      <sz val="8"/>
      <color rgb="FF0070C0"/>
      <name val="Arial"/>
      <family val="2"/>
    </font>
    <font>
      <b/>
      <sz val="10"/>
      <name val="Calibri Light"/>
      <family val="2"/>
      <scheme val="major"/>
    </font>
    <font>
      <sz val="9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u/>
      <sz val="10"/>
      <color rgb="FFFF0000"/>
      <name val="Times New Roman"/>
      <family val="1"/>
    </font>
    <font>
      <b/>
      <sz val="12"/>
      <name val="Times New Roman"/>
      <family val="1"/>
    </font>
    <font>
      <b/>
      <i/>
      <sz val="1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trike/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C5ED"/>
        <bgColor indexed="64"/>
      </patternFill>
    </fill>
    <fill>
      <patternFill patternType="solid">
        <fgColor rgb="FF93FFC4"/>
        <bgColor indexed="64"/>
      </patternFill>
    </fill>
    <fill>
      <patternFill patternType="solid">
        <fgColor rgb="FFF7C9E8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/>
      <bottom style="double">
        <color indexed="64"/>
      </bottom>
      <diagonal/>
    </border>
    <border>
      <left style="thin">
        <color rgb="FFB2B2B2"/>
      </left>
      <right/>
      <top style="medium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</borders>
  <cellStyleXfs count="14">
    <xf numFmtId="0" fontId="0" fillId="0" borderId="0"/>
    <xf numFmtId="0" fontId="8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/>
    <xf numFmtId="0" fontId="10" fillId="10" borderId="7" applyNumberFormat="0" applyFont="0" applyAlignment="0" applyProtection="0"/>
    <xf numFmtId="0" fontId="30" fillId="11" borderId="16" applyNumberFormat="0" applyAlignment="0" applyProtection="0"/>
    <xf numFmtId="0" fontId="39" fillId="1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700">
    <xf numFmtId="0" fontId="0" fillId="0" borderId="0" xfId="0"/>
    <xf numFmtId="0" fontId="7" fillId="0" borderId="0" xfId="0" applyFont="1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8" fontId="12" fillId="0" borderId="0" xfId="0" applyNumberFormat="1" applyFont="1"/>
    <xf numFmtId="8" fontId="7" fillId="0" borderId="0" xfId="0" applyNumberFormat="1" applyFont="1" applyAlignment="1">
      <alignment horizontal="left"/>
    </xf>
    <xf numFmtId="0" fontId="13" fillId="0" borderId="0" xfId="0" applyFont="1"/>
    <xf numFmtId="0" fontId="7" fillId="0" borderId="5" xfId="0" applyFont="1" applyBorder="1"/>
    <xf numFmtId="43" fontId="7" fillId="0" borderId="5" xfId="2" applyFont="1" applyBorder="1" applyAlignment="1">
      <alignment horizontal="center" vertical="center"/>
    </xf>
    <xf numFmtId="43" fontId="12" fillId="0" borderId="5" xfId="2" applyFont="1" applyBorder="1" applyAlignment="1">
      <alignment horizontal="center" vertical="center"/>
    </xf>
    <xf numFmtId="44" fontId="13" fillId="0" borderId="0" xfId="4" applyFont="1"/>
    <xf numFmtId="44" fontId="14" fillId="0" borderId="0" xfId="4" applyFont="1"/>
    <xf numFmtId="43" fontId="13" fillId="0" borderId="0" xfId="2" applyFont="1"/>
    <xf numFmtId="165" fontId="7" fillId="0" borderId="0" xfId="4" applyNumberFormat="1" applyFont="1" applyFill="1"/>
    <xf numFmtId="165" fontId="7" fillId="0" borderId="0" xfId="4" applyNumberFormat="1" applyFont="1" applyFill="1" applyProtection="1">
      <protection locked="0"/>
    </xf>
    <xf numFmtId="0" fontId="18" fillId="0" borderId="0" xfId="0" applyFont="1"/>
    <xf numFmtId="0" fontId="3" fillId="0" borderId="0" xfId="0" applyFont="1"/>
    <xf numFmtId="0" fontId="20" fillId="0" borderId="0" xfId="0" applyFont="1"/>
    <xf numFmtId="0" fontId="21" fillId="0" borderId="0" xfId="0" applyFont="1"/>
    <xf numFmtId="0" fontId="18" fillId="0" borderId="6" xfId="0" applyFont="1" applyBorder="1"/>
    <xf numFmtId="0" fontId="5" fillId="0" borderId="0" xfId="0" applyFont="1"/>
    <xf numFmtId="0" fontId="5" fillId="0" borderId="6" xfId="0" applyFont="1" applyBorder="1"/>
    <xf numFmtId="16" fontId="5" fillId="0" borderId="0" xfId="0" quotePrefix="1" applyNumberFormat="1" applyFont="1"/>
    <xf numFmtId="0" fontId="1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16" fontId="18" fillId="0" borderId="0" xfId="0" quotePrefix="1" applyNumberFormat="1" applyFont="1" applyAlignment="1">
      <alignment horizontal="left"/>
    </xf>
    <xf numFmtId="0" fontId="18" fillId="0" borderId="0" xfId="0" quotePrefix="1" applyFont="1" applyAlignment="1">
      <alignment horizontal="left"/>
    </xf>
    <xf numFmtId="0" fontId="22" fillId="7" borderId="4" xfId="0" applyFont="1" applyFill="1" applyBorder="1" applyProtection="1">
      <protection locked="0"/>
    </xf>
    <xf numFmtId="0" fontId="22" fillId="7" borderId="0" xfId="0" applyFont="1" applyFill="1" applyProtection="1">
      <protection locked="0"/>
    </xf>
    <xf numFmtId="4" fontId="22" fillId="7" borderId="0" xfId="0" applyNumberFormat="1" applyFont="1" applyFill="1" applyProtection="1">
      <protection locked="0"/>
    </xf>
    <xf numFmtId="0" fontId="23" fillId="0" borderId="0" xfId="0" applyFont="1"/>
    <xf numFmtId="43" fontId="23" fillId="0" borderId="0" xfId="2" applyFont="1"/>
    <xf numFmtId="43" fontId="23" fillId="0" borderId="0" xfId="2" applyFont="1" applyAlignment="1">
      <alignment horizontal="center"/>
    </xf>
    <xf numFmtId="0" fontId="24" fillId="0" borderId="0" xfId="0" applyFont="1"/>
    <xf numFmtId="43" fontId="23" fillId="0" borderId="0" xfId="0" applyNumberFormat="1" applyFont="1"/>
    <xf numFmtId="0" fontId="25" fillId="7" borderId="4" xfId="0" applyFont="1" applyFill="1" applyBorder="1" applyProtection="1">
      <protection locked="0"/>
    </xf>
    <xf numFmtId="0" fontId="25" fillId="7" borderId="4" xfId="0" applyFont="1" applyFill="1" applyBorder="1" applyAlignment="1" applyProtection="1">
      <alignment horizontal="center"/>
      <protection locked="0"/>
    </xf>
    <xf numFmtId="44" fontId="23" fillId="0" borderId="0" xfId="0" applyNumberFormat="1" applyFont="1"/>
    <xf numFmtId="43" fontId="23" fillId="6" borderId="0" xfId="2" applyFont="1" applyFill="1" applyAlignment="1">
      <alignment horizontal="center"/>
    </xf>
    <xf numFmtId="43" fontId="23" fillId="6" borderId="0" xfId="2" applyFont="1" applyFill="1"/>
    <xf numFmtId="43" fontId="23" fillId="6" borderId="0" xfId="0" applyNumberFormat="1" applyFont="1" applyFill="1"/>
    <xf numFmtId="44" fontId="23" fillId="6" borderId="0" xfId="0" applyNumberFormat="1" applyFont="1" applyFill="1"/>
    <xf numFmtId="0" fontId="23" fillId="6" borderId="0" xfId="0" applyFont="1" applyFill="1"/>
    <xf numFmtId="4" fontId="26" fillId="7" borderId="0" xfId="0" applyNumberFormat="1" applyFont="1" applyFill="1" applyProtection="1">
      <protection locked="0"/>
    </xf>
    <xf numFmtId="0" fontId="26" fillId="7" borderId="0" xfId="0" applyFont="1" applyFill="1" applyProtection="1">
      <protection locked="0"/>
    </xf>
    <xf numFmtId="0" fontId="27" fillId="0" borderId="0" xfId="0" applyFont="1"/>
    <xf numFmtId="44" fontId="14" fillId="0" borderId="1" xfId="4" applyFont="1" applyBorder="1"/>
    <xf numFmtId="44" fontId="13" fillId="0" borderId="1" xfId="4" applyFont="1" applyBorder="1"/>
    <xf numFmtId="0" fontId="13" fillId="0" borderId="1" xfId="0" applyFont="1" applyBorder="1"/>
    <xf numFmtId="0" fontId="15" fillId="0" borderId="0" xfId="0" applyFont="1"/>
    <xf numFmtId="0" fontId="27" fillId="0" borderId="1" xfId="0" applyFont="1" applyBorder="1"/>
    <xf numFmtId="3" fontId="0" fillId="0" borderId="0" xfId="0" applyNumberFormat="1" applyProtection="1">
      <protection locked="0"/>
    </xf>
    <xf numFmtId="0" fontId="9" fillId="0" borderId="0" xfId="0" applyFont="1"/>
    <xf numFmtId="44" fontId="29" fillId="0" borderId="0" xfId="4" applyFont="1"/>
    <xf numFmtId="44" fontId="29" fillId="0" borderId="1" xfId="4" applyFont="1" applyBorder="1"/>
    <xf numFmtId="8" fontId="29" fillId="0" borderId="0" xfId="0" applyNumberFormat="1" applyFont="1"/>
    <xf numFmtId="8" fontId="29" fillId="0" borderId="0" xfId="0" applyNumberFormat="1" applyFont="1" applyAlignment="1">
      <alignment horizontal="center"/>
    </xf>
    <xf numFmtId="43" fontId="0" fillId="0" borderId="0" xfId="2" applyFont="1"/>
    <xf numFmtId="8" fontId="0" fillId="0" borderId="0" xfId="0" applyNumberFormat="1"/>
    <xf numFmtId="0" fontId="31" fillId="0" borderId="0" xfId="0" applyFont="1"/>
    <xf numFmtId="8" fontId="32" fillId="0" borderId="0" xfId="0" applyNumberFormat="1" applyFont="1"/>
    <xf numFmtId="44" fontId="32" fillId="0" borderId="0" xfId="4" applyFont="1"/>
    <xf numFmtId="9" fontId="32" fillId="0" borderId="0" xfId="0" applyNumberFormat="1" applyFont="1"/>
    <xf numFmtId="8" fontId="32" fillId="0" borderId="0" xfId="0" applyNumberFormat="1" applyFont="1" applyAlignment="1">
      <alignment horizontal="center"/>
    </xf>
    <xf numFmtId="8" fontId="33" fillId="0" borderId="0" xfId="0" applyNumberFormat="1" applyFont="1"/>
    <xf numFmtId="44" fontId="33" fillId="0" borderId="0" xfId="4" applyFont="1" applyAlignment="1">
      <alignment horizontal="center"/>
    </xf>
    <xf numFmtId="9" fontId="33" fillId="0" borderId="0" xfId="0" applyNumberFormat="1" applyFont="1" applyAlignment="1">
      <alignment horizontal="center"/>
    </xf>
    <xf numFmtId="8" fontId="33" fillId="0" borderId="0" xfId="0" applyNumberFormat="1" applyFont="1" applyAlignment="1">
      <alignment horizontal="center"/>
    </xf>
    <xf numFmtId="8" fontId="33" fillId="4" borderId="0" xfId="0" applyNumberFormat="1" applyFont="1" applyFill="1" applyAlignment="1">
      <alignment horizontal="center"/>
    </xf>
    <xf numFmtId="9" fontId="29" fillId="0" borderId="0" xfId="0" applyNumberFormat="1" applyFont="1"/>
    <xf numFmtId="8" fontId="29" fillId="4" borderId="0" xfId="0" applyNumberFormat="1" applyFont="1" applyFill="1"/>
    <xf numFmtId="44" fontId="33" fillId="0" borderId="0" xfId="4" applyFont="1"/>
    <xf numFmtId="9" fontId="33" fillId="0" borderId="0" xfId="0" applyNumberFormat="1" applyFont="1"/>
    <xf numFmtId="44" fontId="33" fillId="4" borderId="0" xfId="4" applyFont="1" applyFill="1"/>
    <xf numFmtId="8" fontId="29" fillId="0" borderId="17" xfId="0" applyNumberFormat="1" applyFont="1" applyBorder="1"/>
    <xf numFmtId="44" fontId="29" fillId="4" borderId="0" xfId="4" applyFont="1" applyFill="1"/>
    <xf numFmtId="8" fontId="29" fillId="0" borderId="18" xfId="0" applyNumberFormat="1" applyFont="1" applyBorder="1"/>
    <xf numFmtId="44" fontId="29" fillId="0" borderId="0" xfId="4" applyFont="1" applyBorder="1"/>
    <xf numFmtId="44" fontId="29" fillId="4" borderId="0" xfId="4" applyFont="1" applyFill="1" applyBorder="1"/>
    <xf numFmtId="8" fontId="29" fillId="0" borderId="5" xfId="0" applyNumberFormat="1" applyFont="1" applyBorder="1"/>
    <xf numFmtId="44" fontId="29" fillId="0" borderId="5" xfId="4" applyFont="1" applyBorder="1"/>
    <xf numFmtId="9" fontId="29" fillId="0" borderId="5" xfId="0" applyNumberFormat="1" applyFont="1" applyBorder="1"/>
    <xf numFmtId="8" fontId="29" fillId="0" borderId="5" xfId="0" applyNumberFormat="1" applyFont="1" applyBorder="1" applyAlignment="1">
      <alignment horizontal="center"/>
    </xf>
    <xf numFmtId="44" fontId="29" fillId="0" borderId="0" xfId="4" applyFont="1" applyFill="1" applyBorder="1"/>
    <xf numFmtId="8" fontId="32" fillId="0" borderId="3" xfId="0" applyNumberFormat="1" applyFont="1" applyBorder="1" applyAlignment="1">
      <alignment horizontal="right"/>
    </xf>
    <xf numFmtId="44" fontId="32" fillId="0" borderId="3" xfId="4" applyFont="1" applyBorder="1"/>
    <xf numFmtId="44" fontId="32" fillId="4" borderId="3" xfId="4" applyFont="1" applyFill="1" applyBorder="1"/>
    <xf numFmtId="8" fontId="29" fillId="0" borderId="3" xfId="0" applyNumberFormat="1" applyFont="1" applyBorder="1" applyAlignment="1">
      <alignment horizontal="center"/>
    </xf>
    <xf numFmtId="8" fontId="32" fillId="0" borderId="0" xfId="0" applyNumberFormat="1" applyFont="1" applyAlignment="1">
      <alignment horizontal="left" indent="1"/>
    </xf>
    <xf numFmtId="8" fontId="32" fillId="0" borderId="1" xfId="0" applyNumberFormat="1" applyFont="1" applyBorder="1" applyAlignment="1">
      <alignment horizontal="left" indent="1"/>
    </xf>
    <xf numFmtId="44" fontId="29" fillId="4" borderId="1" xfId="4" applyFont="1" applyFill="1" applyBorder="1"/>
    <xf numFmtId="10" fontId="33" fillId="0" borderId="0" xfId="0" applyNumberFormat="1" applyFont="1"/>
    <xf numFmtId="10" fontId="33" fillId="4" borderId="0" xfId="0" applyNumberFormat="1" applyFont="1" applyFill="1"/>
    <xf numFmtId="44" fontId="29" fillId="0" borderId="13" xfId="4" applyFont="1" applyBorder="1"/>
    <xf numFmtId="9" fontId="29" fillId="0" borderId="13" xfId="0" applyNumberFormat="1" applyFont="1" applyBorder="1"/>
    <xf numFmtId="8" fontId="29" fillId="0" borderId="13" xfId="0" applyNumberFormat="1" applyFont="1" applyBorder="1"/>
    <xf numFmtId="8" fontId="29" fillId="4" borderId="13" xfId="0" applyNumberFormat="1" applyFont="1" applyFill="1" applyBorder="1"/>
    <xf numFmtId="8" fontId="29" fillId="0" borderId="19" xfId="0" applyNumberFormat="1" applyFont="1" applyBorder="1"/>
    <xf numFmtId="8" fontId="29" fillId="0" borderId="20" xfId="0" applyNumberFormat="1" applyFont="1" applyBorder="1"/>
    <xf numFmtId="8" fontId="29" fillId="0" borderId="21" xfId="0" applyNumberFormat="1" applyFont="1" applyBorder="1"/>
    <xf numFmtId="44" fontId="29" fillId="0" borderId="6" xfId="4" applyFont="1" applyBorder="1"/>
    <xf numFmtId="9" fontId="29" fillId="0" borderId="6" xfId="0" applyNumberFormat="1" applyFont="1" applyBorder="1"/>
    <xf numFmtId="8" fontId="29" fillId="0" borderId="6" xfId="0" applyNumberFormat="1" applyFont="1" applyBorder="1"/>
    <xf numFmtId="8" fontId="29" fillId="4" borderId="6" xfId="0" applyNumberFormat="1" applyFont="1" applyFill="1" applyBorder="1"/>
    <xf numFmtId="8" fontId="29" fillId="0" borderId="22" xfId="0" applyNumberFormat="1" applyFont="1" applyBorder="1"/>
    <xf numFmtId="8" fontId="32" fillId="9" borderId="3" xfId="0" applyNumberFormat="1" applyFont="1" applyFill="1" applyBorder="1"/>
    <xf numFmtId="44" fontId="32" fillId="9" borderId="3" xfId="4" applyFont="1" applyFill="1" applyBorder="1"/>
    <xf numFmtId="9" fontId="32" fillId="9" borderId="3" xfId="0" applyNumberFormat="1" applyFont="1" applyFill="1" applyBorder="1"/>
    <xf numFmtId="8" fontId="32" fillId="4" borderId="3" xfId="0" applyNumberFormat="1" applyFont="1" applyFill="1" applyBorder="1"/>
    <xf numFmtId="8" fontId="34" fillId="0" borderId="0" xfId="0" applyNumberFormat="1" applyFont="1" applyAlignment="1">
      <alignment horizontal="center"/>
    </xf>
    <xf numFmtId="8" fontId="34" fillId="0" borderId="0" xfId="0" quotePrefix="1" applyNumberFormat="1" applyFont="1" applyAlignment="1">
      <alignment horizontal="center"/>
    </xf>
    <xf numFmtId="8" fontId="34" fillId="0" borderId="0" xfId="0" applyNumberFormat="1" applyFont="1"/>
    <xf numFmtId="8" fontId="34" fillId="0" borderId="0" xfId="0" quotePrefix="1" applyNumberFormat="1" applyFont="1"/>
    <xf numFmtId="8" fontId="35" fillId="0" borderId="0" xfId="0" applyNumberFormat="1" applyFont="1"/>
    <xf numFmtId="8" fontId="34" fillId="0" borderId="23" xfId="0" applyNumberFormat="1" applyFont="1" applyBorder="1"/>
    <xf numFmtId="8" fontId="34" fillId="0" borderId="23" xfId="0" quotePrefix="1" applyNumberFormat="1" applyFont="1" applyBorder="1"/>
    <xf numFmtId="8" fontId="34" fillId="0" borderId="23" xfId="0" applyNumberFormat="1" applyFont="1" applyBorder="1" applyAlignment="1">
      <alignment horizontal="center"/>
    </xf>
    <xf numFmtId="8" fontId="34" fillId="0" borderId="23" xfId="0" quotePrefix="1" applyNumberFormat="1" applyFont="1" applyBorder="1" applyAlignment="1">
      <alignment horizontal="center"/>
    </xf>
    <xf numFmtId="0" fontId="31" fillId="0" borderId="23" xfId="0" applyFont="1" applyBorder="1"/>
    <xf numFmtId="0" fontId="36" fillId="0" borderId="0" xfId="0" applyFont="1"/>
    <xf numFmtId="9" fontId="30" fillId="11" borderId="16" xfId="7" applyNumberFormat="1"/>
    <xf numFmtId="9" fontId="37" fillId="11" borderId="16" xfId="7" applyNumberFormat="1" applyFont="1"/>
    <xf numFmtId="44" fontId="34" fillId="0" borderId="0" xfId="4" applyFont="1"/>
    <xf numFmtId="44" fontId="34" fillId="0" borderId="0" xfId="4" applyFont="1" applyBorder="1"/>
    <xf numFmtId="44" fontId="34" fillId="2" borderId="23" xfId="4" applyFont="1" applyFill="1" applyBorder="1"/>
    <xf numFmtId="44" fontId="36" fillId="0" borderId="0" xfId="4" applyFont="1"/>
    <xf numFmtId="8" fontId="29" fillId="10" borderId="7" xfId="6" applyNumberFormat="1" applyFont="1"/>
    <xf numFmtId="8" fontId="33" fillId="10" borderId="7" xfId="6" applyNumberFormat="1" applyFont="1"/>
    <xf numFmtId="8" fontId="33" fillId="10" borderId="7" xfId="6" applyNumberFormat="1" applyFont="1" applyAlignment="1">
      <alignment horizontal="center"/>
    </xf>
    <xf numFmtId="8" fontId="29" fillId="10" borderId="7" xfId="6" applyNumberFormat="1" applyFont="1" applyAlignment="1">
      <alignment horizontal="center"/>
    </xf>
    <xf numFmtId="8" fontId="32" fillId="10" borderId="7" xfId="6" applyNumberFormat="1" applyFont="1"/>
    <xf numFmtId="8" fontId="32" fillId="10" borderId="25" xfId="6" applyNumberFormat="1" applyFont="1" applyBorder="1" applyAlignment="1">
      <alignment horizontal="right"/>
    </xf>
    <xf numFmtId="44" fontId="32" fillId="10" borderId="25" xfId="6" applyNumberFormat="1" applyFont="1" applyBorder="1"/>
    <xf numFmtId="9" fontId="29" fillId="10" borderId="25" xfId="6" applyNumberFormat="1" applyFont="1" applyBorder="1"/>
    <xf numFmtId="9" fontId="32" fillId="10" borderId="25" xfId="6" applyNumberFormat="1" applyFont="1" applyBorder="1"/>
    <xf numFmtId="8" fontId="32" fillId="10" borderId="25" xfId="6" applyNumberFormat="1" applyFont="1" applyBorder="1"/>
    <xf numFmtId="8" fontId="32" fillId="10" borderId="25" xfId="6" applyNumberFormat="1" applyFont="1" applyBorder="1" applyAlignment="1">
      <alignment horizontal="left"/>
    </xf>
    <xf numFmtId="8" fontId="38" fillId="0" borderId="0" xfId="0" applyNumberFormat="1" applyFont="1"/>
    <xf numFmtId="8" fontId="33" fillId="10" borderId="15" xfId="6" applyNumberFormat="1" applyFont="1" applyBorder="1" applyAlignment="1">
      <alignment horizontal="center"/>
    </xf>
    <xf numFmtId="0" fontId="31" fillId="10" borderId="24" xfId="6" applyFont="1" applyBorder="1"/>
    <xf numFmtId="8" fontId="32" fillId="10" borderId="14" xfId="6" applyNumberFormat="1" applyFont="1" applyBorder="1"/>
    <xf numFmtId="8" fontId="32" fillId="10" borderId="24" xfId="6" applyNumberFormat="1" applyFont="1" applyBorder="1"/>
    <xf numFmtId="44" fontId="32" fillId="10" borderId="7" xfId="4" applyFont="1" applyFill="1" applyBorder="1"/>
    <xf numFmtId="44" fontId="32" fillId="10" borderId="14" xfId="4" applyFont="1" applyFill="1" applyBorder="1"/>
    <xf numFmtId="44" fontId="32" fillId="10" borderId="24" xfId="4" applyFont="1" applyFill="1" applyBorder="1"/>
    <xf numFmtId="0" fontId="29" fillId="10" borderId="7" xfId="6" applyFont="1"/>
    <xf numFmtId="0" fontId="29" fillId="10" borderId="15" xfId="6" applyFont="1" applyBorder="1"/>
    <xf numFmtId="44" fontId="32" fillId="10" borderId="15" xfId="4" applyFont="1" applyFill="1" applyBorder="1"/>
    <xf numFmtId="44" fontId="32" fillId="10" borderId="28" xfId="4" applyFont="1" applyFill="1" applyBorder="1"/>
    <xf numFmtId="8" fontId="34" fillId="10" borderId="24" xfId="6" applyNumberFormat="1" applyFont="1" applyBorder="1"/>
    <xf numFmtId="44" fontId="34" fillId="10" borderId="24" xfId="6" applyNumberFormat="1" applyFont="1" applyBorder="1"/>
    <xf numFmtId="43" fontId="24" fillId="0" borderId="0" xfId="2" applyFont="1" applyAlignment="1">
      <alignment horizontal="center"/>
    </xf>
    <xf numFmtId="9" fontId="37" fillId="11" borderId="31" xfId="7" applyNumberFormat="1" applyFont="1" applyBorder="1"/>
    <xf numFmtId="9" fontId="30" fillId="11" borderId="31" xfId="7" applyNumberFormat="1" applyBorder="1"/>
    <xf numFmtId="9" fontId="30" fillId="11" borderId="32" xfId="7" applyNumberFormat="1" applyBorder="1"/>
    <xf numFmtId="0" fontId="40" fillId="12" borderId="26" xfId="8" applyFont="1" applyBorder="1"/>
    <xf numFmtId="8" fontId="40" fillId="12" borderId="27" xfId="8" applyNumberFormat="1" applyFont="1" applyBorder="1" applyAlignment="1">
      <alignment horizontal="center"/>
    </xf>
    <xf numFmtId="44" fontId="40" fillId="12" borderId="27" xfId="8" applyNumberFormat="1" applyFont="1" applyBorder="1"/>
    <xf numFmtId="44" fontId="40" fillId="12" borderId="29" xfId="8" applyNumberFormat="1" applyFont="1" applyBorder="1"/>
    <xf numFmtId="44" fontId="40" fillId="12" borderId="30" xfId="8" applyNumberFormat="1" applyFont="1" applyBorder="1"/>
    <xf numFmtId="44" fontId="41" fillId="11" borderId="16" xfId="7" applyNumberFormat="1" applyFont="1"/>
    <xf numFmtId="8" fontId="24" fillId="0" borderId="0" xfId="0" applyNumberFormat="1" applyFont="1"/>
    <xf numFmtId="8" fontId="24" fillId="0" borderId="0" xfId="0" applyNumberFormat="1" applyFont="1" applyAlignment="1">
      <alignment horizontal="center"/>
    </xf>
    <xf numFmtId="8" fontId="42" fillId="0" borderId="0" xfId="0" applyNumberFormat="1" applyFont="1"/>
    <xf numFmtId="14" fontId="24" fillId="0" borderId="0" xfId="0" applyNumberFormat="1" applyFont="1"/>
    <xf numFmtId="8" fontId="43" fillId="0" borderId="0" xfId="0" applyNumberFormat="1" applyFont="1"/>
    <xf numFmtId="8" fontId="44" fillId="0" borderId="1" xfId="0" applyNumberFormat="1" applyFont="1" applyBorder="1"/>
    <xf numFmtId="8" fontId="44" fillId="0" borderId="1" xfId="0" applyNumberFormat="1" applyFont="1" applyBorder="1" applyAlignment="1">
      <alignment horizontal="center"/>
    </xf>
    <xf numFmtId="8" fontId="45" fillId="0" borderId="0" xfId="0" applyNumberFormat="1" applyFont="1"/>
    <xf numFmtId="8" fontId="6" fillId="0" borderId="33" xfId="0" applyNumberFormat="1" applyFont="1" applyBorder="1"/>
    <xf numFmtId="8" fontId="46" fillId="0" borderId="33" xfId="0" applyNumberFormat="1" applyFont="1" applyBorder="1"/>
    <xf numFmtId="14" fontId="46" fillId="0" borderId="33" xfId="0" applyNumberFormat="1" applyFont="1" applyBorder="1"/>
    <xf numFmtId="43" fontId="46" fillId="0" borderId="33" xfId="2" applyFont="1" applyBorder="1"/>
    <xf numFmtId="8" fontId="28" fillId="0" borderId="0" xfId="0" applyNumberFormat="1" applyFont="1"/>
    <xf numFmtId="8" fontId="6" fillId="13" borderId="0" xfId="0" applyNumberFormat="1" applyFont="1" applyFill="1"/>
    <xf numFmtId="8" fontId="46" fillId="13" borderId="0" xfId="0" applyNumberFormat="1" applyFont="1" applyFill="1"/>
    <xf numFmtId="14" fontId="46" fillId="13" borderId="0" xfId="0" applyNumberFormat="1" applyFont="1" applyFill="1"/>
    <xf numFmtId="43" fontId="46" fillId="13" borderId="0" xfId="2" applyFont="1" applyFill="1"/>
    <xf numFmtId="8" fontId="6" fillId="0" borderId="0" xfId="0" applyNumberFormat="1" applyFont="1"/>
    <xf numFmtId="8" fontId="46" fillId="0" borderId="0" xfId="0" applyNumberFormat="1" applyFont="1"/>
    <xf numFmtId="14" fontId="46" fillId="0" borderId="0" xfId="0" applyNumberFormat="1" applyFont="1"/>
    <xf numFmtId="43" fontId="46" fillId="0" borderId="0" xfId="2" applyFont="1"/>
    <xf numFmtId="8" fontId="6" fillId="0" borderId="6" xfId="0" applyNumberFormat="1" applyFont="1" applyBorder="1"/>
    <xf numFmtId="8" fontId="46" fillId="0" borderId="6" xfId="0" applyNumberFormat="1" applyFont="1" applyBorder="1"/>
    <xf numFmtId="14" fontId="46" fillId="0" borderId="6" xfId="0" applyNumberFormat="1" applyFont="1" applyBorder="1"/>
    <xf numFmtId="43" fontId="46" fillId="0" borderId="6" xfId="2" applyFont="1" applyBorder="1"/>
    <xf numFmtId="43" fontId="46" fillId="0" borderId="0" xfId="2" applyFont="1" applyBorder="1"/>
    <xf numFmtId="8" fontId="6" fillId="0" borderId="23" xfId="0" applyNumberFormat="1" applyFont="1" applyBorder="1"/>
    <xf numFmtId="8" fontId="46" fillId="0" borderId="23" xfId="0" applyNumberFormat="1" applyFont="1" applyBorder="1"/>
    <xf numFmtId="8" fontId="46" fillId="0" borderId="23" xfId="0" quotePrefix="1" applyNumberFormat="1" applyFont="1" applyBorder="1"/>
    <xf numFmtId="14" fontId="46" fillId="0" borderId="23" xfId="0" applyNumberFormat="1" applyFont="1" applyBorder="1"/>
    <xf numFmtId="43" fontId="46" fillId="0" borderId="23" xfId="2" applyFont="1" applyBorder="1"/>
    <xf numFmtId="8" fontId="6" fillId="0" borderId="13" xfId="0" applyNumberFormat="1" applyFont="1" applyBorder="1"/>
    <xf numFmtId="8" fontId="46" fillId="0" borderId="13" xfId="0" applyNumberFormat="1" applyFont="1" applyBorder="1"/>
    <xf numFmtId="14" fontId="46" fillId="0" borderId="13" xfId="0" applyNumberFormat="1" applyFont="1" applyBorder="1"/>
    <xf numFmtId="43" fontId="46" fillId="0" borderId="13" xfId="2" applyFont="1" applyBorder="1"/>
    <xf numFmtId="8" fontId="47" fillId="10" borderId="7" xfId="6" applyNumberFormat="1" applyFont="1"/>
    <xf numFmtId="8" fontId="44" fillId="10" borderId="7" xfId="6" applyNumberFormat="1" applyFont="1"/>
    <xf numFmtId="14" fontId="44" fillId="10" borderId="7" xfId="6" applyNumberFormat="1" applyFont="1"/>
    <xf numFmtId="43" fontId="44" fillId="10" borderId="7" xfId="2" applyFont="1" applyFill="1" applyBorder="1"/>
    <xf numFmtId="43" fontId="44" fillId="10" borderId="15" xfId="2" applyFont="1" applyFill="1" applyBorder="1"/>
    <xf numFmtId="43" fontId="44" fillId="10" borderId="34" xfId="2" applyFont="1" applyFill="1" applyBorder="1"/>
    <xf numFmtId="43" fontId="44" fillId="10" borderId="35" xfId="2" applyFont="1" applyFill="1" applyBorder="1"/>
    <xf numFmtId="8" fontId="24" fillId="10" borderId="7" xfId="6" applyNumberFormat="1" applyFont="1"/>
    <xf numFmtId="14" fontId="24" fillId="10" borderId="7" xfId="6" applyNumberFormat="1" applyFont="1"/>
    <xf numFmtId="43" fontId="24" fillId="10" borderId="7" xfId="2" applyFont="1" applyFill="1" applyBorder="1"/>
    <xf numFmtId="8" fontId="24" fillId="0" borderId="5" xfId="0" applyNumberFormat="1" applyFont="1" applyBorder="1"/>
    <xf numFmtId="14" fontId="24" fillId="0" borderId="5" xfId="0" applyNumberFormat="1" applyFont="1" applyBorder="1"/>
    <xf numFmtId="43" fontId="24" fillId="0" borderId="5" xfId="2" applyFont="1" applyBorder="1"/>
    <xf numFmtId="43" fontId="23" fillId="0" borderId="0" xfId="2" applyFont="1" applyBorder="1"/>
    <xf numFmtId="43" fontId="24" fillId="0" borderId="0" xfId="2" applyFont="1" applyBorder="1"/>
    <xf numFmtId="8" fontId="43" fillId="0" borderId="0" xfId="0" applyNumberFormat="1" applyFont="1" applyAlignment="1">
      <alignment horizontal="left"/>
    </xf>
    <xf numFmtId="8" fontId="42" fillId="0" borderId="0" xfId="0" applyNumberFormat="1" applyFont="1" applyAlignment="1">
      <alignment horizontal="center"/>
    </xf>
    <xf numFmtId="8" fontId="0" fillId="0" borderId="0" xfId="0" applyNumberFormat="1" applyAlignment="1">
      <alignment horizontal="center"/>
    </xf>
    <xf numFmtId="8" fontId="24" fillId="0" borderId="0" xfId="0" quotePrefix="1" applyNumberFormat="1" applyFont="1" applyAlignment="1">
      <alignment horizontal="center"/>
    </xf>
    <xf numFmtId="8" fontId="47" fillId="0" borderId="0" xfId="0" applyNumberFormat="1" applyFont="1" applyAlignment="1">
      <alignment horizontal="center"/>
    </xf>
    <xf numFmtId="14" fontId="48" fillId="0" borderId="0" xfId="0" applyNumberFormat="1" applyFont="1" applyAlignment="1">
      <alignment horizontal="center"/>
    </xf>
    <xf numFmtId="8" fontId="48" fillId="0" borderId="0" xfId="0" applyNumberFormat="1" applyFont="1" applyAlignment="1">
      <alignment horizontal="center"/>
    </xf>
    <xf numFmtId="8" fontId="49" fillId="0" borderId="0" xfId="0" applyNumberFormat="1" applyFont="1"/>
    <xf numFmtId="8" fontId="23" fillId="10" borderId="7" xfId="6" applyNumberFormat="1" applyFont="1" applyAlignment="1">
      <alignment horizontal="center"/>
    </xf>
    <xf numFmtId="43" fontId="23" fillId="10" borderId="7" xfId="2" applyFont="1" applyFill="1" applyBorder="1" applyAlignment="1">
      <alignment horizontal="center"/>
    </xf>
    <xf numFmtId="43" fontId="23" fillId="10" borderId="7" xfId="2" quotePrefix="1" applyFont="1" applyFill="1" applyBorder="1" applyAlignment="1">
      <alignment horizontal="center"/>
    </xf>
    <xf numFmtId="43" fontId="24" fillId="10" borderId="7" xfId="2" applyFont="1" applyFill="1" applyBorder="1" applyAlignment="1">
      <alignment horizontal="center"/>
    </xf>
    <xf numFmtId="43" fontId="49" fillId="0" borderId="0" xfId="0" quotePrefix="1" applyNumberFormat="1" applyFont="1" applyAlignment="1">
      <alignment horizontal="center"/>
    </xf>
    <xf numFmtId="43" fontId="49" fillId="0" borderId="0" xfId="2" quotePrefix="1" applyFont="1" applyAlignment="1">
      <alignment horizontal="center"/>
    </xf>
    <xf numFmtId="8" fontId="23" fillId="0" borderId="0" xfId="0" applyNumberFormat="1" applyFont="1"/>
    <xf numFmtId="10" fontId="23" fillId="0" borderId="0" xfId="0" applyNumberFormat="1" applyFont="1" applyAlignment="1">
      <alignment horizontal="center"/>
    </xf>
    <xf numFmtId="43" fontId="24" fillId="0" borderId="0" xfId="2" applyFont="1"/>
    <xf numFmtId="8" fontId="23" fillId="9" borderId="0" xfId="0" applyNumberFormat="1" applyFont="1" applyFill="1"/>
    <xf numFmtId="10" fontId="23" fillId="9" borderId="0" xfId="0" applyNumberFormat="1" applyFont="1" applyFill="1" applyAlignment="1">
      <alignment horizontal="center"/>
    </xf>
    <xf numFmtId="43" fontId="23" fillId="9" borderId="0" xfId="2" applyFont="1" applyFill="1"/>
    <xf numFmtId="43" fontId="23" fillId="9" borderId="0" xfId="2" applyFont="1" applyFill="1" applyBorder="1"/>
    <xf numFmtId="8" fontId="24" fillId="0" borderId="3" xfId="0" applyNumberFormat="1" applyFont="1" applyBorder="1"/>
    <xf numFmtId="10" fontId="23" fillId="0" borderId="3" xfId="0" applyNumberFormat="1" applyFont="1" applyBorder="1" applyAlignment="1">
      <alignment horizontal="center"/>
    </xf>
    <xf numFmtId="43" fontId="24" fillId="0" borderId="3" xfId="2" applyFont="1" applyBorder="1"/>
    <xf numFmtId="14" fontId="24" fillId="0" borderId="0" xfId="0" applyNumberFormat="1" applyFont="1" applyAlignment="1">
      <alignment horizontal="center"/>
    </xf>
    <xf numFmtId="43" fontId="24" fillId="0" borderId="0" xfId="2" applyFont="1" applyBorder="1" applyAlignment="1">
      <alignment horizontal="center"/>
    </xf>
    <xf numFmtId="43" fontId="23" fillId="0" borderId="3" xfId="2" applyFont="1" applyBorder="1"/>
    <xf numFmtId="9" fontId="46" fillId="0" borderId="0" xfId="3" applyFont="1"/>
    <xf numFmtId="8" fontId="50" fillId="0" borderId="0" xfId="0" applyNumberFormat="1" applyFont="1"/>
    <xf numFmtId="8" fontId="46" fillId="0" borderId="3" xfId="0" applyNumberFormat="1" applyFont="1" applyBorder="1"/>
    <xf numFmtId="9" fontId="46" fillId="0" borderId="3" xfId="0" applyNumberFormat="1" applyFont="1" applyBorder="1"/>
    <xf numFmtId="43" fontId="37" fillId="11" borderId="16" xfId="2" applyFont="1" applyFill="1" applyBorder="1"/>
    <xf numFmtId="43" fontId="46" fillId="0" borderId="3" xfId="2" applyFont="1" applyBorder="1"/>
    <xf numFmtId="8" fontId="51" fillId="0" borderId="0" xfId="0" applyNumberFormat="1" applyFont="1"/>
    <xf numFmtId="14" fontId="42" fillId="0" borderId="0" xfId="0" applyNumberFormat="1" applyFont="1" applyAlignment="1">
      <alignment horizontal="center"/>
    </xf>
    <xf numFmtId="8" fontId="23" fillId="0" borderId="0" xfId="0" applyNumberFormat="1" applyFont="1" applyAlignment="1">
      <alignment horizontal="center"/>
    </xf>
    <xf numFmtId="10" fontId="23" fillId="10" borderId="7" xfId="6" applyNumberFormat="1" applyFont="1" applyAlignment="1">
      <alignment horizontal="right"/>
    </xf>
    <xf numFmtId="43" fontId="52" fillId="10" borderId="7" xfId="2" applyFont="1" applyFill="1" applyBorder="1" applyAlignment="1">
      <alignment horizontal="center"/>
    </xf>
    <xf numFmtId="8" fontId="42" fillId="0" borderId="0" xfId="0" applyNumberFormat="1" applyFont="1" applyAlignment="1">
      <alignment horizontal="left"/>
    </xf>
    <xf numFmtId="43" fontId="24" fillId="10" borderId="26" xfId="6" applyNumberFormat="1" applyFont="1" applyBorder="1" applyAlignment="1">
      <alignment horizontal="center"/>
    </xf>
    <xf numFmtId="43" fontId="24" fillId="10" borderId="27" xfId="6" applyNumberFormat="1" applyFont="1" applyBorder="1" applyAlignment="1">
      <alignment horizontal="center"/>
    </xf>
    <xf numFmtId="43" fontId="24" fillId="10" borderId="27" xfId="2" applyFont="1" applyFill="1" applyBorder="1"/>
    <xf numFmtId="43" fontId="24" fillId="10" borderId="29" xfId="2" applyFont="1" applyFill="1" applyBorder="1"/>
    <xf numFmtId="43" fontId="24" fillId="0" borderId="30" xfId="2" applyFont="1" applyBorder="1"/>
    <xf numFmtId="43" fontId="24" fillId="0" borderId="36" xfId="2" applyFont="1" applyFill="1" applyBorder="1"/>
    <xf numFmtId="43" fontId="24" fillId="0" borderId="37" xfId="2" applyFont="1" applyBorder="1"/>
    <xf numFmtId="43" fontId="23" fillId="10" borderId="15" xfId="2" applyFont="1" applyFill="1" applyBorder="1" applyAlignment="1">
      <alignment horizontal="center"/>
    </xf>
    <xf numFmtId="43" fontId="24" fillId="10" borderId="34" xfId="2" applyFont="1" applyFill="1" applyBorder="1" applyAlignment="1">
      <alignment horizontal="center"/>
    </xf>
    <xf numFmtId="8" fontId="53" fillId="0" borderId="0" xfId="0" applyNumberFormat="1" applyFont="1" applyAlignment="1">
      <alignment horizontal="center"/>
    </xf>
    <xf numFmtId="43" fontId="24" fillId="0" borderId="2" xfId="2" applyFont="1" applyBorder="1"/>
    <xf numFmtId="43" fontId="24" fillId="9" borderId="34" xfId="2" applyFont="1" applyFill="1" applyBorder="1"/>
    <xf numFmtId="43" fontId="24" fillId="0" borderId="0" xfId="0" applyNumberFormat="1" applyFont="1"/>
    <xf numFmtId="0" fontId="54" fillId="0" borderId="0" xfId="0" applyFont="1"/>
    <xf numFmtId="0" fontId="31" fillId="0" borderId="3" xfId="0" applyFont="1" applyBorder="1"/>
    <xf numFmtId="165" fontId="0" fillId="0" borderId="0" xfId="0" applyNumberFormat="1"/>
    <xf numFmtId="0" fontId="9" fillId="0" borderId="0" xfId="0" applyFont="1" applyProtection="1">
      <protection locked="0"/>
    </xf>
    <xf numFmtId="44" fontId="13" fillId="0" borderId="0" xfId="0" applyNumberFormat="1" applyFont="1"/>
    <xf numFmtId="43" fontId="55" fillId="0" borderId="23" xfId="2" applyFont="1" applyBorder="1"/>
    <xf numFmtId="8" fontId="9" fillId="0" borderId="0" xfId="0" applyNumberFormat="1" applyFont="1"/>
    <xf numFmtId="43" fontId="24" fillId="10" borderId="0" xfId="6" applyNumberFormat="1" applyFont="1" applyBorder="1" applyAlignment="1">
      <alignment horizontal="center"/>
    </xf>
    <xf numFmtId="43" fontId="24" fillId="10" borderId="0" xfId="2" applyFont="1" applyFill="1" applyBorder="1"/>
    <xf numFmtId="43" fontId="24" fillId="0" borderId="0" xfId="2" applyFont="1" applyFill="1" applyBorder="1"/>
    <xf numFmtId="44" fontId="13" fillId="0" borderId="5" xfId="0" applyNumberFormat="1" applyFont="1" applyBorder="1"/>
    <xf numFmtId="44" fontId="15" fillId="0" borderId="0" xfId="0" applyNumberFormat="1" applyFont="1"/>
    <xf numFmtId="44" fontId="15" fillId="0" borderId="1" xfId="0" applyNumberFormat="1" applyFont="1" applyBorder="1"/>
    <xf numFmtId="44" fontId="23" fillId="0" borderId="0" xfId="0" applyNumberFormat="1" applyFont="1" applyAlignment="1">
      <alignment horizontal="center"/>
    </xf>
    <xf numFmtId="44" fontId="23" fillId="0" borderId="0" xfId="0" quotePrefix="1" applyNumberFormat="1" applyFont="1" applyAlignment="1">
      <alignment horizontal="center"/>
    </xf>
    <xf numFmtId="44" fontId="24" fillId="0" borderId="0" xfId="0" applyNumberFormat="1" applyFont="1" applyAlignment="1">
      <alignment horizontal="center"/>
    </xf>
    <xf numFmtId="8" fontId="24" fillId="0" borderId="1" xfId="0" applyNumberFormat="1" applyFont="1" applyBorder="1" applyAlignment="1">
      <alignment horizontal="center"/>
    </xf>
    <xf numFmtId="8" fontId="23" fillId="0" borderId="1" xfId="0" applyNumberFormat="1" applyFont="1" applyBorder="1" applyAlignment="1">
      <alignment horizontal="center"/>
    </xf>
    <xf numFmtId="44" fontId="23" fillId="0" borderId="1" xfId="0" applyNumberFormat="1" applyFont="1" applyBorder="1" applyAlignment="1">
      <alignment horizontal="center"/>
    </xf>
    <xf numFmtId="8" fontId="24" fillId="0" borderId="0" xfId="0" applyNumberFormat="1" applyFont="1" applyAlignment="1">
      <alignment horizontal="left"/>
    </xf>
    <xf numFmtId="44" fontId="23" fillId="0" borderId="0" xfId="4" applyFont="1" applyFill="1" applyBorder="1" applyProtection="1">
      <protection locked="0"/>
    </xf>
    <xf numFmtId="44" fontId="23" fillId="0" borderId="0" xfId="4" applyFont="1" applyFill="1" applyBorder="1"/>
    <xf numFmtId="0" fontId="24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4" fillId="0" borderId="1" xfId="0" applyFont="1" applyBorder="1" applyProtection="1">
      <protection locked="0"/>
    </xf>
    <xf numFmtId="8" fontId="24" fillId="0" borderId="1" xfId="0" applyNumberFormat="1" applyFont="1" applyBorder="1"/>
    <xf numFmtId="8" fontId="23" fillId="0" borderId="1" xfId="0" applyNumberFormat="1" applyFont="1" applyBorder="1"/>
    <xf numFmtId="44" fontId="23" fillId="0" borderId="1" xfId="4" applyFont="1" applyFill="1" applyBorder="1" applyProtection="1">
      <protection locked="0"/>
    </xf>
    <xf numFmtId="44" fontId="23" fillId="0" borderId="1" xfId="4" applyFont="1" applyFill="1" applyBorder="1"/>
    <xf numFmtId="44" fontId="23" fillId="0" borderId="0" xfId="4" applyFont="1" applyFill="1"/>
    <xf numFmtId="8" fontId="24" fillId="0" borderId="1" xfId="0" quotePrefix="1" applyNumberFormat="1" applyFont="1" applyBorder="1" applyAlignment="1">
      <alignment horizontal="center"/>
    </xf>
    <xf numFmtId="44" fontId="23" fillId="0" borderId="7" xfId="6" applyNumberFormat="1" applyFont="1" applyFill="1"/>
    <xf numFmtId="8" fontId="24" fillId="0" borderId="0" xfId="4" applyNumberFormat="1" applyFont="1" applyFill="1" applyBorder="1"/>
    <xf numFmtId="8" fontId="24" fillId="0" borderId="1" xfId="4" applyNumberFormat="1" applyFont="1" applyFill="1" applyBorder="1"/>
    <xf numFmtId="8" fontId="24" fillId="0" borderId="7" xfId="6" applyNumberFormat="1" applyFont="1" applyFill="1"/>
    <xf numFmtId="10" fontId="24" fillId="0" borderId="0" xfId="0" applyNumberFormat="1" applyFont="1" applyAlignment="1">
      <alignment horizontal="center"/>
    </xf>
    <xf numFmtId="44" fontId="49" fillId="0" borderId="0" xfId="0" applyNumberFormat="1" applyFont="1" applyAlignment="1">
      <alignment horizontal="center"/>
    </xf>
    <xf numFmtId="14" fontId="24" fillId="0" borderId="0" xfId="0" quotePrefix="1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14" fontId="24" fillId="0" borderId="1" xfId="0" quotePrefix="1" applyNumberFormat="1" applyFont="1" applyBorder="1" applyAlignment="1">
      <alignment horizontal="center"/>
    </xf>
    <xf numFmtId="10" fontId="24" fillId="0" borderId="1" xfId="0" quotePrefix="1" applyNumberFormat="1" applyFont="1" applyBorder="1" applyAlignment="1">
      <alignment horizontal="center"/>
    </xf>
    <xf numFmtId="44" fontId="23" fillId="0" borderId="0" xfId="4" applyFont="1"/>
    <xf numFmtId="0" fontId="24" fillId="0" borderId="0" xfId="0" applyFont="1" applyAlignment="1">
      <alignment horizontal="left"/>
    </xf>
    <xf numFmtId="44" fontId="23" fillId="0" borderId="0" xfId="4" applyFont="1" applyBorder="1"/>
    <xf numFmtId="44" fontId="23" fillId="0" borderId="0" xfId="4" applyFont="1" applyAlignment="1">
      <alignment horizontal="center"/>
    </xf>
    <xf numFmtId="0" fontId="23" fillId="0" borderId="55" xfId="6" applyFont="1" applyFill="1" applyBorder="1"/>
    <xf numFmtId="8" fontId="24" fillId="0" borderId="55" xfId="6" applyNumberFormat="1" applyFont="1" applyFill="1" applyBorder="1"/>
    <xf numFmtId="44" fontId="23" fillId="0" borderId="55" xfId="6" applyNumberFormat="1" applyFont="1" applyFill="1" applyBorder="1"/>
    <xf numFmtId="0" fontId="24" fillId="0" borderId="1" xfId="0" applyFont="1" applyBorder="1" applyAlignment="1">
      <alignment horizontal="left"/>
    </xf>
    <xf numFmtId="44" fontId="23" fillId="0" borderId="1" xfId="4" applyFont="1" applyBorder="1"/>
    <xf numFmtId="44" fontId="23" fillId="0" borderId="1" xfId="4" applyFont="1" applyBorder="1" applyProtection="1">
      <protection locked="0"/>
    </xf>
    <xf numFmtId="44" fontId="24" fillId="0" borderId="0" xfId="4" applyFont="1"/>
    <xf numFmtId="10" fontId="24" fillId="0" borderId="0" xfId="0" applyNumberFormat="1" applyFont="1"/>
    <xf numFmtId="8" fontId="24" fillId="0" borderId="0" xfId="4" applyNumberFormat="1" applyFont="1"/>
    <xf numFmtId="0" fontId="24" fillId="0" borderId="2" xfId="0" applyFont="1" applyBorder="1"/>
    <xf numFmtId="8" fontId="24" fillId="0" borderId="2" xfId="0" applyNumberFormat="1" applyFont="1" applyBorder="1"/>
    <xf numFmtId="10" fontId="24" fillId="0" borderId="1" xfId="0" applyNumberFormat="1" applyFont="1" applyBorder="1"/>
    <xf numFmtId="8" fontId="24" fillId="2" borderId="0" xfId="0" applyNumberFormat="1" applyFont="1" applyFill="1"/>
    <xf numFmtId="8" fontId="24" fillId="2" borderId="2" xfId="0" applyNumberFormat="1" applyFont="1" applyFill="1" applyBorder="1"/>
    <xf numFmtId="8" fontId="57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4" fontId="24" fillId="0" borderId="1" xfId="0" applyNumberFormat="1" applyFont="1" applyBorder="1" applyAlignment="1">
      <alignment horizontal="center"/>
    </xf>
    <xf numFmtId="44" fontId="24" fillId="0" borderId="0" xfId="4" applyFont="1" applyFill="1" applyBorder="1"/>
    <xf numFmtId="44" fontId="24" fillId="0" borderId="1" xfId="4" applyFont="1" applyFill="1" applyBorder="1"/>
    <xf numFmtId="8" fontId="24" fillId="0" borderId="0" xfId="4" applyNumberFormat="1" applyFont="1" applyFill="1"/>
    <xf numFmtId="8" fontId="24" fillId="0" borderId="0" xfId="4" applyNumberFormat="1" applyFont="1" applyFill="1" applyAlignment="1">
      <alignment horizontal="center"/>
    </xf>
    <xf numFmtId="44" fontId="23" fillId="0" borderId="1" xfId="0" applyNumberFormat="1" applyFont="1" applyBorder="1"/>
    <xf numFmtId="44" fontId="24" fillId="0" borderId="1" xfId="0" applyNumberFormat="1" applyFont="1" applyBorder="1"/>
    <xf numFmtId="8" fontId="23" fillId="0" borderId="55" xfId="6" applyNumberFormat="1" applyFont="1" applyFill="1" applyBorder="1"/>
    <xf numFmtId="165" fontId="23" fillId="0" borderId="55" xfId="6" applyNumberFormat="1" applyFont="1" applyFill="1" applyBorder="1"/>
    <xf numFmtId="44" fontId="24" fillId="0" borderId="55" xfId="6" applyNumberFormat="1" applyFont="1" applyFill="1" applyBorder="1"/>
    <xf numFmtId="8" fontId="5" fillId="0" borderId="0" xfId="0" applyNumberFormat="1" applyFont="1"/>
    <xf numFmtId="6" fontId="7" fillId="0" borderId="0" xfId="0" applyNumberFormat="1" applyFont="1"/>
    <xf numFmtId="0" fontId="58" fillId="0" borderId="0" xfId="0" applyFont="1"/>
    <xf numFmtId="0" fontId="49" fillId="0" borderId="1" xfId="0" applyFont="1" applyBorder="1"/>
    <xf numFmtId="44" fontId="24" fillId="0" borderId="0" xfId="4" applyFont="1" applyFill="1" applyProtection="1">
      <protection locked="0"/>
    </xf>
    <xf numFmtId="8" fontId="24" fillId="0" borderId="0" xfId="4" applyNumberFormat="1" applyFont="1" applyFill="1" applyProtection="1">
      <protection locked="0"/>
    </xf>
    <xf numFmtId="8" fontId="24" fillId="0" borderId="0" xfId="3" applyNumberFormat="1" applyFont="1" applyFill="1" applyProtection="1">
      <protection locked="0"/>
    </xf>
    <xf numFmtId="44" fontId="24" fillId="0" borderId="0" xfId="4" applyFont="1" applyFill="1"/>
    <xf numFmtId="44" fontId="24" fillId="0" borderId="0" xfId="4" applyFont="1" applyFill="1" applyBorder="1" applyProtection="1">
      <protection locked="0"/>
    </xf>
    <xf numFmtId="8" fontId="24" fillId="0" borderId="0" xfId="4" applyNumberFormat="1" applyFont="1" applyFill="1" applyBorder="1" applyProtection="1">
      <protection locked="0"/>
    </xf>
    <xf numFmtId="8" fontId="24" fillId="0" borderId="0" xfId="3" applyNumberFormat="1" applyFont="1" applyFill="1" applyBorder="1" applyProtection="1">
      <protection locked="0"/>
    </xf>
    <xf numFmtId="8" fontId="24" fillId="0" borderId="59" xfId="6" applyNumberFormat="1" applyFont="1" applyFill="1" applyBorder="1"/>
    <xf numFmtId="44" fontId="24" fillId="0" borderId="1" xfId="4" applyFont="1" applyFill="1" applyBorder="1" applyProtection="1">
      <protection locked="0"/>
    </xf>
    <xf numFmtId="8" fontId="24" fillId="0" borderId="1" xfId="4" applyNumberFormat="1" applyFont="1" applyFill="1" applyBorder="1" applyProtection="1">
      <protection locked="0"/>
    </xf>
    <xf numFmtId="8" fontId="24" fillId="0" borderId="1" xfId="3" applyNumberFormat="1" applyFont="1" applyFill="1" applyBorder="1" applyProtection="1">
      <protection locked="0"/>
    </xf>
    <xf numFmtId="44" fontId="24" fillId="0" borderId="55" xfId="6" applyNumberFormat="1" applyFont="1" applyFill="1" applyBorder="1" applyProtection="1">
      <protection locked="0"/>
    </xf>
    <xf numFmtId="8" fontId="24" fillId="0" borderId="58" xfId="6" applyNumberFormat="1" applyFont="1" applyFill="1" applyBorder="1" applyProtection="1">
      <protection locked="0"/>
    </xf>
    <xf numFmtId="8" fontId="23" fillId="0" borderId="0" xfId="4" applyNumberFormat="1" applyFont="1" applyFill="1"/>
    <xf numFmtId="43" fontId="23" fillId="0" borderId="0" xfId="2" applyFont="1" applyFill="1"/>
    <xf numFmtId="8" fontId="24" fillId="0" borderId="0" xfId="2" applyNumberFormat="1" applyFont="1" applyFill="1"/>
    <xf numFmtId="8" fontId="23" fillId="0" borderId="0" xfId="2" applyNumberFormat="1" applyFont="1" applyFill="1"/>
    <xf numFmtId="43" fontId="24" fillId="0" borderId="0" xfId="2" applyFont="1" applyFill="1"/>
    <xf numFmtId="0" fontId="24" fillId="0" borderId="1" xfId="0" applyFont="1" applyBorder="1"/>
    <xf numFmtId="8" fontId="24" fillId="0" borderId="7" xfId="6" applyNumberFormat="1" applyFont="1" applyFill="1" applyAlignment="1"/>
    <xf numFmtId="8" fontId="24" fillId="0" borderId="0" xfId="0" quotePrefix="1" applyNumberFormat="1" applyFont="1"/>
    <xf numFmtId="14" fontId="56" fillId="0" borderId="0" xfId="0" quotePrefix="1" applyNumberFormat="1" applyFont="1" applyAlignment="1">
      <alignment horizontal="center"/>
    </xf>
    <xf numFmtId="44" fontId="23" fillId="0" borderId="0" xfId="4" applyFont="1" applyProtection="1">
      <protection locked="0"/>
    </xf>
    <xf numFmtId="8" fontId="24" fillId="0" borderId="0" xfId="4" applyNumberFormat="1" applyFont="1" applyProtection="1">
      <protection locked="0"/>
    </xf>
    <xf numFmtId="8" fontId="24" fillId="0" borderId="7" xfId="6" applyNumberFormat="1" applyFont="1" applyFill="1" applyAlignment="1" applyProtection="1">
      <protection locked="0"/>
    </xf>
    <xf numFmtId="0" fontId="56" fillId="0" borderId="0" xfId="0" applyFont="1"/>
    <xf numFmtId="0" fontId="24" fillId="0" borderId="0" xfId="0" applyFont="1" applyAlignment="1" applyProtection="1">
      <alignment horizontal="left"/>
      <protection locked="0"/>
    </xf>
    <xf numFmtId="8" fontId="24" fillId="0" borderId="14" xfId="6" applyNumberFormat="1" applyFont="1" applyFill="1" applyBorder="1" applyAlignment="1" applyProtection="1">
      <protection locked="0"/>
    </xf>
    <xf numFmtId="44" fontId="23" fillId="0" borderId="0" xfId="4" applyFont="1" applyBorder="1" applyProtection="1">
      <protection locked="0"/>
    </xf>
    <xf numFmtId="8" fontId="24" fillId="0" borderId="0" xfId="4" applyNumberFormat="1" applyFont="1" applyBorder="1"/>
    <xf numFmtId="8" fontId="24" fillId="0" borderId="0" xfId="4" applyNumberFormat="1" applyFont="1" applyBorder="1" applyProtection="1">
      <protection locked="0"/>
    </xf>
    <xf numFmtId="8" fontId="24" fillId="0" borderId="0" xfId="6" applyNumberFormat="1" applyFont="1" applyFill="1" applyBorder="1" applyAlignment="1" applyProtection="1">
      <protection locked="0"/>
    </xf>
    <xf numFmtId="0" fontId="24" fillId="0" borderId="1" xfId="0" applyFont="1" applyBorder="1" applyAlignment="1" applyProtection="1">
      <alignment horizontal="left"/>
      <protection locked="0"/>
    </xf>
    <xf numFmtId="8" fontId="24" fillId="0" borderId="1" xfId="4" applyNumberFormat="1" applyFont="1" applyBorder="1"/>
    <xf numFmtId="8" fontId="24" fillId="0" borderId="1" xfId="4" applyNumberFormat="1" applyFont="1" applyBorder="1" applyProtection="1">
      <protection locked="0"/>
    </xf>
    <xf numFmtId="8" fontId="24" fillId="0" borderId="60" xfId="6" applyNumberFormat="1" applyFont="1" applyFill="1" applyBorder="1" applyAlignment="1" applyProtection="1">
      <protection locked="0"/>
    </xf>
    <xf numFmtId="8" fontId="24" fillId="0" borderId="61" xfId="6" applyNumberFormat="1" applyFont="1" applyFill="1" applyBorder="1" applyAlignment="1" applyProtection="1">
      <protection locked="0"/>
    </xf>
    <xf numFmtId="44" fontId="24" fillId="0" borderId="0" xfId="4" applyFont="1" applyProtection="1">
      <protection locked="0"/>
    </xf>
    <xf numFmtId="44" fontId="56" fillId="0" borderId="0" xfId="4" applyFont="1"/>
    <xf numFmtId="8" fontId="56" fillId="0" borderId="0" xfId="4" applyNumberFormat="1" applyFont="1"/>
    <xf numFmtId="8" fontId="24" fillId="0" borderId="0" xfId="4" applyNumberFormat="1" applyFont="1" applyFill="1" applyAlignment="1" applyProtection="1">
      <protection locked="0"/>
    </xf>
    <xf numFmtId="0" fontId="23" fillId="0" borderId="0" xfId="0" applyFont="1" applyAlignment="1">
      <alignment horizontal="left"/>
    </xf>
    <xf numFmtId="44" fontId="24" fillId="0" borderId="7" xfId="6" applyNumberFormat="1" applyFont="1" applyFill="1"/>
    <xf numFmtId="44" fontId="24" fillId="0" borderId="2" xfId="0" applyNumberFormat="1" applyFont="1" applyBorder="1"/>
    <xf numFmtId="6" fontId="24" fillId="0" borderId="0" xfId="0" applyNumberFormat="1" applyFont="1"/>
    <xf numFmtId="8" fontId="24" fillId="0" borderId="0" xfId="4" applyNumberFormat="1" applyFont="1" applyAlignment="1"/>
    <xf numFmtId="0" fontId="23" fillId="0" borderId="1" xfId="0" applyFont="1" applyBorder="1" applyAlignment="1">
      <alignment horizontal="center"/>
    </xf>
    <xf numFmtId="0" fontId="24" fillId="0" borderId="0" xfId="0" applyFont="1" applyAlignment="1" applyProtection="1">
      <alignment horizontal="center"/>
      <protection locked="0"/>
    </xf>
    <xf numFmtId="8" fontId="24" fillId="0" borderId="0" xfId="0" applyNumberFormat="1" applyFont="1" applyAlignment="1" applyProtection="1">
      <alignment horizontal="center"/>
      <protection locked="0"/>
    </xf>
    <xf numFmtId="6" fontId="3" fillId="0" borderId="0" xfId="0" applyNumberFormat="1" applyFont="1"/>
    <xf numFmtId="6" fontId="4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horizontal="center"/>
    </xf>
    <xf numFmtId="6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6" fontId="59" fillId="0" borderId="0" xfId="0" applyNumberFormat="1" applyFont="1"/>
    <xf numFmtId="6" fontId="4" fillId="0" borderId="0" xfId="0" applyNumberFormat="1" applyFont="1"/>
    <xf numFmtId="6" fontId="3" fillId="0" borderId="0" xfId="0" applyNumberFormat="1" applyFont="1" applyAlignment="1">
      <alignment horizontal="center"/>
    </xf>
    <xf numFmtId="6" fontId="60" fillId="0" borderId="0" xfId="0" applyNumberFormat="1" applyFont="1"/>
    <xf numFmtId="6" fontId="3" fillId="10" borderId="41" xfId="6" applyNumberFormat="1" applyFont="1" applyBorder="1"/>
    <xf numFmtId="6" fontId="3" fillId="10" borderId="42" xfId="6" applyNumberFormat="1" applyFont="1" applyBorder="1"/>
    <xf numFmtId="6" fontId="3" fillId="10" borderId="43" xfId="6" applyNumberFormat="1" applyFont="1" applyBorder="1"/>
    <xf numFmtId="6" fontId="3" fillId="10" borderId="44" xfId="6" applyNumberFormat="1" applyFont="1" applyBorder="1"/>
    <xf numFmtId="6" fontId="3" fillId="0" borderId="1" xfId="0" applyNumberFormat="1" applyFont="1" applyBorder="1"/>
    <xf numFmtId="6" fontId="60" fillId="10" borderId="45" xfId="6" applyNumberFormat="1" applyFont="1" applyBorder="1"/>
    <xf numFmtId="6" fontId="3" fillId="10" borderId="46" xfId="6" applyNumberFormat="1" applyFont="1" applyBorder="1"/>
    <xf numFmtId="6" fontId="4" fillId="0" borderId="0" xfId="0" quotePrefix="1" applyNumberFormat="1" applyFont="1" applyAlignment="1">
      <alignment horizontal="center"/>
    </xf>
    <xf numFmtId="44" fontId="3" fillId="0" borderId="0" xfId="4" applyFont="1"/>
    <xf numFmtId="44" fontId="3" fillId="0" borderId="0" xfId="4" applyFont="1" applyBorder="1"/>
    <xf numFmtId="6" fontId="3" fillId="0" borderId="0" xfId="0" quotePrefix="1" applyNumberFormat="1" applyFont="1"/>
    <xf numFmtId="167" fontId="7" fillId="0" borderId="0" xfId="3" applyNumberFormat="1" applyFont="1" applyFill="1"/>
    <xf numFmtId="6" fontId="3" fillId="0" borderId="0" xfId="0" quotePrefix="1" applyNumberFormat="1" applyFont="1" applyAlignment="1">
      <alignment horizontal="center"/>
    </xf>
    <xf numFmtId="44" fontId="3" fillId="0" borderId="0" xfId="0" applyNumberFormat="1" applyFont="1"/>
    <xf numFmtId="166" fontId="3" fillId="0" borderId="0" xfId="0" applyNumberFormat="1" applyFont="1"/>
    <xf numFmtId="17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0" xfId="0" quotePrefix="1" applyNumberFormat="1" applyFont="1" applyAlignment="1">
      <alignment horizontal="center"/>
    </xf>
    <xf numFmtId="168" fontId="3" fillId="0" borderId="0" xfId="4" applyNumberFormat="1" applyFont="1" applyBorder="1"/>
    <xf numFmtId="168" fontId="3" fillId="0" borderId="0" xfId="0" quotePrefix="1" applyNumberFormat="1" applyFont="1" applyAlignment="1">
      <alignment horizontal="center"/>
    </xf>
    <xf numFmtId="10" fontId="3" fillId="0" borderId="34" xfId="0" applyNumberFormat="1" applyFont="1" applyBorder="1" applyAlignment="1">
      <alignment horizontal="center"/>
    </xf>
    <xf numFmtId="6" fontId="3" fillId="0" borderId="3" xfId="0" applyNumberFormat="1" applyFont="1" applyBorder="1"/>
    <xf numFmtId="0" fontId="58" fillId="0" borderId="0" xfId="0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Alignment="1">
      <alignment horizontal="center"/>
    </xf>
    <xf numFmtId="170" fontId="3" fillId="0" borderId="6" xfId="4" applyNumberFormat="1" applyFont="1" applyBorder="1" applyAlignment="1">
      <alignment horizontal="center"/>
    </xf>
    <xf numFmtId="168" fontId="3" fillId="0" borderId="2" xfId="4" applyNumberFormat="1" applyFont="1" applyBorder="1" applyAlignment="1">
      <alignment horizontal="center"/>
    </xf>
    <xf numFmtId="168" fontId="3" fillId="0" borderId="1" xfId="4" applyNumberFormat="1" applyFont="1" applyBorder="1" applyAlignment="1">
      <alignment horizontal="center"/>
    </xf>
    <xf numFmtId="168" fontId="3" fillId="0" borderId="3" xfId="4" applyNumberFormat="1" applyFont="1" applyBorder="1" applyAlignment="1">
      <alignment horizontal="center"/>
    </xf>
    <xf numFmtId="8" fontId="24" fillId="0" borderId="0" xfId="3" applyNumberFormat="1" applyFont="1" applyFill="1" applyBorder="1" applyAlignment="1">
      <alignment horizontal="right"/>
    </xf>
    <xf numFmtId="44" fontId="49" fillId="0" borderId="0" xfId="4" applyFont="1" applyFill="1" applyAlignment="1">
      <alignment horizontal="center"/>
    </xf>
    <xf numFmtId="8" fontId="42" fillId="0" borderId="0" xfId="4" applyNumberFormat="1" applyFont="1" applyFill="1" applyBorder="1" applyAlignment="1">
      <alignment horizontal="right"/>
    </xf>
    <xf numFmtId="44" fontId="23" fillId="0" borderId="0" xfId="4" applyFont="1" applyFill="1" applyProtection="1">
      <protection locked="0"/>
    </xf>
    <xf numFmtId="8" fontId="24" fillId="0" borderId="0" xfId="4" applyNumberFormat="1" applyFont="1" applyFill="1" applyBorder="1" applyAlignment="1">
      <alignment horizontal="right"/>
    </xf>
    <xf numFmtId="8" fontId="24" fillId="0" borderId="1" xfId="4" applyNumberFormat="1" applyFont="1" applyFill="1" applyBorder="1" applyAlignment="1">
      <alignment horizontal="right"/>
    </xf>
    <xf numFmtId="8" fontId="23" fillId="0" borderId="5" xfId="0" applyNumberFormat="1" applyFont="1" applyBorder="1"/>
    <xf numFmtId="44" fontId="23" fillId="0" borderId="3" xfId="4" applyFont="1" applyFill="1" applyBorder="1"/>
    <xf numFmtId="8" fontId="24" fillId="0" borderId="3" xfId="4" applyNumberFormat="1" applyFont="1" applyFill="1" applyBorder="1" applyAlignment="1">
      <alignment horizontal="right"/>
    </xf>
    <xf numFmtId="44" fontId="23" fillId="0" borderId="5" xfId="4" applyFont="1" applyFill="1" applyBorder="1"/>
    <xf numFmtId="8" fontId="24" fillId="0" borderId="0" xfId="4" applyNumberFormat="1" applyFont="1" applyFill="1" applyBorder="1" applyAlignment="1" applyProtection="1">
      <alignment horizontal="right"/>
      <protection locked="0"/>
    </xf>
    <xf numFmtId="8" fontId="24" fillId="0" borderId="5" xfId="4" applyNumberFormat="1" applyFont="1" applyFill="1" applyBorder="1" applyAlignment="1">
      <alignment horizontal="right"/>
    </xf>
    <xf numFmtId="8" fontId="23" fillId="0" borderId="3" xfId="0" applyNumberFormat="1" applyFont="1" applyBorder="1"/>
    <xf numFmtId="8" fontId="24" fillId="0" borderId="0" xfId="2" applyNumberFormat="1" applyFont="1" applyFill="1" applyBorder="1" applyAlignment="1">
      <alignment horizontal="right"/>
    </xf>
    <xf numFmtId="8" fontId="24" fillId="0" borderId="1" xfId="2" applyNumberFormat="1" applyFont="1" applyFill="1" applyBorder="1" applyAlignment="1">
      <alignment horizontal="right"/>
    </xf>
    <xf numFmtId="8" fontId="24" fillId="0" borderId="23" xfId="4" applyNumberFormat="1" applyFont="1" applyFill="1" applyBorder="1" applyAlignment="1">
      <alignment horizontal="right"/>
    </xf>
    <xf numFmtId="8" fontId="24" fillId="0" borderId="5" xfId="2" applyNumberFormat="1" applyFont="1" applyFill="1" applyBorder="1" applyAlignment="1">
      <alignment horizontal="right"/>
    </xf>
    <xf numFmtId="8" fontId="24" fillId="0" borderId="0" xfId="4" applyNumberFormat="1" applyFont="1" applyFill="1" applyBorder="1" applyAlignment="1">
      <alignment horizontal="right" vertical="center"/>
    </xf>
    <xf numFmtId="8" fontId="24" fillId="0" borderId="2" xfId="4" applyNumberFormat="1" applyFont="1" applyFill="1" applyBorder="1" applyAlignment="1">
      <alignment horizontal="right"/>
    </xf>
    <xf numFmtId="44" fontId="23" fillId="0" borderId="0" xfId="4" applyFont="1" applyFill="1" applyAlignment="1">
      <alignment horizontal="right"/>
    </xf>
    <xf numFmtId="8" fontId="23" fillId="0" borderId="24" xfId="6" applyNumberFormat="1" applyFont="1" applyFill="1" applyBorder="1"/>
    <xf numFmtId="44" fontId="23" fillId="0" borderId="24" xfId="6" applyNumberFormat="1" applyFont="1" applyFill="1" applyBorder="1"/>
    <xf numFmtId="8" fontId="24" fillId="0" borderId="3" xfId="6" applyNumberFormat="1" applyFont="1" applyFill="1" applyBorder="1" applyAlignment="1">
      <alignment horizontal="right"/>
    </xf>
    <xf numFmtId="44" fontId="23" fillId="0" borderId="0" xfId="4" applyFont="1" applyFill="1" applyAlignment="1">
      <alignment horizontal="center"/>
    </xf>
    <xf numFmtId="8" fontId="49" fillId="0" borderId="0" xfId="0" applyNumberFormat="1" applyFont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8" fontId="23" fillId="0" borderId="0" xfId="0" applyNumberFormat="1" applyFont="1" applyProtection="1">
      <protection locked="0"/>
    </xf>
    <xf numFmtId="8" fontId="23" fillId="0" borderId="0" xfId="6" applyNumberFormat="1" applyFont="1" applyFill="1" applyBorder="1"/>
    <xf numFmtId="4" fontId="23" fillId="0" borderId="0" xfId="0" applyNumberFormat="1" applyFont="1" applyProtection="1">
      <protection locked="0"/>
    </xf>
    <xf numFmtId="7" fontId="23" fillId="0" borderId="0" xfId="0" applyNumberFormat="1" applyFont="1"/>
    <xf numFmtId="8" fontId="61" fillId="0" borderId="0" xfId="0" applyNumberFormat="1" applyFont="1"/>
    <xf numFmtId="8" fontId="61" fillId="0" borderId="0" xfId="0" applyNumberFormat="1" applyFont="1" applyProtection="1">
      <protection locked="0"/>
    </xf>
    <xf numFmtId="4" fontId="61" fillId="0" borderId="0" xfId="0" applyNumberFormat="1" applyFont="1" applyProtection="1">
      <protection locked="0"/>
    </xf>
    <xf numFmtId="44" fontId="61" fillId="0" borderId="0" xfId="4" applyFont="1" applyProtection="1">
      <protection locked="0"/>
    </xf>
    <xf numFmtId="44" fontId="62" fillId="0" borderId="0" xfId="4" applyFont="1" applyProtection="1">
      <protection locked="0"/>
    </xf>
    <xf numFmtId="44" fontId="61" fillId="0" borderId="0" xfId="4" applyFont="1"/>
    <xf numFmtId="44" fontId="61" fillId="0" borderId="0" xfId="4" applyFont="1" applyFill="1" applyProtection="1">
      <protection locked="0"/>
    </xf>
    <xf numFmtId="8" fontId="23" fillId="5" borderId="0" xfId="0" applyNumberFormat="1" applyFont="1" applyFill="1"/>
    <xf numFmtId="8" fontId="23" fillId="5" borderId="0" xfId="0" applyNumberFormat="1" applyFont="1" applyFill="1" applyProtection="1">
      <protection locked="0"/>
    </xf>
    <xf numFmtId="4" fontId="23" fillId="5" borderId="0" xfId="0" applyNumberFormat="1" applyFont="1" applyFill="1" applyProtection="1">
      <protection locked="0"/>
    </xf>
    <xf numFmtId="44" fontId="23" fillId="5" borderId="0" xfId="4" applyFont="1" applyFill="1" applyProtection="1">
      <protection locked="0"/>
    </xf>
    <xf numFmtId="44" fontId="24" fillId="5" borderId="0" xfId="4" applyFont="1" applyFill="1" applyProtection="1">
      <protection locked="0"/>
    </xf>
    <xf numFmtId="8" fontId="23" fillId="0" borderId="1" xfId="4" applyNumberFormat="1" applyFont="1" applyFill="1" applyBorder="1"/>
    <xf numFmtId="8" fontId="24" fillId="0" borderId="53" xfId="6" applyNumberFormat="1" applyFont="1" applyFill="1" applyBorder="1"/>
    <xf numFmtId="44" fontId="24" fillId="0" borderId="53" xfId="6" applyNumberFormat="1" applyFont="1" applyFill="1" applyBorder="1"/>
    <xf numFmtId="8" fontId="24" fillId="2" borderId="53" xfId="6" applyNumberFormat="1" applyFont="1" applyFill="1" applyBorder="1"/>
    <xf numFmtId="10" fontId="24" fillId="0" borderId="54" xfId="0" applyNumberFormat="1" applyFont="1" applyBorder="1"/>
    <xf numFmtId="44" fontId="24" fillId="0" borderId="0" xfId="4" applyFont="1" applyAlignment="1">
      <alignment horizontal="center"/>
    </xf>
    <xf numFmtId="165" fontId="24" fillId="0" borderId="0" xfId="4" applyNumberFormat="1" applyFont="1"/>
    <xf numFmtId="44" fontId="23" fillId="3" borderId="9" xfId="0" applyNumberFormat="1" applyFont="1" applyFill="1" applyBorder="1"/>
    <xf numFmtId="44" fontId="23" fillId="3" borderId="8" xfId="0" applyNumberFormat="1" applyFont="1" applyFill="1" applyBorder="1"/>
    <xf numFmtId="8" fontId="23" fillId="0" borderId="9" xfId="0" applyNumberFormat="1" applyFont="1" applyBorder="1"/>
    <xf numFmtId="44" fontId="23" fillId="3" borderId="0" xfId="0" applyNumberFormat="1" applyFont="1" applyFill="1"/>
    <xf numFmtId="44" fontId="23" fillId="3" borderId="12" xfId="0" applyNumberFormat="1" applyFont="1" applyFill="1" applyBorder="1"/>
    <xf numFmtId="44" fontId="23" fillId="3" borderId="5" xfId="0" applyNumberFormat="1" applyFont="1" applyFill="1" applyBorder="1"/>
    <xf numFmtId="44" fontId="23" fillId="0" borderId="12" xfId="0" applyNumberFormat="1" applyFont="1" applyBorder="1"/>
    <xf numFmtId="44" fontId="23" fillId="0" borderId="11" xfId="0" applyNumberFormat="1" applyFont="1" applyBorder="1"/>
    <xf numFmtId="44" fontId="23" fillId="0" borderId="0" xfId="3" applyNumberFormat="1" applyFont="1"/>
    <xf numFmtId="8" fontId="23" fillId="0" borderId="0" xfId="3" applyNumberFormat="1" applyFont="1" applyFill="1"/>
    <xf numFmtId="165" fontId="24" fillId="0" borderId="1" xfId="4" applyNumberFormat="1" applyFont="1" applyFill="1" applyBorder="1" applyProtection="1">
      <protection locked="0"/>
    </xf>
    <xf numFmtId="165" fontId="24" fillId="0" borderId="0" xfId="4" applyNumberFormat="1" applyFont="1" applyFill="1" applyBorder="1"/>
    <xf numFmtId="165" fontId="24" fillId="0" borderId="1" xfId="4" applyNumberFormat="1" applyFont="1" applyFill="1" applyBorder="1"/>
    <xf numFmtId="165" fontId="24" fillId="0" borderId="0" xfId="4" applyNumberFormat="1" applyFont="1" applyFill="1" applyBorder="1" applyProtection="1">
      <protection locked="0"/>
    </xf>
    <xf numFmtId="8" fontId="63" fillId="0" borderId="0" xfId="4" applyNumberFormat="1" applyFont="1" applyFill="1" applyBorder="1"/>
    <xf numFmtId="44" fontId="24" fillId="0" borderId="2" xfId="4" applyFont="1" applyFill="1" applyBorder="1"/>
    <xf numFmtId="8" fontId="24" fillId="0" borderId="2" xfId="4" applyNumberFormat="1" applyFont="1" applyFill="1" applyBorder="1"/>
    <xf numFmtId="10" fontId="24" fillId="0" borderId="0" xfId="4" applyNumberFormat="1" applyFont="1" applyFill="1" applyBorder="1"/>
    <xf numFmtId="8" fontId="24" fillId="0" borderId="1" xfId="0" applyNumberFormat="1" applyFont="1" applyBorder="1" applyAlignment="1">
      <alignment horizontal="left"/>
    </xf>
    <xf numFmtId="10" fontId="24" fillId="0" borderId="1" xfId="4" applyNumberFormat="1" applyFont="1" applyFill="1" applyBorder="1"/>
    <xf numFmtId="8" fontId="24" fillId="0" borderId="2" xfId="6" applyNumberFormat="1" applyFont="1" applyFill="1" applyBorder="1" applyAlignment="1">
      <alignment horizontal="left"/>
    </xf>
    <xf numFmtId="8" fontId="24" fillId="0" borderId="2" xfId="6" applyNumberFormat="1" applyFont="1" applyFill="1" applyBorder="1"/>
    <xf numFmtId="165" fontId="24" fillId="0" borderId="2" xfId="6" applyNumberFormat="1" applyFont="1" applyFill="1" applyBorder="1"/>
    <xf numFmtId="44" fontId="24" fillId="0" borderId="2" xfId="6" applyNumberFormat="1" applyFont="1" applyFill="1" applyBorder="1"/>
    <xf numFmtId="10" fontId="24" fillId="0" borderId="2" xfId="4" applyNumberFormat="1" applyFont="1" applyFill="1" applyBorder="1"/>
    <xf numFmtId="0" fontId="42" fillId="0" borderId="0" xfId="0" applyFont="1" applyAlignment="1">
      <alignment horizontal="center"/>
    </xf>
    <xf numFmtId="8" fontId="49" fillId="0" borderId="0" xfId="4" applyNumberFormat="1" applyFont="1" applyFill="1" applyBorder="1" applyAlignment="1">
      <alignment horizontal="center"/>
    </xf>
    <xf numFmtId="8" fontId="23" fillId="0" borderId="1" xfId="4" applyNumberFormat="1" applyFont="1" applyFill="1" applyBorder="1" applyProtection="1">
      <protection locked="0"/>
    </xf>
    <xf numFmtId="8" fontId="23" fillId="0" borderId="0" xfId="4" applyNumberFormat="1" applyFont="1" applyFill="1" applyBorder="1"/>
    <xf numFmtId="8" fontId="23" fillId="0" borderId="1" xfId="6" applyNumberFormat="1" applyFont="1" applyFill="1" applyBorder="1"/>
    <xf numFmtId="8" fontId="23" fillId="0" borderId="0" xfId="4" applyNumberFormat="1" applyFont="1" applyFill="1" applyBorder="1" applyProtection="1">
      <protection locked="0"/>
    </xf>
    <xf numFmtId="8" fontId="24" fillId="0" borderId="5" xfId="6" applyNumberFormat="1" applyFont="1" applyFill="1" applyBorder="1"/>
    <xf numFmtId="8" fontId="23" fillId="0" borderId="5" xfId="6" applyNumberFormat="1" applyFont="1" applyFill="1" applyBorder="1"/>
    <xf numFmtId="0" fontId="42" fillId="0" borderId="0" xfId="0" applyFont="1"/>
    <xf numFmtId="8" fontId="24" fillId="0" borderId="0" xfId="6" applyNumberFormat="1" applyFont="1" applyFill="1" applyBorder="1"/>
    <xf numFmtId="8" fontId="24" fillId="0" borderId="1" xfId="6" applyNumberFormat="1" applyFont="1" applyFill="1" applyBorder="1"/>
    <xf numFmtId="8" fontId="23" fillId="0" borderId="47" xfId="0" applyNumberFormat="1" applyFont="1" applyBorder="1" applyAlignment="1">
      <alignment horizontal="center"/>
    </xf>
    <xf numFmtId="8" fontId="23" fillId="0" borderId="49" xfId="0" applyNumberFormat="1" applyFont="1" applyBorder="1" applyAlignment="1">
      <alignment horizontal="center"/>
    </xf>
    <xf numFmtId="8" fontId="66" fillId="0" borderId="0" xfId="0" applyNumberFormat="1" applyFont="1"/>
    <xf numFmtId="8" fontId="23" fillId="0" borderId="20" xfId="0" applyNumberFormat="1" applyFont="1" applyBorder="1"/>
    <xf numFmtId="8" fontId="23" fillId="0" borderId="51" xfId="0" applyNumberFormat="1" applyFont="1" applyBorder="1"/>
    <xf numFmtId="8" fontId="23" fillId="0" borderId="19" xfId="0" applyNumberFormat="1" applyFont="1" applyBorder="1"/>
    <xf numFmtId="8" fontId="23" fillId="0" borderId="52" xfId="0" applyNumberFormat="1" applyFont="1" applyBorder="1"/>
    <xf numFmtId="8" fontId="23" fillId="0" borderId="48" xfId="0" applyNumberFormat="1" applyFont="1" applyBorder="1"/>
    <xf numFmtId="8" fontId="23" fillId="0" borderId="50" xfId="0" applyNumberFormat="1" applyFont="1" applyBorder="1"/>
    <xf numFmtId="8" fontId="42" fillId="0" borderId="0" xfId="0" applyNumberFormat="1" applyFont="1" applyAlignment="1">
      <alignment wrapText="1"/>
    </xf>
    <xf numFmtId="8" fontId="42" fillId="0" borderId="0" xfId="0" applyNumberFormat="1" applyFont="1" applyAlignment="1">
      <alignment horizontal="center" wrapText="1"/>
    </xf>
    <xf numFmtId="44" fontId="24" fillId="0" borderId="0" xfId="0" quotePrefix="1" applyNumberFormat="1" applyFont="1"/>
    <xf numFmtId="8" fontId="24" fillId="0" borderId="1" xfId="0" quotePrefix="1" applyNumberFormat="1" applyFont="1" applyBorder="1"/>
    <xf numFmtId="8" fontId="24" fillId="0" borderId="56" xfId="0" applyNumberFormat="1" applyFont="1" applyBorder="1"/>
    <xf numFmtId="8" fontId="24" fillId="2" borderId="56" xfId="0" applyNumberFormat="1" applyFont="1" applyFill="1" applyBorder="1"/>
    <xf numFmtId="44" fontId="24" fillId="0" borderId="0" xfId="0" quotePrefix="1" applyNumberFormat="1" applyFont="1" applyAlignment="1">
      <alignment horizontal="left"/>
    </xf>
    <xf numFmtId="8" fontId="24" fillId="0" borderId="14" xfId="6" applyNumberFormat="1" applyFont="1" applyFill="1" applyBorder="1"/>
    <xf numFmtId="44" fontId="24" fillId="0" borderId="14" xfId="6" applyNumberFormat="1" applyFont="1" applyFill="1" applyBorder="1"/>
    <xf numFmtId="44" fontId="24" fillId="2" borderId="0" xfId="0" applyNumberFormat="1" applyFont="1" applyFill="1"/>
    <xf numFmtId="10" fontId="24" fillId="0" borderId="0" xfId="0" quotePrefix="1" applyNumberFormat="1" applyFont="1" applyAlignment="1">
      <alignment horizontal="right"/>
    </xf>
    <xf numFmtId="40" fontId="3" fillId="0" borderId="0" xfId="4" applyNumberFormat="1" applyFont="1" applyAlignment="1">
      <alignment horizontal="center"/>
    </xf>
    <xf numFmtId="40" fontId="3" fillId="0" borderId="0" xfId="4" applyNumberFormat="1" applyFont="1" applyFill="1" applyAlignment="1">
      <alignment horizontal="center"/>
    </xf>
    <xf numFmtId="40" fontId="3" fillId="0" borderId="0" xfId="4" applyNumberFormat="1" applyFont="1" applyBorder="1" applyAlignment="1">
      <alignment horizontal="center"/>
    </xf>
    <xf numFmtId="40" fontId="3" fillId="0" borderId="1" xfId="4" applyNumberFormat="1" applyFont="1" applyBorder="1" applyAlignment="1">
      <alignment horizontal="center"/>
    </xf>
    <xf numFmtId="40" fontId="3" fillId="0" borderId="0" xfId="0" applyNumberFormat="1" applyFont="1" applyAlignment="1">
      <alignment horizontal="center"/>
    </xf>
    <xf numFmtId="40" fontId="3" fillId="0" borderId="2" xfId="4" applyNumberFormat="1" applyFont="1" applyBorder="1" applyAlignment="1">
      <alignment horizontal="center"/>
    </xf>
    <xf numFmtId="169" fontId="58" fillId="0" borderId="3" xfId="0" applyNumberFormat="1" applyFont="1" applyBorder="1"/>
    <xf numFmtId="14" fontId="3" fillId="14" borderId="0" xfId="0" applyNumberFormat="1" applyFont="1" applyFill="1" applyAlignment="1">
      <alignment horizontal="center"/>
    </xf>
    <xf numFmtId="6" fontId="3" fillId="14" borderId="0" xfId="0" applyNumberFormat="1" applyFont="1" applyFill="1" applyAlignment="1">
      <alignment horizontal="center"/>
    </xf>
    <xf numFmtId="14" fontId="3" fillId="5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14" fontId="3" fillId="9" borderId="0" xfId="0" applyNumberFormat="1" applyFont="1" applyFill="1" applyAlignment="1">
      <alignment horizontal="center"/>
    </xf>
    <xf numFmtId="6" fontId="3" fillId="9" borderId="0" xfId="0" applyNumberFormat="1" applyFont="1" applyFill="1" applyAlignment="1">
      <alignment horizontal="center"/>
    </xf>
    <xf numFmtId="14" fontId="3" fillId="15" borderId="0" xfId="0" applyNumberFormat="1" applyFont="1" applyFill="1" applyAlignment="1">
      <alignment horizontal="center"/>
    </xf>
    <xf numFmtId="6" fontId="3" fillId="15" borderId="0" xfId="0" applyNumberFormat="1" applyFont="1" applyFill="1" applyAlignment="1">
      <alignment horizontal="center"/>
    </xf>
    <xf numFmtId="14" fontId="3" fillId="16" borderId="0" xfId="0" applyNumberFormat="1" applyFont="1" applyFill="1" applyAlignment="1">
      <alignment horizontal="center"/>
    </xf>
    <xf numFmtId="6" fontId="3" fillId="16" borderId="0" xfId="0" applyNumberFormat="1" applyFont="1" applyFill="1" applyAlignment="1">
      <alignment horizontal="center"/>
    </xf>
    <xf numFmtId="14" fontId="3" fillId="17" borderId="0" xfId="0" applyNumberFormat="1" applyFont="1" applyFill="1" applyAlignment="1">
      <alignment horizontal="center"/>
    </xf>
    <xf numFmtId="6" fontId="3" fillId="17" borderId="0" xfId="0" applyNumberFormat="1" applyFont="1" applyFill="1"/>
    <xf numFmtId="14" fontId="3" fillId="18" borderId="0" xfId="0" applyNumberFormat="1" applyFont="1" applyFill="1" applyAlignment="1">
      <alignment horizontal="center"/>
    </xf>
    <xf numFmtId="6" fontId="3" fillId="18" borderId="0" xfId="0" applyNumberFormat="1" applyFont="1" applyFill="1" applyAlignment="1">
      <alignment horizontal="center"/>
    </xf>
    <xf numFmtId="43" fontId="24" fillId="0" borderId="0" xfId="2" applyFont="1" applyAlignment="1">
      <alignment horizontal="center"/>
    </xf>
    <xf numFmtId="0" fontId="24" fillId="8" borderId="0" xfId="0" applyFont="1" applyFill="1" applyAlignment="1">
      <alignment horizontal="center"/>
    </xf>
    <xf numFmtId="15" fontId="19" fillId="0" borderId="0" xfId="0" quotePrefix="1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6" fontId="4" fillId="0" borderId="0" xfId="0" applyNumberFormat="1" applyFont="1"/>
    <xf numFmtId="6" fontId="3" fillId="0" borderId="0" xfId="0" applyNumberFormat="1" applyFont="1"/>
    <xf numFmtId="6" fontId="4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center"/>
    </xf>
    <xf numFmtId="8" fontId="24" fillId="0" borderId="0" xfId="0" applyNumberFormat="1" applyFont="1"/>
    <xf numFmtId="8" fontId="64" fillId="0" borderId="0" xfId="0" applyNumberFormat="1" applyFont="1" applyAlignment="1">
      <alignment horizontal="center"/>
    </xf>
    <xf numFmtId="8" fontId="65" fillId="0" borderId="8" xfId="0" applyNumberFormat="1" applyFont="1" applyBorder="1" applyAlignment="1">
      <alignment horizontal="center"/>
    </xf>
    <xf numFmtId="8" fontId="65" fillId="0" borderId="9" xfId="0" applyNumberFormat="1" applyFont="1" applyBorder="1" applyAlignment="1">
      <alignment horizontal="center"/>
    </xf>
    <xf numFmtId="8" fontId="65" fillId="0" borderId="10" xfId="0" applyNumberFormat="1" applyFont="1" applyBorder="1" applyAlignment="1">
      <alignment horizontal="center"/>
    </xf>
    <xf numFmtId="8" fontId="42" fillId="0" borderId="0" xfId="0" applyNumberFormat="1" applyFont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8" fontId="32" fillId="10" borderId="38" xfId="6" applyNumberFormat="1" applyFont="1" applyBorder="1" applyAlignment="1">
      <alignment horizontal="center"/>
    </xf>
    <xf numFmtId="8" fontId="32" fillId="10" borderId="39" xfId="6" applyNumberFormat="1" applyFont="1" applyBorder="1" applyAlignment="1">
      <alignment horizontal="center"/>
    </xf>
    <xf numFmtId="8" fontId="32" fillId="10" borderId="40" xfId="6" applyNumberFormat="1" applyFont="1" applyBorder="1" applyAlignment="1">
      <alignment horizontal="center"/>
    </xf>
    <xf numFmtId="14" fontId="24" fillId="0" borderId="0" xfId="0" applyNumberFormat="1" applyFont="1" applyFill="1"/>
    <xf numFmtId="8" fontId="24" fillId="0" borderId="0" xfId="0" applyNumberFormat="1" applyFont="1" applyFill="1"/>
    <xf numFmtId="8" fontId="24" fillId="0" borderId="0" xfId="0" applyNumberFormat="1" applyFont="1" applyFill="1" applyAlignment="1">
      <alignment horizontal="center"/>
    </xf>
    <xf numFmtId="8" fontId="24" fillId="0" borderId="1" xfId="0" quotePrefix="1" applyNumberFormat="1" applyFont="1" applyFill="1" applyBorder="1" applyAlignment="1">
      <alignment horizontal="center"/>
    </xf>
    <xf numFmtId="8" fontId="24" fillId="0" borderId="1" xfId="0" applyNumberFormat="1" applyFont="1" applyFill="1" applyBorder="1"/>
    <xf numFmtId="8" fontId="24" fillId="0" borderId="58" xfId="6" applyNumberFormat="1" applyFont="1" applyFill="1" applyBorder="1"/>
    <xf numFmtId="8" fontId="42" fillId="0" borderId="0" xfId="0" applyNumberFormat="1" applyFont="1" applyFill="1" applyAlignment="1">
      <alignment horizontal="center"/>
    </xf>
    <xf numFmtId="165" fontId="24" fillId="0" borderId="0" xfId="4" applyNumberFormat="1" applyFont="1" applyFill="1"/>
    <xf numFmtId="165" fontId="24" fillId="0" borderId="0" xfId="0" applyNumberFormat="1" applyFont="1" applyFill="1"/>
    <xf numFmtId="10" fontId="24" fillId="0" borderId="0" xfId="0" applyNumberFormat="1" applyFont="1" applyBorder="1"/>
    <xf numFmtId="8" fontId="24" fillId="0" borderId="0" xfId="0" applyNumberFormat="1" applyFont="1" applyFill="1"/>
    <xf numFmtId="44" fontId="24" fillId="0" borderId="0" xfId="0" applyNumberFormat="1" applyFont="1" applyFill="1" applyAlignment="1">
      <alignment horizontal="center"/>
    </xf>
    <xf numFmtId="44" fontId="24" fillId="0" borderId="0" xfId="0" applyNumberFormat="1" applyFont="1" applyFill="1"/>
    <xf numFmtId="10" fontId="24" fillId="0" borderId="0" xfId="0" applyNumberFormat="1" applyFont="1" applyFill="1"/>
    <xf numFmtId="44" fontId="24" fillId="0" borderId="0" xfId="0" quotePrefix="1" applyNumberFormat="1" applyFont="1" applyFill="1" applyAlignment="1">
      <alignment horizontal="center"/>
    </xf>
    <xf numFmtId="8" fontId="24" fillId="0" borderId="0" xfId="0" applyNumberFormat="1" applyFont="1" applyFill="1" applyAlignment="1">
      <alignment horizontal="right"/>
    </xf>
    <xf numFmtId="8" fontId="23" fillId="0" borderId="0" xfId="0" applyNumberFormat="1" applyFont="1" applyFill="1"/>
    <xf numFmtId="10" fontId="24" fillId="0" borderId="0" xfId="0" applyNumberFormat="1" applyFont="1" applyFill="1" applyAlignment="1">
      <alignment horizontal="center"/>
    </xf>
    <xf numFmtId="8" fontId="24" fillId="0" borderId="1" xfId="0" applyNumberFormat="1" applyFont="1" applyFill="1" applyBorder="1" applyAlignment="1">
      <alignment horizontal="center"/>
    </xf>
    <xf numFmtId="8" fontId="23" fillId="0" borderId="1" xfId="0" applyNumberFormat="1" applyFont="1" applyFill="1" applyBorder="1" applyAlignment="1">
      <alignment horizontal="center"/>
    </xf>
    <xf numFmtId="44" fontId="24" fillId="0" borderId="1" xfId="0" applyNumberFormat="1" applyFont="1" applyFill="1" applyBorder="1" applyAlignment="1">
      <alignment horizontal="center"/>
    </xf>
    <xf numFmtId="10" fontId="24" fillId="0" borderId="1" xfId="0" quotePrefix="1" applyNumberFormat="1" applyFont="1" applyFill="1" applyBorder="1" applyAlignment="1">
      <alignment horizontal="center"/>
    </xf>
    <xf numFmtId="8" fontId="42" fillId="0" borderId="0" xfId="0" applyNumberFormat="1" applyFont="1" applyFill="1"/>
    <xf numFmtId="10" fontId="23" fillId="0" borderId="0" xfId="0" applyNumberFormat="1" applyFont="1" applyFill="1"/>
    <xf numFmtId="0" fontId="23" fillId="0" borderId="0" xfId="0" applyFont="1" applyFill="1" applyProtection="1">
      <protection locked="0"/>
    </xf>
    <xf numFmtId="0" fontId="23" fillId="0" borderId="1" xfId="0" applyFont="1" applyFill="1" applyBorder="1" applyProtection="1">
      <protection locked="0"/>
    </xf>
    <xf numFmtId="8" fontId="23" fillId="0" borderId="1" xfId="0" applyNumberFormat="1" applyFont="1" applyFill="1" applyBorder="1"/>
    <xf numFmtId="10" fontId="23" fillId="0" borderId="1" xfId="0" applyNumberFormat="1" applyFont="1" applyFill="1" applyBorder="1"/>
    <xf numFmtId="44" fontId="23" fillId="0" borderId="0" xfId="0" applyNumberFormat="1" applyFont="1" applyFill="1"/>
    <xf numFmtId="8" fontId="24" fillId="0" borderId="5" xfId="0" applyNumberFormat="1" applyFont="1" applyFill="1" applyBorder="1"/>
    <xf numFmtId="8" fontId="23" fillId="0" borderId="5" xfId="0" applyNumberFormat="1" applyFont="1" applyFill="1" applyBorder="1"/>
    <xf numFmtId="10" fontId="23" fillId="0" borderId="2" xfId="0" applyNumberFormat="1" applyFont="1" applyFill="1" applyBorder="1"/>
    <xf numFmtId="8" fontId="42" fillId="0" borderId="1" xfId="0" applyNumberFormat="1" applyFont="1" applyFill="1" applyBorder="1"/>
    <xf numFmtId="8" fontId="46" fillId="0" borderId="0" xfId="0" applyNumberFormat="1" applyFont="1" applyFill="1"/>
    <xf numFmtId="10" fontId="23" fillId="0" borderId="0" xfId="0" applyNumberFormat="1" applyFont="1" applyFill="1" applyAlignment="1">
      <alignment horizontal="right"/>
    </xf>
    <xf numFmtId="8" fontId="46" fillId="0" borderId="1" xfId="0" applyNumberFormat="1" applyFont="1" applyFill="1" applyBorder="1"/>
    <xf numFmtId="10" fontId="23" fillId="0" borderId="1" xfId="0" applyNumberFormat="1" applyFont="1" applyFill="1" applyBorder="1" applyAlignment="1">
      <alignment horizontal="right"/>
    </xf>
    <xf numFmtId="0" fontId="23" fillId="0" borderId="0" xfId="0" applyFont="1" applyFill="1" applyAlignment="1" applyProtection="1">
      <alignment vertical="center"/>
      <protection locked="0"/>
    </xf>
    <xf numFmtId="44" fontId="23" fillId="0" borderId="0" xfId="0" applyNumberFormat="1" applyFont="1" applyFill="1" applyProtection="1">
      <protection locked="0"/>
    </xf>
    <xf numFmtId="0" fontId="24" fillId="0" borderId="0" xfId="0" applyFont="1" applyFill="1" applyProtection="1">
      <protection locked="0"/>
    </xf>
    <xf numFmtId="8" fontId="24" fillId="0" borderId="3" xfId="0" applyNumberFormat="1" applyFont="1" applyFill="1" applyBorder="1"/>
    <xf numFmtId="8" fontId="23" fillId="0" borderId="3" xfId="0" applyNumberFormat="1" applyFont="1" applyFill="1" applyBorder="1"/>
    <xf numFmtId="8" fontId="24" fillId="0" borderId="0" xfId="9" applyNumberFormat="1" applyFont="1" applyFill="1"/>
    <xf numFmtId="8" fontId="24" fillId="0" borderId="1" xfId="9" applyNumberFormat="1" applyFont="1" applyFill="1" applyBorder="1"/>
    <xf numFmtId="10" fontId="23" fillId="0" borderId="2" xfId="0" applyNumberFormat="1" applyFont="1" applyFill="1" applyBorder="1" applyAlignment="1">
      <alignment horizontal="right"/>
    </xf>
    <xf numFmtId="0" fontId="23" fillId="0" borderId="0" xfId="0" applyFont="1" applyFill="1"/>
    <xf numFmtId="8" fontId="49" fillId="0" borderId="0" xfId="0" applyNumberFormat="1" applyFont="1" applyFill="1"/>
    <xf numFmtId="8" fontId="24" fillId="0" borderId="6" xfId="0" applyNumberFormat="1" applyFont="1" applyFill="1" applyBorder="1"/>
    <xf numFmtId="0" fontId="23" fillId="0" borderId="6" xfId="0" applyFont="1" applyFill="1" applyBorder="1" applyProtection="1">
      <protection locked="0"/>
    </xf>
    <xf numFmtId="44" fontId="23" fillId="0" borderId="3" xfId="0" applyNumberFormat="1" applyFont="1" applyFill="1" applyBorder="1"/>
    <xf numFmtId="10" fontId="23" fillId="0" borderId="56" xfId="0" applyNumberFormat="1" applyFont="1" applyFill="1" applyBorder="1" applyAlignment="1">
      <alignment horizontal="right"/>
    </xf>
    <xf numFmtId="8" fontId="23" fillId="0" borderId="0" xfId="0" applyNumberFormat="1" applyFont="1" applyFill="1" applyAlignment="1">
      <alignment horizontal="right"/>
    </xf>
    <xf numFmtId="44" fontId="23" fillId="0" borderId="0" xfId="0" applyNumberFormat="1" applyFont="1" applyFill="1" applyAlignment="1">
      <alignment horizontal="center"/>
    </xf>
    <xf numFmtId="8" fontId="24" fillId="0" borderId="0" xfId="0" quotePrefix="1" applyNumberFormat="1" applyFont="1" applyFill="1" applyAlignment="1">
      <alignment horizontal="center"/>
    </xf>
    <xf numFmtId="8" fontId="23" fillId="0" borderId="0" xfId="0" quotePrefix="1" applyNumberFormat="1" applyFont="1" applyFill="1" applyAlignment="1">
      <alignment horizontal="center"/>
    </xf>
    <xf numFmtId="44" fontId="49" fillId="0" borderId="0" xfId="0" applyNumberFormat="1" applyFont="1" applyFill="1" applyAlignment="1">
      <alignment horizontal="center"/>
    </xf>
    <xf numFmtId="8" fontId="23" fillId="0" borderId="0" xfId="0" applyNumberFormat="1" applyFont="1" applyFill="1" applyAlignment="1">
      <alignment horizontal="center"/>
    </xf>
    <xf numFmtId="0" fontId="24" fillId="0" borderId="0" xfId="0" applyFont="1" applyFill="1"/>
    <xf numFmtId="14" fontId="24" fillId="0" borderId="0" xfId="0" quotePrefix="1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1" xfId="0" applyFont="1" applyFill="1" applyBorder="1" applyAlignment="1">
      <alignment horizontal="center"/>
    </xf>
    <xf numFmtId="14" fontId="24" fillId="0" borderId="1" xfId="0" quotePrefix="1" applyNumberFormat="1" applyFont="1" applyFill="1" applyBorder="1" applyAlignment="1">
      <alignment horizontal="center"/>
    </xf>
    <xf numFmtId="44" fontId="23" fillId="0" borderId="1" xfId="0" applyNumberFormat="1" applyFont="1" applyFill="1" applyBorder="1" applyAlignment="1">
      <alignment horizontal="center"/>
    </xf>
    <xf numFmtId="44" fontId="23" fillId="0" borderId="1" xfId="0" quotePrefix="1" applyNumberFormat="1" applyFont="1" applyFill="1" applyBorder="1" applyAlignment="1">
      <alignment horizontal="center"/>
    </xf>
    <xf numFmtId="0" fontId="24" fillId="0" borderId="0" xfId="0" applyFont="1" applyFill="1" applyAlignment="1">
      <alignment horizontal="left"/>
    </xf>
    <xf numFmtId="8" fontId="24" fillId="0" borderId="0" xfId="0" applyNumberFormat="1" applyFont="1" applyFill="1" applyProtection="1">
      <protection locked="0"/>
    </xf>
    <xf numFmtId="8" fontId="44" fillId="0" borderId="0" xfId="0" applyNumberFormat="1" applyFont="1" applyFill="1"/>
    <xf numFmtId="10" fontId="44" fillId="0" borderId="0" xfId="0" applyNumberFormat="1" applyFont="1" applyFill="1"/>
    <xf numFmtId="10" fontId="44" fillId="0" borderId="0" xfId="0" applyNumberFormat="1" applyFont="1" applyFill="1" applyAlignment="1">
      <alignment horizontal="right"/>
    </xf>
    <xf numFmtId="0" fontId="24" fillId="0" borderId="1" xfId="0" applyFont="1" applyFill="1" applyBorder="1" applyAlignment="1">
      <alignment horizontal="left"/>
    </xf>
    <xf numFmtId="8" fontId="24" fillId="0" borderId="1" xfId="0" applyNumberFormat="1" applyFont="1" applyFill="1" applyBorder="1" applyProtection="1">
      <protection locked="0"/>
    </xf>
    <xf numFmtId="8" fontId="44" fillId="0" borderId="1" xfId="0" applyNumberFormat="1" applyFont="1" applyFill="1" applyBorder="1"/>
    <xf numFmtId="10" fontId="44" fillId="0" borderId="1" xfId="0" applyNumberFormat="1" applyFont="1" applyFill="1" applyBorder="1"/>
    <xf numFmtId="0" fontId="23" fillId="0" borderId="3" xfId="0" applyFont="1" applyFill="1" applyBorder="1"/>
    <xf numFmtId="165" fontId="24" fillId="0" borderId="3" xfId="0" applyNumberFormat="1" applyFont="1" applyFill="1" applyBorder="1"/>
    <xf numFmtId="14" fontId="24" fillId="0" borderId="0" xfId="0" applyNumberFormat="1" applyFont="1" applyFill="1" applyAlignment="1">
      <alignment horizontal="center"/>
    </xf>
    <xf numFmtId="44" fontId="42" fillId="0" borderId="0" xfId="0" applyNumberFormat="1" applyFont="1" applyFill="1" applyAlignment="1">
      <alignment horizontal="center"/>
    </xf>
    <xf numFmtId="0" fontId="24" fillId="0" borderId="1" xfId="0" applyFont="1" applyFill="1" applyBorder="1" applyProtection="1">
      <protection locked="0"/>
    </xf>
    <xf numFmtId="8" fontId="24" fillId="0" borderId="57" xfId="0" applyNumberFormat="1" applyFont="1" applyFill="1" applyBorder="1" applyAlignment="1">
      <alignment horizontal="right"/>
    </xf>
    <xf numFmtId="8" fontId="24" fillId="0" borderId="57" xfId="0" applyNumberFormat="1" applyFont="1" applyFill="1" applyBorder="1"/>
    <xf numFmtId="10" fontId="24" fillId="0" borderId="57" xfId="0" applyNumberFormat="1" applyFont="1" applyFill="1" applyBorder="1"/>
    <xf numFmtId="8" fontId="24" fillId="0" borderId="1" xfId="0" applyNumberFormat="1" applyFont="1" applyFill="1" applyBorder="1" applyAlignment="1">
      <alignment horizontal="right"/>
    </xf>
    <xf numFmtId="10" fontId="24" fillId="0" borderId="1" xfId="0" applyNumberFormat="1" applyFont="1" applyFill="1" applyBorder="1"/>
    <xf numFmtId="8" fontId="24" fillId="0" borderId="0" xfId="0" applyNumberFormat="1" applyFont="1" applyFill="1" applyAlignment="1">
      <alignment horizontal="left" vertical="center"/>
    </xf>
    <xf numFmtId="8" fontId="24" fillId="0" borderId="1" xfId="0" applyNumberFormat="1" applyFont="1" applyFill="1" applyBorder="1" applyAlignment="1">
      <alignment horizontal="left" vertical="center" wrapText="1"/>
    </xf>
    <xf numFmtId="10" fontId="24" fillId="0" borderId="2" xfId="0" applyNumberFormat="1" applyFont="1" applyFill="1" applyBorder="1"/>
    <xf numFmtId="8" fontId="24" fillId="0" borderId="56" xfId="4" applyNumberFormat="1" applyFont="1" applyFill="1" applyBorder="1"/>
    <xf numFmtId="8" fontId="42" fillId="0" borderId="0" xfId="0" applyNumberFormat="1" applyFont="1" applyFill="1" applyAlignment="1">
      <alignment horizontal="left"/>
    </xf>
    <xf numFmtId="8" fontId="24" fillId="0" borderId="0" xfId="0" applyNumberFormat="1" applyFont="1" applyFill="1" applyAlignment="1">
      <alignment horizontal="left"/>
    </xf>
    <xf numFmtId="8" fontId="24" fillId="0" borderId="1" xfId="0" applyNumberFormat="1" applyFont="1" applyFill="1" applyBorder="1" applyAlignment="1">
      <alignment horizontal="left"/>
    </xf>
    <xf numFmtId="44" fontId="24" fillId="0" borderId="0" xfId="0" applyNumberFormat="1" applyFont="1" applyFill="1" applyProtection="1">
      <protection locked="0"/>
    </xf>
    <xf numFmtId="14" fontId="24" fillId="0" borderId="0" xfId="0" quotePrefix="1" applyNumberFormat="1" applyFont="1" applyFill="1"/>
    <xf numFmtId="14" fontId="56" fillId="0" borderId="1" xfId="0" quotePrefix="1" applyNumberFormat="1" applyFont="1" applyFill="1" applyBorder="1" applyAlignment="1">
      <alignment horizontal="center"/>
    </xf>
    <xf numFmtId="10" fontId="24" fillId="0" borderId="0" xfId="0" applyNumberFormat="1" applyFont="1" applyFill="1" applyAlignment="1">
      <alignment horizontal="right"/>
    </xf>
    <xf numFmtId="0" fontId="24" fillId="0" borderId="2" xfId="0" applyFont="1" applyFill="1" applyBorder="1"/>
    <xf numFmtId="44" fontId="23" fillId="0" borderId="2" xfId="0" applyNumberFormat="1" applyFont="1" applyFill="1" applyBorder="1"/>
    <xf numFmtId="8" fontId="24" fillId="0" borderId="2" xfId="0" applyNumberFormat="1" applyFont="1" applyFill="1" applyBorder="1"/>
    <xf numFmtId="8" fontId="23" fillId="0" borderId="2" xfId="0" applyNumberFormat="1" applyFont="1" applyFill="1" applyBorder="1"/>
    <xf numFmtId="14" fontId="23" fillId="0" borderId="0" xfId="0" applyNumberFormat="1" applyFont="1" applyFill="1"/>
    <xf numFmtId="8" fontId="49" fillId="0" borderId="0" xfId="0" applyNumberFormat="1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23" fillId="0" borderId="0" xfId="0" applyFont="1" applyFill="1" applyAlignment="1" applyProtection="1">
      <alignment horizontal="left"/>
      <protection locked="0"/>
    </xf>
    <xf numFmtId="0" fontId="23" fillId="0" borderId="1" xfId="0" applyFont="1" applyFill="1" applyBorder="1" applyAlignment="1" applyProtection="1">
      <alignment horizontal="left"/>
      <protection locked="0"/>
    </xf>
    <xf numFmtId="8" fontId="23" fillId="0" borderId="0" xfId="0" applyNumberFormat="1" applyFont="1" applyFill="1" applyProtection="1">
      <protection locked="0"/>
    </xf>
    <xf numFmtId="44" fontId="24" fillId="0" borderId="1" xfId="0" applyNumberFormat="1" applyFont="1" applyFill="1" applyBorder="1"/>
    <xf numFmtId="8" fontId="24" fillId="0" borderId="0" xfId="4" applyNumberFormat="1" applyFont="1" applyFill="1" applyBorder="1" applyAlignment="1">
      <alignment horizontal="center"/>
    </xf>
    <xf numFmtId="44" fontId="24" fillId="0" borderId="2" xfId="0" applyNumberFormat="1" applyFont="1" applyFill="1" applyBorder="1"/>
    <xf numFmtId="8" fontId="24" fillId="0" borderId="0" xfId="0" quotePrefix="1" applyNumberFormat="1" applyFont="1" applyFill="1"/>
    <xf numFmtId="8" fontId="42" fillId="0" borderId="1" xfId="0" applyNumberFormat="1" applyFont="1" applyFill="1" applyBorder="1" applyAlignment="1">
      <alignment horizontal="center"/>
    </xf>
    <xf numFmtId="0" fontId="42" fillId="0" borderId="0" xfId="0" applyFont="1" applyFill="1"/>
    <xf numFmtId="44" fontId="24" fillId="0" borderId="3" xfId="0" applyNumberFormat="1" applyFont="1" applyFill="1" applyBorder="1"/>
    <xf numFmtId="8" fontId="24" fillId="0" borderId="1" xfId="6" applyNumberFormat="1" applyFont="1" applyFill="1" applyBorder="1" applyAlignment="1" applyProtection="1">
      <protection locked="0"/>
    </xf>
    <xf numFmtId="8" fontId="57" fillId="0" borderId="0" xfId="0" applyNumberFormat="1" applyFont="1" applyFill="1" applyAlignment="1">
      <alignment horizontal="center"/>
    </xf>
    <xf numFmtId="14" fontId="23" fillId="0" borderId="0" xfId="0" quotePrefix="1" applyNumberFormat="1" applyFont="1" applyFill="1" applyAlignment="1">
      <alignment horizontal="center"/>
    </xf>
    <xf numFmtId="10" fontId="23" fillId="0" borderId="0" xfId="0" applyNumberFormat="1" applyFont="1" applyFill="1" applyAlignment="1">
      <alignment horizontal="center"/>
    </xf>
    <xf numFmtId="44" fontId="23" fillId="0" borderId="1" xfId="0" applyNumberFormat="1" applyFont="1" applyFill="1" applyBorder="1"/>
    <xf numFmtId="8" fontId="24" fillId="0" borderId="1" xfId="3" applyNumberFormat="1" applyFont="1" applyFill="1" applyBorder="1" applyAlignment="1">
      <alignment horizontal="right"/>
    </xf>
    <xf numFmtId="44" fontId="23" fillId="0" borderId="0" xfId="0" quotePrefix="1" applyNumberFormat="1" applyFont="1" applyFill="1" applyAlignment="1">
      <alignment horizontal="center"/>
    </xf>
    <xf numFmtId="14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8" fontId="23" fillId="0" borderId="1" xfId="0" quotePrefix="1" applyNumberFormat="1" applyFont="1" applyFill="1" applyBorder="1" applyAlignment="1">
      <alignment horizontal="center"/>
    </xf>
    <xf numFmtId="14" fontId="23" fillId="0" borderId="1" xfId="0" quotePrefix="1" applyNumberFormat="1" applyFont="1" applyFill="1" applyBorder="1" applyAlignment="1">
      <alignment horizontal="center"/>
    </xf>
    <xf numFmtId="165" fontId="23" fillId="0" borderId="0" xfId="0" applyNumberFormat="1" applyFont="1" applyFill="1"/>
    <xf numFmtId="0" fontId="24" fillId="0" borderId="1" xfId="0" applyFont="1" applyFill="1" applyBorder="1"/>
  </cellXfs>
  <cellStyles count="14">
    <cellStyle name="Comma" xfId="2" builtinId="3"/>
    <cellStyle name="Comma 2" xfId="10" xr:uid="{55654F04-26C5-40B1-9DF0-ECDC48A1A5C7}"/>
    <cellStyle name="Currency" xfId="4" builtinId="4"/>
    <cellStyle name="Currency 2" xfId="11" xr:uid="{08550AFF-5D34-4BFA-9CE1-973FF09EA374}"/>
    <cellStyle name="Good" xfId="8" builtinId="26"/>
    <cellStyle name="Input" xfId="7" builtinId="20"/>
    <cellStyle name="Normal" xfId="0" builtinId="0"/>
    <cellStyle name="Normal 2" xfId="1" xr:uid="{00000000-0005-0000-0000-000002000000}"/>
    <cellStyle name="Normal 3" xfId="5" xr:uid="{6E114B71-458F-4920-B288-BEC37AB619B8}"/>
    <cellStyle name="Normal 4" xfId="9" xr:uid="{F91D2E78-2B90-4045-BF99-C1209E3876DE}"/>
    <cellStyle name="Normal 5" xfId="13" xr:uid="{EFC1B7A1-070D-480D-BCD0-15950BE7DF2A}"/>
    <cellStyle name="Note" xfId="6" builtinId="10"/>
    <cellStyle name="Percent" xfId="3" builtinId="5"/>
    <cellStyle name="Percent 2" xfId="12" xr:uid="{DC3661F8-4857-4704-8C54-BC51A586450A}"/>
  </cellStyles>
  <dxfs count="21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7C9E8"/>
      <color rgb="FF93FFC4"/>
      <color rgb="FFDCC5ED"/>
      <color rgb="FFFFFFCC"/>
      <color rgb="FFCCFFFF"/>
      <color rgb="FFFFDB6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85725</xdr:rowOff>
    </xdr:from>
    <xdr:to>
      <xdr:col>11</xdr:col>
      <xdr:colOff>549145</xdr:colOff>
      <xdr:row>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9A6005-5A54-E541-22D2-9DB7C4711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85725"/>
          <a:ext cx="7969121" cy="1409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Documents\BUDGET%20INFO\Budget%20Adopt\2026-2027%20Budget\2025-26%20Budget-Actual%20&amp;%202026-27%20Budget%2002132026.xlsx" TargetMode="External"/><Relationship Id="rId1" Type="http://schemas.openxmlformats.org/officeDocument/2006/relationships/externalLinkPath" Target="2025-26%20Budget-Actual%20&amp;%202026-27%20Budget%200213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Documents\BUDGET%20INFO\Budget%20Adopt\2024-2025%20Budget\2024-2025%20Working%20Budget%20TAJ%2002142024.xlsx" TargetMode="External"/><Relationship Id="rId1" Type="http://schemas.openxmlformats.org/officeDocument/2006/relationships/externalLinkPath" Target="/Documents/BUDGET%20INFO/Budget%20Adopt/2024-2025%20Budget/2024-2025%20Working%20Budget%20TAJ%200214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Documents\BUDGET%20INFO\Budget%20Adopt\2026-2027%20Budget\2025-26%20Budget-Actual%20&amp;%202026-27%20Budget%20TAJ%2003032026.xlsx" TargetMode="External"/><Relationship Id="rId1" Type="http://schemas.openxmlformats.org/officeDocument/2006/relationships/externalLinkPath" Target="2025-26%20Budget-Actual%20&amp;%202026-27%20Budget%20TAJ%200303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ECK"/>
      <sheetName val="R&amp;E EXPORT"/>
      <sheetName val="MCSJ Worksheet"/>
      <sheetName val="MCSJ Export"/>
      <sheetName val="COVERPAGE"/>
      <sheetName val="CERTIFICATION"/>
      <sheetName val="INSURANCE"/>
      <sheetName val="INTERFUND"/>
      <sheetName val="SUMMARY"/>
      <sheetName val="Gen F Rev"/>
      <sheetName val="Gen F Exp"/>
      <sheetName val="Water F Rev"/>
      <sheetName val="Water F Exp"/>
      <sheetName val="Sewer F Rev"/>
      <sheetName val="Sewer F Exp"/>
      <sheetName val="Refuse F Rev"/>
      <sheetName val="Refuse F Exp"/>
      <sheetName val="Capital H Exp plan"/>
      <sheetName val="Cap Proj F Rev"/>
      <sheetName val="Cap Proj F Exp"/>
      <sheetName val="CD F Rev"/>
      <sheetName val="CD F Exp"/>
      <sheetName val="DSF Rev"/>
      <sheetName val="DSF Exp"/>
      <sheetName val="out"/>
    </sheetNames>
    <sheetDataSet>
      <sheetData sheetId="0"/>
      <sheetData sheetId="1">
        <row r="1">
          <cell r="A1" t="str">
            <v>Account Id</v>
          </cell>
          <cell r="B1" t="str">
            <v>Account Description</v>
          </cell>
          <cell r="C1" t="str">
            <v>2025 Budgeted</v>
          </cell>
          <cell r="D1" t="str">
            <v>2025 Actual</v>
          </cell>
          <cell r="E1" t="str">
            <v>2024 Budgeted</v>
          </cell>
          <cell r="F1" t="str">
            <v>2024 Actual</v>
          </cell>
        </row>
        <row r="2">
          <cell r="A2" t="str">
            <v>A -1001-000</v>
          </cell>
          <cell r="B2" t="str">
            <v>REAL PROPERTY TAXES</v>
          </cell>
          <cell r="C2">
            <v>11375168.17</v>
          </cell>
          <cell r="D2">
            <v>11375166.52</v>
          </cell>
          <cell r="E2">
            <v>10926195</v>
          </cell>
          <cell r="F2">
            <v>11009265.890000001</v>
          </cell>
        </row>
        <row r="3">
          <cell r="A3" t="str">
            <v>A -1081-000</v>
          </cell>
          <cell r="B3" t="str">
            <v>PAYMENT IN-LIEU-OF-TAXES</v>
          </cell>
          <cell r="C3">
            <v>359878</v>
          </cell>
          <cell r="D3">
            <v>326227.76</v>
          </cell>
          <cell r="E3">
            <v>461000</v>
          </cell>
          <cell r="F3">
            <v>356048.56</v>
          </cell>
        </row>
        <row r="4">
          <cell r="A4" t="str">
            <v>A -1090-000</v>
          </cell>
          <cell r="B4" t="str">
            <v>INTEREST &amp; PENALTIES REAL PROP TAXES</v>
          </cell>
          <cell r="C4">
            <v>100000</v>
          </cell>
          <cell r="D4">
            <v>58378.2</v>
          </cell>
          <cell r="E4">
            <v>100000</v>
          </cell>
          <cell r="F4">
            <v>99038.6</v>
          </cell>
        </row>
        <row r="5">
          <cell r="A5" t="str">
            <v>A -1116-000</v>
          </cell>
          <cell r="B5" t="str">
            <v>TAX ON ADULT USE OF CANNABIS</v>
          </cell>
          <cell r="C5">
            <v>0</v>
          </cell>
          <cell r="D5">
            <v>57777.1</v>
          </cell>
          <cell r="E5">
            <v>0</v>
          </cell>
          <cell r="F5">
            <v>28649.79</v>
          </cell>
        </row>
        <row r="6">
          <cell r="A6" t="str">
            <v>A -1120-000</v>
          </cell>
          <cell r="B6" t="str">
            <v>NON-PROP TAXES DIST. BY BROOME COUNTY</v>
          </cell>
          <cell r="C6">
            <v>5750000</v>
          </cell>
          <cell r="D6">
            <v>4213293.2699999996</v>
          </cell>
          <cell r="E6">
            <v>5000000</v>
          </cell>
          <cell r="F6">
            <v>5300999.63</v>
          </cell>
        </row>
        <row r="7">
          <cell r="A7" t="str">
            <v>A -1130-000</v>
          </cell>
          <cell r="B7" t="str">
            <v>UTILITIES GROSS RECEIPTS TAX</v>
          </cell>
          <cell r="C7">
            <v>150000</v>
          </cell>
          <cell r="D7">
            <v>116405.13</v>
          </cell>
          <cell r="E7">
            <v>125000</v>
          </cell>
          <cell r="F7">
            <v>154818.43</v>
          </cell>
        </row>
        <row r="8">
          <cell r="A8" t="str">
            <v>CD-2706-NSR</v>
          </cell>
          <cell r="B8" t="str">
            <v>Grant-Norfolk So Railroad</v>
          </cell>
          <cell r="C8"/>
          <cell r="D8"/>
          <cell r="E8"/>
          <cell r="F8"/>
        </row>
        <row r="9">
          <cell r="A9" t="str">
            <v>A -1170-000</v>
          </cell>
          <cell r="B9" t="str">
            <v>FRANCHISE FEES</v>
          </cell>
          <cell r="C9">
            <v>250000</v>
          </cell>
          <cell r="D9">
            <v>131612.79999999999</v>
          </cell>
          <cell r="E9">
            <v>250000</v>
          </cell>
          <cell r="F9">
            <v>141028.03</v>
          </cell>
        </row>
        <row r="10">
          <cell r="A10" t="str">
            <v>A -1230-000</v>
          </cell>
          <cell r="B10" t="str">
            <v>TREASURERS FEES</v>
          </cell>
          <cell r="C10">
            <v>5000</v>
          </cell>
          <cell r="D10">
            <v>4160</v>
          </cell>
          <cell r="E10">
            <v>7000</v>
          </cell>
          <cell r="F10">
            <v>6080</v>
          </cell>
        </row>
        <row r="11">
          <cell r="A11" t="str">
            <v>A -1255-000</v>
          </cell>
          <cell r="B11" t="str">
            <v>CLERKS FEES (FOIL/MAPS)</v>
          </cell>
          <cell r="C11">
            <v>150</v>
          </cell>
          <cell r="D11">
            <v>50</v>
          </cell>
          <cell r="E11">
            <v>150</v>
          </cell>
          <cell r="F11">
            <v>20.5</v>
          </cell>
        </row>
        <row r="12">
          <cell r="A12" t="str">
            <v>A -1520-000</v>
          </cell>
          <cell r="B12" t="str">
            <v>POLICE DEPT FEES (FAF&amp;GRANTS)</v>
          </cell>
          <cell r="C12">
            <v>25000</v>
          </cell>
          <cell r="D12">
            <v>104072.35</v>
          </cell>
          <cell r="E12">
            <v>25000</v>
          </cell>
          <cell r="F12">
            <v>8605.75</v>
          </cell>
        </row>
        <row r="13">
          <cell r="A13" t="str">
            <v>CD-3389-TEC</v>
          </cell>
          <cell r="B13" t="str">
            <v>Grant - Police - NYS DCJS Tech</v>
          </cell>
          <cell r="C13"/>
          <cell r="D13"/>
          <cell r="E13"/>
          <cell r="F13"/>
        </row>
        <row r="14">
          <cell r="A14" t="str">
            <v>A -1520-001</v>
          </cell>
          <cell r="B14" t="str">
            <v>POLICE DEPT FEES (ON-SITE SERVICES)</v>
          </cell>
          <cell r="C14">
            <v>250000</v>
          </cell>
          <cell r="D14">
            <v>220999.98</v>
          </cell>
          <cell r="E14">
            <v>0</v>
          </cell>
          <cell r="F14">
            <v>0</v>
          </cell>
        </row>
        <row r="15">
          <cell r="A15" t="str">
            <v>A -1589-000</v>
          </cell>
          <cell r="B15" t="str">
            <v>STOP DWI REVENUE (OVERTIME)</v>
          </cell>
          <cell r="C15">
            <v>20000</v>
          </cell>
          <cell r="D15">
            <v>0</v>
          </cell>
          <cell r="E15">
            <v>20000</v>
          </cell>
          <cell r="F15">
            <v>13400.35</v>
          </cell>
        </row>
        <row r="16">
          <cell r="A16" t="str">
            <v>A -1601-000</v>
          </cell>
          <cell r="B16" t="str">
            <v>HEALTH FEES (BIRTH&amp;DEATH CERTIFICATES)</v>
          </cell>
          <cell r="C16">
            <v>85000</v>
          </cell>
          <cell r="D16">
            <v>54411.6</v>
          </cell>
          <cell r="E16">
            <v>85000</v>
          </cell>
          <cell r="F16">
            <v>77264.789999999994</v>
          </cell>
        </row>
        <row r="17">
          <cell r="A17" t="str">
            <v>A -1710-000</v>
          </cell>
          <cell r="B17" t="str">
            <v>PUBLIC WORKS SERVICES</v>
          </cell>
          <cell r="C17">
            <v>2500</v>
          </cell>
          <cell r="D17">
            <v>22990</v>
          </cell>
          <cell r="E17">
            <v>3000</v>
          </cell>
          <cell r="F17">
            <v>8493.2000000000007</v>
          </cell>
        </row>
        <row r="18">
          <cell r="A18" t="str">
            <v>A -1740-000</v>
          </cell>
          <cell r="B18" t="str">
            <v>ON-STREET PARKING METERS</v>
          </cell>
          <cell r="C18">
            <v>75000</v>
          </cell>
          <cell r="D18">
            <v>44117.49</v>
          </cell>
          <cell r="E18">
            <v>60000</v>
          </cell>
          <cell r="F18">
            <v>92728.07</v>
          </cell>
        </row>
        <row r="19">
          <cell r="A19" t="str">
            <v>A -2001-000</v>
          </cell>
          <cell r="B19" t="str">
            <v>PARKS &amp; RECREATIONS CHARGES</v>
          </cell>
          <cell r="C19">
            <v>4000</v>
          </cell>
          <cell r="D19">
            <v>1898</v>
          </cell>
          <cell r="E19">
            <v>3500</v>
          </cell>
          <cell r="F19">
            <v>4615.75</v>
          </cell>
        </row>
        <row r="20">
          <cell r="A20" t="str">
            <v>A -2110-000</v>
          </cell>
          <cell r="B20" t="str">
            <v>ZONING FEES</v>
          </cell>
          <cell r="C20">
            <v>5000</v>
          </cell>
          <cell r="D20">
            <v>5519</v>
          </cell>
          <cell r="E20">
            <v>0</v>
          </cell>
          <cell r="F20">
            <v>2430</v>
          </cell>
        </row>
        <row r="21">
          <cell r="A21" t="str">
            <v>A -2261-000</v>
          </cell>
          <cell r="B21" t="str">
            <v>SERVICES-Other Government-COURT UTILITES</v>
          </cell>
          <cell r="C21">
            <v>10000</v>
          </cell>
          <cell r="D21">
            <v>0</v>
          </cell>
          <cell r="E21">
            <v>10000</v>
          </cell>
          <cell r="F21">
            <v>11487.13</v>
          </cell>
        </row>
        <row r="22">
          <cell r="A22" t="str">
            <v>A -2262-000</v>
          </cell>
          <cell r="B22" t="str">
            <v>FIRE PROTECTION OTHER GOVERNMENTS</v>
          </cell>
          <cell r="C22">
            <v>170000</v>
          </cell>
          <cell r="D22">
            <v>168600</v>
          </cell>
          <cell r="E22">
            <v>170000</v>
          </cell>
          <cell r="F22">
            <v>173600</v>
          </cell>
        </row>
        <row r="23">
          <cell r="A23" t="str">
            <v>A -2401-000</v>
          </cell>
          <cell r="B23" t="str">
            <v>INTEREST EARNINGS</v>
          </cell>
          <cell r="C23">
            <v>100000</v>
          </cell>
          <cell r="D23">
            <v>169777.24</v>
          </cell>
          <cell r="E23">
            <v>50000</v>
          </cell>
          <cell r="F23">
            <v>345311.29</v>
          </cell>
        </row>
        <row r="24">
          <cell r="A24" t="str">
            <v>A -2410-000</v>
          </cell>
          <cell r="B24" t="str">
            <v>RENTAL OF REAL PROPERTY</v>
          </cell>
          <cell r="C24">
            <v>65000</v>
          </cell>
          <cell r="D24">
            <v>6261.77</v>
          </cell>
          <cell r="E24">
            <v>15000</v>
          </cell>
          <cell r="F24">
            <v>60014.25</v>
          </cell>
        </row>
        <row r="25">
          <cell r="A25" t="str">
            <v>CD-3901-ARC</v>
          </cell>
          <cell r="B25" t="str">
            <v>Grant NYS Archives</v>
          </cell>
          <cell r="C25"/>
          <cell r="D25"/>
          <cell r="E25"/>
          <cell r="F25"/>
        </row>
        <row r="26">
          <cell r="A26" t="str">
            <v>CD-3902-TAP</v>
          </cell>
          <cell r="B26" t="str">
            <v>Grant NYS DOT Tap</v>
          </cell>
          <cell r="C26"/>
          <cell r="D26"/>
          <cell r="E26"/>
          <cell r="F26"/>
        </row>
        <row r="27">
          <cell r="A27" t="str">
            <v>CD-3901-ARC</v>
          </cell>
          <cell r="B27" t="str">
            <v>Grant NYS SRBC Leak Detection</v>
          </cell>
          <cell r="C27"/>
          <cell r="D27"/>
          <cell r="E27"/>
          <cell r="F27"/>
        </row>
        <row r="28">
          <cell r="A28" t="str">
            <v>A -2501-000</v>
          </cell>
          <cell r="B28" t="str">
            <v>BUSINESS &amp; OCCUPATIONAL LICENSES</v>
          </cell>
          <cell r="C28">
            <v>45000</v>
          </cell>
          <cell r="D28">
            <v>17858</v>
          </cell>
          <cell r="E28">
            <v>45000</v>
          </cell>
          <cell r="F28">
            <v>21191</v>
          </cell>
        </row>
        <row r="29">
          <cell r="A29" t="str">
            <v>A -2530-000</v>
          </cell>
          <cell r="B29" t="str">
            <v>BINGO LICENSES</v>
          </cell>
          <cell r="C29">
            <v>500</v>
          </cell>
          <cell r="D29">
            <v>367.5</v>
          </cell>
          <cell r="E29">
            <v>500</v>
          </cell>
          <cell r="F29">
            <v>337.5</v>
          </cell>
        </row>
        <row r="30">
          <cell r="A30" t="str">
            <v>CD-4325-DPS</v>
          </cell>
          <cell r="B30" t="str">
            <v>Grant Federal Downtown Parking Study</v>
          </cell>
          <cell r="C30"/>
          <cell r="D30"/>
          <cell r="E30"/>
          <cell r="F30"/>
        </row>
        <row r="31">
          <cell r="A31" t="str">
            <v>A -2535-000</v>
          </cell>
          <cell r="B31" t="str">
            <v>Cap to SGF - Interfund</v>
          </cell>
          <cell r="C31">
            <v>150</v>
          </cell>
          <cell r="D31">
            <v>10</v>
          </cell>
          <cell r="E31">
            <v>150</v>
          </cell>
          <cell r="F31">
            <v>40</v>
          </cell>
        </row>
        <row r="32">
          <cell r="A32" t="str">
            <v>A -2540-000</v>
          </cell>
          <cell r="B32" t="str">
            <v>BINGO FEES</v>
          </cell>
          <cell r="C32">
            <v>300</v>
          </cell>
          <cell r="D32">
            <v>572.39</v>
          </cell>
          <cell r="E32">
            <v>300</v>
          </cell>
          <cell r="F32">
            <v>471.35</v>
          </cell>
        </row>
        <row r="33">
          <cell r="A33" t="str">
            <v>A -2545-000</v>
          </cell>
          <cell r="B33" t="str">
            <v>GAMES OF CHANCE FEES</v>
          </cell>
          <cell r="C33">
            <v>75</v>
          </cell>
          <cell r="D33">
            <v>25</v>
          </cell>
          <cell r="E33">
            <v>75</v>
          </cell>
          <cell r="F33">
            <v>0</v>
          </cell>
        </row>
        <row r="34">
          <cell r="A34" t="str">
            <v>A -2590-000</v>
          </cell>
          <cell r="B34" t="str">
            <v>PERMITS OTHER</v>
          </cell>
          <cell r="C34">
            <v>120000</v>
          </cell>
          <cell r="D34">
            <v>181803.06</v>
          </cell>
          <cell r="E34">
            <v>125000</v>
          </cell>
          <cell r="F34">
            <v>92212</v>
          </cell>
        </row>
        <row r="35">
          <cell r="A35" t="str">
            <v>A -2600-000</v>
          </cell>
          <cell r="B35" t="str">
            <v>CODE VIOLATIONS &amp; FEES</v>
          </cell>
          <cell r="C35">
            <v>150000</v>
          </cell>
          <cell r="D35">
            <v>110833.01</v>
          </cell>
          <cell r="E35">
            <v>140000</v>
          </cell>
          <cell r="F35">
            <v>65859.240000000005</v>
          </cell>
        </row>
        <row r="36">
          <cell r="A36" t="str">
            <v>A -2605-000</v>
          </cell>
          <cell r="B36" t="str">
            <v>Compare to Total Expenses</v>
          </cell>
          <cell r="C36">
            <v>15000</v>
          </cell>
          <cell r="D36">
            <v>0</v>
          </cell>
          <cell r="E36">
            <v>0</v>
          </cell>
          <cell r="F36">
            <v>0</v>
          </cell>
        </row>
        <row r="37">
          <cell r="A37" t="str">
            <v>A -2610-000</v>
          </cell>
          <cell r="B37" t="str">
            <v>FINES FORFEITED BAIL</v>
          </cell>
          <cell r="C37">
            <v>200000</v>
          </cell>
          <cell r="D37">
            <v>5100</v>
          </cell>
          <cell r="E37">
            <v>150000</v>
          </cell>
          <cell r="F37">
            <v>145738.5</v>
          </cell>
        </row>
        <row r="38">
          <cell r="A38" t="str">
            <v>A -2650-000</v>
          </cell>
          <cell r="B38" t="str">
            <v>SALE OF SCRAP/EQUIP</v>
          </cell>
          <cell r="C38">
            <v>15400</v>
          </cell>
          <cell r="D38">
            <v>15400</v>
          </cell>
          <cell r="E38">
            <v>0</v>
          </cell>
          <cell r="F38">
            <v>0</v>
          </cell>
        </row>
        <row r="39">
          <cell r="A39" t="str">
            <v>A -2655-000</v>
          </cell>
          <cell r="B39" t="str">
            <v>MINOR SALES</v>
          </cell>
          <cell r="C39">
            <v>1000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A -2660-000</v>
          </cell>
          <cell r="B40" t="str">
            <v>SALE OF REAL PROPERTY</v>
          </cell>
          <cell r="C40">
            <v>650000</v>
          </cell>
          <cell r="D40">
            <v>0</v>
          </cell>
          <cell r="E40">
            <v>1800000</v>
          </cell>
          <cell r="F40">
            <v>1090000</v>
          </cell>
        </row>
        <row r="41">
          <cell r="A41" t="str">
            <v>A -2680-000</v>
          </cell>
          <cell r="B41" t="str">
            <v>INSURANCE RECOVERIES</v>
          </cell>
          <cell r="C41">
            <v>61963.8</v>
          </cell>
          <cell r="D41">
            <v>51963.89</v>
          </cell>
          <cell r="E41">
            <v>10000</v>
          </cell>
          <cell r="F41">
            <v>57698.75</v>
          </cell>
        </row>
        <row r="42">
          <cell r="A42" t="str">
            <v>A -2690-000</v>
          </cell>
          <cell r="B42" t="str">
            <v>OTHER COMPENSATION FOR LOSS</v>
          </cell>
          <cell r="C42">
            <v>0</v>
          </cell>
          <cell r="D42">
            <v>12156.88</v>
          </cell>
          <cell r="E42">
            <v>0</v>
          </cell>
          <cell r="F42">
            <v>0</v>
          </cell>
        </row>
        <row r="43">
          <cell r="A43" t="str">
            <v>A -2701-000</v>
          </cell>
          <cell r="B43" t="str">
            <v>REFUND PRIOR YEARS</v>
          </cell>
          <cell r="C43">
            <v>25000</v>
          </cell>
          <cell r="D43">
            <v>5795.1</v>
          </cell>
          <cell r="E43">
            <v>5000</v>
          </cell>
          <cell r="F43">
            <v>210646.3</v>
          </cell>
        </row>
        <row r="44">
          <cell r="A44" t="str">
            <v>A -2770-000</v>
          </cell>
          <cell r="B44" t="str">
            <v>UNCLASSIFIED</v>
          </cell>
          <cell r="C44">
            <v>1075000</v>
          </cell>
          <cell r="D44">
            <v>327.61</v>
          </cell>
          <cell r="E44">
            <v>146000</v>
          </cell>
          <cell r="F44">
            <v>96632</v>
          </cell>
        </row>
        <row r="45">
          <cell r="A45" t="str">
            <v>A -2775-000</v>
          </cell>
          <cell r="B45" t="str">
            <v>EMPLOYEE H. I CO-PAYMENT</v>
          </cell>
          <cell r="C45">
            <v>500000</v>
          </cell>
          <cell r="D45">
            <v>182697.37</v>
          </cell>
          <cell r="E45">
            <v>450000</v>
          </cell>
          <cell r="F45">
            <v>423276.94</v>
          </cell>
        </row>
        <row r="46">
          <cell r="A46" t="str">
            <v>A -3001-000</v>
          </cell>
          <cell r="B46" t="str">
            <v>NYS AID PER CAPITA (AIM)</v>
          </cell>
          <cell r="C46">
            <v>183682</v>
          </cell>
          <cell r="D46">
            <v>183682</v>
          </cell>
          <cell r="E46">
            <v>183682</v>
          </cell>
          <cell r="F46">
            <v>183682</v>
          </cell>
        </row>
        <row r="47">
          <cell r="A47" t="str">
            <v>A -3005-000</v>
          </cell>
          <cell r="B47" t="str">
            <v>NYS AID -MORTAGE TAX</v>
          </cell>
          <cell r="C47">
            <v>150000</v>
          </cell>
          <cell r="D47">
            <v>103296.05</v>
          </cell>
          <cell r="E47">
            <v>150000</v>
          </cell>
          <cell r="F47">
            <v>200589.64</v>
          </cell>
        </row>
        <row r="48">
          <cell r="A48" t="str">
            <v>A -3089-000</v>
          </cell>
          <cell r="B48" t="str">
            <v>NYS-ADMINISTRATIVE AID-SHARED SERVICES</v>
          </cell>
          <cell r="C48">
            <v>0</v>
          </cell>
          <cell r="D48">
            <v>13650</v>
          </cell>
          <cell r="E48">
            <v>0</v>
          </cell>
          <cell r="F48">
            <v>0</v>
          </cell>
        </row>
        <row r="49">
          <cell r="A49" t="str">
            <v>A -3389-000</v>
          </cell>
          <cell r="B49" t="str">
            <v>NYS-OTHER PUBLIC SAFETY-PTS GRNT POLICE</v>
          </cell>
          <cell r="C49">
            <v>0</v>
          </cell>
          <cell r="D49">
            <v>0</v>
          </cell>
          <cell r="E49">
            <v>5000</v>
          </cell>
          <cell r="F49">
            <v>1083.78</v>
          </cell>
        </row>
        <row r="50">
          <cell r="A50" t="str">
            <v>A -3392-000</v>
          </cell>
          <cell r="B50" t="str">
            <v>NYS-POLICE -RISE GRANT</v>
          </cell>
          <cell r="C50">
            <v>0</v>
          </cell>
          <cell r="D50">
            <v>0</v>
          </cell>
          <cell r="E50">
            <v>0</v>
          </cell>
          <cell r="F50">
            <v>14753.45</v>
          </cell>
        </row>
        <row r="51">
          <cell r="A51" t="str">
            <v>A -3489-000</v>
          </cell>
          <cell r="B51" t="str">
            <v>NYS-OTHER HEALTH (FIRE GRANT)</v>
          </cell>
          <cell r="C51">
            <v>163388.76</v>
          </cell>
          <cell r="D51">
            <v>-287802.06</v>
          </cell>
          <cell r="E51">
            <v>214356.28</v>
          </cell>
          <cell r="F51">
            <v>287802.06</v>
          </cell>
        </row>
        <row r="52">
          <cell r="A52" t="str">
            <v>A -3892-000</v>
          </cell>
          <cell r="B52" t="str">
            <v>GBF PROJECTS</v>
          </cell>
          <cell r="C52">
            <v>0</v>
          </cell>
          <cell r="D52">
            <v>0</v>
          </cell>
          <cell r="E52">
            <v>0</v>
          </cell>
          <cell r="F52">
            <v>829.6</v>
          </cell>
        </row>
        <row r="53">
          <cell r="A53" t="str">
            <v>A -4089-000</v>
          </cell>
          <cell r="B53" t="str">
            <v>FED AID EMERGENCY DISASTER AID</v>
          </cell>
          <cell r="C53">
            <v>0</v>
          </cell>
          <cell r="D53">
            <v>0</v>
          </cell>
          <cell r="E53">
            <v>0</v>
          </cell>
          <cell r="F53">
            <v>5603.81</v>
          </cell>
        </row>
        <row r="54">
          <cell r="A54" t="str">
            <v>A -4089-001</v>
          </cell>
          <cell r="B54" t="str">
            <v>FEDERAL SAFER GRANT</v>
          </cell>
          <cell r="C54">
            <v>0</v>
          </cell>
          <cell r="D54">
            <v>422748.79</v>
          </cell>
          <cell r="E54">
            <v>0</v>
          </cell>
          <cell r="F54">
            <v>0</v>
          </cell>
        </row>
        <row r="55">
          <cell r="A55" t="str">
            <v>A -4090-000</v>
          </cell>
          <cell r="B55" t="str">
            <v>FBI-JTTF FUNDS</v>
          </cell>
          <cell r="C55">
            <v>0</v>
          </cell>
          <cell r="D55">
            <v>5287.96</v>
          </cell>
          <cell r="E55">
            <v>0</v>
          </cell>
          <cell r="F55">
            <v>3645.26</v>
          </cell>
        </row>
        <row r="56">
          <cell r="A56" t="str">
            <v>A -5031-LIB</v>
          </cell>
          <cell r="B56" t="str">
            <v>INTERFUND TRANSFER-LIBRARY</v>
          </cell>
          <cell r="C56">
            <v>0</v>
          </cell>
          <cell r="D56">
            <v>4167.45</v>
          </cell>
          <cell r="E56">
            <v>0</v>
          </cell>
          <cell r="F56">
            <v>0</v>
          </cell>
        </row>
        <row r="57">
          <cell r="A57" t="str">
            <v>A -5031-REF</v>
          </cell>
          <cell r="B57" t="str">
            <v>INTERFUND TRANSFER-REFUSE</v>
          </cell>
          <cell r="C57">
            <v>573043.13</v>
          </cell>
          <cell r="D57">
            <v>0</v>
          </cell>
          <cell r="E57">
            <v>441375.93</v>
          </cell>
          <cell r="F57">
            <v>441375.93</v>
          </cell>
        </row>
        <row r="58">
          <cell r="A58" t="str">
            <v>A -5031-SEW</v>
          </cell>
          <cell r="B58" t="str">
            <v>INTERFUND TRANSFER - SEWER</v>
          </cell>
          <cell r="C58">
            <v>914637.71</v>
          </cell>
          <cell r="D58">
            <v>0</v>
          </cell>
          <cell r="E58">
            <v>637994.35</v>
          </cell>
          <cell r="F58">
            <v>637994.36</v>
          </cell>
        </row>
        <row r="59">
          <cell r="A59" t="str">
            <v>A -5031-VP1</v>
          </cell>
          <cell r="B59" t="str">
            <v>INTERFUND TRANSFER-VARIABLE PURPOSE</v>
          </cell>
          <cell r="C59">
            <v>0</v>
          </cell>
          <cell r="D59">
            <v>0</v>
          </cell>
          <cell r="E59">
            <v>3600</v>
          </cell>
          <cell r="F59">
            <v>3600</v>
          </cell>
        </row>
        <row r="60">
          <cell r="A60" t="str">
            <v>A -5031-WAT</v>
          </cell>
          <cell r="B60" t="str">
            <v>INTERFUND TRANSFER-WATER</v>
          </cell>
          <cell r="C60">
            <v>807670.8</v>
          </cell>
          <cell r="D60">
            <v>0</v>
          </cell>
          <cell r="E60">
            <v>543871.09</v>
          </cell>
          <cell r="F60">
            <v>543871.09</v>
          </cell>
        </row>
        <row r="61">
          <cell r="A61" t="str">
            <v>A -5710-000</v>
          </cell>
          <cell r="B61" t="str">
            <v>SERIAL BOND PROCEEDS</v>
          </cell>
          <cell r="C61">
            <v>500000</v>
          </cell>
          <cell r="D61">
            <v>0</v>
          </cell>
          <cell r="E61">
            <v>539488.94999999995</v>
          </cell>
          <cell r="F61">
            <v>0</v>
          </cell>
        </row>
        <row r="62">
          <cell r="A62" t="str">
            <v/>
          </cell>
          <cell r="B62" t="str">
            <v>General Revenue Totals</v>
          </cell>
          <cell r="C62">
            <v>24953507.370000005</v>
          </cell>
          <cell r="D62">
            <v>18111658.210000001</v>
          </cell>
          <cell r="E62">
            <v>22902238.600000001</v>
          </cell>
          <cell r="F62">
            <v>22422834.57</v>
          </cell>
        </row>
        <row r="63">
          <cell r="A63" t="str">
            <v xml:space="preserve"> </v>
          </cell>
        </row>
        <row r="64">
          <cell r="A64" t="str">
            <v>A -1010-0-000</v>
          </cell>
          <cell r="B64" t="str">
            <v>BOARD OF TRUSTEES: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</row>
        <row r="65">
          <cell r="A65" t="str">
            <v>A -1010-1-000</v>
          </cell>
          <cell r="B65" t="str">
            <v>BOARD OF TRUSTEES PERSONAL SERVICES</v>
          </cell>
          <cell r="C65">
            <v>30000</v>
          </cell>
          <cell r="D65">
            <v>20769.12</v>
          </cell>
          <cell r="E65">
            <v>29999.84</v>
          </cell>
          <cell r="F65">
            <v>29999.84</v>
          </cell>
        </row>
        <row r="66">
          <cell r="A66" t="str">
            <v>A -1010-4-065</v>
          </cell>
          <cell r="B66" t="str">
            <v>TRUSTEES-MISCELLANEOUS</v>
          </cell>
          <cell r="C66">
            <v>100</v>
          </cell>
          <cell r="D66">
            <v>15.95</v>
          </cell>
          <cell r="E66">
            <v>47</v>
          </cell>
          <cell r="F66">
            <v>47</v>
          </cell>
        </row>
        <row r="67">
          <cell r="A67" t="str">
            <v>A -1010-4-340</v>
          </cell>
          <cell r="B67" t="str">
            <v>TRUSTEES-TELEPHONE/CELLULAR (VERIZON)</v>
          </cell>
          <cell r="C67">
            <v>425</v>
          </cell>
          <cell r="D67">
            <v>0</v>
          </cell>
          <cell r="E67">
            <v>1634.96</v>
          </cell>
          <cell r="F67">
            <v>1634.96</v>
          </cell>
        </row>
        <row r="68">
          <cell r="A68" t="str">
            <v>A -1010-4-930</v>
          </cell>
          <cell r="B68" t="str">
            <v>TRUSTEES-CONF/MLG/ED</v>
          </cell>
          <cell r="C68">
            <v>500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A -1110-0-000</v>
          </cell>
          <cell r="B69" t="str">
            <v>VILLAGE JUSTICE: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A70" t="str">
            <v>A -1110-1-000</v>
          </cell>
          <cell r="B70" t="str">
            <v>VILLAGE JUSTICE PERSONAL SERVICES</v>
          </cell>
          <cell r="C70">
            <v>201038.84</v>
          </cell>
          <cell r="D70">
            <v>148379.22</v>
          </cell>
          <cell r="E70">
            <v>184814.51</v>
          </cell>
          <cell r="F70">
            <v>184814.51</v>
          </cell>
        </row>
        <row r="71">
          <cell r="A71" t="str">
            <v>A -1110-4-000</v>
          </cell>
          <cell r="B71" t="str">
            <v>VILLAGE JUSTICE CONTR EXPENSES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 t="str">
            <v>A -1110-4-013</v>
          </cell>
          <cell r="B72" t="str">
            <v>COURT-STENOGRAPHER &amp; JUROR</v>
          </cell>
          <cell r="C72">
            <v>500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A -1110-4-035</v>
          </cell>
          <cell r="B73" t="str">
            <v>COURT-ASSOCIATION DUES</v>
          </cell>
          <cell r="C73">
            <v>390</v>
          </cell>
          <cell r="D73">
            <v>350</v>
          </cell>
          <cell r="E73">
            <v>500</v>
          </cell>
          <cell r="F73">
            <v>500</v>
          </cell>
        </row>
        <row r="74">
          <cell r="A74" t="str">
            <v>A -1110-4-101</v>
          </cell>
          <cell r="B74" t="str">
            <v>COURT-STATIONARY &amp; OFFICE SUPPLY</v>
          </cell>
          <cell r="C74">
            <v>2500</v>
          </cell>
          <cell r="D74">
            <v>1566.34</v>
          </cell>
          <cell r="E74">
            <v>1787.23</v>
          </cell>
          <cell r="F74">
            <v>1787.23</v>
          </cell>
        </row>
        <row r="75">
          <cell r="A75" t="str">
            <v>A -1110-4-103</v>
          </cell>
          <cell r="B75" t="str">
            <v>COURT-MAIL/PSTG/FEDEX CHRGS</v>
          </cell>
          <cell r="C75">
            <v>4500</v>
          </cell>
          <cell r="D75">
            <v>373.37</v>
          </cell>
          <cell r="E75">
            <v>3568.3</v>
          </cell>
          <cell r="F75">
            <v>3568.3</v>
          </cell>
        </row>
        <row r="76">
          <cell r="A76" t="str">
            <v>A -1110-4-110</v>
          </cell>
          <cell r="B76" t="str">
            <v>COURT-MISC EQUIP REPAIR</v>
          </cell>
          <cell r="C76">
            <v>500</v>
          </cell>
          <cell r="D76">
            <v>105.17</v>
          </cell>
          <cell r="E76">
            <v>0</v>
          </cell>
          <cell r="F76">
            <v>0</v>
          </cell>
        </row>
        <row r="77">
          <cell r="A77" t="str">
            <v>A -1110-4-120</v>
          </cell>
          <cell r="B77" t="str">
            <v>COURT-COMPUTER/SFTWR MAINT</v>
          </cell>
          <cell r="C77">
            <v>1250</v>
          </cell>
          <cell r="D77">
            <v>605.15</v>
          </cell>
          <cell r="E77">
            <v>1063.6500000000001</v>
          </cell>
          <cell r="F77">
            <v>1206.1500000000001</v>
          </cell>
        </row>
        <row r="78">
          <cell r="A78" t="str">
            <v>A -1110-4-126</v>
          </cell>
          <cell r="B78" t="str">
            <v>COURT-INTERNET</v>
          </cell>
          <cell r="C78">
            <v>900</v>
          </cell>
          <cell r="D78">
            <v>675</v>
          </cell>
          <cell r="E78">
            <v>825</v>
          </cell>
          <cell r="F78">
            <v>825</v>
          </cell>
        </row>
        <row r="79">
          <cell r="A79" t="str">
            <v>A -1110-4-130</v>
          </cell>
          <cell r="B79" t="str">
            <v>COURT-COPIER SERV AGREE &amp; SUPPLIES</v>
          </cell>
          <cell r="C79">
            <v>2000</v>
          </cell>
          <cell r="D79">
            <v>190</v>
          </cell>
          <cell r="E79">
            <v>190</v>
          </cell>
          <cell r="F79">
            <v>190</v>
          </cell>
        </row>
        <row r="80">
          <cell r="A80" t="str">
            <v>A -1110-4-341</v>
          </cell>
          <cell r="B80" t="str">
            <v>COURT-TELEPHONE (NEXTIVA)</v>
          </cell>
          <cell r="C80">
            <v>2906</v>
          </cell>
          <cell r="D80">
            <v>2257.02</v>
          </cell>
          <cell r="E80">
            <v>3331.05</v>
          </cell>
          <cell r="F80">
            <v>3331.05</v>
          </cell>
        </row>
        <row r="81">
          <cell r="A81" t="str">
            <v>A -1110-4-439</v>
          </cell>
          <cell r="B81" t="str">
            <v>COURT-BLDG REPAIR &amp; SUPPLIES</v>
          </cell>
          <cell r="C81">
            <v>1000</v>
          </cell>
          <cell r="D81">
            <v>300</v>
          </cell>
          <cell r="E81">
            <v>0</v>
          </cell>
          <cell r="F81">
            <v>0</v>
          </cell>
        </row>
        <row r="82">
          <cell r="A82" t="str">
            <v>A -1110-4-530</v>
          </cell>
          <cell r="B82" t="str">
            <v>COURT-JURY EXPENSE</v>
          </cell>
          <cell r="C82">
            <v>200</v>
          </cell>
          <cell r="D82">
            <v>0</v>
          </cell>
          <cell r="E82">
            <v>0</v>
          </cell>
          <cell r="F82">
            <v>0</v>
          </cell>
        </row>
        <row r="83">
          <cell r="A83" t="str">
            <v>A -1110-4-540</v>
          </cell>
          <cell r="B83" t="str">
            <v>COURT-SECURITY</v>
          </cell>
          <cell r="C83">
            <v>300</v>
          </cell>
          <cell r="D83">
            <v>89.25</v>
          </cell>
          <cell r="E83">
            <v>0</v>
          </cell>
          <cell r="F83">
            <v>0</v>
          </cell>
        </row>
        <row r="84">
          <cell r="A84" t="str">
            <v>A -1110-4-901</v>
          </cell>
          <cell r="B84" t="str">
            <v>COURT-EYE CARE ALLOWANCE</v>
          </cell>
          <cell r="C84">
            <v>1650</v>
          </cell>
          <cell r="D84">
            <v>1650</v>
          </cell>
          <cell r="E84">
            <v>1650</v>
          </cell>
          <cell r="F84">
            <v>1650</v>
          </cell>
        </row>
        <row r="85">
          <cell r="A85" t="str">
            <v>A -1110-4-930</v>
          </cell>
          <cell r="B85" t="str">
            <v>COURT-CONF/MLG/ED</v>
          </cell>
          <cell r="C85">
            <v>2000</v>
          </cell>
          <cell r="D85">
            <v>1707.04</v>
          </cell>
          <cell r="E85">
            <v>1854.81</v>
          </cell>
          <cell r="F85">
            <v>1854.81</v>
          </cell>
        </row>
        <row r="86">
          <cell r="A86" t="str">
            <v>A -1210-0-000</v>
          </cell>
          <cell r="B86" t="str">
            <v>MAYOR: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A -1210-1-000</v>
          </cell>
          <cell r="B87" t="str">
            <v>MAYOR PERSONAL SERVICES</v>
          </cell>
          <cell r="C87">
            <v>34224</v>
          </cell>
          <cell r="D87">
            <v>21965.58</v>
          </cell>
          <cell r="E87">
            <v>31960.06</v>
          </cell>
          <cell r="F87">
            <v>31960.06</v>
          </cell>
        </row>
        <row r="88">
          <cell r="A88" t="str">
            <v>A -1210-2-111</v>
          </cell>
          <cell r="B88" t="str">
            <v>MAYOR-EQUIP-COMPUTER/COPIER</v>
          </cell>
          <cell r="C88">
            <v>3000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A -1210-4-065</v>
          </cell>
          <cell r="B89" t="str">
            <v>MAYOR-MISC EXPENSE</v>
          </cell>
          <cell r="C89">
            <v>650</v>
          </cell>
          <cell r="D89">
            <v>828.99</v>
          </cell>
          <cell r="E89">
            <v>843.47</v>
          </cell>
          <cell r="F89">
            <v>843.47</v>
          </cell>
        </row>
        <row r="90">
          <cell r="A90" t="str">
            <v>A -1210-4-101</v>
          </cell>
          <cell r="B90" t="str">
            <v>MAYOR-MISC OFFICE SUPPLY</v>
          </cell>
          <cell r="C90">
            <v>100</v>
          </cell>
          <cell r="D90">
            <v>0</v>
          </cell>
          <cell r="E90">
            <v>137.93</v>
          </cell>
          <cell r="F90">
            <v>137.93</v>
          </cell>
        </row>
        <row r="91">
          <cell r="A91" t="str">
            <v>A -1210-4-150</v>
          </cell>
          <cell r="B91" t="str">
            <v>MAYOR-COPIER MAINT/AGREEMENT</v>
          </cell>
          <cell r="C91">
            <v>1500</v>
          </cell>
          <cell r="D91">
            <v>183.57</v>
          </cell>
          <cell r="E91">
            <v>395.23</v>
          </cell>
          <cell r="F91">
            <v>395.23</v>
          </cell>
        </row>
        <row r="92">
          <cell r="A92" t="str">
            <v>A -1210-4-340</v>
          </cell>
          <cell r="B92" t="str">
            <v>MAYOR-TELEPHONE/CELLULAR (VERIZON)</v>
          </cell>
          <cell r="C92">
            <v>850</v>
          </cell>
          <cell r="D92">
            <v>623.1</v>
          </cell>
          <cell r="E92">
            <v>829.01</v>
          </cell>
          <cell r="F92">
            <v>829.01</v>
          </cell>
        </row>
        <row r="93">
          <cell r="A93" t="str">
            <v>A -1210-4-930</v>
          </cell>
          <cell r="B93" t="str">
            <v>MAYOR-CONF/MILEAGE/ED</v>
          </cell>
          <cell r="C93">
            <v>500</v>
          </cell>
          <cell r="D93">
            <v>413.56</v>
          </cell>
          <cell r="E93">
            <v>401.8</v>
          </cell>
          <cell r="F93">
            <v>401.8</v>
          </cell>
        </row>
        <row r="94">
          <cell r="A94" t="str">
            <v>A -1320-0-000</v>
          </cell>
          <cell r="B94" t="str">
            <v>AUDITOR: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A95" t="str">
            <v>A -1320-4-022</v>
          </cell>
          <cell r="B95" t="str">
            <v>FINANCE-AUDITOR</v>
          </cell>
          <cell r="C95">
            <v>30000</v>
          </cell>
          <cell r="D95">
            <v>12500</v>
          </cell>
          <cell r="E95">
            <v>40000</v>
          </cell>
          <cell r="F95">
            <v>37504</v>
          </cell>
        </row>
        <row r="96">
          <cell r="A96" t="str">
            <v>A -1325-0-000</v>
          </cell>
          <cell r="B96" t="str">
            <v>TREASURER: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</row>
        <row r="97">
          <cell r="A97" t="str">
            <v>A -1325-1-000</v>
          </cell>
          <cell r="B97" t="str">
            <v>TREASURER PERS SERVICES</v>
          </cell>
          <cell r="C97">
            <v>192278.04</v>
          </cell>
          <cell r="D97">
            <v>177034.63</v>
          </cell>
          <cell r="E97">
            <v>175334.9</v>
          </cell>
          <cell r="F97">
            <v>175334.9</v>
          </cell>
        </row>
        <row r="98">
          <cell r="A98" t="str">
            <v>A -1325-2-120</v>
          </cell>
          <cell r="B98" t="str">
            <v>TREAS-EQUIP-COMPUTER &amp; EQUIPMENT</v>
          </cell>
          <cell r="C98">
            <v>1000</v>
          </cell>
          <cell r="D98">
            <v>299.99</v>
          </cell>
          <cell r="E98">
            <v>1956</v>
          </cell>
          <cell r="F98">
            <v>1956</v>
          </cell>
        </row>
        <row r="99">
          <cell r="A99" t="str">
            <v>A -1325-4-016</v>
          </cell>
          <cell r="B99" t="str">
            <v>TREAS-SERIAL BOND EXPENSES</v>
          </cell>
          <cell r="C99">
            <v>10000</v>
          </cell>
          <cell r="D99">
            <v>0</v>
          </cell>
          <cell r="E99">
            <v>91</v>
          </cell>
          <cell r="F99">
            <v>91</v>
          </cell>
        </row>
        <row r="100">
          <cell r="A100" t="str">
            <v>A -1325-4-025</v>
          </cell>
          <cell r="B100" t="str">
            <v>TREAS-APPRAISALS/GASB 34&amp;45</v>
          </cell>
          <cell r="C100">
            <v>3000</v>
          </cell>
          <cell r="D100">
            <v>0</v>
          </cell>
          <cell r="E100">
            <v>17186</v>
          </cell>
          <cell r="F100">
            <v>24110</v>
          </cell>
        </row>
        <row r="101">
          <cell r="A101" t="str">
            <v>A -1325-4-035</v>
          </cell>
          <cell r="B101" t="str">
            <v>TREAS-DUES</v>
          </cell>
          <cell r="C101">
            <v>100</v>
          </cell>
          <cell r="D101">
            <v>400</v>
          </cell>
          <cell r="E101">
            <v>50</v>
          </cell>
          <cell r="F101">
            <v>50</v>
          </cell>
        </row>
        <row r="102">
          <cell r="A102" t="str">
            <v>A -1325-4-103</v>
          </cell>
          <cell r="B102" t="str">
            <v>TREAS-MAIL/PSTG/FEDEX CHRGS</v>
          </cell>
          <cell r="C102">
            <v>500</v>
          </cell>
          <cell r="D102">
            <v>154.16999999999999</v>
          </cell>
          <cell r="E102">
            <v>219.02</v>
          </cell>
          <cell r="F102">
            <v>219.02</v>
          </cell>
        </row>
        <row r="103">
          <cell r="A103" t="str">
            <v>A -1325-4-120</v>
          </cell>
          <cell r="B103" t="str">
            <v>TREAS-COMPUTER/SFTWR MAINT</v>
          </cell>
          <cell r="C103">
            <v>20000</v>
          </cell>
          <cell r="D103">
            <v>11894.76</v>
          </cell>
          <cell r="E103">
            <v>21637.78</v>
          </cell>
          <cell r="F103">
            <v>21827.78</v>
          </cell>
        </row>
        <row r="104">
          <cell r="A104" t="str">
            <v>A -1325-4-122</v>
          </cell>
          <cell r="B104" t="str">
            <v>TREAS-SOFTWARE</v>
          </cell>
          <cell r="C104">
            <v>0</v>
          </cell>
          <cell r="D104">
            <v>96</v>
          </cell>
          <cell r="E104">
            <v>0</v>
          </cell>
          <cell r="F104">
            <v>0</v>
          </cell>
        </row>
        <row r="105">
          <cell r="A105" t="str">
            <v>A -1325-4-126</v>
          </cell>
          <cell r="B105" t="str">
            <v>TREAS-INTERNET ACCESS (GREENLIGHT)</v>
          </cell>
          <cell r="C105">
            <v>2000</v>
          </cell>
          <cell r="D105">
            <v>0</v>
          </cell>
          <cell r="E105">
            <v>1388.71</v>
          </cell>
          <cell r="F105">
            <v>1388.71</v>
          </cell>
        </row>
        <row r="106">
          <cell r="A106" t="str">
            <v>A -1325-4-133</v>
          </cell>
          <cell r="B106" t="str">
            <v>TREAS-COMPUTER/MAINT AGREE</v>
          </cell>
          <cell r="C106">
            <v>17000</v>
          </cell>
          <cell r="D106">
            <v>8158.5</v>
          </cell>
          <cell r="E106">
            <v>10820.88</v>
          </cell>
          <cell r="F106">
            <v>10820.88</v>
          </cell>
        </row>
        <row r="107">
          <cell r="A107" t="str">
            <v>A -1325-4-150</v>
          </cell>
          <cell r="B107" t="str">
            <v>TREAS-COPIER MAINT AGREEMNT</v>
          </cell>
          <cell r="C107">
            <v>5000</v>
          </cell>
          <cell r="D107">
            <v>225.09</v>
          </cell>
          <cell r="E107">
            <v>1494.73</v>
          </cell>
          <cell r="F107">
            <v>1494.73</v>
          </cell>
        </row>
        <row r="108">
          <cell r="A108" t="str">
            <v>A -1325-4-151</v>
          </cell>
          <cell r="B108" t="str">
            <v>TREAS-PSTG METER LEASE</v>
          </cell>
          <cell r="C108">
            <v>2000</v>
          </cell>
          <cell r="D108">
            <v>2042.3</v>
          </cell>
          <cell r="E108">
            <v>2833.43</v>
          </cell>
          <cell r="F108">
            <v>2833.43</v>
          </cell>
        </row>
        <row r="109">
          <cell r="A109" t="str">
            <v>A -1325-4-339</v>
          </cell>
          <cell r="B109" t="str">
            <v>TREAS-TELEPHONE REPAIRS</v>
          </cell>
          <cell r="C109">
            <v>50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 t="str">
            <v>A -1325-4-341</v>
          </cell>
          <cell r="B110" t="str">
            <v>TREAS-TELEPHONE (NEXTIVA)</v>
          </cell>
          <cell r="C110">
            <v>5750</v>
          </cell>
          <cell r="D110">
            <v>3238.66</v>
          </cell>
          <cell r="E110">
            <v>5362.22</v>
          </cell>
          <cell r="F110">
            <v>5362.22</v>
          </cell>
        </row>
        <row r="111">
          <cell r="A111" t="str">
            <v>A -1325-4-901</v>
          </cell>
          <cell r="B111" t="str">
            <v>TREAS-EYE CARE ALLOWANCE</v>
          </cell>
          <cell r="C111">
            <v>1650</v>
          </cell>
          <cell r="D111">
            <v>1650</v>
          </cell>
          <cell r="E111">
            <v>1650</v>
          </cell>
          <cell r="F111">
            <v>1650</v>
          </cell>
        </row>
        <row r="112">
          <cell r="A112" t="str">
            <v>A -1325-4-930</v>
          </cell>
          <cell r="B112" t="str">
            <v>TREAS-CONF/MILEAGE/ED</v>
          </cell>
          <cell r="C112">
            <v>100</v>
          </cell>
          <cell r="D112">
            <v>0</v>
          </cell>
          <cell r="E112">
            <v>56.5</v>
          </cell>
          <cell r="F112">
            <v>56.5</v>
          </cell>
        </row>
        <row r="113">
          <cell r="A113" t="str">
            <v>A -1330-0-000</v>
          </cell>
          <cell r="B113" t="str">
            <v>BROOME COUNTY: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</row>
        <row r="114">
          <cell r="A114" t="str">
            <v>A -1330-4-950</v>
          </cell>
          <cell r="B114" t="str">
            <v>BROOME COUNTY FOR TAX BILLS</v>
          </cell>
          <cell r="C114">
            <v>6300</v>
          </cell>
          <cell r="D114">
            <v>0</v>
          </cell>
          <cell r="E114">
            <v>5991.76</v>
          </cell>
          <cell r="F114">
            <v>5991.76</v>
          </cell>
        </row>
        <row r="115">
          <cell r="A115" t="str">
            <v>A -1380-4-080</v>
          </cell>
          <cell r="B115" t="str">
            <v>FISCAL ADVISOR-AGENT FEES</v>
          </cell>
          <cell r="C115">
            <v>30000</v>
          </cell>
          <cell r="D115">
            <v>36548.32</v>
          </cell>
          <cell r="E115">
            <v>36447.15</v>
          </cell>
          <cell r="F115">
            <v>36447.15</v>
          </cell>
        </row>
        <row r="116">
          <cell r="A116" t="str">
            <v>A -1410-0-000</v>
          </cell>
          <cell r="B116" t="str">
            <v>CLERK: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</row>
        <row r="117">
          <cell r="A117" t="str">
            <v>A -1410-1-000</v>
          </cell>
          <cell r="B117" t="str">
            <v>CLERK PERSONAL SERVICE</v>
          </cell>
          <cell r="C117">
            <v>116273.69</v>
          </cell>
          <cell r="D117">
            <v>68652.89</v>
          </cell>
          <cell r="E117">
            <v>145130.19</v>
          </cell>
          <cell r="F117">
            <v>145130.19</v>
          </cell>
        </row>
        <row r="118">
          <cell r="A118" t="str">
            <v>A -1410-2-114</v>
          </cell>
          <cell r="B118" t="str">
            <v>CLERK-EQUIP-BAS BC PROGRAM LICENSE</v>
          </cell>
          <cell r="C118">
            <v>650</v>
          </cell>
          <cell r="D118">
            <v>681.35</v>
          </cell>
          <cell r="E118">
            <v>648.9</v>
          </cell>
          <cell r="F118">
            <v>648.9</v>
          </cell>
        </row>
        <row r="119">
          <cell r="A119" t="str">
            <v>A -1410-4-030</v>
          </cell>
          <cell r="B119" t="str">
            <v>CLERK-LEGAL NOTICES</v>
          </cell>
          <cell r="C119">
            <v>2500</v>
          </cell>
          <cell r="D119">
            <v>2805.51</v>
          </cell>
          <cell r="E119">
            <v>2169.2199999999998</v>
          </cell>
          <cell r="F119">
            <v>2169.2199999999998</v>
          </cell>
        </row>
        <row r="120">
          <cell r="A120" t="str">
            <v>A -1410-4-035</v>
          </cell>
          <cell r="B120" t="str">
            <v>CLERK-ASSOCIATION DUES</v>
          </cell>
          <cell r="C120">
            <v>100</v>
          </cell>
          <cell r="D120">
            <v>100</v>
          </cell>
          <cell r="E120">
            <v>50</v>
          </cell>
          <cell r="F120">
            <v>50</v>
          </cell>
        </row>
        <row r="121">
          <cell r="A121" t="str">
            <v>A -1410-4-041</v>
          </cell>
          <cell r="B121" t="str">
            <v>CLERK-CODE UPDATE &amp; SUPPLEMENTS</v>
          </cell>
          <cell r="C121">
            <v>5000</v>
          </cell>
          <cell r="D121">
            <v>3639.7</v>
          </cell>
          <cell r="E121">
            <v>8189</v>
          </cell>
          <cell r="F121">
            <v>8189</v>
          </cell>
        </row>
        <row r="122">
          <cell r="A122" t="str">
            <v>A -1410-4-065</v>
          </cell>
          <cell r="B122" t="str">
            <v>CLERK-MISC SUPPLIES</v>
          </cell>
          <cell r="C122">
            <v>125</v>
          </cell>
          <cell r="D122">
            <v>51.24</v>
          </cell>
          <cell r="E122">
            <v>0</v>
          </cell>
          <cell r="F122">
            <v>0</v>
          </cell>
        </row>
        <row r="123">
          <cell r="A123" t="str">
            <v>A -1410-4-101</v>
          </cell>
          <cell r="B123" t="str">
            <v>CLERK-OFFICE SUPPLIES</v>
          </cell>
          <cell r="C123">
            <v>500</v>
          </cell>
          <cell r="D123">
            <v>89.8</v>
          </cell>
          <cell r="E123">
            <v>160.41999999999999</v>
          </cell>
          <cell r="F123">
            <v>160.41999999999999</v>
          </cell>
        </row>
        <row r="124">
          <cell r="A124" t="str">
            <v>A -1410-4-102</v>
          </cell>
          <cell r="B124" t="str">
            <v>CLERK-SPECIALTY PAPER</v>
          </cell>
          <cell r="C124">
            <v>500</v>
          </cell>
          <cell r="D124">
            <v>304.7</v>
          </cell>
          <cell r="E124">
            <v>500</v>
          </cell>
          <cell r="F124">
            <v>0</v>
          </cell>
        </row>
        <row r="125">
          <cell r="A125" t="str">
            <v>A -1410-4-110</v>
          </cell>
          <cell r="B125" t="str">
            <v>CLERK-TYPEWRITER RPR/SERV</v>
          </cell>
          <cell r="C125">
            <v>150</v>
          </cell>
          <cell r="D125">
            <v>0</v>
          </cell>
          <cell r="E125">
            <v>0</v>
          </cell>
          <cell r="F125">
            <v>0</v>
          </cell>
        </row>
        <row r="126">
          <cell r="A126" t="str">
            <v>A -1410-4-126</v>
          </cell>
          <cell r="B126" t="str">
            <v>CLERK-INTERNET/TAX PROGRAM HOSTING</v>
          </cell>
          <cell r="C126">
            <v>2000</v>
          </cell>
          <cell r="D126">
            <v>1800</v>
          </cell>
          <cell r="E126">
            <v>1700</v>
          </cell>
          <cell r="F126">
            <v>1700</v>
          </cell>
        </row>
        <row r="127">
          <cell r="A127" t="str">
            <v>A -1410-4-135</v>
          </cell>
          <cell r="B127" t="str">
            <v>CLERK-LEKTRIEVER MAINT</v>
          </cell>
          <cell r="C127">
            <v>1300</v>
          </cell>
          <cell r="D127">
            <v>0</v>
          </cell>
          <cell r="E127">
            <v>1300</v>
          </cell>
          <cell r="F127">
            <v>0</v>
          </cell>
        </row>
        <row r="128">
          <cell r="A128" t="str">
            <v>A -1410-4-340</v>
          </cell>
          <cell r="B128" t="str">
            <v>CLERK-CELLULAR (VERIZON)</v>
          </cell>
          <cell r="C128">
            <v>500</v>
          </cell>
          <cell r="D128">
            <v>281.19</v>
          </cell>
          <cell r="E128">
            <v>374.68</v>
          </cell>
          <cell r="F128">
            <v>374.68</v>
          </cell>
        </row>
        <row r="129">
          <cell r="A129" t="str">
            <v>A -1410-4-901</v>
          </cell>
          <cell r="B129" t="str">
            <v>CLERK-EYE CARE ALLOWANCE</v>
          </cell>
          <cell r="C129">
            <v>550</v>
          </cell>
          <cell r="D129">
            <v>550</v>
          </cell>
          <cell r="E129">
            <v>550</v>
          </cell>
          <cell r="F129">
            <v>550</v>
          </cell>
        </row>
        <row r="130">
          <cell r="A130" t="str">
            <v>A -1420-0-000</v>
          </cell>
          <cell r="B130" t="str">
            <v>LAW: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</row>
        <row r="131">
          <cell r="A131" t="str">
            <v>A -1420-4-010</v>
          </cell>
          <cell r="B131" t="str">
            <v>LAW-ATTORNEY SERVICES (C&amp;G)</v>
          </cell>
          <cell r="C131">
            <v>175000</v>
          </cell>
          <cell r="D131">
            <v>91951.75</v>
          </cell>
          <cell r="E131">
            <v>116825.84</v>
          </cell>
          <cell r="F131">
            <v>116825.84</v>
          </cell>
        </row>
        <row r="132">
          <cell r="A132" t="str">
            <v>A -1420-4-015</v>
          </cell>
          <cell r="B132" t="str">
            <v>LAW-LEGAL SERVICES-OTHER</v>
          </cell>
          <cell r="C132">
            <v>40000</v>
          </cell>
          <cell r="D132">
            <v>9913.8700000000008</v>
          </cell>
          <cell r="E132">
            <v>29109.74</v>
          </cell>
          <cell r="F132">
            <v>39039.74</v>
          </cell>
        </row>
        <row r="133">
          <cell r="A133" t="str">
            <v>A -1420-4-020</v>
          </cell>
          <cell r="B133" t="str">
            <v>LAW-ARBITRATOR FEES</v>
          </cell>
          <cell r="C133">
            <v>3000</v>
          </cell>
          <cell r="D133">
            <v>0</v>
          </cell>
          <cell r="E133">
            <v>0</v>
          </cell>
          <cell r="F133">
            <v>0</v>
          </cell>
        </row>
        <row r="134">
          <cell r="A134" t="str">
            <v>A -1420-4-030</v>
          </cell>
          <cell r="B134" t="str">
            <v>LAW-LEGAL SERV COURT REPORTING</v>
          </cell>
          <cell r="C134">
            <v>500</v>
          </cell>
          <cell r="D134">
            <v>0</v>
          </cell>
          <cell r="E134">
            <v>0</v>
          </cell>
          <cell r="F134">
            <v>0</v>
          </cell>
        </row>
        <row r="135">
          <cell r="A135" t="str">
            <v>A -1440-0-000</v>
          </cell>
          <cell r="B135" t="str">
            <v>PLANNING: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A136" t="str">
            <v>A -1440-1-000</v>
          </cell>
          <cell r="B136" t="str">
            <v>PLANNING PERSONAL SERVICES</v>
          </cell>
          <cell r="C136">
            <v>106953</v>
          </cell>
          <cell r="D136">
            <v>77923.070000000007</v>
          </cell>
          <cell r="E136">
            <v>105570.46</v>
          </cell>
          <cell r="F136">
            <v>105570.46</v>
          </cell>
        </row>
        <row r="137">
          <cell r="A137" t="str">
            <v>A -1440-4-101</v>
          </cell>
          <cell r="B137" t="str">
            <v>PLNG-MISC OFFICE SUPPLIES</v>
          </cell>
          <cell r="C137">
            <v>1350</v>
          </cell>
          <cell r="D137">
            <v>97.32</v>
          </cell>
          <cell r="E137">
            <v>1313.99</v>
          </cell>
          <cell r="F137">
            <v>1313.99</v>
          </cell>
        </row>
        <row r="138">
          <cell r="A138" t="str">
            <v>A -1440-4-103</v>
          </cell>
          <cell r="B138" t="str">
            <v>PLNG-MAIL/PSTG/FEDEX</v>
          </cell>
          <cell r="C138">
            <v>500</v>
          </cell>
          <cell r="D138">
            <v>0</v>
          </cell>
          <cell r="E138">
            <v>519.09</v>
          </cell>
          <cell r="F138">
            <v>519.09</v>
          </cell>
        </row>
        <row r="139">
          <cell r="A139" t="str">
            <v>A -1440-4-125</v>
          </cell>
          <cell r="B139" t="str">
            <v>PLNG-COMPUTER SFTWR/SUPPLY/INTERNET</v>
          </cell>
          <cell r="C139">
            <v>2800</v>
          </cell>
          <cell r="D139">
            <v>199</v>
          </cell>
          <cell r="E139">
            <v>3102.02</v>
          </cell>
          <cell r="F139">
            <v>3268.27</v>
          </cell>
        </row>
        <row r="140">
          <cell r="A140" t="str">
            <v>A -1440-4-340</v>
          </cell>
          <cell r="B140" t="str">
            <v>PLNG-TELEPHONE/CELLULAR (VERIZON)</v>
          </cell>
          <cell r="C140">
            <v>1200</v>
          </cell>
          <cell r="D140">
            <v>904.29</v>
          </cell>
          <cell r="E140">
            <v>1205.24</v>
          </cell>
          <cell r="F140">
            <v>1205.24</v>
          </cell>
        </row>
        <row r="141">
          <cell r="A141" t="str">
            <v>A -1440-4-901</v>
          </cell>
          <cell r="B141" t="str">
            <v>PLNG-EYE CARE ALLOWANCE</v>
          </cell>
          <cell r="C141">
            <v>1100</v>
          </cell>
          <cell r="D141">
            <v>1100</v>
          </cell>
          <cell r="E141">
            <v>1100</v>
          </cell>
          <cell r="F141">
            <v>1100</v>
          </cell>
        </row>
        <row r="142">
          <cell r="A142" t="str">
            <v>A -1440-4-930</v>
          </cell>
          <cell r="B142" t="str">
            <v>PLNG-CONF/MLG/ED</v>
          </cell>
          <cell r="C142">
            <v>500</v>
          </cell>
          <cell r="D142">
            <v>500</v>
          </cell>
          <cell r="E142">
            <v>295</v>
          </cell>
          <cell r="F142">
            <v>295</v>
          </cell>
        </row>
        <row r="143">
          <cell r="A143" t="str">
            <v>A -1620-0-000</v>
          </cell>
          <cell r="B143" t="str">
            <v>BUILDINGS: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A -1620-1-000</v>
          </cell>
          <cell r="B144" t="str">
            <v>BUILDINGS PERSONAL SERVICES</v>
          </cell>
          <cell r="C144">
            <v>71662.81</v>
          </cell>
          <cell r="D144">
            <v>53920.78</v>
          </cell>
          <cell r="E144">
            <v>66904.47</v>
          </cell>
          <cell r="F144">
            <v>66904.47</v>
          </cell>
        </row>
        <row r="145">
          <cell r="A145" t="str">
            <v>A -1620-4-142</v>
          </cell>
          <cell r="B145" t="str">
            <v>BLDG-243 MAIN-ELEVATOR MAINT CONT</v>
          </cell>
          <cell r="C145">
            <v>0</v>
          </cell>
          <cell r="D145">
            <v>0</v>
          </cell>
          <cell r="E145">
            <v>644.70000000000005</v>
          </cell>
          <cell r="F145">
            <v>644.70000000000005</v>
          </cell>
        </row>
        <row r="146">
          <cell r="A146" t="str">
            <v>A -1620-4-165</v>
          </cell>
          <cell r="B146" t="str">
            <v>BLDG-243 MAIN-BOILER MAINT &amp; INSP</v>
          </cell>
          <cell r="C146">
            <v>1500</v>
          </cell>
          <cell r="D146">
            <v>878.55</v>
          </cell>
          <cell r="E146">
            <v>1584.65</v>
          </cell>
          <cell r="F146">
            <v>1584.65</v>
          </cell>
        </row>
        <row r="147">
          <cell r="A147" t="str">
            <v>A -1620-4-166</v>
          </cell>
          <cell r="B147" t="str">
            <v>BLDG-60 LESTER-HVAC</v>
          </cell>
          <cell r="C147">
            <v>16000</v>
          </cell>
          <cell r="D147">
            <v>2021.23</v>
          </cell>
          <cell r="E147">
            <v>0</v>
          </cell>
          <cell r="F147">
            <v>0</v>
          </cell>
        </row>
        <row r="148">
          <cell r="A148" t="str">
            <v>A -1620-4-167</v>
          </cell>
          <cell r="B148" t="str">
            <v>BLDG-60 LESTER-PLMBING/FIRE PREVENTION</v>
          </cell>
          <cell r="C148">
            <v>21500</v>
          </cell>
          <cell r="D148">
            <v>10633.6</v>
          </cell>
          <cell r="E148">
            <v>0</v>
          </cell>
          <cell r="F148">
            <v>0</v>
          </cell>
        </row>
        <row r="149">
          <cell r="A149" t="str">
            <v>A -1620-4-168</v>
          </cell>
          <cell r="B149" t="str">
            <v>BLDG-60 LESTER-GENERATOR MAINTENANCE</v>
          </cell>
          <cell r="C149">
            <v>1000</v>
          </cell>
          <cell r="D149">
            <v>0</v>
          </cell>
          <cell r="E149">
            <v>0</v>
          </cell>
          <cell r="F149">
            <v>0</v>
          </cell>
        </row>
        <row r="150">
          <cell r="A150" t="str">
            <v>A -1620-4-201</v>
          </cell>
          <cell r="B150" t="str">
            <v>BLDG-60 LESTER-RESTROOM SUPPLY</v>
          </cell>
          <cell r="C150">
            <v>2000</v>
          </cell>
          <cell r="D150">
            <v>23.99</v>
          </cell>
          <cell r="E150">
            <v>2059.48</v>
          </cell>
          <cell r="F150">
            <v>2059.48</v>
          </cell>
        </row>
        <row r="151">
          <cell r="A151" t="str">
            <v>A -1620-4-202</v>
          </cell>
          <cell r="B151" t="str">
            <v>BLDG-60 LESTER-JANITORIAL</v>
          </cell>
          <cell r="C151">
            <v>1200</v>
          </cell>
          <cell r="D151">
            <v>1277.55</v>
          </cell>
          <cell r="E151">
            <v>12033.32</v>
          </cell>
          <cell r="F151">
            <v>12033.32</v>
          </cell>
        </row>
        <row r="152">
          <cell r="A152" t="str">
            <v>A -1620-4-320</v>
          </cell>
          <cell r="B152" t="str">
            <v>BLDG-60 LESTER-HEAT &amp; ELECTRIC</v>
          </cell>
          <cell r="C152">
            <v>50000</v>
          </cell>
          <cell r="D152">
            <v>26556.49</v>
          </cell>
          <cell r="E152">
            <v>21059.25</v>
          </cell>
          <cell r="F152">
            <v>21059.25</v>
          </cell>
        </row>
        <row r="153">
          <cell r="A153" t="str">
            <v>A -1620-4-402</v>
          </cell>
          <cell r="B153" t="str">
            <v>BLDG-VILLAGE WIDE WEB SITE</v>
          </cell>
          <cell r="C153">
            <v>1500</v>
          </cell>
          <cell r="D153">
            <v>0</v>
          </cell>
          <cell r="E153">
            <v>1260</v>
          </cell>
          <cell r="F153">
            <v>1260</v>
          </cell>
        </row>
        <row r="154">
          <cell r="A154" t="str">
            <v>A -1620-4-410</v>
          </cell>
          <cell r="B154" t="str">
            <v>BLDG-REPAIRS &amp; SUPPLIES</v>
          </cell>
          <cell r="C154">
            <v>6000</v>
          </cell>
          <cell r="D154">
            <v>13377.27</v>
          </cell>
          <cell r="E154">
            <v>4632.84</v>
          </cell>
          <cell r="F154">
            <v>4977.84</v>
          </cell>
        </row>
        <row r="155">
          <cell r="A155" t="str">
            <v>A -1620-4-435</v>
          </cell>
          <cell r="B155" t="str">
            <v>BLDG-MAINTENANCE (LIBRARY)</v>
          </cell>
          <cell r="C155">
            <v>0</v>
          </cell>
          <cell r="D155">
            <v>962.27</v>
          </cell>
          <cell r="E155">
            <v>966.55</v>
          </cell>
          <cell r="F155">
            <v>966.55</v>
          </cell>
        </row>
        <row r="156">
          <cell r="A156" t="str">
            <v>A -1620-4-440</v>
          </cell>
          <cell r="B156" t="str">
            <v>BLDG-MAINTENANCE (JC SENIOR CNTR)</v>
          </cell>
          <cell r="C156">
            <v>0</v>
          </cell>
          <cell r="D156">
            <v>0</v>
          </cell>
          <cell r="E156">
            <v>884.51</v>
          </cell>
          <cell r="F156">
            <v>884.51</v>
          </cell>
        </row>
        <row r="157">
          <cell r="A157" t="str">
            <v>A -1620-4-450</v>
          </cell>
          <cell r="B157" t="str">
            <v>BLDG-60 LESTER-SECURITY MONITORING</v>
          </cell>
          <cell r="C157">
            <v>500</v>
          </cell>
          <cell r="D157">
            <v>1305</v>
          </cell>
          <cell r="E157">
            <v>1117.5</v>
          </cell>
          <cell r="F157">
            <v>1117.5</v>
          </cell>
        </row>
        <row r="158">
          <cell r="A158" t="str">
            <v>A -1620-4-901</v>
          </cell>
          <cell r="B158" t="str">
            <v>BLDG-EYE CARE/CLOTHING ALLOWANCE</v>
          </cell>
          <cell r="C158">
            <v>1150</v>
          </cell>
          <cell r="D158">
            <v>1150</v>
          </cell>
          <cell r="E158">
            <v>1150</v>
          </cell>
          <cell r="F158">
            <v>1150</v>
          </cell>
        </row>
        <row r="159">
          <cell r="A159" t="str">
            <v>A -1640-0-000</v>
          </cell>
          <cell r="B159" t="str">
            <v>CENTRAL GARAGE: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</row>
        <row r="160">
          <cell r="A160" t="str">
            <v>A -1640-1-000</v>
          </cell>
          <cell r="B160" t="str">
            <v>CNTL GARAGE PERSONAL SERVICES</v>
          </cell>
          <cell r="C160">
            <v>134300</v>
          </cell>
          <cell r="D160">
            <v>105776.65</v>
          </cell>
          <cell r="E160">
            <v>137117.41</v>
          </cell>
          <cell r="F160">
            <v>137117.41</v>
          </cell>
        </row>
        <row r="161">
          <cell r="A161" t="str">
            <v>A -1640-2-120</v>
          </cell>
          <cell r="B161" t="str">
            <v>DPW GARAGE-EQUIP-COMPUTER</v>
          </cell>
          <cell r="C161">
            <v>0</v>
          </cell>
          <cell r="D161">
            <v>0</v>
          </cell>
          <cell r="E161">
            <v>3919</v>
          </cell>
          <cell r="F161">
            <v>3919</v>
          </cell>
        </row>
        <row r="162">
          <cell r="A162" t="str">
            <v>A -1640-2-503</v>
          </cell>
          <cell r="B162" t="str">
            <v>DPW GARAGE-EQUIP-MISC TOOLS</v>
          </cell>
          <cell r="C162">
            <v>10000</v>
          </cell>
          <cell r="D162">
            <v>7432.58</v>
          </cell>
          <cell r="E162">
            <v>3010.81</v>
          </cell>
          <cell r="F162">
            <v>3010.81</v>
          </cell>
        </row>
        <row r="163">
          <cell r="A163" t="str">
            <v>A -1640-2-504</v>
          </cell>
          <cell r="B163" t="str">
            <v>DPW GARAGE-EQUIP-ELECTRONIC ENG CARTR</v>
          </cell>
          <cell r="C163">
            <v>5100</v>
          </cell>
          <cell r="D163">
            <v>5021.1400000000003</v>
          </cell>
          <cell r="E163">
            <v>0</v>
          </cell>
          <cell r="F163">
            <v>0</v>
          </cell>
        </row>
        <row r="164">
          <cell r="A164" t="str">
            <v>A -1640-4-034</v>
          </cell>
          <cell r="B164" t="str">
            <v>DPW GARAGE-IDENTIFIX MEMBERSHIP(ONLINE)</v>
          </cell>
          <cell r="C164">
            <v>1500</v>
          </cell>
          <cell r="D164">
            <v>1428</v>
          </cell>
          <cell r="E164">
            <v>1428</v>
          </cell>
          <cell r="F164">
            <v>1428</v>
          </cell>
        </row>
        <row r="165">
          <cell r="A165" t="str">
            <v>A -1640-4-040</v>
          </cell>
          <cell r="B165" t="str">
            <v>DPW GARAGE-SCAN TOOL UPDATES</v>
          </cell>
          <cell r="C165">
            <v>3200</v>
          </cell>
          <cell r="D165">
            <v>0</v>
          </cell>
          <cell r="E165">
            <v>1690</v>
          </cell>
          <cell r="F165">
            <v>1690</v>
          </cell>
        </row>
        <row r="166">
          <cell r="A166" t="str">
            <v>A -1640-4-126</v>
          </cell>
          <cell r="B166" t="str">
            <v>DPW GARAGE-INTERNET ACCESS (CHARTER)</v>
          </cell>
          <cell r="C166">
            <v>0</v>
          </cell>
          <cell r="D166">
            <v>0</v>
          </cell>
          <cell r="E166">
            <v>486.6</v>
          </cell>
          <cell r="F166">
            <v>486.6</v>
          </cell>
        </row>
        <row r="167">
          <cell r="A167" t="str">
            <v>A -1640-4-134</v>
          </cell>
          <cell r="B167" t="str">
            <v>DPW GARAGE-TIME CLOCK MAINTENANCE</v>
          </cell>
          <cell r="C167">
            <v>0</v>
          </cell>
          <cell r="D167">
            <v>0</v>
          </cell>
          <cell r="E167">
            <v>80.319999999999993</v>
          </cell>
          <cell r="F167">
            <v>80.319999999999993</v>
          </cell>
        </row>
        <row r="168">
          <cell r="A168" t="str">
            <v>A -1640-4-201</v>
          </cell>
          <cell r="B168" t="str">
            <v>DPW GARAGE-HOUSEHOLD/RESTROOM SUPPLIES</v>
          </cell>
          <cell r="C168">
            <v>0</v>
          </cell>
          <cell r="D168">
            <v>0</v>
          </cell>
          <cell r="E168">
            <v>1159.8399999999999</v>
          </cell>
          <cell r="F168">
            <v>1159.8399999999999</v>
          </cell>
        </row>
        <row r="169">
          <cell r="A169" t="str">
            <v>A -1640-4-207</v>
          </cell>
          <cell r="B169" t="str">
            <v>DPW GARAGE-DISPOSE MECHANIC RAGS</v>
          </cell>
          <cell r="C169">
            <v>200</v>
          </cell>
          <cell r="D169">
            <v>0</v>
          </cell>
          <cell r="E169">
            <v>0</v>
          </cell>
          <cell r="F169">
            <v>0</v>
          </cell>
        </row>
        <row r="170">
          <cell r="A170" t="str">
            <v>A -1640-4-230</v>
          </cell>
          <cell r="B170" t="str">
            <v>DPW GARAGE-INDUS GAS/CYL RENT</v>
          </cell>
          <cell r="C170">
            <v>1000</v>
          </cell>
          <cell r="D170">
            <v>596.1</v>
          </cell>
          <cell r="E170">
            <v>688.35</v>
          </cell>
          <cell r="F170">
            <v>688.35</v>
          </cell>
        </row>
        <row r="171">
          <cell r="A171" t="str">
            <v>A -1640-4-242</v>
          </cell>
          <cell r="B171" t="str">
            <v>DPW GARAGE-RADIO RPR/MAINT</v>
          </cell>
          <cell r="C171">
            <v>5900</v>
          </cell>
          <cell r="D171">
            <v>4577.5</v>
          </cell>
          <cell r="E171">
            <v>5791.45</v>
          </cell>
          <cell r="F171">
            <v>5791.45</v>
          </cell>
        </row>
        <row r="172">
          <cell r="A172" t="str">
            <v>A -1640-4-243</v>
          </cell>
          <cell r="B172" t="str">
            <v>DPW GARAGE-FUEL PUMP RPR &amp; MAINT</v>
          </cell>
          <cell r="C172">
            <v>1000</v>
          </cell>
          <cell r="D172">
            <v>225</v>
          </cell>
          <cell r="E172">
            <v>410</v>
          </cell>
          <cell r="F172">
            <v>410</v>
          </cell>
        </row>
        <row r="173">
          <cell r="A173" t="str">
            <v>A -1640-4-244</v>
          </cell>
          <cell r="B173" t="str">
            <v>DPW GARAGE-PRESSURE WASHER MAINTENANCE</v>
          </cell>
          <cell r="C173">
            <v>250</v>
          </cell>
          <cell r="D173">
            <v>0</v>
          </cell>
          <cell r="E173">
            <v>233.33</v>
          </cell>
          <cell r="F173">
            <v>233.33</v>
          </cell>
        </row>
        <row r="174">
          <cell r="A174" t="str">
            <v>A -1640-4-245</v>
          </cell>
          <cell r="B174" t="str">
            <v>DPW GARAGE-CLEAN BURN SYSTEM MAINTENANCE</v>
          </cell>
          <cell r="C174">
            <v>750</v>
          </cell>
          <cell r="D174">
            <v>0</v>
          </cell>
          <cell r="E174">
            <v>0</v>
          </cell>
          <cell r="F174">
            <v>0</v>
          </cell>
        </row>
        <row r="175">
          <cell r="A175" t="str">
            <v>A -1640-4-260</v>
          </cell>
          <cell r="B175" t="str">
            <v>DPW GARAGE-GAS/DIESEL FUEL</v>
          </cell>
          <cell r="C175">
            <v>250000</v>
          </cell>
          <cell r="D175">
            <v>124770.33</v>
          </cell>
          <cell r="E175">
            <v>290000</v>
          </cell>
          <cell r="F175">
            <v>128449.87</v>
          </cell>
        </row>
        <row r="176">
          <cell r="A176" t="str">
            <v>A -1640-4-261</v>
          </cell>
          <cell r="B176" t="str">
            <v>DPW GARAGE-DEF FUEL ADDITIVE</v>
          </cell>
          <cell r="C176">
            <v>5000</v>
          </cell>
          <cell r="D176">
            <v>1935.8</v>
          </cell>
          <cell r="E176">
            <v>-7019.47</v>
          </cell>
          <cell r="F176">
            <v>-7019.47</v>
          </cell>
        </row>
        <row r="177">
          <cell r="A177" t="str">
            <v>A -1640-4-262</v>
          </cell>
          <cell r="B177" t="str">
            <v>DPW GARAGE-OIL/GREASE/ANTI-FREEZE</v>
          </cell>
          <cell r="C177">
            <v>5000</v>
          </cell>
          <cell r="D177">
            <v>3408.78</v>
          </cell>
          <cell r="E177">
            <v>2510.38</v>
          </cell>
          <cell r="F177">
            <v>2510.38</v>
          </cell>
        </row>
        <row r="178">
          <cell r="A178" t="str">
            <v>A -1640-4-263</v>
          </cell>
          <cell r="B178" t="str">
            <v>DPW GARAGE-HYDRAULIC OIL</v>
          </cell>
          <cell r="C178">
            <v>4000</v>
          </cell>
          <cell r="D178">
            <v>0</v>
          </cell>
          <cell r="E178">
            <v>3949.75</v>
          </cell>
          <cell r="F178">
            <v>3949.75</v>
          </cell>
        </row>
        <row r="179">
          <cell r="A179" t="str">
            <v>A -1640-4-326</v>
          </cell>
          <cell r="B179" t="str">
            <v>DPW GARAGE-HEAT &amp; ELECTRIC</v>
          </cell>
          <cell r="C179">
            <v>0</v>
          </cell>
          <cell r="D179">
            <v>0</v>
          </cell>
          <cell r="E179">
            <v>43234.66</v>
          </cell>
          <cell r="F179">
            <v>43234.66</v>
          </cell>
        </row>
        <row r="180">
          <cell r="A180" t="str">
            <v>A -1640-4-430</v>
          </cell>
          <cell r="B180" t="str">
            <v>DPW GARAGE-BLDG MAINT &amp; REPAIRS</v>
          </cell>
          <cell r="C180">
            <v>61963.8</v>
          </cell>
          <cell r="D180">
            <v>67632.84</v>
          </cell>
          <cell r="E180">
            <v>3000</v>
          </cell>
          <cell r="F180">
            <v>-13105.01</v>
          </cell>
        </row>
        <row r="181">
          <cell r="A181" t="str">
            <v>A -1640-4-440</v>
          </cell>
          <cell r="B181" t="str">
            <v>DPW GARAGE-GARAGE DOOR MAINTENANCE</v>
          </cell>
          <cell r="C181">
            <v>4000</v>
          </cell>
          <cell r="D181">
            <v>3637</v>
          </cell>
          <cell r="E181">
            <v>0</v>
          </cell>
          <cell r="F181">
            <v>0</v>
          </cell>
        </row>
        <row r="182">
          <cell r="A182" t="str">
            <v>A -1640-4-450</v>
          </cell>
          <cell r="B182" t="str">
            <v>DPW GARAGE-TRUCK WASH MAINTENANCE/SUPPLY</v>
          </cell>
          <cell r="C182">
            <v>10000</v>
          </cell>
          <cell r="D182">
            <v>3500</v>
          </cell>
          <cell r="E182">
            <v>2101.5</v>
          </cell>
          <cell r="F182">
            <v>2101.5</v>
          </cell>
        </row>
        <row r="183">
          <cell r="A183" t="str">
            <v>A -1640-4-503</v>
          </cell>
          <cell r="B183" t="str">
            <v>DPW GARAGE-MISC TOOLS</v>
          </cell>
          <cell r="C183">
            <v>0</v>
          </cell>
          <cell r="D183">
            <v>654.99</v>
          </cell>
          <cell r="E183">
            <v>0</v>
          </cell>
          <cell r="F183">
            <v>0</v>
          </cell>
        </row>
        <row r="184">
          <cell r="A184" t="str">
            <v>A -1640-4-523</v>
          </cell>
          <cell r="B184" t="str">
            <v>DPW GARAGE-FIRST AID SUPPLIES</v>
          </cell>
          <cell r="C184">
            <v>500</v>
          </cell>
          <cell r="D184">
            <v>400</v>
          </cell>
          <cell r="E184">
            <v>0</v>
          </cell>
          <cell r="F184">
            <v>0</v>
          </cell>
        </row>
        <row r="185">
          <cell r="A185" t="str">
            <v>A -1640-4-562</v>
          </cell>
          <cell r="B185" t="str">
            <v>DPW GARAGE-FIRE EXTINQUISHER SERV</v>
          </cell>
          <cell r="C185">
            <v>0</v>
          </cell>
          <cell r="D185">
            <v>0</v>
          </cell>
          <cell r="E185">
            <v>1024</v>
          </cell>
          <cell r="F185">
            <v>1024</v>
          </cell>
        </row>
        <row r="186">
          <cell r="A186" t="str">
            <v>A -1640-4-915</v>
          </cell>
          <cell r="B186" t="str">
            <v>DPW GARAGE-CLOTHING ALLOWANCE</v>
          </cell>
          <cell r="C186">
            <v>1800</v>
          </cell>
          <cell r="D186">
            <v>1800</v>
          </cell>
          <cell r="E186">
            <v>1800</v>
          </cell>
          <cell r="F186">
            <v>1800</v>
          </cell>
        </row>
        <row r="187">
          <cell r="A187" t="str">
            <v>A -1640-4-975</v>
          </cell>
          <cell r="B187" t="str">
            <v>DPW GARAGE-NEW DPW FACILITY</v>
          </cell>
          <cell r="C187">
            <v>0</v>
          </cell>
          <cell r="D187">
            <v>9952.82</v>
          </cell>
          <cell r="E187">
            <v>2300</v>
          </cell>
          <cell r="F187">
            <v>2300</v>
          </cell>
        </row>
        <row r="188">
          <cell r="A188" t="str">
            <v>A -1660-0-000</v>
          </cell>
          <cell r="B188" t="str">
            <v>CENTRAL OFFICE: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A -1660-4-101</v>
          </cell>
          <cell r="B189" t="str">
            <v>CNTL OFFICE-VAR OFFICE SUPPLIES</v>
          </cell>
          <cell r="C189">
            <v>7500</v>
          </cell>
          <cell r="D189">
            <v>5296.2</v>
          </cell>
          <cell r="E189">
            <v>8930.24</v>
          </cell>
          <cell r="F189">
            <v>8930.24</v>
          </cell>
        </row>
        <row r="190">
          <cell r="A190" t="str">
            <v>A -1670-0-000</v>
          </cell>
          <cell r="B190" t="str">
            <v>CENTRAL MAILING: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A -1670-4-103</v>
          </cell>
          <cell r="B191" t="str">
            <v>CNTL OFFICE-MAIL/POSTAGE/FEES</v>
          </cell>
          <cell r="C191">
            <v>16000</v>
          </cell>
          <cell r="D191">
            <v>6828</v>
          </cell>
          <cell r="E191">
            <v>718.72</v>
          </cell>
          <cell r="F191">
            <v>-4281.28</v>
          </cell>
        </row>
        <row r="192">
          <cell r="A192" t="str">
            <v>A -1675-0-000</v>
          </cell>
          <cell r="B192" t="str">
            <v>CENTRAL PRINTING: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A -1675-4-105</v>
          </cell>
          <cell r="B193" t="str">
            <v>CNTL OFFICE-PRINTING</v>
          </cell>
          <cell r="C193">
            <v>2500</v>
          </cell>
          <cell r="D193">
            <v>0</v>
          </cell>
          <cell r="E193">
            <v>2500</v>
          </cell>
          <cell r="F193">
            <v>756</v>
          </cell>
        </row>
        <row r="194">
          <cell r="A194" t="str">
            <v>A -1910-0-000</v>
          </cell>
          <cell r="B194" t="str">
            <v>UNALLOCATED INSURANCE: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A -1910-4-310</v>
          </cell>
          <cell r="B195" t="str">
            <v>SPECIAL ITEM-UNALLOCATED INS-LIAB&amp;PROP</v>
          </cell>
          <cell r="C195">
            <v>335000</v>
          </cell>
          <cell r="D195">
            <v>314022.58</v>
          </cell>
          <cell r="E195">
            <v>330558.90999999997</v>
          </cell>
          <cell r="F195">
            <v>330558.90999999997</v>
          </cell>
        </row>
        <row r="196">
          <cell r="A196" t="str">
            <v>A -1920-0-000</v>
          </cell>
          <cell r="B196" t="str">
            <v>MUNICIPAL ASSOCIATION DUES: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A -1920-4-035</v>
          </cell>
          <cell r="B197" t="str">
            <v>SPECIAL ITEM-MUNICPAL ASSOCIATION DUES</v>
          </cell>
          <cell r="C197">
            <v>5472</v>
          </cell>
          <cell r="D197">
            <v>5472</v>
          </cell>
          <cell r="E197">
            <v>5472</v>
          </cell>
          <cell r="F197">
            <v>5472</v>
          </cell>
        </row>
        <row r="198">
          <cell r="A198" t="str">
            <v>A -1950-0-000</v>
          </cell>
          <cell r="B198" t="str">
            <v>TAXES &amp; ASSESS ON VILL. PROP.: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</row>
        <row r="199">
          <cell r="A199" t="str">
            <v>A -1950-4-015</v>
          </cell>
          <cell r="B199" t="str">
            <v>SPECIAL ITEM-TAXES ON VILLAGE PROPERTY</v>
          </cell>
          <cell r="C199">
            <v>3000</v>
          </cell>
          <cell r="D199">
            <v>0</v>
          </cell>
          <cell r="E199">
            <v>0</v>
          </cell>
          <cell r="F199">
            <v>0</v>
          </cell>
        </row>
        <row r="200">
          <cell r="A200" t="str">
            <v>A -1964-0-000</v>
          </cell>
          <cell r="B200" t="str">
            <v>SPECIAL ITEM-REAL PROP TAX REFUND</v>
          </cell>
          <cell r="C200">
            <v>10000</v>
          </cell>
          <cell r="D200">
            <v>0</v>
          </cell>
          <cell r="E200">
            <v>0</v>
          </cell>
          <cell r="F200">
            <v>0</v>
          </cell>
        </row>
        <row r="201">
          <cell r="A201" t="str">
            <v>A -1990-0-000</v>
          </cell>
          <cell r="B201" t="str">
            <v>CONTINGENCY ACCOUNT: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A -1990-4-000</v>
          </cell>
          <cell r="B202" t="str">
            <v>CONTINGENCY ACCOUNT</v>
          </cell>
          <cell r="C202">
            <v>-31030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 t="str">
            <v>A -1990-4-090</v>
          </cell>
          <cell r="B203" t="str">
            <v>SPECIAL ITEM-CONTINGENCY ACCOUNT</v>
          </cell>
          <cell r="C203">
            <v>240000</v>
          </cell>
          <cell r="D203">
            <v>0</v>
          </cell>
          <cell r="E203">
            <v>125617.32</v>
          </cell>
          <cell r="F203">
            <v>0</v>
          </cell>
        </row>
        <row r="204">
          <cell r="A204" t="str">
            <v>A -3120-0-000</v>
          </cell>
          <cell r="B204" t="str">
            <v>POLICE: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</row>
        <row r="205">
          <cell r="A205" t="str">
            <v>A -3120-1-000</v>
          </cell>
          <cell r="B205" t="str">
            <v>POLICE PERSONAL SERVICES</v>
          </cell>
          <cell r="C205">
            <v>3957064</v>
          </cell>
          <cell r="D205">
            <v>2847322.25</v>
          </cell>
          <cell r="E205">
            <v>3946194.51</v>
          </cell>
          <cell r="F205">
            <v>3942102.91</v>
          </cell>
        </row>
        <row r="206">
          <cell r="A206" t="str">
            <v>A -3120-2-112</v>
          </cell>
          <cell r="B206" t="str">
            <v>POLICE-EQUIP-SERVER</v>
          </cell>
          <cell r="C206">
            <v>2500</v>
          </cell>
          <cell r="D206">
            <v>0</v>
          </cell>
          <cell r="E206">
            <v>10444.049999999999</v>
          </cell>
          <cell r="F206">
            <v>10444.049999999999</v>
          </cell>
        </row>
        <row r="207">
          <cell r="A207" t="str">
            <v>A -3120-2-113</v>
          </cell>
          <cell r="B207" t="str">
            <v>POLICE-EQUIP-SECURITY CAMERA'S</v>
          </cell>
          <cell r="C207">
            <v>1000</v>
          </cell>
          <cell r="D207">
            <v>-323.99</v>
          </cell>
          <cell r="E207">
            <v>0</v>
          </cell>
          <cell r="F207">
            <v>0</v>
          </cell>
        </row>
        <row r="208">
          <cell r="A208" t="str">
            <v>A -3120-2-115</v>
          </cell>
          <cell r="B208" t="str">
            <v>POLICE-EQUIP-COPIERS</v>
          </cell>
          <cell r="C208">
            <v>0</v>
          </cell>
          <cell r="D208">
            <v>0</v>
          </cell>
          <cell r="E208">
            <v>3250</v>
          </cell>
          <cell r="F208">
            <v>3250</v>
          </cell>
        </row>
        <row r="209">
          <cell r="A209" t="str">
            <v>A -3120-2-117</v>
          </cell>
          <cell r="B209" t="str">
            <v>POLICE-EQUIP-SMALL MISC</v>
          </cell>
          <cell r="C209">
            <v>300</v>
          </cell>
          <cell r="D209">
            <v>0</v>
          </cell>
          <cell r="E209">
            <v>1516.98</v>
          </cell>
          <cell r="F209">
            <v>1516.98</v>
          </cell>
        </row>
        <row r="210">
          <cell r="A210" t="str">
            <v>A -3120-2-118</v>
          </cell>
          <cell r="B210" t="str">
            <v>POLICE-EQUIP-BOILER &amp; HVAC</v>
          </cell>
          <cell r="C210">
            <v>17600</v>
          </cell>
          <cell r="D210">
            <v>0</v>
          </cell>
          <cell r="E210">
            <v>15284.26</v>
          </cell>
          <cell r="F210">
            <v>15284.26</v>
          </cell>
        </row>
        <row r="211">
          <cell r="A211" t="str">
            <v>A -3120-2-120</v>
          </cell>
          <cell r="B211" t="str">
            <v>POLICE-EQUIP-COMPUTER</v>
          </cell>
          <cell r="C211">
            <v>6550</v>
          </cell>
          <cell r="D211">
            <v>5475.71</v>
          </cell>
          <cell r="E211">
            <v>11828.45</v>
          </cell>
          <cell r="F211">
            <v>11828.45</v>
          </cell>
        </row>
        <row r="212">
          <cell r="A212" t="str">
            <v>A -3120-2-130</v>
          </cell>
          <cell r="B212" t="str">
            <v>POLICE-EQUIP-CHAIRS/OFFICE FURNITURE</v>
          </cell>
          <cell r="C212">
            <v>0</v>
          </cell>
          <cell r="D212">
            <v>0</v>
          </cell>
          <cell r="E212">
            <v>2180.3200000000002</v>
          </cell>
          <cell r="F212">
            <v>2180.3200000000002</v>
          </cell>
        </row>
        <row r="213">
          <cell r="A213" t="str">
            <v>A -3120-2-212</v>
          </cell>
          <cell r="B213" t="str">
            <v>POLICE-EQUIP-TASERS</v>
          </cell>
          <cell r="C213">
            <v>4100</v>
          </cell>
          <cell r="D213">
            <v>563.30999999999995</v>
          </cell>
          <cell r="E213">
            <v>0</v>
          </cell>
          <cell r="F213">
            <v>0</v>
          </cell>
        </row>
        <row r="214">
          <cell r="A214" t="str">
            <v>A -3120-2-213</v>
          </cell>
          <cell r="B214" t="str">
            <v>POLICE-EQUIP-ARMORY</v>
          </cell>
          <cell r="C214">
            <v>17232.14</v>
          </cell>
          <cell r="D214">
            <v>15842.78</v>
          </cell>
          <cell r="E214">
            <v>6081.3</v>
          </cell>
          <cell r="F214">
            <v>6081.3</v>
          </cell>
        </row>
        <row r="215">
          <cell r="A215" t="str">
            <v>A -3120-2-280</v>
          </cell>
          <cell r="B215" t="str">
            <v>POLICE-EQUIP-TRAFFIC SIGNALS</v>
          </cell>
          <cell r="C215">
            <v>1800</v>
          </cell>
          <cell r="D215">
            <v>1697.72</v>
          </cell>
          <cell r="E215">
            <v>7140.5</v>
          </cell>
          <cell r="F215">
            <v>7140.5</v>
          </cell>
        </row>
        <row r="216">
          <cell r="A216" t="str">
            <v>A -3120-2-311</v>
          </cell>
          <cell r="B216" t="str">
            <v>POLICE-EQUIP-VEHICLE EQUIPMENT</v>
          </cell>
          <cell r="C216">
            <v>30000</v>
          </cell>
          <cell r="D216">
            <v>0</v>
          </cell>
          <cell r="E216">
            <v>26500</v>
          </cell>
          <cell r="F216">
            <v>26500</v>
          </cell>
        </row>
        <row r="217">
          <cell r="A217" t="str">
            <v>A -3120-4-036</v>
          </cell>
          <cell r="B217" t="str">
            <v>POLICE-ASSC DUES &amp; MEMBERSHIP FEES</v>
          </cell>
          <cell r="C217">
            <v>650</v>
          </cell>
          <cell r="D217">
            <v>650</v>
          </cell>
          <cell r="E217">
            <v>250</v>
          </cell>
          <cell r="F217">
            <v>250</v>
          </cell>
        </row>
        <row r="218">
          <cell r="A218" t="str">
            <v>A -3120-4-040</v>
          </cell>
          <cell r="B218" t="str">
            <v>POLICE-LAWBOOKS &amp; SUPPLEMENTS</v>
          </cell>
          <cell r="C218">
            <v>350</v>
          </cell>
          <cell r="D218">
            <v>356</v>
          </cell>
          <cell r="E218">
            <v>244.58</v>
          </cell>
          <cell r="F218">
            <v>244.58</v>
          </cell>
        </row>
        <row r="219">
          <cell r="A219" t="str">
            <v>A -3120-4-050</v>
          </cell>
          <cell r="B219" t="str">
            <v>POLICE-CHAPLAIN</v>
          </cell>
          <cell r="C219">
            <v>250</v>
          </cell>
          <cell r="D219">
            <v>250</v>
          </cell>
          <cell r="E219">
            <v>500</v>
          </cell>
          <cell r="F219">
            <v>500</v>
          </cell>
        </row>
        <row r="220">
          <cell r="A220" t="str">
            <v>A -3120-4-065</v>
          </cell>
          <cell r="B220" t="str">
            <v>POLICE-MISCELLANEOUS</v>
          </cell>
          <cell r="C220">
            <v>3500</v>
          </cell>
          <cell r="D220">
            <v>558.71</v>
          </cell>
          <cell r="E220">
            <v>3005.52</v>
          </cell>
          <cell r="F220">
            <v>3005.52</v>
          </cell>
        </row>
        <row r="221">
          <cell r="A221" t="str">
            <v>A -3120-4-101</v>
          </cell>
          <cell r="B221" t="str">
            <v>POLICE-OFFICE SUPPLIES</v>
          </cell>
          <cell r="C221">
            <v>7000</v>
          </cell>
          <cell r="D221">
            <v>3126.06</v>
          </cell>
          <cell r="E221">
            <v>5122.49</v>
          </cell>
          <cell r="F221">
            <v>5122.49</v>
          </cell>
        </row>
        <row r="222">
          <cell r="A222" t="str">
            <v>A -3120-4-102</v>
          </cell>
          <cell r="B222" t="str">
            <v>POLICE-PAPER SUPPLIES-OTHER</v>
          </cell>
          <cell r="C222">
            <v>1250</v>
          </cell>
          <cell r="D222">
            <v>165.6</v>
          </cell>
          <cell r="E222">
            <v>1215.68</v>
          </cell>
          <cell r="F222">
            <v>1215.68</v>
          </cell>
        </row>
        <row r="223">
          <cell r="A223" t="str">
            <v>A -3120-4-103</v>
          </cell>
          <cell r="B223" t="str">
            <v>POLICE-MAIL/PSTG/FEDEX</v>
          </cell>
          <cell r="C223">
            <v>500</v>
          </cell>
          <cell r="D223">
            <v>37.89</v>
          </cell>
          <cell r="E223">
            <v>440</v>
          </cell>
          <cell r="F223">
            <v>440</v>
          </cell>
        </row>
        <row r="224">
          <cell r="A224" t="str">
            <v>A -3120-4-124</v>
          </cell>
          <cell r="B224" t="str">
            <v>POLICE-WEB ACCESS DOMAIN NAME</v>
          </cell>
          <cell r="C224">
            <v>0</v>
          </cell>
          <cell r="D224">
            <v>0</v>
          </cell>
          <cell r="E224">
            <v>18.16</v>
          </cell>
          <cell r="F224">
            <v>18.16</v>
          </cell>
        </row>
        <row r="225">
          <cell r="A225" t="str">
            <v>A -3120-4-125</v>
          </cell>
          <cell r="B225" t="str">
            <v>POLICE-BODY CAMERAS</v>
          </cell>
          <cell r="C225">
            <v>9300</v>
          </cell>
          <cell r="D225">
            <v>301.8</v>
          </cell>
          <cell r="E225">
            <v>39670.9</v>
          </cell>
          <cell r="F225">
            <v>39670.9</v>
          </cell>
        </row>
        <row r="226">
          <cell r="A226" t="str">
            <v>A -3120-4-126</v>
          </cell>
          <cell r="B226" t="str">
            <v>POLICE-INTERNET/EMAIL</v>
          </cell>
          <cell r="C226">
            <v>1000</v>
          </cell>
          <cell r="D226">
            <v>0</v>
          </cell>
          <cell r="E226">
            <v>0</v>
          </cell>
          <cell r="F226">
            <v>0</v>
          </cell>
        </row>
        <row r="227">
          <cell r="A227" t="str">
            <v>A -3120-4-130</v>
          </cell>
          <cell r="B227" t="str">
            <v>POLICE-COPIER SERVICE AGMT</v>
          </cell>
          <cell r="C227">
            <v>3000</v>
          </cell>
          <cell r="D227">
            <v>1409.43</v>
          </cell>
          <cell r="E227">
            <v>793.89</v>
          </cell>
          <cell r="F227">
            <v>793.89</v>
          </cell>
        </row>
        <row r="228">
          <cell r="A228" t="str">
            <v>A -3120-4-133</v>
          </cell>
          <cell r="B228" t="str">
            <v>POLICE-IT MAINTENANCE</v>
          </cell>
          <cell r="C228">
            <v>13000</v>
          </cell>
          <cell r="D228">
            <v>10580.08</v>
          </cell>
          <cell r="E228">
            <v>15502.33</v>
          </cell>
          <cell r="F228">
            <v>17345.03</v>
          </cell>
        </row>
        <row r="229">
          <cell r="A229" t="str">
            <v>A -3120-4-134</v>
          </cell>
          <cell r="B229" t="str">
            <v>POLICE-SIMPLEX FIREALARM</v>
          </cell>
          <cell r="C229">
            <v>800</v>
          </cell>
          <cell r="D229">
            <v>194</v>
          </cell>
          <cell r="E229">
            <v>721</v>
          </cell>
          <cell r="F229">
            <v>721</v>
          </cell>
        </row>
        <row r="230">
          <cell r="A230" t="str">
            <v>A -3120-4-136</v>
          </cell>
          <cell r="B230" t="str">
            <v>POLICE-RADIO MAINTENANCE</v>
          </cell>
          <cell r="C230">
            <v>500</v>
          </cell>
          <cell r="D230">
            <v>0</v>
          </cell>
          <cell r="E230">
            <v>3926.02</v>
          </cell>
          <cell r="F230">
            <v>3926.02</v>
          </cell>
        </row>
        <row r="231">
          <cell r="A231" t="str">
            <v>A -3120-4-137</v>
          </cell>
          <cell r="B231" t="str">
            <v>POLICE-LIVE SCAN MAINTENANCE</v>
          </cell>
          <cell r="C231">
            <v>1980</v>
          </cell>
          <cell r="D231">
            <v>1980</v>
          </cell>
          <cell r="E231">
            <v>990</v>
          </cell>
          <cell r="F231">
            <v>990</v>
          </cell>
        </row>
        <row r="232">
          <cell r="A232" t="str">
            <v>A -3120-4-142</v>
          </cell>
          <cell r="B232" t="str">
            <v>POLICE-ELEVATOR MAINT &amp; INSPECTION</v>
          </cell>
          <cell r="C232">
            <v>5500</v>
          </cell>
          <cell r="D232">
            <v>4320.54</v>
          </cell>
          <cell r="E232">
            <v>5500</v>
          </cell>
          <cell r="F232">
            <v>4649.74</v>
          </cell>
        </row>
        <row r="233">
          <cell r="A233" t="str">
            <v>A -3120-4-165</v>
          </cell>
          <cell r="B233" t="str">
            <v>POLICE-BOILER INSPECTION/REPAIR</v>
          </cell>
          <cell r="C233">
            <v>1200</v>
          </cell>
          <cell r="D233">
            <v>878.55</v>
          </cell>
          <cell r="E233">
            <v>878.55</v>
          </cell>
          <cell r="F233">
            <v>878.55</v>
          </cell>
        </row>
        <row r="234">
          <cell r="A234" t="str">
            <v>A -3120-4-170</v>
          </cell>
          <cell r="B234" t="str">
            <v>POLICE-ACCESSORIES</v>
          </cell>
          <cell r="C234">
            <v>5000</v>
          </cell>
          <cell r="D234">
            <v>5330.05</v>
          </cell>
          <cell r="E234">
            <v>2966.32</v>
          </cell>
          <cell r="F234">
            <v>2966.32</v>
          </cell>
        </row>
        <row r="235">
          <cell r="A235" t="str">
            <v>A -3120-4-202</v>
          </cell>
          <cell r="B235" t="str">
            <v>POLICE-JANITORIAL/CLEANING SUPPLY</v>
          </cell>
          <cell r="C235">
            <v>5400</v>
          </cell>
          <cell r="D235">
            <v>2306.73</v>
          </cell>
          <cell r="E235">
            <v>5281.83</v>
          </cell>
          <cell r="F235">
            <v>5281.83</v>
          </cell>
        </row>
        <row r="236">
          <cell r="A236" t="str">
            <v>A -3120-4-240</v>
          </cell>
          <cell r="B236" t="str">
            <v>POLICE-VEHICLE REPAIRS/MAINTENANCE</v>
          </cell>
          <cell r="C236">
            <v>22000</v>
          </cell>
          <cell r="D236">
            <v>-6868.47</v>
          </cell>
          <cell r="E236">
            <v>28239.75</v>
          </cell>
          <cell r="F236">
            <v>29038.46</v>
          </cell>
        </row>
        <row r="237">
          <cell r="A237" t="str">
            <v>A -3120-4-251</v>
          </cell>
          <cell r="B237" t="str">
            <v>POLICE-TIRES</v>
          </cell>
          <cell r="C237">
            <v>12000</v>
          </cell>
          <cell r="D237">
            <v>4184.41</v>
          </cell>
          <cell r="E237">
            <v>10919.24</v>
          </cell>
          <cell r="F237">
            <v>10919.24</v>
          </cell>
        </row>
        <row r="238">
          <cell r="A238" t="str">
            <v>A -3120-4-260</v>
          </cell>
          <cell r="B238" t="str">
            <v>POLICE-FUEL</v>
          </cell>
          <cell r="C238">
            <v>76000</v>
          </cell>
          <cell r="D238">
            <v>212.11</v>
          </cell>
          <cell r="E238">
            <v>77162.14</v>
          </cell>
          <cell r="F238">
            <v>77162.14</v>
          </cell>
        </row>
        <row r="239">
          <cell r="A239" t="str">
            <v>A -3120-4-280</v>
          </cell>
          <cell r="B239" t="str">
            <v>POLICE-PACE</v>
          </cell>
          <cell r="C239">
            <v>3160</v>
          </cell>
          <cell r="D239">
            <v>3160</v>
          </cell>
          <cell r="E239">
            <v>2996</v>
          </cell>
          <cell r="F239">
            <v>2996</v>
          </cell>
        </row>
        <row r="240">
          <cell r="A240" t="str">
            <v>A -3120-4-321</v>
          </cell>
          <cell r="B240" t="str">
            <v>POLICE-HEAT &amp; ELECTRIC (J-BLDG)</v>
          </cell>
          <cell r="C240">
            <v>70000</v>
          </cell>
          <cell r="D240">
            <v>62810.75</v>
          </cell>
          <cell r="E240">
            <v>68189.2</v>
          </cell>
          <cell r="F240">
            <v>68189.2</v>
          </cell>
        </row>
        <row r="241">
          <cell r="A241" t="str">
            <v>A -3120-4-340</v>
          </cell>
          <cell r="B241" t="str">
            <v>POLICE-CELLULAR (VERIZON)</v>
          </cell>
          <cell r="C241">
            <v>11500</v>
          </cell>
          <cell r="D241">
            <v>9130.27</v>
          </cell>
          <cell r="E241">
            <v>11366.11</v>
          </cell>
          <cell r="F241">
            <v>11366.11</v>
          </cell>
        </row>
        <row r="242">
          <cell r="A242" t="str">
            <v>A -3120-4-341</v>
          </cell>
          <cell r="B242" t="str">
            <v>POLICE-TELEPHONE (NEXTIVA)</v>
          </cell>
          <cell r="C242">
            <v>13425</v>
          </cell>
          <cell r="D242">
            <v>8642.7199999999993</v>
          </cell>
          <cell r="E242">
            <v>14607.51</v>
          </cell>
          <cell r="F242">
            <v>14607.51</v>
          </cell>
        </row>
        <row r="243">
          <cell r="A243" t="str">
            <v>A -3120-4-343</v>
          </cell>
          <cell r="B243" t="str">
            <v>POLICE-LANGUAGE LINE INTERPRETER</v>
          </cell>
          <cell r="C243">
            <v>200</v>
          </cell>
          <cell r="D243">
            <v>65.25</v>
          </cell>
          <cell r="E243">
            <v>211.5</v>
          </cell>
          <cell r="F243">
            <v>211.5</v>
          </cell>
        </row>
        <row r="244">
          <cell r="A244" t="str">
            <v>A -3120-4-439</v>
          </cell>
          <cell r="B244" t="str">
            <v>POLICE-BUILDING MAINT &amp; SUPPLY</v>
          </cell>
          <cell r="C244">
            <v>21867.86</v>
          </cell>
          <cell r="D244">
            <v>13472.24</v>
          </cell>
          <cell r="E244">
            <v>18086.509999999998</v>
          </cell>
          <cell r="F244">
            <v>18086.509999999998</v>
          </cell>
        </row>
        <row r="245">
          <cell r="A245" t="str">
            <v>A -3120-4-511</v>
          </cell>
          <cell r="B245" t="str">
            <v>POLICE-EVIDENCE &amp; FINGERPRINT SUPPLY</v>
          </cell>
          <cell r="C245">
            <v>3000</v>
          </cell>
          <cell r="D245">
            <v>466.9</v>
          </cell>
          <cell r="E245">
            <v>2954.56</v>
          </cell>
          <cell r="F245">
            <v>2954.56</v>
          </cell>
        </row>
        <row r="246">
          <cell r="A246" t="str">
            <v>A -3120-4-512</v>
          </cell>
          <cell r="B246" t="str">
            <v>POLICE-BEAST TECH SUPPORT</v>
          </cell>
          <cell r="C246">
            <v>765</v>
          </cell>
          <cell r="D246">
            <v>0</v>
          </cell>
          <cell r="E246">
            <v>765</v>
          </cell>
          <cell r="F246">
            <v>765</v>
          </cell>
        </row>
        <row r="247">
          <cell r="A247" t="str">
            <v>A -3120-4-521</v>
          </cell>
          <cell r="B247" t="str">
            <v>POLICE-REPLACEMENT VESTS</v>
          </cell>
          <cell r="C247">
            <v>4500</v>
          </cell>
          <cell r="D247">
            <v>1945.56</v>
          </cell>
          <cell r="E247">
            <v>4408.9399999999996</v>
          </cell>
          <cell r="F247">
            <v>4408.9399999999996</v>
          </cell>
        </row>
        <row r="248">
          <cell r="A248" t="str">
            <v>A -3120-4-551</v>
          </cell>
          <cell r="B248" t="str">
            <v>POLICE-SWAT</v>
          </cell>
          <cell r="C248">
            <v>8130</v>
          </cell>
          <cell r="D248">
            <v>6423.28</v>
          </cell>
          <cell r="E248">
            <v>11112.84</v>
          </cell>
          <cell r="F248">
            <v>11112.84</v>
          </cell>
        </row>
        <row r="249">
          <cell r="A249" t="str">
            <v>A -3120-4-552</v>
          </cell>
          <cell r="B249" t="str">
            <v>POLICE-K-9 SUPPLIES</v>
          </cell>
          <cell r="C249">
            <v>2000</v>
          </cell>
          <cell r="D249">
            <v>644.77</v>
          </cell>
          <cell r="E249">
            <v>2147.7800000000002</v>
          </cell>
          <cell r="F249">
            <v>2147.7800000000002</v>
          </cell>
        </row>
        <row r="250">
          <cell r="A250" t="str">
            <v>A -3120-4-648</v>
          </cell>
          <cell r="B250" t="str">
            <v>POLICE-WATER SOFTENER SALT</v>
          </cell>
          <cell r="C250">
            <v>400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A -3120-4-901</v>
          </cell>
          <cell r="B251" t="str">
            <v>POLICE-EYE CARE ALLOWANCE</v>
          </cell>
          <cell r="C251">
            <v>1650</v>
          </cell>
          <cell r="D251">
            <v>1650</v>
          </cell>
          <cell r="E251">
            <v>1650</v>
          </cell>
          <cell r="F251">
            <v>1650</v>
          </cell>
        </row>
        <row r="252">
          <cell r="A252" t="str">
            <v>A -3120-4-903</v>
          </cell>
          <cell r="B252" t="str">
            <v>POLICE-PHYSICALS NEW HIRES</v>
          </cell>
          <cell r="C252">
            <v>15020</v>
          </cell>
          <cell r="D252">
            <v>14549.39</v>
          </cell>
          <cell r="E252">
            <v>32886.660000000003</v>
          </cell>
          <cell r="F252">
            <v>32886.660000000003</v>
          </cell>
        </row>
        <row r="253">
          <cell r="A253" t="str">
            <v>A -3120-4-904</v>
          </cell>
          <cell r="B253" t="str">
            <v>POLICE-PHYSICAL FITNESS ICENTIVE</v>
          </cell>
          <cell r="C253">
            <v>17850</v>
          </cell>
          <cell r="D253">
            <v>15725</v>
          </cell>
          <cell r="E253">
            <v>3400</v>
          </cell>
          <cell r="F253">
            <v>3400</v>
          </cell>
        </row>
        <row r="254">
          <cell r="A254" t="str">
            <v>A -3120-4-911</v>
          </cell>
          <cell r="B254" t="str">
            <v>POLICE-CLOTHING ALLOWANCE OFFICERS</v>
          </cell>
          <cell r="C254">
            <v>47725</v>
          </cell>
          <cell r="D254">
            <v>45675</v>
          </cell>
          <cell r="E254">
            <v>22200</v>
          </cell>
          <cell r="F254">
            <v>22200</v>
          </cell>
        </row>
        <row r="255">
          <cell r="A255" t="str">
            <v>A -3120-4-912</v>
          </cell>
          <cell r="B255" t="str">
            <v>POLICE-CLOTHING ALLOWANCE (METER)</v>
          </cell>
          <cell r="C255">
            <v>250</v>
          </cell>
          <cell r="D255">
            <v>0</v>
          </cell>
          <cell r="E255">
            <v>152.99</v>
          </cell>
          <cell r="F255">
            <v>152.99</v>
          </cell>
        </row>
        <row r="256">
          <cell r="A256" t="str">
            <v>A -3120-4-930</v>
          </cell>
          <cell r="B256" t="str">
            <v>POLICE-CONF/MLG/ED</v>
          </cell>
          <cell r="C256">
            <v>8000</v>
          </cell>
          <cell r="D256">
            <v>5895</v>
          </cell>
          <cell r="E256">
            <v>8552.49</v>
          </cell>
          <cell r="F256">
            <v>8552.49</v>
          </cell>
        </row>
        <row r="257">
          <cell r="A257" t="str">
            <v>A -3120-4-932</v>
          </cell>
          <cell r="B257" t="str">
            <v>POLICE-COLLEGE REIMBURSEMENT</v>
          </cell>
          <cell r="C257">
            <v>6000</v>
          </cell>
          <cell r="D257">
            <v>585.26</v>
          </cell>
          <cell r="E257">
            <v>0</v>
          </cell>
          <cell r="F257">
            <v>0</v>
          </cell>
        </row>
        <row r="258">
          <cell r="A258" t="str">
            <v>A -3121-0-000</v>
          </cell>
          <cell r="B258" t="str">
            <v>STOP D.W.I.: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A -3121-1-000</v>
          </cell>
          <cell r="B259" t="str">
            <v>STOP D.W.I.</v>
          </cell>
          <cell r="C259">
            <v>0</v>
          </cell>
          <cell r="D259">
            <v>0</v>
          </cell>
          <cell r="E259">
            <v>-800</v>
          </cell>
          <cell r="F259">
            <v>-800</v>
          </cell>
        </row>
        <row r="260">
          <cell r="A260" t="str">
            <v>A -3125-0-000</v>
          </cell>
          <cell r="B260" t="str">
            <v>DRUG ENFORCEMENT SURVEILLANCE PROGRAM: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1">
          <cell r="A261" t="str">
            <v>A -3125-4-889</v>
          </cell>
          <cell r="B261" t="str">
            <v>DRUG ENFORCEMENT-SURVEILLENCE</v>
          </cell>
          <cell r="C261">
            <v>0</v>
          </cell>
          <cell r="D261">
            <v>60211.72</v>
          </cell>
          <cell r="E261">
            <v>5126.26</v>
          </cell>
          <cell r="F261">
            <v>5126.26</v>
          </cell>
        </row>
        <row r="262">
          <cell r="A262" t="str">
            <v>A -3310-0-000</v>
          </cell>
          <cell r="B262" t="str">
            <v>TRAFFIC CONTR: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3">
          <cell r="A263" t="str">
            <v>A -3310-1-000</v>
          </cell>
          <cell r="B263" t="str">
            <v>TRAFFIC CONTROL PERSONAL SERVICE</v>
          </cell>
          <cell r="C263">
            <v>6000</v>
          </cell>
          <cell r="D263">
            <v>4144.12</v>
          </cell>
          <cell r="E263">
            <v>5874.84</v>
          </cell>
          <cell r="F263">
            <v>5874.84</v>
          </cell>
        </row>
        <row r="264">
          <cell r="A264" t="str">
            <v>A -3310-4-211</v>
          </cell>
          <cell r="B264" t="str">
            <v>TRAFFIC CNTRL-STREET STRIPING</v>
          </cell>
          <cell r="C264">
            <v>35000</v>
          </cell>
          <cell r="D264">
            <v>32177.4</v>
          </cell>
          <cell r="E264">
            <v>38126.050000000003</v>
          </cell>
          <cell r="F264">
            <v>38126.050000000003</v>
          </cell>
        </row>
        <row r="265">
          <cell r="A265" t="str">
            <v>A -3310-4-218</v>
          </cell>
          <cell r="B265" t="str">
            <v>TRAFFIC CNTRL-NYSDOT SIGNAL MAINT</v>
          </cell>
          <cell r="C265">
            <v>5007</v>
          </cell>
          <cell r="D265">
            <v>5006.4799999999996</v>
          </cell>
          <cell r="E265">
            <v>5006.4799999999996</v>
          </cell>
          <cell r="F265">
            <v>5006.4799999999996</v>
          </cell>
        </row>
        <row r="266">
          <cell r="A266" t="str">
            <v>A -3310-4-271</v>
          </cell>
          <cell r="B266" t="str">
            <v>TRAFFIC CNTRL-SIGN REPAIRS (DPW)</v>
          </cell>
          <cell r="C266">
            <v>12000</v>
          </cell>
          <cell r="D266">
            <v>12216.56</v>
          </cell>
          <cell r="E266">
            <v>12019.78</v>
          </cell>
          <cell r="F266">
            <v>12019.78</v>
          </cell>
        </row>
        <row r="267">
          <cell r="A267" t="str">
            <v>A -3310-4-274</v>
          </cell>
          <cell r="B267" t="str">
            <v>TRAFFIC CNTRL-NEW SIGNS (DPW)</v>
          </cell>
          <cell r="C267">
            <v>0</v>
          </cell>
          <cell r="D267">
            <v>0</v>
          </cell>
          <cell r="E267">
            <v>90.87</v>
          </cell>
          <cell r="F267">
            <v>90.87</v>
          </cell>
        </row>
        <row r="268">
          <cell r="A268" t="str">
            <v>A -3310-4-327</v>
          </cell>
          <cell r="B268" t="str">
            <v>TRAFFIC CNTRL-ELECTRIC POWER TRAFF LGHTS</v>
          </cell>
          <cell r="C268">
            <v>8900</v>
          </cell>
          <cell r="D268">
            <v>6117.99</v>
          </cell>
          <cell r="E268">
            <v>7239.46</v>
          </cell>
          <cell r="F268">
            <v>7239.46</v>
          </cell>
        </row>
        <row r="269">
          <cell r="A269" t="str">
            <v>A -3310-4-542</v>
          </cell>
          <cell r="B269" t="str">
            <v>TRAFFIC CNTRL-PARKING TICKETS</v>
          </cell>
          <cell r="C269">
            <v>7220</v>
          </cell>
          <cell r="D269">
            <v>7192.16</v>
          </cell>
          <cell r="E269">
            <v>7093.71</v>
          </cell>
          <cell r="F269">
            <v>7093.71</v>
          </cell>
        </row>
        <row r="270">
          <cell r="A270" t="str">
            <v>A -3320-0-000</v>
          </cell>
          <cell r="B270" t="str">
            <v>ON-STREET PARKING: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</row>
        <row r="271">
          <cell r="A271" t="str">
            <v>A -3320-4-275</v>
          </cell>
          <cell r="B271" t="str">
            <v>TRAFFIC CNTRL-PARKING METERS</v>
          </cell>
          <cell r="C271">
            <v>1000</v>
          </cell>
          <cell r="D271">
            <v>215.58</v>
          </cell>
          <cell r="E271">
            <v>516</v>
          </cell>
          <cell r="F271">
            <v>516</v>
          </cell>
        </row>
        <row r="272">
          <cell r="A272" t="str">
            <v>A -3320-4-277</v>
          </cell>
          <cell r="B272" t="str">
            <v>TRAFFIC CNTRL-KIOSK EXP</v>
          </cell>
          <cell r="C272">
            <v>11640</v>
          </cell>
          <cell r="D272">
            <v>8158.42</v>
          </cell>
          <cell r="E272">
            <v>18458</v>
          </cell>
          <cell r="F272">
            <v>18458</v>
          </cell>
        </row>
        <row r="273">
          <cell r="A273" t="str">
            <v>A -3410-0-000</v>
          </cell>
          <cell r="B273" t="str">
            <v>FIRE: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</row>
        <row r="274">
          <cell r="A274" t="str">
            <v>A -3410-1-000</v>
          </cell>
          <cell r="B274" t="str">
            <v>FIRE PERSONAL SERVICE</v>
          </cell>
          <cell r="C274">
            <v>3473367.39</v>
          </cell>
          <cell r="D274">
            <v>2617946.0099999998</v>
          </cell>
          <cell r="E274">
            <v>3384675.01</v>
          </cell>
          <cell r="F274">
            <v>3384675.01</v>
          </cell>
        </row>
        <row r="275">
          <cell r="A275" t="str">
            <v>A -3410-2-110</v>
          </cell>
          <cell r="B275" t="str">
            <v>FIRE-EQUIP-FIRE PREVENTION OUTREACH</v>
          </cell>
          <cell r="C275">
            <v>2500</v>
          </cell>
          <cell r="D275">
            <v>1058.3599999999999</v>
          </cell>
          <cell r="E275">
            <v>1510.5</v>
          </cell>
          <cell r="F275">
            <v>1510.5</v>
          </cell>
        </row>
        <row r="276">
          <cell r="A276" t="str">
            <v>A -3410-2-117</v>
          </cell>
          <cell r="B276" t="str">
            <v>FIRE-EQUIP-MISC SMALL EQUIP.</v>
          </cell>
          <cell r="C276">
            <v>2500</v>
          </cell>
          <cell r="D276">
            <v>271.38</v>
          </cell>
          <cell r="E276">
            <v>1288.1199999999999</v>
          </cell>
          <cell r="F276">
            <v>1288.1199999999999</v>
          </cell>
        </row>
        <row r="277">
          <cell r="A277" t="str">
            <v>A -3410-2-251</v>
          </cell>
          <cell r="B277" t="str">
            <v>FIRE-EQUIP-BOOTS/GLOVES/HELMETS</v>
          </cell>
          <cell r="C277">
            <v>6000</v>
          </cell>
          <cell r="D277">
            <v>393.07</v>
          </cell>
          <cell r="E277">
            <v>6802.26</v>
          </cell>
          <cell r="F277">
            <v>6802.26</v>
          </cell>
        </row>
        <row r="278">
          <cell r="A278" t="str">
            <v>A -3410-2-257</v>
          </cell>
          <cell r="B278" t="str">
            <v>FIRE-EQUIP-TURNOUT GEAR</v>
          </cell>
          <cell r="C278">
            <v>12000</v>
          </cell>
          <cell r="D278">
            <v>385</v>
          </cell>
          <cell r="E278">
            <v>10674.39</v>
          </cell>
          <cell r="F278">
            <v>10674.39</v>
          </cell>
        </row>
        <row r="279">
          <cell r="A279" t="str">
            <v>A -3410-2-261</v>
          </cell>
          <cell r="B279" t="str">
            <v>FIRE-EQUIP-PUMPER TRUCK</v>
          </cell>
          <cell r="C279">
            <v>56200</v>
          </cell>
          <cell r="D279">
            <v>0</v>
          </cell>
          <cell r="E279">
            <v>56188.57</v>
          </cell>
          <cell r="F279">
            <v>112377.14</v>
          </cell>
        </row>
        <row r="280">
          <cell r="A280" t="str">
            <v>A -3410-4-036</v>
          </cell>
          <cell r="B280" t="str">
            <v>FIRE-ASSOC DUES &amp; MEMBERSHIPS</v>
          </cell>
          <cell r="C280">
            <v>800</v>
          </cell>
          <cell r="D280">
            <v>1210</v>
          </cell>
          <cell r="E280">
            <v>510</v>
          </cell>
          <cell r="F280">
            <v>510</v>
          </cell>
        </row>
        <row r="281">
          <cell r="A281" t="str">
            <v>A -3410-4-050</v>
          </cell>
          <cell r="B281" t="str">
            <v>FIRE-CHAPLAIN</v>
          </cell>
          <cell r="C281">
            <v>500</v>
          </cell>
          <cell r="D281">
            <v>250</v>
          </cell>
          <cell r="E281">
            <v>500</v>
          </cell>
          <cell r="F281">
            <v>500</v>
          </cell>
        </row>
        <row r="282">
          <cell r="A282" t="str">
            <v>A -3410-4-065</v>
          </cell>
          <cell r="B282" t="str">
            <v>FIRE-MISCELLANEOUS</v>
          </cell>
          <cell r="C282">
            <v>8000</v>
          </cell>
          <cell r="D282">
            <v>1974.7</v>
          </cell>
          <cell r="E282">
            <v>6501.28</v>
          </cell>
          <cell r="F282">
            <v>6501.28</v>
          </cell>
        </row>
        <row r="283">
          <cell r="A283" t="str">
            <v>A -3410-4-101</v>
          </cell>
          <cell r="B283" t="str">
            <v>FIRE-OFFICE SUPPLIES</v>
          </cell>
          <cell r="C283">
            <v>5000</v>
          </cell>
          <cell r="D283">
            <v>2506.48</v>
          </cell>
          <cell r="E283">
            <v>3117.64</v>
          </cell>
          <cell r="F283">
            <v>3117.64</v>
          </cell>
        </row>
        <row r="284">
          <cell r="A284" t="str">
            <v>A -3410-4-103</v>
          </cell>
          <cell r="B284" t="str">
            <v>FIRE-MAIL/PSTG/FEDEX CHRGS</v>
          </cell>
          <cell r="C284">
            <v>200</v>
          </cell>
          <cell r="D284">
            <v>91.34</v>
          </cell>
          <cell r="E284">
            <v>48.77</v>
          </cell>
          <cell r="F284">
            <v>48.77</v>
          </cell>
        </row>
        <row r="285">
          <cell r="A285" t="str">
            <v>A -3410-4-120</v>
          </cell>
          <cell r="B285" t="str">
            <v>FIRE-COMPUTER MAINT/RPR/SERVAGRE</v>
          </cell>
          <cell r="C285">
            <v>1000</v>
          </cell>
          <cell r="D285">
            <v>628.76</v>
          </cell>
          <cell r="E285">
            <v>1626.88</v>
          </cell>
          <cell r="F285">
            <v>1626.88</v>
          </cell>
        </row>
        <row r="286">
          <cell r="A286" t="str">
            <v>A -3410-4-126</v>
          </cell>
          <cell r="B286" t="str">
            <v>FIRE-INTERNET ACCESS</v>
          </cell>
          <cell r="C286">
            <v>600</v>
          </cell>
          <cell r="D286">
            <v>405</v>
          </cell>
          <cell r="E286">
            <v>495</v>
          </cell>
          <cell r="F286">
            <v>495</v>
          </cell>
        </row>
        <row r="287">
          <cell r="A287" t="str">
            <v>A -3410-4-141</v>
          </cell>
          <cell r="B287" t="str">
            <v>FIRE-MAINT AGREEMENT CASCADE SYSTEM</v>
          </cell>
          <cell r="C287">
            <v>400</v>
          </cell>
          <cell r="D287">
            <v>0</v>
          </cell>
          <cell r="E287">
            <v>400</v>
          </cell>
          <cell r="F287">
            <v>400</v>
          </cell>
        </row>
        <row r="288">
          <cell r="A288" t="str">
            <v>A -3410-4-165</v>
          </cell>
          <cell r="B288" t="str">
            <v>FIRE-BOILER MAINT &amp; INSPECTION</v>
          </cell>
          <cell r="C288">
            <v>1000</v>
          </cell>
          <cell r="D288">
            <v>878.55</v>
          </cell>
          <cell r="E288">
            <v>878.55</v>
          </cell>
          <cell r="F288">
            <v>878.55</v>
          </cell>
        </row>
        <row r="289">
          <cell r="A289" t="str">
            <v>A -3410-4-201</v>
          </cell>
          <cell r="B289" t="str">
            <v>FIRE-HOUSEHOLD/RESTROOM SUPPLY</v>
          </cell>
          <cell r="C289">
            <v>5000</v>
          </cell>
          <cell r="D289">
            <v>2901.02</v>
          </cell>
          <cell r="E289">
            <v>3885.08</v>
          </cell>
          <cell r="F289">
            <v>3885.08</v>
          </cell>
        </row>
        <row r="290">
          <cell r="A290" t="str">
            <v>A -3410-4-240</v>
          </cell>
          <cell r="B290" t="str">
            <v>FIRE-SPECIALIZED VEHICLE REPAIRS</v>
          </cell>
          <cell r="C290">
            <v>25000</v>
          </cell>
          <cell r="D290">
            <v>14890.06</v>
          </cell>
          <cell r="E290">
            <v>44186.78</v>
          </cell>
          <cell r="F290">
            <v>44186.78</v>
          </cell>
        </row>
        <row r="291">
          <cell r="A291" t="str">
            <v>A -3410-4-242</v>
          </cell>
          <cell r="B291" t="str">
            <v>FIRE-RADIO REPAIRS&amp;SERV AGREEMNT</v>
          </cell>
          <cell r="C291">
            <v>2000</v>
          </cell>
          <cell r="D291">
            <v>709.49</v>
          </cell>
          <cell r="E291">
            <v>1196.55</v>
          </cell>
          <cell r="F291">
            <v>1196.55</v>
          </cell>
        </row>
        <row r="292">
          <cell r="A292" t="str">
            <v>A -3410-4-250</v>
          </cell>
          <cell r="B292" t="str">
            <v>FIRE-TOOLS &amp; EQUIPMENT</v>
          </cell>
          <cell r="C292">
            <v>6000</v>
          </cell>
          <cell r="D292">
            <v>0</v>
          </cell>
          <cell r="E292">
            <v>2940.53</v>
          </cell>
          <cell r="F292">
            <v>2940.53</v>
          </cell>
        </row>
        <row r="293">
          <cell r="A293" t="str">
            <v>A -3410-4-251</v>
          </cell>
          <cell r="B293" t="str">
            <v>FIRE-TIRES</v>
          </cell>
          <cell r="C293">
            <v>5000</v>
          </cell>
          <cell r="D293">
            <v>3205</v>
          </cell>
          <cell r="E293">
            <v>3004.66</v>
          </cell>
          <cell r="F293">
            <v>3004.66</v>
          </cell>
        </row>
        <row r="294">
          <cell r="A294" t="str">
            <v>A -3410-4-252</v>
          </cell>
          <cell r="B294" t="str">
            <v>FIRE-BATTERIES</v>
          </cell>
          <cell r="C294">
            <v>1000</v>
          </cell>
          <cell r="D294">
            <v>32.58</v>
          </cell>
          <cell r="E294">
            <v>0</v>
          </cell>
          <cell r="F294">
            <v>0</v>
          </cell>
        </row>
        <row r="295">
          <cell r="A295" t="str">
            <v>A -3410-4-260</v>
          </cell>
          <cell r="B295" t="str">
            <v>FIRE-GAS &amp; DIESEL FUEL</v>
          </cell>
          <cell r="C295">
            <v>16000</v>
          </cell>
          <cell r="D295">
            <v>50.12</v>
          </cell>
          <cell r="E295">
            <v>19050.39</v>
          </cell>
          <cell r="F295">
            <v>19050.39</v>
          </cell>
        </row>
        <row r="296">
          <cell r="A296" t="str">
            <v>A -3410-4-262</v>
          </cell>
          <cell r="B296" t="str">
            <v>FIRE-OIL/GREASE/ANTI-FREEZE</v>
          </cell>
          <cell r="C296">
            <v>1000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A -3410-4-322</v>
          </cell>
          <cell r="B297" t="str">
            <v>FIRE-GAS&amp;ELEC (NSFIRE)HLD</v>
          </cell>
          <cell r="C297">
            <v>8000</v>
          </cell>
          <cell r="D297">
            <v>6386.22</v>
          </cell>
          <cell r="E297">
            <v>8970.5499999999993</v>
          </cell>
          <cell r="F297">
            <v>8970.5499999999993</v>
          </cell>
        </row>
        <row r="298">
          <cell r="A298" t="str">
            <v>A -3410-4-323</v>
          </cell>
          <cell r="B298" t="str">
            <v>FIRE-GAS&amp;ELEC (SSFIRE)270FLORAL</v>
          </cell>
          <cell r="C298">
            <v>8000</v>
          </cell>
          <cell r="D298">
            <v>5591.24</v>
          </cell>
          <cell r="E298">
            <v>8130</v>
          </cell>
          <cell r="F298">
            <v>8130</v>
          </cell>
        </row>
        <row r="299">
          <cell r="A299" t="str">
            <v>A -3410-4-340</v>
          </cell>
          <cell r="B299" t="str">
            <v>FIRE-CELLULAR (VERIZON)</v>
          </cell>
          <cell r="C299">
            <v>1500</v>
          </cell>
          <cell r="D299">
            <v>1071.17</v>
          </cell>
          <cell r="E299">
            <v>1428.3</v>
          </cell>
          <cell r="F299">
            <v>1428.3</v>
          </cell>
        </row>
        <row r="300">
          <cell r="A300" t="str">
            <v>A -3410-4-341</v>
          </cell>
          <cell r="B300" t="str">
            <v>FIRE-TELEPHONE (NEXTIVA/RING)</v>
          </cell>
          <cell r="C300">
            <v>6000</v>
          </cell>
          <cell r="D300">
            <v>2852.52</v>
          </cell>
          <cell r="E300">
            <v>5376.48</v>
          </cell>
          <cell r="F300">
            <v>5376.48</v>
          </cell>
        </row>
        <row r="301">
          <cell r="A301" t="str">
            <v>A -3410-4-400</v>
          </cell>
          <cell r="B301" t="str">
            <v>FIRE-ePCR REPORTING</v>
          </cell>
          <cell r="C301">
            <v>500</v>
          </cell>
          <cell r="D301">
            <v>0</v>
          </cell>
          <cell r="E301">
            <v>500</v>
          </cell>
          <cell r="F301">
            <v>500</v>
          </cell>
        </row>
        <row r="302">
          <cell r="A302" t="str">
            <v>A -3410-4-437</v>
          </cell>
          <cell r="B302" t="str">
            <v>FIRE-BLDG MAINTENANCE &amp; SUPPLIES</v>
          </cell>
          <cell r="C302">
            <v>50000</v>
          </cell>
          <cell r="D302">
            <v>7458.75</v>
          </cell>
          <cell r="E302">
            <v>50000</v>
          </cell>
          <cell r="F302">
            <v>6824.47</v>
          </cell>
        </row>
        <row r="303">
          <cell r="A303" t="str">
            <v>A -3410-4-501</v>
          </cell>
          <cell r="B303" t="str">
            <v>FIRE-SCBA MAINTENANCE</v>
          </cell>
          <cell r="C303">
            <v>4500</v>
          </cell>
          <cell r="D303">
            <v>1127.23</v>
          </cell>
          <cell r="E303">
            <v>1846.65</v>
          </cell>
          <cell r="F303">
            <v>1846.65</v>
          </cell>
        </row>
        <row r="304">
          <cell r="A304" t="str">
            <v>A -3410-4-524</v>
          </cell>
          <cell r="B304" t="str">
            <v>FIRE-EMS/FIRST AID SUPPLIES</v>
          </cell>
          <cell r="C304">
            <v>6000</v>
          </cell>
          <cell r="D304">
            <v>2236.41</v>
          </cell>
          <cell r="E304">
            <v>4017.85</v>
          </cell>
          <cell r="F304">
            <v>4017.85</v>
          </cell>
        </row>
        <row r="305">
          <cell r="A305" t="str">
            <v>A -3410-4-560</v>
          </cell>
          <cell r="B305" t="str">
            <v>FIRE-LADDER TESTING</v>
          </cell>
          <cell r="C305">
            <v>3300</v>
          </cell>
          <cell r="D305">
            <v>0</v>
          </cell>
          <cell r="E305">
            <v>2819.02</v>
          </cell>
          <cell r="F305">
            <v>2819.02</v>
          </cell>
        </row>
        <row r="306">
          <cell r="A306" t="str">
            <v>A -3410-4-901</v>
          </cell>
          <cell r="B306" t="str">
            <v>FIRE-EYE CARE ALLOWANCE</v>
          </cell>
          <cell r="C306">
            <v>550</v>
          </cell>
          <cell r="D306">
            <v>550</v>
          </cell>
          <cell r="E306">
            <v>550</v>
          </cell>
          <cell r="F306">
            <v>550</v>
          </cell>
        </row>
        <row r="307">
          <cell r="A307" t="str">
            <v>A -3410-4-914</v>
          </cell>
          <cell r="B307" t="str">
            <v>FIRE-UNIFORM ALLOWANCES</v>
          </cell>
          <cell r="C307">
            <v>44650</v>
          </cell>
          <cell r="D307">
            <v>47000</v>
          </cell>
          <cell r="E307">
            <v>45825</v>
          </cell>
          <cell r="F307">
            <v>45825</v>
          </cell>
        </row>
        <row r="308">
          <cell r="A308" t="str">
            <v>A -3410-4-930</v>
          </cell>
          <cell r="B308" t="str">
            <v>FIRE-CONF/MLG/ED</v>
          </cell>
          <cell r="C308">
            <v>14000</v>
          </cell>
          <cell r="D308">
            <v>14022.34</v>
          </cell>
          <cell r="E308">
            <v>6059.94</v>
          </cell>
          <cell r="F308">
            <v>6059.94</v>
          </cell>
        </row>
        <row r="309">
          <cell r="A309" t="str">
            <v>A -3620-0-000</v>
          </cell>
          <cell r="B309" t="str">
            <v>SAFETY INSPECTION: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</row>
        <row r="310">
          <cell r="A310" t="str">
            <v>A -3620-1-000</v>
          </cell>
          <cell r="B310" t="str">
            <v>SAFETY INSPECTION PERSONAL SERVICES</v>
          </cell>
          <cell r="C310">
            <v>5400</v>
          </cell>
          <cell r="D310">
            <v>3461.58</v>
          </cell>
          <cell r="E310">
            <v>5000.0600000000004</v>
          </cell>
          <cell r="F310">
            <v>5000.0600000000004</v>
          </cell>
        </row>
        <row r="311">
          <cell r="A311" t="str">
            <v>A -3989-0-000</v>
          </cell>
          <cell r="B311" t="str">
            <v>CODE ENFORCEMENT: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</row>
        <row r="312">
          <cell r="A312" t="str">
            <v>A -3989-1-000</v>
          </cell>
          <cell r="B312" t="str">
            <v>CODE-PERSONAL SERVICES</v>
          </cell>
          <cell r="C312">
            <v>78734.91</v>
          </cell>
          <cell r="D312">
            <v>53572.21</v>
          </cell>
          <cell r="E312">
            <v>72404.73</v>
          </cell>
          <cell r="F312">
            <v>72404.73</v>
          </cell>
        </row>
        <row r="313">
          <cell r="A313" t="str">
            <v>A -3989-2-005</v>
          </cell>
          <cell r="B313" t="str">
            <v>CODE-EQUIP-PROTECTIVE CLOTHING</v>
          </cell>
          <cell r="C313">
            <v>500</v>
          </cell>
          <cell r="D313">
            <v>0</v>
          </cell>
          <cell r="E313">
            <v>258.20999999999998</v>
          </cell>
          <cell r="F313">
            <v>258.20999999999998</v>
          </cell>
        </row>
        <row r="314">
          <cell r="A314" t="str">
            <v>A -3989-2-006</v>
          </cell>
          <cell r="B314" t="str">
            <v>CODE-EQUIP-MISC SMALL EQUIPMENT</v>
          </cell>
          <cell r="C314">
            <v>500</v>
          </cell>
          <cell r="D314">
            <v>0</v>
          </cell>
          <cell r="E314">
            <v>179.91</v>
          </cell>
          <cell r="F314">
            <v>179.91</v>
          </cell>
        </row>
        <row r="315">
          <cell r="A315" t="str">
            <v>A -3989-4-036</v>
          </cell>
          <cell r="B315" t="str">
            <v>CODE-ASSOC DUES &amp; MEMBERSHIPS</v>
          </cell>
          <cell r="C315">
            <v>1000</v>
          </cell>
          <cell r="D315">
            <v>787.63</v>
          </cell>
          <cell r="E315">
            <v>1417.99</v>
          </cell>
          <cell r="F315">
            <v>1417.99</v>
          </cell>
        </row>
        <row r="316">
          <cell r="A316" t="str">
            <v>A -3989-4-065</v>
          </cell>
          <cell r="B316" t="str">
            <v>CODE-MISCELANEOUS (DEMOLITION)</v>
          </cell>
          <cell r="C316">
            <v>25000</v>
          </cell>
          <cell r="D316">
            <v>0</v>
          </cell>
          <cell r="E316">
            <v>3000</v>
          </cell>
          <cell r="F316">
            <v>3000</v>
          </cell>
        </row>
        <row r="317">
          <cell r="A317" t="str">
            <v>A -3989-4-066</v>
          </cell>
          <cell r="B317" t="str">
            <v>CODE-MISC PROPERTY MAINTENANCE</v>
          </cell>
          <cell r="C317">
            <v>15000</v>
          </cell>
          <cell r="D317">
            <v>16834.3</v>
          </cell>
          <cell r="E317">
            <v>25728.77</v>
          </cell>
          <cell r="F317">
            <v>25728.77</v>
          </cell>
        </row>
        <row r="318">
          <cell r="A318" t="str">
            <v>A -3989-4-101</v>
          </cell>
          <cell r="B318" t="str">
            <v>CODE-OFFICE SUPPLIES</v>
          </cell>
          <cell r="C318">
            <v>2000</v>
          </cell>
          <cell r="D318">
            <v>1090.32</v>
          </cell>
          <cell r="E318">
            <v>1738.64</v>
          </cell>
          <cell r="F318">
            <v>1738.64</v>
          </cell>
        </row>
        <row r="319">
          <cell r="A319" t="str">
            <v>A -3989-4-103</v>
          </cell>
          <cell r="B319" t="str">
            <v>CODE-POSTAGE/MAILINGS</v>
          </cell>
          <cell r="C319">
            <v>2000</v>
          </cell>
          <cell r="D319">
            <v>0</v>
          </cell>
          <cell r="E319">
            <v>2627.47</v>
          </cell>
          <cell r="F319">
            <v>2627.47</v>
          </cell>
        </row>
        <row r="320">
          <cell r="A320" t="str">
            <v>A -3989-4-110</v>
          </cell>
          <cell r="B320" t="str">
            <v>CODE-OFFICE EQUIP REPAIR</v>
          </cell>
          <cell r="C320">
            <v>500</v>
          </cell>
          <cell r="D320">
            <v>0</v>
          </cell>
          <cell r="E320">
            <v>0</v>
          </cell>
          <cell r="F320">
            <v>0</v>
          </cell>
        </row>
        <row r="321">
          <cell r="A321" t="str">
            <v>A -3989-4-130</v>
          </cell>
          <cell r="B321" t="str">
            <v>CODE-SOFTWARE EXPENSE</v>
          </cell>
          <cell r="C321">
            <v>13450</v>
          </cell>
          <cell r="D321">
            <v>14551.91</v>
          </cell>
          <cell r="E321">
            <v>11462.63</v>
          </cell>
          <cell r="F321">
            <v>11462.63</v>
          </cell>
        </row>
        <row r="322">
          <cell r="A322" t="str">
            <v>A -3989-4-133</v>
          </cell>
          <cell r="B322" t="str">
            <v>CODE-COMPUTER/MAINT/REPAIR/SERVICES</v>
          </cell>
          <cell r="C322">
            <v>1500</v>
          </cell>
          <cell r="D322">
            <v>663.28</v>
          </cell>
          <cell r="E322">
            <v>1101.72</v>
          </cell>
          <cell r="F322">
            <v>1101.72</v>
          </cell>
        </row>
        <row r="323">
          <cell r="A323" t="str">
            <v>A -3989-4-240</v>
          </cell>
          <cell r="B323" t="str">
            <v>CODE-VEHICLE REPAIRS</v>
          </cell>
          <cell r="C323">
            <v>1000</v>
          </cell>
          <cell r="D323">
            <v>0</v>
          </cell>
          <cell r="E323">
            <v>964.9</v>
          </cell>
          <cell r="F323">
            <v>964.9</v>
          </cell>
        </row>
        <row r="324">
          <cell r="A324" t="str">
            <v>A -3989-4-260</v>
          </cell>
          <cell r="B324" t="str">
            <v>CODE-FUEL</v>
          </cell>
          <cell r="C324">
            <v>6000</v>
          </cell>
          <cell r="D324">
            <v>0</v>
          </cell>
          <cell r="E324">
            <v>6000</v>
          </cell>
          <cell r="F324">
            <v>6000</v>
          </cell>
        </row>
        <row r="325">
          <cell r="A325" t="str">
            <v>A -3989-4-340</v>
          </cell>
          <cell r="B325" t="str">
            <v>CODE-CELLULAR (VERIZON)</v>
          </cell>
          <cell r="C325">
            <v>2500</v>
          </cell>
          <cell r="D325">
            <v>803.82</v>
          </cell>
          <cell r="E325">
            <v>1205.24</v>
          </cell>
          <cell r="F325">
            <v>1205.24</v>
          </cell>
        </row>
        <row r="326">
          <cell r="A326" t="str">
            <v>A -3989-4-901</v>
          </cell>
          <cell r="B326" t="str">
            <v>CODE-EYE CARE ALLOWANCE</v>
          </cell>
          <cell r="C326">
            <v>1100</v>
          </cell>
          <cell r="D326">
            <v>550</v>
          </cell>
          <cell r="E326">
            <v>550</v>
          </cell>
          <cell r="F326">
            <v>550</v>
          </cell>
        </row>
        <row r="327">
          <cell r="A327" t="str">
            <v>A -3989-4-930</v>
          </cell>
          <cell r="B327" t="str">
            <v>CODE-CNTR-CONF/MLG/ED</v>
          </cell>
          <cell r="C327">
            <v>1600</v>
          </cell>
          <cell r="D327">
            <v>0</v>
          </cell>
          <cell r="E327">
            <v>805.45</v>
          </cell>
          <cell r="F327">
            <v>805.45</v>
          </cell>
        </row>
        <row r="328">
          <cell r="A328" t="str">
            <v>A -5010-0-000</v>
          </cell>
          <cell r="B328" t="str">
            <v>STREET ADMIN: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</row>
        <row r="329">
          <cell r="A329" t="str">
            <v>A -5010-1-000</v>
          </cell>
          <cell r="B329" t="str">
            <v>STREET ADMIN PERSONAL SERVICES</v>
          </cell>
          <cell r="C329">
            <v>238214.85</v>
          </cell>
          <cell r="D329">
            <v>169136.41</v>
          </cell>
          <cell r="E329">
            <v>236265.86</v>
          </cell>
          <cell r="F329">
            <v>236265.86</v>
          </cell>
        </row>
        <row r="330">
          <cell r="A330" t="str">
            <v>A -5010-4-101</v>
          </cell>
          <cell r="B330" t="str">
            <v>STREET ADMIN-OFFICE SUPPLIES</v>
          </cell>
          <cell r="C330">
            <v>1326</v>
          </cell>
          <cell r="D330">
            <v>1087.08</v>
          </cell>
          <cell r="E330">
            <v>2975.03</v>
          </cell>
          <cell r="F330">
            <v>2975.03</v>
          </cell>
        </row>
        <row r="331">
          <cell r="A331" t="str">
            <v>A -5010-4-102</v>
          </cell>
          <cell r="B331" t="str">
            <v>STREET ADMIN-CAD SYSTEM/PLOTTER</v>
          </cell>
          <cell r="C331">
            <v>1574</v>
          </cell>
          <cell r="D331">
            <v>1487</v>
          </cell>
          <cell r="E331">
            <v>1390</v>
          </cell>
          <cell r="F331">
            <v>1390</v>
          </cell>
        </row>
        <row r="332">
          <cell r="A332" t="str">
            <v>A -5010-4-103</v>
          </cell>
          <cell r="B332" t="str">
            <v>STREET ADMIN-MAIL/PSTG/FEDEX CHRG</v>
          </cell>
          <cell r="C332">
            <v>250</v>
          </cell>
          <cell r="D332">
            <v>0</v>
          </cell>
          <cell r="E332">
            <v>173.34</v>
          </cell>
          <cell r="F332">
            <v>173.34</v>
          </cell>
        </row>
        <row r="333">
          <cell r="A333" t="str">
            <v>A -5010-4-133</v>
          </cell>
          <cell r="B333" t="str">
            <v>STREET ADMIN-EQUIP/COMPUTER MAINT</v>
          </cell>
          <cell r="C333">
            <v>2000</v>
          </cell>
          <cell r="D333">
            <v>247.5</v>
          </cell>
          <cell r="E333">
            <v>1440.2</v>
          </cell>
          <cell r="F333">
            <v>1463.95</v>
          </cell>
        </row>
        <row r="334">
          <cell r="A334" t="str">
            <v>A -5010-4-150</v>
          </cell>
          <cell r="B334" t="str">
            <v>STREET ADMIN-COPIER MAINT AGREEMNT</v>
          </cell>
          <cell r="C334">
            <v>3000</v>
          </cell>
          <cell r="D334">
            <v>846.84</v>
          </cell>
          <cell r="E334">
            <v>852.76</v>
          </cell>
          <cell r="F334">
            <v>852.76</v>
          </cell>
        </row>
        <row r="335">
          <cell r="A335" t="str">
            <v>A -5010-4-340</v>
          </cell>
          <cell r="B335" t="str">
            <v>STREET ADMIN-CELLULAR (VERIZON)</v>
          </cell>
          <cell r="C335">
            <v>1943</v>
          </cell>
          <cell r="D335">
            <v>1557.98</v>
          </cell>
          <cell r="E335">
            <v>1330.22</v>
          </cell>
          <cell r="F335">
            <v>1330.22</v>
          </cell>
        </row>
        <row r="336">
          <cell r="A336" t="str">
            <v>A -5010-4-341</v>
          </cell>
          <cell r="B336" t="str">
            <v>STREET ADMIN-TELEPHONE (NEXTIVA)</v>
          </cell>
          <cell r="C336">
            <v>2500</v>
          </cell>
          <cell r="D336">
            <v>1836.39</v>
          </cell>
          <cell r="E336">
            <v>2951.27</v>
          </cell>
          <cell r="F336">
            <v>2951.27</v>
          </cell>
        </row>
        <row r="337">
          <cell r="A337" t="str">
            <v>A -5010-4-522</v>
          </cell>
          <cell r="B337" t="str">
            <v>STREET ADMIN-PROT.GEAR/CLOTHING/BOOT</v>
          </cell>
          <cell r="C337">
            <v>100</v>
          </cell>
          <cell r="D337">
            <v>0</v>
          </cell>
          <cell r="E337">
            <v>0</v>
          </cell>
          <cell r="F337">
            <v>0</v>
          </cell>
        </row>
        <row r="338">
          <cell r="A338" t="str">
            <v>A -5010-4-901</v>
          </cell>
          <cell r="B338" t="str">
            <v>STREET ADMIN-EYE CARE ALLOWANCE</v>
          </cell>
          <cell r="C338">
            <v>550</v>
          </cell>
          <cell r="D338">
            <v>550</v>
          </cell>
          <cell r="E338">
            <v>550</v>
          </cell>
          <cell r="F338">
            <v>550</v>
          </cell>
        </row>
        <row r="339">
          <cell r="A339" t="str">
            <v>A -5010-4-915</v>
          </cell>
          <cell r="B339" t="str">
            <v>STREET ADMIN-CLOTHING ALLOWANCE</v>
          </cell>
          <cell r="C339">
            <v>1500</v>
          </cell>
          <cell r="D339">
            <v>575.51</v>
          </cell>
          <cell r="E339">
            <v>539.39</v>
          </cell>
          <cell r="F339">
            <v>539.39</v>
          </cell>
        </row>
        <row r="340">
          <cell r="A340" t="str">
            <v>A -5010-4-920</v>
          </cell>
          <cell r="B340" t="str">
            <v>STREET ADMIN-CDL RENEWALS</v>
          </cell>
          <cell r="C340">
            <v>150</v>
          </cell>
          <cell r="D340">
            <v>0</v>
          </cell>
          <cell r="E340">
            <v>0</v>
          </cell>
          <cell r="F340">
            <v>0</v>
          </cell>
        </row>
        <row r="341">
          <cell r="A341" t="str">
            <v>A -5010-4-930</v>
          </cell>
          <cell r="B341" t="str">
            <v>STREET ADMIN-CONF/MLG/ED</v>
          </cell>
          <cell r="C341">
            <v>3500</v>
          </cell>
          <cell r="D341">
            <v>2495</v>
          </cell>
          <cell r="E341">
            <v>935</v>
          </cell>
          <cell r="F341">
            <v>935</v>
          </cell>
        </row>
        <row r="342">
          <cell r="A342" t="str">
            <v>A -5110-0-000</v>
          </cell>
          <cell r="B342" t="str">
            <v>STREET MAINT: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</row>
        <row r="343">
          <cell r="A343" t="str">
            <v>A -5110-1-000</v>
          </cell>
          <cell r="B343" t="str">
            <v>STREET MAINTENANCE PERSONAL SERVICES</v>
          </cell>
          <cell r="C343">
            <v>450250</v>
          </cell>
          <cell r="D343">
            <v>337949.1</v>
          </cell>
          <cell r="E343">
            <v>439609.04</v>
          </cell>
          <cell r="F343">
            <v>439609.04</v>
          </cell>
        </row>
        <row r="344">
          <cell r="A344" t="str">
            <v>A -5110-4-205</v>
          </cell>
          <cell r="B344" t="str">
            <v>STREET MAINT-TOP SOIL</v>
          </cell>
          <cell r="C344">
            <v>250</v>
          </cell>
          <cell r="D344">
            <v>0</v>
          </cell>
          <cell r="E344">
            <v>113.68</v>
          </cell>
          <cell r="F344">
            <v>113.68</v>
          </cell>
        </row>
        <row r="345">
          <cell r="A345" t="str">
            <v>A -5110-4-210</v>
          </cell>
          <cell r="B345" t="str">
            <v>STREET MAINT-REPAIR &amp; MAINT</v>
          </cell>
          <cell r="C345">
            <v>4000</v>
          </cell>
          <cell r="D345">
            <v>-649.14</v>
          </cell>
          <cell r="E345">
            <v>4628.38</v>
          </cell>
          <cell r="F345">
            <v>4628.38</v>
          </cell>
        </row>
        <row r="346">
          <cell r="A346" t="str">
            <v>A -5110-4-212</v>
          </cell>
          <cell r="B346" t="str">
            <v>STREET MAINT-FENCE AND GUARDRAILS</v>
          </cell>
          <cell r="C346">
            <v>0</v>
          </cell>
          <cell r="D346">
            <v>0</v>
          </cell>
          <cell r="E346">
            <v>-3450</v>
          </cell>
          <cell r="F346">
            <v>-3450</v>
          </cell>
        </row>
        <row r="347">
          <cell r="A347" t="str">
            <v>A -5110-4-213</v>
          </cell>
          <cell r="B347" t="str">
            <v>STREET MAINT-MICROPVNG/CRACKSEAL/PTHL</v>
          </cell>
          <cell r="C347">
            <v>80000</v>
          </cell>
          <cell r="D347">
            <v>59139.61</v>
          </cell>
          <cell r="E347">
            <v>63276.5</v>
          </cell>
          <cell r="F347">
            <v>63276.5</v>
          </cell>
        </row>
        <row r="348">
          <cell r="A348" t="str">
            <v>A -5110-4-214</v>
          </cell>
          <cell r="B348" t="str">
            <v>STREET MAINT-BLACKTOP DEGREASER</v>
          </cell>
          <cell r="C348">
            <v>7500</v>
          </cell>
          <cell r="D348">
            <v>79.56</v>
          </cell>
          <cell r="E348">
            <v>0</v>
          </cell>
          <cell r="F348">
            <v>0</v>
          </cell>
        </row>
        <row r="349">
          <cell r="A349" t="str">
            <v>A -5110-4-215</v>
          </cell>
          <cell r="B349" t="str">
            <v>STREET MAINT-ANNUAL SAFETY INSPECTIONS</v>
          </cell>
          <cell r="C349">
            <v>500</v>
          </cell>
          <cell r="D349">
            <v>450</v>
          </cell>
          <cell r="E349">
            <v>450</v>
          </cell>
          <cell r="F349">
            <v>450</v>
          </cell>
        </row>
        <row r="350">
          <cell r="A350" t="str">
            <v>A -5110-4-240</v>
          </cell>
          <cell r="B350" t="str">
            <v>STREET MAINT-VEHICLE REPAIRS</v>
          </cell>
          <cell r="C350">
            <v>20000</v>
          </cell>
          <cell r="D350">
            <v>13795.6</v>
          </cell>
          <cell r="E350">
            <v>20000</v>
          </cell>
          <cell r="F350">
            <v>21136.959999999999</v>
          </cell>
        </row>
        <row r="351">
          <cell r="A351" t="str">
            <v>A -5110-4-250</v>
          </cell>
          <cell r="B351" t="str">
            <v>STREET MAINT-SMALL TOOLS</v>
          </cell>
          <cell r="C351">
            <v>10000</v>
          </cell>
          <cell r="D351">
            <v>5364.58</v>
          </cell>
          <cell r="E351">
            <v>8000</v>
          </cell>
          <cell r="F351">
            <v>-5654.34</v>
          </cell>
        </row>
        <row r="352">
          <cell r="A352" t="str">
            <v>A -5110-4-251</v>
          </cell>
          <cell r="B352" t="str">
            <v>STREET MAINT-TIRES</v>
          </cell>
          <cell r="C352">
            <v>11000</v>
          </cell>
          <cell r="D352">
            <v>7873.74</v>
          </cell>
          <cell r="E352">
            <v>15292.54</v>
          </cell>
          <cell r="F352">
            <v>15292.54</v>
          </cell>
        </row>
        <row r="353">
          <cell r="A353" t="str">
            <v>A -5110-4-252</v>
          </cell>
          <cell r="B353" t="str">
            <v>STREET MAINT-BATTERIES &amp; WRNGLGHTS</v>
          </cell>
          <cell r="C353">
            <v>0</v>
          </cell>
          <cell r="D353">
            <v>0</v>
          </cell>
          <cell r="E353">
            <v>6</v>
          </cell>
          <cell r="F353">
            <v>6</v>
          </cell>
        </row>
        <row r="354">
          <cell r="A354" t="str">
            <v>A -5110-4-253</v>
          </cell>
          <cell r="B354" t="str">
            <v>STREET MAINT-HYDRAULIC HOSE/FTNGS</v>
          </cell>
          <cell r="C354">
            <v>1200</v>
          </cell>
          <cell r="D354">
            <v>0</v>
          </cell>
          <cell r="E354">
            <v>1039.48</v>
          </cell>
          <cell r="F354">
            <v>1039.48</v>
          </cell>
        </row>
        <row r="355">
          <cell r="A355" t="str">
            <v>A -5110-4-254</v>
          </cell>
          <cell r="B355" t="str">
            <v>STREET MAINT-REPAIR PARTS</v>
          </cell>
          <cell r="C355">
            <v>55000</v>
          </cell>
          <cell r="D355">
            <v>32894.85</v>
          </cell>
          <cell r="E355">
            <v>53000</v>
          </cell>
          <cell r="F355">
            <v>47491.67</v>
          </cell>
        </row>
        <row r="356">
          <cell r="A356" t="str">
            <v>A -5110-4-522</v>
          </cell>
          <cell r="B356" t="str">
            <v>STREET MAINT-HELMETS/VESTS/GLVS</v>
          </cell>
          <cell r="C356">
            <v>750</v>
          </cell>
          <cell r="D356">
            <v>395</v>
          </cell>
          <cell r="E356">
            <v>598.66</v>
          </cell>
          <cell r="F356">
            <v>598.66</v>
          </cell>
        </row>
        <row r="357">
          <cell r="A357" t="str">
            <v>A -5110-4-633</v>
          </cell>
          <cell r="B357" t="str">
            <v>STREET MAINT-TREE REPLACEMENT &amp; REMOVAL</v>
          </cell>
          <cell r="C357">
            <v>7500</v>
          </cell>
          <cell r="D357">
            <v>0</v>
          </cell>
          <cell r="E357">
            <v>13248.04</v>
          </cell>
          <cell r="F357">
            <v>13248.04</v>
          </cell>
        </row>
        <row r="358">
          <cell r="A358" t="str">
            <v>A -5110-4-915</v>
          </cell>
          <cell r="B358" t="str">
            <v>STREET MAINT-CLOTHING ALLOWANCE</v>
          </cell>
          <cell r="C358">
            <v>7200</v>
          </cell>
          <cell r="D358">
            <v>8250</v>
          </cell>
          <cell r="E358">
            <v>9300</v>
          </cell>
          <cell r="F358">
            <v>9300</v>
          </cell>
        </row>
        <row r="359">
          <cell r="A359" t="str">
            <v>A -5110-4-920</v>
          </cell>
          <cell r="B359" t="str">
            <v>STREET MAINT-CDL RENEWAL</v>
          </cell>
          <cell r="C359">
            <v>450</v>
          </cell>
          <cell r="D359">
            <v>377.45</v>
          </cell>
          <cell r="E359">
            <v>39.380000000000003</v>
          </cell>
          <cell r="F359">
            <v>39.380000000000003</v>
          </cell>
        </row>
        <row r="360">
          <cell r="A360" t="str">
            <v>A -5142-0-000</v>
          </cell>
          <cell r="B360" t="str">
            <v>SNOW REMOVAL CONTRACTUAL EXPENSES: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</row>
        <row r="361">
          <cell r="A361" t="str">
            <v>A -5142-4-220</v>
          </cell>
          <cell r="B361" t="str">
            <v>SNOW REMOVAL-SALT/SAND</v>
          </cell>
          <cell r="C361">
            <v>185000</v>
          </cell>
          <cell r="D361">
            <v>56033.43</v>
          </cell>
          <cell r="E361">
            <v>162500</v>
          </cell>
          <cell r="F361">
            <v>126245.54</v>
          </cell>
        </row>
        <row r="362">
          <cell r="A362" t="str">
            <v>A -5142-4-221</v>
          </cell>
          <cell r="B362" t="str">
            <v>SNOW REMOVAL-PLOW BLADES/SHOES&amp;MATERIALS</v>
          </cell>
          <cell r="C362">
            <v>10000</v>
          </cell>
          <cell r="D362">
            <v>585</v>
          </cell>
          <cell r="E362">
            <v>15000</v>
          </cell>
          <cell r="F362">
            <v>6030.9</v>
          </cell>
        </row>
        <row r="363">
          <cell r="A363" t="str">
            <v>A -5410-0-000</v>
          </cell>
          <cell r="B363" t="str">
            <v>SIDEWALKS &amp; CURBS CONTR. EXPENSE: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</row>
        <row r="364">
          <cell r="A364" t="str">
            <v>A -5410-4-214</v>
          </cell>
          <cell r="B364" t="str">
            <v>SIDEWALKS &amp; CURBS CNTRCTL</v>
          </cell>
          <cell r="C364">
            <v>0</v>
          </cell>
          <cell r="D364">
            <v>0</v>
          </cell>
          <cell r="E364">
            <v>2404</v>
          </cell>
          <cell r="F364">
            <v>2404</v>
          </cell>
        </row>
        <row r="365">
          <cell r="A365" t="str">
            <v>A -7140-0-000</v>
          </cell>
          <cell r="B365" t="str">
            <v>PLAYGROUND &amp; REC: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</row>
        <row r="366">
          <cell r="A366" t="str">
            <v>A -7140-1-000</v>
          </cell>
          <cell r="B366" t="str">
            <v>PARKS PERSONAL SERVICES</v>
          </cell>
          <cell r="C366">
            <v>239450</v>
          </cell>
          <cell r="D366">
            <v>163932.73000000001</v>
          </cell>
          <cell r="E366">
            <v>185486.04</v>
          </cell>
          <cell r="F366">
            <v>185486.04</v>
          </cell>
        </row>
        <row r="367">
          <cell r="A367" t="str">
            <v>A -7140-2-250</v>
          </cell>
          <cell r="B367" t="str">
            <v>PARKS-EQUIP-SMALL TOOLS &amp; PAINT</v>
          </cell>
          <cell r="C367">
            <v>0</v>
          </cell>
          <cell r="D367">
            <v>0</v>
          </cell>
          <cell r="E367">
            <v>1253.8</v>
          </cell>
          <cell r="F367">
            <v>1253.8</v>
          </cell>
        </row>
        <row r="368">
          <cell r="A368" t="str">
            <v>A -7140-2-712</v>
          </cell>
          <cell r="B368" t="str">
            <v>PARKS-EQUIP-N.HUDSON FENCE RPLC</v>
          </cell>
          <cell r="C368">
            <v>2500</v>
          </cell>
          <cell r="D368">
            <v>0</v>
          </cell>
          <cell r="E368">
            <v>5000</v>
          </cell>
          <cell r="F368">
            <v>0</v>
          </cell>
        </row>
        <row r="369">
          <cell r="A369" t="str">
            <v>A -7140-2-743</v>
          </cell>
          <cell r="B369" t="str">
            <v>PARKS-EQUIP-VIRGINIA AVE-GRILLS&amp;FRGHT</v>
          </cell>
          <cell r="C369">
            <v>0</v>
          </cell>
          <cell r="D369">
            <v>0</v>
          </cell>
          <cell r="E369">
            <v>1615</v>
          </cell>
          <cell r="F369">
            <v>1615</v>
          </cell>
        </row>
        <row r="370">
          <cell r="A370" t="str">
            <v>A -7140-2-750</v>
          </cell>
          <cell r="B370" t="str">
            <v>PARKS-EQUIP-VETERANS PARK EXPENSES</v>
          </cell>
          <cell r="C370">
            <v>2500</v>
          </cell>
          <cell r="D370">
            <v>2337.3200000000002</v>
          </cell>
          <cell r="E370">
            <v>7684.76</v>
          </cell>
          <cell r="F370">
            <v>7684.76</v>
          </cell>
        </row>
        <row r="371">
          <cell r="A371" t="str">
            <v>A -7140-2-751</v>
          </cell>
          <cell r="B371" t="str">
            <v>PARKS-EQUIP-LAWN MAINTENANCE EQUIPMENT</v>
          </cell>
          <cell r="C371">
            <v>500</v>
          </cell>
          <cell r="D371">
            <v>0</v>
          </cell>
          <cell r="E371">
            <v>150.96</v>
          </cell>
          <cell r="F371">
            <v>150.96</v>
          </cell>
        </row>
        <row r="372">
          <cell r="A372" t="str">
            <v>A -7140-2-759</v>
          </cell>
          <cell r="B372" t="str">
            <v>PARKS-EQUIP-DUMP BOX INSERT</v>
          </cell>
          <cell r="C372">
            <v>0</v>
          </cell>
          <cell r="D372">
            <v>7335</v>
          </cell>
          <cell r="E372">
            <v>0</v>
          </cell>
          <cell r="F372">
            <v>0</v>
          </cell>
        </row>
        <row r="373">
          <cell r="A373" t="str">
            <v>A -7140-4-156</v>
          </cell>
          <cell r="B373" t="str">
            <v>PARKS-PORTABLE JOHN RENTAL</v>
          </cell>
          <cell r="C373">
            <v>1200</v>
          </cell>
          <cell r="D373">
            <v>1060</v>
          </cell>
          <cell r="E373">
            <v>1030</v>
          </cell>
          <cell r="F373">
            <v>1030</v>
          </cell>
        </row>
        <row r="374">
          <cell r="A374" t="str">
            <v>A -7140-4-204</v>
          </cell>
          <cell r="B374" t="str">
            <v>PARKS-GARBAGE CANS &amp; LINERS</v>
          </cell>
          <cell r="C374">
            <v>1500</v>
          </cell>
          <cell r="D374">
            <v>1039.3699999999999</v>
          </cell>
          <cell r="E374">
            <v>1283.5</v>
          </cell>
          <cell r="F374">
            <v>1283.5</v>
          </cell>
        </row>
        <row r="375">
          <cell r="A375" t="str">
            <v>A -7140-4-205</v>
          </cell>
          <cell r="B375" t="str">
            <v>PARKS-VA AVE &amp; FLORAL FIELDS</v>
          </cell>
          <cell r="C375">
            <v>10000</v>
          </cell>
          <cell r="D375">
            <v>3850.44</v>
          </cell>
          <cell r="E375">
            <v>23320.87</v>
          </cell>
          <cell r="F375">
            <v>25409.54</v>
          </cell>
        </row>
        <row r="376">
          <cell r="A376" t="str">
            <v>A -7140-4-206</v>
          </cell>
          <cell r="B376" t="str">
            <v>PARKS-FALL ZONE FIBAR CHIPS</v>
          </cell>
          <cell r="C376">
            <v>20000</v>
          </cell>
          <cell r="D376">
            <v>14594.51</v>
          </cell>
          <cell r="E376">
            <v>10000</v>
          </cell>
          <cell r="F376">
            <v>6864</v>
          </cell>
        </row>
        <row r="377">
          <cell r="A377" t="str">
            <v>A -7140-4-207</v>
          </cell>
          <cell r="B377" t="str">
            <v>PARKS-BAKER &amp; FLORAL PROJECTS</v>
          </cell>
          <cell r="C377">
            <v>2800</v>
          </cell>
          <cell r="D377">
            <v>3381.31</v>
          </cell>
          <cell r="E377">
            <v>1619.35</v>
          </cell>
          <cell r="F377">
            <v>1619.35</v>
          </cell>
        </row>
        <row r="378">
          <cell r="A378" t="str">
            <v>A -7140-4-208</v>
          </cell>
          <cell r="B378" t="str">
            <v>PARKS-VA AVE SHED PAD/FITNESS EQUIP</v>
          </cell>
          <cell r="C378">
            <v>4700</v>
          </cell>
          <cell r="D378">
            <v>2787.44</v>
          </cell>
          <cell r="E378">
            <v>0</v>
          </cell>
          <cell r="F378">
            <v>0</v>
          </cell>
        </row>
        <row r="379">
          <cell r="A379" t="str">
            <v>A -7140-4-240</v>
          </cell>
          <cell r="B379" t="str">
            <v>PARKS-EQUIP/VEHICLE REPAIRS</v>
          </cell>
          <cell r="C379">
            <v>1500</v>
          </cell>
          <cell r="D379">
            <v>0</v>
          </cell>
          <cell r="E379">
            <v>108.16</v>
          </cell>
          <cell r="F379">
            <v>108.16</v>
          </cell>
        </row>
        <row r="380">
          <cell r="A380" t="str">
            <v>A -7140-4-250</v>
          </cell>
          <cell r="B380" t="str">
            <v>PARKS-SMALL TOOLS</v>
          </cell>
          <cell r="C380">
            <v>3500</v>
          </cell>
          <cell r="D380">
            <v>1904.12</v>
          </cell>
          <cell r="E380">
            <v>1614.43</v>
          </cell>
          <cell r="F380">
            <v>1614.43</v>
          </cell>
        </row>
        <row r="381">
          <cell r="A381" t="str">
            <v>A -7140-4-251</v>
          </cell>
          <cell r="B381" t="str">
            <v>PARKS-TIRES</v>
          </cell>
          <cell r="C381">
            <v>2000</v>
          </cell>
          <cell r="D381">
            <v>432</v>
          </cell>
          <cell r="E381">
            <v>1104.76</v>
          </cell>
          <cell r="F381">
            <v>1104.76</v>
          </cell>
        </row>
        <row r="382">
          <cell r="A382" t="str">
            <v>A -7140-4-254</v>
          </cell>
          <cell r="B382" t="str">
            <v>PARKS-VEHICLE REPAIR PARTS</v>
          </cell>
          <cell r="C382">
            <v>5000</v>
          </cell>
          <cell r="D382">
            <v>1137.19</v>
          </cell>
          <cell r="E382">
            <v>4638.96</v>
          </cell>
          <cell r="F382">
            <v>4638.96</v>
          </cell>
        </row>
        <row r="383">
          <cell r="A383" t="str">
            <v>A -7140-4-328</v>
          </cell>
          <cell r="B383" t="str">
            <v>PARKS-UTILITIES-CFJ PARK</v>
          </cell>
          <cell r="C383">
            <v>2000</v>
          </cell>
          <cell r="D383">
            <v>1159.4100000000001</v>
          </cell>
          <cell r="E383">
            <v>1273.53</v>
          </cell>
          <cell r="F383">
            <v>1273.53</v>
          </cell>
        </row>
        <row r="384">
          <cell r="A384" t="str">
            <v>A -7140-4-329</v>
          </cell>
          <cell r="B384" t="str">
            <v>PARKS-UTILITIES-FLORAL AVE PARK</v>
          </cell>
          <cell r="C384">
            <v>3000</v>
          </cell>
          <cell r="D384">
            <v>2467.7800000000002</v>
          </cell>
          <cell r="E384">
            <v>2442.1799999999998</v>
          </cell>
          <cell r="F384">
            <v>2442.1799999999998</v>
          </cell>
        </row>
        <row r="385">
          <cell r="A385" t="str">
            <v>A -7140-4-330</v>
          </cell>
          <cell r="B385" t="str">
            <v>PARKS-UTILITIES-NORTH SIDE PARK</v>
          </cell>
          <cell r="C385">
            <v>5000</v>
          </cell>
          <cell r="D385">
            <v>4199.04</v>
          </cell>
          <cell r="E385">
            <v>3267.67</v>
          </cell>
          <cell r="F385">
            <v>3267.67</v>
          </cell>
        </row>
        <row r="386">
          <cell r="A386" t="str">
            <v>A -7140-4-331</v>
          </cell>
          <cell r="B386" t="str">
            <v>PARKS-UTILITIES JENISON PARK</v>
          </cell>
          <cell r="C386">
            <v>0</v>
          </cell>
          <cell r="D386">
            <v>412.63</v>
          </cell>
          <cell r="E386">
            <v>0</v>
          </cell>
          <cell r="F386">
            <v>0</v>
          </cell>
        </row>
        <row r="387">
          <cell r="A387" t="str">
            <v>A -7140-4-335</v>
          </cell>
          <cell r="B387" t="str">
            <v>PARKS-UTILITIES-VETERANS PARK</v>
          </cell>
          <cell r="C387">
            <v>0</v>
          </cell>
          <cell r="D387">
            <v>489.26</v>
          </cell>
          <cell r="E387">
            <v>572.22</v>
          </cell>
          <cell r="F387">
            <v>572.22</v>
          </cell>
        </row>
        <row r="388">
          <cell r="A388" t="str">
            <v>A -7140-4-336</v>
          </cell>
          <cell r="B388" t="str">
            <v>PARKS-ST JOHNS PRKWY-ELEC</v>
          </cell>
          <cell r="C388">
            <v>1000</v>
          </cell>
          <cell r="D388">
            <v>158.27000000000001</v>
          </cell>
          <cell r="E388">
            <v>316.27</v>
          </cell>
          <cell r="F388">
            <v>316.27</v>
          </cell>
        </row>
        <row r="389">
          <cell r="A389" t="str">
            <v>A -7140-4-340</v>
          </cell>
          <cell r="B389" t="str">
            <v>PARKS-CELLULAR (VERIZON)</v>
          </cell>
          <cell r="C389">
            <v>50</v>
          </cell>
          <cell r="D389">
            <v>0</v>
          </cell>
          <cell r="E389">
            <v>22.75</v>
          </cell>
          <cell r="F389">
            <v>22.75</v>
          </cell>
        </row>
        <row r="390">
          <cell r="A390" t="str">
            <v>A -7140-4-410</v>
          </cell>
          <cell r="B390" t="str">
            <v>PARKS-GENERAL MAINTENANCE</v>
          </cell>
          <cell r="C390">
            <v>10000</v>
          </cell>
          <cell r="D390">
            <v>8082.66</v>
          </cell>
          <cell r="E390">
            <v>7990.54</v>
          </cell>
          <cell r="F390">
            <v>8157.29</v>
          </cell>
        </row>
        <row r="391">
          <cell r="A391" t="str">
            <v>A -7140-4-411</v>
          </cell>
          <cell r="B391" t="str">
            <v>PARKS-BATHROOM-RPLC&amp;REPAIR</v>
          </cell>
          <cell r="C391">
            <v>1500</v>
          </cell>
          <cell r="D391">
            <v>661.32</v>
          </cell>
          <cell r="E391">
            <v>727.51</v>
          </cell>
          <cell r="F391">
            <v>727.51</v>
          </cell>
        </row>
        <row r="392">
          <cell r="A392" t="str">
            <v>A -7140-4-420</v>
          </cell>
          <cell r="B392" t="str">
            <v>PARKS-CAROUSEL SECURITY ALARM</v>
          </cell>
          <cell r="C392">
            <v>300</v>
          </cell>
          <cell r="D392">
            <v>270</v>
          </cell>
          <cell r="E392">
            <v>360</v>
          </cell>
          <cell r="F392">
            <v>360</v>
          </cell>
        </row>
        <row r="393">
          <cell r="A393" t="str">
            <v>A -7140-4-422</v>
          </cell>
          <cell r="B393" t="str">
            <v>PARKS-CAROUSEL MAINTENANCE</v>
          </cell>
          <cell r="C393">
            <v>10000</v>
          </cell>
          <cell r="D393">
            <v>3021.69</v>
          </cell>
          <cell r="E393">
            <v>4592.03</v>
          </cell>
          <cell r="F393">
            <v>4592.03</v>
          </cell>
        </row>
        <row r="394">
          <cell r="A394" t="str">
            <v>A -7140-4-450</v>
          </cell>
          <cell r="B394" t="str">
            <v>PARKS-HOUSEHOLD/RESTROOM SUPPLY</v>
          </cell>
          <cell r="C394">
            <v>2500</v>
          </cell>
          <cell r="D394">
            <v>0</v>
          </cell>
          <cell r="E394">
            <v>4390.47</v>
          </cell>
          <cell r="F394">
            <v>4390.47</v>
          </cell>
        </row>
        <row r="395">
          <cell r="A395" t="str">
            <v>A -7140-4-520</v>
          </cell>
          <cell r="B395" t="str">
            <v>PARKS-SFTY EQUPMNT &amp; PRTCTV CLTHNG</v>
          </cell>
          <cell r="C395">
            <v>100</v>
          </cell>
          <cell r="D395">
            <v>0</v>
          </cell>
          <cell r="E395">
            <v>32.1</v>
          </cell>
          <cell r="F395">
            <v>32.1</v>
          </cell>
        </row>
        <row r="396">
          <cell r="A396" t="str">
            <v>A -7140-4-523</v>
          </cell>
          <cell r="B396" t="str">
            <v>PARKS-FIRST AID EQUIPMENT</v>
          </cell>
          <cell r="C396">
            <v>500</v>
          </cell>
          <cell r="D396">
            <v>300</v>
          </cell>
          <cell r="E396">
            <v>87</v>
          </cell>
          <cell r="F396">
            <v>87</v>
          </cell>
        </row>
        <row r="397">
          <cell r="A397" t="str">
            <v>A -7140-4-633</v>
          </cell>
          <cell r="B397" t="str">
            <v>PARKS-TREE REMOVAL/MAINTENANCE</v>
          </cell>
          <cell r="C397">
            <v>5000</v>
          </cell>
          <cell r="D397">
            <v>0</v>
          </cell>
          <cell r="E397">
            <v>2000</v>
          </cell>
          <cell r="F397">
            <v>2000</v>
          </cell>
        </row>
        <row r="398">
          <cell r="A398" t="str">
            <v>A -7140-4-730</v>
          </cell>
          <cell r="B398" t="str">
            <v>PARKS-FUEL REIMB PARK SUPERINTENDENT</v>
          </cell>
          <cell r="C398">
            <v>750</v>
          </cell>
          <cell r="D398">
            <v>0</v>
          </cell>
          <cell r="E398">
            <v>407.5</v>
          </cell>
          <cell r="F398">
            <v>407.5</v>
          </cell>
        </row>
        <row r="399">
          <cell r="A399" t="str">
            <v>A -7140-4-732</v>
          </cell>
          <cell r="B399" t="str">
            <v>PARKS-POOL CHLORINE</v>
          </cell>
          <cell r="C399">
            <v>3500</v>
          </cell>
          <cell r="D399">
            <v>2552.16</v>
          </cell>
          <cell r="E399">
            <v>3442.81</v>
          </cell>
          <cell r="F399">
            <v>3442.81</v>
          </cell>
        </row>
        <row r="400">
          <cell r="A400" t="str">
            <v>A -7140-4-733</v>
          </cell>
          <cell r="B400" t="str">
            <v>PARKS-MISC POOL SUPPLIES</v>
          </cell>
          <cell r="C400">
            <v>500</v>
          </cell>
          <cell r="D400">
            <v>57.1</v>
          </cell>
          <cell r="E400">
            <v>11.46</v>
          </cell>
          <cell r="F400">
            <v>11.46</v>
          </cell>
        </row>
        <row r="401">
          <cell r="A401" t="str">
            <v>A -7140-4-735</v>
          </cell>
          <cell r="B401" t="str">
            <v>PARKS-POOL REHAB</v>
          </cell>
          <cell r="C401">
            <v>2500</v>
          </cell>
          <cell r="D401">
            <v>2181.61</v>
          </cell>
          <cell r="E401">
            <v>0</v>
          </cell>
          <cell r="F401">
            <v>583.88</v>
          </cell>
        </row>
        <row r="402">
          <cell r="A402" t="str">
            <v>A -7140-4-750</v>
          </cell>
          <cell r="B402" t="str">
            <v>PARKS-SUMMERSTAFF-TSHRTS &amp; KEYS</v>
          </cell>
          <cell r="C402">
            <v>1000</v>
          </cell>
          <cell r="D402">
            <v>200.87</v>
          </cell>
          <cell r="E402">
            <v>812.5</v>
          </cell>
          <cell r="F402">
            <v>812.5</v>
          </cell>
        </row>
        <row r="403">
          <cell r="A403" t="str">
            <v>A -7140-4-915</v>
          </cell>
          <cell r="B403" t="str">
            <v>PARKS-CLOTHING ALLOWANCE</v>
          </cell>
          <cell r="C403">
            <v>1800</v>
          </cell>
          <cell r="D403">
            <v>1800</v>
          </cell>
          <cell r="E403">
            <v>1800</v>
          </cell>
          <cell r="F403">
            <v>1800</v>
          </cell>
        </row>
        <row r="404">
          <cell r="A404" t="str">
            <v>A -7140-4-920</v>
          </cell>
          <cell r="B404" t="str">
            <v>PARKS-CDL RENEWAL</v>
          </cell>
          <cell r="C404">
            <v>150</v>
          </cell>
          <cell r="D404">
            <v>151.88</v>
          </cell>
          <cell r="E404">
            <v>0</v>
          </cell>
          <cell r="F404">
            <v>0</v>
          </cell>
        </row>
        <row r="405">
          <cell r="A405" t="str">
            <v>A -7310-0-000</v>
          </cell>
          <cell r="B405" t="str">
            <v>YOUTH AGENCIES: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</row>
        <row r="406">
          <cell r="A406" t="str">
            <v>A -7310-4-105</v>
          </cell>
          <cell r="B406" t="str">
            <v>YOUTH-PRINTING</v>
          </cell>
          <cell r="C406">
            <v>200</v>
          </cell>
          <cell r="D406">
            <v>0</v>
          </cell>
          <cell r="E406">
            <v>0</v>
          </cell>
          <cell r="F406">
            <v>0</v>
          </cell>
        </row>
        <row r="407">
          <cell r="A407" t="str">
            <v>A -7310-4-753</v>
          </cell>
          <cell r="B407" t="str">
            <v>YOUTH-SUMMER ARTS&amp;CRAFT/HOOPSTERS</v>
          </cell>
          <cell r="C407">
            <v>1500</v>
          </cell>
          <cell r="D407">
            <v>0</v>
          </cell>
          <cell r="E407">
            <v>7.99</v>
          </cell>
          <cell r="F407">
            <v>7.99</v>
          </cell>
        </row>
        <row r="408">
          <cell r="A408" t="str">
            <v>A -7550-0-000</v>
          </cell>
          <cell r="B408" t="str">
            <v>CELEBRATIONS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A409" t="str">
            <v>A -7550-4-703</v>
          </cell>
          <cell r="B409" t="str">
            <v>CELEBRATIONS-PUBLICITY FUND</v>
          </cell>
          <cell r="C409">
            <v>1000</v>
          </cell>
          <cell r="D409">
            <v>435</v>
          </cell>
          <cell r="E409">
            <v>855</v>
          </cell>
          <cell r="F409">
            <v>855</v>
          </cell>
        </row>
        <row r="410">
          <cell r="A410" t="str">
            <v>A -7550-4-704</v>
          </cell>
          <cell r="B410" t="str">
            <v>CELEBRATIONS-MEMORIAL DAY</v>
          </cell>
          <cell r="C410">
            <v>500</v>
          </cell>
          <cell r="D410">
            <v>275</v>
          </cell>
          <cell r="E410">
            <v>0</v>
          </cell>
          <cell r="F410">
            <v>0</v>
          </cell>
        </row>
        <row r="411">
          <cell r="A411" t="str">
            <v>A -7550-4-705</v>
          </cell>
          <cell r="B411" t="str">
            <v>CELEBRATIONS-CAROUSEL</v>
          </cell>
          <cell r="C411">
            <v>1500</v>
          </cell>
          <cell r="D411">
            <v>0</v>
          </cell>
          <cell r="E411">
            <v>0</v>
          </cell>
          <cell r="F411">
            <v>0</v>
          </cell>
        </row>
        <row r="412">
          <cell r="A412" t="str">
            <v>A -7620-0-000</v>
          </cell>
          <cell r="B412" t="str">
            <v>ADULT RECREATION CONTR.: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</row>
        <row r="413">
          <cell r="A413" t="str">
            <v>A -7620-4-720</v>
          </cell>
          <cell r="B413" t="str">
            <v>ADULT RECREATION-JC SENIOR CITIZENS CTR</v>
          </cell>
          <cell r="C413">
            <v>10000</v>
          </cell>
          <cell r="D413">
            <v>7500</v>
          </cell>
          <cell r="E413">
            <v>10000</v>
          </cell>
          <cell r="F413">
            <v>10000</v>
          </cell>
        </row>
        <row r="414">
          <cell r="A414" t="str">
            <v>A -7750-0-000</v>
          </cell>
          <cell r="B414" t="str">
            <v>COMMUNITY PROJECTS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</row>
        <row r="415">
          <cell r="A415" t="str">
            <v>A -7750-4-000</v>
          </cell>
          <cell r="B415" t="str">
            <v>COMMUNITY PROJECTS AND GRANTS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</row>
        <row r="416">
          <cell r="A416" t="str">
            <v>A -7750-4-010</v>
          </cell>
          <cell r="B416" t="str">
            <v>Grant Application Expense</v>
          </cell>
          <cell r="C416">
            <v>1000</v>
          </cell>
          <cell r="D416">
            <v>250</v>
          </cell>
          <cell r="E416">
            <v>0</v>
          </cell>
          <cell r="F416">
            <v>0</v>
          </cell>
        </row>
        <row r="417">
          <cell r="A417" t="str">
            <v>A -8010-0-000</v>
          </cell>
          <cell r="B417" t="str">
            <v>ZONING: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</row>
        <row r="418">
          <cell r="A418" t="str">
            <v>A -8010-4-050</v>
          </cell>
          <cell r="B418" t="str">
            <v>ZONING BOARD STIPEND</v>
          </cell>
          <cell r="C418">
            <v>2500</v>
          </cell>
          <cell r="D418">
            <v>1250</v>
          </cell>
          <cell r="E418">
            <v>2500</v>
          </cell>
          <cell r="F418">
            <v>2500</v>
          </cell>
        </row>
        <row r="419">
          <cell r="A419" t="str">
            <v>A -8010-4-101</v>
          </cell>
          <cell r="B419" t="str">
            <v>ZONING BOARD-MISC -REFERENCE MATERIAL</v>
          </cell>
          <cell r="C419">
            <v>100</v>
          </cell>
          <cell r="D419">
            <v>0</v>
          </cell>
          <cell r="E419">
            <v>14.95</v>
          </cell>
          <cell r="F419">
            <v>14.95</v>
          </cell>
        </row>
        <row r="420">
          <cell r="A420" t="str">
            <v>A -8020-0-000</v>
          </cell>
          <cell r="B420" t="str">
            <v>PLANNING: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</row>
        <row r="421">
          <cell r="A421" t="str">
            <v>A -8020-4-050</v>
          </cell>
          <cell r="B421" t="str">
            <v>PLANNING BOARD STIPEND</v>
          </cell>
          <cell r="C421">
            <v>2500</v>
          </cell>
          <cell r="D421">
            <v>1250</v>
          </cell>
          <cell r="E421">
            <v>2500</v>
          </cell>
          <cell r="F421">
            <v>2500</v>
          </cell>
        </row>
        <row r="422">
          <cell r="A422" t="str">
            <v>A -8140-0-000</v>
          </cell>
          <cell r="B422" t="str">
            <v>STORM SEWERS EQUIPMENT (STEP VAN):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  <row r="423">
          <cell r="A423" t="str">
            <v>A -8140-4-630</v>
          </cell>
          <cell r="B423" t="str">
            <v>STORM SEWER-SYSTEM REPAIRS</v>
          </cell>
          <cell r="C423">
            <v>30000</v>
          </cell>
          <cell r="D423">
            <v>19158.61</v>
          </cell>
          <cell r="E423">
            <v>30000</v>
          </cell>
          <cell r="F423">
            <v>25210.15</v>
          </cell>
        </row>
        <row r="424">
          <cell r="A424" t="str">
            <v>A -8140-4-631</v>
          </cell>
          <cell r="B424" t="str">
            <v>STORM SEWER-NEW CSTNGS&amp; CATCH BASINS</v>
          </cell>
          <cell r="C424">
            <v>10000</v>
          </cell>
          <cell r="D424">
            <v>3056.84</v>
          </cell>
          <cell r="E424">
            <v>1547.84</v>
          </cell>
          <cell r="F424">
            <v>1547.84</v>
          </cell>
        </row>
        <row r="425">
          <cell r="A425" t="str">
            <v>A -8140-4-640</v>
          </cell>
          <cell r="B425" t="str">
            <v>STORM SEWER-BROOME TIOGA SW ANNUAL FEE</v>
          </cell>
          <cell r="C425">
            <v>4500</v>
          </cell>
          <cell r="D425">
            <v>0</v>
          </cell>
          <cell r="E425">
            <v>4500</v>
          </cell>
          <cell r="F425">
            <v>4500</v>
          </cell>
        </row>
        <row r="426">
          <cell r="A426" t="str">
            <v>A -8140-4-642</v>
          </cell>
          <cell r="B426" t="str">
            <v>STORM SEWER-ARPA-STORM WATER SYSTEM IMP</v>
          </cell>
          <cell r="C426">
            <v>0</v>
          </cell>
          <cell r="D426">
            <v>0</v>
          </cell>
          <cell r="E426">
            <v>15204.88</v>
          </cell>
          <cell r="F426">
            <v>1390</v>
          </cell>
        </row>
        <row r="427">
          <cell r="A427" t="str">
            <v>A -8140-4-659</v>
          </cell>
          <cell r="B427" t="str">
            <v>STORM SEWER-STONE&amp;GRAVEL</v>
          </cell>
          <cell r="C427">
            <v>2500</v>
          </cell>
          <cell r="D427">
            <v>381.17</v>
          </cell>
          <cell r="E427">
            <v>1821.75</v>
          </cell>
          <cell r="F427">
            <v>1821.75</v>
          </cell>
        </row>
        <row r="428">
          <cell r="A428" t="str">
            <v>A -8170-0-000</v>
          </cell>
          <cell r="B428" t="str">
            <v>STREET CLEANING EQUIPMENT: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</row>
        <row r="429">
          <cell r="A429" t="str">
            <v>A -8170-4-230</v>
          </cell>
          <cell r="B429" t="str">
            <v>STREET CLEANING TIPPING FEE</v>
          </cell>
          <cell r="C429">
            <v>2000</v>
          </cell>
          <cell r="D429">
            <v>0</v>
          </cell>
          <cell r="E429">
            <v>2000</v>
          </cell>
          <cell r="F429">
            <v>0</v>
          </cell>
        </row>
        <row r="430">
          <cell r="A430" t="str">
            <v>A -8170-4-240</v>
          </cell>
          <cell r="B430" t="str">
            <v>STREET CLEANING-EQUIP/VEHICLE REPAIRS</v>
          </cell>
          <cell r="C430">
            <v>2000</v>
          </cell>
          <cell r="D430">
            <v>787.65</v>
          </cell>
          <cell r="E430">
            <v>1967.51</v>
          </cell>
          <cell r="F430">
            <v>1967.51</v>
          </cell>
        </row>
        <row r="431">
          <cell r="A431" t="str">
            <v>A -8170-4-254</v>
          </cell>
          <cell r="B431" t="str">
            <v>STREET-CNTRCT-SWEEPER RPR PARTS</v>
          </cell>
          <cell r="C431">
            <v>1500</v>
          </cell>
          <cell r="D431">
            <v>1142.81</v>
          </cell>
          <cell r="E431">
            <v>1046.54</v>
          </cell>
          <cell r="F431">
            <v>1046.54</v>
          </cell>
        </row>
        <row r="432">
          <cell r="A432" t="str">
            <v>A -8170-4-406</v>
          </cell>
          <cell r="B432" t="str">
            <v>STREET CLEANING-BROOMS FOR SWEEPER</v>
          </cell>
          <cell r="C432">
            <v>5000</v>
          </cell>
          <cell r="D432">
            <v>1290</v>
          </cell>
          <cell r="E432">
            <v>3892.56</v>
          </cell>
          <cell r="F432">
            <v>3892.56</v>
          </cell>
        </row>
        <row r="433">
          <cell r="A433" t="str">
            <v>A -9010-0-000</v>
          </cell>
          <cell r="B433" t="str">
            <v>NYS EMPLOYEES' RETIREMENT: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</row>
        <row r="434">
          <cell r="A434" t="str">
            <v>A -9010-8-010</v>
          </cell>
          <cell r="B434" t="str">
            <v>EMPLOYEE BENEFIT-NYS EMPLOYEE'S RTRMNT</v>
          </cell>
          <cell r="C434">
            <v>230475.99</v>
          </cell>
          <cell r="D434">
            <v>212790.99</v>
          </cell>
          <cell r="E434">
            <v>159512.03</v>
          </cell>
          <cell r="F434">
            <v>159512.03</v>
          </cell>
        </row>
        <row r="435">
          <cell r="A435" t="str">
            <v>A -9015-0-000</v>
          </cell>
          <cell r="B435" t="str">
            <v>POLICEMEN'S &amp; FIREMEN'S RETIREMENT: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</row>
        <row r="436">
          <cell r="A436" t="str">
            <v>A -9015-8-015</v>
          </cell>
          <cell r="B436" t="str">
            <v>EMPLOYEE BENEFIT-POLICE&amp;FIRE RETIREMENT</v>
          </cell>
          <cell r="C436">
            <v>1936561</v>
          </cell>
          <cell r="D436">
            <v>1936556</v>
          </cell>
          <cell r="E436">
            <v>1650756</v>
          </cell>
          <cell r="F436">
            <v>1650756</v>
          </cell>
        </row>
        <row r="437">
          <cell r="A437" t="str">
            <v>A -9030-0-000</v>
          </cell>
          <cell r="B437" t="str">
            <v>SOCIAL SECURITY: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</row>
        <row r="438">
          <cell r="A438" t="str">
            <v>A -9030-8-030</v>
          </cell>
          <cell r="B438" t="str">
            <v>EMPLOYEE BENEFIT-SOCIAL SECURITY</v>
          </cell>
          <cell r="C438">
            <v>584799.54</v>
          </cell>
          <cell r="D438">
            <v>417135.44</v>
          </cell>
          <cell r="E438">
            <v>558026.85</v>
          </cell>
          <cell r="F438">
            <v>558026.85</v>
          </cell>
        </row>
        <row r="439">
          <cell r="A439" t="str">
            <v>A -9035-0-000</v>
          </cell>
          <cell r="B439" t="str">
            <v>MEDICARE: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</row>
        <row r="440">
          <cell r="A440" t="str">
            <v>A -9035-8-035</v>
          </cell>
          <cell r="B440" t="str">
            <v>EMPLOYEE BENEFIT-MEDICARE</v>
          </cell>
          <cell r="C440">
            <v>144205.57999999999</v>
          </cell>
          <cell r="D440">
            <v>97555.62</v>
          </cell>
          <cell r="E440">
            <v>130505.46</v>
          </cell>
          <cell r="F440">
            <v>130505.46</v>
          </cell>
        </row>
        <row r="441">
          <cell r="A441" t="str">
            <v>A -9040-0-000</v>
          </cell>
          <cell r="B441" t="str">
            <v>WORKERS' COMPENSATION: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</row>
        <row r="442">
          <cell r="A442" t="str">
            <v>A -9040-8-040</v>
          </cell>
          <cell r="B442" t="str">
            <v>EMPLOYEE BENEFIT-WORKERS COMPENSATION</v>
          </cell>
          <cell r="C442">
            <v>242678.04</v>
          </cell>
          <cell r="D442">
            <v>179992.03</v>
          </cell>
          <cell r="E442">
            <v>266417.7</v>
          </cell>
          <cell r="F442">
            <v>266417.7</v>
          </cell>
        </row>
        <row r="443">
          <cell r="A443" t="str">
            <v>A -9050-0-000</v>
          </cell>
          <cell r="B443" t="str">
            <v>UNEMPLOYMENT INSURANCE: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</row>
        <row r="444">
          <cell r="A444" t="str">
            <v>A -9050-8-050</v>
          </cell>
          <cell r="B444" t="str">
            <v>EMPLOYEE BENEFIT-UNEMPLOYMENT</v>
          </cell>
          <cell r="C444">
            <v>5000</v>
          </cell>
          <cell r="D444">
            <v>0</v>
          </cell>
          <cell r="E444">
            <v>10670.08</v>
          </cell>
          <cell r="F444">
            <v>10670.08</v>
          </cell>
        </row>
        <row r="445">
          <cell r="A445" t="str">
            <v>A -9060-0-000</v>
          </cell>
          <cell r="B445" t="str">
            <v>HOSPITAL MEDICAL &amp; DENTAL: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</row>
        <row r="446">
          <cell r="A446" t="str">
            <v>A -9060-8-055</v>
          </cell>
          <cell r="B446" t="str">
            <v>EMPLOYEE BENEFIT-MEDICARE REIMBURSEMENT</v>
          </cell>
          <cell r="C446">
            <v>8000</v>
          </cell>
          <cell r="D446">
            <v>5394.6</v>
          </cell>
          <cell r="E446">
            <v>14000</v>
          </cell>
          <cell r="F446">
            <v>8191.8</v>
          </cell>
        </row>
        <row r="447">
          <cell r="A447" t="str">
            <v>A -9060-8-060</v>
          </cell>
          <cell r="B447" t="str">
            <v>EMPLOYEE BENEFIT-HOS/DNTL/MEDICAL INS</v>
          </cell>
          <cell r="C447">
            <v>2827723.59</v>
          </cell>
          <cell r="D447">
            <v>1772560.68</v>
          </cell>
          <cell r="E447">
            <v>2486837.2400000002</v>
          </cell>
          <cell r="F447">
            <v>1898238.7</v>
          </cell>
        </row>
        <row r="448">
          <cell r="A448" t="str">
            <v>A -9060-8-065</v>
          </cell>
          <cell r="B448" t="str">
            <v>EMPLOYEE BENEFIT-HOS/DNTL/MEDINS-RETIREE</v>
          </cell>
          <cell r="C448">
            <v>2973218.95</v>
          </cell>
          <cell r="D448">
            <v>2263834.7200000002</v>
          </cell>
          <cell r="E448">
            <v>2847079.36</v>
          </cell>
          <cell r="F448">
            <v>2708273.85</v>
          </cell>
        </row>
        <row r="449">
          <cell r="A449" t="str">
            <v>A -9085-0-000</v>
          </cell>
          <cell r="B449" t="str">
            <v>SUPPLEMENTAL BENEFIT DISABLED FIREMEN: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</row>
        <row r="450">
          <cell r="A450" t="str">
            <v>A -9085-8-085</v>
          </cell>
          <cell r="B450" t="str">
            <v>EMPLOYEE BENEFIT-SUPPLMNTL BENE-DISABLED</v>
          </cell>
          <cell r="C450">
            <v>62184.66</v>
          </cell>
          <cell r="D450">
            <v>43035.040000000001</v>
          </cell>
          <cell r="E450">
            <v>60116.68</v>
          </cell>
          <cell r="F450">
            <v>60116.68</v>
          </cell>
        </row>
        <row r="451">
          <cell r="A451" t="str">
            <v>A -9085-8-087</v>
          </cell>
          <cell r="B451" t="str">
            <v>DISABLED FIREMAN-SETTLEMENT AGREEMENT-5Y</v>
          </cell>
          <cell r="C451">
            <v>0</v>
          </cell>
          <cell r="D451">
            <v>0</v>
          </cell>
          <cell r="E451">
            <v>32125</v>
          </cell>
          <cell r="F451">
            <v>32125</v>
          </cell>
        </row>
        <row r="452">
          <cell r="A452" t="str">
            <v>A -9901-0-000</v>
          </cell>
          <cell r="B452" t="str">
            <v>VAR PURPOSE BAN COSTS: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</row>
        <row r="453">
          <cell r="A453" t="str">
            <v>A -9901-9-000</v>
          </cell>
          <cell r="B453" t="str">
            <v>VAR PURPOSE BAN COSTS</v>
          </cell>
          <cell r="C453">
            <v>0</v>
          </cell>
          <cell r="D453">
            <v>3559641.43</v>
          </cell>
          <cell r="E453">
            <v>0</v>
          </cell>
          <cell r="F453">
            <v>0</v>
          </cell>
        </row>
        <row r="454">
          <cell r="A454" t="str">
            <v>A -9901-9-010</v>
          </cell>
          <cell r="B454" t="str">
            <v>GEN-TO-CAP BAN PAYMENTS</v>
          </cell>
          <cell r="C454">
            <v>2665279.46</v>
          </cell>
          <cell r="D454">
            <v>3269321.98</v>
          </cell>
          <cell r="E454">
            <v>1907547.07</v>
          </cell>
          <cell r="F454">
            <v>1907547.07</v>
          </cell>
        </row>
        <row r="455">
          <cell r="A455" t="str">
            <v>A -9901-9-015</v>
          </cell>
          <cell r="B455" t="str">
            <v>GEN-TO-DEBT SERVICE BOND PAYMENTS</v>
          </cell>
          <cell r="C455">
            <v>883502.24</v>
          </cell>
          <cell r="D455">
            <v>357502.24</v>
          </cell>
          <cell r="E455">
            <v>995578</v>
          </cell>
          <cell r="F455">
            <v>995578</v>
          </cell>
        </row>
        <row r="456">
          <cell r="A456" t="str">
            <v>A -9901-9-020</v>
          </cell>
          <cell r="B456" t="str">
            <v>GEN-TO-SPECIAL GRANT FUND</v>
          </cell>
          <cell r="C456">
            <v>1000</v>
          </cell>
          <cell r="D456">
            <v>0</v>
          </cell>
          <cell r="E456">
            <v>128828.56</v>
          </cell>
          <cell r="F456">
            <v>128828.56</v>
          </cell>
        </row>
        <row r="457">
          <cell r="A457" t="str">
            <v>A -9950-9-001</v>
          </cell>
          <cell r="B457" t="str">
            <v>GEN-TO-CAP INTERFUND</v>
          </cell>
          <cell r="C457">
            <v>67500</v>
          </cell>
          <cell r="D457">
            <v>0</v>
          </cell>
          <cell r="E457">
            <v>6583917.7199999997</v>
          </cell>
          <cell r="F457">
            <v>6583917.7199999997</v>
          </cell>
        </row>
        <row r="458">
          <cell r="A458" t="str">
            <v/>
          </cell>
          <cell r="B458" t="str">
            <v>General Expenditure Totals</v>
          </cell>
          <cell r="C458">
            <v>24983507.379999999</v>
          </cell>
          <cell r="D458">
            <v>22648954.95999999</v>
          </cell>
          <cell r="E458">
            <v>29697531.559999999</v>
          </cell>
          <cell r="F458">
            <v>28589290.240000002</v>
          </cell>
        </row>
        <row r="459">
          <cell r="A459" t="str">
            <v xml:space="preserve"> </v>
          </cell>
        </row>
        <row r="460">
          <cell r="A460" t="str">
            <v>C3-2770-079</v>
          </cell>
          <cell r="B460" t="str">
            <v>MISCELLANEOUS LOCAL SOURCES UNCLASSIFIED</v>
          </cell>
          <cell r="C460">
            <v>0</v>
          </cell>
          <cell r="D460">
            <v>0</v>
          </cell>
          <cell r="E460">
            <v>0</v>
          </cell>
          <cell r="F460">
            <v>-164.6</v>
          </cell>
        </row>
        <row r="461">
          <cell r="A461" t="str">
            <v/>
          </cell>
          <cell r="B461" t="str">
            <v>SESAME STREET Revenue Totals</v>
          </cell>
          <cell r="C461">
            <v>0</v>
          </cell>
          <cell r="D461">
            <v>0</v>
          </cell>
          <cell r="E461">
            <v>0</v>
          </cell>
          <cell r="F461">
            <v>-164.6</v>
          </cell>
        </row>
        <row r="462">
          <cell r="A462" t="str">
            <v xml:space="preserve"> </v>
          </cell>
        </row>
        <row r="463">
          <cell r="A463" t="str">
            <v>C3-3410-4-079</v>
          </cell>
          <cell r="B463" t="str">
            <v>EXPENDITURE- SESAME STREET PROJECT</v>
          </cell>
          <cell r="C463">
            <v>0</v>
          </cell>
          <cell r="D463">
            <v>118.88</v>
          </cell>
          <cell r="E463">
            <v>0</v>
          </cell>
          <cell r="F463">
            <v>1182.53</v>
          </cell>
        </row>
        <row r="464">
          <cell r="A464" t="str">
            <v/>
          </cell>
          <cell r="B464" t="str">
            <v>SESAME STREET Expenditure Totals</v>
          </cell>
          <cell r="C464">
            <v>0</v>
          </cell>
          <cell r="D464">
            <v>118.88</v>
          </cell>
          <cell r="E464">
            <v>0</v>
          </cell>
          <cell r="F464">
            <v>1182.53</v>
          </cell>
        </row>
        <row r="465">
          <cell r="A465" t="str">
            <v xml:space="preserve"> </v>
          </cell>
        </row>
        <row r="466">
          <cell r="A466" t="str">
            <v>CD-2706-JEN</v>
          </cell>
          <cell r="B466" t="str">
            <v>GRANT-COUNTY-BC IMA JENNISON PARK</v>
          </cell>
          <cell r="C466">
            <v>0</v>
          </cell>
          <cell r="D466">
            <v>4199.72</v>
          </cell>
          <cell r="E466">
            <v>0</v>
          </cell>
          <cell r="F466">
            <v>184085.78</v>
          </cell>
        </row>
        <row r="467">
          <cell r="A467" t="str">
            <v>CD-2706-NSR</v>
          </cell>
          <cell r="B467" t="str">
            <v>GRANT NORFOLK SOUTHERN RAILROAD</v>
          </cell>
          <cell r="C467">
            <v>6370</v>
          </cell>
          <cell r="D467">
            <v>6370</v>
          </cell>
          <cell r="E467">
            <v>0</v>
          </cell>
          <cell r="F467">
            <v>0</v>
          </cell>
        </row>
        <row r="468">
          <cell r="A468" t="str">
            <v>CD-3387-MSG</v>
          </cell>
          <cell r="B468" t="str">
            <v>GRANT-NYS MAIN STREET</v>
          </cell>
          <cell r="C468">
            <v>0</v>
          </cell>
          <cell r="D468">
            <v>135</v>
          </cell>
          <cell r="E468">
            <v>215043.61</v>
          </cell>
          <cell r="F468">
            <v>122705.98</v>
          </cell>
        </row>
        <row r="469">
          <cell r="A469" t="str">
            <v>CD-3389-EBJ</v>
          </cell>
          <cell r="B469" t="str">
            <v>GRANT-STATE-NYS DCJS BYRNE JAG GRANT</v>
          </cell>
          <cell r="C469">
            <v>93250</v>
          </cell>
          <cell r="D469">
            <v>0</v>
          </cell>
          <cell r="E469">
            <v>93250</v>
          </cell>
          <cell r="F469">
            <v>0</v>
          </cell>
        </row>
        <row r="470">
          <cell r="A470" t="str">
            <v>CD-3389-EBM</v>
          </cell>
          <cell r="B470" t="str">
            <v>GRANT-STATE-NYS ED BYRNE MEMORIAL GRANT</v>
          </cell>
          <cell r="C470">
            <v>36139</v>
          </cell>
          <cell r="D470">
            <v>0</v>
          </cell>
          <cell r="E470">
            <v>115000</v>
          </cell>
          <cell r="F470">
            <v>0</v>
          </cell>
        </row>
        <row r="471">
          <cell r="A471" t="str">
            <v>CD-3389-SFG</v>
          </cell>
          <cell r="B471" t="str">
            <v>GRANT-SAFETY FIRST GRANT</v>
          </cell>
          <cell r="C471">
            <v>0</v>
          </cell>
          <cell r="D471">
            <v>0</v>
          </cell>
          <cell r="E471">
            <v>0</v>
          </cell>
          <cell r="F471">
            <v>5000</v>
          </cell>
        </row>
        <row r="472">
          <cell r="A472" t="str">
            <v>CD-3389-TEC</v>
          </cell>
          <cell r="B472" t="str">
            <v>GRANT-POLICE-NYS DCJS TECH GRANT</v>
          </cell>
          <cell r="C472">
            <v>136100</v>
          </cell>
          <cell r="D472">
            <v>136100</v>
          </cell>
          <cell r="E472">
            <v>0</v>
          </cell>
          <cell r="F472">
            <v>0</v>
          </cell>
        </row>
        <row r="473">
          <cell r="A473" t="str">
            <v>CD-3390-JCA</v>
          </cell>
          <cell r="B473" t="str">
            <v>GRANT-STATE-JCAP COURT</v>
          </cell>
          <cell r="C473">
            <v>30000</v>
          </cell>
          <cell r="D473">
            <v>0</v>
          </cell>
          <cell r="E473">
            <v>0</v>
          </cell>
          <cell r="F473">
            <v>0</v>
          </cell>
        </row>
        <row r="474">
          <cell r="A474" t="str">
            <v>CD-3885-RNY</v>
          </cell>
          <cell r="B474" t="str">
            <v>GRANT-STATE-RESTORY NY (MBPN)</v>
          </cell>
          <cell r="C474">
            <v>238748</v>
          </cell>
          <cell r="D474">
            <v>0</v>
          </cell>
          <cell r="E474">
            <v>0</v>
          </cell>
          <cell r="F474">
            <v>0</v>
          </cell>
        </row>
        <row r="475">
          <cell r="A475" t="str">
            <v>CD-3890-ZOM</v>
          </cell>
          <cell r="B475" t="str">
            <v>GRANT-STATE-NYS ZOMBIE</v>
          </cell>
          <cell r="C475">
            <v>51328.56</v>
          </cell>
          <cell r="D475">
            <v>0</v>
          </cell>
          <cell r="E475">
            <v>0</v>
          </cell>
          <cell r="F475">
            <v>0</v>
          </cell>
        </row>
        <row r="476">
          <cell r="A476" t="str">
            <v>CD-3891-SAM</v>
          </cell>
          <cell r="B476" t="str">
            <v>GRANT-STATE-DASNY SAM GRANT</v>
          </cell>
          <cell r="C476">
            <v>50934.99</v>
          </cell>
          <cell r="D476">
            <v>74738.92</v>
          </cell>
          <cell r="E476">
            <v>600000</v>
          </cell>
          <cell r="F476">
            <v>549112.47</v>
          </cell>
        </row>
        <row r="477">
          <cell r="A477" t="str">
            <v>CD-3892-GBF</v>
          </cell>
          <cell r="B477" t="str">
            <v>GRANT-STATE-GBF PROJECTS</v>
          </cell>
          <cell r="C477">
            <v>398129.4</v>
          </cell>
          <cell r="D477">
            <v>0</v>
          </cell>
          <cell r="E477">
            <v>626520.68999999994</v>
          </cell>
          <cell r="F477">
            <v>315532.81</v>
          </cell>
        </row>
        <row r="478">
          <cell r="A478" t="str">
            <v>CD-3893-FAC</v>
          </cell>
          <cell r="B478" t="str">
            <v>GRANT-STATE-PROJECT FACELIFT</v>
          </cell>
          <cell r="C478">
            <v>165696</v>
          </cell>
          <cell r="D478">
            <v>55232</v>
          </cell>
          <cell r="E478">
            <v>0</v>
          </cell>
          <cell r="F478">
            <v>0</v>
          </cell>
        </row>
        <row r="479">
          <cell r="A479" t="str">
            <v>CD-3896-JEN</v>
          </cell>
          <cell r="B479" t="str">
            <v>GRANT-STATE-DASNY JENNISON PARK</v>
          </cell>
          <cell r="C479">
            <v>75117.119999999995</v>
          </cell>
          <cell r="D479">
            <v>0</v>
          </cell>
          <cell r="E479">
            <v>140723.12</v>
          </cell>
          <cell r="F479">
            <v>173021.37</v>
          </cell>
        </row>
        <row r="480">
          <cell r="A480" t="str">
            <v>CD-3898-DPS</v>
          </cell>
          <cell r="B480" t="str">
            <v>GRANT-STATE-DOWNTOWN PARKING STUDY</v>
          </cell>
          <cell r="C480">
            <v>98980</v>
          </cell>
          <cell r="D480">
            <v>8460</v>
          </cell>
          <cell r="E480">
            <v>70000</v>
          </cell>
          <cell r="F480">
            <v>11740</v>
          </cell>
        </row>
        <row r="481">
          <cell r="A481" t="str">
            <v>CD-3899-JCP</v>
          </cell>
          <cell r="B481" t="str">
            <v>GRANT-JOHNSON CITY COMPREHENSIVE PLAN</v>
          </cell>
          <cell r="C481">
            <v>90668.25</v>
          </cell>
          <cell r="D481">
            <v>0</v>
          </cell>
          <cell r="E481">
            <v>90000</v>
          </cell>
          <cell r="F481">
            <v>8398.48</v>
          </cell>
        </row>
        <row r="482">
          <cell r="A482" t="str">
            <v>CD-3900-DEC</v>
          </cell>
          <cell r="B482" t="str">
            <v>GRANT-STATE-DEC STORMWATER</v>
          </cell>
          <cell r="C482">
            <v>30000</v>
          </cell>
          <cell r="D482">
            <v>0</v>
          </cell>
          <cell r="E482">
            <v>0</v>
          </cell>
          <cell r="F482">
            <v>30000</v>
          </cell>
        </row>
        <row r="483">
          <cell r="A483" t="str">
            <v>CD-3901-ARC</v>
          </cell>
          <cell r="B483" t="str">
            <v>GRANT-STATE-NYS ARCHIVES</v>
          </cell>
          <cell r="C483">
            <v>75000</v>
          </cell>
          <cell r="D483">
            <v>0</v>
          </cell>
          <cell r="E483">
            <v>0</v>
          </cell>
          <cell r="F483">
            <v>0</v>
          </cell>
        </row>
        <row r="484">
          <cell r="A484" t="str">
            <v>CD-3902-TAP</v>
          </cell>
          <cell r="B484" t="str">
            <v>GRANT-STATE-NYS DOT TAP</v>
          </cell>
          <cell r="C484">
            <v>1023848</v>
          </cell>
          <cell r="D484">
            <v>0</v>
          </cell>
          <cell r="E484">
            <v>0</v>
          </cell>
          <cell r="F484">
            <v>0</v>
          </cell>
        </row>
        <row r="485">
          <cell r="A485" t="str">
            <v>CD-3903-SRB</v>
          </cell>
          <cell r="B485" t="str">
            <v>GRANT-STATE-SRBC LEAK DETECTION</v>
          </cell>
          <cell r="C485">
            <v>169115</v>
          </cell>
          <cell r="D485">
            <v>0</v>
          </cell>
          <cell r="E485">
            <v>0</v>
          </cell>
          <cell r="F485">
            <v>0</v>
          </cell>
        </row>
        <row r="486">
          <cell r="A486" t="str">
            <v>CD-4325-DPS</v>
          </cell>
          <cell r="B486" t="str">
            <v>GRANT-FEDERAL-DWNTWN PARKING STUDY</v>
          </cell>
          <cell r="C486">
            <v>50000</v>
          </cell>
          <cell r="D486">
            <v>0</v>
          </cell>
          <cell r="E486">
            <v>0</v>
          </cell>
          <cell r="F486">
            <v>0</v>
          </cell>
        </row>
        <row r="487">
          <cell r="A487" t="str">
            <v>CD-5031-CAP</v>
          </cell>
          <cell r="B487" t="str">
            <v>CAP-TO-SGF INTERFUND</v>
          </cell>
          <cell r="C487">
            <v>38000</v>
          </cell>
          <cell r="D487">
            <v>62607.08</v>
          </cell>
          <cell r="E487">
            <v>0</v>
          </cell>
          <cell r="F487">
            <v>185312.74</v>
          </cell>
        </row>
        <row r="488">
          <cell r="A488" t="str">
            <v>CD-5031-GEN</v>
          </cell>
          <cell r="B488" t="str">
            <v>GEN-TO-SGF INTERFUND</v>
          </cell>
          <cell r="C488">
            <v>1000</v>
          </cell>
          <cell r="D488">
            <v>0</v>
          </cell>
          <cell r="E488">
            <v>128828.56</v>
          </cell>
          <cell r="F488">
            <v>128828.56</v>
          </cell>
        </row>
        <row r="489">
          <cell r="A489" t="str">
            <v>CD-5031-WAT</v>
          </cell>
          <cell r="B489" t="str">
            <v>WAT-TO-SGF INTERFUND</v>
          </cell>
          <cell r="C489">
            <v>22000</v>
          </cell>
          <cell r="D489">
            <v>0</v>
          </cell>
          <cell r="E489">
            <v>0</v>
          </cell>
          <cell r="F489">
            <v>0</v>
          </cell>
        </row>
        <row r="490">
          <cell r="A490" t="str">
            <v/>
          </cell>
          <cell r="B490" t="str">
            <v>SPECIAL GRANT FUND Revenue Totals</v>
          </cell>
          <cell r="C490">
            <v>2880424.3200000003</v>
          </cell>
          <cell r="D490">
            <v>347842.72000000003</v>
          </cell>
          <cell r="E490">
            <v>2079365.98</v>
          </cell>
          <cell r="F490">
            <v>1713738.1900000002</v>
          </cell>
        </row>
        <row r="491">
          <cell r="A491" t="str">
            <v xml:space="preserve"> </v>
          </cell>
        </row>
        <row r="492">
          <cell r="A492" t="str">
            <v>CD-1989-2-130</v>
          </cell>
          <cell r="B492" t="str">
            <v>GRANT-NYS ARCHIVES</v>
          </cell>
          <cell r="C492">
            <v>75000</v>
          </cell>
          <cell r="D492">
            <v>0</v>
          </cell>
          <cell r="E492">
            <v>0</v>
          </cell>
          <cell r="F492">
            <v>0</v>
          </cell>
        </row>
        <row r="493">
          <cell r="A493" t="str">
            <v>CD-1989-4-129</v>
          </cell>
          <cell r="B493" t="str">
            <v>GRANT-SAFETY FIRST GRANT</v>
          </cell>
          <cell r="C493">
            <v>0</v>
          </cell>
          <cell r="D493">
            <v>1940</v>
          </cell>
          <cell r="E493">
            <v>3300.82</v>
          </cell>
          <cell r="F493">
            <v>3300.92</v>
          </cell>
        </row>
        <row r="494">
          <cell r="A494" t="str">
            <v>CD-3120-4-000</v>
          </cell>
          <cell r="B494" t="str">
            <v>POLICE GRANTS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</row>
        <row r="495">
          <cell r="A495" t="str">
            <v>CD-3120-4-001</v>
          </cell>
          <cell r="B495" t="str">
            <v>GRANT NORFOLD SOUTHERN POLICE</v>
          </cell>
          <cell r="C495">
            <v>6370</v>
          </cell>
          <cell r="D495">
            <v>6370</v>
          </cell>
          <cell r="E495">
            <v>0</v>
          </cell>
          <cell r="F495">
            <v>0</v>
          </cell>
        </row>
        <row r="496">
          <cell r="A496" t="str">
            <v>CD-7750-4-000</v>
          </cell>
          <cell r="B496" t="str">
            <v>GRANTS-CONTRACTUAL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</row>
        <row r="497">
          <cell r="A497" t="str">
            <v>CD-7750-4-115</v>
          </cell>
          <cell r="B497" t="str">
            <v>GRANT-JCAP COURT</v>
          </cell>
          <cell r="C497">
            <v>30000</v>
          </cell>
          <cell r="D497">
            <v>0</v>
          </cell>
          <cell r="E497">
            <v>11354.04</v>
          </cell>
          <cell r="F497">
            <v>11354.04</v>
          </cell>
        </row>
        <row r="498">
          <cell r="A498" t="str">
            <v>CD-7750-4-116</v>
          </cell>
          <cell r="B498" t="str">
            <v>GRANT-GBF PROJECTS</v>
          </cell>
          <cell r="C498">
            <v>398129.4</v>
          </cell>
          <cell r="D498">
            <v>291215.98</v>
          </cell>
          <cell r="E498">
            <v>1005734.67</v>
          </cell>
          <cell r="F498">
            <v>500845.25</v>
          </cell>
        </row>
        <row r="499">
          <cell r="A499" t="str">
            <v>CD-7750-4-117</v>
          </cell>
          <cell r="B499" t="str">
            <v>GRANT-PROJECT FACELIFT</v>
          </cell>
          <cell r="C499">
            <v>165869.26999999999</v>
          </cell>
          <cell r="D499">
            <v>60173.27</v>
          </cell>
          <cell r="E499">
            <v>0</v>
          </cell>
          <cell r="F499">
            <v>0</v>
          </cell>
        </row>
        <row r="500">
          <cell r="A500" t="str">
            <v>CD-7750-4-120</v>
          </cell>
          <cell r="B500" t="str">
            <v>GRANT-STATE-DASNY JENNISON PARK</v>
          </cell>
          <cell r="C500">
            <v>75117.119999999995</v>
          </cell>
          <cell r="D500">
            <v>67278</v>
          </cell>
          <cell r="E500">
            <v>140723.12</v>
          </cell>
          <cell r="F500">
            <v>65552</v>
          </cell>
        </row>
        <row r="501">
          <cell r="A501" t="str">
            <v>CD-7750-4-122</v>
          </cell>
          <cell r="B501" t="str">
            <v>GRANT-STATE-DASNY SAM</v>
          </cell>
          <cell r="C501">
            <v>50934.99</v>
          </cell>
          <cell r="D501">
            <v>45878.55</v>
          </cell>
          <cell r="E501">
            <v>600000</v>
          </cell>
          <cell r="F501">
            <v>550410.11</v>
          </cell>
        </row>
        <row r="502">
          <cell r="A502" t="str">
            <v>CD-7750-4-123</v>
          </cell>
          <cell r="B502" t="str">
            <v>GRANT-ZOMBIE</v>
          </cell>
          <cell r="C502">
            <v>51328.56</v>
          </cell>
          <cell r="D502">
            <v>0</v>
          </cell>
          <cell r="E502">
            <v>51328.56</v>
          </cell>
          <cell r="F502">
            <v>0</v>
          </cell>
        </row>
        <row r="503">
          <cell r="A503" t="str">
            <v>CD-7750-4-124</v>
          </cell>
          <cell r="B503" t="str">
            <v>GRANT-RESTORE NY (MBPN)</v>
          </cell>
          <cell r="C503">
            <v>238748</v>
          </cell>
          <cell r="D503">
            <v>0</v>
          </cell>
          <cell r="E503">
            <v>0</v>
          </cell>
          <cell r="F503">
            <v>0</v>
          </cell>
        </row>
        <row r="504">
          <cell r="A504" t="str">
            <v>CD-7750-4-125</v>
          </cell>
          <cell r="B504" t="str">
            <v>GRANT-COUNTY-BC IMA JENNISON PARK</v>
          </cell>
          <cell r="C504">
            <v>0</v>
          </cell>
          <cell r="D504">
            <v>52294.22</v>
          </cell>
          <cell r="E504">
            <v>192585.78</v>
          </cell>
          <cell r="F504">
            <v>192585.78</v>
          </cell>
        </row>
        <row r="505">
          <cell r="A505" t="str">
            <v>CD-7750-4-127</v>
          </cell>
          <cell r="B505" t="str">
            <v>GRANT-DOWNTOWN PARKING STUDY</v>
          </cell>
          <cell r="C505">
            <v>78980</v>
          </cell>
          <cell r="D505">
            <v>66220</v>
          </cell>
          <cell r="E505">
            <v>100000</v>
          </cell>
          <cell r="F505">
            <v>33700</v>
          </cell>
        </row>
        <row r="506">
          <cell r="A506" t="str">
            <v>CD-7750-4-128</v>
          </cell>
          <cell r="B506" t="str">
            <v>GRANT-JC COMPREHENSIVE PLAN</v>
          </cell>
          <cell r="C506">
            <v>90668.25</v>
          </cell>
          <cell r="D506">
            <v>26712.720000000001</v>
          </cell>
          <cell r="E506">
            <v>100000</v>
          </cell>
          <cell r="F506">
            <v>12604.15</v>
          </cell>
        </row>
        <row r="507">
          <cell r="A507" t="str">
            <v>CD-7750-4-129</v>
          </cell>
          <cell r="B507" t="str">
            <v>GRANT-DEC STORMWATER</v>
          </cell>
          <cell r="C507">
            <v>68000</v>
          </cell>
          <cell r="D507">
            <v>0</v>
          </cell>
          <cell r="E507">
            <v>86775</v>
          </cell>
          <cell r="F507">
            <v>67500</v>
          </cell>
        </row>
        <row r="508">
          <cell r="A508" t="str">
            <v>CD-7750-4-130</v>
          </cell>
          <cell r="B508" t="str">
            <v>GRANT-NYS DOT TAP</v>
          </cell>
          <cell r="C508">
            <v>1023848</v>
          </cell>
          <cell r="D508">
            <v>0</v>
          </cell>
          <cell r="E508">
            <v>0</v>
          </cell>
          <cell r="F508">
            <v>0</v>
          </cell>
        </row>
        <row r="509">
          <cell r="A509" t="str">
            <v>CD-7750-4-131</v>
          </cell>
          <cell r="B509" t="str">
            <v>GRANT-SRBC LEAK DETECTION</v>
          </cell>
          <cell r="C509">
            <v>191115</v>
          </cell>
          <cell r="D509">
            <v>137302</v>
          </cell>
          <cell r="E509">
            <v>0</v>
          </cell>
          <cell r="F509">
            <v>0</v>
          </cell>
        </row>
        <row r="510">
          <cell r="A510" t="str">
            <v>CD-7750-4-132</v>
          </cell>
          <cell r="B510" t="str">
            <v>GRANT-BOLAND PARK RENOVATION</v>
          </cell>
          <cell r="C510">
            <v>826.73</v>
          </cell>
          <cell r="D510">
            <v>600</v>
          </cell>
          <cell r="E510">
            <v>0</v>
          </cell>
          <cell r="F510">
            <v>0</v>
          </cell>
        </row>
        <row r="511">
          <cell r="A511" t="str">
            <v>CD-7750-4-133</v>
          </cell>
          <cell r="B511" t="str">
            <v>GRANT-POLICE-NYS EDWARD BYRNE MEMORIAL</v>
          </cell>
          <cell r="C511">
            <v>36139</v>
          </cell>
          <cell r="D511">
            <v>34471.78</v>
          </cell>
          <cell r="E511">
            <v>115000</v>
          </cell>
          <cell r="F511">
            <v>80010.429999999993</v>
          </cell>
        </row>
        <row r="512">
          <cell r="A512" t="str">
            <v>CD-7750-4-134</v>
          </cell>
          <cell r="B512" t="str">
            <v>GRANT-POLICE-NYS DCJS BYRNE JAG GRANT</v>
          </cell>
          <cell r="C512">
            <v>93250</v>
          </cell>
          <cell r="D512">
            <v>44834.68</v>
          </cell>
          <cell r="E512">
            <v>93250</v>
          </cell>
          <cell r="F512">
            <v>45594.06</v>
          </cell>
        </row>
        <row r="513">
          <cell r="A513" t="str">
            <v>CD-7750-4-135</v>
          </cell>
          <cell r="B513" t="str">
            <v>GRANT-POLICE-NYS DCJS TECH GRANT</v>
          </cell>
          <cell r="C513">
            <v>136100</v>
          </cell>
          <cell r="D513">
            <v>82587.7</v>
          </cell>
          <cell r="E513">
            <v>0</v>
          </cell>
          <cell r="F513">
            <v>0</v>
          </cell>
        </row>
        <row r="514">
          <cell r="A514" t="str">
            <v>CD-7750-4-243</v>
          </cell>
          <cell r="B514" t="str">
            <v>GRANT-MAIN STREET PROGRAM EXPENSES</v>
          </cell>
          <cell r="C514">
            <v>0</v>
          </cell>
          <cell r="D514">
            <v>0</v>
          </cell>
          <cell r="E514">
            <v>215043.61</v>
          </cell>
          <cell r="F514">
            <v>107898.48</v>
          </cell>
        </row>
        <row r="515">
          <cell r="A515" t="str">
            <v/>
          </cell>
          <cell r="B515" t="str">
            <v>SPECIAL GRANT FUND Expenditure Totals</v>
          </cell>
          <cell r="C515">
            <v>2810424.32</v>
          </cell>
          <cell r="D515">
            <v>917878.9</v>
          </cell>
          <cell r="E515">
            <v>2715095.6</v>
          </cell>
          <cell r="F515">
            <v>1671355.2199999997</v>
          </cell>
        </row>
        <row r="516">
          <cell r="A516" t="str">
            <v xml:space="preserve"> </v>
          </cell>
        </row>
        <row r="517">
          <cell r="A517" t="str">
            <v>EM-2130-000</v>
          </cell>
          <cell r="B517" t="str">
            <v>REFUSE COLLECTION - COLLECTION FEES</v>
          </cell>
          <cell r="C517">
            <v>2504727.4700000002</v>
          </cell>
          <cell r="D517">
            <v>1398188</v>
          </cell>
          <cell r="E517">
            <v>2524261.37</v>
          </cell>
          <cell r="F517">
            <v>1940590.51</v>
          </cell>
        </row>
        <row r="518">
          <cell r="A518" t="str">
            <v>EM-2138-000</v>
          </cell>
          <cell r="B518" t="str">
            <v>REFUSE PENALTIES</v>
          </cell>
          <cell r="C518">
            <v>45000</v>
          </cell>
          <cell r="D518">
            <v>31462.9</v>
          </cell>
          <cell r="E518">
            <v>43000</v>
          </cell>
          <cell r="F518">
            <v>29965.52</v>
          </cell>
        </row>
        <row r="519">
          <cell r="A519" t="str">
            <v>EM-2140-000</v>
          </cell>
          <cell r="B519" t="str">
            <v>REFUSE COLLECTION - INTEREST EARNINGS</v>
          </cell>
          <cell r="C519">
            <v>0</v>
          </cell>
          <cell r="D519">
            <v>0</v>
          </cell>
          <cell r="E519">
            <v>3000</v>
          </cell>
          <cell r="F519">
            <v>0</v>
          </cell>
        </row>
        <row r="520">
          <cell r="A520" t="str">
            <v>EM-2401-000</v>
          </cell>
          <cell r="B520" t="str">
            <v>REFUSE-INTEREST INCOME</v>
          </cell>
          <cell r="C520">
            <v>2500</v>
          </cell>
          <cell r="D520">
            <v>2679.91</v>
          </cell>
          <cell r="E520">
            <v>0</v>
          </cell>
          <cell r="F520">
            <v>10617.32</v>
          </cell>
        </row>
        <row r="521">
          <cell r="A521" t="str">
            <v>EM-2770-000</v>
          </cell>
          <cell r="B521" t="str">
            <v>UNCLASSIFIED</v>
          </cell>
          <cell r="C521">
            <v>0</v>
          </cell>
          <cell r="D521">
            <v>0</v>
          </cell>
          <cell r="E521">
            <v>0</v>
          </cell>
          <cell r="F521">
            <v>41720.9</v>
          </cell>
        </row>
        <row r="522">
          <cell r="A522" t="str">
            <v/>
          </cell>
          <cell r="B522" t="str">
            <v>Refuse Revenue Totals</v>
          </cell>
          <cell r="C522">
            <v>2552227.4700000002</v>
          </cell>
          <cell r="D522">
            <v>1432330.8099999998</v>
          </cell>
          <cell r="E522">
            <v>2570261.37</v>
          </cell>
          <cell r="F522">
            <v>2022894.25</v>
          </cell>
        </row>
        <row r="523">
          <cell r="A523" t="str">
            <v xml:space="preserve"> </v>
          </cell>
        </row>
        <row r="524">
          <cell r="A524" t="str">
            <v>EM-8160-0-000</v>
          </cell>
          <cell r="B524" t="str">
            <v>REFUSE COLLECTION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</row>
        <row r="525">
          <cell r="A525" t="str">
            <v>EM-8160-1-000</v>
          </cell>
          <cell r="B525" t="str">
            <v>REFUSE COLLECTION PERSONAL SERVICES</v>
          </cell>
          <cell r="C525">
            <v>591500</v>
          </cell>
          <cell r="D525">
            <v>450320.1</v>
          </cell>
          <cell r="E525">
            <v>647327.44999999995</v>
          </cell>
          <cell r="F525">
            <v>647327.44999999995</v>
          </cell>
        </row>
        <row r="526">
          <cell r="A526" t="str">
            <v>EM-8160-2-114</v>
          </cell>
          <cell r="B526" t="str">
            <v>REFUSE-EQUIP-COMPUTER/EQUIPMENT</v>
          </cell>
          <cell r="C526">
            <v>750</v>
          </cell>
          <cell r="D526">
            <v>0</v>
          </cell>
          <cell r="E526">
            <v>0</v>
          </cell>
          <cell r="F526">
            <v>0</v>
          </cell>
        </row>
        <row r="527">
          <cell r="A527" t="str">
            <v>EM-8160-4-022</v>
          </cell>
          <cell r="B527" t="str">
            <v>REFUSE-FISCAL AGENT FEES</v>
          </cell>
          <cell r="C527">
            <v>0</v>
          </cell>
          <cell r="D527">
            <v>2346.54</v>
          </cell>
          <cell r="E527">
            <v>1036.49</v>
          </cell>
          <cell r="F527">
            <v>1036.49</v>
          </cell>
        </row>
        <row r="528">
          <cell r="A528" t="str">
            <v>EM-8160-4-103</v>
          </cell>
          <cell r="B528" t="str">
            <v>REFUSE-MAIL/PSTG/FEDEX</v>
          </cell>
          <cell r="C528">
            <v>10000</v>
          </cell>
          <cell r="D528">
            <v>6665.18</v>
          </cell>
          <cell r="E528">
            <v>15163.96</v>
          </cell>
          <cell r="F528">
            <v>15163.96</v>
          </cell>
        </row>
        <row r="529">
          <cell r="A529" t="str">
            <v>EM-8160-4-133</v>
          </cell>
          <cell r="B529" t="str">
            <v>REFUSE-COMPUTER MAINT&amp;SFTWR</v>
          </cell>
          <cell r="C529">
            <v>1000</v>
          </cell>
          <cell r="D529">
            <v>1400.12</v>
          </cell>
          <cell r="E529">
            <v>2091.71</v>
          </cell>
          <cell r="F529">
            <v>2091.71</v>
          </cell>
        </row>
        <row r="530">
          <cell r="A530" t="str">
            <v>EM-8160-4-240</v>
          </cell>
          <cell r="B530" t="str">
            <v>REFUSE-VEHICLE REPAIRS</v>
          </cell>
          <cell r="C530">
            <v>20000</v>
          </cell>
          <cell r="D530">
            <v>15016.23</v>
          </cell>
          <cell r="E530">
            <v>20000</v>
          </cell>
          <cell r="F530">
            <v>6940.07</v>
          </cell>
        </row>
        <row r="531">
          <cell r="A531" t="str">
            <v>EM-8160-4-251</v>
          </cell>
          <cell r="B531" t="str">
            <v>REFUSE-TIRES</v>
          </cell>
          <cell r="C531">
            <v>22500</v>
          </cell>
          <cell r="D531">
            <v>20302.03</v>
          </cell>
          <cell r="E531">
            <v>18000</v>
          </cell>
          <cell r="F531">
            <v>17611.88</v>
          </cell>
        </row>
        <row r="532">
          <cell r="A532" t="str">
            <v>EM-8160-4-252</v>
          </cell>
          <cell r="B532" t="str">
            <v>REFUSE-RECYCLING BINS</v>
          </cell>
          <cell r="C532">
            <v>2000</v>
          </cell>
          <cell r="D532">
            <v>1305</v>
          </cell>
          <cell r="E532">
            <v>1792.35</v>
          </cell>
          <cell r="F532">
            <v>1792.35</v>
          </cell>
        </row>
        <row r="533">
          <cell r="A533" t="str">
            <v>EM-8160-4-254</v>
          </cell>
          <cell r="B533" t="str">
            <v>REFUSE-REPAIR PARTS</v>
          </cell>
          <cell r="C533">
            <v>17500</v>
          </cell>
          <cell r="D533">
            <v>9073.7000000000007</v>
          </cell>
          <cell r="E533">
            <v>25000</v>
          </cell>
          <cell r="F533">
            <v>15960.22</v>
          </cell>
        </row>
        <row r="534">
          <cell r="A534" t="str">
            <v>EM-8160-4-340</v>
          </cell>
          <cell r="B534" t="str">
            <v>REFUSE-CELLULAR (VERIZON)</v>
          </cell>
          <cell r="C534">
            <v>375</v>
          </cell>
          <cell r="D534">
            <v>281.19</v>
          </cell>
          <cell r="E534">
            <v>374.68</v>
          </cell>
          <cell r="F534">
            <v>374.68</v>
          </cell>
        </row>
        <row r="535">
          <cell r="A535" t="str">
            <v>EM-8160-4-521</v>
          </cell>
          <cell r="B535" t="str">
            <v>REFUSE-PROTECTIVE CLOTHING &amp; EQUIPMENT</v>
          </cell>
          <cell r="C535">
            <v>750</v>
          </cell>
          <cell r="D535">
            <v>714.39</v>
          </cell>
          <cell r="E535">
            <v>439.8</v>
          </cell>
          <cell r="F535">
            <v>439.8</v>
          </cell>
        </row>
        <row r="536">
          <cell r="A536" t="str">
            <v>EM-8160-4-611</v>
          </cell>
          <cell r="B536" t="str">
            <v>REFUSE-BR CTY TIPPING FEE</v>
          </cell>
          <cell r="C536">
            <v>290000</v>
          </cell>
          <cell r="D536">
            <v>197858.35</v>
          </cell>
          <cell r="E536">
            <v>274294.45</v>
          </cell>
          <cell r="F536">
            <v>274294.45</v>
          </cell>
        </row>
        <row r="537">
          <cell r="A537" t="str">
            <v>EM-8160-4-612</v>
          </cell>
          <cell r="B537" t="str">
            <v>REFUSE-DUMP PERMITS</v>
          </cell>
          <cell r="C537">
            <v>500</v>
          </cell>
          <cell r="D537">
            <v>40</v>
          </cell>
          <cell r="E537">
            <v>0</v>
          </cell>
          <cell r="F537">
            <v>0</v>
          </cell>
        </row>
        <row r="538">
          <cell r="A538" t="str">
            <v>EM-8160-4-613</v>
          </cell>
          <cell r="B538" t="str">
            <v>REFUSE-VIOLATION TAGS</v>
          </cell>
          <cell r="C538">
            <v>0</v>
          </cell>
          <cell r="D538">
            <v>292.35000000000002</v>
          </cell>
          <cell r="E538">
            <v>357.08</v>
          </cell>
          <cell r="F538">
            <v>357.08</v>
          </cell>
        </row>
        <row r="539">
          <cell r="A539" t="str">
            <v>EM-8160-4-614</v>
          </cell>
          <cell r="B539" t="str">
            <v>REFUSE-YARDWASTE DISPOSAL</v>
          </cell>
          <cell r="C539">
            <v>8000</v>
          </cell>
          <cell r="D539">
            <v>5961.11</v>
          </cell>
          <cell r="E539">
            <v>5083.3500000000004</v>
          </cell>
          <cell r="F539">
            <v>5083.3500000000004</v>
          </cell>
        </row>
        <row r="540">
          <cell r="A540" t="str">
            <v>EM-8160-4-615</v>
          </cell>
          <cell r="B540" t="str">
            <v>REFUSE-PEST CONTROL</v>
          </cell>
          <cell r="C540">
            <v>0</v>
          </cell>
          <cell r="D540">
            <v>0</v>
          </cell>
          <cell r="E540">
            <v>100</v>
          </cell>
          <cell r="F540">
            <v>100</v>
          </cell>
        </row>
        <row r="541">
          <cell r="A541" t="str">
            <v>EM-8160-4-616</v>
          </cell>
          <cell r="B541" t="str">
            <v>REFUSE-RECYCLE COST</v>
          </cell>
          <cell r="C541">
            <v>70000</v>
          </cell>
          <cell r="D541">
            <v>49024.5</v>
          </cell>
          <cell r="E541">
            <v>62364</v>
          </cell>
          <cell r="F541">
            <v>62364</v>
          </cell>
        </row>
        <row r="542">
          <cell r="A542" t="str">
            <v>EM-8160-4-915</v>
          </cell>
          <cell r="B542" t="str">
            <v>REFUSE-CLOTHING ALLOWANCE-DPW</v>
          </cell>
          <cell r="C542">
            <v>9900</v>
          </cell>
          <cell r="D542">
            <v>10500</v>
          </cell>
          <cell r="E542">
            <v>9900</v>
          </cell>
          <cell r="F542">
            <v>9900</v>
          </cell>
        </row>
        <row r="543">
          <cell r="A543" t="str">
            <v>EM-8160-4-920</v>
          </cell>
          <cell r="B543" t="str">
            <v>REFUSE-CDL RENEWAL &amp; DRUG TESTING</v>
          </cell>
          <cell r="C543">
            <v>0</v>
          </cell>
          <cell r="D543">
            <v>65.63</v>
          </cell>
          <cell r="E543">
            <v>0</v>
          </cell>
          <cell r="F543">
            <v>0</v>
          </cell>
        </row>
        <row r="544">
          <cell r="A544" t="str">
            <v>EM-9010-8-010</v>
          </cell>
          <cell r="B544" t="str">
            <v>REF-EMPLOYEE BENEFIT-NYS RETIREMENT</v>
          </cell>
          <cell r="C544">
            <v>83325.33</v>
          </cell>
          <cell r="D544">
            <v>83325.33</v>
          </cell>
          <cell r="E544">
            <v>68521.14</v>
          </cell>
          <cell r="F544">
            <v>68521.14</v>
          </cell>
        </row>
        <row r="545">
          <cell r="A545" t="str">
            <v>EM-9030-8-030</v>
          </cell>
          <cell r="B545" t="str">
            <v>REF-EMPLOYEE BENEFIT-SOCIAL SECURITY</v>
          </cell>
          <cell r="C545">
            <v>36673</v>
          </cell>
          <cell r="D545">
            <v>27089.06</v>
          </cell>
          <cell r="E545">
            <v>38802.050000000003</v>
          </cell>
          <cell r="F545">
            <v>38802.050000000003</v>
          </cell>
        </row>
        <row r="546">
          <cell r="A546" t="str">
            <v>EM-9035-8-035</v>
          </cell>
          <cell r="B546" t="str">
            <v>REF-EMPLOYEE BENFIT-MEDICARE</v>
          </cell>
          <cell r="C546">
            <v>8576.75</v>
          </cell>
          <cell r="D546">
            <v>6335.5</v>
          </cell>
          <cell r="E546">
            <v>9074.57</v>
          </cell>
          <cell r="F546">
            <v>9074.57</v>
          </cell>
        </row>
        <row r="547">
          <cell r="A547" t="str">
            <v>EM-9040-8-040</v>
          </cell>
          <cell r="B547" t="str">
            <v>REF-EMPLOYEE BENEFIT-WORKERS COMP</v>
          </cell>
          <cell r="C547">
            <v>77215.740000000005</v>
          </cell>
          <cell r="D547">
            <v>59431.519999999997</v>
          </cell>
          <cell r="E547">
            <v>77215.75</v>
          </cell>
          <cell r="F547">
            <v>77215.75</v>
          </cell>
        </row>
        <row r="548">
          <cell r="A548" t="str">
            <v>EM-9060-8-055</v>
          </cell>
          <cell r="B548" t="str">
            <v>REF-EMPLOYEE BENEFIT-MEDICARE REIMBSMNT</v>
          </cell>
          <cell r="C548">
            <v>800</v>
          </cell>
          <cell r="D548">
            <v>599.4</v>
          </cell>
          <cell r="E548">
            <v>799.2</v>
          </cell>
          <cell r="F548">
            <v>799.2</v>
          </cell>
        </row>
        <row r="549">
          <cell r="A549" t="str">
            <v>EM-9060-8-060</v>
          </cell>
          <cell r="B549" t="str">
            <v>REF-EMPLOYEE BENEFIT-HOS/MED/DNTL INS</v>
          </cell>
          <cell r="C549">
            <v>215247.2</v>
          </cell>
          <cell r="D549">
            <v>145137.64000000001</v>
          </cell>
          <cell r="E549">
            <v>295502.92</v>
          </cell>
          <cell r="F549">
            <v>167029.29</v>
          </cell>
        </row>
        <row r="550">
          <cell r="A550" t="str">
            <v>EM-9060-8-065</v>
          </cell>
          <cell r="B550" t="str">
            <v>REF-EMPLOYEEBENEFIT-HOS/MED/DNTL-RETIREE</v>
          </cell>
          <cell r="C550">
            <v>176684.41</v>
          </cell>
          <cell r="D550">
            <v>140693.48000000001</v>
          </cell>
          <cell r="E550">
            <v>158388.09</v>
          </cell>
          <cell r="F550">
            <v>158388.09</v>
          </cell>
        </row>
        <row r="551">
          <cell r="A551" t="str">
            <v>EM-9901-9-000</v>
          </cell>
          <cell r="B551" t="str">
            <v>INTERFUND TRANSFER - DEBT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</row>
        <row r="552">
          <cell r="A552" t="str">
            <v>EM-9901-9-010</v>
          </cell>
          <cell r="B552" t="str">
            <v>REF-TO-CAP BAN PAYMENT</v>
          </cell>
          <cell r="C552">
            <v>300886.90999999997</v>
          </cell>
          <cell r="D552">
            <v>300886.90999999997</v>
          </cell>
          <cell r="E552">
            <v>192878.2</v>
          </cell>
          <cell r="F552">
            <v>192878.2</v>
          </cell>
        </row>
        <row r="553">
          <cell r="A553" t="str">
            <v>EM-9910-9-000</v>
          </cell>
          <cell r="B553" t="str">
            <v>INTERFUND TRANSFERS - SERVICES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</row>
        <row r="554">
          <cell r="A554" t="str">
            <v>EM-9910-9-075</v>
          </cell>
          <cell r="B554" t="str">
            <v>REF-TO-GEN SERVICES &amp; LIAB INS</v>
          </cell>
          <cell r="C554">
            <v>492218.13</v>
          </cell>
          <cell r="D554">
            <v>0</v>
          </cell>
          <cell r="E554">
            <v>374375.93</v>
          </cell>
          <cell r="F554">
            <v>374375.93</v>
          </cell>
        </row>
        <row r="555">
          <cell r="A555" t="str">
            <v>EM-9910-9-260</v>
          </cell>
          <cell r="B555" t="str">
            <v>REF-TO-GEN GAS/OIL/DIESEL</v>
          </cell>
          <cell r="C555">
            <v>75000</v>
          </cell>
          <cell r="D555">
            <v>0</v>
          </cell>
          <cell r="E555">
            <v>67000</v>
          </cell>
          <cell r="F555">
            <v>67000</v>
          </cell>
        </row>
        <row r="556">
          <cell r="A556" t="str">
            <v>EM-9910-9-261</v>
          </cell>
          <cell r="B556" t="str">
            <v>REF-TO-GEN DEF FUEL ADDITIVE</v>
          </cell>
          <cell r="C556">
            <v>0</v>
          </cell>
          <cell r="D556">
            <v>0</v>
          </cell>
          <cell r="E556">
            <v>5000</v>
          </cell>
          <cell r="F556">
            <v>5000</v>
          </cell>
        </row>
        <row r="557">
          <cell r="A557" t="str">
            <v>EM-9910-9-262</v>
          </cell>
          <cell r="B557" t="str">
            <v>REF-TO-GEN MECHANICS TOOLS</v>
          </cell>
          <cell r="C557">
            <v>5825</v>
          </cell>
          <cell r="D557">
            <v>0</v>
          </cell>
          <cell r="E557">
            <v>3000</v>
          </cell>
          <cell r="F557">
            <v>3000</v>
          </cell>
        </row>
        <row r="558">
          <cell r="A558" t="str">
            <v>EM-9950-9-001</v>
          </cell>
          <cell r="B558" t="str">
            <v>REF-TO-CAP INTERFUND</v>
          </cell>
          <cell r="C558">
            <v>35000</v>
          </cell>
          <cell r="D558">
            <v>0</v>
          </cell>
          <cell r="E558">
            <v>196378.2</v>
          </cell>
          <cell r="F558">
            <v>3500</v>
          </cell>
        </row>
        <row r="559">
          <cell r="A559" t="str">
            <v/>
          </cell>
          <cell r="B559" t="str">
            <v>Refuse Expenditure Totals</v>
          </cell>
          <cell r="C559">
            <v>2552227.4699999997</v>
          </cell>
          <cell r="D559">
            <v>1534665.26</v>
          </cell>
          <cell r="E559">
            <v>2570261.37</v>
          </cell>
          <cell r="F559">
            <v>2226421.71</v>
          </cell>
        </row>
        <row r="560">
          <cell r="A560" t="str">
            <v xml:space="preserve"> </v>
          </cell>
        </row>
        <row r="561">
          <cell r="A561" t="str">
            <v>F -2140-000</v>
          </cell>
          <cell r="B561" t="str">
            <v>METERED WATER SALES</v>
          </cell>
          <cell r="C561">
            <v>3427445.07</v>
          </cell>
          <cell r="D561">
            <v>3143414.75</v>
          </cell>
          <cell r="E561">
            <v>3305174.55</v>
          </cell>
          <cell r="F561">
            <v>3900415.34</v>
          </cell>
        </row>
        <row r="562">
          <cell r="A562" t="str">
            <v>F -2144-000</v>
          </cell>
          <cell r="B562" t="str">
            <v>WATER SERVICE CHARGES</v>
          </cell>
          <cell r="C562">
            <v>1000</v>
          </cell>
          <cell r="D562">
            <v>3742.62</v>
          </cell>
          <cell r="E562">
            <v>1000</v>
          </cell>
          <cell r="F562">
            <v>0</v>
          </cell>
        </row>
        <row r="563">
          <cell r="A563" t="str">
            <v>F -2146-000</v>
          </cell>
          <cell r="B563" t="str">
            <v>NEW WATER METERS</v>
          </cell>
          <cell r="C563">
            <v>0</v>
          </cell>
          <cell r="D563">
            <v>2385.14</v>
          </cell>
          <cell r="E563">
            <v>0</v>
          </cell>
          <cell r="F563">
            <v>2785.18</v>
          </cell>
        </row>
        <row r="564">
          <cell r="A564" t="str">
            <v>F -2148-000</v>
          </cell>
          <cell r="B564" t="str">
            <v>INTEREST &amp; PENALTIES ON WATER SALES</v>
          </cell>
          <cell r="C564">
            <v>175000</v>
          </cell>
          <cell r="D564">
            <v>106273.55</v>
          </cell>
          <cell r="E564">
            <v>175000</v>
          </cell>
          <cell r="F564">
            <v>133386.01999999999</v>
          </cell>
        </row>
        <row r="565">
          <cell r="A565" t="str">
            <v>F -2378-000</v>
          </cell>
          <cell r="B565" t="str">
            <v>WATER SERVICE OTHER GOVERNMENTS</v>
          </cell>
          <cell r="C565">
            <v>600000</v>
          </cell>
          <cell r="D565">
            <v>605906.66</v>
          </cell>
          <cell r="E565">
            <v>400000</v>
          </cell>
          <cell r="F565">
            <v>854602.57</v>
          </cell>
        </row>
        <row r="566">
          <cell r="A566" t="str">
            <v>F -2401-000</v>
          </cell>
          <cell r="B566" t="str">
            <v>INTEREST EARNINGS</v>
          </cell>
          <cell r="C566">
            <v>3500</v>
          </cell>
          <cell r="D566">
            <v>12997.44</v>
          </cell>
          <cell r="E566">
            <v>3500</v>
          </cell>
          <cell r="F566">
            <v>15038.73</v>
          </cell>
        </row>
        <row r="567">
          <cell r="A567" t="str">
            <v>F -2590-000</v>
          </cell>
          <cell r="B567" t="str">
            <v>WATER PERMITS</v>
          </cell>
          <cell r="C567">
            <v>100</v>
          </cell>
          <cell r="D567">
            <v>90</v>
          </cell>
          <cell r="E567">
            <v>100</v>
          </cell>
          <cell r="F567">
            <v>110</v>
          </cell>
        </row>
        <row r="568">
          <cell r="A568" t="str">
            <v>F -2650-000</v>
          </cell>
          <cell r="B568" t="str">
            <v>SALE OF SCRAP &amp; EXCESS MATERIALS</v>
          </cell>
          <cell r="C568">
            <v>0</v>
          </cell>
          <cell r="D568">
            <v>20000</v>
          </cell>
          <cell r="E568">
            <v>0</v>
          </cell>
          <cell r="F568">
            <v>0</v>
          </cell>
        </row>
        <row r="569">
          <cell r="A569" t="str">
            <v>F -2770-000</v>
          </cell>
          <cell r="B569" t="str">
            <v>UNCLASSIFIED</v>
          </cell>
          <cell r="C569">
            <v>0</v>
          </cell>
          <cell r="D569">
            <v>575</v>
          </cell>
          <cell r="E569">
            <v>400500</v>
          </cell>
          <cell r="F569">
            <v>0</v>
          </cell>
        </row>
        <row r="570">
          <cell r="A570" t="str">
            <v/>
          </cell>
          <cell r="B570" t="str">
            <v>Water Revenue Totals</v>
          </cell>
          <cell r="C570">
            <v>4207045.07</v>
          </cell>
          <cell r="D570">
            <v>3895385.16</v>
          </cell>
          <cell r="E570">
            <v>4285274.55</v>
          </cell>
          <cell r="F570">
            <v>4906337.8400000008</v>
          </cell>
        </row>
        <row r="571">
          <cell r="A571" t="str">
            <v xml:space="preserve"> </v>
          </cell>
        </row>
        <row r="572">
          <cell r="A572" t="str">
            <v>F -1910-0-000</v>
          </cell>
          <cell r="B572" t="str">
            <v>UNALLOCATED INSURANCE: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</row>
        <row r="573">
          <cell r="A573" t="str">
            <v>F -1910-4-310</v>
          </cell>
          <cell r="B573" t="str">
            <v>WATER-UNALLOCATED INSUANCE</v>
          </cell>
          <cell r="C573">
            <v>100000</v>
          </cell>
          <cell r="D573">
            <v>13842</v>
          </cell>
          <cell r="E573">
            <v>105000</v>
          </cell>
          <cell r="F573">
            <v>17006</v>
          </cell>
        </row>
        <row r="574">
          <cell r="A574" t="str">
            <v>F -8310-0-000</v>
          </cell>
          <cell r="B574" t="str">
            <v>WATER CENTRAL CTRL: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</row>
        <row r="575">
          <cell r="A575" t="str">
            <v>F -8310-1-000</v>
          </cell>
          <cell r="B575" t="str">
            <v>ADMINISTRATION PERS SERVICES</v>
          </cell>
          <cell r="C575">
            <v>153400</v>
          </cell>
          <cell r="D575">
            <v>106550.86</v>
          </cell>
          <cell r="E575">
            <v>142382.25</v>
          </cell>
          <cell r="F575">
            <v>142382.25</v>
          </cell>
        </row>
        <row r="576">
          <cell r="A576" t="str">
            <v>F -8310-2-110</v>
          </cell>
          <cell r="B576" t="str">
            <v>WATER ADMIN-EQUIP-COPIER/PRINTER</v>
          </cell>
          <cell r="C576">
            <v>0</v>
          </cell>
          <cell r="D576">
            <v>0</v>
          </cell>
          <cell r="E576">
            <v>0</v>
          </cell>
          <cell r="F576">
            <v>0.48</v>
          </cell>
        </row>
        <row r="577">
          <cell r="A577" t="str">
            <v>F -8310-2-114</v>
          </cell>
          <cell r="B577" t="str">
            <v>WATER ADMIN-EQUIP-COMPUTERS</v>
          </cell>
          <cell r="C577">
            <v>0</v>
          </cell>
          <cell r="D577">
            <v>0</v>
          </cell>
          <cell r="E577">
            <v>2063</v>
          </cell>
          <cell r="F577">
            <v>2063</v>
          </cell>
        </row>
        <row r="578">
          <cell r="A578" t="str">
            <v>F -8310-4-022</v>
          </cell>
          <cell r="B578" t="str">
            <v>WATER ADMIN-CONSULTANT</v>
          </cell>
          <cell r="C578">
            <v>0</v>
          </cell>
          <cell r="D578">
            <v>11141.63</v>
          </cell>
          <cell r="E578">
            <v>3222.83</v>
          </cell>
          <cell r="F578">
            <v>3222.83</v>
          </cell>
        </row>
        <row r="579">
          <cell r="A579" t="str">
            <v>F -8310-4-023</v>
          </cell>
          <cell r="B579" t="str">
            <v>WATER ADMIN-CONSULTING-ENGINEERING</v>
          </cell>
          <cell r="C579">
            <v>0</v>
          </cell>
          <cell r="D579">
            <v>0</v>
          </cell>
          <cell r="E579">
            <v>4322.6899999999996</v>
          </cell>
          <cell r="F579">
            <v>4322.6899999999996</v>
          </cell>
        </row>
        <row r="580">
          <cell r="A580" t="str">
            <v>F -8310-4-036</v>
          </cell>
          <cell r="B580" t="str">
            <v>WATER ADMIN-DUES &amp; MEMBERSHIPS</v>
          </cell>
          <cell r="C580">
            <v>2950</v>
          </cell>
          <cell r="D580">
            <v>2592</v>
          </cell>
          <cell r="E580">
            <v>2410</v>
          </cell>
          <cell r="F580">
            <v>2410</v>
          </cell>
        </row>
        <row r="581">
          <cell r="A581" t="str">
            <v>F -8310-4-065</v>
          </cell>
          <cell r="B581" t="str">
            <v>WATER ADMIN-MISCELLANEOUS</v>
          </cell>
          <cell r="C581">
            <v>250</v>
          </cell>
          <cell r="D581">
            <v>239.88</v>
          </cell>
          <cell r="E581">
            <v>0</v>
          </cell>
          <cell r="F581">
            <v>0</v>
          </cell>
        </row>
        <row r="582">
          <cell r="A582" t="str">
            <v>F -8310-4-101</v>
          </cell>
          <cell r="B582" t="str">
            <v>WATER ADMIN-OFFICE SUPPLIES</v>
          </cell>
          <cell r="C582">
            <v>1365</v>
          </cell>
          <cell r="D582">
            <v>112.27</v>
          </cell>
          <cell r="E582">
            <v>1084.6199999999999</v>
          </cell>
          <cell r="F582">
            <v>1084.6199999999999</v>
          </cell>
        </row>
        <row r="583">
          <cell r="A583" t="str">
            <v>F -8310-4-103</v>
          </cell>
          <cell r="B583" t="str">
            <v>WATER ADMIN-MAIL/PSTG/FEDEX</v>
          </cell>
          <cell r="C583">
            <v>9385</v>
          </cell>
          <cell r="D583">
            <v>9153.93</v>
          </cell>
          <cell r="E583">
            <v>7500</v>
          </cell>
          <cell r="F583">
            <v>7500</v>
          </cell>
        </row>
        <row r="584">
          <cell r="A584" t="str">
            <v>F -8310-4-105</v>
          </cell>
          <cell r="B584" t="str">
            <v>WATER ADMIN-STATIONARY &amp; PRINTING</v>
          </cell>
          <cell r="C584">
            <v>3500</v>
          </cell>
          <cell r="D584">
            <v>3117.76</v>
          </cell>
          <cell r="E584">
            <v>1829.48</v>
          </cell>
          <cell r="F584">
            <v>1829.48</v>
          </cell>
        </row>
        <row r="585">
          <cell r="A585" t="str">
            <v>F -8310-4-126</v>
          </cell>
          <cell r="B585" t="str">
            <v>WATER ADMIN-INTERNET ACCESS (CQ SIMPLE)</v>
          </cell>
          <cell r="C585">
            <v>0</v>
          </cell>
          <cell r="D585">
            <v>219.3</v>
          </cell>
          <cell r="E585">
            <v>146.19999999999999</v>
          </cell>
          <cell r="F585">
            <v>146.19999999999999</v>
          </cell>
        </row>
        <row r="586">
          <cell r="A586" t="str">
            <v>F -8310-4-133</v>
          </cell>
          <cell r="B586" t="str">
            <v>WATER ADMIN-COMPUTER-MAINTAGREE/LICENSE</v>
          </cell>
          <cell r="C586">
            <v>59500</v>
          </cell>
          <cell r="D586">
            <v>37261.21</v>
          </cell>
          <cell r="E586">
            <v>42150</v>
          </cell>
          <cell r="F586">
            <v>40399.57</v>
          </cell>
        </row>
        <row r="587">
          <cell r="A587" t="str">
            <v>F -8310-4-339</v>
          </cell>
          <cell r="B587" t="str">
            <v>WATER ADMIN-TELEPHONE REPAIR SYSTEM</v>
          </cell>
          <cell r="C587">
            <v>600</v>
          </cell>
          <cell r="D587">
            <v>447.97</v>
          </cell>
          <cell r="E587">
            <v>420</v>
          </cell>
          <cell r="F587">
            <v>420</v>
          </cell>
        </row>
        <row r="588">
          <cell r="A588" t="str">
            <v>F -8310-4-340</v>
          </cell>
          <cell r="B588" t="str">
            <v>WATER ADMIN-TELEPHONE/CELLULAR (VERIZON)</v>
          </cell>
          <cell r="C588">
            <v>5500</v>
          </cell>
          <cell r="D588">
            <v>3859.68</v>
          </cell>
          <cell r="E588">
            <v>5113.8</v>
          </cell>
          <cell r="F588">
            <v>5113.8</v>
          </cell>
        </row>
        <row r="589">
          <cell r="A589" t="str">
            <v>F -8310-4-341</v>
          </cell>
          <cell r="B589" t="str">
            <v>WATER ADMIN-TELEPHONES (NEXTIVA/RINGSQ)</v>
          </cell>
          <cell r="C589">
            <v>4500</v>
          </cell>
          <cell r="D589">
            <v>2785.58</v>
          </cell>
          <cell r="E589">
            <v>3886.88</v>
          </cell>
          <cell r="F589">
            <v>3886.88</v>
          </cell>
        </row>
        <row r="590">
          <cell r="A590" t="str">
            <v>F -8310-4-930</v>
          </cell>
          <cell r="B590" t="str">
            <v>WATER ADMIN-CONF/MLG/ED</v>
          </cell>
          <cell r="C590">
            <v>700</v>
          </cell>
          <cell r="D590">
            <v>330</v>
          </cell>
          <cell r="E590">
            <v>5920</v>
          </cell>
          <cell r="F590">
            <v>5920</v>
          </cell>
        </row>
        <row r="591">
          <cell r="A591" t="str">
            <v>F -8310-4-931</v>
          </cell>
          <cell r="B591" t="str">
            <v>WATER ADMIN-CLASS A/B/D CERTS</v>
          </cell>
          <cell r="C591">
            <v>1250</v>
          </cell>
          <cell r="D591">
            <v>1250</v>
          </cell>
          <cell r="E591">
            <v>0</v>
          </cell>
          <cell r="F591">
            <v>0</v>
          </cell>
        </row>
        <row r="592">
          <cell r="A592" t="str">
            <v>F -8320-0-000</v>
          </cell>
          <cell r="B592" t="str">
            <v>WATER EQUIPMENT: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</row>
        <row r="593">
          <cell r="A593" t="str">
            <v>F -8320-1-000</v>
          </cell>
          <cell r="B593" t="str">
            <v>SOURCE OF SUPPLY POWER &amp; PUMP</v>
          </cell>
          <cell r="C593">
            <v>148450</v>
          </cell>
          <cell r="D593">
            <v>116429.11</v>
          </cell>
          <cell r="E593">
            <v>151500</v>
          </cell>
          <cell r="F593">
            <v>147349.9</v>
          </cell>
        </row>
        <row r="594">
          <cell r="A594" t="str">
            <v>F -8320-2-000</v>
          </cell>
          <cell r="B594" t="str">
            <v>SOURCE OF SUPPLY EQUIPMENT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</row>
        <row r="595">
          <cell r="A595" t="str">
            <v>F -8320-2-112</v>
          </cell>
          <cell r="B595" t="str">
            <v>WATER SUPPLY-EQUIP-SERVER</v>
          </cell>
          <cell r="C595">
            <v>25000</v>
          </cell>
          <cell r="D595">
            <v>2478.62</v>
          </cell>
          <cell r="E595">
            <v>0</v>
          </cell>
          <cell r="F595">
            <v>0</v>
          </cell>
        </row>
        <row r="596">
          <cell r="A596" t="str">
            <v>F -8320-2-117</v>
          </cell>
          <cell r="B596" t="str">
            <v>WATER SUPPLY-OFFICE EQUIP/FURNITURE</v>
          </cell>
          <cell r="C596">
            <v>500</v>
          </cell>
          <cell r="D596">
            <v>99.98</v>
          </cell>
          <cell r="E596">
            <v>129.49</v>
          </cell>
          <cell r="F596">
            <v>129.49</v>
          </cell>
        </row>
        <row r="597">
          <cell r="A597" t="str">
            <v>F -8320-2-118</v>
          </cell>
          <cell r="B597" t="str">
            <v>WATER SUPPLY-EQUIP-CLOUD METER READER</v>
          </cell>
          <cell r="C597">
            <v>14000</v>
          </cell>
          <cell r="D597">
            <v>0</v>
          </cell>
          <cell r="E597">
            <v>0</v>
          </cell>
          <cell r="F597">
            <v>0</v>
          </cell>
        </row>
        <row r="598">
          <cell r="A598" t="str">
            <v>F -8320-2-631</v>
          </cell>
          <cell r="B598" t="str">
            <v>WATER SUPPLY-EQUIP-MAG METER (REYNOLDS)</v>
          </cell>
          <cell r="C598">
            <v>15000</v>
          </cell>
          <cell r="D598">
            <v>0</v>
          </cell>
          <cell r="E598">
            <v>0</v>
          </cell>
          <cell r="F598">
            <v>0</v>
          </cell>
        </row>
        <row r="599">
          <cell r="A599" t="str">
            <v>F -8320-2-633</v>
          </cell>
          <cell r="B599" t="str">
            <v>WATER SUPPLY-EQUIP-WELL2 UPGRADE/MAINT</v>
          </cell>
          <cell r="C599">
            <v>0</v>
          </cell>
          <cell r="D599">
            <v>0</v>
          </cell>
          <cell r="E599">
            <v>31200</v>
          </cell>
          <cell r="F599">
            <v>31200</v>
          </cell>
        </row>
        <row r="600">
          <cell r="A600" t="str">
            <v>F -8320-2-634</v>
          </cell>
          <cell r="B600" t="str">
            <v>WATER SUPPLY-EQUIP-WELL3 UPGRADE/MAINT</v>
          </cell>
          <cell r="C600">
            <v>11500</v>
          </cell>
          <cell r="D600">
            <v>0</v>
          </cell>
          <cell r="E600">
            <v>17485</v>
          </cell>
          <cell r="F600">
            <v>17485</v>
          </cell>
        </row>
        <row r="601">
          <cell r="A601" t="str">
            <v>F -8320-2-641</v>
          </cell>
          <cell r="B601" t="str">
            <v>WATER SUPPLY-EQUIP-FAIRVIEW PUMP DRIVE</v>
          </cell>
          <cell r="C601">
            <v>0</v>
          </cell>
          <cell r="D601">
            <v>0</v>
          </cell>
          <cell r="E601">
            <v>22284.63</v>
          </cell>
          <cell r="F601">
            <v>22284.63</v>
          </cell>
        </row>
        <row r="602">
          <cell r="A602" t="str">
            <v>F -8320-2-643</v>
          </cell>
          <cell r="B602" t="str">
            <v>WATER SUPPLY-EQUIP-FENCING/GATES</v>
          </cell>
          <cell r="C602">
            <v>2500</v>
          </cell>
          <cell r="D602">
            <v>0</v>
          </cell>
          <cell r="E602">
            <v>2500</v>
          </cell>
          <cell r="F602">
            <v>0</v>
          </cell>
        </row>
        <row r="603">
          <cell r="A603" t="str">
            <v>F -8320-4-102</v>
          </cell>
          <cell r="B603" t="str">
            <v>WATER SUPPLY-JANITORIAL/CLEANING SUPPLY</v>
          </cell>
          <cell r="C603">
            <v>2000</v>
          </cell>
          <cell r="D603">
            <v>1017.55</v>
          </cell>
          <cell r="E603">
            <v>1958.46</v>
          </cell>
          <cell r="F603">
            <v>1958.46</v>
          </cell>
        </row>
        <row r="604">
          <cell r="A604" t="str">
            <v>F -8320-4-273</v>
          </cell>
          <cell r="B604" t="str">
            <v>WATER SUPPLY-PAINT</v>
          </cell>
          <cell r="C604">
            <v>700</v>
          </cell>
          <cell r="D604">
            <v>0</v>
          </cell>
          <cell r="E604">
            <v>692.04</v>
          </cell>
          <cell r="F604">
            <v>692.04</v>
          </cell>
        </row>
        <row r="605">
          <cell r="A605" t="str">
            <v>F -8320-4-324</v>
          </cell>
          <cell r="B605" t="str">
            <v>WATER SUPPLY-HEAT &amp; ELECTRIC</v>
          </cell>
          <cell r="C605">
            <v>200000</v>
          </cell>
          <cell r="D605">
            <v>180619.44</v>
          </cell>
          <cell r="E605">
            <v>212308.41</v>
          </cell>
          <cell r="F605">
            <v>212308.41</v>
          </cell>
        </row>
        <row r="606">
          <cell r="A606" t="str">
            <v>F -8320-4-412</v>
          </cell>
          <cell r="B606" t="str">
            <v>WATER SUPPLY-PLANT &amp; PROPERTY REPAIRS</v>
          </cell>
          <cell r="C606">
            <v>10000</v>
          </cell>
          <cell r="D606">
            <v>695.57</v>
          </cell>
          <cell r="E606">
            <v>8652.7099999999991</v>
          </cell>
          <cell r="F606">
            <v>8652.7099999999991</v>
          </cell>
        </row>
        <row r="607">
          <cell r="A607" t="str">
            <v>F -8320-4-413</v>
          </cell>
          <cell r="B607" t="str">
            <v>WATER SUPPLY-PLANT &amp; EQUIPMENT REPAIRS</v>
          </cell>
          <cell r="C607">
            <v>49250</v>
          </cell>
          <cell r="D607">
            <v>5447.01</v>
          </cell>
          <cell r="E607">
            <v>51559.5</v>
          </cell>
          <cell r="F607">
            <v>13106.54</v>
          </cell>
        </row>
        <row r="608">
          <cell r="A608" t="str">
            <v>F -8320-4-414</v>
          </cell>
          <cell r="B608" t="str">
            <v>WATER SUPPLY-BLDG MAINT/INSPEC</v>
          </cell>
          <cell r="C608">
            <v>11600</v>
          </cell>
          <cell r="D608">
            <v>7300</v>
          </cell>
          <cell r="E608">
            <v>10420.73</v>
          </cell>
          <cell r="F608">
            <v>10420.73</v>
          </cell>
        </row>
        <row r="609">
          <cell r="A609" t="str">
            <v>F -8320-4-599</v>
          </cell>
          <cell r="B609" t="str">
            <v>WATER SUPPLY-HVAC CONTRACT</v>
          </cell>
          <cell r="C609">
            <v>0</v>
          </cell>
          <cell r="D609">
            <v>0</v>
          </cell>
          <cell r="E609">
            <v>14461</v>
          </cell>
          <cell r="F609">
            <v>14461</v>
          </cell>
        </row>
        <row r="610">
          <cell r="A610" t="str">
            <v>F -8320-4-602</v>
          </cell>
          <cell r="B610" t="str">
            <v>WATER SUPPLY-SCADA MAINTENANCE</v>
          </cell>
          <cell r="C610">
            <v>0</v>
          </cell>
          <cell r="D610">
            <v>0</v>
          </cell>
          <cell r="E610">
            <v>5300</v>
          </cell>
          <cell r="F610">
            <v>5300</v>
          </cell>
        </row>
        <row r="611">
          <cell r="A611" t="str">
            <v>F -8320-4-642</v>
          </cell>
          <cell r="B611" t="str">
            <v>WATER SUPPLY-GENERATOR MAINTENANCE</v>
          </cell>
          <cell r="C611">
            <v>4650</v>
          </cell>
          <cell r="D611">
            <v>4622</v>
          </cell>
          <cell r="E611">
            <v>11000</v>
          </cell>
          <cell r="F611">
            <v>3482</v>
          </cell>
        </row>
        <row r="612">
          <cell r="A612" t="str">
            <v>F -8320-4-646</v>
          </cell>
          <cell r="B612" t="str">
            <v>WATER SUPPLY-WATER SAMPLES</v>
          </cell>
          <cell r="C612">
            <v>55000</v>
          </cell>
          <cell r="D612">
            <v>32203.24</v>
          </cell>
          <cell r="E612">
            <v>50624.25</v>
          </cell>
          <cell r="F612">
            <v>50624.25</v>
          </cell>
        </row>
        <row r="613">
          <cell r="A613" t="str">
            <v>F -8320-4-647</v>
          </cell>
          <cell r="B613" t="str">
            <v>WATER SUPPLY-CALCI-QUEST</v>
          </cell>
          <cell r="C613">
            <v>80000</v>
          </cell>
          <cell r="D613">
            <v>43866.080000000002</v>
          </cell>
          <cell r="E613">
            <v>71328.11</v>
          </cell>
          <cell r="F613">
            <v>71328.11</v>
          </cell>
        </row>
        <row r="614">
          <cell r="A614" t="str">
            <v>F -8320-4-655</v>
          </cell>
          <cell r="B614" t="str">
            <v>WATER SUPPLY-CHLORINE</v>
          </cell>
          <cell r="C614">
            <v>52000</v>
          </cell>
          <cell r="D614">
            <v>30321.5</v>
          </cell>
          <cell r="E614">
            <v>50000</v>
          </cell>
          <cell r="F614">
            <v>38647.15</v>
          </cell>
        </row>
        <row r="615">
          <cell r="A615" t="str">
            <v>F -8320-4-656</v>
          </cell>
          <cell r="B615" t="str">
            <v>WATER SUPPLY-BROOME CO CHLORINE</v>
          </cell>
          <cell r="C615">
            <v>1500</v>
          </cell>
          <cell r="D615">
            <v>352</v>
          </cell>
          <cell r="E615">
            <v>1500</v>
          </cell>
          <cell r="F615">
            <v>0</v>
          </cell>
        </row>
        <row r="616">
          <cell r="A616" t="str">
            <v>F -8320-4-902</v>
          </cell>
          <cell r="B616" t="str">
            <v>WATER SUPPLY-BC SCADA</v>
          </cell>
          <cell r="C616">
            <v>2500</v>
          </cell>
          <cell r="D616">
            <v>0</v>
          </cell>
          <cell r="E616">
            <v>706.19</v>
          </cell>
          <cell r="F616">
            <v>562.5</v>
          </cell>
        </row>
        <row r="617">
          <cell r="A617" t="str">
            <v>F -8320-4-912</v>
          </cell>
          <cell r="B617" t="str">
            <v>WATER SUPPLY-BC PLANT REPAIRS</v>
          </cell>
          <cell r="C617">
            <v>2500</v>
          </cell>
          <cell r="D617">
            <v>0</v>
          </cell>
          <cell r="E617">
            <v>72.959999999999994</v>
          </cell>
          <cell r="F617">
            <v>72.959999999999994</v>
          </cell>
        </row>
        <row r="618">
          <cell r="A618" t="str">
            <v>F -8320-4-913</v>
          </cell>
          <cell r="B618" t="str">
            <v>WATER SUPPLY-BC EQUIPMENT REPAIRS</v>
          </cell>
          <cell r="C618">
            <v>5000</v>
          </cell>
          <cell r="D618">
            <v>0</v>
          </cell>
          <cell r="E618">
            <v>0</v>
          </cell>
          <cell r="F618">
            <v>0</v>
          </cell>
        </row>
        <row r="619">
          <cell r="A619" t="str">
            <v>F -8320-4-943</v>
          </cell>
          <cell r="B619" t="str">
            <v>WATER SUPPLY-BC AIRPORT TANK SERVICE</v>
          </cell>
          <cell r="C619">
            <v>700</v>
          </cell>
          <cell r="D619">
            <v>0</v>
          </cell>
          <cell r="E619">
            <v>0</v>
          </cell>
          <cell r="F619">
            <v>0</v>
          </cell>
        </row>
        <row r="620">
          <cell r="A620" t="str">
            <v>F -8320-4-973</v>
          </cell>
          <cell r="B620" t="str">
            <v>WATER SUPPLY-TOU PAINT &amp; PROTECT</v>
          </cell>
          <cell r="C620">
            <v>10000</v>
          </cell>
          <cell r="D620">
            <v>0</v>
          </cell>
          <cell r="E620">
            <v>0</v>
          </cell>
          <cell r="F620">
            <v>0</v>
          </cell>
        </row>
        <row r="621">
          <cell r="A621" t="str">
            <v>F -8340-0-000</v>
          </cell>
          <cell r="B621" t="str">
            <v>WATER TRANSFER &amp; DISTRIBUTION: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F -8340-1-000</v>
          </cell>
          <cell r="B622" t="str">
            <v>TRANS. &amp; DIST. PERS. SERVICES</v>
          </cell>
          <cell r="C622">
            <v>508500</v>
          </cell>
          <cell r="D622">
            <v>359558.98</v>
          </cell>
          <cell r="E622">
            <v>470000</v>
          </cell>
          <cell r="F622">
            <v>433849.1</v>
          </cell>
        </row>
        <row r="623">
          <cell r="A623" t="str">
            <v>F -8340-2-260</v>
          </cell>
          <cell r="B623" t="str">
            <v>WATER DIST-EQUIP-HAND HELD CORRELATOR</v>
          </cell>
          <cell r="C623">
            <v>1350</v>
          </cell>
          <cell r="D623">
            <v>1350</v>
          </cell>
          <cell r="E623">
            <v>5000</v>
          </cell>
          <cell r="F623">
            <v>4575.45</v>
          </cell>
        </row>
        <row r="624">
          <cell r="A624" t="str">
            <v>F -8340-2-261</v>
          </cell>
          <cell r="B624" t="str">
            <v>WATER DIST-EQUIP-WARNING DEVICES</v>
          </cell>
          <cell r="C624">
            <v>500</v>
          </cell>
          <cell r="D624">
            <v>0</v>
          </cell>
          <cell r="E624">
            <v>500</v>
          </cell>
          <cell r="F624">
            <v>0</v>
          </cell>
        </row>
        <row r="625">
          <cell r="A625" t="str">
            <v>F -8340-2-262</v>
          </cell>
          <cell r="B625" t="str">
            <v>WATER DIST-EQUIP-SECURITY EQUIPMENT</v>
          </cell>
          <cell r="C625">
            <v>15000</v>
          </cell>
          <cell r="D625">
            <v>14487</v>
          </cell>
          <cell r="E625">
            <v>15000</v>
          </cell>
          <cell r="F625">
            <v>13559</v>
          </cell>
        </row>
        <row r="626">
          <cell r="A626" t="str">
            <v>F -8340-2-321</v>
          </cell>
          <cell r="B626" t="str">
            <v>WATER DIST-EQUIP-PICK-UP TRUCK</v>
          </cell>
          <cell r="C626">
            <v>0</v>
          </cell>
          <cell r="D626">
            <v>0</v>
          </cell>
          <cell r="E626">
            <v>63000</v>
          </cell>
          <cell r="F626">
            <v>62009.43</v>
          </cell>
        </row>
        <row r="627">
          <cell r="A627" t="str">
            <v>F -8340-2-403</v>
          </cell>
          <cell r="B627" t="str">
            <v>WATER DIST-EQUIP-DUMP TRUCK</v>
          </cell>
          <cell r="C627">
            <v>0</v>
          </cell>
          <cell r="D627">
            <v>0</v>
          </cell>
          <cell r="E627">
            <v>679.21</v>
          </cell>
          <cell r="F627">
            <v>679.21</v>
          </cell>
        </row>
        <row r="628">
          <cell r="A628" t="str">
            <v>F -8340-2-502</v>
          </cell>
          <cell r="B628" t="str">
            <v>WATER DIST-EQUIP-SMALL TOOLS</v>
          </cell>
          <cell r="C628">
            <v>6850</v>
          </cell>
          <cell r="D628">
            <v>4121.2700000000004</v>
          </cell>
          <cell r="E628">
            <v>7000</v>
          </cell>
          <cell r="F628">
            <v>4796.8100000000004</v>
          </cell>
        </row>
        <row r="629">
          <cell r="A629" t="str">
            <v>F -8340-2-503</v>
          </cell>
          <cell r="B629" t="str">
            <v>WATER DIST-EQUIP-SMALL EQUIPMENT</v>
          </cell>
          <cell r="C629">
            <v>10000</v>
          </cell>
          <cell r="D629">
            <v>7764.85</v>
          </cell>
          <cell r="E629">
            <v>0</v>
          </cell>
          <cell r="F629">
            <v>0</v>
          </cell>
        </row>
        <row r="630">
          <cell r="A630" t="str">
            <v>F -8340-2-610</v>
          </cell>
          <cell r="B630" t="str">
            <v>WATER DIST-EQUIP-METERS</v>
          </cell>
          <cell r="C630">
            <v>28000</v>
          </cell>
          <cell r="D630">
            <v>11034.25</v>
          </cell>
          <cell r="E630">
            <v>28000</v>
          </cell>
          <cell r="F630">
            <v>2921.3</v>
          </cell>
        </row>
        <row r="631">
          <cell r="A631" t="str">
            <v>F -8340-4-153</v>
          </cell>
          <cell r="B631" t="str">
            <v>WATER DIST-EQUIP RENTAL</v>
          </cell>
          <cell r="C631">
            <v>5000</v>
          </cell>
          <cell r="D631">
            <v>2349.4</v>
          </cell>
          <cell r="E631">
            <v>5000</v>
          </cell>
          <cell r="F631">
            <v>4225.3599999999997</v>
          </cell>
        </row>
        <row r="632">
          <cell r="A632" t="str">
            <v>F -8340-4-214</v>
          </cell>
          <cell r="B632" t="str">
            <v>WATER DIST-CONCRETE REPLACEMENT</v>
          </cell>
          <cell r="C632">
            <v>25000</v>
          </cell>
          <cell r="D632">
            <v>11445</v>
          </cell>
          <cell r="E632">
            <v>25000</v>
          </cell>
          <cell r="F632">
            <v>0</v>
          </cell>
        </row>
        <row r="633">
          <cell r="A633" t="str">
            <v>F -8340-4-240</v>
          </cell>
          <cell r="B633" t="str">
            <v>WATER DIST-VEHICLE REPAIRS</v>
          </cell>
          <cell r="C633">
            <v>30000</v>
          </cell>
          <cell r="D633">
            <v>13799.11</v>
          </cell>
          <cell r="E633">
            <v>46472.18</v>
          </cell>
          <cell r="F633">
            <v>46472.18</v>
          </cell>
        </row>
        <row r="634">
          <cell r="A634" t="str">
            <v>F -8340-4-251</v>
          </cell>
          <cell r="B634" t="str">
            <v>WATER DIST-TIRES</v>
          </cell>
          <cell r="C634">
            <v>4000</v>
          </cell>
          <cell r="D634">
            <v>2032.43</v>
          </cell>
          <cell r="E634">
            <v>5000</v>
          </cell>
          <cell r="F634">
            <v>1655.12</v>
          </cell>
        </row>
        <row r="635">
          <cell r="A635" t="str">
            <v>F -8340-4-260</v>
          </cell>
          <cell r="B635" t="str">
            <v>WATER DIST-GAS/DIESEL FUEL</v>
          </cell>
          <cell r="C635">
            <v>1000</v>
          </cell>
          <cell r="D635">
            <v>98.2</v>
          </cell>
          <cell r="E635">
            <v>2500</v>
          </cell>
          <cell r="F635">
            <v>140.46</v>
          </cell>
        </row>
        <row r="636">
          <cell r="A636" t="str">
            <v>F -8340-4-262</v>
          </cell>
          <cell r="B636" t="str">
            <v>WATER DIST-OIL/GREASE/ANTI-FREEZE</v>
          </cell>
          <cell r="C636">
            <v>1000</v>
          </cell>
          <cell r="D636">
            <v>253.55</v>
          </cell>
          <cell r="E636">
            <v>1000</v>
          </cell>
          <cell r="F636">
            <v>554.14</v>
          </cell>
        </row>
        <row r="637">
          <cell r="A637" t="str">
            <v>F -8340-4-521</v>
          </cell>
          <cell r="B637" t="str">
            <v>WATER DIST-PROTECTIVE CLOTHING &amp; EQUIP</v>
          </cell>
          <cell r="C637">
            <v>1500</v>
          </cell>
          <cell r="D637">
            <v>7779.96</v>
          </cell>
          <cell r="E637">
            <v>1555</v>
          </cell>
          <cell r="F637">
            <v>1466.14</v>
          </cell>
        </row>
        <row r="638">
          <cell r="A638" t="str">
            <v>F -8340-4-611</v>
          </cell>
          <cell r="B638" t="str">
            <v>WATER DIST-HYDRANT PROGRAM</v>
          </cell>
          <cell r="C638">
            <v>25000</v>
          </cell>
          <cell r="D638">
            <v>2750.19</v>
          </cell>
          <cell r="E638">
            <v>30000</v>
          </cell>
          <cell r="F638">
            <v>12361.81</v>
          </cell>
        </row>
        <row r="639">
          <cell r="A639" t="str">
            <v>F -8340-4-614</v>
          </cell>
          <cell r="B639" t="str">
            <v>WATER DIST-LARGE VALVE REPLACEMENT</v>
          </cell>
          <cell r="C639">
            <v>25000</v>
          </cell>
          <cell r="D639">
            <v>4500</v>
          </cell>
          <cell r="E639">
            <v>25000</v>
          </cell>
          <cell r="F639">
            <v>23400</v>
          </cell>
        </row>
        <row r="640">
          <cell r="A640" t="str">
            <v>F -8340-4-617</v>
          </cell>
          <cell r="B640" t="str">
            <v>WATER DIST-WATER MAIN REPLACE MATLS</v>
          </cell>
          <cell r="C640">
            <v>0</v>
          </cell>
          <cell r="D640">
            <v>0</v>
          </cell>
          <cell r="E640">
            <v>15000</v>
          </cell>
          <cell r="F640">
            <v>15000</v>
          </cell>
        </row>
        <row r="641">
          <cell r="A641" t="str">
            <v>F -8340-4-658</v>
          </cell>
          <cell r="B641" t="str">
            <v>WATER DIST-ASPHALT</v>
          </cell>
          <cell r="C641">
            <v>15000</v>
          </cell>
          <cell r="D641">
            <v>8207.6200000000008</v>
          </cell>
          <cell r="E641">
            <v>15000</v>
          </cell>
          <cell r="F641">
            <v>6077.96</v>
          </cell>
        </row>
        <row r="642">
          <cell r="A642" t="str">
            <v>F -8340-4-659</v>
          </cell>
          <cell r="B642" t="str">
            <v>WATER DIST-STONE &amp; GRAVEL</v>
          </cell>
          <cell r="C642">
            <v>25000</v>
          </cell>
          <cell r="D642">
            <v>17488.48</v>
          </cell>
          <cell r="E642">
            <v>30640.83</v>
          </cell>
          <cell r="F642">
            <v>29323.119999999999</v>
          </cell>
        </row>
        <row r="643">
          <cell r="A643" t="str">
            <v>F -8340-4-664</v>
          </cell>
          <cell r="B643" t="str">
            <v>WATER DIST-CAP-WREN STREET TANK</v>
          </cell>
          <cell r="C643">
            <v>0</v>
          </cell>
          <cell r="D643">
            <v>143993.20000000001</v>
          </cell>
          <cell r="E643">
            <v>0</v>
          </cell>
          <cell r="F643">
            <v>0</v>
          </cell>
        </row>
        <row r="644">
          <cell r="A644" t="str">
            <v>F -8340-4-665</v>
          </cell>
          <cell r="B644" t="str">
            <v>WATER DIST-SERVICE PARTS</v>
          </cell>
          <cell r="C644">
            <v>3000</v>
          </cell>
          <cell r="D644">
            <v>1716.85</v>
          </cell>
          <cell r="E644">
            <v>3007.93</v>
          </cell>
          <cell r="F644">
            <v>3007.93</v>
          </cell>
        </row>
        <row r="645">
          <cell r="A645" t="str">
            <v>F -8340-4-675</v>
          </cell>
          <cell r="B645" t="str">
            <v>WATER DIST-DISTRIBUTION SUPPLIES</v>
          </cell>
          <cell r="C645">
            <v>90000</v>
          </cell>
          <cell r="D645">
            <v>48664.86</v>
          </cell>
          <cell r="E645">
            <v>95315.83</v>
          </cell>
          <cell r="F645">
            <v>74357.64</v>
          </cell>
        </row>
        <row r="646">
          <cell r="A646" t="str">
            <v>F -8340-4-901</v>
          </cell>
          <cell r="B646" t="str">
            <v>WATER DIST-EYE CARE ALLOWANCE</v>
          </cell>
          <cell r="C646">
            <v>0</v>
          </cell>
          <cell r="D646">
            <v>550</v>
          </cell>
          <cell r="E646">
            <v>550</v>
          </cell>
          <cell r="F646">
            <v>550</v>
          </cell>
        </row>
        <row r="647">
          <cell r="A647" t="str">
            <v>F -8340-4-915</v>
          </cell>
          <cell r="B647" t="str">
            <v>WATER DIST-CLOTHING ALLOWANCE-DPW</v>
          </cell>
          <cell r="C647">
            <v>9000</v>
          </cell>
          <cell r="D647">
            <v>9900</v>
          </cell>
          <cell r="E647">
            <v>10725</v>
          </cell>
          <cell r="F647">
            <v>10725</v>
          </cell>
        </row>
        <row r="648">
          <cell r="A648" t="str">
            <v>F -8340-4-920</v>
          </cell>
          <cell r="B648" t="str">
            <v>WATER DIST-CDL RENEWALS &amp; TESTING</v>
          </cell>
          <cell r="C648">
            <v>600</v>
          </cell>
          <cell r="D648">
            <v>178.35</v>
          </cell>
          <cell r="E648">
            <v>600</v>
          </cell>
          <cell r="F648">
            <v>226.88</v>
          </cell>
        </row>
        <row r="649">
          <cell r="A649" t="str">
            <v>F -8340-4-930</v>
          </cell>
          <cell r="B649" t="str">
            <v>WATER DIST-CONF/MLG/ED</v>
          </cell>
          <cell r="C649">
            <v>1000</v>
          </cell>
          <cell r="D649">
            <v>700</v>
          </cell>
          <cell r="E649">
            <v>0</v>
          </cell>
          <cell r="F649">
            <v>0</v>
          </cell>
        </row>
        <row r="650">
          <cell r="A650" t="str">
            <v>F -8340-4-976</v>
          </cell>
          <cell r="B650" t="str">
            <v>WATER DIST-CAP-REYNOLDS RD EST TANK</v>
          </cell>
          <cell r="C650">
            <v>0</v>
          </cell>
          <cell r="D650">
            <v>18568</v>
          </cell>
          <cell r="E650">
            <v>0</v>
          </cell>
          <cell r="F650">
            <v>0</v>
          </cell>
        </row>
        <row r="651">
          <cell r="A651" t="str">
            <v>F -8340-4-977</v>
          </cell>
          <cell r="B651" t="str">
            <v>WATER DIST-DEYO HILL RD TANK PAINTING</v>
          </cell>
          <cell r="C651">
            <v>0</v>
          </cell>
          <cell r="D651">
            <v>16345.35</v>
          </cell>
          <cell r="E651">
            <v>0</v>
          </cell>
          <cell r="F651">
            <v>0</v>
          </cell>
        </row>
        <row r="652">
          <cell r="A652" t="str">
            <v>F -8760-0-000</v>
          </cell>
          <cell r="B652" t="str">
            <v>DISASTER RELIEF: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</row>
        <row r="653">
          <cell r="A653" t="str">
            <v>F -8760-4-081</v>
          </cell>
          <cell r="B653" t="str">
            <v>DAMAGE REIMBURSEMENT EXPENSE</v>
          </cell>
          <cell r="C653">
            <v>0</v>
          </cell>
          <cell r="D653">
            <v>0</v>
          </cell>
          <cell r="E653">
            <v>1047.5999999999999</v>
          </cell>
          <cell r="F653">
            <v>1047.5999999999999</v>
          </cell>
        </row>
        <row r="654">
          <cell r="A654" t="str">
            <v>F -9010-8-010</v>
          </cell>
          <cell r="B654" t="str">
            <v>WAT-EMPLOYEE BENEFIT-NYS EMPLOYEE RTRMNT</v>
          </cell>
          <cell r="C654">
            <v>112734.27</v>
          </cell>
          <cell r="D654">
            <v>112734.27</v>
          </cell>
          <cell r="E654">
            <v>85000</v>
          </cell>
          <cell r="F654">
            <v>79941.33</v>
          </cell>
        </row>
        <row r="655">
          <cell r="A655" t="str">
            <v>F -9030-8-030</v>
          </cell>
          <cell r="B655" t="str">
            <v>WAT-EMPLOYEE BENEFIT-SOCIAL SECURITY</v>
          </cell>
          <cell r="C655">
            <v>50241.7</v>
          </cell>
          <cell r="D655">
            <v>34331.07</v>
          </cell>
          <cell r="E655">
            <v>47299.82</v>
          </cell>
          <cell r="F655">
            <v>43015.33</v>
          </cell>
        </row>
        <row r="656">
          <cell r="A656" t="str">
            <v>F -9035-8-035</v>
          </cell>
          <cell r="B656" t="str">
            <v>WAT-EMPLOYEE BENEFIT-MEDICARE</v>
          </cell>
          <cell r="C656">
            <v>11750.07</v>
          </cell>
          <cell r="D656">
            <v>8028.96</v>
          </cell>
          <cell r="E656">
            <v>11062.06</v>
          </cell>
          <cell r="F656">
            <v>10060.09</v>
          </cell>
        </row>
        <row r="657">
          <cell r="A657" t="str">
            <v>F -9040-8-040</v>
          </cell>
          <cell r="B657" t="str">
            <v>WAT-EMPLOYEE BENEFIT-WORKERS COMP</v>
          </cell>
          <cell r="C657">
            <v>33092.46</v>
          </cell>
          <cell r="D657">
            <v>25470.66</v>
          </cell>
          <cell r="E657">
            <v>38984</v>
          </cell>
          <cell r="F657">
            <v>33092.47</v>
          </cell>
        </row>
        <row r="658">
          <cell r="A658" t="str">
            <v>F -9060-8-055</v>
          </cell>
          <cell r="B658" t="str">
            <v>WAT-EMPLOYEE BENEFIT-MEDICAREREIMBURSMNT</v>
          </cell>
          <cell r="C658">
            <v>0</v>
          </cell>
          <cell r="D658">
            <v>0</v>
          </cell>
          <cell r="E658">
            <v>1500</v>
          </cell>
          <cell r="F658">
            <v>0</v>
          </cell>
        </row>
        <row r="659">
          <cell r="A659" t="str">
            <v>F -9060-8-060</v>
          </cell>
          <cell r="B659" t="str">
            <v>WAT-EMPLOYEE BENEFIT-HOS/MED/DNTL INS</v>
          </cell>
          <cell r="C659">
            <v>289584</v>
          </cell>
          <cell r="D659">
            <v>206078.49</v>
          </cell>
          <cell r="E659">
            <v>259922.94</v>
          </cell>
          <cell r="F659">
            <v>221199.19</v>
          </cell>
        </row>
        <row r="660">
          <cell r="A660" t="str">
            <v>F -9060-8-065</v>
          </cell>
          <cell r="B660" t="str">
            <v>WAT-EMPLOYEE BENEFIT-HOS/MED/DNTL-RETIRE</v>
          </cell>
          <cell r="C660">
            <v>196765.72</v>
          </cell>
          <cell r="D660">
            <v>135838.34</v>
          </cell>
          <cell r="E660">
            <v>191687.51</v>
          </cell>
          <cell r="F660">
            <v>187804.72</v>
          </cell>
        </row>
        <row r="661">
          <cell r="A661" t="str">
            <v>F -9901-9-010</v>
          </cell>
          <cell r="B661" t="str">
            <v>WAT-TO-CAP BAN PAYMENTS</v>
          </cell>
          <cell r="C661">
            <v>337418.54</v>
          </cell>
          <cell r="D661">
            <v>452587.99</v>
          </cell>
          <cell r="E661">
            <v>278823.18</v>
          </cell>
          <cell r="F661">
            <v>278823.18</v>
          </cell>
        </row>
        <row r="662">
          <cell r="A662" t="str">
            <v>F -9901-9-015</v>
          </cell>
          <cell r="B662" t="str">
            <v>WAT-TO-DEBT SERVICE</v>
          </cell>
          <cell r="C662">
            <v>182387.5</v>
          </cell>
          <cell r="D662">
            <v>157696.75</v>
          </cell>
          <cell r="E662">
            <v>202896.17</v>
          </cell>
          <cell r="F662">
            <v>202896.17</v>
          </cell>
        </row>
        <row r="663">
          <cell r="A663" t="str">
            <v>F -9901-9-020</v>
          </cell>
          <cell r="B663" t="str">
            <v>WAT-TO-SGF INTERFUND</v>
          </cell>
          <cell r="C663">
            <v>22000</v>
          </cell>
          <cell r="D663">
            <v>22000</v>
          </cell>
          <cell r="E663">
            <v>0</v>
          </cell>
          <cell r="F663">
            <v>0</v>
          </cell>
        </row>
        <row r="664">
          <cell r="A664" t="str">
            <v>F -9910-9-075</v>
          </cell>
          <cell r="B664" t="str">
            <v>WAT-TO-GEN FOR SERVICES &amp; INSURANCE</v>
          </cell>
          <cell r="C664">
            <v>697472.69</v>
          </cell>
          <cell r="D664">
            <v>0</v>
          </cell>
          <cell r="E664">
            <v>431497.98</v>
          </cell>
          <cell r="F664">
            <v>431497.98</v>
          </cell>
        </row>
        <row r="665">
          <cell r="A665" t="str">
            <v>F -9910-9-260</v>
          </cell>
          <cell r="B665" t="str">
            <v>WAT-TO-GEN GAS/DIESEL/OIL</v>
          </cell>
          <cell r="C665">
            <v>40000</v>
          </cell>
          <cell r="D665">
            <v>0</v>
          </cell>
          <cell r="E665">
            <v>33000</v>
          </cell>
          <cell r="F665">
            <v>33000</v>
          </cell>
        </row>
        <row r="666">
          <cell r="A666" t="str">
            <v>F -9910-9-406</v>
          </cell>
          <cell r="B666" t="str">
            <v>WAT-TO-GEN JCI MAINT CONTRACT</v>
          </cell>
          <cell r="C666">
            <v>64373.11</v>
          </cell>
          <cell r="D666">
            <v>0</v>
          </cell>
          <cell r="E666">
            <v>64373.11</v>
          </cell>
          <cell r="F666">
            <v>64373.11</v>
          </cell>
        </row>
        <row r="667">
          <cell r="A667" t="str">
            <v>F -9910-9-407</v>
          </cell>
          <cell r="B667" t="str">
            <v>WAT-TO-GEN MECHANIC TOOLS</v>
          </cell>
          <cell r="C667">
            <v>5825</v>
          </cell>
          <cell r="D667">
            <v>0</v>
          </cell>
          <cell r="E667">
            <v>3000</v>
          </cell>
          <cell r="F667">
            <v>3000</v>
          </cell>
        </row>
        <row r="668">
          <cell r="A668" t="str">
            <v>F -9950-9-001</v>
          </cell>
          <cell r="B668" t="str">
            <v>WAT-TO-CAP INTERFUND</v>
          </cell>
          <cell r="C668">
            <v>284850</v>
          </cell>
          <cell r="D668">
            <v>0</v>
          </cell>
          <cell r="E668">
            <v>834423.18</v>
          </cell>
          <cell r="F668">
            <v>555600</v>
          </cell>
        </row>
        <row r="669">
          <cell r="A669" t="str">
            <v/>
          </cell>
          <cell r="B669" t="str">
            <v>Water Expenditure Totals</v>
          </cell>
          <cell r="C669">
            <v>4207045.0600000005</v>
          </cell>
          <cell r="D669">
            <v>2482759.6000000006</v>
          </cell>
          <cell r="E669">
            <v>4429198.7600000007</v>
          </cell>
          <cell r="F669">
            <v>3785058.8899999997</v>
          </cell>
        </row>
        <row r="670">
          <cell r="A670" t="str">
            <v xml:space="preserve"> </v>
          </cell>
        </row>
        <row r="671">
          <cell r="A671" t="str">
            <v>G -2120-000</v>
          </cell>
          <cell r="B671" t="str">
            <v>SEWER RENTS</v>
          </cell>
          <cell r="C671">
            <v>4301884.95</v>
          </cell>
          <cell r="D671">
            <v>3580777.14</v>
          </cell>
          <cell r="E671">
            <v>5369363.1600000001</v>
          </cell>
          <cell r="F671">
            <v>4365276.55</v>
          </cell>
        </row>
        <row r="672">
          <cell r="A672" t="str">
            <v>G -2122-JST</v>
          </cell>
          <cell r="B672" t="str">
            <v>FLOW CHARGE REBATES</v>
          </cell>
          <cell r="C672">
            <v>2500000</v>
          </cell>
          <cell r="D672">
            <v>1277266</v>
          </cell>
          <cell r="E672">
            <v>2400000</v>
          </cell>
          <cell r="F672">
            <v>3151810.59</v>
          </cell>
        </row>
        <row r="673">
          <cell r="A673" t="str">
            <v>G -2128-000</v>
          </cell>
          <cell r="B673" t="str">
            <v>SEWER PENALTIES</v>
          </cell>
          <cell r="C673">
            <v>100000</v>
          </cell>
          <cell r="D673">
            <v>64307.08</v>
          </cell>
          <cell r="E673">
            <v>100000</v>
          </cell>
          <cell r="F673">
            <v>46144.480000000003</v>
          </cell>
        </row>
        <row r="674">
          <cell r="A674" t="str">
            <v>G -2401-000</v>
          </cell>
          <cell r="B674" t="str">
            <v>INTEREST EARNINGS</v>
          </cell>
          <cell r="C674">
            <v>5000</v>
          </cell>
          <cell r="D674">
            <v>104596.92</v>
          </cell>
          <cell r="E674">
            <v>4000</v>
          </cell>
          <cell r="F674">
            <v>24402.79</v>
          </cell>
        </row>
        <row r="675">
          <cell r="A675" t="str">
            <v>G -2590-000</v>
          </cell>
          <cell r="B675" t="str">
            <v>SEWER PERMITS</v>
          </cell>
          <cell r="C675">
            <v>200</v>
          </cell>
          <cell r="D675">
            <v>140</v>
          </cell>
          <cell r="E675">
            <v>140</v>
          </cell>
          <cell r="F675">
            <v>397.59</v>
          </cell>
        </row>
        <row r="676">
          <cell r="A676" t="str">
            <v>G -2770-000</v>
          </cell>
          <cell r="B676" t="str">
            <v>UNCLASSIFIED</v>
          </cell>
          <cell r="C676">
            <v>0</v>
          </cell>
          <cell r="D676">
            <v>25</v>
          </cell>
          <cell r="E676">
            <v>0</v>
          </cell>
          <cell r="F676">
            <v>0</v>
          </cell>
        </row>
        <row r="677">
          <cell r="A677" t="str">
            <v/>
          </cell>
          <cell r="B677" t="str">
            <v>Sewer Revenue Totals</v>
          </cell>
          <cell r="C677">
            <v>6907084.9500000002</v>
          </cell>
          <cell r="D677">
            <v>5027112.1400000006</v>
          </cell>
          <cell r="E677">
            <v>7873503.1600000001</v>
          </cell>
          <cell r="F677">
            <v>7588032</v>
          </cell>
        </row>
        <row r="678">
          <cell r="A678" t="str">
            <v xml:space="preserve"> </v>
          </cell>
        </row>
        <row r="679">
          <cell r="A679" t="str">
            <v>G -1910-0-000</v>
          </cell>
          <cell r="B679" t="str">
            <v>SWER-UNALLOCATED INSURANCE: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</row>
        <row r="680">
          <cell r="A680" t="str">
            <v>G -1930-4-001</v>
          </cell>
          <cell r="B680" t="str">
            <v>SEWER-JUDGEMENTS AND CLAIMS</v>
          </cell>
          <cell r="C680">
            <v>0</v>
          </cell>
          <cell r="D680">
            <v>0</v>
          </cell>
          <cell r="E680">
            <v>17908.66</v>
          </cell>
          <cell r="F680">
            <v>17908.66</v>
          </cell>
        </row>
        <row r="681">
          <cell r="A681" t="str">
            <v>G -8120-0-000</v>
          </cell>
          <cell r="B681" t="str">
            <v>SEWER DEPT: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</row>
        <row r="682">
          <cell r="A682" t="str">
            <v>G -8120-1-000</v>
          </cell>
          <cell r="B682" t="str">
            <v>SEWER PERSONAL SERVICES</v>
          </cell>
          <cell r="C682">
            <v>302900</v>
          </cell>
          <cell r="D682">
            <v>220274.81</v>
          </cell>
          <cell r="E682">
            <v>329062.53000000003</v>
          </cell>
          <cell r="F682">
            <v>329062.53000000003</v>
          </cell>
        </row>
        <row r="683">
          <cell r="A683" t="str">
            <v>G -8120-2-114</v>
          </cell>
          <cell r="B683" t="str">
            <v>SEWER-EQUIP-COMPUTER EQUIP &amp; SFTWR</v>
          </cell>
          <cell r="C683">
            <v>10000</v>
          </cell>
          <cell r="D683">
            <v>0</v>
          </cell>
          <cell r="E683">
            <v>0</v>
          </cell>
          <cell r="F683">
            <v>0</v>
          </cell>
        </row>
        <row r="684">
          <cell r="A684" t="str">
            <v>G -8120-2-262</v>
          </cell>
          <cell r="B684" t="str">
            <v>SEWER-EQUIP-SMALL TOOLS</v>
          </cell>
          <cell r="C684">
            <v>5000</v>
          </cell>
          <cell r="D684">
            <v>789.54</v>
          </cell>
          <cell r="E684">
            <v>3131.21</v>
          </cell>
          <cell r="F684">
            <v>3131.21</v>
          </cell>
        </row>
        <row r="685">
          <cell r="A685" t="str">
            <v>G -8120-2-659</v>
          </cell>
          <cell r="B685" t="str">
            <v>SEWER-EQUIP-CONFINED SPACE RESCUE</v>
          </cell>
          <cell r="C685">
            <v>1000</v>
          </cell>
          <cell r="D685">
            <v>0</v>
          </cell>
          <cell r="E685">
            <v>0</v>
          </cell>
          <cell r="F685">
            <v>0</v>
          </cell>
        </row>
        <row r="686">
          <cell r="A686" t="str">
            <v>G -8120-2-667</v>
          </cell>
          <cell r="B686" t="str">
            <v>SEWER-EQUIP-WHEELS-EXISTING T76 TRACTOR</v>
          </cell>
          <cell r="C686">
            <v>10000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G -8120-4-010</v>
          </cell>
          <cell r="B687" t="str">
            <v>SEWER -LEGAL SERVICES (C&amp;G)</v>
          </cell>
          <cell r="C687">
            <v>15000</v>
          </cell>
          <cell r="D687">
            <v>460</v>
          </cell>
          <cell r="E687">
            <v>11928.34</v>
          </cell>
          <cell r="F687">
            <v>11928.34</v>
          </cell>
        </row>
        <row r="688">
          <cell r="A688" t="str">
            <v>G -8120-4-022</v>
          </cell>
          <cell r="B688" t="str">
            <v>SEWER-FISCAL AGENT FEE (BOND)</v>
          </cell>
          <cell r="C688">
            <v>205000</v>
          </cell>
          <cell r="D688">
            <v>158801.54999999999</v>
          </cell>
          <cell r="E688">
            <v>178693.84</v>
          </cell>
          <cell r="F688">
            <v>178693.84</v>
          </cell>
        </row>
        <row r="689">
          <cell r="A689" t="str">
            <v>G -8120-4-101</v>
          </cell>
          <cell r="B689" t="str">
            <v>SEWER-OFFICE SUPPLIES</v>
          </cell>
          <cell r="C689">
            <v>1000</v>
          </cell>
          <cell r="D689">
            <v>1114.2</v>
          </cell>
          <cell r="E689">
            <v>1354.17</v>
          </cell>
          <cell r="F689">
            <v>1354.17</v>
          </cell>
        </row>
        <row r="690">
          <cell r="A690" t="str">
            <v>G -8120-4-103</v>
          </cell>
          <cell r="B690" t="str">
            <v>SEWER-MAIL/PSTG/FEDEX</v>
          </cell>
          <cell r="C690">
            <v>10000</v>
          </cell>
          <cell r="D690">
            <v>6555.63</v>
          </cell>
          <cell r="E690">
            <v>7000</v>
          </cell>
          <cell r="F690">
            <v>7000</v>
          </cell>
        </row>
        <row r="691">
          <cell r="A691" t="str">
            <v>G -8120-4-133</v>
          </cell>
          <cell r="B691" t="str">
            <v>SEWER-COMPUTER EQUIP &amp; SOFTWARE</v>
          </cell>
          <cell r="C691">
            <v>2000</v>
          </cell>
          <cell r="D691">
            <v>1400.12</v>
          </cell>
          <cell r="E691">
            <v>2263.4499999999998</v>
          </cell>
          <cell r="F691">
            <v>2263.4499999999998</v>
          </cell>
        </row>
        <row r="692">
          <cell r="A692" t="str">
            <v>G -8120-4-240</v>
          </cell>
          <cell r="B692" t="str">
            <v>SEWER-REPAIRS TO SEWER VAC</v>
          </cell>
          <cell r="C692">
            <v>5000</v>
          </cell>
          <cell r="D692">
            <v>0</v>
          </cell>
          <cell r="E692">
            <v>1736.89</v>
          </cell>
          <cell r="F692">
            <v>1736.89</v>
          </cell>
        </row>
        <row r="693">
          <cell r="A693" t="str">
            <v>G -8120-4-251</v>
          </cell>
          <cell r="B693" t="str">
            <v>SEWER-TIRES</v>
          </cell>
          <cell r="C693">
            <v>2000</v>
          </cell>
          <cell r="D693">
            <v>0</v>
          </cell>
          <cell r="E693">
            <v>0</v>
          </cell>
          <cell r="F693">
            <v>0</v>
          </cell>
        </row>
        <row r="694">
          <cell r="A694" t="str">
            <v>G -8120-4-254</v>
          </cell>
          <cell r="B694" t="str">
            <v>SEWER-VEHICLE REPAIR PARTS</v>
          </cell>
          <cell r="C694">
            <v>7500</v>
          </cell>
          <cell r="D694">
            <v>1365.41</v>
          </cell>
          <cell r="E694">
            <v>5235.57</v>
          </cell>
          <cell r="F694">
            <v>5235.57</v>
          </cell>
        </row>
        <row r="695">
          <cell r="A695" t="str">
            <v>G -8120-4-265</v>
          </cell>
          <cell r="B695" t="str">
            <v>SEWER-DEGREASER</v>
          </cell>
          <cell r="C695">
            <v>1000</v>
          </cell>
          <cell r="D695">
            <v>0</v>
          </cell>
          <cell r="E695">
            <v>535.92999999999995</v>
          </cell>
          <cell r="F695">
            <v>535.92999999999995</v>
          </cell>
        </row>
        <row r="696">
          <cell r="A696" t="str">
            <v>G -8120-4-340</v>
          </cell>
          <cell r="B696" t="str">
            <v>SEWER-CELLULAR (VERIZON)</v>
          </cell>
          <cell r="C696">
            <v>375</v>
          </cell>
          <cell r="D696">
            <v>281.19</v>
          </cell>
          <cell r="E696">
            <v>414.63</v>
          </cell>
          <cell r="F696">
            <v>414.63</v>
          </cell>
        </row>
        <row r="697">
          <cell r="A697" t="str">
            <v>G -8120-4-522</v>
          </cell>
          <cell r="B697" t="str">
            <v>SEWER-PROTECTIVE CLOTHING</v>
          </cell>
          <cell r="C697">
            <v>300</v>
          </cell>
          <cell r="D697">
            <v>300</v>
          </cell>
          <cell r="E697">
            <v>0</v>
          </cell>
          <cell r="F697">
            <v>0</v>
          </cell>
        </row>
        <row r="698">
          <cell r="A698" t="str">
            <v>G -8120-4-610</v>
          </cell>
          <cell r="B698" t="str">
            <v>SEWER-S.P.D.E. FEE</v>
          </cell>
          <cell r="C698">
            <v>8000</v>
          </cell>
          <cell r="D698">
            <v>0</v>
          </cell>
          <cell r="E698">
            <v>2450</v>
          </cell>
          <cell r="F698">
            <v>2450</v>
          </cell>
        </row>
        <row r="699">
          <cell r="A699" t="str">
            <v>G -8120-4-620</v>
          </cell>
          <cell r="B699" t="str">
            <v>SEWER-SYSTEM REPAIRS</v>
          </cell>
          <cell r="C699">
            <v>100000</v>
          </cell>
          <cell r="D699">
            <v>34816.910000000003</v>
          </cell>
          <cell r="E699">
            <v>53907.02</v>
          </cell>
          <cell r="F699">
            <v>53907.02</v>
          </cell>
        </row>
        <row r="700">
          <cell r="A700" t="str">
            <v>G -8120-4-624</v>
          </cell>
          <cell r="B700" t="str">
            <v>SEWER-SEWER DYE</v>
          </cell>
          <cell r="C700">
            <v>100</v>
          </cell>
          <cell r="D700">
            <v>0</v>
          </cell>
          <cell r="E700">
            <v>0</v>
          </cell>
          <cell r="F700">
            <v>0</v>
          </cell>
        </row>
        <row r="701">
          <cell r="A701" t="str">
            <v>G -8120-4-625</v>
          </cell>
          <cell r="B701" t="str">
            <v>SEWER-U.F.P.O. MARKING PAINT</v>
          </cell>
          <cell r="C701">
            <v>1200</v>
          </cell>
          <cell r="D701">
            <v>349.94</v>
          </cell>
          <cell r="E701">
            <v>1108.1099999999999</v>
          </cell>
          <cell r="F701">
            <v>1108.1099999999999</v>
          </cell>
        </row>
        <row r="702">
          <cell r="A702" t="str">
            <v>G -8120-4-626</v>
          </cell>
          <cell r="B702" t="str">
            <v>SEWER-MAINT/RPR PRTS-SEWVIDEOSYS</v>
          </cell>
          <cell r="C702">
            <v>0</v>
          </cell>
          <cell r="D702">
            <v>1925</v>
          </cell>
          <cell r="E702">
            <v>0</v>
          </cell>
          <cell r="F702">
            <v>0</v>
          </cell>
        </row>
        <row r="703">
          <cell r="A703" t="str">
            <v>G -8120-4-627</v>
          </cell>
          <cell r="B703" t="str">
            <v>SEWER-DEC REQ VALVE REPAIR</v>
          </cell>
          <cell r="C703">
            <v>0</v>
          </cell>
          <cell r="D703">
            <v>0</v>
          </cell>
          <cell r="E703">
            <v>44400</v>
          </cell>
          <cell r="F703">
            <v>44400</v>
          </cell>
        </row>
        <row r="704">
          <cell r="A704" t="str">
            <v>G -8120-4-650</v>
          </cell>
          <cell r="B704" t="str">
            <v>SEWER-CSO OVERFLOW EVENT-SAMPLES</v>
          </cell>
          <cell r="C704">
            <v>7500</v>
          </cell>
          <cell r="D704">
            <v>2198</v>
          </cell>
          <cell r="E704">
            <v>3842</v>
          </cell>
          <cell r="F704">
            <v>3842</v>
          </cell>
        </row>
        <row r="705">
          <cell r="A705" t="str">
            <v>G -8120-4-651</v>
          </cell>
          <cell r="B705" t="str">
            <v>SEWER-CSO ELECTRICITY</v>
          </cell>
          <cell r="C705">
            <v>0</v>
          </cell>
          <cell r="D705">
            <v>2038.47</v>
          </cell>
          <cell r="E705">
            <v>2132.25</v>
          </cell>
          <cell r="F705">
            <v>1303.26</v>
          </cell>
        </row>
        <row r="706">
          <cell r="A706" t="str">
            <v>G -8120-4-652</v>
          </cell>
          <cell r="B706" t="str">
            <v>SEWER-CSO FLOW METER CALIBRATION</v>
          </cell>
          <cell r="C706">
            <v>7500</v>
          </cell>
          <cell r="D706">
            <v>3950</v>
          </cell>
          <cell r="E706">
            <v>2500</v>
          </cell>
          <cell r="F706">
            <v>2500</v>
          </cell>
        </row>
        <row r="707">
          <cell r="A707" t="str">
            <v>G -8120-4-653</v>
          </cell>
          <cell r="B707" t="str">
            <v>SEWER-NYS DEC FLOW MONITORING PLN</v>
          </cell>
          <cell r="C707">
            <v>10000</v>
          </cell>
          <cell r="D707">
            <v>2680</v>
          </cell>
          <cell r="E707">
            <v>0</v>
          </cell>
          <cell r="F707">
            <v>0</v>
          </cell>
        </row>
        <row r="708">
          <cell r="A708" t="str">
            <v>G -8120-4-655</v>
          </cell>
          <cell r="B708" t="str">
            <v>SEWER-DEC RIVER SAMPLE-ENGINEER</v>
          </cell>
          <cell r="C708">
            <v>50000</v>
          </cell>
          <cell r="D708">
            <v>33578.57</v>
          </cell>
          <cell r="E708">
            <v>35000</v>
          </cell>
          <cell r="F708">
            <v>30093.56</v>
          </cell>
        </row>
        <row r="709">
          <cell r="A709" t="str">
            <v>G -8120-4-657</v>
          </cell>
          <cell r="B709" t="str">
            <v>SEWER-CSO BAR SCREEN MAINTENANCE</v>
          </cell>
          <cell r="C709">
            <v>10000</v>
          </cell>
          <cell r="D709">
            <v>1384.37</v>
          </cell>
          <cell r="E709">
            <v>10000</v>
          </cell>
          <cell r="F709">
            <v>0</v>
          </cell>
        </row>
        <row r="710">
          <cell r="A710" t="str">
            <v>G -8120-4-915</v>
          </cell>
          <cell r="B710" t="str">
            <v>SEWER-CLOTHING ALLOWANCE</v>
          </cell>
          <cell r="C710">
            <v>4500</v>
          </cell>
          <cell r="D710">
            <v>4500</v>
          </cell>
          <cell r="E710">
            <v>3900</v>
          </cell>
          <cell r="F710">
            <v>3900</v>
          </cell>
        </row>
        <row r="711">
          <cell r="A711" t="str">
            <v>G -8120-4-920</v>
          </cell>
          <cell r="B711" t="str">
            <v>SEWER-CDL RENEWAL &amp; TESTING</v>
          </cell>
          <cell r="C711">
            <v>350</v>
          </cell>
          <cell r="D711">
            <v>13.13</v>
          </cell>
          <cell r="E711">
            <v>0</v>
          </cell>
          <cell r="F711">
            <v>0</v>
          </cell>
        </row>
        <row r="712">
          <cell r="A712" t="str">
            <v>G -8120-4-930</v>
          </cell>
          <cell r="B712" t="str">
            <v>SEWER-CONFERENCES/MILEAGE/EDUCATE</v>
          </cell>
          <cell r="C712">
            <v>3950</v>
          </cell>
          <cell r="D712">
            <v>0</v>
          </cell>
          <cell r="E712">
            <v>4300</v>
          </cell>
          <cell r="F712">
            <v>4300</v>
          </cell>
        </row>
        <row r="713">
          <cell r="A713" t="str">
            <v>G -8120-4-999</v>
          </cell>
          <cell r="B713" t="str">
            <v>Sewer-Misc Expense</v>
          </cell>
          <cell r="C713">
            <v>0</v>
          </cell>
          <cell r="D713">
            <v>0</v>
          </cell>
          <cell r="E713">
            <v>0</v>
          </cell>
          <cell r="F713">
            <v>214781.44</v>
          </cell>
        </row>
        <row r="714">
          <cell r="A714" t="str">
            <v>G -8760-0-000</v>
          </cell>
          <cell r="B714" t="str">
            <v>DISASTER RELIEF FUND SEWER: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</row>
        <row r="715">
          <cell r="A715" t="str">
            <v>G -9010-8-010</v>
          </cell>
          <cell r="B715" t="str">
            <v>SEW-EMPLOYEE BENEFIT-NYS RETIREMENT</v>
          </cell>
          <cell r="C715">
            <v>44113.41</v>
          </cell>
          <cell r="D715">
            <v>44113.41</v>
          </cell>
          <cell r="E715">
            <v>38443.96</v>
          </cell>
          <cell r="F715">
            <v>34260.57</v>
          </cell>
        </row>
        <row r="716">
          <cell r="A716" t="str">
            <v>G -9030-8-030</v>
          </cell>
          <cell r="B716" t="str">
            <v>SEW-EMPLOYEE BENEFIT-SOCIAL SECURITY</v>
          </cell>
          <cell r="C716">
            <v>18779.8</v>
          </cell>
          <cell r="D716">
            <v>13384.55</v>
          </cell>
          <cell r="E716">
            <v>20226.34</v>
          </cell>
          <cell r="F716">
            <v>20226.34</v>
          </cell>
        </row>
        <row r="717">
          <cell r="A717" t="str">
            <v>G -9035-8-035</v>
          </cell>
          <cell r="B717" t="str">
            <v>SEW-EMPLOYEE BENEFIT - MEDICARE</v>
          </cell>
          <cell r="C717">
            <v>4392.05</v>
          </cell>
          <cell r="D717">
            <v>3130.23</v>
          </cell>
          <cell r="E717">
            <v>4730.3900000000003</v>
          </cell>
          <cell r="F717">
            <v>4730.3900000000003</v>
          </cell>
        </row>
        <row r="718">
          <cell r="A718" t="str">
            <v>G -9040-8-040</v>
          </cell>
          <cell r="B718" t="str">
            <v>SEW-EMPLOYEEBENEFIT-WORKERS COMPENSATION</v>
          </cell>
          <cell r="C718">
            <v>14707.76</v>
          </cell>
          <cell r="D718">
            <v>11320.29</v>
          </cell>
          <cell r="E718">
            <v>17326.169999999998</v>
          </cell>
          <cell r="F718">
            <v>14707.76</v>
          </cell>
        </row>
        <row r="719">
          <cell r="A719" t="str">
            <v>G -9060-8-060</v>
          </cell>
          <cell r="B719" t="str">
            <v>SEW-EMPLOYEEBENEFIT-HOS/MED/DNTL INS</v>
          </cell>
          <cell r="C719">
            <v>64038.12</v>
          </cell>
          <cell r="D719">
            <v>50506.720000000001</v>
          </cell>
          <cell r="E719">
            <v>83764.160000000003</v>
          </cell>
          <cell r="F719">
            <v>63973.09</v>
          </cell>
        </row>
        <row r="720">
          <cell r="A720" t="str">
            <v>G -9060-8-065</v>
          </cell>
          <cell r="B720" t="str">
            <v>SEW-EMPLOYEEBENEFIT-HOS/MED/DNTL-RETIREE</v>
          </cell>
          <cell r="C720">
            <v>63794.87</v>
          </cell>
          <cell r="D720">
            <v>43747.87</v>
          </cell>
          <cell r="E720">
            <v>60073.29</v>
          </cell>
          <cell r="F720">
            <v>60073.29</v>
          </cell>
        </row>
        <row r="721">
          <cell r="A721" t="str">
            <v>G -9730-7-000</v>
          </cell>
          <cell r="B721" t="str">
            <v>GENERAL FUND G9730-7 INTEREST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</row>
        <row r="722">
          <cell r="A722" t="str">
            <v>G -9901-9-000</v>
          </cell>
          <cell r="B722" t="str">
            <v>INTERFUND TRANSFERS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</row>
        <row r="723">
          <cell r="A723" t="str">
            <v>G -9901-9-010</v>
          </cell>
          <cell r="B723" t="str">
            <v>SEW-TO-CAP BAN PAYMENTS</v>
          </cell>
          <cell r="C723">
            <v>245067.46</v>
          </cell>
          <cell r="D723">
            <v>245337.58</v>
          </cell>
          <cell r="E723">
            <v>500790.88</v>
          </cell>
          <cell r="F723">
            <v>167290.88</v>
          </cell>
        </row>
        <row r="724">
          <cell r="A724" t="str">
            <v>G -9901-9-015</v>
          </cell>
          <cell r="B724" t="str">
            <v>SEW-TO-DEBT SERVICE BOND PAYMENTS</v>
          </cell>
          <cell r="C724">
            <v>4656378.7699999996</v>
          </cell>
          <cell r="D724">
            <v>3938397.48</v>
          </cell>
          <cell r="E724">
            <v>4645058.13</v>
          </cell>
          <cell r="F724">
            <v>4641796.16</v>
          </cell>
        </row>
        <row r="725">
          <cell r="A725" t="str">
            <v>G -9910-9-000</v>
          </cell>
          <cell r="B725" t="str">
            <v>INTERFUND TRANSFERS- SERVICES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</row>
        <row r="726">
          <cell r="A726" t="str">
            <v>G -9910-9-075</v>
          </cell>
          <cell r="B726" t="str">
            <v>SEW-TO-GEN FOR SERVICES &amp; LIAB INS</v>
          </cell>
          <cell r="C726">
            <v>893812.71</v>
          </cell>
          <cell r="D726">
            <v>0</v>
          </cell>
          <cell r="E726">
            <v>628994.36</v>
          </cell>
          <cell r="F726">
            <v>628994.36</v>
          </cell>
        </row>
        <row r="727">
          <cell r="A727" t="str">
            <v>G -9910-9-260</v>
          </cell>
          <cell r="B727" t="str">
            <v>SEW-TO-GEN GAS/DIESEL/OIL</v>
          </cell>
          <cell r="C727">
            <v>15000</v>
          </cell>
          <cell r="D727">
            <v>0</v>
          </cell>
          <cell r="E727">
            <v>9000</v>
          </cell>
          <cell r="F727">
            <v>9000</v>
          </cell>
        </row>
        <row r="728">
          <cell r="A728" t="str">
            <v>G -9910-9-261</v>
          </cell>
          <cell r="B728" t="str">
            <v>SEW-TO-GEN DEF FUEL ADDITIVE</v>
          </cell>
          <cell r="C728">
            <v>0</v>
          </cell>
          <cell r="D728">
            <v>0</v>
          </cell>
          <cell r="E728">
            <v>5000</v>
          </cell>
          <cell r="F728">
            <v>5000</v>
          </cell>
        </row>
        <row r="729">
          <cell r="A729" t="str">
            <v>G -9910-9-262</v>
          </cell>
          <cell r="B729" t="str">
            <v>SEW-TO-GEN MECHANICS TOOLS</v>
          </cell>
          <cell r="C729">
            <v>5825</v>
          </cell>
          <cell r="D729">
            <v>0</v>
          </cell>
          <cell r="E729">
            <v>3000</v>
          </cell>
          <cell r="F729">
            <v>3000</v>
          </cell>
        </row>
        <row r="730">
          <cell r="A730" t="str">
            <v>G -9910-9-263</v>
          </cell>
          <cell r="B730" t="str">
            <v>SEW-TO-GEN TRENCH BOX</v>
          </cell>
          <cell r="C730">
            <v>0</v>
          </cell>
          <cell r="D730">
            <v>0</v>
          </cell>
          <cell r="E730">
            <v>15000</v>
          </cell>
          <cell r="F730">
            <v>15000</v>
          </cell>
        </row>
        <row r="731">
          <cell r="A731" t="str">
            <v>G -9950-9-001</v>
          </cell>
          <cell r="B731" t="str">
            <v>SEW-TO-CAP INTERFUND</v>
          </cell>
          <cell r="C731">
            <v>100000</v>
          </cell>
          <cell r="D731">
            <v>0</v>
          </cell>
          <cell r="E731">
            <v>1119290.8799999999</v>
          </cell>
          <cell r="F731">
            <v>618500</v>
          </cell>
        </row>
        <row r="732">
          <cell r="A732" t="str">
            <v/>
          </cell>
          <cell r="B732" t="str">
            <v>Sewer Expenditure Totals</v>
          </cell>
          <cell r="C732">
            <v>6907084.9500000002</v>
          </cell>
          <cell r="D732">
            <v>4828714.97</v>
          </cell>
          <cell r="E732">
            <v>7873503.1600000001</v>
          </cell>
          <cell r="F732">
            <v>7208403.4500000002</v>
          </cell>
        </row>
        <row r="733">
          <cell r="A733" t="str">
            <v xml:space="preserve"> </v>
          </cell>
        </row>
        <row r="734">
          <cell r="A734" t="str">
            <v>H1-2401-JSP</v>
          </cell>
          <cell r="B734" t="str">
            <v>INTEREST EARNINGS - JSTP-PHASE III</v>
          </cell>
          <cell r="C734">
            <v>0</v>
          </cell>
          <cell r="D734">
            <v>106727.61</v>
          </cell>
          <cell r="E734">
            <v>316839.88</v>
          </cell>
          <cell r="F734">
            <v>316838.93</v>
          </cell>
        </row>
        <row r="735">
          <cell r="A735" t="str">
            <v>H1-3065-JSP</v>
          </cell>
          <cell r="B735" t="str">
            <v>FEMA RECOVERY MONEY - JSTP-PHASE III</v>
          </cell>
          <cell r="C735">
            <v>0</v>
          </cell>
          <cell r="D735">
            <v>0</v>
          </cell>
          <cell r="E735">
            <v>5497171.54</v>
          </cell>
          <cell r="F735">
            <v>5497171.54</v>
          </cell>
        </row>
        <row r="736">
          <cell r="A736" t="str">
            <v>H1-3990-JSP</v>
          </cell>
          <cell r="B736" t="str">
            <v>EFC-REIMBURSEMENTS - JSTP-PHASE III</v>
          </cell>
          <cell r="C736">
            <v>0</v>
          </cell>
          <cell r="D736">
            <v>0</v>
          </cell>
          <cell r="E736">
            <v>25853.8</v>
          </cell>
          <cell r="F736">
            <v>25853.8</v>
          </cell>
        </row>
        <row r="737">
          <cell r="A737" t="str">
            <v/>
          </cell>
          <cell r="B737" t="str">
            <v>JSTP-PHASE III Revenue Totals</v>
          </cell>
          <cell r="C737">
            <v>0</v>
          </cell>
          <cell r="D737">
            <v>106727.61</v>
          </cell>
          <cell r="E737">
            <v>5839865.2199999997</v>
          </cell>
          <cell r="F737">
            <v>5839864.2699999996</v>
          </cell>
        </row>
        <row r="738">
          <cell r="A738" t="str">
            <v xml:space="preserve"> </v>
          </cell>
        </row>
        <row r="739">
          <cell r="A739" t="str">
            <v>H1-8760-4-JST</v>
          </cell>
          <cell r="B739" t="str">
            <v>JSTP FLOOD RECOVERY - PHASE III</v>
          </cell>
          <cell r="C739">
            <v>0</v>
          </cell>
          <cell r="D739">
            <v>0</v>
          </cell>
          <cell r="E739">
            <v>5839865.2199999997</v>
          </cell>
          <cell r="F739">
            <v>7713415.0899999999</v>
          </cell>
        </row>
        <row r="740">
          <cell r="A740" t="str">
            <v/>
          </cell>
          <cell r="B740" t="str">
            <v>JSTP-PHASE III Expenditure Totals</v>
          </cell>
          <cell r="C740">
            <v>0</v>
          </cell>
          <cell r="D740">
            <v>0</v>
          </cell>
          <cell r="E740">
            <v>5839865.2199999997</v>
          </cell>
          <cell r="F740">
            <v>7713415.0899999999</v>
          </cell>
        </row>
        <row r="741">
          <cell r="A741" t="str">
            <v xml:space="preserve"> </v>
          </cell>
        </row>
        <row r="742">
          <cell r="A742" t="str">
            <v>H2-2401-VP1</v>
          </cell>
          <cell r="B742" t="str">
            <v>INTEREST INCOME - VP</v>
          </cell>
          <cell r="C742">
            <v>0</v>
          </cell>
          <cell r="D742">
            <v>50339.360000000001</v>
          </cell>
          <cell r="E742">
            <v>0</v>
          </cell>
          <cell r="F742">
            <v>-1.76</v>
          </cell>
        </row>
        <row r="743">
          <cell r="A743" t="str">
            <v>H2-2706-DRO</v>
          </cell>
          <cell r="B743" t="str">
            <v>JC POLICE DRONE GRANT DA OFFICE</v>
          </cell>
          <cell r="C743">
            <v>15928</v>
          </cell>
          <cell r="D743">
            <v>0</v>
          </cell>
          <cell r="E743">
            <v>0</v>
          </cell>
          <cell r="F743">
            <v>0</v>
          </cell>
        </row>
        <row r="744">
          <cell r="A744" t="str">
            <v>H2-2710-VP1</v>
          </cell>
          <cell r="B744" t="str">
            <v>PREMIUM ON SALE</v>
          </cell>
          <cell r="C744">
            <v>0</v>
          </cell>
          <cell r="D744">
            <v>242197.79</v>
          </cell>
          <cell r="E744">
            <v>0</v>
          </cell>
          <cell r="F744">
            <v>440214.15</v>
          </cell>
        </row>
        <row r="745">
          <cell r="A745" t="str">
            <v>H2-3501-CHA</v>
          </cell>
          <cell r="B745" t="str">
            <v>CAP-STATE-CONS. HIGHWAY AID (CHIPS)</v>
          </cell>
          <cell r="C745">
            <v>450029.87</v>
          </cell>
          <cell r="D745">
            <v>0</v>
          </cell>
          <cell r="E745">
            <v>447339.61</v>
          </cell>
          <cell r="F745">
            <v>410616.46</v>
          </cell>
        </row>
        <row r="746">
          <cell r="A746" t="str">
            <v>H2-3589-PAV</v>
          </cell>
          <cell r="B746" t="str">
            <v>CAP-STATE-NYS HIGHWAY PAVE NY</v>
          </cell>
          <cell r="C746">
            <v>102189.02</v>
          </cell>
          <cell r="D746">
            <v>0</v>
          </cell>
          <cell r="E746">
            <v>96222.45</v>
          </cell>
          <cell r="F746">
            <v>82007.490000000005</v>
          </cell>
        </row>
        <row r="747">
          <cell r="A747" t="str">
            <v>H2-3590-EWR</v>
          </cell>
          <cell r="B747" t="str">
            <v>CAP-STATE-EXTREME WEATHER RECOVERY</v>
          </cell>
          <cell r="C747">
            <v>71465.17</v>
          </cell>
          <cell r="D747">
            <v>0</v>
          </cell>
          <cell r="E747">
            <v>105120.93</v>
          </cell>
          <cell r="F747">
            <v>104731.02</v>
          </cell>
        </row>
        <row r="748">
          <cell r="A748" t="str">
            <v>H2-3591-POP</v>
          </cell>
          <cell r="B748" t="str">
            <v>CAP-STATE-PAVE OUR POTHOLES</v>
          </cell>
          <cell r="C748">
            <v>66416.509999999995</v>
          </cell>
          <cell r="D748">
            <v>0</v>
          </cell>
          <cell r="E748">
            <v>63632.97</v>
          </cell>
          <cell r="F748">
            <v>55865.84</v>
          </cell>
        </row>
        <row r="749">
          <cell r="A749" t="str">
            <v>H2-3592-DOT</v>
          </cell>
          <cell r="B749" t="str">
            <v>CAP-STATE-DOT PAVING/SIDEWALKS</v>
          </cell>
          <cell r="C749">
            <v>67500</v>
          </cell>
          <cell r="D749">
            <v>0</v>
          </cell>
          <cell r="E749">
            <v>0</v>
          </cell>
          <cell r="F749">
            <v>0</v>
          </cell>
        </row>
        <row r="750">
          <cell r="A750" t="str">
            <v>H2-3592-LAB</v>
          </cell>
          <cell r="B750" t="str">
            <v>CAP-STATE-LESTER AVE BRIDGE REHAB</v>
          </cell>
          <cell r="C750">
            <v>0</v>
          </cell>
          <cell r="D750">
            <v>0</v>
          </cell>
          <cell r="E750">
            <v>120986.65</v>
          </cell>
          <cell r="F750">
            <v>63456.56</v>
          </cell>
        </row>
        <row r="751">
          <cell r="A751" t="str">
            <v>H2-4326-DOT</v>
          </cell>
          <cell r="B751" t="str">
            <v>CAP-FEDERAL-DOT PAVING/SIDEWALKS</v>
          </cell>
          <cell r="C751">
            <v>360000</v>
          </cell>
          <cell r="D751">
            <v>0</v>
          </cell>
          <cell r="E751">
            <v>0</v>
          </cell>
          <cell r="F751">
            <v>0</v>
          </cell>
        </row>
        <row r="752">
          <cell r="A752" t="str">
            <v>H2-4326-LAB</v>
          </cell>
          <cell r="B752" t="str">
            <v>CAP-FEDERAL-LESTER AVE BRIDGE REHAB</v>
          </cell>
          <cell r="C752">
            <v>0</v>
          </cell>
          <cell r="D752">
            <v>725161.21</v>
          </cell>
          <cell r="E752">
            <v>483946.62</v>
          </cell>
          <cell r="F752">
            <v>170907.56</v>
          </cell>
        </row>
        <row r="753">
          <cell r="A753" t="str">
            <v>H2-5031-BAN</v>
          </cell>
          <cell r="B753" t="str">
            <v>CAPITAL BAN PROCEEDS</v>
          </cell>
          <cell r="C753">
            <v>2357665</v>
          </cell>
          <cell r="D753">
            <v>0</v>
          </cell>
          <cell r="E753">
            <v>2087456.43</v>
          </cell>
          <cell r="F753">
            <v>0</v>
          </cell>
        </row>
        <row r="754">
          <cell r="A754" t="str">
            <v>H2-5031-GEN</v>
          </cell>
          <cell r="B754" t="str">
            <v>GEN-TO-CAP INTERFUND</v>
          </cell>
          <cell r="C754">
            <v>67500</v>
          </cell>
          <cell r="D754">
            <v>3559641.43</v>
          </cell>
          <cell r="E754">
            <v>8541464.8200000003</v>
          </cell>
          <cell r="F754">
            <v>6583917.7199999997</v>
          </cell>
        </row>
        <row r="755">
          <cell r="A755" t="str">
            <v>H2-5031-REF</v>
          </cell>
          <cell r="B755" t="str">
            <v>REF-TO-CAP INTERFUND</v>
          </cell>
          <cell r="C755">
            <v>35000</v>
          </cell>
          <cell r="D755">
            <v>300886.90999999997</v>
          </cell>
          <cell r="E755">
            <v>196378.2</v>
          </cell>
          <cell r="F755">
            <v>3500</v>
          </cell>
        </row>
        <row r="756">
          <cell r="A756" t="str">
            <v>H2-5031-SEW</v>
          </cell>
          <cell r="B756" t="str">
            <v>SEW-TO-CAP INTERFUND</v>
          </cell>
          <cell r="C756">
            <v>100000</v>
          </cell>
          <cell r="D756">
            <v>185957.46</v>
          </cell>
          <cell r="E756">
            <v>1119290.8799999999</v>
          </cell>
          <cell r="F756">
            <v>603500</v>
          </cell>
        </row>
        <row r="757">
          <cell r="A757" t="str">
            <v>H2-5031-VP1</v>
          </cell>
          <cell r="B757" t="str">
            <v>INTERFUND TRANSFERS - VP</v>
          </cell>
          <cell r="C757">
            <v>3548652.37</v>
          </cell>
          <cell r="D757">
            <v>258160.47</v>
          </cell>
          <cell r="E757">
            <v>0</v>
          </cell>
          <cell r="F757">
            <v>2546539.33</v>
          </cell>
        </row>
        <row r="758">
          <cell r="A758" t="str">
            <v>H2-5031-WAT</v>
          </cell>
          <cell r="B758" t="str">
            <v>WAT-TO-CAP INTERFUND</v>
          </cell>
          <cell r="C758">
            <v>284850</v>
          </cell>
          <cell r="D758">
            <v>393207.87</v>
          </cell>
          <cell r="E758">
            <v>584423.18000000005</v>
          </cell>
          <cell r="F758">
            <v>555600</v>
          </cell>
        </row>
        <row r="759">
          <cell r="A759" t="str">
            <v>H2-5710-VP1</v>
          </cell>
          <cell r="B759" t="str">
            <v>PROCEEDS FROM SERIAL BONDS - VP</v>
          </cell>
          <cell r="C759">
            <v>625000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/>
          </cell>
          <cell r="B760" t="str">
            <v>VARIABLE PURPOSE Revenue Totals</v>
          </cell>
          <cell r="C760">
            <v>8152195.9400000004</v>
          </cell>
          <cell r="D760">
            <v>5715552.5</v>
          </cell>
          <cell r="E760">
            <v>13846262.739999998</v>
          </cell>
          <cell r="F760">
            <v>11620854.369999999</v>
          </cell>
        </row>
        <row r="761">
          <cell r="A761" t="str">
            <v xml:space="preserve"> </v>
          </cell>
        </row>
        <row r="762">
          <cell r="A762" t="str">
            <v>H2-1325-2-100</v>
          </cell>
          <cell r="B762" t="str">
            <v>CAP-TREAS-SERVER UPGRADE</v>
          </cell>
          <cell r="C762">
            <v>40000</v>
          </cell>
          <cell r="D762">
            <v>0</v>
          </cell>
          <cell r="E762">
            <v>0</v>
          </cell>
          <cell r="F762">
            <v>0</v>
          </cell>
        </row>
        <row r="763">
          <cell r="A763" t="str">
            <v>H2-1620-0-000</v>
          </cell>
          <cell r="B763" t="str">
            <v>WATER FUND-WATER METER PROJECT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</row>
        <row r="764">
          <cell r="A764" t="str">
            <v>H2-1640-4-975</v>
          </cell>
          <cell r="B764" t="str">
            <v>CAP-DPW-60 LESTER AVE BUILDING</v>
          </cell>
          <cell r="C764">
            <v>625000</v>
          </cell>
          <cell r="D764">
            <v>2098.14</v>
          </cell>
          <cell r="E764">
            <v>2770065.6</v>
          </cell>
          <cell r="F764">
            <v>2770065.6</v>
          </cell>
        </row>
        <row r="765">
          <cell r="A765" t="str">
            <v>H2-3120-0-000</v>
          </cell>
          <cell r="B765" t="str">
            <v>PUBLIC SAFETY: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</row>
        <row r="766">
          <cell r="A766" t="str">
            <v>H2-3120-2-310</v>
          </cell>
          <cell r="B766" t="str">
            <v>CAP-POLICE-VEHICLES</v>
          </cell>
          <cell r="C766">
            <v>98000</v>
          </cell>
          <cell r="D766">
            <v>87994.12</v>
          </cell>
          <cell r="E766">
            <v>92747.75</v>
          </cell>
          <cell r="F766">
            <v>92747.75</v>
          </cell>
        </row>
        <row r="767">
          <cell r="A767" t="str">
            <v>H2-3120-2-312</v>
          </cell>
          <cell r="B767" t="str">
            <v>JC POLICE DRONE</v>
          </cell>
          <cell r="C767">
            <v>15928</v>
          </cell>
          <cell r="D767">
            <v>0</v>
          </cell>
          <cell r="E767">
            <v>0</v>
          </cell>
          <cell r="F767">
            <v>0</v>
          </cell>
        </row>
        <row r="768">
          <cell r="A768" t="str">
            <v>H2-3410-2-100</v>
          </cell>
          <cell r="B768" t="str">
            <v>CAP-FIRE-FIRETRUCK</v>
          </cell>
          <cell r="C768">
            <v>968196</v>
          </cell>
          <cell r="D768">
            <v>0</v>
          </cell>
          <cell r="E768">
            <v>0</v>
          </cell>
          <cell r="F768">
            <v>0</v>
          </cell>
        </row>
        <row r="769">
          <cell r="A769" t="str">
            <v>H2-5110-2-000</v>
          </cell>
          <cell r="B769" t="str">
            <v>CAP-STREET MAINT-EQUIPMENT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</row>
        <row r="770">
          <cell r="A770" t="str">
            <v>H2-5110-2-420</v>
          </cell>
          <cell r="B770" t="str">
            <v>CAP-DPW-DUMP TRK/PLW/SNDR (21-22 BDG)</v>
          </cell>
          <cell r="C770">
            <v>0</v>
          </cell>
          <cell r="D770">
            <v>0</v>
          </cell>
          <cell r="E770">
            <v>209077.8</v>
          </cell>
          <cell r="F770">
            <v>209077.8</v>
          </cell>
        </row>
        <row r="771">
          <cell r="A771" t="str">
            <v>H2-5110-2-424</v>
          </cell>
          <cell r="B771" t="str">
            <v>CAP-DPW-CHIPPER</v>
          </cell>
          <cell r="C771">
            <v>0</v>
          </cell>
          <cell r="D771">
            <v>0</v>
          </cell>
          <cell r="E771">
            <v>51520.57</v>
          </cell>
          <cell r="F771">
            <v>51520.57</v>
          </cell>
        </row>
        <row r="772">
          <cell r="A772" t="str">
            <v>H2-5110-2-425</v>
          </cell>
          <cell r="B772" t="str">
            <v>CAP-DPW-FORKLIFT</v>
          </cell>
          <cell r="C772">
            <v>75000</v>
          </cell>
          <cell r="D772">
            <v>0</v>
          </cell>
          <cell r="E772">
            <v>0</v>
          </cell>
          <cell r="F772">
            <v>0</v>
          </cell>
        </row>
        <row r="773">
          <cell r="A773" t="str">
            <v>H2-5110-2-426</v>
          </cell>
          <cell r="B773" t="str">
            <v>CAP-DPW-VIALYTICS SOFTWARE</v>
          </cell>
          <cell r="C773">
            <v>10000</v>
          </cell>
          <cell r="D773">
            <v>10000</v>
          </cell>
          <cell r="E773">
            <v>0</v>
          </cell>
          <cell r="F773">
            <v>0</v>
          </cell>
        </row>
        <row r="774">
          <cell r="A774" t="str">
            <v>H2-5112-2-000</v>
          </cell>
          <cell r="B774" t="str">
            <v>CAP-PERMANENT IMPROV-EQUIPMENT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</row>
        <row r="775">
          <cell r="A775" t="str">
            <v>H2-5112-2-010</v>
          </cell>
          <cell r="B775" t="str">
            <v>CAP-PERM-HWY IMPROVEMENTS (CHIPS)</v>
          </cell>
          <cell r="C775">
            <v>529041.87</v>
          </cell>
          <cell r="D775">
            <v>381957.49</v>
          </cell>
          <cell r="E775">
            <v>473794.41</v>
          </cell>
          <cell r="F775">
            <v>394782.41</v>
          </cell>
        </row>
        <row r="776">
          <cell r="A776" t="str">
            <v>H2-5112-2-012</v>
          </cell>
          <cell r="B776" t="str">
            <v>CAP-PERM-PAVE NY</v>
          </cell>
          <cell r="C776">
            <v>116281.98</v>
          </cell>
          <cell r="D776">
            <v>97956.57</v>
          </cell>
          <cell r="E776">
            <v>96100.45</v>
          </cell>
          <cell r="F776">
            <v>82007.490000000005</v>
          </cell>
        </row>
        <row r="777">
          <cell r="A777" t="str">
            <v>H2-5112-2-013</v>
          </cell>
          <cell r="B777" t="str">
            <v>CAP-PERM-EXTREME WEATHER</v>
          </cell>
          <cell r="C777">
            <v>71855.08</v>
          </cell>
          <cell r="D777">
            <v>69952</v>
          </cell>
          <cell r="E777">
            <v>105120.93</v>
          </cell>
          <cell r="F777">
            <v>104731.02</v>
          </cell>
        </row>
        <row r="778">
          <cell r="A778" t="str">
            <v>H2-5112-2-017</v>
          </cell>
          <cell r="B778" t="str">
            <v>CAP-PERM-PAVE OUR POTHOLES</v>
          </cell>
          <cell r="C778">
            <v>74102.31</v>
          </cell>
          <cell r="D778">
            <v>61950</v>
          </cell>
          <cell r="E778">
            <v>63551.64</v>
          </cell>
          <cell r="F778">
            <v>55865.84</v>
          </cell>
        </row>
        <row r="779">
          <cell r="A779" t="str">
            <v>H2-5112-2-019</v>
          </cell>
          <cell r="B779" t="str">
            <v>CAP-PERM-GRAND AVE PH7 IMPROVEMENT</v>
          </cell>
          <cell r="C779">
            <v>100000</v>
          </cell>
          <cell r="D779">
            <v>100000</v>
          </cell>
          <cell r="E779">
            <v>122673.94</v>
          </cell>
          <cell r="F779">
            <v>122673.94</v>
          </cell>
        </row>
        <row r="780">
          <cell r="A780" t="str">
            <v>H2-5112-2-023</v>
          </cell>
          <cell r="B780" t="str">
            <v>CAP-PERM-LESTER AVE BRIDGE REHAB</v>
          </cell>
          <cell r="C780">
            <v>2865491.42</v>
          </cell>
          <cell r="D780">
            <v>2848576.05</v>
          </cell>
          <cell r="E780">
            <v>3639122.67</v>
          </cell>
          <cell r="F780">
            <v>320311.67999999999</v>
          </cell>
        </row>
        <row r="781">
          <cell r="A781" t="str">
            <v>H2-5112-2-024</v>
          </cell>
          <cell r="B781" t="str">
            <v>CAP-PERM-N. BROAD ST RECONSTRUCTION</v>
          </cell>
          <cell r="C781">
            <v>0</v>
          </cell>
          <cell r="D781">
            <v>425</v>
          </cell>
          <cell r="E781">
            <v>1441362.47</v>
          </cell>
          <cell r="F781">
            <v>1441362.47</v>
          </cell>
        </row>
        <row r="782">
          <cell r="A782" t="str">
            <v>H2-5112-2-026</v>
          </cell>
          <cell r="B782" t="str">
            <v>CAP-PERM-PARKING LOT REFURBISHMENT</v>
          </cell>
          <cell r="C782">
            <v>100000</v>
          </cell>
          <cell r="D782">
            <v>0</v>
          </cell>
          <cell r="E782">
            <v>131963.91</v>
          </cell>
          <cell r="F782">
            <v>131963.91</v>
          </cell>
        </row>
        <row r="783">
          <cell r="A783" t="str">
            <v>H2-5112-2-031</v>
          </cell>
          <cell r="B783" t="str">
            <v>CAP-PERM-ROAD RECONSTUCTION/CONCRETE</v>
          </cell>
          <cell r="C783">
            <v>96978.66</v>
          </cell>
          <cell r="D783">
            <v>64849.08</v>
          </cell>
          <cell r="E783">
            <v>357280.7</v>
          </cell>
          <cell r="F783">
            <v>260302.04</v>
          </cell>
        </row>
        <row r="784">
          <cell r="A784" t="str">
            <v>H2-5112-2-032</v>
          </cell>
          <cell r="B784" t="str">
            <v>CAP-PERM-PETERSON STREET CONSTRUCTION</v>
          </cell>
          <cell r="C784">
            <v>0</v>
          </cell>
          <cell r="D784">
            <v>0</v>
          </cell>
          <cell r="E784">
            <v>737720.6</v>
          </cell>
          <cell r="F784">
            <v>737720.6</v>
          </cell>
        </row>
        <row r="785">
          <cell r="A785" t="str">
            <v>H2-5112-2-034</v>
          </cell>
          <cell r="B785" t="str">
            <v>CAP-PERM-PAVEMENT MAINTENANCE PROGRAM</v>
          </cell>
          <cell r="C785">
            <v>165000</v>
          </cell>
          <cell r="D785">
            <v>118246.3</v>
          </cell>
          <cell r="E785">
            <v>88234.880000000005</v>
          </cell>
          <cell r="F785">
            <v>88234.880000000005</v>
          </cell>
        </row>
        <row r="786">
          <cell r="A786" t="str">
            <v>H2-5112-2-035</v>
          </cell>
          <cell r="B786" t="str">
            <v>CAP-PERM-CARLTON ST RECON</v>
          </cell>
          <cell r="C786">
            <v>1500000</v>
          </cell>
          <cell r="D786">
            <v>1245390.8799999999</v>
          </cell>
          <cell r="E786">
            <v>0</v>
          </cell>
          <cell r="F786">
            <v>0</v>
          </cell>
        </row>
        <row r="787">
          <cell r="A787" t="str">
            <v>H2-5112-2-036</v>
          </cell>
          <cell r="B787" t="str">
            <v>CAP-PERM-FLORAL/BURBANK/GRAND REPAVE</v>
          </cell>
          <cell r="C787">
            <v>350000</v>
          </cell>
          <cell r="D787">
            <v>0</v>
          </cell>
          <cell r="E787">
            <v>0</v>
          </cell>
          <cell r="F787">
            <v>0</v>
          </cell>
        </row>
        <row r="788">
          <cell r="A788" t="str">
            <v>H2-5112-2-037</v>
          </cell>
          <cell r="B788" t="str">
            <v>CAP-PERM-OAKDALE RD SIDEWALKS</v>
          </cell>
          <cell r="C788">
            <v>100000</v>
          </cell>
          <cell r="D788">
            <v>6300.57</v>
          </cell>
          <cell r="E788">
            <v>0</v>
          </cell>
          <cell r="F788">
            <v>0</v>
          </cell>
        </row>
        <row r="789">
          <cell r="A789" t="str">
            <v>H2-5410-4-214</v>
          </cell>
          <cell r="B789" t="str">
            <v>CAP-PERM-SIDEWALKS &amp; CURB REFURB</v>
          </cell>
          <cell r="C789">
            <v>250000</v>
          </cell>
          <cell r="D789">
            <v>247146</v>
          </cell>
          <cell r="E789">
            <v>241641.97</v>
          </cell>
          <cell r="F789">
            <v>241641.97</v>
          </cell>
        </row>
        <row r="790">
          <cell r="A790" t="str">
            <v>H2-7140-2-000</v>
          </cell>
          <cell r="B790" t="str">
            <v>CAP-PARKS-EQUIPMENT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</row>
        <row r="791">
          <cell r="A791" t="str">
            <v>H2-7140-2-756</v>
          </cell>
          <cell r="B791" t="str">
            <v>CAP-PARKS-KUBOTA TRACTOR</v>
          </cell>
          <cell r="C791">
            <v>0</v>
          </cell>
          <cell r="D791">
            <v>0</v>
          </cell>
          <cell r="E791">
            <v>37835.89</v>
          </cell>
          <cell r="F791">
            <v>37835.89</v>
          </cell>
        </row>
        <row r="792">
          <cell r="A792" t="str">
            <v>H2-8120-2-100</v>
          </cell>
          <cell r="B792" t="str">
            <v>CAP-SEWER-PICKUP TRUCKS</v>
          </cell>
          <cell r="C792">
            <v>65000</v>
          </cell>
          <cell r="D792">
            <v>59431.08</v>
          </cell>
          <cell r="E792">
            <v>54792.03</v>
          </cell>
          <cell r="F792">
            <v>54792.03</v>
          </cell>
        </row>
        <row r="793">
          <cell r="A793" t="str">
            <v>H2-8120-2-671</v>
          </cell>
          <cell r="B793" t="str">
            <v>CAP-SEWER-NEW HOLLAND LOADER</v>
          </cell>
          <cell r="C793">
            <v>0</v>
          </cell>
          <cell r="D793">
            <v>0</v>
          </cell>
          <cell r="E793">
            <v>201182</v>
          </cell>
          <cell r="F793">
            <v>201182</v>
          </cell>
        </row>
        <row r="794">
          <cell r="A794" t="str">
            <v>H2-8160-2-406</v>
          </cell>
          <cell r="B794" t="str">
            <v>CAP-REFUSE-30 YARD PACKER</v>
          </cell>
          <cell r="C794">
            <v>0</v>
          </cell>
          <cell r="D794">
            <v>9800</v>
          </cell>
          <cell r="E794">
            <v>291816</v>
          </cell>
          <cell r="F794">
            <v>291816</v>
          </cell>
        </row>
        <row r="795">
          <cell r="A795" t="str">
            <v>H2-8160-2-407</v>
          </cell>
          <cell r="B795" t="str">
            <v>CAP-REFUSE-30 YARD PACKER BODY</v>
          </cell>
          <cell r="C795">
            <v>110000</v>
          </cell>
          <cell r="D795">
            <v>0</v>
          </cell>
          <cell r="E795">
            <v>0</v>
          </cell>
          <cell r="F795">
            <v>0</v>
          </cell>
        </row>
        <row r="796">
          <cell r="A796" t="str">
            <v>H2-8310-2-000</v>
          </cell>
          <cell r="B796" t="str">
            <v>CAP-WATER ADMIN-EQUIPMENT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</row>
        <row r="797">
          <cell r="A797" t="str">
            <v>H2-8310-2-115</v>
          </cell>
          <cell r="B797" t="str">
            <v>CAP-WATER ADMIN-MAIL FOLDING MACHINE</v>
          </cell>
          <cell r="C797">
            <v>0</v>
          </cell>
          <cell r="D797">
            <v>0</v>
          </cell>
          <cell r="E797">
            <v>8070.89</v>
          </cell>
          <cell r="F797">
            <v>8070.31</v>
          </cell>
        </row>
        <row r="798">
          <cell r="A798" t="str">
            <v>H2-8340-2-000</v>
          </cell>
          <cell r="B798" t="str">
            <v>CAP-WATER-EQUIPMENT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</row>
        <row r="799">
          <cell r="A799" t="str">
            <v>H2-8340-2-321</v>
          </cell>
          <cell r="B799" t="str">
            <v>CAP-WATER-PICKUP TRUCK</v>
          </cell>
          <cell r="C799">
            <v>65000</v>
          </cell>
          <cell r="D799">
            <v>65213.31</v>
          </cell>
          <cell r="E799">
            <v>97000</v>
          </cell>
          <cell r="F799">
            <v>62526.63</v>
          </cell>
        </row>
        <row r="800">
          <cell r="A800" t="str">
            <v>H2-8340-2-425</v>
          </cell>
          <cell r="B800" t="str">
            <v>CAP-WATER-TRENCHBOX</v>
          </cell>
          <cell r="C800">
            <v>0</v>
          </cell>
          <cell r="D800">
            <v>0</v>
          </cell>
          <cell r="E800">
            <v>25702</v>
          </cell>
          <cell r="F800">
            <v>25702</v>
          </cell>
        </row>
        <row r="801">
          <cell r="A801" t="str">
            <v>H2-8340-2-504</v>
          </cell>
          <cell r="B801" t="str">
            <v>CAP-WATER-VALVE TRUCK</v>
          </cell>
          <cell r="C801">
            <v>90009.57</v>
          </cell>
          <cell r="D801">
            <v>37856.43</v>
          </cell>
          <cell r="E801">
            <v>177990.43</v>
          </cell>
          <cell r="F801">
            <v>177990.43</v>
          </cell>
        </row>
        <row r="802">
          <cell r="A802" t="str">
            <v>H2-8340-2-505</v>
          </cell>
          <cell r="B802" t="str">
            <v>CAP-WATER-TRUCK LIFTGATE</v>
          </cell>
          <cell r="C802">
            <v>10000</v>
          </cell>
          <cell r="D802">
            <v>6324.85</v>
          </cell>
          <cell r="E802">
            <v>0</v>
          </cell>
          <cell r="F802">
            <v>0</v>
          </cell>
        </row>
        <row r="803">
          <cell r="A803" t="str">
            <v>H2-8340-2-506</v>
          </cell>
          <cell r="B803" t="str">
            <v>CAP-WATER-BACKHOE</v>
          </cell>
          <cell r="C803">
            <v>143000</v>
          </cell>
          <cell r="D803">
            <v>142974</v>
          </cell>
          <cell r="E803">
            <v>0</v>
          </cell>
          <cell r="F803">
            <v>0</v>
          </cell>
        </row>
        <row r="804">
          <cell r="A804" t="str">
            <v>H2-8340-4-000</v>
          </cell>
          <cell r="B804" t="str">
            <v>CAP-WATER-CONTRACTUAL EXPENSES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</row>
        <row r="805">
          <cell r="A805" t="str">
            <v>H2-8340-4-618</v>
          </cell>
          <cell r="B805" t="str">
            <v>CAP-WATER-DEYO HILL PRV REPLACEMENT</v>
          </cell>
          <cell r="C805">
            <v>81875</v>
          </cell>
          <cell r="D805">
            <v>81525.78</v>
          </cell>
          <cell r="E805">
            <v>18125</v>
          </cell>
          <cell r="F805">
            <v>18125</v>
          </cell>
        </row>
        <row r="806">
          <cell r="A806" t="str">
            <v>H2-8340-4-664</v>
          </cell>
          <cell r="B806" t="str">
            <v>CAP-WATER-WREN STREET TANK REFURBISHMENT</v>
          </cell>
          <cell r="C806">
            <v>72000</v>
          </cell>
          <cell r="D806">
            <v>0</v>
          </cell>
          <cell r="E806">
            <v>137136.38</v>
          </cell>
          <cell r="F806">
            <v>137136.38</v>
          </cell>
        </row>
        <row r="807">
          <cell r="A807" t="str">
            <v>H2-8340-4-665</v>
          </cell>
          <cell r="B807" t="str">
            <v>CAP-WATER-WREN STREET EAST TANK REFURB</v>
          </cell>
          <cell r="C807">
            <v>72000</v>
          </cell>
          <cell r="D807">
            <v>0</v>
          </cell>
          <cell r="E807">
            <v>0</v>
          </cell>
          <cell r="F807">
            <v>0</v>
          </cell>
        </row>
        <row r="808">
          <cell r="A808" t="str">
            <v>H2-8340-4-976</v>
          </cell>
          <cell r="B808" t="str">
            <v>CAP-WATER-REYNOLDS RD TANK REFURBISHMENT</v>
          </cell>
          <cell r="C808">
            <v>19500</v>
          </cell>
          <cell r="D808">
            <v>0</v>
          </cell>
          <cell r="E808">
            <v>127144</v>
          </cell>
          <cell r="F808">
            <v>127144</v>
          </cell>
        </row>
        <row r="809">
          <cell r="A809" t="str">
            <v>H2-8340-4-977</v>
          </cell>
          <cell r="B809" t="str">
            <v>CAP-WATER-DEYO HILL RD TNK REFURBISHMENT</v>
          </cell>
          <cell r="C809">
            <v>16350</v>
          </cell>
          <cell r="D809">
            <v>0</v>
          </cell>
          <cell r="E809">
            <v>15657</v>
          </cell>
          <cell r="F809">
            <v>15657</v>
          </cell>
        </row>
        <row r="810">
          <cell r="A810" t="str">
            <v>H2-8340-4-978</v>
          </cell>
          <cell r="B810" t="str">
            <v>CAP-WATER-MIRIAM STREET MAIN REPLACE</v>
          </cell>
          <cell r="C810">
            <v>0</v>
          </cell>
          <cell r="D810">
            <v>0</v>
          </cell>
          <cell r="E810">
            <v>320788.74</v>
          </cell>
          <cell r="F810">
            <v>320788.74</v>
          </cell>
        </row>
        <row r="811">
          <cell r="A811" t="str">
            <v>H2-8340-4-979</v>
          </cell>
          <cell r="B811" t="str">
            <v>CAP-WATER-UKRANIAN HILL RD WTR MAIN REPL</v>
          </cell>
          <cell r="C811">
            <v>20000</v>
          </cell>
          <cell r="D811">
            <v>19933.759999999998</v>
          </cell>
          <cell r="E811">
            <v>0</v>
          </cell>
          <cell r="F811">
            <v>0</v>
          </cell>
        </row>
        <row r="812">
          <cell r="A812" t="str">
            <v>H2-9730-7-VP1</v>
          </cell>
          <cell r="B812" t="str">
            <v>BAN INTEREST - VP0</v>
          </cell>
          <cell r="C812">
            <v>1771672.44</v>
          </cell>
          <cell r="D812">
            <v>1771672.44</v>
          </cell>
          <cell r="E812">
            <v>1410294.33</v>
          </cell>
          <cell r="F812">
            <v>1410294.33</v>
          </cell>
        </row>
        <row r="813">
          <cell r="A813" t="str">
            <v>H2-9901-9-010</v>
          </cell>
          <cell r="B813" t="str">
            <v>CAP-BAN DEBT PAYMENTS</v>
          </cell>
          <cell r="C813">
            <v>1776979.93</v>
          </cell>
          <cell r="D813">
            <v>0</v>
          </cell>
          <cell r="E813">
            <v>501523.76</v>
          </cell>
          <cell r="F813">
            <v>0</v>
          </cell>
        </row>
        <row r="814">
          <cell r="A814" t="str">
            <v>H2-9901-9-VP1</v>
          </cell>
          <cell r="B814" t="str">
            <v>INTERFUND TRANSFERS</v>
          </cell>
          <cell r="C814">
            <v>0</v>
          </cell>
          <cell r="D814">
            <v>58609.87</v>
          </cell>
          <cell r="E814">
            <v>3600</v>
          </cell>
          <cell r="F814">
            <v>188912.74</v>
          </cell>
        </row>
        <row r="815">
          <cell r="A815" t="str">
            <v/>
          </cell>
          <cell r="B815" t="str">
            <v>VARIABLE PURPOSE Expenditure Totals</v>
          </cell>
          <cell r="C815">
            <v>12464262.26</v>
          </cell>
          <cell r="D815">
            <v>7596183.7199999997</v>
          </cell>
          <cell r="E815">
            <v>14050638.740000002</v>
          </cell>
          <cell r="F815">
            <v>10182983.449999997</v>
          </cell>
        </row>
        <row r="816">
          <cell r="A816" t="str">
            <v xml:space="preserve"> </v>
          </cell>
        </row>
        <row r="817">
          <cell r="A817" t="str">
            <v>H3-2401-CAR</v>
          </cell>
          <cell r="B817" t="str">
            <v>INTEREST EARNINGS</v>
          </cell>
          <cell r="C817">
            <v>0</v>
          </cell>
          <cell r="D817">
            <v>19.63</v>
          </cell>
          <cell r="E817">
            <v>0</v>
          </cell>
          <cell r="F817">
            <v>0</v>
          </cell>
        </row>
        <row r="818">
          <cell r="A818" t="str">
            <v/>
          </cell>
          <cell r="B818" t="str">
            <v>CAROUSEL Revenue Totals</v>
          </cell>
          <cell r="C818">
            <v>0</v>
          </cell>
          <cell r="D818">
            <v>19.63</v>
          </cell>
          <cell r="E818">
            <v>0</v>
          </cell>
          <cell r="F818">
            <v>0</v>
          </cell>
        </row>
        <row r="819">
          <cell r="A819" t="str">
            <v xml:space="preserve"> </v>
          </cell>
        </row>
        <row r="820">
          <cell r="A820" t="str">
            <v>L -2401-000</v>
          </cell>
          <cell r="B820" t="str">
            <v>INTEREST EARNINGS</v>
          </cell>
          <cell r="C820">
            <v>0</v>
          </cell>
          <cell r="D820">
            <v>0.51</v>
          </cell>
          <cell r="E820">
            <v>0</v>
          </cell>
          <cell r="F820">
            <v>32.04</v>
          </cell>
        </row>
        <row r="821">
          <cell r="A821" t="str">
            <v/>
          </cell>
          <cell r="B821" t="str">
            <v>Library Revenue Totals</v>
          </cell>
          <cell r="C821">
            <v>0</v>
          </cell>
          <cell r="D821">
            <v>0.51</v>
          </cell>
          <cell r="E821">
            <v>0</v>
          </cell>
          <cell r="F821">
            <v>32.04</v>
          </cell>
        </row>
        <row r="822">
          <cell r="A822" t="str">
            <v xml:space="preserve"> </v>
          </cell>
        </row>
        <row r="823">
          <cell r="A823" t="str">
            <v>L -7410-0-000</v>
          </cell>
          <cell r="B823" t="str">
            <v>LIBRARY: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</row>
        <row r="824">
          <cell r="A824" t="str">
            <v>L -9901-9-407</v>
          </cell>
          <cell r="B824" t="str">
            <v>LIB-TO GEN - SHR-JCI CONTRACT/SERVICES</v>
          </cell>
          <cell r="C824">
            <v>0</v>
          </cell>
          <cell r="D824">
            <v>4167.45</v>
          </cell>
          <cell r="E824">
            <v>0</v>
          </cell>
          <cell r="F824">
            <v>0</v>
          </cell>
        </row>
        <row r="825">
          <cell r="A825" t="str">
            <v/>
          </cell>
          <cell r="B825" t="str">
            <v>Library Expenditure Totals</v>
          </cell>
          <cell r="C825">
            <v>0</v>
          </cell>
          <cell r="D825">
            <v>4167.45</v>
          </cell>
          <cell r="E825">
            <v>0</v>
          </cell>
          <cell r="F825">
            <v>0</v>
          </cell>
        </row>
        <row r="826">
          <cell r="A826" t="str">
            <v xml:space="preserve"> </v>
          </cell>
        </row>
        <row r="827">
          <cell r="A827" t="str">
            <v>V -2401-000</v>
          </cell>
          <cell r="B827" t="str">
            <v>USE OF MONEY/PROPERTY-INTEREST EARNINGS</v>
          </cell>
          <cell r="C827">
            <v>0</v>
          </cell>
          <cell r="D827">
            <v>204.16</v>
          </cell>
          <cell r="E827">
            <v>0</v>
          </cell>
          <cell r="F827">
            <v>187.88</v>
          </cell>
        </row>
        <row r="828">
          <cell r="A828" t="str">
            <v>V -5031-A00</v>
          </cell>
          <cell r="B828" t="str">
            <v>INTERFUND TRANSFER FROM GENERAL - A</v>
          </cell>
          <cell r="C828">
            <v>883502.24</v>
          </cell>
          <cell r="D828">
            <v>361002.23999999999</v>
          </cell>
          <cell r="E828">
            <v>994527.49</v>
          </cell>
          <cell r="F828">
            <v>995578</v>
          </cell>
        </row>
        <row r="829">
          <cell r="A829" t="str">
            <v>V -5031-F00</v>
          </cell>
          <cell r="B829" t="str">
            <v>INTERFUND TRANSFER FROM WATER FUND - F</v>
          </cell>
          <cell r="C829">
            <v>182387.5</v>
          </cell>
          <cell r="D829">
            <v>157693.76000000001</v>
          </cell>
          <cell r="E829">
            <v>199896.66</v>
          </cell>
          <cell r="F829">
            <v>202896.17</v>
          </cell>
        </row>
        <row r="830">
          <cell r="A830" t="str">
            <v>V -5031-G00</v>
          </cell>
          <cell r="B830" t="str">
            <v>INTERFUND TRANSFER FROM SEWER FUND - G</v>
          </cell>
          <cell r="C830">
            <v>4656378.7699999996</v>
          </cell>
          <cell r="D830">
            <v>3938397.48</v>
          </cell>
          <cell r="E830">
            <v>4645058.13</v>
          </cell>
          <cell r="F830">
            <v>4641796.16</v>
          </cell>
        </row>
        <row r="831">
          <cell r="A831" t="str">
            <v/>
          </cell>
          <cell r="B831" t="str">
            <v>Debt Service Revenue Totals</v>
          </cell>
          <cell r="C831">
            <v>5722268.5099999998</v>
          </cell>
          <cell r="D831">
            <v>4457297.6399999997</v>
          </cell>
          <cell r="E831">
            <v>5839482.2799999993</v>
          </cell>
          <cell r="F831">
            <v>5840458.21</v>
          </cell>
        </row>
        <row r="832">
          <cell r="A832" t="str">
            <v xml:space="preserve"> </v>
          </cell>
        </row>
        <row r="833">
          <cell r="A833" t="str">
            <v>V -9710-6-000</v>
          </cell>
          <cell r="B833" t="str">
            <v>SERIAL BOND PRINCIPAL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</row>
        <row r="834">
          <cell r="A834" t="str">
            <v>V -9710-6-013</v>
          </cell>
          <cell r="B834" t="str">
            <v>2013 REFUND BOND-PRIN</v>
          </cell>
          <cell r="C834">
            <v>400000</v>
          </cell>
          <cell r="D834">
            <v>0</v>
          </cell>
          <cell r="E834">
            <v>385000</v>
          </cell>
          <cell r="F834">
            <v>385000</v>
          </cell>
        </row>
        <row r="835">
          <cell r="A835" t="str">
            <v>V -9710-6-014</v>
          </cell>
          <cell r="B835" t="str">
            <v>2014 SB FF CLAIMS - PRIN</v>
          </cell>
          <cell r="C835">
            <v>0</v>
          </cell>
          <cell r="D835">
            <v>0</v>
          </cell>
          <cell r="E835">
            <v>44118</v>
          </cell>
          <cell r="F835">
            <v>44118</v>
          </cell>
        </row>
        <row r="836">
          <cell r="A836" t="str">
            <v>V -9710-6-017</v>
          </cell>
          <cell r="B836" t="str">
            <v>2017 SB (2012 PUB IMP) PRIN</v>
          </cell>
          <cell r="C836">
            <v>35000</v>
          </cell>
          <cell r="D836">
            <v>3500</v>
          </cell>
          <cell r="E836">
            <v>35000</v>
          </cell>
          <cell r="F836">
            <v>35000</v>
          </cell>
        </row>
        <row r="837">
          <cell r="A837" t="str">
            <v>V -9710-6-020</v>
          </cell>
          <cell r="B837" t="str">
            <v>2020 SB PUB IMP(2015)-PRIN</v>
          </cell>
          <cell r="C837">
            <v>215000</v>
          </cell>
          <cell r="D837">
            <v>0</v>
          </cell>
          <cell r="E837">
            <v>215000</v>
          </cell>
          <cell r="F837">
            <v>215000</v>
          </cell>
        </row>
        <row r="838">
          <cell r="A838" t="str">
            <v>V -9710-6-023</v>
          </cell>
          <cell r="B838" t="str">
            <v>2023 SUB PUB IMP (2016) - PRIN</v>
          </cell>
          <cell r="C838">
            <v>46000</v>
          </cell>
          <cell r="D838">
            <v>46000</v>
          </cell>
          <cell r="E838">
            <v>0</v>
          </cell>
          <cell r="F838">
            <v>0</v>
          </cell>
        </row>
        <row r="839">
          <cell r="A839" t="str">
            <v>V -9710-6-JCI</v>
          </cell>
          <cell r="B839" t="str">
            <v>2008 SIB JCI ENERGY-PRIN</v>
          </cell>
          <cell r="C839">
            <v>0</v>
          </cell>
          <cell r="D839">
            <v>0</v>
          </cell>
          <cell r="E839">
            <v>132317.9</v>
          </cell>
          <cell r="F839">
            <v>132317.9</v>
          </cell>
        </row>
        <row r="840">
          <cell r="A840" t="str">
            <v>V -9710-7-000</v>
          </cell>
          <cell r="B840" t="str">
            <v>SERIAL BOND INTEREST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</row>
        <row r="841">
          <cell r="A841" t="str">
            <v>V -9710-7-013</v>
          </cell>
          <cell r="B841" t="str">
            <v>2013 REFUND BOND-INT</v>
          </cell>
          <cell r="C841">
            <v>126750</v>
          </cell>
          <cell r="D841">
            <v>63375</v>
          </cell>
          <cell r="E841">
            <v>140225</v>
          </cell>
          <cell r="F841">
            <v>140225</v>
          </cell>
        </row>
        <row r="842">
          <cell r="A842" t="str">
            <v>V -9710-7-014</v>
          </cell>
          <cell r="B842" t="str">
            <v>2014 SB FF CLAIMS - INT</v>
          </cell>
          <cell r="C842">
            <v>0</v>
          </cell>
          <cell r="D842">
            <v>0</v>
          </cell>
          <cell r="E842">
            <v>5110.34</v>
          </cell>
          <cell r="F842">
            <v>5110.34</v>
          </cell>
        </row>
        <row r="843">
          <cell r="A843" t="str">
            <v>V -9710-7-017</v>
          </cell>
          <cell r="B843" t="str">
            <v>2017 SB (2012 PUB IMP) INT</v>
          </cell>
          <cell r="C843">
            <v>6125</v>
          </cell>
          <cell r="D843">
            <v>0</v>
          </cell>
          <cell r="E843">
            <v>7875</v>
          </cell>
          <cell r="F843">
            <v>7875</v>
          </cell>
        </row>
        <row r="844">
          <cell r="A844" t="str">
            <v>V -9710-7-020</v>
          </cell>
          <cell r="B844" t="str">
            <v>2020 SB PUB IMP(2015)-INT</v>
          </cell>
          <cell r="C844">
            <v>27193.75</v>
          </cell>
          <cell r="D844">
            <v>0</v>
          </cell>
          <cell r="E844">
            <v>29881.25</v>
          </cell>
          <cell r="F844">
            <v>29881.25</v>
          </cell>
        </row>
        <row r="845">
          <cell r="A845" t="str">
            <v>V -9710-7-023</v>
          </cell>
          <cell r="B845" t="str">
            <v>2023 SUB SB PUB IMP (2016) - INT</v>
          </cell>
          <cell r="C845">
            <v>27433.49</v>
          </cell>
          <cell r="D845">
            <v>18858.490000000002</v>
          </cell>
          <cell r="E845">
            <v>0</v>
          </cell>
          <cell r="F845">
            <v>0</v>
          </cell>
        </row>
        <row r="846">
          <cell r="A846" t="str">
            <v>V -9720-6-000</v>
          </cell>
          <cell r="B846" t="str">
            <v>GENERAL FUND -V9720-6 PRINCIPAL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</row>
        <row r="847">
          <cell r="A847" t="str">
            <v>V -9720-6-014</v>
          </cell>
          <cell r="B847" t="str">
            <v>2014 SB-PRIN   WAT FND</v>
          </cell>
          <cell r="C847">
            <v>25000</v>
          </cell>
          <cell r="D847">
            <v>25000</v>
          </cell>
          <cell r="E847">
            <v>45882</v>
          </cell>
          <cell r="F847">
            <v>45882</v>
          </cell>
        </row>
        <row r="848">
          <cell r="A848" t="str">
            <v>V -9720-6-016</v>
          </cell>
          <cell r="B848" t="str">
            <v>2016 SB WATER METER PRIN</v>
          </cell>
          <cell r="C848">
            <v>105000</v>
          </cell>
          <cell r="D848">
            <v>334268.75</v>
          </cell>
          <cell r="E848">
            <v>100000</v>
          </cell>
          <cell r="F848">
            <v>100000</v>
          </cell>
        </row>
        <row r="849">
          <cell r="A849" t="str">
            <v>V -9720-7-000</v>
          </cell>
          <cell r="B849" t="str">
            <v>GENERAL FUND V9720 - INTEREST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</row>
        <row r="850">
          <cell r="A850" t="str">
            <v>V -9720-7-014</v>
          </cell>
          <cell r="B850" t="str">
            <v>2014 SB-INT   WAT FND</v>
          </cell>
          <cell r="C850">
            <v>8812.5</v>
          </cell>
          <cell r="D850">
            <v>4593.76</v>
          </cell>
          <cell r="E850">
            <v>5314.66</v>
          </cell>
          <cell r="F850">
            <v>5314.66</v>
          </cell>
        </row>
        <row r="851">
          <cell r="A851" t="str">
            <v>V -9720-7-016</v>
          </cell>
          <cell r="B851" t="str">
            <v>2016 SB WATER METER INT</v>
          </cell>
          <cell r="C851">
            <v>43575</v>
          </cell>
          <cell r="D851">
            <v>23100</v>
          </cell>
          <cell r="E851">
            <v>48700</v>
          </cell>
          <cell r="F851">
            <v>48700</v>
          </cell>
        </row>
        <row r="852">
          <cell r="A852" t="str">
            <v>V -9730-6-000</v>
          </cell>
          <cell r="B852" t="str">
            <v>GENERAL FUND -G9730-6 PRINCIPAL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</row>
        <row r="853">
          <cell r="A853" t="str">
            <v>V -9730-6-010</v>
          </cell>
          <cell r="B853" t="str">
            <v>EFC 2010C C7-6201-03-01 PRIN SEWFND</v>
          </cell>
          <cell r="C853">
            <v>0</v>
          </cell>
          <cell r="D853">
            <v>240000</v>
          </cell>
          <cell r="E853">
            <v>235000</v>
          </cell>
          <cell r="F853">
            <v>235000</v>
          </cell>
        </row>
        <row r="854">
          <cell r="A854" t="str">
            <v>V -9730-6-020</v>
          </cell>
          <cell r="B854" t="str">
            <v>EFC 2020B LT C7-6201-03-01 - P</v>
          </cell>
          <cell r="C854">
            <v>240000</v>
          </cell>
          <cell r="D854">
            <v>0</v>
          </cell>
          <cell r="E854">
            <v>0</v>
          </cell>
          <cell r="F854">
            <v>0</v>
          </cell>
        </row>
        <row r="855">
          <cell r="A855" t="str">
            <v>V -9730-6-11C</v>
          </cell>
          <cell r="B855" t="str">
            <v>(2002G) 2011C C7-6204-01-00-PRIN</v>
          </cell>
          <cell r="C855">
            <v>0</v>
          </cell>
          <cell r="D855">
            <v>40000</v>
          </cell>
          <cell r="E855">
            <v>40000</v>
          </cell>
          <cell r="F855">
            <v>40000</v>
          </cell>
        </row>
        <row r="856">
          <cell r="A856" t="str">
            <v>V -9730-6-12B</v>
          </cell>
          <cell r="B856" t="str">
            <v>EFC 2012B C7-6201-01-00-PRIN</v>
          </cell>
          <cell r="C856">
            <v>0</v>
          </cell>
          <cell r="D856">
            <v>110000</v>
          </cell>
          <cell r="E856">
            <v>105000</v>
          </cell>
          <cell r="F856">
            <v>105000</v>
          </cell>
        </row>
        <row r="857">
          <cell r="A857" t="str">
            <v>V -9730-6-15D</v>
          </cell>
          <cell r="B857" t="str">
            <v>EFC 2015D C7-6201-03-00-PRIN</v>
          </cell>
          <cell r="C857">
            <v>590000</v>
          </cell>
          <cell r="D857">
            <v>0</v>
          </cell>
          <cell r="E857">
            <v>590000</v>
          </cell>
          <cell r="F857">
            <v>590000</v>
          </cell>
        </row>
        <row r="858">
          <cell r="A858" t="str">
            <v>V -9730-6-16B</v>
          </cell>
          <cell r="B858" t="str">
            <v>EFC 2016B LT C7-6201-03-04 - PRIN</v>
          </cell>
          <cell r="C858">
            <v>705000</v>
          </cell>
          <cell r="D858">
            <v>705000</v>
          </cell>
          <cell r="E858">
            <v>700000</v>
          </cell>
          <cell r="F858">
            <v>700000</v>
          </cell>
        </row>
        <row r="859">
          <cell r="A859" t="str">
            <v>V -9730-6-19A</v>
          </cell>
          <cell r="B859" t="str">
            <v>EFC 2019A LT C7-6201-03-05 PRIN</v>
          </cell>
          <cell r="C859">
            <v>240000</v>
          </cell>
          <cell r="D859">
            <v>240000</v>
          </cell>
          <cell r="E859">
            <v>235000</v>
          </cell>
          <cell r="F859">
            <v>235000</v>
          </cell>
        </row>
        <row r="860">
          <cell r="A860" t="str">
            <v>V -9730-6-21B</v>
          </cell>
          <cell r="B860" t="str">
            <v>EFC C7-6201-03-06 LT 2021B Prin</v>
          </cell>
          <cell r="C860">
            <v>120000</v>
          </cell>
          <cell r="D860">
            <v>0</v>
          </cell>
          <cell r="E860">
            <v>120000</v>
          </cell>
          <cell r="F860">
            <v>120000</v>
          </cell>
        </row>
        <row r="861">
          <cell r="A861" t="str">
            <v>V -9730-6-23A</v>
          </cell>
          <cell r="B861" t="str">
            <v>EFC 2023A LT C7-6201-01-00 - P</v>
          </cell>
          <cell r="C861">
            <v>110000</v>
          </cell>
          <cell r="D861">
            <v>0</v>
          </cell>
          <cell r="E861">
            <v>0</v>
          </cell>
          <cell r="F861">
            <v>0</v>
          </cell>
        </row>
        <row r="862">
          <cell r="A862" t="str">
            <v>V -9730-6-DL1</v>
          </cell>
          <cell r="B862" t="str">
            <v>C7-6201-03-09 new direct loan prin</v>
          </cell>
          <cell r="C862">
            <v>63384</v>
          </cell>
          <cell r="D862">
            <v>0</v>
          </cell>
          <cell r="E862">
            <v>62345</v>
          </cell>
          <cell r="F862">
            <v>62345</v>
          </cell>
        </row>
        <row r="863">
          <cell r="A863" t="str">
            <v>V -9730-7-010</v>
          </cell>
          <cell r="B863" t="str">
            <v>EFC 2010C C7-6201-03-01  INT SEWFND</v>
          </cell>
          <cell r="C863">
            <v>0</v>
          </cell>
          <cell r="D863">
            <v>11484.34</v>
          </cell>
          <cell r="E863">
            <v>50573.1</v>
          </cell>
          <cell r="F863">
            <v>50573.1</v>
          </cell>
        </row>
        <row r="864">
          <cell r="A864" t="str">
            <v>V -9730-7-020</v>
          </cell>
          <cell r="B864" t="str">
            <v>EFC 2020B LT C7-6201-03-01 - I</v>
          </cell>
          <cell r="C864">
            <v>48119.64</v>
          </cell>
          <cell r="D864">
            <v>0</v>
          </cell>
          <cell r="E864">
            <v>0</v>
          </cell>
          <cell r="F864">
            <v>0</v>
          </cell>
        </row>
        <row r="865">
          <cell r="A865" t="str">
            <v>V -9730-7-11C</v>
          </cell>
          <cell r="B865" t="str">
            <v>(2002G) 2011C C7-6204-01-00-INT</v>
          </cell>
          <cell r="C865">
            <v>0</v>
          </cell>
          <cell r="D865">
            <v>745.52</v>
          </cell>
          <cell r="E865">
            <v>2842.85</v>
          </cell>
          <cell r="F865">
            <v>2842.85</v>
          </cell>
        </row>
        <row r="866">
          <cell r="A866" t="str">
            <v>V -9730-7-12B</v>
          </cell>
          <cell r="B866" t="str">
            <v>EFC 2012B C7-6201-01-00-INT</v>
          </cell>
          <cell r="C866">
            <v>0</v>
          </cell>
          <cell r="D866">
            <v>6105.29</v>
          </cell>
          <cell r="E866">
            <v>11530.56</v>
          </cell>
          <cell r="F866">
            <v>11530.56</v>
          </cell>
        </row>
        <row r="867">
          <cell r="A867" t="str">
            <v>V -9730-7-15D</v>
          </cell>
          <cell r="B867" t="str">
            <v>EFC 2015D C7-6201-03-00 INT</v>
          </cell>
          <cell r="C867">
            <v>86400.21</v>
          </cell>
          <cell r="D867">
            <v>61662.46</v>
          </cell>
          <cell r="E867">
            <v>91710.39</v>
          </cell>
          <cell r="F867">
            <v>91710.39</v>
          </cell>
        </row>
        <row r="868">
          <cell r="A868" t="str">
            <v>V -9730-7-16B</v>
          </cell>
          <cell r="B868" t="str">
            <v>EFC 2016B LT C7-6201-03-04 - INT</v>
          </cell>
          <cell r="C868">
            <v>273706</v>
          </cell>
          <cell r="D868">
            <v>273706</v>
          </cell>
          <cell r="E868">
            <v>278055.09999999998</v>
          </cell>
          <cell r="F868">
            <v>278055.09999999998</v>
          </cell>
        </row>
        <row r="869">
          <cell r="A869" t="str">
            <v>V -9730-7-19A</v>
          </cell>
          <cell r="B869" t="str">
            <v>EFC 2019A LT C7-6201-03-05 INT</v>
          </cell>
          <cell r="C869">
            <v>261434.1</v>
          </cell>
          <cell r="D869">
            <v>378913.47</v>
          </cell>
          <cell r="E869">
            <v>264764.06</v>
          </cell>
          <cell r="F869">
            <v>264764.06</v>
          </cell>
        </row>
        <row r="870">
          <cell r="A870" t="str">
            <v>V -9730-7-21B</v>
          </cell>
          <cell r="B870" t="str">
            <v>EFC C7-6201-03-06 2021B LT Int</v>
          </cell>
          <cell r="C870">
            <v>41701.9</v>
          </cell>
          <cell r="D870">
            <v>0</v>
          </cell>
          <cell r="E870">
            <v>41701.9</v>
          </cell>
          <cell r="F870">
            <v>41701.9</v>
          </cell>
        </row>
        <row r="871">
          <cell r="A871" t="str">
            <v>V -9730-7-23A</v>
          </cell>
          <cell r="B871" t="str">
            <v>EFC 2023A LT C7-6201-01-00 - I</v>
          </cell>
          <cell r="C871">
            <v>7210.23</v>
          </cell>
          <cell r="D871">
            <v>0</v>
          </cell>
          <cell r="E871">
            <v>0</v>
          </cell>
          <cell r="F871">
            <v>0</v>
          </cell>
        </row>
        <row r="872">
          <cell r="A872" t="str">
            <v>V -9731-6-19A</v>
          </cell>
          <cell r="B872" t="str">
            <v>EFC 2019A LT-6201-03-07 PRIN</v>
          </cell>
          <cell r="C872">
            <v>1130000</v>
          </cell>
          <cell r="D872">
            <v>1130000</v>
          </cell>
          <cell r="E872">
            <v>1115000</v>
          </cell>
          <cell r="F872">
            <v>1115000</v>
          </cell>
        </row>
        <row r="873">
          <cell r="A873" t="str">
            <v>V -9731-6-21B</v>
          </cell>
          <cell r="B873" t="str">
            <v>C7-6201-03-06 LT 9 (2021B LT) PRIN</v>
          </cell>
          <cell r="C873">
            <v>40000</v>
          </cell>
          <cell r="D873">
            <v>120000</v>
          </cell>
          <cell r="E873">
            <v>0</v>
          </cell>
          <cell r="F873">
            <v>0</v>
          </cell>
        </row>
        <row r="874">
          <cell r="A874" t="str">
            <v>V -9731-7-19A</v>
          </cell>
          <cell r="B874" t="str">
            <v>EFC 2019A LT C7-6201-03-07-INT</v>
          </cell>
          <cell r="C874">
            <v>500395.88</v>
          </cell>
          <cell r="D874">
            <v>382916.5</v>
          </cell>
          <cell r="E874">
            <v>508265.17</v>
          </cell>
          <cell r="F874">
            <v>508265.17</v>
          </cell>
        </row>
        <row r="875">
          <cell r="A875" t="str">
            <v>V -9731-7-21B</v>
          </cell>
          <cell r="B875" t="str">
            <v>C7-6201-03-06 LT (2021B LT)</v>
          </cell>
          <cell r="C875">
            <v>2636.81</v>
          </cell>
          <cell r="D875">
            <v>41473.9</v>
          </cell>
          <cell r="E875">
            <v>0</v>
          </cell>
          <cell r="F875">
            <v>0</v>
          </cell>
        </row>
        <row r="876">
          <cell r="A876" t="str">
            <v>V -9732-6-19A</v>
          </cell>
          <cell r="B876" t="str">
            <v>EFC 2019A LT C7-6201-03-08-P</v>
          </cell>
          <cell r="C876">
            <v>196390</v>
          </cell>
          <cell r="D876">
            <v>196390</v>
          </cell>
          <cell r="E876">
            <v>193270</v>
          </cell>
          <cell r="F876">
            <v>193270</v>
          </cell>
        </row>
        <row r="877">
          <cell r="A877" t="str">
            <v>V -9901-9-000</v>
          </cell>
          <cell r="B877" t="str">
            <v>INTERFUND TRANSFERS</v>
          </cell>
          <cell r="C877">
            <v>0</v>
          </cell>
          <cell r="D877">
            <v>48479.92</v>
          </cell>
          <cell r="E877">
            <v>788.05</v>
          </cell>
          <cell r="F877">
            <v>788.05</v>
          </cell>
        </row>
        <row r="878">
          <cell r="A878" t="str">
            <v/>
          </cell>
          <cell r="B878" t="str">
            <v>Debt Service Expenditure Totals</v>
          </cell>
          <cell r="C878">
            <v>5722268.5099999998</v>
          </cell>
          <cell r="D878">
            <v>4505573.4000000004</v>
          </cell>
          <cell r="E878">
            <v>5840270.3300000001</v>
          </cell>
          <cell r="F878">
            <v>5840270.3300000001</v>
          </cell>
        </row>
        <row r="879">
          <cell r="A879" t="str">
            <v xml:space="preserve"> </v>
          </cell>
        </row>
      </sheetData>
      <sheetData sheetId="2"/>
      <sheetData sheetId="3"/>
      <sheetData sheetId="4"/>
      <sheetData sheetId="5"/>
      <sheetData sheetId="6">
        <row r="50">
          <cell r="K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CHECK"/>
      <sheetName val="R&amp;E EXPORT"/>
      <sheetName val="MCSJ Worksheet"/>
      <sheetName val="MCSJ Export"/>
      <sheetName val="CERTIFICATION"/>
      <sheetName val="SUMMARY"/>
      <sheetName val="Gen F Rev"/>
      <sheetName val="Gen F Exp"/>
      <sheetName val="Water F Rev"/>
      <sheetName val="Water F Exp"/>
      <sheetName val="Sewer F Rev"/>
      <sheetName val="Sewer F Exp"/>
      <sheetName val="Refuse F Rev"/>
      <sheetName val="Refuse F Exp"/>
      <sheetName val="Capital H Rev"/>
      <sheetName val="Capital H Exp"/>
      <sheetName val="Grant CD Rev"/>
      <sheetName val="Grant CD Exp"/>
      <sheetName val="Debt Svce F Rev"/>
      <sheetName val="Debt Svce F Exp"/>
      <sheetName val="NOTES"/>
    </sheetNames>
    <sheetDataSet>
      <sheetData sheetId="0"/>
      <sheetData sheetId="1"/>
      <sheetData sheetId="2">
        <row r="1">
          <cell r="A1" t="str">
            <v>Account Id</v>
          </cell>
          <cell r="B1" t="str">
            <v>Account Description</v>
          </cell>
          <cell r="C1" t="str">
            <v>2024 Budgeted</v>
          </cell>
          <cell r="D1" t="str">
            <v>2024 Actual</v>
          </cell>
          <cell r="E1" t="str">
            <v>2023 Budgeted</v>
          </cell>
          <cell r="F1" t="str">
            <v>2023 Actual</v>
          </cell>
        </row>
        <row r="2">
          <cell r="A2" t="str">
            <v>A -1001-000</v>
          </cell>
          <cell r="B2" t="str">
            <v>REAL PROPERTY TAXES</v>
          </cell>
          <cell r="C2">
            <v>10926195</v>
          </cell>
          <cell r="D2">
            <v>11040439.949999999</v>
          </cell>
          <cell r="E2">
            <v>10814186.49</v>
          </cell>
          <cell r="F2">
            <v>10165471.699999999</v>
          </cell>
        </row>
        <row r="3">
          <cell r="A3" t="str">
            <v>A -1002-000</v>
          </cell>
          <cell r="B3" t="str">
            <v>PRIOR YRS REAL PROPERTY TAX</v>
          </cell>
          <cell r="C3">
            <v>0</v>
          </cell>
          <cell r="D3">
            <v>0</v>
          </cell>
          <cell r="E3">
            <v>0</v>
          </cell>
          <cell r="F3">
            <v>349265</v>
          </cell>
        </row>
        <row r="4">
          <cell r="A4" t="str">
            <v>A -1005-000</v>
          </cell>
          <cell r="B4" t="str">
            <v>TAXES RECEIVABLE W &amp; S ARREARS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A -1081-000</v>
          </cell>
          <cell r="B5" t="str">
            <v>PAYMENT IN-LIEU-OF-TAXES</v>
          </cell>
          <cell r="C5">
            <v>461000</v>
          </cell>
          <cell r="D5">
            <v>279762.5</v>
          </cell>
          <cell r="E5">
            <v>200000</v>
          </cell>
          <cell r="F5">
            <v>255342.59</v>
          </cell>
        </row>
        <row r="6">
          <cell r="A6" t="str">
            <v>A -1090-000</v>
          </cell>
          <cell r="B6" t="str">
            <v>INTEREST &amp; PENALTIES REAL PROP TAXES</v>
          </cell>
          <cell r="C6">
            <v>100000</v>
          </cell>
          <cell r="D6">
            <v>59028.160000000003</v>
          </cell>
          <cell r="E6">
            <v>100000</v>
          </cell>
          <cell r="F6">
            <v>101113.83</v>
          </cell>
        </row>
        <row r="7">
          <cell r="A7" t="str">
            <v>A -1120-000</v>
          </cell>
          <cell r="B7" t="str">
            <v>NON-PROP TAXES DIST. BY BROOME COUNTY</v>
          </cell>
          <cell r="C7">
            <v>5000000</v>
          </cell>
          <cell r="D7">
            <v>4186296.88</v>
          </cell>
          <cell r="E7">
            <v>4600000</v>
          </cell>
          <cell r="F7">
            <v>5025231.37</v>
          </cell>
        </row>
        <row r="8">
          <cell r="A8" t="str">
            <v>A -1130-000</v>
          </cell>
          <cell r="B8" t="str">
            <v>UTILITIES GROSS RECEIPTS TAX</v>
          </cell>
          <cell r="C8">
            <v>120000</v>
          </cell>
          <cell r="D8">
            <v>103056.68</v>
          </cell>
          <cell r="E8">
            <v>105000</v>
          </cell>
          <cell r="F8">
            <v>171202.85</v>
          </cell>
        </row>
        <row r="9">
          <cell r="A9" t="str">
            <v>A -1170-000</v>
          </cell>
          <cell r="B9" t="str">
            <v>FRANCHISE FEES</v>
          </cell>
          <cell r="C9">
            <v>250000</v>
          </cell>
          <cell r="D9">
            <v>95448.8</v>
          </cell>
          <cell r="E9">
            <v>250000</v>
          </cell>
          <cell r="F9">
            <v>254781.43</v>
          </cell>
        </row>
        <row r="10">
          <cell r="A10" t="str">
            <v>A -1230-000</v>
          </cell>
          <cell r="B10" t="str">
            <v>TREASURERS FEES</v>
          </cell>
          <cell r="C10">
            <v>7000</v>
          </cell>
          <cell r="D10">
            <v>4260</v>
          </cell>
          <cell r="E10">
            <v>7500</v>
          </cell>
          <cell r="F10">
            <v>5960</v>
          </cell>
        </row>
        <row r="11">
          <cell r="A11" t="str">
            <v>A -1255-000</v>
          </cell>
          <cell r="B11" t="str">
            <v>CLERKS FEES (FOIL/MAPS)</v>
          </cell>
          <cell r="C11">
            <v>150</v>
          </cell>
          <cell r="D11">
            <v>0</v>
          </cell>
          <cell r="E11">
            <v>150</v>
          </cell>
          <cell r="F11">
            <v>129.5</v>
          </cell>
        </row>
        <row r="12">
          <cell r="A12" t="str">
            <v>A -1520-000</v>
          </cell>
          <cell r="B12" t="str">
            <v>POLICE DEPT FEES (FAF&amp;GRANTS)</v>
          </cell>
          <cell r="C12">
            <v>25000</v>
          </cell>
          <cell r="D12">
            <v>5966.25</v>
          </cell>
          <cell r="E12">
            <v>88000</v>
          </cell>
          <cell r="F12">
            <v>10343.5</v>
          </cell>
        </row>
        <row r="13">
          <cell r="A13" t="str">
            <v>A -1589-000</v>
          </cell>
          <cell r="B13" t="str">
            <v>STOP DWI REVENUE (OVERTIME)</v>
          </cell>
          <cell r="C13">
            <v>20000</v>
          </cell>
          <cell r="D13">
            <v>0</v>
          </cell>
          <cell r="E13">
            <v>20000</v>
          </cell>
          <cell r="F13">
            <v>13129.46</v>
          </cell>
        </row>
        <row r="14">
          <cell r="A14" t="str">
            <v>A -1601-000</v>
          </cell>
          <cell r="B14" t="str">
            <v>HEALTH FEES (BIRTH&amp;DEATH CERTIFICATES)</v>
          </cell>
          <cell r="C14">
            <v>85000</v>
          </cell>
          <cell r="D14">
            <v>53909</v>
          </cell>
          <cell r="E14">
            <v>85000</v>
          </cell>
          <cell r="F14">
            <v>86119.46</v>
          </cell>
        </row>
        <row r="15">
          <cell r="A15" t="str">
            <v>A -1710-000</v>
          </cell>
          <cell r="B15" t="str">
            <v>PUBLIC WORKS SERVICES</v>
          </cell>
          <cell r="C15">
            <v>3000</v>
          </cell>
          <cell r="D15">
            <v>0</v>
          </cell>
          <cell r="E15">
            <v>3000</v>
          </cell>
          <cell r="F15">
            <v>903.48</v>
          </cell>
        </row>
        <row r="16">
          <cell r="A16" t="str">
            <v>A -1740-000</v>
          </cell>
          <cell r="B16" t="str">
            <v>ON-STREET PARKING METERS</v>
          </cell>
          <cell r="C16">
            <v>60000</v>
          </cell>
          <cell r="D16">
            <v>62741.4</v>
          </cell>
          <cell r="E16">
            <v>40000</v>
          </cell>
          <cell r="F16">
            <v>51259.42</v>
          </cell>
        </row>
        <row r="17">
          <cell r="A17" t="str">
            <v>A -2001-000</v>
          </cell>
          <cell r="B17" t="str">
            <v>PARKS &amp; RECREATIONS CHARGES</v>
          </cell>
          <cell r="C17">
            <v>3500</v>
          </cell>
          <cell r="D17">
            <v>3306.75</v>
          </cell>
          <cell r="E17">
            <v>3000</v>
          </cell>
          <cell r="F17">
            <v>3852.5</v>
          </cell>
        </row>
        <row r="18">
          <cell r="A18" t="str">
            <v>A -2261-000</v>
          </cell>
          <cell r="B18" t="str">
            <v>SERVICES-Other Government-COURT UTILITES</v>
          </cell>
          <cell r="C18">
            <v>10000</v>
          </cell>
          <cell r="D18">
            <v>8421.2800000000007</v>
          </cell>
          <cell r="E18">
            <v>8000</v>
          </cell>
          <cell r="F18">
            <v>15207.71</v>
          </cell>
        </row>
        <row r="19">
          <cell r="A19" t="str">
            <v>A -2262-000</v>
          </cell>
          <cell r="B19" t="str">
            <v>FIRE PROTECTION OTHER GOVERNMENTS</v>
          </cell>
          <cell r="C19">
            <v>170000</v>
          </cell>
          <cell r="D19">
            <v>163600</v>
          </cell>
          <cell r="E19">
            <v>170000</v>
          </cell>
          <cell r="F19">
            <v>170000</v>
          </cell>
        </row>
        <row r="20">
          <cell r="A20" t="str">
            <v>A -2401-000</v>
          </cell>
          <cell r="B20" t="str">
            <v>INTEREST EARNINGS</v>
          </cell>
          <cell r="C20">
            <v>50000</v>
          </cell>
          <cell r="D20">
            <v>198793.91</v>
          </cell>
          <cell r="E20">
            <v>5000</v>
          </cell>
          <cell r="F20">
            <v>141049.75</v>
          </cell>
        </row>
        <row r="21">
          <cell r="A21" t="str">
            <v>A -2410-000</v>
          </cell>
          <cell r="B21" t="str">
            <v>RENTAL OF REAL PROPERTY</v>
          </cell>
          <cell r="C21">
            <v>15000</v>
          </cell>
          <cell r="D21">
            <v>42961.95</v>
          </cell>
          <cell r="E21">
            <v>15000</v>
          </cell>
          <cell r="F21">
            <v>75957.899999999994</v>
          </cell>
        </row>
        <row r="22">
          <cell r="A22" t="str">
            <v>A -2411-000</v>
          </cell>
          <cell r="B22" t="str">
            <v>RENTAL OF FAMILY RESOURCE CENTER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A -2450-000</v>
          </cell>
          <cell r="B23" t="str">
            <v>COMMISSIONS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A -2501-000</v>
          </cell>
          <cell r="B24" t="str">
            <v>BUSINESS &amp; OCCUPATIONAL LICENSES</v>
          </cell>
          <cell r="C24">
            <v>45000</v>
          </cell>
          <cell r="D24">
            <v>16546</v>
          </cell>
          <cell r="E24">
            <v>32000</v>
          </cell>
          <cell r="F24">
            <v>21019</v>
          </cell>
        </row>
        <row r="25">
          <cell r="A25" t="str">
            <v>A -2530-000</v>
          </cell>
          <cell r="B25" t="str">
            <v>BINGO LICENSES</v>
          </cell>
          <cell r="C25">
            <v>500</v>
          </cell>
          <cell r="D25">
            <v>337.5</v>
          </cell>
          <cell r="E25">
            <v>500</v>
          </cell>
          <cell r="F25">
            <v>37.5</v>
          </cell>
        </row>
        <row r="26">
          <cell r="A26" t="str">
            <v>A -2535-000</v>
          </cell>
          <cell r="B26" t="str">
            <v>GAMES OF CHANCE LICENSES</v>
          </cell>
          <cell r="C26">
            <v>150</v>
          </cell>
          <cell r="D26">
            <v>40</v>
          </cell>
          <cell r="E26">
            <v>150</v>
          </cell>
          <cell r="F26">
            <v>30</v>
          </cell>
        </row>
        <row r="27">
          <cell r="A27" t="str">
            <v>A -2540-000</v>
          </cell>
          <cell r="B27" t="str">
            <v>BINGO FEES</v>
          </cell>
          <cell r="C27">
            <v>300</v>
          </cell>
          <cell r="D27">
            <v>286.07</v>
          </cell>
          <cell r="E27">
            <v>300</v>
          </cell>
          <cell r="F27">
            <v>84.61</v>
          </cell>
        </row>
        <row r="28">
          <cell r="A28" t="str">
            <v>A -2545-000</v>
          </cell>
          <cell r="B28" t="str">
            <v>GAMES OF CHANCE FEES</v>
          </cell>
          <cell r="C28">
            <v>75</v>
          </cell>
          <cell r="D28">
            <v>0</v>
          </cell>
          <cell r="E28">
            <v>75</v>
          </cell>
          <cell r="F28">
            <v>0</v>
          </cell>
        </row>
        <row r="29">
          <cell r="A29" t="str">
            <v>A -2590-000</v>
          </cell>
          <cell r="B29" t="str">
            <v>PERMITS OTHER</v>
          </cell>
          <cell r="C29">
            <v>125000</v>
          </cell>
          <cell r="D29">
            <v>70978</v>
          </cell>
          <cell r="E29">
            <v>110000</v>
          </cell>
          <cell r="F29">
            <v>141515.5</v>
          </cell>
        </row>
        <row r="30">
          <cell r="A30" t="str">
            <v>A -2600-000</v>
          </cell>
          <cell r="B30" t="str">
            <v>CODE VIOLATIONS &amp; FEES</v>
          </cell>
          <cell r="C30">
            <v>140000</v>
          </cell>
          <cell r="D30">
            <v>64779.74</v>
          </cell>
          <cell r="E30">
            <v>140000</v>
          </cell>
          <cell r="F30">
            <v>47832.1</v>
          </cell>
        </row>
        <row r="31">
          <cell r="A31" t="str">
            <v>A -2610-000</v>
          </cell>
          <cell r="B31" t="str">
            <v>FINES FORFEITED BAIL</v>
          </cell>
          <cell r="C31">
            <v>150000</v>
          </cell>
          <cell r="D31">
            <v>10203.5</v>
          </cell>
          <cell r="E31">
            <v>100000</v>
          </cell>
          <cell r="F31">
            <v>190128.25</v>
          </cell>
        </row>
        <row r="32">
          <cell r="A32" t="str">
            <v>A -2650-000</v>
          </cell>
          <cell r="B32" t="str">
            <v>SALE OF SCRAP/EQUIP</v>
          </cell>
          <cell r="C32">
            <v>0</v>
          </cell>
          <cell r="D32">
            <v>0</v>
          </cell>
          <cell r="E32">
            <v>0</v>
          </cell>
          <cell r="F32">
            <v>101000</v>
          </cell>
        </row>
        <row r="33">
          <cell r="A33" t="str">
            <v>A -2655-000</v>
          </cell>
          <cell r="B33" t="str">
            <v>MINOR SALES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>A -2660-000</v>
          </cell>
          <cell r="B34" t="str">
            <v>SALE OF REAL PROPERTY</v>
          </cell>
          <cell r="C34">
            <v>1800000</v>
          </cell>
          <cell r="D34">
            <v>1090000</v>
          </cell>
          <cell r="E34">
            <v>0</v>
          </cell>
          <cell r="F34">
            <v>75</v>
          </cell>
        </row>
        <row r="35">
          <cell r="A35" t="str">
            <v>A -2665-000</v>
          </cell>
          <cell r="B35" t="str">
            <v>SALE OF EQUIPMENT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A -2680-000</v>
          </cell>
          <cell r="B36" t="str">
            <v>INSURANCE RECOVERIES</v>
          </cell>
          <cell r="C36">
            <v>10000</v>
          </cell>
          <cell r="D36">
            <v>40789.75</v>
          </cell>
          <cell r="E36">
            <v>10000</v>
          </cell>
          <cell r="F36">
            <v>88560.5</v>
          </cell>
        </row>
        <row r="37">
          <cell r="A37" t="str">
            <v>A -2690-000</v>
          </cell>
          <cell r="B37" t="str">
            <v>OTHER COMPENSATION FOR LOSS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A38" t="str">
            <v>A -2701-000</v>
          </cell>
          <cell r="B38" t="str">
            <v>REFUND PRIOR YEARS</v>
          </cell>
          <cell r="C38">
            <v>5000</v>
          </cell>
          <cell r="D38">
            <v>214096.3</v>
          </cell>
          <cell r="E38">
            <v>5000</v>
          </cell>
          <cell r="F38">
            <v>63614.55</v>
          </cell>
        </row>
        <row r="39">
          <cell r="A39" t="str">
            <v>A -2705-000</v>
          </cell>
          <cell r="B39" t="str">
            <v>GIFTS AND DONATIONS</v>
          </cell>
          <cell r="C39">
            <v>0</v>
          </cell>
          <cell r="D39">
            <v>0</v>
          </cell>
          <cell r="E39">
            <v>0</v>
          </cell>
          <cell r="F39">
            <v>8203.91</v>
          </cell>
        </row>
        <row r="40">
          <cell r="A40" t="str">
            <v>A -2715-000</v>
          </cell>
          <cell r="B40" t="str">
            <v>PROCEEDS OF SEIZED &amp; UNCLAIMED PROPERTY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A -2725-000</v>
          </cell>
          <cell r="B41" t="str">
            <v>PROCEEDS FROM BAN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 t="str">
            <v>A -2770-000</v>
          </cell>
          <cell r="B42" t="str">
            <v>UNCLASSIFIED</v>
          </cell>
          <cell r="C42">
            <v>146000</v>
          </cell>
          <cell r="D42">
            <v>98240</v>
          </cell>
          <cell r="E42">
            <v>100000</v>
          </cell>
          <cell r="F42">
            <v>32192.27</v>
          </cell>
        </row>
        <row r="43">
          <cell r="A43" t="str">
            <v>A -2775-000</v>
          </cell>
          <cell r="B43" t="str">
            <v>EMPLOYEE H. I CO-PAYMENT</v>
          </cell>
          <cell r="C43">
            <v>450000</v>
          </cell>
          <cell r="D43">
            <v>237345.62</v>
          </cell>
          <cell r="E43">
            <v>400000</v>
          </cell>
          <cell r="F43">
            <v>403833.89</v>
          </cell>
        </row>
        <row r="44">
          <cell r="A44" t="str">
            <v>A -2801-000</v>
          </cell>
          <cell r="B44" t="str">
            <v>GEN APP F/BAL-SURPLUS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A45" t="str">
            <v>A -2817-000</v>
          </cell>
          <cell r="B45" t="str">
            <v>TRANSFER FROM WATER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A46" t="str">
            <v>A -2818-000</v>
          </cell>
          <cell r="B46" t="str">
            <v>TRANSFER FROM SEWER DEPARTMENT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A47" t="str">
            <v>A -2819-000</v>
          </cell>
          <cell r="B47" t="str">
            <v>TRANSFER FROM REFUSE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 t="str">
            <v>A -2820-000</v>
          </cell>
          <cell r="B48" t="str">
            <v>TRANSFER FROM LIBRARY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A49" t="str">
            <v>A -3001-000</v>
          </cell>
          <cell r="B49" t="str">
            <v>NYS AID PER CAPITA (AIM)</v>
          </cell>
          <cell r="C49">
            <v>183682</v>
          </cell>
          <cell r="D49">
            <v>183682</v>
          </cell>
          <cell r="E49">
            <v>183682</v>
          </cell>
          <cell r="F49">
            <v>183682</v>
          </cell>
        </row>
        <row r="50">
          <cell r="A50" t="str">
            <v>A -3005-000</v>
          </cell>
          <cell r="B50" t="str">
            <v>NYS AID -MORTAGE TAX</v>
          </cell>
          <cell r="C50">
            <v>150000</v>
          </cell>
          <cell r="D50">
            <v>0</v>
          </cell>
          <cell r="E50">
            <v>110000</v>
          </cell>
          <cell r="F50">
            <v>135226.46</v>
          </cell>
        </row>
        <row r="51">
          <cell r="A51" t="str">
            <v>A -3040-000</v>
          </cell>
          <cell r="B51" t="str">
            <v>REAL PROPERTY TX-RAILROAD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A -3060-000</v>
          </cell>
          <cell r="B52" t="str">
            <v>NYS RECORDS RETENTION GRANT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A53" t="str">
            <v>A -3089-000</v>
          </cell>
          <cell r="B53" t="str">
            <v>NYS-ADMINISTRATIVE AID-SHARED SERVICES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A54" t="str">
            <v>A -3385-000</v>
          </cell>
          <cell r="B54" t="str">
            <v>NYS AID DRUG ENFORCEMENT SURVEILLANCE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A -3387-000</v>
          </cell>
          <cell r="B55" t="str">
            <v>NYS MAIN STREET REVITALIZATION PROJECT</v>
          </cell>
          <cell r="C55">
            <v>0</v>
          </cell>
          <cell r="D55">
            <v>0</v>
          </cell>
          <cell r="E55">
            <v>330112.34000000003</v>
          </cell>
          <cell r="F55">
            <v>94234.02</v>
          </cell>
        </row>
        <row r="56">
          <cell r="A56" t="str">
            <v>A -3389-000</v>
          </cell>
          <cell r="B56" t="str">
            <v>NYS-OTHER PUBLIC SAFETY-PTS GRNT POLICE</v>
          </cell>
          <cell r="C56">
            <v>5000</v>
          </cell>
          <cell r="D56">
            <v>1083.78</v>
          </cell>
          <cell r="E56">
            <v>0</v>
          </cell>
          <cell r="F56">
            <v>4694.13</v>
          </cell>
        </row>
        <row r="57">
          <cell r="A57" t="str">
            <v>A -3390-000</v>
          </cell>
          <cell r="B57" t="str">
            <v>NYS-OTHER PUBLIC SASAFETY(JCAP) COURT</v>
          </cell>
          <cell r="C57">
            <v>0</v>
          </cell>
          <cell r="D57">
            <v>0</v>
          </cell>
          <cell r="E57">
            <v>0</v>
          </cell>
          <cell r="F57">
            <v>6130</v>
          </cell>
        </row>
        <row r="58">
          <cell r="A58" t="str">
            <v>A -3392-000</v>
          </cell>
          <cell r="B58" t="str">
            <v>NYS-POLICE -RISE GRANT</v>
          </cell>
          <cell r="C58">
            <v>0</v>
          </cell>
          <cell r="D58">
            <v>14753.45</v>
          </cell>
          <cell r="E58">
            <v>0</v>
          </cell>
          <cell r="F58">
            <v>34315.17</v>
          </cell>
        </row>
        <row r="59">
          <cell r="A59" t="str">
            <v>A -3489-000</v>
          </cell>
          <cell r="B59" t="str">
            <v>NYS-OTHER HEALTH (FIRE GRANT)</v>
          </cell>
          <cell r="C59">
            <v>214356.28</v>
          </cell>
          <cell r="D59">
            <v>221638.19</v>
          </cell>
          <cell r="E59">
            <v>136888.01999999999</v>
          </cell>
          <cell r="F59">
            <v>276156.87</v>
          </cell>
        </row>
        <row r="60">
          <cell r="A60" t="str">
            <v>A -3501-000</v>
          </cell>
          <cell r="B60" t="str">
            <v>CONSOLIDATED HIGHWAY AID (CHIPS)</v>
          </cell>
          <cell r="C60">
            <v>0</v>
          </cell>
          <cell r="D60">
            <v>0</v>
          </cell>
          <cell r="E60">
            <v>552337.61</v>
          </cell>
          <cell r="F60">
            <v>430925.26</v>
          </cell>
        </row>
        <row r="61">
          <cell r="A61" t="str">
            <v>A -3588-000</v>
          </cell>
          <cell r="B61" t="str">
            <v>TRANSPORTATION AID</v>
          </cell>
          <cell r="C61">
            <v>0</v>
          </cell>
          <cell r="D61">
            <v>0</v>
          </cell>
          <cell r="E61">
            <v>0</v>
          </cell>
          <cell r="F61">
            <v>3255.15</v>
          </cell>
        </row>
        <row r="62">
          <cell r="A62" t="str">
            <v>A -3589-000</v>
          </cell>
          <cell r="B62" t="str">
            <v>NYS-HIGHWAY CAPITAL PROJECTS - PAVE</v>
          </cell>
          <cell r="C62">
            <v>0</v>
          </cell>
          <cell r="D62">
            <v>0</v>
          </cell>
          <cell r="E62">
            <v>150124.82999999999</v>
          </cell>
          <cell r="F62">
            <v>82959.960000000006</v>
          </cell>
        </row>
        <row r="63">
          <cell r="A63" t="str">
            <v>A -3590-000</v>
          </cell>
          <cell r="B63" t="str">
            <v>EXTREME WEATHER RECOVERY</v>
          </cell>
          <cell r="C63">
            <v>0</v>
          </cell>
          <cell r="D63">
            <v>0</v>
          </cell>
          <cell r="E63">
            <v>71705.259999999995</v>
          </cell>
          <cell r="F63">
            <v>37030.21</v>
          </cell>
        </row>
        <row r="64">
          <cell r="A64" t="str">
            <v>A -3591-000</v>
          </cell>
          <cell r="B64" t="str">
            <v>PAVE OUR POTHOLES (NYSDOT)</v>
          </cell>
          <cell r="C64">
            <v>0</v>
          </cell>
          <cell r="D64">
            <v>0</v>
          </cell>
          <cell r="E64">
            <v>0</v>
          </cell>
          <cell r="F64">
            <v>52769.39</v>
          </cell>
        </row>
        <row r="65">
          <cell r="A65" t="str">
            <v>A -3801-000</v>
          </cell>
          <cell r="B65" t="str">
            <v>NYS AID-CODE ENFORCEMENT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A -3820-000</v>
          </cell>
          <cell r="B66" t="str">
            <v>NYS AID YOUTH PROGRAM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A67" t="str">
            <v>A -3885-000</v>
          </cell>
          <cell r="B67" t="str">
            <v>RESTORE NY</v>
          </cell>
          <cell r="C67">
            <v>0</v>
          </cell>
          <cell r="D67">
            <v>0</v>
          </cell>
          <cell r="E67">
            <v>889400.7</v>
          </cell>
          <cell r="F67">
            <v>0</v>
          </cell>
        </row>
        <row r="68">
          <cell r="A68" t="str">
            <v>A -3889-000</v>
          </cell>
          <cell r="B68" t="str">
            <v>CULTURE &amp; RECREATION</v>
          </cell>
          <cell r="C68">
            <v>0</v>
          </cell>
          <cell r="D68">
            <v>0</v>
          </cell>
          <cell r="E68">
            <v>3500</v>
          </cell>
          <cell r="F68">
            <v>0</v>
          </cell>
        </row>
        <row r="69">
          <cell r="A69" t="str">
            <v>A -3890-000</v>
          </cell>
          <cell r="B69" t="str">
            <v>NYS - ZOMBIE GRANT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A70" t="str">
            <v>A -3891-000</v>
          </cell>
          <cell r="B70" t="str">
            <v>SAM GRANT(WILLOW ST)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A71" t="str">
            <v>A -3892-000</v>
          </cell>
          <cell r="B71" t="str">
            <v>GBF PROJECTS</v>
          </cell>
          <cell r="C71">
            <v>0</v>
          </cell>
          <cell r="D71">
            <v>829.6</v>
          </cell>
          <cell r="E71">
            <v>1024650</v>
          </cell>
          <cell r="F71">
            <v>144869.82999999999</v>
          </cell>
        </row>
        <row r="72">
          <cell r="A72" t="str">
            <v>A -3893-000</v>
          </cell>
          <cell r="B72" t="str">
            <v>PROJECT FACELIFT</v>
          </cell>
          <cell r="C72">
            <v>0</v>
          </cell>
          <cell r="D72">
            <v>0</v>
          </cell>
          <cell r="E72">
            <v>165696</v>
          </cell>
          <cell r="F72">
            <v>0</v>
          </cell>
        </row>
        <row r="73">
          <cell r="A73" t="str">
            <v>A -3894-000</v>
          </cell>
          <cell r="B73" t="str">
            <v>5 SW DEAL ARCH REHAB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A74" t="str">
            <v>A -3895-000</v>
          </cell>
          <cell r="B74" t="str">
            <v>LOCAL WRPR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A75" t="str">
            <v>A -3896-000</v>
          </cell>
          <cell r="B75" t="str">
            <v>JENNISON PARK</v>
          </cell>
          <cell r="C75">
            <v>0</v>
          </cell>
          <cell r="D75">
            <v>0</v>
          </cell>
          <cell r="E75">
            <v>125000</v>
          </cell>
          <cell r="F75">
            <v>0</v>
          </cell>
        </row>
        <row r="76">
          <cell r="A76" t="str">
            <v>A -3897-000</v>
          </cell>
          <cell r="B76" t="str">
            <v>PAGODA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A77" t="str">
            <v>A -4088-000</v>
          </cell>
          <cell r="B77" t="str">
            <v>FEDERAL STIMULUS</v>
          </cell>
          <cell r="C77">
            <v>0</v>
          </cell>
          <cell r="D77">
            <v>0</v>
          </cell>
          <cell r="E77">
            <v>726202.95</v>
          </cell>
          <cell r="F77">
            <v>362594.94</v>
          </cell>
        </row>
        <row r="78">
          <cell r="A78" t="str">
            <v>A -4089-000</v>
          </cell>
          <cell r="B78" t="str">
            <v>FED AID EMERGENCY DISASTER AID</v>
          </cell>
          <cell r="C78">
            <v>0</v>
          </cell>
          <cell r="D78">
            <v>0</v>
          </cell>
          <cell r="E78">
            <v>0</v>
          </cell>
          <cell r="F78">
            <v>-70776.47</v>
          </cell>
        </row>
        <row r="79">
          <cell r="A79" t="str">
            <v>A -4090-000</v>
          </cell>
          <cell r="B79" t="str">
            <v>COPS GRANT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80">
          <cell r="A80" t="str">
            <v>A -4320-000</v>
          </cell>
          <cell r="B80" t="str">
            <v>ARCH ST BRIDGE REVENUE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A81" t="str">
            <v>A -4321-000</v>
          </cell>
          <cell r="B81" t="str">
            <v>NYSDOT-REYNOLDS RD PROJECT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A82" t="str">
            <v>A -4322-000</v>
          </cell>
          <cell r="B82" t="str">
            <v>COMPLETE STREETS-2019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</row>
        <row r="83">
          <cell r="A83" t="str">
            <v>A -4323-000</v>
          </cell>
          <cell r="B83" t="str">
            <v>HLD Resurfacing (Wegmans)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</row>
        <row r="84">
          <cell r="A84" t="str">
            <v>A -4324-000</v>
          </cell>
          <cell r="B84" t="str">
            <v>Floral Ave 1R Pavement Preserve (22-23)</v>
          </cell>
          <cell r="C84">
            <v>0</v>
          </cell>
          <cell r="D84">
            <v>0</v>
          </cell>
          <cell r="E84">
            <v>224790</v>
          </cell>
          <cell r="F84">
            <v>0</v>
          </cell>
        </row>
        <row r="85">
          <cell r="A85" t="str">
            <v>A -4325-000</v>
          </cell>
          <cell r="B85" t="str">
            <v>NYS-DASNY-NS PARK TENNIS&amp; EQUIP</v>
          </cell>
          <cell r="C85">
            <v>0</v>
          </cell>
          <cell r="D85">
            <v>0</v>
          </cell>
          <cell r="E85">
            <v>85977.65</v>
          </cell>
          <cell r="F85">
            <v>100000</v>
          </cell>
        </row>
        <row r="86">
          <cell r="A86" t="str">
            <v>A -4326-000</v>
          </cell>
          <cell r="B86" t="str">
            <v>Lester Ave Bridge Rehab (22-23)</v>
          </cell>
          <cell r="C86">
            <v>0</v>
          </cell>
          <cell r="D86">
            <v>0</v>
          </cell>
          <cell r="E86">
            <v>3059000</v>
          </cell>
          <cell r="F86">
            <v>219251.34</v>
          </cell>
        </row>
        <row r="87">
          <cell r="A87" t="str">
            <v>A -5031-000</v>
          </cell>
          <cell r="B87" t="str">
            <v>INTERFUND TRANSFER - VARIABLE PURPOSE</v>
          </cell>
          <cell r="C87">
            <v>0</v>
          </cell>
          <cell r="D87">
            <v>0</v>
          </cell>
          <cell r="E87">
            <v>13146374</v>
          </cell>
          <cell r="F87">
            <v>13406040.18</v>
          </cell>
        </row>
        <row r="88">
          <cell r="A88" t="str">
            <v>A -5031-LIB</v>
          </cell>
          <cell r="B88" t="str">
            <v>INTERFUND TRANSFER-LIBRARY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A -5031-REF</v>
          </cell>
          <cell r="B89" t="str">
            <v>INTERFUND TRANSFER-REFUSE</v>
          </cell>
          <cell r="C89">
            <v>441375.93</v>
          </cell>
          <cell r="D89">
            <v>0</v>
          </cell>
          <cell r="E89">
            <v>2979130.44</v>
          </cell>
          <cell r="F89">
            <v>2979130.44</v>
          </cell>
        </row>
        <row r="90">
          <cell r="A90" t="str">
            <v>A -5031-SAR</v>
          </cell>
          <cell r="B90" t="str">
            <v>INTERFUND TRANSFER-SEWER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  <row r="91">
          <cell r="A91" t="str">
            <v>A -5031-SEW</v>
          </cell>
          <cell r="B91" t="str">
            <v>INTERFUND TRANSFER - SEWER</v>
          </cell>
          <cell r="C91">
            <v>637994.35</v>
          </cell>
          <cell r="D91">
            <v>0</v>
          </cell>
          <cell r="E91">
            <v>2646461.54</v>
          </cell>
          <cell r="F91">
            <v>2646461.54</v>
          </cell>
        </row>
        <row r="92">
          <cell r="A92" t="str">
            <v>A -5031-VP1</v>
          </cell>
          <cell r="B92" t="str">
            <v>INTERFUND TRANSFER-VARIABLE PURPOSE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</row>
        <row r="93">
          <cell r="A93" t="str">
            <v>A -5031-WAT</v>
          </cell>
          <cell r="B93" t="str">
            <v>INTERFUND TRANSFER-WATER</v>
          </cell>
          <cell r="C93">
            <v>543871.09</v>
          </cell>
          <cell r="D93">
            <v>0</v>
          </cell>
          <cell r="E93">
            <v>1260771.67</v>
          </cell>
          <cell r="F93">
            <v>1251107.29</v>
          </cell>
        </row>
        <row r="94">
          <cell r="A94" t="str">
            <v>A -5710-000</v>
          </cell>
          <cell r="B94" t="str">
            <v>SERIAL BOND PROCEEDS</v>
          </cell>
          <cell r="C94">
            <v>539488.94999999995</v>
          </cell>
          <cell r="D94">
            <v>0</v>
          </cell>
          <cell r="E94">
            <v>0</v>
          </cell>
          <cell r="F94">
            <v>0</v>
          </cell>
        </row>
        <row r="95">
          <cell r="A95" t="str">
            <v>A -5731-000</v>
          </cell>
          <cell r="B95" t="str">
            <v>BAN PROCEEDS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6">
          <cell r="A96" t="str">
            <v/>
          </cell>
          <cell r="B96" t="str">
            <v>General Revenue Totals</v>
          </cell>
          <cell r="C96">
            <v>22893638.600000001</v>
          </cell>
          <cell r="D96">
            <v>18573623.010000005</v>
          </cell>
          <cell r="E96">
            <v>45283666.499999993</v>
          </cell>
          <cell r="F96">
            <v>40374506.240000002</v>
          </cell>
        </row>
        <row r="97">
          <cell r="A97" t="str">
            <v xml:space="preserve"> </v>
          </cell>
        </row>
        <row r="98">
          <cell r="A98" t="str">
            <v>A -1010-0-000</v>
          </cell>
          <cell r="B98" t="str">
            <v>BOARD OF TRUSTEES: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A99" t="str">
            <v>A -1010-1-000</v>
          </cell>
          <cell r="B99" t="str">
            <v>BOARD OF TRUSTEES PERSONAL SERVICES</v>
          </cell>
          <cell r="C99">
            <v>30000</v>
          </cell>
          <cell r="D99">
            <v>20769.12</v>
          </cell>
          <cell r="E99">
            <v>25782.48</v>
          </cell>
          <cell r="F99">
            <v>25782.48</v>
          </cell>
        </row>
        <row r="100">
          <cell r="A100" t="str">
            <v>A -1010-4-000</v>
          </cell>
          <cell r="B100" t="str">
            <v>BOARD OF TRUSTEES CONTR EXPENSES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</row>
        <row r="101">
          <cell r="A101" t="str">
            <v>A -1010-4-065</v>
          </cell>
          <cell r="B101" t="str">
            <v>TRUSTEES-MISCELLANEOUS</v>
          </cell>
          <cell r="C101">
            <v>1000</v>
          </cell>
          <cell r="D101">
            <v>1408.44</v>
          </cell>
          <cell r="E101">
            <v>1797.45</v>
          </cell>
          <cell r="F101">
            <v>1797.45</v>
          </cell>
        </row>
        <row r="102">
          <cell r="A102" t="str">
            <v>A -1010-4-930</v>
          </cell>
          <cell r="B102" t="str">
            <v>TRUSTEES-CONF/MLG/ED</v>
          </cell>
          <cell r="C102">
            <v>500</v>
          </cell>
          <cell r="D102">
            <v>0</v>
          </cell>
          <cell r="E102">
            <v>0</v>
          </cell>
          <cell r="F102">
            <v>0</v>
          </cell>
        </row>
        <row r="103">
          <cell r="A103" t="str">
            <v>A -1010-4-940</v>
          </cell>
          <cell r="B103" t="str">
            <v>TRUSTEES-CNTRCT-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</row>
        <row r="104">
          <cell r="A104" t="str">
            <v>A -1110-0-000</v>
          </cell>
          <cell r="B104" t="str">
            <v>VILLAGE JUSTICE: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</row>
        <row r="105">
          <cell r="A105" t="str">
            <v>A -1110-1-000</v>
          </cell>
          <cell r="B105" t="str">
            <v>VILLAGE JUSTICE PERSONAL SERVICES</v>
          </cell>
          <cell r="C105">
            <v>201163.84</v>
          </cell>
          <cell r="D105">
            <v>130654.48</v>
          </cell>
          <cell r="E105">
            <v>185810.63</v>
          </cell>
          <cell r="F105">
            <v>185810.63</v>
          </cell>
        </row>
        <row r="106">
          <cell r="A106" t="str">
            <v>A -1110-2-000</v>
          </cell>
          <cell r="B106" t="str">
            <v>VILLAGE JUSTICE EQUIPMENT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A -1110-2-112</v>
          </cell>
          <cell r="B107" t="str">
            <v>COURT-EQUIP-SERVER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</row>
        <row r="108">
          <cell r="A108" t="str">
            <v>A -1110-2-113</v>
          </cell>
          <cell r="B108" t="str">
            <v>COURT-EQUIP-SOFTWARE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</row>
        <row r="109">
          <cell r="A109" t="str">
            <v>A -1110-2-114</v>
          </cell>
          <cell r="B109" t="str">
            <v>COURT-EQUIP-LASER PRINTER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 t="str">
            <v>A -1110-2-115</v>
          </cell>
          <cell r="B110" t="str">
            <v>COURT-EQUIP-COPIER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</row>
        <row r="111">
          <cell r="A111" t="str">
            <v>A -1110-2-117</v>
          </cell>
          <cell r="B111" t="str">
            <v>COURT-EQUIP-MISC &amp; OTHER EXP</v>
          </cell>
          <cell r="C111">
            <v>0</v>
          </cell>
          <cell r="D111">
            <v>2802.78</v>
          </cell>
          <cell r="E111">
            <v>0</v>
          </cell>
          <cell r="F111">
            <v>0</v>
          </cell>
        </row>
        <row r="112">
          <cell r="A112" t="str">
            <v>A -1110-2-120</v>
          </cell>
          <cell r="B112" t="str">
            <v>COURT-EQUIP-COMPUTER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</row>
        <row r="113">
          <cell r="A113" t="str">
            <v>A -1110-4-000</v>
          </cell>
          <cell r="B113" t="str">
            <v>VILLAGE JUSTICE CONTR EXPENSES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</row>
        <row r="114">
          <cell r="A114" t="str">
            <v>A -1110-4-013</v>
          </cell>
          <cell r="B114" t="str">
            <v>COURT-STENOGRAPHER &amp; JUROR</v>
          </cell>
          <cell r="C114">
            <v>500</v>
          </cell>
          <cell r="D114">
            <v>0</v>
          </cell>
          <cell r="E114">
            <v>0</v>
          </cell>
          <cell r="F114">
            <v>0</v>
          </cell>
        </row>
        <row r="115">
          <cell r="A115" t="str">
            <v>A -1110-4-035</v>
          </cell>
          <cell r="B115" t="str">
            <v>COURT-ASSOCIATION DUES</v>
          </cell>
          <cell r="C115">
            <v>350</v>
          </cell>
          <cell r="D115">
            <v>390</v>
          </cell>
          <cell r="E115">
            <v>450</v>
          </cell>
          <cell r="F115">
            <v>450</v>
          </cell>
        </row>
        <row r="116">
          <cell r="A116" t="str">
            <v>A -1110-4-040</v>
          </cell>
          <cell r="B116" t="str">
            <v>COURT-LEGAL BOOKS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</row>
        <row r="117">
          <cell r="A117" t="str">
            <v>A -1110-4-065</v>
          </cell>
          <cell r="B117" t="str">
            <v>COURT-MISC EXPENSES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</row>
        <row r="118">
          <cell r="A118" t="str">
            <v>A -1110-4-101</v>
          </cell>
          <cell r="B118" t="str">
            <v>COURT-STATIONARY &amp; OFFICE SUPPLY</v>
          </cell>
          <cell r="C118">
            <v>2500</v>
          </cell>
          <cell r="D118">
            <v>1305.81</v>
          </cell>
          <cell r="E118">
            <v>2022.45</v>
          </cell>
          <cell r="F118">
            <v>2022.45</v>
          </cell>
        </row>
        <row r="119">
          <cell r="A119" t="str">
            <v>A -1110-4-103</v>
          </cell>
          <cell r="B119" t="str">
            <v>COURT-MAIL/PSTG/FEDEX CHRGS</v>
          </cell>
          <cell r="C119">
            <v>5500</v>
          </cell>
          <cell r="D119">
            <v>340.85</v>
          </cell>
          <cell r="E119">
            <v>3812.15</v>
          </cell>
          <cell r="F119">
            <v>3812.15</v>
          </cell>
        </row>
        <row r="120">
          <cell r="A120" t="str">
            <v>A -1110-4-110</v>
          </cell>
          <cell r="B120" t="str">
            <v>COURT-MISC EQUIP REPAIR</v>
          </cell>
          <cell r="C120">
            <v>500</v>
          </cell>
          <cell r="D120">
            <v>0</v>
          </cell>
          <cell r="E120">
            <v>389.97</v>
          </cell>
          <cell r="F120">
            <v>389.97</v>
          </cell>
        </row>
        <row r="121">
          <cell r="A121" t="str">
            <v>A -1110-4-120</v>
          </cell>
          <cell r="B121" t="str">
            <v>COURT-COMPUTER/SFTWR MAINT</v>
          </cell>
          <cell r="C121">
            <v>2250</v>
          </cell>
          <cell r="D121">
            <v>1063.6500000000001</v>
          </cell>
          <cell r="E121">
            <v>1704.9</v>
          </cell>
          <cell r="F121">
            <v>1704.9</v>
          </cell>
        </row>
        <row r="122">
          <cell r="A122" t="str">
            <v>A -1110-4-126</v>
          </cell>
          <cell r="B122" t="str">
            <v>COURT-INTERNET</v>
          </cell>
          <cell r="C122">
            <v>900</v>
          </cell>
          <cell r="D122">
            <v>600</v>
          </cell>
          <cell r="E122">
            <v>825</v>
          </cell>
          <cell r="F122">
            <v>825</v>
          </cell>
        </row>
        <row r="123">
          <cell r="A123" t="str">
            <v>A -1110-4-130</v>
          </cell>
          <cell r="B123" t="str">
            <v>COURT-COPIER SERV AGREE &amp; SUPPLIES</v>
          </cell>
          <cell r="C123">
            <v>1147.68</v>
          </cell>
          <cell r="D123">
            <v>190</v>
          </cell>
          <cell r="E123">
            <v>575.96</v>
          </cell>
          <cell r="F123">
            <v>575.96</v>
          </cell>
        </row>
        <row r="124">
          <cell r="A124" t="str">
            <v>A -1110-4-341</v>
          </cell>
          <cell r="B124" t="str">
            <v>COURT-TELEPHONE (NEXTIVA)</v>
          </cell>
          <cell r="C124">
            <v>2205.6</v>
          </cell>
          <cell r="D124">
            <v>2417.8200000000002</v>
          </cell>
          <cell r="E124">
            <v>2680.47</v>
          </cell>
          <cell r="F124">
            <v>2680.47</v>
          </cell>
        </row>
        <row r="125">
          <cell r="A125" t="str">
            <v>A -1110-4-342</v>
          </cell>
          <cell r="B125" t="str">
            <v>COURT-LONG DIST SERVICE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</row>
        <row r="126">
          <cell r="A126" t="str">
            <v>A -1110-4-346</v>
          </cell>
          <cell r="B126" t="str">
            <v>COURT-CELLULAR (VERIZON)</v>
          </cell>
          <cell r="C126">
            <v>0</v>
          </cell>
          <cell r="D126">
            <v>0</v>
          </cell>
          <cell r="E126">
            <v>70.97</v>
          </cell>
          <cell r="F126">
            <v>70.97</v>
          </cell>
        </row>
        <row r="127">
          <cell r="A127" t="str">
            <v>A -1110-4-439</v>
          </cell>
          <cell r="B127" t="str">
            <v>COURT-BLDG REPAIR &amp; SUPPLIES</v>
          </cell>
          <cell r="C127">
            <v>1000</v>
          </cell>
          <cell r="D127">
            <v>0</v>
          </cell>
          <cell r="E127">
            <v>3778.79</v>
          </cell>
          <cell r="F127">
            <v>3778.79</v>
          </cell>
        </row>
        <row r="128">
          <cell r="A128" t="str">
            <v>A -1110-4-530</v>
          </cell>
          <cell r="B128" t="str">
            <v>COURT-JURY EXPENSE</v>
          </cell>
          <cell r="C128">
            <v>200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A -1110-4-540</v>
          </cell>
          <cell r="B129" t="str">
            <v>COURT-SECURITY</v>
          </cell>
          <cell r="C129">
            <v>300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A -1110-4-901</v>
          </cell>
          <cell r="B130" t="str">
            <v>COURT-EYE CARE ALLOWANCE</v>
          </cell>
          <cell r="C130">
            <v>1650</v>
          </cell>
          <cell r="D130">
            <v>1650</v>
          </cell>
          <cell r="E130">
            <v>1650</v>
          </cell>
          <cell r="F130">
            <v>1650</v>
          </cell>
        </row>
        <row r="131">
          <cell r="A131" t="str">
            <v>A -1110-4-930</v>
          </cell>
          <cell r="B131" t="str">
            <v>COURT-CONF/MLG/ED</v>
          </cell>
          <cell r="C131">
            <v>1500</v>
          </cell>
          <cell r="D131">
            <v>1854.81</v>
          </cell>
          <cell r="E131">
            <v>871.76</v>
          </cell>
          <cell r="F131">
            <v>871.76</v>
          </cell>
        </row>
        <row r="132">
          <cell r="A132" t="str">
            <v>A -1110-4-940</v>
          </cell>
          <cell r="B132" t="str">
            <v>JUSTICE-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</row>
        <row r="133">
          <cell r="A133" t="str">
            <v>A -1210-0-000</v>
          </cell>
          <cell r="B133" t="str">
            <v>MAYOR: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</row>
        <row r="134">
          <cell r="A134" t="str">
            <v>A -1210-1-000</v>
          </cell>
          <cell r="B134" t="str">
            <v>MAYOR PERSONAL SERVICES</v>
          </cell>
          <cell r="C134">
            <v>36984.480000000003</v>
          </cell>
          <cell r="D134">
            <v>22125.58</v>
          </cell>
          <cell r="E134">
            <v>31389.56</v>
          </cell>
          <cell r="F134">
            <v>29517.200000000001</v>
          </cell>
        </row>
        <row r="135">
          <cell r="A135" t="str">
            <v>A -1210-2-000</v>
          </cell>
          <cell r="B135" t="str">
            <v>MAYOR-EQUIPMENT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A136" t="str">
            <v>A -1210-2-111</v>
          </cell>
          <cell r="B136" t="str">
            <v>MAYOR-EQUIP-COMPUTER/COPIER</v>
          </cell>
          <cell r="C136">
            <v>5000</v>
          </cell>
          <cell r="D136">
            <v>0</v>
          </cell>
          <cell r="E136">
            <v>0</v>
          </cell>
          <cell r="F136">
            <v>0</v>
          </cell>
        </row>
        <row r="137">
          <cell r="A137" t="str">
            <v>A -1210-4-000</v>
          </cell>
          <cell r="B137" t="str">
            <v>MAYOR CONT EXPENSE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</row>
        <row r="138">
          <cell r="A138" t="str">
            <v>A -1210-4-065</v>
          </cell>
          <cell r="B138" t="str">
            <v>MAYOR-MISC EXPENSE</v>
          </cell>
          <cell r="C138">
            <v>1500</v>
          </cell>
          <cell r="D138">
            <v>1158.6400000000001</v>
          </cell>
          <cell r="E138">
            <v>1310.6600000000001</v>
          </cell>
          <cell r="F138">
            <v>1310.6600000000001</v>
          </cell>
        </row>
        <row r="139">
          <cell r="A139" t="str">
            <v>A -1210-4-101</v>
          </cell>
          <cell r="B139" t="str">
            <v>MAYOR-MISC OFFICE SUPPLY</v>
          </cell>
          <cell r="C139">
            <v>100</v>
          </cell>
          <cell r="D139">
            <v>137.93</v>
          </cell>
          <cell r="E139">
            <v>0</v>
          </cell>
          <cell r="F139">
            <v>0</v>
          </cell>
        </row>
        <row r="140">
          <cell r="A140" t="str">
            <v>A -1210-4-150</v>
          </cell>
          <cell r="B140" t="str">
            <v>MAYOR-COPIER MAINT/AGREEMENT</v>
          </cell>
          <cell r="C140">
            <v>2000</v>
          </cell>
          <cell r="D140">
            <v>336.09</v>
          </cell>
          <cell r="E140">
            <v>3130.26</v>
          </cell>
          <cell r="F140">
            <v>3130.26</v>
          </cell>
        </row>
        <row r="141">
          <cell r="A141" t="str">
            <v>A -1210-4-930</v>
          </cell>
          <cell r="B141" t="str">
            <v>MAYOR-CONF/MILEAGE/ED</v>
          </cell>
          <cell r="C141">
            <v>0</v>
          </cell>
          <cell r="D141">
            <v>401.8</v>
          </cell>
          <cell r="E141">
            <v>440</v>
          </cell>
          <cell r="F141">
            <v>440</v>
          </cell>
        </row>
        <row r="142">
          <cell r="A142" t="str">
            <v>A -1210-4-940</v>
          </cell>
          <cell r="B142" t="str">
            <v>MAYOR-CNTR-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A -1320-0-000</v>
          </cell>
          <cell r="B143" t="str">
            <v>AUDITOR: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A -1320-4-000</v>
          </cell>
          <cell r="B144" t="str">
            <v>AUDITOR CONTRACTUAL EXPENSE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A -1320-4-022</v>
          </cell>
          <cell r="B145" t="str">
            <v>FINANCE-AUDITOR</v>
          </cell>
          <cell r="C145">
            <v>40000</v>
          </cell>
          <cell r="D145">
            <v>13500</v>
          </cell>
          <cell r="E145">
            <v>60069</v>
          </cell>
          <cell r="F145">
            <v>60069</v>
          </cell>
        </row>
        <row r="146">
          <cell r="A146" t="str">
            <v>A -1320-4-230</v>
          </cell>
          <cell r="B146" t="str">
            <v>FINANCE-BLANK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A -1325-0-000</v>
          </cell>
          <cell r="B147" t="str">
            <v>TREASURER: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</row>
        <row r="148">
          <cell r="A148" t="str">
            <v>A -1325-1-000</v>
          </cell>
          <cell r="B148" t="str">
            <v>TREASURER PERS SERVICES</v>
          </cell>
          <cell r="C148">
            <v>174943.32</v>
          </cell>
          <cell r="D148">
            <v>119937.94</v>
          </cell>
          <cell r="E148">
            <v>179594.01</v>
          </cell>
          <cell r="F148">
            <v>179594.01</v>
          </cell>
        </row>
        <row r="149">
          <cell r="A149" t="str">
            <v>A -1325-2-000</v>
          </cell>
          <cell r="B149" t="str">
            <v>TREASURER-EQUIP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</row>
        <row r="150">
          <cell r="A150" t="str">
            <v>A -1325-2-115</v>
          </cell>
          <cell r="B150" t="str">
            <v>TREAS-EQUIP-MISC FURNITURE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</row>
        <row r="151">
          <cell r="A151" t="str">
            <v>A -1325-2-117</v>
          </cell>
          <cell r="B151" t="str">
            <v>TREAS-EQUIP-MISC SMALL PURCHASE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</row>
        <row r="152">
          <cell r="A152" t="str">
            <v>A -1325-2-120</v>
          </cell>
          <cell r="B152" t="str">
            <v>TREAS-EQUIP-COMPUTER &amp; EQUIPMENT</v>
          </cell>
          <cell r="C152">
            <v>1000</v>
          </cell>
          <cell r="D152">
            <v>1956</v>
          </cell>
          <cell r="E152">
            <v>25.98</v>
          </cell>
          <cell r="F152">
            <v>25.98</v>
          </cell>
        </row>
        <row r="153">
          <cell r="A153" t="str">
            <v>A -1325-4-000</v>
          </cell>
          <cell r="B153" t="str">
            <v>TREAS CONTR EXPENSES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A154" t="str">
            <v>A -1325-4-016</v>
          </cell>
          <cell r="B154" t="str">
            <v>TREAS-SERIAL BOND EXPENSES</v>
          </cell>
          <cell r="C154">
            <v>10000</v>
          </cell>
          <cell r="D154">
            <v>91</v>
          </cell>
          <cell r="E154">
            <v>91</v>
          </cell>
          <cell r="F154">
            <v>91</v>
          </cell>
        </row>
        <row r="155">
          <cell r="A155" t="str">
            <v>A -1325-4-025</v>
          </cell>
          <cell r="B155" t="str">
            <v>TREAS-APPRAISALS/GASB 34&amp;45</v>
          </cell>
          <cell r="C155">
            <v>3000</v>
          </cell>
          <cell r="D155">
            <v>6800</v>
          </cell>
          <cell r="E155">
            <v>0</v>
          </cell>
          <cell r="F155">
            <v>0</v>
          </cell>
        </row>
        <row r="156">
          <cell r="A156" t="str">
            <v>A -1325-4-026</v>
          </cell>
          <cell r="B156" t="str">
            <v>TREAS-FIXED ASSET INVENTORY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A157" t="str">
            <v>A -1325-4-035</v>
          </cell>
          <cell r="B157" t="str">
            <v>TREAS-DUES</v>
          </cell>
          <cell r="C157">
            <v>100</v>
          </cell>
          <cell r="D157">
            <v>50</v>
          </cell>
          <cell r="E157">
            <v>110</v>
          </cell>
          <cell r="F157">
            <v>110</v>
          </cell>
        </row>
        <row r="158">
          <cell r="A158" t="str">
            <v>A -1325-4-102</v>
          </cell>
          <cell r="B158" t="str">
            <v>TREAS-PAPER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A159" t="str">
            <v>A -1325-4-103</v>
          </cell>
          <cell r="B159" t="str">
            <v>TREAS-MAIL/PSTG/FEDEX CHRGS</v>
          </cell>
          <cell r="C159">
            <v>500</v>
          </cell>
          <cell r="D159">
            <v>141.56</v>
          </cell>
          <cell r="E159">
            <v>202.67</v>
          </cell>
          <cell r="F159">
            <v>202.67</v>
          </cell>
        </row>
        <row r="160">
          <cell r="A160" t="str">
            <v>A -1325-4-104</v>
          </cell>
          <cell r="B160" t="str">
            <v>TREAS-BINGO REPORT FORMS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</row>
        <row r="161">
          <cell r="A161" t="str">
            <v>A -1325-4-105</v>
          </cell>
          <cell r="B161" t="str">
            <v>TREAS-CENTRAL PRINTING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</row>
        <row r="162">
          <cell r="A162" t="str">
            <v>A -1325-4-107</v>
          </cell>
          <cell r="B162" t="str">
            <v>TREAS-COPIER SUPPLIES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</row>
        <row r="163">
          <cell r="A163" t="str">
            <v>A -1325-4-110</v>
          </cell>
          <cell r="B163" t="str">
            <v>TREAS-TYPEWRITER RPR/SERV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</row>
        <row r="164">
          <cell r="A164" t="str">
            <v>A -1325-4-120</v>
          </cell>
          <cell r="B164" t="str">
            <v>TREAS-COMPUTER/SFTWR MAINT</v>
          </cell>
          <cell r="C164">
            <v>20000</v>
          </cell>
          <cell r="D164">
            <v>12411.98</v>
          </cell>
          <cell r="E164">
            <v>21342.12</v>
          </cell>
          <cell r="F164">
            <v>21342.12</v>
          </cell>
        </row>
        <row r="165">
          <cell r="A165" t="str">
            <v>A -1325-4-121</v>
          </cell>
          <cell r="B165" t="str">
            <v>TREAS-W-2'S MAGNETIC MEDIA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  <row r="166">
          <cell r="A166" t="str">
            <v>A -1325-4-122</v>
          </cell>
          <cell r="B166" t="str">
            <v>TREAS-SOFTWARE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</row>
        <row r="167">
          <cell r="A167" t="str">
            <v>A -1325-4-126</v>
          </cell>
          <cell r="B167" t="str">
            <v>TREAS-INTERNET ACCESS</v>
          </cell>
          <cell r="C167">
            <v>0</v>
          </cell>
          <cell r="D167">
            <v>1388.71</v>
          </cell>
          <cell r="E167">
            <v>0</v>
          </cell>
          <cell r="F167">
            <v>0</v>
          </cell>
        </row>
        <row r="168">
          <cell r="A168" t="str">
            <v>A -1325-4-133</v>
          </cell>
          <cell r="B168" t="str">
            <v>TREAS-COMPUTER/MAINT AGREE</v>
          </cell>
          <cell r="C168">
            <v>17000</v>
          </cell>
          <cell r="D168">
            <v>8636.89</v>
          </cell>
          <cell r="E168">
            <v>11551.1</v>
          </cell>
          <cell r="F168">
            <v>11551.1</v>
          </cell>
        </row>
        <row r="169">
          <cell r="A169" t="str">
            <v>A -1325-4-150</v>
          </cell>
          <cell r="B169" t="str">
            <v>TREAS-COPIER MAINT AGREEMNT</v>
          </cell>
          <cell r="C169">
            <v>8000</v>
          </cell>
          <cell r="D169">
            <v>1416.5</v>
          </cell>
          <cell r="E169">
            <v>8594.4699999999993</v>
          </cell>
          <cell r="F169">
            <v>8594.4699999999993</v>
          </cell>
        </row>
        <row r="170">
          <cell r="A170" t="str">
            <v>A -1325-4-151</v>
          </cell>
          <cell r="B170" t="str">
            <v>TREAS-PSTG METER LEASE</v>
          </cell>
          <cell r="C170">
            <v>2000</v>
          </cell>
          <cell r="D170">
            <v>2068.4699999999998</v>
          </cell>
          <cell r="E170">
            <v>2780</v>
          </cell>
          <cell r="F170">
            <v>2780</v>
          </cell>
        </row>
        <row r="171">
          <cell r="A171" t="str">
            <v>A -1325-4-152</v>
          </cell>
          <cell r="B171" t="str">
            <v>TREAS-PSTG MACH&amp;SCALE LEASE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A172" t="str">
            <v>A -1325-4-339</v>
          </cell>
          <cell r="B172" t="str">
            <v>TREAS-TELEPHONE REPAIRS</v>
          </cell>
          <cell r="C172">
            <v>50</v>
          </cell>
          <cell r="D172">
            <v>0</v>
          </cell>
          <cell r="E172">
            <v>0</v>
          </cell>
          <cell r="F172">
            <v>0</v>
          </cell>
        </row>
        <row r="173">
          <cell r="A173" t="str">
            <v>A -1325-4-340</v>
          </cell>
          <cell r="B173" t="str">
            <v>TREAS-TELEPHONE-CELL</v>
          </cell>
          <cell r="C173">
            <v>0</v>
          </cell>
          <cell r="D173">
            <v>31.2</v>
          </cell>
          <cell r="E173">
            <v>0</v>
          </cell>
          <cell r="F173">
            <v>0</v>
          </cell>
        </row>
        <row r="174">
          <cell r="A174" t="str">
            <v>A -1325-4-341</v>
          </cell>
          <cell r="B174" t="str">
            <v>TREAS-TELEPHONE (NEXTIVA)</v>
          </cell>
          <cell r="C174">
            <v>7750</v>
          </cell>
          <cell r="D174">
            <v>4001.61</v>
          </cell>
          <cell r="E174">
            <v>6575.76</v>
          </cell>
          <cell r="F174">
            <v>6575.76</v>
          </cell>
        </row>
        <row r="175">
          <cell r="A175" t="str">
            <v>A -1325-4-342</v>
          </cell>
          <cell r="B175" t="str">
            <v>TREAS-TELEPHONE LNGDST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A176" t="str">
            <v>A -1325-4-901</v>
          </cell>
          <cell r="B176" t="str">
            <v>TREAS-EYE CARE ALLOWANCE</v>
          </cell>
          <cell r="C176">
            <v>1650</v>
          </cell>
          <cell r="D176">
            <v>1650</v>
          </cell>
          <cell r="E176">
            <v>1650</v>
          </cell>
          <cell r="F176">
            <v>1650</v>
          </cell>
        </row>
        <row r="177">
          <cell r="A177" t="str">
            <v>A -1325-4-930</v>
          </cell>
          <cell r="B177" t="str">
            <v>TREAS-CONF/MILEAGE/ED</v>
          </cell>
          <cell r="C177">
            <v>100</v>
          </cell>
          <cell r="D177">
            <v>56.5</v>
          </cell>
          <cell r="E177">
            <v>0</v>
          </cell>
          <cell r="F177">
            <v>0</v>
          </cell>
        </row>
        <row r="178">
          <cell r="A178" t="str">
            <v>A -1330-0-000</v>
          </cell>
          <cell r="B178" t="str">
            <v>BROOME COUNTY: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</row>
        <row r="179">
          <cell r="A179" t="str">
            <v>A -1330-4-000</v>
          </cell>
          <cell r="B179" t="str">
            <v>BROOME COUNTY FOR TAX BILLS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</row>
        <row r="180">
          <cell r="A180" t="str">
            <v>A -1330-4-950</v>
          </cell>
          <cell r="B180" t="str">
            <v>BROOME COUNTY FOR TAX BILLS</v>
          </cell>
          <cell r="C180">
            <v>6300</v>
          </cell>
          <cell r="D180">
            <v>5991.76</v>
          </cell>
          <cell r="E180">
            <v>6203.6</v>
          </cell>
          <cell r="F180">
            <v>6203.6</v>
          </cell>
        </row>
        <row r="181">
          <cell r="A181" t="str">
            <v>A -1362-4-000</v>
          </cell>
          <cell r="B181" t="str">
            <v>TAX ADV. &amp; CONTR. EXP.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</row>
        <row r="182">
          <cell r="A182" t="str">
            <v>A -1380-4-080</v>
          </cell>
          <cell r="B182" t="str">
            <v>FISCAL ADVISOR-AGENT FEES</v>
          </cell>
          <cell r="C182">
            <v>30000</v>
          </cell>
          <cell r="D182">
            <v>32998.15</v>
          </cell>
          <cell r="E182">
            <v>32343.73</v>
          </cell>
          <cell r="F182">
            <v>32343.73</v>
          </cell>
        </row>
        <row r="183">
          <cell r="A183" t="str">
            <v>A -1410-0-000</v>
          </cell>
          <cell r="B183" t="str">
            <v>CLERK: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A -1410-1-000</v>
          </cell>
          <cell r="B184" t="str">
            <v>CLERK PERSONAL SERVICE</v>
          </cell>
          <cell r="C184">
            <v>105896.88</v>
          </cell>
          <cell r="D184">
            <v>102949.42</v>
          </cell>
          <cell r="E184">
            <v>133631.34</v>
          </cell>
          <cell r="F184">
            <v>133631.34</v>
          </cell>
        </row>
        <row r="185">
          <cell r="A185" t="str">
            <v>A -1410-2-000</v>
          </cell>
          <cell r="B185" t="str">
            <v>CLERK EQUIPMENT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A -1410-2-114</v>
          </cell>
          <cell r="B186" t="str">
            <v>CLERK-EQUIP-BAS BC PROGRAM LICENSE</v>
          </cell>
          <cell r="C186">
            <v>625</v>
          </cell>
          <cell r="D186">
            <v>648.9</v>
          </cell>
          <cell r="E186">
            <v>618</v>
          </cell>
          <cell r="F186">
            <v>618</v>
          </cell>
        </row>
        <row r="187">
          <cell r="A187" t="str">
            <v>A -1410-2-120</v>
          </cell>
          <cell r="B187" t="str">
            <v>CLERK-EQUIP-COMPUTER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A -1410-4-000</v>
          </cell>
          <cell r="B188" t="str">
            <v>CLERK CONTR EXPENSES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A -1410-4-030</v>
          </cell>
          <cell r="B189" t="str">
            <v>CLERK-LEGAL NOTICES</v>
          </cell>
          <cell r="C189">
            <v>2500</v>
          </cell>
          <cell r="D189">
            <v>1235.02</v>
          </cell>
          <cell r="E189">
            <v>2860.44</v>
          </cell>
          <cell r="F189">
            <v>2860.44</v>
          </cell>
        </row>
        <row r="190">
          <cell r="A190" t="str">
            <v>A -1410-4-032</v>
          </cell>
          <cell r="B190" t="str">
            <v>CLERK-SUBSCRIPTIONS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A -1410-4-035</v>
          </cell>
          <cell r="B191" t="str">
            <v>CLERK-ASSOCIATION DUES</v>
          </cell>
          <cell r="C191">
            <v>100</v>
          </cell>
          <cell r="D191">
            <v>50</v>
          </cell>
          <cell r="E191">
            <v>50</v>
          </cell>
          <cell r="F191">
            <v>50</v>
          </cell>
        </row>
        <row r="192">
          <cell r="A192" t="str">
            <v>A -1410-4-041</v>
          </cell>
          <cell r="B192" t="str">
            <v>CLERK-CODE UPDATE &amp; SUPPLEMENTS</v>
          </cell>
          <cell r="C192">
            <v>2000</v>
          </cell>
          <cell r="D192">
            <v>8189</v>
          </cell>
          <cell r="E192">
            <v>1195</v>
          </cell>
          <cell r="F192">
            <v>1195</v>
          </cell>
        </row>
        <row r="193">
          <cell r="A193" t="str">
            <v>A -1410-4-065</v>
          </cell>
          <cell r="B193" t="str">
            <v>CLERK-MISC SUPPLIES</v>
          </cell>
          <cell r="C193">
            <v>125</v>
          </cell>
          <cell r="D193">
            <v>0</v>
          </cell>
          <cell r="E193">
            <v>1095.94</v>
          </cell>
          <cell r="F193">
            <v>1095.94</v>
          </cell>
        </row>
        <row r="194">
          <cell r="A194" t="str">
            <v>A -1410-4-101</v>
          </cell>
          <cell r="B194" t="str">
            <v>CLERK-OFFICE SUPPLIES</v>
          </cell>
          <cell r="C194">
            <v>500</v>
          </cell>
          <cell r="D194">
            <v>160.41999999999999</v>
          </cell>
          <cell r="E194">
            <v>16.18</v>
          </cell>
          <cell r="F194">
            <v>16.18</v>
          </cell>
        </row>
        <row r="195">
          <cell r="A195" t="str">
            <v>A -1410-4-102</v>
          </cell>
          <cell r="B195" t="str">
            <v>CLERK-SPECIALTY PAPER</v>
          </cell>
          <cell r="C195">
            <v>500</v>
          </cell>
          <cell r="D195">
            <v>0</v>
          </cell>
          <cell r="E195">
            <v>472.35</v>
          </cell>
          <cell r="F195">
            <v>472.35</v>
          </cell>
        </row>
        <row r="196">
          <cell r="A196" t="str">
            <v>A -1410-4-110</v>
          </cell>
          <cell r="B196" t="str">
            <v>CLERK-TYPEWRITER RPR/SERV</v>
          </cell>
          <cell r="C196">
            <v>150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A -1410-4-126</v>
          </cell>
          <cell r="B197" t="str">
            <v>CLERK-INTERNET/TAX PROGRAM HOSTING</v>
          </cell>
          <cell r="C197">
            <v>2000</v>
          </cell>
          <cell r="D197">
            <v>1700</v>
          </cell>
          <cell r="E197">
            <v>1849.9</v>
          </cell>
          <cell r="F197">
            <v>1849.9</v>
          </cell>
        </row>
        <row r="198">
          <cell r="A198" t="str">
            <v>A -1410-4-135</v>
          </cell>
          <cell r="B198" t="str">
            <v>CLERK-LEKTRIEVER MAINT</v>
          </cell>
          <cell r="C198">
            <v>1300</v>
          </cell>
          <cell r="D198">
            <v>0</v>
          </cell>
          <cell r="E198">
            <v>1180</v>
          </cell>
          <cell r="F198">
            <v>1180</v>
          </cell>
        </row>
        <row r="199">
          <cell r="A199" t="str">
            <v>A -1410-4-340</v>
          </cell>
          <cell r="B199" t="str">
            <v>CLERK-CELLULAR (VERIZON)</v>
          </cell>
          <cell r="C199">
            <v>500</v>
          </cell>
          <cell r="D199">
            <v>249.8</v>
          </cell>
          <cell r="E199">
            <v>80.53</v>
          </cell>
          <cell r="F199">
            <v>80.53</v>
          </cell>
        </row>
        <row r="200">
          <cell r="A200" t="str">
            <v>A -1410-4-901</v>
          </cell>
          <cell r="B200" t="str">
            <v>CLERK-EYE CARE ALLOWANCE</v>
          </cell>
          <cell r="C200">
            <v>550</v>
          </cell>
          <cell r="D200">
            <v>550</v>
          </cell>
          <cell r="E200">
            <v>550</v>
          </cell>
          <cell r="F200">
            <v>550</v>
          </cell>
        </row>
        <row r="201">
          <cell r="A201" t="str">
            <v>A -1420-0-000</v>
          </cell>
          <cell r="B201" t="str">
            <v>LAW: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A -1420-1-000</v>
          </cell>
          <cell r="B202" t="str">
            <v>LAW PERSONAL SERVICES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 t="str">
            <v>A -1420-4-000</v>
          </cell>
          <cell r="B203" t="str">
            <v>LAW CNTR EXPENSES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</row>
        <row r="204">
          <cell r="A204" t="str">
            <v>A -1420-4-010</v>
          </cell>
          <cell r="B204" t="str">
            <v>LAW-ATTORNEY SERVICES (C&amp;G)</v>
          </cell>
          <cell r="C204">
            <v>275000</v>
          </cell>
          <cell r="D204">
            <v>76144.84</v>
          </cell>
          <cell r="E204">
            <v>282316.14</v>
          </cell>
          <cell r="F204">
            <v>282316.14</v>
          </cell>
        </row>
        <row r="205">
          <cell r="A205" t="str">
            <v>A -1420-4-015</v>
          </cell>
          <cell r="B205" t="str">
            <v>LAW-LEGAL SERVICES-OTHER</v>
          </cell>
          <cell r="C205">
            <v>40000</v>
          </cell>
          <cell r="D205">
            <v>29109.74</v>
          </cell>
          <cell r="E205">
            <v>27719.4</v>
          </cell>
          <cell r="F205">
            <v>27719.4</v>
          </cell>
        </row>
        <row r="206">
          <cell r="A206" t="str">
            <v>A -1420-4-020</v>
          </cell>
          <cell r="B206" t="str">
            <v>LAW-ARBITRATOR FEES</v>
          </cell>
          <cell r="C206">
            <v>3000</v>
          </cell>
          <cell r="D206">
            <v>0</v>
          </cell>
          <cell r="E206">
            <v>0</v>
          </cell>
          <cell r="F206">
            <v>0</v>
          </cell>
        </row>
        <row r="207">
          <cell r="A207" t="str">
            <v>A -1420-4-025</v>
          </cell>
          <cell r="B207" t="str">
            <v>LAW-LEGAL SERV LABOR NEGOTIATIONS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</row>
        <row r="208">
          <cell r="A208" t="str">
            <v>A -1420-4-030</v>
          </cell>
          <cell r="B208" t="str">
            <v>LAW-LEGAL SERV COURT REPORTING</v>
          </cell>
          <cell r="C208">
            <v>500</v>
          </cell>
          <cell r="D208">
            <v>0</v>
          </cell>
          <cell r="E208">
            <v>0</v>
          </cell>
          <cell r="F208">
            <v>0</v>
          </cell>
        </row>
        <row r="209">
          <cell r="A209" t="str">
            <v>A -1440-0-000</v>
          </cell>
          <cell r="B209" t="str">
            <v>PLANNING: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</row>
        <row r="210">
          <cell r="A210" t="str">
            <v>A -1440-1-000</v>
          </cell>
          <cell r="B210" t="str">
            <v>PLANNING PERSONAL SERVICES</v>
          </cell>
          <cell r="C210">
            <v>109807</v>
          </cell>
          <cell r="D210">
            <v>71621.63</v>
          </cell>
          <cell r="E210">
            <v>104544.55</v>
          </cell>
          <cell r="F210">
            <v>100016.36</v>
          </cell>
        </row>
        <row r="211">
          <cell r="A211" t="str">
            <v>A -1440-2-000</v>
          </cell>
          <cell r="B211" t="str">
            <v>PLNG-ENGINEERING EQUIPMENT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</row>
        <row r="212">
          <cell r="A212" t="str">
            <v>A -1440-4-000</v>
          </cell>
          <cell r="B212" t="str">
            <v>ENGINEERING CONTR. EXPENSES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</row>
        <row r="213">
          <cell r="A213" t="str">
            <v>A -1440-4-036</v>
          </cell>
          <cell r="B213" t="str">
            <v>PLNG-DUES &amp; MEMBERSHIPS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</row>
        <row r="214">
          <cell r="A214" t="str">
            <v>A -1440-4-101</v>
          </cell>
          <cell r="B214" t="str">
            <v>PLNG-MISC OFFICE SUPPLIES</v>
          </cell>
          <cell r="C214">
            <v>1200</v>
          </cell>
          <cell r="D214">
            <v>1264.54</v>
          </cell>
          <cell r="E214">
            <v>1134.3</v>
          </cell>
          <cell r="F214">
            <v>1134.3</v>
          </cell>
        </row>
        <row r="215">
          <cell r="A215" t="str">
            <v>A -1440-4-103</v>
          </cell>
          <cell r="B215" t="str">
            <v>PLNG-MAIL/PSTG/FEDEX</v>
          </cell>
          <cell r="C215">
            <v>400</v>
          </cell>
          <cell r="D215">
            <v>0</v>
          </cell>
          <cell r="E215">
            <v>563.27</v>
          </cell>
          <cell r="F215">
            <v>563.27</v>
          </cell>
        </row>
        <row r="216">
          <cell r="A216" t="str">
            <v>A -1440-4-125</v>
          </cell>
          <cell r="B216" t="str">
            <v>PLNG-COMPUTER SFTWR/SUPPLY/INTERNET</v>
          </cell>
          <cell r="C216">
            <v>4000</v>
          </cell>
          <cell r="D216">
            <v>3761.03</v>
          </cell>
          <cell r="E216">
            <v>4357.57</v>
          </cell>
          <cell r="F216">
            <v>4357.57</v>
          </cell>
        </row>
        <row r="217">
          <cell r="A217" t="str">
            <v>A -1440-4-130</v>
          </cell>
          <cell r="B217" t="str">
            <v>PLNG-COPIER MAINT AGREE&amp;SERV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</row>
        <row r="218">
          <cell r="A218" t="str">
            <v>A -1440-4-133</v>
          </cell>
          <cell r="B218" t="str">
            <v>PLNG-COMPUTER/MAINT AGREE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</row>
        <row r="219">
          <cell r="A219" t="str">
            <v>A -1440-4-274</v>
          </cell>
          <cell r="B219" t="str">
            <v>PLNG-MISC PROJECT SURVEYING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A220" t="str">
            <v>A -1440-4-421</v>
          </cell>
          <cell r="B220" t="str">
            <v>PLNG-CAROUSEL BLDG/CFJ SIGNATURE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</row>
        <row r="221">
          <cell r="A221" t="str">
            <v>A -1440-4-630</v>
          </cell>
          <cell r="B221" t="str">
            <v>PLNG-IDA AGREEMENT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2">
          <cell r="A222" t="str">
            <v>A -1440-4-631</v>
          </cell>
          <cell r="B222" t="str">
            <v>PLNG-TOMA GROUP DRI SUPPORT</v>
          </cell>
          <cell r="C222">
            <v>0</v>
          </cell>
          <cell r="D222">
            <v>0</v>
          </cell>
          <cell r="E222">
            <v>26149.31</v>
          </cell>
          <cell r="F222">
            <v>26149.31</v>
          </cell>
        </row>
        <row r="223">
          <cell r="A223" t="str">
            <v>A -1440-4-710</v>
          </cell>
          <cell r="B223" t="str">
            <v>PLNG-HIGHWAY SIGNAGE-ATTRACTION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</row>
        <row r="224">
          <cell r="A224" t="str">
            <v>A -1440-4-810</v>
          </cell>
          <cell r="B224" t="str">
            <v>PLNG-SUSQUEHANNA HERITAGE AREA MNGMT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</row>
        <row r="225">
          <cell r="A225" t="str">
            <v>A -1440-4-830</v>
          </cell>
          <cell r="B225" t="str">
            <v>PLNG-TOFU INTER MUNI CODE AGREE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</row>
        <row r="226">
          <cell r="A226" t="str">
            <v>A -1440-4-901</v>
          </cell>
          <cell r="B226" t="str">
            <v>PLNG-EYE CARE ALLOWANCE</v>
          </cell>
          <cell r="C226">
            <v>1100</v>
          </cell>
          <cell r="D226">
            <v>1100</v>
          </cell>
          <cell r="E226">
            <v>1100</v>
          </cell>
          <cell r="F226">
            <v>1100</v>
          </cell>
        </row>
        <row r="227">
          <cell r="A227" t="str">
            <v>A -1440-4-930</v>
          </cell>
          <cell r="B227" t="str">
            <v>PLNG-CONF/MLG/ED</v>
          </cell>
          <cell r="C227">
            <v>300</v>
          </cell>
          <cell r="D227">
            <v>295</v>
          </cell>
          <cell r="E227">
            <v>75</v>
          </cell>
          <cell r="F227">
            <v>75</v>
          </cell>
        </row>
        <row r="228">
          <cell r="A228" t="str">
            <v>A -1460-0-000</v>
          </cell>
          <cell r="B228" t="str">
            <v>RECORDS MANAGEMNT: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</row>
        <row r="229">
          <cell r="A229" t="str">
            <v>A -1460-1-000</v>
          </cell>
          <cell r="B229" t="str">
            <v>RECORDS MANAGEMNT/PERSONAL SERVICES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</row>
        <row r="230">
          <cell r="A230" t="str">
            <v>A -1460-4-000</v>
          </cell>
          <cell r="B230" t="str">
            <v>RECORDS MANAGEMENT - GRANT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</row>
        <row r="231">
          <cell r="A231" t="str">
            <v>A -1620-0-000</v>
          </cell>
          <cell r="B231" t="str">
            <v>BUILDINGS: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</row>
        <row r="232">
          <cell r="A232" t="str">
            <v>A -1620-1-000</v>
          </cell>
          <cell r="B232" t="str">
            <v>BUILDINGS PERSONAL SERVICES</v>
          </cell>
          <cell r="C232">
            <v>52391</v>
          </cell>
          <cell r="D232">
            <v>41400.080000000002</v>
          </cell>
          <cell r="E232">
            <v>59058.36</v>
          </cell>
          <cell r="F232">
            <v>59058.36</v>
          </cell>
        </row>
        <row r="233">
          <cell r="A233" t="str">
            <v>A -1620-4-000</v>
          </cell>
          <cell r="B233" t="str">
            <v>BUILDING CONTRACTUAL EXPENSES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</row>
        <row r="234">
          <cell r="A234" t="str">
            <v>A -1620-4-101</v>
          </cell>
          <cell r="B234" t="str">
            <v>BLDG-COURT-HOUSEHOLD/RSTRM SUPPLY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</row>
        <row r="235">
          <cell r="A235" t="str">
            <v>A -1620-4-142</v>
          </cell>
          <cell r="B235" t="str">
            <v>BLDG-ELEVATOR MAINT CNTCT-VH</v>
          </cell>
          <cell r="C235">
            <v>600</v>
          </cell>
          <cell r="D235">
            <v>644.70000000000005</v>
          </cell>
          <cell r="E235">
            <v>2535.29</v>
          </cell>
          <cell r="F235">
            <v>2535.29</v>
          </cell>
        </row>
        <row r="236">
          <cell r="A236" t="str">
            <v>A -1620-4-165</v>
          </cell>
          <cell r="B236" t="str">
            <v>BLDG-BOILER MAINT &amp; INSPECTION</v>
          </cell>
          <cell r="C236">
            <v>1500</v>
          </cell>
          <cell r="D236">
            <v>1584.65</v>
          </cell>
          <cell r="E236">
            <v>1519.65</v>
          </cell>
          <cell r="F236">
            <v>1519.65</v>
          </cell>
        </row>
        <row r="237">
          <cell r="A237" t="str">
            <v>A -1620-4-166</v>
          </cell>
          <cell r="B237" t="str">
            <v>BLDG-HVAC VH</v>
          </cell>
          <cell r="C237">
            <v>0</v>
          </cell>
          <cell r="D237">
            <v>0</v>
          </cell>
          <cell r="E237">
            <v>129.62</v>
          </cell>
          <cell r="F237">
            <v>129.62</v>
          </cell>
        </row>
        <row r="238">
          <cell r="A238" t="str">
            <v>A -1620-4-167</v>
          </cell>
          <cell r="B238" t="str">
            <v>BLDG-JUSTICE BLDG-BOILER-ROOF RPLCMNT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A -1620-4-201</v>
          </cell>
          <cell r="B239" t="str">
            <v>BLDG-HOUSEHOLD/RESTROOM SUPPLY</v>
          </cell>
          <cell r="C239">
            <v>0</v>
          </cell>
          <cell r="D239">
            <v>1854.76</v>
          </cell>
          <cell r="E239">
            <v>113.51</v>
          </cell>
          <cell r="F239">
            <v>113.51</v>
          </cell>
        </row>
        <row r="240">
          <cell r="A240" t="str">
            <v>A -1620-4-202</v>
          </cell>
          <cell r="B240" t="str">
            <v>BLDG-JANITORIAL</v>
          </cell>
          <cell r="C240">
            <v>1200</v>
          </cell>
          <cell r="D240">
            <v>8920</v>
          </cell>
          <cell r="E240">
            <v>677.39</v>
          </cell>
          <cell r="F240">
            <v>677.39</v>
          </cell>
        </row>
        <row r="241">
          <cell r="A241" t="str">
            <v>A -1620-4-320</v>
          </cell>
          <cell r="B241" t="str">
            <v>BLDG-HEAT &amp; ELECTRIC (VH)</v>
          </cell>
          <cell r="C241">
            <v>20000</v>
          </cell>
          <cell r="D241">
            <v>12580.16</v>
          </cell>
          <cell r="E241">
            <v>22047.02</v>
          </cell>
          <cell r="F241">
            <v>22047.02</v>
          </cell>
        </row>
        <row r="242">
          <cell r="A242" t="str">
            <v>A -1620-4-331</v>
          </cell>
          <cell r="B242" t="str">
            <v>BLDG-PRKG LT&amp;ST/LIGHTS (VH)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</row>
        <row r="243">
          <cell r="A243" t="str">
            <v>A -1620-4-402</v>
          </cell>
          <cell r="B243" t="str">
            <v>BLDG-VILLAGE WIDE WEB SITE</v>
          </cell>
          <cell r="C243">
            <v>1500</v>
          </cell>
          <cell r="D243">
            <v>0</v>
          </cell>
          <cell r="E243">
            <v>1340.56</v>
          </cell>
          <cell r="F243">
            <v>1340.56</v>
          </cell>
        </row>
        <row r="244">
          <cell r="A244" t="str">
            <v>A -1620-4-410</v>
          </cell>
          <cell r="B244" t="str">
            <v>BLDG-REPAIRS &amp; SUPPLIES</v>
          </cell>
          <cell r="C244">
            <v>6000</v>
          </cell>
          <cell r="D244">
            <v>4332.84</v>
          </cell>
          <cell r="E244">
            <v>1763.37</v>
          </cell>
          <cell r="F244">
            <v>1763.37</v>
          </cell>
        </row>
        <row r="245">
          <cell r="A245" t="str">
            <v>A -1620-4-435</v>
          </cell>
          <cell r="B245" t="str">
            <v>BLDG-MAINTENANCE (LIBRARY)</v>
          </cell>
          <cell r="C245">
            <v>1500</v>
          </cell>
          <cell r="D245">
            <v>966.55</v>
          </cell>
          <cell r="E245">
            <v>19032.77</v>
          </cell>
          <cell r="F245">
            <v>19032.77</v>
          </cell>
        </row>
        <row r="246">
          <cell r="A246" t="str">
            <v>A -1620-4-440</v>
          </cell>
          <cell r="B246" t="str">
            <v>BLDG-MAINTENANCE (JC SENIOR CNTR)</v>
          </cell>
          <cell r="C246">
            <v>0</v>
          </cell>
          <cell r="D246">
            <v>884.51</v>
          </cell>
          <cell r="E246">
            <v>0</v>
          </cell>
          <cell r="F246">
            <v>0</v>
          </cell>
        </row>
        <row r="247">
          <cell r="A247" t="str">
            <v>A -1620-4-450</v>
          </cell>
          <cell r="B247" t="str">
            <v>BLDG-SECURITY (VH)</v>
          </cell>
          <cell r="C247">
            <v>500</v>
          </cell>
          <cell r="D247">
            <v>594</v>
          </cell>
          <cell r="E247">
            <v>314</v>
          </cell>
          <cell r="F247">
            <v>314</v>
          </cell>
        </row>
        <row r="248">
          <cell r="A248" t="str">
            <v>A -1620-4-562</v>
          </cell>
          <cell r="B248" t="str">
            <v>BLDG-LIMEENERGY/GENERATOR VH(20-21)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A -1620-4-901</v>
          </cell>
          <cell r="B249" t="str">
            <v>BLDG-EYE CARE/CLOTHING ALLOWANCE</v>
          </cell>
          <cell r="C249">
            <v>1150</v>
          </cell>
          <cell r="D249">
            <v>1150</v>
          </cell>
          <cell r="E249">
            <v>1150</v>
          </cell>
          <cell r="F249">
            <v>1150</v>
          </cell>
        </row>
        <row r="250">
          <cell r="A250" t="str">
            <v>A -1640-0-000</v>
          </cell>
          <cell r="B250" t="str">
            <v>CENTRAL GARAGE: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A -1640-1-000</v>
          </cell>
          <cell r="B251" t="str">
            <v>CNTL GARAGE PERSONAL SERVICES</v>
          </cell>
          <cell r="C251">
            <v>125170</v>
          </cell>
          <cell r="D251">
            <v>96249.24</v>
          </cell>
          <cell r="E251">
            <v>145459.03</v>
          </cell>
          <cell r="F251">
            <v>145459.03</v>
          </cell>
        </row>
        <row r="252">
          <cell r="A252" t="str">
            <v>A -1640-2-000</v>
          </cell>
          <cell r="B252" t="str">
            <v>CNTL GARAGE EQUIPMENT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</row>
        <row r="253">
          <cell r="A253" t="str">
            <v>A -1640-2-120</v>
          </cell>
          <cell r="B253" t="str">
            <v>DPW GARAGE-EQUIP-COMPUTER</v>
          </cell>
          <cell r="C253">
            <v>3500</v>
          </cell>
          <cell r="D253">
            <v>3919</v>
          </cell>
          <cell r="E253">
            <v>0</v>
          </cell>
          <cell r="F253">
            <v>0</v>
          </cell>
        </row>
        <row r="254">
          <cell r="A254" t="str">
            <v>A -1640-2-503</v>
          </cell>
          <cell r="B254" t="str">
            <v>DPW GARAGE-EQUIP-MISC TOOLS</v>
          </cell>
          <cell r="C254">
            <v>12000</v>
          </cell>
          <cell r="D254">
            <v>10641.25</v>
          </cell>
          <cell r="E254">
            <v>1714.39</v>
          </cell>
          <cell r="F254">
            <v>1714.39</v>
          </cell>
        </row>
        <row r="255">
          <cell r="A255" t="str">
            <v>A -1640-2-504</v>
          </cell>
          <cell r="B255" t="str">
            <v>DPW GARAGE-EQUIP-ELECTRONIC ENG CARTR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</row>
        <row r="256">
          <cell r="A256" t="str">
            <v>A -1640-2-505</v>
          </cell>
          <cell r="B256" t="str">
            <v>DPW GARAGE-EQUIP-COMPUTER DIAG TOOL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A -1640-2-510</v>
          </cell>
          <cell r="B257" t="str">
            <v>DPW GARAGE-EQUIP-EXH/MECHANICS GARAGE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A -1640-2-515</v>
          </cell>
          <cell r="B258" t="str">
            <v>DPW GARAGE-EQUIP-RADIO SYSTEM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A -1640-2-520</v>
          </cell>
          <cell r="B259" t="str">
            <v>DPW GARAGE-EQUIP-SECURITY SYSTEM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A -1640-2-521</v>
          </cell>
          <cell r="B260" t="str">
            <v>DPW GARAGE-EQUIP-PORTABLE RADIOS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1">
          <cell r="A261" t="str">
            <v>A -1640-2-525</v>
          </cell>
          <cell r="B261" t="str">
            <v>DPW GARAGE-EQUIP-TIRE PRESS MONITOR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</row>
        <row r="262">
          <cell r="A262" t="str">
            <v>A -1640-2-526</v>
          </cell>
          <cell r="B262" t="str">
            <v>DPW GARAGE-EQUIP-NYS DMV SGS TEST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3">
          <cell r="A263" t="str">
            <v>A -1640-2-527</v>
          </cell>
          <cell r="B263" t="str">
            <v>DPW GARAGE-EQUIP-RADIO BASED GPS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</row>
        <row r="264">
          <cell r="A264" t="str">
            <v>A -1640-4-000</v>
          </cell>
          <cell r="B264" t="str">
            <v>CENTRAL GARAGE CONTR EXPENSES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</row>
        <row r="265">
          <cell r="A265" t="str">
            <v>A -1640-4-031</v>
          </cell>
          <cell r="B265" t="str">
            <v>DPW GARAGE-ANNUAL GPS SERVICE FEE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A -1640-4-034</v>
          </cell>
          <cell r="B266" t="str">
            <v>DPW GARAGE-IDENTIFIX MEMBERSHIP(ONLINE)</v>
          </cell>
          <cell r="C266">
            <v>2000</v>
          </cell>
          <cell r="D266">
            <v>1428</v>
          </cell>
          <cell r="E266">
            <v>319</v>
          </cell>
          <cell r="F266">
            <v>319</v>
          </cell>
        </row>
        <row r="267">
          <cell r="A267" t="str">
            <v>A -1640-4-035</v>
          </cell>
          <cell r="B267" t="str">
            <v>DPW GARAGE-DUES &amp; MEMBERSHIPS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A -1640-4-040</v>
          </cell>
          <cell r="B268" t="str">
            <v>DPW GARAGE-SCAN TOOL UPDATES</v>
          </cell>
          <cell r="C268">
            <v>3200</v>
          </cell>
          <cell r="D268">
            <v>1690</v>
          </cell>
          <cell r="E268">
            <v>8394.01</v>
          </cell>
          <cell r="F268">
            <v>8394.01</v>
          </cell>
        </row>
        <row r="269">
          <cell r="A269" t="str">
            <v>A -1640-4-122</v>
          </cell>
          <cell r="B269" t="str">
            <v>DPW GARAGE-SGS VEH INSPECTION</v>
          </cell>
          <cell r="C269">
            <v>75</v>
          </cell>
          <cell r="D269">
            <v>0</v>
          </cell>
          <cell r="E269">
            <v>87.2</v>
          </cell>
          <cell r="F269">
            <v>87.2</v>
          </cell>
        </row>
        <row r="270">
          <cell r="A270" t="str">
            <v>A -1640-4-126</v>
          </cell>
          <cell r="B270" t="str">
            <v>DPW GARAGE-INTERNET ACCESS (CHARTER)</v>
          </cell>
          <cell r="C270">
            <v>1500</v>
          </cell>
          <cell r="D270">
            <v>597.16</v>
          </cell>
          <cell r="E270">
            <v>3946.05</v>
          </cell>
          <cell r="F270">
            <v>3946.05</v>
          </cell>
        </row>
        <row r="271">
          <cell r="A271" t="str">
            <v>A -1640-4-134</v>
          </cell>
          <cell r="B271" t="str">
            <v>DPW GARAGE-TIME CLOCK MAINTENANCE</v>
          </cell>
          <cell r="C271">
            <v>500</v>
          </cell>
          <cell r="D271">
            <v>80.319999999999993</v>
          </cell>
          <cell r="E271">
            <v>442.79</v>
          </cell>
          <cell r="F271">
            <v>442.79</v>
          </cell>
        </row>
        <row r="272">
          <cell r="A272" t="str">
            <v>A -1640-4-201</v>
          </cell>
          <cell r="B272" t="str">
            <v>DPW GARAGE-HOUSEHOLD/RESTROOM SUPPLIES</v>
          </cell>
          <cell r="C272">
            <v>500</v>
          </cell>
          <cell r="D272">
            <v>1159.8399999999999</v>
          </cell>
          <cell r="E272">
            <v>501.54</v>
          </cell>
          <cell r="F272">
            <v>501.54</v>
          </cell>
        </row>
        <row r="273">
          <cell r="A273" t="str">
            <v>A -1640-4-202</v>
          </cell>
          <cell r="B273" t="str">
            <v>DPW GARAGE-JANITORIAL SUPPLY</v>
          </cell>
          <cell r="C273">
            <v>500</v>
          </cell>
          <cell r="D273">
            <v>30.16</v>
          </cell>
          <cell r="E273">
            <v>0</v>
          </cell>
          <cell r="F273">
            <v>0</v>
          </cell>
        </row>
        <row r="274">
          <cell r="A274" t="str">
            <v>A -1640-4-207</v>
          </cell>
          <cell r="B274" t="str">
            <v>DPW GARAGE-DISPOSE MECHANIC RAGS</v>
          </cell>
          <cell r="C274">
            <v>200</v>
          </cell>
          <cell r="D274">
            <v>0</v>
          </cell>
          <cell r="E274">
            <v>168.24</v>
          </cell>
          <cell r="F274">
            <v>168.24</v>
          </cell>
        </row>
        <row r="275">
          <cell r="A275" t="str">
            <v>A -1640-4-230</v>
          </cell>
          <cell r="B275" t="str">
            <v>DPW GARAGE-INDUS GAS/CYL RENT</v>
          </cell>
          <cell r="C275">
            <v>1000</v>
          </cell>
          <cell r="D275">
            <v>688.35</v>
          </cell>
          <cell r="E275">
            <v>647.73</v>
          </cell>
          <cell r="F275">
            <v>647.73</v>
          </cell>
        </row>
        <row r="276">
          <cell r="A276" t="str">
            <v>A -1640-4-242</v>
          </cell>
          <cell r="B276" t="str">
            <v>DPW GARAGE-RADIO RPR/MAINT</v>
          </cell>
          <cell r="C276">
            <v>5900</v>
          </cell>
          <cell r="D276">
            <v>4875.95</v>
          </cell>
          <cell r="E276">
            <v>6553.76</v>
          </cell>
          <cell r="F276">
            <v>6553.76</v>
          </cell>
        </row>
        <row r="277">
          <cell r="A277" t="str">
            <v>A -1640-4-243</v>
          </cell>
          <cell r="B277" t="str">
            <v>DPW GARAGE-FUEL PUMP RPR &amp; MAINT</v>
          </cell>
          <cell r="C277">
            <v>1000</v>
          </cell>
          <cell r="D277">
            <v>410</v>
          </cell>
          <cell r="E277">
            <v>806.71</v>
          </cell>
          <cell r="F277">
            <v>806.71</v>
          </cell>
        </row>
        <row r="278">
          <cell r="A278" t="str">
            <v>A -1640-4-244</v>
          </cell>
          <cell r="B278" t="str">
            <v>DPW GARAGE-PRESSURE WASHER MAINTENANCE</v>
          </cell>
          <cell r="C278">
            <v>250</v>
          </cell>
          <cell r="D278">
            <v>0</v>
          </cell>
          <cell r="E278">
            <v>22.06</v>
          </cell>
          <cell r="F278">
            <v>22.06</v>
          </cell>
        </row>
        <row r="279">
          <cell r="A279" t="str">
            <v>A -1640-4-245</v>
          </cell>
          <cell r="B279" t="str">
            <v>DPW GARAGE-CLEAN BURN SYSTEM MAINTENANCE</v>
          </cell>
          <cell r="C279">
            <v>50</v>
          </cell>
          <cell r="D279">
            <v>0</v>
          </cell>
          <cell r="E279">
            <v>0</v>
          </cell>
          <cell r="F279">
            <v>0</v>
          </cell>
        </row>
        <row r="280">
          <cell r="A280" t="str">
            <v>A -1640-4-260</v>
          </cell>
          <cell r="B280" t="str">
            <v>DPW GARAGE-GAS/DIESEL FUEL</v>
          </cell>
          <cell r="C280">
            <v>290000</v>
          </cell>
          <cell r="D280">
            <v>163533.88</v>
          </cell>
          <cell r="E280">
            <v>231394.57</v>
          </cell>
          <cell r="F280">
            <v>158869.35</v>
          </cell>
        </row>
        <row r="281">
          <cell r="A281" t="str">
            <v>A -1640-4-261</v>
          </cell>
          <cell r="B281" t="str">
            <v>DPW GARAGE-DEF FUEL ADDITIVE</v>
          </cell>
          <cell r="C281">
            <v>5000</v>
          </cell>
          <cell r="D281">
            <v>2980.53</v>
          </cell>
          <cell r="E281">
            <v>0</v>
          </cell>
          <cell r="F281">
            <v>0</v>
          </cell>
        </row>
        <row r="282">
          <cell r="A282" t="str">
            <v>A -1640-4-262</v>
          </cell>
          <cell r="B282" t="str">
            <v>DPW GARAGE-OIL/GREASE/ANTI-FREEZE</v>
          </cell>
          <cell r="C282">
            <v>4000</v>
          </cell>
          <cell r="D282">
            <v>2479.04</v>
          </cell>
          <cell r="E282">
            <v>1827.21</v>
          </cell>
          <cell r="F282">
            <v>1827.21</v>
          </cell>
        </row>
        <row r="283">
          <cell r="A283" t="str">
            <v>A -1640-4-263</v>
          </cell>
          <cell r="B283" t="str">
            <v>DPW GARAGE-HYDRAULIC OIL</v>
          </cell>
          <cell r="C283">
            <v>3000</v>
          </cell>
          <cell r="D283">
            <v>398</v>
          </cell>
          <cell r="E283">
            <v>2522.21</v>
          </cell>
          <cell r="F283">
            <v>2522.21</v>
          </cell>
        </row>
        <row r="284">
          <cell r="A284" t="str">
            <v>A -1640-4-273</v>
          </cell>
          <cell r="B284" t="str">
            <v>DPW GARAGE-PAINT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</row>
        <row r="285">
          <cell r="A285" t="str">
            <v>A -1640-4-326</v>
          </cell>
          <cell r="B285" t="str">
            <v>DPW GARAGE-HEAT &amp; ELECTRIC</v>
          </cell>
          <cell r="C285">
            <v>30000</v>
          </cell>
          <cell r="D285">
            <v>17604.23</v>
          </cell>
          <cell r="E285">
            <v>47530.12</v>
          </cell>
          <cell r="F285">
            <v>47530.12</v>
          </cell>
        </row>
        <row r="286">
          <cell r="A286" t="str">
            <v>A -1640-4-339</v>
          </cell>
          <cell r="B286" t="str">
            <v>DPW GARAGE-TELEPHONE REPAIRS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</row>
        <row r="287">
          <cell r="A287" t="str">
            <v>A -1640-4-340</v>
          </cell>
          <cell r="B287" t="str">
            <v>DPW GARAGE-TELEPHONE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</row>
        <row r="288">
          <cell r="A288" t="str">
            <v>A -1640-4-341</v>
          </cell>
          <cell r="B288" t="str">
            <v>DPW GARAGE-CELLULAR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</row>
        <row r="289">
          <cell r="A289" t="str">
            <v>A -1640-4-342</v>
          </cell>
          <cell r="B289" t="str">
            <v>DPW-TELEPHONE LONG DISTANCE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</row>
        <row r="290">
          <cell r="A290" t="str">
            <v>A -1640-4-410</v>
          </cell>
          <cell r="B290" t="str">
            <v>DPW GARAGE-MOVE TO .430</v>
          </cell>
          <cell r="C290">
            <v>0</v>
          </cell>
          <cell r="D290">
            <v>0</v>
          </cell>
          <cell r="E290">
            <v>801.98</v>
          </cell>
          <cell r="F290">
            <v>801.98</v>
          </cell>
        </row>
        <row r="291">
          <cell r="A291" t="str">
            <v>A -1640-4-430</v>
          </cell>
          <cell r="B291" t="str">
            <v>DPW GARAGE-BLDG MAINT &amp; REPAIRS</v>
          </cell>
          <cell r="C291">
            <v>3000</v>
          </cell>
          <cell r="D291">
            <v>-19997.400000000001</v>
          </cell>
          <cell r="E291">
            <v>2956.63</v>
          </cell>
          <cell r="F291">
            <v>2956.63</v>
          </cell>
        </row>
        <row r="292">
          <cell r="A292" t="str">
            <v>A -1640-4-440</v>
          </cell>
          <cell r="B292" t="str">
            <v>DPW GARAGE-HEATING SYSTEM REPLACEMENT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</row>
        <row r="293">
          <cell r="A293" t="str">
            <v>A -1640-4-445</v>
          </cell>
          <cell r="B293" t="str">
            <v>DPW GARAGE-SYSTEM TEMP REPLACEMENT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A -1640-4-503</v>
          </cell>
          <cell r="B294" t="str">
            <v>DPW GARAGE-MISC TOOLS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A -1640-4-523</v>
          </cell>
          <cell r="B295" t="str">
            <v>DPW GARAGE-FIRST AID SUPPLIES</v>
          </cell>
          <cell r="C295">
            <v>500</v>
          </cell>
          <cell r="D295">
            <v>0</v>
          </cell>
          <cell r="E295">
            <v>73.77</v>
          </cell>
          <cell r="F295">
            <v>73.77</v>
          </cell>
        </row>
        <row r="296">
          <cell r="A296" t="str">
            <v>A -1640-4-562</v>
          </cell>
          <cell r="B296" t="str">
            <v>DPW GARAGE-FIRE EXTINQUISHER SERV</v>
          </cell>
          <cell r="C296">
            <v>1500</v>
          </cell>
          <cell r="D296">
            <v>1024</v>
          </cell>
          <cell r="E296">
            <v>1000</v>
          </cell>
          <cell r="F296">
            <v>1000</v>
          </cell>
        </row>
        <row r="297">
          <cell r="A297" t="str">
            <v>A -1640-4-902</v>
          </cell>
          <cell r="B297" t="str">
            <v>DPW GARAGE-AUDIOMETRIC TESTING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8">
          <cell r="A298" t="str">
            <v>A -1640-4-915</v>
          </cell>
          <cell r="B298" t="str">
            <v>DPW GARAGE-CLOTHING ALLOWANCE</v>
          </cell>
          <cell r="C298">
            <v>1800</v>
          </cell>
          <cell r="D298">
            <v>1800</v>
          </cell>
          <cell r="E298">
            <v>1800</v>
          </cell>
          <cell r="F298">
            <v>1800</v>
          </cell>
        </row>
        <row r="299">
          <cell r="A299" t="str">
            <v>A -1640-4-920</v>
          </cell>
          <cell r="B299" t="str">
            <v>DPW GARAGE-CDL RENEWAL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0">
          <cell r="A300" t="str">
            <v>A -1640-4-921</v>
          </cell>
          <cell r="B300" t="str">
            <v>DPW GARAGE-CDL DRUG TESTING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</row>
        <row r="301">
          <cell r="A301" t="str">
            <v>A -1640-4-930</v>
          </cell>
          <cell r="B301" t="str">
            <v>DPW GARAGE-CONFS/MLG/ED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</row>
        <row r="302">
          <cell r="A302" t="str">
            <v>A -1640-4-975</v>
          </cell>
          <cell r="B302" t="str">
            <v>DPW GARAGE-NEW DPW FACILITY</v>
          </cell>
          <cell r="C302">
            <v>0</v>
          </cell>
          <cell r="D302">
            <v>0</v>
          </cell>
          <cell r="E302">
            <v>12303238.18</v>
          </cell>
          <cell r="F302">
            <v>10127441.84</v>
          </cell>
        </row>
        <row r="303">
          <cell r="A303" t="str">
            <v>A -1650-0-000</v>
          </cell>
          <cell r="B303" t="str">
            <v>FAMILY RESOURCE CENTER: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A -1650-2-000</v>
          </cell>
          <cell r="B304" t="str">
            <v>FAMILY RESOURCE CENTER-EQUIPMENT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A -1650-4-000</v>
          </cell>
          <cell r="B305" t="str">
            <v>DISSOLUTION EXPENSES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6">
          <cell r="A306" t="str">
            <v>A -1650-4-070</v>
          </cell>
          <cell r="B306" t="str">
            <v>DISSOLUTION EXPENSES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</row>
        <row r="307">
          <cell r="A307" t="str">
            <v>A -1660-0-000</v>
          </cell>
          <cell r="B307" t="str">
            <v>CENTRAL OFFICE: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8">
          <cell r="A308" t="str">
            <v>A -1660-4-000</v>
          </cell>
          <cell r="B308" t="str">
            <v>CENTRAL OFFICE SUPPLY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</row>
        <row r="309">
          <cell r="A309" t="str">
            <v>A -1660-4-101</v>
          </cell>
          <cell r="B309" t="str">
            <v>CNTL OFFICE-VAR OFFICE SUPPLIES</v>
          </cell>
          <cell r="C309">
            <v>7500</v>
          </cell>
          <cell r="D309">
            <v>6252.13</v>
          </cell>
          <cell r="E309">
            <v>6000</v>
          </cell>
          <cell r="F309">
            <v>5720.95</v>
          </cell>
        </row>
        <row r="310">
          <cell r="A310" t="str">
            <v>A -1660-4-102</v>
          </cell>
          <cell r="B310" t="str">
            <v>CNTL OFFICE-PAPER SUPPLIES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</row>
        <row r="311">
          <cell r="A311" t="str">
            <v>A -1670-0-000</v>
          </cell>
          <cell r="B311" t="str">
            <v>CENTRAL MAILING: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</row>
        <row r="312">
          <cell r="A312" t="str">
            <v>A -1670-4-000</v>
          </cell>
          <cell r="B312" t="str">
            <v>CENTRAL MAILING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</row>
        <row r="313">
          <cell r="A313" t="str">
            <v>A -1670-4-103</v>
          </cell>
          <cell r="B313" t="str">
            <v>CNTL OFFICE-MAIL/POSTAGE/FEES</v>
          </cell>
          <cell r="C313">
            <v>16000</v>
          </cell>
          <cell r="D313">
            <v>9232</v>
          </cell>
          <cell r="E313">
            <v>16000</v>
          </cell>
          <cell r="F313">
            <v>7186.82</v>
          </cell>
        </row>
        <row r="314">
          <cell r="A314" t="str">
            <v>A -1675-0-000</v>
          </cell>
          <cell r="B314" t="str">
            <v>CENTRAL PRINTING: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</row>
        <row r="315">
          <cell r="A315" t="str">
            <v>A -1675-4-000</v>
          </cell>
          <cell r="B315" t="str">
            <v>CENTRAL PRINTING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</row>
        <row r="316">
          <cell r="A316" t="str">
            <v>A -1675-4-105</v>
          </cell>
          <cell r="B316" t="str">
            <v>CNTL OFFICE-PRINTING</v>
          </cell>
          <cell r="C316">
            <v>2500</v>
          </cell>
          <cell r="D316">
            <v>0</v>
          </cell>
          <cell r="E316">
            <v>2500</v>
          </cell>
          <cell r="F316">
            <v>1040.3399999999999</v>
          </cell>
        </row>
        <row r="317">
          <cell r="A317" t="str">
            <v>A -1740-4-156</v>
          </cell>
          <cell r="B317" t="str">
            <v>DO NOT USE(DELETE)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</row>
        <row r="318">
          <cell r="A318" t="str">
            <v>A -1910-0-000</v>
          </cell>
          <cell r="B318" t="str">
            <v>UNALLOCATED INSURANCE: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</row>
        <row r="319">
          <cell r="A319" t="str">
            <v>A -1910-4-000</v>
          </cell>
          <cell r="B319" t="str">
            <v>UNALLOCATED INSURANCE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</row>
        <row r="320">
          <cell r="A320" t="str">
            <v>A -1910-4-310</v>
          </cell>
          <cell r="B320" t="str">
            <v>SPECIAL ITEM-UNALLOCATED INS-LIAB&amp;PROP</v>
          </cell>
          <cell r="C320">
            <v>295000</v>
          </cell>
          <cell r="D320">
            <v>324442.90999999997</v>
          </cell>
          <cell r="E320">
            <v>293817.14</v>
          </cell>
          <cell r="F320">
            <v>293817.14</v>
          </cell>
        </row>
        <row r="321">
          <cell r="A321" t="str">
            <v>A -1920-0-000</v>
          </cell>
          <cell r="B321" t="str">
            <v>MUNICIPAL ASSOCIATION DUES: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</row>
        <row r="322">
          <cell r="A322" t="str">
            <v>A -1920-4-000</v>
          </cell>
          <cell r="B322" t="str">
            <v>MUNICIPAL ASSOCIATION DUES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</row>
        <row r="323">
          <cell r="A323" t="str">
            <v>A -1920-4-035</v>
          </cell>
          <cell r="B323" t="str">
            <v>SPECIAL ITEM-MUNICPAL ASSOCIATION DUES</v>
          </cell>
          <cell r="C323">
            <v>5472</v>
          </cell>
          <cell r="D323">
            <v>5472</v>
          </cell>
          <cell r="E323">
            <v>5456</v>
          </cell>
          <cell r="F323">
            <v>5456</v>
          </cell>
        </row>
        <row r="324">
          <cell r="A324" t="str">
            <v>A -1930-0-000</v>
          </cell>
          <cell r="B324" t="str">
            <v>JUDGMENTS &amp; CLAIMS: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</row>
        <row r="325">
          <cell r="A325" t="str">
            <v>A -1930-4-000</v>
          </cell>
          <cell r="B325" t="str">
            <v>JUDGMENTS &amp; CLAIMS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</row>
        <row r="326">
          <cell r="A326" t="str">
            <v>A -1930-4-014</v>
          </cell>
          <cell r="B326" t="str">
            <v>SPECIAL ITEM-JUDGEMENTS&amp;CLAIMS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</row>
        <row r="327">
          <cell r="A327" t="str">
            <v>A -1940-0-000</v>
          </cell>
          <cell r="B327" t="str">
            <v>PURCHASE OF LAND (RIGHTS OF WAY)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</row>
        <row r="328">
          <cell r="A328" t="str">
            <v>A -1950-0-000</v>
          </cell>
          <cell r="B328" t="str">
            <v>TAXES &amp; ASSESS ON VILL. PROP.: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</row>
        <row r="329">
          <cell r="A329" t="str">
            <v>A -1950-4-000</v>
          </cell>
          <cell r="B329" t="str">
            <v>TAXES &amp; ASSESS ON VILL. PROP.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</row>
        <row r="330">
          <cell r="A330" t="str">
            <v>A -1950-4-015</v>
          </cell>
          <cell r="B330" t="str">
            <v>SPECIAL ITEM-TAXES ON VILLAGE PROPERTY</v>
          </cell>
          <cell r="C330">
            <v>3000</v>
          </cell>
          <cell r="D330">
            <v>0</v>
          </cell>
          <cell r="E330">
            <v>3000</v>
          </cell>
          <cell r="F330">
            <v>0</v>
          </cell>
        </row>
        <row r="331">
          <cell r="A331" t="str">
            <v>A -1964-0-000</v>
          </cell>
          <cell r="B331" t="str">
            <v>SPECIAL ITEM-REAL PROP TAX REFUND</v>
          </cell>
          <cell r="C331">
            <v>10000</v>
          </cell>
          <cell r="D331">
            <v>0</v>
          </cell>
          <cell r="E331">
            <v>37868.300000000003</v>
          </cell>
          <cell r="F331">
            <v>37868.300000000003</v>
          </cell>
        </row>
        <row r="332">
          <cell r="A332" t="str">
            <v>A -1990-0-000</v>
          </cell>
          <cell r="B332" t="str">
            <v>CONTINGENCY ACCOUNT: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</row>
        <row r="333">
          <cell r="A333" t="str">
            <v>A -1990-4-000</v>
          </cell>
          <cell r="B333" t="str">
            <v>CONTINGENCY ACCOUNT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</row>
        <row r="334">
          <cell r="A334" t="str">
            <v>A -1990-4-090</v>
          </cell>
          <cell r="B334" t="str">
            <v>SPECIAL ITEM-CONTINGENCY ACCOUNT</v>
          </cell>
          <cell r="C334">
            <v>250000</v>
          </cell>
          <cell r="D334">
            <v>0</v>
          </cell>
          <cell r="E334">
            <v>0</v>
          </cell>
          <cell r="F334">
            <v>0</v>
          </cell>
        </row>
        <row r="335">
          <cell r="A335" t="str">
            <v>A -3020-0-000</v>
          </cell>
          <cell r="B335" t="str">
            <v>PUBLIC SAFETY COMMUNICATIONS: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A -3020-1-000</v>
          </cell>
          <cell r="B336" t="str">
            <v>PUBLIC SAFETY COMMUNICATIONS-PERS SERVCS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</row>
        <row r="337">
          <cell r="A337" t="str">
            <v>A -3020-4-000</v>
          </cell>
          <cell r="B337" t="str">
            <v>PUBLIC SAFETY CONTR. EXPENSE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</row>
        <row r="338">
          <cell r="A338" t="str">
            <v>A -3020-4-140</v>
          </cell>
          <cell r="B338" t="str">
            <v>POLICE-CNTR-RADIOS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</row>
        <row r="339">
          <cell r="A339" t="str">
            <v>A -3020-4-242</v>
          </cell>
          <cell r="B339" t="str">
            <v>POLICE-CNTR-RADIO EQUIPMENT REPAIR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</row>
        <row r="340">
          <cell r="A340" t="str">
            <v>A -3120-0-000</v>
          </cell>
          <cell r="B340" t="str">
            <v>POLICE: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</row>
        <row r="341">
          <cell r="A341" t="str">
            <v>A -3120-1-000</v>
          </cell>
          <cell r="B341" t="str">
            <v>POLICE PERSONAL SERVICES</v>
          </cell>
          <cell r="C341">
            <v>3682030</v>
          </cell>
          <cell r="D341">
            <v>2657262.1800000002</v>
          </cell>
          <cell r="E341">
            <v>4010297.22</v>
          </cell>
          <cell r="F341">
            <v>4010297.22</v>
          </cell>
        </row>
        <row r="342">
          <cell r="A342" t="str">
            <v>A -3120-2-000</v>
          </cell>
          <cell r="B342" t="str">
            <v>POLICE EQUIPMENT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</row>
        <row r="343">
          <cell r="A343" t="str">
            <v>A -3120-2-112</v>
          </cell>
          <cell r="B343" t="str">
            <v>POLICE-EQUIP-SERVER</v>
          </cell>
          <cell r="C343">
            <v>2500</v>
          </cell>
          <cell r="D343">
            <v>9309.4</v>
          </cell>
          <cell r="E343">
            <v>10713.84</v>
          </cell>
          <cell r="F343">
            <v>10713.84</v>
          </cell>
        </row>
        <row r="344">
          <cell r="A344" t="str">
            <v>A -3120-2-113</v>
          </cell>
          <cell r="B344" t="str">
            <v>POLICE-EQUIP-SECURITY CAMERA'S</v>
          </cell>
          <cell r="C344">
            <v>1000</v>
          </cell>
          <cell r="D344">
            <v>0</v>
          </cell>
          <cell r="E344">
            <v>2434.96</v>
          </cell>
          <cell r="F344">
            <v>2434.96</v>
          </cell>
        </row>
        <row r="345">
          <cell r="A345" t="str">
            <v>A -3120-2-115</v>
          </cell>
          <cell r="B345" t="str">
            <v>POLICE-EQUIP-COPIERS</v>
          </cell>
          <cell r="C345">
            <v>1250</v>
          </cell>
          <cell r="D345">
            <v>3250</v>
          </cell>
          <cell r="E345">
            <v>0</v>
          </cell>
          <cell r="F345">
            <v>0</v>
          </cell>
        </row>
        <row r="346">
          <cell r="A346" t="str">
            <v>A -3120-2-117</v>
          </cell>
          <cell r="B346" t="str">
            <v>POLICE-EQUIP-SMALL MISC</v>
          </cell>
          <cell r="C346">
            <v>300</v>
          </cell>
          <cell r="D346">
            <v>24.98</v>
          </cell>
          <cell r="E346">
            <v>213.56</v>
          </cell>
          <cell r="F346">
            <v>213.56</v>
          </cell>
        </row>
        <row r="347">
          <cell r="A347" t="str">
            <v>A -3120-2-118</v>
          </cell>
          <cell r="B347" t="str">
            <v>POLICE-EQUIP-BOILER &amp; HVAC</v>
          </cell>
          <cell r="C347">
            <v>17638.310000000001</v>
          </cell>
          <cell r="D347">
            <v>15284.26</v>
          </cell>
          <cell r="E347">
            <v>15522.28</v>
          </cell>
          <cell r="F347">
            <v>8883.9699999999993</v>
          </cell>
        </row>
        <row r="348">
          <cell r="A348" t="str">
            <v>A -3120-2-120</v>
          </cell>
          <cell r="B348" t="str">
            <v>POLICE-EQUIP-COMPUTER</v>
          </cell>
          <cell r="C348">
            <v>6551.21</v>
          </cell>
          <cell r="D348">
            <v>2224.86</v>
          </cell>
          <cell r="E348">
            <v>10000</v>
          </cell>
          <cell r="F348">
            <v>8673.7900000000009</v>
          </cell>
        </row>
        <row r="349">
          <cell r="A349" t="str">
            <v>A -3120-2-130</v>
          </cell>
          <cell r="B349" t="str">
            <v>POLICE-EQUIP-NOT USED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</row>
        <row r="350">
          <cell r="A350" t="str">
            <v>A -3120-2-211</v>
          </cell>
          <cell r="B350" t="str">
            <v>POLICE-EQUIP-WEAPON BUY BACK (RETIREE)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</row>
        <row r="351">
          <cell r="A351" t="str">
            <v>A -3120-2-212</v>
          </cell>
          <cell r="B351" t="str">
            <v>POLICE-EQUIP-TASERS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</row>
        <row r="352">
          <cell r="A352" t="str">
            <v>A -3120-2-213</v>
          </cell>
          <cell r="B352" t="str">
            <v>POLICE-EQUIP-ARMORY</v>
          </cell>
          <cell r="C352">
            <v>9200</v>
          </cell>
          <cell r="D352">
            <v>5610.33</v>
          </cell>
          <cell r="E352">
            <v>6601</v>
          </cell>
          <cell r="F352">
            <v>6601</v>
          </cell>
        </row>
        <row r="353">
          <cell r="A353" t="str">
            <v>A -3120-2-220</v>
          </cell>
          <cell r="B353" t="str">
            <v>POLICE-EQUIP-PARKING TICKETS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</row>
        <row r="354">
          <cell r="A354" t="str">
            <v>A -3120-2-262</v>
          </cell>
          <cell r="B354" t="str">
            <v>POLICE-EQUIP-FIRE ALARM PANEL CNTBOARD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</row>
        <row r="355">
          <cell r="A355" t="str">
            <v>A -3120-2-280</v>
          </cell>
          <cell r="B355" t="str">
            <v>POLICE-EQUIP-TRAFFIC SIGNALS</v>
          </cell>
          <cell r="C355">
            <v>7060</v>
          </cell>
          <cell r="D355">
            <v>0</v>
          </cell>
          <cell r="E355">
            <v>6256.64</v>
          </cell>
          <cell r="F355">
            <v>6256.64</v>
          </cell>
        </row>
        <row r="356">
          <cell r="A356" t="str">
            <v>A -3120-2-310</v>
          </cell>
          <cell r="B356" t="str">
            <v>POLICE-EQUIP-VEHICLES (MOVE TO CAP)</v>
          </cell>
          <cell r="C356">
            <v>0</v>
          </cell>
          <cell r="D356">
            <v>0</v>
          </cell>
          <cell r="E356">
            <v>92549.93</v>
          </cell>
          <cell r="F356">
            <v>92549.93</v>
          </cell>
        </row>
        <row r="357">
          <cell r="A357" t="str">
            <v>A -3120-2-311</v>
          </cell>
          <cell r="B357" t="str">
            <v>POLICE-EQUIP-VEHICLE EQUIPMENT</v>
          </cell>
          <cell r="C357">
            <v>26500</v>
          </cell>
          <cell r="D357">
            <v>0</v>
          </cell>
          <cell r="E357">
            <v>27149.360000000001</v>
          </cell>
          <cell r="F357">
            <v>27149.360000000001</v>
          </cell>
        </row>
        <row r="358">
          <cell r="A358" t="str">
            <v>A -3120-4-000</v>
          </cell>
          <cell r="B358" t="str">
            <v>POLICE CONTRACTUAL EXPENSES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</row>
        <row r="359">
          <cell r="A359" t="str">
            <v>A -3120-4-036</v>
          </cell>
          <cell r="B359" t="str">
            <v>POLICE-ASSC DUES &amp; MEMBERSHIP FEES</v>
          </cell>
          <cell r="C359">
            <v>650</v>
          </cell>
          <cell r="D359">
            <v>250</v>
          </cell>
          <cell r="E359">
            <v>635</v>
          </cell>
          <cell r="F359">
            <v>635</v>
          </cell>
        </row>
        <row r="360">
          <cell r="A360" t="str">
            <v>A -3120-4-040</v>
          </cell>
          <cell r="B360" t="str">
            <v>POLICE-LAWBOOKS &amp; SUPPLEMENTS</v>
          </cell>
          <cell r="C360">
            <v>350</v>
          </cell>
          <cell r="D360">
            <v>0</v>
          </cell>
          <cell r="E360">
            <v>256.77</v>
          </cell>
          <cell r="F360">
            <v>256.77</v>
          </cell>
        </row>
        <row r="361">
          <cell r="A361" t="str">
            <v>A -3120-4-050</v>
          </cell>
          <cell r="B361" t="str">
            <v>POLICE-CHAPLAIN</v>
          </cell>
          <cell r="C361">
            <v>250</v>
          </cell>
          <cell r="D361">
            <v>250</v>
          </cell>
          <cell r="E361">
            <v>500</v>
          </cell>
          <cell r="F361">
            <v>500</v>
          </cell>
        </row>
        <row r="362">
          <cell r="A362" t="str">
            <v>A -3120-4-065</v>
          </cell>
          <cell r="B362" t="str">
            <v>POLICE-MISCELLANEOUS</v>
          </cell>
          <cell r="C362">
            <v>3500</v>
          </cell>
          <cell r="D362">
            <v>1934.63</v>
          </cell>
          <cell r="E362">
            <v>2943</v>
          </cell>
          <cell r="F362">
            <v>2297.9299999999998</v>
          </cell>
        </row>
        <row r="363">
          <cell r="A363" t="str">
            <v>A -3120-4-101</v>
          </cell>
          <cell r="B363" t="str">
            <v>POLICE-OFFICE SUPPLIES</v>
          </cell>
          <cell r="C363">
            <v>8000</v>
          </cell>
          <cell r="D363">
            <v>3429.9</v>
          </cell>
          <cell r="E363">
            <v>6740.03</v>
          </cell>
          <cell r="F363">
            <v>6740.03</v>
          </cell>
        </row>
        <row r="364">
          <cell r="A364" t="str">
            <v>A -3120-4-102</v>
          </cell>
          <cell r="B364" t="str">
            <v>POLICE-PAPER SUPPLIES-OTHER</v>
          </cell>
          <cell r="C364">
            <v>1250</v>
          </cell>
          <cell r="D364">
            <v>0</v>
          </cell>
          <cell r="E364">
            <v>727.5</v>
          </cell>
          <cell r="F364">
            <v>727.5</v>
          </cell>
        </row>
        <row r="365">
          <cell r="A365" t="str">
            <v>A -3120-4-103</v>
          </cell>
          <cell r="B365" t="str">
            <v>POLICE-MAIL/PSTG/FEDEX</v>
          </cell>
          <cell r="C365">
            <v>500</v>
          </cell>
          <cell r="D365">
            <v>22.4</v>
          </cell>
          <cell r="E365">
            <v>810.61</v>
          </cell>
          <cell r="F365">
            <v>810.61</v>
          </cell>
        </row>
        <row r="366">
          <cell r="A366" t="str">
            <v>A -3120-4-123</v>
          </cell>
          <cell r="B366" t="str">
            <v>POLICE-INTERNET (FIREWALL/ANTIVRUS)</v>
          </cell>
          <cell r="C366">
            <v>9296</v>
          </cell>
          <cell r="D366">
            <v>0</v>
          </cell>
          <cell r="E366">
            <v>0</v>
          </cell>
          <cell r="F366">
            <v>0</v>
          </cell>
        </row>
        <row r="367">
          <cell r="A367" t="str">
            <v>A -3120-4-124</v>
          </cell>
          <cell r="B367" t="str">
            <v>POLICE-WEB ACCESS DOMAIN NAME</v>
          </cell>
          <cell r="C367">
            <v>0</v>
          </cell>
          <cell r="D367">
            <v>18.16</v>
          </cell>
          <cell r="E367">
            <v>0</v>
          </cell>
          <cell r="F367">
            <v>0</v>
          </cell>
        </row>
        <row r="368">
          <cell r="A368" t="str">
            <v>A -3120-4-125</v>
          </cell>
          <cell r="B368" t="str">
            <v>POLICE-BODY CAMERAS</v>
          </cell>
          <cell r="C368">
            <v>30000</v>
          </cell>
          <cell r="D368">
            <v>39670.9</v>
          </cell>
          <cell r="E368">
            <v>-21012.75</v>
          </cell>
          <cell r="F368">
            <v>-21012.75</v>
          </cell>
        </row>
        <row r="369">
          <cell r="A369" t="str">
            <v>A -3120-4-126</v>
          </cell>
          <cell r="B369" t="str">
            <v>POLICE-INTERNET/EMAIL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</row>
        <row r="370">
          <cell r="A370" t="str">
            <v>A -3120-4-130</v>
          </cell>
          <cell r="B370" t="str">
            <v>POLICE-COPIER SERVICE AGMT</v>
          </cell>
          <cell r="C370">
            <v>1750</v>
          </cell>
          <cell r="D370">
            <v>624.09</v>
          </cell>
          <cell r="E370">
            <v>3401.89</v>
          </cell>
          <cell r="F370">
            <v>3401.89</v>
          </cell>
        </row>
        <row r="371">
          <cell r="A371" t="str">
            <v>A -3120-4-133</v>
          </cell>
          <cell r="B371" t="str">
            <v>POLICE-IT MAINTENANCE</v>
          </cell>
          <cell r="C371">
            <v>11500</v>
          </cell>
          <cell r="D371">
            <v>9008.6</v>
          </cell>
          <cell r="E371">
            <v>11221.5</v>
          </cell>
          <cell r="F371">
            <v>11221.5</v>
          </cell>
        </row>
        <row r="372">
          <cell r="A372" t="str">
            <v>A -3120-4-134</v>
          </cell>
          <cell r="B372" t="str">
            <v>POLICE-SIMPLEX FIREALARM</v>
          </cell>
          <cell r="C372">
            <v>800</v>
          </cell>
          <cell r="D372">
            <v>519</v>
          </cell>
          <cell r="E372">
            <v>425</v>
          </cell>
          <cell r="F372">
            <v>425</v>
          </cell>
        </row>
        <row r="373">
          <cell r="A373" t="str">
            <v>A -3120-4-136</v>
          </cell>
          <cell r="B373" t="str">
            <v>POLICE-RADIO MAINTENANCE</v>
          </cell>
          <cell r="C373">
            <v>500</v>
          </cell>
          <cell r="D373">
            <v>927.58</v>
          </cell>
          <cell r="E373">
            <v>1943.06</v>
          </cell>
          <cell r="F373">
            <v>1943.06</v>
          </cell>
        </row>
        <row r="374">
          <cell r="A374" t="str">
            <v>A -3120-4-137</v>
          </cell>
          <cell r="B374" t="str">
            <v>POLICE-LIVE SCAN MAINTENANCE</v>
          </cell>
          <cell r="C374">
            <v>1000</v>
          </cell>
          <cell r="D374">
            <v>990</v>
          </cell>
          <cell r="E374">
            <v>990</v>
          </cell>
          <cell r="F374">
            <v>990</v>
          </cell>
        </row>
        <row r="375">
          <cell r="A375" t="str">
            <v>A -3120-4-138</v>
          </cell>
          <cell r="B375" t="str">
            <v>POLICE-NOT USED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</row>
        <row r="376">
          <cell r="A376" t="str">
            <v>A -3120-4-139</v>
          </cell>
          <cell r="B376" t="str">
            <v>POLICE-LICENCE PLATE READER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</row>
        <row r="377">
          <cell r="A377" t="str">
            <v>A -3120-4-142</v>
          </cell>
          <cell r="B377" t="str">
            <v>POLICE-ELEVATOR MAINT &amp; INSPECTION</v>
          </cell>
          <cell r="C377">
            <v>5500</v>
          </cell>
          <cell r="D377">
            <v>1289.3800000000001</v>
          </cell>
          <cell r="E377">
            <v>5070.43</v>
          </cell>
          <cell r="F377">
            <v>5070.43</v>
          </cell>
        </row>
        <row r="378">
          <cell r="A378" t="str">
            <v>A -3120-4-160</v>
          </cell>
          <cell r="B378" t="str">
            <v>POLICE-NOT USED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</row>
        <row r="379">
          <cell r="A379" t="str">
            <v>A -3120-4-165</v>
          </cell>
          <cell r="B379" t="str">
            <v>POLICE-BOILER INSPECTION/REPAIR</v>
          </cell>
          <cell r="C379">
            <v>1200</v>
          </cell>
          <cell r="D379">
            <v>878.55</v>
          </cell>
          <cell r="E379">
            <v>878.55</v>
          </cell>
          <cell r="F379">
            <v>878.55</v>
          </cell>
        </row>
        <row r="380">
          <cell r="A380" t="str">
            <v>A -3120-4-170</v>
          </cell>
          <cell r="B380" t="str">
            <v>POLICE-ACCESSORIES</v>
          </cell>
          <cell r="C380">
            <v>5000</v>
          </cell>
          <cell r="D380">
            <v>1750.84</v>
          </cell>
          <cell r="E380">
            <v>3349.68</v>
          </cell>
          <cell r="F380">
            <v>3349.68</v>
          </cell>
        </row>
        <row r="381">
          <cell r="A381" t="str">
            <v>A -3120-4-201</v>
          </cell>
          <cell r="B381" t="str">
            <v>POLICE-NOT USED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</row>
        <row r="382">
          <cell r="A382" t="str">
            <v>A -3120-4-202</v>
          </cell>
          <cell r="B382" t="str">
            <v>POLICE-JANITORIAL/CLEANING SUPPLY</v>
          </cell>
          <cell r="C382">
            <v>4000</v>
          </cell>
          <cell r="D382">
            <v>4149.83</v>
          </cell>
          <cell r="E382">
            <v>3604.68</v>
          </cell>
          <cell r="F382">
            <v>3604.68</v>
          </cell>
        </row>
        <row r="383">
          <cell r="A383" t="str">
            <v>A -3120-4-240</v>
          </cell>
          <cell r="B383" t="str">
            <v>POLICE-VEHICLE REPAIRS/MAINTENANCE</v>
          </cell>
          <cell r="C383">
            <v>22000</v>
          </cell>
          <cell r="D383">
            <v>24077.32</v>
          </cell>
          <cell r="E383">
            <v>18754.240000000002</v>
          </cell>
          <cell r="F383">
            <v>18754.240000000002</v>
          </cell>
        </row>
        <row r="384">
          <cell r="A384" t="str">
            <v>A -3120-4-251</v>
          </cell>
          <cell r="B384" t="str">
            <v>POLICE-TIRES</v>
          </cell>
          <cell r="C384">
            <v>11000</v>
          </cell>
          <cell r="D384">
            <v>5884</v>
          </cell>
          <cell r="E384">
            <v>12017.34</v>
          </cell>
          <cell r="F384">
            <v>12017.34</v>
          </cell>
        </row>
        <row r="385">
          <cell r="A385" t="str">
            <v>A -3120-4-260</v>
          </cell>
          <cell r="B385" t="str">
            <v>POLICE-FUEL</v>
          </cell>
          <cell r="C385">
            <v>76000</v>
          </cell>
          <cell r="D385">
            <v>984.58</v>
          </cell>
          <cell r="E385">
            <v>76358.58</v>
          </cell>
          <cell r="F385">
            <v>76358.58</v>
          </cell>
        </row>
        <row r="386">
          <cell r="A386" t="str">
            <v>A -3120-4-261</v>
          </cell>
          <cell r="B386" t="str">
            <v>POLICE-DIESEL FUEL FOR GENERATOR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</row>
        <row r="387">
          <cell r="A387" t="str">
            <v>A -3120-4-272</v>
          </cell>
          <cell r="B387" t="str">
            <v>POLICE-NOT USED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</row>
        <row r="388">
          <cell r="A388" t="str">
            <v>A -3120-4-280</v>
          </cell>
          <cell r="B388" t="str">
            <v>POLICE-PACE</v>
          </cell>
          <cell r="C388">
            <v>3300</v>
          </cell>
          <cell r="D388">
            <v>2996</v>
          </cell>
          <cell r="E388">
            <v>3296</v>
          </cell>
          <cell r="F388">
            <v>3296</v>
          </cell>
        </row>
        <row r="389">
          <cell r="A389" t="str">
            <v>A -3120-4-321</v>
          </cell>
          <cell r="B389" t="str">
            <v>POLICE-HEAT &amp; ELECTRIC (J-BLDG)</v>
          </cell>
          <cell r="C389">
            <v>70000</v>
          </cell>
          <cell r="D389">
            <v>50450.11</v>
          </cell>
          <cell r="E389">
            <v>61030.36</v>
          </cell>
          <cell r="F389">
            <v>61030.36</v>
          </cell>
        </row>
        <row r="390">
          <cell r="A390" t="str">
            <v>A -3120-4-339</v>
          </cell>
          <cell r="B390" t="str">
            <v>POLICE-TELEPHONE-SYSTEM REPAIRS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</row>
        <row r="391">
          <cell r="A391" t="str">
            <v>A -3120-4-340</v>
          </cell>
          <cell r="B391" t="str">
            <v>POLICE-CELLULAR (VERIZON)</v>
          </cell>
          <cell r="C391">
            <v>11700</v>
          </cell>
          <cell r="D391">
            <v>8481.7099999999991</v>
          </cell>
          <cell r="E391">
            <v>7985.55</v>
          </cell>
          <cell r="F391">
            <v>7985.55</v>
          </cell>
        </row>
        <row r="392">
          <cell r="A392" t="str">
            <v>A -3120-4-341</v>
          </cell>
          <cell r="B392" t="str">
            <v>POLICE-TELEPHONE (NEXTIVA)</v>
          </cell>
          <cell r="C392">
            <v>13420</v>
          </cell>
          <cell r="D392">
            <v>10556.6</v>
          </cell>
          <cell r="E392">
            <v>14318.32</v>
          </cell>
          <cell r="F392">
            <v>14318.32</v>
          </cell>
        </row>
        <row r="393">
          <cell r="A393" t="str">
            <v>A -3120-4-342</v>
          </cell>
          <cell r="B393" t="str">
            <v>POLICE-TELEPHONE LONG DISTANCE</v>
          </cell>
          <cell r="C393">
            <v>0</v>
          </cell>
          <cell r="D393">
            <v>0</v>
          </cell>
          <cell r="E393">
            <v>12.85</v>
          </cell>
          <cell r="F393">
            <v>12.85</v>
          </cell>
        </row>
        <row r="394">
          <cell r="A394" t="str">
            <v>A -3120-4-343</v>
          </cell>
          <cell r="B394" t="str">
            <v>POLICE-LANGUAGE LINE INTERPRETER</v>
          </cell>
          <cell r="C394">
            <v>200</v>
          </cell>
          <cell r="D394">
            <v>122.25</v>
          </cell>
          <cell r="E394">
            <v>231</v>
          </cell>
          <cell r="F394">
            <v>231</v>
          </cell>
        </row>
        <row r="395">
          <cell r="A395" t="str">
            <v>A -3120-4-344</v>
          </cell>
          <cell r="B395" t="str">
            <v>POLICE-BROOME COUNTY INFO TECH</v>
          </cell>
          <cell r="C395">
            <v>0</v>
          </cell>
          <cell r="D395">
            <v>0</v>
          </cell>
          <cell r="E395">
            <v>4355.34</v>
          </cell>
          <cell r="F395">
            <v>4355.34</v>
          </cell>
        </row>
        <row r="396">
          <cell r="A396" t="str">
            <v>A -3120-4-405</v>
          </cell>
          <cell r="B396" t="str">
            <v>POLICE-NOT USED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</row>
        <row r="397">
          <cell r="A397" t="str">
            <v>A -3120-4-439</v>
          </cell>
          <cell r="B397" t="str">
            <v>POLICE-BUILDING MAINT &amp; SUPPLY</v>
          </cell>
          <cell r="C397">
            <v>24038</v>
          </cell>
          <cell r="D397">
            <v>11481.24</v>
          </cell>
          <cell r="E397">
            <v>9039.2900000000009</v>
          </cell>
          <cell r="F397">
            <v>9039.2900000000009</v>
          </cell>
        </row>
        <row r="398">
          <cell r="A398" t="str">
            <v>A -3120-4-510</v>
          </cell>
          <cell r="B398" t="str">
            <v>POLICE-NOT USED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</row>
        <row r="399">
          <cell r="A399" t="str">
            <v>A -3120-4-511</v>
          </cell>
          <cell r="B399" t="str">
            <v>POLICE-EVIDENCE &amp; FINGERPRINT SUPPLY</v>
          </cell>
          <cell r="C399">
            <v>3000</v>
          </cell>
          <cell r="D399">
            <v>1124.19</v>
          </cell>
          <cell r="E399">
            <v>3256.14</v>
          </cell>
          <cell r="F399">
            <v>3256.14</v>
          </cell>
        </row>
        <row r="400">
          <cell r="A400" t="str">
            <v>A -3120-4-512</v>
          </cell>
          <cell r="B400" t="str">
            <v>POLICE-BEAST TECH SUPPORT</v>
          </cell>
          <cell r="C400">
            <v>856</v>
          </cell>
          <cell r="D400">
            <v>0</v>
          </cell>
          <cell r="E400">
            <v>765</v>
          </cell>
          <cell r="F400">
            <v>765</v>
          </cell>
        </row>
        <row r="401">
          <cell r="A401" t="str">
            <v>A -3120-4-521</v>
          </cell>
          <cell r="B401" t="str">
            <v>POLICE-REPLACEMENT VESTS</v>
          </cell>
          <cell r="C401">
            <v>6325</v>
          </cell>
          <cell r="D401">
            <v>4965.4399999999996</v>
          </cell>
          <cell r="E401">
            <v>1626</v>
          </cell>
          <cell r="F401">
            <v>1626</v>
          </cell>
        </row>
        <row r="402">
          <cell r="A402" t="str">
            <v>A -3120-4-525</v>
          </cell>
          <cell r="B402" t="str">
            <v>POLICE-NOT USED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</row>
        <row r="403">
          <cell r="A403" t="str">
            <v>A -3120-4-530</v>
          </cell>
          <cell r="B403" t="str">
            <v>POLICE-RISE GRANT</v>
          </cell>
          <cell r="C403">
            <v>0</v>
          </cell>
          <cell r="D403">
            <v>0</v>
          </cell>
          <cell r="E403">
            <v>34315.17</v>
          </cell>
          <cell r="F403">
            <v>34315.17</v>
          </cell>
        </row>
        <row r="404">
          <cell r="A404" t="str">
            <v>A -3120-4-551</v>
          </cell>
          <cell r="B404" t="str">
            <v>POLICE-SWAT</v>
          </cell>
          <cell r="C404">
            <v>8130</v>
          </cell>
          <cell r="D404">
            <v>7465.92</v>
          </cell>
          <cell r="E404">
            <v>7237.28</v>
          </cell>
          <cell r="F404">
            <v>7237.28</v>
          </cell>
        </row>
        <row r="405">
          <cell r="A405" t="str">
            <v>A -3120-4-552</v>
          </cell>
          <cell r="B405" t="str">
            <v>POLICE-K-9 SUPPLIES</v>
          </cell>
          <cell r="C405">
            <v>2400</v>
          </cell>
          <cell r="D405">
            <v>900.78</v>
          </cell>
          <cell r="E405">
            <v>1844.2</v>
          </cell>
          <cell r="F405">
            <v>1844.2</v>
          </cell>
        </row>
        <row r="406">
          <cell r="A406" t="str">
            <v>A -3120-4-561</v>
          </cell>
          <cell r="B406" t="str">
            <v>POLICE-CROSSING GUARD UNIFORMS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</row>
        <row r="407">
          <cell r="A407" t="str">
            <v>A -3120-4-648</v>
          </cell>
          <cell r="B407" t="str">
            <v>POLICE-WATER SOFTENER SALT</v>
          </cell>
          <cell r="C407">
            <v>500</v>
          </cell>
          <cell r="D407">
            <v>0</v>
          </cell>
          <cell r="E407">
            <v>0</v>
          </cell>
          <cell r="F407">
            <v>0</v>
          </cell>
        </row>
        <row r="408">
          <cell r="A408" t="str">
            <v>A -3120-4-680</v>
          </cell>
          <cell r="B408" t="str">
            <v>POLICE-NOT USED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A409" t="str">
            <v>A -3120-4-901</v>
          </cell>
          <cell r="B409" t="str">
            <v>POLICE-EYE CARE ALLOWANCE</v>
          </cell>
          <cell r="C409">
            <v>1650</v>
          </cell>
          <cell r="D409">
            <v>1650</v>
          </cell>
          <cell r="E409">
            <v>1650</v>
          </cell>
          <cell r="F409">
            <v>1650</v>
          </cell>
        </row>
        <row r="410">
          <cell r="A410" t="str">
            <v>A -3120-4-902</v>
          </cell>
          <cell r="B410" t="str">
            <v>POLICE-NOT USED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</row>
        <row r="411">
          <cell r="A411" t="str">
            <v>A -3120-4-903</v>
          </cell>
          <cell r="B411" t="str">
            <v>POLICE-PHYSICALS NEW HIRES</v>
          </cell>
          <cell r="C411">
            <v>13875</v>
          </cell>
          <cell r="D411">
            <v>24206.16</v>
          </cell>
          <cell r="E411">
            <v>5508.91</v>
          </cell>
          <cell r="F411">
            <v>5508.91</v>
          </cell>
        </row>
        <row r="412">
          <cell r="A412" t="str">
            <v>A -3120-4-904</v>
          </cell>
          <cell r="B412" t="str">
            <v>POLICE-PHYSICAL FITNESS ICENTIVE</v>
          </cell>
          <cell r="C412">
            <v>15725</v>
          </cell>
          <cell r="D412">
            <v>3400</v>
          </cell>
          <cell r="E412">
            <v>26350</v>
          </cell>
          <cell r="F412">
            <v>26350</v>
          </cell>
        </row>
        <row r="413">
          <cell r="A413" t="str">
            <v>A -3120-4-910</v>
          </cell>
          <cell r="B413" t="str">
            <v>POLICE-CLOTHING INITIAL ISSUE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</row>
        <row r="414">
          <cell r="A414" t="str">
            <v>A -3120-4-911</v>
          </cell>
          <cell r="B414" t="str">
            <v>POLICE-CLOTHING ALLOWANCE OFFICERS</v>
          </cell>
          <cell r="C414">
            <v>48750</v>
          </cell>
          <cell r="D414">
            <v>21875</v>
          </cell>
          <cell r="E414">
            <v>66350</v>
          </cell>
          <cell r="F414">
            <v>66350</v>
          </cell>
        </row>
        <row r="415">
          <cell r="A415" t="str">
            <v>A -3120-4-912</v>
          </cell>
          <cell r="B415" t="str">
            <v>POLICE-CLOTHING ALLOWANCE (METER)</v>
          </cell>
          <cell r="C415">
            <v>250</v>
          </cell>
          <cell r="D415">
            <v>28.16</v>
          </cell>
          <cell r="E415">
            <v>138.75</v>
          </cell>
          <cell r="F415">
            <v>138.75</v>
          </cell>
        </row>
        <row r="416">
          <cell r="A416" t="str">
            <v>A -3120-4-930</v>
          </cell>
          <cell r="B416" t="str">
            <v>POLICE-CONF/MLG/ED</v>
          </cell>
          <cell r="C416">
            <v>8000</v>
          </cell>
          <cell r="D416">
            <v>3873.26</v>
          </cell>
          <cell r="E416">
            <v>5151.3</v>
          </cell>
          <cell r="F416">
            <v>5151.3</v>
          </cell>
        </row>
        <row r="417">
          <cell r="A417" t="str">
            <v>A -3120-4-931</v>
          </cell>
          <cell r="B417" t="str">
            <v>POLICE-NARCAN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</row>
        <row r="418">
          <cell r="A418" t="str">
            <v>A -3120-4-932</v>
          </cell>
          <cell r="B418" t="str">
            <v>POLICE-COLLEGE REIMBURSEMENT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</row>
        <row r="419">
          <cell r="A419" t="str">
            <v>A -3121-0-000</v>
          </cell>
          <cell r="B419" t="str">
            <v>STOP D.W.I.: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</row>
        <row r="420">
          <cell r="A420" t="str">
            <v>A -3121-1-000</v>
          </cell>
          <cell r="B420" t="str">
            <v>STOP D.W.I.</v>
          </cell>
          <cell r="C420">
            <v>0</v>
          </cell>
          <cell r="D420">
            <v>-800</v>
          </cell>
          <cell r="E420">
            <v>0</v>
          </cell>
          <cell r="F420">
            <v>0</v>
          </cell>
        </row>
        <row r="421">
          <cell r="A421" t="str">
            <v>A -3121-2-000</v>
          </cell>
          <cell r="B421" t="str">
            <v>STOP D.W.I. EQUIPMENT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</row>
        <row r="422">
          <cell r="A422" t="str">
            <v>A -3125-0-000</v>
          </cell>
          <cell r="B422" t="str">
            <v>DRUG ENFORCEMENT SURVEILLANCE PROGRAM: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  <row r="423">
          <cell r="A423" t="str">
            <v>A -3125-4-000</v>
          </cell>
          <cell r="B423" t="str">
            <v>DRUG ENFORCEMENT SURVEILLANCE PROGRAM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</row>
        <row r="424">
          <cell r="A424" t="str">
            <v>A -3125-4-889</v>
          </cell>
          <cell r="B424" t="str">
            <v>DRUG ENFORCEMENT-SURVEILLENCE</v>
          </cell>
          <cell r="C424">
            <v>0</v>
          </cell>
          <cell r="D424">
            <v>4760.7700000000004</v>
          </cell>
          <cell r="E424">
            <v>-918.8</v>
          </cell>
          <cell r="F424">
            <v>-1291.3699999999999</v>
          </cell>
        </row>
        <row r="425">
          <cell r="A425" t="str">
            <v>A -3150-0-000</v>
          </cell>
          <cell r="B425" t="str">
            <v>PERSONAL SERVICES/MATRON: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</row>
        <row r="426">
          <cell r="A426" t="str">
            <v>A -3150-1-000</v>
          </cell>
          <cell r="B426" t="str">
            <v>PERSONAL SERVICES/MATRON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</row>
        <row r="427">
          <cell r="A427" t="str">
            <v>A -3150-4-000</v>
          </cell>
          <cell r="B427" t="str">
            <v>JAIL CONTR. EXPENSE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</row>
        <row r="428">
          <cell r="A428" t="str">
            <v>A -3150-4-530</v>
          </cell>
          <cell r="B428" t="str">
            <v>POLICE-CNTR-PRISONER FOOD/TRVL/EXP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</row>
        <row r="429">
          <cell r="A429" t="str">
            <v>A -3310-0-000</v>
          </cell>
          <cell r="B429" t="str">
            <v>TRAFFIC CONTR: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</row>
        <row r="430">
          <cell r="A430" t="str">
            <v>A -3310-1-000</v>
          </cell>
          <cell r="B430" t="str">
            <v>TRAFFIC CONTROL PERSONAL SERVICE</v>
          </cell>
          <cell r="C430">
            <v>5400</v>
          </cell>
          <cell r="D430">
            <v>4519.12</v>
          </cell>
          <cell r="E430">
            <v>5203.68</v>
          </cell>
          <cell r="F430">
            <v>5203.68</v>
          </cell>
        </row>
        <row r="431">
          <cell r="A431" t="str">
            <v>A -3310-2-000</v>
          </cell>
          <cell r="B431" t="str">
            <v>TRAFFIC CONTROL EQUIPMENT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</row>
        <row r="432">
          <cell r="A432" t="str">
            <v>A -3310-4-000</v>
          </cell>
          <cell r="B432" t="str">
            <v>TRAFFIC CONTROL CONTRACTUAL EXPENSE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</row>
        <row r="433">
          <cell r="A433" t="str">
            <v>A -3310-4-211</v>
          </cell>
          <cell r="B433" t="str">
            <v>TRAFFIC CNTRL-STREET STRIPING</v>
          </cell>
          <cell r="C433">
            <v>31000</v>
          </cell>
          <cell r="D433">
            <v>38126.050000000003</v>
          </cell>
          <cell r="E433">
            <v>30616.81</v>
          </cell>
          <cell r="F433">
            <v>30616.81</v>
          </cell>
        </row>
        <row r="434">
          <cell r="A434" t="str">
            <v>A -3310-4-218</v>
          </cell>
          <cell r="B434" t="str">
            <v>TRAFFIC CNTRL-NYSDOT SIGNAL MAINT</v>
          </cell>
          <cell r="C434">
            <v>5007</v>
          </cell>
          <cell r="D434">
            <v>5006.4799999999996</v>
          </cell>
          <cell r="E434">
            <v>5006.4799999999996</v>
          </cell>
          <cell r="F434">
            <v>5006.4799999999996</v>
          </cell>
        </row>
        <row r="435">
          <cell r="A435" t="str">
            <v>A -3310-4-270</v>
          </cell>
          <cell r="B435" t="str">
            <v>TRAFFIC CNTRL-ELEC VLG HALL PRKG LOT SGN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</row>
        <row r="436">
          <cell r="A436" t="str">
            <v>A -3310-4-271</v>
          </cell>
          <cell r="B436" t="str">
            <v>TRAFFIC CNTRL-SIGN REPAIRS (DPW)</v>
          </cell>
          <cell r="C436">
            <v>10000</v>
          </cell>
          <cell r="D436">
            <v>10732.71</v>
          </cell>
          <cell r="E436">
            <v>7446.16</v>
          </cell>
          <cell r="F436">
            <v>-6390.08</v>
          </cell>
        </row>
        <row r="437">
          <cell r="A437" t="str">
            <v>A -3310-4-274</v>
          </cell>
          <cell r="B437" t="str">
            <v>TRAFFIC CNTRL-NEW SIGNS (DPW)</v>
          </cell>
          <cell r="C437">
            <v>0</v>
          </cell>
          <cell r="D437">
            <v>90.87</v>
          </cell>
          <cell r="E437">
            <v>0</v>
          </cell>
          <cell r="F437">
            <v>0</v>
          </cell>
        </row>
        <row r="438">
          <cell r="A438" t="str">
            <v>A -3310-4-327</v>
          </cell>
          <cell r="B438" t="str">
            <v>TRAFFIC CNTRL-ELECTRIC POWER TRAFF LGHTS</v>
          </cell>
          <cell r="C438">
            <v>6900</v>
          </cell>
          <cell r="D438">
            <v>5698.01</v>
          </cell>
          <cell r="E438">
            <v>6320.78</v>
          </cell>
          <cell r="F438">
            <v>6320.78</v>
          </cell>
        </row>
        <row r="439">
          <cell r="A439" t="str">
            <v>A -3310-4-542</v>
          </cell>
          <cell r="B439" t="str">
            <v>TRAFFIC CNTRL-PARKING TICKETS</v>
          </cell>
          <cell r="C439">
            <v>7220</v>
          </cell>
          <cell r="D439">
            <v>6816</v>
          </cell>
          <cell r="E439">
            <v>16506.89</v>
          </cell>
          <cell r="F439">
            <v>16506.89</v>
          </cell>
        </row>
        <row r="440">
          <cell r="A440" t="str">
            <v>A -3320-0-000</v>
          </cell>
          <cell r="B440" t="str">
            <v>ON-STREET PARKING: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</row>
        <row r="441">
          <cell r="A441" t="str">
            <v>A -3320-4-000</v>
          </cell>
          <cell r="B441" t="str">
            <v>ON-STREET PARKING CONTR. EXPENSE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</row>
        <row r="442">
          <cell r="A442" t="str">
            <v>A -3320-4-275</v>
          </cell>
          <cell r="B442" t="str">
            <v>TRAFFIC CNTRL-PARKING METERS</v>
          </cell>
          <cell r="C442">
            <v>7152</v>
          </cell>
          <cell r="D442">
            <v>516</v>
          </cell>
          <cell r="E442">
            <v>80000</v>
          </cell>
          <cell r="F442">
            <v>69159.11</v>
          </cell>
        </row>
        <row r="443">
          <cell r="A443" t="str">
            <v>A -3320-4-277</v>
          </cell>
          <cell r="B443" t="str">
            <v>TRAFFIC CNTRL-KIOSK EXP</v>
          </cell>
          <cell r="C443">
            <v>18188</v>
          </cell>
          <cell r="D443">
            <v>18458</v>
          </cell>
          <cell r="E443">
            <v>35</v>
          </cell>
          <cell r="F443">
            <v>35</v>
          </cell>
        </row>
        <row r="444">
          <cell r="A444" t="str">
            <v>A -3410-0-000</v>
          </cell>
          <cell r="B444" t="str">
            <v>FIRE: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</row>
        <row r="445">
          <cell r="A445" t="str">
            <v>A -3410-1-000</v>
          </cell>
          <cell r="B445" t="str">
            <v>FIRE PERSONAL SERVICE</v>
          </cell>
          <cell r="C445">
            <v>3288955.9</v>
          </cell>
          <cell r="D445">
            <v>2331806.44</v>
          </cell>
          <cell r="E445">
            <v>3292972.75</v>
          </cell>
          <cell r="F445">
            <v>3292972.75</v>
          </cell>
        </row>
        <row r="446">
          <cell r="A446" t="str">
            <v>A -3410-2-000</v>
          </cell>
          <cell r="B446" t="str">
            <v>FIRE EQUIPMENT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</row>
        <row r="447">
          <cell r="A447" t="str">
            <v>A -3410-2-110</v>
          </cell>
          <cell r="B447" t="str">
            <v>FIRE-EQUIP-JUVINILE FIRE PROGRAM</v>
          </cell>
          <cell r="C447">
            <v>2500</v>
          </cell>
          <cell r="D447">
            <v>1000.5</v>
          </cell>
          <cell r="E447">
            <v>3200</v>
          </cell>
          <cell r="F447">
            <v>3200</v>
          </cell>
        </row>
        <row r="448">
          <cell r="A448" t="str">
            <v>A -3410-2-115</v>
          </cell>
          <cell r="B448" t="str">
            <v>FIRE-EQUIP-NEW RADIO'S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</row>
        <row r="449">
          <cell r="A449" t="str">
            <v>A -3410-2-117</v>
          </cell>
          <cell r="B449" t="str">
            <v>FIRE-EQUIP-MISC SMALL EQUIP.</v>
          </cell>
          <cell r="C449">
            <v>2500</v>
          </cell>
          <cell r="D449">
            <v>1384.59</v>
          </cell>
          <cell r="E449">
            <v>0</v>
          </cell>
          <cell r="F449">
            <v>0</v>
          </cell>
        </row>
        <row r="450">
          <cell r="A450" t="str">
            <v>A -3410-2-251</v>
          </cell>
          <cell r="B450" t="str">
            <v>FIRE-EQUIP-BOOTS/GLOVES/HELMETS</v>
          </cell>
          <cell r="C450">
            <v>6000</v>
          </cell>
          <cell r="D450">
            <v>4675.5200000000004</v>
          </cell>
          <cell r="E450">
            <v>849.45</v>
          </cell>
          <cell r="F450">
            <v>849.45</v>
          </cell>
        </row>
        <row r="451">
          <cell r="A451" t="str">
            <v>A -3410-2-252</v>
          </cell>
          <cell r="B451" t="str">
            <v>FIRE-EQUIP-FIRE PROTECTION EQUIPMENT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</row>
        <row r="452">
          <cell r="A452" t="str">
            <v>A -3410-2-253</v>
          </cell>
          <cell r="B452" t="str">
            <v>FIRE-EQUIP-GLOVES(FIRE)-NOMAX HOODS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</row>
        <row r="453">
          <cell r="A453" t="str">
            <v>A -3410-2-254</v>
          </cell>
          <cell r="B453" t="str">
            <v>FIRE-EQUIP-NEW VEHICLES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</row>
        <row r="454">
          <cell r="A454" t="str">
            <v>A -3410-2-255</v>
          </cell>
          <cell r="B454" t="str">
            <v>FIRE-EQUIP-2010 FF GRANT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</row>
        <row r="455">
          <cell r="A455" t="str">
            <v>A -3410-2-256</v>
          </cell>
          <cell r="B455" t="str">
            <v>FIRE-EQUIP-FIRE PROTECTION EQUIPMENT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</row>
        <row r="456">
          <cell r="A456" t="str">
            <v>A -3410-2-257</v>
          </cell>
          <cell r="B456" t="str">
            <v>FIRE-EQUIP-TURNOUT GEAR</v>
          </cell>
          <cell r="C456">
            <v>15000</v>
          </cell>
          <cell r="D456">
            <v>-3229.13</v>
          </cell>
          <cell r="E456">
            <v>15000</v>
          </cell>
          <cell r="F456">
            <v>4437.58</v>
          </cell>
        </row>
        <row r="457">
          <cell r="A457" t="str">
            <v>A -3410-2-258</v>
          </cell>
          <cell r="B457" t="str">
            <v>FIRE-EQUIP-UNIFORM COATS &amp; HATS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</row>
        <row r="458">
          <cell r="A458" t="str">
            <v>A -3410-2-259</v>
          </cell>
          <cell r="B458" t="str">
            <v>FIRE-EQUIP-ROPE ESCAPE SYSTEM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</row>
        <row r="459">
          <cell r="A459" t="str">
            <v>A -3410-2-260</v>
          </cell>
          <cell r="B459" t="str">
            <v>FIRE-EQUIP-CHEVY TAHOE EMS VEHICLE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</row>
        <row r="460">
          <cell r="A460" t="str">
            <v>A -3410-2-261</v>
          </cell>
          <cell r="B460" t="str">
            <v>FIRE-EQUIP-PUMPER TRUCK</v>
          </cell>
          <cell r="C460">
            <v>56200</v>
          </cell>
          <cell r="D460">
            <v>56188.57</v>
          </cell>
          <cell r="E460">
            <v>56188.57</v>
          </cell>
          <cell r="F460">
            <v>56188.57</v>
          </cell>
        </row>
        <row r="461">
          <cell r="A461" t="str">
            <v>A -3410-4-000</v>
          </cell>
          <cell r="B461" t="str">
            <v>FIRE CONTRACTUAL EXPENSE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</row>
        <row r="462">
          <cell r="A462" t="str">
            <v>A -3410-4-032</v>
          </cell>
          <cell r="B462" t="str">
            <v>FIRE-SUBSCRIPTION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</row>
        <row r="463">
          <cell r="A463" t="str">
            <v>A -3410-4-036</v>
          </cell>
          <cell r="B463" t="str">
            <v>FIRE-ASSOC DUES &amp; MEMBERSHIPS</v>
          </cell>
          <cell r="C463">
            <v>800</v>
          </cell>
          <cell r="D463">
            <v>510</v>
          </cell>
          <cell r="E463">
            <v>710</v>
          </cell>
          <cell r="F463">
            <v>710</v>
          </cell>
        </row>
        <row r="464">
          <cell r="A464" t="str">
            <v>A -3410-4-050</v>
          </cell>
          <cell r="B464" t="str">
            <v>FIRE-CHAPLAIN</v>
          </cell>
          <cell r="C464">
            <v>500</v>
          </cell>
          <cell r="D464">
            <v>250</v>
          </cell>
          <cell r="E464">
            <v>500</v>
          </cell>
          <cell r="F464">
            <v>500</v>
          </cell>
        </row>
        <row r="465">
          <cell r="A465" t="str">
            <v>A -3410-4-065</v>
          </cell>
          <cell r="B465" t="str">
            <v>FIRE-MISCELLANEOUS</v>
          </cell>
          <cell r="C465">
            <v>8000</v>
          </cell>
          <cell r="D465">
            <v>0</v>
          </cell>
          <cell r="E465">
            <v>8000</v>
          </cell>
          <cell r="F465">
            <v>7578.85</v>
          </cell>
        </row>
        <row r="466">
          <cell r="A466" t="str">
            <v>A -3410-4-101</v>
          </cell>
          <cell r="B466" t="str">
            <v>FIRE-OFFICE SUPPLIES</v>
          </cell>
          <cell r="C466">
            <v>4500</v>
          </cell>
          <cell r="D466">
            <v>2123.96</v>
          </cell>
          <cell r="E466">
            <v>3279.23</v>
          </cell>
          <cell r="F466">
            <v>3279.23</v>
          </cell>
        </row>
        <row r="467">
          <cell r="A467" t="str">
            <v>A -3410-4-103</v>
          </cell>
          <cell r="B467" t="str">
            <v>FIRE-MAIL/PSTG/FEDEX CHRGS</v>
          </cell>
          <cell r="C467">
            <v>200</v>
          </cell>
          <cell r="D467">
            <v>0</v>
          </cell>
          <cell r="E467">
            <v>70.97</v>
          </cell>
          <cell r="F467">
            <v>70.97</v>
          </cell>
        </row>
        <row r="468">
          <cell r="A468" t="str">
            <v>A -3410-4-117</v>
          </cell>
          <cell r="B468" t="str">
            <v>FIRE-MISC SMALL EQUIPMENT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</row>
        <row r="469">
          <cell r="A469" t="str">
            <v>A -3410-4-120</v>
          </cell>
          <cell r="B469" t="str">
            <v>FIRE-COMPUTER MAINT/RPR/SERVAGRE</v>
          </cell>
          <cell r="C469">
            <v>1500</v>
          </cell>
          <cell r="D469">
            <v>71.25</v>
          </cell>
          <cell r="E469">
            <v>986.9</v>
          </cell>
          <cell r="F469">
            <v>986.9</v>
          </cell>
        </row>
        <row r="470">
          <cell r="A470" t="str">
            <v>A -3410-4-126</v>
          </cell>
          <cell r="B470" t="str">
            <v>FIRE-INTERNET ACCESS</v>
          </cell>
          <cell r="C470">
            <v>0</v>
          </cell>
          <cell r="D470">
            <v>360</v>
          </cell>
          <cell r="E470">
            <v>305.94</v>
          </cell>
          <cell r="F470">
            <v>305.94</v>
          </cell>
        </row>
        <row r="471">
          <cell r="A471" t="str">
            <v>A -3410-4-141</v>
          </cell>
          <cell r="B471" t="str">
            <v>FIRE-MAINT AGREEMENT CASCADE SYSTEM</v>
          </cell>
          <cell r="C471">
            <v>400</v>
          </cell>
          <cell r="D471">
            <v>0</v>
          </cell>
          <cell r="E471">
            <v>400</v>
          </cell>
          <cell r="F471">
            <v>400</v>
          </cell>
        </row>
        <row r="472">
          <cell r="A472" t="str">
            <v>A -3410-4-165</v>
          </cell>
          <cell r="B472" t="str">
            <v>FIRE-BOILER MAINT &amp; INSPECTION</v>
          </cell>
          <cell r="C472">
            <v>1000</v>
          </cell>
          <cell r="D472">
            <v>878.55</v>
          </cell>
          <cell r="E472">
            <v>878.55</v>
          </cell>
          <cell r="F472">
            <v>878.55</v>
          </cell>
        </row>
        <row r="473">
          <cell r="A473" t="str">
            <v>A -3410-4-201</v>
          </cell>
          <cell r="B473" t="str">
            <v>FIRE-HOUSEHOLD/RESTROOM SUPPLY</v>
          </cell>
          <cell r="C473">
            <v>4000</v>
          </cell>
          <cell r="D473">
            <v>3264.82</v>
          </cell>
          <cell r="E473">
            <v>3882.44</v>
          </cell>
          <cell r="F473">
            <v>3882.44</v>
          </cell>
        </row>
        <row r="474">
          <cell r="A474" t="str">
            <v>A -3410-4-202</v>
          </cell>
          <cell r="B474" t="str">
            <v>FIRE-CLEANING/JANITORIAL SUPPLY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</row>
        <row r="475">
          <cell r="A475" t="str">
            <v>A -3410-4-240</v>
          </cell>
          <cell r="B475" t="str">
            <v>FIRE-SPECIALIZED VEHICLE REPAIRS</v>
          </cell>
          <cell r="C475">
            <v>32000</v>
          </cell>
          <cell r="D475">
            <v>-6646.82</v>
          </cell>
          <cell r="E475">
            <v>12698.13</v>
          </cell>
          <cell r="F475">
            <v>12698.13</v>
          </cell>
        </row>
        <row r="476">
          <cell r="A476" t="str">
            <v>A -3410-4-242</v>
          </cell>
          <cell r="B476" t="str">
            <v>FIRE-RADIO REPAIRS&amp;SERV AGREEMNT</v>
          </cell>
          <cell r="C476">
            <v>2000</v>
          </cell>
          <cell r="D476">
            <v>567.5</v>
          </cell>
          <cell r="E476">
            <v>151.4</v>
          </cell>
          <cell r="F476">
            <v>151.4</v>
          </cell>
        </row>
        <row r="477">
          <cell r="A477" t="str">
            <v>A -3410-4-250</v>
          </cell>
          <cell r="B477" t="str">
            <v>FIRE-TOOLS &amp; EQUIPMENT</v>
          </cell>
          <cell r="C477">
            <v>6000</v>
          </cell>
          <cell r="D477">
            <v>2898.53</v>
          </cell>
          <cell r="E477">
            <v>2482.38</v>
          </cell>
          <cell r="F477">
            <v>2482.38</v>
          </cell>
        </row>
        <row r="478">
          <cell r="A478" t="str">
            <v>A -3410-4-251</v>
          </cell>
          <cell r="B478" t="str">
            <v>FIRE-TIRES</v>
          </cell>
          <cell r="C478">
            <v>5000</v>
          </cell>
          <cell r="D478">
            <v>3004.66</v>
          </cell>
          <cell r="E478">
            <v>2495.84</v>
          </cell>
          <cell r="F478">
            <v>2495.84</v>
          </cell>
        </row>
        <row r="479">
          <cell r="A479" t="str">
            <v>A -3410-4-252</v>
          </cell>
          <cell r="B479" t="str">
            <v>FIRE-BATTERIES</v>
          </cell>
          <cell r="C479">
            <v>1000</v>
          </cell>
          <cell r="D479">
            <v>0</v>
          </cell>
          <cell r="E479">
            <v>19.79</v>
          </cell>
          <cell r="F479">
            <v>19.79</v>
          </cell>
        </row>
        <row r="480">
          <cell r="A480" t="str">
            <v>A -3410-4-254</v>
          </cell>
          <cell r="B480" t="str">
            <v>FIRE-REPAIR PARTS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</row>
        <row r="481">
          <cell r="A481" t="str">
            <v>A -3410-4-260</v>
          </cell>
          <cell r="B481" t="str">
            <v>FIRE-GAS &amp; DIESEL FUEL</v>
          </cell>
          <cell r="C481">
            <v>19000</v>
          </cell>
          <cell r="D481">
            <v>50.39</v>
          </cell>
          <cell r="E481">
            <v>18500</v>
          </cell>
          <cell r="F481">
            <v>18500</v>
          </cell>
        </row>
        <row r="482">
          <cell r="A482" t="str">
            <v>A -3410-4-262</v>
          </cell>
          <cell r="B482" t="str">
            <v>FIRE-OIL/GREASE/ANTI-FREEZE</v>
          </cell>
          <cell r="C482">
            <v>1000</v>
          </cell>
          <cell r="D482">
            <v>0</v>
          </cell>
          <cell r="E482">
            <v>0</v>
          </cell>
          <cell r="F482">
            <v>0</v>
          </cell>
        </row>
        <row r="483">
          <cell r="A483" t="str">
            <v>A -3410-4-322</v>
          </cell>
          <cell r="B483" t="str">
            <v>FIRE-GAS&amp;ELEC (NSFIRE)HLD</v>
          </cell>
          <cell r="C483">
            <v>8000</v>
          </cell>
          <cell r="D483">
            <v>5461.79</v>
          </cell>
          <cell r="E483">
            <v>7947.67</v>
          </cell>
          <cell r="F483">
            <v>7947.67</v>
          </cell>
        </row>
        <row r="484">
          <cell r="A484" t="str">
            <v>A -3410-4-323</v>
          </cell>
          <cell r="B484" t="str">
            <v>FIRE-GAS&amp;ELEC (SSFIRE)270FLORAL</v>
          </cell>
          <cell r="C484">
            <v>8000</v>
          </cell>
          <cell r="D484">
            <v>4821.4399999999996</v>
          </cell>
          <cell r="E484">
            <v>9650.0300000000007</v>
          </cell>
          <cell r="F484">
            <v>9650.0300000000007</v>
          </cell>
        </row>
        <row r="485">
          <cell r="A485" t="str">
            <v>A -3410-4-339</v>
          </cell>
          <cell r="B485" t="str">
            <v>FIRE-TELEPHONE REPAIRS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</row>
        <row r="486">
          <cell r="A486" t="str">
            <v>A -3410-4-340</v>
          </cell>
          <cell r="B486" t="str">
            <v>FIRE-CELLULAR (VERIZON)</v>
          </cell>
          <cell r="C486">
            <v>1550</v>
          </cell>
          <cell r="D486">
            <v>1071.4100000000001</v>
          </cell>
          <cell r="E486">
            <v>1426.26</v>
          </cell>
          <cell r="F486">
            <v>1426.26</v>
          </cell>
        </row>
        <row r="487">
          <cell r="A487" t="str">
            <v>A -3410-4-341</v>
          </cell>
          <cell r="B487" t="str">
            <v>FIRE-TELEPHONE (NEXTIVA/RING)</v>
          </cell>
          <cell r="C487">
            <v>6000</v>
          </cell>
          <cell r="D487">
            <v>3916.71</v>
          </cell>
          <cell r="E487">
            <v>4110.63</v>
          </cell>
          <cell r="F487">
            <v>4110.63</v>
          </cell>
        </row>
        <row r="488">
          <cell r="A488" t="str">
            <v>A -3410-4-342</v>
          </cell>
          <cell r="B488" t="str">
            <v>FIRE-LONG DISTANCE SERVICE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</row>
        <row r="489">
          <cell r="A489" t="str">
            <v>A -3410-4-344</v>
          </cell>
          <cell r="B489" t="str">
            <v>FIRE-PAGERS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</row>
        <row r="490">
          <cell r="A490" t="str">
            <v>A -3410-4-400</v>
          </cell>
          <cell r="B490" t="str">
            <v>FIRE-ePCR REPORTING</v>
          </cell>
          <cell r="C490">
            <v>500</v>
          </cell>
          <cell r="D490">
            <v>500</v>
          </cell>
          <cell r="E490">
            <v>500</v>
          </cell>
          <cell r="F490">
            <v>500</v>
          </cell>
        </row>
        <row r="491">
          <cell r="A491" t="str">
            <v>A -3410-4-403</v>
          </cell>
          <cell r="B491" t="str">
            <v>FIRE-MAINT CONT JCI NSFIRE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</row>
        <row r="492">
          <cell r="A492" t="str">
            <v>A -3410-4-404</v>
          </cell>
          <cell r="B492" t="str">
            <v>FIRE-MAINT CNTRCT JCI SSFIRE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</row>
        <row r="493">
          <cell r="A493" t="str">
            <v>A -3410-4-437</v>
          </cell>
          <cell r="B493" t="str">
            <v>FIRE-BLDG MAINTENANCE &amp; SUPPLIES</v>
          </cell>
          <cell r="C493">
            <v>50000</v>
          </cell>
          <cell r="D493">
            <v>4595.25</v>
          </cell>
          <cell r="E493">
            <v>110000</v>
          </cell>
          <cell r="F493">
            <v>96333.16</v>
          </cell>
        </row>
        <row r="494">
          <cell r="A494" t="str">
            <v>A -3410-4-501</v>
          </cell>
          <cell r="B494" t="str">
            <v>FIRE-SCBA MAINTENANCE</v>
          </cell>
          <cell r="C494">
            <v>5000</v>
          </cell>
          <cell r="D494">
            <v>179.67</v>
          </cell>
          <cell r="E494">
            <v>4888.72</v>
          </cell>
          <cell r="F494">
            <v>4888.72</v>
          </cell>
        </row>
        <row r="495">
          <cell r="A495" t="str">
            <v>A -3410-4-502</v>
          </cell>
          <cell r="B495" t="str">
            <v>FIRE-SCBA ANNUAL BENCH TEST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</row>
        <row r="496">
          <cell r="A496" t="str">
            <v>A -3410-4-505</v>
          </cell>
          <cell r="B496" t="str">
            <v>FIRE-PUMP TESTING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</row>
        <row r="497">
          <cell r="A497" t="str">
            <v>A -3410-4-507</v>
          </cell>
          <cell r="B497" t="str">
            <v>FIRE-PUMP REPAIRS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</row>
        <row r="498">
          <cell r="A498" t="str">
            <v>A -3410-4-524</v>
          </cell>
          <cell r="B498" t="str">
            <v>FIRE-EMS/FIRST AID SUPPLIES</v>
          </cell>
          <cell r="C498">
            <v>4500</v>
          </cell>
          <cell r="D498">
            <v>1137.26</v>
          </cell>
          <cell r="E498">
            <v>1473.93</v>
          </cell>
          <cell r="F498">
            <v>1473.93</v>
          </cell>
        </row>
        <row r="499">
          <cell r="A499" t="str">
            <v>A -3410-4-560</v>
          </cell>
          <cell r="B499" t="str">
            <v>FIRE-LADDER TESTING</v>
          </cell>
          <cell r="C499">
            <v>3000</v>
          </cell>
          <cell r="D499">
            <v>0</v>
          </cell>
          <cell r="E499">
            <v>3316.55</v>
          </cell>
          <cell r="F499">
            <v>3316.55</v>
          </cell>
        </row>
        <row r="500">
          <cell r="A500" t="str">
            <v>A -3410-4-901</v>
          </cell>
          <cell r="B500" t="str">
            <v>FIRE-EYE CARE ALLOWANCE</v>
          </cell>
          <cell r="C500">
            <v>550</v>
          </cell>
          <cell r="D500">
            <v>550</v>
          </cell>
          <cell r="E500">
            <v>550</v>
          </cell>
          <cell r="F500">
            <v>550</v>
          </cell>
        </row>
        <row r="501">
          <cell r="A501" t="str">
            <v>A -3410-4-903</v>
          </cell>
          <cell r="B501" t="str">
            <v>FIRE-ANNUAL PHYSICALS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</row>
        <row r="502">
          <cell r="A502" t="str">
            <v>A -3410-4-914</v>
          </cell>
          <cell r="B502" t="str">
            <v>FIRE-UNIFORM ALLOWANCES</v>
          </cell>
          <cell r="C502">
            <v>37600</v>
          </cell>
          <cell r="D502">
            <v>44650</v>
          </cell>
          <cell r="E502">
            <v>42300</v>
          </cell>
          <cell r="F502">
            <v>42300</v>
          </cell>
        </row>
        <row r="503">
          <cell r="A503" t="str">
            <v>A -3410-4-930</v>
          </cell>
          <cell r="B503" t="str">
            <v>FIRE-CONF/MLG/ED</v>
          </cell>
          <cell r="C503">
            <v>14000</v>
          </cell>
          <cell r="D503">
            <v>328.51</v>
          </cell>
          <cell r="E503">
            <v>3572.68</v>
          </cell>
          <cell r="F503">
            <v>3572.68</v>
          </cell>
        </row>
        <row r="504">
          <cell r="A504" t="str">
            <v>A -3620-0-000</v>
          </cell>
          <cell r="B504" t="str">
            <v>SAFETY INSPECTION: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</row>
        <row r="505">
          <cell r="A505" t="str">
            <v>A -3620-1-000</v>
          </cell>
          <cell r="B505" t="str">
            <v>SAFETY INSPECTION PERSONAL SERVICES</v>
          </cell>
          <cell r="C505">
            <v>5400</v>
          </cell>
          <cell r="D505">
            <v>3461.58</v>
          </cell>
          <cell r="E505">
            <v>5400</v>
          </cell>
          <cell r="F505">
            <v>5192.37</v>
          </cell>
        </row>
        <row r="506">
          <cell r="A506" t="str">
            <v>A -3620-4-000</v>
          </cell>
          <cell r="B506" t="str">
            <v>SAFETY INSPECTION CONTR. EXPENSE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</row>
        <row r="507">
          <cell r="A507" t="str">
            <v>A -3620-4-050</v>
          </cell>
          <cell r="B507" t="str">
            <v>PLUMB/ELEC BOARD MEMBER STIPEND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</row>
        <row r="508">
          <cell r="A508" t="str">
            <v>A -3620-4-101</v>
          </cell>
          <cell r="B508" t="str">
            <v>PLUMB/ELEC BOARD-MISC SUPPLIES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</row>
        <row r="509">
          <cell r="A509" t="str">
            <v>A -3989-0-000</v>
          </cell>
          <cell r="B509" t="str">
            <v>CODE ENFORCEMENT: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</row>
        <row r="510">
          <cell r="A510" t="str">
            <v>A -3989-1-000</v>
          </cell>
          <cell r="B510" t="str">
            <v>CODE-PERSONAL SERVICES</v>
          </cell>
          <cell r="C510">
            <v>76942.929999999993</v>
          </cell>
          <cell r="D510">
            <v>51749.1</v>
          </cell>
          <cell r="E510">
            <v>74068.789999999994</v>
          </cell>
          <cell r="F510">
            <v>74068.789999999994</v>
          </cell>
        </row>
        <row r="511">
          <cell r="A511" t="str">
            <v>A -3989-2-000</v>
          </cell>
          <cell r="B511" t="str">
            <v>CODE-EQUIP-MISC(DO NOT USE)</v>
          </cell>
          <cell r="C511">
            <v>1000</v>
          </cell>
          <cell r="D511">
            <v>438.12</v>
          </cell>
          <cell r="E511">
            <v>219</v>
          </cell>
          <cell r="F511">
            <v>219</v>
          </cell>
        </row>
        <row r="512">
          <cell r="A512" t="str">
            <v>A -3989-2-005</v>
          </cell>
          <cell r="B512" t="str">
            <v>CODE-EQUIP-MISC</v>
          </cell>
          <cell r="C512">
            <v>0</v>
          </cell>
          <cell r="D512">
            <v>0</v>
          </cell>
          <cell r="E512">
            <v>294</v>
          </cell>
          <cell r="F512">
            <v>294</v>
          </cell>
        </row>
        <row r="513">
          <cell r="A513" t="str">
            <v>A -3989-4-000</v>
          </cell>
          <cell r="B513" t="str">
            <v>CODE ENFORCEMENT CONTR. EXPENSE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A -3989-4-030</v>
          </cell>
          <cell r="B514" t="str">
            <v>CODE-LEGAL NOTICES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</row>
        <row r="515">
          <cell r="A515" t="str">
            <v>A -3989-4-036</v>
          </cell>
          <cell r="B515" t="str">
            <v>CODE-ASSOC DUES &amp; MEMBERSHIPS</v>
          </cell>
          <cell r="C515">
            <v>1000</v>
          </cell>
          <cell r="D515">
            <v>860</v>
          </cell>
          <cell r="E515">
            <v>674.99</v>
          </cell>
          <cell r="F515">
            <v>674.99</v>
          </cell>
        </row>
        <row r="516">
          <cell r="A516" t="str">
            <v>A -3989-4-065</v>
          </cell>
          <cell r="B516" t="str">
            <v>CODE-MISCELANEOUS (DEMOLITION)</v>
          </cell>
          <cell r="C516">
            <v>25000</v>
          </cell>
          <cell r="D516">
            <v>3000</v>
          </cell>
          <cell r="E516">
            <v>922.82</v>
          </cell>
          <cell r="F516">
            <v>922.82</v>
          </cell>
        </row>
        <row r="517">
          <cell r="A517" t="str">
            <v>A -3989-4-066</v>
          </cell>
          <cell r="B517" t="str">
            <v>CODE-MISC PROPERTY MAINTENANCE</v>
          </cell>
          <cell r="C517">
            <v>15000</v>
          </cell>
          <cell r="D517">
            <v>22838.25</v>
          </cell>
          <cell r="E517">
            <v>8765</v>
          </cell>
          <cell r="F517">
            <v>8765</v>
          </cell>
        </row>
        <row r="518">
          <cell r="A518" t="str">
            <v>A -3989-4-101</v>
          </cell>
          <cell r="B518" t="str">
            <v>CODE-OFFICE SUPPLIES</v>
          </cell>
          <cell r="C518">
            <v>2000</v>
          </cell>
          <cell r="D518">
            <v>1234.24</v>
          </cell>
          <cell r="E518">
            <v>1792.95</v>
          </cell>
          <cell r="F518">
            <v>1792.95</v>
          </cell>
        </row>
        <row r="519">
          <cell r="A519" t="str">
            <v>A -3989-4-103</v>
          </cell>
          <cell r="B519" t="str">
            <v>CODE-POSTAGE/MAILINGS</v>
          </cell>
          <cell r="C519">
            <v>2000</v>
          </cell>
          <cell r="D519">
            <v>75</v>
          </cell>
          <cell r="E519">
            <v>1172.2</v>
          </cell>
          <cell r="F519">
            <v>1172.2</v>
          </cell>
        </row>
        <row r="520">
          <cell r="A520" t="str">
            <v>A -3989-4-110</v>
          </cell>
          <cell r="B520" t="str">
            <v>CODE-OFFICE EQUIP REPAIR</v>
          </cell>
          <cell r="C520">
            <v>500</v>
          </cell>
          <cell r="D520">
            <v>0</v>
          </cell>
          <cell r="E520">
            <v>0</v>
          </cell>
          <cell r="F520">
            <v>0</v>
          </cell>
        </row>
        <row r="521">
          <cell r="A521" t="str">
            <v>A -3989-4-126</v>
          </cell>
          <cell r="B521" t="str">
            <v>CODE-INTERNET ACCESS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</row>
        <row r="522">
          <cell r="A522" t="str">
            <v>A -3989-4-130</v>
          </cell>
          <cell r="B522" t="str">
            <v>CODE-SOFTWARE EXPENSE</v>
          </cell>
          <cell r="C522">
            <v>13450</v>
          </cell>
          <cell r="D522">
            <v>8762.6299999999992</v>
          </cell>
          <cell r="E522">
            <v>12681.12</v>
          </cell>
          <cell r="F522">
            <v>12681.12</v>
          </cell>
        </row>
        <row r="523">
          <cell r="A523" t="str">
            <v>A -3989-4-133</v>
          </cell>
          <cell r="B523" t="str">
            <v>CODE-COMPUTER/MAINT/REPAIR/SERVICES</v>
          </cell>
          <cell r="C523">
            <v>1500</v>
          </cell>
          <cell r="D523">
            <v>1015.36</v>
          </cell>
          <cell r="E523">
            <v>2917.74</v>
          </cell>
          <cell r="F523">
            <v>2917.74</v>
          </cell>
        </row>
        <row r="524">
          <cell r="A524" t="str">
            <v>A -3989-4-240</v>
          </cell>
          <cell r="B524" t="str">
            <v>CODE-VEHICLE REPAIRS</v>
          </cell>
          <cell r="C524">
            <v>2000</v>
          </cell>
          <cell r="D524">
            <v>0</v>
          </cell>
          <cell r="E524">
            <v>615.01</v>
          </cell>
          <cell r="F524">
            <v>615.01</v>
          </cell>
        </row>
        <row r="525">
          <cell r="A525" t="str">
            <v>A -3989-4-260</v>
          </cell>
          <cell r="B525" t="str">
            <v>CODE-FUEL</v>
          </cell>
          <cell r="C525">
            <v>6000</v>
          </cell>
          <cell r="D525">
            <v>0</v>
          </cell>
          <cell r="E525">
            <v>5500</v>
          </cell>
          <cell r="F525">
            <v>5500</v>
          </cell>
        </row>
        <row r="526">
          <cell r="A526" t="str">
            <v>A -3989-4-340</v>
          </cell>
          <cell r="B526" t="str">
            <v>CODE-CELLULAR (VERIZON)</v>
          </cell>
          <cell r="C526">
            <v>3040</v>
          </cell>
          <cell r="D526">
            <v>903.91</v>
          </cell>
          <cell r="E526">
            <v>1132.96</v>
          </cell>
          <cell r="F526">
            <v>1132.96</v>
          </cell>
        </row>
        <row r="527">
          <cell r="A527" t="str">
            <v>A -3989-4-344</v>
          </cell>
          <cell r="B527" t="str">
            <v>CODE-PAGER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</row>
        <row r="528">
          <cell r="A528" t="str">
            <v>A -3989-4-830</v>
          </cell>
          <cell r="B528" t="str">
            <v>CODE-ECP-IMA W/TOWN OF UNION</v>
          </cell>
          <cell r="C528">
            <v>0</v>
          </cell>
          <cell r="D528">
            <v>0</v>
          </cell>
          <cell r="E528">
            <v>886</v>
          </cell>
          <cell r="F528">
            <v>886</v>
          </cell>
        </row>
        <row r="529">
          <cell r="A529" t="str">
            <v>A -3989-4-901</v>
          </cell>
          <cell r="B529" t="str">
            <v>CODE-EYE CARE ALLOWANCE</v>
          </cell>
          <cell r="C529">
            <v>1100</v>
          </cell>
          <cell r="D529">
            <v>550</v>
          </cell>
          <cell r="E529">
            <v>550</v>
          </cell>
          <cell r="F529">
            <v>550</v>
          </cell>
        </row>
        <row r="530">
          <cell r="A530" t="str">
            <v>A -3989-4-930</v>
          </cell>
          <cell r="B530" t="str">
            <v>CODE-CNTR-CONF/MLG/ED</v>
          </cell>
          <cell r="C530">
            <v>1400</v>
          </cell>
          <cell r="D530">
            <v>790</v>
          </cell>
          <cell r="E530">
            <v>897.42</v>
          </cell>
          <cell r="F530">
            <v>660.98</v>
          </cell>
        </row>
        <row r="531">
          <cell r="A531" t="str">
            <v>A -5010-0-000</v>
          </cell>
          <cell r="B531" t="str">
            <v>STREET ADMIN: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</row>
        <row r="532">
          <cell r="A532" t="str">
            <v>A -5010-1-000</v>
          </cell>
          <cell r="B532" t="str">
            <v>STREET ADMIN PERSONAL SERVICES</v>
          </cell>
          <cell r="C532">
            <v>228300</v>
          </cell>
          <cell r="D532">
            <v>159022.49</v>
          </cell>
          <cell r="E532">
            <v>279087.71999999997</v>
          </cell>
          <cell r="F532">
            <v>279087.71999999997</v>
          </cell>
        </row>
        <row r="533">
          <cell r="A533" t="str">
            <v>A -5010-2-000</v>
          </cell>
          <cell r="B533" t="str">
            <v>STREET ADMINISTRATION EQUIPMENT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</row>
        <row r="534">
          <cell r="A534" t="str">
            <v>A -5010-2-110</v>
          </cell>
          <cell r="B534" t="str">
            <v>STREET ADMIN-EQUIP-NEW COMPUTERS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</row>
        <row r="535">
          <cell r="A535" t="str">
            <v>A -5010-2-115</v>
          </cell>
          <cell r="B535" t="str">
            <v>STREET ADMIN-EQUIP-MISC. FURNITURE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</row>
        <row r="536">
          <cell r="A536" t="str">
            <v>A -5010-2-117</v>
          </cell>
          <cell r="B536" t="str">
            <v>STREET ADMIN-EQUIP-SMALL MISCELLANEOUS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</row>
        <row r="537">
          <cell r="A537" t="str">
            <v>A -5010-4-000</v>
          </cell>
          <cell r="B537" t="str">
            <v>STREET ADMINISTRATION CONTR. EXP.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</row>
        <row r="538">
          <cell r="A538" t="str">
            <v>A -5010-4-025</v>
          </cell>
          <cell r="B538" t="str">
            <v>STREET ADMIN-PROF ENGINEERING SERVICES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</row>
        <row r="539">
          <cell r="A539" t="str">
            <v>A -5010-4-101</v>
          </cell>
          <cell r="B539" t="str">
            <v>STREET ADMIN-OFFICE SUPPLIES</v>
          </cell>
          <cell r="C539">
            <v>1500</v>
          </cell>
          <cell r="D539">
            <v>2326.5700000000002</v>
          </cell>
          <cell r="E539">
            <v>1425.25</v>
          </cell>
          <cell r="F539">
            <v>1425.25</v>
          </cell>
        </row>
        <row r="540">
          <cell r="A540" t="str">
            <v>A -5010-4-102</v>
          </cell>
          <cell r="B540" t="str">
            <v>STREET ADMIN-CAD SYSTEM/PLOTTER</v>
          </cell>
          <cell r="C540">
            <v>1400</v>
          </cell>
          <cell r="D540">
            <v>1390</v>
          </cell>
          <cell r="E540">
            <v>10311.59</v>
          </cell>
          <cell r="F540">
            <v>10311.59</v>
          </cell>
        </row>
        <row r="541">
          <cell r="A541" t="str">
            <v>A -5010-4-103</v>
          </cell>
          <cell r="B541" t="str">
            <v>STREET ADMIN-MAIL/PSTG/FEDEX CHRG</v>
          </cell>
          <cell r="C541">
            <v>0</v>
          </cell>
          <cell r="D541">
            <v>24.64</v>
          </cell>
          <cell r="E541">
            <v>109.73</v>
          </cell>
          <cell r="F541">
            <v>109.73</v>
          </cell>
        </row>
        <row r="542">
          <cell r="A542" t="str">
            <v>A -5010-4-121</v>
          </cell>
          <cell r="B542" t="str">
            <v>STREET ADMIN-CDL DRUG TESTING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</row>
        <row r="543">
          <cell r="A543" t="str">
            <v>A -5010-4-126</v>
          </cell>
          <cell r="B543" t="str">
            <v>STREET ADMIN-INTERNET ACCESS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</row>
        <row r="544">
          <cell r="A544" t="str">
            <v>A -5010-4-133</v>
          </cell>
          <cell r="B544" t="str">
            <v>STREET ADMIN-EQUIP/COMPUTER MAINT</v>
          </cell>
          <cell r="C544">
            <v>2500</v>
          </cell>
          <cell r="D544">
            <v>1416.45</v>
          </cell>
          <cell r="E544">
            <v>2659.89</v>
          </cell>
          <cell r="F544">
            <v>2659.89</v>
          </cell>
        </row>
        <row r="545">
          <cell r="A545" t="str">
            <v>A -5010-4-150</v>
          </cell>
          <cell r="B545" t="str">
            <v>STREET ADMIN-COPIER MAINT AGREEMNT</v>
          </cell>
          <cell r="C545">
            <v>0</v>
          </cell>
          <cell r="D545">
            <v>594.32000000000005</v>
          </cell>
          <cell r="E545">
            <v>0</v>
          </cell>
          <cell r="F545">
            <v>0</v>
          </cell>
        </row>
        <row r="546">
          <cell r="A546" t="str">
            <v>A -5010-4-207</v>
          </cell>
          <cell r="B546" t="str">
            <v>STREET ADMIN-LAUNDRY/GREASE/DSPL RAGS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</row>
        <row r="547">
          <cell r="A547" t="str">
            <v>A -5010-4-242</v>
          </cell>
          <cell r="B547" t="str">
            <v>STREET ADMIN-RADIO RPRS &amp; MAINT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</row>
        <row r="548">
          <cell r="A548" t="str">
            <v>A -5010-4-339</v>
          </cell>
          <cell r="B548" t="str">
            <v>STREET ADMIN-TELEPHONE SYSTEM REPAIR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</row>
        <row r="549">
          <cell r="A549" t="str">
            <v>A -5010-4-340</v>
          </cell>
          <cell r="B549" t="str">
            <v>STREET ADMIN-CELLULAR (VERIZON)</v>
          </cell>
          <cell r="C549">
            <v>1000</v>
          </cell>
          <cell r="D549">
            <v>836.75</v>
          </cell>
          <cell r="E549">
            <v>879.38</v>
          </cell>
          <cell r="F549">
            <v>879.38</v>
          </cell>
        </row>
        <row r="550">
          <cell r="A550" t="str">
            <v>A -5010-4-341</v>
          </cell>
          <cell r="B550" t="str">
            <v>STREET ADMIN-TELEPHONE (NEXTIVA)</v>
          </cell>
          <cell r="C550">
            <v>2500</v>
          </cell>
          <cell r="D550">
            <v>2125.92</v>
          </cell>
          <cell r="E550">
            <v>2761.01</v>
          </cell>
          <cell r="F550">
            <v>2761.01</v>
          </cell>
        </row>
        <row r="551">
          <cell r="A551" t="str">
            <v>A -5010-4-342</v>
          </cell>
          <cell r="B551" t="str">
            <v>STREET ADMIN-LONG DISTANCE SERVICE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</row>
        <row r="552">
          <cell r="A552" t="str">
            <v>A -5010-4-344</v>
          </cell>
          <cell r="B552" t="str">
            <v>STREET ADMIN-PAGER SERVICES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</row>
        <row r="553">
          <cell r="A553" t="str">
            <v>A -5010-4-521</v>
          </cell>
          <cell r="B553" t="str">
            <v>STREET ADMIN-EARPLUGS/WKGLOVES PRSNL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</row>
        <row r="554">
          <cell r="A554" t="str">
            <v>A -5010-4-522</v>
          </cell>
          <cell r="B554" t="str">
            <v>STREET ADMIN-PROT.GEAR/CLOTHING/BOOT</v>
          </cell>
          <cell r="C554">
            <v>100</v>
          </cell>
          <cell r="D554">
            <v>0</v>
          </cell>
          <cell r="E554">
            <v>0</v>
          </cell>
          <cell r="F554">
            <v>0</v>
          </cell>
        </row>
        <row r="555">
          <cell r="A555" t="str">
            <v>A -5010-4-901</v>
          </cell>
          <cell r="B555" t="str">
            <v>STREET ADMIN-EYE CARE ALLOWANCE</v>
          </cell>
          <cell r="C555">
            <v>1100</v>
          </cell>
          <cell r="D555">
            <v>550</v>
          </cell>
          <cell r="E555">
            <v>1100</v>
          </cell>
          <cell r="F555">
            <v>1100</v>
          </cell>
        </row>
        <row r="556">
          <cell r="A556" t="str">
            <v>A -5010-4-902</v>
          </cell>
          <cell r="B556" t="str">
            <v>STREET ADMIN-AUDIOMETRIC TESTING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</row>
        <row r="557">
          <cell r="A557" t="str">
            <v>A -5010-4-915</v>
          </cell>
          <cell r="B557" t="str">
            <v>STREET ADMIN-CLOTHING ALLOWANCE</v>
          </cell>
          <cell r="C557">
            <v>1400</v>
          </cell>
          <cell r="D557">
            <v>539.39</v>
          </cell>
          <cell r="E557">
            <v>355</v>
          </cell>
          <cell r="F557">
            <v>355</v>
          </cell>
        </row>
        <row r="558">
          <cell r="A558" t="str">
            <v>A -5010-4-920</v>
          </cell>
          <cell r="B558" t="str">
            <v>STREET ADMIN-CDL RENEWALS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</row>
        <row r="559">
          <cell r="A559" t="str">
            <v>A -5010-4-921</v>
          </cell>
          <cell r="B559" t="str">
            <v>STREET ADMIN-CDL DRUG TESTING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</row>
        <row r="560">
          <cell r="A560" t="str">
            <v>A -5010-4-930</v>
          </cell>
          <cell r="B560" t="str">
            <v>STREET ADMIN-CONF/MLG/ED</v>
          </cell>
          <cell r="C560">
            <v>2500</v>
          </cell>
          <cell r="D560">
            <v>575</v>
          </cell>
          <cell r="E560">
            <v>1285.99</v>
          </cell>
          <cell r="F560">
            <v>1285.99</v>
          </cell>
        </row>
        <row r="561">
          <cell r="A561" t="str">
            <v>A -5010-4-940</v>
          </cell>
          <cell r="B561" t="str">
            <v>STREET ADMIN-NYS PE LIC RNWL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</row>
        <row r="562">
          <cell r="A562" t="str">
            <v>A -5110-0-000</v>
          </cell>
          <cell r="B562" t="str">
            <v>STREET MAINT: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</row>
        <row r="563">
          <cell r="A563" t="str">
            <v>A -5110-1-000</v>
          </cell>
          <cell r="B563" t="str">
            <v>STREET MAINTENANCE PERSONAL SERVICES</v>
          </cell>
          <cell r="C563">
            <v>437000</v>
          </cell>
          <cell r="D563">
            <v>303606.69</v>
          </cell>
          <cell r="E563">
            <v>411337.89</v>
          </cell>
          <cell r="F563">
            <v>411337.89</v>
          </cell>
        </row>
        <row r="564">
          <cell r="A564" t="str">
            <v>A -5110-2-000</v>
          </cell>
          <cell r="B564" t="str">
            <v>STREET MAINTENANCE EQUIPMENT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</row>
        <row r="565">
          <cell r="A565" t="str">
            <v>A -5110-2-116</v>
          </cell>
          <cell r="B565" t="str">
            <v>STREET MAINT-EQUIP-SALT BARN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</row>
        <row r="566">
          <cell r="A566" t="str">
            <v>A -5110-2-401</v>
          </cell>
          <cell r="B566" t="str">
            <v>STREET MAINT-EQUIP-FORK LIFT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</row>
        <row r="567">
          <cell r="A567" t="str">
            <v>A -5110-2-406</v>
          </cell>
          <cell r="B567" t="str">
            <v>STREET MAINT-EQUIP-MORTAR MIXER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A -5110-2-407</v>
          </cell>
          <cell r="B568" t="str">
            <v>STREET MAINT-EQUIP-4WDR DUMP W/PLOW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</row>
        <row r="569">
          <cell r="A569" t="str">
            <v>A -5110-2-411</v>
          </cell>
          <cell r="B569" t="str">
            <v>STREET MAINT-EQUIP-PAVEMENT ROLLER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</row>
        <row r="570">
          <cell r="A570" t="str">
            <v>A -5110-2-412</v>
          </cell>
          <cell r="B570" t="str">
            <v>STREET MAINT-EQUIP-DMP BODY TRK#6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</row>
        <row r="571">
          <cell r="A571" t="str">
            <v>A -5110-2-413</v>
          </cell>
          <cell r="B571" t="str">
            <v>STREET MAINT-EQUIP-2015 FRD EXPLORER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</row>
        <row r="572">
          <cell r="A572" t="str">
            <v>A -5110-2-414</v>
          </cell>
          <cell r="B572" t="str">
            <v>STREET MAINT-EQUIP-2015 FRD EXPLORER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</row>
        <row r="573">
          <cell r="A573" t="str">
            <v>A -5110-2-417</v>
          </cell>
          <cell r="B573" t="str">
            <v>STREET MAINT-EQUIP-COMB DMP BODY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</row>
        <row r="574">
          <cell r="A574" t="str">
            <v>A -5110-2-418</v>
          </cell>
          <cell r="B574" t="str">
            <v>STREET MAINT-EQUIP-GRADE ALL BUCKET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</row>
        <row r="575">
          <cell r="A575" t="str">
            <v>A -5110-2-419</v>
          </cell>
          <cell r="B575" t="str">
            <v>STREET MAINT-EQUIP-ROLLER/BOBCAT TRLR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</row>
        <row r="576">
          <cell r="A576" t="str">
            <v>A -5110-2-420</v>
          </cell>
          <cell r="B576" t="str">
            <v>STREET MAINT-EQUIP-CREW CAB DUMP</v>
          </cell>
          <cell r="C576">
            <v>204376</v>
          </cell>
          <cell r="D576">
            <v>0</v>
          </cell>
          <cell r="E576">
            <v>0</v>
          </cell>
          <cell r="F576">
            <v>0</v>
          </cell>
        </row>
        <row r="577">
          <cell r="A577" t="str">
            <v>A -5110-2-421</v>
          </cell>
          <cell r="B577" t="str">
            <v>STREET MAINT-EQUIP-CREW CAB DUMP BODY T8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</row>
        <row r="578">
          <cell r="A578" t="str">
            <v>A -5110-2-422</v>
          </cell>
          <cell r="B578" t="str">
            <v>STREET MAINT-EQUIP-LEAF COLLECTOR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</row>
        <row r="579">
          <cell r="A579" t="str">
            <v>A -5110-2-423</v>
          </cell>
          <cell r="B579" t="str">
            <v>STREET MAINT-EQUIP-STREET SWEEPER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</row>
        <row r="580">
          <cell r="A580" t="str">
            <v>A -5110-2-424</v>
          </cell>
          <cell r="B580" t="str">
            <v>STREET MAINT-EQUIP-BACKHOE</v>
          </cell>
          <cell r="C580">
            <v>0</v>
          </cell>
          <cell r="D580">
            <v>0</v>
          </cell>
          <cell r="E580">
            <v>128000</v>
          </cell>
          <cell r="F580">
            <v>0</v>
          </cell>
        </row>
        <row r="581">
          <cell r="A581" t="str">
            <v>A -5110-4-000</v>
          </cell>
          <cell r="B581" t="str">
            <v>STREET MAINTENANCE CONTR. EXPENSES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</row>
        <row r="582">
          <cell r="A582" t="str">
            <v>A -5110-4-122</v>
          </cell>
          <cell r="B582" t="str">
            <v>STREET MAINT-DP AUTOMATION FEES (SGS)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</row>
        <row r="583">
          <cell r="A583" t="str">
            <v>A -5110-4-154</v>
          </cell>
          <cell r="B583" t="str">
            <v>STREET MAINT-EQUIPMENT RENTAL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</row>
        <row r="584">
          <cell r="A584" t="str">
            <v>A -5110-4-156</v>
          </cell>
          <cell r="B584" t="str">
            <v>STREET MAINT-PODS&amp;PORT-A-JOHN RENTALS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</row>
        <row r="585">
          <cell r="A585" t="str">
            <v>A -5110-4-205</v>
          </cell>
          <cell r="B585" t="str">
            <v>STREET MAINT-TOP SOIL</v>
          </cell>
          <cell r="C585">
            <v>250</v>
          </cell>
          <cell r="D585">
            <v>113.68</v>
          </cell>
          <cell r="E585">
            <v>201.42</v>
          </cell>
          <cell r="F585">
            <v>201.42</v>
          </cell>
        </row>
        <row r="586">
          <cell r="A586" t="str">
            <v>A -5110-4-210</v>
          </cell>
          <cell r="B586" t="str">
            <v>STREET MAINT-REPAIR &amp; MAINT</v>
          </cell>
          <cell r="C586">
            <v>2500</v>
          </cell>
          <cell r="D586">
            <v>1630.9</v>
          </cell>
          <cell r="E586">
            <v>1631.31</v>
          </cell>
          <cell r="F586">
            <v>1631.31</v>
          </cell>
        </row>
        <row r="587">
          <cell r="A587" t="str">
            <v>A -5110-4-212</v>
          </cell>
          <cell r="B587" t="str">
            <v>STREET MAINT-FENCE AND GUARDRAILS</v>
          </cell>
          <cell r="C587">
            <v>2500</v>
          </cell>
          <cell r="D587">
            <v>0</v>
          </cell>
          <cell r="E587">
            <v>0</v>
          </cell>
          <cell r="F587">
            <v>0</v>
          </cell>
        </row>
        <row r="588">
          <cell r="A588" t="str">
            <v>A -5110-4-213</v>
          </cell>
          <cell r="B588" t="str">
            <v>STREET MAINT-MICROPVNG/CRACKSEAL/PTHL</v>
          </cell>
          <cell r="C588">
            <v>80000</v>
          </cell>
          <cell r="D588">
            <v>54091.82</v>
          </cell>
          <cell r="E588">
            <v>63194.82</v>
          </cell>
          <cell r="F588">
            <v>63194.82</v>
          </cell>
        </row>
        <row r="589">
          <cell r="A589" t="str">
            <v>A -5110-4-214</v>
          </cell>
          <cell r="B589" t="str">
            <v>STREET MAINT-BLACKTOP DEGREASER</v>
          </cell>
          <cell r="C589">
            <v>7500</v>
          </cell>
          <cell r="D589">
            <v>0</v>
          </cell>
          <cell r="E589">
            <v>0</v>
          </cell>
          <cell r="F589">
            <v>0</v>
          </cell>
        </row>
        <row r="590">
          <cell r="A590" t="str">
            <v>A -5110-4-215</v>
          </cell>
          <cell r="B590" t="str">
            <v>STREET MAINT-ANNUAL SAFETY INSPECTIONS</v>
          </cell>
          <cell r="C590">
            <v>500</v>
          </cell>
          <cell r="D590">
            <v>450</v>
          </cell>
          <cell r="E590">
            <v>0</v>
          </cell>
          <cell r="F590">
            <v>0</v>
          </cell>
        </row>
        <row r="591">
          <cell r="A591" t="str">
            <v>A -5110-4-230</v>
          </cell>
          <cell r="B591" t="str">
            <v>STREET MAINT-IND GASES&amp;CYLINDER RNT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</row>
        <row r="592">
          <cell r="A592" t="str">
            <v>A -5110-4-240</v>
          </cell>
          <cell r="B592" t="str">
            <v>STREET MAINT-VEHICLE REPAIRS</v>
          </cell>
          <cell r="C592">
            <v>25000</v>
          </cell>
          <cell r="D592">
            <v>7021.12</v>
          </cell>
          <cell r="E592">
            <v>12385.03</v>
          </cell>
          <cell r="F592">
            <v>12385.03</v>
          </cell>
        </row>
        <row r="593">
          <cell r="A593" t="str">
            <v>A -5110-4-241</v>
          </cell>
          <cell r="B593" t="str">
            <v>STREET MAINT-REPAIR PARTS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</row>
        <row r="594">
          <cell r="A594" t="str">
            <v>A -5110-4-250</v>
          </cell>
          <cell r="B594" t="str">
            <v>STREET MAINT-SMALL TOOLS</v>
          </cell>
          <cell r="C594">
            <v>8000</v>
          </cell>
          <cell r="D594">
            <v>-12516.25</v>
          </cell>
          <cell r="E594">
            <v>748.44</v>
          </cell>
          <cell r="F594">
            <v>748.44</v>
          </cell>
        </row>
        <row r="595">
          <cell r="A595" t="str">
            <v>A -5110-4-251</v>
          </cell>
          <cell r="B595" t="str">
            <v>STREET MAINT-TIRES</v>
          </cell>
          <cell r="C595">
            <v>11000</v>
          </cell>
          <cell r="D595">
            <v>10538</v>
          </cell>
          <cell r="E595">
            <v>11766.5</v>
          </cell>
          <cell r="F595">
            <v>11766.5</v>
          </cell>
        </row>
        <row r="596">
          <cell r="A596" t="str">
            <v>A -5110-4-252</v>
          </cell>
          <cell r="B596" t="str">
            <v>STREET MAINT-BATTERIES &amp; WRNGLGHTS</v>
          </cell>
          <cell r="C596">
            <v>300</v>
          </cell>
          <cell r="D596">
            <v>0</v>
          </cell>
          <cell r="E596">
            <v>0</v>
          </cell>
          <cell r="F596">
            <v>0</v>
          </cell>
        </row>
        <row r="597">
          <cell r="A597" t="str">
            <v>A -5110-4-253</v>
          </cell>
          <cell r="B597" t="str">
            <v>STREET MAINT-HYDRAULIC HOSE/FTNGS</v>
          </cell>
          <cell r="C597">
            <v>1200</v>
          </cell>
          <cell r="D597">
            <v>1039.48</v>
          </cell>
          <cell r="E597">
            <v>801.95</v>
          </cell>
          <cell r="F597">
            <v>801.95</v>
          </cell>
        </row>
        <row r="598">
          <cell r="A598" t="str">
            <v>A -5110-4-254</v>
          </cell>
          <cell r="B598" t="str">
            <v>STREET MAINT-REPAIR PARTS</v>
          </cell>
          <cell r="C598">
            <v>53000</v>
          </cell>
          <cell r="D598">
            <v>34297.279999999999</v>
          </cell>
          <cell r="E598">
            <v>34971.949999999997</v>
          </cell>
          <cell r="F598">
            <v>34971.949999999997</v>
          </cell>
        </row>
        <row r="599">
          <cell r="A599" t="str">
            <v>A -5110-4-262</v>
          </cell>
          <cell r="B599" t="str">
            <v>STREET MAINT-OIL/GREASE/ANTI-FREEZE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</row>
        <row r="600">
          <cell r="A600" t="str">
            <v>A -5110-4-339</v>
          </cell>
          <cell r="B600" t="str">
            <v>STREET MAINT-TELEPHONE SYSTEM REPAIRS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</row>
        <row r="601">
          <cell r="A601" t="str">
            <v>A -5110-4-340</v>
          </cell>
          <cell r="B601" t="str">
            <v>STREET MAINT-TELEPHONE (NEXTEL)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</row>
        <row r="602">
          <cell r="A602" t="str">
            <v>A -5110-4-341</v>
          </cell>
          <cell r="B602" t="str">
            <v>STREET MAINT-TELEPHONE (NEXTIVA)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</row>
        <row r="603">
          <cell r="A603" t="str">
            <v>A -5110-4-342</v>
          </cell>
          <cell r="B603" t="str">
            <v>STREET MAINT-TELEPHONE LONG DIST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</row>
        <row r="604">
          <cell r="A604" t="str">
            <v>A -5110-4-344</v>
          </cell>
          <cell r="B604" t="str">
            <v>STREET MAINT-PAGERS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</row>
        <row r="605">
          <cell r="A605" t="str">
            <v>A -5110-4-425</v>
          </cell>
          <cell r="B605" t="str">
            <v>STREET MAINT-BACKHOE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</row>
        <row r="606">
          <cell r="A606" t="str">
            <v>A -5110-4-522</v>
          </cell>
          <cell r="B606" t="str">
            <v>STREET MAINT-HELMETS/VESTS/GLVS</v>
          </cell>
          <cell r="C606">
            <v>750</v>
          </cell>
          <cell r="D606">
            <v>450.6</v>
          </cell>
          <cell r="E606">
            <v>530.36</v>
          </cell>
          <cell r="F606">
            <v>530.36</v>
          </cell>
        </row>
        <row r="607">
          <cell r="A607" t="str">
            <v>A -5110-4-541</v>
          </cell>
          <cell r="B607" t="str">
            <v>STREET MAINT-HEAVY EQUIPMENT REPAIRS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</row>
        <row r="608">
          <cell r="A608" t="str">
            <v>A -5110-4-633</v>
          </cell>
          <cell r="B608" t="str">
            <v>STREET MAINT-TREE REPLACEMENT &amp; REMOVAL</v>
          </cell>
          <cell r="C608">
            <v>5000</v>
          </cell>
          <cell r="D608">
            <v>13248.04</v>
          </cell>
          <cell r="E608">
            <v>7470.96</v>
          </cell>
          <cell r="F608">
            <v>5421.48</v>
          </cell>
        </row>
        <row r="609">
          <cell r="A609" t="str">
            <v>A -5110-4-902</v>
          </cell>
          <cell r="B609" t="str">
            <v>STREET MAINT-AUDIOMETRIC TESTING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</row>
        <row r="610">
          <cell r="A610" t="str">
            <v>A -5110-4-915</v>
          </cell>
          <cell r="B610" t="str">
            <v>STREET MAINT-CLOTHING ALLOWANCE</v>
          </cell>
          <cell r="C610">
            <v>7200</v>
          </cell>
          <cell r="D610">
            <v>9300</v>
          </cell>
          <cell r="E610">
            <v>9300</v>
          </cell>
          <cell r="F610">
            <v>9300</v>
          </cell>
        </row>
        <row r="611">
          <cell r="A611" t="str">
            <v>A -5110-4-920</v>
          </cell>
          <cell r="B611" t="str">
            <v>STREET MAINT-CDL RENEWAL</v>
          </cell>
          <cell r="C611">
            <v>0</v>
          </cell>
          <cell r="D611">
            <v>39.380000000000003</v>
          </cell>
          <cell r="E611">
            <v>0</v>
          </cell>
          <cell r="F611">
            <v>0</v>
          </cell>
        </row>
        <row r="612">
          <cell r="A612" t="str">
            <v>A -5110-4-921</v>
          </cell>
          <cell r="B612" t="str">
            <v>STREET MAINT-CDL DRUG TESTING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</row>
        <row r="613">
          <cell r="A613" t="str">
            <v>A -5112-0-000</v>
          </cell>
          <cell r="B613" t="str">
            <v>PERMANENT IMPROVEMENTS (CHIPS):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</row>
        <row r="614">
          <cell r="A614" t="str">
            <v>A -5112-2-000</v>
          </cell>
          <cell r="B614" t="str">
            <v>PERMANENT IMPROVEMENTS (CHIPS)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</row>
        <row r="615">
          <cell r="A615" t="str">
            <v>A -5112-2-010</v>
          </cell>
          <cell r="B615" t="str">
            <v>PERMANENT IMPROV-HIGHWAY CAP PRJ(CHIPS)</v>
          </cell>
          <cell r="C615">
            <v>0</v>
          </cell>
          <cell r="D615">
            <v>0</v>
          </cell>
          <cell r="E615">
            <v>552337.61</v>
          </cell>
          <cell r="F615">
            <v>271417.32</v>
          </cell>
        </row>
        <row r="616">
          <cell r="A616" t="str">
            <v>A -5112-2-011</v>
          </cell>
          <cell r="B616" t="str">
            <v>PERMANENT IMPROV-STREETS (BOND)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</row>
        <row r="617">
          <cell r="A617" t="str">
            <v>A -5112-2-012</v>
          </cell>
          <cell r="B617" t="str">
            <v>PERMENANT IMPROV-PAVE-NY</v>
          </cell>
          <cell r="C617">
            <v>0</v>
          </cell>
          <cell r="D617">
            <v>0</v>
          </cell>
          <cell r="E617">
            <v>91923.65</v>
          </cell>
          <cell r="F617">
            <v>82959.960000000006</v>
          </cell>
        </row>
        <row r="618">
          <cell r="A618" t="str">
            <v>A -5112-2-013</v>
          </cell>
          <cell r="B618" t="str">
            <v>PERMANENT IMPROV-EXTREME WEATHER</v>
          </cell>
          <cell r="C618">
            <v>0</v>
          </cell>
          <cell r="D618">
            <v>0</v>
          </cell>
          <cell r="E618">
            <v>71075.259999999995</v>
          </cell>
          <cell r="F618">
            <v>37030.21</v>
          </cell>
        </row>
        <row r="619">
          <cell r="A619" t="str">
            <v>A -5112-2-014</v>
          </cell>
          <cell r="B619" t="str">
            <v>PERMANENT IMPRVMT - STREET PAVING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</row>
        <row r="620">
          <cell r="A620" t="str">
            <v>A -5112-2-015</v>
          </cell>
          <cell r="B620" t="str">
            <v>PERMANENT IMPROV-REYNOLDS RD RESRFCNG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</row>
        <row r="621">
          <cell r="A621" t="str">
            <v>A -5112-2-016</v>
          </cell>
          <cell r="B621" t="str">
            <v>Harry L Drive Resurfacing 2022-2023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A -5112-2-017</v>
          </cell>
          <cell r="B622" t="str">
            <v>Pave Our Potholes Funding</v>
          </cell>
          <cell r="C622">
            <v>0</v>
          </cell>
          <cell r="D622">
            <v>0</v>
          </cell>
          <cell r="E622">
            <v>58201.18</v>
          </cell>
          <cell r="F622">
            <v>52769.39</v>
          </cell>
        </row>
        <row r="623">
          <cell r="A623" t="str">
            <v>A -5112-2-018</v>
          </cell>
          <cell r="B623" t="str">
            <v>Floral Ave 1R Paement Presevation 22-23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</row>
        <row r="624">
          <cell r="A624" t="str">
            <v>A -5112-2-019</v>
          </cell>
          <cell r="B624" t="str">
            <v>GRAND AVE-PHASE 5(22-23)</v>
          </cell>
          <cell r="C624">
            <v>0</v>
          </cell>
          <cell r="D624">
            <v>0</v>
          </cell>
          <cell r="E624">
            <v>143901.51999999999</v>
          </cell>
          <cell r="F624">
            <v>88093.6</v>
          </cell>
        </row>
        <row r="625">
          <cell r="A625" t="str">
            <v>A -5112-2-020</v>
          </cell>
          <cell r="B625" t="str">
            <v>PERMANENT INPRVMT-FLORAL AVE-CIRCLE TO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</row>
        <row r="626">
          <cell r="A626" t="str">
            <v>A -5112-2-021</v>
          </cell>
          <cell r="B626" t="str">
            <v>PERMANENT IMPVMT-FLORAL/ACKLEY/LUSK</v>
          </cell>
          <cell r="C626">
            <v>0</v>
          </cell>
          <cell r="D626">
            <v>0</v>
          </cell>
          <cell r="E626">
            <v>224790</v>
          </cell>
          <cell r="F626">
            <v>175738.59</v>
          </cell>
        </row>
        <row r="627">
          <cell r="A627" t="str">
            <v>A -5112-2-022</v>
          </cell>
          <cell r="B627" t="str">
            <v>PERMANENT IMPRMT-GOSR-REYNOLDS RD DITCH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</row>
        <row r="628">
          <cell r="A628" t="str">
            <v>A -5112-2-023</v>
          </cell>
          <cell r="B628" t="str">
            <v>CAPPROJ-LESTER AVE BRIDGE REHAB(22-23)</v>
          </cell>
          <cell r="C628">
            <v>0</v>
          </cell>
          <cell r="D628">
            <v>3053.75</v>
          </cell>
          <cell r="E628">
            <v>3220000</v>
          </cell>
          <cell r="F628">
            <v>185810.6</v>
          </cell>
        </row>
        <row r="629">
          <cell r="A629" t="str">
            <v>A -5112-2-024</v>
          </cell>
          <cell r="B629" t="str">
            <v>PERMANENT IMPRMT-N BROAD ST RECON (22-23</v>
          </cell>
          <cell r="C629">
            <v>0</v>
          </cell>
          <cell r="D629">
            <v>0</v>
          </cell>
          <cell r="E629">
            <v>1750000</v>
          </cell>
          <cell r="F629">
            <v>761957.1</v>
          </cell>
        </row>
        <row r="630">
          <cell r="A630" t="str">
            <v>A -5112-2-025</v>
          </cell>
          <cell r="B630" t="str">
            <v>PERMANENT IMPRVMT-DAVIS AVE RECON(22-23)</v>
          </cell>
          <cell r="C630">
            <v>0</v>
          </cell>
          <cell r="D630">
            <v>0</v>
          </cell>
          <cell r="E630">
            <v>800000</v>
          </cell>
          <cell r="F630">
            <v>750139.02</v>
          </cell>
        </row>
        <row r="631">
          <cell r="A631" t="str">
            <v>A -5112-2-026</v>
          </cell>
          <cell r="B631" t="str">
            <v>PERMANENT IMPROV-MUNICIPAL PRKNG LOTS</v>
          </cell>
          <cell r="C631">
            <v>0</v>
          </cell>
          <cell r="D631">
            <v>0</v>
          </cell>
          <cell r="E631">
            <v>60000</v>
          </cell>
          <cell r="F631">
            <v>57643.09</v>
          </cell>
        </row>
        <row r="632">
          <cell r="A632" t="str">
            <v>A -5112-2-027</v>
          </cell>
          <cell r="B632" t="str">
            <v>PERMANENT IMPROV-NEW YORK AVE RECON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</row>
        <row r="633">
          <cell r="A633" t="str">
            <v>A -5112-2-028</v>
          </cell>
          <cell r="B633" t="str">
            <v>PERMANENT IMPROV-FATZ ALLEY &amp; ARCH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</row>
        <row r="634">
          <cell r="A634" t="str">
            <v>A -5112-2-029</v>
          </cell>
          <cell r="B634" t="str">
            <v>PERMANENT IMP-STEARNS AVE RECON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</row>
        <row r="635">
          <cell r="A635" t="str">
            <v>A -5112-2-030</v>
          </cell>
          <cell r="B635" t="str">
            <v>PERMANENT IMP-N SIDE FIRE CONCRETE</v>
          </cell>
          <cell r="C635">
            <v>0</v>
          </cell>
          <cell r="D635">
            <v>0</v>
          </cell>
          <cell r="E635">
            <v>2136</v>
          </cell>
          <cell r="F635">
            <v>2136</v>
          </cell>
        </row>
        <row r="636">
          <cell r="A636" t="str">
            <v>A -5112-2-031</v>
          </cell>
          <cell r="B636" t="str">
            <v>PERMANENT IMP-RD RECON/CONCRETE</v>
          </cell>
          <cell r="C636">
            <v>0</v>
          </cell>
          <cell r="D636">
            <v>0</v>
          </cell>
          <cell r="E636">
            <v>397864</v>
          </cell>
          <cell r="F636">
            <v>40583.300000000003</v>
          </cell>
        </row>
        <row r="637">
          <cell r="A637" t="str">
            <v>A -5142-0-000</v>
          </cell>
          <cell r="B637" t="str">
            <v>SNOW REMOVAL CONTRACTUAL EXPENSES: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</row>
        <row r="638">
          <cell r="A638" t="str">
            <v>A -5142-4-000</v>
          </cell>
          <cell r="B638" t="str">
            <v>SNOW REMOVAL CONTRACTUAL EXPENSES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</row>
        <row r="639">
          <cell r="A639" t="str">
            <v>A -5142-4-220</v>
          </cell>
          <cell r="B639" t="str">
            <v>SNOW REMOVAL-SALT/SAND</v>
          </cell>
          <cell r="C639">
            <v>200000</v>
          </cell>
          <cell r="D639">
            <v>126245.54</v>
          </cell>
          <cell r="E639">
            <v>166475.13</v>
          </cell>
          <cell r="F639">
            <v>159108.43</v>
          </cell>
        </row>
        <row r="640">
          <cell r="A640" t="str">
            <v>A -5142-4-221</v>
          </cell>
          <cell r="B640" t="str">
            <v>SNOW REMOVAL-PLOW BLADES/SHOES&amp;MATERIALS</v>
          </cell>
          <cell r="C640">
            <v>15000</v>
          </cell>
          <cell r="D640">
            <v>1770.9</v>
          </cell>
          <cell r="E640">
            <v>15000</v>
          </cell>
          <cell r="F640">
            <v>12827.35</v>
          </cell>
        </row>
        <row r="641">
          <cell r="A641" t="str">
            <v>A -5410-0-000</v>
          </cell>
          <cell r="B641" t="str">
            <v>SIDEWALKS &amp; CURBS CONTR. EXPENSE: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</row>
        <row r="642">
          <cell r="A642" t="str">
            <v>A -5410-4-000</v>
          </cell>
          <cell r="B642" t="str">
            <v>SIDEWALKS &amp; CURBS CONTR. EXPENSE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</row>
        <row r="643">
          <cell r="A643" t="str">
            <v>A -5410-4-214</v>
          </cell>
          <cell r="B643" t="str">
            <v>SIDEWALKS &amp; CURBS CNTRCTL</v>
          </cell>
          <cell r="C643">
            <v>0</v>
          </cell>
          <cell r="D643">
            <v>2404</v>
          </cell>
          <cell r="E643">
            <v>158524.87</v>
          </cell>
          <cell r="F643">
            <v>158524.87</v>
          </cell>
        </row>
        <row r="644">
          <cell r="A644" t="str">
            <v>A -5510-0-000</v>
          </cell>
          <cell r="B644" t="str">
            <v>STREET DEPT- CNTR-CDL RENEWAL: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</row>
        <row r="645">
          <cell r="A645" t="str">
            <v>A -5510-4-920</v>
          </cell>
          <cell r="B645" t="str">
            <v>STREET DEPT- CNTR-CDL RENEWAL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</row>
        <row r="646">
          <cell r="A646" t="str">
            <v>A -5650-0-000</v>
          </cell>
          <cell r="B646" t="str">
            <v>OFF-STREET PARKING CONTR. EXP.: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</row>
        <row r="647">
          <cell r="A647" t="str">
            <v>A -5650-4-000</v>
          </cell>
          <cell r="B647" t="str">
            <v>OFF-STREET PARKING CONTR. EXP.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</row>
        <row r="648">
          <cell r="A648" t="str">
            <v>A -5650-4-211</v>
          </cell>
          <cell r="B648" t="str">
            <v>OFF-STREET PARKING CONTRCL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</row>
        <row r="649">
          <cell r="A649" t="str">
            <v>A -7140-0-000</v>
          </cell>
          <cell r="B649" t="str">
            <v>PLAYGROUND &amp; REC: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</row>
        <row r="650">
          <cell r="A650" t="str">
            <v>A -7140-1-000</v>
          </cell>
          <cell r="B650" t="str">
            <v>PARKS PERSONAL SERVICES</v>
          </cell>
          <cell r="C650">
            <v>203900</v>
          </cell>
          <cell r="D650">
            <v>148848.28</v>
          </cell>
          <cell r="E650">
            <v>220225</v>
          </cell>
          <cell r="F650">
            <v>186663.27</v>
          </cell>
        </row>
        <row r="651">
          <cell r="A651" t="str">
            <v>A -7140-2-000</v>
          </cell>
          <cell r="B651" t="str">
            <v>PLAYGROUND &amp; REC. EQUIPMENT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</row>
        <row r="652">
          <cell r="A652" t="str">
            <v>A -7140-2-250</v>
          </cell>
          <cell r="B652" t="str">
            <v>PARKS-EQUIP-SMALL TOOLS &amp; PAINT</v>
          </cell>
          <cell r="C652">
            <v>2500</v>
          </cell>
          <cell r="D652">
            <v>650.73</v>
          </cell>
          <cell r="E652">
            <v>1079.18</v>
          </cell>
          <cell r="F652">
            <v>1079.18</v>
          </cell>
        </row>
        <row r="653">
          <cell r="A653" t="str">
            <v>A -7140-2-412</v>
          </cell>
          <cell r="B653" t="str">
            <v>PARKS-EQUIP-PU TRCK W/PLOW&amp;TOOL BOX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</row>
        <row r="654">
          <cell r="A654" t="str">
            <v>A -7140-2-710</v>
          </cell>
          <cell r="B654" t="str">
            <v>PARKS-EQUIP-2&amp;5YR PLAY STRUCTURE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</row>
        <row r="655">
          <cell r="A655" t="str">
            <v>A -7140-2-711</v>
          </cell>
          <cell r="B655" t="str">
            <v>PARKS-EQUIP-POOL PAINT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</row>
        <row r="656">
          <cell r="A656" t="str">
            <v>A -7140-2-712</v>
          </cell>
          <cell r="B656" t="str">
            <v>PARKS-EQUIP-N.HUDSON FENCE RPLC</v>
          </cell>
          <cell r="C656">
            <v>5000</v>
          </cell>
          <cell r="D656">
            <v>0</v>
          </cell>
          <cell r="E656">
            <v>3636.44</v>
          </cell>
          <cell r="F656">
            <v>3636.44</v>
          </cell>
        </row>
        <row r="657">
          <cell r="A657" t="str">
            <v>A -7140-2-713</v>
          </cell>
          <cell r="B657" t="str">
            <v>PARKS-EQUIP-NSPARK-TENNIS RPLCMNT</v>
          </cell>
          <cell r="C657">
            <v>0</v>
          </cell>
          <cell r="D657">
            <v>0</v>
          </cell>
          <cell r="E657">
            <v>56098.48</v>
          </cell>
          <cell r="F657">
            <v>56098.48</v>
          </cell>
        </row>
        <row r="658">
          <cell r="A658" t="str">
            <v>A -7140-2-714</v>
          </cell>
          <cell r="B658" t="str">
            <v>PARKS-EQUIP-NSPRK-FALLZN EDGNG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</row>
        <row r="659">
          <cell r="A659" t="str">
            <v>A -7140-2-715</v>
          </cell>
          <cell r="B659" t="str">
            <v>PARKS-EQUIP-CFJPARK-RPLCPLYAREAPAVILN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</row>
        <row r="660">
          <cell r="A660" t="str">
            <v>A -7140-2-716</v>
          </cell>
          <cell r="B660" t="str">
            <v>PARKS-EQUIP-NSPRK-LRGPAVLN-2GRILLS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</row>
        <row r="661">
          <cell r="A661" t="str">
            <v>A -7140-2-717</v>
          </cell>
          <cell r="B661" t="str">
            <v>PARKS-EQUIP-NSPRK POOLSHED DEMOLITION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</row>
        <row r="662">
          <cell r="A662" t="str">
            <v>A -7140-2-720</v>
          </cell>
          <cell r="B662" t="str">
            <v>PARKS-EQUIP-FLORAL AVE-PAV-2 GRILLS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</row>
        <row r="663">
          <cell r="A663" t="str">
            <v>A -7140-2-730</v>
          </cell>
          <cell r="B663" t="str">
            <v>PARKS-EQUIP-CFJPRK-FALLZN-EDGNG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</row>
        <row r="664">
          <cell r="A664" t="str">
            <v>A -7140-2-735</v>
          </cell>
          <cell r="B664" t="str">
            <v>PARKS-EQUIP-BAKER ST-FALL ZN-PRTCTN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</row>
        <row r="665">
          <cell r="A665" t="str">
            <v>A -7140-2-740</v>
          </cell>
          <cell r="B665" t="str">
            <v>PARKS-EQUIP-JC PAGODA REFURBISHMENT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</row>
        <row r="666">
          <cell r="A666" t="str">
            <v>A -7140-2-741</v>
          </cell>
          <cell r="B666" t="str">
            <v>PARKS-EQUIP-VIRGINAAVE-NEW PAVILLION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</row>
        <row r="667">
          <cell r="A667" t="str">
            <v>A -7140-2-742</v>
          </cell>
          <cell r="B667" t="str">
            <v>PARKS-EQUIP-VIRGINIA AVE-FALLZNPRTCTN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</row>
        <row r="668">
          <cell r="A668" t="str">
            <v>A -7140-2-743</v>
          </cell>
          <cell r="B668" t="str">
            <v>PARKS-EQUIP-VIRGINIA AVE-GRILLS&amp;FRGHT</v>
          </cell>
          <cell r="C668">
            <v>0</v>
          </cell>
          <cell r="D668">
            <v>1615</v>
          </cell>
          <cell r="E668">
            <v>5000</v>
          </cell>
          <cell r="F668">
            <v>0</v>
          </cell>
        </row>
        <row r="669">
          <cell r="A669" t="str">
            <v>A -7140-2-744</v>
          </cell>
          <cell r="B669" t="str">
            <v>PARKS-EQUIP-BOLAND-FALLZN-EDGING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</row>
        <row r="670">
          <cell r="A670" t="str">
            <v>A -7140-2-745</v>
          </cell>
          <cell r="B670" t="str">
            <v>PARKS-EQUIP-CFJ PARK FENCE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</row>
        <row r="671">
          <cell r="A671" t="str">
            <v>A -7140-2-746</v>
          </cell>
          <cell r="B671" t="str">
            <v>PARKS-EQUIP-CFJ-GRILLS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</row>
        <row r="672">
          <cell r="A672" t="str">
            <v>A -7140-2-747</v>
          </cell>
          <cell r="B672" t="str">
            <v>PARKS-EQUIP-CFJ-TABLES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</row>
        <row r="673">
          <cell r="A673" t="str">
            <v>A -7140-2-748</v>
          </cell>
          <cell r="B673" t="str">
            <v>PARKS-EQUIP-CHAIRS FOR STAFF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</row>
        <row r="674">
          <cell r="A674" t="str">
            <v>A -7140-2-749</v>
          </cell>
          <cell r="B674" t="str">
            <v>PARKS-EQUIP-POP-UP SUN BLOCKERS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</row>
        <row r="675">
          <cell r="A675" t="str">
            <v>A -7140-2-750</v>
          </cell>
          <cell r="B675" t="str">
            <v>PARKS-EQUIP-VETERANS PARK EXPENSES</v>
          </cell>
          <cell r="C675">
            <v>8496.5</v>
          </cell>
          <cell r="D675">
            <v>7684.76</v>
          </cell>
          <cell r="E675">
            <v>-3492</v>
          </cell>
          <cell r="F675">
            <v>-5697.41</v>
          </cell>
        </row>
        <row r="676">
          <cell r="A676" t="str">
            <v>A -7140-2-751</v>
          </cell>
          <cell r="B676" t="str">
            <v>PARKS-EQUIP-LAWN MAINTENANCE EQUIPMENT</v>
          </cell>
          <cell r="C676">
            <v>350</v>
          </cell>
          <cell r="D676">
            <v>150.96</v>
          </cell>
          <cell r="E676">
            <v>797.96</v>
          </cell>
          <cell r="F676">
            <v>797.96</v>
          </cell>
        </row>
        <row r="677">
          <cell r="A677" t="str">
            <v>A -7140-2-752</v>
          </cell>
          <cell r="B677" t="str">
            <v>PARKS-EQUIP-BACK PACK BLOWERS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</row>
        <row r="678">
          <cell r="A678" t="str">
            <v>A -7140-2-753</v>
          </cell>
          <cell r="B678" t="str">
            <v>PARKS-EQUIP-KUBOTA#2 PLOW-REPLACE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</row>
        <row r="679">
          <cell r="A679" t="str">
            <v>A -7140-2-754</v>
          </cell>
          <cell r="B679" t="str">
            <v>PARKS-EQUIP-KUBOTA#2-SALT SPREADER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</row>
        <row r="680">
          <cell r="A680" t="str">
            <v>A -7140-2-755</v>
          </cell>
          <cell r="B680" t="str">
            <v>PARKS-EQUIP-CAROUSEL SPEAKERS/ETC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</row>
        <row r="681">
          <cell r="A681" t="str">
            <v>A -7140-2-756</v>
          </cell>
          <cell r="B681" t="str">
            <v>PARKS-EQUIP-KUBOTA TRACTOR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</row>
        <row r="682">
          <cell r="A682" t="str">
            <v>A -7140-2-757</v>
          </cell>
          <cell r="B682" t="str">
            <v>PARKS-EQUIP-TIGER PROWLER MOWER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</row>
        <row r="683">
          <cell r="A683" t="str">
            <v>A -7140-2-758</v>
          </cell>
          <cell r="B683" t="str">
            <v>PARKS-EQUIP-SNBLWR KUBOTA TRACTOR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</row>
        <row r="684">
          <cell r="A684" t="str">
            <v>A -7140-4-000</v>
          </cell>
          <cell r="B684" t="str">
            <v>PLAYGROUND &amp; REC. CONTR. EXPENSES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</row>
        <row r="685">
          <cell r="A685" t="str">
            <v>A -7140-4-154</v>
          </cell>
          <cell r="B685" t="str">
            <v>PARKS-RENTAL OF EQUIPMENT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</row>
        <row r="686">
          <cell r="A686" t="str">
            <v>A -7140-4-156</v>
          </cell>
          <cell r="B686" t="str">
            <v>PARKS-PORTABLE JOHN RENTAL</v>
          </cell>
          <cell r="C686">
            <v>2000</v>
          </cell>
          <cell r="D686">
            <v>1030</v>
          </cell>
          <cell r="E686">
            <v>2500</v>
          </cell>
          <cell r="F686">
            <v>2100</v>
          </cell>
        </row>
        <row r="687">
          <cell r="A687" t="str">
            <v>A -7140-4-201</v>
          </cell>
          <cell r="B687" t="str">
            <v>PARKS-HOUSEHOLD/RESTROOM SUPPLY</v>
          </cell>
          <cell r="C687">
            <v>0</v>
          </cell>
          <cell r="D687">
            <v>0</v>
          </cell>
          <cell r="E687">
            <v>674.5</v>
          </cell>
          <cell r="F687">
            <v>674.5</v>
          </cell>
        </row>
        <row r="688">
          <cell r="A688" t="str">
            <v>A -7140-4-204</v>
          </cell>
          <cell r="B688" t="str">
            <v>PARKS-GARBAGE CANS &amp; LINERS</v>
          </cell>
          <cell r="C688">
            <v>1500</v>
          </cell>
          <cell r="D688">
            <v>1283.5</v>
          </cell>
          <cell r="E688">
            <v>1500</v>
          </cell>
          <cell r="F688">
            <v>1355.56</v>
          </cell>
        </row>
        <row r="689">
          <cell r="A689" t="str">
            <v>A -7140-4-205</v>
          </cell>
          <cell r="B689" t="str">
            <v>PARKS-VA AVE &amp; FLORAL FIELDS</v>
          </cell>
          <cell r="C689">
            <v>30000</v>
          </cell>
          <cell r="D689">
            <v>1292.06</v>
          </cell>
          <cell r="E689">
            <v>1666.7</v>
          </cell>
          <cell r="F689">
            <v>1666.7</v>
          </cell>
        </row>
        <row r="690">
          <cell r="A690" t="str">
            <v>A -7140-4-206</v>
          </cell>
          <cell r="B690" t="str">
            <v>PARKS-FALL ZONE FIBAR CHIPS</v>
          </cell>
          <cell r="C690">
            <v>10000</v>
          </cell>
          <cell r="D690">
            <v>6864</v>
          </cell>
          <cell r="E690">
            <v>2500</v>
          </cell>
          <cell r="F690">
            <v>2484</v>
          </cell>
        </row>
        <row r="691">
          <cell r="A691" t="str">
            <v>A -7140-4-207</v>
          </cell>
          <cell r="B691" t="str">
            <v>PARKS-BAKER &amp; FLORAL PROJECTS</v>
          </cell>
          <cell r="C691">
            <v>2500</v>
          </cell>
          <cell r="D691">
            <v>1619.35</v>
          </cell>
          <cell r="E691">
            <v>0</v>
          </cell>
          <cell r="F691">
            <v>0</v>
          </cell>
        </row>
        <row r="692">
          <cell r="A692" t="str">
            <v>A -7140-4-208</v>
          </cell>
          <cell r="B692" t="str">
            <v>PARKS-VA AVE SHED PAD/FITNESS EQUIP</v>
          </cell>
          <cell r="C692">
            <v>6000</v>
          </cell>
          <cell r="D692">
            <v>0</v>
          </cell>
          <cell r="E692">
            <v>0</v>
          </cell>
          <cell r="F692">
            <v>0</v>
          </cell>
        </row>
        <row r="693">
          <cell r="A693" t="str">
            <v>A -7140-4-240</v>
          </cell>
          <cell r="B693" t="str">
            <v>PARKS-EQUIP/VEHICLE REPAIRS</v>
          </cell>
          <cell r="C693">
            <v>2000</v>
          </cell>
          <cell r="D693">
            <v>108.16</v>
          </cell>
          <cell r="E693">
            <v>2000</v>
          </cell>
          <cell r="F693">
            <v>1287.24</v>
          </cell>
        </row>
        <row r="694">
          <cell r="A694" t="str">
            <v>A -7140-4-250</v>
          </cell>
          <cell r="B694" t="str">
            <v>PARKS-SMALL TOOLS</v>
          </cell>
          <cell r="C694">
            <v>2500</v>
          </cell>
          <cell r="D694">
            <v>1142.01</v>
          </cell>
          <cell r="E694">
            <v>1500</v>
          </cell>
          <cell r="F694">
            <v>1284.1099999999999</v>
          </cell>
        </row>
        <row r="695">
          <cell r="A695" t="str">
            <v>A -7140-4-251</v>
          </cell>
          <cell r="B695" t="str">
            <v>PARKS-TIRES</v>
          </cell>
          <cell r="C695">
            <v>1500</v>
          </cell>
          <cell r="D695">
            <v>1028.76</v>
          </cell>
          <cell r="E695">
            <v>1500</v>
          </cell>
          <cell r="F695">
            <v>856.26</v>
          </cell>
        </row>
        <row r="696">
          <cell r="A696" t="str">
            <v>A -7140-4-254</v>
          </cell>
          <cell r="B696" t="str">
            <v>PARKS-VEHICLE REPAIR PARTS</v>
          </cell>
          <cell r="C696">
            <v>5000</v>
          </cell>
          <cell r="D696">
            <v>2911.62</v>
          </cell>
          <cell r="E696">
            <v>3597.32</v>
          </cell>
          <cell r="F696">
            <v>3597.32</v>
          </cell>
        </row>
        <row r="697">
          <cell r="A697" t="str">
            <v>A -7140-4-328</v>
          </cell>
          <cell r="B697" t="str">
            <v>PARKS-CFJ PARK LIGHTS</v>
          </cell>
          <cell r="C697">
            <v>3000</v>
          </cell>
          <cell r="D697">
            <v>907.96</v>
          </cell>
          <cell r="E697">
            <v>2000</v>
          </cell>
          <cell r="F697">
            <v>1426.93</v>
          </cell>
        </row>
        <row r="698">
          <cell r="A698" t="str">
            <v>A -7140-4-329</v>
          </cell>
          <cell r="B698" t="str">
            <v>PARKS-FLORAL AVE PARK LIGHTS</v>
          </cell>
          <cell r="C698">
            <v>3000</v>
          </cell>
          <cell r="D698">
            <v>2046.18</v>
          </cell>
          <cell r="E698">
            <v>2416.0300000000002</v>
          </cell>
          <cell r="F698">
            <v>2416.0300000000002</v>
          </cell>
        </row>
        <row r="699">
          <cell r="A699" t="str">
            <v>A -7140-4-330</v>
          </cell>
          <cell r="B699" t="str">
            <v>PARKS-NS PARK LIGHTS</v>
          </cell>
          <cell r="C699">
            <v>5000</v>
          </cell>
          <cell r="D699">
            <v>2672.08</v>
          </cell>
          <cell r="E699">
            <v>3455.71</v>
          </cell>
          <cell r="F699">
            <v>3381.97</v>
          </cell>
        </row>
        <row r="700">
          <cell r="A700" t="str">
            <v>A -7140-4-336</v>
          </cell>
          <cell r="B700" t="str">
            <v>PARKS-ST JOHNS PRKWY-ELEC</v>
          </cell>
          <cell r="C700">
            <v>2000</v>
          </cell>
          <cell r="D700">
            <v>233.06</v>
          </cell>
          <cell r="E700">
            <v>1500</v>
          </cell>
          <cell r="F700">
            <v>791.2</v>
          </cell>
        </row>
        <row r="701">
          <cell r="A701" t="str">
            <v>A -7140-4-339</v>
          </cell>
          <cell r="B701" t="str">
            <v>PARKS-TELEPHONE REPAIRS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</row>
        <row r="702">
          <cell r="A702" t="str">
            <v>A -7140-4-340</v>
          </cell>
          <cell r="B702" t="str">
            <v>PARKS-CELLULAR (VERIZON)</v>
          </cell>
          <cell r="C702">
            <v>200</v>
          </cell>
          <cell r="D702">
            <v>22.75</v>
          </cell>
          <cell r="E702">
            <v>500</v>
          </cell>
          <cell r="F702">
            <v>223.24</v>
          </cell>
        </row>
        <row r="703">
          <cell r="A703" t="str">
            <v>A -7140-4-341</v>
          </cell>
          <cell r="B703" t="str">
            <v>PARKS-TELEPHONE (NEXTIVA)</v>
          </cell>
          <cell r="C703">
            <v>0</v>
          </cell>
          <cell r="D703">
            <v>0</v>
          </cell>
          <cell r="E703">
            <v>289.43</v>
          </cell>
          <cell r="F703">
            <v>289.43</v>
          </cell>
        </row>
        <row r="704">
          <cell r="A704" t="str">
            <v>A -7140-4-342</v>
          </cell>
          <cell r="B704" t="str">
            <v>PARKS-TELEPHONE LONG DISTANCE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</row>
        <row r="705">
          <cell r="A705" t="str">
            <v>A -7140-4-344</v>
          </cell>
          <cell r="B705" t="str">
            <v>PARKS-PAGER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</row>
        <row r="706">
          <cell r="A706" t="str">
            <v>A -7140-4-410</v>
          </cell>
          <cell r="B706" t="str">
            <v>PARKS-GENERAL MAINTENANCE</v>
          </cell>
          <cell r="C706">
            <v>10000</v>
          </cell>
          <cell r="D706">
            <v>6436.58</v>
          </cell>
          <cell r="E706">
            <v>34476.29</v>
          </cell>
          <cell r="F706">
            <v>34476.29</v>
          </cell>
        </row>
        <row r="707">
          <cell r="A707" t="str">
            <v>A -7140-4-411</v>
          </cell>
          <cell r="B707" t="str">
            <v>PARKS-BATHROOM-RPLC&amp;REPAIR</v>
          </cell>
          <cell r="C707">
            <v>1500</v>
          </cell>
          <cell r="D707">
            <v>634.98</v>
          </cell>
          <cell r="E707">
            <v>1000</v>
          </cell>
          <cell r="F707">
            <v>814.14</v>
          </cell>
        </row>
        <row r="708">
          <cell r="A708" t="str">
            <v>A -7140-4-420</v>
          </cell>
          <cell r="B708" t="str">
            <v>PARKS-CAROUSEL SECURITY ALARM</v>
          </cell>
          <cell r="C708">
            <v>300</v>
          </cell>
          <cell r="D708">
            <v>270</v>
          </cell>
          <cell r="E708">
            <v>450</v>
          </cell>
          <cell r="F708">
            <v>450</v>
          </cell>
        </row>
        <row r="709">
          <cell r="A709" t="str">
            <v>A -7140-4-422</v>
          </cell>
          <cell r="B709" t="str">
            <v>PARKS-CAROUSEL MAINTENANCE</v>
          </cell>
          <cell r="C709">
            <v>15000</v>
          </cell>
          <cell r="D709">
            <v>4592.03</v>
          </cell>
          <cell r="E709">
            <v>16568</v>
          </cell>
          <cell r="F709">
            <v>15449.47</v>
          </cell>
        </row>
        <row r="710">
          <cell r="A710" t="str">
            <v>A -7140-4-450</v>
          </cell>
          <cell r="B710" t="str">
            <v>PARKS-HOUSEHOLD/RESTROOM SUPPLY</v>
          </cell>
          <cell r="C710">
            <v>2500</v>
          </cell>
          <cell r="D710">
            <v>4390.47</v>
          </cell>
          <cell r="E710">
            <v>2391.81</v>
          </cell>
          <cell r="F710">
            <v>2391.81</v>
          </cell>
        </row>
        <row r="711">
          <cell r="A711" t="str">
            <v>A -7140-4-520</v>
          </cell>
          <cell r="B711" t="str">
            <v>PARKS-SFTY EQUPMNT &amp; PRTCTV CLTHNG</v>
          </cell>
          <cell r="C711">
            <v>100</v>
          </cell>
          <cell r="D711">
            <v>32.1</v>
          </cell>
          <cell r="E711">
            <v>50.85</v>
          </cell>
          <cell r="F711">
            <v>50.85</v>
          </cell>
        </row>
        <row r="712">
          <cell r="A712" t="str">
            <v>A -7140-4-523</v>
          </cell>
          <cell r="B712" t="str">
            <v>PARKS-FIRST AID EQUIPMENT</v>
          </cell>
          <cell r="C712">
            <v>750</v>
          </cell>
          <cell r="D712">
            <v>87</v>
          </cell>
          <cell r="E712">
            <v>550</v>
          </cell>
          <cell r="F712">
            <v>101.11</v>
          </cell>
        </row>
        <row r="713">
          <cell r="A713" t="str">
            <v>A -7140-4-633</v>
          </cell>
          <cell r="B713" t="str">
            <v>PARKS-TREE REMOVAL/MAINTENANCE</v>
          </cell>
          <cell r="C713">
            <v>0</v>
          </cell>
          <cell r="D713">
            <v>2000</v>
          </cell>
          <cell r="E713">
            <v>0</v>
          </cell>
          <cell r="F713">
            <v>0</v>
          </cell>
        </row>
        <row r="714">
          <cell r="A714" t="str">
            <v>A -7140-4-730</v>
          </cell>
          <cell r="B714" t="str">
            <v>PARKS-FUEL REIMB PARK SUPERINTENDENT</v>
          </cell>
          <cell r="C714">
            <v>1000</v>
          </cell>
          <cell r="D714">
            <v>407.5</v>
          </cell>
          <cell r="E714">
            <v>1400</v>
          </cell>
          <cell r="F714">
            <v>539.38</v>
          </cell>
        </row>
        <row r="715">
          <cell r="A715" t="str">
            <v>A -7140-4-732</v>
          </cell>
          <cell r="B715" t="str">
            <v>PARKS-POOL CHLORINE</v>
          </cell>
          <cell r="C715">
            <v>3500</v>
          </cell>
          <cell r="D715">
            <v>3442.81</v>
          </cell>
          <cell r="E715">
            <v>3000</v>
          </cell>
          <cell r="F715">
            <v>2819.5</v>
          </cell>
        </row>
        <row r="716">
          <cell r="A716" t="str">
            <v>A -7140-4-733</v>
          </cell>
          <cell r="B716" t="str">
            <v>PARKS-MISC POOL SUPPLIES</v>
          </cell>
          <cell r="C716">
            <v>500</v>
          </cell>
          <cell r="D716">
            <v>0</v>
          </cell>
          <cell r="E716">
            <v>500</v>
          </cell>
          <cell r="F716">
            <v>229.39</v>
          </cell>
        </row>
        <row r="717">
          <cell r="A717" t="str">
            <v>A -7140-4-734</v>
          </cell>
          <cell r="B717" t="str">
            <v>PARKS-POOL PAINT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</row>
        <row r="718">
          <cell r="A718" t="str">
            <v>A -7140-4-735</v>
          </cell>
          <cell r="B718" t="str">
            <v>PARKS-POOL REHAB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</row>
        <row r="719">
          <cell r="A719" t="str">
            <v>A -7140-4-740</v>
          </cell>
          <cell r="B719" t="str">
            <v>PARKS-FLAGS-MAINS ST &amp; PARKS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</row>
        <row r="720">
          <cell r="A720" t="str">
            <v>A -7140-4-741</v>
          </cell>
          <cell r="B720" t="str">
            <v>PARKS-REGULATION SIGNS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</row>
        <row r="721">
          <cell r="A721" t="str">
            <v>A -7140-4-750</v>
          </cell>
          <cell r="B721" t="str">
            <v>PARKS-SUMMERSTAFF-TSHRTS &amp; KEYS</v>
          </cell>
          <cell r="C721">
            <v>1000</v>
          </cell>
          <cell r="D721">
            <v>812.5</v>
          </cell>
          <cell r="E721">
            <v>922.48</v>
          </cell>
          <cell r="F721">
            <v>922.48</v>
          </cell>
        </row>
        <row r="722">
          <cell r="A722" t="str">
            <v>A -7140-4-880</v>
          </cell>
          <cell r="B722" t="str">
            <v>PARKS-OVERBROOK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</row>
        <row r="723">
          <cell r="A723" t="str">
            <v>A -7140-4-902</v>
          </cell>
          <cell r="B723" t="str">
            <v>PARKS-AUDIOMETRIC TESTING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</row>
        <row r="724">
          <cell r="A724" t="str">
            <v>A -7140-4-915</v>
          </cell>
          <cell r="B724" t="str">
            <v>PARKS-CLOTHING ALLOWANCE</v>
          </cell>
          <cell r="C724">
            <v>1800</v>
          </cell>
          <cell r="D724">
            <v>1800</v>
          </cell>
          <cell r="E724">
            <v>1800</v>
          </cell>
          <cell r="F724">
            <v>1800</v>
          </cell>
        </row>
        <row r="725">
          <cell r="A725" t="str">
            <v>A -7140-4-920</v>
          </cell>
          <cell r="B725" t="str">
            <v>PARKS-CDL RENEWAL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</row>
        <row r="726">
          <cell r="A726" t="str">
            <v>A -7140-4-921</v>
          </cell>
          <cell r="B726" t="str">
            <v>PARKS-CDL DRUG TESTING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A -7140-4-930</v>
          </cell>
          <cell r="B727" t="str">
            <v>PARKS-CNFRN/MILEAGE/ED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A -7310-0-000</v>
          </cell>
          <cell r="B728" t="str">
            <v>YOUTH AGENCIES: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</row>
        <row r="729">
          <cell r="A729" t="str">
            <v>A -7310-1-000</v>
          </cell>
          <cell r="B729" t="str">
            <v>YOUTH AGENCIES PERSONAL SERVICES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A -7310-2-000</v>
          </cell>
          <cell r="B730" t="str">
            <v>YOUTH AGENCIES-EQUIPMENT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A -7310-2-811</v>
          </cell>
          <cell r="B731" t="str">
            <v>YOUTH-EQUIP-SUMMER PROGRAMS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A -7310-2-821</v>
          </cell>
          <cell r="B732" t="str">
            <v>YOUTH-EQUIP-WINTER PROGRAMS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A -7310-4-000</v>
          </cell>
          <cell r="B733" t="str">
            <v>YOUTH AGENCIES CONTR. EXPENSES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</row>
        <row r="734">
          <cell r="A734" t="str">
            <v>A -7310-4-105</v>
          </cell>
          <cell r="B734" t="str">
            <v>YOUTH-PRINTING</v>
          </cell>
          <cell r="C734">
            <v>200</v>
          </cell>
          <cell r="D734">
            <v>0</v>
          </cell>
          <cell r="E734">
            <v>200</v>
          </cell>
          <cell r="F734">
            <v>0</v>
          </cell>
        </row>
        <row r="735">
          <cell r="A735" t="str">
            <v>A -7310-4-311</v>
          </cell>
          <cell r="B735" t="str">
            <v>YOUTH-YOUTH LEAGUE INSURANCES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A -7310-4-701</v>
          </cell>
          <cell r="B736" t="str">
            <v>YOUTH-SUMMER CONCERTS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</row>
        <row r="737">
          <cell r="A737" t="str">
            <v>A -7310-4-750</v>
          </cell>
          <cell r="B737" t="str">
            <v>YOUTH-SUMMER PRGM (T-BALL SHIRTS)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</row>
        <row r="738">
          <cell r="A738" t="str">
            <v>A -7310-4-751</v>
          </cell>
          <cell r="B738" t="str">
            <v>YOUTH-FIELD COMMISSIONERS(4@750)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</row>
        <row r="739">
          <cell r="A739" t="str">
            <v>A -7310-4-752</v>
          </cell>
          <cell r="B739" t="str">
            <v>YOUTH-YOUTH SERVICES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</row>
        <row r="740">
          <cell r="A740" t="str">
            <v>A -7310-4-753</v>
          </cell>
          <cell r="B740" t="str">
            <v>YOUTH-SUMMER ARTS&amp;CRAFT/HOOPSTERS</v>
          </cell>
          <cell r="C740">
            <v>1500</v>
          </cell>
          <cell r="D740">
            <v>7.99</v>
          </cell>
          <cell r="E740">
            <v>1500</v>
          </cell>
          <cell r="F740">
            <v>0</v>
          </cell>
        </row>
        <row r="741">
          <cell r="A741" t="str">
            <v>A -7310-4-754</v>
          </cell>
          <cell r="B741" t="str">
            <v>YOUTH-SUMMER PRGM FIELD DAYS-PRTY-IN-PRK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</row>
        <row r="742">
          <cell r="A742" t="str">
            <v>A -7310-4-755</v>
          </cell>
          <cell r="B742" t="str">
            <v>YOUTH-AWARD NIGHT (MUNI BANQUET)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</row>
        <row r="743">
          <cell r="A743" t="str">
            <v>A -7310-4-757</v>
          </cell>
          <cell r="B743" t="str">
            <v>YOUTH-BATON SHOW &amp; SUPPLIES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</row>
        <row r="744">
          <cell r="A744" t="str">
            <v>A -7310-4-760</v>
          </cell>
          <cell r="B744" t="str">
            <v>YOUTH-PROGRAM FLYERS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</row>
        <row r="745">
          <cell r="A745" t="str">
            <v>A -7310-4-762</v>
          </cell>
          <cell r="B745" t="str">
            <v>YOUTH-AWARDS &amp; MEDALS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</row>
        <row r="746">
          <cell r="A746" t="str">
            <v>A -7310-4-765</v>
          </cell>
          <cell r="B746" t="str">
            <v>YOUTH-WINTER PRGM-VBALL&amp;MUNI T-SHT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</row>
        <row r="747">
          <cell r="A747" t="str">
            <v>A -7310-4-921</v>
          </cell>
          <cell r="B747" t="str">
            <v>YOUTH-SUMMER EMPLOYEE DRUG TESTING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</row>
        <row r="748">
          <cell r="A748" t="str">
            <v>A -7550-0-000</v>
          </cell>
          <cell r="B748" t="str">
            <v>CELEBRATIONS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</row>
        <row r="749">
          <cell r="A749" t="str">
            <v>A -7550-4-000</v>
          </cell>
          <cell r="B749" t="str">
            <v>CELEBRATIONS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</row>
        <row r="750">
          <cell r="A750" t="str">
            <v>A -7550-4-703</v>
          </cell>
          <cell r="B750" t="str">
            <v>CELEBRATIONS-PUBLICITY FUND</v>
          </cell>
          <cell r="C750">
            <v>1000</v>
          </cell>
          <cell r="D750">
            <v>855</v>
          </cell>
          <cell r="E750">
            <v>1813.15</v>
          </cell>
          <cell r="F750">
            <v>1813.15</v>
          </cell>
        </row>
        <row r="751">
          <cell r="A751" t="str">
            <v>A -7550-4-704</v>
          </cell>
          <cell r="B751" t="str">
            <v>CELEBRATIONS-MEMORIAL DAY</v>
          </cell>
          <cell r="C751">
            <v>500</v>
          </cell>
          <cell r="D751">
            <v>0</v>
          </cell>
          <cell r="E751">
            <v>0</v>
          </cell>
          <cell r="F751">
            <v>0</v>
          </cell>
        </row>
        <row r="752">
          <cell r="A752" t="str">
            <v>A -7550-4-705</v>
          </cell>
          <cell r="B752" t="str">
            <v>CELEBRATIONS-CAROUSEL</v>
          </cell>
          <cell r="C752">
            <v>1500</v>
          </cell>
          <cell r="D752">
            <v>0</v>
          </cell>
          <cell r="E752">
            <v>1340</v>
          </cell>
          <cell r="F752">
            <v>1340</v>
          </cell>
        </row>
        <row r="753">
          <cell r="A753" t="str">
            <v>A -7620-0-000</v>
          </cell>
          <cell r="B753" t="str">
            <v>ADULT RECREATION CONTR.: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</row>
        <row r="754">
          <cell r="A754" t="str">
            <v>A -7620-4-000</v>
          </cell>
          <cell r="B754" t="str">
            <v>ADULT RECREATION CONTR. EXPENSES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</row>
        <row r="755">
          <cell r="A755" t="str">
            <v>A -7620-4-720</v>
          </cell>
          <cell r="B755" t="str">
            <v>ADULT RECREATION-JC SENIOR CITIZENS CTR</v>
          </cell>
          <cell r="C755">
            <v>10000</v>
          </cell>
          <cell r="D755">
            <v>7500</v>
          </cell>
          <cell r="E755">
            <v>10000</v>
          </cell>
          <cell r="F755">
            <v>10000</v>
          </cell>
        </row>
        <row r="756">
          <cell r="A756" t="str">
            <v>A -7750-0-000</v>
          </cell>
          <cell r="B756" t="str">
            <v>COMMUNITY PROJECTS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</row>
        <row r="757">
          <cell r="A757" t="str">
            <v>A -7750-4-000</v>
          </cell>
          <cell r="B757" t="str">
            <v>COMMUNITY PROJECTS AND GRANTS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</row>
        <row r="758">
          <cell r="A758" t="str">
            <v>A -7750-4-115</v>
          </cell>
          <cell r="B758" t="str">
            <v>JUSTICE COURT ASSISTANCE GRANT (JCAP)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</row>
        <row r="759">
          <cell r="A759" t="str">
            <v>A -7750-4-116</v>
          </cell>
          <cell r="B759" t="str">
            <v>GBF PROJECTS</v>
          </cell>
          <cell r="C759">
            <v>0</v>
          </cell>
          <cell r="D759">
            <v>0</v>
          </cell>
          <cell r="E759">
            <v>1554472</v>
          </cell>
          <cell r="F759">
            <v>228075.39</v>
          </cell>
        </row>
        <row r="760">
          <cell r="A760" t="str">
            <v>A -7750-4-117</v>
          </cell>
          <cell r="B760" t="str">
            <v>PROJECT FACELIFT</v>
          </cell>
          <cell r="C760">
            <v>0</v>
          </cell>
          <cell r="D760">
            <v>0</v>
          </cell>
          <cell r="E760">
            <v>165696</v>
          </cell>
          <cell r="F760">
            <v>17306.400000000001</v>
          </cell>
        </row>
        <row r="761">
          <cell r="A761" t="str">
            <v>A -7750-4-118</v>
          </cell>
          <cell r="B761" t="str">
            <v>5 SQ DEAL ARCH REHAB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</row>
        <row r="762">
          <cell r="A762" t="str">
            <v>A -7750-4-119</v>
          </cell>
          <cell r="B762" t="str">
            <v>LOCAL WRPR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</row>
        <row r="763">
          <cell r="A763" t="str">
            <v>A -7750-4-120</v>
          </cell>
          <cell r="B763" t="str">
            <v>JENNISON PARK</v>
          </cell>
          <cell r="C763">
            <v>0</v>
          </cell>
          <cell r="D763">
            <v>0</v>
          </cell>
          <cell r="E763">
            <v>125000</v>
          </cell>
          <cell r="F763">
            <v>0</v>
          </cell>
        </row>
        <row r="764">
          <cell r="A764" t="str">
            <v>A -7750-4-121</v>
          </cell>
          <cell r="B764" t="str">
            <v>PAGODA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</row>
        <row r="765">
          <cell r="A765" t="str">
            <v>A -7750-4-122</v>
          </cell>
          <cell r="B765" t="str">
            <v>SAM GRANT-WILLOW ST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</row>
        <row r="766">
          <cell r="A766" t="str">
            <v>A -7750-4-123</v>
          </cell>
          <cell r="B766" t="str">
            <v>ZOMBIE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</row>
        <row r="767">
          <cell r="A767" t="str">
            <v>A -7750-4-124</v>
          </cell>
          <cell r="B767" t="str">
            <v>RESTORE-V 19 AVE B</v>
          </cell>
          <cell r="C767">
            <v>0</v>
          </cell>
          <cell r="D767">
            <v>0</v>
          </cell>
          <cell r="E767">
            <v>889400.7</v>
          </cell>
          <cell r="F767">
            <v>500</v>
          </cell>
        </row>
        <row r="768">
          <cell r="A768" t="str">
            <v>A -7750-4-125</v>
          </cell>
          <cell r="B768" t="str">
            <v>DASNY-NSPARK-TENNIS COURTS&amp;EQUIP</v>
          </cell>
          <cell r="C768">
            <v>0</v>
          </cell>
          <cell r="D768">
            <v>0</v>
          </cell>
          <cell r="E768">
            <v>55543.89</v>
          </cell>
          <cell r="F768">
            <v>55543.89</v>
          </cell>
        </row>
        <row r="769">
          <cell r="A769" t="str">
            <v>A -7750-4-126</v>
          </cell>
          <cell r="B769" t="str">
            <v>COMPLETE STREETS-2019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</row>
        <row r="770">
          <cell r="A770" t="str">
            <v>A -7750-4-243</v>
          </cell>
          <cell r="B770" t="str">
            <v>MAIN STREET PROGRAM-EXPENSES</v>
          </cell>
          <cell r="C770">
            <v>0</v>
          </cell>
          <cell r="D770">
            <v>0</v>
          </cell>
          <cell r="E770">
            <v>330112.34000000003</v>
          </cell>
          <cell r="F770">
            <v>134744.01999999999</v>
          </cell>
        </row>
        <row r="771">
          <cell r="A771" t="str">
            <v>A -8010-0-000</v>
          </cell>
          <cell r="B771" t="str">
            <v>ZONING: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</row>
        <row r="772">
          <cell r="A772" t="str">
            <v>A -8010-1-000</v>
          </cell>
          <cell r="B772" t="str">
            <v>ZONING PERSONAL SERVICES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</row>
        <row r="773">
          <cell r="A773" t="str">
            <v>A -8010-4-000</v>
          </cell>
          <cell r="B773" t="str">
            <v>ZONING CONTR. EXPENSES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</row>
        <row r="774">
          <cell r="A774" t="str">
            <v>A -8010-4-050</v>
          </cell>
          <cell r="B774" t="str">
            <v>ZONING BOARD STIPEND</v>
          </cell>
          <cell r="C774">
            <v>1250</v>
          </cell>
          <cell r="D774">
            <v>1250</v>
          </cell>
          <cell r="E774">
            <v>2500</v>
          </cell>
          <cell r="F774">
            <v>2500</v>
          </cell>
        </row>
        <row r="775">
          <cell r="A775" t="str">
            <v>A -8010-4-101</v>
          </cell>
          <cell r="B775" t="str">
            <v>ZONING BOARD-MISC -REFERENCE MATERIAL</v>
          </cell>
          <cell r="C775">
            <v>200</v>
          </cell>
          <cell r="D775">
            <v>14.95</v>
          </cell>
          <cell r="E775">
            <v>0</v>
          </cell>
          <cell r="F775">
            <v>0</v>
          </cell>
        </row>
        <row r="776">
          <cell r="A776" t="str">
            <v>A -8020-0-000</v>
          </cell>
          <cell r="B776" t="str">
            <v>PLANNING: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</row>
        <row r="777">
          <cell r="A777" t="str">
            <v>A -8020-1-000</v>
          </cell>
          <cell r="B777" t="str">
            <v>PLANNING PERSONAL SERVICES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</row>
        <row r="778">
          <cell r="A778" t="str">
            <v>A -8020-4-000</v>
          </cell>
          <cell r="B778" t="str">
            <v>PLANNING-CONTR. EXPENSES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</row>
        <row r="779">
          <cell r="A779" t="str">
            <v>A -8020-4-050</v>
          </cell>
          <cell r="B779" t="str">
            <v>PLANNING BOARD STIPEND</v>
          </cell>
          <cell r="C779">
            <v>1250</v>
          </cell>
          <cell r="D779">
            <v>1250</v>
          </cell>
          <cell r="E779">
            <v>2500</v>
          </cell>
          <cell r="F779">
            <v>2500</v>
          </cell>
        </row>
        <row r="780">
          <cell r="A780" t="str">
            <v>A -8020-4-101</v>
          </cell>
          <cell r="B780" t="str">
            <v>PLANNING BOARD-MISC REFERENCE MATERIAL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</row>
        <row r="781">
          <cell r="A781" t="str">
            <v>A -8140-0-000</v>
          </cell>
          <cell r="B781" t="str">
            <v>STORM SEWERS EQUIPMENT (STEP VAN):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</row>
        <row r="782">
          <cell r="A782" t="str">
            <v>A -8140-2-000</v>
          </cell>
          <cell r="B782" t="str">
            <v>STORM SEWERS EQUIPMENT (STEP VAN)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</row>
        <row r="783">
          <cell r="A783" t="str">
            <v>A -8140-4-000</v>
          </cell>
          <cell r="B783" t="str">
            <v>STORM SEWERS CONTR. EXPENSES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</row>
        <row r="784">
          <cell r="A784" t="str">
            <v>A -8140-4-623</v>
          </cell>
          <cell r="B784" t="str">
            <v>STORM SEWER-ROW-SEWER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</row>
        <row r="785">
          <cell r="A785" t="str">
            <v>A -8140-4-630</v>
          </cell>
          <cell r="B785" t="str">
            <v>STORM SEWER-SYSTEM REPAIRS</v>
          </cell>
          <cell r="C785">
            <v>30000</v>
          </cell>
          <cell r="D785">
            <v>22385.51</v>
          </cell>
          <cell r="E785">
            <v>25000</v>
          </cell>
          <cell r="F785">
            <v>17926.11</v>
          </cell>
        </row>
        <row r="786">
          <cell r="A786" t="str">
            <v>A -8140-4-631</v>
          </cell>
          <cell r="B786" t="str">
            <v>STORM SEWER-NEW CSTNGS&amp; CATCH BASINS</v>
          </cell>
          <cell r="C786">
            <v>10000</v>
          </cell>
          <cell r="D786">
            <v>1105.1199999999999</v>
          </cell>
          <cell r="E786">
            <v>7400</v>
          </cell>
          <cell r="F786">
            <v>7395.6</v>
          </cell>
        </row>
        <row r="787">
          <cell r="A787" t="str">
            <v>A -8140-4-632</v>
          </cell>
          <cell r="B787" t="str">
            <v>STORM SEWER-CREEK CLEANING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</row>
        <row r="788">
          <cell r="A788" t="str">
            <v>A -8140-4-634</v>
          </cell>
          <cell r="B788" t="str">
            <v>STORM SEWER-CATCH BASIN MARKERS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</row>
        <row r="789">
          <cell r="A789" t="str">
            <v>A -8140-4-635</v>
          </cell>
          <cell r="B789" t="str">
            <v>STORM SEWER-OAKDALE MALL SEWER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</row>
        <row r="790">
          <cell r="A790" t="str">
            <v>A -8140-4-637</v>
          </cell>
          <cell r="B790" t="str">
            <v>STORM SEWER-ROBINSON HILL RD HEAD WALL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</row>
        <row r="791">
          <cell r="A791" t="str">
            <v>A -8140-4-640</v>
          </cell>
          <cell r="B791" t="str">
            <v>STORM SEWER-BROOME TIOGA SW ANNUAL FEE</v>
          </cell>
          <cell r="C791">
            <v>3700</v>
          </cell>
          <cell r="D791">
            <v>0</v>
          </cell>
          <cell r="E791">
            <v>3000</v>
          </cell>
          <cell r="F791">
            <v>3000</v>
          </cell>
        </row>
        <row r="792">
          <cell r="A792" t="str">
            <v>A -8140-4-641</v>
          </cell>
          <cell r="B792" t="str">
            <v>STORM SEWER-CORLISS AVENUE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</row>
        <row r="793">
          <cell r="A793" t="str">
            <v>A -8140-4-642</v>
          </cell>
          <cell r="B793" t="str">
            <v>STORM SEWER-ARPA-STORM WATER SYSTEM IMP</v>
          </cell>
          <cell r="C793">
            <v>15204.88</v>
          </cell>
          <cell r="D793">
            <v>0</v>
          </cell>
          <cell r="E793">
            <v>423233.36</v>
          </cell>
          <cell r="F793">
            <v>423233.36</v>
          </cell>
        </row>
        <row r="794">
          <cell r="A794" t="str">
            <v>A -8140-4-643</v>
          </cell>
          <cell r="B794" t="str">
            <v>STORM SEWER-ANNA MARIA DRIVE-DRNG DITCH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A -8140-4-659</v>
          </cell>
          <cell r="B795" t="str">
            <v>STORM SEWER-STONE&amp;GRAVEL</v>
          </cell>
          <cell r="C795">
            <v>2500</v>
          </cell>
          <cell r="D795">
            <v>1220.8399999999999</v>
          </cell>
          <cell r="E795">
            <v>2000</v>
          </cell>
          <cell r="F795">
            <v>1907.77</v>
          </cell>
        </row>
        <row r="796">
          <cell r="A796" t="str">
            <v>A -8170-0-000</v>
          </cell>
          <cell r="B796" t="str">
            <v>STREET CLEANING EQUIPMENT: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</row>
        <row r="797">
          <cell r="A797" t="str">
            <v>A -8170-2-000</v>
          </cell>
          <cell r="B797" t="str">
            <v>STREET CLEANING EQUIPMENT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</row>
        <row r="798">
          <cell r="A798" t="str">
            <v>A -8170-2-250</v>
          </cell>
          <cell r="B798" t="str">
            <v>ST CLEANING-EQUIP-PURCHASE HOPPER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</row>
        <row r="799">
          <cell r="A799" t="str">
            <v>A -8170-4-000</v>
          </cell>
          <cell r="B799" t="str">
            <v>STREET CLEANING CONTR. EXPENSE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</row>
        <row r="800">
          <cell r="A800" t="str">
            <v>A -8170-4-230</v>
          </cell>
          <cell r="B800" t="str">
            <v>STREET CLEANING TIPPING FEE</v>
          </cell>
          <cell r="C800">
            <v>2000</v>
          </cell>
          <cell r="D800">
            <v>0</v>
          </cell>
          <cell r="E800">
            <v>0</v>
          </cell>
          <cell r="F800">
            <v>0</v>
          </cell>
        </row>
        <row r="801">
          <cell r="A801" t="str">
            <v>A -8170-4-240</v>
          </cell>
          <cell r="B801" t="str">
            <v>STREET CLEANING-EQUIP/VEHICLE REPAIRS</v>
          </cell>
          <cell r="C801">
            <v>0</v>
          </cell>
          <cell r="D801">
            <v>1967.51</v>
          </cell>
          <cell r="E801">
            <v>2000</v>
          </cell>
          <cell r="F801">
            <v>1989.83</v>
          </cell>
        </row>
        <row r="802">
          <cell r="A802" t="str">
            <v>A -8170-4-254</v>
          </cell>
          <cell r="B802" t="str">
            <v>STREET-CNTRCT-SWEEPER RPR PARTS</v>
          </cell>
          <cell r="C802">
            <v>1500</v>
          </cell>
          <cell r="D802">
            <v>600.34</v>
          </cell>
          <cell r="E802">
            <v>2500</v>
          </cell>
          <cell r="F802">
            <v>2497.2399999999998</v>
          </cell>
        </row>
        <row r="803">
          <cell r="A803" t="str">
            <v>A -8170-4-406</v>
          </cell>
          <cell r="B803" t="str">
            <v>STREET CLEANING-BROOMS FOR SWEEPER</v>
          </cell>
          <cell r="C803">
            <v>4000</v>
          </cell>
          <cell r="D803">
            <v>1436.56</v>
          </cell>
          <cell r="E803">
            <v>4000</v>
          </cell>
          <cell r="F803">
            <v>3629.07</v>
          </cell>
        </row>
        <row r="804">
          <cell r="A804" t="str">
            <v>A -8760-0-000</v>
          </cell>
          <cell r="B804" t="str">
            <v>GENERAL FUND-DISASTER RELIEF: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</row>
        <row r="805">
          <cell r="A805" t="str">
            <v>A -8760-1-000</v>
          </cell>
          <cell r="B805" t="str">
            <v>GENERAL FUND-DISASTER RELIEF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</row>
        <row r="806">
          <cell r="A806" t="str">
            <v>A -8760-2-164</v>
          </cell>
          <cell r="B806" t="str">
            <v>DISASTER RELIEF - EQUIPMENT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</row>
        <row r="807">
          <cell r="A807" t="str">
            <v>A -8760-2-341</v>
          </cell>
          <cell r="B807" t="str">
            <v>DISASTER REPLACE-EQUIPMENT-FIRE DEPT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</row>
        <row r="808">
          <cell r="A808" t="str">
            <v>A -8760-2-714</v>
          </cell>
          <cell r="B808" t="str">
            <v>DISASTER REPLACED-EQUIPMENT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</row>
        <row r="809">
          <cell r="A809" t="str">
            <v>A -8760-4-019</v>
          </cell>
          <cell r="B809" t="str">
            <v>DISASTER EXPENSE-COVID 19</v>
          </cell>
          <cell r="C809">
            <v>0</v>
          </cell>
          <cell r="D809">
            <v>0</v>
          </cell>
          <cell r="E809">
            <v>4051.14</v>
          </cell>
          <cell r="F809">
            <v>4051.14</v>
          </cell>
        </row>
        <row r="810">
          <cell r="A810" t="str">
            <v>A -8760-4-162</v>
          </cell>
          <cell r="B810" t="str">
            <v>DISASTER EXPENSE-VILLAGE HALL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</row>
        <row r="811">
          <cell r="A811" t="str">
            <v>A -8760-4-164</v>
          </cell>
          <cell r="B811" t="str">
            <v>DIASTER EXPENSE-DPW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</row>
        <row r="812">
          <cell r="A812" t="str">
            <v>A -8760-4-174</v>
          </cell>
          <cell r="B812" t="str">
            <v>DISASTER RELIEF - PARKS DEPT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</row>
        <row r="813">
          <cell r="A813" t="str">
            <v>A -8760-4-312</v>
          </cell>
          <cell r="B813" t="str">
            <v>DISASTER RELIEF - POLICE DEPARTMENT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</row>
        <row r="814">
          <cell r="A814" t="str">
            <v>A -8760-4-341</v>
          </cell>
          <cell r="B814" t="str">
            <v>DISASTER RELIEF - FIRE DEPARTMENT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</row>
        <row r="815">
          <cell r="A815" t="str">
            <v>A -8760-4-501</v>
          </cell>
          <cell r="B815" t="str">
            <v>DISASTER RELIEF - STREET DEPARTMENT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</row>
        <row r="816">
          <cell r="A816" t="str">
            <v>A -8760-4-511</v>
          </cell>
          <cell r="B816" t="str">
            <v>DISASTER RELIEF - STREET MAINTENANCE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</row>
        <row r="817">
          <cell r="A817" t="str">
            <v>A -8760-4-714</v>
          </cell>
          <cell r="B817" t="str">
            <v>DISASTER RELIEF - PLAYGROUNDS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A -8760-4-731</v>
          </cell>
          <cell r="B818" t="str">
            <v>DISASTER RELIEF - YOUTH AGENCIES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</row>
        <row r="819">
          <cell r="A819" t="str">
            <v>A -8760-4-814</v>
          </cell>
          <cell r="B819" t="str">
            <v>DISASTER RELIEF - STORM SEWERS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</row>
        <row r="820">
          <cell r="A820" t="str">
            <v>A -8760-4-817</v>
          </cell>
          <cell r="B820" t="str">
            <v>DISASTER RELIEF-STREET CLEANING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A -9010-0-000</v>
          </cell>
          <cell r="B821" t="str">
            <v>NYS EMPLOYEES' RETIREMENT: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</row>
        <row r="822">
          <cell r="A822" t="str">
            <v>A -9010-8-000</v>
          </cell>
          <cell r="B822" t="str">
            <v>NYS EMPLOYEES' RETIREMENT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</row>
        <row r="823">
          <cell r="A823" t="str">
            <v>A -9010-8-010</v>
          </cell>
          <cell r="B823" t="str">
            <v>EMPLOYEE BENEFIT-NYS EMPLOYEE'S RTRMNT</v>
          </cell>
          <cell r="C823">
            <v>135000</v>
          </cell>
          <cell r="D823">
            <v>197949.96</v>
          </cell>
          <cell r="E823">
            <v>138252.92000000001</v>
          </cell>
          <cell r="F823">
            <v>138252.92000000001</v>
          </cell>
        </row>
        <row r="824">
          <cell r="A824" t="str">
            <v>A -9015-0-000</v>
          </cell>
          <cell r="B824" t="str">
            <v>POLICEMEN'S &amp; FIREMEN'S RETIREMENT: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</row>
        <row r="825">
          <cell r="A825" t="str">
            <v>A -9015-8-000</v>
          </cell>
          <cell r="B825" t="str">
            <v>POLICEMEN'S &amp; FIREMEN'S RETIREMENT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</row>
        <row r="826">
          <cell r="A826" t="str">
            <v>A -9015-8-015</v>
          </cell>
          <cell r="B826" t="str">
            <v>EMPLOYEE BENEFIT-POLICE&amp;FIRE RETIREMENT</v>
          </cell>
          <cell r="C826">
            <v>1460000</v>
          </cell>
          <cell r="D826">
            <v>1650756</v>
          </cell>
          <cell r="E826">
            <v>1499056.02</v>
          </cell>
          <cell r="F826">
            <v>1373612</v>
          </cell>
        </row>
        <row r="827">
          <cell r="A827" t="str">
            <v>A -9030-0-000</v>
          </cell>
          <cell r="B827" t="str">
            <v>SOCIAL SECURITY: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</row>
        <row r="828">
          <cell r="A828" t="str">
            <v>A -9030-8-000</v>
          </cell>
          <cell r="B828" t="str">
            <v>SOCIAL SECURITY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</row>
        <row r="829">
          <cell r="A829" t="str">
            <v>A -9030-8-030</v>
          </cell>
          <cell r="B829" t="str">
            <v>EMPLOYEE BENEFIT-SOCIAL SECURITY</v>
          </cell>
          <cell r="C829">
            <v>553663.66</v>
          </cell>
          <cell r="D829">
            <v>381764.83</v>
          </cell>
          <cell r="E829">
            <v>561671.14</v>
          </cell>
          <cell r="F829">
            <v>561671.14</v>
          </cell>
        </row>
        <row r="830">
          <cell r="A830" t="str">
            <v>A -9035-0-000</v>
          </cell>
          <cell r="B830" t="str">
            <v>MEDICARE: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</row>
        <row r="831">
          <cell r="A831" t="str">
            <v>A -9035-8-000</v>
          </cell>
          <cell r="B831" t="str">
            <v>MEDICARE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</row>
        <row r="832">
          <cell r="A832" t="str">
            <v>A -9035-8-035</v>
          </cell>
          <cell r="B832" t="str">
            <v>EMPLOYEE BENEFIT-MEDICARE</v>
          </cell>
          <cell r="C832">
            <v>137147.15</v>
          </cell>
          <cell r="D832">
            <v>89283.36</v>
          </cell>
          <cell r="E832">
            <v>131359.94</v>
          </cell>
          <cell r="F832">
            <v>131359.94</v>
          </cell>
        </row>
        <row r="833">
          <cell r="A833" t="str">
            <v>A -9040-0-000</v>
          </cell>
          <cell r="B833" t="str">
            <v>WORKERS' COMPENSATION: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</row>
        <row r="834">
          <cell r="A834" t="str">
            <v>A -9040-8-000</v>
          </cell>
          <cell r="B834" t="str">
            <v>WORKERS' COMPENSATION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</row>
        <row r="835">
          <cell r="A835" t="str">
            <v>A -9040-8-040</v>
          </cell>
          <cell r="B835" t="str">
            <v>EMPLOYEE BENEFIT-WORKERS COMPENSATION</v>
          </cell>
          <cell r="C835">
            <v>285881.75</v>
          </cell>
          <cell r="D835">
            <v>208523.98</v>
          </cell>
          <cell r="E835">
            <v>285881.75</v>
          </cell>
          <cell r="F835">
            <v>246012.02</v>
          </cell>
        </row>
        <row r="836">
          <cell r="A836" t="str">
            <v>A -9050-0-000</v>
          </cell>
          <cell r="B836" t="str">
            <v>UNEMPLOYMENT INSURANCE: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</row>
        <row r="837">
          <cell r="A837" t="str">
            <v>A -9050-8-000</v>
          </cell>
          <cell r="B837" t="str">
            <v>UNEMPLOYMENT INSURANCE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</row>
        <row r="838">
          <cell r="A838" t="str">
            <v>A -9050-8-050</v>
          </cell>
          <cell r="B838" t="str">
            <v>EMPLOYEE BENEFIT-UNEMPLOYMENT</v>
          </cell>
          <cell r="C838">
            <v>5000</v>
          </cell>
          <cell r="D838">
            <v>10670.08</v>
          </cell>
          <cell r="E838">
            <v>11000</v>
          </cell>
          <cell r="F838">
            <v>198.23</v>
          </cell>
        </row>
        <row r="839">
          <cell r="A839" t="str">
            <v>A -9060-0-000</v>
          </cell>
          <cell r="B839" t="str">
            <v>HOSPITAL MEDICAL &amp; DENTAL: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</row>
        <row r="840">
          <cell r="A840" t="str">
            <v>A -9060-8-000</v>
          </cell>
          <cell r="B840" t="str">
            <v>HOSPITAL MEDICAL &amp; DENTAL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</row>
        <row r="841">
          <cell r="A841" t="str">
            <v>A -9060-8-055</v>
          </cell>
          <cell r="B841" t="str">
            <v>EMPLOYEE BENEFIT-MEDICARE REIMBURSEMENT</v>
          </cell>
          <cell r="C841">
            <v>14000</v>
          </cell>
          <cell r="D841">
            <v>6393.6</v>
          </cell>
          <cell r="E841">
            <v>14000</v>
          </cell>
          <cell r="F841">
            <v>10690.08</v>
          </cell>
        </row>
        <row r="842">
          <cell r="A842" t="str">
            <v>A -9060-8-060</v>
          </cell>
          <cell r="B842" t="str">
            <v>EMPLOYEE BENEFIT-HOS/DNTL/MEDICAL INS</v>
          </cell>
          <cell r="C842">
            <v>2486837.2400000002</v>
          </cell>
          <cell r="D842">
            <v>1744313.9</v>
          </cell>
          <cell r="E842">
            <v>2502551.2400000002</v>
          </cell>
          <cell r="F842">
            <v>2238253.8199999998</v>
          </cell>
        </row>
        <row r="843">
          <cell r="A843" t="str">
            <v>A -9060-8-065</v>
          </cell>
          <cell r="B843" t="str">
            <v>EMPLOYEE BENEFIT-HOS/DNTL/MEDINS-RETIREE</v>
          </cell>
          <cell r="C843">
            <v>2847079.36</v>
          </cell>
          <cell r="D843">
            <v>2073537.54</v>
          </cell>
          <cell r="E843">
            <v>3091735.81</v>
          </cell>
          <cell r="F843">
            <v>2835666.45</v>
          </cell>
        </row>
        <row r="844">
          <cell r="A844" t="str">
            <v>A -9085-0-000</v>
          </cell>
          <cell r="B844" t="str">
            <v>SUPPLEMENTAL BENEFIT DISABLED FIREMEN: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</row>
        <row r="845">
          <cell r="A845" t="str">
            <v>A -9085-8-000</v>
          </cell>
          <cell r="B845" t="str">
            <v>SUPPLEMENTAL BENEFIT DISABLED FIREMEN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</row>
        <row r="846">
          <cell r="A846" t="str">
            <v>A -9085-8-085</v>
          </cell>
          <cell r="B846" t="str">
            <v>EMPLOYEE BENEFIT-SUPPLMNTL BENE-DISABLED</v>
          </cell>
          <cell r="C846">
            <v>60117</v>
          </cell>
          <cell r="D846">
            <v>41619.24</v>
          </cell>
          <cell r="E846">
            <v>60377.68</v>
          </cell>
          <cell r="F846">
            <v>60377.68</v>
          </cell>
        </row>
        <row r="847">
          <cell r="A847" t="str">
            <v>A -9085-8-087</v>
          </cell>
          <cell r="B847" t="str">
            <v>DISABLED FIREMAN-SETTLEMENT AGREEMENT-5Y</v>
          </cell>
          <cell r="C847">
            <v>32500</v>
          </cell>
          <cell r="D847">
            <v>22500</v>
          </cell>
          <cell r="E847">
            <v>33750</v>
          </cell>
          <cell r="F847">
            <v>33750</v>
          </cell>
        </row>
        <row r="848">
          <cell r="A848" t="str">
            <v>A -9512-0-000</v>
          </cell>
          <cell r="B848" t="str">
            <v>TRANSFER TO PUBLIC LIBRARY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</row>
        <row r="849">
          <cell r="A849" t="str">
            <v>A -9520-0-000</v>
          </cell>
          <cell r="B849" t="str">
            <v>2008 FD VEH/ST/DPW-PRINCIPAL: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</row>
        <row r="850">
          <cell r="A850" t="str">
            <v>A -9520-6-000</v>
          </cell>
          <cell r="B850" t="str">
            <v>2008 FD VEH/ST/DPW-PRINCIPAL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</row>
        <row r="851">
          <cell r="A851" t="str">
            <v>A -9520-7-000</v>
          </cell>
          <cell r="B851" t="str">
            <v>2008 FD VEH/ST/DPW PUMP -INTEREST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</row>
        <row r="852">
          <cell r="A852" t="str">
            <v>A -9521-0-000</v>
          </cell>
          <cell r="B852" t="str">
            <v>VAR PUR BAN 1996-PRINCIPAL: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</row>
        <row r="853">
          <cell r="A853" t="str">
            <v>A -9521-6-000</v>
          </cell>
          <cell r="B853" t="str">
            <v>USDA-POLICE VEHICLES-PRIN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</row>
        <row r="854">
          <cell r="A854" t="str">
            <v>A -9521-7-000</v>
          </cell>
          <cell r="B854" t="str">
            <v>USDA-POLICE VEHICLES- INTEREST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</row>
        <row r="855">
          <cell r="A855" t="str">
            <v>A -9522-0-000</v>
          </cell>
          <cell r="B855" t="str">
            <v>NS FIRE STN/HLD-PRINCIPAL 2000 BOND: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</row>
        <row r="856">
          <cell r="A856" t="str">
            <v>A -9522-6-000</v>
          </cell>
          <cell r="B856" t="str">
            <v>NS FIRE STN/HLD-PRINCIPAL 2000 BOND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</row>
        <row r="857">
          <cell r="A857" t="str">
            <v>A -9522-7-000</v>
          </cell>
          <cell r="B857" t="str">
            <v>NS FIRE STN/HLD INTEREST -2000 BOND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</row>
        <row r="858">
          <cell r="A858" t="str">
            <v>A -9523-0-000</v>
          </cell>
          <cell r="B858" t="str">
            <v>2005 POLICE/COURT SERIAL BOND-PRINCIPAL: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</row>
        <row r="859">
          <cell r="A859" t="str">
            <v>A -9523-6-000</v>
          </cell>
          <cell r="B859" t="str">
            <v>2005 POLICE/COURT SERIAL BOND-PRINCIPAL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</row>
        <row r="860">
          <cell r="A860" t="str">
            <v>A -9523-7-000</v>
          </cell>
          <cell r="B860" t="str">
            <v>2005 POLICE/COURT SERIAL BOND-INTEREST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</row>
        <row r="861">
          <cell r="A861" t="str">
            <v>A -9524-0-000</v>
          </cell>
          <cell r="B861" t="str">
            <v>2009 BAN-FIREFIGHTER -PRINCIPAL: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</row>
        <row r="862">
          <cell r="A862" t="str">
            <v>A -9524-6-000</v>
          </cell>
          <cell r="B862" t="str">
            <v>2014 PUBLIC IMP SERIAL BOND -PRINCIPAL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</row>
        <row r="863">
          <cell r="A863" t="str">
            <v>A -9524-7-000</v>
          </cell>
          <cell r="B863" t="str">
            <v>2014 PUBLIC IMP SERIAL BOND -INTEREST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</row>
        <row r="864">
          <cell r="A864" t="str">
            <v>A -9525-0-000</v>
          </cell>
          <cell r="B864" t="str">
            <v>2010 EQUIP&amp; PRIOR BAN - PRINCIPAL: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</row>
        <row r="865">
          <cell r="A865" t="str">
            <v>A -9525-6-000</v>
          </cell>
          <cell r="B865" t="str">
            <v>2010 EQUIP&amp; PRIOR BAN - PRINCIPAL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</row>
        <row r="866">
          <cell r="A866" t="str">
            <v>A -9525-7-000</v>
          </cell>
          <cell r="B866" t="str">
            <v>2010 EQUIPMENT&amp;PRIOR BAN - INTEREST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</row>
        <row r="867">
          <cell r="A867" t="str">
            <v>A -9526-0-000</v>
          </cell>
          <cell r="B867" t="str">
            <v>2011PBA BAN-PRIN: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</row>
        <row r="868">
          <cell r="A868" t="str">
            <v>A -9526-6-000</v>
          </cell>
          <cell r="B868" t="str">
            <v>2016 PUBLIC IMP SERIAL BOND-PRINCIPAL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</row>
        <row r="869">
          <cell r="A869" t="str">
            <v>A -9526-7-000</v>
          </cell>
          <cell r="B869" t="str">
            <v>2016 PUBLIC SIMP SERIAL BOND - INTEREST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</row>
        <row r="870">
          <cell r="A870" t="str">
            <v>A -9527-0-000</v>
          </cell>
          <cell r="B870" t="str">
            <v>2011 FLOOD BAN-PRINCIPAL: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</row>
        <row r="871">
          <cell r="A871" t="str">
            <v>A -9527-6-000</v>
          </cell>
          <cell r="B871" t="str">
            <v>2011 FLOOD BAN-PRINCIPAL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</row>
        <row r="872">
          <cell r="A872" t="str">
            <v>A -9527-7-000</v>
          </cell>
          <cell r="B872" t="str">
            <v>2011 FLOOD BAN-INTEREST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</row>
        <row r="873">
          <cell r="A873" t="str">
            <v>A -9528-0-000</v>
          </cell>
          <cell r="B873" t="str">
            <v>2012 VAR PUR BAN PRIN: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</row>
        <row r="874">
          <cell r="A874" t="str">
            <v>A -9528-6-000</v>
          </cell>
          <cell r="B874" t="str">
            <v>2012 VAR PUR BAN PRIN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 t="str">
            <v>A -9528-7-000</v>
          </cell>
          <cell r="B875" t="str">
            <v>2012 VAR PUR BAN INT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 t="str">
            <v>A -9731-7-21B</v>
          </cell>
          <cell r="B876" t="str">
            <v>C7-6201-03-06 LT 92021B LT) INT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</row>
        <row r="877">
          <cell r="A877" t="str">
            <v>A -9785-0-000</v>
          </cell>
          <cell r="B877" t="str">
            <v>PRINCIPAL - JCI ENERGY UPGRADES: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</row>
        <row r="878">
          <cell r="A878" t="str">
            <v>A -9785-6-000</v>
          </cell>
          <cell r="B878" t="str">
            <v>PRINCIPAL - JCI ENERGY UPGRADES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A879" t="str">
            <v>A -9785-7-000</v>
          </cell>
          <cell r="B879" t="str">
            <v>INTEREST -JCI ENERGY UPGRADES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A880" t="str">
            <v>A -9901-0-000</v>
          </cell>
          <cell r="B880" t="str">
            <v>VAR PURPOSE BAN COSTS: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A881" t="str">
            <v>A -9901-9-000</v>
          </cell>
          <cell r="B881" t="str">
            <v>VAR PURPOSE BAN COSTS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 t="str">
            <v>A -9901-9-010</v>
          </cell>
          <cell r="B882" t="str">
            <v>GEN-TO-CAP BAN PAYMENTS</v>
          </cell>
          <cell r="C882">
            <v>1907547.1</v>
          </cell>
          <cell r="D882">
            <v>1907547.07</v>
          </cell>
          <cell r="E882">
            <v>792370.95</v>
          </cell>
          <cell r="F882">
            <v>791632.1</v>
          </cell>
        </row>
        <row r="883">
          <cell r="A883" t="str">
            <v>A -9901-9-015</v>
          </cell>
          <cell r="B883" t="str">
            <v>GEN-TO-DEBT SERVICE BOND PAYMENTS</v>
          </cell>
          <cell r="C883">
            <v>994527.49</v>
          </cell>
          <cell r="D883">
            <v>484394.38</v>
          </cell>
          <cell r="E883">
            <v>1010691.85</v>
          </cell>
          <cell r="F883">
            <v>1010691.85</v>
          </cell>
        </row>
        <row r="884">
          <cell r="A884" t="str">
            <v>A -9901-9-020</v>
          </cell>
          <cell r="B884" t="str">
            <v>GEN-TO-SPECIAL GRANT FUND</v>
          </cell>
          <cell r="C884">
            <v>91328.56</v>
          </cell>
          <cell r="D884">
            <v>6130</v>
          </cell>
          <cell r="E884">
            <v>0</v>
          </cell>
          <cell r="F884">
            <v>0</v>
          </cell>
        </row>
        <row r="885">
          <cell r="A885" t="str">
            <v>A -9910-5-000</v>
          </cell>
          <cell r="B885" t="str">
            <v>TO REFUSE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</row>
        <row r="886">
          <cell r="A886" t="str">
            <v>A -9950-9-001</v>
          </cell>
          <cell r="B886" t="str">
            <v>GEN-TO-CAP INTERFUND</v>
          </cell>
          <cell r="C886">
            <v>50000</v>
          </cell>
          <cell r="D886">
            <v>6583917.7199999997</v>
          </cell>
          <cell r="E886">
            <v>0</v>
          </cell>
          <cell r="F886">
            <v>0</v>
          </cell>
        </row>
        <row r="887">
          <cell r="A887" t="str">
            <v/>
          </cell>
          <cell r="B887" t="str">
            <v>General Expenditure Totals</v>
          </cell>
          <cell r="C887">
            <v>23155013.839999996</v>
          </cell>
          <cell r="D887">
            <v>23394943.539999999</v>
          </cell>
          <cell r="E887">
            <v>45690108.920000017</v>
          </cell>
          <cell r="F887">
            <v>34916103.25</v>
          </cell>
        </row>
        <row r="888">
          <cell r="A888" t="str">
            <v xml:space="preserve"> </v>
          </cell>
        </row>
        <row r="889">
          <cell r="A889" t="str">
            <v>C1-2401-SAR</v>
          </cell>
          <cell r="B889" t="str">
            <v>INTEREST EARNINGS - SARA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</row>
        <row r="890">
          <cell r="A890" t="str">
            <v>C1-2817-SAR</v>
          </cell>
          <cell r="B890" t="str">
            <v>TRANSFER FROM GENERAL - SARA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</row>
        <row r="891">
          <cell r="A891" t="str">
            <v/>
          </cell>
          <cell r="B891" t="str">
            <v>SAR Revenue Totals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</row>
        <row r="892">
          <cell r="A892" t="str">
            <v xml:space="preserve"> </v>
          </cell>
        </row>
        <row r="893">
          <cell r="A893" t="str">
            <v>C1-1460-0-000</v>
          </cell>
          <cell r="B893" t="str">
            <v>SARA GRANT: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</row>
        <row r="894">
          <cell r="A894" t="str">
            <v>C1-1460-1-000</v>
          </cell>
          <cell r="B894" t="str">
            <v>PERSONAL SERVICES-SARA GRANT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</row>
        <row r="895">
          <cell r="A895" t="str">
            <v>C1-1460-2-000</v>
          </cell>
          <cell r="B895" t="str">
            <v>EQUIPMENT-SARA GRANT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</row>
        <row r="896">
          <cell r="A896" t="str">
            <v>C1-1460-4-000</v>
          </cell>
          <cell r="B896" t="str">
            <v>CONTRACTUAL-SARA GRANT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</row>
        <row r="897">
          <cell r="A897" t="str">
            <v>C1-1950-0-000</v>
          </cell>
          <cell r="B897" t="str">
            <v>PURCHASE OF SUPPLIES: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</row>
        <row r="898">
          <cell r="A898" t="str">
            <v>C1-3120-0-000</v>
          </cell>
          <cell r="B898" t="str">
            <v>SARA BLOCK GRANT: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</row>
        <row r="899">
          <cell r="A899" t="str">
            <v>C1-3120-4-002</v>
          </cell>
          <cell r="B899" t="str">
            <v>CONTRACTUAL - SARA BLOCK GRANT 97-98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</row>
        <row r="900">
          <cell r="A900" t="str">
            <v/>
          </cell>
          <cell r="B900" t="str">
            <v>SAR Expenditure Totals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</row>
        <row r="901">
          <cell r="A901" t="str">
            <v xml:space="preserve"> </v>
          </cell>
        </row>
        <row r="902">
          <cell r="A902" t="str">
            <v>C2-2401-GWL</v>
          </cell>
          <cell r="B902" t="str">
            <v>INTEREST EARNINGS -GOODWILL THEATER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</row>
        <row r="903">
          <cell r="A903" t="str">
            <v>C2-2705-GWL</v>
          </cell>
          <cell r="B903" t="str">
            <v>DONATIONS - GOODWILL THEATER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</row>
        <row r="904">
          <cell r="A904" t="str">
            <v>C2-2770-GWL</v>
          </cell>
          <cell r="B904" t="str">
            <v>GRANT - GOODWILL THEATER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</row>
        <row r="905">
          <cell r="A905" t="str">
            <v/>
          </cell>
          <cell r="B905" t="str">
            <v>GOODWILL Revenue Totals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</row>
        <row r="906">
          <cell r="A906" t="str">
            <v xml:space="preserve"> </v>
          </cell>
        </row>
        <row r="907">
          <cell r="A907" t="str">
            <v>C2-1440-4-GWL</v>
          </cell>
          <cell r="B907" t="str">
            <v>EXPENSES - GOODWILL THEATER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</row>
        <row r="908">
          <cell r="A908" t="str">
            <v/>
          </cell>
          <cell r="B908" t="str">
            <v>GOODWILL Expenditure Totals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</row>
        <row r="909">
          <cell r="A909" t="str">
            <v xml:space="preserve"> </v>
          </cell>
        </row>
        <row r="910">
          <cell r="A910" t="str">
            <v>C3-2401-079</v>
          </cell>
          <cell r="B910" t="str">
            <v>INTEREST EARNINGS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</row>
        <row r="911">
          <cell r="A911" t="str">
            <v>C3-2770-079</v>
          </cell>
          <cell r="B911" t="str">
            <v>MISCELLANEOUS LOCAL SOURCES UNCLASSIFIED</v>
          </cell>
          <cell r="C911">
            <v>0</v>
          </cell>
          <cell r="D911">
            <v>-164.6</v>
          </cell>
          <cell r="E911">
            <v>0</v>
          </cell>
          <cell r="F911">
            <v>8130</v>
          </cell>
        </row>
        <row r="912">
          <cell r="A912" t="str">
            <v/>
          </cell>
          <cell r="B912" t="str">
            <v>SESAME STREET Revenue Totals</v>
          </cell>
          <cell r="C912">
            <v>0</v>
          </cell>
          <cell r="D912">
            <v>-164.6</v>
          </cell>
          <cell r="E912">
            <v>0</v>
          </cell>
          <cell r="F912">
            <v>8130</v>
          </cell>
        </row>
        <row r="913">
          <cell r="A913" t="str">
            <v xml:space="preserve"> </v>
          </cell>
        </row>
        <row r="914">
          <cell r="A914" t="str">
            <v>C3-3410-4-079</v>
          </cell>
          <cell r="B914" t="str">
            <v>EXPENDITURE- SESAME STREET PROJECT</v>
          </cell>
          <cell r="C914">
            <v>0</v>
          </cell>
          <cell r="D914">
            <v>1182.53</v>
          </cell>
          <cell r="E914">
            <v>0</v>
          </cell>
          <cell r="F914">
            <v>255</v>
          </cell>
        </row>
        <row r="915">
          <cell r="A915" t="str">
            <v/>
          </cell>
          <cell r="B915" t="str">
            <v>SESAME STREET Expenditure Totals</v>
          </cell>
          <cell r="C915">
            <v>0</v>
          </cell>
          <cell r="D915">
            <v>1182.53</v>
          </cell>
          <cell r="E915">
            <v>0</v>
          </cell>
          <cell r="F915">
            <v>255</v>
          </cell>
        </row>
        <row r="916">
          <cell r="A916" t="str">
            <v xml:space="preserve"> </v>
          </cell>
        </row>
        <row r="917">
          <cell r="A917" t="str">
            <v>C4-2401-VPK</v>
          </cell>
          <cell r="B917" t="str">
            <v>INTEREST EARNINGS - VETPARK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</row>
        <row r="918">
          <cell r="A918" t="str">
            <v>C4-2770-VPK</v>
          </cell>
          <cell r="B918" t="str">
            <v>MISC. LOCAL SOURCES-UNCLASSIFIED - VET P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</row>
        <row r="919">
          <cell r="A919" t="str">
            <v/>
          </cell>
          <cell r="B919" t="str">
            <v>VET PARK Revenue Totals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</row>
        <row r="920">
          <cell r="A920" t="str">
            <v xml:space="preserve"> </v>
          </cell>
        </row>
        <row r="921">
          <cell r="A921" t="str">
            <v>C4-7140-4-VPK</v>
          </cell>
          <cell r="B921" t="str">
            <v>CONTRACTUAL EXPENSES - VETPARK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</row>
        <row r="922">
          <cell r="A922" t="str">
            <v/>
          </cell>
          <cell r="B922" t="str">
            <v>VET PARK Expenditure Totals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</row>
        <row r="923">
          <cell r="A923" t="str">
            <v xml:space="preserve"> </v>
          </cell>
        </row>
        <row r="924">
          <cell r="A924" t="str">
            <v>CD-3387-MSG</v>
          </cell>
          <cell r="B924" t="str">
            <v>GRANT-NYS MAIN STREET</v>
          </cell>
          <cell r="C924">
            <v>215043.61</v>
          </cell>
          <cell r="D924">
            <v>90191.63</v>
          </cell>
          <cell r="E924">
            <v>0</v>
          </cell>
          <cell r="F924">
            <v>0</v>
          </cell>
        </row>
        <row r="925">
          <cell r="A925" t="str">
            <v>CD-3389-SFG</v>
          </cell>
          <cell r="B925" t="str">
            <v>GRANT-SAFETY FIRST GRANT</v>
          </cell>
          <cell r="C925">
            <v>0</v>
          </cell>
          <cell r="D925">
            <v>5000</v>
          </cell>
          <cell r="E925">
            <v>0</v>
          </cell>
          <cell r="F925">
            <v>0</v>
          </cell>
        </row>
        <row r="926">
          <cell r="A926" t="str">
            <v>CD-3390-JCA</v>
          </cell>
          <cell r="B926" t="str">
            <v>GRANT-JCAP COURT</v>
          </cell>
          <cell r="C926">
            <v>0</v>
          </cell>
          <cell r="D926">
            <v>-4400</v>
          </cell>
          <cell r="E926">
            <v>0</v>
          </cell>
          <cell r="F926">
            <v>0</v>
          </cell>
        </row>
        <row r="927">
          <cell r="A927" t="str">
            <v>CD-3885-RNY</v>
          </cell>
          <cell r="B927" t="str">
            <v>GRANT-RESTORY NY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</row>
        <row r="928">
          <cell r="A928" t="str">
            <v>CD-3890-ZOM</v>
          </cell>
          <cell r="B928" t="str">
            <v>GRANT-NYS ZOMBIE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</row>
        <row r="929">
          <cell r="A929" t="str">
            <v>CD-3891-SAM</v>
          </cell>
          <cell r="B929" t="str">
            <v>GRANT-SAM</v>
          </cell>
          <cell r="C929">
            <v>600000</v>
          </cell>
          <cell r="D929">
            <v>247900.09</v>
          </cell>
          <cell r="E929">
            <v>0</v>
          </cell>
          <cell r="F929">
            <v>0</v>
          </cell>
        </row>
        <row r="930">
          <cell r="A930" t="str">
            <v>CD-3892-GBF</v>
          </cell>
          <cell r="B930" t="str">
            <v>GRANT-GPF PROJECTS</v>
          </cell>
          <cell r="C930">
            <v>0</v>
          </cell>
          <cell r="D930">
            <v>13466.05</v>
          </cell>
          <cell r="E930">
            <v>0</v>
          </cell>
          <cell r="F930">
            <v>0</v>
          </cell>
        </row>
        <row r="931">
          <cell r="A931" t="str">
            <v>CD-3893-FAC</v>
          </cell>
          <cell r="B931" t="str">
            <v>GRANT-PROJECT FACELIFT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</row>
        <row r="932">
          <cell r="A932" t="str">
            <v>CD-3896-JEN</v>
          </cell>
          <cell r="B932" t="str">
            <v>GRANT-JENNISON PARK</v>
          </cell>
          <cell r="C932">
            <v>140723.12</v>
          </cell>
          <cell r="D932">
            <v>0</v>
          </cell>
          <cell r="E932">
            <v>0</v>
          </cell>
          <cell r="F932">
            <v>0</v>
          </cell>
        </row>
        <row r="933">
          <cell r="A933" t="str">
            <v>CD-3897-PAG</v>
          </cell>
          <cell r="B933" t="str">
            <v>GRANT-PAGODA REHAB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</row>
        <row r="934">
          <cell r="A934" t="str">
            <v>CD-3898-DPS</v>
          </cell>
          <cell r="B934" t="str">
            <v>GRANT-DOWNTOWN PARKING STUDY</v>
          </cell>
          <cell r="C934">
            <v>70000</v>
          </cell>
          <cell r="D934">
            <v>0</v>
          </cell>
          <cell r="E934">
            <v>0</v>
          </cell>
          <cell r="F934">
            <v>0</v>
          </cell>
        </row>
        <row r="935">
          <cell r="A935" t="str">
            <v>CD-3899-JCP</v>
          </cell>
          <cell r="B935" t="str">
            <v>GRANT-JOHNSON CITY COMPREHENSIVE PLAN</v>
          </cell>
          <cell r="C935">
            <v>90000</v>
          </cell>
          <cell r="D935">
            <v>0</v>
          </cell>
          <cell r="E935">
            <v>0</v>
          </cell>
          <cell r="F935">
            <v>0</v>
          </cell>
        </row>
        <row r="936">
          <cell r="A936" t="str">
            <v>CD-4322-COM</v>
          </cell>
          <cell r="B936" t="str">
            <v>GRANT-COMPLETE STREETS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</row>
        <row r="937">
          <cell r="A937" t="str">
            <v>CD-4325-DAS</v>
          </cell>
          <cell r="B937" t="str">
            <v>GRANT-DASNY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</row>
        <row r="938">
          <cell r="A938" t="str">
            <v>CD-5031-GEN</v>
          </cell>
          <cell r="B938" t="str">
            <v>GEN-TO-SGF INTERFUND</v>
          </cell>
          <cell r="C938">
            <v>91328.56</v>
          </cell>
          <cell r="D938">
            <v>6130</v>
          </cell>
          <cell r="E938">
            <v>0</v>
          </cell>
          <cell r="F938">
            <v>0</v>
          </cell>
        </row>
        <row r="939">
          <cell r="A939" t="str">
            <v/>
          </cell>
          <cell r="B939" t="str">
            <v>SPECIAL GRANT FUND Revenue Totals</v>
          </cell>
          <cell r="C939">
            <v>1207095.29</v>
          </cell>
          <cell r="D939">
            <v>358287.76999999996</v>
          </cell>
          <cell r="E939">
            <v>0</v>
          </cell>
          <cell r="F939">
            <v>0</v>
          </cell>
        </row>
        <row r="940">
          <cell r="A940" t="str">
            <v xml:space="preserve"> </v>
          </cell>
        </row>
        <row r="941">
          <cell r="A941" t="str">
            <v>CD-1989-4-129</v>
          </cell>
          <cell r="B941" t="str">
            <v>GRANT-SAFETY FIRST GRANT</v>
          </cell>
          <cell r="C941">
            <v>0</v>
          </cell>
          <cell r="D941">
            <v>3060</v>
          </cell>
          <cell r="E941">
            <v>0</v>
          </cell>
          <cell r="F941">
            <v>0</v>
          </cell>
        </row>
        <row r="942">
          <cell r="A942" t="str">
            <v>CD-7750-4-000</v>
          </cell>
          <cell r="B942" t="str">
            <v>GRANTS-CONTRACTUAL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</row>
        <row r="943">
          <cell r="A943" t="str">
            <v>CD-7750-4-115</v>
          </cell>
          <cell r="B943" t="str">
            <v>GRANT-JCAP COURT</v>
          </cell>
          <cell r="C943">
            <v>0</v>
          </cell>
          <cell r="D943">
            <v>1730</v>
          </cell>
          <cell r="E943">
            <v>0</v>
          </cell>
          <cell r="F943">
            <v>0</v>
          </cell>
        </row>
        <row r="944">
          <cell r="A944" t="str">
            <v>CD-7750-4-116</v>
          </cell>
          <cell r="B944" t="str">
            <v>GRANT-GBF PROJECTS</v>
          </cell>
          <cell r="C944">
            <v>0</v>
          </cell>
          <cell r="D944">
            <v>178129.38</v>
          </cell>
          <cell r="E944">
            <v>0</v>
          </cell>
          <cell r="F944">
            <v>0</v>
          </cell>
        </row>
        <row r="945">
          <cell r="A945" t="str">
            <v>CD-7750-4-117</v>
          </cell>
          <cell r="B945" t="str">
            <v>GRANT-PROJECT FACELIFT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</row>
        <row r="946">
          <cell r="A946" t="str">
            <v>CD-7750-4-120</v>
          </cell>
          <cell r="B946" t="str">
            <v>GRANT-JENNISON PARK</v>
          </cell>
          <cell r="C946">
            <v>140723.12</v>
          </cell>
          <cell r="D946">
            <v>20000</v>
          </cell>
          <cell r="E946">
            <v>0</v>
          </cell>
          <cell r="F946">
            <v>0</v>
          </cell>
        </row>
        <row r="947">
          <cell r="A947" t="str">
            <v>CD-7750-4-121</v>
          </cell>
          <cell r="B947" t="str">
            <v>GRANT-PAGODA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</row>
        <row r="948">
          <cell r="A948" t="str">
            <v>CD-7750-4-122</v>
          </cell>
          <cell r="B948" t="str">
            <v>GRANT-SAM</v>
          </cell>
          <cell r="C948">
            <v>600000</v>
          </cell>
          <cell r="D948">
            <v>277688.62</v>
          </cell>
          <cell r="E948">
            <v>0</v>
          </cell>
          <cell r="F948">
            <v>0</v>
          </cell>
        </row>
        <row r="949">
          <cell r="A949" t="str">
            <v>CD-7750-4-123</v>
          </cell>
          <cell r="B949" t="str">
            <v>GRANT-ZOMBIE</v>
          </cell>
          <cell r="C949">
            <v>51328.56</v>
          </cell>
          <cell r="D949">
            <v>0</v>
          </cell>
          <cell r="E949">
            <v>0</v>
          </cell>
          <cell r="F949">
            <v>0</v>
          </cell>
        </row>
        <row r="950">
          <cell r="A950" t="str">
            <v>CD-7750-4-124</v>
          </cell>
          <cell r="B950" t="str">
            <v>GRANT-RESTORE NY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</row>
        <row r="951">
          <cell r="A951" t="str">
            <v>CD-7750-4-125</v>
          </cell>
          <cell r="B951" t="str">
            <v>GRANT-DASNY</v>
          </cell>
          <cell r="C951">
            <v>0</v>
          </cell>
          <cell r="D951">
            <v>86630</v>
          </cell>
          <cell r="E951">
            <v>0</v>
          </cell>
          <cell r="F951">
            <v>0</v>
          </cell>
        </row>
        <row r="952">
          <cell r="A952" t="str">
            <v>CD-7750-4-126</v>
          </cell>
          <cell r="B952" t="str">
            <v>GRANT-COMPLETE STREETS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CD-7750-4-127</v>
          </cell>
          <cell r="B953" t="str">
            <v>GRANT-DOWNTOWN PARKING STUDY</v>
          </cell>
          <cell r="C953">
            <v>100000</v>
          </cell>
          <cell r="D953">
            <v>9240</v>
          </cell>
          <cell r="E953">
            <v>0</v>
          </cell>
          <cell r="F953">
            <v>0</v>
          </cell>
        </row>
        <row r="954">
          <cell r="A954" t="str">
            <v>CD-7750-4-128</v>
          </cell>
          <cell r="B954" t="str">
            <v>GRANT-JC COMPREHENSIVE PLAN</v>
          </cell>
          <cell r="C954">
            <v>100000</v>
          </cell>
          <cell r="D954">
            <v>0</v>
          </cell>
          <cell r="E954">
            <v>0</v>
          </cell>
          <cell r="F954">
            <v>0</v>
          </cell>
        </row>
        <row r="955">
          <cell r="A955" t="str">
            <v>CD-7750-4-243</v>
          </cell>
          <cell r="B955" t="str">
            <v>GRANT-MAIN STREET PROGRAM EXPENSES</v>
          </cell>
          <cell r="C955">
            <v>215043.61</v>
          </cell>
          <cell r="D955">
            <v>66793.399999999994</v>
          </cell>
          <cell r="E955">
            <v>0</v>
          </cell>
          <cell r="F955">
            <v>0</v>
          </cell>
        </row>
        <row r="956">
          <cell r="A956" t="str">
            <v/>
          </cell>
          <cell r="B956" t="str">
            <v>SPECIAL GRANT FUND Expenditure Totals</v>
          </cell>
          <cell r="C956">
            <v>1207095.29</v>
          </cell>
          <cell r="D956">
            <v>643271.4</v>
          </cell>
          <cell r="E956">
            <v>0</v>
          </cell>
          <cell r="F956">
            <v>0</v>
          </cell>
        </row>
        <row r="957">
          <cell r="A957" t="str">
            <v xml:space="preserve"> </v>
          </cell>
        </row>
        <row r="958">
          <cell r="A958" t="str">
            <v>EM-2130-000</v>
          </cell>
          <cell r="B958" t="str">
            <v>REFUSE COLLECTION - COLLECTION FEES</v>
          </cell>
          <cell r="C958">
            <v>2524261.37</v>
          </cell>
          <cell r="D958">
            <v>1352241.75</v>
          </cell>
          <cell r="E958">
            <v>1937498.95</v>
          </cell>
          <cell r="F958">
            <v>1924202.27</v>
          </cell>
        </row>
        <row r="959">
          <cell r="A959" t="str">
            <v>EM-2138-000</v>
          </cell>
          <cell r="B959" t="str">
            <v>REFUSE PENALTIES</v>
          </cell>
          <cell r="C959">
            <v>43000</v>
          </cell>
          <cell r="D959">
            <v>36604.870000000003</v>
          </cell>
          <cell r="E959">
            <v>38927.81</v>
          </cell>
          <cell r="F959">
            <v>44061.15</v>
          </cell>
        </row>
        <row r="960">
          <cell r="A960" t="str">
            <v>EM-2140-000</v>
          </cell>
          <cell r="B960" t="str">
            <v>REFUSE COLLECTION - INTEREST EARNINGS</v>
          </cell>
          <cell r="C960">
            <v>3000</v>
          </cell>
          <cell r="D960">
            <v>0</v>
          </cell>
          <cell r="E960">
            <v>0</v>
          </cell>
          <cell r="F960">
            <v>0</v>
          </cell>
        </row>
        <row r="961">
          <cell r="A961" t="str">
            <v>EM-2401-000</v>
          </cell>
          <cell r="B961" t="str">
            <v>REFUSE-INTEREST INCOME</v>
          </cell>
          <cell r="C961">
            <v>0</v>
          </cell>
          <cell r="D961">
            <v>1136.07</v>
          </cell>
          <cell r="E961">
            <v>100</v>
          </cell>
          <cell r="F961">
            <v>3774.35</v>
          </cell>
        </row>
        <row r="962">
          <cell r="A962" t="str">
            <v>EM-2650-000</v>
          </cell>
          <cell r="B962" t="str">
            <v>SALE OF SCRAP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</row>
        <row r="963">
          <cell r="A963" t="str">
            <v>EM-2665-000</v>
          </cell>
          <cell r="B963" t="str">
            <v>SALE OF EQUIPMENT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</row>
        <row r="964">
          <cell r="A964" t="str">
            <v>EM-2680-000</v>
          </cell>
          <cell r="B964" t="str">
            <v>INSURANCE RECOVERIES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</row>
        <row r="965">
          <cell r="A965" t="str">
            <v>EM-2701-000</v>
          </cell>
          <cell r="B965" t="str">
            <v>REFUND PRIOR YEARS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</row>
        <row r="966">
          <cell r="A966" t="str">
            <v>EM-2770-000</v>
          </cell>
          <cell r="B966" t="str">
            <v>UNCLASSIFIED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</row>
        <row r="967">
          <cell r="A967" t="str">
            <v>EM-2801-000</v>
          </cell>
          <cell r="B967" t="str">
            <v>REF APP F/BAL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</row>
        <row r="968">
          <cell r="A968" t="str">
            <v>EM-3089-000</v>
          </cell>
          <cell r="B968" t="str">
            <v>STATE AID-EMERGENCY DISASTER AID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</row>
        <row r="969">
          <cell r="A969" t="str">
            <v>EM-3501-000</v>
          </cell>
          <cell r="B969" t="str">
            <v>Interfund Trfr-Varpur F(BAN) Gen(Serv)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</row>
        <row r="970">
          <cell r="A970" t="str">
            <v>EM-3960-000</v>
          </cell>
          <cell r="B970" t="str">
            <v>STATE SHR-FEMA REIMB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</row>
        <row r="971">
          <cell r="A971" t="str">
            <v>EM-4089-000</v>
          </cell>
          <cell r="B971" t="str">
            <v>FED AID-EMERGENCY DISASTER AID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</row>
        <row r="972">
          <cell r="A972" t="str">
            <v>EM-4960-000</v>
          </cell>
          <cell r="B972" t="str">
            <v>FEDERAL SHR-FEMA REIMB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</row>
        <row r="973">
          <cell r="A973" t="str">
            <v>EM-5031-000</v>
          </cell>
          <cell r="B973" t="str">
            <v>INTERFUND TRANSFER</v>
          </cell>
          <cell r="C973">
            <v>0</v>
          </cell>
          <cell r="D973">
            <v>0</v>
          </cell>
          <cell r="E973">
            <v>2970500</v>
          </cell>
          <cell r="F973">
            <v>2760000</v>
          </cell>
        </row>
        <row r="974">
          <cell r="A974" t="str">
            <v>EM-5710-000</v>
          </cell>
          <cell r="B974" t="str">
            <v>REFUSE DEPT- FLOOD SERIAL BOND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</row>
        <row r="975">
          <cell r="A975" t="str">
            <v>EM-5731-000</v>
          </cell>
          <cell r="B975" t="str">
            <v>REFUSE DEPT BAN PROCEEDS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/>
          </cell>
          <cell r="B976" t="str">
            <v>Refuse Revenue Totals</v>
          </cell>
          <cell r="C976">
            <v>2570261.37</v>
          </cell>
          <cell r="D976">
            <v>1389982.6900000002</v>
          </cell>
          <cell r="E976">
            <v>4947026.76</v>
          </cell>
          <cell r="F976">
            <v>4732037.7699999996</v>
          </cell>
        </row>
        <row r="977">
          <cell r="A977" t="str">
            <v xml:space="preserve"> </v>
          </cell>
        </row>
        <row r="978">
          <cell r="A978" t="str">
            <v>EM-1910-0-000</v>
          </cell>
          <cell r="B978" t="str">
            <v>REFUSE-UNALLOCATED INSURANCE: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EM-1910-4-000</v>
          </cell>
          <cell r="B979" t="str">
            <v>REFUSE-UNALLOCATED INSURANCE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EM-1910-4-310</v>
          </cell>
          <cell r="B980" t="str">
            <v>REFUSE-UNALLOCATED INSURANCE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EM-1990-4-000</v>
          </cell>
          <cell r="B981" t="str">
            <v>REFUSE-CONTINGENCY ACCOUNT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EM-1994-4-060</v>
          </cell>
          <cell r="B982" t="str">
            <v>REFUSE-DEPRECIATION EXPENSE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EM-8160-0-000</v>
          </cell>
          <cell r="B983" t="str">
            <v>REFUSE COLLECTION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EM-8160-1-000</v>
          </cell>
          <cell r="B984" t="str">
            <v>REFUSE COLLECTION PERSONAL SERVICES</v>
          </cell>
          <cell r="C984">
            <v>555163</v>
          </cell>
          <cell r="D984">
            <v>450087.21</v>
          </cell>
          <cell r="E984">
            <v>601723.39</v>
          </cell>
          <cell r="F984">
            <v>601723.39</v>
          </cell>
        </row>
        <row r="985">
          <cell r="A985" t="str">
            <v>EM-8160-2-000</v>
          </cell>
          <cell r="B985" t="str">
            <v>REFUSE COLLECTION - EQUIPMENT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EM-8160-2-114</v>
          </cell>
          <cell r="B986" t="str">
            <v>REFUSE-EQUIP-COMPUTER/EQUIPMENT</v>
          </cell>
          <cell r="C986">
            <v>1000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EM-8160-2-121</v>
          </cell>
          <cell r="B987" t="str">
            <v>REFUSE-EQUIP-DIGITAL CAMERA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EM-8160-2-405</v>
          </cell>
          <cell r="B988" t="str">
            <v>REFUSE-EQUIP-PAK-MOR PACKER BODY- TR#21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EM-8160-2-406</v>
          </cell>
          <cell r="B989" t="str">
            <v>REFUSE-EQUIP-30 YARD PACKER</v>
          </cell>
          <cell r="C989">
            <v>0</v>
          </cell>
          <cell r="D989">
            <v>0</v>
          </cell>
          <cell r="E989">
            <v>409680</v>
          </cell>
          <cell r="F989">
            <v>409680</v>
          </cell>
        </row>
        <row r="990">
          <cell r="A990" t="str">
            <v>EM-8160-2-407</v>
          </cell>
          <cell r="B990" t="str">
            <v>REFUSE-EQUIP-TANDEM AXEL 30YD REFPCK T23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EM-8160-2-408</v>
          </cell>
          <cell r="B991" t="str">
            <v>REFUSE-EQUIP -SNGL ANXLE-20YDRECYCL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EM-8160-2-409</v>
          </cell>
          <cell r="B992" t="str">
            <v>REFUSE-EQUIP-PICKUP TRUCK</v>
          </cell>
          <cell r="C992">
            <v>0</v>
          </cell>
          <cell r="D992">
            <v>0</v>
          </cell>
          <cell r="E992">
            <v>46946.74</v>
          </cell>
          <cell r="F992">
            <v>46946.74</v>
          </cell>
        </row>
        <row r="993">
          <cell r="A993" t="str">
            <v>EM-8160-2-410</v>
          </cell>
          <cell r="B993" t="str">
            <v>REFUSE-EQUIP-DUMP TRUCK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4">
          <cell r="A994" t="str">
            <v>EM-8160-4-000</v>
          </cell>
          <cell r="B994" t="str">
            <v>REFUSE COLLECTION - CONTRACTUAL EXPENSES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</row>
        <row r="995">
          <cell r="A995" t="str">
            <v>EM-8160-4-022</v>
          </cell>
          <cell r="B995" t="str">
            <v>REFUSE-FISCAL AGENT FEES</v>
          </cell>
          <cell r="C995">
            <v>0</v>
          </cell>
          <cell r="D995">
            <v>1036.49</v>
          </cell>
          <cell r="E995">
            <v>4680</v>
          </cell>
          <cell r="F995">
            <v>4680</v>
          </cell>
        </row>
        <row r="996">
          <cell r="A996" t="str">
            <v>EM-8160-4-103</v>
          </cell>
          <cell r="B996" t="str">
            <v>REFUSE-MAIL/PSTG/FEDEX</v>
          </cell>
          <cell r="C996">
            <v>7000</v>
          </cell>
          <cell r="D996">
            <v>13113.64</v>
          </cell>
          <cell r="E996">
            <v>1896.83</v>
          </cell>
          <cell r="F996">
            <v>1896.83</v>
          </cell>
        </row>
        <row r="997">
          <cell r="A997" t="str">
            <v>EM-8160-4-105</v>
          </cell>
          <cell r="B997" t="str">
            <v>REFUSE-CENTRAL PRINTING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</row>
        <row r="998">
          <cell r="A998" t="str">
            <v>EM-8160-4-133</v>
          </cell>
          <cell r="B998" t="str">
            <v>REFUSE-COMPUTER MAINT&amp;SFTWR</v>
          </cell>
          <cell r="C998">
            <v>1000</v>
          </cell>
          <cell r="D998">
            <v>1803.71</v>
          </cell>
          <cell r="E998">
            <v>1638.93</v>
          </cell>
          <cell r="F998">
            <v>1638.93</v>
          </cell>
        </row>
        <row r="999">
          <cell r="A999" t="str">
            <v>EM-8160-4-240</v>
          </cell>
          <cell r="B999" t="str">
            <v>REFUSE-VEHICLE REPAIRS</v>
          </cell>
          <cell r="C999">
            <v>20000</v>
          </cell>
          <cell r="D999">
            <v>5263.94</v>
          </cell>
          <cell r="E999">
            <v>17039.14</v>
          </cell>
          <cell r="F999">
            <v>17039.14</v>
          </cell>
        </row>
        <row r="1000">
          <cell r="A1000" t="str">
            <v>EM-8160-4-251</v>
          </cell>
          <cell r="B1000" t="str">
            <v>REFUSE-TIRES</v>
          </cell>
          <cell r="C1000">
            <v>18000</v>
          </cell>
          <cell r="D1000">
            <v>15856.27</v>
          </cell>
          <cell r="E1000">
            <v>17072.88</v>
          </cell>
          <cell r="F1000">
            <v>17072.88</v>
          </cell>
        </row>
        <row r="1001">
          <cell r="A1001" t="str">
            <v>EM-8160-4-252</v>
          </cell>
          <cell r="B1001" t="str">
            <v>REFUSE-RECYCLING BINS</v>
          </cell>
          <cell r="C1001">
            <v>2000</v>
          </cell>
          <cell r="D1001">
            <v>922.35</v>
          </cell>
          <cell r="E1001">
            <v>1740</v>
          </cell>
          <cell r="F1001">
            <v>1740</v>
          </cell>
        </row>
        <row r="1002">
          <cell r="A1002" t="str">
            <v>EM-8160-4-254</v>
          </cell>
          <cell r="B1002" t="str">
            <v>REFUSE-REPAIR PARTS</v>
          </cell>
          <cell r="C1002">
            <v>25000</v>
          </cell>
          <cell r="D1002">
            <v>9902.2999999999993</v>
          </cell>
          <cell r="E1002">
            <v>17015.89</v>
          </cell>
          <cell r="F1002">
            <v>17015.89</v>
          </cell>
        </row>
        <row r="1003">
          <cell r="A1003" t="str">
            <v>EM-8160-4-262</v>
          </cell>
          <cell r="B1003" t="str">
            <v>REFUSE-OIL/GREASE/ANTI-FREEZE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</row>
        <row r="1004">
          <cell r="A1004" t="str">
            <v>EM-8160-4-263</v>
          </cell>
          <cell r="B1004" t="str">
            <v>REFUSE-HYDRAULIC OIL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</row>
        <row r="1005">
          <cell r="A1005" t="str">
            <v>EM-8160-4-340</v>
          </cell>
          <cell r="B1005" t="str">
            <v>REFUSE-CELLULAR (VERIZON)</v>
          </cell>
          <cell r="C1005">
            <v>500</v>
          </cell>
          <cell r="D1005">
            <v>281</v>
          </cell>
          <cell r="E1005">
            <v>412.45</v>
          </cell>
          <cell r="F1005">
            <v>412.45</v>
          </cell>
        </row>
        <row r="1006">
          <cell r="A1006" t="str">
            <v>EM-8160-4-521</v>
          </cell>
          <cell r="B1006" t="str">
            <v>REFUSE-PROTECTIVE CLOTHING &amp; EQUIPMENT</v>
          </cell>
          <cell r="C1006">
            <v>750</v>
          </cell>
          <cell r="D1006">
            <v>320.94</v>
          </cell>
          <cell r="E1006">
            <v>477.27</v>
          </cell>
          <cell r="F1006">
            <v>477.27</v>
          </cell>
        </row>
        <row r="1007">
          <cell r="A1007" t="str">
            <v>EM-8160-4-611</v>
          </cell>
          <cell r="B1007" t="str">
            <v>REFUSE-BR CTY TIPPING FEE</v>
          </cell>
          <cell r="C1007">
            <v>300000</v>
          </cell>
          <cell r="D1007">
            <v>215225</v>
          </cell>
          <cell r="E1007">
            <v>303591.15000000002</v>
          </cell>
          <cell r="F1007">
            <v>258497.6</v>
          </cell>
        </row>
        <row r="1008">
          <cell r="A1008" t="str">
            <v>EM-8160-4-612</v>
          </cell>
          <cell r="B1008" t="str">
            <v>REFUSE-DUMP PERMITS</v>
          </cell>
          <cell r="C1008">
            <v>500</v>
          </cell>
          <cell r="D1008">
            <v>0</v>
          </cell>
          <cell r="E1008">
            <v>0</v>
          </cell>
          <cell r="F1008">
            <v>0</v>
          </cell>
        </row>
        <row r="1009">
          <cell r="A1009" t="str">
            <v>EM-8160-4-613</v>
          </cell>
          <cell r="B1009" t="str">
            <v>REFUSE-VIOLATION TAGS</v>
          </cell>
          <cell r="C1009">
            <v>1500</v>
          </cell>
          <cell r="D1009">
            <v>0</v>
          </cell>
          <cell r="E1009">
            <v>637.70000000000005</v>
          </cell>
          <cell r="F1009">
            <v>637.70000000000005</v>
          </cell>
        </row>
        <row r="1010">
          <cell r="A1010" t="str">
            <v>EM-8160-4-614</v>
          </cell>
          <cell r="B1010" t="str">
            <v>REFUSE-YARDWASTE DISPOSAL</v>
          </cell>
          <cell r="C1010">
            <v>10000</v>
          </cell>
          <cell r="D1010">
            <v>3960.21</v>
          </cell>
          <cell r="E1010">
            <v>6110</v>
          </cell>
          <cell r="F1010">
            <v>6110</v>
          </cell>
        </row>
        <row r="1011">
          <cell r="A1011" t="str">
            <v>EM-8160-4-615</v>
          </cell>
          <cell r="B1011" t="str">
            <v>REFUSE-PEST CONTROL</v>
          </cell>
          <cell r="C1011">
            <v>1000</v>
          </cell>
          <cell r="D1011">
            <v>100</v>
          </cell>
          <cell r="E1011">
            <v>775</v>
          </cell>
          <cell r="F1011">
            <v>775</v>
          </cell>
        </row>
        <row r="1012">
          <cell r="A1012" t="str">
            <v>EM-8160-4-616</v>
          </cell>
          <cell r="B1012" t="str">
            <v>REFUSE-RECYCLE COST</v>
          </cell>
          <cell r="C1012">
            <v>75000</v>
          </cell>
          <cell r="D1012">
            <v>47563.5</v>
          </cell>
          <cell r="E1012">
            <v>62747.25</v>
          </cell>
          <cell r="F1012">
            <v>62747.25</v>
          </cell>
        </row>
        <row r="1013">
          <cell r="A1013" t="str">
            <v>EM-8160-4-902</v>
          </cell>
          <cell r="B1013" t="str">
            <v>REFUSE-AUDIOMETRIC TESTING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4">
          <cell r="A1014" t="str">
            <v>EM-8160-4-915</v>
          </cell>
          <cell r="B1014" t="str">
            <v>REFUSE-CLOTHING ALLOWANCE-DPW</v>
          </cell>
          <cell r="C1014">
            <v>9900</v>
          </cell>
          <cell r="D1014">
            <v>9900</v>
          </cell>
          <cell r="E1014">
            <v>9900</v>
          </cell>
          <cell r="F1014">
            <v>9900</v>
          </cell>
        </row>
        <row r="1015">
          <cell r="A1015" t="str">
            <v>EM-8160-4-920</v>
          </cell>
          <cell r="B1015" t="str">
            <v>REFUSE-CDL RENEWAL &amp; DRUG TESTING</v>
          </cell>
          <cell r="C1015">
            <v>0</v>
          </cell>
          <cell r="D1015">
            <v>0</v>
          </cell>
          <cell r="E1015">
            <v>123.38</v>
          </cell>
          <cell r="F1015">
            <v>123.38</v>
          </cell>
        </row>
        <row r="1016">
          <cell r="A1016" t="str">
            <v>EM-8160-4-921</v>
          </cell>
          <cell r="B1016" t="str">
            <v>REFUSE-CDL DRUG TESTING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</row>
        <row r="1017">
          <cell r="A1017" t="str">
            <v>EM-8760-1-000</v>
          </cell>
          <cell r="B1017" t="str">
            <v>REFUSE FUND-DISASTER RELIEF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</row>
        <row r="1018">
          <cell r="A1018" t="str">
            <v>EM-8760-4-019</v>
          </cell>
          <cell r="B1018" t="str">
            <v>DISASTER RELIEF-REFUSE-EXPENSE COVID 19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</row>
        <row r="1019">
          <cell r="A1019" t="str">
            <v>EM-8760-4-816</v>
          </cell>
          <cell r="B1019" t="str">
            <v>DISASTER RELIEF-REFUSE FUND-EXPENDITURE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</row>
        <row r="1020">
          <cell r="A1020" t="str">
            <v>EM-9010-8-000</v>
          </cell>
          <cell r="B1020" t="str">
            <v>NYS EMLPOYEES RETIREMENT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</row>
        <row r="1021">
          <cell r="A1021" t="str">
            <v>EM-9010-8-010</v>
          </cell>
          <cell r="B1021" t="str">
            <v>REF-EMPLOYEE BENEFIT-NYS RETIREMENT</v>
          </cell>
          <cell r="C1021">
            <v>69223.09</v>
          </cell>
          <cell r="D1021">
            <v>68521.14</v>
          </cell>
          <cell r="E1021">
            <v>68272.22</v>
          </cell>
          <cell r="F1021">
            <v>48964.58</v>
          </cell>
        </row>
        <row r="1022">
          <cell r="A1022" t="str">
            <v>EM-9030-8-000</v>
          </cell>
          <cell r="B1022" t="str">
            <v>SOCIAL SECURITY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</row>
        <row r="1023">
          <cell r="A1023" t="str">
            <v>EM-9030-8-030</v>
          </cell>
          <cell r="B1023" t="str">
            <v>REF-EMPLOYEE BENEFIT-SOCIAL SECURITY</v>
          </cell>
          <cell r="C1023">
            <v>34420.11</v>
          </cell>
          <cell r="D1023">
            <v>27127.11</v>
          </cell>
          <cell r="E1023">
            <v>35083.129999999997</v>
          </cell>
          <cell r="F1023">
            <v>35083.129999999997</v>
          </cell>
        </row>
        <row r="1024">
          <cell r="A1024" t="str">
            <v>EM-9035-8-000</v>
          </cell>
          <cell r="B1024" t="str">
            <v>MEDICARE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</row>
        <row r="1025">
          <cell r="A1025" t="str">
            <v>EM-9035-8-035</v>
          </cell>
          <cell r="B1025" t="str">
            <v>REF-EMPLOYEE BENFIT-MEDICARE</v>
          </cell>
          <cell r="C1025">
            <v>8049.86</v>
          </cell>
          <cell r="D1025">
            <v>6344.17</v>
          </cell>
          <cell r="E1025">
            <v>8204.83</v>
          </cell>
          <cell r="F1025">
            <v>8204.83</v>
          </cell>
        </row>
        <row r="1026">
          <cell r="A1026" t="str">
            <v>EM-9040-8-000</v>
          </cell>
          <cell r="B1026" t="str">
            <v>WORKERS COMPENSATION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</row>
        <row r="1027">
          <cell r="A1027" t="str">
            <v>EM-9040-8-040</v>
          </cell>
          <cell r="B1027" t="str">
            <v>REF-EMPLOYEE BENEFIT-WORKERS COMP</v>
          </cell>
          <cell r="C1027">
            <v>90962.38</v>
          </cell>
          <cell r="D1027">
            <v>58795.02</v>
          </cell>
          <cell r="E1027">
            <v>90386.18</v>
          </cell>
          <cell r="F1027">
            <v>90386.18</v>
          </cell>
        </row>
        <row r="1028">
          <cell r="A1028" t="str">
            <v>EM-9050-8-000</v>
          </cell>
          <cell r="B1028" t="str">
            <v>UNEMPLOYMENT INSURANCE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</row>
        <row r="1029">
          <cell r="A1029" t="str">
            <v>EM-9050-8-050</v>
          </cell>
          <cell r="B1029" t="str">
            <v>REF-EMPLOYEE BENEFIT-UNEMPLOYMENT INS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</row>
        <row r="1030">
          <cell r="A1030" t="str">
            <v>EM-9060-8-000</v>
          </cell>
          <cell r="B1030" t="str">
            <v>HOSPITAL MEDICAL AND DENTAL INS.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</row>
        <row r="1031">
          <cell r="A1031" t="str">
            <v>EM-9060-8-055</v>
          </cell>
          <cell r="B1031" t="str">
            <v>REF-EMPLOYEE BENEFIT-MEDICARE REIMBSMNT</v>
          </cell>
          <cell r="C1031">
            <v>894.63</v>
          </cell>
          <cell r="D1031">
            <v>599.4</v>
          </cell>
          <cell r="E1031">
            <v>894.63</v>
          </cell>
          <cell r="F1031">
            <v>799.2</v>
          </cell>
        </row>
        <row r="1032">
          <cell r="A1032" t="str">
            <v>EM-9060-8-060</v>
          </cell>
          <cell r="B1032" t="str">
            <v>REF-EMPLOYEE BENEFIT-HOS/MED/DNTL INS</v>
          </cell>
          <cell r="C1032">
            <v>300294.46999999997</v>
          </cell>
          <cell r="D1032">
            <v>150464.9</v>
          </cell>
          <cell r="E1032">
            <v>284190.69</v>
          </cell>
          <cell r="F1032">
            <v>216069.94</v>
          </cell>
        </row>
        <row r="1033">
          <cell r="A1033" t="str">
            <v>EM-9060-8-065</v>
          </cell>
          <cell r="B1033" t="str">
            <v>REF-EMPLOYEEBENEFIT-HOS/MED/DNTL-RETIREE</v>
          </cell>
          <cell r="C1033">
            <v>199471.5</v>
          </cell>
          <cell r="D1033">
            <v>120927.62</v>
          </cell>
          <cell r="E1033">
            <v>200316.65</v>
          </cell>
          <cell r="F1033">
            <v>185975.92</v>
          </cell>
        </row>
        <row r="1034">
          <cell r="A1034" t="str">
            <v>EM-9785-6-000</v>
          </cell>
          <cell r="B1034" t="str">
            <v>INSTALLMENT PURCHASE-PRINCIPAL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</row>
        <row r="1035">
          <cell r="A1035" t="str">
            <v>EM-9785-7-000</v>
          </cell>
          <cell r="B1035" t="str">
            <v>INSTALLMENT PURCHASE-INTEREST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</row>
        <row r="1036">
          <cell r="A1036" t="str">
            <v>EM-9901-9-000</v>
          </cell>
          <cell r="B1036" t="str">
            <v>INTERFUND TRANSFER - DEBT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</row>
        <row r="1037">
          <cell r="A1037" t="str">
            <v>EM-9901-9-010</v>
          </cell>
          <cell r="B1037" t="str">
            <v>REF-TO-CAP BAN PAYMENT</v>
          </cell>
          <cell r="C1037">
            <v>192878.2</v>
          </cell>
          <cell r="D1037">
            <v>192878.2</v>
          </cell>
          <cell r="E1037">
            <v>29840</v>
          </cell>
          <cell r="F1037">
            <v>29840</v>
          </cell>
        </row>
        <row r="1038">
          <cell r="A1038" t="str">
            <v>EM-9901-9-015</v>
          </cell>
          <cell r="B1038" t="str">
            <v>REF-TO-DEBT SERVICE BOND PAYMENTS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</row>
        <row r="1039">
          <cell r="A1039" t="str">
            <v>EM-9910-3-000</v>
          </cell>
          <cell r="B1039" t="str">
            <v>DUE TO GEN-GAS/OIL&amp;DIESEL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</row>
        <row r="1040">
          <cell r="A1040" t="str">
            <v>EM-9910-4-000</v>
          </cell>
          <cell r="B1040" t="str">
            <v>DUE TO GENERAL FOR SERVICES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</row>
        <row r="1041">
          <cell r="A1041" t="str">
            <v>EM-9910-5-000</v>
          </cell>
          <cell r="B1041" t="str">
            <v>DUE TO WATER FOR SERVICES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</row>
        <row r="1042">
          <cell r="A1042" t="str">
            <v>EM-9910-9-000</v>
          </cell>
          <cell r="B1042" t="str">
            <v>INTERFUND TRANSFERS - SERVICES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</row>
        <row r="1043">
          <cell r="A1043" t="str">
            <v>EM-9910-9-010</v>
          </cell>
          <cell r="B1043" t="str">
            <v>REF-TO-CAP BAN PAYMENTS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</row>
        <row r="1044">
          <cell r="A1044" t="str">
            <v>EM-9910-9-075</v>
          </cell>
          <cell r="B1044" t="str">
            <v>REF-TO-GEN SERVICES &amp; LIAB INS</v>
          </cell>
          <cell r="C1044">
            <v>374375.93</v>
          </cell>
          <cell r="D1044">
            <v>0</v>
          </cell>
          <cell r="E1044">
            <v>151630.44</v>
          </cell>
          <cell r="F1044">
            <v>151630.44</v>
          </cell>
        </row>
        <row r="1045">
          <cell r="A1045" t="str">
            <v>EM-9910-9-085</v>
          </cell>
          <cell r="B1045" t="str">
            <v>REF-TO-GEN DPW FACILITY</v>
          </cell>
          <cell r="C1045">
            <v>0</v>
          </cell>
          <cell r="D1045">
            <v>0</v>
          </cell>
          <cell r="E1045">
            <v>2760000</v>
          </cell>
          <cell r="F1045">
            <v>2760000</v>
          </cell>
        </row>
        <row r="1046">
          <cell r="A1046" t="str">
            <v>EM-9910-9-260</v>
          </cell>
          <cell r="B1046" t="str">
            <v>REF-TO-GEN GAS/OIL/DIESEL</v>
          </cell>
          <cell r="C1046">
            <v>67000</v>
          </cell>
          <cell r="D1046">
            <v>0</v>
          </cell>
          <cell r="E1046">
            <v>67500</v>
          </cell>
          <cell r="F1046">
            <v>67500</v>
          </cell>
        </row>
        <row r="1047">
          <cell r="A1047" t="str">
            <v>EM-9910-9-261</v>
          </cell>
          <cell r="B1047" t="str">
            <v>REF-TO-GEN DEF FUEL ADDITIVE</v>
          </cell>
          <cell r="C1047">
            <v>5000</v>
          </cell>
          <cell r="D1047">
            <v>0</v>
          </cell>
          <cell r="E1047">
            <v>0</v>
          </cell>
          <cell r="F1047">
            <v>0</v>
          </cell>
        </row>
        <row r="1048">
          <cell r="A1048" t="str">
            <v>EM-9910-9-262</v>
          </cell>
          <cell r="B1048" t="str">
            <v>REF-TO-GEN MECHANICS TOOLS</v>
          </cell>
          <cell r="C1048">
            <v>3000</v>
          </cell>
          <cell r="D1048">
            <v>0</v>
          </cell>
          <cell r="E1048">
            <v>0</v>
          </cell>
          <cell r="F1048">
            <v>0</v>
          </cell>
        </row>
        <row r="1049">
          <cell r="A1049" t="str">
            <v>EM-9950-9-001</v>
          </cell>
          <cell r="B1049" t="str">
            <v>REF-TO-CAP INTERFUND</v>
          </cell>
          <cell r="C1049">
            <v>196378.2</v>
          </cell>
          <cell r="D1049">
            <v>3500</v>
          </cell>
          <cell r="E1049">
            <v>0</v>
          </cell>
          <cell r="F1049">
            <v>0</v>
          </cell>
        </row>
        <row r="1050">
          <cell r="A1050" t="str">
            <v/>
          </cell>
          <cell r="B1050" t="str">
            <v>Refuse Expenditure Totals</v>
          </cell>
          <cell r="C1050">
            <v>2570261.3700000006</v>
          </cell>
          <cell r="D1050">
            <v>1404494.1199999999</v>
          </cell>
          <cell r="E1050">
            <v>5200526.7699999996</v>
          </cell>
          <cell r="F1050">
            <v>5053568.67</v>
          </cell>
        </row>
        <row r="1051">
          <cell r="A1051" t="str">
            <v xml:space="preserve"> </v>
          </cell>
        </row>
        <row r="1052">
          <cell r="A1052" t="str">
            <v>F -2140-000</v>
          </cell>
          <cell r="B1052" t="str">
            <v>METERED WATER SALES</v>
          </cell>
          <cell r="C1052">
            <v>3305174.55</v>
          </cell>
          <cell r="D1052">
            <v>2939145.68</v>
          </cell>
          <cell r="E1052">
            <v>3169094.95</v>
          </cell>
          <cell r="F1052">
            <v>3151954.03</v>
          </cell>
        </row>
        <row r="1053">
          <cell r="A1053" t="str">
            <v>F -2144-000</v>
          </cell>
          <cell r="B1053" t="str">
            <v>WATER SERVICE CHARGES</v>
          </cell>
          <cell r="C1053">
            <v>1000</v>
          </cell>
          <cell r="D1053">
            <v>0</v>
          </cell>
          <cell r="E1053">
            <v>50</v>
          </cell>
          <cell r="F1053">
            <v>1087.83</v>
          </cell>
        </row>
        <row r="1054">
          <cell r="A1054" t="str">
            <v>F -2145-000</v>
          </cell>
          <cell r="B1054" t="str">
            <v>NEW WATER SERVICE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</row>
        <row r="1055">
          <cell r="A1055" t="str">
            <v>F -2146-000</v>
          </cell>
          <cell r="B1055" t="str">
            <v>NEW WATER METERS</v>
          </cell>
          <cell r="C1055">
            <v>0</v>
          </cell>
          <cell r="D1055">
            <v>2785.18</v>
          </cell>
          <cell r="E1055">
            <v>0</v>
          </cell>
          <cell r="F1055">
            <v>0</v>
          </cell>
        </row>
        <row r="1056">
          <cell r="A1056" t="str">
            <v>F -2148-000</v>
          </cell>
          <cell r="B1056" t="str">
            <v>INTEREST &amp; PENALTIES ON WATER SALES</v>
          </cell>
          <cell r="C1056">
            <v>175000</v>
          </cell>
          <cell r="D1056">
            <v>150687.26</v>
          </cell>
          <cell r="E1056">
            <v>45342.17</v>
          </cell>
          <cell r="F1056">
            <v>182925.54</v>
          </cell>
        </row>
        <row r="1057">
          <cell r="A1057" t="str">
            <v>F -2378-000</v>
          </cell>
          <cell r="B1057" t="str">
            <v>WATER SERVICE OTHER GOVERNMENTS</v>
          </cell>
          <cell r="C1057">
            <v>400000</v>
          </cell>
          <cell r="D1057">
            <v>641057.07999999996</v>
          </cell>
          <cell r="E1057">
            <v>300000</v>
          </cell>
          <cell r="F1057">
            <v>535172.28</v>
          </cell>
        </row>
        <row r="1058">
          <cell r="A1058" t="str">
            <v>F -2401-000</v>
          </cell>
          <cell r="B1058" t="str">
            <v>INTEREST EARNINGS</v>
          </cell>
          <cell r="C1058">
            <v>3500</v>
          </cell>
          <cell r="D1058">
            <v>3137.45</v>
          </cell>
          <cell r="E1058">
            <v>211.24</v>
          </cell>
          <cell r="F1058">
            <v>6657</v>
          </cell>
        </row>
        <row r="1059">
          <cell r="A1059" t="str">
            <v>F -2590-000</v>
          </cell>
          <cell r="B1059" t="str">
            <v>WATER PERMITS</v>
          </cell>
          <cell r="C1059">
            <v>100</v>
          </cell>
          <cell r="D1059">
            <v>80</v>
          </cell>
          <cell r="E1059">
            <v>2000</v>
          </cell>
          <cell r="F1059">
            <v>80</v>
          </cell>
        </row>
        <row r="1060">
          <cell r="A1060" t="str">
            <v>F -2650-000</v>
          </cell>
          <cell r="B1060" t="str">
            <v>SALE OF SCRAP &amp; EXCESS MATERIALS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</row>
        <row r="1061">
          <cell r="A1061" t="str">
            <v>F -2665-000</v>
          </cell>
          <cell r="B1061" t="str">
            <v>SALE OF EQUIPMENT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</row>
        <row r="1062">
          <cell r="A1062" t="str">
            <v>F -2680-000</v>
          </cell>
          <cell r="B1062" t="str">
            <v>INSURANCE RECOVERIES</v>
          </cell>
          <cell r="C1062">
            <v>0</v>
          </cell>
          <cell r="D1062">
            <v>0</v>
          </cell>
          <cell r="E1062">
            <v>0</v>
          </cell>
          <cell r="F1062">
            <v>3293.27</v>
          </cell>
        </row>
        <row r="1063">
          <cell r="A1063" t="str">
            <v>F -2701-000</v>
          </cell>
          <cell r="B1063" t="str">
            <v>REFUND PRIOR YEARS</v>
          </cell>
          <cell r="C1063">
            <v>0</v>
          </cell>
          <cell r="D1063">
            <v>92.7</v>
          </cell>
          <cell r="E1063">
            <v>0</v>
          </cell>
          <cell r="F1063">
            <v>125</v>
          </cell>
        </row>
        <row r="1064">
          <cell r="A1064" t="str">
            <v>F -2770-000</v>
          </cell>
          <cell r="B1064" t="str">
            <v>UNCLASSIFIED</v>
          </cell>
          <cell r="C1064">
            <v>400500</v>
          </cell>
          <cell r="D1064">
            <v>2010.22</v>
          </cell>
          <cell r="E1064">
            <v>1500</v>
          </cell>
          <cell r="F1064">
            <v>-1</v>
          </cell>
        </row>
        <row r="1065">
          <cell r="A1065" t="str">
            <v>F -2801-000</v>
          </cell>
          <cell r="B1065" t="str">
            <v>WAT APP F/BAL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</row>
        <row r="1066">
          <cell r="A1066" t="str">
            <v>F -2817-000</v>
          </cell>
          <cell r="B1066" t="str">
            <v>TRANSFER FROM GENERAL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F -2818-000</v>
          </cell>
          <cell r="B1067" t="str">
            <v>TRANSFER FROM SEWER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</row>
        <row r="1068">
          <cell r="A1068" t="str">
            <v>F -2819-000</v>
          </cell>
          <cell r="B1068" t="str">
            <v>TRANSFER FROM REFUSE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</row>
        <row r="1069">
          <cell r="A1069" t="str">
            <v>F -3089-000</v>
          </cell>
          <cell r="B1069" t="str">
            <v>STATE AID- EMERGENCY DISASTER AID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</row>
        <row r="1070">
          <cell r="A1070" t="str">
            <v>F -3960-000</v>
          </cell>
          <cell r="B1070" t="str">
            <v>WATDEPT-SEMO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</row>
        <row r="1071">
          <cell r="A1071" t="str">
            <v>F -4089-000</v>
          </cell>
          <cell r="B1071" t="str">
            <v>FEMA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</row>
        <row r="1072">
          <cell r="A1072" t="str">
            <v>F -4960-000</v>
          </cell>
          <cell r="B1072" t="str">
            <v>WATER DEPT-FEMA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</row>
        <row r="1073">
          <cell r="A1073" t="str">
            <v>F -4962-000</v>
          </cell>
          <cell r="B1073" t="str">
            <v>TOU - WATER MAINT BUILDING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</row>
        <row r="1074">
          <cell r="A1074" t="str">
            <v>F -4964-000</v>
          </cell>
          <cell r="B1074" t="str">
            <v>GOSR- WATER MAINT BLDG GRANT</v>
          </cell>
          <cell r="C1074">
            <v>0</v>
          </cell>
          <cell r="D1074">
            <v>0</v>
          </cell>
          <cell r="E1074">
            <v>0</v>
          </cell>
          <cell r="F1074">
            <v>212479.09</v>
          </cell>
        </row>
        <row r="1075">
          <cell r="A1075" t="str">
            <v>F -5031-000</v>
          </cell>
          <cell r="B1075" t="str">
            <v>INTERFUND TRANSFER</v>
          </cell>
          <cell r="C1075">
            <v>0</v>
          </cell>
          <cell r="D1075">
            <v>0</v>
          </cell>
          <cell r="E1075">
            <v>1145705</v>
          </cell>
          <cell r="F1075">
            <v>400000</v>
          </cell>
        </row>
        <row r="1076">
          <cell r="A1076" t="str">
            <v>F -5710-000</v>
          </cell>
          <cell r="B1076" t="str">
            <v>FLOOD RELATED SERIAL BOND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</row>
        <row r="1077">
          <cell r="A1077" t="str">
            <v>F -5730-000</v>
          </cell>
          <cell r="B1077" t="str">
            <v>BAN PROCEEDS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</row>
        <row r="1078">
          <cell r="A1078" t="str">
            <v>F -5731-000</v>
          </cell>
          <cell r="B1078" t="str">
            <v>BAN PROCEEDS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</row>
        <row r="1079">
          <cell r="A1079" t="str">
            <v/>
          </cell>
          <cell r="B1079" t="str">
            <v>Water Revenue Totals</v>
          </cell>
          <cell r="C1079">
            <v>4285274.55</v>
          </cell>
          <cell r="D1079">
            <v>3738995.5700000008</v>
          </cell>
          <cell r="E1079">
            <v>4663903.3600000003</v>
          </cell>
          <cell r="F1079">
            <v>4493773.0399999991</v>
          </cell>
        </row>
        <row r="1080">
          <cell r="A1080" t="str">
            <v xml:space="preserve"> </v>
          </cell>
        </row>
        <row r="1081">
          <cell r="A1081" t="str">
            <v>F -1910-0-000</v>
          </cell>
          <cell r="B1081" t="str">
            <v>UNALLOCATED INSURANCE: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</row>
        <row r="1082">
          <cell r="A1082" t="str">
            <v>F -1910-4-000</v>
          </cell>
          <cell r="B1082" t="str">
            <v>UNALLOCATED INSURANCE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</row>
        <row r="1083">
          <cell r="A1083" t="str">
            <v>F -1910-4-310</v>
          </cell>
          <cell r="B1083" t="str">
            <v>WATER-UNALLOCATED INSUANCE</v>
          </cell>
          <cell r="C1083">
            <v>105000</v>
          </cell>
          <cell r="D1083">
            <v>13521</v>
          </cell>
          <cell r="E1083">
            <v>16320</v>
          </cell>
          <cell r="F1083">
            <v>16320</v>
          </cell>
        </row>
        <row r="1084">
          <cell r="A1084" t="str">
            <v>F -1930-4-000</v>
          </cell>
          <cell r="B1084" t="str">
            <v>WATER-JUDGEMENTS AND CLAIMS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</row>
        <row r="1085">
          <cell r="A1085" t="str">
            <v>F -1990-4-000</v>
          </cell>
          <cell r="B1085" t="str">
            <v>WATER-CONTINGENCY ACCOUNT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</row>
        <row r="1086">
          <cell r="A1086" t="str">
            <v>F -1994-4-060</v>
          </cell>
          <cell r="B1086" t="str">
            <v>WATER-DEPRECIATION EXPENSE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</row>
        <row r="1087">
          <cell r="A1087" t="str">
            <v>F -8310-0-000</v>
          </cell>
          <cell r="B1087" t="str">
            <v>WATER CENTRAL CTRL: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</row>
        <row r="1088">
          <cell r="A1088" t="str">
            <v>F -8310-1-000</v>
          </cell>
          <cell r="B1088" t="str">
            <v>ADMINISTRATION PERS SERVICES</v>
          </cell>
          <cell r="C1088">
            <v>141400.4</v>
          </cell>
          <cell r="D1088">
            <v>99571.36</v>
          </cell>
          <cell r="E1088">
            <v>198708.3</v>
          </cell>
          <cell r="F1088">
            <v>198708.3</v>
          </cell>
        </row>
        <row r="1089">
          <cell r="A1089" t="str">
            <v>F -8310-2-000</v>
          </cell>
          <cell r="B1089" t="str">
            <v>HOME AND COMMUNITY SERVICES EQUIPMENT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</row>
        <row r="1090">
          <cell r="A1090" t="str">
            <v>F -8310-2-110</v>
          </cell>
          <cell r="B1090" t="str">
            <v>WATER ADMIN-EQUIP-COPIER/PRINTER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</row>
        <row r="1091">
          <cell r="A1091" t="str">
            <v>F -8310-2-114</v>
          </cell>
          <cell r="B1091" t="str">
            <v>WATER ADMIN-EQUIP-COMPUTERS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</row>
        <row r="1092">
          <cell r="A1092" t="str">
            <v>F -8310-2-115</v>
          </cell>
          <cell r="B1092" t="str">
            <v>WATER ADMIN-EQUIP-DESKTOP FLD MAIL MACH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</row>
        <row r="1093">
          <cell r="A1093" t="str">
            <v>F -8310-4-000</v>
          </cell>
          <cell r="B1093" t="str">
            <v>ADMINISTRATION CONTRACTUAL EXPENSES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</row>
        <row r="1094">
          <cell r="A1094" t="str">
            <v>F -8310-4-022</v>
          </cell>
          <cell r="B1094" t="str">
            <v>WATER ADMIN-CONSULTANT</v>
          </cell>
          <cell r="C1094">
            <v>0</v>
          </cell>
          <cell r="D1094">
            <v>4322.6899999999996</v>
          </cell>
          <cell r="E1094">
            <v>3130</v>
          </cell>
          <cell r="F1094">
            <v>3130</v>
          </cell>
        </row>
        <row r="1095">
          <cell r="A1095" t="str">
            <v>F -8310-4-023</v>
          </cell>
          <cell r="B1095" t="str">
            <v>WATER ADMIN-CONSULTING-ENGINEERING</v>
          </cell>
          <cell r="C1095">
            <v>4000</v>
          </cell>
          <cell r="D1095">
            <v>0</v>
          </cell>
          <cell r="E1095">
            <v>0</v>
          </cell>
          <cell r="F1095">
            <v>0</v>
          </cell>
        </row>
        <row r="1096">
          <cell r="A1096" t="str">
            <v>F -8310-4-036</v>
          </cell>
          <cell r="B1096" t="str">
            <v>WATER ADMIN-DUES &amp; MEMBERSHIPS</v>
          </cell>
          <cell r="C1096">
            <v>3000</v>
          </cell>
          <cell r="D1096">
            <v>2410</v>
          </cell>
          <cell r="E1096">
            <v>2339</v>
          </cell>
          <cell r="F1096">
            <v>2339</v>
          </cell>
        </row>
        <row r="1097">
          <cell r="A1097" t="str">
            <v>F -8310-4-043</v>
          </cell>
          <cell r="B1097" t="str">
            <v>WATER ADMIN-BOOKS &amp; REFERENCE MATERIAL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</row>
        <row r="1098">
          <cell r="A1098" t="str">
            <v>F -8310-4-065</v>
          </cell>
          <cell r="B1098" t="str">
            <v>WATER ADMIN-MISCELANEOUS/PETTY CASH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</row>
        <row r="1099">
          <cell r="A1099" t="str">
            <v>F -8310-4-101</v>
          </cell>
          <cell r="B1099" t="str">
            <v>WATER ADMIN--OFFICE SUPPLIES</v>
          </cell>
          <cell r="C1099">
            <v>750</v>
          </cell>
          <cell r="D1099">
            <v>565.41</v>
          </cell>
          <cell r="E1099">
            <v>643.32000000000005</v>
          </cell>
          <cell r="F1099">
            <v>643.32000000000005</v>
          </cell>
        </row>
        <row r="1100">
          <cell r="A1100" t="str">
            <v>F -8310-4-103</v>
          </cell>
          <cell r="B1100" t="str">
            <v>WATER ADMIN-MAIL/PSTG/FEDEX</v>
          </cell>
          <cell r="C1100">
            <v>7500</v>
          </cell>
          <cell r="D1100">
            <v>310</v>
          </cell>
          <cell r="E1100">
            <v>3561.27</v>
          </cell>
          <cell r="F1100">
            <v>3561.27</v>
          </cell>
        </row>
        <row r="1101">
          <cell r="A1101" t="str">
            <v>F -8310-4-105</v>
          </cell>
          <cell r="B1101" t="str">
            <v>WATER ADMIN-STATIONARY &amp; PRINTING</v>
          </cell>
          <cell r="C1101">
            <v>4500</v>
          </cell>
          <cell r="D1101">
            <v>1509.48</v>
          </cell>
          <cell r="E1101">
            <v>3175.81</v>
          </cell>
          <cell r="F1101">
            <v>3175.81</v>
          </cell>
        </row>
        <row r="1102">
          <cell r="A1102" t="str">
            <v>F -8310-4-110</v>
          </cell>
          <cell r="B1102" t="str">
            <v>WATER ADMIN-OFFICE EQUIP (REPAIR/MAINT)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</row>
        <row r="1103">
          <cell r="A1103" t="str">
            <v>F -8310-4-126</v>
          </cell>
          <cell r="B1103" t="str">
            <v>WATER ADMIN-INTERNET ACCESS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</row>
        <row r="1104">
          <cell r="A1104" t="str">
            <v>F -8310-4-133</v>
          </cell>
          <cell r="B1104" t="str">
            <v>WATER ADMIN-COMPUTER-MAINTAGREE/LICENSE</v>
          </cell>
          <cell r="C1104">
            <v>42150</v>
          </cell>
          <cell r="D1104">
            <v>33109.08</v>
          </cell>
          <cell r="E1104">
            <v>10297.200000000001</v>
          </cell>
          <cell r="F1104">
            <v>10297.200000000001</v>
          </cell>
        </row>
        <row r="1105">
          <cell r="A1105" t="str">
            <v>F -8310-4-140</v>
          </cell>
          <cell r="B1105" t="str">
            <v>WATER ADMIN-RADIO MAINTENANCE AGREEMENT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</row>
        <row r="1106">
          <cell r="A1106" t="str">
            <v>F -8310-4-242</v>
          </cell>
          <cell r="B1106" t="str">
            <v>WATER ADMIN-RADIO REPAIR&amp;MAINT CONTRACT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</row>
        <row r="1107">
          <cell r="A1107" t="str">
            <v>F -8310-4-339</v>
          </cell>
          <cell r="B1107" t="str">
            <v>WATER ADMIN-TELEPHONE REPAIR SYSTEM</v>
          </cell>
          <cell r="C1107">
            <v>600</v>
          </cell>
          <cell r="D1107">
            <v>420</v>
          </cell>
          <cell r="E1107">
            <v>420</v>
          </cell>
          <cell r="F1107">
            <v>420</v>
          </cell>
        </row>
        <row r="1108">
          <cell r="A1108" t="str">
            <v>F -8310-4-340</v>
          </cell>
          <cell r="B1108" t="str">
            <v>WATER ADMIN-CELLULAR (VERIZON)</v>
          </cell>
          <cell r="C1108">
            <v>5500</v>
          </cell>
          <cell r="D1108">
            <v>3837.64</v>
          </cell>
          <cell r="E1108">
            <v>5461.88</v>
          </cell>
          <cell r="F1108">
            <v>5461.88</v>
          </cell>
        </row>
        <row r="1109">
          <cell r="A1109" t="str">
            <v>F -8310-4-341</v>
          </cell>
          <cell r="B1109" t="str">
            <v>WATER ADMIN-TELEPHONES (NEXTIVA)</v>
          </cell>
          <cell r="C1109">
            <v>4500</v>
          </cell>
          <cell r="D1109">
            <v>3197.14</v>
          </cell>
          <cell r="E1109">
            <v>3132.23</v>
          </cell>
          <cell r="F1109">
            <v>3132.23</v>
          </cell>
        </row>
        <row r="1110">
          <cell r="A1110" t="str">
            <v>F -8310-4-342</v>
          </cell>
          <cell r="B1110" t="str">
            <v>WATER ADMIN-TELEPHONE LONG DISTANCE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F -8310-4-344</v>
          </cell>
          <cell r="B1111" t="str">
            <v>WATER ADMIN-PAGERS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F -8310-4-641</v>
          </cell>
          <cell r="B1112" t="str">
            <v>WATER ADMIN-FLUSHING NOTICES&amp;WATERTRTMNT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F -8310-4-930</v>
          </cell>
          <cell r="B1113" t="str">
            <v>WATER ADMIN-CONF/MLG/ED</v>
          </cell>
          <cell r="C1113">
            <v>10000</v>
          </cell>
          <cell r="D1113">
            <v>5490</v>
          </cell>
          <cell r="E1113">
            <v>1515</v>
          </cell>
          <cell r="F1113">
            <v>1515</v>
          </cell>
        </row>
        <row r="1114">
          <cell r="A1114" t="str">
            <v>F -8320-0-000</v>
          </cell>
          <cell r="B1114" t="str">
            <v>WATER EQUIPMENT: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F -8320-1-000</v>
          </cell>
          <cell r="B1115" t="str">
            <v>SOURCE OF SUPPLY POWER &amp; PUMP</v>
          </cell>
          <cell r="C1115">
            <v>151500</v>
          </cell>
          <cell r="D1115">
            <v>99892.82</v>
          </cell>
          <cell r="E1115">
            <v>140636</v>
          </cell>
          <cell r="F1115">
            <v>140636</v>
          </cell>
        </row>
        <row r="1116">
          <cell r="A1116" t="str">
            <v>F -8320-2-000</v>
          </cell>
          <cell r="B1116" t="str">
            <v>SOURCE OF SUPPLY EQUIPMENT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F -8320-2-110</v>
          </cell>
          <cell r="B1117" t="str">
            <v>WATER SUPPLY-EQUIP-COMPUTER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F -8320-2-112</v>
          </cell>
          <cell r="B1118" t="str">
            <v>WATER SUPPLY-EQUIP-SERVER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F -8320-2-113</v>
          </cell>
          <cell r="B1119" t="str">
            <v>WATER SUPPLY-EQUIP-SOFTWARE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F -8320-2-114</v>
          </cell>
          <cell r="B1120" t="str">
            <v>WATER SUPPLY-EQUIP-PRINTER/COPIER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F -8320-2-117</v>
          </cell>
          <cell r="B1121" t="str">
            <v>WATER SUPPLY-OFFICE EQUIP/FURNITURE</v>
          </cell>
          <cell r="C1121">
            <v>500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F -8320-2-118</v>
          </cell>
          <cell r="B1122" t="str">
            <v>WATER SUPPLY-EQUIP-CLOUD METER READER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</row>
        <row r="1123">
          <cell r="A1123" t="str">
            <v>F -8320-2-630</v>
          </cell>
          <cell r="B1123" t="str">
            <v>WATER SUPPLY-EQUIP-UHS WILS HSPTL TUNNEL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F -8320-2-631</v>
          </cell>
          <cell r="B1124" t="str">
            <v>WATER SUPPLY-EQUIP-MAG METER (REYNOLDS)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F -8320-2-632</v>
          </cell>
          <cell r="B1125" t="str">
            <v>WATER SUPPLY-EQUIP-SWING/CHECK VALVE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</row>
        <row r="1126">
          <cell r="A1126" t="str">
            <v>F -8320-2-633</v>
          </cell>
          <cell r="B1126" t="str">
            <v>WATER SUPPLY-EQUIP-WELL2 UPGRADE/MAINT</v>
          </cell>
          <cell r="C1126">
            <v>20000</v>
          </cell>
          <cell r="D1126">
            <v>0</v>
          </cell>
          <cell r="E1126">
            <v>0</v>
          </cell>
          <cell r="F1126">
            <v>0</v>
          </cell>
        </row>
        <row r="1127">
          <cell r="A1127" t="str">
            <v>F -8320-2-634</v>
          </cell>
          <cell r="B1127" t="str">
            <v>WATER SUPPLY-EQUIP-WELL3 UPGRADE/MAINT</v>
          </cell>
          <cell r="C1127">
            <v>20000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F -8320-2-639</v>
          </cell>
          <cell r="B1128" t="str">
            <v>WATER SUPPLY-EQUIP-MAINTENANCE BLDG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</row>
        <row r="1129">
          <cell r="A1129" t="str">
            <v>F -8320-2-640</v>
          </cell>
          <cell r="B1129" t="str">
            <v>WATER SUPPLY-EQUIP-GOSR ADMIN&amp;OPS BLDG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</row>
        <row r="1130">
          <cell r="A1130" t="str">
            <v>F -8320-2-641</v>
          </cell>
          <cell r="B1130" t="str">
            <v>WATER SUPPLY-EQUIP-FAIRVIEW PUMP DRIVE</v>
          </cell>
          <cell r="C1130">
            <v>27500</v>
          </cell>
          <cell r="D1130">
            <v>22284.63</v>
          </cell>
          <cell r="E1130">
            <v>12500</v>
          </cell>
          <cell r="F1130">
            <v>0</v>
          </cell>
        </row>
        <row r="1131">
          <cell r="A1131" t="str">
            <v>F -8320-2-642</v>
          </cell>
          <cell r="B1131" t="str">
            <v>WATER SUPPLY-EQUIP-REYNLDS PUMP DRIVE</v>
          </cell>
          <cell r="C1131">
            <v>0</v>
          </cell>
          <cell r="D1131">
            <v>0</v>
          </cell>
          <cell r="E1131">
            <v>12500</v>
          </cell>
          <cell r="F1131">
            <v>1190</v>
          </cell>
        </row>
        <row r="1132">
          <cell r="A1132" t="str">
            <v>F -8320-2-643</v>
          </cell>
          <cell r="B1132" t="str">
            <v>WATER SUPPLY-EQUIP-FENCING/GATES</v>
          </cell>
          <cell r="C1132">
            <v>2500</v>
          </cell>
          <cell r="D1132">
            <v>17485</v>
          </cell>
          <cell r="E1132">
            <v>0</v>
          </cell>
          <cell r="F1132">
            <v>0</v>
          </cell>
        </row>
        <row r="1133">
          <cell r="A1133" t="str">
            <v>F -8320-4-000</v>
          </cell>
          <cell r="B1133" t="str">
            <v>SOURCE OF SUPPLY CONTRACTUAL EXPENSES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F -8320-4-102</v>
          </cell>
          <cell r="B1134" t="str">
            <v>WATER SUPPLY-JANITORIAL/CLEANING SUPPLY</v>
          </cell>
          <cell r="C1134">
            <v>1750</v>
          </cell>
          <cell r="D1134">
            <v>1914.44</v>
          </cell>
          <cell r="E1134">
            <v>1299.55</v>
          </cell>
          <cell r="F1134">
            <v>1299.55</v>
          </cell>
        </row>
        <row r="1135">
          <cell r="A1135" t="str">
            <v>F -8320-4-143</v>
          </cell>
          <cell r="B1135" t="str">
            <v>WATER SUPPLY-WATER TANK INSPECTION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</row>
        <row r="1136">
          <cell r="A1136" t="str">
            <v>F -8320-4-144</v>
          </cell>
          <cell r="B1136" t="str">
            <v>WATER SUPPLY-AIR STRIPPER</v>
          </cell>
          <cell r="C1136">
            <v>0</v>
          </cell>
          <cell r="D1136">
            <v>0</v>
          </cell>
          <cell r="E1136">
            <v>147000</v>
          </cell>
          <cell r="F1136">
            <v>0</v>
          </cell>
        </row>
        <row r="1137">
          <cell r="A1137" t="str">
            <v>F -8320-4-201</v>
          </cell>
          <cell r="B1137" t="str">
            <v>WATER SUPPLY-HOUSEHOLD/RESTROOM SUPPLY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</row>
        <row r="1138">
          <cell r="A1138" t="str">
            <v>F -8320-4-262</v>
          </cell>
          <cell r="B1138" t="str">
            <v>WATER SUPPLY-OIL/GREASE/ANTI-FREEZE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</row>
        <row r="1139">
          <cell r="A1139" t="str">
            <v>F -8320-4-273</v>
          </cell>
          <cell r="B1139" t="str">
            <v>WATER SUPPLY-PAINT</v>
          </cell>
          <cell r="C1139">
            <v>700</v>
          </cell>
          <cell r="D1139">
            <v>193.92</v>
          </cell>
          <cell r="E1139">
            <v>669.43</v>
          </cell>
          <cell r="F1139">
            <v>669.43</v>
          </cell>
        </row>
        <row r="1140">
          <cell r="A1140" t="str">
            <v>F -8320-4-324</v>
          </cell>
          <cell r="B1140" t="str">
            <v>WATER SUPPLY-HEAT &amp; ELECTRIC</v>
          </cell>
          <cell r="C1140">
            <v>200000</v>
          </cell>
          <cell r="D1140">
            <v>150951.28</v>
          </cell>
          <cell r="E1140">
            <v>171797.95</v>
          </cell>
          <cell r="F1140">
            <v>171797.95</v>
          </cell>
        </row>
        <row r="1141">
          <cell r="A1141" t="str">
            <v>F -8320-4-412</v>
          </cell>
          <cell r="B1141" t="str">
            <v>WATER SUPPLY-PLANT &amp; PROPERTY REPAIRS</v>
          </cell>
          <cell r="C1141">
            <v>10000</v>
          </cell>
          <cell r="D1141">
            <v>7338.97</v>
          </cell>
          <cell r="E1141">
            <v>10000</v>
          </cell>
          <cell r="F1141">
            <v>2312</v>
          </cell>
        </row>
        <row r="1142">
          <cell r="A1142" t="str">
            <v>F -8320-4-413</v>
          </cell>
          <cell r="B1142" t="str">
            <v>WATER SUPPLY-PLANT &amp; EQUIPMENT REPAIRS</v>
          </cell>
          <cell r="C1142">
            <v>50000</v>
          </cell>
          <cell r="D1142">
            <v>-7693.42</v>
          </cell>
          <cell r="E1142">
            <v>47995</v>
          </cell>
          <cell r="F1142">
            <v>41135.5</v>
          </cell>
        </row>
        <row r="1143">
          <cell r="A1143" t="str">
            <v>F -8320-4-414</v>
          </cell>
          <cell r="B1143" t="str">
            <v>WATER SUPPLY-BLDG MAINT/INSPEC</v>
          </cell>
          <cell r="C1143">
            <v>11000</v>
          </cell>
          <cell r="D1143">
            <v>6267</v>
          </cell>
          <cell r="E1143">
            <v>11833.03</v>
          </cell>
          <cell r="F1143">
            <v>11833.03</v>
          </cell>
        </row>
        <row r="1144">
          <cell r="A1144" t="str">
            <v>F -8320-4-445</v>
          </cell>
          <cell r="B1144" t="str">
            <v>WATER SUPPLY-SHOP WINDOWS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</row>
        <row r="1145">
          <cell r="A1145" t="str">
            <v>F -8320-4-446</v>
          </cell>
          <cell r="B1145" t="str">
            <v>WATER SUPPLY-A/C FOR SCADA &amp; COMPUTER RM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</row>
        <row r="1146">
          <cell r="A1146" t="str">
            <v>F -8320-4-599</v>
          </cell>
          <cell r="B1146" t="str">
            <v>WATER SUPPLY-HVAC CONTRACT</v>
          </cell>
          <cell r="C1146">
            <v>2500</v>
          </cell>
          <cell r="D1146">
            <v>14461</v>
          </cell>
          <cell r="E1146">
            <v>13000</v>
          </cell>
          <cell r="F1146">
            <v>878.45</v>
          </cell>
        </row>
        <row r="1147">
          <cell r="A1147" t="str">
            <v>F -8320-4-600</v>
          </cell>
          <cell r="B1147" t="str">
            <v>WATER SUPPLY-FIRE SERVICE CONTRACT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</row>
        <row r="1148">
          <cell r="A1148" t="str">
            <v>F -8320-4-601</v>
          </cell>
          <cell r="B1148" t="str">
            <v>WATER SUPPLY-SCADA ALARM SYSTEM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</row>
        <row r="1149">
          <cell r="A1149" t="str">
            <v>F -8320-4-602</v>
          </cell>
          <cell r="B1149" t="str">
            <v>WATER SUPPLY-SCADA MAINTENANCE</v>
          </cell>
          <cell r="C1149">
            <v>1000</v>
          </cell>
          <cell r="D1149">
            <v>0</v>
          </cell>
          <cell r="E1149">
            <v>0</v>
          </cell>
          <cell r="F1149">
            <v>0</v>
          </cell>
        </row>
        <row r="1150">
          <cell r="A1150" t="str">
            <v>F -8320-4-603</v>
          </cell>
          <cell r="B1150" t="str">
            <v>WATER SUPPLY-BR CTY SCADA MAINTENANCE</v>
          </cell>
          <cell r="C1150">
            <v>1500</v>
          </cell>
          <cell r="D1150">
            <v>0</v>
          </cell>
          <cell r="E1150">
            <v>0</v>
          </cell>
          <cell r="F1150">
            <v>0</v>
          </cell>
        </row>
        <row r="1151">
          <cell r="A1151" t="str">
            <v>F -8320-4-642</v>
          </cell>
          <cell r="B1151" t="str">
            <v>WATER SUPPLY-GENERATOR MAINTENANCE</v>
          </cell>
          <cell r="C1151">
            <v>6000</v>
          </cell>
          <cell r="D1151">
            <v>3482</v>
          </cell>
          <cell r="E1151">
            <v>5000</v>
          </cell>
          <cell r="F1151">
            <v>0</v>
          </cell>
        </row>
        <row r="1152">
          <cell r="A1152" t="str">
            <v>F -8320-4-643</v>
          </cell>
          <cell r="B1152" t="str">
            <v>WATER SUPPLY-GENERATOR REYNOLDS RD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</row>
        <row r="1153">
          <cell r="A1153" t="str">
            <v>F -8320-4-644</v>
          </cell>
          <cell r="B1153" t="str">
            <v>WATER SUPPLY-GENERATOR FAIRVIEW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</row>
        <row r="1154">
          <cell r="A1154" t="str">
            <v>F -8320-4-645</v>
          </cell>
          <cell r="B1154" t="str">
            <v>WATER SUPPLY-TELEMETERING MAINTENANCE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</row>
        <row r="1155">
          <cell r="A1155" t="str">
            <v>F -8320-4-646</v>
          </cell>
          <cell r="B1155" t="str">
            <v>WATER SUPPLY-WATER SAMPLES</v>
          </cell>
          <cell r="C1155">
            <v>45000</v>
          </cell>
          <cell r="D1155">
            <v>30529.25</v>
          </cell>
          <cell r="E1155">
            <v>38141.69</v>
          </cell>
          <cell r="F1155">
            <v>38141.69</v>
          </cell>
        </row>
        <row r="1156">
          <cell r="A1156" t="str">
            <v>F -8320-4-647</v>
          </cell>
          <cell r="B1156" t="str">
            <v>WATER SUPPLY-CALCI-QUEST</v>
          </cell>
          <cell r="C1156">
            <v>75000</v>
          </cell>
          <cell r="D1156">
            <v>49389.08</v>
          </cell>
          <cell r="E1156">
            <v>46954.57</v>
          </cell>
          <cell r="F1156">
            <v>46954.57</v>
          </cell>
        </row>
        <row r="1157">
          <cell r="A1157" t="str">
            <v>F -8320-4-655</v>
          </cell>
          <cell r="B1157" t="str">
            <v>WATER SUPPLY-CHLORINE</v>
          </cell>
          <cell r="C1157">
            <v>50000</v>
          </cell>
          <cell r="D1157">
            <v>30607.35</v>
          </cell>
          <cell r="E1157">
            <v>36914.800000000003</v>
          </cell>
          <cell r="F1157">
            <v>36914.800000000003</v>
          </cell>
        </row>
        <row r="1158">
          <cell r="A1158" t="str">
            <v>F -8320-4-656</v>
          </cell>
          <cell r="B1158" t="str">
            <v>WATER SUPPLY-BROOME CO CHLORINE</v>
          </cell>
          <cell r="C1158">
            <v>1500</v>
          </cell>
          <cell r="D1158">
            <v>540.29999999999995</v>
          </cell>
          <cell r="E1158">
            <v>652.98</v>
          </cell>
          <cell r="F1158">
            <v>652.98</v>
          </cell>
        </row>
        <row r="1159">
          <cell r="A1159" t="str">
            <v>F -8320-4-660</v>
          </cell>
          <cell r="B1159" t="str">
            <v>WATER SUPPLY-WELL#2-CAMDEN ST.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</row>
        <row r="1160">
          <cell r="A1160" t="str">
            <v>F -8320-4-661</v>
          </cell>
          <cell r="B1160" t="str">
            <v>WATER SUPPLY-WELL#3-CAMDEN ST.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</row>
        <row r="1161">
          <cell r="A1161" t="str">
            <v>F -8320-4-902</v>
          </cell>
          <cell r="B1161" t="str">
            <v>WATER SUPPLY-BC SCADA</v>
          </cell>
          <cell r="C1161">
            <v>5000</v>
          </cell>
          <cell r="D1161">
            <v>562.5</v>
          </cell>
          <cell r="E1161">
            <v>0</v>
          </cell>
          <cell r="F1161">
            <v>0</v>
          </cell>
        </row>
        <row r="1162">
          <cell r="A1162" t="str">
            <v>F -8320-4-903</v>
          </cell>
          <cell r="B1162" t="str">
            <v>WATER SUPPLY-BC LABOR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</row>
        <row r="1163">
          <cell r="A1163" t="str">
            <v>F -8320-4-912</v>
          </cell>
          <cell r="B1163" t="str">
            <v>WATER SUPPLY-BC PLANT REPAIRS</v>
          </cell>
          <cell r="C1163">
            <v>5000</v>
          </cell>
          <cell r="D1163">
            <v>72.959999999999994</v>
          </cell>
          <cell r="E1163">
            <v>0</v>
          </cell>
          <cell r="F1163">
            <v>0</v>
          </cell>
        </row>
        <row r="1164">
          <cell r="A1164" t="str">
            <v>F -8320-4-913</v>
          </cell>
          <cell r="B1164" t="str">
            <v>WATER SUPPLY-BC EQUIPMENT REPAIRS</v>
          </cell>
          <cell r="C1164">
            <v>8000</v>
          </cell>
          <cell r="D1164">
            <v>0</v>
          </cell>
          <cell r="E1164">
            <v>8000</v>
          </cell>
          <cell r="F1164">
            <v>416.5</v>
          </cell>
        </row>
        <row r="1165">
          <cell r="A1165" t="str">
            <v>F -8320-4-943</v>
          </cell>
          <cell r="B1165" t="str">
            <v>WATER SUPPLY-BC AIRPORT TANK SERVICE</v>
          </cell>
          <cell r="C1165">
            <v>700</v>
          </cell>
          <cell r="D1165">
            <v>0</v>
          </cell>
          <cell r="E1165">
            <v>0</v>
          </cell>
          <cell r="F1165">
            <v>0</v>
          </cell>
        </row>
        <row r="1166">
          <cell r="A1166" t="str">
            <v>F -8320-4-946</v>
          </cell>
          <cell r="B1166" t="str">
            <v>WATER SUPPLY-BC WATER SAMPLES</v>
          </cell>
          <cell r="C1166">
            <v>600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F -8320-4-955</v>
          </cell>
          <cell r="B1167" t="str">
            <v>WATER SUPPLY-BC CHLORINE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F -8320-4-973</v>
          </cell>
          <cell r="B1168" t="str">
            <v>WATER SUPPLY-BC PAINT &amp; PROTECT</v>
          </cell>
          <cell r="C1168">
            <v>3000</v>
          </cell>
          <cell r="D1168">
            <v>0</v>
          </cell>
          <cell r="E1168">
            <v>0</v>
          </cell>
          <cell r="F1168">
            <v>0</v>
          </cell>
        </row>
        <row r="1169">
          <cell r="A1169" t="str">
            <v>F -8340-0-000</v>
          </cell>
          <cell r="B1169" t="str">
            <v>WATER TRANSFER &amp; DISTRIBUTION: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</row>
        <row r="1170">
          <cell r="A1170" t="str">
            <v>F -8340-1-000</v>
          </cell>
          <cell r="B1170" t="str">
            <v>TRANS. &amp; DIST. PERS. SERVICES</v>
          </cell>
          <cell r="C1170">
            <v>470000</v>
          </cell>
          <cell r="D1170">
            <v>311834.68</v>
          </cell>
          <cell r="E1170">
            <v>452955.11</v>
          </cell>
          <cell r="F1170">
            <v>452955.11</v>
          </cell>
        </row>
        <row r="1171">
          <cell r="A1171" t="str">
            <v>F -8340-2-000</v>
          </cell>
          <cell r="B1171" t="str">
            <v>TRANS. &amp; DIST. EQUIPMENT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</row>
        <row r="1172">
          <cell r="A1172" t="str">
            <v>F -8340-2-260</v>
          </cell>
          <cell r="B1172" t="str">
            <v>WATER DIST-EQUIP-HAND HELD CORRELATOR</v>
          </cell>
          <cell r="C1172">
            <v>5000</v>
          </cell>
          <cell r="D1172">
            <v>3460</v>
          </cell>
          <cell r="E1172">
            <v>0</v>
          </cell>
          <cell r="F1172">
            <v>0</v>
          </cell>
        </row>
        <row r="1173">
          <cell r="A1173" t="str">
            <v>F -8340-2-261</v>
          </cell>
          <cell r="B1173" t="str">
            <v>WATER DIST-EQUIP-WARNING DEVICES</v>
          </cell>
          <cell r="C1173">
            <v>500</v>
          </cell>
          <cell r="D1173">
            <v>0</v>
          </cell>
          <cell r="E1173">
            <v>0</v>
          </cell>
          <cell r="F1173">
            <v>0</v>
          </cell>
        </row>
        <row r="1174">
          <cell r="A1174" t="str">
            <v>F -8340-2-262</v>
          </cell>
          <cell r="B1174" t="str">
            <v>WATER DIST-EQUIP-SECURITY EQUIPMENT</v>
          </cell>
          <cell r="C1174">
            <v>15000</v>
          </cell>
          <cell r="D1174">
            <v>13559</v>
          </cell>
          <cell r="E1174">
            <v>0</v>
          </cell>
          <cell r="F1174">
            <v>0</v>
          </cell>
        </row>
        <row r="1175">
          <cell r="A1175" t="str">
            <v>F -8340-2-321</v>
          </cell>
          <cell r="B1175" t="str">
            <v>WATER DIST-EQUIP-PICK-UP TRUCK</v>
          </cell>
          <cell r="C1175">
            <v>0</v>
          </cell>
          <cell r="D1175">
            <v>62009.43</v>
          </cell>
          <cell r="E1175">
            <v>63000</v>
          </cell>
          <cell r="F1175">
            <v>0</v>
          </cell>
        </row>
        <row r="1176">
          <cell r="A1176" t="str">
            <v>F -8340-2-402</v>
          </cell>
          <cell r="B1176" t="str">
            <v>WATER DIST-EQUIP-CATLOADER BACKHOE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</row>
        <row r="1177">
          <cell r="A1177" t="str">
            <v>F -8340-2-403</v>
          </cell>
          <cell r="B1177" t="str">
            <v>WATER DIST-EQUIP-DUMP TRUCK</v>
          </cell>
          <cell r="C1177">
            <v>0</v>
          </cell>
          <cell r="D1177">
            <v>679.21</v>
          </cell>
          <cell r="E1177">
            <v>132705</v>
          </cell>
          <cell r="F1177">
            <v>0</v>
          </cell>
        </row>
        <row r="1178">
          <cell r="A1178" t="str">
            <v>F -8340-2-501</v>
          </cell>
          <cell r="B1178" t="str">
            <v>WATER DIST-EQUIP-MIG WELDER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</row>
        <row r="1179">
          <cell r="A1179" t="str">
            <v>F -8340-2-502</v>
          </cell>
          <cell r="B1179" t="str">
            <v>WATER DIST-EQUIP-SMALL TOOLS</v>
          </cell>
          <cell r="C1179">
            <v>7000</v>
          </cell>
          <cell r="D1179">
            <v>1433</v>
          </cell>
          <cell r="E1179">
            <v>3732.74</v>
          </cell>
          <cell r="F1179">
            <v>3732.74</v>
          </cell>
        </row>
        <row r="1180">
          <cell r="A1180" t="str">
            <v>F -8340-2-503</v>
          </cell>
          <cell r="B1180" t="str">
            <v>WATER DIST-EQUIP-JACKHAMMER ATTACHMNT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</row>
        <row r="1181">
          <cell r="A1181" t="str">
            <v>F -8340-2-610</v>
          </cell>
          <cell r="B1181" t="str">
            <v>WATER DIST-EQUIP-METERS</v>
          </cell>
          <cell r="C1181">
            <v>28000</v>
          </cell>
          <cell r="D1181">
            <v>25.61</v>
          </cell>
          <cell r="E1181">
            <v>16208.55</v>
          </cell>
          <cell r="F1181">
            <v>16208.55</v>
          </cell>
        </row>
        <row r="1182">
          <cell r="A1182" t="str">
            <v>F -8340-2-620</v>
          </cell>
          <cell r="B1182" t="str">
            <v>WATER DIST-EQUIP-LARGE METER REPLACEMENT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</row>
        <row r="1183">
          <cell r="A1183" t="str">
            <v>F -8340-4-000</v>
          </cell>
          <cell r="B1183" t="str">
            <v>TRANS. &amp; DIST. CONTRACTUAL EXPENSES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</row>
        <row r="1184">
          <cell r="A1184" t="str">
            <v>F -8340-4-153</v>
          </cell>
          <cell r="B1184" t="str">
            <v>WATER DIST-EQUIP RENTAL</v>
          </cell>
          <cell r="C1184">
            <v>5000</v>
          </cell>
          <cell r="D1184">
            <v>4225.3599999999997</v>
          </cell>
          <cell r="E1184">
            <v>635.95000000000005</v>
          </cell>
          <cell r="F1184">
            <v>635.95000000000005</v>
          </cell>
        </row>
        <row r="1185">
          <cell r="A1185" t="str">
            <v>F -8340-4-210</v>
          </cell>
          <cell r="B1185" t="str">
            <v>WATER DIST-PAVEMENT REPAIRS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</row>
        <row r="1186">
          <cell r="A1186" t="str">
            <v>F -8340-4-214</v>
          </cell>
          <cell r="B1186" t="str">
            <v>WATER DIST-CONCRETE REPLACEMENT</v>
          </cell>
          <cell r="C1186">
            <v>25000</v>
          </cell>
          <cell r="D1186">
            <v>0</v>
          </cell>
          <cell r="E1186">
            <v>14208.84</v>
          </cell>
          <cell r="F1186">
            <v>14208.84</v>
          </cell>
        </row>
        <row r="1187">
          <cell r="A1187" t="str">
            <v>F -8340-4-240</v>
          </cell>
          <cell r="B1187" t="str">
            <v>WATER DIST-VEHICLE REPAIRS</v>
          </cell>
          <cell r="C1187">
            <v>30000</v>
          </cell>
          <cell r="D1187">
            <v>42587.42</v>
          </cell>
          <cell r="E1187">
            <v>25450.25</v>
          </cell>
          <cell r="F1187">
            <v>25450.25</v>
          </cell>
        </row>
        <row r="1188">
          <cell r="A1188" t="str">
            <v>F -8340-4-241</v>
          </cell>
          <cell r="B1188" t="str">
            <v>WATER DIST-HEAVY EQUIP/VEH RPR PARTS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</row>
        <row r="1189">
          <cell r="A1189" t="str">
            <v>F -8340-4-251</v>
          </cell>
          <cell r="B1189" t="str">
            <v>WATER DIST-TIRES</v>
          </cell>
          <cell r="C1189">
            <v>5000</v>
          </cell>
          <cell r="D1189">
            <v>1655.12</v>
          </cell>
          <cell r="E1189">
            <v>4728.2</v>
          </cell>
          <cell r="F1189">
            <v>4728.2</v>
          </cell>
        </row>
        <row r="1190">
          <cell r="A1190" t="str">
            <v>F -8340-4-260</v>
          </cell>
          <cell r="B1190" t="str">
            <v>WATER DIST-GAS/DIESEL FUEL</v>
          </cell>
          <cell r="C1190">
            <v>2500</v>
          </cell>
          <cell r="D1190">
            <v>140.46</v>
          </cell>
          <cell r="E1190">
            <v>338.28</v>
          </cell>
          <cell r="F1190">
            <v>338.28</v>
          </cell>
        </row>
        <row r="1191">
          <cell r="A1191" t="str">
            <v>F -8340-4-262</v>
          </cell>
          <cell r="B1191" t="str">
            <v>WATER DIST-OIL/GREASE/ANTI-FREEZE</v>
          </cell>
          <cell r="C1191">
            <v>1000</v>
          </cell>
          <cell r="D1191">
            <v>554.14</v>
          </cell>
          <cell r="E1191">
            <v>148.47</v>
          </cell>
          <cell r="F1191">
            <v>148.47</v>
          </cell>
        </row>
        <row r="1192">
          <cell r="A1192" t="str">
            <v>F -8340-4-273</v>
          </cell>
          <cell r="B1192" t="str">
            <v>WATER DIST-PAINT OUTSIDE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</row>
        <row r="1193">
          <cell r="A1193" t="str">
            <v>F -8340-4-520</v>
          </cell>
          <cell r="B1193" t="str">
            <v>WATER DIST-NOT USED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</row>
        <row r="1194">
          <cell r="A1194" t="str">
            <v>F -8340-4-521</v>
          </cell>
          <cell r="B1194" t="str">
            <v>WATER DIST-PROTECTIVE CLOTHING &amp; EQUIP</v>
          </cell>
          <cell r="C1194">
            <v>1500</v>
          </cell>
          <cell r="D1194">
            <v>1195.02</v>
          </cell>
          <cell r="E1194">
            <v>450.48</v>
          </cell>
          <cell r="F1194">
            <v>450.48</v>
          </cell>
        </row>
        <row r="1195">
          <cell r="A1195" t="str">
            <v>F -8340-4-611</v>
          </cell>
          <cell r="B1195" t="str">
            <v>WATER DIST-HYDRANT PROGRAM</v>
          </cell>
          <cell r="C1195">
            <v>30000</v>
          </cell>
          <cell r="D1195">
            <v>5934.04</v>
          </cell>
          <cell r="E1195">
            <v>14047.08</v>
          </cell>
          <cell r="F1195">
            <v>14047.08</v>
          </cell>
        </row>
        <row r="1196">
          <cell r="A1196" t="str">
            <v>F -8340-4-614</v>
          </cell>
          <cell r="B1196" t="str">
            <v>WATER DIST-LARGE VALVE REPLACEMENT</v>
          </cell>
          <cell r="C1196">
            <v>25000</v>
          </cell>
          <cell r="D1196">
            <v>10150</v>
          </cell>
          <cell r="E1196">
            <v>0</v>
          </cell>
          <cell r="F1196">
            <v>0</v>
          </cell>
        </row>
        <row r="1197">
          <cell r="A1197" t="str">
            <v>F -8340-4-615</v>
          </cell>
          <cell r="B1197" t="str">
            <v>WATER DIST-HIGH LIFT BLDG ROOF/BLDG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</row>
        <row r="1198">
          <cell r="A1198" t="str">
            <v>F -8340-4-616</v>
          </cell>
          <cell r="B1198" t="str">
            <v>WATER DIST-ZOA AVE EMERGENCY REPAIRS</v>
          </cell>
          <cell r="C1198">
            <v>0</v>
          </cell>
          <cell r="D1198">
            <v>0</v>
          </cell>
          <cell r="E1198">
            <v>190244.76</v>
          </cell>
          <cell r="F1198">
            <v>190244.76</v>
          </cell>
        </row>
        <row r="1199">
          <cell r="A1199" t="str">
            <v>F -8340-4-617</v>
          </cell>
          <cell r="B1199" t="str">
            <v>WATER DIST-WATER MAIN REPLACE MATLS</v>
          </cell>
          <cell r="C1199">
            <v>15000</v>
          </cell>
          <cell r="D1199">
            <v>15000</v>
          </cell>
          <cell r="E1199">
            <v>0</v>
          </cell>
          <cell r="F1199">
            <v>0</v>
          </cell>
        </row>
        <row r="1200">
          <cell r="A1200" t="str">
            <v>F -8340-4-620</v>
          </cell>
          <cell r="B1200" t="str">
            <v>WATER DIST-LARGE VALVE REPLACEMENT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</row>
        <row r="1201">
          <cell r="A1201" t="str">
            <v>F -8340-4-623</v>
          </cell>
          <cell r="B1201" t="str">
            <v>WATER DIST-ROW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</row>
        <row r="1202">
          <cell r="A1202" t="str">
            <v>F -8340-4-624</v>
          </cell>
          <cell r="B1202" t="str">
            <v>WATER DIST-NEW ROOF-WELL#2 #3 #5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</row>
        <row r="1203">
          <cell r="A1203" t="str">
            <v>F -8340-4-625</v>
          </cell>
          <cell r="B1203" t="str">
            <v>WATER DIST-NEW ROOF-RNDLS RD BOOSTER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</row>
        <row r="1204">
          <cell r="A1204" t="str">
            <v>F -8340-4-626</v>
          </cell>
          <cell r="B1204" t="str">
            <v>WATER DIST-PAINT OUTSIDE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</row>
        <row r="1205">
          <cell r="A1205" t="str">
            <v>F -8340-4-640</v>
          </cell>
          <cell r="B1205" t="str">
            <v>WATER DIST-METER PARTS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</row>
        <row r="1206">
          <cell r="A1206" t="str">
            <v>F -8340-4-657</v>
          </cell>
          <cell r="B1206" t="str">
            <v>WATER DIST-CONCRETE MIX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</row>
        <row r="1207">
          <cell r="A1207" t="str">
            <v>F -8340-4-658</v>
          </cell>
          <cell r="B1207" t="str">
            <v>WATER DIST-ASPHALT</v>
          </cell>
          <cell r="C1207">
            <v>15000</v>
          </cell>
          <cell r="D1207">
            <v>5288.84</v>
          </cell>
          <cell r="E1207">
            <v>10143.56</v>
          </cell>
          <cell r="F1207">
            <v>10143.56</v>
          </cell>
        </row>
        <row r="1208">
          <cell r="A1208" t="str">
            <v>F -8340-4-659</v>
          </cell>
          <cell r="B1208" t="str">
            <v>WATER DIST-STONE &amp; GRAVEL</v>
          </cell>
          <cell r="C1208">
            <v>25000</v>
          </cell>
          <cell r="D1208">
            <v>14198.82</v>
          </cell>
          <cell r="E1208">
            <v>20000</v>
          </cell>
          <cell r="F1208">
            <v>14359.17</v>
          </cell>
        </row>
        <row r="1209">
          <cell r="A1209" t="str">
            <v>F -8340-4-661</v>
          </cell>
          <cell r="B1209" t="str">
            <v>WATER DIST-AETNA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</row>
        <row r="1210">
          <cell r="A1210" t="str">
            <v>F -8340-4-662</v>
          </cell>
          <cell r="B1210" t="str">
            <v>WATER DIST-CAMDEN ST TOP COAT PAVING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</row>
        <row r="1211">
          <cell r="A1211" t="str">
            <v>F -8340-4-663</v>
          </cell>
          <cell r="B1211" t="str">
            <v>WATER DIST-CORLISS AVE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</row>
        <row r="1212">
          <cell r="A1212" t="str">
            <v>F -8340-4-664</v>
          </cell>
          <cell r="B1212" t="str">
            <v>WATER DIST-CAP-WREN STREET TANK</v>
          </cell>
          <cell r="C1212">
            <v>0</v>
          </cell>
          <cell r="D1212">
            <v>0</v>
          </cell>
          <cell r="E1212">
            <v>130606.1</v>
          </cell>
          <cell r="F1212">
            <v>130606.1</v>
          </cell>
        </row>
        <row r="1213">
          <cell r="A1213" t="str">
            <v>F -8340-4-665</v>
          </cell>
          <cell r="B1213" t="str">
            <v>WATER DIST-SERVICE PARTS</v>
          </cell>
          <cell r="C1213">
            <v>2000</v>
          </cell>
          <cell r="D1213">
            <v>1107.6400000000001</v>
          </cell>
          <cell r="E1213">
            <v>0</v>
          </cell>
          <cell r="F1213">
            <v>0</v>
          </cell>
        </row>
        <row r="1214">
          <cell r="A1214" t="str">
            <v>F -8340-4-666</v>
          </cell>
          <cell r="B1214" t="str">
            <v>WATER DIST-BALDWIN RR TO CORLISS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</row>
        <row r="1215">
          <cell r="A1215" t="str">
            <v>F -8340-4-667</v>
          </cell>
          <cell r="B1215" t="str">
            <v>WATER DIST-BALD 12 MAIN CORLISS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</row>
        <row r="1216">
          <cell r="A1216" t="str">
            <v>F -8340-4-668</v>
          </cell>
          <cell r="B1216" t="str">
            <v>WATER DIST-BALDWIN STREET UHS PROJECT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</row>
        <row r="1217">
          <cell r="A1217" t="str">
            <v>F -8340-4-675</v>
          </cell>
          <cell r="B1217" t="str">
            <v>WATER DIST-DISTRIBUTION SUPPLIES</v>
          </cell>
          <cell r="C1217">
            <v>89000</v>
          </cell>
          <cell r="D1217">
            <v>55774.11</v>
          </cell>
          <cell r="E1217">
            <v>84000</v>
          </cell>
          <cell r="F1217">
            <v>76779.17</v>
          </cell>
        </row>
        <row r="1218">
          <cell r="A1218" t="str">
            <v>F -8340-4-682</v>
          </cell>
          <cell r="B1218" t="str">
            <v>WATER DIST-AVENUE A WATER LINE</v>
          </cell>
          <cell r="C1218">
            <v>0</v>
          </cell>
          <cell r="D1218">
            <v>0</v>
          </cell>
          <cell r="E1218">
            <v>31659.08</v>
          </cell>
          <cell r="F1218">
            <v>31659.08</v>
          </cell>
        </row>
        <row r="1219">
          <cell r="A1219" t="str">
            <v>F -8340-4-700</v>
          </cell>
          <cell r="B1219" t="str">
            <v>WATER DIST-DEC FEES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</row>
        <row r="1220">
          <cell r="A1220" t="str">
            <v>F -8340-4-901</v>
          </cell>
          <cell r="B1220" t="str">
            <v>WATER DIST-EYE CARE ALLOWANCE</v>
          </cell>
          <cell r="C1220">
            <v>550</v>
          </cell>
          <cell r="D1220">
            <v>550</v>
          </cell>
          <cell r="E1220">
            <v>550</v>
          </cell>
          <cell r="F1220">
            <v>550</v>
          </cell>
        </row>
        <row r="1221">
          <cell r="A1221" t="str">
            <v>F -8340-4-915</v>
          </cell>
          <cell r="B1221" t="str">
            <v>WATER DIST-CLOTHING ALLOWANCE-DPW</v>
          </cell>
          <cell r="C1221">
            <v>9900</v>
          </cell>
          <cell r="D1221">
            <v>10575</v>
          </cell>
          <cell r="E1221">
            <v>9375</v>
          </cell>
          <cell r="F1221">
            <v>9375</v>
          </cell>
        </row>
        <row r="1222">
          <cell r="A1222" t="str">
            <v>F -8340-4-920</v>
          </cell>
          <cell r="B1222" t="str">
            <v>WATER DIST-CDL RENEWALS &amp; TESTING</v>
          </cell>
          <cell r="C1222">
            <v>600</v>
          </cell>
          <cell r="D1222">
            <v>226.88</v>
          </cell>
          <cell r="E1222">
            <v>129.38</v>
          </cell>
          <cell r="F1222">
            <v>129.38</v>
          </cell>
        </row>
        <row r="1223">
          <cell r="A1223" t="str">
            <v>F -8340-4-921</v>
          </cell>
          <cell r="B1223" t="str">
            <v>WATER DIST-DRUG TESTING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</row>
        <row r="1224">
          <cell r="A1224" t="str">
            <v>F -8340-4-926</v>
          </cell>
          <cell r="B1224" t="str">
            <v>WATER DIST-BC OUTSIDE PAINT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</row>
        <row r="1225">
          <cell r="A1225" t="str">
            <v>F -8340-4-975</v>
          </cell>
          <cell r="B1225" t="str">
            <v>WATER DIST-BC DISTRIBUTION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</row>
        <row r="1226">
          <cell r="A1226" t="str">
            <v>F -8340-4-976</v>
          </cell>
          <cell r="B1226" t="str">
            <v>WATER DIST-CAP-REYNOLDS RD EST TANK</v>
          </cell>
          <cell r="C1226">
            <v>0</v>
          </cell>
          <cell r="D1226">
            <v>0</v>
          </cell>
          <cell r="E1226">
            <v>127144</v>
          </cell>
          <cell r="F1226">
            <v>127144</v>
          </cell>
        </row>
        <row r="1227">
          <cell r="A1227" t="str">
            <v>F -8340-4-977</v>
          </cell>
          <cell r="B1227" t="str">
            <v>WATER DIST-DEYO HILL RD TANK PAINTING</v>
          </cell>
          <cell r="C1227">
            <v>0</v>
          </cell>
          <cell r="D1227">
            <v>-90</v>
          </cell>
          <cell r="E1227">
            <v>114605</v>
          </cell>
          <cell r="F1227">
            <v>114605</v>
          </cell>
        </row>
        <row r="1228">
          <cell r="A1228" t="str">
            <v>F -8352-4-000</v>
          </cell>
          <cell r="B1228" t="str">
            <v>WATER DIST-REFUND OF WATER RENTS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</row>
        <row r="1229">
          <cell r="A1229" t="str">
            <v>F -8760-0-000</v>
          </cell>
          <cell r="B1229" t="str">
            <v>DISASTER RELIEF: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</row>
        <row r="1230">
          <cell r="A1230" t="str">
            <v>F -8760-1-000</v>
          </cell>
          <cell r="B1230" t="str">
            <v>WATER FUND-DISASTER RELIEF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</row>
        <row r="1231">
          <cell r="A1231" t="str">
            <v>F -8760-2-831</v>
          </cell>
          <cell r="B1231" t="str">
            <v>DISASTER RELIEF-WATER DEPT-EQUIPMENT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</row>
        <row r="1232">
          <cell r="A1232" t="str">
            <v>F -8760-4-019</v>
          </cell>
          <cell r="B1232" t="str">
            <v>DISASTER EXPENSE-COVID 19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</row>
        <row r="1233">
          <cell r="A1233" t="str">
            <v>F -8760-4-081</v>
          </cell>
          <cell r="B1233" t="str">
            <v>DAMAGE REIMBURSEMENT EXPENSE</v>
          </cell>
          <cell r="C1233">
            <v>0</v>
          </cell>
          <cell r="D1233">
            <v>1047.5999999999999</v>
          </cell>
          <cell r="E1233">
            <v>259.2</v>
          </cell>
          <cell r="F1233">
            <v>9498.2000000000007</v>
          </cell>
        </row>
        <row r="1234">
          <cell r="A1234" t="str">
            <v>F -8760-4-831</v>
          </cell>
          <cell r="B1234" t="str">
            <v>DISASTER EXPENSE - WATER DEPARTMENT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</row>
        <row r="1235">
          <cell r="A1235" t="str">
            <v>F -8760-4-832</v>
          </cell>
          <cell r="B1235" t="str">
            <v>WATDEPT-RISING COMMUNITIES GRANT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</row>
        <row r="1236">
          <cell r="A1236" t="str">
            <v>F -8760-4-835</v>
          </cell>
          <cell r="B1236" t="str">
            <v>SPRINKLER SYSTEM WATER DAMAGE-CAMDEN ST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</row>
        <row r="1237">
          <cell r="A1237" t="str">
            <v>F -9010-8-000</v>
          </cell>
          <cell r="B1237" t="str">
            <v>NYS EMPLOYEES' RETIREMENT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</row>
        <row r="1238">
          <cell r="A1238" t="str">
            <v>F -9010-8-010</v>
          </cell>
          <cell r="B1238" t="str">
            <v>WAT-EMPLOYEE BENEFIT-NYS EMPLOYEE RTRMNT</v>
          </cell>
          <cell r="C1238">
            <v>85000</v>
          </cell>
          <cell r="D1238">
            <v>79941.33</v>
          </cell>
          <cell r="E1238">
            <v>72006.73</v>
          </cell>
          <cell r="F1238">
            <v>72006.73</v>
          </cell>
        </row>
        <row r="1239">
          <cell r="A1239" t="str">
            <v>F -9030-8-000</v>
          </cell>
          <cell r="B1239" t="str">
            <v>SOCIAL SECURITY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</row>
        <row r="1240">
          <cell r="A1240" t="str">
            <v>F -9030-8-030</v>
          </cell>
          <cell r="B1240" t="str">
            <v>WAT-EMPLOYEE BENEFIT-SOCIAL SECURITY</v>
          </cell>
          <cell r="C1240">
            <v>47299.82</v>
          </cell>
          <cell r="D1240">
            <v>30506.080000000002</v>
          </cell>
          <cell r="E1240">
            <v>46306.85</v>
          </cell>
          <cell r="F1240">
            <v>46306.85</v>
          </cell>
        </row>
        <row r="1241">
          <cell r="A1241" t="str">
            <v>F -9035-8-000</v>
          </cell>
          <cell r="B1241" t="str">
            <v>MEDICARE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</row>
        <row r="1242">
          <cell r="A1242" t="str">
            <v>F -9035-8-035</v>
          </cell>
          <cell r="B1242" t="str">
            <v>WAT-EMPLOYEE BENEFIT-MEDICARE</v>
          </cell>
          <cell r="C1242">
            <v>11062.06</v>
          </cell>
          <cell r="D1242">
            <v>7134.52</v>
          </cell>
          <cell r="E1242">
            <v>10829.68</v>
          </cell>
          <cell r="F1242">
            <v>10829.68</v>
          </cell>
        </row>
        <row r="1243">
          <cell r="A1243" t="str">
            <v>F -9040-8-000</v>
          </cell>
          <cell r="B1243" t="str">
            <v>WORKERS' COMPENSATION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F -9040-8-040</v>
          </cell>
          <cell r="B1244" t="str">
            <v>WAT-EMPLOYEE BENEFIT-WORKERS COMP</v>
          </cell>
          <cell r="C1244">
            <v>38984</v>
          </cell>
          <cell r="D1244">
            <v>25197.87</v>
          </cell>
          <cell r="E1244">
            <v>38736.94</v>
          </cell>
          <cell r="F1244">
            <v>38736.94</v>
          </cell>
        </row>
        <row r="1245">
          <cell r="A1245" t="str">
            <v>F -9050-8-000</v>
          </cell>
          <cell r="B1245" t="str">
            <v>UNEMPLOYMENT INSURANCE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</row>
        <row r="1246">
          <cell r="A1246" t="str">
            <v>F -9050-8-050</v>
          </cell>
          <cell r="B1246" t="str">
            <v>WAT-EMPLOYEE BENEFIT-UNEMPLOYMENT INS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</row>
        <row r="1247">
          <cell r="A1247" t="str">
            <v>F -9060-8-000</v>
          </cell>
          <cell r="B1247" t="str">
            <v>HOSPITAL MEDICAL &amp; DENTAL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</row>
        <row r="1248">
          <cell r="A1248" t="str">
            <v>F -9060-8-055</v>
          </cell>
          <cell r="B1248" t="str">
            <v>WAT-EMPLOYEE BENEFIT-MEDICAREREIMBURSMNT</v>
          </cell>
          <cell r="C1248">
            <v>1500</v>
          </cell>
          <cell r="D1248">
            <v>0</v>
          </cell>
          <cell r="E1248">
            <v>0</v>
          </cell>
          <cell r="F1248">
            <v>0</v>
          </cell>
        </row>
        <row r="1249">
          <cell r="A1249" t="str">
            <v>F -9060-8-060</v>
          </cell>
          <cell r="B1249" t="str">
            <v>WAT-EMPLOYEE BENEFIT-HOS/MED/DNTL INS</v>
          </cell>
          <cell r="C1249">
            <v>233026.65</v>
          </cell>
          <cell r="D1249">
            <v>198444.31</v>
          </cell>
          <cell r="E1249">
            <v>365760.85</v>
          </cell>
          <cell r="F1249">
            <v>220871.92</v>
          </cell>
        </row>
        <row r="1250">
          <cell r="A1250" t="str">
            <v>F -9060-8-065</v>
          </cell>
          <cell r="B1250" t="str">
            <v>WAT-EMPLOYEE BENEFIT-HOS/MED/DNTL-RETIRE</v>
          </cell>
          <cell r="C1250">
            <v>191687.51</v>
          </cell>
          <cell r="D1250">
            <v>145543.99</v>
          </cell>
          <cell r="E1250">
            <v>211477.69</v>
          </cell>
          <cell r="F1250">
            <v>211477.69</v>
          </cell>
        </row>
        <row r="1251">
          <cell r="A1251" t="str">
            <v>F -9310-4-022</v>
          </cell>
          <cell r="B1251" t="str">
            <v>WATER-CNTRCTL-FISCAL AGENT FEES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</row>
        <row r="1252">
          <cell r="A1252" t="str">
            <v>F -9510-4-000</v>
          </cell>
          <cell r="B1252" t="str">
            <v>DUE TO GENERAL-OIL/GAS&amp;DIESEL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</row>
        <row r="1253">
          <cell r="A1253" t="str">
            <v>F -9901-9-010</v>
          </cell>
          <cell r="B1253" t="str">
            <v>WAT-TO-CAP BAN PAYMENTS</v>
          </cell>
          <cell r="C1253">
            <v>278823.18</v>
          </cell>
          <cell r="D1253">
            <v>278823.18</v>
          </cell>
          <cell r="E1253">
            <v>213962.84</v>
          </cell>
          <cell r="F1253">
            <v>214087.84</v>
          </cell>
        </row>
        <row r="1254">
          <cell r="A1254" t="str">
            <v>F -9901-9-015</v>
          </cell>
          <cell r="B1254" t="str">
            <v>WAT-TO-DEBT SERVICE</v>
          </cell>
          <cell r="C1254">
            <v>199896.66</v>
          </cell>
          <cell r="D1254">
            <v>74454.78</v>
          </cell>
          <cell r="E1254">
            <v>200976.07</v>
          </cell>
          <cell r="F1254">
            <v>200976.07</v>
          </cell>
        </row>
        <row r="1255">
          <cell r="A1255" t="str">
            <v>F -9910-4-000</v>
          </cell>
          <cell r="B1255" t="str">
            <v>WAT-TO-GEN FOR SERVICES</v>
          </cell>
          <cell r="C1255">
            <v>0</v>
          </cell>
          <cell r="D1255">
            <v>0</v>
          </cell>
          <cell r="E1255">
            <v>0</v>
          </cell>
          <cell r="F1255">
            <v>0</v>
          </cell>
        </row>
        <row r="1256">
          <cell r="A1256" t="str">
            <v>F -9910-4-010</v>
          </cell>
          <cell r="B1256" t="str">
            <v>WAT TO VARPUR-HELP LOAN -PRINCIPAL</v>
          </cell>
          <cell r="C1256">
            <v>0</v>
          </cell>
          <cell r="D1256">
            <v>0</v>
          </cell>
          <cell r="E1256">
            <v>0</v>
          </cell>
          <cell r="F1256">
            <v>0</v>
          </cell>
        </row>
        <row r="1257">
          <cell r="A1257" t="str">
            <v>F -9910-6-000</v>
          </cell>
          <cell r="B1257" t="str">
            <v>WAT-2016 WATER METERS BAN-PRINCIPAL</v>
          </cell>
          <cell r="C1257">
            <v>0</v>
          </cell>
          <cell r="D1257">
            <v>0</v>
          </cell>
          <cell r="E1257">
            <v>0</v>
          </cell>
          <cell r="F1257">
            <v>0</v>
          </cell>
        </row>
        <row r="1258">
          <cell r="A1258" t="str">
            <v>F -9910-7-000</v>
          </cell>
          <cell r="B1258" t="str">
            <v>WAT-2016 WATER METERS BAN - INTEREST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</row>
        <row r="1259">
          <cell r="A1259" t="str">
            <v>F -9910-9-075</v>
          </cell>
          <cell r="B1259" t="str">
            <v>WAT-TO-GEN FOR SERVICES &amp; INSURANCE</v>
          </cell>
          <cell r="C1259">
            <v>431497.98</v>
          </cell>
          <cell r="D1259">
            <v>0</v>
          </cell>
          <cell r="E1259">
            <v>159398.56</v>
          </cell>
          <cell r="F1259">
            <v>159398.56</v>
          </cell>
        </row>
        <row r="1260">
          <cell r="A1260" t="str">
            <v>F -9910-9-080</v>
          </cell>
          <cell r="B1260" t="str">
            <v>WAT-TO-GEN N BROAD ST</v>
          </cell>
          <cell r="C1260">
            <v>0</v>
          </cell>
          <cell r="D1260">
            <v>0</v>
          </cell>
          <cell r="E1260">
            <v>550000</v>
          </cell>
          <cell r="F1260">
            <v>550000</v>
          </cell>
        </row>
        <row r="1261">
          <cell r="A1261" t="str">
            <v>F -9910-9-081</v>
          </cell>
          <cell r="B1261" t="str">
            <v>WAT-TO-GEN DAVIS AVE</v>
          </cell>
          <cell r="C1261">
            <v>0</v>
          </cell>
          <cell r="D1261">
            <v>0</v>
          </cell>
          <cell r="E1261">
            <v>400000</v>
          </cell>
          <cell r="F1261">
            <v>390335</v>
          </cell>
        </row>
        <row r="1262">
          <cell r="A1262" t="str">
            <v>F -9910-9-083</v>
          </cell>
          <cell r="B1262" t="str">
            <v>WAT-TO-GEN CAD/PLOTTER</v>
          </cell>
          <cell r="C1262">
            <v>0</v>
          </cell>
          <cell r="D1262">
            <v>0</v>
          </cell>
          <cell r="E1262">
            <v>7000</v>
          </cell>
          <cell r="F1262">
            <v>7000</v>
          </cell>
        </row>
        <row r="1263">
          <cell r="A1263" t="str">
            <v>F -9910-9-085</v>
          </cell>
          <cell r="B1263" t="str">
            <v>WAT-TO-GEN GRAND AVE PH5 CDBG/4</v>
          </cell>
          <cell r="C1263">
            <v>0</v>
          </cell>
          <cell r="D1263">
            <v>0</v>
          </cell>
          <cell r="E1263">
            <v>50000</v>
          </cell>
          <cell r="F1263">
            <v>50000</v>
          </cell>
        </row>
        <row r="1264">
          <cell r="A1264" t="str">
            <v>F -9910-9-260</v>
          </cell>
          <cell r="B1264" t="str">
            <v>WAT-TO-GEN GAS/DIESEL/OIL</v>
          </cell>
          <cell r="C1264">
            <v>33000</v>
          </cell>
          <cell r="D1264">
            <v>0</v>
          </cell>
          <cell r="E1264">
            <v>30000</v>
          </cell>
          <cell r="F1264">
            <v>30000</v>
          </cell>
        </row>
        <row r="1265">
          <cell r="A1265" t="str">
            <v>F -9910-9-406</v>
          </cell>
          <cell r="B1265" t="str">
            <v>WAT-TO-GEN JCI MAINT CONTRACT</v>
          </cell>
          <cell r="C1265">
            <v>64373.11</v>
          </cell>
          <cell r="D1265">
            <v>0</v>
          </cell>
          <cell r="E1265">
            <v>64373.11</v>
          </cell>
          <cell r="F1265">
            <v>64373.11</v>
          </cell>
        </row>
        <row r="1266">
          <cell r="A1266" t="str">
            <v>F -9910-9-407</v>
          </cell>
          <cell r="B1266" t="str">
            <v>WAT-TO-GEN MECHANIC TOOLS</v>
          </cell>
          <cell r="C1266">
            <v>3000</v>
          </cell>
          <cell r="D1266">
            <v>0</v>
          </cell>
          <cell r="E1266">
            <v>0</v>
          </cell>
          <cell r="F1266">
            <v>0</v>
          </cell>
        </row>
        <row r="1267">
          <cell r="A1267" t="str">
            <v>F -9920-4-000</v>
          </cell>
          <cell r="B1267" t="str">
            <v>WAT DUE TO HLD FOR WATER ITEMS</v>
          </cell>
          <cell r="C1267">
            <v>0</v>
          </cell>
          <cell r="D1267">
            <v>0</v>
          </cell>
          <cell r="E1267">
            <v>0</v>
          </cell>
          <cell r="F1267">
            <v>0</v>
          </cell>
        </row>
        <row r="1268">
          <cell r="A1268" t="str">
            <v>F -9920-6-000</v>
          </cell>
          <cell r="B1268" t="str">
            <v>2014 PUBLIC IMP SERIAL BOND-PRINCIPAL</v>
          </cell>
          <cell r="C1268">
            <v>0</v>
          </cell>
          <cell r="D1268">
            <v>0</v>
          </cell>
          <cell r="E1268">
            <v>0</v>
          </cell>
          <cell r="F1268">
            <v>0</v>
          </cell>
        </row>
        <row r="1269">
          <cell r="A1269" t="str">
            <v>F -9920-7-000</v>
          </cell>
          <cell r="B1269" t="str">
            <v>2014 PUBLIC IMP SERIAL BOND INTEREST</v>
          </cell>
          <cell r="C1269">
            <v>0</v>
          </cell>
          <cell r="D1269">
            <v>0</v>
          </cell>
          <cell r="E1269">
            <v>0</v>
          </cell>
          <cell r="F1269">
            <v>0</v>
          </cell>
        </row>
        <row r="1270">
          <cell r="A1270" t="str">
            <v>F -9930-4-000</v>
          </cell>
          <cell r="B1270" t="str">
            <v>DUE TO CAMDEN ST FOR AIRSTRIPPER</v>
          </cell>
          <cell r="C1270">
            <v>0</v>
          </cell>
          <cell r="D1270">
            <v>0</v>
          </cell>
          <cell r="E1270">
            <v>0</v>
          </cell>
          <cell r="F1270">
            <v>0</v>
          </cell>
        </row>
        <row r="1271">
          <cell r="A1271" t="str">
            <v>F -9930-6-000</v>
          </cell>
          <cell r="B1271" t="str">
            <v>2011 FLOOD - BAN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</row>
        <row r="1272">
          <cell r="A1272" t="str">
            <v>F -9930-7-000</v>
          </cell>
          <cell r="B1272" t="str">
            <v>2011 FLOOD BAN - INTEREST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</row>
        <row r="1273">
          <cell r="A1273" t="str">
            <v>F -9950-9-001</v>
          </cell>
          <cell r="B1273" t="str">
            <v>WAT-TO-CAP INTERFUND</v>
          </cell>
          <cell r="C1273">
            <v>834423.18</v>
          </cell>
          <cell r="D1273">
            <v>18500</v>
          </cell>
          <cell r="E1273">
            <v>0</v>
          </cell>
          <cell r="F1273">
            <v>0</v>
          </cell>
        </row>
        <row r="1274">
          <cell r="A1274" t="str">
            <v/>
          </cell>
          <cell r="B1274" t="str">
            <v>Water Expenditure Totals</v>
          </cell>
          <cell r="C1274">
            <v>4290274.5500000007</v>
          </cell>
          <cell r="D1274">
            <v>2018210.3200000005</v>
          </cell>
          <cell r="E1274">
            <v>4821753.3600000003</v>
          </cell>
          <cell r="F1274">
            <v>4257934.22</v>
          </cell>
        </row>
        <row r="1275">
          <cell r="A1275" t="str">
            <v xml:space="preserve"> </v>
          </cell>
        </row>
        <row r="1276">
          <cell r="A1276" t="str">
            <v>G -2120-000</v>
          </cell>
          <cell r="B1276" t="str">
            <v>SEWER RENTS</v>
          </cell>
          <cell r="C1276">
            <v>5369363.1600000001</v>
          </cell>
          <cell r="D1276">
            <v>3349484.13</v>
          </cell>
          <cell r="E1276">
            <v>4269112.7300000004</v>
          </cell>
          <cell r="F1276">
            <v>4699232.4000000004</v>
          </cell>
        </row>
        <row r="1277">
          <cell r="A1277" t="str">
            <v>G -2122-JST</v>
          </cell>
          <cell r="B1277" t="str">
            <v>FLOW CHARGE REBATES</v>
          </cell>
          <cell r="C1277">
            <v>0</v>
          </cell>
          <cell r="D1277">
            <v>0</v>
          </cell>
          <cell r="E1277">
            <v>0</v>
          </cell>
          <cell r="F1277">
            <v>2753719</v>
          </cell>
        </row>
        <row r="1278">
          <cell r="A1278" t="str">
            <v>G -2128-000</v>
          </cell>
          <cell r="B1278" t="str">
            <v>SEWER PENALTIES</v>
          </cell>
          <cell r="C1278">
            <v>100000</v>
          </cell>
          <cell r="D1278">
            <v>84698.13</v>
          </cell>
          <cell r="E1278">
            <v>87659.93</v>
          </cell>
          <cell r="F1278">
            <v>101893.56</v>
          </cell>
        </row>
        <row r="1279">
          <cell r="A1279" t="str">
            <v>G -2374-000</v>
          </cell>
          <cell r="B1279" t="str">
            <v>SEWER SERVICES OTHER GOVERNMENTS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</row>
        <row r="1280">
          <cell r="A1280" t="str">
            <v>G -2389-000</v>
          </cell>
          <cell r="B1280" t="str">
            <v>SEWER DEPT-OTHER GOV/IMA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</row>
        <row r="1281">
          <cell r="A1281" t="str">
            <v>G -2401-000</v>
          </cell>
          <cell r="B1281" t="str">
            <v>INTEREST EARNINGS</v>
          </cell>
          <cell r="C1281">
            <v>4000</v>
          </cell>
          <cell r="D1281">
            <v>10784.37</v>
          </cell>
          <cell r="E1281">
            <v>150</v>
          </cell>
          <cell r="F1281">
            <v>8535.65</v>
          </cell>
        </row>
        <row r="1282">
          <cell r="A1282" t="str">
            <v>G -2590-000</v>
          </cell>
          <cell r="B1282" t="str">
            <v>SEWER PERMITS</v>
          </cell>
          <cell r="C1282">
            <v>140</v>
          </cell>
          <cell r="D1282">
            <v>294</v>
          </cell>
          <cell r="E1282">
            <v>140</v>
          </cell>
          <cell r="F1282">
            <v>175</v>
          </cell>
        </row>
        <row r="1283">
          <cell r="A1283" t="str">
            <v>G -2650-000</v>
          </cell>
          <cell r="B1283" t="str">
            <v>SALE OF SCRAP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</row>
        <row r="1284">
          <cell r="A1284" t="str">
            <v>G -2665-000</v>
          </cell>
          <cell r="B1284" t="str">
            <v>SALE OF EQUIPMENT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</row>
        <row r="1285">
          <cell r="A1285" t="str">
            <v>G -2680-000</v>
          </cell>
          <cell r="B1285" t="str">
            <v>INSURANCE RECOVERIES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</row>
        <row r="1286">
          <cell r="A1286" t="str">
            <v>G -2701-000</v>
          </cell>
          <cell r="B1286" t="str">
            <v>REFUND PRIOR YEARS EXPENSES</v>
          </cell>
          <cell r="C1286">
            <v>0</v>
          </cell>
          <cell r="D1286">
            <v>384.94</v>
          </cell>
          <cell r="E1286">
            <v>0</v>
          </cell>
          <cell r="F1286">
            <v>0</v>
          </cell>
        </row>
        <row r="1287">
          <cell r="A1287" t="str">
            <v>G -2770-000</v>
          </cell>
          <cell r="B1287" t="str">
            <v>UNCLASSIFIED</v>
          </cell>
          <cell r="C1287">
            <v>2400000</v>
          </cell>
          <cell r="D1287">
            <v>734870</v>
          </cell>
          <cell r="E1287">
            <v>2845340</v>
          </cell>
          <cell r="F1287">
            <v>1.62</v>
          </cell>
        </row>
        <row r="1288">
          <cell r="A1288" t="str">
            <v>G -2801-000</v>
          </cell>
          <cell r="B1288" t="str">
            <v>SEW APP F/BAL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</row>
        <row r="1289">
          <cell r="A1289" t="str">
            <v>G -2954-000</v>
          </cell>
          <cell r="B1289" t="str">
            <v>TRANSFER FOR DEBT SERVICE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</row>
        <row r="1290">
          <cell r="A1290" t="str">
            <v>G -2960-000</v>
          </cell>
          <cell r="B1290" t="str">
            <v>PHASE III-JSTP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</row>
        <row r="1291">
          <cell r="A1291" t="str">
            <v>G -2961-000</v>
          </cell>
          <cell r="B1291" t="str">
            <v>CSO-REIMBURSEMENT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</row>
        <row r="1292">
          <cell r="A1292" t="str">
            <v>G -3089-000</v>
          </cell>
          <cell r="B1292" t="str">
            <v>STATE AID-EMERGENCY DISASTER AID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</row>
        <row r="1293">
          <cell r="A1293" t="str">
            <v>G -4089-000</v>
          </cell>
          <cell r="B1293" t="str">
            <v>FED AID-EMERGENCY DISASTER AID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</row>
        <row r="1294">
          <cell r="A1294" t="str">
            <v>G -5031-000</v>
          </cell>
          <cell r="B1294" t="str">
            <v>INTERFUND TRANSFER</v>
          </cell>
          <cell r="C1294">
            <v>0</v>
          </cell>
          <cell r="D1294">
            <v>0</v>
          </cell>
          <cell r="E1294">
            <v>1936500</v>
          </cell>
          <cell r="F1294">
            <v>1440000</v>
          </cell>
        </row>
        <row r="1295">
          <cell r="A1295" t="str">
            <v>G -5031-W</v>
          </cell>
          <cell r="B1295" t="str">
            <v>INTERFUND TRANSFER-FROM WATER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</row>
        <row r="1296">
          <cell r="A1296" t="str">
            <v>G -5710-000</v>
          </cell>
          <cell r="B1296" t="str">
            <v>SEWER DEPT-FLOOD SERIAL BOND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</row>
        <row r="1297">
          <cell r="A1297" t="str">
            <v>G -5731-000</v>
          </cell>
          <cell r="B1297" t="str">
            <v>SEWERFUND-BAN PROCEEDS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</row>
        <row r="1298">
          <cell r="A1298" t="str">
            <v/>
          </cell>
          <cell r="B1298" t="str">
            <v>Sewer Revenue Totals</v>
          </cell>
          <cell r="C1298">
            <v>7873503.1600000001</v>
          </cell>
          <cell r="D1298">
            <v>4180515.57</v>
          </cell>
          <cell r="E1298">
            <v>9138902.6600000001</v>
          </cell>
          <cell r="F1298">
            <v>9003557.2300000004</v>
          </cell>
        </row>
        <row r="1299">
          <cell r="A1299" t="str">
            <v xml:space="preserve"> </v>
          </cell>
        </row>
        <row r="1300">
          <cell r="A1300" t="str">
            <v>G -1910-0-000</v>
          </cell>
          <cell r="B1300" t="str">
            <v>SWER-UNALLOCATED INSURANCE: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</row>
        <row r="1301">
          <cell r="A1301" t="str">
            <v>G -1910-4-000</v>
          </cell>
          <cell r="B1301" t="str">
            <v>SEWER-UNALLOCATED INSURANCE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</row>
        <row r="1302">
          <cell r="A1302" t="str">
            <v>G -1910-4-060</v>
          </cell>
          <cell r="B1302" t="str">
            <v/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</row>
        <row r="1303">
          <cell r="A1303" t="str">
            <v>G -1910-4-310</v>
          </cell>
          <cell r="B1303" t="str">
            <v>SEWER-UNALLOCATED INSURANCE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</row>
        <row r="1304">
          <cell r="A1304" t="str">
            <v>G -1990-4-000</v>
          </cell>
          <cell r="B1304" t="str">
            <v>CONTINGENCY ACCOUNT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</row>
        <row r="1305">
          <cell r="A1305" t="str">
            <v>G -1994-4-060</v>
          </cell>
          <cell r="B1305" t="str">
            <v>SEWER-SPECIAL ITEM-DEPRECIATION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</row>
        <row r="1306">
          <cell r="A1306" t="str">
            <v>G -8120-0-000</v>
          </cell>
          <cell r="B1306" t="str">
            <v>SEWER DEPT: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</row>
        <row r="1307">
          <cell r="A1307" t="str">
            <v>G -8120-1-000</v>
          </cell>
          <cell r="B1307" t="str">
            <v>SEWER PERSONAL SERVICES</v>
          </cell>
          <cell r="C1307">
            <v>285300</v>
          </cell>
          <cell r="D1307">
            <v>233772.48</v>
          </cell>
          <cell r="E1307">
            <v>303239.45</v>
          </cell>
          <cell r="F1307">
            <v>303239.45</v>
          </cell>
        </row>
        <row r="1308">
          <cell r="A1308" t="str">
            <v>G -8120-2-000</v>
          </cell>
          <cell r="B1308" t="str">
            <v>SEWER EQUIPMENT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</row>
        <row r="1309">
          <cell r="A1309" t="str">
            <v>G -8120-2-114</v>
          </cell>
          <cell r="B1309" t="str">
            <v>SEWER-EQUIP-COMPUTER EQUIP &amp; SFTWR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</row>
        <row r="1310">
          <cell r="A1310" t="str">
            <v>G -8120-2-259</v>
          </cell>
          <cell r="B1310" t="str">
            <v>SEWER-EQUIP-PORTABLE RADIOS</v>
          </cell>
          <cell r="C1310">
            <v>0</v>
          </cell>
          <cell r="D1310">
            <v>0</v>
          </cell>
          <cell r="E1310">
            <v>0</v>
          </cell>
          <cell r="F1310">
            <v>0</v>
          </cell>
        </row>
        <row r="1311">
          <cell r="A1311" t="str">
            <v>G -8120-2-262</v>
          </cell>
          <cell r="B1311" t="str">
            <v>SEWER-EQUIP-SMALL TOOLS</v>
          </cell>
          <cell r="C1311">
            <v>5000</v>
          </cell>
          <cell r="D1311">
            <v>966</v>
          </cell>
          <cell r="E1311">
            <v>4216.07</v>
          </cell>
          <cell r="F1311">
            <v>4216.07</v>
          </cell>
        </row>
        <row r="1312">
          <cell r="A1312" t="str">
            <v>G -8120-2-266</v>
          </cell>
          <cell r="B1312" t="str">
            <v>SEWER-EQUIP-SMALL EQUIPMENT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</row>
        <row r="1313">
          <cell r="A1313" t="str">
            <v>G -8120-2-404</v>
          </cell>
          <cell r="B1313" t="str">
            <v>SEWER-EQUIP-VACTOR-TRUCK#18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</row>
        <row r="1314">
          <cell r="A1314" t="str">
            <v>G -8120-2-625</v>
          </cell>
          <cell r="B1314" t="str">
            <v>SEWER-EQUIP-RP BROWN ST SANITARY PS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</row>
        <row r="1315">
          <cell r="A1315" t="str">
            <v>G -8120-2-650</v>
          </cell>
          <cell r="B1315" t="str">
            <v>SEWER-EQUIP-LAT CAMERA/CSO METER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</row>
        <row r="1316">
          <cell r="A1316" t="str">
            <v>G -8120-2-655</v>
          </cell>
          <cell r="B1316" t="str">
            <v>SEWER-EQUIP-BACKHOE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</row>
        <row r="1317">
          <cell r="A1317" t="str">
            <v>G -8120-2-656</v>
          </cell>
          <cell r="B1317" t="str">
            <v>SEWER-EQUIP-HEAVY DUTY MH MAGNET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</row>
        <row r="1318">
          <cell r="A1318" t="str">
            <v>G -8120-2-657</v>
          </cell>
          <cell r="B1318" t="str">
            <v>SEWER-EQUIP-SAFETY SIGNS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</row>
        <row r="1319">
          <cell r="A1319" t="str">
            <v>G -8120-2-658</v>
          </cell>
          <cell r="B1319" t="str">
            <v>SEWER-EQUIP-NEW CAMERA HEAD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</row>
        <row r="1320">
          <cell r="A1320" t="str">
            <v>G -8120-2-659</v>
          </cell>
          <cell r="B1320" t="str">
            <v>SEWER-EQUIP-CONFINED SPACE RESCUE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</row>
        <row r="1321">
          <cell r="A1321" t="str">
            <v>G -8120-2-660</v>
          </cell>
          <cell r="B1321" t="str">
            <v>SEWER-EQUIP-1.5 TON P/UP TRUCK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</row>
        <row r="1322">
          <cell r="A1322" t="str">
            <v>G -8120-2-663</v>
          </cell>
          <cell r="B1322" t="str">
            <v>SEWER-EQUIP-NOT USED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</row>
        <row r="1323">
          <cell r="A1323" t="str">
            <v>G -8120-2-665</v>
          </cell>
          <cell r="B1323" t="str">
            <v>SEWER-EQUIP-T66 VIDEO TRACTOR W/ACC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</row>
        <row r="1324">
          <cell r="A1324" t="str">
            <v>G -8120-2-667</v>
          </cell>
          <cell r="B1324" t="str">
            <v>SEWER-EQUIP-WHEELS-EXISTING T76 TRACTOR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</row>
        <row r="1325">
          <cell r="A1325" t="str">
            <v>G -8120-2-668</v>
          </cell>
          <cell r="B1325" t="str">
            <v>SEWER-EQUIP-WHEEL-NOT USED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</row>
        <row r="1326">
          <cell r="A1326" t="str">
            <v>G -8120-2-669</v>
          </cell>
          <cell r="B1326" t="str">
            <v>SEWER-EQUIP-4X4 DUMP TRUCK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</row>
        <row r="1327">
          <cell r="A1327" t="str">
            <v>G -8120-2-670</v>
          </cell>
          <cell r="B1327" t="str">
            <v>SEWER EQUIP-NEW SEWER VAC TRUCK</v>
          </cell>
          <cell r="C1327">
            <v>0</v>
          </cell>
          <cell r="D1327">
            <v>0</v>
          </cell>
          <cell r="E1327">
            <v>496500</v>
          </cell>
          <cell r="F1327">
            <v>444066</v>
          </cell>
        </row>
        <row r="1328">
          <cell r="A1328" t="str">
            <v>G -8120-2-671</v>
          </cell>
          <cell r="B1328" t="str">
            <v>SEWER-EQUIP-NEW HOLLAND LOADER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</row>
        <row r="1329">
          <cell r="A1329" t="str">
            <v>G -8120-4-000</v>
          </cell>
          <cell r="B1329" t="str">
            <v>SANITARY SEWER CONTRACTUAL EXPENSES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</row>
        <row r="1330">
          <cell r="A1330" t="str">
            <v>G -8120-4-010</v>
          </cell>
          <cell r="B1330" t="str">
            <v>SEWER -LEGAL SERVICES (C&amp;G)</v>
          </cell>
          <cell r="C1330">
            <v>15000</v>
          </cell>
          <cell r="D1330">
            <v>11008.34</v>
          </cell>
          <cell r="E1330">
            <v>11915</v>
          </cell>
          <cell r="F1330">
            <v>11915</v>
          </cell>
        </row>
        <row r="1331">
          <cell r="A1331" t="str">
            <v>G -8120-4-022</v>
          </cell>
          <cell r="B1331" t="str">
            <v>SEWER-FISCAL AGENT FEE (BOND)</v>
          </cell>
          <cell r="C1331">
            <v>205000</v>
          </cell>
          <cell r="D1331">
            <v>164494</v>
          </cell>
          <cell r="E1331">
            <v>188999.5</v>
          </cell>
          <cell r="F1331">
            <v>188999.5</v>
          </cell>
        </row>
        <row r="1332">
          <cell r="A1332" t="str">
            <v>G -8120-4-101</v>
          </cell>
          <cell r="B1332" t="str">
            <v>SEWER-OFFICE SUPPLIES</v>
          </cell>
          <cell r="C1332">
            <v>1000</v>
          </cell>
          <cell r="D1332">
            <v>586.79999999999995</v>
          </cell>
          <cell r="E1332">
            <v>999.08</v>
          </cell>
          <cell r="F1332">
            <v>999.08</v>
          </cell>
        </row>
        <row r="1333">
          <cell r="A1333" t="str">
            <v>G -8120-4-103</v>
          </cell>
          <cell r="B1333" t="str">
            <v>SEWER-MAIL/PSTG/FEDEX</v>
          </cell>
          <cell r="C1333">
            <v>7000</v>
          </cell>
          <cell r="D1333">
            <v>1990.91</v>
          </cell>
          <cell r="E1333">
            <v>1917.01</v>
          </cell>
          <cell r="F1333">
            <v>1917.01</v>
          </cell>
        </row>
        <row r="1334">
          <cell r="A1334" t="str">
            <v>G -8120-4-105</v>
          </cell>
          <cell r="B1334" t="str">
            <v>SEWER-CENTRAL PRINTING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</row>
        <row r="1335">
          <cell r="A1335" t="str">
            <v>G -8120-4-126</v>
          </cell>
          <cell r="B1335" t="str">
            <v>SEWER-INTERNET ACCESS</v>
          </cell>
          <cell r="C1335">
            <v>0</v>
          </cell>
          <cell r="D1335">
            <v>0</v>
          </cell>
          <cell r="E1335">
            <v>0</v>
          </cell>
          <cell r="F1335">
            <v>0</v>
          </cell>
        </row>
        <row r="1336">
          <cell r="A1336" t="str">
            <v>G -8120-4-133</v>
          </cell>
          <cell r="B1336" t="str">
            <v>SEWER-COMPUTER EQUIP &amp; SOFTWARE</v>
          </cell>
          <cell r="C1336">
            <v>2000</v>
          </cell>
          <cell r="D1336">
            <v>1920.95</v>
          </cell>
          <cell r="E1336">
            <v>1995.65</v>
          </cell>
          <cell r="F1336">
            <v>1995.65</v>
          </cell>
        </row>
        <row r="1337">
          <cell r="A1337" t="str">
            <v>G -8120-4-134</v>
          </cell>
          <cell r="B1337" t="str">
            <v>SEWER-WPN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</row>
        <row r="1338">
          <cell r="A1338" t="str">
            <v>G -8120-4-150</v>
          </cell>
          <cell r="B1338" t="str">
            <v>SEWER-COPIER/FAX LEASE</v>
          </cell>
          <cell r="C1338">
            <v>0</v>
          </cell>
          <cell r="D1338">
            <v>0</v>
          </cell>
          <cell r="E1338">
            <v>0</v>
          </cell>
          <cell r="F1338">
            <v>0</v>
          </cell>
        </row>
        <row r="1339">
          <cell r="A1339" t="str">
            <v>G -8120-4-240</v>
          </cell>
          <cell r="B1339" t="str">
            <v>SEWER-REPAIRS TO SEWER VAC</v>
          </cell>
          <cell r="C1339">
            <v>7500</v>
          </cell>
          <cell r="D1339">
            <v>1736.89</v>
          </cell>
          <cell r="E1339">
            <v>10928.55</v>
          </cell>
          <cell r="F1339">
            <v>10928.55</v>
          </cell>
        </row>
        <row r="1340">
          <cell r="A1340" t="str">
            <v>G -8120-4-251</v>
          </cell>
          <cell r="B1340" t="str">
            <v>SEWER-TIRES</v>
          </cell>
          <cell r="C1340">
            <v>2500</v>
          </cell>
          <cell r="D1340">
            <v>0</v>
          </cell>
          <cell r="E1340">
            <v>0</v>
          </cell>
          <cell r="F1340">
            <v>0</v>
          </cell>
        </row>
        <row r="1341">
          <cell r="A1341" t="str">
            <v>G -8120-4-254</v>
          </cell>
          <cell r="B1341" t="str">
            <v>SEWER-VEHICLE REPAIR PARTS</v>
          </cell>
          <cell r="C1341">
            <v>7500</v>
          </cell>
          <cell r="D1341">
            <v>1031.8499999999999</v>
          </cell>
          <cell r="E1341">
            <v>6322.11</v>
          </cell>
          <cell r="F1341">
            <v>6322.11</v>
          </cell>
        </row>
        <row r="1342">
          <cell r="A1342" t="str">
            <v>G -8120-4-265</v>
          </cell>
          <cell r="B1342" t="str">
            <v>SEWER-DEGREASER</v>
          </cell>
          <cell r="C1342">
            <v>1000</v>
          </cell>
          <cell r="D1342">
            <v>0</v>
          </cell>
          <cell r="E1342">
            <v>212.33</v>
          </cell>
          <cell r="F1342">
            <v>212.33</v>
          </cell>
        </row>
        <row r="1343">
          <cell r="A1343" t="str">
            <v>G -8120-4-339</v>
          </cell>
          <cell r="B1343" t="str">
            <v>SEWER-TELE SYSTEM REPAIRS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</row>
        <row r="1344">
          <cell r="A1344" t="str">
            <v>G -8120-4-340</v>
          </cell>
          <cell r="B1344" t="str">
            <v>SEWER-CELLULAR (VERIZON)</v>
          </cell>
          <cell r="C1344">
            <v>600</v>
          </cell>
          <cell r="D1344">
            <v>320.95</v>
          </cell>
          <cell r="E1344">
            <v>381.48</v>
          </cell>
          <cell r="F1344">
            <v>381.48</v>
          </cell>
        </row>
        <row r="1345">
          <cell r="A1345" t="str">
            <v>G -8120-4-341</v>
          </cell>
          <cell r="B1345" t="str">
            <v>SEWER-TELEPHONE (NEXTIVA)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</row>
        <row r="1346">
          <cell r="A1346" t="str">
            <v>G -8120-4-342</v>
          </cell>
          <cell r="B1346" t="str">
            <v>SEWER-TELEPHONE (LONG DIST)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</row>
        <row r="1347">
          <cell r="A1347" t="str">
            <v>G -8120-4-344</v>
          </cell>
          <cell r="B1347" t="str">
            <v>SEWER-PAGERS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</row>
        <row r="1348">
          <cell r="A1348" t="str">
            <v>G -8120-4-351</v>
          </cell>
          <cell r="B1348" t="str">
            <v>SEWER-720 RIVERSIDE DR - CSO ELECTRIC</v>
          </cell>
          <cell r="C1348">
            <v>0</v>
          </cell>
          <cell r="D1348">
            <v>0</v>
          </cell>
          <cell r="E1348">
            <v>0</v>
          </cell>
          <cell r="F1348">
            <v>0</v>
          </cell>
        </row>
        <row r="1349">
          <cell r="A1349" t="str">
            <v>G -8120-4-522</v>
          </cell>
          <cell r="B1349" t="str">
            <v>SEWER-PROTECTIVE CLOTHING</v>
          </cell>
          <cell r="C1349">
            <v>300</v>
          </cell>
          <cell r="D1349">
            <v>0</v>
          </cell>
          <cell r="E1349">
            <v>252.94</v>
          </cell>
          <cell r="F1349">
            <v>252.94</v>
          </cell>
        </row>
        <row r="1350">
          <cell r="A1350" t="str">
            <v>G -8120-4-610</v>
          </cell>
          <cell r="B1350" t="str">
            <v>SEWER-S.P.D.E. FEE</v>
          </cell>
          <cell r="C1350">
            <v>8000</v>
          </cell>
          <cell r="D1350">
            <v>2450</v>
          </cell>
          <cell r="E1350">
            <v>5576.25</v>
          </cell>
          <cell r="F1350">
            <v>5576.25</v>
          </cell>
        </row>
        <row r="1351">
          <cell r="A1351" t="str">
            <v>G -8120-4-611</v>
          </cell>
          <cell r="B1351" t="str">
            <v>SEWER-GRAND AVE-TOU CDBG PHASE 2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</row>
        <row r="1352">
          <cell r="A1352" t="str">
            <v>G -8120-4-612</v>
          </cell>
          <cell r="B1352" t="str">
            <v>SEWER-GRAND AVE CORRIDOR BALDWIN/CHARLES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</row>
        <row r="1353">
          <cell r="A1353" t="str">
            <v>G -8120-4-620</v>
          </cell>
          <cell r="B1353" t="str">
            <v>SEWER-SYSTEM REPAIRS</v>
          </cell>
          <cell r="C1353">
            <v>100000</v>
          </cell>
          <cell r="D1353">
            <v>41789.18</v>
          </cell>
          <cell r="E1353">
            <v>76489.41</v>
          </cell>
          <cell r="F1353">
            <v>53264.69</v>
          </cell>
        </row>
        <row r="1354">
          <cell r="A1354" t="str">
            <v>G -8120-4-621</v>
          </cell>
          <cell r="B1354" t="str">
            <v>SEWER-INTERCEPTOR B (HARRISON/HUDSON)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</row>
        <row r="1355">
          <cell r="A1355" t="str">
            <v>G -8120-4-622</v>
          </cell>
          <cell r="B1355" t="str">
            <v>SEWER-VIDEO SEWER LINES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</row>
        <row r="1356">
          <cell r="A1356" t="str">
            <v>G -8120-4-623</v>
          </cell>
          <cell r="B1356" t="str">
            <v>SEWER-SEWER R.O.W.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</row>
        <row r="1357">
          <cell r="A1357" t="str">
            <v>G -8120-4-624</v>
          </cell>
          <cell r="B1357" t="str">
            <v>SEWER-SEWER DYE</v>
          </cell>
          <cell r="C1357">
            <v>100</v>
          </cell>
          <cell r="D1357">
            <v>0</v>
          </cell>
          <cell r="E1357">
            <v>0</v>
          </cell>
          <cell r="F1357">
            <v>0</v>
          </cell>
        </row>
        <row r="1358">
          <cell r="A1358" t="str">
            <v>G -8120-4-625</v>
          </cell>
          <cell r="B1358" t="str">
            <v>SEWER-U.F.P.O. MARKING PAINT</v>
          </cell>
          <cell r="C1358">
            <v>1000</v>
          </cell>
          <cell r="D1358">
            <v>997.31</v>
          </cell>
          <cell r="E1358">
            <v>466.03</v>
          </cell>
          <cell r="F1358">
            <v>466.03</v>
          </cell>
        </row>
        <row r="1359">
          <cell r="A1359" t="str">
            <v>G -8120-4-626</v>
          </cell>
          <cell r="B1359" t="str">
            <v>SEWER-MAINT/RPR PRTS-SEWVIDEOSYS</v>
          </cell>
          <cell r="C1359">
            <v>5000</v>
          </cell>
          <cell r="D1359">
            <v>0</v>
          </cell>
          <cell r="E1359">
            <v>0</v>
          </cell>
          <cell r="F1359">
            <v>0</v>
          </cell>
        </row>
        <row r="1360">
          <cell r="A1360" t="str">
            <v>G -8120-4-627</v>
          </cell>
          <cell r="B1360" t="str">
            <v>SEWER-DEC REQ VALVE REPAIR</v>
          </cell>
          <cell r="C1360">
            <v>50000</v>
          </cell>
          <cell r="D1360">
            <v>0</v>
          </cell>
          <cell r="E1360">
            <v>0</v>
          </cell>
          <cell r="F1360">
            <v>0</v>
          </cell>
        </row>
        <row r="1361">
          <cell r="A1361" t="str">
            <v>G -8120-4-650</v>
          </cell>
          <cell r="B1361" t="str">
            <v>SEWER-CSO OVERFLOW EVENT-SAMPLES</v>
          </cell>
          <cell r="C1361">
            <v>7500</v>
          </cell>
          <cell r="D1361">
            <v>3292.5</v>
          </cell>
          <cell r="E1361">
            <v>1082.9000000000001</v>
          </cell>
          <cell r="F1361">
            <v>1082.9000000000001</v>
          </cell>
        </row>
        <row r="1362">
          <cell r="A1362" t="str">
            <v>G -8120-4-651</v>
          </cell>
          <cell r="B1362" t="str">
            <v>SEWER-CSO ELECTRICITY</v>
          </cell>
          <cell r="C1362">
            <v>2700</v>
          </cell>
          <cell r="D1362">
            <v>530.44000000000005</v>
          </cell>
          <cell r="E1362">
            <v>1007.1</v>
          </cell>
          <cell r="F1362">
            <v>1007.1</v>
          </cell>
        </row>
        <row r="1363">
          <cell r="A1363" t="str">
            <v>G -8120-4-652</v>
          </cell>
          <cell r="B1363" t="str">
            <v>SEWER-CSO FLOW METER CALIBRATION</v>
          </cell>
          <cell r="C1363">
            <v>7500</v>
          </cell>
          <cell r="D1363">
            <v>0</v>
          </cell>
          <cell r="E1363">
            <v>8377.6299999999992</v>
          </cell>
          <cell r="F1363">
            <v>8377.6299999999992</v>
          </cell>
        </row>
        <row r="1364">
          <cell r="A1364" t="str">
            <v>G -8120-4-653</v>
          </cell>
          <cell r="B1364" t="str">
            <v>SEWER-NYS DEC FLOW MONITORING PLN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</row>
        <row r="1365">
          <cell r="A1365" t="str">
            <v>G -8120-4-654</v>
          </cell>
          <cell r="B1365" t="str">
            <v>SEWER-FLOW MONITORING PLAN-ENGRNG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</row>
        <row r="1366">
          <cell r="A1366" t="str">
            <v>G -8120-4-655</v>
          </cell>
          <cell r="B1366" t="str">
            <v>SEWER-DEC RIVER SAMPLE-ENGINEER</v>
          </cell>
          <cell r="C1366">
            <v>25000</v>
          </cell>
          <cell r="D1366">
            <v>13295.62</v>
          </cell>
          <cell r="E1366">
            <v>23922.33</v>
          </cell>
          <cell r="F1366">
            <v>23922.33</v>
          </cell>
        </row>
        <row r="1367">
          <cell r="A1367" t="str">
            <v>G -8120-4-656</v>
          </cell>
          <cell r="B1367" t="str">
            <v>SEWER-CSO OMNI SITE ANNUAL FEE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</row>
        <row r="1368">
          <cell r="A1368" t="str">
            <v>G -8120-4-657</v>
          </cell>
          <cell r="B1368" t="str">
            <v>SEWER-CSO BAR SCREEN MAINTENANCE</v>
          </cell>
          <cell r="C1368">
            <v>10000</v>
          </cell>
          <cell r="D1368">
            <v>0</v>
          </cell>
          <cell r="E1368">
            <v>2244.8000000000002</v>
          </cell>
          <cell r="F1368">
            <v>2244.8000000000002</v>
          </cell>
        </row>
        <row r="1369">
          <cell r="A1369" t="str">
            <v>G -8120-4-663</v>
          </cell>
          <cell r="B1369" t="str">
            <v>SEWER-GAS DETECTOR CALIBRATION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</row>
        <row r="1370">
          <cell r="A1370" t="str">
            <v>G -8120-4-902</v>
          </cell>
          <cell r="B1370" t="str">
            <v>SEWER-AUDIOMETRIC TESTING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</row>
        <row r="1371">
          <cell r="A1371" t="str">
            <v>G -8120-4-915</v>
          </cell>
          <cell r="B1371" t="str">
            <v>SEWER-CLOTHING ALLOWANCE</v>
          </cell>
          <cell r="C1371">
            <v>0</v>
          </cell>
          <cell r="D1371">
            <v>3600</v>
          </cell>
          <cell r="E1371">
            <v>3600</v>
          </cell>
          <cell r="F1371">
            <v>3600</v>
          </cell>
        </row>
        <row r="1372">
          <cell r="A1372" t="str">
            <v>G -8120-4-920</v>
          </cell>
          <cell r="B1372" t="str">
            <v>SEWER-CDL RENEWAL &amp; TESTING</v>
          </cell>
          <cell r="C1372">
            <v>4500</v>
          </cell>
          <cell r="D1372">
            <v>0</v>
          </cell>
          <cell r="E1372">
            <v>129.38</v>
          </cell>
          <cell r="F1372">
            <v>129.38</v>
          </cell>
        </row>
        <row r="1373">
          <cell r="A1373" t="str">
            <v>G -8120-4-921</v>
          </cell>
          <cell r="B1373" t="str">
            <v>SEWER-CDL DRUG TESTING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</row>
        <row r="1374">
          <cell r="A1374" t="str">
            <v>G -8120-4-930</v>
          </cell>
          <cell r="B1374" t="str">
            <v>SEWER-CONFERENCES/MILEAGE/EDUCATE</v>
          </cell>
          <cell r="C1374">
            <v>4000</v>
          </cell>
          <cell r="D1374">
            <v>3700</v>
          </cell>
          <cell r="E1374">
            <v>0</v>
          </cell>
          <cell r="F1374">
            <v>0</v>
          </cell>
        </row>
        <row r="1375">
          <cell r="A1375" t="str">
            <v>G -8120-4-940</v>
          </cell>
          <cell r="B1375" t="str">
            <v>SEWER-JSTP FLOW CHARGES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</row>
        <row r="1376">
          <cell r="A1376" t="str">
            <v>G -8132-4-000</v>
          </cell>
          <cell r="B1376" t="str">
            <v>SEWER-REFUND OF SEWER RENTS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</row>
        <row r="1377">
          <cell r="A1377" t="str">
            <v>G -8760-0-000</v>
          </cell>
          <cell r="B1377" t="str">
            <v>DISASTER RELIEF FUND SEWER: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</row>
        <row r="1378">
          <cell r="A1378" t="str">
            <v>G -8760-1-000</v>
          </cell>
          <cell r="B1378" t="str">
            <v>SEWER FUND-DISASTER RELIEF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</row>
        <row r="1379">
          <cell r="A1379" t="str">
            <v>G -8760-2-812</v>
          </cell>
          <cell r="B1379" t="str">
            <v>DISASTER RELIEF-EQUIPMENT REPLACEMENT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</row>
        <row r="1380">
          <cell r="A1380" t="str">
            <v>G -8760-4-019</v>
          </cell>
          <cell r="B1380" t="str">
            <v>DISASTER RELIEF-SEWER EXPENSE-COVID 19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</row>
        <row r="1381">
          <cell r="A1381" t="str">
            <v>G -8760-4-812</v>
          </cell>
          <cell r="B1381" t="str">
            <v>DISASTER RELIEF-SEWER FUND-EXPENDITURE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</row>
        <row r="1382">
          <cell r="A1382" t="str">
            <v>G -8760-4-816</v>
          </cell>
          <cell r="B1382" t="str">
            <v>DISASTER RELIEF-SANITARY SEWER-FLD RLTD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</row>
        <row r="1383">
          <cell r="A1383" t="str">
            <v>G -9010-8-000</v>
          </cell>
          <cell r="B1383" t="str">
            <v>NYS EMPLOYEES' RETIREMENT</v>
          </cell>
          <cell r="C1383">
            <v>0</v>
          </cell>
          <cell r="D1383">
            <v>0</v>
          </cell>
          <cell r="E1383">
            <v>0</v>
          </cell>
          <cell r="F1383">
            <v>0</v>
          </cell>
        </row>
        <row r="1384">
          <cell r="A1384" t="str">
            <v>G -9010-8-010</v>
          </cell>
          <cell r="B1384" t="str">
            <v>SEW-EMPLOYEE BENEFIT-NYS RETIREMENT</v>
          </cell>
          <cell r="C1384">
            <v>38443.96</v>
          </cell>
          <cell r="D1384">
            <v>34260.57</v>
          </cell>
          <cell r="E1384">
            <v>37768.39</v>
          </cell>
          <cell r="F1384">
            <v>28802.69</v>
          </cell>
        </row>
        <row r="1385">
          <cell r="A1385" t="str">
            <v>G -9030-8-000</v>
          </cell>
          <cell r="B1385" t="str">
            <v>SOCIAL SECURITY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</row>
        <row r="1386">
          <cell r="A1386" t="str">
            <v>G -9030-8-030</v>
          </cell>
          <cell r="B1386" t="str">
            <v>SEW-EMPLOYEE BENEFIT-SOCIAL SECURITY</v>
          </cell>
          <cell r="C1386">
            <v>17688.599999999999</v>
          </cell>
          <cell r="D1386">
            <v>14441.39</v>
          </cell>
          <cell r="E1386">
            <v>18013.400000000001</v>
          </cell>
          <cell r="F1386">
            <v>18013.400000000001</v>
          </cell>
        </row>
        <row r="1387">
          <cell r="A1387" t="str">
            <v>G -9035-8-000</v>
          </cell>
          <cell r="B1387" t="str">
            <v>MEDICARE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</row>
        <row r="1388">
          <cell r="A1388" t="str">
            <v>G -9035-8-035</v>
          </cell>
          <cell r="B1388" t="str">
            <v>SEW-EMPLOYEE BENEFIT - MEDICARE</v>
          </cell>
          <cell r="C1388">
            <v>4136.8500000000004</v>
          </cell>
          <cell r="D1388">
            <v>3377.44</v>
          </cell>
          <cell r="E1388">
            <v>4212.8100000000004</v>
          </cell>
          <cell r="F1388">
            <v>4212.8100000000004</v>
          </cell>
        </row>
        <row r="1389">
          <cell r="A1389" t="str">
            <v>G -9040-8-000</v>
          </cell>
          <cell r="B1389" t="str">
            <v>WORKMENS COMPENSATION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</row>
        <row r="1390">
          <cell r="A1390" t="str">
            <v>G -9040-8-040</v>
          </cell>
          <cell r="B1390" t="str">
            <v>SEW-EMPLOYEEBENEFIT-WORKERS COMPENSATION</v>
          </cell>
          <cell r="C1390">
            <v>17326.169999999998</v>
          </cell>
          <cell r="D1390">
            <v>11199.05</v>
          </cell>
          <cell r="E1390">
            <v>17216.419999999998</v>
          </cell>
          <cell r="F1390">
            <v>17216.419999999998</v>
          </cell>
        </row>
        <row r="1391">
          <cell r="A1391" t="str">
            <v>G -9050-8-050</v>
          </cell>
          <cell r="B1391" t="str">
            <v>SEW-EMPLOYEEBENEFIT-UNEMPLOYMENT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</row>
        <row r="1392">
          <cell r="A1392" t="str">
            <v>G -9060-8-000</v>
          </cell>
          <cell r="B1392" t="str">
            <v>HOSPITAL MEDICAL &amp; DENTAL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</row>
        <row r="1393">
          <cell r="A1393" t="str">
            <v>G -9060-8-055</v>
          </cell>
          <cell r="B1393" t="str">
            <v>SEW-EMPLOYEEBENEFIT-MEDICARE REIMBURSMNT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</row>
        <row r="1394">
          <cell r="A1394" t="str">
            <v>G -9060-8-060</v>
          </cell>
          <cell r="B1394" t="str">
            <v>SEW-EMPLOYEEBENEFIT-HOS/MED/DNTL INS</v>
          </cell>
          <cell r="C1394">
            <v>83764.160000000003</v>
          </cell>
          <cell r="D1394">
            <v>32839.550000000003</v>
          </cell>
          <cell r="E1394">
            <v>90786.22</v>
          </cell>
          <cell r="F1394">
            <v>74763.78</v>
          </cell>
        </row>
        <row r="1395">
          <cell r="A1395" t="str">
            <v>G -9060-8-065</v>
          </cell>
          <cell r="B1395" t="str">
            <v>SEW-EMPLOYEEBENEFIT-HOS/MED/DNTL-RETIREE</v>
          </cell>
          <cell r="C1395">
            <v>21009.18</v>
          </cell>
          <cell r="D1395">
            <v>46040.91</v>
          </cell>
          <cell r="E1395">
            <v>46470.03</v>
          </cell>
          <cell r="F1395">
            <v>46470.03</v>
          </cell>
        </row>
        <row r="1396">
          <cell r="A1396" t="str">
            <v>G -9120-4-915</v>
          </cell>
          <cell r="B1396" t="str">
            <v>SEWER DEPT-CNTRCTL - CLOTHING ALLOWANCE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</row>
        <row r="1397">
          <cell r="A1397" t="str">
            <v>G -9730-7-000</v>
          </cell>
          <cell r="B1397" t="str">
            <v>GENERAL FUND G9730-7 INTEREST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</row>
        <row r="1398">
          <cell r="A1398" t="str">
            <v>G -9901-9-000</v>
          </cell>
          <cell r="B1398" t="str">
            <v>INTERFUND TRANSFERS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</row>
        <row r="1399">
          <cell r="A1399" t="str">
            <v>G -9901-9-010</v>
          </cell>
          <cell r="B1399" t="str">
            <v>SEW-TO-CAP BAN PAYMENTS</v>
          </cell>
          <cell r="C1399">
            <v>500790.88</v>
          </cell>
          <cell r="D1399">
            <v>167290.88</v>
          </cell>
          <cell r="E1399">
            <v>433409.43</v>
          </cell>
          <cell r="F1399">
            <v>185851.32</v>
          </cell>
        </row>
        <row r="1400">
          <cell r="A1400" t="str">
            <v>G -9901-9-015</v>
          </cell>
          <cell r="B1400" t="str">
            <v>SEW-TO-DEBT SERVICE BOND PAYMENTS</v>
          </cell>
          <cell r="C1400">
            <v>4645058.13</v>
          </cell>
          <cell r="D1400">
            <v>3925123.56</v>
          </cell>
          <cell r="E1400">
            <v>4693789.42</v>
          </cell>
          <cell r="F1400">
            <v>4693789.42</v>
          </cell>
        </row>
        <row r="1401">
          <cell r="A1401" t="str">
            <v>G -9910-4-000</v>
          </cell>
          <cell r="B1401" t="str">
            <v>SEW-TO-GEN GAS/OIL&amp;DIESEL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</row>
        <row r="1402">
          <cell r="A1402" t="str">
            <v>G -9910-5-000</v>
          </cell>
          <cell r="B1402" t="str">
            <v>TO WATER FOR SERVICES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</row>
        <row r="1403">
          <cell r="A1403" t="str">
            <v>G -9910-6-110</v>
          </cell>
          <cell r="B1403" t="str">
            <v>2011 FLOOD BAN - PRINCIPAL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</row>
        <row r="1404">
          <cell r="A1404" t="str">
            <v>G -9910-7-110</v>
          </cell>
          <cell r="B1404" t="str">
            <v>2011 FLOOD BAN - INTEREST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</row>
        <row r="1405">
          <cell r="A1405" t="str">
            <v>G -9910-9-000</v>
          </cell>
          <cell r="B1405" t="str">
            <v>INTERFUND TRANSFERS- SERVICES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</row>
        <row r="1406">
          <cell r="A1406" t="str">
            <v>G -9910-9-075</v>
          </cell>
          <cell r="B1406" t="str">
            <v>SEW-TO-GEN FOR SERVICES &amp; LIAB INS</v>
          </cell>
          <cell r="C1406">
            <v>628994.35</v>
          </cell>
          <cell r="D1406">
            <v>0</v>
          </cell>
          <cell r="E1406">
            <v>241211.54</v>
          </cell>
          <cell r="F1406">
            <v>241211.54</v>
          </cell>
        </row>
        <row r="1407">
          <cell r="A1407" t="str">
            <v>G -9910-9-080</v>
          </cell>
          <cell r="B1407" t="str">
            <v>SEW-TO-GEN N. BROAD ST RECON</v>
          </cell>
          <cell r="C1407">
            <v>0</v>
          </cell>
          <cell r="D1407">
            <v>0</v>
          </cell>
          <cell r="E1407">
            <v>500000</v>
          </cell>
          <cell r="F1407">
            <v>500000</v>
          </cell>
        </row>
        <row r="1408">
          <cell r="A1408" t="str">
            <v>G -9910-9-081</v>
          </cell>
          <cell r="B1408" t="str">
            <v>SEW-TO-GEN DAVIS AVE</v>
          </cell>
          <cell r="C1408">
            <v>0</v>
          </cell>
          <cell r="D1408">
            <v>0</v>
          </cell>
          <cell r="E1408">
            <v>400000</v>
          </cell>
          <cell r="F1408">
            <v>400000</v>
          </cell>
        </row>
        <row r="1409">
          <cell r="A1409" t="str">
            <v>G -9910-9-082</v>
          </cell>
          <cell r="B1409" t="str">
            <v>SEW-TO-GEN GRAND AVE OVERUN</v>
          </cell>
          <cell r="C1409">
            <v>0</v>
          </cell>
          <cell r="D1409">
            <v>0</v>
          </cell>
          <cell r="E1409">
            <v>50000</v>
          </cell>
          <cell r="F1409">
            <v>50000</v>
          </cell>
        </row>
        <row r="1410">
          <cell r="A1410" t="str">
            <v>G -9910-9-083</v>
          </cell>
          <cell r="B1410" t="str">
            <v>SEW-TO-GEN CAD SYS/PLOTTER GRND/OVRRN</v>
          </cell>
          <cell r="C1410">
            <v>0</v>
          </cell>
          <cell r="D1410">
            <v>0</v>
          </cell>
          <cell r="E1410">
            <v>7000</v>
          </cell>
          <cell r="F1410">
            <v>7000</v>
          </cell>
        </row>
        <row r="1411">
          <cell r="A1411" t="str">
            <v>G -9910-9-084</v>
          </cell>
          <cell r="B1411" t="str">
            <v>Sewer Control Account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</row>
        <row r="1412">
          <cell r="A1412" t="str">
            <v>G -9910-9-085</v>
          </cell>
          <cell r="B1412" t="str">
            <v>SEW-TO-GEN DPW FACILITY</v>
          </cell>
          <cell r="C1412">
            <v>0</v>
          </cell>
          <cell r="D1412">
            <v>0</v>
          </cell>
          <cell r="E1412">
            <v>1440000</v>
          </cell>
          <cell r="F1412">
            <v>1440000</v>
          </cell>
        </row>
        <row r="1413">
          <cell r="A1413" t="str">
            <v>G -9910-9-260</v>
          </cell>
          <cell r="B1413" t="str">
            <v>SEW-TO-GEN GAS/DIESEL/OIL</v>
          </cell>
          <cell r="C1413">
            <v>9000</v>
          </cell>
          <cell r="D1413">
            <v>0</v>
          </cell>
          <cell r="E1413">
            <v>8250</v>
          </cell>
          <cell r="F1413">
            <v>8250</v>
          </cell>
        </row>
        <row r="1414">
          <cell r="A1414" t="str">
            <v>G -9910-9-261</v>
          </cell>
          <cell r="B1414" t="str">
            <v>SEW-TO-GEN DEF FUEL ADDITIVE</v>
          </cell>
          <cell r="C1414">
            <v>5000</v>
          </cell>
          <cell r="D1414">
            <v>0</v>
          </cell>
          <cell r="E1414">
            <v>0</v>
          </cell>
          <cell r="F1414">
            <v>0</v>
          </cell>
        </row>
        <row r="1415">
          <cell r="A1415" t="str">
            <v>G -9910-9-262</v>
          </cell>
          <cell r="B1415" t="str">
            <v>SEW-TO-GEN MECHANICS TOOLS</v>
          </cell>
          <cell r="C1415">
            <v>3000</v>
          </cell>
          <cell r="D1415">
            <v>0</v>
          </cell>
          <cell r="E1415">
            <v>0</v>
          </cell>
          <cell r="F1415">
            <v>0</v>
          </cell>
        </row>
        <row r="1416">
          <cell r="A1416" t="str">
            <v>G -9910-9-263</v>
          </cell>
          <cell r="B1416" t="str">
            <v>SEW-TO-GEN TRENCH BOX</v>
          </cell>
          <cell r="C1416">
            <v>15000</v>
          </cell>
          <cell r="D1416">
            <v>0</v>
          </cell>
          <cell r="E1416">
            <v>0</v>
          </cell>
          <cell r="F1416">
            <v>0</v>
          </cell>
        </row>
        <row r="1417">
          <cell r="A1417" t="str">
            <v>G -9910-9-401</v>
          </cell>
          <cell r="B1417" t="str">
            <v>SEW-TO-GEN JCI MAINT CONT</v>
          </cell>
          <cell r="C1417">
            <v>0</v>
          </cell>
          <cell r="D1417">
            <v>0</v>
          </cell>
          <cell r="E1417">
            <v>0</v>
          </cell>
          <cell r="F1417">
            <v>0</v>
          </cell>
        </row>
        <row r="1418">
          <cell r="A1418" t="str">
            <v>G -9930-6-000</v>
          </cell>
          <cell r="B1418" t="str">
            <v>PRINCIPAL - CSO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</row>
        <row r="1419">
          <cell r="A1419" t="str">
            <v>G -9930-6-010</v>
          </cell>
          <cell r="B1419" t="str">
            <v>PRINCIPAL-C7-6201-03-01 (2009 CWSRF) - O</v>
          </cell>
          <cell r="C1419">
            <v>0</v>
          </cell>
          <cell r="D1419">
            <v>0</v>
          </cell>
          <cell r="E1419">
            <v>0</v>
          </cell>
          <cell r="F1419">
            <v>0</v>
          </cell>
        </row>
        <row r="1420">
          <cell r="A1420" t="str">
            <v>G -9930-6-020</v>
          </cell>
          <cell r="B1420" t="str">
            <v>2002G JSTP-UPGRADE-PRIN-EFC</v>
          </cell>
          <cell r="C1420">
            <v>0</v>
          </cell>
          <cell r="D1420">
            <v>0</v>
          </cell>
          <cell r="E1420">
            <v>0</v>
          </cell>
          <cell r="F1420">
            <v>0</v>
          </cell>
        </row>
        <row r="1421">
          <cell r="A1421" t="str">
            <v>G -9930-6-050</v>
          </cell>
          <cell r="B1421" t="str">
            <v>2005 JSTP IPGRADE-PRIN-EFC</v>
          </cell>
          <cell r="C1421">
            <v>0</v>
          </cell>
          <cell r="D1421">
            <v>0</v>
          </cell>
          <cell r="E1421">
            <v>0</v>
          </cell>
          <cell r="F1421">
            <v>0</v>
          </cell>
        </row>
        <row r="1422">
          <cell r="A1422" t="str">
            <v>G -9930-6-090</v>
          </cell>
          <cell r="B1422" t="str">
            <v>2009CWRF SERIAL BOND -PRINCIPAL EFC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</row>
        <row r="1423">
          <cell r="A1423" t="str">
            <v>G -9930-6-840</v>
          </cell>
          <cell r="B1423" t="str">
            <v>PRINCIPAL PROJ 84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</row>
        <row r="1424">
          <cell r="A1424" t="str">
            <v>G -9930-6-850</v>
          </cell>
          <cell r="B1424" t="str">
            <v>WASTEWATER TREATMENT PLANT PRINCIPAL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</row>
        <row r="1425">
          <cell r="A1425" t="str">
            <v>G -9930-6-860</v>
          </cell>
          <cell r="B1425" t="str">
            <v>COMPOST BAN PRINC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</row>
        <row r="1426">
          <cell r="A1426" t="str">
            <v>G -9930-6-980</v>
          </cell>
          <cell r="B1426" t="str">
            <v>2012B JSTP-UPGRADE-PRIN-EFC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</row>
        <row r="1427">
          <cell r="A1427" t="str">
            <v>G -9930-7-001</v>
          </cell>
          <cell r="B1427" t="str">
            <v>INTEREST-COMBINED SEWER OVERFLOW PROJ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</row>
        <row r="1428">
          <cell r="A1428" t="str">
            <v>G -9930-7-002</v>
          </cell>
          <cell r="B1428" t="str">
            <v>INTEREST-C7-6201-03-01 2009 CWSRF - ODOR</v>
          </cell>
          <cell r="C1428">
            <v>0</v>
          </cell>
          <cell r="D1428">
            <v>0</v>
          </cell>
          <cell r="E1428">
            <v>0</v>
          </cell>
          <cell r="F1428">
            <v>0</v>
          </cell>
        </row>
        <row r="1429">
          <cell r="A1429" t="str">
            <v>G -9930-7-003</v>
          </cell>
          <cell r="B1429" t="str">
            <v>2012 JSTP BAN - INTEREST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</row>
        <row r="1430">
          <cell r="A1430" t="str">
            <v>G -9930-7-020</v>
          </cell>
          <cell r="B1430" t="str">
            <v>2002G JSTP-UPGRADE-INT-EFC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</row>
        <row r="1431">
          <cell r="A1431" t="str">
            <v>G -9930-7-050</v>
          </cell>
          <cell r="B1431" t="str">
            <v>2005 JSTP-UPGRADE-INT-EFC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</row>
        <row r="1432">
          <cell r="A1432" t="str">
            <v>G -9930-7-090</v>
          </cell>
          <cell r="B1432" t="str">
            <v>2009CWSRF SERIAL BOND INTEREST- EFC</v>
          </cell>
          <cell r="C1432">
            <v>0</v>
          </cell>
          <cell r="D1432">
            <v>0</v>
          </cell>
          <cell r="E1432">
            <v>0</v>
          </cell>
          <cell r="F1432">
            <v>-125</v>
          </cell>
        </row>
        <row r="1433">
          <cell r="A1433" t="str">
            <v>G -9930-7-840</v>
          </cell>
          <cell r="B1433" t="str">
            <v>INTEREST PROJ 84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</row>
        <row r="1434">
          <cell r="A1434" t="str">
            <v>G -9930-7-850</v>
          </cell>
          <cell r="B1434" t="str">
            <v>WASTEWATER SERIAL BOND-CLARIFIER INT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</row>
        <row r="1435">
          <cell r="A1435" t="str">
            <v>G -9930-7-860</v>
          </cell>
          <cell r="B1435" t="str">
            <v>INTEREST-COMPOST BAN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</row>
        <row r="1436">
          <cell r="A1436" t="str">
            <v>G -9930-7-980</v>
          </cell>
          <cell r="B1436" t="str">
            <v>2012B JSTP-UPGRADE-INT-EFC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</row>
        <row r="1437">
          <cell r="A1437" t="str">
            <v>G -9930-P-000</v>
          </cell>
          <cell r="B1437" t="str">
            <v>PHASE III-JSTP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</row>
        <row r="1438">
          <cell r="A1438" t="str">
            <v>G -9950-9-001</v>
          </cell>
          <cell r="B1438" t="str">
            <v>SEW-TO-CAP INTERFUND</v>
          </cell>
          <cell r="C1438">
            <v>1119290.8799999999</v>
          </cell>
          <cell r="D1438">
            <v>18500</v>
          </cell>
          <cell r="E1438">
            <v>0</v>
          </cell>
          <cell r="F1438">
            <v>0</v>
          </cell>
        </row>
        <row r="1439">
          <cell r="A1439" t="str">
            <v/>
          </cell>
          <cell r="B1439" t="str">
            <v>Sewer Expenditure Totals</v>
          </cell>
          <cell r="C1439">
            <v>7873503.1599999992</v>
          </cell>
          <cell r="D1439">
            <v>4740557.57</v>
          </cell>
          <cell r="E1439">
            <v>9138902.6600000001</v>
          </cell>
          <cell r="F1439">
            <v>8790572.6899999995</v>
          </cell>
        </row>
        <row r="1440">
          <cell r="A1440" t="str">
            <v xml:space="preserve"> </v>
          </cell>
        </row>
        <row r="1441">
          <cell r="A1441" t="str">
            <v>H1-2401-JSP</v>
          </cell>
          <cell r="B1441" t="str">
            <v>INTEREST EARNINGS - JSTP-PHASE III</v>
          </cell>
          <cell r="C1441">
            <v>0</v>
          </cell>
          <cell r="D1441">
            <v>162198.03</v>
          </cell>
          <cell r="E1441">
            <v>0</v>
          </cell>
          <cell r="F1441">
            <v>32120.46</v>
          </cell>
        </row>
        <row r="1442">
          <cell r="A1442" t="str">
            <v>H1-2680-JSP</v>
          </cell>
          <cell r="B1442" t="str">
            <v>INSURANCE RECOVERY - JSTP-PHASE III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</row>
        <row r="1443">
          <cell r="A1443" t="str">
            <v>H1-3065-JSP</v>
          </cell>
          <cell r="B1443" t="str">
            <v>FEMA RECOVERY MONEY - JSTP-PHASE III</v>
          </cell>
          <cell r="C1443">
            <v>0</v>
          </cell>
          <cell r="D1443">
            <v>5497171.54</v>
          </cell>
          <cell r="E1443">
            <v>0</v>
          </cell>
          <cell r="F1443">
            <v>17508002.989999998</v>
          </cell>
        </row>
        <row r="1444">
          <cell r="A1444" t="str">
            <v>H1-3990-JSP</v>
          </cell>
          <cell r="B1444" t="str">
            <v>EFC-REIMBURSEMENTS - JSTP-PHASE III</v>
          </cell>
          <cell r="C1444">
            <v>0</v>
          </cell>
          <cell r="D1444">
            <v>21492.23</v>
          </cell>
          <cell r="E1444">
            <v>0</v>
          </cell>
          <cell r="F1444">
            <v>3150740.2</v>
          </cell>
        </row>
        <row r="1445">
          <cell r="A1445" t="str">
            <v>H1-5031-JSP</v>
          </cell>
          <cell r="B1445" t="str">
            <v>INTERFUND TRANSFER FROM SEWER - JSTP-PHA</v>
          </cell>
          <cell r="C1445">
            <v>0</v>
          </cell>
          <cell r="D1445">
            <v>0</v>
          </cell>
          <cell r="E1445">
            <v>0</v>
          </cell>
          <cell r="F1445">
            <v>45000</v>
          </cell>
        </row>
        <row r="1446">
          <cell r="A1446" t="str">
            <v>H1-5700-JSP</v>
          </cell>
          <cell r="B1446" t="str">
            <v>PROCEEDS FROM BAN - JSTP-PHASE III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</row>
        <row r="1447">
          <cell r="A1447" t="str">
            <v/>
          </cell>
          <cell r="B1447" t="str">
            <v>JSTP-PHASE III Revenue Totals</v>
          </cell>
          <cell r="C1447">
            <v>0</v>
          </cell>
          <cell r="D1447">
            <v>5680861.8000000007</v>
          </cell>
          <cell r="E1447">
            <v>0</v>
          </cell>
          <cell r="F1447">
            <v>20735863.649999999</v>
          </cell>
        </row>
        <row r="1448">
          <cell r="A1448" t="str">
            <v xml:space="preserve"> </v>
          </cell>
        </row>
        <row r="1449">
          <cell r="A1449" t="str">
            <v>H1-8120-4-JST</v>
          </cell>
          <cell r="B1449" t="str">
            <v>EXPENDITURES - JSTP - PHASE III</v>
          </cell>
          <cell r="C1449">
            <v>0</v>
          </cell>
          <cell r="D1449">
            <v>0</v>
          </cell>
          <cell r="E1449">
            <v>0</v>
          </cell>
          <cell r="F1449">
            <v>0</v>
          </cell>
        </row>
        <row r="1450">
          <cell r="A1450" t="str">
            <v>H1-8760-4-JST</v>
          </cell>
          <cell r="B1450" t="str">
            <v>JSTP FLOOD RECOVERY - PHASE III</v>
          </cell>
          <cell r="C1450">
            <v>0</v>
          </cell>
          <cell r="D1450">
            <v>7709053.5199999996</v>
          </cell>
          <cell r="E1450">
            <v>0</v>
          </cell>
          <cell r="F1450">
            <v>3150738.97</v>
          </cell>
        </row>
        <row r="1451">
          <cell r="A1451" t="str">
            <v>H1-9901-9-JST</v>
          </cell>
          <cell r="B1451" t="str">
            <v>JSTP - BAN INTEREST - PHASE III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</row>
        <row r="1452">
          <cell r="A1452" t="str">
            <v/>
          </cell>
          <cell r="B1452" t="str">
            <v>JSTP-PHASE III Expenditure Totals</v>
          </cell>
          <cell r="C1452">
            <v>0</v>
          </cell>
          <cell r="D1452">
            <v>7709053.5199999996</v>
          </cell>
          <cell r="E1452">
            <v>0</v>
          </cell>
          <cell r="F1452">
            <v>3150738.97</v>
          </cell>
        </row>
        <row r="1453">
          <cell r="A1453" t="str">
            <v xml:space="preserve"> </v>
          </cell>
        </row>
        <row r="1454">
          <cell r="A1454" t="str">
            <v>H2-2401-VP1</v>
          </cell>
          <cell r="B1454" t="str">
            <v>INTEREST INCOME - VP</v>
          </cell>
          <cell r="C1454">
            <v>0</v>
          </cell>
          <cell r="D1454">
            <v>20303.87</v>
          </cell>
          <cell r="E1454">
            <v>0</v>
          </cell>
          <cell r="F1454">
            <v>8257.11</v>
          </cell>
        </row>
        <row r="1455">
          <cell r="A1455" t="str">
            <v>H2-2710-VP1</v>
          </cell>
          <cell r="B1455" t="str">
            <v>PREMIUM ON SALE</v>
          </cell>
          <cell r="C1455">
            <v>0</v>
          </cell>
          <cell r="D1455">
            <v>438747.15</v>
          </cell>
          <cell r="E1455">
            <v>0</v>
          </cell>
          <cell r="F1455">
            <v>136786.72</v>
          </cell>
        </row>
        <row r="1456">
          <cell r="A1456" t="str">
            <v>H2-3501-CHA</v>
          </cell>
          <cell r="B1456" t="str">
            <v>CAP-CONSOLIDATED HIGHWAY AID (CHIPS)</v>
          </cell>
          <cell r="C1456">
            <v>447339.61</v>
          </cell>
          <cell r="D1456">
            <v>166793.95000000001</v>
          </cell>
          <cell r="E1456">
            <v>0</v>
          </cell>
          <cell r="F1456">
            <v>0</v>
          </cell>
        </row>
        <row r="1457">
          <cell r="A1457" t="str">
            <v>H2-3589-PAV</v>
          </cell>
          <cell r="B1457" t="str">
            <v>CAP-NYS HIGHWAY PAVE NY</v>
          </cell>
          <cell r="C1457">
            <v>96222.45</v>
          </cell>
          <cell r="D1457">
            <v>0</v>
          </cell>
          <cell r="E1457">
            <v>0</v>
          </cell>
          <cell r="F1457">
            <v>0</v>
          </cell>
        </row>
        <row r="1458">
          <cell r="A1458" t="str">
            <v>H2-3590-EWR</v>
          </cell>
          <cell r="B1458" t="str">
            <v>CAP-EXTREME WEATHER RECOVERY</v>
          </cell>
          <cell r="C1458">
            <v>105120.93</v>
          </cell>
          <cell r="D1458">
            <v>0</v>
          </cell>
          <cell r="E1458">
            <v>0</v>
          </cell>
          <cell r="F1458">
            <v>0</v>
          </cell>
        </row>
        <row r="1459">
          <cell r="A1459" t="str">
            <v>H2-3591-POP</v>
          </cell>
          <cell r="B1459" t="str">
            <v>CAP-PAVE OUR POTHOLES</v>
          </cell>
          <cell r="C1459">
            <v>63632.97</v>
          </cell>
          <cell r="D1459">
            <v>0</v>
          </cell>
          <cell r="E1459">
            <v>0</v>
          </cell>
          <cell r="F1459">
            <v>0</v>
          </cell>
        </row>
        <row r="1460">
          <cell r="A1460" t="str">
            <v>H2-3592-LAB</v>
          </cell>
          <cell r="B1460" t="str">
            <v>CAP-LESTER AVE BRIDGE REHAB (STATE)</v>
          </cell>
          <cell r="C1460">
            <v>120986.65</v>
          </cell>
          <cell r="D1460">
            <v>63456.56</v>
          </cell>
          <cell r="E1460">
            <v>0</v>
          </cell>
          <cell r="F1460">
            <v>0</v>
          </cell>
        </row>
        <row r="1461">
          <cell r="A1461" t="str">
            <v>H2-4089-VP1</v>
          </cell>
          <cell r="B1461" t="str">
            <v>FEDERAL AID-EMERGENCY DISASTER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</row>
        <row r="1462">
          <cell r="A1462" t="str">
            <v>H2-4326-LAB</v>
          </cell>
          <cell r="B1462" t="str">
            <v>CAP-LESTER AVE BRIDGE REHAB (FEDERAL)</v>
          </cell>
          <cell r="C1462">
            <v>483946.62</v>
          </cell>
          <cell r="D1462">
            <v>170907.56</v>
          </cell>
          <cell r="E1462">
            <v>0</v>
          </cell>
          <cell r="F1462">
            <v>0</v>
          </cell>
        </row>
        <row r="1463">
          <cell r="A1463" t="str">
            <v>H2-5031-BAN</v>
          </cell>
          <cell r="B1463" t="str">
            <v>CAPITAL BAN PROCEEDS</v>
          </cell>
          <cell r="C1463">
            <v>2177466</v>
          </cell>
          <cell r="D1463">
            <v>0</v>
          </cell>
          <cell r="E1463">
            <v>0</v>
          </cell>
          <cell r="F1463">
            <v>0</v>
          </cell>
        </row>
        <row r="1464">
          <cell r="A1464" t="str">
            <v>H2-5031-GEN</v>
          </cell>
          <cell r="B1464" t="str">
            <v>GEN-TO-CAP INTERFUND</v>
          </cell>
          <cell r="C1464">
            <v>8541464.8200000003</v>
          </cell>
          <cell r="D1464">
            <v>6583917.7199999997</v>
          </cell>
          <cell r="E1464">
            <v>0</v>
          </cell>
          <cell r="F1464">
            <v>0</v>
          </cell>
        </row>
        <row r="1465">
          <cell r="A1465" t="str">
            <v>H2-5031-REF</v>
          </cell>
          <cell r="B1465" t="str">
            <v>REF-TO-CAP INTERFUND</v>
          </cell>
          <cell r="C1465">
            <v>196378.2</v>
          </cell>
          <cell r="D1465">
            <v>3500</v>
          </cell>
          <cell r="E1465">
            <v>0</v>
          </cell>
          <cell r="F1465">
            <v>0</v>
          </cell>
        </row>
        <row r="1466">
          <cell r="A1466" t="str">
            <v>H2-5031-SEW</v>
          </cell>
          <cell r="B1466" t="str">
            <v>SEW-TO-CAP INTERFUND</v>
          </cell>
          <cell r="C1466">
            <v>1119290.8799999999</v>
          </cell>
          <cell r="D1466">
            <v>3500</v>
          </cell>
          <cell r="E1466">
            <v>0</v>
          </cell>
          <cell r="F1466">
            <v>0</v>
          </cell>
        </row>
        <row r="1467">
          <cell r="A1467" t="str">
            <v>H2-5031-VP1</v>
          </cell>
          <cell r="B1467" t="str">
            <v>INTERFUND TRANSFERS - VP</v>
          </cell>
          <cell r="C1467">
            <v>0</v>
          </cell>
          <cell r="D1467">
            <v>2425884.33</v>
          </cell>
          <cell r="E1467">
            <v>0</v>
          </cell>
          <cell r="F1467">
            <v>1173416.44</v>
          </cell>
        </row>
        <row r="1468">
          <cell r="A1468" t="str">
            <v>H2-5031-VPJ</v>
          </cell>
          <cell r="B1468" t="str">
            <v>INTERFUND TRANSFER VP-JSTP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</row>
        <row r="1469">
          <cell r="A1469" t="str">
            <v>H2-5031-WAT</v>
          </cell>
          <cell r="B1469" t="str">
            <v>WAT-TO-CAP INTERFUND</v>
          </cell>
          <cell r="C1469">
            <v>584423.18000000005</v>
          </cell>
          <cell r="D1469">
            <v>3500</v>
          </cell>
          <cell r="E1469">
            <v>0</v>
          </cell>
          <cell r="F1469">
            <v>0</v>
          </cell>
        </row>
        <row r="1470">
          <cell r="A1470" t="str">
            <v>H2-5710-VP1</v>
          </cell>
          <cell r="B1470" t="str">
            <v>PROCEEDS FROM SERIAL BONDS - VP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</row>
        <row r="1471">
          <cell r="A1471" t="str">
            <v>H2-5730-VP1</v>
          </cell>
          <cell r="B1471" t="str">
            <v>BAN REDEEMED FROM APPROPRIATIONS - VP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</row>
        <row r="1472">
          <cell r="A1472" t="str">
            <v>H2-5731-VP1</v>
          </cell>
          <cell r="B1472" t="str">
            <v>PROCEEDS FROM BAN-VP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</row>
        <row r="1473">
          <cell r="A1473" t="str">
            <v>H2-5789-VP1</v>
          </cell>
          <cell r="B1473" t="str">
            <v>EPC BORROWING-VP-JCI.EPC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</row>
        <row r="1474">
          <cell r="A1474" t="str">
            <v/>
          </cell>
          <cell r="B1474" t="str">
            <v>VARIABLE PURPOSE Revenue Totals</v>
          </cell>
          <cell r="C1474">
            <v>13936272.309999999</v>
          </cell>
          <cell r="D1474">
            <v>9880511.1400000006</v>
          </cell>
          <cell r="E1474">
            <v>0</v>
          </cell>
          <cell r="F1474">
            <v>1318460.27</v>
          </cell>
        </row>
        <row r="1475">
          <cell r="A1475" t="str">
            <v xml:space="preserve"> </v>
          </cell>
        </row>
        <row r="1476">
          <cell r="A1476" t="str">
            <v>H2-1620-0-000</v>
          </cell>
          <cell r="B1476" t="str">
            <v>WATER FUND-WATER METER PROJECT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</row>
        <row r="1477">
          <cell r="A1477" t="str">
            <v>H2-1620-2-001</v>
          </cell>
          <cell r="B1477" t="str">
            <v>WATER FUND-WATER METER PROJECT - VP</v>
          </cell>
          <cell r="C1477">
            <v>0</v>
          </cell>
          <cell r="D1477">
            <v>0</v>
          </cell>
          <cell r="E1477">
            <v>0</v>
          </cell>
          <cell r="F1477">
            <v>0</v>
          </cell>
        </row>
        <row r="1478">
          <cell r="A1478" t="str">
            <v>H2-1620-2-002</v>
          </cell>
          <cell r="B1478" t="str">
            <v>OPERATIONS OF PLANT/BLDG (JCI.EPC)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</row>
        <row r="1479">
          <cell r="A1479" t="str">
            <v>H2-1640-4-975</v>
          </cell>
          <cell r="B1479" t="str">
            <v>CAP-DPW-60 LESTER AVE BUILDING</v>
          </cell>
          <cell r="C1479">
            <v>2175796.34</v>
          </cell>
          <cell r="D1479">
            <v>2011379.09</v>
          </cell>
          <cell r="E1479">
            <v>0</v>
          </cell>
          <cell r="F1479">
            <v>0</v>
          </cell>
        </row>
        <row r="1480">
          <cell r="A1480" t="str">
            <v>H2-3120-0-000</v>
          </cell>
          <cell r="B1480" t="str">
            <v>PUBLIC SAFETY: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</row>
        <row r="1481">
          <cell r="A1481" t="str">
            <v>H2-3120-2-310</v>
          </cell>
          <cell r="B1481" t="str">
            <v>CAP-POLICE-VEHICLES</v>
          </cell>
          <cell r="C1481">
            <v>92466</v>
          </cell>
          <cell r="D1481">
            <v>48515</v>
          </cell>
          <cell r="E1481">
            <v>0</v>
          </cell>
          <cell r="F1481">
            <v>0</v>
          </cell>
        </row>
        <row r="1482">
          <cell r="A1482" t="str">
            <v>H2-3120-2-VP1</v>
          </cell>
          <cell r="B1482" t="str">
            <v>POLICE - VP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</row>
        <row r="1483">
          <cell r="A1483" t="str">
            <v>H2-3410-2-VP1</v>
          </cell>
          <cell r="B1483" t="str">
            <v>FIRE PROTECTION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</row>
        <row r="1484">
          <cell r="A1484" t="str">
            <v>H2-5110-2-000</v>
          </cell>
          <cell r="B1484" t="str">
            <v>CAP-STREET MAINT-EQUIPMENT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</row>
        <row r="1485">
          <cell r="A1485" t="str">
            <v>H2-5110-2-420</v>
          </cell>
          <cell r="B1485" t="str">
            <v>DUMP TRUCK/PLOW/SANDER (21-22 BDGT)</v>
          </cell>
          <cell r="C1485">
            <v>204376</v>
          </cell>
          <cell r="D1485">
            <v>209077.8</v>
          </cell>
          <cell r="E1485">
            <v>0</v>
          </cell>
          <cell r="F1485">
            <v>0</v>
          </cell>
        </row>
        <row r="1486">
          <cell r="A1486" t="str">
            <v>H2-5110-2-424</v>
          </cell>
          <cell r="B1486" t="str">
            <v>CAP-STREET MAINT-CHIPPER</v>
          </cell>
          <cell r="C1486">
            <v>60000</v>
          </cell>
          <cell r="D1486">
            <v>51520.57</v>
          </cell>
          <cell r="E1486">
            <v>0</v>
          </cell>
          <cell r="F1486">
            <v>0</v>
          </cell>
        </row>
        <row r="1487">
          <cell r="A1487" t="str">
            <v>H2-5110-2-VP1</v>
          </cell>
          <cell r="B1487" t="str">
            <v>MAINTENANCE OF ROADS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</row>
        <row r="1488">
          <cell r="A1488" t="str">
            <v>H2-5112-2-000</v>
          </cell>
          <cell r="B1488" t="str">
            <v>CAP-PERMANENT IMPROV-EQUIPMENT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</row>
        <row r="1489">
          <cell r="A1489" t="str">
            <v>H2-5112-2-010</v>
          </cell>
          <cell r="B1489" t="str">
            <v>CAP-PERM-HWY IMPROVEMENTS (CHIPS)</v>
          </cell>
          <cell r="C1489">
            <v>473794.41</v>
          </cell>
          <cell r="D1489">
            <v>394782.41</v>
          </cell>
          <cell r="E1489">
            <v>0</v>
          </cell>
          <cell r="F1489">
            <v>0</v>
          </cell>
        </row>
        <row r="1490">
          <cell r="A1490" t="str">
            <v>H2-5112-2-012</v>
          </cell>
          <cell r="B1490" t="str">
            <v>CAP-PERM-PAVE NY</v>
          </cell>
          <cell r="C1490">
            <v>96100.45</v>
          </cell>
          <cell r="D1490">
            <v>82007.490000000005</v>
          </cell>
          <cell r="E1490">
            <v>0</v>
          </cell>
          <cell r="F1490">
            <v>0</v>
          </cell>
        </row>
        <row r="1491">
          <cell r="A1491" t="str">
            <v>H2-5112-2-013</v>
          </cell>
          <cell r="B1491" t="str">
            <v>CAP-PERM-EXTREME WEATHER</v>
          </cell>
          <cell r="C1491">
            <v>105120.93</v>
          </cell>
          <cell r="D1491">
            <v>104731.02</v>
          </cell>
          <cell r="E1491">
            <v>0</v>
          </cell>
          <cell r="F1491">
            <v>0</v>
          </cell>
        </row>
        <row r="1492">
          <cell r="A1492" t="str">
            <v>H2-5112-2-017</v>
          </cell>
          <cell r="B1492" t="str">
            <v>CAP-PERM-PAVE OUR POTHOLES</v>
          </cell>
          <cell r="C1492">
            <v>63551.64</v>
          </cell>
          <cell r="D1492">
            <v>55865.84</v>
          </cell>
          <cell r="E1492">
            <v>0</v>
          </cell>
          <cell r="F1492">
            <v>0</v>
          </cell>
        </row>
        <row r="1493">
          <cell r="A1493" t="str">
            <v>H2-5112-2-019</v>
          </cell>
          <cell r="B1493" t="str">
            <v>CAP-PERM-GRAND AVE PH7 IMPROVEMENT</v>
          </cell>
          <cell r="C1493">
            <v>150000</v>
          </cell>
          <cell r="D1493">
            <v>122673.94</v>
          </cell>
          <cell r="E1493">
            <v>0</v>
          </cell>
          <cell r="F1493">
            <v>0</v>
          </cell>
        </row>
        <row r="1494">
          <cell r="A1494" t="str">
            <v>H2-5112-2-023</v>
          </cell>
          <cell r="B1494" t="str">
            <v>CAP-PERM-LESTER AVE BRIDGE REHAB</v>
          </cell>
          <cell r="C1494">
            <v>3639122.67</v>
          </cell>
          <cell r="D1494">
            <v>94960</v>
          </cell>
          <cell r="E1494">
            <v>0</v>
          </cell>
          <cell r="F1494">
            <v>0</v>
          </cell>
        </row>
        <row r="1495">
          <cell r="A1495" t="str">
            <v>H2-5112-2-024</v>
          </cell>
          <cell r="B1495" t="str">
            <v>CAP-PERM-N. BROAD ST RECONSTRUCTION</v>
          </cell>
          <cell r="C1495">
            <v>988042.9</v>
          </cell>
          <cell r="D1495">
            <v>1379652.47</v>
          </cell>
          <cell r="E1495">
            <v>0</v>
          </cell>
          <cell r="F1495">
            <v>0</v>
          </cell>
        </row>
        <row r="1496">
          <cell r="A1496" t="str">
            <v>H2-5112-2-025</v>
          </cell>
          <cell r="B1496" t="str">
            <v>CAP-PERM-DAVIS AVE RECONSTRUCTION</v>
          </cell>
          <cell r="C1496">
            <v>0</v>
          </cell>
          <cell r="D1496">
            <v>0</v>
          </cell>
          <cell r="E1496">
            <v>0</v>
          </cell>
          <cell r="F1496">
            <v>0</v>
          </cell>
        </row>
        <row r="1497">
          <cell r="A1497" t="str">
            <v>H2-5112-2-026</v>
          </cell>
          <cell r="B1497" t="str">
            <v>CAP-PERM-219 MAIN STREET REVITALIZATION</v>
          </cell>
          <cell r="C1497">
            <v>152356.91</v>
          </cell>
          <cell r="D1497">
            <v>117100</v>
          </cell>
          <cell r="E1497">
            <v>0</v>
          </cell>
          <cell r="F1497">
            <v>0</v>
          </cell>
        </row>
        <row r="1498">
          <cell r="A1498" t="str">
            <v>H2-5112-2-031</v>
          </cell>
          <cell r="B1498" t="str">
            <v>CAP-PERM-ROAD RECONSTUCTION/CONCRETE</v>
          </cell>
          <cell r="C1498">
            <v>357280.7</v>
          </cell>
          <cell r="D1498">
            <v>260302.04</v>
          </cell>
          <cell r="E1498">
            <v>0</v>
          </cell>
          <cell r="F1498">
            <v>0</v>
          </cell>
        </row>
        <row r="1499">
          <cell r="A1499" t="str">
            <v>H2-5112-2-032</v>
          </cell>
          <cell r="B1499" t="str">
            <v>CAP-PERM-PETERSON STREET CONSTRUCTION</v>
          </cell>
          <cell r="C1499">
            <v>729000</v>
          </cell>
          <cell r="D1499">
            <v>737720.6</v>
          </cell>
          <cell r="E1499">
            <v>0</v>
          </cell>
          <cell r="F1499">
            <v>0</v>
          </cell>
        </row>
        <row r="1500">
          <cell r="A1500" t="str">
            <v>H2-5112-2-034</v>
          </cell>
          <cell r="B1500" t="str">
            <v>CAP-PERM-PAVEMENT MAINTENANCE PROGRAM</v>
          </cell>
          <cell r="C1500">
            <v>100000</v>
          </cell>
          <cell r="D1500">
            <v>88234.880000000005</v>
          </cell>
          <cell r="E1500">
            <v>0</v>
          </cell>
          <cell r="F1500">
            <v>0</v>
          </cell>
        </row>
        <row r="1501">
          <cell r="A1501" t="str">
            <v>H2-5410-4-214</v>
          </cell>
          <cell r="B1501" t="str">
            <v>CAP-SIDEWALKS &amp; CUR-REFURBISHMENTS</v>
          </cell>
          <cell r="C1501">
            <v>250000</v>
          </cell>
          <cell r="D1501">
            <v>241641.97</v>
          </cell>
          <cell r="E1501">
            <v>0</v>
          </cell>
          <cell r="F1501">
            <v>0</v>
          </cell>
        </row>
        <row r="1502">
          <cell r="A1502" t="str">
            <v>H2-5710-V-000</v>
          </cell>
          <cell r="B1502" t="str">
            <v>PROCEEDS FROM BONDS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</row>
        <row r="1503">
          <cell r="A1503" t="str">
            <v>H2-7140-2-000</v>
          </cell>
          <cell r="B1503" t="str">
            <v>CAP-PARKS-EQUIPMENT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</row>
        <row r="1504">
          <cell r="A1504" t="str">
            <v>H2-7140-2-756</v>
          </cell>
          <cell r="B1504" t="str">
            <v>CAP-PARKS-KUBOTA TRACTOR</v>
          </cell>
          <cell r="C1504">
            <v>40000</v>
          </cell>
          <cell r="D1504">
            <v>37835.89</v>
          </cell>
          <cell r="E1504">
            <v>0</v>
          </cell>
          <cell r="F1504">
            <v>0</v>
          </cell>
        </row>
        <row r="1505">
          <cell r="A1505" t="str">
            <v>H2-7140-2-VP1</v>
          </cell>
          <cell r="B1505" t="str">
            <v>PLAYGROUND AND REC CTRS</v>
          </cell>
          <cell r="C1505">
            <v>0</v>
          </cell>
          <cell r="D1505">
            <v>0</v>
          </cell>
          <cell r="E1505">
            <v>0</v>
          </cell>
          <cell r="F1505">
            <v>0</v>
          </cell>
        </row>
        <row r="1506">
          <cell r="A1506" t="str">
            <v>H2-8120-2-100</v>
          </cell>
          <cell r="B1506" t="str">
            <v>CAP-SEWER-F350 DPW PICKUP TRUCK</v>
          </cell>
          <cell r="C1506">
            <v>65000</v>
          </cell>
          <cell r="D1506">
            <v>54792.03</v>
          </cell>
          <cell r="E1506">
            <v>0</v>
          </cell>
          <cell r="F1506">
            <v>0</v>
          </cell>
        </row>
        <row r="1507">
          <cell r="A1507" t="str">
            <v>H2-8120-2-671</v>
          </cell>
          <cell r="B1507" t="str">
            <v>CAP-SEWER-NEW HOLLAND LOADER</v>
          </cell>
          <cell r="C1507">
            <v>235000</v>
          </cell>
          <cell r="D1507">
            <v>201182</v>
          </cell>
          <cell r="E1507">
            <v>0</v>
          </cell>
          <cell r="F1507">
            <v>0</v>
          </cell>
        </row>
        <row r="1508">
          <cell r="A1508" t="str">
            <v>H2-8160-2-406</v>
          </cell>
          <cell r="B1508" t="str">
            <v>CAP-REFUSE-30 YARD PACKER</v>
          </cell>
          <cell r="C1508">
            <v>285000</v>
          </cell>
          <cell r="D1508">
            <v>291816</v>
          </cell>
          <cell r="E1508">
            <v>0</v>
          </cell>
          <cell r="F1508">
            <v>0</v>
          </cell>
        </row>
        <row r="1509">
          <cell r="A1509" t="str">
            <v>H2-8170-2-VP1</v>
          </cell>
          <cell r="B1509" t="str">
            <v>STREET EQUIPMENT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</row>
        <row r="1510">
          <cell r="A1510" t="str">
            <v>H2-8310-2-000</v>
          </cell>
          <cell r="B1510" t="str">
            <v>CAP-WATER ADMIN-EQUIPMENT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</row>
        <row r="1511">
          <cell r="A1511" t="str">
            <v>H2-8310-2-115</v>
          </cell>
          <cell r="B1511" t="str">
            <v>CAP-WATER ADMIN-MAIL FOLDING MACHINE</v>
          </cell>
          <cell r="C1511">
            <v>10500</v>
          </cell>
          <cell r="D1511">
            <v>8070.89</v>
          </cell>
          <cell r="E1511">
            <v>0</v>
          </cell>
          <cell r="F1511">
            <v>0</v>
          </cell>
        </row>
        <row r="1512">
          <cell r="A1512" t="str">
            <v>H2-8340-2-000</v>
          </cell>
          <cell r="B1512" t="str">
            <v>CAP-WATER-EQUIPMENT</v>
          </cell>
          <cell r="C1512">
            <v>0</v>
          </cell>
          <cell r="D1512">
            <v>0</v>
          </cell>
          <cell r="E1512">
            <v>0</v>
          </cell>
          <cell r="F1512">
            <v>0</v>
          </cell>
        </row>
        <row r="1513">
          <cell r="A1513" t="str">
            <v>H2-8340-2-321</v>
          </cell>
          <cell r="B1513" t="str">
            <v>CAP-WATER-PICKUP TRUCK</v>
          </cell>
          <cell r="C1513">
            <v>65000</v>
          </cell>
          <cell r="D1513">
            <v>62526.63</v>
          </cell>
          <cell r="E1513">
            <v>0</v>
          </cell>
          <cell r="F1513">
            <v>0</v>
          </cell>
        </row>
        <row r="1514">
          <cell r="A1514" t="str">
            <v>H2-8340-2-425</v>
          </cell>
          <cell r="B1514" t="str">
            <v>CAP-WATER-TRENCHBOX</v>
          </cell>
          <cell r="C1514">
            <v>30000</v>
          </cell>
          <cell r="D1514">
            <v>25702</v>
          </cell>
          <cell r="E1514">
            <v>0</v>
          </cell>
          <cell r="F1514">
            <v>0</v>
          </cell>
        </row>
        <row r="1515">
          <cell r="A1515" t="str">
            <v>H2-8340-2-504</v>
          </cell>
          <cell r="B1515" t="str">
            <v>CAP-WATER-VALVE TRUCK</v>
          </cell>
          <cell r="C1515">
            <v>300000</v>
          </cell>
          <cell r="D1515">
            <v>0</v>
          </cell>
          <cell r="E1515">
            <v>0</v>
          </cell>
          <cell r="F1515">
            <v>0</v>
          </cell>
        </row>
        <row r="1516">
          <cell r="A1516" t="str">
            <v>H2-8340-4-000</v>
          </cell>
          <cell r="B1516" t="str">
            <v>CAP-WATER-CONTRACTUAL EXPENSES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</row>
        <row r="1517">
          <cell r="A1517" t="str">
            <v>H2-8340-4-618</v>
          </cell>
          <cell r="B1517" t="str">
            <v>CAP-WATER-DEYO HILL PRV REPLACEMENT</v>
          </cell>
          <cell r="C1517">
            <v>100000</v>
          </cell>
          <cell r="D1517">
            <v>18125</v>
          </cell>
          <cell r="E1517">
            <v>0</v>
          </cell>
          <cell r="F1517">
            <v>0</v>
          </cell>
        </row>
        <row r="1518">
          <cell r="A1518" t="str">
            <v>H2-8340-4-664</v>
          </cell>
          <cell r="B1518" t="str">
            <v>CAP-WATER-WREN STREET TANK REFURBISHMENT</v>
          </cell>
          <cell r="C1518">
            <v>137500</v>
          </cell>
          <cell r="D1518">
            <v>137136.38</v>
          </cell>
          <cell r="E1518">
            <v>0</v>
          </cell>
          <cell r="F1518">
            <v>0</v>
          </cell>
        </row>
        <row r="1519">
          <cell r="A1519" t="str">
            <v>H2-8340-4-976</v>
          </cell>
          <cell r="B1519" t="str">
            <v>CAP-WATER-REYNOLDS RD TANK REFURBISHMENT</v>
          </cell>
          <cell r="C1519">
            <v>19000</v>
          </cell>
          <cell r="D1519">
            <v>127144</v>
          </cell>
          <cell r="E1519">
            <v>0</v>
          </cell>
          <cell r="F1519">
            <v>0</v>
          </cell>
        </row>
        <row r="1520">
          <cell r="A1520" t="str">
            <v>H2-8340-4-977</v>
          </cell>
          <cell r="B1520" t="str">
            <v>CAP-WATER-DEYO HILL RD TNK REFURBISHMENT</v>
          </cell>
          <cell r="C1520">
            <v>15600</v>
          </cell>
          <cell r="D1520">
            <v>15657</v>
          </cell>
          <cell r="E1520">
            <v>0</v>
          </cell>
          <cell r="F1520">
            <v>0</v>
          </cell>
        </row>
        <row r="1521">
          <cell r="A1521" t="str">
            <v>H2-8340-4-978</v>
          </cell>
          <cell r="B1521" t="str">
            <v>CAP-WATER-MIRIAM STREET MAIN REPLACE</v>
          </cell>
          <cell r="C1521">
            <v>321000</v>
          </cell>
          <cell r="D1521">
            <v>320788.74</v>
          </cell>
          <cell r="E1521">
            <v>0</v>
          </cell>
          <cell r="F1521">
            <v>0</v>
          </cell>
        </row>
        <row r="1522">
          <cell r="A1522" t="str">
            <v>H2-9730-7-000</v>
          </cell>
          <cell r="B1522" t="str">
            <v>BAN INTEREST</v>
          </cell>
          <cell r="C1522">
            <v>0</v>
          </cell>
          <cell r="D1522">
            <v>0</v>
          </cell>
          <cell r="E1522">
            <v>0</v>
          </cell>
          <cell r="F1522">
            <v>0</v>
          </cell>
        </row>
        <row r="1523">
          <cell r="A1523" t="str">
            <v>H2-9730-7-VP1</v>
          </cell>
          <cell r="B1523" t="str">
            <v>BAN INTEREST - VP0</v>
          </cell>
          <cell r="C1523">
            <v>0</v>
          </cell>
          <cell r="D1523">
            <v>1410294.33</v>
          </cell>
          <cell r="E1523">
            <v>0</v>
          </cell>
          <cell r="F1523">
            <v>371581.26</v>
          </cell>
        </row>
        <row r="1524">
          <cell r="A1524" t="str">
            <v>H2-9901-9-010</v>
          </cell>
          <cell r="B1524" t="str">
            <v>CAP-BAN DEBT PAYMENTS</v>
          </cell>
          <cell r="C1524">
            <v>2880039.36</v>
          </cell>
          <cell r="D1524">
            <v>0</v>
          </cell>
          <cell r="E1524">
            <v>0</v>
          </cell>
          <cell r="F1524">
            <v>0</v>
          </cell>
        </row>
        <row r="1525">
          <cell r="A1525" t="str">
            <v>H2-9901-9-VP1</v>
          </cell>
          <cell r="B1525" t="str">
            <v>INTERFUND TRANSFERS</v>
          </cell>
          <cell r="C1525">
            <v>0</v>
          </cell>
          <cell r="D1525">
            <v>0</v>
          </cell>
          <cell r="E1525">
            <v>19022802</v>
          </cell>
          <cell r="F1525">
            <v>20051040.18</v>
          </cell>
        </row>
        <row r="1526">
          <cell r="A1526" t="str">
            <v/>
          </cell>
          <cell r="B1526" t="str">
            <v>VARIABLE PURPOSE Expenditure Totals</v>
          </cell>
          <cell r="C1526">
            <v>14140648.310000001</v>
          </cell>
          <cell r="D1526">
            <v>8711236.0099999979</v>
          </cell>
          <cell r="E1526">
            <v>19022802</v>
          </cell>
          <cell r="F1526">
            <v>20422621.440000001</v>
          </cell>
        </row>
        <row r="1527">
          <cell r="A1527" t="str">
            <v xml:space="preserve"> </v>
          </cell>
        </row>
        <row r="1528">
          <cell r="A1528" t="str">
            <v>H3-2401-CAR</v>
          </cell>
          <cell r="B1528" t="str">
            <v>INTEREST EARNINGS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</row>
        <row r="1529">
          <cell r="A1529" t="str">
            <v>H3-2705-CAR</v>
          </cell>
          <cell r="B1529" t="str">
            <v>DONATIONS</v>
          </cell>
          <cell r="C1529">
            <v>0</v>
          </cell>
          <cell r="D1529">
            <v>0</v>
          </cell>
          <cell r="E1529">
            <v>0</v>
          </cell>
          <cell r="F1529">
            <v>0</v>
          </cell>
        </row>
        <row r="1530">
          <cell r="A1530" t="str">
            <v/>
          </cell>
          <cell r="B1530" t="str">
            <v>CAROUSEL Revenue Totals</v>
          </cell>
          <cell r="C1530">
            <v>0</v>
          </cell>
          <cell r="D1530">
            <v>0</v>
          </cell>
          <cell r="E1530">
            <v>0</v>
          </cell>
          <cell r="F1530">
            <v>0</v>
          </cell>
        </row>
        <row r="1531">
          <cell r="A1531" t="str">
            <v xml:space="preserve"> </v>
          </cell>
        </row>
        <row r="1532">
          <cell r="A1532" t="str">
            <v>H3-1620-C-CAR</v>
          </cell>
          <cell r="B1532" t="str">
            <v>RESTORATION EXPENSE - R00</v>
          </cell>
          <cell r="C1532">
            <v>0</v>
          </cell>
          <cell r="D1532">
            <v>0</v>
          </cell>
          <cell r="E1532">
            <v>0</v>
          </cell>
          <cell r="F1532">
            <v>0</v>
          </cell>
        </row>
        <row r="1533">
          <cell r="A1533" t="str">
            <v/>
          </cell>
          <cell r="B1533" t="str">
            <v>CAROUSEL Expenditure Totals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</row>
        <row r="1534">
          <cell r="A1534" t="str">
            <v xml:space="preserve"> </v>
          </cell>
        </row>
        <row r="1535">
          <cell r="A1535" t="str">
            <v>H4-5031-JSP</v>
          </cell>
          <cell r="B1535" t="str">
            <v>INTERFUND TRANSFER FROM SEWER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</row>
        <row r="1536">
          <cell r="A1536" t="str">
            <v/>
          </cell>
          <cell r="B1536" t="str">
            <v>Fund H4 Revenue Totals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</row>
        <row r="1537">
          <cell r="A1537" t="str">
            <v xml:space="preserve"> </v>
          </cell>
        </row>
        <row r="1538">
          <cell r="A1538" t="str">
            <v>H4-9730-7-000</v>
          </cell>
          <cell r="B1538" t="str">
            <v>BAN INTEREST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</row>
        <row r="1539">
          <cell r="A1539" t="str">
            <v>H4-9730-7-VP1</v>
          </cell>
          <cell r="B1539" t="str">
            <v>BAN INTEREST - VP0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</row>
        <row r="1540">
          <cell r="A1540" t="str">
            <v/>
          </cell>
          <cell r="B1540" t="str">
            <v>Fund H4 Expenditure Totals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</row>
        <row r="1541">
          <cell r="A1541" t="str">
            <v xml:space="preserve"> </v>
          </cell>
        </row>
        <row r="1542">
          <cell r="A1542" t="str">
            <v>K -1994-0-000</v>
          </cell>
          <cell r="B1542" t="str">
            <v>DEPRECIATION EXPENSE</v>
          </cell>
          <cell r="C1542">
            <v>0</v>
          </cell>
          <cell r="D1542">
            <v>0</v>
          </cell>
          <cell r="E1542">
            <v>0</v>
          </cell>
          <cell r="F1542">
            <v>0</v>
          </cell>
        </row>
        <row r="1543">
          <cell r="A1543" t="str">
            <v>K -1994-0-010</v>
          </cell>
          <cell r="B1543" t="str">
            <v>DEPRECIATION EXPENSE-GEN GOVT</v>
          </cell>
          <cell r="C1543">
            <v>0</v>
          </cell>
          <cell r="D1543">
            <v>0</v>
          </cell>
          <cell r="E1543">
            <v>0</v>
          </cell>
          <cell r="F1543">
            <v>351294</v>
          </cell>
        </row>
        <row r="1544">
          <cell r="A1544" t="str">
            <v>K -1994-0-020</v>
          </cell>
          <cell r="B1544" t="str">
            <v>DEPRECIATION EXPENSE-PUBLIC SAFETY</v>
          </cell>
          <cell r="C1544">
            <v>0</v>
          </cell>
          <cell r="D1544">
            <v>0</v>
          </cell>
          <cell r="E1544">
            <v>0</v>
          </cell>
          <cell r="F1544">
            <v>735949</v>
          </cell>
        </row>
        <row r="1545">
          <cell r="A1545" t="str">
            <v>K -1994-0-030</v>
          </cell>
          <cell r="B1545" t="str">
            <v>DEPRECIATION EXPENSE-TRANSPORTATION</v>
          </cell>
          <cell r="C1545">
            <v>0</v>
          </cell>
          <cell r="D1545">
            <v>0</v>
          </cell>
          <cell r="E1545">
            <v>0</v>
          </cell>
          <cell r="F1545">
            <v>595096</v>
          </cell>
        </row>
        <row r="1546">
          <cell r="A1546" t="str">
            <v>K -1994-0-040</v>
          </cell>
          <cell r="B1546" t="str">
            <v>DEPRECIATION EXPENSE-CULTURE &amp; REC</v>
          </cell>
          <cell r="C1546">
            <v>0</v>
          </cell>
          <cell r="D1546">
            <v>0</v>
          </cell>
          <cell r="E1546">
            <v>0</v>
          </cell>
          <cell r="F1546">
            <v>77251</v>
          </cell>
        </row>
        <row r="1547">
          <cell r="A1547" t="str">
            <v>K -1994-0-R00</v>
          </cell>
          <cell r="B1547" t="str">
            <v>DEPRECIATION EXPENSE-REFUSE</v>
          </cell>
          <cell r="C1547">
            <v>0</v>
          </cell>
          <cell r="D1547">
            <v>0</v>
          </cell>
          <cell r="E1547">
            <v>0</v>
          </cell>
          <cell r="F1547">
            <v>133168</v>
          </cell>
        </row>
        <row r="1548">
          <cell r="A1548" t="str">
            <v>K -1994-0-S00</v>
          </cell>
          <cell r="B1548" t="str">
            <v>DEPRECIATION EXPENSE-SEWER</v>
          </cell>
          <cell r="C1548">
            <v>0</v>
          </cell>
          <cell r="D1548">
            <v>0</v>
          </cell>
          <cell r="E1548">
            <v>0</v>
          </cell>
          <cell r="F1548">
            <v>629547</v>
          </cell>
        </row>
        <row r="1549">
          <cell r="A1549" t="str">
            <v>K -1994-0-W00</v>
          </cell>
          <cell r="B1549" t="str">
            <v>DEPRECIATION EXPENSE-WATER</v>
          </cell>
          <cell r="C1549">
            <v>0</v>
          </cell>
          <cell r="D1549">
            <v>0</v>
          </cell>
          <cell r="E1549">
            <v>0</v>
          </cell>
          <cell r="F1549">
            <v>849158</v>
          </cell>
        </row>
        <row r="1550">
          <cell r="A1550" t="str">
            <v>K -2665-0-000</v>
          </cell>
          <cell r="B1550" t="str">
            <v>COST OF ASSETS DISPOSED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</row>
        <row r="1551">
          <cell r="A1551" t="str">
            <v>K -2665-0-010</v>
          </cell>
          <cell r="B1551" t="str">
            <v>COST OF ASSETS DISPOSED</v>
          </cell>
          <cell r="C1551">
            <v>0</v>
          </cell>
          <cell r="D1551">
            <v>0</v>
          </cell>
          <cell r="E1551">
            <v>0</v>
          </cell>
          <cell r="F1551">
            <v>4726</v>
          </cell>
        </row>
        <row r="1552">
          <cell r="A1552" t="str">
            <v>K -2770-0-000</v>
          </cell>
          <cell r="B1552" t="str">
            <v>CHANGE IN EQUITY INTEREST IN JNT VENTURE</v>
          </cell>
          <cell r="C1552">
            <v>0</v>
          </cell>
          <cell r="D1552">
            <v>0</v>
          </cell>
          <cell r="E1552">
            <v>0</v>
          </cell>
          <cell r="F1552">
            <v>-12806320</v>
          </cell>
        </row>
        <row r="1553">
          <cell r="A1553" t="str">
            <v>K -8000-0-000</v>
          </cell>
          <cell r="B1553" t="str">
            <v>CAPITAL ITEMS FOR GASB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</row>
        <row r="1554">
          <cell r="A1554" t="str">
            <v>K -8000-2-000</v>
          </cell>
          <cell r="B1554" t="str">
            <v>CAPITAL ITEMS FOR GASB-GOVERNMENTAL</v>
          </cell>
          <cell r="C1554">
            <v>0</v>
          </cell>
          <cell r="D1554">
            <v>0</v>
          </cell>
          <cell r="E1554">
            <v>0</v>
          </cell>
          <cell r="F1554">
            <v>-10869257</v>
          </cell>
        </row>
        <row r="1555">
          <cell r="A1555" t="str">
            <v>K -8000-2-100</v>
          </cell>
          <cell r="B1555" t="str">
            <v>CAPITAL ITEMS FOR GASB-CAPITAL</v>
          </cell>
          <cell r="C1555">
            <v>0</v>
          </cell>
          <cell r="D1555">
            <v>0</v>
          </cell>
          <cell r="E1555">
            <v>0</v>
          </cell>
          <cell r="F1555">
            <v>-255</v>
          </cell>
        </row>
        <row r="1556">
          <cell r="A1556" t="str">
            <v>K -8000-2-300</v>
          </cell>
          <cell r="B1556" t="str">
            <v>CAPITAL ITEMS FOR GASB-CAPITAL</v>
          </cell>
          <cell r="C1556">
            <v>0</v>
          </cell>
          <cell r="D1556">
            <v>0</v>
          </cell>
          <cell r="E1556">
            <v>0</v>
          </cell>
          <cell r="F1556">
            <v>-5329507</v>
          </cell>
        </row>
        <row r="1557">
          <cell r="A1557" t="str">
            <v>K -8000-2-R00</v>
          </cell>
          <cell r="B1557" t="str">
            <v>CAPITAL ITEMS FOR GASB-REFUSE FUND</v>
          </cell>
          <cell r="C1557">
            <v>0</v>
          </cell>
          <cell r="D1557">
            <v>0</v>
          </cell>
          <cell r="E1557">
            <v>0</v>
          </cell>
          <cell r="F1557">
            <v>-456627</v>
          </cell>
        </row>
        <row r="1558">
          <cell r="A1558" t="str">
            <v>K -8000-2-S00</v>
          </cell>
          <cell r="B1558" t="str">
            <v>CAPITAL ITEMS FOR GASB-SEWER</v>
          </cell>
          <cell r="C1558">
            <v>0</v>
          </cell>
          <cell r="D1558">
            <v>0</v>
          </cell>
          <cell r="E1558">
            <v>0</v>
          </cell>
          <cell r="F1558">
            <v>-448282</v>
          </cell>
        </row>
        <row r="1559">
          <cell r="A1559" t="str">
            <v>K -8000-2-W00</v>
          </cell>
          <cell r="B1559" t="str">
            <v>CAPITAL ITEMS FOR GASB-WATER</v>
          </cell>
          <cell r="C1559">
            <v>0</v>
          </cell>
          <cell r="D1559">
            <v>0</v>
          </cell>
          <cell r="E1559">
            <v>0</v>
          </cell>
          <cell r="F1559">
            <v>-425146</v>
          </cell>
        </row>
        <row r="1560">
          <cell r="A1560" t="str">
            <v/>
          </cell>
          <cell r="B1560" t="str">
            <v>Fixed Assets Expenditure Totals</v>
          </cell>
          <cell r="C1560">
            <v>0</v>
          </cell>
          <cell r="D1560">
            <v>0</v>
          </cell>
          <cell r="E1560">
            <v>0</v>
          </cell>
          <cell r="F1560">
            <v>-26959205</v>
          </cell>
        </row>
        <row r="1561">
          <cell r="A1561" t="str">
            <v xml:space="preserve"> </v>
          </cell>
        </row>
        <row r="1562">
          <cell r="A1562" t="str">
            <v>L -2080-000</v>
          </cell>
          <cell r="B1562" t="str">
            <v>LIBRARY SERVICES</v>
          </cell>
          <cell r="C1562">
            <v>0</v>
          </cell>
          <cell r="D1562">
            <v>0</v>
          </cell>
          <cell r="E1562">
            <v>0</v>
          </cell>
          <cell r="F1562">
            <v>0</v>
          </cell>
        </row>
        <row r="1563">
          <cell r="A1563" t="str">
            <v>L -2082-000</v>
          </cell>
          <cell r="B1563" t="str">
            <v>LIBRARY CHARGES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</row>
        <row r="1564">
          <cell r="A1564" t="str">
            <v>L -2083-000</v>
          </cell>
          <cell r="B1564" t="str">
            <v>NON-RESIDENT FEE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</row>
        <row r="1565">
          <cell r="A1565" t="str">
            <v>L -2360-000</v>
          </cell>
          <cell r="B1565" t="str">
            <v>BROOME COUNTY AID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</row>
        <row r="1566">
          <cell r="A1566" t="str">
            <v>L -2360-TOU</v>
          </cell>
          <cell r="B1566" t="str">
            <v>TOWN OF UNION-TAXING DISTRICT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</row>
        <row r="1567">
          <cell r="A1567" t="str">
            <v>L -2362-TOU</v>
          </cell>
          <cell r="B1567" t="str">
            <v>TOWN OF UNION - TAXING DISTRICT FY12-13</v>
          </cell>
          <cell r="C1567">
            <v>0</v>
          </cell>
          <cell r="D1567">
            <v>0</v>
          </cell>
          <cell r="E1567">
            <v>0</v>
          </cell>
          <cell r="F1567">
            <v>0</v>
          </cell>
        </row>
        <row r="1568">
          <cell r="A1568" t="str">
            <v>L -2365-TOU</v>
          </cell>
          <cell r="B1568" t="str">
            <v>TOWN OF UNION SPECIAL GRANT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</row>
        <row r="1569">
          <cell r="A1569" t="str">
            <v>L -2401-000</v>
          </cell>
          <cell r="B1569" t="str">
            <v>INTEREST EARNINGS</v>
          </cell>
          <cell r="C1569">
            <v>0</v>
          </cell>
          <cell r="D1569">
            <v>21.73</v>
          </cell>
          <cell r="E1569">
            <v>0</v>
          </cell>
          <cell r="F1569">
            <v>18.11</v>
          </cell>
        </row>
        <row r="1570">
          <cell r="A1570" t="str">
            <v>L -2670-000</v>
          </cell>
          <cell r="B1570" t="str">
            <v>SALE OF BOOKS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</row>
        <row r="1571">
          <cell r="A1571" t="str">
            <v>L -2680-000</v>
          </cell>
          <cell r="B1571" t="str">
            <v>INSURANCE RECOVERIES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</row>
        <row r="1572">
          <cell r="A1572" t="str">
            <v>L -2701-000</v>
          </cell>
          <cell r="B1572" t="str">
            <v>REFUND PRIOR YEARS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</row>
        <row r="1573">
          <cell r="A1573" t="str">
            <v>L -2705-000</v>
          </cell>
          <cell r="B1573" t="str">
            <v>DONATION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</row>
        <row r="1574">
          <cell r="A1574" t="str">
            <v>L -2760-000</v>
          </cell>
          <cell r="B1574" t="str">
            <v>LIBRARY SYSTEM 4 COUNTY GRANT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</row>
        <row r="1575">
          <cell r="A1575" t="str">
            <v>L -2770-000</v>
          </cell>
          <cell r="B1575" t="str">
            <v>UNCLASSIFIED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</row>
        <row r="1576">
          <cell r="A1576" t="str">
            <v>L -2801-000</v>
          </cell>
          <cell r="B1576" t="str">
            <v>LIB APP F/BAL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</row>
        <row r="1577">
          <cell r="A1577" t="str">
            <v>L -2810-000</v>
          </cell>
          <cell r="B1577" t="str">
            <v>TRANSFER FROM GENERAL FUND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</row>
        <row r="1578">
          <cell r="A1578" t="str">
            <v>L -3840-000</v>
          </cell>
          <cell r="B1578" t="str">
            <v>NYS (LLIA) AID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</row>
        <row r="1579">
          <cell r="A1579" t="str">
            <v>L -3850-000</v>
          </cell>
          <cell r="B1579" t="str">
            <v>GATES FOUNDATION GRANT</v>
          </cell>
          <cell r="C1579">
            <v>0</v>
          </cell>
          <cell r="D1579">
            <v>0</v>
          </cell>
          <cell r="E1579">
            <v>0</v>
          </cell>
          <cell r="F1579">
            <v>0</v>
          </cell>
        </row>
        <row r="1580">
          <cell r="A1580" t="str">
            <v/>
          </cell>
          <cell r="B1580" t="str">
            <v>Library Revenue Totals</v>
          </cell>
          <cell r="C1580">
            <v>0</v>
          </cell>
          <cell r="D1580">
            <v>21.73</v>
          </cell>
          <cell r="E1580">
            <v>0</v>
          </cell>
          <cell r="F1580">
            <v>18.11</v>
          </cell>
        </row>
        <row r="1581">
          <cell r="A1581" t="str">
            <v xml:space="preserve"> </v>
          </cell>
        </row>
        <row r="1582">
          <cell r="A1582" t="str">
            <v>L -1680-4-000</v>
          </cell>
          <cell r="B1582" t="str">
            <v>DATA PROCESSING ANNUAL AUTOMATION FEE</v>
          </cell>
          <cell r="C1582">
            <v>0</v>
          </cell>
          <cell r="D1582">
            <v>0</v>
          </cell>
          <cell r="E1582">
            <v>0</v>
          </cell>
          <cell r="F1582">
            <v>0</v>
          </cell>
        </row>
        <row r="1583">
          <cell r="A1583" t="str">
            <v>L -1680-4-037</v>
          </cell>
          <cell r="B1583" t="str">
            <v>LIBRARY-DATA PROC ANNUAL AUTOMATION FEE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</row>
        <row r="1584">
          <cell r="A1584" t="str">
            <v>L -1910-4-000</v>
          </cell>
          <cell r="B1584" t="str">
            <v>UNALLOCATED INSURANCE</v>
          </cell>
          <cell r="C1584">
            <v>0</v>
          </cell>
          <cell r="D1584">
            <v>0</v>
          </cell>
          <cell r="E1584">
            <v>0</v>
          </cell>
          <cell r="F1584">
            <v>0</v>
          </cell>
        </row>
        <row r="1585">
          <cell r="A1585" t="str">
            <v>L -1910-4-310</v>
          </cell>
          <cell r="B1585" t="str">
            <v>LIBRARY-CNTRCT-UNALLOCATED INSURANCE</v>
          </cell>
          <cell r="C1585">
            <v>0</v>
          </cell>
          <cell r="D1585">
            <v>0</v>
          </cell>
          <cell r="E1585">
            <v>0</v>
          </cell>
          <cell r="F1585">
            <v>0</v>
          </cell>
        </row>
        <row r="1586">
          <cell r="A1586" t="str">
            <v>L -1990-4-000</v>
          </cell>
          <cell r="B1586" t="str">
            <v>CONTINGENCY ACCOUNT</v>
          </cell>
          <cell r="C1586">
            <v>0</v>
          </cell>
          <cell r="D1586">
            <v>0</v>
          </cell>
          <cell r="E1586">
            <v>0</v>
          </cell>
          <cell r="F1586">
            <v>0</v>
          </cell>
        </row>
        <row r="1587">
          <cell r="A1587" t="str">
            <v>L -7410-0-000</v>
          </cell>
          <cell r="B1587" t="str">
            <v>LIBRARY:</v>
          </cell>
          <cell r="C1587">
            <v>0</v>
          </cell>
          <cell r="D1587">
            <v>0</v>
          </cell>
          <cell r="E1587">
            <v>0</v>
          </cell>
          <cell r="F1587">
            <v>0</v>
          </cell>
        </row>
        <row r="1588">
          <cell r="A1588" t="str">
            <v>L -7410-1-000</v>
          </cell>
          <cell r="B1588" t="str">
            <v>LIBRARY PERSONAL SERVICES</v>
          </cell>
          <cell r="C1588">
            <v>0</v>
          </cell>
          <cell r="D1588">
            <v>0</v>
          </cell>
          <cell r="E1588">
            <v>0</v>
          </cell>
          <cell r="F1588">
            <v>0</v>
          </cell>
        </row>
        <row r="1589">
          <cell r="A1589" t="str">
            <v>L -7410-2-000</v>
          </cell>
          <cell r="B1589" t="str">
            <v>LIBRARY EQUIPMENT</v>
          </cell>
          <cell r="C1589">
            <v>0</v>
          </cell>
          <cell r="D1589">
            <v>0</v>
          </cell>
          <cell r="E1589">
            <v>0</v>
          </cell>
          <cell r="F1589">
            <v>0</v>
          </cell>
        </row>
        <row r="1590">
          <cell r="A1590" t="str">
            <v>L -7410-2-111</v>
          </cell>
          <cell r="B1590" t="str">
            <v>LIBRARY-EQUIP-COMPUTERS</v>
          </cell>
          <cell r="C1590">
            <v>0</v>
          </cell>
          <cell r="D1590">
            <v>0</v>
          </cell>
          <cell r="E1590">
            <v>0</v>
          </cell>
          <cell r="F1590">
            <v>0</v>
          </cell>
        </row>
        <row r="1591">
          <cell r="A1591" t="str">
            <v>L -7410-2-117</v>
          </cell>
          <cell r="B1591" t="str">
            <v>LIBRARY-EQUIP-MISC OFFICE</v>
          </cell>
          <cell r="C1591">
            <v>0</v>
          </cell>
          <cell r="D1591">
            <v>0</v>
          </cell>
          <cell r="E1591">
            <v>0</v>
          </cell>
          <cell r="F1591">
            <v>0</v>
          </cell>
        </row>
        <row r="1592">
          <cell r="A1592" t="str">
            <v>L -7410-4-000</v>
          </cell>
          <cell r="B1592" t="str">
            <v>LIBRARY CONTRACTUAL EXPENSES</v>
          </cell>
          <cell r="C1592">
            <v>0</v>
          </cell>
          <cell r="D1592">
            <v>0</v>
          </cell>
          <cell r="E1592">
            <v>0</v>
          </cell>
          <cell r="F1592">
            <v>0</v>
          </cell>
        </row>
        <row r="1593">
          <cell r="A1593" t="str">
            <v>L -7410-4-022</v>
          </cell>
          <cell r="B1593" t="str">
            <v>LIBRARY-CONTRACTUAL-CONSULTANT</v>
          </cell>
          <cell r="C1593">
            <v>0</v>
          </cell>
          <cell r="D1593">
            <v>0</v>
          </cell>
          <cell r="E1593">
            <v>0</v>
          </cell>
          <cell r="F1593">
            <v>0</v>
          </cell>
        </row>
        <row r="1594">
          <cell r="A1594" t="str">
            <v>L -7410-4-031</v>
          </cell>
          <cell r="B1594" t="str">
            <v>LIBRARY-CNTRCT-PUBLICITY</v>
          </cell>
          <cell r="C1594">
            <v>0</v>
          </cell>
          <cell r="D1594">
            <v>0</v>
          </cell>
          <cell r="E1594">
            <v>0</v>
          </cell>
          <cell r="F1594">
            <v>0</v>
          </cell>
        </row>
        <row r="1595">
          <cell r="A1595" t="str">
            <v>L -7410-4-036</v>
          </cell>
          <cell r="B1595" t="str">
            <v>LIBRARY-CNTRCT-ASSOC DUES &amp; MEMBERSHIPS</v>
          </cell>
          <cell r="C1595">
            <v>0</v>
          </cell>
          <cell r="D1595">
            <v>0</v>
          </cell>
          <cell r="E1595">
            <v>0</v>
          </cell>
          <cell r="F1595">
            <v>0</v>
          </cell>
        </row>
        <row r="1596">
          <cell r="A1596" t="str">
            <v>L -7410-4-042</v>
          </cell>
          <cell r="B1596" t="str">
            <v>LIBRARY-CNTRCT-PROCESSING FEES</v>
          </cell>
          <cell r="C1596">
            <v>0</v>
          </cell>
          <cell r="D1596">
            <v>0</v>
          </cell>
          <cell r="E1596">
            <v>0</v>
          </cell>
          <cell r="F1596">
            <v>0</v>
          </cell>
        </row>
        <row r="1597">
          <cell r="A1597" t="str">
            <v>L -7410-4-044</v>
          </cell>
          <cell r="B1597" t="str">
            <v>LIBRARY-CNTRCTL-BOOKS BOOKS ON CD DVD'S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</row>
        <row r="1598">
          <cell r="A1598" t="str">
            <v>L -7410-4-045</v>
          </cell>
          <cell r="B1598" t="str">
            <v>LIBRARY-CNTRCT-MAGAZINES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</row>
        <row r="1599">
          <cell r="A1599" t="str">
            <v>L -7410-4-046</v>
          </cell>
          <cell r="B1599" t="str">
            <v>BINDINGS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</row>
        <row r="1600">
          <cell r="A1600" t="str">
            <v>L -7410-4-101</v>
          </cell>
          <cell r="B1600" t="str">
            <v>LIBRARY-CNTRCT-MISC OFFICE SUPPLIES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</row>
        <row r="1601">
          <cell r="A1601" t="str">
            <v>L -7410-4-102</v>
          </cell>
          <cell r="B1601" t="str">
            <v>LIBRARY-CNTRCT-PAPER SUPPLIES-OTHER</v>
          </cell>
          <cell r="C1601">
            <v>0</v>
          </cell>
          <cell r="D1601">
            <v>0</v>
          </cell>
          <cell r="E1601">
            <v>0</v>
          </cell>
          <cell r="F1601">
            <v>0</v>
          </cell>
        </row>
        <row r="1602">
          <cell r="A1602" t="str">
            <v>L -7410-4-103</v>
          </cell>
          <cell r="B1602" t="str">
            <v>LIBRARY-CNTRCT-MAIL/PSTG/FEDEX CHRGS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</row>
        <row r="1603">
          <cell r="A1603" t="str">
            <v>L -7410-4-105</v>
          </cell>
          <cell r="B1603" t="str">
            <v>LIBRARY-CNTRCTL-CENTRAL PRINTING</v>
          </cell>
          <cell r="C1603">
            <v>0</v>
          </cell>
          <cell r="D1603">
            <v>0</v>
          </cell>
          <cell r="E1603">
            <v>0</v>
          </cell>
          <cell r="F1603">
            <v>0</v>
          </cell>
        </row>
        <row r="1604">
          <cell r="A1604" t="str">
            <v>L -7410-4-110</v>
          </cell>
          <cell r="B1604" t="str">
            <v>LIBRARY-CNTRCT-MISC OFFICE EQUIP REPAIR</v>
          </cell>
          <cell r="C1604">
            <v>0</v>
          </cell>
          <cell r="D1604">
            <v>0</v>
          </cell>
          <cell r="E1604">
            <v>0</v>
          </cell>
          <cell r="F1604">
            <v>0</v>
          </cell>
        </row>
        <row r="1605">
          <cell r="A1605" t="str">
            <v>L -7410-4-126</v>
          </cell>
          <cell r="B1605" t="str">
            <v>LIBRARY-CNTRCTL-INTERNET ACCESS</v>
          </cell>
          <cell r="C1605">
            <v>0</v>
          </cell>
          <cell r="D1605">
            <v>0</v>
          </cell>
          <cell r="E1605">
            <v>0</v>
          </cell>
          <cell r="F1605">
            <v>0</v>
          </cell>
        </row>
        <row r="1606">
          <cell r="A1606" t="str">
            <v>L -7410-4-165</v>
          </cell>
          <cell r="B1606" t="str">
            <v>LIBRARY-CNTRCTL-BOILER MAINT&amp;INSPECTION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</row>
        <row r="1607">
          <cell r="A1607" t="str">
            <v>L -7410-4-207</v>
          </cell>
          <cell r="B1607" t="str">
            <v>LIBRARY-CNTRCT-LAUNDRY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</row>
        <row r="1608">
          <cell r="A1608" t="str">
            <v>L -7410-4-325</v>
          </cell>
          <cell r="B1608" t="str">
            <v>LIBRARY-CNTRCTL-HEAT&amp;ELECTRIC</v>
          </cell>
          <cell r="C1608">
            <v>0</v>
          </cell>
          <cell r="D1608">
            <v>0</v>
          </cell>
          <cell r="E1608">
            <v>0</v>
          </cell>
          <cell r="F1608">
            <v>0</v>
          </cell>
        </row>
        <row r="1609">
          <cell r="A1609" t="str">
            <v>L -7410-4-339</v>
          </cell>
          <cell r="B1609" t="str">
            <v>LIBRARY-CNTRCT-TELEPHONE SYSTEM REPAIRS</v>
          </cell>
          <cell r="C1609">
            <v>0</v>
          </cell>
          <cell r="D1609">
            <v>0</v>
          </cell>
          <cell r="E1609">
            <v>0</v>
          </cell>
          <cell r="F1609">
            <v>0</v>
          </cell>
        </row>
        <row r="1610">
          <cell r="A1610" t="str">
            <v>L -7410-4-340</v>
          </cell>
          <cell r="B1610" t="str">
            <v>LIBRARY-CNTRCT-TELEPHONE NEXTEL</v>
          </cell>
          <cell r="C1610">
            <v>0</v>
          </cell>
          <cell r="D1610">
            <v>0</v>
          </cell>
          <cell r="E1610">
            <v>0</v>
          </cell>
          <cell r="F1610">
            <v>0</v>
          </cell>
        </row>
        <row r="1611">
          <cell r="A1611" t="str">
            <v>L -7410-4-341</v>
          </cell>
          <cell r="B1611" t="str">
            <v>LIBRARY-TELEPHONE-VERIZON</v>
          </cell>
          <cell r="C1611">
            <v>0</v>
          </cell>
          <cell r="D1611">
            <v>0</v>
          </cell>
          <cell r="E1611">
            <v>0</v>
          </cell>
          <cell r="F1611">
            <v>0</v>
          </cell>
        </row>
        <row r="1612">
          <cell r="A1612" t="str">
            <v>L -7410-4-342</v>
          </cell>
          <cell r="B1612" t="str">
            <v>LIBRARY-TELEPHONE-AT&amp;T (LNG DIST)</v>
          </cell>
          <cell r="C1612">
            <v>0</v>
          </cell>
          <cell r="D1612">
            <v>0</v>
          </cell>
          <cell r="E1612">
            <v>0</v>
          </cell>
          <cell r="F1612">
            <v>0</v>
          </cell>
        </row>
        <row r="1613">
          <cell r="A1613" t="str">
            <v>L -7410-4-407</v>
          </cell>
          <cell r="B1613" t="str">
            <v>LIBRARY-JCI-MAINTENANCE CONTRACT-LIBRARY</v>
          </cell>
          <cell r="C1613">
            <v>0</v>
          </cell>
          <cell r="D1613">
            <v>0</v>
          </cell>
          <cell r="E1613">
            <v>0</v>
          </cell>
          <cell r="F1613">
            <v>0</v>
          </cell>
        </row>
        <row r="1614">
          <cell r="A1614" t="str">
            <v>L -7410-4-436</v>
          </cell>
          <cell r="B1614" t="str">
            <v>LIBRARY-CNTRCT-BLDG REPAIR SUPPLIES</v>
          </cell>
          <cell r="C1614">
            <v>0</v>
          </cell>
          <cell r="D1614">
            <v>0</v>
          </cell>
          <cell r="E1614">
            <v>0</v>
          </cell>
          <cell r="F1614">
            <v>0</v>
          </cell>
        </row>
        <row r="1615">
          <cell r="A1615" t="str">
            <v>L -7410-4-437</v>
          </cell>
          <cell r="B1615" t="str">
            <v>LIBRARY-CONTRACTUAL-ROOF REPAIR</v>
          </cell>
          <cell r="C1615">
            <v>0</v>
          </cell>
          <cell r="D1615">
            <v>0</v>
          </cell>
          <cell r="E1615">
            <v>0</v>
          </cell>
          <cell r="F1615">
            <v>0</v>
          </cell>
        </row>
        <row r="1616">
          <cell r="A1616" t="str">
            <v>L -7410-4-562</v>
          </cell>
          <cell r="B1616" t="str">
            <v>LIB-CNTRCTL-FIRE EXTINGUISHER SERVICE</v>
          </cell>
          <cell r="C1616">
            <v>0</v>
          </cell>
          <cell r="D1616">
            <v>0</v>
          </cell>
          <cell r="E1616">
            <v>0</v>
          </cell>
          <cell r="F1616">
            <v>0</v>
          </cell>
        </row>
        <row r="1617">
          <cell r="A1617" t="str">
            <v>L -7410-4-622</v>
          </cell>
          <cell r="B1617" t="str">
            <v>LIBRARY-CNTRCTL-CONSULTING SERVICES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</row>
        <row r="1618">
          <cell r="A1618" t="str">
            <v>L -7410-4-930</v>
          </cell>
          <cell r="B1618" t="str">
            <v>LIBRARY-CNTRCT-CONFERENCE/MILEAGE/EDUCTN</v>
          </cell>
          <cell r="C1618">
            <v>0</v>
          </cell>
          <cell r="D1618">
            <v>0</v>
          </cell>
          <cell r="E1618">
            <v>0</v>
          </cell>
          <cell r="F1618">
            <v>0</v>
          </cell>
        </row>
        <row r="1619">
          <cell r="A1619" t="str">
            <v>L -7450-4-000</v>
          </cell>
          <cell r="B1619" t="str">
            <v>GATES GRANT EXPENDITURES</v>
          </cell>
          <cell r="C1619">
            <v>0</v>
          </cell>
          <cell r="D1619">
            <v>0</v>
          </cell>
          <cell r="E1619">
            <v>0</v>
          </cell>
          <cell r="F1619">
            <v>0</v>
          </cell>
        </row>
        <row r="1620">
          <cell r="A1620" t="str">
            <v>L -7450-4-820</v>
          </cell>
          <cell r="B1620" t="str">
            <v>LIBRARY-EXP-GATES GRANT EXPENSES</v>
          </cell>
          <cell r="C1620">
            <v>0</v>
          </cell>
          <cell r="D1620">
            <v>0</v>
          </cell>
          <cell r="E1620">
            <v>0</v>
          </cell>
          <cell r="F1620">
            <v>0</v>
          </cell>
        </row>
        <row r="1621">
          <cell r="A1621" t="str">
            <v>L -7465-4-000</v>
          </cell>
          <cell r="B1621" t="str">
            <v>TOWN OF UNION SP GRANT</v>
          </cell>
          <cell r="C1621">
            <v>0</v>
          </cell>
          <cell r="D1621">
            <v>0</v>
          </cell>
          <cell r="E1621">
            <v>0</v>
          </cell>
          <cell r="F1621">
            <v>0</v>
          </cell>
        </row>
        <row r="1622">
          <cell r="A1622" t="str">
            <v>L -9010-8-000</v>
          </cell>
          <cell r="B1622" t="str">
            <v>NYS EMPLOYEES RETIREMENT</v>
          </cell>
          <cell r="C1622">
            <v>0</v>
          </cell>
          <cell r="D1622">
            <v>0</v>
          </cell>
          <cell r="E1622">
            <v>0</v>
          </cell>
          <cell r="F1622">
            <v>0</v>
          </cell>
        </row>
        <row r="1623">
          <cell r="A1623" t="str">
            <v>L -9010-8-010</v>
          </cell>
          <cell r="B1623" t="str">
            <v>LIB-EMPLOYEE BENEFIT-NYS EMPLOYEE RTRMNT</v>
          </cell>
          <cell r="C1623">
            <v>0</v>
          </cell>
          <cell r="D1623">
            <v>0</v>
          </cell>
          <cell r="E1623">
            <v>0</v>
          </cell>
          <cell r="F1623">
            <v>0</v>
          </cell>
        </row>
        <row r="1624">
          <cell r="A1624" t="str">
            <v>L -9030-8-000</v>
          </cell>
          <cell r="B1624" t="str">
            <v>SOCIAL SECURITY</v>
          </cell>
          <cell r="C1624">
            <v>0</v>
          </cell>
          <cell r="D1624">
            <v>0</v>
          </cell>
          <cell r="E1624">
            <v>0</v>
          </cell>
          <cell r="F1624">
            <v>0</v>
          </cell>
        </row>
        <row r="1625">
          <cell r="A1625" t="str">
            <v>L -9030-8-030</v>
          </cell>
          <cell r="B1625" t="str">
            <v>LIB-EMPLOYEE BENEFIT-SOCIAL SECURITY</v>
          </cell>
          <cell r="C1625">
            <v>0</v>
          </cell>
          <cell r="D1625">
            <v>0</v>
          </cell>
          <cell r="E1625">
            <v>0</v>
          </cell>
          <cell r="F1625">
            <v>0</v>
          </cell>
        </row>
        <row r="1626">
          <cell r="A1626" t="str">
            <v>L -9035-8-000</v>
          </cell>
          <cell r="B1626" t="str">
            <v>MEDICARE</v>
          </cell>
          <cell r="C1626">
            <v>0</v>
          </cell>
          <cell r="D1626">
            <v>0</v>
          </cell>
          <cell r="E1626">
            <v>0</v>
          </cell>
          <cell r="F1626">
            <v>0</v>
          </cell>
        </row>
        <row r="1627">
          <cell r="A1627" t="str">
            <v>L -9035-8-035</v>
          </cell>
          <cell r="B1627" t="str">
            <v>LIB-EMPLOYEE BENEFIT-MEDICARE</v>
          </cell>
          <cell r="C1627">
            <v>0</v>
          </cell>
          <cell r="D1627">
            <v>0</v>
          </cell>
          <cell r="E1627">
            <v>0</v>
          </cell>
          <cell r="F1627">
            <v>0</v>
          </cell>
        </row>
        <row r="1628">
          <cell r="A1628" t="str">
            <v>L -9040-8-000</v>
          </cell>
          <cell r="B1628" t="str">
            <v>WORKERS COMPENSATION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</row>
        <row r="1629">
          <cell r="A1629" t="str">
            <v>L -9040-8-040</v>
          </cell>
          <cell r="B1629" t="str">
            <v>LIB-EMPLOYEE BENEFIT-WORKERS COMP</v>
          </cell>
          <cell r="C1629">
            <v>0</v>
          </cell>
          <cell r="D1629">
            <v>0</v>
          </cell>
          <cell r="E1629">
            <v>0</v>
          </cell>
          <cell r="F1629">
            <v>0</v>
          </cell>
        </row>
        <row r="1630">
          <cell r="A1630" t="str">
            <v>L -9050-8-000</v>
          </cell>
          <cell r="B1630" t="str">
            <v>UNEMPLOYMENT INSURANCE</v>
          </cell>
          <cell r="C1630">
            <v>0</v>
          </cell>
          <cell r="D1630">
            <v>0</v>
          </cell>
          <cell r="E1630">
            <v>0</v>
          </cell>
          <cell r="F1630">
            <v>0</v>
          </cell>
        </row>
        <row r="1631">
          <cell r="A1631" t="str">
            <v>L -9050-8-050</v>
          </cell>
          <cell r="B1631" t="str">
            <v>LIB-EMPLOYEE BENEFIT-UNEMPLOYMENT</v>
          </cell>
          <cell r="C1631">
            <v>0</v>
          </cell>
          <cell r="D1631">
            <v>0</v>
          </cell>
          <cell r="E1631">
            <v>0</v>
          </cell>
          <cell r="F1631">
            <v>0</v>
          </cell>
        </row>
        <row r="1632">
          <cell r="A1632" t="str">
            <v>L -9060-8-000</v>
          </cell>
          <cell r="B1632" t="str">
            <v>HOSPITAL MEDICAL &amp; DENTAL INSURANCE</v>
          </cell>
          <cell r="C1632">
            <v>0</v>
          </cell>
          <cell r="D1632">
            <v>0</v>
          </cell>
          <cell r="E1632">
            <v>0</v>
          </cell>
          <cell r="F1632">
            <v>0</v>
          </cell>
        </row>
        <row r="1633">
          <cell r="A1633" t="str">
            <v>L -9060-8-055</v>
          </cell>
          <cell r="B1633" t="str">
            <v>LIB-EMPLOYEE BENEFIT-MEDICARE REIMBSMNT</v>
          </cell>
          <cell r="C1633">
            <v>0</v>
          </cell>
          <cell r="D1633">
            <v>0</v>
          </cell>
          <cell r="E1633">
            <v>0</v>
          </cell>
          <cell r="F1633">
            <v>0</v>
          </cell>
        </row>
        <row r="1634">
          <cell r="A1634" t="str">
            <v>L -9060-8-060</v>
          </cell>
          <cell r="B1634" t="str">
            <v>LIB-EMPLOYEE BENEFIT-HOS/MED/DNTL INS</v>
          </cell>
          <cell r="C1634">
            <v>0</v>
          </cell>
          <cell r="D1634">
            <v>0</v>
          </cell>
          <cell r="E1634">
            <v>0</v>
          </cell>
          <cell r="F1634">
            <v>0</v>
          </cell>
        </row>
        <row r="1635">
          <cell r="A1635" t="str">
            <v>L -9060-8-065</v>
          </cell>
          <cell r="B1635" t="str">
            <v>LIB-EMPLOYEE BENFIT-HOS/MED/DNTL-RETIREE</v>
          </cell>
          <cell r="C1635">
            <v>0</v>
          </cell>
          <cell r="D1635">
            <v>0</v>
          </cell>
          <cell r="E1635">
            <v>0</v>
          </cell>
          <cell r="F1635">
            <v>0</v>
          </cell>
        </row>
        <row r="1636">
          <cell r="A1636" t="str">
            <v>L -9901-9-000</v>
          </cell>
          <cell r="B1636" t="str">
            <v>TRANSFER TO GENERAL</v>
          </cell>
          <cell r="C1636">
            <v>0</v>
          </cell>
          <cell r="D1636">
            <v>0</v>
          </cell>
          <cell r="E1636">
            <v>0</v>
          </cell>
          <cell r="F1636">
            <v>0</v>
          </cell>
        </row>
        <row r="1637">
          <cell r="A1637" t="str">
            <v>L -9901-9-407</v>
          </cell>
          <cell r="B1637" t="str">
            <v>LIB-TO GEN - SHR-JCI CONTRACT/SERVICES</v>
          </cell>
          <cell r="C1637">
            <v>0</v>
          </cell>
          <cell r="D1637">
            <v>0</v>
          </cell>
          <cell r="E1637">
            <v>0</v>
          </cell>
          <cell r="F1637">
            <v>0</v>
          </cell>
        </row>
        <row r="1638">
          <cell r="A1638" t="str">
            <v/>
          </cell>
          <cell r="B1638" t="str">
            <v>Library Expenditure Totals</v>
          </cell>
          <cell r="C1638">
            <v>0</v>
          </cell>
          <cell r="D1638">
            <v>0</v>
          </cell>
          <cell r="E1638">
            <v>0</v>
          </cell>
          <cell r="F1638">
            <v>0</v>
          </cell>
        </row>
        <row r="1639">
          <cell r="A1639" t="str">
            <v xml:space="preserve"> </v>
          </cell>
        </row>
        <row r="1640">
          <cell r="A1640" t="str">
            <v>P -2401-003</v>
          </cell>
          <cell r="B1640" t="str">
            <v>USE OF MONEY/PROPERTY INTEREST EARNINGS-</v>
          </cell>
          <cell r="C1640">
            <v>0</v>
          </cell>
          <cell r="D1640">
            <v>0</v>
          </cell>
          <cell r="E1640">
            <v>0</v>
          </cell>
          <cell r="F1640">
            <v>0</v>
          </cell>
        </row>
        <row r="1641">
          <cell r="A1641" t="str">
            <v>P -2705-000</v>
          </cell>
          <cell r="B1641" t="str">
            <v>DONATION</v>
          </cell>
          <cell r="C1641">
            <v>0</v>
          </cell>
          <cell r="D1641">
            <v>0</v>
          </cell>
          <cell r="E1641">
            <v>0</v>
          </cell>
          <cell r="F1641">
            <v>0</v>
          </cell>
        </row>
        <row r="1642">
          <cell r="A1642" t="str">
            <v>P -2801-000</v>
          </cell>
          <cell r="B1642" t="str">
            <v>INTERFUND REVENUES - 34</v>
          </cell>
          <cell r="C1642">
            <v>0</v>
          </cell>
          <cell r="D1642">
            <v>0</v>
          </cell>
          <cell r="E1642">
            <v>0</v>
          </cell>
          <cell r="F1642">
            <v>0</v>
          </cell>
        </row>
        <row r="1643">
          <cell r="A1643" t="str">
            <v/>
          </cell>
          <cell r="B1643" t="str">
            <v>Overbrook Capital Project Revenue Total</v>
          </cell>
          <cell r="C1643">
            <v>0</v>
          </cell>
          <cell r="D1643">
            <v>0</v>
          </cell>
          <cell r="E1643">
            <v>0</v>
          </cell>
          <cell r="F1643">
            <v>0</v>
          </cell>
        </row>
        <row r="1644">
          <cell r="A1644" t="str">
            <v xml:space="preserve"> </v>
          </cell>
        </row>
        <row r="1645">
          <cell r="A1645" t="str">
            <v>P -7140-4-880</v>
          </cell>
          <cell r="B1645" t="str">
            <v>CONTRACTUAL-OVERBROOK</v>
          </cell>
          <cell r="C1645">
            <v>0</v>
          </cell>
          <cell r="D1645">
            <v>0</v>
          </cell>
          <cell r="E1645">
            <v>0</v>
          </cell>
          <cell r="F1645">
            <v>0</v>
          </cell>
        </row>
        <row r="1646">
          <cell r="A1646" t="str">
            <v/>
          </cell>
          <cell r="B1646" t="str">
            <v>Overbrook Capital Proje Expenditure Tot</v>
          </cell>
          <cell r="C1646">
            <v>0</v>
          </cell>
          <cell r="D1646">
            <v>0</v>
          </cell>
          <cell r="E1646">
            <v>0</v>
          </cell>
          <cell r="F1646">
            <v>0</v>
          </cell>
        </row>
        <row r="1647">
          <cell r="A1647" t="str">
            <v xml:space="preserve"> </v>
          </cell>
        </row>
        <row r="1648">
          <cell r="A1648" t="str">
            <v>V -2401-000</v>
          </cell>
          <cell r="B1648" t="str">
            <v>USE OF MONEY/PROPERTY-INTEREST EARNINGS</v>
          </cell>
          <cell r="C1648">
            <v>0</v>
          </cell>
          <cell r="D1648">
            <v>152.33000000000001</v>
          </cell>
          <cell r="E1648">
            <v>10.029999999999999</v>
          </cell>
          <cell r="F1648">
            <v>97.35</v>
          </cell>
        </row>
        <row r="1649">
          <cell r="A1649" t="str">
            <v>V -5031-000</v>
          </cell>
          <cell r="B1649" t="str">
            <v>INTERFUND REVENUE-TRANSFERS</v>
          </cell>
          <cell r="C1649">
            <v>0</v>
          </cell>
          <cell r="D1649">
            <v>0</v>
          </cell>
          <cell r="E1649">
            <v>0</v>
          </cell>
          <cell r="F1649">
            <v>0</v>
          </cell>
        </row>
        <row r="1650">
          <cell r="A1650" t="str">
            <v>V -5031-A00</v>
          </cell>
          <cell r="B1650" t="str">
            <v>INTERFUND TRANSFER FROM GENERAL - A</v>
          </cell>
          <cell r="C1650">
            <v>994527.49</v>
          </cell>
          <cell r="D1650">
            <v>484394.38</v>
          </cell>
          <cell r="E1650">
            <v>1010691.83</v>
          </cell>
          <cell r="F1650">
            <v>1010691.85</v>
          </cell>
        </row>
        <row r="1651">
          <cell r="A1651" t="str">
            <v>V -5031-EM0</v>
          </cell>
          <cell r="B1651" t="str">
            <v>INTERFUND TRANSFER FROM REFUSE - EM</v>
          </cell>
          <cell r="C1651">
            <v>0</v>
          </cell>
          <cell r="D1651">
            <v>0</v>
          </cell>
          <cell r="E1651">
            <v>0</v>
          </cell>
          <cell r="F1651">
            <v>0</v>
          </cell>
        </row>
        <row r="1652">
          <cell r="A1652" t="str">
            <v>V -5031-F00</v>
          </cell>
          <cell r="B1652" t="str">
            <v>INTERFUND TRANSFER FROM WATER FUND - F</v>
          </cell>
          <cell r="C1652">
            <v>199896.66</v>
          </cell>
          <cell r="D1652">
            <v>74454.78</v>
          </cell>
          <cell r="E1652">
            <v>200976.07</v>
          </cell>
          <cell r="F1652">
            <v>200976.07</v>
          </cell>
        </row>
        <row r="1653">
          <cell r="A1653" t="str">
            <v>V -5031-G00</v>
          </cell>
          <cell r="B1653" t="str">
            <v>INTERFUND TRANSFER FROM SEWER FUND - G</v>
          </cell>
          <cell r="C1653">
            <v>4645058.13</v>
          </cell>
          <cell r="D1653">
            <v>3925123.56</v>
          </cell>
          <cell r="E1653">
            <v>4693779.41</v>
          </cell>
          <cell r="F1653">
            <v>4741784.24</v>
          </cell>
        </row>
        <row r="1654">
          <cell r="A1654" t="str">
            <v>V -5031-H00</v>
          </cell>
          <cell r="B1654" t="str">
            <v>INTERFUND TRANSFER FROM JSTP FUND - H</v>
          </cell>
          <cell r="C1654">
            <v>0</v>
          </cell>
          <cell r="D1654">
            <v>0</v>
          </cell>
          <cell r="E1654">
            <v>0</v>
          </cell>
          <cell r="F1654">
            <v>0</v>
          </cell>
        </row>
        <row r="1655">
          <cell r="A1655" t="str">
            <v/>
          </cell>
          <cell r="B1655" t="str">
            <v>Debt Service Revenue Totals</v>
          </cell>
          <cell r="C1655">
            <v>5839482.2799999993</v>
          </cell>
          <cell r="D1655">
            <v>4484125.05</v>
          </cell>
          <cell r="E1655">
            <v>5905457.3399999999</v>
          </cell>
          <cell r="F1655">
            <v>5953549.5099999998</v>
          </cell>
        </row>
        <row r="1656">
          <cell r="A1656" t="str">
            <v xml:space="preserve"> </v>
          </cell>
        </row>
        <row r="1657">
          <cell r="A1657" t="str">
            <v>V -9710-6-000</v>
          </cell>
          <cell r="B1657" t="str">
            <v>SERIAL BOND PRINCIPAL</v>
          </cell>
          <cell r="C1657">
            <v>0</v>
          </cell>
          <cell r="D1657">
            <v>0</v>
          </cell>
          <cell r="E1657">
            <v>0</v>
          </cell>
          <cell r="F1657">
            <v>0</v>
          </cell>
        </row>
        <row r="1658">
          <cell r="A1658" t="str">
            <v>V -9710-6-008</v>
          </cell>
          <cell r="B1658" t="str">
            <v>2008 SB FIRE/DPW - PRIN</v>
          </cell>
          <cell r="C1658">
            <v>0</v>
          </cell>
          <cell r="D1658">
            <v>0</v>
          </cell>
          <cell r="E1658">
            <v>0</v>
          </cell>
          <cell r="F1658">
            <v>0</v>
          </cell>
        </row>
        <row r="1659">
          <cell r="A1659" t="str">
            <v>V -9710-6-013</v>
          </cell>
          <cell r="B1659" t="str">
            <v>2013 REFUND BOND-PRIN</v>
          </cell>
          <cell r="C1659">
            <v>385000</v>
          </cell>
          <cell r="D1659">
            <v>0</v>
          </cell>
          <cell r="E1659">
            <v>375000</v>
          </cell>
          <cell r="F1659">
            <v>375000</v>
          </cell>
        </row>
        <row r="1660">
          <cell r="A1660" t="str">
            <v>V -9710-6-014</v>
          </cell>
          <cell r="B1660" t="str">
            <v>2014 SB FF CLAIMS - PRIN</v>
          </cell>
          <cell r="C1660">
            <v>44118</v>
          </cell>
          <cell r="D1660">
            <v>44118</v>
          </cell>
          <cell r="E1660">
            <v>44118</v>
          </cell>
          <cell r="F1660">
            <v>44118</v>
          </cell>
        </row>
        <row r="1661">
          <cell r="A1661" t="str">
            <v>V -9710-6-016</v>
          </cell>
          <cell r="B1661" t="str">
            <v>2016 SB POLICE 2011/12 - PRIN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</row>
        <row r="1662">
          <cell r="A1662" t="str">
            <v>V -9710-6-017</v>
          </cell>
          <cell r="B1662" t="str">
            <v>2017 SB (2012 PUB IMP) PRIN</v>
          </cell>
          <cell r="C1662">
            <v>35000</v>
          </cell>
          <cell r="D1662">
            <v>0</v>
          </cell>
          <cell r="E1662">
            <v>49000</v>
          </cell>
          <cell r="F1662">
            <v>49000</v>
          </cell>
        </row>
        <row r="1663">
          <cell r="A1663" t="str">
            <v>V -9710-6-018</v>
          </cell>
          <cell r="B1663" t="str">
            <v>USDA GRANT-POLICE VEHICLE-PRIN</v>
          </cell>
          <cell r="C1663">
            <v>0</v>
          </cell>
          <cell r="D1663">
            <v>0</v>
          </cell>
          <cell r="E1663">
            <v>0</v>
          </cell>
          <cell r="F1663">
            <v>0</v>
          </cell>
        </row>
        <row r="1664">
          <cell r="A1664" t="str">
            <v>V -9710-6-020</v>
          </cell>
          <cell r="B1664" t="str">
            <v>2020 SB PUB IMP(2015)-PRIN</v>
          </cell>
          <cell r="C1664">
            <v>215000</v>
          </cell>
          <cell r="D1664">
            <v>215000</v>
          </cell>
          <cell r="E1664">
            <v>210000</v>
          </cell>
          <cell r="F1664">
            <v>210000</v>
          </cell>
        </row>
        <row r="1665">
          <cell r="A1665" t="str">
            <v>V -9710-6-JCI</v>
          </cell>
          <cell r="B1665" t="str">
            <v>2008 SIB JCI ENERGY-PRIN</v>
          </cell>
          <cell r="C1665">
            <v>132317.9</v>
          </cell>
          <cell r="D1665">
            <v>132317.9</v>
          </cell>
          <cell r="E1665">
            <v>127330.41</v>
          </cell>
          <cell r="F1665">
            <v>127330.41</v>
          </cell>
        </row>
        <row r="1666">
          <cell r="A1666" t="str">
            <v>V -9710-7-000</v>
          </cell>
          <cell r="B1666" t="str">
            <v>SERIAL BOND INTEREST</v>
          </cell>
          <cell r="C1666">
            <v>0</v>
          </cell>
          <cell r="D1666">
            <v>0</v>
          </cell>
          <cell r="E1666">
            <v>0</v>
          </cell>
          <cell r="F1666">
            <v>0</v>
          </cell>
        </row>
        <row r="1667">
          <cell r="A1667" t="str">
            <v>V -9710-7-008</v>
          </cell>
          <cell r="B1667" t="str">
            <v>2008 SB FIRE/DPW-INT</v>
          </cell>
          <cell r="C1667">
            <v>0</v>
          </cell>
          <cell r="D1667">
            <v>0</v>
          </cell>
          <cell r="E1667">
            <v>0</v>
          </cell>
          <cell r="F1667">
            <v>0</v>
          </cell>
        </row>
        <row r="1668">
          <cell r="A1668" t="str">
            <v>V -9710-7-013</v>
          </cell>
          <cell r="B1668" t="str">
            <v>2013 REFUND BOND-INT</v>
          </cell>
          <cell r="C1668">
            <v>140225</v>
          </cell>
          <cell r="D1668">
            <v>70112.5</v>
          </cell>
          <cell r="E1668">
            <v>151475</v>
          </cell>
          <cell r="F1668">
            <v>151475</v>
          </cell>
        </row>
        <row r="1669">
          <cell r="A1669" t="str">
            <v>V -9710-7-014</v>
          </cell>
          <cell r="B1669" t="str">
            <v>2014 SB FF CLAIMS - INT</v>
          </cell>
          <cell r="C1669">
            <v>5110.34</v>
          </cell>
          <cell r="D1669">
            <v>2858.48</v>
          </cell>
          <cell r="E1669">
            <v>6268.44</v>
          </cell>
          <cell r="F1669">
            <v>6268.44</v>
          </cell>
        </row>
        <row r="1670">
          <cell r="A1670" t="str">
            <v>V -9710-7-016</v>
          </cell>
          <cell r="B1670" t="str">
            <v>2016 SB POLICE 2011/12 - INT</v>
          </cell>
          <cell r="C1670">
            <v>0</v>
          </cell>
          <cell r="D1670">
            <v>0</v>
          </cell>
          <cell r="E1670">
            <v>0</v>
          </cell>
          <cell r="F1670">
            <v>0</v>
          </cell>
        </row>
        <row r="1671">
          <cell r="A1671" t="str">
            <v>V -9710-7-017</v>
          </cell>
          <cell r="B1671" t="str">
            <v>2017 SB (2012 PUB IMP) INT</v>
          </cell>
          <cell r="C1671">
            <v>7875</v>
          </cell>
          <cell r="D1671">
            <v>4375</v>
          </cell>
          <cell r="E1671">
            <v>9975</v>
          </cell>
          <cell r="F1671">
            <v>9975</v>
          </cell>
        </row>
        <row r="1672">
          <cell r="A1672" t="str">
            <v>V -9710-7-018</v>
          </cell>
          <cell r="B1672" t="str">
            <v>USDA GRANT-POLICE VEHICLE-INT</v>
          </cell>
          <cell r="C1672">
            <v>0</v>
          </cell>
          <cell r="D1672">
            <v>0</v>
          </cell>
          <cell r="E1672">
            <v>0</v>
          </cell>
          <cell r="F1672">
            <v>0</v>
          </cell>
        </row>
        <row r="1673">
          <cell r="A1673" t="str">
            <v>V -9710-7-020</v>
          </cell>
          <cell r="B1673" t="str">
            <v>2020 SB PUB IMP(2015)-INT</v>
          </cell>
          <cell r="C1673">
            <v>29881.25</v>
          </cell>
          <cell r="D1673">
            <v>15612.5</v>
          </cell>
          <cell r="E1673">
            <v>32537.51</v>
          </cell>
          <cell r="F1673">
            <v>32537.51</v>
          </cell>
        </row>
        <row r="1674">
          <cell r="A1674" t="str">
            <v>V -9710-7-JCI</v>
          </cell>
          <cell r="B1674" t="str">
            <v>2008 SIB JCI ENERGY-INT</v>
          </cell>
          <cell r="C1674">
            <v>0</v>
          </cell>
          <cell r="D1674">
            <v>0</v>
          </cell>
          <cell r="E1674">
            <v>4987.49</v>
          </cell>
          <cell r="F1674">
            <v>4987.49</v>
          </cell>
        </row>
        <row r="1675">
          <cell r="A1675" t="str">
            <v>V -9720-6-000</v>
          </cell>
          <cell r="B1675" t="str">
            <v>GENERAL FUND -V9720-6 PRINCIPAL</v>
          </cell>
          <cell r="C1675">
            <v>0</v>
          </cell>
          <cell r="D1675">
            <v>0</v>
          </cell>
          <cell r="E1675">
            <v>0</v>
          </cell>
          <cell r="F1675">
            <v>0</v>
          </cell>
        </row>
        <row r="1676">
          <cell r="A1676" t="str">
            <v>V -9720-6-014</v>
          </cell>
          <cell r="B1676" t="str">
            <v>2014 SB-PRIN   WAT FND</v>
          </cell>
          <cell r="C1676">
            <v>45882</v>
          </cell>
          <cell r="D1676">
            <v>45882</v>
          </cell>
          <cell r="E1676">
            <v>45882</v>
          </cell>
          <cell r="F1676">
            <v>45882</v>
          </cell>
        </row>
        <row r="1677">
          <cell r="A1677" t="str">
            <v>V -9720-6-016</v>
          </cell>
          <cell r="B1677" t="str">
            <v>2016 SB WATER METER PRIN</v>
          </cell>
          <cell r="C1677">
            <v>100000</v>
          </cell>
          <cell r="D1677">
            <v>0</v>
          </cell>
          <cell r="E1677">
            <v>95000</v>
          </cell>
          <cell r="F1677">
            <v>95000</v>
          </cell>
        </row>
        <row r="1678">
          <cell r="A1678" t="str">
            <v>V -9720-7-000</v>
          </cell>
          <cell r="B1678" t="str">
            <v>GENERAL FUND V9720 - INTEREST</v>
          </cell>
          <cell r="C1678">
            <v>0</v>
          </cell>
          <cell r="D1678">
            <v>0</v>
          </cell>
          <cell r="E1678">
            <v>0</v>
          </cell>
          <cell r="F1678">
            <v>0</v>
          </cell>
        </row>
        <row r="1679">
          <cell r="A1679" t="str">
            <v>V -9720-7-014</v>
          </cell>
          <cell r="B1679" t="str">
            <v>2014 SB-INT   WAT FND</v>
          </cell>
          <cell r="C1679">
            <v>5314.66</v>
          </cell>
          <cell r="D1679">
            <v>2972.78</v>
          </cell>
          <cell r="E1679">
            <v>6519.07</v>
          </cell>
          <cell r="F1679">
            <v>6519.07</v>
          </cell>
        </row>
        <row r="1680">
          <cell r="A1680" t="str">
            <v>V -9720-7-016</v>
          </cell>
          <cell r="B1680" t="str">
            <v>2016 SB WATER METER INT</v>
          </cell>
          <cell r="C1680">
            <v>48700</v>
          </cell>
          <cell r="D1680">
            <v>25600</v>
          </cell>
          <cell r="E1680">
            <v>53575</v>
          </cell>
          <cell r="F1680">
            <v>53575</v>
          </cell>
        </row>
        <row r="1681">
          <cell r="A1681" t="str">
            <v>V -9730-6-000</v>
          </cell>
          <cell r="B1681" t="str">
            <v>GENERAL FUND -G9730-6 PRINCIPAL</v>
          </cell>
          <cell r="C1681">
            <v>0</v>
          </cell>
          <cell r="D1681">
            <v>0</v>
          </cell>
          <cell r="E1681">
            <v>0</v>
          </cell>
          <cell r="F1681">
            <v>0</v>
          </cell>
        </row>
        <row r="1682">
          <cell r="A1682" t="str">
            <v>V -9730-6-010</v>
          </cell>
          <cell r="B1682" t="str">
            <v>EFC 2010C C7-6201-03-01 PRIN SEWFND</v>
          </cell>
          <cell r="C1682">
            <v>235000</v>
          </cell>
          <cell r="D1682">
            <v>235000</v>
          </cell>
          <cell r="E1682">
            <v>230000</v>
          </cell>
          <cell r="F1682">
            <v>230000</v>
          </cell>
        </row>
        <row r="1683">
          <cell r="A1683" t="str">
            <v>V -9730-6-017</v>
          </cell>
          <cell r="B1683" t="str">
            <v>2017 SB (2012 SEWER CLAIMS) PRIN</v>
          </cell>
          <cell r="C1683">
            <v>0</v>
          </cell>
          <cell r="D1683">
            <v>0</v>
          </cell>
          <cell r="E1683">
            <v>66000</v>
          </cell>
          <cell r="F1683">
            <v>66000</v>
          </cell>
        </row>
        <row r="1684">
          <cell r="A1684" t="str">
            <v>V -9730-6-05A</v>
          </cell>
          <cell r="B1684" t="str">
            <v>EFC (2005A) 2015D JSTP-PRIN SEWFND</v>
          </cell>
          <cell r="C1684">
            <v>0</v>
          </cell>
          <cell r="D1684">
            <v>0</v>
          </cell>
          <cell r="E1684">
            <v>0</v>
          </cell>
          <cell r="F1684">
            <v>0</v>
          </cell>
        </row>
        <row r="1685">
          <cell r="A1685" t="str">
            <v>V -9730-6-11C</v>
          </cell>
          <cell r="B1685" t="str">
            <v>(2002G) 2011C C7-6204-01-00-PRIN</v>
          </cell>
          <cell r="C1685">
            <v>40000</v>
          </cell>
          <cell r="D1685">
            <v>40000</v>
          </cell>
          <cell r="E1685">
            <v>35000</v>
          </cell>
          <cell r="F1685">
            <v>35000</v>
          </cell>
        </row>
        <row r="1686">
          <cell r="A1686" t="str">
            <v>V -9730-6-12B</v>
          </cell>
          <cell r="B1686" t="str">
            <v>EFC 2012B C7-6201-01-00-PRIN</v>
          </cell>
          <cell r="C1686">
            <v>105000</v>
          </cell>
          <cell r="D1686">
            <v>105000</v>
          </cell>
          <cell r="E1686">
            <v>100000</v>
          </cell>
          <cell r="F1686">
            <v>100000</v>
          </cell>
        </row>
        <row r="1687">
          <cell r="A1687" t="str">
            <v>V -9730-6-15D</v>
          </cell>
          <cell r="B1687" t="str">
            <v>EFC 2015D C7-6201-03-00-PRIN</v>
          </cell>
          <cell r="C1687">
            <v>590000</v>
          </cell>
          <cell r="D1687">
            <v>0</v>
          </cell>
          <cell r="E1687">
            <v>580000</v>
          </cell>
          <cell r="F1687">
            <v>580000</v>
          </cell>
        </row>
        <row r="1688">
          <cell r="A1688" t="str">
            <v>V -9730-6-163</v>
          </cell>
          <cell r="B1688" t="str">
            <v>EFC 2016A ST X7-6201-03-03 - PRIN</v>
          </cell>
          <cell r="C1688">
            <v>0</v>
          </cell>
          <cell r="D1688">
            <v>0</v>
          </cell>
          <cell r="E1688">
            <v>0</v>
          </cell>
          <cell r="F1688">
            <v>0</v>
          </cell>
        </row>
        <row r="1689">
          <cell r="A1689" t="str">
            <v>V -9730-6-164</v>
          </cell>
          <cell r="B1689" t="str">
            <v>EFC 2016A ST C7-6201-03-04 - PRIN</v>
          </cell>
          <cell r="C1689">
            <v>0</v>
          </cell>
          <cell r="D1689">
            <v>0</v>
          </cell>
          <cell r="E1689">
            <v>0</v>
          </cell>
          <cell r="F1689">
            <v>0</v>
          </cell>
        </row>
        <row r="1690">
          <cell r="A1690" t="str">
            <v>V -9730-6-16B</v>
          </cell>
          <cell r="B1690" t="str">
            <v>EFC 2016B LT C7-6201-03-04 - PRIN</v>
          </cell>
          <cell r="C1690">
            <v>700000</v>
          </cell>
          <cell r="D1690">
            <v>700000</v>
          </cell>
          <cell r="E1690">
            <v>695000</v>
          </cell>
          <cell r="F1690">
            <v>695000</v>
          </cell>
        </row>
        <row r="1691">
          <cell r="A1691" t="str">
            <v>V -9730-6-19A</v>
          </cell>
          <cell r="B1691" t="str">
            <v>EFC 2019A LT C7-6201-03-05 PRIN</v>
          </cell>
          <cell r="C1691">
            <v>235000</v>
          </cell>
          <cell r="D1691">
            <v>235000</v>
          </cell>
          <cell r="E1691">
            <v>230000</v>
          </cell>
          <cell r="F1691">
            <v>230000</v>
          </cell>
        </row>
        <row r="1692">
          <cell r="A1692" t="str">
            <v>V -9730-6-21B</v>
          </cell>
          <cell r="B1692" t="str">
            <v>EFC C7-6201-03-06 LT 2021B Prin</v>
          </cell>
          <cell r="C1692">
            <v>120000</v>
          </cell>
          <cell r="D1692">
            <v>0</v>
          </cell>
          <cell r="E1692">
            <v>117112</v>
          </cell>
          <cell r="F1692">
            <v>117112</v>
          </cell>
        </row>
        <row r="1693">
          <cell r="A1693" t="str">
            <v>V -9730-6-DL1</v>
          </cell>
          <cell r="B1693" t="str">
            <v>C7-6201-03-09 new direct loan prin</v>
          </cell>
          <cell r="C1693">
            <v>0</v>
          </cell>
          <cell r="D1693">
            <v>0</v>
          </cell>
          <cell r="E1693">
            <v>61306</v>
          </cell>
          <cell r="F1693">
            <v>61306</v>
          </cell>
        </row>
        <row r="1694">
          <cell r="A1694" t="str">
            <v>V -9730-7-010</v>
          </cell>
          <cell r="B1694" t="str">
            <v>EFC 2010C C7-6201-03-01  INT SEWFND</v>
          </cell>
          <cell r="C1694">
            <v>50573.1</v>
          </cell>
          <cell r="D1694">
            <v>12569.64</v>
          </cell>
          <cell r="E1694">
            <v>54160.58</v>
          </cell>
          <cell r="F1694">
            <v>54160.58</v>
          </cell>
        </row>
        <row r="1695">
          <cell r="A1695" t="str">
            <v>V -9730-7-017</v>
          </cell>
          <cell r="B1695" t="str">
            <v>2017 SB (2012 SEWER CLAIMS) INT</v>
          </cell>
          <cell r="C1695">
            <v>0</v>
          </cell>
          <cell r="D1695">
            <v>0</v>
          </cell>
          <cell r="E1695">
            <v>1650</v>
          </cell>
          <cell r="F1695">
            <v>1650</v>
          </cell>
        </row>
        <row r="1696">
          <cell r="A1696" t="str">
            <v>V -9730-7-05A</v>
          </cell>
          <cell r="B1696" t="str">
            <v>EFC (2005A) 2015D JSTP-INT SEWFND</v>
          </cell>
          <cell r="C1696">
            <v>0</v>
          </cell>
          <cell r="D1696">
            <v>0</v>
          </cell>
          <cell r="E1696">
            <v>0</v>
          </cell>
          <cell r="F1696">
            <v>0</v>
          </cell>
        </row>
        <row r="1697">
          <cell r="A1697" t="str">
            <v>V -9730-7-11C</v>
          </cell>
          <cell r="B1697" t="str">
            <v>(2002G) 2011C C7-6204-01-00-INT</v>
          </cell>
          <cell r="C1697">
            <v>2842.85</v>
          </cell>
          <cell r="D1697">
            <v>801.34</v>
          </cell>
          <cell r="E1697">
            <v>3114.9</v>
          </cell>
          <cell r="F1697">
            <v>3114.9</v>
          </cell>
        </row>
        <row r="1698">
          <cell r="A1698" t="str">
            <v>V -9730-7-12B</v>
          </cell>
          <cell r="B1698" t="str">
            <v>EFC 2012B C7-6201-01-00-INT</v>
          </cell>
          <cell r="C1698">
            <v>11530.56</v>
          </cell>
          <cell r="D1698">
            <v>8268.59</v>
          </cell>
          <cell r="E1698">
            <v>14683.64</v>
          </cell>
          <cell r="F1698">
            <v>14683.64</v>
          </cell>
        </row>
        <row r="1699">
          <cell r="A1699" t="str">
            <v>V -9730-7-15D</v>
          </cell>
          <cell r="B1699" t="str">
            <v>EFC 2015D C7-6201-03-00 INT</v>
          </cell>
          <cell r="C1699">
            <v>91710.39</v>
          </cell>
          <cell r="D1699">
            <v>67427.759999999995</v>
          </cell>
          <cell r="E1699">
            <v>102900.37</v>
          </cell>
          <cell r="F1699">
            <v>102900.37</v>
          </cell>
        </row>
        <row r="1700">
          <cell r="A1700" t="str">
            <v>V -9730-7-163</v>
          </cell>
          <cell r="B1700" t="str">
            <v>EFC 2016A ST X7-6201-03-03 - INT</v>
          </cell>
          <cell r="C1700">
            <v>0</v>
          </cell>
          <cell r="D1700">
            <v>0</v>
          </cell>
          <cell r="E1700">
            <v>0</v>
          </cell>
          <cell r="F1700">
            <v>0</v>
          </cell>
        </row>
        <row r="1701">
          <cell r="A1701" t="str">
            <v>V -9730-7-164</v>
          </cell>
          <cell r="B1701" t="str">
            <v>EFC 2016A ST C7-6201-03-04 - INT</v>
          </cell>
          <cell r="C1701">
            <v>0</v>
          </cell>
          <cell r="D1701">
            <v>0</v>
          </cell>
          <cell r="E1701">
            <v>0</v>
          </cell>
          <cell r="F1701">
            <v>0</v>
          </cell>
        </row>
        <row r="1702">
          <cell r="A1702" t="str">
            <v>V -9730-7-16B</v>
          </cell>
          <cell r="B1702" t="str">
            <v>EFC 2016B LT C7-6201-03-04 - INT</v>
          </cell>
          <cell r="C1702">
            <v>278055.09999999998</v>
          </cell>
          <cell r="D1702">
            <v>278055.09999999998</v>
          </cell>
          <cell r="E1702">
            <v>281972.38</v>
          </cell>
          <cell r="F1702">
            <v>281972.38</v>
          </cell>
        </row>
        <row r="1703">
          <cell r="A1703" t="str">
            <v>V -9730-7-19A</v>
          </cell>
          <cell r="B1703" t="str">
            <v>EFC 2019A LT C7-6201-03-05 INT</v>
          </cell>
          <cell r="C1703">
            <v>264764.06</v>
          </cell>
          <cell r="D1703">
            <v>384581.48</v>
          </cell>
          <cell r="E1703">
            <v>267954.15999999997</v>
          </cell>
          <cell r="F1703">
            <v>267954.15999999997</v>
          </cell>
        </row>
        <row r="1704">
          <cell r="A1704" t="str">
            <v>V -9730-7-21B</v>
          </cell>
          <cell r="B1704" t="str">
            <v>EFC C7-6201-03-06 2021B LT Int</v>
          </cell>
          <cell r="C1704">
            <v>41701.9</v>
          </cell>
          <cell r="D1704">
            <v>0</v>
          </cell>
          <cell r="E1704">
            <v>41860</v>
          </cell>
          <cell r="F1704">
            <v>41860</v>
          </cell>
        </row>
        <row r="1705">
          <cell r="A1705" t="str">
            <v>V -9730-7-DL1</v>
          </cell>
          <cell r="B1705" t="str">
            <v>EFC C7-6201-03-09 new loan int</v>
          </cell>
          <cell r="C1705">
            <v>62345</v>
          </cell>
          <cell r="D1705">
            <v>0</v>
          </cell>
          <cell r="E1705">
            <v>0</v>
          </cell>
          <cell r="F1705">
            <v>0</v>
          </cell>
        </row>
        <row r="1706">
          <cell r="A1706" t="str">
            <v>V -9731-6-19A</v>
          </cell>
          <cell r="B1706" t="str">
            <v>EFC 2019A LT-6201-03-07 PRIN</v>
          </cell>
          <cell r="C1706">
            <v>1115000</v>
          </cell>
          <cell r="D1706">
            <v>1115000</v>
          </cell>
          <cell r="E1706">
            <v>1105000</v>
          </cell>
          <cell r="F1706">
            <v>1105000</v>
          </cell>
        </row>
        <row r="1707">
          <cell r="A1707" t="str">
            <v>V -9731-6-21B</v>
          </cell>
          <cell r="B1707" t="str">
            <v>C7-6201-03-06 LT 9 (2021B LT) PRIN</v>
          </cell>
          <cell r="C1707">
            <v>0</v>
          </cell>
          <cell r="D1707">
            <v>120000</v>
          </cell>
          <cell r="E1707">
            <v>0</v>
          </cell>
          <cell r="F1707">
            <v>0</v>
          </cell>
        </row>
        <row r="1708">
          <cell r="A1708" t="str">
            <v>V -9731-7-19A</v>
          </cell>
          <cell r="B1708" t="str">
            <v>EFC 2019A LT C7-6201-03-07-INT</v>
          </cell>
          <cell r="C1708">
            <v>508265.17</v>
          </cell>
          <cell r="D1708">
            <v>388447.75</v>
          </cell>
          <cell r="E1708">
            <v>515935.39</v>
          </cell>
          <cell r="F1708">
            <v>515935.39</v>
          </cell>
        </row>
        <row r="1709">
          <cell r="A1709" t="str">
            <v>V -9731-7-21B</v>
          </cell>
          <cell r="B1709" t="str">
            <v>C7-6201-03-06 LT (2021B LT)</v>
          </cell>
          <cell r="C1709">
            <v>0</v>
          </cell>
          <cell r="D1709">
            <v>41701.9</v>
          </cell>
          <cell r="E1709">
            <v>0</v>
          </cell>
          <cell r="F1709">
            <v>0</v>
          </cell>
        </row>
        <row r="1710">
          <cell r="A1710" t="str">
            <v>V -9732-6-19A</v>
          </cell>
          <cell r="B1710" t="str">
            <v>EFC 2019A LT C7-6201-03-08-P</v>
          </cell>
          <cell r="C1710">
            <v>193270</v>
          </cell>
          <cell r="D1710">
            <v>193270</v>
          </cell>
          <cell r="E1710">
            <v>190140</v>
          </cell>
          <cell r="F1710">
            <v>190140</v>
          </cell>
        </row>
        <row r="1711">
          <cell r="A1711" t="str">
            <v>V -9732-7-19A</v>
          </cell>
          <cell r="B1711" t="str">
            <v>EFC 2019A LT C7-3201-03-08-I</v>
          </cell>
          <cell r="C1711">
            <v>0</v>
          </cell>
          <cell r="D1711">
            <v>0</v>
          </cell>
          <cell r="E1711">
            <v>0</v>
          </cell>
          <cell r="F1711">
            <v>0</v>
          </cell>
        </row>
        <row r="1712">
          <cell r="A1712" t="str">
            <v>V -9901-9-000</v>
          </cell>
          <cell r="B1712" t="str">
            <v>INTERFUND TRANSFERS</v>
          </cell>
          <cell r="C1712">
            <v>0</v>
          </cell>
          <cell r="D1712">
            <v>0</v>
          </cell>
          <cell r="E1712">
            <v>0</v>
          </cell>
          <cell r="F1712">
            <v>0</v>
          </cell>
        </row>
        <row r="1713">
          <cell r="A1713" t="str">
            <v/>
          </cell>
          <cell r="B1713" t="str">
            <v>Debt Service Expenditure Totals</v>
          </cell>
          <cell r="C1713">
            <v>5839482.2800000003</v>
          </cell>
          <cell r="D1713">
            <v>4483972.7200000007</v>
          </cell>
          <cell r="E1713">
            <v>5905457.3399999999</v>
          </cell>
          <cell r="F1713">
            <v>5905457.3399999999</v>
          </cell>
        </row>
        <row r="1714">
          <cell r="A1714" t="str">
            <v xml:space="preserve"> </v>
          </cell>
        </row>
        <row r="1715">
          <cell r="A1715" t="str">
            <v>W -9000-6-000</v>
          </cell>
          <cell r="B1715" t="str">
            <v>PRINCIPAL PAYMENTS-GASB</v>
          </cell>
          <cell r="C1715">
            <v>0</v>
          </cell>
          <cell r="D1715">
            <v>0</v>
          </cell>
          <cell r="E1715">
            <v>0</v>
          </cell>
          <cell r="F1715">
            <v>0</v>
          </cell>
        </row>
        <row r="1716">
          <cell r="A1716" t="str">
            <v>W -9089-1-000</v>
          </cell>
          <cell r="B1716" t="str">
            <v>COMPENSATED TIME OFF</v>
          </cell>
          <cell r="C1716">
            <v>0</v>
          </cell>
          <cell r="D1716">
            <v>0</v>
          </cell>
          <cell r="E1716">
            <v>0</v>
          </cell>
          <cell r="F1716">
            <v>-63336</v>
          </cell>
        </row>
        <row r="1717">
          <cell r="A1717" t="str">
            <v>W -9700-6-000</v>
          </cell>
          <cell r="B1717" t="str">
            <v>DEBT PAYMENTS FOR BOND</v>
          </cell>
          <cell r="C1717">
            <v>0</v>
          </cell>
          <cell r="D1717">
            <v>0</v>
          </cell>
          <cell r="E1717">
            <v>0</v>
          </cell>
          <cell r="F1717">
            <v>-885000</v>
          </cell>
        </row>
        <row r="1718">
          <cell r="A1718" t="str">
            <v>W -9701-7-000</v>
          </cell>
          <cell r="B1718" t="str">
            <v>INTEREST EXPENSE-ADJUSTMENT</v>
          </cell>
          <cell r="C1718">
            <v>0</v>
          </cell>
          <cell r="D1718">
            <v>0</v>
          </cell>
          <cell r="E1718">
            <v>0</v>
          </cell>
          <cell r="F1718">
            <v>221537</v>
          </cell>
        </row>
        <row r="1719">
          <cell r="A1719" t="str">
            <v>W -9785-6-000</v>
          </cell>
          <cell r="B1719" t="str">
            <v>INSTALLMENT PRINCIPAL- JCI</v>
          </cell>
          <cell r="C1719">
            <v>0</v>
          </cell>
          <cell r="D1719">
            <v>0</v>
          </cell>
          <cell r="E1719">
            <v>0</v>
          </cell>
          <cell r="F1719">
            <v>-127330</v>
          </cell>
        </row>
        <row r="1720">
          <cell r="A1720" t="str">
            <v>W -9930-6-000</v>
          </cell>
          <cell r="B1720" t="str">
            <v>PRINCIPAL PAYMENTS-GASB</v>
          </cell>
          <cell r="C1720">
            <v>0</v>
          </cell>
          <cell r="D1720">
            <v>0</v>
          </cell>
          <cell r="E1720">
            <v>0</v>
          </cell>
          <cell r="F1720">
            <v>-3343558</v>
          </cell>
        </row>
        <row r="1721">
          <cell r="A1721" t="str">
            <v/>
          </cell>
          <cell r="B1721" t="str">
            <v>General Long Term Indeb Expenditure Tot</v>
          </cell>
          <cell r="C1721">
            <v>0</v>
          </cell>
          <cell r="D1721">
            <v>0</v>
          </cell>
          <cell r="E1721">
            <v>0</v>
          </cell>
          <cell r="F1721">
            <v>-4197687</v>
          </cell>
        </row>
        <row r="1722">
          <cell r="A1722" t="str">
            <v xml:space="preserve"> </v>
          </cell>
        </row>
        <row r="1723">
          <cell r="A1723" t="str">
            <v>Z -1000-1-000</v>
          </cell>
          <cell r="B1723" t="str">
            <v>WAGES</v>
          </cell>
          <cell r="C1723">
            <v>0</v>
          </cell>
          <cell r="D1723">
            <v>0</v>
          </cell>
          <cell r="E1723">
            <v>0</v>
          </cell>
          <cell r="F1723">
            <v>0</v>
          </cell>
        </row>
        <row r="1724">
          <cell r="A1724" t="str">
            <v>Z -1000-1-110</v>
          </cell>
          <cell r="B1724" t="str">
            <v>WAGES-GENERAL GOVERNMENT</v>
          </cell>
          <cell r="C1724">
            <v>0</v>
          </cell>
          <cell r="D1724">
            <v>0</v>
          </cell>
          <cell r="E1724">
            <v>0</v>
          </cell>
          <cell r="F1724">
            <v>-50436</v>
          </cell>
        </row>
        <row r="1725">
          <cell r="A1725" t="str">
            <v>Z -1000-1-120</v>
          </cell>
          <cell r="B1725" t="str">
            <v>WAGES-PUBLIC SAFETY</v>
          </cell>
          <cell r="C1725">
            <v>0</v>
          </cell>
          <cell r="D1725">
            <v>0</v>
          </cell>
          <cell r="E1725">
            <v>0</v>
          </cell>
          <cell r="F1725">
            <v>-236409</v>
          </cell>
        </row>
        <row r="1726">
          <cell r="A1726" t="str">
            <v>Z -1000-1-140</v>
          </cell>
          <cell r="B1726" t="str">
            <v>WAGES-TRANSPORTATION</v>
          </cell>
          <cell r="C1726">
            <v>0</v>
          </cell>
          <cell r="D1726">
            <v>0</v>
          </cell>
          <cell r="E1726">
            <v>0</v>
          </cell>
          <cell r="F1726">
            <v>-23696</v>
          </cell>
        </row>
        <row r="1727">
          <cell r="A1727" t="str">
            <v>Z -1000-1-R00</v>
          </cell>
          <cell r="B1727" t="str">
            <v>WAGES-REFUSE</v>
          </cell>
          <cell r="C1727">
            <v>0</v>
          </cell>
          <cell r="D1727">
            <v>0</v>
          </cell>
          <cell r="E1727">
            <v>0</v>
          </cell>
          <cell r="F1727">
            <v>-24021</v>
          </cell>
        </row>
        <row r="1728">
          <cell r="A1728" t="str">
            <v>Z -1000-1-S00</v>
          </cell>
          <cell r="B1728" t="str">
            <v>WAGES-SEWER</v>
          </cell>
          <cell r="C1728">
            <v>0</v>
          </cell>
          <cell r="D1728">
            <v>0</v>
          </cell>
          <cell r="E1728">
            <v>0</v>
          </cell>
          <cell r="F1728">
            <v>-9572</v>
          </cell>
        </row>
        <row r="1729">
          <cell r="A1729" t="str">
            <v>Z -1000-1-W00</v>
          </cell>
          <cell r="B1729" t="str">
            <v>WAGES-WATER</v>
          </cell>
          <cell r="C1729">
            <v>0</v>
          </cell>
          <cell r="D1729">
            <v>0</v>
          </cell>
          <cell r="E1729">
            <v>0</v>
          </cell>
          <cell r="F1729">
            <v>-18236</v>
          </cell>
        </row>
        <row r="1730">
          <cell r="A1730" t="str">
            <v>Z -1001-1-120</v>
          </cell>
          <cell r="B1730" t="str">
            <v>WAGES-PUBLIC SAFETY</v>
          </cell>
          <cell r="C1730">
            <v>0</v>
          </cell>
          <cell r="D1730">
            <v>0</v>
          </cell>
          <cell r="E1730">
            <v>0</v>
          </cell>
          <cell r="F1730">
            <v>0</v>
          </cell>
        </row>
        <row r="1731">
          <cell r="A1731" t="str">
            <v>Z -9000-0-00</v>
          </cell>
          <cell r="B1731" t="str">
            <v>ERS GASB 68</v>
          </cell>
          <cell r="C1731">
            <v>0</v>
          </cell>
          <cell r="D1731">
            <v>0</v>
          </cell>
          <cell r="E1731">
            <v>0</v>
          </cell>
          <cell r="F1731">
            <v>0</v>
          </cell>
        </row>
        <row r="1732">
          <cell r="A1732" t="str">
            <v>Z -9016-8-ERS</v>
          </cell>
          <cell r="B1732" t="str">
            <v>ERS GASB 68 PENSION EXP ADJUSTMENT</v>
          </cell>
          <cell r="C1732">
            <v>0</v>
          </cell>
          <cell r="D1732">
            <v>0</v>
          </cell>
          <cell r="E1732">
            <v>0</v>
          </cell>
          <cell r="F1732">
            <v>464991</v>
          </cell>
        </row>
        <row r="1733">
          <cell r="A1733" t="str">
            <v>Z -9016-8-PFR</v>
          </cell>
          <cell r="B1733" t="str">
            <v>PFRS GASB 68 PENSION EXP ADJ</v>
          </cell>
          <cell r="C1733">
            <v>0</v>
          </cell>
          <cell r="D1733">
            <v>0</v>
          </cell>
          <cell r="E1733">
            <v>0</v>
          </cell>
          <cell r="F1733">
            <v>7930000</v>
          </cell>
        </row>
        <row r="1734">
          <cell r="A1734" t="str">
            <v>Z -9089-8-000</v>
          </cell>
          <cell r="B1734" t="str">
            <v>POST EMPLOYEMENT BENFITS EXPENSE</v>
          </cell>
          <cell r="C1734">
            <v>0</v>
          </cell>
          <cell r="D1734">
            <v>0</v>
          </cell>
          <cell r="E1734">
            <v>0</v>
          </cell>
          <cell r="F1734">
            <v>-2251970</v>
          </cell>
        </row>
        <row r="1735">
          <cell r="A1735" t="str">
            <v/>
          </cell>
          <cell r="B1735" t="str">
            <v>GASB Expenditure Totals</v>
          </cell>
          <cell r="C1735">
            <v>0</v>
          </cell>
          <cell r="D1735">
            <v>0</v>
          </cell>
          <cell r="E1735">
            <v>0</v>
          </cell>
          <cell r="F1735">
            <v>5780651</v>
          </cell>
        </row>
        <row r="1736">
          <cell r="A1736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2">
          <cell r="A12" t="str">
            <v>CD-3891-SAM</v>
          </cell>
        </row>
        <row r="13">
          <cell r="A13" t="str">
            <v>CD-3892-GBF</v>
          </cell>
        </row>
      </sheetData>
      <sheetData sheetId="18">
        <row r="13">
          <cell r="A13" t="str">
            <v>CD-7750-4-122</v>
          </cell>
        </row>
        <row r="22">
          <cell r="I22">
            <v>0</v>
          </cell>
          <cell r="J22">
            <v>1165375.29</v>
          </cell>
          <cell r="K22">
            <v>-41720</v>
          </cell>
        </row>
      </sheetData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ECK"/>
      <sheetName val="R&amp;E EXPORT"/>
      <sheetName val="MCSJ Worksheet"/>
      <sheetName val="MCSJ Export"/>
      <sheetName val="COVERPAGE"/>
      <sheetName val="CERTIFICATION"/>
      <sheetName val="INSURANCE"/>
      <sheetName val="INTERFUND"/>
      <sheetName val="SUMMARY"/>
      <sheetName val="Gen F Rev"/>
      <sheetName val="Gen F Exp"/>
      <sheetName val="Water F Rev"/>
      <sheetName val="Water F Exp"/>
      <sheetName val="Sewer F Rev"/>
      <sheetName val="Sewer F Exp"/>
      <sheetName val="Refuse F Rev"/>
      <sheetName val="Refuse F Exp"/>
      <sheetName val="DSF Rev"/>
      <sheetName val="DSF Exp"/>
      <sheetName val="Capital H Exp plan"/>
    </sheetNames>
    <sheetDataSet>
      <sheetData sheetId="0"/>
      <sheetData sheetId="1">
        <row r="1">
          <cell r="A1" t="str">
            <v>Account Id</v>
          </cell>
          <cell r="B1" t="str">
            <v>Account Description</v>
          </cell>
          <cell r="C1" t="str">
            <v>2025 Budgeted</v>
          </cell>
          <cell r="D1" t="str">
            <v>2025 Actual</v>
          </cell>
          <cell r="E1" t="str">
            <v>2024 Budgeted</v>
          </cell>
          <cell r="F1" t="str">
            <v>2024 Actual</v>
          </cell>
        </row>
        <row r="2">
          <cell r="A2" t="str">
            <v>A -1001-000</v>
          </cell>
          <cell r="B2" t="str">
            <v>REAL PROPERTY TAXES</v>
          </cell>
          <cell r="C2">
            <v>11375168.17</v>
          </cell>
          <cell r="D2">
            <v>11375166.52</v>
          </cell>
          <cell r="E2">
            <v>10926195</v>
          </cell>
          <cell r="F2">
            <v>11009265.890000001</v>
          </cell>
        </row>
        <row r="3">
          <cell r="A3" t="str">
            <v>A -1081-000</v>
          </cell>
          <cell r="B3" t="str">
            <v>PAYMENT IN-LIEU-OF-TAXES</v>
          </cell>
          <cell r="C3">
            <v>359878</v>
          </cell>
          <cell r="D3">
            <v>326227.76</v>
          </cell>
          <cell r="E3">
            <v>461000</v>
          </cell>
          <cell r="F3">
            <v>356048.56</v>
          </cell>
        </row>
        <row r="4">
          <cell r="A4" t="str">
            <v>A -1090-000</v>
          </cell>
          <cell r="B4" t="str">
            <v>INTEREST &amp; PENALTIES REAL PROP TAXES</v>
          </cell>
          <cell r="C4">
            <v>100000</v>
          </cell>
          <cell r="D4">
            <v>58378.2</v>
          </cell>
          <cell r="E4">
            <v>100000</v>
          </cell>
          <cell r="F4">
            <v>99038.6</v>
          </cell>
        </row>
        <row r="5">
          <cell r="A5" t="str">
            <v>A -1116-000</v>
          </cell>
          <cell r="B5" t="str">
            <v>TAX ON ADULT USE OF CANNABIS</v>
          </cell>
          <cell r="C5">
            <v>0</v>
          </cell>
          <cell r="D5">
            <v>57777.1</v>
          </cell>
          <cell r="E5">
            <v>0</v>
          </cell>
          <cell r="F5">
            <v>28649.79</v>
          </cell>
        </row>
        <row r="6">
          <cell r="A6" t="str">
            <v>A -1120-000</v>
          </cell>
          <cell r="B6" t="str">
            <v>NON-PROP TAXES DIST. BY BROOME COUNTY</v>
          </cell>
          <cell r="C6">
            <v>5750000</v>
          </cell>
          <cell r="D6">
            <v>4213293.2699999996</v>
          </cell>
          <cell r="E6">
            <v>5000000</v>
          </cell>
          <cell r="F6">
            <v>5300999.63</v>
          </cell>
        </row>
        <row r="7">
          <cell r="A7" t="str">
            <v>A -1130-000</v>
          </cell>
          <cell r="B7" t="str">
            <v>UTILITIES GROSS RECEIPTS TAX</v>
          </cell>
          <cell r="C7">
            <v>150000</v>
          </cell>
          <cell r="D7">
            <v>116405.13</v>
          </cell>
          <cell r="E7">
            <v>125000</v>
          </cell>
          <cell r="F7">
            <v>154818.43</v>
          </cell>
        </row>
        <row r="8">
          <cell r="A8" t="str">
            <v>A -1170-000</v>
          </cell>
          <cell r="B8" t="str">
            <v>FRANCHISE FEES</v>
          </cell>
          <cell r="C8">
            <v>250000</v>
          </cell>
          <cell r="D8">
            <v>131612.79999999999</v>
          </cell>
          <cell r="E8">
            <v>250000</v>
          </cell>
          <cell r="F8">
            <v>141028.03</v>
          </cell>
        </row>
        <row r="9">
          <cell r="A9" t="str">
            <v>A -1230-000</v>
          </cell>
          <cell r="B9" t="str">
            <v>TREASURERS FEES</v>
          </cell>
          <cell r="C9">
            <v>5000</v>
          </cell>
          <cell r="D9">
            <v>4160</v>
          </cell>
          <cell r="E9">
            <v>7000</v>
          </cell>
          <cell r="F9">
            <v>6080</v>
          </cell>
        </row>
        <row r="10">
          <cell r="A10" t="str">
            <v>A -1255-000</v>
          </cell>
          <cell r="B10" t="str">
            <v>CLERKS FEES (FOIL/MAPS)</v>
          </cell>
          <cell r="C10">
            <v>150</v>
          </cell>
          <cell r="D10">
            <v>50</v>
          </cell>
          <cell r="E10">
            <v>150</v>
          </cell>
          <cell r="F10">
            <v>20.5</v>
          </cell>
        </row>
        <row r="11">
          <cell r="A11" t="str">
            <v>A -1520-000</v>
          </cell>
          <cell r="B11" t="str">
            <v>POLICE DEPT FEES (FAF&amp;GRANTS)</v>
          </cell>
          <cell r="C11">
            <v>25000</v>
          </cell>
          <cell r="D11">
            <v>104072.35</v>
          </cell>
          <cell r="E11">
            <v>25000</v>
          </cell>
          <cell r="F11">
            <v>8605.75</v>
          </cell>
        </row>
        <row r="12">
          <cell r="A12" t="str">
            <v>A -1520-001</v>
          </cell>
          <cell r="B12" t="str">
            <v>POLICE DEPT FEES (ON-SITE SERVICES)</v>
          </cell>
          <cell r="C12">
            <v>250000</v>
          </cell>
          <cell r="D12">
            <v>220999.98</v>
          </cell>
          <cell r="E12">
            <v>0</v>
          </cell>
          <cell r="F12">
            <v>0</v>
          </cell>
        </row>
        <row r="13">
          <cell r="A13" t="str">
            <v>A -1589-000</v>
          </cell>
          <cell r="B13" t="str">
            <v>STOP DWI REVENUE (OVERTIME)</v>
          </cell>
          <cell r="C13">
            <v>20000</v>
          </cell>
          <cell r="D13">
            <v>0</v>
          </cell>
          <cell r="E13">
            <v>20000</v>
          </cell>
          <cell r="F13">
            <v>13400.35</v>
          </cell>
        </row>
        <row r="14">
          <cell r="A14" t="str">
            <v>A -1601-000</v>
          </cell>
          <cell r="B14" t="str">
            <v>HEALTH FEES (BIRTH&amp;DEATH CERTIFICATES)</v>
          </cell>
          <cell r="C14">
            <v>85000</v>
          </cell>
          <cell r="D14">
            <v>54411.6</v>
          </cell>
          <cell r="E14">
            <v>85000</v>
          </cell>
          <cell r="F14">
            <v>77264.789999999994</v>
          </cell>
        </row>
        <row r="15">
          <cell r="A15" t="str">
            <v>A -1710-000</v>
          </cell>
          <cell r="B15" t="str">
            <v>PUBLIC WORKS SERVICES</v>
          </cell>
          <cell r="C15">
            <v>2500</v>
          </cell>
          <cell r="D15">
            <v>22990</v>
          </cell>
          <cell r="E15">
            <v>3000</v>
          </cell>
          <cell r="F15">
            <v>8493.2000000000007</v>
          </cell>
        </row>
        <row r="16">
          <cell r="A16" t="str">
            <v>A -1740-000</v>
          </cell>
          <cell r="B16" t="str">
            <v>ON-STREET PARKING METERS</v>
          </cell>
          <cell r="C16">
            <v>75000</v>
          </cell>
          <cell r="D16">
            <v>44117.49</v>
          </cell>
          <cell r="E16">
            <v>60000</v>
          </cell>
          <cell r="F16">
            <v>92728.07</v>
          </cell>
        </row>
        <row r="17">
          <cell r="A17" t="str">
            <v>A -2001-000</v>
          </cell>
          <cell r="B17" t="str">
            <v>PARKS &amp; RECREATIONS CHARGES</v>
          </cell>
          <cell r="C17">
            <v>4000</v>
          </cell>
          <cell r="D17">
            <v>1898</v>
          </cell>
          <cell r="E17">
            <v>3500</v>
          </cell>
          <cell r="F17">
            <v>4615.75</v>
          </cell>
        </row>
        <row r="18">
          <cell r="A18" t="str">
            <v>A -2110-000</v>
          </cell>
          <cell r="B18" t="str">
            <v>ZONING FEES</v>
          </cell>
          <cell r="C18">
            <v>5000</v>
          </cell>
          <cell r="D18">
            <v>5519</v>
          </cell>
          <cell r="E18">
            <v>0</v>
          </cell>
          <cell r="F18">
            <v>2430</v>
          </cell>
        </row>
        <row r="19">
          <cell r="A19" t="str">
            <v>A -2261-000</v>
          </cell>
          <cell r="B19" t="str">
            <v>SERVICES-Other Government-COURT UTILITES</v>
          </cell>
          <cell r="C19">
            <v>10000</v>
          </cell>
          <cell r="D19">
            <v>0</v>
          </cell>
          <cell r="E19">
            <v>10000</v>
          </cell>
          <cell r="F19">
            <v>11487.13</v>
          </cell>
        </row>
        <row r="20">
          <cell r="A20" t="str">
            <v>A -2262-000</v>
          </cell>
          <cell r="B20" t="str">
            <v>FIRE PROTECTION OTHER GOVERNMENTS</v>
          </cell>
          <cell r="C20">
            <v>170000</v>
          </cell>
          <cell r="D20">
            <v>168600</v>
          </cell>
          <cell r="E20">
            <v>170000</v>
          </cell>
          <cell r="F20">
            <v>173600</v>
          </cell>
        </row>
        <row r="21">
          <cell r="A21" t="str">
            <v>A -2401-000</v>
          </cell>
          <cell r="B21" t="str">
            <v>INTEREST EARNINGS</v>
          </cell>
          <cell r="C21">
            <v>100000</v>
          </cell>
          <cell r="D21">
            <v>169777.24</v>
          </cell>
          <cell r="E21">
            <v>50000</v>
          </cell>
          <cell r="F21">
            <v>345311.29</v>
          </cell>
        </row>
        <row r="22">
          <cell r="A22" t="str">
            <v>A -2410-000</v>
          </cell>
          <cell r="B22" t="str">
            <v>RENTAL OF REAL PROPERTY</v>
          </cell>
          <cell r="C22">
            <v>65000</v>
          </cell>
          <cell r="D22">
            <v>6261.77</v>
          </cell>
          <cell r="E22">
            <v>15000</v>
          </cell>
          <cell r="F22">
            <v>60014.25</v>
          </cell>
        </row>
        <row r="23">
          <cell r="A23" t="str">
            <v>A -2501-000</v>
          </cell>
          <cell r="B23" t="str">
            <v>BUSINESS &amp; OCCUPATIONAL LICENSES</v>
          </cell>
          <cell r="C23">
            <v>45000</v>
          </cell>
          <cell r="D23">
            <v>17858</v>
          </cell>
          <cell r="E23">
            <v>45000</v>
          </cell>
          <cell r="F23">
            <v>21191</v>
          </cell>
        </row>
        <row r="24">
          <cell r="A24" t="str">
            <v>A -2530-000</v>
          </cell>
          <cell r="B24" t="str">
            <v>BINGO LICENSES</v>
          </cell>
          <cell r="C24">
            <v>500</v>
          </cell>
          <cell r="D24">
            <v>367.5</v>
          </cell>
          <cell r="E24">
            <v>500</v>
          </cell>
          <cell r="F24">
            <v>337.5</v>
          </cell>
        </row>
        <row r="25">
          <cell r="A25" t="str">
            <v>A -2535-000</v>
          </cell>
          <cell r="B25" t="str">
            <v>GAMES OF CHANCE LICENSES</v>
          </cell>
          <cell r="C25">
            <v>150</v>
          </cell>
          <cell r="D25">
            <v>10</v>
          </cell>
          <cell r="E25">
            <v>150</v>
          </cell>
          <cell r="F25">
            <v>40</v>
          </cell>
        </row>
        <row r="26">
          <cell r="A26" t="str">
            <v>A -2540-000</v>
          </cell>
          <cell r="B26" t="str">
            <v>BINGO FEES</v>
          </cell>
          <cell r="C26">
            <v>300</v>
          </cell>
          <cell r="D26">
            <v>572.39</v>
          </cell>
          <cell r="E26">
            <v>300</v>
          </cell>
          <cell r="F26">
            <v>471.35</v>
          </cell>
        </row>
        <row r="27">
          <cell r="A27" t="str">
            <v>A -2545-000</v>
          </cell>
          <cell r="B27" t="str">
            <v>GAMES OF CHANCE FEES</v>
          </cell>
          <cell r="C27">
            <v>75</v>
          </cell>
          <cell r="D27">
            <v>25</v>
          </cell>
          <cell r="E27">
            <v>75</v>
          </cell>
          <cell r="F27">
            <v>0</v>
          </cell>
        </row>
        <row r="28">
          <cell r="A28" t="str">
            <v>A -2590-000</v>
          </cell>
          <cell r="B28" t="str">
            <v>PERMITS OTHER</v>
          </cell>
          <cell r="C28">
            <v>120000</v>
          </cell>
          <cell r="D28">
            <v>181803.06</v>
          </cell>
          <cell r="E28">
            <v>125000</v>
          </cell>
          <cell r="F28">
            <v>92212</v>
          </cell>
        </row>
        <row r="29">
          <cell r="A29" t="str">
            <v>A -2600-000</v>
          </cell>
          <cell r="B29" t="str">
            <v>CODE VIOLATIONS &amp; FEES</v>
          </cell>
          <cell r="C29">
            <v>150000</v>
          </cell>
          <cell r="D29">
            <v>110833.01</v>
          </cell>
          <cell r="E29">
            <v>140000</v>
          </cell>
          <cell r="F29">
            <v>65859.240000000005</v>
          </cell>
        </row>
        <row r="30">
          <cell r="A30" t="str">
            <v>A -2605-000</v>
          </cell>
          <cell r="B30" t="str">
            <v>CODE-PROPERTY MAINTENANCE FEES</v>
          </cell>
          <cell r="C30">
            <v>15000</v>
          </cell>
          <cell r="D30">
            <v>0</v>
          </cell>
          <cell r="E30">
            <v>0</v>
          </cell>
          <cell r="F30">
            <v>0</v>
          </cell>
        </row>
        <row r="31">
          <cell r="A31" t="str">
            <v>A -2610-000</v>
          </cell>
          <cell r="B31" t="str">
            <v>FINES FORFEITED BAIL</v>
          </cell>
          <cell r="C31">
            <v>200000</v>
          </cell>
          <cell r="D31">
            <v>5100</v>
          </cell>
          <cell r="E31">
            <v>150000</v>
          </cell>
          <cell r="F31">
            <v>145738.5</v>
          </cell>
        </row>
        <row r="32">
          <cell r="A32" t="str">
            <v>A -2650-000</v>
          </cell>
          <cell r="B32" t="str">
            <v>SALE OF SCRAP/EQUIP</v>
          </cell>
          <cell r="C32">
            <v>15400</v>
          </cell>
          <cell r="D32">
            <v>15400</v>
          </cell>
          <cell r="E32">
            <v>0</v>
          </cell>
          <cell r="F32">
            <v>0</v>
          </cell>
        </row>
        <row r="33">
          <cell r="A33" t="str">
            <v>A -2655-000</v>
          </cell>
          <cell r="B33" t="str">
            <v>MINOR SALES</v>
          </cell>
          <cell r="C33">
            <v>1000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>A -2660-000</v>
          </cell>
          <cell r="B34" t="str">
            <v>SALE OF REAL PROPERTY</v>
          </cell>
          <cell r="C34">
            <v>650000</v>
          </cell>
          <cell r="D34">
            <v>0</v>
          </cell>
          <cell r="E34">
            <v>1800000</v>
          </cell>
          <cell r="F34">
            <v>1090000</v>
          </cell>
        </row>
        <row r="35">
          <cell r="A35" t="str">
            <v>A -2680-000</v>
          </cell>
          <cell r="B35" t="str">
            <v>INSURANCE RECOVERIES</v>
          </cell>
          <cell r="C35">
            <v>61963.8</v>
          </cell>
          <cell r="D35">
            <v>51963.89</v>
          </cell>
          <cell r="E35">
            <v>10000</v>
          </cell>
          <cell r="F35">
            <v>57698.75</v>
          </cell>
        </row>
        <row r="36">
          <cell r="A36" t="str">
            <v>A -2690-000</v>
          </cell>
          <cell r="B36" t="str">
            <v>OTHER COMPENSATION FOR LOSS</v>
          </cell>
          <cell r="C36">
            <v>0</v>
          </cell>
          <cell r="D36">
            <v>12156.88</v>
          </cell>
          <cell r="E36">
            <v>0</v>
          </cell>
          <cell r="F36">
            <v>0</v>
          </cell>
        </row>
        <row r="37">
          <cell r="A37" t="str">
            <v>A -2701-000</v>
          </cell>
          <cell r="B37" t="str">
            <v>REFUND PRIOR YEARS</v>
          </cell>
          <cell r="C37">
            <v>25000</v>
          </cell>
          <cell r="D37">
            <v>5795.1</v>
          </cell>
          <cell r="E37">
            <v>5000</v>
          </cell>
          <cell r="F37">
            <v>210646.3</v>
          </cell>
        </row>
        <row r="38">
          <cell r="A38" t="str">
            <v>A -2770-000</v>
          </cell>
          <cell r="B38" t="str">
            <v>UNCLASSIFIED</v>
          </cell>
          <cell r="C38">
            <v>1075000</v>
          </cell>
          <cell r="D38">
            <v>327.61</v>
          </cell>
          <cell r="E38">
            <v>146000</v>
          </cell>
          <cell r="F38">
            <v>96632</v>
          </cell>
        </row>
        <row r="39">
          <cell r="A39" t="str">
            <v>A -2775-000</v>
          </cell>
          <cell r="B39" t="str">
            <v>EMPLOYEE H. I CO-PAYMENT</v>
          </cell>
          <cell r="C39">
            <v>500000</v>
          </cell>
          <cell r="D39">
            <v>182697.37</v>
          </cell>
          <cell r="E39">
            <v>450000</v>
          </cell>
          <cell r="F39">
            <v>423276.94</v>
          </cell>
        </row>
        <row r="40">
          <cell r="A40" t="str">
            <v>A -3001-000</v>
          </cell>
          <cell r="B40" t="str">
            <v>NYS AID PER CAPITA (AIM)</v>
          </cell>
          <cell r="C40">
            <v>183682</v>
          </cell>
          <cell r="D40">
            <v>183682</v>
          </cell>
          <cell r="E40">
            <v>183682</v>
          </cell>
          <cell r="F40">
            <v>183682</v>
          </cell>
        </row>
        <row r="41">
          <cell r="A41" t="str">
            <v>A -3005-000</v>
          </cell>
          <cell r="B41" t="str">
            <v>NYS AID -MORTAGE TAX</v>
          </cell>
          <cell r="C41">
            <v>150000</v>
          </cell>
          <cell r="D41">
            <v>103296.05</v>
          </cell>
          <cell r="E41">
            <v>150000</v>
          </cell>
          <cell r="F41">
            <v>200589.64</v>
          </cell>
        </row>
        <row r="42">
          <cell r="A42" t="str">
            <v>A -3089-000</v>
          </cell>
          <cell r="B42" t="str">
            <v>NYS-ADMINISTRATIVE AID-SHARED SERVICES</v>
          </cell>
          <cell r="C42">
            <v>0</v>
          </cell>
          <cell r="D42">
            <v>13650</v>
          </cell>
          <cell r="E42">
            <v>0</v>
          </cell>
          <cell r="F42">
            <v>0</v>
          </cell>
        </row>
        <row r="43">
          <cell r="A43" t="str">
            <v>A -3389-000</v>
          </cell>
          <cell r="B43" t="str">
            <v>NYS-OTHER PUBLIC SAFETY-PTS GRNT POLICE</v>
          </cell>
          <cell r="C43">
            <v>0</v>
          </cell>
          <cell r="D43">
            <v>0</v>
          </cell>
          <cell r="E43">
            <v>5000</v>
          </cell>
          <cell r="F43">
            <v>1083.78</v>
          </cell>
        </row>
        <row r="44">
          <cell r="A44" t="str">
            <v>A -3392-000</v>
          </cell>
          <cell r="B44" t="str">
            <v>NYS-POLICE -RISE GRANT</v>
          </cell>
          <cell r="C44">
            <v>0</v>
          </cell>
          <cell r="D44">
            <v>0</v>
          </cell>
          <cell r="E44">
            <v>0</v>
          </cell>
          <cell r="F44">
            <v>14753.45</v>
          </cell>
        </row>
        <row r="45">
          <cell r="A45" t="str">
            <v>A -3489-000</v>
          </cell>
          <cell r="B45" t="str">
            <v>NYS-OTHER HEALTH (FIRE GRANT)</v>
          </cell>
          <cell r="C45">
            <v>163388.76</v>
          </cell>
          <cell r="D45">
            <v>-287802.06</v>
          </cell>
          <cell r="E45">
            <v>214356.28</v>
          </cell>
          <cell r="F45">
            <v>287802.06</v>
          </cell>
        </row>
        <row r="46">
          <cell r="A46" t="str">
            <v>A -3892-000</v>
          </cell>
          <cell r="B46" t="str">
            <v>GBF PROJECTS</v>
          </cell>
          <cell r="C46">
            <v>0</v>
          </cell>
          <cell r="D46">
            <v>0</v>
          </cell>
          <cell r="E46">
            <v>0</v>
          </cell>
          <cell r="F46">
            <v>829.6</v>
          </cell>
        </row>
        <row r="47">
          <cell r="A47" t="str">
            <v>A -4089-000</v>
          </cell>
          <cell r="B47" t="str">
            <v>FED AID EMERGENCY DISASTER AID</v>
          </cell>
          <cell r="C47">
            <v>0</v>
          </cell>
          <cell r="D47">
            <v>0</v>
          </cell>
          <cell r="E47">
            <v>0</v>
          </cell>
          <cell r="F47">
            <v>5603.81</v>
          </cell>
        </row>
        <row r="48">
          <cell r="A48" t="str">
            <v>A -4089-001</v>
          </cell>
          <cell r="B48" t="str">
            <v>FEDERAL SAFER GRANT</v>
          </cell>
          <cell r="C48">
            <v>0</v>
          </cell>
          <cell r="D48">
            <v>422748.79</v>
          </cell>
          <cell r="E48">
            <v>0</v>
          </cell>
          <cell r="F48">
            <v>0</v>
          </cell>
        </row>
        <row r="49">
          <cell r="A49" t="str">
            <v>A -4090-000</v>
          </cell>
          <cell r="B49" t="str">
            <v>FBI-JTTF FUNDS</v>
          </cell>
          <cell r="C49">
            <v>0</v>
          </cell>
          <cell r="D49">
            <v>5287.96</v>
          </cell>
          <cell r="E49">
            <v>0</v>
          </cell>
          <cell r="F49">
            <v>3645.26</v>
          </cell>
        </row>
        <row r="50">
          <cell r="A50" t="str">
            <v>A -5031-LIB</v>
          </cell>
          <cell r="B50" t="str">
            <v>INTERFUND TRANSFER-LIBRARY</v>
          </cell>
          <cell r="C50">
            <v>0</v>
          </cell>
          <cell r="D50">
            <v>4167.45</v>
          </cell>
          <cell r="E50">
            <v>0</v>
          </cell>
          <cell r="F50">
            <v>0</v>
          </cell>
        </row>
        <row r="51">
          <cell r="A51" t="str">
            <v>A -5031-REF</v>
          </cell>
          <cell r="B51" t="str">
            <v>INTERFUND TRANSFER-REFUSE</v>
          </cell>
          <cell r="C51">
            <v>573043.13</v>
          </cell>
          <cell r="D51">
            <v>0</v>
          </cell>
          <cell r="E51">
            <v>441375.93</v>
          </cell>
          <cell r="F51">
            <v>441375.93</v>
          </cell>
        </row>
        <row r="52">
          <cell r="A52" t="str">
            <v>A -5031-SEW</v>
          </cell>
          <cell r="B52" t="str">
            <v>INTERFUND TRANSFER - SEWER</v>
          </cell>
          <cell r="C52">
            <v>914637.71</v>
          </cell>
          <cell r="D52">
            <v>0</v>
          </cell>
          <cell r="E52">
            <v>637994.35</v>
          </cell>
          <cell r="F52">
            <v>637994.36</v>
          </cell>
        </row>
        <row r="53">
          <cell r="A53" t="str">
            <v>A -5031-VP1</v>
          </cell>
          <cell r="B53" t="str">
            <v>INTERFUND TRANSFER-VARIABLE PURPOSE</v>
          </cell>
          <cell r="C53">
            <v>0</v>
          </cell>
          <cell r="D53">
            <v>0</v>
          </cell>
          <cell r="E53">
            <v>3600</v>
          </cell>
          <cell r="F53">
            <v>3600</v>
          </cell>
        </row>
        <row r="54">
          <cell r="A54" t="str">
            <v>A -5031-WAT</v>
          </cell>
          <cell r="B54" t="str">
            <v>INTERFUND TRANSFER-WATER</v>
          </cell>
          <cell r="C54">
            <v>807670.8</v>
          </cell>
          <cell r="D54">
            <v>0</v>
          </cell>
          <cell r="E54">
            <v>543871.09</v>
          </cell>
          <cell r="F54">
            <v>543871.09</v>
          </cell>
        </row>
        <row r="55">
          <cell r="A55" t="str">
            <v>A -5710-000</v>
          </cell>
          <cell r="B55" t="str">
            <v>SERIAL BOND PROCEEDS</v>
          </cell>
          <cell r="C55">
            <v>500000</v>
          </cell>
          <cell r="D55">
            <v>0</v>
          </cell>
          <cell r="E55">
            <v>539488.94999999995</v>
          </cell>
          <cell r="F55">
            <v>0</v>
          </cell>
        </row>
        <row r="56">
          <cell r="A56" t="str">
            <v/>
          </cell>
          <cell r="B56" t="str">
            <v>General Revenue Totals</v>
          </cell>
          <cell r="C56">
            <v>24953507.370000005</v>
          </cell>
          <cell r="D56">
            <v>18111658.210000001</v>
          </cell>
          <cell r="E56">
            <v>22902238.600000001</v>
          </cell>
          <cell r="F56">
            <v>22422834.57</v>
          </cell>
        </row>
        <row r="57">
          <cell r="A57" t="str">
            <v xml:space="preserve"> </v>
          </cell>
        </row>
        <row r="58">
          <cell r="A58" t="str">
            <v>A -1010-0-000</v>
          </cell>
          <cell r="B58" t="str">
            <v>BOARD OF TRUSTEES: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59">
          <cell r="A59" t="str">
            <v>A -1010-1-000</v>
          </cell>
          <cell r="B59" t="str">
            <v>BOARD OF TRUSTEES PERSONAL SERVICES</v>
          </cell>
          <cell r="C59">
            <v>30000</v>
          </cell>
          <cell r="D59">
            <v>20769.12</v>
          </cell>
          <cell r="E59">
            <v>29999.84</v>
          </cell>
          <cell r="F59">
            <v>29999.84</v>
          </cell>
        </row>
        <row r="60">
          <cell r="A60" t="str">
            <v>A -1010-4-065</v>
          </cell>
          <cell r="B60" t="str">
            <v>TRUSTEES-MISCELLANEOUS</v>
          </cell>
          <cell r="C60">
            <v>100</v>
          </cell>
          <cell r="D60">
            <v>15.95</v>
          </cell>
          <cell r="E60">
            <v>47</v>
          </cell>
          <cell r="F60">
            <v>47</v>
          </cell>
        </row>
        <row r="61">
          <cell r="A61" t="str">
            <v>A -1010-4-340</v>
          </cell>
          <cell r="B61" t="str">
            <v>TRUSTEES-TELEPHONE/CELLULAR (VERIZON)</v>
          </cell>
          <cell r="C61">
            <v>425</v>
          </cell>
          <cell r="D61">
            <v>0</v>
          </cell>
          <cell r="E61">
            <v>1634.96</v>
          </cell>
          <cell r="F61">
            <v>1634.96</v>
          </cell>
        </row>
        <row r="62">
          <cell r="A62" t="str">
            <v>A -1010-4-930</v>
          </cell>
          <cell r="B62" t="str">
            <v>TRUSTEES-CONF/MLG/ED</v>
          </cell>
          <cell r="C62">
            <v>500</v>
          </cell>
          <cell r="D62">
            <v>0</v>
          </cell>
          <cell r="E62">
            <v>0</v>
          </cell>
          <cell r="F62">
            <v>0</v>
          </cell>
        </row>
        <row r="63">
          <cell r="A63" t="str">
            <v>A -1110-0-000</v>
          </cell>
          <cell r="B63" t="str">
            <v>VILLAGE JUSTICE: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A64" t="str">
            <v>A -1110-1-000</v>
          </cell>
          <cell r="B64" t="str">
            <v>VILLAGE JUSTICE PERSONAL SERVICES</v>
          </cell>
          <cell r="C64">
            <v>201038.84</v>
          </cell>
          <cell r="D64">
            <v>148379.22</v>
          </cell>
          <cell r="E64">
            <v>184814.51</v>
          </cell>
          <cell r="F64">
            <v>184814.51</v>
          </cell>
        </row>
        <row r="65">
          <cell r="A65" t="str">
            <v>A -1110-4-000</v>
          </cell>
          <cell r="B65" t="str">
            <v>VILLAGE JUSTICE CONTR EXPENSES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A -1110-4-013</v>
          </cell>
          <cell r="B66" t="str">
            <v>COURT-STENOGRAPHER &amp; JUROR</v>
          </cell>
          <cell r="C66">
            <v>500</v>
          </cell>
          <cell r="D66">
            <v>0</v>
          </cell>
          <cell r="E66">
            <v>0</v>
          </cell>
          <cell r="F66">
            <v>0</v>
          </cell>
        </row>
        <row r="67">
          <cell r="A67" t="str">
            <v>A -1110-4-035</v>
          </cell>
          <cell r="B67" t="str">
            <v>COURT-ASSOCIATION DUES</v>
          </cell>
          <cell r="C67">
            <v>390</v>
          </cell>
          <cell r="D67">
            <v>350</v>
          </cell>
          <cell r="E67">
            <v>500</v>
          </cell>
          <cell r="F67">
            <v>500</v>
          </cell>
        </row>
        <row r="68">
          <cell r="A68" t="str">
            <v>A -1110-4-101</v>
          </cell>
          <cell r="B68" t="str">
            <v>COURT-STATIONARY &amp; OFFICE SUPPLY</v>
          </cell>
          <cell r="C68">
            <v>2500</v>
          </cell>
          <cell r="D68">
            <v>1566.34</v>
          </cell>
          <cell r="E68">
            <v>1787.23</v>
          </cell>
          <cell r="F68">
            <v>1787.23</v>
          </cell>
        </row>
        <row r="69">
          <cell r="A69" t="str">
            <v>A -1110-4-103</v>
          </cell>
          <cell r="B69" t="str">
            <v>COURT-MAIL/PSTG/FEDEX CHRGS</v>
          </cell>
          <cell r="C69">
            <v>4500</v>
          </cell>
          <cell r="D69">
            <v>373.37</v>
          </cell>
          <cell r="E69">
            <v>3568.3</v>
          </cell>
          <cell r="F69">
            <v>3568.3</v>
          </cell>
        </row>
        <row r="70">
          <cell r="A70" t="str">
            <v>A -1110-4-110</v>
          </cell>
          <cell r="B70" t="str">
            <v>COURT-MISC EQUIP REPAIR</v>
          </cell>
          <cell r="C70">
            <v>500</v>
          </cell>
          <cell r="D70">
            <v>105.17</v>
          </cell>
          <cell r="E70">
            <v>0</v>
          </cell>
          <cell r="F70">
            <v>0</v>
          </cell>
        </row>
        <row r="71">
          <cell r="A71" t="str">
            <v>A -1110-4-120</v>
          </cell>
          <cell r="B71" t="str">
            <v>COURT-COMPUTER/SFTWR MAINT</v>
          </cell>
          <cell r="C71">
            <v>1250</v>
          </cell>
          <cell r="D71">
            <v>605.15</v>
          </cell>
          <cell r="E71">
            <v>1063.6500000000001</v>
          </cell>
          <cell r="F71">
            <v>1206.1500000000001</v>
          </cell>
        </row>
        <row r="72">
          <cell r="A72" t="str">
            <v>A -1110-4-126</v>
          </cell>
          <cell r="B72" t="str">
            <v>COURT-INTERNET</v>
          </cell>
          <cell r="C72">
            <v>900</v>
          </cell>
          <cell r="D72">
            <v>675</v>
          </cell>
          <cell r="E72">
            <v>825</v>
          </cell>
          <cell r="F72">
            <v>825</v>
          </cell>
        </row>
        <row r="73">
          <cell r="A73" t="str">
            <v>A -1110-4-130</v>
          </cell>
          <cell r="B73" t="str">
            <v>COURT-COPIER SERV AGREE &amp; SUPPLIES</v>
          </cell>
          <cell r="C73">
            <v>2000</v>
          </cell>
          <cell r="D73">
            <v>190</v>
          </cell>
          <cell r="E73">
            <v>190</v>
          </cell>
          <cell r="F73">
            <v>190</v>
          </cell>
        </row>
        <row r="74">
          <cell r="A74" t="str">
            <v>A -1110-4-341</v>
          </cell>
          <cell r="B74" t="str">
            <v>COURT-TELEPHONE (NEXTIVA)</v>
          </cell>
          <cell r="C74">
            <v>2906</v>
          </cell>
          <cell r="D74">
            <v>2257.02</v>
          </cell>
          <cell r="E74">
            <v>3331.05</v>
          </cell>
          <cell r="F74">
            <v>3331.05</v>
          </cell>
        </row>
        <row r="75">
          <cell r="A75" t="str">
            <v>A -1110-4-439</v>
          </cell>
          <cell r="B75" t="str">
            <v>COURT-BLDG REPAIR &amp; SUPPLIES</v>
          </cell>
          <cell r="C75">
            <v>1000</v>
          </cell>
          <cell r="D75">
            <v>300</v>
          </cell>
          <cell r="E75">
            <v>0</v>
          </cell>
          <cell r="F75">
            <v>0</v>
          </cell>
        </row>
        <row r="76">
          <cell r="A76" t="str">
            <v>A -1110-4-530</v>
          </cell>
          <cell r="B76" t="str">
            <v>COURT-JURY EXPENSE</v>
          </cell>
          <cell r="C76">
            <v>200</v>
          </cell>
          <cell r="D76">
            <v>0</v>
          </cell>
          <cell r="E76">
            <v>0</v>
          </cell>
          <cell r="F76">
            <v>0</v>
          </cell>
        </row>
        <row r="77">
          <cell r="A77" t="str">
            <v>A -1110-4-540</v>
          </cell>
          <cell r="B77" t="str">
            <v>COURT-SECURITY</v>
          </cell>
          <cell r="C77">
            <v>300</v>
          </cell>
          <cell r="D77">
            <v>89.25</v>
          </cell>
          <cell r="E77">
            <v>0</v>
          </cell>
          <cell r="F77">
            <v>0</v>
          </cell>
        </row>
        <row r="78">
          <cell r="A78" t="str">
            <v>A -1110-4-901</v>
          </cell>
          <cell r="B78" t="str">
            <v>COURT-EYE CARE ALLOWANCE</v>
          </cell>
          <cell r="C78">
            <v>1650</v>
          </cell>
          <cell r="D78">
            <v>1650</v>
          </cell>
          <cell r="E78">
            <v>1650</v>
          </cell>
          <cell r="F78">
            <v>1650</v>
          </cell>
        </row>
        <row r="79">
          <cell r="A79" t="str">
            <v>A -1110-4-930</v>
          </cell>
          <cell r="B79" t="str">
            <v>COURT-CONF/MLG/ED</v>
          </cell>
          <cell r="C79">
            <v>2000</v>
          </cell>
          <cell r="D79">
            <v>1707.04</v>
          </cell>
          <cell r="E79">
            <v>1854.81</v>
          </cell>
          <cell r="F79">
            <v>1854.81</v>
          </cell>
        </row>
        <row r="80">
          <cell r="A80" t="str">
            <v>A -1210-0-000</v>
          </cell>
          <cell r="B80" t="str">
            <v>MAYOR: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A81" t="str">
            <v>A -1210-1-000</v>
          </cell>
          <cell r="B81" t="str">
            <v>MAYOR PERSONAL SERVICES</v>
          </cell>
          <cell r="C81">
            <v>34224</v>
          </cell>
          <cell r="D81">
            <v>21965.58</v>
          </cell>
          <cell r="E81">
            <v>31960.06</v>
          </cell>
          <cell r="F81">
            <v>31960.06</v>
          </cell>
        </row>
        <row r="82">
          <cell r="A82" t="str">
            <v>A -1210-2-111</v>
          </cell>
          <cell r="B82" t="str">
            <v>MAYOR-EQUIP-COMPUTER/COPIER</v>
          </cell>
          <cell r="C82">
            <v>3000</v>
          </cell>
          <cell r="D82">
            <v>0</v>
          </cell>
          <cell r="E82">
            <v>0</v>
          </cell>
          <cell r="F82">
            <v>0</v>
          </cell>
        </row>
        <row r="83">
          <cell r="A83" t="str">
            <v>A -1210-4-065</v>
          </cell>
          <cell r="B83" t="str">
            <v>MAYOR-MISC EXPENSE</v>
          </cell>
          <cell r="C83">
            <v>650</v>
          </cell>
          <cell r="D83">
            <v>828.99</v>
          </cell>
          <cell r="E83">
            <v>843.47</v>
          </cell>
          <cell r="F83">
            <v>843.47</v>
          </cell>
        </row>
        <row r="84">
          <cell r="A84" t="str">
            <v>A -1210-4-101</v>
          </cell>
          <cell r="B84" t="str">
            <v>MAYOR-MISC OFFICE SUPPLY</v>
          </cell>
          <cell r="C84">
            <v>100</v>
          </cell>
          <cell r="D84">
            <v>0</v>
          </cell>
          <cell r="E84">
            <v>137.93</v>
          </cell>
          <cell r="F84">
            <v>137.93</v>
          </cell>
        </row>
        <row r="85">
          <cell r="A85" t="str">
            <v>A -1210-4-150</v>
          </cell>
          <cell r="B85" t="str">
            <v>MAYOR-COPIER MAINT/AGREEMENT</v>
          </cell>
          <cell r="C85">
            <v>1500</v>
          </cell>
          <cell r="D85">
            <v>183.57</v>
          </cell>
          <cell r="E85">
            <v>395.23</v>
          </cell>
          <cell r="F85">
            <v>395.23</v>
          </cell>
        </row>
        <row r="86">
          <cell r="A86" t="str">
            <v>A -1210-4-340</v>
          </cell>
          <cell r="B86" t="str">
            <v>MAYOR-TELEPHONE/CELLULAR (VERIZON)</v>
          </cell>
          <cell r="C86">
            <v>850</v>
          </cell>
          <cell r="D86">
            <v>623.1</v>
          </cell>
          <cell r="E86">
            <v>829.01</v>
          </cell>
          <cell r="F86">
            <v>829.01</v>
          </cell>
        </row>
        <row r="87">
          <cell r="A87" t="str">
            <v>A -1210-4-930</v>
          </cell>
          <cell r="B87" t="str">
            <v>MAYOR-CONF/MILEAGE/ED</v>
          </cell>
          <cell r="C87">
            <v>500</v>
          </cell>
          <cell r="D87">
            <v>413.56</v>
          </cell>
          <cell r="E87">
            <v>401.8</v>
          </cell>
          <cell r="F87">
            <v>401.8</v>
          </cell>
        </row>
        <row r="88">
          <cell r="A88" t="str">
            <v>A -1320-0-000</v>
          </cell>
          <cell r="B88" t="str">
            <v>AUDITOR: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A -1320-4-022</v>
          </cell>
          <cell r="B89" t="str">
            <v>FINANCE-AUDITOR</v>
          </cell>
          <cell r="C89">
            <v>30000</v>
          </cell>
          <cell r="D89">
            <v>12500</v>
          </cell>
          <cell r="E89">
            <v>40000</v>
          </cell>
          <cell r="F89">
            <v>37504</v>
          </cell>
        </row>
        <row r="90">
          <cell r="A90" t="str">
            <v>A -1325-0-000</v>
          </cell>
          <cell r="B90" t="str">
            <v>TREASURER: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  <row r="91">
          <cell r="A91" t="str">
            <v>A -1325-1-000</v>
          </cell>
          <cell r="B91" t="str">
            <v>TREASURER PERS SERVICES</v>
          </cell>
          <cell r="C91">
            <v>192278.04</v>
          </cell>
          <cell r="D91">
            <v>177034.63</v>
          </cell>
          <cell r="E91">
            <v>175334.9</v>
          </cell>
          <cell r="F91">
            <v>175334.9</v>
          </cell>
        </row>
        <row r="92">
          <cell r="A92" t="str">
            <v>A -1325-2-120</v>
          </cell>
          <cell r="B92" t="str">
            <v>TREAS-EQUIP-COMPUTER &amp; EQUIPMENT</v>
          </cell>
          <cell r="C92">
            <v>1000</v>
          </cell>
          <cell r="D92">
            <v>299.99</v>
          </cell>
          <cell r="E92">
            <v>1956</v>
          </cell>
          <cell r="F92">
            <v>1956</v>
          </cell>
        </row>
        <row r="93">
          <cell r="A93" t="str">
            <v>A -1325-4-016</v>
          </cell>
          <cell r="B93" t="str">
            <v>TREAS-SERIAL BOND EXPENSES</v>
          </cell>
          <cell r="C93">
            <v>10000</v>
          </cell>
          <cell r="D93">
            <v>0</v>
          </cell>
          <cell r="E93">
            <v>91</v>
          </cell>
          <cell r="F93">
            <v>91</v>
          </cell>
        </row>
        <row r="94">
          <cell r="A94" t="str">
            <v>A -1325-4-025</v>
          </cell>
          <cell r="B94" t="str">
            <v>TREAS-APPRAISALS/GASB 34&amp;45</v>
          </cell>
          <cell r="C94">
            <v>3000</v>
          </cell>
          <cell r="D94">
            <v>0</v>
          </cell>
          <cell r="E94">
            <v>17186</v>
          </cell>
          <cell r="F94">
            <v>24110</v>
          </cell>
        </row>
        <row r="95">
          <cell r="A95" t="str">
            <v>A -1325-4-035</v>
          </cell>
          <cell r="B95" t="str">
            <v>TREAS-DUES</v>
          </cell>
          <cell r="C95">
            <v>100</v>
          </cell>
          <cell r="D95">
            <v>400</v>
          </cell>
          <cell r="E95">
            <v>50</v>
          </cell>
          <cell r="F95">
            <v>50</v>
          </cell>
        </row>
        <row r="96">
          <cell r="A96" t="str">
            <v>A -1325-4-103</v>
          </cell>
          <cell r="B96" t="str">
            <v>TREAS-MAIL/PSTG/FEDEX CHRGS</v>
          </cell>
          <cell r="C96">
            <v>500</v>
          </cell>
          <cell r="D96">
            <v>154.16999999999999</v>
          </cell>
          <cell r="E96">
            <v>219.02</v>
          </cell>
          <cell r="F96">
            <v>219.02</v>
          </cell>
        </row>
        <row r="97">
          <cell r="A97" t="str">
            <v>A -1325-4-120</v>
          </cell>
          <cell r="B97" t="str">
            <v>TREAS-COMPUTER/SFTWR MAINT</v>
          </cell>
          <cell r="C97">
            <v>20000</v>
          </cell>
          <cell r="D97">
            <v>11894.76</v>
          </cell>
          <cell r="E97">
            <v>21637.78</v>
          </cell>
          <cell r="F97">
            <v>21827.78</v>
          </cell>
        </row>
        <row r="98">
          <cell r="A98" t="str">
            <v>A -1325-4-122</v>
          </cell>
          <cell r="B98" t="str">
            <v>TREAS-SOFTWARE</v>
          </cell>
          <cell r="C98">
            <v>0</v>
          </cell>
          <cell r="D98">
            <v>96</v>
          </cell>
          <cell r="E98">
            <v>0</v>
          </cell>
          <cell r="F98">
            <v>0</v>
          </cell>
        </row>
        <row r="99">
          <cell r="A99" t="str">
            <v>A -1325-4-126</v>
          </cell>
          <cell r="B99" t="str">
            <v>TREAS-INTERNET ACCESS (GREENLIGHT)</v>
          </cell>
          <cell r="C99">
            <v>2000</v>
          </cell>
          <cell r="D99">
            <v>0</v>
          </cell>
          <cell r="E99">
            <v>1388.71</v>
          </cell>
          <cell r="F99">
            <v>1388.71</v>
          </cell>
        </row>
        <row r="100">
          <cell r="A100" t="str">
            <v>A -1325-4-133</v>
          </cell>
          <cell r="B100" t="str">
            <v>TREAS-COMPUTER/MAINT AGREE</v>
          </cell>
          <cell r="C100">
            <v>17000</v>
          </cell>
          <cell r="D100">
            <v>8158.5</v>
          </cell>
          <cell r="E100">
            <v>10820.88</v>
          </cell>
          <cell r="F100">
            <v>10820.88</v>
          </cell>
        </row>
        <row r="101">
          <cell r="A101" t="str">
            <v>A -1325-4-150</v>
          </cell>
          <cell r="B101" t="str">
            <v>TREAS-COPIER MAINT AGREEMNT</v>
          </cell>
          <cell r="C101">
            <v>5000</v>
          </cell>
          <cell r="D101">
            <v>225.09</v>
          </cell>
          <cell r="E101">
            <v>1494.73</v>
          </cell>
          <cell r="F101">
            <v>1494.73</v>
          </cell>
        </row>
        <row r="102">
          <cell r="A102" t="str">
            <v>A -1325-4-151</v>
          </cell>
          <cell r="B102" t="str">
            <v>TREAS-PSTG METER LEASE</v>
          </cell>
          <cell r="C102">
            <v>2000</v>
          </cell>
          <cell r="D102">
            <v>2042.3</v>
          </cell>
          <cell r="E102">
            <v>2833.43</v>
          </cell>
          <cell r="F102">
            <v>2833.43</v>
          </cell>
        </row>
        <row r="103">
          <cell r="A103" t="str">
            <v>A -1325-4-339</v>
          </cell>
          <cell r="B103" t="str">
            <v>TREAS-TELEPHONE REPAIRS</v>
          </cell>
          <cell r="C103">
            <v>50</v>
          </cell>
          <cell r="D103">
            <v>0</v>
          </cell>
          <cell r="E103">
            <v>0</v>
          </cell>
          <cell r="F103">
            <v>0</v>
          </cell>
        </row>
        <row r="104">
          <cell r="A104" t="str">
            <v>A -1325-4-341</v>
          </cell>
          <cell r="B104" t="str">
            <v>TREAS-TELEPHONE (NEXTIVA)</v>
          </cell>
          <cell r="C104">
            <v>5750</v>
          </cell>
          <cell r="D104">
            <v>3238.66</v>
          </cell>
          <cell r="E104">
            <v>5362.22</v>
          </cell>
          <cell r="F104">
            <v>5362.22</v>
          </cell>
        </row>
        <row r="105">
          <cell r="A105" t="str">
            <v>A -1325-4-901</v>
          </cell>
          <cell r="B105" t="str">
            <v>TREAS-EYE CARE ALLOWANCE</v>
          </cell>
          <cell r="C105">
            <v>1650</v>
          </cell>
          <cell r="D105">
            <v>1650</v>
          </cell>
          <cell r="E105">
            <v>1650</v>
          </cell>
          <cell r="F105">
            <v>1650</v>
          </cell>
        </row>
        <row r="106">
          <cell r="A106" t="str">
            <v>A -1325-4-930</v>
          </cell>
          <cell r="B106" t="str">
            <v>TREAS-CONF/MILEAGE/ED</v>
          </cell>
          <cell r="C106">
            <v>100</v>
          </cell>
          <cell r="D106">
            <v>0</v>
          </cell>
          <cell r="E106">
            <v>56.5</v>
          </cell>
          <cell r="F106">
            <v>56.5</v>
          </cell>
        </row>
        <row r="107">
          <cell r="A107" t="str">
            <v>A -1330-0-000</v>
          </cell>
          <cell r="B107" t="str">
            <v>BROOME COUNTY: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</row>
        <row r="108">
          <cell r="A108" t="str">
            <v>A -1330-4-950</v>
          </cell>
          <cell r="B108" t="str">
            <v>BROOME COUNTY FOR TAX BILLS</v>
          </cell>
          <cell r="C108">
            <v>6300</v>
          </cell>
          <cell r="D108">
            <v>0</v>
          </cell>
          <cell r="E108">
            <v>5991.76</v>
          </cell>
          <cell r="F108">
            <v>5991.76</v>
          </cell>
        </row>
        <row r="109">
          <cell r="A109" t="str">
            <v>A -1380-4-080</v>
          </cell>
          <cell r="B109" t="str">
            <v>FISCAL ADVISOR-AGENT FEES</v>
          </cell>
          <cell r="C109">
            <v>30000</v>
          </cell>
          <cell r="D109">
            <v>36548.32</v>
          </cell>
          <cell r="E109">
            <v>36447.15</v>
          </cell>
          <cell r="F109">
            <v>36447.15</v>
          </cell>
        </row>
        <row r="110">
          <cell r="A110" t="str">
            <v>A -1410-0-000</v>
          </cell>
          <cell r="B110" t="str">
            <v>CLERK: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</row>
        <row r="111">
          <cell r="A111" t="str">
            <v>A -1410-1-000</v>
          </cell>
          <cell r="B111" t="str">
            <v>CLERK PERSONAL SERVICE</v>
          </cell>
          <cell r="C111">
            <v>116273.69</v>
          </cell>
          <cell r="D111">
            <v>68652.89</v>
          </cell>
          <cell r="E111">
            <v>145130.19</v>
          </cell>
          <cell r="F111">
            <v>145130.19</v>
          </cell>
        </row>
        <row r="112">
          <cell r="A112" t="str">
            <v>A -1410-2-114</v>
          </cell>
          <cell r="B112" t="str">
            <v>CLERK-EQUIP-BAS BC PROGRAM LICENSE</v>
          </cell>
          <cell r="C112">
            <v>650</v>
          </cell>
          <cell r="D112">
            <v>681.35</v>
          </cell>
          <cell r="E112">
            <v>648.9</v>
          </cell>
          <cell r="F112">
            <v>648.9</v>
          </cell>
        </row>
        <row r="113">
          <cell r="A113" t="str">
            <v>A -1410-4-030</v>
          </cell>
          <cell r="B113" t="str">
            <v>CLERK-LEGAL NOTICES</v>
          </cell>
          <cell r="C113">
            <v>2500</v>
          </cell>
          <cell r="D113">
            <v>2805.51</v>
          </cell>
          <cell r="E113">
            <v>2169.2199999999998</v>
          </cell>
          <cell r="F113">
            <v>2169.2199999999998</v>
          </cell>
        </row>
        <row r="114">
          <cell r="A114" t="str">
            <v>A -1410-4-035</v>
          </cell>
          <cell r="B114" t="str">
            <v>CLERK-ASSOCIATION DUES</v>
          </cell>
          <cell r="C114">
            <v>100</v>
          </cell>
          <cell r="D114">
            <v>100</v>
          </cell>
          <cell r="E114">
            <v>50</v>
          </cell>
          <cell r="F114">
            <v>50</v>
          </cell>
        </row>
        <row r="115">
          <cell r="A115" t="str">
            <v>A -1410-4-041</v>
          </cell>
          <cell r="B115" t="str">
            <v>CLERK-CODE UPDATE &amp; SUPPLEMENTS</v>
          </cell>
          <cell r="C115">
            <v>5000</v>
          </cell>
          <cell r="D115">
            <v>3639.7</v>
          </cell>
          <cell r="E115">
            <v>8189</v>
          </cell>
          <cell r="F115">
            <v>8189</v>
          </cell>
        </row>
        <row r="116">
          <cell r="A116" t="str">
            <v>A -1410-4-065</v>
          </cell>
          <cell r="B116" t="str">
            <v>CLERK-MISC SUPPLIES</v>
          </cell>
          <cell r="C116">
            <v>125</v>
          </cell>
          <cell r="D116">
            <v>51.24</v>
          </cell>
          <cell r="E116">
            <v>0</v>
          </cell>
          <cell r="F116">
            <v>0</v>
          </cell>
        </row>
        <row r="117">
          <cell r="A117" t="str">
            <v>A -1410-4-101</v>
          </cell>
          <cell r="B117" t="str">
            <v>CLERK-OFFICE SUPPLIES</v>
          </cell>
          <cell r="C117">
            <v>500</v>
          </cell>
          <cell r="D117">
            <v>89.8</v>
          </cell>
          <cell r="E117">
            <v>160.41999999999999</v>
          </cell>
          <cell r="F117">
            <v>160.41999999999999</v>
          </cell>
        </row>
        <row r="118">
          <cell r="A118" t="str">
            <v>A -1410-4-102</v>
          </cell>
          <cell r="B118" t="str">
            <v>CLERK-SPECIALTY PAPER</v>
          </cell>
          <cell r="C118">
            <v>500</v>
          </cell>
          <cell r="D118">
            <v>304.7</v>
          </cell>
          <cell r="E118">
            <v>500</v>
          </cell>
          <cell r="F118">
            <v>0</v>
          </cell>
        </row>
        <row r="119">
          <cell r="A119" t="str">
            <v>A -1410-4-110</v>
          </cell>
          <cell r="B119" t="str">
            <v>CLERK-TYPEWRITER RPR/SERV</v>
          </cell>
          <cell r="C119">
            <v>150</v>
          </cell>
          <cell r="D119">
            <v>0</v>
          </cell>
          <cell r="E119">
            <v>0</v>
          </cell>
          <cell r="F119">
            <v>0</v>
          </cell>
        </row>
        <row r="120">
          <cell r="A120" t="str">
            <v>A -1410-4-126</v>
          </cell>
          <cell r="B120" t="str">
            <v>CLERK-INTERNET/TAX PROGRAM HOSTING</v>
          </cell>
          <cell r="C120">
            <v>2000</v>
          </cell>
          <cell r="D120">
            <v>1800</v>
          </cell>
          <cell r="E120">
            <v>1700</v>
          </cell>
          <cell r="F120">
            <v>1700</v>
          </cell>
        </row>
        <row r="121">
          <cell r="A121" t="str">
            <v>A -1410-4-135</v>
          </cell>
          <cell r="B121" t="str">
            <v>CLERK-LEKTRIEVER MAINT</v>
          </cell>
          <cell r="C121">
            <v>1300</v>
          </cell>
          <cell r="D121">
            <v>0</v>
          </cell>
          <cell r="E121">
            <v>1300</v>
          </cell>
          <cell r="F121">
            <v>0</v>
          </cell>
        </row>
        <row r="122">
          <cell r="A122" t="str">
            <v>A -1410-4-340</v>
          </cell>
          <cell r="B122" t="str">
            <v>CLERK-CELLULAR (VERIZON)</v>
          </cell>
          <cell r="C122">
            <v>500</v>
          </cell>
          <cell r="D122">
            <v>281.19</v>
          </cell>
          <cell r="E122">
            <v>374.68</v>
          </cell>
          <cell r="F122">
            <v>374.68</v>
          </cell>
        </row>
        <row r="123">
          <cell r="A123" t="str">
            <v>A -1410-4-901</v>
          </cell>
          <cell r="B123" t="str">
            <v>CLERK-EYE CARE ALLOWANCE</v>
          </cell>
          <cell r="C123">
            <v>550</v>
          </cell>
          <cell r="D123">
            <v>550</v>
          </cell>
          <cell r="E123">
            <v>550</v>
          </cell>
          <cell r="F123">
            <v>550</v>
          </cell>
        </row>
        <row r="124">
          <cell r="A124" t="str">
            <v>A -1420-0-000</v>
          </cell>
          <cell r="B124" t="str">
            <v>LAW: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</row>
        <row r="125">
          <cell r="A125" t="str">
            <v>A -1420-4-010</v>
          </cell>
          <cell r="B125" t="str">
            <v>LAW-ATTORNEY SERVICES (C&amp;G)</v>
          </cell>
          <cell r="C125">
            <v>175000</v>
          </cell>
          <cell r="D125">
            <v>91951.75</v>
          </cell>
          <cell r="E125">
            <v>116825.84</v>
          </cell>
          <cell r="F125">
            <v>116825.84</v>
          </cell>
        </row>
        <row r="126">
          <cell r="A126" t="str">
            <v>A -1420-4-015</v>
          </cell>
          <cell r="B126" t="str">
            <v>LAW-LEGAL SERVICES-OTHER</v>
          </cell>
          <cell r="C126">
            <v>40000</v>
          </cell>
          <cell r="D126">
            <v>9913.8700000000008</v>
          </cell>
          <cell r="E126">
            <v>29109.74</v>
          </cell>
          <cell r="F126">
            <v>39039.74</v>
          </cell>
        </row>
        <row r="127">
          <cell r="A127" t="str">
            <v>A -1420-4-020</v>
          </cell>
          <cell r="B127" t="str">
            <v>LAW-ARBITRATOR FEES</v>
          </cell>
          <cell r="C127">
            <v>3000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A -1420-4-030</v>
          </cell>
          <cell r="B128" t="str">
            <v>LAW-LEGAL SERV COURT REPORTING</v>
          </cell>
          <cell r="C128">
            <v>500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A -1440-0-000</v>
          </cell>
          <cell r="B129" t="str">
            <v>PLANNING: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A -1440-1-000</v>
          </cell>
          <cell r="B130" t="str">
            <v>PLANNING PERSONAL SERVICES</v>
          </cell>
          <cell r="C130">
            <v>106953</v>
          </cell>
          <cell r="D130">
            <v>77923.070000000007</v>
          </cell>
          <cell r="E130">
            <v>105570.46</v>
          </cell>
          <cell r="F130">
            <v>105570.46</v>
          </cell>
        </row>
        <row r="131">
          <cell r="A131" t="str">
            <v>A -1440-4-101</v>
          </cell>
          <cell r="B131" t="str">
            <v>PLNG-MISC OFFICE SUPPLIES</v>
          </cell>
          <cell r="C131">
            <v>1350</v>
          </cell>
          <cell r="D131">
            <v>97.32</v>
          </cell>
          <cell r="E131">
            <v>1313.99</v>
          </cell>
          <cell r="F131">
            <v>1313.99</v>
          </cell>
        </row>
        <row r="132">
          <cell r="A132" t="str">
            <v>A -1440-4-103</v>
          </cell>
          <cell r="B132" t="str">
            <v>PLNG-MAIL/PSTG/FEDEX</v>
          </cell>
          <cell r="C132">
            <v>500</v>
          </cell>
          <cell r="D132">
            <v>0</v>
          </cell>
          <cell r="E132">
            <v>519.09</v>
          </cell>
          <cell r="F132">
            <v>519.09</v>
          </cell>
        </row>
        <row r="133">
          <cell r="A133" t="str">
            <v>A -1440-4-125</v>
          </cell>
          <cell r="B133" t="str">
            <v>PLNG-COMPUTER SFTWR/SUPPLY/INTERNET</v>
          </cell>
          <cell r="C133">
            <v>2800</v>
          </cell>
          <cell r="D133">
            <v>199</v>
          </cell>
          <cell r="E133">
            <v>3102.02</v>
          </cell>
          <cell r="F133">
            <v>3268.27</v>
          </cell>
        </row>
        <row r="134">
          <cell r="A134" t="str">
            <v>A -1440-4-340</v>
          </cell>
          <cell r="B134" t="str">
            <v>PLNG-TELEPHONE/CELLULAR (VERIZON)</v>
          </cell>
          <cell r="C134">
            <v>1200</v>
          </cell>
          <cell r="D134">
            <v>904.29</v>
          </cell>
          <cell r="E134">
            <v>1205.24</v>
          </cell>
          <cell r="F134">
            <v>1205.24</v>
          </cell>
        </row>
        <row r="135">
          <cell r="A135" t="str">
            <v>A -1440-4-901</v>
          </cell>
          <cell r="B135" t="str">
            <v>PLNG-EYE CARE ALLOWANCE</v>
          </cell>
          <cell r="C135">
            <v>1100</v>
          </cell>
          <cell r="D135">
            <v>1100</v>
          </cell>
          <cell r="E135">
            <v>1100</v>
          </cell>
          <cell r="F135">
            <v>1100</v>
          </cell>
        </row>
        <row r="136">
          <cell r="A136" t="str">
            <v>A -1440-4-930</v>
          </cell>
          <cell r="B136" t="str">
            <v>PLNG-CONF/MLG/ED</v>
          </cell>
          <cell r="C136">
            <v>500</v>
          </cell>
          <cell r="D136">
            <v>500</v>
          </cell>
          <cell r="E136">
            <v>295</v>
          </cell>
          <cell r="F136">
            <v>295</v>
          </cell>
        </row>
        <row r="137">
          <cell r="A137" t="str">
            <v>A -1620-0-000</v>
          </cell>
          <cell r="B137" t="str">
            <v>BUILDINGS: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</row>
        <row r="138">
          <cell r="A138" t="str">
            <v>A -1620-1-000</v>
          </cell>
          <cell r="B138" t="str">
            <v>BUILDINGS PERSONAL SERVICES</v>
          </cell>
          <cell r="C138">
            <v>71662.81</v>
          </cell>
          <cell r="D138">
            <v>53920.78</v>
          </cell>
          <cell r="E138">
            <v>66904.47</v>
          </cell>
          <cell r="F138">
            <v>66904.47</v>
          </cell>
        </row>
        <row r="139">
          <cell r="A139" t="str">
            <v>A -1620-4-142</v>
          </cell>
          <cell r="B139" t="str">
            <v>BLDG-243 MAIN-ELEVATOR MAINT CONT</v>
          </cell>
          <cell r="C139">
            <v>0</v>
          </cell>
          <cell r="D139">
            <v>0</v>
          </cell>
          <cell r="E139">
            <v>644.70000000000005</v>
          </cell>
          <cell r="F139">
            <v>644.70000000000005</v>
          </cell>
        </row>
        <row r="140">
          <cell r="A140" t="str">
            <v>A -1620-4-165</v>
          </cell>
          <cell r="B140" t="str">
            <v>BLDG-243 MAIN-BOILER MAINT &amp; INSP</v>
          </cell>
          <cell r="C140">
            <v>1500</v>
          </cell>
          <cell r="D140">
            <v>878.55</v>
          </cell>
          <cell r="E140">
            <v>1584.65</v>
          </cell>
          <cell r="F140">
            <v>1584.65</v>
          </cell>
        </row>
        <row r="141">
          <cell r="A141" t="str">
            <v>A -1620-4-166</v>
          </cell>
          <cell r="B141" t="str">
            <v>BLDG-60 LESTER-HVAC</v>
          </cell>
          <cell r="C141">
            <v>16000</v>
          </cell>
          <cell r="D141">
            <v>2021.23</v>
          </cell>
          <cell r="E141">
            <v>0</v>
          </cell>
          <cell r="F141">
            <v>0</v>
          </cell>
        </row>
        <row r="142">
          <cell r="A142" t="str">
            <v>A -1620-4-167</v>
          </cell>
          <cell r="B142" t="str">
            <v>BLDG-60 LESTER-PLMBING/FIRE PREVENTION</v>
          </cell>
          <cell r="C142">
            <v>21500</v>
          </cell>
          <cell r="D142">
            <v>10633.6</v>
          </cell>
          <cell r="E142">
            <v>0</v>
          </cell>
          <cell r="F142">
            <v>0</v>
          </cell>
        </row>
        <row r="143">
          <cell r="A143" t="str">
            <v>A -1620-4-168</v>
          </cell>
          <cell r="B143" t="str">
            <v>BLDG-60 LESTER-GENERATOR MAINTENANCE</v>
          </cell>
          <cell r="C143">
            <v>1000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A -1620-4-201</v>
          </cell>
          <cell r="B144" t="str">
            <v>BLDG-60 LESTER-RESTROOM SUPPLY</v>
          </cell>
          <cell r="C144">
            <v>2000</v>
          </cell>
          <cell r="D144">
            <v>23.99</v>
          </cell>
          <cell r="E144">
            <v>2059.48</v>
          </cell>
          <cell r="F144">
            <v>2059.48</v>
          </cell>
        </row>
        <row r="145">
          <cell r="A145" t="str">
            <v>A -1620-4-202</v>
          </cell>
          <cell r="B145" t="str">
            <v>BLDG-60 LESTER-JANITORIAL</v>
          </cell>
          <cell r="C145">
            <v>1200</v>
          </cell>
          <cell r="D145">
            <v>1277.55</v>
          </cell>
          <cell r="E145">
            <v>12033.32</v>
          </cell>
          <cell r="F145">
            <v>12033.32</v>
          </cell>
        </row>
        <row r="146">
          <cell r="A146" t="str">
            <v>A -1620-4-320</v>
          </cell>
          <cell r="B146" t="str">
            <v>BLDG-60 LESTER-HEAT &amp; ELECTRIC</v>
          </cell>
          <cell r="C146">
            <v>50000</v>
          </cell>
          <cell r="D146">
            <v>26556.49</v>
          </cell>
          <cell r="E146">
            <v>21059.25</v>
          </cell>
          <cell r="F146">
            <v>21059.25</v>
          </cell>
        </row>
        <row r="147">
          <cell r="A147" t="str">
            <v>A -1620-4-402</v>
          </cell>
          <cell r="B147" t="str">
            <v>BLDG-VILLAGE WIDE WEB SITE</v>
          </cell>
          <cell r="C147">
            <v>1500</v>
          </cell>
          <cell r="D147">
            <v>0</v>
          </cell>
          <cell r="E147">
            <v>1260</v>
          </cell>
          <cell r="F147">
            <v>1260</v>
          </cell>
        </row>
        <row r="148">
          <cell r="A148" t="str">
            <v>A -1620-4-410</v>
          </cell>
          <cell r="B148" t="str">
            <v>BLDG-REPAIRS &amp; SUPPLIES</v>
          </cell>
          <cell r="C148">
            <v>6000</v>
          </cell>
          <cell r="D148">
            <v>13377.27</v>
          </cell>
          <cell r="E148">
            <v>4632.84</v>
          </cell>
          <cell r="F148">
            <v>4977.84</v>
          </cell>
        </row>
        <row r="149">
          <cell r="A149" t="str">
            <v>A -1620-4-435</v>
          </cell>
          <cell r="B149" t="str">
            <v>BLDG-MAINTENANCE (LIBRARY)</v>
          </cell>
          <cell r="C149">
            <v>0</v>
          </cell>
          <cell r="D149">
            <v>962.27</v>
          </cell>
          <cell r="E149">
            <v>966.55</v>
          </cell>
          <cell r="F149">
            <v>966.55</v>
          </cell>
        </row>
        <row r="150">
          <cell r="A150" t="str">
            <v>A -1620-4-440</v>
          </cell>
          <cell r="B150" t="str">
            <v>BLDG-MAINTENANCE (JC SENIOR CNTR)</v>
          </cell>
          <cell r="C150">
            <v>0</v>
          </cell>
          <cell r="D150">
            <v>0</v>
          </cell>
          <cell r="E150">
            <v>884.51</v>
          </cell>
          <cell r="F150">
            <v>884.51</v>
          </cell>
        </row>
        <row r="151">
          <cell r="A151" t="str">
            <v>A -1620-4-450</v>
          </cell>
          <cell r="B151" t="str">
            <v>BLDG-60 LESTER-SECURITY MONITORING</v>
          </cell>
          <cell r="C151">
            <v>500</v>
          </cell>
          <cell r="D151">
            <v>1305</v>
          </cell>
          <cell r="E151">
            <v>1117.5</v>
          </cell>
          <cell r="F151">
            <v>1117.5</v>
          </cell>
        </row>
        <row r="152">
          <cell r="A152" t="str">
            <v>A -1620-4-901</v>
          </cell>
          <cell r="B152" t="str">
            <v>BLDG-EYE CARE/CLOTHING ALLOWANCE</v>
          </cell>
          <cell r="C152">
            <v>1150</v>
          </cell>
          <cell r="D152">
            <v>1150</v>
          </cell>
          <cell r="E152">
            <v>1150</v>
          </cell>
          <cell r="F152">
            <v>1150</v>
          </cell>
        </row>
        <row r="153">
          <cell r="A153" t="str">
            <v>A -1640-0-000</v>
          </cell>
          <cell r="B153" t="str">
            <v>CENTRAL GARAGE: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A154" t="str">
            <v>A -1640-1-000</v>
          </cell>
          <cell r="B154" t="str">
            <v>CNTL GARAGE PERSONAL SERVICES</v>
          </cell>
          <cell r="C154">
            <v>134300</v>
          </cell>
          <cell r="D154">
            <v>105776.65</v>
          </cell>
          <cell r="E154">
            <v>137117.41</v>
          </cell>
          <cell r="F154">
            <v>137117.41</v>
          </cell>
        </row>
        <row r="155">
          <cell r="A155" t="str">
            <v>A -1640-2-120</v>
          </cell>
          <cell r="B155" t="str">
            <v>DPW GARAGE-EQUIP-COMPUTER</v>
          </cell>
          <cell r="C155">
            <v>0</v>
          </cell>
          <cell r="D155">
            <v>0</v>
          </cell>
          <cell r="E155">
            <v>3919</v>
          </cell>
          <cell r="F155">
            <v>3919</v>
          </cell>
        </row>
        <row r="156">
          <cell r="A156" t="str">
            <v>A -1640-2-503</v>
          </cell>
          <cell r="B156" t="str">
            <v>DPW GARAGE-EQUIP-MISC TOOLS</v>
          </cell>
          <cell r="C156">
            <v>10000</v>
          </cell>
          <cell r="D156">
            <v>7432.58</v>
          </cell>
          <cell r="E156">
            <v>3010.81</v>
          </cell>
          <cell r="F156">
            <v>3010.81</v>
          </cell>
        </row>
        <row r="157">
          <cell r="A157" t="str">
            <v>A -1640-2-504</v>
          </cell>
          <cell r="B157" t="str">
            <v>DPW GARAGE-EQUIP-ELECTRONIC ENG CARTR</v>
          </cell>
          <cell r="C157">
            <v>5100</v>
          </cell>
          <cell r="D157">
            <v>5021.1400000000003</v>
          </cell>
          <cell r="E157">
            <v>0</v>
          </cell>
          <cell r="F157">
            <v>0</v>
          </cell>
        </row>
        <row r="158">
          <cell r="A158" t="str">
            <v>A -1640-4-034</v>
          </cell>
          <cell r="B158" t="str">
            <v>DPW GARAGE-IDENTIFIX MEMBERSHIP(ONLINE)</v>
          </cell>
          <cell r="C158">
            <v>1500</v>
          </cell>
          <cell r="D158">
            <v>1428</v>
          </cell>
          <cell r="E158">
            <v>1428</v>
          </cell>
          <cell r="F158">
            <v>1428</v>
          </cell>
        </row>
        <row r="159">
          <cell r="A159" t="str">
            <v>A -1640-4-040</v>
          </cell>
          <cell r="B159" t="str">
            <v>DPW GARAGE-SCAN TOOL UPDATES</v>
          </cell>
          <cell r="C159">
            <v>3200</v>
          </cell>
          <cell r="D159">
            <v>0</v>
          </cell>
          <cell r="E159">
            <v>1690</v>
          </cell>
          <cell r="F159">
            <v>1690</v>
          </cell>
        </row>
        <row r="160">
          <cell r="A160" t="str">
            <v>A -1640-4-126</v>
          </cell>
          <cell r="B160" t="str">
            <v>DPW GARAGE-INTERNET ACCESS (CHARTER)</v>
          </cell>
          <cell r="C160">
            <v>0</v>
          </cell>
          <cell r="D160">
            <v>0</v>
          </cell>
          <cell r="E160">
            <v>486.6</v>
          </cell>
          <cell r="F160">
            <v>486.6</v>
          </cell>
        </row>
        <row r="161">
          <cell r="A161" t="str">
            <v>A -1640-4-134</v>
          </cell>
          <cell r="B161" t="str">
            <v>DPW GARAGE-TIME CLOCK MAINTENANCE</v>
          </cell>
          <cell r="C161">
            <v>0</v>
          </cell>
          <cell r="D161">
            <v>0</v>
          </cell>
          <cell r="E161">
            <v>80.319999999999993</v>
          </cell>
          <cell r="F161">
            <v>80.319999999999993</v>
          </cell>
        </row>
        <row r="162">
          <cell r="A162" t="str">
            <v>A -1640-4-201</v>
          </cell>
          <cell r="B162" t="str">
            <v>DPW GARAGE-HOUSEHOLD/RESTROOM SUPPLIES</v>
          </cell>
          <cell r="C162">
            <v>0</v>
          </cell>
          <cell r="D162">
            <v>0</v>
          </cell>
          <cell r="E162">
            <v>1159.8399999999999</v>
          </cell>
          <cell r="F162">
            <v>1159.8399999999999</v>
          </cell>
        </row>
        <row r="163">
          <cell r="A163" t="str">
            <v>A -1640-4-207</v>
          </cell>
          <cell r="B163" t="str">
            <v>DPW GARAGE-DISPOSE MECHANIC RAGS</v>
          </cell>
          <cell r="C163">
            <v>200</v>
          </cell>
          <cell r="D163">
            <v>0</v>
          </cell>
          <cell r="E163">
            <v>0</v>
          </cell>
          <cell r="F163">
            <v>0</v>
          </cell>
        </row>
        <row r="164">
          <cell r="A164" t="str">
            <v>A -1640-4-230</v>
          </cell>
          <cell r="B164" t="str">
            <v>DPW GARAGE-INDUS GAS/CYL RENT</v>
          </cell>
          <cell r="C164">
            <v>1000</v>
          </cell>
          <cell r="D164">
            <v>596.1</v>
          </cell>
          <cell r="E164">
            <v>688.35</v>
          </cell>
          <cell r="F164">
            <v>688.35</v>
          </cell>
        </row>
        <row r="165">
          <cell r="A165" t="str">
            <v>A -1640-4-242</v>
          </cell>
          <cell r="B165" t="str">
            <v>DPW GARAGE-RADIO RPR/MAINT</v>
          </cell>
          <cell r="C165">
            <v>5900</v>
          </cell>
          <cell r="D165">
            <v>4577.5</v>
          </cell>
          <cell r="E165">
            <v>5791.45</v>
          </cell>
          <cell r="F165">
            <v>5791.45</v>
          </cell>
        </row>
        <row r="166">
          <cell r="A166" t="str">
            <v>A -1640-4-243</v>
          </cell>
          <cell r="B166" t="str">
            <v>DPW GARAGE-FUEL PUMP RPR &amp; MAINT</v>
          </cell>
          <cell r="C166">
            <v>1000</v>
          </cell>
          <cell r="D166">
            <v>225</v>
          </cell>
          <cell r="E166">
            <v>410</v>
          </cell>
          <cell r="F166">
            <v>410</v>
          </cell>
        </row>
        <row r="167">
          <cell r="A167" t="str">
            <v>A -1640-4-244</v>
          </cell>
          <cell r="B167" t="str">
            <v>DPW GARAGE-PRESSURE WASHER MAINTENANCE</v>
          </cell>
          <cell r="C167">
            <v>250</v>
          </cell>
          <cell r="D167">
            <v>0</v>
          </cell>
          <cell r="E167">
            <v>233.33</v>
          </cell>
          <cell r="F167">
            <v>233.33</v>
          </cell>
        </row>
        <row r="168">
          <cell r="A168" t="str">
            <v>A -1640-4-245</v>
          </cell>
          <cell r="B168" t="str">
            <v>DPW GARAGE-CLEAN BURN SYSTEM MAINTENANCE</v>
          </cell>
          <cell r="C168">
            <v>750</v>
          </cell>
          <cell r="D168">
            <v>0</v>
          </cell>
          <cell r="E168">
            <v>0</v>
          </cell>
          <cell r="F168">
            <v>0</v>
          </cell>
        </row>
        <row r="169">
          <cell r="A169" t="str">
            <v>A -1640-4-260</v>
          </cell>
          <cell r="B169" t="str">
            <v>DPW GARAGE-GAS/DIESEL FUEL</v>
          </cell>
          <cell r="C169">
            <v>250000</v>
          </cell>
          <cell r="D169">
            <v>124770.33</v>
          </cell>
          <cell r="E169">
            <v>290000</v>
          </cell>
          <cell r="F169">
            <v>128449.87</v>
          </cell>
        </row>
        <row r="170">
          <cell r="A170" t="str">
            <v>A -1640-4-261</v>
          </cell>
          <cell r="B170" t="str">
            <v>DPW GARAGE-DEF FUEL ADDITIVE</v>
          </cell>
          <cell r="C170">
            <v>5000</v>
          </cell>
          <cell r="D170">
            <v>1935.8</v>
          </cell>
          <cell r="E170">
            <v>-7019.47</v>
          </cell>
          <cell r="F170">
            <v>-7019.47</v>
          </cell>
        </row>
        <row r="171">
          <cell r="A171" t="str">
            <v>A -1640-4-262</v>
          </cell>
          <cell r="B171" t="str">
            <v>DPW GARAGE-OIL/GREASE/ANTI-FREEZE</v>
          </cell>
          <cell r="C171">
            <v>5000</v>
          </cell>
          <cell r="D171">
            <v>3408.78</v>
          </cell>
          <cell r="E171">
            <v>2510.38</v>
          </cell>
          <cell r="F171">
            <v>2510.38</v>
          </cell>
        </row>
        <row r="172">
          <cell r="A172" t="str">
            <v>A -1640-4-263</v>
          </cell>
          <cell r="B172" t="str">
            <v>DPW GARAGE-HYDRAULIC OIL</v>
          </cell>
          <cell r="C172">
            <v>4000</v>
          </cell>
          <cell r="D172">
            <v>0</v>
          </cell>
          <cell r="E172">
            <v>3949.75</v>
          </cell>
          <cell r="F172">
            <v>3949.75</v>
          </cell>
        </row>
        <row r="173">
          <cell r="A173" t="str">
            <v>A -1640-4-326</v>
          </cell>
          <cell r="B173" t="str">
            <v>DPW GARAGE-HEAT &amp; ELECTRIC</v>
          </cell>
          <cell r="C173">
            <v>0</v>
          </cell>
          <cell r="D173">
            <v>0</v>
          </cell>
          <cell r="E173">
            <v>43234.66</v>
          </cell>
          <cell r="F173">
            <v>43234.66</v>
          </cell>
        </row>
        <row r="174">
          <cell r="A174" t="str">
            <v>A -1640-4-430</v>
          </cell>
          <cell r="B174" t="str">
            <v>DPW GARAGE-BLDG MAINT &amp; REPAIRS</v>
          </cell>
          <cell r="C174">
            <v>61963.8</v>
          </cell>
          <cell r="D174">
            <v>67632.84</v>
          </cell>
          <cell r="E174">
            <v>3000</v>
          </cell>
          <cell r="F174">
            <v>-13105.01</v>
          </cell>
        </row>
        <row r="175">
          <cell r="A175" t="str">
            <v>A -1640-4-440</v>
          </cell>
          <cell r="B175" t="str">
            <v>DPW GARAGE-GARAGE DOOR MAINTENANCE</v>
          </cell>
          <cell r="C175">
            <v>4000</v>
          </cell>
          <cell r="D175">
            <v>3637</v>
          </cell>
          <cell r="E175">
            <v>0</v>
          </cell>
          <cell r="F175">
            <v>0</v>
          </cell>
        </row>
        <row r="176">
          <cell r="A176" t="str">
            <v>A -1640-4-450</v>
          </cell>
          <cell r="B176" t="str">
            <v>DPW GARAGE-TRUCK WASH MAINTENANCE/SUPPLY</v>
          </cell>
          <cell r="C176">
            <v>10000</v>
          </cell>
          <cell r="D176">
            <v>3500</v>
          </cell>
          <cell r="E176">
            <v>2101.5</v>
          </cell>
          <cell r="F176">
            <v>2101.5</v>
          </cell>
        </row>
        <row r="177">
          <cell r="A177" t="str">
            <v>A -1640-4-503</v>
          </cell>
          <cell r="B177" t="str">
            <v>DPW GARAGE-MISC TOOLS</v>
          </cell>
          <cell r="C177">
            <v>0</v>
          </cell>
          <cell r="D177">
            <v>654.99</v>
          </cell>
          <cell r="E177">
            <v>0</v>
          </cell>
          <cell r="F177">
            <v>0</v>
          </cell>
        </row>
        <row r="178">
          <cell r="A178" t="str">
            <v>A -1640-4-523</v>
          </cell>
          <cell r="B178" t="str">
            <v>DPW GARAGE-FIRST AID SUPPLIES</v>
          </cell>
          <cell r="C178">
            <v>500</v>
          </cell>
          <cell r="D178">
            <v>400</v>
          </cell>
          <cell r="E178">
            <v>0</v>
          </cell>
          <cell r="F178">
            <v>0</v>
          </cell>
        </row>
        <row r="179">
          <cell r="A179" t="str">
            <v>A -1640-4-562</v>
          </cell>
          <cell r="B179" t="str">
            <v>DPW GARAGE-FIRE EXTINQUISHER SERV</v>
          </cell>
          <cell r="C179">
            <v>0</v>
          </cell>
          <cell r="D179">
            <v>0</v>
          </cell>
          <cell r="E179">
            <v>1024</v>
          </cell>
          <cell r="F179">
            <v>1024</v>
          </cell>
        </row>
        <row r="180">
          <cell r="A180" t="str">
            <v>A -1640-4-915</v>
          </cell>
          <cell r="B180" t="str">
            <v>DPW GARAGE-CLOTHING ALLOWANCE</v>
          </cell>
          <cell r="C180">
            <v>1800</v>
          </cell>
          <cell r="D180">
            <v>1800</v>
          </cell>
          <cell r="E180">
            <v>1800</v>
          </cell>
          <cell r="F180">
            <v>1800</v>
          </cell>
        </row>
        <row r="181">
          <cell r="A181" t="str">
            <v>A -1640-4-975</v>
          </cell>
          <cell r="B181" t="str">
            <v>DPW GARAGE-NEW DPW FACILITY</v>
          </cell>
          <cell r="C181">
            <v>0</v>
          </cell>
          <cell r="D181">
            <v>9952.82</v>
          </cell>
          <cell r="E181">
            <v>2300</v>
          </cell>
          <cell r="F181">
            <v>2300</v>
          </cell>
        </row>
        <row r="182">
          <cell r="A182" t="str">
            <v>A -1660-0-000</v>
          </cell>
          <cell r="B182" t="str">
            <v>CENTRAL OFFICE: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</row>
        <row r="183">
          <cell r="A183" t="str">
            <v>A -1660-4-101</v>
          </cell>
          <cell r="B183" t="str">
            <v>CNTL OFFICE-VAR OFFICE SUPPLIES</v>
          </cell>
          <cell r="C183">
            <v>7500</v>
          </cell>
          <cell r="D183">
            <v>5296.2</v>
          </cell>
          <cell r="E183">
            <v>8930.24</v>
          </cell>
          <cell r="F183">
            <v>8930.24</v>
          </cell>
        </row>
        <row r="184">
          <cell r="A184" t="str">
            <v>A -1670-0-000</v>
          </cell>
          <cell r="B184" t="str">
            <v>CENTRAL MAILING: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A -1670-4-103</v>
          </cell>
          <cell r="B185" t="str">
            <v>CNTL OFFICE-MAIL/POSTAGE/FEES</v>
          </cell>
          <cell r="C185">
            <v>16000</v>
          </cell>
          <cell r="D185">
            <v>6828</v>
          </cell>
          <cell r="E185">
            <v>718.72</v>
          </cell>
          <cell r="F185">
            <v>-4281.28</v>
          </cell>
        </row>
        <row r="186">
          <cell r="A186" t="str">
            <v>A -1675-0-000</v>
          </cell>
          <cell r="B186" t="str">
            <v>CENTRAL PRINTING: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A -1675-4-105</v>
          </cell>
          <cell r="B187" t="str">
            <v>CNTL OFFICE-PRINTING</v>
          </cell>
          <cell r="C187">
            <v>2500</v>
          </cell>
          <cell r="D187">
            <v>0</v>
          </cell>
          <cell r="E187">
            <v>2500</v>
          </cell>
          <cell r="F187">
            <v>756</v>
          </cell>
        </row>
        <row r="188">
          <cell r="A188" t="str">
            <v>A -1910-0-000</v>
          </cell>
          <cell r="B188" t="str">
            <v>UNALLOCATED INSURANCE: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A -1910-4-310</v>
          </cell>
          <cell r="B189" t="str">
            <v>SPECIAL ITEM-UNALLOCATED INS-LIAB&amp;PROP</v>
          </cell>
          <cell r="C189">
            <v>335000</v>
          </cell>
          <cell r="D189">
            <v>314022.58</v>
          </cell>
          <cell r="E189">
            <v>330558.90999999997</v>
          </cell>
          <cell r="F189">
            <v>330558.90999999997</v>
          </cell>
        </row>
        <row r="190">
          <cell r="A190" t="str">
            <v>A -1920-0-000</v>
          </cell>
          <cell r="B190" t="str">
            <v>MUNICIPAL ASSOCIATION DUES: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A -1920-4-035</v>
          </cell>
          <cell r="B191" t="str">
            <v>SPECIAL ITEM-MUNICPAL ASSOCIATION DUES</v>
          </cell>
          <cell r="C191">
            <v>5472</v>
          </cell>
          <cell r="D191">
            <v>5472</v>
          </cell>
          <cell r="E191">
            <v>5472</v>
          </cell>
          <cell r="F191">
            <v>5472</v>
          </cell>
        </row>
        <row r="192">
          <cell r="A192" t="str">
            <v>A -1950-0-000</v>
          </cell>
          <cell r="B192" t="str">
            <v>TAXES &amp; ASSESS ON VILL. PROP.: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A -1950-4-015</v>
          </cell>
          <cell r="B193" t="str">
            <v>SPECIAL ITEM-TAXES ON VILLAGE PROPERTY</v>
          </cell>
          <cell r="C193">
            <v>3000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A -1964-0-000</v>
          </cell>
          <cell r="B194" t="str">
            <v>SPECIAL ITEM-REAL PROP TAX REFUND</v>
          </cell>
          <cell r="C194">
            <v>10000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A -1990-0-000</v>
          </cell>
          <cell r="B195" t="str">
            <v>CONTINGENCY ACCOUNT: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A -1990-4-000</v>
          </cell>
          <cell r="B196" t="str">
            <v>CONTINGENCY ACCOUNT</v>
          </cell>
          <cell r="C196">
            <v>-31030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A -1990-4-090</v>
          </cell>
          <cell r="B197" t="str">
            <v>SPECIAL ITEM-CONTINGENCY ACCOUNT</v>
          </cell>
          <cell r="C197">
            <v>240000</v>
          </cell>
          <cell r="D197">
            <v>0</v>
          </cell>
          <cell r="E197">
            <v>125617.32</v>
          </cell>
          <cell r="F197">
            <v>0</v>
          </cell>
        </row>
        <row r="198">
          <cell r="A198" t="str">
            <v>A -3120-0-000</v>
          </cell>
          <cell r="B198" t="str">
            <v>POLICE: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</row>
        <row r="199">
          <cell r="A199" t="str">
            <v>A -3120-1-000</v>
          </cell>
          <cell r="B199" t="str">
            <v>POLICE PERSONAL SERVICES</v>
          </cell>
          <cell r="C199">
            <v>3957064</v>
          </cell>
          <cell r="D199">
            <v>2847322.25</v>
          </cell>
          <cell r="E199">
            <v>3946194.51</v>
          </cell>
          <cell r="F199">
            <v>3942102.91</v>
          </cell>
        </row>
        <row r="200">
          <cell r="A200" t="str">
            <v>A -3120-2-112</v>
          </cell>
          <cell r="B200" t="str">
            <v>POLICE-EQUIP-SERVER</v>
          </cell>
          <cell r="C200">
            <v>2500</v>
          </cell>
          <cell r="D200">
            <v>0</v>
          </cell>
          <cell r="E200">
            <v>10444.049999999999</v>
          </cell>
          <cell r="F200">
            <v>10444.049999999999</v>
          </cell>
        </row>
        <row r="201">
          <cell r="A201" t="str">
            <v>A -3120-2-113</v>
          </cell>
          <cell r="B201" t="str">
            <v>POLICE-EQUIP-SECURITY CAMERA'S</v>
          </cell>
          <cell r="C201">
            <v>1000</v>
          </cell>
          <cell r="D201">
            <v>-323.99</v>
          </cell>
          <cell r="E201">
            <v>0</v>
          </cell>
          <cell r="F201">
            <v>0</v>
          </cell>
        </row>
        <row r="202">
          <cell r="A202" t="str">
            <v>A -3120-2-115</v>
          </cell>
          <cell r="B202" t="str">
            <v>POLICE-EQUIP-COPIERS</v>
          </cell>
          <cell r="C202">
            <v>0</v>
          </cell>
          <cell r="D202">
            <v>0</v>
          </cell>
          <cell r="E202">
            <v>3250</v>
          </cell>
          <cell r="F202">
            <v>3250</v>
          </cell>
        </row>
        <row r="203">
          <cell r="A203" t="str">
            <v>A -3120-2-117</v>
          </cell>
          <cell r="B203" t="str">
            <v>POLICE-EQUIP-SMALL MISC</v>
          </cell>
          <cell r="C203">
            <v>300</v>
          </cell>
          <cell r="D203">
            <v>0</v>
          </cell>
          <cell r="E203">
            <v>1516.98</v>
          </cell>
          <cell r="F203">
            <v>1516.98</v>
          </cell>
        </row>
        <row r="204">
          <cell r="A204" t="str">
            <v>A -3120-2-118</v>
          </cell>
          <cell r="B204" t="str">
            <v>POLICE-EQUIP-BOILER &amp; HVAC</v>
          </cell>
          <cell r="C204">
            <v>17600</v>
          </cell>
          <cell r="D204">
            <v>0</v>
          </cell>
          <cell r="E204">
            <v>15284.26</v>
          </cell>
          <cell r="F204">
            <v>15284.26</v>
          </cell>
        </row>
        <row r="205">
          <cell r="A205" t="str">
            <v>A -3120-2-120</v>
          </cell>
          <cell r="B205" t="str">
            <v>POLICE-EQUIP-COMPUTER</v>
          </cell>
          <cell r="C205">
            <v>6550</v>
          </cell>
          <cell r="D205">
            <v>5475.71</v>
          </cell>
          <cell r="E205">
            <v>11828.45</v>
          </cell>
          <cell r="F205">
            <v>11828.45</v>
          </cell>
        </row>
        <row r="206">
          <cell r="A206" t="str">
            <v>A -3120-2-130</v>
          </cell>
          <cell r="B206" t="str">
            <v>POLICE-EQUIP-CHAIRS/OFFICE FURNITURE</v>
          </cell>
          <cell r="C206">
            <v>0</v>
          </cell>
          <cell r="D206">
            <v>0</v>
          </cell>
          <cell r="E206">
            <v>2180.3200000000002</v>
          </cell>
          <cell r="F206">
            <v>2180.3200000000002</v>
          </cell>
        </row>
        <row r="207">
          <cell r="A207" t="str">
            <v>A -3120-2-212</v>
          </cell>
          <cell r="B207" t="str">
            <v>POLICE-EQUIP-TASERS</v>
          </cell>
          <cell r="C207">
            <v>4100</v>
          </cell>
          <cell r="D207">
            <v>563.30999999999995</v>
          </cell>
          <cell r="E207">
            <v>0</v>
          </cell>
          <cell r="F207">
            <v>0</v>
          </cell>
        </row>
        <row r="208">
          <cell r="A208" t="str">
            <v>A -3120-2-213</v>
          </cell>
          <cell r="B208" t="str">
            <v>POLICE-EQUIP-ARMORY</v>
          </cell>
          <cell r="C208">
            <v>17232.14</v>
          </cell>
          <cell r="D208">
            <v>15842.78</v>
          </cell>
          <cell r="E208">
            <v>6081.3</v>
          </cell>
          <cell r="F208">
            <v>6081.3</v>
          </cell>
        </row>
        <row r="209">
          <cell r="A209" t="str">
            <v>A -3120-2-280</v>
          </cell>
          <cell r="B209" t="str">
            <v>POLICE-EQUIP-TRAFFIC SIGNALS</v>
          </cell>
          <cell r="C209">
            <v>1800</v>
          </cell>
          <cell r="D209">
            <v>1697.72</v>
          </cell>
          <cell r="E209">
            <v>7140.5</v>
          </cell>
          <cell r="F209">
            <v>7140.5</v>
          </cell>
        </row>
        <row r="210">
          <cell r="A210" t="str">
            <v>A -3120-2-311</v>
          </cell>
          <cell r="B210" t="str">
            <v>POLICE-EQUIP-VEHICLE EQUIPMENT</v>
          </cell>
          <cell r="C210">
            <v>30000</v>
          </cell>
          <cell r="D210">
            <v>0</v>
          </cell>
          <cell r="E210">
            <v>26500</v>
          </cell>
          <cell r="F210">
            <v>26500</v>
          </cell>
        </row>
        <row r="211">
          <cell r="A211" t="str">
            <v>A -3120-4-036</v>
          </cell>
          <cell r="B211" t="str">
            <v>POLICE-ASSC DUES &amp; MEMBERSHIP FEES</v>
          </cell>
          <cell r="C211">
            <v>650</v>
          </cell>
          <cell r="D211">
            <v>650</v>
          </cell>
          <cell r="E211">
            <v>250</v>
          </cell>
          <cell r="F211">
            <v>250</v>
          </cell>
        </row>
        <row r="212">
          <cell r="A212" t="str">
            <v>A -3120-4-040</v>
          </cell>
          <cell r="B212" t="str">
            <v>POLICE-LAWBOOKS &amp; SUPPLEMENTS</v>
          </cell>
          <cell r="C212">
            <v>350</v>
          </cell>
          <cell r="D212">
            <v>356</v>
          </cell>
          <cell r="E212">
            <v>244.58</v>
          </cell>
          <cell r="F212">
            <v>244.58</v>
          </cell>
        </row>
        <row r="213">
          <cell r="A213" t="str">
            <v>A -3120-4-050</v>
          </cell>
          <cell r="B213" t="str">
            <v>POLICE-CHAPLAIN</v>
          </cell>
          <cell r="C213">
            <v>250</v>
          </cell>
          <cell r="D213">
            <v>250</v>
          </cell>
          <cell r="E213">
            <v>500</v>
          </cell>
          <cell r="F213">
            <v>500</v>
          </cell>
        </row>
        <row r="214">
          <cell r="A214" t="str">
            <v>A -3120-4-065</v>
          </cell>
          <cell r="B214" t="str">
            <v>POLICE-MISCELLANEOUS</v>
          </cell>
          <cell r="C214">
            <v>3500</v>
          </cell>
          <cell r="D214">
            <v>558.71</v>
          </cell>
          <cell r="E214">
            <v>3005.52</v>
          </cell>
          <cell r="F214">
            <v>3005.52</v>
          </cell>
        </row>
        <row r="215">
          <cell r="A215" t="str">
            <v>A -3120-4-101</v>
          </cell>
          <cell r="B215" t="str">
            <v>POLICE-OFFICE SUPPLIES</v>
          </cell>
          <cell r="C215">
            <v>7000</v>
          </cell>
          <cell r="D215">
            <v>3126.06</v>
          </cell>
          <cell r="E215">
            <v>5122.49</v>
          </cell>
          <cell r="F215">
            <v>5122.49</v>
          </cell>
        </row>
        <row r="216">
          <cell r="A216" t="str">
            <v>A -3120-4-102</v>
          </cell>
          <cell r="B216" t="str">
            <v>POLICE-PAPER SUPPLIES-OTHER</v>
          </cell>
          <cell r="C216">
            <v>1250</v>
          </cell>
          <cell r="D216">
            <v>165.6</v>
          </cell>
          <cell r="E216">
            <v>1215.68</v>
          </cell>
          <cell r="F216">
            <v>1215.68</v>
          </cell>
        </row>
        <row r="217">
          <cell r="A217" t="str">
            <v>A -3120-4-103</v>
          </cell>
          <cell r="B217" t="str">
            <v>POLICE-MAIL/PSTG/FEDEX</v>
          </cell>
          <cell r="C217">
            <v>500</v>
          </cell>
          <cell r="D217">
            <v>37.89</v>
          </cell>
          <cell r="E217">
            <v>440</v>
          </cell>
          <cell r="F217">
            <v>440</v>
          </cell>
        </row>
        <row r="218">
          <cell r="A218" t="str">
            <v>A -3120-4-124</v>
          </cell>
          <cell r="B218" t="str">
            <v>POLICE-WEB ACCESS DOMAIN NAME</v>
          </cell>
          <cell r="C218">
            <v>0</v>
          </cell>
          <cell r="D218">
            <v>0</v>
          </cell>
          <cell r="E218">
            <v>18.16</v>
          </cell>
          <cell r="F218">
            <v>18.16</v>
          </cell>
        </row>
        <row r="219">
          <cell r="A219" t="str">
            <v>A -3120-4-125</v>
          </cell>
          <cell r="B219" t="str">
            <v>POLICE-BODY CAMERAS</v>
          </cell>
          <cell r="C219">
            <v>9300</v>
          </cell>
          <cell r="D219">
            <v>301.8</v>
          </cell>
          <cell r="E219">
            <v>39670.9</v>
          </cell>
          <cell r="F219">
            <v>39670.9</v>
          </cell>
        </row>
        <row r="220">
          <cell r="A220" t="str">
            <v>A -3120-4-126</v>
          </cell>
          <cell r="B220" t="str">
            <v>POLICE-INTERNET/EMAIL</v>
          </cell>
          <cell r="C220">
            <v>1000</v>
          </cell>
          <cell r="D220">
            <v>0</v>
          </cell>
          <cell r="E220">
            <v>0</v>
          </cell>
          <cell r="F220">
            <v>0</v>
          </cell>
        </row>
        <row r="221">
          <cell r="A221" t="str">
            <v>A -3120-4-130</v>
          </cell>
          <cell r="B221" t="str">
            <v>POLICE-COPIER SERVICE AGMT</v>
          </cell>
          <cell r="C221">
            <v>3000</v>
          </cell>
          <cell r="D221">
            <v>1409.43</v>
          </cell>
          <cell r="E221">
            <v>793.89</v>
          </cell>
          <cell r="F221">
            <v>793.89</v>
          </cell>
        </row>
        <row r="222">
          <cell r="A222" t="str">
            <v>A -3120-4-133</v>
          </cell>
          <cell r="B222" t="str">
            <v>POLICE-IT MAINTENANCE</v>
          </cell>
          <cell r="C222">
            <v>13000</v>
          </cell>
          <cell r="D222">
            <v>10580.08</v>
          </cell>
          <cell r="E222">
            <v>15502.33</v>
          </cell>
          <cell r="F222">
            <v>17345.03</v>
          </cell>
        </row>
        <row r="223">
          <cell r="A223" t="str">
            <v>A -3120-4-134</v>
          </cell>
          <cell r="B223" t="str">
            <v>POLICE-SIMPLEX FIREALARM</v>
          </cell>
          <cell r="C223">
            <v>800</v>
          </cell>
          <cell r="D223">
            <v>194</v>
          </cell>
          <cell r="E223">
            <v>721</v>
          </cell>
          <cell r="F223">
            <v>721</v>
          </cell>
        </row>
        <row r="224">
          <cell r="A224" t="str">
            <v>A -3120-4-136</v>
          </cell>
          <cell r="B224" t="str">
            <v>POLICE-RADIO MAINTENANCE</v>
          </cell>
          <cell r="C224">
            <v>500</v>
          </cell>
          <cell r="D224">
            <v>0</v>
          </cell>
          <cell r="E224">
            <v>3926.02</v>
          </cell>
          <cell r="F224">
            <v>3926.02</v>
          </cell>
        </row>
        <row r="225">
          <cell r="A225" t="str">
            <v>A -3120-4-137</v>
          </cell>
          <cell r="B225" t="str">
            <v>POLICE-LIVE SCAN MAINTENANCE</v>
          </cell>
          <cell r="C225">
            <v>1980</v>
          </cell>
          <cell r="D225">
            <v>1980</v>
          </cell>
          <cell r="E225">
            <v>990</v>
          </cell>
          <cell r="F225">
            <v>990</v>
          </cell>
        </row>
        <row r="226">
          <cell r="A226" t="str">
            <v>A -3120-4-142</v>
          </cell>
          <cell r="B226" t="str">
            <v>POLICE-ELEVATOR MAINT &amp; INSPECTION</v>
          </cell>
          <cell r="C226">
            <v>5500</v>
          </cell>
          <cell r="D226">
            <v>4320.54</v>
          </cell>
          <cell r="E226">
            <v>5500</v>
          </cell>
          <cell r="F226">
            <v>4649.74</v>
          </cell>
        </row>
        <row r="227">
          <cell r="A227" t="str">
            <v>A -3120-4-165</v>
          </cell>
          <cell r="B227" t="str">
            <v>POLICE-BOILER INSPECTION/REPAIR</v>
          </cell>
          <cell r="C227">
            <v>1200</v>
          </cell>
          <cell r="D227">
            <v>878.55</v>
          </cell>
          <cell r="E227">
            <v>878.55</v>
          </cell>
          <cell r="F227">
            <v>878.55</v>
          </cell>
        </row>
        <row r="228">
          <cell r="A228" t="str">
            <v>A -3120-4-170</v>
          </cell>
          <cell r="B228" t="str">
            <v>POLICE-ACCESSORIES</v>
          </cell>
          <cell r="C228">
            <v>5000</v>
          </cell>
          <cell r="D228">
            <v>5330.05</v>
          </cell>
          <cell r="E228">
            <v>2966.32</v>
          </cell>
          <cell r="F228">
            <v>2966.32</v>
          </cell>
        </row>
        <row r="229">
          <cell r="A229" t="str">
            <v>A -3120-4-202</v>
          </cell>
          <cell r="B229" t="str">
            <v>POLICE-JANITORIAL/CLEANING SUPPLY</v>
          </cell>
          <cell r="C229">
            <v>5400</v>
          </cell>
          <cell r="D229">
            <v>2306.73</v>
          </cell>
          <cell r="E229">
            <v>5281.83</v>
          </cell>
          <cell r="F229">
            <v>5281.83</v>
          </cell>
        </row>
        <row r="230">
          <cell r="A230" t="str">
            <v>A -3120-4-240</v>
          </cell>
          <cell r="B230" t="str">
            <v>POLICE-VEHICLE REPAIRS/MAINTENANCE</v>
          </cell>
          <cell r="C230">
            <v>22000</v>
          </cell>
          <cell r="D230">
            <v>-6868.47</v>
          </cell>
          <cell r="E230">
            <v>28239.75</v>
          </cell>
          <cell r="F230">
            <v>29038.46</v>
          </cell>
        </row>
        <row r="231">
          <cell r="A231" t="str">
            <v>A -3120-4-251</v>
          </cell>
          <cell r="B231" t="str">
            <v>POLICE-TIRES</v>
          </cell>
          <cell r="C231">
            <v>12000</v>
          </cell>
          <cell r="D231">
            <v>4184.41</v>
          </cell>
          <cell r="E231">
            <v>10919.24</v>
          </cell>
          <cell r="F231">
            <v>10919.24</v>
          </cell>
        </row>
        <row r="232">
          <cell r="A232" t="str">
            <v>A -3120-4-260</v>
          </cell>
          <cell r="B232" t="str">
            <v>POLICE-FUEL</v>
          </cell>
          <cell r="C232">
            <v>76000</v>
          </cell>
          <cell r="D232">
            <v>212.11</v>
          </cell>
          <cell r="E232">
            <v>77162.14</v>
          </cell>
          <cell r="F232">
            <v>77162.14</v>
          </cell>
        </row>
        <row r="233">
          <cell r="A233" t="str">
            <v>A -3120-4-280</v>
          </cell>
          <cell r="B233" t="str">
            <v>POLICE-PACE</v>
          </cell>
          <cell r="C233">
            <v>3160</v>
          </cell>
          <cell r="D233">
            <v>3160</v>
          </cell>
          <cell r="E233">
            <v>2996</v>
          </cell>
          <cell r="F233">
            <v>2996</v>
          </cell>
        </row>
        <row r="234">
          <cell r="A234" t="str">
            <v>A -3120-4-321</v>
          </cell>
          <cell r="B234" t="str">
            <v>POLICE-HEAT &amp; ELECTRIC (J-BLDG)</v>
          </cell>
          <cell r="C234">
            <v>70000</v>
          </cell>
          <cell r="D234">
            <v>62810.75</v>
          </cell>
          <cell r="E234">
            <v>68189.2</v>
          </cell>
          <cell r="F234">
            <v>68189.2</v>
          </cell>
        </row>
        <row r="235">
          <cell r="A235" t="str">
            <v>A -3120-4-340</v>
          </cell>
          <cell r="B235" t="str">
            <v>POLICE-CELLULAR (VERIZON)</v>
          </cell>
          <cell r="C235">
            <v>11500</v>
          </cell>
          <cell r="D235">
            <v>9130.27</v>
          </cell>
          <cell r="E235">
            <v>11366.11</v>
          </cell>
          <cell r="F235">
            <v>11366.11</v>
          </cell>
        </row>
        <row r="236">
          <cell r="A236" t="str">
            <v>A -3120-4-341</v>
          </cell>
          <cell r="B236" t="str">
            <v>POLICE-TELEPHONE (NEXTIVA)</v>
          </cell>
          <cell r="C236">
            <v>13425</v>
          </cell>
          <cell r="D236">
            <v>8642.7199999999993</v>
          </cell>
          <cell r="E236">
            <v>14607.51</v>
          </cell>
          <cell r="F236">
            <v>14607.51</v>
          </cell>
        </row>
        <row r="237">
          <cell r="A237" t="str">
            <v>A -3120-4-343</v>
          </cell>
          <cell r="B237" t="str">
            <v>POLICE-LANGUAGE LINE INTERPRETER</v>
          </cell>
          <cell r="C237">
            <v>200</v>
          </cell>
          <cell r="D237">
            <v>65.25</v>
          </cell>
          <cell r="E237">
            <v>211.5</v>
          </cell>
          <cell r="F237">
            <v>211.5</v>
          </cell>
        </row>
        <row r="238">
          <cell r="A238" t="str">
            <v>A -3120-4-439</v>
          </cell>
          <cell r="B238" t="str">
            <v>POLICE-BUILDING MAINT &amp; SUPPLY</v>
          </cell>
          <cell r="C238">
            <v>21867.86</v>
          </cell>
          <cell r="D238">
            <v>13472.24</v>
          </cell>
          <cell r="E238">
            <v>18086.509999999998</v>
          </cell>
          <cell r="F238">
            <v>18086.509999999998</v>
          </cell>
        </row>
        <row r="239">
          <cell r="A239" t="str">
            <v>A -3120-4-511</v>
          </cell>
          <cell r="B239" t="str">
            <v>POLICE-EVIDENCE &amp; FINGERPRINT SUPPLY</v>
          </cell>
          <cell r="C239">
            <v>3000</v>
          </cell>
          <cell r="D239">
            <v>466.9</v>
          </cell>
          <cell r="E239">
            <v>2954.56</v>
          </cell>
          <cell r="F239">
            <v>2954.56</v>
          </cell>
        </row>
        <row r="240">
          <cell r="A240" t="str">
            <v>A -3120-4-512</v>
          </cell>
          <cell r="B240" t="str">
            <v>POLICE-BEAST TECH SUPPORT</v>
          </cell>
          <cell r="C240">
            <v>765</v>
          </cell>
          <cell r="D240">
            <v>0</v>
          </cell>
          <cell r="E240">
            <v>765</v>
          </cell>
          <cell r="F240">
            <v>765</v>
          </cell>
        </row>
        <row r="241">
          <cell r="A241" t="str">
            <v>A -3120-4-521</v>
          </cell>
          <cell r="B241" t="str">
            <v>POLICE-REPLACEMENT VESTS</v>
          </cell>
          <cell r="C241">
            <v>4500</v>
          </cell>
          <cell r="D241">
            <v>1945.56</v>
          </cell>
          <cell r="E241">
            <v>4408.9399999999996</v>
          </cell>
          <cell r="F241">
            <v>4408.9399999999996</v>
          </cell>
        </row>
        <row r="242">
          <cell r="A242" t="str">
            <v>A -3120-4-551</v>
          </cell>
          <cell r="B242" t="str">
            <v>POLICE-SWAT</v>
          </cell>
          <cell r="C242">
            <v>8130</v>
          </cell>
          <cell r="D242">
            <v>6423.28</v>
          </cell>
          <cell r="E242">
            <v>11112.84</v>
          </cell>
          <cell r="F242">
            <v>11112.84</v>
          </cell>
        </row>
        <row r="243">
          <cell r="A243" t="str">
            <v>A -3120-4-552</v>
          </cell>
          <cell r="B243" t="str">
            <v>POLICE-K-9 SUPPLIES</v>
          </cell>
          <cell r="C243">
            <v>2000</v>
          </cell>
          <cell r="D243">
            <v>644.77</v>
          </cell>
          <cell r="E243">
            <v>2147.7800000000002</v>
          </cell>
          <cell r="F243">
            <v>2147.7800000000002</v>
          </cell>
        </row>
        <row r="244">
          <cell r="A244" t="str">
            <v>A -3120-4-648</v>
          </cell>
          <cell r="B244" t="str">
            <v>POLICE-WATER SOFTENER SALT</v>
          </cell>
          <cell r="C244">
            <v>400</v>
          </cell>
          <cell r="D244">
            <v>0</v>
          </cell>
          <cell r="E244">
            <v>0</v>
          </cell>
          <cell r="F244">
            <v>0</v>
          </cell>
        </row>
        <row r="245">
          <cell r="A245" t="str">
            <v>A -3120-4-901</v>
          </cell>
          <cell r="B245" t="str">
            <v>POLICE-EYE CARE ALLOWANCE</v>
          </cell>
          <cell r="C245">
            <v>1650</v>
          </cell>
          <cell r="D245">
            <v>1650</v>
          </cell>
          <cell r="E245">
            <v>1650</v>
          </cell>
          <cell r="F245">
            <v>1650</v>
          </cell>
        </row>
        <row r="246">
          <cell r="A246" t="str">
            <v>A -3120-4-903</v>
          </cell>
          <cell r="B246" t="str">
            <v>POLICE-PHYSICALS NEW HIRES</v>
          </cell>
          <cell r="C246">
            <v>15020</v>
          </cell>
          <cell r="D246">
            <v>14549.39</v>
          </cell>
          <cell r="E246">
            <v>32886.660000000003</v>
          </cell>
          <cell r="F246">
            <v>32886.660000000003</v>
          </cell>
        </row>
        <row r="247">
          <cell r="A247" t="str">
            <v>A -3120-4-904</v>
          </cell>
          <cell r="B247" t="str">
            <v>POLICE-PHYSICAL FITNESS ICENTIVE</v>
          </cell>
          <cell r="C247">
            <v>17850</v>
          </cell>
          <cell r="D247">
            <v>15725</v>
          </cell>
          <cell r="E247">
            <v>3400</v>
          </cell>
          <cell r="F247">
            <v>3400</v>
          </cell>
        </row>
        <row r="248">
          <cell r="A248" t="str">
            <v>A -3120-4-911</v>
          </cell>
          <cell r="B248" t="str">
            <v>POLICE-CLOTHING ALLOWANCE OFFICERS</v>
          </cell>
          <cell r="C248">
            <v>47725</v>
          </cell>
          <cell r="D248">
            <v>45675</v>
          </cell>
          <cell r="E248">
            <v>22200</v>
          </cell>
          <cell r="F248">
            <v>22200</v>
          </cell>
        </row>
        <row r="249">
          <cell r="A249" t="str">
            <v>A -3120-4-912</v>
          </cell>
          <cell r="B249" t="str">
            <v>POLICE-CLOTHING ALLOWANCE (METER)</v>
          </cell>
          <cell r="C249">
            <v>250</v>
          </cell>
          <cell r="D249">
            <v>0</v>
          </cell>
          <cell r="E249">
            <v>152.99</v>
          </cell>
          <cell r="F249">
            <v>152.99</v>
          </cell>
        </row>
        <row r="250">
          <cell r="A250" t="str">
            <v>A -3120-4-930</v>
          </cell>
          <cell r="B250" t="str">
            <v>POLICE-CONF/MLG/ED</v>
          </cell>
          <cell r="C250">
            <v>8000</v>
          </cell>
          <cell r="D250">
            <v>5895</v>
          </cell>
          <cell r="E250">
            <v>8552.49</v>
          </cell>
          <cell r="F250">
            <v>8552.49</v>
          </cell>
        </row>
        <row r="251">
          <cell r="A251" t="str">
            <v>A -3120-4-932</v>
          </cell>
          <cell r="B251" t="str">
            <v>POLICE-COLLEGE REIMBURSEMENT</v>
          </cell>
          <cell r="C251">
            <v>6000</v>
          </cell>
          <cell r="D251">
            <v>585.26</v>
          </cell>
          <cell r="E251">
            <v>0</v>
          </cell>
          <cell r="F251">
            <v>0</v>
          </cell>
        </row>
        <row r="252">
          <cell r="A252" t="str">
            <v>A -3121-0-000</v>
          </cell>
          <cell r="B252" t="str">
            <v>STOP D.W.I.: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</row>
        <row r="253">
          <cell r="A253" t="str">
            <v>A -3121-1-000</v>
          </cell>
          <cell r="B253" t="str">
            <v>STOP D.W.I.</v>
          </cell>
          <cell r="C253">
            <v>0</v>
          </cell>
          <cell r="D253">
            <v>0</v>
          </cell>
          <cell r="E253">
            <v>-800</v>
          </cell>
          <cell r="F253">
            <v>-800</v>
          </cell>
        </row>
        <row r="254">
          <cell r="A254" t="str">
            <v>A -3125-0-000</v>
          </cell>
          <cell r="B254" t="str">
            <v>DRUG ENFORCEMENT SURVEILLANCE PROGRAM: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</row>
        <row r="255">
          <cell r="A255" t="str">
            <v>A -3125-4-889</v>
          </cell>
          <cell r="B255" t="str">
            <v>DRUG ENFORCEMENT-SURVEILLENCE</v>
          </cell>
          <cell r="C255">
            <v>0</v>
          </cell>
          <cell r="D255">
            <v>60211.72</v>
          </cell>
          <cell r="E255">
            <v>5126.26</v>
          </cell>
          <cell r="F255">
            <v>5126.26</v>
          </cell>
        </row>
        <row r="256">
          <cell r="A256" t="str">
            <v>A -3310-0-000</v>
          </cell>
          <cell r="B256" t="str">
            <v>TRAFFIC CONTR: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A -3310-1-000</v>
          </cell>
          <cell r="B257" t="str">
            <v>TRAFFIC CONTROL PERSONAL SERVICE</v>
          </cell>
          <cell r="C257">
            <v>6000</v>
          </cell>
          <cell r="D257">
            <v>4144.12</v>
          </cell>
          <cell r="E257">
            <v>5874.84</v>
          </cell>
          <cell r="F257">
            <v>5874.84</v>
          </cell>
        </row>
        <row r="258">
          <cell r="A258" t="str">
            <v>A -3310-4-211</v>
          </cell>
          <cell r="B258" t="str">
            <v>TRAFFIC CNTRL-STREET STRIPING</v>
          </cell>
          <cell r="C258">
            <v>35000</v>
          </cell>
          <cell r="D258">
            <v>32177.4</v>
          </cell>
          <cell r="E258">
            <v>38126.050000000003</v>
          </cell>
          <cell r="F258">
            <v>38126.050000000003</v>
          </cell>
        </row>
        <row r="259">
          <cell r="A259" t="str">
            <v>A -3310-4-218</v>
          </cell>
          <cell r="B259" t="str">
            <v>TRAFFIC CNTRL-NYSDOT SIGNAL MAINT</v>
          </cell>
          <cell r="C259">
            <v>5007</v>
          </cell>
          <cell r="D259">
            <v>5006.4799999999996</v>
          </cell>
          <cell r="E259">
            <v>5006.4799999999996</v>
          </cell>
          <cell r="F259">
            <v>5006.4799999999996</v>
          </cell>
        </row>
        <row r="260">
          <cell r="A260" t="str">
            <v>A -3310-4-271</v>
          </cell>
          <cell r="B260" t="str">
            <v>TRAFFIC CNTRL-SIGN REPAIRS (DPW)</v>
          </cell>
          <cell r="C260">
            <v>12000</v>
          </cell>
          <cell r="D260">
            <v>12216.56</v>
          </cell>
          <cell r="E260">
            <v>12019.78</v>
          </cell>
          <cell r="F260">
            <v>12019.78</v>
          </cell>
        </row>
        <row r="261">
          <cell r="A261" t="str">
            <v>A -3310-4-274</v>
          </cell>
          <cell r="B261" t="str">
            <v>TRAFFIC CNTRL-NEW SIGNS (DPW)</v>
          </cell>
          <cell r="C261">
            <v>0</v>
          </cell>
          <cell r="D261">
            <v>0</v>
          </cell>
          <cell r="E261">
            <v>90.87</v>
          </cell>
          <cell r="F261">
            <v>90.87</v>
          </cell>
        </row>
        <row r="262">
          <cell r="A262" t="str">
            <v>A -3310-4-327</v>
          </cell>
          <cell r="B262" t="str">
            <v>TRAFFIC CNTRL-ELECTRIC POWER TRAFF LGHTS</v>
          </cell>
          <cell r="C262">
            <v>8900</v>
          </cell>
          <cell r="D262">
            <v>6117.99</v>
          </cell>
          <cell r="E262">
            <v>7239.46</v>
          </cell>
          <cell r="F262">
            <v>7239.46</v>
          </cell>
        </row>
        <row r="263">
          <cell r="A263" t="str">
            <v>A -3310-4-542</v>
          </cell>
          <cell r="B263" t="str">
            <v>TRAFFIC CNTRL-PARKING TICKETS</v>
          </cell>
          <cell r="C263">
            <v>7220</v>
          </cell>
          <cell r="D263">
            <v>7192.16</v>
          </cell>
          <cell r="E263">
            <v>7093.71</v>
          </cell>
          <cell r="F263">
            <v>7093.71</v>
          </cell>
        </row>
        <row r="264">
          <cell r="A264" t="str">
            <v>A -3320-0-000</v>
          </cell>
          <cell r="B264" t="str">
            <v>ON-STREET PARKING: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</row>
        <row r="265">
          <cell r="A265" t="str">
            <v>A -3320-4-275</v>
          </cell>
          <cell r="B265" t="str">
            <v>TRAFFIC CNTRL-PARKING METERS</v>
          </cell>
          <cell r="C265">
            <v>1000</v>
          </cell>
          <cell r="D265">
            <v>215.58</v>
          </cell>
          <cell r="E265">
            <v>516</v>
          </cell>
          <cell r="F265">
            <v>516</v>
          </cell>
        </row>
        <row r="266">
          <cell r="A266" t="str">
            <v>A -3320-4-277</v>
          </cell>
          <cell r="B266" t="str">
            <v>TRAFFIC CNTRL-KIOSK EXP</v>
          </cell>
          <cell r="C266">
            <v>11640</v>
          </cell>
          <cell r="D266">
            <v>8158.42</v>
          </cell>
          <cell r="E266">
            <v>18458</v>
          </cell>
          <cell r="F266">
            <v>18458</v>
          </cell>
        </row>
        <row r="267">
          <cell r="A267" t="str">
            <v>A -3410-0-000</v>
          </cell>
          <cell r="B267" t="str">
            <v>FIRE: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A -3410-1-000</v>
          </cell>
          <cell r="B268" t="str">
            <v>FIRE PERSONAL SERVICE</v>
          </cell>
          <cell r="C268">
            <v>3473367.39</v>
          </cell>
          <cell r="D268">
            <v>2617946.0099999998</v>
          </cell>
          <cell r="E268">
            <v>3384675.01</v>
          </cell>
          <cell r="F268">
            <v>3384675.01</v>
          </cell>
        </row>
        <row r="269">
          <cell r="A269" t="str">
            <v>A -3410-2-110</v>
          </cell>
          <cell r="B269" t="str">
            <v>FIRE-EQUIP-FIRE PREVENTION OUTREACH</v>
          </cell>
          <cell r="C269">
            <v>2500</v>
          </cell>
          <cell r="D269">
            <v>1058.3599999999999</v>
          </cell>
          <cell r="E269">
            <v>1510.5</v>
          </cell>
          <cell r="F269">
            <v>1510.5</v>
          </cell>
        </row>
        <row r="270">
          <cell r="A270" t="str">
            <v>A -3410-2-117</v>
          </cell>
          <cell r="B270" t="str">
            <v>FIRE-EQUIP-MISC SMALL EQUIP.</v>
          </cell>
          <cell r="C270">
            <v>2500</v>
          </cell>
          <cell r="D270">
            <v>271.38</v>
          </cell>
          <cell r="E270">
            <v>1288.1199999999999</v>
          </cell>
          <cell r="F270">
            <v>1288.1199999999999</v>
          </cell>
        </row>
        <row r="271">
          <cell r="A271" t="str">
            <v>A -3410-2-251</v>
          </cell>
          <cell r="B271" t="str">
            <v>FIRE-EQUIP-BOOTS/GLOVES/HELMETS</v>
          </cell>
          <cell r="C271">
            <v>6000</v>
          </cell>
          <cell r="D271">
            <v>393.07</v>
          </cell>
          <cell r="E271">
            <v>6802.26</v>
          </cell>
          <cell r="F271">
            <v>6802.26</v>
          </cell>
        </row>
        <row r="272">
          <cell r="A272" t="str">
            <v>A -3410-2-257</v>
          </cell>
          <cell r="B272" t="str">
            <v>FIRE-EQUIP-TURNOUT GEAR</v>
          </cell>
          <cell r="C272">
            <v>12000</v>
          </cell>
          <cell r="D272">
            <v>385</v>
          </cell>
          <cell r="E272">
            <v>10674.39</v>
          </cell>
          <cell r="F272">
            <v>10674.39</v>
          </cell>
        </row>
        <row r="273">
          <cell r="A273" t="str">
            <v>A -3410-2-261</v>
          </cell>
          <cell r="B273" t="str">
            <v>FIRE-EQUIP-PUMPER TRUCK</v>
          </cell>
          <cell r="C273">
            <v>56200</v>
          </cell>
          <cell r="D273">
            <v>0</v>
          </cell>
          <cell r="E273">
            <v>56188.57</v>
          </cell>
          <cell r="F273">
            <v>112377.14</v>
          </cell>
        </row>
        <row r="274">
          <cell r="A274" t="str">
            <v>A -3410-4-036</v>
          </cell>
          <cell r="B274" t="str">
            <v>FIRE-ASSOC DUES &amp; MEMBERSHIPS</v>
          </cell>
          <cell r="C274">
            <v>800</v>
          </cell>
          <cell r="D274">
            <v>1210</v>
          </cell>
          <cell r="E274">
            <v>510</v>
          </cell>
          <cell r="F274">
            <v>510</v>
          </cell>
        </row>
        <row r="275">
          <cell r="A275" t="str">
            <v>A -3410-4-050</v>
          </cell>
          <cell r="B275" t="str">
            <v>FIRE-CHAPLAIN</v>
          </cell>
          <cell r="C275">
            <v>500</v>
          </cell>
          <cell r="D275">
            <v>250</v>
          </cell>
          <cell r="E275">
            <v>500</v>
          </cell>
          <cell r="F275">
            <v>500</v>
          </cell>
        </row>
        <row r="276">
          <cell r="A276" t="str">
            <v>A -3410-4-065</v>
          </cell>
          <cell r="B276" t="str">
            <v>FIRE-MISCELLANEOUS</v>
          </cell>
          <cell r="C276">
            <v>8000</v>
          </cell>
          <cell r="D276">
            <v>1974.7</v>
          </cell>
          <cell r="E276">
            <v>6501.28</v>
          </cell>
          <cell r="F276">
            <v>6501.28</v>
          </cell>
        </row>
        <row r="277">
          <cell r="A277" t="str">
            <v>A -3410-4-101</v>
          </cell>
          <cell r="B277" t="str">
            <v>FIRE-OFFICE SUPPLIES</v>
          </cell>
          <cell r="C277">
            <v>5000</v>
          </cell>
          <cell r="D277">
            <v>2506.48</v>
          </cell>
          <cell r="E277">
            <v>3117.64</v>
          </cell>
          <cell r="F277">
            <v>3117.64</v>
          </cell>
        </row>
        <row r="278">
          <cell r="A278" t="str">
            <v>A -3410-4-103</v>
          </cell>
          <cell r="B278" t="str">
            <v>FIRE-MAIL/PSTG/FEDEX CHRGS</v>
          </cell>
          <cell r="C278">
            <v>200</v>
          </cell>
          <cell r="D278">
            <v>91.34</v>
          </cell>
          <cell r="E278">
            <v>48.77</v>
          </cell>
          <cell r="F278">
            <v>48.77</v>
          </cell>
        </row>
        <row r="279">
          <cell r="A279" t="str">
            <v>A -3410-4-120</v>
          </cell>
          <cell r="B279" t="str">
            <v>FIRE-COMPUTER MAINT/RPR/SERVAGRE</v>
          </cell>
          <cell r="C279">
            <v>1000</v>
          </cell>
          <cell r="D279">
            <v>628.76</v>
          </cell>
          <cell r="E279">
            <v>1626.88</v>
          </cell>
          <cell r="F279">
            <v>1626.88</v>
          </cell>
        </row>
        <row r="280">
          <cell r="A280" t="str">
            <v>A -3410-4-126</v>
          </cell>
          <cell r="B280" t="str">
            <v>FIRE-INTERNET ACCESS</v>
          </cell>
          <cell r="C280">
            <v>600</v>
          </cell>
          <cell r="D280">
            <v>405</v>
          </cell>
          <cell r="E280">
            <v>495</v>
          </cell>
          <cell r="F280">
            <v>495</v>
          </cell>
        </row>
        <row r="281">
          <cell r="A281" t="str">
            <v>A -3410-4-141</v>
          </cell>
          <cell r="B281" t="str">
            <v>FIRE-MAINT AGREEMENT CASCADE SYSTEM</v>
          </cell>
          <cell r="C281">
            <v>400</v>
          </cell>
          <cell r="D281">
            <v>0</v>
          </cell>
          <cell r="E281">
            <v>400</v>
          </cell>
          <cell r="F281">
            <v>400</v>
          </cell>
        </row>
        <row r="282">
          <cell r="A282" t="str">
            <v>A -3410-4-165</v>
          </cell>
          <cell r="B282" t="str">
            <v>FIRE-BOILER MAINT &amp; INSPECTION</v>
          </cell>
          <cell r="C282">
            <v>1000</v>
          </cell>
          <cell r="D282">
            <v>878.55</v>
          </cell>
          <cell r="E282">
            <v>878.55</v>
          </cell>
          <cell r="F282">
            <v>878.55</v>
          </cell>
        </row>
        <row r="283">
          <cell r="A283" t="str">
            <v>A -3410-4-201</v>
          </cell>
          <cell r="B283" t="str">
            <v>FIRE-HOUSEHOLD/RESTROOM SUPPLY</v>
          </cell>
          <cell r="C283">
            <v>5000</v>
          </cell>
          <cell r="D283">
            <v>2901.02</v>
          </cell>
          <cell r="E283">
            <v>3885.08</v>
          </cell>
          <cell r="F283">
            <v>3885.08</v>
          </cell>
        </row>
        <row r="284">
          <cell r="A284" t="str">
            <v>A -3410-4-240</v>
          </cell>
          <cell r="B284" t="str">
            <v>FIRE-SPECIALIZED VEHICLE REPAIRS</v>
          </cell>
          <cell r="C284">
            <v>25000</v>
          </cell>
          <cell r="D284">
            <v>14890.06</v>
          </cell>
          <cell r="E284">
            <v>44186.78</v>
          </cell>
          <cell r="F284">
            <v>44186.78</v>
          </cell>
        </row>
        <row r="285">
          <cell r="A285" t="str">
            <v>A -3410-4-242</v>
          </cell>
          <cell r="B285" t="str">
            <v>FIRE-RADIO REPAIRS&amp;SERV AGREEMNT</v>
          </cell>
          <cell r="C285">
            <v>2000</v>
          </cell>
          <cell r="D285">
            <v>709.49</v>
          </cell>
          <cell r="E285">
            <v>1196.55</v>
          </cell>
          <cell r="F285">
            <v>1196.55</v>
          </cell>
        </row>
        <row r="286">
          <cell r="A286" t="str">
            <v>A -3410-4-250</v>
          </cell>
          <cell r="B286" t="str">
            <v>FIRE-TOOLS &amp; EQUIPMENT</v>
          </cell>
          <cell r="C286">
            <v>6000</v>
          </cell>
          <cell r="D286">
            <v>0</v>
          </cell>
          <cell r="E286">
            <v>2940.53</v>
          </cell>
          <cell r="F286">
            <v>2940.53</v>
          </cell>
        </row>
        <row r="287">
          <cell r="A287" t="str">
            <v>A -3410-4-251</v>
          </cell>
          <cell r="B287" t="str">
            <v>FIRE-TIRES</v>
          </cell>
          <cell r="C287">
            <v>5000</v>
          </cell>
          <cell r="D287">
            <v>3205</v>
          </cell>
          <cell r="E287">
            <v>3004.66</v>
          </cell>
          <cell r="F287">
            <v>3004.66</v>
          </cell>
        </row>
        <row r="288">
          <cell r="A288" t="str">
            <v>A -3410-4-252</v>
          </cell>
          <cell r="B288" t="str">
            <v>FIRE-BATTERIES</v>
          </cell>
          <cell r="C288">
            <v>1000</v>
          </cell>
          <cell r="D288">
            <v>32.58</v>
          </cell>
          <cell r="E288">
            <v>0</v>
          </cell>
          <cell r="F288">
            <v>0</v>
          </cell>
        </row>
        <row r="289">
          <cell r="A289" t="str">
            <v>A -3410-4-260</v>
          </cell>
          <cell r="B289" t="str">
            <v>FIRE-GAS &amp; DIESEL FUEL</v>
          </cell>
          <cell r="C289">
            <v>16000</v>
          </cell>
          <cell r="D289">
            <v>50.12</v>
          </cell>
          <cell r="E289">
            <v>19050.39</v>
          </cell>
          <cell r="F289">
            <v>19050.39</v>
          </cell>
        </row>
        <row r="290">
          <cell r="A290" t="str">
            <v>A -3410-4-262</v>
          </cell>
          <cell r="B290" t="str">
            <v>FIRE-OIL/GREASE/ANTI-FREEZE</v>
          </cell>
          <cell r="C290">
            <v>1000</v>
          </cell>
          <cell r="D290">
            <v>0</v>
          </cell>
          <cell r="E290">
            <v>0</v>
          </cell>
          <cell r="F290">
            <v>0</v>
          </cell>
        </row>
        <row r="291">
          <cell r="A291" t="str">
            <v>A -3410-4-322</v>
          </cell>
          <cell r="B291" t="str">
            <v>FIRE-GAS&amp;ELEC (NSFIRE)HLD</v>
          </cell>
          <cell r="C291">
            <v>8000</v>
          </cell>
          <cell r="D291">
            <v>6386.22</v>
          </cell>
          <cell r="E291">
            <v>8970.5499999999993</v>
          </cell>
          <cell r="F291">
            <v>8970.5499999999993</v>
          </cell>
        </row>
        <row r="292">
          <cell r="A292" t="str">
            <v>A -3410-4-323</v>
          </cell>
          <cell r="B292" t="str">
            <v>FIRE-GAS&amp;ELEC (SSFIRE)270FLORAL</v>
          </cell>
          <cell r="C292">
            <v>8000</v>
          </cell>
          <cell r="D292">
            <v>5591.24</v>
          </cell>
          <cell r="E292">
            <v>8130</v>
          </cell>
          <cell r="F292">
            <v>8130</v>
          </cell>
        </row>
        <row r="293">
          <cell r="A293" t="str">
            <v>A -3410-4-340</v>
          </cell>
          <cell r="B293" t="str">
            <v>FIRE-CELLULAR (VERIZON)</v>
          </cell>
          <cell r="C293">
            <v>1500</v>
          </cell>
          <cell r="D293">
            <v>1071.17</v>
          </cell>
          <cell r="E293">
            <v>1428.3</v>
          </cell>
          <cell r="F293">
            <v>1428.3</v>
          </cell>
        </row>
        <row r="294">
          <cell r="A294" t="str">
            <v>A -3410-4-341</v>
          </cell>
          <cell r="B294" t="str">
            <v>FIRE-TELEPHONE (NEXTIVA/RING)</v>
          </cell>
          <cell r="C294">
            <v>6000</v>
          </cell>
          <cell r="D294">
            <v>2852.52</v>
          </cell>
          <cell r="E294">
            <v>5376.48</v>
          </cell>
          <cell r="F294">
            <v>5376.48</v>
          </cell>
        </row>
        <row r="295">
          <cell r="A295" t="str">
            <v>A -3410-4-400</v>
          </cell>
          <cell r="B295" t="str">
            <v>FIRE-ePCR REPORTING</v>
          </cell>
          <cell r="C295">
            <v>500</v>
          </cell>
          <cell r="D295">
            <v>0</v>
          </cell>
          <cell r="E295">
            <v>500</v>
          </cell>
          <cell r="F295">
            <v>500</v>
          </cell>
        </row>
        <row r="296">
          <cell r="A296" t="str">
            <v>A -3410-4-437</v>
          </cell>
          <cell r="B296" t="str">
            <v>FIRE-BLDG MAINTENANCE &amp; SUPPLIES</v>
          </cell>
          <cell r="C296">
            <v>50000</v>
          </cell>
          <cell r="D296">
            <v>7458.75</v>
          </cell>
          <cell r="E296">
            <v>50000</v>
          </cell>
          <cell r="F296">
            <v>6824.47</v>
          </cell>
        </row>
        <row r="297">
          <cell r="A297" t="str">
            <v>A -3410-4-501</v>
          </cell>
          <cell r="B297" t="str">
            <v>FIRE-SCBA MAINTENANCE</v>
          </cell>
          <cell r="C297">
            <v>4500</v>
          </cell>
          <cell r="D297">
            <v>1127.23</v>
          </cell>
          <cell r="E297">
            <v>1846.65</v>
          </cell>
          <cell r="F297">
            <v>1846.65</v>
          </cell>
        </row>
        <row r="298">
          <cell r="A298" t="str">
            <v>A -3410-4-524</v>
          </cell>
          <cell r="B298" t="str">
            <v>FIRE-EMS/FIRST AID SUPPLIES</v>
          </cell>
          <cell r="C298">
            <v>6000</v>
          </cell>
          <cell r="D298">
            <v>2236.41</v>
          </cell>
          <cell r="E298">
            <v>4017.85</v>
          </cell>
          <cell r="F298">
            <v>4017.85</v>
          </cell>
        </row>
        <row r="299">
          <cell r="A299" t="str">
            <v>A -3410-4-560</v>
          </cell>
          <cell r="B299" t="str">
            <v>FIRE-LADDER TESTING</v>
          </cell>
          <cell r="C299">
            <v>3300</v>
          </cell>
          <cell r="D299">
            <v>0</v>
          </cell>
          <cell r="E299">
            <v>2819.02</v>
          </cell>
          <cell r="F299">
            <v>2819.02</v>
          </cell>
        </row>
        <row r="300">
          <cell r="A300" t="str">
            <v>A -3410-4-901</v>
          </cell>
          <cell r="B300" t="str">
            <v>FIRE-EYE CARE ALLOWANCE</v>
          </cell>
          <cell r="C300">
            <v>550</v>
          </cell>
          <cell r="D300">
            <v>550</v>
          </cell>
          <cell r="E300">
            <v>550</v>
          </cell>
          <cell r="F300">
            <v>550</v>
          </cell>
        </row>
        <row r="301">
          <cell r="A301" t="str">
            <v>A -3410-4-914</v>
          </cell>
          <cell r="B301" t="str">
            <v>FIRE-UNIFORM ALLOWANCES</v>
          </cell>
          <cell r="C301">
            <v>44650</v>
          </cell>
          <cell r="D301">
            <v>47000</v>
          </cell>
          <cell r="E301">
            <v>45825</v>
          </cell>
          <cell r="F301">
            <v>45825</v>
          </cell>
        </row>
        <row r="302">
          <cell r="A302" t="str">
            <v>A -3410-4-930</v>
          </cell>
          <cell r="B302" t="str">
            <v>FIRE-CONF/MLG/ED</v>
          </cell>
          <cell r="C302">
            <v>14000</v>
          </cell>
          <cell r="D302">
            <v>14022.34</v>
          </cell>
          <cell r="E302">
            <v>6059.94</v>
          </cell>
          <cell r="F302">
            <v>6059.94</v>
          </cell>
        </row>
        <row r="303">
          <cell r="A303" t="str">
            <v>A -3620-0-000</v>
          </cell>
          <cell r="B303" t="str">
            <v>SAFETY INSPECTION: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A -3620-1-000</v>
          </cell>
          <cell r="B304" t="str">
            <v>SAFETY INSPECTION PERSONAL SERVICES</v>
          </cell>
          <cell r="C304">
            <v>5400</v>
          </cell>
          <cell r="D304">
            <v>3461.58</v>
          </cell>
          <cell r="E304">
            <v>5000.0600000000004</v>
          </cell>
          <cell r="F304">
            <v>5000.0600000000004</v>
          </cell>
        </row>
        <row r="305">
          <cell r="A305" t="str">
            <v>A -3989-0-000</v>
          </cell>
          <cell r="B305" t="str">
            <v>CODE ENFORCEMENT: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6">
          <cell r="A306" t="str">
            <v>A -3989-1-000</v>
          </cell>
          <cell r="B306" t="str">
            <v>CODE-PERSONAL SERVICES</v>
          </cell>
          <cell r="C306">
            <v>78734.91</v>
          </cell>
          <cell r="D306">
            <v>53572.21</v>
          </cell>
          <cell r="E306">
            <v>72404.73</v>
          </cell>
          <cell r="F306">
            <v>72404.73</v>
          </cell>
        </row>
        <row r="307">
          <cell r="A307" t="str">
            <v>A -3989-2-005</v>
          </cell>
          <cell r="B307" t="str">
            <v>CODE-EQUIP-PROTECTIVE CLOTHING</v>
          </cell>
          <cell r="C307">
            <v>500</v>
          </cell>
          <cell r="D307">
            <v>0</v>
          </cell>
          <cell r="E307">
            <v>258.20999999999998</v>
          </cell>
          <cell r="F307">
            <v>258.20999999999998</v>
          </cell>
        </row>
        <row r="308">
          <cell r="A308" t="str">
            <v>A -3989-2-006</v>
          </cell>
          <cell r="B308" t="str">
            <v>CODE-EQUIP-MISC SMALL EQUIPMENT</v>
          </cell>
          <cell r="C308">
            <v>500</v>
          </cell>
          <cell r="D308">
            <v>0</v>
          </cell>
          <cell r="E308">
            <v>179.91</v>
          </cell>
          <cell r="F308">
            <v>179.91</v>
          </cell>
        </row>
        <row r="309">
          <cell r="A309" t="str">
            <v>A -3989-4-036</v>
          </cell>
          <cell r="B309" t="str">
            <v>CODE-ASSOC DUES &amp; MEMBERSHIPS</v>
          </cell>
          <cell r="C309">
            <v>1000</v>
          </cell>
          <cell r="D309">
            <v>787.63</v>
          </cell>
          <cell r="E309">
            <v>1417.99</v>
          </cell>
          <cell r="F309">
            <v>1417.99</v>
          </cell>
        </row>
        <row r="310">
          <cell r="A310" t="str">
            <v>A -3989-4-065</v>
          </cell>
          <cell r="B310" t="str">
            <v>CODE-MISCELANEOUS (DEMOLITION)</v>
          </cell>
          <cell r="C310">
            <v>25000</v>
          </cell>
          <cell r="D310">
            <v>0</v>
          </cell>
          <cell r="E310">
            <v>3000</v>
          </cell>
          <cell r="F310">
            <v>3000</v>
          </cell>
        </row>
        <row r="311">
          <cell r="A311" t="str">
            <v>A -3989-4-066</v>
          </cell>
          <cell r="B311" t="str">
            <v>CODE-MISC PROPERTY MAINTENANCE</v>
          </cell>
          <cell r="C311">
            <v>15000</v>
          </cell>
          <cell r="D311">
            <v>16834.3</v>
          </cell>
          <cell r="E311">
            <v>25728.77</v>
          </cell>
          <cell r="F311">
            <v>25728.77</v>
          </cell>
        </row>
        <row r="312">
          <cell r="A312" t="str">
            <v>A -3989-4-101</v>
          </cell>
          <cell r="B312" t="str">
            <v>CODE-OFFICE SUPPLIES</v>
          </cell>
          <cell r="C312">
            <v>2000</v>
          </cell>
          <cell r="D312">
            <v>1090.32</v>
          </cell>
          <cell r="E312">
            <v>1738.64</v>
          </cell>
          <cell r="F312">
            <v>1738.64</v>
          </cell>
        </row>
        <row r="313">
          <cell r="A313" t="str">
            <v>A -3989-4-103</v>
          </cell>
          <cell r="B313" t="str">
            <v>CODE-POSTAGE/MAILINGS</v>
          </cell>
          <cell r="C313">
            <v>2000</v>
          </cell>
          <cell r="D313">
            <v>0</v>
          </cell>
          <cell r="E313">
            <v>2627.47</v>
          </cell>
          <cell r="F313">
            <v>2627.47</v>
          </cell>
        </row>
        <row r="314">
          <cell r="A314" t="str">
            <v>A -3989-4-110</v>
          </cell>
          <cell r="B314" t="str">
            <v>CODE-OFFICE EQUIP REPAIR</v>
          </cell>
          <cell r="C314">
            <v>500</v>
          </cell>
          <cell r="D314">
            <v>0</v>
          </cell>
          <cell r="E314">
            <v>0</v>
          </cell>
          <cell r="F314">
            <v>0</v>
          </cell>
        </row>
        <row r="315">
          <cell r="A315" t="str">
            <v>A -3989-4-130</v>
          </cell>
          <cell r="B315" t="str">
            <v>CODE-SOFTWARE EXPENSE</v>
          </cell>
          <cell r="C315">
            <v>13450</v>
          </cell>
          <cell r="D315">
            <v>14551.91</v>
          </cell>
          <cell r="E315">
            <v>11462.63</v>
          </cell>
          <cell r="F315">
            <v>11462.63</v>
          </cell>
        </row>
        <row r="316">
          <cell r="A316" t="str">
            <v>A -3989-4-133</v>
          </cell>
          <cell r="B316" t="str">
            <v>CODE-COMPUTER/MAINT/REPAIR/SERVICES</v>
          </cell>
          <cell r="C316">
            <v>1500</v>
          </cell>
          <cell r="D316">
            <v>663.28</v>
          </cell>
          <cell r="E316">
            <v>1101.72</v>
          </cell>
          <cell r="F316">
            <v>1101.72</v>
          </cell>
        </row>
        <row r="317">
          <cell r="A317" t="str">
            <v>A -3989-4-240</v>
          </cell>
          <cell r="B317" t="str">
            <v>CODE-VEHICLE REPAIRS</v>
          </cell>
          <cell r="C317">
            <v>1000</v>
          </cell>
          <cell r="D317">
            <v>0</v>
          </cell>
          <cell r="E317">
            <v>964.9</v>
          </cell>
          <cell r="F317">
            <v>964.9</v>
          </cell>
        </row>
        <row r="318">
          <cell r="A318" t="str">
            <v>A -3989-4-260</v>
          </cell>
          <cell r="B318" t="str">
            <v>CODE-FUEL</v>
          </cell>
          <cell r="C318">
            <v>6000</v>
          </cell>
          <cell r="D318">
            <v>0</v>
          </cell>
          <cell r="E318">
            <v>6000</v>
          </cell>
          <cell r="F318">
            <v>6000</v>
          </cell>
        </row>
        <row r="319">
          <cell r="A319" t="str">
            <v>A -3989-4-340</v>
          </cell>
          <cell r="B319" t="str">
            <v>CODE-CELLULAR (VERIZON)</v>
          </cell>
          <cell r="C319">
            <v>2500</v>
          </cell>
          <cell r="D319">
            <v>803.82</v>
          </cell>
          <cell r="E319">
            <v>1205.24</v>
          </cell>
          <cell r="F319">
            <v>1205.24</v>
          </cell>
        </row>
        <row r="320">
          <cell r="A320" t="str">
            <v>A -3989-4-901</v>
          </cell>
          <cell r="B320" t="str">
            <v>CODE-EYE CARE ALLOWANCE</v>
          </cell>
          <cell r="C320">
            <v>1100</v>
          </cell>
          <cell r="D320">
            <v>550</v>
          </cell>
          <cell r="E320">
            <v>550</v>
          </cell>
          <cell r="F320">
            <v>550</v>
          </cell>
        </row>
        <row r="321">
          <cell r="A321" t="str">
            <v>A -3989-4-930</v>
          </cell>
          <cell r="B321" t="str">
            <v>CODE-CNTR-CONF/MLG/ED</v>
          </cell>
          <cell r="C321">
            <v>1600</v>
          </cell>
          <cell r="D321">
            <v>0</v>
          </cell>
          <cell r="E321">
            <v>805.45</v>
          </cell>
          <cell r="F321">
            <v>805.45</v>
          </cell>
        </row>
        <row r="322">
          <cell r="A322" t="str">
            <v>A -5010-0-000</v>
          </cell>
          <cell r="B322" t="str">
            <v>STREET ADMIN: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</row>
        <row r="323">
          <cell r="A323" t="str">
            <v>A -5010-1-000</v>
          </cell>
          <cell r="B323" t="str">
            <v>STREET ADMIN PERSONAL SERVICES</v>
          </cell>
          <cell r="C323">
            <v>238214.85</v>
          </cell>
          <cell r="D323">
            <v>169136.41</v>
          </cell>
          <cell r="E323">
            <v>236265.86</v>
          </cell>
          <cell r="F323">
            <v>236265.86</v>
          </cell>
        </row>
        <row r="324">
          <cell r="A324" t="str">
            <v>A -5010-4-101</v>
          </cell>
          <cell r="B324" t="str">
            <v>STREET ADMIN-OFFICE SUPPLIES</v>
          </cell>
          <cell r="C324">
            <v>1326</v>
          </cell>
          <cell r="D324">
            <v>1087.08</v>
          </cell>
          <cell r="E324">
            <v>2975.03</v>
          </cell>
          <cell r="F324">
            <v>2975.03</v>
          </cell>
        </row>
        <row r="325">
          <cell r="A325" t="str">
            <v>A -5010-4-102</v>
          </cell>
          <cell r="B325" t="str">
            <v>STREET ADMIN-CAD SYSTEM/PLOTTER</v>
          </cell>
          <cell r="C325">
            <v>1574</v>
          </cell>
          <cell r="D325">
            <v>1487</v>
          </cell>
          <cell r="E325">
            <v>1390</v>
          </cell>
          <cell r="F325">
            <v>1390</v>
          </cell>
        </row>
        <row r="326">
          <cell r="A326" t="str">
            <v>A -5010-4-103</v>
          </cell>
          <cell r="B326" t="str">
            <v>STREET ADMIN-MAIL/PSTG/FEDEX CHRG</v>
          </cell>
          <cell r="C326">
            <v>250</v>
          </cell>
          <cell r="D326">
            <v>0</v>
          </cell>
          <cell r="E326">
            <v>173.34</v>
          </cell>
          <cell r="F326">
            <v>173.34</v>
          </cell>
        </row>
        <row r="327">
          <cell r="A327" t="str">
            <v>A -5010-4-133</v>
          </cell>
          <cell r="B327" t="str">
            <v>STREET ADMIN-EQUIP/COMPUTER MAINT</v>
          </cell>
          <cell r="C327">
            <v>2000</v>
          </cell>
          <cell r="D327">
            <v>247.5</v>
          </cell>
          <cell r="E327">
            <v>1440.2</v>
          </cell>
          <cell r="F327">
            <v>1463.95</v>
          </cell>
        </row>
        <row r="328">
          <cell r="A328" t="str">
            <v>A -5010-4-150</v>
          </cell>
          <cell r="B328" t="str">
            <v>STREET ADMIN-COPIER MAINT AGREEMNT</v>
          </cell>
          <cell r="C328">
            <v>3000</v>
          </cell>
          <cell r="D328">
            <v>846.84</v>
          </cell>
          <cell r="E328">
            <v>852.76</v>
          </cell>
          <cell r="F328">
            <v>852.76</v>
          </cell>
        </row>
        <row r="329">
          <cell r="A329" t="str">
            <v>A -5010-4-340</v>
          </cell>
          <cell r="B329" t="str">
            <v>STREET ADMIN-CELLULAR (VERIZON)</v>
          </cell>
          <cell r="C329">
            <v>1943</v>
          </cell>
          <cell r="D329">
            <v>1557.98</v>
          </cell>
          <cell r="E329">
            <v>1330.22</v>
          </cell>
          <cell r="F329">
            <v>1330.22</v>
          </cell>
        </row>
        <row r="330">
          <cell r="A330" t="str">
            <v>A -5010-4-341</v>
          </cell>
          <cell r="B330" t="str">
            <v>STREET ADMIN-TELEPHONE (NEXTIVA)</v>
          </cell>
          <cell r="C330">
            <v>2500</v>
          </cell>
          <cell r="D330">
            <v>1836.39</v>
          </cell>
          <cell r="E330">
            <v>2951.27</v>
          </cell>
          <cell r="F330">
            <v>2951.27</v>
          </cell>
        </row>
        <row r="331">
          <cell r="A331" t="str">
            <v>A -5010-4-522</v>
          </cell>
          <cell r="B331" t="str">
            <v>STREET ADMIN-PROT.GEAR/CLOTHING/BOOT</v>
          </cell>
          <cell r="C331">
            <v>100</v>
          </cell>
          <cell r="D331">
            <v>0</v>
          </cell>
          <cell r="E331">
            <v>0</v>
          </cell>
          <cell r="F331">
            <v>0</v>
          </cell>
        </row>
        <row r="332">
          <cell r="A332" t="str">
            <v>A -5010-4-901</v>
          </cell>
          <cell r="B332" t="str">
            <v>STREET ADMIN-EYE CARE ALLOWANCE</v>
          </cell>
          <cell r="C332">
            <v>550</v>
          </cell>
          <cell r="D332">
            <v>550</v>
          </cell>
          <cell r="E332">
            <v>550</v>
          </cell>
          <cell r="F332">
            <v>550</v>
          </cell>
        </row>
        <row r="333">
          <cell r="A333" t="str">
            <v>A -5010-4-915</v>
          </cell>
          <cell r="B333" t="str">
            <v>STREET ADMIN-CLOTHING ALLOWANCE</v>
          </cell>
          <cell r="C333">
            <v>1500</v>
          </cell>
          <cell r="D333">
            <v>575.51</v>
          </cell>
          <cell r="E333">
            <v>539.39</v>
          </cell>
          <cell r="F333">
            <v>539.39</v>
          </cell>
        </row>
        <row r="334">
          <cell r="A334" t="str">
            <v>A -5010-4-920</v>
          </cell>
          <cell r="B334" t="str">
            <v>STREET ADMIN-CDL RENEWALS</v>
          </cell>
          <cell r="C334">
            <v>150</v>
          </cell>
          <cell r="D334">
            <v>0</v>
          </cell>
          <cell r="E334">
            <v>0</v>
          </cell>
          <cell r="F334">
            <v>0</v>
          </cell>
        </row>
        <row r="335">
          <cell r="A335" t="str">
            <v>A -5010-4-930</v>
          </cell>
          <cell r="B335" t="str">
            <v>STREET ADMIN-CONF/MLG/ED</v>
          </cell>
          <cell r="C335">
            <v>3500</v>
          </cell>
          <cell r="D335">
            <v>2495</v>
          </cell>
          <cell r="E335">
            <v>935</v>
          </cell>
          <cell r="F335">
            <v>935</v>
          </cell>
        </row>
        <row r="336">
          <cell r="A336" t="str">
            <v>A -5110-0-000</v>
          </cell>
          <cell r="B336" t="str">
            <v>STREET MAINT: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</row>
        <row r="337">
          <cell r="A337" t="str">
            <v>A -5110-1-000</v>
          </cell>
          <cell r="B337" t="str">
            <v>STREET MAINTENANCE PERSONAL SERVICES</v>
          </cell>
          <cell r="C337">
            <v>450250</v>
          </cell>
          <cell r="D337">
            <v>337949.1</v>
          </cell>
          <cell r="E337">
            <v>439609.04</v>
          </cell>
          <cell r="F337">
            <v>439609.04</v>
          </cell>
        </row>
        <row r="338">
          <cell r="A338" t="str">
            <v>A -5110-4-205</v>
          </cell>
          <cell r="B338" t="str">
            <v>STREET MAINT-TOP SOIL</v>
          </cell>
          <cell r="C338">
            <v>250</v>
          </cell>
          <cell r="D338">
            <v>0</v>
          </cell>
          <cell r="E338">
            <v>113.68</v>
          </cell>
          <cell r="F338">
            <v>113.68</v>
          </cell>
        </row>
        <row r="339">
          <cell r="A339" t="str">
            <v>A -5110-4-210</v>
          </cell>
          <cell r="B339" t="str">
            <v>STREET MAINT-REPAIR &amp; MAINT</v>
          </cell>
          <cell r="C339">
            <v>4000</v>
          </cell>
          <cell r="D339">
            <v>-649.14</v>
          </cell>
          <cell r="E339">
            <v>4628.38</v>
          </cell>
          <cell r="F339">
            <v>4628.38</v>
          </cell>
        </row>
        <row r="340">
          <cell r="A340" t="str">
            <v>A -5110-4-212</v>
          </cell>
          <cell r="B340" t="str">
            <v>STREET MAINT-FENCE AND GUARDRAILS</v>
          </cell>
          <cell r="C340">
            <v>0</v>
          </cell>
          <cell r="D340">
            <v>0</v>
          </cell>
          <cell r="E340">
            <v>-3450</v>
          </cell>
          <cell r="F340">
            <v>-3450</v>
          </cell>
        </row>
        <row r="341">
          <cell r="A341" t="str">
            <v>A -5110-4-213</v>
          </cell>
          <cell r="B341" t="str">
            <v>STREET MAINT-MICROPVNG/CRACKSEAL/PTHL</v>
          </cell>
          <cell r="C341">
            <v>80000</v>
          </cell>
          <cell r="D341">
            <v>59139.61</v>
          </cell>
          <cell r="E341">
            <v>63276.5</v>
          </cell>
          <cell r="F341">
            <v>63276.5</v>
          </cell>
        </row>
        <row r="342">
          <cell r="A342" t="str">
            <v>A -5110-4-214</v>
          </cell>
          <cell r="B342" t="str">
            <v>STREET MAINT-BLACKTOP DEGREASER</v>
          </cell>
          <cell r="C342">
            <v>7500</v>
          </cell>
          <cell r="D342">
            <v>79.56</v>
          </cell>
          <cell r="E342">
            <v>0</v>
          </cell>
          <cell r="F342">
            <v>0</v>
          </cell>
        </row>
        <row r="343">
          <cell r="A343" t="str">
            <v>A -5110-4-215</v>
          </cell>
          <cell r="B343" t="str">
            <v>STREET MAINT-ANNUAL SAFETY INSPECTIONS</v>
          </cell>
          <cell r="C343">
            <v>500</v>
          </cell>
          <cell r="D343">
            <v>450</v>
          </cell>
          <cell r="E343">
            <v>450</v>
          </cell>
          <cell r="F343">
            <v>450</v>
          </cell>
        </row>
        <row r="344">
          <cell r="A344" t="str">
            <v>A -5110-4-240</v>
          </cell>
          <cell r="B344" t="str">
            <v>STREET MAINT-VEHICLE REPAIRS</v>
          </cell>
          <cell r="C344">
            <v>20000</v>
          </cell>
          <cell r="D344">
            <v>13795.6</v>
          </cell>
          <cell r="E344">
            <v>20000</v>
          </cell>
          <cell r="F344">
            <v>21136.959999999999</v>
          </cell>
        </row>
        <row r="345">
          <cell r="A345" t="str">
            <v>A -5110-4-250</v>
          </cell>
          <cell r="B345" t="str">
            <v>STREET MAINT-SMALL TOOLS</v>
          </cell>
          <cell r="C345">
            <v>10000</v>
          </cell>
          <cell r="D345">
            <v>5364.58</v>
          </cell>
          <cell r="E345">
            <v>8000</v>
          </cell>
          <cell r="F345">
            <v>-5654.34</v>
          </cell>
        </row>
        <row r="346">
          <cell r="A346" t="str">
            <v>A -5110-4-251</v>
          </cell>
          <cell r="B346" t="str">
            <v>STREET MAINT-TIRES</v>
          </cell>
          <cell r="C346">
            <v>11000</v>
          </cell>
          <cell r="D346">
            <v>7873.74</v>
          </cell>
          <cell r="E346">
            <v>15292.54</v>
          </cell>
          <cell r="F346">
            <v>15292.54</v>
          </cell>
        </row>
        <row r="347">
          <cell r="A347" t="str">
            <v>A -5110-4-252</v>
          </cell>
          <cell r="B347" t="str">
            <v>STREET MAINT-BATTERIES &amp; WRNGLGHTS</v>
          </cell>
          <cell r="C347">
            <v>0</v>
          </cell>
          <cell r="D347">
            <v>0</v>
          </cell>
          <cell r="E347">
            <v>6</v>
          </cell>
          <cell r="F347">
            <v>6</v>
          </cell>
        </row>
        <row r="348">
          <cell r="A348" t="str">
            <v>A -5110-4-253</v>
          </cell>
          <cell r="B348" t="str">
            <v>STREET MAINT-HYDRAULIC HOSE/FTNGS</v>
          </cell>
          <cell r="C348">
            <v>1200</v>
          </cell>
          <cell r="D348">
            <v>0</v>
          </cell>
          <cell r="E348">
            <v>1039.48</v>
          </cell>
          <cell r="F348">
            <v>1039.48</v>
          </cell>
        </row>
        <row r="349">
          <cell r="A349" t="str">
            <v>A -5110-4-254</v>
          </cell>
          <cell r="B349" t="str">
            <v>STREET MAINT-REPAIR PARTS</v>
          </cell>
          <cell r="C349">
            <v>55000</v>
          </cell>
          <cell r="D349">
            <v>32894.85</v>
          </cell>
          <cell r="E349">
            <v>53000</v>
          </cell>
          <cell r="F349">
            <v>47491.67</v>
          </cell>
        </row>
        <row r="350">
          <cell r="A350" t="str">
            <v>A -5110-4-522</v>
          </cell>
          <cell r="B350" t="str">
            <v>STREET MAINT-HELMETS/VESTS/GLVS</v>
          </cell>
          <cell r="C350">
            <v>750</v>
          </cell>
          <cell r="D350">
            <v>395</v>
          </cell>
          <cell r="E350">
            <v>598.66</v>
          </cell>
          <cell r="F350">
            <v>598.66</v>
          </cell>
        </row>
        <row r="351">
          <cell r="A351" t="str">
            <v>A -5110-4-633</v>
          </cell>
          <cell r="B351" t="str">
            <v>STREET MAINT-TREE REPLACEMENT &amp; REMOVAL</v>
          </cell>
          <cell r="C351">
            <v>7500</v>
          </cell>
          <cell r="D351">
            <v>0</v>
          </cell>
          <cell r="E351">
            <v>13248.04</v>
          </cell>
          <cell r="F351">
            <v>13248.04</v>
          </cell>
        </row>
        <row r="352">
          <cell r="A352" t="str">
            <v>A -5110-4-915</v>
          </cell>
          <cell r="B352" t="str">
            <v>STREET MAINT-CLOTHING ALLOWANCE</v>
          </cell>
          <cell r="C352">
            <v>7200</v>
          </cell>
          <cell r="D352">
            <v>8250</v>
          </cell>
          <cell r="E352">
            <v>9300</v>
          </cell>
          <cell r="F352">
            <v>9300</v>
          </cell>
        </row>
        <row r="353">
          <cell r="A353" t="str">
            <v>A -5110-4-920</v>
          </cell>
          <cell r="B353" t="str">
            <v>STREET MAINT-CDL RENEWAL</v>
          </cell>
          <cell r="C353">
            <v>450</v>
          </cell>
          <cell r="D353">
            <v>377.45</v>
          </cell>
          <cell r="E353">
            <v>39.380000000000003</v>
          </cell>
          <cell r="F353">
            <v>39.380000000000003</v>
          </cell>
        </row>
        <row r="354">
          <cell r="A354" t="str">
            <v>A -5142-0-000</v>
          </cell>
          <cell r="B354" t="str">
            <v>SNOW REMOVAL CONTRACTUAL EXPENSES: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</row>
        <row r="355">
          <cell r="A355" t="str">
            <v>A -5142-4-220</v>
          </cell>
          <cell r="B355" t="str">
            <v>SNOW REMOVAL-SALT/SAND</v>
          </cell>
          <cell r="C355">
            <v>185000</v>
          </cell>
          <cell r="D355">
            <v>56033.43</v>
          </cell>
          <cell r="E355">
            <v>162500</v>
          </cell>
          <cell r="F355">
            <v>126245.54</v>
          </cell>
        </row>
        <row r="356">
          <cell r="A356" t="str">
            <v>A -5142-4-221</v>
          </cell>
          <cell r="B356" t="str">
            <v>SNOW REMOVAL-PLOW BLADES/SHOES&amp;MATERIALS</v>
          </cell>
          <cell r="C356">
            <v>10000</v>
          </cell>
          <cell r="D356">
            <v>585</v>
          </cell>
          <cell r="E356">
            <v>15000</v>
          </cell>
          <cell r="F356">
            <v>6030.9</v>
          </cell>
        </row>
        <row r="357">
          <cell r="A357" t="str">
            <v>A -5410-0-000</v>
          </cell>
          <cell r="B357" t="str">
            <v>SIDEWALKS &amp; CURBS CONTR. EXPENSE: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</row>
        <row r="358">
          <cell r="A358" t="str">
            <v>A -5410-4-214</v>
          </cell>
          <cell r="B358" t="str">
            <v>SIDEWALKS &amp; CURBS CNTRCTL</v>
          </cell>
          <cell r="C358">
            <v>0</v>
          </cell>
          <cell r="D358">
            <v>0</v>
          </cell>
          <cell r="E358">
            <v>2404</v>
          </cell>
          <cell r="F358">
            <v>2404</v>
          </cell>
        </row>
        <row r="359">
          <cell r="A359" t="str">
            <v>A -7140-0-000</v>
          </cell>
          <cell r="B359" t="str">
            <v>PLAYGROUND &amp; REC: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</row>
        <row r="360">
          <cell r="A360" t="str">
            <v>A -7140-1-000</v>
          </cell>
          <cell r="B360" t="str">
            <v>PARKS PERSONAL SERVICES</v>
          </cell>
          <cell r="C360">
            <v>239450</v>
          </cell>
          <cell r="D360">
            <v>163932.73000000001</v>
          </cell>
          <cell r="E360">
            <v>185486.04</v>
          </cell>
          <cell r="F360">
            <v>185486.04</v>
          </cell>
        </row>
        <row r="361">
          <cell r="A361" t="str">
            <v>A -7140-2-250</v>
          </cell>
          <cell r="B361" t="str">
            <v>PARKS-EQUIP-SMALL TOOLS &amp; PAINT</v>
          </cell>
          <cell r="C361">
            <v>0</v>
          </cell>
          <cell r="D361">
            <v>0</v>
          </cell>
          <cell r="E361">
            <v>1253.8</v>
          </cell>
          <cell r="F361">
            <v>1253.8</v>
          </cell>
        </row>
        <row r="362">
          <cell r="A362" t="str">
            <v>A -7140-2-712</v>
          </cell>
          <cell r="B362" t="str">
            <v>PARKS-EQUIP-N.HUDSON FENCE RPLC</v>
          </cell>
          <cell r="C362">
            <v>2500</v>
          </cell>
          <cell r="D362">
            <v>0</v>
          </cell>
          <cell r="E362">
            <v>5000</v>
          </cell>
          <cell r="F362">
            <v>0</v>
          </cell>
        </row>
        <row r="363">
          <cell r="A363" t="str">
            <v>A -7140-2-743</v>
          </cell>
          <cell r="B363" t="str">
            <v>PARKS-EQUIP-VIRGINIA AVE-GRILLS&amp;FRGHT</v>
          </cell>
          <cell r="C363">
            <v>0</v>
          </cell>
          <cell r="D363">
            <v>0</v>
          </cell>
          <cell r="E363">
            <v>1615</v>
          </cell>
          <cell r="F363">
            <v>1615</v>
          </cell>
        </row>
        <row r="364">
          <cell r="A364" t="str">
            <v>A -7140-2-750</v>
          </cell>
          <cell r="B364" t="str">
            <v>PARKS-EQUIP-VETERANS PARK EXPENSES</v>
          </cell>
          <cell r="C364">
            <v>2500</v>
          </cell>
          <cell r="D364">
            <v>2337.3200000000002</v>
          </cell>
          <cell r="E364">
            <v>7684.76</v>
          </cell>
          <cell r="F364">
            <v>7684.76</v>
          </cell>
        </row>
        <row r="365">
          <cell r="A365" t="str">
            <v>A -7140-2-751</v>
          </cell>
          <cell r="B365" t="str">
            <v>PARKS-EQUIP-LAWN MAINTENANCE EQUIPMENT</v>
          </cell>
          <cell r="C365">
            <v>500</v>
          </cell>
          <cell r="D365">
            <v>0</v>
          </cell>
          <cell r="E365">
            <v>150.96</v>
          </cell>
          <cell r="F365">
            <v>150.96</v>
          </cell>
        </row>
        <row r="366">
          <cell r="A366" t="str">
            <v>A -7140-2-759</v>
          </cell>
          <cell r="B366" t="str">
            <v>PARKS-EQUIP-DUMP BOX INSERT</v>
          </cell>
          <cell r="C366">
            <v>0</v>
          </cell>
          <cell r="D366">
            <v>7335</v>
          </cell>
          <cell r="E366">
            <v>0</v>
          </cell>
          <cell r="F366">
            <v>0</v>
          </cell>
        </row>
        <row r="367">
          <cell r="A367" t="str">
            <v>A -7140-4-156</v>
          </cell>
          <cell r="B367" t="str">
            <v>PARKS-PORTABLE JOHN RENTAL</v>
          </cell>
          <cell r="C367">
            <v>1200</v>
          </cell>
          <cell r="D367">
            <v>1060</v>
          </cell>
          <cell r="E367">
            <v>1030</v>
          </cell>
          <cell r="F367">
            <v>1030</v>
          </cell>
        </row>
        <row r="368">
          <cell r="A368" t="str">
            <v>A -7140-4-204</v>
          </cell>
          <cell r="B368" t="str">
            <v>PARKS-GARBAGE CANS &amp; LINERS</v>
          </cell>
          <cell r="C368">
            <v>1500</v>
          </cell>
          <cell r="D368">
            <v>1039.3699999999999</v>
          </cell>
          <cell r="E368">
            <v>1283.5</v>
          </cell>
          <cell r="F368">
            <v>1283.5</v>
          </cell>
        </row>
        <row r="369">
          <cell r="A369" t="str">
            <v>A -7140-4-205</v>
          </cell>
          <cell r="B369" t="str">
            <v>PARKS-VA AVE &amp; FLORAL FIELDS</v>
          </cell>
          <cell r="C369">
            <v>10000</v>
          </cell>
          <cell r="D369">
            <v>3850.44</v>
          </cell>
          <cell r="E369">
            <v>23320.87</v>
          </cell>
          <cell r="F369">
            <v>25409.54</v>
          </cell>
        </row>
        <row r="370">
          <cell r="A370" t="str">
            <v>A -7140-4-206</v>
          </cell>
          <cell r="B370" t="str">
            <v>PARKS-FALL ZONE FIBAR CHIPS</v>
          </cell>
          <cell r="C370">
            <v>20000</v>
          </cell>
          <cell r="D370">
            <v>14594.51</v>
          </cell>
          <cell r="E370">
            <v>10000</v>
          </cell>
          <cell r="F370">
            <v>6864</v>
          </cell>
        </row>
        <row r="371">
          <cell r="A371" t="str">
            <v>A -7140-4-207</v>
          </cell>
          <cell r="B371" t="str">
            <v>PARKS-BAKER &amp; FLORAL PROJECTS</v>
          </cell>
          <cell r="C371">
            <v>2800</v>
          </cell>
          <cell r="D371">
            <v>3381.31</v>
          </cell>
          <cell r="E371">
            <v>1619.35</v>
          </cell>
          <cell r="F371">
            <v>1619.35</v>
          </cell>
        </row>
        <row r="372">
          <cell r="A372" t="str">
            <v>A -7140-4-208</v>
          </cell>
          <cell r="B372" t="str">
            <v>PARKS-VA AVE SHED PAD/FITNESS EQUIP</v>
          </cell>
          <cell r="C372">
            <v>4700</v>
          </cell>
          <cell r="D372">
            <v>2787.44</v>
          </cell>
          <cell r="E372">
            <v>0</v>
          </cell>
          <cell r="F372">
            <v>0</v>
          </cell>
        </row>
        <row r="373">
          <cell r="A373" t="str">
            <v>A -7140-4-240</v>
          </cell>
          <cell r="B373" t="str">
            <v>PARKS-EQUIP/VEHICLE REPAIRS</v>
          </cell>
          <cell r="C373">
            <v>1500</v>
          </cell>
          <cell r="D373">
            <v>0</v>
          </cell>
          <cell r="E373">
            <v>108.16</v>
          </cell>
          <cell r="F373">
            <v>108.16</v>
          </cell>
        </row>
        <row r="374">
          <cell r="A374" t="str">
            <v>A -7140-4-250</v>
          </cell>
          <cell r="B374" t="str">
            <v>PARKS-SMALL TOOLS</v>
          </cell>
          <cell r="C374">
            <v>3500</v>
          </cell>
          <cell r="D374">
            <v>1904.12</v>
          </cell>
          <cell r="E374">
            <v>1614.43</v>
          </cell>
          <cell r="F374">
            <v>1614.43</v>
          </cell>
        </row>
        <row r="375">
          <cell r="A375" t="str">
            <v>A -7140-4-251</v>
          </cell>
          <cell r="B375" t="str">
            <v>PARKS-TIRES</v>
          </cell>
          <cell r="C375">
            <v>2000</v>
          </cell>
          <cell r="D375">
            <v>432</v>
          </cell>
          <cell r="E375">
            <v>1104.76</v>
          </cell>
          <cell r="F375">
            <v>1104.76</v>
          </cell>
        </row>
        <row r="376">
          <cell r="A376" t="str">
            <v>A -7140-4-254</v>
          </cell>
          <cell r="B376" t="str">
            <v>PARKS-VEHICLE REPAIR PARTS</v>
          </cell>
          <cell r="C376">
            <v>5000</v>
          </cell>
          <cell r="D376">
            <v>1137.19</v>
          </cell>
          <cell r="E376">
            <v>4638.96</v>
          </cell>
          <cell r="F376">
            <v>4638.96</v>
          </cell>
        </row>
        <row r="377">
          <cell r="A377" t="str">
            <v>A -7140-4-328</v>
          </cell>
          <cell r="B377" t="str">
            <v>PARKS-UTILITIES-CFJ PARK</v>
          </cell>
          <cell r="C377">
            <v>2000</v>
          </cell>
          <cell r="D377">
            <v>1159.4100000000001</v>
          </cell>
          <cell r="E377">
            <v>1273.53</v>
          </cell>
          <cell r="F377">
            <v>1273.53</v>
          </cell>
        </row>
        <row r="378">
          <cell r="A378" t="str">
            <v>A -7140-4-329</v>
          </cell>
          <cell r="B378" t="str">
            <v>PARKS-UTILITIES-FLORAL AVE PARK</v>
          </cell>
          <cell r="C378">
            <v>3000</v>
          </cell>
          <cell r="D378">
            <v>2467.7800000000002</v>
          </cell>
          <cell r="E378">
            <v>2442.1799999999998</v>
          </cell>
          <cell r="F378">
            <v>2442.1799999999998</v>
          </cell>
        </row>
        <row r="379">
          <cell r="A379" t="str">
            <v>A -7140-4-330</v>
          </cell>
          <cell r="B379" t="str">
            <v>PARKS-UTILITIES-NORTH SIDE PARK</v>
          </cell>
          <cell r="C379">
            <v>5000</v>
          </cell>
          <cell r="D379">
            <v>4199.04</v>
          </cell>
          <cell r="E379">
            <v>3267.67</v>
          </cell>
          <cell r="F379">
            <v>3267.67</v>
          </cell>
        </row>
        <row r="380">
          <cell r="A380" t="str">
            <v>A -7140-4-331</v>
          </cell>
          <cell r="B380" t="str">
            <v>PARKS-UTILITIES JENISON PARK</v>
          </cell>
          <cell r="C380">
            <v>0</v>
          </cell>
          <cell r="D380">
            <v>412.63</v>
          </cell>
          <cell r="E380">
            <v>0</v>
          </cell>
          <cell r="F380">
            <v>0</v>
          </cell>
        </row>
        <row r="381">
          <cell r="A381" t="str">
            <v>A -7140-4-335</v>
          </cell>
          <cell r="B381" t="str">
            <v>PARKS-UTILITIES-VETERANS PARK</v>
          </cell>
          <cell r="C381">
            <v>0</v>
          </cell>
          <cell r="D381">
            <v>489.26</v>
          </cell>
          <cell r="E381">
            <v>572.22</v>
          </cell>
          <cell r="F381">
            <v>572.22</v>
          </cell>
        </row>
        <row r="382">
          <cell r="A382" t="str">
            <v>A -7140-4-336</v>
          </cell>
          <cell r="B382" t="str">
            <v>PARKS-ST JOHNS PRKWY-ELEC</v>
          </cell>
          <cell r="C382">
            <v>1000</v>
          </cell>
          <cell r="D382">
            <v>158.27000000000001</v>
          </cell>
          <cell r="E382">
            <v>316.27</v>
          </cell>
          <cell r="F382">
            <v>316.27</v>
          </cell>
        </row>
        <row r="383">
          <cell r="A383" t="str">
            <v>A -7140-4-340</v>
          </cell>
          <cell r="B383" t="str">
            <v>PARKS-CELLULAR (VERIZON)</v>
          </cell>
          <cell r="C383">
            <v>50</v>
          </cell>
          <cell r="D383">
            <v>0</v>
          </cell>
          <cell r="E383">
            <v>22.75</v>
          </cell>
          <cell r="F383">
            <v>22.75</v>
          </cell>
        </row>
        <row r="384">
          <cell r="A384" t="str">
            <v>A -7140-4-410</v>
          </cell>
          <cell r="B384" t="str">
            <v>PARKS-GENERAL MAINTENANCE</v>
          </cell>
          <cell r="C384">
            <v>10000</v>
          </cell>
          <cell r="D384">
            <v>8082.66</v>
          </cell>
          <cell r="E384">
            <v>7990.54</v>
          </cell>
          <cell r="F384">
            <v>8157.29</v>
          </cell>
        </row>
        <row r="385">
          <cell r="A385" t="str">
            <v>A -7140-4-411</v>
          </cell>
          <cell r="B385" t="str">
            <v>PARKS-BATHROOM-RPLC&amp;REPAIR</v>
          </cell>
          <cell r="C385">
            <v>1500</v>
          </cell>
          <cell r="D385">
            <v>661.32</v>
          </cell>
          <cell r="E385">
            <v>727.51</v>
          </cell>
          <cell r="F385">
            <v>727.51</v>
          </cell>
        </row>
        <row r="386">
          <cell r="A386" t="str">
            <v>A -7140-4-420</v>
          </cell>
          <cell r="B386" t="str">
            <v>PARKS-CAROUSEL SECURITY ALARM</v>
          </cell>
          <cell r="C386">
            <v>300</v>
          </cell>
          <cell r="D386">
            <v>270</v>
          </cell>
          <cell r="E386">
            <v>360</v>
          </cell>
          <cell r="F386">
            <v>360</v>
          </cell>
        </row>
        <row r="387">
          <cell r="A387" t="str">
            <v>A -7140-4-422</v>
          </cell>
          <cell r="B387" t="str">
            <v>PARKS-CAROUSEL MAINTENANCE</v>
          </cell>
          <cell r="C387">
            <v>10000</v>
          </cell>
          <cell r="D387">
            <v>3021.69</v>
          </cell>
          <cell r="E387">
            <v>4592.03</v>
          </cell>
          <cell r="F387">
            <v>4592.03</v>
          </cell>
        </row>
        <row r="388">
          <cell r="A388" t="str">
            <v>A -7140-4-450</v>
          </cell>
          <cell r="B388" t="str">
            <v>PARKS-HOUSEHOLD/RESTROOM SUPPLY</v>
          </cell>
          <cell r="C388">
            <v>2500</v>
          </cell>
          <cell r="D388">
            <v>0</v>
          </cell>
          <cell r="E388">
            <v>4390.47</v>
          </cell>
          <cell r="F388">
            <v>4390.47</v>
          </cell>
        </row>
        <row r="389">
          <cell r="A389" t="str">
            <v>A -7140-4-520</v>
          </cell>
          <cell r="B389" t="str">
            <v>PARKS-SFTY EQUPMNT &amp; PRTCTV CLTHNG</v>
          </cell>
          <cell r="C389">
            <v>100</v>
          </cell>
          <cell r="D389">
            <v>0</v>
          </cell>
          <cell r="E389">
            <v>32.1</v>
          </cell>
          <cell r="F389">
            <v>32.1</v>
          </cell>
        </row>
        <row r="390">
          <cell r="A390" t="str">
            <v>A -7140-4-523</v>
          </cell>
          <cell r="B390" t="str">
            <v>PARKS-FIRST AID EQUIPMENT</v>
          </cell>
          <cell r="C390">
            <v>500</v>
          </cell>
          <cell r="D390">
            <v>300</v>
          </cell>
          <cell r="E390">
            <v>87</v>
          </cell>
          <cell r="F390">
            <v>87</v>
          </cell>
        </row>
        <row r="391">
          <cell r="A391" t="str">
            <v>A -7140-4-633</v>
          </cell>
          <cell r="B391" t="str">
            <v>PARKS-TREE REMOVAL/MAINTENANCE</v>
          </cell>
          <cell r="C391">
            <v>5000</v>
          </cell>
          <cell r="D391">
            <v>0</v>
          </cell>
          <cell r="E391">
            <v>2000</v>
          </cell>
          <cell r="F391">
            <v>2000</v>
          </cell>
        </row>
        <row r="392">
          <cell r="A392" t="str">
            <v>A -7140-4-730</v>
          </cell>
          <cell r="B392" t="str">
            <v>PARKS-FUEL REIMB PARK SUPERINTENDENT</v>
          </cell>
          <cell r="C392">
            <v>750</v>
          </cell>
          <cell r="D392">
            <v>0</v>
          </cell>
          <cell r="E392">
            <v>407.5</v>
          </cell>
          <cell r="F392">
            <v>407.5</v>
          </cell>
        </row>
        <row r="393">
          <cell r="A393" t="str">
            <v>A -7140-4-732</v>
          </cell>
          <cell r="B393" t="str">
            <v>PARKS-POOL CHLORINE</v>
          </cell>
          <cell r="C393">
            <v>3500</v>
          </cell>
          <cell r="D393">
            <v>2552.16</v>
          </cell>
          <cell r="E393">
            <v>3442.81</v>
          </cell>
          <cell r="F393">
            <v>3442.81</v>
          </cell>
        </row>
        <row r="394">
          <cell r="A394" t="str">
            <v>A -7140-4-733</v>
          </cell>
          <cell r="B394" t="str">
            <v>PARKS-MISC POOL SUPPLIES</v>
          </cell>
          <cell r="C394">
            <v>500</v>
          </cell>
          <cell r="D394">
            <v>57.1</v>
          </cell>
          <cell r="E394">
            <v>11.46</v>
          </cell>
          <cell r="F394">
            <v>11.46</v>
          </cell>
        </row>
        <row r="395">
          <cell r="A395" t="str">
            <v>A -7140-4-735</v>
          </cell>
          <cell r="B395" t="str">
            <v>PARKS-POOL REHAB</v>
          </cell>
          <cell r="C395">
            <v>2500</v>
          </cell>
          <cell r="D395">
            <v>2181.61</v>
          </cell>
          <cell r="E395">
            <v>0</v>
          </cell>
          <cell r="F395">
            <v>583.88</v>
          </cell>
        </row>
        <row r="396">
          <cell r="A396" t="str">
            <v>A -7140-4-750</v>
          </cell>
          <cell r="B396" t="str">
            <v>PARKS-SUMMERSTAFF-TSHRTS &amp; KEYS</v>
          </cell>
          <cell r="C396">
            <v>1000</v>
          </cell>
          <cell r="D396">
            <v>200.87</v>
          </cell>
          <cell r="E396">
            <v>812.5</v>
          </cell>
          <cell r="F396">
            <v>812.5</v>
          </cell>
        </row>
        <row r="397">
          <cell r="A397" t="str">
            <v>A -7140-4-915</v>
          </cell>
          <cell r="B397" t="str">
            <v>PARKS-CLOTHING ALLOWANCE</v>
          </cell>
          <cell r="C397">
            <v>1800</v>
          </cell>
          <cell r="D397">
            <v>1800</v>
          </cell>
          <cell r="E397">
            <v>1800</v>
          </cell>
          <cell r="F397">
            <v>1800</v>
          </cell>
        </row>
        <row r="398">
          <cell r="A398" t="str">
            <v>A -7140-4-920</v>
          </cell>
          <cell r="B398" t="str">
            <v>PARKS-CDL RENEWAL</v>
          </cell>
          <cell r="C398">
            <v>150</v>
          </cell>
          <cell r="D398">
            <v>151.88</v>
          </cell>
          <cell r="E398">
            <v>0</v>
          </cell>
          <cell r="F398">
            <v>0</v>
          </cell>
        </row>
        <row r="399">
          <cell r="A399" t="str">
            <v>A -7310-0-000</v>
          </cell>
          <cell r="B399" t="str">
            <v>YOUTH AGENCIES: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</row>
        <row r="400">
          <cell r="A400" t="str">
            <v>A -7310-4-105</v>
          </cell>
          <cell r="B400" t="str">
            <v>YOUTH-PRINTING</v>
          </cell>
          <cell r="C400">
            <v>200</v>
          </cell>
          <cell r="D400">
            <v>0</v>
          </cell>
          <cell r="E400">
            <v>0</v>
          </cell>
          <cell r="F400">
            <v>0</v>
          </cell>
        </row>
        <row r="401">
          <cell r="A401" t="str">
            <v>A -7310-4-753</v>
          </cell>
          <cell r="B401" t="str">
            <v>YOUTH-SUMMER ARTS&amp;CRAFT/HOOPSTERS</v>
          </cell>
          <cell r="C401">
            <v>1500</v>
          </cell>
          <cell r="D401">
            <v>0</v>
          </cell>
          <cell r="E401">
            <v>7.99</v>
          </cell>
          <cell r="F401">
            <v>7.99</v>
          </cell>
        </row>
        <row r="402">
          <cell r="A402" t="str">
            <v>A -7550-0-000</v>
          </cell>
          <cell r="B402" t="str">
            <v>CELEBRATIONS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</row>
        <row r="403">
          <cell r="A403" t="str">
            <v>A -7550-4-703</v>
          </cell>
          <cell r="B403" t="str">
            <v>CELEBRATIONS-PUBLICITY FUND</v>
          </cell>
          <cell r="C403">
            <v>1000</v>
          </cell>
          <cell r="D403">
            <v>435</v>
          </cell>
          <cell r="E403">
            <v>855</v>
          </cell>
          <cell r="F403">
            <v>855</v>
          </cell>
        </row>
        <row r="404">
          <cell r="A404" t="str">
            <v>A -7550-4-704</v>
          </cell>
          <cell r="B404" t="str">
            <v>CELEBRATIONS-MEMORIAL DAY</v>
          </cell>
          <cell r="C404">
            <v>500</v>
          </cell>
          <cell r="D404">
            <v>275</v>
          </cell>
          <cell r="E404">
            <v>0</v>
          </cell>
          <cell r="F404">
            <v>0</v>
          </cell>
        </row>
        <row r="405">
          <cell r="A405" t="str">
            <v>A -7550-4-705</v>
          </cell>
          <cell r="B405" t="str">
            <v>CELEBRATIONS-CAROUSEL</v>
          </cell>
          <cell r="C405">
            <v>1500</v>
          </cell>
          <cell r="D405">
            <v>0</v>
          </cell>
          <cell r="E405">
            <v>0</v>
          </cell>
          <cell r="F405">
            <v>0</v>
          </cell>
        </row>
        <row r="406">
          <cell r="A406" t="str">
            <v>A -7620-0-000</v>
          </cell>
          <cell r="B406" t="str">
            <v>ADULT RECREATION CONTR.: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</row>
        <row r="407">
          <cell r="A407" t="str">
            <v>A -7620-4-720</v>
          </cell>
          <cell r="B407" t="str">
            <v>ADULT RECREATION-JC SENIOR CITIZENS CTR</v>
          </cell>
          <cell r="C407">
            <v>10000</v>
          </cell>
          <cell r="D407">
            <v>7500</v>
          </cell>
          <cell r="E407">
            <v>10000</v>
          </cell>
          <cell r="F407">
            <v>10000</v>
          </cell>
        </row>
        <row r="408">
          <cell r="A408" t="str">
            <v>A -7750-0-000</v>
          </cell>
          <cell r="B408" t="str">
            <v>COMMUNITY PROJECTS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A409" t="str">
            <v>A -7750-4-000</v>
          </cell>
          <cell r="B409" t="str">
            <v>COMMUNITY PROJECTS AND GRANTS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</row>
        <row r="410">
          <cell r="A410" t="str">
            <v>A -7750-4-010</v>
          </cell>
          <cell r="B410" t="str">
            <v>Grant Application Expense</v>
          </cell>
          <cell r="C410">
            <v>1000</v>
          </cell>
          <cell r="D410">
            <v>250</v>
          </cell>
          <cell r="E410">
            <v>0</v>
          </cell>
          <cell r="F410">
            <v>0</v>
          </cell>
        </row>
        <row r="411">
          <cell r="A411" t="str">
            <v>A -8010-0-000</v>
          </cell>
          <cell r="B411" t="str">
            <v>ZONING: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</row>
        <row r="412">
          <cell r="A412" t="str">
            <v>A -8010-4-050</v>
          </cell>
          <cell r="B412" t="str">
            <v>ZONING BOARD STIPEND</v>
          </cell>
          <cell r="C412">
            <v>2500</v>
          </cell>
          <cell r="D412">
            <v>1250</v>
          </cell>
          <cell r="E412">
            <v>2500</v>
          </cell>
          <cell r="F412">
            <v>2500</v>
          </cell>
        </row>
        <row r="413">
          <cell r="A413" t="str">
            <v>A -8010-4-101</v>
          </cell>
          <cell r="B413" t="str">
            <v>ZONING BOARD-MISC -REFERENCE MATERIAL</v>
          </cell>
          <cell r="C413">
            <v>100</v>
          </cell>
          <cell r="D413">
            <v>0</v>
          </cell>
          <cell r="E413">
            <v>14.95</v>
          </cell>
          <cell r="F413">
            <v>14.95</v>
          </cell>
        </row>
        <row r="414">
          <cell r="A414" t="str">
            <v>A -8020-0-000</v>
          </cell>
          <cell r="B414" t="str">
            <v>PLANNING: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</row>
        <row r="415">
          <cell r="A415" t="str">
            <v>A -8020-4-050</v>
          </cell>
          <cell r="B415" t="str">
            <v>PLANNING BOARD STIPEND</v>
          </cell>
          <cell r="C415">
            <v>2500</v>
          </cell>
          <cell r="D415">
            <v>1250</v>
          </cell>
          <cell r="E415">
            <v>2500</v>
          </cell>
          <cell r="F415">
            <v>2500</v>
          </cell>
        </row>
        <row r="416">
          <cell r="A416" t="str">
            <v>A -8140-0-000</v>
          </cell>
          <cell r="B416" t="str">
            <v>STORM SEWERS EQUIPMENT (STEP VAN):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</row>
        <row r="417">
          <cell r="A417" t="str">
            <v>A -8140-4-630</v>
          </cell>
          <cell r="B417" t="str">
            <v>STORM SEWER-SYSTEM REPAIRS</v>
          </cell>
          <cell r="C417">
            <v>30000</v>
          </cell>
          <cell r="D417">
            <v>19158.61</v>
          </cell>
          <cell r="E417">
            <v>30000</v>
          </cell>
          <cell r="F417">
            <v>25210.15</v>
          </cell>
        </row>
        <row r="418">
          <cell r="A418" t="str">
            <v>A -8140-4-631</v>
          </cell>
          <cell r="B418" t="str">
            <v>STORM SEWER-NEW CSTNGS&amp; CATCH BASINS</v>
          </cell>
          <cell r="C418">
            <v>10000</v>
          </cell>
          <cell r="D418">
            <v>3056.84</v>
          </cell>
          <cell r="E418">
            <v>1547.84</v>
          </cell>
          <cell r="F418">
            <v>1547.84</v>
          </cell>
        </row>
        <row r="419">
          <cell r="A419" t="str">
            <v>A -8140-4-640</v>
          </cell>
          <cell r="B419" t="str">
            <v>STORM SEWER-BROOME TIOGA SW ANNUAL FEE</v>
          </cell>
          <cell r="C419">
            <v>4500</v>
          </cell>
          <cell r="D419">
            <v>0</v>
          </cell>
          <cell r="E419">
            <v>4500</v>
          </cell>
          <cell r="F419">
            <v>4500</v>
          </cell>
        </row>
        <row r="420">
          <cell r="A420" t="str">
            <v>A -8140-4-642</v>
          </cell>
          <cell r="B420" t="str">
            <v>STORM SEWER-ARPA-STORM WATER SYSTEM IMP</v>
          </cell>
          <cell r="C420">
            <v>0</v>
          </cell>
          <cell r="D420">
            <v>0</v>
          </cell>
          <cell r="E420">
            <v>15204.88</v>
          </cell>
          <cell r="F420">
            <v>1390</v>
          </cell>
        </row>
        <row r="421">
          <cell r="A421" t="str">
            <v>A -8140-4-659</v>
          </cell>
          <cell r="B421" t="str">
            <v>STORM SEWER-STONE&amp;GRAVEL</v>
          </cell>
          <cell r="C421">
            <v>2500</v>
          </cell>
          <cell r="D421">
            <v>381.17</v>
          </cell>
          <cell r="E421">
            <v>1821.75</v>
          </cell>
          <cell r="F421">
            <v>1821.75</v>
          </cell>
        </row>
        <row r="422">
          <cell r="A422" t="str">
            <v>A -8170-0-000</v>
          </cell>
          <cell r="B422" t="str">
            <v>STREET CLEANING EQUIPMENT: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  <row r="423">
          <cell r="A423" t="str">
            <v>A -8170-4-230</v>
          </cell>
          <cell r="B423" t="str">
            <v>STREET CLEANING TIPPING FEE</v>
          </cell>
          <cell r="C423">
            <v>2000</v>
          </cell>
          <cell r="D423">
            <v>0</v>
          </cell>
          <cell r="E423">
            <v>2000</v>
          </cell>
          <cell r="F423">
            <v>0</v>
          </cell>
        </row>
        <row r="424">
          <cell r="A424" t="str">
            <v>A -8170-4-240</v>
          </cell>
          <cell r="B424" t="str">
            <v>STREET CLEANING-EQUIP/VEHICLE REPAIRS</v>
          </cell>
          <cell r="C424">
            <v>2000</v>
          </cell>
          <cell r="D424">
            <v>787.65</v>
          </cell>
          <cell r="E424">
            <v>1967.51</v>
          </cell>
          <cell r="F424">
            <v>1967.51</v>
          </cell>
        </row>
        <row r="425">
          <cell r="A425" t="str">
            <v>A -8170-4-254</v>
          </cell>
          <cell r="B425" t="str">
            <v>STREET-CNTRCT-SWEEPER RPR PARTS</v>
          </cell>
          <cell r="C425">
            <v>1500</v>
          </cell>
          <cell r="D425">
            <v>1142.81</v>
          </cell>
          <cell r="E425">
            <v>1046.54</v>
          </cell>
          <cell r="F425">
            <v>1046.54</v>
          </cell>
        </row>
        <row r="426">
          <cell r="A426" t="str">
            <v>A -8170-4-406</v>
          </cell>
          <cell r="B426" t="str">
            <v>STREET CLEANING-BROOMS FOR SWEEPER</v>
          </cell>
          <cell r="C426">
            <v>5000</v>
          </cell>
          <cell r="D426">
            <v>1290</v>
          </cell>
          <cell r="E426">
            <v>3892.56</v>
          </cell>
          <cell r="F426">
            <v>3892.56</v>
          </cell>
        </row>
        <row r="427">
          <cell r="A427" t="str">
            <v>A -9010-0-000</v>
          </cell>
          <cell r="B427" t="str">
            <v>NYS EMPLOYEES' RETIREMENT: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</row>
        <row r="428">
          <cell r="A428" t="str">
            <v>A -9010-8-010</v>
          </cell>
          <cell r="B428" t="str">
            <v>EMPLOYEE BENEFIT-NYS EMPLOYEE'S RTRMNT</v>
          </cell>
          <cell r="C428">
            <v>230475.99</v>
          </cell>
          <cell r="D428">
            <v>212790.99</v>
          </cell>
          <cell r="E428">
            <v>159512.03</v>
          </cell>
          <cell r="F428">
            <v>159512.03</v>
          </cell>
        </row>
        <row r="429">
          <cell r="A429" t="str">
            <v>A -9015-0-000</v>
          </cell>
          <cell r="B429" t="str">
            <v>POLICEMEN'S &amp; FIREMEN'S RETIREMENT: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</row>
        <row r="430">
          <cell r="A430" t="str">
            <v>A -9015-8-015</v>
          </cell>
          <cell r="B430" t="str">
            <v>EMPLOYEE BENEFIT-POLICE&amp;FIRE RETIREMENT</v>
          </cell>
          <cell r="C430">
            <v>1936561</v>
          </cell>
          <cell r="D430">
            <v>1936556</v>
          </cell>
          <cell r="E430">
            <v>1650756</v>
          </cell>
          <cell r="F430">
            <v>1650756</v>
          </cell>
        </row>
        <row r="431">
          <cell r="A431" t="str">
            <v>A -9030-0-000</v>
          </cell>
          <cell r="B431" t="str">
            <v>SOCIAL SECURITY: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</row>
        <row r="432">
          <cell r="A432" t="str">
            <v>A -9030-8-030</v>
          </cell>
          <cell r="B432" t="str">
            <v>EMPLOYEE BENEFIT-SOCIAL SECURITY</v>
          </cell>
          <cell r="C432">
            <v>584799.54</v>
          </cell>
          <cell r="D432">
            <v>417135.44</v>
          </cell>
          <cell r="E432">
            <v>558026.85</v>
          </cell>
          <cell r="F432">
            <v>558026.85</v>
          </cell>
        </row>
        <row r="433">
          <cell r="A433" t="str">
            <v>A -9035-0-000</v>
          </cell>
          <cell r="B433" t="str">
            <v>MEDICARE: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</row>
        <row r="434">
          <cell r="A434" t="str">
            <v>A -9035-8-035</v>
          </cell>
          <cell r="B434" t="str">
            <v>EMPLOYEE BENEFIT-MEDICARE</v>
          </cell>
          <cell r="C434">
            <v>144205.57999999999</v>
          </cell>
          <cell r="D434">
            <v>97555.62</v>
          </cell>
          <cell r="E434">
            <v>130505.46</v>
          </cell>
          <cell r="F434">
            <v>130505.46</v>
          </cell>
        </row>
        <row r="435">
          <cell r="A435" t="str">
            <v>A -9040-0-000</v>
          </cell>
          <cell r="B435" t="str">
            <v>WORKERS' COMPENSATION: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</row>
        <row r="436">
          <cell r="A436" t="str">
            <v>A -9040-8-040</v>
          </cell>
          <cell r="B436" t="str">
            <v>EMPLOYEE BENEFIT-WORKERS COMPENSATION</v>
          </cell>
          <cell r="C436">
            <v>242678.04</v>
          </cell>
          <cell r="D436">
            <v>179992.03</v>
          </cell>
          <cell r="E436">
            <v>266417.7</v>
          </cell>
          <cell r="F436">
            <v>266417.7</v>
          </cell>
        </row>
        <row r="437">
          <cell r="A437" t="str">
            <v>A -9050-0-000</v>
          </cell>
          <cell r="B437" t="str">
            <v>UNEMPLOYMENT INSURANCE: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</row>
        <row r="438">
          <cell r="A438" t="str">
            <v>A -9050-8-050</v>
          </cell>
          <cell r="B438" t="str">
            <v>EMPLOYEE BENEFIT-UNEMPLOYMENT</v>
          </cell>
          <cell r="C438">
            <v>5000</v>
          </cell>
          <cell r="D438">
            <v>0</v>
          </cell>
          <cell r="E438">
            <v>10670.08</v>
          </cell>
          <cell r="F438">
            <v>10670.08</v>
          </cell>
        </row>
        <row r="439">
          <cell r="A439" t="str">
            <v>A -9060-0-000</v>
          </cell>
          <cell r="B439" t="str">
            <v>HOSPITAL MEDICAL &amp; DENTAL: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</row>
        <row r="440">
          <cell r="A440" t="str">
            <v>A -9060-8-055</v>
          </cell>
          <cell r="B440" t="str">
            <v>EMPLOYEE BENEFIT-MEDICARE REIMBURSEMENT</v>
          </cell>
          <cell r="C440">
            <v>8000</v>
          </cell>
          <cell r="D440">
            <v>5394.6</v>
          </cell>
          <cell r="E440">
            <v>14000</v>
          </cell>
          <cell r="F440">
            <v>8191.8</v>
          </cell>
        </row>
        <row r="441">
          <cell r="A441" t="str">
            <v>A -9060-8-060</v>
          </cell>
          <cell r="B441" t="str">
            <v>EMPLOYEE BENEFIT-HOS/DNTL/MEDICAL INS</v>
          </cell>
          <cell r="C441">
            <v>2827723.59</v>
          </cell>
          <cell r="D441">
            <v>1772560.68</v>
          </cell>
          <cell r="E441">
            <v>2486837.2400000002</v>
          </cell>
          <cell r="F441">
            <v>1898238.7</v>
          </cell>
        </row>
        <row r="442">
          <cell r="A442" t="str">
            <v>A -9060-8-065</v>
          </cell>
          <cell r="B442" t="str">
            <v>EMPLOYEE BENEFIT-HOS/DNTL/MEDINS-RETIREE</v>
          </cell>
          <cell r="C442">
            <v>2973218.95</v>
          </cell>
          <cell r="D442">
            <v>2263834.7200000002</v>
          </cell>
          <cell r="E442">
            <v>2847079.36</v>
          </cell>
          <cell r="F442">
            <v>2708273.85</v>
          </cell>
        </row>
        <row r="443">
          <cell r="A443" t="str">
            <v>A -9085-0-000</v>
          </cell>
          <cell r="B443" t="str">
            <v>SUPPLEMENTAL BENEFIT DISABLED FIREMEN: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</row>
        <row r="444">
          <cell r="A444" t="str">
            <v>A -9085-8-085</v>
          </cell>
          <cell r="B444" t="str">
            <v>EMPLOYEE BENEFIT-SUPPLMNTL BENE-DISABLED</v>
          </cell>
          <cell r="C444">
            <v>62184.66</v>
          </cell>
          <cell r="D444">
            <v>43035.040000000001</v>
          </cell>
          <cell r="E444">
            <v>60116.68</v>
          </cell>
          <cell r="F444">
            <v>60116.68</v>
          </cell>
        </row>
        <row r="445">
          <cell r="A445" t="str">
            <v>A -9085-8-087</v>
          </cell>
          <cell r="B445" t="str">
            <v>DISABLED FIREMAN-SETTLEMENT AGREEMENT-5Y</v>
          </cell>
          <cell r="C445">
            <v>0</v>
          </cell>
          <cell r="D445">
            <v>0</v>
          </cell>
          <cell r="E445">
            <v>32125</v>
          </cell>
          <cell r="F445">
            <v>32125</v>
          </cell>
        </row>
        <row r="446">
          <cell r="A446" t="str">
            <v>A -9901-0-000</v>
          </cell>
          <cell r="B446" t="str">
            <v>VAR PURPOSE BAN COSTS: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</row>
        <row r="447">
          <cell r="A447" t="str">
            <v>A -9901-9-000</v>
          </cell>
          <cell r="B447" t="str">
            <v>VAR PURPOSE BAN COSTS</v>
          </cell>
          <cell r="C447">
            <v>0</v>
          </cell>
          <cell r="D447">
            <v>3559641.43</v>
          </cell>
          <cell r="E447">
            <v>0</v>
          </cell>
          <cell r="F447">
            <v>0</v>
          </cell>
        </row>
        <row r="448">
          <cell r="A448" t="str">
            <v>A -9901-9-010</v>
          </cell>
          <cell r="B448" t="str">
            <v>GEN-TO-CAP BAN PAYMENTS</v>
          </cell>
          <cell r="C448">
            <v>2665279.46</v>
          </cell>
          <cell r="D448">
            <v>3269321.98</v>
          </cell>
          <cell r="E448">
            <v>1907547.07</v>
          </cell>
          <cell r="F448">
            <v>1907547.07</v>
          </cell>
        </row>
        <row r="449">
          <cell r="A449" t="str">
            <v>A -9901-9-015</v>
          </cell>
          <cell r="B449" t="str">
            <v>GEN-TO-DEBT SERVICE BOND PAYMENTS</v>
          </cell>
          <cell r="C449">
            <v>883502.24</v>
          </cell>
          <cell r="D449">
            <v>357502.24</v>
          </cell>
          <cell r="E449">
            <v>995578</v>
          </cell>
          <cell r="F449">
            <v>995578</v>
          </cell>
        </row>
        <row r="450">
          <cell r="A450" t="str">
            <v>A -9901-9-020</v>
          </cell>
          <cell r="B450" t="str">
            <v>GEN-TO-SPECIAL GRANT FUND</v>
          </cell>
          <cell r="C450">
            <v>1000</v>
          </cell>
          <cell r="D450">
            <v>0</v>
          </cell>
          <cell r="E450">
            <v>128828.56</v>
          </cell>
          <cell r="F450">
            <v>128828.56</v>
          </cell>
        </row>
        <row r="451">
          <cell r="A451" t="str">
            <v>A -9950-9-001</v>
          </cell>
          <cell r="B451" t="str">
            <v>GEN-TO-CAP INTERFUND</v>
          </cell>
          <cell r="C451">
            <v>67500</v>
          </cell>
          <cell r="D451">
            <v>0</v>
          </cell>
          <cell r="E451">
            <v>6583917.7199999997</v>
          </cell>
          <cell r="F451">
            <v>6583917.7199999997</v>
          </cell>
        </row>
        <row r="452">
          <cell r="A452" t="str">
            <v/>
          </cell>
          <cell r="B452" t="str">
            <v>General Expenditure Totals</v>
          </cell>
          <cell r="C452">
            <v>24983507.379999999</v>
          </cell>
          <cell r="D452">
            <v>22648954.95999999</v>
          </cell>
          <cell r="E452">
            <v>29697531.559999999</v>
          </cell>
          <cell r="F452">
            <v>28589290.240000002</v>
          </cell>
        </row>
        <row r="453">
          <cell r="A453" t="str">
            <v xml:space="preserve"> </v>
          </cell>
        </row>
        <row r="454">
          <cell r="A454" t="str">
            <v>C3-2770-079</v>
          </cell>
          <cell r="B454" t="str">
            <v>MISCELLANEOUS LOCAL SOURCES UNCLASSIFIED</v>
          </cell>
          <cell r="C454">
            <v>0</v>
          </cell>
          <cell r="D454">
            <v>0</v>
          </cell>
          <cell r="E454">
            <v>0</v>
          </cell>
          <cell r="F454">
            <v>-164.6</v>
          </cell>
        </row>
        <row r="455">
          <cell r="A455" t="str">
            <v/>
          </cell>
          <cell r="B455" t="str">
            <v>SESAME STREET Revenue Totals</v>
          </cell>
          <cell r="C455">
            <v>0</v>
          </cell>
          <cell r="D455">
            <v>0</v>
          </cell>
          <cell r="E455">
            <v>0</v>
          </cell>
          <cell r="F455">
            <v>-164.6</v>
          </cell>
        </row>
        <row r="456">
          <cell r="A456" t="str">
            <v xml:space="preserve"> </v>
          </cell>
        </row>
        <row r="457">
          <cell r="A457" t="str">
            <v>C3-3410-4-079</v>
          </cell>
          <cell r="B457" t="str">
            <v>EXPENDITURE- SESAME STREET PROJECT</v>
          </cell>
          <cell r="C457">
            <v>0</v>
          </cell>
          <cell r="D457">
            <v>118.88</v>
          </cell>
          <cell r="E457">
            <v>0</v>
          </cell>
          <cell r="F457">
            <v>1182.53</v>
          </cell>
        </row>
        <row r="458">
          <cell r="A458" t="str">
            <v/>
          </cell>
          <cell r="B458" t="str">
            <v>SESAME STREET Expenditure Totals</v>
          </cell>
          <cell r="C458">
            <v>0</v>
          </cell>
          <cell r="D458">
            <v>118.88</v>
          </cell>
          <cell r="E458">
            <v>0</v>
          </cell>
          <cell r="F458">
            <v>1182.53</v>
          </cell>
        </row>
        <row r="459">
          <cell r="A459" t="str">
            <v xml:space="preserve"> </v>
          </cell>
        </row>
        <row r="460">
          <cell r="A460" t="str">
            <v>CD-2706-JEN</v>
          </cell>
          <cell r="B460" t="str">
            <v>GRANT-COUNTY-BC IMA JENNISON PARK</v>
          </cell>
          <cell r="C460">
            <v>0</v>
          </cell>
          <cell r="D460">
            <v>4199.72</v>
          </cell>
          <cell r="E460">
            <v>0</v>
          </cell>
          <cell r="F460">
            <v>184085.78</v>
          </cell>
        </row>
        <row r="461">
          <cell r="A461" t="str">
            <v>CD-2706-NSR</v>
          </cell>
          <cell r="B461" t="str">
            <v>GRANT NORFOLK SOUTHERN RAILROAD</v>
          </cell>
          <cell r="C461">
            <v>6370</v>
          </cell>
          <cell r="D461">
            <v>6370</v>
          </cell>
          <cell r="E461">
            <v>0</v>
          </cell>
          <cell r="F461">
            <v>0</v>
          </cell>
        </row>
        <row r="462">
          <cell r="A462" t="str">
            <v>CD-3387-MSG</v>
          </cell>
          <cell r="B462" t="str">
            <v>GRANT-NYS MAIN STREET</v>
          </cell>
          <cell r="C462">
            <v>0</v>
          </cell>
          <cell r="D462">
            <v>135</v>
          </cell>
          <cell r="E462">
            <v>215043.61</v>
          </cell>
          <cell r="F462">
            <v>122705.98</v>
          </cell>
        </row>
        <row r="463">
          <cell r="A463" t="str">
            <v>CD-3389-EBJ</v>
          </cell>
          <cell r="B463" t="str">
            <v>GRANT-STATE-NYS DCJS BYRNE JAG GRANT</v>
          </cell>
          <cell r="C463">
            <v>93250</v>
          </cell>
          <cell r="D463">
            <v>0</v>
          </cell>
          <cell r="E463">
            <v>93250</v>
          </cell>
          <cell r="F463">
            <v>0</v>
          </cell>
        </row>
        <row r="464">
          <cell r="A464" t="str">
            <v>CD-3389-EBM</v>
          </cell>
          <cell r="B464" t="str">
            <v>GRANT-STATE-NYS ED BYRNE MEMORIAL GRANT</v>
          </cell>
          <cell r="C464">
            <v>36139</v>
          </cell>
          <cell r="D464">
            <v>0</v>
          </cell>
          <cell r="E464">
            <v>115000</v>
          </cell>
          <cell r="F464">
            <v>0</v>
          </cell>
        </row>
        <row r="465">
          <cell r="A465" t="str">
            <v>CD-3389-SFG</v>
          </cell>
          <cell r="B465" t="str">
            <v>GRANT-SAFETY FIRST GRANT</v>
          </cell>
          <cell r="C465">
            <v>0</v>
          </cell>
          <cell r="D465">
            <v>0</v>
          </cell>
          <cell r="E465">
            <v>0</v>
          </cell>
          <cell r="F465">
            <v>5000</v>
          </cell>
        </row>
        <row r="466">
          <cell r="A466" t="str">
            <v>CD-3389-TEC</v>
          </cell>
          <cell r="B466" t="str">
            <v>GRANT-POLICE-NYS DCJS TECH GRANT</v>
          </cell>
          <cell r="C466">
            <v>136100</v>
          </cell>
          <cell r="D466">
            <v>136100</v>
          </cell>
          <cell r="E466">
            <v>0</v>
          </cell>
          <cell r="F466">
            <v>0</v>
          </cell>
        </row>
        <row r="467">
          <cell r="A467" t="str">
            <v>CD-3390-JCA</v>
          </cell>
          <cell r="B467" t="str">
            <v>GRANT-STATE-JCAP COURT</v>
          </cell>
          <cell r="C467">
            <v>30000</v>
          </cell>
          <cell r="D467">
            <v>0</v>
          </cell>
          <cell r="E467">
            <v>0</v>
          </cell>
          <cell r="F467">
            <v>0</v>
          </cell>
        </row>
        <row r="468">
          <cell r="A468" t="str">
            <v>CD-3885-RNY</v>
          </cell>
          <cell r="B468" t="str">
            <v>GRANT-STATE-RESTORY NY (MBPN)</v>
          </cell>
          <cell r="C468">
            <v>238748</v>
          </cell>
          <cell r="D468">
            <v>0</v>
          </cell>
          <cell r="E468">
            <v>0</v>
          </cell>
          <cell r="F468">
            <v>0</v>
          </cell>
        </row>
        <row r="469">
          <cell r="A469" t="str">
            <v>CD-3890-ZOM</v>
          </cell>
          <cell r="B469" t="str">
            <v>GRANT-STATE-NYS ZOMBIE</v>
          </cell>
          <cell r="C469">
            <v>51328.56</v>
          </cell>
          <cell r="D469">
            <v>0</v>
          </cell>
          <cell r="E469">
            <v>0</v>
          </cell>
          <cell r="F469">
            <v>0</v>
          </cell>
        </row>
        <row r="470">
          <cell r="A470" t="str">
            <v>CD-3891-SAM</v>
          </cell>
          <cell r="B470" t="str">
            <v>GRANT-STATE-DASNY SAM GRANT</v>
          </cell>
          <cell r="C470">
            <v>50934.99</v>
          </cell>
          <cell r="D470">
            <v>74738.92</v>
          </cell>
          <cell r="E470">
            <v>600000</v>
          </cell>
          <cell r="F470">
            <v>549112.47</v>
          </cell>
        </row>
        <row r="471">
          <cell r="A471" t="str">
            <v>CD-3892-GBF</v>
          </cell>
          <cell r="B471" t="str">
            <v>GRANT-STATE-GBF PROJECTS</v>
          </cell>
          <cell r="C471">
            <v>398129.4</v>
          </cell>
          <cell r="D471">
            <v>0</v>
          </cell>
          <cell r="E471">
            <v>626520.68999999994</v>
          </cell>
          <cell r="F471">
            <v>315532.81</v>
          </cell>
        </row>
        <row r="472">
          <cell r="A472" t="str">
            <v>CD-3893-FAC</v>
          </cell>
          <cell r="B472" t="str">
            <v>GRANT-STATE-PROJECT FACELIFT</v>
          </cell>
          <cell r="C472">
            <v>165696</v>
          </cell>
          <cell r="D472">
            <v>55232</v>
          </cell>
          <cell r="E472">
            <v>0</v>
          </cell>
          <cell r="F472">
            <v>0</v>
          </cell>
        </row>
        <row r="473">
          <cell r="A473" t="str">
            <v>CD-3896-JEN</v>
          </cell>
          <cell r="B473" t="str">
            <v>GRANT-STATE-DASNY JENNISON PARK</v>
          </cell>
          <cell r="C473">
            <v>75117.119999999995</v>
          </cell>
          <cell r="D473">
            <v>0</v>
          </cell>
          <cell r="E473">
            <v>140723.12</v>
          </cell>
          <cell r="F473">
            <v>173021.37</v>
          </cell>
        </row>
        <row r="474">
          <cell r="A474" t="str">
            <v>CD-3898-DPS</v>
          </cell>
          <cell r="B474" t="str">
            <v>GRANT-STATE-DOWNTOWN PARKING STUDY</v>
          </cell>
          <cell r="C474">
            <v>98980</v>
          </cell>
          <cell r="D474">
            <v>8460</v>
          </cell>
          <cell r="E474">
            <v>70000</v>
          </cell>
          <cell r="F474">
            <v>11740</v>
          </cell>
        </row>
        <row r="475">
          <cell r="A475" t="str">
            <v>CD-3899-JCP</v>
          </cell>
          <cell r="B475" t="str">
            <v>GRANT-JOHNSON CITY COMPREHENSIVE PLAN</v>
          </cell>
          <cell r="C475">
            <v>90668.25</v>
          </cell>
          <cell r="D475">
            <v>0</v>
          </cell>
          <cell r="E475">
            <v>90000</v>
          </cell>
          <cell r="F475">
            <v>8398.48</v>
          </cell>
        </row>
        <row r="476">
          <cell r="A476" t="str">
            <v>CD-3900-DEC</v>
          </cell>
          <cell r="B476" t="str">
            <v>GRANT-STATE-DEC STORMWATER</v>
          </cell>
          <cell r="C476">
            <v>30000</v>
          </cell>
          <cell r="D476">
            <v>0</v>
          </cell>
          <cell r="E476">
            <v>0</v>
          </cell>
          <cell r="F476">
            <v>30000</v>
          </cell>
        </row>
        <row r="477">
          <cell r="A477" t="str">
            <v>CD-3901-ARC</v>
          </cell>
          <cell r="B477" t="str">
            <v>GRANT-STATE-NYS ARCHIVES</v>
          </cell>
          <cell r="C477">
            <v>75000</v>
          </cell>
          <cell r="D477">
            <v>0</v>
          </cell>
          <cell r="E477">
            <v>0</v>
          </cell>
          <cell r="F477">
            <v>0</v>
          </cell>
        </row>
        <row r="478">
          <cell r="A478" t="str">
            <v>CD-3902-TAP</v>
          </cell>
          <cell r="B478" t="str">
            <v>GRANT-STATE-NYS DOT TAP</v>
          </cell>
          <cell r="C478">
            <v>1023848</v>
          </cell>
          <cell r="D478">
            <v>0</v>
          </cell>
          <cell r="E478">
            <v>0</v>
          </cell>
          <cell r="F478">
            <v>0</v>
          </cell>
        </row>
        <row r="479">
          <cell r="A479" t="str">
            <v>CD-3903-SRB</v>
          </cell>
          <cell r="B479" t="str">
            <v>GRANT-STATE-SRBC LEAK DETECTION</v>
          </cell>
          <cell r="C479">
            <v>169115</v>
          </cell>
          <cell r="D479">
            <v>0</v>
          </cell>
          <cell r="E479">
            <v>0</v>
          </cell>
          <cell r="F479">
            <v>0</v>
          </cell>
        </row>
        <row r="480">
          <cell r="A480" t="str">
            <v>CD-4325-DPS</v>
          </cell>
          <cell r="B480" t="str">
            <v>GRANT-FEDERAL-DWNTWN PARKING STUDY</v>
          </cell>
          <cell r="C480">
            <v>50000</v>
          </cell>
          <cell r="D480">
            <v>0</v>
          </cell>
          <cell r="E480">
            <v>0</v>
          </cell>
          <cell r="F480">
            <v>0</v>
          </cell>
        </row>
        <row r="481">
          <cell r="A481" t="str">
            <v>CD-5031-CAP</v>
          </cell>
          <cell r="B481" t="str">
            <v>CAP-TO-SGF INTERFUND</v>
          </cell>
          <cell r="C481">
            <v>38000</v>
          </cell>
          <cell r="D481">
            <v>62607.08</v>
          </cell>
          <cell r="E481">
            <v>0</v>
          </cell>
          <cell r="F481">
            <v>185312.74</v>
          </cell>
        </row>
        <row r="482">
          <cell r="A482" t="str">
            <v>CD-5031-GEN</v>
          </cell>
          <cell r="B482" t="str">
            <v>GEN-TO-SGF INTERFUND</v>
          </cell>
          <cell r="C482">
            <v>1000</v>
          </cell>
          <cell r="D482">
            <v>0</v>
          </cell>
          <cell r="E482">
            <v>128828.56</v>
          </cell>
          <cell r="F482">
            <v>128828.56</v>
          </cell>
        </row>
        <row r="483">
          <cell r="A483" t="str">
            <v>CD-5031-WAT</v>
          </cell>
          <cell r="B483" t="str">
            <v>WAT-TO-SGF INTERFUND</v>
          </cell>
          <cell r="C483">
            <v>22000</v>
          </cell>
          <cell r="D483">
            <v>0</v>
          </cell>
          <cell r="E483">
            <v>0</v>
          </cell>
          <cell r="F483">
            <v>0</v>
          </cell>
        </row>
        <row r="484">
          <cell r="A484" t="str">
            <v/>
          </cell>
          <cell r="B484" t="str">
            <v>SPECIAL GRANT FUND Revenue Totals</v>
          </cell>
          <cell r="C484">
            <v>2880424.3200000003</v>
          </cell>
          <cell r="D484">
            <v>347842.72000000003</v>
          </cell>
          <cell r="E484">
            <v>2079365.98</v>
          </cell>
          <cell r="F484">
            <v>1713738.1900000002</v>
          </cell>
        </row>
        <row r="485">
          <cell r="A485" t="str">
            <v xml:space="preserve"> </v>
          </cell>
        </row>
        <row r="486">
          <cell r="A486" t="str">
            <v>CD-1989-2-130</v>
          </cell>
          <cell r="B486" t="str">
            <v>GRANT-NYS ARCHIVES</v>
          </cell>
          <cell r="C486">
            <v>75000</v>
          </cell>
          <cell r="D486">
            <v>0</v>
          </cell>
          <cell r="E486">
            <v>0</v>
          </cell>
          <cell r="F486">
            <v>0</v>
          </cell>
        </row>
        <row r="487">
          <cell r="A487" t="str">
            <v>CD-1989-4-129</v>
          </cell>
          <cell r="B487" t="str">
            <v>GRANT-SAFETY FIRST GRANT</v>
          </cell>
          <cell r="C487">
            <v>0</v>
          </cell>
          <cell r="D487">
            <v>1940</v>
          </cell>
          <cell r="E487">
            <v>3300.82</v>
          </cell>
          <cell r="F487">
            <v>3300.92</v>
          </cell>
        </row>
        <row r="488">
          <cell r="A488" t="str">
            <v>CD-3120-4-000</v>
          </cell>
          <cell r="B488" t="str">
            <v>POLICE GRANTS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</row>
        <row r="489">
          <cell r="A489" t="str">
            <v>CD-3120-4-001</v>
          </cell>
          <cell r="B489" t="str">
            <v>GRANT NORFOLD SOUTHERN POLICE</v>
          </cell>
          <cell r="C489">
            <v>6370</v>
          </cell>
          <cell r="D489">
            <v>6370</v>
          </cell>
          <cell r="E489">
            <v>0</v>
          </cell>
          <cell r="F489">
            <v>0</v>
          </cell>
        </row>
        <row r="490">
          <cell r="A490" t="str">
            <v>CD-7750-4-000</v>
          </cell>
          <cell r="B490" t="str">
            <v>GRANTS-CONTRACTUAL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</row>
        <row r="491">
          <cell r="A491" t="str">
            <v>CD-7750-4-115</v>
          </cell>
          <cell r="B491" t="str">
            <v>GRANT-JCAP COURT</v>
          </cell>
          <cell r="C491">
            <v>30000</v>
          </cell>
          <cell r="D491">
            <v>0</v>
          </cell>
          <cell r="E491">
            <v>11354.04</v>
          </cell>
          <cell r="F491">
            <v>11354.04</v>
          </cell>
        </row>
        <row r="492">
          <cell r="A492" t="str">
            <v>CD-7750-4-116</v>
          </cell>
          <cell r="B492" t="str">
            <v>GRANT-GBF PROJECTS</v>
          </cell>
          <cell r="C492">
            <v>398129.4</v>
          </cell>
          <cell r="D492">
            <v>291215.98</v>
          </cell>
          <cell r="E492">
            <v>1005734.67</v>
          </cell>
          <cell r="F492">
            <v>500845.25</v>
          </cell>
        </row>
        <row r="493">
          <cell r="A493" t="str">
            <v>CD-7750-4-117</v>
          </cell>
          <cell r="B493" t="str">
            <v>GRANT-PROJECT FACELIFT</v>
          </cell>
          <cell r="C493">
            <v>165869.26999999999</v>
          </cell>
          <cell r="D493">
            <v>60173.27</v>
          </cell>
          <cell r="E493">
            <v>0</v>
          </cell>
          <cell r="F493">
            <v>0</v>
          </cell>
        </row>
        <row r="494">
          <cell r="A494" t="str">
            <v>CD-7750-4-120</v>
          </cell>
          <cell r="B494" t="str">
            <v>GRANT-STATE-DASNY JENNISON PARK</v>
          </cell>
          <cell r="C494">
            <v>75117.119999999995</v>
          </cell>
          <cell r="D494">
            <v>67278</v>
          </cell>
          <cell r="E494">
            <v>140723.12</v>
          </cell>
          <cell r="F494">
            <v>65552</v>
          </cell>
        </row>
        <row r="495">
          <cell r="A495" t="str">
            <v>CD-7750-4-122</v>
          </cell>
          <cell r="B495" t="str">
            <v>GRANT-STATE-DASNY SAM</v>
          </cell>
          <cell r="C495">
            <v>50934.99</v>
          </cell>
          <cell r="D495">
            <v>45878.55</v>
          </cell>
          <cell r="E495">
            <v>600000</v>
          </cell>
          <cell r="F495">
            <v>550410.11</v>
          </cell>
        </row>
        <row r="496">
          <cell r="A496" t="str">
            <v>CD-7750-4-123</v>
          </cell>
          <cell r="B496" t="str">
            <v>GRANT-ZOMBIE</v>
          </cell>
          <cell r="C496">
            <v>51328.56</v>
          </cell>
          <cell r="D496">
            <v>0</v>
          </cell>
          <cell r="E496">
            <v>51328.56</v>
          </cell>
          <cell r="F496">
            <v>0</v>
          </cell>
        </row>
        <row r="497">
          <cell r="A497" t="str">
            <v>CD-7750-4-124</v>
          </cell>
          <cell r="B497" t="str">
            <v>GRANT-RESTORE NY (MBPN)</v>
          </cell>
          <cell r="C497">
            <v>238748</v>
          </cell>
          <cell r="D497">
            <v>0</v>
          </cell>
          <cell r="E497">
            <v>0</v>
          </cell>
          <cell r="F497">
            <v>0</v>
          </cell>
        </row>
        <row r="498">
          <cell r="A498" t="str">
            <v>CD-7750-4-125</v>
          </cell>
          <cell r="B498" t="str">
            <v>GRANT-COUNTY-BC IMA JENNISON PARK</v>
          </cell>
          <cell r="C498">
            <v>0</v>
          </cell>
          <cell r="D498">
            <v>52294.22</v>
          </cell>
          <cell r="E498">
            <v>192585.78</v>
          </cell>
          <cell r="F498">
            <v>192585.78</v>
          </cell>
        </row>
        <row r="499">
          <cell r="A499" t="str">
            <v>CD-7750-4-127</v>
          </cell>
          <cell r="B499" t="str">
            <v>GRANT-DOWNTOWN PARKING STUDY</v>
          </cell>
          <cell r="C499">
            <v>78980</v>
          </cell>
          <cell r="D499">
            <v>66220</v>
          </cell>
          <cell r="E499">
            <v>100000</v>
          </cell>
          <cell r="F499">
            <v>33700</v>
          </cell>
        </row>
        <row r="500">
          <cell r="A500" t="str">
            <v>CD-7750-4-128</v>
          </cell>
          <cell r="B500" t="str">
            <v>GRANT-JC COMPREHENSIVE PLAN</v>
          </cell>
          <cell r="C500">
            <v>90668.25</v>
          </cell>
          <cell r="D500">
            <v>26712.720000000001</v>
          </cell>
          <cell r="E500">
            <v>100000</v>
          </cell>
          <cell r="F500">
            <v>12604.15</v>
          </cell>
        </row>
        <row r="501">
          <cell r="A501" t="str">
            <v>CD-7750-4-129</v>
          </cell>
          <cell r="B501" t="str">
            <v>GRANT-DEC STORMWATER</v>
          </cell>
          <cell r="C501">
            <v>68000</v>
          </cell>
          <cell r="D501">
            <v>0</v>
          </cell>
          <cell r="E501">
            <v>86775</v>
          </cell>
          <cell r="F501">
            <v>67500</v>
          </cell>
        </row>
        <row r="502">
          <cell r="A502" t="str">
            <v>CD-7750-4-130</v>
          </cell>
          <cell r="B502" t="str">
            <v>GRANT-NYS DOT TAP</v>
          </cell>
          <cell r="C502">
            <v>1023848</v>
          </cell>
          <cell r="D502">
            <v>0</v>
          </cell>
          <cell r="E502">
            <v>0</v>
          </cell>
          <cell r="F502">
            <v>0</v>
          </cell>
        </row>
        <row r="503">
          <cell r="A503" t="str">
            <v>CD-7750-4-131</v>
          </cell>
          <cell r="B503" t="str">
            <v>GRANT-SRBC LEAK DETECTION</v>
          </cell>
          <cell r="C503">
            <v>191115</v>
          </cell>
          <cell r="D503">
            <v>137302</v>
          </cell>
          <cell r="E503">
            <v>0</v>
          </cell>
          <cell r="F503">
            <v>0</v>
          </cell>
        </row>
        <row r="504">
          <cell r="A504" t="str">
            <v>CD-7750-4-132</v>
          </cell>
          <cell r="B504" t="str">
            <v>GRANT-BOLAND PARK RENOVATION</v>
          </cell>
          <cell r="C504">
            <v>826.73</v>
          </cell>
          <cell r="D504">
            <v>600</v>
          </cell>
          <cell r="E504">
            <v>0</v>
          </cell>
          <cell r="F504">
            <v>0</v>
          </cell>
        </row>
        <row r="505">
          <cell r="A505" t="str">
            <v>CD-7750-4-133</v>
          </cell>
          <cell r="B505" t="str">
            <v>GRANT-POLICE-NYS EDWARD BYRNE MEMORIAL</v>
          </cell>
          <cell r="C505">
            <v>36139</v>
          </cell>
          <cell r="D505">
            <v>34471.78</v>
          </cell>
          <cell r="E505">
            <v>115000</v>
          </cell>
          <cell r="F505">
            <v>80010.429999999993</v>
          </cell>
        </row>
        <row r="506">
          <cell r="A506" t="str">
            <v>CD-7750-4-134</v>
          </cell>
          <cell r="B506" t="str">
            <v>GRANT-POLICE-NYS DCJS BYRNE JAG GRANT</v>
          </cell>
          <cell r="C506">
            <v>93250</v>
          </cell>
          <cell r="D506">
            <v>44834.68</v>
          </cell>
          <cell r="E506">
            <v>93250</v>
          </cell>
          <cell r="F506">
            <v>45594.06</v>
          </cell>
        </row>
        <row r="507">
          <cell r="A507" t="str">
            <v>CD-7750-4-135</v>
          </cell>
          <cell r="B507" t="str">
            <v>GRANT-POLICE-NYS DCJS TECH GRANT</v>
          </cell>
          <cell r="C507">
            <v>136100</v>
          </cell>
          <cell r="D507">
            <v>82587.7</v>
          </cell>
          <cell r="E507">
            <v>0</v>
          </cell>
          <cell r="F507">
            <v>0</v>
          </cell>
        </row>
        <row r="508">
          <cell r="A508" t="str">
            <v>CD-7750-4-243</v>
          </cell>
          <cell r="B508" t="str">
            <v>GRANT-MAIN STREET PROGRAM EXPENSES</v>
          </cell>
          <cell r="C508">
            <v>0</v>
          </cell>
          <cell r="D508">
            <v>0</v>
          </cell>
          <cell r="E508">
            <v>215043.61</v>
          </cell>
          <cell r="F508">
            <v>107898.48</v>
          </cell>
        </row>
        <row r="509">
          <cell r="A509" t="str">
            <v/>
          </cell>
          <cell r="B509" t="str">
            <v>SPECIAL GRANT FUND Expenditure Totals</v>
          </cell>
          <cell r="C509">
            <v>2810424.32</v>
          </cell>
          <cell r="D509">
            <v>917878.9</v>
          </cell>
          <cell r="E509">
            <v>2715095.6</v>
          </cell>
          <cell r="F509">
            <v>1671355.2199999997</v>
          </cell>
        </row>
        <row r="510">
          <cell r="A510" t="str">
            <v xml:space="preserve"> </v>
          </cell>
        </row>
        <row r="511">
          <cell r="A511" t="str">
            <v>EM-2130-000</v>
          </cell>
          <cell r="B511" t="str">
            <v>REFUSE COLLECTION - COLLECTION FEES</v>
          </cell>
          <cell r="C511">
            <v>2504727.4700000002</v>
          </cell>
          <cell r="D511">
            <v>1398188</v>
          </cell>
          <cell r="E511">
            <v>2524261.37</v>
          </cell>
          <cell r="F511">
            <v>1940590.51</v>
          </cell>
        </row>
        <row r="512">
          <cell r="A512" t="str">
            <v>EM-2138-000</v>
          </cell>
          <cell r="B512" t="str">
            <v>REFUSE PENALTIES</v>
          </cell>
          <cell r="C512">
            <v>45000</v>
          </cell>
          <cell r="D512">
            <v>31462.9</v>
          </cell>
          <cell r="E512">
            <v>43000</v>
          </cell>
          <cell r="F512">
            <v>29965.52</v>
          </cell>
        </row>
        <row r="513">
          <cell r="A513" t="str">
            <v>EM-2140-000</v>
          </cell>
          <cell r="B513" t="str">
            <v>REFUSE COLLECTION - INTEREST EARNINGS</v>
          </cell>
          <cell r="C513">
            <v>0</v>
          </cell>
          <cell r="D513">
            <v>0</v>
          </cell>
          <cell r="E513">
            <v>3000</v>
          </cell>
          <cell r="F513">
            <v>0</v>
          </cell>
        </row>
        <row r="514">
          <cell r="A514" t="str">
            <v>EM-2401-000</v>
          </cell>
          <cell r="B514" t="str">
            <v>REFUSE-INTEREST INCOME</v>
          </cell>
          <cell r="C514">
            <v>2500</v>
          </cell>
          <cell r="D514">
            <v>2679.91</v>
          </cell>
          <cell r="E514">
            <v>0</v>
          </cell>
          <cell r="F514">
            <v>10617.32</v>
          </cell>
        </row>
        <row r="515">
          <cell r="A515" t="str">
            <v>EM-2770-000</v>
          </cell>
          <cell r="B515" t="str">
            <v>UNCLASSIFIED</v>
          </cell>
          <cell r="C515">
            <v>0</v>
          </cell>
          <cell r="D515">
            <v>0</v>
          </cell>
          <cell r="E515">
            <v>0</v>
          </cell>
          <cell r="F515">
            <v>41720.9</v>
          </cell>
        </row>
        <row r="516">
          <cell r="A516" t="str">
            <v/>
          </cell>
          <cell r="B516" t="str">
            <v>Refuse Revenue Totals</v>
          </cell>
          <cell r="C516">
            <v>2552227.4700000002</v>
          </cell>
          <cell r="D516">
            <v>1432330.8099999998</v>
          </cell>
          <cell r="E516">
            <v>2570261.37</v>
          </cell>
          <cell r="F516">
            <v>2022894.25</v>
          </cell>
        </row>
        <row r="517">
          <cell r="A517" t="str">
            <v xml:space="preserve"> </v>
          </cell>
        </row>
        <row r="518">
          <cell r="A518" t="str">
            <v>EM-8160-0-000</v>
          </cell>
          <cell r="B518" t="str">
            <v>REFUSE COLLECTION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</row>
        <row r="519">
          <cell r="A519" t="str">
            <v>EM-8160-1-000</v>
          </cell>
          <cell r="B519" t="str">
            <v>REFUSE COLLECTION PERSONAL SERVICES</v>
          </cell>
          <cell r="C519">
            <v>591500</v>
          </cell>
          <cell r="D519">
            <v>450320.1</v>
          </cell>
          <cell r="E519">
            <v>647327.44999999995</v>
          </cell>
          <cell r="F519">
            <v>647327.44999999995</v>
          </cell>
        </row>
        <row r="520">
          <cell r="A520" t="str">
            <v>EM-8160-2-114</v>
          </cell>
          <cell r="B520" t="str">
            <v>REFUSE-EQUIP-COMPUTER/EQUIPMENT</v>
          </cell>
          <cell r="C520">
            <v>750</v>
          </cell>
          <cell r="D520">
            <v>0</v>
          </cell>
          <cell r="E520">
            <v>0</v>
          </cell>
          <cell r="F520">
            <v>0</v>
          </cell>
        </row>
        <row r="521">
          <cell r="A521" t="str">
            <v>EM-8160-4-022</v>
          </cell>
          <cell r="B521" t="str">
            <v>REFUSE-FISCAL AGENT FEES</v>
          </cell>
          <cell r="C521">
            <v>0</v>
          </cell>
          <cell r="D521">
            <v>2346.54</v>
          </cell>
          <cell r="E521">
            <v>1036.49</v>
          </cell>
          <cell r="F521">
            <v>1036.49</v>
          </cell>
        </row>
        <row r="522">
          <cell r="A522" t="str">
            <v>EM-8160-4-103</v>
          </cell>
          <cell r="B522" t="str">
            <v>REFUSE-MAIL/PSTG/FEDEX</v>
          </cell>
          <cell r="C522">
            <v>10000</v>
          </cell>
          <cell r="D522">
            <v>6665.18</v>
          </cell>
          <cell r="E522">
            <v>15163.96</v>
          </cell>
          <cell r="F522">
            <v>15163.96</v>
          </cell>
        </row>
        <row r="523">
          <cell r="A523" t="str">
            <v>EM-8160-4-133</v>
          </cell>
          <cell r="B523" t="str">
            <v>REFUSE-COMPUTER MAINT&amp;SFTWR</v>
          </cell>
          <cell r="C523">
            <v>1000</v>
          </cell>
          <cell r="D523">
            <v>1400.12</v>
          </cell>
          <cell r="E523">
            <v>2091.71</v>
          </cell>
          <cell r="F523">
            <v>2091.71</v>
          </cell>
        </row>
        <row r="524">
          <cell r="A524" t="str">
            <v>EM-8160-4-240</v>
          </cell>
          <cell r="B524" t="str">
            <v>REFUSE-VEHICLE REPAIRS</v>
          </cell>
          <cell r="C524">
            <v>20000</v>
          </cell>
          <cell r="D524">
            <v>15016.23</v>
          </cell>
          <cell r="E524">
            <v>20000</v>
          </cell>
          <cell r="F524">
            <v>6940.07</v>
          </cell>
        </row>
        <row r="525">
          <cell r="A525" t="str">
            <v>EM-8160-4-251</v>
          </cell>
          <cell r="B525" t="str">
            <v>REFUSE-TIRES</v>
          </cell>
          <cell r="C525">
            <v>22500</v>
          </cell>
          <cell r="D525">
            <v>20302.03</v>
          </cell>
          <cell r="E525">
            <v>18000</v>
          </cell>
          <cell r="F525">
            <v>17611.88</v>
          </cell>
        </row>
        <row r="526">
          <cell r="A526" t="str">
            <v>EM-8160-4-252</v>
          </cell>
          <cell r="B526" t="str">
            <v>REFUSE-RECYCLING BINS</v>
          </cell>
          <cell r="C526">
            <v>2000</v>
          </cell>
          <cell r="D526">
            <v>1305</v>
          </cell>
          <cell r="E526">
            <v>1792.35</v>
          </cell>
          <cell r="F526">
            <v>1792.35</v>
          </cell>
        </row>
        <row r="527">
          <cell r="A527" t="str">
            <v>EM-8160-4-254</v>
          </cell>
          <cell r="B527" t="str">
            <v>REFUSE-REPAIR PARTS</v>
          </cell>
          <cell r="C527">
            <v>17500</v>
          </cell>
          <cell r="D527">
            <v>9073.7000000000007</v>
          </cell>
          <cell r="E527">
            <v>25000</v>
          </cell>
          <cell r="F527">
            <v>15960.22</v>
          </cell>
        </row>
        <row r="528">
          <cell r="A528" t="str">
            <v>EM-8160-4-340</v>
          </cell>
          <cell r="B528" t="str">
            <v>REFUSE-CELLULAR (VERIZON)</v>
          </cell>
          <cell r="C528">
            <v>375</v>
          </cell>
          <cell r="D528">
            <v>281.19</v>
          </cell>
          <cell r="E528">
            <v>374.68</v>
          </cell>
          <cell r="F528">
            <v>374.68</v>
          </cell>
        </row>
        <row r="529">
          <cell r="A529" t="str">
            <v>EM-8160-4-521</v>
          </cell>
          <cell r="B529" t="str">
            <v>REFUSE-PROTECTIVE CLOTHING &amp; EQUIPMENT</v>
          </cell>
          <cell r="C529">
            <v>750</v>
          </cell>
          <cell r="D529">
            <v>714.39</v>
          </cell>
          <cell r="E529">
            <v>439.8</v>
          </cell>
          <cell r="F529">
            <v>439.8</v>
          </cell>
        </row>
        <row r="530">
          <cell r="A530" t="str">
            <v>EM-8160-4-611</v>
          </cell>
          <cell r="B530" t="str">
            <v>REFUSE-BR CTY TIPPING FEE</v>
          </cell>
          <cell r="C530">
            <v>290000</v>
          </cell>
          <cell r="D530">
            <v>197858.35</v>
          </cell>
          <cell r="E530">
            <v>274294.45</v>
          </cell>
          <cell r="F530">
            <v>274294.45</v>
          </cell>
        </row>
        <row r="531">
          <cell r="A531" t="str">
            <v>EM-8160-4-612</v>
          </cell>
          <cell r="B531" t="str">
            <v>REFUSE-DUMP PERMITS</v>
          </cell>
          <cell r="C531">
            <v>500</v>
          </cell>
          <cell r="D531">
            <v>40</v>
          </cell>
          <cell r="E531">
            <v>0</v>
          </cell>
          <cell r="F531">
            <v>0</v>
          </cell>
        </row>
        <row r="532">
          <cell r="A532" t="str">
            <v>EM-8160-4-613</v>
          </cell>
          <cell r="B532" t="str">
            <v>REFUSE-VIOLATION TAGS</v>
          </cell>
          <cell r="C532">
            <v>0</v>
          </cell>
          <cell r="D532">
            <v>292.35000000000002</v>
          </cell>
          <cell r="E532">
            <v>357.08</v>
          </cell>
          <cell r="F532">
            <v>357.08</v>
          </cell>
        </row>
        <row r="533">
          <cell r="A533" t="str">
            <v>EM-8160-4-614</v>
          </cell>
          <cell r="B533" t="str">
            <v>REFUSE-YARDWASTE DISPOSAL</v>
          </cell>
          <cell r="C533">
            <v>8000</v>
          </cell>
          <cell r="D533">
            <v>5961.11</v>
          </cell>
          <cell r="E533">
            <v>5083.3500000000004</v>
          </cell>
          <cell r="F533">
            <v>5083.3500000000004</v>
          </cell>
        </row>
        <row r="534">
          <cell r="A534" t="str">
            <v>EM-8160-4-615</v>
          </cell>
          <cell r="B534" t="str">
            <v>REFUSE-PEST CONTROL</v>
          </cell>
          <cell r="C534">
            <v>0</v>
          </cell>
          <cell r="D534">
            <v>0</v>
          </cell>
          <cell r="E534">
            <v>100</v>
          </cell>
          <cell r="F534">
            <v>100</v>
          </cell>
        </row>
        <row r="535">
          <cell r="A535" t="str">
            <v>EM-8160-4-616</v>
          </cell>
          <cell r="B535" t="str">
            <v>REFUSE-RECYCLE COST</v>
          </cell>
          <cell r="C535">
            <v>70000</v>
          </cell>
          <cell r="D535">
            <v>49024.5</v>
          </cell>
          <cell r="E535">
            <v>62364</v>
          </cell>
          <cell r="F535">
            <v>62364</v>
          </cell>
        </row>
        <row r="536">
          <cell r="A536" t="str">
            <v>EM-8160-4-915</v>
          </cell>
          <cell r="B536" t="str">
            <v>REFUSE-CLOTHING ALLOWANCE-DPW</v>
          </cell>
          <cell r="C536">
            <v>9900</v>
          </cell>
          <cell r="D536">
            <v>10500</v>
          </cell>
          <cell r="E536">
            <v>9900</v>
          </cell>
          <cell r="F536">
            <v>9900</v>
          </cell>
        </row>
        <row r="537">
          <cell r="A537" t="str">
            <v>EM-8160-4-920</v>
          </cell>
          <cell r="B537" t="str">
            <v>REFUSE-CDL RENEWAL &amp; DRUG TESTING</v>
          </cell>
          <cell r="C537">
            <v>0</v>
          </cell>
          <cell r="D537">
            <v>65.63</v>
          </cell>
          <cell r="E537">
            <v>0</v>
          </cell>
          <cell r="F537">
            <v>0</v>
          </cell>
        </row>
        <row r="538">
          <cell r="A538" t="str">
            <v>EM-9010-8-010</v>
          </cell>
          <cell r="B538" t="str">
            <v>REF-EMPLOYEE BENEFIT-NYS RETIREMENT</v>
          </cell>
          <cell r="C538">
            <v>83325.33</v>
          </cell>
          <cell r="D538">
            <v>83325.33</v>
          </cell>
          <cell r="E538">
            <v>68521.14</v>
          </cell>
          <cell r="F538">
            <v>68521.14</v>
          </cell>
        </row>
        <row r="539">
          <cell r="A539" t="str">
            <v>EM-9030-8-030</v>
          </cell>
          <cell r="B539" t="str">
            <v>REF-EMPLOYEE BENEFIT-SOCIAL SECURITY</v>
          </cell>
          <cell r="C539">
            <v>36673</v>
          </cell>
          <cell r="D539">
            <v>27089.06</v>
          </cell>
          <cell r="E539">
            <v>38802.050000000003</v>
          </cell>
          <cell r="F539">
            <v>38802.050000000003</v>
          </cell>
        </row>
        <row r="540">
          <cell r="A540" t="str">
            <v>EM-9035-8-035</v>
          </cell>
          <cell r="B540" t="str">
            <v>REF-EMPLOYEE BENFIT-MEDICARE</v>
          </cell>
          <cell r="C540">
            <v>8576.75</v>
          </cell>
          <cell r="D540">
            <v>6335.5</v>
          </cell>
          <cell r="E540">
            <v>9074.57</v>
          </cell>
          <cell r="F540">
            <v>9074.57</v>
          </cell>
        </row>
        <row r="541">
          <cell r="A541" t="str">
            <v>EM-9040-8-040</v>
          </cell>
          <cell r="B541" t="str">
            <v>REF-EMPLOYEE BENEFIT-WORKERS COMP</v>
          </cell>
          <cell r="C541">
            <v>77215.740000000005</v>
          </cell>
          <cell r="D541">
            <v>59431.519999999997</v>
          </cell>
          <cell r="E541">
            <v>77215.75</v>
          </cell>
          <cell r="F541">
            <v>77215.75</v>
          </cell>
        </row>
        <row r="542">
          <cell r="A542" t="str">
            <v>EM-9060-8-055</v>
          </cell>
          <cell r="B542" t="str">
            <v>REF-EMPLOYEE BENEFIT-MEDICARE REIMBSMNT</v>
          </cell>
          <cell r="C542">
            <v>800</v>
          </cell>
          <cell r="D542">
            <v>599.4</v>
          </cell>
          <cell r="E542">
            <v>799.2</v>
          </cell>
          <cell r="F542">
            <v>799.2</v>
          </cell>
        </row>
        <row r="543">
          <cell r="A543" t="str">
            <v>EM-9060-8-060</v>
          </cell>
          <cell r="B543" t="str">
            <v>REF-EMPLOYEE BENEFIT-HOS/MED/DNTL INS</v>
          </cell>
          <cell r="C543">
            <v>215247.2</v>
          </cell>
          <cell r="D543">
            <v>145137.64000000001</v>
          </cell>
          <cell r="E543">
            <v>295502.92</v>
          </cell>
          <cell r="F543">
            <v>167029.29</v>
          </cell>
        </row>
        <row r="544">
          <cell r="A544" t="str">
            <v>EM-9060-8-065</v>
          </cell>
          <cell r="B544" t="str">
            <v>REF-EMPLOYEEBENEFIT-HOS/MED/DNTL-RETIREE</v>
          </cell>
          <cell r="C544">
            <v>176684.41</v>
          </cell>
          <cell r="D544">
            <v>140693.48000000001</v>
          </cell>
          <cell r="E544">
            <v>158388.09</v>
          </cell>
          <cell r="F544">
            <v>158388.09</v>
          </cell>
        </row>
        <row r="545">
          <cell r="A545" t="str">
            <v>EM-9901-9-000</v>
          </cell>
          <cell r="B545" t="str">
            <v>INTERFUND TRANSFER - DEBT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</row>
        <row r="546">
          <cell r="A546" t="str">
            <v>EM-9901-9-010</v>
          </cell>
          <cell r="B546" t="str">
            <v>REF-TO-CAP BAN PAYMENT</v>
          </cell>
          <cell r="C546">
            <v>300886.90999999997</v>
          </cell>
          <cell r="D546">
            <v>300886.90999999997</v>
          </cell>
          <cell r="E546">
            <v>192878.2</v>
          </cell>
          <cell r="F546">
            <v>192878.2</v>
          </cell>
        </row>
        <row r="547">
          <cell r="A547" t="str">
            <v>EM-9910-9-000</v>
          </cell>
          <cell r="B547" t="str">
            <v>INTERFUND TRANSFERS - SERVICES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</row>
        <row r="548">
          <cell r="A548" t="str">
            <v>EM-9910-9-075</v>
          </cell>
          <cell r="B548" t="str">
            <v>REF-TO-GEN SERVICES &amp; LIAB INS</v>
          </cell>
          <cell r="C548">
            <v>492218.13</v>
          </cell>
          <cell r="D548">
            <v>0</v>
          </cell>
          <cell r="E548">
            <v>374375.93</v>
          </cell>
          <cell r="F548">
            <v>374375.93</v>
          </cell>
        </row>
        <row r="549">
          <cell r="A549" t="str">
            <v>EM-9910-9-260</v>
          </cell>
          <cell r="B549" t="str">
            <v>REF-TO-GEN GAS/OIL/DIESEL</v>
          </cell>
          <cell r="C549">
            <v>75000</v>
          </cell>
          <cell r="D549">
            <v>0</v>
          </cell>
          <cell r="E549">
            <v>67000</v>
          </cell>
          <cell r="F549">
            <v>67000</v>
          </cell>
        </row>
        <row r="550">
          <cell r="A550" t="str">
            <v>EM-9910-9-261</v>
          </cell>
          <cell r="B550" t="str">
            <v>REF-TO-GEN DEF FUEL ADDITIVE</v>
          </cell>
          <cell r="C550">
            <v>0</v>
          </cell>
          <cell r="D550">
            <v>0</v>
          </cell>
          <cell r="E550">
            <v>5000</v>
          </cell>
          <cell r="F550">
            <v>5000</v>
          </cell>
        </row>
        <row r="551">
          <cell r="A551" t="str">
            <v>EM-9910-9-262</v>
          </cell>
          <cell r="B551" t="str">
            <v>REF-TO-GEN MECHANICS TOOLS</v>
          </cell>
          <cell r="C551">
            <v>5825</v>
          </cell>
          <cell r="D551">
            <v>0</v>
          </cell>
          <cell r="E551">
            <v>3000</v>
          </cell>
          <cell r="F551">
            <v>3000</v>
          </cell>
        </row>
        <row r="552">
          <cell r="A552" t="str">
            <v>EM-9950-9-001</v>
          </cell>
          <cell r="B552" t="str">
            <v>REF-TO-CAP INTERFUND</v>
          </cell>
          <cell r="C552">
            <v>35000</v>
          </cell>
          <cell r="D552">
            <v>0</v>
          </cell>
          <cell r="E552">
            <v>196378.2</v>
          </cell>
          <cell r="F552">
            <v>3500</v>
          </cell>
        </row>
        <row r="553">
          <cell r="A553" t="str">
            <v/>
          </cell>
          <cell r="B553" t="str">
            <v>Refuse Expenditure Totals</v>
          </cell>
          <cell r="C553">
            <v>2552227.4699999997</v>
          </cell>
          <cell r="D553">
            <v>1534665.26</v>
          </cell>
          <cell r="E553">
            <v>2570261.37</v>
          </cell>
          <cell r="F553">
            <v>2226421.71</v>
          </cell>
        </row>
        <row r="554">
          <cell r="A554" t="str">
            <v xml:space="preserve"> </v>
          </cell>
        </row>
        <row r="555">
          <cell r="A555" t="str">
            <v>F -2140-000</v>
          </cell>
          <cell r="B555" t="str">
            <v>METERED WATER SALES</v>
          </cell>
          <cell r="C555">
            <v>3427445.07</v>
          </cell>
          <cell r="D555">
            <v>3143414.75</v>
          </cell>
          <cell r="E555">
            <v>3305174.55</v>
          </cell>
          <cell r="F555">
            <v>3900415.34</v>
          </cell>
        </row>
        <row r="556">
          <cell r="A556" t="str">
            <v>F -2144-000</v>
          </cell>
          <cell r="B556" t="str">
            <v>WATER SERVICE CHARGES</v>
          </cell>
          <cell r="C556">
            <v>1000</v>
          </cell>
          <cell r="D556">
            <v>3742.62</v>
          </cell>
          <cell r="E556">
            <v>1000</v>
          </cell>
          <cell r="F556">
            <v>0</v>
          </cell>
        </row>
        <row r="557">
          <cell r="A557" t="str">
            <v>F -2146-000</v>
          </cell>
          <cell r="B557" t="str">
            <v>NEW WATER METERS</v>
          </cell>
          <cell r="C557">
            <v>0</v>
          </cell>
          <cell r="D557">
            <v>2385.14</v>
          </cell>
          <cell r="E557">
            <v>0</v>
          </cell>
          <cell r="F557">
            <v>2785.18</v>
          </cell>
        </row>
        <row r="558">
          <cell r="A558" t="str">
            <v>F -2148-000</v>
          </cell>
          <cell r="B558" t="str">
            <v>INTEREST &amp; PENALTIES ON WATER SALES</v>
          </cell>
          <cell r="C558">
            <v>175000</v>
          </cell>
          <cell r="D558">
            <v>106273.55</v>
          </cell>
          <cell r="E558">
            <v>175000</v>
          </cell>
          <cell r="F558">
            <v>133386.01999999999</v>
          </cell>
        </row>
        <row r="559">
          <cell r="A559" t="str">
            <v>F -2378-000</v>
          </cell>
          <cell r="B559" t="str">
            <v>WATER SERVICE OTHER GOVERNMENTS</v>
          </cell>
          <cell r="C559">
            <v>600000</v>
          </cell>
          <cell r="D559">
            <v>605906.66</v>
          </cell>
          <cell r="E559">
            <v>400000</v>
          </cell>
          <cell r="F559">
            <v>854602.57</v>
          </cell>
        </row>
        <row r="560">
          <cell r="A560" t="str">
            <v>F -2401-000</v>
          </cell>
          <cell r="B560" t="str">
            <v>INTEREST EARNINGS</v>
          </cell>
          <cell r="C560">
            <v>3500</v>
          </cell>
          <cell r="D560">
            <v>12997.44</v>
          </cell>
          <cell r="E560">
            <v>3500</v>
          </cell>
          <cell r="F560">
            <v>15038.73</v>
          </cell>
        </row>
        <row r="561">
          <cell r="A561" t="str">
            <v>F -2590-000</v>
          </cell>
          <cell r="B561" t="str">
            <v>WATER PERMITS</v>
          </cell>
          <cell r="C561">
            <v>100</v>
          </cell>
          <cell r="D561">
            <v>90</v>
          </cell>
          <cell r="E561">
            <v>100</v>
          </cell>
          <cell r="F561">
            <v>110</v>
          </cell>
        </row>
        <row r="562">
          <cell r="A562" t="str">
            <v>F -2650-000</v>
          </cell>
          <cell r="B562" t="str">
            <v>SALE OF SCRAP &amp; EXCESS MATERIALS</v>
          </cell>
          <cell r="C562">
            <v>0</v>
          </cell>
          <cell r="D562">
            <v>20000</v>
          </cell>
          <cell r="E562">
            <v>0</v>
          </cell>
          <cell r="F562">
            <v>0</v>
          </cell>
        </row>
        <row r="563">
          <cell r="A563" t="str">
            <v>F -2770-000</v>
          </cell>
          <cell r="B563" t="str">
            <v>UNCLASSIFIED</v>
          </cell>
          <cell r="C563">
            <v>0</v>
          </cell>
          <cell r="D563">
            <v>575</v>
          </cell>
          <cell r="E563">
            <v>400500</v>
          </cell>
          <cell r="F563">
            <v>0</v>
          </cell>
        </row>
        <row r="564">
          <cell r="A564" t="str">
            <v/>
          </cell>
          <cell r="B564" t="str">
            <v>Water Revenue Totals</v>
          </cell>
          <cell r="C564">
            <v>4207045.07</v>
          </cell>
          <cell r="D564">
            <v>3895385.16</v>
          </cell>
          <cell r="E564">
            <v>4285274.55</v>
          </cell>
          <cell r="F564">
            <v>4906337.8400000008</v>
          </cell>
        </row>
        <row r="565">
          <cell r="A565" t="str">
            <v xml:space="preserve"> </v>
          </cell>
        </row>
        <row r="566">
          <cell r="A566" t="str">
            <v>F -1910-0-000</v>
          </cell>
          <cell r="B566" t="str">
            <v>UNALLOCATED INSURANCE: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</row>
        <row r="567">
          <cell r="A567" t="str">
            <v>F -1910-4-310</v>
          </cell>
          <cell r="B567" t="str">
            <v>WATER-UNALLOCATED INSUANCE</v>
          </cell>
          <cell r="C567">
            <v>100000</v>
          </cell>
          <cell r="D567">
            <v>13842</v>
          </cell>
          <cell r="E567">
            <v>105000</v>
          </cell>
          <cell r="F567">
            <v>17006</v>
          </cell>
        </row>
        <row r="568">
          <cell r="A568" t="str">
            <v>F -8310-0-000</v>
          </cell>
          <cell r="B568" t="str">
            <v>WATER CENTRAL CTRL: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</row>
        <row r="569">
          <cell r="A569" t="str">
            <v>F -8310-1-000</v>
          </cell>
          <cell r="B569" t="str">
            <v>ADMINISTRATION PERS SERVICES</v>
          </cell>
          <cell r="C569">
            <v>153400</v>
          </cell>
          <cell r="D569">
            <v>106550.86</v>
          </cell>
          <cell r="E569">
            <v>142382.25</v>
          </cell>
          <cell r="F569">
            <v>142382.25</v>
          </cell>
        </row>
        <row r="570">
          <cell r="A570" t="str">
            <v>F -8310-2-110</v>
          </cell>
          <cell r="B570" t="str">
            <v>WATER ADMIN-EQUIP-COPIER/PRINTER</v>
          </cell>
          <cell r="C570">
            <v>0</v>
          </cell>
          <cell r="D570">
            <v>0</v>
          </cell>
          <cell r="E570">
            <v>0</v>
          </cell>
          <cell r="F570">
            <v>0.48</v>
          </cell>
        </row>
        <row r="571">
          <cell r="A571" t="str">
            <v>F -8310-2-114</v>
          </cell>
          <cell r="B571" t="str">
            <v>WATER ADMIN-EQUIP-COMPUTERS</v>
          </cell>
          <cell r="C571">
            <v>0</v>
          </cell>
          <cell r="D571">
            <v>0</v>
          </cell>
          <cell r="E571">
            <v>2063</v>
          </cell>
          <cell r="F571">
            <v>2063</v>
          </cell>
        </row>
        <row r="572">
          <cell r="A572" t="str">
            <v>F -8310-4-022</v>
          </cell>
          <cell r="B572" t="str">
            <v>WATER ADMIN-CONSULTANT</v>
          </cell>
          <cell r="C572">
            <v>0</v>
          </cell>
          <cell r="D572">
            <v>11141.63</v>
          </cell>
          <cell r="E572">
            <v>3222.83</v>
          </cell>
          <cell r="F572">
            <v>3222.83</v>
          </cell>
        </row>
        <row r="573">
          <cell r="A573" t="str">
            <v>F -8310-4-023</v>
          </cell>
          <cell r="B573" t="str">
            <v>WATER ADMIN-CONSULTING-ENGINEERING</v>
          </cell>
          <cell r="C573">
            <v>0</v>
          </cell>
          <cell r="D573">
            <v>0</v>
          </cell>
          <cell r="E573">
            <v>4322.6899999999996</v>
          </cell>
          <cell r="F573">
            <v>4322.6899999999996</v>
          </cell>
        </row>
        <row r="574">
          <cell r="A574" t="str">
            <v>F -8310-4-036</v>
          </cell>
          <cell r="B574" t="str">
            <v>WATER ADMIN-DUES &amp; MEMBERSHIPS</v>
          </cell>
          <cell r="C574">
            <v>2950</v>
          </cell>
          <cell r="D574">
            <v>2592</v>
          </cell>
          <cell r="E574">
            <v>2410</v>
          </cell>
          <cell r="F574">
            <v>2410</v>
          </cell>
        </row>
        <row r="575">
          <cell r="A575" t="str">
            <v>F -8310-4-065</v>
          </cell>
          <cell r="B575" t="str">
            <v>WATER ADMIN-MISCELLANEOUS</v>
          </cell>
          <cell r="C575">
            <v>250</v>
          </cell>
          <cell r="D575">
            <v>239.88</v>
          </cell>
          <cell r="E575">
            <v>0</v>
          </cell>
          <cell r="F575">
            <v>0</v>
          </cell>
        </row>
        <row r="576">
          <cell r="A576" t="str">
            <v>F -8310-4-101</v>
          </cell>
          <cell r="B576" t="str">
            <v>WATER ADMIN-OFFICE SUPPLIES</v>
          </cell>
          <cell r="C576">
            <v>1365</v>
          </cell>
          <cell r="D576">
            <v>112.27</v>
          </cell>
          <cell r="E576">
            <v>1084.6199999999999</v>
          </cell>
          <cell r="F576">
            <v>1084.6199999999999</v>
          </cell>
        </row>
        <row r="577">
          <cell r="A577" t="str">
            <v>F -8310-4-103</v>
          </cell>
          <cell r="B577" t="str">
            <v>WATER ADMIN-MAIL/PSTG/FEDEX</v>
          </cell>
          <cell r="C577">
            <v>9385</v>
          </cell>
          <cell r="D577">
            <v>9153.93</v>
          </cell>
          <cell r="E577">
            <v>7500</v>
          </cell>
          <cell r="F577">
            <v>7500</v>
          </cell>
        </row>
        <row r="578">
          <cell r="A578" t="str">
            <v>F -8310-4-105</v>
          </cell>
          <cell r="B578" t="str">
            <v>WATER ADMIN-STATIONARY &amp; PRINTING</v>
          </cell>
          <cell r="C578">
            <v>3500</v>
          </cell>
          <cell r="D578">
            <v>3117.76</v>
          </cell>
          <cell r="E578">
            <v>1829.48</v>
          </cell>
          <cell r="F578">
            <v>1829.48</v>
          </cell>
        </row>
        <row r="579">
          <cell r="A579" t="str">
            <v>F -8310-4-126</v>
          </cell>
          <cell r="B579" t="str">
            <v>WATER ADMIN-INTERNET ACCESS (CQ SIMPLE)</v>
          </cell>
          <cell r="C579">
            <v>0</v>
          </cell>
          <cell r="D579">
            <v>219.3</v>
          </cell>
          <cell r="E579">
            <v>146.19999999999999</v>
          </cell>
          <cell r="F579">
            <v>146.19999999999999</v>
          </cell>
        </row>
        <row r="580">
          <cell r="A580" t="str">
            <v>F -8310-4-133</v>
          </cell>
          <cell r="B580" t="str">
            <v>WATER ADMIN-COMPUTER-MAINTAGREE/LICENSE</v>
          </cell>
          <cell r="C580">
            <v>59500</v>
          </cell>
          <cell r="D580">
            <v>37261.21</v>
          </cell>
          <cell r="E580">
            <v>42150</v>
          </cell>
          <cell r="F580">
            <v>40399.57</v>
          </cell>
        </row>
        <row r="581">
          <cell r="A581" t="str">
            <v>F -8310-4-339</v>
          </cell>
          <cell r="B581" t="str">
            <v>WATER ADMIN-TELEPHONE REPAIR SYSTEM</v>
          </cell>
          <cell r="C581">
            <v>600</v>
          </cell>
          <cell r="D581">
            <v>447.97</v>
          </cell>
          <cell r="E581">
            <v>420</v>
          </cell>
          <cell r="F581">
            <v>420</v>
          </cell>
        </row>
        <row r="582">
          <cell r="A582" t="str">
            <v>F -8310-4-340</v>
          </cell>
          <cell r="B582" t="str">
            <v>WATER ADMIN-TELEPHONE/CELLULAR (VERIZON)</v>
          </cell>
          <cell r="C582">
            <v>5500</v>
          </cell>
          <cell r="D582">
            <v>3859.68</v>
          </cell>
          <cell r="E582">
            <v>5113.8</v>
          </cell>
          <cell r="F582">
            <v>5113.8</v>
          </cell>
        </row>
        <row r="583">
          <cell r="A583" t="str">
            <v>F -8310-4-341</v>
          </cell>
          <cell r="B583" t="str">
            <v>WATER ADMIN-TELEPHONES (NEXTIVA/RINGSQ)</v>
          </cell>
          <cell r="C583">
            <v>4500</v>
          </cell>
          <cell r="D583">
            <v>2785.58</v>
          </cell>
          <cell r="E583">
            <v>3886.88</v>
          </cell>
          <cell r="F583">
            <v>3886.88</v>
          </cell>
        </row>
        <row r="584">
          <cell r="A584" t="str">
            <v>F -8310-4-930</v>
          </cell>
          <cell r="B584" t="str">
            <v>WATER ADMIN-CONF/MLG/ED</v>
          </cell>
          <cell r="C584">
            <v>700</v>
          </cell>
          <cell r="D584">
            <v>330</v>
          </cell>
          <cell r="E584">
            <v>5920</v>
          </cell>
          <cell r="F584">
            <v>5920</v>
          </cell>
        </row>
        <row r="585">
          <cell r="A585" t="str">
            <v>F -8310-4-931</v>
          </cell>
          <cell r="B585" t="str">
            <v>WATER ADMIN-CLASS A/B/D CERTS</v>
          </cell>
          <cell r="C585">
            <v>1250</v>
          </cell>
          <cell r="D585">
            <v>1250</v>
          </cell>
          <cell r="E585">
            <v>0</v>
          </cell>
          <cell r="F585">
            <v>0</v>
          </cell>
        </row>
        <row r="586">
          <cell r="A586" t="str">
            <v>F -8320-0-000</v>
          </cell>
          <cell r="B586" t="str">
            <v>WATER EQUIPMENT: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</row>
        <row r="587">
          <cell r="A587" t="str">
            <v>F -8320-1-000</v>
          </cell>
          <cell r="B587" t="str">
            <v>SOURCE OF SUPPLY POWER &amp; PUMP</v>
          </cell>
          <cell r="C587">
            <v>148450</v>
          </cell>
          <cell r="D587">
            <v>116429.11</v>
          </cell>
          <cell r="E587">
            <v>151500</v>
          </cell>
          <cell r="F587">
            <v>147349.9</v>
          </cell>
        </row>
        <row r="588">
          <cell r="A588" t="str">
            <v>F -8320-2-000</v>
          </cell>
          <cell r="B588" t="str">
            <v>SOURCE OF SUPPLY EQUIPMENT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</row>
        <row r="589">
          <cell r="A589" t="str">
            <v>F -8320-2-112</v>
          </cell>
          <cell r="B589" t="str">
            <v>WATER SUPPLY-EQUIP-SERVER</v>
          </cell>
          <cell r="C589">
            <v>25000</v>
          </cell>
          <cell r="D589">
            <v>2478.62</v>
          </cell>
          <cell r="E589">
            <v>0</v>
          </cell>
          <cell r="F589">
            <v>0</v>
          </cell>
        </row>
        <row r="590">
          <cell r="A590" t="str">
            <v>F -8320-2-117</v>
          </cell>
          <cell r="B590" t="str">
            <v>WATER SUPPLY-OFFICE EQUIP/FURNITURE</v>
          </cell>
          <cell r="C590">
            <v>500</v>
          </cell>
          <cell r="D590">
            <v>99.98</v>
          </cell>
          <cell r="E590">
            <v>129.49</v>
          </cell>
          <cell r="F590">
            <v>129.49</v>
          </cell>
        </row>
        <row r="591">
          <cell r="A591" t="str">
            <v>F -8320-2-118</v>
          </cell>
          <cell r="B591" t="str">
            <v>WATER SUPPLY-EQUIP-CLOUD METER READER</v>
          </cell>
          <cell r="C591">
            <v>14000</v>
          </cell>
          <cell r="D591">
            <v>0</v>
          </cell>
          <cell r="E591">
            <v>0</v>
          </cell>
          <cell r="F591">
            <v>0</v>
          </cell>
        </row>
        <row r="592">
          <cell r="A592" t="str">
            <v>F -8320-2-631</v>
          </cell>
          <cell r="B592" t="str">
            <v>WATER SUPPLY-EQUIP-MAG METER (REYNOLDS)</v>
          </cell>
          <cell r="C592">
            <v>15000</v>
          </cell>
          <cell r="D592">
            <v>0</v>
          </cell>
          <cell r="E592">
            <v>0</v>
          </cell>
          <cell r="F592">
            <v>0</v>
          </cell>
        </row>
        <row r="593">
          <cell r="A593" t="str">
            <v>F -8320-2-633</v>
          </cell>
          <cell r="B593" t="str">
            <v>WATER SUPPLY-EQUIP-WELL2 UPGRADE/MAINT</v>
          </cell>
          <cell r="C593">
            <v>0</v>
          </cell>
          <cell r="D593">
            <v>0</v>
          </cell>
          <cell r="E593">
            <v>31200</v>
          </cell>
          <cell r="F593">
            <v>31200</v>
          </cell>
        </row>
        <row r="594">
          <cell r="A594" t="str">
            <v>F -8320-2-634</v>
          </cell>
          <cell r="B594" t="str">
            <v>WATER SUPPLY-EQUIP-WELL3 UPGRADE/MAINT</v>
          </cell>
          <cell r="C594">
            <v>11500</v>
          </cell>
          <cell r="D594">
            <v>0</v>
          </cell>
          <cell r="E594">
            <v>17485</v>
          </cell>
          <cell r="F594">
            <v>17485</v>
          </cell>
        </row>
        <row r="595">
          <cell r="A595" t="str">
            <v>F -8320-2-641</v>
          </cell>
          <cell r="B595" t="str">
            <v>WATER SUPPLY-EQUIP-FAIRVIEW PUMP DRIVE</v>
          </cell>
          <cell r="C595">
            <v>0</v>
          </cell>
          <cell r="D595">
            <v>0</v>
          </cell>
          <cell r="E595">
            <v>22284.63</v>
          </cell>
          <cell r="F595">
            <v>22284.63</v>
          </cell>
        </row>
        <row r="596">
          <cell r="A596" t="str">
            <v>F -8320-2-643</v>
          </cell>
          <cell r="B596" t="str">
            <v>WATER SUPPLY-EQUIP-FENCING/GATES</v>
          </cell>
          <cell r="C596">
            <v>2500</v>
          </cell>
          <cell r="D596">
            <v>0</v>
          </cell>
          <cell r="E596">
            <v>2500</v>
          </cell>
          <cell r="F596">
            <v>0</v>
          </cell>
        </row>
        <row r="597">
          <cell r="A597" t="str">
            <v>F -8320-4-102</v>
          </cell>
          <cell r="B597" t="str">
            <v>WATER SUPPLY-JANITORIAL/CLEANING SUPPLY</v>
          </cell>
          <cell r="C597">
            <v>2000</v>
          </cell>
          <cell r="D597">
            <v>1017.55</v>
          </cell>
          <cell r="E597">
            <v>1958.46</v>
          </cell>
          <cell r="F597">
            <v>1958.46</v>
          </cell>
        </row>
        <row r="598">
          <cell r="A598" t="str">
            <v>F -8320-4-273</v>
          </cell>
          <cell r="B598" t="str">
            <v>WATER SUPPLY-PAINT</v>
          </cell>
          <cell r="C598">
            <v>700</v>
          </cell>
          <cell r="D598">
            <v>0</v>
          </cell>
          <cell r="E598">
            <v>692.04</v>
          </cell>
          <cell r="F598">
            <v>692.04</v>
          </cell>
        </row>
        <row r="599">
          <cell r="A599" t="str">
            <v>F -8320-4-324</v>
          </cell>
          <cell r="B599" t="str">
            <v>WATER SUPPLY-HEAT &amp; ELECTRIC</v>
          </cell>
          <cell r="C599">
            <v>200000</v>
          </cell>
          <cell r="D599">
            <v>180619.44</v>
          </cell>
          <cell r="E599">
            <v>212308.41</v>
          </cell>
          <cell r="F599">
            <v>212308.41</v>
          </cell>
        </row>
        <row r="600">
          <cell r="A600" t="str">
            <v>F -8320-4-412</v>
          </cell>
          <cell r="B600" t="str">
            <v>WATER SUPPLY-PLANT &amp; PROPERTY REPAIRS</v>
          </cell>
          <cell r="C600">
            <v>10000</v>
          </cell>
          <cell r="D600">
            <v>695.57</v>
          </cell>
          <cell r="E600">
            <v>8652.7099999999991</v>
          </cell>
          <cell r="F600">
            <v>8652.7099999999991</v>
          </cell>
        </row>
        <row r="601">
          <cell r="A601" t="str">
            <v>F -8320-4-413</v>
          </cell>
          <cell r="B601" t="str">
            <v>WATER SUPPLY-PLANT &amp; EQUIPMENT REPAIRS</v>
          </cell>
          <cell r="C601">
            <v>49250</v>
          </cell>
          <cell r="D601">
            <v>5447.01</v>
          </cell>
          <cell r="E601">
            <v>51559.5</v>
          </cell>
          <cell r="F601">
            <v>13106.54</v>
          </cell>
        </row>
        <row r="602">
          <cell r="A602" t="str">
            <v>F -8320-4-414</v>
          </cell>
          <cell r="B602" t="str">
            <v>WATER SUPPLY-BLDG MAINT/INSPEC</v>
          </cell>
          <cell r="C602">
            <v>11600</v>
          </cell>
          <cell r="D602">
            <v>7300</v>
          </cell>
          <cell r="E602">
            <v>10420.73</v>
          </cell>
          <cell r="F602">
            <v>10420.73</v>
          </cell>
        </row>
        <row r="603">
          <cell r="A603" t="str">
            <v>F -8320-4-599</v>
          </cell>
          <cell r="B603" t="str">
            <v>WATER SUPPLY-HVAC CONTRACT</v>
          </cell>
          <cell r="C603">
            <v>0</v>
          </cell>
          <cell r="D603">
            <v>0</v>
          </cell>
          <cell r="E603">
            <v>14461</v>
          </cell>
          <cell r="F603">
            <v>14461</v>
          </cell>
        </row>
        <row r="604">
          <cell r="A604" t="str">
            <v>F -8320-4-602</v>
          </cell>
          <cell r="B604" t="str">
            <v>WATER SUPPLY-SCADA MAINTENANCE</v>
          </cell>
          <cell r="C604">
            <v>0</v>
          </cell>
          <cell r="D604">
            <v>0</v>
          </cell>
          <cell r="E604">
            <v>5300</v>
          </cell>
          <cell r="F604">
            <v>5300</v>
          </cell>
        </row>
        <row r="605">
          <cell r="A605" t="str">
            <v>F -8320-4-642</v>
          </cell>
          <cell r="B605" t="str">
            <v>WATER SUPPLY-GENERATOR MAINTENANCE</v>
          </cell>
          <cell r="C605">
            <v>4650</v>
          </cell>
          <cell r="D605">
            <v>4622</v>
          </cell>
          <cell r="E605">
            <v>11000</v>
          </cell>
          <cell r="F605">
            <v>3482</v>
          </cell>
        </row>
        <row r="606">
          <cell r="A606" t="str">
            <v>F -8320-4-646</v>
          </cell>
          <cell r="B606" t="str">
            <v>WATER SUPPLY-WATER SAMPLES</v>
          </cell>
          <cell r="C606">
            <v>55000</v>
          </cell>
          <cell r="D606">
            <v>32203.24</v>
          </cell>
          <cell r="E606">
            <v>50624.25</v>
          </cell>
          <cell r="F606">
            <v>50624.25</v>
          </cell>
        </row>
        <row r="607">
          <cell r="A607" t="str">
            <v>F -8320-4-647</v>
          </cell>
          <cell r="B607" t="str">
            <v>WATER SUPPLY-CALCI-QUEST</v>
          </cell>
          <cell r="C607">
            <v>80000</v>
          </cell>
          <cell r="D607">
            <v>43866.080000000002</v>
          </cell>
          <cell r="E607">
            <v>71328.11</v>
          </cell>
          <cell r="F607">
            <v>71328.11</v>
          </cell>
        </row>
        <row r="608">
          <cell r="A608" t="str">
            <v>F -8320-4-655</v>
          </cell>
          <cell r="B608" t="str">
            <v>WATER SUPPLY-CHLORINE</v>
          </cell>
          <cell r="C608">
            <v>52000</v>
          </cell>
          <cell r="D608">
            <v>30321.5</v>
          </cell>
          <cell r="E608">
            <v>50000</v>
          </cell>
          <cell r="F608">
            <v>38647.15</v>
          </cell>
        </row>
        <row r="609">
          <cell r="A609" t="str">
            <v>F -8320-4-656</v>
          </cell>
          <cell r="B609" t="str">
            <v>WATER SUPPLY-BROOME CO CHLORINE</v>
          </cell>
          <cell r="C609">
            <v>1500</v>
          </cell>
          <cell r="D609">
            <v>352</v>
          </cell>
          <cell r="E609">
            <v>1500</v>
          </cell>
          <cell r="F609">
            <v>0</v>
          </cell>
        </row>
        <row r="610">
          <cell r="A610" t="str">
            <v>F -8320-4-902</v>
          </cell>
          <cell r="B610" t="str">
            <v>WATER SUPPLY-BC SCADA</v>
          </cell>
          <cell r="C610">
            <v>2500</v>
          </cell>
          <cell r="D610">
            <v>0</v>
          </cell>
          <cell r="E610">
            <v>706.19</v>
          </cell>
          <cell r="F610">
            <v>562.5</v>
          </cell>
        </row>
        <row r="611">
          <cell r="A611" t="str">
            <v>F -8320-4-912</v>
          </cell>
          <cell r="B611" t="str">
            <v>WATER SUPPLY-BC PLANT REPAIRS</v>
          </cell>
          <cell r="C611">
            <v>2500</v>
          </cell>
          <cell r="D611">
            <v>0</v>
          </cell>
          <cell r="E611">
            <v>72.959999999999994</v>
          </cell>
          <cell r="F611">
            <v>72.959999999999994</v>
          </cell>
        </row>
        <row r="612">
          <cell r="A612" t="str">
            <v>F -8320-4-913</v>
          </cell>
          <cell r="B612" t="str">
            <v>WATER SUPPLY-BC EQUIPMENT REPAIRS</v>
          </cell>
          <cell r="C612">
            <v>5000</v>
          </cell>
          <cell r="D612">
            <v>0</v>
          </cell>
          <cell r="E612">
            <v>0</v>
          </cell>
          <cell r="F612">
            <v>0</v>
          </cell>
        </row>
        <row r="613">
          <cell r="A613" t="str">
            <v>F -8320-4-943</v>
          </cell>
          <cell r="B613" t="str">
            <v>WATER SUPPLY-BC AIRPORT TANK SERVICE</v>
          </cell>
          <cell r="C613">
            <v>700</v>
          </cell>
          <cell r="D613">
            <v>0</v>
          </cell>
          <cell r="E613">
            <v>0</v>
          </cell>
          <cell r="F613">
            <v>0</v>
          </cell>
        </row>
        <row r="614">
          <cell r="A614" t="str">
            <v>F -8320-4-973</v>
          </cell>
          <cell r="B614" t="str">
            <v>WATER SUPPLY-TOU PAINT &amp; PROTECT</v>
          </cell>
          <cell r="C614">
            <v>10000</v>
          </cell>
          <cell r="D614">
            <v>0</v>
          </cell>
          <cell r="E614">
            <v>0</v>
          </cell>
          <cell r="F614">
            <v>0</v>
          </cell>
        </row>
        <row r="615">
          <cell r="A615" t="str">
            <v>F -8340-0-000</v>
          </cell>
          <cell r="B615" t="str">
            <v>WATER TRANSFER &amp; DISTRIBUTION: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</row>
        <row r="616">
          <cell r="A616" t="str">
            <v>F -8340-1-000</v>
          </cell>
          <cell r="B616" t="str">
            <v>TRANS. &amp; DIST. PERS. SERVICES</v>
          </cell>
          <cell r="C616">
            <v>508500</v>
          </cell>
          <cell r="D616">
            <v>359558.98</v>
          </cell>
          <cell r="E616">
            <v>470000</v>
          </cell>
          <cell r="F616">
            <v>433849.1</v>
          </cell>
        </row>
        <row r="617">
          <cell r="A617" t="str">
            <v>F -8340-2-260</v>
          </cell>
          <cell r="B617" t="str">
            <v>WATER DIST-EQUIP-HAND HELD CORRELATOR</v>
          </cell>
          <cell r="C617">
            <v>1350</v>
          </cell>
          <cell r="D617">
            <v>1350</v>
          </cell>
          <cell r="E617">
            <v>5000</v>
          </cell>
          <cell r="F617">
            <v>4575.45</v>
          </cell>
        </row>
        <row r="618">
          <cell r="A618" t="str">
            <v>F -8340-2-261</v>
          </cell>
          <cell r="B618" t="str">
            <v>WATER DIST-EQUIP-WARNING DEVICES</v>
          </cell>
          <cell r="C618">
            <v>500</v>
          </cell>
          <cell r="D618">
            <v>0</v>
          </cell>
          <cell r="E618">
            <v>500</v>
          </cell>
          <cell r="F618">
            <v>0</v>
          </cell>
        </row>
        <row r="619">
          <cell r="A619" t="str">
            <v>F -8340-2-262</v>
          </cell>
          <cell r="B619" t="str">
            <v>WATER DIST-EQUIP-SECURITY EQUIPMENT</v>
          </cell>
          <cell r="C619">
            <v>15000</v>
          </cell>
          <cell r="D619">
            <v>14487</v>
          </cell>
          <cell r="E619">
            <v>15000</v>
          </cell>
          <cell r="F619">
            <v>13559</v>
          </cell>
        </row>
        <row r="620">
          <cell r="A620" t="str">
            <v>F -8340-2-321</v>
          </cell>
          <cell r="B620" t="str">
            <v>WATER DIST-EQUIP-PICK-UP TRUCK</v>
          </cell>
          <cell r="C620">
            <v>0</v>
          </cell>
          <cell r="D620">
            <v>0</v>
          </cell>
          <cell r="E620">
            <v>63000</v>
          </cell>
          <cell r="F620">
            <v>62009.43</v>
          </cell>
        </row>
        <row r="621">
          <cell r="A621" t="str">
            <v>F -8340-2-403</v>
          </cell>
          <cell r="B621" t="str">
            <v>WATER DIST-EQUIP-DUMP TRUCK</v>
          </cell>
          <cell r="C621">
            <v>0</v>
          </cell>
          <cell r="D621">
            <v>0</v>
          </cell>
          <cell r="E621">
            <v>679.21</v>
          </cell>
          <cell r="F621">
            <v>679.21</v>
          </cell>
        </row>
        <row r="622">
          <cell r="A622" t="str">
            <v>F -8340-2-502</v>
          </cell>
          <cell r="B622" t="str">
            <v>WATER DIST-EQUIP-SMALL TOOLS</v>
          </cell>
          <cell r="C622">
            <v>6850</v>
          </cell>
          <cell r="D622">
            <v>4121.2700000000004</v>
          </cell>
          <cell r="E622">
            <v>7000</v>
          </cell>
          <cell r="F622">
            <v>4796.8100000000004</v>
          </cell>
        </row>
        <row r="623">
          <cell r="A623" t="str">
            <v>F -8340-2-503</v>
          </cell>
          <cell r="B623" t="str">
            <v>WATER DIST-EQUIP-SMALL EQUIPMENT</v>
          </cell>
          <cell r="C623">
            <v>10000</v>
          </cell>
          <cell r="D623">
            <v>7764.85</v>
          </cell>
          <cell r="E623">
            <v>0</v>
          </cell>
          <cell r="F623">
            <v>0</v>
          </cell>
        </row>
        <row r="624">
          <cell r="A624" t="str">
            <v>F -8340-2-610</v>
          </cell>
          <cell r="B624" t="str">
            <v>WATER DIST-EQUIP-METERS</v>
          </cell>
          <cell r="C624">
            <v>28000</v>
          </cell>
          <cell r="D624">
            <v>11034.25</v>
          </cell>
          <cell r="E624">
            <v>28000</v>
          </cell>
          <cell r="F624">
            <v>2921.3</v>
          </cell>
        </row>
        <row r="625">
          <cell r="A625" t="str">
            <v>F -8340-4-153</v>
          </cell>
          <cell r="B625" t="str">
            <v>WATER DIST-EQUIP RENTAL</v>
          </cell>
          <cell r="C625">
            <v>5000</v>
          </cell>
          <cell r="D625">
            <v>2349.4</v>
          </cell>
          <cell r="E625">
            <v>5000</v>
          </cell>
          <cell r="F625">
            <v>4225.3599999999997</v>
          </cell>
        </row>
        <row r="626">
          <cell r="A626" t="str">
            <v>F -8340-4-214</v>
          </cell>
          <cell r="B626" t="str">
            <v>WATER DIST-CONCRETE REPLACEMENT</v>
          </cell>
          <cell r="C626">
            <v>25000</v>
          </cell>
          <cell r="D626">
            <v>11445</v>
          </cell>
          <cell r="E626">
            <v>25000</v>
          </cell>
          <cell r="F626">
            <v>0</v>
          </cell>
        </row>
        <row r="627">
          <cell r="A627" t="str">
            <v>F -8340-4-240</v>
          </cell>
          <cell r="B627" t="str">
            <v>WATER DIST-VEHICLE REPAIRS</v>
          </cell>
          <cell r="C627">
            <v>30000</v>
          </cell>
          <cell r="D627">
            <v>13799.11</v>
          </cell>
          <cell r="E627">
            <v>46472.18</v>
          </cell>
          <cell r="F627">
            <v>46472.18</v>
          </cell>
        </row>
        <row r="628">
          <cell r="A628" t="str">
            <v>F -8340-4-251</v>
          </cell>
          <cell r="B628" t="str">
            <v>WATER DIST-TIRES</v>
          </cell>
          <cell r="C628">
            <v>4000</v>
          </cell>
          <cell r="D628">
            <v>2032.43</v>
          </cell>
          <cell r="E628">
            <v>5000</v>
          </cell>
          <cell r="F628">
            <v>1655.12</v>
          </cell>
        </row>
        <row r="629">
          <cell r="A629" t="str">
            <v>F -8340-4-260</v>
          </cell>
          <cell r="B629" t="str">
            <v>WATER DIST-GAS/DIESEL FUEL</v>
          </cell>
          <cell r="C629">
            <v>1000</v>
          </cell>
          <cell r="D629">
            <v>98.2</v>
          </cell>
          <cell r="E629">
            <v>2500</v>
          </cell>
          <cell r="F629">
            <v>140.46</v>
          </cell>
        </row>
        <row r="630">
          <cell r="A630" t="str">
            <v>F -8340-4-262</v>
          </cell>
          <cell r="B630" t="str">
            <v>WATER DIST-OIL/GREASE/ANTI-FREEZE</v>
          </cell>
          <cell r="C630">
            <v>1000</v>
          </cell>
          <cell r="D630">
            <v>253.55</v>
          </cell>
          <cell r="E630">
            <v>1000</v>
          </cell>
          <cell r="F630">
            <v>554.14</v>
          </cell>
        </row>
        <row r="631">
          <cell r="A631" t="str">
            <v>F -8340-4-521</v>
          </cell>
          <cell r="B631" t="str">
            <v>WATER DIST-PROTECTIVE CLOTHING &amp; EQUIP</v>
          </cell>
          <cell r="C631">
            <v>1500</v>
          </cell>
          <cell r="D631">
            <v>7779.96</v>
          </cell>
          <cell r="E631">
            <v>1555</v>
          </cell>
          <cell r="F631">
            <v>1466.14</v>
          </cell>
        </row>
        <row r="632">
          <cell r="A632" t="str">
            <v>F -8340-4-611</v>
          </cell>
          <cell r="B632" t="str">
            <v>WATER DIST-HYDRANT PROGRAM</v>
          </cell>
          <cell r="C632">
            <v>25000</v>
          </cell>
          <cell r="D632">
            <v>2750.19</v>
          </cell>
          <cell r="E632">
            <v>30000</v>
          </cell>
          <cell r="F632">
            <v>12361.81</v>
          </cell>
        </row>
        <row r="633">
          <cell r="A633" t="str">
            <v>F -8340-4-614</v>
          </cell>
          <cell r="B633" t="str">
            <v>WATER DIST-LARGE VALVE REPLACEMENT</v>
          </cell>
          <cell r="C633">
            <v>25000</v>
          </cell>
          <cell r="D633">
            <v>4500</v>
          </cell>
          <cell r="E633">
            <v>25000</v>
          </cell>
          <cell r="F633">
            <v>23400</v>
          </cell>
        </row>
        <row r="634">
          <cell r="A634" t="str">
            <v>F -8340-4-617</v>
          </cell>
          <cell r="B634" t="str">
            <v>WATER DIST-WATER MAIN REPLACE MATLS</v>
          </cell>
          <cell r="C634">
            <v>0</v>
          </cell>
          <cell r="D634">
            <v>0</v>
          </cell>
          <cell r="E634">
            <v>15000</v>
          </cell>
          <cell r="F634">
            <v>15000</v>
          </cell>
        </row>
        <row r="635">
          <cell r="A635" t="str">
            <v>F -8340-4-658</v>
          </cell>
          <cell r="B635" t="str">
            <v>WATER DIST-ASPHALT</v>
          </cell>
          <cell r="C635">
            <v>15000</v>
          </cell>
          <cell r="D635">
            <v>8207.6200000000008</v>
          </cell>
          <cell r="E635">
            <v>15000</v>
          </cell>
          <cell r="F635">
            <v>6077.96</v>
          </cell>
        </row>
        <row r="636">
          <cell r="A636" t="str">
            <v>F -8340-4-659</v>
          </cell>
          <cell r="B636" t="str">
            <v>WATER DIST-STONE &amp; GRAVEL</v>
          </cell>
          <cell r="C636">
            <v>25000</v>
          </cell>
          <cell r="D636">
            <v>17488.48</v>
          </cell>
          <cell r="E636">
            <v>30640.83</v>
          </cell>
          <cell r="F636">
            <v>29323.119999999999</v>
          </cell>
        </row>
        <row r="637">
          <cell r="A637" t="str">
            <v>F -8340-4-664</v>
          </cell>
          <cell r="B637" t="str">
            <v>WATER DIST-CAP-WREN STREET TANK</v>
          </cell>
          <cell r="C637">
            <v>0</v>
          </cell>
          <cell r="D637">
            <v>143993.20000000001</v>
          </cell>
          <cell r="E637">
            <v>0</v>
          </cell>
          <cell r="F637">
            <v>0</v>
          </cell>
        </row>
        <row r="638">
          <cell r="A638" t="str">
            <v>F -8340-4-665</v>
          </cell>
          <cell r="B638" t="str">
            <v>WATER DIST-SERVICE PARTS</v>
          </cell>
          <cell r="C638">
            <v>3000</v>
          </cell>
          <cell r="D638">
            <v>1716.85</v>
          </cell>
          <cell r="E638">
            <v>3007.93</v>
          </cell>
          <cell r="F638">
            <v>3007.93</v>
          </cell>
        </row>
        <row r="639">
          <cell r="A639" t="str">
            <v>F -8340-4-675</v>
          </cell>
          <cell r="B639" t="str">
            <v>WATER DIST-DISTRIBUTION SUPPLIES</v>
          </cell>
          <cell r="C639">
            <v>90000</v>
          </cell>
          <cell r="D639">
            <v>48664.86</v>
          </cell>
          <cell r="E639">
            <v>95315.83</v>
          </cell>
          <cell r="F639">
            <v>74357.64</v>
          </cell>
        </row>
        <row r="640">
          <cell r="A640" t="str">
            <v>F -8340-4-901</v>
          </cell>
          <cell r="B640" t="str">
            <v>WATER DIST-EYE CARE ALLOWANCE</v>
          </cell>
          <cell r="C640">
            <v>0</v>
          </cell>
          <cell r="D640">
            <v>550</v>
          </cell>
          <cell r="E640">
            <v>550</v>
          </cell>
          <cell r="F640">
            <v>550</v>
          </cell>
        </row>
        <row r="641">
          <cell r="A641" t="str">
            <v>F -8340-4-915</v>
          </cell>
          <cell r="B641" t="str">
            <v>WATER DIST-CLOTHING ALLOWANCE-DPW</v>
          </cell>
          <cell r="C641">
            <v>9000</v>
          </cell>
          <cell r="D641">
            <v>9900</v>
          </cell>
          <cell r="E641">
            <v>10725</v>
          </cell>
          <cell r="F641">
            <v>10725</v>
          </cell>
        </row>
        <row r="642">
          <cell r="A642" t="str">
            <v>F -8340-4-920</v>
          </cell>
          <cell r="B642" t="str">
            <v>WATER DIST-CDL RENEWALS &amp; TESTING</v>
          </cell>
          <cell r="C642">
            <v>600</v>
          </cell>
          <cell r="D642">
            <v>178.35</v>
          </cell>
          <cell r="E642">
            <v>600</v>
          </cell>
          <cell r="F642">
            <v>226.88</v>
          </cell>
        </row>
        <row r="643">
          <cell r="A643" t="str">
            <v>F -8340-4-930</v>
          </cell>
          <cell r="B643" t="str">
            <v>WATER DIST-CONF/MLG/ED</v>
          </cell>
          <cell r="C643">
            <v>1000</v>
          </cell>
          <cell r="D643">
            <v>700</v>
          </cell>
          <cell r="E643">
            <v>0</v>
          </cell>
          <cell r="F643">
            <v>0</v>
          </cell>
        </row>
        <row r="644">
          <cell r="A644" t="str">
            <v>F -8340-4-976</v>
          </cell>
          <cell r="B644" t="str">
            <v>WATER DIST-CAP-REYNOLDS RD EST TANK</v>
          </cell>
          <cell r="C644">
            <v>0</v>
          </cell>
          <cell r="D644">
            <v>18568</v>
          </cell>
          <cell r="E644">
            <v>0</v>
          </cell>
          <cell r="F644">
            <v>0</v>
          </cell>
        </row>
        <row r="645">
          <cell r="A645" t="str">
            <v>F -8340-4-977</v>
          </cell>
          <cell r="B645" t="str">
            <v>WATER DIST-DEYO HILL RD TANK PAINTING</v>
          </cell>
          <cell r="C645">
            <v>0</v>
          </cell>
          <cell r="D645">
            <v>16345.35</v>
          </cell>
          <cell r="E645">
            <v>0</v>
          </cell>
          <cell r="F645">
            <v>0</v>
          </cell>
        </row>
        <row r="646">
          <cell r="A646" t="str">
            <v>F -8760-0-000</v>
          </cell>
          <cell r="B646" t="str">
            <v>DISASTER RELIEF: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</row>
        <row r="647">
          <cell r="A647" t="str">
            <v>F -8760-4-081</v>
          </cell>
          <cell r="B647" t="str">
            <v>DAMAGE REIMBURSEMENT EXPENSE</v>
          </cell>
          <cell r="C647">
            <v>0</v>
          </cell>
          <cell r="D647">
            <v>0</v>
          </cell>
          <cell r="E647">
            <v>1047.5999999999999</v>
          </cell>
          <cell r="F647">
            <v>1047.5999999999999</v>
          </cell>
        </row>
        <row r="648">
          <cell r="A648" t="str">
            <v>F -9010-8-010</v>
          </cell>
          <cell r="B648" t="str">
            <v>WAT-EMPLOYEE BENEFIT-NYS EMPLOYEE RTRMNT</v>
          </cell>
          <cell r="C648">
            <v>112734.27</v>
          </cell>
          <cell r="D648">
            <v>112734.27</v>
          </cell>
          <cell r="E648">
            <v>85000</v>
          </cell>
          <cell r="F648">
            <v>79941.33</v>
          </cell>
        </row>
        <row r="649">
          <cell r="A649" t="str">
            <v>F -9030-8-030</v>
          </cell>
          <cell r="B649" t="str">
            <v>WAT-EMPLOYEE BENEFIT-SOCIAL SECURITY</v>
          </cell>
          <cell r="C649">
            <v>50241.7</v>
          </cell>
          <cell r="D649">
            <v>34331.07</v>
          </cell>
          <cell r="E649">
            <v>47299.82</v>
          </cell>
          <cell r="F649">
            <v>43015.33</v>
          </cell>
        </row>
        <row r="650">
          <cell r="A650" t="str">
            <v>F -9035-8-035</v>
          </cell>
          <cell r="B650" t="str">
            <v>WAT-EMPLOYEE BENEFIT-MEDICARE</v>
          </cell>
          <cell r="C650">
            <v>11750.07</v>
          </cell>
          <cell r="D650">
            <v>8028.96</v>
          </cell>
          <cell r="E650">
            <v>11062.06</v>
          </cell>
          <cell r="F650">
            <v>10060.09</v>
          </cell>
        </row>
        <row r="651">
          <cell r="A651" t="str">
            <v>F -9040-8-040</v>
          </cell>
          <cell r="B651" t="str">
            <v>WAT-EMPLOYEE BENEFIT-WORKERS COMP</v>
          </cell>
          <cell r="C651">
            <v>33092.46</v>
          </cell>
          <cell r="D651">
            <v>25470.66</v>
          </cell>
          <cell r="E651">
            <v>38984</v>
          </cell>
          <cell r="F651">
            <v>33092.47</v>
          </cell>
        </row>
        <row r="652">
          <cell r="A652" t="str">
            <v>F -9060-8-055</v>
          </cell>
          <cell r="B652" t="str">
            <v>WAT-EMPLOYEE BENEFIT-MEDICAREREIMBURSMNT</v>
          </cell>
          <cell r="C652">
            <v>0</v>
          </cell>
          <cell r="D652">
            <v>0</v>
          </cell>
          <cell r="E652">
            <v>1500</v>
          </cell>
          <cell r="F652">
            <v>0</v>
          </cell>
        </row>
        <row r="653">
          <cell r="A653" t="str">
            <v>F -9060-8-060</v>
          </cell>
          <cell r="B653" t="str">
            <v>WAT-EMPLOYEE BENEFIT-HOS/MED/DNTL INS</v>
          </cell>
          <cell r="C653">
            <v>289584</v>
          </cell>
          <cell r="D653">
            <v>206078.49</v>
          </cell>
          <cell r="E653">
            <v>259922.94</v>
          </cell>
          <cell r="F653">
            <v>221199.19</v>
          </cell>
        </row>
        <row r="654">
          <cell r="A654" t="str">
            <v>F -9060-8-065</v>
          </cell>
          <cell r="B654" t="str">
            <v>WAT-EMPLOYEE BENEFIT-HOS/MED/DNTL-RETIRE</v>
          </cell>
          <cell r="C654">
            <v>196765.72</v>
          </cell>
          <cell r="D654">
            <v>135838.34</v>
          </cell>
          <cell r="E654">
            <v>191687.51</v>
          </cell>
          <cell r="F654">
            <v>187804.72</v>
          </cell>
        </row>
        <row r="655">
          <cell r="A655" t="str">
            <v>F -9901-9-010</v>
          </cell>
          <cell r="B655" t="str">
            <v>WAT-TO-CAP BAN PAYMENTS</v>
          </cell>
          <cell r="C655">
            <v>337418.54</v>
          </cell>
          <cell r="D655">
            <v>452587.99</v>
          </cell>
          <cell r="E655">
            <v>278823.18</v>
          </cell>
          <cell r="F655">
            <v>278823.18</v>
          </cell>
        </row>
        <row r="656">
          <cell r="A656" t="str">
            <v>F -9901-9-015</v>
          </cell>
          <cell r="B656" t="str">
            <v>WAT-TO-DEBT SERVICE</v>
          </cell>
          <cell r="C656">
            <v>182387.5</v>
          </cell>
          <cell r="D656">
            <v>157696.75</v>
          </cell>
          <cell r="E656">
            <v>202896.17</v>
          </cell>
          <cell r="F656">
            <v>202896.17</v>
          </cell>
        </row>
        <row r="657">
          <cell r="A657" t="str">
            <v>F -9901-9-020</v>
          </cell>
          <cell r="B657" t="str">
            <v>WAT-TO-SGF INTERFUND</v>
          </cell>
          <cell r="C657">
            <v>22000</v>
          </cell>
          <cell r="D657">
            <v>22000</v>
          </cell>
          <cell r="E657">
            <v>0</v>
          </cell>
          <cell r="F657">
            <v>0</v>
          </cell>
        </row>
        <row r="658">
          <cell r="A658" t="str">
            <v>F -9910-9-075</v>
          </cell>
          <cell r="B658" t="str">
            <v>WAT-TO-GEN FOR SERVICES &amp; INSURANCE</v>
          </cell>
          <cell r="C658">
            <v>697472.69</v>
          </cell>
          <cell r="D658">
            <v>0</v>
          </cell>
          <cell r="E658">
            <v>431497.98</v>
          </cell>
          <cell r="F658">
            <v>431497.98</v>
          </cell>
        </row>
        <row r="659">
          <cell r="A659" t="str">
            <v>F -9910-9-260</v>
          </cell>
          <cell r="B659" t="str">
            <v>WAT-TO-GEN GAS/DIESEL/OIL</v>
          </cell>
          <cell r="C659">
            <v>40000</v>
          </cell>
          <cell r="D659">
            <v>0</v>
          </cell>
          <cell r="E659">
            <v>33000</v>
          </cell>
          <cell r="F659">
            <v>33000</v>
          </cell>
        </row>
        <row r="660">
          <cell r="A660" t="str">
            <v>F -9910-9-406</v>
          </cell>
          <cell r="B660" t="str">
            <v>WAT-TO-GEN JCI MAINT CONTRACT</v>
          </cell>
          <cell r="C660">
            <v>64373.11</v>
          </cell>
          <cell r="D660">
            <v>0</v>
          </cell>
          <cell r="E660">
            <v>64373.11</v>
          </cell>
          <cell r="F660">
            <v>64373.11</v>
          </cell>
        </row>
        <row r="661">
          <cell r="A661" t="str">
            <v>F -9910-9-407</v>
          </cell>
          <cell r="B661" t="str">
            <v>WAT-TO-GEN MECHANIC TOOLS</v>
          </cell>
          <cell r="C661">
            <v>5825</v>
          </cell>
          <cell r="D661">
            <v>0</v>
          </cell>
          <cell r="E661">
            <v>3000</v>
          </cell>
          <cell r="F661">
            <v>3000</v>
          </cell>
        </row>
        <row r="662">
          <cell r="A662" t="str">
            <v>F -9950-9-001</v>
          </cell>
          <cell r="B662" t="str">
            <v>WAT-TO-CAP INTERFUND</v>
          </cell>
          <cell r="C662">
            <v>284850</v>
          </cell>
          <cell r="D662">
            <v>0</v>
          </cell>
          <cell r="E662">
            <v>834423.18</v>
          </cell>
          <cell r="F662">
            <v>555600</v>
          </cell>
        </row>
        <row r="663">
          <cell r="A663" t="str">
            <v/>
          </cell>
          <cell r="B663" t="str">
            <v>Water Expenditure Totals</v>
          </cell>
          <cell r="C663">
            <v>4207045.0600000005</v>
          </cell>
          <cell r="D663">
            <v>2482759.6000000006</v>
          </cell>
          <cell r="E663">
            <v>4429198.7600000007</v>
          </cell>
          <cell r="F663">
            <v>3785058.8899999997</v>
          </cell>
        </row>
        <row r="664">
          <cell r="A664" t="str">
            <v xml:space="preserve"> </v>
          </cell>
        </row>
        <row r="665">
          <cell r="A665" t="str">
            <v>G -2120-000</v>
          </cell>
          <cell r="B665" t="str">
            <v>SEWER RENTS</v>
          </cell>
          <cell r="C665">
            <v>4301884.95</v>
          </cell>
          <cell r="D665">
            <v>3580777.14</v>
          </cell>
          <cell r="E665">
            <v>5369363.1600000001</v>
          </cell>
          <cell r="F665">
            <v>4365276.55</v>
          </cell>
        </row>
        <row r="666">
          <cell r="A666" t="str">
            <v>G -2122-JST</v>
          </cell>
          <cell r="B666" t="str">
            <v>FLOW CHARGE REBATES</v>
          </cell>
          <cell r="C666">
            <v>2500000</v>
          </cell>
          <cell r="D666">
            <v>1277266</v>
          </cell>
          <cell r="E666">
            <v>2400000</v>
          </cell>
          <cell r="F666">
            <v>3151810.59</v>
          </cell>
        </row>
        <row r="667">
          <cell r="A667" t="str">
            <v>G -2128-000</v>
          </cell>
          <cell r="B667" t="str">
            <v>SEWER PENALTIES</v>
          </cell>
          <cell r="C667">
            <v>100000</v>
          </cell>
          <cell r="D667">
            <v>64307.08</v>
          </cell>
          <cell r="E667">
            <v>100000</v>
          </cell>
          <cell r="F667">
            <v>46144.480000000003</v>
          </cell>
        </row>
        <row r="668">
          <cell r="A668" t="str">
            <v>G -2401-000</v>
          </cell>
          <cell r="B668" t="str">
            <v>INTEREST EARNINGS</v>
          </cell>
          <cell r="C668">
            <v>5000</v>
          </cell>
          <cell r="D668">
            <v>104596.92</v>
          </cell>
          <cell r="E668">
            <v>4000</v>
          </cell>
          <cell r="F668">
            <v>24402.79</v>
          </cell>
        </row>
        <row r="669">
          <cell r="A669" t="str">
            <v>G -2590-000</v>
          </cell>
          <cell r="B669" t="str">
            <v>SEWER PERMITS</v>
          </cell>
          <cell r="C669">
            <v>200</v>
          </cell>
          <cell r="D669">
            <v>140</v>
          </cell>
          <cell r="E669">
            <v>140</v>
          </cell>
          <cell r="F669">
            <v>397.59</v>
          </cell>
        </row>
        <row r="670">
          <cell r="A670" t="str">
            <v>G -2770-000</v>
          </cell>
          <cell r="B670" t="str">
            <v>UNCLASSIFIED</v>
          </cell>
          <cell r="C670">
            <v>0</v>
          </cell>
          <cell r="D670">
            <v>25</v>
          </cell>
          <cell r="E670">
            <v>0</v>
          </cell>
          <cell r="F670">
            <v>0</v>
          </cell>
        </row>
        <row r="671">
          <cell r="A671" t="str">
            <v/>
          </cell>
          <cell r="B671" t="str">
            <v>Sewer Revenue Totals</v>
          </cell>
          <cell r="C671">
            <v>6907084.9500000002</v>
          </cell>
          <cell r="D671">
            <v>5027112.1400000006</v>
          </cell>
          <cell r="E671">
            <v>7873503.1600000001</v>
          </cell>
          <cell r="F671">
            <v>7588032</v>
          </cell>
        </row>
        <row r="672">
          <cell r="A672" t="str">
            <v xml:space="preserve"> </v>
          </cell>
        </row>
        <row r="673">
          <cell r="A673" t="str">
            <v>G -1910-0-000</v>
          </cell>
          <cell r="B673" t="str">
            <v>SWER-UNALLOCATED INSURANCE: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</row>
        <row r="674">
          <cell r="A674" t="str">
            <v>G -1930-4-001</v>
          </cell>
          <cell r="B674" t="str">
            <v>SEWER-JUDGEMENTS AND CLAIMS</v>
          </cell>
          <cell r="C674">
            <v>0</v>
          </cell>
          <cell r="D674">
            <v>0</v>
          </cell>
          <cell r="E674">
            <v>17908.66</v>
          </cell>
          <cell r="F674">
            <v>17908.66</v>
          </cell>
        </row>
        <row r="675">
          <cell r="A675" t="str">
            <v>G -8120-0-000</v>
          </cell>
          <cell r="B675" t="str">
            <v>SEWER DEPT: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</row>
        <row r="676">
          <cell r="A676" t="str">
            <v>G -8120-1-000</v>
          </cell>
          <cell r="B676" t="str">
            <v>SEWER PERSONAL SERVICES</v>
          </cell>
          <cell r="C676">
            <v>302900</v>
          </cell>
          <cell r="D676">
            <v>220274.81</v>
          </cell>
          <cell r="E676">
            <v>329062.53000000003</v>
          </cell>
          <cell r="F676">
            <v>329062.53000000003</v>
          </cell>
        </row>
        <row r="677">
          <cell r="A677" t="str">
            <v>G -8120-2-114</v>
          </cell>
          <cell r="B677" t="str">
            <v>SEWER-EQUIP-COMPUTER EQUIP &amp; SFTWR</v>
          </cell>
          <cell r="C677">
            <v>10000</v>
          </cell>
          <cell r="D677">
            <v>0</v>
          </cell>
          <cell r="E677">
            <v>0</v>
          </cell>
          <cell r="F677">
            <v>0</v>
          </cell>
        </row>
        <row r="678">
          <cell r="A678" t="str">
            <v>G -8120-2-262</v>
          </cell>
          <cell r="B678" t="str">
            <v>SEWER-EQUIP-SMALL TOOLS</v>
          </cell>
          <cell r="C678">
            <v>5000</v>
          </cell>
          <cell r="D678">
            <v>789.54</v>
          </cell>
          <cell r="E678">
            <v>3131.21</v>
          </cell>
          <cell r="F678">
            <v>3131.21</v>
          </cell>
        </row>
        <row r="679">
          <cell r="A679" t="str">
            <v>G -8120-2-659</v>
          </cell>
          <cell r="B679" t="str">
            <v>SEWER-EQUIP-CONFINED SPACE RESCUE</v>
          </cell>
          <cell r="C679">
            <v>1000</v>
          </cell>
          <cell r="D679">
            <v>0</v>
          </cell>
          <cell r="E679">
            <v>0</v>
          </cell>
          <cell r="F679">
            <v>0</v>
          </cell>
        </row>
        <row r="680">
          <cell r="A680" t="str">
            <v>G -8120-2-667</v>
          </cell>
          <cell r="B680" t="str">
            <v>SEWER-EQUIP-WHEELS-EXISTING T76 TRACTOR</v>
          </cell>
          <cell r="C680">
            <v>10000</v>
          </cell>
          <cell r="D680">
            <v>0</v>
          </cell>
          <cell r="E680">
            <v>0</v>
          </cell>
          <cell r="F680">
            <v>0</v>
          </cell>
        </row>
        <row r="681">
          <cell r="A681" t="str">
            <v>G -8120-4-010</v>
          </cell>
          <cell r="B681" t="str">
            <v>SEWER -LEGAL SERVICES (C&amp;G)</v>
          </cell>
          <cell r="C681">
            <v>15000</v>
          </cell>
          <cell r="D681">
            <v>460</v>
          </cell>
          <cell r="E681">
            <v>11928.34</v>
          </cell>
          <cell r="F681">
            <v>11928.34</v>
          </cell>
        </row>
        <row r="682">
          <cell r="A682" t="str">
            <v>G -8120-4-022</v>
          </cell>
          <cell r="B682" t="str">
            <v>SEWER-FISCAL AGENT FEE (BOND)</v>
          </cell>
          <cell r="C682">
            <v>205000</v>
          </cell>
          <cell r="D682">
            <v>158801.54999999999</v>
          </cell>
          <cell r="E682">
            <v>178693.84</v>
          </cell>
          <cell r="F682">
            <v>178693.84</v>
          </cell>
        </row>
        <row r="683">
          <cell r="A683" t="str">
            <v>G -8120-4-101</v>
          </cell>
          <cell r="B683" t="str">
            <v>SEWER-OFFICE SUPPLIES</v>
          </cell>
          <cell r="C683">
            <v>1000</v>
          </cell>
          <cell r="D683">
            <v>1114.2</v>
          </cell>
          <cell r="E683">
            <v>1354.17</v>
          </cell>
          <cell r="F683">
            <v>1354.17</v>
          </cell>
        </row>
        <row r="684">
          <cell r="A684" t="str">
            <v>G -8120-4-103</v>
          </cell>
          <cell r="B684" t="str">
            <v>SEWER-MAIL/PSTG/FEDEX</v>
          </cell>
          <cell r="C684">
            <v>10000</v>
          </cell>
          <cell r="D684">
            <v>6555.63</v>
          </cell>
          <cell r="E684">
            <v>7000</v>
          </cell>
          <cell r="F684">
            <v>7000</v>
          </cell>
        </row>
        <row r="685">
          <cell r="A685" t="str">
            <v>G -8120-4-133</v>
          </cell>
          <cell r="B685" t="str">
            <v>SEWER-COMPUTER EQUIP &amp; SOFTWARE</v>
          </cell>
          <cell r="C685">
            <v>2000</v>
          </cell>
          <cell r="D685">
            <v>1400.12</v>
          </cell>
          <cell r="E685">
            <v>2263.4499999999998</v>
          </cell>
          <cell r="F685">
            <v>2263.4499999999998</v>
          </cell>
        </row>
        <row r="686">
          <cell r="A686" t="str">
            <v>G -8120-4-240</v>
          </cell>
          <cell r="B686" t="str">
            <v>SEWER-REPAIRS TO SEWER VAC</v>
          </cell>
          <cell r="C686">
            <v>5000</v>
          </cell>
          <cell r="D686">
            <v>0</v>
          </cell>
          <cell r="E686">
            <v>1736.89</v>
          </cell>
          <cell r="F686">
            <v>1736.89</v>
          </cell>
        </row>
        <row r="687">
          <cell r="A687" t="str">
            <v>G -8120-4-251</v>
          </cell>
          <cell r="B687" t="str">
            <v>SEWER-TIRES</v>
          </cell>
          <cell r="C687">
            <v>2000</v>
          </cell>
          <cell r="D687">
            <v>0</v>
          </cell>
          <cell r="E687">
            <v>0</v>
          </cell>
          <cell r="F687">
            <v>0</v>
          </cell>
        </row>
        <row r="688">
          <cell r="A688" t="str">
            <v>G -8120-4-254</v>
          </cell>
          <cell r="B688" t="str">
            <v>SEWER-VEHICLE REPAIR PARTS</v>
          </cell>
          <cell r="C688">
            <v>7500</v>
          </cell>
          <cell r="D688">
            <v>1365.41</v>
          </cell>
          <cell r="E688">
            <v>5235.57</v>
          </cell>
          <cell r="F688">
            <v>5235.57</v>
          </cell>
        </row>
        <row r="689">
          <cell r="A689" t="str">
            <v>G -8120-4-265</v>
          </cell>
          <cell r="B689" t="str">
            <v>SEWER-DEGREASER</v>
          </cell>
          <cell r="C689">
            <v>1000</v>
          </cell>
          <cell r="D689">
            <v>0</v>
          </cell>
          <cell r="E689">
            <v>535.92999999999995</v>
          </cell>
          <cell r="F689">
            <v>535.92999999999995</v>
          </cell>
        </row>
        <row r="690">
          <cell r="A690" t="str">
            <v>G -8120-4-340</v>
          </cell>
          <cell r="B690" t="str">
            <v>SEWER-CELLULAR (VERIZON)</v>
          </cell>
          <cell r="C690">
            <v>375</v>
          </cell>
          <cell r="D690">
            <v>281.19</v>
          </cell>
          <cell r="E690">
            <v>414.63</v>
          </cell>
          <cell r="F690">
            <v>414.63</v>
          </cell>
        </row>
        <row r="691">
          <cell r="A691" t="str">
            <v>G -8120-4-522</v>
          </cell>
          <cell r="B691" t="str">
            <v>SEWER-PROTECTIVE CLOTHING</v>
          </cell>
          <cell r="C691">
            <v>300</v>
          </cell>
          <cell r="D691">
            <v>300</v>
          </cell>
          <cell r="E691">
            <v>0</v>
          </cell>
          <cell r="F691">
            <v>0</v>
          </cell>
        </row>
        <row r="692">
          <cell r="A692" t="str">
            <v>G -8120-4-610</v>
          </cell>
          <cell r="B692" t="str">
            <v>SEWER-S.P.D.E. FEE</v>
          </cell>
          <cell r="C692">
            <v>8000</v>
          </cell>
          <cell r="D692">
            <v>0</v>
          </cell>
          <cell r="E692">
            <v>2450</v>
          </cell>
          <cell r="F692">
            <v>2450</v>
          </cell>
        </row>
        <row r="693">
          <cell r="A693" t="str">
            <v>G -8120-4-620</v>
          </cell>
          <cell r="B693" t="str">
            <v>SEWER-SYSTEM REPAIRS</v>
          </cell>
          <cell r="C693">
            <v>100000</v>
          </cell>
          <cell r="D693">
            <v>34816.910000000003</v>
          </cell>
          <cell r="E693">
            <v>53907.02</v>
          </cell>
          <cell r="F693">
            <v>53907.02</v>
          </cell>
        </row>
        <row r="694">
          <cell r="A694" t="str">
            <v>G -8120-4-624</v>
          </cell>
          <cell r="B694" t="str">
            <v>SEWER-SEWER DYE</v>
          </cell>
          <cell r="C694">
            <v>100</v>
          </cell>
          <cell r="D694">
            <v>0</v>
          </cell>
          <cell r="E694">
            <v>0</v>
          </cell>
          <cell r="F694">
            <v>0</v>
          </cell>
        </row>
        <row r="695">
          <cell r="A695" t="str">
            <v>G -8120-4-625</v>
          </cell>
          <cell r="B695" t="str">
            <v>SEWER-U.F.P.O. MARKING PAINT</v>
          </cell>
          <cell r="C695">
            <v>1200</v>
          </cell>
          <cell r="D695">
            <v>349.94</v>
          </cell>
          <cell r="E695">
            <v>1108.1099999999999</v>
          </cell>
          <cell r="F695">
            <v>1108.1099999999999</v>
          </cell>
        </row>
        <row r="696">
          <cell r="A696" t="str">
            <v>G -8120-4-626</v>
          </cell>
          <cell r="B696" t="str">
            <v>SEWER-MAINT/RPR PRTS-SEWVIDEOSYS</v>
          </cell>
          <cell r="C696">
            <v>0</v>
          </cell>
          <cell r="D696">
            <v>1925</v>
          </cell>
          <cell r="E696">
            <v>0</v>
          </cell>
          <cell r="F696">
            <v>0</v>
          </cell>
        </row>
        <row r="697">
          <cell r="A697" t="str">
            <v>G -8120-4-627</v>
          </cell>
          <cell r="B697" t="str">
            <v>SEWER-DEC REQ VALVE REPAIR</v>
          </cell>
          <cell r="C697">
            <v>0</v>
          </cell>
          <cell r="D697">
            <v>0</v>
          </cell>
          <cell r="E697">
            <v>44400</v>
          </cell>
          <cell r="F697">
            <v>44400</v>
          </cell>
        </row>
        <row r="698">
          <cell r="A698" t="str">
            <v>G -8120-4-650</v>
          </cell>
          <cell r="B698" t="str">
            <v>SEWER-CSO OVERFLOW EVENT-SAMPLES</v>
          </cell>
          <cell r="C698">
            <v>7500</v>
          </cell>
          <cell r="D698">
            <v>2198</v>
          </cell>
          <cell r="E698">
            <v>3842</v>
          </cell>
          <cell r="F698">
            <v>3842</v>
          </cell>
        </row>
        <row r="699">
          <cell r="A699" t="str">
            <v>G -8120-4-651</v>
          </cell>
          <cell r="B699" t="str">
            <v>SEWER-CSO ELECTRICITY</v>
          </cell>
          <cell r="C699">
            <v>0</v>
          </cell>
          <cell r="D699">
            <v>2038.47</v>
          </cell>
          <cell r="E699">
            <v>2132.25</v>
          </cell>
          <cell r="F699">
            <v>1303.26</v>
          </cell>
        </row>
        <row r="700">
          <cell r="A700" t="str">
            <v>G -8120-4-652</v>
          </cell>
          <cell r="B700" t="str">
            <v>SEWER-CSO FLOW METER CALIBRATION</v>
          </cell>
          <cell r="C700">
            <v>7500</v>
          </cell>
          <cell r="D700">
            <v>3950</v>
          </cell>
          <cell r="E700">
            <v>2500</v>
          </cell>
          <cell r="F700">
            <v>2500</v>
          </cell>
        </row>
        <row r="701">
          <cell r="A701" t="str">
            <v>G -8120-4-653</v>
          </cell>
          <cell r="B701" t="str">
            <v>SEWER-NYS DEC FLOW MONITORING PLN</v>
          </cell>
          <cell r="C701">
            <v>10000</v>
          </cell>
          <cell r="D701">
            <v>2680</v>
          </cell>
          <cell r="E701">
            <v>0</v>
          </cell>
          <cell r="F701">
            <v>0</v>
          </cell>
        </row>
        <row r="702">
          <cell r="A702" t="str">
            <v>G -8120-4-655</v>
          </cell>
          <cell r="B702" t="str">
            <v>SEWER-DEC RIVER SAMPLE-ENGINEER</v>
          </cell>
          <cell r="C702">
            <v>50000</v>
          </cell>
          <cell r="D702">
            <v>33578.57</v>
          </cell>
          <cell r="E702">
            <v>35000</v>
          </cell>
          <cell r="F702">
            <v>30093.56</v>
          </cell>
        </row>
        <row r="703">
          <cell r="A703" t="str">
            <v>G -8120-4-657</v>
          </cell>
          <cell r="B703" t="str">
            <v>SEWER-CSO BAR SCREEN MAINTENANCE</v>
          </cell>
          <cell r="C703">
            <v>10000</v>
          </cell>
          <cell r="D703">
            <v>1384.37</v>
          </cell>
          <cell r="E703">
            <v>10000</v>
          </cell>
          <cell r="F703">
            <v>0</v>
          </cell>
        </row>
        <row r="704">
          <cell r="A704" t="str">
            <v>G -8120-4-915</v>
          </cell>
          <cell r="B704" t="str">
            <v>SEWER-CLOTHING ALLOWANCE</v>
          </cell>
          <cell r="C704">
            <v>4500</v>
          </cell>
          <cell r="D704">
            <v>4500</v>
          </cell>
          <cell r="E704">
            <v>3900</v>
          </cell>
          <cell r="F704">
            <v>3900</v>
          </cell>
        </row>
        <row r="705">
          <cell r="A705" t="str">
            <v>G -8120-4-920</v>
          </cell>
          <cell r="B705" t="str">
            <v>SEWER-CDL RENEWAL &amp; TESTING</v>
          </cell>
          <cell r="C705">
            <v>350</v>
          </cell>
          <cell r="D705">
            <v>13.13</v>
          </cell>
          <cell r="E705">
            <v>0</v>
          </cell>
          <cell r="F705">
            <v>0</v>
          </cell>
        </row>
        <row r="706">
          <cell r="A706" t="str">
            <v>G -8120-4-930</v>
          </cell>
          <cell r="B706" t="str">
            <v>SEWER-CONFERENCES/MILEAGE/EDUCATE</v>
          </cell>
          <cell r="C706">
            <v>3950</v>
          </cell>
          <cell r="D706">
            <v>0</v>
          </cell>
          <cell r="E706">
            <v>4300</v>
          </cell>
          <cell r="F706">
            <v>4300</v>
          </cell>
        </row>
        <row r="707">
          <cell r="A707" t="str">
            <v>G -8120-4-999</v>
          </cell>
          <cell r="B707" t="str">
            <v>Sewer-Misc Expense</v>
          </cell>
          <cell r="C707">
            <v>0</v>
          </cell>
          <cell r="D707">
            <v>0</v>
          </cell>
          <cell r="E707">
            <v>0</v>
          </cell>
          <cell r="F707">
            <v>214781.44</v>
          </cell>
        </row>
        <row r="708">
          <cell r="A708" t="str">
            <v>G -8760-0-000</v>
          </cell>
          <cell r="B708" t="str">
            <v>DISASTER RELIEF FUND SEWER: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</row>
        <row r="709">
          <cell r="A709" t="str">
            <v>G -9010-8-010</v>
          </cell>
          <cell r="B709" t="str">
            <v>SEW-EMPLOYEE BENEFIT-NYS RETIREMENT</v>
          </cell>
          <cell r="C709">
            <v>44113.41</v>
          </cell>
          <cell r="D709">
            <v>44113.41</v>
          </cell>
          <cell r="E709">
            <v>38443.96</v>
          </cell>
          <cell r="F709">
            <v>34260.57</v>
          </cell>
        </row>
        <row r="710">
          <cell r="A710" t="str">
            <v>G -9030-8-030</v>
          </cell>
          <cell r="B710" t="str">
            <v>SEW-EMPLOYEE BENEFIT-SOCIAL SECURITY</v>
          </cell>
          <cell r="C710">
            <v>18779.8</v>
          </cell>
          <cell r="D710">
            <v>13384.55</v>
          </cell>
          <cell r="E710">
            <v>20226.34</v>
          </cell>
          <cell r="F710">
            <v>20226.34</v>
          </cell>
        </row>
        <row r="711">
          <cell r="A711" t="str">
            <v>G -9035-8-035</v>
          </cell>
          <cell r="B711" t="str">
            <v>SEW-EMPLOYEE BENEFIT - MEDICARE</v>
          </cell>
          <cell r="C711">
            <v>4392.05</v>
          </cell>
          <cell r="D711">
            <v>3130.23</v>
          </cell>
          <cell r="E711">
            <v>4730.3900000000003</v>
          </cell>
          <cell r="F711">
            <v>4730.3900000000003</v>
          </cell>
        </row>
        <row r="712">
          <cell r="A712" t="str">
            <v>G -9040-8-040</v>
          </cell>
          <cell r="B712" t="str">
            <v>SEW-EMPLOYEEBENEFIT-WORKERS COMPENSATION</v>
          </cell>
          <cell r="C712">
            <v>14707.76</v>
          </cell>
          <cell r="D712">
            <v>11320.29</v>
          </cell>
          <cell r="E712">
            <v>17326.169999999998</v>
          </cell>
          <cell r="F712">
            <v>14707.76</v>
          </cell>
        </row>
        <row r="713">
          <cell r="A713" t="str">
            <v>G -9060-8-060</v>
          </cell>
          <cell r="B713" t="str">
            <v>SEW-EMPLOYEEBENEFIT-HOS/MED/DNTL INS</v>
          </cell>
          <cell r="C713">
            <v>64038.12</v>
          </cell>
          <cell r="D713">
            <v>50506.720000000001</v>
          </cell>
          <cell r="E713">
            <v>83764.160000000003</v>
          </cell>
          <cell r="F713">
            <v>63973.09</v>
          </cell>
        </row>
        <row r="714">
          <cell r="A714" t="str">
            <v>G -9060-8-065</v>
          </cell>
          <cell r="B714" t="str">
            <v>SEW-EMPLOYEEBENEFIT-HOS/MED/DNTL-RETIREE</v>
          </cell>
          <cell r="C714">
            <v>63794.87</v>
          </cell>
          <cell r="D714">
            <v>43747.87</v>
          </cell>
          <cell r="E714">
            <v>60073.29</v>
          </cell>
          <cell r="F714">
            <v>60073.29</v>
          </cell>
        </row>
        <row r="715">
          <cell r="A715" t="str">
            <v>G -9730-7-000</v>
          </cell>
          <cell r="B715" t="str">
            <v>GENERAL FUND G9730-7 INTEREST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</row>
        <row r="716">
          <cell r="A716" t="str">
            <v>G -9901-9-000</v>
          </cell>
          <cell r="B716" t="str">
            <v>INTERFUND TRANSFERS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</row>
        <row r="717">
          <cell r="A717" t="str">
            <v>G -9901-9-010</v>
          </cell>
          <cell r="B717" t="str">
            <v>SEW-TO-CAP BAN PAYMENTS</v>
          </cell>
          <cell r="C717">
            <v>245067.46</v>
          </cell>
          <cell r="D717">
            <v>245337.58</v>
          </cell>
          <cell r="E717">
            <v>500790.88</v>
          </cell>
          <cell r="F717">
            <v>167290.88</v>
          </cell>
        </row>
        <row r="718">
          <cell r="A718" t="str">
            <v>G -9901-9-015</v>
          </cell>
          <cell r="B718" t="str">
            <v>SEW-TO-DEBT SERVICE BOND PAYMENTS</v>
          </cell>
          <cell r="C718">
            <v>4656378.7699999996</v>
          </cell>
          <cell r="D718">
            <v>3938397.48</v>
          </cell>
          <cell r="E718">
            <v>4645058.13</v>
          </cell>
          <cell r="F718">
            <v>4641796.16</v>
          </cell>
        </row>
        <row r="719">
          <cell r="A719" t="str">
            <v>G -9910-9-000</v>
          </cell>
          <cell r="B719" t="str">
            <v>INTERFUND TRANSFERS- SERVICES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</row>
        <row r="720">
          <cell r="A720" t="str">
            <v>G -9910-9-075</v>
          </cell>
          <cell r="B720" t="str">
            <v>SEW-TO-GEN FOR SERVICES &amp; LIAB INS</v>
          </cell>
          <cell r="C720">
            <v>893812.71</v>
          </cell>
          <cell r="D720">
            <v>0</v>
          </cell>
          <cell r="E720">
            <v>628994.36</v>
          </cell>
          <cell r="F720">
            <v>628994.36</v>
          </cell>
        </row>
        <row r="721">
          <cell r="A721" t="str">
            <v>G -9910-9-260</v>
          </cell>
          <cell r="B721" t="str">
            <v>SEW-TO-GEN GAS/DIESEL/OIL</v>
          </cell>
          <cell r="C721">
            <v>15000</v>
          </cell>
          <cell r="D721">
            <v>0</v>
          </cell>
          <cell r="E721">
            <v>9000</v>
          </cell>
          <cell r="F721">
            <v>9000</v>
          </cell>
        </row>
        <row r="722">
          <cell r="A722" t="str">
            <v>G -9910-9-261</v>
          </cell>
          <cell r="B722" t="str">
            <v>SEW-TO-GEN DEF FUEL ADDITIVE</v>
          </cell>
          <cell r="C722">
            <v>0</v>
          </cell>
          <cell r="D722">
            <v>0</v>
          </cell>
          <cell r="E722">
            <v>5000</v>
          </cell>
          <cell r="F722">
            <v>5000</v>
          </cell>
        </row>
        <row r="723">
          <cell r="A723" t="str">
            <v>G -9910-9-262</v>
          </cell>
          <cell r="B723" t="str">
            <v>SEW-TO-GEN MECHANICS TOOLS</v>
          </cell>
          <cell r="C723">
            <v>5825</v>
          </cell>
          <cell r="D723">
            <v>0</v>
          </cell>
          <cell r="E723">
            <v>3000</v>
          </cell>
          <cell r="F723">
            <v>3000</v>
          </cell>
        </row>
        <row r="724">
          <cell r="A724" t="str">
            <v>G -9910-9-263</v>
          </cell>
          <cell r="B724" t="str">
            <v>SEW-TO-GEN TRENCH BOX</v>
          </cell>
          <cell r="C724">
            <v>0</v>
          </cell>
          <cell r="D724">
            <v>0</v>
          </cell>
          <cell r="E724">
            <v>15000</v>
          </cell>
          <cell r="F724">
            <v>15000</v>
          </cell>
        </row>
        <row r="725">
          <cell r="A725" t="str">
            <v>G -9950-9-001</v>
          </cell>
          <cell r="B725" t="str">
            <v>SEW-TO-CAP INTERFUND</v>
          </cell>
          <cell r="C725">
            <v>100000</v>
          </cell>
          <cell r="D725">
            <v>0</v>
          </cell>
          <cell r="E725">
            <v>1119290.8799999999</v>
          </cell>
          <cell r="F725">
            <v>618500</v>
          </cell>
        </row>
        <row r="726">
          <cell r="A726" t="str">
            <v/>
          </cell>
          <cell r="B726" t="str">
            <v>Sewer Expenditure Totals</v>
          </cell>
          <cell r="C726">
            <v>6907084.9500000002</v>
          </cell>
          <cell r="D726">
            <v>4828714.97</v>
          </cell>
          <cell r="E726">
            <v>7873503.1600000001</v>
          </cell>
          <cell r="F726">
            <v>7208403.4500000002</v>
          </cell>
        </row>
        <row r="727">
          <cell r="A727" t="str">
            <v xml:space="preserve"> </v>
          </cell>
        </row>
        <row r="728">
          <cell r="A728" t="str">
            <v>H1-2401-JSP</v>
          </cell>
          <cell r="B728" t="str">
            <v>INTEREST EARNINGS - JSTP-PHASE III</v>
          </cell>
          <cell r="C728">
            <v>0</v>
          </cell>
          <cell r="D728">
            <v>106727.61</v>
          </cell>
          <cell r="E728">
            <v>316839.88</v>
          </cell>
          <cell r="F728">
            <v>316838.93</v>
          </cell>
        </row>
        <row r="729">
          <cell r="A729" t="str">
            <v>H1-3065-JSP</v>
          </cell>
          <cell r="B729" t="str">
            <v>FEMA RECOVERY MONEY - JSTP-PHASE III</v>
          </cell>
          <cell r="C729">
            <v>0</v>
          </cell>
          <cell r="D729">
            <v>0</v>
          </cell>
          <cell r="E729">
            <v>5497171.54</v>
          </cell>
          <cell r="F729">
            <v>5497171.54</v>
          </cell>
        </row>
        <row r="730">
          <cell r="A730" t="str">
            <v>H1-3990-JSP</v>
          </cell>
          <cell r="B730" t="str">
            <v>EFC-REIMBURSEMENTS - JSTP-PHASE III</v>
          </cell>
          <cell r="C730">
            <v>0</v>
          </cell>
          <cell r="D730">
            <v>0</v>
          </cell>
          <cell r="E730">
            <v>25853.8</v>
          </cell>
          <cell r="F730">
            <v>25853.8</v>
          </cell>
        </row>
        <row r="731">
          <cell r="A731" t="str">
            <v/>
          </cell>
          <cell r="B731" t="str">
            <v>JSTP-PHASE III Revenue Totals</v>
          </cell>
          <cell r="C731">
            <v>0</v>
          </cell>
          <cell r="D731">
            <v>106727.61</v>
          </cell>
          <cell r="E731">
            <v>5839865.2199999997</v>
          </cell>
          <cell r="F731">
            <v>5839864.2699999996</v>
          </cell>
        </row>
        <row r="732">
          <cell r="A732" t="str">
            <v xml:space="preserve"> </v>
          </cell>
        </row>
        <row r="733">
          <cell r="A733" t="str">
            <v>H1-8760-4-JST</v>
          </cell>
          <cell r="B733" t="str">
            <v>JSTP FLOOD RECOVERY - PHASE III</v>
          </cell>
          <cell r="C733">
            <v>0</v>
          </cell>
          <cell r="D733">
            <v>0</v>
          </cell>
          <cell r="E733">
            <v>5839865.2199999997</v>
          </cell>
          <cell r="F733">
            <v>7713415.0899999999</v>
          </cell>
        </row>
        <row r="734">
          <cell r="A734" t="str">
            <v/>
          </cell>
          <cell r="B734" t="str">
            <v>JSTP-PHASE III Expenditure Totals</v>
          </cell>
          <cell r="C734">
            <v>0</v>
          </cell>
          <cell r="D734">
            <v>0</v>
          </cell>
          <cell r="E734">
            <v>5839865.2199999997</v>
          </cell>
          <cell r="F734">
            <v>7713415.0899999999</v>
          </cell>
        </row>
        <row r="735">
          <cell r="A735" t="str">
            <v xml:space="preserve"> </v>
          </cell>
        </row>
        <row r="736">
          <cell r="A736" t="str">
            <v>H2-2401-VP1</v>
          </cell>
          <cell r="B736" t="str">
            <v>INTEREST INCOME - VP</v>
          </cell>
          <cell r="C736">
            <v>0</v>
          </cell>
          <cell r="D736">
            <v>50339.360000000001</v>
          </cell>
          <cell r="E736">
            <v>0</v>
          </cell>
          <cell r="F736">
            <v>-1.76</v>
          </cell>
        </row>
        <row r="737">
          <cell r="A737" t="str">
            <v>H2-2706-DRO</v>
          </cell>
          <cell r="B737" t="str">
            <v>JC POLICE DRONE GRANT DA OFFICE</v>
          </cell>
          <cell r="C737">
            <v>15928</v>
          </cell>
          <cell r="D737">
            <v>0</v>
          </cell>
          <cell r="E737">
            <v>0</v>
          </cell>
          <cell r="F737">
            <v>0</v>
          </cell>
        </row>
        <row r="738">
          <cell r="A738" t="str">
            <v>H2-2710-VP1</v>
          </cell>
          <cell r="B738" t="str">
            <v>PREMIUM ON SALE</v>
          </cell>
          <cell r="C738">
            <v>0</v>
          </cell>
          <cell r="D738">
            <v>242197.79</v>
          </cell>
          <cell r="E738">
            <v>0</v>
          </cell>
          <cell r="F738">
            <v>440214.15</v>
          </cell>
        </row>
        <row r="739">
          <cell r="A739" t="str">
            <v>H2-3501-CHA</v>
          </cell>
          <cell r="B739" t="str">
            <v>CAP-STATE-CONS. HIGHWAY AID (CHIPS)</v>
          </cell>
          <cell r="C739">
            <v>450029.87</v>
          </cell>
          <cell r="D739">
            <v>0</v>
          </cell>
          <cell r="E739">
            <v>447339.61</v>
          </cell>
          <cell r="F739">
            <v>410616.46</v>
          </cell>
        </row>
        <row r="740">
          <cell r="A740" t="str">
            <v>H2-3589-PAV</v>
          </cell>
          <cell r="B740" t="str">
            <v>CAP-STATE-NYS HIGHWAY PAVE NY</v>
          </cell>
          <cell r="C740">
            <v>102189.02</v>
          </cell>
          <cell r="D740">
            <v>0</v>
          </cell>
          <cell r="E740">
            <v>96222.45</v>
          </cell>
          <cell r="F740">
            <v>82007.490000000005</v>
          </cell>
        </row>
        <row r="741">
          <cell r="A741" t="str">
            <v>H2-3590-EWR</v>
          </cell>
          <cell r="B741" t="str">
            <v>CAP-STATE-EXTREME WEATHER RECOVERY</v>
          </cell>
          <cell r="C741">
            <v>71465.17</v>
          </cell>
          <cell r="D741">
            <v>0</v>
          </cell>
          <cell r="E741">
            <v>105120.93</v>
          </cell>
          <cell r="F741">
            <v>104731.02</v>
          </cell>
        </row>
        <row r="742">
          <cell r="A742" t="str">
            <v>H2-3591-POP</v>
          </cell>
          <cell r="B742" t="str">
            <v>CAP-STATE-PAVE OUR POTHOLES</v>
          </cell>
          <cell r="C742">
            <v>66416.509999999995</v>
          </cell>
          <cell r="D742">
            <v>0</v>
          </cell>
          <cell r="E742">
            <v>63632.97</v>
          </cell>
          <cell r="F742">
            <v>55865.84</v>
          </cell>
        </row>
        <row r="743">
          <cell r="A743" t="str">
            <v>H2-3592-DOT</v>
          </cell>
          <cell r="B743" t="str">
            <v>CAP-STATE-DOT PAVING/SIDEWALKS</v>
          </cell>
          <cell r="C743">
            <v>67500</v>
          </cell>
          <cell r="D743">
            <v>0</v>
          </cell>
          <cell r="E743">
            <v>0</v>
          </cell>
          <cell r="F743">
            <v>0</v>
          </cell>
        </row>
        <row r="744">
          <cell r="A744" t="str">
            <v>H2-3592-LAB</v>
          </cell>
          <cell r="B744" t="str">
            <v>CAP-STATE-LESTER AVE BRIDGE REHAB</v>
          </cell>
          <cell r="C744">
            <v>0</v>
          </cell>
          <cell r="D744">
            <v>0</v>
          </cell>
          <cell r="E744">
            <v>120986.65</v>
          </cell>
          <cell r="F744">
            <v>63456.56</v>
          </cell>
        </row>
        <row r="745">
          <cell r="A745" t="str">
            <v>H2-4326-DOT</v>
          </cell>
          <cell r="B745" t="str">
            <v>CAP-FEDERAL-DOT PAVING/SIDEWALKS</v>
          </cell>
          <cell r="C745">
            <v>360000</v>
          </cell>
          <cell r="D745">
            <v>0</v>
          </cell>
          <cell r="E745">
            <v>0</v>
          </cell>
          <cell r="F745">
            <v>0</v>
          </cell>
        </row>
        <row r="746">
          <cell r="A746" t="str">
            <v>H2-4326-LAB</v>
          </cell>
          <cell r="B746" t="str">
            <v>CAP-FEDERAL-LESTER AVE BRIDGE REHAB</v>
          </cell>
          <cell r="C746">
            <v>0</v>
          </cell>
          <cell r="D746">
            <v>725161.21</v>
          </cell>
          <cell r="E746">
            <v>483946.62</v>
          </cell>
          <cell r="F746">
            <v>170907.56</v>
          </cell>
        </row>
        <row r="747">
          <cell r="A747" t="str">
            <v>H2-5031-BAN</v>
          </cell>
          <cell r="B747" t="str">
            <v>CAPITAL BAN PROCEEDS</v>
          </cell>
          <cell r="C747">
            <v>2357665</v>
          </cell>
          <cell r="D747">
            <v>0</v>
          </cell>
          <cell r="E747">
            <v>2087456.43</v>
          </cell>
          <cell r="F747">
            <v>0</v>
          </cell>
        </row>
        <row r="748">
          <cell r="A748" t="str">
            <v>H2-5031-GEN</v>
          </cell>
          <cell r="B748" t="str">
            <v>GEN-TO-CAP INTERFUND</v>
          </cell>
          <cell r="C748">
            <v>67500</v>
          </cell>
          <cell r="D748">
            <v>3559641.43</v>
          </cell>
          <cell r="E748">
            <v>8541464.8200000003</v>
          </cell>
          <cell r="F748">
            <v>6583917.7199999997</v>
          </cell>
        </row>
        <row r="749">
          <cell r="A749" t="str">
            <v>H2-5031-REF</v>
          </cell>
          <cell r="B749" t="str">
            <v>REF-TO-CAP INTERFUND</v>
          </cell>
          <cell r="C749">
            <v>35000</v>
          </cell>
          <cell r="D749">
            <v>300886.90999999997</v>
          </cell>
          <cell r="E749">
            <v>196378.2</v>
          </cell>
          <cell r="F749">
            <v>3500</v>
          </cell>
        </row>
        <row r="750">
          <cell r="A750" t="str">
            <v>H2-5031-SEW</v>
          </cell>
          <cell r="B750" t="str">
            <v>SEW-TO-CAP INTERFUND</v>
          </cell>
          <cell r="C750">
            <v>100000</v>
          </cell>
          <cell r="D750">
            <v>185957.46</v>
          </cell>
          <cell r="E750">
            <v>1119290.8799999999</v>
          </cell>
          <cell r="F750">
            <v>603500</v>
          </cell>
        </row>
        <row r="751">
          <cell r="A751" t="str">
            <v>H2-5031-VP1</v>
          </cell>
          <cell r="B751" t="str">
            <v>INTERFUND TRANSFERS - VP</v>
          </cell>
          <cell r="C751">
            <v>3548652.37</v>
          </cell>
          <cell r="D751">
            <v>258160.47</v>
          </cell>
          <cell r="E751">
            <v>0</v>
          </cell>
          <cell r="F751">
            <v>2546539.33</v>
          </cell>
        </row>
        <row r="752">
          <cell r="A752" t="str">
            <v>H2-5031-WAT</v>
          </cell>
          <cell r="B752" t="str">
            <v>WAT-TO-CAP INTERFUND</v>
          </cell>
          <cell r="C752">
            <v>284850</v>
          </cell>
          <cell r="D752">
            <v>393207.87</v>
          </cell>
          <cell r="E752">
            <v>584423.18000000005</v>
          </cell>
          <cell r="F752">
            <v>555600</v>
          </cell>
        </row>
        <row r="753">
          <cell r="A753" t="str">
            <v>H2-5710-VP1</v>
          </cell>
          <cell r="B753" t="str">
            <v>PROCEEDS FROM SERIAL BONDS - VP</v>
          </cell>
          <cell r="C753">
            <v>625000</v>
          </cell>
          <cell r="D753">
            <v>0</v>
          </cell>
          <cell r="E753">
            <v>0</v>
          </cell>
          <cell r="F753">
            <v>0</v>
          </cell>
        </row>
        <row r="754">
          <cell r="A754" t="str">
            <v/>
          </cell>
          <cell r="B754" t="str">
            <v>VARIABLE PURPOSE Revenue Totals</v>
          </cell>
          <cell r="C754">
            <v>8152195.9400000004</v>
          </cell>
          <cell r="D754">
            <v>5715552.5</v>
          </cell>
          <cell r="E754">
            <v>13846262.739999998</v>
          </cell>
          <cell r="F754">
            <v>11620854.369999999</v>
          </cell>
        </row>
        <row r="755">
          <cell r="A755" t="str">
            <v xml:space="preserve"> </v>
          </cell>
        </row>
        <row r="756">
          <cell r="A756" t="str">
            <v>H2-1325-2-100</v>
          </cell>
          <cell r="B756" t="str">
            <v>CAP-TREAS-SERVER UPGRADE</v>
          </cell>
          <cell r="C756">
            <v>40000</v>
          </cell>
          <cell r="D756">
            <v>0</v>
          </cell>
          <cell r="E756">
            <v>0</v>
          </cell>
          <cell r="F756">
            <v>0</v>
          </cell>
        </row>
        <row r="757">
          <cell r="A757" t="str">
            <v>H2-1620-0-000</v>
          </cell>
          <cell r="B757" t="str">
            <v>WATER FUND-WATER METER PROJECT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</row>
        <row r="758">
          <cell r="A758" t="str">
            <v>H2-1640-4-975</v>
          </cell>
          <cell r="B758" t="str">
            <v>CAP-DPW-60 LESTER AVE BUILDING</v>
          </cell>
          <cell r="C758">
            <v>625000</v>
          </cell>
          <cell r="D758">
            <v>2098.14</v>
          </cell>
          <cell r="E758">
            <v>2770065.6</v>
          </cell>
          <cell r="F758">
            <v>2770065.6</v>
          </cell>
        </row>
        <row r="759">
          <cell r="A759" t="str">
            <v>H2-3120-0-000</v>
          </cell>
          <cell r="B759" t="str">
            <v>PUBLIC SAFETY: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H2-3120-2-310</v>
          </cell>
          <cell r="B760" t="str">
            <v>CAP-POLICE-VEHICLES</v>
          </cell>
          <cell r="C760">
            <v>98000</v>
          </cell>
          <cell r="D760">
            <v>87994.12</v>
          </cell>
          <cell r="E760">
            <v>92747.75</v>
          </cell>
          <cell r="F760">
            <v>92747.75</v>
          </cell>
        </row>
        <row r="761">
          <cell r="A761" t="str">
            <v>H2-3120-2-312</v>
          </cell>
          <cell r="B761" t="str">
            <v>JC POLICE DRONE</v>
          </cell>
          <cell r="C761">
            <v>15928</v>
          </cell>
          <cell r="D761">
            <v>0</v>
          </cell>
          <cell r="E761">
            <v>0</v>
          </cell>
          <cell r="F761">
            <v>0</v>
          </cell>
        </row>
        <row r="762">
          <cell r="A762" t="str">
            <v>H2-3410-2-100</v>
          </cell>
          <cell r="B762" t="str">
            <v>CAP-FIRE-FIRETRUCK</v>
          </cell>
          <cell r="C762">
            <v>968196</v>
          </cell>
          <cell r="D762">
            <v>0</v>
          </cell>
          <cell r="E762">
            <v>0</v>
          </cell>
          <cell r="F762">
            <v>0</v>
          </cell>
        </row>
        <row r="763">
          <cell r="A763" t="str">
            <v>H2-5110-2-000</v>
          </cell>
          <cell r="B763" t="str">
            <v>CAP-STREET MAINT-EQUIPMENT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</row>
        <row r="764">
          <cell r="A764" t="str">
            <v>H2-5110-2-420</v>
          </cell>
          <cell r="B764" t="str">
            <v>CAP-DPW-DUMP TRK/PLW/SNDR (21-22 BDG)</v>
          </cell>
          <cell r="C764">
            <v>0</v>
          </cell>
          <cell r="D764">
            <v>0</v>
          </cell>
          <cell r="E764">
            <v>209077.8</v>
          </cell>
          <cell r="F764">
            <v>209077.8</v>
          </cell>
        </row>
        <row r="765">
          <cell r="A765" t="str">
            <v>H2-5110-2-424</v>
          </cell>
          <cell r="B765" t="str">
            <v>CAP-DPW-CHIPPER</v>
          </cell>
          <cell r="C765">
            <v>0</v>
          </cell>
          <cell r="D765">
            <v>0</v>
          </cell>
          <cell r="E765">
            <v>51520.57</v>
          </cell>
          <cell r="F765">
            <v>51520.57</v>
          </cell>
        </row>
        <row r="766">
          <cell r="A766" t="str">
            <v>H2-5110-2-425</v>
          </cell>
          <cell r="B766" t="str">
            <v>CAP-DPW-FORKLIFT</v>
          </cell>
          <cell r="C766">
            <v>75000</v>
          </cell>
          <cell r="D766">
            <v>0</v>
          </cell>
          <cell r="E766">
            <v>0</v>
          </cell>
          <cell r="F766">
            <v>0</v>
          </cell>
        </row>
        <row r="767">
          <cell r="A767" t="str">
            <v>H2-5110-2-426</v>
          </cell>
          <cell r="B767" t="str">
            <v>CAP-DPW-VIALYTICS SOFTWARE</v>
          </cell>
          <cell r="C767">
            <v>10000</v>
          </cell>
          <cell r="D767">
            <v>10000</v>
          </cell>
          <cell r="E767">
            <v>0</v>
          </cell>
          <cell r="F767">
            <v>0</v>
          </cell>
        </row>
        <row r="768">
          <cell r="A768" t="str">
            <v>H2-5112-2-000</v>
          </cell>
          <cell r="B768" t="str">
            <v>CAP-PERMANENT IMPROV-EQUIPMENT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</row>
        <row r="769">
          <cell r="A769" t="str">
            <v>H2-5112-2-010</v>
          </cell>
          <cell r="B769" t="str">
            <v>CAP-PERM-HWY IMPROVEMENTS (CHIPS)</v>
          </cell>
          <cell r="C769">
            <v>529041.87</v>
          </cell>
          <cell r="D769">
            <v>381957.49</v>
          </cell>
          <cell r="E769">
            <v>473794.41</v>
          </cell>
          <cell r="F769">
            <v>394782.41</v>
          </cell>
        </row>
        <row r="770">
          <cell r="A770" t="str">
            <v>H2-5112-2-012</v>
          </cell>
          <cell r="B770" t="str">
            <v>CAP-PERM-PAVE NY</v>
          </cell>
          <cell r="C770">
            <v>116281.98</v>
          </cell>
          <cell r="D770">
            <v>97956.57</v>
          </cell>
          <cell r="E770">
            <v>96100.45</v>
          </cell>
          <cell r="F770">
            <v>82007.490000000005</v>
          </cell>
        </row>
        <row r="771">
          <cell r="A771" t="str">
            <v>H2-5112-2-013</v>
          </cell>
          <cell r="B771" t="str">
            <v>CAP-PERM-EXTREME WEATHER</v>
          </cell>
          <cell r="C771">
            <v>71855.08</v>
          </cell>
          <cell r="D771">
            <v>69952</v>
          </cell>
          <cell r="E771">
            <v>105120.93</v>
          </cell>
          <cell r="F771">
            <v>104731.02</v>
          </cell>
        </row>
        <row r="772">
          <cell r="A772" t="str">
            <v>H2-5112-2-017</v>
          </cell>
          <cell r="B772" t="str">
            <v>CAP-PERM-PAVE OUR POTHOLES</v>
          </cell>
          <cell r="C772">
            <v>74102.31</v>
          </cell>
          <cell r="D772">
            <v>61950</v>
          </cell>
          <cell r="E772">
            <v>63551.64</v>
          </cell>
          <cell r="F772">
            <v>55865.84</v>
          </cell>
        </row>
        <row r="773">
          <cell r="A773" t="str">
            <v>H2-5112-2-019</v>
          </cell>
          <cell r="B773" t="str">
            <v>CAP-PERM-GRAND AVE PH7 IMPROVEMENT</v>
          </cell>
          <cell r="C773">
            <v>100000</v>
          </cell>
          <cell r="D773">
            <v>100000</v>
          </cell>
          <cell r="E773">
            <v>122673.94</v>
          </cell>
          <cell r="F773">
            <v>122673.94</v>
          </cell>
        </row>
        <row r="774">
          <cell r="A774" t="str">
            <v>H2-5112-2-023</v>
          </cell>
          <cell r="B774" t="str">
            <v>CAP-PERM-LESTER AVE BRIDGE REHAB</v>
          </cell>
          <cell r="C774">
            <v>2865491.42</v>
          </cell>
          <cell r="D774">
            <v>2848576.05</v>
          </cell>
          <cell r="E774">
            <v>3639122.67</v>
          </cell>
          <cell r="F774">
            <v>320311.67999999999</v>
          </cell>
        </row>
        <row r="775">
          <cell r="A775" t="str">
            <v>H2-5112-2-024</v>
          </cell>
          <cell r="B775" t="str">
            <v>CAP-PERM-N. BROAD ST RECONSTRUCTION</v>
          </cell>
          <cell r="C775">
            <v>0</v>
          </cell>
          <cell r="D775">
            <v>425</v>
          </cell>
          <cell r="E775">
            <v>1441362.47</v>
          </cell>
          <cell r="F775">
            <v>1441362.47</v>
          </cell>
        </row>
        <row r="776">
          <cell r="A776" t="str">
            <v>H2-5112-2-026</v>
          </cell>
          <cell r="B776" t="str">
            <v>CAP-PERM-PARKING LOT REFURBISHMENT</v>
          </cell>
          <cell r="C776">
            <v>100000</v>
          </cell>
          <cell r="D776">
            <v>0</v>
          </cell>
          <cell r="E776">
            <v>131963.91</v>
          </cell>
          <cell r="F776">
            <v>131963.91</v>
          </cell>
        </row>
        <row r="777">
          <cell r="A777" t="str">
            <v>H2-5112-2-031</v>
          </cell>
          <cell r="B777" t="str">
            <v>CAP-PERM-ROAD RECONSTUCTION/CONCRETE</v>
          </cell>
          <cell r="C777">
            <v>96978.66</v>
          </cell>
          <cell r="D777">
            <v>64849.08</v>
          </cell>
          <cell r="E777">
            <v>357280.7</v>
          </cell>
          <cell r="F777">
            <v>260302.04</v>
          </cell>
        </row>
        <row r="778">
          <cell r="A778" t="str">
            <v>H2-5112-2-032</v>
          </cell>
          <cell r="B778" t="str">
            <v>CAP-PERM-PETERSON STREET CONSTRUCTION</v>
          </cell>
          <cell r="C778">
            <v>0</v>
          </cell>
          <cell r="D778">
            <v>0</v>
          </cell>
          <cell r="E778">
            <v>737720.6</v>
          </cell>
          <cell r="F778">
            <v>737720.6</v>
          </cell>
        </row>
        <row r="779">
          <cell r="A779" t="str">
            <v>H2-5112-2-034</v>
          </cell>
          <cell r="B779" t="str">
            <v>CAP-PERM-PAVEMENT MAINTENANCE PROGRAM</v>
          </cell>
          <cell r="C779">
            <v>165000</v>
          </cell>
          <cell r="D779">
            <v>118246.3</v>
          </cell>
          <cell r="E779">
            <v>88234.880000000005</v>
          </cell>
          <cell r="F779">
            <v>88234.880000000005</v>
          </cell>
        </row>
        <row r="780">
          <cell r="A780" t="str">
            <v>H2-5112-2-035</v>
          </cell>
          <cell r="B780" t="str">
            <v>CAP-PERM-CARLTON ST RECON</v>
          </cell>
          <cell r="C780">
            <v>1500000</v>
          </cell>
          <cell r="D780">
            <v>1245390.8799999999</v>
          </cell>
          <cell r="E780">
            <v>0</v>
          </cell>
          <cell r="F780">
            <v>0</v>
          </cell>
        </row>
        <row r="781">
          <cell r="A781" t="str">
            <v>H2-5112-2-036</v>
          </cell>
          <cell r="B781" t="str">
            <v>CAP-PERM-FLORAL/BURBANK/GRAND REPAVE</v>
          </cell>
          <cell r="C781">
            <v>350000</v>
          </cell>
          <cell r="D781">
            <v>0</v>
          </cell>
          <cell r="E781">
            <v>0</v>
          </cell>
          <cell r="F781">
            <v>0</v>
          </cell>
        </row>
        <row r="782">
          <cell r="A782" t="str">
            <v>H2-5112-2-037</v>
          </cell>
          <cell r="B782" t="str">
            <v>CAP-PERM-OAKDALE RD SIDEWALKS</v>
          </cell>
          <cell r="C782">
            <v>100000</v>
          </cell>
          <cell r="D782">
            <v>6300.57</v>
          </cell>
          <cell r="E782">
            <v>0</v>
          </cell>
          <cell r="F782">
            <v>0</v>
          </cell>
        </row>
        <row r="783">
          <cell r="A783" t="str">
            <v>H2-5410-4-214</v>
          </cell>
          <cell r="B783" t="str">
            <v>CAP-PERM-SIDEWALKS &amp; CURB REFURB</v>
          </cell>
          <cell r="C783">
            <v>250000</v>
          </cell>
          <cell r="D783">
            <v>247146</v>
          </cell>
          <cell r="E783">
            <v>241641.97</v>
          </cell>
          <cell r="F783">
            <v>241641.97</v>
          </cell>
        </row>
        <row r="784">
          <cell r="A784" t="str">
            <v>H2-7140-2-000</v>
          </cell>
          <cell r="B784" t="str">
            <v>CAP-PARKS-EQUIPMENT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</row>
        <row r="785">
          <cell r="A785" t="str">
            <v>H2-7140-2-756</v>
          </cell>
          <cell r="B785" t="str">
            <v>CAP-PARKS-KUBOTA TRACTOR</v>
          </cell>
          <cell r="C785">
            <v>0</v>
          </cell>
          <cell r="D785">
            <v>0</v>
          </cell>
          <cell r="E785">
            <v>37835.89</v>
          </cell>
          <cell r="F785">
            <v>37835.89</v>
          </cell>
        </row>
        <row r="786">
          <cell r="A786" t="str">
            <v>H2-8120-2-100</v>
          </cell>
          <cell r="B786" t="str">
            <v>CAP-SEWER-PICKUP TRUCKS</v>
          </cell>
          <cell r="C786">
            <v>65000</v>
          </cell>
          <cell r="D786">
            <v>59431.08</v>
          </cell>
          <cell r="E786">
            <v>54792.03</v>
          </cell>
          <cell r="F786">
            <v>54792.03</v>
          </cell>
        </row>
        <row r="787">
          <cell r="A787" t="str">
            <v>H2-8120-2-671</v>
          </cell>
          <cell r="B787" t="str">
            <v>CAP-SEWER-NEW HOLLAND LOADER</v>
          </cell>
          <cell r="C787">
            <v>0</v>
          </cell>
          <cell r="D787">
            <v>0</v>
          </cell>
          <cell r="E787">
            <v>201182</v>
          </cell>
          <cell r="F787">
            <v>201182</v>
          </cell>
        </row>
        <row r="788">
          <cell r="A788" t="str">
            <v>H2-8160-2-406</v>
          </cell>
          <cell r="B788" t="str">
            <v>CAP-REFUSE-30 YARD PACKER</v>
          </cell>
          <cell r="C788">
            <v>0</v>
          </cell>
          <cell r="D788">
            <v>9800</v>
          </cell>
          <cell r="E788">
            <v>291816</v>
          </cell>
          <cell r="F788">
            <v>291816</v>
          </cell>
        </row>
        <row r="789">
          <cell r="A789" t="str">
            <v>H2-8160-2-407</v>
          </cell>
          <cell r="B789" t="str">
            <v>CAP-REFUSE-30 YARD PACKER BODY</v>
          </cell>
          <cell r="C789">
            <v>110000</v>
          </cell>
          <cell r="D789">
            <v>0</v>
          </cell>
          <cell r="E789">
            <v>0</v>
          </cell>
          <cell r="F789">
            <v>0</v>
          </cell>
        </row>
        <row r="790">
          <cell r="A790" t="str">
            <v>H2-8310-2-000</v>
          </cell>
          <cell r="B790" t="str">
            <v>CAP-WATER ADMIN-EQUIPMENT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</row>
        <row r="791">
          <cell r="A791" t="str">
            <v>H2-8310-2-115</v>
          </cell>
          <cell r="B791" t="str">
            <v>CAP-WATER ADMIN-MAIL FOLDING MACHINE</v>
          </cell>
          <cell r="C791">
            <v>0</v>
          </cell>
          <cell r="D791">
            <v>0</v>
          </cell>
          <cell r="E791">
            <v>8070.89</v>
          </cell>
          <cell r="F791">
            <v>8070.31</v>
          </cell>
        </row>
        <row r="792">
          <cell r="A792" t="str">
            <v>H2-8340-2-000</v>
          </cell>
          <cell r="B792" t="str">
            <v>CAP-WATER-EQUIPMENT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</row>
        <row r="793">
          <cell r="A793" t="str">
            <v>H2-8340-2-321</v>
          </cell>
          <cell r="B793" t="str">
            <v>CAP-WATER-PICKUP TRUCK</v>
          </cell>
          <cell r="C793">
            <v>65000</v>
          </cell>
          <cell r="D793">
            <v>65213.31</v>
          </cell>
          <cell r="E793">
            <v>97000</v>
          </cell>
          <cell r="F793">
            <v>62526.63</v>
          </cell>
        </row>
        <row r="794">
          <cell r="A794" t="str">
            <v>H2-8340-2-425</v>
          </cell>
          <cell r="B794" t="str">
            <v>CAP-WATER-TRENCHBOX</v>
          </cell>
          <cell r="C794">
            <v>0</v>
          </cell>
          <cell r="D794">
            <v>0</v>
          </cell>
          <cell r="E794">
            <v>25702</v>
          </cell>
          <cell r="F794">
            <v>25702</v>
          </cell>
        </row>
        <row r="795">
          <cell r="A795" t="str">
            <v>H2-8340-2-504</v>
          </cell>
          <cell r="B795" t="str">
            <v>CAP-WATER-VALVE TRUCK</v>
          </cell>
          <cell r="C795">
            <v>90009.57</v>
          </cell>
          <cell r="D795">
            <v>37856.43</v>
          </cell>
          <cell r="E795">
            <v>177990.43</v>
          </cell>
          <cell r="F795">
            <v>177990.43</v>
          </cell>
        </row>
        <row r="796">
          <cell r="A796" t="str">
            <v>H2-8340-2-505</v>
          </cell>
          <cell r="B796" t="str">
            <v>CAP-WATER-TRUCK LIFTGATE</v>
          </cell>
          <cell r="C796">
            <v>10000</v>
          </cell>
          <cell r="D796">
            <v>6324.85</v>
          </cell>
          <cell r="E796">
            <v>0</v>
          </cell>
          <cell r="F796">
            <v>0</v>
          </cell>
        </row>
        <row r="797">
          <cell r="A797" t="str">
            <v>H2-8340-2-506</v>
          </cell>
          <cell r="B797" t="str">
            <v>CAP-WATER-BACKHOE</v>
          </cell>
          <cell r="C797">
            <v>143000</v>
          </cell>
          <cell r="D797">
            <v>142974</v>
          </cell>
          <cell r="E797">
            <v>0</v>
          </cell>
          <cell r="F797">
            <v>0</v>
          </cell>
        </row>
        <row r="798">
          <cell r="A798" t="str">
            <v>H2-8340-4-000</v>
          </cell>
          <cell r="B798" t="str">
            <v>CAP-WATER-CONTRACTUAL EXPENSES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</row>
        <row r="799">
          <cell r="A799" t="str">
            <v>H2-8340-4-618</v>
          </cell>
          <cell r="B799" t="str">
            <v>CAP-WATER-DEYO HILL PRV REPLACEMENT</v>
          </cell>
          <cell r="C799">
            <v>81875</v>
          </cell>
          <cell r="D799">
            <v>81525.78</v>
          </cell>
          <cell r="E799">
            <v>18125</v>
          </cell>
          <cell r="F799">
            <v>18125</v>
          </cell>
        </row>
        <row r="800">
          <cell r="A800" t="str">
            <v>H2-8340-4-664</v>
          </cell>
          <cell r="B800" t="str">
            <v>CAP-WATER-WREN STREET TANK REFURBISHMENT</v>
          </cell>
          <cell r="C800">
            <v>72000</v>
          </cell>
          <cell r="D800">
            <v>0</v>
          </cell>
          <cell r="E800">
            <v>137136.38</v>
          </cell>
          <cell r="F800">
            <v>137136.38</v>
          </cell>
        </row>
        <row r="801">
          <cell r="A801" t="str">
            <v>H2-8340-4-665</v>
          </cell>
          <cell r="B801" t="str">
            <v>CAP-WATER-WREN STREET EAST TANK REFURB</v>
          </cell>
          <cell r="C801">
            <v>72000</v>
          </cell>
          <cell r="D801">
            <v>0</v>
          </cell>
          <cell r="E801">
            <v>0</v>
          </cell>
          <cell r="F801">
            <v>0</v>
          </cell>
        </row>
        <row r="802">
          <cell r="A802" t="str">
            <v>H2-8340-4-976</v>
          </cell>
          <cell r="B802" t="str">
            <v>CAP-WATER-REYNOLDS RD TANK REFURBISHMENT</v>
          </cell>
          <cell r="C802">
            <v>19500</v>
          </cell>
          <cell r="D802">
            <v>0</v>
          </cell>
          <cell r="E802">
            <v>127144</v>
          </cell>
          <cell r="F802">
            <v>127144</v>
          </cell>
        </row>
        <row r="803">
          <cell r="A803" t="str">
            <v>H2-8340-4-977</v>
          </cell>
          <cell r="B803" t="str">
            <v>CAP-WATER-DEYO HILL RD TNK REFURBISHMENT</v>
          </cell>
          <cell r="C803">
            <v>16350</v>
          </cell>
          <cell r="D803">
            <v>0</v>
          </cell>
          <cell r="E803">
            <v>15657</v>
          </cell>
          <cell r="F803">
            <v>15657</v>
          </cell>
        </row>
        <row r="804">
          <cell r="A804" t="str">
            <v>H2-8340-4-978</v>
          </cell>
          <cell r="B804" t="str">
            <v>CAP-WATER-MIRIAM STREET MAIN REPLACE</v>
          </cell>
          <cell r="C804">
            <v>0</v>
          </cell>
          <cell r="D804">
            <v>0</v>
          </cell>
          <cell r="E804">
            <v>320788.74</v>
          </cell>
          <cell r="F804">
            <v>320788.74</v>
          </cell>
        </row>
        <row r="805">
          <cell r="A805" t="str">
            <v>H2-8340-4-979</v>
          </cell>
          <cell r="B805" t="str">
            <v>CAP-WATER-UKRANIAN HILL RD WTR MAIN REPL</v>
          </cell>
          <cell r="C805">
            <v>20000</v>
          </cell>
          <cell r="D805">
            <v>19933.759999999998</v>
          </cell>
          <cell r="E805">
            <v>0</v>
          </cell>
          <cell r="F805">
            <v>0</v>
          </cell>
        </row>
        <row r="806">
          <cell r="A806" t="str">
            <v>H2-9730-7-VP1</v>
          </cell>
          <cell r="B806" t="str">
            <v>BAN INTEREST - VP0</v>
          </cell>
          <cell r="C806">
            <v>1771672.44</v>
          </cell>
          <cell r="D806">
            <v>1771672.44</v>
          </cell>
          <cell r="E806">
            <v>1410294.33</v>
          </cell>
          <cell r="F806">
            <v>1410294.33</v>
          </cell>
        </row>
        <row r="807">
          <cell r="A807" t="str">
            <v>H2-9901-9-010</v>
          </cell>
          <cell r="B807" t="str">
            <v>CAP-BAN DEBT PAYMENTS</v>
          </cell>
          <cell r="C807">
            <v>1776979.93</v>
          </cell>
          <cell r="D807">
            <v>0</v>
          </cell>
          <cell r="E807">
            <v>501523.76</v>
          </cell>
          <cell r="F807">
            <v>0</v>
          </cell>
        </row>
        <row r="808">
          <cell r="A808" t="str">
            <v>H2-9901-9-VP1</v>
          </cell>
          <cell r="B808" t="str">
            <v>INTERFUND TRANSFERS</v>
          </cell>
          <cell r="C808">
            <v>0</v>
          </cell>
          <cell r="D808">
            <v>58609.87</v>
          </cell>
          <cell r="E808">
            <v>3600</v>
          </cell>
          <cell r="F808">
            <v>188912.74</v>
          </cell>
        </row>
        <row r="809">
          <cell r="A809" t="str">
            <v/>
          </cell>
          <cell r="B809" t="str">
            <v>VARIABLE PURPOSE Expenditure Totals</v>
          </cell>
          <cell r="C809">
            <v>12464262.26</v>
          </cell>
          <cell r="D809">
            <v>7596183.7199999997</v>
          </cell>
          <cell r="E809">
            <v>14050638.740000002</v>
          </cell>
          <cell r="F809">
            <v>10182983.449999997</v>
          </cell>
        </row>
        <row r="810">
          <cell r="A810" t="str">
            <v xml:space="preserve"> </v>
          </cell>
        </row>
        <row r="811">
          <cell r="A811" t="str">
            <v>H3-2401-CAR</v>
          </cell>
          <cell r="B811" t="str">
            <v>INTEREST EARNINGS</v>
          </cell>
          <cell r="C811">
            <v>0</v>
          </cell>
          <cell r="D811">
            <v>19.63</v>
          </cell>
          <cell r="E811">
            <v>0</v>
          </cell>
          <cell r="F811">
            <v>0</v>
          </cell>
        </row>
        <row r="812">
          <cell r="A812" t="str">
            <v/>
          </cell>
          <cell r="B812" t="str">
            <v>CAROUSEL Revenue Totals</v>
          </cell>
          <cell r="C812">
            <v>0</v>
          </cell>
          <cell r="D812">
            <v>19.63</v>
          </cell>
          <cell r="E812">
            <v>0</v>
          </cell>
          <cell r="F812">
            <v>0</v>
          </cell>
        </row>
        <row r="813">
          <cell r="A813" t="str">
            <v xml:space="preserve"> </v>
          </cell>
        </row>
        <row r="814">
          <cell r="A814" t="str">
            <v>L -2401-000</v>
          </cell>
          <cell r="B814" t="str">
            <v>INTEREST EARNINGS</v>
          </cell>
          <cell r="C814">
            <v>0</v>
          </cell>
          <cell r="D814">
            <v>0.51</v>
          </cell>
          <cell r="E814">
            <v>0</v>
          </cell>
          <cell r="F814">
            <v>32.04</v>
          </cell>
        </row>
        <row r="815">
          <cell r="A815" t="str">
            <v/>
          </cell>
          <cell r="B815" t="str">
            <v>Library Revenue Totals</v>
          </cell>
          <cell r="C815">
            <v>0</v>
          </cell>
          <cell r="D815">
            <v>0.51</v>
          </cell>
          <cell r="E815">
            <v>0</v>
          </cell>
          <cell r="F815">
            <v>32.04</v>
          </cell>
        </row>
        <row r="816">
          <cell r="A816" t="str">
            <v xml:space="preserve"> </v>
          </cell>
        </row>
        <row r="817">
          <cell r="A817" t="str">
            <v>L -7410-0-000</v>
          </cell>
          <cell r="B817" t="str">
            <v>LIBRARY: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L -9901-9-407</v>
          </cell>
          <cell r="B818" t="str">
            <v>LIB-TO GEN - SHR-JCI CONTRACT/SERVICES</v>
          </cell>
          <cell r="C818">
            <v>0</v>
          </cell>
          <cell r="D818">
            <v>4167.45</v>
          </cell>
          <cell r="E818">
            <v>0</v>
          </cell>
          <cell r="F818">
            <v>0</v>
          </cell>
        </row>
        <row r="819">
          <cell r="A819" t="str">
            <v/>
          </cell>
          <cell r="B819" t="str">
            <v>Library Expenditure Totals</v>
          </cell>
          <cell r="C819">
            <v>0</v>
          </cell>
          <cell r="D819">
            <v>4167.45</v>
          </cell>
          <cell r="E819">
            <v>0</v>
          </cell>
          <cell r="F819">
            <v>0</v>
          </cell>
        </row>
        <row r="820">
          <cell r="A820" t="str">
            <v xml:space="preserve"> </v>
          </cell>
        </row>
        <row r="821">
          <cell r="A821" t="str">
            <v>V -2401-000</v>
          </cell>
          <cell r="B821" t="str">
            <v>USE OF MONEY/PROPERTY-INTEREST EARNINGS</v>
          </cell>
          <cell r="C821">
            <v>0</v>
          </cell>
          <cell r="D821">
            <v>204.16</v>
          </cell>
          <cell r="E821">
            <v>0</v>
          </cell>
          <cell r="F821">
            <v>187.88</v>
          </cell>
        </row>
        <row r="822">
          <cell r="A822" t="str">
            <v>V -5031-A00</v>
          </cell>
          <cell r="B822" t="str">
            <v>INTERFUND TRANSFER FROM GENERAL - A</v>
          </cell>
          <cell r="C822">
            <v>883502.24</v>
          </cell>
          <cell r="D822">
            <v>361002.23999999999</v>
          </cell>
          <cell r="E822">
            <v>994527.49</v>
          </cell>
          <cell r="F822">
            <v>995578</v>
          </cell>
        </row>
        <row r="823">
          <cell r="A823" t="str">
            <v>V -5031-F00</v>
          </cell>
          <cell r="B823" t="str">
            <v>INTERFUND TRANSFER FROM WATER FUND - F</v>
          </cell>
          <cell r="C823">
            <v>182387.5</v>
          </cell>
          <cell r="D823">
            <v>157693.76000000001</v>
          </cell>
          <cell r="E823">
            <v>199896.66</v>
          </cell>
          <cell r="F823">
            <v>202896.17</v>
          </cell>
        </row>
        <row r="824">
          <cell r="A824" t="str">
            <v>V -5031-G00</v>
          </cell>
          <cell r="B824" t="str">
            <v>INTERFUND TRANSFER FROM SEWER FUND - G</v>
          </cell>
          <cell r="C824">
            <v>4656378.7699999996</v>
          </cell>
          <cell r="D824">
            <v>3938397.48</v>
          </cell>
          <cell r="E824">
            <v>4645058.13</v>
          </cell>
          <cell r="F824">
            <v>4641796.16</v>
          </cell>
        </row>
        <row r="825">
          <cell r="A825" t="str">
            <v/>
          </cell>
          <cell r="B825" t="str">
            <v>Debt Service Revenue Totals</v>
          </cell>
          <cell r="C825">
            <v>5722268.5099999998</v>
          </cell>
          <cell r="D825">
            <v>4457297.6399999997</v>
          </cell>
          <cell r="E825">
            <v>5839482.2799999993</v>
          </cell>
          <cell r="F825">
            <v>5840458.21</v>
          </cell>
        </row>
        <row r="826">
          <cell r="A826" t="str">
            <v xml:space="preserve"> </v>
          </cell>
        </row>
        <row r="827">
          <cell r="A827" t="str">
            <v>V -9710-6-000</v>
          </cell>
          <cell r="B827" t="str">
            <v>SERIAL BOND PRINCIPAL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</row>
        <row r="828">
          <cell r="A828" t="str">
            <v>V -9710-6-013</v>
          </cell>
          <cell r="B828" t="str">
            <v>2013 REFUND BOND-PRIN</v>
          </cell>
          <cell r="C828">
            <v>400000</v>
          </cell>
          <cell r="D828">
            <v>0</v>
          </cell>
          <cell r="E828">
            <v>385000</v>
          </cell>
          <cell r="F828">
            <v>385000</v>
          </cell>
        </row>
        <row r="829">
          <cell r="A829" t="str">
            <v>V -9710-6-014</v>
          </cell>
          <cell r="B829" t="str">
            <v>2014 SB FF CLAIMS - PRIN</v>
          </cell>
          <cell r="C829">
            <v>0</v>
          </cell>
          <cell r="D829">
            <v>0</v>
          </cell>
          <cell r="E829">
            <v>44118</v>
          </cell>
          <cell r="F829">
            <v>44118</v>
          </cell>
        </row>
        <row r="830">
          <cell r="A830" t="str">
            <v>V -9710-6-017</v>
          </cell>
          <cell r="B830" t="str">
            <v>2017 SB (2012 PUB IMP) PRIN</v>
          </cell>
          <cell r="C830">
            <v>35000</v>
          </cell>
          <cell r="D830">
            <v>3500</v>
          </cell>
          <cell r="E830">
            <v>35000</v>
          </cell>
          <cell r="F830">
            <v>35000</v>
          </cell>
        </row>
        <row r="831">
          <cell r="A831" t="str">
            <v>V -9710-6-020</v>
          </cell>
          <cell r="B831" t="str">
            <v>2020 SB PUB IMP(2015)-PRIN</v>
          </cell>
          <cell r="C831">
            <v>215000</v>
          </cell>
          <cell r="D831">
            <v>0</v>
          </cell>
          <cell r="E831">
            <v>215000</v>
          </cell>
          <cell r="F831">
            <v>215000</v>
          </cell>
        </row>
        <row r="832">
          <cell r="A832" t="str">
            <v>V -9710-6-023</v>
          </cell>
          <cell r="B832" t="str">
            <v>2023 SUB PUB IMP (2016) - PRIN</v>
          </cell>
          <cell r="C832">
            <v>46000</v>
          </cell>
          <cell r="D832">
            <v>46000</v>
          </cell>
          <cell r="E832">
            <v>0</v>
          </cell>
          <cell r="F832">
            <v>0</v>
          </cell>
        </row>
        <row r="833">
          <cell r="A833" t="str">
            <v>V -9710-6-JCI</v>
          </cell>
          <cell r="B833" t="str">
            <v>2008 SIB JCI ENERGY-PRIN</v>
          </cell>
          <cell r="C833">
            <v>0</v>
          </cell>
          <cell r="D833">
            <v>0</v>
          </cell>
          <cell r="E833">
            <v>132317.9</v>
          </cell>
          <cell r="F833">
            <v>132317.9</v>
          </cell>
        </row>
        <row r="834">
          <cell r="A834" t="str">
            <v>V -9710-7-000</v>
          </cell>
          <cell r="B834" t="str">
            <v>SERIAL BOND INTEREST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</row>
        <row r="835">
          <cell r="A835" t="str">
            <v>V -9710-7-013</v>
          </cell>
          <cell r="B835" t="str">
            <v>2013 REFUND BOND-INT</v>
          </cell>
          <cell r="C835">
            <v>126750</v>
          </cell>
          <cell r="D835">
            <v>63375</v>
          </cell>
          <cell r="E835">
            <v>140225</v>
          </cell>
          <cell r="F835">
            <v>140225</v>
          </cell>
        </row>
        <row r="836">
          <cell r="A836" t="str">
            <v>V -9710-7-014</v>
          </cell>
          <cell r="B836" t="str">
            <v>2014 SB FF CLAIMS - INT</v>
          </cell>
          <cell r="C836">
            <v>0</v>
          </cell>
          <cell r="D836">
            <v>0</v>
          </cell>
          <cell r="E836">
            <v>5110.34</v>
          </cell>
          <cell r="F836">
            <v>5110.34</v>
          </cell>
        </row>
        <row r="837">
          <cell r="A837" t="str">
            <v>V -9710-7-017</v>
          </cell>
          <cell r="B837" t="str">
            <v>2017 SB (2012 PUB IMP) INT</v>
          </cell>
          <cell r="C837">
            <v>6125</v>
          </cell>
          <cell r="D837">
            <v>0</v>
          </cell>
          <cell r="E837">
            <v>7875</v>
          </cell>
          <cell r="F837">
            <v>7875</v>
          </cell>
        </row>
        <row r="838">
          <cell r="A838" t="str">
            <v>V -9710-7-020</v>
          </cell>
          <cell r="B838" t="str">
            <v>2020 SB PUB IMP(2015)-INT</v>
          </cell>
          <cell r="C838">
            <v>27193.75</v>
          </cell>
          <cell r="D838">
            <v>0</v>
          </cell>
          <cell r="E838">
            <v>29881.25</v>
          </cell>
          <cell r="F838">
            <v>29881.25</v>
          </cell>
        </row>
        <row r="839">
          <cell r="A839" t="str">
            <v>V -9710-7-023</v>
          </cell>
          <cell r="B839" t="str">
            <v>2023 SUB SB PUB IMP (2016) - INT</v>
          </cell>
          <cell r="C839">
            <v>27433.49</v>
          </cell>
          <cell r="D839">
            <v>18858.490000000002</v>
          </cell>
          <cell r="E839">
            <v>0</v>
          </cell>
          <cell r="F839">
            <v>0</v>
          </cell>
        </row>
        <row r="840">
          <cell r="A840" t="str">
            <v>V -9720-6-000</v>
          </cell>
          <cell r="B840" t="str">
            <v>GENERAL FUND -V9720-6 PRINCIPAL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</row>
        <row r="841">
          <cell r="A841" t="str">
            <v>V -9720-6-014</v>
          </cell>
          <cell r="B841" t="str">
            <v>2014 SB-PRIN   WAT FND</v>
          </cell>
          <cell r="C841">
            <v>25000</v>
          </cell>
          <cell r="D841">
            <v>25000</v>
          </cell>
          <cell r="E841">
            <v>45882</v>
          </cell>
          <cell r="F841">
            <v>45882</v>
          </cell>
        </row>
        <row r="842">
          <cell r="A842" t="str">
            <v>V -9720-6-016</v>
          </cell>
          <cell r="B842" t="str">
            <v>2016 SB WATER METER PRIN</v>
          </cell>
          <cell r="C842">
            <v>105000</v>
          </cell>
          <cell r="D842">
            <v>334268.75</v>
          </cell>
          <cell r="E842">
            <v>100000</v>
          </cell>
          <cell r="F842">
            <v>100000</v>
          </cell>
        </row>
        <row r="843">
          <cell r="A843" t="str">
            <v>V -9720-7-000</v>
          </cell>
          <cell r="B843" t="str">
            <v>GENERAL FUND V9720 - INTEREST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</row>
        <row r="844">
          <cell r="A844" t="str">
            <v>V -9720-7-014</v>
          </cell>
          <cell r="B844" t="str">
            <v>2014 SB-INT   WAT FND</v>
          </cell>
          <cell r="C844">
            <v>8812.5</v>
          </cell>
          <cell r="D844">
            <v>4593.76</v>
          </cell>
          <cell r="E844">
            <v>5314.66</v>
          </cell>
          <cell r="F844">
            <v>5314.66</v>
          </cell>
        </row>
        <row r="845">
          <cell r="A845" t="str">
            <v>V -9720-7-016</v>
          </cell>
          <cell r="B845" t="str">
            <v>2016 SB WATER METER INT</v>
          </cell>
          <cell r="C845">
            <v>43575</v>
          </cell>
          <cell r="D845">
            <v>23100</v>
          </cell>
          <cell r="E845">
            <v>48700</v>
          </cell>
          <cell r="F845">
            <v>48700</v>
          </cell>
        </row>
        <row r="846">
          <cell r="A846" t="str">
            <v>V -9730-6-000</v>
          </cell>
          <cell r="B846" t="str">
            <v>GENERAL FUND -G9730-6 PRINCIPAL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</row>
        <row r="847">
          <cell r="A847" t="str">
            <v>V -9730-6-010</v>
          </cell>
          <cell r="B847" t="str">
            <v>EFC 2010C C7-6201-03-01 PRIN SEWFND</v>
          </cell>
          <cell r="C847">
            <v>0</v>
          </cell>
          <cell r="D847">
            <v>240000</v>
          </cell>
          <cell r="E847">
            <v>235000</v>
          </cell>
          <cell r="F847">
            <v>235000</v>
          </cell>
        </row>
        <row r="848">
          <cell r="A848" t="str">
            <v>V -9730-6-020</v>
          </cell>
          <cell r="B848" t="str">
            <v>EFC 2020B LT C7-6201-03-01 - P</v>
          </cell>
          <cell r="C848">
            <v>240000</v>
          </cell>
          <cell r="D848">
            <v>0</v>
          </cell>
          <cell r="E848">
            <v>0</v>
          </cell>
          <cell r="F848">
            <v>0</v>
          </cell>
        </row>
        <row r="849">
          <cell r="A849" t="str">
            <v>V -9730-6-11C</v>
          </cell>
          <cell r="B849" t="str">
            <v>(2002G) 2011C C7-6204-01-00-PRIN</v>
          </cell>
          <cell r="C849">
            <v>0</v>
          </cell>
          <cell r="D849">
            <v>40000</v>
          </cell>
          <cell r="E849">
            <v>40000</v>
          </cell>
          <cell r="F849">
            <v>40000</v>
          </cell>
        </row>
        <row r="850">
          <cell r="A850" t="str">
            <v>V -9730-6-12B</v>
          </cell>
          <cell r="B850" t="str">
            <v>EFC 2012B C7-6201-01-00-PRIN</v>
          </cell>
          <cell r="C850">
            <v>0</v>
          </cell>
          <cell r="D850">
            <v>110000</v>
          </cell>
          <cell r="E850">
            <v>105000</v>
          </cell>
          <cell r="F850">
            <v>105000</v>
          </cell>
        </row>
        <row r="851">
          <cell r="A851" t="str">
            <v>V -9730-6-15D</v>
          </cell>
          <cell r="B851" t="str">
            <v>EFC 2015D C7-6201-03-00-PRIN</v>
          </cell>
          <cell r="C851">
            <v>590000</v>
          </cell>
          <cell r="D851">
            <v>0</v>
          </cell>
          <cell r="E851">
            <v>590000</v>
          </cell>
          <cell r="F851">
            <v>590000</v>
          </cell>
        </row>
        <row r="852">
          <cell r="A852" t="str">
            <v>V -9730-6-16B</v>
          </cell>
          <cell r="B852" t="str">
            <v>EFC 2016B LT C7-6201-03-04 - PRIN</v>
          </cell>
          <cell r="C852">
            <v>705000</v>
          </cell>
          <cell r="D852">
            <v>705000</v>
          </cell>
          <cell r="E852">
            <v>700000</v>
          </cell>
          <cell r="F852">
            <v>700000</v>
          </cell>
        </row>
        <row r="853">
          <cell r="A853" t="str">
            <v>V -9730-6-19A</v>
          </cell>
          <cell r="B853" t="str">
            <v>EFC 2019A LT C7-6201-03-05 PRIN</v>
          </cell>
          <cell r="C853">
            <v>240000</v>
          </cell>
          <cell r="D853">
            <v>240000</v>
          </cell>
          <cell r="E853">
            <v>235000</v>
          </cell>
          <cell r="F853">
            <v>235000</v>
          </cell>
        </row>
        <row r="854">
          <cell r="A854" t="str">
            <v>V -9730-6-21B</v>
          </cell>
          <cell r="B854" t="str">
            <v>EFC C7-6201-03-06 LT 2021B Prin</v>
          </cell>
          <cell r="C854">
            <v>120000</v>
          </cell>
          <cell r="D854">
            <v>0</v>
          </cell>
          <cell r="E854">
            <v>120000</v>
          </cell>
          <cell r="F854">
            <v>120000</v>
          </cell>
        </row>
        <row r="855">
          <cell r="A855" t="str">
            <v>V -9730-6-23A</v>
          </cell>
          <cell r="B855" t="str">
            <v>EFC 2023A LT C7-6201-01-00 - P</v>
          </cell>
          <cell r="C855">
            <v>110000</v>
          </cell>
          <cell r="D855">
            <v>0</v>
          </cell>
          <cell r="E855">
            <v>0</v>
          </cell>
          <cell r="F855">
            <v>0</v>
          </cell>
        </row>
        <row r="856">
          <cell r="A856" t="str">
            <v>V -9730-6-DL1</v>
          </cell>
          <cell r="B856" t="str">
            <v>C7-6201-03-09 new direct loan prin</v>
          </cell>
          <cell r="C856">
            <v>63384</v>
          </cell>
          <cell r="D856">
            <v>0</v>
          </cell>
          <cell r="E856">
            <v>62345</v>
          </cell>
          <cell r="F856">
            <v>62345</v>
          </cell>
        </row>
        <row r="857">
          <cell r="A857" t="str">
            <v>V -9730-7-010</v>
          </cell>
          <cell r="B857" t="str">
            <v>EFC 2010C C7-6201-03-01  INT SEWFND</v>
          </cell>
          <cell r="C857">
            <v>0</v>
          </cell>
          <cell r="D857">
            <v>11484.34</v>
          </cell>
          <cell r="E857">
            <v>50573.1</v>
          </cell>
          <cell r="F857">
            <v>50573.1</v>
          </cell>
        </row>
        <row r="858">
          <cell r="A858" t="str">
            <v>V -9730-7-020</v>
          </cell>
          <cell r="B858" t="str">
            <v>EFC 2020B LT C7-6201-03-01 - I</v>
          </cell>
          <cell r="C858">
            <v>48119.64</v>
          </cell>
          <cell r="D858">
            <v>0</v>
          </cell>
          <cell r="E858">
            <v>0</v>
          </cell>
          <cell r="F858">
            <v>0</v>
          </cell>
        </row>
        <row r="859">
          <cell r="A859" t="str">
            <v>V -9730-7-11C</v>
          </cell>
          <cell r="B859" t="str">
            <v>(2002G) 2011C C7-6204-01-00-INT</v>
          </cell>
          <cell r="C859">
            <v>0</v>
          </cell>
          <cell r="D859">
            <v>745.52</v>
          </cell>
          <cell r="E859">
            <v>2842.85</v>
          </cell>
          <cell r="F859">
            <v>2842.85</v>
          </cell>
        </row>
        <row r="860">
          <cell r="A860" t="str">
            <v>V -9730-7-12B</v>
          </cell>
          <cell r="B860" t="str">
            <v>EFC 2012B C7-6201-01-00-INT</v>
          </cell>
          <cell r="C860">
            <v>0</v>
          </cell>
          <cell r="D860">
            <v>6105.29</v>
          </cell>
          <cell r="E860">
            <v>11530.56</v>
          </cell>
          <cell r="F860">
            <v>11530.56</v>
          </cell>
        </row>
        <row r="861">
          <cell r="A861" t="str">
            <v>V -9730-7-15D</v>
          </cell>
          <cell r="B861" t="str">
            <v>EFC 2015D C7-6201-03-00 INT</v>
          </cell>
          <cell r="C861">
            <v>86400.21</v>
          </cell>
          <cell r="D861">
            <v>61662.46</v>
          </cell>
          <cell r="E861">
            <v>91710.39</v>
          </cell>
          <cell r="F861">
            <v>91710.39</v>
          </cell>
        </row>
        <row r="862">
          <cell r="A862" t="str">
            <v>V -9730-7-16B</v>
          </cell>
          <cell r="B862" t="str">
            <v>EFC 2016B LT C7-6201-03-04 - INT</v>
          </cell>
          <cell r="C862">
            <v>273706</v>
          </cell>
          <cell r="D862">
            <v>273706</v>
          </cell>
          <cell r="E862">
            <v>278055.09999999998</v>
          </cell>
          <cell r="F862">
            <v>278055.09999999998</v>
          </cell>
        </row>
        <row r="863">
          <cell r="A863" t="str">
            <v>V -9730-7-19A</v>
          </cell>
          <cell r="B863" t="str">
            <v>EFC 2019A LT C7-6201-03-05 INT</v>
          </cell>
          <cell r="C863">
            <v>261434.1</v>
          </cell>
          <cell r="D863">
            <v>378913.47</v>
          </cell>
          <cell r="E863">
            <v>264764.06</v>
          </cell>
          <cell r="F863">
            <v>264764.06</v>
          </cell>
        </row>
        <row r="864">
          <cell r="A864" t="str">
            <v>V -9730-7-21B</v>
          </cell>
          <cell r="B864" t="str">
            <v>EFC C7-6201-03-06 2021B LT Int</v>
          </cell>
          <cell r="C864">
            <v>41701.9</v>
          </cell>
          <cell r="D864">
            <v>0</v>
          </cell>
          <cell r="E864">
            <v>41701.9</v>
          </cell>
          <cell r="F864">
            <v>41701.9</v>
          </cell>
        </row>
        <row r="865">
          <cell r="A865" t="str">
            <v>V -9730-7-23A</v>
          </cell>
          <cell r="B865" t="str">
            <v>EFC 2023A LT C7-6201-01-00 - I</v>
          </cell>
          <cell r="C865">
            <v>7210.23</v>
          </cell>
          <cell r="D865">
            <v>0</v>
          </cell>
          <cell r="E865">
            <v>0</v>
          </cell>
          <cell r="F865">
            <v>0</v>
          </cell>
        </row>
        <row r="866">
          <cell r="A866" t="str">
            <v>V -9731-6-19A</v>
          </cell>
          <cell r="B866" t="str">
            <v>EFC 2019A LT-6201-03-07 PRIN</v>
          </cell>
          <cell r="C866">
            <v>1130000</v>
          </cell>
          <cell r="D866">
            <v>1130000</v>
          </cell>
          <cell r="E866">
            <v>1115000</v>
          </cell>
          <cell r="F866">
            <v>1115000</v>
          </cell>
        </row>
        <row r="867">
          <cell r="A867" t="str">
            <v>V -9731-6-21B</v>
          </cell>
          <cell r="B867" t="str">
            <v>C7-6201-03-06 LT 9 (2021B LT) PRIN</v>
          </cell>
          <cell r="C867">
            <v>40000</v>
          </cell>
          <cell r="D867">
            <v>120000</v>
          </cell>
          <cell r="E867">
            <v>0</v>
          </cell>
          <cell r="F867">
            <v>0</v>
          </cell>
        </row>
        <row r="868">
          <cell r="A868" t="str">
            <v>V -9731-7-19A</v>
          </cell>
          <cell r="B868" t="str">
            <v>EFC 2019A LT C7-6201-03-07-INT</v>
          </cell>
          <cell r="C868">
            <v>500395.88</v>
          </cell>
          <cell r="D868">
            <v>382916.5</v>
          </cell>
          <cell r="E868">
            <v>508265.17</v>
          </cell>
          <cell r="F868">
            <v>508265.17</v>
          </cell>
        </row>
        <row r="869">
          <cell r="A869" t="str">
            <v>V -9731-7-21B</v>
          </cell>
          <cell r="B869" t="str">
            <v>C7-6201-03-06 LT (2021B LT)</v>
          </cell>
          <cell r="C869">
            <v>2636.81</v>
          </cell>
          <cell r="D869">
            <v>41473.9</v>
          </cell>
          <cell r="E869">
            <v>0</v>
          </cell>
          <cell r="F869">
            <v>0</v>
          </cell>
        </row>
        <row r="870">
          <cell r="A870" t="str">
            <v>V -9732-6-19A</v>
          </cell>
          <cell r="B870" t="str">
            <v>EFC 2019A LT C7-6201-03-08-P</v>
          </cell>
          <cell r="C870">
            <v>196390</v>
          </cell>
          <cell r="D870">
            <v>196390</v>
          </cell>
          <cell r="E870">
            <v>193270</v>
          </cell>
          <cell r="F870">
            <v>193270</v>
          </cell>
        </row>
        <row r="871">
          <cell r="A871" t="str">
            <v>V -9901-9-000</v>
          </cell>
          <cell r="B871" t="str">
            <v>INTERFUND TRANSFERS</v>
          </cell>
          <cell r="C871">
            <v>0</v>
          </cell>
          <cell r="D871">
            <v>48479.92</v>
          </cell>
          <cell r="E871">
            <v>788.05</v>
          </cell>
          <cell r="F871">
            <v>788.05</v>
          </cell>
        </row>
        <row r="872">
          <cell r="A872" t="str">
            <v/>
          </cell>
          <cell r="B872" t="str">
            <v>Debt Service Expenditure Totals</v>
          </cell>
          <cell r="C872">
            <v>5722268.5099999998</v>
          </cell>
          <cell r="D872">
            <v>4505573.4000000004</v>
          </cell>
          <cell r="E872">
            <v>5840270.3300000001</v>
          </cell>
          <cell r="F872">
            <v>5840270.3300000001</v>
          </cell>
        </row>
        <row r="873">
          <cell r="A873" t="str">
            <v xml:space="preserve">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2E8D-65D7-4F97-BD66-09D158453B3C}">
  <sheetPr>
    <tabColor theme="8" tint="0.39997558519241921"/>
  </sheetPr>
  <dimension ref="A1:AX2476"/>
  <sheetViews>
    <sheetView workbookViewId="0">
      <pane ySplit="2" topLeftCell="A557" activePane="bottomLeft" state="frozen"/>
      <selection pane="bottomLeft" activeCell="D566" sqref="D566"/>
    </sheetView>
  </sheetViews>
  <sheetFormatPr defaultColWidth="9" defaultRowHeight="15.6" x14ac:dyDescent="0.3"/>
  <cols>
    <col min="1" max="1" width="12.5" bestFit="1" customWidth="1"/>
    <col min="2" max="2" width="42" style="33" bestFit="1" customWidth="1"/>
    <col min="3" max="3" width="14.3984375" style="33" bestFit="1" customWidth="1"/>
    <col min="4" max="7" width="11.8984375" style="33" customWidth="1"/>
    <col min="8" max="8" width="17.19921875" style="33" hidden="1" customWidth="1"/>
    <col min="9" max="9" width="10.5" style="34" hidden="1" customWidth="1"/>
    <col min="10" max="10" width="8.3984375" style="34" hidden="1" customWidth="1"/>
    <col min="11" max="11" width="10.5" style="42" hidden="1" customWidth="1"/>
    <col min="12" max="12" width="10.5" style="34" hidden="1" customWidth="1"/>
    <col min="13" max="13" width="9.09765625" style="34" hidden="1" customWidth="1"/>
    <col min="14" max="14" width="10.5" style="42" hidden="1" customWidth="1"/>
    <col min="15" max="15" width="9.69921875" style="34" hidden="1" customWidth="1"/>
    <col min="16" max="16" width="9" style="34" hidden="1" customWidth="1"/>
    <col min="17" max="17" width="9.69921875" style="42" hidden="1" customWidth="1"/>
    <col min="18" max="18" width="9.69921875" style="34" hidden="1" customWidth="1"/>
    <col min="19" max="19" width="9" style="34" hidden="1" customWidth="1"/>
    <col min="20" max="20" width="9.69921875" style="42" hidden="1" customWidth="1"/>
    <col min="21" max="21" width="9.69921875" style="34" hidden="1" customWidth="1"/>
    <col min="22" max="22" width="9" style="34" hidden="1" customWidth="1"/>
    <col min="23" max="23" width="9.69921875" style="42" hidden="1" customWidth="1"/>
    <col min="24" max="24" width="10.19921875" style="34" hidden="1" customWidth="1"/>
    <col min="25" max="25" width="9" style="34" hidden="1" customWidth="1"/>
    <col min="26" max="26" width="10.19921875" style="42" hidden="1" customWidth="1"/>
    <col min="27" max="27" width="10.5" style="34" hidden="1" customWidth="1"/>
    <col min="28" max="28" width="9" style="34" hidden="1" customWidth="1"/>
    <col min="29" max="29" width="9.69921875" style="42" hidden="1" customWidth="1"/>
    <col min="30" max="30" width="10.5" style="34" hidden="1" customWidth="1"/>
    <col min="31" max="31" width="8.3984375" style="34" hidden="1" customWidth="1"/>
    <col min="32" max="32" width="9.69921875" style="42" hidden="1" customWidth="1"/>
    <col min="33" max="33" width="9.69921875" style="34" hidden="1" customWidth="1"/>
    <col min="34" max="34" width="7.8984375" style="34" hidden="1" customWidth="1"/>
    <col min="35" max="35" width="9.69921875" style="42" hidden="1" customWidth="1"/>
    <col min="36" max="36" width="10.5" style="34" hidden="1" customWidth="1"/>
    <col min="37" max="37" width="8.59765625" style="34" hidden="1" customWidth="1"/>
    <col min="38" max="38" width="9.69921875" style="42" hidden="1" customWidth="1"/>
    <col min="39" max="39" width="10.5" style="33" hidden="1" customWidth="1"/>
    <col min="40" max="40" width="11" style="33" hidden="1" customWidth="1"/>
    <col min="41" max="41" width="10.5" style="45" hidden="1" customWidth="1"/>
    <col min="42" max="42" width="10.5" style="33" hidden="1" customWidth="1"/>
    <col min="43" max="43" width="11" style="33" hidden="1" customWidth="1"/>
    <col min="44" max="44" width="10.5" style="45" hidden="1" customWidth="1"/>
    <col min="45" max="45" width="9.8984375" style="34" hidden="1" customWidth="1"/>
    <col min="46" max="46" width="9.09765625" style="34" hidden="1" customWidth="1"/>
    <col min="47" max="47" width="9.8984375" style="42" hidden="1" customWidth="1"/>
    <col min="48" max="48" width="9.8984375" style="34" hidden="1" customWidth="1"/>
    <col min="49" max="49" width="9.09765625" style="34" hidden="1" customWidth="1"/>
    <col min="50" max="50" width="10.19921875" style="42" hidden="1" customWidth="1"/>
    <col min="51" max="16384" width="9" style="33"/>
  </cols>
  <sheetData>
    <row r="1" spans="1:50" s="36" customFormat="1" ht="13.2" x14ac:dyDescent="0.25">
      <c r="A1" s="557" t="s">
        <v>1763</v>
      </c>
      <c r="B1" s="557"/>
      <c r="C1" s="557"/>
      <c r="D1" s="557"/>
      <c r="E1" s="557"/>
      <c r="F1" s="557"/>
      <c r="I1" s="556" t="s">
        <v>1752</v>
      </c>
      <c r="J1" s="556"/>
      <c r="K1" s="556"/>
      <c r="L1" s="556" t="s">
        <v>1753</v>
      </c>
      <c r="M1" s="556"/>
      <c r="N1" s="556"/>
      <c r="O1" s="556" t="s">
        <v>1754</v>
      </c>
      <c r="P1" s="556"/>
      <c r="Q1" s="556"/>
      <c r="R1" s="556" t="s">
        <v>1755</v>
      </c>
      <c r="S1" s="556"/>
      <c r="T1" s="556"/>
      <c r="U1" s="556" t="s">
        <v>1756</v>
      </c>
      <c r="V1" s="556"/>
      <c r="W1" s="556"/>
      <c r="X1" s="556" t="s">
        <v>1757</v>
      </c>
      <c r="Y1" s="556"/>
      <c r="Z1" s="556"/>
      <c r="AA1" s="556" t="s">
        <v>1764</v>
      </c>
      <c r="AB1" s="556"/>
      <c r="AC1" s="556"/>
      <c r="AD1" s="556" t="s">
        <v>1765</v>
      </c>
      <c r="AE1" s="556"/>
      <c r="AF1" s="556"/>
      <c r="AG1" s="556" t="s">
        <v>1766</v>
      </c>
      <c r="AH1" s="556"/>
      <c r="AI1" s="556"/>
      <c r="AJ1" s="556" t="s">
        <v>1767</v>
      </c>
      <c r="AK1" s="556"/>
      <c r="AL1" s="556"/>
      <c r="AM1" s="556" t="s">
        <v>1768</v>
      </c>
      <c r="AN1" s="556"/>
      <c r="AO1" s="556"/>
      <c r="AP1" s="556" t="s">
        <v>1769</v>
      </c>
      <c r="AQ1" s="556"/>
      <c r="AR1" s="556"/>
      <c r="AS1" s="556" t="s">
        <v>1770</v>
      </c>
      <c r="AT1" s="556"/>
      <c r="AU1" s="556"/>
      <c r="AV1" s="556" t="s">
        <v>1771</v>
      </c>
      <c r="AW1" s="556"/>
      <c r="AX1" s="556"/>
    </row>
    <row r="2" spans="1:50" ht="13.8" x14ac:dyDescent="0.3">
      <c r="A2" s="38" t="s">
        <v>1747</v>
      </c>
      <c r="B2" s="38" t="s">
        <v>378</v>
      </c>
      <c r="C2" s="38" t="s">
        <v>1748</v>
      </c>
      <c r="D2" s="39" t="s">
        <v>1749</v>
      </c>
      <c r="E2" s="39" t="s">
        <v>1750</v>
      </c>
      <c r="F2" s="39" t="s">
        <v>1751</v>
      </c>
      <c r="H2" s="33" t="str">
        <f>+'R&amp;E EXPORT'!A1</f>
        <v>Account Id</v>
      </c>
      <c r="I2" s="35" t="s">
        <v>1758</v>
      </c>
      <c r="J2" s="35" t="s">
        <v>1759</v>
      </c>
      <c r="K2" s="41" t="s">
        <v>1760</v>
      </c>
      <c r="L2" s="35" t="s">
        <v>1758</v>
      </c>
      <c r="M2" s="35" t="s">
        <v>1759</v>
      </c>
      <c r="N2" s="41" t="s">
        <v>1760</v>
      </c>
      <c r="O2" s="35" t="s">
        <v>1758</v>
      </c>
      <c r="P2" s="35" t="s">
        <v>1759</v>
      </c>
      <c r="Q2" s="41" t="s">
        <v>1760</v>
      </c>
      <c r="R2" s="35" t="s">
        <v>1758</v>
      </c>
      <c r="S2" s="35" t="s">
        <v>1759</v>
      </c>
      <c r="T2" s="41" t="s">
        <v>1760</v>
      </c>
      <c r="U2" s="35" t="s">
        <v>1758</v>
      </c>
      <c r="V2" s="35" t="s">
        <v>1759</v>
      </c>
      <c r="W2" s="41" t="s">
        <v>1760</v>
      </c>
      <c r="X2" s="35" t="s">
        <v>1758</v>
      </c>
      <c r="Y2" s="35" t="s">
        <v>1759</v>
      </c>
      <c r="Z2" s="41" t="s">
        <v>1760</v>
      </c>
      <c r="AA2" s="35" t="s">
        <v>1758</v>
      </c>
      <c r="AB2" s="35" t="s">
        <v>1759</v>
      </c>
      <c r="AC2" s="41" t="s">
        <v>1760</v>
      </c>
      <c r="AD2" s="35" t="s">
        <v>1758</v>
      </c>
      <c r="AE2" s="35" t="s">
        <v>1759</v>
      </c>
      <c r="AF2" s="41" t="s">
        <v>1760</v>
      </c>
      <c r="AG2" s="35" t="s">
        <v>1758</v>
      </c>
      <c r="AH2" s="35" t="s">
        <v>1759</v>
      </c>
      <c r="AI2" s="41" t="s">
        <v>1760</v>
      </c>
      <c r="AJ2" s="35" t="s">
        <v>1758</v>
      </c>
      <c r="AK2" s="35" t="s">
        <v>1759</v>
      </c>
      <c r="AL2" s="41" t="s">
        <v>1760</v>
      </c>
      <c r="AM2" s="35" t="s">
        <v>1758</v>
      </c>
      <c r="AN2" s="35" t="s">
        <v>1759</v>
      </c>
      <c r="AO2" s="41" t="s">
        <v>1760</v>
      </c>
      <c r="AP2" s="35" t="s">
        <v>1758</v>
      </c>
      <c r="AQ2" s="35" t="s">
        <v>1759</v>
      </c>
      <c r="AR2" s="41" t="s">
        <v>1760</v>
      </c>
      <c r="AS2" s="35" t="s">
        <v>1758</v>
      </c>
      <c r="AT2" s="35" t="s">
        <v>1759</v>
      </c>
      <c r="AU2" s="41" t="s">
        <v>1760</v>
      </c>
      <c r="AV2" s="35" t="s">
        <v>1758</v>
      </c>
      <c r="AW2" s="35" t="s">
        <v>1759</v>
      </c>
      <c r="AX2" s="41" t="s">
        <v>1760</v>
      </c>
    </row>
    <row r="3" spans="1:50" x14ac:dyDescent="0.3">
      <c r="A3" s="33" t="str">
        <f>+TRIM(H3)</f>
        <v>A -1001-000</v>
      </c>
      <c r="B3" s="33" t="str">
        <f>+'R&amp;E EXPORT'!B2</f>
        <v>REAL PROPERTY TAXES</v>
      </c>
      <c r="C3" t="str">
        <f>IFERROR(VLOOKUP(A3,'MCSJ Export'!A:C,3,FALSE),"")</f>
        <v/>
      </c>
      <c r="D3" s="37">
        <f ca="1">+I3+L3+O3+R3+U3+X3+AA3+AD3+AG3+AJ3+AM3+AP3+AS3+AV3</f>
        <v>0</v>
      </c>
      <c r="E3" s="37">
        <f ca="1">+J3+M3+P3+S3+V3+Y3+AB3+AE3+AH3+AK3+AN3+AQ3+AT3+AW3</f>
        <v>0</v>
      </c>
      <c r="F3" s="37">
        <f ca="1">+K3+N3+Q3+T3+W3+Z3+AC3+AF3+AI3+AL3+AO3+AR3+AU3+AX3</f>
        <v>0</v>
      </c>
      <c r="G3" s="37"/>
      <c r="H3" s="33" t="str">
        <f>+'R&amp;E EXPORT'!A2</f>
        <v>A -1001-000</v>
      </c>
      <c r="I3" s="34">
        <f>IFERROR(VLOOKUP($H3,'Gen F Rev'!$A:$M,15,FALSE),0)</f>
        <v>0</v>
      </c>
      <c r="J3" s="34">
        <f>IFERROR(VLOOKUP($H3,'Gen F Rev'!$A:$M,16,FALSE),0)</f>
        <v>0</v>
      </c>
      <c r="K3" s="42">
        <f>IFERROR(VLOOKUP($H3,'Gen F Rev'!$A:$M,17,FALSE),0)</f>
        <v>0</v>
      </c>
      <c r="L3" s="34">
        <f>IFERROR(VLOOKUP($H3,'Gen F Exp'!$A:$E,15,FALSE),0)</f>
        <v>0</v>
      </c>
      <c r="M3" s="34">
        <f>IFERROR(VLOOKUP($H3,'Gen F Exp'!$A:$E,16,FALSE),0)</f>
        <v>0</v>
      </c>
      <c r="N3" s="42">
        <f>IFERROR(VLOOKUP($H3,'Gen F Exp'!$A:$E,17,FALSE),0)</f>
        <v>0</v>
      </c>
      <c r="O3" s="34">
        <f>IFERROR(VLOOKUP($H3,'Water F Rev'!$A:$L,15,FALSE),0)</f>
        <v>0</v>
      </c>
      <c r="P3" s="34">
        <f>IFERROR(VLOOKUP($H3,'Water F Rev'!$A:$L,16,FALSE),0)</f>
        <v>0</v>
      </c>
      <c r="Q3" s="42">
        <f>IFERROR(VLOOKUP($H3,'Water F Rev'!$A:$L,17,FALSE),0)</f>
        <v>0</v>
      </c>
      <c r="R3" s="34">
        <f>IFERROR(VLOOKUP($H3,'Water F Exp'!$A:$K,15,FALSE),0)</f>
        <v>0</v>
      </c>
      <c r="S3" s="34">
        <f>IFERROR(VLOOKUP($H3,'Water F Exp'!$A:$K,16,FALSE),0)</f>
        <v>0</v>
      </c>
      <c r="T3" s="42">
        <f>IFERROR(VLOOKUP($H3,'Water F Exp'!$A:$K,17,FALSE),0)</f>
        <v>0</v>
      </c>
      <c r="U3" s="34">
        <f ca="1">IFERROR(VLOOKUP($H3,'Sewer F Rev'!$A:$E,15,FALSE),0)</f>
        <v>0</v>
      </c>
      <c r="V3" s="34">
        <f ca="1">IFERROR(VLOOKUP($H3,'Sewer F Rev'!$A:$E,16,FALSE),0)</f>
        <v>0</v>
      </c>
      <c r="W3" s="42">
        <f ca="1">IFERROR(VLOOKUP($H3,'Sewer F Rev'!$A:$E,17,FALSE),0)</f>
        <v>0</v>
      </c>
      <c r="X3" s="34">
        <f>IFERROR(VLOOKUP($H3,'Sewer F Exp'!$A:$B,15,FALSE),0)</f>
        <v>0</v>
      </c>
      <c r="Y3" s="34">
        <f>IFERROR(VLOOKUP($H3,'Sewer F Exp'!$A:$B,16,FALSE),0)</f>
        <v>0</v>
      </c>
      <c r="Z3" s="42">
        <f>IFERROR(VLOOKUP($H3,'Sewer F Exp'!$A:$B,17,FALSE),0)</f>
        <v>0</v>
      </c>
      <c r="AA3" s="34">
        <f>IFERROR(VLOOKUP($H3,'Refuse F Rev'!$A:$E,15,FALSE),0)</f>
        <v>0</v>
      </c>
      <c r="AB3" s="34">
        <f>IFERROR(VLOOKUP($H3,'Refuse F Rev'!$A:$E,16,FALSE),0)</f>
        <v>0</v>
      </c>
      <c r="AC3" s="42">
        <f>IFERROR(VLOOKUP($H3,'Refuse F Rev'!$A:$E,17,FALSE),0)</f>
        <v>0</v>
      </c>
      <c r="AD3" s="34">
        <f>IFERROR(VLOOKUP($H3,'Refuse F Exp'!$A:$E,15,FALSE),0)</f>
        <v>0</v>
      </c>
      <c r="AE3" s="34">
        <f>IFERROR(VLOOKUP($H3,'Refuse F Exp'!$A:$E,16,FALSE),0)</f>
        <v>0</v>
      </c>
      <c r="AF3" s="42">
        <f>IFERROR(VLOOKUP($H3,'Refuse F Exp'!$A:$E,17,FALSE),0)</f>
        <v>0</v>
      </c>
      <c r="AG3" s="34">
        <f>IFERROR(VLOOKUP($H3,#REF!,10,FALSE),0)</f>
        <v>0</v>
      </c>
      <c r="AH3" s="34">
        <f>IFERROR(VLOOKUP($H3,#REF!,11,FALSE),0)</f>
        <v>0</v>
      </c>
      <c r="AI3" s="42">
        <f>IFERROR(VLOOKUP($H3,#REF!,12,FALSE),0)</f>
        <v>0</v>
      </c>
      <c r="AJ3" s="34">
        <f>IFERROR(VLOOKUP($H3,#REF!,10,FALSE),0)</f>
        <v>0</v>
      </c>
      <c r="AK3" s="34">
        <f>IFERROR(VLOOKUP($H3,#REF!,11,FALSE),0)</f>
        <v>0</v>
      </c>
      <c r="AL3" s="42">
        <f>IFERROR(VLOOKUP($H3,#REF!,12,FALSE),0)</f>
        <v>0</v>
      </c>
      <c r="AM3" s="34">
        <f>IFERROR(VLOOKUP($H3,#REF!,10,FALSE),0)</f>
        <v>0</v>
      </c>
      <c r="AN3" s="34">
        <f>IFERROR(VLOOKUP($H3,#REF!,11,FALSE),0)</f>
        <v>0</v>
      </c>
      <c r="AO3" s="42">
        <f>IFERROR(VLOOKUP($H3,#REF!,12,FALSE),0)</f>
        <v>0</v>
      </c>
      <c r="AP3" s="34">
        <f>IFERROR(VLOOKUP($H3,#REF!,10,FALSE),0)</f>
        <v>0</v>
      </c>
      <c r="AQ3" s="34">
        <f>IFERROR(VLOOKUP($H3,#REF!,11,FALSE),0)</f>
        <v>0</v>
      </c>
      <c r="AR3" s="42">
        <f>IFERROR(VLOOKUP($H3,#REF!,12,FALSE),0)</f>
        <v>0</v>
      </c>
      <c r="AS3" s="34">
        <f>IFERROR(VLOOKUP($H3,#REF!,13,FALSE),0)</f>
        <v>0</v>
      </c>
      <c r="AT3" s="34">
        <f>IFERROR(VLOOKUP($H3,#REF!,14,FALSE),0)</f>
        <v>0</v>
      </c>
      <c r="AU3" s="42">
        <f>IFERROR(VLOOKUP($H3,#REF!,15,FALSE),0)</f>
        <v>0</v>
      </c>
      <c r="AV3" s="34">
        <f>IFERROR(VLOOKUP($H3,#REF!,15,FALSE),0)</f>
        <v>0</v>
      </c>
      <c r="AW3" s="34">
        <f>IFERROR(VLOOKUP($H3,#REF!,16,FALSE),0)</f>
        <v>0</v>
      </c>
      <c r="AX3" s="42">
        <f>IFERROR(VLOOKUP($H3,#REF!,17,FALSE),0)</f>
        <v>0</v>
      </c>
    </row>
    <row r="4" spans="1:50" x14ac:dyDescent="0.3">
      <c r="A4" s="33" t="str">
        <f t="shared" ref="A4:A67" si="0">+TRIM(H4)</f>
        <v>A -1081-000</v>
      </c>
      <c r="B4" s="33" t="str">
        <f>+'R&amp;E EXPORT'!B3</f>
        <v>PAYMENT IN-LIEU-OF-TAXES</v>
      </c>
      <c r="C4" t="str">
        <f>IFERROR(VLOOKUP(A4,'MCSJ Export'!A:C,3,FALSE),"")</f>
        <v/>
      </c>
      <c r="D4" s="37">
        <f t="shared" ref="D4:D67" ca="1" si="1">+I4+L4+O4+R4+U4+X4+AA4+AD4+AG4+AJ4+AM4+AP4+AS4+AV4</f>
        <v>0</v>
      </c>
      <c r="E4" s="37">
        <f t="shared" ref="E4:E67" ca="1" si="2">+J4+M4+P4+S4+V4+Y4+AB4+AE4+AH4+AK4+AN4+AQ4+AT4+AW4</f>
        <v>0</v>
      </c>
      <c r="F4" s="37">
        <f t="shared" ref="F4:F67" ca="1" si="3">+K4+N4+Q4+T4+W4+Z4+AC4+AF4+AI4+AL4+AO4+AR4+AU4+AX4</f>
        <v>0</v>
      </c>
      <c r="G4" s="37"/>
      <c r="H4" s="33" t="str">
        <f>+'R&amp;E EXPORT'!A3</f>
        <v>A -1081-000</v>
      </c>
      <c r="I4" s="34">
        <f>IFERROR(VLOOKUP($H4,'Gen F Rev'!$A:$M,15,FALSE),0)</f>
        <v>0</v>
      </c>
      <c r="J4" s="34">
        <f>IFERROR(VLOOKUP($H4,'Gen F Rev'!$A:$M,16,FALSE),0)</f>
        <v>0</v>
      </c>
      <c r="K4" s="42">
        <f>IFERROR(VLOOKUP($H4,'Gen F Rev'!$A:$M,17,FALSE),0)</f>
        <v>0</v>
      </c>
      <c r="L4" s="34">
        <f>IFERROR(VLOOKUP($H4,'Gen F Exp'!$A:$E,15,FALSE),0)</f>
        <v>0</v>
      </c>
      <c r="M4" s="34">
        <f>IFERROR(VLOOKUP($H4,'Gen F Exp'!$A:$E,16,FALSE),0)</f>
        <v>0</v>
      </c>
      <c r="N4" s="42">
        <f>IFERROR(VLOOKUP($H4,'Gen F Exp'!$A:$E,17,FALSE),0)</f>
        <v>0</v>
      </c>
      <c r="O4" s="34">
        <f>IFERROR(VLOOKUP($H4,'Water F Rev'!$A:$L,15,FALSE),0)</f>
        <v>0</v>
      </c>
      <c r="P4" s="34">
        <f>IFERROR(VLOOKUP($H4,'Water F Rev'!$A:$L,16,FALSE),0)</f>
        <v>0</v>
      </c>
      <c r="Q4" s="42">
        <f>IFERROR(VLOOKUP($H4,'Water F Rev'!$A:$L,17,FALSE),0)</f>
        <v>0</v>
      </c>
      <c r="R4" s="34">
        <f>IFERROR(VLOOKUP($H4,'Water F Exp'!$A:$K,15,FALSE),0)</f>
        <v>0</v>
      </c>
      <c r="S4" s="34">
        <f>IFERROR(VLOOKUP($H4,'Water F Exp'!$A:$K,16,FALSE),0)</f>
        <v>0</v>
      </c>
      <c r="T4" s="42">
        <f>IFERROR(VLOOKUP($H4,'Water F Exp'!$A:$K,17,FALSE),0)</f>
        <v>0</v>
      </c>
      <c r="U4" s="34">
        <f ca="1">IFERROR(VLOOKUP($H4,'Sewer F Rev'!$A:$E,15,FALSE),0)</f>
        <v>0</v>
      </c>
      <c r="V4" s="34">
        <f ca="1">IFERROR(VLOOKUP($H4,'Sewer F Rev'!$A:$E,16,FALSE),0)</f>
        <v>0</v>
      </c>
      <c r="W4" s="42">
        <f ca="1">IFERROR(VLOOKUP($H4,'Sewer F Rev'!$A:$E,17,FALSE),0)</f>
        <v>0</v>
      </c>
      <c r="X4" s="34">
        <f>IFERROR(VLOOKUP($H4,'Sewer F Exp'!$A:$B,15,FALSE),0)</f>
        <v>0</v>
      </c>
      <c r="Y4" s="34">
        <f>IFERROR(VLOOKUP($H4,'Sewer F Exp'!$A:$B,16,FALSE),0)</f>
        <v>0</v>
      </c>
      <c r="Z4" s="42">
        <f>IFERROR(VLOOKUP($H4,'Sewer F Exp'!$A:$B,17,FALSE),0)</f>
        <v>0</v>
      </c>
      <c r="AA4" s="34">
        <f>IFERROR(VLOOKUP($H4,'Refuse F Rev'!$A:$E,15,FALSE),0)</f>
        <v>0</v>
      </c>
      <c r="AB4" s="34">
        <f>IFERROR(VLOOKUP($H4,'Refuse F Rev'!$A:$E,16,FALSE),0)</f>
        <v>0</v>
      </c>
      <c r="AC4" s="42">
        <f>IFERROR(VLOOKUP($H4,'Refuse F Rev'!$A:$E,17,FALSE),0)</f>
        <v>0</v>
      </c>
      <c r="AD4" s="34">
        <f>IFERROR(VLOOKUP($H4,'Refuse F Exp'!$A:$E,15,FALSE),0)</f>
        <v>0</v>
      </c>
      <c r="AE4" s="34">
        <f>IFERROR(VLOOKUP($H4,'Refuse F Exp'!$A:$E,16,FALSE),0)</f>
        <v>0</v>
      </c>
      <c r="AF4" s="42">
        <f>IFERROR(VLOOKUP($H4,'Refuse F Exp'!$A:$E,17,FALSE),0)</f>
        <v>0</v>
      </c>
      <c r="AG4" s="34">
        <f>IFERROR(VLOOKUP($H4,#REF!,10,FALSE),0)</f>
        <v>0</v>
      </c>
      <c r="AH4" s="34">
        <f>IFERROR(VLOOKUP($H4,#REF!,11,FALSE),0)</f>
        <v>0</v>
      </c>
      <c r="AI4" s="42">
        <f>IFERROR(VLOOKUP($H4,#REF!,12,FALSE),0)</f>
        <v>0</v>
      </c>
      <c r="AJ4" s="34">
        <f>IFERROR(VLOOKUP($H4,#REF!,10,FALSE),0)</f>
        <v>0</v>
      </c>
      <c r="AK4" s="34">
        <f>IFERROR(VLOOKUP($H4,#REF!,11,FALSE),0)</f>
        <v>0</v>
      </c>
      <c r="AL4" s="42">
        <f>IFERROR(VLOOKUP($H4,#REF!,12,FALSE),0)</f>
        <v>0</v>
      </c>
      <c r="AM4" s="34">
        <f>IFERROR(VLOOKUP($H4,#REF!,10,FALSE),0)</f>
        <v>0</v>
      </c>
      <c r="AN4" s="34">
        <f>IFERROR(VLOOKUP($H4,#REF!,11,FALSE),0)</f>
        <v>0</v>
      </c>
      <c r="AO4" s="42">
        <f>IFERROR(VLOOKUP($H4,#REF!,12,FALSE),0)</f>
        <v>0</v>
      </c>
      <c r="AP4" s="34">
        <f>IFERROR(VLOOKUP($H4,#REF!,10,FALSE),0)</f>
        <v>0</v>
      </c>
      <c r="AQ4" s="34">
        <f>IFERROR(VLOOKUP($H4,#REF!,11,FALSE),0)</f>
        <v>0</v>
      </c>
      <c r="AR4" s="42">
        <f>IFERROR(VLOOKUP($H4,#REF!,12,FALSE),0)</f>
        <v>0</v>
      </c>
      <c r="AS4" s="34">
        <f>IFERROR(VLOOKUP($H4,#REF!,13,FALSE),0)</f>
        <v>0</v>
      </c>
      <c r="AT4" s="34">
        <f>IFERROR(VLOOKUP($H4,#REF!,14,FALSE),0)</f>
        <v>0</v>
      </c>
      <c r="AU4" s="42">
        <f>IFERROR(VLOOKUP($H4,#REF!,15,FALSE),0)</f>
        <v>0</v>
      </c>
      <c r="AV4" s="34">
        <f>IFERROR(VLOOKUP($H4,#REF!,15,FALSE),0)</f>
        <v>0</v>
      </c>
      <c r="AW4" s="34">
        <f>IFERROR(VLOOKUP($H4,#REF!,16,FALSE),0)</f>
        <v>0</v>
      </c>
      <c r="AX4" s="42">
        <f>IFERROR(VLOOKUP($H4,#REF!,17,FALSE),0)</f>
        <v>0</v>
      </c>
    </row>
    <row r="5" spans="1:50" x14ac:dyDescent="0.3">
      <c r="A5" s="33" t="str">
        <f t="shared" si="0"/>
        <v>A -1090-000</v>
      </c>
      <c r="B5" s="33" t="str">
        <f>+'R&amp;E EXPORT'!B4</f>
        <v>INTEREST &amp; PENALTIES REAL PROP TAXES</v>
      </c>
      <c r="C5" t="str">
        <f>IFERROR(VLOOKUP(A5,'MCSJ Export'!A:C,3,FALSE),"")</f>
        <v/>
      </c>
      <c r="D5" s="37">
        <f t="shared" ca="1" si="1"/>
        <v>0</v>
      </c>
      <c r="E5" s="37">
        <f t="shared" ca="1" si="2"/>
        <v>0</v>
      </c>
      <c r="F5" s="37">
        <f t="shared" ca="1" si="3"/>
        <v>0</v>
      </c>
      <c r="G5" s="37"/>
      <c r="H5" s="33" t="str">
        <f>+'R&amp;E EXPORT'!A4</f>
        <v>A -1090-000</v>
      </c>
      <c r="I5" s="34">
        <f>IFERROR(VLOOKUP($H5,'Gen F Rev'!$A:$M,15,FALSE),0)</f>
        <v>0</v>
      </c>
      <c r="J5" s="34">
        <f>IFERROR(VLOOKUP($H5,'Gen F Rev'!$A:$M,16,FALSE),0)</f>
        <v>0</v>
      </c>
      <c r="K5" s="42">
        <f>IFERROR(VLOOKUP($H5,'Gen F Rev'!$A:$M,17,FALSE),0)</f>
        <v>0</v>
      </c>
      <c r="L5" s="34">
        <f>IFERROR(VLOOKUP($H5,'Gen F Exp'!$A:$E,15,FALSE),0)</f>
        <v>0</v>
      </c>
      <c r="M5" s="34">
        <f>IFERROR(VLOOKUP($H5,'Gen F Exp'!$A:$E,16,FALSE),0)</f>
        <v>0</v>
      </c>
      <c r="N5" s="42">
        <f>IFERROR(VLOOKUP($H5,'Gen F Exp'!$A:$E,17,FALSE),0)</f>
        <v>0</v>
      </c>
      <c r="O5" s="34">
        <f>IFERROR(VLOOKUP($H5,'Water F Rev'!$A:$L,15,FALSE),0)</f>
        <v>0</v>
      </c>
      <c r="P5" s="34">
        <f>IFERROR(VLOOKUP($H5,'Water F Rev'!$A:$L,16,FALSE),0)</f>
        <v>0</v>
      </c>
      <c r="Q5" s="42">
        <f>IFERROR(VLOOKUP($H5,'Water F Rev'!$A:$L,17,FALSE),0)</f>
        <v>0</v>
      </c>
      <c r="R5" s="34">
        <f>IFERROR(VLOOKUP($H5,'Water F Exp'!$A:$K,15,FALSE),0)</f>
        <v>0</v>
      </c>
      <c r="S5" s="34">
        <f>IFERROR(VLOOKUP($H5,'Water F Exp'!$A:$K,16,FALSE),0)</f>
        <v>0</v>
      </c>
      <c r="T5" s="42">
        <f>IFERROR(VLOOKUP($H5,'Water F Exp'!$A:$K,17,FALSE),0)</f>
        <v>0</v>
      </c>
      <c r="U5" s="34">
        <f ca="1">IFERROR(VLOOKUP($H5,'Sewer F Rev'!$A:$E,15,FALSE),0)</f>
        <v>0</v>
      </c>
      <c r="V5" s="34">
        <f ca="1">IFERROR(VLOOKUP($H5,'Sewer F Rev'!$A:$E,16,FALSE),0)</f>
        <v>0</v>
      </c>
      <c r="W5" s="42">
        <f ca="1">IFERROR(VLOOKUP($H5,'Sewer F Rev'!$A:$E,17,FALSE),0)</f>
        <v>0</v>
      </c>
      <c r="X5" s="34">
        <f>IFERROR(VLOOKUP($H5,'Sewer F Exp'!$A:$B,15,FALSE),0)</f>
        <v>0</v>
      </c>
      <c r="Y5" s="34">
        <f>IFERROR(VLOOKUP($H5,'Sewer F Exp'!$A:$B,16,FALSE),0)</f>
        <v>0</v>
      </c>
      <c r="Z5" s="42">
        <f>IFERROR(VLOOKUP($H5,'Sewer F Exp'!$A:$B,17,FALSE),0)</f>
        <v>0</v>
      </c>
      <c r="AA5" s="34">
        <f>IFERROR(VLOOKUP($H5,'Refuse F Rev'!$A:$E,15,FALSE),0)</f>
        <v>0</v>
      </c>
      <c r="AB5" s="34">
        <f>IFERROR(VLOOKUP($H5,'Refuse F Rev'!$A:$E,16,FALSE),0)</f>
        <v>0</v>
      </c>
      <c r="AC5" s="42">
        <f>IFERROR(VLOOKUP($H5,'Refuse F Rev'!$A:$E,17,FALSE),0)</f>
        <v>0</v>
      </c>
      <c r="AD5" s="34">
        <f>IFERROR(VLOOKUP($H5,'Refuse F Exp'!$A:$E,15,FALSE),0)</f>
        <v>0</v>
      </c>
      <c r="AE5" s="34">
        <f>IFERROR(VLOOKUP($H5,'Refuse F Exp'!$A:$E,16,FALSE),0)</f>
        <v>0</v>
      </c>
      <c r="AF5" s="42">
        <f>IFERROR(VLOOKUP($H5,'Refuse F Exp'!$A:$E,17,FALSE),0)</f>
        <v>0</v>
      </c>
      <c r="AG5" s="34">
        <f>IFERROR(VLOOKUP($H5,#REF!,10,FALSE),0)</f>
        <v>0</v>
      </c>
      <c r="AH5" s="34">
        <f>IFERROR(VLOOKUP($H5,#REF!,11,FALSE),0)</f>
        <v>0</v>
      </c>
      <c r="AI5" s="42">
        <f>IFERROR(VLOOKUP($H5,#REF!,12,FALSE),0)</f>
        <v>0</v>
      </c>
      <c r="AJ5" s="34">
        <f>IFERROR(VLOOKUP($H5,#REF!,10,FALSE),0)</f>
        <v>0</v>
      </c>
      <c r="AK5" s="34">
        <f>IFERROR(VLOOKUP($H5,#REF!,11,FALSE),0)</f>
        <v>0</v>
      </c>
      <c r="AL5" s="42">
        <f>IFERROR(VLOOKUP($H5,#REF!,12,FALSE),0)</f>
        <v>0</v>
      </c>
      <c r="AM5" s="34">
        <f>IFERROR(VLOOKUP($H5,#REF!,10,FALSE),0)</f>
        <v>0</v>
      </c>
      <c r="AN5" s="34">
        <f>IFERROR(VLOOKUP($H5,#REF!,11,FALSE),0)</f>
        <v>0</v>
      </c>
      <c r="AO5" s="42">
        <f>IFERROR(VLOOKUP($H5,#REF!,12,FALSE),0)</f>
        <v>0</v>
      </c>
      <c r="AP5" s="34">
        <f>IFERROR(VLOOKUP($H5,#REF!,10,FALSE),0)</f>
        <v>0</v>
      </c>
      <c r="AQ5" s="34">
        <f>IFERROR(VLOOKUP($H5,#REF!,11,FALSE),0)</f>
        <v>0</v>
      </c>
      <c r="AR5" s="42">
        <f>IFERROR(VLOOKUP($H5,#REF!,12,FALSE),0)</f>
        <v>0</v>
      </c>
      <c r="AS5" s="34">
        <f>IFERROR(VLOOKUP($H5,#REF!,13,FALSE),0)</f>
        <v>0</v>
      </c>
      <c r="AT5" s="34">
        <f>IFERROR(VLOOKUP($H5,#REF!,14,FALSE),0)</f>
        <v>0</v>
      </c>
      <c r="AU5" s="42">
        <f>IFERROR(VLOOKUP($H5,#REF!,15,FALSE),0)</f>
        <v>0</v>
      </c>
      <c r="AV5" s="34">
        <f>IFERROR(VLOOKUP($H5,#REF!,15,FALSE),0)</f>
        <v>0</v>
      </c>
      <c r="AW5" s="34">
        <f>IFERROR(VLOOKUP($H5,#REF!,16,FALSE),0)</f>
        <v>0</v>
      </c>
      <c r="AX5" s="42">
        <f>IFERROR(VLOOKUP($H5,#REF!,17,FALSE),0)</f>
        <v>0</v>
      </c>
    </row>
    <row r="6" spans="1:50" x14ac:dyDescent="0.3">
      <c r="A6" s="33" t="str">
        <f t="shared" si="0"/>
        <v>A -1116-000</v>
      </c>
      <c r="B6" s="33" t="str">
        <f>+'R&amp;E EXPORT'!B5</f>
        <v>TAX ON ADULT USE OF CANNABIS</v>
      </c>
      <c r="C6" t="str">
        <f>IFERROR(VLOOKUP(A6,'MCSJ Export'!A:C,3,FALSE),"")</f>
        <v/>
      </c>
      <c r="D6" s="37">
        <f t="shared" ca="1" si="1"/>
        <v>0</v>
      </c>
      <c r="E6" s="37">
        <f t="shared" ca="1" si="2"/>
        <v>0</v>
      </c>
      <c r="F6" s="37">
        <f t="shared" ca="1" si="3"/>
        <v>0</v>
      </c>
      <c r="G6" s="37"/>
      <c r="H6" s="33" t="str">
        <f>+'R&amp;E EXPORT'!A5</f>
        <v>A -1116-000</v>
      </c>
      <c r="I6" s="34">
        <f>IFERROR(VLOOKUP($H6,'Gen F Rev'!$A:$M,15,FALSE),0)</f>
        <v>0</v>
      </c>
      <c r="J6" s="34">
        <f>IFERROR(VLOOKUP($H6,'Gen F Rev'!$A:$M,16,FALSE),0)</f>
        <v>0</v>
      </c>
      <c r="K6" s="42">
        <f>IFERROR(VLOOKUP($H6,'Gen F Rev'!$A:$M,17,FALSE),0)</f>
        <v>0</v>
      </c>
      <c r="L6" s="34">
        <f>IFERROR(VLOOKUP($H6,'Gen F Exp'!$A:$E,15,FALSE),0)</f>
        <v>0</v>
      </c>
      <c r="M6" s="34">
        <f>IFERROR(VLOOKUP($H6,'Gen F Exp'!$A:$E,16,FALSE),0)</f>
        <v>0</v>
      </c>
      <c r="N6" s="42">
        <f>IFERROR(VLOOKUP($H6,'Gen F Exp'!$A:$E,17,FALSE),0)</f>
        <v>0</v>
      </c>
      <c r="O6" s="34">
        <f>IFERROR(VLOOKUP($H6,'Water F Rev'!$A:$L,15,FALSE),0)</f>
        <v>0</v>
      </c>
      <c r="P6" s="34">
        <f>IFERROR(VLOOKUP($H6,'Water F Rev'!$A:$L,16,FALSE),0)</f>
        <v>0</v>
      </c>
      <c r="Q6" s="42">
        <f>IFERROR(VLOOKUP($H6,'Water F Rev'!$A:$L,17,FALSE),0)</f>
        <v>0</v>
      </c>
      <c r="R6" s="34">
        <f>IFERROR(VLOOKUP($H6,'Water F Exp'!$A:$K,15,FALSE),0)</f>
        <v>0</v>
      </c>
      <c r="S6" s="34">
        <f>IFERROR(VLOOKUP($H6,'Water F Exp'!$A:$K,16,FALSE),0)</f>
        <v>0</v>
      </c>
      <c r="T6" s="42">
        <f>IFERROR(VLOOKUP($H6,'Water F Exp'!$A:$K,17,FALSE),0)</f>
        <v>0</v>
      </c>
      <c r="U6" s="34">
        <f ca="1">IFERROR(VLOOKUP($H6,'Sewer F Rev'!$A:$E,15,FALSE),0)</f>
        <v>0</v>
      </c>
      <c r="V6" s="34">
        <f ca="1">IFERROR(VLOOKUP($H6,'Sewer F Rev'!$A:$E,16,FALSE),0)</f>
        <v>0</v>
      </c>
      <c r="W6" s="42">
        <f ca="1">IFERROR(VLOOKUP($H6,'Sewer F Rev'!$A:$E,17,FALSE),0)</f>
        <v>0</v>
      </c>
      <c r="X6" s="34">
        <f>IFERROR(VLOOKUP($H6,'Sewer F Exp'!$A:$B,15,FALSE),0)</f>
        <v>0</v>
      </c>
      <c r="Y6" s="34">
        <f>IFERROR(VLOOKUP($H6,'Sewer F Exp'!$A:$B,16,FALSE),0)</f>
        <v>0</v>
      </c>
      <c r="Z6" s="42">
        <f>IFERROR(VLOOKUP($H6,'Sewer F Exp'!$A:$B,17,FALSE),0)</f>
        <v>0</v>
      </c>
      <c r="AA6" s="34">
        <f>IFERROR(VLOOKUP($H6,'Refuse F Rev'!$A:$E,15,FALSE),0)</f>
        <v>0</v>
      </c>
      <c r="AB6" s="34">
        <f>IFERROR(VLOOKUP($H6,'Refuse F Rev'!$A:$E,16,FALSE),0)</f>
        <v>0</v>
      </c>
      <c r="AC6" s="42">
        <f>IFERROR(VLOOKUP($H6,'Refuse F Rev'!$A:$E,17,FALSE),0)</f>
        <v>0</v>
      </c>
      <c r="AD6" s="34">
        <f>IFERROR(VLOOKUP($H6,'Refuse F Exp'!$A:$E,15,FALSE),0)</f>
        <v>0</v>
      </c>
      <c r="AE6" s="34">
        <f>IFERROR(VLOOKUP($H6,'Refuse F Exp'!$A:$E,16,FALSE),0)</f>
        <v>0</v>
      </c>
      <c r="AF6" s="42">
        <f>IFERROR(VLOOKUP($H6,'Refuse F Exp'!$A:$E,17,FALSE),0)</f>
        <v>0</v>
      </c>
      <c r="AG6" s="34">
        <f>IFERROR(VLOOKUP($H6,#REF!,10,FALSE),0)</f>
        <v>0</v>
      </c>
      <c r="AH6" s="34">
        <f>IFERROR(VLOOKUP($H6,#REF!,11,FALSE),0)</f>
        <v>0</v>
      </c>
      <c r="AI6" s="42">
        <f>IFERROR(VLOOKUP($H6,#REF!,12,FALSE),0)</f>
        <v>0</v>
      </c>
      <c r="AJ6" s="34">
        <f>IFERROR(VLOOKUP($H6,#REF!,10,FALSE),0)</f>
        <v>0</v>
      </c>
      <c r="AK6" s="34">
        <f>IFERROR(VLOOKUP($H6,#REF!,11,FALSE),0)</f>
        <v>0</v>
      </c>
      <c r="AL6" s="42">
        <f>IFERROR(VLOOKUP($H6,#REF!,12,FALSE),0)</f>
        <v>0</v>
      </c>
      <c r="AM6" s="34">
        <f>IFERROR(VLOOKUP($H6,#REF!,10,FALSE),0)</f>
        <v>0</v>
      </c>
      <c r="AN6" s="34">
        <f>IFERROR(VLOOKUP($H6,#REF!,11,FALSE),0)</f>
        <v>0</v>
      </c>
      <c r="AO6" s="42">
        <f>IFERROR(VLOOKUP($H6,#REF!,12,FALSE),0)</f>
        <v>0</v>
      </c>
      <c r="AP6" s="34">
        <f>IFERROR(VLOOKUP($H6,#REF!,10,FALSE),0)</f>
        <v>0</v>
      </c>
      <c r="AQ6" s="34">
        <f>IFERROR(VLOOKUP($H6,#REF!,11,FALSE),0)</f>
        <v>0</v>
      </c>
      <c r="AR6" s="42">
        <f>IFERROR(VLOOKUP($H6,#REF!,12,FALSE),0)</f>
        <v>0</v>
      </c>
      <c r="AS6" s="34">
        <f>IFERROR(VLOOKUP($H6,#REF!,13,FALSE),0)</f>
        <v>0</v>
      </c>
      <c r="AT6" s="34">
        <f>IFERROR(VLOOKUP($H6,#REF!,14,FALSE),0)</f>
        <v>0</v>
      </c>
      <c r="AU6" s="42">
        <f>IFERROR(VLOOKUP($H6,#REF!,15,FALSE),0)</f>
        <v>0</v>
      </c>
      <c r="AV6" s="34">
        <f>IFERROR(VLOOKUP($H6,#REF!,15,FALSE),0)</f>
        <v>0</v>
      </c>
      <c r="AW6" s="34">
        <f>IFERROR(VLOOKUP($H6,#REF!,16,FALSE),0)</f>
        <v>0</v>
      </c>
      <c r="AX6" s="42">
        <f>IFERROR(VLOOKUP($H6,#REF!,17,FALSE),0)</f>
        <v>0</v>
      </c>
    </row>
    <row r="7" spans="1:50" x14ac:dyDescent="0.3">
      <c r="A7" s="33" t="str">
        <f t="shared" si="0"/>
        <v>A -1120-000</v>
      </c>
      <c r="B7" s="33" t="str">
        <f>+'R&amp;E EXPORT'!B6</f>
        <v>NON-PROP TAXES DIST. BY BROOME COUNTY</v>
      </c>
      <c r="C7" t="str">
        <f>IFERROR(VLOOKUP(A7,'MCSJ Export'!A:C,3,FALSE),"")</f>
        <v/>
      </c>
      <c r="D7" s="37">
        <f t="shared" ca="1" si="1"/>
        <v>0</v>
      </c>
      <c r="E7" s="37">
        <f t="shared" ca="1" si="2"/>
        <v>0</v>
      </c>
      <c r="F7" s="37">
        <f t="shared" ca="1" si="3"/>
        <v>0</v>
      </c>
      <c r="G7" s="37"/>
      <c r="H7" s="33" t="str">
        <f>+'R&amp;E EXPORT'!A6</f>
        <v>A -1120-000</v>
      </c>
      <c r="I7" s="34">
        <f>IFERROR(VLOOKUP($H7,'Gen F Rev'!$A:$M,15,FALSE),0)</f>
        <v>0</v>
      </c>
      <c r="J7" s="34">
        <f>IFERROR(VLOOKUP($H7,'Gen F Rev'!$A:$M,16,FALSE),0)</f>
        <v>0</v>
      </c>
      <c r="K7" s="42">
        <f>IFERROR(VLOOKUP($H7,'Gen F Rev'!$A:$M,17,FALSE),0)</f>
        <v>0</v>
      </c>
      <c r="L7" s="34">
        <f>IFERROR(VLOOKUP($H7,'Gen F Exp'!$A:$E,15,FALSE),0)</f>
        <v>0</v>
      </c>
      <c r="M7" s="34">
        <f>IFERROR(VLOOKUP($H7,'Gen F Exp'!$A:$E,16,FALSE),0)</f>
        <v>0</v>
      </c>
      <c r="N7" s="42">
        <f>IFERROR(VLOOKUP($H7,'Gen F Exp'!$A:$E,17,FALSE),0)</f>
        <v>0</v>
      </c>
      <c r="O7" s="34">
        <f>IFERROR(VLOOKUP($H7,'Water F Rev'!$A:$L,15,FALSE),0)</f>
        <v>0</v>
      </c>
      <c r="P7" s="34">
        <f>IFERROR(VLOOKUP($H7,'Water F Rev'!$A:$L,16,FALSE),0)</f>
        <v>0</v>
      </c>
      <c r="Q7" s="42">
        <f>IFERROR(VLOOKUP($H7,'Water F Rev'!$A:$L,17,FALSE),0)</f>
        <v>0</v>
      </c>
      <c r="R7" s="34">
        <f>IFERROR(VLOOKUP($H7,'Water F Exp'!$A:$K,15,FALSE),0)</f>
        <v>0</v>
      </c>
      <c r="S7" s="34">
        <f>IFERROR(VLOOKUP($H7,'Water F Exp'!$A:$K,16,FALSE),0)</f>
        <v>0</v>
      </c>
      <c r="T7" s="42">
        <f>IFERROR(VLOOKUP($H7,'Water F Exp'!$A:$K,17,FALSE),0)</f>
        <v>0</v>
      </c>
      <c r="U7" s="34">
        <f ca="1">IFERROR(VLOOKUP($H7,'Sewer F Rev'!$A:$E,15,FALSE),0)</f>
        <v>0</v>
      </c>
      <c r="V7" s="34">
        <f ca="1">IFERROR(VLOOKUP($H7,'Sewer F Rev'!$A:$E,16,FALSE),0)</f>
        <v>0</v>
      </c>
      <c r="W7" s="42">
        <f ca="1">IFERROR(VLOOKUP($H7,'Sewer F Rev'!$A:$E,17,FALSE),0)</f>
        <v>0</v>
      </c>
      <c r="X7" s="34">
        <f>IFERROR(VLOOKUP($H7,'Sewer F Exp'!$A:$B,15,FALSE),0)</f>
        <v>0</v>
      </c>
      <c r="Y7" s="34">
        <f>IFERROR(VLOOKUP($H7,'Sewer F Exp'!$A:$B,16,FALSE),0)</f>
        <v>0</v>
      </c>
      <c r="Z7" s="42">
        <f>IFERROR(VLOOKUP($H7,'Sewer F Exp'!$A:$B,17,FALSE),0)</f>
        <v>0</v>
      </c>
      <c r="AA7" s="34">
        <f>IFERROR(VLOOKUP($H7,'Refuse F Rev'!$A:$E,15,FALSE),0)</f>
        <v>0</v>
      </c>
      <c r="AB7" s="34">
        <f>IFERROR(VLOOKUP($H7,'Refuse F Rev'!$A:$E,16,FALSE),0)</f>
        <v>0</v>
      </c>
      <c r="AC7" s="42">
        <f>IFERROR(VLOOKUP($H7,'Refuse F Rev'!$A:$E,17,FALSE),0)</f>
        <v>0</v>
      </c>
      <c r="AD7" s="34">
        <f>IFERROR(VLOOKUP($H7,'Refuse F Exp'!$A:$E,15,FALSE),0)</f>
        <v>0</v>
      </c>
      <c r="AE7" s="34">
        <f>IFERROR(VLOOKUP($H7,'Refuse F Exp'!$A:$E,16,FALSE),0)</f>
        <v>0</v>
      </c>
      <c r="AF7" s="42">
        <f>IFERROR(VLOOKUP($H7,'Refuse F Exp'!$A:$E,17,FALSE),0)</f>
        <v>0</v>
      </c>
      <c r="AG7" s="34">
        <f>IFERROR(VLOOKUP($H7,#REF!,10,FALSE),0)</f>
        <v>0</v>
      </c>
      <c r="AH7" s="34">
        <f>IFERROR(VLOOKUP($H7,#REF!,11,FALSE),0)</f>
        <v>0</v>
      </c>
      <c r="AI7" s="42">
        <f>IFERROR(VLOOKUP($H7,#REF!,12,FALSE),0)</f>
        <v>0</v>
      </c>
      <c r="AJ7" s="34">
        <f>IFERROR(VLOOKUP($H7,#REF!,10,FALSE),0)</f>
        <v>0</v>
      </c>
      <c r="AK7" s="34">
        <f>IFERROR(VLOOKUP($H7,#REF!,11,FALSE),0)</f>
        <v>0</v>
      </c>
      <c r="AL7" s="42">
        <f>IFERROR(VLOOKUP($H7,#REF!,12,FALSE),0)</f>
        <v>0</v>
      </c>
      <c r="AM7" s="34">
        <f>IFERROR(VLOOKUP($H7,#REF!,10,FALSE),0)</f>
        <v>0</v>
      </c>
      <c r="AN7" s="34">
        <f>IFERROR(VLOOKUP($H7,#REF!,11,FALSE),0)</f>
        <v>0</v>
      </c>
      <c r="AO7" s="42">
        <f>IFERROR(VLOOKUP($H7,#REF!,12,FALSE),0)</f>
        <v>0</v>
      </c>
      <c r="AP7" s="34">
        <f>IFERROR(VLOOKUP($H7,#REF!,10,FALSE),0)</f>
        <v>0</v>
      </c>
      <c r="AQ7" s="34">
        <f>IFERROR(VLOOKUP($H7,#REF!,11,FALSE),0)</f>
        <v>0</v>
      </c>
      <c r="AR7" s="42">
        <f>IFERROR(VLOOKUP($H7,#REF!,12,FALSE),0)</f>
        <v>0</v>
      </c>
      <c r="AS7" s="34">
        <f>IFERROR(VLOOKUP($H7,#REF!,13,FALSE),0)</f>
        <v>0</v>
      </c>
      <c r="AT7" s="34">
        <f>IFERROR(VLOOKUP($H7,#REF!,14,FALSE),0)</f>
        <v>0</v>
      </c>
      <c r="AU7" s="42">
        <f>IFERROR(VLOOKUP($H7,#REF!,15,FALSE),0)</f>
        <v>0</v>
      </c>
      <c r="AV7" s="34">
        <f>IFERROR(VLOOKUP($H7,#REF!,15,FALSE),0)</f>
        <v>0</v>
      </c>
      <c r="AW7" s="34">
        <f>IFERROR(VLOOKUP($H7,#REF!,16,FALSE),0)</f>
        <v>0</v>
      </c>
      <c r="AX7" s="42">
        <f>IFERROR(VLOOKUP($H7,#REF!,17,FALSE),0)</f>
        <v>0</v>
      </c>
    </row>
    <row r="8" spans="1:50" x14ac:dyDescent="0.3">
      <c r="A8" s="33" t="str">
        <f t="shared" si="0"/>
        <v>A -1130-000</v>
      </c>
      <c r="B8" s="33" t="str">
        <f>+'R&amp;E EXPORT'!B7</f>
        <v>UTILITIES GROSS RECEIPTS TAX</v>
      </c>
      <c r="C8" t="str">
        <f>IFERROR(VLOOKUP(A8,'MCSJ Export'!A:C,3,FALSE),"")</f>
        <v/>
      </c>
      <c r="D8" s="37">
        <f t="shared" ca="1" si="1"/>
        <v>0</v>
      </c>
      <c r="E8" s="37">
        <f t="shared" ca="1" si="2"/>
        <v>0</v>
      </c>
      <c r="F8" s="37">
        <f t="shared" ca="1" si="3"/>
        <v>0</v>
      </c>
      <c r="G8" s="37"/>
      <c r="H8" s="33" t="str">
        <f>+'R&amp;E EXPORT'!A7</f>
        <v>A -1130-000</v>
      </c>
      <c r="I8" s="34">
        <f>IFERROR(VLOOKUP($H8,'Gen F Rev'!$A:$M,15,FALSE),0)</f>
        <v>0</v>
      </c>
      <c r="J8" s="34">
        <f>IFERROR(VLOOKUP($H8,'Gen F Rev'!$A:$M,16,FALSE),0)</f>
        <v>0</v>
      </c>
      <c r="K8" s="42">
        <f>IFERROR(VLOOKUP($H8,'Gen F Rev'!$A:$M,17,FALSE),0)</f>
        <v>0</v>
      </c>
      <c r="L8" s="34">
        <f>IFERROR(VLOOKUP($H8,'Gen F Exp'!$A:$E,15,FALSE),0)</f>
        <v>0</v>
      </c>
      <c r="M8" s="34">
        <f>IFERROR(VLOOKUP($H8,'Gen F Exp'!$A:$E,16,FALSE),0)</f>
        <v>0</v>
      </c>
      <c r="N8" s="42">
        <f>IFERROR(VLOOKUP($H8,'Gen F Exp'!$A:$E,17,FALSE),0)</f>
        <v>0</v>
      </c>
      <c r="O8" s="34">
        <f>IFERROR(VLOOKUP($H8,'Water F Rev'!$A:$L,15,FALSE),0)</f>
        <v>0</v>
      </c>
      <c r="P8" s="34">
        <f>IFERROR(VLOOKUP($H8,'Water F Rev'!$A:$L,16,FALSE),0)</f>
        <v>0</v>
      </c>
      <c r="Q8" s="42">
        <f>IFERROR(VLOOKUP($H8,'Water F Rev'!$A:$L,17,FALSE),0)</f>
        <v>0</v>
      </c>
      <c r="R8" s="34">
        <f>IFERROR(VLOOKUP($H8,'Water F Exp'!$A:$K,15,FALSE),0)</f>
        <v>0</v>
      </c>
      <c r="S8" s="34">
        <f>IFERROR(VLOOKUP($H8,'Water F Exp'!$A:$K,16,FALSE),0)</f>
        <v>0</v>
      </c>
      <c r="T8" s="42">
        <f>IFERROR(VLOOKUP($H8,'Water F Exp'!$A:$K,17,FALSE),0)</f>
        <v>0</v>
      </c>
      <c r="U8" s="34">
        <f ca="1">IFERROR(VLOOKUP($H8,'Sewer F Rev'!$A:$E,15,FALSE),0)</f>
        <v>0</v>
      </c>
      <c r="V8" s="34">
        <f ca="1">IFERROR(VLOOKUP($H8,'Sewer F Rev'!$A:$E,16,FALSE),0)</f>
        <v>0</v>
      </c>
      <c r="W8" s="42">
        <f ca="1">IFERROR(VLOOKUP($H8,'Sewer F Rev'!$A:$E,17,FALSE),0)</f>
        <v>0</v>
      </c>
      <c r="X8" s="34">
        <f>IFERROR(VLOOKUP($H8,'Sewer F Exp'!$A:$B,15,FALSE),0)</f>
        <v>0</v>
      </c>
      <c r="Y8" s="34">
        <f>IFERROR(VLOOKUP($H8,'Sewer F Exp'!$A:$B,16,FALSE),0)</f>
        <v>0</v>
      </c>
      <c r="Z8" s="42">
        <f>IFERROR(VLOOKUP($H8,'Sewer F Exp'!$A:$B,17,FALSE),0)</f>
        <v>0</v>
      </c>
      <c r="AA8" s="34">
        <f>IFERROR(VLOOKUP($H8,'Refuse F Rev'!$A:$E,15,FALSE),0)</f>
        <v>0</v>
      </c>
      <c r="AB8" s="34">
        <f>IFERROR(VLOOKUP($H8,'Refuse F Rev'!$A:$E,16,FALSE),0)</f>
        <v>0</v>
      </c>
      <c r="AC8" s="42">
        <f>IFERROR(VLOOKUP($H8,'Refuse F Rev'!$A:$E,17,FALSE),0)</f>
        <v>0</v>
      </c>
      <c r="AD8" s="34">
        <f>IFERROR(VLOOKUP($H8,'Refuse F Exp'!$A:$E,15,FALSE),0)</f>
        <v>0</v>
      </c>
      <c r="AE8" s="34">
        <f>IFERROR(VLOOKUP($H8,'Refuse F Exp'!$A:$E,16,FALSE),0)</f>
        <v>0</v>
      </c>
      <c r="AF8" s="42">
        <f>IFERROR(VLOOKUP($H8,'Refuse F Exp'!$A:$E,17,FALSE),0)</f>
        <v>0</v>
      </c>
      <c r="AG8" s="34">
        <f>IFERROR(VLOOKUP($H8,#REF!,10,FALSE),0)</f>
        <v>0</v>
      </c>
      <c r="AH8" s="34">
        <f>IFERROR(VLOOKUP($H8,#REF!,11,FALSE),0)</f>
        <v>0</v>
      </c>
      <c r="AI8" s="42">
        <f>IFERROR(VLOOKUP($H8,#REF!,12,FALSE),0)</f>
        <v>0</v>
      </c>
      <c r="AJ8" s="34">
        <f>IFERROR(VLOOKUP($H8,#REF!,10,FALSE),0)</f>
        <v>0</v>
      </c>
      <c r="AK8" s="34">
        <f>IFERROR(VLOOKUP($H8,#REF!,11,FALSE),0)</f>
        <v>0</v>
      </c>
      <c r="AL8" s="42">
        <f>IFERROR(VLOOKUP($H8,#REF!,12,FALSE),0)</f>
        <v>0</v>
      </c>
      <c r="AM8" s="34">
        <f>IFERROR(VLOOKUP($H8,#REF!,10,FALSE),0)</f>
        <v>0</v>
      </c>
      <c r="AN8" s="34">
        <f>IFERROR(VLOOKUP($H8,#REF!,11,FALSE),0)</f>
        <v>0</v>
      </c>
      <c r="AO8" s="42">
        <f>IFERROR(VLOOKUP($H8,#REF!,12,FALSE),0)</f>
        <v>0</v>
      </c>
      <c r="AP8" s="34">
        <f>IFERROR(VLOOKUP($H8,#REF!,10,FALSE),0)</f>
        <v>0</v>
      </c>
      <c r="AQ8" s="34">
        <f>IFERROR(VLOOKUP($H8,#REF!,11,FALSE),0)</f>
        <v>0</v>
      </c>
      <c r="AR8" s="42">
        <f>IFERROR(VLOOKUP($H8,#REF!,12,FALSE),0)</f>
        <v>0</v>
      </c>
      <c r="AS8" s="34">
        <f>IFERROR(VLOOKUP($H8,#REF!,13,FALSE),0)</f>
        <v>0</v>
      </c>
      <c r="AT8" s="34">
        <f>IFERROR(VLOOKUP($H8,#REF!,14,FALSE),0)</f>
        <v>0</v>
      </c>
      <c r="AU8" s="42">
        <f>IFERROR(VLOOKUP($H8,#REF!,15,FALSE),0)</f>
        <v>0</v>
      </c>
      <c r="AV8" s="34">
        <f>IFERROR(VLOOKUP($H8,#REF!,15,FALSE),0)</f>
        <v>0</v>
      </c>
      <c r="AW8" s="34">
        <f>IFERROR(VLOOKUP($H8,#REF!,16,FALSE),0)</f>
        <v>0</v>
      </c>
      <c r="AX8" s="42">
        <f>IFERROR(VLOOKUP($H8,#REF!,17,FALSE),0)</f>
        <v>0</v>
      </c>
    </row>
    <row r="9" spans="1:50" x14ac:dyDescent="0.3">
      <c r="A9" s="33" t="str">
        <f t="shared" si="0"/>
        <v>A -1170-000</v>
      </c>
      <c r="B9" s="33" t="str">
        <f>+'R&amp;E EXPORT'!B8</f>
        <v>FRANCHISE FEES</v>
      </c>
      <c r="C9" t="str">
        <f>IFERROR(VLOOKUP(A9,'MCSJ Export'!A:C,3,FALSE),"")</f>
        <v/>
      </c>
      <c r="D9" s="37">
        <f t="shared" ca="1" si="1"/>
        <v>0</v>
      </c>
      <c r="E9" s="37">
        <f t="shared" ca="1" si="2"/>
        <v>0</v>
      </c>
      <c r="F9" s="37">
        <f t="shared" ca="1" si="3"/>
        <v>0</v>
      </c>
      <c r="G9" s="37"/>
      <c r="H9" s="33" t="str">
        <f>+'R&amp;E EXPORT'!A8</f>
        <v>A -1170-000</v>
      </c>
      <c r="I9" s="34">
        <f>IFERROR(VLOOKUP($H9,'Gen F Rev'!$A:$M,15,FALSE),0)</f>
        <v>0</v>
      </c>
      <c r="J9" s="34">
        <f>IFERROR(VLOOKUP($H9,'Gen F Rev'!$A:$M,16,FALSE),0)</f>
        <v>0</v>
      </c>
      <c r="K9" s="42">
        <f>IFERROR(VLOOKUP($H9,'Gen F Rev'!$A:$M,17,FALSE),0)</f>
        <v>0</v>
      </c>
      <c r="L9" s="34">
        <f>IFERROR(VLOOKUP($H9,'Gen F Exp'!$A:$E,15,FALSE),0)</f>
        <v>0</v>
      </c>
      <c r="M9" s="34">
        <f>IFERROR(VLOOKUP($H9,'Gen F Exp'!$A:$E,16,FALSE),0)</f>
        <v>0</v>
      </c>
      <c r="N9" s="42">
        <f>IFERROR(VLOOKUP($H9,'Gen F Exp'!$A:$E,17,FALSE),0)</f>
        <v>0</v>
      </c>
      <c r="O9" s="34">
        <f>IFERROR(VLOOKUP($H9,'Water F Rev'!$A:$L,15,FALSE),0)</f>
        <v>0</v>
      </c>
      <c r="P9" s="34">
        <f>IFERROR(VLOOKUP($H9,'Water F Rev'!$A:$L,16,FALSE),0)</f>
        <v>0</v>
      </c>
      <c r="Q9" s="42">
        <f>IFERROR(VLOOKUP($H9,'Water F Rev'!$A:$L,17,FALSE),0)</f>
        <v>0</v>
      </c>
      <c r="R9" s="34">
        <f>IFERROR(VLOOKUP($H9,'Water F Exp'!$A:$K,15,FALSE),0)</f>
        <v>0</v>
      </c>
      <c r="S9" s="34">
        <f>IFERROR(VLOOKUP($H9,'Water F Exp'!$A:$K,16,FALSE),0)</f>
        <v>0</v>
      </c>
      <c r="T9" s="42">
        <f>IFERROR(VLOOKUP($H9,'Water F Exp'!$A:$K,17,FALSE),0)</f>
        <v>0</v>
      </c>
      <c r="U9" s="34">
        <f ca="1">IFERROR(VLOOKUP($H9,'Sewer F Rev'!$A:$E,15,FALSE),0)</f>
        <v>0</v>
      </c>
      <c r="V9" s="34">
        <f ca="1">IFERROR(VLOOKUP($H9,'Sewer F Rev'!$A:$E,16,FALSE),0)</f>
        <v>0</v>
      </c>
      <c r="W9" s="42">
        <f ca="1">IFERROR(VLOOKUP($H9,'Sewer F Rev'!$A:$E,17,FALSE),0)</f>
        <v>0</v>
      </c>
      <c r="X9" s="34">
        <f>IFERROR(VLOOKUP($H9,'Sewer F Exp'!$A:$B,15,FALSE),0)</f>
        <v>0</v>
      </c>
      <c r="Y9" s="34">
        <f>IFERROR(VLOOKUP($H9,'Sewer F Exp'!$A:$B,16,FALSE),0)</f>
        <v>0</v>
      </c>
      <c r="Z9" s="42">
        <f>IFERROR(VLOOKUP($H9,'Sewer F Exp'!$A:$B,17,FALSE),0)</f>
        <v>0</v>
      </c>
      <c r="AA9" s="34">
        <f>IFERROR(VLOOKUP($H9,'Refuse F Rev'!$A:$E,15,FALSE),0)</f>
        <v>0</v>
      </c>
      <c r="AB9" s="34">
        <f>IFERROR(VLOOKUP($H9,'Refuse F Rev'!$A:$E,16,FALSE),0)</f>
        <v>0</v>
      </c>
      <c r="AC9" s="42">
        <f>IFERROR(VLOOKUP($H9,'Refuse F Rev'!$A:$E,17,FALSE),0)</f>
        <v>0</v>
      </c>
      <c r="AD9" s="34">
        <f>IFERROR(VLOOKUP($H9,'Refuse F Exp'!$A:$E,15,FALSE),0)</f>
        <v>0</v>
      </c>
      <c r="AE9" s="34">
        <f>IFERROR(VLOOKUP($H9,'Refuse F Exp'!$A:$E,16,FALSE),0)</f>
        <v>0</v>
      </c>
      <c r="AF9" s="42">
        <f>IFERROR(VLOOKUP($H9,'Refuse F Exp'!$A:$E,17,FALSE),0)</f>
        <v>0</v>
      </c>
      <c r="AG9" s="34">
        <f>IFERROR(VLOOKUP($H9,#REF!,10,FALSE),0)</f>
        <v>0</v>
      </c>
      <c r="AH9" s="34">
        <f>IFERROR(VLOOKUP($H9,#REF!,11,FALSE),0)</f>
        <v>0</v>
      </c>
      <c r="AI9" s="42">
        <f>IFERROR(VLOOKUP($H9,#REF!,12,FALSE),0)</f>
        <v>0</v>
      </c>
      <c r="AJ9" s="34">
        <f>IFERROR(VLOOKUP($H9,#REF!,10,FALSE),0)</f>
        <v>0</v>
      </c>
      <c r="AK9" s="34">
        <f>IFERROR(VLOOKUP($H9,#REF!,11,FALSE),0)</f>
        <v>0</v>
      </c>
      <c r="AL9" s="42">
        <f>IFERROR(VLOOKUP($H9,#REF!,12,FALSE),0)</f>
        <v>0</v>
      </c>
      <c r="AM9" s="34">
        <f>IFERROR(VLOOKUP($H9,#REF!,10,FALSE),0)</f>
        <v>0</v>
      </c>
      <c r="AN9" s="34">
        <f>IFERROR(VLOOKUP($H9,#REF!,11,FALSE),0)</f>
        <v>0</v>
      </c>
      <c r="AO9" s="42">
        <f>IFERROR(VLOOKUP($H9,#REF!,12,FALSE),0)</f>
        <v>0</v>
      </c>
      <c r="AP9" s="34">
        <f>IFERROR(VLOOKUP($H9,#REF!,10,FALSE),0)</f>
        <v>0</v>
      </c>
      <c r="AQ9" s="34">
        <f>IFERROR(VLOOKUP($H9,#REF!,11,FALSE),0)</f>
        <v>0</v>
      </c>
      <c r="AR9" s="42">
        <f>IFERROR(VLOOKUP($H9,#REF!,12,FALSE),0)</f>
        <v>0</v>
      </c>
      <c r="AS9" s="34">
        <f>IFERROR(VLOOKUP($H9,#REF!,13,FALSE),0)</f>
        <v>0</v>
      </c>
      <c r="AT9" s="34">
        <f>IFERROR(VLOOKUP($H9,#REF!,14,FALSE),0)</f>
        <v>0</v>
      </c>
      <c r="AU9" s="42">
        <f>IFERROR(VLOOKUP($H9,#REF!,15,FALSE),0)</f>
        <v>0</v>
      </c>
      <c r="AV9" s="34">
        <f>IFERROR(VLOOKUP($H9,#REF!,15,FALSE),0)</f>
        <v>0</v>
      </c>
      <c r="AW9" s="34">
        <f>IFERROR(VLOOKUP($H9,#REF!,16,FALSE),0)</f>
        <v>0</v>
      </c>
      <c r="AX9" s="42">
        <f>IFERROR(VLOOKUP($H9,#REF!,17,FALSE),0)</f>
        <v>0</v>
      </c>
    </row>
    <row r="10" spans="1:50" x14ac:dyDescent="0.3">
      <c r="A10" s="33" t="str">
        <f t="shared" si="0"/>
        <v>A -1230-000</v>
      </c>
      <c r="B10" s="33" t="str">
        <f>+'R&amp;E EXPORT'!B9</f>
        <v>TREASURERS FEES</v>
      </c>
      <c r="C10" t="str">
        <f>IFERROR(VLOOKUP(A10,'MCSJ Export'!A:C,3,FALSE),"")</f>
        <v/>
      </c>
      <c r="D10" s="37">
        <f t="shared" ca="1" si="1"/>
        <v>0</v>
      </c>
      <c r="E10" s="37">
        <f t="shared" ca="1" si="2"/>
        <v>0</v>
      </c>
      <c r="F10" s="37">
        <f t="shared" ca="1" si="3"/>
        <v>0</v>
      </c>
      <c r="G10" s="37"/>
      <c r="H10" s="33" t="str">
        <f>+'R&amp;E EXPORT'!A9</f>
        <v>A -1230-000</v>
      </c>
      <c r="I10" s="34">
        <f>IFERROR(VLOOKUP($H10,'Gen F Rev'!$A:$M,15,FALSE),0)</f>
        <v>0</v>
      </c>
      <c r="J10" s="34">
        <f>IFERROR(VLOOKUP($H10,'Gen F Rev'!$A:$M,16,FALSE),0)</f>
        <v>0</v>
      </c>
      <c r="K10" s="42">
        <f>IFERROR(VLOOKUP($H10,'Gen F Rev'!$A:$M,17,FALSE),0)</f>
        <v>0</v>
      </c>
      <c r="L10" s="34">
        <f>IFERROR(VLOOKUP($H10,'Gen F Exp'!$A:$E,15,FALSE),0)</f>
        <v>0</v>
      </c>
      <c r="M10" s="34">
        <f>IFERROR(VLOOKUP($H10,'Gen F Exp'!$A:$E,16,FALSE),0)</f>
        <v>0</v>
      </c>
      <c r="N10" s="42">
        <f>IFERROR(VLOOKUP($H10,'Gen F Exp'!$A:$E,17,FALSE),0)</f>
        <v>0</v>
      </c>
      <c r="O10" s="34">
        <f>IFERROR(VLOOKUP($H10,'Water F Rev'!$A:$L,15,FALSE),0)</f>
        <v>0</v>
      </c>
      <c r="P10" s="34">
        <f>IFERROR(VLOOKUP($H10,'Water F Rev'!$A:$L,16,FALSE),0)</f>
        <v>0</v>
      </c>
      <c r="Q10" s="42">
        <f>IFERROR(VLOOKUP($H10,'Water F Rev'!$A:$L,17,FALSE),0)</f>
        <v>0</v>
      </c>
      <c r="R10" s="34">
        <f>IFERROR(VLOOKUP($H10,'Water F Exp'!$A:$K,15,FALSE),0)</f>
        <v>0</v>
      </c>
      <c r="S10" s="34">
        <f>IFERROR(VLOOKUP($H10,'Water F Exp'!$A:$K,16,FALSE),0)</f>
        <v>0</v>
      </c>
      <c r="T10" s="42">
        <f>IFERROR(VLOOKUP($H10,'Water F Exp'!$A:$K,17,FALSE),0)</f>
        <v>0</v>
      </c>
      <c r="U10" s="34">
        <f ca="1">IFERROR(VLOOKUP($H10,'Sewer F Rev'!$A:$E,15,FALSE),0)</f>
        <v>0</v>
      </c>
      <c r="V10" s="34">
        <f ca="1">IFERROR(VLOOKUP($H10,'Sewer F Rev'!$A:$E,16,FALSE),0)</f>
        <v>0</v>
      </c>
      <c r="W10" s="42">
        <f ca="1">IFERROR(VLOOKUP($H10,'Sewer F Rev'!$A:$E,17,FALSE),0)</f>
        <v>0</v>
      </c>
      <c r="X10" s="34">
        <f>IFERROR(VLOOKUP($H10,'Sewer F Exp'!$A:$B,15,FALSE),0)</f>
        <v>0</v>
      </c>
      <c r="Y10" s="34">
        <f>IFERROR(VLOOKUP($H10,'Sewer F Exp'!$A:$B,16,FALSE),0)</f>
        <v>0</v>
      </c>
      <c r="Z10" s="42">
        <f>IFERROR(VLOOKUP($H10,'Sewer F Exp'!$A:$B,17,FALSE),0)</f>
        <v>0</v>
      </c>
      <c r="AA10" s="34">
        <f>IFERROR(VLOOKUP($H10,'Refuse F Rev'!$A:$E,15,FALSE),0)</f>
        <v>0</v>
      </c>
      <c r="AB10" s="34">
        <f>IFERROR(VLOOKUP($H10,'Refuse F Rev'!$A:$E,16,FALSE),0)</f>
        <v>0</v>
      </c>
      <c r="AC10" s="42">
        <f>IFERROR(VLOOKUP($H10,'Refuse F Rev'!$A:$E,17,FALSE),0)</f>
        <v>0</v>
      </c>
      <c r="AD10" s="34">
        <f>IFERROR(VLOOKUP($H10,'Refuse F Exp'!$A:$E,15,FALSE),0)</f>
        <v>0</v>
      </c>
      <c r="AE10" s="34">
        <f>IFERROR(VLOOKUP($H10,'Refuse F Exp'!$A:$E,16,FALSE),0)</f>
        <v>0</v>
      </c>
      <c r="AF10" s="42">
        <f>IFERROR(VLOOKUP($H10,'Refuse F Exp'!$A:$E,17,FALSE),0)</f>
        <v>0</v>
      </c>
      <c r="AG10" s="34">
        <f>IFERROR(VLOOKUP($H10,#REF!,10,FALSE),0)</f>
        <v>0</v>
      </c>
      <c r="AH10" s="34">
        <f>IFERROR(VLOOKUP($H10,#REF!,11,FALSE),0)</f>
        <v>0</v>
      </c>
      <c r="AI10" s="42">
        <f>IFERROR(VLOOKUP($H10,#REF!,12,FALSE),0)</f>
        <v>0</v>
      </c>
      <c r="AJ10" s="34">
        <f>IFERROR(VLOOKUP($H10,#REF!,10,FALSE),0)</f>
        <v>0</v>
      </c>
      <c r="AK10" s="34">
        <f>IFERROR(VLOOKUP($H10,#REF!,11,FALSE),0)</f>
        <v>0</v>
      </c>
      <c r="AL10" s="42">
        <f>IFERROR(VLOOKUP($H10,#REF!,12,FALSE),0)</f>
        <v>0</v>
      </c>
      <c r="AM10" s="34">
        <f>IFERROR(VLOOKUP($H10,#REF!,10,FALSE),0)</f>
        <v>0</v>
      </c>
      <c r="AN10" s="34">
        <f>IFERROR(VLOOKUP($H10,#REF!,11,FALSE),0)</f>
        <v>0</v>
      </c>
      <c r="AO10" s="42">
        <f>IFERROR(VLOOKUP($H10,#REF!,12,FALSE),0)</f>
        <v>0</v>
      </c>
      <c r="AP10" s="34">
        <f>IFERROR(VLOOKUP($H10,#REF!,10,FALSE),0)</f>
        <v>0</v>
      </c>
      <c r="AQ10" s="34">
        <f>IFERROR(VLOOKUP($H10,#REF!,11,FALSE),0)</f>
        <v>0</v>
      </c>
      <c r="AR10" s="42">
        <f>IFERROR(VLOOKUP($H10,#REF!,12,FALSE),0)</f>
        <v>0</v>
      </c>
      <c r="AS10" s="34">
        <f>IFERROR(VLOOKUP($H10,#REF!,13,FALSE),0)</f>
        <v>0</v>
      </c>
      <c r="AT10" s="34">
        <f>IFERROR(VLOOKUP($H10,#REF!,14,FALSE),0)</f>
        <v>0</v>
      </c>
      <c r="AU10" s="42">
        <f>IFERROR(VLOOKUP($H10,#REF!,15,FALSE),0)</f>
        <v>0</v>
      </c>
      <c r="AV10" s="34">
        <f>IFERROR(VLOOKUP($H10,#REF!,15,FALSE),0)</f>
        <v>0</v>
      </c>
      <c r="AW10" s="34">
        <f>IFERROR(VLOOKUP($H10,#REF!,16,FALSE),0)</f>
        <v>0</v>
      </c>
      <c r="AX10" s="42">
        <f>IFERROR(VLOOKUP($H10,#REF!,17,FALSE),0)</f>
        <v>0</v>
      </c>
    </row>
    <row r="11" spans="1:50" x14ac:dyDescent="0.3">
      <c r="A11" s="33" t="str">
        <f t="shared" si="0"/>
        <v>A -1255-000</v>
      </c>
      <c r="B11" s="33" t="str">
        <f>+'R&amp;E EXPORT'!B10</f>
        <v>CLERKS FEES (FOIL/MAPS)</v>
      </c>
      <c r="C11" t="str">
        <f>IFERROR(VLOOKUP(A11,'MCSJ Export'!A:C,3,FALSE),"")</f>
        <v/>
      </c>
      <c r="D11" s="37">
        <f t="shared" ca="1" si="1"/>
        <v>0</v>
      </c>
      <c r="E11" s="37">
        <f t="shared" ca="1" si="2"/>
        <v>0</v>
      </c>
      <c r="F11" s="37">
        <f t="shared" ca="1" si="3"/>
        <v>0</v>
      </c>
      <c r="G11" s="37"/>
      <c r="H11" s="33" t="str">
        <f>+'R&amp;E EXPORT'!A10</f>
        <v>A -1255-000</v>
      </c>
      <c r="I11" s="34">
        <f>IFERROR(VLOOKUP($H11,'Gen F Rev'!$A:$M,15,FALSE),0)</f>
        <v>0</v>
      </c>
      <c r="J11" s="34">
        <f>IFERROR(VLOOKUP($H11,'Gen F Rev'!$A:$M,16,FALSE),0)</f>
        <v>0</v>
      </c>
      <c r="K11" s="42">
        <f>IFERROR(VLOOKUP($H11,'Gen F Rev'!$A:$M,17,FALSE),0)</f>
        <v>0</v>
      </c>
      <c r="L11" s="34">
        <f>IFERROR(VLOOKUP($H11,'Gen F Exp'!$A:$E,15,FALSE),0)</f>
        <v>0</v>
      </c>
      <c r="M11" s="34">
        <f>IFERROR(VLOOKUP($H11,'Gen F Exp'!$A:$E,16,FALSE),0)</f>
        <v>0</v>
      </c>
      <c r="N11" s="42">
        <f>IFERROR(VLOOKUP($H11,'Gen F Exp'!$A:$E,17,FALSE),0)</f>
        <v>0</v>
      </c>
      <c r="O11" s="34">
        <f>IFERROR(VLOOKUP($H11,'Water F Rev'!$A:$L,15,FALSE),0)</f>
        <v>0</v>
      </c>
      <c r="P11" s="34">
        <f>IFERROR(VLOOKUP($H11,'Water F Rev'!$A:$L,16,FALSE),0)</f>
        <v>0</v>
      </c>
      <c r="Q11" s="42">
        <f>IFERROR(VLOOKUP($H11,'Water F Rev'!$A:$L,17,FALSE),0)</f>
        <v>0</v>
      </c>
      <c r="R11" s="34">
        <f>IFERROR(VLOOKUP($H11,'Water F Exp'!$A:$K,15,FALSE),0)</f>
        <v>0</v>
      </c>
      <c r="S11" s="34">
        <f>IFERROR(VLOOKUP($H11,'Water F Exp'!$A:$K,16,FALSE),0)</f>
        <v>0</v>
      </c>
      <c r="T11" s="42">
        <f>IFERROR(VLOOKUP($H11,'Water F Exp'!$A:$K,17,FALSE),0)</f>
        <v>0</v>
      </c>
      <c r="U11" s="34">
        <f ca="1">IFERROR(VLOOKUP($H11,'Sewer F Rev'!$A:$E,15,FALSE),0)</f>
        <v>0</v>
      </c>
      <c r="V11" s="34">
        <f ca="1">IFERROR(VLOOKUP($H11,'Sewer F Rev'!$A:$E,16,FALSE),0)</f>
        <v>0</v>
      </c>
      <c r="W11" s="42">
        <f ca="1">IFERROR(VLOOKUP($H11,'Sewer F Rev'!$A:$E,17,FALSE),0)</f>
        <v>0</v>
      </c>
      <c r="X11" s="34">
        <f>IFERROR(VLOOKUP($H11,'Sewer F Exp'!$A:$B,15,FALSE),0)</f>
        <v>0</v>
      </c>
      <c r="Y11" s="34">
        <f>IFERROR(VLOOKUP($H11,'Sewer F Exp'!$A:$B,16,FALSE),0)</f>
        <v>0</v>
      </c>
      <c r="Z11" s="42">
        <f>IFERROR(VLOOKUP($H11,'Sewer F Exp'!$A:$B,17,FALSE),0)</f>
        <v>0</v>
      </c>
      <c r="AA11" s="34">
        <f>IFERROR(VLOOKUP($H11,'Refuse F Rev'!$A:$E,15,FALSE),0)</f>
        <v>0</v>
      </c>
      <c r="AB11" s="34">
        <f>IFERROR(VLOOKUP($H11,'Refuse F Rev'!$A:$E,16,FALSE),0)</f>
        <v>0</v>
      </c>
      <c r="AC11" s="42">
        <f>IFERROR(VLOOKUP($H11,'Refuse F Rev'!$A:$E,17,FALSE),0)</f>
        <v>0</v>
      </c>
      <c r="AD11" s="34">
        <f>IFERROR(VLOOKUP($H11,'Refuse F Exp'!$A:$E,15,FALSE),0)</f>
        <v>0</v>
      </c>
      <c r="AE11" s="34">
        <f>IFERROR(VLOOKUP($H11,'Refuse F Exp'!$A:$E,16,FALSE),0)</f>
        <v>0</v>
      </c>
      <c r="AF11" s="42">
        <f>IFERROR(VLOOKUP($H11,'Refuse F Exp'!$A:$E,17,FALSE),0)</f>
        <v>0</v>
      </c>
      <c r="AG11" s="34">
        <f>IFERROR(VLOOKUP($H11,#REF!,10,FALSE),0)</f>
        <v>0</v>
      </c>
      <c r="AH11" s="34">
        <f>IFERROR(VLOOKUP($H11,#REF!,11,FALSE),0)</f>
        <v>0</v>
      </c>
      <c r="AI11" s="42">
        <f>IFERROR(VLOOKUP($H11,#REF!,12,FALSE),0)</f>
        <v>0</v>
      </c>
      <c r="AJ11" s="34">
        <f>IFERROR(VLOOKUP($H11,#REF!,10,FALSE),0)</f>
        <v>0</v>
      </c>
      <c r="AK11" s="34">
        <f>IFERROR(VLOOKUP($H11,#REF!,11,FALSE),0)</f>
        <v>0</v>
      </c>
      <c r="AL11" s="42">
        <f>IFERROR(VLOOKUP($H11,#REF!,12,FALSE),0)</f>
        <v>0</v>
      </c>
      <c r="AM11" s="34">
        <f>IFERROR(VLOOKUP($H11,#REF!,10,FALSE),0)</f>
        <v>0</v>
      </c>
      <c r="AN11" s="34">
        <f>IFERROR(VLOOKUP($H11,#REF!,11,FALSE),0)</f>
        <v>0</v>
      </c>
      <c r="AO11" s="42">
        <f>IFERROR(VLOOKUP($H11,#REF!,12,FALSE),0)</f>
        <v>0</v>
      </c>
      <c r="AP11" s="34">
        <f>IFERROR(VLOOKUP($H11,#REF!,10,FALSE),0)</f>
        <v>0</v>
      </c>
      <c r="AQ11" s="34">
        <f>IFERROR(VLOOKUP($H11,#REF!,11,FALSE),0)</f>
        <v>0</v>
      </c>
      <c r="AR11" s="42">
        <f>IFERROR(VLOOKUP($H11,#REF!,12,FALSE),0)</f>
        <v>0</v>
      </c>
      <c r="AS11" s="34">
        <f>IFERROR(VLOOKUP($H11,#REF!,13,FALSE),0)</f>
        <v>0</v>
      </c>
      <c r="AT11" s="34">
        <f>IFERROR(VLOOKUP($H11,#REF!,14,FALSE),0)</f>
        <v>0</v>
      </c>
      <c r="AU11" s="42">
        <f>IFERROR(VLOOKUP($H11,#REF!,15,FALSE),0)</f>
        <v>0</v>
      </c>
      <c r="AV11" s="34">
        <f>IFERROR(VLOOKUP($H11,#REF!,15,FALSE),0)</f>
        <v>0</v>
      </c>
      <c r="AW11" s="34">
        <f>IFERROR(VLOOKUP($H11,#REF!,16,FALSE),0)</f>
        <v>0</v>
      </c>
      <c r="AX11" s="42">
        <f>IFERROR(VLOOKUP($H11,#REF!,17,FALSE),0)</f>
        <v>0</v>
      </c>
    </row>
    <row r="12" spans="1:50" x14ac:dyDescent="0.3">
      <c r="A12" s="33" t="str">
        <f t="shared" si="0"/>
        <v>A -1520-000</v>
      </c>
      <c r="B12" s="33" t="str">
        <f>+'R&amp;E EXPORT'!B11</f>
        <v>POLICE DEPT FEES (FAF&amp;GRANTS)</v>
      </c>
      <c r="C12" t="str">
        <f>IFERROR(VLOOKUP(A12,'MCSJ Export'!A:C,3,FALSE),"")</f>
        <v/>
      </c>
      <c r="D12" s="37">
        <f t="shared" ca="1" si="1"/>
        <v>0</v>
      </c>
      <c r="E12" s="37">
        <f t="shared" ca="1" si="2"/>
        <v>0</v>
      </c>
      <c r="F12" s="37">
        <f t="shared" ca="1" si="3"/>
        <v>0</v>
      </c>
      <c r="G12" s="37"/>
      <c r="H12" s="33" t="str">
        <f>+'R&amp;E EXPORT'!A11</f>
        <v>A -1520-000</v>
      </c>
      <c r="I12" s="34">
        <f>IFERROR(VLOOKUP($H12,'Gen F Rev'!$A:$M,15,FALSE),0)</f>
        <v>0</v>
      </c>
      <c r="J12" s="34">
        <f>IFERROR(VLOOKUP($H12,'Gen F Rev'!$A:$M,16,FALSE),0)</f>
        <v>0</v>
      </c>
      <c r="K12" s="42">
        <f>IFERROR(VLOOKUP($H12,'Gen F Rev'!$A:$M,17,FALSE),0)</f>
        <v>0</v>
      </c>
      <c r="L12" s="34">
        <f>IFERROR(VLOOKUP($H12,'Gen F Exp'!$A:$E,15,FALSE),0)</f>
        <v>0</v>
      </c>
      <c r="M12" s="34">
        <f>IFERROR(VLOOKUP($H12,'Gen F Exp'!$A:$E,16,FALSE),0)</f>
        <v>0</v>
      </c>
      <c r="N12" s="42">
        <f>IFERROR(VLOOKUP($H12,'Gen F Exp'!$A:$E,17,FALSE),0)</f>
        <v>0</v>
      </c>
      <c r="O12" s="34">
        <f>IFERROR(VLOOKUP($H12,'Water F Rev'!$A:$L,15,FALSE),0)</f>
        <v>0</v>
      </c>
      <c r="P12" s="34">
        <f>IFERROR(VLOOKUP($H12,'Water F Rev'!$A:$L,16,FALSE),0)</f>
        <v>0</v>
      </c>
      <c r="Q12" s="42">
        <f>IFERROR(VLOOKUP($H12,'Water F Rev'!$A:$L,17,FALSE),0)</f>
        <v>0</v>
      </c>
      <c r="R12" s="34">
        <f>IFERROR(VLOOKUP($H12,'Water F Exp'!$A:$K,15,FALSE),0)</f>
        <v>0</v>
      </c>
      <c r="S12" s="34">
        <f>IFERROR(VLOOKUP($H12,'Water F Exp'!$A:$K,16,FALSE),0)</f>
        <v>0</v>
      </c>
      <c r="T12" s="42">
        <f>IFERROR(VLOOKUP($H12,'Water F Exp'!$A:$K,17,FALSE),0)</f>
        <v>0</v>
      </c>
      <c r="U12" s="34">
        <f ca="1">IFERROR(VLOOKUP($H12,'Sewer F Rev'!$A:$E,15,FALSE),0)</f>
        <v>0</v>
      </c>
      <c r="V12" s="34">
        <f ca="1">IFERROR(VLOOKUP($H12,'Sewer F Rev'!$A:$E,16,FALSE),0)</f>
        <v>0</v>
      </c>
      <c r="W12" s="42">
        <f ca="1">IFERROR(VLOOKUP($H12,'Sewer F Rev'!$A:$E,17,FALSE),0)</f>
        <v>0</v>
      </c>
      <c r="X12" s="34">
        <f>IFERROR(VLOOKUP($H12,'Sewer F Exp'!$A:$B,15,FALSE),0)</f>
        <v>0</v>
      </c>
      <c r="Y12" s="34">
        <f>IFERROR(VLOOKUP($H12,'Sewer F Exp'!$A:$B,16,FALSE),0)</f>
        <v>0</v>
      </c>
      <c r="Z12" s="42">
        <f>IFERROR(VLOOKUP($H12,'Sewer F Exp'!$A:$B,17,FALSE),0)</f>
        <v>0</v>
      </c>
      <c r="AA12" s="34">
        <f>IFERROR(VLOOKUP($H12,'Refuse F Rev'!$A:$E,15,FALSE),0)</f>
        <v>0</v>
      </c>
      <c r="AB12" s="34">
        <f>IFERROR(VLOOKUP($H12,'Refuse F Rev'!$A:$E,16,FALSE),0)</f>
        <v>0</v>
      </c>
      <c r="AC12" s="42">
        <f>IFERROR(VLOOKUP($H12,'Refuse F Rev'!$A:$E,17,FALSE),0)</f>
        <v>0</v>
      </c>
      <c r="AD12" s="34">
        <f>IFERROR(VLOOKUP($H12,'Refuse F Exp'!$A:$E,15,FALSE),0)</f>
        <v>0</v>
      </c>
      <c r="AE12" s="34">
        <f>IFERROR(VLOOKUP($H12,'Refuse F Exp'!$A:$E,16,FALSE),0)</f>
        <v>0</v>
      </c>
      <c r="AF12" s="42">
        <f>IFERROR(VLOOKUP($H12,'Refuse F Exp'!$A:$E,17,FALSE),0)</f>
        <v>0</v>
      </c>
      <c r="AG12" s="34">
        <f>IFERROR(VLOOKUP($H12,#REF!,10,FALSE),0)</f>
        <v>0</v>
      </c>
      <c r="AH12" s="34">
        <f>IFERROR(VLOOKUP($H12,#REF!,11,FALSE),0)</f>
        <v>0</v>
      </c>
      <c r="AI12" s="42">
        <f>IFERROR(VLOOKUP($H12,#REF!,12,FALSE),0)</f>
        <v>0</v>
      </c>
      <c r="AJ12" s="34">
        <f>IFERROR(VLOOKUP($H12,#REF!,10,FALSE),0)</f>
        <v>0</v>
      </c>
      <c r="AK12" s="34">
        <f>IFERROR(VLOOKUP($H12,#REF!,11,FALSE),0)</f>
        <v>0</v>
      </c>
      <c r="AL12" s="42">
        <f>IFERROR(VLOOKUP($H12,#REF!,12,FALSE),0)</f>
        <v>0</v>
      </c>
      <c r="AM12" s="34">
        <f>IFERROR(VLOOKUP($H12,#REF!,10,FALSE),0)</f>
        <v>0</v>
      </c>
      <c r="AN12" s="34">
        <f>IFERROR(VLOOKUP($H12,#REF!,11,FALSE),0)</f>
        <v>0</v>
      </c>
      <c r="AO12" s="42">
        <f>IFERROR(VLOOKUP($H12,#REF!,12,FALSE),0)</f>
        <v>0</v>
      </c>
      <c r="AP12" s="34">
        <f>IFERROR(VLOOKUP($H12,#REF!,10,FALSE),0)</f>
        <v>0</v>
      </c>
      <c r="AQ12" s="34">
        <f>IFERROR(VLOOKUP($H12,#REF!,11,FALSE),0)</f>
        <v>0</v>
      </c>
      <c r="AR12" s="42">
        <f>IFERROR(VLOOKUP($H12,#REF!,12,FALSE),0)</f>
        <v>0</v>
      </c>
      <c r="AS12" s="34">
        <f>IFERROR(VLOOKUP($H12,#REF!,13,FALSE),0)</f>
        <v>0</v>
      </c>
      <c r="AT12" s="34">
        <f>IFERROR(VLOOKUP($H12,#REF!,14,FALSE),0)</f>
        <v>0</v>
      </c>
      <c r="AU12" s="42">
        <f>IFERROR(VLOOKUP($H12,#REF!,15,FALSE),0)</f>
        <v>0</v>
      </c>
      <c r="AV12" s="34">
        <f>IFERROR(VLOOKUP($H12,#REF!,15,FALSE),0)</f>
        <v>0</v>
      </c>
      <c r="AW12" s="34">
        <f>IFERROR(VLOOKUP($H12,#REF!,16,FALSE),0)</f>
        <v>0</v>
      </c>
      <c r="AX12" s="42">
        <f>IFERROR(VLOOKUP($H12,#REF!,17,FALSE),0)</f>
        <v>0</v>
      </c>
    </row>
    <row r="13" spans="1:50" x14ac:dyDescent="0.3">
      <c r="A13" s="33" t="str">
        <f t="shared" si="0"/>
        <v>A -1520-001</v>
      </c>
      <c r="B13" s="33" t="str">
        <f>+'R&amp;E EXPORT'!B12</f>
        <v>POLICE DEPT FEES (ON-SITE SERVICES)</v>
      </c>
      <c r="C13" t="str">
        <f>IFERROR(VLOOKUP(A13,'MCSJ Export'!A:C,3,FALSE),"")</f>
        <v/>
      </c>
      <c r="D13" s="37">
        <f t="shared" ca="1" si="1"/>
        <v>0</v>
      </c>
      <c r="E13" s="37">
        <f t="shared" ca="1" si="2"/>
        <v>0</v>
      </c>
      <c r="F13" s="37">
        <f t="shared" ca="1" si="3"/>
        <v>0</v>
      </c>
      <c r="G13" s="37"/>
      <c r="H13" s="33" t="str">
        <f>+'R&amp;E EXPORT'!A12</f>
        <v>A -1520-001</v>
      </c>
      <c r="I13" s="34">
        <f>IFERROR(VLOOKUP($H13,'Gen F Rev'!$A:$M,15,FALSE),0)</f>
        <v>0</v>
      </c>
      <c r="J13" s="34">
        <f>IFERROR(VLOOKUP($H13,'Gen F Rev'!$A:$M,16,FALSE),0)</f>
        <v>0</v>
      </c>
      <c r="K13" s="42">
        <f>IFERROR(VLOOKUP($H13,'Gen F Rev'!$A:$M,17,FALSE),0)</f>
        <v>0</v>
      </c>
      <c r="L13" s="34">
        <f>IFERROR(VLOOKUP($H13,'Gen F Exp'!$A:$E,15,FALSE),0)</f>
        <v>0</v>
      </c>
      <c r="M13" s="34">
        <f>IFERROR(VLOOKUP($H13,'Gen F Exp'!$A:$E,16,FALSE),0)</f>
        <v>0</v>
      </c>
      <c r="N13" s="42">
        <f>IFERROR(VLOOKUP($H13,'Gen F Exp'!$A:$E,17,FALSE),0)</f>
        <v>0</v>
      </c>
      <c r="O13" s="34">
        <f>IFERROR(VLOOKUP($H13,'Water F Rev'!$A:$L,15,FALSE),0)</f>
        <v>0</v>
      </c>
      <c r="P13" s="34">
        <f>IFERROR(VLOOKUP($H13,'Water F Rev'!$A:$L,16,FALSE),0)</f>
        <v>0</v>
      </c>
      <c r="Q13" s="42">
        <f>IFERROR(VLOOKUP($H13,'Water F Rev'!$A:$L,17,FALSE),0)</f>
        <v>0</v>
      </c>
      <c r="R13" s="34">
        <f>IFERROR(VLOOKUP($H13,'Water F Exp'!$A:$K,15,FALSE),0)</f>
        <v>0</v>
      </c>
      <c r="S13" s="34">
        <f>IFERROR(VLOOKUP($H13,'Water F Exp'!$A:$K,16,FALSE),0)</f>
        <v>0</v>
      </c>
      <c r="T13" s="42">
        <f>IFERROR(VLOOKUP($H13,'Water F Exp'!$A:$K,17,FALSE),0)</f>
        <v>0</v>
      </c>
      <c r="U13" s="34">
        <f ca="1">IFERROR(VLOOKUP($H13,'Sewer F Rev'!$A:$E,15,FALSE),0)</f>
        <v>0</v>
      </c>
      <c r="V13" s="34">
        <f ca="1">IFERROR(VLOOKUP($H13,'Sewer F Rev'!$A:$E,16,FALSE),0)</f>
        <v>0</v>
      </c>
      <c r="W13" s="42">
        <f ca="1">IFERROR(VLOOKUP($H13,'Sewer F Rev'!$A:$E,17,FALSE),0)</f>
        <v>0</v>
      </c>
      <c r="X13" s="34">
        <f>IFERROR(VLOOKUP($H13,'Sewer F Exp'!$A:$B,15,FALSE),0)</f>
        <v>0</v>
      </c>
      <c r="Y13" s="34">
        <f>IFERROR(VLOOKUP($H13,'Sewer F Exp'!$A:$B,16,FALSE),0)</f>
        <v>0</v>
      </c>
      <c r="Z13" s="42">
        <f>IFERROR(VLOOKUP($H13,'Sewer F Exp'!$A:$B,17,FALSE),0)</f>
        <v>0</v>
      </c>
      <c r="AA13" s="34">
        <f>IFERROR(VLOOKUP($H13,'Refuse F Rev'!$A:$E,15,FALSE),0)</f>
        <v>0</v>
      </c>
      <c r="AB13" s="34">
        <f>IFERROR(VLOOKUP($H13,'Refuse F Rev'!$A:$E,16,FALSE),0)</f>
        <v>0</v>
      </c>
      <c r="AC13" s="42">
        <f>IFERROR(VLOOKUP($H13,'Refuse F Rev'!$A:$E,17,FALSE),0)</f>
        <v>0</v>
      </c>
      <c r="AD13" s="34">
        <f>IFERROR(VLOOKUP($H13,'Refuse F Exp'!$A:$E,15,FALSE),0)</f>
        <v>0</v>
      </c>
      <c r="AE13" s="34">
        <f>IFERROR(VLOOKUP($H13,'Refuse F Exp'!$A:$E,16,FALSE),0)</f>
        <v>0</v>
      </c>
      <c r="AF13" s="42">
        <f>IFERROR(VLOOKUP($H13,'Refuse F Exp'!$A:$E,17,FALSE),0)</f>
        <v>0</v>
      </c>
      <c r="AG13" s="34">
        <f>IFERROR(VLOOKUP($H13,#REF!,10,FALSE),0)</f>
        <v>0</v>
      </c>
      <c r="AH13" s="34">
        <f>IFERROR(VLOOKUP($H13,#REF!,11,FALSE),0)</f>
        <v>0</v>
      </c>
      <c r="AI13" s="42">
        <f>IFERROR(VLOOKUP($H13,#REF!,12,FALSE),0)</f>
        <v>0</v>
      </c>
      <c r="AJ13" s="34">
        <f>IFERROR(VLOOKUP($H13,#REF!,10,FALSE),0)</f>
        <v>0</v>
      </c>
      <c r="AK13" s="34">
        <f>IFERROR(VLOOKUP($H13,#REF!,11,FALSE),0)</f>
        <v>0</v>
      </c>
      <c r="AL13" s="42">
        <f>IFERROR(VLOOKUP($H13,#REF!,12,FALSE),0)</f>
        <v>0</v>
      </c>
      <c r="AM13" s="34">
        <f>IFERROR(VLOOKUP($H13,#REF!,10,FALSE),0)</f>
        <v>0</v>
      </c>
      <c r="AN13" s="34">
        <f>IFERROR(VLOOKUP($H13,#REF!,11,FALSE),0)</f>
        <v>0</v>
      </c>
      <c r="AO13" s="42">
        <f>IFERROR(VLOOKUP($H13,#REF!,12,FALSE),0)</f>
        <v>0</v>
      </c>
      <c r="AP13" s="34">
        <f>IFERROR(VLOOKUP($H13,#REF!,10,FALSE),0)</f>
        <v>0</v>
      </c>
      <c r="AQ13" s="34">
        <f>IFERROR(VLOOKUP($H13,#REF!,11,FALSE),0)</f>
        <v>0</v>
      </c>
      <c r="AR13" s="42">
        <f>IFERROR(VLOOKUP($H13,#REF!,12,FALSE),0)</f>
        <v>0</v>
      </c>
      <c r="AS13" s="34">
        <f>IFERROR(VLOOKUP($H13,#REF!,13,FALSE),0)</f>
        <v>0</v>
      </c>
      <c r="AT13" s="34">
        <f>IFERROR(VLOOKUP($H13,#REF!,14,FALSE),0)</f>
        <v>0</v>
      </c>
      <c r="AU13" s="42">
        <f>IFERROR(VLOOKUP($H13,#REF!,15,FALSE),0)</f>
        <v>0</v>
      </c>
      <c r="AV13" s="34">
        <f>IFERROR(VLOOKUP($H13,#REF!,15,FALSE),0)</f>
        <v>0</v>
      </c>
      <c r="AW13" s="34">
        <f>IFERROR(VLOOKUP($H13,#REF!,16,FALSE),0)</f>
        <v>0</v>
      </c>
      <c r="AX13" s="42">
        <f>IFERROR(VLOOKUP($H13,#REF!,17,FALSE),0)</f>
        <v>0</v>
      </c>
    </row>
    <row r="14" spans="1:50" x14ac:dyDescent="0.3">
      <c r="A14" s="33" t="str">
        <f t="shared" si="0"/>
        <v>A -1589-000</v>
      </c>
      <c r="B14" s="33" t="str">
        <f>+'R&amp;E EXPORT'!B13</f>
        <v>STOP DWI REVENUE (OVERTIME)</v>
      </c>
      <c r="C14" t="str">
        <f>IFERROR(VLOOKUP(A14,'MCSJ Export'!A:C,3,FALSE),"")</f>
        <v/>
      </c>
      <c r="D14" s="37">
        <f t="shared" ca="1" si="1"/>
        <v>0</v>
      </c>
      <c r="E14" s="37">
        <f t="shared" ca="1" si="2"/>
        <v>0</v>
      </c>
      <c r="F14" s="37">
        <f t="shared" ca="1" si="3"/>
        <v>0</v>
      </c>
      <c r="G14" s="37"/>
      <c r="H14" s="33" t="str">
        <f>+'R&amp;E EXPORT'!A13</f>
        <v>A -1589-000</v>
      </c>
      <c r="I14" s="34">
        <f>IFERROR(VLOOKUP($H14,'Gen F Rev'!$A:$M,15,FALSE),0)</f>
        <v>0</v>
      </c>
      <c r="J14" s="34">
        <f>IFERROR(VLOOKUP($H14,'Gen F Rev'!$A:$M,16,FALSE),0)</f>
        <v>0</v>
      </c>
      <c r="K14" s="42">
        <f>IFERROR(VLOOKUP($H14,'Gen F Rev'!$A:$M,17,FALSE),0)</f>
        <v>0</v>
      </c>
      <c r="L14" s="34">
        <f>IFERROR(VLOOKUP($H14,'Gen F Exp'!$A:$E,15,FALSE),0)</f>
        <v>0</v>
      </c>
      <c r="M14" s="34">
        <f>IFERROR(VLOOKUP($H14,'Gen F Exp'!$A:$E,16,FALSE),0)</f>
        <v>0</v>
      </c>
      <c r="N14" s="42">
        <f>IFERROR(VLOOKUP($H14,'Gen F Exp'!$A:$E,17,FALSE),0)</f>
        <v>0</v>
      </c>
      <c r="O14" s="34">
        <f>IFERROR(VLOOKUP($H14,'Water F Rev'!$A:$L,15,FALSE),0)</f>
        <v>0</v>
      </c>
      <c r="P14" s="34">
        <f>IFERROR(VLOOKUP($H14,'Water F Rev'!$A:$L,16,FALSE),0)</f>
        <v>0</v>
      </c>
      <c r="Q14" s="42">
        <f>IFERROR(VLOOKUP($H14,'Water F Rev'!$A:$L,17,FALSE),0)</f>
        <v>0</v>
      </c>
      <c r="R14" s="34">
        <f>IFERROR(VLOOKUP($H14,'Water F Exp'!$A:$K,15,FALSE),0)</f>
        <v>0</v>
      </c>
      <c r="S14" s="34">
        <f>IFERROR(VLOOKUP($H14,'Water F Exp'!$A:$K,16,FALSE),0)</f>
        <v>0</v>
      </c>
      <c r="T14" s="42">
        <f>IFERROR(VLOOKUP($H14,'Water F Exp'!$A:$K,17,FALSE),0)</f>
        <v>0</v>
      </c>
      <c r="U14" s="34">
        <f ca="1">IFERROR(VLOOKUP($H14,'Sewer F Rev'!$A:$E,15,FALSE),0)</f>
        <v>0</v>
      </c>
      <c r="V14" s="34">
        <f ca="1">IFERROR(VLOOKUP($H14,'Sewer F Rev'!$A:$E,16,FALSE),0)</f>
        <v>0</v>
      </c>
      <c r="W14" s="42">
        <f ca="1">IFERROR(VLOOKUP($H14,'Sewer F Rev'!$A:$E,17,FALSE),0)</f>
        <v>0</v>
      </c>
      <c r="X14" s="34">
        <f>IFERROR(VLOOKUP($H14,'Sewer F Exp'!$A:$B,15,FALSE),0)</f>
        <v>0</v>
      </c>
      <c r="Y14" s="34">
        <f>IFERROR(VLOOKUP($H14,'Sewer F Exp'!$A:$B,16,FALSE),0)</f>
        <v>0</v>
      </c>
      <c r="Z14" s="42">
        <f>IFERROR(VLOOKUP($H14,'Sewer F Exp'!$A:$B,17,FALSE),0)</f>
        <v>0</v>
      </c>
      <c r="AA14" s="34">
        <f>IFERROR(VLOOKUP($H14,'Refuse F Rev'!$A:$E,15,FALSE),0)</f>
        <v>0</v>
      </c>
      <c r="AB14" s="34">
        <f>IFERROR(VLOOKUP($H14,'Refuse F Rev'!$A:$E,16,FALSE),0)</f>
        <v>0</v>
      </c>
      <c r="AC14" s="42">
        <f>IFERROR(VLOOKUP($H14,'Refuse F Rev'!$A:$E,17,FALSE),0)</f>
        <v>0</v>
      </c>
      <c r="AD14" s="34">
        <f>IFERROR(VLOOKUP($H14,'Refuse F Exp'!$A:$E,15,FALSE),0)</f>
        <v>0</v>
      </c>
      <c r="AE14" s="34">
        <f>IFERROR(VLOOKUP($H14,'Refuse F Exp'!$A:$E,16,FALSE),0)</f>
        <v>0</v>
      </c>
      <c r="AF14" s="42">
        <f>IFERROR(VLOOKUP($H14,'Refuse F Exp'!$A:$E,17,FALSE),0)</f>
        <v>0</v>
      </c>
      <c r="AG14" s="34">
        <f>IFERROR(VLOOKUP($H14,#REF!,10,FALSE),0)</f>
        <v>0</v>
      </c>
      <c r="AH14" s="34">
        <f>IFERROR(VLOOKUP($H14,#REF!,11,FALSE),0)</f>
        <v>0</v>
      </c>
      <c r="AI14" s="42">
        <f>IFERROR(VLOOKUP($H14,#REF!,12,FALSE),0)</f>
        <v>0</v>
      </c>
      <c r="AJ14" s="34">
        <f>IFERROR(VLOOKUP($H14,#REF!,10,FALSE),0)</f>
        <v>0</v>
      </c>
      <c r="AK14" s="34">
        <f>IFERROR(VLOOKUP($H14,#REF!,11,FALSE),0)</f>
        <v>0</v>
      </c>
      <c r="AL14" s="42">
        <f>IFERROR(VLOOKUP($H14,#REF!,12,FALSE),0)</f>
        <v>0</v>
      </c>
      <c r="AM14" s="34">
        <f>IFERROR(VLOOKUP($H14,#REF!,10,FALSE),0)</f>
        <v>0</v>
      </c>
      <c r="AN14" s="34">
        <f>IFERROR(VLOOKUP($H14,#REF!,11,FALSE),0)</f>
        <v>0</v>
      </c>
      <c r="AO14" s="42">
        <f>IFERROR(VLOOKUP($H14,#REF!,12,FALSE),0)</f>
        <v>0</v>
      </c>
      <c r="AP14" s="34">
        <f>IFERROR(VLOOKUP($H14,#REF!,10,FALSE),0)</f>
        <v>0</v>
      </c>
      <c r="AQ14" s="34">
        <f>IFERROR(VLOOKUP($H14,#REF!,11,FALSE),0)</f>
        <v>0</v>
      </c>
      <c r="AR14" s="42">
        <f>IFERROR(VLOOKUP($H14,#REF!,12,FALSE),0)</f>
        <v>0</v>
      </c>
      <c r="AS14" s="34">
        <f>IFERROR(VLOOKUP($H14,#REF!,13,FALSE),0)</f>
        <v>0</v>
      </c>
      <c r="AT14" s="34">
        <f>IFERROR(VLOOKUP($H14,#REF!,14,FALSE),0)</f>
        <v>0</v>
      </c>
      <c r="AU14" s="42">
        <f>IFERROR(VLOOKUP($H14,#REF!,15,FALSE),0)</f>
        <v>0</v>
      </c>
      <c r="AV14" s="34">
        <f>IFERROR(VLOOKUP($H14,#REF!,15,FALSE),0)</f>
        <v>0</v>
      </c>
      <c r="AW14" s="34">
        <f>IFERROR(VLOOKUP($H14,#REF!,16,FALSE),0)</f>
        <v>0</v>
      </c>
      <c r="AX14" s="42">
        <f>IFERROR(VLOOKUP($H14,#REF!,17,FALSE),0)</f>
        <v>0</v>
      </c>
    </row>
    <row r="15" spans="1:50" x14ac:dyDescent="0.3">
      <c r="A15" s="33" t="str">
        <f t="shared" si="0"/>
        <v>A -1601-000</v>
      </c>
      <c r="B15" s="33" t="str">
        <f>+'R&amp;E EXPORT'!B14</f>
        <v>HEALTH FEES (BIRTH&amp;DEATH CERTIFICATES)</v>
      </c>
      <c r="C15" t="str">
        <f>IFERROR(VLOOKUP(A15,'MCSJ Export'!A:C,3,FALSE),"")</f>
        <v/>
      </c>
      <c r="D15" s="37">
        <f t="shared" ca="1" si="1"/>
        <v>0</v>
      </c>
      <c r="E15" s="37">
        <f t="shared" ca="1" si="2"/>
        <v>0</v>
      </c>
      <c r="F15" s="37">
        <f t="shared" ca="1" si="3"/>
        <v>0</v>
      </c>
      <c r="G15" s="37"/>
      <c r="H15" s="33" t="str">
        <f>+'R&amp;E EXPORT'!A14</f>
        <v>A -1601-000</v>
      </c>
      <c r="I15" s="34">
        <f>IFERROR(VLOOKUP($H15,'Gen F Rev'!$A:$M,15,FALSE),0)</f>
        <v>0</v>
      </c>
      <c r="J15" s="34">
        <f>IFERROR(VLOOKUP($H15,'Gen F Rev'!$A:$M,16,FALSE),0)</f>
        <v>0</v>
      </c>
      <c r="K15" s="42">
        <f>IFERROR(VLOOKUP($H15,'Gen F Rev'!$A:$M,17,FALSE),0)</f>
        <v>0</v>
      </c>
      <c r="L15" s="34">
        <f>IFERROR(VLOOKUP($H15,'Gen F Exp'!$A:$E,15,FALSE),0)</f>
        <v>0</v>
      </c>
      <c r="M15" s="34">
        <f>IFERROR(VLOOKUP($H15,'Gen F Exp'!$A:$E,16,FALSE),0)</f>
        <v>0</v>
      </c>
      <c r="N15" s="42">
        <f>IFERROR(VLOOKUP($H15,'Gen F Exp'!$A:$E,17,FALSE),0)</f>
        <v>0</v>
      </c>
      <c r="O15" s="34">
        <f>IFERROR(VLOOKUP($H15,'Water F Rev'!$A:$L,15,FALSE),0)</f>
        <v>0</v>
      </c>
      <c r="P15" s="34">
        <f>IFERROR(VLOOKUP($H15,'Water F Rev'!$A:$L,16,FALSE),0)</f>
        <v>0</v>
      </c>
      <c r="Q15" s="42">
        <f>IFERROR(VLOOKUP($H15,'Water F Rev'!$A:$L,17,FALSE),0)</f>
        <v>0</v>
      </c>
      <c r="R15" s="34">
        <f>IFERROR(VLOOKUP($H15,'Water F Exp'!$A:$K,15,FALSE),0)</f>
        <v>0</v>
      </c>
      <c r="S15" s="34">
        <f>IFERROR(VLOOKUP($H15,'Water F Exp'!$A:$K,16,FALSE),0)</f>
        <v>0</v>
      </c>
      <c r="T15" s="42">
        <f>IFERROR(VLOOKUP($H15,'Water F Exp'!$A:$K,17,FALSE),0)</f>
        <v>0</v>
      </c>
      <c r="U15" s="34">
        <f ca="1">IFERROR(VLOOKUP($H15,'Sewer F Rev'!$A:$E,15,FALSE),0)</f>
        <v>0</v>
      </c>
      <c r="V15" s="34">
        <f ca="1">IFERROR(VLOOKUP($H15,'Sewer F Rev'!$A:$E,16,FALSE),0)</f>
        <v>0</v>
      </c>
      <c r="W15" s="42">
        <f ca="1">IFERROR(VLOOKUP($H15,'Sewer F Rev'!$A:$E,17,FALSE),0)</f>
        <v>0</v>
      </c>
      <c r="X15" s="34">
        <f>IFERROR(VLOOKUP($H15,'Sewer F Exp'!$A:$B,15,FALSE),0)</f>
        <v>0</v>
      </c>
      <c r="Y15" s="34">
        <f>IFERROR(VLOOKUP($H15,'Sewer F Exp'!$A:$B,16,FALSE),0)</f>
        <v>0</v>
      </c>
      <c r="Z15" s="42">
        <f>IFERROR(VLOOKUP($H15,'Sewer F Exp'!$A:$B,17,FALSE),0)</f>
        <v>0</v>
      </c>
      <c r="AA15" s="34">
        <f>IFERROR(VLOOKUP($H15,'Refuse F Rev'!$A:$E,15,FALSE),0)</f>
        <v>0</v>
      </c>
      <c r="AB15" s="34">
        <f>IFERROR(VLOOKUP($H15,'Refuse F Rev'!$A:$E,16,FALSE),0)</f>
        <v>0</v>
      </c>
      <c r="AC15" s="42">
        <f>IFERROR(VLOOKUP($H15,'Refuse F Rev'!$A:$E,17,FALSE),0)</f>
        <v>0</v>
      </c>
      <c r="AD15" s="34">
        <f>IFERROR(VLOOKUP($H15,'Refuse F Exp'!$A:$E,15,FALSE),0)</f>
        <v>0</v>
      </c>
      <c r="AE15" s="34">
        <f>IFERROR(VLOOKUP($H15,'Refuse F Exp'!$A:$E,16,FALSE),0)</f>
        <v>0</v>
      </c>
      <c r="AF15" s="42">
        <f>IFERROR(VLOOKUP($H15,'Refuse F Exp'!$A:$E,17,FALSE),0)</f>
        <v>0</v>
      </c>
      <c r="AG15" s="34">
        <f>IFERROR(VLOOKUP($H15,#REF!,10,FALSE),0)</f>
        <v>0</v>
      </c>
      <c r="AH15" s="34">
        <f>IFERROR(VLOOKUP($H15,#REF!,11,FALSE),0)</f>
        <v>0</v>
      </c>
      <c r="AI15" s="42">
        <f>IFERROR(VLOOKUP($H15,#REF!,12,FALSE),0)</f>
        <v>0</v>
      </c>
      <c r="AJ15" s="34">
        <f>IFERROR(VLOOKUP($H15,#REF!,10,FALSE),0)</f>
        <v>0</v>
      </c>
      <c r="AK15" s="34">
        <f>IFERROR(VLOOKUP($H15,#REF!,11,FALSE),0)</f>
        <v>0</v>
      </c>
      <c r="AL15" s="42">
        <f>IFERROR(VLOOKUP($H15,#REF!,12,FALSE),0)</f>
        <v>0</v>
      </c>
      <c r="AM15" s="34">
        <f>IFERROR(VLOOKUP($H15,#REF!,10,FALSE),0)</f>
        <v>0</v>
      </c>
      <c r="AN15" s="34">
        <f>IFERROR(VLOOKUP($H15,#REF!,11,FALSE),0)</f>
        <v>0</v>
      </c>
      <c r="AO15" s="42">
        <f>IFERROR(VLOOKUP($H15,#REF!,12,FALSE),0)</f>
        <v>0</v>
      </c>
      <c r="AP15" s="34">
        <f>IFERROR(VLOOKUP($H15,#REF!,10,FALSE),0)</f>
        <v>0</v>
      </c>
      <c r="AQ15" s="34">
        <f>IFERROR(VLOOKUP($H15,#REF!,11,FALSE),0)</f>
        <v>0</v>
      </c>
      <c r="AR15" s="42">
        <f>IFERROR(VLOOKUP($H15,#REF!,12,FALSE),0)</f>
        <v>0</v>
      </c>
      <c r="AS15" s="34">
        <f>IFERROR(VLOOKUP($H15,#REF!,13,FALSE),0)</f>
        <v>0</v>
      </c>
      <c r="AT15" s="34">
        <f>IFERROR(VLOOKUP($H15,#REF!,14,FALSE),0)</f>
        <v>0</v>
      </c>
      <c r="AU15" s="42">
        <f>IFERROR(VLOOKUP($H15,#REF!,15,FALSE),0)</f>
        <v>0</v>
      </c>
      <c r="AV15" s="34">
        <f>IFERROR(VLOOKUP($H15,#REF!,15,FALSE),0)</f>
        <v>0</v>
      </c>
      <c r="AW15" s="34">
        <f>IFERROR(VLOOKUP($H15,#REF!,16,FALSE),0)</f>
        <v>0</v>
      </c>
      <c r="AX15" s="42">
        <f>IFERROR(VLOOKUP($H15,#REF!,17,FALSE),0)</f>
        <v>0</v>
      </c>
    </row>
    <row r="16" spans="1:50" x14ac:dyDescent="0.3">
      <c r="A16" s="33" t="str">
        <f t="shared" si="0"/>
        <v>A -1710-000</v>
      </c>
      <c r="B16" s="33" t="str">
        <f>+'R&amp;E EXPORT'!B15</f>
        <v>PUBLIC WORKS SERVICES</v>
      </c>
      <c r="C16" t="str">
        <f>IFERROR(VLOOKUP(A16,'MCSJ Export'!A:C,3,FALSE),"")</f>
        <v/>
      </c>
      <c r="D16" s="37">
        <f t="shared" ca="1" si="1"/>
        <v>0</v>
      </c>
      <c r="E16" s="37">
        <f t="shared" ca="1" si="2"/>
        <v>0</v>
      </c>
      <c r="F16" s="37">
        <f t="shared" ca="1" si="3"/>
        <v>0</v>
      </c>
      <c r="G16" s="37"/>
      <c r="H16" s="33" t="str">
        <f>+'R&amp;E EXPORT'!A15</f>
        <v>A -1710-000</v>
      </c>
      <c r="I16" s="34">
        <f>IFERROR(VLOOKUP($H16,'Gen F Rev'!$A:$M,15,FALSE),0)</f>
        <v>0</v>
      </c>
      <c r="J16" s="34">
        <f>IFERROR(VLOOKUP($H16,'Gen F Rev'!$A:$M,16,FALSE),0)</f>
        <v>0</v>
      </c>
      <c r="K16" s="42">
        <f>IFERROR(VLOOKUP($H16,'Gen F Rev'!$A:$M,17,FALSE),0)</f>
        <v>0</v>
      </c>
      <c r="L16" s="34">
        <f>IFERROR(VLOOKUP($H16,'Gen F Exp'!$A:$E,15,FALSE),0)</f>
        <v>0</v>
      </c>
      <c r="M16" s="34">
        <f>IFERROR(VLOOKUP($H16,'Gen F Exp'!$A:$E,16,FALSE),0)</f>
        <v>0</v>
      </c>
      <c r="N16" s="42">
        <f>IFERROR(VLOOKUP($H16,'Gen F Exp'!$A:$E,17,FALSE),0)</f>
        <v>0</v>
      </c>
      <c r="O16" s="34">
        <f>IFERROR(VLOOKUP($H16,'Water F Rev'!$A:$L,15,FALSE),0)</f>
        <v>0</v>
      </c>
      <c r="P16" s="34">
        <f>IFERROR(VLOOKUP($H16,'Water F Rev'!$A:$L,16,FALSE),0)</f>
        <v>0</v>
      </c>
      <c r="Q16" s="42">
        <f>IFERROR(VLOOKUP($H16,'Water F Rev'!$A:$L,17,FALSE),0)</f>
        <v>0</v>
      </c>
      <c r="R16" s="34">
        <f>IFERROR(VLOOKUP($H16,'Water F Exp'!$A:$K,15,FALSE),0)</f>
        <v>0</v>
      </c>
      <c r="S16" s="34">
        <f>IFERROR(VLOOKUP($H16,'Water F Exp'!$A:$K,16,FALSE),0)</f>
        <v>0</v>
      </c>
      <c r="T16" s="42">
        <f>IFERROR(VLOOKUP($H16,'Water F Exp'!$A:$K,17,FALSE),0)</f>
        <v>0</v>
      </c>
      <c r="U16" s="34">
        <f ca="1">IFERROR(VLOOKUP($H16,'Sewer F Rev'!$A:$E,15,FALSE),0)</f>
        <v>0</v>
      </c>
      <c r="V16" s="34">
        <f ca="1">IFERROR(VLOOKUP($H16,'Sewer F Rev'!$A:$E,16,FALSE),0)</f>
        <v>0</v>
      </c>
      <c r="W16" s="42">
        <f ca="1">IFERROR(VLOOKUP($H16,'Sewer F Rev'!$A:$E,17,FALSE),0)</f>
        <v>0</v>
      </c>
      <c r="X16" s="34">
        <f>IFERROR(VLOOKUP($H16,'Sewer F Exp'!$A:$B,15,FALSE),0)</f>
        <v>0</v>
      </c>
      <c r="Y16" s="34">
        <f>IFERROR(VLOOKUP($H16,'Sewer F Exp'!$A:$B,16,FALSE),0)</f>
        <v>0</v>
      </c>
      <c r="Z16" s="42">
        <f>IFERROR(VLOOKUP($H16,'Sewer F Exp'!$A:$B,17,FALSE),0)</f>
        <v>0</v>
      </c>
      <c r="AA16" s="34">
        <f>IFERROR(VLOOKUP($H16,'Refuse F Rev'!$A:$E,15,FALSE),0)</f>
        <v>0</v>
      </c>
      <c r="AB16" s="34">
        <f>IFERROR(VLOOKUP($H16,'Refuse F Rev'!$A:$E,16,FALSE),0)</f>
        <v>0</v>
      </c>
      <c r="AC16" s="42">
        <f>IFERROR(VLOOKUP($H16,'Refuse F Rev'!$A:$E,17,FALSE),0)</f>
        <v>0</v>
      </c>
      <c r="AD16" s="34">
        <f>IFERROR(VLOOKUP($H16,'Refuse F Exp'!$A:$E,15,FALSE),0)</f>
        <v>0</v>
      </c>
      <c r="AE16" s="34">
        <f>IFERROR(VLOOKUP($H16,'Refuse F Exp'!$A:$E,16,FALSE),0)</f>
        <v>0</v>
      </c>
      <c r="AF16" s="42">
        <f>IFERROR(VLOOKUP($H16,'Refuse F Exp'!$A:$E,17,FALSE),0)</f>
        <v>0</v>
      </c>
      <c r="AG16" s="34">
        <f>IFERROR(VLOOKUP($H16,#REF!,10,FALSE),0)</f>
        <v>0</v>
      </c>
      <c r="AH16" s="34">
        <f>IFERROR(VLOOKUP($H16,#REF!,11,FALSE),0)</f>
        <v>0</v>
      </c>
      <c r="AI16" s="42">
        <f>IFERROR(VLOOKUP($H16,#REF!,12,FALSE),0)</f>
        <v>0</v>
      </c>
      <c r="AJ16" s="34">
        <f>IFERROR(VLOOKUP($H16,#REF!,10,FALSE),0)</f>
        <v>0</v>
      </c>
      <c r="AK16" s="34">
        <f>IFERROR(VLOOKUP($H16,#REF!,11,FALSE),0)</f>
        <v>0</v>
      </c>
      <c r="AL16" s="42">
        <f>IFERROR(VLOOKUP($H16,#REF!,12,FALSE),0)</f>
        <v>0</v>
      </c>
      <c r="AM16" s="34">
        <f>IFERROR(VLOOKUP($H16,#REF!,10,FALSE),0)</f>
        <v>0</v>
      </c>
      <c r="AN16" s="34">
        <f>IFERROR(VLOOKUP($H16,#REF!,11,FALSE),0)</f>
        <v>0</v>
      </c>
      <c r="AO16" s="42">
        <f>IFERROR(VLOOKUP($H16,#REF!,12,FALSE),0)</f>
        <v>0</v>
      </c>
      <c r="AP16" s="34">
        <f>IFERROR(VLOOKUP($H16,#REF!,10,FALSE),0)</f>
        <v>0</v>
      </c>
      <c r="AQ16" s="34">
        <f>IFERROR(VLOOKUP($H16,#REF!,11,FALSE),0)</f>
        <v>0</v>
      </c>
      <c r="AR16" s="42">
        <f>IFERROR(VLOOKUP($H16,#REF!,12,FALSE),0)</f>
        <v>0</v>
      </c>
      <c r="AS16" s="34">
        <f>IFERROR(VLOOKUP($H16,#REF!,13,FALSE),0)</f>
        <v>0</v>
      </c>
      <c r="AT16" s="34">
        <f>IFERROR(VLOOKUP($H16,#REF!,14,FALSE),0)</f>
        <v>0</v>
      </c>
      <c r="AU16" s="42">
        <f>IFERROR(VLOOKUP($H16,#REF!,15,FALSE),0)</f>
        <v>0</v>
      </c>
      <c r="AV16" s="34">
        <f>IFERROR(VLOOKUP($H16,#REF!,15,FALSE),0)</f>
        <v>0</v>
      </c>
      <c r="AW16" s="34">
        <f>IFERROR(VLOOKUP($H16,#REF!,16,FALSE),0)</f>
        <v>0</v>
      </c>
      <c r="AX16" s="42">
        <f>IFERROR(VLOOKUP($H16,#REF!,17,FALSE),0)</f>
        <v>0</v>
      </c>
    </row>
    <row r="17" spans="1:50" x14ac:dyDescent="0.3">
      <c r="A17" s="33" t="str">
        <f t="shared" si="0"/>
        <v>A -1740-000</v>
      </c>
      <c r="B17" s="33" t="str">
        <f>+'R&amp;E EXPORT'!B16</f>
        <v>ON-STREET PARKING METERS</v>
      </c>
      <c r="C17" t="str">
        <f>IFERROR(VLOOKUP(A17,'MCSJ Export'!A:C,3,FALSE),"")</f>
        <v/>
      </c>
      <c r="D17" s="37">
        <f t="shared" ca="1" si="1"/>
        <v>0</v>
      </c>
      <c r="E17" s="37">
        <f t="shared" ca="1" si="2"/>
        <v>0</v>
      </c>
      <c r="F17" s="37">
        <f t="shared" ca="1" si="3"/>
        <v>0</v>
      </c>
      <c r="G17" s="37"/>
      <c r="H17" s="33" t="str">
        <f>+'R&amp;E EXPORT'!A16</f>
        <v>A -1740-000</v>
      </c>
      <c r="I17" s="34">
        <f>IFERROR(VLOOKUP($H17,'Gen F Rev'!$A:$M,15,FALSE),0)</f>
        <v>0</v>
      </c>
      <c r="J17" s="34">
        <f>IFERROR(VLOOKUP($H17,'Gen F Rev'!$A:$M,16,FALSE),0)</f>
        <v>0</v>
      </c>
      <c r="K17" s="42">
        <f>IFERROR(VLOOKUP($H17,'Gen F Rev'!$A:$M,17,FALSE),0)</f>
        <v>0</v>
      </c>
      <c r="L17" s="34">
        <f>IFERROR(VLOOKUP($H17,'Gen F Exp'!$A:$E,15,FALSE),0)</f>
        <v>0</v>
      </c>
      <c r="M17" s="34">
        <f>IFERROR(VLOOKUP($H17,'Gen F Exp'!$A:$E,16,FALSE),0)</f>
        <v>0</v>
      </c>
      <c r="N17" s="42">
        <f>IFERROR(VLOOKUP($H17,'Gen F Exp'!$A:$E,17,FALSE),0)</f>
        <v>0</v>
      </c>
      <c r="O17" s="34">
        <f>IFERROR(VLOOKUP($H17,'Water F Rev'!$A:$L,15,FALSE),0)</f>
        <v>0</v>
      </c>
      <c r="P17" s="34">
        <f>IFERROR(VLOOKUP($H17,'Water F Rev'!$A:$L,16,FALSE),0)</f>
        <v>0</v>
      </c>
      <c r="Q17" s="42">
        <f>IFERROR(VLOOKUP($H17,'Water F Rev'!$A:$L,17,FALSE),0)</f>
        <v>0</v>
      </c>
      <c r="R17" s="34">
        <f>IFERROR(VLOOKUP($H17,'Water F Exp'!$A:$K,15,FALSE),0)</f>
        <v>0</v>
      </c>
      <c r="S17" s="34">
        <f>IFERROR(VLOOKUP($H17,'Water F Exp'!$A:$K,16,FALSE),0)</f>
        <v>0</v>
      </c>
      <c r="T17" s="42">
        <f>IFERROR(VLOOKUP($H17,'Water F Exp'!$A:$K,17,FALSE),0)</f>
        <v>0</v>
      </c>
      <c r="U17" s="34">
        <f ca="1">IFERROR(VLOOKUP($H17,'Sewer F Rev'!$A:$E,15,FALSE),0)</f>
        <v>0</v>
      </c>
      <c r="V17" s="34">
        <f ca="1">IFERROR(VLOOKUP($H17,'Sewer F Rev'!$A:$E,16,FALSE),0)</f>
        <v>0</v>
      </c>
      <c r="W17" s="42">
        <f ca="1">IFERROR(VLOOKUP($H17,'Sewer F Rev'!$A:$E,17,FALSE),0)</f>
        <v>0</v>
      </c>
      <c r="X17" s="34">
        <f>IFERROR(VLOOKUP($H17,'Sewer F Exp'!$A:$B,15,FALSE),0)</f>
        <v>0</v>
      </c>
      <c r="Y17" s="34">
        <f>IFERROR(VLOOKUP($H17,'Sewer F Exp'!$A:$B,16,FALSE),0)</f>
        <v>0</v>
      </c>
      <c r="Z17" s="42">
        <f>IFERROR(VLOOKUP($H17,'Sewer F Exp'!$A:$B,17,FALSE),0)</f>
        <v>0</v>
      </c>
      <c r="AA17" s="34">
        <f>IFERROR(VLOOKUP($H17,'Refuse F Rev'!$A:$E,15,FALSE),0)</f>
        <v>0</v>
      </c>
      <c r="AB17" s="34">
        <f>IFERROR(VLOOKUP($H17,'Refuse F Rev'!$A:$E,16,FALSE),0)</f>
        <v>0</v>
      </c>
      <c r="AC17" s="42">
        <f>IFERROR(VLOOKUP($H17,'Refuse F Rev'!$A:$E,17,FALSE),0)</f>
        <v>0</v>
      </c>
      <c r="AD17" s="34">
        <f>IFERROR(VLOOKUP($H17,'Refuse F Exp'!$A:$E,15,FALSE),0)</f>
        <v>0</v>
      </c>
      <c r="AE17" s="34">
        <f>IFERROR(VLOOKUP($H17,'Refuse F Exp'!$A:$E,16,FALSE),0)</f>
        <v>0</v>
      </c>
      <c r="AF17" s="42">
        <f>IFERROR(VLOOKUP($H17,'Refuse F Exp'!$A:$E,17,FALSE),0)</f>
        <v>0</v>
      </c>
      <c r="AG17" s="34">
        <f>IFERROR(VLOOKUP($H17,#REF!,10,FALSE),0)</f>
        <v>0</v>
      </c>
      <c r="AH17" s="34">
        <f>IFERROR(VLOOKUP($H17,#REF!,11,FALSE),0)</f>
        <v>0</v>
      </c>
      <c r="AI17" s="42">
        <f>IFERROR(VLOOKUP($H17,#REF!,12,FALSE),0)</f>
        <v>0</v>
      </c>
      <c r="AJ17" s="34">
        <f>IFERROR(VLOOKUP($H17,#REF!,10,FALSE),0)</f>
        <v>0</v>
      </c>
      <c r="AK17" s="34">
        <f>IFERROR(VLOOKUP($H17,#REF!,11,FALSE),0)</f>
        <v>0</v>
      </c>
      <c r="AL17" s="42">
        <f>IFERROR(VLOOKUP($H17,#REF!,12,FALSE),0)</f>
        <v>0</v>
      </c>
      <c r="AM17" s="34">
        <f>IFERROR(VLOOKUP($H17,#REF!,10,FALSE),0)</f>
        <v>0</v>
      </c>
      <c r="AN17" s="34">
        <f>IFERROR(VLOOKUP($H17,#REF!,11,FALSE),0)</f>
        <v>0</v>
      </c>
      <c r="AO17" s="42">
        <f>IFERROR(VLOOKUP($H17,#REF!,12,FALSE),0)</f>
        <v>0</v>
      </c>
      <c r="AP17" s="34">
        <f>IFERROR(VLOOKUP($H17,#REF!,10,FALSE),0)</f>
        <v>0</v>
      </c>
      <c r="AQ17" s="34">
        <f>IFERROR(VLOOKUP($H17,#REF!,11,FALSE),0)</f>
        <v>0</v>
      </c>
      <c r="AR17" s="42">
        <f>IFERROR(VLOOKUP($H17,#REF!,12,FALSE),0)</f>
        <v>0</v>
      </c>
      <c r="AS17" s="34">
        <f>IFERROR(VLOOKUP($H17,#REF!,13,FALSE),0)</f>
        <v>0</v>
      </c>
      <c r="AT17" s="34">
        <f>IFERROR(VLOOKUP($H17,#REF!,14,FALSE),0)</f>
        <v>0</v>
      </c>
      <c r="AU17" s="42">
        <f>IFERROR(VLOOKUP($H17,#REF!,15,FALSE),0)</f>
        <v>0</v>
      </c>
      <c r="AV17" s="34">
        <f>IFERROR(VLOOKUP($H17,#REF!,15,FALSE),0)</f>
        <v>0</v>
      </c>
      <c r="AW17" s="34">
        <f>IFERROR(VLOOKUP($H17,#REF!,16,FALSE),0)</f>
        <v>0</v>
      </c>
      <c r="AX17" s="42">
        <f>IFERROR(VLOOKUP($H17,#REF!,17,FALSE),0)</f>
        <v>0</v>
      </c>
    </row>
    <row r="18" spans="1:50" x14ac:dyDescent="0.3">
      <c r="A18" s="33" t="str">
        <f t="shared" si="0"/>
        <v>A -2001-000</v>
      </c>
      <c r="B18" s="33" t="str">
        <f>+'R&amp;E EXPORT'!B17</f>
        <v>PARKS &amp; RECREATIONS CHARGES</v>
      </c>
      <c r="C18" t="str">
        <f>IFERROR(VLOOKUP(A18,'MCSJ Export'!A:C,3,FALSE),"")</f>
        <v/>
      </c>
      <c r="D18" s="37">
        <f t="shared" ca="1" si="1"/>
        <v>0</v>
      </c>
      <c r="E18" s="37">
        <f t="shared" ca="1" si="2"/>
        <v>0</v>
      </c>
      <c r="F18" s="37">
        <f t="shared" ca="1" si="3"/>
        <v>0</v>
      </c>
      <c r="G18" s="37"/>
      <c r="H18" s="33" t="str">
        <f>+'R&amp;E EXPORT'!A17</f>
        <v>A -2001-000</v>
      </c>
      <c r="I18" s="34">
        <f>IFERROR(VLOOKUP($H18,'Gen F Rev'!$A:$M,15,FALSE),0)</f>
        <v>0</v>
      </c>
      <c r="J18" s="34">
        <f>IFERROR(VLOOKUP($H18,'Gen F Rev'!$A:$M,16,FALSE),0)</f>
        <v>0</v>
      </c>
      <c r="K18" s="42">
        <f>IFERROR(VLOOKUP($H18,'Gen F Rev'!$A:$M,17,FALSE),0)</f>
        <v>0</v>
      </c>
      <c r="L18" s="34">
        <f>IFERROR(VLOOKUP($H18,'Gen F Exp'!$A:$E,15,FALSE),0)</f>
        <v>0</v>
      </c>
      <c r="M18" s="34">
        <f>IFERROR(VLOOKUP($H18,'Gen F Exp'!$A:$E,16,FALSE),0)</f>
        <v>0</v>
      </c>
      <c r="N18" s="42">
        <f>IFERROR(VLOOKUP($H18,'Gen F Exp'!$A:$E,17,FALSE),0)</f>
        <v>0</v>
      </c>
      <c r="O18" s="34">
        <f>IFERROR(VLOOKUP($H18,'Water F Rev'!$A:$L,15,FALSE),0)</f>
        <v>0</v>
      </c>
      <c r="P18" s="34">
        <f>IFERROR(VLOOKUP($H18,'Water F Rev'!$A:$L,16,FALSE),0)</f>
        <v>0</v>
      </c>
      <c r="Q18" s="42">
        <f>IFERROR(VLOOKUP($H18,'Water F Rev'!$A:$L,17,FALSE),0)</f>
        <v>0</v>
      </c>
      <c r="R18" s="34">
        <f>IFERROR(VLOOKUP($H18,'Water F Exp'!$A:$K,15,FALSE),0)</f>
        <v>0</v>
      </c>
      <c r="S18" s="34">
        <f>IFERROR(VLOOKUP($H18,'Water F Exp'!$A:$K,16,FALSE),0)</f>
        <v>0</v>
      </c>
      <c r="T18" s="42">
        <f>IFERROR(VLOOKUP($H18,'Water F Exp'!$A:$K,17,FALSE),0)</f>
        <v>0</v>
      </c>
      <c r="U18" s="34">
        <f ca="1">IFERROR(VLOOKUP($H18,'Sewer F Rev'!$A:$E,15,FALSE),0)</f>
        <v>0</v>
      </c>
      <c r="V18" s="34">
        <f ca="1">IFERROR(VLOOKUP($H18,'Sewer F Rev'!$A:$E,16,FALSE),0)</f>
        <v>0</v>
      </c>
      <c r="W18" s="42">
        <f ca="1">IFERROR(VLOOKUP($H18,'Sewer F Rev'!$A:$E,17,FALSE),0)</f>
        <v>0</v>
      </c>
      <c r="X18" s="34">
        <f>IFERROR(VLOOKUP($H18,'Sewer F Exp'!$A:$B,15,FALSE),0)</f>
        <v>0</v>
      </c>
      <c r="Y18" s="34">
        <f>IFERROR(VLOOKUP($H18,'Sewer F Exp'!$A:$B,16,FALSE),0)</f>
        <v>0</v>
      </c>
      <c r="Z18" s="42">
        <f>IFERROR(VLOOKUP($H18,'Sewer F Exp'!$A:$B,17,FALSE),0)</f>
        <v>0</v>
      </c>
      <c r="AA18" s="34">
        <f>IFERROR(VLOOKUP($H18,'Refuse F Rev'!$A:$E,15,FALSE),0)</f>
        <v>0</v>
      </c>
      <c r="AB18" s="34">
        <f>IFERROR(VLOOKUP($H18,'Refuse F Rev'!$A:$E,16,FALSE),0)</f>
        <v>0</v>
      </c>
      <c r="AC18" s="42">
        <f>IFERROR(VLOOKUP($H18,'Refuse F Rev'!$A:$E,17,FALSE),0)</f>
        <v>0</v>
      </c>
      <c r="AD18" s="34">
        <f>IFERROR(VLOOKUP($H18,'Refuse F Exp'!$A:$E,15,FALSE),0)</f>
        <v>0</v>
      </c>
      <c r="AE18" s="34">
        <f>IFERROR(VLOOKUP($H18,'Refuse F Exp'!$A:$E,16,FALSE),0)</f>
        <v>0</v>
      </c>
      <c r="AF18" s="42">
        <f>IFERROR(VLOOKUP($H18,'Refuse F Exp'!$A:$E,17,FALSE),0)</f>
        <v>0</v>
      </c>
      <c r="AG18" s="34">
        <f>IFERROR(VLOOKUP($H18,#REF!,10,FALSE),0)</f>
        <v>0</v>
      </c>
      <c r="AH18" s="34">
        <f>IFERROR(VLOOKUP($H18,#REF!,11,FALSE),0)</f>
        <v>0</v>
      </c>
      <c r="AI18" s="42">
        <f>IFERROR(VLOOKUP($H18,#REF!,12,FALSE),0)</f>
        <v>0</v>
      </c>
      <c r="AJ18" s="34">
        <f>IFERROR(VLOOKUP($H18,#REF!,10,FALSE),0)</f>
        <v>0</v>
      </c>
      <c r="AK18" s="34">
        <f>IFERROR(VLOOKUP($H18,#REF!,11,FALSE),0)</f>
        <v>0</v>
      </c>
      <c r="AL18" s="42">
        <f>IFERROR(VLOOKUP($H18,#REF!,12,FALSE),0)</f>
        <v>0</v>
      </c>
      <c r="AM18" s="34">
        <f>IFERROR(VLOOKUP($H18,#REF!,10,FALSE),0)</f>
        <v>0</v>
      </c>
      <c r="AN18" s="34">
        <f>IFERROR(VLOOKUP($H18,#REF!,11,FALSE),0)</f>
        <v>0</v>
      </c>
      <c r="AO18" s="42">
        <f>IFERROR(VLOOKUP($H18,#REF!,12,FALSE),0)</f>
        <v>0</v>
      </c>
      <c r="AP18" s="34">
        <f>IFERROR(VLOOKUP($H18,#REF!,10,FALSE),0)</f>
        <v>0</v>
      </c>
      <c r="AQ18" s="34">
        <f>IFERROR(VLOOKUP($H18,#REF!,11,FALSE),0)</f>
        <v>0</v>
      </c>
      <c r="AR18" s="42">
        <f>IFERROR(VLOOKUP($H18,#REF!,12,FALSE),0)</f>
        <v>0</v>
      </c>
      <c r="AS18" s="34">
        <f>IFERROR(VLOOKUP($H18,#REF!,13,FALSE),0)</f>
        <v>0</v>
      </c>
      <c r="AT18" s="34">
        <f>IFERROR(VLOOKUP($H18,#REF!,14,FALSE),0)</f>
        <v>0</v>
      </c>
      <c r="AU18" s="42">
        <f>IFERROR(VLOOKUP($H18,#REF!,15,FALSE),0)</f>
        <v>0</v>
      </c>
      <c r="AV18" s="34">
        <f>IFERROR(VLOOKUP($H18,#REF!,15,FALSE),0)</f>
        <v>0</v>
      </c>
      <c r="AW18" s="34">
        <f>IFERROR(VLOOKUP($H18,#REF!,16,FALSE),0)</f>
        <v>0</v>
      </c>
      <c r="AX18" s="42">
        <f>IFERROR(VLOOKUP($H18,#REF!,17,FALSE),0)</f>
        <v>0</v>
      </c>
    </row>
    <row r="19" spans="1:50" x14ac:dyDescent="0.3">
      <c r="A19" s="33" t="str">
        <f t="shared" si="0"/>
        <v>A -2110-000</v>
      </c>
      <c r="B19" s="33" t="str">
        <f>+'R&amp;E EXPORT'!B18</f>
        <v>ZONING FEES</v>
      </c>
      <c r="C19" t="str">
        <f>IFERROR(VLOOKUP(A19,'MCSJ Export'!A:C,3,FALSE),"")</f>
        <v/>
      </c>
      <c r="D19" s="37">
        <f t="shared" ca="1" si="1"/>
        <v>0</v>
      </c>
      <c r="E19" s="37">
        <f t="shared" ca="1" si="2"/>
        <v>0</v>
      </c>
      <c r="F19" s="37">
        <f t="shared" ca="1" si="3"/>
        <v>0</v>
      </c>
      <c r="G19" s="37"/>
      <c r="H19" s="33" t="str">
        <f>+'R&amp;E EXPORT'!A18</f>
        <v>A -2110-000</v>
      </c>
      <c r="I19" s="34">
        <f>IFERROR(VLOOKUP($H19,'Gen F Rev'!$A:$M,15,FALSE),0)</f>
        <v>0</v>
      </c>
      <c r="J19" s="34">
        <f>IFERROR(VLOOKUP($H19,'Gen F Rev'!$A:$M,16,FALSE),0)</f>
        <v>0</v>
      </c>
      <c r="K19" s="42">
        <f>IFERROR(VLOOKUP($H19,'Gen F Rev'!$A:$M,17,FALSE),0)</f>
        <v>0</v>
      </c>
      <c r="L19" s="34">
        <f>IFERROR(VLOOKUP($H19,'Gen F Exp'!$A:$E,15,FALSE),0)</f>
        <v>0</v>
      </c>
      <c r="M19" s="34">
        <f>IFERROR(VLOOKUP($H19,'Gen F Exp'!$A:$E,16,FALSE),0)</f>
        <v>0</v>
      </c>
      <c r="N19" s="42">
        <f>IFERROR(VLOOKUP($H19,'Gen F Exp'!$A:$E,17,FALSE),0)</f>
        <v>0</v>
      </c>
      <c r="O19" s="34">
        <f>IFERROR(VLOOKUP($H19,'Water F Rev'!$A:$L,15,FALSE),0)</f>
        <v>0</v>
      </c>
      <c r="P19" s="34">
        <f>IFERROR(VLOOKUP($H19,'Water F Rev'!$A:$L,16,FALSE),0)</f>
        <v>0</v>
      </c>
      <c r="Q19" s="42">
        <f>IFERROR(VLOOKUP($H19,'Water F Rev'!$A:$L,17,FALSE),0)</f>
        <v>0</v>
      </c>
      <c r="R19" s="34">
        <f>IFERROR(VLOOKUP($H19,'Water F Exp'!$A:$K,15,FALSE),0)</f>
        <v>0</v>
      </c>
      <c r="S19" s="34">
        <f>IFERROR(VLOOKUP($H19,'Water F Exp'!$A:$K,16,FALSE),0)</f>
        <v>0</v>
      </c>
      <c r="T19" s="42">
        <f>IFERROR(VLOOKUP($H19,'Water F Exp'!$A:$K,17,FALSE),0)</f>
        <v>0</v>
      </c>
      <c r="U19" s="34">
        <f ca="1">IFERROR(VLOOKUP($H19,'Sewer F Rev'!$A:$E,15,FALSE),0)</f>
        <v>0</v>
      </c>
      <c r="V19" s="34">
        <f ca="1">IFERROR(VLOOKUP($H19,'Sewer F Rev'!$A:$E,16,FALSE),0)</f>
        <v>0</v>
      </c>
      <c r="W19" s="42">
        <f ca="1">IFERROR(VLOOKUP($H19,'Sewer F Rev'!$A:$E,17,FALSE),0)</f>
        <v>0</v>
      </c>
      <c r="X19" s="34">
        <f>IFERROR(VLOOKUP($H19,'Sewer F Exp'!$A:$B,15,FALSE),0)</f>
        <v>0</v>
      </c>
      <c r="Y19" s="34">
        <f>IFERROR(VLOOKUP($H19,'Sewer F Exp'!$A:$B,16,FALSE),0)</f>
        <v>0</v>
      </c>
      <c r="Z19" s="42">
        <f>IFERROR(VLOOKUP($H19,'Sewer F Exp'!$A:$B,17,FALSE),0)</f>
        <v>0</v>
      </c>
      <c r="AA19" s="34">
        <f>IFERROR(VLOOKUP($H19,'Refuse F Rev'!$A:$E,15,FALSE),0)</f>
        <v>0</v>
      </c>
      <c r="AB19" s="34">
        <f>IFERROR(VLOOKUP($H19,'Refuse F Rev'!$A:$E,16,FALSE),0)</f>
        <v>0</v>
      </c>
      <c r="AC19" s="42">
        <f>IFERROR(VLOOKUP($H19,'Refuse F Rev'!$A:$E,17,FALSE),0)</f>
        <v>0</v>
      </c>
      <c r="AD19" s="34">
        <f>IFERROR(VLOOKUP($H19,'Refuse F Exp'!$A:$E,15,FALSE),0)</f>
        <v>0</v>
      </c>
      <c r="AE19" s="34">
        <f>IFERROR(VLOOKUP($H19,'Refuse F Exp'!$A:$E,16,FALSE),0)</f>
        <v>0</v>
      </c>
      <c r="AF19" s="42">
        <f>IFERROR(VLOOKUP($H19,'Refuse F Exp'!$A:$E,17,FALSE),0)</f>
        <v>0</v>
      </c>
      <c r="AG19" s="34">
        <f>IFERROR(VLOOKUP($H19,#REF!,10,FALSE),0)</f>
        <v>0</v>
      </c>
      <c r="AH19" s="34">
        <f>IFERROR(VLOOKUP($H19,#REF!,11,FALSE),0)</f>
        <v>0</v>
      </c>
      <c r="AI19" s="42">
        <f>IFERROR(VLOOKUP($H19,#REF!,12,FALSE),0)</f>
        <v>0</v>
      </c>
      <c r="AJ19" s="34">
        <f>IFERROR(VLOOKUP($H19,#REF!,10,FALSE),0)</f>
        <v>0</v>
      </c>
      <c r="AK19" s="34">
        <f>IFERROR(VLOOKUP($H19,#REF!,11,FALSE),0)</f>
        <v>0</v>
      </c>
      <c r="AL19" s="42">
        <f>IFERROR(VLOOKUP($H19,#REF!,12,FALSE),0)</f>
        <v>0</v>
      </c>
      <c r="AM19" s="34">
        <f>IFERROR(VLOOKUP($H19,#REF!,10,FALSE),0)</f>
        <v>0</v>
      </c>
      <c r="AN19" s="34">
        <f>IFERROR(VLOOKUP($H19,#REF!,11,FALSE),0)</f>
        <v>0</v>
      </c>
      <c r="AO19" s="42">
        <f>IFERROR(VLOOKUP($H19,#REF!,12,FALSE),0)</f>
        <v>0</v>
      </c>
      <c r="AP19" s="34">
        <f>IFERROR(VLOOKUP($H19,#REF!,10,FALSE),0)</f>
        <v>0</v>
      </c>
      <c r="AQ19" s="34">
        <f>IFERROR(VLOOKUP($H19,#REF!,11,FALSE),0)</f>
        <v>0</v>
      </c>
      <c r="AR19" s="42">
        <f>IFERROR(VLOOKUP($H19,#REF!,12,FALSE),0)</f>
        <v>0</v>
      </c>
      <c r="AS19" s="34">
        <f>IFERROR(VLOOKUP($H19,#REF!,13,FALSE),0)</f>
        <v>0</v>
      </c>
      <c r="AT19" s="34">
        <f>IFERROR(VLOOKUP($H19,#REF!,14,FALSE),0)</f>
        <v>0</v>
      </c>
      <c r="AU19" s="42">
        <f>IFERROR(VLOOKUP($H19,#REF!,15,FALSE),0)</f>
        <v>0</v>
      </c>
      <c r="AV19" s="34">
        <f>IFERROR(VLOOKUP($H19,#REF!,15,FALSE),0)</f>
        <v>0</v>
      </c>
      <c r="AW19" s="34">
        <f>IFERROR(VLOOKUP($H19,#REF!,16,FALSE),0)</f>
        <v>0</v>
      </c>
      <c r="AX19" s="42">
        <f>IFERROR(VLOOKUP($H19,#REF!,17,FALSE),0)</f>
        <v>0</v>
      </c>
    </row>
    <row r="20" spans="1:50" x14ac:dyDescent="0.3">
      <c r="A20" s="33" t="str">
        <f t="shared" si="0"/>
        <v>A -2261-000</v>
      </c>
      <c r="B20" s="33" t="str">
        <f>+'R&amp;E EXPORT'!B19</f>
        <v>SERVICES-Other Government-COURT UTILITES</v>
      </c>
      <c r="C20" t="str">
        <f>IFERROR(VLOOKUP(A20,'MCSJ Export'!A:C,3,FALSE),"")</f>
        <v/>
      </c>
      <c r="D20" s="37">
        <f t="shared" ca="1" si="1"/>
        <v>0</v>
      </c>
      <c r="E20" s="37">
        <f t="shared" ca="1" si="2"/>
        <v>0</v>
      </c>
      <c r="F20" s="37">
        <f t="shared" ca="1" si="3"/>
        <v>0</v>
      </c>
      <c r="G20" s="37"/>
      <c r="H20" s="33" t="str">
        <f>+'R&amp;E EXPORT'!A19</f>
        <v>A -2261-000</v>
      </c>
      <c r="I20" s="34">
        <f>IFERROR(VLOOKUP($H20,'Gen F Rev'!$A:$M,15,FALSE),0)</f>
        <v>0</v>
      </c>
      <c r="J20" s="34">
        <f>IFERROR(VLOOKUP($H20,'Gen F Rev'!$A:$M,16,FALSE),0)</f>
        <v>0</v>
      </c>
      <c r="K20" s="42">
        <f>IFERROR(VLOOKUP($H20,'Gen F Rev'!$A:$M,17,FALSE),0)</f>
        <v>0</v>
      </c>
      <c r="L20" s="34">
        <f>IFERROR(VLOOKUP($H20,'Gen F Exp'!$A:$E,15,FALSE),0)</f>
        <v>0</v>
      </c>
      <c r="M20" s="34">
        <f>IFERROR(VLOOKUP($H20,'Gen F Exp'!$A:$E,16,FALSE),0)</f>
        <v>0</v>
      </c>
      <c r="N20" s="42">
        <f>IFERROR(VLOOKUP($H20,'Gen F Exp'!$A:$E,17,FALSE),0)</f>
        <v>0</v>
      </c>
      <c r="O20" s="34">
        <f>IFERROR(VLOOKUP($H20,'Water F Rev'!$A:$L,15,FALSE),0)</f>
        <v>0</v>
      </c>
      <c r="P20" s="34">
        <f>IFERROR(VLOOKUP($H20,'Water F Rev'!$A:$L,16,FALSE),0)</f>
        <v>0</v>
      </c>
      <c r="Q20" s="42">
        <f>IFERROR(VLOOKUP($H20,'Water F Rev'!$A:$L,17,FALSE),0)</f>
        <v>0</v>
      </c>
      <c r="R20" s="34">
        <f>IFERROR(VLOOKUP($H20,'Water F Exp'!$A:$K,15,FALSE),0)</f>
        <v>0</v>
      </c>
      <c r="S20" s="34">
        <f>IFERROR(VLOOKUP($H20,'Water F Exp'!$A:$K,16,FALSE),0)</f>
        <v>0</v>
      </c>
      <c r="T20" s="42">
        <f>IFERROR(VLOOKUP($H20,'Water F Exp'!$A:$K,17,FALSE),0)</f>
        <v>0</v>
      </c>
      <c r="U20" s="34">
        <f ca="1">IFERROR(VLOOKUP($H20,'Sewer F Rev'!$A:$E,15,FALSE),0)</f>
        <v>0</v>
      </c>
      <c r="V20" s="34">
        <f ca="1">IFERROR(VLOOKUP($H20,'Sewer F Rev'!$A:$E,16,FALSE),0)</f>
        <v>0</v>
      </c>
      <c r="W20" s="42">
        <f ca="1">IFERROR(VLOOKUP($H20,'Sewer F Rev'!$A:$E,17,FALSE),0)</f>
        <v>0</v>
      </c>
      <c r="X20" s="34">
        <f>IFERROR(VLOOKUP($H20,'Sewer F Exp'!$A:$B,15,FALSE),0)</f>
        <v>0</v>
      </c>
      <c r="Y20" s="34">
        <f>IFERROR(VLOOKUP($H20,'Sewer F Exp'!$A:$B,16,FALSE),0)</f>
        <v>0</v>
      </c>
      <c r="Z20" s="42">
        <f>IFERROR(VLOOKUP($H20,'Sewer F Exp'!$A:$B,17,FALSE),0)</f>
        <v>0</v>
      </c>
      <c r="AA20" s="34">
        <f>IFERROR(VLOOKUP($H20,'Refuse F Rev'!$A:$E,15,FALSE),0)</f>
        <v>0</v>
      </c>
      <c r="AB20" s="34">
        <f>IFERROR(VLOOKUP($H20,'Refuse F Rev'!$A:$E,16,FALSE),0)</f>
        <v>0</v>
      </c>
      <c r="AC20" s="42">
        <f>IFERROR(VLOOKUP($H20,'Refuse F Rev'!$A:$E,17,FALSE),0)</f>
        <v>0</v>
      </c>
      <c r="AD20" s="34">
        <f>IFERROR(VLOOKUP($H20,'Refuse F Exp'!$A:$E,15,FALSE),0)</f>
        <v>0</v>
      </c>
      <c r="AE20" s="34">
        <f>IFERROR(VLOOKUP($H20,'Refuse F Exp'!$A:$E,16,FALSE),0)</f>
        <v>0</v>
      </c>
      <c r="AF20" s="42">
        <f>IFERROR(VLOOKUP($H20,'Refuse F Exp'!$A:$E,17,FALSE),0)</f>
        <v>0</v>
      </c>
      <c r="AG20" s="34">
        <f>IFERROR(VLOOKUP($H20,#REF!,10,FALSE),0)</f>
        <v>0</v>
      </c>
      <c r="AH20" s="34">
        <f>IFERROR(VLOOKUP($H20,#REF!,11,FALSE),0)</f>
        <v>0</v>
      </c>
      <c r="AI20" s="42">
        <f>IFERROR(VLOOKUP($H20,#REF!,12,FALSE),0)</f>
        <v>0</v>
      </c>
      <c r="AJ20" s="34">
        <f>IFERROR(VLOOKUP($H20,#REF!,10,FALSE),0)</f>
        <v>0</v>
      </c>
      <c r="AK20" s="34">
        <f>IFERROR(VLOOKUP($H20,#REF!,11,FALSE),0)</f>
        <v>0</v>
      </c>
      <c r="AL20" s="42">
        <f>IFERROR(VLOOKUP($H20,#REF!,12,FALSE),0)</f>
        <v>0</v>
      </c>
      <c r="AM20" s="34">
        <f>IFERROR(VLOOKUP($H20,#REF!,10,FALSE),0)</f>
        <v>0</v>
      </c>
      <c r="AN20" s="34">
        <f>IFERROR(VLOOKUP($H20,#REF!,11,FALSE),0)</f>
        <v>0</v>
      </c>
      <c r="AO20" s="42">
        <f>IFERROR(VLOOKUP($H20,#REF!,12,FALSE),0)</f>
        <v>0</v>
      </c>
      <c r="AP20" s="34">
        <f>IFERROR(VLOOKUP($H20,#REF!,10,FALSE),0)</f>
        <v>0</v>
      </c>
      <c r="AQ20" s="34">
        <f>IFERROR(VLOOKUP($H20,#REF!,11,FALSE),0)</f>
        <v>0</v>
      </c>
      <c r="AR20" s="42">
        <f>IFERROR(VLOOKUP($H20,#REF!,12,FALSE),0)</f>
        <v>0</v>
      </c>
      <c r="AS20" s="34">
        <f>IFERROR(VLOOKUP($H20,#REF!,13,FALSE),0)</f>
        <v>0</v>
      </c>
      <c r="AT20" s="34">
        <f>IFERROR(VLOOKUP($H20,#REF!,14,FALSE),0)</f>
        <v>0</v>
      </c>
      <c r="AU20" s="42">
        <f>IFERROR(VLOOKUP($H20,#REF!,15,FALSE),0)</f>
        <v>0</v>
      </c>
      <c r="AV20" s="34">
        <f>IFERROR(VLOOKUP($H20,#REF!,15,FALSE),0)</f>
        <v>0</v>
      </c>
      <c r="AW20" s="34">
        <f>IFERROR(VLOOKUP($H20,#REF!,16,FALSE),0)</f>
        <v>0</v>
      </c>
      <c r="AX20" s="42">
        <f>IFERROR(VLOOKUP($H20,#REF!,17,FALSE),0)</f>
        <v>0</v>
      </c>
    </row>
    <row r="21" spans="1:50" x14ac:dyDescent="0.3">
      <c r="A21" s="33" t="str">
        <f t="shared" si="0"/>
        <v>A -2262-000</v>
      </c>
      <c r="B21" s="33" t="str">
        <f>+'R&amp;E EXPORT'!B20</f>
        <v>FIRE PROTECTION OTHER GOVERNMENTS</v>
      </c>
      <c r="C21" t="str">
        <f>IFERROR(VLOOKUP(A21,'MCSJ Export'!A:C,3,FALSE),"")</f>
        <v/>
      </c>
      <c r="D21" s="37">
        <f t="shared" ca="1" si="1"/>
        <v>0</v>
      </c>
      <c r="E21" s="37">
        <f t="shared" ca="1" si="2"/>
        <v>0</v>
      </c>
      <c r="F21" s="37">
        <f t="shared" ca="1" si="3"/>
        <v>0</v>
      </c>
      <c r="G21" s="37"/>
      <c r="H21" s="33" t="str">
        <f>+'R&amp;E EXPORT'!A20</f>
        <v>A -2262-000</v>
      </c>
      <c r="I21" s="34">
        <f>IFERROR(VLOOKUP($H21,'Gen F Rev'!$A:$M,15,FALSE),0)</f>
        <v>0</v>
      </c>
      <c r="J21" s="34">
        <f>IFERROR(VLOOKUP($H21,'Gen F Rev'!$A:$M,16,FALSE),0)</f>
        <v>0</v>
      </c>
      <c r="K21" s="42">
        <f>IFERROR(VLOOKUP($H21,'Gen F Rev'!$A:$M,17,FALSE),0)</f>
        <v>0</v>
      </c>
      <c r="L21" s="34">
        <f>IFERROR(VLOOKUP($H21,'Gen F Exp'!$A:$E,15,FALSE),0)</f>
        <v>0</v>
      </c>
      <c r="M21" s="34">
        <f>IFERROR(VLOOKUP($H21,'Gen F Exp'!$A:$E,16,FALSE),0)</f>
        <v>0</v>
      </c>
      <c r="N21" s="42">
        <f>IFERROR(VLOOKUP($H21,'Gen F Exp'!$A:$E,17,FALSE),0)</f>
        <v>0</v>
      </c>
      <c r="O21" s="34">
        <f>IFERROR(VLOOKUP($H21,'Water F Rev'!$A:$L,15,FALSE),0)</f>
        <v>0</v>
      </c>
      <c r="P21" s="34">
        <f>IFERROR(VLOOKUP($H21,'Water F Rev'!$A:$L,16,FALSE),0)</f>
        <v>0</v>
      </c>
      <c r="Q21" s="42">
        <f>IFERROR(VLOOKUP($H21,'Water F Rev'!$A:$L,17,FALSE),0)</f>
        <v>0</v>
      </c>
      <c r="R21" s="34">
        <f>IFERROR(VLOOKUP($H21,'Water F Exp'!$A:$K,15,FALSE),0)</f>
        <v>0</v>
      </c>
      <c r="S21" s="34">
        <f>IFERROR(VLOOKUP($H21,'Water F Exp'!$A:$K,16,FALSE),0)</f>
        <v>0</v>
      </c>
      <c r="T21" s="42">
        <f>IFERROR(VLOOKUP($H21,'Water F Exp'!$A:$K,17,FALSE),0)</f>
        <v>0</v>
      </c>
      <c r="U21" s="34">
        <f ca="1">IFERROR(VLOOKUP($H21,'Sewer F Rev'!$A:$E,15,FALSE),0)</f>
        <v>0</v>
      </c>
      <c r="V21" s="34">
        <f ca="1">IFERROR(VLOOKUP($H21,'Sewer F Rev'!$A:$E,16,FALSE),0)</f>
        <v>0</v>
      </c>
      <c r="W21" s="42">
        <f ca="1">IFERROR(VLOOKUP($H21,'Sewer F Rev'!$A:$E,17,FALSE),0)</f>
        <v>0</v>
      </c>
      <c r="X21" s="34">
        <f>IFERROR(VLOOKUP($H21,'Sewer F Exp'!$A:$B,15,FALSE),0)</f>
        <v>0</v>
      </c>
      <c r="Y21" s="34">
        <f>IFERROR(VLOOKUP($H21,'Sewer F Exp'!$A:$B,16,FALSE),0)</f>
        <v>0</v>
      </c>
      <c r="Z21" s="42">
        <f>IFERROR(VLOOKUP($H21,'Sewer F Exp'!$A:$B,17,FALSE),0)</f>
        <v>0</v>
      </c>
      <c r="AA21" s="34">
        <f>IFERROR(VLOOKUP($H21,'Refuse F Rev'!$A:$E,15,FALSE),0)</f>
        <v>0</v>
      </c>
      <c r="AB21" s="34">
        <f>IFERROR(VLOOKUP($H21,'Refuse F Rev'!$A:$E,16,FALSE),0)</f>
        <v>0</v>
      </c>
      <c r="AC21" s="42">
        <f>IFERROR(VLOOKUP($H21,'Refuse F Rev'!$A:$E,17,FALSE),0)</f>
        <v>0</v>
      </c>
      <c r="AD21" s="34">
        <f>IFERROR(VLOOKUP($H21,'Refuse F Exp'!$A:$E,15,FALSE),0)</f>
        <v>0</v>
      </c>
      <c r="AE21" s="34">
        <f>IFERROR(VLOOKUP($H21,'Refuse F Exp'!$A:$E,16,FALSE),0)</f>
        <v>0</v>
      </c>
      <c r="AF21" s="42">
        <f>IFERROR(VLOOKUP($H21,'Refuse F Exp'!$A:$E,17,FALSE),0)</f>
        <v>0</v>
      </c>
      <c r="AG21" s="34">
        <f>IFERROR(VLOOKUP($H21,#REF!,10,FALSE),0)</f>
        <v>0</v>
      </c>
      <c r="AH21" s="34">
        <f>IFERROR(VLOOKUP($H21,#REF!,11,FALSE),0)</f>
        <v>0</v>
      </c>
      <c r="AI21" s="42">
        <f>IFERROR(VLOOKUP($H21,#REF!,12,FALSE),0)</f>
        <v>0</v>
      </c>
      <c r="AJ21" s="34">
        <f>IFERROR(VLOOKUP($H21,#REF!,10,FALSE),0)</f>
        <v>0</v>
      </c>
      <c r="AK21" s="34">
        <f>IFERROR(VLOOKUP($H21,#REF!,11,FALSE),0)</f>
        <v>0</v>
      </c>
      <c r="AL21" s="42">
        <f>IFERROR(VLOOKUP($H21,#REF!,12,FALSE),0)</f>
        <v>0</v>
      </c>
      <c r="AM21" s="34">
        <f>IFERROR(VLOOKUP($H21,#REF!,10,FALSE),0)</f>
        <v>0</v>
      </c>
      <c r="AN21" s="34">
        <f>IFERROR(VLOOKUP($H21,#REF!,11,FALSE),0)</f>
        <v>0</v>
      </c>
      <c r="AO21" s="42">
        <f>IFERROR(VLOOKUP($H21,#REF!,12,FALSE),0)</f>
        <v>0</v>
      </c>
      <c r="AP21" s="34">
        <f>IFERROR(VLOOKUP($H21,#REF!,10,FALSE),0)</f>
        <v>0</v>
      </c>
      <c r="AQ21" s="34">
        <f>IFERROR(VLOOKUP($H21,#REF!,11,FALSE),0)</f>
        <v>0</v>
      </c>
      <c r="AR21" s="42">
        <f>IFERROR(VLOOKUP($H21,#REF!,12,FALSE),0)</f>
        <v>0</v>
      </c>
      <c r="AS21" s="34">
        <f>IFERROR(VLOOKUP($H21,#REF!,13,FALSE),0)</f>
        <v>0</v>
      </c>
      <c r="AT21" s="34">
        <f>IFERROR(VLOOKUP($H21,#REF!,14,FALSE),0)</f>
        <v>0</v>
      </c>
      <c r="AU21" s="42">
        <f>IFERROR(VLOOKUP($H21,#REF!,15,FALSE),0)</f>
        <v>0</v>
      </c>
      <c r="AV21" s="34">
        <f>IFERROR(VLOOKUP($H21,#REF!,15,FALSE),0)</f>
        <v>0</v>
      </c>
      <c r="AW21" s="34">
        <f>IFERROR(VLOOKUP($H21,#REF!,16,FALSE),0)</f>
        <v>0</v>
      </c>
      <c r="AX21" s="42">
        <f>IFERROR(VLOOKUP($H21,#REF!,17,FALSE),0)</f>
        <v>0</v>
      </c>
    </row>
    <row r="22" spans="1:50" x14ac:dyDescent="0.3">
      <c r="A22" s="33" t="str">
        <f t="shared" si="0"/>
        <v>A -2401-000</v>
      </c>
      <c r="B22" s="33" t="str">
        <f>+'R&amp;E EXPORT'!B21</f>
        <v>INTEREST EARNINGS</v>
      </c>
      <c r="C22" t="str">
        <f>IFERROR(VLOOKUP(A22,'MCSJ Export'!A:C,3,FALSE),"")</f>
        <v/>
      </c>
      <c r="D22" s="37">
        <f t="shared" ca="1" si="1"/>
        <v>0</v>
      </c>
      <c r="E22" s="37">
        <f t="shared" ca="1" si="2"/>
        <v>0</v>
      </c>
      <c r="F22" s="37">
        <f t="shared" ca="1" si="3"/>
        <v>0</v>
      </c>
      <c r="G22" s="37"/>
      <c r="H22" s="33" t="str">
        <f>+'R&amp;E EXPORT'!A21</f>
        <v>A -2401-000</v>
      </c>
      <c r="I22" s="34">
        <f>IFERROR(VLOOKUP($H22,'Gen F Rev'!$A:$M,15,FALSE),0)</f>
        <v>0</v>
      </c>
      <c r="J22" s="34">
        <f>IFERROR(VLOOKUP($H22,'Gen F Rev'!$A:$M,16,FALSE),0)</f>
        <v>0</v>
      </c>
      <c r="K22" s="42">
        <f>IFERROR(VLOOKUP($H22,'Gen F Rev'!$A:$M,17,FALSE),0)</f>
        <v>0</v>
      </c>
      <c r="L22" s="34">
        <f>IFERROR(VLOOKUP($H22,'Gen F Exp'!$A:$E,15,FALSE),0)</f>
        <v>0</v>
      </c>
      <c r="M22" s="34">
        <f>IFERROR(VLOOKUP($H22,'Gen F Exp'!$A:$E,16,FALSE),0)</f>
        <v>0</v>
      </c>
      <c r="N22" s="42">
        <f>IFERROR(VLOOKUP($H22,'Gen F Exp'!$A:$E,17,FALSE),0)</f>
        <v>0</v>
      </c>
      <c r="O22" s="34">
        <f>IFERROR(VLOOKUP($H22,'Water F Rev'!$A:$L,15,FALSE),0)</f>
        <v>0</v>
      </c>
      <c r="P22" s="34">
        <f>IFERROR(VLOOKUP($H22,'Water F Rev'!$A:$L,16,FALSE),0)</f>
        <v>0</v>
      </c>
      <c r="Q22" s="42">
        <f>IFERROR(VLOOKUP($H22,'Water F Rev'!$A:$L,17,FALSE),0)</f>
        <v>0</v>
      </c>
      <c r="R22" s="34">
        <f>IFERROR(VLOOKUP($H22,'Water F Exp'!$A:$K,15,FALSE),0)</f>
        <v>0</v>
      </c>
      <c r="S22" s="34">
        <f>IFERROR(VLOOKUP($H22,'Water F Exp'!$A:$K,16,FALSE),0)</f>
        <v>0</v>
      </c>
      <c r="T22" s="42">
        <f>IFERROR(VLOOKUP($H22,'Water F Exp'!$A:$K,17,FALSE),0)</f>
        <v>0</v>
      </c>
      <c r="U22" s="34">
        <f ca="1">IFERROR(VLOOKUP($H22,'Sewer F Rev'!$A:$E,15,FALSE),0)</f>
        <v>0</v>
      </c>
      <c r="V22" s="34">
        <f ca="1">IFERROR(VLOOKUP($H22,'Sewer F Rev'!$A:$E,16,FALSE),0)</f>
        <v>0</v>
      </c>
      <c r="W22" s="42">
        <f ca="1">IFERROR(VLOOKUP($H22,'Sewer F Rev'!$A:$E,17,FALSE),0)</f>
        <v>0</v>
      </c>
      <c r="X22" s="34">
        <f>IFERROR(VLOOKUP($H22,'Sewer F Exp'!$A:$B,15,FALSE),0)</f>
        <v>0</v>
      </c>
      <c r="Y22" s="34">
        <f>IFERROR(VLOOKUP($H22,'Sewer F Exp'!$A:$B,16,FALSE),0)</f>
        <v>0</v>
      </c>
      <c r="Z22" s="42">
        <f>IFERROR(VLOOKUP($H22,'Sewer F Exp'!$A:$B,17,FALSE),0)</f>
        <v>0</v>
      </c>
      <c r="AA22" s="34">
        <f>IFERROR(VLOOKUP($H22,'Refuse F Rev'!$A:$E,15,FALSE),0)</f>
        <v>0</v>
      </c>
      <c r="AB22" s="34">
        <f>IFERROR(VLOOKUP($H22,'Refuse F Rev'!$A:$E,16,FALSE),0)</f>
        <v>0</v>
      </c>
      <c r="AC22" s="42">
        <f>IFERROR(VLOOKUP($H22,'Refuse F Rev'!$A:$E,17,FALSE),0)</f>
        <v>0</v>
      </c>
      <c r="AD22" s="34">
        <f>IFERROR(VLOOKUP($H22,'Refuse F Exp'!$A:$E,15,FALSE),0)</f>
        <v>0</v>
      </c>
      <c r="AE22" s="34">
        <f>IFERROR(VLOOKUP($H22,'Refuse F Exp'!$A:$E,16,FALSE),0)</f>
        <v>0</v>
      </c>
      <c r="AF22" s="42">
        <f>IFERROR(VLOOKUP($H22,'Refuse F Exp'!$A:$E,17,FALSE),0)</f>
        <v>0</v>
      </c>
      <c r="AG22" s="34">
        <f>IFERROR(VLOOKUP($H22,#REF!,10,FALSE),0)</f>
        <v>0</v>
      </c>
      <c r="AH22" s="34">
        <f>IFERROR(VLOOKUP($H22,#REF!,11,FALSE),0)</f>
        <v>0</v>
      </c>
      <c r="AI22" s="42">
        <f>IFERROR(VLOOKUP($H22,#REF!,12,FALSE),0)</f>
        <v>0</v>
      </c>
      <c r="AJ22" s="34">
        <f>IFERROR(VLOOKUP($H22,#REF!,10,FALSE),0)</f>
        <v>0</v>
      </c>
      <c r="AK22" s="34">
        <f>IFERROR(VLOOKUP($H22,#REF!,11,FALSE),0)</f>
        <v>0</v>
      </c>
      <c r="AL22" s="42">
        <f>IFERROR(VLOOKUP($H22,#REF!,12,FALSE),0)</f>
        <v>0</v>
      </c>
      <c r="AM22" s="34">
        <f>IFERROR(VLOOKUP($H22,#REF!,10,FALSE),0)</f>
        <v>0</v>
      </c>
      <c r="AN22" s="34">
        <f>IFERROR(VLOOKUP($H22,#REF!,11,FALSE),0)</f>
        <v>0</v>
      </c>
      <c r="AO22" s="42">
        <f>IFERROR(VLOOKUP($H22,#REF!,12,FALSE),0)</f>
        <v>0</v>
      </c>
      <c r="AP22" s="34">
        <f>IFERROR(VLOOKUP($H22,#REF!,10,FALSE),0)</f>
        <v>0</v>
      </c>
      <c r="AQ22" s="34">
        <f>IFERROR(VLOOKUP($H22,#REF!,11,FALSE),0)</f>
        <v>0</v>
      </c>
      <c r="AR22" s="42">
        <f>IFERROR(VLOOKUP($H22,#REF!,12,FALSE),0)</f>
        <v>0</v>
      </c>
      <c r="AS22" s="34">
        <f>IFERROR(VLOOKUP($H22,#REF!,13,FALSE),0)</f>
        <v>0</v>
      </c>
      <c r="AT22" s="34">
        <f>IFERROR(VLOOKUP($H22,#REF!,14,FALSE),0)</f>
        <v>0</v>
      </c>
      <c r="AU22" s="42">
        <f>IFERROR(VLOOKUP($H22,#REF!,15,FALSE),0)</f>
        <v>0</v>
      </c>
      <c r="AV22" s="34">
        <f>IFERROR(VLOOKUP($H22,#REF!,15,FALSE),0)</f>
        <v>0</v>
      </c>
      <c r="AW22" s="34">
        <f>IFERROR(VLOOKUP($H22,#REF!,16,FALSE),0)</f>
        <v>0</v>
      </c>
      <c r="AX22" s="42">
        <f>IFERROR(VLOOKUP($H22,#REF!,17,FALSE),0)</f>
        <v>0</v>
      </c>
    </row>
    <row r="23" spans="1:50" x14ac:dyDescent="0.3">
      <c r="A23" s="33" t="str">
        <f t="shared" si="0"/>
        <v>A -2410-000</v>
      </c>
      <c r="B23" s="33" t="str">
        <f>+'R&amp;E EXPORT'!B22</f>
        <v>RENTAL OF REAL PROPERTY</v>
      </c>
      <c r="C23" t="str">
        <f>IFERROR(VLOOKUP(A23,'MCSJ Export'!A:C,3,FALSE),"")</f>
        <v/>
      </c>
      <c r="D23" s="37">
        <f t="shared" ca="1" si="1"/>
        <v>0</v>
      </c>
      <c r="E23" s="37">
        <f t="shared" ca="1" si="2"/>
        <v>0</v>
      </c>
      <c r="F23" s="37">
        <f t="shared" ca="1" si="3"/>
        <v>0</v>
      </c>
      <c r="G23" s="37"/>
      <c r="H23" s="33" t="str">
        <f>+'R&amp;E EXPORT'!A22</f>
        <v>A -2410-000</v>
      </c>
      <c r="I23" s="34">
        <f>IFERROR(VLOOKUP($H23,'Gen F Rev'!$A:$M,15,FALSE),0)</f>
        <v>0</v>
      </c>
      <c r="J23" s="34">
        <f>IFERROR(VLOOKUP($H23,'Gen F Rev'!$A:$M,16,FALSE),0)</f>
        <v>0</v>
      </c>
      <c r="K23" s="42">
        <f>IFERROR(VLOOKUP($H23,'Gen F Rev'!$A:$M,17,FALSE),0)</f>
        <v>0</v>
      </c>
      <c r="L23" s="34">
        <f>IFERROR(VLOOKUP($H23,'Gen F Exp'!$A:$E,15,FALSE),0)</f>
        <v>0</v>
      </c>
      <c r="M23" s="34">
        <f>IFERROR(VLOOKUP($H23,'Gen F Exp'!$A:$E,16,FALSE),0)</f>
        <v>0</v>
      </c>
      <c r="N23" s="42">
        <f>IFERROR(VLOOKUP($H23,'Gen F Exp'!$A:$E,17,FALSE),0)</f>
        <v>0</v>
      </c>
      <c r="O23" s="34">
        <f>IFERROR(VLOOKUP($H23,'Water F Rev'!$A:$L,15,FALSE),0)</f>
        <v>0</v>
      </c>
      <c r="P23" s="34">
        <f>IFERROR(VLOOKUP($H23,'Water F Rev'!$A:$L,16,FALSE),0)</f>
        <v>0</v>
      </c>
      <c r="Q23" s="42">
        <f>IFERROR(VLOOKUP($H23,'Water F Rev'!$A:$L,17,FALSE),0)</f>
        <v>0</v>
      </c>
      <c r="R23" s="34">
        <f>IFERROR(VLOOKUP($H23,'Water F Exp'!$A:$K,15,FALSE),0)</f>
        <v>0</v>
      </c>
      <c r="S23" s="34">
        <f>IFERROR(VLOOKUP($H23,'Water F Exp'!$A:$K,16,FALSE),0)</f>
        <v>0</v>
      </c>
      <c r="T23" s="42">
        <f>IFERROR(VLOOKUP($H23,'Water F Exp'!$A:$K,17,FALSE),0)</f>
        <v>0</v>
      </c>
      <c r="U23" s="34">
        <f ca="1">IFERROR(VLOOKUP($H23,'Sewer F Rev'!$A:$E,15,FALSE),0)</f>
        <v>0</v>
      </c>
      <c r="V23" s="34">
        <f ca="1">IFERROR(VLOOKUP($H23,'Sewer F Rev'!$A:$E,16,FALSE),0)</f>
        <v>0</v>
      </c>
      <c r="W23" s="42">
        <f ca="1">IFERROR(VLOOKUP($H23,'Sewer F Rev'!$A:$E,17,FALSE),0)</f>
        <v>0</v>
      </c>
      <c r="X23" s="34">
        <f>IFERROR(VLOOKUP($H23,'Sewer F Exp'!$A:$B,15,FALSE),0)</f>
        <v>0</v>
      </c>
      <c r="Y23" s="34">
        <f>IFERROR(VLOOKUP($H23,'Sewer F Exp'!$A:$B,16,FALSE),0)</f>
        <v>0</v>
      </c>
      <c r="Z23" s="42">
        <f>IFERROR(VLOOKUP($H23,'Sewer F Exp'!$A:$B,17,FALSE),0)</f>
        <v>0</v>
      </c>
      <c r="AA23" s="34">
        <f>IFERROR(VLOOKUP($H23,'Refuse F Rev'!$A:$E,15,FALSE),0)</f>
        <v>0</v>
      </c>
      <c r="AB23" s="34">
        <f>IFERROR(VLOOKUP($H23,'Refuse F Rev'!$A:$E,16,FALSE),0)</f>
        <v>0</v>
      </c>
      <c r="AC23" s="42">
        <f>IFERROR(VLOOKUP($H23,'Refuse F Rev'!$A:$E,17,FALSE),0)</f>
        <v>0</v>
      </c>
      <c r="AD23" s="34">
        <f>IFERROR(VLOOKUP($H23,'Refuse F Exp'!$A:$E,15,FALSE),0)</f>
        <v>0</v>
      </c>
      <c r="AE23" s="34">
        <f>IFERROR(VLOOKUP($H23,'Refuse F Exp'!$A:$E,16,FALSE),0)</f>
        <v>0</v>
      </c>
      <c r="AF23" s="42">
        <f>IFERROR(VLOOKUP($H23,'Refuse F Exp'!$A:$E,17,FALSE),0)</f>
        <v>0</v>
      </c>
      <c r="AG23" s="34">
        <f>IFERROR(VLOOKUP($H23,#REF!,10,FALSE),0)</f>
        <v>0</v>
      </c>
      <c r="AH23" s="34">
        <f>IFERROR(VLOOKUP($H23,#REF!,11,FALSE),0)</f>
        <v>0</v>
      </c>
      <c r="AI23" s="42">
        <f>IFERROR(VLOOKUP($H23,#REF!,12,FALSE),0)</f>
        <v>0</v>
      </c>
      <c r="AJ23" s="34">
        <f>IFERROR(VLOOKUP($H23,#REF!,10,FALSE),0)</f>
        <v>0</v>
      </c>
      <c r="AK23" s="34">
        <f>IFERROR(VLOOKUP($H23,#REF!,11,FALSE),0)</f>
        <v>0</v>
      </c>
      <c r="AL23" s="42">
        <f>IFERROR(VLOOKUP($H23,#REF!,12,FALSE),0)</f>
        <v>0</v>
      </c>
      <c r="AM23" s="34">
        <f>IFERROR(VLOOKUP($H23,#REF!,10,FALSE),0)</f>
        <v>0</v>
      </c>
      <c r="AN23" s="34">
        <f>IFERROR(VLOOKUP($H23,#REF!,11,FALSE),0)</f>
        <v>0</v>
      </c>
      <c r="AO23" s="42">
        <f>IFERROR(VLOOKUP($H23,#REF!,12,FALSE),0)</f>
        <v>0</v>
      </c>
      <c r="AP23" s="34">
        <f>IFERROR(VLOOKUP($H23,#REF!,10,FALSE),0)</f>
        <v>0</v>
      </c>
      <c r="AQ23" s="34">
        <f>IFERROR(VLOOKUP($H23,#REF!,11,FALSE),0)</f>
        <v>0</v>
      </c>
      <c r="AR23" s="42">
        <f>IFERROR(VLOOKUP($H23,#REF!,12,FALSE),0)</f>
        <v>0</v>
      </c>
      <c r="AS23" s="34">
        <f>IFERROR(VLOOKUP($H23,#REF!,13,FALSE),0)</f>
        <v>0</v>
      </c>
      <c r="AT23" s="34">
        <f>IFERROR(VLOOKUP($H23,#REF!,14,FALSE),0)</f>
        <v>0</v>
      </c>
      <c r="AU23" s="42">
        <f>IFERROR(VLOOKUP($H23,#REF!,15,FALSE),0)</f>
        <v>0</v>
      </c>
      <c r="AV23" s="34">
        <f>IFERROR(VLOOKUP($H23,#REF!,15,FALSE),0)</f>
        <v>0</v>
      </c>
      <c r="AW23" s="34">
        <f>IFERROR(VLOOKUP($H23,#REF!,16,FALSE),0)</f>
        <v>0</v>
      </c>
      <c r="AX23" s="42">
        <f>IFERROR(VLOOKUP($H23,#REF!,17,FALSE),0)</f>
        <v>0</v>
      </c>
    </row>
    <row r="24" spans="1:50" x14ac:dyDescent="0.3">
      <c r="A24" s="33" t="str">
        <f t="shared" si="0"/>
        <v>A -2501-000</v>
      </c>
      <c r="B24" s="33" t="str">
        <f>+'R&amp;E EXPORT'!B23</f>
        <v>BUSINESS &amp; OCCUPATIONAL LICENSES</v>
      </c>
      <c r="C24" t="str">
        <f>IFERROR(VLOOKUP(A24,'MCSJ Export'!A:C,3,FALSE),"")</f>
        <v/>
      </c>
      <c r="D24" s="37">
        <f t="shared" ca="1" si="1"/>
        <v>0</v>
      </c>
      <c r="E24" s="37">
        <f t="shared" ca="1" si="2"/>
        <v>0</v>
      </c>
      <c r="F24" s="37">
        <f t="shared" ca="1" si="3"/>
        <v>0</v>
      </c>
      <c r="G24" s="37"/>
      <c r="H24" s="33" t="str">
        <f>+'R&amp;E EXPORT'!A23</f>
        <v>A -2501-000</v>
      </c>
      <c r="I24" s="34">
        <f>IFERROR(VLOOKUP($H24,'Gen F Rev'!$A:$M,15,FALSE),0)</f>
        <v>0</v>
      </c>
      <c r="J24" s="34">
        <f>IFERROR(VLOOKUP($H24,'Gen F Rev'!$A:$M,16,FALSE),0)</f>
        <v>0</v>
      </c>
      <c r="K24" s="42">
        <f>IFERROR(VLOOKUP($H24,'Gen F Rev'!$A:$M,17,FALSE),0)</f>
        <v>0</v>
      </c>
      <c r="L24" s="34">
        <f>IFERROR(VLOOKUP($H24,'Gen F Exp'!$A:$E,15,FALSE),0)</f>
        <v>0</v>
      </c>
      <c r="M24" s="34">
        <f>IFERROR(VLOOKUP($H24,'Gen F Exp'!$A:$E,16,FALSE),0)</f>
        <v>0</v>
      </c>
      <c r="N24" s="42">
        <f>IFERROR(VLOOKUP($H24,'Gen F Exp'!$A:$E,17,FALSE),0)</f>
        <v>0</v>
      </c>
      <c r="O24" s="34">
        <f>IFERROR(VLOOKUP($H24,'Water F Rev'!$A:$L,15,FALSE),0)</f>
        <v>0</v>
      </c>
      <c r="P24" s="34">
        <f>IFERROR(VLOOKUP($H24,'Water F Rev'!$A:$L,16,FALSE),0)</f>
        <v>0</v>
      </c>
      <c r="Q24" s="42">
        <f>IFERROR(VLOOKUP($H24,'Water F Rev'!$A:$L,17,FALSE),0)</f>
        <v>0</v>
      </c>
      <c r="R24" s="34">
        <f>IFERROR(VLOOKUP($H24,'Water F Exp'!$A:$K,15,FALSE),0)</f>
        <v>0</v>
      </c>
      <c r="S24" s="34">
        <f>IFERROR(VLOOKUP($H24,'Water F Exp'!$A:$K,16,FALSE),0)</f>
        <v>0</v>
      </c>
      <c r="T24" s="42">
        <f>IFERROR(VLOOKUP($H24,'Water F Exp'!$A:$K,17,FALSE),0)</f>
        <v>0</v>
      </c>
      <c r="U24" s="34">
        <f ca="1">IFERROR(VLOOKUP($H24,'Sewer F Rev'!$A:$E,15,FALSE),0)</f>
        <v>0</v>
      </c>
      <c r="V24" s="34">
        <f ca="1">IFERROR(VLOOKUP($H24,'Sewer F Rev'!$A:$E,16,FALSE),0)</f>
        <v>0</v>
      </c>
      <c r="W24" s="42">
        <f ca="1">IFERROR(VLOOKUP($H24,'Sewer F Rev'!$A:$E,17,FALSE),0)</f>
        <v>0</v>
      </c>
      <c r="X24" s="34">
        <f>IFERROR(VLOOKUP($H24,'Sewer F Exp'!$A:$B,15,FALSE),0)</f>
        <v>0</v>
      </c>
      <c r="Y24" s="34">
        <f>IFERROR(VLOOKUP($H24,'Sewer F Exp'!$A:$B,16,FALSE),0)</f>
        <v>0</v>
      </c>
      <c r="Z24" s="42">
        <f>IFERROR(VLOOKUP($H24,'Sewer F Exp'!$A:$B,17,FALSE),0)</f>
        <v>0</v>
      </c>
      <c r="AA24" s="34">
        <f>IFERROR(VLOOKUP($H24,'Refuse F Rev'!$A:$E,15,FALSE),0)</f>
        <v>0</v>
      </c>
      <c r="AB24" s="34">
        <f>IFERROR(VLOOKUP($H24,'Refuse F Rev'!$A:$E,16,FALSE),0)</f>
        <v>0</v>
      </c>
      <c r="AC24" s="42">
        <f>IFERROR(VLOOKUP($H24,'Refuse F Rev'!$A:$E,17,FALSE),0)</f>
        <v>0</v>
      </c>
      <c r="AD24" s="34">
        <f>IFERROR(VLOOKUP($H24,'Refuse F Exp'!$A:$E,15,FALSE),0)</f>
        <v>0</v>
      </c>
      <c r="AE24" s="34">
        <f>IFERROR(VLOOKUP($H24,'Refuse F Exp'!$A:$E,16,FALSE),0)</f>
        <v>0</v>
      </c>
      <c r="AF24" s="42">
        <f>IFERROR(VLOOKUP($H24,'Refuse F Exp'!$A:$E,17,FALSE),0)</f>
        <v>0</v>
      </c>
      <c r="AG24" s="34">
        <f>IFERROR(VLOOKUP($H24,#REF!,10,FALSE),0)</f>
        <v>0</v>
      </c>
      <c r="AH24" s="34">
        <f>IFERROR(VLOOKUP($H24,#REF!,11,FALSE),0)</f>
        <v>0</v>
      </c>
      <c r="AI24" s="42">
        <f>IFERROR(VLOOKUP($H24,#REF!,12,FALSE),0)</f>
        <v>0</v>
      </c>
      <c r="AJ24" s="34">
        <f>IFERROR(VLOOKUP($H24,#REF!,10,FALSE),0)</f>
        <v>0</v>
      </c>
      <c r="AK24" s="34">
        <f>IFERROR(VLOOKUP($H24,#REF!,11,FALSE),0)</f>
        <v>0</v>
      </c>
      <c r="AL24" s="42">
        <f>IFERROR(VLOOKUP($H24,#REF!,12,FALSE),0)</f>
        <v>0</v>
      </c>
      <c r="AM24" s="34">
        <f>IFERROR(VLOOKUP($H24,#REF!,10,FALSE),0)</f>
        <v>0</v>
      </c>
      <c r="AN24" s="34">
        <f>IFERROR(VLOOKUP($H24,#REF!,11,FALSE),0)</f>
        <v>0</v>
      </c>
      <c r="AO24" s="42">
        <f>IFERROR(VLOOKUP($H24,#REF!,12,FALSE),0)</f>
        <v>0</v>
      </c>
      <c r="AP24" s="34">
        <f>IFERROR(VLOOKUP($H24,#REF!,10,FALSE),0)</f>
        <v>0</v>
      </c>
      <c r="AQ24" s="34">
        <f>IFERROR(VLOOKUP($H24,#REF!,11,FALSE),0)</f>
        <v>0</v>
      </c>
      <c r="AR24" s="42">
        <f>IFERROR(VLOOKUP($H24,#REF!,12,FALSE),0)</f>
        <v>0</v>
      </c>
      <c r="AS24" s="34">
        <f>IFERROR(VLOOKUP($H24,#REF!,13,FALSE),0)</f>
        <v>0</v>
      </c>
      <c r="AT24" s="34">
        <f>IFERROR(VLOOKUP($H24,#REF!,14,FALSE),0)</f>
        <v>0</v>
      </c>
      <c r="AU24" s="42">
        <f>IFERROR(VLOOKUP($H24,#REF!,15,FALSE),0)</f>
        <v>0</v>
      </c>
      <c r="AV24" s="34">
        <f>IFERROR(VLOOKUP($H24,#REF!,15,FALSE),0)</f>
        <v>0</v>
      </c>
      <c r="AW24" s="34">
        <f>IFERROR(VLOOKUP($H24,#REF!,16,FALSE),0)</f>
        <v>0</v>
      </c>
      <c r="AX24" s="42">
        <f>IFERROR(VLOOKUP($H24,#REF!,17,FALSE),0)</f>
        <v>0</v>
      </c>
    </row>
    <row r="25" spans="1:50" x14ac:dyDescent="0.3">
      <c r="A25" s="33" t="str">
        <f t="shared" si="0"/>
        <v>A -2530-000</v>
      </c>
      <c r="B25" s="33" t="str">
        <f>+'R&amp;E EXPORT'!B24</f>
        <v>BINGO LICENSES</v>
      </c>
      <c r="C25" t="str">
        <f>IFERROR(VLOOKUP(A25,'MCSJ Export'!A:C,3,FALSE),"")</f>
        <v/>
      </c>
      <c r="D25" s="37">
        <f t="shared" ca="1" si="1"/>
        <v>0</v>
      </c>
      <c r="E25" s="37">
        <f t="shared" ca="1" si="2"/>
        <v>0</v>
      </c>
      <c r="F25" s="37">
        <f t="shared" ca="1" si="3"/>
        <v>0</v>
      </c>
      <c r="G25" s="37"/>
      <c r="H25" s="33" t="str">
        <f>+'R&amp;E EXPORT'!A24</f>
        <v>A -2530-000</v>
      </c>
      <c r="I25" s="34">
        <f>IFERROR(VLOOKUP($H25,'Gen F Rev'!$A:$M,15,FALSE),0)</f>
        <v>0</v>
      </c>
      <c r="J25" s="34">
        <f>IFERROR(VLOOKUP($H25,'Gen F Rev'!$A:$M,16,FALSE),0)</f>
        <v>0</v>
      </c>
      <c r="K25" s="42">
        <f>IFERROR(VLOOKUP($H25,'Gen F Rev'!$A:$M,17,FALSE),0)</f>
        <v>0</v>
      </c>
      <c r="L25" s="34">
        <f>IFERROR(VLOOKUP($H25,'Gen F Exp'!$A:$E,15,FALSE),0)</f>
        <v>0</v>
      </c>
      <c r="M25" s="34">
        <f>IFERROR(VLOOKUP($H25,'Gen F Exp'!$A:$E,16,FALSE),0)</f>
        <v>0</v>
      </c>
      <c r="N25" s="42">
        <f>IFERROR(VLOOKUP($H25,'Gen F Exp'!$A:$E,17,FALSE),0)</f>
        <v>0</v>
      </c>
      <c r="O25" s="34">
        <f>IFERROR(VLOOKUP($H25,'Water F Rev'!$A:$L,15,FALSE),0)</f>
        <v>0</v>
      </c>
      <c r="P25" s="34">
        <f>IFERROR(VLOOKUP($H25,'Water F Rev'!$A:$L,16,FALSE),0)</f>
        <v>0</v>
      </c>
      <c r="Q25" s="42">
        <f>IFERROR(VLOOKUP($H25,'Water F Rev'!$A:$L,17,FALSE),0)</f>
        <v>0</v>
      </c>
      <c r="R25" s="34">
        <f>IFERROR(VLOOKUP($H25,'Water F Exp'!$A:$K,15,FALSE),0)</f>
        <v>0</v>
      </c>
      <c r="S25" s="34">
        <f>IFERROR(VLOOKUP($H25,'Water F Exp'!$A:$K,16,FALSE),0)</f>
        <v>0</v>
      </c>
      <c r="T25" s="42">
        <f>IFERROR(VLOOKUP($H25,'Water F Exp'!$A:$K,17,FALSE),0)</f>
        <v>0</v>
      </c>
      <c r="U25" s="34">
        <f ca="1">IFERROR(VLOOKUP($H25,'Sewer F Rev'!$A:$E,15,FALSE),0)</f>
        <v>0</v>
      </c>
      <c r="V25" s="34">
        <f ca="1">IFERROR(VLOOKUP($H25,'Sewer F Rev'!$A:$E,16,FALSE),0)</f>
        <v>0</v>
      </c>
      <c r="W25" s="42">
        <f ca="1">IFERROR(VLOOKUP($H25,'Sewer F Rev'!$A:$E,17,FALSE),0)</f>
        <v>0</v>
      </c>
      <c r="X25" s="34">
        <f>IFERROR(VLOOKUP($H25,'Sewer F Exp'!$A:$B,15,FALSE),0)</f>
        <v>0</v>
      </c>
      <c r="Y25" s="34">
        <f>IFERROR(VLOOKUP($H25,'Sewer F Exp'!$A:$B,16,FALSE),0)</f>
        <v>0</v>
      </c>
      <c r="Z25" s="42">
        <f>IFERROR(VLOOKUP($H25,'Sewer F Exp'!$A:$B,17,FALSE),0)</f>
        <v>0</v>
      </c>
      <c r="AA25" s="34">
        <f>IFERROR(VLOOKUP($H25,'Refuse F Rev'!$A:$E,15,FALSE),0)</f>
        <v>0</v>
      </c>
      <c r="AB25" s="34">
        <f>IFERROR(VLOOKUP($H25,'Refuse F Rev'!$A:$E,16,FALSE),0)</f>
        <v>0</v>
      </c>
      <c r="AC25" s="42">
        <f>IFERROR(VLOOKUP($H25,'Refuse F Rev'!$A:$E,17,FALSE),0)</f>
        <v>0</v>
      </c>
      <c r="AD25" s="34">
        <f>IFERROR(VLOOKUP($H25,'Refuse F Exp'!$A:$E,15,FALSE),0)</f>
        <v>0</v>
      </c>
      <c r="AE25" s="34">
        <f>IFERROR(VLOOKUP($H25,'Refuse F Exp'!$A:$E,16,FALSE),0)</f>
        <v>0</v>
      </c>
      <c r="AF25" s="42">
        <f>IFERROR(VLOOKUP($H25,'Refuse F Exp'!$A:$E,17,FALSE),0)</f>
        <v>0</v>
      </c>
      <c r="AG25" s="34">
        <f>IFERROR(VLOOKUP($H25,#REF!,10,FALSE),0)</f>
        <v>0</v>
      </c>
      <c r="AH25" s="34">
        <f>IFERROR(VLOOKUP($H25,#REF!,11,FALSE),0)</f>
        <v>0</v>
      </c>
      <c r="AI25" s="42">
        <f>IFERROR(VLOOKUP($H25,#REF!,12,FALSE),0)</f>
        <v>0</v>
      </c>
      <c r="AJ25" s="34">
        <f>IFERROR(VLOOKUP($H25,#REF!,10,FALSE),0)</f>
        <v>0</v>
      </c>
      <c r="AK25" s="34">
        <f>IFERROR(VLOOKUP($H25,#REF!,11,FALSE),0)</f>
        <v>0</v>
      </c>
      <c r="AL25" s="42">
        <f>IFERROR(VLOOKUP($H25,#REF!,12,FALSE),0)</f>
        <v>0</v>
      </c>
      <c r="AM25" s="34">
        <f>IFERROR(VLOOKUP($H25,#REF!,10,FALSE),0)</f>
        <v>0</v>
      </c>
      <c r="AN25" s="34">
        <f>IFERROR(VLOOKUP($H25,#REF!,11,FALSE),0)</f>
        <v>0</v>
      </c>
      <c r="AO25" s="42">
        <f>IFERROR(VLOOKUP($H25,#REF!,12,FALSE),0)</f>
        <v>0</v>
      </c>
      <c r="AP25" s="34">
        <f>IFERROR(VLOOKUP($H25,#REF!,10,FALSE),0)</f>
        <v>0</v>
      </c>
      <c r="AQ25" s="34">
        <f>IFERROR(VLOOKUP($H25,#REF!,11,FALSE),0)</f>
        <v>0</v>
      </c>
      <c r="AR25" s="42">
        <f>IFERROR(VLOOKUP($H25,#REF!,12,FALSE),0)</f>
        <v>0</v>
      </c>
      <c r="AS25" s="34">
        <f>IFERROR(VLOOKUP($H25,#REF!,13,FALSE),0)</f>
        <v>0</v>
      </c>
      <c r="AT25" s="34">
        <f>IFERROR(VLOOKUP($H25,#REF!,14,FALSE),0)</f>
        <v>0</v>
      </c>
      <c r="AU25" s="42">
        <f>IFERROR(VLOOKUP($H25,#REF!,15,FALSE),0)</f>
        <v>0</v>
      </c>
      <c r="AV25" s="34">
        <f>IFERROR(VLOOKUP($H25,#REF!,15,FALSE),0)</f>
        <v>0</v>
      </c>
      <c r="AW25" s="34">
        <f>IFERROR(VLOOKUP($H25,#REF!,16,FALSE),0)</f>
        <v>0</v>
      </c>
      <c r="AX25" s="42">
        <f>IFERROR(VLOOKUP($H25,#REF!,17,FALSE),0)</f>
        <v>0</v>
      </c>
    </row>
    <row r="26" spans="1:50" x14ac:dyDescent="0.3">
      <c r="A26" s="33" t="str">
        <f t="shared" si="0"/>
        <v>A -2535-000</v>
      </c>
      <c r="B26" s="33" t="str">
        <f>+'R&amp;E EXPORT'!B25</f>
        <v>GAMES OF CHANCE LICENSES</v>
      </c>
      <c r="C26" t="str">
        <f>IFERROR(VLOOKUP(A26,'MCSJ Export'!A:C,3,FALSE),"")</f>
        <v/>
      </c>
      <c r="D26" s="37">
        <f t="shared" ca="1" si="1"/>
        <v>0</v>
      </c>
      <c r="E26" s="37">
        <f t="shared" ca="1" si="2"/>
        <v>0</v>
      </c>
      <c r="F26" s="37">
        <f t="shared" ca="1" si="3"/>
        <v>0</v>
      </c>
      <c r="G26" s="37"/>
      <c r="H26" s="33" t="str">
        <f>+'R&amp;E EXPORT'!A25</f>
        <v>A -2535-000</v>
      </c>
      <c r="I26" s="34">
        <f>IFERROR(VLOOKUP($H26,'Gen F Rev'!$A:$M,15,FALSE),0)</f>
        <v>0</v>
      </c>
      <c r="J26" s="34">
        <f>IFERROR(VLOOKUP($H26,'Gen F Rev'!$A:$M,16,FALSE),0)</f>
        <v>0</v>
      </c>
      <c r="K26" s="42">
        <f>IFERROR(VLOOKUP($H26,'Gen F Rev'!$A:$M,17,FALSE),0)</f>
        <v>0</v>
      </c>
      <c r="L26" s="34">
        <f>IFERROR(VLOOKUP($H26,'Gen F Exp'!$A:$E,15,FALSE),0)</f>
        <v>0</v>
      </c>
      <c r="M26" s="34">
        <f>IFERROR(VLOOKUP($H26,'Gen F Exp'!$A:$E,16,FALSE),0)</f>
        <v>0</v>
      </c>
      <c r="N26" s="42">
        <f>IFERROR(VLOOKUP($H26,'Gen F Exp'!$A:$E,17,FALSE),0)</f>
        <v>0</v>
      </c>
      <c r="O26" s="34">
        <f>IFERROR(VLOOKUP($H26,'Water F Rev'!$A:$L,15,FALSE),0)</f>
        <v>0</v>
      </c>
      <c r="P26" s="34">
        <f>IFERROR(VLOOKUP($H26,'Water F Rev'!$A:$L,16,FALSE),0)</f>
        <v>0</v>
      </c>
      <c r="Q26" s="42">
        <f>IFERROR(VLOOKUP($H26,'Water F Rev'!$A:$L,17,FALSE),0)</f>
        <v>0</v>
      </c>
      <c r="R26" s="34">
        <f>IFERROR(VLOOKUP($H26,'Water F Exp'!$A:$K,15,FALSE),0)</f>
        <v>0</v>
      </c>
      <c r="S26" s="34">
        <f>IFERROR(VLOOKUP($H26,'Water F Exp'!$A:$K,16,FALSE),0)</f>
        <v>0</v>
      </c>
      <c r="T26" s="42">
        <f>IFERROR(VLOOKUP($H26,'Water F Exp'!$A:$K,17,FALSE),0)</f>
        <v>0</v>
      </c>
      <c r="U26" s="34">
        <f ca="1">IFERROR(VLOOKUP($H26,'Sewer F Rev'!$A:$E,15,FALSE),0)</f>
        <v>0</v>
      </c>
      <c r="V26" s="34">
        <f ca="1">IFERROR(VLOOKUP($H26,'Sewer F Rev'!$A:$E,16,FALSE),0)</f>
        <v>0</v>
      </c>
      <c r="W26" s="42">
        <f ca="1">IFERROR(VLOOKUP($H26,'Sewer F Rev'!$A:$E,17,FALSE),0)</f>
        <v>0</v>
      </c>
      <c r="X26" s="34">
        <f>IFERROR(VLOOKUP($H26,'Sewer F Exp'!$A:$B,15,FALSE),0)</f>
        <v>0</v>
      </c>
      <c r="Y26" s="34">
        <f>IFERROR(VLOOKUP($H26,'Sewer F Exp'!$A:$B,16,FALSE),0)</f>
        <v>0</v>
      </c>
      <c r="Z26" s="42">
        <f>IFERROR(VLOOKUP($H26,'Sewer F Exp'!$A:$B,17,FALSE),0)</f>
        <v>0</v>
      </c>
      <c r="AA26" s="34">
        <f>IFERROR(VLOOKUP($H26,'Refuse F Rev'!$A:$E,15,FALSE),0)</f>
        <v>0</v>
      </c>
      <c r="AB26" s="34">
        <f>IFERROR(VLOOKUP($H26,'Refuse F Rev'!$A:$E,16,FALSE),0)</f>
        <v>0</v>
      </c>
      <c r="AC26" s="42">
        <f>IFERROR(VLOOKUP($H26,'Refuse F Rev'!$A:$E,17,FALSE),0)</f>
        <v>0</v>
      </c>
      <c r="AD26" s="34">
        <f>IFERROR(VLOOKUP($H26,'Refuse F Exp'!$A:$E,15,FALSE),0)</f>
        <v>0</v>
      </c>
      <c r="AE26" s="34">
        <f>IFERROR(VLOOKUP($H26,'Refuse F Exp'!$A:$E,16,FALSE),0)</f>
        <v>0</v>
      </c>
      <c r="AF26" s="42">
        <f>IFERROR(VLOOKUP($H26,'Refuse F Exp'!$A:$E,17,FALSE),0)</f>
        <v>0</v>
      </c>
      <c r="AG26" s="34">
        <f>IFERROR(VLOOKUP($H26,#REF!,10,FALSE),0)</f>
        <v>0</v>
      </c>
      <c r="AH26" s="34">
        <f>IFERROR(VLOOKUP($H26,#REF!,11,FALSE),0)</f>
        <v>0</v>
      </c>
      <c r="AI26" s="42">
        <f>IFERROR(VLOOKUP($H26,#REF!,12,FALSE),0)</f>
        <v>0</v>
      </c>
      <c r="AJ26" s="34">
        <f>IFERROR(VLOOKUP($H26,#REF!,10,FALSE),0)</f>
        <v>0</v>
      </c>
      <c r="AK26" s="34">
        <f>IFERROR(VLOOKUP($H26,#REF!,11,FALSE),0)</f>
        <v>0</v>
      </c>
      <c r="AL26" s="42">
        <f>IFERROR(VLOOKUP($H26,#REF!,12,FALSE),0)</f>
        <v>0</v>
      </c>
      <c r="AM26" s="34">
        <f>IFERROR(VLOOKUP($H26,#REF!,10,FALSE),0)</f>
        <v>0</v>
      </c>
      <c r="AN26" s="34">
        <f>IFERROR(VLOOKUP($H26,#REF!,11,FALSE),0)</f>
        <v>0</v>
      </c>
      <c r="AO26" s="42">
        <f>IFERROR(VLOOKUP($H26,#REF!,12,FALSE),0)</f>
        <v>0</v>
      </c>
      <c r="AP26" s="34">
        <f>IFERROR(VLOOKUP($H26,#REF!,10,FALSE),0)</f>
        <v>0</v>
      </c>
      <c r="AQ26" s="34">
        <f>IFERROR(VLOOKUP($H26,#REF!,11,FALSE),0)</f>
        <v>0</v>
      </c>
      <c r="AR26" s="42">
        <f>IFERROR(VLOOKUP($H26,#REF!,12,FALSE),0)</f>
        <v>0</v>
      </c>
      <c r="AS26" s="34">
        <f>IFERROR(VLOOKUP($H26,#REF!,13,FALSE),0)</f>
        <v>0</v>
      </c>
      <c r="AT26" s="34">
        <f>IFERROR(VLOOKUP($H26,#REF!,14,FALSE),0)</f>
        <v>0</v>
      </c>
      <c r="AU26" s="42">
        <f>IFERROR(VLOOKUP($H26,#REF!,15,FALSE),0)</f>
        <v>0</v>
      </c>
      <c r="AV26" s="34">
        <f>IFERROR(VLOOKUP($H26,#REF!,15,FALSE),0)</f>
        <v>0</v>
      </c>
      <c r="AW26" s="34">
        <f>IFERROR(VLOOKUP($H26,#REF!,16,FALSE),0)</f>
        <v>0</v>
      </c>
      <c r="AX26" s="42">
        <f>IFERROR(VLOOKUP($H26,#REF!,17,FALSE),0)</f>
        <v>0</v>
      </c>
    </row>
    <row r="27" spans="1:50" x14ac:dyDescent="0.3">
      <c r="A27" s="33" t="str">
        <f t="shared" si="0"/>
        <v>A -2540-000</v>
      </c>
      <c r="B27" s="33" t="str">
        <f>+'R&amp;E EXPORT'!B26</f>
        <v>BINGO FEES</v>
      </c>
      <c r="C27" t="str">
        <f>IFERROR(VLOOKUP(A27,'MCSJ Export'!A:C,3,FALSE),"")</f>
        <v/>
      </c>
      <c r="D27" s="37">
        <f t="shared" ca="1" si="1"/>
        <v>0</v>
      </c>
      <c r="E27" s="37">
        <f t="shared" ca="1" si="2"/>
        <v>0</v>
      </c>
      <c r="F27" s="37">
        <f t="shared" ca="1" si="3"/>
        <v>0</v>
      </c>
      <c r="G27" s="37"/>
      <c r="H27" s="33" t="str">
        <f>+'R&amp;E EXPORT'!A26</f>
        <v>A -2540-000</v>
      </c>
      <c r="I27" s="34">
        <f>IFERROR(VLOOKUP($H27,'Gen F Rev'!$A:$M,15,FALSE),0)</f>
        <v>0</v>
      </c>
      <c r="J27" s="34">
        <f>IFERROR(VLOOKUP($H27,'Gen F Rev'!$A:$M,16,FALSE),0)</f>
        <v>0</v>
      </c>
      <c r="K27" s="42">
        <f>IFERROR(VLOOKUP($H27,'Gen F Rev'!$A:$M,17,FALSE),0)</f>
        <v>0</v>
      </c>
      <c r="L27" s="34">
        <f>IFERROR(VLOOKUP($H27,'Gen F Exp'!$A:$E,15,FALSE),0)</f>
        <v>0</v>
      </c>
      <c r="M27" s="34">
        <f>IFERROR(VLOOKUP($H27,'Gen F Exp'!$A:$E,16,FALSE),0)</f>
        <v>0</v>
      </c>
      <c r="N27" s="42">
        <f>IFERROR(VLOOKUP($H27,'Gen F Exp'!$A:$E,17,FALSE),0)</f>
        <v>0</v>
      </c>
      <c r="O27" s="34">
        <f>IFERROR(VLOOKUP($H27,'Water F Rev'!$A:$L,15,FALSE),0)</f>
        <v>0</v>
      </c>
      <c r="P27" s="34">
        <f>IFERROR(VLOOKUP($H27,'Water F Rev'!$A:$L,16,FALSE),0)</f>
        <v>0</v>
      </c>
      <c r="Q27" s="42">
        <f>IFERROR(VLOOKUP($H27,'Water F Rev'!$A:$L,17,FALSE),0)</f>
        <v>0</v>
      </c>
      <c r="R27" s="34">
        <f>IFERROR(VLOOKUP($H27,'Water F Exp'!$A:$K,15,FALSE),0)</f>
        <v>0</v>
      </c>
      <c r="S27" s="34">
        <f>IFERROR(VLOOKUP($H27,'Water F Exp'!$A:$K,16,FALSE),0)</f>
        <v>0</v>
      </c>
      <c r="T27" s="42">
        <f>IFERROR(VLOOKUP($H27,'Water F Exp'!$A:$K,17,FALSE),0)</f>
        <v>0</v>
      </c>
      <c r="U27" s="34">
        <f ca="1">IFERROR(VLOOKUP($H27,'Sewer F Rev'!$A:$E,15,FALSE),0)</f>
        <v>0</v>
      </c>
      <c r="V27" s="34">
        <f ca="1">IFERROR(VLOOKUP($H27,'Sewer F Rev'!$A:$E,16,FALSE),0)</f>
        <v>0</v>
      </c>
      <c r="W27" s="42">
        <f ca="1">IFERROR(VLOOKUP($H27,'Sewer F Rev'!$A:$E,17,FALSE),0)</f>
        <v>0</v>
      </c>
      <c r="X27" s="34">
        <f>IFERROR(VLOOKUP($H27,'Sewer F Exp'!$A:$B,15,FALSE),0)</f>
        <v>0</v>
      </c>
      <c r="Y27" s="34">
        <f>IFERROR(VLOOKUP($H27,'Sewer F Exp'!$A:$B,16,FALSE),0)</f>
        <v>0</v>
      </c>
      <c r="Z27" s="42">
        <f>IFERROR(VLOOKUP($H27,'Sewer F Exp'!$A:$B,17,FALSE),0)</f>
        <v>0</v>
      </c>
      <c r="AA27" s="34">
        <f>IFERROR(VLOOKUP($H27,'Refuse F Rev'!$A:$E,15,FALSE),0)</f>
        <v>0</v>
      </c>
      <c r="AB27" s="34">
        <f>IFERROR(VLOOKUP($H27,'Refuse F Rev'!$A:$E,16,FALSE),0)</f>
        <v>0</v>
      </c>
      <c r="AC27" s="42">
        <f>IFERROR(VLOOKUP($H27,'Refuse F Rev'!$A:$E,17,FALSE),0)</f>
        <v>0</v>
      </c>
      <c r="AD27" s="34">
        <f>IFERROR(VLOOKUP($H27,'Refuse F Exp'!$A:$E,15,FALSE),0)</f>
        <v>0</v>
      </c>
      <c r="AE27" s="34">
        <f>IFERROR(VLOOKUP($H27,'Refuse F Exp'!$A:$E,16,FALSE),0)</f>
        <v>0</v>
      </c>
      <c r="AF27" s="42">
        <f>IFERROR(VLOOKUP($H27,'Refuse F Exp'!$A:$E,17,FALSE),0)</f>
        <v>0</v>
      </c>
      <c r="AG27" s="34">
        <f>IFERROR(VLOOKUP($H27,#REF!,10,FALSE),0)</f>
        <v>0</v>
      </c>
      <c r="AH27" s="34">
        <f>IFERROR(VLOOKUP($H27,#REF!,11,FALSE),0)</f>
        <v>0</v>
      </c>
      <c r="AI27" s="42">
        <f>IFERROR(VLOOKUP($H27,#REF!,12,FALSE),0)</f>
        <v>0</v>
      </c>
      <c r="AJ27" s="34">
        <f>IFERROR(VLOOKUP($H27,#REF!,10,FALSE),0)</f>
        <v>0</v>
      </c>
      <c r="AK27" s="34">
        <f>IFERROR(VLOOKUP($H27,#REF!,11,FALSE),0)</f>
        <v>0</v>
      </c>
      <c r="AL27" s="42">
        <f>IFERROR(VLOOKUP($H27,#REF!,12,FALSE),0)</f>
        <v>0</v>
      </c>
      <c r="AM27" s="34">
        <f>IFERROR(VLOOKUP($H27,#REF!,10,FALSE),0)</f>
        <v>0</v>
      </c>
      <c r="AN27" s="34">
        <f>IFERROR(VLOOKUP($H27,#REF!,11,FALSE),0)</f>
        <v>0</v>
      </c>
      <c r="AO27" s="42">
        <f>IFERROR(VLOOKUP($H27,#REF!,12,FALSE),0)</f>
        <v>0</v>
      </c>
      <c r="AP27" s="34">
        <f>IFERROR(VLOOKUP($H27,#REF!,10,FALSE),0)</f>
        <v>0</v>
      </c>
      <c r="AQ27" s="34">
        <f>IFERROR(VLOOKUP($H27,#REF!,11,FALSE),0)</f>
        <v>0</v>
      </c>
      <c r="AR27" s="42">
        <f>IFERROR(VLOOKUP($H27,#REF!,12,FALSE),0)</f>
        <v>0</v>
      </c>
      <c r="AS27" s="34">
        <f>IFERROR(VLOOKUP($H27,#REF!,13,FALSE),0)</f>
        <v>0</v>
      </c>
      <c r="AT27" s="34">
        <f>IFERROR(VLOOKUP($H27,#REF!,14,FALSE),0)</f>
        <v>0</v>
      </c>
      <c r="AU27" s="42">
        <f>IFERROR(VLOOKUP($H27,#REF!,15,FALSE),0)</f>
        <v>0</v>
      </c>
      <c r="AV27" s="34">
        <f>IFERROR(VLOOKUP($H27,#REF!,15,FALSE),0)</f>
        <v>0</v>
      </c>
      <c r="AW27" s="34">
        <f>IFERROR(VLOOKUP($H27,#REF!,16,FALSE),0)</f>
        <v>0</v>
      </c>
      <c r="AX27" s="42">
        <f>IFERROR(VLOOKUP($H27,#REF!,17,FALSE),0)</f>
        <v>0</v>
      </c>
    </row>
    <row r="28" spans="1:50" x14ac:dyDescent="0.3">
      <c r="A28" s="33" t="str">
        <f t="shared" si="0"/>
        <v>A -2545-000</v>
      </c>
      <c r="B28" s="33" t="str">
        <f>+'R&amp;E EXPORT'!B27</f>
        <v>GAMES OF CHANCE FEES</v>
      </c>
      <c r="C28" t="str">
        <f>IFERROR(VLOOKUP(A28,'MCSJ Export'!A:C,3,FALSE),"")</f>
        <v/>
      </c>
      <c r="D28" s="37">
        <f t="shared" ca="1" si="1"/>
        <v>0</v>
      </c>
      <c r="E28" s="37">
        <f t="shared" ca="1" si="2"/>
        <v>0</v>
      </c>
      <c r="F28" s="37">
        <f t="shared" ca="1" si="3"/>
        <v>0</v>
      </c>
      <c r="G28" s="37"/>
      <c r="H28" s="33" t="str">
        <f>+'R&amp;E EXPORT'!A27</f>
        <v>A -2545-000</v>
      </c>
      <c r="I28" s="34">
        <f>IFERROR(VLOOKUP($H28,'Gen F Rev'!$A:$M,15,FALSE),0)</f>
        <v>0</v>
      </c>
      <c r="J28" s="34">
        <f>IFERROR(VLOOKUP($H28,'Gen F Rev'!$A:$M,16,FALSE),0)</f>
        <v>0</v>
      </c>
      <c r="K28" s="42">
        <f>IFERROR(VLOOKUP($H28,'Gen F Rev'!$A:$M,17,FALSE),0)</f>
        <v>0</v>
      </c>
      <c r="L28" s="34">
        <f>IFERROR(VLOOKUP($H28,'Gen F Exp'!$A:$E,15,FALSE),0)</f>
        <v>0</v>
      </c>
      <c r="M28" s="34">
        <f>IFERROR(VLOOKUP($H28,'Gen F Exp'!$A:$E,16,FALSE),0)</f>
        <v>0</v>
      </c>
      <c r="N28" s="42">
        <f>IFERROR(VLOOKUP($H28,'Gen F Exp'!$A:$E,17,FALSE),0)</f>
        <v>0</v>
      </c>
      <c r="O28" s="34">
        <f>IFERROR(VLOOKUP($H28,'Water F Rev'!$A:$L,15,FALSE),0)</f>
        <v>0</v>
      </c>
      <c r="P28" s="34">
        <f>IFERROR(VLOOKUP($H28,'Water F Rev'!$A:$L,16,FALSE),0)</f>
        <v>0</v>
      </c>
      <c r="Q28" s="42">
        <f>IFERROR(VLOOKUP($H28,'Water F Rev'!$A:$L,17,FALSE),0)</f>
        <v>0</v>
      </c>
      <c r="R28" s="34">
        <f>IFERROR(VLOOKUP($H28,'Water F Exp'!$A:$K,15,FALSE),0)</f>
        <v>0</v>
      </c>
      <c r="S28" s="34">
        <f>IFERROR(VLOOKUP($H28,'Water F Exp'!$A:$K,16,FALSE),0)</f>
        <v>0</v>
      </c>
      <c r="T28" s="42">
        <f>IFERROR(VLOOKUP($H28,'Water F Exp'!$A:$K,17,FALSE),0)</f>
        <v>0</v>
      </c>
      <c r="U28" s="34">
        <f ca="1">IFERROR(VLOOKUP($H28,'Sewer F Rev'!$A:$E,15,FALSE),0)</f>
        <v>0</v>
      </c>
      <c r="V28" s="34">
        <f ca="1">IFERROR(VLOOKUP($H28,'Sewer F Rev'!$A:$E,16,FALSE),0)</f>
        <v>0</v>
      </c>
      <c r="W28" s="42">
        <f ca="1">IFERROR(VLOOKUP($H28,'Sewer F Rev'!$A:$E,17,FALSE),0)</f>
        <v>0</v>
      </c>
      <c r="X28" s="34">
        <f>IFERROR(VLOOKUP($H28,'Sewer F Exp'!$A:$B,15,FALSE),0)</f>
        <v>0</v>
      </c>
      <c r="Y28" s="34">
        <f>IFERROR(VLOOKUP($H28,'Sewer F Exp'!$A:$B,16,FALSE),0)</f>
        <v>0</v>
      </c>
      <c r="Z28" s="42">
        <f>IFERROR(VLOOKUP($H28,'Sewer F Exp'!$A:$B,17,FALSE),0)</f>
        <v>0</v>
      </c>
      <c r="AA28" s="34">
        <f>IFERROR(VLOOKUP($H28,'Refuse F Rev'!$A:$E,15,FALSE),0)</f>
        <v>0</v>
      </c>
      <c r="AB28" s="34">
        <f>IFERROR(VLOOKUP($H28,'Refuse F Rev'!$A:$E,16,FALSE),0)</f>
        <v>0</v>
      </c>
      <c r="AC28" s="42">
        <f>IFERROR(VLOOKUP($H28,'Refuse F Rev'!$A:$E,17,FALSE),0)</f>
        <v>0</v>
      </c>
      <c r="AD28" s="34">
        <f>IFERROR(VLOOKUP($H28,'Refuse F Exp'!$A:$E,15,FALSE),0)</f>
        <v>0</v>
      </c>
      <c r="AE28" s="34">
        <f>IFERROR(VLOOKUP($H28,'Refuse F Exp'!$A:$E,16,FALSE),0)</f>
        <v>0</v>
      </c>
      <c r="AF28" s="42">
        <f>IFERROR(VLOOKUP($H28,'Refuse F Exp'!$A:$E,17,FALSE),0)</f>
        <v>0</v>
      </c>
      <c r="AG28" s="34">
        <f>IFERROR(VLOOKUP($H28,#REF!,10,FALSE),0)</f>
        <v>0</v>
      </c>
      <c r="AH28" s="34">
        <f>IFERROR(VLOOKUP($H28,#REF!,11,FALSE),0)</f>
        <v>0</v>
      </c>
      <c r="AI28" s="42">
        <f>IFERROR(VLOOKUP($H28,#REF!,12,FALSE),0)</f>
        <v>0</v>
      </c>
      <c r="AJ28" s="34">
        <f>IFERROR(VLOOKUP($H28,#REF!,10,FALSE),0)</f>
        <v>0</v>
      </c>
      <c r="AK28" s="34">
        <f>IFERROR(VLOOKUP($H28,#REF!,11,FALSE),0)</f>
        <v>0</v>
      </c>
      <c r="AL28" s="42">
        <f>IFERROR(VLOOKUP($H28,#REF!,12,FALSE),0)</f>
        <v>0</v>
      </c>
      <c r="AM28" s="34">
        <f>IFERROR(VLOOKUP($H28,#REF!,10,FALSE),0)</f>
        <v>0</v>
      </c>
      <c r="AN28" s="34">
        <f>IFERROR(VLOOKUP($H28,#REF!,11,FALSE),0)</f>
        <v>0</v>
      </c>
      <c r="AO28" s="42">
        <f>IFERROR(VLOOKUP($H28,#REF!,12,FALSE),0)</f>
        <v>0</v>
      </c>
      <c r="AP28" s="34">
        <f>IFERROR(VLOOKUP($H28,#REF!,10,FALSE),0)</f>
        <v>0</v>
      </c>
      <c r="AQ28" s="34">
        <f>IFERROR(VLOOKUP($H28,#REF!,11,FALSE),0)</f>
        <v>0</v>
      </c>
      <c r="AR28" s="42">
        <f>IFERROR(VLOOKUP($H28,#REF!,12,FALSE),0)</f>
        <v>0</v>
      </c>
      <c r="AS28" s="34">
        <f>IFERROR(VLOOKUP($H28,#REF!,13,FALSE),0)</f>
        <v>0</v>
      </c>
      <c r="AT28" s="34">
        <f>IFERROR(VLOOKUP($H28,#REF!,14,FALSE),0)</f>
        <v>0</v>
      </c>
      <c r="AU28" s="42">
        <f>IFERROR(VLOOKUP($H28,#REF!,15,FALSE),0)</f>
        <v>0</v>
      </c>
      <c r="AV28" s="34">
        <f>IFERROR(VLOOKUP($H28,#REF!,15,FALSE),0)</f>
        <v>0</v>
      </c>
      <c r="AW28" s="34">
        <f>IFERROR(VLOOKUP($H28,#REF!,16,FALSE),0)</f>
        <v>0</v>
      </c>
      <c r="AX28" s="42">
        <f>IFERROR(VLOOKUP($H28,#REF!,17,FALSE),0)</f>
        <v>0</v>
      </c>
    </row>
    <row r="29" spans="1:50" x14ac:dyDescent="0.3">
      <c r="A29" s="33" t="str">
        <f t="shared" si="0"/>
        <v>A -2590-000</v>
      </c>
      <c r="B29" s="33" t="str">
        <f>+'R&amp;E EXPORT'!B28</f>
        <v>PERMITS OTHER</v>
      </c>
      <c r="C29" t="str">
        <f>IFERROR(VLOOKUP(A29,'MCSJ Export'!A:C,3,FALSE),"")</f>
        <v/>
      </c>
      <c r="D29" s="37">
        <f t="shared" ca="1" si="1"/>
        <v>0</v>
      </c>
      <c r="E29" s="37">
        <f t="shared" ca="1" si="2"/>
        <v>0</v>
      </c>
      <c r="F29" s="37">
        <f t="shared" ca="1" si="3"/>
        <v>0</v>
      </c>
      <c r="G29" s="37"/>
      <c r="H29" s="33" t="str">
        <f>+'R&amp;E EXPORT'!A28</f>
        <v>A -2590-000</v>
      </c>
      <c r="I29" s="34">
        <f>IFERROR(VLOOKUP($H29,'Gen F Rev'!$A:$M,15,FALSE),0)</f>
        <v>0</v>
      </c>
      <c r="J29" s="34">
        <f>IFERROR(VLOOKUP($H29,'Gen F Rev'!$A:$M,16,FALSE),0)</f>
        <v>0</v>
      </c>
      <c r="K29" s="42">
        <f>IFERROR(VLOOKUP($H29,'Gen F Rev'!$A:$M,17,FALSE),0)</f>
        <v>0</v>
      </c>
      <c r="L29" s="34">
        <f>IFERROR(VLOOKUP($H29,'Gen F Exp'!$A:$E,15,FALSE),0)</f>
        <v>0</v>
      </c>
      <c r="M29" s="34">
        <f>IFERROR(VLOOKUP($H29,'Gen F Exp'!$A:$E,16,FALSE),0)</f>
        <v>0</v>
      </c>
      <c r="N29" s="42">
        <f>IFERROR(VLOOKUP($H29,'Gen F Exp'!$A:$E,17,FALSE),0)</f>
        <v>0</v>
      </c>
      <c r="O29" s="34">
        <f>IFERROR(VLOOKUP($H29,'Water F Rev'!$A:$L,15,FALSE),0)</f>
        <v>0</v>
      </c>
      <c r="P29" s="34">
        <f>IFERROR(VLOOKUP($H29,'Water F Rev'!$A:$L,16,FALSE),0)</f>
        <v>0</v>
      </c>
      <c r="Q29" s="42">
        <f>IFERROR(VLOOKUP($H29,'Water F Rev'!$A:$L,17,FALSE),0)</f>
        <v>0</v>
      </c>
      <c r="R29" s="34">
        <f>IFERROR(VLOOKUP($H29,'Water F Exp'!$A:$K,15,FALSE),0)</f>
        <v>0</v>
      </c>
      <c r="S29" s="34">
        <f>IFERROR(VLOOKUP($H29,'Water F Exp'!$A:$K,16,FALSE),0)</f>
        <v>0</v>
      </c>
      <c r="T29" s="42">
        <f>IFERROR(VLOOKUP($H29,'Water F Exp'!$A:$K,17,FALSE),0)</f>
        <v>0</v>
      </c>
      <c r="U29" s="34">
        <f ca="1">IFERROR(VLOOKUP($H29,'Sewer F Rev'!$A:$E,15,FALSE),0)</f>
        <v>0</v>
      </c>
      <c r="V29" s="34">
        <f ca="1">IFERROR(VLOOKUP($H29,'Sewer F Rev'!$A:$E,16,FALSE),0)</f>
        <v>0</v>
      </c>
      <c r="W29" s="42">
        <f ca="1">IFERROR(VLOOKUP($H29,'Sewer F Rev'!$A:$E,17,FALSE),0)</f>
        <v>0</v>
      </c>
      <c r="X29" s="34">
        <f>IFERROR(VLOOKUP($H29,'Sewer F Exp'!$A:$B,15,FALSE),0)</f>
        <v>0</v>
      </c>
      <c r="Y29" s="34">
        <f>IFERROR(VLOOKUP($H29,'Sewer F Exp'!$A:$B,16,FALSE),0)</f>
        <v>0</v>
      </c>
      <c r="Z29" s="42">
        <f>IFERROR(VLOOKUP($H29,'Sewer F Exp'!$A:$B,17,FALSE),0)</f>
        <v>0</v>
      </c>
      <c r="AA29" s="34">
        <f>IFERROR(VLOOKUP($H29,'Refuse F Rev'!$A:$E,15,FALSE),0)</f>
        <v>0</v>
      </c>
      <c r="AB29" s="34">
        <f>IFERROR(VLOOKUP($H29,'Refuse F Rev'!$A:$E,16,FALSE),0)</f>
        <v>0</v>
      </c>
      <c r="AC29" s="42">
        <f>IFERROR(VLOOKUP($H29,'Refuse F Rev'!$A:$E,17,FALSE),0)</f>
        <v>0</v>
      </c>
      <c r="AD29" s="34">
        <f>IFERROR(VLOOKUP($H29,'Refuse F Exp'!$A:$E,15,FALSE),0)</f>
        <v>0</v>
      </c>
      <c r="AE29" s="34">
        <f>IFERROR(VLOOKUP($H29,'Refuse F Exp'!$A:$E,16,FALSE),0)</f>
        <v>0</v>
      </c>
      <c r="AF29" s="42">
        <f>IFERROR(VLOOKUP($H29,'Refuse F Exp'!$A:$E,17,FALSE),0)</f>
        <v>0</v>
      </c>
      <c r="AG29" s="34">
        <f>IFERROR(VLOOKUP($H29,#REF!,10,FALSE),0)</f>
        <v>0</v>
      </c>
      <c r="AH29" s="34">
        <f>IFERROR(VLOOKUP($H29,#REF!,11,FALSE),0)</f>
        <v>0</v>
      </c>
      <c r="AI29" s="42">
        <f>IFERROR(VLOOKUP($H29,#REF!,12,FALSE),0)</f>
        <v>0</v>
      </c>
      <c r="AJ29" s="34">
        <f>IFERROR(VLOOKUP($H29,#REF!,10,FALSE),0)</f>
        <v>0</v>
      </c>
      <c r="AK29" s="34">
        <f>IFERROR(VLOOKUP($H29,#REF!,11,FALSE),0)</f>
        <v>0</v>
      </c>
      <c r="AL29" s="42">
        <f>IFERROR(VLOOKUP($H29,#REF!,12,FALSE),0)</f>
        <v>0</v>
      </c>
      <c r="AM29" s="34">
        <f>IFERROR(VLOOKUP($H29,#REF!,10,FALSE),0)</f>
        <v>0</v>
      </c>
      <c r="AN29" s="34">
        <f>IFERROR(VLOOKUP($H29,#REF!,11,FALSE),0)</f>
        <v>0</v>
      </c>
      <c r="AO29" s="42">
        <f>IFERROR(VLOOKUP($H29,#REF!,12,FALSE),0)</f>
        <v>0</v>
      </c>
      <c r="AP29" s="34">
        <f>IFERROR(VLOOKUP($H29,#REF!,10,FALSE),0)</f>
        <v>0</v>
      </c>
      <c r="AQ29" s="34">
        <f>IFERROR(VLOOKUP($H29,#REF!,11,FALSE),0)</f>
        <v>0</v>
      </c>
      <c r="AR29" s="42">
        <f>IFERROR(VLOOKUP($H29,#REF!,12,FALSE),0)</f>
        <v>0</v>
      </c>
      <c r="AS29" s="34">
        <f>IFERROR(VLOOKUP($H29,#REF!,13,FALSE),0)</f>
        <v>0</v>
      </c>
      <c r="AT29" s="34">
        <f>IFERROR(VLOOKUP($H29,#REF!,14,FALSE),0)</f>
        <v>0</v>
      </c>
      <c r="AU29" s="42">
        <f>IFERROR(VLOOKUP($H29,#REF!,15,FALSE),0)</f>
        <v>0</v>
      </c>
      <c r="AV29" s="34">
        <f>IFERROR(VLOOKUP($H29,#REF!,15,FALSE),0)</f>
        <v>0</v>
      </c>
      <c r="AW29" s="34">
        <f>IFERROR(VLOOKUP($H29,#REF!,16,FALSE),0)</f>
        <v>0</v>
      </c>
      <c r="AX29" s="42">
        <f>IFERROR(VLOOKUP($H29,#REF!,17,FALSE),0)</f>
        <v>0</v>
      </c>
    </row>
    <row r="30" spans="1:50" x14ac:dyDescent="0.3">
      <c r="A30" s="33" t="str">
        <f t="shared" si="0"/>
        <v>A -2600-000</v>
      </c>
      <c r="B30" s="33" t="str">
        <f>+'R&amp;E EXPORT'!B29</f>
        <v>CODE VIOLATIONS &amp; FEES</v>
      </c>
      <c r="C30" t="str">
        <f>IFERROR(VLOOKUP(A30,'MCSJ Export'!A:C,3,FALSE),"")</f>
        <v/>
      </c>
      <c r="D30" s="37">
        <f t="shared" ca="1" si="1"/>
        <v>0</v>
      </c>
      <c r="E30" s="37">
        <f t="shared" ca="1" si="2"/>
        <v>0</v>
      </c>
      <c r="F30" s="37">
        <f t="shared" ca="1" si="3"/>
        <v>0</v>
      </c>
      <c r="G30" s="37"/>
      <c r="H30" s="33" t="str">
        <f>+'R&amp;E EXPORT'!A29</f>
        <v>A -2600-000</v>
      </c>
      <c r="I30" s="34">
        <f>IFERROR(VLOOKUP($H30,'Gen F Rev'!$A:$M,15,FALSE),0)</f>
        <v>0</v>
      </c>
      <c r="J30" s="34">
        <f>IFERROR(VLOOKUP($H30,'Gen F Rev'!$A:$M,16,FALSE),0)</f>
        <v>0</v>
      </c>
      <c r="K30" s="42">
        <f>IFERROR(VLOOKUP($H30,'Gen F Rev'!$A:$M,17,FALSE),0)</f>
        <v>0</v>
      </c>
      <c r="L30" s="34">
        <f>IFERROR(VLOOKUP($H30,'Gen F Exp'!$A:$E,15,FALSE),0)</f>
        <v>0</v>
      </c>
      <c r="M30" s="34">
        <f>IFERROR(VLOOKUP($H30,'Gen F Exp'!$A:$E,16,FALSE),0)</f>
        <v>0</v>
      </c>
      <c r="N30" s="42">
        <f>IFERROR(VLOOKUP($H30,'Gen F Exp'!$A:$E,17,FALSE),0)</f>
        <v>0</v>
      </c>
      <c r="O30" s="34">
        <f>IFERROR(VLOOKUP($H30,'Water F Rev'!$A:$L,15,FALSE),0)</f>
        <v>0</v>
      </c>
      <c r="P30" s="34">
        <f>IFERROR(VLOOKUP($H30,'Water F Rev'!$A:$L,16,FALSE),0)</f>
        <v>0</v>
      </c>
      <c r="Q30" s="42">
        <f>IFERROR(VLOOKUP($H30,'Water F Rev'!$A:$L,17,FALSE),0)</f>
        <v>0</v>
      </c>
      <c r="R30" s="34">
        <f>IFERROR(VLOOKUP($H30,'Water F Exp'!$A:$K,15,FALSE),0)</f>
        <v>0</v>
      </c>
      <c r="S30" s="34">
        <f>IFERROR(VLOOKUP($H30,'Water F Exp'!$A:$K,16,FALSE),0)</f>
        <v>0</v>
      </c>
      <c r="T30" s="42">
        <f>IFERROR(VLOOKUP($H30,'Water F Exp'!$A:$K,17,FALSE),0)</f>
        <v>0</v>
      </c>
      <c r="U30" s="34">
        <f ca="1">IFERROR(VLOOKUP($H30,'Sewer F Rev'!$A:$E,15,FALSE),0)</f>
        <v>0</v>
      </c>
      <c r="V30" s="34">
        <f ca="1">IFERROR(VLOOKUP($H30,'Sewer F Rev'!$A:$E,16,FALSE),0)</f>
        <v>0</v>
      </c>
      <c r="W30" s="42">
        <f ca="1">IFERROR(VLOOKUP($H30,'Sewer F Rev'!$A:$E,17,FALSE),0)</f>
        <v>0</v>
      </c>
      <c r="X30" s="34">
        <f>IFERROR(VLOOKUP($H30,'Sewer F Exp'!$A:$B,15,FALSE),0)</f>
        <v>0</v>
      </c>
      <c r="Y30" s="34">
        <f>IFERROR(VLOOKUP($H30,'Sewer F Exp'!$A:$B,16,FALSE),0)</f>
        <v>0</v>
      </c>
      <c r="Z30" s="42">
        <f>IFERROR(VLOOKUP($H30,'Sewer F Exp'!$A:$B,17,FALSE),0)</f>
        <v>0</v>
      </c>
      <c r="AA30" s="34">
        <f>IFERROR(VLOOKUP($H30,'Refuse F Rev'!$A:$E,15,FALSE),0)</f>
        <v>0</v>
      </c>
      <c r="AB30" s="34">
        <f>IFERROR(VLOOKUP($H30,'Refuse F Rev'!$A:$E,16,FALSE),0)</f>
        <v>0</v>
      </c>
      <c r="AC30" s="42">
        <f>IFERROR(VLOOKUP($H30,'Refuse F Rev'!$A:$E,17,FALSE),0)</f>
        <v>0</v>
      </c>
      <c r="AD30" s="34">
        <f>IFERROR(VLOOKUP($H30,'Refuse F Exp'!$A:$E,15,FALSE),0)</f>
        <v>0</v>
      </c>
      <c r="AE30" s="34">
        <f>IFERROR(VLOOKUP($H30,'Refuse F Exp'!$A:$E,16,FALSE),0)</f>
        <v>0</v>
      </c>
      <c r="AF30" s="42">
        <f>IFERROR(VLOOKUP($H30,'Refuse F Exp'!$A:$E,17,FALSE),0)</f>
        <v>0</v>
      </c>
      <c r="AG30" s="34">
        <f>IFERROR(VLOOKUP($H30,#REF!,10,FALSE),0)</f>
        <v>0</v>
      </c>
      <c r="AH30" s="34">
        <f>IFERROR(VLOOKUP($H30,#REF!,11,FALSE),0)</f>
        <v>0</v>
      </c>
      <c r="AI30" s="42">
        <f>IFERROR(VLOOKUP($H30,#REF!,12,FALSE),0)</f>
        <v>0</v>
      </c>
      <c r="AJ30" s="34">
        <f>IFERROR(VLOOKUP($H30,#REF!,10,FALSE),0)</f>
        <v>0</v>
      </c>
      <c r="AK30" s="34">
        <f>IFERROR(VLOOKUP($H30,#REF!,11,FALSE),0)</f>
        <v>0</v>
      </c>
      <c r="AL30" s="42">
        <f>IFERROR(VLOOKUP($H30,#REF!,12,FALSE),0)</f>
        <v>0</v>
      </c>
      <c r="AM30" s="34">
        <f>IFERROR(VLOOKUP($H30,#REF!,10,FALSE),0)</f>
        <v>0</v>
      </c>
      <c r="AN30" s="34">
        <f>IFERROR(VLOOKUP($H30,#REF!,11,FALSE),0)</f>
        <v>0</v>
      </c>
      <c r="AO30" s="42">
        <f>IFERROR(VLOOKUP($H30,#REF!,12,FALSE),0)</f>
        <v>0</v>
      </c>
      <c r="AP30" s="34">
        <f>IFERROR(VLOOKUP($H30,#REF!,10,FALSE),0)</f>
        <v>0</v>
      </c>
      <c r="AQ30" s="34">
        <f>IFERROR(VLOOKUP($H30,#REF!,11,FALSE),0)</f>
        <v>0</v>
      </c>
      <c r="AR30" s="42">
        <f>IFERROR(VLOOKUP($H30,#REF!,12,FALSE),0)</f>
        <v>0</v>
      </c>
      <c r="AS30" s="34">
        <f>IFERROR(VLOOKUP($H30,#REF!,13,FALSE),0)</f>
        <v>0</v>
      </c>
      <c r="AT30" s="34">
        <f>IFERROR(VLOOKUP($H30,#REF!,14,FALSE),0)</f>
        <v>0</v>
      </c>
      <c r="AU30" s="42">
        <f>IFERROR(VLOOKUP($H30,#REF!,15,FALSE),0)</f>
        <v>0</v>
      </c>
      <c r="AV30" s="34">
        <f>IFERROR(VLOOKUP($H30,#REF!,15,FALSE),0)</f>
        <v>0</v>
      </c>
      <c r="AW30" s="34">
        <f>IFERROR(VLOOKUP($H30,#REF!,16,FALSE),0)</f>
        <v>0</v>
      </c>
      <c r="AX30" s="42">
        <f>IFERROR(VLOOKUP($H30,#REF!,17,FALSE),0)</f>
        <v>0</v>
      </c>
    </row>
    <row r="31" spans="1:50" x14ac:dyDescent="0.3">
      <c r="A31" s="33" t="str">
        <f t="shared" si="0"/>
        <v>A -2605-000</v>
      </c>
      <c r="B31" s="33" t="str">
        <f>+'R&amp;E EXPORT'!B30</f>
        <v>CODE-PROPERTY MAINTENANCE FEES</v>
      </c>
      <c r="C31" t="str">
        <f>IFERROR(VLOOKUP(A31,'MCSJ Export'!A:C,3,FALSE),"")</f>
        <v/>
      </c>
      <c r="D31" s="37">
        <f t="shared" ca="1" si="1"/>
        <v>0</v>
      </c>
      <c r="E31" s="37">
        <f t="shared" ca="1" si="2"/>
        <v>0</v>
      </c>
      <c r="F31" s="37">
        <f t="shared" ca="1" si="3"/>
        <v>0</v>
      </c>
      <c r="G31" s="37"/>
      <c r="H31" s="33" t="str">
        <f>+'R&amp;E EXPORT'!A30</f>
        <v>A -2605-000</v>
      </c>
      <c r="I31" s="34">
        <f>IFERROR(VLOOKUP($H31,'Gen F Rev'!$A:$M,15,FALSE),0)</f>
        <v>0</v>
      </c>
      <c r="J31" s="34">
        <f>IFERROR(VLOOKUP($H31,'Gen F Rev'!$A:$M,16,FALSE),0)</f>
        <v>0</v>
      </c>
      <c r="K31" s="42">
        <f>IFERROR(VLOOKUP($H31,'Gen F Rev'!$A:$M,17,FALSE),0)</f>
        <v>0</v>
      </c>
      <c r="L31" s="34">
        <f>IFERROR(VLOOKUP($H31,'Gen F Exp'!$A:$E,15,FALSE),0)</f>
        <v>0</v>
      </c>
      <c r="M31" s="34">
        <f>IFERROR(VLOOKUP($H31,'Gen F Exp'!$A:$E,16,FALSE),0)</f>
        <v>0</v>
      </c>
      <c r="N31" s="42">
        <f>IFERROR(VLOOKUP($H31,'Gen F Exp'!$A:$E,17,FALSE),0)</f>
        <v>0</v>
      </c>
      <c r="O31" s="34">
        <f>IFERROR(VLOOKUP($H31,'Water F Rev'!$A:$L,15,FALSE),0)</f>
        <v>0</v>
      </c>
      <c r="P31" s="34">
        <f>IFERROR(VLOOKUP($H31,'Water F Rev'!$A:$L,16,FALSE),0)</f>
        <v>0</v>
      </c>
      <c r="Q31" s="42">
        <f>IFERROR(VLOOKUP($H31,'Water F Rev'!$A:$L,17,FALSE),0)</f>
        <v>0</v>
      </c>
      <c r="R31" s="34">
        <f>IFERROR(VLOOKUP($H31,'Water F Exp'!$A:$K,15,FALSE),0)</f>
        <v>0</v>
      </c>
      <c r="S31" s="34">
        <f>IFERROR(VLOOKUP($H31,'Water F Exp'!$A:$K,16,FALSE),0)</f>
        <v>0</v>
      </c>
      <c r="T31" s="42">
        <f>IFERROR(VLOOKUP($H31,'Water F Exp'!$A:$K,17,FALSE),0)</f>
        <v>0</v>
      </c>
      <c r="U31" s="34">
        <f ca="1">IFERROR(VLOOKUP($H31,'Sewer F Rev'!$A:$E,15,FALSE),0)</f>
        <v>0</v>
      </c>
      <c r="V31" s="34">
        <f ca="1">IFERROR(VLOOKUP($H31,'Sewer F Rev'!$A:$E,16,FALSE),0)</f>
        <v>0</v>
      </c>
      <c r="W31" s="42">
        <f ca="1">IFERROR(VLOOKUP($H31,'Sewer F Rev'!$A:$E,17,FALSE),0)</f>
        <v>0</v>
      </c>
      <c r="X31" s="34">
        <f>IFERROR(VLOOKUP($H31,'Sewer F Exp'!$A:$B,15,FALSE),0)</f>
        <v>0</v>
      </c>
      <c r="Y31" s="34">
        <f>IFERROR(VLOOKUP($H31,'Sewer F Exp'!$A:$B,16,FALSE),0)</f>
        <v>0</v>
      </c>
      <c r="Z31" s="42">
        <f>IFERROR(VLOOKUP($H31,'Sewer F Exp'!$A:$B,17,FALSE),0)</f>
        <v>0</v>
      </c>
      <c r="AA31" s="34">
        <f>IFERROR(VLOOKUP($H31,'Refuse F Rev'!$A:$E,15,FALSE),0)</f>
        <v>0</v>
      </c>
      <c r="AB31" s="34">
        <f>IFERROR(VLOOKUP($H31,'Refuse F Rev'!$A:$E,16,FALSE),0)</f>
        <v>0</v>
      </c>
      <c r="AC31" s="42">
        <f>IFERROR(VLOOKUP($H31,'Refuse F Rev'!$A:$E,17,FALSE),0)</f>
        <v>0</v>
      </c>
      <c r="AD31" s="34">
        <f>IFERROR(VLOOKUP($H31,'Refuse F Exp'!$A:$E,15,FALSE),0)</f>
        <v>0</v>
      </c>
      <c r="AE31" s="34">
        <f>IFERROR(VLOOKUP($H31,'Refuse F Exp'!$A:$E,16,FALSE),0)</f>
        <v>0</v>
      </c>
      <c r="AF31" s="42">
        <f>IFERROR(VLOOKUP($H31,'Refuse F Exp'!$A:$E,17,FALSE),0)</f>
        <v>0</v>
      </c>
      <c r="AG31" s="34">
        <f>IFERROR(VLOOKUP($H31,#REF!,10,FALSE),0)</f>
        <v>0</v>
      </c>
      <c r="AH31" s="34">
        <f>IFERROR(VLOOKUP($H31,#REF!,11,FALSE),0)</f>
        <v>0</v>
      </c>
      <c r="AI31" s="42">
        <f>IFERROR(VLOOKUP($H31,#REF!,12,FALSE),0)</f>
        <v>0</v>
      </c>
      <c r="AJ31" s="34">
        <f>IFERROR(VLOOKUP($H31,#REF!,10,FALSE),0)</f>
        <v>0</v>
      </c>
      <c r="AK31" s="34">
        <f>IFERROR(VLOOKUP($H31,#REF!,11,FALSE),0)</f>
        <v>0</v>
      </c>
      <c r="AL31" s="42">
        <f>IFERROR(VLOOKUP($H31,#REF!,12,FALSE),0)</f>
        <v>0</v>
      </c>
      <c r="AM31" s="34">
        <f>IFERROR(VLOOKUP($H31,#REF!,10,FALSE),0)</f>
        <v>0</v>
      </c>
      <c r="AN31" s="34">
        <f>IFERROR(VLOOKUP($H31,#REF!,11,FALSE),0)</f>
        <v>0</v>
      </c>
      <c r="AO31" s="42">
        <f>IFERROR(VLOOKUP($H31,#REF!,12,FALSE),0)</f>
        <v>0</v>
      </c>
      <c r="AP31" s="34">
        <f>IFERROR(VLOOKUP($H31,#REF!,10,FALSE),0)</f>
        <v>0</v>
      </c>
      <c r="AQ31" s="34">
        <f>IFERROR(VLOOKUP($H31,#REF!,11,FALSE),0)</f>
        <v>0</v>
      </c>
      <c r="AR31" s="42">
        <f>IFERROR(VLOOKUP($H31,#REF!,12,FALSE),0)</f>
        <v>0</v>
      </c>
      <c r="AS31" s="34">
        <f>IFERROR(VLOOKUP($H31,#REF!,13,FALSE),0)</f>
        <v>0</v>
      </c>
      <c r="AT31" s="34">
        <f>IFERROR(VLOOKUP($H31,#REF!,14,FALSE),0)</f>
        <v>0</v>
      </c>
      <c r="AU31" s="42">
        <f>IFERROR(VLOOKUP($H31,#REF!,15,FALSE),0)</f>
        <v>0</v>
      </c>
      <c r="AV31" s="34">
        <f>IFERROR(VLOOKUP($H31,#REF!,15,FALSE),0)</f>
        <v>0</v>
      </c>
      <c r="AW31" s="34">
        <f>IFERROR(VLOOKUP($H31,#REF!,16,FALSE),0)</f>
        <v>0</v>
      </c>
      <c r="AX31" s="42">
        <f>IFERROR(VLOOKUP($H31,#REF!,17,FALSE),0)</f>
        <v>0</v>
      </c>
    </row>
    <row r="32" spans="1:50" x14ac:dyDescent="0.3">
      <c r="A32" s="33" t="str">
        <f t="shared" si="0"/>
        <v>A -2610-000</v>
      </c>
      <c r="B32" s="33" t="str">
        <f>+'R&amp;E EXPORT'!B31</f>
        <v>FINES FORFEITED BAIL</v>
      </c>
      <c r="C32" t="str">
        <f>IFERROR(VLOOKUP(A32,'MCSJ Export'!A:C,3,FALSE),"")</f>
        <v/>
      </c>
      <c r="D32" s="37">
        <f t="shared" ca="1" si="1"/>
        <v>0</v>
      </c>
      <c r="E32" s="37">
        <f t="shared" ca="1" si="2"/>
        <v>0</v>
      </c>
      <c r="F32" s="37">
        <f t="shared" ca="1" si="3"/>
        <v>0</v>
      </c>
      <c r="G32" s="37"/>
      <c r="H32" s="33" t="str">
        <f>+'R&amp;E EXPORT'!A31</f>
        <v>A -2610-000</v>
      </c>
      <c r="I32" s="34">
        <f>IFERROR(VLOOKUP($H32,'Gen F Rev'!$A:$M,15,FALSE),0)</f>
        <v>0</v>
      </c>
      <c r="J32" s="34">
        <f>IFERROR(VLOOKUP($H32,'Gen F Rev'!$A:$M,16,FALSE),0)</f>
        <v>0</v>
      </c>
      <c r="K32" s="42">
        <f>IFERROR(VLOOKUP($H32,'Gen F Rev'!$A:$M,17,FALSE),0)</f>
        <v>0</v>
      </c>
      <c r="L32" s="34">
        <f>IFERROR(VLOOKUP($H32,'Gen F Exp'!$A:$E,15,FALSE),0)</f>
        <v>0</v>
      </c>
      <c r="M32" s="34">
        <f>IFERROR(VLOOKUP($H32,'Gen F Exp'!$A:$E,16,FALSE),0)</f>
        <v>0</v>
      </c>
      <c r="N32" s="42">
        <f>IFERROR(VLOOKUP($H32,'Gen F Exp'!$A:$E,17,FALSE),0)</f>
        <v>0</v>
      </c>
      <c r="O32" s="34">
        <f>IFERROR(VLOOKUP($H32,'Water F Rev'!$A:$L,15,FALSE),0)</f>
        <v>0</v>
      </c>
      <c r="P32" s="34">
        <f>IFERROR(VLOOKUP($H32,'Water F Rev'!$A:$L,16,FALSE),0)</f>
        <v>0</v>
      </c>
      <c r="Q32" s="42">
        <f>IFERROR(VLOOKUP($H32,'Water F Rev'!$A:$L,17,FALSE),0)</f>
        <v>0</v>
      </c>
      <c r="R32" s="34">
        <f>IFERROR(VLOOKUP($H32,'Water F Exp'!$A:$K,15,FALSE),0)</f>
        <v>0</v>
      </c>
      <c r="S32" s="34">
        <f>IFERROR(VLOOKUP($H32,'Water F Exp'!$A:$K,16,FALSE),0)</f>
        <v>0</v>
      </c>
      <c r="T32" s="42">
        <f>IFERROR(VLOOKUP($H32,'Water F Exp'!$A:$K,17,FALSE),0)</f>
        <v>0</v>
      </c>
      <c r="U32" s="34">
        <f ca="1">IFERROR(VLOOKUP($H32,'Sewer F Rev'!$A:$E,15,FALSE),0)</f>
        <v>0</v>
      </c>
      <c r="V32" s="34">
        <f ca="1">IFERROR(VLOOKUP($H32,'Sewer F Rev'!$A:$E,16,FALSE),0)</f>
        <v>0</v>
      </c>
      <c r="W32" s="42">
        <f ca="1">IFERROR(VLOOKUP($H32,'Sewer F Rev'!$A:$E,17,FALSE),0)</f>
        <v>0</v>
      </c>
      <c r="X32" s="34">
        <f>IFERROR(VLOOKUP($H32,'Sewer F Exp'!$A:$B,15,FALSE),0)</f>
        <v>0</v>
      </c>
      <c r="Y32" s="34">
        <f>IFERROR(VLOOKUP($H32,'Sewer F Exp'!$A:$B,16,FALSE),0)</f>
        <v>0</v>
      </c>
      <c r="Z32" s="42">
        <f>IFERROR(VLOOKUP($H32,'Sewer F Exp'!$A:$B,17,FALSE),0)</f>
        <v>0</v>
      </c>
      <c r="AA32" s="34">
        <f>IFERROR(VLOOKUP($H32,'Refuse F Rev'!$A:$E,15,FALSE),0)</f>
        <v>0</v>
      </c>
      <c r="AB32" s="34">
        <f>IFERROR(VLOOKUP($H32,'Refuse F Rev'!$A:$E,16,FALSE),0)</f>
        <v>0</v>
      </c>
      <c r="AC32" s="42">
        <f>IFERROR(VLOOKUP($H32,'Refuse F Rev'!$A:$E,17,FALSE),0)</f>
        <v>0</v>
      </c>
      <c r="AD32" s="34">
        <f>IFERROR(VLOOKUP($H32,'Refuse F Exp'!$A:$E,15,FALSE),0)</f>
        <v>0</v>
      </c>
      <c r="AE32" s="34">
        <f>IFERROR(VLOOKUP($H32,'Refuse F Exp'!$A:$E,16,FALSE),0)</f>
        <v>0</v>
      </c>
      <c r="AF32" s="42">
        <f>IFERROR(VLOOKUP($H32,'Refuse F Exp'!$A:$E,17,FALSE),0)</f>
        <v>0</v>
      </c>
      <c r="AG32" s="34">
        <f>IFERROR(VLOOKUP($H32,#REF!,10,FALSE),0)</f>
        <v>0</v>
      </c>
      <c r="AH32" s="34">
        <f>IFERROR(VLOOKUP($H32,#REF!,11,FALSE),0)</f>
        <v>0</v>
      </c>
      <c r="AI32" s="42">
        <f>IFERROR(VLOOKUP($H32,#REF!,12,FALSE),0)</f>
        <v>0</v>
      </c>
      <c r="AJ32" s="34">
        <f>IFERROR(VLOOKUP($H32,#REF!,10,FALSE),0)</f>
        <v>0</v>
      </c>
      <c r="AK32" s="34">
        <f>IFERROR(VLOOKUP($H32,#REF!,11,FALSE),0)</f>
        <v>0</v>
      </c>
      <c r="AL32" s="42">
        <f>IFERROR(VLOOKUP($H32,#REF!,12,FALSE),0)</f>
        <v>0</v>
      </c>
      <c r="AM32" s="34">
        <f>IFERROR(VLOOKUP($H32,#REF!,10,FALSE),0)</f>
        <v>0</v>
      </c>
      <c r="AN32" s="34">
        <f>IFERROR(VLOOKUP($H32,#REF!,11,FALSE),0)</f>
        <v>0</v>
      </c>
      <c r="AO32" s="42">
        <f>IFERROR(VLOOKUP($H32,#REF!,12,FALSE),0)</f>
        <v>0</v>
      </c>
      <c r="AP32" s="34">
        <f>IFERROR(VLOOKUP($H32,#REF!,10,FALSE),0)</f>
        <v>0</v>
      </c>
      <c r="AQ32" s="34">
        <f>IFERROR(VLOOKUP($H32,#REF!,11,FALSE),0)</f>
        <v>0</v>
      </c>
      <c r="AR32" s="42">
        <f>IFERROR(VLOOKUP($H32,#REF!,12,FALSE),0)</f>
        <v>0</v>
      </c>
      <c r="AS32" s="34">
        <f>IFERROR(VLOOKUP($H32,#REF!,13,FALSE),0)</f>
        <v>0</v>
      </c>
      <c r="AT32" s="34">
        <f>IFERROR(VLOOKUP($H32,#REF!,14,FALSE),0)</f>
        <v>0</v>
      </c>
      <c r="AU32" s="42">
        <f>IFERROR(VLOOKUP($H32,#REF!,15,FALSE),0)</f>
        <v>0</v>
      </c>
      <c r="AV32" s="34">
        <f>IFERROR(VLOOKUP($H32,#REF!,15,FALSE),0)</f>
        <v>0</v>
      </c>
      <c r="AW32" s="34">
        <f>IFERROR(VLOOKUP($H32,#REF!,16,FALSE),0)</f>
        <v>0</v>
      </c>
      <c r="AX32" s="42">
        <f>IFERROR(VLOOKUP($H32,#REF!,17,FALSE),0)</f>
        <v>0</v>
      </c>
    </row>
    <row r="33" spans="1:50" x14ac:dyDescent="0.3">
      <c r="A33" s="33" t="str">
        <f t="shared" si="0"/>
        <v>A -2650-000</v>
      </c>
      <c r="B33" s="33" t="str">
        <f>+'R&amp;E EXPORT'!B32</f>
        <v>SALE OF SCRAP/EQUIP</v>
      </c>
      <c r="C33" t="str">
        <f>IFERROR(VLOOKUP(A33,'MCSJ Export'!A:C,3,FALSE),"")</f>
        <v/>
      </c>
      <c r="D33" s="37">
        <f t="shared" ca="1" si="1"/>
        <v>0</v>
      </c>
      <c r="E33" s="37">
        <f t="shared" ca="1" si="2"/>
        <v>0</v>
      </c>
      <c r="F33" s="37">
        <f t="shared" ca="1" si="3"/>
        <v>0</v>
      </c>
      <c r="G33" s="37"/>
      <c r="H33" s="33" t="str">
        <f>+'R&amp;E EXPORT'!A32</f>
        <v>A -2650-000</v>
      </c>
      <c r="I33" s="34">
        <f>IFERROR(VLOOKUP($H33,'Gen F Rev'!$A:$M,15,FALSE),0)</f>
        <v>0</v>
      </c>
      <c r="J33" s="34">
        <f>IFERROR(VLOOKUP($H33,'Gen F Rev'!$A:$M,16,FALSE),0)</f>
        <v>0</v>
      </c>
      <c r="K33" s="42">
        <f>IFERROR(VLOOKUP($H33,'Gen F Rev'!$A:$M,17,FALSE),0)</f>
        <v>0</v>
      </c>
      <c r="L33" s="34">
        <f>IFERROR(VLOOKUP($H33,'Gen F Exp'!$A:$E,15,FALSE),0)</f>
        <v>0</v>
      </c>
      <c r="M33" s="34">
        <f>IFERROR(VLOOKUP($H33,'Gen F Exp'!$A:$E,16,FALSE),0)</f>
        <v>0</v>
      </c>
      <c r="N33" s="42">
        <f>IFERROR(VLOOKUP($H33,'Gen F Exp'!$A:$E,17,FALSE),0)</f>
        <v>0</v>
      </c>
      <c r="O33" s="34">
        <f>IFERROR(VLOOKUP($H33,'Water F Rev'!$A:$L,15,FALSE),0)</f>
        <v>0</v>
      </c>
      <c r="P33" s="34">
        <f>IFERROR(VLOOKUP($H33,'Water F Rev'!$A:$L,16,FALSE),0)</f>
        <v>0</v>
      </c>
      <c r="Q33" s="42">
        <f>IFERROR(VLOOKUP($H33,'Water F Rev'!$A:$L,17,FALSE),0)</f>
        <v>0</v>
      </c>
      <c r="R33" s="34">
        <f>IFERROR(VLOOKUP($H33,'Water F Exp'!$A:$K,15,FALSE),0)</f>
        <v>0</v>
      </c>
      <c r="S33" s="34">
        <f>IFERROR(VLOOKUP($H33,'Water F Exp'!$A:$K,16,FALSE),0)</f>
        <v>0</v>
      </c>
      <c r="T33" s="42">
        <f>IFERROR(VLOOKUP($H33,'Water F Exp'!$A:$K,17,FALSE),0)</f>
        <v>0</v>
      </c>
      <c r="U33" s="34">
        <f ca="1">IFERROR(VLOOKUP($H33,'Sewer F Rev'!$A:$E,15,FALSE),0)</f>
        <v>0</v>
      </c>
      <c r="V33" s="34">
        <f ca="1">IFERROR(VLOOKUP($H33,'Sewer F Rev'!$A:$E,16,FALSE),0)</f>
        <v>0</v>
      </c>
      <c r="W33" s="42">
        <f ca="1">IFERROR(VLOOKUP($H33,'Sewer F Rev'!$A:$E,17,FALSE),0)</f>
        <v>0</v>
      </c>
      <c r="X33" s="34">
        <f>IFERROR(VLOOKUP($H33,'Sewer F Exp'!$A:$B,15,FALSE),0)</f>
        <v>0</v>
      </c>
      <c r="Y33" s="34">
        <f>IFERROR(VLOOKUP($H33,'Sewer F Exp'!$A:$B,16,FALSE),0)</f>
        <v>0</v>
      </c>
      <c r="Z33" s="42">
        <f>IFERROR(VLOOKUP($H33,'Sewer F Exp'!$A:$B,17,FALSE),0)</f>
        <v>0</v>
      </c>
      <c r="AA33" s="34">
        <f>IFERROR(VLOOKUP($H33,'Refuse F Rev'!$A:$E,15,FALSE),0)</f>
        <v>0</v>
      </c>
      <c r="AB33" s="34">
        <f>IFERROR(VLOOKUP($H33,'Refuse F Rev'!$A:$E,16,FALSE),0)</f>
        <v>0</v>
      </c>
      <c r="AC33" s="42">
        <f>IFERROR(VLOOKUP($H33,'Refuse F Rev'!$A:$E,17,FALSE),0)</f>
        <v>0</v>
      </c>
      <c r="AD33" s="34">
        <f>IFERROR(VLOOKUP($H33,'Refuse F Exp'!$A:$E,15,FALSE),0)</f>
        <v>0</v>
      </c>
      <c r="AE33" s="34">
        <f>IFERROR(VLOOKUP($H33,'Refuse F Exp'!$A:$E,16,FALSE),0)</f>
        <v>0</v>
      </c>
      <c r="AF33" s="42">
        <f>IFERROR(VLOOKUP($H33,'Refuse F Exp'!$A:$E,17,FALSE),0)</f>
        <v>0</v>
      </c>
      <c r="AG33" s="34">
        <f>IFERROR(VLOOKUP($H33,#REF!,10,FALSE),0)</f>
        <v>0</v>
      </c>
      <c r="AH33" s="34">
        <f>IFERROR(VLOOKUP($H33,#REF!,11,FALSE),0)</f>
        <v>0</v>
      </c>
      <c r="AI33" s="42">
        <f>IFERROR(VLOOKUP($H33,#REF!,12,FALSE),0)</f>
        <v>0</v>
      </c>
      <c r="AJ33" s="34">
        <f>IFERROR(VLOOKUP($H33,#REF!,10,FALSE),0)</f>
        <v>0</v>
      </c>
      <c r="AK33" s="34">
        <f>IFERROR(VLOOKUP($H33,#REF!,11,FALSE),0)</f>
        <v>0</v>
      </c>
      <c r="AL33" s="42">
        <f>IFERROR(VLOOKUP($H33,#REF!,12,FALSE),0)</f>
        <v>0</v>
      </c>
      <c r="AM33" s="34">
        <f>IFERROR(VLOOKUP($H33,#REF!,10,FALSE),0)</f>
        <v>0</v>
      </c>
      <c r="AN33" s="34">
        <f>IFERROR(VLOOKUP($H33,#REF!,11,FALSE),0)</f>
        <v>0</v>
      </c>
      <c r="AO33" s="42">
        <f>IFERROR(VLOOKUP($H33,#REF!,12,FALSE),0)</f>
        <v>0</v>
      </c>
      <c r="AP33" s="34">
        <f>IFERROR(VLOOKUP($H33,#REF!,10,FALSE),0)</f>
        <v>0</v>
      </c>
      <c r="AQ33" s="34">
        <f>IFERROR(VLOOKUP($H33,#REF!,11,FALSE),0)</f>
        <v>0</v>
      </c>
      <c r="AR33" s="42">
        <f>IFERROR(VLOOKUP($H33,#REF!,12,FALSE),0)</f>
        <v>0</v>
      </c>
      <c r="AS33" s="34">
        <f>IFERROR(VLOOKUP($H33,#REF!,13,FALSE),0)</f>
        <v>0</v>
      </c>
      <c r="AT33" s="34">
        <f>IFERROR(VLOOKUP($H33,#REF!,14,FALSE),0)</f>
        <v>0</v>
      </c>
      <c r="AU33" s="42">
        <f>IFERROR(VLOOKUP($H33,#REF!,15,FALSE),0)</f>
        <v>0</v>
      </c>
      <c r="AV33" s="34">
        <f>IFERROR(VLOOKUP($H33,#REF!,15,FALSE),0)</f>
        <v>0</v>
      </c>
      <c r="AW33" s="34">
        <f>IFERROR(VLOOKUP($H33,#REF!,16,FALSE),0)</f>
        <v>0</v>
      </c>
      <c r="AX33" s="42">
        <f>IFERROR(VLOOKUP($H33,#REF!,17,FALSE),0)</f>
        <v>0</v>
      </c>
    </row>
    <row r="34" spans="1:50" x14ac:dyDescent="0.3">
      <c r="A34" s="33" t="str">
        <f t="shared" si="0"/>
        <v>A -2655-000</v>
      </c>
      <c r="B34" s="33" t="str">
        <f>+'R&amp;E EXPORT'!B33</f>
        <v>MINOR SALES</v>
      </c>
      <c r="C34" t="str">
        <f>IFERROR(VLOOKUP(A34,'MCSJ Export'!A:C,3,FALSE),"")</f>
        <v/>
      </c>
      <c r="D34" s="37">
        <f t="shared" ca="1" si="1"/>
        <v>0</v>
      </c>
      <c r="E34" s="37">
        <f t="shared" ca="1" si="2"/>
        <v>0</v>
      </c>
      <c r="F34" s="37">
        <f t="shared" ca="1" si="3"/>
        <v>0</v>
      </c>
      <c r="G34" s="37"/>
      <c r="H34" s="33" t="str">
        <f>+'R&amp;E EXPORT'!A33</f>
        <v>A -2655-000</v>
      </c>
      <c r="I34" s="34">
        <f>IFERROR(VLOOKUP($H34,'Gen F Rev'!$A:$M,15,FALSE),0)</f>
        <v>0</v>
      </c>
      <c r="J34" s="34">
        <f>IFERROR(VLOOKUP($H34,'Gen F Rev'!$A:$M,16,FALSE),0)</f>
        <v>0</v>
      </c>
      <c r="K34" s="42">
        <f>IFERROR(VLOOKUP($H34,'Gen F Rev'!$A:$M,17,FALSE),0)</f>
        <v>0</v>
      </c>
      <c r="L34" s="34">
        <f>IFERROR(VLOOKUP($H34,'Gen F Exp'!$A:$E,15,FALSE),0)</f>
        <v>0</v>
      </c>
      <c r="M34" s="34">
        <f>IFERROR(VLOOKUP($H34,'Gen F Exp'!$A:$E,16,FALSE),0)</f>
        <v>0</v>
      </c>
      <c r="N34" s="42">
        <f>IFERROR(VLOOKUP($H34,'Gen F Exp'!$A:$E,17,FALSE),0)</f>
        <v>0</v>
      </c>
      <c r="O34" s="34">
        <f>IFERROR(VLOOKUP($H34,'Water F Rev'!$A:$L,15,FALSE),0)</f>
        <v>0</v>
      </c>
      <c r="P34" s="34">
        <f>IFERROR(VLOOKUP($H34,'Water F Rev'!$A:$L,16,FALSE),0)</f>
        <v>0</v>
      </c>
      <c r="Q34" s="42">
        <f>IFERROR(VLOOKUP($H34,'Water F Rev'!$A:$L,17,FALSE),0)</f>
        <v>0</v>
      </c>
      <c r="R34" s="34">
        <f>IFERROR(VLOOKUP($H34,'Water F Exp'!$A:$K,15,FALSE),0)</f>
        <v>0</v>
      </c>
      <c r="S34" s="34">
        <f>IFERROR(VLOOKUP($H34,'Water F Exp'!$A:$K,16,FALSE),0)</f>
        <v>0</v>
      </c>
      <c r="T34" s="42">
        <f>IFERROR(VLOOKUP($H34,'Water F Exp'!$A:$K,17,FALSE),0)</f>
        <v>0</v>
      </c>
      <c r="U34" s="34">
        <f ca="1">IFERROR(VLOOKUP($H34,'Sewer F Rev'!$A:$E,15,FALSE),0)</f>
        <v>0</v>
      </c>
      <c r="V34" s="34">
        <f ca="1">IFERROR(VLOOKUP($H34,'Sewer F Rev'!$A:$E,16,FALSE),0)</f>
        <v>0</v>
      </c>
      <c r="W34" s="42">
        <f ca="1">IFERROR(VLOOKUP($H34,'Sewer F Rev'!$A:$E,17,FALSE),0)</f>
        <v>0</v>
      </c>
      <c r="X34" s="34">
        <f>IFERROR(VLOOKUP($H34,'Sewer F Exp'!$A:$B,15,FALSE),0)</f>
        <v>0</v>
      </c>
      <c r="Y34" s="34">
        <f>IFERROR(VLOOKUP($H34,'Sewer F Exp'!$A:$B,16,FALSE),0)</f>
        <v>0</v>
      </c>
      <c r="Z34" s="42">
        <f>IFERROR(VLOOKUP($H34,'Sewer F Exp'!$A:$B,17,FALSE),0)</f>
        <v>0</v>
      </c>
      <c r="AA34" s="34">
        <f>IFERROR(VLOOKUP($H34,'Refuse F Rev'!$A:$E,15,FALSE),0)</f>
        <v>0</v>
      </c>
      <c r="AB34" s="34">
        <f>IFERROR(VLOOKUP($H34,'Refuse F Rev'!$A:$E,16,FALSE),0)</f>
        <v>0</v>
      </c>
      <c r="AC34" s="42">
        <f>IFERROR(VLOOKUP($H34,'Refuse F Rev'!$A:$E,17,FALSE),0)</f>
        <v>0</v>
      </c>
      <c r="AD34" s="34">
        <f>IFERROR(VLOOKUP($H34,'Refuse F Exp'!$A:$E,15,FALSE),0)</f>
        <v>0</v>
      </c>
      <c r="AE34" s="34">
        <f>IFERROR(VLOOKUP($H34,'Refuse F Exp'!$A:$E,16,FALSE),0)</f>
        <v>0</v>
      </c>
      <c r="AF34" s="42">
        <f>IFERROR(VLOOKUP($H34,'Refuse F Exp'!$A:$E,17,FALSE),0)</f>
        <v>0</v>
      </c>
      <c r="AG34" s="34">
        <f>IFERROR(VLOOKUP($H34,#REF!,10,FALSE),0)</f>
        <v>0</v>
      </c>
      <c r="AH34" s="34">
        <f>IFERROR(VLOOKUP($H34,#REF!,11,FALSE),0)</f>
        <v>0</v>
      </c>
      <c r="AI34" s="42">
        <f>IFERROR(VLOOKUP($H34,#REF!,12,FALSE),0)</f>
        <v>0</v>
      </c>
      <c r="AJ34" s="34">
        <f>IFERROR(VLOOKUP($H34,#REF!,10,FALSE),0)</f>
        <v>0</v>
      </c>
      <c r="AK34" s="34">
        <f>IFERROR(VLOOKUP($H34,#REF!,11,FALSE),0)</f>
        <v>0</v>
      </c>
      <c r="AL34" s="42">
        <f>IFERROR(VLOOKUP($H34,#REF!,12,FALSE),0)</f>
        <v>0</v>
      </c>
      <c r="AM34" s="34">
        <f>IFERROR(VLOOKUP($H34,#REF!,10,FALSE),0)</f>
        <v>0</v>
      </c>
      <c r="AN34" s="34">
        <f>IFERROR(VLOOKUP($H34,#REF!,11,FALSE),0)</f>
        <v>0</v>
      </c>
      <c r="AO34" s="42">
        <f>IFERROR(VLOOKUP($H34,#REF!,12,FALSE),0)</f>
        <v>0</v>
      </c>
      <c r="AP34" s="34">
        <f>IFERROR(VLOOKUP($H34,#REF!,10,FALSE),0)</f>
        <v>0</v>
      </c>
      <c r="AQ34" s="34">
        <f>IFERROR(VLOOKUP($H34,#REF!,11,FALSE),0)</f>
        <v>0</v>
      </c>
      <c r="AR34" s="42">
        <f>IFERROR(VLOOKUP($H34,#REF!,12,FALSE),0)</f>
        <v>0</v>
      </c>
      <c r="AS34" s="34">
        <f>IFERROR(VLOOKUP($H34,#REF!,13,FALSE),0)</f>
        <v>0</v>
      </c>
      <c r="AT34" s="34">
        <f>IFERROR(VLOOKUP($H34,#REF!,14,FALSE),0)</f>
        <v>0</v>
      </c>
      <c r="AU34" s="42">
        <f>IFERROR(VLOOKUP($H34,#REF!,15,FALSE),0)</f>
        <v>0</v>
      </c>
      <c r="AV34" s="34">
        <f>IFERROR(VLOOKUP($H34,#REF!,15,FALSE),0)</f>
        <v>0</v>
      </c>
      <c r="AW34" s="34">
        <f>IFERROR(VLOOKUP($H34,#REF!,16,FALSE),0)</f>
        <v>0</v>
      </c>
      <c r="AX34" s="42">
        <f>IFERROR(VLOOKUP($H34,#REF!,17,FALSE),0)</f>
        <v>0</v>
      </c>
    </row>
    <row r="35" spans="1:50" x14ac:dyDescent="0.3">
      <c r="A35" s="33" t="str">
        <f t="shared" si="0"/>
        <v>A -2660-000</v>
      </c>
      <c r="B35" s="33" t="str">
        <f>+'R&amp;E EXPORT'!B34</f>
        <v>SALE OF REAL PROPERTY</v>
      </c>
      <c r="C35" t="str">
        <f>IFERROR(VLOOKUP(A35,'MCSJ Export'!A:C,3,FALSE),"")</f>
        <v/>
      </c>
      <c r="D35" s="37">
        <f t="shared" ca="1" si="1"/>
        <v>0</v>
      </c>
      <c r="E35" s="37">
        <f t="shared" ca="1" si="2"/>
        <v>0</v>
      </c>
      <c r="F35" s="37">
        <f t="shared" ca="1" si="3"/>
        <v>0</v>
      </c>
      <c r="G35" s="37"/>
      <c r="H35" s="33" t="str">
        <f>+'R&amp;E EXPORT'!A34</f>
        <v>A -2660-000</v>
      </c>
      <c r="I35" s="34">
        <f>IFERROR(VLOOKUP($H35,'Gen F Rev'!$A:$M,15,FALSE),0)</f>
        <v>0</v>
      </c>
      <c r="J35" s="34">
        <f>IFERROR(VLOOKUP($H35,'Gen F Rev'!$A:$M,16,FALSE),0)</f>
        <v>0</v>
      </c>
      <c r="K35" s="42">
        <f>IFERROR(VLOOKUP($H35,'Gen F Rev'!$A:$M,17,FALSE),0)</f>
        <v>0</v>
      </c>
      <c r="L35" s="34">
        <f>IFERROR(VLOOKUP($H35,'Gen F Exp'!$A:$E,15,FALSE),0)</f>
        <v>0</v>
      </c>
      <c r="M35" s="34">
        <f>IFERROR(VLOOKUP($H35,'Gen F Exp'!$A:$E,16,FALSE),0)</f>
        <v>0</v>
      </c>
      <c r="N35" s="42">
        <f>IFERROR(VLOOKUP($H35,'Gen F Exp'!$A:$E,17,FALSE),0)</f>
        <v>0</v>
      </c>
      <c r="O35" s="34">
        <f>IFERROR(VLOOKUP($H35,'Water F Rev'!$A:$L,15,FALSE),0)</f>
        <v>0</v>
      </c>
      <c r="P35" s="34">
        <f>IFERROR(VLOOKUP($H35,'Water F Rev'!$A:$L,16,FALSE),0)</f>
        <v>0</v>
      </c>
      <c r="Q35" s="42">
        <f>IFERROR(VLOOKUP($H35,'Water F Rev'!$A:$L,17,FALSE),0)</f>
        <v>0</v>
      </c>
      <c r="R35" s="34">
        <f>IFERROR(VLOOKUP($H35,'Water F Exp'!$A:$K,15,FALSE),0)</f>
        <v>0</v>
      </c>
      <c r="S35" s="34">
        <f>IFERROR(VLOOKUP($H35,'Water F Exp'!$A:$K,16,FALSE),0)</f>
        <v>0</v>
      </c>
      <c r="T35" s="42">
        <f>IFERROR(VLOOKUP($H35,'Water F Exp'!$A:$K,17,FALSE),0)</f>
        <v>0</v>
      </c>
      <c r="U35" s="34">
        <f ca="1">IFERROR(VLOOKUP($H35,'Sewer F Rev'!$A:$E,15,FALSE),0)</f>
        <v>0</v>
      </c>
      <c r="V35" s="34">
        <f ca="1">IFERROR(VLOOKUP($H35,'Sewer F Rev'!$A:$E,16,FALSE),0)</f>
        <v>0</v>
      </c>
      <c r="W35" s="42">
        <f ca="1">IFERROR(VLOOKUP($H35,'Sewer F Rev'!$A:$E,17,FALSE),0)</f>
        <v>0</v>
      </c>
      <c r="X35" s="34">
        <f>IFERROR(VLOOKUP($H35,'Sewer F Exp'!$A:$B,15,FALSE),0)</f>
        <v>0</v>
      </c>
      <c r="Y35" s="34">
        <f>IFERROR(VLOOKUP($H35,'Sewer F Exp'!$A:$B,16,FALSE),0)</f>
        <v>0</v>
      </c>
      <c r="Z35" s="42">
        <f>IFERROR(VLOOKUP($H35,'Sewer F Exp'!$A:$B,17,FALSE),0)</f>
        <v>0</v>
      </c>
      <c r="AA35" s="34">
        <f>IFERROR(VLOOKUP($H35,'Refuse F Rev'!$A:$E,15,FALSE),0)</f>
        <v>0</v>
      </c>
      <c r="AB35" s="34">
        <f>IFERROR(VLOOKUP($H35,'Refuse F Rev'!$A:$E,16,FALSE),0)</f>
        <v>0</v>
      </c>
      <c r="AC35" s="42">
        <f>IFERROR(VLOOKUP($H35,'Refuse F Rev'!$A:$E,17,FALSE),0)</f>
        <v>0</v>
      </c>
      <c r="AD35" s="34">
        <f>IFERROR(VLOOKUP($H35,'Refuse F Exp'!$A:$E,15,FALSE),0)</f>
        <v>0</v>
      </c>
      <c r="AE35" s="34">
        <f>IFERROR(VLOOKUP($H35,'Refuse F Exp'!$A:$E,16,FALSE),0)</f>
        <v>0</v>
      </c>
      <c r="AF35" s="42">
        <f>IFERROR(VLOOKUP($H35,'Refuse F Exp'!$A:$E,17,FALSE),0)</f>
        <v>0</v>
      </c>
      <c r="AG35" s="34">
        <f>IFERROR(VLOOKUP($H35,#REF!,10,FALSE),0)</f>
        <v>0</v>
      </c>
      <c r="AH35" s="34">
        <f>IFERROR(VLOOKUP($H35,#REF!,11,FALSE),0)</f>
        <v>0</v>
      </c>
      <c r="AI35" s="42">
        <f>IFERROR(VLOOKUP($H35,#REF!,12,FALSE),0)</f>
        <v>0</v>
      </c>
      <c r="AJ35" s="34">
        <f>IFERROR(VLOOKUP($H35,#REF!,10,FALSE),0)</f>
        <v>0</v>
      </c>
      <c r="AK35" s="34">
        <f>IFERROR(VLOOKUP($H35,#REF!,11,FALSE),0)</f>
        <v>0</v>
      </c>
      <c r="AL35" s="42">
        <f>IFERROR(VLOOKUP($H35,#REF!,12,FALSE),0)</f>
        <v>0</v>
      </c>
      <c r="AM35" s="34">
        <f>IFERROR(VLOOKUP($H35,#REF!,10,FALSE),0)</f>
        <v>0</v>
      </c>
      <c r="AN35" s="34">
        <f>IFERROR(VLOOKUP($H35,#REF!,11,FALSE),0)</f>
        <v>0</v>
      </c>
      <c r="AO35" s="42">
        <f>IFERROR(VLOOKUP($H35,#REF!,12,FALSE),0)</f>
        <v>0</v>
      </c>
      <c r="AP35" s="34">
        <f>IFERROR(VLOOKUP($H35,#REF!,10,FALSE),0)</f>
        <v>0</v>
      </c>
      <c r="AQ35" s="34">
        <f>IFERROR(VLOOKUP($H35,#REF!,11,FALSE),0)</f>
        <v>0</v>
      </c>
      <c r="AR35" s="42">
        <f>IFERROR(VLOOKUP($H35,#REF!,12,FALSE),0)</f>
        <v>0</v>
      </c>
      <c r="AS35" s="34">
        <f>IFERROR(VLOOKUP($H35,#REF!,13,FALSE),0)</f>
        <v>0</v>
      </c>
      <c r="AT35" s="34">
        <f>IFERROR(VLOOKUP($H35,#REF!,14,FALSE),0)</f>
        <v>0</v>
      </c>
      <c r="AU35" s="42">
        <f>IFERROR(VLOOKUP($H35,#REF!,15,FALSE),0)</f>
        <v>0</v>
      </c>
      <c r="AV35" s="34">
        <f>IFERROR(VLOOKUP($H35,#REF!,15,FALSE),0)</f>
        <v>0</v>
      </c>
      <c r="AW35" s="34">
        <f>IFERROR(VLOOKUP($H35,#REF!,16,FALSE),0)</f>
        <v>0</v>
      </c>
      <c r="AX35" s="42">
        <f>IFERROR(VLOOKUP($H35,#REF!,17,FALSE),0)</f>
        <v>0</v>
      </c>
    </row>
    <row r="36" spans="1:50" x14ac:dyDescent="0.3">
      <c r="A36" s="33" t="str">
        <f t="shared" si="0"/>
        <v>A -2680-000</v>
      </c>
      <c r="B36" s="33" t="str">
        <f>+'R&amp;E EXPORT'!B35</f>
        <v>INSURANCE RECOVERIES</v>
      </c>
      <c r="C36" t="str">
        <f>IFERROR(VLOOKUP(A36,'MCSJ Export'!A:C,3,FALSE),"")</f>
        <v/>
      </c>
      <c r="D36" s="37">
        <f t="shared" ca="1" si="1"/>
        <v>0</v>
      </c>
      <c r="E36" s="37">
        <f t="shared" ca="1" si="2"/>
        <v>0</v>
      </c>
      <c r="F36" s="37">
        <f t="shared" ca="1" si="3"/>
        <v>0</v>
      </c>
      <c r="G36" s="37"/>
      <c r="H36" s="33" t="str">
        <f>+'R&amp;E EXPORT'!A35</f>
        <v>A -2680-000</v>
      </c>
      <c r="I36" s="34">
        <f>IFERROR(VLOOKUP($H36,'Gen F Rev'!$A:$M,15,FALSE),0)</f>
        <v>0</v>
      </c>
      <c r="J36" s="34">
        <f>IFERROR(VLOOKUP($H36,'Gen F Rev'!$A:$M,16,FALSE),0)</f>
        <v>0</v>
      </c>
      <c r="K36" s="42">
        <f>IFERROR(VLOOKUP($H36,'Gen F Rev'!$A:$M,17,FALSE),0)</f>
        <v>0</v>
      </c>
      <c r="L36" s="34">
        <f>IFERROR(VLOOKUP($H36,'Gen F Exp'!$A:$E,15,FALSE),0)</f>
        <v>0</v>
      </c>
      <c r="M36" s="34">
        <f>IFERROR(VLOOKUP($H36,'Gen F Exp'!$A:$E,16,FALSE),0)</f>
        <v>0</v>
      </c>
      <c r="N36" s="42">
        <f>IFERROR(VLOOKUP($H36,'Gen F Exp'!$A:$E,17,FALSE),0)</f>
        <v>0</v>
      </c>
      <c r="O36" s="34">
        <f>IFERROR(VLOOKUP($H36,'Water F Rev'!$A:$L,15,FALSE),0)</f>
        <v>0</v>
      </c>
      <c r="P36" s="34">
        <f>IFERROR(VLOOKUP($H36,'Water F Rev'!$A:$L,16,FALSE),0)</f>
        <v>0</v>
      </c>
      <c r="Q36" s="42">
        <f>IFERROR(VLOOKUP($H36,'Water F Rev'!$A:$L,17,FALSE),0)</f>
        <v>0</v>
      </c>
      <c r="R36" s="34">
        <f>IFERROR(VLOOKUP($H36,'Water F Exp'!$A:$K,15,FALSE),0)</f>
        <v>0</v>
      </c>
      <c r="S36" s="34">
        <f>IFERROR(VLOOKUP($H36,'Water F Exp'!$A:$K,16,FALSE),0)</f>
        <v>0</v>
      </c>
      <c r="T36" s="42">
        <f>IFERROR(VLOOKUP($H36,'Water F Exp'!$A:$K,17,FALSE),0)</f>
        <v>0</v>
      </c>
      <c r="U36" s="34">
        <f ca="1">IFERROR(VLOOKUP($H36,'Sewer F Rev'!$A:$E,15,FALSE),0)</f>
        <v>0</v>
      </c>
      <c r="V36" s="34">
        <f ca="1">IFERROR(VLOOKUP($H36,'Sewer F Rev'!$A:$E,16,FALSE),0)</f>
        <v>0</v>
      </c>
      <c r="W36" s="42">
        <f ca="1">IFERROR(VLOOKUP($H36,'Sewer F Rev'!$A:$E,17,FALSE),0)</f>
        <v>0</v>
      </c>
      <c r="X36" s="34">
        <f>IFERROR(VLOOKUP($H36,'Sewer F Exp'!$A:$B,15,FALSE),0)</f>
        <v>0</v>
      </c>
      <c r="Y36" s="34">
        <f>IFERROR(VLOOKUP($H36,'Sewer F Exp'!$A:$B,16,FALSE),0)</f>
        <v>0</v>
      </c>
      <c r="Z36" s="42">
        <f>IFERROR(VLOOKUP($H36,'Sewer F Exp'!$A:$B,17,FALSE),0)</f>
        <v>0</v>
      </c>
      <c r="AA36" s="34">
        <f>IFERROR(VLOOKUP($H36,'Refuse F Rev'!$A:$E,15,FALSE),0)</f>
        <v>0</v>
      </c>
      <c r="AB36" s="34">
        <f>IFERROR(VLOOKUP($H36,'Refuse F Rev'!$A:$E,16,FALSE),0)</f>
        <v>0</v>
      </c>
      <c r="AC36" s="42">
        <f>IFERROR(VLOOKUP($H36,'Refuse F Rev'!$A:$E,17,FALSE),0)</f>
        <v>0</v>
      </c>
      <c r="AD36" s="34">
        <f>IFERROR(VLOOKUP($H36,'Refuse F Exp'!$A:$E,15,FALSE),0)</f>
        <v>0</v>
      </c>
      <c r="AE36" s="34">
        <f>IFERROR(VLOOKUP($H36,'Refuse F Exp'!$A:$E,16,FALSE),0)</f>
        <v>0</v>
      </c>
      <c r="AF36" s="42">
        <f>IFERROR(VLOOKUP($H36,'Refuse F Exp'!$A:$E,17,FALSE),0)</f>
        <v>0</v>
      </c>
      <c r="AG36" s="34">
        <f>IFERROR(VLOOKUP($H36,#REF!,10,FALSE),0)</f>
        <v>0</v>
      </c>
      <c r="AH36" s="34">
        <f>IFERROR(VLOOKUP($H36,#REF!,11,FALSE),0)</f>
        <v>0</v>
      </c>
      <c r="AI36" s="42">
        <f>IFERROR(VLOOKUP($H36,#REF!,12,FALSE),0)</f>
        <v>0</v>
      </c>
      <c r="AJ36" s="34">
        <f>IFERROR(VLOOKUP($H36,#REF!,10,FALSE),0)</f>
        <v>0</v>
      </c>
      <c r="AK36" s="34">
        <f>IFERROR(VLOOKUP($H36,#REF!,11,FALSE),0)</f>
        <v>0</v>
      </c>
      <c r="AL36" s="42">
        <f>IFERROR(VLOOKUP($H36,#REF!,12,FALSE),0)</f>
        <v>0</v>
      </c>
      <c r="AM36" s="34">
        <f>IFERROR(VLOOKUP($H36,#REF!,10,FALSE),0)</f>
        <v>0</v>
      </c>
      <c r="AN36" s="34">
        <f>IFERROR(VLOOKUP($H36,#REF!,11,FALSE),0)</f>
        <v>0</v>
      </c>
      <c r="AO36" s="42">
        <f>IFERROR(VLOOKUP($H36,#REF!,12,FALSE),0)</f>
        <v>0</v>
      </c>
      <c r="AP36" s="34">
        <f>IFERROR(VLOOKUP($H36,#REF!,10,FALSE),0)</f>
        <v>0</v>
      </c>
      <c r="AQ36" s="34">
        <f>IFERROR(VLOOKUP($H36,#REF!,11,FALSE),0)</f>
        <v>0</v>
      </c>
      <c r="AR36" s="42">
        <f>IFERROR(VLOOKUP($H36,#REF!,12,FALSE),0)</f>
        <v>0</v>
      </c>
      <c r="AS36" s="34">
        <f>IFERROR(VLOOKUP($H36,#REF!,13,FALSE),0)</f>
        <v>0</v>
      </c>
      <c r="AT36" s="34">
        <f>IFERROR(VLOOKUP($H36,#REF!,14,FALSE),0)</f>
        <v>0</v>
      </c>
      <c r="AU36" s="42">
        <f>IFERROR(VLOOKUP($H36,#REF!,15,FALSE),0)</f>
        <v>0</v>
      </c>
      <c r="AV36" s="34">
        <f>IFERROR(VLOOKUP($H36,#REF!,15,FALSE),0)</f>
        <v>0</v>
      </c>
      <c r="AW36" s="34">
        <f>IFERROR(VLOOKUP($H36,#REF!,16,FALSE),0)</f>
        <v>0</v>
      </c>
      <c r="AX36" s="42">
        <f>IFERROR(VLOOKUP($H36,#REF!,17,FALSE),0)</f>
        <v>0</v>
      </c>
    </row>
    <row r="37" spans="1:50" x14ac:dyDescent="0.3">
      <c r="A37" s="33" t="str">
        <f t="shared" si="0"/>
        <v>A -2690-000</v>
      </c>
      <c r="B37" s="33" t="str">
        <f>+'R&amp;E EXPORT'!B36</f>
        <v>OTHER COMPENSATION FOR LOSS</v>
      </c>
      <c r="C37" t="str">
        <f>IFERROR(VLOOKUP(A37,'MCSJ Export'!A:C,3,FALSE),"")</f>
        <v/>
      </c>
      <c r="D37" s="37">
        <f t="shared" ca="1" si="1"/>
        <v>0</v>
      </c>
      <c r="E37" s="37">
        <f t="shared" ca="1" si="2"/>
        <v>0</v>
      </c>
      <c r="F37" s="37">
        <f t="shared" ca="1" si="3"/>
        <v>0</v>
      </c>
      <c r="G37" s="37"/>
      <c r="H37" s="33" t="str">
        <f>+'R&amp;E EXPORT'!A36</f>
        <v>A -2690-000</v>
      </c>
      <c r="I37" s="34">
        <f>IFERROR(VLOOKUP($H37,'Gen F Rev'!$A:$M,15,FALSE),0)</f>
        <v>0</v>
      </c>
      <c r="J37" s="34">
        <f>IFERROR(VLOOKUP($H37,'Gen F Rev'!$A:$M,16,FALSE),0)</f>
        <v>0</v>
      </c>
      <c r="K37" s="42">
        <f>IFERROR(VLOOKUP($H37,'Gen F Rev'!$A:$M,17,FALSE),0)</f>
        <v>0</v>
      </c>
      <c r="L37" s="34">
        <f>IFERROR(VLOOKUP($H37,'Gen F Exp'!$A:$E,15,FALSE),0)</f>
        <v>0</v>
      </c>
      <c r="M37" s="34">
        <f>IFERROR(VLOOKUP($H37,'Gen F Exp'!$A:$E,16,FALSE),0)</f>
        <v>0</v>
      </c>
      <c r="N37" s="42">
        <f>IFERROR(VLOOKUP($H37,'Gen F Exp'!$A:$E,17,FALSE),0)</f>
        <v>0</v>
      </c>
      <c r="O37" s="34">
        <f>IFERROR(VLOOKUP($H37,'Water F Rev'!$A:$L,15,FALSE),0)</f>
        <v>0</v>
      </c>
      <c r="P37" s="34">
        <f>IFERROR(VLOOKUP($H37,'Water F Rev'!$A:$L,16,FALSE),0)</f>
        <v>0</v>
      </c>
      <c r="Q37" s="42">
        <f>IFERROR(VLOOKUP($H37,'Water F Rev'!$A:$L,17,FALSE),0)</f>
        <v>0</v>
      </c>
      <c r="R37" s="34">
        <f>IFERROR(VLOOKUP($H37,'Water F Exp'!$A:$K,15,FALSE),0)</f>
        <v>0</v>
      </c>
      <c r="S37" s="34">
        <f>IFERROR(VLOOKUP($H37,'Water F Exp'!$A:$K,16,FALSE),0)</f>
        <v>0</v>
      </c>
      <c r="T37" s="42">
        <f>IFERROR(VLOOKUP($H37,'Water F Exp'!$A:$K,17,FALSE),0)</f>
        <v>0</v>
      </c>
      <c r="U37" s="34">
        <f ca="1">IFERROR(VLOOKUP($H37,'Sewer F Rev'!$A:$E,15,FALSE),0)</f>
        <v>0</v>
      </c>
      <c r="V37" s="34">
        <f ca="1">IFERROR(VLOOKUP($H37,'Sewer F Rev'!$A:$E,16,FALSE),0)</f>
        <v>0</v>
      </c>
      <c r="W37" s="42">
        <f ca="1">IFERROR(VLOOKUP($H37,'Sewer F Rev'!$A:$E,17,FALSE),0)</f>
        <v>0</v>
      </c>
      <c r="X37" s="34">
        <f>IFERROR(VLOOKUP($H37,'Sewer F Exp'!$A:$B,15,FALSE),0)</f>
        <v>0</v>
      </c>
      <c r="Y37" s="34">
        <f>IFERROR(VLOOKUP($H37,'Sewer F Exp'!$A:$B,16,FALSE),0)</f>
        <v>0</v>
      </c>
      <c r="Z37" s="42">
        <f>IFERROR(VLOOKUP($H37,'Sewer F Exp'!$A:$B,17,FALSE),0)</f>
        <v>0</v>
      </c>
      <c r="AA37" s="34">
        <f>IFERROR(VLOOKUP($H37,'Refuse F Rev'!$A:$E,15,FALSE),0)</f>
        <v>0</v>
      </c>
      <c r="AB37" s="34">
        <f>IFERROR(VLOOKUP($H37,'Refuse F Rev'!$A:$E,16,FALSE),0)</f>
        <v>0</v>
      </c>
      <c r="AC37" s="42">
        <f>IFERROR(VLOOKUP($H37,'Refuse F Rev'!$A:$E,17,FALSE),0)</f>
        <v>0</v>
      </c>
      <c r="AD37" s="34">
        <f>IFERROR(VLOOKUP($H37,'Refuse F Exp'!$A:$E,15,FALSE),0)</f>
        <v>0</v>
      </c>
      <c r="AE37" s="34">
        <f>IFERROR(VLOOKUP($H37,'Refuse F Exp'!$A:$E,16,FALSE),0)</f>
        <v>0</v>
      </c>
      <c r="AF37" s="42">
        <f>IFERROR(VLOOKUP($H37,'Refuse F Exp'!$A:$E,17,FALSE),0)</f>
        <v>0</v>
      </c>
      <c r="AG37" s="34">
        <f>IFERROR(VLOOKUP($H37,#REF!,10,FALSE),0)</f>
        <v>0</v>
      </c>
      <c r="AH37" s="34">
        <f>IFERROR(VLOOKUP($H37,#REF!,11,FALSE),0)</f>
        <v>0</v>
      </c>
      <c r="AI37" s="42">
        <f>IFERROR(VLOOKUP($H37,#REF!,12,FALSE),0)</f>
        <v>0</v>
      </c>
      <c r="AJ37" s="34">
        <f>IFERROR(VLOOKUP($H37,#REF!,10,FALSE),0)</f>
        <v>0</v>
      </c>
      <c r="AK37" s="34">
        <f>IFERROR(VLOOKUP($H37,#REF!,11,FALSE),0)</f>
        <v>0</v>
      </c>
      <c r="AL37" s="42">
        <f>IFERROR(VLOOKUP($H37,#REF!,12,FALSE),0)</f>
        <v>0</v>
      </c>
      <c r="AM37" s="34">
        <f>IFERROR(VLOOKUP($H37,#REF!,10,FALSE),0)</f>
        <v>0</v>
      </c>
      <c r="AN37" s="34">
        <f>IFERROR(VLOOKUP($H37,#REF!,11,FALSE),0)</f>
        <v>0</v>
      </c>
      <c r="AO37" s="42">
        <f>IFERROR(VLOOKUP($H37,#REF!,12,FALSE),0)</f>
        <v>0</v>
      </c>
      <c r="AP37" s="34">
        <f>IFERROR(VLOOKUP($H37,#REF!,10,FALSE),0)</f>
        <v>0</v>
      </c>
      <c r="AQ37" s="34">
        <f>IFERROR(VLOOKUP($H37,#REF!,11,FALSE),0)</f>
        <v>0</v>
      </c>
      <c r="AR37" s="42">
        <f>IFERROR(VLOOKUP($H37,#REF!,12,FALSE),0)</f>
        <v>0</v>
      </c>
      <c r="AS37" s="34">
        <f>IFERROR(VLOOKUP($H37,#REF!,13,FALSE),0)</f>
        <v>0</v>
      </c>
      <c r="AT37" s="34">
        <f>IFERROR(VLOOKUP($H37,#REF!,14,FALSE),0)</f>
        <v>0</v>
      </c>
      <c r="AU37" s="42">
        <f>IFERROR(VLOOKUP($H37,#REF!,15,FALSE),0)</f>
        <v>0</v>
      </c>
      <c r="AV37" s="34">
        <f>IFERROR(VLOOKUP($H37,#REF!,15,FALSE),0)</f>
        <v>0</v>
      </c>
      <c r="AW37" s="34">
        <f>IFERROR(VLOOKUP($H37,#REF!,16,FALSE),0)</f>
        <v>0</v>
      </c>
      <c r="AX37" s="42">
        <f>IFERROR(VLOOKUP($H37,#REF!,17,FALSE),0)</f>
        <v>0</v>
      </c>
    </row>
    <row r="38" spans="1:50" x14ac:dyDescent="0.3">
      <c r="A38" s="33" t="str">
        <f t="shared" si="0"/>
        <v>A -2701-000</v>
      </c>
      <c r="B38" s="33" t="str">
        <f>+'R&amp;E EXPORT'!B37</f>
        <v>REFUND PRIOR YEARS</v>
      </c>
      <c r="C38" t="str">
        <f>IFERROR(VLOOKUP(A38,'MCSJ Export'!A:C,3,FALSE),"")</f>
        <v/>
      </c>
      <c r="D38" s="37">
        <f t="shared" ca="1" si="1"/>
        <v>0</v>
      </c>
      <c r="E38" s="37">
        <f t="shared" ca="1" si="2"/>
        <v>0</v>
      </c>
      <c r="F38" s="37">
        <f t="shared" ca="1" si="3"/>
        <v>0</v>
      </c>
      <c r="G38" s="37"/>
      <c r="H38" s="33" t="str">
        <f>+'R&amp;E EXPORT'!A37</f>
        <v>A -2701-000</v>
      </c>
      <c r="I38" s="34">
        <f>IFERROR(VLOOKUP($H38,'Gen F Rev'!$A:$M,15,FALSE),0)</f>
        <v>0</v>
      </c>
      <c r="J38" s="34">
        <f>IFERROR(VLOOKUP($H38,'Gen F Rev'!$A:$M,16,FALSE),0)</f>
        <v>0</v>
      </c>
      <c r="K38" s="42">
        <f>IFERROR(VLOOKUP($H38,'Gen F Rev'!$A:$M,17,FALSE),0)</f>
        <v>0</v>
      </c>
      <c r="L38" s="34">
        <f>IFERROR(VLOOKUP($H38,'Gen F Exp'!$A:$E,15,FALSE),0)</f>
        <v>0</v>
      </c>
      <c r="M38" s="34">
        <f>IFERROR(VLOOKUP($H38,'Gen F Exp'!$A:$E,16,FALSE),0)</f>
        <v>0</v>
      </c>
      <c r="N38" s="42">
        <f>IFERROR(VLOOKUP($H38,'Gen F Exp'!$A:$E,17,FALSE),0)</f>
        <v>0</v>
      </c>
      <c r="O38" s="34">
        <f>IFERROR(VLOOKUP($H38,'Water F Rev'!$A:$L,15,FALSE),0)</f>
        <v>0</v>
      </c>
      <c r="P38" s="34">
        <f>IFERROR(VLOOKUP($H38,'Water F Rev'!$A:$L,16,FALSE),0)</f>
        <v>0</v>
      </c>
      <c r="Q38" s="42">
        <f>IFERROR(VLOOKUP($H38,'Water F Rev'!$A:$L,17,FALSE),0)</f>
        <v>0</v>
      </c>
      <c r="R38" s="34">
        <f>IFERROR(VLOOKUP($H38,'Water F Exp'!$A:$K,15,FALSE),0)</f>
        <v>0</v>
      </c>
      <c r="S38" s="34">
        <f>IFERROR(VLOOKUP($H38,'Water F Exp'!$A:$K,16,FALSE),0)</f>
        <v>0</v>
      </c>
      <c r="T38" s="42">
        <f>IFERROR(VLOOKUP($H38,'Water F Exp'!$A:$K,17,FALSE),0)</f>
        <v>0</v>
      </c>
      <c r="U38" s="34">
        <f ca="1">IFERROR(VLOOKUP($H38,'Sewer F Rev'!$A:$E,15,FALSE),0)</f>
        <v>0</v>
      </c>
      <c r="V38" s="34">
        <f ca="1">IFERROR(VLOOKUP($H38,'Sewer F Rev'!$A:$E,16,FALSE),0)</f>
        <v>0</v>
      </c>
      <c r="W38" s="42">
        <f ca="1">IFERROR(VLOOKUP($H38,'Sewer F Rev'!$A:$E,17,FALSE),0)</f>
        <v>0</v>
      </c>
      <c r="X38" s="34">
        <f>IFERROR(VLOOKUP($H38,'Sewer F Exp'!$A:$B,15,FALSE),0)</f>
        <v>0</v>
      </c>
      <c r="Y38" s="34">
        <f>IFERROR(VLOOKUP($H38,'Sewer F Exp'!$A:$B,16,FALSE),0)</f>
        <v>0</v>
      </c>
      <c r="Z38" s="42">
        <f>IFERROR(VLOOKUP($H38,'Sewer F Exp'!$A:$B,17,FALSE),0)</f>
        <v>0</v>
      </c>
      <c r="AA38" s="34">
        <f>IFERROR(VLOOKUP($H38,'Refuse F Rev'!$A:$E,15,FALSE),0)</f>
        <v>0</v>
      </c>
      <c r="AB38" s="34">
        <f>IFERROR(VLOOKUP($H38,'Refuse F Rev'!$A:$E,16,FALSE),0)</f>
        <v>0</v>
      </c>
      <c r="AC38" s="42">
        <f>IFERROR(VLOOKUP($H38,'Refuse F Rev'!$A:$E,17,FALSE),0)</f>
        <v>0</v>
      </c>
      <c r="AD38" s="34">
        <f>IFERROR(VLOOKUP($H38,'Refuse F Exp'!$A:$E,15,FALSE),0)</f>
        <v>0</v>
      </c>
      <c r="AE38" s="34">
        <f>IFERROR(VLOOKUP($H38,'Refuse F Exp'!$A:$E,16,FALSE),0)</f>
        <v>0</v>
      </c>
      <c r="AF38" s="42">
        <f>IFERROR(VLOOKUP($H38,'Refuse F Exp'!$A:$E,17,FALSE),0)</f>
        <v>0</v>
      </c>
      <c r="AG38" s="34">
        <f>IFERROR(VLOOKUP($H38,#REF!,10,FALSE),0)</f>
        <v>0</v>
      </c>
      <c r="AH38" s="34">
        <f>IFERROR(VLOOKUP($H38,#REF!,11,FALSE),0)</f>
        <v>0</v>
      </c>
      <c r="AI38" s="42">
        <f>IFERROR(VLOOKUP($H38,#REF!,12,FALSE),0)</f>
        <v>0</v>
      </c>
      <c r="AJ38" s="34">
        <f>IFERROR(VLOOKUP($H38,#REF!,10,FALSE),0)</f>
        <v>0</v>
      </c>
      <c r="AK38" s="34">
        <f>IFERROR(VLOOKUP($H38,#REF!,11,FALSE),0)</f>
        <v>0</v>
      </c>
      <c r="AL38" s="42">
        <f>IFERROR(VLOOKUP($H38,#REF!,12,FALSE),0)</f>
        <v>0</v>
      </c>
      <c r="AM38" s="34">
        <f>IFERROR(VLOOKUP($H38,#REF!,10,FALSE),0)</f>
        <v>0</v>
      </c>
      <c r="AN38" s="34">
        <f>IFERROR(VLOOKUP($H38,#REF!,11,FALSE),0)</f>
        <v>0</v>
      </c>
      <c r="AO38" s="42">
        <f>IFERROR(VLOOKUP($H38,#REF!,12,FALSE),0)</f>
        <v>0</v>
      </c>
      <c r="AP38" s="34">
        <f>IFERROR(VLOOKUP($H38,#REF!,10,FALSE),0)</f>
        <v>0</v>
      </c>
      <c r="AQ38" s="34">
        <f>IFERROR(VLOOKUP($H38,#REF!,11,FALSE),0)</f>
        <v>0</v>
      </c>
      <c r="AR38" s="42">
        <f>IFERROR(VLOOKUP($H38,#REF!,12,FALSE),0)</f>
        <v>0</v>
      </c>
      <c r="AS38" s="34">
        <f>IFERROR(VLOOKUP($H38,#REF!,13,FALSE),0)</f>
        <v>0</v>
      </c>
      <c r="AT38" s="34">
        <f>IFERROR(VLOOKUP($H38,#REF!,14,FALSE),0)</f>
        <v>0</v>
      </c>
      <c r="AU38" s="42">
        <f>IFERROR(VLOOKUP($H38,#REF!,15,FALSE),0)</f>
        <v>0</v>
      </c>
      <c r="AV38" s="34">
        <f>IFERROR(VLOOKUP($H38,#REF!,15,FALSE),0)</f>
        <v>0</v>
      </c>
      <c r="AW38" s="34">
        <f>IFERROR(VLOOKUP($H38,#REF!,16,FALSE),0)</f>
        <v>0</v>
      </c>
      <c r="AX38" s="42">
        <f>IFERROR(VLOOKUP($H38,#REF!,17,FALSE),0)</f>
        <v>0</v>
      </c>
    </row>
    <row r="39" spans="1:50" x14ac:dyDescent="0.3">
      <c r="A39" s="33" t="str">
        <f t="shared" si="0"/>
        <v>A -2770-000</v>
      </c>
      <c r="B39" s="33" t="str">
        <f>+'R&amp;E EXPORT'!B38</f>
        <v>UNCLASSIFIED</v>
      </c>
      <c r="C39" t="str">
        <f>IFERROR(VLOOKUP(A39,'MCSJ Export'!A:C,3,FALSE),"")</f>
        <v/>
      </c>
      <c r="D39" s="37">
        <f t="shared" ca="1" si="1"/>
        <v>0</v>
      </c>
      <c r="E39" s="37">
        <f t="shared" ca="1" si="2"/>
        <v>0</v>
      </c>
      <c r="F39" s="37">
        <f t="shared" ca="1" si="3"/>
        <v>0</v>
      </c>
      <c r="G39" s="37"/>
      <c r="H39" s="33" t="str">
        <f>+'R&amp;E EXPORT'!A38</f>
        <v>A -2770-000</v>
      </c>
      <c r="I39" s="34">
        <f>IFERROR(VLOOKUP($H39,'Gen F Rev'!$A:$M,15,FALSE),0)</f>
        <v>0</v>
      </c>
      <c r="J39" s="34">
        <f>IFERROR(VLOOKUP($H39,'Gen F Rev'!$A:$M,16,FALSE),0)</f>
        <v>0</v>
      </c>
      <c r="K39" s="42">
        <f>IFERROR(VLOOKUP($H39,'Gen F Rev'!$A:$M,17,FALSE),0)</f>
        <v>0</v>
      </c>
      <c r="L39" s="34">
        <f>IFERROR(VLOOKUP($H39,'Gen F Exp'!$A:$E,15,FALSE),0)</f>
        <v>0</v>
      </c>
      <c r="M39" s="34">
        <f>IFERROR(VLOOKUP($H39,'Gen F Exp'!$A:$E,16,FALSE),0)</f>
        <v>0</v>
      </c>
      <c r="N39" s="42">
        <f>IFERROR(VLOOKUP($H39,'Gen F Exp'!$A:$E,17,FALSE),0)</f>
        <v>0</v>
      </c>
      <c r="O39" s="34">
        <f>IFERROR(VLOOKUP($H39,'Water F Rev'!$A:$L,15,FALSE),0)</f>
        <v>0</v>
      </c>
      <c r="P39" s="34">
        <f>IFERROR(VLOOKUP($H39,'Water F Rev'!$A:$L,16,FALSE),0)</f>
        <v>0</v>
      </c>
      <c r="Q39" s="42">
        <f>IFERROR(VLOOKUP($H39,'Water F Rev'!$A:$L,17,FALSE),0)</f>
        <v>0</v>
      </c>
      <c r="R39" s="34">
        <f>IFERROR(VLOOKUP($H39,'Water F Exp'!$A:$K,15,FALSE),0)</f>
        <v>0</v>
      </c>
      <c r="S39" s="34">
        <f>IFERROR(VLOOKUP($H39,'Water F Exp'!$A:$K,16,FALSE),0)</f>
        <v>0</v>
      </c>
      <c r="T39" s="42">
        <f>IFERROR(VLOOKUP($H39,'Water F Exp'!$A:$K,17,FALSE),0)</f>
        <v>0</v>
      </c>
      <c r="U39" s="34">
        <f ca="1">IFERROR(VLOOKUP($H39,'Sewer F Rev'!$A:$E,15,FALSE),0)</f>
        <v>0</v>
      </c>
      <c r="V39" s="34">
        <f ca="1">IFERROR(VLOOKUP($H39,'Sewer F Rev'!$A:$E,16,FALSE),0)</f>
        <v>0</v>
      </c>
      <c r="W39" s="42">
        <f ca="1">IFERROR(VLOOKUP($H39,'Sewer F Rev'!$A:$E,17,FALSE),0)</f>
        <v>0</v>
      </c>
      <c r="X39" s="34">
        <f>IFERROR(VLOOKUP($H39,'Sewer F Exp'!$A:$B,15,FALSE),0)</f>
        <v>0</v>
      </c>
      <c r="Y39" s="34">
        <f>IFERROR(VLOOKUP($H39,'Sewer F Exp'!$A:$B,16,FALSE),0)</f>
        <v>0</v>
      </c>
      <c r="Z39" s="42">
        <f>IFERROR(VLOOKUP($H39,'Sewer F Exp'!$A:$B,17,FALSE),0)</f>
        <v>0</v>
      </c>
      <c r="AA39" s="34">
        <f>IFERROR(VLOOKUP($H39,'Refuse F Rev'!$A:$E,15,FALSE),0)</f>
        <v>0</v>
      </c>
      <c r="AB39" s="34">
        <f>IFERROR(VLOOKUP($H39,'Refuse F Rev'!$A:$E,16,FALSE),0)</f>
        <v>0</v>
      </c>
      <c r="AC39" s="42">
        <f>IFERROR(VLOOKUP($H39,'Refuse F Rev'!$A:$E,17,FALSE),0)</f>
        <v>0</v>
      </c>
      <c r="AD39" s="34">
        <f>IFERROR(VLOOKUP($H39,'Refuse F Exp'!$A:$E,15,FALSE),0)</f>
        <v>0</v>
      </c>
      <c r="AE39" s="34">
        <f>IFERROR(VLOOKUP($H39,'Refuse F Exp'!$A:$E,16,FALSE),0)</f>
        <v>0</v>
      </c>
      <c r="AF39" s="42">
        <f>IFERROR(VLOOKUP($H39,'Refuse F Exp'!$A:$E,17,FALSE),0)</f>
        <v>0</v>
      </c>
      <c r="AG39" s="34">
        <f>IFERROR(VLOOKUP($H39,#REF!,10,FALSE),0)</f>
        <v>0</v>
      </c>
      <c r="AH39" s="34">
        <f>IFERROR(VLOOKUP($H39,#REF!,11,FALSE),0)</f>
        <v>0</v>
      </c>
      <c r="AI39" s="42">
        <f>IFERROR(VLOOKUP($H39,#REF!,12,FALSE),0)</f>
        <v>0</v>
      </c>
      <c r="AJ39" s="34">
        <f>IFERROR(VLOOKUP($H39,#REF!,10,FALSE),0)</f>
        <v>0</v>
      </c>
      <c r="AK39" s="34">
        <f>IFERROR(VLOOKUP($H39,#REF!,11,FALSE),0)</f>
        <v>0</v>
      </c>
      <c r="AL39" s="42">
        <f>IFERROR(VLOOKUP($H39,#REF!,12,FALSE),0)</f>
        <v>0</v>
      </c>
      <c r="AM39" s="34">
        <f>IFERROR(VLOOKUP($H39,#REF!,10,FALSE),0)</f>
        <v>0</v>
      </c>
      <c r="AN39" s="34">
        <f>IFERROR(VLOOKUP($H39,#REF!,11,FALSE),0)</f>
        <v>0</v>
      </c>
      <c r="AO39" s="42">
        <f>IFERROR(VLOOKUP($H39,#REF!,12,FALSE),0)</f>
        <v>0</v>
      </c>
      <c r="AP39" s="34">
        <f>IFERROR(VLOOKUP($H39,#REF!,10,FALSE),0)</f>
        <v>0</v>
      </c>
      <c r="AQ39" s="34">
        <f>IFERROR(VLOOKUP($H39,#REF!,11,FALSE),0)</f>
        <v>0</v>
      </c>
      <c r="AR39" s="42">
        <f>IFERROR(VLOOKUP($H39,#REF!,12,FALSE),0)</f>
        <v>0</v>
      </c>
      <c r="AS39" s="34">
        <f>IFERROR(VLOOKUP($H39,#REF!,13,FALSE),0)</f>
        <v>0</v>
      </c>
      <c r="AT39" s="34">
        <f>IFERROR(VLOOKUP($H39,#REF!,14,FALSE),0)</f>
        <v>0</v>
      </c>
      <c r="AU39" s="42">
        <f>IFERROR(VLOOKUP($H39,#REF!,15,FALSE),0)</f>
        <v>0</v>
      </c>
      <c r="AV39" s="34">
        <f>IFERROR(VLOOKUP($H39,#REF!,15,FALSE),0)</f>
        <v>0</v>
      </c>
      <c r="AW39" s="34">
        <f>IFERROR(VLOOKUP($H39,#REF!,16,FALSE),0)</f>
        <v>0</v>
      </c>
      <c r="AX39" s="42">
        <f>IFERROR(VLOOKUP($H39,#REF!,17,FALSE),0)</f>
        <v>0</v>
      </c>
    </row>
    <row r="40" spans="1:50" x14ac:dyDescent="0.3">
      <c r="A40" s="33" t="str">
        <f t="shared" si="0"/>
        <v>A -2775-000</v>
      </c>
      <c r="B40" s="33" t="str">
        <f>+'R&amp;E EXPORT'!B39</f>
        <v>EMPLOYEE H. I CO-PAYMENT</v>
      </c>
      <c r="C40" t="str">
        <f>IFERROR(VLOOKUP(A40,'MCSJ Export'!A:C,3,FALSE),"")</f>
        <v/>
      </c>
      <c r="D40" s="37">
        <f t="shared" ca="1" si="1"/>
        <v>0</v>
      </c>
      <c r="E40" s="37">
        <f t="shared" ca="1" si="2"/>
        <v>0</v>
      </c>
      <c r="F40" s="37">
        <f t="shared" ca="1" si="3"/>
        <v>0</v>
      </c>
      <c r="G40" s="37"/>
      <c r="H40" s="33" t="str">
        <f>+'R&amp;E EXPORT'!A39</f>
        <v>A -2775-000</v>
      </c>
      <c r="I40" s="34">
        <f>IFERROR(VLOOKUP($H40,'Gen F Rev'!$A:$M,15,FALSE),0)</f>
        <v>0</v>
      </c>
      <c r="J40" s="34">
        <f>IFERROR(VLOOKUP($H40,'Gen F Rev'!$A:$M,16,FALSE),0)</f>
        <v>0</v>
      </c>
      <c r="K40" s="42">
        <f>IFERROR(VLOOKUP($H40,'Gen F Rev'!$A:$M,17,FALSE),0)</f>
        <v>0</v>
      </c>
      <c r="L40" s="34">
        <f>IFERROR(VLOOKUP($H40,'Gen F Exp'!$A:$E,15,FALSE),0)</f>
        <v>0</v>
      </c>
      <c r="M40" s="34">
        <f>IFERROR(VLOOKUP($H40,'Gen F Exp'!$A:$E,16,FALSE),0)</f>
        <v>0</v>
      </c>
      <c r="N40" s="42">
        <f>IFERROR(VLOOKUP($H40,'Gen F Exp'!$A:$E,17,FALSE),0)</f>
        <v>0</v>
      </c>
      <c r="O40" s="34">
        <f>IFERROR(VLOOKUP($H40,'Water F Rev'!$A:$L,15,FALSE),0)</f>
        <v>0</v>
      </c>
      <c r="P40" s="34">
        <f>IFERROR(VLOOKUP($H40,'Water F Rev'!$A:$L,16,FALSE),0)</f>
        <v>0</v>
      </c>
      <c r="Q40" s="42">
        <f>IFERROR(VLOOKUP($H40,'Water F Rev'!$A:$L,17,FALSE),0)</f>
        <v>0</v>
      </c>
      <c r="R40" s="34">
        <f>IFERROR(VLOOKUP($H40,'Water F Exp'!$A:$K,15,FALSE),0)</f>
        <v>0</v>
      </c>
      <c r="S40" s="34">
        <f>IFERROR(VLOOKUP($H40,'Water F Exp'!$A:$K,16,FALSE),0)</f>
        <v>0</v>
      </c>
      <c r="T40" s="42">
        <f>IFERROR(VLOOKUP($H40,'Water F Exp'!$A:$K,17,FALSE),0)</f>
        <v>0</v>
      </c>
      <c r="U40" s="34">
        <f ca="1">IFERROR(VLOOKUP($H40,'Sewer F Rev'!$A:$E,15,FALSE),0)</f>
        <v>0</v>
      </c>
      <c r="V40" s="34">
        <f ca="1">IFERROR(VLOOKUP($H40,'Sewer F Rev'!$A:$E,16,FALSE),0)</f>
        <v>0</v>
      </c>
      <c r="W40" s="42">
        <f ca="1">IFERROR(VLOOKUP($H40,'Sewer F Rev'!$A:$E,17,FALSE),0)</f>
        <v>0</v>
      </c>
      <c r="X40" s="34">
        <f>IFERROR(VLOOKUP($H40,'Sewer F Exp'!$A:$B,15,FALSE),0)</f>
        <v>0</v>
      </c>
      <c r="Y40" s="34">
        <f>IFERROR(VLOOKUP($H40,'Sewer F Exp'!$A:$B,16,FALSE),0)</f>
        <v>0</v>
      </c>
      <c r="Z40" s="42">
        <f>IFERROR(VLOOKUP($H40,'Sewer F Exp'!$A:$B,17,FALSE),0)</f>
        <v>0</v>
      </c>
      <c r="AA40" s="34">
        <f>IFERROR(VLOOKUP($H40,'Refuse F Rev'!$A:$E,15,FALSE),0)</f>
        <v>0</v>
      </c>
      <c r="AB40" s="34">
        <f>IFERROR(VLOOKUP($H40,'Refuse F Rev'!$A:$E,16,FALSE),0)</f>
        <v>0</v>
      </c>
      <c r="AC40" s="42">
        <f>IFERROR(VLOOKUP($H40,'Refuse F Rev'!$A:$E,17,FALSE),0)</f>
        <v>0</v>
      </c>
      <c r="AD40" s="34">
        <f>IFERROR(VLOOKUP($H40,'Refuse F Exp'!$A:$E,15,FALSE),0)</f>
        <v>0</v>
      </c>
      <c r="AE40" s="34">
        <f>IFERROR(VLOOKUP($H40,'Refuse F Exp'!$A:$E,16,FALSE),0)</f>
        <v>0</v>
      </c>
      <c r="AF40" s="42">
        <f>IFERROR(VLOOKUP($H40,'Refuse F Exp'!$A:$E,17,FALSE),0)</f>
        <v>0</v>
      </c>
      <c r="AG40" s="34">
        <f>IFERROR(VLOOKUP($H40,#REF!,10,FALSE),0)</f>
        <v>0</v>
      </c>
      <c r="AH40" s="34">
        <f>IFERROR(VLOOKUP($H40,#REF!,11,FALSE),0)</f>
        <v>0</v>
      </c>
      <c r="AI40" s="42">
        <f>IFERROR(VLOOKUP($H40,#REF!,12,FALSE),0)</f>
        <v>0</v>
      </c>
      <c r="AJ40" s="34">
        <f>IFERROR(VLOOKUP($H40,#REF!,10,FALSE),0)</f>
        <v>0</v>
      </c>
      <c r="AK40" s="34">
        <f>IFERROR(VLOOKUP($H40,#REF!,11,FALSE),0)</f>
        <v>0</v>
      </c>
      <c r="AL40" s="42">
        <f>IFERROR(VLOOKUP($H40,#REF!,12,FALSE),0)</f>
        <v>0</v>
      </c>
      <c r="AM40" s="34">
        <f>IFERROR(VLOOKUP($H40,#REF!,10,FALSE),0)</f>
        <v>0</v>
      </c>
      <c r="AN40" s="34">
        <f>IFERROR(VLOOKUP($H40,#REF!,11,FALSE),0)</f>
        <v>0</v>
      </c>
      <c r="AO40" s="42">
        <f>IFERROR(VLOOKUP($H40,#REF!,12,FALSE),0)</f>
        <v>0</v>
      </c>
      <c r="AP40" s="34">
        <f>IFERROR(VLOOKUP($H40,#REF!,10,FALSE),0)</f>
        <v>0</v>
      </c>
      <c r="AQ40" s="34">
        <f>IFERROR(VLOOKUP($H40,#REF!,11,FALSE),0)</f>
        <v>0</v>
      </c>
      <c r="AR40" s="42">
        <f>IFERROR(VLOOKUP($H40,#REF!,12,FALSE),0)</f>
        <v>0</v>
      </c>
      <c r="AS40" s="34">
        <f>IFERROR(VLOOKUP($H40,#REF!,13,FALSE),0)</f>
        <v>0</v>
      </c>
      <c r="AT40" s="34">
        <f>IFERROR(VLOOKUP($H40,#REF!,14,FALSE),0)</f>
        <v>0</v>
      </c>
      <c r="AU40" s="42">
        <f>IFERROR(VLOOKUP($H40,#REF!,15,FALSE),0)</f>
        <v>0</v>
      </c>
      <c r="AV40" s="34">
        <f>IFERROR(VLOOKUP($H40,#REF!,15,FALSE),0)</f>
        <v>0</v>
      </c>
      <c r="AW40" s="34">
        <f>IFERROR(VLOOKUP($H40,#REF!,16,FALSE),0)</f>
        <v>0</v>
      </c>
      <c r="AX40" s="42">
        <f>IFERROR(VLOOKUP($H40,#REF!,17,FALSE),0)</f>
        <v>0</v>
      </c>
    </row>
    <row r="41" spans="1:50" x14ac:dyDescent="0.3">
      <c r="A41" s="33" t="str">
        <f t="shared" si="0"/>
        <v>A -3001-000</v>
      </c>
      <c r="B41" s="33" t="str">
        <f>+'R&amp;E EXPORT'!B40</f>
        <v>NYS AID PER CAPITA (AIM)</v>
      </c>
      <c r="C41" t="str">
        <f>IFERROR(VLOOKUP(A41,'MCSJ Export'!A:C,3,FALSE),"")</f>
        <v/>
      </c>
      <c r="D41" s="37">
        <f t="shared" ca="1" si="1"/>
        <v>0</v>
      </c>
      <c r="E41" s="37">
        <f t="shared" ca="1" si="2"/>
        <v>0</v>
      </c>
      <c r="F41" s="37">
        <f t="shared" ca="1" si="3"/>
        <v>0</v>
      </c>
      <c r="G41" s="37"/>
      <c r="H41" s="33" t="str">
        <f>+'R&amp;E EXPORT'!A40</f>
        <v>A -3001-000</v>
      </c>
      <c r="I41" s="34">
        <f>IFERROR(VLOOKUP($H41,'Gen F Rev'!$A:$M,15,FALSE),0)</f>
        <v>0</v>
      </c>
      <c r="J41" s="34">
        <f>IFERROR(VLOOKUP($H41,'Gen F Rev'!$A:$M,16,FALSE),0)</f>
        <v>0</v>
      </c>
      <c r="K41" s="42">
        <f>IFERROR(VLOOKUP($H41,'Gen F Rev'!$A:$M,17,FALSE),0)</f>
        <v>0</v>
      </c>
      <c r="L41" s="34">
        <f>IFERROR(VLOOKUP($H41,'Gen F Exp'!$A:$E,15,FALSE),0)</f>
        <v>0</v>
      </c>
      <c r="M41" s="34">
        <f>IFERROR(VLOOKUP($H41,'Gen F Exp'!$A:$E,16,FALSE),0)</f>
        <v>0</v>
      </c>
      <c r="N41" s="42">
        <f>IFERROR(VLOOKUP($H41,'Gen F Exp'!$A:$E,17,FALSE),0)</f>
        <v>0</v>
      </c>
      <c r="O41" s="34">
        <f>IFERROR(VLOOKUP($H41,'Water F Rev'!$A:$L,15,FALSE),0)</f>
        <v>0</v>
      </c>
      <c r="P41" s="34">
        <f>IFERROR(VLOOKUP($H41,'Water F Rev'!$A:$L,16,FALSE),0)</f>
        <v>0</v>
      </c>
      <c r="Q41" s="42">
        <f>IFERROR(VLOOKUP($H41,'Water F Rev'!$A:$L,17,FALSE),0)</f>
        <v>0</v>
      </c>
      <c r="R41" s="34">
        <f>IFERROR(VLOOKUP($H41,'Water F Exp'!$A:$K,15,FALSE),0)</f>
        <v>0</v>
      </c>
      <c r="S41" s="34">
        <f>IFERROR(VLOOKUP($H41,'Water F Exp'!$A:$K,16,FALSE),0)</f>
        <v>0</v>
      </c>
      <c r="T41" s="42">
        <f>IFERROR(VLOOKUP($H41,'Water F Exp'!$A:$K,17,FALSE),0)</f>
        <v>0</v>
      </c>
      <c r="U41" s="34">
        <f ca="1">IFERROR(VLOOKUP($H41,'Sewer F Rev'!$A:$E,15,FALSE),0)</f>
        <v>0</v>
      </c>
      <c r="V41" s="34">
        <f ca="1">IFERROR(VLOOKUP($H41,'Sewer F Rev'!$A:$E,16,FALSE),0)</f>
        <v>0</v>
      </c>
      <c r="W41" s="42">
        <f ca="1">IFERROR(VLOOKUP($H41,'Sewer F Rev'!$A:$E,17,FALSE),0)</f>
        <v>0</v>
      </c>
      <c r="X41" s="34">
        <f>IFERROR(VLOOKUP($H41,'Sewer F Exp'!$A:$B,15,FALSE),0)</f>
        <v>0</v>
      </c>
      <c r="Y41" s="34">
        <f>IFERROR(VLOOKUP($H41,'Sewer F Exp'!$A:$B,16,FALSE),0)</f>
        <v>0</v>
      </c>
      <c r="Z41" s="42">
        <f>IFERROR(VLOOKUP($H41,'Sewer F Exp'!$A:$B,17,FALSE),0)</f>
        <v>0</v>
      </c>
      <c r="AA41" s="34">
        <f>IFERROR(VLOOKUP($H41,'Refuse F Rev'!$A:$E,15,FALSE),0)</f>
        <v>0</v>
      </c>
      <c r="AB41" s="34">
        <f>IFERROR(VLOOKUP($H41,'Refuse F Rev'!$A:$E,16,FALSE),0)</f>
        <v>0</v>
      </c>
      <c r="AC41" s="42">
        <f>IFERROR(VLOOKUP($H41,'Refuse F Rev'!$A:$E,17,FALSE),0)</f>
        <v>0</v>
      </c>
      <c r="AD41" s="34">
        <f>IFERROR(VLOOKUP($H41,'Refuse F Exp'!$A:$E,15,FALSE),0)</f>
        <v>0</v>
      </c>
      <c r="AE41" s="34">
        <f>IFERROR(VLOOKUP($H41,'Refuse F Exp'!$A:$E,16,FALSE),0)</f>
        <v>0</v>
      </c>
      <c r="AF41" s="42">
        <f>IFERROR(VLOOKUP($H41,'Refuse F Exp'!$A:$E,17,FALSE),0)</f>
        <v>0</v>
      </c>
      <c r="AG41" s="34">
        <f>IFERROR(VLOOKUP($H41,#REF!,10,FALSE),0)</f>
        <v>0</v>
      </c>
      <c r="AH41" s="34">
        <f>IFERROR(VLOOKUP($H41,#REF!,11,FALSE),0)</f>
        <v>0</v>
      </c>
      <c r="AI41" s="42">
        <f>IFERROR(VLOOKUP($H41,#REF!,12,FALSE),0)</f>
        <v>0</v>
      </c>
      <c r="AJ41" s="34">
        <f>IFERROR(VLOOKUP($H41,#REF!,10,FALSE),0)</f>
        <v>0</v>
      </c>
      <c r="AK41" s="34">
        <f>IFERROR(VLOOKUP($H41,#REF!,11,FALSE),0)</f>
        <v>0</v>
      </c>
      <c r="AL41" s="42">
        <f>IFERROR(VLOOKUP($H41,#REF!,12,FALSE),0)</f>
        <v>0</v>
      </c>
      <c r="AM41" s="34">
        <f>IFERROR(VLOOKUP($H41,#REF!,10,FALSE),0)</f>
        <v>0</v>
      </c>
      <c r="AN41" s="34">
        <f>IFERROR(VLOOKUP($H41,#REF!,11,FALSE),0)</f>
        <v>0</v>
      </c>
      <c r="AO41" s="42">
        <f>IFERROR(VLOOKUP($H41,#REF!,12,FALSE),0)</f>
        <v>0</v>
      </c>
      <c r="AP41" s="34">
        <f>IFERROR(VLOOKUP($H41,#REF!,10,FALSE),0)</f>
        <v>0</v>
      </c>
      <c r="AQ41" s="34">
        <f>IFERROR(VLOOKUP($H41,#REF!,11,FALSE),0)</f>
        <v>0</v>
      </c>
      <c r="AR41" s="42">
        <f>IFERROR(VLOOKUP($H41,#REF!,12,FALSE),0)</f>
        <v>0</v>
      </c>
      <c r="AS41" s="34">
        <f>IFERROR(VLOOKUP($H41,#REF!,13,FALSE),0)</f>
        <v>0</v>
      </c>
      <c r="AT41" s="34">
        <f>IFERROR(VLOOKUP($H41,#REF!,14,FALSE),0)</f>
        <v>0</v>
      </c>
      <c r="AU41" s="42">
        <f>IFERROR(VLOOKUP($H41,#REF!,15,FALSE),0)</f>
        <v>0</v>
      </c>
      <c r="AV41" s="34">
        <f>IFERROR(VLOOKUP($H41,#REF!,15,FALSE),0)</f>
        <v>0</v>
      </c>
      <c r="AW41" s="34">
        <f>IFERROR(VLOOKUP($H41,#REF!,16,FALSE),0)</f>
        <v>0</v>
      </c>
      <c r="AX41" s="42">
        <f>IFERROR(VLOOKUP($H41,#REF!,17,FALSE),0)</f>
        <v>0</v>
      </c>
    </row>
    <row r="42" spans="1:50" x14ac:dyDescent="0.3">
      <c r="A42" s="33" t="str">
        <f t="shared" si="0"/>
        <v>A -3005-000</v>
      </c>
      <c r="B42" s="33" t="str">
        <f>+'R&amp;E EXPORT'!B41</f>
        <v>NYS AID -MORTAGE TAX</v>
      </c>
      <c r="C42" t="str">
        <f>IFERROR(VLOOKUP(A42,'MCSJ Export'!A:C,3,FALSE),"")</f>
        <v/>
      </c>
      <c r="D42" s="37">
        <f t="shared" ca="1" si="1"/>
        <v>0</v>
      </c>
      <c r="E42" s="37">
        <f t="shared" ca="1" si="2"/>
        <v>0</v>
      </c>
      <c r="F42" s="37">
        <f t="shared" ca="1" si="3"/>
        <v>0</v>
      </c>
      <c r="G42" s="37"/>
      <c r="H42" s="33" t="str">
        <f>+'R&amp;E EXPORT'!A41</f>
        <v>A -3005-000</v>
      </c>
      <c r="I42" s="34">
        <f>IFERROR(VLOOKUP($H42,'Gen F Rev'!$A:$M,15,FALSE),0)</f>
        <v>0</v>
      </c>
      <c r="J42" s="34">
        <f>IFERROR(VLOOKUP($H42,'Gen F Rev'!$A:$M,16,FALSE),0)</f>
        <v>0</v>
      </c>
      <c r="K42" s="42">
        <f>IFERROR(VLOOKUP($H42,'Gen F Rev'!$A:$M,17,FALSE),0)</f>
        <v>0</v>
      </c>
      <c r="L42" s="34">
        <f>IFERROR(VLOOKUP($H42,'Gen F Exp'!$A:$E,15,FALSE),0)</f>
        <v>0</v>
      </c>
      <c r="M42" s="34">
        <f>IFERROR(VLOOKUP($H42,'Gen F Exp'!$A:$E,16,FALSE),0)</f>
        <v>0</v>
      </c>
      <c r="N42" s="42">
        <f>IFERROR(VLOOKUP($H42,'Gen F Exp'!$A:$E,17,FALSE),0)</f>
        <v>0</v>
      </c>
      <c r="O42" s="34">
        <f>IFERROR(VLOOKUP($H42,'Water F Rev'!$A:$L,15,FALSE),0)</f>
        <v>0</v>
      </c>
      <c r="P42" s="34">
        <f>IFERROR(VLOOKUP($H42,'Water F Rev'!$A:$L,16,FALSE),0)</f>
        <v>0</v>
      </c>
      <c r="Q42" s="42">
        <f>IFERROR(VLOOKUP($H42,'Water F Rev'!$A:$L,17,FALSE),0)</f>
        <v>0</v>
      </c>
      <c r="R42" s="34">
        <f>IFERROR(VLOOKUP($H42,'Water F Exp'!$A:$K,15,FALSE),0)</f>
        <v>0</v>
      </c>
      <c r="S42" s="34">
        <f>IFERROR(VLOOKUP($H42,'Water F Exp'!$A:$K,16,FALSE),0)</f>
        <v>0</v>
      </c>
      <c r="T42" s="42">
        <f>IFERROR(VLOOKUP($H42,'Water F Exp'!$A:$K,17,FALSE),0)</f>
        <v>0</v>
      </c>
      <c r="U42" s="34">
        <f ca="1">IFERROR(VLOOKUP($H42,'Sewer F Rev'!$A:$E,15,FALSE),0)</f>
        <v>0</v>
      </c>
      <c r="V42" s="34">
        <f ca="1">IFERROR(VLOOKUP($H42,'Sewer F Rev'!$A:$E,16,FALSE),0)</f>
        <v>0</v>
      </c>
      <c r="W42" s="42">
        <f ca="1">IFERROR(VLOOKUP($H42,'Sewer F Rev'!$A:$E,17,FALSE),0)</f>
        <v>0</v>
      </c>
      <c r="X42" s="34">
        <f>IFERROR(VLOOKUP($H42,'Sewer F Exp'!$A:$B,15,FALSE),0)</f>
        <v>0</v>
      </c>
      <c r="Y42" s="34">
        <f>IFERROR(VLOOKUP($H42,'Sewer F Exp'!$A:$B,16,FALSE),0)</f>
        <v>0</v>
      </c>
      <c r="Z42" s="42">
        <f>IFERROR(VLOOKUP($H42,'Sewer F Exp'!$A:$B,17,FALSE),0)</f>
        <v>0</v>
      </c>
      <c r="AA42" s="34">
        <f>IFERROR(VLOOKUP($H42,'Refuse F Rev'!$A:$E,15,FALSE),0)</f>
        <v>0</v>
      </c>
      <c r="AB42" s="34">
        <f>IFERROR(VLOOKUP($H42,'Refuse F Rev'!$A:$E,16,FALSE),0)</f>
        <v>0</v>
      </c>
      <c r="AC42" s="42">
        <f>IFERROR(VLOOKUP($H42,'Refuse F Rev'!$A:$E,17,FALSE),0)</f>
        <v>0</v>
      </c>
      <c r="AD42" s="34">
        <f>IFERROR(VLOOKUP($H42,'Refuse F Exp'!$A:$E,15,FALSE),0)</f>
        <v>0</v>
      </c>
      <c r="AE42" s="34">
        <f>IFERROR(VLOOKUP($H42,'Refuse F Exp'!$A:$E,16,FALSE),0)</f>
        <v>0</v>
      </c>
      <c r="AF42" s="42">
        <f>IFERROR(VLOOKUP($H42,'Refuse F Exp'!$A:$E,17,FALSE),0)</f>
        <v>0</v>
      </c>
      <c r="AG42" s="34">
        <f>IFERROR(VLOOKUP($H42,#REF!,10,FALSE),0)</f>
        <v>0</v>
      </c>
      <c r="AH42" s="34">
        <f>IFERROR(VLOOKUP($H42,#REF!,11,FALSE),0)</f>
        <v>0</v>
      </c>
      <c r="AI42" s="42">
        <f>IFERROR(VLOOKUP($H42,#REF!,12,FALSE),0)</f>
        <v>0</v>
      </c>
      <c r="AJ42" s="34">
        <f>IFERROR(VLOOKUP($H42,#REF!,10,FALSE),0)</f>
        <v>0</v>
      </c>
      <c r="AK42" s="34">
        <f>IFERROR(VLOOKUP($H42,#REF!,11,FALSE),0)</f>
        <v>0</v>
      </c>
      <c r="AL42" s="42">
        <f>IFERROR(VLOOKUP($H42,#REF!,12,FALSE),0)</f>
        <v>0</v>
      </c>
      <c r="AM42" s="34">
        <f>IFERROR(VLOOKUP($H42,#REF!,10,FALSE),0)</f>
        <v>0</v>
      </c>
      <c r="AN42" s="34">
        <f>IFERROR(VLOOKUP($H42,#REF!,11,FALSE),0)</f>
        <v>0</v>
      </c>
      <c r="AO42" s="42">
        <f>IFERROR(VLOOKUP($H42,#REF!,12,FALSE),0)</f>
        <v>0</v>
      </c>
      <c r="AP42" s="34">
        <f>IFERROR(VLOOKUP($H42,#REF!,10,FALSE),0)</f>
        <v>0</v>
      </c>
      <c r="AQ42" s="34">
        <f>IFERROR(VLOOKUP($H42,#REF!,11,FALSE),0)</f>
        <v>0</v>
      </c>
      <c r="AR42" s="42">
        <f>IFERROR(VLOOKUP($H42,#REF!,12,FALSE),0)</f>
        <v>0</v>
      </c>
      <c r="AS42" s="34">
        <f>IFERROR(VLOOKUP($H42,#REF!,13,FALSE),0)</f>
        <v>0</v>
      </c>
      <c r="AT42" s="34">
        <f>IFERROR(VLOOKUP($H42,#REF!,14,FALSE),0)</f>
        <v>0</v>
      </c>
      <c r="AU42" s="42">
        <f>IFERROR(VLOOKUP($H42,#REF!,15,FALSE),0)</f>
        <v>0</v>
      </c>
      <c r="AV42" s="34">
        <f>IFERROR(VLOOKUP($H42,#REF!,15,FALSE),0)</f>
        <v>0</v>
      </c>
      <c r="AW42" s="34">
        <f>IFERROR(VLOOKUP($H42,#REF!,16,FALSE),0)</f>
        <v>0</v>
      </c>
      <c r="AX42" s="42">
        <f>IFERROR(VLOOKUP($H42,#REF!,17,FALSE),0)</f>
        <v>0</v>
      </c>
    </row>
    <row r="43" spans="1:50" x14ac:dyDescent="0.3">
      <c r="A43" s="33" t="str">
        <f t="shared" si="0"/>
        <v>A -3089-000</v>
      </c>
      <c r="B43" s="33" t="str">
        <f>+'R&amp;E EXPORT'!B42</f>
        <v>NYS-ADMINISTRATIVE AID-SHARED SERVICES</v>
      </c>
      <c r="C43" t="str">
        <f>IFERROR(VLOOKUP(A43,'MCSJ Export'!A:C,3,FALSE),"")</f>
        <v/>
      </c>
      <c r="D43" s="37">
        <f t="shared" ca="1" si="1"/>
        <v>0</v>
      </c>
      <c r="E43" s="37">
        <f t="shared" ca="1" si="2"/>
        <v>0</v>
      </c>
      <c r="F43" s="37">
        <f t="shared" ca="1" si="3"/>
        <v>0</v>
      </c>
      <c r="G43" s="37"/>
      <c r="H43" s="33" t="str">
        <f>+'R&amp;E EXPORT'!A42</f>
        <v>A -3089-000</v>
      </c>
      <c r="I43" s="34">
        <f>IFERROR(VLOOKUP($H43,'Gen F Rev'!$A:$M,15,FALSE),0)</f>
        <v>0</v>
      </c>
      <c r="J43" s="34">
        <f>IFERROR(VLOOKUP($H43,'Gen F Rev'!$A:$M,16,FALSE),0)</f>
        <v>0</v>
      </c>
      <c r="K43" s="42">
        <f>IFERROR(VLOOKUP($H43,'Gen F Rev'!$A:$M,17,FALSE),0)</f>
        <v>0</v>
      </c>
      <c r="L43" s="34">
        <f>IFERROR(VLOOKUP($H43,'Gen F Exp'!$A:$E,15,FALSE),0)</f>
        <v>0</v>
      </c>
      <c r="M43" s="34">
        <f>IFERROR(VLOOKUP($H43,'Gen F Exp'!$A:$E,16,FALSE),0)</f>
        <v>0</v>
      </c>
      <c r="N43" s="42">
        <f>IFERROR(VLOOKUP($H43,'Gen F Exp'!$A:$E,17,FALSE),0)</f>
        <v>0</v>
      </c>
      <c r="O43" s="34">
        <f>IFERROR(VLOOKUP($H43,'Water F Rev'!$A:$L,15,FALSE),0)</f>
        <v>0</v>
      </c>
      <c r="P43" s="34">
        <f>IFERROR(VLOOKUP($H43,'Water F Rev'!$A:$L,16,FALSE),0)</f>
        <v>0</v>
      </c>
      <c r="Q43" s="42">
        <f>IFERROR(VLOOKUP($H43,'Water F Rev'!$A:$L,17,FALSE),0)</f>
        <v>0</v>
      </c>
      <c r="R43" s="34">
        <f>IFERROR(VLOOKUP($H43,'Water F Exp'!$A:$K,15,FALSE),0)</f>
        <v>0</v>
      </c>
      <c r="S43" s="34">
        <f>IFERROR(VLOOKUP($H43,'Water F Exp'!$A:$K,16,FALSE),0)</f>
        <v>0</v>
      </c>
      <c r="T43" s="42">
        <f>IFERROR(VLOOKUP($H43,'Water F Exp'!$A:$K,17,FALSE),0)</f>
        <v>0</v>
      </c>
      <c r="U43" s="34">
        <f ca="1">IFERROR(VLOOKUP($H43,'Sewer F Rev'!$A:$E,15,FALSE),0)</f>
        <v>0</v>
      </c>
      <c r="V43" s="34">
        <f ca="1">IFERROR(VLOOKUP($H43,'Sewer F Rev'!$A:$E,16,FALSE),0)</f>
        <v>0</v>
      </c>
      <c r="W43" s="42">
        <f ca="1">IFERROR(VLOOKUP($H43,'Sewer F Rev'!$A:$E,17,FALSE),0)</f>
        <v>0</v>
      </c>
      <c r="X43" s="34">
        <f>IFERROR(VLOOKUP($H43,'Sewer F Exp'!$A:$B,15,FALSE),0)</f>
        <v>0</v>
      </c>
      <c r="Y43" s="34">
        <f>IFERROR(VLOOKUP($H43,'Sewer F Exp'!$A:$B,16,FALSE),0)</f>
        <v>0</v>
      </c>
      <c r="Z43" s="42">
        <f>IFERROR(VLOOKUP($H43,'Sewer F Exp'!$A:$B,17,FALSE),0)</f>
        <v>0</v>
      </c>
      <c r="AA43" s="34">
        <f>IFERROR(VLOOKUP($H43,'Refuse F Rev'!$A:$E,15,FALSE),0)</f>
        <v>0</v>
      </c>
      <c r="AB43" s="34">
        <f>IFERROR(VLOOKUP($H43,'Refuse F Rev'!$A:$E,16,FALSE),0)</f>
        <v>0</v>
      </c>
      <c r="AC43" s="42">
        <f>IFERROR(VLOOKUP($H43,'Refuse F Rev'!$A:$E,17,FALSE),0)</f>
        <v>0</v>
      </c>
      <c r="AD43" s="34">
        <f>IFERROR(VLOOKUP($H43,'Refuse F Exp'!$A:$E,15,FALSE),0)</f>
        <v>0</v>
      </c>
      <c r="AE43" s="34">
        <f>IFERROR(VLOOKUP($H43,'Refuse F Exp'!$A:$E,16,FALSE),0)</f>
        <v>0</v>
      </c>
      <c r="AF43" s="42">
        <f>IFERROR(VLOOKUP($H43,'Refuse F Exp'!$A:$E,17,FALSE),0)</f>
        <v>0</v>
      </c>
      <c r="AG43" s="34">
        <f>IFERROR(VLOOKUP($H43,#REF!,10,FALSE),0)</f>
        <v>0</v>
      </c>
      <c r="AH43" s="34">
        <f>IFERROR(VLOOKUP($H43,#REF!,11,FALSE),0)</f>
        <v>0</v>
      </c>
      <c r="AI43" s="42">
        <f>IFERROR(VLOOKUP($H43,#REF!,12,FALSE),0)</f>
        <v>0</v>
      </c>
      <c r="AJ43" s="34">
        <f>IFERROR(VLOOKUP($H43,#REF!,10,FALSE),0)</f>
        <v>0</v>
      </c>
      <c r="AK43" s="34">
        <f>IFERROR(VLOOKUP($H43,#REF!,11,FALSE),0)</f>
        <v>0</v>
      </c>
      <c r="AL43" s="42">
        <f>IFERROR(VLOOKUP($H43,#REF!,12,FALSE),0)</f>
        <v>0</v>
      </c>
      <c r="AM43" s="34">
        <f>IFERROR(VLOOKUP($H43,#REF!,10,FALSE),0)</f>
        <v>0</v>
      </c>
      <c r="AN43" s="34">
        <f>IFERROR(VLOOKUP($H43,#REF!,11,FALSE),0)</f>
        <v>0</v>
      </c>
      <c r="AO43" s="42">
        <f>IFERROR(VLOOKUP($H43,#REF!,12,FALSE),0)</f>
        <v>0</v>
      </c>
      <c r="AP43" s="34">
        <f>IFERROR(VLOOKUP($H43,#REF!,10,FALSE),0)</f>
        <v>0</v>
      </c>
      <c r="AQ43" s="34">
        <f>IFERROR(VLOOKUP($H43,#REF!,11,FALSE),0)</f>
        <v>0</v>
      </c>
      <c r="AR43" s="42">
        <f>IFERROR(VLOOKUP($H43,#REF!,12,FALSE),0)</f>
        <v>0</v>
      </c>
      <c r="AS43" s="34">
        <f>IFERROR(VLOOKUP($H43,#REF!,13,FALSE),0)</f>
        <v>0</v>
      </c>
      <c r="AT43" s="34">
        <f>IFERROR(VLOOKUP($H43,#REF!,14,FALSE),0)</f>
        <v>0</v>
      </c>
      <c r="AU43" s="42">
        <f>IFERROR(VLOOKUP($H43,#REF!,15,FALSE),0)</f>
        <v>0</v>
      </c>
      <c r="AV43" s="34">
        <f>IFERROR(VLOOKUP($H43,#REF!,15,FALSE),0)</f>
        <v>0</v>
      </c>
      <c r="AW43" s="34">
        <f>IFERROR(VLOOKUP($H43,#REF!,16,FALSE),0)</f>
        <v>0</v>
      </c>
      <c r="AX43" s="42">
        <f>IFERROR(VLOOKUP($H43,#REF!,17,FALSE),0)</f>
        <v>0</v>
      </c>
    </row>
    <row r="44" spans="1:50" x14ac:dyDescent="0.3">
      <c r="A44" s="33" t="str">
        <f t="shared" si="0"/>
        <v>A -3389-000</v>
      </c>
      <c r="B44" s="33" t="str">
        <f>+'R&amp;E EXPORT'!B43</f>
        <v>NYS-OTHER PUBLIC SAFETY-PTS GRNT POLICE</v>
      </c>
      <c r="C44" t="str">
        <f>IFERROR(VLOOKUP(A44,'MCSJ Export'!A:C,3,FALSE),"")</f>
        <v/>
      </c>
      <c r="D44" s="37">
        <f t="shared" ca="1" si="1"/>
        <v>0</v>
      </c>
      <c r="E44" s="37">
        <f t="shared" ca="1" si="2"/>
        <v>0</v>
      </c>
      <c r="F44" s="37">
        <f t="shared" ca="1" si="3"/>
        <v>0</v>
      </c>
      <c r="G44" s="37"/>
      <c r="H44" s="33" t="str">
        <f>+'R&amp;E EXPORT'!A43</f>
        <v>A -3389-000</v>
      </c>
      <c r="I44" s="34">
        <f>IFERROR(VLOOKUP($H44,'Gen F Rev'!$A:$M,15,FALSE),0)</f>
        <v>0</v>
      </c>
      <c r="J44" s="34">
        <f>IFERROR(VLOOKUP($H44,'Gen F Rev'!$A:$M,16,FALSE),0)</f>
        <v>0</v>
      </c>
      <c r="K44" s="42">
        <f>IFERROR(VLOOKUP($H44,'Gen F Rev'!$A:$M,17,FALSE),0)</f>
        <v>0</v>
      </c>
      <c r="L44" s="34">
        <f>IFERROR(VLOOKUP($H44,'Gen F Exp'!$A:$E,15,FALSE),0)</f>
        <v>0</v>
      </c>
      <c r="M44" s="34">
        <f>IFERROR(VLOOKUP($H44,'Gen F Exp'!$A:$E,16,FALSE),0)</f>
        <v>0</v>
      </c>
      <c r="N44" s="42">
        <f>IFERROR(VLOOKUP($H44,'Gen F Exp'!$A:$E,17,FALSE),0)</f>
        <v>0</v>
      </c>
      <c r="O44" s="34">
        <f>IFERROR(VLOOKUP($H44,'Water F Rev'!$A:$L,15,FALSE),0)</f>
        <v>0</v>
      </c>
      <c r="P44" s="34">
        <f>IFERROR(VLOOKUP($H44,'Water F Rev'!$A:$L,16,FALSE),0)</f>
        <v>0</v>
      </c>
      <c r="Q44" s="42">
        <f>IFERROR(VLOOKUP($H44,'Water F Rev'!$A:$L,17,FALSE),0)</f>
        <v>0</v>
      </c>
      <c r="R44" s="34">
        <f>IFERROR(VLOOKUP($H44,'Water F Exp'!$A:$K,15,FALSE),0)</f>
        <v>0</v>
      </c>
      <c r="S44" s="34">
        <f>IFERROR(VLOOKUP($H44,'Water F Exp'!$A:$K,16,FALSE),0)</f>
        <v>0</v>
      </c>
      <c r="T44" s="42">
        <f>IFERROR(VLOOKUP($H44,'Water F Exp'!$A:$K,17,FALSE),0)</f>
        <v>0</v>
      </c>
      <c r="U44" s="34">
        <f ca="1">IFERROR(VLOOKUP($H44,'Sewer F Rev'!$A:$E,15,FALSE),0)</f>
        <v>0</v>
      </c>
      <c r="V44" s="34">
        <f ca="1">IFERROR(VLOOKUP($H44,'Sewer F Rev'!$A:$E,16,FALSE),0)</f>
        <v>0</v>
      </c>
      <c r="W44" s="42">
        <f ca="1">IFERROR(VLOOKUP($H44,'Sewer F Rev'!$A:$E,17,FALSE),0)</f>
        <v>0</v>
      </c>
      <c r="X44" s="34">
        <f>IFERROR(VLOOKUP($H44,'Sewer F Exp'!$A:$B,15,FALSE),0)</f>
        <v>0</v>
      </c>
      <c r="Y44" s="34">
        <f>IFERROR(VLOOKUP($H44,'Sewer F Exp'!$A:$B,16,FALSE),0)</f>
        <v>0</v>
      </c>
      <c r="Z44" s="42">
        <f>IFERROR(VLOOKUP($H44,'Sewer F Exp'!$A:$B,17,FALSE),0)</f>
        <v>0</v>
      </c>
      <c r="AA44" s="34">
        <f>IFERROR(VLOOKUP($H44,'Refuse F Rev'!$A:$E,15,FALSE),0)</f>
        <v>0</v>
      </c>
      <c r="AB44" s="34">
        <f>IFERROR(VLOOKUP($H44,'Refuse F Rev'!$A:$E,16,FALSE),0)</f>
        <v>0</v>
      </c>
      <c r="AC44" s="42">
        <f>IFERROR(VLOOKUP($H44,'Refuse F Rev'!$A:$E,17,FALSE),0)</f>
        <v>0</v>
      </c>
      <c r="AD44" s="34">
        <f>IFERROR(VLOOKUP($H44,'Refuse F Exp'!$A:$E,15,FALSE),0)</f>
        <v>0</v>
      </c>
      <c r="AE44" s="34">
        <f>IFERROR(VLOOKUP($H44,'Refuse F Exp'!$A:$E,16,FALSE),0)</f>
        <v>0</v>
      </c>
      <c r="AF44" s="42">
        <f>IFERROR(VLOOKUP($H44,'Refuse F Exp'!$A:$E,17,FALSE),0)</f>
        <v>0</v>
      </c>
      <c r="AG44" s="34">
        <f>IFERROR(VLOOKUP($H44,#REF!,10,FALSE),0)</f>
        <v>0</v>
      </c>
      <c r="AH44" s="34">
        <f>IFERROR(VLOOKUP($H44,#REF!,11,FALSE),0)</f>
        <v>0</v>
      </c>
      <c r="AI44" s="42">
        <f>IFERROR(VLOOKUP($H44,#REF!,12,FALSE),0)</f>
        <v>0</v>
      </c>
      <c r="AJ44" s="34">
        <f>IFERROR(VLOOKUP($H44,#REF!,10,FALSE),0)</f>
        <v>0</v>
      </c>
      <c r="AK44" s="34">
        <f>IFERROR(VLOOKUP($H44,#REF!,11,FALSE),0)</f>
        <v>0</v>
      </c>
      <c r="AL44" s="42">
        <f>IFERROR(VLOOKUP($H44,#REF!,12,FALSE),0)</f>
        <v>0</v>
      </c>
      <c r="AM44" s="34">
        <f>IFERROR(VLOOKUP($H44,#REF!,10,FALSE),0)</f>
        <v>0</v>
      </c>
      <c r="AN44" s="34">
        <f>IFERROR(VLOOKUP($H44,#REF!,11,FALSE),0)</f>
        <v>0</v>
      </c>
      <c r="AO44" s="42">
        <f>IFERROR(VLOOKUP($H44,#REF!,12,FALSE),0)</f>
        <v>0</v>
      </c>
      <c r="AP44" s="34">
        <f>IFERROR(VLOOKUP($H44,#REF!,10,FALSE),0)</f>
        <v>0</v>
      </c>
      <c r="AQ44" s="34">
        <f>IFERROR(VLOOKUP($H44,#REF!,11,FALSE),0)</f>
        <v>0</v>
      </c>
      <c r="AR44" s="42">
        <f>IFERROR(VLOOKUP($H44,#REF!,12,FALSE),0)</f>
        <v>0</v>
      </c>
      <c r="AS44" s="34">
        <f>IFERROR(VLOOKUP($H44,#REF!,13,FALSE),0)</f>
        <v>0</v>
      </c>
      <c r="AT44" s="34">
        <f>IFERROR(VLOOKUP($H44,#REF!,14,FALSE),0)</f>
        <v>0</v>
      </c>
      <c r="AU44" s="42">
        <f>IFERROR(VLOOKUP($H44,#REF!,15,FALSE),0)</f>
        <v>0</v>
      </c>
      <c r="AV44" s="34">
        <f>IFERROR(VLOOKUP($H44,#REF!,15,FALSE),0)</f>
        <v>0</v>
      </c>
      <c r="AW44" s="34">
        <f>IFERROR(VLOOKUP($H44,#REF!,16,FALSE),0)</f>
        <v>0</v>
      </c>
      <c r="AX44" s="42">
        <f>IFERROR(VLOOKUP($H44,#REF!,17,FALSE),0)</f>
        <v>0</v>
      </c>
    </row>
    <row r="45" spans="1:50" x14ac:dyDescent="0.3">
      <c r="A45" s="33" t="str">
        <f t="shared" si="0"/>
        <v>A -3392-000</v>
      </c>
      <c r="B45" s="33" t="str">
        <f>+'R&amp;E EXPORT'!B44</f>
        <v>NYS-POLICE -RISE GRANT</v>
      </c>
      <c r="C45" t="str">
        <f>IFERROR(VLOOKUP(A45,'MCSJ Export'!A:C,3,FALSE),"")</f>
        <v/>
      </c>
      <c r="D45" s="37">
        <f t="shared" ca="1" si="1"/>
        <v>0</v>
      </c>
      <c r="E45" s="37">
        <f t="shared" ca="1" si="2"/>
        <v>0</v>
      </c>
      <c r="F45" s="37">
        <f t="shared" ca="1" si="3"/>
        <v>0</v>
      </c>
      <c r="G45" s="37"/>
      <c r="H45" s="33" t="str">
        <f>+'R&amp;E EXPORT'!A44</f>
        <v>A -3392-000</v>
      </c>
      <c r="I45" s="34">
        <f>IFERROR(VLOOKUP($H45,'Gen F Rev'!$A:$M,15,FALSE),0)</f>
        <v>0</v>
      </c>
      <c r="J45" s="34">
        <f>IFERROR(VLOOKUP($H45,'Gen F Rev'!$A:$M,16,FALSE),0)</f>
        <v>0</v>
      </c>
      <c r="K45" s="42">
        <f>IFERROR(VLOOKUP($H45,'Gen F Rev'!$A:$M,17,FALSE),0)</f>
        <v>0</v>
      </c>
      <c r="L45" s="34">
        <f>IFERROR(VLOOKUP($H45,'Gen F Exp'!$A:$E,15,FALSE),0)</f>
        <v>0</v>
      </c>
      <c r="M45" s="34">
        <f>IFERROR(VLOOKUP($H45,'Gen F Exp'!$A:$E,16,FALSE),0)</f>
        <v>0</v>
      </c>
      <c r="N45" s="42">
        <f>IFERROR(VLOOKUP($H45,'Gen F Exp'!$A:$E,17,FALSE),0)</f>
        <v>0</v>
      </c>
      <c r="O45" s="34">
        <f>IFERROR(VLOOKUP($H45,'Water F Rev'!$A:$L,15,FALSE),0)</f>
        <v>0</v>
      </c>
      <c r="P45" s="34">
        <f>IFERROR(VLOOKUP($H45,'Water F Rev'!$A:$L,16,FALSE),0)</f>
        <v>0</v>
      </c>
      <c r="Q45" s="42">
        <f>IFERROR(VLOOKUP($H45,'Water F Rev'!$A:$L,17,FALSE),0)</f>
        <v>0</v>
      </c>
      <c r="R45" s="34">
        <f>IFERROR(VLOOKUP($H45,'Water F Exp'!$A:$K,15,FALSE),0)</f>
        <v>0</v>
      </c>
      <c r="S45" s="34">
        <f>IFERROR(VLOOKUP($H45,'Water F Exp'!$A:$K,16,FALSE),0)</f>
        <v>0</v>
      </c>
      <c r="T45" s="42">
        <f>IFERROR(VLOOKUP($H45,'Water F Exp'!$A:$K,17,FALSE),0)</f>
        <v>0</v>
      </c>
      <c r="U45" s="34">
        <f ca="1">IFERROR(VLOOKUP($H45,'Sewer F Rev'!$A:$E,15,FALSE),0)</f>
        <v>0</v>
      </c>
      <c r="V45" s="34">
        <f ca="1">IFERROR(VLOOKUP($H45,'Sewer F Rev'!$A:$E,16,FALSE),0)</f>
        <v>0</v>
      </c>
      <c r="W45" s="42">
        <f ca="1">IFERROR(VLOOKUP($H45,'Sewer F Rev'!$A:$E,17,FALSE),0)</f>
        <v>0</v>
      </c>
      <c r="X45" s="34">
        <f>IFERROR(VLOOKUP($H45,'Sewer F Exp'!$A:$B,15,FALSE),0)</f>
        <v>0</v>
      </c>
      <c r="Y45" s="34">
        <f>IFERROR(VLOOKUP($H45,'Sewer F Exp'!$A:$B,16,FALSE),0)</f>
        <v>0</v>
      </c>
      <c r="Z45" s="42">
        <f>IFERROR(VLOOKUP($H45,'Sewer F Exp'!$A:$B,17,FALSE),0)</f>
        <v>0</v>
      </c>
      <c r="AA45" s="34">
        <f>IFERROR(VLOOKUP($H45,'Refuse F Rev'!$A:$E,15,FALSE),0)</f>
        <v>0</v>
      </c>
      <c r="AB45" s="34">
        <f>IFERROR(VLOOKUP($H45,'Refuse F Rev'!$A:$E,16,FALSE),0)</f>
        <v>0</v>
      </c>
      <c r="AC45" s="42">
        <f>IFERROR(VLOOKUP($H45,'Refuse F Rev'!$A:$E,17,FALSE),0)</f>
        <v>0</v>
      </c>
      <c r="AD45" s="34">
        <f>IFERROR(VLOOKUP($H45,'Refuse F Exp'!$A:$E,15,FALSE),0)</f>
        <v>0</v>
      </c>
      <c r="AE45" s="34">
        <f>IFERROR(VLOOKUP($H45,'Refuse F Exp'!$A:$E,16,FALSE),0)</f>
        <v>0</v>
      </c>
      <c r="AF45" s="42">
        <f>IFERROR(VLOOKUP($H45,'Refuse F Exp'!$A:$E,17,FALSE),0)</f>
        <v>0</v>
      </c>
      <c r="AG45" s="34">
        <f>IFERROR(VLOOKUP($H45,#REF!,10,FALSE),0)</f>
        <v>0</v>
      </c>
      <c r="AH45" s="34">
        <f>IFERROR(VLOOKUP($H45,#REF!,11,FALSE),0)</f>
        <v>0</v>
      </c>
      <c r="AI45" s="42">
        <f>IFERROR(VLOOKUP($H45,#REF!,12,FALSE),0)</f>
        <v>0</v>
      </c>
      <c r="AJ45" s="34">
        <f>IFERROR(VLOOKUP($H45,#REF!,10,FALSE),0)</f>
        <v>0</v>
      </c>
      <c r="AK45" s="34">
        <f>IFERROR(VLOOKUP($H45,#REF!,11,FALSE),0)</f>
        <v>0</v>
      </c>
      <c r="AL45" s="42">
        <f>IFERROR(VLOOKUP($H45,#REF!,12,FALSE),0)</f>
        <v>0</v>
      </c>
      <c r="AM45" s="34">
        <f>IFERROR(VLOOKUP($H45,#REF!,10,FALSE),0)</f>
        <v>0</v>
      </c>
      <c r="AN45" s="34">
        <f>IFERROR(VLOOKUP($H45,#REF!,11,FALSE),0)</f>
        <v>0</v>
      </c>
      <c r="AO45" s="42">
        <f>IFERROR(VLOOKUP($H45,#REF!,12,FALSE),0)</f>
        <v>0</v>
      </c>
      <c r="AP45" s="34">
        <f>IFERROR(VLOOKUP($H45,#REF!,10,FALSE),0)</f>
        <v>0</v>
      </c>
      <c r="AQ45" s="34">
        <f>IFERROR(VLOOKUP($H45,#REF!,11,FALSE),0)</f>
        <v>0</v>
      </c>
      <c r="AR45" s="42">
        <f>IFERROR(VLOOKUP($H45,#REF!,12,FALSE),0)</f>
        <v>0</v>
      </c>
      <c r="AS45" s="34">
        <f>IFERROR(VLOOKUP($H45,#REF!,13,FALSE),0)</f>
        <v>0</v>
      </c>
      <c r="AT45" s="34">
        <f>IFERROR(VLOOKUP($H45,#REF!,14,FALSE),0)</f>
        <v>0</v>
      </c>
      <c r="AU45" s="42">
        <f>IFERROR(VLOOKUP($H45,#REF!,15,FALSE),0)</f>
        <v>0</v>
      </c>
      <c r="AV45" s="34">
        <f>IFERROR(VLOOKUP($H45,#REF!,15,FALSE),0)</f>
        <v>0</v>
      </c>
      <c r="AW45" s="34">
        <f>IFERROR(VLOOKUP($H45,#REF!,16,FALSE),0)</f>
        <v>0</v>
      </c>
      <c r="AX45" s="42">
        <f>IFERROR(VLOOKUP($H45,#REF!,17,FALSE),0)</f>
        <v>0</v>
      </c>
    </row>
    <row r="46" spans="1:50" x14ac:dyDescent="0.3">
      <c r="A46" s="33" t="str">
        <f t="shared" si="0"/>
        <v>A -3489-000</v>
      </c>
      <c r="B46" s="33" t="str">
        <f>+'R&amp;E EXPORT'!B45</f>
        <v>NYS-OTHER HEALTH (FIRE GRANT)</v>
      </c>
      <c r="C46" t="str">
        <f>IFERROR(VLOOKUP(A46,'MCSJ Export'!A:C,3,FALSE),"")</f>
        <v/>
      </c>
      <c r="D46" s="37">
        <f t="shared" ca="1" si="1"/>
        <v>0</v>
      </c>
      <c r="E46" s="37">
        <f t="shared" ca="1" si="2"/>
        <v>0</v>
      </c>
      <c r="F46" s="37">
        <f t="shared" ca="1" si="3"/>
        <v>0</v>
      </c>
      <c r="G46" s="37"/>
      <c r="H46" s="33" t="str">
        <f>+'R&amp;E EXPORT'!A45</f>
        <v>A -3489-000</v>
      </c>
      <c r="I46" s="34">
        <f>IFERROR(VLOOKUP($H46,'Gen F Rev'!$A:$M,15,FALSE),0)</f>
        <v>0</v>
      </c>
      <c r="J46" s="34">
        <f>IFERROR(VLOOKUP($H46,'Gen F Rev'!$A:$M,16,FALSE),0)</f>
        <v>0</v>
      </c>
      <c r="K46" s="42">
        <f>IFERROR(VLOOKUP($H46,'Gen F Rev'!$A:$M,17,FALSE),0)</f>
        <v>0</v>
      </c>
      <c r="L46" s="34">
        <f>IFERROR(VLOOKUP($H46,'Gen F Exp'!$A:$E,15,FALSE),0)</f>
        <v>0</v>
      </c>
      <c r="M46" s="34">
        <f>IFERROR(VLOOKUP($H46,'Gen F Exp'!$A:$E,16,FALSE),0)</f>
        <v>0</v>
      </c>
      <c r="N46" s="42">
        <f>IFERROR(VLOOKUP($H46,'Gen F Exp'!$A:$E,17,FALSE),0)</f>
        <v>0</v>
      </c>
      <c r="O46" s="34">
        <f>IFERROR(VLOOKUP($H46,'Water F Rev'!$A:$L,15,FALSE),0)</f>
        <v>0</v>
      </c>
      <c r="P46" s="34">
        <f>IFERROR(VLOOKUP($H46,'Water F Rev'!$A:$L,16,FALSE),0)</f>
        <v>0</v>
      </c>
      <c r="Q46" s="42">
        <f>IFERROR(VLOOKUP($H46,'Water F Rev'!$A:$L,17,FALSE),0)</f>
        <v>0</v>
      </c>
      <c r="R46" s="34">
        <f>IFERROR(VLOOKUP($H46,'Water F Exp'!$A:$K,15,FALSE),0)</f>
        <v>0</v>
      </c>
      <c r="S46" s="34">
        <f>IFERROR(VLOOKUP($H46,'Water F Exp'!$A:$K,16,FALSE),0)</f>
        <v>0</v>
      </c>
      <c r="T46" s="42">
        <f>IFERROR(VLOOKUP($H46,'Water F Exp'!$A:$K,17,FALSE),0)</f>
        <v>0</v>
      </c>
      <c r="U46" s="34">
        <f ca="1">IFERROR(VLOOKUP($H46,'Sewer F Rev'!$A:$E,15,FALSE),0)</f>
        <v>0</v>
      </c>
      <c r="V46" s="34">
        <f ca="1">IFERROR(VLOOKUP($H46,'Sewer F Rev'!$A:$E,16,FALSE),0)</f>
        <v>0</v>
      </c>
      <c r="W46" s="42">
        <f ca="1">IFERROR(VLOOKUP($H46,'Sewer F Rev'!$A:$E,17,FALSE),0)</f>
        <v>0</v>
      </c>
      <c r="X46" s="34">
        <f>IFERROR(VLOOKUP($H46,'Sewer F Exp'!$A:$B,15,FALSE),0)</f>
        <v>0</v>
      </c>
      <c r="Y46" s="34">
        <f>IFERROR(VLOOKUP($H46,'Sewer F Exp'!$A:$B,16,FALSE),0)</f>
        <v>0</v>
      </c>
      <c r="Z46" s="42">
        <f>IFERROR(VLOOKUP($H46,'Sewer F Exp'!$A:$B,17,FALSE),0)</f>
        <v>0</v>
      </c>
      <c r="AA46" s="34">
        <f>IFERROR(VLOOKUP($H46,'Refuse F Rev'!$A:$E,15,FALSE),0)</f>
        <v>0</v>
      </c>
      <c r="AB46" s="34">
        <f>IFERROR(VLOOKUP($H46,'Refuse F Rev'!$A:$E,16,FALSE),0)</f>
        <v>0</v>
      </c>
      <c r="AC46" s="42">
        <f>IFERROR(VLOOKUP($H46,'Refuse F Rev'!$A:$E,17,FALSE),0)</f>
        <v>0</v>
      </c>
      <c r="AD46" s="34">
        <f>IFERROR(VLOOKUP($H46,'Refuse F Exp'!$A:$E,15,FALSE),0)</f>
        <v>0</v>
      </c>
      <c r="AE46" s="34">
        <f>IFERROR(VLOOKUP($H46,'Refuse F Exp'!$A:$E,16,FALSE),0)</f>
        <v>0</v>
      </c>
      <c r="AF46" s="42">
        <f>IFERROR(VLOOKUP($H46,'Refuse F Exp'!$A:$E,17,FALSE),0)</f>
        <v>0</v>
      </c>
      <c r="AG46" s="34">
        <f>IFERROR(VLOOKUP($H46,#REF!,10,FALSE),0)</f>
        <v>0</v>
      </c>
      <c r="AH46" s="34">
        <f>IFERROR(VLOOKUP($H46,#REF!,11,FALSE),0)</f>
        <v>0</v>
      </c>
      <c r="AI46" s="42">
        <f>IFERROR(VLOOKUP($H46,#REF!,12,FALSE),0)</f>
        <v>0</v>
      </c>
      <c r="AJ46" s="34">
        <f>IFERROR(VLOOKUP($H46,#REF!,10,FALSE),0)</f>
        <v>0</v>
      </c>
      <c r="AK46" s="34">
        <f>IFERROR(VLOOKUP($H46,#REF!,11,FALSE),0)</f>
        <v>0</v>
      </c>
      <c r="AL46" s="42">
        <f>IFERROR(VLOOKUP($H46,#REF!,12,FALSE),0)</f>
        <v>0</v>
      </c>
      <c r="AM46" s="34">
        <f>IFERROR(VLOOKUP($H46,#REF!,10,FALSE),0)</f>
        <v>0</v>
      </c>
      <c r="AN46" s="34">
        <f>IFERROR(VLOOKUP($H46,#REF!,11,FALSE),0)</f>
        <v>0</v>
      </c>
      <c r="AO46" s="42">
        <f>IFERROR(VLOOKUP($H46,#REF!,12,FALSE),0)</f>
        <v>0</v>
      </c>
      <c r="AP46" s="34">
        <f>IFERROR(VLOOKUP($H46,#REF!,10,FALSE),0)</f>
        <v>0</v>
      </c>
      <c r="AQ46" s="34">
        <f>IFERROR(VLOOKUP($H46,#REF!,11,FALSE),0)</f>
        <v>0</v>
      </c>
      <c r="AR46" s="42">
        <f>IFERROR(VLOOKUP($H46,#REF!,12,FALSE),0)</f>
        <v>0</v>
      </c>
      <c r="AS46" s="34">
        <f>IFERROR(VLOOKUP($H46,#REF!,13,FALSE),0)</f>
        <v>0</v>
      </c>
      <c r="AT46" s="34">
        <f>IFERROR(VLOOKUP($H46,#REF!,14,FALSE),0)</f>
        <v>0</v>
      </c>
      <c r="AU46" s="42">
        <f>IFERROR(VLOOKUP($H46,#REF!,15,FALSE),0)</f>
        <v>0</v>
      </c>
      <c r="AV46" s="34">
        <f>IFERROR(VLOOKUP($H46,#REF!,15,FALSE),0)</f>
        <v>0</v>
      </c>
      <c r="AW46" s="34">
        <f>IFERROR(VLOOKUP($H46,#REF!,16,FALSE),0)</f>
        <v>0</v>
      </c>
      <c r="AX46" s="42">
        <f>IFERROR(VLOOKUP($H46,#REF!,17,FALSE),0)</f>
        <v>0</v>
      </c>
    </row>
    <row r="47" spans="1:50" x14ac:dyDescent="0.3">
      <c r="A47" s="33" t="str">
        <f t="shared" si="0"/>
        <v>A -3892-000</v>
      </c>
      <c r="B47" s="33" t="str">
        <f>+'R&amp;E EXPORT'!B46</f>
        <v>GBF PROJECTS</v>
      </c>
      <c r="C47" t="str">
        <f>IFERROR(VLOOKUP(A47,'MCSJ Export'!A:C,3,FALSE),"")</f>
        <v/>
      </c>
      <c r="D47" s="37">
        <f t="shared" ca="1" si="1"/>
        <v>0</v>
      </c>
      <c r="E47" s="37">
        <f t="shared" ca="1" si="2"/>
        <v>0</v>
      </c>
      <c r="F47" s="37">
        <f t="shared" ca="1" si="3"/>
        <v>0</v>
      </c>
      <c r="G47" s="37"/>
      <c r="H47" s="33" t="str">
        <f>+'R&amp;E EXPORT'!A46</f>
        <v>A -3892-000</v>
      </c>
      <c r="I47" s="34">
        <f>IFERROR(VLOOKUP($H47,'Gen F Rev'!$A:$M,15,FALSE),0)</f>
        <v>0</v>
      </c>
      <c r="J47" s="34">
        <f>IFERROR(VLOOKUP($H47,'Gen F Rev'!$A:$M,16,FALSE),0)</f>
        <v>0</v>
      </c>
      <c r="K47" s="42">
        <f>IFERROR(VLOOKUP($H47,'Gen F Rev'!$A:$M,17,FALSE),0)</f>
        <v>0</v>
      </c>
      <c r="L47" s="34">
        <f>IFERROR(VLOOKUP($H47,'Gen F Exp'!$A:$E,15,FALSE),0)</f>
        <v>0</v>
      </c>
      <c r="M47" s="34">
        <f>IFERROR(VLOOKUP($H47,'Gen F Exp'!$A:$E,16,FALSE),0)</f>
        <v>0</v>
      </c>
      <c r="N47" s="42">
        <f>IFERROR(VLOOKUP($H47,'Gen F Exp'!$A:$E,17,FALSE),0)</f>
        <v>0</v>
      </c>
      <c r="O47" s="34">
        <f>IFERROR(VLOOKUP($H47,'Water F Rev'!$A:$L,15,FALSE),0)</f>
        <v>0</v>
      </c>
      <c r="P47" s="34">
        <f>IFERROR(VLOOKUP($H47,'Water F Rev'!$A:$L,16,FALSE),0)</f>
        <v>0</v>
      </c>
      <c r="Q47" s="42">
        <f>IFERROR(VLOOKUP($H47,'Water F Rev'!$A:$L,17,FALSE),0)</f>
        <v>0</v>
      </c>
      <c r="R47" s="34">
        <f>IFERROR(VLOOKUP($H47,'Water F Exp'!$A:$K,15,FALSE),0)</f>
        <v>0</v>
      </c>
      <c r="S47" s="34">
        <f>IFERROR(VLOOKUP($H47,'Water F Exp'!$A:$K,16,FALSE),0)</f>
        <v>0</v>
      </c>
      <c r="T47" s="42">
        <f>IFERROR(VLOOKUP($H47,'Water F Exp'!$A:$K,17,FALSE),0)</f>
        <v>0</v>
      </c>
      <c r="U47" s="34">
        <f ca="1">IFERROR(VLOOKUP($H47,'Sewer F Rev'!$A:$E,15,FALSE),0)</f>
        <v>0</v>
      </c>
      <c r="V47" s="34">
        <f ca="1">IFERROR(VLOOKUP($H47,'Sewer F Rev'!$A:$E,16,FALSE),0)</f>
        <v>0</v>
      </c>
      <c r="W47" s="42">
        <f ca="1">IFERROR(VLOOKUP($H47,'Sewer F Rev'!$A:$E,17,FALSE),0)</f>
        <v>0</v>
      </c>
      <c r="X47" s="34">
        <f>IFERROR(VLOOKUP($H47,'Sewer F Exp'!$A:$B,15,FALSE),0)</f>
        <v>0</v>
      </c>
      <c r="Y47" s="34">
        <f>IFERROR(VLOOKUP($H47,'Sewer F Exp'!$A:$B,16,FALSE),0)</f>
        <v>0</v>
      </c>
      <c r="Z47" s="42">
        <f>IFERROR(VLOOKUP($H47,'Sewer F Exp'!$A:$B,17,FALSE),0)</f>
        <v>0</v>
      </c>
      <c r="AA47" s="34">
        <f>IFERROR(VLOOKUP($H47,'Refuse F Rev'!$A:$E,15,FALSE),0)</f>
        <v>0</v>
      </c>
      <c r="AB47" s="34">
        <f>IFERROR(VLOOKUP($H47,'Refuse F Rev'!$A:$E,16,FALSE),0)</f>
        <v>0</v>
      </c>
      <c r="AC47" s="42">
        <f>IFERROR(VLOOKUP($H47,'Refuse F Rev'!$A:$E,17,FALSE),0)</f>
        <v>0</v>
      </c>
      <c r="AD47" s="34">
        <f>IFERROR(VLOOKUP($H47,'Refuse F Exp'!$A:$E,15,FALSE),0)</f>
        <v>0</v>
      </c>
      <c r="AE47" s="34">
        <f>IFERROR(VLOOKUP($H47,'Refuse F Exp'!$A:$E,16,FALSE),0)</f>
        <v>0</v>
      </c>
      <c r="AF47" s="42">
        <f>IFERROR(VLOOKUP($H47,'Refuse F Exp'!$A:$E,17,FALSE),0)</f>
        <v>0</v>
      </c>
      <c r="AG47" s="34">
        <f>IFERROR(VLOOKUP($H47,#REF!,10,FALSE),0)</f>
        <v>0</v>
      </c>
      <c r="AH47" s="34">
        <f>IFERROR(VLOOKUP($H47,#REF!,11,FALSE),0)</f>
        <v>0</v>
      </c>
      <c r="AI47" s="42">
        <f>IFERROR(VLOOKUP($H47,#REF!,12,FALSE),0)</f>
        <v>0</v>
      </c>
      <c r="AJ47" s="34">
        <f>IFERROR(VLOOKUP($H47,#REF!,10,FALSE),0)</f>
        <v>0</v>
      </c>
      <c r="AK47" s="34">
        <f>IFERROR(VLOOKUP($H47,#REF!,11,FALSE),0)</f>
        <v>0</v>
      </c>
      <c r="AL47" s="42">
        <f>IFERROR(VLOOKUP($H47,#REF!,12,FALSE),0)</f>
        <v>0</v>
      </c>
      <c r="AM47" s="34">
        <f>IFERROR(VLOOKUP($H47,#REF!,10,FALSE),0)</f>
        <v>0</v>
      </c>
      <c r="AN47" s="34">
        <f>IFERROR(VLOOKUP($H47,#REF!,11,FALSE),0)</f>
        <v>0</v>
      </c>
      <c r="AO47" s="42">
        <f>IFERROR(VLOOKUP($H47,#REF!,12,FALSE),0)</f>
        <v>0</v>
      </c>
      <c r="AP47" s="34">
        <f>IFERROR(VLOOKUP($H47,#REF!,10,FALSE),0)</f>
        <v>0</v>
      </c>
      <c r="AQ47" s="34">
        <f>IFERROR(VLOOKUP($H47,#REF!,11,FALSE),0)</f>
        <v>0</v>
      </c>
      <c r="AR47" s="42">
        <f>IFERROR(VLOOKUP($H47,#REF!,12,FALSE),0)</f>
        <v>0</v>
      </c>
      <c r="AS47" s="34">
        <f>IFERROR(VLOOKUP($H47,#REF!,13,FALSE),0)</f>
        <v>0</v>
      </c>
      <c r="AT47" s="34">
        <f>IFERROR(VLOOKUP($H47,#REF!,14,FALSE),0)</f>
        <v>0</v>
      </c>
      <c r="AU47" s="42">
        <f>IFERROR(VLOOKUP($H47,#REF!,15,FALSE),0)</f>
        <v>0</v>
      </c>
      <c r="AV47" s="34">
        <f>IFERROR(VLOOKUP($H47,#REF!,15,FALSE),0)</f>
        <v>0</v>
      </c>
      <c r="AW47" s="34">
        <f>IFERROR(VLOOKUP($H47,#REF!,16,FALSE),0)</f>
        <v>0</v>
      </c>
      <c r="AX47" s="42">
        <f>IFERROR(VLOOKUP($H47,#REF!,17,FALSE),0)</f>
        <v>0</v>
      </c>
    </row>
    <row r="48" spans="1:50" x14ac:dyDescent="0.3">
      <c r="A48" s="33" t="str">
        <f t="shared" si="0"/>
        <v>A -4089-000</v>
      </c>
      <c r="B48" s="33" t="str">
        <f>+'R&amp;E EXPORT'!B47</f>
        <v>FED AID EMERGENCY DISASTER AID</v>
      </c>
      <c r="C48" t="str">
        <f>IFERROR(VLOOKUP(A48,'MCSJ Export'!A:C,3,FALSE),"")</f>
        <v/>
      </c>
      <c r="D48" s="37">
        <f t="shared" ca="1" si="1"/>
        <v>0</v>
      </c>
      <c r="E48" s="37">
        <f t="shared" ca="1" si="2"/>
        <v>0</v>
      </c>
      <c r="F48" s="37">
        <f t="shared" ca="1" si="3"/>
        <v>0</v>
      </c>
      <c r="G48" s="37"/>
      <c r="H48" s="33" t="str">
        <f>+'R&amp;E EXPORT'!A47</f>
        <v>A -4089-000</v>
      </c>
      <c r="I48" s="34">
        <f>IFERROR(VLOOKUP($H48,'Gen F Rev'!$A:$M,15,FALSE),0)</f>
        <v>0</v>
      </c>
      <c r="J48" s="34">
        <f>IFERROR(VLOOKUP($H48,'Gen F Rev'!$A:$M,16,FALSE),0)</f>
        <v>0</v>
      </c>
      <c r="K48" s="42">
        <f>IFERROR(VLOOKUP($H48,'Gen F Rev'!$A:$M,17,FALSE),0)</f>
        <v>0</v>
      </c>
      <c r="L48" s="34">
        <f>IFERROR(VLOOKUP($H48,'Gen F Exp'!$A:$E,15,FALSE),0)</f>
        <v>0</v>
      </c>
      <c r="M48" s="34">
        <f>IFERROR(VLOOKUP($H48,'Gen F Exp'!$A:$E,16,FALSE),0)</f>
        <v>0</v>
      </c>
      <c r="N48" s="42">
        <f>IFERROR(VLOOKUP($H48,'Gen F Exp'!$A:$E,17,FALSE),0)</f>
        <v>0</v>
      </c>
      <c r="O48" s="34">
        <f>IFERROR(VLOOKUP($H48,'Water F Rev'!$A:$L,15,FALSE),0)</f>
        <v>0</v>
      </c>
      <c r="P48" s="34">
        <f>IFERROR(VLOOKUP($H48,'Water F Rev'!$A:$L,16,FALSE),0)</f>
        <v>0</v>
      </c>
      <c r="Q48" s="42">
        <f>IFERROR(VLOOKUP($H48,'Water F Rev'!$A:$L,17,FALSE),0)</f>
        <v>0</v>
      </c>
      <c r="R48" s="34">
        <f>IFERROR(VLOOKUP($H48,'Water F Exp'!$A:$K,15,FALSE),0)</f>
        <v>0</v>
      </c>
      <c r="S48" s="34">
        <f>IFERROR(VLOOKUP($H48,'Water F Exp'!$A:$K,16,FALSE),0)</f>
        <v>0</v>
      </c>
      <c r="T48" s="42">
        <f>IFERROR(VLOOKUP($H48,'Water F Exp'!$A:$K,17,FALSE),0)</f>
        <v>0</v>
      </c>
      <c r="U48" s="34">
        <f ca="1">IFERROR(VLOOKUP($H48,'Sewer F Rev'!$A:$E,15,FALSE),0)</f>
        <v>0</v>
      </c>
      <c r="V48" s="34">
        <f ca="1">IFERROR(VLOOKUP($H48,'Sewer F Rev'!$A:$E,16,FALSE),0)</f>
        <v>0</v>
      </c>
      <c r="W48" s="42">
        <f ca="1">IFERROR(VLOOKUP($H48,'Sewer F Rev'!$A:$E,17,FALSE),0)</f>
        <v>0</v>
      </c>
      <c r="X48" s="34">
        <f>IFERROR(VLOOKUP($H48,'Sewer F Exp'!$A:$B,15,FALSE),0)</f>
        <v>0</v>
      </c>
      <c r="Y48" s="34">
        <f>IFERROR(VLOOKUP($H48,'Sewer F Exp'!$A:$B,16,FALSE),0)</f>
        <v>0</v>
      </c>
      <c r="Z48" s="42">
        <f>IFERROR(VLOOKUP($H48,'Sewer F Exp'!$A:$B,17,FALSE),0)</f>
        <v>0</v>
      </c>
      <c r="AA48" s="34">
        <f>IFERROR(VLOOKUP($H48,'Refuse F Rev'!$A:$E,15,FALSE),0)</f>
        <v>0</v>
      </c>
      <c r="AB48" s="34">
        <f>IFERROR(VLOOKUP($H48,'Refuse F Rev'!$A:$E,16,FALSE),0)</f>
        <v>0</v>
      </c>
      <c r="AC48" s="42">
        <f>IFERROR(VLOOKUP($H48,'Refuse F Rev'!$A:$E,17,FALSE),0)</f>
        <v>0</v>
      </c>
      <c r="AD48" s="34">
        <f>IFERROR(VLOOKUP($H48,'Refuse F Exp'!$A:$E,15,FALSE),0)</f>
        <v>0</v>
      </c>
      <c r="AE48" s="34">
        <f>IFERROR(VLOOKUP($H48,'Refuse F Exp'!$A:$E,16,FALSE),0)</f>
        <v>0</v>
      </c>
      <c r="AF48" s="42">
        <f>IFERROR(VLOOKUP($H48,'Refuse F Exp'!$A:$E,17,FALSE),0)</f>
        <v>0</v>
      </c>
      <c r="AG48" s="34">
        <f>IFERROR(VLOOKUP($H48,#REF!,10,FALSE),0)</f>
        <v>0</v>
      </c>
      <c r="AH48" s="34">
        <f>IFERROR(VLOOKUP($H48,#REF!,11,FALSE),0)</f>
        <v>0</v>
      </c>
      <c r="AI48" s="42">
        <f>IFERROR(VLOOKUP($H48,#REF!,12,FALSE),0)</f>
        <v>0</v>
      </c>
      <c r="AJ48" s="34">
        <f>IFERROR(VLOOKUP($H48,#REF!,10,FALSE),0)</f>
        <v>0</v>
      </c>
      <c r="AK48" s="34">
        <f>IFERROR(VLOOKUP($H48,#REF!,11,FALSE),0)</f>
        <v>0</v>
      </c>
      <c r="AL48" s="42">
        <f>IFERROR(VLOOKUP($H48,#REF!,12,FALSE),0)</f>
        <v>0</v>
      </c>
      <c r="AM48" s="34">
        <f>IFERROR(VLOOKUP($H48,#REF!,10,FALSE),0)</f>
        <v>0</v>
      </c>
      <c r="AN48" s="34">
        <f>IFERROR(VLOOKUP($H48,#REF!,11,FALSE),0)</f>
        <v>0</v>
      </c>
      <c r="AO48" s="42">
        <f>IFERROR(VLOOKUP($H48,#REF!,12,FALSE),0)</f>
        <v>0</v>
      </c>
      <c r="AP48" s="34">
        <f>IFERROR(VLOOKUP($H48,#REF!,10,FALSE),0)</f>
        <v>0</v>
      </c>
      <c r="AQ48" s="34">
        <f>IFERROR(VLOOKUP($H48,#REF!,11,FALSE),0)</f>
        <v>0</v>
      </c>
      <c r="AR48" s="42">
        <f>IFERROR(VLOOKUP($H48,#REF!,12,FALSE),0)</f>
        <v>0</v>
      </c>
      <c r="AS48" s="34">
        <f>IFERROR(VLOOKUP($H48,#REF!,13,FALSE),0)</f>
        <v>0</v>
      </c>
      <c r="AT48" s="34">
        <f>IFERROR(VLOOKUP($H48,#REF!,14,FALSE),0)</f>
        <v>0</v>
      </c>
      <c r="AU48" s="42">
        <f>IFERROR(VLOOKUP($H48,#REF!,15,FALSE),0)</f>
        <v>0</v>
      </c>
      <c r="AV48" s="34">
        <f>IFERROR(VLOOKUP($H48,#REF!,15,FALSE),0)</f>
        <v>0</v>
      </c>
      <c r="AW48" s="34">
        <f>IFERROR(VLOOKUP($H48,#REF!,16,FALSE),0)</f>
        <v>0</v>
      </c>
      <c r="AX48" s="42">
        <f>IFERROR(VLOOKUP($H48,#REF!,17,FALSE),0)</f>
        <v>0</v>
      </c>
    </row>
    <row r="49" spans="1:50" x14ac:dyDescent="0.3">
      <c r="A49" s="33" t="str">
        <f t="shared" si="0"/>
        <v>A -4089-001</v>
      </c>
      <c r="B49" s="33" t="str">
        <f>+'R&amp;E EXPORT'!B48</f>
        <v>FEDERAL SAFER GRANT</v>
      </c>
      <c r="C49" t="str">
        <f>IFERROR(VLOOKUP(A49,'MCSJ Export'!A:C,3,FALSE),"")</f>
        <v/>
      </c>
      <c r="D49" s="37">
        <f t="shared" ca="1" si="1"/>
        <v>0</v>
      </c>
      <c r="E49" s="37">
        <f t="shared" ca="1" si="2"/>
        <v>0</v>
      </c>
      <c r="F49" s="37">
        <f t="shared" ca="1" si="3"/>
        <v>0</v>
      </c>
      <c r="G49" s="37"/>
      <c r="H49" s="33" t="str">
        <f>+'R&amp;E EXPORT'!A48</f>
        <v>A -4089-001</v>
      </c>
      <c r="I49" s="34">
        <f>IFERROR(VLOOKUP($H49,'Gen F Rev'!$A:$M,15,FALSE),0)</f>
        <v>0</v>
      </c>
      <c r="J49" s="34">
        <f>IFERROR(VLOOKUP($H49,'Gen F Rev'!$A:$M,16,FALSE),0)</f>
        <v>0</v>
      </c>
      <c r="K49" s="42">
        <f>IFERROR(VLOOKUP($H49,'Gen F Rev'!$A:$M,17,FALSE),0)</f>
        <v>0</v>
      </c>
      <c r="L49" s="34">
        <f>IFERROR(VLOOKUP($H49,'Gen F Exp'!$A:$E,15,FALSE),0)</f>
        <v>0</v>
      </c>
      <c r="M49" s="34">
        <f>IFERROR(VLOOKUP($H49,'Gen F Exp'!$A:$E,16,FALSE),0)</f>
        <v>0</v>
      </c>
      <c r="N49" s="42">
        <f>IFERROR(VLOOKUP($H49,'Gen F Exp'!$A:$E,17,FALSE),0)</f>
        <v>0</v>
      </c>
      <c r="O49" s="34">
        <f>IFERROR(VLOOKUP($H49,'Water F Rev'!$A:$L,15,FALSE),0)</f>
        <v>0</v>
      </c>
      <c r="P49" s="34">
        <f>IFERROR(VLOOKUP($H49,'Water F Rev'!$A:$L,16,FALSE),0)</f>
        <v>0</v>
      </c>
      <c r="Q49" s="42">
        <f>IFERROR(VLOOKUP($H49,'Water F Rev'!$A:$L,17,FALSE),0)</f>
        <v>0</v>
      </c>
      <c r="R49" s="34">
        <f>IFERROR(VLOOKUP($H49,'Water F Exp'!$A:$K,15,FALSE),0)</f>
        <v>0</v>
      </c>
      <c r="S49" s="34">
        <f>IFERROR(VLOOKUP($H49,'Water F Exp'!$A:$K,16,FALSE),0)</f>
        <v>0</v>
      </c>
      <c r="T49" s="42">
        <f>IFERROR(VLOOKUP($H49,'Water F Exp'!$A:$K,17,FALSE),0)</f>
        <v>0</v>
      </c>
      <c r="U49" s="34">
        <f ca="1">IFERROR(VLOOKUP($H49,'Sewer F Rev'!$A:$E,15,FALSE),0)</f>
        <v>0</v>
      </c>
      <c r="V49" s="34">
        <f ca="1">IFERROR(VLOOKUP($H49,'Sewer F Rev'!$A:$E,16,FALSE),0)</f>
        <v>0</v>
      </c>
      <c r="W49" s="42">
        <f ca="1">IFERROR(VLOOKUP($H49,'Sewer F Rev'!$A:$E,17,FALSE),0)</f>
        <v>0</v>
      </c>
      <c r="X49" s="34">
        <f>IFERROR(VLOOKUP($H49,'Sewer F Exp'!$A:$B,15,FALSE),0)</f>
        <v>0</v>
      </c>
      <c r="Y49" s="34">
        <f>IFERROR(VLOOKUP($H49,'Sewer F Exp'!$A:$B,16,FALSE),0)</f>
        <v>0</v>
      </c>
      <c r="Z49" s="42">
        <f>IFERROR(VLOOKUP($H49,'Sewer F Exp'!$A:$B,17,FALSE),0)</f>
        <v>0</v>
      </c>
      <c r="AA49" s="34">
        <f>IFERROR(VLOOKUP($H49,'Refuse F Rev'!$A:$E,15,FALSE),0)</f>
        <v>0</v>
      </c>
      <c r="AB49" s="34">
        <f>IFERROR(VLOOKUP($H49,'Refuse F Rev'!$A:$E,16,FALSE),0)</f>
        <v>0</v>
      </c>
      <c r="AC49" s="42">
        <f>IFERROR(VLOOKUP($H49,'Refuse F Rev'!$A:$E,17,FALSE),0)</f>
        <v>0</v>
      </c>
      <c r="AD49" s="34">
        <f>IFERROR(VLOOKUP($H49,'Refuse F Exp'!$A:$E,15,FALSE),0)</f>
        <v>0</v>
      </c>
      <c r="AE49" s="34">
        <f>IFERROR(VLOOKUP($H49,'Refuse F Exp'!$A:$E,16,FALSE),0)</f>
        <v>0</v>
      </c>
      <c r="AF49" s="42">
        <f>IFERROR(VLOOKUP($H49,'Refuse F Exp'!$A:$E,17,FALSE),0)</f>
        <v>0</v>
      </c>
      <c r="AG49" s="34">
        <f>IFERROR(VLOOKUP($H49,#REF!,10,FALSE),0)</f>
        <v>0</v>
      </c>
      <c r="AH49" s="34">
        <f>IFERROR(VLOOKUP($H49,#REF!,11,FALSE),0)</f>
        <v>0</v>
      </c>
      <c r="AI49" s="42">
        <f>IFERROR(VLOOKUP($H49,#REF!,12,FALSE),0)</f>
        <v>0</v>
      </c>
      <c r="AJ49" s="34">
        <f>IFERROR(VLOOKUP($H49,#REF!,10,FALSE),0)</f>
        <v>0</v>
      </c>
      <c r="AK49" s="34">
        <f>IFERROR(VLOOKUP($H49,#REF!,11,FALSE),0)</f>
        <v>0</v>
      </c>
      <c r="AL49" s="42">
        <f>IFERROR(VLOOKUP($H49,#REF!,12,FALSE),0)</f>
        <v>0</v>
      </c>
      <c r="AM49" s="34">
        <f>IFERROR(VLOOKUP($H49,#REF!,10,FALSE),0)</f>
        <v>0</v>
      </c>
      <c r="AN49" s="34">
        <f>IFERROR(VLOOKUP($H49,#REF!,11,FALSE),0)</f>
        <v>0</v>
      </c>
      <c r="AO49" s="42">
        <f>IFERROR(VLOOKUP($H49,#REF!,12,FALSE),0)</f>
        <v>0</v>
      </c>
      <c r="AP49" s="34">
        <f>IFERROR(VLOOKUP($H49,#REF!,10,FALSE),0)</f>
        <v>0</v>
      </c>
      <c r="AQ49" s="34">
        <f>IFERROR(VLOOKUP($H49,#REF!,11,FALSE),0)</f>
        <v>0</v>
      </c>
      <c r="AR49" s="42">
        <f>IFERROR(VLOOKUP($H49,#REF!,12,FALSE),0)</f>
        <v>0</v>
      </c>
      <c r="AS49" s="34">
        <f>IFERROR(VLOOKUP($H49,#REF!,13,FALSE),0)</f>
        <v>0</v>
      </c>
      <c r="AT49" s="34">
        <f>IFERROR(VLOOKUP($H49,#REF!,14,FALSE),0)</f>
        <v>0</v>
      </c>
      <c r="AU49" s="42">
        <f>IFERROR(VLOOKUP($H49,#REF!,15,FALSE),0)</f>
        <v>0</v>
      </c>
      <c r="AV49" s="34">
        <f>IFERROR(VLOOKUP($H49,#REF!,15,FALSE),0)</f>
        <v>0</v>
      </c>
      <c r="AW49" s="34">
        <f>IFERROR(VLOOKUP($H49,#REF!,16,FALSE),0)</f>
        <v>0</v>
      </c>
      <c r="AX49" s="42">
        <f>IFERROR(VLOOKUP($H49,#REF!,17,FALSE),0)</f>
        <v>0</v>
      </c>
    </row>
    <row r="50" spans="1:50" x14ac:dyDescent="0.3">
      <c r="A50" s="33" t="str">
        <f t="shared" si="0"/>
        <v>A -4090-000</v>
      </c>
      <c r="B50" s="33" t="str">
        <f>+'R&amp;E EXPORT'!B49</f>
        <v>FBI-JTTF FUNDS</v>
      </c>
      <c r="C50" t="str">
        <f>IFERROR(VLOOKUP(A50,'MCSJ Export'!A:C,3,FALSE),"")</f>
        <v/>
      </c>
      <c r="D50" s="37">
        <f t="shared" ca="1" si="1"/>
        <v>0</v>
      </c>
      <c r="E50" s="37">
        <f t="shared" ca="1" si="2"/>
        <v>0</v>
      </c>
      <c r="F50" s="37">
        <f t="shared" ca="1" si="3"/>
        <v>0</v>
      </c>
      <c r="G50" s="37"/>
      <c r="H50" s="33" t="str">
        <f>+'R&amp;E EXPORT'!A49</f>
        <v>A -4090-000</v>
      </c>
      <c r="I50" s="34">
        <f>IFERROR(VLOOKUP($H50,'Gen F Rev'!$A:$M,15,FALSE),0)</f>
        <v>0</v>
      </c>
      <c r="J50" s="34">
        <f>IFERROR(VLOOKUP($H50,'Gen F Rev'!$A:$M,16,FALSE),0)</f>
        <v>0</v>
      </c>
      <c r="K50" s="42">
        <f>IFERROR(VLOOKUP($H50,'Gen F Rev'!$A:$M,17,FALSE),0)</f>
        <v>0</v>
      </c>
      <c r="L50" s="34">
        <f>IFERROR(VLOOKUP($H50,'Gen F Exp'!$A:$E,15,FALSE),0)</f>
        <v>0</v>
      </c>
      <c r="M50" s="34">
        <f>IFERROR(VLOOKUP($H50,'Gen F Exp'!$A:$E,16,FALSE),0)</f>
        <v>0</v>
      </c>
      <c r="N50" s="42">
        <f>IFERROR(VLOOKUP($H50,'Gen F Exp'!$A:$E,17,FALSE),0)</f>
        <v>0</v>
      </c>
      <c r="O50" s="34">
        <f>IFERROR(VLOOKUP($H50,'Water F Rev'!$A:$L,15,FALSE),0)</f>
        <v>0</v>
      </c>
      <c r="P50" s="34">
        <f>IFERROR(VLOOKUP($H50,'Water F Rev'!$A:$L,16,FALSE),0)</f>
        <v>0</v>
      </c>
      <c r="Q50" s="42">
        <f>IFERROR(VLOOKUP($H50,'Water F Rev'!$A:$L,17,FALSE),0)</f>
        <v>0</v>
      </c>
      <c r="R50" s="34">
        <f>IFERROR(VLOOKUP($H50,'Water F Exp'!$A:$K,15,FALSE),0)</f>
        <v>0</v>
      </c>
      <c r="S50" s="34">
        <f>IFERROR(VLOOKUP($H50,'Water F Exp'!$A:$K,16,FALSE),0)</f>
        <v>0</v>
      </c>
      <c r="T50" s="42">
        <f>IFERROR(VLOOKUP($H50,'Water F Exp'!$A:$K,17,FALSE),0)</f>
        <v>0</v>
      </c>
      <c r="U50" s="34">
        <f ca="1">IFERROR(VLOOKUP($H50,'Sewer F Rev'!$A:$E,15,FALSE),0)</f>
        <v>0</v>
      </c>
      <c r="V50" s="34">
        <f ca="1">IFERROR(VLOOKUP($H50,'Sewer F Rev'!$A:$E,16,FALSE),0)</f>
        <v>0</v>
      </c>
      <c r="W50" s="42">
        <f ca="1">IFERROR(VLOOKUP($H50,'Sewer F Rev'!$A:$E,17,FALSE),0)</f>
        <v>0</v>
      </c>
      <c r="X50" s="34">
        <f>IFERROR(VLOOKUP($H50,'Sewer F Exp'!$A:$B,15,FALSE),0)</f>
        <v>0</v>
      </c>
      <c r="Y50" s="34">
        <f>IFERROR(VLOOKUP($H50,'Sewer F Exp'!$A:$B,16,FALSE),0)</f>
        <v>0</v>
      </c>
      <c r="Z50" s="42">
        <f>IFERROR(VLOOKUP($H50,'Sewer F Exp'!$A:$B,17,FALSE),0)</f>
        <v>0</v>
      </c>
      <c r="AA50" s="34">
        <f>IFERROR(VLOOKUP($H50,'Refuse F Rev'!$A:$E,15,FALSE),0)</f>
        <v>0</v>
      </c>
      <c r="AB50" s="34">
        <f>IFERROR(VLOOKUP($H50,'Refuse F Rev'!$A:$E,16,FALSE),0)</f>
        <v>0</v>
      </c>
      <c r="AC50" s="42">
        <f>IFERROR(VLOOKUP($H50,'Refuse F Rev'!$A:$E,17,FALSE),0)</f>
        <v>0</v>
      </c>
      <c r="AD50" s="34">
        <f>IFERROR(VLOOKUP($H50,'Refuse F Exp'!$A:$E,15,FALSE),0)</f>
        <v>0</v>
      </c>
      <c r="AE50" s="34">
        <f>IFERROR(VLOOKUP($H50,'Refuse F Exp'!$A:$E,16,FALSE),0)</f>
        <v>0</v>
      </c>
      <c r="AF50" s="42">
        <f>IFERROR(VLOOKUP($H50,'Refuse F Exp'!$A:$E,17,FALSE),0)</f>
        <v>0</v>
      </c>
      <c r="AG50" s="34">
        <f>IFERROR(VLOOKUP($H50,#REF!,10,FALSE),0)</f>
        <v>0</v>
      </c>
      <c r="AH50" s="34">
        <f>IFERROR(VLOOKUP($H50,#REF!,11,FALSE),0)</f>
        <v>0</v>
      </c>
      <c r="AI50" s="42">
        <f>IFERROR(VLOOKUP($H50,#REF!,12,FALSE),0)</f>
        <v>0</v>
      </c>
      <c r="AJ50" s="34">
        <f>IFERROR(VLOOKUP($H50,#REF!,10,FALSE),0)</f>
        <v>0</v>
      </c>
      <c r="AK50" s="34">
        <f>IFERROR(VLOOKUP($H50,#REF!,11,FALSE),0)</f>
        <v>0</v>
      </c>
      <c r="AL50" s="42">
        <f>IFERROR(VLOOKUP($H50,#REF!,12,FALSE),0)</f>
        <v>0</v>
      </c>
      <c r="AM50" s="34">
        <f>IFERROR(VLOOKUP($H50,#REF!,10,FALSE),0)</f>
        <v>0</v>
      </c>
      <c r="AN50" s="34">
        <f>IFERROR(VLOOKUP($H50,#REF!,11,FALSE),0)</f>
        <v>0</v>
      </c>
      <c r="AO50" s="42">
        <f>IFERROR(VLOOKUP($H50,#REF!,12,FALSE),0)</f>
        <v>0</v>
      </c>
      <c r="AP50" s="34">
        <f>IFERROR(VLOOKUP($H50,#REF!,10,FALSE),0)</f>
        <v>0</v>
      </c>
      <c r="AQ50" s="34">
        <f>IFERROR(VLOOKUP($H50,#REF!,11,FALSE),0)</f>
        <v>0</v>
      </c>
      <c r="AR50" s="42">
        <f>IFERROR(VLOOKUP($H50,#REF!,12,FALSE),0)</f>
        <v>0</v>
      </c>
      <c r="AS50" s="34">
        <f>IFERROR(VLOOKUP($H50,#REF!,13,FALSE),0)</f>
        <v>0</v>
      </c>
      <c r="AT50" s="34">
        <f>IFERROR(VLOOKUP($H50,#REF!,14,FALSE),0)</f>
        <v>0</v>
      </c>
      <c r="AU50" s="42">
        <f>IFERROR(VLOOKUP($H50,#REF!,15,FALSE),0)</f>
        <v>0</v>
      </c>
      <c r="AV50" s="34">
        <f>IFERROR(VLOOKUP($H50,#REF!,15,FALSE),0)</f>
        <v>0</v>
      </c>
      <c r="AW50" s="34">
        <f>IFERROR(VLOOKUP($H50,#REF!,16,FALSE),0)</f>
        <v>0</v>
      </c>
      <c r="AX50" s="42">
        <f>IFERROR(VLOOKUP($H50,#REF!,17,FALSE),0)</f>
        <v>0</v>
      </c>
    </row>
    <row r="51" spans="1:50" x14ac:dyDescent="0.3">
      <c r="A51" s="33" t="str">
        <f t="shared" si="0"/>
        <v>A -5031-LIB</v>
      </c>
      <c r="B51" s="33" t="str">
        <f>+'R&amp;E EXPORT'!B50</f>
        <v>INTERFUND TRANSFER-LIBRARY</v>
      </c>
      <c r="C51" t="str">
        <f>IFERROR(VLOOKUP(A51,'MCSJ Export'!A:C,3,FALSE),"")</f>
        <v/>
      </c>
      <c r="D51" s="37">
        <f t="shared" ca="1" si="1"/>
        <v>0</v>
      </c>
      <c r="E51" s="37">
        <f t="shared" ca="1" si="2"/>
        <v>0</v>
      </c>
      <c r="F51" s="37">
        <f t="shared" ca="1" si="3"/>
        <v>0</v>
      </c>
      <c r="G51" s="37"/>
      <c r="H51" s="33" t="str">
        <f>+'R&amp;E EXPORT'!A50</f>
        <v>A -5031-LIB</v>
      </c>
      <c r="I51" s="34">
        <f>IFERROR(VLOOKUP($H51,'Gen F Rev'!$A:$M,15,FALSE),0)</f>
        <v>0</v>
      </c>
      <c r="J51" s="34">
        <f>IFERROR(VLOOKUP($H51,'Gen F Rev'!$A:$M,16,FALSE),0)</f>
        <v>0</v>
      </c>
      <c r="K51" s="42">
        <f>IFERROR(VLOOKUP($H51,'Gen F Rev'!$A:$M,17,FALSE),0)</f>
        <v>0</v>
      </c>
      <c r="L51" s="34">
        <f>IFERROR(VLOOKUP($H51,'Gen F Exp'!$A:$E,15,FALSE),0)</f>
        <v>0</v>
      </c>
      <c r="M51" s="34">
        <f>IFERROR(VLOOKUP($H51,'Gen F Exp'!$A:$E,16,FALSE),0)</f>
        <v>0</v>
      </c>
      <c r="N51" s="42">
        <f>IFERROR(VLOOKUP($H51,'Gen F Exp'!$A:$E,17,FALSE),0)</f>
        <v>0</v>
      </c>
      <c r="O51" s="34">
        <f>IFERROR(VLOOKUP($H51,'Water F Rev'!$A:$L,15,FALSE),0)</f>
        <v>0</v>
      </c>
      <c r="P51" s="34">
        <f>IFERROR(VLOOKUP($H51,'Water F Rev'!$A:$L,16,FALSE),0)</f>
        <v>0</v>
      </c>
      <c r="Q51" s="42">
        <f>IFERROR(VLOOKUP($H51,'Water F Rev'!$A:$L,17,FALSE),0)</f>
        <v>0</v>
      </c>
      <c r="R51" s="34">
        <f>IFERROR(VLOOKUP($H51,'Water F Exp'!$A:$K,15,FALSE),0)</f>
        <v>0</v>
      </c>
      <c r="S51" s="34">
        <f>IFERROR(VLOOKUP($H51,'Water F Exp'!$A:$K,16,FALSE),0)</f>
        <v>0</v>
      </c>
      <c r="T51" s="42">
        <f>IFERROR(VLOOKUP($H51,'Water F Exp'!$A:$K,17,FALSE),0)</f>
        <v>0</v>
      </c>
      <c r="U51" s="34">
        <f ca="1">IFERROR(VLOOKUP($H51,'Sewer F Rev'!$A:$E,15,FALSE),0)</f>
        <v>0</v>
      </c>
      <c r="V51" s="34">
        <f ca="1">IFERROR(VLOOKUP($H51,'Sewer F Rev'!$A:$E,16,FALSE),0)</f>
        <v>0</v>
      </c>
      <c r="W51" s="42">
        <f ca="1">IFERROR(VLOOKUP($H51,'Sewer F Rev'!$A:$E,17,FALSE),0)</f>
        <v>0</v>
      </c>
      <c r="X51" s="34">
        <f>IFERROR(VLOOKUP($H51,'Sewer F Exp'!$A:$B,15,FALSE),0)</f>
        <v>0</v>
      </c>
      <c r="Y51" s="34">
        <f>IFERROR(VLOOKUP($H51,'Sewer F Exp'!$A:$B,16,FALSE),0)</f>
        <v>0</v>
      </c>
      <c r="Z51" s="42">
        <f>IFERROR(VLOOKUP($H51,'Sewer F Exp'!$A:$B,17,FALSE),0)</f>
        <v>0</v>
      </c>
      <c r="AA51" s="34">
        <f>IFERROR(VLOOKUP($H51,'Refuse F Rev'!$A:$E,15,FALSE),0)</f>
        <v>0</v>
      </c>
      <c r="AB51" s="34">
        <f>IFERROR(VLOOKUP($H51,'Refuse F Rev'!$A:$E,16,FALSE),0)</f>
        <v>0</v>
      </c>
      <c r="AC51" s="42">
        <f>IFERROR(VLOOKUP($H51,'Refuse F Rev'!$A:$E,17,FALSE),0)</f>
        <v>0</v>
      </c>
      <c r="AD51" s="34">
        <f>IFERROR(VLOOKUP($H51,'Refuse F Exp'!$A:$E,15,FALSE),0)</f>
        <v>0</v>
      </c>
      <c r="AE51" s="34">
        <f>IFERROR(VLOOKUP($H51,'Refuse F Exp'!$A:$E,16,FALSE),0)</f>
        <v>0</v>
      </c>
      <c r="AF51" s="42">
        <f>IFERROR(VLOOKUP($H51,'Refuse F Exp'!$A:$E,17,FALSE),0)</f>
        <v>0</v>
      </c>
      <c r="AG51" s="34">
        <f>IFERROR(VLOOKUP($H51,#REF!,10,FALSE),0)</f>
        <v>0</v>
      </c>
      <c r="AH51" s="34">
        <f>IFERROR(VLOOKUP($H51,#REF!,11,FALSE),0)</f>
        <v>0</v>
      </c>
      <c r="AI51" s="42">
        <f>IFERROR(VLOOKUP($H51,#REF!,12,FALSE),0)</f>
        <v>0</v>
      </c>
      <c r="AJ51" s="34">
        <f>IFERROR(VLOOKUP($H51,#REF!,10,FALSE),0)</f>
        <v>0</v>
      </c>
      <c r="AK51" s="34">
        <f>IFERROR(VLOOKUP($H51,#REF!,11,FALSE),0)</f>
        <v>0</v>
      </c>
      <c r="AL51" s="42">
        <f>IFERROR(VLOOKUP($H51,#REF!,12,FALSE),0)</f>
        <v>0</v>
      </c>
      <c r="AM51" s="34">
        <f>IFERROR(VLOOKUP($H51,#REF!,10,FALSE),0)</f>
        <v>0</v>
      </c>
      <c r="AN51" s="34">
        <f>IFERROR(VLOOKUP($H51,#REF!,11,FALSE),0)</f>
        <v>0</v>
      </c>
      <c r="AO51" s="42">
        <f>IFERROR(VLOOKUP($H51,#REF!,12,FALSE),0)</f>
        <v>0</v>
      </c>
      <c r="AP51" s="34">
        <f>IFERROR(VLOOKUP($H51,#REF!,10,FALSE),0)</f>
        <v>0</v>
      </c>
      <c r="AQ51" s="34">
        <f>IFERROR(VLOOKUP($H51,#REF!,11,FALSE),0)</f>
        <v>0</v>
      </c>
      <c r="AR51" s="42">
        <f>IFERROR(VLOOKUP($H51,#REF!,12,FALSE),0)</f>
        <v>0</v>
      </c>
      <c r="AS51" s="34">
        <f>IFERROR(VLOOKUP($H51,#REF!,13,FALSE),0)</f>
        <v>0</v>
      </c>
      <c r="AT51" s="34">
        <f>IFERROR(VLOOKUP($H51,#REF!,14,FALSE),0)</f>
        <v>0</v>
      </c>
      <c r="AU51" s="42">
        <f>IFERROR(VLOOKUP($H51,#REF!,15,FALSE),0)</f>
        <v>0</v>
      </c>
      <c r="AV51" s="34">
        <f>IFERROR(VLOOKUP($H51,#REF!,15,FALSE),0)</f>
        <v>0</v>
      </c>
      <c r="AW51" s="34">
        <f>IFERROR(VLOOKUP($H51,#REF!,16,FALSE),0)</f>
        <v>0</v>
      </c>
      <c r="AX51" s="42">
        <f>IFERROR(VLOOKUP($H51,#REF!,17,FALSE),0)</f>
        <v>0</v>
      </c>
    </row>
    <row r="52" spans="1:50" x14ac:dyDescent="0.3">
      <c r="A52" s="33" t="str">
        <f t="shared" si="0"/>
        <v>A -5031-REF</v>
      </c>
      <c r="B52" s="33" t="str">
        <f>+'R&amp;E EXPORT'!B51</f>
        <v>INTERFUND TRANSFER-REFUSE</v>
      </c>
      <c r="C52" t="str">
        <f>IFERROR(VLOOKUP(A52,'MCSJ Export'!A:C,3,FALSE),"")</f>
        <v/>
      </c>
      <c r="D52" s="37">
        <f t="shared" ca="1" si="1"/>
        <v>0</v>
      </c>
      <c r="E52" s="37">
        <f t="shared" ca="1" si="2"/>
        <v>0</v>
      </c>
      <c r="F52" s="37">
        <f t="shared" ca="1" si="3"/>
        <v>0</v>
      </c>
      <c r="G52" s="37"/>
      <c r="H52" s="33" t="str">
        <f>+'R&amp;E EXPORT'!A51</f>
        <v>A -5031-REF</v>
      </c>
      <c r="I52" s="34">
        <f>IFERROR(VLOOKUP($H52,'Gen F Rev'!$A:$M,15,FALSE),0)</f>
        <v>0</v>
      </c>
      <c r="J52" s="34">
        <f>IFERROR(VLOOKUP($H52,'Gen F Rev'!$A:$M,16,FALSE),0)</f>
        <v>0</v>
      </c>
      <c r="K52" s="42">
        <f>IFERROR(VLOOKUP($H52,'Gen F Rev'!$A:$M,17,FALSE),0)</f>
        <v>0</v>
      </c>
      <c r="L52" s="34">
        <f>IFERROR(VLOOKUP($H52,'Gen F Exp'!$A:$E,15,FALSE),0)</f>
        <v>0</v>
      </c>
      <c r="M52" s="34">
        <f>IFERROR(VLOOKUP($H52,'Gen F Exp'!$A:$E,16,FALSE),0)</f>
        <v>0</v>
      </c>
      <c r="N52" s="42">
        <f>IFERROR(VLOOKUP($H52,'Gen F Exp'!$A:$E,17,FALSE),0)</f>
        <v>0</v>
      </c>
      <c r="O52" s="34">
        <f>IFERROR(VLOOKUP($H52,'Water F Rev'!$A:$L,15,FALSE),0)</f>
        <v>0</v>
      </c>
      <c r="P52" s="34">
        <f>IFERROR(VLOOKUP($H52,'Water F Rev'!$A:$L,16,FALSE),0)</f>
        <v>0</v>
      </c>
      <c r="Q52" s="42">
        <f>IFERROR(VLOOKUP($H52,'Water F Rev'!$A:$L,17,FALSE),0)</f>
        <v>0</v>
      </c>
      <c r="R52" s="34">
        <f>IFERROR(VLOOKUP($H52,'Water F Exp'!$A:$K,15,FALSE),0)</f>
        <v>0</v>
      </c>
      <c r="S52" s="34">
        <f>IFERROR(VLOOKUP($H52,'Water F Exp'!$A:$K,16,FALSE),0)</f>
        <v>0</v>
      </c>
      <c r="T52" s="42">
        <f>IFERROR(VLOOKUP($H52,'Water F Exp'!$A:$K,17,FALSE),0)</f>
        <v>0</v>
      </c>
      <c r="U52" s="34">
        <f ca="1">IFERROR(VLOOKUP($H52,'Sewer F Rev'!$A:$E,15,FALSE),0)</f>
        <v>0</v>
      </c>
      <c r="V52" s="34">
        <f ca="1">IFERROR(VLOOKUP($H52,'Sewer F Rev'!$A:$E,16,FALSE),0)</f>
        <v>0</v>
      </c>
      <c r="W52" s="42">
        <f ca="1">IFERROR(VLOOKUP($H52,'Sewer F Rev'!$A:$E,17,FALSE),0)</f>
        <v>0</v>
      </c>
      <c r="X52" s="34">
        <f>IFERROR(VLOOKUP($H52,'Sewer F Exp'!$A:$B,15,FALSE),0)</f>
        <v>0</v>
      </c>
      <c r="Y52" s="34">
        <f>IFERROR(VLOOKUP($H52,'Sewer F Exp'!$A:$B,16,FALSE),0)</f>
        <v>0</v>
      </c>
      <c r="Z52" s="42">
        <f>IFERROR(VLOOKUP($H52,'Sewer F Exp'!$A:$B,17,FALSE),0)</f>
        <v>0</v>
      </c>
      <c r="AA52" s="34">
        <f>IFERROR(VLOOKUP($H52,'Refuse F Rev'!$A:$E,15,FALSE),0)</f>
        <v>0</v>
      </c>
      <c r="AB52" s="34">
        <f>IFERROR(VLOOKUP($H52,'Refuse F Rev'!$A:$E,16,FALSE),0)</f>
        <v>0</v>
      </c>
      <c r="AC52" s="42">
        <f>IFERROR(VLOOKUP($H52,'Refuse F Rev'!$A:$E,17,FALSE),0)</f>
        <v>0</v>
      </c>
      <c r="AD52" s="34">
        <f>IFERROR(VLOOKUP($H52,'Refuse F Exp'!$A:$E,15,FALSE),0)</f>
        <v>0</v>
      </c>
      <c r="AE52" s="34">
        <f>IFERROR(VLOOKUP($H52,'Refuse F Exp'!$A:$E,16,FALSE),0)</f>
        <v>0</v>
      </c>
      <c r="AF52" s="42">
        <f>IFERROR(VLOOKUP($H52,'Refuse F Exp'!$A:$E,17,FALSE),0)</f>
        <v>0</v>
      </c>
      <c r="AG52" s="34">
        <f>IFERROR(VLOOKUP($H52,#REF!,10,FALSE),0)</f>
        <v>0</v>
      </c>
      <c r="AH52" s="34">
        <f>IFERROR(VLOOKUP($H52,#REF!,11,FALSE),0)</f>
        <v>0</v>
      </c>
      <c r="AI52" s="42">
        <f>IFERROR(VLOOKUP($H52,#REF!,12,FALSE),0)</f>
        <v>0</v>
      </c>
      <c r="AJ52" s="34">
        <f>IFERROR(VLOOKUP($H52,#REF!,10,FALSE),0)</f>
        <v>0</v>
      </c>
      <c r="AK52" s="34">
        <f>IFERROR(VLOOKUP($H52,#REF!,11,FALSE),0)</f>
        <v>0</v>
      </c>
      <c r="AL52" s="42">
        <f>IFERROR(VLOOKUP($H52,#REF!,12,FALSE),0)</f>
        <v>0</v>
      </c>
      <c r="AM52" s="34">
        <f>IFERROR(VLOOKUP($H52,#REF!,10,FALSE),0)</f>
        <v>0</v>
      </c>
      <c r="AN52" s="34">
        <f>IFERROR(VLOOKUP($H52,#REF!,11,FALSE),0)</f>
        <v>0</v>
      </c>
      <c r="AO52" s="42">
        <f>IFERROR(VLOOKUP($H52,#REF!,12,FALSE),0)</f>
        <v>0</v>
      </c>
      <c r="AP52" s="34">
        <f>IFERROR(VLOOKUP($H52,#REF!,10,FALSE),0)</f>
        <v>0</v>
      </c>
      <c r="AQ52" s="34">
        <f>IFERROR(VLOOKUP($H52,#REF!,11,FALSE),0)</f>
        <v>0</v>
      </c>
      <c r="AR52" s="42">
        <f>IFERROR(VLOOKUP($H52,#REF!,12,FALSE),0)</f>
        <v>0</v>
      </c>
      <c r="AS52" s="34">
        <f>IFERROR(VLOOKUP($H52,#REF!,13,FALSE),0)</f>
        <v>0</v>
      </c>
      <c r="AT52" s="34">
        <f>IFERROR(VLOOKUP($H52,#REF!,14,FALSE),0)</f>
        <v>0</v>
      </c>
      <c r="AU52" s="42">
        <f>IFERROR(VLOOKUP($H52,#REF!,15,FALSE),0)</f>
        <v>0</v>
      </c>
      <c r="AV52" s="34">
        <f>IFERROR(VLOOKUP($H52,#REF!,15,FALSE),0)</f>
        <v>0</v>
      </c>
      <c r="AW52" s="34">
        <f>IFERROR(VLOOKUP($H52,#REF!,16,FALSE),0)</f>
        <v>0</v>
      </c>
      <c r="AX52" s="42">
        <f>IFERROR(VLOOKUP($H52,#REF!,17,FALSE),0)</f>
        <v>0</v>
      </c>
    </row>
    <row r="53" spans="1:50" x14ac:dyDescent="0.3">
      <c r="A53" s="33" t="str">
        <f t="shared" si="0"/>
        <v>A -5031-SEW</v>
      </c>
      <c r="B53" s="33" t="str">
        <f>+'R&amp;E EXPORT'!B52</f>
        <v>INTERFUND TRANSFER - SEWER</v>
      </c>
      <c r="C53" t="str">
        <f>IFERROR(VLOOKUP(A53,'MCSJ Export'!A:C,3,FALSE),"")</f>
        <v/>
      </c>
      <c r="D53" s="37">
        <f t="shared" ca="1" si="1"/>
        <v>0</v>
      </c>
      <c r="E53" s="37">
        <f t="shared" ca="1" si="2"/>
        <v>0</v>
      </c>
      <c r="F53" s="37">
        <f t="shared" ca="1" si="3"/>
        <v>0</v>
      </c>
      <c r="G53" s="37"/>
      <c r="H53" s="33" t="str">
        <f>+'R&amp;E EXPORT'!A52</f>
        <v>A -5031-SEW</v>
      </c>
      <c r="I53" s="34">
        <f>IFERROR(VLOOKUP($H53,'Gen F Rev'!$A:$M,15,FALSE),0)</f>
        <v>0</v>
      </c>
      <c r="J53" s="34">
        <f>IFERROR(VLOOKUP($H53,'Gen F Rev'!$A:$M,16,FALSE),0)</f>
        <v>0</v>
      </c>
      <c r="K53" s="42">
        <f>IFERROR(VLOOKUP($H53,'Gen F Rev'!$A:$M,17,FALSE),0)</f>
        <v>0</v>
      </c>
      <c r="L53" s="34">
        <f>IFERROR(VLOOKUP($H53,'Gen F Exp'!$A:$E,15,FALSE),0)</f>
        <v>0</v>
      </c>
      <c r="M53" s="34">
        <f>IFERROR(VLOOKUP($H53,'Gen F Exp'!$A:$E,16,FALSE),0)</f>
        <v>0</v>
      </c>
      <c r="N53" s="42">
        <f>IFERROR(VLOOKUP($H53,'Gen F Exp'!$A:$E,17,FALSE),0)</f>
        <v>0</v>
      </c>
      <c r="O53" s="34">
        <f>IFERROR(VLOOKUP($H53,'Water F Rev'!$A:$L,15,FALSE),0)</f>
        <v>0</v>
      </c>
      <c r="P53" s="34">
        <f>IFERROR(VLOOKUP($H53,'Water F Rev'!$A:$L,16,FALSE),0)</f>
        <v>0</v>
      </c>
      <c r="Q53" s="42">
        <f>IFERROR(VLOOKUP($H53,'Water F Rev'!$A:$L,17,FALSE),0)</f>
        <v>0</v>
      </c>
      <c r="R53" s="34">
        <f>IFERROR(VLOOKUP($H53,'Water F Exp'!$A:$K,15,FALSE),0)</f>
        <v>0</v>
      </c>
      <c r="S53" s="34">
        <f>IFERROR(VLOOKUP($H53,'Water F Exp'!$A:$K,16,FALSE),0)</f>
        <v>0</v>
      </c>
      <c r="T53" s="42">
        <f>IFERROR(VLOOKUP($H53,'Water F Exp'!$A:$K,17,FALSE),0)</f>
        <v>0</v>
      </c>
      <c r="U53" s="34">
        <f ca="1">IFERROR(VLOOKUP($H53,'Sewer F Rev'!$A:$E,15,FALSE),0)</f>
        <v>0</v>
      </c>
      <c r="V53" s="34">
        <f ca="1">IFERROR(VLOOKUP($H53,'Sewer F Rev'!$A:$E,16,FALSE),0)</f>
        <v>0</v>
      </c>
      <c r="W53" s="42">
        <f ca="1">IFERROR(VLOOKUP($H53,'Sewer F Rev'!$A:$E,17,FALSE),0)</f>
        <v>0</v>
      </c>
      <c r="X53" s="34">
        <f>IFERROR(VLOOKUP($H53,'Sewer F Exp'!$A:$B,15,FALSE),0)</f>
        <v>0</v>
      </c>
      <c r="Y53" s="34">
        <f>IFERROR(VLOOKUP($H53,'Sewer F Exp'!$A:$B,16,FALSE),0)</f>
        <v>0</v>
      </c>
      <c r="Z53" s="42">
        <f>IFERROR(VLOOKUP($H53,'Sewer F Exp'!$A:$B,17,FALSE),0)</f>
        <v>0</v>
      </c>
      <c r="AA53" s="34">
        <f>IFERROR(VLOOKUP($H53,'Refuse F Rev'!$A:$E,15,FALSE),0)</f>
        <v>0</v>
      </c>
      <c r="AB53" s="34">
        <f>IFERROR(VLOOKUP($H53,'Refuse F Rev'!$A:$E,16,FALSE),0)</f>
        <v>0</v>
      </c>
      <c r="AC53" s="42">
        <f>IFERROR(VLOOKUP($H53,'Refuse F Rev'!$A:$E,17,FALSE),0)</f>
        <v>0</v>
      </c>
      <c r="AD53" s="34">
        <f>IFERROR(VLOOKUP($H53,'Refuse F Exp'!$A:$E,15,FALSE),0)</f>
        <v>0</v>
      </c>
      <c r="AE53" s="34">
        <f>IFERROR(VLOOKUP($H53,'Refuse F Exp'!$A:$E,16,FALSE),0)</f>
        <v>0</v>
      </c>
      <c r="AF53" s="42">
        <f>IFERROR(VLOOKUP($H53,'Refuse F Exp'!$A:$E,17,FALSE),0)</f>
        <v>0</v>
      </c>
      <c r="AG53" s="34">
        <f>IFERROR(VLOOKUP($H53,#REF!,10,FALSE),0)</f>
        <v>0</v>
      </c>
      <c r="AH53" s="34">
        <f>IFERROR(VLOOKUP($H53,#REF!,11,FALSE),0)</f>
        <v>0</v>
      </c>
      <c r="AI53" s="42">
        <f>IFERROR(VLOOKUP($H53,#REF!,12,FALSE),0)</f>
        <v>0</v>
      </c>
      <c r="AJ53" s="34">
        <f>IFERROR(VLOOKUP($H53,#REF!,10,FALSE),0)</f>
        <v>0</v>
      </c>
      <c r="AK53" s="34">
        <f>IFERROR(VLOOKUP($H53,#REF!,11,FALSE),0)</f>
        <v>0</v>
      </c>
      <c r="AL53" s="42">
        <f>IFERROR(VLOOKUP($H53,#REF!,12,FALSE),0)</f>
        <v>0</v>
      </c>
      <c r="AM53" s="34">
        <f>IFERROR(VLOOKUP($H53,#REF!,10,FALSE),0)</f>
        <v>0</v>
      </c>
      <c r="AN53" s="34">
        <f>IFERROR(VLOOKUP($H53,#REF!,11,FALSE),0)</f>
        <v>0</v>
      </c>
      <c r="AO53" s="42">
        <f>IFERROR(VLOOKUP($H53,#REF!,12,FALSE),0)</f>
        <v>0</v>
      </c>
      <c r="AP53" s="34">
        <f>IFERROR(VLOOKUP($H53,#REF!,10,FALSE),0)</f>
        <v>0</v>
      </c>
      <c r="AQ53" s="34">
        <f>IFERROR(VLOOKUP($H53,#REF!,11,FALSE),0)</f>
        <v>0</v>
      </c>
      <c r="AR53" s="42">
        <f>IFERROR(VLOOKUP($H53,#REF!,12,FALSE),0)</f>
        <v>0</v>
      </c>
      <c r="AS53" s="34">
        <f>IFERROR(VLOOKUP($H53,#REF!,13,FALSE),0)</f>
        <v>0</v>
      </c>
      <c r="AT53" s="34">
        <f>IFERROR(VLOOKUP($H53,#REF!,14,FALSE),0)</f>
        <v>0</v>
      </c>
      <c r="AU53" s="42">
        <f>IFERROR(VLOOKUP($H53,#REF!,15,FALSE),0)</f>
        <v>0</v>
      </c>
      <c r="AV53" s="34">
        <f>IFERROR(VLOOKUP($H53,#REF!,15,FALSE),0)</f>
        <v>0</v>
      </c>
      <c r="AW53" s="34">
        <f>IFERROR(VLOOKUP($H53,#REF!,16,FALSE),0)</f>
        <v>0</v>
      </c>
      <c r="AX53" s="42">
        <f>IFERROR(VLOOKUP($H53,#REF!,17,FALSE),0)</f>
        <v>0</v>
      </c>
    </row>
    <row r="54" spans="1:50" x14ac:dyDescent="0.3">
      <c r="A54" s="33" t="str">
        <f t="shared" si="0"/>
        <v>A -5031-VP1</v>
      </c>
      <c r="B54" s="33" t="str">
        <f>+'R&amp;E EXPORT'!B53</f>
        <v>INTERFUND TRANSFER-VARIABLE PURPOSE</v>
      </c>
      <c r="C54" t="str">
        <f>IFERROR(VLOOKUP(A54,'MCSJ Export'!A:C,3,FALSE),"")</f>
        <v/>
      </c>
      <c r="D54" s="37">
        <f t="shared" ca="1" si="1"/>
        <v>0</v>
      </c>
      <c r="E54" s="37">
        <f t="shared" ca="1" si="2"/>
        <v>0</v>
      </c>
      <c r="F54" s="37">
        <f t="shared" ca="1" si="3"/>
        <v>0</v>
      </c>
      <c r="G54" s="37"/>
      <c r="H54" s="33" t="str">
        <f>+'R&amp;E EXPORT'!A53</f>
        <v>A -5031-VP1</v>
      </c>
      <c r="I54" s="34">
        <f>IFERROR(VLOOKUP($H54,'Gen F Rev'!$A:$M,15,FALSE),0)</f>
        <v>0</v>
      </c>
      <c r="J54" s="34">
        <f>IFERROR(VLOOKUP($H54,'Gen F Rev'!$A:$M,16,FALSE),0)</f>
        <v>0</v>
      </c>
      <c r="K54" s="42">
        <f>IFERROR(VLOOKUP($H54,'Gen F Rev'!$A:$M,17,FALSE),0)</f>
        <v>0</v>
      </c>
      <c r="L54" s="34">
        <f>IFERROR(VLOOKUP($H54,'Gen F Exp'!$A:$E,15,FALSE),0)</f>
        <v>0</v>
      </c>
      <c r="M54" s="34">
        <f>IFERROR(VLOOKUP($H54,'Gen F Exp'!$A:$E,16,FALSE),0)</f>
        <v>0</v>
      </c>
      <c r="N54" s="42">
        <f>IFERROR(VLOOKUP($H54,'Gen F Exp'!$A:$E,17,FALSE),0)</f>
        <v>0</v>
      </c>
      <c r="O54" s="34">
        <f>IFERROR(VLOOKUP($H54,'Water F Rev'!$A:$L,15,FALSE),0)</f>
        <v>0</v>
      </c>
      <c r="P54" s="34">
        <f>IFERROR(VLOOKUP($H54,'Water F Rev'!$A:$L,16,FALSE),0)</f>
        <v>0</v>
      </c>
      <c r="Q54" s="42">
        <f>IFERROR(VLOOKUP($H54,'Water F Rev'!$A:$L,17,FALSE),0)</f>
        <v>0</v>
      </c>
      <c r="R54" s="34">
        <f>IFERROR(VLOOKUP($H54,'Water F Exp'!$A:$K,15,FALSE),0)</f>
        <v>0</v>
      </c>
      <c r="S54" s="34">
        <f>IFERROR(VLOOKUP($H54,'Water F Exp'!$A:$K,16,FALSE),0)</f>
        <v>0</v>
      </c>
      <c r="T54" s="42">
        <f>IFERROR(VLOOKUP($H54,'Water F Exp'!$A:$K,17,FALSE),0)</f>
        <v>0</v>
      </c>
      <c r="U54" s="34">
        <f ca="1">IFERROR(VLOOKUP($H54,'Sewer F Rev'!$A:$E,15,FALSE),0)</f>
        <v>0</v>
      </c>
      <c r="V54" s="34">
        <f ca="1">IFERROR(VLOOKUP($H54,'Sewer F Rev'!$A:$E,16,FALSE),0)</f>
        <v>0</v>
      </c>
      <c r="W54" s="42">
        <f ca="1">IFERROR(VLOOKUP($H54,'Sewer F Rev'!$A:$E,17,FALSE),0)</f>
        <v>0</v>
      </c>
      <c r="X54" s="34">
        <f>IFERROR(VLOOKUP($H54,'Sewer F Exp'!$A:$B,15,FALSE),0)</f>
        <v>0</v>
      </c>
      <c r="Y54" s="34">
        <f>IFERROR(VLOOKUP($H54,'Sewer F Exp'!$A:$B,16,FALSE),0)</f>
        <v>0</v>
      </c>
      <c r="Z54" s="42">
        <f>IFERROR(VLOOKUP($H54,'Sewer F Exp'!$A:$B,17,FALSE),0)</f>
        <v>0</v>
      </c>
      <c r="AA54" s="34">
        <f>IFERROR(VLOOKUP($H54,'Refuse F Rev'!$A:$E,15,FALSE),0)</f>
        <v>0</v>
      </c>
      <c r="AB54" s="34">
        <f>IFERROR(VLOOKUP($H54,'Refuse F Rev'!$A:$E,16,FALSE),0)</f>
        <v>0</v>
      </c>
      <c r="AC54" s="42">
        <f>IFERROR(VLOOKUP($H54,'Refuse F Rev'!$A:$E,17,FALSE),0)</f>
        <v>0</v>
      </c>
      <c r="AD54" s="34">
        <f>IFERROR(VLOOKUP($H54,'Refuse F Exp'!$A:$E,15,FALSE),0)</f>
        <v>0</v>
      </c>
      <c r="AE54" s="34">
        <f>IFERROR(VLOOKUP($H54,'Refuse F Exp'!$A:$E,16,FALSE),0)</f>
        <v>0</v>
      </c>
      <c r="AF54" s="42">
        <f>IFERROR(VLOOKUP($H54,'Refuse F Exp'!$A:$E,17,FALSE),0)</f>
        <v>0</v>
      </c>
      <c r="AG54" s="34">
        <f>IFERROR(VLOOKUP($H54,#REF!,10,FALSE),0)</f>
        <v>0</v>
      </c>
      <c r="AH54" s="34">
        <f>IFERROR(VLOOKUP($H54,#REF!,11,FALSE),0)</f>
        <v>0</v>
      </c>
      <c r="AI54" s="42">
        <f>IFERROR(VLOOKUP($H54,#REF!,12,FALSE),0)</f>
        <v>0</v>
      </c>
      <c r="AJ54" s="34">
        <f>IFERROR(VLOOKUP($H54,#REF!,10,FALSE),0)</f>
        <v>0</v>
      </c>
      <c r="AK54" s="34">
        <f>IFERROR(VLOOKUP($H54,#REF!,11,FALSE),0)</f>
        <v>0</v>
      </c>
      <c r="AL54" s="42">
        <f>IFERROR(VLOOKUP($H54,#REF!,12,FALSE),0)</f>
        <v>0</v>
      </c>
      <c r="AM54" s="34">
        <f>IFERROR(VLOOKUP($H54,#REF!,10,FALSE),0)</f>
        <v>0</v>
      </c>
      <c r="AN54" s="34">
        <f>IFERROR(VLOOKUP($H54,#REF!,11,FALSE),0)</f>
        <v>0</v>
      </c>
      <c r="AO54" s="42">
        <f>IFERROR(VLOOKUP($H54,#REF!,12,FALSE),0)</f>
        <v>0</v>
      </c>
      <c r="AP54" s="34">
        <f>IFERROR(VLOOKUP($H54,#REF!,10,FALSE),0)</f>
        <v>0</v>
      </c>
      <c r="AQ54" s="34">
        <f>IFERROR(VLOOKUP($H54,#REF!,11,FALSE),0)</f>
        <v>0</v>
      </c>
      <c r="AR54" s="42">
        <f>IFERROR(VLOOKUP($H54,#REF!,12,FALSE),0)</f>
        <v>0</v>
      </c>
      <c r="AS54" s="34">
        <f>IFERROR(VLOOKUP($H54,#REF!,13,FALSE),0)</f>
        <v>0</v>
      </c>
      <c r="AT54" s="34">
        <f>IFERROR(VLOOKUP($H54,#REF!,14,FALSE),0)</f>
        <v>0</v>
      </c>
      <c r="AU54" s="42">
        <f>IFERROR(VLOOKUP($H54,#REF!,15,FALSE),0)</f>
        <v>0</v>
      </c>
      <c r="AV54" s="34">
        <f>IFERROR(VLOOKUP($H54,#REF!,15,FALSE),0)</f>
        <v>0</v>
      </c>
      <c r="AW54" s="34">
        <f>IFERROR(VLOOKUP($H54,#REF!,16,FALSE),0)</f>
        <v>0</v>
      </c>
      <c r="AX54" s="42">
        <f>IFERROR(VLOOKUP($H54,#REF!,17,FALSE),0)</f>
        <v>0</v>
      </c>
    </row>
    <row r="55" spans="1:50" x14ac:dyDescent="0.3">
      <c r="A55" s="33" t="str">
        <f t="shared" si="0"/>
        <v>A -5031-WAT</v>
      </c>
      <c r="B55" s="33" t="str">
        <f>+'R&amp;E EXPORT'!B54</f>
        <v>INTERFUND TRANSFER-WATER</v>
      </c>
      <c r="C55" t="str">
        <f>IFERROR(VLOOKUP(A55,'MCSJ Export'!A:C,3,FALSE),"")</f>
        <v/>
      </c>
      <c r="D55" s="37">
        <f t="shared" ca="1" si="1"/>
        <v>0</v>
      </c>
      <c r="E55" s="37">
        <f t="shared" ca="1" si="2"/>
        <v>0</v>
      </c>
      <c r="F55" s="37">
        <f t="shared" ca="1" si="3"/>
        <v>0</v>
      </c>
      <c r="G55" s="37"/>
      <c r="H55" s="33" t="str">
        <f>+'R&amp;E EXPORT'!A54</f>
        <v>A -5031-WAT</v>
      </c>
      <c r="I55" s="34">
        <f>IFERROR(VLOOKUP($H55,'Gen F Rev'!$A:$M,15,FALSE),0)</f>
        <v>0</v>
      </c>
      <c r="J55" s="34">
        <f>IFERROR(VLOOKUP($H55,'Gen F Rev'!$A:$M,16,FALSE),0)</f>
        <v>0</v>
      </c>
      <c r="K55" s="42">
        <f>IFERROR(VLOOKUP($H55,'Gen F Rev'!$A:$M,17,FALSE),0)</f>
        <v>0</v>
      </c>
      <c r="L55" s="34">
        <f>IFERROR(VLOOKUP($H55,'Gen F Exp'!$A:$E,15,FALSE),0)</f>
        <v>0</v>
      </c>
      <c r="M55" s="34">
        <f>IFERROR(VLOOKUP($H55,'Gen F Exp'!$A:$E,16,FALSE),0)</f>
        <v>0</v>
      </c>
      <c r="N55" s="42">
        <f>IFERROR(VLOOKUP($H55,'Gen F Exp'!$A:$E,17,FALSE),0)</f>
        <v>0</v>
      </c>
      <c r="O55" s="34">
        <f>IFERROR(VLOOKUP($H55,'Water F Rev'!$A:$L,15,FALSE),0)</f>
        <v>0</v>
      </c>
      <c r="P55" s="34">
        <f>IFERROR(VLOOKUP($H55,'Water F Rev'!$A:$L,16,FALSE),0)</f>
        <v>0</v>
      </c>
      <c r="Q55" s="42">
        <f>IFERROR(VLOOKUP($H55,'Water F Rev'!$A:$L,17,FALSE),0)</f>
        <v>0</v>
      </c>
      <c r="R55" s="34">
        <f>IFERROR(VLOOKUP($H55,'Water F Exp'!$A:$K,15,FALSE),0)</f>
        <v>0</v>
      </c>
      <c r="S55" s="34">
        <f>IFERROR(VLOOKUP($H55,'Water F Exp'!$A:$K,16,FALSE),0)</f>
        <v>0</v>
      </c>
      <c r="T55" s="42">
        <f>IFERROR(VLOOKUP($H55,'Water F Exp'!$A:$K,17,FALSE),0)</f>
        <v>0</v>
      </c>
      <c r="U55" s="34">
        <f ca="1">IFERROR(VLOOKUP($H55,'Sewer F Rev'!$A:$E,15,FALSE),0)</f>
        <v>0</v>
      </c>
      <c r="V55" s="34">
        <f ca="1">IFERROR(VLOOKUP($H55,'Sewer F Rev'!$A:$E,16,FALSE),0)</f>
        <v>0</v>
      </c>
      <c r="W55" s="42">
        <f ca="1">IFERROR(VLOOKUP($H55,'Sewer F Rev'!$A:$E,17,FALSE),0)</f>
        <v>0</v>
      </c>
      <c r="X55" s="34">
        <f>IFERROR(VLOOKUP($H55,'Sewer F Exp'!$A:$B,15,FALSE),0)</f>
        <v>0</v>
      </c>
      <c r="Y55" s="34">
        <f>IFERROR(VLOOKUP($H55,'Sewer F Exp'!$A:$B,16,FALSE),0)</f>
        <v>0</v>
      </c>
      <c r="Z55" s="42">
        <f>IFERROR(VLOOKUP($H55,'Sewer F Exp'!$A:$B,17,FALSE),0)</f>
        <v>0</v>
      </c>
      <c r="AA55" s="34">
        <f>IFERROR(VLOOKUP($H55,'Refuse F Rev'!$A:$E,15,FALSE),0)</f>
        <v>0</v>
      </c>
      <c r="AB55" s="34">
        <f>IFERROR(VLOOKUP($H55,'Refuse F Rev'!$A:$E,16,FALSE),0)</f>
        <v>0</v>
      </c>
      <c r="AC55" s="42">
        <f>IFERROR(VLOOKUP($H55,'Refuse F Rev'!$A:$E,17,FALSE),0)</f>
        <v>0</v>
      </c>
      <c r="AD55" s="34">
        <f>IFERROR(VLOOKUP($H55,'Refuse F Exp'!$A:$E,15,FALSE),0)</f>
        <v>0</v>
      </c>
      <c r="AE55" s="34">
        <f>IFERROR(VLOOKUP($H55,'Refuse F Exp'!$A:$E,16,FALSE),0)</f>
        <v>0</v>
      </c>
      <c r="AF55" s="42">
        <f>IFERROR(VLOOKUP($H55,'Refuse F Exp'!$A:$E,17,FALSE),0)</f>
        <v>0</v>
      </c>
      <c r="AG55" s="34">
        <f>IFERROR(VLOOKUP($H55,#REF!,10,FALSE),0)</f>
        <v>0</v>
      </c>
      <c r="AH55" s="34">
        <f>IFERROR(VLOOKUP($H55,#REF!,11,FALSE),0)</f>
        <v>0</v>
      </c>
      <c r="AI55" s="42">
        <f>IFERROR(VLOOKUP($H55,#REF!,12,FALSE),0)</f>
        <v>0</v>
      </c>
      <c r="AJ55" s="34">
        <f>IFERROR(VLOOKUP($H55,#REF!,10,FALSE),0)</f>
        <v>0</v>
      </c>
      <c r="AK55" s="34">
        <f>IFERROR(VLOOKUP($H55,#REF!,11,FALSE),0)</f>
        <v>0</v>
      </c>
      <c r="AL55" s="42">
        <f>IFERROR(VLOOKUP($H55,#REF!,12,FALSE),0)</f>
        <v>0</v>
      </c>
      <c r="AM55" s="34">
        <f>IFERROR(VLOOKUP($H55,#REF!,10,FALSE),0)</f>
        <v>0</v>
      </c>
      <c r="AN55" s="34">
        <f>IFERROR(VLOOKUP($H55,#REF!,11,FALSE),0)</f>
        <v>0</v>
      </c>
      <c r="AO55" s="42">
        <f>IFERROR(VLOOKUP($H55,#REF!,12,FALSE),0)</f>
        <v>0</v>
      </c>
      <c r="AP55" s="34">
        <f>IFERROR(VLOOKUP($H55,#REF!,10,FALSE),0)</f>
        <v>0</v>
      </c>
      <c r="AQ55" s="34">
        <f>IFERROR(VLOOKUP($H55,#REF!,11,FALSE),0)</f>
        <v>0</v>
      </c>
      <c r="AR55" s="42">
        <f>IFERROR(VLOOKUP($H55,#REF!,12,FALSE),0)</f>
        <v>0</v>
      </c>
      <c r="AS55" s="34">
        <f>IFERROR(VLOOKUP($H55,#REF!,13,FALSE),0)</f>
        <v>0</v>
      </c>
      <c r="AT55" s="34">
        <f>IFERROR(VLOOKUP($H55,#REF!,14,FALSE),0)</f>
        <v>0</v>
      </c>
      <c r="AU55" s="42">
        <f>IFERROR(VLOOKUP($H55,#REF!,15,FALSE),0)</f>
        <v>0</v>
      </c>
      <c r="AV55" s="34">
        <f>IFERROR(VLOOKUP($H55,#REF!,15,FALSE),0)</f>
        <v>0</v>
      </c>
      <c r="AW55" s="34">
        <f>IFERROR(VLOOKUP($H55,#REF!,16,FALSE),0)</f>
        <v>0</v>
      </c>
      <c r="AX55" s="42">
        <f>IFERROR(VLOOKUP($H55,#REF!,17,FALSE),0)</f>
        <v>0</v>
      </c>
    </row>
    <row r="56" spans="1:50" x14ac:dyDescent="0.3">
      <c r="A56" s="33" t="str">
        <f t="shared" si="0"/>
        <v>A -5710-000</v>
      </c>
      <c r="B56" s="33" t="str">
        <f>+'R&amp;E EXPORT'!B55</f>
        <v>SERIAL BOND PROCEEDS</v>
      </c>
      <c r="C56" t="str">
        <f>IFERROR(VLOOKUP(A56,'MCSJ Export'!A:C,3,FALSE),"")</f>
        <v/>
      </c>
      <c r="D56" s="37">
        <f t="shared" ca="1" si="1"/>
        <v>0</v>
      </c>
      <c r="E56" s="37">
        <f t="shared" ca="1" si="2"/>
        <v>0</v>
      </c>
      <c r="F56" s="37">
        <f t="shared" ca="1" si="3"/>
        <v>0</v>
      </c>
      <c r="G56" s="37"/>
      <c r="H56" s="33" t="str">
        <f>+'R&amp;E EXPORT'!A55</f>
        <v>A -5710-000</v>
      </c>
      <c r="I56" s="34">
        <f>IFERROR(VLOOKUP($H56,'Gen F Rev'!$A:$M,15,FALSE),0)</f>
        <v>0</v>
      </c>
      <c r="J56" s="34">
        <f>IFERROR(VLOOKUP($H56,'Gen F Rev'!$A:$M,16,FALSE),0)</f>
        <v>0</v>
      </c>
      <c r="K56" s="42">
        <f>IFERROR(VLOOKUP($H56,'Gen F Rev'!$A:$M,17,FALSE),0)</f>
        <v>0</v>
      </c>
      <c r="L56" s="34">
        <f>IFERROR(VLOOKUP($H56,'Gen F Exp'!$A:$E,15,FALSE),0)</f>
        <v>0</v>
      </c>
      <c r="M56" s="34">
        <f>IFERROR(VLOOKUP($H56,'Gen F Exp'!$A:$E,16,FALSE),0)</f>
        <v>0</v>
      </c>
      <c r="N56" s="42">
        <f>IFERROR(VLOOKUP($H56,'Gen F Exp'!$A:$E,17,FALSE),0)</f>
        <v>0</v>
      </c>
      <c r="O56" s="34">
        <f>IFERROR(VLOOKUP($H56,'Water F Rev'!$A:$L,15,FALSE),0)</f>
        <v>0</v>
      </c>
      <c r="P56" s="34">
        <f>IFERROR(VLOOKUP($H56,'Water F Rev'!$A:$L,16,FALSE),0)</f>
        <v>0</v>
      </c>
      <c r="Q56" s="42">
        <f>IFERROR(VLOOKUP($H56,'Water F Rev'!$A:$L,17,FALSE),0)</f>
        <v>0</v>
      </c>
      <c r="R56" s="34">
        <f>IFERROR(VLOOKUP($H56,'Water F Exp'!$A:$K,15,FALSE),0)</f>
        <v>0</v>
      </c>
      <c r="S56" s="34">
        <f>IFERROR(VLOOKUP($H56,'Water F Exp'!$A:$K,16,FALSE),0)</f>
        <v>0</v>
      </c>
      <c r="T56" s="42">
        <f>IFERROR(VLOOKUP($H56,'Water F Exp'!$A:$K,17,FALSE),0)</f>
        <v>0</v>
      </c>
      <c r="U56" s="34">
        <f ca="1">IFERROR(VLOOKUP($H56,'Sewer F Rev'!$A:$E,15,FALSE),0)</f>
        <v>0</v>
      </c>
      <c r="V56" s="34">
        <f ca="1">IFERROR(VLOOKUP($H56,'Sewer F Rev'!$A:$E,16,FALSE),0)</f>
        <v>0</v>
      </c>
      <c r="W56" s="42">
        <f ca="1">IFERROR(VLOOKUP($H56,'Sewer F Rev'!$A:$E,17,FALSE),0)</f>
        <v>0</v>
      </c>
      <c r="X56" s="34">
        <f>IFERROR(VLOOKUP($H56,'Sewer F Exp'!$A:$B,15,FALSE),0)</f>
        <v>0</v>
      </c>
      <c r="Y56" s="34">
        <f>IFERROR(VLOOKUP($H56,'Sewer F Exp'!$A:$B,16,FALSE),0)</f>
        <v>0</v>
      </c>
      <c r="Z56" s="42">
        <f>IFERROR(VLOOKUP($H56,'Sewer F Exp'!$A:$B,17,FALSE),0)</f>
        <v>0</v>
      </c>
      <c r="AA56" s="34">
        <f>IFERROR(VLOOKUP($H56,'Refuse F Rev'!$A:$E,15,FALSE),0)</f>
        <v>0</v>
      </c>
      <c r="AB56" s="34">
        <f>IFERROR(VLOOKUP($H56,'Refuse F Rev'!$A:$E,16,FALSE),0)</f>
        <v>0</v>
      </c>
      <c r="AC56" s="42">
        <f>IFERROR(VLOOKUP($H56,'Refuse F Rev'!$A:$E,17,FALSE),0)</f>
        <v>0</v>
      </c>
      <c r="AD56" s="34">
        <f>IFERROR(VLOOKUP($H56,'Refuse F Exp'!$A:$E,15,FALSE),0)</f>
        <v>0</v>
      </c>
      <c r="AE56" s="34">
        <f>IFERROR(VLOOKUP($H56,'Refuse F Exp'!$A:$E,16,FALSE),0)</f>
        <v>0</v>
      </c>
      <c r="AF56" s="42">
        <f>IFERROR(VLOOKUP($H56,'Refuse F Exp'!$A:$E,17,FALSE),0)</f>
        <v>0</v>
      </c>
      <c r="AG56" s="34">
        <f>IFERROR(VLOOKUP($H56,#REF!,10,FALSE),0)</f>
        <v>0</v>
      </c>
      <c r="AH56" s="34">
        <f>IFERROR(VLOOKUP($H56,#REF!,11,FALSE),0)</f>
        <v>0</v>
      </c>
      <c r="AI56" s="42">
        <f>IFERROR(VLOOKUP($H56,#REF!,12,FALSE),0)</f>
        <v>0</v>
      </c>
      <c r="AJ56" s="34">
        <f>IFERROR(VLOOKUP($H56,#REF!,10,FALSE),0)</f>
        <v>0</v>
      </c>
      <c r="AK56" s="34">
        <f>IFERROR(VLOOKUP($H56,#REF!,11,FALSE),0)</f>
        <v>0</v>
      </c>
      <c r="AL56" s="42">
        <f>IFERROR(VLOOKUP($H56,#REF!,12,FALSE),0)</f>
        <v>0</v>
      </c>
      <c r="AM56" s="34">
        <f>IFERROR(VLOOKUP($H56,#REF!,10,FALSE),0)</f>
        <v>0</v>
      </c>
      <c r="AN56" s="34">
        <f>IFERROR(VLOOKUP($H56,#REF!,11,FALSE),0)</f>
        <v>0</v>
      </c>
      <c r="AO56" s="42">
        <f>IFERROR(VLOOKUP($H56,#REF!,12,FALSE),0)</f>
        <v>0</v>
      </c>
      <c r="AP56" s="34">
        <f>IFERROR(VLOOKUP($H56,#REF!,10,FALSE),0)</f>
        <v>0</v>
      </c>
      <c r="AQ56" s="34">
        <f>IFERROR(VLOOKUP($H56,#REF!,11,FALSE),0)</f>
        <v>0</v>
      </c>
      <c r="AR56" s="42">
        <f>IFERROR(VLOOKUP($H56,#REF!,12,FALSE),0)</f>
        <v>0</v>
      </c>
      <c r="AS56" s="34">
        <f>IFERROR(VLOOKUP($H56,#REF!,13,FALSE),0)</f>
        <v>0</v>
      </c>
      <c r="AT56" s="34">
        <f>IFERROR(VLOOKUP($H56,#REF!,14,FALSE),0)</f>
        <v>0</v>
      </c>
      <c r="AU56" s="42">
        <f>IFERROR(VLOOKUP($H56,#REF!,15,FALSE),0)</f>
        <v>0</v>
      </c>
      <c r="AV56" s="34">
        <f>IFERROR(VLOOKUP($H56,#REF!,15,FALSE),0)</f>
        <v>0</v>
      </c>
      <c r="AW56" s="34">
        <f>IFERROR(VLOOKUP($H56,#REF!,16,FALSE),0)</f>
        <v>0</v>
      </c>
      <c r="AX56" s="42">
        <f>IFERROR(VLOOKUP($H56,#REF!,17,FALSE),0)</f>
        <v>0</v>
      </c>
    </row>
    <row r="57" spans="1:50" x14ac:dyDescent="0.3">
      <c r="A57" s="33" t="str">
        <f t="shared" si="0"/>
        <v/>
      </c>
      <c r="B57" s="33" t="str">
        <f>+'R&amp;E EXPORT'!B56</f>
        <v>General Revenue Totals</v>
      </c>
      <c r="C57" t="str">
        <f>IFERROR(VLOOKUP(A57,'MCSJ Export'!A:C,3,FALSE),"")</f>
        <v/>
      </c>
      <c r="D57" s="37">
        <f t="shared" ca="1" si="1"/>
        <v>0</v>
      </c>
      <c r="E57" s="37">
        <f t="shared" ca="1" si="2"/>
        <v>0</v>
      </c>
      <c r="F57" s="37">
        <f t="shared" ca="1" si="3"/>
        <v>0</v>
      </c>
      <c r="G57" s="37"/>
      <c r="H57" s="33" t="str">
        <f>+'R&amp;E EXPORT'!A56</f>
        <v/>
      </c>
      <c r="I57" s="34">
        <f>IFERROR(VLOOKUP($H57,'Gen F Rev'!$A:$M,15,FALSE),0)</f>
        <v>0</v>
      </c>
      <c r="J57" s="34">
        <f>IFERROR(VLOOKUP($H57,'Gen F Rev'!$A:$M,16,FALSE),0)</f>
        <v>0</v>
      </c>
      <c r="K57" s="42">
        <f>IFERROR(VLOOKUP($H57,'Gen F Rev'!$A:$M,17,FALSE),0)</f>
        <v>0</v>
      </c>
      <c r="L57" s="34">
        <f>IFERROR(VLOOKUP($H57,'Gen F Exp'!$A:$E,15,FALSE),0)</f>
        <v>0</v>
      </c>
      <c r="M57" s="34">
        <f>IFERROR(VLOOKUP($H57,'Gen F Exp'!$A:$E,16,FALSE),0)</f>
        <v>0</v>
      </c>
      <c r="N57" s="42">
        <f>IFERROR(VLOOKUP($H57,'Gen F Exp'!$A:$E,17,FALSE),0)</f>
        <v>0</v>
      </c>
      <c r="O57" s="34">
        <f>IFERROR(VLOOKUP($H57,'Water F Rev'!$A:$L,15,FALSE),0)</f>
        <v>0</v>
      </c>
      <c r="P57" s="34">
        <f>IFERROR(VLOOKUP($H57,'Water F Rev'!$A:$L,16,FALSE),0)</f>
        <v>0</v>
      </c>
      <c r="Q57" s="42">
        <f>IFERROR(VLOOKUP($H57,'Water F Rev'!$A:$L,17,FALSE),0)</f>
        <v>0</v>
      </c>
      <c r="R57" s="34">
        <f>IFERROR(VLOOKUP($H57,'Water F Exp'!$A:$K,15,FALSE),0)</f>
        <v>0</v>
      </c>
      <c r="S57" s="34">
        <f>IFERROR(VLOOKUP($H57,'Water F Exp'!$A:$K,16,FALSE),0)</f>
        <v>0</v>
      </c>
      <c r="T57" s="42">
        <f>IFERROR(VLOOKUP($H57,'Water F Exp'!$A:$K,17,FALSE),0)</f>
        <v>0</v>
      </c>
      <c r="U57" s="34">
        <f ca="1">IFERROR(VLOOKUP($H57,'Sewer F Rev'!$A:$E,15,FALSE),0)</f>
        <v>0</v>
      </c>
      <c r="V57" s="34">
        <f ca="1">IFERROR(VLOOKUP($H57,'Sewer F Rev'!$A:$E,16,FALSE),0)</f>
        <v>0</v>
      </c>
      <c r="W57" s="42">
        <f ca="1">IFERROR(VLOOKUP($H57,'Sewer F Rev'!$A:$E,17,FALSE),0)</f>
        <v>0</v>
      </c>
      <c r="X57" s="34">
        <f>IFERROR(VLOOKUP($H57,'Sewer F Exp'!$A:$B,15,FALSE),0)</f>
        <v>0</v>
      </c>
      <c r="Y57" s="34">
        <f>IFERROR(VLOOKUP($H57,'Sewer F Exp'!$A:$B,16,FALSE),0)</f>
        <v>0</v>
      </c>
      <c r="Z57" s="42">
        <f>IFERROR(VLOOKUP($H57,'Sewer F Exp'!$A:$B,17,FALSE),0)</f>
        <v>0</v>
      </c>
      <c r="AA57" s="34">
        <f>IFERROR(VLOOKUP($H57,'Refuse F Rev'!$A:$E,15,FALSE),0)</f>
        <v>0</v>
      </c>
      <c r="AB57" s="34">
        <f>IFERROR(VLOOKUP($H57,'Refuse F Rev'!$A:$E,16,FALSE),0)</f>
        <v>0</v>
      </c>
      <c r="AC57" s="42">
        <f>IFERROR(VLOOKUP($H57,'Refuse F Rev'!$A:$E,17,FALSE),0)</f>
        <v>0</v>
      </c>
      <c r="AD57" s="34">
        <f>IFERROR(VLOOKUP($H57,'Refuse F Exp'!$A:$E,15,FALSE),0)</f>
        <v>0</v>
      </c>
      <c r="AE57" s="34">
        <f>IFERROR(VLOOKUP($H57,'Refuse F Exp'!$A:$E,16,FALSE),0)</f>
        <v>0</v>
      </c>
      <c r="AF57" s="42">
        <f>IFERROR(VLOOKUP($H57,'Refuse F Exp'!$A:$E,17,FALSE),0)</f>
        <v>0</v>
      </c>
      <c r="AG57" s="34">
        <f>IFERROR(VLOOKUP($H57,#REF!,10,FALSE),0)</f>
        <v>0</v>
      </c>
      <c r="AH57" s="34">
        <f>IFERROR(VLOOKUP($H57,#REF!,11,FALSE),0)</f>
        <v>0</v>
      </c>
      <c r="AI57" s="42">
        <f>IFERROR(VLOOKUP($H57,#REF!,12,FALSE),0)</f>
        <v>0</v>
      </c>
      <c r="AJ57" s="34">
        <f>IFERROR(VLOOKUP($H57,#REF!,10,FALSE),0)</f>
        <v>0</v>
      </c>
      <c r="AK57" s="34">
        <f>IFERROR(VLOOKUP($H57,#REF!,11,FALSE),0)</f>
        <v>0</v>
      </c>
      <c r="AL57" s="42">
        <f>IFERROR(VLOOKUP($H57,#REF!,12,FALSE),0)</f>
        <v>0</v>
      </c>
      <c r="AM57" s="34">
        <f>IFERROR(VLOOKUP($H57,#REF!,10,FALSE),0)</f>
        <v>0</v>
      </c>
      <c r="AN57" s="34">
        <f>IFERROR(VLOOKUP($H57,#REF!,11,FALSE),0)</f>
        <v>0</v>
      </c>
      <c r="AO57" s="42">
        <f>IFERROR(VLOOKUP($H57,#REF!,12,FALSE),0)</f>
        <v>0</v>
      </c>
      <c r="AP57" s="34">
        <f>IFERROR(VLOOKUP($H57,#REF!,10,FALSE),0)</f>
        <v>0</v>
      </c>
      <c r="AQ57" s="34">
        <f>IFERROR(VLOOKUP($H57,#REF!,11,FALSE),0)</f>
        <v>0</v>
      </c>
      <c r="AR57" s="42">
        <f>IFERROR(VLOOKUP($H57,#REF!,12,FALSE),0)</f>
        <v>0</v>
      </c>
      <c r="AS57" s="34">
        <f>IFERROR(VLOOKUP($H57,#REF!,13,FALSE),0)</f>
        <v>0</v>
      </c>
      <c r="AT57" s="34">
        <f>IFERROR(VLOOKUP($H57,#REF!,14,FALSE),0)</f>
        <v>0</v>
      </c>
      <c r="AU57" s="42">
        <f>IFERROR(VLOOKUP($H57,#REF!,15,FALSE),0)</f>
        <v>0</v>
      </c>
      <c r="AV57" s="34">
        <f>IFERROR(VLOOKUP($H57,#REF!,15,FALSE),0)</f>
        <v>0</v>
      </c>
      <c r="AW57" s="34">
        <f>IFERROR(VLOOKUP($H57,#REF!,16,FALSE),0)</f>
        <v>0</v>
      </c>
      <c r="AX57" s="42">
        <f>IFERROR(VLOOKUP($H57,#REF!,17,FALSE),0)</f>
        <v>0</v>
      </c>
    </row>
    <row r="58" spans="1:50" x14ac:dyDescent="0.3">
      <c r="A58" s="33" t="str">
        <f t="shared" si="0"/>
        <v/>
      </c>
      <c r="B58" s="33">
        <f>+'R&amp;E EXPORT'!B57</f>
        <v>0</v>
      </c>
      <c r="C58" t="str">
        <f>IFERROR(VLOOKUP(A58,'MCSJ Export'!A:C,3,FALSE),"")</f>
        <v/>
      </c>
      <c r="D58" s="37">
        <f t="shared" ca="1" si="1"/>
        <v>0</v>
      </c>
      <c r="E58" s="37">
        <f t="shared" ca="1" si="2"/>
        <v>0</v>
      </c>
      <c r="F58" s="37">
        <f t="shared" ca="1" si="3"/>
        <v>0</v>
      </c>
      <c r="G58" s="37"/>
      <c r="H58" s="33" t="str">
        <f>+'R&amp;E EXPORT'!A57</f>
        <v xml:space="preserve"> </v>
      </c>
      <c r="I58" s="34">
        <f>IFERROR(VLOOKUP($H58,'Gen F Rev'!$A:$M,15,FALSE),0)</f>
        <v>0</v>
      </c>
      <c r="J58" s="34">
        <f>IFERROR(VLOOKUP($H58,'Gen F Rev'!$A:$M,16,FALSE),0)</f>
        <v>0</v>
      </c>
      <c r="K58" s="42">
        <f>IFERROR(VLOOKUP($H58,'Gen F Rev'!$A:$M,17,FALSE),0)</f>
        <v>0</v>
      </c>
      <c r="L58" s="34">
        <f>IFERROR(VLOOKUP($H58,'Gen F Exp'!$A:$E,15,FALSE),0)</f>
        <v>0</v>
      </c>
      <c r="M58" s="34">
        <f>IFERROR(VLOOKUP($H58,'Gen F Exp'!$A:$E,16,FALSE),0)</f>
        <v>0</v>
      </c>
      <c r="N58" s="42">
        <f>IFERROR(VLOOKUP($H58,'Gen F Exp'!$A:$E,17,FALSE),0)</f>
        <v>0</v>
      </c>
      <c r="O58" s="34">
        <f>IFERROR(VLOOKUP($H58,'Water F Rev'!$A:$L,15,FALSE),0)</f>
        <v>0</v>
      </c>
      <c r="P58" s="34">
        <f>IFERROR(VLOOKUP($H58,'Water F Rev'!$A:$L,16,FALSE),0)</f>
        <v>0</v>
      </c>
      <c r="Q58" s="42">
        <f>IFERROR(VLOOKUP($H58,'Water F Rev'!$A:$L,17,FALSE),0)</f>
        <v>0</v>
      </c>
      <c r="R58" s="34">
        <f>IFERROR(VLOOKUP($H58,'Water F Exp'!$A:$K,15,FALSE),0)</f>
        <v>0</v>
      </c>
      <c r="S58" s="34">
        <f>IFERROR(VLOOKUP($H58,'Water F Exp'!$A:$K,16,FALSE),0)</f>
        <v>0</v>
      </c>
      <c r="T58" s="42">
        <f>IFERROR(VLOOKUP($H58,'Water F Exp'!$A:$K,17,FALSE),0)</f>
        <v>0</v>
      </c>
      <c r="U58" s="34">
        <f ca="1">IFERROR(VLOOKUP($H58,'Sewer F Rev'!$A:$E,15,FALSE),0)</f>
        <v>0</v>
      </c>
      <c r="V58" s="34">
        <f ca="1">IFERROR(VLOOKUP($H58,'Sewer F Rev'!$A:$E,16,FALSE),0)</f>
        <v>0</v>
      </c>
      <c r="W58" s="42">
        <f ca="1">IFERROR(VLOOKUP($H58,'Sewer F Rev'!$A:$E,17,FALSE),0)</f>
        <v>0</v>
      </c>
      <c r="X58" s="34">
        <f>IFERROR(VLOOKUP($H58,'Sewer F Exp'!$A:$B,15,FALSE),0)</f>
        <v>0</v>
      </c>
      <c r="Y58" s="34">
        <f>IFERROR(VLOOKUP($H58,'Sewer F Exp'!$A:$B,16,FALSE),0)</f>
        <v>0</v>
      </c>
      <c r="Z58" s="42">
        <f>IFERROR(VLOOKUP($H58,'Sewer F Exp'!$A:$B,17,FALSE),0)</f>
        <v>0</v>
      </c>
      <c r="AA58" s="34">
        <f>IFERROR(VLOOKUP($H58,'Refuse F Rev'!$A:$E,15,FALSE),0)</f>
        <v>0</v>
      </c>
      <c r="AB58" s="34">
        <f>IFERROR(VLOOKUP($H58,'Refuse F Rev'!$A:$E,16,FALSE),0)</f>
        <v>0</v>
      </c>
      <c r="AC58" s="42">
        <f>IFERROR(VLOOKUP($H58,'Refuse F Rev'!$A:$E,17,FALSE),0)</f>
        <v>0</v>
      </c>
      <c r="AD58" s="34">
        <f>IFERROR(VLOOKUP($H58,'Refuse F Exp'!$A:$E,15,FALSE),0)</f>
        <v>0</v>
      </c>
      <c r="AE58" s="34">
        <f>IFERROR(VLOOKUP($H58,'Refuse F Exp'!$A:$E,16,FALSE),0)</f>
        <v>0</v>
      </c>
      <c r="AF58" s="42">
        <f>IFERROR(VLOOKUP($H58,'Refuse F Exp'!$A:$E,17,FALSE),0)</f>
        <v>0</v>
      </c>
      <c r="AG58" s="34">
        <f>IFERROR(VLOOKUP($H58,#REF!,10,FALSE),0)</f>
        <v>0</v>
      </c>
      <c r="AH58" s="34">
        <f>IFERROR(VLOOKUP($H58,#REF!,11,FALSE),0)</f>
        <v>0</v>
      </c>
      <c r="AI58" s="42">
        <f>IFERROR(VLOOKUP($H58,#REF!,12,FALSE),0)</f>
        <v>0</v>
      </c>
      <c r="AJ58" s="34">
        <f>IFERROR(VLOOKUP($H58,#REF!,10,FALSE),0)</f>
        <v>0</v>
      </c>
      <c r="AK58" s="34">
        <f>IFERROR(VLOOKUP($H58,#REF!,11,FALSE),0)</f>
        <v>0</v>
      </c>
      <c r="AL58" s="42">
        <f>IFERROR(VLOOKUP($H58,#REF!,12,FALSE),0)</f>
        <v>0</v>
      </c>
      <c r="AM58" s="34">
        <f>IFERROR(VLOOKUP($H58,#REF!,10,FALSE),0)</f>
        <v>0</v>
      </c>
      <c r="AN58" s="34">
        <f>IFERROR(VLOOKUP($H58,#REF!,11,FALSE),0)</f>
        <v>0</v>
      </c>
      <c r="AO58" s="42">
        <f>IFERROR(VLOOKUP($H58,#REF!,12,FALSE),0)</f>
        <v>0</v>
      </c>
      <c r="AP58" s="34">
        <f>IFERROR(VLOOKUP($H58,#REF!,10,FALSE),0)</f>
        <v>0</v>
      </c>
      <c r="AQ58" s="34">
        <f>IFERROR(VLOOKUP($H58,#REF!,11,FALSE),0)</f>
        <v>0</v>
      </c>
      <c r="AR58" s="42">
        <f>IFERROR(VLOOKUP($H58,#REF!,12,FALSE),0)</f>
        <v>0</v>
      </c>
      <c r="AS58" s="34">
        <f>IFERROR(VLOOKUP($H58,#REF!,13,FALSE),0)</f>
        <v>0</v>
      </c>
      <c r="AT58" s="34">
        <f>IFERROR(VLOOKUP($H58,#REF!,14,FALSE),0)</f>
        <v>0</v>
      </c>
      <c r="AU58" s="42">
        <f>IFERROR(VLOOKUP($H58,#REF!,15,FALSE),0)</f>
        <v>0</v>
      </c>
      <c r="AV58" s="34">
        <f>IFERROR(VLOOKUP($H58,#REF!,15,FALSE),0)</f>
        <v>0</v>
      </c>
      <c r="AW58" s="34">
        <f>IFERROR(VLOOKUP($H58,#REF!,16,FALSE),0)</f>
        <v>0</v>
      </c>
      <c r="AX58" s="42">
        <f>IFERROR(VLOOKUP($H58,#REF!,17,FALSE),0)</f>
        <v>0</v>
      </c>
    </row>
    <row r="59" spans="1:50" x14ac:dyDescent="0.3">
      <c r="A59" s="33" t="str">
        <f t="shared" si="0"/>
        <v>A -1010-0-000</v>
      </c>
      <c r="B59" s="33" t="str">
        <f>+'R&amp;E EXPORT'!B58</f>
        <v>BOARD OF TRUSTEES:</v>
      </c>
      <c r="C59" t="str">
        <f>IFERROR(VLOOKUP(A59,'MCSJ Export'!A:C,3,FALSE),"")</f>
        <v>Control</v>
      </c>
      <c r="D59" s="37">
        <f t="shared" ca="1" si="1"/>
        <v>0</v>
      </c>
      <c r="E59" s="37">
        <f t="shared" ca="1" si="2"/>
        <v>0</v>
      </c>
      <c r="F59" s="37">
        <f t="shared" ca="1" si="3"/>
        <v>0</v>
      </c>
      <c r="G59" s="37"/>
      <c r="H59" s="33" t="str">
        <f>+'R&amp;E EXPORT'!A58</f>
        <v>A -1010-0-000</v>
      </c>
      <c r="I59" s="34">
        <f>IFERROR(VLOOKUP($H59,'Gen F Rev'!$A:$M,15,FALSE),0)</f>
        <v>0</v>
      </c>
      <c r="J59" s="34">
        <f>IFERROR(VLOOKUP($H59,'Gen F Rev'!$A:$M,16,FALSE),0)</f>
        <v>0</v>
      </c>
      <c r="K59" s="42">
        <f>IFERROR(VLOOKUP($H59,'Gen F Rev'!$A:$M,17,FALSE),0)</f>
        <v>0</v>
      </c>
      <c r="L59" s="34">
        <f>IFERROR(VLOOKUP($H59,'Gen F Exp'!$A:$E,15,FALSE),0)</f>
        <v>0</v>
      </c>
      <c r="M59" s="34">
        <f>IFERROR(VLOOKUP($H59,'Gen F Exp'!$A:$E,16,FALSE),0)</f>
        <v>0</v>
      </c>
      <c r="N59" s="42">
        <f>IFERROR(VLOOKUP($H59,'Gen F Exp'!$A:$E,17,FALSE),0)</f>
        <v>0</v>
      </c>
      <c r="O59" s="34">
        <f>IFERROR(VLOOKUP($H59,'Water F Rev'!$A:$L,15,FALSE),0)</f>
        <v>0</v>
      </c>
      <c r="P59" s="34">
        <f>IFERROR(VLOOKUP($H59,'Water F Rev'!$A:$L,16,FALSE),0)</f>
        <v>0</v>
      </c>
      <c r="Q59" s="42">
        <f>IFERROR(VLOOKUP($H59,'Water F Rev'!$A:$L,17,FALSE),0)</f>
        <v>0</v>
      </c>
      <c r="R59" s="34">
        <f>IFERROR(VLOOKUP($H59,'Water F Exp'!$A:$K,15,FALSE),0)</f>
        <v>0</v>
      </c>
      <c r="S59" s="34">
        <f>IFERROR(VLOOKUP($H59,'Water F Exp'!$A:$K,16,FALSE),0)</f>
        <v>0</v>
      </c>
      <c r="T59" s="42">
        <f>IFERROR(VLOOKUP($H59,'Water F Exp'!$A:$K,17,FALSE),0)</f>
        <v>0</v>
      </c>
      <c r="U59" s="34">
        <f ca="1">IFERROR(VLOOKUP($H59,'Sewer F Rev'!$A:$E,15,FALSE),0)</f>
        <v>0</v>
      </c>
      <c r="V59" s="34">
        <f ca="1">IFERROR(VLOOKUP($H59,'Sewer F Rev'!$A:$E,16,FALSE),0)</f>
        <v>0</v>
      </c>
      <c r="W59" s="42">
        <f ca="1">IFERROR(VLOOKUP($H59,'Sewer F Rev'!$A:$E,17,FALSE),0)</f>
        <v>0</v>
      </c>
      <c r="X59" s="34">
        <f>IFERROR(VLOOKUP($H59,'Sewer F Exp'!$A:$B,15,FALSE),0)</f>
        <v>0</v>
      </c>
      <c r="Y59" s="34">
        <f>IFERROR(VLOOKUP($H59,'Sewer F Exp'!$A:$B,16,FALSE),0)</f>
        <v>0</v>
      </c>
      <c r="Z59" s="42">
        <f>IFERROR(VLOOKUP($H59,'Sewer F Exp'!$A:$B,17,FALSE),0)</f>
        <v>0</v>
      </c>
      <c r="AA59" s="34">
        <f>IFERROR(VLOOKUP($H59,'Refuse F Rev'!$A:$E,15,FALSE),0)</f>
        <v>0</v>
      </c>
      <c r="AB59" s="34">
        <f>IFERROR(VLOOKUP($H59,'Refuse F Rev'!$A:$E,16,FALSE),0)</f>
        <v>0</v>
      </c>
      <c r="AC59" s="42">
        <f>IFERROR(VLOOKUP($H59,'Refuse F Rev'!$A:$E,17,FALSE),0)</f>
        <v>0</v>
      </c>
      <c r="AD59" s="34">
        <f>IFERROR(VLOOKUP($H59,'Refuse F Exp'!$A:$E,15,FALSE),0)</f>
        <v>0</v>
      </c>
      <c r="AE59" s="34">
        <f>IFERROR(VLOOKUP($H59,'Refuse F Exp'!$A:$E,16,FALSE),0)</f>
        <v>0</v>
      </c>
      <c r="AF59" s="42">
        <f>IFERROR(VLOOKUP($H59,'Refuse F Exp'!$A:$E,17,FALSE),0)</f>
        <v>0</v>
      </c>
      <c r="AG59" s="34">
        <f>IFERROR(VLOOKUP($H59,#REF!,10,FALSE),0)</f>
        <v>0</v>
      </c>
      <c r="AH59" s="34">
        <f>IFERROR(VLOOKUP($H59,#REF!,11,FALSE),0)</f>
        <v>0</v>
      </c>
      <c r="AI59" s="42">
        <f>IFERROR(VLOOKUP($H59,#REF!,12,FALSE),0)</f>
        <v>0</v>
      </c>
      <c r="AJ59" s="34">
        <f>IFERROR(VLOOKUP($H59,#REF!,10,FALSE),0)</f>
        <v>0</v>
      </c>
      <c r="AK59" s="34">
        <f>IFERROR(VLOOKUP($H59,#REF!,11,FALSE),0)</f>
        <v>0</v>
      </c>
      <c r="AL59" s="42">
        <f>IFERROR(VLOOKUP($H59,#REF!,12,FALSE),0)</f>
        <v>0</v>
      </c>
      <c r="AM59" s="34">
        <f>IFERROR(VLOOKUP($H59,#REF!,10,FALSE),0)</f>
        <v>0</v>
      </c>
      <c r="AN59" s="34">
        <f>IFERROR(VLOOKUP($H59,#REF!,11,FALSE),0)</f>
        <v>0</v>
      </c>
      <c r="AO59" s="42">
        <f>IFERROR(VLOOKUP($H59,#REF!,12,FALSE),0)</f>
        <v>0</v>
      </c>
      <c r="AP59" s="34">
        <f>IFERROR(VLOOKUP($H59,#REF!,10,FALSE),0)</f>
        <v>0</v>
      </c>
      <c r="AQ59" s="34">
        <f>IFERROR(VLOOKUP($H59,#REF!,11,FALSE),0)</f>
        <v>0</v>
      </c>
      <c r="AR59" s="42">
        <f>IFERROR(VLOOKUP($H59,#REF!,12,FALSE),0)</f>
        <v>0</v>
      </c>
      <c r="AS59" s="34">
        <f>IFERROR(VLOOKUP($H59,#REF!,13,FALSE),0)</f>
        <v>0</v>
      </c>
      <c r="AT59" s="34">
        <f>IFERROR(VLOOKUP($H59,#REF!,14,FALSE),0)</f>
        <v>0</v>
      </c>
      <c r="AU59" s="42">
        <f>IFERROR(VLOOKUP($H59,#REF!,15,FALSE),0)</f>
        <v>0</v>
      </c>
      <c r="AV59" s="34">
        <f>IFERROR(VLOOKUP($H59,#REF!,15,FALSE),0)</f>
        <v>0</v>
      </c>
      <c r="AW59" s="34">
        <f>IFERROR(VLOOKUP($H59,#REF!,16,FALSE),0)</f>
        <v>0</v>
      </c>
      <c r="AX59" s="42">
        <f>IFERROR(VLOOKUP($H59,#REF!,17,FALSE),0)</f>
        <v>0</v>
      </c>
    </row>
    <row r="60" spans="1:50" x14ac:dyDescent="0.3">
      <c r="A60" s="33" t="str">
        <f t="shared" si="0"/>
        <v>A -1010-1-000</v>
      </c>
      <c r="B60" s="33" t="str">
        <f>+'R&amp;E EXPORT'!B59</f>
        <v>BOARD OF TRUSTEES PERSONAL SERVICES</v>
      </c>
      <c r="C60" t="str">
        <f>IFERROR(VLOOKUP(A60,'MCSJ Export'!A:C,3,FALSE),"")</f>
        <v>Sub Account</v>
      </c>
      <c r="D60" s="37">
        <f t="shared" ca="1" si="1"/>
        <v>0</v>
      </c>
      <c r="E60" s="37">
        <f t="shared" ca="1" si="2"/>
        <v>0</v>
      </c>
      <c r="F60" s="37">
        <f t="shared" ca="1" si="3"/>
        <v>0</v>
      </c>
      <c r="G60" s="37"/>
      <c r="H60" s="33" t="str">
        <f>+'R&amp;E EXPORT'!A59</f>
        <v>A -1010-1-000</v>
      </c>
      <c r="I60" s="34">
        <f>IFERROR(VLOOKUP($H60,'Gen F Rev'!$A:$M,15,FALSE),0)</f>
        <v>0</v>
      </c>
      <c r="J60" s="34">
        <f>IFERROR(VLOOKUP($H60,'Gen F Rev'!$A:$M,16,FALSE),0)</f>
        <v>0</v>
      </c>
      <c r="K60" s="42">
        <f>IFERROR(VLOOKUP($H60,'Gen F Rev'!$A:$M,17,FALSE),0)</f>
        <v>0</v>
      </c>
      <c r="L60" s="34">
        <f>IFERROR(VLOOKUP($H60,'Gen F Exp'!$A:$E,15,FALSE),0)</f>
        <v>0</v>
      </c>
      <c r="M60" s="34">
        <f>IFERROR(VLOOKUP($H60,'Gen F Exp'!$A:$E,16,FALSE),0)</f>
        <v>0</v>
      </c>
      <c r="N60" s="42">
        <f>IFERROR(VLOOKUP($H60,'Gen F Exp'!$A:$E,17,FALSE),0)</f>
        <v>0</v>
      </c>
      <c r="O60" s="34">
        <f>IFERROR(VLOOKUP($H60,'Water F Rev'!$A:$L,15,FALSE),0)</f>
        <v>0</v>
      </c>
      <c r="P60" s="34">
        <f>IFERROR(VLOOKUP($H60,'Water F Rev'!$A:$L,16,FALSE),0)</f>
        <v>0</v>
      </c>
      <c r="Q60" s="42">
        <f>IFERROR(VLOOKUP($H60,'Water F Rev'!$A:$L,17,FALSE),0)</f>
        <v>0</v>
      </c>
      <c r="R60" s="34">
        <f>IFERROR(VLOOKUP($H60,'Water F Exp'!$A:$K,15,FALSE),0)</f>
        <v>0</v>
      </c>
      <c r="S60" s="34">
        <f>IFERROR(VLOOKUP($H60,'Water F Exp'!$A:$K,16,FALSE),0)</f>
        <v>0</v>
      </c>
      <c r="T60" s="42">
        <f>IFERROR(VLOOKUP($H60,'Water F Exp'!$A:$K,17,FALSE),0)</f>
        <v>0</v>
      </c>
      <c r="U60" s="34">
        <f ca="1">IFERROR(VLOOKUP($H60,'Sewer F Rev'!$A:$E,15,FALSE),0)</f>
        <v>0</v>
      </c>
      <c r="V60" s="34">
        <f ca="1">IFERROR(VLOOKUP($H60,'Sewer F Rev'!$A:$E,16,FALSE),0)</f>
        <v>0</v>
      </c>
      <c r="W60" s="42">
        <f ca="1">IFERROR(VLOOKUP($H60,'Sewer F Rev'!$A:$E,17,FALSE),0)</f>
        <v>0</v>
      </c>
      <c r="X60" s="34">
        <f>IFERROR(VLOOKUP($H60,'Sewer F Exp'!$A:$B,15,FALSE),0)</f>
        <v>0</v>
      </c>
      <c r="Y60" s="34">
        <f>IFERROR(VLOOKUP($H60,'Sewer F Exp'!$A:$B,16,FALSE),0)</f>
        <v>0</v>
      </c>
      <c r="Z60" s="42">
        <f>IFERROR(VLOOKUP($H60,'Sewer F Exp'!$A:$B,17,FALSE),0)</f>
        <v>0</v>
      </c>
      <c r="AA60" s="34">
        <f>IFERROR(VLOOKUP($H60,'Refuse F Rev'!$A:$E,15,FALSE),0)</f>
        <v>0</v>
      </c>
      <c r="AB60" s="34">
        <f>IFERROR(VLOOKUP($H60,'Refuse F Rev'!$A:$E,16,FALSE),0)</f>
        <v>0</v>
      </c>
      <c r="AC60" s="42">
        <f>IFERROR(VLOOKUP($H60,'Refuse F Rev'!$A:$E,17,FALSE),0)</f>
        <v>0</v>
      </c>
      <c r="AD60" s="34">
        <f>IFERROR(VLOOKUP($H60,'Refuse F Exp'!$A:$E,15,FALSE),0)</f>
        <v>0</v>
      </c>
      <c r="AE60" s="34">
        <f>IFERROR(VLOOKUP($H60,'Refuse F Exp'!$A:$E,16,FALSE),0)</f>
        <v>0</v>
      </c>
      <c r="AF60" s="42">
        <f>IFERROR(VLOOKUP($H60,'Refuse F Exp'!$A:$E,17,FALSE),0)</f>
        <v>0</v>
      </c>
      <c r="AG60" s="34">
        <f>IFERROR(VLOOKUP($H60,#REF!,10,FALSE),0)</f>
        <v>0</v>
      </c>
      <c r="AH60" s="34">
        <f>IFERROR(VLOOKUP($H60,#REF!,11,FALSE),0)</f>
        <v>0</v>
      </c>
      <c r="AI60" s="42">
        <f>IFERROR(VLOOKUP($H60,#REF!,12,FALSE),0)</f>
        <v>0</v>
      </c>
      <c r="AJ60" s="34">
        <f>IFERROR(VLOOKUP($H60,#REF!,10,FALSE),0)</f>
        <v>0</v>
      </c>
      <c r="AK60" s="34">
        <f>IFERROR(VLOOKUP($H60,#REF!,11,FALSE),0)</f>
        <v>0</v>
      </c>
      <c r="AL60" s="42">
        <f>IFERROR(VLOOKUP($H60,#REF!,12,FALSE),0)</f>
        <v>0</v>
      </c>
      <c r="AM60" s="34">
        <f>IFERROR(VLOOKUP($H60,#REF!,10,FALSE),0)</f>
        <v>0</v>
      </c>
      <c r="AN60" s="34">
        <f>IFERROR(VLOOKUP($H60,#REF!,11,FALSE),0)</f>
        <v>0</v>
      </c>
      <c r="AO60" s="42">
        <f>IFERROR(VLOOKUP($H60,#REF!,12,FALSE),0)</f>
        <v>0</v>
      </c>
      <c r="AP60" s="34">
        <f>IFERROR(VLOOKUP($H60,#REF!,10,FALSE),0)</f>
        <v>0</v>
      </c>
      <c r="AQ60" s="34">
        <f>IFERROR(VLOOKUP($H60,#REF!,11,FALSE),0)</f>
        <v>0</v>
      </c>
      <c r="AR60" s="42">
        <f>IFERROR(VLOOKUP($H60,#REF!,12,FALSE),0)</f>
        <v>0</v>
      </c>
      <c r="AS60" s="34">
        <f>IFERROR(VLOOKUP($H60,#REF!,13,FALSE),0)</f>
        <v>0</v>
      </c>
      <c r="AT60" s="34">
        <f>IFERROR(VLOOKUP($H60,#REF!,14,FALSE),0)</f>
        <v>0</v>
      </c>
      <c r="AU60" s="42">
        <f>IFERROR(VLOOKUP($H60,#REF!,15,FALSE),0)</f>
        <v>0</v>
      </c>
      <c r="AV60" s="34">
        <f>IFERROR(VLOOKUP($H60,#REF!,15,FALSE),0)</f>
        <v>0</v>
      </c>
      <c r="AW60" s="34">
        <f>IFERROR(VLOOKUP($H60,#REF!,16,FALSE),0)</f>
        <v>0</v>
      </c>
      <c r="AX60" s="42">
        <f>IFERROR(VLOOKUP($H60,#REF!,17,FALSE),0)</f>
        <v>0</v>
      </c>
    </row>
    <row r="61" spans="1:50" x14ac:dyDescent="0.3">
      <c r="A61" s="33" t="str">
        <f t="shared" si="0"/>
        <v>A -1010-4-065</v>
      </c>
      <c r="B61" s="33" t="str">
        <f>+'R&amp;E EXPORT'!B60</f>
        <v>TRUSTEES-MISCELLANEOUS</v>
      </c>
      <c r="C61" t="str">
        <f>IFERROR(VLOOKUP(A61,'MCSJ Export'!A:C,3,FALSE),"")</f>
        <v>Sub Account</v>
      </c>
      <c r="D61" s="37">
        <f t="shared" ca="1" si="1"/>
        <v>0</v>
      </c>
      <c r="E61" s="37">
        <f t="shared" ca="1" si="2"/>
        <v>0</v>
      </c>
      <c r="F61" s="37">
        <f t="shared" ca="1" si="3"/>
        <v>0</v>
      </c>
      <c r="G61" s="37"/>
      <c r="H61" s="33" t="str">
        <f>+'R&amp;E EXPORT'!A60</f>
        <v>A -1010-4-065</v>
      </c>
      <c r="I61" s="34">
        <f>IFERROR(VLOOKUP($H61,'Gen F Rev'!$A:$M,15,FALSE),0)</f>
        <v>0</v>
      </c>
      <c r="J61" s="34">
        <f>IFERROR(VLOOKUP($H61,'Gen F Rev'!$A:$M,16,FALSE),0)</f>
        <v>0</v>
      </c>
      <c r="K61" s="42">
        <f>IFERROR(VLOOKUP($H61,'Gen F Rev'!$A:$M,17,FALSE),0)</f>
        <v>0</v>
      </c>
      <c r="L61" s="34">
        <f>IFERROR(VLOOKUP($H61,'Gen F Exp'!$A:$E,15,FALSE),0)</f>
        <v>0</v>
      </c>
      <c r="M61" s="34">
        <f>IFERROR(VLOOKUP($H61,'Gen F Exp'!$A:$E,16,FALSE),0)</f>
        <v>0</v>
      </c>
      <c r="N61" s="42">
        <f>IFERROR(VLOOKUP($H61,'Gen F Exp'!$A:$E,17,FALSE),0)</f>
        <v>0</v>
      </c>
      <c r="O61" s="34">
        <f>IFERROR(VLOOKUP($H61,'Water F Rev'!$A:$L,15,FALSE),0)</f>
        <v>0</v>
      </c>
      <c r="P61" s="34">
        <f>IFERROR(VLOOKUP($H61,'Water F Rev'!$A:$L,16,FALSE),0)</f>
        <v>0</v>
      </c>
      <c r="Q61" s="42">
        <f>IFERROR(VLOOKUP($H61,'Water F Rev'!$A:$L,17,FALSE),0)</f>
        <v>0</v>
      </c>
      <c r="R61" s="34">
        <f>IFERROR(VLOOKUP($H61,'Water F Exp'!$A:$K,15,FALSE),0)</f>
        <v>0</v>
      </c>
      <c r="S61" s="34">
        <f>IFERROR(VLOOKUP($H61,'Water F Exp'!$A:$K,16,FALSE),0)</f>
        <v>0</v>
      </c>
      <c r="T61" s="42">
        <f>IFERROR(VLOOKUP($H61,'Water F Exp'!$A:$K,17,FALSE),0)</f>
        <v>0</v>
      </c>
      <c r="U61" s="34">
        <f ca="1">IFERROR(VLOOKUP($H61,'Sewer F Rev'!$A:$E,15,FALSE),0)</f>
        <v>0</v>
      </c>
      <c r="V61" s="34">
        <f ca="1">IFERROR(VLOOKUP($H61,'Sewer F Rev'!$A:$E,16,FALSE),0)</f>
        <v>0</v>
      </c>
      <c r="W61" s="42">
        <f ca="1">IFERROR(VLOOKUP($H61,'Sewer F Rev'!$A:$E,17,FALSE),0)</f>
        <v>0</v>
      </c>
      <c r="X61" s="34">
        <f>IFERROR(VLOOKUP($H61,'Sewer F Exp'!$A:$B,15,FALSE),0)</f>
        <v>0</v>
      </c>
      <c r="Y61" s="34">
        <f>IFERROR(VLOOKUP($H61,'Sewer F Exp'!$A:$B,16,FALSE),0)</f>
        <v>0</v>
      </c>
      <c r="Z61" s="42">
        <f>IFERROR(VLOOKUP($H61,'Sewer F Exp'!$A:$B,17,FALSE),0)</f>
        <v>0</v>
      </c>
      <c r="AA61" s="34">
        <f>IFERROR(VLOOKUP($H61,'Refuse F Rev'!$A:$E,15,FALSE),0)</f>
        <v>0</v>
      </c>
      <c r="AB61" s="34">
        <f>IFERROR(VLOOKUP($H61,'Refuse F Rev'!$A:$E,16,FALSE),0)</f>
        <v>0</v>
      </c>
      <c r="AC61" s="42">
        <f>IFERROR(VLOOKUP($H61,'Refuse F Rev'!$A:$E,17,FALSE),0)</f>
        <v>0</v>
      </c>
      <c r="AD61" s="34">
        <f>IFERROR(VLOOKUP($H61,'Refuse F Exp'!$A:$E,15,FALSE),0)</f>
        <v>0</v>
      </c>
      <c r="AE61" s="34">
        <f>IFERROR(VLOOKUP($H61,'Refuse F Exp'!$A:$E,16,FALSE),0)</f>
        <v>0</v>
      </c>
      <c r="AF61" s="42">
        <f>IFERROR(VLOOKUP($H61,'Refuse F Exp'!$A:$E,17,FALSE),0)</f>
        <v>0</v>
      </c>
      <c r="AG61" s="34">
        <f>IFERROR(VLOOKUP($H61,#REF!,10,FALSE),0)</f>
        <v>0</v>
      </c>
      <c r="AH61" s="34">
        <f>IFERROR(VLOOKUP($H61,#REF!,11,FALSE),0)</f>
        <v>0</v>
      </c>
      <c r="AI61" s="42">
        <f>IFERROR(VLOOKUP($H61,#REF!,12,FALSE),0)</f>
        <v>0</v>
      </c>
      <c r="AJ61" s="34">
        <f>IFERROR(VLOOKUP($H61,#REF!,10,FALSE),0)</f>
        <v>0</v>
      </c>
      <c r="AK61" s="34">
        <f>IFERROR(VLOOKUP($H61,#REF!,11,FALSE),0)</f>
        <v>0</v>
      </c>
      <c r="AL61" s="42">
        <f>IFERROR(VLOOKUP($H61,#REF!,12,FALSE),0)</f>
        <v>0</v>
      </c>
      <c r="AM61" s="34">
        <f>IFERROR(VLOOKUP($H61,#REF!,10,FALSE),0)</f>
        <v>0</v>
      </c>
      <c r="AN61" s="34">
        <f>IFERROR(VLOOKUP($H61,#REF!,11,FALSE),0)</f>
        <v>0</v>
      </c>
      <c r="AO61" s="42">
        <f>IFERROR(VLOOKUP($H61,#REF!,12,FALSE),0)</f>
        <v>0</v>
      </c>
      <c r="AP61" s="34">
        <f>IFERROR(VLOOKUP($H61,#REF!,10,FALSE),0)</f>
        <v>0</v>
      </c>
      <c r="AQ61" s="34">
        <f>IFERROR(VLOOKUP($H61,#REF!,11,FALSE),0)</f>
        <v>0</v>
      </c>
      <c r="AR61" s="42">
        <f>IFERROR(VLOOKUP($H61,#REF!,12,FALSE),0)</f>
        <v>0</v>
      </c>
      <c r="AS61" s="34">
        <f>IFERROR(VLOOKUP($H61,#REF!,13,FALSE),0)</f>
        <v>0</v>
      </c>
      <c r="AT61" s="34">
        <f>IFERROR(VLOOKUP($H61,#REF!,14,FALSE),0)</f>
        <v>0</v>
      </c>
      <c r="AU61" s="42">
        <f>IFERROR(VLOOKUP($H61,#REF!,15,FALSE),0)</f>
        <v>0</v>
      </c>
      <c r="AV61" s="34">
        <f>IFERROR(VLOOKUP($H61,#REF!,15,FALSE),0)</f>
        <v>0</v>
      </c>
      <c r="AW61" s="34">
        <f>IFERROR(VLOOKUP($H61,#REF!,16,FALSE),0)</f>
        <v>0</v>
      </c>
      <c r="AX61" s="42">
        <f>IFERROR(VLOOKUP($H61,#REF!,17,FALSE),0)</f>
        <v>0</v>
      </c>
    </row>
    <row r="62" spans="1:50" x14ac:dyDescent="0.3">
      <c r="A62" s="33" t="str">
        <f t="shared" si="0"/>
        <v>A -1010-4-340</v>
      </c>
      <c r="B62" s="33" t="str">
        <f>+'R&amp;E EXPORT'!B61</f>
        <v>TRUSTEES-TELEPHONE/CELLULAR (VERIZON)</v>
      </c>
      <c r="C62" t="str">
        <f>IFERROR(VLOOKUP(A62,'MCSJ Export'!A:C,3,FALSE),"")</f>
        <v/>
      </c>
      <c r="D62" s="37">
        <f t="shared" ca="1" si="1"/>
        <v>0</v>
      </c>
      <c r="E62" s="37">
        <f t="shared" ca="1" si="2"/>
        <v>0</v>
      </c>
      <c r="F62" s="37">
        <f t="shared" ca="1" si="3"/>
        <v>0</v>
      </c>
      <c r="G62" s="37"/>
      <c r="H62" s="33" t="str">
        <f>+'R&amp;E EXPORT'!A61</f>
        <v>A -1010-4-340</v>
      </c>
      <c r="I62" s="34">
        <f>IFERROR(VLOOKUP($H62,'Gen F Rev'!$A:$M,15,FALSE),0)</f>
        <v>0</v>
      </c>
      <c r="J62" s="34">
        <f>IFERROR(VLOOKUP($H62,'Gen F Rev'!$A:$M,16,FALSE),0)</f>
        <v>0</v>
      </c>
      <c r="K62" s="42">
        <f>IFERROR(VLOOKUP($H62,'Gen F Rev'!$A:$M,17,FALSE),0)</f>
        <v>0</v>
      </c>
      <c r="L62" s="34">
        <f>IFERROR(VLOOKUP($H62,'Gen F Exp'!$A:$E,15,FALSE),0)</f>
        <v>0</v>
      </c>
      <c r="M62" s="34">
        <f>IFERROR(VLOOKUP($H62,'Gen F Exp'!$A:$E,16,FALSE),0)</f>
        <v>0</v>
      </c>
      <c r="N62" s="42">
        <f>IFERROR(VLOOKUP($H62,'Gen F Exp'!$A:$E,17,FALSE),0)</f>
        <v>0</v>
      </c>
      <c r="O62" s="34">
        <f>IFERROR(VLOOKUP($H62,'Water F Rev'!$A:$L,15,FALSE),0)</f>
        <v>0</v>
      </c>
      <c r="P62" s="34">
        <f>IFERROR(VLOOKUP($H62,'Water F Rev'!$A:$L,16,FALSE),0)</f>
        <v>0</v>
      </c>
      <c r="Q62" s="42">
        <f>IFERROR(VLOOKUP($H62,'Water F Rev'!$A:$L,17,FALSE),0)</f>
        <v>0</v>
      </c>
      <c r="R62" s="34">
        <f>IFERROR(VLOOKUP($H62,'Water F Exp'!$A:$K,15,FALSE),0)</f>
        <v>0</v>
      </c>
      <c r="S62" s="34">
        <f>IFERROR(VLOOKUP($H62,'Water F Exp'!$A:$K,16,FALSE),0)</f>
        <v>0</v>
      </c>
      <c r="T62" s="42">
        <f>IFERROR(VLOOKUP($H62,'Water F Exp'!$A:$K,17,FALSE),0)</f>
        <v>0</v>
      </c>
      <c r="U62" s="34">
        <f ca="1">IFERROR(VLOOKUP($H62,'Sewer F Rev'!$A:$E,15,FALSE),0)</f>
        <v>0</v>
      </c>
      <c r="V62" s="34">
        <f ca="1">IFERROR(VLOOKUP($H62,'Sewer F Rev'!$A:$E,16,FALSE),0)</f>
        <v>0</v>
      </c>
      <c r="W62" s="42">
        <f ca="1">IFERROR(VLOOKUP($H62,'Sewer F Rev'!$A:$E,17,FALSE),0)</f>
        <v>0</v>
      </c>
      <c r="X62" s="34">
        <f>IFERROR(VLOOKUP($H62,'Sewer F Exp'!$A:$B,15,FALSE),0)</f>
        <v>0</v>
      </c>
      <c r="Y62" s="34">
        <f>IFERROR(VLOOKUP($H62,'Sewer F Exp'!$A:$B,16,FALSE),0)</f>
        <v>0</v>
      </c>
      <c r="Z62" s="42">
        <f>IFERROR(VLOOKUP($H62,'Sewer F Exp'!$A:$B,17,FALSE),0)</f>
        <v>0</v>
      </c>
      <c r="AA62" s="34">
        <f>IFERROR(VLOOKUP($H62,'Refuse F Rev'!$A:$E,15,FALSE),0)</f>
        <v>0</v>
      </c>
      <c r="AB62" s="34">
        <f>IFERROR(VLOOKUP($H62,'Refuse F Rev'!$A:$E,16,FALSE),0)</f>
        <v>0</v>
      </c>
      <c r="AC62" s="42">
        <f>IFERROR(VLOOKUP($H62,'Refuse F Rev'!$A:$E,17,FALSE),0)</f>
        <v>0</v>
      </c>
      <c r="AD62" s="34">
        <f>IFERROR(VLOOKUP($H62,'Refuse F Exp'!$A:$E,15,FALSE),0)</f>
        <v>0</v>
      </c>
      <c r="AE62" s="34">
        <f>IFERROR(VLOOKUP($H62,'Refuse F Exp'!$A:$E,16,FALSE),0)</f>
        <v>0</v>
      </c>
      <c r="AF62" s="42">
        <f>IFERROR(VLOOKUP($H62,'Refuse F Exp'!$A:$E,17,FALSE),0)</f>
        <v>0</v>
      </c>
      <c r="AG62" s="34">
        <f>IFERROR(VLOOKUP($H62,#REF!,10,FALSE),0)</f>
        <v>0</v>
      </c>
      <c r="AH62" s="34">
        <f>IFERROR(VLOOKUP($H62,#REF!,11,FALSE),0)</f>
        <v>0</v>
      </c>
      <c r="AI62" s="42">
        <f>IFERROR(VLOOKUP($H62,#REF!,12,FALSE),0)</f>
        <v>0</v>
      </c>
      <c r="AJ62" s="34">
        <f>IFERROR(VLOOKUP($H62,#REF!,10,FALSE),0)</f>
        <v>0</v>
      </c>
      <c r="AK62" s="34">
        <f>IFERROR(VLOOKUP($H62,#REF!,11,FALSE),0)</f>
        <v>0</v>
      </c>
      <c r="AL62" s="42">
        <f>IFERROR(VLOOKUP($H62,#REF!,12,FALSE),0)</f>
        <v>0</v>
      </c>
      <c r="AM62" s="34">
        <f>IFERROR(VLOOKUP($H62,#REF!,10,FALSE),0)</f>
        <v>0</v>
      </c>
      <c r="AN62" s="34">
        <f>IFERROR(VLOOKUP($H62,#REF!,11,FALSE),0)</f>
        <v>0</v>
      </c>
      <c r="AO62" s="42">
        <f>IFERROR(VLOOKUP($H62,#REF!,12,FALSE),0)</f>
        <v>0</v>
      </c>
      <c r="AP62" s="34">
        <f>IFERROR(VLOOKUP($H62,#REF!,10,FALSE),0)</f>
        <v>0</v>
      </c>
      <c r="AQ62" s="34">
        <f>IFERROR(VLOOKUP($H62,#REF!,11,FALSE),0)</f>
        <v>0</v>
      </c>
      <c r="AR62" s="42">
        <f>IFERROR(VLOOKUP($H62,#REF!,12,FALSE),0)</f>
        <v>0</v>
      </c>
      <c r="AS62" s="34">
        <f>IFERROR(VLOOKUP($H62,#REF!,13,FALSE),0)</f>
        <v>0</v>
      </c>
      <c r="AT62" s="34">
        <f>IFERROR(VLOOKUP($H62,#REF!,14,FALSE),0)</f>
        <v>0</v>
      </c>
      <c r="AU62" s="42">
        <f>IFERROR(VLOOKUP($H62,#REF!,15,FALSE),0)</f>
        <v>0</v>
      </c>
      <c r="AV62" s="34">
        <f>IFERROR(VLOOKUP($H62,#REF!,15,FALSE),0)</f>
        <v>0</v>
      </c>
      <c r="AW62" s="34">
        <f>IFERROR(VLOOKUP($H62,#REF!,16,FALSE),0)</f>
        <v>0</v>
      </c>
      <c r="AX62" s="42">
        <f>IFERROR(VLOOKUP($H62,#REF!,17,FALSE),0)</f>
        <v>0</v>
      </c>
    </row>
    <row r="63" spans="1:50" x14ac:dyDescent="0.3">
      <c r="A63" s="33" t="str">
        <f t="shared" si="0"/>
        <v>A -1010-4-930</v>
      </c>
      <c r="B63" s="33" t="str">
        <f>+'R&amp;E EXPORT'!B62</f>
        <v>TRUSTEES-CONF/MLG/ED</v>
      </c>
      <c r="C63" t="str">
        <f>IFERROR(VLOOKUP(A63,'MCSJ Export'!A:C,3,FALSE),"")</f>
        <v>Sub Account</v>
      </c>
      <c r="D63" s="37">
        <f t="shared" ca="1" si="1"/>
        <v>0</v>
      </c>
      <c r="E63" s="37">
        <f t="shared" ca="1" si="2"/>
        <v>0</v>
      </c>
      <c r="F63" s="37">
        <f t="shared" ca="1" si="3"/>
        <v>0</v>
      </c>
      <c r="G63" s="37"/>
      <c r="H63" s="33" t="str">
        <f>+'R&amp;E EXPORT'!A62</f>
        <v>A -1010-4-930</v>
      </c>
      <c r="I63" s="34">
        <f>IFERROR(VLOOKUP($H63,'Gen F Rev'!$A:$M,15,FALSE),0)</f>
        <v>0</v>
      </c>
      <c r="J63" s="34">
        <f>IFERROR(VLOOKUP($H63,'Gen F Rev'!$A:$M,16,FALSE),0)</f>
        <v>0</v>
      </c>
      <c r="K63" s="42">
        <f>IFERROR(VLOOKUP($H63,'Gen F Rev'!$A:$M,17,FALSE),0)</f>
        <v>0</v>
      </c>
      <c r="L63" s="34">
        <f>IFERROR(VLOOKUP($H63,'Gen F Exp'!$A:$E,15,FALSE),0)</f>
        <v>0</v>
      </c>
      <c r="M63" s="34">
        <f>IFERROR(VLOOKUP($H63,'Gen F Exp'!$A:$E,16,FALSE),0)</f>
        <v>0</v>
      </c>
      <c r="N63" s="42">
        <f>IFERROR(VLOOKUP($H63,'Gen F Exp'!$A:$E,17,FALSE),0)</f>
        <v>0</v>
      </c>
      <c r="O63" s="34">
        <f>IFERROR(VLOOKUP($H63,'Water F Rev'!$A:$L,15,FALSE),0)</f>
        <v>0</v>
      </c>
      <c r="P63" s="34">
        <f>IFERROR(VLOOKUP($H63,'Water F Rev'!$A:$L,16,FALSE),0)</f>
        <v>0</v>
      </c>
      <c r="Q63" s="42">
        <f>IFERROR(VLOOKUP($H63,'Water F Rev'!$A:$L,17,FALSE),0)</f>
        <v>0</v>
      </c>
      <c r="R63" s="34">
        <f>IFERROR(VLOOKUP($H63,'Water F Exp'!$A:$K,15,FALSE),0)</f>
        <v>0</v>
      </c>
      <c r="S63" s="34">
        <f>IFERROR(VLOOKUP($H63,'Water F Exp'!$A:$K,16,FALSE),0)</f>
        <v>0</v>
      </c>
      <c r="T63" s="42">
        <f>IFERROR(VLOOKUP($H63,'Water F Exp'!$A:$K,17,FALSE),0)</f>
        <v>0</v>
      </c>
      <c r="U63" s="34">
        <f ca="1">IFERROR(VLOOKUP($H63,'Sewer F Rev'!$A:$E,15,FALSE),0)</f>
        <v>0</v>
      </c>
      <c r="V63" s="34">
        <f ca="1">IFERROR(VLOOKUP($H63,'Sewer F Rev'!$A:$E,16,FALSE),0)</f>
        <v>0</v>
      </c>
      <c r="W63" s="42">
        <f ca="1">IFERROR(VLOOKUP($H63,'Sewer F Rev'!$A:$E,17,FALSE),0)</f>
        <v>0</v>
      </c>
      <c r="X63" s="34">
        <f>IFERROR(VLOOKUP($H63,'Sewer F Exp'!$A:$B,15,FALSE),0)</f>
        <v>0</v>
      </c>
      <c r="Y63" s="34">
        <f>IFERROR(VLOOKUP($H63,'Sewer F Exp'!$A:$B,16,FALSE),0)</f>
        <v>0</v>
      </c>
      <c r="Z63" s="42">
        <f>IFERROR(VLOOKUP($H63,'Sewer F Exp'!$A:$B,17,FALSE),0)</f>
        <v>0</v>
      </c>
      <c r="AA63" s="34">
        <f>IFERROR(VLOOKUP($H63,'Refuse F Rev'!$A:$E,15,FALSE),0)</f>
        <v>0</v>
      </c>
      <c r="AB63" s="34">
        <f>IFERROR(VLOOKUP($H63,'Refuse F Rev'!$A:$E,16,FALSE),0)</f>
        <v>0</v>
      </c>
      <c r="AC63" s="42">
        <f>IFERROR(VLOOKUP($H63,'Refuse F Rev'!$A:$E,17,FALSE),0)</f>
        <v>0</v>
      </c>
      <c r="AD63" s="34">
        <f>IFERROR(VLOOKUP($H63,'Refuse F Exp'!$A:$E,15,FALSE),0)</f>
        <v>0</v>
      </c>
      <c r="AE63" s="34">
        <f>IFERROR(VLOOKUP($H63,'Refuse F Exp'!$A:$E,16,FALSE),0)</f>
        <v>0</v>
      </c>
      <c r="AF63" s="42">
        <f>IFERROR(VLOOKUP($H63,'Refuse F Exp'!$A:$E,17,FALSE),0)</f>
        <v>0</v>
      </c>
      <c r="AG63" s="34">
        <f>IFERROR(VLOOKUP($H63,#REF!,10,FALSE),0)</f>
        <v>0</v>
      </c>
      <c r="AH63" s="34">
        <f>IFERROR(VLOOKUP($H63,#REF!,11,FALSE),0)</f>
        <v>0</v>
      </c>
      <c r="AI63" s="42">
        <f>IFERROR(VLOOKUP($H63,#REF!,12,FALSE),0)</f>
        <v>0</v>
      </c>
      <c r="AJ63" s="34">
        <f>IFERROR(VLOOKUP($H63,#REF!,10,FALSE),0)</f>
        <v>0</v>
      </c>
      <c r="AK63" s="34">
        <f>IFERROR(VLOOKUP($H63,#REF!,11,FALSE),0)</f>
        <v>0</v>
      </c>
      <c r="AL63" s="42">
        <f>IFERROR(VLOOKUP($H63,#REF!,12,FALSE),0)</f>
        <v>0</v>
      </c>
      <c r="AM63" s="34">
        <f>IFERROR(VLOOKUP($H63,#REF!,10,FALSE),0)</f>
        <v>0</v>
      </c>
      <c r="AN63" s="34">
        <f>IFERROR(VLOOKUP($H63,#REF!,11,FALSE),0)</f>
        <v>0</v>
      </c>
      <c r="AO63" s="42">
        <f>IFERROR(VLOOKUP($H63,#REF!,12,FALSE),0)</f>
        <v>0</v>
      </c>
      <c r="AP63" s="34">
        <f>IFERROR(VLOOKUP($H63,#REF!,10,FALSE),0)</f>
        <v>0</v>
      </c>
      <c r="AQ63" s="34">
        <f>IFERROR(VLOOKUP($H63,#REF!,11,FALSE),0)</f>
        <v>0</v>
      </c>
      <c r="AR63" s="42">
        <f>IFERROR(VLOOKUP($H63,#REF!,12,FALSE),0)</f>
        <v>0</v>
      </c>
      <c r="AS63" s="34">
        <f>IFERROR(VLOOKUP($H63,#REF!,13,FALSE),0)</f>
        <v>0</v>
      </c>
      <c r="AT63" s="34">
        <f>IFERROR(VLOOKUP($H63,#REF!,14,FALSE),0)</f>
        <v>0</v>
      </c>
      <c r="AU63" s="42">
        <f>IFERROR(VLOOKUP($H63,#REF!,15,FALSE),0)</f>
        <v>0</v>
      </c>
      <c r="AV63" s="34">
        <f>IFERROR(VLOOKUP($H63,#REF!,15,FALSE),0)</f>
        <v>0</v>
      </c>
      <c r="AW63" s="34">
        <f>IFERROR(VLOOKUP($H63,#REF!,16,FALSE),0)</f>
        <v>0</v>
      </c>
      <c r="AX63" s="42">
        <f>IFERROR(VLOOKUP($H63,#REF!,17,FALSE),0)</f>
        <v>0</v>
      </c>
    </row>
    <row r="64" spans="1:50" x14ac:dyDescent="0.3">
      <c r="A64" s="33" t="str">
        <f t="shared" si="0"/>
        <v>A -1110-0-000</v>
      </c>
      <c r="B64" s="33" t="str">
        <f>+'R&amp;E EXPORT'!B63</f>
        <v>VILLAGE JUSTICE:</v>
      </c>
      <c r="C64" t="str">
        <f>IFERROR(VLOOKUP(A64,'MCSJ Export'!A:C,3,FALSE),"")</f>
        <v>Control</v>
      </c>
      <c r="D64" s="37">
        <f t="shared" ca="1" si="1"/>
        <v>0</v>
      </c>
      <c r="E64" s="37">
        <f t="shared" ca="1" si="2"/>
        <v>0</v>
      </c>
      <c r="F64" s="37">
        <f t="shared" ca="1" si="3"/>
        <v>0</v>
      </c>
      <c r="G64" s="37"/>
      <c r="H64" s="33" t="str">
        <f>+'R&amp;E EXPORT'!A63</f>
        <v>A -1110-0-000</v>
      </c>
      <c r="I64" s="34">
        <f>IFERROR(VLOOKUP($H64,'Gen F Rev'!$A:$M,15,FALSE),0)</f>
        <v>0</v>
      </c>
      <c r="J64" s="34">
        <f>IFERROR(VLOOKUP($H64,'Gen F Rev'!$A:$M,16,FALSE),0)</f>
        <v>0</v>
      </c>
      <c r="K64" s="42">
        <f>IFERROR(VLOOKUP($H64,'Gen F Rev'!$A:$M,17,FALSE),0)</f>
        <v>0</v>
      </c>
      <c r="L64" s="34">
        <f>IFERROR(VLOOKUP($H64,'Gen F Exp'!$A:$E,15,FALSE),0)</f>
        <v>0</v>
      </c>
      <c r="M64" s="34">
        <f>IFERROR(VLOOKUP($H64,'Gen F Exp'!$A:$E,16,FALSE),0)</f>
        <v>0</v>
      </c>
      <c r="N64" s="42">
        <f>IFERROR(VLOOKUP($H64,'Gen F Exp'!$A:$E,17,FALSE),0)</f>
        <v>0</v>
      </c>
      <c r="O64" s="34">
        <f>IFERROR(VLOOKUP($H64,'Water F Rev'!$A:$L,15,FALSE),0)</f>
        <v>0</v>
      </c>
      <c r="P64" s="34">
        <f>IFERROR(VLOOKUP($H64,'Water F Rev'!$A:$L,16,FALSE),0)</f>
        <v>0</v>
      </c>
      <c r="Q64" s="42">
        <f>IFERROR(VLOOKUP($H64,'Water F Rev'!$A:$L,17,FALSE),0)</f>
        <v>0</v>
      </c>
      <c r="R64" s="34">
        <f>IFERROR(VLOOKUP($H64,'Water F Exp'!$A:$K,15,FALSE),0)</f>
        <v>0</v>
      </c>
      <c r="S64" s="34">
        <f>IFERROR(VLOOKUP($H64,'Water F Exp'!$A:$K,16,FALSE),0)</f>
        <v>0</v>
      </c>
      <c r="T64" s="42">
        <f>IFERROR(VLOOKUP($H64,'Water F Exp'!$A:$K,17,FALSE),0)</f>
        <v>0</v>
      </c>
      <c r="U64" s="34">
        <f ca="1">IFERROR(VLOOKUP($H64,'Sewer F Rev'!$A:$E,15,FALSE),0)</f>
        <v>0</v>
      </c>
      <c r="V64" s="34">
        <f ca="1">IFERROR(VLOOKUP($H64,'Sewer F Rev'!$A:$E,16,FALSE),0)</f>
        <v>0</v>
      </c>
      <c r="W64" s="42">
        <f ca="1">IFERROR(VLOOKUP($H64,'Sewer F Rev'!$A:$E,17,FALSE),0)</f>
        <v>0</v>
      </c>
      <c r="X64" s="34">
        <f>IFERROR(VLOOKUP($H64,'Sewer F Exp'!$A:$B,15,FALSE),0)</f>
        <v>0</v>
      </c>
      <c r="Y64" s="34">
        <f>IFERROR(VLOOKUP($H64,'Sewer F Exp'!$A:$B,16,FALSE),0)</f>
        <v>0</v>
      </c>
      <c r="Z64" s="42">
        <f>IFERROR(VLOOKUP($H64,'Sewer F Exp'!$A:$B,17,FALSE),0)</f>
        <v>0</v>
      </c>
      <c r="AA64" s="34">
        <f>IFERROR(VLOOKUP($H64,'Refuse F Rev'!$A:$E,15,FALSE),0)</f>
        <v>0</v>
      </c>
      <c r="AB64" s="34">
        <f>IFERROR(VLOOKUP($H64,'Refuse F Rev'!$A:$E,16,FALSE),0)</f>
        <v>0</v>
      </c>
      <c r="AC64" s="42">
        <f>IFERROR(VLOOKUP($H64,'Refuse F Rev'!$A:$E,17,FALSE),0)</f>
        <v>0</v>
      </c>
      <c r="AD64" s="34">
        <f>IFERROR(VLOOKUP($H64,'Refuse F Exp'!$A:$E,15,FALSE),0)</f>
        <v>0</v>
      </c>
      <c r="AE64" s="34">
        <f>IFERROR(VLOOKUP($H64,'Refuse F Exp'!$A:$E,16,FALSE),0)</f>
        <v>0</v>
      </c>
      <c r="AF64" s="42">
        <f>IFERROR(VLOOKUP($H64,'Refuse F Exp'!$A:$E,17,FALSE),0)</f>
        <v>0</v>
      </c>
      <c r="AG64" s="34">
        <f>IFERROR(VLOOKUP($H64,#REF!,10,FALSE),0)</f>
        <v>0</v>
      </c>
      <c r="AH64" s="34">
        <f>IFERROR(VLOOKUP($H64,#REF!,11,FALSE),0)</f>
        <v>0</v>
      </c>
      <c r="AI64" s="42">
        <f>IFERROR(VLOOKUP($H64,#REF!,12,FALSE),0)</f>
        <v>0</v>
      </c>
      <c r="AJ64" s="34">
        <f>IFERROR(VLOOKUP($H64,#REF!,10,FALSE),0)</f>
        <v>0</v>
      </c>
      <c r="AK64" s="34">
        <f>IFERROR(VLOOKUP($H64,#REF!,11,FALSE),0)</f>
        <v>0</v>
      </c>
      <c r="AL64" s="42">
        <f>IFERROR(VLOOKUP($H64,#REF!,12,FALSE),0)</f>
        <v>0</v>
      </c>
      <c r="AM64" s="34">
        <f>IFERROR(VLOOKUP($H64,#REF!,10,FALSE),0)</f>
        <v>0</v>
      </c>
      <c r="AN64" s="34">
        <f>IFERROR(VLOOKUP($H64,#REF!,11,FALSE),0)</f>
        <v>0</v>
      </c>
      <c r="AO64" s="42">
        <f>IFERROR(VLOOKUP($H64,#REF!,12,FALSE),0)</f>
        <v>0</v>
      </c>
      <c r="AP64" s="34">
        <f>IFERROR(VLOOKUP($H64,#REF!,10,FALSE),0)</f>
        <v>0</v>
      </c>
      <c r="AQ64" s="34">
        <f>IFERROR(VLOOKUP($H64,#REF!,11,FALSE),0)</f>
        <v>0</v>
      </c>
      <c r="AR64" s="42">
        <f>IFERROR(VLOOKUP($H64,#REF!,12,FALSE),0)</f>
        <v>0</v>
      </c>
      <c r="AS64" s="34">
        <f>IFERROR(VLOOKUP($H64,#REF!,13,FALSE),0)</f>
        <v>0</v>
      </c>
      <c r="AT64" s="34">
        <f>IFERROR(VLOOKUP($H64,#REF!,14,FALSE),0)</f>
        <v>0</v>
      </c>
      <c r="AU64" s="42">
        <f>IFERROR(VLOOKUP($H64,#REF!,15,FALSE),0)</f>
        <v>0</v>
      </c>
      <c r="AV64" s="34">
        <f>IFERROR(VLOOKUP($H64,#REF!,15,FALSE),0)</f>
        <v>0</v>
      </c>
      <c r="AW64" s="34">
        <f>IFERROR(VLOOKUP($H64,#REF!,16,FALSE),0)</f>
        <v>0</v>
      </c>
      <c r="AX64" s="42">
        <f>IFERROR(VLOOKUP($H64,#REF!,17,FALSE),0)</f>
        <v>0</v>
      </c>
    </row>
    <row r="65" spans="1:50" x14ac:dyDescent="0.3">
      <c r="A65" s="33" t="str">
        <f t="shared" si="0"/>
        <v>A -1110-1-000</v>
      </c>
      <c r="B65" s="33" t="str">
        <f>+'R&amp;E EXPORT'!B64</f>
        <v>VILLAGE JUSTICE PERSONAL SERVICES</v>
      </c>
      <c r="C65" t="str">
        <f>IFERROR(VLOOKUP(A65,'MCSJ Export'!A:C,3,FALSE),"")</f>
        <v>Sub Account</v>
      </c>
      <c r="D65" s="37">
        <f t="shared" ca="1" si="1"/>
        <v>0</v>
      </c>
      <c r="E65" s="37">
        <f t="shared" ca="1" si="2"/>
        <v>0</v>
      </c>
      <c r="F65" s="37">
        <f t="shared" ca="1" si="3"/>
        <v>0</v>
      </c>
      <c r="G65" s="37"/>
      <c r="H65" s="33" t="str">
        <f>+'R&amp;E EXPORT'!A64</f>
        <v>A -1110-1-000</v>
      </c>
      <c r="I65" s="34">
        <f>IFERROR(VLOOKUP($H65,'Gen F Rev'!$A:$M,15,FALSE),0)</f>
        <v>0</v>
      </c>
      <c r="J65" s="34">
        <f>IFERROR(VLOOKUP($H65,'Gen F Rev'!$A:$M,16,FALSE),0)</f>
        <v>0</v>
      </c>
      <c r="K65" s="42">
        <f>IFERROR(VLOOKUP($H65,'Gen F Rev'!$A:$M,17,FALSE),0)</f>
        <v>0</v>
      </c>
      <c r="L65" s="34">
        <f>IFERROR(VLOOKUP($H65,'Gen F Exp'!$A:$E,15,FALSE),0)</f>
        <v>0</v>
      </c>
      <c r="M65" s="34">
        <f>IFERROR(VLOOKUP($H65,'Gen F Exp'!$A:$E,16,FALSE),0)</f>
        <v>0</v>
      </c>
      <c r="N65" s="42">
        <f>IFERROR(VLOOKUP($H65,'Gen F Exp'!$A:$E,17,FALSE),0)</f>
        <v>0</v>
      </c>
      <c r="O65" s="34">
        <f>IFERROR(VLOOKUP($H65,'Water F Rev'!$A:$L,15,FALSE),0)</f>
        <v>0</v>
      </c>
      <c r="P65" s="34">
        <f>IFERROR(VLOOKUP($H65,'Water F Rev'!$A:$L,16,FALSE),0)</f>
        <v>0</v>
      </c>
      <c r="Q65" s="42">
        <f>IFERROR(VLOOKUP($H65,'Water F Rev'!$A:$L,17,FALSE),0)</f>
        <v>0</v>
      </c>
      <c r="R65" s="34">
        <f>IFERROR(VLOOKUP($H65,'Water F Exp'!$A:$K,15,FALSE),0)</f>
        <v>0</v>
      </c>
      <c r="S65" s="34">
        <f>IFERROR(VLOOKUP($H65,'Water F Exp'!$A:$K,16,FALSE),0)</f>
        <v>0</v>
      </c>
      <c r="T65" s="42">
        <f>IFERROR(VLOOKUP($H65,'Water F Exp'!$A:$K,17,FALSE),0)</f>
        <v>0</v>
      </c>
      <c r="U65" s="34">
        <f ca="1">IFERROR(VLOOKUP($H65,'Sewer F Rev'!$A:$E,15,FALSE),0)</f>
        <v>0</v>
      </c>
      <c r="V65" s="34">
        <f ca="1">IFERROR(VLOOKUP($H65,'Sewer F Rev'!$A:$E,16,FALSE),0)</f>
        <v>0</v>
      </c>
      <c r="W65" s="42">
        <f ca="1">IFERROR(VLOOKUP($H65,'Sewer F Rev'!$A:$E,17,FALSE),0)</f>
        <v>0</v>
      </c>
      <c r="X65" s="34">
        <f>IFERROR(VLOOKUP($H65,'Sewer F Exp'!$A:$B,15,FALSE),0)</f>
        <v>0</v>
      </c>
      <c r="Y65" s="34">
        <f>IFERROR(VLOOKUP($H65,'Sewer F Exp'!$A:$B,16,FALSE),0)</f>
        <v>0</v>
      </c>
      <c r="Z65" s="42">
        <f>IFERROR(VLOOKUP($H65,'Sewer F Exp'!$A:$B,17,FALSE),0)</f>
        <v>0</v>
      </c>
      <c r="AA65" s="34">
        <f>IFERROR(VLOOKUP($H65,'Refuse F Rev'!$A:$E,15,FALSE),0)</f>
        <v>0</v>
      </c>
      <c r="AB65" s="34">
        <f>IFERROR(VLOOKUP($H65,'Refuse F Rev'!$A:$E,16,FALSE),0)</f>
        <v>0</v>
      </c>
      <c r="AC65" s="42">
        <f>IFERROR(VLOOKUP($H65,'Refuse F Rev'!$A:$E,17,FALSE),0)</f>
        <v>0</v>
      </c>
      <c r="AD65" s="34">
        <f>IFERROR(VLOOKUP($H65,'Refuse F Exp'!$A:$E,15,FALSE),0)</f>
        <v>0</v>
      </c>
      <c r="AE65" s="34">
        <f>IFERROR(VLOOKUP($H65,'Refuse F Exp'!$A:$E,16,FALSE),0)</f>
        <v>0</v>
      </c>
      <c r="AF65" s="42">
        <f>IFERROR(VLOOKUP($H65,'Refuse F Exp'!$A:$E,17,FALSE),0)</f>
        <v>0</v>
      </c>
      <c r="AG65" s="34">
        <f>IFERROR(VLOOKUP($H65,#REF!,10,FALSE),0)</f>
        <v>0</v>
      </c>
      <c r="AH65" s="34">
        <f>IFERROR(VLOOKUP($H65,#REF!,11,FALSE),0)</f>
        <v>0</v>
      </c>
      <c r="AI65" s="42">
        <f>IFERROR(VLOOKUP($H65,#REF!,12,FALSE),0)</f>
        <v>0</v>
      </c>
      <c r="AJ65" s="34">
        <f>IFERROR(VLOOKUP($H65,#REF!,10,FALSE),0)</f>
        <v>0</v>
      </c>
      <c r="AK65" s="34">
        <f>IFERROR(VLOOKUP($H65,#REF!,11,FALSE),0)</f>
        <v>0</v>
      </c>
      <c r="AL65" s="42">
        <f>IFERROR(VLOOKUP($H65,#REF!,12,FALSE),0)</f>
        <v>0</v>
      </c>
      <c r="AM65" s="34">
        <f>IFERROR(VLOOKUP($H65,#REF!,10,FALSE),0)</f>
        <v>0</v>
      </c>
      <c r="AN65" s="34">
        <f>IFERROR(VLOOKUP($H65,#REF!,11,FALSE),0)</f>
        <v>0</v>
      </c>
      <c r="AO65" s="42">
        <f>IFERROR(VLOOKUP($H65,#REF!,12,FALSE),0)</f>
        <v>0</v>
      </c>
      <c r="AP65" s="34">
        <f>IFERROR(VLOOKUP($H65,#REF!,10,FALSE),0)</f>
        <v>0</v>
      </c>
      <c r="AQ65" s="34">
        <f>IFERROR(VLOOKUP($H65,#REF!,11,FALSE),0)</f>
        <v>0</v>
      </c>
      <c r="AR65" s="42">
        <f>IFERROR(VLOOKUP($H65,#REF!,12,FALSE),0)</f>
        <v>0</v>
      </c>
      <c r="AS65" s="34">
        <f>IFERROR(VLOOKUP($H65,#REF!,13,FALSE),0)</f>
        <v>0</v>
      </c>
      <c r="AT65" s="34">
        <f>IFERROR(VLOOKUP($H65,#REF!,14,FALSE),0)</f>
        <v>0</v>
      </c>
      <c r="AU65" s="42">
        <f>IFERROR(VLOOKUP($H65,#REF!,15,FALSE),0)</f>
        <v>0</v>
      </c>
      <c r="AV65" s="34">
        <f>IFERROR(VLOOKUP($H65,#REF!,15,FALSE),0)</f>
        <v>0</v>
      </c>
      <c r="AW65" s="34">
        <f>IFERROR(VLOOKUP($H65,#REF!,16,FALSE),0)</f>
        <v>0</v>
      </c>
      <c r="AX65" s="42">
        <f>IFERROR(VLOOKUP($H65,#REF!,17,FALSE),0)</f>
        <v>0</v>
      </c>
    </row>
    <row r="66" spans="1:50" x14ac:dyDescent="0.3">
      <c r="A66" s="33" t="str">
        <f t="shared" si="0"/>
        <v>A -1110-4-000</v>
      </c>
      <c r="B66" s="33" t="str">
        <f>+'R&amp;E EXPORT'!B65</f>
        <v>VILLAGE JUSTICE CONTR EXPENSES</v>
      </c>
      <c r="C66" t="str">
        <f>IFERROR(VLOOKUP(A66,'MCSJ Export'!A:C,3,FALSE),"")</f>
        <v>Control</v>
      </c>
      <c r="D66" s="37">
        <f t="shared" ca="1" si="1"/>
        <v>0</v>
      </c>
      <c r="E66" s="37">
        <f t="shared" ca="1" si="2"/>
        <v>0</v>
      </c>
      <c r="F66" s="37">
        <f t="shared" ca="1" si="3"/>
        <v>0</v>
      </c>
      <c r="G66" s="37"/>
      <c r="H66" s="33" t="str">
        <f>+'R&amp;E EXPORT'!A65</f>
        <v>A -1110-4-000</v>
      </c>
      <c r="I66" s="34">
        <f>IFERROR(VLOOKUP($H66,'Gen F Rev'!$A:$M,15,FALSE),0)</f>
        <v>0</v>
      </c>
      <c r="J66" s="34">
        <f>IFERROR(VLOOKUP($H66,'Gen F Rev'!$A:$M,16,FALSE),0)</f>
        <v>0</v>
      </c>
      <c r="K66" s="42">
        <f>IFERROR(VLOOKUP($H66,'Gen F Rev'!$A:$M,17,FALSE),0)</f>
        <v>0</v>
      </c>
      <c r="L66" s="34">
        <f>IFERROR(VLOOKUP($H66,'Gen F Exp'!$A:$E,15,FALSE),0)</f>
        <v>0</v>
      </c>
      <c r="M66" s="34">
        <f>IFERROR(VLOOKUP($H66,'Gen F Exp'!$A:$E,16,FALSE),0)</f>
        <v>0</v>
      </c>
      <c r="N66" s="42">
        <f>IFERROR(VLOOKUP($H66,'Gen F Exp'!$A:$E,17,FALSE),0)</f>
        <v>0</v>
      </c>
      <c r="O66" s="34">
        <f>IFERROR(VLOOKUP($H66,'Water F Rev'!$A:$L,15,FALSE),0)</f>
        <v>0</v>
      </c>
      <c r="P66" s="34">
        <f>IFERROR(VLOOKUP($H66,'Water F Rev'!$A:$L,16,FALSE),0)</f>
        <v>0</v>
      </c>
      <c r="Q66" s="42">
        <f>IFERROR(VLOOKUP($H66,'Water F Rev'!$A:$L,17,FALSE),0)</f>
        <v>0</v>
      </c>
      <c r="R66" s="34">
        <f>IFERROR(VLOOKUP($H66,'Water F Exp'!$A:$K,15,FALSE),0)</f>
        <v>0</v>
      </c>
      <c r="S66" s="34">
        <f>IFERROR(VLOOKUP($H66,'Water F Exp'!$A:$K,16,FALSE),0)</f>
        <v>0</v>
      </c>
      <c r="T66" s="42">
        <f>IFERROR(VLOOKUP($H66,'Water F Exp'!$A:$K,17,FALSE),0)</f>
        <v>0</v>
      </c>
      <c r="U66" s="34">
        <f ca="1">IFERROR(VLOOKUP($H66,'Sewer F Rev'!$A:$E,15,FALSE),0)</f>
        <v>0</v>
      </c>
      <c r="V66" s="34">
        <f ca="1">IFERROR(VLOOKUP($H66,'Sewer F Rev'!$A:$E,16,FALSE),0)</f>
        <v>0</v>
      </c>
      <c r="W66" s="42">
        <f ca="1">IFERROR(VLOOKUP($H66,'Sewer F Rev'!$A:$E,17,FALSE),0)</f>
        <v>0</v>
      </c>
      <c r="X66" s="34">
        <f>IFERROR(VLOOKUP($H66,'Sewer F Exp'!$A:$B,15,FALSE),0)</f>
        <v>0</v>
      </c>
      <c r="Y66" s="34">
        <f>IFERROR(VLOOKUP($H66,'Sewer F Exp'!$A:$B,16,FALSE),0)</f>
        <v>0</v>
      </c>
      <c r="Z66" s="42">
        <f>IFERROR(VLOOKUP($H66,'Sewer F Exp'!$A:$B,17,FALSE),0)</f>
        <v>0</v>
      </c>
      <c r="AA66" s="34">
        <f>IFERROR(VLOOKUP($H66,'Refuse F Rev'!$A:$E,15,FALSE),0)</f>
        <v>0</v>
      </c>
      <c r="AB66" s="34">
        <f>IFERROR(VLOOKUP($H66,'Refuse F Rev'!$A:$E,16,FALSE),0)</f>
        <v>0</v>
      </c>
      <c r="AC66" s="42">
        <f>IFERROR(VLOOKUP($H66,'Refuse F Rev'!$A:$E,17,FALSE),0)</f>
        <v>0</v>
      </c>
      <c r="AD66" s="34">
        <f>IFERROR(VLOOKUP($H66,'Refuse F Exp'!$A:$E,15,FALSE),0)</f>
        <v>0</v>
      </c>
      <c r="AE66" s="34">
        <f>IFERROR(VLOOKUP($H66,'Refuse F Exp'!$A:$E,16,FALSE),0)</f>
        <v>0</v>
      </c>
      <c r="AF66" s="42">
        <f>IFERROR(VLOOKUP($H66,'Refuse F Exp'!$A:$E,17,FALSE),0)</f>
        <v>0</v>
      </c>
      <c r="AG66" s="34">
        <f>IFERROR(VLOOKUP($H66,#REF!,10,FALSE),0)</f>
        <v>0</v>
      </c>
      <c r="AH66" s="34">
        <f>IFERROR(VLOOKUP($H66,#REF!,11,FALSE),0)</f>
        <v>0</v>
      </c>
      <c r="AI66" s="42">
        <f>IFERROR(VLOOKUP($H66,#REF!,12,FALSE),0)</f>
        <v>0</v>
      </c>
      <c r="AJ66" s="34">
        <f>IFERROR(VLOOKUP($H66,#REF!,10,FALSE),0)</f>
        <v>0</v>
      </c>
      <c r="AK66" s="34">
        <f>IFERROR(VLOOKUP($H66,#REF!,11,FALSE),0)</f>
        <v>0</v>
      </c>
      <c r="AL66" s="42">
        <f>IFERROR(VLOOKUP($H66,#REF!,12,FALSE),0)</f>
        <v>0</v>
      </c>
      <c r="AM66" s="34">
        <f>IFERROR(VLOOKUP($H66,#REF!,10,FALSE),0)</f>
        <v>0</v>
      </c>
      <c r="AN66" s="34">
        <f>IFERROR(VLOOKUP($H66,#REF!,11,FALSE),0)</f>
        <v>0</v>
      </c>
      <c r="AO66" s="42">
        <f>IFERROR(VLOOKUP($H66,#REF!,12,FALSE),0)</f>
        <v>0</v>
      </c>
      <c r="AP66" s="34">
        <f>IFERROR(VLOOKUP($H66,#REF!,10,FALSE),0)</f>
        <v>0</v>
      </c>
      <c r="AQ66" s="34">
        <f>IFERROR(VLOOKUP($H66,#REF!,11,FALSE),0)</f>
        <v>0</v>
      </c>
      <c r="AR66" s="42">
        <f>IFERROR(VLOOKUP($H66,#REF!,12,FALSE),0)</f>
        <v>0</v>
      </c>
      <c r="AS66" s="34">
        <f>IFERROR(VLOOKUP($H66,#REF!,13,FALSE),0)</f>
        <v>0</v>
      </c>
      <c r="AT66" s="34">
        <f>IFERROR(VLOOKUP($H66,#REF!,14,FALSE),0)</f>
        <v>0</v>
      </c>
      <c r="AU66" s="42">
        <f>IFERROR(VLOOKUP($H66,#REF!,15,FALSE),0)</f>
        <v>0</v>
      </c>
      <c r="AV66" s="34">
        <f>IFERROR(VLOOKUP($H66,#REF!,15,FALSE),0)</f>
        <v>0</v>
      </c>
      <c r="AW66" s="34">
        <f>IFERROR(VLOOKUP($H66,#REF!,16,FALSE),0)</f>
        <v>0</v>
      </c>
      <c r="AX66" s="42">
        <f>IFERROR(VLOOKUP($H66,#REF!,17,FALSE),0)</f>
        <v>0</v>
      </c>
    </row>
    <row r="67" spans="1:50" x14ac:dyDescent="0.3">
      <c r="A67" s="33" t="str">
        <f t="shared" si="0"/>
        <v>A -1110-4-013</v>
      </c>
      <c r="B67" s="33" t="str">
        <f>+'R&amp;E EXPORT'!B66</f>
        <v>COURT-STENOGRAPHER &amp; JUROR</v>
      </c>
      <c r="C67" t="str">
        <f>IFERROR(VLOOKUP(A67,'MCSJ Export'!A:C,3,FALSE),"")</f>
        <v>Sub Account</v>
      </c>
      <c r="D67" s="37">
        <f t="shared" ca="1" si="1"/>
        <v>0</v>
      </c>
      <c r="E67" s="37">
        <f t="shared" ca="1" si="2"/>
        <v>0</v>
      </c>
      <c r="F67" s="37">
        <f t="shared" ca="1" si="3"/>
        <v>0</v>
      </c>
      <c r="G67" s="37"/>
      <c r="H67" s="33" t="str">
        <f>+'R&amp;E EXPORT'!A66</f>
        <v>A -1110-4-013</v>
      </c>
      <c r="I67" s="34">
        <f>IFERROR(VLOOKUP($H67,'Gen F Rev'!$A:$M,15,FALSE),0)</f>
        <v>0</v>
      </c>
      <c r="J67" s="34">
        <f>IFERROR(VLOOKUP($H67,'Gen F Rev'!$A:$M,16,FALSE),0)</f>
        <v>0</v>
      </c>
      <c r="K67" s="42">
        <f>IFERROR(VLOOKUP($H67,'Gen F Rev'!$A:$M,17,FALSE),0)</f>
        <v>0</v>
      </c>
      <c r="L67" s="34">
        <f>IFERROR(VLOOKUP($H67,'Gen F Exp'!$A:$E,15,FALSE),0)</f>
        <v>0</v>
      </c>
      <c r="M67" s="34">
        <f>IFERROR(VLOOKUP($H67,'Gen F Exp'!$A:$E,16,FALSE),0)</f>
        <v>0</v>
      </c>
      <c r="N67" s="42">
        <f>IFERROR(VLOOKUP($H67,'Gen F Exp'!$A:$E,17,FALSE),0)</f>
        <v>0</v>
      </c>
      <c r="O67" s="34">
        <f>IFERROR(VLOOKUP($H67,'Water F Rev'!$A:$L,15,FALSE),0)</f>
        <v>0</v>
      </c>
      <c r="P67" s="34">
        <f>IFERROR(VLOOKUP($H67,'Water F Rev'!$A:$L,16,FALSE),0)</f>
        <v>0</v>
      </c>
      <c r="Q67" s="42">
        <f>IFERROR(VLOOKUP($H67,'Water F Rev'!$A:$L,17,FALSE),0)</f>
        <v>0</v>
      </c>
      <c r="R67" s="34">
        <f>IFERROR(VLOOKUP($H67,'Water F Exp'!$A:$K,15,FALSE),0)</f>
        <v>0</v>
      </c>
      <c r="S67" s="34">
        <f>IFERROR(VLOOKUP($H67,'Water F Exp'!$A:$K,16,FALSE),0)</f>
        <v>0</v>
      </c>
      <c r="T67" s="42">
        <f>IFERROR(VLOOKUP($H67,'Water F Exp'!$A:$K,17,FALSE),0)</f>
        <v>0</v>
      </c>
      <c r="U67" s="34">
        <f ca="1">IFERROR(VLOOKUP($H67,'Sewer F Rev'!$A:$E,15,FALSE),0)</f>
        <v>0</v>
      </c>
      <c r="V67" s="34">
        <f ca="1">IFERROR(VLOOKUP($H67,'Sewer F Rev'!$A:$E,16,FALSE),0)</f>
        <v>0</v>
      </c>
      <c r="W67" s="42">
        <f ca="1">IFERROR(VLOOKUP($H67,'Sewer F Rev'!$A:$E,17,FALSE),0)</f>
        <v>0</v>
      </c>
      <c r="X67" s="34">
        <f>IFERROR(VLOOKUP($H67,'Sewer F Exp'!$A:$B,15,FALSE),0)</f>
        <v>0</v>
      </c>
      <c r="Y67" s="34">
        <f>IFERROR(VLOOKUP($H67,'Sewer F Exp'!$A:$B,16,FALSE),0)</f>
        <v>0</v>
      </c>
      <c r="Z67" s="42">
        <f>IFERROR(VLOOKUP($H67,'Sewer F Exp'!$A:$B,17,FALSE),0)</f>
        <v>0</v>
      </c>
      <c r="AA67" s="34">
        <f>IFERROR(VLOOKUP($H67,'Refuse F Rev'!$A:$E,15,FALSE),0)</f>
        <v>0</v>
      </c>
      <c r="AB67" s="34">
        <f>IFERROR(VLOOKUP($H67,'Refuse F Rev'!$A:$E,16,FALSE),0)</f>
        <v>0</v>
      </c>
      <c r="AC67" s="42">
        <f>IFERROR(VLOOKUP($H67,'Refuse F Rev'!$A:$E,17,FALSE),0)</f>
        <v>0</v>
      </c>
      <c r="AD67" s="34">
        <f>IFERROR(VLOOKUP($H67,'Refuse F Exp'!$A:$E,15,FALSE),0)</f>
        <v>0</v>
      </c>
      <c r="AE67" s="34">
        <f>IFERROR(VLOOKUP($H67,'Refuse F Exp'!$A:$E,16,FALSE),0)</f>
        <v>0</v>
      </c>
      <c r="AF67" s="42">
        <f>IFERROR(VLOOKUP($H67,'Refuse F Exp'!$A:$E,17,FALSE),0)</f>
        <v>0</v>
      </c>
      <c r="AG67" s="34">
        <f>IFERROR(VLOOKUP($H67,#REF!,10,FALSE),0)</f>
        <v>0</v>
      </c>
      <c r="AH67" s="34">
        <f>IFERROR(VLOOKUP($H67,#REF!,11,FALSE),0)</f>
        <v>0</v>
      </c>
      <c r="AI67" s="42">
        <f>IFERROR(VLOOKUP($H67,#REF!,12,FALSE),0)</f>
        <v>0</v>
      </c>
      <c r="AJ67" s="34">
        <f>IFERROR(VLOOKUP($H67,#REF!,10,FALSE),0)</f>
        <v>0</v>
      </c>
      <c r="AK67" s="34">
        <f>IFERROR(VLOOKUP($H67,#REF!,11,FALSE),0)</f>
        <v>0</v>
      </c>
      <c r="AL67" s="42">
        <f>IFERROR(VLOOKUP($H67,#REF!,12,FALSE),0)</f>
        <v>0</v>
      </c>
      <c r="AM67" s="34">
        <f>IFERROR(VLOOKUP($H67,#REF!,10,FALSE),0)</f>
        <v>0</v>
      </c>
      <c r="AN67" s="34">
        <f>IFERROR(VLOOKUP($H67,#REF!,11,FALSE),0)</f>
        <v>0</v>
      </c>
      <c r="AO67" s="42">
        <f>IFERROR(VLOOKUP($H67,#REF!,12,FALSE),0)</f>
        <v>0</v>
      </c>
      <c r="AP67" s="34">
        <f>IFERROR(VLOOKUP($H67,#REF!,10,FALSE),0)</f>
        <v>0</v>
      </c>
      <c r="AQ67" s="34">
        <f>IFERROR(VLOOKUP($H67,#REF!,11,FALSE),0)</f>
        <v>0</v>
      </c>
      <c r="AR67" s="42">
        <f>IFERROR(VLOOKUP($H67,#REF!,12,FALSE),0)</f>
        <v>0</v>
      </c>
      <c r="AS67" s="34">
        <f>IFERROR(VLOOKUP($H67,#REF!,13,FALSE),0)</f>
        <v>0</v>
      </c>
      <c r="AT67" s="34">
        <f>IFERROR(VLOOKUP($H67,#REF!,14,FALSE),0)</f>
        <v>0</v>
      </c>
      <c r="AU67" s="42">
        <f>IFERROR(VLOOKUP($H67,#REF!,15,FALSE),0)</f>
        <v>0</v>
      </c>
      <c r="AV67" s="34">
        <f>IFERROR(VLOOKUP($H67,#REF!,15,FALSE),0)</f>
        <v>0</v>
      </c>
      <c r="AW67" s="34">
        <f>IFERROR(VLOOKUP($H67,#REF!,16,FALSE),0)</f>
        <v>0</v>
      </c>
      <c r="AX67" s="42">
        <f>IFERROR(VLOOKUP($H67,#REF!,17,FALSE),0)</f>
        <v>0</v>
      </c>
    </row>
    <row r="68" spans="1:50" x14ac:dyDescent="0.3">
      <c r="A68" s="33" t="str">
        <f t="shared" ref="A68:A131" si="4">+TRIM(H68)</f>
        <v>A -1110-4-035</v>
      </c>
      <c r="B68" s="33" t="str">
        <f>+'R&amp;E EXPORT'!B67</f>
        <v>COURT-ASSOCIATION DUES</v>
      </c>
      <c r="C68" t="str">
        <f>IFERROR(VLOOKUP(A68,'MCSJ Export'!A:C,3,FALSE),"")</f>
        <v>Sub Account</v>
      </c>
      <c r="D68" s="37">
        <f t="shared" ref="D68:D131" ca="1" si="5">+I68+L68+O68+R68+U68+X68+AA68+AD68+AG68+AJ68+AM68+AP68+AS68+AV68</f>
        <v>0</v>
      </c>
      <c r="E68" s="37">
        <f t="shared" ref="E68:E131" ca="1" si="6">+J68+M68+P68+S68+V68+Y68+AB68+AE68+AH68+AK68+AN68+AQ68+AT68+AW68</f>
        <v>0</v>
      </c>
      <c r="F68" s="37">
        <f t="shared" ref="F68:F131" ca="1" si="7">+K68+N68+Q68+T68+W68+Z68+AC68+AF68+AI68+AL68+AO68+AR68+AU68+AX68</f>
        <v>0</v>
      </c>
      <c r="G68" s="37"/>
      <c r="H68" s="33" t="str">
        <f>+'R&amp;E EXPORT'!A67</f>
        <v>A -1110-4-035</v>
      </c>
      <c r="I68" s="34">
        <f>IFERROR(VLOOKUP($H68,'Gen F Rev'!$A:$M,15,FALSE),0)</f>
        <v>0</v>
      </c>
      <c r="J68" s="34">
        <f>IFERROR(VLOOKUP($H68,'Gen F Rev'!$A:$M,16,FALSE),0)</f>
        <v>0</v>
      </c>
      <c r="K68" s="42">
        <f>IFERROR(VLOOKUP($H68,'Gen F Rev'!$A:$M,17,FALSE),0)</f>
        <v>0</v>
      </c>
      <c r="L68" s="34">
        <f>IFERROR(VLOOKUP($H68,'Gen F Exp'!$A:$E,15,FALSE),0)</f>
        <v>0</v>
      </c>
      <c r="M68" s="34">
        <f>IFERROR(VLOOKUP($H68,'Gen F Exp'!$A:$E,16,FALSE),0)</f>
        <v>0</v>
      </c>
      <c r="N68" s="42">
        <f>IFERROR(VLOOKUP($H68,'Gen F Exp'!$A:$E,17,FALSE),0)</f>
        <v>0</v>
      </c>
      <c r="O68" s="34">
        <f>IFERROR(VLOOKUP($H68,'Water F Rev'!$A:$L,15,FALSE),0)</f>
        <v>0</v>
      </c>
      <c r="P68" s="34">
        <f>IFERROR(VLOOKUP($H68,'Water F Rev'!$A:$L,16,FALSE),0)</f>
        <v>0</v>
      </c>
      <c r="Q68" s="42">
        <f>IFERROR(VLOOKUP($H68,'Water F Rev'!$A:$L,17,FALSE),0)</f>
        <v>0</v>
      </c>
      <c r="R68" s="34">
        <f>IFERROR(VLOOKUP($H68,'Water F Exp'!$A:$K,15,FALSE),0)</f>
        <v>0</v>
      </c>
      <c r="S68" s="34">
        <f>IFERROR(VLOOKUP($H68,'Water F Exp'!$A:$K,16,FALSE),0)</f>
        <v>0</v>
      </c>
      <c r="T68" s="42">
        <f>IFERROR(VLOOKUP($H68,'Water F Exp'!$A:$K,17,FALSE),0)</f>
        <v>0</v>
      </c>
      <c r="U68" s="34">
        <f ca="1">IFERROR(VLOOKUP($H68,'Sewer F Rev'!$A:$E,15,FALSE),0)</f>
        <v>0</v>
      </c>
      <c r="V68" s="34">
        <f ca="1">IFERROR(VLOOKUP($H68,'Sewer F Rev'!$A:$E,16,FALSE),0)</f>
        <v>0</v>
      </c>
      <c r="W68" s="42">
        <f ca="1">IFERROR(VLOOKUP($H68,'Sewer F Rev'!$A:$E,17,FALSE),0)</f>
        <v>0</v>
      </c>
      <c r="X68" s="34">
        <f>IFERROR(VLOOKUP($H68,'Sewer F Exp'!$A:$B,15,FALSE),0)</f>
        <v>0</v>
      </c>
      <c r="Y68" s="34">
        <f>IFERROR(VLOOKUP($H68,'Sewer F Exp'!$A:$B,16,FALSE),0)</f>
        <v>0</v>
      </c>
      <c r="Z68" s="42">
        <f>IFERROR(VLOOKUP($H68,'Sewer F Exp'!$A:$B,17,FALSE),0)</f>
        <v>0</v>
      </c>
      <c r="AA68" s="34">
        <f>IFERROR(VLOOKUP($H68,'Refuse F Rev'!$A:$E,15,FALSE),0)</f>
        <v>0</v>
      </c>
      <c r="AB68" s="34">
        <f>IFERROR(VLOOKUP($H68,'Refuse F Rev'!$A:$E,16,FALSE),0)</f>
        <v>0</v>
      </c>
      <c r="AC68" s="42">
        <f>IFERROR(VLOOKUP($H68,'Refuse F Rev'!$A:$E,17,FALSE),0)</f>
        <v>0</v>
      </c>
      <c r="AD68" s="34">
        <f>IFERROR(VLOOKUP($H68,'Refuse F Exp'!$A:$E,15,FALSE),0)</f>
        <v>0</v>
      </c>
      <c r="AE68" s="34">
        <f>IFERROR(VLOOKUP($H68,'Refuse F Exp'!$A:$E,16,FALSE),0)</f>
        <v>0</v>
      </c>
      <c r="AF68" s="42">
        <f>IFERROR(VLOOKUP($H68,'Refuse F Exp'!$A:$E,17,FALSE),0)</f>
        <v>0</v>
      </c>
      <c r="AG68" s="34">
        <f>IFERROR(VLOOKUP($H68,#REF!,10,FALSE),0)</f>
        <v>0</v>
      </c>
      <c r="AH68" s="34">
        <f>IFERROR(VLOOKUP($H68,#REF!,11,FALSE),0)</f>
        <v>0</v>
      </c>
      <c r="AI68" s="42">
        <f>IFERROR(VLOOKUP($H68,#REF!,12,FALSE),0)</f>
        <v>0</v>
      </c>
      <c r="AJ68" s="34">
        <f>IFERROR(VLOOKUP($H68,#REF!,10,FALSE),0)</f>
        <v>0</v>
      </c>
      <c r="AK68" s="34">
        <f>IFERROR(VLOOKUP($H68,#REF!,11,FALSE),0)</f>
        <v>0</v>
      </c>
      <c r="AL68" s="42">
        <f>IFERROR(VLOOKUP($H68,#REF!,12,FALSE),0)</f>
        <v>0</v>
      </c>
      <c r="AM68" s="34">
        <f>IFERROR(VLOOKUP($H68,#REF!,10,FALSE),0)</f>
        <v>0</v>
      </c>
      <c r="AN68" s="34">
        <f>IFERROR(VLOOKUP($H68,#REF!,11,FALSE),0)</f>
        <v>0</v>
      </c>
      <c r="AO68" s="42">
        <f>IFERROR(VLOOKUP($H68,#REF!,12,FALSE),0)</f>
        <v>0</v>
      </c>
      <c r="AP68" s="34">
        <f>IFERROR(VLOOKUP($H68,#REF!,10,FALSE),0)</f>
        <v>0</v>
      </c>
      <c r="AQ68" s="34">
        <f>IFERROR(VLOOKUP($H68,#REF!,11,FALSE),0)</f>
        <v>0</v>
      </c>
      <c r="AR68" s="42">
        <f>IFERROR(VLOOKUP($H68,#REF!,12,FALSE),0)</f>
        <v>0</v>
      </c>
      <c r="AS68" s="34">
        <f>IFERROR(VLOOKUP($H68,#REF!,13,FALSE),0)</f>
        <v>0</v>
      </c>
      <c r="AT68" s="34">
        <f>IFERROR(VLOOKUP($H68,#REF!,14,FALSE),0)</f>
        <v>0</v>
      </c>
      <c r="AU68" s="42">
        <f>IFERROR(VLOOKUP($H68,#REF!,15,FALSE),0)</f>
        <v>0</v>
      </c>
      <c r="AV68" s="34">
        <f>IFERROR(VLOOKUP($H68,#REF!,15,FALSE),0)</f>
        <v>0</v>
      </c>
      <c r="AW68" s="34">
        <f>IFERROR(VLOOKUP($H68,#REF!,16,FALSE),0)</f>
        <v>0</v>
      </c>
      <c r="AX68" s="42">
        <f>IFERROR(VLOOKUP($H68,#REF!,17,FALSE),0)</f>
        <v>0</v>
      </c>
    </row>
    <row r="69" spans="1:50" x14ac:dyDescent="0.3">
      <c r="A69" s="33" t="str">
        <f t="shared" si="4"/>
        <v>A -1110-4-101</v>
      </c>
      <c r="B69" s="33" t="str">
        <f>+'R&amp;E EXPORT'!B68</f>
        <v>COURT-STATIONARY &amp; OFFICE SUPPLY</v>
      </c>
      <c r="C69" t="str">
        <f>IFERROR(VLOOKUP(A69,'MCSJ Export'!A:C,3,FALSE),"")</f>
        <v>Sub Account</v>
      </c>
      <c r="D69" s="37">
        <f t="shared" ca="1" si="5"/>
        <v>0</v>
      </c>
      <c r="E69" s="37">
        <f t="shared" ca="1" si="6"/>
        <v>0</v>
      </c>
      <c r="F69" s="37">
        <f t="shared" ca="1" si="7"/>
        <v>0</v>
      </c>
      <c r="G69" s="37"/>
      <c r="H69" s="33" t="str">
        <f>+'R&amp;E EXPORT'!A68</f>
        <v>A -1110-4-101</v>
      </c>
      <c r="I69" s="34">
        <f>IFERROR(VLOOKUP($H69,'Gen F Rev'!$A:$M,15,FALSE),0)</f>
        <v>0</v>
      </c>
      <c r="J69" s="34">
        <f>IFERROR(VLOOKUP($H69,'Gen F Rev'!$A:$M,16,FALSE),0)</f>
        <v>0</v>
      </c>
      <c r="K69" s="42">
        <f>IFERROR(VLOOKUP($H69,'Gen F Rev'!$A:$M,17,FALSE),0)</f>
        <v>0</v>
      </c>
      <c r="L69" s="34">
        <f>IFERROR(VLOOKUP($H69,'Gen F Exp'!$A:$E,15,FALSE),0)</f>
        <v>0</v>
      </c>
      <c r="M69" s="34">
        <f>IFERROR(VLOOKUP($H69,'Gen F Exp'!$A:$E,16,FALSE),0)</f>
        <v>0</v>
      </c>
      <c r="N69" s="42">
        <f>IFERROR(VLOOKUP($H69,'Gen F Exp'!$A:$E,17,FALSE),0)</f>
        <v>0</v>
      </c>
      <c r="O69" s="34">
        <f>IFERROR(VLOOKUP($H69,'Water F Rev'!$A:$L,15,FALSE),0)</f>
        <v>0</v>
      </c>
      <c r="P69" s="34">
        <f>IFERROR(VLOOKUP($H69,'Water F Rev'!$A:$L,16,FALSE),0)</f>
        <v>0</v>
      </c>
      <c r="Q69" s="42">
        <f>IFERROR(VLOOKUP($H69,'Water F Rev'!$A:$L,17,FALSE),0)</f>
        <v>0</v>
      </c>
      <c r="R69" s="34">
        <f>IFERROR(VLOOKUP($H69,'Water F Exp'!$A:$K,15,FALSE),0)</f>
        <v>0</v>
      </c>
      <c r="S69" s="34">
        <f>IFERROR(VLOOKUP($H69,'Water F Exp'!$A:$K,16,FALSE),0)</f>
        <v>0</v>
      </c>
      <c r="T69" s="42">
        <f>IFERROR(VLOOKUP($H69,'Water F Exp'!$A:$K,17,FALSE),0)</f>
        <v>0</v>
      </c>
      <c r="U69" s="34">
        <f ca="1">IFERROR(VLOOKUP($H69,'Sewer F Rev'!$A:$E,15,FALSE),0)</f>
        <v>0</v>
      </c>
      <c r="V69" s="34">
        <f ca="1">IFERROR(VLOOKUP($H69,'Sewer F Rev'!$A:$E,16,FALSE),0)</f>
        <v>0</v>
      </c>
      <c r="W69" s="42">
        <f ca="1">IFERROR(VLOOKUP($H69,'Sewer F Rev'!$A:$E,17,FALSE),0)</f>
        <v>0</v>
      </c>
      <c r="X69" s="34">
        <f>IFERROR(VLOOKUP($H69,'Sewer F Exp'!$A:$B,15,FALSE),0)</f>
        <v>0</v>
      </c>
      <c r="Y69" s="34">
        <f>IFERROR(VLOOKUP($H69,'Sewer F Exp'!$A:$B,16,FALSE),0)</f>
        <v>0</v>
      </c>
      <c r="Z69" s="42">
        <f>IFERROR(VLOOKUP($H69,'Sewer F Exp'!$A:$B,17,FALSE),0)</f>
        <v>0</v>
      </c>
      <c r="AA69" s="34">
        <f>IFERROR(VLOOKUP($H69,'Refuse F Rev'!$A:$E,15,FALSE),0)</f>
        <v>0</v>
      </c>
      <c r="AB69" s="34">
        <f>IFERROR(VLOOKUP($H69,'Refuse F Rev'!$A:$E,16,FALSE),0)</f>
        <v>0</v>
      </c>
      <c r="AC69" s="42">
        <f>IFERROR(VLOOKUP($H69,'Refuse F Rev'!$A:$E,17,FALSE),0)</f>
        <v>0</v>
      </c>
      <c r="AD69" s="34">
        <f>IFERROR(VLOOKUP($H69,'Refuse F Exp'!$A:$E,15,FALSE),0)</f>
        <v>0</v>
      </c>
      <c r="AE69" s="34">
        <f>IFERROR(VLOOKUP($H69,'Refuse F Exp'!$A:$E,16,FALSE),0)</f>
        <v>0</v>
      </c>
      <c r="AF69" s="42">
        <f>IFERROR(VLOOKUP($H69,'Refuse F Exp'!$A:$E,17,FALSE),0)</f>
        <v>0</v>
      </c>
      <c r="AG69" s="34">
        <f>IFERROR(VLOOKUP($H69,#REF!,10,FALSE),0)</f>
        <v>0</v>
      </c>
      <c r="AH69" s="34">
        <f>IFERROR(VLOOKUP($H69,#REF!,11,FALSE),0)</f>
        <v>0</v>
      </c>
      <c r="AI69" s="42">
        <f>IFERROR(VLOOKUP($H69,#REF!,12,FALSE),0)</f>
        <v>0</v>
      </c>
      <c r="AJ69" s="34">
        <f>IFERROR(VLOOKUP($H69,#REF!,10,FALSE),0)</f>
        <v>0</v>
      </c>
      <c r="AK69" s="34">
        <f>IFERROR(VLOOKUP($H69,#REF!,11,FALSE),0)</f>
        <v>0</v>
      </c>
      <c r="AL69" s="42">
        <f>IFERROR(VLOOKUP($H69,#REF!,12,FALSE),0)</f>
        <v>0</v>
      </c>
      <c r="AM69" s="34">
        <f>IFERROR(VLOOKUP($H69,#REF!,10,FALSE),0)</f>
        <v>0</v>
      </c>
      <c r="AN69" s="34">
        <f>IFERROR(VLOOKUP($H69,#REF!,11,FALSE),0)</f>
        <v>0</v>
      </c>
      <c r="AO69" s="42">
        <f>IFERROR(VLOOKUP($H69,#REF!,12,FALSE),0)</f>
        <v>0</v>
      </c>
      <c r="AP69" s="34">
        <f>IFERROR(VLOOKUP($H69,#REF!,10,FALSE),0)</f>
        <v>0</v>
      </c>
      <c r="AQ69" s="34">
        <f>IFERROR(VLOOKUP($H69,#REF!,11,FALSE),0)</f>
        <v>0</v>
      </c>
      <c r="AR69" s="42">
        <f>IFERROR(VLOOKUP($H69,#REF!,12,FALSE),0)</f>
        <v>0</v>
      </c>
      <c r="AS69" s="34">
        <f>IFERROR(VLOOKUP($H69,#REF!,13,FALSE),0)</f>
        <v>0</v>
      </c>
      <c r="AT69" s="34">
        <f>IFERROR(VLOOKUP($H69,#REF!,14,FALSE),0)</f>
        <v>0</v>
      </c>
      <c r="AU69" s="42">
        <f>IFERROR(VLOOKUP($H69,#REF!,15,FALSE),0)</f>
        <v>0</v>
      </c>
      <c r="AV69" s="34">
        <f>IFERROR(VLOOKUP($H69,#REF!,15,FALSE),0)</f>
        <v>0</v>
      </c>
      <c r="AW69" s="34">
        <f>IFERROR(VLOOKUP($H69,#REF!,16,FALSE),0)</f>
        <v>0</v>
      </c>
      <c r="AX69" s="42">
        <f>IFERROR(VLOOKUP($H69,#REF!,17,FALSE),0)</f>
        <v>0</v>
      </c>
    </row>
    <row r="70" spans="1:50" x14ac:dyDescent="0.3">
      <c r="A70" s="33" t="str">
        <f t="shared" si="4"/>
        <v>A -1110-4-103</v>
      </c>
      <c r="B70" s="33" t="str">
        <f>+'R&amp;E EXPORT'!B69</f>
        <v>COURT-MAIL/PSTG/FEDEX CHRGS</v>
      </c>
      <c r="C70" t="str">
        <f>IFERROR(VLOOKUP(A70,'MCSJ Export'!A:C,3,FALSE),"")</f>
        <v>Sub Account</v>
      </c>
      <c r="D70" s="37">
        <f t="shared" ca="1" si="5"/>
        <v>0</v>
      </c>
      <c r="E70" s="37">
        <f t="shared" ca="1" si="6"/>
        <v>0</v>
      </c>
      <c r="F70" s="37">
        <f t="shared" ca="1" si="7"/>
        <v>0</v>
      </c>
      <c r="G70" s="37"/>
      <c r="H70" s="33" t="str">
        <f>+'R&amp;E EXPORT'!A69</f>
        <v>A -1110-4-103</v>
      </c>
      <c r="I70" s="34">
        <f>IFERROR(VLOOKUP($H70,'Gen F Rev'!$A:$M,15,FALSE),0)</f>
        <v>0</v>
      </c>
      <c r="J70" s="34">
        <f>IFERROR(VLOOKUP($H70,'Gen F Rev'!$A:$M,16,FALSE),0)</f>
        <v>0</v>
      </c>
      <c r="K70" s="42">
        <f>IFERROR(VLOOKUP($H70,'Gen F Rev'!$A:$M,17,FALSE),0)</f>
        <v>0</v>
      </c>
      <c r="L70" s="34">
        <f>IFERROR(VLOOKUP($H70,'Gen F Exp'!$A:$E,15,FALSE),0)</f>
        <v>0</v>
      </c>
      <c r="M70" s="34">
        <f>IFERROR(VLOOKUP($H70,'Gen F Exp'!$A:$E,16,FALSE),0)</f>
        <v>0</v>
      </c>
      <c r="N70" s="42">
        <f>IFERROR(VLOOKUP($H70,'Gen F Exp'!$A:$E,17,FALSE),0)</f>
        <v>0</v>
      </c>
      <c r="O70" s="34">
        <f>IFERROR(VLOOKUP($H70,'Water F Rev'!$A:$L,15,FALSE),0)</f>
        <v>0</v>
      </c>
      <c r="P70" s="34">
        <f>IFERROR(VLOOKUP($H70,'Water F Rev'!$A:$L,16,FALSE),0)</f>
        <v>0</v>
      </c>
      <c r="Q70" s="42">
        <f>IFERROR(VLOOKUP($H70,'Water F Rev'!$A:$L,17,FALSE),0)</f>
        <v>0</v>
      </c>
      <c r="R70" s="34">
        <f>IFERROR(VLOOKUP($H70,'Water F Exp'!$A:$K,15,FALSE),0)</f>
        <v>0</v>
      </c>
      <c r="S70" s="34">
        <f>IFERROR(VLOOKUP($H70,'Water F Exp'!$A:$K,16,FALSE),0)</f>
        <v>0</v>
      </c>
      <c r="T70" s="42">
        <f>IFERROR(VLOOKUP($H70,'Water F Exp'!$A:$K,17,FALSE),0)</f>
        <v>0</v>
      </c>
      <c r="U70" s="34">
        <f ca="1">IFERROR(VLOOKUP($H70,'Sewer F Rev'!$A:$E,15,FALSE),0)</f>
        <v>0</v>
      </c>
      <c r="V70" s="34">
        <f ca="1">IFERROR(VLOOKUP($H70,'Sewer F Rev'!$A:$E,16,FALSE),0)</f>
        <v>0</v>
      </c>
      <c r="W70" s="42">
        <f ca="1">IFERROR(VLOOKUP($H70,'Sewer F Rev'!$A:$E,17,FALSE),0)</f>
        <v>0</v>
      </c>
      <c r="X70" s="34">
        <f>IFERROR(VLOOKUP($H70,'Sewer F Exp'!$A:$B,15,FALSE),0)</f>
        <v>0</v>
      </c>
      <c r="Y70" s="34">
        <f>IFERROR(VLOOKUP($H70,'Sewer F Exp'!$A:$B,16,FALSE),0)</f>
        <v>0</v>
      </c>
      <c r="Z70" s="42">
        <f>IFERROR(VLOOKUP($H70,'Sewer F Exp'!$A:$B,17,FALSE),0)</f>
        <v>0</v>
      </c>
      <c r="AA70" s="34">
        <f>IFERROR(VLOOKUP($H70,'Refuse F Rev'!$A:$E,15,FALSE),0)</f>
        <v>0</v>
      </c>
      <c r="AB70" s="34">
        <f>IFERROR(VLOOKUP($H70,'Refuse F Rev'!$A:$E,16,FALSE),0)</f>
        <v>0</v>
      </c>
      <c r="AC70" s="42">
        <f>IFERROR(VLOOKUP($H70,'Refuse F Rev'!$A:$E,17,FALSE),0)</f>
        <v>0</v>
      </c>
      <c r="AD70" s="34">
        <f>IFERROR(VLOOKUP($H70,'Refuse F Exp'!$A:$E,15,FALSE),0)</f>
        <v>0</v>
      </c>
      <c r="AE70" s="34">
        <f>IFERROR(VLOOKUP($H70,'Refuse F Exp'!$A:$E,16,FALSE),0)</f>
        <v>0</v>
      </c>
      <c r="AF70" s="42">
        <f>IFERROR(VLOOKUP($H70,'Refuse F Exp'!$A:$E,17,FALSE),0)</f>
        <v>0</v>
      </c>
      <c r="AG70" s="34">
        <f>IFERROR(VLOOKUP($H70,#REF!,10,FALSE),0)</f>
        <v>0</v>
      </c>
      <c r="AH70" s="34">
        <f>IFERROR(VLOOKUP($H70,#REF!,11,FALSE),0)</f>
        <v>0</v>
      </c>
      <c r="AI70" s="42">
        <f>IFERROR(VLOOKUP($H70,#REF!,12,FALSE),0)</f>
        <v>0</v>
      </c>
      <c r="AJ70" s="34">
        <f>IFERROR(VLOOKUP($H70,#REF!,10,FALSE),0)</f>
        <v>0</v>
      </c>
      <c r="AK70" s="34">
        <f>IFERROR(VLOOKUP($H70,#REF!,11,FALSE),0)</f>
        <v>0</v>
      </c>
      <c r="AL70" s="42">
        <f>IFERROR(VLOOKUP($H70,#REF!,12,FALSE),0)</f>
        <v>0</v>
      </c>
      <c r="AM70" s="34">
        <f>IFERROR(VLOOKUP($H70,#REF!,10,FALSE),0)</f>
        <v>0</v>
      </c>
      <c r="AN70" s="34">
        <f>IFERROR(VLOOKUP($H70,#REF!,11,FALSE),0)</f>
        <v>0</v>
      </c>
      <c r="AO70" s="42">
        <f>IFERROR(VLOOKUP($H70,#REF!,12,FALSE),0)</f>
        <v>0</v>
      </c>
      <c r="AP70" s="34">
        <f>IFERROR(VLOOKUP($H70,#REF!,10,FALSE),0)</f>
        <v>0</v>
      </c>
      <c r="AQ70" s="34">
        <f>IFERROR(VLOOKUP($H70,#REF!,11,FALSE),0)</f>
        <v>0</v>
      </c>
      <c r="AR70" s="42">
        <f>IFERROR(VLOOKUP($H70,#REF!,12,FALSE),0)</f>
        <v>0</v>
      </c>
      <c r="AS70" s="34">
        <f>IFERROR(VLOOKUP($H70,#REF!,13,FALSE),0)</f>
        <v>0</v>
      </c>
      <c r="AT70" s="34">
        <f>IFERROR(VLOOKUP($H70,#REF!,14,FALSE),0)</f>
        <v>0</v>
      </c>
      <c r="AU70" s="42">
        <f>IFERROR(VLOOKUP($H70,#REF!,15,FALSE),0)</f>
        <v>0</v>
      </c>
      <c r="AV70" s="34">
        <f>IFERROR(VLOOKUP($H70,#REF!,15,FALSE),0)</f>
        <v>0</v>
      </c>
      <c r="AW70" s="34">
        <f>IFERROR(VLOOKUP($H70,#REF!,16,FALSE),0)</f>
        <v>0</v>
      </c>
      <c r="AX70" s="42">
        <f>IFERROR(VLOOKUP($H70,#REF!,17,FALSE),0)</f>
        <v>0</v>
      </c>
    </row>
    <row r="71" spans="1:50" x14ac:dyDescent="0.3">
      <c r="A71" s="33" t="str">
        <f t="shared" si="4"/>
        <v>A -1110-4-110</v>
      </c>
      <c r="B71" s="33" t="str">
        <f>+'R&amp;E EXPORT'!B70</f>
        <v>COURT-MISC EQUIP REPAIR</v>
      </c>
      <c r="C71" t="str">
        <f>IFERROR(VLOOKUP(A71,'MCSJ Export'!A:C,3,FALSE),"")</f>
        <v>Sub Account</v>
      </c>
      <c r="D71" s="37">
        <f t="shared" ca="1" si="5"/>
        <v>0</v>
      </c>
      <c r="E71" s="37">
        <f t="shared" ca="1" si="6"/>
        <v>0</v>
      </c>
      <c r="F71" s="37">
        <f t="shared" ca="1" si="7"/>
        <v>0</v>
      </c>
      <c r="G71" s="37"/>
      <c r="H71" s="33" t="str">
        <f>+'R&amp;E EXPORT'!A70</f>
        <v>A -1110-4-110</v>
      </c>
      <c r="I71" s="34">
        <f>IFERROR(VLOOKUP($H71,'Gen F Rev'!$A:$M,15,FALSE),0)</f>
        <v>0</v>
      </c>
      <c r="J71" s="34">
        <f>IFERROR(VLOOKUP($H71,'Gen F Rev'!$A:$M,16,FALSE),0)</f>
        <v>0</v>
      </c>
      <c r="K71" s="42">
        <f>IFERROR(VLOOKUP($H71,'Gen F Rev'!$A:$M,17,FALSE),0)</f>
        <v>0</v>
      </c>
      <c r="L71" s="34">
        <f>IFERROR(VLOOKUP($H71,'Gen F Exp'!$A:$E,15,FALSE),0)</f>
        <v>0</v>
      </c>
      <c r="M71" s="34">
        <f>IFERROR(VLOOKUP($H71,'Gen F Exp'!$A:$E,16,FALSE),0)</f>
        <v>0</v>
      </c>
      <c r="N71" s="42">
        <f>IFERROR(VLOOKUP($H71,'Gen F Exp'!$A:$E,17,FALSE),0)</f>
        <v>0</v>
      </c>
      <c r="O71" s="34">
        <f>IFERROR(VLOOKUP($H71,'Water F Rev'!$A:$L,15,FALSE),0)</f>
        <v>0</v>
      </c>
      <c r="P71" s="34">
        <f>IFERROR(VLOOKUP($H71,'Water F Rev'!$A:$L,16,FALSE),0)</f>
        <v>0</v>
      </c>
      <c r="Q71" s="42">
        <f>IFERROR(VLOOKUP($H71,'Water F Rev'!$A:$L,17,FALSE),0)</f>
        <v>0</v>
      </c>
      <c r="R71" s="34">
        <f>IFERROR(VLOOKUP($H71,'Water F Exp'!$A:$K,15,FALSE),0)</f>
        <v>0</v>
      </c>
      <c r="S71" s="34">
        <f>IFERROR(VLOOKUP($H71,'Water F Exp'!$A:$K,16,FALSE),0)</f>
        <v>0</v>
      </c>
      <c r="T71" s="42">
        <f>IFERROR(VLOOKUP($H71,'Water F Exp'!$A:$K,17,FALSE),0)</f>
        <v>0</v>
      </c>
      <c r="U71" s="34">
        <f ca="1">IFERROR(VLOOKUP($H71,'Sewer F Rev'!$A:$E,15,FALSE),0)</f>
        <v>0</v>
      </c>
      <c r="V71" s="34">
        <f ca="1">IFERROR(VLOOKUP($H71,'Sewer F Rev'!$A:$E,16,FALSE),0)</f>
        <v>0</v>
      </c>
      <c r="W71" s="42">
        <f ca="1">IFERROR(VLOOKUP($H71,'Sewer F Rev'!$A:$E,17,FALSE),0)</f>
        <v>0</v>
      </c>
      <c r="X71" s="34">
        <f>IFERROR(VLOOKUP($H71,'Sewer F Exp'!$A:$B,15,FALSE),0)</f>
        <v>0</v>
      </c>
      <c r="Y71" s="34">
        <f>IFERROR(VLOOKUP($H71,'Sewer F Exp'!$A:$B,16,FALSE),0)</f>
        <v>0</v>
      </c>
      <c r="Z71" s="42">
        <f>IFERROR(VLOOKUP($H71,'Sewer F Exp'!$A:$B,17,FALSE),0)</f>
        <v>0</v>
      </c>
      <c r="AA71" s="34">
        <f>IFERROR(VLOOKUP($H71,'Refuse F Rev'!$A:$E,15,FALSE),0)</f>
        <v>0</v>
      </c>
      <c r="AB71" s="34">
        <f>IFERROR(VLOOKUP($H71,'Refuse F Rev'!$A:$E,16,FALSE),0)</f>
        <v>0</v>
      </c>
      <c r="AC71" s="42">
        <f>IFERROR(VLOOKUP($H71,'Refuse F Rev'!$A:$E,17,FALSE),0)</f>
        <v>0</v>
      </c>
      <c r="AD71" s="34">
        <f>IFERROR(VLOOKUP($H71,'Refuse F Exp'!$A:$E,15,FALSE),0)</f>
        <v>0</v>
      </c>
      <c r="AE71" s="34">
        <f>IFERROR(VLOOKUP($H71,'Refuse F Exp'!$A:$E,16,FALSE),0)</f>
        <v>0</v>
      </c>
      <c r="AF71" s="42">
        <f>IFERROR(VLOOKUP($H71,'Refuse F Exp'!$A:$E,17,FALSE),0)</f>
        <v>0</v>
      </c>
      <c r="AG71" s="34">
        <f>IFERROR(VLOOKUP($H71,#REF!,10,FALSE),0)</f>
        <v>0</v>
      </c>
      <c r="AH71" s="34">
        <f>IFERROR(VLOOKUP($H71,#REF!,11,FALSE),0)</f>
        <v>0</v>
      </c>
      <c r="AI71" s="42">
        <f>IFERROR(VLOOKUP($H71,#REF!,12,FALSE),0)</f>
        <v>0</v>
      </c>
      <c r="AJ71" s="34">
        <f>IFERROR(VLOOKUP($H71,#REF!,10,FALSE),0)</f>
        <v>0</v>
      </c>
      <c r="AK71" s="34">
        <f>IFERROR(VLOOKUP($H71,#REF!,11,FALSE),0)</f>
        <v>0</v>
      </c>
      <c r="AL71" s="42">
        <f>IFERROR(VLOOKUP($H71,#REF!,12,FALSE),0)</f>
        <v>0</v>
      </c>
      <c r="AM71" s="34">
        <f>IFERROR(VLOOKUP($H71,#REF!,10,FALSE),0)</f>
        <v>0</v>
      </c>
      <c r="AN71" s="34">
        <f>IFERROR(VLOOKUP($H71,#REF!,11,FALSE),0)</f>
        <v>0</v>
      </c>
      <c r="AO71" s="42">
        <f>IFERROR(VLOOKUP($H71,#REF!,12,FALSE),0)</f>
        <v>0</v>
      </c>
      <c r="AP71" s="34">
        <f>IFERROR(VLOOKUP($H71,#REF!,10,FALSE),0)</f>
        <v>0</v>
      </c>
      <c r="AQ71" s="34">
        <f>IFERROR(VLOOKUP($H71,#REF!,11,FALSE),0)</f>
        <v>0</v>
      </c>
      <c r="AR71" s="42">
        <f>IFERROR(VLOOKUP($H71,#REF!,12,FALSE),0)</f>
        <v>0</v>
      </c>
      <c r="AS71" s="34">
        <f>IFERROR(VLOOKUP($H71,#REF!,13,FALSE),0)</f>
        <v>0</v>
      </c>
      <c r="AT71" s="34">
        <f>IFERROR(VLOOKUP($H71,#REF!,14,FALSE),0)</f>
        <v>0</v>
      </c>
      <c r="AU71" s="42">
        <f>IFERROR(VLOOKUP($H71,#REF!,15,FALSE),0)</f>
        <v>0</v>
      </c>
      <c r="AV71" s="34">
        <f>IFERROR(VLOOKUP($H71,#REF!,15,FALSE),0)</f>
        <v>0</v>
      </c>
      <c r="AW71" s="34">
        <f>IFERROR(VLOOKUP($H71,#REF!,16,FALSE),0)</f>
        <v>0</v>
      </c>
      <c r="AX71" s="42">
        <f>IFERROR(VLOOKUP($H71,#REF!,17,FALSE),0)</f>
        <v>0</v>
      </c>
    </row>
    <row r="72" spans="1:50" x14ac:dyDescent="0.3">
      <c r="A72" s="33" t="str">
        <f t="shared" si="4"/>
        <v>A -1110-4-120</v>
      </c>
      <c r="B72" s="33" t="str">
        <f>+'R&amp;E EXPORT'!B71</f>
        <v>COURT-COMPUTER/SFTWR MAINT</v>
      </c>
      <c r="C72" t="str">
        <f>IFERROR(VLOOKUP(A72,'MCSJ Export'!A:C,3,FALSE),"")</f>
        <v>Sub Account</v>
      </c>
      <c r="D72" s="37">
        <f t="shared" ca="1" si="5"/>
        <v>0</v>
      </c>
      <c r="E72" s="37">
        <f t="shared" ca="1" si="6"/>
        <v>0</v>
      </c>
      <c r="F72" s="37">
        <f t="shared" ca="1" si="7"/>
        <v>0</v>
      </c>
      <c r="G72" s="37"/>
      <c r="H72" s="33" t="str">
        <f>+'R&amp;E EXPORT'!A71</f>
        <v>A -1110-4-120</v>
      </c>
      <c r="I72" s="34">
        <f>IFERROR(VLOOKUP($H72,'Gen F Rev'!$A:$M,15,FALSE),0)</f>
        <v>0</v>
      </c>
      <c r="J72" s="34">
        <f>IFERROR(VLOOKUP($H72,'Gen F Rev'!$A:$M,16,FALSE),0)</f>
        <v>0</v>
      </c>
      <c r="K72" s="42">
        <f>IFERROR(VLOOKUP($H72,'Gen F Rev'!$A:$M,17,FALSE),0)</f>
        <v>0</v>
      </c>
      <c r="L72" s="34">
        <f>IFERROR(VLOOKUP($H72,'Gen F Exp'!$A:$E,15,FALSE),0)</f>
        <v>0</v>
      </c>
      <c r="M72" s="34">
        <f>IFERROR(VLOOKUP($H72,'Gen F Exp'!$A:$E,16,FALSE),0)</f>
        <v>0</v>
      </c>
      <c r="N72" s="42">
        <f>IFERROR(VLOOKUP($H72,'Gen F Exp'!$A:$E,17,FALSE),0)</f>
        <v>0</v>
      </c>
      <c r="O72" s="34">
        <f>IFERROR(VLOOKUP($H72,'Water F Rev'!$A:$L,15,FALSE),0)</f>
        <v>0</v>
      </c>
      <c r="P72" s="34">
        <f>IFERROR(VLOOKUP($H72,'Water F Rev'!$A:$L,16,FALSE),0)</f>
        <v>0</v>
      </c>
      <c r="Q72" s="42">
        <f>IFERROR(VLOOKUP($H72,'Water F Rev'!$A:$L,17,FALSE),0)</f>
        <v>0</v>
      </c>
      <c r="R72" s="34">
        <f>IFERROR(VLOOKUP($H72,'Water F Exp'!$A:$K,15,FALSE),0)</f>
        <v>0</v>
      </c>
      <c r="S72" s="34">
        <f>IFERROR(VLOOKUP($H72,'Water F Exp'!$A:$K,16,FALSE),0)</f>
        <v>0</v>
      </c>
      <c r="T72" s="42">
        <f>IFERROR(VLOOKUP($H72,'Water F Exp'!$A:$K,17,FALSE),0)</f>
        <v>0</v>
      </c>
      <c r="U72" s="34">
        <f ca="1">IFERROR(VLOOKUP($H72,'Sewer F Rev'!$A:$E,15,FALSE),0)</f>
        <v>0</v>
      </c>
      <c r="V72" s="34">
        <f ca="1">IFERROR(VLOOKUP($H72,'Sewer F Rev'!$A:$E,16,FALSE),0)</f>
        <v>0</v>
      </c>
      <c r="W72" s="42">
        <f ca="1">IFERROR(VLOOKUP($H72,'Sewer F Rev'!$A:$E,17,FALSE),0)</f>
        <v>0</v>
      </c>
      <c r="X72" s="34">
        <f>IFERROR(VLOOKUP($H72,'Sewer F Exp'!$A:$B,15,FALSE),0)</f>
        <v>0</v>
      </c>
      <c r="Y72" s="34">
        <f>IFERROR(VLOOKUP($H72,'Sewer F Exp'!$A:$B,16,FALSE),0)</f>
        <v>0</v>
      </c>
      <c r="Z72" s="42">
        <f>IFERROR(VLOOKUP($H72,'Sewer F Exp'!$A:$B,17,FALSE),0)</f>
        <v>0</v>
      </c>
      <c r="AA72" s="34">
        <f>IFERROR(VLOOKUP($H72,'Refuse F Rev'!$A:$E,15,FALSE),0)</f>
        <v>0</v>
      </c>
      <c r="AB72" s="34">
        <f>IFERROR(VLOOKUP($H72,'Refuse F Rev'!$A:$E,16,FALSE),0)</f>
        <v>0</v>
      </c>
      <c r="AC72" s="42">
        <f>IFERROR(VLOOKUP($H72,'Refuse F Rev'!$A:$E,17,FALSE),0)</f>
        <v>0</v>
      </c>
      <c r="AD72" s="34">
        <f>IFERROR(VLOOKUP($H72,'Refuse F Exp'!$A:$E,15,FALSE),0)</f>
        <v>0</v>
      </c>
      <c r="AE72" s="34">
        <f>IFERROR(VLOOKUP($H72,'Refuse F Exp'!$A:$E,16,FALSE),0)</f>
        <v>0</v>
      </c>
      <c r="AF72" s="42">
        <f>IFERROR(VLOOKUP($H72,'Refuse F Exp'!$A:$E,17,FALSE),0)</f>
        <v>0</v>
      </c>
      <c r="AG72" s="34">
        <f>IFERROR(VLOOKUP($H72,#REF!,10,FALSE),0)</f>
        <v>0</v>
      </c>
      <c r="AH72" s="34">
        <f>IFERROR(VLOOKUP($H72,#REF!,11,FALSE),0)</f>
        <v>0</v>
      </c>
      <c r="AI72" s="42">
        <f>IFERROR(VLOOKUP($H72,#REF!,12,FALSE),0)</f>
        <v>0</v>
      </c>
      <c r="AJ72" s="34">
        <f>IFERROR(VLOOKUP($H72,#REF!,10,FALSE),0)</f>
        <v>0</v>
      </c>
      <c r="AK72" s="34">
        <f>IFERROR(VLOOKUP($H72,#REF!,11,FALSE),0)</f>
        <v>0</v>
      </c>
      <c r="AL72" s="42">
        <f>IFERROR(VLOOKUP($H72,#REF!,12,FALSE),0)</f>
        <v>0</v>
      </c>
      <c r="AM72" s="34">
        <f>IFERROR(VLOOKUP($H72,#REF!,10,FALSE),0)</f>
        <v>0</v>
      </c>
      <c r="AN72" s="34">
        <f>IFERROR(VLOOKUP($H72,#REF!,11,FALSE),0)</f>
        <v>0</v>
      </c>
      <c r="AO72" s="42">
        <f>IFERROR(VLOOKUP($H72,#REF!,12,FALSE),0)</f>
        <v>0</v>
      </c>
      <c r="AP72" s="34">
        <f>IFERROR(VLOOKUP($H72,#REF!,10,FALSE),0)</f>
        <v>0</v>
      </c>
      <c r="AQ72" s="34">
        <f>IFERROR(VLOOKUP($H72,#REF!,11,FALSE),0)</f>
        <v>0</v>
      </c>
      <c r="AR72" s="42">
        <f>IFERROR(VLOOKUP($H72,#REF!,12,FALSE),0)</f>
        <v>0</v>
      </c>
      <c r="AS72" s="34">
        <f>IFERROR(VLOOKUP($H72,#REF!,13,FALSE),0)</f>
        <v>0</v>
      </c>
      <c r="AT72" s="34">
        <f>IFERROR(VLOOKUP($H72,#REF!,14,FALSE),0)</f>
        <v>0</v>
      </c>
      <c r="AU72" s="42">
        <f>IFERROR(VLOOKUP($H72,#REF!,15,FALSE),0)</f>
        <v>0</v>
      </c>
      <c r="AV72" s="34">
        <f>IFERROR(VLOOKUP($H72,#REF!,15,FALSE),0)</f>
        <v>0</v>
      </c>
      <c r="AW72" s="34">
        <f>IFERROR(VLOOKUP($H72,#REF!,16,FALSE),0)</f>
        <v>0</v>
      </c>
      <c r="AX72" s="42">
        <f>IFERROR(VLOOKUP($H72,#REF!,17,FALSE),0)</f>
        <v>0</v>
      </c>
    </row>
    <row r="73" spans="1:50" x14ac:dyDescent="0.3">
      <c r="A73" s="33" t="str">
        <f t="shared" si="4"/>
        <v>A -1110-4-126</v>
      </c>
      <c r="B73" s="33" t="str">
        <f>+'R&amp;E EXPORT'!B72</f>
        <v>COURT-INTERNET</v>
      </c>
      <c r="C73" t="str">
        <f>IFERROR(VLOOKUP(A73,'MCSJ Export'!A:C,3,FALSE),"")</f>
        <v>Sub Account</v>
      </c>
      <c r="D73" s="37">
        <f t="shared" ca="1" si="5"/>
        <v>0</v>
      </c>
      <c r="E73" s="37">
        <f t="shared" ca="1" si="6"/>
        <v>0</v>
      </c>
      <c r="F73" s="37">
        <f t="shared" ca="1" si="7"/>
        <v>0</v>
      </c>
      <c r="G73" s="37"/>
      <c r="H73" s="33" t="str">
        <f>+'R&amp;E EXPORT'!A72</f>
        <v>A -1110-4-126</v>
      </c>
      <c r="I73" s="34">
        <f>IFERROR(VLOOKUP($H73,'Gen F Rev'!$A:$M,15,FALSE),0)</f>
        <v>0</v>
      </c>
      <c r="J73" s="34">
        <f>IFERROR(VLOOKUP($H73,'Gen F Rev'!$A:$M,16,FALSE),0)</f>
        <v>0</v>
      </c>
      <c r="K73" s="42">
        <f>IFERROR(VLOOKUP($H73,'Gen F Rev'!$A:$M,17,FALSE),0)</f>
        <v>0</v>
      </c>
      <c r="L73" s="34">
        <f>IFERROR(VLOOKUP($H73,'Gen F Exp'!$A:$E,15,FALSE),0)</f>
        <v>0</v>
      </c>
      <c r="M73" s="34">
        <f>IFERROR(VLOOKUP($H73,'Gen F Exp'!$A:$E,16,FALSE),0)</f>
        <v>0</v>
      </c>
      <c r="N73" s="42">
        <f>IFERROR(VLOOKUP($H73,'Gen F Exp'!$A:$E,17,FALSE),0)</f>
        <v>0</v>
      </c>
      <c r="O73" s="34">
        <f>IFERROR(VLOOKUP($H73,'Water F Rev'!$A:$L,15,FALSE),0)</f>
        <v>0</v>
      </c>
      <c r="P73" s="34">
        <f>IFERROR(VLOOKUP($H73,'Water F Rev'!$A:$L,16,FALSE),0)</f>
        <v>0</v>
      </c>
      <c r="Q73" s="42">
        <f>IFERROR(VLOOKUP($H73,'Water F Rev'!$A:$L,17,FALSE),0)</f>
        <v>0</v>
      </c>
      <c r="R73" s="34">
        <f>IFERROR(VLOOKUP($H73,'Water F Exp'!$A:$K,15,FALSE),0)</f>
        <v>0</v>
      </c>
      <c r="S73" s="34">
        <f>IFERROR(VLOOKUP($H73,'Water F Exp'!$A:$K,16,FALSE),0)</f>
        <v>0</v>
      </c>
      <c r="T73" s="42">
        <f>IFERROR(VLOOKUP($H73,'Water F Exp'!$A:$K,17,FALSE),0)</f>
        <v>0</v>
      </c>
      <c r="U73" s="34">
        <f ca="1">IFERROR(VLOOKUP($H73,'Sewer F Rev'!$A:$E,15,FALSE),0)</f>
        <v>0</v>
      </c>
      <c r="V73" s="34">
        <f ca="1">IFERROR(VLOOKUP($H73,'Sewer F Rev'!$A:$E,16,FALSE),0)</f>
        <v>0</v>
      </c>
      <c r="W73" s="42">
        <f ca="1">IFERROR(VLOOKUP($H73,'Sewer F Rev'!$A:$E,17,FALSE),0)</f>
        <v>0</v>
      </c>
      <c r="X73" s="34">
        <f>IFERROR(VLOOKUP($H73,'Sewer F Exp'!$A:$B,15,FALSE),0)</f>
        <v>0</v>
      </c>
      <c r="Y73" s="34">
        <f>IFERROR(VLOOKUP($H73,'Sewer F Exp'!$A:$B,16,FALSE),0)</f>
        <v>0</v>
      </c>
      <c r="Z73" s="42">
        <f>IFERROR(VLOOKUP($H73,'Sewer F Exp'!$A:$B,17,FALSE),0)</f>
        <v>0</v>
      </c>
      <c r="AA73" s="34">
        <f>IFERROR(VLOOKUP($H73,'Refuse F Rev'!$A:$E,15,FALSE),0)</f>
        <v>0</v>
      </c>
      <c r="AB73" s="34">
        <f>IFERROR(VLOOKUP($H73,'Refuse F Rev'!$A:$E,16,FALSE),0)</f>
        <v>0</v>
      </c>
      <c r="AC73" s="42">
        <f>IFERROR(VLOOKUP($H73,'Refuse F Rev'!$A:$E,17,FALSE),0)</f>
        <v>0</v>
      </c>
      <c r="AD73" s="34">
        <f>IFERROR(VLOOKUP($H73,'Refuse F Exp'!$A:$E,15,FALSE),0)</f>
        <v>0</v>
      </c>
      <c r="AE73" s="34">
        <f>IFERROR(VLOOKUP($H73,'Refuse F Exp'!$A:$E,16,FALSE),0)</f>
        <v>0</v>
      </c>
      <c r="AF73" s="42">
        <f>IFERROR(VLOOKUP($H73,'Refuse F Exp'!$A:$E,17,FALSE),0)</f>
        <v>0</v>
      </c>
      <c r="AG73" s="34">
        <f>IFERROR(VLOOKUP($H73,#REF!,10,FALSE),0)</f>
        <v>0</v>
      </c>
      <c r="AH73" s="34">
        <f>IFERROR(VLOOKUP($H73,#REF!,11,FALSE),0)</f>
        <v>0</v>
      </c>
      <c r="AI73" s="42">
        <f>IFERROR(VLOOKUP($H73,#REF!,12,FALSE),0)</f>
        <v>0</v>
      </c>
      <c r="AJ73" s="34">
        <f>IFERROR(VLOOKUP($H73,#REF!,10,FALSE),0)</f>
        <v>0</v>
      </c>
      <c r="AK73" s="34">
        <f>IFERROR(VLOOKUP($H73,#REF!,11,FALSE),0)</f>
        <v>0</v>
      </c>
      <c r="AL73" s="42">
        <f>IFERROR(VLOOKUP($H73,#REF!,12,FALSE),0)</f>
        <v>0</v>
      </c>
      <c r="AM73" s="34">
        <f>IFERROR(VLOOKUP($H73,#REF!,10,FALSE),0)</f>
        <v>0</v>
      </c>
      <c r="AN73" s="34">
        <f>IFERROR(VLOOKUP($H73,#REF!,11,FALSE),0)</f>
        <v>0</v>
      </c>
      <c r="AO73" s="42">
        <f>IFERROR(VLOOKUP($H73,#REF!,12,FALSE),0)</f>
        <v>0</v>
      </c>
      <c r="AP73" s="34">
        <f>IFERROR(VLOOKUP($H73,#REF!,10,FALSE),0)</f>
        <v>0</v>
      </c>
      <c r="AQ73" s="34">
        <f>IFERROR(VLOOKUP($H73,#REF!,11,FALSE),0)</f>
        <v>0</v>
      </c>
      <c r="AR73" s="42">
        <f>IFERROR(VLOOKUP($H73,#REF!,12,FALSE),0)</f>
        <v>0</v>
      </c>
      <c r="AS73" s="34">
        <f>IFERROR(VLOOKUP($H73,#REF!,13,FALSE),0)</f>
        <v>0</v>
      </c>
      <c r="AT73" s="34">
        <f>IFERROR(VLOOKUP($H73,#REF!,14,FALSE),0)</f>
        <v>0</v>
      </c>
      <c r="AU73" s="42">
        <f>IFERROR(VLOOKUP($H73,#REF!,15,FALSE),0)</f>
        <v>0</v>
      </c>
      <c r="AV73" s="34">
        <f>IFERROR(VLOOKUP($H73,#REF!,15,FALSE),0)</f>
        <v>0</v>
      </c>
      <c r="AW73" s="34">
        <f>IFERROR(VLOOKUP($H73,#REF!,16,FALSE),0)</f>
        <v>0</v>
      </c>
      <c r="AX73" s="42">
        <f>IFERROR(VLOOKUP($H73,#REF!,17,FALSE),0)</f>
        <v>0</v>
      </c>
    </row>
    <row r="74" spans="1:50" x14ac:dyDescent="0.3">
      <c r="A74" s="33" t="str">
        <f t="shared" si="4"/>
        <v>A -1110-4-130</v>
      </c>
      <c r="B74" s="33" t="str">
        <f>+'R&amp;E EXPORT'!B73</f>
        <v>COURT-COPIER SERV AGREE &amp; SUPPLIES</v>
      </c>
      <c r="C74" t="str">
        <f>IFERROR(VLOOKUP(A74,'MCSJ Export'!A:C,3,FALSE),"")</f>
        <v>Sub Account</v>
      </c>
      <c r="D74" s="37">
        <f t="shared" ca="1" si="5"/>
        <v>0</v>
      </c>
      <c r="E74" s="37">
        <f t="shared" ca="1" si="6"/>
        <v>0</v>
      </c>
      <c r="F74" s="37">
        <f t="shared" ca="1" si="7"/>
        <v>0</v>
      </c>
      <c r="G74" s="37"/>
      <c r="H74" s="33" t="str">
        <f>+'R&amp;E EXPORT'!A73</f>
        <v>A -1110-4-130</v>
      </c>
      <c r="I74" s="34">
        <f>IFERROR(VLOOKUP($H74,'Gen F Rev'!$A:$M,15,FALSE),0)</f>
        <v>0</v>
      </c>
      <c r="J74" s="34">
        <f>IFERROR(VLOOKUP($H74,'Gen F Rev'!$A:$M,16,FALSE),0)</f>
        <v>0</v>
      </c>
      <c r="K74" s="42">
        <f>IFERROR(VLOOKUP($H74,'Gen F Rev'!$A:$M,17,FALSE),0)</f>
        <v>0</v>
      </c>
      <c r="L74" s="34">
        <f>IFERROR(VLOOKUP($H74,'Gen F Exp'!$A:$E,15,FALSE),0)</f>
        <v>0</v>
      </c>
      <c r="M74" s="34">
        <f>IFERROR(VLOOKUP($H74,'Gen F Exp'!$A:$E,16,FALSE),0)</f>
        <v>0</v>
      </c>
      <c r="N74" s="42">
        <f>IFERROR(VLOOKUP($H74,'Gen F Exp'!$A:$E,17,FALSE),0)</f>
        <v>0</v>
      </c>
      <c r="O74" s="34">
        <f>IFERROR(VLOOKUP($H74,'Water F Rev'!$A:$L,15,FALSE),0)</f>
        <v>0</v>
      </c>
      <c r="P74" s="34">
        <f>IFERROR(VLOOKUP($H74,'Water F Rev'!$A:$L,16,FALSE),0)</f>
        <v>0</v>
      </c>
      <c r="Q74" s="42">
        <f>IFERROR(VLOOKUP($H74,'Water F Rev'!$A:$L,17,FALSE),0)</f>
        <v>0</v>
      </c>
      <c r="R74" s="34">
        <f>IFERROR(VLOOKUP($H74,'Water F Exp'!$A:$K,15,FALSE),0)</f>
        <v>0</v>
      </c>
      <c r="S74" s="34">
        <f>IFERROR(VLOOKUP($H74,'Water F Exp'!$A:$K,16,FALSE),0)</f>
        <v>0</v>
      </c>
      <c r="T74" s="42">
        <f>IFERROR(VLOOKUP($H74,'Water F Exp'!$A:$K,17,FALSE),0)</f>
        <v>0</v>
      </c>
      <c r="U74" s="34">
        <f ca="1">IFERROR(VLOOKUP($H74,'Sewer F Rev'!$A:$E,15,FALSE),0)</f>
        <v>0</v>
      </c>
      <c r="V74" s="34">
        <f ca="1">IFERROR(VLOOKUP($H74,'Sewer F Rev'!$A:$E,16,FALSE),0)</f>
        <v>0</v>
      </c>
      <c r="W74" s="42">
        <f ca="1">IFERROR(VLOOKUP($H74,'Sewer F Rev'!$A:$E,17,FALSE),0)</f>
        <v>0</v>
      </c>
      <c r="X74" s="34">
        <f>IFERROR(VLOOKUP($H74,'Sewer F Exp'!$A:$B,15,FALSE),0)</f>
        <v>0</v>
      </c>
      <c r="Y74" s="34">
        <f>IFERROR(VLOOKUP($H74,'Sewer F Exp'!$A:$B,16,FALSE),0)</f>
        <v>0</v>
      </c>
      <c r="Z74" s="42">
        <f>IFERROR(VLOOKUP($H74,'Sewer F Exp'!$A:$B,17,FALSE),0)</f>
        <v>0</v>
      </c>
      <c r="AA74" s="34">
        <f>IFERROR(VLOOKUP($H74,'Refuse F Rev'!$A:$E,15,FALSE),0)</f>
        <v>0</v>
      </c>
      <c r="AB74" s="34">
        <f>IFERROR(VLOOKUP($H74,'Refuse F Rev'!$A:$E,16,FALSE),0)</f>
        <v>0</v>
      </c>
      <c r="AC74" s="42">
        <f>IFERROR(VLOOKUP($H74,'Refuse F Rev'!$A:$E,17,FALSE),0)</f>
        <v>0</v>
      </c>
      <c r="AD74" s="34">
        <f>IFERROR(VLOOKUP($H74,'Refuse F Exp'!$A:$E,15,FALSE),0)</f>
        <v>0</v>
      </c>
      <c r="AE74" s="34">
        <f>IFERROR(VLOOKUP($H74,'Refuse F Exp'!$A:$E,16,FALSE),0)</f>
        <v>0</v>
      </c>
      <c r="AF74" s="42">
        <f>IFERROR(VLOOKUP($H74,'Refuse F Exp'!$A:$E,17,FALSE),0)</f>
        <v>0</v>
      </c>
      <c r="AG74" s="34">
        <f>IFERROR(VLOOKUP($H74,#REF!,10,FALSE),0)</f>
        <v>0</v>
      </c>
      <c r="AH74" s="34">
        <f>IFERROR(VLOOKUP($H74,#REF!,11,FALSE),0)</f>
        <v>0</v>
      </c>
      <c r="AI74" s="42">
        <f>IFERROR(VLOOKUP($H74,#REF!,12,FALSE),0)</f>
        <v>0</v>
      </c>
      <c r="AJ74" s="34">
        <f>IFERROR(VLOOKUP($H74,#REF!,10,FALSE),0)</f>
        <v>0</v>
      </c>
      <c r="AK74" s="34">
        <f>IFERROR(VLOOKUP($H74,#REF!,11,FALSE),0)</f>
        <v>0</v>
      </c>
      <c r="AL74" s="42">
        <f>IFERROR(VLOOKUP($H74,#REF!,12,FALSE),0)</f>
        <v>0</v>
      </c>
      <c r="AM74" s="34">
        <f>IFERROR(VLOOKUP($H74,#REF!,10,FALSE),0)</f>
        <v>0</v>
      </c>
      <c r="AN74" s="34">
        <f>IFERROR(VLOOKUP($H74,#REF!,11,FALSE),0)</f>
        <v>0</v>
      </c>
      <c r="AO74" s="42">
        <f>IFERROR(VLOOKUP($H74,#REF!,12,FALSE),0)</f>
        <v>0</v>
      </c>
      <c r="AP74" s="34">
        <f>IFERROR(VLOOKUP($H74,#REF!,10,FALSE),0)</f>
        <v>0</v>
      </c>
      <c r="AQ74" s="34">
        <f>IFERROR(VLOOKUP($H74,#REF!,11,FALSE),0)</f>
        <v>0</v>
      </c>
      <c r="AR74" s="42">
        <f>IFERROR(VLOOKUP($H74,#REF!,12,FALSE),0)</f>
        <v>0</v>
      </c>
      <c r="AS74" s="34">
        <f>IFERROR(VLOOKUP($H74,#REF!,13,FALSE),0)</f>
        <v>0</v>
      </c>
      <c r="AT74" s="34">
        <f>IFERROR(VLOOKUP($H74,#REF!,14,FALSE),0)</f>
        <v>0</v>
      </c>
      <c r="AU74" s="42">
        <f>IFERROR(VLOOKUP($H74,#REF!,15,FALSE),0)</f>
        <v>0</v>
      </c>
      <c r="AV74" s="34">
        <f>IFERROR(VLOOKUP($H74,#REF!,15,FALSE),0)</f>
        <v>0</v>
      </c>
      <c r="AW74" s="34">
        <f>IFERROR(VLOOKUP($H74,#REF!,16,FALSE),0)</f>
        <v>0</v>
      </c>
      <c r="AX74" s="42">
        <f>IFERROR(VLOOKUP($H74,#REF!,17,FALSE),0)</f>
        <v>0</v>
      </c>
    </row>
    <row r="75" spans="1:50" x14ac:dyDescent="0.3">
      <c r="A75" s="33" t="str">
        <f t="shared" si="4"/>
        <v>A -1110-4-341</v>
      </c>
      <c r="B75" s="33" t="str">
        <f>+'R&amp;E EXPORT'!B74</f>
        <v>COURT-TELEPHONE (NEXTIVA)</v>
      </c>
      <c r="C75" t="str">
        <f>IFERROR(VLOOKUP(A75,'MCSJ Export'!A:C,3,FALSE),"")</f>
        <v>Sub Account</v>
      </c>
      <c r="D75" s="37">
        <f t="shared" ca="1" si="5"/>
        <v>0</v>
      </c>
      <c r="E75" s="37">
        <f t="shared" ca="1" si="6"/>
        <v>0</v>
      </c>
      <c r="F75" s="37">
        <f t="shared" ca="1" si="7"/>
        <v>0</v>
      </c>
      <c r="G75" s="37"/>
      <c r="H75" s="33" t="str">
        <f>+'R&amp;E EXPORT'!A74</f>
        <v>A -1110-4-341</v>
      </c>
      <c r="I75" s="34">
        <f>IFERROR(VLOOKUP($H75,'Gen F Rev'!$A:$M,15,FALSE),0)</f>
        <v>0</v>
      </c>
      <c r="J75" s="34">
        <f>IFERROR(VLOOKUP($H75,'Gen F Rev'!$A:$M,16,FALSE),0)</f>
        <v>0</v>
      </c>
      <c r="K75" s="42">
        <f>IFERROR(VLOOKUP($H75,'Gen F Rev'!$A:$M,17,FALSE),0)</f>
        <v>0</v>
      </c>
      <c r="L75" s="34">
        <f>IFERROR(VLOOKUP($H75,'Gen F Exp'!$A:$E,15,FALSE),0)</f>
        <v>0</v>
      </c>
      <c r="M75" s="34">
        <f>IFERROR(VLOOKUP($H75,'Gen F Exp'!$A:$E,16,FALSE),0)</f>
        <v>0</v>
      </c>
      <c r="N75" s="42">
        <f>IFERROR(VLOOKUP($H75,'Gen F Exp'!$A:$E,17,FALSE),0)</f>
        <v>0</v>
      </c>
      <c r="O75" s="34">
        <f>IFERROR(VLOOKUP($H75,'Water F Rev'!$A:$L,15,FALSE),0)</f>
        <v>0</v>
      </c>
      <c r="P75" s="34">
        <f>IFERROR(VLOOKUP($H75,'Water F Rev'!$A:$L,16,FALSE),0)</f>
        <v>0</v>
      </c>
      <c r="Q75" s="42">
        <f>IFERROR(VLOOKUP($H75,'Water F Rev'!$A:$L,17,FALSE),0)</f>
        <v>0</v>
      </c>
      <c r="R75" s="34">
        <f>IFERROR(VLOOKUP($H75,'Water F Exp'!$A:$K,15,FALSE),0)</f>
        <v>0</v>
      </c>
      <c r="S75" s="34">
        <f>IFERROR(VLOOKUP($H75,'Water F Exp'!$A:$K,16,FALSE),0)</f>
        <v>0</v>
      </c>
      <c r="T75" s="42">
        <f>IFERROR(VLOOKUP($H75,'Water F Exp'!$A:$K,17,FALSE),0)</f>
        <v>0</v>
      </c>
      <c r="U75" s="34">
        <f ca="1">IFERROR(VLOOKUP($H75,'Sewer F Rev'!$A:$E,15,FALSE),0)</f>
        <v>0</v>
      </c>
      <c r="V75" s="34">
        <f ca="1">IFERROR(VLOOKUP($H75,'Sewer F Rev'!$A:$E,16,FALSE),0)</f>
        <v>0</v>
      </c>
      <c r="W75" s="42">
        <f ca="1">IFERROR(VLOOKUP($H75,'Sewer F Rev'!$A:$E,17,FALSE),0)</f>
        <v>0</v>
      </c>
      <c r="X75" s="34">
        <f>IFERROR(VLOOKUP($H75,'Sewer F Exp'!$A:$B,15,FALSE),0)</f>
        <v>0</v>
      </c>
      <c r="Y75" s="34">
        <f>IFERROR(VLOOKUP($H75,'Sewer F Exp'!$A:$B,16,FALSE),0)</f>
        <v>0</v>
      </c>
      <c r="Z75" s="42">
        <f>IFERROR(VLOOKUP($H75,'Sewer F Exp'!$A:$B,17,FALSE),0)</f>
        <v>0</v>
      </c>
      <c r="AA75" s="34">
        <f>IFERROR(VLOOKUP($H75,'Refuse F Rev'!$A:$E,15,FALSE),0)</f>
        <v>0</v>
      </c>
      <c r="AB75" s="34">
        <f>IFERROR(VLOOKUP($H75,'Refuse F Rev'!$A:$E,16,FALSE),0)</f>
        <v>0</v>
      </c>
      <c r="AC75" s="42">
        <f>IFERROR(VLOOKUP($H75,'Refuse F Rev'!$A:$E,17,FALSE),0)</f>
        <v>0</v>
      </c>
      <c r="AD75" s="34">
        <f>IFERROR(VLOOKUP($H75,'Refuse F Exp'!$A:$E,15,FALSE),0)</f>
        <v>0</v>
      </c>
      <c r="AE75" s="34">
        <f>IFERROR(VLOOKUP($H75,'Refuse F Exp'!$A:$E,16,FALSE),0)</f>
        <v>0</v>
      </c>
      <c r="AF75" s="42">
        <f>IFERROR(VLOOKUP($H75,'Refuse F Exp'!$A:$E,17,FALSE),0)</f>
        <v>0</v>
      </c>
      <c r="AG75" s="34">
        <f>IFERROR(VLOOKUP($H75,#REF!,10,FALSE),0)</f>
        <v>0</v>
      </c>
      <c r="AH75" s="34">
        <f>IFERROR(VLOOKUP($H75,#REF!,11,FALSE),0)</f>
        <v>0</v>
      </c>
      <c r="AI75" s="42">
        <f>IFERROR(VLOOKUP($H75,#REF!,12,FALSE),0)</f>
        <v>0</v>
      </c>
      <c r="AJ75" s="34">
        <f>IFERROR(VLOOKUP($H75,#REF!,10,FALSE),0)</f>
        <v>0</v>
      </c>
      <c r="AK75" s="34">
        <f>IFERROR(VLOOKUP($H75,#REF!,11,FALSE),0)</f>
        <v>0</v>
      </c>
      <c r="AL75" s="42">
        <f>IFERROR(VLOOKUP($H75,#REF!,12,FALSE),0)</f>
        <v>0</v>
      </c>
      <c r="AM75" s="34">
        <f>IFERROR(VLOOKUP($H75,#REF!,10,FALSE),0)</f>
        <v>0</v>
      </c>
      <c r="AN75" s="34">
        <f>IFERROR(VLOOKUP($H75,#REF!,11,FALSE),0)</f>
        <v>0</v>
      </c>
      <c r="AO75" s="42">
        <f>IFERROR(VLOOKUP($H75,#REF!,12,FALSE),0)</f>
        <v>0</v>
      </c>
      <c r="AP75" s="34">
        <f>IFERROR(VLOOKUP($H75,#REF!,10,FALSE),0)</f>
        <v>0</v>
      </c>
      <c r="AQ75" s="34">
        <f>IFERROR(VLOOKUP($H75,#REF!,11,FALSE),0)</f>
        <v>0</v>
      </c>
      <c r="AR75" s="42">
        <f>IFERROR(VLOOKUP($H75,#REF!,12,FALSE),0)</f>
        <v>0</v>
      </c>
      <c r="AS75" s="34">
        <f>IFERROR(VLOOKUP($H75,#REF!,13,FALSE),0)</f>
        <v>0</v>
      </c>
      <c r="AT75" s="34">
        <f>IFERROR(VLOOKUP($H75,#REF!,14,FALSE),0)</f>
        <v>0</v>
      </c>
      <c r="AU75" s="42">
        <f>IFERROR(VLOOKUP($H75,#REF!,15,FALSE),0)</f>
        <v>0</v>
      </c>
      <c r="AV75" s="34">
        <f>IFERROR(VLOOKUP($H75,#REF!,15,FALSE),0)</f>
        <v>0</v>
      </c>
      <c r="AW75" s="34">
        <f>IFERROR(VLOOKUP($H75,#REF!,16,FALSE),0)</f>
        <v>0</v>
      </c>
      <c r="AX75" s="42">
        <f>IFERROR(VLOOKUP($H75,#REF!,17,FALSE),0)</f>
        <v>0</v>
      </c>
    </row>
    <row r="76" spans="1:50" x14ac:dyDescent="0.3">
      <c r="A76" s="33" t="str">
        <f t="shared" si="4"/>
        <v>A -1110-4-439</v>
      </c>
      <c r="B76" s="33" t="str">
        <f>+'R&amp;E EXPORT'!B75</f>
        <v>COURT-BLDG REPAIR &amp; SUPPLIES</v>
      </c>
      <c r="C76" t="str">
        <f>IFERROR(VLOOKUP(A76,'MCSJ Export'!A:C,3,FALSE),"")</f>
        <v>Sub Account</v>
      </c>
      <c r="D76" s="37">
        <f t="shared" ca="1" si="5"/>
        <v>0</v>
      </c>
      <c r="E76" s="37">
        <f t="shared" ca="1" si="6"/>
        <v>0</v>
      </c>
      <c r="F76" s="37">
        <f t="shared" ca="1" si="7"/>
        <v>0</v>
      </c>
      <c r="G76" s="37"/>
      <c r="H76" s="33" t="str">
        <f>+'R&amp;E EXPORT'!A75</f>
        <v>A -1110-4-439</v>
      </c>
      <c r="I76" s="34">
        <f>IFERROR(VLOOKUP($H76,'Gen F Rev'!$A:$M,15,FALSE),0)</f>
        <v>0</v>
      </c>
      <c r="J76" s="34">
        <f>IFERROR(VLOOKUP($H76,'Gen F Rev'!$A:$M,16,FALSE),0)</f>
        <v>0</v>
      </c>
      <c r="K76" s="42">
        <f>IFERROR(VLOOKUP($H76,'Gen F Rev'!$A:$M,17,FALSE),0)</f>
        <v>0</v>
      </c>
      <c r="L76" s="34">
        <f>IFERROR(VLOOKUP($H76,'Gen F Exp'!$A:$E,15,FALSE),0)</f>
        <v>0</v>
      </c>
      <c r="M76" s="34">
        <f>IFERROR(VLOOKUP($H76,'Gen F Exp'!$A:$E,16,FALSE),0)</f>
        <v>0</v>
      </c>
      <c r="N76" s="42">
        <f>IFERROR(VLOOKUP($H76,'Gen F Exp'!$A:$E,17,FALSE),0)</f>
        <v>0</v>
      </c>
      <c r="O76" s="34">
        <f>IFERROR(VLOOKUP($H76,'Water F Rev'!$A:$L,15,FALSE),0)</f>
        <v>0</v>
      </c>
      <c r="P76" s="34">
        <f>IFERROR(VLOOKUP($H76,'Water F Rev'!$A:$L,16,FALSE),0)</f>
        <v>0</v>
      </c>
      <c r="Q76" s="42">
        <f>IFERROR(VLOOKUP($H76,'Water F Rev'!$A:$L,17,FALSE),0)</f>
        <v>0</v>
      </c>
      <c r="R76" s="34">
        <f>IFERROR(VLOOKUP($H76,'Water F Exp'!$A:$K,15,FALSE),0)</f>
        <v>0</v>
      </c>
      <c r="S76" s="34">
        <f>IFERROR(VLOOKUP($H76,'Water F Exp'!$A:$K,16,FALSE),0)</f>
        <v>0</v>
      </c>
      <c r="T76" s="42">
        <f>IFERROR(VLOOKUP($H76,'Water F Exp'!$A:$K,17,FALSE),0)</f>
        <v>0</v>
      </c>
      <c r="U76" s="34">
        <f ca="1">IFERROR(VLOOKUP($H76,'Sewer F Rev'!$A:$E,15,FALSE),0)</f>
        <v>0</v>
      </c>
      <c r="V76" s="34">
        <f ca="1">IFERROR(VLOOKUP($H76,'Sewer F Rev'!$A:$E,16,FALSE),0)</f>
        <v>0</v>
      </c>
      <c r="W76" s="42">
        <f ca="1">IFERROR(VLOOKUP($H76,'Sewer F Rev'!$A:$E,17,FALSE),0)</f>
        <v>0</v>
      </c>
      <c r="X76" s="34">
        <f>IFERROR(VLOOKUP($H76,'Sewer F Exp'!$A:$B,15,FALSE),0)</f>
        <v>0</v>
      </c>
      <c r="Y76" s="34">
        <f>IFERROR(VLOOKUP($H76,'Sewer F Exp'!$A:$B,16,FALSE),0)</f>
        <v>0</v>
      </c>
      <c r="Z76" s="42">
        <f>IFERROR(VLOOKUP($H76,'Sewer F Exp'!$A:$B,17,FALSE),0)</f>
        <v>0</v>
      </c>
      <c r="AA76" s="34">
        <f>IFERROR(VLOOKUP($H76,'Refuse F Rev'!$A:$E,15,FALSE),0)</f>
        <v>0</v>
      </c>
      <c r="AB76" s="34">
        <f>IFERROR(VLOOKUP($H76,'Refuse F Rev'!$A:$E,16,FALSE),0)</f>
        <v>0</v>
      </c>
      <c r="AC76" s="42">
        <f>IFERROR(VLOOKUP($H76,'Refuse F Rev'!$A:$E,17,FALSE),0)</f>
        <v>0</v>
      </c>
      <c r="AD76" s="34">
        <f>IFERROR(VLOOKUP($H76,'Refuse F Exp'!$A:$E,15,FALSE),0)</f>
        <v>0</v>
      </c>
      <c r="AE76" s="34">
        <f>IFERROR(VLOOKUP($H76,'Refuse F Exp'!$A:$E,16,FALSE),0)</f>
        <v>0</v>
      </c>
      <c r="AF76" s="42">
        <f>IFERROR(VLOOKUP($H76,'Refuse F Exp'!$A:$E,17,FALSE),0)</f>
        <v>0</v>
      </c>
      <c r="AG76" s="34">
        <f>IFERROR(VLOOKUP($H76,#REF!,10,FALSE),0)</f>
        <v>0</v>
      </c>
      <c r="AH76" s="34">
        <f>IFERROR(VLOOKUP($H76,#REF!,11,FALSE),0)</f>
        <v>0</v>
      </c>
      <c r="AI76" s="42">
        <f>IFERROR(VLOOKUP($H76,#REF!,12,FALSE),0)</f>
        <v>0</v>
      </c>
      <c r="AJ76" s="34">
        <f>IFERROR(VLOOKUP($H76,#REF!,10,FALSE),0)</f>
        <v>0</v>
      </c>
      <c r="AK76" s="34">
        <f>IFERROR(VLOOKUP($H76,#REF!,11,FALSE),0)</f>
        <v>0</v>
      </c>
      <c r="AL76" s="42">
        <f>IFERROR(VLOOKUP($H76,#REF!,12,FALSE),0)</f>
        <v>0</v>
      </c>
      <c r="AM76" s="34">
        <f>IFERROR(VLOOKUP($H76,#REF!,10,FALSE),0)</f>
        <v>0</v>
      </c>
      <c r="AN76" s="34">
        <f>IFERROR(VLOOKUP($H76,#REF!,11,FALSE),0)</f>
        <v>0</v>
      </c>
      <c r="AO76" s="42">
        <f>IFERROR(VLOOKUP($H76,#REF!,12,FALSE),0)</f>
        <v>0</v>
      </c>
      <c r="AP76" s="34">
        <f>IFERROR(VLOOKUP($H76,#REF!,10,FALSE),0)</f>
        <v>0</v>
      </c>
      <c r="AQ76" s="34">
        <f>IFERROR(VLOOKUP($H76,#REF!,11,FALSE),0)</f>
        <v>0</v>
      </c>
      <c r="AR76" s="42">
        <f>IFERROR(VLOOKUP($H76,#REF!,12,FALSE),0)</f>
        <v>0</v>
      </c>
      <c r="AS76" s="34">
        <f>IFERROR(VLOOKUP($H76,#REF!,13,FALSE),0)</f>
        <v>0</v>
      </c>
      <c r="AT76" s="34">
        <f>IFERROR(VLOOKUP($H76,#REF!,14,FALSE),0)</f>
        <v>0</v>
      </c>
      <c r="AU76" s="42">
        <f>IFERROR(VLOOKUP($H76,#REF!,15,FALSE),0)</f>
        <v>0</v>
      </c>
      <c r="AV76" s="34">
        <f>IFERROR(VLOOKUP($H76,#REF!,15,FALSE),0)</f>
        <v>0</v>
      </c>
      <c r="AW76" s="34">
        <f>IFERROR(VLOOKUP($H76,#REF!,16,FALSE),0)</f>
        <v>0</v>
      </c>
      <c r="AX76" s="42">
        <f>IFERROR(VLOOKUP($H76,#REF!,17,FALSE),0)</f>
        <v>0</v>
      </c>
    </row>
    <row r="77" spans="1:50" x14ac:dyDescent="0.3">
      <c r="A77" s="33" t="str">
        <f t="shared" si="4"/>
        <v>A -1110-4-530</v>
      </c>
      <c r="B77" s="33" t="str">
        <f>+'R&amp;E EXPORT'!B76</f>
        <v>COURT-JURY EXPENSE</v>
      </c>
      <c r="C77" t="str">
        <f>IFERROR(VLOOKUP(A77,'MCSJ Export'!A:C,3,FALSE),"")</f>
        <v>Sub Account</v>
      </c>
      <c r="D77" s="37">
        <f t="shared" ca="1" si="5"/>
        <v>0</v>
      </c>
      <c r="E77" s="37">
        <f t="shared" ca="1" si="6"/>
        <v>0</v>
      </c>
      <c r="F77" s="37">
        <f t="shared" ca="1" si="7"/>
        <v>0</v>
      </c>
      <c r="G77" s="37"/>
      <c r="H77" s="33" t="str">
        <f>+'R&amp;E EXPORT'!A76</f>
        <v>A -1110-4-530</v>
      </c>
      <c r="I77" s="34">
        <f>IFERROR(VLOOKUP($H77,'Gen F Rev'!$A:$M,15,FALSE),0)</f>
        <v>0</v>
      </c>
      <c r="J77" s="34">
        <f>IFERROR(VLOOKUP($H77,'Gen F Rev'!$A:$M,16,FALSE),0)</f>
        <v>0</v>
      </c>
      <c r="K77" s="42">
        <f>IFERROR(VLOOKUP($H77,'Gen F Rev'!$A:$M,17,FALSE),0)</f>
        <v>0</v>
      </c>
      <c r="L77" s="34">
        <f>IFERROR(VLOOKUP($H77,'Gen F Exp'!$A:$E,15,FALSE),0)</f>
        <v>0</v>
      </c>
      <c r="M77" s="34">
        <f>IFERROR(VLOOKUP($H77,'Gen F Exp'!$A:$E,16,FALSE),0)</f>
        <v>0</v>
      </c>
      <c r="N77" s="42">
        <f>IFERROR(VLOOKUP($H77,'Gen F Exp'!$A:$E,17,FALSE),0)</f>
        <v>0</v>
      </c>
      <c r="O77" s="34">
        <f>IFERROR(VLOOKUP($H77,'Water F Rev'!$A:$L,15,FALSE),0)</f>
        <v>0</v>
      </c>
      <c r="P77" s="34">
        <f>IFERROR(VLOOKUP($H77,'Water F Rev'!$A:$L,16,FALSE),0)</f>
        <v>0</v>
      </c>
      <c r="Q77" s="42">
        <f>IFERROR(VLOOKUP($H77,'Water F Rev'!$A:$L,17,FALSE),0)</f>
        <v>0</v>
      </c>
      <c r="R77" s="34">
        <f>IFERROR(VLOOKUP($H77,'Water F Exp'!$A:$K,15,FALSE),0)</f>
        <v>0</v>
      </c>
      <c r="S77" s="34">
        <f>IFERROR(VLOOKUP($H77,'Water F Exp'!$A:$K,16,FALSE),0)</f>
        <v>0</v>
      </c>
      <c r="T77" s="42">
        <f>IFERROR(VLOOKUP($H77,'Water F Exp'!$A:$K,17,FALSE),0)</f>
        <v>0</v>
      </c>
      <c r="U77" s="34">
        <f ca="1">IFERROR(VLOOKUP($H77,'Sewer F Rev'!$A:$E,15,FALSE),0)</f>
        <v>0</v>
      </c>
      <c r="V77" s="34">
        <f ca="1">IFERROR(VLOOKUP($H77,'Sewer F Rev'!$A:$E,16,FALSE),0)</f>
        <v>0</v>
      </c>
      <c r="W77" s="42">
        <f ca="1">IFERROR(VLOOKUP($H77,'Sewer F Rev'!$A:$E,17,FALSE),0)</f>
        <v>0</v>
      </c>
      <c r="X77" s="34">
        <f>IFERROR(VLOOKUP($H77,'Sewer F Exp'!$A:$B,15,FALSE),0)</f>
        <v>0</v>
      </c>
      <c r="Y77" s="34">
        <f>IFERROR(VLOOKUP($H77,'Sewer F Exp'!$A:$B,16,FALSE),0)</f>
        <v>0</v>
      </c>
      <c r="Z77" s="42">
        <f>IFERROR(VLOOKUP($H77,'Sewer F Exp'!$A:$B,17,FALSE),0)</f>
        <v>0</v>
      </c>
      <c r="AA77" s="34">
        <f>IFERROR(VLOOKUP($H77,'Refuse F Rev'!$A:$E,15,FALSE),0)</f>
        <v>0</v>
      </c>
      <c r="AB77" s="34">
        <f>IFERROR(VLOOKUP($H77,'Refuse F Rev'!$A:$E,16,FALSE),0)</f>
        <v>0</v>
      </c>
      <c r="AC77" s="42">
        <f>IFERROR(VLOOKUP($H77,'Refuse F Rev'!$A:$E,17,FALSE),0)</f>
        <v>0</v>
      </c>
      <c r="AD77" s="34">
        <f>IFERROR(VLOOKUP($H77,'Refuse F Exp'!$A:$E,15,FALSE),0)</f>
        <v>0</v>
      </c>
      <c r="AE77" s="34">
        <f>IFERROR(VLOOKUP($H77,'Refuse F Exp'!$A:$E,16,FALSE),0)</f>
        <v>0</v>
      </c>
      <c r="AF77" s="42">
        <f>IFERROR(VLOOKUP($H77,'Refuse F Exp'!$A:$E,17,FALSE),0)</f>
        <v>0</v>
      </c>
      <c r="AG77" s="34">
        <f>IFERROR(VLOOKUP($H77,#REF!,10,FALSE),0)</f>
        <v>0</v>
      </c>
      <c r="AH77" s="34">
        <f>IFERROR(VLOOKUP($H77,#REF!,11,FALSE),0)</f>
        <v>0</v>
      </c>
      <c r="AI77" s="42">
        <f>IFERROR(VLOOKUP($H77,#REF!,12,FALSE),0)</f>
        <v>0</v>
      </c>
      <c r="AJ77" s="34">
        <f>IFERROR(VLOOKUP($H77,#REF!,10,FALSE),0)</f>
        <v>0</v>
      </c>
      <c r="AK77" s="34">
        <f>IFERROR(VLOOKUP($H77,#REF!,11,FALSE),0)</f>
        <v>0</v>
      </c>
      <c r="AL77" s="42">
        <f>IFERROR(VLOOKUP($H77,#REF!,12,FALSE),0)</f>
        <v>0</v>
      </c>
      <c r="AM77" s="34">
        <f>IFERROR(VLOOKUP($H77,#REF!,10,FALSE),0)</f>
        <v>0</v>
      </c>
      <c r="AN77" s="34">
        <f>IFERROR(VLOOKUP($H77,#REF!,11,FALSE),0)</f>
        <v>0</v>
      </c>
      <c r="AO77" s="42">
        <f>IFERROR(VLOOKUP($H77,#REF!,12,FALSE),0)</f>
        <v>0</v>
      </c>
      <c r="AP77" s="34">
        <f>IFERROR(VLOOKUP($H77,#REF!,10,FALSE),0)</f>
        <v>0</v>
      </c>
      <c r="AQ77" s="34">
        <f>IFERROR(VLOOKUP($H77,#REF!,11,FALSE),0)</f>
        <v>0</v>
      </c>
      <c r="AR77" s="42">
        <f>IFERROR(VLOOKUP($H77,#REF!,12,FALSE),0)</f>
        <v>0</v>
      </c>
      <c r="AS77" s="34">
        <f>IFERROR(VLOOKUP($H77,#REF!,13,FALSE),0)</f>
        <v>0</v>
      </c>
      <c r="AT77" s="34">
        <f>IFERROR(VLOOKUP($H77,#REF!,14,FALSE),0)</f>
        <v>0</v>
      </c>
      <c r="AU77" s="42">
        <f>IFERROR(VLOOKUP($H77,#REF!,15,FALSE),0)</f>
        <v>0</v>
      </c>
      <c r="AV77" s="34">
        <f>IFERROR(VLOOKUP($H77,#REF!,15,FALSE),0)</f>
        <v>0</v>
      </c>
      <c r="AW77" s="34">
        <f>IFERROR(VLOOKUP($H77,#REF!,16,FALSE),0)</f>
        <v>0</v>
      </c>
      <c r="AX77" s="42">
        <f>IFERROR(VLOOKUP($H77,#REF!,17,FALSE),0)</f>
        <v>0</v>
      </c>
    </row>
    <row r="78" spans="1:50" x14ac:dyDescent="0.3">
      <c r="A78" s="33" t="str">
        <f t="shared" si="4"/>
        <v>A -1110-4-540</v>
      </c>
      <c r="B78" s="33" t="str">
        <f>+'R&amp;E EXPORT'!B77</f>
        <v>COURT-SECURITY</v>
      </c>
      <c r="C78" t="str">
        <f>IFERROR(VLOOKUP(A78,'MCSJ Export'!A:C,3,FALSE),"")</f>
        <v>Sub Account</v>
      </c>
      <c r="D78" s="37">
        <f t="shared" ca="1" si="5"/>
        <v>0</v>
      </c>
      <c r="E78" s="37">
        <f t="shared" ca="1" si="6"/>
        <v>0</v>
      </c>
      <c r="F78" s="37">
        <f t="shared" ca="1" si="7"/>
        <v>0</v>
      </c>
      <c r="G78" s="37"/>
      <c r="H78" s="33" t="str">
        <f>+'R&amp;E EXPORT'!A77</f>
        <v>A -1110-4-540</v>
      </c>
      <c r="I78" s="34">
        <f>IFERROR(VLOOKUP($H78,'Gen F Rev'!$A:$M,15,FALSE),0)</f>
        <v>0</v>
      </c>
      <c r="J78" s="34">
        <f>IFERROR(VLOOKUP($H78,'Gen F Rev'!$A:$M,16,FALSE),0)</f>
        <v>0</v>
      </c>
      <c r="K78" s="42">
        <f>IFERROR(VLOOKUP($H78,'Gen F Rev'!$A:$M,17,FALSE),0)</f>
        <v>0</v>
      </c>
      <c r="L78" s="34">
        <f>IFERROR(VLOOKUP($H78,'Gen F Exp'!$A:$E,15,FALSE),0)</f>
        <v>0</v>
      </c>
      <c r="M78" s="34">
        <f>IFERROR(VLOOKUP($H78,'Gen F Exp'!$A:$E,16,FALSE),0)</f>
        <v>0</v>
      </c>
      <c r="N78" s="42">
        <f>IFERROR(VLOOKUP($H78,'Gen F Exp'!$A:$E,17,FALSE),0)</f>
        <v>0</v>
      </c>
      <c r="O78" s="34">
        <f>IFERROR(VLOOKUP($H78,'Water F Rev'!$A:$L,15,FALSE),0)</f>
        <v>0</v>
      </c>
      <c r="P78" s="34">
        <f>IFERROR(VLOOKUP($H78,'Water F Rev'!$A:$L,16,FALSE),0)</f>
        <v>0</v>
      </c>
      <c r="Q78" s="42">
        <f>IFERROR(VLOOKUP($H78,'Water F Rev'!$A:$L,17,FALSE),0)</f>
        <v>0</v>
      </c>
      <c r="R78" s="34">
        <f>IFERROR(VLOOKUP($H78,'Water F Exp'!$A:$K,15,FALSE),0)</f>
        <v>0</v>
      </c>
      <c r="S78" s="34">
        <f>IFERROR(VLOOKUP($H78,'Water F Exp'!$A:$K,16,FALSE),0)</f>
        <v>0</v>
      </c>
      <c r="T78" s="42">
        <f>IFERROR(VLOOKUP($H78,'Water F Exp'!$A:$K,17,FALSE),0)</f>
        <v>0</v>
      </c>
      <c r="U78" s="34">
        <f ca="1">IFERROR(VLOOKUP($H78,'Sewer F Rev'!$A:$E,15,FALSE),0)</f>
        <v>0</v>
      </c>
      <c r="V78" s="34">
        <f ca="1">IFERROR(VLOOKUP($H78,'Sewer F Rev'!$A:$E,16,FALSE),0)</f>
        <v>0</v>
      </c>
      <c r="W78" s="42">
        <f ca="1">IFERROR(VLOOKUP($H78,'Sewer F Rev'!$A:$E,17,FALSE),0)</f>
        <v>0</v>
      </c>
      <c r="X78" s="34">
        <f>IFERROR(VLOOKUP($H78,'Sewer F Exp'!$A:$B,15,FALSE),0)</f>
        <v>0</v>
      </c>
      <c r="Y78" s="34">
        <f>IFERROR(VLOOKUP($H78,'Sewer F Exp'!$A:$B,16,FALSE),0)</f>
        <v>0</v>
      </c>
      <c r="Z78" s="42">
        <f>IFERROR(VLOOKUP($H78,'Sewer F Exp'!$A:$B,17,FALSE),0)</f>
        <v>0</v>
      </c>
      <c r="AA78" s="34">
        <f>IFERROR(VLOOKUP($H78,'Refuse F Rev'!$A:$E,15,FALSE),0)</f>
        <v>0</v>
      </c>
      <c r="AB78" s="34">
        <f>IFERROR(VLOOKUP($H78,'Refuse F Rev'!$A:$E,16,FALSE),0)</f>
        <v>0</v>
      </c>
      <c r="AC78" s="42">
        <f>IFERROR(VLOOKUP($H78,'Refuse F Rev'!$A:$E,17,FALSE),0)</f>
        <v>0</v>
      </c>
      <c r="AD78" s="34">
        <f>IFERROR(VLOOKUP($H78,'Refuse F Exp'!$A:$E,15,FALSE),0)</f>
        <v>0</v>
      </c>
      <c r="AE78" s="34">
        <f>IFERROR(VLOOKUP($H78,'Refuse F Exp'!$A:$E,16,FALSE),0)</f>
        <v>0</v>
      </c>
      <c r="AF78" s="42">
        <f>IFERROR(VLOOKUP($H78,'Refuse F Exp'!$A:$E,17,FALSE),0)</f>
        <v>0</v>
      </c>
      <c r="AG78" s="34">
        <f>IFERROR(VLOOKUP($H78,#REF!,10,FALSE),0)</f>
        <v>0</v>
      </c>
      <c r="AH78" s="34">
        <f>IFERROR(VLOOKUP($H78,#REF!,11,FALSE),0)</f>
        <v>0</v>
      </c>
      <c r="AI78" s="42">
        <f>IFERROR(VLOOKUP($H78,#REF!,12,FALSE),0)</f>
        <v>0</v>
      </c>
      <c r="AJ78" s="34">
        <f>IFERROR(VLOOKUP($H78,#REF!,10,FALSE),0)</f>
        <v>0</v>
      </c>
      <c r="AK78" s="34">
        <f>IFERROR(VLOOKUP($H78,#REF!,11,FALSE),0)</f>
        <v>0</v>
      </c>
      <c r="AL78" s="42">
        <f>IFERROR(VLOOKUP($H78,#REF!,12,FALSE),0)</f>
        <v>0</v>
      </c>
      <c r="AM78" s="34">
        <f>IFERROR(VLOOKUP($H78,#REF!,10,FALSE),0)</f>
        <v>0</v>
      </c>
      <c r="AN78" s="34">
        <f>IFERROR(VLOOKUP($H78,#REF!,11,FALSE),0)</f>
        <v>0</v>
      </c>
      <c r="AO78" s="42">
        <f>IFERROR(VLOOKUP($H78,#REF!,12,FALSE),0)</f>
        <v>0</v>
      </c>
      <c r="AP78" s="34">
        <f>IFERROR(VLOOKUP($H78,#REF!,10,FALSE),0)</f>
        <v>0</v>
      </c>
      <c r="AQ78" s="34">
        <f>IFERROR(VLOOKUP($H78,#REF!,11,FALSE),0)</f>
        <v>0</v>
      </c>
      <c r="AR78" s="42">
        <f>IFERROR(VLOOKUP($H78,#REF!,12,FALSE),0)</f>
        <v>0</v>
      </c>
      <c r="AS78" s="34">
        <f>IFERROR(VLOOKUP($H78,#REF!,13,FALSE),0)</f>
        <v>0</v>
      </c>
      <c r="AT78" s="34">
        <f>IFERROR(VLOOKUP($H78,#REF!,14,FALSE),0)</f>
        <v>0</v>
      </c>
      <c r="AU78" s="42">
        <f>IFERROR(VLOOKUP($H78,#REF!,15,FALSE),0)</f>
        <v>0</v>
      </c>
      <c r="AV78" s="34">
        <f>IFERROR(VLOOKUP($H78,#REF!,15,FALSE),0)</f>
        <v>0</v>
      </c>
      <c r="AW78" s="34">
        <f>IFERROR(VLOOKUP($H78,#REF!,16,FALSE),0)</f>
        <v>0</v>
      </c>
      <c r="AX78" s="42">
        <f>IFERROR(VLOOKUP($H78,#REF!,17,FALSE),0)</f>
        <v>0</v>
      </c>
    </row>
    <row r="79" spans="1:50" x14ac:dyDescent="0.3">
      <c r="A79" s="33" t="str">
        <f t="shared" si="4"/>
        <v>A -1110-4-901</v>
      </c>
      <c r="B79" s="33" t="str">
        <f>+'R&amp;E EXPORT'!B78</f>
        <v>COURT-EYE CARE ALLOWANCE</v>
      </c>
      <c r="C79" t="str">
        <f>IFERROR(VLOOKUP(A79,'MCSJ Export'!A:C,3,FALSE),"")</f>
        <v>Sub Account</v>
      </c>
      <c r="D79" s="37">
        <f t="shared" ca="1" si="5"/>
        <v>0</v>
      </c>
      <c r="E79" s="37">
        <f t="shared" ca="1" si="6"/>
        <v>0</v>
      </c>
      <c r="F79" s="37">
        <f t="shared" ca="1" si="7"/>
        <v>0</v>
      </c>
      <c r="G79" s="37"/>
      <c r="H79" s="33" t="str">
        <f>+'R&amp;E EXPORT'!A78</f>
        <v>A -1110-4-901</v>
      </c>
      <c r="I79" s="34">
        <f>IFERROR(VLOOKUP($H79,'Gen F Rev'!$A:$M,15,FALSE),0)</f>
        <v>0</v>
      </c>
      <c r="J79" s="34">
        <f>IFERROR(VLOOKUP($H79,'Gen F Rev'!$A:$M,16,FALSE),0)</f>
        <v>0</v>
      </c>
      <c r="K79" s="42">
        <f>IFERROR(VLOOKUP($H79,'Gen F Rev'!$A:$M,17,FALSE),0)</f>
        <v>0</v>
      </c>
      <c r="L79" s="34">
        <f>IFERROR(VLOOKUP($H79,'Gen F Exp'!$A:$E,15,FALSE),0)</f>
        <v>0</v>
      </c>
      <c r="M79" s="34">
        <f>IFERROR(VLOOKUP($H79,'Gen F Exp'!$A:$E,16,FALSE),0)</f>
        <v>0</v>
      </c>
      <c r="N79" s="42">
        <f>IFERROR(VLOOKUP($H79,'Gen F Exp'!$A:$E,17,FALSE),0)</f>
        <v>0</v>
      </c>
      <c r="O79" s="34">
        <f>IFERROR(VLOOKUP($H79,'Water F Rev'!$A:$L,15,FALSE),0)</f>
        <v>0</v>
      </c>
      <c r="P79" s="34">
        <f>IFERROR(VLOOKUP($H79,'Water F Rev'!$A:$L,16,FALSE),0)</f>
        <v>0</v>
      </c>
      <c r="Q79" s="42">
        <f>IFERROR(VLOOKUP($H79,'Water F Rev'!$A:$L,17,FALSE),0)</f>
        <v>0</v>
      </c>
      <c r="R79" s="34">
        <f>IFERROR(VLOOKUP($H79,'Water F Exp'!$A:$K,15,FALSE),0)</f>
        <v>0</v>
      </c>
      <c r="S79" s="34">
        <f>IFERROR(VLOOKUP($H79,'Water F Exp'!$A:$K,16,FALSE),0)</f>
        <v>0</v>
      </c>
      <c r="T79" s="42">
        <f>IFERROR(VLOOKUP($H79,'Water F Exp'!$A:$K,17,FALSE),0)</f>
        <v>0</v>
      </c>
      <c r="U79" s="34">
        <f ca="1">IFERROR(VLOOKUP($H79,'Sewer F Rev'!$A:$E,15,FALSE),0)</f>
        <v>0</v>
      </c>
      <c r="V79" s="34">
        <f ca="1">IFERROR(VLOOKUP($H79,'Sewer F Rev'!$A:$E,16,FALSE),0)</f>
        <v>0</v>
      </c>
      <c r="W79" s="42">
        <f ca="1">IFERROR(VLOOKUP($H79,'Sewer F Rev'!$A:$E,17,FALSE),0)</f>
        <v>0</v>
      </c>
      <c r="X79" s="34">
        <f>IFERROR(VLOOKUP($H79,'Sewer F Exp'!$A:$B,15,FALSE),0)</f>
        <v>0</v>
      </c>
      <c r="Y79" s="34">
        <f>IFERROR(VLOOKUP($H79,'Sewer F Exp'!$A:$B,16,FALSE),0)</f>
        <v>0</v>
      </c>
      <c r="Z79" s="42">
        <f>IFERROR(VLOOKUP($H79,'Sewer F Exp'!$A:$B,17,FALSE),0)</f>
        <v>0</v>
      </c>
      <c r="AA79" s="34">
        <f>IFERROR(VLOOKUP($H79,'Refuse F Rev'!$A:$E,15,FALSE),0)</f>
        <v>0</v>
      </c>
      <c r="AB79" s="34">
        <f>IFERROR(VLOOKUP($H79,'Refuse F Rev'!$A:$E,16,FALSE),0)</f>
        <v>0</v>
      </c>
      <c r="AC79" s="42">
        <f>IFERROR(VLOOKUP($H79,'Refuse F Rev'!$A:$E,17,FALSE),0)</f>
        <v>0</v>
      </c>
      <c r="AD79" s="34">
        <f>IFERROR(VLOOKUP($H79,'Refuse F Exp'!$A:$E,15,FALSE),0)</f>
        <v>0</v>
      </c>
      <c r="AE79" s="34">
        <f>IFERROR(VLOOKUP($H79,'Refuse F Exp'!$A:$E,16,FALSE),0)</f>
        <v>0</v>
      </c>
      <c r="AF79" s="42">
        <f>IFERROR(VLOOKUP($H79,'Refuse F Exp'!$A:$E,17,FALSE),0)</f>
        <v>0</v>
      </c>
      <c r="AG79" s="34">
        <f>IFERROR(VLOOKUP($H79,#REF!,10,FALSE),0)</f>
        <v>0</v>
      </c>
      <c r="AH79" s="34">
        <f>IFERROR(VLOOKUP($H79,#REF!,11,FALSE),0)</f>
        <v>0</v>
      </c>
      <c r="AI79" s="42">
        <f>IFERROR(VLOOKUP($H79,#REF!,12,FALSE),0)</f>
        <v>0</v>
      </c>
      <c r="AJ79" s="34">
        <f>IFERROR(VLOOKUP($H79,#REF!,10,FALSE),0)</f>
        <v>0</v>
      </c>
      <c r="AK79" s="34">
        <f>IFERROR(VLOOKUP($H79,#REF!,11,FALSE),0)</f>
        <v>0</v>
      </c>
      <c r="AL79" s="42">
        <f>IFERROR(VLOOKUP($H79,#REF!,12,FALSE),0)</f>
        <v>0</v>
      </c>
      <c r="AM79" s="34">
        <f>IFERROR(VLOOKUP($H79,#REF!,10,FALSE),0)</f>
        <v>0</v>
      </c>
      <c r="AN79" s="34">
        <f>IFERROR(VLOOKUP($H79,#REF!,11,FALSE),0)</f>
        <v>0</v>
      </c>
      <c r="AO79" s="42">
        <f>IFERROR(VLOOKUP($H79,#REF!,12,FALSE),0)</f>
        <v>0</v>
      </c>
      <c r="AP79" s="34">
        <f>IFERROR(VLOOKUP($H79,#REF!,10,FALSE),0)</f>
        <v>0</v>
      </c>
      <c r="AQ79" s="34">
        <f>IFERROR(VLOOKUP($H79,#REF!,11,FALSE),0)</f>
        <v>0</v>
      </c>
      <c r="AR79" s="42">
        <f>IFERROR(VLOOKUP($H79,#REF!,12,FALSE),0)</f>
        <v>0</v>
      </c>
      <c r="AS79" s="34">
        <f>IFERROR(VLOOKUP($H79,#REF!,13,FALSE),0)</f>
        <v>0</v>
      </c>
      <c r="AT79" s="34">
        <f>IFERROR(VLOOKUP($H79,#REF!,14,FALSE),0)</f>
        <v>0</v>
      </c>
      <c r="AU79" s="42">
        <f>IFERROR(VLOOKUP($H79,#REF!,15,FALSE),0)</f>
        <v>0</v>
      </c>
      <c r="AV79" s="34">
        <f>IFERROR(VLOOKUP($H79,#REF!,15,FALSE),0)</f>
        <v>0</v>
      </c>
      <c r="AW79" s="34">
        <f>IFERROR(VLOOKUP($H79,#REF!,16,FALSE),0)</f>
        <v>0</v>
      </c>
      <c r="AX79" s="42">
        <f>IFERROR(VLOOKUP($H79,#REF!,17,FALSE),0)</f>
        <v>0</v>
      </c>
    </row>
    <row r="80" spans="1:50" x14ac:dyDescent="0.3">
      <c r="A80" s="33" t="str">
        <f t="shared" si="4"/>
        <v>A -1110-4-930</v>
      </c>
      <c r="B80" s="33" t="str">
        <f>+'R&amp;E EXPORT'!B79</f>
        <v>COURT-CONF/MLG/ED</v>
      </c>
      <c r="C80" t="str">
        <f>IFERROR(VLOOKUP(A80,'MCSJ Export'!A:C,3,FALSE),"")</f>
        <v>Sub Account</v>
      </c>
      <c r="D80" s="37">
        <f t="shared" ca="1" si="5"/>
        <v>0</v>
      </c>
      <c r="E80" s="37">
        <f t="shared" ca="1" si="6"/>
        <v>0</v>
      </c>
      <c r="F80" s="37">
        <f t="shared" ca="1" si="7"/>
        <v>0</v>
      </c>
      <c r="G80" s="37"/>
      <c r="H80" s="33" t="str">
        <f>+'R&amp;E EXPORT'!A79</f>
        <v>A -1110-4-930</v>
      </c>
      <c r="I80" s="34">
        <f>IFERROR(VLOOKUP($H80,'Gen F Rev'!$A:$M,15,FALSE),0)</f>
        <v>0</v>
      </c>
      <c r="J80" s="34">
        <f>IFERROR(VLOOKUP($H80,'Gen F Rev'!$A:$M,16,FALSE),0)</f>
        <v>0</v>
      </c>
      <c r="K80" s="42">
        <f>IFERROR(VLOOKUP($H80,'Gen F Rev'!$A:$M,17,FALSE),0)</f>
        <v>0</v>
      </c>
      <c r="L80" s="34">
        <f>IFERROR(VLOOKUP($H80,'Gen F Exp'!$A:$E,15,FALSE),0)</f>
        <v>0</v>
      </c>
      <c r="M80" s="34">
        <f>IFERROR(VLOOKUP($H80,'Gen F Exp'!$A:$E,16,FALSE),0)</f>
        <v>0</v>
      </c>
      <c r="N80" s="42">
        <f>IFERROR(VLOOKUP($H80,'Gen F Exp'!$A:$E,17,FALSE),0)</f>
        <v>0</v>
      </c>
      <c r="O80" s="34">
        <f>IFERROR(VLOOKUP($H80,'Water F Rev'!$A:$L,15,FALSE),0)</f>
        <v>0</v>
      </c>
      <c r="P80" s="34">
        <f>IFERROR(VLOOKUP($H80,'Water F Rev'!$A:$L,16,FALSE),0)</f>
        <v>0</v>
      </c>
      <c r="Q80" s="42">
        <f>IFERROR(VLOOKUP($H80,'Water F Rev'!$A:$L,17,FALSE),0)</f>
        <v>0</v>
      </c>
      <c r="R80" s="34">
        <f>IFERROR(VLOOKUP($H80,'Water F Exp'!$A:$K,15,FALSE),0)</f>
        <v>0</v>
      </c>
      <c r="S80" s="34">
        <f>IFERROR(VLOOKUP($H80,'Water F Exp'!$A:$K,16,FALSE),0)</f>
        <v>0</v>
      </c>
      <c r="T80" s="42">
        <f>IFERROR(VLOOKUP($H80,'Water F Exp'!$A:$K,17,FALSE),0)</f>
        <v>0</v>
      </c>
      <c r="U80" s="34">
        <f ca="1">IFERROR(VLOOKUP($H80,'Sewer F Rev'!$A:$E,15,FALSE),0)</f>
        <v>0</v>
      </c>
      <c r="V80" s="34">
        <f ca="1">IFERROR(VLOOKUP($H80,'Sewer F Rev'!$A:$E,16,FALSE),0)</f>
        <v>0</v>
      </c>
      <c r="W80" s="42">
        <f ca="1">IFERROR(VLOOKUP($H80,'Sewer F Rev'!$A:$E,17,FALSE),0)</f>
        <v>0</v>
      </c>
      <c r="X80" s="34">
        <f>IFERROR(VLOOKUP($H80,'Sewer F Exp'!$A:$B,15,FALSE),0)</f>
        <v>0</v>
      </c>
      <c r="Y80" s="34">
        <f>IFERROR(VLOOKUP($H80,'Sewer F Exp'!$A:$B,16,FALSE),0)</f>
        <v>0</v>
      </c>
      <c r="Z80" s="42">
        <f>IFERROR(VLOOKUP($H80,'Sewer F Exp'!$A:$B,17,FALSE),0)</f>
        <v>0</v>
      </c>
      <c r="AA80" s="34">
        <f>IFERROR(VLOOKUP($H80,'Refuse F Rev'!$A:$E,15,FALSE),0)</f>
        <v>0</v>
      </c>
      <c r="AB80" s="34">
        <f>IFERROR(VLOOKUP($H80,'Refuse F Rev'!$A:$E,16,FALSE),0)</f>
        <v>0</v>
      </c>
      <c r="AC80" s="42">
        <f>IFERROR(VLOOKUP($H80,'Refuse F Rev'!$A:$E,17,FALSE),0)</f>
        <v>0</v>
      </c>
      <c r="AD80" s="34">
        <f>IFERROR(VLOOKUP($H80,'Refuse F Exp'!$A:$E,15,FALSE),0)</f>
        <v>0</v>
      </c>
      <c r="AE80" s="34">
        <f>IFERROR(VLOOKUP($H80,'Refuse F Exp'!$A:$E,16,FALSE),0)</f>
        <v>0</v>
      </c>
      <c r="AF80" s="42">
        <f>IFERROR(VLOOKUP($H80,'Refuse F Exp'!$A:$E,17,FALSE),0)</f>
        <v>0</v>
      </c>
      <c r="AG80" s="34">
        <f>IFERROR(VLOOKUP($H80,#REF!,10,FALSE),0)</f>
        <v>0</v>
      </c>
      <c r="AH80" s="34">
        <f>IFERROR(VLOOKUP($H80,#REF!,11,FALSE),0)</f>
        <v>0</v>
      </c>
      <c r="AI80" s="42">
        <f>IFERROR(VLOOKUP($H80,#REF!,12,FALSE),0)</f>
        <v>0</v>
      </c>
      <c r="AJ80" s="34">
        <f>IFERROR(VLOOKUP($H80,#REF!,10,FALSE),0)</f>
        <v>0</v>
      </c>
      <c r="AK80" s="34">
        <f>IFERROR(VLOOKUP($H80,#REF!,11,FALSE),0)</f>
        <v>0</v>
      </c>
      <c r="AL80" s="42">
        <f>IFERROR(VLOOKUP($H80,#REF!,12,FALSE),0)</f>
        <v>0</v>
      </c>
      <c r="AM80" s="34">
        <f>IFERROR(VLOOKUP($H80,#REF!,10,FALSE),0)</f>
        <v>0</v>
      </c>
      <c r="AN80" s="34">
        <f>IFERROR(VLOOKUP($H80,#REF!,11,FALSE),0)</f>
        <v>0</v>
      </c>
      <c r="AO80" s="42">
        <f>IFERROR(VLOOKUP($H80,#REF!,12,FALSE),0)</f>
        <v>0</v>
      </c>
      <c r="AP80" s="34">
        <f>IFERROR(VLOOKUP($H80,#REF!,10,FALSE),0)</f>
        <v>0</v>
      </c>
      <c r="AQ80" s="34">
        <f>IFERROR(VLOOKUP($H80,#REF!,11,FALSE),0)</f>
        <v>0</v>
      </c>
      <c r="AR80" s="42">
        <f>IFERROR(VLOOKUP($H80,#REF!,12,FALSE),0)</f>
        <v>0</v>
      </c>
      <c r="AS80" s="34">
        <f>IFERROR(VLOOKUP($H80,#REF!,13,FALSE),0)</f>
        <v>0</v>
      </c>
      <c r="AT80" s="34">
        <f>IFERROR(VLOOKUP($H80,#REF!,14,FALSE),0)</f>
        <v>0</v>
      </c>
      <c r="AU80" s="42">
        <f>IFERROR(VLOOKUP($H80,#REF!,15,FALSE),0)</f>
        <v>0</v>
      </c>
      <c r="AV80" s="34">
        <f>IFERROR(VLOOKUP($H80,#REF!,15,FALSE),0)</f>
        <v>0</v>
      </c>
      <c r="AW80" s="34">
        <f>IFERROR(VLOOKUP($H80,#REF!,16,FALSE),0)</f>
        <v>0</v>
      </c>
      <c r="AX80" s="42">
        <f>IFERROR(VLOOKUP($H80,#REF!,17,FALSE),0)</f>
        <v>0</v>
      </c>
    </row>
    <row r="81" spans="1:50" x14ac:dyDescent="0.3">
      <c r="A81" s="33" t="str">
        <f t="shared" si="4"/>
        <v>A -1210-0-000</v>
      </c>
      <c r="B81" s="33" t="str">
        <f>+'R&amp;E EXPORT'!B80</f>
        <v>MAYOR:</v>
      </c>
      <c r="C81" t="str">
        <f>IFERROR(VLOOKUP(A81,'MCSJ Export'!A:C,3,FALSE),"")</f>
        <v>Control</v>
      </c>
      <c r="D81" s="37">
        <f t="shared" ca="1" si="5"/>
        <v>0</v>
      </c>
      <c r="E81" s="37">
        <f t="shared" ca="1" si="6"/>
        <v>0</v>
      </c>
      <c r="F81" s="37">
        <f t="shared" ca="1" si="7"/>
        <v>0</v>
      </c>
      <c r="G81" s="37"/>
      <c r="H81" s="33" t="str">
        <f>+'R&amp;E EXPORT'!A80</f>
        <v>A -1210-0-000</v>
      </c>
      <c r="I81" s="34">
        <f>IFERROR(VLOOKUP($H81,'Gen F Rev'!$A:$M,15,FALSE),0)</f>
        <v>0</v>
      </c>
      <c r="J81" s="34">
        <f>IFERROR(VLOOKUP($H81,'Gen F Rev'!$A:$M,16,FALSE),0)</f>
        <v>0</v>
      </c>
      <c r="K81" s="42">
        <f>IFERROR(VLOOKUP($H81,'Gen F Rev'!$A:$M,17,FALSE),0)</f>
        <v>0</v>
      </c>
      <c r="L81" s="34">
        <f>IFERROR(VLOOKUP($H81,'Gen F Exp'!$A:$E,15,FALSE),0)</f>
        <v>0</v>
      </c>
      <c r="M81" s="34">
        <f>IFERROR(VLOOKUP($H81,'Gen F Exp'!$A:$E,16,FALSE),0)</f>
        <v>0</v>
      </c>
      <c r="N81" s="42">
        <f>IFERROR(VLOOKUP($H81,'Gen F Exp'!$A:$E,17,FALSE),0)</f>
        <v>0</v>
      </c>
      <c r="O81" s="34">
        <f>IFERROR(VLOOKUP($H81,'Water F Rev'!$A:$L,15,FALSE),0)</f>
        <v>0</v>
      </c>
      <c r="P81" s="34">
        <f>IFERROR(VLOOKUP($H81,'Water F Rev'!$A:$L,16,FALSE),0)</f>
        <v>0</v>
      </c>
      <c r="Q81" s="42">
        <f>IFERROR(VLOOKUP($H81,'Water F Rev'!$A:$L,17,FALSE),0)</f>
        <v>0</v>
      </c>
      <c r="R81" s="34">
        <f>IFERROR(VLOOKUP($H81,'Water F Exp'!$A:$K,15,FALSE),0)</f>
        <v>0</v>
      </c>
      <c r="S81" s="34">
        <f>IFERROR(VLOOKUP($H81,'Water F Exp'!$A:$K,16,FALSE),0)</f>
        <v>0</v>
      </c>
      <c r="T81" s="42">
        <f>IFERROR(VLOOKUP($H81,'Water F Exp'!$A:$K,17,FALSE),0)</f>
        <v>0</v>
      </c>
      <c r="U81" s="34">
        <f ca="1">IFERROR(VLOOKUP($H81,'Sewer F Rev'!$A:$E,15,FALSE),0)</f>
        <v>0</v>
      </c>
      <c r="V81" s="34">
        <f ca="1">IFERROR(VLOOKUP($H81,'Sewer F Rev'!$A:$E,16,FALSE),0)</f>
        <v>0</v>
      </c>
      <c r="W81" s="42">
        <f ca="1">IFERROR(VLOOKUP($H81,'Sewer F Rev'!$A:$E,17,FALSE),0)</f>
        <v>0</v>
      </c>
      <c r="X81" s="34">
        <f>IFERROR(VLOOKUP($H81,'Sewer F Exp'!$A:$B,15,FALSE),0)</f>
        <v>0</v>
      </c>
      <c r="Y81" s="34">
        <f>IFERROR(VLOOKUP($H81,'Sewer F Exp'!$A:$B,16,FALSE),0)</f>
        <v>0</v>
      </c>
      <c r="Z81" s="42">
        <f>IFERROR(VLOOKUP($H81,'Sewer F Exp'!$A:$B,17,FALSE),0)</f>
        <v>0</v>
      </c>
      <c r="AA81" s="34">
        <f>IFERROR(VLOOKUP($H81,'Refuse F Rev'!$A:$E,15,FALSE),0)</f>
        <v>0</v>
      </c>
      <c r="AB81" s="34">
        <f>IFERROR(VLOOKUP($H81,'Refuse F Rev'!$A:$E,16,FALSE),0)</f>
        <v>0</v>
      </c>
      <c r="AC81" s="42">
        <f>IFERROR(VLOOKUP($H81,'Refuse F Rev'!$A:$E,17,FALSE),0)</f>
        <v>0</v>
      </c>
      <c r="AD81" s="34">
        <f>IFERROR(VLOOKUP($H81,'Refuse F Exp'!$A:$E,15,FALSE),0)</f>
        <v>0</v>
      </c>
      <c r="AE81" s="34">
        <f>IFERROR(VLOOKUP($H81,'Refuse F Exp'!$A:$E,16,FALSE),0)</f>
        <v>0</v>
      </c>
      <c r="AF81" s="42">
        <f>IFERROR(VLOOKUP($H81,'Refuse F Exp'!$A:$E,17,FALSE),0)</f>
        <v>0</v>
      </c>
      <c r="AG81" s="34">
        <f>IFERROR(VLOOKUP($H81,#REF!,10,FALSE),0)</f>
        <v>0</v>
      </c>
      <c r="AH81" s="34">
        <f>IFERROR(VLOOKUP($H81,#REF!,11,FALSE),0)</f>
        <v>0</v>
      </c>
      <c r="AI81" s="42">
        <f>IFERROR(VLOOKUP($H81,#REF!,12,FALSE),0)</f>
        <v>0</v>
      </c>
      <c r="AJ81" s="34">
        <f>IFERROR(VLOOKUP($H81,#REF!,10,FALSE),0)</f>
        <v>0</v>
      </c>
      <c r="AK81" s="34">
        <f>IFERROR(VLOOKUP($H81,#REF!,11,FALSE),0)</f>
        <v>0</v>
      </c>
      <c r="AL81" s="42">
        <f>IFERROR(VLOOKUP($H81,#REF!,12,FALSE),0)</f>
        <v>0</v>
      </c>
      <c r="AM81" s="34">
        <f>IFERROR(VLOOKUP($H81,#REF!,10,FALSE),0)</f>
        <v>0</v>
      </c>
      <c r="AN81" s="34">
        <f>IFERROR(VLOOKUP($H81,#REF!,11,FALSE),0)</f>
        <v>0</v>
      </c>
      <c r="AO81" s="42">
        <f>IFERROR(VLOOKUP($H81,#REF!,12,FALSE),0)</f>
        <v>0</v>
      </c>
      <c r="AP81" s="34">
        <f>IFERROR(VLOOKUP($H81,#REF!,10,FALSE),0)</f>
        <v>0</v>
      </c>
      <c r="AQ81" s="34">
        <f>IFERROR(VLOOKUP($H81,#REF!,11,FALSE),0)</f>
        <v>0</v>
      </c>
      <c r="AR81" s="42">
        <f>IFERROR(VLOOKUP($H81,#REF!,12,FALSE),0)</f>
        <v>0</v>
      </c>
      <c r="AS81" s="34">
        <f>IFERROR(VLOOKUP($H81,#REF!,13,FALSE),0)</f>
        <v>0</v>
      </c>
      <c r="AT81" s="34">
        <f>IFERROR(VLOOKUP($H81,#REF!,14,FALSE),0)</f>
        <v>0</v>
      </c>
      <c r="AU81" s="42">
        <f>IFERROR(VLOOKUP($H81,#REF!,15,FALSE),0)</f>
        <v>0</v>
      </c>
      <c r="AV81" s="34">
        <f>IFERROR(VLOOKUP($H81,#REF!,15,FALSE),0)</f>
        <v>0</v>
      </c>
      <c r="AW81" s="34">
        <f>IFERROR(VLOOKUP($H81,#REF!,16,FALSE),0)</f>
        <v>0</v>
      </c>
      <c r="AX81" s="42">
        <f>IFERROR(VLOOKUP($H81,#REF!,17,FALSE),0)</f>
        <v>0</v>
      </c>
    </row>
    <row r="82" spans="1:50" x14ac:dyDescent="0.3">
      <c r="A82" s="33" t="str">
        <f t="shared" si="4"/>
        <v>A -1210-1-000</v>
      </c>
      <c r="B82" s="33" t="str">
        <f>+'R&amp;E EXPORT'!B81</f>
        <v>MAYOR PERSONAL SERVICES</v>
      </c>
      <c r="C82" t="str">
        <f>IFERROR(VLOOKUP(A82,'MCSJ Export'!A:C,3,FALSE),"")</f>
        <v>Sub Account</v>
      </c>
      <c r="D82" s="37">
        <f t="shared" ca="1" si="5"/>
        <v>0</v>
      </c>
      <c r="E82" s="37">
        <f t="shared" ca="1" si="6"/>
        <v>0</v>
      </c>
      <c r="F82" s="37">
        <f t="shared" ca="1" si="7"/>
        <v>0</v>
      </c>
      <c r="G82" s="37"/>
      <c r="H82" s="33" t="str">
        <f>+'R&amp;E EXPORT'!A81</f>
        <v>A -1210-1-000</v>
      </c>
      <c r="I82" s="34">
        <f>IFERROR(VLOOKUP($H82,'Gen F Rev'!$A:$M,15,FALSE),0)</f>
        <v>0</v>
      </c>
      <c r="J82" s="34">
        <f>IFERROR(VLOOKUP($H82,'Gen F Rev'!$A:$M,16,FALSE),0)</f>
        <v>0</v>
      </c>
      <c r="K82" s="42">
        <f>IFERROR(VLOOKUP($H82,'Gen F Rev'!$A:$M,17,FALSE),0)</f>
        <v>0</v>
      </c>
      <c r="L82" s="34">
        <f>IFERROR(VLOOKUP($H82,'Gen F Exp'!$A:$E,15,FALSE),0)</f>
        <v>0</v>
      </c>
      <c r="M82" s="34">
        <f>IFERROR(VLOOKUP($H82,'Gen F Exp'!$A:$E,16,FALSE),0)</f>
        <v>0</v>
      </c>
      <c r="N82" s="42">
        <f>IFERROR(VLOOKUP($H82,'Gen F Exp'!$A:$E,17,FALSE),0)</f>
        <v>0</v>
      </c>
      <c r="O82" s="34">
        <f>IFERROR(VLOOKUP($H82,'Water F Rev'!$A:$L,15,FALSE),0)</f>
        <v>0</v>
      </c>
      <c r="P82" s="34">
        <f>IFERROR(VLOOKUP($H82,'Water F Rev'!$A:$L,16,FALSE),0)</f>
        <v>0</v>
      </c>
      <c r="Q82" s="42">
        <f>IFERROR(VLOOKUP($H82,'Water F Rev'!$A:$L,17,FALSE),0)</f>
        <v>0</v>
      </c>
      <c r="R82" s="34">
        <f>IFERROR(VLOOKUP($H82,'Water F Exp'!$A:$K,15,FALSE),0)</f>
        <v>0</v>
      </c>
      <c r="S82" s="34">
        <f>IFERROR(VLOOKUP($H82,'Water F Exp'!$A:$K,16,FALSE),0)</f>
        <v>0</v>
      </c>
      <c r="T82" s="42">
        <f>IFERROR(VLOOKUP($H82,'Water F Exp'!$A:$K,17,FALSE),0)</f>
        <v>0</v>
      </c>
      <c r="U82" s="34">
        <f ca="1">IFERROR(VLOOKUP($H82,'Sewer F Rev'!$A:$E,15,FALSE),0)</f>
        <v>0</v>
      </c>
      <c r="V82" s="34">
        <f ca="1">IFERROR(VLOOKUP($H82,'Sewer F Rev'!$A:$E,16,FALSE),0)</f>
        <v>0</v>
      </c>
      <c r="W82" s="42">
        <f ca="1">IFERROR(VLOOKUP($H82,'Sewer F Rev'!$A:$E,17,FALSE),0)</f>
        <v>0</v>
      </c>
      <c r="X82" s="34">
        <f>IFERROR(VLOOKUP($H82,'Sewer F Exp'!$A:$B,15,FALSE),0)</f>
        <v>0</v>
      </c>
      <c r="Y82" s="34">
        <f>IFERROR(VLOOKUP($H82,'Sewer F Exp'!$A:$B,16,FALSE),0)</f>
        <v>0</v>
      </c>
      <c r="Z82" s="42">
        <f>IFERROR(VLOOKUP($H82,'Sewer F Exp'!$A:$B,17,FALSE),0)</f>
        <v>0</v>
      </c>
      <c r="AA82" s="34">
        <f>IFERROR(VLOOKUP($H82,'Refuse F Rev'!$A:$E,15,FALSE),0)</f>
        <v>0</v>
      </c>
      <c r="AB82" s="34">
        <f>IFERROR(VLOOKUP($H82,'Refuse F Rev'!$A:$E,16,FALSE),0)</f>
        <v>0</v>
      </c>
      <c r="AC82" s="42">
        <f>IFERROR(VLOOKUP($H82,'Refuse F Rev'!$A:$E,17,FALSE),0)</f>
        <v>0</v>
      </c>
      <c r="AD82" s="34">
        <f>IFERROR(VLOOKUP($H82,'Refuse F Exp'!$A:$E,15,FALSE),0)</f>
        <v>0</v>
      </c>
      <c r="AE82" s="34">
        <f>IFERROR(VLOOKUP($H82,'Refuse F Exp'!$A:$E,16,FALSE),0)</f>
        <v>0</v>
      </c>
      <c r="AF82" s="42">
        <f>IFERROR(VLOOKUP($H82,'Refuse F Exp'!$A:$E,17,FALSE),0)</f>
        <v>0</v>
      </c>
      <c r="AG82" s="34">
        <f>IFERROR(VLOOKUP($H82,#REF!,10,FALSE),0)</f>
        <v>0</v>
      </c>
      <c r="AH82" s="34">
        <f>IFERROR(VLOOKUP($H82,#REF!,11,FALSE),0)</f>
        <v>0</v>
      </c>
      <c r="AI82" s="42">
        <f>IFERROR(VLOOKUP($H82,#REF!,12,FALSE),0)</f>
        <v>0</v>
      </c>
      <c r="AJ82" s="34">
        <f>IFERROR(VLOOKUP($H82,#REF!,10,FALSE),0)</f>
        <v>0</v>
      </c>
      <c r="AK82" s="34">
        <f>IFERROR(VLOOKUP($H82,#REF!,11,FALSE),0)</f>
        <v>0</v>
      </c>
      <c r="AL82" s="42">
        <f>IFERROR(VLOOKUP($H82,#REF!,12,FALSE),0)</f>
        <v>0</v>
      </c>
      <c r="AM82" s="34">
        <f>IFERROR(VLOOKUP($H82,#REF!,10,FALSE),0)</f>
        <v>0</v>
      </c>
      <c r="AN82" s="34">
        <f>IFERROR(VLOOKUP($H82,#REF!,11,FALSE),0)</f>
        <v>0</v>
      </c>
      <c r="AO82" s="42">
        <f>IFERROR(VLOOKUP($H82,#REF!,12,FALSE),0)</f>
        <v>0</v>
      </c>
      <c r="AP82" s="34">
        <f>IFERROR(VLOOKUP($H82,#REF!,10,FALSE),0)</f>
        <v>0</v>
      </c>
      <c r="AQ82" s="34">
        <f>IFERROR(VLOOKUP($H82,#REF!,11,FALSE),0)</f>
        <v>0</v>
      </c>
      <c r="AR82" s="42">
        <f>IFERROR(VLOOKUP($H82,#REF!,12,FALSE),0)</f>
        <v>0</v>
      </c>
      <c r="AS82" s="34">
        <f>IFERROR(VLOOKUP($H82,#REF!,13,FALSE),0)</f>
        <v>0</v>
      </c>
      <c r="AT82" s="34">
        <f>IFERROR(VLOOKUP($H82,#REF!,14,FALSE),0)</f>
        <v>0</v>
      </c>
      <c r="AU82" s="42">
        <f>IFERROR(VLOOKUP($H82,#REF!,15,FALSE),0)</f>
        <v>0</v>
      </c>
      <c r="AV82" s="34">
        <f>IFERROR(VLOOKUP($H82,#REF!,15,FALSE),0)</f>
        <v>0</v>
      </c>
      <c r="AW82" s="34">
        <f>IFERROR(VLOOKUP($H82,#REF!,16,FALSE),0)</f>
        <v>0</v>
      </c>
      <c r="AX82" s="42">
        <f>IFERROR(VLOOKUP($H82,#REF!,17,FALSE),0)</f>
        <v>0</v>
      </c>
    </row>
    <row r="83" spans="1:50" x14ac:dyDescent="0.3">
      <c r="A83" s="33" t="str">
        <f t="shared" si="4"/>
        <v>A -1210-2-111</v>
      </c>
      <c r="B83" s="33" t="str">
        <f>+'R&amp;E EXPORT'!B82</f>
        <v>MAYOR-EQUIP-COMPUTER/COPIER</v>
      </c>
      <c r="C83" t="str">
        <f>IFERROR(VLOOKUP(A83,'MCSJ Export'!A:C,3,FALSE),"")</f>
        <v>Sub Account</v>
      </c>
      <c r="D83" s="37">
        <f t="shared" ca="1" si="5"/>
        <v>0</v>
      </c>
      <c r="E83" s="37">
        <f t="shared" ca="1" si="6"/>
        <v>0</v>
      </c>
      <c r="F83" s="37">
        <f t="shared" ca="1" si="7"/>
        <v>0</v>
      </c>
      <c r="G83" s="37"/>
      <c r="H83" s="33" t="str">
        <f>+'R&amp;E EXPORT'!A82</f>
        <v>A -1210-2-111</v>
      </c>
      <c r="I83" s="34">
        <f>IFERROR(VLOOKUP($H83,'Gen F Rev'!$A:$M,15,FALSE),0)</f>
        <v>0</v>
      </c>
      <c r="J83" s="34">
        <f>IFERROR(VLOOKUP($H83,'Gen F Rev'!$A:$M,16,FALSE),0)</f>
        <v>0</v>
      </c>
      <c r="K83" s="42">
        <f>IFERROR(VLOOKUP($H83,'Gen F Rev'!$A:$M,17,FALSE),0)</f>
        <v>0</v>
      </c>
      <c r="L83" s="34">
        <f>IFERROR(VLOOKUP($H83,'Gen F Exp'!$A:$E,15,FALSE),0)</f>
        <v>0</v>
      </c>
      <c r="M83" s="34">
        <f>IFERROR(VLOOKUP($H83,'Gen F Exp'!$A:$E,16,FALSE),0)</f>
        <v>0</v>
      </c>
      <c r="N83" s="42">
        <f>IFERROR(VLOOKUP($H83,'Gen F Exp'!$A:$E,17,FALSE),0)</f>
        <v>0</v>
      </c>
      <c r="O83" s="34">
        <f>IFERROR(VLOOKUP($H83,'Water F Rev'!$A:$L,15,FALSE),0)</f>
        <v>0</v>
      </c>
      <c r="P83" s="34">
        <f>IFERROR(VLOOKUP($H83,'Water F Rev'!$A:$L,16,FALSE),0)</f>
        <v>0</v>
      </c>
      <c r="Q83" s="42">
        <f>IFERROR(VLOOKUP($H83,'Water F Rev'!$A:$L,17,FALSE),0)</f>
        <v>0</v>
      </c>
      <c r="R83" s="34">
        <f>IFERROR(VLOOKUP($H83,'Water F Exp'!$A:$K,15,FALSE),0)</f>
        <v>0</v>
      </c>
      <c r="S83" s="34">
        <f>IFERROR(VLOOKUP($H83,'Water F Exp'!$A:$K,16,FALSE),0)</f>
        <v>0</v>
      </c>
      <c r="T83" s="42">
        <f>IFERROR(VLOOKUP($H83,'Water F Exp'!$A:$K,17,FALSE),0)</f>
        <v>0</v>
      </c>
      <c r="U83" s="34">
        <f ca="1">IFERROR(VLOOKUP($H83,'Sewer F Rev'!$A:$E,15,FALSE),0)</f>
        <v>0</v>
      </c>
      <c r="V83" s="34">
        <f ca="1">IFERROR(VLOOKUP($H83,'Sewer F Rev'!$A:$E,16,FALSE),0)</f>
        <v>0</v>
      </c>
      <c r="W83" s="42">
        <f ca="1">IFERROR(VLOOKUP($H83,'Sewer F Rev'!$A:$E,17,FALSE),0)</f>
        <v>0</v>
      </c>
      <c r="X83" s="34">
        <f>IFERROR(VLOOKUP($H83,'Sewer F Exp'!$A:$B,15,FALSE),0)</f>
        <v>0</v>
      </c>
      <c r="Y83" s="34">
        <f>IFERROR(VLOOKUP($H83,'Sewer F Exp'!$A:$B,16,FALSE),0)</f>
        <v>0</v>
      </c>
      <c r="Z83" s="42">
        <f>IFERROR(VLOOKUP($H83,'Sewer F Exp'!$A:$B,17,FALSE),0)</f>
        <v>0</v>
      </c>
      <c r="AA83" s="34">
        <f>IFERROR(VLOOKUP($H83,'Refuse F Rev'!$A:$E,15,FALSE),0)</f>
        <v>0</v>
      </c>
      <c r="AB83" s="34">
        <f>IFERROR(VLOOKUP($H83,'Refuse F Rev'!$A:$E,16,FALSE),0)</f>
        <v>0</v>
      </c>
      <c r="AC83" s="42">
        <f>IFERROR(VLOOKUP($H83,'Refuse F Rev'!$A:$E,17,FALSE),0)</f>
        <v>0</v>
      </c>
      <c r="AD83" s="34">
        <f>IFERROR(VLOOKUP($H83,'Refuse F Exp'!$A:$E,15,FALSE),0)</f>
        <v>0</v>
      </c>
      <c r="AE83" s="34">
        <f>IFERROR(VLOOKUP($H83,'Refuse F Exp'!$A:$E,16,FALSE),0)</f>
        <v>0</v>
      </c>
      <c r="AF83" s="42">
        <f>IFERROR(VLOOKUP($H83,'Refuse F Exp'!$A:$E,17,FALSE),0)</f>
        <v>0</v>
      </c>
      <c r="AG83" s="34">
        <f>IFERROR(VLOOKUP($H83,#REF!,10,FALSE),0)</f>
        <v>0</v>
      </c>
      <c r="AH83" s="34">
        <f>IFERROR(VLOOKUP($H83,#REF!,11,FALSE),0)</f>
        <v>0</v>
      </c>
      <c r="AI83" s="42">
        <f>IFERROR(VLOOKUP($H83,#REF!,12,FALSE),0)</f>
        <v>0</v>
      </c>
      <c r="AJ83" s="34">
        <f>IFERROR(VLOOKUP($H83,#REF!,10,FALSE),0)</f>
        <v>0</v>
      </c>
      <c r="AK83" s="34">
        <f>IFERROR(VLOOKUP($H83,#REF!,11,FALSE),0)</f>
        <v>0</v>
      </c>
      <c r="AL83" s="42">
        <f>IFERROR(VLOOKUP($H83,#REF!,12,FALSE),0)</f>
        <v>0</v>
      </c>
      <c r="AM83" s="34">
        <f>IFERROR(VLOOKUP($H83,#REF!,10,FALSE),0)</f>
        <v>0</v>
      </c>
      <c r="AN83" s="34">
        <f>IFERROR(VLOOKUP($H83,#REF!,11,FALSE),0)</f>
        <v>0</v>
      </c>
      <c r="AO83" s="42">
        <f>IFERROR(VLOOKUP($H83,#REF!,12,FALSE),0)</f>
        <v>0</v>
      </c>
      <c r="AP83" s="34">
        <f>IFERROR(VLOOKUP($H83,#REF!,10,FALSE),0)</f>
        <v>0</v>
      </c>
      <c r="AQ83" s="34">
        <f>IFERROR(VLOOKUP($H83,#REF!,11,FALSE),0)</f>
        <v>0</v>
      </c>
      <c r="AR83" s="42">
        <f>IFERROR(VLOOKUP($H83,#REF!,12,FALSE),0)</f>
        <v>0</v>
      </c>
      <c r="AS83" s="34">
        <f>IFERROR(VLOOKUP($H83,#REF!,13,FALSE),0)</f>
        <v>0</v>
      </c>
      <c r="AT83" s="34">
        <f>IFERROR(VLOOKUP($H83,#REF!,14,FALSE),0)</f>
        <v>0</v>
      </c>
      <c r="AU83" s="42">
        <f>IFERROR(VLOOKUP($H83,#REF!,15,FALSE),0)</f>
        <v>0</v>
      </c>
      <c r="AV83" s="34">
        <f>IFERROR(VLOOKUP($H83,#REF!,15,FALSE),0)</f>
        <v>0</v>
      </c>
      <c r="AW83" s="34">
        <f>IFERROR(VLOOKUP($H83,#REF!,16,FALSE),0)</f>
        <v>0</v>
      </c>
      <c r="AX83" s="42">
        <f>IFERROR(VLOOKUP($H83,#REF!,17,FALSE),0)</f>
        <v>0</v>
      </c>
    </row>
    <row r="84" spans="1:50" x14ac:dyDescent="0.3">
      <c r="A84" s="33" t="str">
        <f t="shared" si="4"/>
        <v>A -1210-4-065</v>
      </c>
      <c r="B84" s="33" t="str">
        <f>+'R&amp;E EXPORT'!B83</f>
        <v>MAYOR-MISC EXPENSE</v>
      </c>
      <c r="C84" t="str">
        <f>IFERROR(VLOOKUP(A84,'MCSJ Export'!A:C,3,FALSE),"")</f>
        <v>Sub Account</v>
      </c>
      <c r="D84" s="37">
        <f t="shared" ca="1" si="5"/>
        <v>0</v>
      </c>
      <c r="E84" s="37">
        <f t="shared" ca="1" si="6"/>
        <v>0</v>
      </c>
      <c r="F84" s="37">
        <f t="shared" ca="1" si="7"/>
        <v>0</v>
      </c>
      <c r="G84" s="37"/>
      <c r="H84" s="33" t="str">
        <f>+'R&amp;E EXPORT'!A83</f>
        <v>A -1210-4-065</v>
      </c>
      <c r="I84" s="34">
        <f>IFERROR(VLOOKUP($H84,'Gen F Rev'!$A:$M,15,FALSE),0)</f>
        <v>0</v>
      </c>
      <c r="J84" s="34">
        <f>IFERROR(VLOOKUP($H84,'Gen F Rev'!$A:$M,16,FALSE),0)</f>
        <v>0</v>
      </c>
      <c r="K84" s="42">
        <f>IFERROR(VLOOKUP($H84,'Gen F Rev'!$A:$M,17,FALSE),0)</f>
        <v>0</v>
      </c>
      <c r="L84" s="34">
        <f>IFERROR(VLOOKUP($H84,'Gen F Exp'!$A:$E,15,FALSE),0)</f>
        <v>0</v>
      </c>
      <c r="M84" s="34">
        <f>IFERROR(VLOOKUP($H84,'Gen F Exp'!$A:$E,16,FALSE),0)</f>
        <v>0</v>
      </c>
      <c r="N84" s="42">
        <f>IFERROR(VLOOKUP($H84,'Gen F Exp'!$A:$E,17,FALSE),0)</f>
        <v>0</v>
      </c>
      <c r="O84" s="34">
        <f>IFERROR(VLOOKUP($H84,'Water F Rev'!$A:$L,15,FALSE),0)</f>
        <v>0</v>
      </c>
      <c r="P84" s="34">
        <f>IFERROR(VLOOKUP($H84,'Water F Rev'!$A:$L,16,FALSE),0)</f>
        <v>0</v>
      </c>
      <c r="Q84" s="42">
        <f>IFERROR(VLOOKUP($H84,'Water F Rev'!$A:$L,17,FALSE),0)</f>
        <v>0</v>
      </c>
      <c r="R84" s="34">
        <f>IFERROR(VLOOKUP($H84,'Water F Exp'!$A:$K,15,FALSE),0)</f>
        <v>0</v>
      </c>
      <c r="S84" s="34">
        <f>IFERROR(VLOOKUP($H84,'Water F Exp'!$A:$K,16,FALSE),0)</f>
        <v>0</v>
      </c>
      <c r="T84" s="42">
        <f>IFERROR(VLOOKUP($H84,'Water F Exp'!$A:$K,17,FALSE),0)</f>
        <v>0</v>
      </c>
      <c r="U84" s="34">
        <f ca="1">IFERROR(VLOOKUP($H84,'Sewer F Rev'!$A:$E,15,FALSE),0)</f>
        <v>0</v>
      </c>
      <c r="V84" s="34">
        <f ca="1">IFERROR(VLOOKUP($H84,'Sewer F Rev'!$A:$E,16,FALSE),0)</f>
        <v>0</v>
      </c>
      <c r="W84" s="42">
        <f ca="1">IFERROR(VLOOKUP($H84,'Sewer F Rev'!$A:$E,17,FALSE),0)</f>
        <v>0</v>
      </c>
      <c r="X84" s="34">
        <f>IFERROR(VLOOKUP($H84,'Sewer F Exp'!$A:$B,15,FALSE),0)</f>
        <v>0</v>
      </c>
      <c r="Y84" s="34">
        <f>IFERROR(VLOOKUP($H84,'Sewer F Exp'!$A:$B,16,FALSE),0)</f>
        <v>0</v>
      </c>
      <c r="Z84" s="42">
        <f>IFERROR(VLOOKUP($H84,'Sewer F Exp'!$A:$B,17,FALSE),0)</f>
        <v>0</v>
      </c>
      <c r="AA84" s="34">
        <f>IFERROR(VLOOKUP($H84,'Refuse F Rev'!$A:$E,15,FALSE),0)</f>
        <v>0</v>
      </c>
      <c r="AB84" s="34">
        <f>IFERROR(VLOOKUP($H84,'Refuse F Rev'!$A:$E,16,FALSE),0)</f>
        <v>0</v>
      </c>
      <c r="AC84" s="42">
        <f>IFERROR(VLOOKUP($H84,'Refuse F Rev'!$A:$E,17,FALSE),0)</f>
        <v>0</v>
      </c>
      <c r="AD84" s="34">
        <f>IFERROR(VLOOKUP($H84,'Refuse F Exp'!$A:$E,15,FALSE),0)</f>
        <v>0</v>
      </c>
      <c r="AE84" s="34">
        <f>IFERROR(VLOOKUP($H84,'Refuse F Exp'!$A:$E,16,FALSE),0)</f>
        <v>0</v>
      </c>
      <c r="AF84" s="42">
        <f>IFERROR(VLOOKUP($H84,'Refuse F Exp'!$A:$E,17,FALSE),0)</f>
        <v>0</v>
      </c>
      <c r="AG84" s="34">
        <f>IFERROR(VLOOKUP($H84,#REF!,10,FALSE),0)</f>
        <v>0</v>
      </c>
      <c r="AH84" s="34">
        <f>IFERROR(VLOOKUP($H84,#REF!,11,FALSE),0)</f>
        <v>0</v>
      </c>
      <c r="AI84" s="42">
        <f>IFERROR(VLOOKUP($H84,#REF!,12,FALSE),0)</f>
        <v>0</v>
      </c>
      <c r="AJ84" s="34">
        <f>IFERROR(VLOOKUP($H84,#REF!,10,FALSE),0)</f>
        <v>0</v>
      </c>
      <c r="AK84" s="34">
        <f>IFERROR(VLOOKUP($H84,#REF!,11,FALSE),0)</f>
        <v>0</v>
      </c>
      <c r="AL84" s="42">
        <f>IFERROR(VLOOKUP($H84,#REF!,12,FALSE),0)</f>
        <v>0</v>
      </c>
      <c r="AM84" s="34">
        <f>IFERROR(VLOOKUP($H84,#REF!,10,FALSE),0)</f>
        <v>0</v>
      </c>
      <c r="AN84" s="34">
        <f>IFERROR(VLOOKUP($H84,#REF!,11,FALSE),0)</f>
        <v>0</v>
      </c>
      <c r="AO84" s="42">
        <f>IFERROR(VLOOKUP($H84,#REF!,12,FALSE),0)</f>
        <v>0</v>
      </c>
      <c r="AP84" s="34">
        <f>IFERROR(VLOOKUP($H84,#REF!,10,FALSE),0)</f>
        <v>0</v>
      </c>
      <c r="AQ84" s="34">
        <f>IFERROR(VLOOKUP($H84,#REF!,11,FALSE),0)</f>
        <v>0</v>
      </c>
      <c r="AR84" s="42">
        <f>IFERROR(VLOOKUP($H84,#REF!,12,FALSE),0)</f>
        <v>0</v>
      </c>
      <c r="AS84" s="34">
        <f>IFERROR(VLOOKUP($H84,#REF!,13,FALSE),0)</f>
        <v>0</v>
      </c>
      <c r="AT84" s="34">
        <f>IFERROR(VLOOKUP($H84,#REF!,14,FALSE),0)</f>
        <v>0</v>
      </c>
      <c r="AU84" s="42">
        <f>IFERROR(VLOOKUP($H84,#REF!,15,FALSE),0)</f>
        <v>0</v>
      </c>
      <c r="AV84" s="34">
        <f>IFERROR(VLOOKUP($H84,#REF!,15,FALSE),0)</f>
        <v>0</v>
      </c>
      <c r="AW84" s="34">
        <f>IFERROR(VLOOKUP($H84,#REF!,16,FALSE),0)</f>
        <v>0</v>
      </c>
      <c r="AX84" s="42">
        <f>IFERROR(VLOOKUP($H84,#REF!,17,FALSE),0)</f>
        <v>0</v>
      </c>
    </row>
    <row r="85" spans="1:50" x14ac:dyDescent="0.3">
      <c r="A85" s="33" t="str">
        <f t="shared" si="4"/>
        <v>A -1210-4-101</v>
      </c>
      <c r="B85" s="33" t="str">
        <f>+'R&amp;E EXPORT'!B84</f>
        <v>MAYOR-MISC OFFICE SUPPLY</v>
      </c>
      <c r="C85" t="str">
        <f>IFERROR(VLOOKUP(A85,'MCSJ Export'!A:C,3,FALSE),"")</f>
        <v>Sub Account</v>
      </c>
      <c r="D85" s="37">
        <f t="shared" ca="1" si="5"/>
        <v>0</v>
      </c>
      <c r="E85" s="37">
        <f t="shared" ca="1" si="6"/>
        <v>0</v>
      </c>
      <c r="F85" s="37">
        <f t="shared" ca="1" si="7"/>
        <v>0</v>
      </c>
      <c r="G85" s="37"/>
      <c r="H85" s="33" t="str">
        <f>+'R&amp;E EXPORT'!A84</f>
        <v>A -1210-4-101</v>
      </c>
      <c r="I85" s="34">
        <f>IFERROR(VLOOKUP($H85,'Gen F Rev'!$A:$M,15,FALSE),0)</f>
        <v>0</v>
      </c>
      <c r="J85" s="34">
        <f>IFERROR(VLOOKUP($H85,'Gen F Rev'!$A:$M,16,FALSE),0)</f>
        <v>0</v>
      </c>
      <c r="K85" s="42">
        <f>IFERROR(VLOOKUP($H85,'Gen F Rev'!$A:$M,17,FALSE),0)</f>
        <v>0</v>
      </c>
      <c r="L85" s="34">
        <f>IFERROR(VLOOKUP($H85,'Gen F Exp'!$A:$E,15,FALSE),0)</f>
        <v>0</v>
      </c>
      <c r="M85" s="34">
        <f>IFERROR(VLOOKUP($H85,'Gen F Exp'!$A:$E,16,FALSE),0)</f>
        <v>0</v>
      </c>
      <c r="N85" s="42">
        <f>IFERROR(VLOOKUP($H85,'Gen F Exp'!$A:$E,17,FALSE),0)</f>
        <v>0</v>
      </c>
      <c r="O85" s="34">
        <f>IFERROR(VLOOKUP($H85,'Water F Rev'!$A:$L,15,FALSE),0)</f>
        <v>0</v>
      </c>
      <c r="P85" s="34">
        <f>IFERROR(VLOOKUP($H85,'Water F Rev'!$A:$L,16,FALSE),0)</f>
        <v>0</v>
      </c>
      <c r="Q85" s="42">
        <f>IFERROR(VLOOKUP($H85,'Water F Rev'!$A:$L,17,FALSE),0)</f>
        <v>0</v>
      </c>
      <c r="R85" s="34">
        <f>IFERROR(VLOOKUP($H85,'Water F Exp'!$A:$K,15,FALSE),0)</f>
        <v>0</v>
      </c>
      <c r="S85" s="34">
        <f>IFERROR(VLOOKUP($H85,'Water F Exp'!$A:$K,16,FALSE),0)</f>
        <v>0</v>
      </c>
      <c r="T85" s="42">
        <f>IFERROR(VLOOKUP($H85,'Water F Exp'!$A:$K,17,FALSE),0)</f>
        <v>0</v>
      </c>
      <c r="U85" s="34">
        <f ca="1">IFERROR(VLOOKUP($H85,'Sewer F Rev'!$A:$E,15,FALSE),0)</f>
        <v>0</v>
      </c>
      <c r="V85" s="34">
        <f ca="1">IFERROR(VLOOKUP($H85,'Sewer F Rev'!$A:$E,16,FALSE),0)</f>
        <v>0</v>
      </c>
      <c r="W85" s="42">
        <f ca="1">IFERROR(VLOOKUP($H85,'Sewer F Rev'!$A:$E,17,FALSE),0)</f>
        <v>0</v>
      </c>
      <c r="X85" s="34">
        <f>IFERROR(VLOOKUP($H85,'Sewer F Exp'!$A:$B,15,FALSE),0)</f>
        <v>0</v>
      </c>
      <c r="Y85" s="34">
        <f>IFERROR(VLOOKUP($H85,'Sewer F Exp'!$A:$B,16,FALSE),0)</f>
        <v>0</v>
      </c>
      <c r="Z85" s="42">
        <f>IFERROR(VLOOKUP($H85,'Sewer F Exp'!$A:$B,17,FALSE),0)</f>
        <v>0</v>
      </c>
      <c r="AA85" s="34">
        <f>IFERROR(VLOOKUP($H85,'Refuse F Rev'!$A:$E,15,FALSE),0)</f>
        <v>0</v>
      </c>
      <c r="AB85" s="34">
        <f>IFERROR(VLOOKUP($H85,'Refuse F Rev'!$A:$E,16,FALSE),0)</f>
        <v>0</v>
      </c>
      <c r="AC85" s="42">
        <f>IFERROR(VLOOKUP($H85,'Refuse F Rev'!$A:$E,17,FALSE),0)</f>
        <v>0</v>
      </c>
      <c r="AD85" s="34">
        <f>IFERROR(VLOOKUP($H85,'Refuse F Exp'!$A:$E,15,FALSE),0)</f>
        <v>0</v>
      </c>
      <c r="AE85" s="34">
        <f>IFERROR(VLOOKUP($H85,'Refuse F Exp'!$A:$E,16,FALSE),0)</f>
        <v>0</v>
      </c>
      <c r="AF85" s="42">
        <f>IFERROR(VLOOKUP($H85,'Refuse F Exp'!$A:$E,17,FALSE),0)</f>
        <v>0</v>
      </c>
      <c r="AG85" s="34">
        <f>IFERROR(VLOOKUP($H85,#REF!,10,FALSE),0)</f>
        <v>0</v>
      </c>
      <c r="AH85" s="34">
        <f>IFERROR(VLOOKUP($H85,#REF!,11,FALSE),0)</f>
        <v>0</v>
      </c>
      <c r="AI85" s="42">
        <f>IFERROR(VLOOKUP($H85,#REF!,12,FALSE),0)</f>
        <v>0</v>
      </c>
      <c r="AJ85" s="34">
        <f>IFERROR(VLOOKUP($H85,#REF!,10,FALSE),0)</f>
        <v>0</v>
      </c>
      <c r="AK85" s="34">
        <f>IFERROR(VLOOKUP($H85,#REF!,11,FALSE),0)</f>
        <v>0</v>
      </c>
      <c r="AL85" s="42">
        <f>IFERROR(VLOOKUP($H85,#REF!,12,FALSE),0)</f>
        <v>0</v>
      </c>
      <c r="AM85" s="34">
        <f>IFERROR(VLOOKUP($H85,#REF!,10,FALSE),0)</f>
        <v>0</v>
      </c>
      <c r="AN85" s="34">
        <f>IFERROR(VLOOKUP($H85,#REF!,11,FALSE),0)</f>
        <v>0</v>
      </c>
      <c r="AO85" s="42">
        <f>IFERROR(VLOOKUP($H85,#REF!,12,FALSE),0)</f>
        <v>0</v>
      </c>
      <c r="AP85" s="34">
        <f>IFERROR(VLOOKUP($H85,#REF!,10,FALSE),0)</f>
        <v>0</v>
      </c>
      <c r="AQ85" s="34">
        <f>IFERROR(VLOOKUP($H85,#REF!,11,FALSE),0)</f>
        <v>0</v>
      </c>
      <c r="AR85" s="42">
        <f>IFERROR(VLOOKUP($H85,#REF!,12,FALSE),0)</f>
        <v>0</v>
      </c>
      <c r="AS85" s="34">
        <f>IFERROR(VLOOKUP($H85,#REF!,13,FALSE),0)</f>
        <v>0</v>
      </c>
      <c r="AT85" s="34">
        <f>IFERROR(VLOOKUP($H85,#REF!,14,FALSE),0)</f>
        <v>0</v>
      </c>
      <c r="AU85" s="42">
        <f>IFERROR(VLOOKUP($H85,#REF!,15,FALSE),0)</f>
        <v>0</v>
      </c>
      <c r="AV85" s="34">
        <f>IFERROR(VLOOKUP($H85,#REF!,15,FALSE),0)</f>
        <v>0</v>
      </c>
      <c r="AW85" s="34">
        <f>IFERROR(VLOOKUP($H85,#REF!,16,FALSE),0)</f>
        <v>0</v>
      </c>
      <c r="AX85" s="42">
        <f>IFERROR(VLOOKUP($H85,#REF!,17,FALSE),0)</f>
        <v>0</v>
      </c>
    </row>
    <row r="86" spans="1:50" x14ac:dyDescent="0.3">
      <c r="A86" s="33" t="str">
        <f t="shared" si="4"/>
        <v>A -1210-4-150</v>
      </c>
      <c r="B86" s="33" t="str">
        <f>+'R&amp;E EXPORT'!B85</f>
        <v>MAYOR-COPIER MAINT/AGREEMENT</v>
      </c>
      <c r="C86" t="str">
        <f>IFERROR(VLOOKUP(A86,'MCSJ Export'!A:C,3,FALSE),"")</f>
        <v>Sub Account</v>
      </c>
      <c r="D86" s="37">
        <f t="shared" ca="1" si="5"/>
        <v>0</v>
      </c>
      <c r="E86" s="37">
        <f t="shared" ca="1" si="6"/>
        <v>0</v>
      </c>
      <c r="F86" s="37">
        <f t="shared" ca="1" si="7"/>
        <v>0</v>
      </c>
      <c r="G86" s="37"/>
      <c r="H86" s="33" t="str">
        <f>+'R&amp;E EXPORT'!A85</f>
        <v>A -1210-4-150</v>
      </c>
      <c r="I86" s="34">
        <f>IFERROR(VLOOKUP($H86,'Gen F Rev'!$A:$M,15,FALSE),0)</f>
        <v>0</v>
      </c>
      <c r="J86" s="34">
        <f>IFERROR(VLOOKUP($H86,'Gen F Rev'!$A:$M,16,FALSE),0)</f>
        <v>0</v>
      </c>
      <c r="K86" s="42">
        <f>IFERROR(VLOOKUP($H86,'Gen F Rev'!$A:$M,17,FALSE),0)</f>
        <v>0</v>
      </c>
      <c r="L86" s="34">
        <f>IFERROR(VLOOKUP($H86,'Gen F Exp'!$A:$E,15,FALSE),0)</f>
        <v>0</v>
      </c>
      <c r="M86" s="34">
        <f>IFERROR(VLOOKUP($H86,'Gen F Exp'!$A:$E,16,FALSE),0)</f>
        <v>0</v>
      </c>
      <c r="N86" s="42">
        <f>IFERROR(VLOOKUP($H86,'Gen F Exp'!$A:$E,17,FALSE),0)</f>
        <v>0</v>
      </c>
      <c r="O86" s="34">
        <f>IFERROR(VLOOKUP($H86,'Water F Rev'!$A:$L,15,FALSE),0)</f>
        <v>0</v>
      </c>
      <c r="P86" s="34">
        <f>IFERROR(VLOOKUP($H86,'Water F Rev'!$A:$L,16,FALSE),0)</f>
        <v>0</v>
      </c>
      <c r="Q86" s="42">
        <f>IFERROR(VLOOKUP($H86,'Water F Rev'!$A:$L,17,FALSE),0)</f>
        <v>0</v>
      </c>
      <c r="R86" s="34">
        <f>IFERROR(VLOOKUP($H86,'Water F Exp'!$A:$K,15,FALSE),0)</f>
        <v>0</v>
      </c>
      <c r="S86" s="34">
        <f>IFERROR(VLOOKUP($H86,'Water F Exp'!$A:$K,16,FALSE),0)</f>
        <v>0</v>
      </c>
      <c r="T86" s="42">
        <f>IFERROR(VLOOKUP($H86,'Water F Exp'!$A:$K,17,FALSE),0)</f>
        <v>0</v>
      </c>
      <c r="U86" s="34">
        <f ca="1">IFERROR(VLOOKUP($H86,'Sewer F Rev'!$A:$E,15,FALSE),0)</f>
        <v>0</v>
      </c>
      <c r="V86" s="34">
        <f ca="1">IFERROR(VLOOKUP($H86,'Sewer F Rev'!$A:$E,16,FALSE),0)</f>
        <v>0</v>
      </c>
      <c r="W86" s="42">
        <f ca="1">IFERROR(VLOOKUP($H86,'Sewer F Rev'!$A:$E,17,FALSE),0)</f>
        <v>0</v>
      </c>
      <c r="X86" s="34">
        <f>IFERROR(VLOOKUP($H86,'Sewer F Exp'!$A:$B,15,FALSE),0)</f>
        <v>0</v>
      </c>
      <c r="Y86" s="34">
        <f>IFERROR(VLOOKUP($H86,'Sewer F Exp'!$A:$B,16,FALSE),0)</f>
        <v>0</v>
      </c>
      <c r="Z86" s="42">
        <f>IFERROR(VLOOKUP($H86,'Sewer F Exp'!$A:$B,17,FALSE),0)</f>
        <v>0</v>
      </c>
      <c r="AA86" s="34">
        <f>IFERROR(VLOOKUP($H86,'Refuse F Rev'!$A:$E,15,FALSE),0)</f>
        <v>0</v>
      </c>
      <c r="AB86" s="34">
        <f>IFERROR(VLOOKUP($H86,'Refuse F Rev'!$A:$E,16,FALSE),0)</f>
        <v>0</v>
      </c>
      <c r="AC86" s="42">
        <f>IFERROR(VLOOKUP($H86,'Refuse F Rev'!$A:$E,17,FALSE),0)</f>
        <v>0</v>
      </c>
      <c r="AD86" s="34">
        <f>IFERROR(VLOOKUP($H86,'Refuse F Exp'!$A:$E,15,FALSE),0)</f>
        <v>0</v>
      </c>
      <c r="AE86" s="34">
        <f>IFERROR(VLOOKUP($H86,'Refuse F Exp'!$A:$E,16,FALSE),0)</f>
        <v>0</v>
      </c>
      <c r="AF86" s="42">
        <f>IFERROR(VLOOKUP($H86,'Refuse F Exp'!$A:$E,17,FALSE),0)</f>
        <v>0</v>
      </c>
      <c r="AG86" s="34">
        <f>IFERROR(VLOOKUP($H86,#REF!,10,FALSE),0)</f>
        <v>0</v>
      </c>
      <c r="AH86" s="34">
        <f>IFERROR(VLOOKUP($H86,#REF!,11,FALSE),0)</f>
        <v>0</v>
      </c>
      <c r="AI86" s="42">
        <f>IFERROR(VLOOKUP($H86,#REF!,12,FALSE),0)</f>
        <v>0</v>
      </c>
      <c r="AJ86" s="34">
        <f>IFERROR(VLOOKUP($H86,#REF!,10,FALSE),0)</f>
        <v>0</v>
      </c>
      <c r="AK86" s="34">
        <f>IFERROR(VLOOKUP($H86,#REF!,11,FALSE),0)</f>
        <v>0</v>
      </c>
      <c r="AL86" s="42">
        <f>IFERROR(VLOOKUP($H86,#REF!,12,FALSE),0)</f>
        <v>0</v>
      </c>
      <c r="AM86" s="34">
        <f>IFERROR(VLOOKUP($H86,#REF!,10,FALSE),0)</f>
        <v>0</v>
      </c>
      <c r="AN86" s="34">
        <f>IFERROR(VLOOKUP($H86,#REF!,11,FALSE),0)</f>
        <v>0</v>
      </c>
      <c r="AO86" s="42">
        <f>IFERROR(VLOOKUP($H86,#REF!,12,FALSE),0)</f>
        <v>0</v>
      </c>
      <c r="AP86" s="34">
        <f>IFERROR(VLOOKUP($H86,#REF!,10,FALSE),0)</f>
        <v>0</v>
      </c>
      <c r="AQ86" s="34">
        <f>IFERROR(VLOOKUP($H86,#REF!,11,FALSE),0)</f>
        <v>0</v>
      </c>
      <c r="AR86" s="42">
        <f>IFERROR(VLOOKUP($H86,#REF!,12,FALSE),0)</f>
        <v>0</v>
      </c>
      <c r="AS86" s="34">
        <f>IFERROR(VLOOKUP($H86,#REF!,13,FALSE),0)</f>
        <v>0</v>
      </c>
      <c r="AT86" s="34">
        <f>IFERROR(VLOOKUP($H86,#REF!,14,FALSE),0)</f>
        <v>0</v>
      </c>
      <c r="AU86" s="42">
        <f>IFERROR(VLOOKUP($H86,#REF!,15,FALSE),0)</f>
        <v>0</v>
      </c>
      <c r="AV86" s="34">
        <f>IFERROR(VLOOKUP($H86,#REF!,15,FALSE),0)</f>
        <v>0</v>
      </c>
      <c r="AW86" s="34">
        <f>IFERROR(VLOOKUP($H86,#REF!,16,FALSE),0)</f>
        <v>0</v>
      </c>
      <c r="AX86" s="42">
        <f>IFERROR(VLOOKUP($H86,#REF!,17,FALSE),0)</f>
        <v>0</v>
      </c>
    </row>
    <row r="87" spans="1:50" x14ac:dyDescent="0.3">
      <c r="A87" s="33" t="str">
        <f t="shared" si="4"/>
        <v>A -1210-4-340</v>
      </c>
      <c r="B87" s="33" t="str">
        <f>+'R&amp;E EXPORT'!B86</f>
        <v>MAYOR-TELEPHONE/CELLULAR (VERIZON)</v>
      </c>
      <c r="C87" t="str">
        <f>IFERROR(VLOOKUP(A87,'MCSJ Export'!A:C,3,FALSE),"")</f>
        <v/>
      </c>
      <c r="D87" s="37">
        <f t="shared" ca="1" si="5"/>
        <v>0</v>
      </c>
      <c r="E87" s="37">
        <f t="shared" ca="1" si="6"/>
        <v>0</v>
      </c>
      <c r="F87" s="37">
        <f t="shared" ca="1" si="7"/>
        <v>0</v>
      </c>
      <c r="G87" s="37"/>
      <c r="H87" s="33" t="str">
        <f>+'R&amp;E EXPORT'!A86</f>
        <v>A -1210-4-340</v>
      </c>
      <c r="I87" s="34">
        <f>IFERROR(VLOOKUP($H87,'Gen F Rev'!$A:$M,15,FALSE),0)</f>
        <v>0</v>
      </c>
      <c r="J87" s="34">
        <f>IFERROR(VLOOKUP($H87,'Gen F Rev'!$A:$M,16,FALSE),0)</f>
        <v>0</v>
      </c>
      <c r="K87" s="42">
        <f>IFERROR(VLOOKUP($H87,'Gen F Rev'!$A:$M,17,FALSE),0)</f>
        <v>0</v>
      </c>
      <c r="L87" s="34">
        <f>IFERROR(VLOOKUP($H87,'Gen F Exp'!$A:$E,15,FALSE),0)</f>
        <v>0</v>
      </c>
      <c r="M87" s="34">
        <f>IFERROR(VLOOKUP($H87,'Gen F Exp'!$A:$E,16,FALSE),0)</f>
        <v>0</v>
      </c>
      <c r="N87" s="42">
        <f>IFERROR(VLOOKUP($H87,'Gen F Exp'!$A:$E,17,FALSE),0)</f>
        <v>0</v>
      </c>
      <c r="O87" s="34">
        <f>IFERROR(VLOOKUP($H87,'Water F Rev'!$A:$L,15,FALSE),0)</f>
        <v>0</v>
      </c>
      <c r="P87" s="34">
        <f>IFERROR(VLOOKUP($H87,'Water F Rev'!$A:$L,16,FALSE),0)</f>
        <v>0</v>
      </c>
      <c r="Q87" s="42">
        <f>IFERROR(VLOOKUP($H87,'Water F Rev'!$A:$L,17,FALSE),0)</f>
        <v>0</v>
      </c>
      <c r="R87" s="34">
        <f>IFERROR(VLOOKUP($H87,'Water F Exp'!$A:$K,15,FALSE),0)</f>
        <v>0</v>
      </c>
      <c r="S87" s="34">
        <f>IFERROR(VLOOKUP($H87,'Water F Exp'!$A:$K,16,FALSE),0)</f>
        <v>0</v>
      </c>
      <c r="T87" s="42">
        <f>IFERROR(VLOOKUP($H87,'Water F Exp'!$A:$K,17,FALSE),0)</f>
        <v>0</v>
      </c>
      <c r="U87" s="34">
        <f ca="1">IFERROR(VLOOKUP($H87,'Sewer F Rev'!$A:$E,15,FALSE),0)</f>
        <v>0</v>
      </c>
      <c r="V87" s="34">
        <f ca="1">IFERROR(VLOOKUP($H87,'Sewer F Rev'!$A:$E,16,FALSE),0)</f>
        <v>0</v>
      </c>
      <c r="W87" s="42">
        <f ca="1">IFERROR(VLOOKUP($H87,'Sewer F Rev'!$A:$E,17,FALSE),0)</f>
        <v>0</v>
      </c>
      <c r="X87" s="34">
        <f>IFERROR(VLOOKUP($H87,'Sewer F Exp'!$A:$B,15,FALSE),0)</f>
        <v>0</v>
      </c>
      <c r="Y87" s="34">
        <f>IFERROR(VLOOKUP($H87,'Sewer F Exp'!$A:$B,16,FALSE),0)</f>
        <v>0</v>
      </c>
      <c r="Z87" s="42">
        <f>IFERROR(VLOOKUP($H87,'Sewer F Exp'!$A:$B,17,FALSE),0)</f>
        <v>0</v>
      </c>
      <c r="AA87" s="34">
        <f>IFERROR(VLOOKUP($H87,'Refuse F Rev'!$A:$E,15,FALSE),0)</f>
        <v>0</v>
      </c>
      <c r="AB87" s="34">
        <f>IFERROR(VLOOKUP($H87,'Refuse F Rev'!$A:$E,16,FALSE),0)</f>
        <v>0</v>
      </c>
      <c r="AC87" s="42">
        <f>IFERROR(VLOOKUP($H87,'Refuse F Rev'!$A:$E,17,FALSE),0)</f>
        <v>0</v>
      </c>
      <c r="AD87" s="34">
        <f>IFERROR(VLOOKUP($H87,'Refuse F Exp'!$A:$E,15,FALSE),0)</f>
        <v>0</v>
      </c>
      <c r="AE87" s="34">
        <f>IFERROR(VLOOKUP($H87,'Refuse F Exp'!$A:$E,16,FALSE),0)</f>
        <v>0</v>
      </c>
      <c r="AF87" s="42">
        <f>IFERROR(VLOOKUP($H87,'Refuse F Exp'!$A:$E,17,FALSE),0)</f>
        <v>0</v>
      </c>
      <c r="AG87" s="34">
        <f>IFERROR(VLOOKUP($H87,#REF!,10,FALSE),0)</f>
        <v>0</v>
      </c>
      <c r="AH87" s="34">
        <f>IFERROR(VLOOKUP($H87,#REF!,11,FALSE),0)</f>
        <v>0</v>
      </c>
      <c r="AI87" s="42">
        <f>IFERROR(VLOOKUP($H87,#REF!,12,FALSE),0)</f>
        <v>0</v>
      </c>
      <c r="AJ87" s="34">
        <f>IFERROR(VLOOKUP($H87,#REF!,10,FALSE),0)</f>
        <v>0</v>
      </c>
      <c r="AK87" s="34">
        <f>IFERROR(VLOOKUP($H87,#REF!,11,FALSE),0)</f>
        <v>0</v>
      </c>
      <c r="AL87" s="42">
        <f>IFERROR(VLOOKUP($H87,#REF!,12,FALSE),0)</f>
        <v>0</v>
      </c>
      <c r="AM87" s="34">
        <f>IFERROR(VLOOKUP($H87,#REF!,10,FALSE),0)</f>
        <v>0</v>
      </c>
      <c r="AN87" s="34">
        <f>IFERROR(VLOOKUP($H87,#REF!,11,FALSE),0)</f>
        <v>0</v>
      </c>
      <c r="AO87" s="42">
        <f>IFERROR(VLOOKUP($H87,#REF!,12,FALSE),0)</f>
        <v>0</v>
      </c>
      <c r="AP87" s="34">
        <f>IFERROR(VLOOKUP($H87,#REF!,10,FALSE),0)</f>
        <v>0</v>
      </c>
      <c r="AQ87" s="34">
        <f>IFERROR(VLOOKUP($H87,#REF!,11,FALSE),0)</f>
        <v>0</v>
      </c>
      <c r="AR87" s="42">
        <f>IFERROR(VLOOKUP($H87,#REF!,12,FALSE),0)</f>
        <v>0</v>
      </c>
      <c r="AS87" s="34">
        <f>IFERROR(VLOOKUP($H87,#REF!,13,FALSE),0)</f>
        <v>0</v>
      </c>
      <c r="AT87" s="34">
        <f>IFERROR(VLOOKUP($H87,#REF!,14,FALSE),0)</f>
        <v>0</v>
      </c>
      <c r="AU87" s="42">
        <f>IFERROR(VLOOKUP($H87,#REF!,15,FALSE),0)</f>
        <v>0</v>
      </c>
      <c r="AV87" s="34">
        <f>IFERROR(VLOOKUP($H87,#REF!,15,FALSE),0)</f>
        <v>0</v>
      </c>
      <c r="AW87" s="34">
        <f>IFERROR(VLOOKUP($H87,#REF!,16,FALSE),0)</f>
        <v>0</v>
      </c>
      <c r="AX87" s="42">
        <f>IFERROR(VLOOKUP($H87,#REF!,17,FALSE),0)</f>
        <v>0</v>
      </c>
    </row>
    <row r="88" spans="1:50" x14ac:dyDescent="0.3">
      <c r="A88" s="33" t="str">
        <f t="shared" si="4"/>
        <v>A -1210-4-930</v>
      </c>
      <c r="B88" s="33" t="str">
        <f>+'R&amp;E EXPORT'!B87</f>
        <v>MAYOR-CONF/MILEAGE/ED</v>
      </c>
      <c r="C88" t="str">
        <f>IFERROR(VLOOKUP(A88,'MCSJ Export'!A:C,3,FALSE),"")</f>
        <v>Sub Account</v>
      </c>
      <c r="D88" s="37">
        <f t="shared" ca="1" si="5"/>
        <v>0</v>
      </c>
      <c r="E88" s="37">
        <f t="shared" ca="1" si="6"/>
        <v>0</v>
      </c>
      <c r="F88" s="37">
        <f t="shared" ca="1" si="7"/>
        <v>0</v>
      </c>
      <c r="G88" s="37"/>
      <c r="H88" s="33" t="str">
        <f>+'R&amp;E EXPORT'!A87</f>
        <v>A -1210-4-930</v>
      </c>
      <c r="I88" s="34">
        <f>IFERROR(VLOOKUP($H88,'Gen F Rev'!$A:$M,15,FALSE),0)</f>
        <v>0</v>
      </c>
      <c r="J88" s="34">
        <f>IFERROR(VLOOKUP($H88,'Gen F Rev'!$A:$M,16,FALSE),0)</f>
        <v>0</v>
      </c>
      <c r="K88" s="42">
        <f>IFERROR(VLOOKUP($H88,'Gen F Rev'!$A:$M,17,FALSE),0)</f>
        <v>0</v>
      </c>
      <c r="L88" s="34">
        <f>IFERROR(VLOOKUP($H88,'Gen F Exp'!$A:$E,15,FALSE),0)</f>
        <v>0</v>
      </c>
      <c r="M88" s="34">
        <f>IFERROR(VLOOKUP($H88,'Gen F Exp'!$A:$E,16,FALSE),0)</f>
        <v>0</v>
      </c>
      <c r="N88" s="42">
        <f>IFERROR(VLOOKUP($H88,'Gen F Exp'!$A:$E,17,FALSE),0)</f>
        <v>0</v>
      </c>
      <c r="O88" s="34">
        <f>IFERROR(VLOOKUP($H88,'Water F Rev'!$A:$L,15,FALSE),0)</f>
        <v>0</v>
      </c>
      <c r="P88" s="34">
        <f>IFERROR(VLOOKUP($H88,'Water F Rev'!$A:$L,16,FALSE),0)</f>
        <v>0</v>
      </c>
      <c r="Q88" s="42">
        <f>IFERROR(VLOOKUP($H88,'Water F Rev'!$A:$L,17,FALSE),0)</f>
        <v>0</v>
      </c>
      <c r="R88" s="34">
        <f>IFERROR(VLOOKUP($H88,'Water F Exp'!$A:$K,15,FALSE),0)</f>
        <v>0</v>
      </c>
      <c r="S88" s="34">
        <f>IFERROR(VLOOKUP($H88,'Water F Exp'!$A:$K,16,FALSE),0)</f>
        <v>0</v>
      </c>
      <c r="T88" s="42">
        <f>IFERROR(VLOOKUP($H88,'Water F Exp'!$A:$K,17,FALSE),0)</f>
        <v>0</v>
      </c>
      <c r="U88" s="34">
        <f ca="1">IFERROR(VLOOKUP($H88,'Sewer F Rev'!$A:$E,15,FALSE),0)</f>
        <v>0</v>
      </c>
      <c r="V88" s="34">
        <f ca="1">IFERROR(VLOOKUP($H88,'Sewer F Rev'!$A:$E,16,FALSE),0)</f>
        <v>0</v>
      </c>
      <c r="W88" s="42">
        <f ca="1">IFERROR(VLOOKUP($H88,'Sewer F Rev'!$A:$E,17,FALSE),0)</f>
        <v>0</v>
      </c>
      <c r="X88" s="34">
        <f>IFERROR(VLOOKUP($H88,'Sewer F Exp'!$A:$B,15,FALSE),0)</f>
        <v>0</v>
      </c>
      <c r="Y88" s="34">
        <f>IFERROR(VLOOKUP($H88,'Sewer F Exp'!$A:$B,16,FALSE),0)</f>
        <v>0</v>
      </c>
      <c r="Z88" s="42">
        <f>IFERROR(VLOOKUP($H88,'Sewer F Exp'!$A:$B,17,FALSE),0)</f>
        <v>0</v>
      </c>
      <c r="AA88" s="34">
        <f>IFERROR(VLOOKUP($H88,'Refuse F Rev'!$A:$E,15,FALSE),0)</f>
        <v>0</v>
      </c>
      <c r="AB88" s="34">
        <f>IFERROR(VLOOKUP($H88,'Refuse F Rev'!$A:$E,16,FALSE),0)</f>
        <v>0</v>
      </c>
      <c r="AC88" s="42">
        <f>IFERROR(VLOOKUP($H88,'Refuse F Rev'!$A:$E,17,FALSE),0)</f>
        <v>0</v>
      </c>
      <c r="AD88" s="34">
        <f>IFERROR(VLOOKUP($H88,'Refuse F Exp'!$A:$E,15,FALSE),0)</f>
        <v>0</v>
      </c>
      <c r="AE88" s="34">
        <f>IFERROR(VLOOKUP($H88,'Refuse F Exp'!$A:$E,16,FALSE),0)</f>
        <v>0</v>
      </c>
      <c r="AF88" s="42">
        <f>IFERROR(VLOOKUP($H88,'Refuse F Exp'!$A:$E,17,FALSE),0)</f>
        <v>0</v>
      </c>
      <c r="AG88" s="34">
        <f>IFERROR(VLOOKUP($H88,#REF!,10,FALSE),0)</f>
        <v>0</v>
      </c>
      <c r="AH88" s="34">
        <f>IFERROR(VLOOKUP($H88,#REF!,11,FALSE),0)</f>
        <v>0</v>
      </c>
      <c r="AI88" s="42">
        <f>IFERROR(VLOOKUP($H88,#REF!,12,FALSE),0)</f>
        <v>0</v>
      </c>
      <c r="AJ88" s="34">
        <f>IFERROR(VLOOKUP($H88,#REF!,10,FALSE),0)</f>
        <v>0</v>
      </c>
      <c r="AK88" s="34">
        <f>IFERROR(VLOOKUP($H88,#REF!,11,FALSE),0)</f>
        <v>0</v>
      </c>
      <c r="AL88" s="42">
        <f>IFERROR(VLOOKUP($H88,#REF!,12,FALSE),0)</f>
        <v>0</v>
      </c>
      <c r="AM88" s="34">
        <f>IFERROR(VLOOKUP($H88,#REF!,10,FALSE),0)</f>
        <v>0</v>
      </c>
      <c r="AN88" s="34">
        <f>IFERROR(VLOOKUP($H88,#REF!,11,FALSE),0)</f>
        <v>0</v>
      </c>
      <c r="AO88" s="42">
        <f>IFERROR(VLOOKUP($H88,#REF!,12,FALSE),0)</f>
        <v>0</v>
      </c>
      <c r="AP88" s="34">
        <f>IFERROR(VLOOKUP($H88,#REF!,10,FALSE),0)</f>
        <v>0</v>
      </c>
      <c r="AQ88" s="34">
        <f>IFERROR(VLOOKUP($H88,#REF!,11,FALSE),0)</f>
        <v>0</v>
      </c>
      <c r="AR88" s="42">
        <f>IFERROR(VLOOKUP($H88,#REF!,12,FALSE),0)</f>
        <v>0</v>
      </c>
      <c r="AS88" s="34">
        <f>IFERROR(VLOOKUP($H88,#REF!,13,FALSE),0)</f>
        <v>0</v>
      </c>
      <c r="AT88" s="34">
        <f>IFERROR(VLOOKUP($H88,#REF!,14,FALSE),0)</f>
        <v>0</v>
      </c>
      <c r="AU88" s="42">
        <f>IFERROR(VLOOKUP($H88,#REF!,15,FALSE),0)</f>
        <v>0</v>
      </c>
      <c r="AV88" s="34">
        <f>IFERROR(VLOOKUP($H88,#REF!,15,FALSE),0)</f>
        <v>0</v>
      </c>
      <c r="AW88" s="34">
        <f>IFERROR(VLOOKUP($H88,#REF!,16,FALSE),0)</f>
        <v>0</v>
      </c>
      <c r="AX88" s="42">
        <f>IFERROR(VLOOKUP($H88,#REF!,17,FALSE),0)</f>
        <v>0</v>
      </c>
    </row>
    <row r="89" spans="1:50" x14ac:dyDescent="0.3">
      <c r="A89" s="33" t="str">
        <f t="shared" si="4"/>
        <v>A -1320-0-000</v>
      </c>
      <c r="B89" s="33" t="str">
        <f>+'R&amp;E EXPORT'!B88</f>
        <v>AUDITOR:</v>
      </c>
      <c r="C89" t="str">
        <f>IFERROR(VLOOKUP(A89,'MCSJ Export'!A:C,3,FALSE),"")</f>
        <v>Control</v>
      </c>
      <c r="D89" s="37">
        <f t="shared" ca="1" si="5"/>
        <v>0</v>
      </c>
      <c r="E89" s="37">
        <f t="shared" ca="1" si="6"/>
        <v>0</v>
      </c>
      <c r="F89" s="37">
        <f t="shared" ca="1" si="7"/>
        <v>0</v>
      </c>
      <c r="G89" s="37"/>
      <c r="H89" s="33" t="str">
        <f>+'R&amp;E EXPORT'!A88</f>
        <v>A -1320-0-000</v>
      </c>
      <c r="I89" s="34">
        <f>IFERROR(VLOOKUP($H89,'Gen F Rev'!$A:$M,15,FALSE),0)</f>
        <v>0</v>
      </c>
      <c r="J89" s="34">
        <f>IFERROR(VLOOKUP($H89,'Gen F Rev'!$A:$M,16,FALSE),0)</f>
        <v>0</v>
      </c>
      <c r="K89" s="42">
        <f>IFERROR(VLOOKUP($H89,'Gen F Rev'!$A:$M,17,FALSE),0)</f>
        <v>0</v>
      </c>
      <c r="L89" s="34">
        <f>IFERROR(VLOOKUP($H89,'Gen F Exp'!$A:$E,15,FALSE),0)</f>
        <v>0</v>
      </c>
      <c r="M89" s="34">
        <f>IFERROR(VLOOKUP($H89,'Gen F Exp'!$A:$E,16,FALSE),0)</f>
        <v>0</v>
      </c>
      <c r="N89" s="42">
        <f>IFERROR(VLOOKUP($H89,'Gen F Exp'!$A:$E,17,FALSE),0)</f>
        <v>0</v>
      </c>
      <c r="O89" s="34">
        <f>IFERROR(VLOOKUP($H89,'Water F Rev'!$A:$L,15,FALSE),0)</f>
        <v>0</v>
      </c>
      <c r="P89" s="34">
        <f>IFERROR(VLOOKUP($H89,'Water F Rev'!$A:$L,16,FALSE),0)</f>
        <v>0</v>
      </c>
      <c r="Q89" s="42">
        <f>IFERROR(VLOOKUP($H89,'Water F Rev'!$A:$L,17,FALSE),0)</f>
        <v>0</v>
      </c>
      <c r="R89" s="34">
        <f>IFERROR(VLOOKUP($H89,'Water F Exp'!$A:$K,15,FALSE),0)</f>
        <v>0</v>
      </c>
      <c r="S89" s="34">
        <f>IFERROR(VLOOKUP($H89,'Water F Exp'!$A:$K,16,FALSE),0)</f>
        <v>0</v>
      </c>
      <c r="T89" s="42">
        <f>IFERROR(VLOOKUP($H89,'Water F Exp'!$A:$K,17,FALSE),0)</f>
        <v>0</v>
      </c>
      <c r="U89" s="34">
        <f ca="1">IFERROR(VLOOKUP($H89,'Sewer F Rev'!$A:$E,15,FALSE),0)</f>
        <v>0</v>
      </c>
      <c r="V89" s="34">
        <f ca="1">IFERROR(VLOOKUP($H89,'Sewer F Rev'!$A:$E,16,FALSE),0)</f>
        <v>0</v>
      </c>
      <c r="W89" s="42">
        <f ca="1">IFERROR(VLOOKUP($H89,'Sewer F Rev'!$A:$E,17,FALSE),0)</f>
        <v>0</v>
      </c>
      <c r="X89" s="34">
        <f>IFERROR(VLOOKUP($H89,'Sewer F Exp'!$A:$B,15,FALSE),0)</f>
        <v>0</v>
      </c>
      <c r="Y89" s="34">
        <f>IFERROR(VLOOKUP($H89,'Sewer F Exp'!$A:$B,16,FALSE),0)</f>
        <v>0</v>
      </c>
      <c r="Z89" s="42">
        <f>IFERROR(VLOOKUP($H89,'Sewer F Exp'!$A:$B,17,FALSE),0)</f>
        <v>0</v>
      </c>
      <c r="AA89" s="34">
        <f>IFERROR(VLOOKUP($H89,'Refuse F Rev'!$A:$E,15,FALSE),0)</f>
        <v>0</v>
      </c>
      <c r="AB89" s="34">
        <f>IFERROR(VLOOKUP($H89,'Refuse F Rev'!$A:$E,16,FALSE),0)</f>
        <v>0</v>
      </c>
      <c r="AC89" s="42">
        <f>IFERROR(VLOOKUP($H89,'Refuse F Rev'!$A:$E,17,FALSE),0)</f>
        <v>0</v>
      </c>
      <c r="AD89" s="34">
        <f>IFERROR(VLOOKUP($H89,'Refuse F Exp'!$A:$E,15,FALSE),0)</f>
        <v>0</v>
      </c>
      <c r="AE89" s="34">
        <f>IFERROR(VLOOKUP($H89,'Refuse F Exp'!$A:$E,16,FALSE),0)</f>
        <v>0</v>
      </c>
      <c r="AF89" s="42">
        <f>IFERROR(VLOOKUP($H89,'Refuse F Exp'!$A:$E,17,FALSE),0)</f>
        <v>0</v>
      </c>
      <c r="AG89" s="34">
        <f>IFERROR(VLOOKUP($H89,#REF!,10,FALSE),0)</f>
        <v>0</v>
      </c>
      <c r="AH89" s="34">
        <f>IFERROR(VLOOKUP($H89,#REF!,11,FALSE),0)</f>
        <v>0</v>
      </c>
      <c r="AI89" s="42">
        <f>IFERROR(VLOOKUP($H89,#REF!,12,FALSE),0)</f>
        <v>0</v>
      </c>
      <c r="AJ89" s="34">
        <f>IFERROR(VLOOKUP($H89,#REF!,10,FALSE),0)</f>
        <v>0</v>
      </c>
      <c r="AK89" s="34">
        <f>IFERROR(VLOOKUP($H89,#REF!,11,FALSE),0)</f>
        <v>0</v>
      </c>
      <c r="AL89" s="42">
        <f>IFERROR(VLOOKUP($H89,#REF!,12,FALSE),0)</f>
        <v>0</v>
      </c>
      <c r="AM89" s="34">
        <f>IFERROR(VLOOKUP($H89,#REF!,10,FALSE),0)</f>
        <v>0</v>
      </c>
      <c r="AN89" s="34">
        <f>IFERROR(VLOOKUP($H89,#REF!,11,FALSE),0)</f>
        <v>0</v>
      </c>
      <c r="AO89" s="42">
        <f>IFERROR(VLOOKUP($H89,#REF!,12,FALSE),0)</f>
        <v>0</v>
      </c>
      <c r="AP89" s="34">
        <f>IFERROR(VLOOKUP($H89,#REF!,10,FALSE),0)</f>
        <v>0</v>
      </c>
      <c r="AQ89" s="34">
        <f>IFERROR(VLOOKUP($H89,#REF!,11,FALSE),0)</f>
        <v>0</v>
      </c>
      <c r="AR89" s="42">
        <f>IFERROR(VLOOKUP($H89,#REF!,12,FALSE),0)</f>
        <v>0</v>
      </c>
      <c r="AS89" s="34">
        <f>IFERROR(VLOOKUP($H89,#REF!,13,FALSE),0)</f>
        <v>0</v>
      </c>
      <c r="AT89" s="34">
        <f>IFERROR(VLOOKUP($H89,#REF!,14,FALSE),0)</f>
        <v>0</v>
      </c>
      <c r="AU89" s="42">
        <f>IFERROR(VLOOKUP($H89,#REF!,15,FALSE),0)</f>
        <v>0</v>
      </c>
      <c r="AV89" s="34">
        <f>IFERROR(VLOOKUP($H89,#REF!,15,FALSE),0)</f>
        <v>0</v>
      </c>
      <c r="AW89" s="34">
        <f>IFERROR(VLOOKUP($H89,#REF!,16,FALSE),0)</f>
        <v>0</v>
      </c>
      <c r="AX89" s="42">
        <f>IFERROR(VLOOKUP($H89,#REF!,17,FALSE),0)</f>
        <v>0</v>
      </c>
    </row>
    <row r="90" spans="1:50" x14ac:dyDescent="0.3">
      <c r="A90" s="33" t="str">
        <f t="shared" si="4"/>
        <v>A -1320-4-022</v>
      </c>
      <c r="B90" s="33" t="str">
        <f>+'R&amp;E EXPORT'!B89</f>
        <v>FINANCE-AUDITOR</v>
      </c>
      <c r="C90" t="str">
        <f>IFERROR(VLOOKUP(A90,'MCSJ Export'!A:C,3,FALSE),"")</f>
        <v>Sub Account</v>
      </c>
      <c r="D90" s="37">
        <f t="shared" ca="1" si="5"/>
        <v>0</v>
      </c>
      <c r="E90" s="37">
        <f t="shared" ca="1" si="6"/>
        <v>0</v>
      </c>
      <c r="F90" s="37">
        <f t="shared" ca="1" si="7"/>
        <v>0</v>
      </c>
      <c r="G90" s="37"/>
      <c r="H90" s="33" t="str">
        <f>+'R&amp;E EXPORT'!A89</f>
        <v>A -1320-4-022</v>
      </c>
      <c r="I90" s="34">
        <f>IFERROR(VLOOKUP($H90,'Gen F Rev'!$A:$M,15,FALSE),0)</f>
        <v>0</v>
      </c>
      <c r="J90" s="34">
        <f>IFERROR(VLOOKUP($H90,'Gen F Rev'!$A:$M,16,FALSE),0)</f>
        <v>0</v>
      </c>
      <c r="K90" s="42">
        <f>IFERROR(VLOOKUP($H90,'Gen F Rev'!$A:$M,17,FALSE),0)</f>
        <v>0</v>
      </c>
      <c r="L90" s="34">
        <f>IFERROR(VLOOKUP($H90,'Gen F Exp'!$A:$E,15,FALSE),0)</f>
        <v>0</v>
      </c>
      <c r="M90" s="34">
        <f>IFERROR(VLOOKUP($H90,'Gen F Exp'!$A:$E,16,FALSE),0)</f>
        <v>0</v>
      </c>
      <c r="N90" s="42">
        <f>IFERROR(VLOOKUP($H90,'Gen F Exp'!$A:$E,17,FALSE),0)</f>
        <v>0</v>
      </c>
      <c r="O90" s="34">
        <f>IFERROR(VLOOKUP($H90,'Water F Rev'!$A:$L,15,FALSE),0)</f>
        <v>0</v>
      </c>
      <c r="P90" s="34">
        <f>IFERROR(VLOOKUP($H90,'Water F Rev'!$A:$L,16,FALSE),0)</f>
        <v>0</v>
      </c>
      <c r="Q90" s="42">
        <f>IFERROR(VLOOKUP($H90,'Water F Rev'!$A:$L,17,FALSE),0)</f>
        <v>0</v>
      </c>
      <c r="R90" s="34">
        <f>IFERROR(VLOOKUP($H90,'Water F Exp'!$A:$K,15,FALSE),0)</f>
        <v>0</v>
      </c>
      <c r="S90" s="34">
        <f>IFERROR(VLOOKUP($H90,'Water F Exp'!$A:$K,16,FALSE),0)</f>
        <v>0</v>
      </c>
      <c r="T90" s="42">
        <f>IFERROR(VLOOKUP($H90,'Water F Exp'!$A:$K,17,FALSE),0)</f>
        <v>0</v>
      </c>
      <c r="U90" s="34">
        <f ca="1">IFERROR(VLOOKUP($H90,'Sewer F Rev'!$A:$E,15,FALSE),0)</f>
        <v>0</v>
      </c>
      <c r="V90" s="34">
        <f ca="1">IFERROR(VLOOKUP($H90,'Sewer F Rev'!$A:$E,16,FALSE),0)</f>
        <v>0</v>
      </c>
      <c r="W90" s="42">
        <f ca="1">IFERROR(VLOOKUP($H90,'Sewer F Rev'!$A:$E,17,FALSE),0)</f>
        <v>0</v>
      </c>
      <c r="X90" s="34">
        <f>IFERROR(VLOOKUP($H90,'Sewer F Exp'!$A:$B,15,FALSE),0)</f>
        <v>0</v>
      </c>
      <c r="Y90" s="34">
        <f>IFERROR(VLOOKUP($H90,'Sewer F Exp'!$A:$B,16,FALSE),0)</f>
        <v>0</v>
      </c>
      <c r="Z90" s="42">
        <f>IFERROR(VLOOKUP($H90,'Sewer F Exp'!$A:$B,17,FALSE),0)</f>
        <v>0</v>
      </c>
      <c r="AA90" s="34">
        <f>IFERROR(VLOOKUP($H90,'Refuse F Rev'!$A:$E,15,FALSE),0)</f>
        <v>0</v>
      </c>
      <c r="AB90" s="34">
        <f>IFERROR(VLOOKUP($H90,'Refuse F Rev'!$A:$E,16,FALSE),0)</f>
        <v>0</v>
      </c>
      <c r="AC90" s="42">
        <f>IFERROR(VLOOKUP($H90,'Refuse F Rev'!$A:$E,17,FALSE),0)</f>
        <v>0</v>
      </c>
      <c r="AD90" s="34">
        <f>IFERROR(VLOOKUP($H90,'Refuse F Exp'!$A:$E,15,FALSE),0)</f>
        <v>0</v>
      </c>
      <c r="AE90" s="34">
        <f>IFERROR(VLOOKUP($H90,'Refuse F Exp'!$A:$E,16,FALSE),0)</f>
        <v>0</v>
      </c>
      <c r="AF90" s="42">
        <f>IFERROR(VLOOKUP($H90,'Refuse F Exp'!$A:$E,17,FALSE),0)</f>
        <v>0</v>
      </c>
      <c r="AG90" s="34">
        <f>IFERROR(VLOOKUP($H90,#REF!,10,FALSE),0)</f>
        <v>0</v>
      </c>
      <c r="AH90" s="34">
        <f>IFERROR(VLOOKUP($H90,#REF!,11,FALSE),0)</f>
        <v>0</v>
      </c>
      <c r="AI90" s="42">
        <f>IFERROR(VLOOKUP($H90,#REF!,12,FALSE),0)</f>
        <v>0</v>
      </c>
      <c r="AJ90" s="34">
        <f>IFERROR(VLOOKUP($H90,#REF!,10,FALSE),0)</f>
        <v>0</v>
      </c>
      <c r="AK90" s="34">
        <f>IFERROR(VLOOKUP($H90,#REF!,11,FALSE),0)</f>
        <v>0</v>
      </c>
      <c r="AL90" s="42">
        <f>IFERROR(VLOOKUP($H90,#REF!,12,FALSE),0)</f>
        <v>0</v>
      </c>
      <c r="AM90" s="34">
        <f>IFERROR(VLOOKUP($H90,#REF!,10,FALSE),0)</f>
        <v>0</v>
      </c>
      <c r="AN90" s="34">
        <f>IFERROR(VLOOKUP($H90,#REF!,11,FALSE),0)</f>
        <v>0</v>
      </c>
      <c r="AO90" s="42">
        <f>IFERROR(VLOOKUP($H90,#REF!,12,FALSE),0)</f>
        <v>0</v>
      </c>
      <c r="AP90" s="34">
        <f>IFERROR(VLOOKUP($H90,#REF!,10,FALSE),0)</f>
        <v>0</v>
      </c>
      <c r="AQ90" s="34">
        <f>IFERROR(VLOOKUP($H90,#REF!,11,FALSE),0)</f>
        <v>0</v>
      </c>
      <c r="AR90" s="42">
        <f>IFERROR(VLOOKUP($H90,#REF!,12,FALSE),0)</f>
        <v>0</v>
      </c>
      <c r="AS90" s="34">
        <f>IFERROR(VLOOKUP($H90,#REF!,13,FALSE),0)</f>
        <v>0</v>
      </c>
      <c r="AT90" s="34">
        <f>IFERROR(VLOOKUP($H90,#REF!,14,FALSE),0)</f>
        <v>0</v>
      </c>
      <c r="AU90" s="42">
        <f>IFERROR(VLOOKUP($H90,#REF!,15,FALSE),0)</f>
        <v>0</v>
      </c>
      <c r="AV90" s="34">
        <f>IFERROR(VLOOKUP($H90,#REF!,15,FALSE),0)</f>
        <v>0</v>
      </c>
      <c r="AW90" s="34">
        <f>IFERROR(VLOOKUP($H90,#REF!,16,FALSE),0)</f>
        <v>0</v>
      </c>
      <c r="AX90" s="42">
        <f>IFERROR(VLOOKUP($H90,#REF!,17,FALSE),0)</f>
        <v>0</v>
      </c>
    </row>
    <row r="91" spans="1:50" x14ac:dyDescent="0.3">
      <c r="A91" s="33" t="str">
        <f t="shared" si="4"/>
        <v>A -1325-0-000</v>
      </c>
      <c r="B91" s="33" t="str">
        <f>+'R&amp;E EXPORT'!B90</f>
        <v>TREASURER:</v>
      </c>
      <c r="C91" t="str">
        <f>IFERROR(VLOOKUP(A91,'MCSJ Export'!A:C,3,FALSE),"")</f>
        <v>Control</v>
      </c>
      <c r="D91" s="37">
        <f t="shared" ca="1" si="5"/>
        <v>0</v>
      </c>
      <c r="E91" s="37">
        <f t="shared" ca="1" si="6"/>
        <v>0</v>
      </c>
      <c r="F91" s="37">
        <f t="shared" ca="1" si="7"/>
        <v>0</v>
      </c>
      <c r="G91" s="37"/>
      <c r="H91" s="33" t="str">
        <f>+'R&amp;E EXPORT'!A90</f>
        <v>A -1325-0-000</v>
      </c>
      <c r="I91" s="34">
        <f>IFERROR(VLOOKUP($H91,'Gen F Rev'!$A:$M,15,FALSE),0)</f>
        <v>0</v>
      </c>
      <c r="J91" s="34">
        <f>IFERROR(VLOOKUP($H91,'Gen F Rev'!$A:$M,16,FALSE),0)</f>
        <v>0</v>
      </c>
      <c r="K91" s="42">
        <f>IFERROR(VLOOKUP($H91,'Gen F Rev'!$A:$M,17,FALSE),0)</f>
        <v>0</v>
      </c>
      <c r="L91" s="34">
        <f>IFERROR(VLOOKUP($H91,'Gen F Exp'!$A:$E,15,FALSE),0)</f>
        <v>0</v>
      </c>
      <c r="M91" s="34">
        <f>IFERROR(VLOOKUP($H91,'Gen F Exp'!$A:$E,16,FALSE),0)</f>
        <v>0</v>
      </c>
      <c r="N91" s="42">
        <f>IFERROR(VLOOKUP($H91,'Gen F Exp'!$A:$E,17,FALSE),0)</f>
        <v>0</v>
      </c>
      <c r="O91" s="34">
        <f>IFERROR(VLOOKUP($H91,'Water F Rev'!$A:$L,15,FALSE),0)</f>
        <v>0</v>
      </c>
      <c r="P91" s="34">
        <f>IFERROR(VLOOKUP($H91,'Water F Rev'!$A:$L,16,FALSE),0)</f>
        <v>0</v>
      </c>
      <c r="Q91" s="42">
        <f>IFERROR(VLOOKUP($H91,'Water F Rev'!$A:$L,17,FALSE),0)</f>
        <v>0</v>
      </c>
      <c r="R91" s="34">
        <f>IFERROR(VLOOKUP($H91,'Water F Exp'!$A:$K,15,FALSE),0)</f>
        <v>0</v>
      </c>
      <c r="S91" s="34">
        <f>IFERROR(VLOOKUP($H91,'Water F Exp'!$A:$K,16,FALSE),0)</f>
        <v>0</v>
      </c>
      <c r="T91" s="42">
        <f>IFERROR(VLOOKUP($H91,'Water F Exp'!$A:$K,17,FALSE),0)</f>
        <v>0</v>
      </c>
      <c r="U91" s="34">
        <f ca="1">IFERROR(VLOOKUP($H91,'Sewer F Rev'!$A:$E,15,FALSE),0)</f>
        <v>0</v>
      </c>
      <c r="V91" s="34">
        <f ca="1">IFERROR(VLOOKUP($H91,'Sewer F Rev'!$A:$E,16,FALSE),0)</f>
        <v>0</v>
      </c>
      <c r="W91" s="42">
        <f ca="1">IFERROR(VLOOKUP($H91,'Sewer F Rev'!$A:$E,17,FALSE),0)</f>
        <v>0</v>
      </c>
      <c r="X91" s="34">
        <f>IFERROR(VLOOKUP($H91,'Sewer F Exp'!$A:$B,15,FALSE),0)</f>
        <v>0</v>
      </c>
      <c r="Y91" s="34">
        <f>IFERROR(VLOOKUP($H91,'Sewer F Exp'!$A:$B,16,FALSE),0)</f>
        <v>0</v>
      </c>
      <c r="Z91" s="42">
        <f>IFERROR(VLOOKUP($H91,'Sewer F Exp'!$A:$B,17,FALSE),0)</f>
        <v>0</v>
      </c>
      <c r="AA91" s="34">
        <f>IFERROR(VLOOKUP($H91,'Refuse F Rev'!$A:$E,15,FALSE),0)</f>
        <v>0</v>
      </c>
      <c r="AB91" s="34">
        <f>IFERROR(VLOOKUP($H91,'Refuse F Rev'!$A:$E,16,FALSE),0)</f>
        <v>0</v>
      </c>
      <c r="AC91" s="42">
        <f>IFERROR(VLOOKUP($H91,'Refuse F Rev'!$A:$E,17,FALSE),0)</f>
        <v>0</v>
      </c>
      <c r="AD91" s="34">
        <f>IFERROR(VLOOKUP($H91,'Refuse F Exp'!$A:$E,15,FALSE),0)</f>
        <v>0</v>
      </c>
      <c r="AE91" s="34">
        <f>IFERROR(VLOOKUP($H91,'Refuse F Exp'!$A:$E,16,FALSE),0)</f>
        <v>0</v>
      </c>
      <c r="AF91" s="42">
        <f>IFERROR(VLOOKUP($H91,'Refuse F Exp'!$A:$E,17,FALSE),0)</f>
        <v>0</v>
      </c>
      <c r="AG91" s="34">
        <f>IFERROR(VLOOKUP($H91,#REF!,10,FALSE),0)</f>
        <v>0</v>
      </c>
      <c r="AH91" s="34">
        <f>IFERROR(VLOOKUP($H91,#REF!,11,FALSE),0)</f>
        <v>0</v>
      </c>
      <c r="AI91" s="42">
        <f>IFERROR(VLOOKUP($H91,#REF!,12,FALSE),0)</f>
        <v>0</v>
      </c>
      <c r="AJ91" s="34">
        <f>IFERROR(VLOOKUP($H91,#REF!,10,FALSE),0)</f>
        <v>0</v>
      </c>
      <c r="AK91" s="34">
        <f>IFERROR(VLOOKUP($H91,#REF!,11,FALSE),0)</f>
        <v>0</v>
      </c>
      <c r="AL91" s="42">
        <f>IFERROR(VLOOKUP($H91,#REF!,12,FALSE),0)</f>
        <v>0</v>
      </c>
      <c r="AM91" s="34">
        <f>IFERROR(VLOOKUP($H91,#REF!,10,FALSE),0)</f>
        <v>0</v>
      </c>
      <c r="AN91" s="34">
        <f>IFERROR(VLOOKUP($H91,#REF!,11,FALSE),0)</f>
        <v>0</v>
      </c>
      <c r="AO91" s="42">
        <f>IFERROR(VLOOKUP($H91,#REF!,12,FALSE),0)</f>
        <v>0</v>
      </c>
      <c r="AP91" s="34">
        <f>IFERROR(VLOOKUP($H91,#REF!,10,FALSE),0)</f>
        <v>0</v>
      </c>
      <c r="AQ91" s="34">
        <f>IFERROR(VLOOKUP($H91,#REF!,11,FALSE),0)</f>
        <v>0</v>
      </c>
      <c r="AR91" s="42">
        <f>IFERROR(VLOOKUP($H91,#REF!,12,FALSE),0)</f>
        <v>0</v>
      </c>
      <c r="AS91" s="34">
        <f>IFERROR(VLOOKUP($H91,#REF!,13,FALSE),0)</f>
        <v>0</v>
      </c>
      <c r="AT91" s="34">
        <f>IFERROR(VLOOKUP($H91,#REF!,14,FALSE),0)</f>
        <v>0</v>
      </c>
      <c r="AU91" s="42">
        <f>IFERROR(VLOOKUP($H91,#REF!,15,FALSE),0)</f>
        <v>0</v>
      </c>
      <c r="AV91" s="34">
        <f>IFERROR(VLOOKUP($H91,#REF!,15,FALSE),0)</f>
        <v>0</v>
      </c>
      <c r="AW91" s="34">
        <f>IFERROR(VLOOKUP($H91,#REF!,16,FALSE),0)</f>
        <v>0</v>
      </c>
      <c r="AX91" s="42">
        <f>IFERROR(VLOOKUP($H91,#REF!,17,FALSE),0)</f>
        <v>0</v>
      </c>
    </row>
    <row r="92" spans="1:50" x14ac:dyDescent="0.3">
      <c r="A92" s="33" t="str">
        <f t="shared" si="4"/>
        <v>A -1325-1-000</v>
      </c>
      <c r="B92" s="33" t="str">
        <f>+'R&amp;E EXPORT'!B91</f>
        <v>TREASURER PERS SERVICES</v>
      </c>
      <c r="C92" t="str">
        <f>IFERROR(VLOOKUP(A92,'MCSJ Export'!A:C,3,FALSE),"")</f>
        <v>Sub Account</v>
      </c>
      <c r="D92" s="37">
        <f t="shared" ca="1" si="5"/>
        <v>0</v>
      </c>
      <c r="E92" s="37">
        <f t="shared" ca="1" si="6"/>
        <v>0</v>
      </c>
      <c r="F92" s="37">
        <f t="shared" ca="1" si="7"/>
        <v>0</v>
      </c>
      <c r="G92" s="37"/>
      <c r="H92" s="33" t="str">
        <f>+'R&amp;E EXPORT'!A91</f>
        <v>A -1325-1-000</v>
      </c>
      <c r="I92" s="34">
        <f>IFERROR(VLOOKUP($H92,'Gen F Rev'!$A:$M,15,FALSE),0)</f>
        <v>0</v>
      </c>
      <c r="J92" s="34">
        <f>IFERROR(VLOOKUP($H92,'Gen F Rev'!$A:$M,16,FALSE),0)</f>
        <v>0</v>
      </c>
      <c r="K92" s="42">
        <f>IFERROR(VLOOKUP($H92,'Gen F Rev'!$A:$M,17,FALSE),0)</f>
        <v>0</v>
      </c>
      <c r="L92" s="34">
        <f>IFERROR(VLOOKUP($H92,'Gen F Exp'!$A:$E,15,FALSE),0)</f>
        <v>0</v>
      </c>
      <c r="M92" s="34">
        <f>IFERROR(VLOOKUP($H92,'Gen F Exp'!$A:$E,16,FALSE),0)</f>
        <v>0</v>
      </c>
      <c r="N92" s="42">
        <f>IFERROR(VLOOKUP($H92,'Gen F Exp'!$A:$E,17,FALSE),0)</f>
        <v>0</v>
      </c>
      <c r="O92" s="34">
        <f>IFERROR(VLOOKUP($H92,'Water F Rev'!$A:$L,15,FALSE),0)</f>
        <v>0</v>
      </c>
      <c r="P92" s="34">
        <f>IFERROR(VLOOKUP($H92,'Water F Rev'!$A:$L,16,FALSE),0)</f>
        <v>0</v>
      </c>
      <c r="Q92" s="42">
        <f>IFERROR(VLOOKUP($H92,'Water F Rev'!$A:$L,17,FALSE),0)</f>
        <v>0</v>
      </c>
      <c r="R92" s="34">
        <f>IFERROR(VLOOKUP($H92,'Water F Exp'!$A:$K,15,FALSE),0)</f>
        <v>0</v>
      </c>
      <c r="S92" s="34">
        <f>IFERROR(VLOOKUP($H92,'Water F Exp'!$A:$K,16,FALSE),0)</f>
        <v>0</v>
      </c>
      <c r="T92" s="42">
        <f>IFERROR(VLOOKUP($H92,'Water F Exp'!$A:$K,17,FALSE),0)</f>
        <v>0</v>
      </c>
      <c r="U92" s="34">
        <f ca="1">IFERROR(VLOOKUP($H92,'Sewer F Rev'!$A:$E,15,FALSE),0)</f>
        <v>0</v>
      </c>
      <c r="V92" s="34">
        <f ca="1">IFERROR(VLOOKUP($H92,'Sewer F Rev'!$A:$E,16,FALSE),0)</f>
        <v>0</v>
      </c>
      <c r="W92" s="42">
        <f ca="1">IFERROR(VLOOKUP($H92,'Sewer F Rev'!$A:$E,17,FALSE),0)</f>
        <v>0</v>
      </c>
      <c r="X92" s="34">
        <f>IFERROR(VLOOKUP($H92,'Sewer F Exp'!$A:$B,15,FALSE),0)</f>
        <v>0</v>
      </c>
      <c r="Y92" s="34">
        <f>IFERROR(VLOOKUP($H92,'Sewer F Exp'!$A:$B,16,FALSE),0)</f>
        <v>0</v>
      </c>
      <c r="Z92" s="42">
        <f>IFERROR(VLOOKUP($H92,'Sewer F Exp'!$A:$B,17,FALSE),0)</f>
        <v>0</v>
      </c>
      <c r="AA92" s="34">
        <f>IFERROR(VLOOKUP($H92,'Refuse F Rev'!$A:$E,15,FALSE),0)</f>
        <v>0</v>
      </c>
      <c r="AB92" s="34">
        <f>IFERROR(VLOOKUP($H92,'Refuse F Rev'!$A:$E,16,FALSE),0)</f>
        <v>0</v>
      </c>
      <c r="AC92" s="42">
        <f>IFERROR(VLOOKUP($H92,'Refuse F Rev'!$A:$E,17,FALSE),0)</f>
        <v>0</v>
      </c>
      <c r="AD92" s="34">
        <f>IFERROR(VLOOKUP($H92,'Refuse F Exp'!$A:$E,15,FALSE),0)</f>
        <v>0</v>
      </c>
      <c r="AE92" s="34">
        <f>IFERROR(VLOOKUP($H92,'Refuse F Exp'!$A:$E,16,FALSE),0)</f>
        <v>0</v>
      </c>
      <c r="AF92" s="42">
        <f>IFERROR(VLOOKUP($H92,'Refuse F Exp'!$A:$E,17,FALSE),0)</f>
        <v>0</v>
      </c>
      <c r="AG92" s="34">
        <f>IFERROR(VLOOKUP($H92,#REF!,10,FALSE),0)</f>
        <v>0</v>
      </c>
      <c r="AH92" s="34">
        <f>IFERROR(VLOOKUP($H92,#REF!,11,FALSE),0)</f>
        <v>0</v>
      </c>
      <c r="AI92" s="42">
        <f>IFERROR(VLOOKUP($H92,#REF!,12,FALSE),0)</f>
        <v>0</v>
      </c>
      <c r="AJ92" s="34">
        <f>IFERROR(VLOOKUP($H92,#REF!,10,FALSE),0)</f>
        <v>0</v>
      </c>
      <c r="AK92" s="34">
        <f>IFERROR(VLOOKUP($H92,#REF!,11,FALSE),0)</f>
        <v>0</v>
      </c>
      <c r="AL92" s="42">
        <f>IFERROR(VLOOKUP($H92,#REF!,12,FALSE),0)</f>
        <v>0</v>
      </c>
      <c r="AM92" s="34">
        <f>IFERROR(VLOOKUP($H92,#REF!,10,FALSE),0)</f>
        <v>0</v>
      </c>
      <c r="AN92" s="34">
        <f>IFERROR(VLOOKUP($H92,#REF!,11,FALSE),0)</f>
        <v>0</v>
      </c>
      <c r="AO92" s="42">
        <f>IFERROR(VLOOKUP($H92,#REF!,12,FALSE),0)</f>
        <v>0</v>
      </c>
      <c r="AP92" s="34">
        <f>IFERROR(VLOOKUP($H92,#REF!,10,FALSE),0)</f>
        <v>0</v>
      </c>
      <c r="AQ92" s="34">
        <f>IFERROR(VLOOKUP($H92,#REF!,11,FALSE),0)</f>
        <v>0</v>
      </c>
      <c r="AR92" s="42">
        <f>IFERROR(VLOOKUP($H92,#REF!,12,FALSE),0)</f>
        <v>0</v>
      </c>
      <c r="AS92" s="34">
        <f>IFERROR(VLOOKUP($H92,#REF!,13,FALSE),0)</f>
        <v>0</v>
      </c>
      <c r="AT92" s="34">
        <f>IFERROR(VLOOKUP($H92,#REF!,14,FALSE),0)</f>
        <v>0</v>
      </c>
      <c r="AU92" s="42">
        <f>IFERROR(VLOOKUP($H92,#REF!,15,FALSE),0)</f>
        <v>0</v>
      </c>
      <c r="AV92" s="34">
        <f>IFERROR(VLOOKUP($H92,#REF!,15,FALSE),0)</f>
        <v>0</v>
      </c>
      <c r="AW92" s="34">
        <f>IFERROR(VLOOKUP($H92,#REF!,16,FALSE),0)</f>
        <v>0</v>
      </c>
      <c r="AX92" s="42">
        <f>IFERROR(VLOOKUP($H92,#REF!,17,FALSE),0)</f>
        <v>0</v>
      </c>
    </row>
    <row r="93" spans="1:50" x14ac:dyDescent="0.3">
      <c r="A93" s="33" t="str">
        <f t="shared" si="4"/>
        <v>A -1325-2-120</v>
      </c>
      <c r="B93" s="33" t="str">
        <f>+'R&amp;E EXPORT'!B92</f>
        <v>TREAS-EQUIP-COMPUTER &amp; EQUIPMENT</v>
      </c>
      <c r="C93" t="str">
        <f>IFERROR(VLOOKUP(A93,'MCSJ Export'!A:C,3,FALSE),"")</f>
        <v>Sub Account</v>
      </c>
      <c r="D93" s="37">
        <f t="shared" ca="1" si="5"/>
        <v>0</v>
      </c>
      <c r="E93" s="37">
        <f t="shared" ca="1" si="6"/>
        <v>0</v>
      </c>
      <c r="F93" s="37">
        <f t="shared" ca="1" si="7"/>
        <v>0</v>
      </c>
      <c r="G93" s="37"/>
      <c r="H93" s="33" t="str">
        <f>+'R&amp;E EXPORT'!A92</f>
        <v>A -1325-2-120</v>
      </c>
      <c r="I93" s="34">
        <f>IFERROR(VLOOKUP($H93,'Gen F Rev'!$A:$M,15,FALSE),0)</f>
        <v>0</v>
      </c>
      <c r="J93" s="34">
        <f>IFERROR(VLOOKUP($H93,'Gen F Rev'!$A:$M,16,FALSE),0)</f>
        <v>0</v>
      </c>
      <c r="K93" s="42">
        <f>IFERROR(VLOOKUP($H93,'Gen F Rev'!$A:$M,17,FALSE),0)</f>
        <v>0</v>
      </c>
      <c r="L93" s="34">
        <f>IFERROR(VLOOKUP($H93,'Gen F Exp'!$A:$E,15,FALSE),0)</f>
        <v>0</v>
      </c>
      <c r="M93" s="34">
        <f>IFERROR(VLOOKUP($H93,'Gen F Exp'!$A:$E,16,FALSE),0)</f>
        <v>0</v>
      </c>
      <c r="N93" s="42">
        <f>IFERROR(VLOOKUP($H93,'Gen F Exp'!$A:$E,17,FALSE),0)</f>
        <v>0</v>
      </c>
      <c r="O93" s="34">
        <f>IFERROR(VLOOKUP($H93,'Water F Rev'!$A:$L,15,FALSE),0)</f>
        <v>0</v>
      </c>
      <c r="P93" s="34">
        <f>IFERROR(VLOOKUP($H93,'Water F Rev'!$A:$L,16,FALSE),0)</f>
        <v>0</v>
      </c>
      <c r="Q93" s="42">
        <f>IFERROR(VLOOKUP($H93,'Water F Rev'!$A:$L,17,FALSE),0)</f>
        <v>0</v>
      </c>
      <c r="R93" s="34">
        <f>IFERROR(VLOOKUP($H93,'Water F Exp'!$A:$K,15,FALSE),0)</f>
        <v>0</v>
      </c>
      <c r="S93" s="34">
        <f>IFERROR(VLOOKUP($H93,'Water F Exp'!$A:$K,16,FALSE),0)</f>
        <v>0</v>
      </c>
      <c r="T93" s="42">
        <f>IFERROR(VLOOKUP($H93,'Water F Exp'!$A:$K,17,FALSE),0)</f>
        <v>0</v>
      </c>
      <c r="U93" s="34">
        <f ca="1">IFERROR(VLOOKUP($H93,'Sewer F Rev'!$A:$E,15,FALSE),0)</f>
        <v>0</v>
      </c>
      <c r="V93" s="34">
        <f ca="1">IFERROR(VLOOKUP($H93,'Sewer F Rev'!$A:$E,16,FALSE),0)</f>
        <v>0</v>
      </c>
      <c r="W93" s="42">
        <f ca="1">IFERROR(VLOOKUP($H93,'Sewer F Rev'!$A:$E,17,FALSE),0)</f>
        <v>0</v>
      </c>
      <c r="X93" s="34">
        <f>IFERROR(VLOOKUP($H93,'Sewer F Exp'!$A:$B,15,FALSE),0)</f>
        <v>0</v>
      </c>
      <c r="Y93" s="34">
        <f>IFERROR(VLOOKUP($H93,'Sewer F Exp'!$A:$B,16,FALSE),0)</f>
        <v>0</v>
      </c>
      <c r="Z93" s="42">
        <f>IFERROR(VLOOKUP($H93,'Sewer F Exp'!$A:$B,17,FALSE),0)</f>
        <v>0</v>
      </c>
      <c r="AA93" s="34">
        <f>IFERROR(VLOOKUP($H93,'Refuse F Rev'!$A:$E,15,FALSE),0)</f>
        <v>0</v>
      </c>
      <c r="AB93" s="34">
        <f>IFERROR(VLOOKUP($H93,'Refuse F Rev'!$A:$E,16,FALSE),0)</f>
        <v>0</v>
      </c>
      <c r="AC93" s="42">
        <f>IFERROR(VLOOKUP($H93,'Refuse F Rev'!$A:$E,17,FALSE),0)</f>
        <v>0</v>
      </c>
      <c r="AD93" s="34">
        <f>IFERROR(VLOOKUP($H93,'Refuse F Exp'!$A:$E,15,FALSE),0)</f>
        <v>0</v>
      </c>
      <c r="AE93" s="34">
        <f>IFERROR(VLOOKUP($H93,'Refuse F Exp'!$A:$E,16,FALSE),0)</f>
        <v>0</v>
      </c>
      <c r="AF93" s="42">
        <f>IFERROR(VLOOKUP($H93,'Refuse F Exp'!$A:$E,17,FALSE),0)</f>
        <v>0</v>
      </c>
      <c r="AG93" s="34">
        <f>IFERROR(VLOOKUP($H93,#REF!,10,FALSE),0)</f>
        <v>0</v>
      </c>
      <c r="AH93" s="34">
        <f>IFERROR(VLOOKUP($H93,#REF!,11,FALSE),0)</f>
        <v>0</v>
      </c>
      <c r="AI93" s="42">
        <f>IFERROR(VLOOKUP($H93,#REF!,12,FALSE),0)</f>
        <v>0</v>
      </c>
      <c r="AJ93" s="34">
        <f>IFERROR(VLOOKUP($H93,#REF!,10,FALSE),0)</f>
        <v>0</v>
      </c>
      <c r="AK93" s="34">
        <f>IFERROR(VLOOKUP($H93,#REF!,11,FALSE),0)</f>
        <v>0</v>
      </c>
      <c r="AL93" s="42">
        <f>IFERROR(VLOOKUP($H93,#REF!,12,FALSE),0)</f>
        <v>0</v>
      </c>
      <c r="AM93" s="34">
        <f>IFERROR(VLOOKUP($H93,#REF!,10,FALSE),0)</f>
        <v>0</v>
      </c>
      <c r="AN93" s="34">
        <f>IFERROR(VLOOKUP($H93,#REF!,11,FALSE),0)</f>
        <v>0</v>
      </c>
      <c r="AO93" s="42">
        <f>IFERROR(VLOOKUP($H93,#REF!,12,FALSE),0)</f>
        <v>0</v>
      </c>
      <c r="AP93" s="34">
        <f>IFERROR(VLOOKUP($H93,#REF!,10,FALSE),0)</f>
        <v>0</v>
      </c>
      <c r="AQ93" s="34">
        <f>IFERROR(VLOOKUP($H93,#REF!,11,FALSE),0)</f>
        <v>0</v>
      </c>
      <c r="AR93" s="42">
        <f>IFERROR(VLOOKUP($H93,#REF!,12,FALSE),0)</f>
        <v>0</v>
      </c>
      <c r="AS93" s="34">
        <f>IFERROR(VLOOKUP($H93,#REF!,13,FALSE),0)</f>
        <v>0</v>
      </c>
      <c r="AT93" s="34">
        <f>IFERROR(VLOOKUP($H93,#REF!,14,FALSE),0)</f>
        <v>0</v>
      </c>
      <c r="AU93" s="42">
        <f>IFERROR(VLOOKUP($H93,#REF!,15,FALSE),0)</f>
        <v>0</v>
      </c>
      <c r="AV93" s="34">
        <f>IFERROR(VLOOKUP($H93,#REF!,15,FALSE),0)</f>
        <v>0</v>
      </c>
      <c r="AW93" s="34">
        <f>IFERROR(VLOOKUP($H93,#REF!,16,FALSE),0)</f>
        <v>0</v>
      </c>
      <c r="AX93" s="42">
        <f>IFERROR(VLOOKUP($H93,#REF!,17,FALSE),0)</f>
        <v>0</v>
      </c>
    </row>
    <row r="94" spans="1:50" x14ac:dyDescent="0.3">
      <c r="A94" s="33" t="str">
        <f t="shared" si="4"/>
        <v>A -1325-4-016</v>
      </c>
      <c r="B94" s="33" t="str">
        <f>+'R&amp;E EXPORT'!B93</f>
        <v>TREAS-SERIAL BOND EXPENSES</v>
      </c>
      <c r="C94" t="str">
        <f>IFERROR(VLOOKUP(A94,'MCSJ Export'!A:C,3,FALSE),"")</f>
        <v>Sub Account</v>
      </c>
      <c r="D94" s="37">
        <f t="shared" ca="1" si="5"/>
        <v>0</v>
      </c>
      <c r="E94" s="37">
        <f t="shared" ca="1" si="6"/>
        <v>0</v>
      </c>
      <c r="F94" s="37">
        <f t="shared" ca="1" si="7"/>
        <v>0</v>
      </c>
      <c r="G94" s="37"/>
      <c r="H94" s="33" t="str">
        <f>+'R&amp;E EXPORT'!A93</f>
        <v>A -1325-4-016</v>
      </c>
      <c r="I94" s="34">
        <f>IFERROR(VLOOKUP($H94,'Gen F Rev'!$A:$M,15,FALSE),0)</f>
        <v>0</v>
      </c>
      <c r="J94" s="34">
        <f>IFERROR(VLOOKUP($H94,'Gen F Rev'!$A:$M,16,FALSE),0)</f>
        <v>0</v>
      </c>
      <c r="K94" s="42">
        <f>IFERROR(VLOOKUP($H94,'Gen F Rev'!$A:$M,17,FALSE),0)</f>
        <v>0</v>
      </c>
      <c r="L94" s="34">
        <f>IFERROR(VLOOKUP($H94,'Gen F Exp'!$A:$E,15,FALSE),0)</f>
        <v>0</v>
      </c>
      <c r="M94" s="34">
        <f>IFERROR(VLOOKUP($H94,'Gen F Exp'!$A:$E,16,FALSE),0)</f>
        <v>0</v>
      </c>
      <c r="N94" s="42">
        <f>IFERROR(VLOOKUP($H94,'Gen F Exp'!$A:$E,17,FALSE),0)</f>
        <v>0</v>
      </c>
      <c r="O94" s="34">
        <f>IFERROR(VLOOKUP($H94,'Water F Rev'!$A:$L,15,FALSE),0)</f>
        <v>0</v>
      </c>
      <c r="P94" s="34">
        <f>IFERROR(VLOOKUP($H94,'Water F Rev'!$A:$L,16,FALSE),0)</f>
        <v>0</v>
      </c>
      <c r="Q94" s="42">
        <f>IFERROR(VLOOKUP($H94,'Water F Rev'!$A:$L,17,FALSE),0)</f>
        <v>0</v>
      </c>
      <c r="R94" s="34">
        <f>IFERROR(VLOOKUP($H94,'Water F Exp'!$A:$K,15,FALSE),0)</f>
        <v>0</v>
      </c>
      <c r="S94" s="34">
        <f>IFERROR(VLOOKUP($H94,'Water F Exp'!$A:$K,16,FALSE),0)</f>
        <v>0</v>
      </c>
      <c r="T94" s="42">
        <f>IFERROR(VLOOKUP($H94,'Water F Exp'!$A:$K,17,FALSE),0)</f>
        <v>0</v>
      </c>
      <c r="U94" s="34">
        <f ca="1">IFERROR(VLOOKUP($H94,'Sewer F Rev'!$A:$E,15,FALSE),0)</f>
        <v>0</v>
      </c>
      <c r="V94" s="34">
        <f ca="1">IFERROR(VLOOKUP($H94,'Sewer F Rev'!$A:$E,16,FALSE),0)</f>
        <v>0</v>
      </c>
      <c r="W94" s="42">
        <f ca="1">IFERROR(VLOOKUP($H94,'Sewer F Rev'!$A:$E,17,FALSE),0)</f>
        <v>0</v>
      </c>
      <c r="X94" s="34">
        <f>IFERROR(VLOOKUP($H94,'Sewer F Exp'!$A:$B,15,FALSE),0)</f>
        <v>0</v>
      </c>
      <c r="Y94" s="34">
        <f>IFERROR(VLOOKUP($H94,'Sewer F Exp'!$A:$B,16,FALSE),0)</f>
        <v>0</v>
      </c>
      <c r="Z94" s="42">
        <f>IFERROR(VLOOKUP($H94,'Sewer F Exp'!$A:$B,17,FALSE),0)</f>
        <v>0</v>
      </c>
      <c r="AA94" s="34">
        <f>IFERROR(VLOOKUP($H94,'Refuse F Rev'!$A:$E,15,FALSE),0)</f>
        <v>0</v>
      </c>
      <c r="AB94" s="34">
        <f>IFERROR(VLOOKUP($H94,'Refuse F Rev'!$A:$E,16,FALSE),0)</f>
        <v>0</v>
      </c>
      <c r="AC94" s="42">
        <f>IFERROR(VLOOKUP($H94,'Refuse F Rev'!$A:$E,17,FALSE),0)</f>
        <v>0</v>
      </c>
      <c r="AD94" s="34">
        <f>IFERROR(VLOOKUP($H94,'Refuse F Exp'!$A:$E,15,FALSE),0)</f>
        <v>0</v>
      </c>
      <c r="AE94" s="34">
        <f>IFERROR(VLOOKUP($H94,'Refuse F Exp'!$A:$E,16,FALSE),0)</f>
        <v>0</v>
      </c>
      <c r="AF94" s="42">
        <f>IFERROR(VLOOKUP($H94,'Refuse F Exp'!$A:$E,17,FALSE),0)</f>
        <v>0</v>
      </c>
      <c r="AG94" s="34">
        <f>IFERROR(VLOOKUP($H94,#REF!,10,FALSE),0)</f>
        <v>0</v>
      </c>
      <c r="AH94" s="34">
        <f>IFERROR(VLOOKUP($H94,#REF!,11,FALSE),0)</f>
        <v>0</v>
      </c>
      <c r="AI94" s="42">
        <f>IFERROR(VLOOKUP($H94,#REF!,12,FALSE),0)</f>
        <v>0</v>
      </c>
      <c r="AJ94" s="34">
        <f>IFERROR(VLOOKUP($H94,#REF!,10,FALSE),0)</f>
        <v>0</v>
      </c>
      <c r="AK94" s="34">
        <f>IFERROR(VLOOKUP($H94,#REF!,11,FALSE),0)</f>
        <v>0</v>
      </c>
      <c r="AL94" s="42">
        <f>IFERROR(VLOOKUP($H94,#REF!,12,FALSE),0)</f>
        <v>0</v>
      </c>
      <c r="AM94" s="34">
        <f>IFERROR(VLOOKUP($H94,#REF!,10,FALSE),0)</f>
        <v>0</v>
      </c>
      <c r="AN94" s="34">
        <f>IFERROR(VLOOKUP($H94,#REF!,11,FALSE),0)</f>
        <v>0</v>
      </c>
      <c r="AO94" s="42">
        <f>IFERROR(VLOOKUP($H94,#REF!,12,FALSE),0)</f>
        <v>0</v>
      </c>
      <c r="AP94" s="34">
        <f>IFERROR(VLOOKUP($H94,#REF!,10,FALSE),0)</f>
        <v>0</v>
      </c>
      <c r="AQ94" s="34">
        <f>IFERROR(VLOOKUP($H94,#REF!,11,FALSE),0)</f>
        <v>0</v>
      </c>
      <c r="AR94" s="42">
        <f>IFERROR(VLOOKUP($H94,#REF!,12,FALSE),0)</f>
        <v>0</v>
      </c>
      <c r="AS94" s="34">
        <f>IFERROR(VLOOKUP($H94,#REF!,13,FALSE),0)</f>
        <v>0</v>
      </c>
      <c r="AT94" s="34">
        <f>IFERROR(VLOOKUP($H94,#REF!,14,FALSE),0)</f>
        <v>0</v>
      </c>
      <c r="AU94" s="42">
        <f>IFERROR(VLOOKUP($H94,#REF!,15,FALSE),0)</f>
        <v>0</v>
      </c>
      <c r="AV94" s="34">
        <f>IFERROR(VLOOKUP($H94,#REF!,15,FALSE),0)</f>
        <v>0</v>
      </c>
      <c r="AW94" s="34">
        <f>IFERROR(VLOOKUP($H94,#REF!,16,FALSE),0)</f>
        <v>0</v>
      </c>
      <c r="AX94" s="42">
        <f>IFERROR(VLOOKUP($H94,#REF!,17,FALSE),0)</f>
        <v>0</v>
      </c>
    </row>
    <row r="95" spans="1:50" x14ac:dyDescent="0.3">
      <c r="A95" s="33" t="str">
        <f t="shared" si="4"/>
        <v>A -1325-4-025</v>
      </c>
      <c r="B95" s="33" t="str">
        <f>+'R&amp;E EXPORT'!B94</f>
        <v>TREAS-APPRAISALS/GASB 34&amp;45</v>
      </c>
      <c r="C95" t="str">
        <f>IFERROR(VLOOKUP(A95,'MCSJ Export'!A:C,3,FALSE),"")</f>
        <v>Sub Account</v>
      </c>
      <c r="D95" s="37">
        <f t="shared" ca="1" si="5"/>
        <v>0</v>
      </c>
      <c r="E95" s="37">
        <f t="shared" ca="1" si="6"/>
        <v>0</v>
      </c>
      <c r="F95" s="37">
        <f t="shared" ca="1" si="7"/>
        <v>0</v>
      </c>
      <c r="G95" s="37"/>
      <c r="H95" s="33" t="str">
        <f>+'R&amp;E EXPORT'!A94</f>
        <v>A -1325-4-025</v>
      </c>
      <c r="I95" s="34">
        <f>IFERROR(VLOOKUP($H95,'Gen F Rev'!$A:$M,15,FALSE),0)</f>
        <v>0</v>
      </c>
      <c r="J95" s="34">
        <f>IFERROR(VLOOKUP($H95,'Gen F Rev'!$A:$M,16,FALSE),0)</f>
        <v>0</v>
      </c>
      <c r="K95" s="42">
        <f>IFERROR(VLOOKUP($H95,'Gen F Rev'!$A:$M,17,FALSE),0)</f>
        <v>0</v>
      </c>
      <c r="L95" s="34">
        <f>IFERROR(VLOOKUP($H95,'Gen F Exp'!$A:$E,15,FALSE),0)</f>
        <v>0</v>
      </c>
      <c r="M95" s="34">
        <f>IFERROR(VLOOKUP($H95,'Gen F Exp'!$A:$E,16,FALSE),0)</f>
        <v>0</v>
      </c>
      <c r="N95" s="42">
        <f>IFERROR(VLOOKUP($H95,'Gen F Exp'!$A:$E,17,FALSE),0)</f>
        <v>0</v>
      </c>
      <c r="O95" s="34">
        <f>IFERROR(VLOOKUP($H95,'Water F Rev'!$A:$L,15,FALSE),0)</f>
        <v>0</v>
      </c>
      <c r="P95" s="34">
        <f>IFERROR(VLOOKUP($H95,'Water F Rev'!$A:$L,16,FALSE),0)</f>
        <v>0</v>
      </c>
      <c r="Q95" s="42">
        <f>IFERROR(VLOOKUP($H95,'Water F Rev'!$A:$L,17,FALSE),0)</f>
        <v>0</v>
      </c>
      <c r="R95" s="34">
        <f>IFERROR(VLOOKUP($H95,'Water F Exp'!$A:$K,15,FALSE),0)</f>
        <v>0</v>
      </c>
      <c r="S95" s="34">
        <f>IFERROR(VLOOKUP($H95,'Water F Exp'!$A:$K,16,FALSE),0)</f>
        <v>0</v>
      </c>
      <c r="T95" s="42">
        <f>IFERROR(VLOOKUP($H95,'Water F Exp'!$A:$K,17,FALSE),0)</f>
        <v>0</v>
      </c>
      <c r="U95" s="34">
        <f ca="1">IFERROR(VLOOKUP($H95,'Sewer F Rev'!$A:$E,15,FALSE),0)</f>
        <v>0</v>
      </c>
      <c r="V95" s="34">
        <f ca="1">IFERROR(VLOOKUP($H95,'Sewer F Rev'!$A:$E,16,FALSE),0)</f>
        <v>0</v>
      </c>
      <c r="W95" s="42">
        <f ca="1">IFERROR(VLOOKUP($H95,'Sewer F Rev'!$A:$E,17,FALSE),0)</f>
        <v>0</v>
      </c>
      <c r="X95" s="34">
        <f>IFERROR(VLOOKUP($H95,'Sewer F Exp'!$A:$B,15,FALSE),0)</f>
        <v>0</v>
      </c>
      <c r="Y95" s="34">
        <f>IFERROR(VLOOKUP($H95,'Sewer F Exp'!$A:$B,16,FALSE),0)</f>
        <v>0</v>
      </c>
      <c r="Z95" s="42">
        <f>IFERROR(VLOOKUP($H95,'Sewer F Exp'!$A:$B,17,FALSE),0)</f>
        <v>0</v>
      </c>
      <c r="AA95" s="34">
        <f>IFERROR(VLOOKUP($H95,'Refuse F Rev'!$A:$E,15,FALSE),0)</f>
        <v>0</v>
      </c>
      <c r="AB95" s="34">
        <f>IFERROR(VLOOKUP($H95,'Refuse F Rev'!$A:$E,16,FALSE),0)</f>
        <v>0</v>
      </c>
      <c r="AC95" s="42">
        <f>IFERROR(VLOOKUP($H95,'Refuse F Rev'!$A:$E,17,FALSE),0)</f>
        <v>0</v>
      </c>
      <c r="AD95" s="34">
        <f>IFERROR(VLOOKUP($H95,'Refuse F Exp'!$A:$E,15,FALSE),0)</f>
        <v>0</v>
      </c>
      <c r="AE95" s="34">
        <f>IFERROR(VLOOKUP($H95,'Refuse F Exp'!$A:$E,16,FALSE),0)</f>
        <v>0</v>
      </c>
      <c r="AF95" s="42">
        <f>IFERROR(VLOOKUP($H95,'Refuse F Exp'!$A:$E,17,FALSE),0)</f>
        <v>0</v>
      </c>
      <c r="AG95" s="34">
        <f>IFERROR(VLOOKUP($H95,#REF!,10,FALSE),0)</f>
        <v>0</v>
      </c>
      <c r="AH95" s="34">
        <f>IFERROR(VLOOKUP($H95,#REF!,11,FALSE),0)</f>
        <v>0</v>
      </c>
      <c r="AI95" s="42">
        <f>IFERROR(VLOOKUP($H95,#REF!,12,FALSE),0)</f>
        <v>0</v>
      </c>
      <c r="AJ95" s="34">
        <f>IFERROR(VLOOKUP($H95,#REF!,10,FALSE),0)</f>
        <v>0</v>
      </c>
      <c r="AK95" s="34">
        <f>IFERROR(VLOOKUP($H95,#REF!,11,FALSE),0)</f>
        <v>0</v>
      </c>
      <c r="AL95" s="42">
        <f>IFERROR(VLOOKUP($H95,#REF!,12,FALSE),0)</f>
        <v>0</v>
      </c>
      <c r="AM95" s="34">
        <f>IFERROR(VLOOKUP($H95,#REF!,10,FALSE),0)</f>
        <v>0</v>
      </c>
      <c r="AN95" s="34">
        <f>IFERROR(VLOOKUP($H95,#REF!,11,FALSE),0)</f>
        <v>0</v>
      </c>
      <c r="AO95" s="42">
        <f>IFERROR(VLOOKUP($H95,#REF!,12,FALSE),0)</f>
        <v>0</v>
      </c>
      <c r="AP95" s="34">
        <f>IFERROR(VLOOKUP($H95,#REF!,10,FALSE),0)</f>
        <v>0</v>
      </c>
      <c r="AQ95" s="34">
        <f>IFERROR(VLOOKUP($H95,#REF!,11,FALSE),0)</f>
        <v>0</v>
      </c>
      <c r="AR95" s="42">
        <f>IFERROR(VLOOKUP($H95,#REF!,12,FALSE),0)</f>
        <v>0</v>
      </c>
      <c r="AS95" s="34">
        <f>IFERROR(VLOOKUP($H95,#REF!,13,FALSE),0)</f>
        <v>0</v>
      </c>
      <c r="AT95" s="34">
        <f>IFERROR(VLOOKUP($H95,#REF!,14,FALSE),0)</f>
        <v>0</v>
      </c>
      <c r="AU95" s="42">
        <f>IFERROR(VLOOKUP($H95,#REF!,15,FALSE),0)</f>
        <v>0</v>
      </c>
      <c r="AV95" s="34">
        <f>IFERROR(VLOOKUP($H95,#REF!,15,FALSE),0)</f>
        <v>0</v>
      </c>
      <c r="AW95" s="34">
        <f>IFERROR(VLOOKUP($H95,#REF!,16,FALSE),0)</f>
        <v>0</v>
      </c>
      <c r="AX95" s="42">
        <f>IFERROR(VLOOKUP($H95,#REF!,17,FALSE),0)</f>
        <v>0</v>
      </c>
    </row>
    <row r="96" spans="1:50" x14ac:dyDescent="0.3">
      <c r="A96" s="33" t="str">
        <f t="shared" si="4"/>
        <v>A -1325-4-035</v>
      </c>
      <c r="B96" s="33" t="str">
        <f>+'R&amp;E EXPORT'!B95</f>
        <v>TREAS-DUES</v>
      </c>
      <c r="C96" t="str">
        <f>IFERROR(VLOOKUP(A96,'MCSJ Export'!A:C,3,FALSE),"")</f>
        <v>Sub Account</v>
      </c>
      <c r="D96" s="37">
        <f t="shared" ca="1" si="5"/>
        <v>0</v>
      </c>
      <c r="E96" s="37">
        <f t="shared" ca="1" si="6"/>
        <v>0</v>
      </c>
      <c r="F96" s="37">
        <f t="shared" ca="1" si="7"/>
        <v>0</v>
      </c>
      <c r="G96" s="37"/>
      <c r="H96" s="33" t="str">
        <f>+'R&amp;E EXPORT'!A95</f>
        <v>A -1325-4-035</v>
      </c>
      <c r="I96" s="34">
        <f>IFERROR(VLOOKUP($H96,'Gen F Rev'!$A:$M,15,FALSE),0)</f>
        <v>0</v>
      </c>
      <c r="J96" s="34">
        <f>IFERROR(VLOOKUP($H96,'Gen F Rev'!$A:$M,16,FALSE),0)</f>
        <v>0</v>
      </c>
      <c r="K96" s="42">
        <f>IFERROR(VLOOKUP($H96,'Gen F Rev'!$A:$M,17,FALSE),0)</f>
        <v>0</v>
      </c>
      <c r="L96" s="34">
        <f>IFERROR(VLOOKUP($H96,'Gen F Exp'!$A:$E,15,FALSE),0)</f>
        <v>0</v>
      </c>
      <c r="M96" s="34">
        <f>IFERROR(VLOOKUP($H96,'Gen F Exp'!$A:$E,16,FALSE),0)</f>
        <v>0</v>
      </c>
      <c r="N96" s="42">
        <f>IFERROR(VLOOKUP($H96,'Gen F Exp'!$A:$E,17,FALSE),0)</f>
        <v>0</v>
      </c>
      <c r="O96" s="34">
        <f>IFERROR(VLOOKUP($H96,'Water F Rev'!$A:$L,15,FALSE),0)</f>
        <v>0</v>
      </c>
      <c r="P96" s="34">
        <f>IFERROR(VLOOKUP($H96,'Water F Rev'!$A:$L,16,FALSE),0)</f>
        <v>0</v>
      </c>
      <c r="Q96" s="42">
        <f>IFERROR(VLOOKUP($H96,'Water F Rev'!$A:$L,17,FALSE),0)</f>
        <v>0</v>
      </c>
      <c r="R96" s="34">
        <f>IFERROR(VLOOKUP($H96,'Water F Exp'!$A:$K,15,FALSE),0)</f>
        <v>0</v>
      </c>
      <c r="S96" s="34">
        <f>IFERROR(VLOOKUP($H96,'Water F Exp'!$A:$K,16,FALSE),0)</f>
        <v>0</v>
      </c>
      <c r="T96" s="42">
        <f>IFERROR(VLOOKUP($H96,'Water F Exp'!$A:$K,17,FALSE),0)</f>
        <v>0</v>
      </c>
      <c r="U96" s="34">
        <f ca="1">IFERROR(VLOOKUP($H96,'Sewer F Rev'!$A:$E,15,FALSE),0)</f>
        <v>0</v>
      </c>
      <c r="V96" s="34">
        <f ca="1">IFERROR(VLOOKUP($H96,'Sewer F Rev'!$A:$E,16,FALSE),0)</f>
        <v>0</v>
      </c>
      <c r="W96" s="42">
        <f ca="1">IFERROR(VLOOKUP($H96,'Sewer F Rev'!$A:$E,17,FALSE),0)</f>
        <v>0</v>
      </c>
      <c r="X96" s="34">
        <f>IFERROR(VLOOKUP($H96,'Sewer F Exp'!$A:$B,15,FALSE),0)</f>
        <v>0</v>
      </c>
      <c r="Y96" s="34">
        <f>IFERROR(VLOOKUP($H96,'Sewer F Exp'!$A:$B,16,FALSE),0)</f>
        <v>0</v>
      </c>
      <c r="Z96" s="42">
        <f>IFERROR(VLOOKUP($H96,'Sewer F Exp'!$A:$B,17,FALSE),0)</f>
        <v>0</v>
      </c>
      <c r="AA96" s="34">
        <f>IFERROR(VLOOKUP($H96,'Refuse F Rev'!$A:$E,15,FALSE),0)</f>
        <v>0</v>
      </c>
      <c r="AB96" s="34">
        <f>IFERROR(VLOOKUP($H96,'Refuse F Rev'!$A:$E,16,FALSE),0)</f>
        <v>0</v>
      </c>
      <c r="AC96" s="42">
        <f>IFERROR(VLOOKUP($H96,'Refuse F Rev'!$A:$E,17,FALSE),0)</f>
        <v>0</v>
      </c>
      <c r="AD96" s="34">
        <f>IFERROR(VLOOKUP($H96,'Refuse F Exp'!$A:$E,15,FALSE),0)</f>
        <v>0</v>
      </c>
      <c r="AE96" s="34">
        <f>IFERROR(VLOOKUP($H96,'Refuse F Exp'!$A:$E,16,FALSE),0)</f>
        <v>0</v>
      </c>
      <c r="AF96" s="42">
        <f>IFERROR(VLOOKUP($H96,'Refuse F Exp'!$A:$E,17,FALSE),0)</f>
        <v>0</v>
      </c>
      <c r="AG96" s="34">
        <f>IFERROR(VLOOKUP($H96,#REF!,10,FALSE),0)</f>
        <v>0</v>
      </c>
      <c r="AH96" s="34">
        <f>IFERROR(VLOOKUP($H96,#REF!,11,FALSE),0)</f>
        <v>0</v>
      </c>
      <c r="AI96" s="42">
        <f>IFERROR(VLOOKUP($H96,#REF!,12,FALSE),0)</f>
        <v>0</v>
      </c>
      <c r="AJ96" s="34">
        <f>IFERROR(VLOOKUP($H96,#REF!,10,FALSE),0)</f>
        <v>0</v>
      </c>
      <c r="AK96" s="34">
        <f>IFERROR(VLOOKUP($H96,#REF!,11,FALSE),0)</f>
        <v>0</v>
      </c>
      <c r="AL96" s="42">
        <f>IFERROR(VLOOKUP($H96,#REF!,12,FALSE),0)</f>
        <v>0</v>
      </c>
      <c r="AM96" s="34">
        <f>IFERROR(VLOOKUP($H96,#REF!,10,FALSE),0)</f>
        <v>0</v>
      </c>
      <c r="AN96" s="34">
        <f>IFERROR(VLOOKUP($H96,#REF!,11,FALSE),0)</f>
        <v>0</v>
      </c>
      <c r="AO96" s="42">
        <f>IFERROR(VLOOKUP($H96,#REF!,12,FALSE),0)</f>
        <v>0</v>
      </c>
      <c r="AP96" s="34">
        <f>IFERROR(VLOOKUP($H96,#REF!,10,FALSE),0)</f>
        <v>0</v>
      </c>
      <c r="AQ96" s="34">
        <f>IFERROR(VLOOKUP($H96,#REF!,11,FALSE),0)</f>
        <v>0</v>
      </c>
      <c r="AR96" s="42">
        <f>IFERROR(VLOOKUP($H96,#REF!,12,FALSE),0)</f>
        <v>0</v>
      </c>
      <c r="AS96" s="34">
        <f>IFERROR(VLOOKUP($H96,#REF!,13,FALSE),0)</f>
        <v>0</v>
      </c>
      <c r="AT96" s="34">
        <f>IFERROR(VLOOKUP($H96,#REF!,14,FALSE),0)</f>
        <v>0</v>
      </c>
      <c r="AU96" s="42">
        <f>IFERROR(VLOOKUP($H96,#REF!,15,FALSE),0)</f>
        <v>0</v>
      </c>
      <c r="AV96" s="34">
        <f>IFERROR(VLOOKUP($H96,#REF!,15,FALSE),0)</f>
        <v>0</v>
      </c>
      <c r="AW96" s="34">
        <f>IFERROR(VLOOKUP($H96,#REF!,16,FALSE),0)</f>
        <v>0</v>
      </c>
      <c r="AX96" s="42">
        <f>IFERROR(VLOOKUP($H96,#REF!,17,FALSE),0)</f>
        <v>0</v>
      </c>
    </row>
    <row r="97" spans="1:50" x14ac:dyDescent="0.3">
      <c r="A97" s="33" t="str">
        <f t="shared" si="4"/>
        <v>A -1325-4-103</v>
      </c>
      <c r="B97" s="33" t="str">
        <f>+'R&amp;E EXPORT'!B96</f>
        <v>TREAS-MAIL/PSTG/FEDEX CHRGS</v>
      </c>
      <c r="C97" t="str">
        <f>IFERROR(VLOOKUP(A97,'MCSJ Export'!A:C,3,FALSE),"")</f>
        <v>Sub Account</v>
      </c>
      <c r="D97" s="37">
        <f t="shared" ca="1" si="5"/>
        <v>0</v>
      </c>
      <c r="E97" s="37">
        <f t="shared" ca="1" si="6"/>
        <v>0</v>
      </c>
      <c r="F97" s="37">
        <f t="shared" ca="1" si="7"/>
        <v>0</v>
      </c>
      <c r="G97" s="37"/>
      <c r="H97" s="33" t="str">
        <f>+'R&amp;E EXPORT'!A96</f>
        <v>A -1325-4-103</v>
      </c>
      <c r="I97" s="34">
        <f>IFERROR(VLOOKUP($H97,'Gen F Rev'!$A:$M,15,FALSE),0)</f>
        <v>0</v>
      </c>
      <c r="J97" s="34">
        <f>IFERROR(VLOOKUP($H97,'Gen F Rev'!$A:$M,16,FALSE),0)</f>
        <v>0</v>
      </c>
      <c r="K97" s="42">
        <f>IFERROR(VLOOKUP($H97,'Gen F Rev'!$A:$M,17,FALSE),0)</f>
        <v>0</v>
      </c>
      <c r="L97" s="34">
        <f>IFERROR(VLOOKUP($H97,'Gen F Exp'!$A:$E,15,FALSE),0)</f>
        <v>0</v>
      </c>
      <c r="M97" s="34">
        <f>IFERROR(VLOOKUP($H97,'Gen F Exp'!$A:$E,16,FALSE),0)</f>
        <v>0</v>
      </c>
      <c r="N97" s="42">
        <f>IFERROR(VLOOKUP($H97,'Gen F Exp'!$A:$E,17,FALSE),0)</f>
        <v>0</v>
      </c>
      <c r="O97" s="34">
        <f>IFERROR(VLOOKUP($H97,'Water F Rev'!$A:$L,15,FALSE),0)</f>
        <v>0</v>
      </c>
      <c r="P97" s="34">
        <f>IFERROR(VLOOKUP($H97,'Water F Rev'!$A:$L,16,FALSE),0)</f>
        <v>0</v>
      </c>
      <c r="Q97" s="42">
        <f>IFERROR(VLOOKUP($H97,'Water F Rev'!$A:$L,17,FALSE),0)</f>
        <v>0</v>
      </c>
      <c r="R97" s="34">
        <f>IFERROR(VLOOKUP($H97,'Water F Exp'!$A:$K,15,FALSE),0)</f>
        <v>0</v>
      </c>
      <c r="S97" s="34">
        <f>IFERROR(VLOOKUP($H97,'Water F Exp'!$A:$K,16,FALSE),0)</f>
        <v>0</v>
      </c>
      <c r="T97" s="42">
        <f>IFERROR(VLOOKUP($H97,'Water F Exp'!$A:$K,17,FALSE),0)</f>
        <v>0</v>
      </c>
      <c r="U97" s="34">
        <f ca="1">IFERROR(VLOOKUP($H97,'Sewer F Rev'!$A:$E,15,FALSE),0)</f>
        <v>0</v>
      </c>
      <c r="V97" s="34">
        <f ca="1">IFERROR(VLOOKUP($H97,'Sewer F Rev'!$A:$E,16,FALSE),0)</f>
        <v>0</v>
      </c>
      <c r="W97" s="42">
        <f ca="1">IFERROR(VLOOKUP($H97,'Sewer F Rev'!$A:$E,17,FALSE),0)</f>
        <v>0</v>
      </c>
      <c r="X97" s="34">
        <f>IFERROR(VLOOKUP($H97,'Sewer F Exp'!$A:$B,15,FALSE),0)</f>
        <v>0</v>
      </c>
      <c r="Y97" s="34">
        <f>IFERROR(VLOOKUP($H97,'Sewer F Exp'!$A:$B,16,FALSE),0)</f>
        <v>0</v>
      </c>
      <c r="Z97" s="42">
        <f>IFERROR(VLOOKUP($H97,'Sewer F Exp'!$A:$B,17,FALSE),0)</f>
        <v>0</v>
      </c>
      <c r="AA97" s="34">
        <f>IFERROR(VLOOKUP($H97,'Refuse F Rev'!$A:$E,15,FALSE),0)</f>
        <v>0</v>
      </c>
      <c r="AB97" s="34">
        <f>IFERROR(VLOOKUP($H97,'Refuse F Rev'!$A:$E,16,FALSE),0)</f>
        <v>0</v>
      </c>
      <c r="AC97" s="42">
        <f>IFERROR(VLOOKUP($H97,'Refuse F Rev'!$A:$E,17,FALSE),0)</f>
        <v>0</v>
      </c>
      <c r="AD97" s="34">
        <f>IFERROR(VLOOKUP($H97,'Refuse F Exp'!$A:$E,15,FALSE),0)</f>
        <v>0</v>
      </c>
      <c r="AE97" s="34">
        <f>IFERROR(VLOOKUP($H97,'Refuse F Exp'!$A:$E,16,FALSE),0)</f>
        <v>0</v>
      </c>
      <c r="AF97" s="42">
        <f>IFERROR(VLOOKUP($H97,'Refuse F Exp'!$A:$E,17,FALSE),0)</f>
        <v>0</v>
      </c>
      <c r="AG97" s="34">
        <f>IFERROR(VLOOKUP($H97,#REF!,10,FALSE),0)</f>
        <v>0</v>
      </c>
      <c r="AH97" s="34">
        <f>IFERROR(VLOOKUP($H97,#REF!,11,FALSE),0)</f>
        <v>0</v>
      </c>
      <c r="AI97" s="42">
        <f>IFERROR(VLOOKUP($H97,#REF!,12,FALSE),0)</f>
        <v>0</v>
      </c>
      <c r="AJ97" s="34">
        <f>IFERROR(VLOOKUP($H97,#REF!,10,FALSE),0)</f>
        <v>0</v>
      </c>
      <c r="AK97" s="34">
        <f>IFERROR(VLOOKUP($H97,#REF!,11,FALSE),0)</f>
        <v>0</v>
      </c>
      <c r="AL97" s="42">
        <f>IFERROR(VLOOKUP($H97,#REF!,12,FALSE),0)</f>
        <v>0</v>
      </c>
      <c r="AM97" s="34">
        <f>IFERROR(VLOOKUP($H97,#REF!,10,FALSE),0)</f>
        <v>0</v>
      </c>
      <c r="AN97" s="34">
        <f>IFERROR(VLOOKUP($H97,#REF!,11,FALSE),0)</f>
        <v>0</v>
      </c>
      <c r="AO97" s="42">
        <f>IFERROR(VLOOKUP($H97,#REF!,12,FALSE),0)</f>
        <v>0</v>
      </c>
      <c r="AP97" s="34">
        <f>IFERROR(VLOOKUP($H97,#REF!,10,FALSE),0)</f>
        <v>0</v>
      </c>
      <c r="AQ97" s="34">
        <f>IFERROR(VLOOKUP($H97,#REF!,11,FALSE),0)</f>
        <v>0</v>
      </c>
      <c r="AR97" s="42">
        <f>IFERROR(VLOOKUP($H97,#REF!,12,FALSE),0)</f>
        <v>0</v>
      </c>
      <c r="AS97" s="34">
        <f>IFERROR(VLOOKUP($H97,#REF!,13,FALSE),0)</f>
        <v>0</v>
      </c>
      <c r="AT97" s="34">
        <f>IFERROR(VLOOKUP($H97,#REF!,14,FALSE),0)</f>
        <v>0</v>
      </c>
      <c r="AU97" s="42">
        <f>IFERROR(VLOOKUP($H97,#REF!,15,FALSE),0)</f>
        <v>0</v>
      </c>
      <c r="AV97" s="34">
        <f>IFERROR(VLOOKUP($H97,#REF!,15,FALSE),0)</f>
        <v>0</v>
      </c>
      <c r="AW97" s="34">
        <f>IFERROR(VLOOKUP($H97,#REF!,16,FALSE),0)</f>
        <v>0</v>
      </c>
      <c r="AX97" s="42">
        <f>IFERROR(VLOOKUP($H97,#REF!,17,FALSE),0)</f>
        <v>0</v>
      </c>
    </row>
    <row r="98" spans="1:50" x14ac:dyDescent="0.3">
      <c r="A98" s="33" t="str">
        <f t="shared" si="4"/>
        <v>A -1325-4-120</v>
      </c>
      <c r="B98" s="33" t="str">
        <f>+'R&amp;E EXPORT'!B97</f>
        <v>TREAS-COMPUTER/SFTWR MAINT</v>
      </c>
      <c r="C98" t="str">
        <f>IFERROR(VLOOKUP(A98,'MCSJ Export'!A:C,3,FALSE),"")</f>
        <v>Sub Account</v>
      </c>
      <c r="D98" s="37">
        <f t="shared" ca="1" si="5"/>
        <v>0</v>
      </c>
      <c r="E98" s="37">
        <f t="shared" ca="1" si="6"/>
        <v>0</v>
      </c>
      <c r="F98" s="37">
        <f t="shared" ca="1" si="7"/>
        <v>0</v>
      </c>
      <c r="G98" s="37"/>
      <c r="H98" s="33" t="str">
        <f>+'R&amp;E EXPORT'!A97</f>
        <v>A -1325-4-120</v>
      </c>
      <c r="I98" s="34">
        <f>IFERROR(VLOOKUP($H98,'Gen F Rev'!$A:$M,15,FALSE),0)</f>
        <v>0</v>
      </c>
      <c r="J98" s="34">
        <f>IFERROR(VLOOKUP($H98,'Gen F Rev'!$A:$M,16,FALSE),0)</f>
        <v>0</v>
      </c>
      <c r="K98" s="42">
        <f>IFERROR(VLOOKUP($H98,'Gen F Rev'!$A:$M,17,FALSE),0)</f>
        <v>0</v>
      </c>
      <c r="L98" s="34">
        <f>IFERROR(VLOOKUP($H98,'Gen F Exp'!$A:$E,15,FALSE),0)</f>
        <v>0</v>
      </c>
      <c r="M98" s="34">
        <f>IFERROR(VLOOKUP($H98,'Gen F Exp'!$A:$E,16,FALSE),0)</f>
        <v>0</v>
      </c>
      <c r="N98" s="42">
        <f>IFERROR(VLOOKUP($H98,'Gen F Exp'!$A:$E,17,FALSE),0)</f>
        <v>0</v>
      </c>
      <c r="O98" s="34">
        <f>IFERROR(VLOOKUP($H98,'Water F Rev'!$A:$L,15,FALSE),0)</f>
        <v>0</v>
      </c>
      <c r="P98" s="34">
        <f>IFERROR(VLOOKUP($H98,'Water F Rev'!$A:$L,16,FALSE),0)</f>
        <v>0</v>
      </c>
      <c r="Q98" s="42">
        <f>IFERROR(VLOOKUP($H98,'Water F Rev'!$A:$L,17,FALSE),0)</f>
        <v>0</v>
      </c>
      <c r="R98" s="34">
        <f>IFERROR(VLOOKUP($H98,'Water F Exp'!$A:$K,15,FALSE),0)</f>
        <v>0</v>
      </c>
      <c r="S98" s="34">
        <f>IFERROR(VLOOKUP($H98,'Water F Exp'!$A:$K,16,FALSE),0)</f>
        <v>0</v>
      </c>
      <c r="T98" s="42">
        <f>IFERROR(VLOOKUP($H98,'Water F Exp'!$A:$K,17,FALSE),0)</f>
        <v>0</v>
      </c>
      <c r="U98" s="34">
        <f ca="1">IFERROR(VLOOKUP($H98,'Sewer F Rev'!$A:$E,15,FALSE),0)</f>
        <v>0</v>
      </c>
      <c r="V98" s="34">
        <f ca="1">IFERROR(VLOOKUP($H98,'Sewer F Rev'!$A:$E,16,FALSE),0)</f>
        <v>0</v>
      </c>
      <c r="W98" s="42">
        <f ca="1">IFERROR(VLOOKUP($H98,'Sewer F Rev'!$A:$E,17,FALSE),0)</f>
        <v>0</v>
      </c>
      <c r="X98" s="34">
        <f>IFERROR(VLOOKUP($H98,'Sewer F Exp'!$A:$B,15,FALSE),0)</f>
        <v>0</v>
      </c>
      <c r="Y98" s="34">
        <f>IFERROR(VLOOKUP($H98,'Sewer F Exp'!$A:$B,16,FALSE),0)</f>
        <v>0</v>
      </c>
      <c r="Z98" s="42">
        <f>IFERROR(VLOOKUP($H98,'Sewer F Exp'!$A:$B,17,FALSE),0)</f>
        <v>0</v>
      </c>
      <c r="AA98" s="34">
        <f>IFERROR(VLOOKUP($H98,'Refuse F Rev'!$A:$E,15,FALSE),0)</f>
        <v>0</v>
      </c>
      <c r="AB98" s="34">
        <f>IFERROR(VLOOKUP($H98,'Refuse F Rev'!$A:$E,16,FALSE),0)</f>
        <v>0</v>
      </c>
      <c r="AC98" s="42">
        <f>IFERROR(VLOOKUP($H98,'Refuse F Rev'!$A:$E,17,FALSE),0)</f>
        <v>0</v>
      </c>
      <c r="AD98" s="34">
        <f>IFERROR(VLOOKUP($H98,'Refuse F Exp'!$A:$E,15,FALSE),0)</f>
        <v>0</v>
      </c>
      <c r="AE98" s="34">
        <f>IFERROR(VLOOKUP($H98,'Refuse F Exp'!$A:$E,16,FALSE),0)</f>
        <v>0</v>
      </c>
      <c r="AF98" s="42">
        <f>IFERROR(VLOOKUP($H98,'Refuse F Exp'!$A:$E,17,FALSE),0)</f>
        <v>0</v>
      </c>
      <c r="AG98" s="34">
        <f>IFERROR(VLOOKUP($H98,#REF!,10,FALSE),0)</f>
        <v>0</v>
      </c>
      <c r="AH98" s="34">
        <f>IFERROR(VLOOKUP($H98,#REF!,11,FALSE),0)</f>
        <v>0</v>
      </c>
      <c r="AI98" s="42">
        <f>IFERROR(VLOOKUP($H98,#REF!,12,FALSE),0)</f>
        <v>0</v>
      </c>
      <c r="AJ98" s="34">
        <f>IFERROR(VLOOKUP($H98,#REF!,10,FALSE),0)</f>
        <v>0</v>
      </c>
      <c r="AK98" s="34">
        <f>IFERROR(VLOOKUP($H98,#REF!,11,FALSE),0)</f>
        <v>0</v>
      </c>
      <c r="AL98" s="42">
        <f>IFERROR(VLOOKUP($H98,#REF!,12,FALSE),0)</f>
        <v>0</v>
      </c>
      <c r="AM98" s="34">
        <f>IFERROR(VLOOKUP($H98,#REF!,10,FALSE),0)</f>
        <v>0</v>
      </c>
      <c r="AN98" s="34">
        <f>IFERROR(VLOOKUP($H98,#REF!,11,FALSE),0)</f>
        <v>0</v>
      </c>
      <c r="AO98" s="42">
        <f>IFERROR(VLOOKUP($H98,#REF!,12,FALSE),0)</f>
        <v>0</v>
      </c>
      <c r="AP98" s="34">
        <f>IFERROR(VLOOKUP($H98,#REF!,10,FALSE),0)</f>
        <v>0</v>
      </c>
      <c r="AQ98" s="34">
        <f>IFERROR(VLOOKUP($H98,#REF!,11,FALSE),0)</f>
        <v>0</v>
      </c>
      <c r="AR98" s="42">
        <f>IFERROR(VLOOKUP($H98,#REF!,12,FALSE),0)</f>
        <v>0</v>
      </c>
      <c r="AS98" s="34">
        <f>IFERROR(VLOOKUP($H98,#REF!,13,FALSE),0)</f>
        <v>0</v>
      </c>
      <c r="AT98" s="34">
        <f>IFERROR(VLOOKUP($H98,#REF!,14,FALSE),0)</f>
        <v>0</v>
      </c>
      <c r="AU98" s="42">
        <f>IFERROR(VLOOKUP($H98,#REF!,15,FALSE),0)</f>
        <v>0</v>
      </c>
      <c r="AV98" s="34">
        <f>IFERROR(VLOOKUP($H98,#REF!,15,FALSE),0)</f>
        <v>0</v>
      </c>
      <c r="AW98" s="34">
        <f>IFERROR(VLOOKUP($H98,#REF!,16,FALSE),0)</f>
        <v>0</v>
      </c>
      <c r="AX98" s="42">
        <f>IFERROR(VLOOKUP($H98,#REF!,17,FALSE),0)</f>
        <v>0</v>
      </c>
    </row>
    <row r="99" spans="1:50" x14ac:dyDescent="0.3">
      <c r="A99" s="33" t="str">
        <f t="shared" si="4"/>
        <v>A -1325-4-122</v>
      </c>
      <c r="B99" s="33" t="str">
        <f>+'R&amp;E EXPORT'!B98</f>
        <v>TREAS-SOFTWARE</v>
      </c>
      <c r="C99" t="str">
        <f>IFERROR(VLOOKUP(A99,'MCSJ Export'!A:C,3,FALSE),"")</f>
        <v>Sub Account</v>
      </c>
      <c r="D99" s="37">
        <f t="shared" ca="1" si="5"/>
        <v>0</v>
      </c>
      <c r="E99" s="37">
        <f t="shared" ca="1" si="6"/>
        <v>0</v>
      </c>
      <c r="F99" s="37">
        <f t="shared" ca="1" si="7"/>
        <v>0</v>
      </c>
      <c r="G99" s="37"/>
      <c r="H99" s="33" t="str">
        <f>+'R&amp;E EXPORT'!A98</f>
        <v>A -1325-4-122</v>
      </c>
      <c r="I99" s="34">
        <f>IFERROR(VLOOKUP($H99,'Gen F Rev'!$A:$M,15,FALSE),0)</f>
        <v>0</v>
      </c>
      <c r="J99" s="34">
        <f>IFERROR(VLOOKUP($H99,'Gen F Rev'!$A:$M,16,FALSE),0)</f>
        <v>0</v>
      </c>
      <c r="K99" s="42">
        <f>IFERROR(VLOOKUP($H99,'Gen F Rev'!$A:$M,17,FALSE),0)</f>
        <v>0</v>
      </c>
      <c r="L99" s="34">
        <f>IFERROR(VLOOKUP($H99,'Gen F Exp'!$A:$E,15,FALSE),0)</f>
        <v>0</v>
      </c>
      <c r="M99" s="34">
        <f>IFERROR(VLOOKUP($H99,'Gen F Exp'!$A:$E,16,FALSE),0)</f>
        <v>0</v>
      </c>
      <c r="N99" s="42">
        <f>IFERROR(VLOOKUP($H99,'Gen F Exp'!$A:$E,17,FALSE),0)</f>
        <v>0</v>
      </c>
      <c r="O99" s="34">
        <f>IFERROR(VLOOKUP($H99,'Water F Rev'!$A:$L,15,FALSE),0)</f>
        <v>0</v>
      </c>
      <c r="P99" s="34">
        <f>IFERROR(VLOOKUP($H99,'Water F Rev'!$A:$L,16,FALSE),0)</f>
        <v>0</v>
      </c>
      <c r="Q99" s="42">
        <f>IFERROR(VLOOKUP($H99,'Water F Rev'!$A:$L,17,FALSE),0)</f>
        <v>0</v>
      </c>
      <c r="R99" s="34">
        <f>IFERROR(VLOOKUP($H99,'Water F Exp'!$A:$K,15,FALSE),0)</f>
        <v>0</v>
      </c>
      <c r="S99" s="34">
        <f>IFERROR(VLOOKUP($H99,'Water F Exp'!$A:$K,16,FALSE),0)</f>
        <v>0</v>
      </c>
      <c r="T99" s="42">
        <f>IFERROR(VLOOKUP($H99,'Water F Exp'!$A:$K,17,FALSE),0)</f>
        <v>0</v>
      </c>
      <c r="U99" s="34">
        <f ca="1">IFERROR(VLOOKUP($H99,'Sewer F Rev'!$A:$E,15,FALSE),0)</f>
        <v>0</v>
      </c>
      <c r="V99" s="34">
        <f ca="1">IFERROR(VLOOKUP($H99,'Sewer F Rev'!$A:$E,16,FALSE),0)</f>
        <v>0</v>
      </c>
      <c r="W99" s="42">
        <f ca="1">IFERROR(VLOOKUP($H99,'Sewer F Rev'!$A:$E,17,FALSE),0)</f>
        <v>0</v>
      </c>
      <c r="X99" s="34">
        <f>IFERROR(VLOOKUP($H99,'Sewer F Exp'!$A:$B,15,FALSE),0)</f>
        <v>0</v>
      </c>
      <c r="Y99" s="34">
        <f>IFERROR(VLOOKUP($H99,'Sewer F Exp'!$A:$B,16,FALSE),0)</f>
        <v>0</v>
      </c>
      <c r="Z99" s="42">
        <f>IFERROR(VLOOKUP($H99,'Sewer F Exp'!$A:$B,17,FALSE),0)</f>
        <v>0</v>
      </c>
      <c r="AA99" s="34">
        <f>IFERROR(VLOOKUP($H99,'Refuse F Rev'!$A:$E,15,FALSE),0)</f>
        <v>0</v>
      </c>
      <c r="AB99" s="34">
        <f>IFERROR(VLOOKUP($H99,'Refuse F Rev'!$A:$E,16,FALSE),0)</f>
        <v>0</v>
      </c>
      <c r="AC99" s="42">
        <f>IFERROR(VLOOKUP($H99,'Refuse F Rev'!$A:$E,17,FALSE),0)</f>
        <v>0</v>
      </c>
      <c r="AD99" s="34">
        <f>IFERROR(VLOOKUP($H99,'Refuse F Exp'!$A:$E,15,FALSE),0)</f>
        <v>0</v>
      </c>
      <c r="AE99" s="34">
        <f>IFERROR(VLOOKUP($H99,'Refuse F Exp'!$A:$E,16,FALSE),0)</f>
        <v>0</v>
      </c>
      <c r="AF99" s="42">
        <f>IFERROR(VLOOKUP($H99,'Refuse F Exp'!$A:$E,17,FALSE),0)</f>
        <v>0</v>
      </c>
      <c r="AG99" s="34">
        <f>IFERROR(VLOOKUP($H99,#REF!,10,FALSE),0)</f>
        <v>0</v>
      </c>
      <c r="AH99" s="34">
        <f>IFERROR(VLOOKUP($H99,#REF!,11,FALSE),0)</f>
        <v>0</v>
      </c>
      <c r="AI99" s="42">
        <f>IFERROR(VLOOKUP($H99,#REF!,12,FALSE),0)</f>
        <v>0</v>
      </c>
      <c r="AJ99" s="34">
        <f>IFERROR(VLOOKUP($H99,#REF!,10,FALSE),0)</f>
        <v>0</v>
      </c>
      <c r="AK99" s="34">
        <f>IFERROR(VLOOKUP($H99,#REF!,11,FALSE),0)</f>
        <v>0</v>
      </c>
      <c r="AL99" s="42">
        <f>IFERROR(VLOOKUP($H99,#REF!,12,FALSE),0)</f>
        <v>0</v>
      </c>
      <c r="AM99" s="34">
        <f>IFERROR(VLOOKUP($H99,#REF!,10,FALSE),0)</f>
        <v>0</v>
      </c>
      <c r="AN99" s="34">
        <f>IFERROR(VLOOKUP($H99,#REF!,11,FALSE),0)</f>
        <v>0</v>
      </c>
      <c r="AO99" s="42">
        <f>IFERROR(VLOOKUP($H99,#REF!,12,FALSE),0)</f>
        <v>0</v>
      </c>
      <c r="AP99" s="34">
        <f>IFERROR(VLOOKUP($H99,#REF!,10,FALSE),0)</f>
        <v>0</v>
      </c>
      <c r="AQ99" s="34">
        <f>IFERROR(VLOOKUP($H99,#REF!,11,FALSE),0)</f>
        <v>0</v>
      </c>
      <c r="AR99" s="42">
        <f>IFERROR(VLOOKUP($H99,#REF!,12,FALSE),0)</f>
        <v>0</v>
      </c>
      <c r="AS99" s="34">
        <f>IFERROR(VLOOKUP($H99,#REF!,13,FALSE),0)</f>
        <v>0</v>
      </c>
      <c r="AT99" s="34">
        <f>IFERROR(VLOOKUP($H99,#REF!,14,FALSE),0)</f>
        <v>0</v>
      </c>
      <c r="AU99" s="42">
        <f>IFERROR(VLOOKUP($H99,#REF!,15,FALSE),0)</f>
        <v>0</v>
      </c>
      <c r="AV99" s="34">
        <f>IFERROR(VLOOKUP($H99,#REF!,15,FALSE),0)</f>
        <v>0</v>
      </c>
      <c r="AW99" s="34">
        <f>IFERROR(VLOOKUP($H99,#REF!,16,FALSE),0)</f>
        <v>0</v>
      </c>
      <c r="AX99" s="42">
        <f>IFERROR(VLOOKUP($H99,#REF!,17,FALSE),0)</f>
        <v>0</v>
      </c>
    </row>
    <row r="100" spans="1:50" x14ac:dyDescent="0.3">
      <c r="A100" s="33" t="str">
        <f t="shared" si="4"/>
        <v>A -1325-4-126</v>
      </c>
      <c r="B100" s="33" t="str">
        <f>+'R&amp;E EXPORT'!B99</f>
        <v>TREAS-INTERNET ACCESS (GREENLIGHT)</v>
      </c>
      <c r="C100" t="str">
        <f>IFERROR(VLOOKUP(A100,'MCSJ Export'!A:C,3,FALSE),"")</f>
        <v>Sub Account</v>
      </c>
      <c r="D100" s="37">
        <f t="shared" ca="1" si="5"/>
        <v>0</v>
      </c>
      <c r="E100" s="37">
        <f t="shared" ca="1" si="6"/>
        <v>0</v>
      </c>
      <c r="F100" s="37">
        <f t="shared" ca="1" si="7"/>
        <v>0</v>
      </c>
      <c r="G100" s="37"/>
      <c r="H100" s="33" t="str">
        <f>+'R&amp;E EXPORT'!A99</f>
        <v>A -1325-4-126</v>
      </c>
      <c r="I100" s="34">
        <f>IFERROR(VLOOKUP($H100,'Gen F Rev'!$A:$M,15,FALSE),0)</f>
        <v>0</v>
      </c>
      <c r="J100" s="34">
        <f>IFERROR(VLOOKUP($H100,'Gen F Rev'!$A:$M,16,FALSE),0)</f>
        <v>0</v>
      </c>
      <c r="K100" s="42">
        <f>IFERROR(VLOOKUP($H100,'Gen F Rev'!$A:$M,17,FALSE),0)</f>
        <v>0</v>
      </c>
      <c r="L100" s="34">
        <f>IFERROR(VLOOKUP($H100,'Gen F Exp'!$A:$E,15,FALSE),0)</f>
        <v>0</v>
      </c>
      <c r="M100" s="34">
        <f>IFERROR(VLOOKUP($H100,'Gen F Exp'!$A:$E,16,FALSE),0)</f>
        <v>0</v>
      </c>
      <c r="N100" s="42">
        <f>IFERROR(VLOOKUP($H100,'Gen F Exp'!$A:$E,17,FALSE),0)</f>
        <v>0</v>
      </c>
      <c r="O100" s="34">
        <f>IFERROR(VLOOKUP($H100,'Water F Rev'!$A:$L,15,FALSE),0)</f>
        <v>0</v>
      </c>
      <c r="P100" s="34">
        <f>IFERROR(VLOOKUP($H100,'Water F Rev'!$A:$L,16,FALSE),0)</f>
        <v>0</v>
      </c>
      <c r="Q100" s="42">
        <f>IFERROR(VLOOKUP($H100,'Water F Rev'!$A:$L,17,FALSE),0)</f>
        <v>0</v>
      </c>
      <c r="R100" s="34">
        <f>IFERROR(VLOOKUP($H100,'Water F Exp'!$A:$K,15,FALSE),0)</f>
        <v>0</v>
      </c>
      <c r="S100" s="34">
        <f>IFERROR(VLOOKUP($H100,'Water F Exp'!$A:$K,16,FALSE),0)</f>
        <v>0</v>
      </c>
      <c r="T100" s="42">
        <f>IFERROR(VLOOKUP($H100,'Water F Exp'!$A:$K,17,FALSE),0)</f>
        <v>0</v>
      </c>
      <c r="U100" s="34">
        <f ca="1">IFERROR(VLOOKUP($H100,'Sewer F Rev'!$A:$E,15,FALSE),0)</f>
        <v>0</v>
      </c>
      <c r="V100" s="34">
        <f ca="1">IFERROR(VLOOKUP($H100,'Sewer F Rev'!$A:$E,16,FALSE),0)</f>
        <v>0</v>
      </c>
      <c r="W100" s="42">
        <f ca="1">IFERROR(VLOOKUP($H100,'Sewer F Rev'!$A:$E,17,FALSE),0)</f>
        <v>0</v>
      </c>
      <c r="X100" s="34">
        <f>IFERROR(VLOOKUP($H100,'Sewer F Exp'!$A:$B,15,FALSE),0)</f>
        <v>0</v>
      </c>
      <c r="Y100" s="34">
        <f>IFERROR(VLOOKUP($H100,'Sewer F Exp'!$A:$B,16,FALSE),0)</f>
        <v>0</v>
      </c>
      <c r="Z100" s="42">
        <f>IFERROR(VLOOKUP($H100,'Sewer F Exp'!$A:$B,17,FALSE),0)</f>
        <v>0</v>
      </c>
      <c r="AA100" s="34">
        <f>IFERROR(VLOOKUP($H100,'Refuse F Rev'!$A:$E,15,FALSE),0)</f>
        <v>0</v>
      </c>
      <c r="AB100" s="34">
        <f>IFERROR(VLOOKUP($H100,'Refuse F Rev'!$A:$E,16,FALSE),0)</f>
        <v>0</v>
      </c>
      <c r="AC100" s="42">
        <f>IFERROR(VLOOKUP($H100,'Refuse F Rev'!$A:$E,17,FALSE),0)</f>
        <v>0</v>
      </c>
      <c r="AD100" s="34">
        <f>IFERROR(VLOOKUP($H100,'Refuse F Exp'!$A:$E,15,FALSE),0)</f>
        <v>0</v>
      </c>
      <c r="AE100" s="34">
        <f>IFERROR(VLOOKUP($H100,'Refuse F Exp'!$A:$E,16,FALSE),0)</f>
        <v>0</v>
      </c>
      <c r="AF100" s="42">
        <f>IFERROR(VLOOKUP($H100,'Refuse F Exp'!$A:$E,17,FALSE),0)</f>
        <v>0</v>
      </c>
      <c r="AG100" s="34">
        <f>IFERROR(VLOOKUP($H100,#REF!,10,FALSE),0)</f>
        <v>0</v>
      </c>
      <c r="AH100" s="34">
        <f>IFERROR(VLOOKUP($H100,#REF!,11,FALSE),0)</f>
        <v>0</v>
      </c>
      <c r="AI100" s="42">
        <f>IFERROR(VLOOKUP($H100,#REF!,12,FALSE),0)</f>
        <v>0</v>
      </c>
      <c r="AJ100" s="34">
        <f>IFERROR(VLOOKUP($H100,#REF!,10,FALSE),0)</f>
        <v>0</v>
      </c>
      <c r="AK100" s="34">
        <f>IFERROR(VLOOKUP($H100,#REF!,11,FALSE),0)</f>
        <v>0</v>
      </c>
      <c r="AL100" s="42">
        <f>IFERROR(VLOOKUP($H100,#REF!,12,FALSE),0)</f>
        <v>0</v>
      </c>
      <c r="AM100" s="34">
        <f>IFERROR(VLOOKUP($H100,#REF!,10,FALSE),0)</f>
        <v>0</v>
      </c>
      <c r="AN100" s="34">
        <f>IFERROR(VLOOKUP($H100,#REF!,11,FALSE),0)</f>
        <v>0</v>
      </c>
      <c r="AO100" s="42">
        <f>IFERROR(VLOOKUP($H100,#REF!,12,FALSE),0)</f>
        <v>0</v>
      </c>
      <c r="AP100" s="34">
        <f>IFERROR(VLOOKUP($H100,#REF!,10,FALSE),0)</f>
        <v>0</v>
      </c>
      <c r="AQ100" s="34">
        <f>IFERROR(VLOOKUP($H100,#REF!,11,FALSE),0)</f>
        <v>0</v>
      </c>
      <c r="AR100" s="42">
        <f>IFERROR(VLOOKUP($H100,#REF!,12,FALSE),0)</f>
        <v>0</v>
      </c>
      <c r="AS100" s="34">
        <f>IFERROR(VLOOKUP($H100,#REF!,13,FALSE),0)</f>
        <v>0</v>
      </c>
      <c r="AT100" s="34">
        <f>IFERROR(VLOOKUP($H100,#REF!,14,FALSE),0)</f>
        <v>0</v>
      </c>
      <c r="AU100" s="42">
        <f>IFERROR(VLOOKUP($H100,#REF!,15,FALSE),0)</f>
        <v>0</v>
      </c>
      <c r="AV100" s="34">
        <f>IFERROR(VLOOKUP($H100,#REF!,15,FALSE),0)</f>
        <v>0</v>
      </c>
      <c r="AW100" s="34">
        <f>IFERROR(VLOOKUP($H100,#REF!,16,FALSE),0)</f>
        <v>0</v>
      </c>
      <c r="AX100" s="42">
        <f>IFERROR(VLOOKUP($H100,#REF!,17,FALSE),0)</f>
        <v>0</v>
      </c>
    </row>
    <row r="101" spans="1:50" x14ac:dyDescent="0.3">
      <c r="A101" s="33" t="str">
        <f t="shared" si="4"/>
        <v>A -1325-4-133</v>
      </c>
      <c r="B101" s="33" t="str">
        <f>+'R&amp;E EXPORT'!B100</f>
        <v>TREAS-COMPUTER/MAINT AGREE</v>
      </c>
      <c r="C101" t="str">
        <f>IFERROR(VLOOKUP(A101,'MCSJ Export'!A:C,3,FALSE),"")</f>
        <v>Sub Account</v>
      </c>
      <c r="D101" s="37">
        <f t="shared" ca="1" si="5"/>
        <v>0</v>
      </c>
      <c r="E101" s="37">
        <f t="shared" ca="1" si="6"/>
        <v>0</v>
      </c>
      <c r="F101" s="37">
        <f t="shared" ca="1" si="7"/>
        <v>0</v>
      </c>
      <c r="G101" s="37"/>
      <c r="H101" s="33" t="str">
        <f>+'R&amp;E EXPORT'!A100</f>
        <v>A -1325-4-133</v>
      </c>
      <c r="I101" s="34">
        <f>IFERROR(VLOOKUP($H101,'Gen F Rev'!$A:$M,15,FALSE),0)</f>
        <v>0</v>
      </c>
      <c r="J101" s="34">
        <f>IFERROR(VLOOKUP($H101,'Gen F Rev'!$A:$M,16,FALSE),0)</f>
        <v>0</v>
      </c>
      <c r="K101" s="42">
        <f>IFERROR(VLOOKUP($H101,'Gen F Rev'!$A:$M,17,FALSE),0)</f>
        <v>0</v>
      </c>
      <c r="L101" s="34">
        <f>IFERROR(VLOOKUP($H101,'Gen F Exp'!$A:$E,15,FALSE),0)</f>
        <v>0</v>
      </c>
      <c r="M101" s="34">
        <f>IFERROR(VLOOKUP($H101,'Gen F Exp'!$A:$E,16,FALSE),0)</f>
        <v>0</v>
      </c>
      <c r="N101" s="42">
        <f>IFERROR(VLOOKUP($H101,'Gen F Exp'!$A:$E,17,FALSE),0)</f>
        <v>0</v>
      </c>
      <c r="O101" s="34">
        <f>IFERROR(VLOOKUP($H101,'Water F Rev'!$A:$L,15,FALSE),0)</f>
        <v>0</v>
      </c>
      <c r="P101" s="34">
        <f>IFERROR(VLOOKUP($H101,'Water F Rev'!$A:$L,16,FALSE),0)</f>
        <v>0</v>
      </c>
      <c r="Q101" s="42">
        <f>IFERROR(VLOOKUP($H101,'Water F Rev'!$A:$L,17,FALSE),0)</f>
        <v>0</v>
      </c>
      <c r="R101" s="34">
        <f>IFERROR(VLOOKUP($H101,'Water F Exp'!$A:$K,15,FALSE),0)</f>
        <v>0</v>
      </c>
      <c r="S101" s="34">
        <f>IFERROR(VLOOKUP($H101,'Water F Exp'!$A:$K,16,FALSE),0)</f>
        <v>0</v>
      </c>
      <c r="T101" s="42">
        <f>IFERROR(VLOOKUP($H101,'Water F Exp'!$A:$K,17,FALSE),0)</f>
        <v>0</v>
      </c>
      <c r="U101" s="34">
        <f ca="1">IFERROR(VLOOKUP($H101,'Sewer F Rev'!$A:$E,15,FALSE),0)</f>
        <v>0</v>
      </c>
      <c r="V101" s="34">
        <f ca="1">IFERROR(VLOOKUP($H101,'Sewer F Rev'!$A:$E,16,FALSE),0)</f>
        <v>0</v>
      </c>
      <c r="W101" s="42">
        <f ca="1">IFERROR(VLOOKUP($H101,'Sewer F Rev'!$A:$E,17,FALSE),0)</f>
        <v>0</v>
      </c>
      <c r="X101" s="34">
        <f>IFERROR(VLOOKUP($H101,'Sewer F Exp'!$A:$B,15,FALSE),0)</f>
        <v>0</v>
      </c>
      <c r="Y101" s="34">
        <f>IFERROR(VLOOKUP($H101,'Sewer F Exp'!$A:$B,16,FALSE),0)</f>
        <v>0</v>
      </c>
      <c r="Z101" s="42">
        <f>IFERROR(VLOOKUP($H101,'Sewer F Exp'!$A:$B,17,FALSE),0)</f>
        <v>0</v>
      </c>
      <c r="AA101" s="34">
        <f>IFERROR(VLOOKUP($H101,'Refuse F Rev'!$A:$E,15,FALSE),0)</f>
        <v>0</v>
      </c>
      <c r="AB101" s="34">
        <f>IFERROR(VLOOKUP($H101,'Refuse F Rev'!$A:$E,16,FALSE),0)</f>
        <v>0</v>
      </c>
      <c r="AC101" s="42">
        <f>IFERROR(VLOOKUP($H101,'Refuse F Rev'!$A:$E,17,FALSE),0)</f>
        <v>0</v>
      </c>
      <c r="AD101" s="34">
        <f>IFERROR(VLOOKUP($H101,'Refuse F Exp'!$A:$E,15,FALSE),0)</f>
        <v>0</v>
      </c>
      <c r="AE101" s="34">
        <f>IFERROR(VLOOKUP($H101,'Refuse F Exp'!$A:$E,16,FALSE),0)</f>
        <v>0</v>
      </c>
      <c r="AF101" s="42">
        <f>IFERROR(VLOOKUP($H101,'Refuse F Exp'!$A:$E,17,FALSE),0)</f>
        <v>0</v>
      </c>
      <c r="AG101" s="34">
        <f>IFERROR(VLOOKUP($H101,#REF!,10,FALSE),0)</f>
        <v>0</v>
      </c>
      <c r="AH101" s="34">
        <f>IFERROR(VLOOKUP($H101,#REF!,11,FALSE),0)</f>
        <v>0</v>
      </c>
      <c r="AI101" s="42">
        <f>IFERROR(VLOOKUP($H101,#REF!,12,FALSE),0)</f>
        <v>0</v>
      </c>
      <c r="AJ101" s="34">
        <f>IFERROR(VLOOKUP($H101,#REF!,10,FALSE),0)</f>
        <v>0</v>
      </c>
      <c r="AK101" s="34">
        <f>IFERROR(VLOOKUP($H101,#REF!,11,FALSE),0)</f>
        <v>0</v>
      </c>
      <c r="AL101" s="42">
        <f>IFERROR(VLOOKUP($H101,#REF!,12,FALSE),0)</f>
        <v>0</v>
      </c>
      <c r="AM101" s="34">
        <f>IFERROR(VLOOKUP($H101,#REF!,10,FALSE),0)</f>
        <v>0</v>
      </c>
      <c r="AN101" s="34">
        <f>IFERROR(VLOOKUP($H101,#REF!,11,FALSE),0)</f>
        <v>0</v>
      </c>
      <c r="AO101" s="42">
        <f>IFERROR(VLOOKUP($H101,#REF!,12,FALSE),0)</f>
        <v>0</v>
      </c>
      <c r="AP101" s="34">
        <f>IFERROR(VLOOKUP($H101,#REF!,10,FALSE),0)</f>
        <v>0</v>
      </c>
      <c r="AQ101" s="34">
        <f>IFERROR(VLOOKUP($H101,#REF!,11,FALSE),0)</f>
        <v>0</v>
      </c>
      <c r="AR101" s="42">
        <f>IFERROR(VLOOKUP($H101,#REF!,12,FALSE),0)</f>
        <v>0</v>
      </c>
      <c r="AS101" s="34">
        <f>IFERROR(VLOOKUP($H101,#REF!,13,FALSE),0)</f>
        <v>0</v>
      </c>
      <c r="AT101" s="34">
        <f>IFERROR(VLOOKUP($H101,#REF!,14,FALSE),0)</f>
        <v>0</v>
      </c>
      <c r="AU101" s="42">
        <f>IFERROR(VLOOKUP($H101,#REF!,15,FALSE),0)</f>
        <v>0</v>
      </c>
      <c r="AV101" s="34">
        <f>IFERROR(VLOOKUP($H101,#REF!,15,FALSE),0)</f>
        <v>0</v>
      </c>
      <c r="AW101" s="34">
        <f>IFERROR(VLOOKUP($H101,#REF!,16,FALSE),0)</f>
        <v>0</v>
      </c>
      <c r="AX101" s="42">
        <f>IFERROR(VLOOKUP($H101,#REF!,17,FALSE),0)</f>
        <v>0</v>
      </c>
    </row>
    <row r="102" spans="1:50" x14ac:dyDescent="0.3">
      <c r="A102" s="33" t="str">
        <f t="shared" si="4"/>
        <v>A -1325-4-150</v>
      </c>
      <c r="B102" s="33" t="str">
        <f>+'R&amp;E EXPORT'!B101</f>
        <v>TREAS-COPIER MAINT AGREEMNT</v>
      </c>
      <c r="C102" t="str">
        <f>IFERROR(VLOOKUP(A102,'MCSJ Export'!A:C,3,FALSE),"")</f>
        <v>Sub Account</v>
      </c>
      <c r="D102" s="37">
        <f t="shared" ca="1" si="5"/>
        <v>0</v>
      </c>
      <c r="E102" s="37">
        <f t="shared" ca="1" si="6"/>
        <v>0</v>
      </c>
      <c r="F102" s="37">
        <f t="shared" ca="1" si="7"/>
        <v>0</v>
      </c>
      <c r="G102" s="37"/>
      <c r="H102" s="33" t="str">
        <f>+'R&amp;E EXPORT'!A101</f>
        <v>A -1325-4-150</v>
      </c>
      <c r="I102" s="34">
        <f>IFERROR(VLOOKUP($H102,'Gen F Rev'!$A:$M,15,FALSE),0)</f>
        <v>0</v>
      </c>
      <c r="J102" s="34">
        <f>IFERROR(VLOOKUP($H102,'Gen F Rev'!$A:$M,16,FALSE),0)</f>
        <v>0</v>
      </c>
      <c r="K102" s="42">
        <f>IFERROR(VLOOKUP($H102,'Gen F Rev'!$A:$M,17,FALSE),0)</f>
        <v>0</v>
      </c>
      <c r="L102" s="34">
        <f>IFERROR(VLOOKUP($H102,'Gen F Exp'!$A:$E,15,FALSE),0)</f>
        <v>0</v>
      </c>
      <c r="M102" s="34">
        <f>IFERROR(VLOOKUP($H102,'Gen F Exp'!$A:$E,16,FALSE),0)</f>
        <v>0</v>
      </c>
      <c r="N102" s="42">
        <f>IFERROR(VLOOKUP($H102,'Gen F Exp'!$A:$E,17,FALSE),0)</f>
        <v>0</v>
      </c>
      <c r="O102" s="34">
        <f>IFERROR(VLOOKUP($H102,'Water F Rev'!$A:$L,15,FALSE),0)</f>
        <v>0</v>
      </c>
      <c r="P102" s="34">
        <f>IFERROR(VLOOKUP($H102,'Water F Rev'!$A:$L,16,FALSE),0)</f>
        <v>0</v>
      </c>
      <c r="Q102" s="42">
        <f>IFERROR(VLOOKUP($H102,'Water F Rev'!$A:$L,17,FALSE),0)</f>
        <v>0</v>
      </c>
      <c r="R102" s="34">
        <f>IFERROR(VLOOKUP($H102,'Water F Exp'!$A:$K,15,FALSE),0)</f>
        <v>0</v>
      </c>
      <c r="S102" s="34">
        <f>IFERROR(VLOOKUP($H102,'Water F Exp'!$A:$K,16,FALSE),0)</f>
        <v>0</v>
      </c>
      <c r="T102" s="42">
        <f>IFERROR(VLOOKUP($H102,'Water F Exp'!$A:$K,17,FALSE),0)</f>
        <v>0</v>
      </c>
      <c r="U102" s="34">
        <f ca="1">IFERROR(VLOOKUP($H102,'Sewer F Rev'!$A:$E,15,FALSE),0)</f>
        <v>0</v>
      </c>
      <c r="V102" s="34">
        <f ca="1">IFERROR(VLOOKUP($H102,'Sewer F Rev'!$A:$E,16,FALSE),0)</f>
        <v>0</v>
      </c>
      <c r="W102" s="42">
        <f ca="1">IFERROR(VLOOKUP($H102,'Sewer F Rev'!$A:$E,17,FALSE),0)</f>
        <v>0</v>
      </c>
      <c r="X102" s="34">
        <f>IFERROR(VLOOKUP($H102,'Sewer F Exp'!$A:$B,15,FALSE),0)</f>
        <v>0</v>
      </c>
      <c r="Y102" s="34">
        <f>IFERROR(VLOOKUP($H102,'Sewer F Exp'!$A:$B,16,FALSE),0)</f>
        <v>0</v>
      </c>
      <c r="Z102" s="42">
        <f>IFERROR(VLOOKUP($H102,'Sewer F Exp'!$A:$B,17,FALSE),0)</f>
        <v>0</v>
      </c>
      <c r="AA102" s="34">
        <f>IFERROR(VLOOKUP($H102,'Refuse F Rev'!$A:$E,15,FALSE),0)</f>
        <v>0</v>
      </c>
      <c r="AB102" s="34">
        <f>IFERROR(VLOOKUP($H102,'Refuse F Rev'!$A:$E,16,FALSE),0)</f>
        <v>0</v>
      </c>
      <c r="AC102" s="42">
        <f>IFERROR(VLOOKUP($H102,'Refuse F Rev'!$A:$E,17,FALSE),0)</f>
        <v>0</v>
      </c>
      <c r="AD102" s="34">
        <f>IFERROR(VLOOKUP($H102,'Refuse F Exp'!$A:$E,15,FALSE),0)</f>
        <v>0</v>
      </c>
      <c r="AE102" s="34">
        <f>IFERROR(VLOOKUP($H102,'Refuse F Exp'!$A:$E,16,FALSE),0)</f>
        <v>0</v>
      </c>
      <c r="AF102" s="42">
        <f>IFERROR(VLOOKUP($H102,'Refuse F Exp'!$A:$E,17,FALSE),0)</f>
        <v>0</v>
      </c>
      <c r="AG102" s="34">
        <f>IFERROR(VLOOKUP($H102,#REF!,10,FALSE),0)</f>
        <v>0</v>
      </c>
      <c r="AH102" s="34">
        <f>IFERROR(VLOOKUP($H102,#REF!,11,FALSE),0)</f>
        <v>0</v>
      </c>
      <c r="AI102" s="42">
        <f>IFERROR(VLOOKUP($H102,#REF!,12,FALSE),0)</f>
        <v>0</v>
      </c>
      <c r="AJ102" s="34">
        <f>IFERROR(VLOOKUP($H102,#REF!,10,FALSE),0)</f>
        <v>0</v>
      </c>
      <c r="AK102" s="34">
        <f>IFERROR(VLOOKUP($H102,#REF!,11,FALSE),0)</f>
        <v>0</v>
      </c>
      <c r="AL102" s="42">
        <f>IFERROR(VLOOKUP($H102,#REF!,12,FALSE),0)</f>
        <v>0</v>
      </c>
      <c r="AM102" s="34">
        <f>IFERROR(VLOOKUP($H102,#REF!,10,FALSE),0)</f>
        <v>0</v>
      </c>
      <c r="AN102" s="34">
        <f>IFERROR(VLOOKUP($H102,#REF!,11,FALSE),0)</f>
        <v>0</v>
      </c>
      <c r="AO102" s="42">
        <f>IFERROR(VLOOKUP($H102,#REF!,12,FALSE),0)</f>
        <v>0</v>
      </c>
      <c r="AP102" s="34">
        <f>IFERROR(VLOOKUP($H102,#REF!,10,FALSE),0)</f>
        <v>0</v>
      </c>
      <c r="AQ102" s="34">
        <f>IFERROR(VLOOKUP($H102,#REF!,11,FALSE),0)</f>
        <v>0</v>
      </c>
      <c r="AR102" s="42">
        <f>IFERROR(VLOOKUP($H102,#REF!,12,FALSE),0)</f>
        <v>0</v>
      </c>
      <c r="AS102" s="34">
        <f>IFERROR(VLOOKUP($H102,#REF!,13,FALSE),0)</f>
        <v>0</v>
      </c>
      <c r="AT102" s="34">
        <f>IFERROR(VLOOKUP($H102,#REF!,14,FALSE),0)</f>
        <v>0</v>
      </c>
      <c r="AU102" s="42">
        <f>IFERROR(VLOOKUP($H102,#REF!,15,FALSE),0)</f>
        <v>0</v>
      </c>
      <c r="AV102" s="34">
        <f>IFERROR(VLOOKUP($H102,#REF!,15,FALSE),0)</f>
        <v>0</v>
      </c>
      <c r="AW102" s="34">
        <f>IFERROR(VLOOKUP($H102,#REF!,16,FALSE),0)</f>
        <v>0</v>
      </c>
      <c r="AX102" s="42">
        <f>IFERROR(VLOOKUP($H102,#REF!,17,FALSE),0)</f>
        <v>0</v>
      </c>
    </row>
    <row r="103" spans="1:50" x14ac:dyDescent="0.3">
      <c r="A103" s="33" t="str">
        <f t="shared" si="4"/>
        <v>A -1325-4-151</v>
      </c>
      <c r="B103" s="33" t="str">
        <f>+'R&amp;E EXPORT'!B102</f>
        <v>TREAS-PSTG METER LEASE</v>
      </c>
      <c r="C103" t="str">
        <f>IFERROR(VLOOKUP(A103,'MCSJ Export'!A:C,3,FALSE),"")</f>
        <v>Sub Account</v>
      </c>
      <c r="D103" s="37">
        <f t="shared" ca="1" si="5"/>
        <v>0</v>
      </c>
      <c r="E103" s="37">
        <f t="shared" ca="1" si="6"/>
        <v>0</v>
      </c>
      <c r="F103" s="37">
        <f t="shared" ca="1" si="7"/>
        <v>0</v>
      </c>
      <c r="G103" s="37"/>
      <c r="H103" s="33" t="str">
        <f>+'R&amp;E EXPORT'!A102</f>
        <v>A -1325-4-151</v>
      </c>
      <c r="I103" s="34">
        <f>IFERROR(VLOOKUP($H103,'Gen F Rev'!$A:$M,15,FALSE),0)</f>
        <v>0</v>
      </c>
      <c r="J103" s="34">
        <f>IFERROR(VLOOKUP($H103,'Gen F Rev'!$A:$M,16,FALSE),0)</f>
        <v>0</v>
      </c>
      <c r="K103" s="42">
        <f>IFERROR(VLOOKUP($H103,'Gen F Rev'!$A:$M,17,FALSE),0)</f>
        <v>0</v>
      </c>
      <c r="L103" s="34">
        <f>IFERROR(VLOOKUP($H103,'Gen F Exp'!$A:$E,15,FALSE),0)</f>
        <v>0</v>
      </c>
      <c r="M103" s="34">
        <f>IFERROR(VLOOKUP($H103,'Gen F Exp'!$A:$E,16,FALSE),0)</f>
        <v>0</v>
      </c>
      <c r="N103" s="42">
        <f>IFERROR(VLOOKUP($H103,'Gen F Exp'!$A:$E,17,FALSE),0)</f>
        <v>0</v>
      </c>
      <c r="O103" s="34">
        <f>IFERROR(VLOOKUP($H103,'Water F Rev'!$A:$L,15,FALSE),0)</f>
        <v>0</v>
      </c>
      <c r="P103" s="34">
        <f>IFERROR(VLOOKUP($H103,'Water F Rev'!$A:$L,16,FALSE),0)</f>
        <v>0</v>
      </c>
      <c r="Q103" s="42">
        <f>IFERROR(VLOOKUP($H103,'Water F Rev'!$A:$L,17,FALSE),0)</f>
        <v>0</v>
      </c>
      <c r="R103" s="34">
        <f>IFERROR(VLOOKUP($H103,'Water F Exp'!$A:$K,15,FALSE),0)</f>
        <v>0</v>
      </c>
      <c r="S103" s="34">
        <f>IFERROR(VLOOKUP($H103,'Water F Exp'!$A:$K,16,FALSE),0)</f>
        <v>0</v>
      </c>
      <c r="T103" s="42">
        <f>IFERROR(VLOOKUP($H103,'Water F Exp'!$A:$K,17,FALSE),0)</f>
        <v>0</v>
      </c>
      <c r="U103" s="34">
        <f ca="1">IFERROR(VLOOKUP($H103,'Sewer F Rev'!$A:$E,15,FALSE),0)</f>
        <v>0</v>
      </c>
      <c r="V103" s="34">
        <f ca="1">IFERROR(VLOOKUP($H103,'Sewer F Rev'!$A:$E,16,FALSE),0)</f>
        <v>0</v>
      </c>
      <c r="W103" s="42">
        <f ca="1">IFERROR(VLOOKUP($H103,'Sewer F Rev'!$A:$E,17,FALSE),0)</f>
        <v>0</v>
      </c>
      <c r="X103" s="34">
        <f>IFERROR(VLOOKUP($H103,'Sewer F Exp'!$A:$B,15,FALSE),0)</f>
        <v>0</v>
      </c>
      <c r="Y103" s="34">
        <f>IFERROR(VLOOKUP($H103,'Sewer F Exp'!$A:$B,16,FALSE),0)</f>
        <v>0</v>
      </c>
      <c r="Z103" s="42">
        <f>IFERROR(VLOOKUP($H103,'Sewer F Exp'!$A:$B,17,FALSE),0)</f>
        <v>0</v>
      </c>
      <c r="AA103" s="34">
        <f>IFERROR(VLOOKUP($H103,'Refuse F Rev'!$A:$E,15,FALSE),0)</f>
        <v>0</v>
      </c>
      <c r="AB103" s="34">
        <f>IFERROR(VLOOKUP($H103,'Refuse F Rev'!$A:$E,16,FALSE),0)</f>
        <v>0</v>
      </c>
      <c r="AC103" s="42">
        <f>IFERROR(VLOOKUP($H103,'Refuse F Rev'!$A:$E,17,FALSE),0)</f>
        <v>0</v>
      </c>
      <c r="AD103" s="34">
        <f>IFERROR(VLOOKUP($H103,'Refuse F Exp'!$A:$E,15,FALSE),0)</f>
        <v>0</v>
      </c>
      <c r="AE103" s="34">
        <f>IFERROR(VLOOKUP($H103,'Refuse F Exp'!$A:$E,16,FALSE),0)</f>
        <v>0</v>
      </c>
      <c r="AF103" s="42">
        <f>IFERROR(VLOOKUP($H103,'Refuse F Exp'!$A:$E,17,FALSE),0)</f>
        <v>0</v>
      </c>
      <c r="AG103" s="34">
        <f>IFERROR(VLOOKUP($H103,#REF!,10,FALSE),0)</f>
        <v>0</v>
      </c>
      <c r="AH103" s="34">
        <f>IFERROR(VLOOKUP($H103,#REF!,11,FALSE),0)</f>
        <v>0</v>
      </c>
      <c r="AI103" s="42">
        <f>IFERROR(VLOOKUP($H103,#REF!,12,FALSE),0)</f>
        <v>0</v>
      </c>
      <c r="AJ103" s="34">
        <f>IFERROR(VLOOKUP($H103,#REF!,10,FALSE),0)</f>
        <v>0</v>
      </c>
      <c r="AK103" s="34">
        <f>IFERROR(VLOOKUP($H103,#REF!,11,FALSE),0)</f>
        <v>0</v>
      </c>
      <c r="AL103" s="42">
        <f>IFERROR(VLOOKUP($H103,#REF!,12,FALSE),0)</f>
        <v>0</v>
      </c>
      <c r="AM103" s="34">
        <f>IFERROR(VLOOKUP($H103,#REF!,10,FALSE),0)</f>
        <v>0</v>
      </c>
      <c r="AN103" s="34">
        <f>IFERROR(VLOOKUP($H103,#REF!,11,FALSE),0)</f>
        <v>0</v>
      </c>
      <c r="AO103" s="42">
        <f>IFERROR(VLOOKUP($H103,#REF!,12,FALSE),0)</f>
        <v>0</v>
      </c>
      <c r="AP103" s="34">
        <f>IFERROR(VLOOKUP($H103,#REF!,10,FALSE),0)</f>
        <v>0</v>
      </c>
      <c r="AQ103" s="34">
        <f>IFERROR(VLOOKUP($H103,#REF!,11,FALSE),0)</f>
        <v>0</v>
      </c>
      <c r="AR103" s="42">
        <f>IFERROR(VLOOKUP($H103,#REF!,12,FALSE),0)</f>
        <v>0</v>
      </c>
      <c r="AS103" s="34">
        <f>IFERROR(VLOOKUP($H103,#REF!,13,FALSE),0)</f>
        <v>0</v>
      </c>
      <c r="AT103" s="34">
        <f>IFERROR(VLOOKUP($H103,#REF!,14,FALSE),0)</f>
        <v>0</v>
      </c>
      <c r="AU103" s="42">
        <f>IFERROR(VLOOKUP($H103,#REF!,15,FALSE),0)</f>
        <v>0</v>
      </c>
      <c r="AV103" s="34">
        <f>IFERROR(VLOOKUP($H103,#REF!,15,FALSE),0)</f>
        <v>0</v>
      </c>
      <c r="AW103" s="34">
        <f>IFERROR(VLOOKUP($H103,#REF!,16,FALSE),0)</f>
        <v>0</v>
      </c>
      <c r="AX103" s="42">
        <f>IFERROR(VLOOKUP($H103,#REF!,17,FALSE),0)</f>
        <v>0</v>
      </c>
    </row>
    <row r="104" spans="1:50" x14ac:dyDescent="0.3">
      <c r="A104" s="33" t="str">
        <f t="shared" si="4"/>
        <v>A -1325-4-339</v>
      </c>
      <c r="B104" s="33" t="str">
        <f>+'R&amp;E EXPORT'!B103</f>
        <v>TREAS-TELEPHONE REPAIRS</v>
      </c>
      <c r="C104" t="str">
        <f>IFERROR(VLOOKUP(A104,'MCSJ Export'!A:C,3,FALSE),"")</f>
        <v>Sub Account</v>
      </c>
      <c r="D104" s="37">
        <f t="shared" ca="1" si="5"/>
        <v>0</v>
      </c>
      <c r="E104" s="37">
        <f t="shared" ca="1" si="6"/>
        <v>0</v>
      </c>
      <c r="F104" s="37">
        <f t="shared" ca="1" si="7"/>
        <v>0</v>
      </c>
      <c r="G104" s="37"/>
      <c r="H104" s="33" t="str">
        <f>+'R&amp;E EXPORT'!A103</f>
        <v>A -1325-4-339</v>
      </c>
      <c r="I104" s="34">
        <f>IFERROR(VLOOKUP($H104,'Gen F Rev'!$A:$M,15,FALSE),0)</f>
        <v>0</v>
      </c>
      <c r="J104" s="34">
        <f>IFERROR(VLOOKUP($H104,'Gen F Rev'!$A:$M,16,FALSE),0)</f>
        <v>0</v>
      </c>
      <c r="K104" s="42">
        <f>IFERROR(VLOOKUP($H104,'Gen F Rev'!$A:$M,17,FALSE),0)</f>
        <v>0</v>
      </c>
      <c r="L104" s="34">
        <f>IFERROR(VLOOKUP($H104,'Gen F Exp'!$A:$E,15,FALSE),0)</f>
        <v>0</v>
      </c>
      <c r="M104" s="34">
        <f>IFERROR(VLOOKUP($H104,'Gen F Exp'!$A:$E,16,FALSE),0)</f>
        <v>0</v>
      </c>
      <c r="N104" s="42">
        <f>IFERROR(VLOOKUP($H104,'Gen F Exp'!$A:$E,17,FALSE),0)</f>
        <v>0</v>
      </c>
      <c r="O104" s="34">
        <f>IFERROR(VLOOKUP($H104,'Water F Rev'!$A:$L,15,FALSE),0)</f>
        <v>0</v>
      </c>
      <c r="P104" s="34">
        <f>IFERROR(VLOOKUP($H104,'Water F Rev'!$A:$L,16,FALSE),0)</f>
        <v>0</v>
      </c>
      <c r="Q104" s="42">
        <f>IFERROR(VLOOKUP($H104,'Water F Rev'!$A:$L,17,FALSE),0)</f>
        <v>0</v>
      </c>
      <c r="R104" s="34">
        <f>IFERROR(VLOOKUP($H104,'Water F Exp'!$A:$K,15,FALSE),0)</f>
        <v>0</v>
      </c>
      <c r="S104" s="34">
        <f>IFERROR(VLOOKUP($H104,'Water F Exp'!$A:$K,16,FALSE),0)</f>
        <v>0</v>
      </c>
      <c r="T104" s="42">
        <f>IFERROR(VLOOKUP($H104,'Water F Exp'!$A:$K,17,FALSE),0)</f>
        <v>0</v>
      </c>
      <c r="U104" s="34">
        <f ca="1">IFERROR(VLOOKUP($H104,'Sewer F Rev'!$A:$E,15,FALSE),0)</f>
        <v>0</v>
      </c>
      <c r="V104" s="34">
        <f ca="1">IFERROR(VLOOKUP($H104,'Sewer F Rev'!$A:$E,16,FALSE),0)</f>
        <v>0</v>
      </c>
      <c r="W104" s="42">
        <f ca="1">IFERROR(VLOOKUP($H104,'Sewer F Rev'!$A:$E,17,FALSE),0)</f>
        <v>0</v>
      </c>
      <c r="X104" s="34">
        <f>IFERROR(VLOOKUP($H104,'Sewer F Exp'!$A:$B,15,FALSE),0)</f>
        <v>0</v>
      </c>
      <c r="Y104" s="34">
        <f>IFERROR(VLOOKUP($H104,'Sewer F Exp'!$A:$B,16,FALSE),0)</f>
        <v>0</v>
      </c>
      <c r="Z104" s="42">
        <f>IFERROR(VLOOKUP($H104,'Sewer F Exp'!$A:$B,17,FALSE),0)</f>
        <v>0</v>
      </c>
      <c r="AA104" s="34">
        <f>IFERROR(VLOOKUP($H104,'Refuse F Rev'!$A:$E,15,FALSE),0)</f>
        <v>0</v>
      </c>
      <c r="AB104" s="34">
        <f>IFERROR(VLOOKUP($H104,'Refuse F Rev'!$A:$E,16,FALSE),0)</f>
        <v>0</v>
      </c>
      <c r="AC104" s="42">
        <f>IFERROR(VLOOKUP($H104,'Refuse F Rev'!$A:$E,17,FALSE),0)</f>
        <v>0</v>
      </c>
      <c r="AD104" s="34">
        <f>IFERROR(VLOOKUP($H104,'Refuse F Exp'!$A:$E,15,FALSE),0)</f>
        <v>0</v>
      </c>
      <c r="AE104" s="34">
        <f>IFERROR(VLOOKUP($H104,'Refuse F Exp'!$A:$E,16,FALSE),0)</f>
        <v>0</v>
      </c>
      <c r="AF104" s="42">
        <f>IFERROR(VLOOKUP($H104,'Refuse F Exp'!$A:$E,17,FALSE),0)</f>
        <v>0</v>
      </c>
      <c r="AG104" s="34">
        <f>IFERROR(VLOOKUP($H104,#REF!,10,FALSE),0)</f>
        <v>0</v>
      </c>
      <c r="AH104" s="34">
        <f>IFERROR(VLOOKUP($H104,#REF!,11,FALSE),0)</f>
        <v>0</v>
      </c>
      <c r="AI104" s="42">
        <f>IFERROR(VLOOKUP($H104,#REF!,12,FALSE),0)</f>
        <v>0</v>
      </c>
      <c r="AJ104" s="34">
        <f>IFERROR(VLOOKUP($H104,#REF!,10,FALSE),0)</f>
        <v>0</v>
      </c>
      <c r="AK104" s="34">
        <f>IFERROR(VLOOKUP($H104,#REF!,11,FALSE),0)</f>
        <v>0</v>
      </c>
      <c r="AL104" s="42">
        <f>IFERROR(VLOOKUP($H104,#REF!,12,FALSE),0)</f>
        <v>0</v>
      </c>
      <c r="AM104" s="34">
        <f>IFERROR(VLOOKUP($H104,#REF!,10,FALSE),0)</f>
        <v>0</v>
      </c>
      <c r="AN104" s="34">
        <f>IFERROR(VLOOKUP($H104,#REF!,11,FALSE),0)</f>
        <v>0</v>
      </c>
      <c r="AO104" s="42">
        <f>IFERROR(VLOOKUP($H104,#REF!,12,FALSE),0)</f>
        <v>0</v>
      </c>
      <c r="AP104" s="34">
        <f>IFERROR(VLOOKUP($H104,#REF!,10,FALSE),0)</f>
        <v>0</v>
      </c>
      <c r="AQ104" s="34">
        <f>IFERROR(VLOOKUP($H104,#REF!,11,FALSE),0)</f>
        <v>0</v>
      </c>
      <c r="AR104" s="42">
        <f>IFERROR(VLOOKUP($H104,#REF!,12,FALSE),0)</f>
        <v>0</v>
      </c>
      <c r="AS104" s="34">
        <f>IFERROR(VLOOKUP($H104,#REF!,13,FALSE),0)</f>
        <v>0</v>
      </c>
      <c r="AT104" s="34">
        <f>IFERROR(VLOOKUP($H104,#REF!,14,FALSE),0)</f>
        <v>0</v>
      </c>
      <c r="AU104" s="42">
        <f>IFERROR(VLOOKUP($H104,#REF!,15,FALSE),0)</f>
        <v>0</v>
      </c>
      <c r="AV104" s="34">
        <f>IFERROR(VLOOKUP($H104,#REF!,15,FALSE),0)</f>
        <v>0</v>
      </c>
      <c r="AW104" s="34">
        <f>IFERROR(VLOOKUP($H104,#REF!,16,FALSE),0)</f>
        <v>0</v>
      </c>
      <c r="AX104" s="42">
        <f>IFERROR(VLOOKUP($H104,#REF!,17,FALSE),0)</f>
        <v>0</v>
      </c>
    </row>
    <row r="105" spans="1:50" x14ac:dyDescent="0.3">
      <c r="A105" s="33" t="str">
        <f t="shared" si="4"/>
        <v>A -1325-4-341</v>
      </c>
      <c r="B105" s="33" t="str">
        <f>+'R&amp;E EXPORT'!B104</f>
        <v>TREAS-TELEPHONE (NEXTIVA)</v>
      </c>
      <c r="C105" t="str">
        <f>IFERROR(VLOOKUP(A105,'MCSJ Export'!A:C,3,FALSE),"")</f>
        <v>Sub Account</v>
      </c>
      <c r="D105" s="37">
        <f t="shared" ca="1" si="5"/>
        <v>0</v>
      </c>
      <c r="E105" s="37">
        <f t="shared" ca="1" si="6"/>
        <v>0</v>
      </c>
      <c r="F105" s="37">
        <f t="shared" ca="1" si="7"/>
        <v>0</v>
      </c>
      <c r="G105" s="37"/>
      <c r="H105" s="33" t="str">
        <f>+'R&amp;E EXPORT'!A104</f>
        <v>A -1325-4-341</v>
      </c>
      <c r="I105" s="34">
        <f>IFERROR(VLOOKUP($H105,'Gen F Rev'!$A:$M,15,FALSE),0)</f>
        <v>0</v>
      </c>
      <c r="J105" s="34">
        <f>IFERROR(VLOOKUP($H105,'Gen F Rev'!$A:$M,16,FALSE),0)</f>
        <v>0</v>
      </c>
      <c r="K105" s="42">
        <f>IFERROR(VLOOKUP($H105,'Gen F Rev'!$A:$M,17,FALSE),0)</f>
        <v>0</v>
      </c>
      <c r="L105" s="34">
        <f>IFERROR(VLOOKUP($H105,'Gen F Exp'!$A:$E,15,FALSE),0)</f>
        <v>0</v>
      </c>
      <c r="M105" s="34">
        <f>IFERROR(VLOOKUP($H105,'Gen F Exp'!$A:$E,16,FALSE),0)</f>
        <v>0</v>
      </c>
      <c r="N105" s="42">
        <f>IFERROR(VLOOKUP($H105,'Gen F Exp'!$A:$E,17,FALSE),0)</f>
        <v>0</v>
      </c>
      <c r="O105" s="34">
        <f>IFERROR(VLOOKUP($H105,'Water F Rev'!$A:$L,15,FALSE),0)</f>
        <v>0</v>
      </c>
      <c r="P105" s="34">
        <f>IFERROR(VLOOKUP($H105,'Water F Rev'!$A:$L,16,FALSE),0)</f>
        <v>0</v>
      </c>
      <c r="Q105" s="42">
        <f>IFERROR(VLOOKUP($H105,'Water F Rev'!$A:$L,17,FALSE),0)</f>
        <v>0</v>
      </c>
      <c r="R105" s="34">
        <f>IFERROR(VLOOKUP($H105,'Water F Exp'!$A:$K,15,FALSE),0)</f>
        <v>0</v>
      </c>
      <c r="S105" s="34">
        <f>IFERROR(VLOOKUP($H105,'Water F Exp'!$A:$K,16,FALSE),0)</f>
        <v>0</v>
      </c>
      <c r="T105" s="42">
        <f>IFERROR(VLOOKUP($H105,'Water F Exp'!$A:$K,17,FALSE),0)</f>
        <v>0</v>
      </c>
      <c r="U105" s="34">
        <f ca="1">IFERROR(VLOOKUP($H105,'Sewer F Rev'!$A:$E,15,FALSE),0)</f>
        <v>0</v>
      </c>
      <c r="V105" s="34">
        <f ca="1">IFERROR(VLOOKUP($H105,'Sewer F Rev'!$A:$E,16,FALSE),0)</f>
        <v>0</v>
      </c>
      <c r="W105" s="42">
        <f ca="1">IFERROR(VLOOKUP($H105,'Sewer F Rev'!$A:$E,17,FALSE),0)</f>
        <v>0</v>
      </c>
      <c r="X105" s="34">
        <f>IFERROR(VLOOKUP($H105,'Sewer F Exp'!$A:$B,15,FALSE),0)</f>
        <v>0</v>
      </c>
      <c r="Y105" s="34">
        <f>IFERROR(VLOOKUP($H105,'Sewer F Exp'!$A:$B,16,FALSE),0)</f>
        <v>0</v>
      </c>
      <c r="Z105" s="42">
        <f>IFERROR(VLOOKUP($H105,'Sewer F Exp'!$A:$B,17,FALSE),0)</f>
        <v>0</v>
      </c>
      <c r="AA105" s="34">
        <f>IFERROR(VLOOKUP($H105,'Refuse F Rev'!$A:$E,15,FALSE),0)</f>
        <v>0</v>
      </c>
      <c r="AB105" s="34">
        <f>IFERROR(VLOOKUP($H105,'Refuse F Rev'!$A:$E,16,FALSE),0)</f>
        <v>0</v>
      </c>
      <c r="AC105" s="42">
        <f>IFERROR(VLOOKUP($H105,'Refuse F Rev'!$A:$E,17,FALSE),0)</f>
        <v>0</v>
      </c>
      <c r="AD105" s="34">
        <f>IFERROR(VLOOKUP($H105,'Refuse F Exp'!$A:$E,15,FALSE),0)</f>
        <v>0</v>
      </c>
      <c r="AE105" s="34">
        <f>IFERROR(VLOOKUP($H105,'Refuse F Exp'!$A:$E,16,FALSE),0)</f>
        <v>0</v>
      </c>
      <c r="AF105" s="42">
        <f>IFERROR(VLOOKUP($H105,'Refuse F Exp'!$A:$E,17,FALSE),0)</f>
        <v>0</v>
      </c>
      <c r="AG105" s="34">
        <f>IFERROR(VLOOKUP($H105,#REF!,10,FALSE),0)</f>
        <v>0</v>
      </c>
      <c r="AH105" s="34">
        <f>IFERROR(VLOOKUP($H105,#REF!,11,FALSE),0)</f>
        <v>0</v>
      </c>
      <c r="AI105" s="42">
        <f>IFERROR(VLOOKUP($H105,#REF!,12,FALSE),0)</f>
        <v>0</v>
      </c>
      <c r="AJ105" s="34">
        <f>IFERROR(VLOOKUP($H105,#REF!,10,FALSE),0)</f>
        <v>0</v>
      </c>
      <c r="AK105" s="34">
        <f>IFERROR(VLOOKUP($H105,#REF!,11,FALSE),0)</f>
        <v>0</v>
      </c>
      <c r="AL105" s="42">
        <f>IFERROR(VLOOKUP($H105,#REF!,12,FALSE),0)</f>
        <v>0</v>
      </c>
      <c r="AM105" s="34">
        <f>IFERROR(VLOOKUP($H105,#REF!,10,FALSE),0)</f>
        <v>0</v>
      </c>
      <c r="AN105" s="34">
        <f>IFERROR(VLOOKUP($H105,#REF!,11,FALSE),0)</f>
        <v>0</v>
      </c>
      <c r="AO105" s="42">
        <f>IFERROR(VLOOKUP($H105,#REF!,12,FALSE),0)</f>
        <v>0</v>
      </c>
      <c r="AP105" s="34">
        <f>IFERROR(VLOOKUP($H105,#REF!,10,FALSE),0)</f>
        <v>0</v>
      </c>
      <c r="AQ105" s="34">
        <f>IFERROR(VLOOKUP($H105,#REF!,11,FALSE),0)</f>
        <v>0</v>
      </c>
      <c r="AR105" s="42">
        <f>IFERROR(VLOOKUP($H105,#REF!,12,FALSE),0)</f>
        <v>0</v>
      </c>
      <c r="AS105" s="34">
        <f>IFERROR(VLOOKUP($H105,#REF!,13,FALSE),0)</f>
        <v>0</v>
      </c>
      <c r="AT105" s="34">
        <f>IFERROR(VLOOKUP($H105,#REF!,14,FALSE),0)</f>
        <v>0</v>
      </c>
      <c r="AU105" s="42">
        <f>IFERROR(VLOOKUP($H105,#REF!,15,FALSE),0)</f>
        <v>0</v>
      </c>
      <c r="AV105" s="34">
        <f>IFERROR(VLOOKUP($H105,#REF!,15,FALSE),0)</f>
        <v>0</v>
      </c>
      <c r="AW105" s="34">
        <f>IFERROR(VLOOKUP($H105,#REF!,16,FALSE),0)</f>
        <v>0</v>
      </c>
      <c r="AX105" s="42">
        <f>IFERROR(VLOOKUP($H105,#REF!,17,FALSE),0)</f>
        <v>0</v>
      </c>
    </row>
    <row r="106" spans="1:50" x14ac:dyDescent="0.3">
      <c r="A106" s="33" t="str">
        <f t="shared" si="4"/>
        <v>A -1325-4-901</v>
      </c>
      <c r="B106" s="33" t="str">
        <f>+'R&amp;E EXPORT'!B105</f>
        <v>TREAS-EYE CARE ALLOWANCE</v>
      </c>
      <c r="C106" t="str">
        <f>IFERROR(VLOOKUP(A106,'MCSJ Export'!A:C,3,FALSE),"")</f>
        <v>Sub Account</v>
      </c>
      <c r="D106" s="37">
        <f t="shared" ca="1" si="5"/>
        <v>0</v>
      </c>
      <c r="E106" s="37">
        <f t="shared" ca="1" si="6"/>
        <v>0</v>
      </c>
      <c r="F106" s="37">
        <f t="shared" ca="1" si="7"/>
        <v>0</v>
      </c>
      <c r="G106" s="37"/>
      <c r="H106" s="33" t="str">
        <f>+'R&amp;E EXPORT'!A105</f>
        <v>A -1325-4-901</v>
      </c>
      <c r="I106" s="34">
        <f>IFERROR(VLOOKUP($H106,'Gen F Rev'!$A:$M,15,FALSE),0)</f>
        <v>0</v>
      </c>
      <c r="J106" s="34">
        <f>IFERROR(VLOOKUP($H106,'Gen F Rev'!$A:$M,16,FALSE),0)</f>
        <v>0</v>
      </c>
      <c r="K106" s="42">
        <f>IFERROR(VLOOKUP($H106,'Gen F Rev'!$A:$M,17,FALSE),0)</f>
        <v>0</v>
      </c>
      <c r="L106" s="34">
        <f>IFERROR(VLOOKUP($H106,'Gen F Exp'!$A:$E,15,FALSE),0)</f>
        <v>0</v>
      </c>
      <c r="M106" s="34">
        <f>IFERROR(VLOOKUP($H106,'Gen F Exp'!$A:$E,16,FALSE),0)</f>
        <v>0</v>
      </c>
      <c r="N106" s="42">
        <f>IFERROR(VLOOKUP($H106,'Gen F Exp'!$A:$E,17,FALSE),0)</f>
        <v>0</v>
      </c>
      <c r="O106" s="34">
        <f>IFERROR(VLOOKUP($H106,'Water F Rev'!$A:$L,15,FALSE),0)</f>
        <v>0</v>
      </c>
      <c r="P106" s="34">
        <f>IFERROR(VLOOKUP($H106,'Water F Rev'!$A:$L,16,FALSE),0)</f>
        <v>0</v>
      </c>
      <c r="Q106" s="42">
        <f>IFERROR(VLOOKUP($H106,'Water F Rev'!$A:$L,17,FALSE),0)</f>
        <v>0</v>
      </c>
      <c r="R106" s="34">
        <f>IFERROR(VLOOKUP($H106,'Water F Exp'!$A:$K,15,FALSE),0)</f>
        <v>0</v>
      </c>
      <c r="S106" s="34">
        <f>IFERROR(VLOOKUP($H106,'Water F Exp'!$A:$K,16,FALSE),0)</f>
        <v>0</v>
      </c>
      <c r="T106" s="42">
        <f>IFERROR(VLOOKUP($H106,'Water F Exp'!$A:$K,17,FALSE),0)</f>
        <v>0</v>
      </c>
      <c r="U106" s="34">
        <f ca="1">IFERROR(VLOOKUP($H106,'Sewer F Rev'!$A:$E,15,FALSE),0)</f>
        <v>0</v>
      </c>
      <c r="V106" s="34">
        <f ca="1">IFERROR(VLOOKUP($H106,'Sewer F Rev'!$A:$E,16,FALSE),0)</f>
        <v>0</v>
      </c>
      <c r="W106" s="42">
        <f ca="1">IFERROR(VLOOKUP($H106,'Sewer F Rev'!$A:$E,17,FALSE),0)</f>
        <v>0</v>
      </c>
      <c r="X106" s="34">
        <f>IFERROR(VLOOKUP($H106,'Sewer F Exp'!$A:$B,15,FALSE),0)</f>
        <v>0</v>
      </c>
      <c r="Y106" s="34">
        <f>IFERROR(VLOOKUP($H106,'Sewer F Exp'!$A:$B,16,FALSE),0)</f>
        <v>0</v>
      </c>
      <c r="Z106" s="42">
        <f>IFERROR(VLOOKUP($H106,'Sewer F Exp'!$A:$B,17,FALSE),0)</f>
        <v>0</v>
      </c>
      <c r="AA106" s="34">
        <f>IFERROR(VLOOKUP($H106,'Refuse F Rev'!$A:$E,15,FALSE),0)</f>
        <v>0</v>
      </c>
      <c r="AB106" s="34">
        <f>IFERROR(VLOOKUP($H106,'Refuse F Rev'!$A:$E,16,FALSE),0)</f>
        <v>0</v>
      </c>
      <c r="AC106" s="42">
        <f>IFERROR(VLOOKUP($H106,'Refuse F Rev'!$A:$E,17,FALSE),0)</f>
        <v>0</v>
      </c>
      <c r="AD106" s="34">
        <f>IFERROR(VLOOKUP($H106,'Refuse F Exp'!$A:$E,15,FALSE),0)</f>
        <v>0</v>
      </c>
      <c r="AE106" s="34">
        <f>IFERROR(VLOOKUP($H106,'Refuse F Exp'!$A:$E,16,FALSE),0)</f>
        <v>0</v>
      </c>
      <c r="AF106" s="42">
        <f>IFERROR(VLOOKUP($H106,'Refuse F Exp'!$A:$E,17,FALSE),0)</f>
        <v>0</v>
      </c>
      <c r="AG106" s="34">
        <f>IFERROR(VLOOKUP($H106,#REF!,10,FALSE),0)</f>
        <v>0</v>
      </c>
      <c r="AH106" s="34">
        <f>IFERROR(VLOOKUP($H106,#REF!,11,FALSE),0)</f>
        <v>0</v>
      </c>
      <c r="AI106" s="42">
        <f>IFERROR(VLOOKUP($H106,#REF!,12,FALSE),0)</f>
        <v>0</v>
      </c>
      <c r="AJ106" s="34">
        <f>IFERROR(VLOOKUP($H106,#REF!,10,FALSE),0)</f>
        <v>0</v>
      </c>
      <c r="AK106" s="34">
        <f>IFERROR(VLOOKUP($H106,#REF!,11,FALSE),0)</f>
        <v>0</v>
      </c>
      <c r="AL106" s="42">
        <f>IFERROR(VLOOKUP($H106,#REF!,12,FALSE),0)</f>
        <v>0</v>
      </c>
      <c r="AM106" s="34">
        <f>IFERROR(VLOOKUP($H106,#REF!,10,FALSE),0)</f>
        <v>0</v>
      </c>
      <c r="AN106" s="34">
        <f>IFERROR(VLOOKUP($H106,#REF!,11,FALSE),0)</f>
        <v>0</v>
      </c>
      <c r="AO106" s="42">
        <f>IFERROR(VLOOKUP($H106,#REF!,12,FALSE),0)</f>
        <v>0</v>
      </c>
      <c r="AP106" s="34">
        <f>IFERROR(VLOOKUP($H106,#REF!,10,FALSE),0)</f>
        <v>0</v>
      </c>
      <c r="AQ106" s="34">
        <f>IFERROR(VLOOKUP($H106,#REF!,11,FALSE),0)</f>
        <v>0</v>
      </c>
      <c r="AR106" s="42">
        <f>IFERROR(VLOOKUP($H106,#REF!,12,FALSE),0)</f>
        <v>0</v>
      </c>
      <c r="AS106" s="34">
        <f>IFERROR(VLOOKUP($H106,#REF!,13,FALSE),0)</f>
        <v>0</v>
      </c>
      <c r="AT106" s="34">
        <f>IFERROR(VLOOKUP($H106,#REF!,14,FALSE),0)</f>
        <v>0</v>
      </c>
      <c r="AU106" s="42">
        <f>IFERROR(VLOOKUP($H106,#REF!,15,FALSE),0)</f>
        <v>0</v>
      </c>
      <c r="AV106" s="34">
        <f>IFERROR(VLOOKUP($H106,#REF!,15,FALSE),0)</f>
        <v>0</v>
      </c>
      <c r="AW106" s="34">
        <f>IFERROR(VLOOKUP($H106,#REF!,16,FALSE),0)</f>
        <v>0</v>
      </c>
      <c r="AX106" s="42">
        <f>IFERROR(VLOOKUP($H106,#REF!,17,FALSE),0)</f>
        <v>0</v>
      </c>
    </row>
    <row r="107" spans="1:50" x14ac:dyDescent="0.3">
      <c r="A107" s="33" t="str">
        <f t="shared" si="4"/>
        <v>A -1325-4-930</v>
      </c>
      <c r="B107" s="33" t="str">
        <f>+'R&amp;E EXPORT'!B106</f>
        <v>TREAS-CONF/MILEAGE/ED</v>
      </c>
      <c r="C107" t="str">
        <f>IFERROR(VLOOKUP(A107,'MCSJ Export'!A:C,3,FALSE),"")</f>
        <v>Sub Account</v>
      </c>
      <c r="D107" s="37">
        <f t="shared" ca="1" si="5"/>
        <v>0</v>
      </c>
      <c r="E107" s="37">
        <f t="shared" ca="1" si="6"/>
        <v>0</v>
      </c>
      <c r="F107" s="37">
        <f t="shared" ca="1" si="7"/>
        <v>0</v>
      </c>
      <c r="G107" s="37"/>
      <c r="H107" s="33" t="str">
        <f>+'R&amp;E EXPORT'!A106</f>
        <v>A -1325-4-930</v>
      </c>
      <c r="I107" s="34">
        <f>IFERROR(VLOOKUP($H107,'Gen F Rev'!$A:$M,15,FALSE),0)</f>
        <v>0</v>
      </c>
      <c r="J107" s="34">
        <f>IFERROR(VLOOKUP($H107,'Gen F Rev'!$A:$M,16,FALSE),0)</f>
        <v>0</v>
      </c>
      <c r="K107" s="42">
        <f>IFERROR(VLOOKUP($H107,'Gen F Rev'!$A:$M,17,FALSE),0)</f>
        <v>0</v>
      </c>
      <c r="L107" s="34">
        <f>IFERROR(VLOOKUP($H107,'Gen F Exp'!$A:$E,15,FALSE),0)</f>
        <v>0</v>
      </c>
      <c r="M107" s="34">
        <f>IFERROR(VLOOKUP($H107,'Gen F Exp'!$A:$E,16,FALSE),0)</f>
        <v>0</v>
      </c>
      <c r="N107" s="42">
        <f>IFERROR(VLOOKUP($H107,'Gen F Exp'!$A:$E,17,FALSE),0)</f>
        <v>0</v>
      </c>
      <c r="O107" s="34">
        <f>IFERROR(VLOOKUP($H107,'Water F Rev'!$A:$L,15,FALSE),0)</f>
        <v>0</v>
      </c>
      <c r="P107" s="34">
        <f>IFERROR(VLOOKUP($H107,'Water F Rev'!$A:$L,16,FALSE),0)</f>
        <v>0</v>
      </c>
      <c r="Q107" s="42">
        <f>IFERROR(VLOOKUP($H107,'Water F Rev'!$A:$L,17,FALSE),0)</f>
        <v>0</v>
      </c>
      <c r="R107" s="34">
        <f>IFERROR(VLOOKUP($H107,'Water F Exp'!$A:$K,15,FALSE),0)</f>
        <v>0</v>
      </c>
      <c r="S107" s="34">
        <f>IFERROR(VLOOKUP($H107,'Water F Exp'!$A:$K,16,FALSE),0)</f>
        <v>0</v>
      </c>
      <c r="T107" s="42">
        <f>IFERROR(VLOOKUP($H107,'Water F Exp'!$A:$K,17,FALSE),0)</f>
        <v>0</v>
      </c>
      <c r="U107" s="34">
        <f ca="1">IFERROR(VLOOKUP($H107,'Sewer F Rev'!$A:$E,15,FALSE),0)</f>
        <v>0</v>
      </c>
      <c r="V107" s="34">
        <f ca="1">IFERROR(VLOOKUP($H107,'Sewer F Rev'!$A:$E,16,FALSE),0)</f>
        <v>0</v>
      </c>
      <c r="W107" s="42">
        <f ca="1">IFERROR(VLOOKUP($H107,'Sewer F Rev'!$A:$E,17,FALSE),0)</f>
        <v>0</v>
      </c>
      <c r="X107" s="34">
        <f>IFERROR(VLOOKUP($H107,'Sewer F Exp'!$A:$B,15,FALSE),0)</f>
        <v>0</v>
      </c>
      <c r="Y107" s="34">
        <f>IFERROR(VLOOKUP($H107,'Sewer F Exp'!$A:$B,16,FALSE),0)</f>
        <v>0</v>
      </c>
      <c r="Z107" s="42">
        <f>IFERROR(VLOOKUP($H107,'Sewer F Exp'!$A:$B,17,FALSE),0)</f>
        <v>0</v>
      </c>
      <c r="AA107" s="34">
        <f>IFERROR(VLOOKUP($H107,'Refuse F Rev'!$A:$E,15,FALSE),0)</f>
        <v>0</v>
      </c>
      <c r="AB107" s="34">
        <f>IFERROR(VLOOKUP($H107,'Refuse F Rev'!$A:$E,16,FALSE),0)</f>
        <v>0</v>
      </c>
      <c r="AC107" s="42">
        <f>IFERROR(VLOOKUP($H107,'Refuse F Rev'!$A:$E,17,FALSE),0)</f>
        <v>0</v>
      </c>
      <c r="AD107" s="34">
        <f>IFERROR(VLOOKUP($H107,'Refuse F Exp'!$A:$E,15,FALSE),0)</f>
        <v>0</v>
      </c>
      <c r="AE107" s="34">
        <f>IFERROR(VLOOKUP($H107,'Refuse F Exp'!$A:$E,16,FALSE),0)</f>
        <v>0</v>
      </c>
      <c r="AF107" s="42">
        <f>IFERROR(VLOOKUP($H107,'Refuse F Exp'!$A:$E,17,FALSE),0)</f>
        <v>0</v>
      </c>
      <c r="AG107" s="34">
        <f>IFERROR(VLOOKUP($H107,#REF!,10,FALSE),0)</f>
        <v>0</v>
      </c>
      <c r="AH107" s="34">
        <f>IFERROR(VLOOKUP($H107,#REF!,11,FALSE),0)</f>
        <v>0</v>
      </c>
      <c r="AI107" s="42">
        <f>IFERROR(VLOOKUP($H107,#REF!,12,FALSE),0)</f>
        <v>0</v>
      </c>
      <c r="AJ107" s="34">
        <f>IFERROR(VLOOKUP($H107,#REF!,10,FALSE),0)</f>
        <v>0</v>
      </c>
      <c r="AK107" s="34">
        <f>IFERROR(VLOOKUP($H107,#REF!,11,FALSE),0)</f>
        <v>0</v>
      </c>
      <c r="AL107" s="42">
        <f>IFERROR(VLOOKUP($H107,#REF!,12,FALSE),0)</f>
        <v>0</v>
      </c>
      <c r="AM107" s="34">
        <f>IFERROR(VLOOKUP($H107,#REF!,10,FALSE),0)</f>
        <v>0</v>
      </c>
      <c r="AN107" s="34">
        <f>IFERROR(VLOOKUP($H107,#REF!,11,FALSE),0)</f>
        <v>0</v>
      </c>
      <c r="AO107" s="42">
        <f>IFERROR(VLOOKUP($H107,#REF!,12,FALSE),0)</f>
        <v>0</v>
      </c>
      <c r="AP107" s="34">
        <f>IFERROR(VLOOKUP($H107,#REF!,10,FALSE),0)</f>
        <v>0</v>
      </c>
      <c r="AQ107" s="34">
        <f>IFERROR(VLOOKUP($H107,#REF!,11,FALSE),0)</f>
        <v>0</v>
      </c>
      <c r="AR107" s="42">
        <f>IFERROR(VLOOKUP($H107,#REF!,12,FALSE),0)</f>
        <v>0</v>
      </c>
      <c r="AS107" s="34">
        <f>IFERROR(VLOOKUP($H107,#REF!,13,FALSE),0)</f>
        <v>0</v>
      </c>
      <c r="AT107" s="34">
        <f>IFERROR(VLOOKUP($H107,#REF!,14,FALSE),0)</f>
        <v>0</v>
      </c>
      <c r="AU107" s="42">
        <f>IFERROR(VLOOKUP($H107,#REF!,15,FALSE),0)</f>
        <v>0</v>
      </c>
      <c r="AV107" s="34">
        <f>IFERROR(VLOOKUP($H107,#REF!,15,FALSE),0)</f>
        <v>0</v>
      </c>
      <c r="AW107" s="34">
        <f>IFERROR(VLOOKUP($H107,#REF!,16,FALSE),0)</f>
        <v>0</v>
      </c>
      <c r="AX107" s="42">
        <f>IFERROR(VLOOKUP($H107,#REF!,17,FALSE),0)</f>
        <v>0</v>
      </c>
    </row>
    <row r="108" spans="1:50" x14ac:dyDescent="0.3">
      <c r="A108" s="33" t="str">
        <f t="shared" si="4"/>
        <v>A -1330-0-000</v>
      </c>
      <c r="B108" s="33" t="str">
        <f>+'R&amp;E EXPORT'!B107</f>
        <v>BROOME COUNTY:</v>
      </c>
      <c r="C108" t="str">
        <f>IFERROR(VLOOKUP(A108,'MCSJ Export'!A:C,3,FALSE),"")</f>
        <v>Control</v>
      </c>
      <c r="D108" s="37">
        <f t="shared" ca="1" si="5"/>
        <v>0</v>
      </c>
      <c r="E108" s="37">
        <f t="shared" ca="1" si="6"/>
        <v>0</v>
      </c>
      <c r="F108" s="37">
        <f t="shared" ca="1" si="7"/>
        <v>0</v>
      </c>
      <c r="G108" s="37"/>
      <c r="H108" s="33" t="str">
        <f>+'R&amp;E EXPORT'!A107</f>
        <v>A -1330-0-000</v>
      </c>
      <c r="I108" s="34">
        <f>IFERROR(VLOOKUP($H108,'Gen F Rev'!$A:$M,15,FALSE),0)</f>
        <v>0</v>
      </c>
      <c r="J108" s="34">
        <f>IFERROR(VLOOKUP($H108,'Gen F Rev'!$A:$M,16,FALSE),0)</f>
        <v>0</v>
      </c>
      <c r="K108" s="42">
        <f>IFERROR(VLOOKUP($H108,'Gen F Rev'!$A:$M,17,FALSE),0)</f>
        <v>0</v>
      </c>
      <c r="L108" s="34">
        <f>IFERROR(VLOOKUP($H108,'Gen F Exp'!$A:$E,15,FALSE),0)</f>
        <v>0</v>
      </c>
      <c r="M108" s="34">
        <f>IFERROR(VLOOKUP($H108,'Gen F Exp'!$A:$E,16,FALSE),0)</f>
        <v>0</v>
      </c>
      <c r="N108" s="42">
        <f>IFERROR(VLOOKUP($H108,'Gen F Exp'!$A:$E,17,FALSE),0)</f>
        <v>0</v>
      </c>
      <c r="O108" s="34">
        <f>IFERROR(VLOOKUP($H108,'Water F Rev'!$A:$L,15,FALSE),0)</f>
        <v>0</v>
      </c>
      <c r="P108" s="34">
        <f>IFERROR(VLOOKUP($H108,'Water F Rev'!$A:$L,16,FALSE),0)</f>
        <v>0</v>
      </c>
      <c r="Q108" s="42">
        <f>IFERROR(VLOOKUP($H108,'Water F Rev'!$A:$L,17,FALSE),0)</f>
        <v>0</v>
      </c>
      <c r="R108" s="34">
        <f>IFERROR(VLOOKUP($H108,'Water F Exp'!$A:$K,15,FALSE),0)</f>
        <v>0</v>
      </c>
      <c r="S108" s="34">
        <f>IFERROR(VLOOKUP($H108,'Water F Exp'!$A:$K,16,FALSE),0)</f>
        <v>0</v>
      </c>
      <c r="T108" s="42">
        <f>IFERROR(VLOOKUP($H108,'Water F Exp'!$A:$K,17,FALSE),0)</f>
        <v>0</v>
      </c>
      <c r="U108" s="34">
        <f ca="1">IFERROR(VLOOKUP($H108,'Sewer F Rev'!$A:$E,15,FALSE),0)</f>
        <v>0</v>
      </c>
      <c r="V108" s="34">
        <f ca="1">IFERROR(VLOOKUP($H108,'Sewer F Rev'!$A:$E,16,FALSE),0)</f>
        <v>0</v>
      </c>
      <c r="W108" s="42">
        <f ca="1">IFERROR(VLOOKUP($H108,'Sewer F Rev'!$A:$E,17,FALSE),0)</f>
        <v>0</v>
      </c>
      <c r="X108" s="34">
        <f>IFERROR(VLOOKUP($H108,'Sewer F Exp'!$A:$B,15,FALSE),0)</f>
        <v>0</v>
      </c>
      <c r="Y108" s="34">
        <f>IFERROR(VLOOKUP($H108,'Sewer F Exp'!$A:$B,16,FALSE),0)</f>
        <v>0</v>
      </c>
      <c r="Z108" s="42">
        <f>IFERROR(VLOOKUP($H108,'Sewer F Exp'!$A:$B,17,FALSE),0)</f>
        <v>0</v>
      </c>
      <c r="AA108" s="34">
        <f>IFERROR(VLOOKUP($H108,'Refuse F Rev'!$A:$E,15,FALSE),0)</f>
        <v>0</v>
      </c>
      <c r="AB108" s="34">
        <f>IFERROR(VLOOKUP($H108,'Refuse F Rev'!$A:$E,16,FALSE),0)</f>
        <v>0</v>
      </c>
      <c r="AC108" s="42">
        <f>IFERROR(VLOOKUP($H108,'Refuse F Rev'!$A:$E,17,FALSE),0)</f>
        <v>0</v>
      </c>
      <c r="AD108" s="34">
        <f>IFERROR(VLOOKUP($H108,'Refuse F Exp'!$A:$E,15,FALSE),0)</f>
        <v>0</v>
      </c>
      <c r="AE108" s="34">
        <f>IFERROR(VLOOKUP($H108,'Refuse F Exp'!$A:$E,16,FALSE),0)</f>
        <v>0</v>
      </c>
      <c r="AF108" s="42">
        <f>IFERROR(VLOOKUP($H108,'Refuse F Exp'!$A:$E,17,FALSE),0)</f>
        <v>0</v>
      </c>
      <c r="AG108" s="34">
        <f>IFERROR(VLOOKUP($H108,#REF!,10,FALSE),0)</f>
        <v>0</v>
      </c>
      <c r="AH108" s="34">
        <f>IFERROR(VLOOKUP($H108,#REF!,11,FALSE),0)</f>
        <v>0</v>
      </c>
      <c r="AI108" s="42">
        <f>IFERROR(VLOOKUP($H108,#REF!,12,FALSE),0)</f>
        <v>0</v>
      </c>
      <c r="AJ108" s="34">
        <f>IFERROR(VLOOKUP($H108,#REF!,10,FALSE),0)</f>
        <v>0</v>
      </c>
      <c r="AK108" s="34">
        <f>IFERROR(VLOOKUP($H108,#REF!,11,FALSE),0)</f>
        <v>0</v>
      </c>
      <c r="AL108" s="42">
        <f>IFERROR(VLOOKUP($H108,#REF!,12,FALSE),0)</f>
        <v>0</v>
      </c>
      <c r="AM108" s="34">
        <f>IFERROR(VLOOKUP($H108,#REF!,10,FALSE),0)</f>
        <v>0</v>
      </c>
      <c r="AN108" s="34">
        <f>IFERROR(VLOOKUP($H108,#REF!,11,FALSE),0)</f>
        <v>0</v>
      </c>
      <c r="AO108" s="42">
        <f>IFERROR(VLOOKUP($H108,#REF!,12,FALSE),0)</f>
        <v>0</v>
      </c>
      <c r="AP108" s="34">
        <f>IFERROR(VLOOKUP($H108,#REF!,10,FALSE),0)</f>
        <v>0</v>
      </c>
      <c r="AQ108" s="34">
        <f>IFERROR(VLOOKUP($H108,#REF!,11,FALSE),0)</f>
        <v>0</v>
      </c>
      <c r="AR108" s="42">
        <f>IFERROR(VLOOKUP($H108,#REF!,12,FALSE),0)</f>
        <v>0</v>
      </c>
      <c r="AS108" s="34">
        <f>IFERROR(VLOOKUP($H108,#REF!,13,FALSE),0)</f>
        <v>0</v>
      </c>
      <c r="AT108" s="34">
        <f>IFERROR(VLOOKUP($H108,#REF!,14,FALSE),0)</f>
        <v>0</v>
      </c>
      <c r="AU108" s="42">
        <f>IFERROR(VLOOKUP($H108,#REF!,15,FALSE),0)</f>
        <v>0</v>
      </c>
      <c r="AV108" s="34">
        <f>IFERROR(VLOOKUP($H108,#REF!,15,FALSE),0)</f>
        <v>0</v>
      </c>
      <c r="AW108" s="34">
        <f>IFERROR(VLOOKUP($H108,#REF!,16,FALSE),0)</f>
        <v>0</v>
      </c>
      <c r="AX108" s="42">
        <f>IFERROR(VLOOKUP($H108,#REF!,17,FALSE),0)</f>
        <v>0</v>
      </c>
    </row>
    <row r="109" spans="1:50" x14ac:dyDescent="0.3">
      <c r="A109" s="33" t="str">
        <f t="shared" si="4"/>
        <v>A -1330-4-950</v>
      </c>
      <c r="B109" s="33" t="str">
        <f>+'R&amp;E EXPORT'!B108</f>
        <v>BROOME COUNTY FOR TAX BILLS</v>
      </c>
      <c r="C109" t="str">
        <f>IFERROR(VLOOKUP(A109,'MCSJ Export'!A:C,3,FALSE),"")</f>
        <v>Sub Account</v>
      </c>
      <c r="D109" s="37">
        <f t="shared" ca="1" si="5"/>
        <v>0</v>
      </c>
      <c r="E109" s="37">
        <f t="shared" ca="1" si="6"/>
        <v>0</v>
      </c>
      <c r="F109" s="37">
        <f t="shared" ca="1" si="7"/>
        <v>0</v>
      </c>
      <c r="G109" s="37"/>
      <c r="H109" s="33" t="str">
        <f>+'R&amp;E EXPORT'!A108</f>
        <v>A -1330-4-950</v>
      </c>
      <c r="I109" s="34">
        <f>IFERROR(VLOOKUP($H109,'Gen F Rev'!$A:$M,15,FALSE),0)</f>
        <v>0</v>
      </c>
      <c r="J109" s="34">
        <f>IFERROR(VLOOKUP($H109,'Gen F Rev'!$A:$M,16,FALSE),0)</f>
        <v>0</v>
      </c>
      <c r="K109" s="42">
        <f>IFERROR(VLOOKUP($H109,'Gen F Rev'!$A:$M,17,FALSE),0)</f>
        <v>0</v>
      </c>
      <c r="L109" s="34">
        <f>IFERROR(VLOOKUP($H109,'Gen F Exp'!$A:$E,15,FALSE),0)</f>
        <v>0</v>
      </c>
      <c r="M109" s="34">
        <f>IFERROR(VLOOKUP($H109,'Gen F Exp'!$A:$E,16,FALSE),0)</f>
        <v>0</v>
      </c>
      <c r="N109" s="42">
        <f>IFERROR(VLOOKUP($H109,'Gen F Exp'!$A:$E,17,FALSE),0)</f>
        <v>0</v>
      </c>
      <c r="O109" s="34">
        <f>IFERROR(VLOOKUP($H109,'Water F Rev'!$A:$L,15,FALSE),0)</f>
        <v>0</v>
      </c>
      <c r="P109" s="34">
        <f>IFERROR(VLOOKUP($H109,'Water F Rev'!$A:$L,16,FALSE),0)</f>
        <v>0</v>
      </c>
      <c r="Q109" s="42">
        <f>IFERROR(VLOOKUP($H109,'Water F Rev'!$A:$L,17,FALSE),0)</f>
        <v>0</v>
      </c>
      <c r="R109" s="34">
        <f>IFERROR(VLOOKUP($H109,'Water F Exp'!$A:$K,15,FALSE),0)</f>
        <v>0</v>
      </c>
      <c r="S109" s="34">
        <f>IFERROR(VLOOKUP($H109,'Water F Exp'!$A:$K,16,FALSE),0)</f>
        <v>0</v>
      </c>
      <c r="T109" s="42">
        <f>IFERROR(VLOOKUP($H109,'Water F Exp'!$A:$K,17,FALSE),0)</f>
        <v>0</v>
      </c>
      <c r="U109" s="34">
        <f ca="1">IFERROR(VLOOKUP($H109,'Sewer F Rev'!$A:$E,15,FALSE),0)</f>
        <v>0</v>
      </c>
      <c r="V109" s="34">
        <f ca="1">IFERROR(VLOOKUP($H109,'Sewer F Rev'!$A:$E,16,FALSE),0)</f>
        <v>0</v>
      </c>
      <c r="W109" s="42">
        <f ca="1">IFERROR(VLOOKUP($H109,'Sewer F Rev'!$A:$E,17,FALSE),0)</f>
        <v>0</v>
      </c>
      <c r="X109" s="34">
        <f>IFERROR(VLOOKUP($H109,'Sewer F Exp'!$A:$B,15,FALSE),0)</f>
        <v>0</v>
      </c>
      <c r="Y109" s="34">
        <f>IFERROR(VLOOKUP($H109,'Sewer F Exp'!$A:$B,16,FALSE),0)</f>
        <v>0</v>
      </c>
      <c r="Z109" s="42">
        <f>IFERROR(VLOOKUP($H109,'Sewer F Exp'!$A:$B,17,FALSE),0)</f>
        <v>0</v>
      </c>
      <c r="AA109" s="34">
        <f>IFERROR(VLOOKUP($H109,'Refuse F Rev'!$A:$E,15,FALSE),0)</f>
        <v>0</v>
      </c>
      <c r="AB109" s="34">
        <f>IFERROR(VLOOKUP($H109,'Refuse F Rev'!$A:$E,16,FALSE),0)</f>
        <v>0</v>
      </c>
      <c r="AC109" s="42">
        <f>IFERROR(VLOOKUP($H109,'Refuse F Rev'!$A:$E,17,FALSE),0)</f>
        <v>0</v>
      </c>
      <c r="AD109" s="34">
        <f>IFERROR(VLOOKUP($H109,'Refuse F Exp'!$A:$E,15,FALSE),0)</f>
        <v>0</v>
      </c>
      <c r="AE109" s="34">
        <f>IFERROR(VLOOKUP($H109,'Refuse F Exp'!$A:$E,16,FALSE),0)</f>
        <v>0</v>
      </c>
      <c r="AF109" s="42">
        <f>IFERROR(VLOOKUP($H109,'Refuse F Exp'!$A:$E,17,FALSE),0)</f>
        <v>0</v>
      </c>
      <c r="AG109" s="34">
        <f>IFERROR(VLOOKUP($H109,#REF!,10,FALSE),0)</f>
        <v>0</v>
      </c>
      <c r="AH109" s="34">
        <f>IFERROR(VLOOKUP($H109,#REF!,11,FALSE),0)</f>
        <v>0</v>
      </c>
      <c r="AI109" s="42">
        <f>IFERROR(VLOOKUP($H109,#REF!,12,FALSE),0)</f>
        <v>0</v>
      </c>
      <c r="AJ109" s="34">
        <f>IFERROR(VLOOKUP($H109,#REF!,10,FALSE),0)</f>
        <v>0</v>
      </c>
      <c r="AK109" s="34">
        <f>IFERROR(VLOOKUP($H109,#REF!,11,FALSE),0)</f>
        <v>0</v>
      </c>
      <c r="AL109" s="42">
        <f>IFERROR(VLOOKUP($H109,#REF!,12,FALSE),0)</f>
        <v>0</v>
      </c>
      <c r="AM109" s="34">
        <f>IFERROR(VLOOKUP($H109,#REF!,10,FALSE),0)</f>
        <v>0</v>
      </c>
      <c r="AN109" s="34">
        <f>IFERROR(VLOOKUP($H109,#REF!,11,FALSE),0)</f>
        <v>0</v>
      </c>
      <c r="AO109" s="42">
        <f>IFERROR(VLOOKUP($H109,#REF!,12,FALSE),0)</f>
        <v>0</v>
      </c>
      <c r="AP109" s="34">
        <f>IFERROR(VLOOKUP($H109,#REF!,10,FALSE),0)</f>
        <v>0</v>
      </c>
      <c r="AQ109" s="34">
        <f>IFERROR(VLOOKUP($H109,#REF!,11,FALSE),0)</f>
        <v>0</v>
      </c>
      <c r="AR109" s="42">
        <f>IFERROR(VLOOKUP($H109,#REF!,12,FALSE),0)</f>
        <v>0</v>
      </c>
      <c r="AS109" s="34">
        <f>IFERROR(VLOOKUP($H109,#REF!,13,FALSE),0)</f>
        <v>0</v>
      </c>
      <c r="AT109" s="34">
        <f>IFERROR(VLOOKUP($H109,#REF!,14,FALSE),0)</f>
        <v>0</v>
      </c>
      <c r="AU109" s="42">
        <f>IFERROR(VLOOKUP($H109,#REF!,15,FALSE),0)</f>
        <v>0</v>
      </c>
      <c r="AV109" s="34">
        <f>IFERROR(VLOOKUP($H109,#REF!,15,FALSE),0)</f>
        <v>0</v>
      </c>
      <c r="AW109" s="34">
        <f>IFERROR(VLOOKUP($H109,#REF!,16,FALSE),0)</f>
        <v>0</v>
      </c>
      <c r="AX109" s="42">
        <f>IFERROR(VLOOKUP($H109,#REF!,17,FALSE),0)</f>
        <v>0</v>
      </c>
    </row>
    <row r="110" spans="1:50" x14ac:dyDescent="0.3">
      <c r="A110" s="33" t="str">
        <f t="shared" si="4"/>
        <v>A -1380-4-080</v>
      </c>
      <c r="B110" s="33" t="str">
        <f>+'R&amp;E EXPORT'!B109</f>
        <v>FISCAL ADVISOR-AGENT FEES</v>
      </c>
      <c r="C110" t="str">
        <f>IFERROR(VLOOKUP(A110,'MCSJ Export'!A:C,3,FALSE),"")</f>
        <v>Line Item Control</v>
      </c>
      <c r="D110" s="37">
        <f t="shared" ca="1" si="5"/>
        <v>0</v>
      </c>
      <c r="E110" s="37">
        <f t="shared" ca="1" si="6"/>
        <v>0</v>
      </c>
      <c r="F110" s="37">
        <f t="shared" ca="1" si="7"/>
        <v>0</v>
      </c>
      <c r="G110" s="37"/>
      <c r="H110" s="33" t="str">
        <f>+'R&amp;E EXPORT'!A109</f>
        <v>A -1380-4-080</v>
      </c>
      <c r="I110" s="34">
        <f>IFERROR(VLOOKUP($H110,'Gen F Rev'!$A:$M,15,FALSE),0)</f>
        <v>0</v>
      </c>
      <c r="J110" s="34">
        <f>IFERROR(VLOOKUP($H110,'Gen F Rev'!$A:$M,16,FALSE),0)</f>
        <v>0</v>
      </c>
      <c r="K110" s="42">
        <f>IFERROR(VLOOKUP($H110,'Gen F Rev'!$A:$M,17,FALSE),0)</f>
        <v>0</v>
      </c>
      <c r="L110" s="34">
        <f>IFERROR(VLOOKUP($H110,'Gen F Exp'!$A:$E,15,FALSE),0)</f>
        <v>0</v>
      </c>
      <c r="M110" s="34">
        <f>IFERROR(VLOOKUP($H110,'Gen F Exp'!$A:$E,16,FALSE),0)</f>
        <v>0</v>
      </c>
      <c r="N110" s="42">
        <f>IFERROR(VLOOKUP($H110,'Gen F Exp'!$A:$E,17,FALSE),0)</f>
        <v>0</v>
      </c>
      <c r="O110" s="34">
        <f>IFERROR(VLOOKUP($H110,'Water F Rev'!$A:$L,15,FALSE),0)</f>
        <v>0</v>
      </c>
      <c r="P110" s="34">
        <f>IFERROR(VLOOKUP($H110,'Water F Rev'!$A:$L,16,FALSE),0)</f>
        <v>0</v>
      </c>
      <c r="Q110" s="42">
        <f>IFERROR(VLOOKUP($H110,'Water F Rev'!$A:$L,17,FALSE),0)</f>
        <v>0</v>
      </c>
      <c r="R110" s="34">
        <f>IFERROR(VLOOKUP($H110,'Water F Exp'!$A:$K,15,FALSE),0)</f>
        <v>0</v>
      </c>
      <c r="S110" s="34">
        <f>IFERROR(VLOOKUP($H110,'Water F Exp'!$A:$K,16,FALSE),0)</f>
        <v>0</v>
      </c>
      <c r="T110" s="42">
        <f>IFERROR(VLOOKUP($H110,'Water F Exp'!$A:$K,17,FALSE),0)</f>
        <v>0</v>
      </c>
      <c r="U110" s="34">
        <f ca="1">IFERROR(VLOOKUP($H110,'Sewer F Rev'!$A:$E,15,FALSE),0)</f>
        <v>0</v>
      </c>
      <c r="V110" s="34">
        <f ca="1">IFERROR(VLOOKUP($H110,'Sewer F Rev'!$A:$E,16,FALSE),0)</f>
        <v>0</v>
      </c>
      <c r="W110" s="42">
        <f ca="1">IFERROR(VLOOKUP($H110,'Sewer F Rev'!$A:$E,17,FALSE),0)</f>
        <v>0</v>
      </c>
      <c r="X110" s="34">
        <f>IFERROR(VLOOKUP($H110,'Sewer F Exp'!$A:$B,15,FALSE),0)</f>
        <v>0</v>
      </c>
      <c r="Y110" s="34">
        <f>IFERROR(VLOOKUP($H110,'Sewer F Exp'!$A:$B,16,FALSE),0)</f>
        <v>0</v>
      </c>
      <c r="Z110" s="42">
        <f>IFERROR(VLOOKUP($H110,'Sewer F Exp'!$A:$B,17,FALSE),0)</f>
        <v>0</v>
      </c>
      <c r="AA110" s="34">
        <f>IFERROR(VLOOKUP($H110,'Refuse F Rev'!$A:$E,15,FALSE),0)</f>
        <v>0</v>
      </c>
      <c r="AB110" s="34">
        <f>IFERROR(VLOOKUP($H110,'Refuse F Rev'!$A:$E,16,FALSE),0)</f>
        <v>0</v>
      </c>
      <c r="AC110" s="42">
        <f>IFERROR(VLOOKUP($H110,'Refuse F Rev'!$A:$E,17,FALSE),0)</f>
        <v>0</v>
      </c>
      <c r="AD110" s="34">
        <f>IFERROR(VLOOKUP($H110,'Refuse F Exp'!$A:$E,15,FALSE),0)</f>
        <v>0</v>
      </c>
      <c r="AE110" s="34">
        <f>IFERROR(VLOOKUP($H110,'Refuse F Exp'!$A:$E,16,FALSE),0)</f>
        <v>0</v>
      </c>
      <c r="AF110" s="42">
        <f>IFERROR(VLOOKUP($H110,'Refuse F Exp'!$A:$E,17,FALSE),0)</f>
        <v>0</v>
      </c>
      <c r="AG110" s="34">
        <f>IFERROR(VLOOKUP($H110,#REF!,10,FALSE),0)</f>
        <v>0</v>
      </c>
      <c r="AH110" s="34">
        <f>IFERROR(VLOOKUP($H110,#REF!,11,FALSE),0)</f>
        <v>0</v>
      </c>
      <c r="AI110" s="42">
        <f>IFERROR(VLOOKUP($H110,#REF!,12,FALSE),0)</f>
        <v>0</v>
      </c>
      <c r="AJ110" s="34">
        <f>IFERROR(VLOOKUP($H110,#REF!,10,FALSE),0)</f>
        <v>0</v>
      </c>
      <c r="AK110" s="34">
        <f>IFERROR(VLOOKUP($H110,#REF!,11,FALSE),0)</f>
        <v>0</v>
      </c>
      <c r="AL110" s="42">
        <f>IFERROR(VLOOKUP($H110,#REF!,12,FALSE),0)</f>
        <v>0</v>
      </c>
      <c r="AM110" s="34">
        <f>IFERROR(VLOOKUP($H110,#REF!,10,FALSE),0)</f>
        <v>0</v>
      </c>
      <c r="AN110" s="34">
        <f>IFERROR(VLOOKUP($H110,#REF!,11,FALSE),0)</f>
        <v>0</v>
      </c>
      <c r="AO110" s="42">
        <f>IFERROR(VLOOKUP($H110,#REF!,12,FALSE),0)</f>
        <v>0</v>
      </c>
      <c r="AP110" s="34">
        <f>IFERROR(VLOOKUP($H110,#REF!,10,FALSE),0)</f>
        <v>0</v>
      </c>
      <c r="AQ110" s="34">
        <f>IFERROR(VLOOKUP($H110,#REF!,11,FALSE),0)</f>
        <v>0</v>
      </c>
      <c r="AR110" s="42">
        <f>IFERROR(VLOOKUP($H110,#REF!,12,FALSE),0)</f>
        <v>0</v>
      </c>
      <c r="AS110" s="34">
        <f>IFERROR(VLOOKUP($H110,#REF!,13,FALSE),0)</f>
        <v>0</v>
      </c>
      <c r="AT110" s="34">
        <f>IFERROR(VLOOKUP($H110,#REF!,14,FALSE),0)</f>
        <v>0</v>
      </c>
      <c r="AU110" s="42">
        <f>IFERROR(VLOOKUP($H110,#REF!,15,FALSE),0)</f>
        <v>0</v>
      </c>
      <c r="AV110" s="34">
        <f>IFERROR(VLOOKUP($H110,#REF!,15,FALSE),0)</f>
        <v>0</v>
      </c>
      <c r="AW110" s="34">
        <f>IFERROR(VLOOKUP($H110,#REF!,16,FALSE),0)</f>
        <v>0</v>
      </c>
      <c r="AX110" s="42">
        <f>IFERROR(VLOOKUP($H110,#REF!,17,FALSE),0)</f>
        <v>0</v>
      </c>
    </row>
    <row r="111" spans="1:50" x14ac:dyDescent="0.3">
      <c r="A111" s="33" t="str">
        <f t="shared" si="4"/>
        <v>A -1410-0-000</v>
      </c>
      <c r="B111" s="33" t="str">
        <f>+'R&amp;E EXPORT'!B110</f>
        <v>CLERK:</v>
      </c>
      <c r="C111" t="str">
        <f>IFERROR(VLOOKUP(A111,'MCSJ Export'!A:C,3,FALSE),"")</f>
        <v>Control</v>
      </c>
      <c r="D111" s="37">
        <f t="shared" ca="1" si="5"/>
        <v>0</v>
      </c>
      <c r="E111" s="37">
        <f t="shared" ca="1" si="6"/>
        <v>0</v>
      </c>
      <c r="F111" s="37">
        <f t="shared" ca="1" si="7"/>
        <v>0</v>
      </c>
      <c r="G111" s="37"/>
      <c r="H111" s="33" t="str">
        <f>+'R&amp;E EXPORT'!A110</f>
        <v>A -1410-0-000</v>
      </c>
      <c r="I111" s="34">
        <f>IFERROR(VLOOKUP($H111,'Gen F Rev'!$A:$M,15,FALSE),0)</f>
        <v>0</v>
      </c>
      <c r="J111" s="34">
        <f>IFERROR(VLOOKUP($H111,'Gen F Rev'!$A:$M,16,FALSE),0)</f>
        <v>0</v>
      </c>
      <c r="K111" s="42">
        <f>IFERROR(VLOOKUP($H111,'Gen F Rev'!$A:$M,17,FALSE),0)</f>
        <v>0</v>
      </c>
      <c r="L111" s="34">
        <f>IFERROR(VLOOKUP($H111,'Gen F Exp'!$A:$E,15,FALSE),0)</f>
        <v>0</v>
      </c>
      <c r="M111" s="34">
        <f>IFERROR(VLOOKUP($H111,'Gen F Exp'!$A:$E,16,FALSE),0)</f>
        <v>0</v>
      </c>
      <c r="N111" s="42">
        <f>IFERROR(VLOOKUP($H111,'Gen F Exp'!$A:$E,17,FALSE),0)</f>
        <v>0</v>
      </c>
      <c r="O111" s="34">
        <f>IFERROR(VLOOKUP($H111,'Water F Rev'!$A:$L,15,FALSE),0)</f>
        <v>0</v>
      </c>
      <c r="P111" s="34">
        <f>IFERROR(VLOOKUP($H111,'Water F Rev'!$A:$L,16,FALSE),0)</f>
        <v>0</v>
      </c>
      <c r="Q111" s="42">
        <f>IFERROR(VLOOKUP($H111,'Water F Rev'!$A:$L,17,FALSE),0)</f>
        <v>0</v>
      </c>
      <c r="R111" s="34">
        <f>IFERROR(VLOOKUP($H111,'Water F Exp'!$A:$K,15,FALSE),0)</f>
        <v>0</v>
      </c>
      <c r="S111" s="34">
        <f>IFERROR(VLOOKUP($H111,'Water F Exp'!$A:$K,16,FALSE),0)</f>
        <v>0</v>
      </c>
      <c r="T111" s="42">
        <f>IFERROR(VLOOKUP($H111,'Water F Exp'!$A:$K,17,FALSE),0)</f>
        <v>0</v>
      </c>
      <c r="U111" s="34">
        <f ca="1">IFERROR(VLOOKUP($H111,'Sewer F Rev'!$A:$E,15,FALSE),0)</f>
        <v>0</v>
      </c>
      <c r="V111" s="34">
        <f ca="1">IFERROR(VLOOKUP($H111,'Sewer F Rev'!$A:$E,16,FALSE),0)</f>
        <v>0</v>
      </c>
      <c r="W111" s="42">
        <f ca="1">IFERROR(VLOOKUP($H111,'Sewer F Rev'!$A:$E,17,FALSE),0)</f>
        <v>0</v>
      </c>
      <c r="X111" s="34">
        <f>IFERROR(VLOOKUP($H111,'Sewer F Exp'!$A:$B,15,FALSE),0)</f>
        <v>0</v>
      </c>
      <c r="Y111" s="34">
        <f>IFERROR(VLOOKUP($H111,'Sewer F Exp'!$A:$B,16,FALSE),0)</f>
        <v>0</v>
      </c>
      <c r="Z111" s="42">
        <f>IFERROR(VLOOKUP($H111,'Sewer F Exp'!$A:$B,17,FALSE),0)</f>
        <v>0</v>
      </c>
      <c r="AA111" s="34">
        <f>IFERROR(VLOOKUP($H111,'Refuse F Rev'!$A:$E,15,FALSE),0)</f>
        <v>0</v>
      </c>
      <c r="AB111" s="34">
        <f>IFERROR(VLOOKUP($H111,'Refuse F Rev'!$A:$E,16,FALSE),0)</f>
        <v>0</v>
      </c>
      <c r="AC111" s="42">
        <f>IFERROR(VLOOKUP($H111,'Refuse F Rev'!$A:$E,17,FALSE),0)</f>
        <v>0</v>
      </c>
      <c r="AD111" s="34">
        <f>IFERROR(VLOOKUP($H111,'Refuse F Exp'!$A:$E,15,FALSE),0)</f>
        <v>0</v>
      </c>
      <c r="AE111" s="34">
        <f>IFERROR(VLOOKUP($H111,'Refuse F Exp'!$A:$E,16,FALSE),0)</f>
        <v>0</v>
      </c>
      <c r="AF111" s="42">
        <f>IFERROR(VLOOKUP($H111,'Refuse F Exp'!$A:$E,17,FALSE),0)</f>
        <v>0</v>
      </c>
      <c r="AG111" s="34">
        <f>IFERROR(VLOOKUP($H111,#REF!,10,FALSE),0)</f>
        <v>0</v>
      </c>
      <c r="AH111" s="34">
        <f>IFERROR(VLOOKUP($H111,#REF!,11,FALSE),0)</f>
        <v>0</v>
      </c>
      <c r="AI111" s="42">
        <f>IFERROR(VLOOKUP($H111,#REF!,12,FALSE),0)</f>
        <v>0</v>
      </c>
      <c r="AJ111" s="34">
        <f>IFERROR(VLOOKUP($H111,#REF!,10,FALSE),0)</f>
        <v>0</v>
      </c>
      <c r="AK111" s="34">
        <f>IFERROR(VLOOKUP($H111,#REF!,11,FALSE),0)</f>
        <v>0</v>
      </c>
      <c r="AL111" s="42">
        <f>IFERROR(VLOOKUP($H111,#REF!,12,FALSE),0)</f>
        <v>0</v>
      </c>
      <c r="AM111" s="34">
        <f>IFERROR(VLOOKUP($H111,#REF!,10,FALSE),0)</f>
        <v>0</v>
      </c>
      <c r="AN111" s="34">
        <f>IFERROR(VLOOKUP($H111,#REF!,11,FALSE),0)</f>
        <v>0</v>
      </c>
      <c r="AO111" s="42">
        <f>IFERROR(VLOOKUP($H111,#REF!,12,FALSE),0)</f>
        <v>0</v>
      </c>
      <c r="AP111" s="34">
        <f>IFERROR(VLOOKUP($H111,#REF!,10,FALSE),0)</f>
        <v>0</v>
      </c>
      <c r="AQ111" s="34">
        <f>IFERROR(VLOOKUP($H111,#REF!,11,FALSE),0)</f>
        <v>0</v>
      </c>
      <c r="AR111" s="42">
        <f>IFERROR(VLOOKUP($H111,#REF!,12,FALSE),0)</f>
        <v>0</v>
      </c>
      <c r="AS111" s="34">
        <f>IFERROR(VLOOKUP($H111,#REF!,13,FALSE),0)</f>
        <v>0</v>
      </c>
      <c r="AT111" s="34">
        <f>IFERROR(VLOOKUP($H111,#REF!,14,FALSE),0)</f>
        <v>0</v>
      </c>
      <c r="AU111" s="42">
        <f>IFERROR(VLOOKUP($H111,#REF!,15,FALSE),0)</f>
        <v>0</v>
      </c>
      <c r="AV111" s="34">
        <f>IFERROR(VLOOKUP($H111,#REF!,15,FALSE),0)</f>
        <v>0</v>
      </c>
      <c r="AW111" s="34">
        <f>IFERROR(VLOOKUP($H111,#REF!,16,FALSE),0)</f>
        <v>0</v>
      </c>
      <c r="AX111" s="42">
        <f>IFERROR(VLOOKUP($H111,#REF!,17,FALSE),0)</f>
        <v>0</v>
      </c>
    </row>
    <row r="112" spans="1:50" x14ac:dyDescent="0.3">
      <c r="A112" s="33" t="str">
        <f t="shared" si="4"/>
        <v>A -1410-1-000</v>
      </c>
      <c r="B112" s="33" t="str">
        <f>+'R&amp;E EXPORT'!B111</f>
        <v>CLERK PERSONAL SERVICE</v>
      </c>
      <c r="C112" t="str">
        <f>IFERROR(VLOOKUP(A112,'MCSJ Export'!A:C,3,FALSE),"")</f>
        <v>Sub Account</v>
      </c>
      <c r="D112" s="37">
        <f t="shared" ca="1" si="5"/>
        <v>0</v>
      </c>
      <c r="E112" s="37">
        <f t="shared" ca="1" si="6"/>
        <v>0</v>
      </c>
      <c r="F112" s="37">
        <f t="shared" ca="1" si="7"/>
        <v>0</v>
      </c>
      <c r="G112" s="37"/>
      <c r="H112" s="33" t="str">
        <f>+'R&amp;E EXPORT'!A111</f>
        <v>A -1410-1-000</v>
      </c>
      <c r="I112" s="34">
        <f>IFERROR(VLOOKUP($H112,'Gen F Rev'!$A:$M,15,FALSE),0)</f>
        <v>0</v>
      </c>
      <c r="J112" s="34">
        <f>IFERROR(VLOOKUP($H112,'Gen F Rev'!$A:$M,16,FALSE),0)</f>
        <v>0</v>
      </c>
      <c r="K112" s="42">
        <f>IFERROR(VLOOKUP($H112,'Gen F Rev'!$A:$M,17,FALSE),0)</f>
        <v>0</v>
      </c>
      <c r="L112" s="34">
        <f>IFERROR(VLOOKUP($H112,'Gen F Exp'!$A:$E,15,FALSE),0)</f>
        <v>0</v>
      </c>
      <c r="M112" s="34">
        <f>IFERROR(VLOOKUP($H112,'Gen F Exp'!$A:$E,16,FALSE),0)</f>
        <v>0</v>
      </c>
      <c r="N112" s="42">
        <f>IFERROR(VLOOKUP($H112,'Gen F Exp'!$A:$E,17,FALSE),0)</f>
        <v>0</v>
      </c>
      <c r="O112" s="34">
        <f>IFERROR(VLOOKUP($H112,'Water F Rev'!$A:$L,15,FALSE),0)</f>
        <v>0</v>
      </c>
      <c r="P112" s="34">
        <f>IFERROR(VLOOKUP($H112,'Water F Rev'!$A:$L,16,FALSE),0)</f>
        <v>0</v>
      </c>
      <c r="Q112" s="42">
        <f>IFERROR(VLOOKUP($H112,'Water F Rev'!$A:$L,17,FALSE),0)</f>
        <v>0</v>
      </c>
      <c r="R112" s="34">
        <f>IFERROR(VLOOKUP($H112,'Water F Exp'!$A:$K,15,FALSE),0)</f>
        <v>0</v>
      </c>
      <c r="S112" s="34">
        <f>IFERROR(VLOOKUP($H112,'Water F Exp'!$A:$K,16,FALSE),0)</f>
        <v>0</v>
      </c>
      <c r="T112" s="42">
        <f>IFERROR(VLOOKUP($H112,'Water F Exp'!$A:$K,17,FALSE),0)</f>
        <v>0</v>
      </c>
      <c r="U112" s="34">
        <f ca="1">IFERROR(VLOOKUP($H112,'Sewer F Rev'!$A:$E,15,FALSE),0)</f>
        <v>0</v>
      </c>
      <c r="V112" s="34">
        <f ca="1">IFERROR(VLOOKUP($H112,'Sewer F Rev'!$A:$E,16,FALSE),0)</f>
        <v>0</v>
      </c>
      <c r="W112" s="42">
        <f ca="1">IFERROR(VLOOKUP($H112,'Sewer F Rev'!$A:$E,17,FALSE),0)</f>
        <v>0</v>
      </c>
      <c r="X112" s="34">
        <f>IFERROR(VLOOKUP($H112,'Sewer F Exp'!$A:$B,15,FALSE),0)</f>
        <v>0</v>
      </c>
      <c r="Y112" s="34">
        <f>IFERROR(VLOOKUP($H112,'Sewer F Exp'!$A:$B,16,FALSE),0)</f>
        <v>0</v>
      </c>
      <c r="Z112" s="42">
        <f>IFERROR(VLOOKUP($H112,'Sewer F Exp'!$A:$B,17,FALSE),0)</f>
        <v>0</v>
      </c>
      <c r="AA112" s="34">
        <f>IFERROR(VLOOKUP($H112,'Refuse F Rev'!$A:$E,15,FALSE),0)</f>
        <v>0</v>
      </c>
      <c r="AB112" s="34">
        <f>IFERROR(VLOOKUP($H112,'Refuse F Rev'!$A:$E,16,FALSE),0)</f>
        <v>0</v>
      </c>
      <c r="AC112" s="42">
        <f>IFERROR(VLOOKUP($H112,'Refuse F Rev'!$A:$E,17,FALSE),0)</f>
        <v>0</v>
      </c>
      <c r="AD112" s="34">
        <f>IFERROR(VLOOKUP($H112,'Refuse F Exp'!$A:$E,15,FALSE),0)</f>
        <v>0</v>
      </c>
      <c r="AE112" s="34">
        <f>IFERROR(VLOOKUP($H112,'Refuse F Exp'!$A:$E,16,FALSE),0)</f>
        <v>0</v>
      </c>
      <c r="AF112" s="42">
        <f>IFERROR(VLOOKUP($H112,'Refuse F Exp'!$A:$E,17,FALSE),0)</f>
        <v>0</v>
      </c>
      <c r="AG112" s="34">
        <f>IFERROR(VLOOKUP($H112,#REF!,10,FALSE),0)</f>
        <v>0</v>
      </c>
      <c r="AH112" s="34">
        <f>IFERROR(VLOOKUP($H112,#REF!,11,FALSE),0)</f>
        <v>0</v>
      </c>
      <c r="AI112" s="42">
        <f>IFERROR(VLOOKUP($H112,#REF!,12,FALSE),0)</f>
        <v>0</v>
      </c>
      <c r="AJ112" s="34">
        <f>IFERROR(VLOOKUP($H112,#REF!,10,FALSE),0)</f>
        <v>0</v>
      </c>
      <c r="AK112" s="34">
        <f>IFERROR(VLOOKUP($H112,#REF!,11,FALSE),0)</f>
        <v>0</v>
      </c>
      <c r="AL112" s="42">
        <f>IFERROR(VLOOKUP($H112,#REF!,12,FALSE),0)</f>
        <v>0</v>
      </c>
      <c r="AM112" s="34">
        <f>IFERROR(VLOOKUP($H112,#REF!,10,FALSE),0)</f>
        <v>0</v>
      </c>
      <c r="AN112" s="34">
        <f>IFERROR(VLOOKUP($H112,#REF!,11,FALSE),0)</f>
        <v>0</v>
      </c>
      <c r="AO112" s="42">
        <f>IFERROR(VLOOKUP($H112,#REF!,12,FALSE),0)</f>
        <v>0</v>
      </c>
      <c r="AP112" s="34">
        <f>IFERROR(VLOOKUP($H112,#REF!,10,FALSE),0)</f>
        <v>0</v>
      </c>
      <c r="AQ112" s="34">
        <f>IFERROR(VLOOKUP($H112,#REF!,11,FALSE),0)</f>
        <v>0</v>
      </c>
      <c r="AR112" s="42">
        <f>IFERROR(VLOOKUP($H112,#REF!,12,FALSE),0)</f>
        <v>0</v>
      </c>
      <c r="AS112" s="34">
        <f>IFERROR(VLOOKUP($H112,#REF!,13,FALSE),0)</f>
        <v>0</v>
      </c>
      <c r="AT112" s="34">
        <f>IFERROR(VLOOKUP($H112,#REF!,14,FALSE),0)</f>
        <v>0</v>
      </c>
      <c r="AU112" s="42">
        <f>IFERROR(VLOOKUP($H112,#REF!,15,FALSE),0)</f>
        <v>0</v>
      </c>
      <c r="AV112" s="34">
        <f>IFERROR(VLOOKUP($H112,#REF!,15,FALSE),0)</f>
        <v>0</v>
      </c>
      <c r="AW112" s="34">
        <f>IFERROR(VLOOKUP($H112,#REF!,16,FALSE),0)</f>
        <v>0</v>
      </c>
      <c r="AX112" s="42">
        <f>IFERROR(VLOOKUP($H112,#REF!,17,FALSE),0)</f>
        <v>0</v>
      </c>
    </row>
    <row r="113" spans="1:50" x14ac:dyDescent="0.3">
      <c r="A113" s="33" t="str">
        <f t="shared" si="4"/>
        <v>A -1410-2-114</v>
      </c>
      <c r="B113" s="33" t="str">
        <f>+'R&amp;E EXPORT'!B112</f>
        <v>CLERK-EQUIP-BAS BC PROGRAM LICENSE</v>
      </c>
      <c r="C113" t="str">
        <f>IFERROR(VLOOKUP(A113,'MCSJ Export'!A:C,3,FALSE),"")</f>
        <v>Sub Account</v>
      </c>
      <c r="D113" s="37">
        <f t="shared" ca="1" si="5"/>
        <v>0</v>
      </c>
      <c r="E113" s="37">
        <f t="shared" ca="1" si="6"/>
        <v>0</v>
      </c>
      <c r="F113" s="37">
        <f t="shared" ca="1" si="7"/>
        <v>0</v>
      </c>
      <c r="G113" s="37"/>
      <c r="H113" s="33" t="str">
        <f>+'R&amp;E EXPORT'!A112</f>
        <v>A -1410-2-114</v>
      </c>
      <c r="I113" s="34">
        <f>IFERROR(VLOOKUP($H113,'Gen F Rev'!$A:$M,15,FALSE),0)</f>
        <v>0</v>
      </c>
      <c r="J113" s="34">
        <f>IFERROR(VLOOKUP($H113,'Gen F Rev'!$A:$M,16,FALSE),0)</f>
        <v>0</v>
      </c>
      <c r="K113" s="42">
        <f>IFERROR(VLOOKUP($H113,'Gen F Rev'!$A:$M,17,FALSE),0)</f>
        <v>0</v>
      </c>
      <c r="L113" s="34">
        <f>IFERROR(VLOOKUP($H113,'Gen F Exp'!$A:$E,15,FALSE),0)</f>
        <v>0</v>
      </c>
      <c r="M113" s="34">
        <f>IFERROR(VLOOKUP($H113,'Gen F Exp'!$A:$E,16,FALSE),0)</f>
        <v>0</v>
      </c>
      <c r="N113" s="42">
        <f>IFERROR(VLOOKUP($H113,'Gen F Exp'!$A:$E,17,FALSE),0)</f>
        <v>0</v>
      </c>
      <c r="O113" s="34">
        <f>IFERROR(VLOOKUP($H113,'Water F Rev'!$A:$L,15,FALSE),0)</f>
        <v>0</v>
      </c>
      <c r="P113" s="34">
        <f>IFERROR(VLOOKUP($H113,'Water F Rev'!$A:$L,16,FALSE),0)</f>
        <v>0</v>
      </c>
      <c r="Q113" s="42">
        <f>IFERROR(VLOOKUP($H113,'Water F Rev'!$A:$L,17,FALSE),0)</f>
        <v>0</v>
      </c>
      <c r="R113" s="34">
        <f>IFERROR(VLOOKUP($H113,'Water F Exp'!$A:$K,15,FALSE),0)</f>
        <v>0</v>
      </c>
      <c r="S113" s="34">
        <f>IFERROR(VLOOKUP($H113,'Water F Exp'!$A:$K,16,FALSE),0)</f>
        <v>0</v>
      </c>
      <c r="T113" s="42">
        <f>IFERROR(VLOOKUP($H113,'Water F Exp'!$A:$K,17,FALSE),0)</f>
        <v>0</v>
      </c>
      <c r="U113" s="34">
        <f ca="1">IFERROR(VLOOKUP($H113,'Sewer F Rev'!$A:$E,15,FALSE),0)</f>
        <v>0</v>
      </c>
      <c r="V113" s="34">
        <f ca="1">IFERROR(VLOOKUP($H113,'Sewer F Rev'!$A:$E,16,FALSE),0)</f>
        <v>0</v>
      </c>
      <c r="W113" s="42">
        <f ca="1">IFERROR(VLOOKUP($H113,'Sewer F Rev'!$A:$E,17,FALSE),0)</f>
        <v>0</v>
      </c>
      <c r="X113" s="34">
        <f>IFERROR(VLOOKUP($H113,'Sewer F Exp'!$A:$B,15,FALSE),0)</f>
        <v>0</v>
      </c>
      <c r="Y113" s="34">
        <f>IFERROR(VLOOKUP($H113,'Sewer F Exp'!$A:$B,16,FALSE),0)</f>
        <v>0</v>
      </c>
      <c r="Z113" s="42">
        <f>IFERROR(VLOOKUP($H113,'Sewer F Exp'!$A:$B,17,FALSE),0)</f>
        <v>0</v>
      </c>
      <c r="AA113" s="34">
        <f>IFERROR(VLOOKUP($H113,'Refuse F Rev'!$A:$E,15,FALSE),0)</f>
        <v>0</v>
      </c>
      <c r="AB113" s="34">
        <f>IFERROR(VLOOKUP($H113,'Refuse F Rev'!$A:$E,16,FALSE),0)</f>
        <v>0</v>
      </c>
      <c r="AC113" s="42">
        <f>IFERROR(VLOOKUP($H113,'Refuse F Rev'!$A:$E,17,FALSE),0)</f>
        <v>0</v>
      </c>
      <c r="AD113" s="34">
        <f>IFERROR(VLOOKUP($H113,'Refuse F Exp'!$A:$E,15,FALSE),0)</f>
        <v>0</v>
      </c>
      <c r="AE113" s="34">
        <f>IFERROR(VLOOKUP($H113,'Refuse F Exp'!$A:$E,16,FALSE),0)</f>
        <v>0</v>
      </c>
      <c r="AF113" s="42">
        <f>IFERROR(VLOOKUP($H113,'Refuse F Exp'!$A:$E,17,FALSE),0)</f>
        <v>0</v>
      </c>
      <c r="AG113" s="34">
        <f>IFERROR(VLOOKUP($H113,#REF!,10,FALSE),0)</f>
        <v>0</v>
      </c>
      <c r="AH113" s="34">
        <f>IFERROR(VLOOKUP($H113,#REF!,11,FALSE),0)</f>
        <v>0</v>
      </c>
      <c r="AI113" s="42">
        <f>IFERROR(VLOOKUP($H113,#REF!,12,FALSE),0)</f>
        <v>0</v>
      </c>
      <c r="AJ113" s="34">
        <f>IFERROR(VLOOKUP($H113,#REF!,10,FALSE),0)</f>
        <v>0</v>
      </c>
      <c r="AK113" s="34">
        <f>IFERROR(VLOOKUP($H113,#REF!,11,FALSE),0)</f>
        <v>0</v>
      </c>
      <c r="AL113" s="42">
        <f>IFERROR(VLOOKUP($H113,#REF!,12,FALSE),0)</f>
        <v>0</v>
      </c>
      <c r="AM113" s="34">
        <f>IFERROR(VLOOKUP($H113,#REF!,10,FALSE),0)</f>
        <v>0</v>
      </c>
      <c r="AN113" s="34">
        <f>IFERROR(VLOOKUP($H113,#REF!,11,FALSE),0)</f>
        <v>0</v>
      </c>
      <c r="AO113" s="42">
        <f>IFERROR(VLOOKUP($H113,#REF!,12,FALSE),0)</f>
        <v>0</v>
      </c>
      <c r="AP113" s="34">
        <f>IFERROR(VLOOKUP($H113,#REF!,10,FALSE),0)</f>
        <v>0</v>
      </c>
      <c r="AQ113" s="34">
        <f>IFERROR(VLOOKUP($H113,#REF!,11,FALSE),0)</f>
        <v>0</v>
      </c>
      <c r="AR113" s="42">
        <f>IFERROR(VLOOKUP($H113,#REF!,12,FALSE),0)</f>
        <v>0</v>
      </c>
      <c r="AS113" s="34">
        <f>IFERROR(VLOOKUP($H113,#REF!,13,FALSE),0)</f>
        <v>0</v>
      </c>
      <c r="AT113" s="34">
        <f>IFERROR(VLOOKUP($H113,#REF!,14,FALSE),0)</f>
        <v>0</v>
      </c>
      <c r="AU113" s="42">
        <f>IFERROR(VLOOKUP($H113,#REF!,15,FALSE),0)</f>
        <v>0</v>
      </c>
      <c r="AV113" s="34">
        <f>IFERROR(VLOOKUP($H113,#REF!,15,FALSE),0)</f>
        <v>0</v>
      </c>
      <c r="AW113" s="34">
        <f>IFERROR(VLOOKUP($H113,#REF!,16,FALSE),0)</f>
        <v>0</v>
      </c>
      <c r="AX113" s="42">
        <f>IFERROR(VLOOKUP($H113,#REF!,17,FALSE),0)</f>
        <v>0</v>
      </c>
    </row>
    <row r="114" spans="1:50" x14ac:dyDescent="0.3">
      <c r="A114" s="33" t="str">
        <f t="shared" si="4"/>
        <v>A -1410-4-030</v>
      </c>
      <c r="B114" s="33" t="str">
        <f>+'R&amp;E EXPORT'!B113</f>
        <v>CLERK-LEGAL NOTICES</v>
      </c>
      <c r="C114" t="str">
        <f>IFERROR(VLOOKUP(A114,'MCSJ Export'!A:C,3,FALSE),"")</f>
        <v>Sub Account</v>
      </c>
      <c r="D114" s="37">
        <f t="shared" ca="1" si="5"/>
        <v>0</v>
      </c>
      <c r="E114" s="37">
        <f t="shared" ca="1" si="6"/>
        <v>0</v>
      </c>
      <c r="F114" s="37">
        <f t="shared" ca="1" si="7"/>
        <v>0</v>
      </c>
      <c r="G114" s="37"/>
      <c r="H114" s="33" t="str">
        <f>+'R&amp;E EXPORT'!A113</f>
        <v>A -1410-4-030</v>
      </c>
      <c r="I114" s="34">
        <f>IFERROR(VLOOKUP($H114,'Gen F Rev'!$A:$M,15,FALSE),0)</f>
        <v>0</v>
      </c>
      <c r="J114" s="34">
        <f>IFERROR(VLOOKUP($H114,'Gen F Rev'!$A:$M,16,FALSE),0)</f>
        <v>0</v>
      </c>
      <c r="K114" s="42">
        <f>IFERROR(VLOOKUP($H114,'Gen F Rev'!$A:$M,17,FALSE),0)</f>
        <v>0</v>
      </c>
      <c r="L114" s="34">
        <f>IFERROR(VLOOKUP($H114,'Gen F Exp'!$A:$E,15,FALSE),0)</f>
        <v>0</v>
      </c>
      <c r="M114" s="34">
        <f>IFERROR(VLOOKUP($H114,'Gen F Exp'!$A:$E,16,FALSE),0)</f>
        <v>0</v>
      </c>
      <c r="N114" s="42">
        <f>IFERROR(VLOOKUP($H114,'Gen F Exp'!$A:$E,17,FALSE),0)</f>
        <v>0</v>
      </c>
      <c r="O114" s="34">
        <f>IFERROR(VLOOKUP($H114,'Water F Rev'!$A:$L,15,FALSE),0)</f>
        <v>0</v>
      </c>
      <c r="P114" s="34">
        <f>IFERROR(VLOOKUP($H114,'Water F Rev'!$A:$L,16,FALSE),0)</f>
        <v>0</v>
      </c>
      <c r="Q114" s="42">
        <f>IFERROR(VLOOKUP($H114,'Water F Rev'!$A:$L,17,FALSE),0)</f>
        <v>0</v>
      </c>
      <c r="R114" s="34">
        <f>IFERROR(VLOOKUP($H114,'Water F Exp'!$A:$K,15,FALSE),0)</f>
        <v>0</v>
      </c>
      <c r="S114" s="34">
        <f>IFERROR(VLOOKUP($H114,'Water F Exp'!$A:$K,16,FALSE),0)</f>
        <v>0</v>
      </c>
      <c r="T114" s="42">
        <f>IFERROR(VLOOKUP($H114,'Water F Exp'!$A:$K,17,FALSE),0)</f>
        <v>0</v>
      </c>
      <c r="U114" s="34">
        <f ca="1">IFERROR(VLOOKUP($H114,'Sewer F Rev'!$A:$E,15,FALSE),0)</f>
        <v>0</v>
      </c>
      <c r="V114" s="34">
        <f ca="1">IFERROR(VLOOKUP($H114,'Sewer F Rev'!$A:$E,16,FALSE),0)</f>
        <v>0</v>
      </c>
      <c r="W114" s="42">
        <f ca="1">IFERROR(VLOOKUP($H114,'Sewer F Rev'!$A:$E,17,FALSE),0)</f>
        <v>0</v>
      </c>
      <c r="X114" s="34">
        <f>IFERROR(VLOOKUP($H114,'Sewer F Exp'!$A:$B,15,FALSE),0)</f>
        <v>0</v>
      </c>
      <c r="Y114" s="34">
        <f>IFERROR(VLOOKUP($H114,'Sewer F Exp'!$A:$B,16,FALSE),0)</f>
        <v>0</v>
      </c>
      <c r="Z114" s="42">
        <f>IFERROR(VLOOKUP($H114,'Sewer F Exp'!$A:$B,17,FALSE),0)</f>
        <v>0</v>
      </c>
      <c r="AA114" s="34">
        <f>IFERROR(VLOOKUP($H114,'Refuse F Rev'!$A:$E,15,FALSE),0)</f>
        <v>0</v>
      </c>
      <c r="AB114" s="34">
        <f>IFERROR(VLOOKUP($H114,'Refuse F Rev'!$A:$E,16,FALSE),0)</f>
        <v>0</v>
      </c>
      <c r="AC114" s="42">
        <f>IFERROR(VLOOKUP($H114,'Refuse F Rev'!$A:$E,17,FALSE),0)</f>
        <v>0</v>
      </c>
      <c r="AD114" s="34">
        <f>IFERROR(VLOOKUP($H114,'Refuse F Exp'!$A:$E,15,FALSE),0)</f>
        <v>0</v>
      </c>
      <c r="AE114" s="34">
        <f>IFERROR(VLOOKUP($H114,'Refuse F Exp'!$A:$E,16,FALSE),0)</f>
        <v>0</v>
      </c>
      <c r="AF114" s="42">
        <f>IFERROR(VLOOKUP($H114,'Refuse F Exp'!$A:$E,17,FALSE),0)</f>
        <v>0</v>
      </c>
      <c r="AG114" s="34">
        <f>IFERROR(VLOOKUP($H114,#REF!,10,FALSE),0)</f>
        <v>0</v>
      </c>
      <c r="AH114" s="34">
        <f>IFERROR(VLOOKUP($H114,#REF!,11,FALSE),0)</f>
        <v>0</v>
      </c>
      <c r="AI114" s="42">
        <f>IFERROR(VLOOKUP($H114,#REF!,12,FALSE),0)</f>
        <v>0</v>
      </c>
      <c r="AJ114" s="34">
        <f>IFERROR(VLOOKUP($H114,#REF!,10,FALSE),0)</f>
        <v>0</v>
      </c>
      <c r="AK114" s="34">
        <f>IFERROR(VLOOKUP($H114,#REF!,11,FALSE),0)</f>
        <v>0</v>
      </c>
      <c r="AL114" s="42">
        <f>IFERROR(VLOOKUP($H114,#REF!,12,FALSE),0)</f>
        <v>0</v>
      </c>
      <c r="AM114" s="34">
        <f>IFERROR(VLOOKUP($H114,#REF!,10,FALSE),0)</f>
        <v>0</v>
      </c>
      <c r="AN114" s="34">
        <f>IFERROR(VLOOKUP($H114,#REF!,11,FALSE),0)</f>
        <v>0</v>
      </c>
      <c r="AO114" s="42">
        <f>IFERROR(VLOOKUP($H114,#REF!,12,FALSE),0)</f>
        <v>0</v>
      </c>
      <c r="AP114" s="34">
        <f>IFERROR(VLOOKUP($H114,#REF!,10,FALSE),0)</f>
        <v>0</v>
      </c>
      <c r="AQ114" s="34">
        <f>IFERROR(VLOOKUP($H114,#REF!,11,FALSE),0)</f>
        <v>0</v>
      </c>
      <c r="AR114" s="42">
        <f>IFERROR(VLOOKUP($H114,#REF!,12,FALSE),0)</f>
        <v>0</v>
      </c>
      <c r="AS114" s="34">
        <f>IFERROR(VLOOKUP($H114,#REF!,13,FALSE),0)</f>
        <v>0</v>
      </c>
      <c r="AT114" s="34">
        <f>IFERROR(VLOOKUP($H114,#REF!,14,FALSE),0)</f>
        <v>0</v>
      </c>
      <c r="AU114" s="42">
        <f>IFERROR(VLOOKUP($H114,#REF!,15,FALSE),0)</f>
        <v>0</v>
      </c>
      <c r="AV114" s="34">
        <f>IFERROR(VLOOKUP($H114,#REF!,15,FALSE),0)</f>
        <v>0</v>
      </c>
      <c r="AW114" s="34">
        <f>IFERROR(VLOOKUP($H114,#REF!,16,FALSE),0)</f>
        <v>0</v>
      </c>
      <c r="AX114" s="42">
        <f>IFERROR(VLOOKUP($H114,#REF!,17,FALSE),0)</f>
        <v>0</v>
      </c>
    </row>
    <row r="115" spans="1:50" x14ac:dyDescent="0.3">
      <c r="A115" s="33" t="str">
        <f t="shared" si="4"/>
        <v>A -1410-4-035</v>
      </c>
      <c r="B115" s="33" t="str">
        <f>+'R&amp;E EXPORT'!B114</f>
        <v>CLERK-ASSOCIATION DUES</v>
      </c>
      <c r="C115" t="str">
        <f>IFERROR(VLOOKUP(A115,'MCSJ Export'!A:C,3,FALSE),"")</f>
        <v>Sub Account</v>
      </c>
      <c r="D115" s="37">
        <f t="shared" ca="1" si="5"/>
        <v>0</v>
      </c>
      <c r="E115" s="37">
        <f t="shared" ca="1" si="6"/>
        <v>0</v>
      </c>
      <c r="F115" s="37">
        <f t="shared" ca="1" si="7"/>
        <v>0</v>
      </c>
      <c r="G115" s="37"/>
      <c r="H115" s="33" t="str">
        <f>+'R&amp;E EXPORT'!A114</f>
        <v>A -1410-4-035</v>
      </c>
      <c r="I115" s="34">
        <f>IFERROR(VLOOKUP($H115,'Gen F Rev'!$A:$M,15,FALSE),0)</f>
        <v>0</v>
      </c>
      <c r="J115" s="34">
        <f>IFERROR(VLOOKUP($H115,'Gen F Rev'!$A:$M,16,FALSE),0)</f>
        <v>0</v>
      </c>
      <c r="K115" s="42">
        <f>IFERROR(VLOOKUP($H115,'Gen F Rev'!$A:$M,17,FALSE),0)</f>
        <v>0</v>
      </c>
      <c r="L115" s="34">
        <f>IFERROR(VLOOKUP($H115,'Gen F Exp'!$A:$E,15,FALSE),0)</f>
        <v>0</v>
      </c>
      <c r="M115" s="34">
        <f>IFERROR(VLOOKUP($H115,'Gen F Exp'!$A:$E,16,FALSE),0)</f>
        <v>0</v>
      </c>
      <c r="N115" s="42">
        <f>IFERROR(VLOOKUP($H115,'Gen F Exp'!$A:$E,17,FALSE),0)</f>
        <v>0</v>
      </c>
      <c r="O115" s="34">
        <f>IFERROR(VLOOKUP($H115,'Water F Rev'!$A:$L,15,FALSE),0)</f>
        <v>0</v>
      </c>
      <c r="P115" s="34">
        <f>IFERROR(VLOOKUP($H115,'Water F Rev'!$A:$L,16,FALSE),0)</f>
        <v>0</v>
      </c>
      <c r="Q115" s="42">
        <f>IFERROR(VLOOKUP($H115,'Water F Rev'!$A:$L,17,FALSE),0)</f>
        <v>0</v>
      </c>
      <c r="R115" s="34">
        <f>IFERROR(VLOOKUP($H115,'Water F Exp'!$A:$K,15,FALSE),0)</f>
        <v>0</v>
      </c>
      <c r="S115" s="34">
        <f>IFERROR(VLOOKUP($H115,'Water F Exp'!$A:$K,16,FALSE),0)</f>
        <v>0</v>
      </c>
      <c r="T115" s="42">
        <f>IFERROR(VLOOKUP($H115,'Water F Exp'!$A:$K,17,FALSE),0)</f>
        <v>0</v>
      </c>
      <c r="U115" s="34">
        <f ca="1">IFERROR(VLOOKUP($H115,'Sewer F Rev'!$A:$E,15,FALSE),0)</f>
        <v>0</v>
      </c>
      <c r="V115" s="34">
        <f ca="1">IFERROR(VLOOKUP($H115,'Sewer F Rev'!$A:$E,16,FALSE),0)</f>
        <v>0</v>
      </c>
      <c r="W115" s="42">
        <f ca="1">IFERROR(VLOOKUP($H115,'Sewer F Rev'!$A:$E,17,FALSE),0)</f>
        <v>0</v>
      </c>
      <c r="X115" s="34">
        <f>IFERROR(VLOOKUP($H115,'Sewer F Exp'!$A:$B,15,FALSE),0)</f>
        <v>0</v>
      </c>
      <c r="Y115" s="34">
        <f>IFERROR(VLOOKUP($H115,'Sewer F Exp'!$A:$B,16,FALSE),0)</f>
        <v>0</v>
      </c>
      <c r="Z115" s="42">
        <f>IFERROR(VLOOKUP($H115,'Sewer F Exp'!$A:$B,17,FALSE),0)</f>
        <v>0</v>
      </c>
      <c r="AA115" s="34">
        <f>IFERROR(VLOOKUP($H115,'Refuse F Rev'!$A:$E,15,FALSE),0)</f>
        <v>0</v>
      </c>
      <c r="AB115" s="34">
        <f>IFERROR(VLOOKUP($H115,'Refuse F Rev'!$A:$E,16,FALSE),0)</f>
        <v>0</v>
      </c>
      <c r="AC115" s="42">
        <f>IFERROR(VLOOKUP($H115,'Refuse F Rev'!$A:$E,17,FALSE),0)</f>
        <v>0</v>
      </c>
      <c r="AD115" s="34">
        <f>IFERROR(VLOOKUP($H115,'Refuse F Exp'!$A:$E,15,FALSE),0)</f>
        <v>0</v>
      </c>
      <c r="AE115" s="34">
        <f>IFERROR(VLOOKUP($H115,'Refuse F Exp'!$A:$E,16,FALSE),0)</f>
        <v>0</v>
      </c>
      <c r="AF115" s="42">
        <f>IFERROR(VLOOKUP($H115,'Refuse F Exp'!$A:$E,17,FALSE),0)</f>
        <v>0</v>
      </c>
      <c r="AG115" s="34">
        <f>IFERROR(VLOOKUP($H115,#REF!,10,FALSE),0)</f>
        <v>0</v>
      </c>
      <c r="AH115" s="34">
        <f>IFERROR(VLOOKUP($H115,#REF!,11,FALSE),0)</f>
        <v>0</v>
      </c>
      <c r="AI115" s="42">
        <f>IFERROR(VLOOKUP($H115,#REF!,12,FALSE),0)</f>
        <v>0</v>
      </c>
      <c r="AJ115" s="34">
        <f>IFERROR(VLOOKUP($H115,#REF!,10,FALSE),0)</f>
        <v>0</v>
      </c>
      <c r="AK115" s="34">
        <f>IFERROR(VLOOKUP($H115,#REF!,11,FALSE),0)</f>
        <v>0</v>
      </c>
      <c r="AL115" s="42">
        <f>IFERROR(VLOOKUP($H115,#REF!,12,FALSE),0)</f>
        <v>0</v>
      </c>
      <c r="AM115" s="34">
        <f>IFERROR(VLOOKUP($H115,#REF!,10,FALSE),0)</f>
        <v>0</v>
      </c>
      <c r="AN115" s="34">
        <f>IFERROR(VLOOKUP($H115,#REF!,11,FALSE),0)</f>
        <v>0</v>
      </c>
      <c r="AO115" s="42">
        <f>IFERROR(VLOOKUP($H115,#REF!,12,FALSE),0)</f>
        <v>0</v>
      </c>
      <c r="AP115" s="34">
        <f>IFERROR(VLOOKUP($H115,#REF!,10,FALSE),0)</f>
        <v>0</v>
      </c>
      <c r="AQ115" s="34">
        <f>IFERROR(VLOOKUP($H115,#REF!,11,FALSE),0)</f>
        <v>0</v>
      </c>
      <c r="AR115" s="42">
        <f>IFERROR(VLOOKUP($H115,#REF!,12,FALSE),0)</f>
        <v>0</v>
      </c>
      <c r="AS115" s="34">
        <f>IFERROR(VLOOKUP($H115,#REF!,13,FALSE),0)</f>
        <v>0</v>
      </c>
      <c r="AT115" s="34">
        <f>IFERROR(VLOOKUP($H115,#REF!,14,FALSE),0)</f>
        <v>0</v>
      </c>
      <c r="AU115" s="42">
        <f>IFERROR(VLOOKUP($H115,#REF!,15,FALSE),0)</f>
        <v>0</v>
      </c>
      <c r="AV115" s="34">
        <f>IFERROR(VLOOKUP($H115,#REF!,15,FALSE),0)</f>
        <v>0</v>
      </c>
      <c r="AW115" s="34">
        <f>IFERROR(VLOOKUP($H115,#REF!,16,FALSE),0)</f>
        <v>0</v>
      </c>
      <c r="AX115" s="42">
        <f>IFERROR(VLOOKUP($H115,#REF!,17,FALSE),0)</f>
        <v>0</v>
      </c>
    </row>
    <row r="116" spans="1:50" x14ac:dyDescent="0.3">
      <c r="A116" s="33" t="str">
        <f t="shared" si="4"/>
        <v>A -1410-4-041</v>
      </c>
      <c r="B116" s="33" t="str">
        <f>+'R&amp;E EXPORT'!B115</f>
        <v>CLERK-CODE UPDATE &amp; SUPPLEMENTS</v>
      </c>
      <c r="C116" t="str">
        <f>IFERROR(VLOOKUP(A116,'MCSJ Export'!A:C,3,FALSE),"")</f>
        <v>Sub Account</v>
      </c>
      <c r="D116" s="37">
        <f t="shared" ca="1" si="5"/>
        <v>0</v>
      </c>
      <c r="E116" s="37">
        <f t="shared" ca="1" si="6"/>
        <v>0</v>
      </c>
      <c r="F116" s="37">
        <f t="shared" ca="1" si="7"/>
        <v>0</v>
      </c>
      <c r="G116" s="37"/>
      <c r="H116" s="33" t="str">
        <f>+'R&amp;E EXPORT'!A115</f>
        <v>A -1410-4-041</v>
      </c>
      <c r="I116" s="34">
        <f>IFERROR(VLOOKUP($H116,'Gen F Rev'!$A:$M,15,FALSE),0)</f>
        <v>0</v>
      </c>
      <c r="J116" s="34">
        <f>IFERROR(VLOOKUP($H116,'Gen F Rev'!$A:$M,16,FALSE),0)</f>
        <v>0</v>
      </c>
      <c r="K116" s="42">
        <f>IFERROR(VLOOKUP($H116,'Gen F Rev'!$A:$M,17,FALSE),0)</f>
        <v>0</v>
      </c>
      <c r="L116" s="34">
        <f>IFERROR(VLOOKUP($H116,'Gen F Exp'!$A:$E,15,FALSE),0)</f>
        <v>0</v>
      </c>
      <c r="M116" s="34">
        <f>IFERROR(VLOOKUP($H116,'Gen F Exp'!$A:$E,16,FALSE),0)</f>
        <v>0</v>
      </c>
      <c r="N116" s="42">
        <f>IFERROR(VLOOKUP($H116,'Gen F Exp'!$A:$E,17,FALSE),0)</f>
        <v>0</v>
      </c>
      <c r="O116" s="34">
        <f>IFERROR(VLOOKUP($H116,'Water F Rev'!$A:$L,15,FALSE),0)</f>
        <v>0</v>
      </c>
      <c r="P116" s="34">
        <f>IFERROR(VLOOKUP($H116,'Water F Rev'!$A:$L,16,FALSE),0)</f>
        <v>0</v>
      </c>
      <c r="Q116" s="42">
        <f>IFERROR(VLOOKUP($H116,'Water F Rev'!$A:$L,17,FALSE),0)</f>
        <v>0</v>
      </c>
      <c r="R116" s="34">
        <f>IFERROR(VLOOKUP($H116,'Water F Exp'!$A:$K,15,FALSE),0)</f>
        <v>0</v>
      </c>
      <c r="S116" s="34">
        <f>IFERROR(VLOOKUP($H116,'Water F Exp'!$A:$K,16,FALSE),0)</f>
        <v>0</v>
      </c>
      <c r="T116" s="42">
        <f>IFERROR(VLOOKUP($H116,'Water F Exp'!$A:$K,17,FALSE),0)</f>
        <v>0</v>
      </c>
      <c r="U116" s="34">
        <f ca="1">IFERROR(VLOOKUP($H116,'Sewer F Rev'!$A:$E,15,FALSE),0)</f>
        <v>0</v>
      </c>
      <c r="V116" s="34">
        <f ca="1">IFERROR(VLOOKUP($H116,'Sewer F Rev'!$A:$E,16,FALSE),0)</f>
        <v>0</v>
      </c>
      <c r="W116" s="42">
        <f ca="1">IFERROR(VLOOKUP($H116,'Sewer F Rev'!$A:$E,17,FALSE),0)</f>
        <v>0</v>
      </c>
      <c r="X116" s="34">
        <f>IFERROR(VLOOKUP($H116,'Sewer F Exp'!$A:$B,15,FALSE),0)</f>
        <v>0</v>
      </c>
      <c r="Y116" s="34">
        <f>IFERROR(VLOOKUP($H116,'Sewer F Exp'!$A:$B,16,FALSE),0)</f>
        <v>0</v>
      </c>
      <c r="Z116" s="42">
        <f>IFERROR(VLOOKUP($H116,'Sewer F Exp'!$A:$B,17,FALSE),0)</f>
        <v>0</v>
      </c>
      <c r="AA116" s="34">
        <f>IFERROR(VLOOKUP($H116,'Refuse F Rev'!$A:$E,15,FALSE),0)</f>
        <v>0</v>
      </c>
      <c r="AB116" s="34">
        <f>IFERROR(VLOOKUP($H116,'Refuse F Rev'!$A:$E,16,FALSE),0)</f>
        <v>0</v>
      </c>
      <c r="AC116" s="42">
        <f>IFERROR(VLOOKUP($H116,'Refuse F Rev'!$A:$E,17,FALSE),0)</f>
        <v>0</v>
      </c>
      <c r="AD116" s="34">
        <f>IFERROR(VLOOKUP($H116,'Refuse F Exp'!$A:$E,15,FALSE),0)</f>
        <v>0</v>
      </c>
      <c r="AE116" s="34">
        <f>IFERROR(VLOOKUP($H116,'Refuse F Exp'!$A:$E,16,FALSE),0)</f>
        <v>0</v>
      </c>
      <c r="AF116" s="42">
        <f>IFERROR(VLOOKUP($H116,'Refuse F Exp'!$A:$E,17,FALSE),0)</f>
        <v>0</v>
      </c>
      <c r="AG116" s="34">
        <f>IFERROR(VLOOKUP($H116,#REF!,10,FALSE),0)</f>
        <v>0</v>
      </c>
      <c r="AH116" s="34">
        <f>IFERROR(VLOOKUP($H116,#REF!,11,FALSE),0)</f>
        <v>0</v>
      </c>
      <c r="AI116" s="42">
        <f>IFERROR(VLOOKUP($H116,#REF!,12,FALSE),0)</f>
        <v>0</v>
      </c>
      <c r="AJ116" s="34">
        <f>IFERROR(VLOOKUP($H116,#REF!,10,FALSE),0)</f>
        <v>0</v>
      </c>
      <c r="AK116" s="34">
        <f>IFERROR(VLOOKUP($H116,#REF!,11,FALSE),0)</f>
        <v>0</v>
      </c>
      <c r="AL116" s="42">
        <f>IFERROR(VLOOKUP($H116,#REF!,12,FALSE),0)</f>
        <v>0</v>
      </c>
      <c r="AM116" s="34">
        <f>IFERROR(VLOOKUP($H116,#REF!,10,FALSE),0)</f>
        <v>0</v>
      </c>
      <c r="AN116" s="34">
        <f>IFERROR(VLOOKUP($H116,#REF!,11,FALSE),0)</f>
        <v>0</v>
      </c>
      <c r="AO116" s="42">
        <f>IFERROR(VLOOKUP($H116,#REF!,12,FALSE),0)</f>
        <v>0</v>
      </c>
      <c r="AP116" s="34">
        <f>IFERROR(VLOOKUP($H116,#REF!,10,FALSE),0)</f>
        <v>0</v>
      </c>
      <c r="AQ116" s="34">
        <f>IFERROR(VLOOKUP($H116,#REF!,11,FALSE),0)</f>
        <v>0</v>
      </c>
      <c r="AR116" s="42">
        <f>IFERROR(VLOOKUP($H116,#REF!,12,FALSE),0)</f>
        <v>0</v>
      </c>
      <c r="AS116" s="34">
        <f>IFERROR(VLOOKUP($H116,#REF!,13,FALSE),0)</f>
        <v>0</v>
      </c>
      <c r="AT116" s="34">
        <f>IFERROR(VLOOKUP($H116,#REF!,14,FALSE),0)</f>
        <v>0</v>
      </c>
      <c r="AU116" s="42">
        <f>IFERROR(VLOOKUP($H116,#REF!,15,FALSE),0)</f>
        <v>0</v>
      </c>
      <c r="AV116" s="34">
        <f>IFERROR(VLOOKUP($H116,#REF!,15,FALSE),0)</f>
        <v>0</v>
      </c>
      <c r="AW116" s="34">
        <f>IFERROR(VLOOKUP($H116,#REF!,16,FALSE),0)</f>
        <v>0</v>
      </c>
      <c r="AX116" s="42">
        <f>IFERROR(VLOOKUP($H116,#REF!,17,FALSE),0)</f>
        <v>0</v>
      </c>
    </row>
    <row r="117" spans="1:50" x14ac:dyDescent="0.3">
      <c r="A117" s="33" t="str">
        <f t="shared" si="4"/>
        <v>A -1410-4-065</v>
      </c>
      <c r="B117" s="33" t="str">
        <f>+'R&amp;E EXPORT'!B116</f>
        <v>CLERK-MISC SUPPLIES</v>
      </c>
      <c r="C117" t="str">
        <f>IFERROR(VLOOKUP(A117,'MCSJ Export'!A:C,3,FALSE),"")</f>
        <v>Sub Account</v>
      </c>
      <c r="D117" s="37">
        <f t="shared" ca="1" si="5"/>
        <v>0</v>
      </c>
      <c r="E117" s="37">
        <f t="shared" ca="1" si="6"/>
        <v>0</v>
      </c>
      <c r="F117" s="37">
        <f t="shared" ca="1" si="7"/>
        <v>0</v>
      </c>
      <c r="G117" s="37"/>
      <c r="H117" s="33" t="str">
        <f>+'R&amp;E EXPORT'!A116</f>
        <v>A -1410-4-065</v>
      </c>
      <c r="I117" s="34">
        <f>IFERROR(VLOOKUP($H117,'Gen F Rev'!$A:$M,15,FALSE),0)</f>
        <v>0</v>
      </c>
      <c r="J117" s="34">
        <f>IFERROR(VLOOKUP($H117,'Gen F Rev'!$A:$M,16,FALSE),0)</f>
        <v>0</v>
      </c>
      <c r="K117" s="42">
        <f>IFERROR(VLOOKUP($H117,'Gen F Rev'!$A:$M,17,FALSE),0)</f>
        <v>0</v>
      </c>
      <c r="L117" s="34">
        <f>IFERROR(VLOOKUP($H117,'Gen F Exp'!$A:$E,15,FALSE),0)</f>
        <v>0</v>
      </c>
      <c r="M117" s="34">
        <f>IFERROR(VLOOKUP($H117,'Gen F Exp'!$A:$E,16,FALSE),0)</f>
        <v>0</v>
      </c>
      <c r="N117" s="42">
        <f>IFERROR(VLOOKUP($H117,'Gen F Exp'!$A:$E,17,FALSE),0)</f>
        <v>0</v>
      </c>
      <c r="O117" s="34">
        <f>IFERROR(VLOOKUP($H117,'Water F Rev'!$A:$L,15,FALSE),0)</f>
        <v>0</v>
      </c>
      <c r="P117" s="34">
        <f>IFERROR(VLOOKUP($H117,'Water F Rev'!$A:$L,16,FALSE),0)</f>
        <v>0</v>
      </c>
      <c r="Q117" s="42">
        <f>IFERROR(VLOOKUP($H117,'Water F Rev'!$A:$L,17,FALSE),0)</f>
        <v>0</v>
      </c>
      <c r="R117" s="34">
        <f>IFERROR(VLOOKUP($H117,'Water F Exp'!$A:$K,15,FALSE),0)</f>
        <v>0</v>
      </c>
      <c r="S117" s="34">
        <f>IFERROR(VLOOKUP($H117,'Water F Exp'!$A:$K,16,FALSE),0)</f>
        <v>0</v>
      </c>
      <c r="T117" s="42">
        <f>IFERROR(VLOOKUP($H117,'Water F Exp'!$A:$K,17,FALSE),0)</f>
        <v>0</v>
      </c>
      <c r="U117" s="34">
        <f ca="1">IFERROR(VLOOKUP($H117,'Sewer F Rev'!$A:$E,15,FALSE),0)</f>
        <v>0</v>
      </c>
      <c r="V117" s="34">
        <f ca="1">IFERROR(VLOOKUP($H117,'Sewer F Rev'!$A:$E,16,FALSE),0)</f>
        <v>0</v>
      </c>
      <c r="W117" s="42">
        <f ca="1">IFERROR(VLOOKUP($H117,'Sewer F Rev'!$A:$E,17,FALSE),0)</f>
        <v>0</v>
      </c>
      <c r="X117" s="34">
        <f>IFERROR(VLOOKUP($H117,'Sewer F Exp'!$A:$B,15,FALSE),0)</f>
        <v>0</v>
      </c>
      <c r="Y117" s="34">
        <f>IFERROR(VLOOKUP($H117,'Sewer F Exp'!$A:$B,16,FALSE),0)</f>
        <v>0</v>
      </c>
      <c r="Z117" s="42">
        <f>IFERROR(VLOOKUP($H117,'Sewer F Exp'!$A:$B,17,FALSE),0)</f>
        <v>0</v>
      </c>
      <c r="AA117" s="34">
        <f>IFERROR(VLOOKUP($H117,'Refuse F Rev'!$A:$E,15,FALSE),0)</f>
        <v>0</v>
      </c>
      <c r="AB117" s="34">
        <f>IFERROR(VLOOKUP($H117,'Refuse F Rev'!$A:$E,16,FALSE),0)</f>
        <v>0</v>
      </c>
      <c r="AC117" s="42">
        <f>IFERROR(VLOOKUP($H117,'Refuse F Rev'!$A:$E,17,FALSE),0)</f>
        <v>0</v>
      </c>
      <c r="AD117" s="34">
        <f>IFERROR(VLOOKUP($H117,'Refuse F Exp'!$A:$E,15,FALSE),0)</f>
        <v>0</v>
      </c>
      <c r="AE117" s="34">
        <f>IFERROR(VLOOKUP($H117,'Refuse F Exp'!$A:$E,16,FALSE),0)</f>
        <v>0</v>
      </c>
      <c r="AF117" s="42">
        <f>IFERROR(VLOOKUP($H117,'Refuse F Exp'!$A:$E,17,FALSE),0)</f>
        <v>0</v>
      </c>
      <c r="AG117" s="34">
        <f>IFERROR(VLOOKUP($H117,#REF!,10,FALSE),0)</f>
        <v>0</v>
      </c>
      <c r="AH117" s="34">
        <f>IFERROR(VLOOKUP($H117,#REF!,11,FALSE),0)</f>
        <v>0</v>
      </c>
      <c r="AI117" s="42">
        <f>IFERROR(VLOOKUP($H117,#REF!,12,FALSE),0)</f>
        <v>0</v>
      </c>
      <c r="AJ117" s="34">
        <f>IFERROR(VLOOKUP($H117,#REF!,10,FALSE),0)</f>
        <v>0</v>
      </c>
      <c r="AK117" s="34">
        <f>IFERROR(VLOOKUP($H117,#REF!,11,FALSE),0)</f>
        <v>0</v>
      </c>
      <c r="AL117" s="42">
        <f>IFERROR(VLOOKUP($H117,#REF!,12,FALSE),0)</f>
        <v>0</v>
      </c>
      <c r="AM117" s="34">
        <f>IFERROR(VLOOKUP($H117,#REF!,10,FALSE),0)</f>
        <v>0</v>
      </c>
      <c r="AN117" s="34">
        <f>IFERROR(VLOOKUP($H117,#REF!,11,FALSE),0)</f>
        <v>0</v>
      </c>
      <c r="AO117" s="42">
        <f>IFERROR(VLOOKUP($H117,#REF!,12,FALSE),0)</f>
        <v>0</v>
      </c>
      <c r="AP117" s="34">
        <f>IFERROR(VLOOKUP($H117,#REF!,10,FALSE),0)</f>
        <v>0</v>
      </c>
      <c r="AQ117" s="34">
        <f>IFERROR(VLOOKUP($H117,#REF!,11,FALSE),0)</f>
        <v>0</v>
      </c>
      <c r="AR117" s="42">
        <f>IFERROR(VLOOKUP($H117,#REF!,12,FALSE),0)</f>
        <v>0</v>
      </c>
      <c r="AS117" s="34">
        <f>IFERROR(VLOOKUP($H117,#REF!,13,FALSE),0)</f>
        <v>0</v>
      </c>
      <c r="AT117" s="34">
        <f>IFERROR(VLOOKUP($H117,#REF!,14,FALSE),0)</f>
        <v>0</v>
      </c>
      <c r="AU117" s="42">
        <f>IFERROR(VLOOKUP($H117,#REF!,15,FALSE),0)</f>
        <v>0</v>
      </c>
      <c r="AV117" s="34">
        <f>IFERROR(VLOOKUP($H117,#REF!,15,FALSE),0)</f>
        <v>0</v>
      </c>
      <c r="AW117" s="34">
        <f>IFERROR(VLOOKUP($H117,#REF!,16,FALSE),0)</f>
        <v>0</v>
      </c>
      <c r="AX117" s="42">
        <f>IFERROR(VLOOKUP($H117,#REF!,17,FALSE),0)</f>
        <v>0</v>
      </c>
    </row>
    <row r="118" spans="1:50" x14ac:dyDescent="0.3">
      <c r="A118" s="33" t="str">
        <f t="shared" si="4"/>
        <v>A -1410-4-101</v>
      </c>
      <c r="B118" s="33" t="str">
        <f>+'R&amp;E EXPORT'!B117</f>
        <v>CLERK-OFFICE SUPPLIES</v>
      </c>
      <c r="C118" t="str">
        <f>IFERROR(VLOOKUP(A118,'MCSJ Export'!A:C,3,FALSE),"")</f>
        <v>Sub Account</v>
      </c>
      <c r="D118" s="37">
        <f t="shared" ca="1" si="5"/>
        <v>0</v>
      </c>
      <c r="E118" s="37">
        <f t="shared" ca="1" si="6"/>
        <v>0</v>
      </c>
      <c r="F118" s="37">
        <f t="shared" ca="1" si="7"/>
        <v>0</v>
      </c>
      <c r="G118" s="37"/>
      <c r="H118" s="33" t="str">
        <f>+'R&amp;E EXPORT'!A117</f>
        <v>A -1410-4-101</v>
      </c>
      <c r="I118" s="34">
        <f>IFERROR(VLOOKUP($H118,'Gen F Rev'!$A:$M,15,FALSE),0)</f>
        <v>0</v>
      </c>
      <c r="J118" s="34">
        <f>IFERROR(VLOOKUP($H118,'Gen F Rev'!$A:$M,16,FALSE),0)</f>
        <v>0</v>
      </c>
      <c r="K118" s="42">
        <f>IFERROR(VLOOKUP($H118,'Gen F Rev'!$A:$M,17,FALSE),0)</f>
        <v>0</v>
      </c>
      <c r="L118" s="34">
        <f>IFERROR(VLOOKUP($H118,'Gen F Exp'!$A:$E,15,FALSE),0)</f>
        <v>0</v>
      </c>
      <c r="M118" s="34">
        <f>IFERROR(VLOOKUP($H118,'Gen F Exp'!$A:$E,16,FALSE),0)</f>
        <v>0</v>
      </c>
      <c r="N118" s="42">
        <f>IFERROR(VLOOKUP($H118,'Gen F Exp'!$A:$E,17,FALSE),0)</f>
        <v>0</v>
      </c>
      <c r="O118" s="34">
        <f>IFERROR(VLOOKUP($H118,'Water F Rev'!$A:$L,15,FALSE),0)</f>
        <v>0</v>
      </c>
      <c r="P118" s="34">
        <f>IFERROR(VLOOKUP($H118,'Water F Rev'!$A:$L,16,FALSE),0)</f>
        <v>0</v>
      </c>
      <c r="Q118" s="42">
        <f>IFERROR(VLOOKUP($H118,'Water F Rev'!$A:$L,17,FALSE),0)</f>
        <v>0</v>
      </c>
      <c r="R118" s="34">
        <f>IFERROR(VLOOKUP($H118,'Water F Exp'!$A:$K,15,FALSE),0)</f>
        <v>0</v>
      </c>
      <c r="S118" s="34">
        <f>IFERROR(VLOOKUP($H118,'Water F Exp'!$A:$K,16,FALSE),0)</f>
        <v>0</v>
      </c>
      <c r="T118" s="42">
        <f>IFERROR(VLOOKUP($H118,'Water F Exp'!$A:$K,17,FALSE),0)</f>
        <v>0</v>
      </c>
      <c r="U118" s="34">
        <f ca="1">IFERROR(VLOOKUP($H118,'Sewer F Rev'!$A:$E,15,FALSE),0)</f>
        <v>0</v>
      </c>
      <c r="V118" s="34">
        <f ca="1">IFERROR(VLOOKUP($H118,'Sewer F Rev'!$A:$E,16,FALSE),0)</f>
        <v>0</v>
      </c>
      <c r="W118" s="42">
        <f ca="1">IFERROR(VLOOKUP($H118,'Sewer F Rev'!$A:$E,17,FALSE),0)</f>
        <v>0</v>
      </c>
      <c r="X118" s="34">
        <f>IFERROR(VLOOKUP($H118,'Sewer F Exp'!$A:$B,15,FALSE),0)</f>
        <v>0</v>
      </c>
      <c r="Y118" s="34">
        <f>IFERROR(VLOOKUP($H118,'Sewer F Exp'!$A:$B,16,FALSE),0)</f>
        <v>0</v>
      </c>
      <c r="Z118" s="42">
        <f>IFERROR(VLOOKUP($H118,'Sewer F Exp'!$A:$B,17,FALSE),0)</f>
        <v>0</v>
      </c>
      <c r="AA118" s="34">
        <f>IFERROR(VLOOKUP($H118,'Refuse F Rev'!$A:$E,15,FALSE),0)</f>
        <v>0</v>
      </c>
      <c r="AB118" s="34">
        <f>IFERROR(VLOOKUP($H118,'Refuse F Rev'!$A:$E,16,FALSE),0)</f>
        <v>0</v>
      </c>
      <c r="AC118" s="42">
        <f>IFERROR(VLOOKUP($H118,'Refuse F Rev'!$A:$E,17,FALSE),0)</f>
        <v>0</v>
      </c>
      <c r="AD118" s="34">
        <f>IFERROR(VLOOKUP($H118,'Refuse F Exp'!$A:$E,15,FALSE),0)</f>
        <v>0</v>
      </c>
      <c r="AE118" s="34">
        <f>IFERROR(VLOOKUP($H118,'Refuse F Exp'!$A:$E,16,FALSE),0)</f>
        <v>0</v>
      </c>
      <c r="AF118" s="42">
        <f>IFERROR(VLOOKUP($H118,'Refuse F Exp'!$A:$E,17,FALSE),0)</f>
        <v>0</v>
      </c>
      <c r="AG118" s="34">
        <f>IFERROR(VLOOKUP($H118,#REF!,10,FALSE),0)</f>
        <v>0</v>
      </c>
      <c r="AH118" s="34">
        <f>IFERROR(VLOOKUP($H118,#REF!,11,FALSE),0)</f>
        <v>0</v>
      </c>
      <c r="AI118" s="42">
        <f>IFERROR(VLOOKUP($H118,#REF!,12,FALSE),0)</f>
        <v>0</v>
      </c>
      <c r="AJ118" s="34">
        <f>IFERROR(VLOOKUP($H118,#REF!,10,FALSE),0)</f>
        <v>0</v>
      </c>
      <c r="AK118" s="34">
        <f>IFERROR(VLOOKUP($H118,#REF!,11,FALSE),0)</f>
        <v>0</v>
      </c>
      <c r="AL118" s="42">
        <f>IFERROR(VLOOKUP($H118,#REF!,12,FALSE),0)</f>
        <v>0</v>
      </c>
      <c r="AM118" s="34">
        <f>IFERROR(VLOOKUP($H118,#REF!,10,FALSE),0)</f>
        <v>0</v>
      </c>
      <c r="AN118" s="34">
        <f>IFERROR(VLOOKUP($H118,#REF!,11,FALSE),0)</f>
        <v>0</v>
      </c>
      <c r="AO118" s="42">
        <f>IFERROR(VLOOKUP($H118,#REF!,12,FALSE),0)</f>
        <v>0</v>
      </c>
      <c r="AP118" s="34">
        <f>IFERROR(VLOOKUP($H118,#REF!,10,FALSE),0)</f>
        <v>0</v>
      </c>
      <c r="AQ118" s="34">
        <f>IFERROR(VLOOKUP($H118,#REF!,11,FALSE),0)</f>
        <v>0</v>
      </c>
      <c r="AR118" s="42">
        <f>IFERROR(VLOOKUP($H118,#REF!,12,FALSE),0)</f>
        <v>0</v>
      </c>
      <c r="AS118" s="34">
        <f>IFERROR(VLOOKUP($H118,#REF!,13,FALSE),0)</f>
        <v>0</v>
      </c>
      <c r="AT118" s="34">
        <f>IFERROR(VLOOKUP($H118,#REF!,14,FALSE),0)</f>
        <v>0</v>
      </c>
      <c r="AU118" s="42">
        <f>IFERROR(VLOOKUP($H118,#REF!,15,FALSE),0)</f>
        <v>0</v>
      </c>
      <c r="AV118" s="34">
        <f>IFERROR(VLOOKUP($H118,#REF!,15,FALSE),0)</f>
        <v>0</v>
      </c>
      <c r="AW118" s="34">
        <f>IFERROR(VLOOKUP($H118,#REF!,16,FALSE),0)</f>
        <v>0</v>
      </c>
      <c r="AX118" s="42">
        <f>IFERROR(VLOOKUP($H118,#REF!,17,FALSE),0)</f>
        <v>0</v>
      </c>
    </row>
    <row r="119" spans="1:50" x14ac:dyDescent="0.3">
      <c r="A119" s="33" t="str">
        <f t="shared" si="4"/>
        <v>A -1410-4-102</v>
      </c>
      <c r="B119" s="33" t="str">
        <f>+'R&amp;E EXPORT'!B118</f>
        <v>CLERK-SPECIALTY PAPER</v>
      </c>
      <c r="C119" t="str">
        <f>IFERROR(VLOOKUP(A119,'MCSJ Export'!A:C,3,FALSE),"")</f>
        <v>Sub Account</v>
      </c>
      <c r="D119" s="37">
        <f t="shared" ca="1" si="5"/>
        <v>0</v>
      </c>
      <c r="E119" s="37">
        <f t="shared" ca="1" si="6"/>
        <v>0</v>
      </c>
      <c r="F119" s="37">
        <f t="shared" ca="1" si="7"/>
        <v>0</v>
      </c>
      <c r="G119" s="37"/>
      <c r="H119" s="33" t="str">
        <f>+'R&amp;E EXPORT'!A118</f>
        <v>A -1410-4-102</v>
      </c>
      <c r="I119" s="34">
        <f>IFERROR(VLOOKUP($H119,'Gen F Rev'!$A:$M,15,FALSE),0)</f>
        <v>0</v>
      </c>
      <c r="J119" s="34">
        <f>IFERROR(VLOOKUP($H119,'Gen F Rev'!$A:$M,16,FALSE),0)</f>
        <v>0</v>
      </c>
      <c r="K119" s="42">
        <f>IFERROR(VLOOKUP($H119,'Gen F Rev'!$A:$M,17,FALSE),0)</f>
        <v>0</v>
      </c>
      <c r="L119" s="34">
        <f>IFERROR(VLOOKUP($H119,'Gen F Exp'!$A:$E,15,FALSE),0)</f>
        <v>0</v>
      </c>
      <c r="M119" s="34">
        <f>IFERROR(VLOOKUP($H119,'Gen F Exp'!$A:$E,16,FALSE),0)</f>
        <v>0</v>
      </c>
      <c r="N119" s="42">
        <f>IFERROR(VLOOKUP($H119,'Gen F Exp'!$A:$E,17,FALSE),0)</f>
        <v>0</v>
      </c>
      <c r="O119" s="34">
        <f>IFERROR(VLOOKUP($H119,'Water F Rev'!$A:$L,15,FALSE),0)</f>
        <v>0</v>
      </c>
      <c r="P119" s="34">
        <f>IFERROR(VLOOKUP($H119,'Water F Rev'!$A:$L,16,FALSE),0)</f>
        <v>0</v>
      </c>
      <c r="Q119" s="42">
        <f>IFERROR(VLOOKUP($H119,'Water F Rev'!$A:$L,17,FALSE),0)</f>
        <v>0</v>
      </c>
      <c r="R119" s="34">
        <f>IFERROR(VLOOKUP($H119,'Water F Exp'!$A:$K,15,FALSE),0)</f>
        <v>0</v>
      </c>
      <c r="S119" s="34">
        <f>IFERROR(VLOOKUP($H119,'Water F Exp'!$A:$K,16,FALSE),0)</f>
        <v>0</v>
      </c>
      <c r="T119" s="42">
        <f>IFERROR(VLOOKUP($H119,'Water F Exp'!$A:$K,17,FALSE),0)</f>
        <v>0</v>
      </c>
      <c r="U119" s="34">
        <f ca="1">IFERROR(VLOOKUP($H119,'Sewer F Rev'!$A:$E,15,FALSE),0)</f>
        <v>0</v>
      </c>
      <c r="V119" s="34">
        <f ca="1">IFERROR(VLOOKUP($H119,'Sewer F Rev'!$A:$E,16,FALSE),0)</f>
        <v>0</v>
      </c>
      <c r="W119" s="42">
        <f ca="1">IFERROR(VLOOKUP($H119,'Sewer F Rev'!$A:$E,17,FALSE),0)</f>
        <v>0</v>
      </c>
      <c r="X119" s="34">
        <f>IFERROR(VLOOKUP($H119,'Sewer F Exp'!$A:$B,15,FALSE),0)</f>
        <v>0</v>
      </c>
      <c r="Y119" s="34">
        <f>IFERROR(VLOOKUP($H119,'Sewer F Exp'!$A:$B,16,FALSE),0)</f>
        <v>0</v>
      </c>
      <c r="Z119" s="42">
        <f>IFERROR(VLOOKUP($H119,'Sewer F Exp'!$A:$B,17,FALSE),0)</f>
        <v>0</v>
      </c>
      <c r="AA119" s="34">
        <f>IFERROR(VLOOKUP($H119,'Refuse F Rev'!$A:$E,15,FALSE),0)</f>
        <v>0</v>
      </c>
      <c r="AB119" s="34">
        <f>IFERROR(VLOOKUP($H119,'Refuse F Rev'!$A:$E,16,FALSE),0)</f>
        <v>0</v>
      </c>
      <c r="AC119" s="42">
        <f>IFERROR(VLOOKUP($H119,'Refuse F Rev'!$A:$E,17,FALSE),0)</f>
        <v>0</v>
      </c>
      <c r="AD119" s="34">
        <f>IFERROR(VLOOKUP($H119,'Refuse F Exp'!$A:$E,15,FALSE),0)</f>
        <v>0</v>
      </c>
      <c r="AE119" s="34">
        <f>IFERROR(VLOOKUP($H119,'Refuse F Exp'!$A:$E,16,FALSE),0)</f>
        <v>0</v>
      </c>
      <c r="AF119" s="42">
        <f>IFERROR(VLOOKUP($H119,'Refuse F Exp'!$A:$E,17,FALSE),0)</f>
        <v>0</v>
      </c>
      <c r="AG119" s="34">
        <f>IFERROR(VLOOKUP($H119,#REF!,10,FALSE),0)</f>
        <v>0</v>
      </c>
      <c r="AH119" s="34">
        <f>IFERROR(VLOOKUP($H119,#REF!,11,FALSE),0)</f>
        <v>0</v>
      </c>
      <c r="AI119" s="42">
        <f>IFERROR(VLOOKUP($H119,#REF!,12,FALSE),0)</f>
        <v>0</v>
      </c>
      <c r="AJ119" s="34">
        <f>IFERROR(VLOOKUP($H119,#REF!,10,FALSE),0)</f>
        <v>0</v>
      </c>
      <c r="AK119" s="34">
        <f>IFERROR(VLOOKUP($H119,#REF!,11,FALSE),0)</f>
        <v>0</v>
      </c>
      <c r="AL119" s="42">
        <f>IFERROR(VLOOKUP($H119,#REF!,12,FALSE),0)</f>
        <v>0</v>
      </c>
      <c r="AM119" s="34">
        <f>IFERROR(VLOOKUP($H119,#REF!,10,FALSE),0)</f>
        <v>0</v>
      </c>
      <c r="AN119" s="34">
        <f>IFERROR(VLOOKUP($H119,#REF!,11,FALSE),0)</f>
        <v>0</v>
      </c>
      <c r="AO119" s="42">
        <f>IFERROR(VLOOKUP($H119,#REF!,12,FALSE),0)</f>
        <v>0</v>
      </c>
      <c r="AP119" s="34">
        <f>IFERROR(VLOOKUP($H119,#REF!,10,FALSE),0)</f>
        <v>0</v>
      </c>
      <c r="AQ119" s="34">
        <f>IFERROR(VLOOKUP($H119,#REF!,11,FALSE),0)</f>
        <v>0</v>
      </c>
      <c r="AR119" s="42">
        <f>IFERROR(VLOOKUP($H119,#REF!,12,FALSE),0)</f>
        <v>0</v>
      </c>
      <c r="AS119" s="34">
        <f>IFERROR(VLOOKUP($H119,#REF!,13,FALSE),0)</f>
        <v>0</v>
      </c>
      <c r="AT119" s="34">
        <f>IFERROR(VLOOKUP($H119,#REF!,14,FALSE),0)</f>
        <v>0</v>
      </c>
      <c r="AU119" s="42">
        <f>IFERROR(VLOOKUP($H119,#REF!,15,FALSE),0)</f>
        <v>0</v>
      </c>
      <c r="AV119" s="34">
        <f>IFERROR(VLOOKUP($H119,#REF!,15,FALSE),0)</f>
        <v>0</v>
      </c>
      <c r="AW119" s="34">
        <f>IFERROR(VLOOKUP($H119,#REF!,16,FALSE),0)</f>
        <v>0</v>
      </c>
      <c r="AX119" s="42">
        <f>IFERROR(VLOOKUP($H119,#REF!,17,FALSE),0)</f>
        <v>0</v>
      </c>
    </row>
    <row r="120" spans="1:50" x14ac:dyDescent="0.3">
      <c r="A120" s="33" t="str">
        <f t="shared" si="4"/>
        <v>A -1410-4-110</v>
      </c>
      <c r="B120" s="33" t="str">
        <f>+'R&amp;E EXPORT'!B119</f>
        <v>CLERK-TYPEWRITER RPR/SERV</v>
      </c>
      <c r="C120" t="str">
        <f>IFERROR(VLOOKUP(A120,'MCSJ Export'!A:C,3,FALSE),"")</f>
        <v>Sub Account</v>
      </c>
      <c r="D120" s="37">
        <f t="shared" ca="1" si="5"/>
        <v>0</v>
      </c>
      <c r="E120" s="37">
        <f t="shared" ca="1" si="6"/>
        <v>0</v>
      </c>
      <c r="F120" s="37">
        <f t="shared" ca="1" si="7"/>
        <v>0</v>
      </c>
      <c r="G120" s="37"/>
      <c r="H120" s="33" t="str">
        <f>+'R&amp;E EXPORT'!A119</f>
        <v>A -1410-4-110</v>
      </c>
      <c r="I120" s="34">
        <f>IFERROR(VLOOKUP($H120,'Gen F Rev'!$A:$M,15,FALSE),0)</f>
        <v>0</v>
      </c>
      <c r="J120" s="34">
        <f>IFERROR(VLOOKUP($H120,'Gen F Rev'!$A:$M,16,FALSE),0)</f>
        <v>0</v>
      </c>
      <c r="K120" s="42">
        <f>IFERROR(VLOOKUP($H120,'Gen F Rev'!$A:$M,17,FALSE),0)</f>
        <v>0</v>
      </c>
      <c r="L120" s="34">
        <f>IFERROR(VLOOKUP($H120,'Gen F Exp'!$A:$E,15,FALSE),0)</f>
        <v>0</v>
      </c>
      <c r="M120" s="34">
        <f>IFERROR(VLOOKUP($H120,'Gen F Exp'!$A:$E,16,FALSE),0)</f>
        <v>0</v>
      </c>
      <c r="N120" s="42">
        <f>IFERROR(VLOOKUP($H120,'Gen F Exp'!$A:$E,17,FALSE),0)</f>
        <v>0</v>
      </c>
      <c r="O120" s="34">
        <f>IFERROR(VLOOKUP($H120,'Water F Rev'!$A:$L,15,FALSE),0)</f>
        <v>0</v>
      </c>
      <c r="P120" s="34">
        <f>IFERROR(VLOOKUP($H120,'Water F Rev'!$A:$L,16,FALSE),0)</f>
        <v>0</v>
      </c>
      <c r="Q120" s="42">
        <f>IFERROR(VLOOKUP($H120,'Water F Rev'!$A:$L,17,FALSE),0)</f>
        <v>0</v>
      </c>
      <c r="R120" s="34">
        <f>IFERROR(VLOOKUP($H120,'Water F Exp'!$A:$K,15,FALSE),0)</f>
        <v>0</v>
      </c>
      <c r="S120" s="34">
        <f>IFERROR(VLOOKUP($H120,'Water F Exp'!$A:$K,16,FALSE),0)</f>
        <v>0</v>
      </c>
      <c r="T120" s="42">
        <f>IFERROR(VLOOKUP($H120,'Water F Exp'!$A:$K,17,FALSE),0)</f>
        <v>0</v>
      </c>
      <c r="U120" s="34">
        <f ca="1">IFERROR(VLOOKUP($H120,'Sewer F Rev'!$A:$E,15,FALSE),0)</f>
        <v>0</v>
      </c>
      <c r="V120" s="34">
        <f ca="1">IFERROR(VLOOKUP($H120,'Sewer F Rev'!$A:$E,16,FALSE),0)</f>
        <v>0</v>
      </c>
      <c r="W120" s="42">
        <f ca="1">IFERROR(VLOOKUP($H120,'Sewer F Rev'!$A:$E,17,FALSE),0)</f>
        <v>0</v>
      </c>
      <c r="X120" s="34">
        <f>IFERROR(VLOOKUP($H120,'Sewer F Exp'!$A:$B,15,FALSE),0)</f>
        <v>0</v>
      </c>
      <c r="Y120" s="34">
        <f>IFERROR(VLOOKUP($H120,'Sewer F Exp'!$A:$B,16,FALSE),0)</f>
        <v>0</v>
      </c>
      <c r="Z120" s="42">
        <f>IFERROR(VLOOKUP($H120,'Sewer F Exp'!$A:$B,17,FALSE),0)</f>
        <v>0</v>
      </c>
      <c r="AA120" s="34">
        <f>IFERROR(VLOOKUP($H120,'Refuse F Rev'!$A:$E,15,FALSE),0)</f>
        <v>0</v>
      </c>
      <c r="AB120" s="34">
        <f>IFERROR(VLOOKUP($H120,'Refuse F Rev'!$A:$E,16,FALSE),0)</f>
        <v>0</v>
      </c>
      <c r="AC120" s="42">
        <f>IFERROR(VLOOKUP($H120,'Refuse F Rev'!$A:$E,17,FALSE),0)</f>
        <v>0</v>
      </c>
      <c r="AD120" s="34">
        <f>IFERROR(VLOOKUP($H120,'Refuse F Exp'!$A:$E,15,FALSE),0)</f>
        <v>0</v>
      </c>
      <c r="AE120" s="34">
        <f>IFERROR(VLOOKUP($H120,'Refuse F Exp'!$A:$E,16,FALSE),0)</f>
        <v>0</v>
      </c>
      <c r="AF120" s="42">
        <f>IFERROR(VLOOKUP($H120,'Refuse F Exp'!$A:$E,17,FALSE),0)</f>
        <v>0</v>
      </c>
      <c r="AG120" s="34">
        <f>IFERROR(VLOOKUP($H120,#REF!,10,FALSE),0)</f>
        <v>0</v>
      </c>
      <c r="AH120" s="34">
        <f>IFERROR(VLOOKUP($H120,#REF!,11,FALSE),0)</f>
        <v>0</v>
      </c>
      <c r="AI120" s="42">
        <f>IFERROR(VLOOKUP($H120,#REF!,12,FALSE),0)</f>
        <v>0</v>
      </c>
      <c r="AJ120" s="34">
        <f>IFERROR(VLOOKUP($H120,#REF!,10,FALSE),0)</f>
        <v>0</v>
      </c>
      <c r="AK120" s="34">
        <f>IFERROR(VLOOKUP($H120,#REF!,11,FALSE),0)</f>
        <v>0</v>
      </c>
      <c r="AL120" s="42">
        <f>IFERROR(VLOOKUP($H120,#REF!,12,FALSE),0)</f>
        <v>0</v>
      </c>
      <c r="AM120" s="34">
        <f>IFERROR(VLOOKUP($H120,#REF!,10,FALSE),0)</f>
        <v>0</v>
      </c>
      <c r="AN120" s="34">
        <f>IFERROR(VLOOKUP($H120,#REF!,11,FALSE),0)</f>
        <v>0</v>
      </c>
      <c r="AO120" s="42">
        <f>IFERROR(VLOOKUP($H120,#REF!,12,FALSE),0)</f>
        <v>0</v>
      </c>
      <c r="AP120" s="34">
        <f>IFERROR(VLOOKUP($H120,#REF!,10,FALSE),0)</f>
        <v>0</v>
      </c>
      <c r="AQ120" s="34">
        <f>IFERROR(VLOOKUP($H120,#REF!,11,FALSE),0)</f>
        <v>0</v>
      </c>
      <c r="AR120" s="42">
        <f>IFERROR(VLOOKUP($H120,#REF!,12,FALSE),0)</f>
        <v>0</v>
      </c>
      <c r="AS120" s="34">
        <f>IFERROR(VLOOKUP($H120,#REF!,13,FALSE),0)</f>
        <v>0</v>
      </c>
      <c r="AT120" s="34">
        <f>IFERROR(VLOOKUP($H120,#REF!,14,FALSE),0)</f>
        <v>0</v>
      </c>
      <c r="AU120" s="42">
        <f>IFERROR(VLOOKUP($H120,#REF!,15,FALSE),0)</f>
        <v>0</v>
      </c>
      <c r="AV120" s="34">
        <f>IFERROR(VLOOKUP($H120,#REF!,15,FALSE),0)</f>
        <v>0</v>
      </c>
      <c r="AW120" s="34">
        <f>IFERROR(VLOOKUP($H120,#REF!,16,FALSE),0)</f>
        <v>0</v>
      </c>
      <c r="AX120" s="42">
        <f>IFERROR(VLOOKUP($H120,#REF!,17,FALSE),0)</f>
        <v>0</v>
      </c>
    </row>
    <row r="121" spans="1:50" x14ac:dyDescent="0.3">
      <c r="A121" s="33" t="str">
        <f t="shared" si="4"/>
        <v>A -1410-4-126</v>
      </c>
      <c r="B121" s="33" t="str">
        <f>+'R&amp;E EXPORT'!B120</f>
        <v>CLERK-INTERNET/TAX PROGRAM HOSTING</v>
      </c>
      <c r="C121" t="str">
        <f>IFERROR(VLOOKUP(A121,'MCSJ Export'!A:C,3,FALSE),"")</f>
        <v>Sub Account</v>
      </c>
      <c r="D121" s="37">
        <f t="shared" ca="1" si="5"/>
        <v>0</v>
      </c>
      <c r="E121" s="37">
        <f t="shared" ca="1" si="6"/>
        <v>0</v>
      </c>
      <c r="F121" s="37">
        <f t="shared" ca="1" si="7"/>
        <v>0</v>
      </c>
      <c r="G121" s="37"/>
      <c r="H121" s="33" t="str">
        <f>+'R&amp;E EXPORT'!A120</f>
        <v>A -1410-4-126</v>
      </c>
      <c r="I121" s="34">
        <f>IFERROR(VLOOKUP($H121,'Gen F Rev'!$A:$M,15,FALSE),0)</f>
        <v>0</v>
      </c>
      <c r="J121" s="34">
        <f>IFERROR(VLOOKUP($H121,'Gen F Rev'!$A:$M,16,FALSE),0)</f>
        <v>0</v>
      </c>
      <c r="K121" s="42">
        <f>IFERROR(VLOOKUP($H121,'Gen F Rev'!$A:$M,17,FALSE),0)</f>
        <v>0</v>
      </c>
      <c r="L121" s="34">
        <f>IFERROR(VLOOKUP($H121,'Gen F Exp'!$A:$E,15,FALSE),0)</f>
        <v>0</v>
      </c>
      <c r="M121" s="34">
        <f>IFERROR(VLOOKUP($H121,'Gen F Exp'!$A:$E,16,FALSE),0)</f>
        <v>0</v>
      </c>
      <c r="N121" s="42">
        <f>IFERROR(VLOOKUP($H121,'Gen F Exp'!$A:$E,17,FALSE),0)</f>
        <v>0</v>
      </c>
      <c r="O121" s="34">
        <f>IFERROR(VLOOKUP($H121,'Water F Rev'!$A:$L,15,FALSE),0)</f>
        <v>0</v>
      </c>
      <c r="P121" s="34">
        <f>IFERROR(VLOOKUP($H121,'Water F Rev'!$A:$L,16,FALSE),0)</f>
        <v>0</v>
      </c>
      <c r="Q121" s="42">
        <f>IFERROR(VLOOKUP($H121,'Water F Rev'!$A:$L,17,FALSE),0)</f>
        <v>0</v>
      </c>
      <c r="R121" s="34">
        <f>IFERROR(VLOOKUP($H121,'Water F Exp'!$A:$K,15,FALSE),0)</f>
        <v>0</v>
      </c>
      <c r="S121" s="34">
        <f>IFERROR(VLOOKUP($H121,'Water F Exp'!$A:$K,16,FALSE),0)</f>
        <v>0</v>
      </c>
      <c r="T121" s="42">
        <f>IFERROR(VLOOKUP($H121,'Water F Exp'!$A:$K,17,FALSE),0)</f>
        <v>0</v>
      </c>
      <c r="U121" s="34">
        <f ca="1">IFERROR(VLOOKUP($H121,'Sewer F Rev'!$A:$E,15,FALSE),0)</f>
        <v>0</v>
      </c>
      <c r="V121" s="34">
        <f ca="1">IFERROR(VLOOKUP($H121,'Sewer F Rev'!$A:$E,16,FALSE),0)</f>
        <v>0</v>
      </c>
      <c r="W121" s="42">
        <f ca="1">IFERROR(VLOOKUP($H121,'Sewer F Rev'!$A:$E,17,FALSE),0)</f>
        <v>0</v>
      </c>
      <c r="X121" s="34">
        <f>IFERROR(VLOOKUP($H121,'Sewer F Exp'!$A:$B,15,FALSE),0)</f>
        <v>0</v>
      </c>
      <c r="Y121" s="34">
        <f>IFERROR(VLOOKUP($H121,'Sewer F Exp'!$A:$B,16,FALSE),0)</f>
        <v>0</v>
      </c>
      <c r="Z121" s="42">
        <f>IFERROR(VLOOKUP($H121,'Sewer F Exp'!$A:$B,17,FALSE),0)</f>
        <v>0</v>
      </c>
      <c r="AA121" s="34">
        <f>IFERROR(VLOOKUP($H121,'Refuse F Rev'!$A:$E,15,FALSE),0)</f>
        <v>0</v>
      </c>
      <c r="AB121" s="34">
        <f>IFERROR(VLOOKUP($H121,'Refuse F Rev'!$A:$E,16,FALSE),0)</f>
        <v>0</v>
      </c>
      <c r="AC121" s="42">
        <f>IFERROR(VLOOKUP($H121,'Refuse F Rev'!$A:$E,17,FALSE),0)</f>
        <v>0</v>
      </c>
      <c r="AD121" s="34">
        <f>IFERROR(VLOOKUP($H121,'Refuse F Exp'!$A:$E,15,FALSE),0)</f>
        <v>0</v>
      </c>
      <c r="AE121" s="34">
        <f>IFERROR(VLOOKUP($H121,'Refuse F Exp'!$A:$E,16,FALSE),0)</f>
        <v>0</v>
      </c>
      <c r="AF121" s="42">
        <f>IFERROR(VLOOKUP($H121,'Refuse F Exp'!$A:$E,17,FALSE),0)</f>
        <v>0</v>
      </c>
      <c r="AG121" s="34">
        <f>IFERROR(VLOOKUP($H121,#REF!,10,FALSE),0)</f>
        <v>0</v>
      </c>
      <c r="AH121" s="34">
        <f>IFERROR(VLOOKUP($H121,#REF!,11,FALSE),0)</f>
        <v>0</v>
      </c>
      <c r="AI121" s="42">
        <f>IFERROR(VLOOKUP($H121,#REF!,12,FALSE),0)</f>
        <v>0</v>
      </c>
      <c r="AJ121" s="34">
        <f>IFERROR(VLOOKUP($H121,#REF!,10,FALSE),0)</f>
        <v>0</v>
      </c>
      <c r="AK121" s="34">
        <f>IFERROR(VLOOKUP($H121,#REF!,11,FALSE),0)</f>
        <v>0</v>
      </c>
      <c r="AL121" s="42">
        <f>IFERROR(VLOOKUP($H121,#REF!,12,FALSE),0)</f>
        <v>0</v>
      </c>
      <c r="AM121" s="34">
        <f>IFERROR(VLOOKUP($H121,#REF!,10,FALSE),0)</f>
        <v>0</v>
      </c>
      <c r="AN121" s="34">
        <f>IFERROR(VLOOKUP($H121,#REF!,11,FALSE),0)</f>
        <v>0</v>
      </c>
      <c r="AO121" s="42">
        <f>IFERROR(VLOOKUP($H121,#REF!,12,FALSE),0)</f>
        <v>0</v>
      </c>
      <c r="AP121" s="34">
        <f>IFERROR(VLOOKUP($H121,#REF!,10,FALSE),0)</f>
        <v>0</v>
      </c>
      <c r="AQ121" s="34">
        <f>IFERROR(VLOOKUP($H121,#REF!,11,FALSE),0)</f>
        <v>0</v>
      </c>
      <c r="AR121" s="42">
        <f>IFERROR(VLOOKUP($H121,#REF!,12,FALSE),0)</f>
        <v>0</v>
      </c>
      <c r="AS121" s="34">
        <f>IFERROR(VLOOKUP($H121,#REF!,13,FALSE),0)</f>
        <v>0</v>
      </c>
      <c r="AT121" s="34">
        <f>IFERROR(VLOOKUP($H121,#REF!,14,FALSE),0)</f>
        <v>0</v>
      </c>
      <c r="AU121" s="42">
        <f>IFERROR(VLOOKUP($H121,#REF!,15,FALSE),0)</f>
        <v>0</v>
      </c>
      <c r="AV121" s="34">
        <f>IFERROR(VLOOKUP($H121,#REF!,15,FALSE),0)</f>
        <v>0</v>
      </c>
      <c r="AW121" s="34">
        <f>IFERROR(VLOOKUP($H121,#REF!,16,FALSE),0)</f>
        <v>0</v>
      </c>
      <c r="AX121" s="42">
        <f>IFERROR(VLOOKUP($H121,#REF!,17,FALSE),0)</f>
        <v>0</v>
      </c>
    </row>
    <row r="122" spans="1:50" x14ac:dyDescent="0.3">
      <c r="A122" s="33" t="str">
        <f t="shared" si="4"/>
        <v>A -1410-4-135</v>
      </c>
      <c r="B122" s="33" t="str">
        <f>+'R&amp;E EXPORT'!B121</f>
        <v>CLERK-LEKTRIEVER MAINT</v>
      </c>
      <c r="C122" t="str">
        <f>IFERROR(VLOOKUP(A122,'MCSJ Export'!A:C,3,FALSE),"")</f>
        <v>Sub Account</v>
      </c>
      <c r="D122" s="37">
        <f t="shared" ca="1" si="5"/>
        <v>0</v>
      </c>
      <c r="E122" s="37">
        <f t="shared" ca="1" si="6"/>
        <v>0</v>
      </c>
      <c r="F122" s="37">
        <f t="shared" ca="1" si="7"/>
        <v>0</v>
      </c>
      <c r="G122" s="37"/>
      <c r="H122" s="33" t="str">
        <f>+'R&amp;E EXPORT'!A121</f>
        <v>A -1410-4-135</v>
      </c>
      <c r="I122" s="34">
        <f>IFERROR(VLOOKUP($H122,'Gen F Rev'!$A:$M,15,FALSE),0)</f>
        <v>0</v>
      </c>
      <c r="J122" s="34">
        <f>IFERROR(VLOOKUP($H122,'Gen F Rev'!$A:$M,16,FALSE),0)</f>
        <v>0</v>
      </c>
      <c r="K122" s="42">
        <f>IFERROR(VLOOKUP($H122,'Gen F Rev'!$A:$M,17,FALSE),0)</f>
        <v>0</v>
      </c>
      <c r="L122" s="34">
        <f>IFERROR(VLOOKUP($H122,'Gen F Exp'!$A:$E,15,FALSE),0)</f>
        <v>0</v>
      </c>
      <c r="M122" s="34">
        <f>IFERROR(VLOOKUP($H122,'Gen F Exp'!$A:$E,16,FALSE),0)</f>
        <v>0</v>
      </c>
      <c r="N122" s="42">
        <f>IFERROR(VLOOKUP($H122,'Gen F Exp'!$A:$E,17,FALSE),0)</f>
        <v>0</v>
      </c>
      <c r="O122" s="34">
        <f>IFERROR(VLOOKUP($H122,'Water F Rev'!$A:$L,15,FALSE),0)</f>
        <v>0</v>
      </c>
      <c r="P122" s="34">
        <f>IFERROR(VLOOKUP($H122,'Water F Rev'!$A:$L,16,FALSE),0)</f>
        <v>0</v>
      </c>
      <c r="Q122" s="42">
        <f>IFERROR(VLOOKUP($H122,'Water F Rev'!$A:$L,17,FALSE),0)</f>
        <v>0</v>
      </c>
      <c r="R122" s="34">
        <f>IFERROR(VLOOKUP($H122,'Water F Exp'!$A:$K,15,FALSE),0)</f>
        <v>0</v>
      </c>
      <c r="S122" s="34">
        <f>IFERROR(VLOOKUP($H122,'Water F Exp'!$A:$K,16,FALSE),0)</f>
        <v>0</v>
      </c>
      <c r="T122" s="42">
        <f>IFERROR(VLOOKUP($H122,'Water F Exp'!$A:$K,17,FALSE),0)</f>
        <v>0</v>
      </c>
      <c r="U122" s="34">
        <f ca="1">IFERROR(VLOOKUP($H122,'Sewer F Rev'!$A:$E,15,FALSE),0)</f>
        <v>0</v>
      </c>
      <c r="V122" s="34">
        <f ca="1">IFERROR(VLOOKUP($H122,'Sewer F Rev'!$A:$E,16,FALSE),0)</f>
        <v>0</v>
      </c>
      <c r="W122" s="42">
        <f ca="1">IFERROR(VLOOKUP($H122,'Sewer F Rev'!$A:$E,17,FALSE),0)</f>
        <v>0</v>
      </c>
      <c r="X122" s="34">
        <f>IFERROR(VLOOKUP($H122,'Sewer F Exp'!$A:$B,15,FALSE),0)</f>
        <v>0</v>
      </c>
      <c r="Y122" s="34">
        <f>IFERROR(VLOOKUP($H122,'Sewer F Exp'!$A:$B,16,FALSE),0)</f>
        <v>0</v>
      </c>
      <c r="Z122" s="42">
        <f>IFERROR(VLOOKUP($H122,'Sewer F Exp'!$A:$B,17,FALSE),0)</f>
        <v>0</v>
      </c>
      <c r="AA122" s="34">
        <f>IFERROR(VLOOKUP($H122,'Refuse F Rev'!$A:$E,15,FALSE),0)</f>
        <v>0</v>
      </c>
      <c r="AB122" s="34">
        <f>IFERROR(VLOOKUP($H122,'Refuse F Rev'!$A:$E,16,FALSE),0)</f>
        <v>0</v>
      </c>
      <c r="AC122" s="42">
        <f>IFERROR(VLOOKUP($H122,'Refuse F Rev'!$A:$E,17,FALSE),0)</f>
        <v>0</v>
      </c>
      <c r="AD122" s="34">
        <f>IFERROR(VLOOKUP($H122,'Refuse F Exp'!$A:$E,15,FALSE),0)</f>
        <v>0</v>
      </c>
      <c r="AE122" s="34">
        <f>IFERROR(VLOOKUP($H122,'Refuse F Exp'!$A:$E,16,FALSE),0)</f>
        <v>0</v>
      </c>
      <c r="AF122" s="42">
        <f>IFERROR(VLOOKUP($H122,'Refuse F Exp'!$A:$E,17,FALSE),0)</f>
        <v>0</v>
      </c>
      <c r="AG122" s="34">
        <f>IFERROR(VLOOKUP($H122,#REF!,10,FALSE),0)</f>
        <v>0</v>
      </c>
      <c r="AH122" s="34">
        <f>IFERROR(VLOOKUP($H122,#REF!,11,FALSE),0)</f>
        <v>0</v>
      </c>
      <c r="AI122" s="42">
        <f>IFERROR(VLOOKUP($H122,#REF!,12,FALSE),0)</f>
        <v>0</v>
      </c>
      <c r="AJ122" s="34">
        <f>IFERROR(VLOOKUP($H122,#REF!,10,FALSE),0)</f>
        <v>0</v>
      </c>
      <c r="AK122" s="34">
        <f>IFERROR(VLOOKUP($H122,#REF!,11,FALSE),0)</f>
        <v>0</v>
      </c>
      <c r="AL122" s="42">
        <f>IFERROR(VLOOKUP($H122,#REF!,12,FALSE),0)</f>
        <v>0</v>
      </c>
      <c r="AM122" s="34">
        <f>IFERROR(VLOOKUP($H122,#REF!,10,FALSE),0)</f>
        <v>0</v>
      </c>
      <c r="AN122" s="34">
        <f>IFERROR(VLOOKUP($H122,#REF!,11,FALSE),0)</f>
        <v>0</v>
      </c>
      <c r="AO122" s="42">
        <f>IFERROR(VLOOKUP($H122,#REF!,12,FALSE),0)</f>
        <v>0</v>
      </c>
      <c r="AP122" s="34">
        <f>IFERROR(VLOOKUP($H122,#REF!,10,FALSE),0)</f>
        <v>0</v>
      </c>
      <c r="AQ122" s="34">
        <f>IFERROR(VLOOKUP($H122,#REF!,11,FALSE),0)</f>
        <v>0</v>
      </c>
      <c r="AR122" s="42">
        <f>IFERROR(VLOOKUP($H122,#REF!,12,FALSE),0)</f>
        <v>0</v>
      </c>
      <c r="AS122" s="34">
        <f>IFERROR(VLOOKUP($H122,#REF!,13,FALSE),0)</f>
        <v>0</v>
      </c>
      <c r="AT122" s="34">
        <f>IFERROR(VLOOKUP($H122,#REF!,14,FALSE),0)</f>
        <v>0</v>
      </c>
      <c r="AU122" s="42">
        <f>IFERROR(VLOOKUP($H122,#REF!,15,FALSE),0)</f>
        <v>0</v>
      </c>
      <c r="AV122" s="34">
        <f>IFERROR(VLOOKUP($H122,#REF!,15,FALSE),0)</f>
        <v>0</v>
      </c>
      <c r="AW122" s="34">
        <f>IFERROR(VLOOKUP($H122,#REF!,16,FALSE),0)</f>
        <v>0</v>
      </c>
      <c r="AX122" s="42">
        <f>IFERROR(VLOOKUP($H122,#REF!,17,FALSE),0)</f>
        <v>0</v>
      </c>
    </row>
    <row r="123" spans="1:50" x14ac:dyDescent="0.3">
      <c r="A123" s="33" t="str">
        <f t="shared" si="4"/>
        <v>A -1410-4-340</v>
      </c>
      <c r="B123" s="33" t="str">
        <f>+'R&amp;E EXPORT'!B122</f>
        <v>CLERK-CELLULAR (VERIZON)</v>
      </c>
      <c r="C123" t="str">
        <f>IFERROR(VLOOKUP(A123,'MCSJ Export'!A:C,3,FALSE),"")</f>
        <v>Sub Account</v>
      </c>
      <c r="D123" s="37">
        <f t="shared" ca="1" si="5"/>
        <v>0</v>
      </c>
      <c r="E123" s="37">
        <f t="shared" ca="1" si="6"/>
        <v>0</v>
      </c>
      <c r="F123" s="37">
        <f t="shared" ca="1" si="7"/>
        <v>0</v>
      </c>
      <c r="G123" s="37"/>
      <c r="H123" s="33" t="str">
        <f>+'R&amp;E EXPORT'!A122</f>
        <v>A -1410-4-340</v>
      </c>
      <c r="I123" s="34">
        <f>IFERROR(VLOOKUP($H123,'Gen F Rev'!$A:$M,15,FALSE),0)</f>
        <v>0</v>
      </c>
      <c r="J123" s="34">
        <f>IFERROR(VLOOKUP($H123,'Gen F Rev'!$A:$M,16,FALSE),0)</f>
        <v>0</v>
      </c>
      <c r="K123" s="42">
        <f>IFERROR(VLOOKUP($H123,'Gen F Rev'!$A:$M,17,FALSE),0)</f>
        <v>0</v>
      </c>
      <c r="L123" s="34">
        <f>IFERROR(VLOOKUP($H123,'Gen F Exp'!$A:$E,15,FALSE),0)</f>
        <v>0</v>
      </c>
      <c r="M123" s="34">
        <f>IFERROR(VLOOKUP($H123,'Gen F Exp'!$A:$E,16,FALSE),0)</f>
        <v>0</v>
      </c>
      <c r="N123" s="42">
        <f>IFERROR(VLOOKUP($H123,'Gen F Exp'!$A:$E,17,FALSE),0)</f>
        <v>0</v>
      </c>
      <c r="O123" s="34">
        <f>IFERROR(VLOOKUP($H123,'Water F Rev'!$A:$L,15,FALSE),0)</f>
        <v>0</v>
      </c>
      <c r="P123" s="34">
        <f>IFERROR(VLOOKUP($H123,'Water F Rev'!$A:$L,16,FALSE),0)</f>
        <v>0</v>
      </c>
      <c r="Q123" s="42">
        <f>IFERROR(VLOOKUP($H123,'Water F Rev'!$A:$L,17,FALSE),0)</f>
        <v>0</v>
      </c>
      <c r="R123" s="34">
        <f>IFERROR(VLOOKUP($H123,'Water F Exp'!$A:$K,15,FALSE),0)</f>
        <v>0</v>
      </c>
      <c r="S123" s="34">
        <f>IFERROR(VLOOKUP($H123,'Water F Exp'!$A:$K,16,FALSE),0)</f>
        <v>0</v>
      </c>
      <c r="T123" s="42">
        <f>IFERROR(VLOOKUP($H123,'Water F Exp'!$A:$K,17,FALSE),0)</f>
        <v>0</v>
      </c>
      <c r="U123" s="34">
        <f ca="1">IFERROR(VLOOKUP($H123,'Sewer F Rev'!$A:$E,15,FALSE),0)</f>
        <v>0</v>
      </c>
      <c r="V123" s="34">
        <f ca="1">IFERROR(VLOOKUP($H123,'Sewer F Rev'!$A:$E,16,FALSE),0)</f>
        <v>0</v>
      </c>
      <c r="W123" s="42">
        <f ca="1">IFERROR(VLOOKUP($H123,'Sewer F Rev'!$A:$E,17,FALSE),0)</f>
        <v>0</v>
      </c>
      <c r="X123" s="34">
        <f>IFERROR(VLOOKUP($H123,'Sewer F Exp'!$A:$B,15,FALSE),0)</f>
        <v>0</v>
      </c>
      <c r="Y123" s="34">
        <f>IFERROR(VLOOKUP($H123,'Sewer F Exp'!$A:$B,16,FALSE),0)</f>
        <v>0</v>
      </c>
      <c r="Z123" s="42">
        <f>IFERROR(VLOOKUP($H123,'Sewer F Exp'!$A:$B,17,FALSE),0)</f>
        <v>0</v>
      </c>
      <c r="AA123" s="34">
        <f>IFERROR(VLOOKUP($H123,'Refuse F Rev'!$A:$E,15,FALSE),0)</f>
        <v>0</v>
      </c>
      <c r="AB123" s="34">
        <f>IFERROR(VLOOKUP($H123,'Refuse F Rev'!$A:$E,16,FALSE),0)</f>
        <v>0</v>
      </c>
      <c r="AC123" s="42">
        <f>IFERROR(VLOOKUP($H123,'Refuse F Rev'!$A:$E,17,FALSE),0)</f>
        <v>0</v>
      </c>
      <c r="AD123" s="34">
        <f>IFERROR(VLOOKUP($H123,'Refuse F Exp'!$A:$E,15,FALSE),0)</f>
        <v>0</v>
      </c>
      <c r="AE123" s="34">
        <f>IFERROR(VLOOKUP($H123,'Refuse F Exp'!$A:$E,16,FALSE),0)</f>
        <v>0</v>
      </c>
      <c r="AF123" s="42">
        <f>IFERROR(VLOOKUP($H123,'Refuse F Exp'!$A:$E,17,FALSE),0)</f>
        <v>0</v>
      </c>
      <c r="AG123" s="34">
        <f>IFERROR(VLOOKUP($H123,#REF!,10,FALSE),0)</f>
        <v>0</v>
      </c>
      <c r="AH123" s="34">
        <f>IFERROR(VLOOKUP($H123,#REF!,11,FALSE),0)</f>
        <v>0</v>
      </c>
      <c r="AI123" s="42">
        <f>IFERROR(VLOOKUP($H123,#REF!,12,FALSE),0)</f>
        <v>0</v>
      </c>
      <c r="AJ123" s="34">
        <f>IFERROR(VLOOKUP($H123,#REF!,10,FALSE),0)</f>
        <v>0</v>
      </c>
      <c r="AK123" s="34">
        <f>IFERROR(VLOOKUP($H123,#REF!,11,FALSE),0)</f>
        <v>0</v>
      </c>
      <c r="AL123" s="42">
        <f>IFERROR(VLOOKUP($H123,#REF!,12,FALSE),0)</f>
        <v>0</v>
      </c>
      <c r="AM123" s="34">
        <f>IFERROR(VLOOKUP($H123,#REF!,10,FALSE),0)</f>
        <v>0</v>
      </c>
      <c r="AN123" s="34">
        <f>IFERROR(VLOOKUP($H123,#REF!,11,FALSE),0)</f>
        <v>0</v>
      </c>
      <c r="AO123" s="42">
        <f>IFERROR(VLOOKUP($H123,#REF!,12,FALSE),0)</f>
        <v>0</v>
      </c>
      <c r="AP123" s="34">
        <f>IFERROR(VLOOKUP($H123,#REF!,10,FALSE),0)</f>
        <v>0</v>
      </c>
      <c r="AQ123" s="34">
        <f>IFERROR(VLOOKUP($H123,#REF!,11,FALSE),0)</f>
        <v>0</v>
      </c>
      <c r="AR123" s="42">
        <f>IFERROR(VLOOKUP($H123,#REF!,12,FALSE),0)</f>
        <v>0</v>
      </c>
      <c r="AS123" s="34">
        <f>IFERROR(VLOOKUP($H123,#REF!,13,FALSE),0)</f>
        <v>0</v>
      </c>
      <c r="AT123" s="34">
        <f>IFERROR(VLOOKUP($H123,#REF!,14,FALSE),0)</f>
        <v>0</v>
      </c>
      <c r="AU123" s="42">
        <f>IFERROR(VLOOKUP($H123,#REF!,15,FALSE),0)</f>
        <v>0</v>
      </c>
      <c r="AV123" s="34">
        <f>IFERROR(VLOOKUP($H123,#REF!,15,FALSE),0)</f>
        <v>0</v>
      </c>
      <c r="AW123" s="34">
        <f>IFERROR(VLOOKUP($H123,#REF!,16,FALSE),0)</f>
        <v>0</v>
      </c>
      <c r="AX123" s="42">
        <f>IFERROR(VLOOKUP($H123,#REF!,17,FALSE),0)</f>
        <v>0</v>
      </c>
    </row>
    <row r="124" spans="1:50" x14ac:dyDescent="0.3">
      <c r="A124" s="33" t="str">
        <f t="shared" si="4"/>
        <v>A -1410-4-901</v>
      </c>
      <c r="B124" s="33" t="str">
        <f>+'R&amp;E EXPORT'!B123</f>
        <v>CLERK-EYE CARE ALLOWANCE</v>
      </c>
      <c r="C124" t="str">
        <f>IFERROR(VLOOKUP(A124,'MCSJ Export'!A:C,3,FALSE),"")</f>
        <v>Sub Account</v>
      </c>
      <c r="D124" s="37">
        <f t="shared" ca="1" si="5"/>
        <v>0</v>
      </c>
      <c r="E124" s="37">
        <f t="shared" ca="1" si="6"/>
        <v>0</v>
      </c>
      <c r="F124" s="37">
        <f t="shared" ca="1" si="7"/>
        <v>0</v>
      </c>
      <c r="G124" s="37"/>
      <c r="H124" s="33" t="str">
        <f>+'R&amp;E EXPORT'!A123</f>
        <v>A -1410-4-901</v>
      </c>
      <c r="I124" s="34">
        <f>IFERROR(VLOOKUP($H124,'Gen F Rev'!$A:$M,15,FALSE),0)</f>
        <v>0</v>
      </c>
      <c r="J124" s="34">
        <f>IFERROR(VLOOKUP($H124,'Gen F Rev'!$A:$M,16,FALSE),0)</f>
        <v>0</v>
      </c>
      <c r="K124" s="42">
        <f>IFERROR(VLOOKUP($H124,'Gen F Rev'!$A:$M,17,FALSE),0)</f>
        <v>0</v>
      </c>
      <c r="L124" s="34">
        <f>IFERROR(VLOOKUP($H124,'Gen F Exp'!$A:$E,15,FALSE),0)</f>
        <v>0</v>
      </c>
      <c r="M124" s="34">
        <f>IFERROR(VLOOKUP($H124,'Gen F Exp'!$A:$E,16,FALSE),0)</f>
        <v>0</v>
      </c>
      <c r="N124" s="42">
        <f>IFERROR(VLOOKUP($H124,'Gen F Exp'!$A:$E,17,FALSE),0)</f>
        <v>0</v>
      </c>
      <c r="O124" s="34">
        <f>IFERROR(VLOOKUP($H124,'Water F Rev'!$A:$L,15,FALSE),0)</f>
        <v>0</v>
      </c>
      <c r="P124" s="34">
        <f>IFERROR(VLOOKUP($H124,'Water F Rev'!$A:$L,16,FALSE),0)</f>
        <v>0</v>
      </c>
      <c r="Q124" s="42">
        <f>IFERROR(VLOOKUP($H124,'Water F Rev'!$A:$L,17,FALSE),0)</f>
        <v>0</v>
      </c>
      <c r="R124" s="34">
        <f>IFERROR(VLOOKUP($H124,'Water F Exp'!$A:$K,15,FALSE),0)</f>
        <v>0</v>
      </c>
      <c r="S124" s="34">
        <f>IFERROR(VLOOKUP($H124,'Water F Exp'!$A:$K,16,FALSE),0)</f>
        <v>0</v>
      </c>
      <c r="T124" s="42">
        <f>IFERROR(VLOOKUP($H124,'Water F Exp'!$A:$K,17,FALSE),0)</f>
        <v>0</v>
      </c>
      <c r="U124" s="34">
        <f ca="1">IFERROR(VLOOKUP($H124,'Sewer F Rev'!$A:$E,15,FALSE),0)</f>
        <v>0</v>
      </c>
      <c r="V124" s="34">
        <f ca="1">IFERROR(VLOOKUP($H124,'Sewer F Rev'!$A:$E,16,FALSE),0)</f>
        <v>0</v>
      </c>
      <c r="W124" s="42">
        <f ca="1">IFERROR(VLOOKUP($H124,'Sewer F Rev'!$A:$E,17,FALSE),0)</f>
        <v>0</v>
      </c>
      <c r="X124" s="34">
        <f>IFERROR(VLOOKUP($H124,'Sewer F Exp'!$A:$B,15,FALSE),0)</f>
        <v>0</v>
      </c>
      <c r="Y124" s="34">
        <f>IFERROR(VLOOKUP($H124,'Sewer F Exp'!$A:$B,16,FALSE),0)</f>
        <v>0</v>
      </c>
      <c r="Z124" s="42">
        <f>IFERROR(VLOOKUP($H124,'Sewer F Exp'!$A:$B,17,FALSE),0)</f>
        <v>0</v>
      </c>
      <c r="AA124" s="34">
        <f>IFERROR(VLOOKUP($H124,'Refuse F Rev'!$A:$E,15,FALSE),0)</f>
        <v>0</v>
      </c>
      <c r="AB124" s="34">
        <f>IFERROR(VLOOKUP($H124,'Refuse F Rev'!$A:$E,16,FALSE),0)</f>
        <v>0</v>
      </c>
      <c r="AC124" s="42">
        <f>IFERROR(VLOOKUP($H124,'Refuse F Rev'!$A:$E,17,FALSE),0)</f>
        <v>0</v>
      </c>
      <c r="AD124" s="34">
        <f>IFERROR(VLOOKUP($H124,'Refuse F Exp'!$A:$E,15,FALSE),0)</f>
        <v>0</v>
      </c>
      <c r="AE124" s="34">
        <f>IFERROR(VLOOKUP($H124,'Refuse F Exp'!$A:$E,16,FALSE),0)</f>
        <v>0</v>
      </c>
      <c r="AF124" s="42">
        <f>IFERROR(VLOOKUP($H124,'Refuse F Exp'!$A:$E,17,FALSE),0)</f>
        <v>0</v>
      </c>
      <c r="AG124" s="34">
        <f>IFERROR(VLOOKUP($H124,#REF!,10,FALSE),0)</f>
        <v>0</v>
      </c>
      <c r="AH124" s="34">
        <f>IFERROR(VLOOKUP($H124,#REF!,11,FALSE),0)</f>
        <v>0</v>
      </c>
      <c r="AI124" s="42">
        <f>IFERROR(VLOOKUP($H124,#REF!,12,FALSE),0)</f>
        <v>0</v>
      </c>
      <c r="AJ124" s="34">
        <f>IFERROR(VLOOKUP($H124,#REF!,10,FALSE),0)</f>
        <v>0</v>
      </c>
      <c r="AK124" s="34">
        <f>IFERROR(VLOOKUP($H124,#REF!,11,FALSE),0)</f>
        <v>0</v>
      </c>
      <c r="AL124" s="42">
        <f>IFERROR(VLOOKUP($H124,#REF!,12,FALSE),0)</f>
        <v>0</v>
      </c>
      <c r="AM124" s="34">
        <f>IFERROR(VLOOKUP($H124,#REF!,10,FALSE),0)</f>
        <v>0</v>
      </c>
      <c r="AN124" s="34">
        <f>IFERROR(VLOOKUP($H124,#REF!,11,FALSE),0)</f>
        <v>0</v>
      </c>
      <c r="AO124" s="42">
        <f>IFERROR(VLOOKUP($H124,#REF!,12,FALSE),0)</f>
        <v>0</v>
      </c>
      <c r="AP124" s="34">
        <f>IFERROR(VLOOKUP($H124,#REF!,10,FALSE),0)</f>
        <v>0</v>
      </c>
      <c r="AQ124" s="34">
        <f>IFERROR(VLOOKUP($H124,#REF!,11,FALSE),0)</f>
        <v>0</v>
      </c>
      <c r="AR124" s="42">
        <f>IFERROR(VLOOKUP($H124,#REF!,12,FALSE),0)</f>
        <v>0</v>
      </c>
      <c r="AS124" s="34">
        <f>IFERROR(VLOOKUP($H124,#REF!,13,FALSE),0)</f>
        <v>0</v>
      </c>
      <c r="AT124" s="34">
        <f>IFERROR(VLOOKUP($H124,#REF!,14,FALSE),0)</f>
        <v>0</v>
      </c>
      <c r="AU124" s="42">
        <f>IFERROR(VLOOKUP($H124,#REF!,15,FALSE),0)</f>
        <v>0</v>
      </c>
      <c r="AV124" s="34">
        <f>IFERROR(VLOOKUP($H124,#REF!,15,FALSE),0)</f>
        <v>0</v>
      </c>
      <c r="AW124" s="34">
        <f>IFERROR(VLOOKUP($H124,#REF!,16,FALSE),0)</f>
        <v>0</v>
      </c>
      <c r="AX124" s="42">
        <f>IFERROR(VLOOKUP($H124,#REF!,17,FALSE),0)</f>
        <v>0</v>
      </c>
    </row>
    <row r="125" spans="1:50" x14ac:dyDescent="0.3">
      <c r="A125" s="33" t="str">
        <f t="shared" si="4"/>
        <v>A -1420-0-000</v>
      </c>
      <c r="B125" s="33" t="str">
        <f>+'R&amp;E EXPORT'!B124</f>
        <v>LAW:</v>
      </c>
      <c r="C125" t="str">
        <f>IFERROR(VLOOKUP(A125,'MCSJ Export'!A:C,3,FALSE),"")</f>
        <v>Control</v>
      </c>
      <c r="D125" s="37">
        <f t="shared" ca="1" si="5"/>
        <v>0</v>
      </c>
      <c r="E125" s="37">
        <f t="shared" ca="1" si="6"/>
        <v>0</v>
      </c>
      <c r="F125" s="37">
        <f t="shared" ca="1" si="7"/>
        <v>0</v>
      </c>
      <c r="G125" s="37"/>
      <c r="H125" s="33" t="str">
        <f>+'R&amp;E EXPORT'!A124</f>
        <v>A -1420-0-000</v>
      </c>
      <c r="I125" s="34">
        <f>IFERROR(VLOOKUP($H125,'Gen F Rev'!$A:$M,15,FALSE),0)</f>
        <v>0</v>
      </c>
      <c r="J125" s="34">
        <f>IFERROR(VLOOKUP($H125,'Gen F Rev'!$A:$M,16,FALSE),0)</f>
        <v>0</v>
      </c>
      <c r="K125" s="42">
        <f>IFERROR(VLOOKUP($H125,'Gen F Rev'!$A:$M,17,FALSE),0)</f>
        <v>0</v>
      </c>
      <c r="L125" s="34">
        <f>IFERROR(VLOOKUP($H125,'Gen F Exp'!$A:$E,15,FALSE),0)</f>
        <v>0</v>
      </c>
      <c r="M125" s="34">
        <f>IFERROR(VLOOKUP($H125,'Gen F Exp'!$A:$E,16,FALSE),0)</f>
        <v>0</v>
      </c>
      <c r="N125" s="42">
        <f>IFERROR(VLOOKUP($H125,'Gen F Exp'!$A:$E,17,FALSE),0)</f>
        <v>0</v>
      </c>
      <c r="O125" s="34">
        <f>IFERROR(VLOOKUP($H125,'Water F Rev'!$A:$L,15,FALSE),0)</f>
        <v>0</v>
      </c>
      <c r="P125" s="34">
        <f>IFERROR(VLOOKUP($H125,'Water F Rev'!$A:$L,16,FALSE),0)</f>
        <v>0</v>
      </c>
      <c r="Q125" s="42">
        <f>IFERROR(VLOOKUP($H125,'Water F Rev'!$A:$L,17,FALSE),0)</f>
        <v>0</v>
      </c>
      <c r="R125" s="34">
        <f>IFERROR(VLOOKUP($H125,'Water F Exp'!$A:$K,15,FALSE),0)</f>
        <v>0</v>
      </c>
      <c r="S125" s="34">
        <f>IFERROR(VLOOKUP($H125,'Water F Exp'!$A:$K,16,FALSE),0)</f>
        <v>0</v>
      </c>
      <c r="T125" s="42">
        <f>IFERROR(VLOOKUP($H125,'Water F Exp'!$A:$K,17,FALSE),0)</f>
        <v>0</v>
      </c>
      <c r="U125" s="34">
        <f ca="1">IFERROR(VLOOKUP($H125,'Sewer F Rev'!$A:$E,15,FALSE),0)</f>
        <v>0</v>
      </c>
      <c r="V125" s="34">
        <f ca="1">IFERROR(VLOOKUP($H125,'Sewer F Rev'!$A:$E,16,FALSE),0)</f>
        <v>0</v>
      </c>
      <c r="W125" s="42">
        <f ca="1">IFERROR(VLOOKUP($H125,'Sewer F Rev'!$A:$E,17,FALSE),0)</f>
        <v>0</v>
      </c>
      <c r="X125" s="34">
        <f>IFERROR(VLOOKUP($H125,'Sewer F Exp'!$A:$B,15,FALSE),0)</f>
        <v>0</v>
      </c>
      <c r="Y125" s="34">
        <f>IFERROR(VLOOKUP($H125,'Sewer F Exp'!$A:$B,16,FALSE),0)</f>
        <v>0</v>
      </c>
      <c r="Z125" s="42">
        <f>IFERROR(VLOOKUP($H125,'Sewer F Exp'!$A:$B,17,FALSE),0)</f>
        <v>0</v>
      </c>
      <c r="AA125" s="34">
        <f>IFERROR(VLOOKUP($H125,'Refuse F Rev'!$A:$E,15,FALSE),0)</f>
        <v>0</v>
      </c>
      <c r="AB125" s="34">
        <f>IFERROR(VLOOKUP($H125,'Refuse F Rev'!$A:$E,16,FALSE),0)</f>
        <v>0</v>
      </c>
      <c r="AC125" s="42">
        <f>IFERROR(VLOOKUP($H125,'Refuse F Rev'!$A:$E,17,FALSE),0)</f>
        <v>0</v>
      </c>
      <c r="AD125" s="34">
        <f>IFERROR(VLOOKUP($H125,'Refuse F Exp'!$A:$E,15,FALSE),0)</f>
        <v>0</v>
      </c>
      <c r="AE125" s="34">
        <f>IFERROR(VLOOKUP($H125,'Refuse F Exp'!$A:$E,16,FALSE),0)</f>
        <v>0</v>
      </c>
      <c r="AF125" s="42">
        <f>IFERROR(VLOOKUP($H125,'Refuse F Exp'!$A:$E,17,FALSE),0)</f>
        <v>0</v>
      </c>
      <c r="AG125" s="34">
        <f>IFERROR(VLOOKUP($H125,#REF!,10,FALSE),0)</f>
        <v>0</v>
      </c>
      <c r="AH125" s="34">
        <f>IFERROR(VLOOKUP($H125,#REF!,11,FALSE),0)</f>
        <v>0</v>
      </c>
      <c r="AI125" s="42">
        <f>IFERROR(VLOOKUP($H125,#REF!,12,FALSE),0)</f>
        <v>0</v>
      </c>
      <c r="AJ125" s="34">
        <f>IFERROR(VLOOKUP($H125,#REF!,10,FALSE),0)</f>
        <v>0</v>
      </c>
      <c r="AK125" s="34">
        <f>IFERROR(VLOOKUP($H125,#REF!,11,FALSE),0)</f>
        <v>0</v>
      </c>
      <c r="AL125" s="42">
        <f>IFERROR(VLOOKUP($H125,#REF!,12,FALSE),0)</f>
        <v>0</v>
      </c>
      <c r="AM125" s="34">
        <f>IFERROR(VLOOKUP($H125,#REF!,10,FALSE),0)</f>
        <v>0</v>
      </c>
      <c r="AN125" s="34">
        <f>IFERROR(VLOOKUP($H125,#REF!,11,FALSE),0)</f>
        <v>0</v>
      </c>
      <c r="AO125" s="42">
        <f>IFERROR(VLOOKUP($H125,#REF!,12,FALSE),0)</f>
        <v>0</v>
      </c>
      <c r="AP125" s="34">
        <f>IFERROR(VLOOKUP($H125,#REF!,10,FALSE),0)</f>
        <v>0</v>
      </c>
      <c r="AQ125" s="34">
        <f>IFERROR(VLOOKUP($H125,#REF!,11,FALSE),0)</f>
        <v>0</v>
      </c>
      <c r="AR125" s="42">
        <f>IFERROR(VLOOKUP($H125,#REF!,12,FALSE),0)</f>
        <v>0</v>
      </c>
      <c r="AS125" s="34">
        <f>IFERROR(VLOOKUP($H125,#REF!,13,FALSE),0)</f>
        <v>0</v>
      </c>
      <c r="AT125" s="34">
        <f>IFERROR(VLOOKUP($H125,#REF!,14,FALSE),0)</f>
        <v>0</v>
      </c>
      <c r="AU125" s="42">
        <f>IFERROR(VLOOKUP($H125,#REF!,15,FALSE),0)</f>
        <v>0</v>
      </c>
      <c r="AV125" s="34">
        <f>IFERROR(VLOOKUP($H125,#REF!,15,FALSE),0)</f>
        <v>0</v>
      </c>
      <c r="AW125" s="34">
        <f>IFERROR(VLOOKUP($H125,#REF!,16,FALSE),0)</f>
        <v>0</v>
      </c>
      <c r="AX125" s="42">
        <f>IFERROR(VLOOKUP($H125,#REF!,17,FALSE),0)</f>
        <v>0</v>
      </c>
    </row>
    <row r="126" spans="1:50" x14ac:dyDescent="0.3">
      <c r="A126" s="33" t="str">
        <f t="shared" si="4"/>
        <v>A -1420-4-010</v>
      </c>
      <c r="B126" s="33" t="str">
        <f>+'R&amp;E EXPORT'!B125</f>
        <v>LAW-ATTORNEY SERVICES (C&amp;G)</v>
      </c>
      <c r="C126" t="str">
        <f>IFERROR(VLOOKUP(A126,'MCSJ Export'!A:C,3,FALSE),"")</f>
        <v>Sub Account</v>
      </c>
      <c r="D126" s="37">
        <f t="shared" ca="1" si="5"/>
        <v>0</v>
      </c>
      <c r="E126" s="37">
        <f t="shared" ca="1" si="6"/>
        <v>0</v>
      </c>
      <c r="F126" s="37">
        <f t="shared" ca="1" si="7"/>
        <v>0</v>
      </c>
      <c r="G126" s="37"/>
      <c r="H126" s="33" t="str">
        <f>+'R&amp;E EXPORT'!A125</f>
        <v>A -1420-4-010</v>
      </c>
      <c r="I126" s="34">
        <f>IFERROR(VLOOKUP($H126,'Gen F Rev'!$A:$M,15,FALSE),0)</f>
        <v>0</v>
      </c>
      <c r="J126" s="34">
        <f>IFERROR(VLOOKUP($H126,'Gen F Rev'!$A:$M,16,FALSE),0)</f>
        <v>0</v>
      </c>
      <c r="K126" s="42">
        <f>IFERROR(VLOOKUP($H126,'Gen F Rev'!$A:$M,17,FALSE),0)</f>
        <v>0</v>
      </c>
      <c r="L126" s="34">
        <f>IFERROR(VLOOKUP($H126,'Gen F Exp'!$A:$E,15,FALSE),0)</f>
        <v>0</v>
      </c>
      <c r="M126" s="34">
        <f>IFERROR(VLOOKUP($H126,'Gen F Exp'!$A:$E,16,FALSE),0)</f>
        <v>0</v>
      </c>
      <c r="N126" s="42">
        <f>IFERROR(VLOOKUP($H126,'Gen F Exp'!$A:$E,17,FALSE),0)</f>
        <v>0</v>
      </c>
      <c r="O126" s="34">
        <f>IFERROR(VLOOKUP($H126,'Water F Rev'!$A:$L,15,FALSE),0)</f>
        <v>0</v>
      </c>
      <c r="P126" s="34">
        <f>IFERROR(VLOOKUP($H126,'Water F Rev'!$A:$L,16,FALSE),0)</f>
        <v>0</v>
      </c>
      <c r="Q126" s="42">
        <f>IFERROR(VLOOKUP($H126,'Water F Rev'!$A:$L,17,FALSE),0)</f>
        <v>0</v>
      </c>
      <c r="R126" s="34">
        <f>IFERROR(VLOOKUP($H126,'Water F Exp'!$A:$K,15,FALSE),0)</f>
        <v>0</v>
      </c>
      <c r="S126" s="34">
        <f>IFERROR(VLOOKUP($H126,'Water F Exp'!$A:$K,16,FALSE),0)</f>
        <v>0</v>
      </c>
      <c r="T126" s="42">
        <f>IFERROR(VLOOKUP($H126,'Water F Exp'!$A:$K,17,FALSE),0)</f>
        <v>0</v>
      </c>
      <c r="U126" s="34">
        <f ca="1">IFERROR(VLOOKUP($H126,'Sewer F Rev'!$A:$E,15,FALSE),0)</f>
        <v>0</v>
      </c>
      <c r="V126" s="34">
        <f ca="1">IFERROR(VLOOKUP($H126,'Sewer F Rev'!$A:$E,16,FALSE),0)</f>
        <v>0</v>
      </c>
      <c r="W126" s="42">
        <f ca="1">IFERROR(VLOOKUP($H126,'Sewer F Rev'!$A:$E,17,FALSE),0)</f>
        <v>0</v>
      </c>
      <c r="X126" s="34">
        <f>IFERROR(VLOOKUP($H126,'Sewer F Exp'!$A:$B,15,FALSE),0)</f>
        <v>0</v>
      </c>
      <c r="Y126" s="34">
        <f>IFERROR(VLOOKUP($H126,'Sewer F Exp'!$A:$B,16,FALSE),0)</f>
        <v>0</v>
      </c>
      <c r="Z126" s="42">
        <f>IFERROR(VLOOKUP($H126,'Sewer F Exp'!$A:$B,17,FALSE),0)</f>
        <v>0</v>
      </c>
      <c r="AA126" s="34">
        <f>IFERROR(VLOOKUP($H126,'Refuse F Rev'!$A:$E,15,FALSE),0)</f>
        <v>0</v>
      </c>
      <c r="AB126" s="34">
        <f>IFERROR(VLOOKUP($H126,'Refuse F Rev'!$A:$E,16,FALSE),0)</f>
        <v>0</v>
      </c>
      <c r="AC126" s="42">
        <f>IFERROR(VLOOKUP($H126,'Refuse F Rev'!$A:$E,17,FALSE),0)</f>
        <v>0</v>
      </c>
      <c r="AD126" s="34">
        <f>IFERROR(VLOOKUP($H126,'Refuse F Exp'!$A:$E,15,FALSE),0)</f>
        <v>0</v>
      </c>
      <c r="AE126" s="34">
        <f>IFERROR(VLOOKUP($H126,'Refuse F Exp'!$A:$E,16,FALSE),0)</f>
        <v>0</v>
      </c>
      <c r="AF126" s="42">
        <f>IFERROR(VLOOKUP($H126,'Refuse F Exp'!$A:$E,17,FALSE),0)</f>
        <v>0</v>
      </c>
      <c r="AG126" s="34">
        <f>IFERROR(VLOOKUP($H126,#REF!,10,FALSE),0)</f>
        <v>0</v>
      </c>
      <c r="AH126" s="34">
        <f>IFERROR(VLOOKUP($H126,#REF!,11,FALSE),0)</f>
        <v>0</v>
      </c>
      <c r="AI126" s="42">
        <f>IFERROR(VLOOKUP($H126,#REF!,12,FALSE),0)</f>
        <v>0</v>
      </c>
      <c r="AJ126" s="34">
        <f>IFERROR(VLOOKUP($H126,#REF!,10,FALSE),0)</f>
        <v>0</v>
      </c>
      <c r="AK126" s="34">
        <f>IFERROR(VLOOKUP($H126,#REF!,11,FALSE),0)</f>
        <v>0</v>
      </c>
      <c r="AL126" s="42">
        <f>IFERROR(VLOOKUP($H126,#REF!,12,FALSE),0)</f>
        <v>0</v>
      </c>
      <c r="AM126" s="34">
        <f>IFERROR(VLOOKUP($H126,#REF!,10,FALSE),0)</f>
        <v>0</v>
      </c>
      <c r="AN126" s="34">
        <f>IFERROR(VLOOKUP($H126,#REF!,11,FALSE),0)</f>
        <v>0</v>
      </c>
      <c r="AO126" s="42">
        <f>IFERROR(VLOOKUP($H126,#REF!,12,FALSE),0)</f>
        <v>0</v>
      </c>
      <c r="AP126" s="34">
        <f>IFERROR(VLOOKUP($H126,#REF!,10,FALSE),0)</f>
        <v>0</v>
      </c>
      <c r="AQ126" s="34">
        <f>IFERROR(VLOOKUP($H126,#REF!,11,FALSE),0)</f>
        <v>0</v>
      </c>
      <c r="AR126" s="42">
        <f>IFERROR(VLOOKUP($H126,#REF!,12,FALSE),0)</f>
        <v>0</v>
      </c>
      <c r="AS126" s="34">
        <f>IFERROR(VLOOKUP($H126,#REF!,13,FALSE),0)</f>
        <v>0</v>
      </c>
      <c r="AT126" s="34">
        <f>IFERROR(VLOOKUP($H126,#REF!,14,FALSE),0)</f>
        <v>0</v>
      </c>
      <c r="AU126" s="42">
        <f>IFERROR(VLOOKUP($H126,#REF!,15,FALSE),0)</f>
        <v>0</v>
      </c>
      <c r="AV126" s="34">
        <f>IFERROR(VLOOKUP($H126,#REF!,15,FALSE),0)</f>
        <v>0</v>
      </c>
      <c r="AW126" s="34">
        <f>IFERROR(VLOOKUP($H126,#REF!,16,FALSE),0)</f>
        <v>0</v>
      </c>
      <c r="AX126" s="42">
        <f>IFERROR(VLOOKUP($H126,#REF!,17,FALSE),0)</f>
        <v>0</v>
      </c>
    </row>
    <row r="127" spans="1:50" x14ac:dyDescent="0.3">
      <c r="A127" s="33" t="str">
        <f t="shared" si="4"/>
        <v>A -1420-4-015</v>
      </c>
      <c r="B127" s="33" t="str">
        <f>+'R&amp;E EXPORT'!B126</f>
        <v>LAW-LEGAL SERVICES-OTHER</v>
      </c>
      <c r="C127" t="str">
        <f>IFERROR(VLOOKUP(A127,'MCSJ Export'!A:C,3,FALSE),"")</f>
        <v>Sub Account</v>
      </c>
      <c r="D127" s="37">
        <f t="shared" ca="1" si="5"/>
        <v>0</v>
      </c>
      <c r="E127" s="37">
        <f t="shared" ca="1" si="6"/>
        <v>0</v>
      </c>
      <c r="F127" s="37">
        <f t="shared" ca="1" si="7"/>
        <v>0</v>
      </c>
      <c r="G127" s="37"/>
      <c r="H127" s="33" t="str">
        <f>+'R&amp;E EXPORT'!A126</f>
        <v>A -1420-4-015</v>
      </c>
      <c r="I127" s="34">
        <f>IFERROR(VLOOKUP($H127,'Gen F Rev'!$A:$M,15,FALSE),0)</f>
        <v>0</v>
      </c>
      <c r="J127" s="34">
        <f>IFERROR(VLOOKUP($H127,'Gen F Rev'!$A:$M,16,FALSE),0)</f>
        <v>0</v>
      </c>
      <c r="K127" s="42">
        <f>IFERROR(VLOOKUP($H127,'Gen F Rev'!$A:$M,17,FALSE),0)</f>
        <v>0</v>
      </c>
      <c r="L127" s="34">
        <f>IFERROR(VLOOKUP($H127,'Gen F Exp'!$A:$E,15,FALSE),0)</f>
        <v>0</v>
      </c>
      <c r="M127" s="34">
        <f>IFERROR(VLOOKUP($H127,'Gen F Exp'!$A:$E,16,FALSE),0)</f>
        <v>0</v>
      </c>
      <c r="N127" s="42">
        <f>IFERROR(VLOOKUP($H127,'Gen F Exp'!$A:$E,17,FALSE),0)</f>
        <v>0</v>
      </c>
      <c r="O127" s="34">
        <f>IFERROR(VLOOKUP($H127,'Water F Rev'!$A:$L,15,FALSE),0)</f>
        <v>0</v>
      </c>
      <c r="P127" s="34">
        <f>IFERROR(VLOOKUP($H127,'Water F Rev'!$A:$L,16,FALSE),0)</f>
        <v>0</v>
      </c>
      <c r="Q127" s="42">
        <f>IFERROR(VLOOKUP($H127,'Water F Rev'!$A:$L,17,FALSE),0)</f>
        <v>0</v>
      </c>
      <c r="R127" s="34">
        <f>IFERROR(VLOOKUP($H127,'Water F Exp'!$A:$K,15,FALSE),0)</f>
        <v>0</v>
      </c>
      <c r="S127" s="34">
        <f>IFERROR(VLOOKUP($H127,'Water F Exp'!$A:$K,16,FALSE),0)</f>
        <v>0</v>
      </c>
      <c r="T127" s="42">
        <f>IFERROR(VLOOKUP($H127,'Water F Exp'!$A:$K,17,FALSE),0)</f>
        <v>0</v>
      </c>
      <c r="U127" s="34">
        <f ca="1">IFERROR(VLOOKUP($H127,'Sewer F Rev'!$A:$E,15,FALSE),0)</f>
        <v>0</v>
      </c>
      <c r="V127" s="34">
        <f ca="1">IFERROR(VLOOKUP($H127,'Sewer F Rev'!$A:$E,16,FALSE),0)</f>
        <v>0</v>
      </c>
      <c r="W127" s="42">
        <f ca="1">IFERROR(VLOOKUP($H127,'Sewer F Rev'!$A:$E,17,FALSE),0)</f>
        <v>0</v>
      </c>
      <c r="X127" s="34">
        <f>IFERROR(VLOOKUP($H127,'Sewer F Exp'!$A:$B,15,FALSE),0)</f>
        <v>0</v>
      </c>
      <c r="Y127" s="34">
        <f>IFERROR(VLOOKUP($H127,'Sewer F Exp'!$A:$B,16,FALSE),0)</f>
        <v>0</v>
      </c>
      <c r="Z127" s="42">
        <f>IFERROR(VLOOKUP($H127,'Sewer F Exp'!$A:$B,17,FALSE),0)</f>
        <v>0</v>
      </c>
      <c r="AA127" s="34">
        <f>IFERROR(VLOOKUP($H127,'Refuse F Rev'!$A:$E,15,FALSE),0)</f>
        <v>0</v>
      </c>
      <c r="AB127" s="34">
        <f>IFERROR(VLOOKUP($H127,'Refuse F Rev'!$A:$E,16,FALSE),0)</f>
        <v>0</v>
      </c>
      <c r="AC127" s="42">
        <f>IFERROR(VLOOKUP($H127,'Refuse F Rev'!$A:$E,17,FALSE),0)</f>
        <v>0</v>
      </c>
      <c r="AD127" s="34">
        <f>IFERROR(VLOOKUP($H127,'Refuse F Exp'!$A:$E,15,FALSE),0)</f>
        <v>0</v>
      </c>
      <c r="AE127" s="34">
        <f>IFERROR(VLOOKUP($H127,'Refuse F Exp'!$A:$E,16,FALSE),0)</f>
        <v>0</v>
      </c>
      <c r="AF127" s="42">
        <f>IFERROR(VLOOKUP($H127,'Refuse F Exp'!$A:$E,17,FALSE),0)</f>
        <v>0</v>
      </c>
      <c r="AG127" s="34">
        <f>IFERROR(VLOOKUP($H127,#REF!,10,FALSE),0)</f>
        <v>0</v>
      </c>
      <c r="AH127" s="34">
        <f>IFERROR(VLOOKUP($H127,#REF!,11,FALSE),0)</f>
        <v>0</v>
      </c>
      <c r="AI127" s="42">
        <f>IFERROR(VLOOKUP($H127,#REF!,12,FALSE),0)</f>
        <v>0</v>
      </c>
      <c r="AJ127" s="34">
        <f>IFERROR(VLOOKUP($H127,#REF!,10,FALSE),0)</f>
        <v>0</v>
      </c>
      <c r="AK127" s="34">
        <f>IFERROR(VLOOKUP($H127,#REF!,11,FALSE),0)</f>
        <v>0</v>
      </c>
      <c r="AL127" s="42">
        <f>IFERROR(VLOOKUP($H127,#REF!,12,FALSE),0)</f>
        <v>0</v>
      </c>
      <c r="AM127" s="34">
        <f>IFERROR(VLOOKUP($H127,#REF!,10,FALSE),0)</f>
        <v>0</v>
      </c>
      <c r="AN127" s="34">
        <f>IFERROR(VLOOKUP($H127,#REF!,11,FALSE),0)</f>
        <v>0</v>
      </c>
      <c r="AO127" s="42">
        <f>IFERROR(VLOOKUP($H127,#REF!,12,FALSE),0)</f>
        <v>0</v>
      </c>
      <c r="AP127" s="34">
        <f>IFERROR(VLOOKUP($H127,#REF!,10,FALSE),0)</f>
        <v>0</v>
      </c>
      <c r="AQ127" s="34">
        <f>IFERROR(VLOOKUP($H127,#REF!,11,FALSE),0)</f>
        <v>0</v>
      </c>
      <c r="AR127" s="42">
        <f>IFERROR(VLOOKUP($H127,#REF!,12,FALSE),0)</f>
        <v>0</v>
      </c>
      <c r="AS127" s="34">
        <f>IFERROR(VLOOKUP($H127,#REF!,13,FALSE),0)</f>
        <v>0</v>
      </c>
      <c r="AT127" s="34">
        <f>IFERROR(VLOOKUP($H127,#REF!,14,FALSE),0)</f>
        <v>0</v>
      </c>
      <c r="AU127" s="42">
        <f>IFERROR(VLOOKUP($H127,#REF!,15,FALSE),0)</f>
        <v>0</v>
      </c>
      <c r="AV127" s="34">
        <f>IFERROR(VLOOKUP($H127,#REF!,15,FALSE),0)</f>
        <v>0</v>
      </c>
      <c r="AW127" s="34">
        <f>IFERROR(VLOOKUP($H127,#REF!,16,FALSE),0)</f>
        <v>0</v>
      </c>
      <c r="AX127" s="42">
        <f>IFERROR(VLOOKUP($H127,#REF!,17,FALSE),0)</f>
        <v>0</v>
      </c>
    </row>
    <row r="128" spans="1:50" x14ac:dyDescent="0.3">
      <c r="A128" s="33" t="str">
        <f t="shared" si="4"/>
        <v>A -1420-4-020</v>
      </c>
      <c r="B128" s="33" t="str">
        <f>+'R&amp;E EXPORT'!B127</f>
        <v>LAW-ARBITRATOR FEES</v>
      </c>
      <c r="C128" t="str">
        <f>IFERROR(VLOOKUP(A128,'MCSJ Export'!A:C,3,FALSE),"")</f>
        <v>Sub Account</v>
      </c>
      <c r="D128" s="37">
        <f t="shared" ca="1" si="5"/>
        <v>0</v>
      </c>
      <c r="E128" s="37">
        <f t="shared" ca="1" si="6"/>
        <v>0</v>
      </c>
      <c r="F128" s="37">
        <f t="shared" ca="1" si="7"/>
        <v>0</v>
      </c>
      <c r="G128" s="37"/>
      <c r="H128" s="33" t="str">
        <f>+'R&amp;E EXPORT'!A127</f>
        <v>A -1420-4-020</v>
      </c>
      <c r="I128" s="34">
        <f>IFERROR(VLOOKUP($H128,'Gen F Rev'!$A:$M,15,FALSE),0)</f>
        <v>0</v>
      </c>
      <c r="J128" s="34">
        <f>IFERROR(VLOOKUP($H128,'Gen F Rev'!$A:$M,16,FALSE),0)</f>
        <v>0</v>
      </c>
      <c r="K128" s="42">
        <f>IFERROR(VLOOKUP($H128,'Gen F Rev'!$A:$M,17,FALSE),0)</f>
        <v>0</v>
      </c>
      <c r="L128" s="34">
        <f>IFERROR(VLOOKUP($H128,'Gen F Exp'!$A:$E,15,FALSE),0)</f>
        <v>0</v>
      </c>
      <c r="M128" s="34">
        <f>IFERROR(VLOOKUP($H128,'Gen F Exp'!$A:$E,16,FALSE),0)</f>
        <v>0</v>
      </c>
      <c r="N128" s="42">
        <f>IFERROR(VLOOKUP($H128,'Gen F Exp'!$A:$E,17,FALSE),0)</f>
        <v>0</v>
      </c>
      <c r="O128" s="34">
        <f>IFERROR(VLOOKUP($H128,'Water F Rev'!$A:$L,15,FALSE),0)</f>
        <v>0</v>
      </c>
      <c r="P128" s="34">
        <f>IFERROR(VLOOKUP($H128,'Water F Rev'!$A:$L,16,FALSE),0)</f>
        <v>0</v>
      </c>
      <c r="Q128" s="42">
        <f>IFERROR(VLOOKUP($H128,'Water F Rev'!$A:$L,17,FALSE),0)</f>
        <v>0</v>
      </c>
      <c r="R128" s="34">
        <f>IFERROR(VLOOKUP($H128,'Water F Exp'!$A:$K,15,FALSE),0)</f>
        <v>0</v>
      </c>
      <c r="S128" s="34">
        <f>IFERROR(VLOOKUP($H128,'Water F Exp'!$A:$K,16,FALSE),0)</f>
        <v>0</v>
      </c>
      <c r="T128" s="42">
        <f>IFERROR(VLOOKUP($H128,'Water F Exp'!$A:$K,17,FALSE),0)</f>
        <v>0</v>
      </c>
      <c r="U128" s="34">
        <f ca="1">IFERROR(VLOOKUP($H128,'Sewer F Rev'!$A:$E,15,FALSE),0)</f>
        <v>0</v>
      </c>
      <c r="V128" s="34">
        <f ca="1">IFERROR(VLOOKUP($H128,'Sewer F Rev'!$A:$E,16,FALSE),0)</f>
        <v>0</v>
      </c>
      <c r="W128" s="42">
        <f ca="1">IFERROR(VLOOKUP($H128,'Sewer F Rev'!$A:$E,17,FALSE),0)</f>
        <v>0</v>
      </c>
      <c r="X128" s="34">
        <f>IFERROR(VLOOKUP($H128,'Sewer F Exp'!$A:$B,15,FALSE),0)</f>
        <v>0</v>
      </c>
      <c r="Y128" s="34">
        <f>IFERROR(VLOOKUP($H128,'Sewer F Exp'!$A:$B,16,FALSE),0)</f>
        <v>0</v>
      </c>
      <c r="Z128" s="42">
        <f>IFERROR(VLOOKUP($H128,'Sewer F Exp'!$A:$B,17,FALSE),0)</f>
        <v>0</v>
      </c>
      <c r="AA128" s="34">
        <f>IFERROR(VLOOKUP($H128,'Refuse F Rev'!$A:$E,15,FALSE),0)</f>
        <v>0</v>
      </c>
      <c r="AB128" s="34">
        <f>IFERROR(VLOOKUP($H128,'Refuse F Rev'!$A:$E,16,FALSE),0)</f>
        <v>0</v>
      </c>
      <c r="AC128" s="42">
        <f>IFERROR(VLOOKUP($H128,'Refuse F Rev'!$A:$E,17,FALSE),0)</f>
        <v>0</v>
      </c>
      <c r="AD128" s="34">
        <f>IFERROR(VLOOKUP($H128,'Refuse F Exp'!$A:$E,15,FALSE),0)</f>
        <v>0</v>
      </c>
      <c r="AE128" s="34">
        <f>IFERROR(VLOOKUP($H128,'Refuse F Exp'!$A:$E,16,FALSE),0)</f>
        <v>0</v>
      </c>
      <c r="AF128" s="42">
        <f>IFERROR(VLOOKUP($H128,'Refuse F Exp'!$A:$E,17,FALSE),0)</f>
        <v>0</v>
      </c>
      <c r="AG128" s="34">
        <f>IFERROR(VLOOKUP($H128,#REF!,10,FALSE),0)</f>
        <v>0</v>
      </c>
      <c r="AH128" s="34">
        <f>IFERROR(VLOOKUP($H128,#REF!,11,FALSE),0)</f>
        <v>0</v>
      </c>
      <c r="AI128" s="42">
        <f>IFERROR(VLOOKUP($H128,#REF!,12,FALSE),0)</f>
        <v>0</v>
      </c>
      <c r="AJ128" s="34">
        <f>IFERROR(VLOOKUP($H128,#REF!,10,FALSE),0)</f>
        <v>0</v>
      </c>
      <c r="AK128" s="34">
        <f>IFERROR(VLOOKUP($H128,#REF!,11,FALSE),0)</f>
        <v>0</v>
      </c>
      <c r="AL128" s="42">
        <f>IFERROR(VLOOKUP($H128,#REF!,12,FALSE),0)</f>
        <v>0</v>
      </c>
      <c r="AM128" s="34">
        <f>IFERROR(VLOOKUP($H128,#REF!,10,FALSE),0)</f>
        <v>0</v>
      </c>
      <c r="AN128" s="34">
        <f>IFERROR(VLOOKUP($H128,#REF!,11,FALSE),0)</f>
        <v>0</v>
      </c>
      <c r="AO128" s="42">
        <f>IFERROR(VLOOKUP($H128,#REF!,12,FALSE),0)</f>
        <v>0</v>
      </c>
      <c r="AP128" s="34">
        <f>IFERROR(VLOOKUP($H128,#REF!,10,FALSE),0)</f>
        <v>0</v>
      </c>
      <c r="AQ128" s="34">
        <f>IFERROR(VLOOKUP($H128,#REF!,11,FALSE),0)</f>
        <v>0</v>
      </c>
      <c r="AR128" s="42">
        <f>IFERROR(VLOOKUP($H128,#REF!,12,FALSE),0)</f>
        <v>0</v>
      </c>
      <c r="AS128" s="34">
        <f>IFERROR(VLOOKUP($H128,#REF!,13,FALSE),0)</f>
        <v>0</v>
      </c>
      <c r="AT128" s="34">
        <f>IFERROR(VLOOKUP($H128,#REF!,14,FALSE),0)</f>
        <v>0</v>
      </c>
      <c r="AU128" s="42">
        <f>IFERROR(VLOOKUP($H128,#REF!,15,FALSE),0)</f>
        <v>0</v>
      </c>
      <c r="AV128" s="34">
        <f>IFERROR(VLOOKUP($H128,#REF!,15,FALSE),0)</f>
        <v>0</v>
      </c>
      <c r="AW128" s="34">
        <f>IFERROR(VLOOKUP($H128,#REF!,16,FALSE),0)</f>
        <v>0</v>
      </c>
      <c r="AX128" s="42">
        <f>IFERROR(VLOOKUP($H128,#REF!,17,FALSE),0)</f>
        <v>0</v>
      </c>
    </row>
    <row r="129" spans="1:50" x14ac:dyDescent="0.3">
      <c r="A129" s="33" t="str">
        <f t="shared" si="4"/>
        <v>A -1420-4-030</v>
      </c>
      <c r="B129" s="33" t="str">
        <f>+'R&amp;E EXPORT'!B128</f>
        <v>LAW-LEGAL SERV COURT REPORTING</v>
      </c>
      <c r="C129" t="str">
        <f>IFERROR(VLOOKUP(A129,'MCSJ Export'!A:C,3,FALSE),"")</f>
        <v>Sub Account</v>
      </c>
      <c r="D129" s="37">
        <f t="shared" ca="1" si="5"/>
        <v>0</v>
      </c>
      <c r="E129" s="37">
        <f t="shared" ca="1" si="6"/>
        <v>0</v>
      </c>
      <c r="F129" s="37">
        <f t="shared" ca="1" si="7"/>
        <v>0</v>
      </c>
      <c r="G129" s="37"/>
      <c r="H129" s="33" t="str">
        <f>+'R&amp;E EXPORT'!A128</f>
        <v>A -1420-4-030</v>
      </c>
      <c r="I129" s="34">
        <f>IFERROR(VLOOKUP($H129,'Gen F Rev'!$A:$M,15,FALSE),0)</f>
        <v>0</v>
      </c>
      <c r="J129" s="34">
        <f>IFERROR(VLOOKUP($H129,'Gen F Rev'!$A:$M,16,FALSE),0)</f>
        <v>0</v>
      </c>
      <c r="K129" s="42">
        <f>IFERROR(VLOOKUP($H129,'Gen F Rev'!$A:$M,17,FALSE),0)</f>
        <v>0</v>
      </c>
      <c r="L129" s="34">
        <f>IFERROR(VLOOKUP($H129,'Gen F Exp'!$A:$E,15,FALSE),0)</f>
        <v>0</v>
      </c>
      <c r="M129" s="34">
        <f>IFERROR(VLOOKUP($H129,'Gen F Exp'!$A:$E,16,FALSE),0)</f>
        <v>0</v>
      </c>
      <c r="N129" s="42">
        <f>IFERROR(VLOOKUP($H129,'Gen F Exp'!$A:$E,17,FALSE),0)</f>
        <v>0</v>
      </c>
      <c r="O129" s="34">
        <f>IFERROR(VLOOKUP($H129,'Water F Rev'!$A:$L,15,FALSE),0)</f>
        <v>0</v>
      </c>
      <c r="P129" s="34">
        <f>IFERROR(VLOOKUP($H129,'Water F Rev'!$A:$L,16,FALSE),0)</f>
        <v>0</v>
      </c>
      <c r="Q129" s="42">
        <f>IFERROR(VLOOKUP($H129,'Water F Rev'!$A:$L,17,FALSE),0)</f>
        <v>0</v>
      </c>
      <c r="R129" s="34">
        <f>IFERROR(VLOOKUP($H129,'Water F Exp'!$A:$K,15,FALSE),0)</f>
        <v>0</v>
      </c>
      <c r="S129" s="34">
        <f>IFERROR(VLOOKUP($H129,'Water F Exp'!$A:$K,16,FALSE),0)</f>
        <v>0</v>
      </c>
      <c r="T129" s="42">
        <f>IFERROR(VLOOKUP($H129,'Water F Exp'!$A:$K,17,FALSE),0)</f>
        <v>0</v>
      </c>
      <c r="U129" s="34">
        <f ca="1">IFERROR(VLOOKUP($H129,'Sewer F Rev'!$A:$E,15,FALSE),0)</f>
        <v>0</v>
      </c>
      <c r="V129" s="34">
        <f ca="1">IFERROR(VLOOKUP($H129,'Sewer F Rev'!$A:$E,16,FALSE),0)</f>
        <v>0</v>
      </c>
      <c r="W129" s="42">
        <f ca="1">IFERROR(VLOOKUP($H129,'Sewer F Rev'!$A:$E,17,FALSE),0)</f>
        <v>0</v>
      </c>
      <c r="X129" s="34">
        <f>IFERROR(VLOOKUP($H129,'Sewer F Exp'!$A:$B,15,FALSE),0)</f>
        <v>0</v>
      </c>
      <c r="Y129" s="34">
        <f>IFERROR(VLOOKUP($H129,'Sewer F Exp'!$A:$B,16,FALSE),0)</f>
        <v>0</v>
      </c>
      <c r="Z129" s="42">
        <f>IFERROR(VLOOKUP($H129,'Sewer F Exp'!$A:$B,17,FALSE),0)</f>
        <v>0</v>
      </c>
      <c r="AA129" s="34">
        <f>IFERROR(VLOOKUP($H129,'Refuse F Rev'!$A:$E,15,FALSE),0)</f>
        <v>0</v>
      </c>
      <c r="AB129" s="34">
        <f>IFERROR(VLOOKUP($H129,'Refuse F Rev'!$A:$E,16,FALSE),0)</f>
        <v>0</v>
      </c>
      <c r="AC129" s="42">
        <f>IFERROR(VLOOKUP($H129,'Refuse F Rev'!$A:$E,17,FALSE),0)</f>
        <v>0</v>
      </c>
      <c r="AD129" s="34">
        <f>IFERROR(VLOOKUP($H129,'Refuse F Exp'!$A:$E,15,FALSE),0)</f>
        <v>0</v>
      </c>
      <c r="AE129" s="34">
        <f>IFERROR(VLOOKUP($H129,'Refuse F Exp'!$A:$E,16,FALSE),0)</f>
        <v>0</v>
      </c>
      <c r="AF129" s="42">
        <f>IFERROR(VLOOKUP($H129,'Refuse F Exp'!$A:$E,17,FALSE),0)</f>
        <v>0</v>
      </c>
      <c r="AG129" s="34">
        <f>IFERROR(VLOOKUP($H129,#REF!,10,FALSE),0)</f>
        <v>0</v>
      </c>
      <c r="AH129" s="34">
        <f>IFERROR(VLOOKUP($H129,#REF!,11,FALSE),0)</f>
        <v>0</v>
      </c>
      <c r="AI129" s="42">
        <f>IFERROR(VLOOKUP($H129,#REF!,12,FALSE),0)</f>
        <v>0</v>
      </c>
      <c r="AJ129" s="34">
        <f>IFERROR(VLOOKUP($H129,#REF!,10,FALSE),0)</f>
        <v>0</v>
      </c>
      <c r="AK129" s="34">
        <f>IFERROR(VLOOKUP($H129,#REF!,11,FALSE),0)</f>
        <v>0</v>
      </c>
      <c r="AL129" s="42">
        <f>IFERROR(VLOOKUP($H129,#REF!,12,FALSE),0)</f>
        <v>0</v>
      </c>
      <c r="AM129" s="34">
        <f>IFERROR(VLOOKUP($H129,#REF!,10,FALSE),0)</f>
        <v>0</v>
      </c>
      <c r="AN129" s="34">
        <f>IFERROR(VLOOKUP($H129,#REF!,11,FALSE),0)</f>
        <v>0</v>
      </c>
      <c r="AO129" s="42">
        <f>IFERROR(VLOOKUP($H129,#REF!,12,FALSE),0)</f>
        <v>0</v>
      </c>
      <c r="AP129" s="34">
        <f>IFERROR(VLOOKUP($H129,#REF!,10,FALSE),0)</f>
        <v>0</v>
      </c>
      <c r="AQ129" s="34">
        <f>IFERROR(VLOOKUP($H129,#REF!,11,FALSE),0)</f>
        <v>0</v>
      </c>
      <c r="AR129" s="42">
        <f>IFERROR(VLOOKUP($H129,#REF!,12,FALSE),0)</f>
        <v>0</v>
      </c>
      <c r="AS129" s="34">
        <f>IFERROR(VLOOKUP($H129,#REF!,13,FALSE),0)</f>
        <v>0</v>
      </c>
      <c r="AT129" s="34">
        <f>IFERROR(VLOOKUP($H129,#REF!,14,FALSE),0)</f>
        <v>0</v>
      </c>
      <c r="AU129" s="42">
        <f>IFERROR(VLOOKUP($H129,#REF!,15,FALSE),0)</f>
        <v>0</v>
      </c>
      <c r="AV129" s="34">
        <f>IFERROR(VLOOKUP($H129,#REF!,15,FALSE),0)</f>
        <v>0</v>
      </c>
      <c r="AW129" s="34">
        <f>IFERROR(VLOOKUP($H129,#REF!,16,FALSE),0)</f>
        <v>0</v>
      </c>
      <c r="AX129" s="42">
        <f>IFERROR(VLOOKUP($H129,#REF!,17,FALSE),0)</f>
        <v>0</v>
      </c>
    </row>
    <row r="130" spans="1:50" x14ac:dyDescent="0.3">
      <c r="A130" s="33" t="str">
        <f t="shared" si="4"/>
        <v>A -1440-0-000</v>
      </c>
      <c r="B130" s="33" t="str">
        <f>+'R&amp;E EXPORT'!B129</f>
        <v>PLANNING:</v>
      </c>
      <c r="C130" t="str">
        <f>IFERROR(VLOOKUP(A130,'MCSJ Export'!A:C,3,FALSE),"")</f>
        <v>Control</v>
      </c>
      <c r="D130" s="37">
        <f t="shared" ca="1" si="5"/>
        <v>0</v>
      </c>
      <c r="E130" s="37">
        <f t="shared" ca="1" si="6"/>
        <v>0</v>
      </c>
      <c r="F130" s="37">
        <f t="shared" ca="1" si="7"/>
        <v>0</v>
      </c>
      <c r="G130" s="37"/>
      <c r="H130" s="33" t="str">
        <f>+'R&amp;E EXPORT'!A129</f>
        <v>A -1440-0-000</v>
      </c>
      <c r="I130" s="34">
        <f>IFERROR(VLOOKUP($H130,'Gen F Rev'!$A:$M,15,FALSE),0)</f>
        <v>0</v>
      </c>
      <c r="J130" s="34">
        <f>IFERROR(VLOOKUP($H130,'Gen F Rev'!$A:$M,16,FALSE),0)</f>
        <v>0</v>
      </c>
      <c r="K130" s="42">
        <f>IFERROR(VLOOKUP($H130,'Gen F Rev'!$A:$M,17,FALSE),0)</f>
        <v>0</v>
      </c>
      <c r="L130" s="34">
        <f>IFERROR(VLOOKUP($H130,'Gen F Exp'!$A:$E,15,FALSE),0)</f>
        <v>0</v>
      </c>
      <c r="M130" s="34">
        <f>IFERROR(VLOOKUP($H130,'Gen F Exp'!$A:$E,16,FALSE),0)</f>
        <v>0</v>
      </c>
      <c r="N130" s="42">
        <f>IFERROR(VLOOKUP($H130,'Gen F Exp'!$A:$E,17,FALSE),0)</f>
        <v>0</v>
      </c>
      <c r="O130" s="34">
        <f>IFERROR(VLOOKUP($H130,'Water F Rev'!$A:$L,15,FALSE),0)</f>
        <v>0</v>
      </c>
      <c r="P130" s="34">
        <f>IFERROR(VLOOKUP($H130,'Water F Rev'!$A:$L,16,FALSE),0)</f>
        <v>0</v>
      </c>
      <c r="Q130" s="42">
        <f>IFERROR(VLOOKUP($H130,'Water F Rev'!$A:$L,17,FALSE),0)</f>
        <v>0</v>
      </c>
      <c r="R130" s="34">
        <f>IFERROR(VLOOKUP($H130,'Water F Exp'!$A:$K,15,FALSE),0)</f>
        <v>0</v>
      </c>
      <c r="S130" s="34">
        <f>IFERROR(VLOOKUP($H130,'Water F Exp'!$A:$K,16,FALSE),0)</f>
        <v>0</v>
      </c>
      <c r="T130" s="42">
        <f>IFERROR(VLOOKUP($H130,'Water F Exp'!$A:$K,17,FALSE),0)</f>
        <v>0</v>
      </c>
      <c r="U130" s="34">
        <f ca="1">IFERROR(VLOOKUP($H130,'Sewer F Rev'!$A:$E,15,FALSE),0)</f>
        <v>0</v>
      </c>
      <c r="V130" s="34">
        <f ca="1">IFERROR(VLOOKUP($H130,'Sewer F Rev'!$A:$E,16,FALSE),0)</f>
        <v>0</v>
      </c>
      <c r="W130" s="42">
        <f ca="1">IFERROR(VLOOKUP($H130,'Sewer F Rev'!$A:$E,17,FALSE),0)</f>
        <v>0</v>
      </c>
      <c r="X130" s="34">
        <f>IFERROR(VLOOKUP($H130,'Sewer F Exp'!$A:$B,15,FALSE),0)</f>
        <v>0</v>
      </c>
      <c r="Y130" s="34">
        <f>IFERROR(VLOOKUP($H130,'Sewer F Exp'!$A:$B,16,FALSE),0)</f>
        <v>0</v>
      </c>
      <c r="Z130" s="42">
        <f>IFERROR(VLOOKUP($H130,'Sewer F Exp'!$A:$B,17,FALSE),0)</f>
        <v>0</v>
      </c>
      <c r="AA130" s="34">
        <f>IFERROR(VLOOKUP($H130,'Refuse F Rev'!$A:$E,15,FALSE),0)</f>
        <v>0</v>
      </c>
      <c r="AB130" s="34">
        <f>IFERROR(VLOOKUP($H130,'Refuse F Rev'!$A:$E,16,FALSE),0)</f>
        <v>0</v>
      </c>
      <c r="AC130" s="42">
        <f>IFERROR(VLOOKUP($H130,'Refuse F Rev'!$A:$E,17,FALSE),0)</f>
        <v>0</v>
      </c>
      <c r="AD130" s="34">
        <f>IFERROR(VLOOKUP($H130,'Refuse F Exp'!$A:$E,15,FALSE),0)</f>
        <v>0</v>
      </c>
      <c r="AE130" s="34">
        <f>IFERROR(VLOOKUP($H130,'Refuse F Exp'!$A:$E,16,FALSE),0)</f>
        <v>0</v>
      </c>
      <c r="AF130" s="42">
        <f>IFERROR(VLOOKUP($H130,'Refuse F Exp'!$A:$E,17,FALSE),0)</f>
        <v>0</v>
      </c>
      <c r="AG130" s="34">
        <f>IFERROR(VLOOKUP($H130,#REF!,10,FALSE),0)</f>
        <v>0</v>
      </c>
      <c r="AH130" s="34">
        <f>IFERROR(VLOOKUP($H130,#REF!,11,FALSE),0)</f>
        <v>0</v>
      </c>
      <c r="AI130" s="42">
        <f>IFERROR(VLOOKUP($H130,#REF!,12,FALSE),0)</f>
        <v>0</v>
      </c>
      <c r="AJ130" s="34">
        <f>IFERROR(VLOOKUP($H130,#REF!,10,FALSE),0)</f>
        <v>0</v>
      </c>
      <c r="AK130" s="34">
        <f>IFERROR(VLOOKUP($H130,#REF!,11,FALSE),0)</f>
        <v>0</v>
      </c>
      <c r="AL130" s="42">
        <f>IFERROR(VLOOKUP($H130,#REF!,12,FALSE),0)</f>
        <v>0</v>
      </c>
      <c r="AM130" s="34">
        <f>IFERROR(VLOOKUP($H130,#REF!,10,FALSE),0)</f>
        <v>0</v>
      </c>
      <c r="AN130" s="34">
        <f>IFERROR(VLOOKUP($H130,#REF!,11,FALSE),0)</f>
        <v>0</v>
      </c>
      <c r="AO130" s="42">
        <f>IFERROR(VLOOKUP($H130,#REF!,12,FALSE),0)</f>
        <v>0</v>
      </c>
      <c r="AP130" s="34">
        <f>IFERROR(VLOOKUP($H130,#REF!,10,FALSE),0)</f>
        <v>0</v>
      </c>
      <c r="AQ130" s="34">
        <f>IFERROR(VLOOKUP($H130,#REF!,11,FALSE),0)</f>
        <v>0</v>
      </c>
      <c r="AR130" s="42">
        <f>IFERROR(VLOOKUP($H130,#REF!,12,FALSE),0)</f>
        <v>0</v>
      </c>
      <c r="AS130" s="34">
        <f>IFERROR(VLOOKUP($H130,#REF!,13,FALSE),0)</f>
        <v>0</v>
      </c>
      <c r="AT130" s="34">
        <f>IFERROR(VLOOKUP($H130,#REF!,14,FALSE),0)</f>
        <v>0</v>
      </c>
      <c r="AU130" s="42">
        <f>IFERROR(VLOOKUP($H130,#REF!,15,FALSE),0)</f>
        <v>0</v>
      </c>
      <c r="AV130" s="34">
        <f>IFERROR(VLOOKUP($H130,#REF!,15,FALSE),0)</f>
        <v>0</v>
      </c>
      <c r="AW130" s="34">
        <f>IFERROR(VLOOKUP($H130,#REF!,16,FALSE),0)</f>
        <v>0</v>
      </c>
      <c r="AX130" s="42">
        <f>IFERROR(VLOOKUP($H130,#REF!,17,FALSE),0)</f>
        <v>0</v>
      </c>
    </row>
    <row r="131" spans="1:50" x14ac:dyDescent="0.3">
      <c r="A131" s="33" t="str">
        <f t="shared" si="4"/>
        <v>A -1440-1-000</v>
      </c>
      <c r="B131" s="33" t="str">
        <f>+'R&amp;E EXPORT'!B130</f>
        <v>PLANNING PERSONAL SERVICES</v>
      </c>
      <c r="C131" t="str">
        <f>IFERROR(VLOOKUP(A131,'MCSJ Export'!A:C,3,FALSE),"")</f>
        <v>Sub Account</v>
      </c>
      <c r="D131" s="37">
        <f t="shared" ca="1" si="5"/>
        <v>0</v>
      </c>
      <c r="E131" s="37">
        <f t="shared" ca="1" si="6"/>
        <v>0</v>
      </c>
      <c r="F131" s="37">
        <f t="shared" ca="1" si="7"/>
        <v>0</v>
      </c>
      <c r="G131" s="37"/>
      <c r="H131" s="33" t="str">
        <f>+'R&amp;E EXPORT'!A130</f>
        <v>A -1440-1-000</v>
      </c>
      <c r="I131" s="34">
        <f>IFERROR(VLOOKUP($H131,'Gen F Rev'!$A:$M,15,FALSE),0)</f>
        <v>0</v>
      </c>
      <c r="J131" s="34">
        <f>IFERROR(VLOOKUP($H131,'Gen F Rev'!$A:$M,16,FALSE),0)</f>
        <v>0</v>
      </c>
      <c r="K131" s="42">
        <f>IFERROR(VLOOKUP($H131,'Gen F Rev'!$A:$M,17,FALSE),0)</f>
        <v>0</v>
      </c>
      <c r="L131" s="34">
        <f>IFERROR(VLOOKUP($H131,'Gen F Exp'!$A:$E,15,FALSE),0)</f>
        <v>0</v>
      </c>
      <c r="M131" s="34">
        <f>IFERROR(VLOOKUP($H131,'Gen F Exp'!$A:$E,16,FALSE),0)</f>
        <v>0</v>
      </c>
      <c r="N131" s="42">
        <f>IFERROR(VLOOKUP($H131,'Gen F Exp'!$A:$E,17,FALSE),0)</f>
        <v>0</v>
      </c>
      <c r="O131" s="34">
        <f>IFERROR(VLOOKUP($H131,'Water F Rev'!$A:$L,15,FALSE),0)</f>
        <v>0</v>
      </c>
      <c r="P131" s="34">
        <f>IFERROR(VLOOKUP($H131,'Water F Rev'!$A:$L,16,FALSE),0)</f>
        <v>0</v>
      </c>
      <c r="Q131" s="42">
        <f>IFERROR(VLOOKUP($H131,'Water F Rev'!$A:$L,17,FALSE),0)</f>
        <v>0</v>
      </c>
      <c r="R131" s="34">
        <f>IFERROR(VLOOKUP($H131,'Water F Exp'!$A:$K,15,FALSE),0)</f>
        <v>0</v>
      </c>
      <c r="S131" s="34">
        <f>IFERROR(VLOOKUP($H131,'Water F Exp'!$A:$K,16,FALSE),0)</f>
        <v>0</v>
      </c>
      <c r="T131" s="42">
        <f>IFERROR(VLOOKUP($H131,'Water F Exp'!$A:$K,17,FALSE),0)</f>
        <v>0</v>
      </c>
      <c r="U131" s="34">
        <f ca="1">IFERROR(VLOOKUP($H131,'Sewer F Rev'!$A:$E,15,FALSE),0)</f>
        <v>0</v>
      </c>
      <c r="V131" s="34">
        <f ca="1">IFERROR(VLOOKUP($H131,'Sewer F Rev'!$A:$E,16,FALSE),0)</f>
        <v>0</v>
      </c>
      <c r="W131" s="42">
        <f ca="1">IFERROR(VLOOKUP($H131,'Sewer F Rev'!$A:$E,17,FALSE),0)</f>
        <v>0</v>
      </c>
      <c r="X131" s="34">
        <f>IFERROR(VLOOKUP($H131,'Sewer F Exp'!$A:$B,15,FALSE),0)</f>
        <v>0</v>
      </c>
      <c r="Y131" s="34">
        <f>IFERROR(VLOOKUP($H131,'Sewer F Exp'!$A:$B,16,FALSE),0)</f>
        <v>0</v>
      </c>
      <c r="Z131" s="42">
        <f>IFERROR(VLOOKUP($H131,'Sewer F Exp'!$A:$B,17,FALSE),0)</f>
        <v>0</v>
      </c>
      <c r="AA131" s="34">
        <f>IFERROR(VLOOKUP($H131,'Refuse F Rev'!$A:$E,15,FALSE),0)</f>
        <v>0</v>
      </c>
      <c r="AB131" s="34">
        <f>IFERROR(VLOOKUP($H131,'Refuse F Rev'!$A:$E,16,FALSE),0)</f>
        <v>0</v>
      </c>
      <c r="AC131" s="42">
        <f>IFERROR(VLOOKUP($H131,'Refuse F Rev'!$A:$E,17,FALSE),0)</f>
        <v>0</v>
      </c>
      <c r="AD131" s="34">
        <f>IFERROR(VLOOKUP($H131,'Refuse F Exp'!$A:$E,15,FALSE),0)</f>
        <v>0</v>
      </c>
      <c r="AE131" s="34">
        <f>IFERROR(VLOOKUP($H131,'Refuse F Exp'!$A:$E,16,FALSE),0)</f>
        <v>0</v>
      </c>
      <c r="AF131" s="42">
        <f>IFERROR(VLOOKUP($H131,'Refuse F Exp'!$A:$E,17,FALSE),0)</f>
        <v>0</v>
      </c>
      <c r="AG131" s="34">
        <f>IFERROR(VLOOKUP($H131,#REF!,10,FALSE),0)</f>
        <v>0</v>
      </c>
      <c r="AH131" s="34">
        <f>IFERROR(VLOOKUP($H131,#REF!,11,FALSE),0)</f>
        <v>0</v>
      </c>
      <c r="AI131" s="42">
        <f>IFERROR(VLOOKUP($H131,#REF!,12,FALSE),0)</f>
        <v>0</v>
      </c>
      <c r="AJ131" s="34">
        <f>IFERROR(VLOOKUP($H131,#REF!,10,FALSE),0)</f>
        <v>0</v>
      </c>
      <c r="AK131" s="34">
        <f>IFERROR(VLOOKUP($H131,#REF!,11,FALSE),0)</f>
        <v>0</v>
      </c>
      <c r="AL131" s="42">
        <f>IFERROR(VLOOKUP($H131,#REF!,12,FALSE),0)</f>
        <v>0</v>
      </c>
      <c r="AM131" s="34">
        <f>IFERROR(VLOOKUP($H131,#REF!,10,FALSE),0)</f>
        <v>0</v>
      </c>
      <c r="AN131" s="34">
        <f>IFERROR(VLOOKUP($H131,#REF!,11,FALSE),0)</f>
        <v>0</v>
      </c>
      <c r="AO131" s="42">
        <f>IFERROR(VLOOKUP($H131,#REF!,12,FALSE),0)</f>
        <v>0</v>
      </c>
      <c r="AP131" s="34">
        <f>IFERROR(VLOOKUP($H131,#REF!,10,FALSE),0)</f>
        <v>0</v>
      </c>
      <c r="AQ131" s="34">
        <f>IFERROR(VLOOKUP($H131,#REF!,11,FALSE),0)</f>
        <v>0</v>
      </c>
      <c r="AR131" s="42">
        <f>IFERROR(VLOOKUP($H131,#REF!,12,FALSE),0)</f>
        <v>0</v>
      </c>
      <c r="AS131" s="34">
        <f>IFERROR(VLOOKUP($H131,#REF!,13,FALSE),0)</f>
        <v>0</v>
      </c>
      <c r="AT131" s="34">
        <f>IFERROR(VLOOKUP($H131,#REF!,14,FALSE),0)</f>
        <v>0</v>
      </c>
      <c r="AU131" s="42">
        <f>IFERROR(VLOOKUP($H131,#REF!,15,FALSE),0)</f>
        <v>0</v>
      </c>
      <c r="AV131" s="34">
        <f>IFERROR(VLOOKUP($H131,#REF!,15,FALSE),0)</f>
        <v>0</v>
      </c>
      <c r="AW131" s="34">
        <f>IFERROR(VLOOKUP($H131,#REF!,16,FALSE),0)</f>
        <v>0</v>
      </c>
      <c r="AX131" s="42">
        <f>IFERROR(VLOOKUP($H131,#REF!,17,FALSE),0)</f>
        <v>0</v>
      </c>
    </row>
    <row r="132" spans="1:50" x14ac:dyDescent="0.3">
      <c r="A132" s="33" t="str">
        <f t="shared" ref="A132:A195" si="8">+TRIM(H132)</f>
        <v>A -1440-4-101</v>
      </c>
      <c r="B132" s="33" t="str">
        <f>+'R&amp;E EXPORT'!B131</f>
        <v>PLNG-MISC OFFICE SUPPLIES</v>
      </c>
      <c r="C132" t="str">
        <f>IFERROR(VLOOKUP(A132,'MCSJ Export'!A:C,3,FALSE),"")</f>
        <v>Sub Account</v>
      </c>
      <c r="D132" s="37">
        <f t="shared" ref="D132:D195" ca="1" si="9">+I132+L132+O132+R132+U132+X132+AA132+AD132+AG132+AJ132+AM132+AP132+AS132+AV132</f>
        <v>0</v>
      </c>
      <c r="E132" s="37">
        <f t="shared" ref="E132:E195" ca="1" si="10">+J132+M132+P132+S132+V132+Y132+AB132+AE132+AH132+AK132+AN132+AQ132+AT132+AW132</f>
        <v>0</v>
      </c>
      <c r="F132" s="37">
        <f t="shared" ref="F132:F195" ca="1" si="11">+K132+N132+Q132+T132+W132+Z132+AC132+AF132+AI132+AL132+AO132+AR132+AU132+AX132</f>
        <v>0</v>
      </c>
      <c r="G132" s="37"/>
      <c r="H132" s="33" t="str">
        <f>+'R&amp;E EXPORT'!A131</f>
        <v>A -1440-4-101</v>
      </c>
      <c r="I132" s="34">
        <f>IFERROR(VLOOKUP($H132,'Gen F Rev'!$A:$M,15,FALSE),0)</f>
        <v>0</v>
      </c>
      <c r="J132" s="34">
        <f>IFERROR(VLOOKUP($H132,'Gen F Rev'!$A:$M,16,FALSE),0)</f>
        <v>0</v>
      </c>
      <c r="K132" s="42">
        <f>IFERROR(VLOOKUP($H132,'Gen F Rev'!$A:$M,17,FALSE),0)</f>
        <v>0</v>
      </c>
      <c r="L132" s="34">
        <f>IFERROR(VLOOKUP($H132,'Gen F Exp'!$A:$E,15,FALSE),0)</f>
        <v>0</v>
      </c>
      <c r="M132" s="34">
        <f>IFERROR(VLOOKUP($H132,'Gen F Exp'!$A:$E,16,FALSE),0)</f>
        <v>0</v>
      </c>
      <c r="N132" s="42">
        <f>IFERROR(VLOOKUP($H132,'Gen F Exp'!$A:$E,17,FALSE),0)</f>
        <v>0</v>
      </c>
      <c r="O132" s="34">
        <f>IFERROR(VLOOKUP($H132,'Water F Rev'!$A:$L,15,FALSE),0)</f>
        <v>0</v>
      </c>
      <c r="P132" s="34">
        <f>IFERROR(VLOOKUP($H132,'Water F Rev'!$A:$L,16,FALSE),0)</f>
        <v>0</v>
      </c>
      <c r="Q132" s="42">
        <f>IFERROR(VLOOKUP($H132,'Water F Rev'!$A:$L,17,FALSE),0)</f>
        <v>0</v>
      </c>
      <c r="R132" s="34">
        <f>IFERROR(VLOOKUP($H132,'Water F Exp'!$A:$K,15,FALSE),0)</f>
        <v>0</v>
      </c>
      <c r="S132" s="34">
        <f>IFERROR(VLOOKUP($H132,'Water F Exp'!$A:$K,16,FALSE),0)</f>
        <v>0</v>
      </c>
      <c r="T132" s="42">
        <f>IFERROR(VLOOKUP($H132,'Water F Exp'!$A:$K,17,FALSE),0)</f>
        <v>0</v>
      </c>
      <c r="U132" s="34">
        <f ca="1">IFERROR(VLOOKUP($H132,'Sewer F Rev'!$A:$E,15,FALSE),0)</f>
        <v>0</v>
      </c>
      <c r="V132" s="34">
        <f ca="1">IFERROR(VLOOKUP($H132,'Sewer F Rev'!$A:$E,16,FALSE),0)</f>
        <v>0</v>
      </c>
      <c r="W132" s="42">
        <f ca="1">IFERROR(VLOOKUP($H132,'Sewer F Rev'!$A:$E,17,FALSE),0)</f>
        <v>0</v>
      </c>
      <c r="X132" s="34">
        <f>IFERROR(VLOOKUP($H132,'Sewer F Exp'!$A:$B,15,FALSE),0)</f>
        <v>0</v>
      </c>
      <c r="Y132" s="34">
        <f>IFERROR(VLOOKUP($H132,'Sewer F Exp'!$A:$B,16,FALSE),0)</f>
        <v>0</v>
      </c>
      <c r="Z132" s="42">
        <f>IFERROR(VLOOKUP($H132,'Sewer F Exp'!$A:$B,17,FALSE),0)</f>
        <v>0</v>
      </c>
      <c r="AA132" s="34">
        <f>IFERROR(VLOOKUP($H132,'Refuse F Rev'!$A:$E,15,FALSE),0)</f>
        <v>0</v>
      </c>
      <c r="AB132" s="34">
        <f>IFERROR(VLOOKUP($H132,'Refuse F Rev'!$A:$E,16,FALSE),0)</f>
        <v>0</v>
      </c>
      <c r="AC132" s="42">
        <f>IFERROR(VLOOKUP($H132,'Refuse F Rev'!$A:$E,17,FALSE),0)</f>
        <v>0</v>
      </c>
      <c r="AD132" s="34">
        <f>IFERROR(VLOOKUP($H132,'Refuse F Exp'!$A:$E,15,FALSE),0)</f>
        <v>0</v>
      </c>
      <c r="AE132" s="34">
        <f>IFERROR(VLOOKUP($H132,'Refuse F Exp'!$A:$E,16,FALSE),0)</f>
        <v>0</v>
      </c>
      <c r="AF132" s="42">
        <f>IFERROR(VLOOKUP($H132,'Refuse F Exp'!$A:$E,17,FALSE),0)</f>
        <v>0</v>
      </c>
      <c r="AG132" s="34">
        <f>IFERROR(VLOOKUP($H132,#REF!,10,FALSE),0)</f>
        <v>0</v>
      </c>
      <c r="AH132" s="34">
        <f>IFERROR(VLOOKUP($H132,#REF!,11,FALSE),0)</f>
        <v>0</v>
      </c>
      <c r="AI132" s="42">
        <f>IFERROR(VLOOKUP($H132,#REF!,12,FALSE),0)</f>
        <v>0</v>
      </c>
      <c r="AJ132" s="34">
        <f>IFERROR(VLOOKUP($H132,#REF!,10,FALSE),0)</f>
        <v>0</v>
      </c>
      <c r="AK132" s="34">
        <f>IFERROR(VLOOKUP($H132,#REF!,11,FALSE),0)</f>
        <v>0</v>
      </c>
      <c r="AL132" s="42">
        <f>IFERROR(VLOOKUP($H132,#REF!,12,FALSE),0)</f>
        <v>0</v>
      </c>
      <c r="AM132" s="34">
        <f>IFERROR(VLOOKUP($H132,#REF!,10,FALSE),0)</f>
        <v>0</v>
      </c>
      <c r="AN132" s="34">
        <f>IFERROR(VLOOKUP($H132,#REF!,11,FALSE),0)</f>
        <v>0</v>
      </c>
      <c r="AO132" s="42">
        <f>IFERROR(VLOOKUP($H132,#REF!,12,FALSE),0)</f>
        <v>0</v>
      </c>
      <c r="AP132" s="34">
        <f>IFERROR(VLOOKUP($H132,#REF!,10,FALSE),0)</f>
        <v>0</v>
      </c>
      <c r="AQ132" s="34">
        <f>IFERROR(VLOOKUP($H132,#REF!,11,FALSE),0)</f>
        <v>0</v>
      </c>
      <c r="AR132" s="42">
        <f>IFERROR(VLOOKUP($H132,#REF!,12,FALSE),0)</f>
        <v>0</v>
      </c>
      <c r="AS132" s="34">
        <f>IFERROR(VLOOKUP($H132,#REF!,13,FALSE),0)</f>
        <v>0</v>
      </c>
      <c r="AT132" s="34">
        <f>IFERROR(VLOOKUP($H132,#REF!,14,FALSE),0)</f>
        <v>0</v>
      </c>
      <c r="AU132" s="42">
        <f>IFERROR(VLOOKUP($H132,#REF!,15,FALSE),0)</f>
        <v>0</v>
      </c>
      <c r="AV132" s="34">
        <f>IFERROR(VLOOKUP($H132,#REF!,15,FALSE),0)</f>
        <v>0</v>
      </c>
      <c r="AW132" s="34">
        <f>IFERROR(VLOOKUP($H132,#REF!,16,FALSE),0)</f>
        <v>0</v>
      </c>
      <c r="AX132" s="42">
        <f>IFERROR(VLOOKUP($H132,#REF!,17,FALSE),0)</f>
        <v>0</v>
      </c>
    </row>
    <row r="133" spans="1:50" x14ac:dyDescent="0.3">
      <c r="A133" s="33" t="str">
        <f t="shared" si="8"/>
        <v>A -1440-4-103</v>
      </c>
      <c r="B133" s="33" t="str">
        <f>+'R&amp;E EXPORT'!B132</f>
        <v>PLNG-MAIL/PSTG/FEDEX</v>
      </c>
      <c r="C133" t="str">
        <f>IFERROR(VLOOKUP(A133,'MCSJ Export'!A:C,3,FALSE),"")</f>
        <v>Sub Account</v>
      </c>
      <c r="D133" s="37">
        <f t="shared" ca="1" si="9"/>
        <v>0</v>
      </c>
      <c r="E133" s="37">
        <f t="shared" ca="1" si="10"/>
        <v>0</v>
      </c>
      <c r="F133" s="37">
        <f t="shared" ca="1" si="11"/>
        <v>0</v>
      </c>
      <c r="G133" s="37"/>
      <c r="H133" s="33" t="str">
        <f>+'R&amp;E EXPORT'!A132</f>
        <v>A -1440-4-103</v>
      </c>
      <c r="I133" s="34">
        <f>IFERROR(VLOOKUP($H133,'Gen F Rev'!$A:$M,15,FALSE),0)</f>
        <v>0</v>
      </c>
      <c r="J133" s="34">
        <f>IFERROR(VLOOKUP($H133,'Gen F Rev'!$A:$M,16,FALSE),0)</f>
        <v>0</v>
      </c>
      <c r="K133" s="42">
        <f>IFERROR(VLOOKUP($H133,'Gen F Rev'!$A:$M,17,FALSE),0)</f>
        <v>0</v>
      </c>
      <c r="L133" s="34">
        <f>IFERROR(VLOOKUP($H133,'Gen F Exp'!$A:$E,15,FALSE),0)</f>
        <v>0</v>
      </c>
      <c r="M133" s="34">
        <f>IFERROR(VLOOKUP($H133,'Gen F Exp'!$A:$E,16,FALSE),0)</f>
        <v>0</v>
      </c>
      <c r="N133" s="42">
        <f>IFERROR(VLOOKUP($H133,'Gen F Exp'!$A:$E,17,FALSE),0)</f>
        <v>0</v>
      </c>
      <c r="O133" s="34">
        <f>IFERROR(VLOOKUP($H133,'Water F Rev'!$A:$L,15,FALSE),0)</f>
        <v>0</v>
      </c>
      <c r="P133" s="34">
        <f>IFERROR(VLOOKUP($H133,'Water F Rev'!$A:$L,16,FALSE),0)</f>
        <v>0</v>
      </c>
      <c r="Q133" s="42">
        <f>IFERROR(VLOOKUP($H133,'Water F Rev'!$A:$L,17,FALSE),0)</f>
        <v>0</v>
      </c>
      <c r="R133" s="34">
        <f>IFERROR(VLOOKUP($H133,'Water F Exp'!$A:$K,15,FALSE),0)</f>
        <v>0</v>
      </c>
      <c r="S133" s="34">
        <f>IFERROR(VLOOKUP($H133,'Water F Exp'!$A:$K,16,FALSE),0)</f>
        <v>0</v>
      </c>
      <c r="T133" s="42">
        <f>IFERROR(VLOOKUP($H133,'Water F Exp'!$A:$K,17,FALSE),0)</f>
        <v>0</v>
      </c>
      <c r="U133" s="34">
        <f ca="1">IFERROR(VLOOKUP($H133,'Sewer F Rev'!$A:$E,15,FALSE),0)</f>
        <v>0</v>
      </c>
      <c r="V133" s="34">
        <f ca="1">IFERROR(VLOOKUP($H133,'Sewer F Rev'!$A:$E,16,FALSE),0)</f>
        <v>0</v>
      </c>
      <c r="W133" s="42">
        <f ca="1">IFERROR(VLOOKUP($H133,'Sewer F Rev'!$A:$E,17,FALSE),0)</f>
        <v>0</v>
      </c>
      <c r="X133" s="34">
        <f>IFERROR(VLOOKUP($H133,'Sewer F Exp'!$A:$B,15,FALSE),0)</f>
        <v>0</v>
      </c>
      <c r="Y133" s="34">
        <f>IFERROR(VLOOKUP($H133,'Sewer F Exp'!$A:$B,16,FALSE),0)</f>
        <v>0</v>
      </c>
      <c r="Z133" s="42">
        <f>IFERROR(VLOOKUP($H133,'Sewer F Exp'!$A:$B,17,FALSE),0)</f>
        <v>0</v>
      </c>
      <c r="AA133" s="34">
        <f>IFERROR(VLOOKUP($H133,'Refuse F Rev'!$A:$E,15,FALSE),0)</f>
        <v>0</v>
      </c>
      <c r="AB133" s="34">
        <f>IFERROR(VLOOKUP($H133,'Refuse F Rev'!$A:$E,16,FALSE),0)</f>
        <v>0</v>
      </c>
      <c r="AC133" s="42">
        <f>IFERROR(VLOOKUP($H133,'Refuse F Rev'!$A:$E,17,FALSE),0)</f>
        <v>0</v>
      </c>
      <c r="AD133" s="34">
        <f>IFERROR(VLOOKUP($H133,'Refuse F Exp'!$A:$E,15,FALSE),0)</f>
        <v>0</v>
      </c>
      <c r="AE133" s="34">
        <f>IFERROR(VLOOKUP($H133,'Refuse F Exp'!$A:$E,16,FALSE),0)</f>
        <v>0</v>
      </c>
      <c r="AF133" s="42">
        <f>IFERROR(VLOOKUP($H133,'Refuse F Exp'!$A:$E,17,FALSE),0)</f>
        <v>0</v>
      </c>
      <c r="AG133" s="34">
        <f>IFERROR(VLOOKUP($H133,#REF!,10,FALSE),0)</f>
        <v>0</v>
      </c>
      <c r="AH133" s="34">
        <f>IFERROR(VLOOKUP($H133,#REF!,11,FALSE),0)</f>
        <v>0</v>
      </c>
      <c r="AI133" s="42">
        <f>IFERROR(VLOOKUP($H133,#REF!,12,FALSE),0)</f>
        <v>0</v>
      </c>
      <c r="AJ133" s="34">
        <f>IFERROR(VLOOKUP($H133,#REF!,10,FALSE),0)</f>
        <v>0</v>
      </c>
      <c r="AK133" s="34">
        <f>IFERROR(VLOOKUP($H133,#REF!,11,FALSE),0)</f>
        <v>0</v>
      </c>
      <c r="AL133" s="42">
        <f>IFERROR(VLOOKUP($H133,#REF!,12,FALSE),0)</f>
        <v>0</v>
      </c>
      <c r="AM133" s="34">
        <f>IFERROR(VLOOKUP($H133,#REF!,10,FALSE),0)</f>
        <v>0</v>
      </c>
      <c r="AN133" s="34">
        <f>IFERROR(VLOOKUP($H133,#REF!,11,FALSE),0)</f>
        <v>0</v>
      </c>
      <c r="AO133" s="42">
        <f>IFERROR(VLOOKUP($H133,#REF!,12,FALSE),0)</f>
        <v>0</v>
      </c>
      <c r="AP133" s="34">
        <f>IFERROR(VLOOKUP($H133,#REF!,10,FALSE),0)</f>
        <v>0</v>
      </c>
      <c r="AQ133" s="34">
        <f>IFERROR(VLOOKUP($H133,#REF!,11,FALSE),0)</f>
        <v>0</v>
      </c>
      <c r="AR133" s="42">
        <f>IFERROR(VLOOKUP($H133,#REF!,12,FALSE),0)</f>
        <v>0</v>
      </c>
      <c r="AS133" s="34">
        <f>IFERROR(VLOOKUP($H133,#REF!,13,FALSE),0)</f>
        <v>0</v>
      </c>
      <c r="AT133" s="34">
        <f>IFERROR(VLOOKUP($H133,#REF!,14,FALSE),0)</f>
        <v>0</v>
      </c>
      <c r="AU133" s="42">
        <f>IFERROR(VLOOKUP($H133,#REF!,15,FALSE),0)</f>
        <v>0</v>
      </c>
      <c r="AV133" s="34">
        <f>IFERROR(VLOOKUP($H133,#REF!,15,FALSE),0)</f>
        <v>0</v>
      </c>
      <c r="AW133" s="34">
        <f>IFERROR(VLOOKUP($H133,#REF!,16,FALSE),0)</f>
        <v>0</v>
      </c>
      <c r="AX133" s="42">
        <f>IFERROR(VLOOKUP($H133,#REF!,17,FALSE),0)</f>
        <v>0</v>
      </c>
    </row>
    <row r="134" spans="1:50" x14ac:dyDescent="0.3">
      <c r="A134" s="33" t="str">
        <f t="shared" si="8"/>
        <v>A -1440-4-125</v>
      </c>
      <c r="B134" s="33" t="str">
        <f>+'R&amp;E EXPORT'!B133</f>
        <v>PLNG-COMPUTER SFTWR/SUPPLY/INTERNET</v>
      </c>
      <c r="C134" t="str">
        <f>IFERROR(VLOOKUP(A134,'MCSJ Export'!A:C,3,FALSE),"")</f>
        <v>Sub Account</v>
      </c>
      <c r="D134" s="37">
        <f t="shared" ca="1" si="9"/>
        <v>0</v>
      </c>
      <c r="E134" s="37">
        <f t="shared" ca="1" si="10"/>
        <v>0</v>
      </c>
      <c r="F134" s="37">
        <f t="shared" ca="1" si="11"/>
        <v>0</v>
      </c>
      <c r="G134" s="37"/>
      <c r="H134" s="33" t="str">
        <f>+'R&amp;E EXPORT'!A133</f>
        <v>A -1440-4-125</v>
      </c>
      <c r="I134" s="34">
        <f>IFERROR(VLOOKUP($H134,'Gen F Rev'!$A:$M,15,FALSE),0)</f>
        <v>0</v>
      </c>
      <c r="J134" s="34">
        <f>IFERROR(VLOOKUP($H134,'Gen F Rev'!$A:$M,16,FALSE),0)</f>
        <v>0</v>
      </c>
      <c r="K134" s="42">
        <f>IFERROR(VLOOKUP($H134,'Gen F Rev'!$A:$M,17,FALSE),0)</f>
        <v>0</v>
      </c>
      <c r="L134" s="34">
        <f>IFERROR(VLOOKUP($H134,'Gen F Exp'!$A:$E,15,FALSE),0)</f>
        <v>0</v>
      </c>
      <c r="M134" s="34">
        <f>IFERROR(VLOOKUP($H134,'Gen F Exp'!$A:$E,16,FALSE),0)</f>
        <v>0</v>
      </c>
      <c r="N134" s="42">
        <f>IFERROR(VLOOKUP($H134,'Gen F Exp'!$A:$E,17,FALSE),0)</f>
        <v>0</v>
      </c>
      <c r="O134" s="34">
        <f>IFERROR(VLOOKUP($H134,'Water F Rev'!$A:$L,15,FALSE),0)</f>
        <v>0</v>
      </c>
      <c r="P134" s="34">
        <f>IFERROR(VLOOKUP($H134,'Water F Rev'!$A:$L,16,FALSE),0)</f>
        <v>0</v>
      </c>
      <c r="Q134" s="42">
        <f>IFERROR(VLOOKUP($H134,'Water F Rev'!$A:$L,17,FALSE),0)</f>
        <v>0</v>
      </c>
      <c r="R134" s="34">
        <f>IFERROR(VLOOKUP($H134,'Water F Exp'!$A:$K,15,FALSE),0)</f>
        <v>0</v>
      </c>
      <c r="S134" s="34">
        <f>IFERROR(VLOOKUP($H134,'Water F Exp'!$A:$K,16,FALSE),0)</f>
        <v>0</v>
      </c>
      <c r="T134" s="42">
        <f>IFERROR(VLOOKUP($H134,'Water F Exp'!$A:$K,17,FALSE),0)</f>
        <v>0</v>
      </c>
      <c r="U134" s="34">
        <f ca="1">IFERROR(VLOOKUP($H134,'Sewer F Rev'!$A:$E,15,FALSE),0)</f>
        <v>0</v>
      </c>
      <c r="V134" s="34">
        <f ca="1">IFERROR(VLOOKUP($H134,'Sewer F Rev'!$A:$E,16,FALSE),0)</f>
        <v>0</v>
      </c>
      <c r="W134" s="42">
        <f ca="1">IFERROR(VLOOKUP($H134,'Sewer F Rev'!$A:$E,17,FALSE),0)</f>
        <v>0</v>
      </c>
      <c r="X134" s="34">
        <f>IFERROR(VLOOKUP($H134,'Sewer F Exp'!$A:$B,15,FALSE),0)</f>
        <v>0</v>
      </c>
      <c r="Y134" s="34">
        <f>IFERROR(VLOOKUP($H134,'Sewer F Exp'!$A:$B,16,FALSE),0)</f>
        <v>0</v>
      </c>
      <c r="Z134" s="42">
        <f>IFERROR(VLOOKUP($H134,'Sewer F Exp'!$A:$B,17,FALSE),0)</f>
        <v>0</v>
      </c>
      <c r="AA134" s="34">
        <f>IFERROR(VLOOKUP($H134,'Refuse F Rev'!$A:$E,15,FALSE),0)</f>
        <v>0</v>
      </c>
      <c r="AB134" s="34">
        <f>IFERROR(VLOOKUP($H134,'Refuse F Rev'!$A:$E,16,FALSE),0)</f>
        <v>0</v>
      </c>
      <c r="AC134" s="42">
        <f>IFERROR(VLOOKUP($H134,'Refuse F Rev'!$A:$E,17,FALSE),0)</f>
        <v>0</v>
      </c>
      <c r="AD134" s="34">
        <f>IFERROR(VLOOKUP($H134,'Refuse F Exp'!$A:$E,15,FALSE),0)</f>
        <v>0</v>
      </c>
      <c r="AE134" s="34">
        <f>IFERROR(VLOOKUP($H134,'Refuse F Exp'!$A:$E,16,FALSE),0)</f>
        <v>0</v>
      </c>
      <c r="AF134" s="42">
        <f>IFERROR(VLOOKUP($H134,'Refuse F Exp'!$A:$E,17,FALSE),0)</f>
        <v>0</v>
      </c>
      <c r="AG134" s="34">
        <f>IFERROR(VLOOKUP($H134,#REF!,10,FALSE),0)</f>
        <v>0</v>
      </c>
      <c r="AH134" s="34">
        <f>IFERROR(VLOOKUP($H134,#REF!,11,FALSE),0)</f>
        <v>0</v>
      </c>
      <c r="AI134" s="42">
        <f>IFERROR(VLOOKUP($H134,#REF!,12,FALSE),0)</f>
        <v>0</v>
      </c>
      <c r="AJ134" s="34">
        <f>IFERROR(VLOOKUP($H134,#REF!,10,FALSE),0)</f>
        <v>0</v>
      </c>
      <c r="AK134" s="34">
        <f>IFERROR(VLOOKUP($H134,#REF!,11,FALSE),0)</f>
        <v>0</v>
      </c>
      <c r="AL134" s="42">
        <f>IFERROR(VLOOKUP($H134,#REF!,12,FALSE),0)</f>
        <v>0</v>
      </c>
      <c r="AM134" s="34">
        <f>IFERROR(VLOOKUP($H134,#REF!,10,FALSE),0)</f>
        <v>0</v>
      </c>
      <c r="AN134" s="34">
        <f>IFERROR(VLOOKUP($H134,#REF!,11,FALSE),0)</f>
        <v>0</v>
      </c>
      <c r="AO134" s="42">
        <f>IFERROR(VLOOKUP($H134,#REF!,12,FALSE),0)</f>
        <v>0</v>
      </c>
      <c r="AP134" s="34">
        <f>IFERROR(VLOOKUP($H134,#REF!,10,FALSE),0)</f>
        <v>0</v>
      </c>
      <c r="AQ134" s="34">
        <f>IFERROR(VLOOKUP($H134,#REF!,11,FALSE),0)</f>
        <v>0</v>
      </c>
      <c r="AR134" s="42">
        <f>IFERROR(VLOOKUP($H134,#REF!,12,FALSE),0)</f>
        <v>0</v>
      </c>
      <c r="AS134" s="34">
        <f>IFERROR(VLOOKUP($H134,#REF!,13,FALSE),0)</f>
        <v>0</v>
      </c>
      <c r="AT134" s="34">
        <f>IFERROR(VLOOKUP($H134,#REF!,14,FALSE),0)</f>
        <v>0</v>
      </c>
      <c r="AU134" s="42">
        <f>IFERROR(VLOOKUP($H134,#REF!,15,FALSE),0)</f>
        <v>0</v>
      </c>
      <c r="AV134" s="34">
        <f>IFERROR(VLOOKUP($H134,#REF!,15,FALSE),0)</f>
        <v>0</v>
      </c>
      <c r="AW134" s="34">
        <f>IFERROR(VLOOKUP($H134,#REF!,16,FALSE),0)</f>
        <v>0</v>
      </c>
      <c r="AX134" s="42">
        <f>IFERROR(VLOOKUP($H134,#REF!,17,FALSE),0)</f>
        <v>0</v>
      </c>
    </row>
    <row r="135" spans="1:50" x14ac:dyDescent="0.3">
      <c r="A135" s="33" t="str">
        <f t="shared" si="8"/>
        <v>A -1440-4-340</v>
      </c>
      <c r="B135" s="33" t="str">
        <f>+'R&amp;E EXPORT'!B134</f>
        <v>PLNG-TELEPHONE/CELLULAR (VERIZON)</v>
      </c>
      <c r="C135" t="str">
        <f>IFERROR(VLOOKUP(A135,'MCSJ Export'!A:C,3,FALSE),"")</f>
        <v/>
      </c>
      <c r="D135" s="37">
        <f t="shared" ca="1" si="9"/>
        <v>0</v>
      </c>
      <c r="E135" s="37">
        <f t="shared" ca="1" si="10"/>
        <v>0</v>
      </c>
      <c r="F135" s="37">
        <f t="shared" ca="1" si="11"/>
        <v>0</v>
      </c>
      <c r="G135" s="37"/>
      <c r="H135" s="33" t="str">
        <f>+'R&amp;E EXPORT'!A134</f>
        <v>A -1440-4-340</v>
      </c>
      <c r="I135" s="34">
        <f>IFERROR(VLOOKUP($H135,'Gen F Rev'!$A:$M,15,FALSE),0)</f>
        <v>0</v>
      </c>
      <c r="J135" s="34">
        <f>IFERROR(VLOOKUP($H135,'Gen F Rev'!$A:$M,16,FALSE),0)</f>
        <v>0</v>
      </c>
      <c r="K135" s="42">
        <f>IFERROR(VLOOKUP($H135,'Gen F Rev'!$A:$M,17,FALSE),0)</f>
        <v>0</v>
      </c>
      <c r="L135" s="34">
        <f>IFERROR(VLOOKUP($H135,'Gen F Exp'!$A:$E,15,FALSE),0)</f>
        <v>0</v>
      </c>
      <c r="M135" s="34">
        <f>IFERROR(VLOOKUP($H135,'Gen F Exp'!$A:$E,16,FALSE),0)</f>
        <v>0</v>
      </c>
      <c r="N135" s="42">
        <f>IFERROR(VLOOKUP($H135,'Gen F Exp'!$A:$E,17,FALSE),0)</f>
        <v>0</v>
      </c>
      <c r="O135" s="34">
        <f>IFERROR(VLOOKUP($H135,'Water F Rev'!$A:$L,15,FALSE),0)</f>
        <v>0</v>
      </c>
      <c r="P135" s="34">
        <f>IFERROR(VLOOKUP($H135,'Water F Rev'!$A:$L,16,FALSE),0)</f>
        <v>0</v>
      </c>
      <c r="Q135" s="42">
        <f>IFERROR(VLOOKUP($H135,'Water F Rev'!$A:$L,17,FALSE),0)</f>
        <v>0</v>
      </c>
      <c r="R135" s="34">
        <f>IFERROR(VLOOKUP($H135,'Water F Exp'!$A:$K,15,FALSE),0)</f>
        <v>0</v>
      </c>
      <c r="S135" s="34">
        <f>IFERROR(VLOOKUP($H135,'Water F Exp'!$A:$K,16,FALSE),0)</f>
        <v>0</v>
      </c>
      <c r="T135" s="42">
        <f>IFERROR(VLOOKUP($H135,'Water F Exp'!$A:$K,17,FALSE),0)</f>
        <v>0</v>
      </c>
      <c r="U135" s="34">
        <f ca="1">IFERROR(VLOOKUP($H135,'Sewer F Rev'!$A:$E,15,FALSE),0)</f>
        <v>0</v>
      </c>
      <c r="V135" s="34">
        <f ca="1">IFERROR(VLOOKUP($H135,'Sewer F Rev'!$A:$E,16,FALSE),0)</f>
        <v>0</v>
      </c>
      <c r="W135" s="42">
        <f ca="1">IFERROR(VLOOKUP($H135,'Sewer F Rev'!$A:$E,17,FALSE),0)</f>
        <v>0</v>
      </c>
      <c r="X135" s="34">
        <f>IFERROR(VLOOKUP($H135,'Sewer F Exp'!$A:$B,15,FALSE),0)</f>
        <v>0</v>
      </c>
      <c r="Y135" s="34">
        <f>IFERROR(VLOOKUP($H135,'Sewer F Exp'!$A:$B,16,FALSE),0)</f>
        <v>0</v>
      </c>
      <c r="Z135" s="42">
        <f>IFERROR(VLOOKUP($H135,'Sewer F Exp'!$A:$B,17,FALSE),0)</f>
        <v>0</v>
      </c>
      <c r="AA135" s="34">
        <f>IFERROR(VLOOKUP($H135,'Refuse F Rev'!$A:$E,15,FALSE),0)</f>
        <v>0</v>
      </c>
      <c r="AB135" s="34">
        <f>IFERROR(VLOOKUP($H135,'Refuse F Rev'!$A:$E,16,FALSE),0)</f>
        <v>0</v>
      </c>
      <c r="AC135" s="42">
        <f>IFERROR(VLOOKUP($H135,'Refuse F Rev'!$A:$E,17,FALSE),0)</f>
        <v>0</v>
      </c>
      <c r="AD135" s="34">
        <f>IFERROR(VLOOKUP($H135,'Refuse F Exp'!$A:$E,15,FALSE),0)</f>
        <v>0</v>
      </c>
      <c r="AE135" s="34">
        <f>IFERROR(VLOOKUP($H135,'Refuse F Exp'!$A:$E,16,FALSE),0)</f>
        <v>0</v>
      </c>
      <c r="AF135" s="42">
        <f>IFERROR(VLOOKUP($H135,'Refuse F Exp'!$A:$E,17,FALSE),0)</f>
        <v>0</v>
      </c>
      <c r="AG135" s="34">
        <f>IFERROR(VLOOKUP($H135,#REF!,10,FALSE),0)</f>
        <v>0</v>
      </c>
      <c r="AH135" s="34">
        <f>IFERROR(VLOOKUP($H135,#REF!,11,FALSE),0)</f>
        <v>0</v>
      </c>
      <c r="AI135" s="42">
        <f>IFERROR(VLOOKUP($H135,#REF!,12,FALSE),0)</f>
        <v>0</v>
      </c>
      <c r="AJ135" s="34">
        <f>IFERROR(VLOOKUP($H135,#REF!,10,FALSE),0)</f>
        <v>0</v>
      </c>
      <c r="AK135" s="34">
        <f>IFERROR(VLOOKUP($H135,#REF!,11,FALSE),0)</f>
        <v>0</v>
      </c>
      <c r="AL135" s="42">
        <f>IFERROR(VLOOKUP($H135,#REF!,12,FALSE),0)</f>
        <v>0</v>
      </c>
      <c r="AM135" s="34">
        <f>IFERROR(VLOOKUP($H135,#REF!,10,FALSE),0)</f>
        <v>0</v>
      </c>
      <c r="AN135" s="34">
        <f>IFERROR(VLOOKUP($H135,#REF!,11,FALSE),0)</f>
        <v>0</v>
      </c>
      <c r="AO135" s="42">
        <f>IFERROR(VLOOKUP($H135,#REF!,12,FALSE),0)</f>
        <v>0</v>
      </c>
      <c r="AP135" s="34">
        <f>IFERROR(VLOOKUP($H135,#REF!,10,FALSE),0)</f>
        <v>0</v>
      </c>
      <c r="AQ135" s="34">
        <f>IFERROR(VLOOKUP($H135,#REF!,11,FALSE),0)</f>
        <v>0</v>
      </c>
      <c r="AR135" s="42">
        <f>IFERROR(VLOOKUP($H135,#REF!,12,FALSE),0)</f>
        <v>0</v>
      </c>
      <c r="AS135" s="34">
        <f>IFERROR(VLOOKUP($H135,#REF!,13,FALSE),0)</f>
        <v>0</v>
      </c>
      <c r="AT135" s="34">
        <f>IFERROR(VLOOKUP($H135,#REF!,14,FALSE),0)</f>
        <v>0</v>
      </c>
      <c r="AU135" s="42">
        <f>IFERROR(VLOOKUP($H135,#REF!,15,FALSE),0)</f>
        <v>0</v>
      </c>
      <c r="AV135" s="34">
        <f>IFERROR(VLOOKUP($H135,#REF!,15,FALSE),0)</f>
        <v>0</v>
      </c>
      <c r="AW135" s="34">
        <f>IFERROR(VLOOKUP($H135,#REF!,16,FALSE),0)</f>
        <v>0</v>
      </c>
      <c r="AX135" s="42">
        <f>IFERROR(VLOOKUP($H135,#REF!,17,FALSE),0)</f>
        <v>0</v>
      </c>
    </row>
    <row r="136" spans="1:50" x14ac:dyDescent="0.3">
      <c r="A136" s="33" t="str">
        <f t="shared" si="8"/>
        <v>A -1440-4-901</v>
      </c>
      <c r="B136" s="33" t="str">
        <f>+'R&amp;E EXPORT'!B135</f>
        <v>PLNG-EYE CARE ALLOWANCE</v>
      </c>
      <c r="C136" t="str">
        <f>IFERROR(VLOOKUP(A136,'MCSJ Export'!A:C,3,FALSE),"")</f>
        <v>Sub Account</v>
      </c>
      <c r="D136" s="37">
        <f t="shared" ca="1" si="9"/>
        <v>0</v>
      </c>
      <c r="E136" s="37">
        <f t="shared" ca="1" si="10"/>
        <v>0</v>
      </c>
      <c r="F136" s="37">
        <f t="shared" ca="1" si="11"/>
        <v>0</v>
      </c>
      <c r="G136" s="37"/>
      <c r="H136" s="33" t="str">
        <f>+'R&amp;E EXPORT'!A135</f>
        <v>A -1440-4-901</v>
      </c>
      <c r="I136" s="34">
        <f>IFERROR(VLOOKUP($H136,'Gen F Rev'!$A:$M,15,FALSE),0)</f>
        <v>0</v>
      </c>
      <c r="J136" s="34">
        <f>IFERROR(VLOOKUP($H136,'Gen F Rev'!$A:$M,16,FALSE),0)</f>
        <v>0</v>
      </c>
      <c r="K136" s="42">
        <f>IFERROR(VLOOKUP($H136,'Gen F Rev'!$A:$M,17,FALSE),0)</f>
        <v>0</v>
      </c>
      <c r="L136" s="34">
        <f>IFERROR(VLOOKUP($H136,'Gen F Exp'!$A:$E,15,FALSE),0)</f>
        <v>0</v>
      </c>
      <c r="M136" s="34">
        <f>IFERROR(VLOOKUP($H136,'Gen F Exp'!$A:$E,16,FALSE),0)</f>
        <v>0</v>
      </c>
      <c r="N136" s="42">
        <f>IFERROR(VLOOKUP($H136,'Gen F Exp'!$A:$E,17,FALSE),0)</f>
        <v>0</v>
      </c>
      <c r="O136" s="34">
        <f>IFERROR(VLOOKUP($H136,'Water F Rev'!$A:$L,15,FALSE),0)</f>
        <v>0</v>
      </c>
      <c r="P136" s="34">
        <f>IFERROR(VLOOKUP($H136,'Water F Rev'!$A:$L,16,FALSE),0)</f>
        <v>0</v>
      </c>
      <c r="Q136" s="42">
        <f>IFERROR(VLOOKUP($H136,'Water F Rev'!$A:$L,17,FALSE),0)</f>
        <v>0</v>
      </c>
      <c r="R136" s="34">
        <f>IFERROR(VLOOKUP($H136,'Water F Exp'!$A:$K,15,FALSE),0)</f>
        <v>0</v>
      </c>
      <c r="S136" s="34">
        <f>IFERROR(VLOOKUP($H136,'Water F Exp'!$A:$K,16,FALSE),0)</f>
        <v>0</v>
      </c>
      <c r="T136" s="42">
        <f>IFERROR(VLOOKUP($H136,'Water F Exp'!$A:$K,17,FALSE),0)</f>
        <v>0</v>
      </c>
      <c r="U136" s="34">
        <f ca="1">IFERROR(VLOOKUP($H136,'Sewer F Rev'!$A:$E,15,FALSE),0)</f>
        <v>0</v>
      </c>
      <c r="V136" s="34">
        <f ca="1">IFERROR(VLOOKUP($H136,'Sewer F Rev'!$A:$E,16,FALSE),0)</f>
        <v>0</v>
      </c>
      <c r="W136" s="42">
        <f ca="1">IFERROR(VLOOKUP($H136,'Sewer F Rev'!$A:$E,17,FALSE),0)</f>
        <v>0</v>
      </c>
      <c r="X136" s="34">
        <f>IFERROR(VLOOKUP($H136,'Sewer F Exp'!$A:$B,15,FALSE),0)</f>
        <v>0</v>
      </c>
      <c r="Y136" s="34">
        <f>IFERROR(VLOOKUP($H136,'Sewer F Exp'!$A:$B,16,FALSE),0)</f>
        <v>0</v>
      </c>
      <c r="Z136" s="42">
        <f>IFERROR(VLOOKUP($H136,'Sewer F Exp'!$A:$B,17,FALSE),0)</f>
        <v>0</v>
      </c>
      <c r="AA136" s="34">
        <f>IFERROR(VLOOKUP($H136,'Refuse F Rev'!$A:$E,15,FALSE),0)</f>
        <v>0</v>
      </c>
      <c r="AB136" s="34">
        <f>IFERROR(VLOOKUP($H136,'Refuse F Rev'!$A:$E,16,FALSE),0)</f>
        <v>0</v>
      </c>
      <c r="AC136" s="42">
        <f>IFERROR(VLOOKUP($H136,'Refuse F Rev'!$A:$E,17,FALSE),0)</f>
        <v>0</v>
      </c>
      <c r="AD136" s="34">
        <f>IFERROR(VLOOKUP($H136,'Refuse F Exp'!$A:$E,15,FALSE),0)</f>
        <v>0</v>
      </c>
      <c r="AE136" s="34">
        <f>IFERROR(VLOOKUP($H136,'Refuse F Exp'!$A:$E,16,FALSE),0)</f>
        <v>0</v>
      </c>
      <c r="AF136" s="42">
        <f>IFERROR(VLOOKUP($H136,'Refuse F Exp'!$A:$E,17,FALSE),0)</f>
        <v>0</v>
      </c>
      <c r="AG136" s="34">
        <f>IFERROR(VLOOKUP($H136,#REF!,10,FALSE),0)</f>
        <v>0</v>
      </c>
      <c r="AH136" s="34">
        <f>IFERROR(VLOOKUP($H136,#REF!,11,FALSE),0)</f>
        <v>0</v>
      </c>
      <c r="AI136" s="42">
        <f>IFERROR(VLOOKUP($H136,#REF!,12,FALSE),0)</f>
        <v>0</v>
      </c>
      <c r="AJ136" s="34">
        <f>IFERROR(VLOOKUP($H136,#REF!,10,FALSE),0)</f>
        <v>0</v>
      </c>
      <c r="AK136" s="34">
        <f>IFERROR(VLOOKUP($H136,#REF!,11,FALSE),0)</f>
        <v>0</v>
      </c>
      <c r="AL136" s="42">
        <f>IFERROR(VLOOKUP($H136,#REF!,12,FALSE),0)</f>
        <v>0</v>
      </c>
      <c r="AM136" s="34">
        <f>IFERROR(VLOOKUP($H136,#REF!,10,FALSE),0)</f>
        <v>0</v>
      </c>
      <c r="AN136" s="34">
        <f>IFERROR(VLOOKUP($H136,#REF!,11,FALSE),0)</f>
        <v>0</v>
      </c>
      <c r="AO136" s="42">
        <f>IFERROR(VLOOKUP($H136,#REF!,12,FALSE),0)</f>
        <v>0</v>
      </c>
      <c r="AP136" s="34">
        <f>IFERROR(VLOOKUP($H136,#REF!,10,FALSE),0)</f>
        <v>0</v>
      </c>
      <c r="AQ136" s="34">
        <f>IFERROR(VLOOKUP($H136,#REF!,11,FALSE),0)</f>
        <v>0</v>
      </c>
      <c r="AR136" s="42">
        <f>IFERROR(VLOOKUP($H136,#REF!,12,FALSE),0)</f>
        <v>0</v>
      </c>
      <c r="AS136" s="34">
        <f>IFERROR(VLOOKUP($H136,#REF!,13,FALSE),0)</f>
        <v>0</v>
      </c>
      <c r="AT136" s="34">
        <f>IFERROR(VLOOKUP($H136,#REF!,14,FALSE),0)</f>
        <v>0</v>
      </c>
      <c r="AU136" s="42">
        <f>IFERROR(VLOOKUP($H136,#REF!,15,FALSE),0)</f>
        <v>0</v>
      </c>
      <c r="AV136" s="34">
        <f>IFERROR(VLOOKUP($H136,#REF!,15,FALSE),0)</f>
        <v>0</v>
      </c>
      <c r="AW136" s="34">
        <f>IFERROR(VLOOKUP($H136,#REF!,16,FALSE),0)</f>
        <v>0</v>
      </c>
      <c r="AX136" s="42">
        <f>IFERROR(VLOOKUP($H136,#REF!,17,FALSE),0)</f>
        <v>0</v>
      </c>
    </row>
    <row r="137" spans="1:50" x14ac:dyDescent="0.3">
      <c r="A137" s="33" t="str">
        <f t="shared" si="8"/>
        <v>A -1440-4-930</v>
      </c>
      <c r="B137" s="33" t="str">
        <f>+'R&amp;E EXPORT'!B136</f>
        <v>PLNG-CONF/MLG/ED</v>
      </c>
      <c r="C137" t="str">
        <f>IFERROR(VLOOKUP(A137,'MCSJ Export'!A:C,3,FALSE),"")</f>
        <v>Sub Account</v>
      </c>
      <c r="D137" s="37">
        <f t="shared" ca="1" si="9"/>
        <v>0</v>
      </c>
      <c r="E137" s="37">
        <f t="shared" ca="1" si="10"/>
        <v>0</v>
      </c>
      <c r="F137" s="37">
        <f t="shared" ca="1" si="11"/>
        <v>0</v>
      </c>
      <c r="G137" s="37"/>
      <c r="H137" s="33" t="str">
        <f>+'R&amp;E EXPORT'!A136</f>
        <v>A -1440-4-930</v>
      </c>
      <c r="I137" s="34">
        <f>IFERROR(VLOOKUP($H137,'Gen F Rev'!$A:$M,15,FALSE),0)</f>
        <v>0</v>
      </c>
      <c r="J137" s="34">
        <f>IFERROR(VLOOKUP($H137,'Gen F Rev'!$A:$M,16,FALSE),0)</f>
        <v>0</v>
      </c>
      <c r="K137" s="42">
        <f>IFERROR(VLOOKUP($H137,'Gen F Rev'!$A:$M,17,FALSE),0)</f>
        <v>0</v>
      </c>
      <c r="L137" s="34">
        <f>IFERROR(VLOOKUP($H137,'Gen F Exp'!$A:$E,15,FALSE),0)</f>
        <v>0</v>
      </c>
      <c r="M137" s="34">
        <f>IFERROR(VLOOKUP($H137,'Gen F Exp'!$A:$E,16,FALSE),0)</f>
        <v>0</v>
      </c>
      <c r="N137" s="42">
        <f>IFERROR(VLOOKUP($H137,'Gen F Exp'!$A:$E,17,FALSE),0)</f>
        <v>0</v>
      </c>
      <c r="O137" s="34">
        <f>IFERROR(VLOOKUP($H137,'Water F Rev'!$A:$L,15,FALSE),0)</f>
        <v>0</v>
      </c>
      <c r="P137" s="34">
        <f>IFERROR(VLOOKUP($H137,'Water F Rev'!$A:$L,16,FALSE),0)</f>
        <v>0</v>
      </c>
      <c r="Q137" s="42">
        <f>IFERROR(VLOOKUP($H137,'Water F Rev'!$A:$L,17,FALSE),0)</f>
        <v>0</v>
      </c>
      <c r="R137" s="34">
        <f>IFERROR(VLOOKUP($H137,'Water F Exp'!$A:$K,15,FALSE),0)</f>
        <v>0</v>
      </c>
      <c r="S137" s="34">
        <f>IFERROR(VLOOKUP($H137,'Water F Exp'!$A:$K,16,FALSE),0)</f>
        <v>0</v>
      </c>
      <c r="T137" s="42">
        <f>IFERROR(VLOOKUP($H137,'Water F Exp'!$A:$K,17,FALSE),0)</f>
        <v>0</v>
      </c>
      <c r="U137" s="34">
        <f ca="1">IFERROR(VLOOKUP($H137,'Sewer F Rev'!$A:$E,15,FALSE),0)</f>
        <v>0</v>
      </c>
      <c r="V137" s="34">
        <f ca="1">IFERROR(VLOOKUP($H137,'Sewer F Rev'!$A:$E,16,FALSE),0)</f>
        <v>0</v>
      </c>
      <c r="W137" s="42">
        <f ca="1">IFERROR(VLOOKUP($H137,'Sewer F Rev'!$A:$E,17,FALSE),0)</f>
        <v>0</v>
      </c>
      <c r="X137" s="34">
        <f>IFERROR(VLOOKUP($H137,'Sewer F Exp'!$A:$B,15,FALSE),0)</f>
        <v>0</v>
      </c>
      <c r="Y137" s="34">
        <f>IFERROR(VLOOKUP($H137,'Sewer F Exp'!$A:$B,16,FALSE),0)</f>
        <v>0</v>
      </c>
      <c r="Z137" s="42">
        <f>IFERROR(VLOOKUP($H137,'Sewer F Exp'!$A:$B,17,FALSE),0)</f>
        <v>0</v>
      </c>
      <c r="AA137" s="34">
        <f>IFERROR(VLOOKUP($H137,'Refuse F Rev'!$A:$E,15,FALSE),0)</f>
        <v>0</v>
      </c>
      <c r="AB137" s="34">
        <f>IFERROR(VLOOKUP($H137,'Refuse F Rev'!$A:$E,16,FALSE),0)</f>
        <v>0</v>
      </c>
      <c r="AC137" s="42">
        <f>IFERROR(VLOOKUP($H137,'Refuse F Rev'!$A:$E,17,FALSE),0)</f>
        <v>0</v>
      </c>
      <c r="AD137" s="34">
        <f>IFERROR(VLOOKUP($H137,'Refuse F Exp'!$A:$E,15,FALSE),0)</f>
        <v>0</v>
      </c>
      <c r="AE137" s="34">
        <f>IFERROR(VLOOKUP($H137,'Refuse F Exp'!$A:$E,16,FALSE),0)</f>
        <v>0</v>
      </c>
      <c r="AF137" s="42">
        <f>IFERROR(VLOOKUP($H137,'Refuse F Exp'!$A:$E,17,FALSE),0)</f>
        <v>0</v>
      </c>
      <c r="AG137" s="34">
        <f>IFERROR(VLOOKUP($H137,#REF!,10,FALSE),0)</f>
        <v>0</v>
      </c>
      <c r="AH137" s="34">
        <f>IFERROR(VLOOKUP($H137,#REF!,11,FALSE),0)</f>
        <v>0</v>
      </c>
      <c r="AI137" s="42">
        <f>IFERROR(VLOOKUP($H137,#REF!,12,FALSE),0)</f>
        <v>0</v>
      </c>
      <c r="AJ137" s="34">
        <f>IFERROR(VLOOKUP($H137,#REF!,10,FALSE),0)</f>
        <v>0</v>
      </c>
      <c r="AK137" s="34">
        <f>IFERROR(VLOOKUP($H137,#REF!,11,FALSE),0)</f>
        <v>0</v>
      </c>
      <c r="AL137" s="42">
        <f>IFERROR(VLOOKUP($H137,#REF!,12,FALSE),0)</f>
        <v>0</v>
      </c>
      <c r="AM137" s="34">
        <f>IFERROR(VLOOKUP($H137,#REF!,10,FALSE),0)</f>
        <v>0</v>
      </c>
      <c r="AN137" s="34">
        <f>IFERROR(VLOOKUP($H137,#REF!,11,FALSE),0)</f>
        <v>0</v>
      </c>
      <c r="AO137" s="42">
        <f>IFERROR(VLOOKUP($H137,#REF!,12,FALSE),0)</f>
        <v>0</v>
      </c>
      <c r="AP137" s="34">
        <f>IFERROR(VLOOKUP($H137,#REF!,10,FALSE),0)</f>
        <v>0</v>
      </c>
      <c r="AQ137" s="34">
        <f>IFERROR(VLOOKUP($H137,#REF!,11,FALSE),0)</f>
        <v>0</v>
      </c>
      <c r="AR137" s="42">
        <f>IFERROR(VLOOKUP($H137,#REF!,12,FALSE),0)</f>
        <v>0</v>
      </c>
      <c r="AS137" s="34">
        <f>IFERROR(VLOOKUP($H137,#REF!,13,FALSE),0)</f>
        <v>0</v>
      </c>
      <c r="AT137" s="34">
        <f>IFERROR(VLOOKUP($H137,#REF!,14,FALSE),0)</f>
        <v>0</v>
      </c>
      <c r="AU137" s="42">
        <f>IFERROR(VLOOKUP($H137,#REF!,15,FALSE),0)</f>
        <v>0</v>
      </c>
      <c r="AV137" s="34">
        <f>IFERROR(VLOOKUP($H137,#REF!,15,FALSE),0)</f>
        <v>0</v>
      </c>
      <c r="AW137" s="34">
        <f>IFERROR(VLOOKUP($H137,#REF!,16,FALSE),0)</f>
        <v>0</v>
      </c>
      <c r="AX137" s="42">
        <f>IFERROR(VLOOKUP($H137,#REF!,17,FALSE),0)</f>
        <v>0</v>
      </c>
    </row>
    <row r="138" spans="1:50" x14ac:dyDescent="0.3">
      <c r="A138" s="33" t="str">
        <f t="shared" si="8"/>
        <v>A -1620-0-000</v>
      </c>
      <c r="B138" s="33" t="str">
        <f>+'R&amp;E EXPORT'!B137</f>
        <v>BUILDINGS:</v>
      </c>
      <c r="C138" t="str">
        <f>IFERROR(VLOOKUP(A138,'MCSJ Export'!A:C,3,FALSE),"")</f>
        <v>Control</v>
      </c>
      <c r="D138" s="37">
        <f t="shared" ca="1" si="9"/>
        <v>0</v>
      </c>
      <c r="E138" s="37">
        <f t="shared" ca="1" si="10"/>
        <v>0</v>
      </c>
      <c r="F138" s="37">
        <f t="shared" ca="1" si="11"/>
        <v>0</v>
      </c>
      <c r="G138" s="37"/>
      <c r="H138" s="33" t="str">
        <f>+'R&amp;E EXPORT'!A137</f>
        <v>A -1620-0-000</v>
      </c>
      <c r="I138" s="34">
        <f>IFERROR(VLOOKUP($H138,'Gen F Rev'!$A:$M,15,FALSE),0)</f>
        <v>0</v>
      </c>
      <c r="J138" s="34">
        <f>IFERROR(VLOOKUP($H138,'Gen F Rev'!$A:$M,16,FALSE),0)</f>
        <v>0</v>
      </c>
      <c r="K138" s="42">
        <f>IFERROR(VLOOKUP($H138,'Gen F Rev'!$A:$M,17,FALSE),0)</f>
        <v>0</v>
      </c>
      <c r="L138" s="34">
        <f>IFERROR(VLOOKUP($H138,'Gen F Exp'!$A:$E,15,FALSE),0)</f>
        <v>0</v>
      </c>
      <c r="M138" s="34">
        <f>IFERROR(VLOOKUP($H138,'Gen F Exp'!$A:$E,16,FALSE),0)</f>
        <v>0</v>
      </c>
      <c r="N138" s="42">
        <f>IFERROR(VLOOKUP($H138,'Gen F Exp'!$A:$E,17,FALSE),0)</f>
        <v>0</v>
      </c>
      <c r="O138" s="34">
        <f>IFERROR(VLOOKUP($H138,'Water F Rev'!$A:$L,15,FALSE),0)</f>
        <v>0</v>
      </c>
      <c r="P138" s="34">
        <f>IFERROR(VLOOKUP($H138,'Water F Rev'!$A:$L,16,FALSE),0)</f>
        <v>0</v>
      </c>
      <c r="Q138" s="42">
        <f>IFERROR(VLOOKUP($H138,'Water F Rev'!$A:$L,17,FALSE),0)</f>
        <v>0</v>
      </c>
      <c r="R138" s="34">
        <f>IFERROR(VLOOKUP($H138,'Water F Exp'!$A:$K,15,FALSE),0)</f>
        <v>0</v>
      </c>
      <c r="S138" s="34">
        <f>IFERROR(VLOOKUP($H138,'Water F Exp'!$A:$K,16,FALSE),0)</f>
        <v>0</v>
      </c>
      <c r="T138" s="42">
        <f>IFERROR(VLOOKUP($H138,'Water F Exp'!$A:$K,17,FALSE),0)</f>
        <v>0</v>
      </c>
      <c r="U138" s="34">
        <f ca="1">IFERROR(VLOOKUP($H138,'Sewer F Rev'!$A:$E,15,FALSE),0)</f>
        <v>0</v>
      </c>
      <c r="V138" s="34">
        <f ca="1">IFERROR(VLOOKUP($H138,'Sewer F Rev'!$A:$E,16,FALSE),0)</f>
        <v>0</v>
      </c>
      <c r="W138" s="42">
        <f ca="1">IFERROR(VLOOKUP($H138,'Sewer F Rev'!$A:$E,17,FALSE),0)</f>
        <v>0</v>
      </c>
      <c r="X138" s="34">
        <f>IFERROR(VLOOKUP($H138,'Sewer F Exp'!$A:$B,15,FALSE),0)</f>
        <v>0</v>
      </c>
      <c r="Y138" s="34">
        <f>IFERROR(VLOOKUP($H138,'Sewer F Exp'!$A:$B,16,FALSE),0)</f>
        <v>0</v>
      </c>
      <c r="Z138" s="42">
        <f>IFERROR(VLOOKUP($H138,'Sewer F Exp'!$A:$B,17,FALSE),0)</f>
        <v>0</v>
      </c>
      <c r="AA138" s="34">
        <f>IFERROR(VLOOKUP($H138,'Refuse F Rev'!$A:$E,15,FALSE),0)</f>
        <v>0</v>
      </c>
      <c r="AB138" s="34">
        <f>IFERROR(VLOOKUP($H138,'Refuse F Rev'!$A:$E,16,FALSE),0)</f>
        <v>0</v>
      </c>
      <c r="AC138" s="42">
        <f>IFERROR(VLOOKUP($H138,'Refuse F Rev'!$A:$E,17,FALSE),0)</f>
        <v>0</v>
      </c>
      <c r="AD138" s="34">
        <f>IFERROR(VLOOKUP($H138,'Refuse F Exp'!$A:$E,15,FALSE),0)</f>
        <v>0</v>
      </c>
      <c r="AE138" s="34">
        <f>IFERROR(VLOOKUP($H138,'Refuse F Exp'!$A:$E,16,FALSE),0)</f>
        <v>0</v>
      </c>
      <c r="AF138" s="42">
        <f>IFERROR(VLOOKUP($H138,'Refuse F Exp'!$A:$E,17,FALSE),0)</f>
        <v>0</v>
      </c>
      <c r="AG138" s="34">
        <f>IFERROR(VLOOKUP($H138,#REF!,10,FALSE),0)</f>
        <v>0</v>
      </c>
      <c r="AH138" s="34">
        <f>IFERROR(VLOOKUP($H138,#REF!,11,FALSE),0)</f>
        <v>0</v>
      </c>
      <c r="AI138" s="42">
        <f>IFERROR(VLOOKUP($H138,#REF!,12,FALSE),0)</f>
        <v>0</v>
      </c>
      <c r="AJ138" s="34">
        <f>IFERROR(VLOOKUP($H138,#REF!,10,FALSE),0)</f>
        <v>0</v>
      </c>
      <c r="AK138" s="34">
        <f>IFERROR(VLOOKUP($H138,#REF!,11,FALSE),0)</f>
        <v>0</v>
      </c>
      <c r="AL138" s="42">
        <f>IFERROR(VLOOKUP($H138,#REF!,12,FALSE),0)</f>
        <v>0</v>
      </c>
      <c r="AM138" s="34">
        <f>IFERROR(VLOOKUP($H138,#REF!,10,FALSE),0)</f>
        <v>0</v>
      </c>
      <c r="AN138" s="34">
        <f>IFERROR(VLOOKUP($H138,#REF!,11,FALSE),0)</f>
        <v>0</v>
      </c>
      <c r="AO138" s="42">
        <f>IFERROR(VLOOKUP($H138,#REF!,12,FALSE),0)</f>
        <v>0</v>
      </c>
      <c r="AP138" s="34">
        <f>IFERROR(VLOOKUP($H138,#REF!,10,FALSE),0)</f>
        <v>0</v>
      </c>
      <c r="AQ138" s="34">
        <f>IFERROR(VLOOKUP($H138,#REF!,11,FALSE),0)</f>
        <v>0</v>
      </c>
      <c r="AR138" s="42">
        <f>IFERROR(VLOOKUP($H138,#REF!,12,FALSE),0)</f>
        <v>0</v>
      </c>
      <c r="AS138" s="34">
        <f>IFERROR(VLOOKUP($H138,#REF!,13,FALSE),0)</f>
        <v>0</v>
      </c>
      <c r="AT138" s="34">
        <f>IFERROR(VLOOKUP($H138,#REF!,14,FALSE),0)</f>
        <v>0</v>
      </c>
      <c r="AU138" s="42">
        <f>IFERROR(VLOOKUP($H138,#REF!,15,FALSE),0)</f>
        <v>0</v>
      </c>
      <c r="AV138" s="34">
        <f>IFERROR(VLOOKUP($H138,#REF!,15,FALSE),0)</f>
        <v>0</v>
      </c>
      <c r="AW138" s="34">
        <f>IFERROR(VLOOKUP($H138,#REF!,16,FALSE),0)</f>
        <v>0</v>
      </c>
      <c r="AX138" s="42">
        <f>IFERROR(VLOOKUP($H138,#REF!,17,FALSE),0)</f>
        <v>0</v>
      </c>
    </row>
    <row r="139" spans="1:50" x14ac:dyDescent="0.3">
      <c r="A139" s="33" t="str">
        <f t="shared" si="8"/>
        <v>A -1620-1-000</v>
      </c>
      <c r="B139" s="33" t="str">
        <f>+'R&amp;E EXPORT'!B138</f>
        <v>BUILDINGS PERSONAL SERVICES</v>
      </c>
      <c r="C139" t="str">
        <f>IFERROR(VLOOKUP(A139,'MCSJ Export'!A:C,3,FALSE),"")</f>
        <v>Sub Account</v>
      </c>
      <c r="D139" s="37">
        <f t="shared" ca="1" si="9"/>
        <v>0</v>
      </c>
      <c r="E139" s="37">
        <f t="shared" ca="1" si="10"/>
        <v>0</v>
      </c>
      <c r="F139" s="37">
        <f t="shared" ca="1" si="11"/>
        <v>0</v>
      </c>
      <c r="G139" s="37"/>
      <c r="H139" s="33" t="str">
        <f>+'R&amp;E EXPORT'!A138</f>
        <v>A -1620-1-000</v>
      </c>
      <c r="I139" s="34">
        <f>IFERROR(VLOOKUP($H139,'Gen F Rev'!$A:$M,15,FALSE),0)</f>
        <v>0</v>
      </c>
      <c r="J139" s="34">
        <f>IFERROR(VLOOKUP($H139,'Gen F Rev'!$A:$M,16,FALSE),0)</f>
        <v>0</v>
      </c>
      <c r="K139" s="42">
        <f>IFERROR(VLOOKUP($H139,'Gen F Rev'!$A:$M,17,FALSE),0)</f>
        <v>0</v>
      </c>
      <c r="L139" s="34">
        <f>IFERROR(VLOOKUP($H139,'Gen F Exp'!$A:$E,15,FALSE),0)</f>
        <v>0</v>
      </c>
      <c r="M139" s="34">
        <f>IFERROR(VLOOKUP($H139,'Gen F Exp'!$A:$E,16,FALSE),0)</f>
        <v>0</v>
      </c>
      <c r="N139" s="42">
        <f>IFERROR(VLOOKUP($H139,'Gen F Exp'!$A:$E,17,FALSE),0)</f>
        <v>0</v>
      </c>
      <c r="O139" s="34">
        <f>IFERROR(VLOOKUP($H139,'Water F Rev'!$A:$L,15,FALSE),0)</f>
        <v>0</v>
      </c>
      <c r="P139" s="34">
        <f>IFERROR(VLOOKUP($H139,'Water F Rev'!$A:$L,16,FALSE),0)</f>
        <v>0</v>
      </c>
      <c r="Q139" s="42">
        <f>IFERROR(VLOOKUP($H139,'Water F Rev'!$A:$L,17,FALSE),0)</f>
        <v>0</v>
      </c>
      <c r="R139" s="34">
        <f>IFERROR(VLOOKUP($H139,'Water F Exp'!$A:$K,15,FALSE),0)</f>
        <v>0</v>
      </c>
      <c r="S139" s="34">
        <f>IFERROR(VLOOKUP($H139,'Water F Exp'!$A:$K,16,FALSE),0)</f>
        <v>0</v>
      </c>
      <c r="T139" s="42">
        <f>IFERROR(VLOOKUP($H139,'Water F Exp'!$A:$K,17,FALSE),0)</f>
        <v>0</v>
      </c>
      <c r="U139" s="34">
        <f ca="1">IFERROR(VLOOKUP($H139,'Sewer F Rev'!$A:$E,15,FALSE),0)</f>
        <v>0</v>
      </c>
      <c r="V139" s="34">
        <f ca="1">IFERROR(VLOOKUP($H139,'Sewer F Rev'!$A:$E,16,FALSE),0)</f>
        <v>0</v>
      </c>
      <c r="W139" s="42">
        <f ca="1">IFERROR(VLOOKUP($H139,'Sewer F Rev'!$A:$E,17,FALSE),0)</f>
        <v>0</v>
      </c>
      <c r="X139" s="34">
        <f>IFERROR(VLOOKUP($H139,'Sewer F Exp'!$A:$B,15,FALSE),0)</f>
        <v>0</v>
      </c>
      <c r="Y139" s="34">
        <f>IFERROR(VLOOKUP($H139,'Sewer F Exp'!$A:$B,16,FALSE),0)</f>
        <v>0</v>
      </c>
      <c r="Z139" s="42">
        <f>IFERROR(VLOOKUP($H139,'Sewer F Exp'!$A:$B,17,FALSE),0)</f>
        <v>0</v>
      </c>
      <c r="AA139" s="34">
        <f>IFERROR(VLOOKUP($H139,'Refuse F Rev'!$A:$E,15,FALSE),0)</f>
        <v>0</v>
      </c>
      <c r="AB139" s="34">
        <f>IFERROR(VLOOKUP($H139,'Refuse F Rev'!$A:$E,16,FALSE),0)</f>
        <v>0</v>
      </c>
      <c r="AC139" s="42">
        <f>IFERROR(VLOOKUP($H139,'Refuse F Rev'!$A:$E,17,FALSE),0)</f>
        <v>0</v>
      </c>
      <c r="AD139" s="34">
        <f>IFERROR(VLOOKUP($H139,'Refuse F Exp'!$A:$E,15,FALSE),0)</f>
        <v>0</v>
      </c>
      <c r="AE139" s="34">
        <f>IFERROR(VLOOKUP($H139,'Refuse F Exp'!$A:$E,16,FALSE),0)</f>
        <v>0</v>
      </c>
      <c r="AF139" s="42">
        <f>IFERROR(VLOOKUP($H139,'Refuse F Exp'!$A:$E,17,FALSE),0)</f>
        <v>0</v>
      </c>
      <c r="AG139" s="34">
        <f>IFERROR(VLOOKUP($H139,#REF!,10,FALSE),0)</f>
        <v>0</v>
      </c>
      <c r="AH139" s="34">
        <f>IFERROR(VLOOKUP($H139,#REF!,11,FALSE),0)</f>
        <v>0</v>
      </c>
      <c r="AI139" s="42">
        <f>IFERROR(VLOOKUP($H139,#REF!,12,FALSE),0)</f>
        <v>0</v>
      </c>
      <c r="AJ139" s="34">
        <f>IFERROR(VLOOKUP($H139,#REF!,10,FALSE),0)</f>
        <v>0</v>
      </c>
      <c r="AK139" s="34">
        <f>IFERROR(VLOOKUP($H139,#REF!,11,FALSE),0)</f>
        <v>0</v>
      </c>
      <c r="AL139" s="42">
        <f>IFERROR(VLOOKUP($H139,#REF!,12,FALSE),0)</f>
        <v>0</v>
      </c>
      <c r="AM139" s="34">
        <f>IFERROR(VLOOKUP($H139,#REF!,10,FALSE),0)</f>
        <v>0</v>
      </c>
      <c r="AN139" s="34">
        <f>IFERROR(VLOOKUP($H139,#REF!,11,FALSE),0)</f>
        <v>0</v>
      </c>
      <c r="AO139" s="42">
        <f>IFERROR(VLOOKUP($H139,#REF!,12,FALSE),0)</f>
        <v>0</v>
      </c>
      <c r="AP139" s="34">
        <f>IFERROR(VLOOKUP($H139,#REF!,10,FALSE),0)</f>
        <v>0</v>
      </c>
      <c r="AQ139" s="34">
        <f>IFERROR(VLOOKUP($H139,#REF!,11,FALSE),0)</f>
        <v>0</v>
      </c>
      <c r="AR139" s="42">
        <f>IFERROR(VLOOKUP($H139,#REF!,12,FALSE),0)</f>
        <v>0</v>
      </c>
      <c r="AS139" s="34">
        <f>IFERROR(VLOOKUP($H139,#REF!,13,FALSE),0)</f>
        <v>0</v>
      </c>
      <c r="AT139" s="34">
        <f>IFERROR(VLOOKUP($H139,#REF!,14,FALSE),0)</f>
        <v>0</v>
      </c>
      <c r="AU139" s="42">
        <f>IFERROR(VLOOKUP($H139,#REF!,15,FALSE),0)</f>
        <v>0</v>
      </c>
      <c r="AV139" s="34">
        <f>IFERROR(VLOOKUP($H139,#REF!,15,FALSE),0)</f>
        <v>0</v>
      </c>
      <c r="AW139" s="34">
        <f>IFERROR(VLOOKUP($H139,#REF!,16,FALSE),0)</f>
        <v>0</v>
      </c>
      <c r="AX139" s="42">
        <f>IFERROR(VLOOKUP($H139,#REF!,17,FALSE),0)</f>
        <v>0</v>
      </c>
    </row>
    <row r="140" spans="1:50" x14ac:dyDescent="0.3">
      <c r="A140" s="33" t="str">
        <f t="shared" si="8"/>
        <v>A -1620-4-142</v>
      </c>
      <c r="B140" s="33" t="str">
        <f>+'R&amp;E EXPORT'!B139</f>
        <v>BLDG-243 MAIN-ELEVATOR MAINT CONT</v>
      </c>
      <c r="C140" t="str">
        <f>IFERROR(VLOOKUP(A140,'MCSJ Export'!A:C,3,FALSE),"")</f>
        <v>Sub Account</v>
      </c>
      <c r="D140" s="37">
        <f t="shared" ca="1" si="9"/>
        <v>0</v>
      </c>
      <c r="E140" s="37">
        <f t="shared" ca="1" si="10"/>
        <v>0</v>
      </c>
      <c r="F140" s="37">
        <f t="shared" ca="1" si="11"/>
        <v>0</v>
      </c>
      <c r="G140" s="37"/>
      <c r="H140" s="33" t="str">
        <f>+'R&amp;E EXPORT'!A139</f>
        <v>A -1620-4-142</v>
      </c>
      <c r="I140" s="34">
        <f>IFERROR(VLOOKUP($H140,'Gen F Rev'!$A:$M,15,FALSE),0)</f>
        <v>0</v>
      </c>
      <c r="J140" s="34">
        <f>IFERROR(VLOOKUP($H140,'Gen F Rev'!$A:$M,16,FALSE),0)</f>
        <v>0</v>
      </c>
      <c r="K140" s="42">
        <f>IFERROR(VLOOKUP($H140,'Gen F Rev'!$A:$M,17,FALSE),0)</f>
        <v>0</v>
      </c>
      <c r="L140" s="34">
        <f>IFERROR(VLOOKUP($H140,'Gen F Exp'!$A:$E,15,FALSE),0)</f>
        <v>0</v>
      </c>
      <c r="M140" s="34">
        <f>IFERROR(VLOOKUP($H140,'Gen F Exp'!$A:$E,16,FALSE),0)</f>
        <v>0</v>
      </c>
      <c r="N140" s="42">
        <f>IFERROR(VLOOKUP($H140,'Gen F Exp'!$A:$E,17,FALSE),0)</f>
        <v>0</v>
      </c>
      <c r="O140" s="34">
        <f>IFERROR(VLOOKUP($H140,'Water F Rev'!$A:$L,15,FALSE),0)</f>
        <v>0</v>
      </c>
      <c r="P140" s="34">
        <f>IFERROR(VLOOKUP($H140,'Water F Rev'!$A:$L,16,FALSE),0)</f>
        <v>0</v>
      </c>
      <c r="Q140" s="42">
        <f>IFERROR(VLOOKUP($H140,'Water F Rev'!$A:$L,17,FALSE),0)</f>
        <v>0</v>
      </c>
      <c r="R140" s="34">
        <f>IFERROR(VLOOKUP($H140,'Water F Exp'!$A:$K,15,FALSE),0)</f>
        <v>0</v>
      </c>
      <c r="S140" s="34">
        <f>IFERROR(VLOOKUP($H140,'Water F Exp'!$A:$K,16,FALSE),0)</f>
        <v>0</v>
      </c>
      <c r="T140" s="42">
        <f>IFERROR(VLOOKUP($H140,'Water F Exp'!$A:$K,17,FALSE),0)</f>
        <v>0</v>
      </c>
      <c r="U140" s="34">
        <f ca="1">IFERROR(VLOOKUP($H140,'Sewer F Rev'!$A:$E,15,FALSE),0)</f>
        <v>0</v>
      </c>
      <c r="V140" s="34">
        <f ca="1">IFERROR(VLOOKUP($H140,'Sewer F Rev'!$A:$E,16,FALSE),0)</f>
        <v>0</v>
      </c>
      <c r="W140" s="42">
        <f ca="1">IFERROR(VLOOKUP($H140,'Sewer F Rev'!$A:$E,17,FALSE),0)</f>
        <v>0</v>
      </c>
      <c r="X140" s="34">
        <f>IFERROR(VLOOKUP($H140,'Sewer F Exp'!$A:$B,15,FALSE),0)</f>
        <v>0</v>
      </c>
      <c r="Y140" s="34">
        <f>IFERROR(VLOOKUP($H140,'Sewer F Exp'!$A:$B,16,FALSE),0)</f>
        <v>0</v>
      </c>
      <c r="Z140" s="42">
        <f>IFERROR(VLOOKUP($H140,'Sewer F Exp'!$A:$B,17,FALSE),0)</f>
        <v>0</v>
      </c>
      <c r="AA140" s="34">
        <f>IFERROR(VLOOKUP($H140,'Refuse F Rev'!$A:$E,15,FALSE),0)</f>
        <v>0</v>
      </c>
      <c r="AB140" s="34">
        <f>IFERROR(VLOOKUP($H140,'Refuse F Rev'!$A:$E,16,FALSE),0)</f>
        <v>0</v>
      </c>
      <c r="AC140" s="42">
        <f>IFERROR(VLOOKUP($H140,'Refuse F Rev'!$A:$E,17,FALSE),0)</f>
        <v>0</v>
      </c>
      <c r="AD140" s="34">
        <f>IFERROR(VLOOKUP($H140,'Refuse F Exp'!$A:$E,15,FALSE),0)</f>
        <v>0</v>
      </c>
      <c r="AE140" s="34">
        <f>IFERROR(VLOOKUP($H140,'Refuse F Exp'!$A:$E,16,FALSE),0)</f>
        <v>0</v>
      </c>
      <c r="AF140" s="42">
        <f>IFERROR(VLOOKUP($H140,'Refuse F Exp'!$A:$E,17,FALSE),0)</f>
        <v>0</v>
      </c>
      <c r="AG140" s="34">
        <f>IFERROR(VLOOKUP($H140,#REF!,10,FALSE),0)</f>
        <v>0</v>
      </c>
      <c r="AH140" s="34">
        <f>IFERROR(VLOOKUP($H140,#REF!,11,FALSE),0)</f>
        <v>0</v>
      </c>
      <c r="AI140" s="42">
        <f>IFERROR(VLOOKUP($H140,#REF!,12,FALSE),0)</f>
        <v>0</v>
      </c>
      <c r="AJ140" s="34">
        <f>IFERROR(VLOOKUP($H140,#REF!,10,FALSE),0)</f>
        <v>0</v>
      </c>
      <c r="AK140" s="34">
        <f>IFERROR(VLOOKUP($H140,#REF!,11,FALSE),0)</f>
        <v>0</v>
      </c>
      <c r="AL140" s="42">
        <f>IFERROR(VLOOKUP($H140,#REF!,12,FALSE),0)</f>
        <v>0</v>
      </c>
      <c r="AM140" s="34">
        <f>IFERROR(VLOOKUP($H140,#REF!,10,FALSE),0)</f>
        <v>0</v>
      </c>
      <c r="AN140" s="34">
        <f>IFERROR(VLOOKUP($H140,#REF!,11,FALSE),0)</f>
        <v>0</v>
      </c>
      <c r="AO140" s="42">
        <f>IFERROR(VLOOKUP($H140,#REF!,12,FALSE),0)</f>
        <v>0</v>
      </c>
      <c r="AP140" s="34">
        <f>IFERROR(VLOOKUP($H140,#REF!,10,FALSE),0)</f>
        <v>0</v>
      </c>
      <c r="AQ140" s="34">
        <f>IFERROR(VLOOKUP($H140,#REF!,11,FALSE),0)</f>
        <v>0</v>
      </c>
      <c r="AR140" s="42">
        <f>IFERROR(VLOOKUP($H140,#REF!,12,FALSE),0)</f>
        <v>0</v>
      </c>
      <c r="AS140" s="34">
        <f>IFERROR(VLOOKUP($H140,#REF!,13,FALSE),0)</f>
        <v>0</v>
      </c>
      <c r="AT140" s="34">
        <f>IFERROR(VLOOKUP($H140,#REF!,14,FALSE),0)</f>
        <v>0</v>
      </c>
      <c r="AU140" s="42">
        <f>IFERROR(VLOOKUP($H140,#REF!,15,FALSE),0)</f>
        <v>0</v>
      </c>
      <c r="AV140" s="34">
        <f>IFERROR(VLOOKUP($H140,#REF!,15,FALSE),0)</f>
        <v>0</v>
      </c>
      <c r="AW140" s="34">
        <f>IFERROR(VLOOKUP($H140,#REF!,16,FALSE),0)</f>
        <v>0</v>
      </c>
      <c r="AX140" s="42">
        <f>IFERROR(VLOOKUP($H140,#REF!,17,FALSE),0)</f>
        <v>0</v>
      </c>
    </row>
    <row r="141" spans="1:50" x14ac:dyDescent="0.3">
      <c r="A141" s="33" t="str">
        <f t="shared" si="8"/>
        <v>A -1620-4-165</v>
      </c>
      <c r="B141" s="33" t="str">
        <f>+'R&amp;E EXPORT'!B140</f>
        <v>BLDG-243 MAIN-BOILER MAINT &amp; INSP</v>
      </c>
      <c r="C141" t="str">
        <f>IFERROR(VLOOKUP(A141,'MCSJ Export'!A:C,3,FALSE),"")</f>
        <v>Sub Account</v>
      </c>
      <c r="D141" s="37">
        <f t="shared" ca="1" si="9"/>
        <v>0</v>
      </c>
      <c r="E141" s="37">
        <f t="shared" ca="1" si="10"/>
        <v>0</v>
      </c>
      <c r="F141" s="37">
        <f t="shared" ca="1" si="11"/>
        <v>0</v>
      </c>
      <c r="G141" s="37"/>
      <c r="H141" s="33" t="str">
        <f>+'R&amp;E EXPORT'!A140</f>
        <v>A -1620-4-165</v>
      </c>
      <c r="I141" s="34">
        <f>IFERROR(VLOOKUP($H141,'Gen F Rev'!$A:$M,15,FALSE),0)</f>
        <v>0</v>
      </c>
      <c r="J141" s="34">
        <f>IFERROR(VLOOKUP($H141,'Gen F Rev'!$A:$M,16,FALSE),0)</f>
        <v>0</v>
      </c>
      <c r="K141" s="42">
        <f>IFERROR(VLOOKUP($H141,'Gen F Rev'!$A:$M,17,FALSE),0)</f>
        <v>0</v>
      </c>
      <c r="L141" s="34">
        <f>IFERROR(VLOOKUP($H141,'Gen F Exp'!$A:$E,15,FALSE),0)</f>
        <v>0</v>
      </c>
      <c r="M141" s="34">
        <f>IFERROR(VLOOKUP($H141,'Gen F Exp'!$A:$E,16,FALSE),0)</f>
        <v>0</v>
      </c>
      <c r="N141" s="42">
        <f>IFERROR(VLOOKUP($H141,'Gen F Exp'!$A:$E,17,FALSE),0)</f>
        <v>0</v>
      </c>
      <c r="O141" s="34">
        <f>IFERROR(VLOOKUP($H141,'Water F Rev'!$A:$L,15,FALSE),0)</f>
        <v>0</v>
      </c>
      <c r="P141" s="34">
        <f>IFERROR(VLOOKUP($H141,'Water F Rev'!$A:$L,16,FALSE),0)</f>
        <v>0</v>
      </c>
      <c r="Q141" s="42">
        <f>IFERROR(VLOOKUP($H141,'Water F Rev'!$A:$L,17,FALSE),0)</f>
        <v>0</v>
      </c>
      <c r="R141" s="34">
        <f>IFERROR(VLOOKUP($H141,'Water F Exp'!$A:$K,15,FALSE),0)</f>
        <v>0</v>
      </c>
      <c r="S141" s="34">
        <f>IFERROR(VLOOKUP($H141,'Water F Exp'!$A:$K,16,FALSE),0)</f>
        <v>0</v>
      </c>
      <c r="T141" s="42">
        <f>IFERROR(VLOOKUP($H141,'Water F Exp'!$A:$K,17,FALSE),0)</f>
        <v>0</v>
      </c>
      <c r="U141" s="34">
        <f ca="1">IFERROR(VLOOKUP($H141,'Sewer F Rev'!$A:$E,15,FALSE),0)</f>
        <v>0</v>
      </c>
      <c r="V141" s="34">
        <f ca="1">IFERROR(VLOOKUP($H141,'Sewer F Rev'!$A:$E,16,FALSE),0)</f>
        <v>0</v>
      </c>
      <c r="W141" s="42">
        <f ca="1">IFERROR(VLOOKUP($H141,'Sewer F Rev'!$A:$E,17,FALSE),0)</f>
        <v>0</v>
      </c>
      <c r="X141" s="34">
        <f>IFERROR(VLOOKUP($H141,'Sewer F Exp'!$A:$B,15,FALSE),0)</f>
        <v>0</v>
      </c>
      <c r="Y141" s="34">
        <f>IFERROR(VLOOKUP($H141,'Sewer F Exp'!$A:$B,16,FALSE),0)</f>
        <v>0</v>
      </c>
      <c r="Z141" s="42">
        <f>IFERROR(VLOOKUP($H141,'Sewer F Exp'!$A:$B,17,FALSE),0)</f>
        <v>0</v>
      </c>
      <c r="AA141" s="34">
        <f>IFERROR(VLOOKUP($H141,'Refuse F Rev'!$A:$E,15,FALSE),0)</f>
        <v>0</v>
      </c>
      <c r="AB141" s="34">
        <f>IFERROR(VLOOKUP($H141,'Refuse F Rev'!$A:$E,16,FALSE),0)</f>
        <v>0</v>
      </c>
      <c r="AC141" s="42">
        <f>IFERROR(VLOOKUP($H141,'Refuse F Rev'!$A:$E,17,FALSE),0)</f>
        <v>0</v>
      </c>
      <c r="AD141" s="34">
        <f>IFERROR(VLOOKUP($H141,'Refuse F Exp'!$A:$E,15,FALSE),0)</f>
        <v>0</v>
      </c>
      <c r="AE141" s="34">
        <f>IFERROR(VLOOKUP($H141,'Refuse F Exp'!$A:$E,16,FALSE),0)</f>
        <v>0</v>
      </c>
      <c r="AF141" s="42">
        <f>IFERROR(VLOOKUP($H141,'Refuse F Exp'!$A:$E,17,FALSE),0)</f>
        <v>0</v>
      </c>
      <c r="AG141" s="34">
        <f>IFERROR(VLOOKUP($H141,#REF!,10,FALSE),0)</f>
        <v>0</v>
      </c>
      <c r="AH141" s="34">
        <f>IFERROR(VLOOKUP($H141,#REF!,11,FALSE),0)</f>
        <v>0</v>
      </c>
      <c r="AI141" s="42">
        <f>IFERROR(VLOOKUP($H141,#REF!,12,FALSE),0)</f>
        <v>0</v>
      </c>
      <c r="AJ141" s="34">
        <f>IFERROR(VLOOKUP($H141,#REF!,10,FALSE),0)</f>
        <v>0</v>
      </c>
      <c r="AK141" s="34">
        <f>IFERROR(VLOOKUP($H141,#REF!,11,FALSE),0)</f>
        <v>0</v>
      </c>
      <c r="AL141" s="42">
        <f>IFERROR(VLOOKUP($H141,#REF!,12,FALSE),0)</f>
        <v>0</v>
      </c>
      <c r="AM141" s="34">
        <f>IFERROR(VLOOKUP($H141,#REF!,10,FALSE),0)</f>
        <v>0</v>
      </c>
      <c r="AN141" s="34">
        <f>IFERROR(VLOOKUP($H141,#REF!,11,FALSE),0)</f>
        <v>0</v>
      </c>
      <c r="AO141" s="42">
        <f>IFERROR(VLOOKUP($H141,#REF!,12,FALSE),0)</f>
        <v>0</v>
      </c>
      <c r="AP141" s="34">
        <f>IFERROR(VLOOKUP($H141,#REF!,10,FALSE),0)</f>
        <v>0</v>
      </c>
      <c r="AQ141" s="34">
        <f>IFERROR(VLOOKUP($H141,#REF!,11,FALSE),0)</f>
        <v>0</v>
      </c>
      <c r="AR141" s="42">
        <f>IFERROR(VLOOKUP($H141,#REF!,12,FALSE),0)</f>
        <v>0</v>
      </c>
      <c r="AS141" s="34">
        <f>IFERROR(VLOOKUP($H141,#REF!,13,FALSE),0)</f>
        <v>0</v>
      </c>
      <c r="AT141" s="34">
        <f>IFERROR(VLOOKUP($H141,#REF!,14,FALSE),0)</f>
        <v>0</v>
      </c>
      <c r="AU141" s="42">
        <f>IFERROR(VLOOKUP($H141,#REF!,15,FALSE),0)</f>
        <v>0</v>
      </c>
      <c r="AV141" s="34">
        <f>IFERROR(VLOOKUP($H141,#REF!,15,FALSE),0)</f>
        <v>0</v>
      </c>
      <c r="AW141" s="34">
        <f>IFERROR(VLOOKUP($H141,#REF!,16,FALSE),0)</f>
        <v>0</v>
      </c>
      <c r="AX141" s="42">
        <f>IFERROR(VLOOKUP($H141,#REF!,17,FALSE),0)</f>
        <v>0</v>
      </c>
    </row>
    <row r="142" spans="1:50" x14ac:dyDescent="0.3">
      <c r="A142" s="33" t="str">
        <f t="shared" si="8"/>
        <v>A -1620-4-166</v>
      </c>
      <c r="B142" s="33" t="str">
        <f>+'R&amp;E EXPORT'!B141</f>
        <v>BLDG-60 LESTER-HVAC</v>
      </c>
      <c r="C142" t="str">
        <f>IFERROR(VLOOKUP(A142,'MCSJ Export'!A:C,3,FALSE),"")</f>
        <v>Sub Account</v>
      </c>
      <c r="D142" s="37">
        <f t="shared" ca="1" si="9"/>
        <v>0</v>
      </c>
      <c r="E142" s="37">
        <f t="shared" ca="1" si="10"/>
        <v>0</v>
      </c>
      <c r="F142" s="37">
        <f t="shared" ca="1" si="11"/>
        <v>0</v>
      </c>
      <c r="G142" s="37"/>
      <c r="H142" s="33" t="str">
        <f>+'R&amp;E EXPORT'!A141</f>
        <v>A -1620-4-166</v>
      </c>
      <c r="I142" s="34">
        <f>IFERROR(VLOOKUP($H142,'Gen F Rev'!$A:$M,15,FALSE),0)</f>
        <v>0</v>
      </c>
      <c r="J142" s="34">
        <f>IFERROR(VLOOKUP($H142,'Gen F Rev'!$A:$M,16,FALSE),0)</f>
        <v>0</v>
      </c>
      <c r="K142" s="42">
        <f>IFERROR(VLOOKUP($H142,'Gen F Rev'!$A:$M,17,FALSE),0)</f>
        <v>0</v>
      </c>
      <c r="L142" s="34">
        <f>IFERROR(VLOOKUP($H142,'Gen F Exp'!$A:$E,15,FALSE),0)</f>
        <v>0</v>
      </c>
      <c r="M142" s="34">
        <f>IFERROR(VLOOKUP($H142,'Gen F Exp'!$A:$E,16,FALSE),0)</f>
        <v>0</v>
      </c>
      <c r="N142" s="42">
        <f>IFERROR(VLOOKUP($H142,'Gen F Exp'!$A:$E,17,FALSE),0)</f>
        <v>0</v>
      </c>
      <c r="O142" s="34">
        <f>IFERROR(VLOOKUP($H142,'Water F Rev'!$A:$L,15,FALSE),0)</f>
        <v>0</v>
      </c>
      <c r="P142" s="34">
        <f>IFERROR(VLOOKUP($H142,'Water F Rev'!$A:$L,16,FALSE),0)</f>
        <v>0</v>
      </c>
      <c r="Q142" s="42">
        <f>IFERROR(VLOOKUP($H142,'Water F Rev'!$A:$L,17,FALSE),0)</f>
        <v>0</v>
      </c>
      <c r="R142" s="34">
        <f>IFERROR(VLOOKUP($H142,'Water F Exp'!$A:$K,15,FALSE),0)</f>
        <v>0</v>
      </c>
      <c r="S142" s="34">
        <f>IFERROR(VLOOKUP($H142,'Water F Exp'!$A:$K,16,FALSE),0)</f>
        <v>0</v>
      </c>
      <c r="T142" s="42">
        <f>IFERROR(VLOOKUP($H142,'Water F Exp'!$A:$K,17,FALSE),0)</f>
        <v>0</v>
      </c>
      <c r="U142" s="34">
        <f ca="1">IFERROR(VLOOKUP($H142,'Sewer F Rev'!$A:$E,15,FALSE),0)</f>
        <v>0</v>
      </c>
      <c r="V142" s="34">
        <f ca="1">IFERROR(VLOOKUP($H142,'Sewer F Rev'!$A:$E,16,FALSE),0)</f>
        <v>0</v>
      </c>
      <c r="W142" s="42">
        <f ca="1">IFERROR(VLOOKUP($H142,'Sewer F Rev'!$A:$E,17,FALSE),0)</f>
        <v>0</v>
      </c>
      <c r="X142" s="34">
        <f>IFERROR(VLOOKUP($H142,'Sewer F Exp'!$A:$B,15,FALSE),0)</f>
        <v>0</v>
      </c>
      <c r="Y142" s="34">
        <f>IFERROR(VLOOKUP($H142,'Sewer F Exp'!$A:$B,16,FALSE),0)</f>
        <v>0</v>
      </c>
      <c r="Z142" s="42">
        <f>IFERROR(VLOOKUP($H142,'Sewer F Exp'!$A:$B,17,FALSE),0)</f>
        <v>0</v>
      </c>
      <c r="AA142" s="34">
        <f>IFERROR(VLOOKUP($H142,'Refuse F Rev'!$A:$E,15,FALSE),0)</f>
        <v>0</v>
      </c>
      <c r="AB142" s="34">
        <f>IFERROR(VLOOKUP($H142,'Refuse F Rev'!$A:$E,16,FALSE),0)</f>
        <v>0</v>
      </c>
      <c r="AC142" s="42">
        <f>IFERROR(VLOOKUP($H142,'Refuse F Rev'!$A:$E,17,FALSE),0)</f>
        <v>0</v>
      </c>
      <c r="AD142" s="34">
        <f>IFERROR(VLOOKUP($H142,'Refuse F Exp'!$A:$E,15,FALSE),0)</f>
        <v>0</v>
      </c>
      <c r="AE142" s="34">
        <f>IFERROR(VLOOKUP($H142,'Refuse F Exp'!$A:$E,16,FALSE),0)</f>
        <v>0</v>
      </c>
      <c r="AF142" s="42">
        <f>IFERROR(VLOOKUP($H142,'Refuse F Exp'!$A:$E,17,FALSE),0)</f>
        <v>0</v>
      </c>
      <c r="AG142" s="34">
        <f>IFERROR(VLOOKUP($H142,#REF!,10,FALSE),0)</f>
        <v>0</v>
      </c>
      <c r="AH142" s="34">
        <f>IFERROR(VLOOKUP($H142,#REF!,11,FALSE),0)</f>
        <v>0</v>
      </c>
      <c r="AI142" s="42">
        <f>IFERROR(VLOOKUP($H142,#REF!,12,FALSE),0)</f>
        <v>0</v>
      </c>
      <c r="AJ142" s="34">
        <f>IFERROR(VLOOKUP($H142,#REF!,10,FALSE),0)</f>
        <v>0</v>
      </c>
      <c r="AK142" s="34">
        <f>IFERROR(VLOOKUP($H142,#REF!,11,FALSE),0)</f>
        <v>0</v>
      </c>
      <c r="AL142" s="42">
        <f>IFERROR(VLOOKUP($H142,#REF!,12,FALSE),0)</f>
        <v>0</v>
      </c>
      <c r="AM142" s="34">
        <f>IFERROR(VLOOKUP($H142,#REF!,10,FALSE),0)</f>
        <v>0</v>
      </c>
      <c r="AN142" s="34">
        <f>IFERROR(VLOOKUP($H142,#REF!,11,FALSE),0)</f>
        <v>0</v>
      </c>
      <c r="AO142" s="42">
        <f>IFERROR(VLOOKUP($H142,#REF!,12,FALSE),0)</f>
        <v>0</v>
      </c>
      <c r="AP142" s="34">
        <f>IFERROR(VLOOKUP($H142,#REF!,10,FALSE),0)</f>
        <v>0</v>
      </c>
      <c r="AQ142" s="34">
        <f>IFERROR(VLOOKUP($H142,#REF!,11,FALSE),0)</f>
        <v>0</v>
      </c>
      <c r="AR142" s="42">
        <f>IFERROR(VLOOKUP($H142,#REF!,12,FALSE),0)</f>
        <v>0</v>
      </c>
      <c r="AS142" s="34">
        <f>IFERROR(VLOOKUP($H142,#REF!,13,FALSE),0)</f>
        <v>0</v>
      </c>
      <c r="AT142" s="34">
        <f>IFERROR(VLOOKUP($H142,#REF!,14,FALSE),0)</f>
        <v>0</v>
      </c>
      <c r="AU142" s="42">
        <f>IFERROR(VLOOKUP($H142,#REF!,15,FALSE),0)</f>
        <v>0</v>
      </c>
      <c r="AV142" s="34">
        <f>IFERROR(VLOOKUP($H142,#REF!,15,FALSE),0)</f>
        <v>0</v>
      </c>
      <c r="AW142" s="34">
        <f>IFERROR(VLOOKUP($H142,#REF!,16,FALSE),0)</f>
        <v>0</v>
      </c>
      <c r="AX142" s="42">
        <f>IFERROR(VLOOKUP($H142,#REF!,17,FALSE),0)</f>
        <v>0</v>
      </c>
    </row>
    <row r="143" spans="1:50" x14ac:dyDescent="0.3">
      <c r="A143" s="33" t="str">
        <f t="shared" si="8"/>
        <v>A -1620-4-167</v>
      </c>
      <c r="B143" s="33" t="str">
        <f>+'R&amp;E EXPORT'!B142</f>
        <v>BLDG-60 LESTER-PLMBING/FIRE PREVENTION</v>
      </c>
      <c r="C143" t="str">
        <f>IFERROR(VLOOKUP(A143,'MCSJ Export'!A:C,3,FALSE),"")</f>
        <v>Sub Account</v>
      </c>
      <c r="D143" s="37">
        <f t="shared" ca="1" si="9"/>
        <v>0</v>
      </c>
      <c r="E143" s="37">
        <f t="shared" ca="1" si="10"/>
        <v>0</v>
      </c>
      <c r="F143" s="37">
        <f t="shared" ca="1" si="11"/>
        <v>0</v>
      </c>
      <c r="G143" s="37"/>
      <c r="H143" s="33" t="str">
        <f>+'R&amp;E EXPORT'!A142</f>
        <v>A -1620-4-167</v>
      </c>
      <c r="I143" s="34">
        <f>IFERROR(VLOOKUP($H143,'Gen F Rev'!$A:$M,15,FALSE),0)</f>
        <v>0</v>
      </c>
      <c r="J143" s="34">
        <f>IFERROR(VLOOKUP($H143,'Gen F Rev'!$A:$M,16,FALSE),0)</f>
        <v>0</v>
      </c>
      <c r="K143" s="42">
        <f>IFERROR(VLOOKUP($H143,'Gen F Rev'!$A:$M,17,FALSE),0)</f>
        <v>0</v>
      </c>
      <c r="L143" s="34">
        <f>IFERROR(VLOOKUP($H143,'Gen F Exp'!$A:$E,15,FALSE),0)</f>
        <v>0</v>
      </c>
      <c r="M143" s="34">
        <f>IFERROR(VLOOKUP($H143,'Gen F Exp'!$A:$E,16,FALSE),0)</f>
        <v>0</v>
      </c>
      <c r="N143" s="42">
        <f>IFERROR(VLOOKUP($H143,'Gen F Exp'!$A:$E,17,FALSE),0)</f>
        <v>0</v>
      </c>
      <c r="O143" s="34">
        <f>IFERROR(VLOOKUP($H143,'Water F Rev'!$A:$L,15,FALSE),0)</f>
        <v>0</v>
      </c>
      <c r="P143" s="34">
        <f>IFERROR(VLOOKUP($H143,'Water F Rev'!$A:$L,16,FALSE),0)</f>
        <v>0</v>
      </c>
      <c r="Q143" s="42">
        <f>IFERROR(VLOOKUP($H143,'Water F Rev'!$A:$L,17,FALSE),0)</f>
        <v>0</v>
      </c>
      <c r="R143" s="34">
        <f>IFERROR(VLOOKUP($H143,'Water F Exp'!$A:$K,15,FALSE),0)</f>
        <v>0</v>
      </c>
      <c r="S143" s="34">
        <f>IFERROR(VLOOKUP($H143,'Water F Exp'!$A:$K,16,FALSE),0)</f>
        <v>0</v>
      </c>
      <c r="T143" s="42">
        <f>IFERROR(VLOOKUP($H143,'Water F Exp'!$A:$K,17,FALSE),0)</f>
        <v>0</v>
      </c>
      <c r="U143" s="34">
        <f ca="1">IFERROR(VLOOKUP($H143,'Sewer F Rev'!$A:$E,15,FALSE),0)</f>
        <v>0</v>
      </c>
      <c r="V143" s="34">
        <f ca="1">IFERROR(VLOOKUP($H143,'Sewer F Rev'!$A:$E,16,FALSE),0)</f>
        <v>0</v>
      </c>
      <c r="W143" s="42">
        <f ca="1">IFERROR(VLOOKUP($H143,'Sewer F Rev'!$A:$E,17,FALSE),0)</f>
        <v>0</v>
      </c>
      <c r="X143" s="34">
        <f>IFERROR(VLOOKUP($H143,'Sewer F Exp'!$A:$B,15,FALSE),0)</f>
        <v>0</v>
      </c>
      <c r="Y143" s="34">
        <f>IFERROR(VLOOKUP($H143,'Sewer F Exp'!$A:$B,16,FALSE),0)</f>
        <v>0</v>
      </c>
      <c r="Z143" s="42">
        <f>IFERROR(VLOOKUP($H143,'Sewer F Exp'!$A:$B,17,FALSE),0)</f>
        <v>0</v>
      </c>
      <c r="AA143" s="34">
        <f>IFERROR(VLOOKUP($H143,'Refuse F Rev'!$A:$E,15,FALSE),0)</f>
        <v>0</v>
      </c>
      <c r="AB143" s="34">
        <f>IFERROR(VLOOKUP($H143,'Refuse F Rev'!$A:$E,16,FALSE),0)</f>
        <v>0</v>
      </c>
      <c r="AC143" s="42">
        <f>IFERROR(VLOOKUP($H143,'Refuse F Rev'!$A:$E,17,FALSE),0)</f>
        <v>0</v>
      </c>
      <c r="AD143" s="34">
        <f>IFERROR(VLOOKUP($H143,'Refuse F Exp'!$A:$E,15,FALSE),0)</f>
        <v>0</v>
      </c>
      <c r="AE143" s="34">
        <f>IFERROR(VLOOKUP($H143,'Refuse F Exp'!$A:$E,16,FALSE),0)</f>
        <v>0</v>
      </c>
      <c r="AF143" s="42">
        <f>IFERROR(VLOOKUP($H143,'Refuse F Exp'!$A:$E,17,FALSE),0)</f>
        <v>0</v>
      </c>
      <c r="AG143" s="34">
        <f>IFERROR(VLOOKUP($H143,#REF!,10,FALSE),0)</f>
        <v>0</v>
      </c>
      <c r="AH143" s="34">
        <f>IFERROR(VLOOKUP($H143,#REF!,11,FALSE),0)</f>
        <v>0</v>
      </c>
      <c r="AI143" s="42">
        <f>IFERROR(VLOOKUP($H143,#REF!,12,FALSE),0)</f>
        <v>0</v>
      </c>
      <c r="AJ143" s="34">
        <f>IFERROR(VLOOKUP($H143,#REF!,10,FALSE),0)</f>
        <v>0</v>
      </c>
      <c r="AK143" s="34">
        <f>IFERROR(VLOOKUP($H143,#REF!,11,FALSE),0)</f>
        <v>0</v>
      </c>
      <c r="AL143" s="42">
        <f>IFERROR(VLOOKUP($H143,#REF!,12,FALSE),0)</f>
        <v>0</v>
      </c>
      <c r="AM143" s="34">
        <f>IFERROR(VLOOKUP($H143,#REF!,10,FALSE),0)</f>
        <v>0</v>
      </c>
      <c r="AN143" s="34">
        <f>IFERROR(VLOOKUP($H143,#REF!,11,FALSE),0)</f>
        <v>0</v>
      </c>
      <c r="AO143" s="42">
        <f>IFERROR(VLOOKUP($H143,#REF!,12,FALSE),0)</f>
        <v>0</v>
      </c>
      <c r="AP143" s="34">
        <f>IFERROR(VLOOKUP($H143,#REF!,10,FALSE),0)</f>
        <v>0</v>
      </c>
      <c r="AQ143" s="34">
        <f>IFERROR(VLOOKUP($H143,#REF!,11,FALSE),0)</f>
        <v>0</v>
      </c>
      <c r="AR143" s="42">
        <f>IFERROR(VLOOKUP($H143,#REF!,12,FALSE),0)</f>
        <v>0</v>
      </c>
      <c r="AS143" s="34">
        <f>IFERROR(VLOOKUP($H143,#REF!,13,FALSE),0)</f>
        <v>0</v>
      </c>
      <c r="AT143" s="34">
        <f>IFERROR(VLOOKUP($H143,#REF!,14,FALSE),0)</f>
        <v>0</v>
      </c>
      <c r="AU143" s="42">
        <f>IFERROR(VLOOKUP($H143,#REF!,15,FALSE),0)</f>
        <v>0</v>
      </c>
      <c r="AV143" s="34">
        <f>IFERROR(VLOOKUP($H143,#REF!,15,FALSE),0)</f>
        <v>0</v>
      </c>
      <c r="AW143" s="34">
        <f>IFERROR(VLOOKUP($H143,#REF!,16,FALSE),0)</f>
        <v>0</v>
      </c>
      <c r="AX143" s="42">
        <f>IFERROR(VLOOKUP($H143,#REF!,17,FALSE),0)</f>
        <v>0</v>
      </c>
    </row>
    <row r="144" spans="1:50" x14ac:dyDescent="0.3">
      <c r="A144" s="33" t="str">
        <f t="shared" si="8"/>
        <v>A -1620-4-168</v>
      </c>
      <c r="B144" s="33" t="str">
        <f>+'R&amp;E EXPORT'!B143</f>
        <v>BLDG-60 LESTER-GENERATOR MAINTENANCE</v>
      </c>
      <c r="C144" t="str">
        <f>IFERROR(VLOOKUP(A144,'MCSJ Export'!A:C,3,FALSE),"")</f>
        <v/>
      </c>
      <c r="D144" s="37">
        <f t="shared" ca="1" si="9"/>
        <v>0</v>
      </c>
      <c r="E144" s="37">
        <f t="shared" ca="1" si="10"/>
        <v>0</v>
      </c>
      <c r="F144" s="37">
        <f t="shared" ca="1" si="11"/>
        <v>0</v>
      </c>
      <c r="G144" s="37"/>
      <c r="H144" s="33" t="str">
        <f>+'R&amp;E EXPORT'!A143</f>
        <v>A -1620-4-168</v>
      </c>
      <c r="I144" s="34">
        <f>IFERROR(VLOOKUP($H144,'Gen F Rev'!$A:$M,15,FALSE),0)</f>
        <v>0</v>
      </c>
      <c r="J144" s="34">
        <f>IFERROR(VLOOKUP($H144,'Gen F Rev'!$A:$M,16,FALSE),0)</f>
        <v>0</v>
      </c>
      <c r="K144" s="42">
        <f>IFERROR(VLOOKUP($H144,'Gen F Rev'!$A:$M,17,FALSE),0)</f>
        <v>0</v>
      </c>
      <c r="L144" s="34">
        <f>IFERROR(VLOOKUP($H144,'Gen F Exp'!$A:$E,15,FALSE),0)</f>
        <v>0</v>
      </c>
      <c r="M144" s="34">
        <f>IFERROR(VLOOKUP($H144,'Gen F Exp'!$A:$E,16,FALSE),0)</f>
        <v>0</v>
      </c>
      <c r="N144" s="42">
        <f>IFERROR(VLOOKUP($H144,'Gen F Exp'!$A:$E,17,FALSE),0)</f>
        <v>0</v>
      </c>
      <c r="O144" s="34">
        <f>IFERROR(VLOOKUP($H144,'Water F Rev'!$A:$L,15,FALSE),0)</f>
        <v>0</v>
      </c>
      <c r="P144" s="34">
        <f>IFERROR(VLOOKUP($H144,'Water F Rev'!$A:$L,16,FALSE),0)</f>
        <v>0</v>
      </c>
      <c r="Q144" s="42">
        <f>IFERROR(VLOOKUP($H144,'Water F Rev'!$A:$L,17,FALSE),0)</f>
        <v>0</v>
      </c>
      <c r="R144" s="34">
        <f>IFERROR(VLOOKUP($H144,'Water F Exp'!$A:$K,15,FALSE),0)</f>
        <v>0</v>
      </c>
      <c r="S144" s="34">
        <f>IFERROR(VLOOKUP($H144,'Water F Exp'!$A:$K,16,FALSE),0)</f>
        <v>0</v>
      </c>
      <c r="T144" s="42">
        <f>IFERROR(VLOOKUP($H144,'Water F Exp'!$A:$K,17,FALSE),0)</f>
        <v>0</v>
      </c>
      <c r="U144" s="34">
        <f ca="1">IFERROR(VLOOKUP($H144,'Sewer F Rev'!$A:$E,15,FALSE),0)</f>
        <v>0</v>
      </c>
      <c r="V144" s="34">
        <f ca="1">IFERROR(VLOOKUP($H144,'Sewer F Rev'!$A:$E,16,FALSE),0)</f>
        <v>0</v>
      </c>
      <c r="W144" s="42">
        <f ca="1">IFERROR(VLOOKUP($H144,'Sewer F Rev'!$A:$E,17,FALSE),0)</f>
        <v>0</v>
      </c>
      <c r="X144" s="34">
        <f>IFERROR(VLOOKUP($H144,'Sewer F Exp'!$A:$B,15,FALSE),0)</f>
        <v>0</v>
      </c>
      <c r="Y144" s="34">
        <f>IFERROR(VLOOKUP($H144,'Sewer F Exp'!$A:$B,16,FALSE),0)</f>
        <v>0</v>
      </c>
      <c r="Z144" s="42">
        <f>IFERROR(VLOOKUP($H144,'Sewer F Exp'!$A:$B,17,FALSE),0)</f>
        <v>0</v>
      </c>
      <c r="AA144" s="34">
        <f>IFERROR(VLOOKUP($H144,'Refuse F Rev'!$A:$E,15,FALSE),0)</f>
        <v>0</v>
      </c>
      <c r="AB144" s="34">
        <f>IFERROR(VLOOKUP($H144,'Refuse F Rev'!$A:$E,16,FALSE),0)</f>
        <v>0</v>
      </c>
      <c r="AC144" s="42">
        <f>IFERROR(VLOOKUP($H144,'Refuse F Rev'!$A:$E,17,FALSE),0)</f>
        <v>0</v>
      </c>
      <c r="AD144" s="34">
        <f>IFERROR(VLOOKUP($H144,'Refuse F Exp'!$A:$E,15,FALSE),0)</f>
        <v>0</v>
      </c>
      <c r="AE144" s="34">
        <f>IFERROR(VLOOKUP($H144,'Refuse F Exp'!$A:$E,16,FALSE),0)</f>
        <v>0</v>
      </c>
      <c r="AF144" s="42">
        <f>IFERROR(VLOOKUP($H144,'Refuse F Exp'!$A:$E,17,FALSE),0)</f>
        <v>0</v>
      </c>
      <c r="AG144" s="34">
        <f>IFERROR(VLOOKUP($H144,#REF!,10,FALSE),0)</f>
        <v>0</v>
      </c>
      <c r="AH144" s="34">
        <f>IFERROR(VLOOKUP($H144,#REF!,11,FALSE),0)</f>
        <v>0</v>
      </c>
      <c r="AI144" s="42">
        <f>IFERROR(VLOOKUP($H144,#REF!,12,FALSE),0)</f>
        <v>0</v>
      </c>
      <c r="AJ144" s="34">
        <f>IFERROR(VLOOKUP($H144,#REF!,10,FALSE),0)</f>
        <v>0</v>
      </c>
      <c r="AK144" s="34">
        <f>IFERROR(VLOOKUP($H144,#REF!,11,FALSE),0)</f>
        <v>0</v>
      </c>
      <c r="AL144" s="42">
        <f>IFERROR(VLOOKUP($H144,#REF!,12,FALSE),0)</f>
        <v>0</v>
      </c>
      <c r="AM144" s="34">
        <f>IFERROR(VLOOKUP($H144,#REF!,10,FALSE),0)</f>
        <v>0</v>
      </c>
      <c r="AN144" s="34">
        <f>IFERROR(VLOOKUP($H144,#REF!,11,FALSE),0)</f>
        <v>0</v>
      </c>
      <c r="AO144" s="42">
        <f>IFERROR(VLOOKUP($H144,#REF!,12,FALSE),0)</f>
        <v>0</v>
      </c>
      <c r="AP144" s="34">
        <f>IFERROR(VLOOKUP($H144,#REF!,10,FALSE),0)</f>
        <v>0</v>
      </c>
      <c r="AQ144" s="34">
        <f>IFERROR(VLOOKUP($H144,#REF!,11,FALSE),0)</f>
        <v>0</v>
      </c>
      <c r="AR144" s="42">
        <f>IFERROR(VLOOKUP($H144,#REF!,12,FALSE),0)</f>
        <v>0</v>
      </c>
      <c r="AS144" s="34">
        <f>IFERROR(VLOOKUP($H144,#REF!,13,FALSE),0)</f>
        <v>0</v>
      </c>
      <c r="AT144" s="34">
        <f>IFERROR(VLOOKUP($H144,#REF!,14,FALSE),0)</f>
        <v>0</v>
      </c>
      <c r="AU144" s="42">
        <f>IFERROR(VLOOKUP($H144,#REF!,15,FALSE),0)</f>
        <v>0</v>
      </c>
      <c r="AV144" s="34">
        <f>IFERROR(VLOOKUP($H144,#REF!,15,FALSE),0)</f>
        <v>0</v>
      </c>
      <c r="AW144" s="34">
        <f>IFERROR(VLOOKUP($H144,#REF!,16,FALSE),0)</f>
        <v>0</v>
      </c>
      <c r="AX144" s="42">
        <f>IFERROR(VLOOKUP($H144,#REF!,17,FALSE),0)</f>
        <v>0</v>
      </c>
    </row>
    <row r="145" spans="1:50" x14ac:dyDescent="0.3">
      <c r="A145" s="33" t="str">
        <f t="shared" si="8"/>
        <v>A -1620-4-201</v>
      </c>
      <c r="B145" s="33" t="str">
        <f>+'R&amp;E EXPORT'!B144</f>
        <v>BLDG-60 LESTER-RESTROOM SUPPLY</v>
      </c>
      <c r="C145" t="str">
        <f>IFERROR(VLOOKUP(A145,'MCSJ Export'!A:C,3,FALSE),"")</f>
        <v>Sub Account</v>
      </c>
      <c r="D145" s="37">
        <f t="shared" ca="1" si="9"/>
        <v>0</v>
      </c>
      <c r="E145" s="37">
        <f t="shared" ca="1" si="10"/>
        <v>0</v>
      </c>
      <c r="F145" s="37">
        <f t="shared" ca="1" si="11"/>
        <v>0</v>
      </c>
      <c r="G145" s="37"/>
      <c r="H145" s="33" t="str">
        <f>+'R&amp;E EXPORT'!A144</f>
        <v>A -1620-4-201</v>
      </c>
      <c r="I145" s="34">
        <f>IFERROR(VLOOKUP($H145,'Gen F Rev'!$A:$M,15,FALSE),0)</f>
        <v>0</v>
      </c>
      <c r="J145" s="34">
        <f>IFERROR(VLOOKUP($H145,'Gen F Rev'!$A:$M,16,FALSE),0)</f>
        <v>0</v>
      </c>
      <c r="K145" s="42">
        <f>IFERROR(VLOOKUP($H145,'Gen F Rev'!$A:$M,17,FALSE),0)</f>
        <v>0</v>
      </c>
      <c r="L145" s="34">
        <f>IFERROR(VLOOKUP($H145,'Gen F Exp'!$A:$E,15,FALSE),0)</f>
        <v>0</v>
      </c>
      <c r="M145" s="34">
        <f>IFERROR(VLOOKUP($H145,'Gen F Exp'!$A:$E,16,FALSE),0)</f>
        <v>0</v>
      </c>
      <c r="N145" s="42">
        <f>IFERROR(VLOOKUP($H145,'Gen F Exp'!$A:$E,17,FALSE),0)</f>
        <v>0</v>
      </c>
      <c r="O145" s="34">
        <f>IFERROR(VLOOKUP($H145,'Water F Rev'!$A:$L,15,FALSE),0)</f>
        <v>0</v>
      </c>
      <c r="P145" s="34">
        <f>IFERROR(VLOOKUP($H145,'Water F Rev'!$A:$L,16,FALSE),0)</f>
        <v>0</v>
      </c>
      <c r="Q145" s="42">
        <f>IFERROR(VLOOKUP($H145,'Water F Rev'!$A:$L,17,FALSE),0)</f>
        <v>0</v>
      </c>
      <c r="R145" s="34">
        <f>IFERROR(VLOOKUP($H145,'Water F Exp'!$A:$K,15,FALSE),0)</f>
        <v>0</v>
      </c>
      <c r="S145" s="34">
        <f>IFERROR(VLOOKUP($H145,'Water F Exp'!$A:$K,16,FALSE),0)</f>
        <v>0</v>
      </c>
      <c r="T145" s="42">
        <f>IFERROR(VLOOKUP($H145,'Water F Exp'!$A:$K,17,FALSE),0)</f>
        <v>0</v>
      </c>
      <c r="U145" s="34">
        <f ca="1">IFERROR(VLOOKUP($H145,'Sewer F Rev'!$A:$E,15,FALSE),0)</f>
        <v>0</v>
      </c>
      <c r="V145" s="34">
        <f ca="1">IFERROR(VLOOKUP($H145,'Sewer F Rev'!$A:$E,16,FALSE),0)</f>
        <v>0</v>
      </c>
      <c r="W145" s="42">
        <f ca="1">IFERROR(VLOOKUP($H145,'Sewer F Rev'!$A:$E,17,FALSE),0)</f>
        <v>0</v>
      </c>
      <c r="X145" s="34">
        <f>IFERROR(VLOOKUP($H145,'Sewer F Exp'!$A:$B,15,FALSE),0)</f>
        <v>0</v>
      </c>
      <c r="Y145" s="34">
        <f>IFERROR(VLOOKUP($H145,'Sewer F Exp'!$A:$B,16,FALSE),0)</f>
        <v>0</v>
      </c>
      <c r="Z145" s="42">
        <f>IFERROR(VLOOKUP($H145,'Sewer F Exp'!$A:$B,17,FALSE),0)</f>
        <v>0</v>
      </c>
      <c r="AA145" s="34">
        <f>IFERROR(VLOOKUP($H145,'Refuse F Rev'!$A:$E,15,FALSE),0)</f>
        <v>0</v>
      </c>
      <c r="AB145" s="34">
        <f>IFERROR(VLOOKUP($H145,'Refuse F Rev'!$A:$E,16,FALSE),0)</f>
        <v>0</v>
      </c>
      <c r="AC145" s="42">
        <f>IFERROR(VLOOKUP($H145,'Refuse F Rev'!$A:$E,17,FALSE),0)</f>
        <v>0</v>
      </c>
      <c r="AD145" s="34">
        <f>IFERROR(VLOOKUP($H145,'Refuse F Exp'!$A:$E,15,FALSE),0)</f>
        <v>0</v>
      </c>
      <c r="AE145" s="34">
        <f>IFERROR(VLOOKUP($H145,'Refuse F Exp'!$A:$E,16,FALSE),0)</f>
        <v>0</v>
      </c>
      <c r="AF145" s="42">
        <f>IFERROR(VLOOKUP($H145,'Refuse F Exp'!$A:$E,17,FALSE),0)</f>
        <v>0</v>
      </c>
      <c r="AG145" s="34">
        <f>IFERROR(VLOOKUP($H145,#REF!,10,FALSE),0)</f>
        <v>0</v>
      </c>
      <c r="AH145" s="34">
        <f>IFERROR(VLOOKUP($H145,#REF!,11,FALSE),0)</f>
        <v>0</v>
      </c>
      <c r="AI145" s="42">
        <f>IFERROR(VLOOKUP($H145,#REF!,12,FALSE),0)</f>
        <v>0</v>
      </c>
      <c r="AJ145" s="34">
        <f>IFERROR(VLOOKUP($H145,#REF!,10,FALSE),0)</f>
        <v>0</v>
      </c>
      <c r="AK145" s="34">
        <f>IFERROR(VLOOKUP($H145,#REF!,11,FALSE),0)</f>
        <v>0</v>
      </c>
      <c r="AL145" s="42">
        <f>IFERROR(VLOOKUP($H145,#REF!,12,FALSE),0)</f>
        <v>0</v>
      </c>
      <c r="AM145" s="34">
        <f>IFERROR(VLOOKUP($H145,#REF!,10,FALSE),0)</f>
        <v>0</v>
      </c>
      <c r="AN145" s="34">
        <f>IFERROR(VLOOKUP($H145,#REF!,11,FALSE),0)</f>
        <v>0</v>
      </c>
      <c r="AO145" s="42">
        <f>IFERROR(VLOOKUP($H145,#REF!,12,FALSE),0)</f>
        <v>0</v>
      </c>
      <c r="AP145" s="34">
        <f>IFERROR(VLOOKUP($H145,#REF!,10,FALSE),0)</f>
        <v>0</v>
      </c>
      <c r="AQ145" s="34">
        <f>IFERROR(VLOOKUP($H145,#REF!,11,FALSE),0)</f>
        <v>0</v>
      </c>
      <c r="AR145" s="42">
        <f>IFERROR(VLOOKUP($H145,#REF!,12,FALSE),0)</f>
        <v>0</v>
      </c>
      <c r="AS145" s="34">
        <f>IFERROR(VLOOKUP($H145,#REF!,13,FALSE),0)</f>
        <v>0</v>
      </c>
      <c r="AT145" s="34">
        <f>IFERROR(VLOOKUP($H145,#REF!,14,FALSE),0)</f>
        <v>0</v>
      </c>
      <c r="AU145" s="42">
        <f>IFERROR(VLOOKUP($H145,#REF!,15,FALSE),0)</f>
        <v>0</v>
      </c>
      <c r="AV145" s="34">
        <f>IFERROR(VLOOKUP($H145,#REF!,15,FALSE),0)</f>
        <v>0</v>
      </c>
      <c r="AW145" s="34">
        <f>IFERROR(VLOOKUP($H145,#REF!,16,FALSE),0)</f>
        <v>0</v>
      </c>
      <c r="AX145" s="42">
        <f>IFERROR(VLOOKUP($H145,#REF!,17,FALSE),0)</f>
        <v>0</v>
      </c>
    </row>
    <row r="146" spans="1:50" x14ac:dyDescent="0.3">
      <c r="A146" s="33" t="str">
        <f t="shared" si="8"/>
        <v>A -1620-4-202</v>
      </c>
      <c r="B146" s="33" t="str">
        <f>+'R&amp;E EXPORT'!B145</f>
        <v>BLDG-60 LESTER-JANITORIAL</v>
      </c>
      <c r="C146" t="str">
        <f>IFERROR(VLOOKUP(A146,'MCSJ Export'!A:C,3,FALSE),"")</f>
        <v>Sub Account</v>
      </c>
      <c r="D146" s="37">
        <f t="shared" ca="1" si="9"/>
        <v>0</v>
      </c>
      <c r="E146" s="37">
        <f t="shared" ca="1" si="10"/>
        <v>0</v>
      </c>
      <c r="F146" s="37">
        <f t="shared" ca="1" si="11"/>
        <v>0</v>
      </c>
      <c r="G146" s="37"/>
      <c r="H146" s="33" t="str">
        <f>+'R&amp;E EXPORT'!A145</f>
        <v>A -1620-4-202</v>
      </c>
      <c r="I146" s="34">
        <f>IFERROR(VLOOKUP($H146,'Gen F Rev'!$A:$M,15,FALSE),0)</f>
        <v>0</v>
      </c>
      <c r="J146" s="34">
        <f>IFERROR(VLOOKUP($H146,'Gen F Rev'!$A:$M,16,FALSE),0)</f>
        <v>0</v>
      </c>
      <c r="K146" s="42">
        <f>IFERROR(VLOOKUP($H146,'Gen F Rev'!$A:$M,17,FALSE),0)</f>
        <v>0</v>
      </c>
      <c r="L146" s="34">
        <f>IFERROR(VLOOKUP($H146,'Gen F Exp'!$A:$E,15,FALSE),0)</f>
        <v>0</v>
      </c>
      <c r="M146" s="34">
        <f>IFERROR(VLOOKUP($H146,'Gen F Exp'!$A:$E,16,FALSE),0)</f>
        <v>0</v>
      </c>
      <c r="N146" s="42">
        <f>IFERROR(VLOOKUP($H146,'Gen F Exp'!$A:$E,17,FALSE),0)</f>
        <v>0</v>
      </c>
      <c r="O146" s="34">
        <f>IFERROR(VLOOKUP($H146,'Water F Rev'!$A:$L,15,FALSE),0)</f>
        <v>0</v>
      </c>
      <c r="P146" s="34">
        <f>IFERROR(VLOOKUP($H146,'Water F Rev'!$A:$L,16,FALSE),0)</f>
        <v>0</v>
      </c>
      <c r="Q146" s="42">
        <f>IFERROR(VLOOKUP($H146,'Water F Rev'!$A:$L,17,FALSE),0)</f>
        <v>0</v>
      </c>
      <c r="R146" s="34">
        <f>IFERROR(VLOOKUP($H146,'Water F Exp'!$A:$K,15,FALSE),0)</f>
        <v>0</v>
      </c>
      <c r="S146" s="34">
        <f>IFERROR(VLOOKUP($H146,'Water F Exp'!$A:$K,16,FALSE),0)</f>
        <v>0</v>
      </c>
      <c r="T146" s="42">
        <f>IFERROR(VLOOKUP($H146,'Water F Exp'!$A:$K,17,FALSE),0)</f>
        <v>0</v>
      </c>
      <c r="U146" s="34">
        <f ca="1">IFERROR(VLOOKUP($H146,'Sewer F Rev'!$A:$E,15,FALSE),0)</f>
        <v>0</v>
      </c>
      <c r="V146" s="34">
        <f ca="1">IFERROR(VLOOKUP($H146,'Sewer F Rev'!$A:$E,16,FALSE),0)</f>
        <v>0</v>
      </c>
      <c r="W146" s="42">
        <f ca="1">IFERROR(VLOOKUP($H146,'Sewer F Rev'!$A:$E,17,FALSE),0)</f>
        <v>0</v>
      </c>
      <c r="X146" s="34">
        <f>IFERROR(VLOOKUP($H146,'Sewer F Exp'!$A:$B,15,FALSE),0)</f>
        <v>0</v>
      </c>
      <c r="Y146" s="34">
        <f>IFERROR(VLOOKUP($H146,'Sewer F Exp'!$A:$B,16,FALSE),0)</f>
        <v>0</v>
      </c>
      <c r="Z146" s="42">
        <f>IFERROR(VLOOKUP($H146,'Sewer F Exp'!$A:$B,17,FALSE),0)</f>
        <v>0</v>
      </c>
      <c r="AA146" s="34">
        <f>IFERROR(VLOOKUP($H146,'Refuse F Rev'!$A:$E,15,FALSE),0)</f>
        <v>0</v>
      </c>
      <c r="AB146" s="34">
        <f>IFERROR(VLOOKUP($H146,'Refuse F Rev'!$A:$E,16,FALSE),0)</f>
        <v>0</v>
      </c>
      <c r="AC146" s="42">
        <f>IFERROR(VLOOKUP($H146,'Refuse F Rev'!$A:$E,17,FALSE),0)</f>
        <v>0</v>
      </c>
      <c r="AD146" s="34">
        <f>IFERROR(VLOOKUP($H146,'Refuse F Exp'!$A:$E,15,FALSE),0)</f>
        <v>0</v>
      </c>
      <c r="AE146" s="34">
        <f>IFERROR(VLOOKUP($H146,'Refuse F Exp'!$A:$E,16,FALSE),0)</f>
        <v>0</v>
      </c>
      <c r="AF146" s="42">
        <f>IFERROR(VLOOKUP($H146,'Refuse F Exp'!$A:$E,17,FALSE),0)</f>
        <v>0</v>
      </c>
      <c r="AG146" s="34">
        <f>IFERROR(VLOOKUP($H146,#REF!,10,FALSE),0)</f>
        <v>0</v>
      </c>
      <c r="AH146" s="34">
        <f>IFERROR(VLOOKUP($H146,#REF!,11,FALSE),0)</f>
        <v>0</v>
      </c>
      <c r="AI146" s="42">
        <f>IFERROR(VLOOKUP($H146,#REF!,12,FALSE),0)</f>
        <v>0</v>
      </c>
      <c r="AJ146" s="34">
        <f>IFERROR(VLOOKUP($H146,#REF!,10,FALSE),0)</f>
        <v>0</v>
      </c>
      <c r="AK146" s="34">
        <f>IFERROR(VLOOKUP($H146,#REF!,11,FALSE),0)</f>
        <v>0</v>
      </c>
      <c r="AL146" s="42">
        <f>IFERROR(VLOOKUP($H146,#REF!,12,FALSE),0)</f>
        <v>0</v>
      </c>
      <c r="AM146" s="34">
        <f>IFERROR(VLOOKUP($H146,#REF!,10,FALSE),0)</f>
        <v>0</v>
      </c>
      <c r="AN146" s="34">
        <f>IFERROR(VLOOKUP($H146,#REF!,11,FALSE),0)</f>
        <v>0</v>
      </c>
      <c r="AO146" s="42">
        <f>IFERROR(VLOOKUP($H146,#REF!,12,FALSE),0)</f>
        <v>0</v>
      </c>
      <c r="AP146" s="34">
        <f>IFERROR(VLOOKUP($H146,#REF!,10,FALSE),0)</f>
        <v>0</v>
      </c>
      <c r="AQ146" s="34">
        <f>IFERROR(VLOOKUP($H146,#REF!,11,FALSE),0)</f>
        <v>0</v>
      </c>
      <c r="AR146" s="42">
        <f>IFERROR(VLOOKUP($H146,#REF!,12,FALSE),0)</f>
        <v>0</v>
      </c>
      <c r="AS146" s="34">
        <f>IFERROR(VLOOKUP($H146,#REF!,13,FALSE),0)</f>
        <v>0</v>
      </c>
      <c r="AT146" s="34">
        <f>IFERROR(VLOOKUP($H146,#REF!,14,FALSE),0)</f>
        <v>0</v>
      </c>
      <c r="AU146" s="42">
        <f>IFERROR(VLOOKUP($H146,#REF!,15,FALSE),0)</f>
        <v>0</v>
      </c>
      <c r="AV146" s="34">
        <f>IFERROR(VLOOKUP($H146,#REF!,15,FALSE),0)</f>
        <v>0</v>
      </c>
      <c r="AW146" s="34">
        <f>IFERROR(VLOOKUP($H146,#REF!,16,FALSE),0)</f>
        <v>0</v>
      </c>
      <c r="AX146" s="42">
        <f>IFERROR(VLOOKUP($H146,#REF!,17,FALSE),0)</f>
        <v>0</v>
      </c>
    </row>
    <row r="147" spans="1:50" x14ac:dyDescent="0.3">
      <c r="A147" s="33" t="str">
        <f t="shared" si="8"/>
        <v>A -1620-4-320</v>
      </c>
      <c r="B147" s="33" t="str">
        <f>+'R&amp;E EXPORT'!B146</f>
        <v>BLDG-60 LESTER-HEAT &amp; ELECTRIC</v>
      </c>
      <c r="C147" t="str">
        <f>IFERROR(VLOOKUP(A147,'MCSJ Export'!A:C,3,FALSE),"")</f>
        <v>Sub Account</v>
      </c>
      <c r="D147" s="37">
        <f t="shared" ca="1" si="9"/>
        <v>0</v>
      </c>
      <c r="E147" s="37">
        <f t="shared" ca="1" si="10"/>
        <v>0</v>
      </c>
      <c r="F147" s="37">
        <f t="shared" ca="1" si="11"/>
        <v>0</v>
      </c>
      <c r="G147" s="37"/>
      <c r="H147" s="33" t="str">
        <f>+'R&amp;E EXPORT'!A146</f>
        <v>A -1620-4-320</v>
      </c>
      <c r="I147" s="34">
        <f>IFERROR(VLOOKUP($H147,'Gen F Rev'!$A:$M,15,FALSE),0)</f>
        <v>0</v>
      </c>
      <c r="J147" s="34">
        <f>IFERROR(VLOOKUP($H147,'Gen F Rev'!$A:$M,16,FALSE),0)</f>
        <v>0</v>
      </c>
      <c r="K147" s="42">
        <f>IFERROR(VLOOKUP($H147,'Gen F Rev'!$A:$M,17,FALSE),0)</f>
        <v>0</v>
      </c>
      <c r="L147" s="34">
        <f>IFERROR(VLOOKUP($H147,'Gen F Exp'!$A:$E,15,FALSE),0)</f>
        <v>0</v>
      </c>
      <c r="M147" s="34">
        <f>IFERROR(VLOOKUP($H147,'Gen F Exp'!$A:$E,16,FALSE),0)</f>
        <v>0</v>
      </c>
      <c r="N147" s="42">
        <f>IFERROR(VLOOKUP($H147,'Gen F Exp'!$A:$E,17,FALSE),0)</f>
        <v>0</v>
      </c>
      <c r="O147" s="34">
        <f>IFERROR(VLOOKUP($H147,'Water F Rev'!$A:$L,15,FALSE),0)</f>
        <v>0</v>
      </c>
      <c r="P147" s="34">
        <f>IFERROR(VLOOKUP($H147,'Water F Rev'!$A:$L,16,FALSE),0)</f>
        <v>0</v>
      </c>
      <c r="Q147" s="42">
        <f>IFERROR(VLOOKUP($H147,'Water F Rev'!$A:$L,17,FALSE),0)</f>
        <v>0</v>
      </c>
      <c r="R147" s="34">
        <f>IFERROR(VLOOKUP($H147,'Water F Exp'!$A:$K,15,FALSE),0)</f>
        <v>0</v>
      </c>
      <c r="S147" s="34">
        <f>IFERROR(VLOOKUP($H147,'Water F Exp'!$A:$K,16,FALSE),0)</f>
        <v>0</v>
      </c>
      <c r="T147" s="42">
        <f>IFERROR(VLOOKUP($H147,'Water F Exp'!$A:$K,17,FALSE),0)</f>
        <v>0</v>
      </c>
      <c r="U147" s="34">
        <f ca="1">IFERROR(VLOOKUP($H147,'Sewer F Rev'!$A:$E,15,FALSE),0)</f>
        <v>0</v>
      </c>
      <c r="V147" s="34">
        <f ca="1">IFERROR(VLOOKUP($H147,'Sewer F Rev'!$A:$E,16,FALSE),0)</f>
        <v>0</v>
      </c>
      <c r="W147" s="42">
        <f ca="1">IFERROR(VLOOKUP($H147,'Sewer F Rev'!$A:$E,17,FALSE),0)</f>
        <v>0</v>
      </c>
      <c r="X147" s="34">
        <f>IFERROR(VLOOKUP($H147,'Sewer F Exp'!$A:$B,15,FALSE),0)</f>
        <v>0</v>
      </c>
      <c r="Y147" s="34">
        <f>IFERROR(VLOOKUP($H147,'Sewer F Exp'!$A:$B,16,FALSE),0)</f>
        <v>0</v>
      </c>
      <c r="Z147" s="42">
        <f>IFERROR(VLOOKUP($H147,'Sewer F Exp'!$A:$B,17,FALSE),0)</f>
        <v>0</v>
      </c>
      <c r="AA147" s="34">
        <f>IFERROR(VLOOKUP($H147,'Refuse F Rev'!$A:$E,15,FALSE),0)</f>
        <v>0</v>
      </c>
      <c r="AB147" s="34">
        <f>IFERROR(VLOOKUP($H147,'Refuse F Rev'!$A:$E,16,FALSE),0)</f>
        <v>0</v>
      </c>
      <c r="AC147" s="42">
        <f>IFERROR(VLOOKUP($H147,'Refuse F Rev'!$A:$E,17,FALSE),0)</f>
        <v>0</v>
      </c>
      <c r="AD147" s="34">
        <f>IFERROR(VLOOKUP($H147,'Refuse F Exp'!$A:$E,15,FALSE),0)</f>
        <v>0</v>
      </c>
      <c r="AE147" s="34">
        <f>IFERROR(VLOOKUP($H147,'Refuse F Exp'!$A:$E,16,FALSE),0)</f>
        <v>0</v>
      </c>
      <c r="AF147" s="42">
        <f>IFERROR(VLOOKUP($H147,'Refuse F Exp'!$A:$E,17,FALSE),0)</f>
        <v>0</v>
      </c>
      <c r="AG147" s="34">
        <f>IFERROR(VLOOKUP($H147,#REF!,10,FALSE),0)</f>
        <v>0</v>
      </c>
      <c r="AH147" s="34">
        <f>IFERROR(VLOOKUP($H147,#REF!,11,FALSE),0)</f>
        <v>0</v>
      </c>
      <c r="AI147" s="42">
        <f>IFERROR(VLOOKUP($H147,#REF!,12,FALSE),0)</f>
        <v>0</v>
      </c>
      <c r="AJ147" s="34">
        <f>IFERROR(VLOOKUP($H147,#REF!,10,FALSE),0)</f>
        <v>0</v>
      </c>
      <c r="AK147" s="34">
        <f>IFERROR(VLOOKUP($H147,#REF!,11,FALSE),0)</f>
        <v>0</v>
      </c>
      <c r="AL147" s="42">
        <f>IFERROR(VLOOKUP($H147,#REF!,12,FALSE),0)</f>
        <v>0</v>
      </c>
      <c r="AM147" s="34">
        <f>IFERROR(VLOOKUP($H147,#REF!,10,FALSE),0)</f>
        <v>0</v>
      </c>
      <c r="AN147" s="34">
        <f>IFERROR(VLOOKUP($H147,#REF!,11,FALSE),0)</f>
        <v>0</v>
      </c>
      <c r="AO147" s="42">
        <f>IFERROR(VLOOKUP($H147,#REF!,12,FALSE),0)</f>
        <v>0</v>
      </c>
      <c r="AP147" s="34">
        <f>IFERROR(VLOOKUP($H147,#REF!,10,FALSE),0)</f>
        <v>0</v>
      </c>
      <c r="AQ147" s="34">
        <f>IFERROR(VLOOKUP($H147,#REF!,11,FALSE),0)</f>
        <v>0</v>
      </c>
      <c r="AR147" s="42">
        <f>IFERROR(VLOOKUP($H147,#REF!,12,FALSE),0)</f>
        <v>0</v>
      </c>
      <c r="AS147" s="34">
        <f>IFERROR(VLOOKUP($H147,#REF!,13,FALSE),0)</f>
        <v>0</v>
      </c>
      <c r="AT147" s="34">
        <f>IFERROR(VLOOKUP($H147,#REF!,14,FALSE),0)</f>
        <v>0</v>
      </c>
      <c r="AU147" s="42">
        <f>IFERROR(VLOOKUP($H147,#REF!,15,FALSE),0)</f>
        <v>0</v>
      </c>
      <c r="AV147" s="34">
        <f>IFERROR(VLOOKUP($H147,#REF!,15,FALSE),0)</f>
        <v>0</v>
      </c>
      <c r="AW147" s="34">
        <f>IFERROR(VLOOKUP($H147,#REF!,16,FALSE),0)</f>
        <v>0</v>
      </c>
      <c r="AX147" s="42">
        <f>IFERROR(VLOOKUP($H147,#REF!,17,FALSE),0)</f>
        <v>0</v>
      </c>
    </row>
    <row r="148" spans="1:50" x14ac:dyDescent="0.3">
      <c r="A148" s="33" t="str">
        <f t="shared" si="8"/>
        <v>A -1620-4-402</v>
      </c>
      <c r="B148" s="33" t="str">
        <f>+'R&amp;E EXPORT'!B147</f>
        <v>BLDG-VILLAGE WIDE WEB SITE</v>
      </c>
      <c r="C148" t="str">
        <f>IFERROR(VLOOKUP(A148,'MCSJ Export'!A:C,3,FALSE),"")</f>
        <v>Sub Account</v>
      </c>
      <c r="D148" s="37">
        <f t="shared" ca="1" si="9"/>
        <v>0</v>
      </c>
      <c r="E148" s="37">
        <f t="shared" ca="1" si="10"/>
        <v>0</v>
      </c>
      <c r="F148" s="37">
        <f t="shared" ca="1" si="11"/>
        <v>0</v>
      </c>
      <c r="G148" s="37"/>
      <c r="H148" s="33" t="str">
        <f>+'R&amp;E EXPORT'!A147</f>
        <v>A -1620-4-402</v>
      </c>
      <c r="I148" s="34">
        <f>IFERROR(VLOOKUP($H148,'Gen F Rev'!$A:$M,15,FALSE),0)</f>
        <v>0</v>
      </c>
      <c r="J148" s="34">
        <f>IFERROR(VLOOKUP($H148,'Gen F Rev'!$A:$M,16,FALSE),0)</f>
        <v>0</v>
      </c>
      <c r="K148" s="42">
        <f>IFERROR(VLOOKUP($H148,'Gen F Rev'!$A:$M,17,FALSE),0)</f>
        <v>0</v>
      </c>
      <c r="L148" s="34">
        <f>IFERROR(VLOOKUP($H148,'Gen F Exp'!$A:$E,15,FALSE),0)</f>
        <v>0</v>
      </c>
      <c r="M148" s="34">
        <f>IFERROR(VLOOKUP($H148,'Gen F Exp'!$A:$E,16,FALSE),0)</f>
        <v>0</v>
      </c>
      <c r="N148" s="42">
        <f>IFERROR(VLOOKUP($H148,'Gen F Exp'!$A:$E,17,FALSE),0)</f>
        <v>0</v>
      </c>
      <c r="O148" s="34">
        <f>IFERROR(VLOOKUP($H148,'Water F Rev'!$A:$L,15,FALSE),0)</f>
        <v>0</v>
      </c>
      <c r="P148" s="34">
        <f>IFERROR(VLOOKUP($H148,'Water F Rev'!$A:$L,16,FALSE),0)</f>
        <v>0</v>
      </c>
      <c r="Q148" s="42">
        <f>IFERROR(VLOOKUP($H148,'Water F Rev'!$A:$L,17,FALSE),0)</f>
        <v>0</v>
      </c>
      <c r="R148" s="34">
        <f>IFERROR(VLOOKUP($H148,'Water F Exp'!$A:$K,15,FALSE),0)</f>
        <v>0</v>
      </c>
      <c r="S148" s="34">
        <f>IFERROR(VLOOKUP($H148,'Water F Exp'!$A:$K,16,FALSE),0)</f>
        <v>0</v>
      </c>
      <c r="T148" s="42">
        <f>IFERROR(VLOOKUP($H148,'Water F Exp'!$A:$K,17,FALSE),0)</f>
        <v>0</v>
      </c>
      <c r="U148" s="34">
        <f ca="1">IFERROR(VLOOKUP($H148,'Sewer F Rev'!$A:$E,15,FALSE),0)</f>
        <v>0</v>
      </c>
      <c r="V148" s="34">
        <f ca="1">IFERROR(VLOOKUP($H148,'Sewer F Rev'!$A:$E,16,FALSE),0)</f>
        <v>0</v>
      </c>
      <c r="W148" s="42">
        <f ca="1">IFERROR(VLOOKUP($H148,'Sewer F Rev'!$A:$E,17,FALSE),0)</f>
        <v>0</v>
      </c>
      <c r="X148" s="34">
        <f>IFERROR(VLOOKUP($H148,'Sewer F Exp'!$A:$B,15,FALSE),0)</f>
        <v>0</v>
      </c>
      <c r="Y148" s="34">
        <f>IFERROR(VLOOKUP($H148,'Sewer F Exp'!$A:$B,16,FALSE),0)</f>
        <v>0</v>
      </c>
      <c r="Z148" s="42">
        <f>IFERROR(VLOOKUP($H148,'Sewer F Exp'!$A:$B,17,FALSE),0)</f>
        <v>0</v>
      </c>
      <c r="AA148" s="34">
        <f>IFERROR(VLOOKUP($H148,'Refuse F Rev'!$A:$E,15,FALSE),0)</f>
        <v>0</v>
      </c>
      <c r="AB148" s="34">
        <f>IFERROR(VLOOKUP($H148,'Refuse F Rev'!$A:$E,16,FALSE),0)</f>
        <v>0</v>
      </c>
      <c r="AC148" s="42">
        <f>IFERROR(VLOOKUP($H148,'Refuse F Rev'!$A:$E,17,FALSE),0)</f>
        <v>0</v>
      </c>
      <c r="AD148" s="34">
        <f>IFERROR(VLOOKUP($H148,'Refuse F Exp'!$A:$E,15,FALSE),0)</f>
        <v>0</v>
      </c>
      <c r="AE148" s="34">
        <f>IFERROR(VLOOKUP($H148,'Refuse F Exp'!$A:$E,16,FALSE),0)</f>
        <v>0</v>
      </c>
      <c r="AF148" s="42">
        <f>IFERROR(VLOOKUP($H148,'Refuse F Exp'!$A:$E,17,FALSE),0)</f>
        <v>0</v>
      </c>
      <c r="AG148" s="34">
        <f>IFERROR(VLOOKUP($H148,#REF!,10,FALSE),0)</f>
        <v>0</v>
      </c>
      <c r="AH148" s="34">
        <f>IFERROR(VLOOKUP($H148,#REF!,11,FALSE),0)</f>
        <v>0</v>
      </c>
      <c r="AI148" s="42">
        <f>IFERROR(VLOOKUP($H148,#REF!,12,FALSE),0)</f>
        <v>0</v>
      </c>
      <c r="AJ148" s="34">
        <f>IFERROR(VLOOKUP($H148,#REF!,10,FALSE),0)</f>
        <v>0</v>
      </c>
      <c r="AK148" s="34">
        <f>IFERROR(VLOOKUP($H148,#REF!,11,FALSE),0)</f>
        <v>0</v>
      </c>
      <c r="AL148" s="42">
        <f>IFERROR(VLOOKUP($H148,#REF!,12,FALSE),0)</f>
        <v>0</v>
      </c>
      <c r="AM148" s="34">
        <f>IFERROR(VLOOKUP($H148,#REF!,10,FALSE),0)</f>
        <v>0</v>
      </c>
      <c r="AN148" s="34">
        <f>IFERROR(VLOOKUP($H148,#REF!,11,FALSE),0)</f>
        <v>0</v>
      </c>
      <c r="AO148" s="42">
        <f>IFERROR(VLOOKUP($H148,#REF!,12,FALSE),0)</f>
        <v>0</v>
      </c>
      <c r="AP148" s="34">
        <f>IFERROR(VLOOKUP($H148,#REF!,10,FALSE),0)</f>
        <v>0</v>
      </c>
      <c r="AQ148" s="34">
        <f>IFERROR(VLOOKUP($H148,#REF!,11,FALSE),0)</f>
        <v>0</v>
      </c>
      <c r="AR148" s="42">
        <f>IFERROR(VLOOKUP($H148,#REF!,12,FALSE),0)</f>
        <v>0</v>
      </c>
      <c r="AS148" s="34">
        <f>IFERROR(VLOOKUP($H148,#REF!,13,FALSE),0)</f>
        <v>0</v>
      </c>
      <c r="AT148" s="34">
        <f>IFERROR(VLOOKUP($H148,#REF!,14,FALSE),0)</f>
        <v>0</v>
      </c>
      <c r="AU148" s="42">
        <f>IFERROR(VLOOKUP($H148,#REF!,15,FALSE),0)</f>
        <v>0</v>
      </c>
      <c r="AV148" s="34">
        <f>IFERROR(VLOOKUP($H148,#REF!,15,FALSE),0)</f>
        <v>0</v>
      </c>
      <c r="AW148" s="34">
        <f>IFERROR(VLOOKUP($H148,#REF!,16,FALSE),0)</f>
        <v>0</v>
      </c>
      <c r="AX148" s="42">
        <f>IFERROR(VLOOKUP($H148,#REF!,17,FALSE),0)</f>
        <v>0</v>
      </c>
    </row>
    <row r="149" spans="1:50" x14ac:dyDescent="0.3">
      <c r="A149" s="33" t="str">
        <f t="shared" si="8"/>
        <v>A -1620-4-410</v>
      </c>
      <c r="B149" s="33" t="str">
        <f>+'R&amp;E EXPORT'!B148</f>
        <v>BLDG-REPAIRS &amp; SUPPLIES</v>
      </c>
      <c r="C149" t="str">
        <f>IFERROR(VLOOKUP(A149,'MCSJ Export'!A:C,3,FALSE),"")</f>
        <v>Sub Account</v>
      </c>
      <c r="D149" s="37">
        <f t="shared" ca="1" si="9"/>
        <v>0</v>
      </c>
      <c r="E149" s="37">
        <f t="shared" ca="1" si="10"/>
        <v>0</v>
      </c>
      <c r="F149" s="37">
        <f t="shared" ca="1" si="11"/>
        <v>0</v>
      </c>
      <c r="G149" s="37"/>
      <c r="H149" s="33" t="str">
        <f>+'R&amp;E EXPORT'!A148</f>
        <v>A -1620-4-410</v>
      </c>
      <c r="I149" s="34">
        <f>IFERROR(VLOOKUP($H149,'Gen F Rev'!$A:$M,15,FALSE),0)</f>
        <v>0</v>
      </c>
      <c r="J149" s="34">
        <f>IFERROR(VLOOKUP($H149,'Gen F Rev'!$A:$M,16,FALSE),0)</f>
        <v>0</v>
      </c>
      <c r="K149" s="42">
        <f>IFERROR(VLOOKUP($H149,'Gen F Rev'!$A:$M,17,FALSE),0)</f>
        <v>0</v>
      </c>
      <c r="L149" s="34">
        <f>IFERROR(VLOOKUP($H149,'Gen F Exp'!$A:$E,15,FALSE),0)</f>
        <v>0</v>
      </c>
      <c r="M149" s="34">
        <f>IFERROR(VLOOKUP($H149,'Gen F Exp'!$A:$E,16,FALSE),0)</f>
        <v>0</v>
      </c>
      <c r="N149" s="42">
        <f>IFERROR(VLOOKUP($H149,'Gen F Exp'!$A:$E,17,FALSE),0)</f>
        <v>0</v>
      </c>
      <c r="O149" s="34">
        <f>IFERROR(VLOOKUP($H149,'Water F Rev'!$A:$L,15,FALSE),0)</f>
        <v>0</v>
      </c>
      <c r="P149" s="34">
        <f>IFERROR(VLOOKUP($H149,'Water F Rev'!$A:$L,16,FALSE),0)</f>
        <v>0</v>
      </c>
      <c r="Q149" s="42">
        <f>IFERROR(VLOOKUP($H149,'Water F Rev'!$A:$L,17,FALSE),0)</f>
        <v>0</v>
      </c>
      <c r="R149" s="34">
        <f>IFERROR(VLOOKUP($H149,'Water F Exp'!$A:$K,15,FALSE),0)</f>
        <v>0</v>
      </c>
      <c r="S149" s="34">
        <f>IFERROR(VLOOKUP($H149,'Water F Exp'!$A:$K,16,FALSE),0)</f>
        <v>0</v>
      </c>
      <c r="T149" s="42">
        <f>IFERROR(VLOOKUP($H149,'Water F Exp'!$A:$K,17,FALSE),0)</f>
        <v>0</v>
      </c>
      <c r="U149" s="34">
        <f ca="1">IFERROR(VLOOKUP($H149,'Sewer F Rev'!$A:$E,15,FALSE),0)</f>
        <v>0</v>
      </c>
      <c r="V149" s="34">
        <f ca="1">IFERROR(VLOOKUP($H149,'Sewer F Rev'!$A:$E,16,FALSE),0)</f>
        <v>0</v>
      </c>
      <c r="W149" s="42">
        <f ca="1">IFERROR(VLOOKUP($H149,'Sewer F Rev'!$A:$E,17,FALSE),0)</f>
        <v>0</v>
      </c>
      <c r="X149" s="34">
        <f>IFERROR(VLOOKUP($H149,'Sewer F Exp'!$A:$B,15,FALSE),0)</f>
        <v>0</v>
      </c>
      <c r="Y149" s="34">
        <f>IFERROR(VLOOKUP($H149,'Sewer F Exp'!$A:$B,16,FALSE),0)</f>
        <v>0</v>
      </c>
      <c r="Z149" s="42">
        <f>IFERROR(VLOOKUP($H149,'Sewer F Exp'!$A:$B,17,FALSE),0)</f>
        <v>0</v>
      </c>
      <c r="AA149" s="34">
        <f>IFERROR(VLOOKUP($H149,'Refuse F Rev'!$A:$E,15,FALSE),0)</f>
        <v>0</v>
      </c>
      <c r="AB149" s="34">
        <f>IFERROR(VLOOKUP($H149,'Refuse F Rev'!$A:$E,16,FALSE),0)</f>
        <v>0</v>
      </c>
      <c r="AC149" s="42">
        <f>IFERROR(VLOOKUP($H149,'Refuse F Rev'!$A:$E,17,FALSE),0)</f>
        <v>0</v>
      </c>
      <c r="AD149" s="34">
        <f>IFERROR(VLOOKUP($H149,'Refuse F Exp'!$A:$E,15,FALSE),0)</f>
        <v>0</v>
      </c>
      <c r="AE149" s="34">
        <f>IFERROR(VLOOKUP($H149,'Refuse F Exp'!$A:$E,16,FALSE),0)</f>
        <v>0</v>
      </c>
      <c r="AF149" s="42">
        <f>IFERROR(VLOOKUP($H149,'Refuse F Exp'!$A:$E,17,FALSE),0)</f>
        <v>0</v>
      </c>
      <c r="AG149" s="34">
        <f>IFERROR(VLOOKUP($H149,#REF!,10,FALSE),0)</f>
        <v>0</v>
      </c>
      <c r="AH149" s="34">
        <f>IFERROR(VLOOKUP($H149,#REF!,11,FALSE),0)</f>
        <v>0</v>
      </c>
      <c r="AI149" s="42">
        <f>IFERROR(VLOOKUP($H149,#REF!,12,FALSE),0)</f>
        <v>0</v>
      </c>
      <c r="AJ149" s="34">
        <f>IFERROR(VLOOKUP($H149,#REF!,10,FALSE),0)</f>
        <v>0</v>
      </c>
      <c r="AK149" s="34">
        <f>IFERROR(VLOOKUP($H149,#REF!,11,FALSE),0)</f>
        <v>0</v>
      </c>
      <c r="AL149" s="42">
        <f>IFERROR(VLOOKUP($H149,#REF!,12,FALSE),0)</f>
        <v>0</v>
      </c>
      <c r="AM149" s="34">
        <f>IFERROR(VLOOKUP($H149,#REF!,10,FALSE),0)</f>
        <v>0</v>
      </c>
      <c r="AN149" s="34">
        <f>IFERROR(VLOOKUP($H149,#REF!,11,FALSE),0)</f>
        <v>0</v>
      </c>
      <c r="AO149" s="42">
        <f>IFERROR(VLOOKUP($H149,#REF!,12,FALSE),0)</f>
        <v>0</v>
      </c>
      <c r="AP149" s="34">
        <f>IFERROR(VLOOKUP($H149,#REF!,10,FALSE),0)</f>
        <v>0</v>
      </c>
      <c r="AQ149" s="34">
        <f>IFERROR(VLOOKUP($H149,#REF!,11,FALSE),0)</f>
        <v>0</v>
      </c>
      <c r="AR149" s="42">
        <f>IFERROR(VLOOKUP($H149,#REF!,12,FALSE),0)</f>
        <v>0</v>
      </c>
      <c r="AS149" s="34">
        <f>IFERROR(VLOOKUP($H149,#REF!,13,FALSE),0)</f>
        <v>0</v>
      </c>
      <c r="AT149" s="34">
        <f>IFERROR(VLOOKUP($H149,#REF!,14,FALSE),0)</f>
        <v>0</v>
      </c>
      <c r="AU149" s="42">
        <f>IFERROR(VLOOKUP($H149,#REF!,15,FALSE),0)</f>
        <v>0</v>
      </c>
      <c r="AV149" s="34">
        <f>IFERROR(VLOOKUP($H149,#REF!,15,FALSE),0)</f>
        <v>0</v>
      </c>
      <c r="AW149" s="34">
        <f>IFERROR(VLOOKUP($H149,#REF!,16,FALSE),0)</f>
        <v>0</v>
      </c>
      <c r="AX149" s="42">
        <f>IFERROR(VLOOKUP($H149,#REF!,17,FALSE),0)</f>
        <v>0</v>
      </c>
    </row>
    <row r="150" spans="1:50" x14ac:dyDescent="0.3">
      <c r="A150" s="33" t="str">
        <f t="shared" si="8"/>
        <v>A -1620-4-435</v>
      </c>
      <c r="B150" s="33" t="str">
        <f>+'R&amp;E EXPORT'!B149</f>
        <v>BLDG-MAINTENANCE (LIBRARY)</v>
      </c>
      <c r="C150" t="str">
        <f>IFERROR(VLOOKUP(A150,'MCSJ Export'!A:C,3,FALSE),"")</f>
        <v>Sub Account</v>
      </c>
      <c r="D150" s="37">
        <f t="shared" ca="1" si="9"/>
        <v>0</v>
      </c>
      <c r="E150" s="37">
        <f t="shared" ca="1" si="10"/>
        <v>0</v>
      </c>
      <c r="F150" s="37">
        <f t="shared" ca="1" si="11"/>
        <v>0</v>
      </c>
      <c r="G150" s="37"/>
      <c r="H150" s="33" t="str">
        <f>+'R&amp;E EXPORT'!A149</f>
        <v>A -1620-4-435</v>
      </c>
      <c r="I150" s="34">
        <f>IFERROR(VLOOKUP($H150,'Gen F Rev'!$A:$M,15,FALSE),0)</f>
        <v>0</v>
      </c>
      <c r="J150" s="34">
        <f>IFERROR(VLOOKUP($H150,'Gen F Rev'!$A:$M,16,FALSE),0)</f>
        <v>0</v>
      </c>
      <c r="K150" s="42">
        <f>IFERROR(VLOOKUP($H150,'Gen F Rev'!$A:$M,17,FALSE),0)</f>
        <v>0</v>
      </c>
      <c r="L150" s="34">
        <f>IFERROR(VLOOKUP($H150,'Gen F Exp'!$A:$E,15,FALSE),0)</f>
        <v>0</v>
      </c>
      <c r="M150" s="34">
        <f>IFERROR(VLOOKUP($H150,'Gen F Exp'!$A:$E,16,FALSE),0)</f>
        <v>0</v>
      </c>
      <c r="N150" s="42">
        <f>IFERROR(VLOOKUP($H150,'Gen F Exp'!$A:$E,17,FALSE),0)</f>
        <v>0</v>
      </c>
      <c r="O150" s="34">
        <f>IFERROR(VLOOKUP($H150,'Water F Rev'!$A:$L,15,FALSE),0)</f>
        <v>0</v>
      </c>
      <c r="P150" s="34">
        <f>IFERROR(VLOOKUP($H150,'Water F Rev'!$A:$L,16,FALSE),0)</f>
        <v>0</v>
      </c>
      <c r="Q150" s="42">
        <f>IFERROR(VLOOKUP($H150,'Water F Rev'!$A:$L,17,FALSE),0)</f>
        <v>0</v>
      </c>
      <c r="R150" s="34">
        <f>IFERROR(VLOOKUP($H150,'Water F Exp'!$A:$K,15,FALSE),0)</f>
        <v>0</v>
      </c>
      <c r="S150" s="34">
        <f>IFERROR(VLOOKUP($H150,'Water F Exp'!$A:$K,16,FALSE),0)</f>
        <v>0</v>
      </c>
      <c r="T150" s="42">
        <f>IFERROR(VLOOKUP($H150,'Water F Exp'!$A:$K,17,FALSE),0)</f>
        <v>0</v>
      </c>
      <c r="U150" s="34">
        <f ca="1">IFERROR(VLOOKUP($H150,'Sewer F Rev'!$A:$E,15,FALSE),0)</f>
        <v>0</v>
      </c>
      <c r="V150" s="34">
        <f ca="1">IFERROR(VLOOKUP($H150,'Sewer F Rev'!$A:$E,16,FALSE),0)</f>
        <v>0</v>
      </c>
      <c r="W150" s="42">
        <f ca="1">IFERROR(VLOOKUP($H150,'Sewer F Rev'!$A:$E,17,FALSE),0)</f>
        <v>0</v>
      </c>
      <c r="X150" s="34">
        <f>IFERROR(VLOOKUP($H150,'Sewer F Exp'!$A:$B,15,FALSE),0)</f>
        <v>0</v>
      </c>
      <c r="Y150" s="34">
        <f>IFERROR(VLOOKUP($H150,'Sewer F Exp'!$A:$B,16,FALSE),0)</f>
        <v>0</v>
      </c>
      <c r="Z150" s="42">
        <f>IFERROR(VLOOKUP($H150,'Sewer F Exp'!$A:$B,17,FALSE),0)</f>
        <v>0</v>
      </c>
      <c r="AA150" s="34">
        <f>IFERROR(VLOOKUP($H150,'Refuse F Rev'!$A:$E,15,FALSE),0)</f>
        <v>0</v>
      </c>
      <c r="AB150" s="34">
        <f>IFERROR(VLOOKUP($H150,'Refuse F Rev'!$A:$E,16,FALSE),0)</f>
        <v>0</v>
      </c>
      <c r="AC150" s="42">
        <f>IFERROR(VLOOKUP($H150,'Refuse F Rev'!$A:$E,17,FALSE),0)</f>
        <v>0</v>
      </c>
      <c r="AD150" s="34">
        <f>IFERROR(VLOOKUP($H150,'Refuse F Exp'!$A:$E,15,FALSE),0)</f>
        <v>0</v>
      </c>
      <c r="AE150" s="34">
        <f>IFERROR(VLOOKUP($H150,'Refuse F Exp'!$A:$E,16,FALSE),0)</f>
        <v>0</v>
      </c>
      <c r="AF150" s="42">
        <f>IFERROR(VLOOKUP($H150,'Refuse F Exp'!$A:$E,17,FALSE),0)</f>
        <v>0</v>
      </c>
      <c r="AG150" s="34">
        <f>IFERROR(VLOOKUP($H150,#REF!,10,FALSE),0)</f>
        <v>0</v>
      </c>
      <c r="AH150" s="34">
        <f>IFERROR(VLOOKUP($H150,#REF!,11,FALSE),0)</f>
        <v>0</v>
      </c>
      <c r="AI150" s="42">
        <f>IFERROR(VLOOKUP($H150,#REF!,12,FALSE),0)</f>
        <v>0</v>
      </c>
      <c r="AJ150" s="34">
        <f>IFERROR(VLOOKUP($H150,#REF!,10,FALSE),0)</f>
        <v>0</v>
      </c>
      <c r="AK150" s="34">
        <f>IFERROR(VLOOKUP($H150,#REF!,11,FALSE),0)</f>
        <v>0</v>
      </c>
      <c r="AL150" s="42">
        <f>IFERROR(VLOOKUP($H150,#REF!,12,FALSE),0)</f>
        <v>0</v>
      </c>
      <c r="AM150" s="34">
        <f>IFERROR(VLOOKUP($H150,#REF!,10,FALSE),0)</f>
        <v>0</v>
      </c>
      <c r="AN150" s="34">
        <f>IFERROR(VLOOKUP($H150,#REF!,11,FALSE),0)</f>
        <v>0</v>
      </c>
      <c r="AO150" s="42">
        <f>IFERROR(VLOOKUP($H150,#REF!,12,FALSE),0)</f>
        <v>0</v>
      </c>
      <c r="AP150" s="34">
        <f>IFERROR(VLOOKUP($H150,#REF!,10,FALSE),0)</f>
        <v>0</v>
      </c>
      <c r="AQ150" s="34">
        <f>IFERROR(VLOOKUP($H150,#REF!,11,FALSE),0)</f>
        <v>0</v>
      </c>
      <c r="AR150" s="42">
        <f>IFERROR(VLOOKUP($H150,#REF!,12,FALSE),0)</f>
        <v>0</v>
      </c>
      <c r="AS150" s="34">
        <f>IFERROR(VLOOKUP($H150,#REF!,13,FALSE),0)</f>
        <v>0</v>
      </c>
      <c r="AT150" s="34">
        <f>IFERROR(VLOOKUP($H150,#REF!,14,FALSE),0)</f>
        <v>0</v>
      </c>
      <c r="AU150" s="42">
        <f>IFERROR(VLOOKUP($H150,#REF!,15,FALSE),0)</f>
        <v>0</v>
      </c>
      <c r="AV150" s="34">
        <f>IFERROR(VLOOKUP($H150,#REF!,15,FALSE),0)</f>
        <v>0</v>
      </c>
      <c r="AW150" s="34">
        <f>IFERROR(VLOOKUP($H150,#REF!,16,FALSE),0)</f>
        <v>0</v>
      </c>
      <c r="AX150" s="42">
        <f>IFERROR(VLOOKUP($H150,#REF!,17,FALSE),0)</f>
        <v>0</v>
      </c>
    </row>
    <row r="151" spans="1:50" x14ac:dyDescent="0.3">
      <c r="A151" s="33" t="str">
        <f t="shared" si="8"/>
        <v>A -1620-4-440</v>
      </c>
      <c r="B151" s="33" t="str">
        <f>+'R&amp;E EXPORT'!B150</f>
        <v>BLDG-MAINTENANCE (JC SENIOR CNTR)</v>
      </c>
      <c r="C151" t="str">
        <f>IFERROR(VLOOKUP(A151,'MCSJ Export'!A:C,3,FALSE),"")</f>
        <v/>
      </c>
      <c r="D151" s="37">
        <f t="shared" ca="1" si="9"/>
        <v>0</v>
      </c>
      <c r="E151" s="37">
        <f t="shared" ca="1" si="10"/>
        <v>0</v>
      </c>
      <c r="F151" s="37">
        <f t="shared" ca="1" si="11"/>
        <v>0</v>
      </c>
      <c r="G151" s="37"/>
      <c r="H151" s="33" t="str">
        <f>+'R&amp;E EXPORT'!A150</f>
        <v>A -1620-4-440</v>
      </c>
      <c r="I151" s="34">
        <f>IFERROR(VLOOKUP($H151,'Gen F Rev'!$A:$M,15,FALSE),0)</f>
        <v>0</v>
      </c>
      <c r="J151" s="34">
        <f>IFERROR(VLOOKUP($H151,'Gen F Rev'!$A:$M,16,FALSE),0)</f>
        <v>0</v>
      </c>
      <c r="K151" s="42">
        <f>IFERROR(VLOOKUP($H151,'Gen F Rev'!$A:$M,17,FALSE),0)</f>
        <v>0</v>
      </c>
      <c r="L151" s="34">
        <f>IFERROR(VLOOKUP($H151,'Gen F Exp'!$A:$E,15,FALSE),0)</f>
        <v>0</v>
      </c>
      <c r="M151" s="34">
        <f>IFERROR(VLOOKUP($H151,'Gen F Exp'!$A:$E,16,FALSE),0)</f>
        <v>0</v>
      </c>
      <c r="N151" s="42">
        <f>IFERROR(VLOOKUP($H151,'Gen F Exp'!$A:$E,17,FALSE),0)</f>
        <v>0</v>
      </c>
      <c r="O151" s="34">
        <f>IFERROR(VLOOKUP($H151,'Water F Rev'!$A:$L,15,FALSE),0)</f>
        <v>0</v>
      </c>
      <c r="P151" s="34">
        <f>IFERROR(VLOOKUP($H151,'Water F Rev'!$A:$L,16,FALSE),0)</f>
        <v>0</v>
      </c>
      <c r="Q151" s="42">
        <f>IFERROR(VLOOKUP($H151,'Water F Rev'!$A:$L,17,FALSE),0)</f>
        <v>0</v>
      </c>
      <c r="R151" s="34">
        <f>IFERROR(VLOOKUP($H151,'Water F Exp'!$A:$K,15,FALSE),0)</f>
        <v>0</v>
      </c>
      <c r="S151" s="34">
        <f>IFERROR(VLOOKUP($H151,'Water F Exp'!$A:$K,16,FALSE),0)</f>
        <v>0</v>
      </c>
      <c r="T151" s="42">
        <f>IFERROR(VLOOKUP($H151,'Water F Exp'!$A:$K,17,FALSE),0)</f>
        <v>0</v>
      </c>
      <c r="U151" s="34">
        <f ca="1">IFERROR(VLOOKUP($H151,'Sewer F Rev'!$A:$E,15,FALSE),0)</f>
        <v>0</v>
      </c>
      <c r="V151" s="34">
        <f ca="1">IFERROR(VLOOKUP($H151,'Sewer F Rev'!$A:$E,16,FALSE),0)</f>
        <v>0</v>
      </c>
      <c r="W151" s="42">
        <f ca="1">IFERROR(VLOOKUP($H151,'Sewer F Rev'!$A:$E,17,FALSE),0)</f>
        <v>0</v>
      </c>
      <c r="X151" s="34">
        <f>IFERROR(VLOOKUP($H151,'Sewer F Exp'!$A:$B,15,FALSE),0)</f>
        <v>0</v>
      </c>
      <c r="Y151" s="34">
        <f>IFERROR(VLOOKUP($H151,'Sewer F Exp'!$A:$B,16,FALSE),0)</f>
        <v>0</v>
      </c>
      <c r="Z151" s="42">
        <f>IFERROR(VLOOKUP($H151,'Sewer F Exp'!$A:$B,17,FALSE),0)</f>
        <v>0</v>
      </c>
      <c r="AA151" s="34">
        <f>IFERROR(VLOOKUP($H151,'Refuse F Rev'!$A:$E,15,FALSE),0)</f>
        <v>0</v>
      </c>
      <c r="AB151" s="34">
        <f>IFERROR(VLOOKUP($H151,'Refuse F Rev'!$A:$E,16,FALSE),0)</f>
        <v>0</v>
      </c>
      <c r="AC151" s="42">
        <f>IFERROR(VLOOKUP($H151,'Refuse F Rev'!$A:$E,17,FALSE),0)</f>
        <v>0</v>
      </c>
      <c r="AD151" s="34">
        <f>IFERROR(VLOOKUP($H151,'Refuse F Exp'!$A:$E,15,FALSE),0)</f>
        <v>0</v>
      </c>
      <c r="AE151" s="34">
        <f>IFERROR(VLOOKUP($H151,'Refuse F Exp'!$A:$E,16,FALSE),0)</f>
        <v>0</v>
      </c>
      <c r="AF151" s="42">
        <f>IFERROR(VLOOKUP($H151,'Refuse F Exp'!$A:$E,17,FALSE),0)</f>
        <v>0</v>
      </c>
      <c r="AG151" s="34">
        <f>IFERROR(VLOOKUP($H151,#REF!,10,FALSE),0)</f>
        <v>0</v>
      </c>
      <c r="AH151" s="34">
        <f>IFERROR(VLOOKUP($H151,#REF!,11,FALSE),0)</f>
        <v>0</v>
      </c>
      <c r="AI151" s="42">
        <f>IFERROR(VLOOKUP($H151,#REF!,12,FALSE),0)</f>
        <v>0</v>
      </c>
      <c r="AJ151" s="34">
        <f>IFERROR(VLOOKUP($H151,#REF!,10,FALSE),0)</f>
        <v>0</v>
      </c>
      <c r="AK151" s="34">
        <f>IFERROR(VLOOKUP($H151,#REF!,11,FALSE),0)</f>
        <v>0</v>
      </c>
      <c r="AL151" s="42">
        <f>IFERROR(VLOOKUP($H151,#REF!,12,FALSE),0)</f>
        <v>0</v>
      </c>
      <c r="AM151" s="34">
        <f>IFERROR(VLOOKUP($H151,#REF!,10,FALSE),0)</f>
        <v>0</v>
      </c>
      <c r="AN151" s="34">
        <f>IFERROR(VLOOKUP($H151,#REF!,11,FALSE),0)</f>
        <v>0</v>
      </c>
      <c r="AO151" s="42">
        <f>IFERROR(VLOOKUP($H151,#REF!,12,FALSE),0)</f>
        <v>0</v>
      </c>
      <c r="AP151" s="34">
        <f>IFERROR(VLOOKUP($H151,#REF!,10,FALSE),0)</f>
        <v>0</v>
      </c>
      <c r="AQ151" s="34">
        <f>IFERROR(VLOOKUP($H151,#REF!,11,FALSE),0)</f>
        <v>0</v>
      </c>
      <c r="AR151" s="42">
        <f>IFERROR(VLOOKUP($H151,#REF!,12,FALSE),0)</f>
        <v>0</v>
      </c>
      <c r="AS151" s="34">
        <f>IFERROR(VLOOKUP($H151,#REF!,13,FALSE),0)</f>
        <v>0</v>
      </c>
      <c r="AT151" s="34">
        <f>IFERROR(VLOOKUP($H151,#REF!,14,FALSE),0)</f>
        <v>0</v>
      </c>
      <c r="AU151" s="42">
        <f>IFERROR(VLOOKUP($H151,#REF!,15,FALSE),0)</f>
        <v>0</v>
      </c>
      <c r="AV151" s="34">
        <f>IFERROR(VLOOKUP($H151,#REF!,15,FALSE),0)</f>
        <v>0</v>
      </c>
      <c r="AW151" s="34">
        <f>IFERROR(VLOOKUP($H151,#REF!,16,FALSE),0)</f>
        <v>0</v>
      </c>
      <c r="AX151" s="42">
        <f>IFERROR(VLOOKUP($H151,#REF!,17,FALSE),0)</f>
        <v>0</v>
      </c>
    </row>
    <row r="152" spans="1:50" x14ac:dyDescent="0.3">
      <c r="A152" s="33" t="str">
        <f t="shared" si="8"/>
        <v>A -1620-4-450</v>
      </c>
      <c r="B152" s="33" t="str">
        <f>+'R&amp;E EXPORT'!B151</f>
        <v>BLDG-60 LESTER-SECURITY MONITORING</v>
      </c>
      <c r="C152" t="str">
        <f>IFERROR(VLOOKUP(A152,'MCSJ Export'!A:C,3,FALSE),"")</f>
        <v>Sub Account</v>
      </c>
      <c r="D152" s="37">
        <f t="shared" ca="1" si="9"/>
        <v>0</v>
      </c>
      <c r="E152" s="37">
        <f t="shared" ca="1" si="10"/>
        <v>0</v>
      </c>
      <c r="F152" s="37">
        <f t="shared" ca="1" si="11"/>
        <v>0</v>
      </c>
      <c r="G152" s="37"/>
      <c r="H152" s="33" t="str">
        <f>+'R&amp;E EXPORT'!A151</f>
        <v>A -1620-4-450</v>
      </c>
      <c r="I152" s="34">
        <f>IFERROR(VLOOKUP($H152,'Gen F Rev'!$A:$M,15,FALSE),0)</f>
        <v>0</v>
      </c>
      <c r="J152" s="34">
        <f>IFERROR(VLOOKUP($H152,'Gen F Rev'!$A:$M,16,FALSE),0)</f>
        <v>0</v>
      </c>
      <c r="K152" s="42">
        <f>IFERROR(VLOOKUP($H152,'Gen F Rev'!$A:$M,17,FALSE),0)</f>
        <v>0</v>
      </c>
      <c r="L152" s="34">
        <f>IFERROR(VLOOKUP($H152,'Gen F Exp'!$A:$E,15,FALSE),0)</f>
        <v>0</v>
      </c>
      <c r="M152" s="34">
        <f>IFERROR(VLOOKUP($H152,'Gen F Exp'!$A:$E,16,FALSE),0)</f>
        <v>0</v>
      </c>
      <c r="N152" s="42">
        <f>IFERROR(VLOOKUP($H152,'Gen F Exp'!$A:$E,17,FALSE),0)</f>
        <v>0</v>
      </c>
      <c r="O152" s="34">
        <f>IFERROR(VLOOKUP($H152,'Water F Rev'!$A:$L,15,FALSE),0)</f>
        <v>0</v>
      </c>
      <c r="P152" s="34">
        <f>IFERROR(VLOOKUP($H152,'Water F Rev'!$A:$L,16,FALSE),0)</f>
        <v>0</v>
      </c>
      <c r="Q152" s="42">
        <f>IFERROR(VLOOKUP($H152,'Water F Rev'!$A:$L,17,FALSE),0)</f>
        <v>0</v>
      </c>
      <c r="R152" s="34">
        <f>IFERROR(VLOOKUP($H152,'Water F Exp'!$A:$K,15,FALSE),0)</f>
        <v>0</v>
      </c>
      <c r="S152" s="34">
        <f>IFERROR(VLOOKUP($H152,'Water F Exp'!$A:$K,16,FALSE),0)</f>
        <v>0</v>
      </c>
      <c r="T152" s="42">
        <f>IFERROR(VLOOKUP($H152,'Water F Exp'!$A:$K,17,FALSE),0)</f>
        <v>0</v>
      </c>
      <c r="U152" s="34">
        <f ca="1">IFERROR(VLOOKUP($H152,'Sewer F Rev'!$A:$E,15,FALSE),0)</f>
        <v>0</v>
      </c>
      <c r="V152" s="34">
        <f ca="1">IFERROR(VLOOKUP($H152,'Sewer F Rev'!$A:$E,16,FALSE),0)</f>
        <v>0</v>
      </c>
      <c r="W152" s="42">
        <f ca="1">IFERROR(VLOOKUP($H152,'Sewer F Rev'!$A:$E,17,FALSE),0)</f>
        <v>0</v>
      </c>
      <c r="X152" s="34">
        <f>IFERROR(VLOOKUP($H152,'Sewer F Exp'!$A:$B,15,FALSE),0)</f>
        <v>0</v>
      </c>
      <c r="Y152" s="34">
        <f>IFERROR(VLOOKUP($H152,'Sewer F Exp'!$A:$B,16,FALSE),0)</f>
        <v>0</v>
      </c>
      <c r="Z152" s="42">
        <f>IFERROR(VLOOKUP($H152,'Sewer F Exp'!$A:$B,17,FALSE),0)</f>
        <v>0</v>
      </c>
      <c r="AA152" s="34">
        <f>IFERROR(VLOOKUP($H152,'Refuse F Rev'!$A:$E,15,FALSE),0)</f>
        <v>0</v>
      </c>
      <c r="AB152" s="34">
        <f>IFERROR(VLOOKUP($H152,'Refuse F Rev'!$A:$E,16,FALSE),0)</f>
        <v>0</v>
      </c>
      <c r="AC152" s="42">
        <f>IFERROR(VLOOKUP($H152,'Refuse F Rev'!$A:$E,17,FALSE),0)</f>
        <v>0</v>
      </c>
      <c r="AD152" s="34">
        <f>IFERROR(VLOOKUP($H152,'Refuse F Exp'!$A:$E,15,FALSE),0)</f>
        <v>0</v>
      </c>
      <c r="AE152" s="34">
        <f>IFERROR(VLOOKUP($H152,'Refuse F Exp'!$A:$E,16,FALSE),0)</f>
        <v>0</v>
      </c>
      <c r="AF152" s="42">
        <f>IFERROR(VLOOKUP($H152,'Refuse F Exp'!$A:$E,17,FALSE),0)</f>
        <v>0</v>
      </c>
      <c r="AG152" s="34">
        <f>IFERROR(VLOOKUP($H152,#REF!,10,FALSE),0)</f>
        <v>0</v>
      </c>
      <c r="AH152" s="34">
        <f>IFERROR(VLOOKUP($H152,#REF!,11,FALSE),0)</f>
        <v>0</v>
      </c>
      <c r="AI152" s="42">
        <f>IFERROR(VLOOKUP($H152,#REF!,12,FALSE),0)</f>
        <v>0</v>
      </c>
      <c r="AJ152" s="34">
        <f>IFERROR(VLOOKUP($H152,#REF!,10,FALSE),0)</f>
        <v>0</v>
      </c>
      <c r="AK152" s="34">
        <f>IFERROR(VLOOKUP($H152,#REF!,11,FALSE),0)</f>
        <v>0</v>
      </c>
      <c r="AL152" s="42">
        <f>IFERROR(VLOOKUP($H152,#REF!,12,FALSE),0)</f>
        <v>0</v>
      </c>
      <c r="AM152" s="34">
        <f>IFERROR(VLOOKUP($H152,#REF!,10,FALSE),0)</f>
        <v>0</v>
      </c>
      <c r="AN152" s="34">
        <f>IFERROR(VLOOKUP($H152,#REF!,11,FALSE),0)</f>
        <v>0</v>
      </c>
      <c r="AO152" s="42">
        <f>IFERROR(VLOOKUP($H152,#REF!,12,FALSE),0)</f>
        <v>0</v>
      </c>
      <c r="AP152" s="34">
        <f>IFERROR(VLOOKUP($H152,#REF!,10,FALSE),0)</f>
        <v>0</v>
      </c>
      <c r="AQ152" s="34">
        <f>IFERROR(VLOOKUP($H152,#REF!,11,FALSE),0)</f>
        <v>0</v>
      </c>
      <c r="AR152" s="42">
        <f>IFERROR(VLOOKUP($H152,#REF!,12,FALSE),0)</f>
        <v>0</v>
      </c>
      <c r="AS152" s="34">
        <f>IFERROR(VLOOKUP($H152,#REF!,13,FALSE),0)</f>
        <v>0</v>
      </c>
      <c r="AT152" s="34">
        <f>IFERROR(VLOOKUP($H152,#REF!,14,FALSE),0)</f>
        <v>0</v>
      </c>
      <c r="AU152" s="42">
        <f>IFERROR(VLOOKUP($H152,#REF!,15,FALSE),0)</f>
        <v>0</v>
      </c>
      <c r="AV152" s="34">
        <f>IFERROR(VLOOKUP($H152,#REF!,15,FALSE),0)</f>
        <v>0</v>
      </c>
      <c r="AW152" s="34">
        <f>IFERROR(VLOOKUP($H152,#REF!,16,FALSE),0)</f>
        <v>0</v>
      </c>
      <c r="AX152" s="42">
        <f>IFERROR(VLOOKUP($H152,#REF!,17,FALSE),0)</f>
        <v>0</v>
      </c>
    </row>
    <row r="153" spans="1:50" x14ac:dyDescent="0.3">
      <c r="A153" s="33" t="str">
        <f t="shared" si="8"/>
        <v>A -1620-4-901</v>
      </c>
      <c r="B153" s="33" t="str">
        <f>+'R&amp;E EXPORT'!B152</f>
        <v>BLDG-EYE CARE/CLOTHING ALLOWANCE</v>
      </c>
      <c r="C153" t="str">
        <f>IFERROR(VLOOKUP(A153,'MCSJ Export'!A:C,3,FALSE),"")</f>
        <v>Sub Account</v>
      </c>
      <c r="D153" s="37">
        <f t="shared" ca="1" si="9"/>
        <v>0</v>
      </c>
      <c r="E153" s="37">
        <f t="shared" ca="1" si="10"/>
        <v>0</v>
      </c>
      <c r="F153" s="37">
        <f t="shared" ca="1" si="11"/>
        <v>0</v>
      </c>
      <c r="G153" s="37"/>
      <c r="H153" s="33" t="str">
        <f>+'R&amp;E EXPORT'!A152</f>
        <v>A -1620-4-901</v>
      </c>
      <c r="I153" s="34">
        <f>IFERROR(VLOOKUP($H153,'Gen F Rev'!$A:$M,15,FALSE),0)</f>
        <v>0</v>
      </c>
      <c r="J153" s="34">
        <f>IFERROR(VLOOKUP($H153,'Gen F Rev'!$A:$M,16,FALSE),0)</f>
        <v>0</v>
      </c>
      <c r="K153" s="42">
        <f>IFERROR(VLOOKUP($H153,'Gen F Rev'!$A:$M,17,FALSE),0)</f>
        <v>0</v>
      </c>
      <c r="L153" s="34">
        <f>IFERROR(VLOOKUP($H153,'Gen F Exp'!$A:$E,15,FALSE),0)</f>
        <v>0</v>
      </c>
      <c r="M153" s="34">
        <f>IFERROR(VLOOKUP($H153,'Gen F Exp'!$A:$E,16,FALSE),0)</f>
        <v>0</v>
      </c>
      <c r="N153" s="42">
        <f>IFERROR(VLOOKUP($H153,'Gen F Exp'!$A:$E,17,FALSE),0)</f>
        <v>0</v>
      </c>
      <c r="O153" s="34">
        <f>IFERROR(VLOOKUP($H153,'Water F Rev'!$A:$L,15,FALSE),0)</f>
        <v>0</v>
      </c>
      <c r="P153" s="34">
        <f>IFERROR(VLOOKUP($H153,'Water F Rev'!$A:$L,16,FALSE),0)</f>
        <v>0</v>
      </c>
      <c r="Q153" s="42">
        <f>IFERROR(VLOOKUP($H153,'Water F Rev'!$A:$L,17,FALSE),0)</f>
        <v>0</v>
      </c>
      <c r="R153" s="34">
        <f>IFERROR(VLOOKUP($H153,'Water F Exp'!$A:$K,15,FALSE),0)</f>
        <v>0</v>
      </c>
      <c r="S153" s="34">
        <f>IFERROR(VLOOKUP($H153,'Water F Exp'!$A:$K,16,FALSE),0)</f>
        <v>0</v>
      </c>
      <c r="T153" s="42">
        <f>IFERROR(VLOOKUP($H153,'Water F Exp'!$A:$K,17,FALSE),0)</f>
        <v>0</v>
      </c>
      <c r="U153" s="34">
        <f ca="1">IFERROR(VLOOKUP($H153,'Sewer F Rev'!$A:$E,15,FALSE),0)</f>
        <v>0</v>
      </c>
      <c r="V153" s="34">
        <f ca="1">IFERROR(VLOOKUP($H153,'Sewer F Rev'!$A:$E,16,FALSE),0)</f>
        <v>0</v>
      </c>
      <c r="W153" s="42">
        <f ca="1">IFERROR(VLOOKUP($H153,'Sewer F Rev'!$A:$E,17,FALSE),0)</f>
        <v>0</v>
      </c>
      <c r="X153" s="34">
        <f>IFERROR(VLOOKUP($H153,'Sewer F Exp'!$A:$B,15,FALSE),0)</f>
        <v>0</v>
      </c>
      <c r="Y153" s="34">
        <f>IFERROR(VLOOKUP($H153,'Sewer F Exp'!$A:$B,16,FALSE),0)</f>
        <v>0</v>
      </c>
      <c r="Z153" s="42">
        <f>IFERROR(VLOOKUP($H153,'Sewer F Exp'!$A:$B,17,FALSE),0)</f>
        <v>0</v>
      </c>
      <c r="AA153" s="34">
        <f>IFERROR(VLOOKUP($H153,'Refuse F Rev'!$A:$E,15,FALSE),0)</f>
        <v>0</v>
      </c>
      <c r="AB153" s="34">
        <f>IFERROR(VLOOKUP($H153,'Refuse F Rev'!$A:$E,16,FALSE),0)</f>
        <v>0</v>
      </c>
      <c r="AC153" s="42">
        <f>IFERROR(VLOOKUP($H153,'Refuse F Rev'!$A:$E,17,FALSE),0)</f>
        <v>0</v>
      </c>
      <c r="AD153" s="34">
        <f>IFERROR(VLOOKUP($H153,'Refuse F Exp'!$A:$E,15,FALSE),0)</f>
        <v>0</v>
      </c>
      <c r="AE153" s="34">
        <f>IFERROR(VLOOKUP($H153,'Refuse F Exp'!$A:$E,16,FALSE),0)</f>
        <v>0</v>
      </c>
      <c r="AF153" s="42">
        <f>IFERROR(VLOOKUP($H153,'Refuse F Exp'!$A:$E,17,FALSE),0)</f>
        <v>0</v>
      </c>
      <c r="AG153" s="34">
        <f>IFERROR(VLOOKUP($H153,#REF!,10,FALSE),0)</f>
        <v>0</v>
      </c>
      <c r="AH153" s="34">
        <f>IFERROR(VLOOKUP($H153,#REF!,11,FALSE),0)</f>
        <v>0</v>
      </c>
      <c r="AI153" s="42">
        <f>IFERROR(VLOOKUP($H153,#REF!,12,FALSE),0)</f>
        <v>0</v>
      </c>
      <c r="AJ153" s="34">
        <f>IFERROR(VLOOKUP($H153,#REF!,10,FALSE),0)</f>
        <v>0</v>
      </c>
      <c r="AK153" s="34">
        <f>IFERROR(VLOOKUP($H153,#REF!,11,FALSE),0)</f>
        <v>0</v>
      </c>
      <c r="AL153" s="42">
        <f>IFERROR(VLOOKUP($H153,#REF!,12,FALSE),0)</f>
        <v>0</v>
      </c>
      <c r="AM153" s="34">
        <f>IFERROR(VLOOKUP($H153,#REF!,10,FALSE),0)</f>
        <v>0</v>
      </c>
      <c r="AN153" s="34">
        <f>IFERROR(VLOOKUP($H153,#REF!,11,FALSE),0)</f>
        <v>0</v>
      </c>
      <c r="AO153" s="42">
        <f>IFERROR(VLOOKUP($H153,#REF!,12,FALSE),0)</f>
        <v>0</v>
      </c>
      <c r="AP153" s="34">
        <f>IFERROR(VLOOKUP($H153,#REF!,10,FALSE),0)</f>
        <v>0</v>
      </c>
      <c r="AQ153" s="34">
        <f>IFERROR(VLOOKUP($H153,#REF!,11,FALSE),0)</f>
        <v>0</v>
      </c>
      <c r="AR153" s="42">
        <f>IFERROR(VLOOKUP($H153,#REF!,12,FALSE),0)</f>
        <v>0</v>
      </c>
      <c r="AS153" s="34">
        <f>IFERROR(VLOOKUP($H153,#REF!,13,FALSE),0)</f>
        <v>0</v>
      </c>
      <c r="AT153" s="34">
        <f>IFERROR(VLOOKUP($H153,#REF!,14,FALSE),0)</f>
        <v>0</v>
      </c>
      <c r="AU153" s="42">
        <f>IFERROR(VLOOKUP($H153,#REF!,15,FALSE),0)</f>
        <v>0</v>
      </c>
      <c r="AV153" s="34">
        <f>IFERROR(VLOOKUP($H153,#REF!,15,FALSE),0)</f>
        <v>0</v>
      </c>
      <c r="AW153" s="34">
        <f>IFERROR(VLOOKUP($H153,#REF!,16,FALSE),0)</f>
        <v>0</v>
      </c>
      <c r="AX153" s="42">
        <f>IFERROR(VLOOKUP($H153,#REF!,17,FALSE),0)</f>
        <v>0</v>
      </c>
    </row>
    <row r="154" spans="1:50" x14ac:dyDescent="0.3">
      <c r="A154" s="33" t="str">
        <f t="shared" si="8"/>
        <v>A -1640-0-000</v>
      </c>
      <c r="B154" s="33" t="str">
        <f>+'R&amp;E EXPORT'!B153</f>
        <v>CENTRAL GARAGE:</v>
      </c>
      <c r="C154" t="str">
        <f>IFERROR(VLOOKUP(A154,'MCSJ Export'!A:C,3,FALSE),"")</f>
        <v>Control</v>
      </c>
      <c r="D154" s="37">
        <f t="shared" ca="1" si="9"/>
        <v>0</v>
      </c>
      <c r="E154" s="37">
        <f t="shared" ca="1" si="10"/>
        <v>0</v>
      </c>
      <c r="F154" s="37">
        <f t="shared" ca="1" si="11"/>
        <v>0</v>
      </c>
      <c r="G154" s="37"/>
      <c r="H154" s="33" t="str">
        <f>+'R&amp;E EXPORT'!A153</f>
        <v>A -1640-0-000</v>
      </c>
      <c r="I154" s="34">
        <f>IFERROR(VLOOKUP($H154,'Gen F Rev'!$A:$M,15,FALSE),0)</f>
        <v>0</v>
      </c>
      <c r="J154" s="34">
        <f>IFERROR(VLOOKUP($H154,'Gen F Rev'!$A:$M,16,FALSE),0)</f>
        <v>0</v>
      </c>
      <c r="K154" s="42">
        <f>IFERROR(VLOOKUP($H154,'Gen F Rev'!$A:$M,17,FALSE),0)</f>
        <v>0</v>
      </c>
      <c r="L154" s="34">
        <f>IFERROR(VLOOKUP($H154,'Gen F Exp'!$A:$E,15,FALSE),0)</f>
        <v>0</v>
      </c>
      <c r="M154" s="34">
        <f>IFERROR(VLOOKUP($H154,'Gen F Exp'!$A:$E,16,FALSE),0)</f>
        <v>0</v>
      </c>
      <c r="N154" s="42">
        <f>IFERROR(VLOOKUP($H154,'Gen F Exp'!$A:$E,17,FALSE),0)</f>
        <v>0</v>
      </c>
      <c r="O154" s="34">
        <f>IFERROR(VLOOKUP($H154,'Water F Rev'!$A:$L,15,FALSE),0)</f>
        <v>0</v>
      </c>
      <c r="P154" s="34">
        <f>IFERROR(VLOOKUP($H154,'Water F Rev'!$A:$L,16,FALSE),0)</f>
        <v>0</v>
      </c>
      <c r="Q154" s="42">
        <f>IFERROR(VLOOKUP($H154,'Water F Rev'!$A:$L,17,FALSE),0)</f>
        <v>0</v>
      </c>
      <c r="R154" s="34">
        <f>IFERROR(VLOOKUP($H154,'Water F Exp'!$A:$K,15,FALSE),0)</f>
        <v>0</v>
      </c>
      <c r="S154" s="34">
        <f>IFERROR(VLOOKUP($H154,'Water F Exp'!$A:$K,16,FALSE),0)</f>
        <v>0</v>
      </c>
      <c r="T154" s="42">
        <f>IFERROR(VLOOKUP($H154,'Water F Exp'!$A:$K,17,FALSE),0)</f>
        <v>0</v>
      </c>
      <c r="U154" s="34">
        <f ca="1">IFERROR(VLOOKUP($H154,'Sewer F Rev'!$A:$E,15,FALSE),0)</f>
        <v>0</v>
      </c>
      <c r="V154" s="34">
        <f ca="1">IFERROR(VLOOKUP($H154,'Sewer F Rev'!$A:$E,16,FALSE),0)</f>
        <v>0</v>
      </c>
      <c r="W154" s="42">
        <f ca="1">IFERROR(VLOOKUP($H154,'Sewer F Rev'!$A:$E,17,FALSE),0)</f>
        <v>0</v>
      </c>
      <c r="X154" s="34">
        <f>IFERROR(VLOOKUP($H154,'Sewer F Exp'!$A:$B,15,FALSE),0)</f>
        <v>0</v>
      </c>
      <c r="Y154" s="34">
        <f>IFERROR(VLOOKUP($H154,'Sewer F Exp'!$A:$B,16,FALSE),0)</f>
        <v>0</v>
      </c>
      <c r="Z154" s="42">
        <f>IFERROR(VLOOKUP($H154,'Sewer F Exp'!$A:$B,17,FALSE),0)</f>
        <v>0</v>
      </c>
      <c r="AA154" s="34">
        <f>IFERROR(VLOOKUP($H154,'Refuse F Rev'!$A:$E,15,FALSE),0)</f>
        <v>0</v>
      </c>
      <c r="AB154" s="34">
        <f>IFERROR(VLOOKUP($H154,'Refuse F Rev'!$A:$E,16,FALSE),0)</f>
        <v>0</v>
      </c>
      <c r="AC154" s="42">
        <f>IFERROR(VLOOKUP($H154,'Refuse F Rev'!$A:$E,17,FALSE),0)</f>
        <v>0</v>
      </c>
      <c r="AD154" s="34">
        <f>IFERROR(VLOOKUP($H154,'Refuse F Exp'!$A:$E,15,FALSE),0)</f>
        <v>0</v>
      </c>
      <c r="AE154" s="34">
        <f>IFERROR(VLOOKUP($H154,'Refuse F Exp'!$A:$E,16,FALSE),0)</f>
        <v>0</v>
      </c>
      <c r="AF154" s="42">
        <f>IFERROR(VLOOKUP($H154,'Refuse F Exp'!$A:$E,17,FALSE),0)</f>
        <v>0</v>
      </c>
      <c r="AG154" s="34">
        <f>IFERROR(VLOOKUP($H154,#REF!,10,FALSE),0)</f>
        <v>0</v>
      </c>
      <c r="AH154" s="34">
        <f>IFERROR(VLOOKUP($H154,#REF!,11,FALSE),0)</f>
        <v>0</v>
      </c>
      <c r="AI154" s="42">
        <f>IFERROR(VLOOKUP($H154,#REF!,12,FALSE),0)</f>
        <v>0</v>
      </c>
      <c r="AJ154" s="34">
        <f>IFERROR(VLOOKUP($H154,#REF!,10,FALSE),0)</f>
        <v>0</v>
      </c>
      <c r="AK154" s="34">
        <f>IFERROR(VLOOKUP($H154,#REF!,11,FALSE),0)</f>
        <v>0</v>
      </c>
      <c r="AL154" s="42">
        <f>IFERROR(VLOOKUP($H154,#REF!,12,FALSE),0)</f>
        <v>0</v>
      </c>
      <c r="AM154" s="34">
        <f>IFERROR(VLOOKUP($H154,#REF!,10,FALSE),0)</f>
        <v>0</v>
      </c>
      <c r="AN154" s="34">
        <f>IFERROR(VLOOKUP($H154,#REF!,11,FALSE),0)</f>
        <v>0</v>
      </c>
      <c r="AO154" s="42">
        <f>IFERROR(VLOOKUP($H154,#REF!,12,FALSE),0)</f>
        <v>0</v>
      </c>
      <c r="AP154" s="34">
        <f>IFERROR(VLOOKUP($H154,#REF!,10,FALSE),0)</f>
        <v>0</v>
      </c>
      <c r="AQ154" s="34">
        <f>IFERROR(VLOOKUP($H154,#REF!,11,FALSE),0)</f>
        <v>0</v>
      </c>
      <c r="AR154" s="42">
        <f>IFERROR(VLOOKUP($H154,#REF!,12,FALSE),0)</f>
        <v>0</v>
      </c>
      <c r="AS154" s="34">
        <f>IFERROR(VLOOKUP($H154,#REF!,13,FALSE),0)</f>
        <v>0</v>
      </c>
      <c r="AT154" s="34">
        <f>IFERROR(VLOOKUP($H154,#REF!,14,FALSE),0)</f>
        <v>0</v>
      </c>
      <c r="AU154" s="42">
        <f>IFERROR(VLOOKUP($H154,#REF!,15,FALSE),0)</f>
        <v>0</v>
      </c>
      <c r="AV154" s="34">
        <f>IFERROR(VLOOKUP($H154,#REF!,15,FALSE),0)</f>
        <v>0</v>
      </c>
      <c r="AW154" s="34">
        <f>IFERROR(VLOOKUP($H154,#REF!,16,FALSE),0)</f>
        <v>0</v>
      </c>
      <c r="AX154" s="42">
        <f>IFERROR(VLOOKUP($H154,#REF!,17,FALSE),0)</f>
        <v>0</v>
      </c>
    </row>
    <row r="155" spans="1:50" x14ac:dyDescent="0.3">
      <c r="A155" s="33" t="str">
        <f t="shared" si="8"/>
        <v>A -1640-1-000</v>
      </c>
      <c r="B155" s="33" t="str">
        <f>+'R&amp;E EXPORT'!B154</f>
        <v>CNTL GARAGE PERSONAL SERVICES</v>
      </c>
      <c r="C155" t="str">
        <f>IFERROR(VLOOKUP(A155,'MCSJ Export'!A:C,3,FALSE),"")</f>
        <v>Sub Account</v>
      </c>
      <c r="D155" s="37">
        <f t="shared" ca="1" si="9"/>
        <v>0</v>
      </c>
      <c r="E155" s="37">
        <f t="shared" ca="1" si="10"/>
        <v>0</v>
      </c>
      <c r="F155" s="37">
        <f t="shared" ca="1" si="11"/>
        <v>0</v>
      </c>
      <c r="G155" s="37"/>
      <c r="H155" s="33" t="str">
        <f>+'R&amp;E EXPORT'!A154</f>
        <v>A -1640-1-000</v>
      </c>
      <c r="I155" s="34">
        <f>IFERROR(VLOOKUP($H155,'Gen F Rev'!$A:$M,15,FALSE),0)</f>
        <v>0</v>
      </c>
      <c r="J155" s="34">
        <f>IFERROR(VLOOKUP($H155,'Gen F Rev'!$A:$M,16,FALSE),0)</f>
        <v>0</v>
      </c>
      <c r="K155" s="42">
        <f>IFERROR(VLOOKUP($H155,'Gen F Rev'!$A:$M,17,FALSE),0)</f>
        <v>0</v>
      </c>
      <c r="L155" s="34">
        <f>IFERROR(VLOOKUP($H155,'Gen F Exp'!$A:$E,15,FALSE),0)</f>
        <v>0</v>
      </c>
      <c r="M155" s="34">
        <f>IFERROR(VLOOKUP($H155,'Gen F Exp'!$A:$E,16,FALSE),0)</f>
        <v>0</v>
      </c>
      <c r="N155" s="42">
        <f>IFERROR(VLOOKUP($H155,'Gen F Exp'!$A:$E,17,FALSE),0)</f>
        <v>0</v>
      </c>
      <c r="O155" s="34">
        <f>IFERROR(VLOOKUP($H155,'Water F Rev'!$A:$L,15,FALSE),0)</f>
        <v>0</v>
      </c>
      <c r="P155" s="34">
        <f>IFERROR(VLOOKUP($H155,'Water F Rev'!$A:$L,16,FALSE),0)</f>
        <v>0</v>
      </c>
      <c r="Q155" s="42">
        <f>IFERROR(VLOOKUP($H155,'Water F Rev'!$A:$L,17,FALSE),0)</f>
        <v>0</v>
      </c>
      <c r="R155" s="34">
        <f>IFERROR(VLOOKUP($H155,'Water F Exp'!$A:$K,15,FALSE),0)</f>
        <v>0</v>
      </c>
      <c r="S155" s="34">
        <f>IFERROR(VLOOKUP($H155,'Water F Exp'!$A:$K,16,FALSE),0)</f>
        <v>0</v>
      </c>
      <c r="T155" s="42">
        <f>IFERROR(VLOOKUP($H155,'Water F Exp'!$A:$K,17,FALSE),0)</f>
        <v>0</v>
      </c>
      <c r="U155" s="34">
        <f ca="1">IFERROR(VLOOKUP($H155,'Sewer F Rev'!$A:$E,15,FALSE),0)</f>
        <v>0</v>
      </c>
      <c r="V155" s="34">
        <f ca="1">IFERROR(VLOOKUP($H155,'Sewer F Rev'!$A:$E,16,FALSE),0)</f>
        <v>0</v>
      </c>
      <c r="W155" s="42">
        <f ca="1">IFERROR(VLOOKUP($H155,'Sewer F Rev'!$A:$E,17,FALSE),0)</f>
        <v>0</v>
      </c>
      <c r="X155" s="34">
        <f>IFERROR(VLOOKUP($H155,'Sewer F Exp'!$A:$B,15,FALSE),0)</f>
        <v>0</v>
      </c>
      <c r="Y155" s="34">
        <f>IFERROR(VLOOKUP($H155,'Sewer F Exp'!$A:$B,16,FALSE),0)</f>
        <v>0</v>
      </c>
      <c r="Z155" s="42">
        <f>IFERROR(VLOOKUP($H155,'Sewer F Exp'!$A:$B,17,FALSE),0)</f>
        <v>0</v>
      </c>
      <c r="AA155" s="34">
        <f>IFERROR(VLOOKUP($H155,'Refuse F Rev'!$A:$E,15,FALSE),0)</f>
        <v>0</v>
      </c>
      <c r="AB155" s="34">
        <f>IFERROR(VLOOKUP($H155,'Refuse F Rev'!$A:$E,16,FALSE),0)</f>
        <v>0</v>
      </c>
      <c r="AC155" s="42">
        <f>IFERROR(VLOOKUP($H155,'Refuse F Rev'!$A:$E,17,FALSE),0)</f>
        <v>0</v>
      </c>
      <c r="AD155" s="34">
        <f>IFERROR(VLOOKUP($H155,'Refuse F Exp'!$A:$E,15,FALSE),0)</f>
        <v>0</v>
      </c>
      <c r="AE155" s="34">
        <f>IFERROR(VLOOKUP($H155,'Refuse F Exp'!$A:$E,16,FALSE),0)</f>
        <v>0</v>
      </c>
      <c r="AF155" s="42">
        <f>IFERROR(VLOOKUP($H155,'Refuse F Exp'!$A:$E,17,FALSE),0)</f>
        <v>0</v>
      </c>
      <c r="AG155" s="34">
        <f>IFERROR(VLOOKUP($H155,#REF!,10,FALSE),0)</f>
        <v>0</v>
      </c>
      <c r="AH155" s="34">
        <f>IFERROR(VLOOKUP($H155,#REF!,11,FALSE),0)</f>
        <v>0</v>
      </c>
      <c r="AI155" s="42">
        <f>IFERROR(VLOOKUP($H155,#REF!,12,FALSE),0)</f>
        <v>0</v>
      </c>
      <c r="AJ155" s="34">
        <f>IFERROR(VLOOKUP($H155,#REF!,10,FALSE),0)</f>
        <v>0</v>
      </c>
      <c r="AK155" s="34">
        <f>IFERROR(VLOOKUP($H155,#REF!,11,FALSE),0)</f>
        <v>0</v>
      </c>
      <c r="AL155" s="42">
        <f>IFERROR(VLOOKUP($H155,#REF!,12,FALSE),0)</f>
        <v>0</v>
      </c>
      <c r="AM155" s="34">
        <f>IFERROR(VLOOKUP($H155,#REF!,10,FALSE),0)</f>
        <v>0</v>
      </c>
      <c r="AN155" s="34">
        <f>IFERROR(VLOOKUP($H155,#REF!,11,FALSE),0)</f>
        <v>0</v>
      </c>
      <c r="AO155" s="42">
        <f>IFERROR(VLOOKUP($H155,#REF!,12,FALSE),0)</f>
        <v>0</v>
      </c>
      <c r="AP155" s="34">
        <f>IFERROR(VLOOKUP($H155,#REF!,10,FALSE),0)</f>
        <v>0</v>
      </c>
      <c r="AQ155" s="34">
        <f>IFERROR(VLOOKUP($H155,#REF!,11,FALSE),0)</f>
        <v>0</v>
      </c>
      <c r="AR155" s="42">
        <f>IFERROR(VLOOKUP($H155,#REF!,12,FALSE),0)</f>
        <v>0</v>
      </c>
      <c r="AS155" s="34">
        <f>IFERROR(VLOOKUP($H155,#REF!,13,FALSE),0)</f>
        <v>0</v>
      </c>
      <c r="AT155" s="34">
        <f>IFERROR(VLOOKUP($H155,#REF!,14,FALSE),0)</f>
        <v>0</v>
      </c>
      <c r="AU155" s="42">
        <f>IFERROR(VLOOKUP($H155,#REF!,15,FALSE),0)</f>
        <v>0</v>
      </c>
      <c r="AV155" s="34">
        <f>IFERROR(VLOOKUP($H155,#REF!,15,FALSE),0)</f>
        <v>0</v>
      </c>
      <c r="AW155" s="34">
        <f>IFERROR(VLOOKUP($H155,#REF!,16,FALSE),0)</f>
        <v>0</v>
      </c>
      <c r="AX155" s="42">
        <f>IFERROR(VLOOKUP($H155,#REF!,17,FALSE),0)</f>
        <v>0</v>
      </c>
    </row>
    <row r="156" spans="1:50" x14ac:dyDescent="0.3">
      <c r="A156" s="33" t="str">
        <f t="shared" si="8"/>
        <v>A -1640-2-120</v>
      </c>
      <c r="B156" s="33" t="str">
        <f>+'R&amp;E EXPORT'!B155</f>
        <v>DPW GARAGE-EQUIP-COMPUTER</v>
      </c>
      <c r="C156" t="str">
        <f>IFERROR(VLOOKUP(A156,'MCSJ Export'!A:C,3,FALSE),"")</f>
        <v>Sub Account</v>
      </c>
      <c r="D156" s="37">
        <f t="shared" ca="1" si="9"/>
        <v>0</v>
      </c>
      <c r="E156" s="37">
        <f t="shared" ca="1" si="10"/>
        <v>0</v>
      </c>
      <c r="F156" s="37">
        <f t="shared" ca="1" si="11"/>
        <v>0</v>
      </c>
      <c r="G156" s="37"/>
      <c r="H156" s="33" t="str">
        <f>+'R&amp;E EXPORT'!A155</f>
        <v>A -1640-2-120</v>
      </c>
      <c r="I156" s="34">
        <f>IFERROR(VLOOKUP($H156,'Gen F Rev'!$A:$M,15,FALSE),0)</f>
        <v>0</v>
      </c>
      <c r="J156" s="34">
        <f>IFERROR(VLOOKUP($H156,'Gen F Rev'!$A:$M,16,FALSE),0)</f>
        <v>0</v>
      </c>
      <c r="K156" s="42">
        <f>IFERROR(VLOOKUP($H156,'Gen F Rev'!$A:$M,17,FALSE),0)</f>
        <v>0</v>
      </c>
      <c r="L156" s="34">
        <f>IFERROR(VLOOKUP($H156,'Gen F Exp'!$A:$E,15,FALSE),0)</f>
        <v>0</v>
      </c>
      <c r="M156" s="34">
        <f>IFERROR(VLOOKUP($H156,'Gen F Exp'!$A:$E,16,FALSE),0)</f>
        <v>0</v>
      </c>
      <c r="N156" s="42">
        <f>IFERROR(VLOOKUP($H156,'Gen F Exp'!$A:$E,17,FALSE),0)</f>
        <v>0</v>
      </c>
      <c r="O156" s="34">
        <f>IFERROR(VLOOKUP($H156,'Water F Rev'!$A:$L,15,FALSE),0)</f>
        <v>0</v>
      </c>
      <c r="P156" s="34">
        <f>IFERROR(VLOOKUP($H156,'Water F Rev'!$A:$L,16,FALSE),0)</f>
        <v>0</v>
      </c>
      <c r="Q156" s="42">
        <f>IFERROR(VLOOKUP($H156,'Water F Rev'!$A:$L,17,FALSE),0)</f>
        <v>0</v>
      </c>
      <c r="R156" s="34">
        <f>IFERROR(VLOOKUP($H156,'Water F Exp'!$A:$K,15,FALSE),0)</f>
        <v>0</v>
      </c>
      <c r="S156" s="34">
        <f>IFERROR(VLOOKUP($H156,'Water F Exp'!$A:$K,16,FALSE),0)</f>
        <v>0</v>
      </c>
      <c r="T156" s="42">
        <f>IFERROR(VLOOKUP($H156,'Water F Exp'!$A:$K,17,FALSE),0)</f>
        <v>0</v>
      </c>
      <c r="U156" s="34">
        <f ca="1">IFERROR(VLOOKUP($H156,'Sewer F Rev'!$A:$E,15,FALSE),0)</f>
        <v>0</v>
      </c>
      <c r="V156" s="34">
        <f ca="1">IFERROR(VLOOKUP($H156,'Sewer F Rev'!$A:$E,16,FALSE),0)</f>
        <v>0</v>
      </c>
      <c r="W156" s="42">
        <f ca="1">IFERROR(VLOOKUP($H156,'Sewer F Rev'!$A:$E,17,FALSE),0)</f>
        <v>0</v>
      </c>
      <c r="X156" s="34">
        <f>IFERROR(VLOOKUP($H156,'Sewer F Exp'!$A:$B,15,FALSE),0)</f>
        <v>0</v>
      </c>
      <c r="Y156" s="34">
        <f>IFERROR(VLOOKUP($H156,'Sewer F Exp'!$A:$B,16,FALSE),0)</f>
        <v>0</v>
      </c>
      <c r="Z156" s="42">
        <f>IFERROR(VLOOKUP($H156,'Sewer F Exp'!$A:$B,17,FALSE),0)</f>
        <v>0</v>
      </c>
      <c r="AA156" s="34">
        <f>IFERROR(VLOOKUP($H156,'Refuse F Rev'!$A:$E,15,FALSE),0)</f>
        <v>0</v>
      </c>
      <c r="AB156" s="34">
        <f>IFERROR(VLOOKUP($H156,'Refuse F Rev'!$A:$E,16,FALSE),0)</f>
        <v>0</v>
      </c>
      <c r="AC156" s="42">
        <f>IFERROR(VLOOKUP($H156,'Refuse F Rev'!$A:$E,17,FALSE),0)</f>
        <v>0</v>
      </c>
      <c r="AD156" s="34">
        <f>IFERROR(VLOOKUP($H156,'Refuse F Exp'!$A:$E,15,FALSE),0)</f>
        <v>0</v>
      </c>
      <c r="AE156" s="34">
        <f>IFERROR(VLOOKUP($H156,'Refuse F Exp'!$A:$E,16,FALSE),0)</f>
        <v>0</v>
      </c>
      <c r="AF156" s="42">
        <f>IFERROR(VLOOKUP($H156,'Refuse F Exp'!$A:$E,17,FALSE),0)</f>
        <v>0</v>
      </c>
      <c r="AG156" s="34">
        <f>IFERROR(VLOOKUP($H156,#REF!,10,FALSE),0)</f>
        <v>0</v>
      </c>
      <c r="AH156" s="34">
        <f>IFERROR(VLOOKUP($H156,#REF!,11,FALSE),0)</f>
        <v>0</v>
      </c>
      <c r="AI156" s="42">
        <f>IFERROR(VLOOKUP($H156,#REF!,12,FALSE),0)</f>
        <v>0</v>
      </c>
      <c r="AJ156" s="34">
        <f>IFERROR(VLOOKUP($H156,#REF!,10,FALSE),0)</f>
        <v>0</v>
      </c>
      <c r="AK156" s="34">
        <f>IFERROR(VLOOKUP($H156,#REF!,11,FALSE),0)</f>
        <v>0</v>
      </c>
      <c r="AL156" s="42">
        <f>IFERROR(VLOOKUP($H156,#REF!,12,FALSE),0)</f>
        <v>0</v>
      </c>
      <c r="AM156" s="34">
        <f>IFERROR(VLOOKUP($H156,#REF!,10,FALSE),0)</f>
        <v>0</v>
      </c>
      <c r="AN156" s="34">
        <f>IFERROR(VLOOKUP($H156,#REF!,11,FALSE),0)</f>
        <v>0</v>
      </c>
      <c r="AO156" s="42">
        <f>IFERROR(VLOOKUP($H156,#REF!,12,FALSE),0)</f>
        <v>0</v>
      </c>
      <c r="AP156" s="34">
        <f>IFERROR(VLOOKUP($H156,#REF!,10,FALSE),0)</f>
        <v>0</v>
      </c>
      <c r="AQ156" s="34">
        <f>IFERROR(VLOOKUP($H156,#REF!,11,FALSE),0)</f>
        <v>0</v>
      </c>
      <c r="AR156" s="42">
        <f>IFERROR(VLOOKUP($H156,#REF!,12,FALSE),0)</f>
        <v>0</v>
      </c>
      <c r="AS156" s="34">
        <f>IFERROR(VLOOKUP($H156,#REF!,13,FALSE),0)</f>
        <v>0</v>
      </c>
      <c r="AT156" s="34">
        <f>IFERROR(VLOOKUP($H156,#REF!,14,FALSE),0)</f>
        <v>0</v>
      </c>
      <c r="AU156" s="42">
        <f>IFERROR(VLOOKUP($H156,#REF!,15,FALSE),0)</f>
        <v>0</v>
      </c>
      <c r="AV156" s="34">
        <f>IFERROR(VLOOKUP($H156,#REF!,15,FALSE),0)</f>
        <v>0</v>
      </c>
      <c r="AW156" s="34">
        <f>IFERROR(VLOOKUP($H156,#REF!,16,FALSE),0)</f>
        <v>0</v>
      </c>
      <c r="AX156" s="42">
        <f>IFERROR(VLOOKUP($H156,#REF!,17,FALSE),0)</f>
        <v>0</v>
      </c>
    </row>
    <row r="157" spans="1:50" x14ac:dyDescent="0.3">
      <c r="A157" s="33" t="str">
        <f t="shared" si="8"/>
        <v>A -1640-2-503</v>
      </c>
      <c r="B157" s="33" t="str">
        <f>+'R&amp;E EXPORT'!B156</f>
        <v>DPW GARAGE-EQUIP-MISC TOOLS</v>
      </c>
      <c r="C157" t="str">
        <f>IFERROR(VLOOKUP(A157,'MCSJ Export'!A:C,3,FALSE),"")</f>
        <v>Sub Account</v>
      </c>
      <c r="D157" s="37">
        <f t="shared" ca="1" si="9"/>
        <v>0</v>
      </c>
      <c r="E157" s="37">
        <f t="shared" ca="1" si="10"/>
        <v>0</v>
      </c>
      <c r="F157" s="37">
        <f t="shared" ca="1" si="11"/>
        <v>0</v>
      </c>
      <c r="G157" s="37"/>
      <c r="H157" s="33" t="str">
        <f>+'R&amp;E EXPORT'!A156</f>
        <v>A -1640-2-503</v>
      </c>
      <c r="I157" s="34">
        <f>IFERROR(VLOOKUP($H157,'Gen F Rev'!$A:$M,15,FALSE),0)</f>
        <v>0</v>
      </c>
      <c r="J157" s="34">
        <f>IFERROR(VLOOKUP($H157,'Gen F Rev'!$A:$M,16,FALSE),0)</f>
        <v>0</v>
      </c>
      <c r="K157" s="42">
        <f>IFERROR(VLOOKUP($H157,'Gen F Rev'!$A:$M,17,FALSE),0)</f>
        <v>0</v>
      </c>
      <c r="L157" s="34">
        <f>IFERROR(VLOOKUP($H157,'Gen F Exp'!$A:$E,15,FALSE),0)</f>
        <v>0</v>
      </c>
      <c r="M157" s="34">
        <f>IFERROR(VLOOKUP($H157,'Gen F Exp'!$A:$E,16,FALSE),0)</f>
        <v>0</v>
      </c>
      <c r="N157" s="42">
        <f>IFERROR(VLOOKUP($H157,'Gen F Exp'!$A:$E,17,FALSE),0)</f>
        <v>0</v>
      </c>
      <c r="O157" s="34">
        <f>IFERROR(VLOOKUP($H157,'Water F Rev'!$A:$L,15,FALSE),0)</f>
        <v>0</v>
      </c>
      <c r="P157" s="34">
        <f>IFERROR(VLOOKUP($H157,'Water F Rev'!$A:$L,16,FALSE),0)</f>
        <v>0</v>
      </c>
      <c r="Q157" s="42">
        <f>IFERROR(VLOOKUP($H157,'Water F Rev'!$A:$L,17,FALSE),0)</f>
        <v>0</v>
      </c>
      <c r="R157" s="34">
        <f>IFERROR(VLOOKUP($H157,'Water F Exp'!$A:$K,15,FALSE),0)</f>
        <v>0</v>
      </c>
      <c r="S157" s="34">
        <f>IFERROR(VLOOKUP($H157,'Water F Exp'!$A:$K,16,FALSE),0)</f>
        <v>0</v>
      </c>
      <c r="T157" s="42">
        <f>IFERROR(VLOOKUP($H157,'Water F Exp'!$A:$K,17,FALSE),0)</f>
        <v>0</v>
      </c>
      <c r="U157" s="34">
        <f ca="1">IFERROR(VLOOKUP($H157,'Sewer F Rev'!$A:$E,15,FALSE),0)</f>
        <v>0</v>
      </c>
      <c r="V157" s="34">
        <f ca="1">IFERROR(VLOOKUP($H157,'Sewer F Rev'!$A:$E,16,FALSE),0)</f>
        <v>0</v>
      </c>
      <c r="W157" s="42">
        <f ca="1">IFERROR(VLOOKUP($H157,'Sewer F Rev'!$A:$E,17,FALSE),0)</f>
        <v>0</v>
      </c>
      <c r="X157" s="34">
        <f>IFERROR(VLOOKUP($H157,'Sewer F Exp'!$A:$B,15,FALSE),0)</f>
        <v>0</v>
      </c>
      <c r="Y157" s="34">
        <f>IFERROR(VLOOKUP($H157,'Sewer F Exp'!$A:$B,16,FALSE),0)</f>
        <v>0</v>
      </c>
      <c r="Z157" s="42">
        <f>IFERROR(VLOOKUP($H157,'Sewer F Exp'!$A:$B,17,FALSE),0)</f>
        <v>0</v>
      </c>
      <c r="AA157" s="34">
        <f>IFERROR(VLOOKUP($H157,'Refuse F Rev'!$A:$E,15,FALSE),0)</f>
        <v>0</v>
      </c>
      <c r="AB157" s="34">
        <f>IFERROR(VLOOKUP($H157,'Refuse F Rev'!$A:$E,16,FALSE),0)</f>
        <v>0</v>
      </c>
      <c r="AC157" s="42">
        <f>IFERROR(VLOOKUP($H157,'Refuse F Rev'!$A:$E,17,FALSE),0)</f>
        <v>0</v>
      </c>
      <c r="AD157" s="34">
        <f>IFERROR(VLOOKUP($H157,'Refuse F Exp'!$A:$E,15,FALSE),0)</f>
        <v>0</v>
      </c>
      <c r="AE157" s="34">
        <f>IFERROR(VLOOKUP($H157,'Refuse F Exp'!$A:$E,16,FALSE),0)</f>
        <v>0</v>
      </c>
      <c r="AF157" s="42">
        <f>IFERROR(VLOOKUP($H157,'Refuse F Exp'!$A:$E,17,FALSE),0)</f>
        <v>0</v>
      </c>
      <c r="AG157" s="34">
        <f>IFERROR(VLOOKUP($H157,#REF!,10,FALSE),0)</f>
        <v>0</v>
      </c>
      <c r="AH157" s="34">
        <f>IFERROR(VLOOKUP($H157,#REF!,11,FALSE),0)</f>
        <v>0</v>
      </c>
      <c r="AI157" s="42">
        <f>IFERROR(VLOOKUP($H157,#REF!,12,FALSE),0)</f>
        <v>0</v>
      </c>
      <c r="AJ157" s="34">
        <f>IFERROR(VLOOKUP($H157,#REF!,10,FALSE),0)</f>
        <v>0</v>
      </c>
      <c r="AK157" s="34">
        <f>IFERROR(VLOOKUP($H157,#REF!,11,FALSE),0)</f>
        <v>0</v>
      </c>
      <c r="AL157" s="42">
        <f>IFERROR(VLOOKUP($H157,#REF!,12,FALSE),0)</f>
        <v>0</v>
      </c>
      <c r="AM157" s="34">
        <f>IFERROR(VLOOKUP($H157,#REF!,10,FALSE),0)</f>
        <v>0</v>
      </c>
      <c r="AN157" s="34">
        <f>IFERROR(VLOOKUP($H157,#REF!,11,FALSE),0)</f>
        <v>0</v>
      </c>
      <c r="AO157" s="42">
        <f>IFERROR(VLOOKUP($H157,#REF!,12,FALSE),0)</f>
        <v>0</v>
      </c>
      <c r="AP157" s="34">
        <f>IFERROR(VLOOKUP($H157,#REF!,10,FALSE),0)</f>
        <v>0</v>
      </c>
      <c r="AQ157" s="34">
        <f>IFERROR(VLOOKUP($H157,#REF!,11,FALSE),0)</f>
        <v>0</v>
      </c>
      <c r="AR157" s="42">
        <f>IFERROR(VLOOKUP($H157,#REF!,12,FALSE),0)</f>
        <v>0</v>
      </c>
      <c r="AS157" s="34">
        <f>IFERROR(VLOOKUP($H157,#REF!,13,FALSE),0)</f>
        <v>0</v>
      </c>
      <c r="AT157" s="34">
        <f>IFERROR(VLOOKUP($H157,#REF!,14,FALSE),0)</f>
        <v>0</v>
      </c>
      <c r="AU157" s="42">
        <f>IFERROR(VLOOKUP($H157,#REF!,15,FALSE),0)</f>
        <v>0</v>
      </c>
      <c r="AV157" s="34">
        <f>IFERROR(VLOOKUP($H157,#REF!,15,FALSE),0)</f>
        <v>0</v>
      </c>
      <c r="AW157" s="34">
        <f>IFERROR(VLOOKUP($H157,#REF!,16,FALSE),0)</f>
        <v>0</v>
      </c>
      <c r="AX157" s="42">
        <f>IFERROR(VLOOKUP($H157,#REF!,17,FALSE),0)</f>
        <v>0</v>
      </c>
    </row>
    <row r="158" spans="1:50" x14ac:dyDescent="0.3">
      <c r="A158" s="33" t="str">
        <f t="shared" si="8"/>
        <v>A -1640-2-504</v>
      </c>
      <c r="B158" s="33" t="str">
        <f>+'R&amp;E EXPORT'!B157</f>
        <v>DPW GARAGE-EQUIP-ELECTRONIC ENG CARTR</v>
      </c>
      <c r="C158" t="str">
        <f>IFERROR(VLOOKUP(A158,'MCSJ Export'!A:C,3,FALSE),"")</f>
        <v>Sub Account</v>
      </c>
      <c r="D158" s="37">
        <f t="shared" ca="1" si="9"/>
        <v>0</v>
      </c>
      <c r="E158" s="37">
        <f t="shared" ca="1" si="10"/>
        <v>0</v>
      </c>
      <c r="F158" s="37">
        <f t="shared" ca="1" si="11"/>
        <v>0</v>
      </c>
      <c r="G158" s="37"/>
      <c r="H158" s="33" t="str">
        <f>+'R&amp;E EXPORT'!A157</f>
        <v>A -1640-2-504</v>
      </c>
      <c r="I158" s="34">
        <f>IFERROR(VLOOKUP($H158,'Gen F Rev'!$A:$M,15,FALSE),0)</f>
        <v>0</v>
      </c>
      <c r="J158" s="34">
        <f>IFERROR(VLOOKUP($H158,'Gen F Rev'!$A:$M,16,FALSE),0)</f>
        <v>0</v>
      </c>
      <c r="K158" s="42">
        <f>IFERROR(VLOOKUP($H158,'Gen F Rev'!$A:$M,17,FALSE),0)</f>
        <v>0</v>
      </c>
      <c r="L158" s="34">
        <f>IFERROR(VLOOKUP($H158,'Gen F Exp'!$A:$E,15,FALSE),0)</f>
        <v>0</v>
      </c>
      <c r="M158" s="34">
        <f>IFERROR(VLOOKUP($H158,'Gen F Exp'!$A:$E,16,FALSE),0)</f>
        <v>0</v>
      </c>
      <c r="N158" s="42">
        <f>IFERROR(VLOOKUP($H158,'Gen F Exp'!$A:$E,17,FALSE),0)</f>
        <v>0</v>
      </c>
      <c r="O158" s="34">
        <f>IFERROR(VLOOKUP($H158,'Water F Rev'!$A:$L,15,FALSE),0)</f>
        <v>0</v>
      </c>
      <c r="P158" s="34">
        <f>IFERROR(VLOOKUP($H158,'Water F Rev'!$A:$L,16,FALSE),0)</f>
        <v>0</v>
      </c>
      <c r="Q158" s="42">
        <f>IFERROR(VLOOKUP($H158,'Water F Rev'!$A:$L,17,FALSE),0)</f>
        <v>0</v>
      </c>
      <c r="R158" s="34">
        <f>IFERROR(VLOOKUP($H158,'Water F Exp'!$A:$K,15,FALSE),0)</f>
        <v>0</v>
      </c>
      <c r="S158" s="34">
        <f>IFERROR(VLOOKUP($H158,'Water F Exp'!$A:$K,16,FALSE),0)</f>
        <v>0</v>
      </c>
      <c r="T158" s="42">
        <f>IFERROR(VLOOKUP($H158,'Water F Exp'!$A:$K,17,FALSE),0)</f>
        <v>0</v>
      </c>
      <c r="U158" s="34">
        <f ca="1">IFERROR(VLOOKUP($H158,'Sewer F Rev'!$A:$E,15,FALSE),0)</f>
        <v>0</v>
      </c>
      <c r="V158" s="34">
        <f ca="1">IFERROR(VLOOKUP($H158,'Sewer F Rev'!$A:$E,16,FALSE),0)</f>
        <v>0</v>
      </c>
      <c r="W158" s="42">
        <f ca="1">IFERROR(VLOOKUP($H158,'Sewer F Rev'!$A:$E,17,FALSE),0)</f>
        <v>0</v>
      </c>
      <c r="X158" s="34">
        <f>IFERROR(VLOOKUP($H158,'Sewer F Exp'!$A:$B,15,FALSE),0)</f>
        <v>0</v>
      </c>
      <c r="Y158" s="34">
        <f>IFERROR(VLOOKUP($H158,'Sewer F Exp'!$A:$B,16,FALSE),0)</f>
        <v>0</v>
      </c>
      <c r="Z158" s="42">
        <f>IFERROR(VLOOKUP($H158,'Sewer F Exp'!$A:$B,17,FALSE),0)</f>
        <v>0</v>
      </c>
      <c r="AA158" s="34">
        <f>IFERROR(VLOOKUP($H158,'Refuse F Rev'!$A:$E,15,FALSE),0)</f>
        <v>0</v>
      </c>
      <c r="AB158" s="34">
        <f>IFERROR(VLOOKUP($H158,'Refuse F Rev'!$A:$E,16,FALSE),0)</f>
        <v>0</v>
      </c>
      <c r="AC158" s="42">
        <f>IFERROR(VLOOKUP($H158,'Refuse F Rev'!$A:$E,17,FALSE),0)</f>
        <v>0</v>
      </c>
      <c r="AD158" s="34">
        <f>IFERROR(VLOOKUP($H158,'Refuse F Exp'!$A:$E,15,FALSE),0)</f>
        <v>0</v>
      </c>
      <c r="AE158" s="34">
        <f>IFERROR(VLOOKUP($H158,'Refuse F Exp'!$A:$E,16,FALSE),0)</f>
        <v>0</v>
      </c>
      <c r="AF158" s="42">
        <f>IFERROR(VLOOKUP($H158,'Refuse F Exp'!$A:$E,17,FALSE),0)</f>
        <v>0</v>
      </c>
      <c r="AG158" s="34">
        <f>IFERROR(VLOOKUP($H158,#REF!,10,FALSE),0)</f>
        <v>0</v>
      </c>
      <c r="AH158" s="34">
        <f>IFERROR(VLOOKUP($H158,#REF!,11,FALSE),0)</f>
        <v>0</v>
      </c>
      <c r="AI158" s="42">
        <f>IFERROR(VLOOKUP($H158,#REF!,12,FALSE),0)</f>
        <v>0</v>
      </c>
      <c r="AJ158" s="34">
        <f>IFERROR(VLOOKUP($H158,#REF!,10,FALSE),0)</f>
        <v>0</v>
      </c>
      <c r="AK158" s="34">
        <f>IFERROR(VLOOKUP($H158,#REF!,11,FALSE),0)</f>
        <v>0</v>
      </c>
      <c r="AL158" s="42">
        <f>IFERROR(VLOOKUP($H158,#REF!,12,FALSE),0)</f>
        <v>0</v>
      </c>
      <c r="AM158" s="34">
        <f>IFERROR(VLOOKUP($H158,#REF!,10,FALSE),0)</f>
        <v>0</v>
      </c>
      <c r="AN158" s="34">
        <f>IFERROR(VLOOKUP($H158,#REF!,11,FALSE),0)</f>
        <v>0</v>
      </c>
      <c r="AO158" s="42">
        <f>IFERROR(VLOOKUP($H158,#REF!,12,FALSE),0)</f>
        <v>0</v>
      </c>
      <c r="AP158" s="34">
        <f>IFERROR(VLOOKUP($H158,#REF!,10,FALSE),0)</f>
        <v>0</v>
      </c>
      <c r="AQ158" s="34">
        <f>IFERROR(VLOOKUP($H158,#REF!,11,FALSE),0)</f>
        <v>0</v>
      </c>
      <c r="AR158" s="42">
        <f>IFERROR(VLOOKUP($H158,#REF!,12,FALSE),0)</f>
        <v>0</v>
      </c>
      <c r="AS158" s="34">
        <f>IFERROR(VLOOKUP($H158,#REF!,13,FALSE),0)</f>
        <v>0</v>
      </c>
      <c r="AT158" s="34">
        <f>IFERROR(VLOOKUP($H158,#REF!,14,FALSE),0)</f>
        <v>0</v>
      </c>
      <c r="AU158" s="42">
        <f>IFERROR(VLOOKUP($H158,#REF!,15,FALSE),0)</f>
        <v>0</v>
      </c>
      <c r="AV158" s="34">
        <f>IFERROR(VLOOKUP($H158,#REF!,15,FALSE),0)</f>
        <v>0</v>
      </c>
      <c r="AW158" s="34">
        <f>IFERROR(VLOOKUP($H158,#REF!,16,FALSE),0)</f>
        <v>0</v>
      </c>
      <c r="AX158" s="42">
        <f>IFERROR(VLOOKUP($H158,#REF!,17,FALSE),0)</f>
        <v>0</v>
      </c>
    </row>
    <row r="159" spans="1:50" x14ac:dyDescent="0.3">
      <c r="A159" s="33" t="str">
        <f t="shared" si="8"/>
        <v>A -1640-4-034</v>
      </c>
      <c r="B159" s="33" t="str">
        <f>+'R&amp;E EXPORT'!B158</f>
        <v>DPW GARAGE-IDENTIFIX MEMBERSHIP(ONLINE)</v>
      </c>
      <c r="C159" t="str">
        <f>IFERROR(VLOOKUP(A159,'MCSJ Export'!A:C,3,FALSE),"")</f>
        <v>Sub Account</v>
      </c>
      <c r="D159" s="37">
        <f t="shared" ca="1" si="9"/>
        <v>0</v>
      </c>
      <c r="E159" s="37">
        <f t="shared" ca="1" si="10"/>
        <v>0</v>
      </c>
      <c r="F159" s="37">
        <f t="shared" ca="1" si="11"/>
        <v>0</v>
      </c>
      <c r="G159" s="37"/>
      <c r="H159" s="33" t="str">
        <f>+'R&amp;E EXPORT'!A158</f>
        <v>A -1640-4-034</v>
      </c>
      <c r="I159" s="34">
        <f>IFERROR(VLOOKUP($H159,'Gen F Rev'!$A:$M,15,FALSE),0)</f>
        <v>0</v>
      </c>
      <c r="J159" s="34">
        <f>IFERROR(VLOOKUP($H159,'Gen F Rev'!$A:$M,16,FALSE),0)</f>
        <v>0</v>
      </c>
      <c r="K159" s="42">
        <f>IFERROR(VLOOKUP($H159,'Gen F Rev'!$A:$M,17,FALSE),0)</f>
        <v>0</v>
      </c>
      <c r="L159" s="34">
        <f>IFERROR(VLOOKUP($H159,'Gen F Exp'!$A:$E,15,FALSE),0)</f>
        <v>0</v>
      </c>
      <c r="M159" s="34">
        <f>IFERROR(VLOOKUP($H159,'Gen F Exp'!$A:$E,16,FALSE),0)</f>
        <v>0</v>
      </c>
      <c r="N159" s="42">
        <f>IFERROR(VLOOKUP($H159,'Gen F Exp'!$A:$E,17,FALSE),0)</f>
        <v>0</v>
      </c>
      <c r="O159" s="34">
        <f>IFERROR(VLOOKUP($H159,'Water F Rev'!$A:$L,15,FALSE),0)</f>
        <v>0</v>
      </c>
      <c r="P159" s="34">
        <f>IFERROR(VLOOKUP($H159,'Water F Rev'!$A:$L,16,FALSE),0)</f>
        <v>0</v>
      </c>
      <c r="Q159" s="42">
        <f>IFERROR(VLOOKUP($H159,'Water F Rev'!$A:$L,17,FALSE),0)</f>
        <v>0</v>
      </c>
      <c r="R159" s="34">
        <f>IFERROR(VLOOKUP($H159,'Water F Exp'!$A:$K,15,FALSE),0)</f>
        <v>0</v>
      </c>
      <c r="S159" s="34">
        <f>IFERROR(VLOOKUP($H159,'Water F Exp'!$A:$K,16,FALSE),0)</f>
        <v>0</v>
      </c>
      <c r="T159" s="42">
        <f>IFERROR(VLOOKUP($H159,'Water F Exp'!$A:$K,17,FALSE),0)</f>
        <v>0</v>
      </c>
      <c r="U159" s="34">
        <f ca="1">IFERROR(VLOOKUP($H159,'Sewer F Rev'!$A:$E,15,FALSE),0)</f>
        <v>0</v>
      </c>
      <c r="V159" s="34">
        <f ca="1">IFERROR(VLOOKUP($H159,'Sewer F Rev'!$A:$E,16,FALSE),0)</f>
        <v>0</v>
      </c>
      <c r="W159" s="42">
        <f ca="1">IFERROR(VLOOKUP($H159,'Sewer F Rev'!$A:$E,17,FALSE),0)</f>
        <v>0</v>
      </c>
      <c r="X159" s="34">
        <f>IFERROR(VLOOKUP($H159,'Sewer F Exp'!$A:$B,15,FALSE),0)</f>
        <v>0</v>
      </c>
      <c r="Y159" s="34">
        <f>IFERROR(VLOOKUP($H159,'Sewer F Exp'!$A:$B,16,FALSE),0)</f>
        <v>0</v>
      </c>
      <c r="Z159" s="42">
        <f>IFERROR(VLOOKUP($H159,'Sewer F Exp'!$A:$B,17,FALSE),0)</f>
        <v>0</v>
      </c>
      <c r="AA159" s="34">
        <f>IFERROR(VLOOKUP($H159,'Refuse F Rev'!$A:$E,15,FALSE),0)</f>
        <v>0</v>
      </c>
      <c r="AB159" s="34">
        <f>IFERROR(VLOOKUP($H159,'Refuse F Rev'!$A:$E,16,FALSE),0)</f>
        <v>0</v>
      </c>
      <c r="AC159" s="42">
        <f>IFERROR(VLOOKUP($H159,'Refuse F Rev'!$A:$E,17,FALSE),0)</f>
        <v>0</v>
      </c>
      <c r="AD159" s="34">
        <f>IFERROR(VLOOKUP($H159,'Refuse F Exp'!$A:$E,15,FALSE),0)</f>
        <v>0</v>
      </c>
      <c r="AE159" s="34">
        <f>IFERROR(VLOOKUP($H159,'Refuse F Exp'!$A:$E,16,FALSE),0)</f>
        <v>0</v>
      </c>
      <c r="AF159" s="42">
        <f>IFERROR(VLOOKUP($H159,'Refuse F Exp'!$A:$E,17,FALSE),0)</f>
        <v>0</v>
      </c>
      <c r="AG159" s="34">
        <f>IFERROR(VLOOKUP($H159,#REF!,10,FALSE),0)</f>
        <v>0</v>
      </c>
      <c r="AH159" s="34">
        <f>IFERROR(VLOOKUP($H159,#REF!,11,FALSE),0)</f>
        <v>0</v>
      </c>
      <c r="AI159" s="42">
        <f>IFERROR(VLOOKUP($H159,#REF!,12,FALSE),0)</f>
        <v>0</v>
      </c>
      <c r="AJ159" s="34">
        <f>IFERROR(VLOOKUP($H159,#REF!,10,FALSE),0)</f>
        <v>0</v>
      </c>
      <c r="AK159" s="34">
        <f>IFERROR(VLOOKUP($H159,#REF!,11,FALSE),0)</f>
        <v>0</v>
      </c>
      <c r="AL159" s="42">
        <f>IFERROR(VLOOKUP($H159,#REF!,12,FALSE),0)</f>
        <v>0</v>
      </c>
      <c r="AM159" s="34">
        <f>IFERROR(VLOOKUP($H159,#REF!,10,FALSE),0)</f>
        <v>0</v>
      </c>
      <c r="AN159" s="34">
        <f>IFERROR(VLOOKUP($H159,#REF!,11,FALSE),0)</f>
        <v>0</v>
      </c>
      <c r="AO159" s="42">
        <f>IFERROR(VLOOKUP($H159,#REF!,12,FALSE),0)</f>
        <v>0</v>
      </c>
      <c r="AP159" s="34">
        <f>IFERROR(VLOOKUP($H159,#REF!,10,FALSE),0)</f>
        <v>0</v>
      </c>
      <c r="AQ159" s="34">
        <f>IFERROR(VLOOKUP($H159,#REF!,11,FALSE),0)</f>
        <v>0</v>
      </c>
      <c r="AR159" s="42">
        <f>IFERROR(VLOOKUP($H159,#REF!,12,FALSE),0)</f>
        <v>0</v>
      </c>
      <c r="AS159" s="34">
        <f>IFERROR(VLOOKUP($H159,#REF!,13,FALSE),0)</f>
        <v>0</v>
      </c>
      <c r="AT159" s="34">
        <f>IFERROR(VLOOKUP($H159,#REF!,14,FALSE),0)</f>
        <v>0</v>
      </c>
      <c r="AU159" s="42">
        <f>IFERROR(VLOOKUP($H159,#REF!,15,FALSE),0)</f>
        <v>0</v>
      </c>
      <c r="AV159" s="34">
        <f>IFERROR(VLOOKUP($H159,#REF!,15,FALSE),0)</f>
        <v>0</v>
      </c>
      <c r="AW159" s="34">
        <f>IFERROR(VLOOKUP($H159,#REF!,16,FALSE),0)</f>
        <v>0</v>
      </c>
      <c r="AX159" s="42">
        <f>IFERROR(VLOOKUP($H159,#REF!,17,FALSE),0)</f>
        <v>0</v>
      </c>
    </row>
    <row r="160" spans="1:50" x14ac:dyDescent="0.3">
      <c r="A160" s="33" t="str">
        <f t="shared" si="8"/>
        <v>A -1640-4-040</v>
      </c>
      <c r="B160" s="33" t="str">
        <f>+'R&amp;E EXPORT'!B159</f>
        <v>DPW GARAGE-SCAN TOOL UPDATES</v>
      </c>
      <c r="C160" t="str">
        <f>IFERROR(VLOOKUP(A160,'MCSJ Export'!A:C,3,FALSE),"")</f>
        <v>Sub Account</v>
      </c>
      <c r="D160" s="37">
        <f t="shared" ca="1" si="9"/>
        <v>0</v>
      </c>
      <c r="E160" s="37">
        <f t="shared" ca="1" si="10"/>
        <v>0</v>
      </c>
      <c r="F160" s="37">
        <f t="shared" ca="1" si="11"/>
        <v>0</v>
      </c>
      <c r="G160" s="37"/>
      <c r="H160" s="33" t="str">
        <f>+'R&amp;E EXPORT'!A159</f>
        <v>A -1640-4-040</v>
      </c>
      <c r="I160" s="34">
        <f>IFERROR(VLOOKUP($H160,'Gen F Rev'!$A:$M,15,FALSE),0)</f>
        <v>0</v>
      </c>
      <c r="J160" s="34">
        <f>IFERROR(VLOOKUP($H160,'Gen F Rev'!$A:$M,16,FALSE),0)</f>
        <v>0</v>
      </c>
      <c r="K160" s="42">
        <f>IFERROR(VLOOKUP($H160,'Gen F Rev'!$A:$M,17,FALSE),0)</f>
        <v>0</v>
      </c>
      <c r="L160" s="34">
        <f>IFERROR(VLOOKUP($H160,'Gen F Exp'!$A:$E,15,FALSE),0)</f>
        <v>0</v>
      </c>
      <c r="M160" s="34">
        <f>IFERROR(VLOOKUP($H160,'Gen F Exp'!$A:$E,16,FALSE),0)</f>
        <v>0</v>
      </c>
      <c r="N160" s="42">
        <f>IFERROR(VLOOKUP($H160,'Gen F Exp'!$A:$E,17,FALSE),0)</f>
        <v>0</v>
      </c>
      <c r="O160" s="34">
        <f>IFERROR(VLOOKUP($H160,'Water F Rev'!$A:$L,15,FALSE),0)</f>
        <v>0</v>
      </c>
      <c r="P160" s="34">
        <f>IFERROR(VLOOKUP($H160,'Water F Rev'!$A:$L,16,FALSE),0)</f>
        <v>0</v>
      </c>
      <c r="Q160" s="42">
        <f>IFERROR(VLOOKUP($H160,'Water F Rev'!$A:$L,17,FALSE),0)</f>
        <v>0</v>
      </c>
      <c r="R160" s="34">
        <f>IFERROR(VLOOKUP($H160,'Water F Exp'!$A:$K,15,FALSE),0)</f>
        <v>0</v>
      </c>
      <c r="S160" s="34">
        <f>IFERROR(VLOOKUP($H160,'Water F Exp'!$A:$K,16,FALSE),0)</f>
        <v>0</v>
      </c>
      <c r="T160" s="42">
        <f>IFERROR(VLOOKUP($H160,'Water F Exp'!$A:$K,17,FALSE),0)</f>
        <v>0</v>
      </c>
      <c r="U160" s="34">
        <f ca="1">IFERROR(VLOOKUP($H160,'Sewer F Rev'!$A:$E,15,FALSE),0)</f>
        <v>0</v>
      </c>
      <c r="V160" s="34">
        <f ca="1">IFERROR(VLOOKUP($H160,'Sewer F Rev'!$A:$E,16,FALSE),0)</f>
        <v>0</v>
      </c>
      <c r="W160" s="42">
        <f ca="1">IFERROR(VLOOKUP($H160,'Sewer F Rev'!$A:$E,17,FALSE),0)</f>
        <v>0</v>
      </c>
      <c r="X160" s="34">
        <f>IFERROR(VLOOKUP($H160,'Sewer F Exp'!$A:$B,15,FALSE),0)</f>
        <v>0</v>
      </c>
      <c r="Y160" s="34">
        <f>IFERROR(VLOOKUP($H160,'Sewer F Exp'!$A:$B,16,FALSE),0)</f>
        <v>0</v>
      </c>
      <c r="Z160" s="42">
        <f>IFERROR(VLOOKUP($H160,'Sewer F Exp'!$A:$B,17,FALSE),0)</f>
        <v>0</v>
      </c>
      <c r="AA160" s="34">
        <f>IFERROR(VLOOKUP($H160,'Refuse F Rev'!$A:$E,15,FALSE),0)</f>
        <v>0</v>
      </c>
      <c r="AB160" s="34">
        <f>IFERROR(VLOOKUP($H160,'Refuse F Rev'!$A:$E,16,FALSE),0)</f>
        <v>0</v>
      </c>
      <c r="AC160" s="42">
        <f>IFERROR(VLOOKUP($H160,'Refuse F Rev'!$A:$E,17,FALSE),0)</f>
        <v>0</v>
      </c>
      <c r="AD160" s="34">
        <f>IFERROR(VLOOKUP($H160,'Refuse F Exp'!$A:$E,15,FALSE),0)</f>
        <v>0</v>
      </c>
      <c r="AE160" s="34">
        <f>IFERROR(VLOOKUP($H160,'Refuse F Exp'!$A:$E,16,FALSE),0)</f>
        <v>0</v>
      </c>
      <c r="AF160" s="42">
        <f>IFERROR(VLOOKUP($H160,'Refuse F Exp'!$A:$E,17,FALSE),0)</f>
        <v>0</v>
      </c>
      <c r="AG160" s="34">
        <f>IFERROR(VLOOKUP($H160,#REF!,10,FALSE),0)</f>
        <v>0</v>
      </c>
      <c r="AH160" s="34">
        <f>IFERROR(VLOOKUP($H160,#REF!,11,FALSE),0)</f>
        <v>0</v>
      </c>
      <c r="AI160" s="42">
        <f>IFERROR(VLOOKUP($H160,#REF!,12,FALSE),0)</f>
        <v>0</v>
      </c>
      <c r="AJ160" s="34">
        <f>IFERROR(VLOOKUP($H160,#REF!,10,FALSE),0)</f>
        <v>0</v>
      </c>
      <c r="AK160" s="34">
        <f>IFERROR(VLOOKUP($H160,#REF!,11,FALSE),0)</f>
        <v>0</v>
      </c>
      <c r="AL160" s="42">
        <f>IFERROR(VLOOKUP($H160,#REF!,12,FALSE),0)</f>
        <v>0</v>
      </c>
      <c r="AM160" s="34">
        <f>IFERROR(VLOOKUP($H160,#REF!,10,FALSE),0)</f>
        <v>0</v>
      </c>
      <c r="AN160" s="34">
        <f>IFERROR(VLOOKUP($H160,#REF!,11,FALSE),0)</f>
        <v>0</v>
      </c>
      <c r="AO160" s="42">
        <f>IFERROR(VLOOKUP($H160,#REF!,12,FALSE),0)</f>
        <v>0</v>
      </c>
      <c r="AP160" s="34">
        <f>IFERROR(VLOOKUP($H160,#REF!,10,FALSE),0)</f>
        <v>0</v>
      </c>
      <c r="AQ160" s="34">
        <f>IFERROR(VLOOKUP($H160,#REF!,11,FALSE),0)</f>
        <v>0</v>
      </c>
      <c r="AR160" s="42">
        <f>IFERROR(VLOOKUP($H160,#REF!,12,FALSE),0)</f>
        <v>0</v>
      </c>
      <c r="AS160" s="34">
        <f>IFERROR(VLOOKUP($H160,#REF!,13,FALSE),0)</f>
        <v>0</v>
      </c>
      <c r="AT160" s="34">
        <f>IFERROR(VLOOKUP($H160,#REF!,14,FALSE),0)</f>
        <v>0</v>
      </c>
      <c r="AU160" s="42">
        <f>IFERROR(VLOOKUP($H160,#REF!,15,FALSE),0)</f>
        <v>0</v>
      </c>
      <c r="AV160" s="34">
        <f>IFERROR(VLOOKUP($H160,#REF!,15,FALSE),0)</f>
        <v>0</v>
      </c>
      <c r="AW160" s="34">
        <f>IFERROR(VLOOKUP($H160,#REF!,16,FALSE),0)</f>
        <v>0</v>
      </c>
      <c r="AX160" s="42">
        <f>IFERROR(VLOOKUP($H160,#REF!,17,FALSE),0)</f>
        <v>0</v>
      </c>
    </row>
    <row r="161" spans="1:50" x14ac:dyDescent="0.3">
      <c r="A161" s="33" t="str">
        <f t="shared" si="8"/>
        <v>A -1640-4-126</v>
      </c>
      <c r="B161" s="33" t="str">
        <f>+'R&amp;E EXPORT'!B160</f>
        <v>DPW GARAGE-INTERNET ACCESS (CHARTER)</v>
      </c>
      <c r="C161" t="str">
        <f>IFERROR(VLOOKUP(A161,'MCSJ Export'!A:C,3,FALSE),"")</f>
        <v>Sub Account</v>
      </c>
      <c r="D161" s="37">
        <f t="shared" ca="1" si="9"/>
        <v>0</v>
      </c>
      <c r="E161" s="37">
        <f t="shared" ca="1" si="10"/>
        <v>0</v>
      </c>
      <c r="F161" s="37">
        <f t="shared" ca="1" si="11"/>
        <v>0</v>
      </c>
      <c r="G161" s="37"/>
      <c r="H161" s="33" t="str">
        <f>+'R&amp;E EXPORT'!A160</f>
        <v>A -1640-4-126</v>
      </c>
      <c r="I161" s="34">
        <f>IFERROR(VLOOKUP($H161,'Gen F Rev'!$A:$M,15,FALSE),0)</f>
        <v>0</v>
      </c>
      <c r="J161" s="34">
        <f>IFERROR(VLOOKUP($H161,'Gen F Rev'!$A:$M,16,FALSE),0)</f>
        <v>0</v>
      </c>
      <c r="K161" s="42">
        <f>IFERROR(VLOOKUP($H161,'Gen F Rev'!$A:$M,17,FALSE),0)</f>
        <v>0</v>
      </c>
      <c r="L161" s="34">
        <f>IFERROR(VLOOKUP($H161,'Gen F Exp'!$A:$E,15,FALSE),0)</f>
        <v>0</v>
      </c>
      <c r="M161" s="34">
        <f>IFERROR(VLOOKUP($H161,'Gen F Exp'!$A:$E,16,FALSE),0)</f>
        <v>0</v>
      </c>
      <c r="N161" s="42">
        <f>IFERROR(VLOOKUP($H161,'Gen F Exp'!$A:$E,17,FALSE),0)</f>
        <v>0</v>
      </c>
      <c r="O161" s="34">
        <f>IFERROR(VLOOKUP($H161,'Water F Rev'!$A:$L,15,FALSE),0)</f>
        <v>0</v>
      </c>
      <c r="P161" s="34">
        <f>IFERROR(VLOOKUP($H161,'Water F Rev'!$A:$L,16,FALSE),0)</f>
        <v>0</v>
      </c>
      <c r="Q161" s="42">
        <f>IFERROR(VLOOKUP($H161,'Water F Rev'!$A:$L,17,FALSE),0)</f>
        <v>0</v>
      </c>
      <c r="R161" s="34">
        <f>IFERROR(VLOOKUP($H161,'Water F Exp'!$A:$K,15,FALSE),0)</f>
        <v>0</v>
      </c>
      <c r="S161" s="34">
        <f>IFERROR(VLOOKUP($H161,'Water F Exp'!$A:$K,16,FALSE),0)</f>
        <v>0</v>
      </c>
      <c r="T161" s="42">
        <f>IFERROR(VLOOKUP($H161,'Water F Exp'!$A:$K,17,FALSE),0)</f>
        <v>0</v>
      </c>
      <c r="U161" s="34">
        <f ca="1">IFERROR(VLOOKUP($H161,'Sewer F Rev'!$A:$E,15,FALSE),0)</f>
        <v>0</v>
      </c>
      <c r="V161" s="34">
        <f ca="1">IFERROR(VLOOKUP($H161,'Sewer F Rev'!$A:$E,16,FALSE),0)</f>
        <v>0</v>
      </c>
      <c r="W161" s="42">
        <f ca="1">IFERROR(VLOOKUP($H161,'Sewer F Rev'!$A:$E,17,FALSE),0)</f>
        <v>0</v>
      </c>
      <c r="X161" s="34">
        <f>IFERROR(VLOOKUP($H161,'Sewer F Exp'!$A:$B,15,FALSE),0)</f>
        <v>0</v>
      </c>
      <c r="Y161" s="34">
        <f>IFERROR(VLOOKUP($H161,'Sewer F Exp'!$A:$B,16,FALSE),0)</f>
        <v>0</v>
      </c>
      <c r="Z161" s="42">
        <f>IFERROR(VLOOKUP($H161,'Sewer F Exp'!$A:$B,17,FALSE),0)</f>
        <v>0</v>
      </c>
      <c r="AA161" s="34">
        <f>IFERROR(VLOOKUP($H161,'Refuse F Rev'!$A:$E,15,FALSE),0)</f>
        <v>0</v>
      </c>
      <c r="AB161" s="34">
        <f>IFERROR(VLOOKUP($H161,'Refuse F Rev'!$A:$E,16,FALSE),0)</f>
        <v>0</v>
      </c>
      <c r="AC161" s="42">
        <f>IFERROR(VLOOKUP($H161,'Refuse F Rev'!$A:$E,17,FALSE),0)</f>
        <v>0</v>
      </c>
      <c r="AD161" s="34">
        <f>IFERROR(VLOOKUP($H161,'Refuse F Exp'!$A:$E,15,FALSE),0)</f>
        <v>0</v>
      </c>
      <c r="AE161" s="34">
        <f>IFERROR(VLOOKUP($H161,'Refuse F Exp'!$A:$E,16,FALSE),0)</f>
        <v>0</v>
      </c>
      <c r="AF161" s="42">
        <f>IFERROR(VLOOKUP($H161,'Refuse F Exp'!$A:$E,17,FALSE),0)</f>
        <v>0</v>
      </c>
      <c r="AG161" s="34">
        <f>IFERROR(VLOOKUP($H161,#REF!,10,FALSE),0)</f>
        <v>0</v>
      </c>
      <c r="AH161" s="34">
        <f>IFERROR(VLOOKUP($H161,#REF!,11,FALSE),0)</f>
        <v>0</v>
      </c>
      <c r="AI161" s="42">
        <f>IFERROR(VLOOKUP($H161,#REF!,12,FALSE),0)</f>
        <v>0</v>
      </c>
      <c r="AJ161" s="34">
        <f>IFERROR(VLOOKUP($H161,#REF!,10,FALSE),0)</f>
        <v>0</v>
      </c>
      <c r="AK161" s="34">
        <f>IFERROR(VLOOKUP($H161,#REF!,11,FALSE),0)</f>
        <v>0</v>
      </c>
      <c r="AL161" s="42">
        <f>IFERROR(VLOOKUP($H161,#REF!,12,FALSE),0)</f>
        <v>0</v>
      </c>
      <c r="AM161" s="34">
        <f>IFERROR(VLOOKUP($H161,#REF!,10,FALSE),0)</f>
        <v>0</v>
      </c>
      <c r="AN161" s="34">
        <f>IFERROR(VLOOKUP($H161,#REF!,11,FALSE),0)</f>
        <v>0</v>
      </c>
      <c r="AO161" s="42">
        <f>IFERROR(VLOOKUP($H161,#REF!,12,FALSE),0)</f>
        <v>0</v>
      </c>
      <c r="AP161" s="34">
        <f>IFERROR(VLOOKUP($H161,#REF!,10,FALSE),0)</f>
        <v>0</v>
      </c>
      <c r="AQ161" s="34">
        <f>IFERROR(VLOOKUP($H161,#REF!,11,FALSE),0)</f>
        <v>0</v>
      </c>
      <c r="AR161" s="42">
        <f>IFERROR(VLOOKUP($H161,#REF!,12,FALSE),0)</f>
        <v>0</v>
      </c>
      <c r="AS161" s="34">
        <f>IFERROR(VLOOKUP($H161,#REF!,13,FALSE),0)</f>
        <v>0</v>
      </c>
      <c r="AT161" s="34">
        <f>IFERROR(VLOOKUP($H161,#REF!,14,FALSE),0)</f>
        <v>0</v>
      </c>
      <c r="AU161" s="42">
        <f>IFERROR(VLOOKUP($H161,#REF!,15,FALSE),0)</f>
        <v>0</v>
      </c>
      <c r="AV161" s="34">
        <f>IFERROR(VLOOKUP($H161,#REF!,15,FALSE),0)</f>
        <v>0</v>
      </c>
      <c r="AW161" s="34">
        <f>IFERROR(VLOOKUP($H161,#REF!,16,FALSE),0)</f>
        <v>0</v>
      </c>
      <c r="AX161" s="42">
        <f>IFERROR(VLOOKUP($H161,#REF!,17,FALSE),0)</f>
        <v>0</v>
      </c>
    </row>
    <row r="162" spans="1:50" x14ac:dyDescent="0.3">
      <c r="A162" s="33" t="str">
        <f t="shared" si="8"/>
        <v>A -1640-4-134</v>
      </c>
      <c r="B162" s="33" t="str">
        <f>+'R&amp;E EXPORT'!B161</f>
        <v>DPW GARAGE-TIME CLOCK MAINTENANCE</v>
      </c>
      <c r="C162" t="str">
        <f>IFERROR(VLOOKUP(A162,'MCSJ Export'!A:C,3,FALSE),"")</f>
        <v>Sub Account</v>
      </c>
      <c r="D162" s="37">
        <f t="shared" ca="1" si="9"/>
        <v>0</v>
      </c>
      <c r="E162" s="37">
        <f t="shared" ca="1" si="10"/>
        <v>0</v>
      </c>
      <c r="F162" s="37">
        <f t="shared" ca="1" si="11"/>
        <v>0</v>
      </c>
      <c r="G162" s="37"/>
      <c r="H162" s="33" t="str">
        <f>+'R&amp;E EXPORT'!A161</f>
        <v>A -1640-4-134</v>
      </c>
      <c r="I162" s="34">
        <f>IFERROR(VLOOKUP($H162,'Gen F Rev'!$A:$M,15,FALSE),0)</f>
        <v>0</v>
      </c>
      <c r="J162" s="34">
        <f>IFERROR(VLOOKUP($H162,'Gen F Rev'!$A:$M,16,FALSE),0)</f>
        <v>0</v>
      </c>
      <c r="K162" s="42">
        <f>IFERROR(VLOOKUP($H162,'Gen F Rev'!$A:$M,17,FALSE),0)</f>
        <v>0</v>
      </c>
      <c r="L162" s="34">
        <f>IFERROR(VLOOKUP($H162,'Gen F Exp'!$A:$E,15,FALSE),0)</f>
        <v>0</v>
      </c>
      <c r="M162" s="34">
        <f>IFERROR(VLOOKUP($H162,'Gen F Exp'!$A:$E,16,FALSE),0)</f>
        <v>0</v>
      </c>
      <c r="N162" s="42">
        <f>IFERROR(VLOOKUP($H162,'Gen F Exp'!$A:$E,17,FALSE),0)</f>
        <v>0</v>
      </c>
      <c r="O162" s="34">
        <f>IFERROR(VLOOKUP($H162,'Water F Rev'!$A:$L,15,FALSE),0)</f>
        <v>0</v>
      </c>
      <c r="P162" s="34">
        <f>IFERROR(VLOOKUP($H162,'Water F Rev'!$A:$L,16,FALSE),0)</f>
        <v>0</v>
      </c>
      <c r="Q162" s="42">
        <f>IFERROR(VLOOKUP($H162,'Water F Rev'!$A:$L,17,FALSE),0)</f>
        <v>0</v>
      </c>
      <c r="R162" s="34">
        <f>IFERROR(VLOOKUP($H162,'Water F Exp'!$A:$K,15,FALSE),0)</f>
        <v>0</v>
      </c>
      <c r="S162" s="34">
        <f>IFERROR(VLOOKUP($H162,'Water F Exp'!$A:$K,16,FALSE),0)</f>
        <v>0</v>
      </c>
      <c r="T162" s="42">
        <f>IFERROR(VLOOKUP($H162,'Water F Exp'!$A:$K,17,FALSE),0)</f>
        <v>0</v>
      </c>
      <c r="U162" s="34">
        <f ca="1">IFERROR(VLOOKUP($H162,'Sewer F Rev'!$A:$E,15,FALSE),0)</f>
        <v>0</v>
      </c>
      <c r="V162" s="34">
        <f ca="1">IFERROR(VLOOKUP($H162,'Sewer F Rev'!$A:$E,16,FALSE),0)</f>
        <v>0</v>
      </c>
      <c r="W162" s="42">
        <f ca="1">IFERROR(VLOOKUP($H162,'Sewer F Rev'!$A:$E,17,FALSE),0)</f>
        <v>0</v>
      </c>
      <c r="X162" s="34">
        <f>IFERROR(VLOOKUP($H162,'Sewer F Exp'!$A:$B,15,FALSE),0)</f>
        <v>0</v>
      </c>
      <c r="Y162" s="34">
        <f>IFERROR(VLOOKUP($H162,'Sewer F Exp'!$A:$B,16,FALSE),0)</f>
        <v>0</v>
      </c>
      <c r="Z162" s="42">
        <f>IFERROR(VLOOKUP($H162,'Sewer F Exp'!$A:$B,17,FALSE),0)</f>
        <v>0</v>
      </c>
      <c r="AA162" s="34">
        <f>IFERROR(VLOOKUP($H162,'Refuse F Rev'!$A:$E,15,FALSE),0)</f>
        <v>0</v>
      </c>
      <c r="AB162" s="34">
        <f>IFERROR(VLOOKUP($H162,'Refuse F Rev'!$A:$E,16,FALSE),0)</f>
        <v>0</v>
      </c>
      <c r="AC162" s="42">
        <f>IFERROR(VLOOKUP($H162,'Refuse F Rev'!$A:$E,17,FALSE),0)</f>
        <v>0</v>
      </c>
      <c r="AD162" s="34">
        <f>IFERROR(VLOOKUP($H162,'Refuse F Exp'!$A:$E,15,FALSE),0)</f>
        <v>0</v>
      </c>
      <c r="AE162" s="34">
        <f>IFERROR(VLOOKUP($H162,'Refuse F Exp'!$A:$E,16,FALSE),0)</f>
        <v>0</v>
      </c>
      <c r="AF162" s="42">
        <f>IFERROR(VLOOKUP($H162,'Refuse F Exp'!$A:$E,17,FALSE),0)</f>
        <v>0</v>
      </c>
      <c r="AG162" s="34">
        <f>IFERROR(VLOOKUP($H162,#REF!,10,FALSE),0)</f>
        <v>0</v>
      </c>
      <c r="AH162" s="34">
        <f>IFERROR(VLOOKUP($H162,#REF!,11,FALSE),0)</f>
        <v>0</v>
      </c>
      <c r="AI162" s="42">
        <f>IFERROR(VLOOKUP($H162,#REF!,12,FALSE),0)</f>
        <v>0</v>
      </c>
      <c r="AJ162" s="34">
        <f>IFERROR(VLOOKUP($H162,#REF!,10,FALSE),0)</f>
        <v>0</v>
      </c>
      <c r="AK162" s="34">
        <f>IFERROR(VLOOKUP($H162,#REF!,11,FALSE),0)</f>
        <v>0</v>
      </c>
      <c r="AL162" s="42">
        <f>IFERROR(VLOOKUP($H162,#REF!,12,FALSE),0)</f>
        <v>0</v>
      </c>
      <c r="AM162" s="34">
        <f>IFERROR(VLOOKUP($H162,#REF!,10,FALSE),0)</f>
        <v>0</v>
      </c>
      <c r="AN162" s="34">
        <f>IFERROR(VLOOKUP($H162,#REF!,11,FALSE),0)</f>
        <v>0</v>
      </c>
      <c r="AO162" s="42">
        <f>IFERROR(VLOOKUP($H162,#REF!,12,FALSE),0)</f>
        <v>0</v>
      </c>
      <c r="AP162" s="34">
        <f>IFERROR(VLOOKUP($H162,#REF!,10,FALSE),0)</f>
        <v>0</v>
      </c>
      <c r="AQ162" s="34">
        <f>IFERROR(VLOOKUP($H162,#REF!,11,FALSE),0)</f>
        <v>0</v>
      </c>
      <c r="AR162" s="42">
        <f>IFERROR(VLOOKUP($H162,#REF!,12,FALSE),0)</f>
        <v>0</v>
      </c>
      <c r="AS162" s="34">
        <f>IFERROR(VLOOKUP($H162,#REF!,13,FALSE),0)</f>
        <v>0</v>
      </c>
      <c r="AT162" s="34">
        <f>IFERROR(VLOOKUP($H162,#REF!,14,FALSE),0)</f>
        <v>0</v>
      </c>
      <c r="AU162" s="42">
        <f>IFERROR(VLOOKUP($H162,#REF!,15,FALSE),0)</f>
        <v>0</v>
      </c>
      <c r="AV162" s="34">
        <f>IFERROR(VLOOKUP($H162,#REF!,15,FALSE),0)</f>
        <v>0</v>
      </c>
      <c r="AW162" s="34">
        <f>IFERROR(VLOOKUP($H162,#REF!,16,FALSE),0)</f>
        <v>0</v>
      </c>
      <c r="AX162" s="42">
        <f>IFERROR(VLOOKUP($H162,#REF!,17,FALSE),0)</f>
        <v>0</v>
      </c>
    </row>
    <row r="163" spans="1:50" x14ac:dyDescent="0.3">
      <c r="A163" s="33" t="str">
        <f t="shared" si="8"/>
        <v>A -1640-4-201</v>
      </c>
      <c r="B163" s="33" t="str">
        <f>+'R&amp;E EXPORT'!B162</f>
        <v>DPW GARAGE-HOUSEHOLD/RESTROOM SUPPLIES</v>
      </c>
      <c r="C163" t="str">
        <f>IFERROR(VLOOKUP(A163,'MCSJ Export'!A:C,3,FALSE),"")</f>
        <v>Sub Account</v>
      </c>
      <c r="D163" s="37">
        <f t="shared" ca="1" si="9"/>
        <v>0</v>
      </c>
      <c r="E163" s="37">
        <f t="shared" ca="1" si="10"/>
        <v>0</v>
      </c>
      <c r="F163" s="37">
        <f t="shared" ca="1" si="11"/>
        <v>0</v>
      </c>
      <c r="G163" s="37"/>
      <c r="H163" s="33" t="str">
        <f>+'R&amp;E EXPORT'!A162</f>
        <v>A -1640-4-201</v>
      </c>
      <c r="I163" s="34">
        <f>IFERROR(VLOOKUP($H163,'Gen F Rev'!$A:$M,15,FALSE),0)</f>
        <v>0</v>
      </c>
      <c r="J163" s="34">
        <f>IFERROR(VLOOKUP($H163,'Gen F Rev'!$A:$M,16,FALSE),0)</f>
        <v>0</v>
      </c>
      <c r="K163" s="42">
        <f>IFERROR(VLOOKUP($H163,'Gen F Rev'!$A:$M,17,FALSE),0)</f>
        <v>0</v>
      </c>
      <c r="L163" s="34">
        <f>IFERROR(VLOOKUP($H163,'Gen F Exp'!$A:$E,15,FALSE),0)</f>
        <v>0</v>
      </c>
      <c r="M163" s="34">
        <f>IFERROR(VLOOKUP($H163,'Gen F Exp'!$A:$E,16,FALSE),0)</f>
        <v>0</v>
      </c>
      <c r="N163" s="42">
        <f>IFERROR(VLOOKUP($H163,'Gen F Exp'!$A:$E,17,FALSE),0)</f>
        <v>0</v>
      </c>
      <c r="O163" s="34">
        <f>IFERROR(VLOOKUP($H163,'Water F Rev'!$A:$L,15,FALSE),0)</f>
        <v>0</v>
      </c>
      <c r="P163" s="34">
        <f>IFERROR(VLOOKUP($H163,'Water F Rev'!$A:$L,16,FALSE),0)</f>
        <v>0</v>
      </c>
      <c r="Q163" s="42">
        <f>IFERROR(VLOOKUP($H163,'Water F Rev'!$A:$L,17,FALSE),0)</f>
        <v>0</v>
      </c>
      <c r="R163" s="34">
        <f>IFERROR(VLOOKUP($H163,'Water F Exp'!$A:$K,15,FALSE),0)</f>
        <v>0</v>
      </c>
      <c r="S163" s="34">
        <f>IFERROR(VLOOKUP($H163,'Water F Exp'!$A:$K,16,FALSE),0)</f>
        <v>0</v>
      </c>
      <c r="T163" s="42">
        <f>IFERROR(VLOOKUP($H163,'Water F Exp'!$A:$K,17,FALSE),0)</f>
        <v>0</v>
      </c>
      <c r="U163" s="34">
        <f ca="1">IFERROR(VLOOKUP($H163,'Sewer F Rev'!$A:$E,15,FALSE),0)</f>
        <v>0</v>
      </c>
      <c r="V163" s="34">
        <f ca="1">IFERROR(VLOOKUP($H163,'Sewer F Rev'!$A:$E,16,FALSE),0)</f>
        <v>0</v>
      </c>
      <c r="W163" s="42">
        <f ca="1">IFERROR(VLOOKUP($H163,'Sewer F Rev'!$A:$E,17,FALSE),0)</f>
        <v>0</v>
      </c>
      <c r="X163" s="34">
        <f>IFERROR(VLOOKUP($H163,'Sewer F Exp'!$A:$B,15,FALSE),0)</f>
        <v>0</v>
      </c>
      <c r="Y163" s="34">
        <f>IFERROR(VLOOKUP($H163,'Sewer F Exp'!$A:$B,16,FALSE),0)</f>
        <v>0</v>
      </c>
      <c r="Z163" s="42">
        <f>IFERROR(VLOOKUP($H163,'Sewer F Exp'!$A:$B,17,FALSE),0)</f>
        <v>0</v>
      </c>
      <c r="AA163" s="34">
        <f>IFERROR(VLOOKUP($H163,'Refuse F Rev'!$A:$E,15,FALSE),0)</f>
        <v>0</v>
      </c>
      <c r="AB163" s="34">
        <f>IFERROR(VLOOKUP($H163,'Refuse F Rev'!$A:$E,16,FALSE),0)</f>
        <v>0</v>
      </c>
      <c r="AC163" s="42">
        <f>IFERROR(VLOOKUP($H163,'Refuse F Rev'!$A:$E,17,FALSE),0)</f>
        <v>0</v>
      </c>
      <c r="AD163" s="34">
        <f>IFERROR(VLOOKUP($H163,'Refuse F Exp'!$A:$E,15,FALSE),0)</f>
        <v>0</v>
      </c>
      <c r="AE163" s="34">
        <f>IFERROR(VLOOKUP($H163,'Refuse F Exp'!$A:$E,16,FALSE),0)</f>
        <v>0</v>
      </c>
      <c r="AF163" s="42">
        <f>IFERROR(VLOOKUP($H163,'Refuse F Exp'!$A:$E,17,FALSE),0)</f>
        <v>0</v>
      </c>
      <c r="AG163" s="34">
        <f>IFERROR(VLOOKUP($H163,#REF!,10,FALSE),0)</f>
        <v>0</v>
      </c>
      <c r="AH163" s="34">
        <f>IFERROR(VLOOKUP($H163,#REF!,11,FALSE),0)</f>
        <v>0</v>
      </c>
      <c r="AI163" s="42">
        <f>IFERROR(VLOOKUP($H163,#REF!,12,FALSE),0)</f>
        <v>0</v>
      </c>
      <c r="AJ163" s="34">
        <f>IFERROR(VLOOKUP($H163,#REF!,10,FALSE),0)</f>
        <v>0</v>
      </c>
      <c r="AK163" s="34">
        <f>IFERROR(VLOOKUP($H163,#REF!,11,FALSE),0)</f>
        <v>0</v>
      </c>
      <c r="AL163" s="42">
        <f>IFERROR(VLOOKUP($H163,#REF!,12,FALSE),0)</f>
        <v>0</v>
      </c>
      <c r="AM163" s="34">
        <f>IFERROR(VLOOKUP($H163,#REF!,10,FALSE),0)</f>
        <v>0</v>
      </c>
      <c r="AN163" s="34">
        <f>IFERROR(VLOOKUP($H163,#REF!,11,FALSE),0)</f>
        <v>0</v>
      </c>
      <c r="AO163" s="42">
        <f>IFERROR(VLOOKUP($H163,#REF!,12,FALSE),0)</f>
        <v>0</v>
      </c>
      <c r="AP163" s="34">
        <f>IFERROR(VLOOKUP($H163,#REF!,10,FALSE),0)</f>
        <v>0</v>
      </c>
      <c r="AQ163" s="34">
        <f>IFERROR(VLOOKUP($H163,#REF!,11,FALSE),0)</f>
        <v>0</v>
      </c>
      <c r="AR163" s="42">
        <f>IFERROR(VLOOKUP($H163,#REF!,12,FALSE),0)</f>
        <v>0</v>
      </c>
      <c r="AS163" s="34">
        <f>IFERROR(VLOOKUP($H163,#REF!,13,FALSE),0)</f>
        <v>0</v>
      </c>
      <c r="AT163" s="34">
        <f>IFERROR(VLOOKUP($H163,#REF!,14,FALSE),0)</f>
        <v>0</v>
      </c>
      <c r="AU163" s="42">
        <f>IFERROR(VLOOKUP($H163,#REF!,15,FALSE),0)</f>
        <v>0</v>
      </c>
      <c r="AV163" s="34">
        <f>IFERROR(VLOOKUP($H163,#REF!,15,FALSE),0)</f>
        <v>0</v>
      </c>
      <c r="AW163" s="34">
        <f>IFERROR(VLOOKUP($H163,#REF!,16,FALSE),0)</f>
        <v>0</v>
      </c>
      <c r="AX163" s="42">
        <f>IFERROR(VLOOKUP($H163,#REF!,17,FALSE),0)</f>
        <v>0</v>
      </c>
    </row>
    <row r="164" spans="1:50" x14ac:dyDescent="0.3">
      <c r="A164" s="33" t="str">
        <f t="shared" si="8"/>
        <v>A -1640-4-207</v>
      </c>
      <c r="B164" s="33" t="str">
        <f>+'R&amp;E EXPORT'!B163</f>
        <v>DPW GARAGE-DISPOSE MECHANIC RAGS</v>
      </c>
      <c r="C164" t="str">
        <f>IFERROR(VLOOKUP(A164,'MCSJ Export'!A:C,3,FALSE),"")</f>
        <v>Sub Account</v>
      </c>
      <c r="D164" s="37">
        <f t="shared" ca="1" si="9"/>
        <v>0</v>
      </c>
      <c r="E164" s="37">
        <f t="shared" ca="1" si="10"/>
        <v>0</v>
      </c>
      <c r="F164" s="37">
        <f t="shared" ca="1" si="11"/>
        <v>0</v>
      </c>
      <c r="G164" s="37"/>
      <c r="H164" s="33" t="str">
        <f>+'R&amp;E EXPORT'!A163</f>
        <v>A -1640-4-207</v>
      </c>
      <c r="I164" s="34">
        <f>IFERROR(VLOOKUP($H164,'Gen F Rev'!$A:$M,15,FALSE),0)</f>
        <v>0</v>
      </c>
      <c r="J164" s="34">
        <f>IFERROR(VLOOKUP($H164,'Gen F Rev'!$A:$M,16,FALSE),0)</f>
        <v>0</v>
      </c>
      <c r="K164" s="42">
        <f>IFERROR(VLOOKUP($H164,'Gen F Rev'!$A:$M,17,FALSE),0)</f>
        <v>0</v>
      </c>
      <c r="L164" s="34">
        <f>IFERROR(VLOOKUP($H164,'Gen F Exp'!$A:$E,15,FALSE),0)</f>
        <v>0</v>
      </c>
      <c r="M164" s="34">
        <f>IFERROR(VLOOKUP($H164,'Gen F Exp'!$A:$E,16,FALSE),0)</f>
        <v>0</v>
      </c>
      <c r="N164" s="42">
        <f>IFERROR(VLOOKUP($H164,'Gen F Exp'!$A:$E,17,FALSE),0)</f>
        <v>0</v>
      </c>
      <c r="O164" s="34">
        <f>IFERROR(VLOOKUP($H164,'Water F Rev'!$A:$L,15,FALSE),0)</f>
        <v>0</v>
      </c>
      <c r="P164" s="34">
        <f>IFERROR(VLOOKUP($H164,'Water F Rev'!$A:$L,16,FALSE),0)</f>
        <v>0</v>
      </c>
      <c r="Q164" s="42">
        <f>IFERROR(VLOOKUP($H164,'Water F Rev'!$A:$L,17,FALSE),0)</f>
        <v>0</v>
      </c>
      <c r="R164" s="34">
        <f>IFERROR(VLOOKUP($H164,'Water F Exp'!$A:$K,15,FALSE),0)</f>
        <v>0</v>
      </c>
      <c r="S164" s="34">
        <f>IFERROR(VLOOKUP($H164,'Water F Exp'!$A:$K,16,FALSE),0)</f>
        <v>0</v>
      </c>
      <c r="T164" s="42">
        <f>IFERROR(VLOOKUP($H164,'Water F Exp'!$A:$K,17,FALSE),0)</f>
        <v>0</v>
      </c>
      <c r="U164" s="34">
        <f ca="1">IFERROR(VLOOKUP($H164,'Sewer F Rev'!$A:$E,15,FALSE),0)</f>
        <v>0</v>
      </c>
      <c r="V164" s="34">
        <f ca="1">IFERROR(VLOOKUP($H164,'Sewer F Rev'!$A:$E,16,FALSE),0)</f>
        <v>0</v>
      </c>
      <c r="W164" s="42">
        <f ca="1">IFERROR(VLOOKUP($H164,'Sewer F Rev'!$A:$E,17,FALSE),0)</f>
        <v>0</v>
      </c>
      <c r="X164" s="34">
        <f>IFERROR(VLOOKUP($H164,'Sewer F Exp'!$A:$B,15,FALSE),0)</f>
        <v>0</v>
      </c>
      <c r="Y164" s="34">
        <f>IFERROR(VLOOKUP($H164,'Sewer F Exp'!$A:$B,16,FALSE),0)</f>
        <v>0</v>
      </c>
      <c r="Z164" s="42">
        <f>IFERROR(VLOOKUP($H164,'Sewer F Exp'!$A:$B,17,FALSE),0)</f>
        <v>0</v>
      </c>
      <c r="AA164" s="34">
        <f>IFERROR(VLOOKUP($H164,'Refuse F Rev'!$A:$E,15,FALSE),0)</f>
        <v>0</v>
      </c>
      <c r="AB164" s="34">
        <f>IFERROR(VLOOKUP($H164,'Refuse F Rev'!$A:$E,16,FALSE),0)</f>
        <v>0</v>
      </c>
      <c r="AC164" s="42">
        <f>IFERROR(VLOOKUP($H164,'Refuse F Rev'!$A:$E,17,FALSE),0)</f>
        <v>0</v>
      </c>
      <c r="AD164" s="34">
        <f>IFERROR(VLOOKUP($H164,'Refuse F Exp'!$A:$E,15,FALSE),0)</f>
        <v>0</v>
      </c>
      <c r="AE164" s="34">
        <f>IFERROR(VLOOKUP($H164,'Refuse F Exp'!$A:$E,16,FALSE),0)</f>
        <v>0</v>
      </c>
      <c r="AF164" s="42">
        <f>IFERROR(VLOOKUP($H164,'Refuse F Exp'!$A:$E,17,FALSE),0)</f>
        <v>0</v>
      </c>
      <c r="AG164" s="34">
        <f>IFERROR(VLOOKUP($H164,#REF!,10,FALSE),0)</f>
        <v>0</v>
      </c>
      <c r="AH164" s="34">
        <f>IFERROR(VLOOKUP($H164,#REF!,11,FALSE),0)</f>
        <v>0</v>
      </c>
      <c r="AI164" s="42">
        <f>IFERROR(VLOOKUP($H164,#REF!,12,FALSE),0)</f>
        <v>0</v>
      </c>
      <c r="AJ164" s="34">
        <f>IFERROR(VLOOKUP($H164,#REF!,10,FALSE),0)</f>
        <v>0</v>
      </c>
      <c r="AK164" s="34">
        <f>IFERROR(VLOOKUP($H164,#REF!,11,FALSE),0)</f>
        <v>0</v>
      </c>
      <c r="AL164" s="42">
        <f>IFERROR(VLOOKUP($H164,#REF!,12,FALSE),0)</f>
        <v>0</v>
      </c>
      <c r="AM164" s="34">
        <f>IFERROR(VLOOKUP($H164,#REF!,10,FALSE),0)</f>
        <v>0</v>
      </c>
      <c r="AN164" s="34">
        <f>IFERROR(VLOOKUP($H164,#REF!,11,FALSE),0)</f>
        <v>0</v>
      </c>
      <c r="AO164" s="42">
        <f>IFERROR(VLOOKUP($H164,#REF!,12,FALSE),0)</f>
        <v>0</v>
      </c>
      <c r="AP164" s="34">
        <f>IFERROR(VLOOKUP($H164,#REF!,10,FALSE),0)</f>
        <v>0</v>
      </c>
      <c r="AQ164" s="34">
        <f>IFERROR(VLOOKUP($H164,#REF!,11,FALSE),0)</f>
        <v>0</v>
      </c>
      <c r="AR164" s="42">
        <f>IFERROR(VLOOKUP($H164,#REF!,12,FALSE),0)</f>
        <v>0</v>
      </c>
      <c r="AS164" s="34">
        <f>IFERROR(VLOOKUP($H164,#REF!,13,FALSE),0)</f>
        <v>0</v>
      </c>
      <c r="AT164" s="34">
        <f>IFERROR(VLOOKUP($H164,#REF!,14,FALSE),0)</f>
        <v>0</v>
      </c>
      <c r="AU164" s="42">
        <f>IFERROR(VLOOKUP($H164,#REF!,15,FALSE),0)</f>
        <v>0</v>
      </c>
      <c r="AV164" s="34">
        <f>IFERROR(VLOOKUP($H164,#REF!,15,FALSE),0)</f>
        <v>0</v>
      </c>
      <c r="AW164" s="34">
        <f>IFERROR(VLOOKUP($H164,#REF!,16,FALSE),0)</f>
        <v>0</v>
      </c>
      <c r="AX164" s="42">
        <f>IFERROR(VLOOKUP($H164,#REF!,17,FALSE),0)</f>
        <v>0</v>
      </c>
    </row>
    <row r="165" spans="1:50" x14ac:dyDescent="0.3">
      <c r="A165" s="33" t="str">
        <f t="shared" si="8"/>
        <v>A -1640-4-230</v>
      </c>
      <c r="B165" s="33" t="str">
        <f>+'R&amp;E EXPORT'!B164</f>
        <v>DPW GARAGE-INDUS GAS/CYL RENT</v>
      </c>
      <c r="C165" t="str">
        <f>IFERROR(VLOOKUP(A165,'MCSJ Export'!A:C,3,FALSE),"")</f>
        <v>Sub Account</v>
      </c>
      <c r="D165" s="37">
        <f t="shared" ca="1" si="9"/>
        <v>0</v>
      </c>
      <c r="E165" s="37">
        <f t="shared" ca="1" si="10"/>
        <v>0</v>
      </c>
      <c r="F165" s="37">
        <f t="shared" ca="1" si="11"/>
        <v>0</v>
      </c>
      <c r="G165" s="37"/>
      <c r="H165" s="33" t="str">
        <f>+'R&amp;E EXPORT'!A164</f>
        <v>A -1640-4-230</v>
      </c>
      <c r="I165" s="34">
        <f>IFERROR(VLOOKUP($H165,'Gen F Rev'!$A:$M,15,FALSE),0)</f>
        <v>0</v>
      </c>
      <c r="J165" s="34">
        <f>IFERROR(VLOOKUP($H165,'Gen F Rev'!$A:$M,16,FALSE),0)</f>
        <v>0</v>
      </c>
      <c r="K165" s="42">
        <f>IFERROR(VLOOKUP($H165,'Gen F Rev'!$A:$M,17,FALSE),0)</f>
        <v>0</v>
      </c>
      <c r="L165" s="34">
        <f>IFERROR(VLOOKUP($H165,'Gen F Exp'!$A:$E,15,FALSE),0)</f>
        <v>0</v>
      </c>
      <c r="M165" s="34">
        <f>IFERROR(VLOOKUP($H165,'Gen F Exp'!$A:$E,16,FALSE),0)</f>
        <v>0</v>
      </c>
      <c r="N165" s="42">
        <f>IFERROR(VLOOKUP($H165,'Gen F Exp'!$A:$E,17,FALSE),0)</f>
        <v>0</v>
      </c>
      <c r="O165" s="34">
        <f>IFERROR(VLOOKUP($H165,'Water F Rev'!$A:$L,15,FALSE),0)</f>
        <v>0</v>
      </c>
      <c r="P165" s="34">
        <f>IFERROR(VLOOKUP($H165,'Water F Rev'!$A:$L,16,FALSE),0)</f>
        <v>0</v>
      </c>
      <c r="Q165" s="42">
        <f>IFERROR(VLOOKUP($H165,'Water F Rev'!$A:$L,17,FALSE),0)</f>
        <v>0</v>
      </c>
      <c r="R165" s="34">
        <f>IFERROR(VLOOKUP($H165,'Water F Exp'!$A:$K,15,FALSE),0)</f>
        <v>0</v>
      </c>
      <c r="S165" s="34">
        <f>IFERROR(VLOOKUP($H165,'Water F Exp'!$A:$K,16,FALSE),0)</f>
        <v>0</v>
      </c>
      <c r="T165" s="42">
        <f>IFERROR(VLOOKUP($H165,'Water F Exp'!$A:$K,17,FALSE),0)</f>
        <v>0</v>
      </c>
      <c r="U165" s="34">
        <f ca="1">IFERROR(VLOOKUP($H165,'Sewer F Rev'!$A:$E,15,FALSE),0)</f>
        <v>0</v>
      </c>
      <c r="V165" s="34">
        <f ca="1">IFERROR(VLOOKUP($H165,'Sewer F Rev'!$A:$E,16,FALSE),0)</f>
        <v>0</v>
      </c>
      <c r="W165" s="42">
        <f ca="1">IFERROR(VLOOKUP($H165,'Sewer F Rev'!$A:$E,17,FALSE),0)</f>
        <v>0</v>
      </c>
      <c r="X165" s="34">
        <f>IFERROR(VLOOKUP($H165,'Sewer F Exp'!$A:$B,15,FALSE),0)</f>
        <v>0</v>
      </c>
      <c r="Y165" s="34">
        <f>IFERROR(VLOOKUP($H165,'Sewer F Exp'!$A:$B,16,FALSE),0)</f>
        <v>0</v>
      </c>
      <c r="Z165" s="42">
        <f>IFERROR(VLOOKUP($H165,'Sewer F Exp'!$A:$B,17,FALSE),0)</f>
        <v>0</v>
      </c>
      <c r="AA165" s="34">
        <f>IFERROR(VLOOKUP($H165,'Refuse F Rev'!$A:$E,15,FALSE),0)</f>
        <v>0</v>
      </c>
      <c r="AB165" s="34">
        <f>IFERROR(VLOOKUP($H165,'Refuse F Rev'!$A:$E,16,FALSE),0)</f>
        <v>0</v>
      </c>
      <c r="AC165" s="42">
        <f>IFERROR(VLOOKUP($H165,'Refuse F Rev'!$A:$E,17,FALSE),0)</f>
        <v>0</v>
      </c>
      <c r="AD165" s="34">
        <f>IFERROR(VLOOKUP($H165,'Refuse F Exp'!$A:$E,15,FALSE),0)</f>
        <v>0</v>
      </c>
      <c r="AE165" s="34">
        <f>IFERROR(VLOOKUP($H165,'Refuse F Exp'!$A:$E,16,FALSE),0)</f>
        <v>0</v>
      </c>
      <c r="AF165" s="42">
        <f>IFERROR(VLOOKUP($H165,'Refuse F Exp'!$A:$E,17,FALSE),0)</f>
        <v>0</v>
      </c>
      <c r="AG165" s="34">
        <f>IFERROR(VLOOKUP($H165,#REF!,10,FALSE),0)</f>
        <v>0</v>
      </c>
      <c r="AH165" s="34">
        <f>IFERROR(VLOOKUP($H165,#REF!,11,FALSE),0)</f>
        <v>0</v>
      </c>
      <c r="AI165" s="42">
        <f>IFERROR(VLOOKUP($H165,#REF!,12,FALSE),0)</f>
        <v>0</v>
      </c>
      <c r="AJ165" s="34">
        <f>IFERROR(VLOOKUP($H165,#REF!,10,FALSE),0)</f>
        <v>0</v>
      </c>
      <c r="AK165" s="34">
        <f>IFERROR(VLOOKUP($H165,#REF!,11,FALSE),0)</f>
        <v>0</v>
      </c>
      <c r="AL165" s="42">
        <f>IFERROR(VLOOKUP($H165,#REF!,12,FALSE),0)</f>
        <v>0</v>
      </c>
      <c r="AM165" s="34">
        <f>IFERROR(VLOOKUP($H165,#REF!,10,FALSE),0)</f>
        <v>0</v>
      </c>
      <c r="AN165" s="34">
        <f>IFERROR(VLOOKUP($H165,#REF!,11,FALSE),0)</f>
        <v>0</v>
      </c>
      <c r="AO165" s="42">
        <f>IFERROR(VLOOKUP($H165,#REF!,12,FALSE),0)</f>
        <v>0</v>
      </c>
      <c r="AP165" s="34">
        <f>IFERROR(VLOOKUP($H165,#REF!,10,FALSE),0)</f>
        <v>0</v>
      </c>
      <c r="AQ165" s="34">
        <f>IFERROR(VLOOKUP($H165,#REF!,11,FALSE),0)</f>
        <v>0</v>
      </c>
      <c r="AR165" s="42">
        <f>IFERROR(VLOOKUP($H165,#REF!,12,FALSE),0)</f>
        <v>0</v>
      </c>
      <c r="AS165" s="34">
        <f>IFERROR(VLOOKUP($H165,#REF!,13,FALSE),0)</f>
        <v>0</v>
      </c>
      <c r="AT165" s="34">
        <f>IFERROR(VLOOKUP($H165,#REF!,14,FALSE),0)</f>
        <v>0</v>
      </c>
      <c r="AU165" s="42">
        <f>IFERROR(VLOOKUP($H165,#REF!,15,FALSE),0)</f>
        <v>0</v>
      </c>
      <c r="AV165" s="34">
        <f>IFERROR(VLOOKUP($H165,#REF!,15,FALSE),0)</f>
        <v>0</v>
      </c>
      <c r="AW165" s="34">
        <f>IFERROR(VLOOKUP($H165,#REF!,16,FALSE),0)</f>
        <v>0</v>
      </c>
      <c r="AX165" s="42">
        <f>IFERROR(VLOOKUP($H165,#REF!,17,FALSE),0)</f>
        <v>0</v>
      </c>
    </row>
    <row r="166" spans="1:50" x14ac:dyDescent="0.3">
      <c r="A166" s="33" t="str">
        <f t="shared" si="8"/>
        <v>A -1640-4-242</v>
      </c>
      <c r="B166" s="33" t="str">
        <f>+'R&amp;E EXPORT'!B165</f>
        <v>DPW GARAGE-RADIO RPR/MAINT</v>
      </c>
      <c r="C166" t="str">
        <f>IFERROR(VLOOKUP(A166,'MCSJ Export'!A:C,3,FALSE),"")</f>
        <v>Sub Account</v>
      </c>
      <c r="D166" s="37">
        <f t="shared" ca="1" si="9"/>
        <v>0</v>
      </c>
      <c r="E166" s="37">
        <f t="shared" ca="1" si="10"/>
        <v>0</v>
      </c>
      <c r="F166" s="37">
        <f t="shared" ca="1" si="11"/>
        <v>0</v>
      </c>
      <c r="G166" s="37"/>
      <c r="H166" s="33" t="str">
        <f>+'R&amp;E EXPORT'!A165</f>
        <v>A -1640-4-242</v>
      </c>
      <c r="I166" s="34">
        <f>IFERROR(VLOOKUP($H166,'Gen F Rev'!$A:$M,15,FALSE),0)</f>
        <v>0</v>
      </c>
      <c r="J166" s="34">
        <f>IFERROR(VLOOKUP($H166,'Gen F Rev'!$A:$M,16,FALSE),0)</f>
        <v>0</v>
      </c>
      <c r="K166" s="42">
        <f>IFERROR(VLOOKUP($H166,'Gen F Rev'!$A:$M,17,FALSE),0)</f>
        <v>0</v>
      </c>
      <c r="L166" s="34">
        <f>IFERROR(VLOOKUP($H166,'Gen F Exp'!$A:$E,15,FALSE),0)</f>
        <v>0</v>
      </c>
      <c r="M166" s="34">
        <f>IFERROR(VLOOKUP($H166,'Gen F Exp'!$A:$E,16,FALSE),0)</f>
        <v>0</v>
      </c>
      <c r="N166" s="42">
        <f>IFERROR(VLOOKUP($H166,'Gen F Exp'!$A:$E,17,FALSE),0)</f>
        <v>0</v>
      </c>
      <c r="O166" s="34">
        <f>IFERROR(VLOOKUP($H166,'Water F Rev'!$A:$L,15,FALSE),0)</f>
        <v>0</v>
      </c>
      <c r="P166" s="34">
        <f>IFERROR(VLOOKUP($H166,'Water F Rev'!$A:$L,16,FALSE),0)</f>
        <v>0</v>
      </c>
      <c r="Q166" s="42">
        <f>IFERROR(VLOOKUP($H166,'Water F Rev'!$A:$L,17,FALSE),0)</f>
        <v>0</v>
      </c>
      <c r="R166" s="34">
        <f>IFERROR(VLOOKUP($H166,'Water F Exp'!$A:$K,15,FALSE),0)</f>
        <v>0</v>
      </c>
      <c r="S166" s="34">
        <f>IFERROR(VLOOKUP($H166,'Water F Exp'!$A:$K,16,FALSE),0)</f>
        <v>0</v>
      </c>
      <c r="T166" s="42">
        <f>IFERROR(VLOOKUP($H166,'Water F Exp'!$A:$K,17,FALSE),0)</f>
        <v>0</v>
      </c>
      <c r="U166" s="34">
        <f ca="1">IFERROR(VLOOKUP($H166,'Sewer F Rev'!$A:$E,15,FALSE),0)</f>
        <v>0</v>
      </c>
      <c r="V166" s="34">
        <f ca="1">IFERROR(VLOOKUP($H166,'Sewer F Rev'!$A:$E,16,FALSE),0)</f>
        <v>0</v>
      </c>
      <c r="W166" s="42">
        <f ca="1">IFERROR(VLOOKUP($H166,'Sewer F Rev'!$A:$E,17,FALSE),0)</f>
        <v>0</v>
      </c>
      <c r="X166" s="34">
        <f>IFERROR(VLOOKUP($H166,'Sewer F Exp'!$A:$B,15,FALSE),0)</f>
        <v>0</v>
      </c>
      <c r="Y166" s="34">
        <f>IFERROR(VLOOKUP($H166,'Sewer F Exp'!$A:$B,16,FALSE),0)</f>
        <v>0</v>
      </c>
      <c r="Z166" s="42">
        <f>IFERROR(VLOOKUP($H166,'Sewer F Exp'!$A:$B,17,FALSE),0)</f>
        <v>0</v>
      </c>
      <c r="AA166" s="34">
        <f>IFERROR(VLOOKUP($H166,'Refuse F Rev'!$A:$E,15,FALSE),0)</f>
        <v>0</v>
      </c>
      <c r="AB166" s="34">
        <f>IFERROR(VLOOKUP($H166,'Refuse F Rev'!$A:$E,16,FALSE),0)</f>
        <v>0</v>
      </c>
      <c r="AC166" s="42">
        <f>IFERROR(VLOOKUP($H166,'Refuse F Rev'!$A:$E,17,FALSE),0)</f>
        <v>0</v>
      </c>
      <c r="AD166" s="34">
        <f>IFERROR(VLOOKUP($H166,'Refuse F Exp'!$A:$E,15,FALSE),0)</f>
        <v>0</v>
      </c>
      <c r="AE166" s="34">
        <f>IFERROR(VLOOKUP($H166,'Refuse F Exp'!$A:$E,16,FALSE),0)</f>
        <v>0</v>
      </c>
      <c r="AF166" s="42">
        <f>IFERROR(VLOOKUP($H166,'Refuse F Exp'!$A:$E,17,FALSE),0)</f>
        <v>0</v>
      </c>
      <c r="AG166" s="34">
        <f>IFERROR(VLOOKUP($H166,#REF!,10,FALSE),0)</f>
        <v>0</v>
      </c>
      <c r="AH166" s="34">
        <f>IFERROR(VLOOKUP($H166,#REF!,11,FALSE),0)</f>
        <v>0</v>
      </c>
      <c r="AI166" s="42">
        <f>IFERROR(VLOOKUP($H166,#REF!,12,FALSE),0)</f>
        <v>0</v>
      </c>
      <c r="AJ166" s="34">
        <f>IFERROR(VLOOKUP($H166,#REF!,10,FALSE),0)</f>
        <v>0</v>
      </c>
      <c r="AK166" s="34">
        <f>IFERROR(VLOOKUP($H166,#REF!,11,FALSE),0)</f>
        <v>0</v>
      </c>
      <c r="AL166" s="42">
        <f>IFERROR(VLOOKUP($H166,#REF!,12,FALSE),0)</f>
        <v>0</v>
      </c>
      <c r="AM166" s="34">
        <f>IFERROR(VLOOKUP($H166,#REF!,10,FALSE),0)</f>
        <v>0</v>
      </c>
      <c r="AN166" s="34">
        <f>IFERROR(VLOOKUP($H166,#REF!,11,FALSE),0)</f>
        <v>0</v>
      </c>
      <c r="AO166" s="42">
        <f>IFERROR(VLOOKUP($H166,#REF!,12,FALSE),0)</f>
        <v>0</v>
      </c>
      <c r="AP166" s="34">
        <f>IFERROR(VLOOKUP($H166,#REF!,10,FALSE),0)</f>
        <v>0</v>
      </c>
      <c r="AQ166" s="34">
        <f>IFERROR(VLOOKUP($H166,#REF!,11,FALSE),0)</f>
        <v>0</v>
      </c>
      <c r="AR166" s="42">
        <f>IFERROR(VLOOKUP($H166,#REF!,12,FALSE),0)</f>
        <v>0</v>
      </c>
      <c r="AS166" s="34">
        <f>IFERROR(VLOOKUP($H166,#REF!,13,FALSE),0)</f>
        <v>0</v>
      </c>
      <c r="AT166" s="34">
        <f>IFERROR(VLOOKUP($H166,#REF!,14,FALSE),0)</f>
        <v>0</v>
      </c>
      <c r="AU166" s="42">
        <f>IFERROR(VLOOKUP($H166,#REF!,15,FALSE),0)</f>
        <v>0</v>
      </c>
      <c r="AV166" s="34">
        <f>IFERROR(VLOOKUP($H166,#REF!,15,FALSE),0)</f>
        <v>0</v>
      </c>
      <c r="AW166" s="34">
        <f>IFERROR(VLOOKUP($H166,#REF!,16,FALSE),0)</f>
        <v>0</v>
      </c>
      <c r="AX166" s="42">
        <f>IFERROR(VLOOKUP($H166,#REF!,17,FALSE),0)</f>
        <v>0</v>
      </c>
    </row>
    <row r="167" spans="1:50" x14ac:dyDescent="0.3">
      <c r="A167" s="33" t="str">
        <f t="shared" si="8"/>
        <v>A -1640-4-243</v>
      </c>
      <c r="B167" s="33" t="str">
        <f>+'R&amp;E EXPORT'!B166</f>
        <v>DPW GARAGE-FUEL PUMP RPR &amp; MAINT</v>
      </c>
      <c r="C167" t="str">
        <f>IFERROR(VLOOKUP(A167,'MCSJ Export'!A:C,3,FALSE),"")</f>
        <v>Sub Account</v>
      </c>
      <c r="D167" s="37">
        <f t="shared" ca="1" si="9"/>
        <v>0</v>
      </c>
      <c r="E167" s="37">
        <f t="shared" ca="1" si="10"/>
        <v>0</v>
      </c>
      <c r="F167" s="37">
        <f t="shared" ca="1" si="11"/>
        <v>0</v>
      </c>
      <c r="G167" s="37"/>
      <c r="H167" s="33" t="str">
        <f>+'R&amp;E EXPORT'!A166</f>
        <v>A -1640-4-243</v>
      </c>
      <c r="I167" s="34">
        <f>IFERROR(VLOOKUP($H167,'Gen F Rev'!$A:$M,15,FALSE),0)</f>
        <v>0</v>
      </c>
      <c r="J167" s="34">
        <f>IFERROR(VLOOKUP($H167,'Gen F Rev'!$A:$M,16,FALSE),0)</f>
        <v>0</v>
      </c>
      <c r="K167" s="42">
        <f>IFERROR(VLOOKUP($H167,'Gen F Rev'!$A:$M,17,FALSE),0)</f>
        <v>0</v>
      </c>
      <c r="L167" s="34">
        <f>IFERROR(VLOOKUP($H167,'Gen F Exp'!$A:$E,15,FALSE),0)</f>
        <v>0</v>
      </c>
      <c r="M167" s="34">
        <f>IFERROR(VLOOKUP($H167,'Gen F Exp'!$A:$E,16,FALSE),0)</f>
        <v>0</v>
      </c>
      <c r="N167" s="42">
        <f>IFERROR(VLOOKUP($H167,'Gen F Exp'!$A:$E,17,FALSE),0)</f>
        <v>0</v>
      </c>
      <c r="O167" s="34">
        <f>IFERROR(VLOOKUP($H167,'Water F Rev'!$A:$L,15,FALSE),0)</f>
        <v>0</v>
      </c>
      <c r="P167" s="34">
        <f>IFERROR(VLOOKUP($H167,'Water F Rev'!$A:$L,16,FALSE),0)</f>
        <v>0</v>
      </c>
      <c r="Q167" s="42">
        <f>IFERROR(VLOOKUP($H167,'Water F Rev'!$A:$L,17,FALSE),0)</f>
        <v>0</v>
      </c>
      <c r="R167" s="34">
        <f>IFERROR(VLOOKUP($H167,'Water F Exp'!$A:$K,15,FALSE),0)</f>
        <v>0</v>
      </c>
      <c r="S167" s="34">
        <f>IFERROR(VLOOKUP($H167,'Water F Exp'!$A:$K,16,FALSE),0)</f>
        <v>0</v>
      </c>
      <c r="T167" s="42">
        <f>IFERROR(VLOOKUP($H167,'Water F Exp'!$A:$K,17,FALSE),0)</f>
        <v>0</v>
      </c>
      <c r="U167" s="34">
        <f ca="1">IFERROR(VLOOKUP($H167,'Sewer F Rev'!$A:$E,15,FALSE),0)</f>
        <v>0</v>
      </c>
      <c r="V167" s="34">
        <f ca="1">IFERROR(VLOOKUP($H167,'Sewer F Rev'!$A:$E,16,FALSE),0)</f>
        <v>0</v>
      </c>
      <c r="W167" s="42">
        <f ca="1">IFERROR(VLOOKUP($H167,'Sewer F Rev'!$A:$E,17,FALSE),0)</f>
        <v>0</v>
      </c>
      <c r="X167" s="34">
        <f>IFERROR(VLOOKUP($H167,'Sewer F Exp'!$A:$B,15,FALSE),0)</f>
        <v>0</v>
      </c>
      <c r="Y167" s="34">
        <f>IFERROR(VLOOKUP($H167,'Sewer F Exp'!$A:$B,16,FALSE),0)</f>
        <v>0</v>
      </c>
      <c r="Z167" s="42">
        <f>IFERROR(VLOOKUP($H167,'Sewer F Exp'!$A:$B,17,FALSE),0)</f>
        <v>0</v>
      </c>
      <c r="AA167" s="34">
        <f>IFERROR(VLOOKUP($H167,'Refuse F Rev'!$A:$E,15,FALSE),0)</f>
        <v>0</v>
      </c>
      <c r="AB167" s="34">
        <f>IFERROR(VLOOKUP($H167,'Refuse F Rev'!$A:$E,16,FALSE),0)</f>
        <v>0</v>
      </c>
      <c r="AC167" s="42">
        <f>IFERROR(VLOOKUP($H167,'Refuse F Rev'!$A:$E,17,FALSE),0)</f>
        <v>0</v>
      </c>
      <c r="AD167" s="34">
        <f>IFERROR(VLOOKUP($H167,'Refuse F Exp'!$A:$E,15,FALSE),0)</f>
        <v>0</v>
      </c>
      <c r="AE167" s="34">
        <f>IFERROR(VLOOKUP($H167,'Refuse F Exp'!$A:$E,16,FALSE),0)</f>
        <v>0</v>
      </c>
      <c r="AF167" s="42">
        <f>IFERROR(VLOOKUP($H167,'Refuse F Exp'!$A:$E,17,FALSE),0)</f>
        <v>0</v>
      </c>
      <c r="AG167" s="34">
        <f>IFERROR(VLOOKUP($H167,#REF!,10,FALSE),0)</f>
        <v>0</v>
      </c>
      <c r="AH167" s="34">
        <f>IFERROR(VLOOKUP($H167,#REF!,11,FALSE),0)</f>
        <v>0</v>
      </c>
      <c r="AI167" s="42">
        <f>IFERROR(VLOOKUP($H167,#REF!,12,FALSE),0)</f>
        <v>0</v>
      </c>
      <c r="AJ167" s="34">
        <f>IFERROR(VLOOKUP($H167,#REF!,10,FALSE),0)</f>
        <v>0</v>
      </c>
      <c r="AK167" s="34">
        <f>IFERROR(VLOOKUP($H167,#REF!,11,FALSE),0)</f>
        <v>0</v>
      </c>
      <c r="AL167" s="42">
        <f>IFERROR(VLOOKUP($H167,#REF!,12,FALSE),0)</f>
        <v>0</v>
      </c>
      <c r="AM167" s="34">
        <f>IFERROR(VLOOKUP($H167,#REF!,10,FALSE),0)</f>
        <v>0</v>
      </c>
      <c r="AN167" s="34">
        <f>IFERROR(VLOOKUP($H167,#REF!,11,FALSE),0)</f>
        <v>0</v>
      </c>
      <c r="AO167" s="42">
        <f>IFERROR(VLOOKUP($H167,#REF!,12,FALSE),0)</f>
        <v>0</v>
      </c>
      <c r="AP167" s="34">
        <f>IFERROR(VLOOKUP($H167,#REF!,10,FALSE),0)</f>
        <v>0</v>
      </c>
      <c r="AQ167" s="34">
        <f>IFERROR(VLOOKUP($H167,#REF!,11,FALSE),0)</f>
        <v>0</v>
      </c>
      <c r="AR167" s="42">
        <f>IFERROR(VLOOKUP($H167,#REF!,12,FALSE),0)</f>
        <v>0</v>
      </c>
      <c r="AS167" s="34">
        <f>IFERROR(VLOOKUP($H167,#REF!,13,FALSE),0)</f>
        <v>0</v>
      </c>
      <c r="AT167" s="34">
        <f>IFERROR(VLOOKUP($H167,#REF!,14,FALSE),0)</f>
        <v>0</v>
      </c>
      <c r="AU167" s="42">
        <f>IFERROR(VLOOKUP($H167,#REF!,15,FALSE),0)</f>
        <v>0</v>
      </c>
      <c r="AV167" s="34">
        <f>IFERROR(VLOOKUP($H167,#REF!,15,FALSE),0)</f>
        <v>0</v>
      </c>
      <c r="AW167" s="34">
        <f>IFERROR(VLOOKUP($H167,#REF!,16,FALSE),0)</f>
        <v>0</v>
      </c>
      <c r="AX167" s="42">
        <f>IFERROR(VLOOKUP($H167,#REF!,17,FALSE),0)</f>
        <v>0</v>
      </c>
    </row>
    <row r="168" spans="1:50" x14ac:dyDescent="0.3">
      <c r="A168" s="33" t="str">
        <f t="shared" si="8"/>
        <v>A -1640-4-244</v>
      </c>
      <c r="B168" s="33" t="str">
        <f>+'R&amp;E EXPORT'!B167</f>
        <v>DPW GARAGE-PRESSURE WASHER MAINTENANCE</v>
      </c>
      <c r="C168" t="str">
        <f>IFERROR(VLOOKUP(A168,'MCSJ Export'!A:C,3,FALSE),"")</f>
        <v>Sub Account</v>
      </c>
      <c r="D168" s="37">
        <f t="shared" ca="1" si="9"/>
        <v>0</v>
      </c>
      <c r="E168" s="37">
        <f t="shared" ca="1" si="10"/>
        <v>0</v>
      </c>
      <c r="F168" s="37">
        <f t="shared" ca="1" si="11"/>
        <v>0</v>
      </c>
      <c r="G168" s="37"/>
      <c r="H168" s="33" t="str">
        <f>+'R&amp;E EXPORT'!A167</f>
        <v>A -1640-4-244</v>
      </c>
      <c r="I168" s="34">
        <f>IFERROR(VLOOKUP($H168,'Gen F Rev'!$A:$M,15,FALSE),0)</f>
        <v>0</v>
      </c>
      <c r="J168" s="34">
        <f>IFERROR(VLOOKUP($H168,'Gen F Rev'!$A:$M,16,FALSE),0)</f>
        <v>0</v>
      </c>
      <c r="K168" s="42">
        <f>IFERROR(VLOOKUP($H168,'Gen F Rev'!$A:$M,17,FALSE),0)</f>
        <v>0</v>
      </c>
      <c r="L168" s="34">
        <f>IFERROR(VLOOKUP($H168,'Gen F Exp'!$A:$E,15,FALSE),0)</f>
        <v>0</v>
      </c>
      <c r="M168" s="34">
        <f>IFERROR(VLOOKUP($H168,'Gen F Exp'!$A:$E,16,FALSE),0)</f>
        <v>0</v>
      </c>
      <c r="N168" s="42">
        <f>IFERROR(VLOOKUP($H168,'Gen F Exp'!$A:$E,17,FALSE),0)</f>
        <v>0</v>
      </c>
      <c r="O168" s="34">
        <f>IFERROR(VLOOKUP($H168,'Water F Rev'!$A:$L,15,FALSE),0)</f>
        <v>0</v>
      </c>
      <c r="P168" s="34">
        <f>IFERROR(VLOOKUP($H168,'Water F Rev'!$A:$L,16,FALSE),0)</f>
        <v>0</v>
      </c>
      <c r="Q168" s="42">
        <f>IFERROR(VLOOKUP($H168,'Water F Rev'!$A:$L,17,FALSE),0)</f>
        <v>0</v>
      </c>
      <c r="R168" s="34">
        <f>IFERROR(VLOOKUP($H168,'Water F Exp'!$A:$K,15,FALSE),0)</f>
        <v>0</v>
      </c>
      <c r="S168" s="34">
        <f>IFERROR(VLOOKUP($H168,'Water F Exp'!$A:$K,16,FALSE),0)</f>
        <v>0</v>
      </c>
      <c r="T168" s="42">
        <f>IFERROR(VLOOKUP($H168,'Water F Exp'!$A:$K,17,FALSE),0)</f>
        <v>0</v>
      </c>
      <c r="U168" s="34">
        <f ca="1">IFERROR(VLOOKUP($H168,'Sewer F Rev'!$A:$E,15,FALSE),0)</f>
        <v>0</v>
      </c>
      <c r="V168" s="34">
        <f ca="1">IFERROR(VLOOKUP($H168,'Sewer F Rev'!$A:$E,16,FALSE),0)</f>
        <v>0</v>
      </c>
      <c r="W168" s="42">
        <f ca="1">IFERROR(VLOOKUP($H168,'Sewer F Rev'!$A:$E,17,FALSE),0)</f>
        <v>0</v>
      </c>
      <c r="X168" s="34">
        <f>IFERROR(VLOOKUP($H168,'Sewer F Exp'!$A:$B,15,FALSE),0)</f>
        <v>0</v>
      </c>
      <c r="Y168" s="34">
        <f>IFERROR(VLOOKUP($H168,'Sewer F Exp'!$A:$B,16,FALSE),0)</f>
        <v>0</v>
      </c>
      <c r="Z168" s="42">
        <f>IFERROR(VLOOKUP($H168,'Sewer F Exp'!$A:$B,17,FALSE),0)</f>
        <v>0</v>
      </c>
      <c r="AA168" s="34">
        <f>IFERROR(VLOOKUP($H168,'Refuse F Rev'!$A:$E,15,FALSE),0)</f>
        <v>0</v>
      </c>
      <c r="AB168" s="34">
        <f>IFERROR(VLOOKUP($H168,'Refuse F Rev'!$A:$E,16,FALSE),0)</f>
        <v>0</v>
      </c>
      <c r="AC168" s="42">
        <f>IFERROR(VLOOKUP($H168,'Refuse F Rev'!$A:$E,17,FALSE),0)</f>
        <v>0</v>
      </c>
      <c r="AD168" s="34">
        <f>IFERROR(VLOOKUP($H168,'Refuse F Exp'!$A:$E,15,FALSE),0)</f>
        <v>0</v>
      </c>
      <c r="AE168" s="34">
        <f>IFERROR(VLOOKUP($H168,'Refuse F Exp'!$A:$E,16,FALSE),0)</f>
        <v>0</v>
      </c>
      <c r="AF168" s="42">
        <f>IFERROR(VLOOKUP($H168,'Refuse F Exp'!$A:$E,17,FALSE),0)</f>
        <v>0</v>
      </c>
      <c r="AG168" s="34">
        <f>IFERROR(VLOOKUP($H168,#REF!,10,FALSE),0)</f>
        <v>0</v>
      </c>
      <c r="AH168" s="34">
        <f>IFERROR(VLOOKUP($H168,#REF!,11,FALSE),0)</f>
        <v>0</v>
      </c>
      <c r="AI168" s="42">
        <f>IFERROR(VLOOKUP($H168,#REF!,12,FALSE),0)</f>
        <v>0</v>
      </c>
      <c r="AJ168" s="34">
        <f>IFERROR(VLOOKUP($H168,#REF!,10,FALSE),0)</f>
        <v>0</v>
      </c>
      <c r="AK168" s="34">
        <f>IFERROR(VLOOKUP($H168,#REF!,11,FALSE),0)</f>
        <v>0</v>
      </c>
      <c r="AL168" s="42">
        <f>IFERROR(VLOOKUP($H168,#REF!,12,FALSE),0)</f>
        <v>0</v>
      </c>
      <c r="AM168" s="34">
        <f>IFERROR(VLOOKUP($H168,#REF!,10,FALSE),0)</f>
        <v>0</v>
      </c>
      <c r="AN168" s="34">
        <f>IFERROR(VLOOKUP($H168,#REF!,11,FALSE),0)</f>
        <v>0</v>
      </c>
      <c r="AO168" s="42">
        <f>IFERROR(VLOOKUP($H168,#REF!,12,FALSE),0)</f>
        <v>0</v>
      </c>
      <c r="AP168" s="34">
        <f>IFERROR(VLOOKUP($H168,#REF!,10,FALSE),0)</f>
        <v>0</v>
      </c>
      <c r="AQ168" s="34">
        <f>IFERROR(VLOOKUP($H168,#REF!,11,FALSE),0)</f>
        <v>0</v>
      </c>
      <c r="AR168" s="42">
        <f>IFERROR(VLOOKUP($H168,#REF!,12,FALSE),0)</f>
        <v>0</v>
      </c>
      <c r="AS168" s="34">
        <f>IFERROR(VLOOKUP($H168,#REF!,13,FALSE),0)</f>
        <v>0</v>
      </c>
      <c r="AT168" s="34">
        <f>IFERROR(VLOOKUP($H168,#REF!,14,FALSE),0)</f>
        <v>0</v>
      </c>
      <c r="AU168" s="42">
        <f>IFERROR(VLOOKUP($H168,#REF!,15,FALSE),0)</f>
        <v>0</v>
      </c>
      <c r="AV168" s="34">
        <f>IFERROR(VLOOKUP($H168,#REF!,15,FALSE),0)</f>
        <v>0</v>
      </c>
      <c r="AW168" s="34">
        <f>IFERROR(VLOOKUP($H168,#REF!,16,FALSE),0)</f>
        <v>0</v>
      </c>
      <c r="AX168" s="42">
        <f>IFERROR(VLOOKUP($H168,#REF!,17,FALSE),0)</f>
        <v>0</v>
      </c>
    </row>
    <row r="169" spans="1:50" x14ac:dyDescent="0.3">
      <c r="A169" s="33" t="str">
        <f t="shared" si="8"/>
        <v>A -1640-4-245</v>
      </c>
      <c r="B169" s="33" t="str">
        <f>+'R&amp;E EXPORT'!B168</f>
        <v>DPW GARAGE-CLEAN BURN SYSTEM MAINTENANCE</v>
      </c>
      <c r="C169" t="str">
        <f>IFERROR(VLOOKUP(A169,'MCSJ Export'!A:C,3,FALSE),"")</f>
        <v>Sub Account</v>
      </c>
      <c r="D169" s="37">
        <f t="shared" ca="1" si="9"/>
        <v>0</v>
      </c>
      <c r="E169" s="37">
        <f t="shared" ca="1" si="10"/>
        <v>0</v>
      </c>
      <c r="F169" s="37">
        <f t="shared" ca="1" si="11"/>
        <v>0</v>
      </c>
      <c r="G169" s="37"/>
      <c r="H169" s="33" t="str">
        <f>+'R&amp;E EXPORT'!A168</f>
        <v>A -1640-4-245</v>
      </c>
      <c r="I169" s="34">
        <f>IFERROR(VLOOKUP($H169,'Gen F Rev'!$A:$M,15,FALSE),0)</f>
        <v>0</v>
      </c>
      <c r="J169" s="34">
        <f>IFERROR(VLOOKUP($H169,'Gen F Rev'!$A:$M,16,FALSE),0)</f>
        <v>0</v>
      </c>
      <c r="K169" s="42">
        <f>IFERROR(VLOOKUP($H169,'Gen F Rev'!$A:$M,17,FALSE),0)</f>
        <v>0</v>
      </c>
      <c r="L169" s="34">
        <f>IFERROR(VLOOKUP($H169,'Gen F Exp'!$A:$E,15,FALSE),0)</f>
        <v>0</v>
      </c>
      <c r="M169" s="34">
        <f>IFERROR(VLOOKUP($H169,'Gen F Exp'!$A:$E,16,FALSE),0)</f>
        <v>0</v>
      </c>
      <c r="N169" s="42">
        <f>IFERROR(VLOOKUP($H169,'Gen F Exp'!$A:$E,17,FALSE),0)</f>
        <v>0</v>
      </c>
      <c r="O169" s="34">
        <f>IFERROR(VLOOKUP($H169,'Water F Rev'!$A:$L,15,FALSE),0)</f>
        <v>0</v>
      </c>
      <c r="P169" s="34">
        <f>IFERROR(VLOOKUP($H169,'Water F Rev'!$A:$L,16,FALSE),0)</f>
        <v>0</v>
      </c>
      <c r="Q169" s="42">
        <f>IFERROR(VLOOKUP($H169,'Water F Rev'!$A:$L,17,FALSE),0)</f>
        <v>0</v>
      </c>
      <c r="R169" s="34">
        <f>IFERROR(VLOOKUP($H169,'Water F Exp'!$A:$K,15,FALSE),0)</f>
        <v>0</v>
      </c>
      <c r="S169" s="34">
        <f>IFERROR(VLOOKUP($H169,'Water F Exp'!$A:$K,16,FALSE),0)</f>
        <v>0</v>
      </c>
      <c r="T169" s="42">
        <f>IFERROR(VLOOKUP($H169,'Water F Exp'!$A:$K,17,FALSE),0)</f>
        <v>0</v>
      </c>
      <c r="U169" s="34">
        <f ca="1">IFERROR(VLOOKUP($H169,'Sewer F Rev'!$A:$E,15,FALSE),0)</f>
        <v>0</v>
      </c>
      <c r="V169" s="34">
        <f ca="1">IFERROR(VLOOKUP($H169,'Sewer F Rev'!$A:$E,16,FALSE),0)</f>
        <v>0</v>
      </c>
      <c r="W169" s="42">
        <f ca="1">IFERROR(VLOOKUP($H169,'Sewer F Rev'!$A:$E,17,FALSE),0)</f>
        <v>0</v>
      </c>
      <c r="X169" s="34">
        <f>IFERROR(VLOOKUP($H169,'Sewer F Exp'!$A:$B,15,FALSE),0)</f>
        <v>0</v>
      </c>
      <c r="Y169" s="34">
        <f>IFERROR(VLOOKUP($H169,'Sewer F Exp'!$A:$B,16,FALSE),0)</f>
        <v>0</v>
      </c>
      <c r="Z169" s="42">
        <f>IFERROR(VLOOKUP($H169,'Sewer F Exp'!$A:$B,17,FALSE),0)</f>
        <v>0</v>
      </c>
      <c r="AA169" s="34">
        <f>IFERROR(VLOOKUP($H169,'Refuse F Rev'!$A:$E,15,FALSE),0)</f>
        <v>0</v>
      </c>
      <c r="AB169" s="34">
        <f>IFERROR(VLOOKUP($H169,'Refuse F Rev'!$A:$E,16,FALSE),0)</f>
        <v>0</v>
      </c>
      <c r="AC169" s="42">
        <f>IFERROR(VLOOKUP($H169,'Refuse F Rev'!$A:$E,17,FALSE),0)</f>
        <v>0</v>
      </c>
      <c r="AD169" s="34">
        <f>IFERROR(VLOOKUP($H169,'Refuse F Exp'!$A:$E,15,FALSE),0)</f>
        <v>0</v>
      </c>
      <c r="AE169" s="34">
        <f>IFERROR(VLOOKUP($H169,'Refuse F Exp'!$A:$E,16,FALSE),0)</f>
        <v>0</v>
      </c>
      <c r="AF169" s="42">
        <f>IFERROR(VLOOKUP($H169,'Refuse F Exp'!$A:$E,17,FALSE),0)</f>
        <v>0</v>
      </c>
      <c r="AG169" s="34">
        <f>IFERROR(VLOOKUP($H169,#REF!,10,FALSE),0)</f>
        <v>0</v>
      </c>
      <c r="AH169" s="34">
        <f>IFERROR(VLOOKUP($H169,#REF!,11,FALSE),0)</f>
        <v>0</v>
      </c>
      <c r="AI169" s="42">
        <f>IFERROR(VLOOKUP($H169,#REF!,12,FALSE),0)</f>
        <v>0</v>
      </c>
      <c r="AJ169" s="34">
        <f>IFERROR(VLOOKUP($H169,#REF!,10,FALSE),0)</f>
        <v>0</v>
      </c>
      <c r="AK169" s="34">
        <f>IFERROR(VLOOKUP($H169,#REF!,11,FALSE),0)</f>
        <v>0</v>
      </c>
      <c r="AL169" s="42">
        <f>IFERROR(VLOOKUP($H169,#REF!,12,FALSE),0)</f>
        <v>0</v>
      </c>
      <c r="AM169" s="34">
        <f>IFERROR(VLOOKUP($H169,#REF!,10,FALSE),0)</f>
        <v>0</v>
      </c>
      <c r="AN169" s="34">
        <f>IFERROR(VLOOKUP($H169,#REF!,11,FALSE),0)</f>
        <v>0</v>
      </c>
      <c r="AO169" s="42">
        <f>IFERROR(VLOOKUP($H169,#REF!,12,FALSE),0)</f>
        <v>0</v>
      </c>
      <c r="AP169" s="34">
        <f>IFERROR(VLOOKUP($H169,#REF!,10,FALSE),0)</f>
        <v>0</v>
      </c>
      <c r="AQ169" s="34">
        <f>IFERROR(VLOOKUP($H169,#REF!,11,FALSE),0)</f>
        <v>0</v>
      </c>
      <c r="AR169" s="42">
        <f>IFERROR(VLOOKUP($H169,#REF!,12,FALSE),0)</f>
        <v>0</v>
      </c>
      <c r="AS169" s="34">
        <f>IFERROR(VLOOKUP($H169,#REF!,13,FALSE),0)</f>
        <v>0</v>
      </c>
      <c r="AT169" s="34">
        <f>IFERROR(VLOOKUP($H169,#REF!,14,FALSE),0)</f>
        <v>0</v>
      </c>
      <c r="AU169" s="42">
        <f>IFERROR(VLOOKUP($H169,#REF!,15,FALSE),0)</f>
        <v>0</v>
      </c>
      <c r="AV169" s="34">
        <f>IFERROR(VLOOKUP($H169,#REF!,15,FALSE),0)</f>
        <v>0</v>
      </c>
      <c r="AW169" s="34">
        <f>IFERROR(VLOOKUP($H169,#REF!,16,FALSE),0)</f>
        <v>0</v>
      </c>
      <c r="AX169" s="42">
        <f>IFERROR(VLOOKUP($H169,#REF!,17,FALSE),0)</f>
        <v>0</v>
      </c>
    </row>
    <row r="170" spans="1:50" x14ac:dyDescent="0.3">
      <c r="A170" s="33" t="str">
        <f t="shared" si="8"/>
        <v>A -1640-4-260</v>
      </c>
      <c r="B170" s="33" t="str">
        <f>+'R&amp;E EXPORT'!B169</f>
        <v>DPW GARAGE-GAS/DIESEL FUEL</v>
      </c>
      <c r="C170" t="str">
        <f>IFERROR(VLOOKUP(A170,'MCSJ Export'!A:C,3,FALSE),"")</f>
        <v>Sub Account</v>
      </c>
      <c r="D170" s="37">
        <f t="shared" ca="1" si="9"/>
        <v>0</v>
      </c>
      <c r="E170" s="37">
        <f t="shared" ca="1" si="10"/>
        <v>0</v>
      </c>
      <c r="F170" s="37">
        <f t="shared" ca="1" si="11"/>
        <v>0</v>
      </c>
      <c r="G170" s="37"/>
      <c r="H170" s="33" t="str">
        <f>+'R&amp;E EXPORT'!A169</f>
        <v>A -1640-4-260</v>
      </c>
      <c r="I170" s="34">
        <f>IFERROR(VLOOKUP($H170,'Gen F Rev'!$A:$M,15,FALSE),0)</f>
        <v>0</v>
      </c>
      <c r="J170" s="34">
        <f>IFERROR(VLOOKUP($H170,'Gen F Rev'!$A:$M,16,FALSE),0)</f>
        <v>0</v>
      </c>
      <c r="K170" s="42">
        <f>IFERROR(VLOOKUP($H170,'Gen F Rev'!$A:$M,17,FALSE),0)</f>
        <v>0</v>
      </c>
      <c r="L170" s="34">
        <f>IFERROR(VLOOKUP($H170,'Gen F Exp'!$A:$E,15,FALSE),0)</f>
        <v>0</v>
      </c>
      <c r="M170" s="34">
        <f>IFERROR(VLOOKUP($H170,'Gen F Exp'!$A:$E,16,FALSE),0)</f>
        <v>0</v>
      </c>
      <c r="N170" s="42">
        <f>IFERROR(VLOOKUP($H170,'Gen F Exp'!$A:$E,17,FALSE),0)</f>
        <v>0</v>
      </c>
      <c r="O170" s="34">
        <f>IFERROR(VLOOKUP($H170,'Water F Rev'!$A:$L,15,FALSE),0)</f>
        <v>0</v>
      </c>
      <c r="P170" s="34">
        <f>IFERROR(VLOOKUP($H170,'Water F Rev'!$A:$L,16,FALSE),0)</f>
        <v>0</v>
      </c>
      <c r="Q170" s="42">
        <f>IFERROR(VLOOKUP($H170,'Water F Rev'!$A:$L,17,FALSE),0)</f>
        <v>0</v>
      </c>
      <c r="R170" s="34">
        <f>IFERROR(VLOOKUP($H170,'Water F Exp'!$A:$K,15,FALSE),0)</f>
        <v>0</v>
      </c>
      <c r="S170" s="34">
        <f>IFERROR(VLOOKUP($H170,'Water F Exp'!$A:$K,16,FALSE),0)</f>
        <v>0</v>
      </c>
      <c r="T170" s="42">
        <f>IFERROR(VLOOKUP($H170,'Water F Exp'!$A:$K,17,FALSE),0)</f>
        <v>0</v>
      </c>
      <c r="U170" s="34">
        <f ca="1">IFERROR(VLOOKUP($H170,'Sewer F Rev'!$A:$E,15,FALSE),0)</f>
        <v>0</v>
      </c>
      <c r="V170" s="34">
        <f ca="1">IFERROR(VLOOKUP($H170,'Sewer F Rev'!$A:$E,16,FALSE),0)</f>
        <v>0</v>
      </c>
      <c r="W170" s="42">
        <f ca="1">IFERROR(VLOOKUP($H170,'Sewer F Rev'!$A:$E,17,FALSE),0)</f>
        <v>0</v>
      </c>
      <c r="X170" s="34">
        <f>IFERROR(VLOOKUP($H170,'Sewer F Exp'!$A:$B,15,FALSE),0)</f>
        <v>0</v>
      </c>
      <c r="Y170" s="34">
        <f>IFERROR(VLOOKUP($H170,'Sewer F Exp'!$A:$B,16,FALSE),0)</f>
        <v>0</v>
      </c>
      <c r="Z170" s="42">
        <f>IFERROR(VLOOKUP($H170,'Sewer F Exp'!$A:$B,17,FALSE),0)</f>
        <v>0</v>
      </c>
      <c r="AA170" s="34">
        <f>IFERROR(VLOOKUP($H170,'Refuse F Rev'!$A:$E,15,FALSE),0)</f>
        <v>0</v>
      </c>
      <c r="AB170" s="34">
        <f>IFERROR(VLOOKUP($H170,'Refuse F Rev'!$A:$E,16,FALSE),0)</f>
        <v>0</v>
      </c>
      <c r="AC170" s="42">
        <f>IFERROR(VLOOKUP($H170,'Refuse F Rev'!$A:$E,17,FALSE),0)</f>
        <v>0</v>
      </c>
      <c r="AD170" s="34">
        <f>IFERROR(VLOOKUP($H170,'Refuse F Exp'!$A:$E,15,FALSE),0)</f>
        <v>0</v>
      </c>
      <c r="AE170" s="34">
        <f>IFERROR(VLOOKUP($H170,'Refuse F Exp'!$A:$E,16,FALSE),0)</f>
        <v>0</v>
      </c>
      <c r="AF170" s="42">
        <f>IFERROR(VLOOKUP($H170,'Refuse F Exp'!$A:$E,17,FALSE),0)</f>
        <v>0</v>
      </c>
      <c r="AG170" s="34">
        <f>IFERROR(VLOOKUP($H170,#REF!,10,FALSE),0)</f>
        <v>0</v>
      </c>
      <c r="AH170" s="34">
        <f>IFERROR(VLOOKUP($H170,#REF!,11,FALSE),0)</f>
        <v>0</v>
      </c>
      <c r="AI170" s="42">
        <f>IFERROR(VLOOKUP($H170,#REF!,12,FALSE),0)</f>
        <v>0</v>
      </c>
      <c r="AJ170" s="34">
        <f>IFERROR(VLOOKUP($H170,#REF!,10,FALSE),0)</f>
        <v>0</v>
      </c>
      <c r="AK170" s="34">
        <f>IFERROR(VLOOKUP($H170,#REF!,11,FALSE),0)</f>
        <v>0</v>
      </c>
      <c r="AL170" s="42">
        <f>IFERROR(VLOOKUP($H170,#REF!,12,FALSE),0)</f>
        <v>0</v>
      </c>
      <c r="AM170" s="34">
        <f>IFERROR(VLOOKUP($H170,#REF!,10,FALSE),0)</f>
        <v>0</v>
      </c>
      <c r="AN170" s="34">
        <f>IFERROR(VLOOKUP($H170,#REF!,11,FALSE),0)</f>
        <v>0</v>
      </c>
      <c r="AO170" s="42">
        <f>IFERROR(VLOOKUP($H170,#REF!,12,FALSE),0)</f>
        <v>0</v>
      </c>
      <c r="AP170" s="34">
        <f>IFERROR(VLOOKUP($H170,#REF!,10,FALSE),0)</f>
        <v>0</v>
      </c>
      <c r="AQ170" s="34">
        <f>IFERROR(VLOOKUP($H170,#REF!,11,FALSE),0)</f>
        <v>0</v>
      </c>
      <c r="AR170" s="42">
        <f>IFERROR(VLOOKUP($H170,#REF!,12,FALSE),0)</f>
        <v>0</v>
      </c>
      <c r="AS170" s="34">
        <f>IFERROR(VLOOKUP($H170,#REF!,13,FALSE),0)</f>
        <v>0</v>
      </c>
      <c r="AT170" s="34">
        <f>IFERROR(VLOOKUP($H170,#REF!,14,FALSE),0)</f>
        <v>0</v>
      </c>
      <c r="AU170" s="42">
        <f>IFERROR(VLOOKUP($H170,#REF!,15,FALSE),0)</f>
        <v>0</v>
      </c>
      <c r="AV170" s="34">
        <f>IFERROR(VLOOKUP($H170,#REF!,15,FALSE),0)</f>
        <v>0</v>
      </c>
      <c r="AW170" s="34">
        <f>IFERROR(VLOOKUP($H170,#REF!,16,FALSE),0)</f>
        <v>0</v>
      </c>
      <c r="AX170" s="42">
        <f>IFERROR(VLOOKUP($H170,#REF!,17,FALSE),0)</f>
        <v>0</v>
      </c>
    </row>
    <row r="171" spans="1:50" x14ac:dyDescent="0.3">
      <c r="A171" s="33" t="str">
        <f t="shared" si="8"/>
        <v>A -1640-4-261</v>
      </c>
      <c r="B171" s="33" t="str">
        <f>+'R&amp;E EXPORT'!B170</f>
        <v>DPW GARAGE-DEF FUEL ADDITIVE</v>
      </c>
      <c r="C171" t="str">
        <f>IFERROR(VLOOKUP(A171,'MCSJ Export'!A:C,3,FALSE),"")</f>
        <v>Sub Account</v>
      </c>
      <c r="D171" s="37">
        <f t="shared" ca="1" si="9"/>
        <v>0</v>
      </c>
      <c r="E171" s="37">
        <f t="shared" ca="1" si="10"/>
        <v>0</v>
      </c>
      <c r="F171" s="37">
        <f t="shared" ca="1" si="11"/>
        <v>0</v>
      </c>
      <c r="G171" s="37"/>
      <c r="H171" s="33" t="str">
        <f>+'R&amp;E EXPORT'!A170</f>
        <v>A -1640-4-261</v>
      </c>
      <c r="I171" s="34">
        <f>IFERROR(VLOOKUP($H171,'Gen F Rev'!$A:$M,15,FALSE),0)</f>
        <v>0</v>
      </c>
      <c r="J171" s="34">
        <f>IFERROR(VLOOKUP($H171,'Gen F Rev'!$A:$M,16,FALSE),0)</f>
        <v>0</v>
      </c>
      <c r="K171" s="42">
        <f>IFERROR(VLOOKUP($H171,'Gen F Rev'!$A:$M,17,FALSE),0)</f>
        <v>0</v>
      </c>
      <c r="L171" s="34">
        <f>IFERROR(VLOOKUP($H171,'Gen F Exp'!$A:$E,15,FALSE),0)</f>
        <v>0</v>
      </c>
      <c r="M171" s="34">
        <f>IFERROR(VLOOKUP($H171,'Gen F Exp'!$A:$E,16,FALSE),0)</f>
        <v>0</v>
      </c>
      <c r="N171" s="42">
        <f>IFERROR(VLOOKUP($H171,'Gen F Exp'!$A:$E,17,FALSE),0)</f>
        <v>0</v>
      </c>
      <c r="O171" s="34">
        <f>IFERROR(VLOOKUP($H171,'Water F Rev'!$A:$L,15,FALSE),0)</f>
        <v>0</v>
      </c>
      <c r="P171" s="34">
        <f>IFERROR(VLOOKUP($H171,'Water F Rev'!$A:$L,16,FALSE),0)</f>
        <v>0</v>
      </c>
      <c r="Q171" s="42">
        <f>IFERROR(VLOOKUP($H171,'Water F Rev'!$A:$L,17,FALSE),0)</f>
        <v>0</v>
      </c>
      <c r="R171" s="34">
        <f>IFERROR(VLOOKUP($H171,'Water F Exp'!$A:$K,15,FALSE),0)</f>
        <v>0</v>
      </c>
      <c r="S171" s="34">
        <f>IFERROR(VLOOKUP($H171,'Water F Exp'!$A:$K,16,FALSE),0)</f>
        <v>0</v>
      </c>
      <c r="T171" s="42">
        <f>IFERROR(VLOOKUP($H171,'Water F Exp'!$A:$K,17,FALSE),0)</f>
        <v>0</v>
      </c>
      <c r="U171" s="34">
        <f ca="1">IFERROR(VLOOKUP($H171,'Sewer F Rev'!$A:$E,15,FALSE),0)</f>
        <v>0</v>
      </c>
      <c r="V171" s="34">
        <f ca="1">IFERROR(VLOOKUP($H171,'Sewer F Rev'!$A:$E,16,FALSE),0)</f>
        <v>0</v>
      </c>
      <c r="W171" s="42">
        <f ca="1">IFERROR(VLOOKUP($H171,'Sewer F Rev'!$A:$E,17,FALSE),0)</f>
        <v>0</v>
      </c>
      <c r="X171" s="34">
        <f>IFERROR(VLOOKUP($H171,'Sewer F Exp'!$A:$B,15,FALSE),0)</f>
        <v>0</v>
      </c>
      <c r="Y171" s="34">
        <f>IFERROR(VLOOKUP($H171,'Sewer F Exp'!$A:$B,16,FALSE),0)</f>
        <v>0</v>
      </c>
      <c r="Z171" s="42">
        <f>IFERROR(VLOOKUP($H171,'Sewer F Exp'!$A:$B,17,FALSE),0)</f>
        <v>0</v>
      </c>
      <c r="AA171" s="34">
        <f>IFERROR(VLOOKUP($H171,'Refuse F Rev'!$A:$E,15,FALSE),0)</f>
        <v>0</v>
      </c>
      <c r="AB171" s="34">
        <f>IFERROR(VLOOKUP($H171,'Refuse F Rev'!$A:$E,16,FALSE),0)</f>
        <v>0</v>
      </c>
      <c r="AC171" s="42">
        <f>IFERROR(VLOOKUP($H171,'Refuse F Rev'!$A:$E,17,FALSE),0)</f>
        <v>0</v>
      </c>
      <c r="AD171" s="34">
        <f>IFERROR(VLOOKUP($H171,'Refuse F Exp'!$A:$E,15,FALSE),0)</f>
        <v>0</v>
      </c>
      <c r="AE171" s="34">
        <f>IFERROR(VLOOKUP($H171,'Refuse F Exp'!$A:$E,16,FALSE),0)</f>
        <v>0</v>
      </c>
      <c r="AF171" s="42">
        <f>IFERROR(VLOOKUP($H171,'Refuse F Exp'!$A:$E,17,FALSE),0)</f>
        <v>0</v>
      </c>
      <c r="AG171" s="34">
        <f>IFERROR(VLOOKUP($H171,#REF!,10,FALSE),0)</f>
        <v>0</v>
      </c>
      <c r="AH171" s="34">
        <f>IFERROR(VLOOKUP($H171,#REF!,11,FALSE),0)</f>
        <v>0</v>
      </c>
      <c r="AI171" s="42">
        <f>IFERROR(VLOOKUP($H171,#REF!,12,FALSE),0)</f>
        <v>0</v>
      </c>
      <c r="AJ171" s="34">
        <f>IFERROR(VLOOKUP($H171,#REF!,10,FALSE),0)</f>
        <v>0</v>
      </c>
      <c r="AK171" s="34">
        <f>IFERROR(VLOOKUP($H171,#REF!,11,FALSE),0)</f>
        <v>0</v>
      </c>
      <c r="AL171" s="42">
        <f>IFERROR(VLOOKUP($H171,#REF!,12,FALSE),0)</f>
        <v>0</v>
      </c>
      <c r="AM171" s="34">
        <f>IFERROR(VLOOKUP($H171,#REF!,10,FALSE),0)</f>
        <v>0</v>
      </c>
      <c r="AN171" s="34">
        <f>IFERROR(VLOOKUP($H171,#REF!,11,FALSE),0)</f>
        <v>0</v>
      </c>
      <c r="AO171" s="42">
        <f>IFERROR(VLOOKUP($H171,#REF!,12,FALSE),0)</f>
        <v>0</v>
      </c>
      <c r="AP171" s="34">
        <f>IFERROR(VLOOKUP($H171,#REF!,10,FALSE),0)</f>
        <v>0</v>
      </c>
      <c r="AQ171" s="34">
        <f>IFERROR(VLOOKUP($H171,#REF!,11,FALSE),0)</f>
        <v>0</v>
      </c>
      <c r="AR171" s="42">
        <f>IFERROR(VLOOKUP($H171,#REF!,12,FALSE),0)</f>
        <v>0</v>
      </c>
      <c r="AS171" s="34">
        <f>IFERROR(VLOOKUP($H171,#REF!,13,FALSE),0)</f>
        <v>0</v>
      </c>
      <c r="AT171" s="34">
        <f>IFERROR(VLOOKUP($H171,#REF!,14,FALSE),0)</f>
        <v>0</v>
      </c>
      <c r="AU171" s="42">
        <f>IFERROR(VLOOKUP($H171,#REF!,15,FALSE),0)</f>
        <v>0</v>
      </c>
      <c r="AV171" s="34">
        <f>IFERROR(VLOOKUP($H171,#REF!,15,FALSE),0)</f>
        <v>0</v>
      </c>
      <c r="AW171" s="34">
        <f>IFERROR(VLOOKUP($H171,#REF!,16,FALSE),0)</f>
        <v>0</v>
      </c>
      <c r="AX171" s="42">
        <f>IFERROR(VLOOKUP($H171,#REF!,17,FALSE),0)</f>
        <v>0</v>
      </c>
    </row>
    <row r="172" spans="1:50" x14ac:dyDescent="0.3">
      <c r="A172" s="33" t="str">
        <f t="shared" si="8"/>
        <v>A -1640-4-262</v>
      </c>
      <c r="B172" s="33" t="str">
        <f>+'R&amp;E EXPORT'!B171</f>
        <v>DPW GARAGE-OIL/GREASE/ANTI-FREEZE</v>
      </c>
      <c r="C172" t="str">
        <f>IFERROR(VLOOKUP(A172,'MCSJ Export'!A:C,3,FALSE),"")</f>
        <v>Sub Account</v>
      </c>
      <c r="D172" s="37">
        <f t="shared" ca="1" si="9"/>
        <v>0</v>
      </c>
      <c r="E172" s="37">
        <f t="shared" ca="1" si="10"/>
        <v>0</v>
      </c>
      <c r="F172" s="37">
        <f t="shared" ca="1" si="11"/>
        <v>0</v>
      </c>
      <c r="G172" s="37"/>
      <c r="H172" s="33" t="str">
        <f>+'R&amp;E EXPORT'!A171</f>
        <v>A -1640-4-262</v>
      </c>
      <c r="I172" s="34">
        <f>IFERROR(VLOOKUP($H172,'Gen F Rev'!$A:$M,15,FALSE),0)</f>
        <v>0</v>
      </c>
      <c r="J172" s="34">
        <f>IFERROR(VLOOKUP($H172,'Gen F Rev'!$A:$M,16,FALSE),0)</f>
        <v>0</v>
      </c>
      <c r="K172" s="42">
        <f>IFERROR(VLOOKUP($H172,'Gen F Rev'!$A:$M,17,FALSE),0)</f>
        <v>0</v>
      </c>
      <c r="L172" s="34">
        <f>IFERROR(VLOOKUP($H172,'Gen F Exp'!$A:$E,15,FALSE),0)</f>
        <v>0</v>
      </c>
      <c r="M172" s="34">
        <f>IFERROR(VLOOKUP($H172,'Gen F Exp'!$A:$E,16,FALSE),0)</f>
        <v>0</v>
      </c>
      <c r="N172" s="42">
        <f>IFERROR(VLOOKUP($H172,'Gen F Exp'!$A:$E,17,FALSE),0)</f>
        <v>0</v>
      </c>
      <c r="O172" s="34">
        <f>IFERROR(VLOOKUP($H172,'Water F Rev'!$A:$L,15,FALSE),0)</f>
        <v>0</v>
      </c>
      <c r="P172" s="34">
        <f>IFERROR(VLOOKUP($H172,'Water F Rev'!$A:$L,16,FALSE),0)</f>
        <v>0</v>
      </c>
      <c r="Q172" s="42">
        <f>IFERROR(VLOOKUP($H172,'Water F Rev'!$A:$L,17,FALSE),0)</f>
        <v>0</v>
      </c>
      <c r="R172" s="34">
        <f>IFERROR(VLOOKUP($H172,'Water F Exp'!$A:$K,15,FALSE),0)</f>
        <v>0</v>
      </c>
      <c r="S172" s="34">
        <f>IFERROR(VLOOKUP($H172,'Water F Exp'!$A:$K,16,FALSE),0)</f>
        <v>0</v>
      </c>
      <c r="T172" s="42">
        <f>IFERROR(VLOOKUP($H172,'Water F Exp'!$A:$K,17,FALSE),0)</f>
        <v>0</v>
      </c>
      <c r="U172" s="34">
        <f ca="1">IFERROR(VLOOKUP($H172,'Sewer F Rev'!$A:$E,15,FALSE),0)</f>
        <v>0</v>
      </c>
      <c r="V172" s="34">
        <f ca="1">IFERROR(VLOOKUP($H172,'Sewer F Rev'!$A:$E,16,FALSE),0)</f>
        <v>0</v>
      </c>
      <c r="W172" s="42">
        <f ca="1">IFERROR(VLOOKUP($H172,'Sewer F Rev'!$A:$E,17,FALSE),0)</f>
        <v>0</v>
      </c>
      <c r="X172" s="34">
        <f>IFERROR(VLOOKUP($H172,'Sewer F Exp'!$A:$B,15,FALSE),0)</f>
        <v>0</v>
      </c>
      <c r="Y172" s="34">
        <f>IFERROR(VLOOKUP($H172,'Sewer F Exp'!$A:$B,16,FALSE),0)</f>
        <v>0</v>
      </c>
      <c r="Z172" s="42">
        <f>IFERROR(VLOOKUP($H172,'Sewer F Exp'!$A:$B,17,FALSE),0)</f>
        <v>0</v>
      </c>
      <c r="AA172" s="34">
        <f>IFERROR(VLOOKUP($H172,'Refuse F Rev'!$A:$E,15,FALSE),0)</f>
        <v>0</v>
      </c>
      <c r="AB172" s="34">
        <f>IFERROR(VLOOKUP($H172,'Refuse F Rev'!$A:$E,16,FALSE),0)</f>
        <v>0</v>
      </c>
      <c r="AC172" s="42">
        <f>IFERROR(VLOOKUP($H172,'Refuse F Rev'!$A:$E,17,FALSE),0)</f>
        <v>0</v>
      </c>
      <c r="AD172" s="34">
        <f>IFERROR(VLOOKUP($H172,'Refuse F Exp'!$A:$E,15,FALSE),0)</f>
        <v>0</v>
      </c>
      <c r="AE172" s="34">
        <f>IFERROR(VLOOKUP($H172,'Refuse F Exp'!$A:$E,16,FALSE),0)</f>
        <v>0</v>
      </c>
      <c r="AF172" s="42">
        <f>IFERROR(VLOOKUP($H172,'Refuse F Exp'!$A:$E,17,FALSE),0)</f>
        <v>0</v>
      </c>
      <c r="AG172" s="34">
        <f>IFERROR(VLOOKUP($H172,#REF!,10,FALSE),0)</f>
        <v>0</v>
      </c>
      <c r="AH172" s="34">
        <f>IFERROR(VLOOKUP($H172,#REF!,11,FALSE),0)</f>
        <v>0</v>
      </c>
      <c r="AI172" s="42">
        <f>IFERROR(VLOOKUP($H172,#REF!,12,FALSE),0)</f>
        <v>0</v>
      </c>
      <c r="AJ172" s="34">
        <f>IFERROR(VLOOKUP($H172,#REF!,10,FALSE),0)</f>
        <v>0</v>
      </c>
      <c r="AK172" s="34">
        <f>IFERROR(VLOOKUP($H172,#REF!,11,FALSE),0)</f>
        <v>0</v>
      </c>
      <c r="AL172" s="42">
        <f>IFERROR(VLOOKUP($H172,#REF!,12,FALSE),0)</f>
        <v>0</v>
      </c>
      <c r="AM172" s="34">
        <f>IFERROR(VLOOKUP($H172,#REF!,10,FALSE),0)</f>
        <v>0</v>
      </c>
      <c r="AN172" s="34">
        <f>IFERROR(VLOOKUP($H172,#REF!,11,FALSE),0)</f>
        <v>0</v>
      </c>
      <c r="AO172" s="42">
        <f>IFERROR(VLOOKUP($H172,#REF!,12,FALSE),0)</f>
        <v>0</v>
      </c>
      <c r="AP172" s="34">
        <f>IFERROR(VLOOKUP($H172,#REF!,10,FALSE),0)</f>
        <v>0</v>
      </c>
      <c r="AQ172" s="34">
        <f>IFERROR(VLOOKUP($H172,#REF!,11,FALSE),0)</f>
        <v>0</v>
      </c>
      <c r="AR172" s="42">
        <f>IFERROR(VLOOKUP($H172,#REF!,12,FALSE),0)</f>
        <v>0</v>
      </c>
      <c r="AS172" s="34">
        <f>IFERROR(VLOOKUP($H172,#REF!,13,FALSE),0)</f>
        <v>0</v>
      </c>
      <c r="AT172" s="34">
        <f>IFERROR(VLOOKUP($H172,#REF!,14,FALSE),0)</f>
        <v>0</v>
      </c>
      <c r="AU172" s="42">
        <f>IFERROR(VLOOKUP($H172,#REF!,15,FALSE),0)</f>
        <v>0</v>
      </c>
      <c r="AV172" s="34">
        <f>IFERROR(VLOOKUP($H172,#REF!,15,FALSE),0)</f>
        <v>0</v>
      </c>
      <c r="AW172" s="34">
        <f>IFERROR(VLOOKUP($H172,#REF!,16,FALSE),0)</f>
        <v>0</v>
      </c>
      <c r="AX172" s="42">
        <f>IFERROR(VLOOKUP($H172,#REF!,17,FALSE),0)</f>
        <v>0</v>
      </c>
    </row>
    <row r="173" spans="1:50" x14ac:dyDescent="0.3">
      <c r="A173" s="33" t="str">
        <f t="shared" si="8"/>
        <v>A -1640-4-263</v>
      </c>
      <c r="B173" s="33" t="str">
        <f>+'R&amp;E EXPORT'!B172</f>
        <v>DPW GARAGE-HYDRAULIC OIL</v>
      </c>
      <c r="C173" t="str">
        <f>IFERROR(VLOOKUP(A173,'MCSJ Export'!A:C,3,FALSE),"")</f>
        <v>Sub Account</v>
      </c>
      <c r="D173" s="37">
        <f t="shared" ca="1" si="9"/>
        <v>0</v>
      </c>
      <c r="E173" s="37">
        <f t="shared" ca="1" si="10"/>
        <v>0</v>
      </c>
      <c r="F173" s="37">
        <f t="shared" ca="1" si="11"/>
        <v>0</v>
      </c>
      <c r="G173" s="37"/>
      <c r="H173" s="33" t="str">
        <f>+'R&amp;E EXPORT'!A172</f>
        <v>A -1640-4-263</v>
      </c>
      <c r="I173" s="34">
        <f>IFERROR(VLOOKUP($H173,'Gen F Rev'!$A:$M,15,FALSE),0)</f>
        <v>0</v>
      </c>
      <c r="J173" s="34">
        <f>IFERROR(VLOOKUP($H173,'Gen F Rev'!$A:$M,16,FALSE),0)</f>
        <v>0</v>
      </c>
      <c r="K173" s="42">
        <f>IFERROR(VLOOKUP($H173,'Gen F Rev'!$A:$M,17,FALSE),0)</f>
        <v>0</v>
      </c>
      <c r="L173" s="34">
        <f>IFERROR(VLOOKUP($H173,'Gen F Exp'!$A:$E,15,FALSE),0)</f>
        <v>0</v>
      </c>
      <c r="M173" s="34">
        <f>IFERROR(VLOOKUP($H173,'Gen F Exp'!$A:$E,16,FALSE),0)</f>
        <v>0</v>
      </c>
      <c r="N173" s="42">
        <f>IFERROR(VLOOKUP($H173,'Gen F Exp'!$A:$E,17,FALSE),0)</f>
        <v>0</v>
      </c>
      <c r="O173" s="34">
        <f>IFERROR(VLOOKUP($H173,'Water F Rev'!$A:$L,15,FALSE),0)</f>
        <v>0</v>
      </c>
      <c r="P173" s="34">
        <f>IFERROR(VLOOKUP($H173,'Water F Rev'!$A:$L,16,FALSE),0)</f>
        <v>0</v>
      </c>
      <c r="Q173" s="42">
        <f>IFERROR(VLOOKUP($H173,'Water F Rev'!$A:$L,17,FALSE),0)</f>
        <v>0</v>
      </c>
      <c r="R173" s="34">
        <f>IFERROR(VLOOKUP($H173,'Water F Exp'!$A:$K,15,FALSE),0)</f>
        <v>0</v>
      </c>
      <c r="S173" s="34">
        <f>IFERROR(VLOOKUP($H173,'Water F Exp'!$A:$K,16,FALSE),0)</f>
        <v>0</v>
      </c>
      <c r="T173" s="42">
        <f>IFERROR(VLOOKUP($H173,'Water F Exp'!$A:$K,17,FALSE),0)</f>
        <v>0</v>
      </c>
      <c r="U173" s="34">
        <f ca="1">IFERROR(VLOOKUP($H173,'Sewer F Rev'!$A:$E,15,FALSE),0)</f>
        <v>0</v>
      </c>
      <c r="V173" s="34">
        <f ca="1">IFERROR(VLOOKUP($H173,'Sewer F Rev'!$A:$E,16,FALSE),0)</f>
        <v>0</v>
      </c>
      <c r="W173" s="42">
        <f ca="1">IFERROR(VLOOKUP($H173,'Sewer F Rev'!$A:$E,17,FALSE),0)</f>
        <v>0</v>
      </c>
      <c r="X173" s="34">
        <f>IFERROR(VLOOKUP($H173,'Sewer F Exp'!$A:$B,15,FALSE),0)</f>
        <v>0</v>
      </c>
      <c r="Y173" s="34">
        <f>IFERROR(VLOOKUP($H173,'Sewer F Exp'!$A:$B,16,FALSE),0)</f>
        <v>0</v>
      </c>
      <c r="Z173" s="42">
        <f>IFERROR(VLOOKUP($H173,'Sewer F Exp'!$A:$B,17,FALSE),0)</f>
        <v>0</v>
      </c>
      <c r="AA173" s="34">
        <f>IFERROR(VLOOKUP($H173,'Refuse F Rev'!$A:$E,15,FALSE),0)</f>
        <v>0</v>
      </c>
      <c r="AB173" s="34">
        <f>IFERROR(VLOOKUP($H173,'Refuse F Rev'!$A:$E,16,FALSE),0)</f>
        <v>0</v>
      </c>
      <c r="AC173" s="42">
        <f>IFERROR(VLOOKUP($H173,'Refuse F Rev'!$A:$E,17,FALSE),0)</f>
        <v>0</v>
      </c>
      <c r="AD173" s="34">
        <f>IFERROR(VLOOKUP($H173,'Refuse F Exp'!$A:$E,15,FALSE),0)</f>
        <v>0</v>
      </c>
      <c r="AE173" s="34">
        <f>IFERROR(VLOOKUP($H173,'Refuse F Exp'!$A:$E,16,FALSE),0)</f>
        <v>0</v>
      </c>
      <c r="AF173" s="42">
        <f>IFERROR(VLOOKUP($H173,'Refuse F Exp'!$A:$E,17,FALSE),0)</f>
        <v>0</v>
      </c>
      <c r="AG173" s="34">
        <f>IFERROR(VLOOKUP($H173,#REF!,10,FALSE),0)</f>
        <v>0</v>
      </c>
      <c r="AH173" s="34">
        <f>IFERROR(VLOOKUP($H173,#REF!,11,FALSE),0)</f>
        <v>0</v>
      </c>
      <c r="AI173" s="42">
        <f>IFERROR(VLOOKUP($H173,#REF!,12,FALSE),0)</f>
        <v>0</v>
      </c>
      <c r="AJ173" s="34">
        <f>IFERROR(VLOOKUP($H173,#REF!,10,FALSE),0)</f>
        <v>0</v>
      </c>
      <c r="AK173" s="34">
        <f>IFERROR(VLOOKUP($H173,#REF!,11,FALSE),0)</f>
        <v>0</v>
      </c>
      <c r="AL173" s="42">
        <f>IFERROR(VLOOKUP($H173,#REF!,12,FALSE),0)</f>
        <v>0</v>
      </c>
      <c r="AM173" s="34">
        <f>IFERROR(VLOOKUP($H173,#REF!,10,FALSE),0)</f>
        <v>0</v>
      </c>
      <c r="AN173" s="34">
        <f>IFERROR(VLOOKUP($H173,#REF!,11,FALSE),0)</f>
        <v>0</v>
      </c>
      <c r="AO173" s="42">
        <f>IFERROR(VLOOKUP($H173,#REF!,12,FALSE),0)</f>
        <v>0</v>
      </c>
      <c r="AP173" s="34">
        <f>IFERROR(VLOOKUP($H173,#REF!,10,FALSE),0)</f>
        <v>0</v>
      </c>
      <c r="AQ173" s="34">
        <f>IFERROR(VLOOKUP($H173,#REF!,11,FALSE),0)</f>
        <v>0</v>
      </c>
      <c r="AR173" s="42">
        <f>IFERROR(VLOOKUP($H173,#REF!,12,FALSE),0)</f>
        <v>0</v>
      </c>
      <c r="AS173" s="34">
        <f>IFERROR(VLOOKUP($H173,#REF!,13,FALSE),0)</f>
        <v>0</v>
      </c>
      <c r="AT173" s="34">
        <f>IFERROR(VLOOKUP($H173,#REF!,14,FALSE),0)</f>
        <v>0</v>
      </c>
      <c r="AU173" s="42">
        <f>IFERROR(VLOOKUP($H173,#REF!,15,FALSE),0)</f>
        <v>0</v>
      </c>
      <c r="AV173" s="34">
        <f>IFERROR(VLOOKUP($H173,#REF!,15,FALSE),0)</f>
        <v>0</v>
      </c>
      <c r="AW173" s="34">
        <f>IFERROR(VLOOKUP($H173,#REF!,16,FALSE),0)</f>
        <v>0</v>
      </c>
      <c r="AX173" s="42">
        <f>IFERROR(VLOOKUP($H173,#REF!,17,FALSE),0)</f>
        <v>0</v>
      </c>
    </row>
    <row r="174" spans="1:50" x14ac:dyDescent="0.3">
      <c r="A174" s="33" t="str">
        <f t="shared" si="8"/>
        <v>A -1640-4-326</v>
      </c>
      <c r="B174" s="33" t="str">
        <f>+'R&amp;E EXPORT'!B173</f>
        <v>DPW GARAGE-HEAT &amp; ELECTRIC</v>
      </c>
      <c r="C174" t="str">
        <f>IFERROR(VLOOKUP(A174,'MCSJ Export'!A:C,3,FALSE),"")</f>
        <v>Sub Account</v>
      </c>
      <c r="D174" s="37">
        <f t="shared" ca="1" si="9"/>
        <v>0</v>
      </c>
      <c r="E174" s="37">
        <f t="shared" ca="1" si="10"/>
        <v>0</v>
      </c>
      <c r="F174" s="37">
        <f t="shared" ca="1" si="11"/>
        <v>0</v>
      </c>
      <c r="G174" s="37"/>
      <c r="H174" s="33" t="str">
        <f>+'R&amp;E EXPORT'!A173</f>
        <v>A -1640-4-326</v>
      </c>
      <c r="I174" s="34">
        <f>IFERROR(VLOOKUP($H174,'Gen F Rev'!$A:$M,15,FALSE),0)</f>
        <v>0</v>
      </c>
      <c r="J174" s="34">
        <f>IFERROR(VLOOKUP($H174,'Gen F Rev'!$A:$M,16,FALSE),0)</f>
        <v>0</v>
      </c>
      <c r="K174" s="42">
        <f>IFERROR(VLOOKUP($H174,'Gen F Rev'!$A:$M,17,FALSE),0)</f>
        <v>0</v>
      </c>
      <c r="L174" s="34">
        <f>IFERROR(VLOOKUP($H174,'Gen F Exp'!$A:$E,15,FALSE),0)</f>
        <v>0</v>
      </c>
      <c r="M174" s="34">
        <f>IFERROR(VLOOKUP($H174,'Gen F Exp'!$A:$E,16,FALSE),0)</f>
        <v>0</v>
      </c>
      <c r="N174" s="42">
        <f>IFERROR(VLOOKUP($H174,'Gen F Exp'!$A:$E,17,FALSE),0)</f>
        <v>0</v>
      </c>
      <c r="O174" s="34">
        <f>IFERROR(VLOOKUP($H174,'Water F Rev'!$A:$L,15,FALSE),0)</f>
        <v>0</v>
      </c>
      <c r="P174" s="34">
        <f>IFERROR(VLOOKUP($H174,'Water F Rev'!$A:$L,16,FALSE),0)</f>
        <v>0</v>
      </c>
      <c r="Q174" s="42">
        <f>IFERROR(VLOOKUP($H174,'Water F Rev'!$A:$L,17,FALSE),0)</f>
        <v>0</v>
      </c>
      <c r="R174" s="34">
        <f>IFERROR(VLOOKUP($H174,'Water F Exp'!$A:$K,15,FALSE),0)</f>
        <v>0</v>
      </c>
      <c r="S174" s="34">
        <f>IFERROR(VLOOKUP($H174,'Water F Exp'!$A:$K,16,FALSE),0)</f>
        <v>0</v>
      </c>
      <c r="T174" s="42">
        <f>IFERROR(VLOOKUP($H174,'Water F Exp'!$A:$K,17,FALSE),0)</f>
        <v>0</v>
      </c>
      <c r="U174" s="34">
        <f ca="1">IFERROR(VLOOKUP($H174,'Sewer F Rev'!$A:$E,15,FALSE),0)</f>
        <v>0</v>
      </c>
      <c r="V174" s="34">
        <f ca="1">IFERROR(VLOOKUP($H174,'Sewer F Rev'!$A:$E,16,FALSE),0)</f>
        <v>0</v>
      </c>
      <c r="W174" s="42">
        <f ca="1">IFERROR(VLOOKUP($H174,'Sewer F Rev'!$A:$E,17,FALSE),0)</f>
        <v>0</v>
      </c>
      <c r="X174" s="34">
        <f>IFERROR(VLOOKUP($H174,'Sewer F Exp'!$A:$B,15,FALSE),0)</f>
        <v>0</v>
      </c>
      <c r="Y174" s="34">
        <f>IFERROR(VLOOKUP($H174,'Sewer F Exp'!$A:$B,16,FALSE),0)</f>
        <v>0</v>
      </c>
      <c r="Z174" s="42">
        <f>IFERROR(VLOOKUP($H174,'Sewer F Exp'!$A:$B,17,FALSE),0)</f>
        <v>0</v>
      </c>
      <c r="AA174" s="34">
        <f>IFERROR(VLOOKUP($H174,'Refuse F Rev'!$A:$E,15,FALSE),0)</f>
        <v>0</v>
      </c>
      <c r="AB174" s="34">
        <f>IFERROR(VLOOKUP($H174,'Refuse F Rev'!$A:$E,16,FALSE),0)</f>
        <v>0</v>
      </c>
      <c r="AC174" s="42">
        <f>IFERROR(VLOOKUP($H174,'Refuse F Rev'!$A:$E,17,FALSE),0)</f>
        <v>0</v>
      </c>
      <c r="AD174" s="34">
        <f>IFERROR(VLOOKUP($H174,'Refuse F Exp'!$A:$E,15,FALSE),0)</f>
        <v>0</v>
      </c>
      <c r="AE174" s="34">
        <f>IFERROR(VLOOKUP($H174,'Refuse F Exp'!$A:$E,16,FALSE),0)</f>
        <v>0</v>
      </c>
      <c r="AF174" s="42">
        <f>IFERROR(VLOOKUP($H174,'Refuse F Exp'!$A:$E,17,FALSE),0)</f>
        <v>0</v>
      </c>
      <c r="AG174" s="34">
        <f>IFERROR(VLOOKUP($H174,#REF!,10,FALSE),0)</f>
        <v>0</v>
      </c>
      <c r="AH174" s="34">
        <f>IFERROR(VLOOKUP($H174,#REF!,11,FALSE),0)</f>
        <v>0</v>
      </c>
      <c r="AI174" s="42">
        <f>IFERROR(VLOOKUP($H174,#REF!,12,FALSE),0)</f>
        <v>0</v>
      </c>
      <c r="AJ174" s="34">
        <f>IFERROR(VLOOKUP($H174,#REF!,10,FALSE),0)</f>
        <v>0</v>
      </c>
      <c r="AK174" s="34">
        <f>IFERROR(VLOOKUP($H174,#REF!,11,FALSE),0)</f>
        <v>0</v>
      </c>
      <c r="AL174" s="42">
        <f>IFERROR(VLOOKUP($H174,#REF!,12,FALSE),0)</f>
        <v>0</v>
      </c>
      <c r="AM174" s="34">
        <f>IFERROR(VLOOKUP($H174,#REF!,10,FALSE),0)</f>
        <v>0</v>
      </c>
      <c r="AN174" s="34">
        <f>IFERROR(VLOOKUP($H174,#REF!,11,FALSE),0)</f>
        <v>0</v>
      </c>
      <c r="AO174" s="42">
        <f>IFERROR(VLOOKUP($H174,#REF!,12,FALSE),0)</f>
        <v>0</v>
      </c>
      <c r="AP174" s="34">
        <f>IFERROR(VLOOKUP($H174,#REF!,10,FALSE),0)</f>
        <v>0</v>
      </c>
      <c r="AQ174" s="34">
        <f>IFERROR(VLOOKUP($H174,#REF!,11,FALSE),0)</f>
        <v>0</v>
      </c>
      <c r="AR174" s="42">
        <f>IFERROR(VLOOKUP($H174,#REF!,12,FALSE),0)</f>
        <v>0</v>
      </c>
      <c r="AS174" s="34">
        <f>IFERROR(VLOOKUP($H174,#REF!,13,FALSE),0)</f>
        <v>0</v>
      </c>
      <c r="AT174" s="34">
        <f>IFERROR(VLOOKUP($H174,#REF!,14,FALSE),0)</f>
        <v>0</v>
      </c>
      <c r="AU174" s="42">
        <f>IFERROR(VLOOKUP($H174,#REF!,15,FALSE),0)</f>
        <v>0</v>
      </c>
      <c r="AV174" s="34">
        <f>IFERROR(VLOOKUP($H174,#REF!,15,FALSE),0)</f>
        <v>0</v>
      </c>
      <c r="AW174" s="34">
        <f>IFERROR(VLOOKUP($H174,#REF!,16,FALSE),0)</f>
        <v>0</v>
      </c>
      <c r="AX174" s="42">
        <f>IFERROR(VLOOKUP($H174,#REF!,17,FALSE),0)</f>
        <v>0</v>
      </c>
    </row>
    <row r="175" spans="1:50" x14ac:dyDescent="0.3">
      <c r="A175" s="33" t="str">
        <f t="shared" si="8"/>
        <v>A -1640-4-430</v>
      </c>
      <c r="B175" s="33" t="str">
        <f>+'R&amp;E EXPORT'!B174</f>
        <v>DPW GARAGE-BLDG MAINT &amp; REPAIRS</v>
      </c>
      <c r="C175" t="str">
        <f>IFERROR(VLOOKUP(A175,'MCSJ Export'!A:C,3,FALSE),"")</f>
        <v>Sub Account</v>
      </c>
      <c r="D175" s="37">
        <f t="shared" ca="1" si="9"/>
        <v>0</v>
      </c>
      <c r="E175" s="37">
        <f t="shared" ca="1" si="10"/>
        <v>0</v>
      </c>
      <c r="F175" s="37">
        <f t="shared" ca="1" si="11"/>
        <v>0</v>
      </c>
      <c r="G175" s="37"/>
      <c r="H175" s="33" t="str">
        <f>+'R&amp;E EXPORT'!A174</f>
        <v>A -1640-4-430</v>
      </c>
      <c r="I175" s="34">
        <f>IFERROR(VLOOKUP($H175,'Gen F Rev'!$A:$M,15,FALSE),0)</f>
        <v>0</v>
      </c>
      <c r="J175" s="34">
        <f>IFERROR(VLOOKUP($H175,'Gen F Rev'!$A:$M,16,FALSE),0)</f>
        <v>0</v>
      </c>
      <c r="K175" s="42">
        <f>IFERROR(VLOOKUP($H175,'Gen F Rev'!$A:$M,17,FALSE),0)</f>
        <v>0</v>
      </c>
      <c r="L175" s="34">
        <f>IFERROR(VLOOKUP($H175,'Gen F Exp'!$A:$E,15,FALSE),0)</f>
        <v>0</v>
      </c>
      <c r="M175" s="34">
        <f>IFERROR(VLOOKUP($H175,'Gen F Exp'!$A:$E,16,FALSE),0)</f>
        <v>0</v>
      </c>
      <c r="N175" s="42">
        <f>IFERROR(VLOOKUP($H175,'Gen F Exp'!$A:$E,17,FALSE),0)</f>
        <v>0</v>
      </c>
      <c r="O175" s="34">
        <f>IFERROR(VLOOKUP($H175,'Water F Rev'!$A:$L,15,FALSE),0)</f>
        <v>0</v>
      </c>
      <c r="P175" s="34">
        <f>IFERROR(VLOOKUP($H175,'Water F Rev'!$A:$L,16,FALSE),0)</f>
        <v>0</v>
      </c>
      <c r="Q175" s="42">
        <f>IFERROR(VLOOKUP($H175,'Water F Rev'!$A:$L,17,FALSE),0)</f>
        <v>0</v>
      </c>
      <c r="R175" s="34">
        <f>IFERROR(VLOOKUP($H175,'Water F Exp'!$A:$K,15,FALSE),0)</f>
        <v>0</v>
      </c>
      <c r="S175" s="34">
        <f>IFERROR(VLOOKUP($H175,'Water F Exp'!$A:$K,16,FALSE),0)</f>
        <v>0</v>
      </c>
      <c r="T175" s="42">
        <f>IFERROR(VLOOKUP($H175,'Water F Exp'!$A:$K,17,FALSE),0)</f>
        <v>0</v>
      </c>
      <c r="U175" s="34">
        <f ca="1">IFERROR(VLOOKUP($H175,'Sewer F Rev'!$A:$E,15,FALSE),0)</f>
        <v>0</v>
      </c>
      <c r="V175" s="34">
        <f ca="1">IFERROR(VLOOKUP($H175,'Sewer F Rev'!$A:$E,16,FALSE),0)</f>
        <v>0</v>
      </c>
      <c r="W175" s="42">
        <f ca="1">IFERROR(VLOOKUP($H175,'Sewer F Rev'!$A:$E,17,FALSE),0)</f>
        <v>0</v>
      </c>
      <c r="X175" s="34">
        <f>IFERROR(VLOOKUP($H175,'Sewer F Exp'!$A:$B,15,FALSE),0)</f>
        <v>0</v>
      </c>
      <c r="Y175" s="34">
        <f>IFERROR(VLOOKUP($H175,'Sewer F Exp'!$A:$B,16,FALSE),0)</f>
        <v>0</v>
      </c>
      <c r="Z175" s="42">
        <f>IFERROR(VLOOKUP($H175,'Sewer F Exp'!$A:$B,17,FALSE),0)</f>
        <v>0</v>
      </c>
      <c r="AA175" s="34">
        <f>IFERROR(VLOOKUP($H175,'Refuse F Rev'!$A:$E,15,FALSE),0)</f>
        <v>0</v>
      </c>
      <c r="AB175" s="34">
        <f>IFERROR(VLOOKUP($H175,'Refuse F Rev'!$A:$E,16,FALSE),0)</f>
        <v>0</v>
      </c>
      <c r="AC175" s="42">
        <f>IFERROR(VLOOKUP($H175,'Refuse F Rev'!$A:$E,17,FALSE),0)</f>
        <v>0</v>
      </c>
      <c r="AD175" s="34">
        <f>IFERROR(VLOOKUP($H175,'Refuse F Exp'!$A:$E,15,FALSE),0)</f>
        <v>0</v>
      </c>
      <c r="AE175" s="34">
        <f>IFERROR(VLOOKUP($H175,'Refuse F Exp'!$A:$E,16,FALSE),0)</f>
        <v>0</v>
      </c>
      <c r="AF175" s="42">
        <f>IFERROR(VLOOKUP($H175,'Refuse F Exp'!$A:$E,17,FALSE),0)</f>
        <v>0</v>
      </c>
      <c r="AG175" s="34">
        <f>IFERROR(VLOOKUP($H175,#REF!,10,FALSE),0)</f>
        <v>0</v>
      </c>
      <c r="AH175" s="34">
        <f>IFERROR(VLOOKUP($H175,#REF!,11,FALSE),0)</f>
        <v>0</v>
      </c>
      <c r="AI175" s="42">
        <f>IFERROR(VLOOKUP($H175,#REF!,12,FALSE),0)</f>
        <v>0</v>
      </c>
      <c r="AJ175" s="34">
        <f>IFERROR(VLOOKUP($H175,#REF!,10,FALSE),0)</f>
        <v>0</v>
      </c>
      <c r="AK175" s="34">
        <f>IFERROR(VLOOKUP($H175,#REF!,11,FALSE),0)</f>
        <v>0</v>
      </c>
      <c r="AL175" s="42">
        <f>IFERROR(VLOOKUP($H175,#REF!,12,FALSE),0)</f>
        <v>0</v>
      </c>
      <c r="AM175" s="34">
        <f>IFERROR(VLOOKUP($H175,#REF!,10,FALSE),0)</f>
        <v>0</v>
      </c>
      <c r="AN175" s="34">
        <f>IFERROR(VLOOKUP($H175,#REF!,11,FALSE),0)</f>
        <v>0</v>
      </c>
      <c r="AO175" s="42">
        <f>IFERROR(VLOOKUP($H175,#REF!,12,FALSE),0)</f>
        <v>0</v>
      </c>
      <c r="AP175" s="34">
        <f>IFERROR(VLOOKUP($H175,#REF!,10,FALSE),0)</f>
        <v>0</v>
      </c>
      <c r="AQ175" s="34">
        <f>IFERROR(VLOOKUP($H175,#REF!,11,FALSE),0)</f>
        <v>0</v>
      </c>
      <c r="AR175" s="42">
        <f>IFERROR(VLOOKUP($H175,#REF!,12,FALSE),0)</f>
        <v>0</v>
      </c>
      <c r="AS175" s="34">
        <f>IFERROR(VLOOKUP($H175,#REF!,13,FALSE),0)</f>
        <v>0</v>
      </c>
      <c r="AT175" s="34">
        <f>IFERROR(VLOOKUP($H175,#REF!,14,FALSE),0)</f>
        <v>0</v>
      </c>
      <c r="AU175" s="42">
        <f>IFERROR(VLOOKUP($H175,#REF!,15,FALSE),0)</f>
        <v>0</v>
      </c>
      <c r="AV175" s="34">
        <f>IFERROR(VLOOKUP($H175,#REF!,15,FALSE),0)</f>
        <v>0</v>
      </c>
      <c r="AW175" s="34">
        <f>IFERROR(VLOOKUP($H175,#REF!,16,FALSE),0)</f>
        <v>0</v>
      </c>
      <c r="AX175" s="42">
        <f>IFERROR(VLOOKUP($H175,#REF!,17,FALSE),0)</f>
        <v>0</v>
      </c>
    </row>
    <row r="176" spans="1:50" x14ac:dyDescent="0.3">
      <c r="A176" s="33" t="str">
        <f t="shared" si="8"/>
        <v>A -1640-4-440</v>
      </c>
      <c r="B176" s="33" t="str">
        <f>+'R&amp;E EXPORT'!B175</f>
        <v>DPW GARAGE-GARAGE DOOR MAINTENANCE</v>
      </c>
      <c r="C176" t="str">
        <f>IFERROR(VLOOKUP(A176,'MCSJ Export'!A:C,3,FALSE),"")</f>
        <v>Sub Account</v>
      </c>
      <c r="D176" s="37">
        <f t="shared" ca="1" si="9"/>
        <v>0</v>
      </c>
      <c r="E176" s="37">
        <f t="shared" ca="1" si="10"/>
        <v>0</v>
      </c>
      <c r="F176" s="37">
        <f t="shared" ca="1" si="11"/>
        <v>0</v>
      </c>
      <c r="G176" s="37"/>
      <c r="H176" s="33" t="str">
        <f>+'R&amp;E EXPORT'!A175</f>
        <v>A -1640-4-440</v>
      </c>
      <c r="I176" s="34">
        <f>IFERROR(VLOOKUP($H176,'Gen F Rev'!$A:$M,15,FALSE),0)</f>
        <v>0</v>
      </c>
      <c r="J176" s="34">
        <f>IFERROR(VLOOKUP($H176,'Gen F Rev'!$A:$M,16,FALSE),0)</f>
        <v>0</v>
      </c>
      <c r="K176" s="42">
        <f>IFERROR(VLOOKUP($H176,'Gen F Rev'!$A:$M,17,FALSE),0)</f>
        <v>0</v>
      </c>
      <c r="L176" s="34">
        <f>IFERROR(VLOOKUP($H176,'Gen F Exp'!$A:$E,15,FALSE),0)</f>
        <v>0</v>
      </c>
      <c r="M176" s="34">
        <f>IFERROR(VLOOKUP($H176,'Gen F Exp'!$A:$E,16,FALSE),0)</f>
        <v>0</v>
      </c>
      <c r="N176" s="42">
        <f>IFERROR(VLOOKUP($H176,'Gen F Exp'!$A:$E,17,FALSE),0)</f>
        <v>0</v>
      </c>
      <c r="O176" s="34">
        <f>IFERROR(VLOOKUP($H176,'Water F Rev'!$A:$L,15,FALSE),0)</f>
        <v>0</v>
      </c>
      <c r="P176" s="34">
        <f>IFERROR(VLOOKUP($H176,'Water F Rev'!$A:$L,16,FALSE),0)</f>
        <v>0</v>
      </c>
      <c r="Q176" s="42">
        <f>IFERROR(VLOOKUP($H176,'Water F Rev'!$A:$L,17,FALSE),0)</f>
        <v>0</v>
      </c>
      <c r="R176" s="34">
        <f>IFERROR(VLOOKUP($H176,'Water F Exp'!$A:$K,15,FALSE),0)</f>
        <v>0</v>
      </c>
      <c r="S176" s="34">
        <f>IFERROR(VLOOKUP($H176,'Water F Exp'!$A:$K,16,FALSE),0)</f>
        <v>0</v>
      </c>
      <c r="T176" s="42">
        <f>IFERROR(VLOOKUP($H176,'Water F Exp'!$A:$K,17,FALSE),0)</f>
        <v>0</v>
      </c>
      <c r="U176" s="34">
        <f ca="1">IFERROR(VLOOKUP($H176,'Sewer F Rev'!$A:$E,15,FALSE),0)</f>
        <v>0</v>
      </c>
      <c r="V176" s="34">
        <f ca="1">IFERROR(VLOOKUP($H176,'Sewer F Rev'!$A:$E,16,FALSE),0)</f>
        <v>0</v>
      </c>
      <c r="W176" s="42">
        <f ca="1">IFERROR(VLOOKUP($H176,'Sewer F Rev'!$A:$E,17,FALSE),0)</f>
        <v>0</v>
      </c>
      <c r="X176" s="34">
        <f>IFERROR(VLOOKUP($H176,'Sewer F Exp'!$A:$B,15,FALSE),0)</f>
        <v>0</v>
      </c>
      <c r="Y176" s="34">
        <f>IFERROR(VLOOKUP($H176,'Sewer F Exp'!$A:$B,16,FALSE),0)</f>
        <v>0</v>
      </c>
      <c r="Z176" s="42">
        <f>IFERROR(VLOOKUP($H176,'Sewer F Exp'!$A:$B,17,FALSE),0)</f>
        <v>0</v>
      </c>
      <c r="AA176" s="34">
        <f>IFERROR(VLOOKUP($H176,'Refuse F Rev'!$A:$E,15,FALSE),0)</f>
        <v>0</v>
      </c>
      <c r="AB176" s="34">
        <f>IFERROR(VLOOKUP($H176,'Refuse F Rev'!$A:$E,16,FALSE),0)</f>
        <v>0</v>
      </c>
      <c r="AC176" s="42">
        <f>IFERROR(VLOOKUP($H176,'Refuse F Rev'!$A:$E,17,FALSE),0)</f>
        <v>0</v>
      </c>
      <c r="AD176" s="34">
        <f>IFERROR(VLOOKUP($H176,'Refuse F Exp'!$A:$E,15,FALSE),0)</f>
        <v>0</v>
      </c>
      <c r="AE176" s="34">
        <f>IFERROR(VLOOKUP($H176,'Refuse F Exp'!$A:$E,16,FALSE),0)</f>
        <v>0</v>
      </c>
      <c r="AF176" s="42">
        <f>IFERROR(VLOOKUP($H176,'Refuse F Exp'!$A:$E,17,FALSE),0)</f>
        <v>0</v>
      </c>
      <c r="AG176" s="34">
        <f>IFERROR(VLOOKUP($H176,#REF!,10,FALSE),0)</f>
        <v>0</v>
      </c>
      <c r="AH176" s="34">
        <f>IFERROR(VLOOKUP($H176,#REF!,11,FALSE),0)</f>
        <v>0</v>
      </c>
      <c r="AI176" s="42">
        <f>IFERROR(VLOOKUP($H176,#REF!,12,FALSE),0)</f>
        <v>0</v>
      </c>
      <c r="AJ176" s="34">
        <f>IFERROR(VLOOKUP($H176,#REF!,10,FALSE),0)</f>
        <v>0</v>
      </c>
      <c r="AK176" s="34">
        <f>IFERROR(VLOOKUP($H176,#REF!,11,FALSE),0)</f>
        <v>0</v>
      </c>
      <c r="AL176" s="42">
        <f>IFERROR(VLOOKUP($H176,#REF!,12,FALSE),0)</f>
        <v>0</v>
      </c>
      <c r="AM176" s="34">
        <f>IFERROR(VLOOKUP($H176,#REF!,10,FALSE),0)</f>
        <v>0</v>
      </c>
      <c r="AN176" s="34">
        <f>IFERROR(VLOOKUP($H176,#REF!,11,FALSE),0)</f>
        <v>0</v>
      </c>
      <c r="AO176" s="42">
        <f>IFERROR(VLOOKUP($H176,#REF!,12,FALSE),0)</f>
        <v>0</v>
      </c>
      <c r="AP176" s="34">
        <f>IFERROR(VLOOKUP($H176,#REF!,10,FALSE),0)</f>
        <v>0</v>
      </c>
      <c r="AQ176" s="34">
        <f>IFERROR(VLOOKUP($H176,#REF!,11,FALSE),0)</f>
        <v>0</v>
      </c>
      <c r="AR176" s="42">
        <f>IFERROR(VLOOKUP($H176,#REF!,12,FALSE),0)</f>
        <v>0</v>
      </c>
      <c r="AS176" s="34">
        <f>IFERROR(VLOOKUP($H176,#REF!,13,FALSE),0)</f>
        <v>0</v>
      </c>
      <c r="AT176" s="34">
        <f>IFERROR(VLOOKUP($H176,#REF!,14,FALSE),0)</f>
        <v>0</v>
      </c>
      <c r="AU176" s="42">
        <f>IFERROR(VLOOKUP($H176,#REF!,15,FALSE),0)</f>
        <v>0</v>
      </c>
      <c r="AV176" s="34">
        <f>IFERROR(VLOOKUP($H176,#REF!,15,FALSE),0)</f>
        <v>0</v>
      </c>
      <c r="AW176" s="34">
        <f>IFERROR(VLOOKUP($H176,#REF!,16,FALSE),0)</f>
        <v>0</v>
      </c>
      <c r="AX176" s="42">
        <f>IFERROR(VLOOKUP($H176,#REF!,17,FALSE),0)</f>
        <v>0</v>
      </c>
    </row>
    <row r="177" spans="1:50" x14ac:dyDescent="0.3">
      <c r="A177" s="33" t="str">
        <f t="shared" si="8"/>
        <v>A -1640-4-450</v>
      </c>
      <c r="B177" s="33" t="str">
        <f>+'R&amp;E EXPORT'!B176</f>
        <v>DPW GARAGE-TRUCK WASH MAINTENANCE/SUPPLY</v>
      </c>
      <c r="C177" t="str">
        <f>IFERROR(VLOOKUP(A177,'MCSJ Export'!A:C,3,FALSE),"")</f>
        <v/>
      </c>
      <c r="D177" s="37">
        <f t="shared" ca="1" si="9"/>
        <v>0</v>
      </c>
      <c r="E177" s="37">
        <f t="shared" ca="1" si="10"/>
        <v>0</v>
      </c>
      <c r="F177" s="37">
        <f t="shared" ca="1" si="11"/>
        <v>0</v>
      </c>
      <c r="G177" s="37"/>
      <c r="H177" s="33" t="str">
        <f>+'R&amp;E EXPORT'!A176</f>
        <v>A -1640-4-450</v>
      </c>
      <c r="I177" s="34">
        <f>IFERROR(VLOOKUP($H177,'Gen F Rev'!$A:$M,15,FALSE),0)</f>
        <v>0</v>
      </c>
      <c r="J177" s="34">
        <f>IFERROR(VLOOKUP($H177,'Gen F Rev'!$A:$M,16,FALSE),0)</f>
        <v>0</v>
      </c>
      <c r="K177" s="42">
        <f>IFERROR(VLOOKUP($H177,'Gen F Rev'!$A:$M,17,FALSE),0)</f>
        <v>0</v>
      </c>
      <c r="L177" s="34">
        <f>IFERROR(VLOOKUP($H177,'Gen F Exp'!$A:$E,15,FALSE),0)</f>
        <v>0</v>
      </c>
      <c r="M177" s="34">
        <f>IFERROR(VLOOKUP($H177,'Gen F Exp'!$A:$E,16,FALSE),0)</f>
        <v>0</v>
      </c>
      <c r="N177" s="42">
        <f>IFERROR(VLOOKUP($H177,'Gen F Exp'!$A:$E,17,FALSE),0)</f>
        <v>0</v>
      </c>
      <c r="O177" s="34">
        <f>IFERROR(VLOOKUP($H177,'Water F Rev'!$A:$L,15,FALSE),0)</f>
        <v>0</v>
      </c>
      <c r="P177" s="34">
        <f>IFERROR(VLOOKUP($H177,'Water F Rev'!$A:$L,16,FALSE),0)</f>
        <v>0</v>
      </c>
      <c r="Q177" s="42">
        <f>IFERROR(VLOOKUP($H177,'Water F Rev'!$A:$L,17,FALSE),0)</f>
        <v>0</v>
      </c>
      <c r="R177" s="34">
        <f>IFERROR(VLOOKUP($H177,'Water F Exp'!$A:$K,15,FALSE),0)</f>
        <v>0</v>
      </c>
      <c r="S177" s="34">
        <f>IFERROR(VLOOKUP($H177,'Water F Exp'!$A:$K,16,FALSE),0)</f>
        <v>0</v>
      </c>
      <c r="T177" s="42">
        <f>IFERROR(VLOOKUP($H177,'Water F Exp'!$A:$K,17,FALSE),0)</f>
        <v>0</v>
      </c>
      <c r="U177" s="34">
        <f ca="1">IFERROR(VLOOKUP($H177,'Sewer F Rev'!$A:$E,15,FALSE),0)</f>
        <v>0</v>
      </c>
      <c r="V177" s="34">
        <f ca="1">IFERROR(VLOOKUP($H177,'Sewer F Rev'!$A:$E,16,FALSE),0)</f>
        <v>0</v>
      </c>
      <c r="W177" s="42">
        <f ca="1">IFERROR(VLOOKUP($H177,'Sewer F Rev'!$A:$E,17,FALSE),0)</f>
        <v>0</v>
      </c>
      <c r="X177" s="34">
        <f>IFERROR(VLOOKUP($H177,'Sewer F Exp'!$A:$B,15,FALSE),0)</f>
        <v>0</v>
      </c>
      <c r="Y177" s="34">
        <f>IFERROR(VLOOKUP($H177,'Sewer F Exp'!$A:$B,16,FALSE),0)</f>
        <v>0</v>
      </c>
      <c r="Z177" s="42">
        <f>IFERROR(VLOOKUP($H177,'Sewer F Exp'!$A:$B,17,FALSE),0)</f>
        <v>0</v>
      </c>
      <c r="AA177" s="34">
        <f>IFERROR(VLOOKUP($H177,'Refuse F Rev'!$A:$E,15,FALSE),0)</f>
        <v>0</v>
      </c>
      <c r="AB177" s="34">
        <f>IFERROR(VLOOKUP($H177,'Refuse F Rev'!$A:$E,16,FALSE),0)</f>
        <v>0</v>
      </c>
      <c r="AC177" s="42">
        <f>IFERROR(VLOOKUP($H177,'Refuse F Rev'!$A:$E,17,FALSE),0)</f>
        <v>0</v>
      </c>
      <c r="AD177" s="34">
        <f>IFERROR(VLOOKUP($H177,'Refuse F Exp'!$A:$E,15,FALSE),0)</f>
        <v>0</v>
      </c>
      <c r="AE177" s="34">
        <f>IFERROR(VLOOKUP($H177,'Refuse F Exp'!$A:$E,16,FALSE),0)</f>
        <v>0</v>
      </c>
      <c r="AF177" s="42">
        <f>IFERROR(VLOOKUP($H177,'Refuse F Exp'!$A:$E,17,FALSE),0)</f>
        <v>0</v>
      </c>
      <c r="AG177" s="34">
        <f>IFERROR(VLOOKUP($H177,#REF!,10,FALSE),0)</f>
        <v>0</v>
      </c>
      <c r="AH177" s="34">
        <f>IFERROR(VLOOKUP($H177,#REF!,11,FALSE),0)</f>
        <v>0</v>
      </c>
      <c r="AI177" s="42">
        <f>IFERROR(VLOOKUP($H177,#REF!,12,FALSE),0)</f>
        <v>0</v>
      </c>
      <c r="AJ177" s="34">
        <f>IFERROR(VLOOKUP($H177,#REF!,10,FALSE),0)</f>
        <v>0</v>
      </c>
      <c r="AK177" s="34">
        <f>IFERROR(VLOOKUP($H177,#REF!,11,FALSE),0)</f>
        <v>0</v>
      </c>
      <c r="AL177" s="42">
        <f>IFERROR(VLOOKUP($H177,#REF!,12,FALSE),0)</f>
        <v>0</v>
      </c>
      <c r="AM177" s="34">
        <f>IFERROR(VLOOKUP($H177,#REF!,10,FALSE),0)</f>
        <v>0</v>
      </c>
      <c r="AN177" s="34">
        <f>IFERROR(VLOOKUP($H177,#REF!,11,FALSE),0)</f>
        <v>0</v>
      </c>
      <c r="AO177" s="42">
        <f>IFERROR(VLOOKUP($H177,#REF!,12,FALSE),0)</f>
        <v>0</v>
      </c>
      <c r="AP177" s="34">
        <f>IFERROR(VLOOKUP($H177,#REF!,10,FALSE),0)</f>
        <v>0</v>
      </c>
      <c r="AQ177" s="34">
        <f>IFERROR(VLOOKUP($H177,#REF!,11,FALSE),0)</f>
        <v>0</v>
      </c>
      <c r="AR177" s="42">
        <f>IFERROR(VLOOKUP($H177,#REF!,12,FALSE),0)</f>
        <v>0</v>
      </c>
      <c r="AS177" s="34">
        <f>IFERROR(VLOOKUP($H177,#REF!,13,FALSE),0)</f>
        <v>0</v>
      </c>
      <c r="AT177" s="34">
        <f>IFERROR(VLOOKUP($H177,#REF!,14,FALSE),0)</f>
        <v>0</v>
      </c>
      <c r="AU177" s="42">
        <f>IFERROR(VLOOKUP($H177,#REF!,15,FALSE),0)</f>
        <v>0</v>
      </c>
      <c r="AV177" s="34">
        <f>IFERROR(VLOOKUP($H177,#REF!,15,FALSE),0)</f>
        <v>0</v>
      </c>
      <c r="AW177" s="34">
        <f>IFERROR(VLOOKUP($H177,#REF!,16,FALSE),0)</f>
        <v>0</v>
      </c>
      <c r="AX177" s="42">
        <f>IFERROR(VLOOKUP($H177,#REF!,17,FALSE),0)</f>
        <v>0</v>
      </c>
    </row>
    <row r="178" spans="1:50" x14ac:dyDescent="0.3">
      <c r="A178" s="33" t="str">
        <f t="shared" si="8"/>
        <v>A -1640-4-503</v>
      </c>
      <c r="B178" s="33" t="str">
        <f>+'R&amp;E EXPORT'!B177</f>
        <v>DPW GARAGE-MISC TOOLS</v>
      </c>
      <c r="C178" t="str">
        <f>IFERROR(VLOOKUP(A178,'MCSJ Export'!A:C,3,FALSE),"")</f>
        <v>Sub Account</v>
      </c>
      <c r="D178" s="37">
        <f t="shared" ca="1" si="9"/>
        <v>0</v>
      </c>
      <c r="E178" s="37">
        <f t="shared" ca="1" si="10"/>
        <v>0</v>
      </c>
      <c r="F178" s="37">
        <f t="shared" ca="1" si="11"/>
        <v>0</v>
      </c>
      <c r="G178" s="37"/>
      <c r="H178" s="33" t="str">
        <f>+'R&amp;E EXPORT'!A177</f>
        <v>A -1640-4-503</v>
      </c>
      <c r="I178" s="34">
        <f>IFERROR(VLOOKUP($H178,'Gen F Rev'!$A:$M,15,FALSE),0)</f>
        <v>0</v>
      </c>
      <c r="J178" s="34">
        <f>IFERROR(VLOOKUP($H178,'Gen F Rev'!$A:$M,16,FALSE),0)</f>
        <v>0</v>
      </c>
      <c r="K178" s="42">
        <f>IFERROR(VLOOKUP($H178,'Gen F Rev'!$A:$M,17,FALSE),0)</f>
        <v>0</v>
      </c>
      <c r="L178" s="34">
        <f>IFERROR(VLOOKUP($H178,'Gen F Exp'!$A:$E,15,FALSE),0)</f>
        <v>0</v>
      </c>
      <c r="M178" s="34">
        <f>IFERROR(VLOOKUP($H178,'Gen F Exp'!$A:$E,16,FALSE),0)</f>
        <v>0</v>
      </c>
      <c r="N178" s="42">
        <f>IFERROR(VLOOKUP($H178,'Gen F Exp'!$A:$E,17,FALSE),0)</f>
        <v>0</v>
      </c>
      <c r="O178" s="34">
        <f>IFERROR(VLOOKUP($H178,'Water F Rev'!$A:$L,15,FALSE),0)</f>
        <v>0</v>
      </c>
      <c r="P178" s="34">
        <f>IFERROR(VLOOKUP($H178,'Water F Rev'!$A:$L,16,FALSE),0)</f>
        <v>0</v>
      </c>
      <c r="Q178" s="42">
        <f>IFERROR(VLOOKUP($H178,'Water F Rev'!$A:$L,17,FALSE),0)</f>
        <v>0</v>
      </c>
      <c r="R178" s="34">
        <f>IFERROR(VLOOKUP($H178,'Water F Exp'!$A:$K,15,FALSE),0)</f>
        <v>0</v>
      </c>
      <c r="S178" s="34">
        <f>IFERROR(VLOOKUP($H178,'Water F Exp'!$A:$K,16,FALSE),0)</f>
        <v>0</v>
      </c>
      <c r="T178" s="42">
        <f>IFERROR(VLOOKUP($H178,'Water F Exp'!$A:$K,17,FALSE),0)</f>
        <v>0</v>
      </c>
      <c r="U178" s="34">
        <f ca="1">IFERROR(VLOOKUP($H178,'Sewer F Rev'!$A:$E,15,FALSE),0)</f>
        <v>0</v>
      </c>
      <c r="V178" s="34">
        <f ca="1">IFERROR(VLOOKUP($H178,'Sewer F Rev'!$A:$E,16,FALSE),0)</f>
        <v>0</v>
      </c>
      <c r="W178" s="42">
        <f ca="1">IFERROR(VLOOKUP($H178,'Sewer F Rev'!$A:$E,17,FALSE),0)</f>
        <v>0</v>
      </c>
      <c r="X178" s="34">
        <f>IFERROR(VLOOKUP($H178,'Sewer F Exp'!$A:$B,15,FALSE),0)</f>
        <v>0</v>
      </c>
      <c r="Y178" s="34">
        <f>IFERROR(VLOOKUP($H178,'Sewer F Exp'!$A:$B,16,FALSE),0)</f>
        <v>0</v>
      </c>
      <c r="Z178" s="42">
        <f>IFERROR(VLOOKUP($H178,'Sewer F Exp'!$A:$B,17,FALSE),0)</f>
        <v>0</v>
      </c>
      <c r="AA178" s="34">
        <f>IFERROR(VLOOKUP($H178,'Refuse F Rev'!$A:$E,15,FALSE),0)</f>
        <v>0</v>
      </c>
      <c r="AB178" s="34">
        <f>IFERROR(VLOOKUP($H178,'Refuse F Rev'!$A:$E,16,FALSE),0)</f>
        <v>0</v>
      </c>
      <c r="AC178" s="42">
        <f>IFERROR(VLOOKUP($H178,'Refuse F Rev'!$A:$E,17,FALSE),0)</f>
        <v>0</v>
      </c>
      <c r="AD178" s="34">
        <f>IFERROR(VLOOKUP($H178,'Refuse F Exp'!$A:$E,15,FALSE),0)</f>
        <v>0</v>
      </c>
      <c r="AE178" s="34">
        <f>IFERROR(VLOOKUP($H178,'Refuse F Exp'!$A:$E,16,FALSE),0)</f>
        <v>0</v>
      </c>
      <c r="AF178" s="42">
        <f>IFERROR(VLOOKUP($H178,'Refuse F Exp'!$A:$E,17,FALSE),0)</f>
        <v>0</v>
      </c>
      <c r="AG178" s="34">
        <f>IFERROR(VLOOKUP($H178,#REF!,10,FALSE),0)</f>
        <v>0</v>
      </c>
      <c r="AH178" s="34">
        <f>IFERROR(VLOOKUP($H178,#REF!,11,FALSE),0)</f>
        <v>0</v>
      </c>
      <c r="AI178" s="42">
        <f>IFERROR(VLOOKUP($H178,#REF!,12,FALSE),0)</f>
        <v>0</v>
      </c>
      <c r="AJ178" s="34">
        <f>IFERROR(VLOOKUP($H178,#REF!,10,FALSE),0)</f>
        <v>0</v>
      </c>
      <c r="AK178" s="34">
        <f>IFERROR(VLOOKUP($H178,#REF!,11,FALSE),0)</f>
        <v>0</v>
      </c>
      <c r="AL178" s="42">
        <f>IFERROR(VLOOKUP($H178,#REF!,12,FALSE),0)</f>
        <v>0</v>
      </c>
      <c r="AM178" s="34">
        <f>IFERROR(VLOOKUP($H178,#REF!,10,FALSE),0)</f>
        <v>0</v>
      </c>
      <c r="AN178" s="34">
        <f>IFERROR(VLOOKUP($H178,#REF!,11,FALSE),0)</f>
        <v>0</v>
      </c>
      <c r="AO178" s="42">
        <f>IFERROR(VLOOKUP($H178,#REF!,12,FALSE),0)</f>
        <v>0</v>
      </c>
      <c r="AP178" s="34">
        <f>IFERROR(VLOOKUP($H178,#REF!,10,FALSE),0)</f>
        <v>0</v>
      </c>
      <c r="AQ178" s="34">
        <f>IFERROR(VLOOKUP($H178,#REF!,11,FALSE),0)</f>
        <v>0</v>
      </c>
      <c r="AR178" s="42">
        <f>IFERROR(VLOOKUP($H178,#REF!,12,FALSE),0)</f>
        <v>0</v>
      </c>
      <c r="AS178" s="34">
        <f>IFERROR(VLOOKUP($H178,#REF!,13,FALSE),0)</f>
        <v>0</v>
      </c>
      <c r="AT178" s="34">
        <f>IFERROR(VLOOKUP($H178,#REF!,14,FALSE),0)</f>
        <v>0</v>
      </c>
      <c r="AU178" s="42">
        <f>IFERROR(VLOOKUP($H178,#REF!,15,FALSE),0)</f>
        <v>0</v>
      </c>
      <c r="AV178" s="34">
        <f>IFERROR(VLOOKUP($H178,#REF!,15,FALSE),0)</f>
        <v>0</v>
      </c>
      <c r="AW178" s="34">
        <f>IFERROR(VLOOKUP($H178,#REF!,16,FALSE),0)</f>
        <v>0</v>
      </c>
      <c r="AX178" s="42">
        <f>IFERROR(VLOOKUP($H178,#REF!,17,FALSE),0)</f>
        <v>0</v>
      </c>
    </row>
    <row r="179" spans="1:50" x14ac:dyDescent="0.3">
      <c r="A179" s="33" t="str">
        <f t="shared" si="8"/>
        <v>A -1640-4-523</v>
      </c>
      <c r="B179" s="33" t="str">
        <f>+'R&amp;E EXPORT'!B178</f>
        <v>DPW GARAGE-FIRST AID SUPPLIES</v>
      </c>
      <c r="C179" t="str">
        <f>IFERROR(VLOOKUP(A179,'MCSJ Export'!A:C,3,FALSE),"")</f>
        <v>Sub Account</v>
      </c>
      <c r="D179" s="37">
        <f t="shared" ca="1" si="9"/>
        <v>0</v>
      </c>
      <c r="E179" s="37">
        <f t="shared" ca="1" si="10"/>
        <v>0</v>
      </c>
      <c r="F179" s="37">
        <f t="shared" ca="1" si="11"/>
        <v>0</v>
      </c>
      <c r="G179" s="37"/>
      <c r="H179" s="33" t="str">
        <f>+'R&amp;E EXPORT'!A178</f>
        <v>A -1640-4-523</v>
      </c>
      <c r="I179" s="34">
        <f>IFERROR(VLOOKUP($H179,'Gen F Rev'!$A:$M,15,FALSE),0)</f>
        <v>0</v>
      </c>
      <c r="J179" s="34">
        <f>IFERROR(VLOOKUP($H179,'Gen F Rev'!$A:$M,16,FALSE),0)</f>
        <v>0</v>
      </c>
      <c r="K179" s="42">
        <f>IFERROR(VLOOKUP($H179,'Gen F Rev'!$A:$M,17,FALSE),0)</f>
        <v>0</v>
      </c>
      <c r="L179" s="34">
        <f>IFERROR(VLOOKUP($H179,'Gen F Exp'!$A:$E,15,FALSE),0)</f>
        <v>0</v>
      </c>
      <c r="M179" s="34">
        <f>IFERROR(VLOOKUP($H179,'Gen F Exp'!$A:$E,16,FALSE),0)</f>
        <v>0</v>
      </c>
      <c r="N179" s="42">
        <f>IFERROR(VLOOKUP($H179,'Gen F Exp'!$A:$E,17,FALSE),0)</f>
        <v>0</v>
      </c>
      <c r="O179" s="34">
        <f>IFERROR(VLOOKUP($H179,'Water F Rev'!$A:$L,15,FALSE),0)</f>
        <v>0</v>
      </c>
      <c r="P179" s="34">
        <f>IFERROR(VLOOKUP($H179,'Water F Rev'!$A:$L,16,FALSE),0)</f>
        <v>0</v>
      </c>
      <c r="Q179" s="42">
        <f>IFERROR(VLOOKUP($H179,'Water F Rev'!$A:$L,17,FALSE),0)</f>
        <v>0</v>
      </c>
      <c r="R179" s="34">
        <f>IFERROR(VLOOKUP($H179,'Water F Exp'!$A:$K,15,FALSE),0)</f>
        <v>0</v>
      </c>
      <c r="S179" s="34">
        <f>IFERROR(VLOOKUP($H179,'Water F Exp'!$A:$K,16,FALSE),0)</f>
        <v>0</v>
      </c>
      <c r="T179" s="42">
        <f>IFERROR(VLOOKUP($H179,'Water F Exp'!$A:$K,17,FALSE),0)</f>
        <v>0</v>
      </c>
      <c r="U179" s="34">
        <f ca="1">IFERROR(VLOOKUP($H179,'Sewer F Rev'!$A:$E,15,FALSE),0)</f>
        <v>0</v>
      </c>
      <c r="V179" s="34">
        <f ca="1">IFERROR(VLOOKUP($H179,'Sewer F Rev'!$A:$E,16,FALSE),0)</f>
        <v>0</v>
      </c>
      <c r="W179" s="42">
        <f ca="1">IFERROR(VLOOKUP($H179,'Sewer F Rev'!$A:$E,17,FALSE),0)</f>
        <v>0</v>
      </c>
      <c r="X179" s="34">
        <f>IFERROR(VLOOKUP($H179,'Sewer F Exp'!$A:$B,15,FALSE),0)</f>
        <v>0</v>
      </c>
      <c r="Y179" s="34">
        <f>IFERROR(VLOOKUP($H179,'Sewer F Exp'!$A:$B,16,FALSE),0)</f>
        <v>0</v>
      </c>
      <c r="Z179" s="42">
        <f>IFERROR(VLOOKUP($H179,'Sewer F Exp'!$A:$B,17,FALSE),0)</f>
        <v>0</v>
      </c>
      <c r="AA179" s="34">
        <f>IFERROR(VLOOKUP($H179,'Refuse F Rev'!$A:$E,15,FALSE),0)</f>
        <v>0</v>
      </c>
      <c r="AB179" s="34">
        <f>IFERROR(VLOOKUP($H179,'Refuse F Rev'!$A:$E,16,FALSE),0)</f>
        <v>0</v>
      </c>
      <c r="AC179" s="42">
        <f>IFERROR(VLOOKUP($H179,'Refuse F Rev'!$A:$E,17,FALSE),0)</f>
        <v>0</v>
      </c>
      <c r="AD179" s="34">
        <f>IFERROR(VLOOKUP($H179,'Refuse F Exp'!$A:$E,15,FALSE),0)</f>
        <v>0</v>
      </c>
      <c r="AE179" s="34">
        <f>IFERROR(VLOOKUP($H179,'Refuse F Exp'!$A:$E,16,FALSE),0)</f>
        <v>0</v>
      </c>
      <c r="AF179" s="42">
        <f>IFERROR(VLOOKUP($H179,'Refuse F Exp'!$A:$E,17,FALSE),0)</f>
        <v>0</v>
      </c>
      <c r="AG179" s="34">
        <f>IFERROR(VLOOKUP($H179,#REF!,10,FALSE),0)</f>
        <v>0</v>
      </c>
      <c r="AH179" s="34">
        <f>IFERROR(VLOOKUP($H179,#REF!,11,FALSE),0)</f>
        <v>0</v>
      </c>
      <c r="AI179" s="42">
        <f>IFERROR(VLOOKUP($H179,#REF!,12,FALSE),0)</f>
        <v>0</v>
      </c>
      <c r="AJ179" s="34">
        <f>IFERROR(VLOOKUP($H179,#REF!,10,FALSE),0)</f>
        <v>0</v>
      </c>
      <c r="AK179" s="34">
        <f>IFERROR(VLOOKUP($H179,#REF!,11,FALSE),0)</f>
        <v>0</v>
      </c>
      <c r="AL179" s="42">
        <f>IFERROR(VLOOKUP($H179,#REF!,12,FALSE),0)</f>
        <v>0</v>
      </c>
      <c r="AM179" s="34">
        <f>IFERROR(VLOOKUP($H179,#REF!,10,FALSE),0)</f>
        <v>0</v>
      </c>
      <c r="AN179" s="34">
        <f>IFERROR(VLOOKUP($H179,#REF!,11,FALSE),0)</f>
        <v>0</v>
      </c>
      <c r="AO179" s="42">
        <f>IFERROR(VLOOKUP($H179,#REF!,12,FALSE),0)</f>
        <v>0</v>
      </c>
      <c r="AP179" s="34">
        <f>IFERROR(VLOOKUP($H179,#REF!,10,FALSE),0)</f>
        <v>0</v>
      </c>
      <c r="AQ179" s="34">
        <f>IFERROR(VLOOKUP($H179,#REF!,11,FALSE),0)</f>
        <v>0</v>
      </c>
      <c r="AR179" s="42">
        <f>IFERROR(VLOOKUP($H179,#REF!,12,FALSE),0)</f>
        <v>0</v>
      </c>
      <c r="AS179" s="34">
        <f>IFERROR(VLOOKUP($H179,#REF!,13,FALSE),0)</f>
        <v>0</v>
      </c>
      <c r="AT179" s="34">
        <f>IFERROR(VLOOKUP($H179,#REF!,14,FALSE),0)</f>
        <v>0</v>
      </c>
      <c r="AU179" s="42">
        <f>IFERROR(VLOOKUP($H179,#REF!,15,FALSE),0)</f>
        <v>0</v>
      </c>
      <c r="AV179" s="34">
        <f>IFERROR(VLOOKUP($H179,#REF!,15,FALSE),0)</f>
        <v>0</v>
      </c>
      <c r="AW179" s="34">
        <f>IFERROR(VLOOKUP($H179,#REF!,16,FALSE),0)</f>
        <v>0</v>
      </c>
      <c r="AX179" s="42">
        <f>IFERROR(VLOOKUP($H179,#REF!,17,FALSE),0)</f>
        <v>0</v>
      </c>
    </row>
    <row r="180" spans="1:50" x14ac:dyDescent="0.3">
      <c r="A180" s="33" t="str">
        <f t="shared" si="8"/>
        <v>A -1640-4-562</v>
      </c>
      <c r="B180" s="33" t="str">
        <f>+'R&amp;E EXPORT'!B179</f>
        <v>DPW GARAGE-FIRE EXTINQUISHER SERV</v>
      </c>
      <c r="C180" t="str">
        <f>IFERROR(VLOOKUP(A180,'MCSJ Export'!A:C,3,FALSE),"")</f>
        <v>Sub Account</v>
      </c>
      <c r="D180" s="37">
        <f t="shared" ca="1" si="9"/>
        <v>0</v>
      </c>
      <c r="E180" s="37">
        <f t="shared" ca="1" si="10"/>
        <v>0</v>
      </c>
      <c r="F180" s="37">
        <f t="shared" ca="1" si="11"/>
        <v>0</v>
      </c>
      <c r="G180" s="37"/>
      <c r="H180" s="33" t="str">
        <f>+'R&amp;E EXPORT'!A179</f>
        <v>A -1640-4-562</v>
      </c>
      <c r="I180" s="34">
        <f>IFERROR(VLOOKUP($H180,'Gen F Rev'!$A:$M,15,FALSE),0)</f>
        <v>0</v>
      </c>
      <c r="J180" s="34">
        <f>IFERROR(VLOOKUP($H180,'Gen F Rev'!$A:$M,16,FALSE),0)</f>
        <v>0</v>
      </c>
      <c r="K180" s="42">
        <f>IFERROR(VLOOKUP($H180,'Gen F Rev'!$A:$M,17,FALSE),0)</f>
        <v>0</v>
      </c>
      <c r="L180" s="34">
        <f>IFERROR(VLOOKUP($H180,'Gen F Exp'!$A:$E,15,FALSE),0)</f>
        <v>0</v>
      </c>
      <c r="M180" s="34">
        <f>IFERROR(VLOOKUP($H180,'Gen F Exp'!$A:$E,16,FALSE),0)</f>
        <v>0</v>
      </c>
      <c r="N180" s="42">
        <f>IFERROR(VLOOKUP($H180,'Gen F Exp'!$A:$E,17,FALSE),0)</f>
        <v>0</v>
      </c>
      <c r="O180" s="34">
        <f>IFERROR(VLOOKUP($H180,'Water F Rev'!$A:$L,15,FALSE),0)</f>
        <v>0</v>
      </c>
      <c r="P180" s="34">
        <f>IFERROR(VLOOKUP($H180,'Water F Rev'!$A:$L,16,FALSE),0)</f>
        <v>0</v>
      </c>
      <c r="Q180" s="42">
        <f>IFERROR(VLOOKUP($H180,'Water F Rev'!$A:$L,17,FALSE),0)</f>
        <v>0</v>
      </c>
      <c r="R180" s="34">
        <f>IFERROR(VLOOKUP($H180,'Water F Exp'!$A:$K,15,FALSE),0)</f>
        <v>0</v>
      </c>
      <c r="S180" s="34">
        <f>IFERROR(VLOOKUP($H180,'Water F Exp'!$A:$K,16,FALSE),0)</f>
        <v>0</v>
      </c>
      <c r="T180" s="42">
        <f>IFERROR(VLOOKUP($H180,'Water F Exp'!$A:$K,17,FALSE),0)</f>
        <v>0</v>
      </c>
      <c r="U180" s="34">
        <f ca="1">IFERROR(VLOOKUP($H180,'Sewer F Rev'!$A:$E,15,FALSE),0)</f>
        <v>0</v>
      </c>
      <c r="V180" s="34">
        <f ca="1">IFERROR(VLOOKUP($H180,'Sewer F Rev'!$A:$E,16,FALSE),0)</f>
        <v>0</v>
      </c>
      <c r="W180" s="42">
        <f ca="1">IFERROR(VLOOKUP($H180,'Sewer F Rev'!$A:$E,17,FALSE),0)</f>
        <v>0</v>
      </c>
      <c r="X180" s="34">
        <f>IFERROR(VLOOKUP($H180,'Sewer F Exp'!$A:$B,15,FALSE),0)</f>
        <v>0</v>
      </c>
      <c r="Y180" s="34">
        <f>IFERROR(VLOOKUP($H180,'Sewer F Exp'!$A:$B,16,FALSE),0)</f>
        <v>0</v>
      </c>
      <c r="Z180" s="42">
        <f>IFERROR(VLOOKUP($H180,'Sewer F Exp'!$A:$B,17,FALSE),0)</f>
        <v>0</v>
      </c>
      <c r="AA180" s="34">
        <f>IFERROR(VLOOKUP($H180,'Refuse F Rev'!$A:$E,15,FALSE),0)</f>
        <v>0</v>
      </c>
      <c r="AB180" s="34">
        <f>IFERROR(VLOOKUP($H180,'Refuse F Rev'!$A:$E,16,FALSE),0)</f>
        <v>0</v>
      </c>
      <c r="AC180" s="42">
        <f>IFERROR(VLOOKUP($H180,'Refuse F Rev'!$A:$E,17,FALSE),0)</f>
        <v>0</v>
      </c>
      <c r="AD180" s="34">
        <f>IFERROR(VLOOKUP($H180,'Refuse F Exp'!$A:$E,15,FALSE),0)</f>
        <v>0</v>
      </c>
      <c r="AE180" s="34">
        <f>IFERROR(VLOOKUP($H180,'Refuse F Exp'!$A:$E,16,FALSE),0)</f>
        <v>0</v>
      </c>
      <c r="AF180" s="42">
        <f>IFERROR(VLOOKUP($H180,'Refuse F Exp'!$A:$E,17,FALSE),0)</f>
        <v>0</v>
      </c>
      <c r="AG180" s="34">
        <f>IFERROR(VLOOKUP($H180,#REF!,10,FALSE),0)</f>
        <v>0</v>
      </c>
      <c r="AH180" s="34">
        <f>IFERROR(VLOOKUP($H180,#REF!,11,FALSE),0)</f>
        <v>0</v>
      </c>
      <c r="AI180" s="42">
        <f>IFERROR(VLOOKUP($H180,#REF!,12,FALSE),0)</f>
        <v>0</v>
      </c>
      <c r="AJ180" s="34">
        <f>IFERROR(VLOOKUP($H180,#REF!,10,FALSE),0)</f>
        <v>0</v>
      </c>
      <c r="AK180" s="34">
        <f>IFERROR(VLOOKUP($H180,#REF!,11,FALSE),0)</f>
        <v>0</v>
      </c>
      <c r="AL180" s="42">
        <f>IFERROR(VLOOKUP($H180,#REF!,12,FALSE),0)</f>
        <v>0</v>
      </c>
      <c r="AM180" s="34">
        <f>IFERROR(VLOOKUP($H180,#REF!,10,FALSE),0)</f>
        <v>0</v>
      </c>
      <c r="AN180" s="34">
        <f>IFERROR(VLOOKUP($H180,#REF!,11,FALSE),0)</f>
        <v>0</v>
      </c>
      <c r="AO180" s="42">
        <f>IFERROR(VLOOKUP($H180,#REF!,12,FALSE),0)</f>
        <v>0</v>
      </c>
      <c r="AP180" s="34">
        <f>IFERROR(VLOOKUP($H180,#REF!,10,FALSE),0)</f>
        <v>0</v>
      </c>
      <c r="AQ180" s="34">
        <f>IFERROR(VLOOKUP($H180,#REF!,11,FALSE),0)</f>
        <v>0</v>
      </c>
      <c r="AR180" s="42">
        <f>IFERROR(VLOOKUP($H180,#REF!,12,FALSE),0)</f>
        <v>0</v>
      </c>
      <c r="AS180" s="34">
        <f>IFERROR(VLOOKUP($H180,#REF!,13,FALSE),0)</f>
        <v>0</v>
      </c>
      <c r="AT180" s="34">
        <f>IFERROR(VLOOKUP($H180,#REF!,14,FALSE),0)</f>
        <v>0</v>
      </c>
      <c r="AU180" s="42">
        <f>IFERROR(VLOOKUP($H180,#REF!,15,FALSE),0)</f>
        <v>0</v>
      </c>
      <c r="AV180" s="34">
        <f>IFERROR(VLOOKUP($H180,#REF!,15,FALSE),0)</f>
        <v>0</v>
      </c>
      <c r="AW180" s="34">
        <f>IFERROR(VLOOKUP($H180,#REF!,16,FALSE),0)</f>
        <v>0</v>
      </c>
      <c r="AX180" s="42">
        <f>IFERROR(VLOOKUP($H180,#REF!,17,FALSE),0)</f>
        <v>0</v>
      </c>
    </row>
    <row r="181" spans="1:50" x14ac:dyDescent="0.3">
      <c r="A181" s="33" t="str">
        <f t="shared" si="8"/>
        <v>A -1640-4-915</v>
      </c>
      <c r="B181" s="33" t="str">
        <f>+'R&amp;E EXPORT'!B180</f>
        <v>DPW GARAGE-CLOTHING ALLOWANCE</v>
      </c>
      <c r="C181" t="str">
        <f>IFERROR(VLOOKUP(A181,'MCSJ Export'!A:C,3,FALSE),"")</f>
        <v>Sub Account</v>
      </c>
      <c r="D181" s="37">
        <f t="shared" ca="1" si="9"/>
        <v>0</v>
      </c>
      <c r="E181" s="37">
        <f t="shared" ca="1" si="10"/>
        <v>0</v>
      </c>
      <c r="F181" s="37">
        <f t="shared" ca="1" si="11"/>
        <v>0</v>
      </c>
      <c r="G181" s="37"/>
      <c r="H181" s="33" t="str">
        <f>+'R&amp;E EXPORT'!A180</f>
        <v>A -1640-4-915</v>
      </c>
      <c r="I181" s="34">
        <f>IFERROR(VLOOKUP($H181,'Gen F Rev'!$A:$M,15,FALSE),0)</f>
        <v>0</v>
      </c>
      <c r="J181" s="34">
        <f>IFERROR(VLOOKUP($H181,'Gen F Rev'!$A:$M,16,FALSE),0)</f>
        <v>0</v>
      </c>
      <c r="K181" s="42">
        <f>IFERROR(VLOOKUP($H181,'Gen F Rev'!$A:$M,17,FALSE),0)</f>
        <v>0</v>
      </c>
      <c r="L181" s="34">
        <f>IFERROR(VLOOKUP($H181,'Gen F Exp'!$A:$E,15,FALSE),0)</f>
        <v>0</v>
      </c>
      <c r="M181" s="34">
        <f>IFERROR(VLOOKUP($H181,'Gen F Exp'!$A:$E,16,FALSE),0)</f>
        <v>0</v>
      </c>
      <c r="N181" s="42">
        <f>IFERROR(VLOOKUP($H181,'Gen F Exp'!$A:$E,17,FALSE),0)</f>
        <v>0</v>
      </c>
      <c r="O181" s="34">
        <f>IFERROR(VLOOKUP($H181,'Water F Rev'!$A:$L,15,FALSE),0)</f>
        <v>0</v>
      </c>
      <c r="P181" s="34">
        <f>IFERROR(VLOOKUP($H181,'Water F Rev'!$A:$L,16,FALSE),0)</f>
        <v>0</v>
      </c>
      <c r="Q181" s="42">
        <f>IFERROR(VLOOKUP($H181,'Water F Rev'!$A:$L,17,FALSE),0)</f>
        <v>0</v>
      </c>
      <c r="R181" s="34">
        <f>IFERROR(VLOOKUP($H181,'Water F Exp'!$A:$K,15,FALSE),0)</f>
        <v>0</v>
      </c>
      <c r="S181" s="34">
        <f>IFERROR(VLOOKUP($H181,'Water F Exp'!$A:$K,16,FALSE),0)</f>
        <v>0</v>
      </c>
      <c r="T181" s="42">
        <f>IFERROR(VLOOKUP($H181,'Water F Exp'!$A:$K,17,FALSE),0)</f>
        <v>0</v>
      </c>
      <c r="U181" s="34">
        <f ca="1">IFERROR(VLOOKUP($H181,'Sewer F Rev'!$A:$E,15,FALSE),0)</f>
        <v>0</v>
      </c>
      <c r="V181" s="34">
        <f ca="1">IFERROR(VLOOKUP($H181,'Sewer F Rev'!$A:$E,16,FALSE),0)</f>
        <v>0</v>
      </c>
      <c r="W181" s="42">
        <f ca="1">IFERROR(VLOOKUP($H181,'Sewer F Rev'!$A:$E,17,FALSE),0)</f>
        <v>0</v>
      </c>
      <c r="X181" s="34">
        <f>IFERROR(VLOOKUP($H181,'Sewer F Exp'!$A:$B,15,FALSE),0)</f>
        <v>0</v>
      </c>
      <c r="Y181" s="34">
        <f>IFERROR(VLOOKUP($H181,'Sewer F Exp'!$A:$B,16,FALSE),0)</f>
        <v>0</v>
      </c>
      <c r="Z181" s="42">
        <f>IFERROR(VLOOKUP($H181,'Sewer F Exp'!$A:$B,17,FALSE),0)</f>
        <v>0</v>
      </c>
      <c r="AA181" s="34">
        <f>IFERROR(VLOOKUP($H181,'Refuse F Rev'!$A:$E,15,FALSE),0)</f>
        <v>0</v>
      </c>
      <c r="AB181" s="34">
        <f>IFERROR(VLOOKUP($H181,'Refuse F Rev'!$A:$E,16,FALSE),0)</f>
        <v>0</v>
      </c>
      <c r="AC181" s="42">
        <f>IFERROR(VLOOKUP($H181,'Refuse F Rev'!$A:$E,17,FALSE),0)</f>
        <v>0</v>
      </c>
      <c r="AD181" s="34">
        <f>IFERROR(VLOOKUP($H181,'Refuse F Exp'!$A:$E,15,FALSE),0)</f>
        <v>0</v>
      </c>
      <c r="AE181" s="34">
        <f>IFERROR(VLOOKUP($H181,'Refuse F Exp'!$A:$E,16,FALSE),0)</f>
        <v>0</v>
      </c>
      <c r="AF181" s="42">
        <f>IFERROR(VLOOKUP($H181,'Refuse F Exp'!$A:$E,17,FALSE),0)</f>
        <v>0</v>
      </c>
      <c r="AG181" s="34">
        <f>IFERROR(VLOOKUP($H181,#REF!,10,FALSE),0)</f>
        <v>0</v>
      </c>
      <c r="AH181" s="34">
        <f>IFERROR(VLOOKUP($H181,#REF!,11,FALSE),0)</f>
        <v>0</v>
      </c>
      <c r="AI181" s="42">
        <f>IFERROR(VLOOKUP($H181,#REF!,12,FALSE),0)</f>
        <v>0</v>
      </c>
      <c r="AJ181" s="34">
        <f>IFERROR(VLOOKUP($H181,#REF!,10,FALSE),0)</f>
        <v>0</v>
      </c>
      <c r="AK181" s="34">
        <f>IFERROR(VLOOKUP($H181,#REF!,11,FALSE),0)</f>
        <v>0</v>
      </c>
      <c r="AL181" s="42">
        <f>IFERROR(VLOOKUP($H181,#REF!,12,FALSE),0)</f>
        <v>0</v>
      </c>
      <c r="AM181" s="34">
        <f>IFERROR(VLOOKUP($H181,#REF!,10,FALSE),0)</f>
        <v>0</v>
      </c>
      <c r="AN181" s="34">
        <f>IFERROR(VLOOKUP($H181,#REF!,11,FALSE),0)</f>
        <v>0</v>
      </c>
      <c r="AO181" s="42">
        <f>IFERROR(VLOOKUP($H181,#REF!,12,FALSE),0)</f>
        <v>0</v>
      </c>
      <c r="AP181" s="34">
        <f>IFERROR(VLOOKUP($H181,#REF!,10,FALSE),0)</f>
        <v>0</v>
      </c>
      <c r="AQ181" s="34">
        <f>IFERROR(VLOOKUP($H181,#REF!,11,FALSE),0)</f>
        <v>0</v>
      </c>
      <c r="AR181" s="42">
        <f>IFERROR(VLOOKUP($H181,#REF!,12,FALSE),0)</f>
        <v>0</v>
      </c>
      <c r="AS181" s="34">
        <f>IFERROR(VLOOKUP($H181,#REF!,13,FALSE),0)</f>
        <v>0</v>
      </c>
      <c r="AT181" s="34">
        <f>IFERROR(VLOOKUP($H181,#REF!,14,FALSE),0)</f>
        <v>0</v>
      </c>
      <c r="AU181" s="42">
        <f>IFERROR(VLOOKUP($H181,#REF!,15,FALSE),0)</f>
        <v>0</v>
      </c>
      <c r="AV181" s="34">
        <f>IFERROR(VLOOKUP($H181,#REF!,15,FALSE),0)</f>
        <v>0</v>
      </c>
      <c r="AW181" s="34">
        <f>IFERROR(VLOOKUP($H181,#REF!,16,FALSE),0)</f>
        <v>0</v>
      </c>
      <c r="AX181" s="42">
        <f>IFERROR(VLOOKUP($H181,#REF!,17,FALSE),0)</f>
        <v>0</v>
      </c>
    </row>
    <row r="182" spans="1:50" x14ac:dyDescent="0.3">
      <c r="A182" s="33" t="str">
        <f t="shared" si="8"/>
        <v>A -1640-4-975</v>
      </c>
      <c r="B182" s="33" t="str">
        <f>+'R&amp;E EXPORT'!B181</f>
        <v>DPW GARAGE-NEW DPW FACILITY</v>
      </c>
      <c r="C182" t="str">
        <f>IFERROR(VLOOKUP(A182,'MCSJ Export'!A:C,3,FALSE),"")</f>
        <v>Sub Account</v>
      </c>
      <c r="D182" s="37">
        <f t="shared" ca="1" si="9"/>
        <v>0</v>
      </c>
      <c r="E182" s="37">
        <f t="shared" ca="1" si="10"/>
        <v>0</v>
      </c>
      <c r="F182" s="37">
        <f t="shared" ca="1" si="11"/>
        <v>0</v>
      </c>
      <c r="G182" s="37"/>
      <c r="H182" s="33" t="str">
        <f>+'R&amp;E EXPORT'!A181</f>
        <v>A -1640-4-975</v>
      </c>
      <c r="I182" s="34">
        <f>IFERROR(VLOOKUP($H182,'Gen F Rev'!$A:$M,15,FALSE),0)</f>
        <v>0</v>
      </c>
      <c r="J182" s="34">
        <f>IFERROR(VLOOKUP($H182,'Gen F Rev'!$A:$M,16,FALSE),0)</f>
        <v>0</v>
      </c>
      <c r="K182" s="42">
        <f>IFERROR(VLOOKUP($H182,'Gen F Rev'!$A:$M,17,FALSE),0)</f>
        <v>0</v>
      </c>
      <c r="L182" s="34">
        <f>IFERROR(VLOOKUP($H182,'Gen F Exp'!$A:$E,15,FALSE),0)</f>
        <v>0</v>
      </c>
      <c r="M182" s="34">
        <f>IFERROR(VLOOKUP($H182,'Gen F Exp'!$A:$E,16,FALSE),0)</f>
        <v>0</v>
      </c>
      <c r="N182" s="42">
        <f>IFERROR(VLOOKUP($H182,'Gen F Exp'!$A:$E,17,FALSE),0)</f>
        <v>0</v>
      </c>
      <c r="O182" s="34">
        <f>IFERROR(VLOOKUP($H182,'Water F Rev'!$A:$L,15,FALSE),0)</f>
        <v>0</v>
      </c>
      <c r="P182" s="34">
        <f>IFERROR(VLOOKUP($H182,'Water F Rev'!$A:$L,16,FALSE),0)</f>
        <v>0</v>
      </c>
      <c r="Q182" s="42">
        <f>IFERROR(VLOOKUP($H182,'Water F Rev'!$A:$L,17,FALSE),0)</f>
        <v>0</v>
      </c>
      <c r="R182" s="34">
        <f>IFERROR(VLOOKUP($H182,'Water F Exp'!$A:$K,15,FALSE),0)</f>
        <v>0</v>
      </c>
      <c r="S182" s="34">
        <f>IFERROR(VLOOKUP($H182,'Water F Exp'!$A:$K,16,FALSE),0)</f>
        <v>0</v>
      </c>
      <c r="T182" s="42">
        <f>IFERROR(VLOOKUP($H182,'Water F Exp'!$A:$K,17,FALSE),0)</f>
        <v>0</v>
      </c>
      <c r="U182" s="34">
        <f ca="1">IFERROR(VLOOKUP($H182,'Sewer F Rev'!$A:$E,15,FALSE),0)</f>
        <v>0</v>
      </c>
      <c r="V182" s="34">
        <f ca="1">IFERROR(VLOOKUP($H182,'Sewer F Rev'!$A:$E,16,FALSE),0)</f>
        <v>0</v>
      </c>
      <c r="W182" s="42">
        <f ca="1">IFERROR(VLOOKUP($H182,'Sewer F Rev'!$A:$E,17,FALSE),0)</f>
        <v>0</v>
      </c>
      <c r="X182" s="34">
        <f>IFERROR(VLOOKUP($H182,'Sewer F Exp'!$A:$B,15,FALSE),0)</f>
        <v>0</v>
      </c>
      <c r="Y182" s="34">
        <f>IFERROR(VLOOKUP($H182,'Sewer F Exp'!$A:$B,16,FALSE),0)</f>
        <v>0</v>
      </c>
      <c r="Z182" s="42">
        <f>IFERROR(VLOOKUP($H182,'Sewer F Exp'!$A:$B,17,FALSE),0)</f>
        <v>0</v>
      </c>
      <c r="AA182" s="34">
        <f>IFERROR(VLOOKUP($H182,'Refuse F Rev'!$A:$E,15,FALSE),0)</f>
        <v>0</v>
      </c>
      <c r="AB182" s="34">
        <f>IFERROR(VLOOKUP($H182,'Refuse F Rev'!$A:$E,16,FALSE),0)</f>
        <v>0</v>
      </c>
      <c r="AC182" s="42">
        <f>IFERROR(VLOOKUP($H182,'Refuse F Rev'!$A:$E,17,FALSE),0)</f>
        <v>0</v>
      </c>
      <c r="AD182" s="34">
        <f>IFERROR(VLOOKUP($H182,'Refuse F Exp'!$A:$E,15,FALSE),0)</f>
        <v>0</v>
      </c>
      <c r="AE182" s="34">
        <f>IFERROR(VLOOKUP($H182,'Refuse F Exp'!$A:$E,16,FALSE),0)</f>
        <v>0</v>
      </c>
      <c r="AF182" s="42">
        <f>IFERROR(VLOOKUP($H182,'Refuse F Exp'!$A:$E,17,FALSE),0)</f>
        <v>0</v>
      </c>
      <c r="AG182" s="34">
        <f>IFERROR(VLOOKUP($H182,#REF!,10,FALSE),0)</f>
        <v>0</v>
      </c>
      <c r="AH182" s="34">
        <f>IFERROR(VLOOKUP($H182,#REF!,11,FALSE),0)</f>
        <v>0</v>
      </c>
      <c r="AI182" s="42">
        <f>IFERROR(VLOOKUP($H182,#REF!,12,FALSE),0)</f>
        <v>0</v>
      </c>
      <c r="AJ182" s="34">
        <f>IFERROR(VLOOKUP($H182,#REF!,10,FALSE),0)</f>
        <v>0</v>
      </c>
      <c r="AK182" s="34">
        <f>IFERROR(VLOOKUP($H182,#REF!,11,FALSE),0)</f>
        <v>0</v>
      </c>
      <c r="AL182" s="42">
        <f>IFERROR(VLOOKUP($H182,#REF!,12,FALSE),0)</f>
        <v>0</v>
      </c>
      <c r="AM182" s="34">
        <f>IFERROR(VLOOKUP($H182,#REF!,10,FALSE),0)</f>
        <v>0</v>
      </c>
      <c r="AN182" s="34">
        <f>IFERROR(VLOOKUP($H182,#REF!,11,FALSE),0)</f>
        <v>0</v>
      </c>
      <c r="AO182" s="42">
        <f>IFERROR(VLOOKUP($H182,#REF!,12,FALSE),0)</f>
        <v>0</v>
      </c>
      <c r="AP182" s="34">
        <f>IFERROR(VLOOKUP($H182,#REF!,10,FALSE),0)</f>
        <v>0</v>
      </c>
      <c r="AQ182" s="34">
        <f>IFERROR(VLOOKUP($H182,#REF!,11,FALSE),0)</f>
        <v>0</v>
      </c>
      <c r="AR182" s="42">
        <f>IFERROR(VLOOKUP($H182,#REF!,12,FALSE),0)</f>
        <v>0</v>
      </c>
      <c r="AS182" s="34">
        <f>IFERROR(VLOOKUP($H182,#REF!,13,FALSE),0)</f>
        <v>0</v>
      </c>
      <c r="AT182" s="34">
        <f>IFERROR(VLOOKUP($H182,#REF!,14,FALSE),0)</f>
        <v>0</v>
      </c>
      <c r="AU182" s="42">
        <f>IFERROR(VLOOKUP($H182,#REF!,15,FALSE),0)</f>
        <v>0</v>
      </c>
      <c r="AV182" s="34">
        <f>IFERROR(VLOOKUP($H182,#REF!,15,FALSE),0)</f>
        <v>0</v>
      </c>
      <c r="AW182" s="34">
        <f>IFERROR(VLOOKUP($H182,#REF!,16,FALSE),0)</f>
        <v>0</v>
      </c>
      <c r="AX182" s="42">
        <f>IFERROR(VLOOKUP($H182,#REF!,17,FALSE),0)</f>
        <v>0</v>
      </c>
    </row>
    <row r="183" spans="1:50" x14ac:dyDescent="0.3">
      <c r="A183" s="33" t="str">
        <f t="shared" si="8"/>
        <v>A -1660-0-000</v>
      </c>
      <c r="B183" s="33" t="str">
        <f>+'R&amp;E EXPORT'!B182</f>
        <v>CENTRAL OFFICE:</v>
      </c>
      <c r="C183" t="str">
        <f>IFERROR(VLOOKUP(A183,'MCSJ Export'!A:C,3,FALSE),"")</f>
        <v>Control</v>
      </c>
      <c r="D183" s="37">
        <f t="shared" ca="1" si="9"/>
        <v>0</v>
      </c>
      <c r="E183" s="37">
        <f t="shared" ca="1" si="10"/>
        <v>0</v>
      </c>
      <c r="F183" s="37">
        <f t="shared" ca="1" si="11"/>
        <v>0</v>
      </c>
      <c r="G183" s="37"/>
      <c r="H183" s="33" t="str">
        <f>+'R&amp;E EXPORT'!A182</f>
        <v>A -1660-0-000</v>
      </c>
      <c r="I183" s="34">
        <f>IFERROR(VLOOKUP($H183,'Gen F Rev'!$A:$M,15,FALSE),0)</f>
        <v>0</v>
      </c>
      <c r="J183" s="34">
        <f>IFERROR(VLOOKUP($H183,'Gen F Rev'!$A:$M,16,FALSE),0)</f>
        <v>0</v>
      </c>
      <c r="K183" s="42">
        <f>IFERROR(VLOOKUP($H183,'Gen F Rev'!$A:$M,17,FALSE),0)</f>
        <v>0</v>
      </c>
      <c r="L183" s="34">
        <f>IFERROR(VLOOKUP($H183,'Gen F Exp'!$A:$E,15,FALSE),0)</f>
        <v>0</v>
      </c>
      <c r="M183" s="34">
        <f>IFERROR(VLOOKUP($H183,'Gen F Exp'!$A:$E,16,FALSE),0)</f>
        <v>0</v>
      </c>
      <c r="N183" s="42">
        <f>IFERROR(VLOOKUP($H183,'Gen F Exp'!$A:$E,17,FALSE),0)</f>
        <v>0</v>
      </c>
      <c r="O183" s="34">
        <f>IFERROR(VLOOKUP($H183,'Water F Rev'!$A:$L,15,FALSE),0)</f>
        <v>0</v>
      </c>
      <c r="P183" s="34">
        <f>IFERROR(VLOOKUP($H183,'Water F Rev'!$A:$L,16,FALSE),0)</f>
        <v>0</v>
      </c>
      <c r="Q183" s="42">
        <f>IFERROR(VLOOKUP($H183,'Water F Rev'!$A:$L,17,FALSE),0)</f>
        <v>0</v>
      </c>
      <c r="R183" s="34">
        <f>IFERROR(VLOOKUP($H183,'Water F Exp'!$A:$K,15,FALSE),0)</f>
        <v>0</v>
      </c>
      <c r="S183" s="34">
        <f>IFERROR(VLOOKUP($H183,'Water F Exp'!$A:$K,16,FALSE),0)</f>
        <v>0</v>
      </c>
      <c r="T183" s="42">
        <f>IFERROR(VLOOKUP($H183,'Water F Exp'!$A:$K,17,FALSE),0)</f>
        <v>0</v>
      </c>
      <c r="U183" s="34">
        <f ca="1">IFERROR(VLOOKUP($H183,'Sewer F Rev'!$A:$E,15,FALSE),0)</f>
        <v>0</v>
      </c>
      <c r="V183" s="34">
        <f ca="1">IFERROR(VLOOKUP($H183,'Sewer F Rev'!$A:$E,16,FALSE),0)</f>
        <v>0</v>
      </c>
      <c r="W183" s="42">
        <f ca="1">IFERROR(VLOOKUP($H183,'Sewer F Rev'!$A:$E,17,FALSE),0)</f>
        <v>0</v>
      </c>
      <c r="X183" s="34">
        <f>IFERROR(VLOOKUP($H183,'Sewer F Exp'!$A:$B,15,FALSE),0)</f>
        <v>0</v>
      </c>
      <c r="Y183" s="34">
        <f>IFERROR(VLOOKUP($H183,'Sewer F Exp'!$A:$B,16,FALSE),0)</f>
        <v>0</v>
      </c>
      <c r="Z183" s="42">
        <f>IFERROR(VLOOKUP($H183,'Sewer F Exp'!$A:$B,17,FALSE),0)</f>
        <v>0</v>
      </c>
      <c r="AA183" s="34">
        <f>IFERROR(VLOOKUP($H183,'Refuse F Rev'!$A:$E,15,FALSE),0)</f>
        <v>0</v>
      </c>
      <c r="AB183" s="34">
        <f>IFERROR(VLOOKUP($H183,'Refuse F Rev'!$A:$E,16,FALSE),0)</f>
        <v>0</v>
      </c>
      <c r="AC183" s="42">
        <f>IFERROR(VLOOKUP($H183,'Refuse F Rev'!$A:$E,17,FALSE),0)</f>
        <v>0</v>
      </c>
      <c r="AD183" s="34">
        <f>IFERROR(VLOOKUP($H183,'Refuse F Exp'!$A:$E,15,FALSE),0)</f>
        <v>0</v>
      </c>
      <c r="AE183" s="34">
        <f>IFERROR(VLOOKUP($H183,'Refuse F Exp'!$A:$E,16,FALSE),0)</f>
        <v>0</v>
      </c>
      <c r="AF183" s="42">
        <f>IFERROR(VLOOKUP($H183,'Refuse F Exp'!$A:$E,17,FALSE),0)</f>
        <v>0</v>
      </c>
      <c r="AG183" s="34">
        <f>IFERROR(VLOOKUP($H183,#REF!,10,FALSE),0)</f>
        <v>0</v>
      </c>
      <c r="AH183" s="34">
        <f>IFERROR(VLOOKUP($H183,#REF!,11,FALSE),0)</f>
        <v>0</v>
      </c>
      <c r="AI183" s="42">
        <f>IFERROR(VLOOKUP($H183,#REF!,12,FALSE),0)</f>
        <v>0</v>
      </c>
      <c r="AJ183" s="34">
        <f>IFERROR(VLOOKUP($H183,#REF!,10,FALSE),0)</f>
        <v>0</v>
      </c>
      <c r="AK183" s="34">
        <f>IFERROR(VLOOKUP($H183,#REF!,11,FALSE),0)</f>
        <v>0</v>
      </c>
      <c r="AL183" s="42">
        <f>IFERROR(VLOOKUP($H183,#REF!,12,FALSE),0)</f>
        <v>0</v>
      </c>
      <c r="AM183" s="34">
        <f>IFERROR(VLOOKUP($H183,#REF!,10,FALSE),0)</f>
        <v>0</v>
      </c>
      <c r="AN183" s="34">
        <f>IFERROR(VLOOKUP($H183,#REF!,11,FALSE),0)</f>
        <v>0</v>
      </c>
      <c r="AO183" s="42">
        <f>IFERROR(VLOOKUP($H183,#REF!,12,FALSE),0)</f>
        <v>0</v>
      </c>
      <c r="AP183" s="34">
        <f>IFERROR(VLOOKUP($H183,#REF!,10,FALSE),0)</f>
        <v>0</v>
      </c>
      <c r="AQ183" s="34">
        <f>IFERROR(VLOOKUP($H183,#REF!,11,FALSE),0)</f>
        <v>0</v>
      </c>
      <c r="AR183" s="42">
        <f>IFERROR(VLOOKUP($H183,#REF!,12,FALSE),0)</f>
        <v>0</v>
      </c>
      <c r="AS183" s="34">
        <f>IFERROR(VLOOKUP($H183,#REF!,13,FALSE),0)</f>
        <v>0</v>
      </c>
      <c r="AT183" s="34">
        <f>IFERROR(VLOOKUP($H183,#REF!,14,FALSE),0)</f>
        <v>0</v>
      </c>
      <c r="AU183" s="42">
        <f>IFERROR(VLOOKUP($H183,#REF!,15,FALSE),0)</f>
        <v>0</v>
      </c>
      <c r="AV183" s="34">
        <f>IFERROR(VLOOKUP($H183,#REF!,15,FALSE),0)</f>
        <v>0</v>
      </c>
      <c r="AW183" s="34">
        <f>IFERROR(VLOOKUP($H183,#REF!,16,FALSE),0)</f>
        <v>0</v>
      </c>
      <c r="AX183" s="42">
        <f>IFERROR(VLOOKUP($H183,#REF!,17,FALSE),0)</f>
        <v>0</v>
      </c>
    </row>
    <row r="184" spans="1:50" x14ac:dyDescent="0.3">
      <c r="A184" s="33" t="str">
        <f t="shared" si="8"/>
        <v>A -1660-4-101</v>
      </c>
      <c r="B184" s="33" t="str">
        <f>+'R&amp;E EXPORT'!B183</f>
        <v>CNTL OFFICE-VAR OFFICE SUPPLIES</v>
      </c>
      <c r="C184" t="str">
        <f>IFERROR(VLOOKUP(A184,'MCSJ Export'!A:C,3,FALSE),"")</f>
        <v>Sub Account</v>
      </c>
      <c r="D184" s="37">
        <f t="shared" ca="1" si="9"/>
        <v>0</v>
      </c>
      <c r="E184" s="37">
        <f t="shared" ca="1" si="10"/>
        <v>0</v>
      </c>
      <c r="F184" s="37">
        <f t="shared" ca="1" si="11"/>
        <v>0</v>
      </c>
      <c r="G184" s="37"/>
      <c r="H184" s="33" t="str">
        <f>+'R&amp;E EXPORT'!A183</f>
        <v>A -1660-4-101</v>
      </c>
      <c r="I184" s="34">
        <f>IFERROR(VLOOKUP($H184,'Gen F Rev'!$A:$M,15,FALSE),0)</f>
        <v>0</v>
      </c>
      <c r="J184" s="34">
        <f>IFERROR(VLOOKUP($H184,'Gen F Rev'!$A:$M,16,FALSE),0)</f>
        <v>0</v>
      </c>
      <c r="K184" s="42">
        <f>IFERROR(VLOOKUP($H184,'Gen F Rev'!$A:$M,17,FALSE),0)</f>
        <v>0</v>
      </c>
      <c r="L184" s="34">
        <f>IFERROR(VLOOKUP($H184,'Gen F Exp'!$A:$E,15,FALSE),0)</f>
        <v>0</v>
      </c>
      <c r="M184" s="34">
        <f>IFERROR(VLOOKUP($H184,'Gen F Exp'!$A:$E,16,FALSE),0)</f>
        <v>0</v>
      </c>
      <c r="N184" s="42">
        <f>IFERROR(VLOOKUP($H184,'Gen F Exp'!$A:$E,17,FALSE),0)</f>
        <v>0</v>
      </c>
      <c r="O184" s="34">
        <f>IFERROR(VLOOKUP($H184,'Water F Rev'!$A:$L,15,FALSE),0)</f>
        <v>0</v>
      </c>
      <c r="P184" s="34">
        <f>IFERROR(VLOOKUP($H184,'Water F Rev'!$A:$L,16,FALSE),0)</f>
        <v>0</v>
      </c>
      <c r="Q184" s="42">
        <f>IFERROR(VLOOKUP($H184,'Water F Rev'!$A:$L,17,FALSE),0)</f>
        <v>0</v>
      </c>
      <c r="R184" s="34">
        <f>IFERROR(VLOOKUP($H184,'Water F Exp'!$A:$K,15,FALSE),0)</f>
        <v>0</v>
      </c>
      <c r="S184" s="34">
        <f>IFERROR(VLOOKUP($H184,'Water F Exp'!$A:$K,16,FALSE),0)</f>
        <v>0</v>
      </c>
      <c r="T184" s="42">
        <f>IFERROR(VLOOKUP($H184,'Water F Exp'!$A:$K,17,FALSE),0)</f>
        <v>0</v>
      </c>
      <c r="U184" s="34">
        <f ca="1">IFERROR(VLOOKUP($H184,'Sewer F Rev'!$A:$E,15,FALSE),0)</f>
        <v>0</v>
      </c>
      <c r="V184" s="34">
        <f ca="1">IFERROR(VLOOKUP($H184,'Sewer F Rev'!$A:$E,16,FALSE),0)</f>
        <v>0</v>
      </c>
      <c r="W184" s="42">
        <f ca="1">IFERROR(VLOOKUP($H184,'Sewer F Rev'!$A:$E,17,FALSE),0)</f>
        <v>0</v>
      </c>
      <c r="X184" s="34">
        <f>IFERROR(VLOOKUP($H184,'Sewer F Exp'!$A:$B,15,FALSE),0)</f>
        <v>0</v>
      </c>
      <c r="Y184" s="34">
        <f>IFERROR(VLOOKUP($H184,'Sewer F Exp'!$A:$B,16,FALSE),0)</f>
        <v>0</v>
      </c>
      <c r="Z184" s="42">
        <f>IFERROR(VLOOKUP($H184,'Sewer F Exp'!$A:$B,17,FALSE),0)</f>
        <v>0</v>
      </c>
      <c r="AA184" s="34">
        <f>IFERROR(VLOOKUP($H184,'Refuse F Rev'!$A:$E,15,FALSE),0)</f>
        <v>0</v>
      </c>
      <c r="AB184" s="34">
        <f>IFERROR(VLOOKUP($H184,'Refuse F Rev'!$A:$E,16,FALSE),0)</f>
        <v>0</v>
      </c>
      <c r="AC184" s="42">
        <f>IFERROR(VLOOKUP($H184,'Refuse F Rev'!$A:$E,17,FALSE),0)</f>
        <v>0</v>
      </c>
      <c r="AD184" s="34">
        <f>IFERROR(VLOOKUP($H184,'Refuse F Exp'!$A:$E,15,FALSE),0)</f>
        <v>0</v>
      </c>
      <c r="AE184" s="34">
        <f>IFERROR(VLOOKUP($H184,'Refuse F Exp'!$A:$E,16,FALSE),0)</f>
        <v>0</v>
      </c>
      <c r="AF184" s="42">
        <f>IFERROR(VLOOKUP($H184,'Refuse F Exp'!$A:$E,17,FALSE),0)</f>
        <v>0</v>
      </c>
      <c r="AG184" s="34">
        <f>IFERROR(VLOOKUP($H184,#REF!,10,FALSE),0)</f>
        <v>0</v>
      </c>
      <c r="AH184" s="34">
        <f>IFERROR(VLOOKUP($H184,#REF!,11,FALSE),0)</f>
        <v>0</v>
      </c>
      <c r="AI184" s="42">
        <f>IFERROR(VLOOKUP($H184,#REF!,12,FALSE),0)</f>
        <v>0</v>
      </c>
      <c r="AJ184" s="34">
        <f>IFERROR(VLOOKUP($H184,#REF!,10,FALSE),0)</f>
        <v>0</v>
      </c>
      <c r="AK184" s="34">
        <f>IFERROR(VLOOKUP($H184,#REF!,11,FALSE),0)</f>
        <v>0</v>
      </c>
      <c r="AL184" s="42">
        <f>IFERROR(VLOOKUP($H184,#REF!,12,FALSE),0)</f>
        <v>0</v>
      </c>
      <c r="AM184" s="34">
        <f>IFERROR(VLOOKUP($H184,#REF!,10,FALSE),0)</f>
        <v>0</v>
      </c>
      <c r="AN184" s="34">
        <f>IFERROR(VLOOKUP($H184,#REF!,11,FALSE),0)</f>
        <v>0</v>
      </c>
      <c r="AO184" s="42">
        <f>IFERROR(VLOOKUP($H184,#REF!,12,FALSE),0)</f>
        <v>0</v>
      </c>
      <c r="AP184" s="34">
        <f>IFERROR(VLOOKUP($H184,#REF!,10,FALSE),0)</f>
        <v>0</v>
      </c>
      <c r="AQ184" s="34">
        <f>IFERROR(VLOOKUP($H184,#REF!,11,FALSE),0)</f>
        <v>0</v>
      </c>
      <c r="AR184" s="42">
        <f>IFERROR(VLOOKUP($H184,#REF!,12,FALSE),0)</f>
        <v>0</v>
      </c>
      <c r="AS184" s="34">
        <f>IFERROR(VLOOKUP($H184,#REF!,13,FALSE),0)</f>
        <v>0</v>
      </c>
      <c r="AT184" s="34">
        <f>IFERROR(VLOOKUP($H184,#REF!,14,FALSE),0)</f>
        <v>0</v>
      </c>
      <c r="AU184" s="42">
        <f>IFERROR(VLOOKUP($H184,#REF!,15,FALSE),0)</f>
        <v>0</v>
      </c>
      <c r="AV184" s="34">
        <f>IFERROR(VLOOKUP($H184,#REF!,15,FALSE),0)</f>
        <v>0</v>
      </c>
      <c r="AW184" s="34">
        <f>IFERROR(VLOOKUP($H184,#REF!,16,FALSE),0)</f>
        <v>0</v>
      </c>
      <c r="AX184" s="42">
        <f>IFERROR(VLOOKUP($H184,#REF!,17,FALSE),0)</f>
        <v>0</v>
      </c>
    </row>
    <row r="185" spans="1:50" x14ac:dyDescent="0.3">
      <c r="A185" s="33" t="str">
        <f t="shared" si="8"/>
        <v>A -1670-0-000</v>
      </c>
      <c r="B185" s="33" t="str">
        <f>+'R&amp;E EXPORT'!B184</f>
        <v>CENTRAL MAILING:</v>
      </c>
      <c r="C185" t="str">
        <f>IFERROR(VLOOKUP(A185,'MCSJ Export'!A:C,3,FALSE),"")</f>
        <v>Control</v>
      </c>
      <c r="D185" s="37">
        <f t="shared" ca="1" si="9"/>
        <v>0</v>
      </c>
      <c r="E185" s="37">
        <f t="shared" ca="1" si="10"/>
        <v>0</v>
      </c>
      <c r="F185" s="37">
        <f t="shared" ca="1" si="11"/>
        <v>0</v>
      </c>
      <c r="G185" s="37"/>
      <c r="H185" s="33" t="str">
        <f>+'R&amp;E EXPORT'!A184</f>
        <v>A -1670-0-000</v>
      </c>
      <c r="I185" s="34">
        <f>IFERROR(VLOOKUP($H185,'Gen F Rev'!$A:$M,15,FALSE),0)</f>
        <v>0</v>
      </c>
      <c r="J185" s="34">
        <f>IFERROR(VLOOKUP($H185,'Gen F Rev'!$A:$M,16,FALSE),0)</f>
        <v>0</v>
      </c>
      <c r="K185" s="42">
        <f>IFERROR(VLOOKUP($H185,'Gen F Rev'!$A:$M,17,FALSE),0)</f>
        <v>0</v>
      </c>
      <c r="L185" s="34">
        <f>IFERROR(VLOOKUP($H185,'Gen F Exp'!$A:$E,15,FALSE),0)</f>
        <v>0</v>
      </c>
      <c r="M185" s="34">
        <f>IFERROR(VLOOKUP($H185,'Gen F Exp'!$A:$E,16,FALSE),0)</f>
        <v>0</v>
      </c>
      <c r="N185" s="42">
        <f>IFERROR(VLOOKUP($H185,'Gen F Exp'!$A:$E,17,FALSE),0)</f>
        <v>0</v>
      </c>
      <c r="O185" s="34">
        <f>IFERROR(VLOOKUP($H185,'Water F Rev'!$A:$L,15,FALSE),0)</f>
        <v>0</v>
      </c>
      <c r="P185" s="34">
        <f>IFERROR(VLOOKUP($H185,'Water F Rev'!$A:$L,16,FALSE),0)</f>
        <v>0</v>
      </c>
      <c r="Q185" s="42">
        <f>IFERROR(VLOOKUP($H185,'Water F Rev'!$A:$L,17,FALSE),0)</f>
        <v>0</v>
      </c>
      <c r="R185" s="34">
        <f>IFERROR(VLOOKUP($H185,'Water F Exp'!$A:$K,15,FALSE),0)</f>
        <v>0</v>
      </c>
      <c r="S185" s="34">
        <f>IFERROR(VLOOKUP($H185,'Water F Exp'!$A:$K,16,FALSE),0)</f>
        <v>0</v>
      </c>
      <c r="T185" s="42">
        <f>IFERROR(VLOOKUP($H185,'Water F Exp'!$A:$K,17,FALSE),0)</f>
        <v>0</v>
      </c>
      <c r="U185" s="34">
        <f ca="1">IFERROR(VLOOKUP($H185,'Sewer F Rev'!$A:$E,15,FALSE),0)</f>
        <v>0</v>
      </c>
      <c r="V185" s="34">
        <f ca="1">IFERROR(VLOOKUP($H185,'Sewer F Rev'!$A:$E,16,FALSE),0)</f>
        <v>0</v>
      </c>
      <c r="W185" s="42">
        <f ca="1">IFERROR(VLOOKUP($H185,'Sewer F Rev'!$A:$E,17,FALSE),0)</f>
        <v>0</v>
      </c>
      <c r="X185" s="34">
        <f>IFERROR(VLOOKUP($H185,'Sewer F Exp'!$A:$B,15,FALSE),0)</f>
        <v>0</v>
      </c>
      <c r="Y185" s="34">
        <f>IFERROR(VLOOKUP($H185,'Sewer F Exp'!$A:$B,16,FALSE),0)</f>
        <v>0</v>
      </c>
      <c r="Z185" s="42">
        <f>IFERROR(VLOOKUP($H185,'Sewer F Exp'!$A:$B,17,FALSE),0)</f>
        <v>0</v>
      </c>
      <c r="AA185" s="34">
        <f>IFERROR(VLOOKUP($H185,'Refuse F Rev'!$A:$E,15,FALSE),0)</f>
        <v>0</v>
      </c>
      <c r="AB185" s="34">
        <f>IFERROR(VLOOKUP($H185,'Refuse F Rev'!$A:$E,16,FALSE),0)</f>
        <v>0</v>
      </c>
      <c r="AC185" s="42">
        <f>IFERROR(VLOOKUP($H185,'Refuse F Rev'!$A:$E,17,FALSE),0)</f>
        <v>0</v>
      </c>
      <c r="AD185" s="34">
        <f>IFERROR(VLOOKUP($H185,'Refuse F Exp'!$A:$E,15,FALSE),0)</f>
        <v>0</v>
      </c>
      <c r="AE185" s="34">
        <f>IFERROR(VLOOKUP($H185,'Refuse F Exp'!$A:$E,16,FALSE),0)</f>
        <v>0</v>
      </c>
      <c r="AF185" s="42">
        <f>IFERROR(VLOOKUP($H185,'Refuse F Exp'!$A:$E,17,FALSE),0)</f>
        <v>0</v>
      </c>
      <c r="AG185" s="34">
        <f>IFERROR(VLOOKUP($H185,#REF!,10,FALSE),0)</f>
        <v>0</v>
      </c>
      <c r="AH185" s="34">
        <f>IFERROR(VLOOKUP($H185,#REF!,11,FALSE),0)</f>
        <v>0</v>
      </c>
      <c r="AI185" s="42">
        <f>IFERROR(VLOOKUP($H185,#REF!,12,FALSE),0)</f>
        <v>0</v>
      </c>
      <c r="AJ185" s="34">
        <f>IFERROR(VLOOKUP($H185,#REF!,10,FALSE),0)</f>
        <v>0</v>
      </c>
      <c r="AK185" s="34">
        <f>IFERROR(VLOOKUP($H185,#REF!,11,FALSE),0)</f>
        <v>0</v>
      </c>
      <c r="AL185" s="42">
        <f>IFERROR(VLOOKUP($H185,#REF!,12,FALSE),0)</f>
        <v>0</v>
      </c>
      <c r="AM185" s="34">
        <f>IFERROR(VLOOKUP($H185,#REF!,10,FALSE),0)</f>
        <v>0</v>
      </c>
      <c r="AN185" s="34">
        <f>IFERROR(VLOOKUP($H185,#REF!,11,FALSE),0)</f>
        <v>0</v>
      </c>
      <c r="AO185" s="42">
        <f>IFERROR(VLOOKUP($H185,#REF!,12,FALSE),0)</f>
        <v>0</v>
      </c>
      <c r="AP185" s="34">
        <f>IFERROR(VLOOKUP($H185,#REF!,10,FALSE),0)</f>
        <v>0</v>
      </c>
      <c r="AQ185" s="34">
        <f>IFERROR(VLOOKUP($H185,#REF!,11,FALSE),0)</f>
        <v>0</v>
      </c>
      <c r="AR185" s="42">
        <f>IFERROR(VLOOKUP($H185,#REF!,12,FALSE),0)</f>
        <v>0</v>
      </c>
      <c r="AS185" s="34">
        <f>IFERROR(VLOOKUP($H185,#REF!,13,FALSE),0)</f>
        <v>0</v>
      </c>
      <c r="AT185" s="34">
        <f>IFERROR(VLOOKUP($H185,#REF!,14,FALSE),0)</f>
        <v>0</v>
      </c>
      <c r="AU185" s="42">
        <f>IFERROR(VLOOKUP($H185,#REF!,15,FALSE),0)</f>
        <v>0</v>
      </c>
      <c r="AV185" s="34">
        <f>IFERROR(VLOOKUP($H185,#REF!,15,FALSE),0)</f>
        <v>0</v>
      </c>
      <c r="AW185" s="34">
        <f>IFERROR(VLOOKUP($H185,#REF!,16,FALSE),0)</f>
        <v>0</v>
      </c>
      <c r="AX185" s="42">
        <f>IFERROR(VLOOKUP($H185,#REF!,17,FALSE),0)</f>
        <v>0</v>
      </c>
    </row>
    <row r="186" spans="1:50" x14ac:dyDescent="0.3">
      <c r="A186" s="33" t="str">
        <f t="shared" si="8"/>
        <v>A -1670-4-103</v>
      </c>
      <c r="B186" s="33" t="str">
        <f>+'R&amp;E EXPORT'!B185</f>
        <v>CNTL OFFICE-MAIL/POSTAGE/FEES</v>
      </c>
      <c r="C186" t="str">
        <f>IFERROR(VLOOKUP(A186,'MCSJ Export'!A:C,3,FALSE),"")</f>
        <v>Sub Account</v>
      </c>
      <c r="D186" s="37">
        <f t="shared" ca="1" si="9"/>
        <v>0</v>
      </c>
      <c r="E186" s="37">
        <f t="shared" ca="1" si="10"/>
        <v>0</v>
      </c>
      <c r="F186" s="37">
        <f t="shared" ca="1" si="11"/>
        <v>0</v>
      </c>
      <c r="G186" s="37"/>
      <c r="H186" s="33" t="str">
        <f>+'R&amp;E EXPORT'!A185</f>
        <v>A -1670-4-103</v>
      </c>
      <c r="I186" s="34">
        <f>IFERROR(VLOOKUP($H186,'Gen F Rev'!$A:$M,15,FALSE),0)</f>
        <v>0</v>
      </c>
      <c r="J186" s="34">
        <f>IFERROR(VLOOKUP($H186,'Gen F Rev'!$A:$M,16,FALSE),0)</f>
        <v>0</v>
      </c>
      <c r="K186" s="42">
        <f>IFERROR(VLOOKUP($H186,'Gen F Rev'!$A:$M,17,FALSE),0)</f>
        <v>0</v>
      </c>
      <c r="L186" s="34">
        <f>IFERROR(VLOOKUP($H186,'Gen F Exp'!$A:$E,15,FALSE),0)</f>
        <v>0</v>
      </c>
      <c r="M186" s="34">
        <f>IFERROR(VLOOKUP($H186,'Gen F Exp'!$A:$E,16,FALSE),0)</f>
        <v>0</v>
      </c>
      <c r="N186" s="42">
        <f>IFERROR(VLOOKUP($H186,'Gen F Exp'!$A:$E,17,FALSE),0)</f>
        <v>0</v>
      </c>
      <c r="O186" s="34">
        <f>IFERROR(VLOOKUP($H186,'Water F Rev'!$A:$L,15,FALSE),0)</f>
        <v>0</v>
      </c>
      <c r="P186" s="34">
        <f>IFERROR(VLOOKUP($H186,'Water F Rev'!$A:$L,16,FALSE),0)</f>
        <v>0</v>
      </c>
      <c r="Q186" s="42">
        <f>IFERROR(VLOOKUP($H186,'Water F Rev'!$A:$L,17,FALSE),0)</f>
        <v>0</v>
      </c>
      <c r="R186" s="34">
        <f>IFERROR(VLOOKUP($H186,'Water F Exp'!$A:$K,15,FALSE),0)</f>
        <v>0</v>
      </c>
      <c r="S186" s="34">
        <f>IFERROR(VLOOKUP($H186,'Water F Exp'!$A:$K,16,FALSE),0)</f>
        <v>0</v>
      </c>
      <c r="T186" s="42">
        <f>IFERROR(VLOOKUP($H186,'Water F Exp'!$A:$K,17,FALSE),0)</f>
        <v>0</v>
      </c>
      <c r="U186" s="34">
        <f ca="1">IFERROR(VLOOKUP($H186,'Sewer F Rev'!$A:$E,15,FALSE),0)</f>
        <v>0</v>
      </c>
      <c r="V186" s="34">
        <f ca="1">IFERROR(VLOOKUP($H186,'Sewer F Rev'!$A:$E,16,FALSE),0)</f>
        <v>0</v>
      </c>
      <c r="W186" s="42">
        <f ca="1">IFERROR(VLOOKUP($H186,'Sewer F Rev'!$A:$E,17,FALSE),0)</f>
        <v>0</v>
      </c>
      <c r="X186" s="34">
        <f>IFERROR(VLOOKUP($H186,'Sewer F Exp'!$A:$B,15,FALSE),0)</f>
        <v>0</v>
      </c>
      <c r="Y186" s="34">
        <f>IFERROR(VLOOKUP($H186,'Sewer F Exp'!$A:$B,16,FALSE),0)</f>
        <v>0</v>
      </c>
      <c r="Z186" s="42">
        <f>IFERROR(VLOOKUP($H186,'Sewer F Exp'!$A:$B,17,FALSE),0)</f>
        <v>0</v>
      </c>
      <c r="AA186" s="34">
        <f>IFERROR(VLOOKUP($H186,'Refuse F Rev'!$A:$E,15,FALSE),0)</f>
        <v>0</v>
      </c>
      <c r="AB186" s="34">
        <f>IFERROR(VLOOKUP($H186,'Refuse F Rev'!$A:$E,16,FALSE),0)</f>
        <v>0</v>
      </c>
      <c r="AC186" s="42">
        <f>IFERROR(VLOOKUP($H186,'Refuse F Rev'!$A:$E,17,FALSE),0)</f>
        <v>0</v>
      </c>
      <c r="AD186" s="34">
        <f>IFERROR(VLOOKUP($H186,'Refuse F Exp'!$A:$E,15,FALSE),0)</f>
        <v>0</v>
      </c>
      <c r="AE186" s="34">
        <f>IFERROR(VLOOKUP($H186,'Refuse F Exp'!$A:$E,16,FALSE),0)</f>
        <v>0</v>
      </c>
      <c r="AF186" s="42">
        <f>IFERROR(VLOOKUP($H186,'Refuse F Exp'!$A:$E,17,FALSE),0)</f>
        <v>0</v>
      </c>
      <c r="AG186" s="34">
        <f>IFERROR(VLOOKUP($H186,#REF!,10,FALSE),0)</f>
        <v>0</v>
      </c>
      <c r="AH186" s="34">
        <f>IFERROR(VLOOKUP($H186,#REF!,11,FALSE),0)</f>
        <v>0</v>
      </c>
      <c r="AI186" s="42">
        <f>IFERROR(VLOOKUP($H186,#REF!,12,FALSE),0)</f>
        <v>0</v>
      </c>
      <c r="AJ186" s="34">
        <f>IFERROR(VLOOKUP($H186,#REF!,10,FALSE),0)</f>
        <v>0</v>
      </c>
      <c r="AK186" s="34">
        <f>IFERROR(VLOOKUP($H186,#REF!,11,FALSE),0)</f>
        <v>0</v>
      </c>
      <c r="AL186" s="42">
        <f>IFERROR(VLOOKUP($H186,#REF!,12,FALSE),0)</f>
        <v>0</v>
      </c>
      <c r="AM186" s="34">
        <f>IFERROR(VLOOKUP($H186,#REF!,10,FALSE),0)</f>
        <v>0</v>
      </c>
      <c r="AN186" s="34">
        <f>IFERROR(VLOOKUP($H186,#REF!,11,FALSE),0)</f>
        <v>0</v>
      </c>
      <c r="AO186" s="42">
        <f>IFERROR(VLOOKUP($H186,#REF!,12,FALSE),0)</f>
        <v>0</v>
      </c>
      <c r="AP186" s="34">
        <f>IFERROR(VLOOKUP($H186,#REF!,10,FALSE),0)</f>
        <v>0</v>
      </c>
      <c r="AQ186" s="34">
        <f>IFERROR(VLOOKUP($H186,#REF!,11,FALSE),0)</f>
        <v>0</v>
      </c>
      <c r="AR186" s="42">
        <f>IFERROR(VLOOKUP($H186,#REF!,12,FALSE),0)</f>
        <v>0</v>
      </c>
      <c r="AS186" s="34">
        <f>IFERROR(VLOOKUP($H186,#REF!,13,FALSE),0)</f>
        <v>0</v>
      </c>
      <c r="AT186" s="34">
        <f>IFERROR(VLOOKUP($H186,#REF!,14,FALSE),0)</f>
        <v>0</v>
      </c>
      <c r="AU186" s="42">
        <f>IFERROR(VLOOKUP($H186,#REF!,15,FALSE),0)</f>
        <v>0</v>
      </c>
      <c r="AV186" s="34">
        <f>IFERROR(VLOOKUP($H186,#REF!,15,FALSE),0)</f>
        <v>0</v>
      </c>
      <c r="AW186" s="34">
        <f>IFERROR(VLOOKUP($H186,#REF!,16,FALSE),0)</f>
        <v>0</v>
      </c>
      <c r="AX186" s="42">
        <f>IFERROR(VLOOKUP($H186,#REF!,17,FALSE),0)</f>
        <v>0</v>
      </c>
    </row>
    <row r="187" spans="1:50" x14ac:dyDescent="0.3">
      <c r="A187" s="33" t="str">
        <f t="shared" si="8"/>
        <v>A -1675-0-000</v>
      </c>
      <c r="B187" s="33" t="str">
        <f>+'R&amp;E EXPORT'!B186</f>
        <v>CENTRAL PRINTING:</v>
      </c>
      <c r="C187" t="str">
        <f>IFERROR(VLOOKUP(A187,'MCSJ Export'!A:C,3,FALSE),"")</f>
        <v>Control</v>
      </c>
      <c r="D187" s="37">
        <f t="shared" ca="1" si="9"/>
        <v>0</v>
      </c>
      <c r="E187" s="37">
        <f t="shared" ca="1" si="10"/>
        <v>0</v>
      </c>
      <c r="F187" s="37">
        <f t="shared" ca="1" si="11"/>
        <v>0</v>
      </c>
      <c r="G187" s="37"/>
      <c r="H187" s="33" t="str">
        <f>+'R&amp;E EXPORT'!A186</f>
        <v>A -1675-0-000</v>
      </c>
      <c r="I187" s="34">
        <f>IFERROR(VLOOKUP($H187,'Gen F Rev'!$A:$M,15,FALSE),0)</f>
        <v>0</v>
      </c>
      <c r="J187" s="34">
        <f>IFERROR(VLOOKUP($H187,'Gen F Rev'!$A:$M,16,FALSE),0)</f>
        <v>0</v>
      </c>
      <c r="K187" s="42">
        <f>IFERROR(VLOOKUP($H187,'Gen F Rev'!$A:$M,17,FALSE),0)</f>
        <v>0</v>
      </c>
      <c r="L187" s="34">
        <f>IFERROR(VLOOKUP($H187,'Gen F Exp'!$A:$E,15,FALSE),0)</f>
        <v>0</v>
      </c>
      <c r="M187" s="34">
        <f>IFERROR(VLOOKUP($H187,'Gen F Exp'!$A:$E,16,FALSE),0)</f>
        <v>0</v>
      </c>
      <c r="N187" s="42">
        <f>IFERROR(VLOOKUP($H187,'Gen F Exp'!$A:$E,17,FALSE),0)</f>
        <v>0</v>
      </c>
      <c r="O187" s="34">
        <f>IFERROR(VLOOKUP($H187,'Water F Rev'!$A:$L,15,FALSE),0)</f>
        <v>0</v>
      </c>
      <c r="P187" s="34">
        <f>IFERROR(VLOOKUP($H187,'Water F Rev'!$A:$L,16,FALSE),0)</f>
        <v>0</v>
      </c>
      <c r="Q187" s="42">
        <f>IFERROR(VLOOKUP($H187,'Water F Rev'!$A:$L,17,FALSE),0)</f>
        <v>0</v>
      </c>
      <c r="R187" s="34">
        <f>IFERROR(VLOOKUP($H187,'Water F Exp'!$A:$K,15,FALSE),0)</f>
        <v>0</v>
      </c>
      <c r="S187" s="34">
        <f>IFERROR(VLOOKUP($H187,'Water F Exp'!$A:$K,16,FALSE),0)</f>
        <v>0</v>
      </c>
      <c r="T187" s="42">
        <f>IFERROR(VLOOKUP($H187,'Water F Exp'!$A:$K,17,FALSE),0)</f>
        <v>0</v>
      </c>
      <c r="U187" s="34">
        <f ca="1">IFERROR(VLOOKUP($H187,'Sewer F Rev'!$A:$E,15,FALSE),0)</f>
        <v>0</v>
      </c>
      <c r="V187" s="34">
        <f ca="1">IFERROR(VLOOKUP($H187,'Sewer F Rev'!$A:$E,16,FALSE),0)</f>
        <v>0</v>
      </c>
      <c r="W187" s="42">
        <f ca="1">IFERROR(VLOOKUP($H187,'Sewer F Rev'!$A:$E,17,FALSE),0)</f>
        <v>0</v>
      </c>
      <c r="X187" s="34">
        <f>IFERROR(VLOOKUP($H187,'Sewer F Exp'!$A:$B,15,FALSE),0)</f>
        <v>0</v>
      </c>
      <c r="Y187" s="34">
        <f>IFERROR(VLOOKUP($H187,'Sewer F Exp'!$A:$B,16,FALSE),0)</f>
        <v>0</v>
      </c>
      <c r="Z187" s="42">
        <f>IFERROR(VLOOKUP($H187,'Sewer F Exp'!$A:$B,17,FALSE),0)</f>
        <v>0</v>
      </c>
      <c r="AA187" s="34">
        <f>IFERROR(VLOOKUP($H187,'Refuse F Rev'!$A:$E,15,FALSE),0)</f>
        <v>0</v>
      </c>
      <c r="AB187" s="34">
        <f>IFERROR(VLOOKUP($H187,'Refuse F Rev'!$A:$E,16,FALSE),0)</f>
        <v>0</v>
      </c>
      <c r="AC187" s="42">
        <f>IFERROR(VLOOKUP($H187,'Refuse F Rev'!$A:$E,17,FALSE),0)</f>
        <v>0</v>
      </c>
      <c r="AD187" s="34">
        <f>IFERROR(VLOOKUP($H187,'Refuse F Exp'!$A:$E,15,FALSE),0)</f>
        <v>0</v>
      </c>
      <c r="AE187" s="34">
        <f>IFERROR(VLOOKUP($H187,'Refuse F Exp'!$A:$E,16,FALSE),0)</f>
        <v>0</v>
      </c>
      <c r="AF187" s="42">
        <f>IFERROR(VLOOKUP($H187,'Refuse F Exp'!$A:$E,17,FALSE),0)</f>
        <v>0</v>
      </c>
      <c r="AG187" s="34">
        <f>IFERROR(VLOOKUP($H187,#REF!,10,FALSE),0)</f>
        <v>0</v>
      </c>
      <c r="AH187" s="34">
        <f>IFERROR(VLOOKUP($H187,#REF!,11,FALSE),0)</f>
        <v>0</v>
      </c>
      <c r="AI187" s="42">
        <f>IFERROR(VLOOKUP($H187,#REF!,12,FALSE),0)</f>
        <v>0</v>
      </c>
      <c r="AJ187" s="34">
        <f>IFERROR(VLOOKUP($H187,#REF!,10,FALSE),0)</f>
        <v>0</v>
      </c>
      <c r="AK187" s="34">
        <f>IFERROR(VLOOKUP($H187,#REF!,11,FALSE),0)</f>
        <v>0</v>
      </c>
      <c r="AL187" s="42">
        <f>IFERROR(VLOOKUP($H187,#REF!,12,FALSE),0)</f>
        <v>0</v>
      </c>
      <c r="AM187" s="34">
        <f>IFERROR(VLOOKUP($H187,#REF!,10,FALSE),0)</f>
        <v>0</v>
      </c>
      <c r="AN187" s="34">
        <f>IFERROR(VLOOKUP($H187,#REF!,11,FALSE),0)</f>
        <v>0</v>
      </c>
      <c r="AO187" s="42">
        <f>IFERROR(VLOOKUP($H187,#REF!,12,FALSE),0)</f>
        <v>0</v>
      </c>
      <c r="AP187" s="34">
        <f>IFERROR(VLOOKUP($H187,#REF!,10,FALSE),0)</f>
        <v>0</v>
      </c>
      <c r="AQ187" s="34">
        <f>IFERROR(VLOOKUP($H187,#REF!,11,FALSE),0)</f>
        <v>0</v>
      </c>
      <c r="AR187" s="42">
        <f>IFERROR(VLOOKUP($H187,#REF!,12,FALSE),0)</f>
        <v>0</v>
      </c>
      <c r="AS187" s="34">
        <f>IFERROR(VLOOKUP($H187,#REF!,13,FALSE),0)</f>
        <v>0</v>
      </c>
      <c r="AT187" s="34">
        <f>IFERROR(VLOOKUP($H187,#REF!,14,FALSE),0)</f>
        <v>0</v>
      </c>
      <c r="AU187" s="42">
        <f>IFERROR(VLOOKUP($H187,#REF!,15,FALSE),0)</f>
        <v>0</v>
      </c>
      <c r="AV187" s="34">
        <f>IFERROR(VLOOKUP($H187,#REF!,15,FALSE),0)</f>
        <v>0</v>
      </c>
      <c r="AW187" s="34">
        <f>IFERROR(VLOOKUP($H187,#REF!,16,FALSE),0)</f>
        <v>0</v>
      </c>
      <c r="AX187" s="42">
        <f>IFERROR(VLOOKUP($H187,#REF!,17,FALSE),0)</f>
        <v>0</v>
      </c>
    </row>
    <row r="188" spans="1:50" x14ac:dyDescent="0.3">
      <c r="A188" s="33" t="str">
        <f t="shared" si="8"/>
        <v>A -1675-4-105</v>
      </c>
      <c r="B188" s="33" t="str">
        <f>+'R&amp;E EXPORT'!B187</f>
        <v>CNTL OFFICE-PRINTING</v>
      </c>
      <c r="C188" t="str">
        <f>IFERROR(VLOOKUP(A188,'MCSJ Export'!A:C,3,FALSE),"")</f>
        <v>Sub Account</v>
      </c>
      <c r="D188" s="37">
        <f t="shared" ca="1" si="9"/>
        <v>0</v>
      </c>
      <c r="E188" s="37">
        <f t="shared" ca="1" si="10"/>
        <v>0</v>
      </c>
      <c r="F188" s="37">
        <f t="shared" ca="1" si="11"/>
        <v>0</v>
      </c>
      <c r="G188" s="37"/>
      <c r="H188" s="33" t="str">
        <f>+'R&amp;E EXPORT'!A187</f>
        <v>A -1675-4-105</v>
      </c>
      <c r="I188" s="34">
        <f>IFERROR(VLOOKUP($H188,'Gen F Rev'!$A:$M,15,FALSE),0)</f>
        <v>0</v>
      </c>
      <c r="J188" s="34">
        <f>IFERROR(VLOOKUP($H188,'Gen F Rev'!$A:$M,16,FALSE),0)</f>
        <v>0</v>
      </c>
      <c r="K188" s="42">
        <f>IFERROR(VLOOKUP($H188,'Gen F Rev'!$A:$M,17,FALSE),0)</f>
        <v>0</v>
      </c>
      <c r="L188" s="34">
        <f>IFERROR(VLOOKUP($H188,'Gen F Exp'!$A:$E,15,FALSE),0)</f>
        <v>0</v>
      </c>
      <c r="M188" s="34">
        <f>IFERROR(VLOOKUP($H188,'Gen F Exp'!$A:$E,16,FALSE),0)</f>
        <v>0</v>
      </c>
      <c r="N188" s="42">
        <f>IFERROR(VLOOKUP($H188,'Gen F Exp'!$A:$E,17,FALSE),0)</f>
        <v>0</v>
      </c>
      <c r="O188" s="34">
        <f>IFERROR(VLOOKUP($H188,'Water F Rev'!$A:$L,15,FALSE),0)</f>
        <v>0</v>
      </c>
      <c r="P188" s="34">
        <f>IFERROR(VLOOKUP($H188,'Water F Rev'!$A:$L,16,FALSE),0)</f>
        <v>0</v>
      </c>
      <c r="Q188" s="42">
        <f>IFERROR(VLOOKUP($H188,'Water F Rev'!$A:$L,17,FALSE),0)</f>
        <v>0</v>
      </c>
      <c r="R188" s="34">
        <f>IFERROR(VLOOKUP($H188,'Water F Exp'!$A:$K,15,FALSE),0)</f>
        <v>0</v>
      </c>
      <c r="S188" s="34">
        <f>IFERROR(VLOOKUP($H188,'Water F Exp'!$A:$K,16,FALSE),0)</f>
        <v>0</v>
      </c>
      <c r="T188" s="42">
        <f>IFERROR(VLOOKUP($H188,'Water F Exp'!$A:$K,17,FALSE),0)</f>
        <v>0</v>
      </c>
      <c r="U188" s="34">
        <f ca="1">IFERROR(VLOOKUP($H188,'Sewer F Rev'!$A:$E,15,FALSE),0)</f>
        <v>0</v>
      </c>
      <c r="V188" s="34">
        <f ca="1">IFERROR(VLOOKUP($H188,'Sewer F Rev'!$A:$E,16,FALSE),0)</f>
        <v>0</v>
      </c>
      <c r="W188" s="42">
        <f ca="1">IFERROR(VLOOKUP($H188,'Sewer F Rev'!$A:$E,17,FALSE),0)</f>
        <v>0</v>
      </c>
      <c r="X188" s="34">
        <f>IFERROR(VLOOKUP($H188,'Sewer F Exp'!$A:$B,15,FALSE),0)</f>
        <v>0</v>
      </c>
      <c r="Y188" s="34">
        <f>IFERROR(VLOOKUP($H188,'Sewer F Exp'!$A:$B,16,FALSE),0)</f>
        <v>0</v>
      </c>
      <c r="Z188" s="42">
        <f>IFERROR(VLOOKUP($H188,'Sewer F Exp'!$A:$B,17,FALSE),0)</f>
        <v>0</v>
      </c>
      <c r="AA188" s="34">
        <f>IFERROR(VLOOKUP($H188,'Refuse F Rev'!$A:$E,15,FALSE),0)</f>
        <v>0</v>
      </c>
      <c r="AB188" s="34">
        <f>IFERROR(VLOOKUP($H188,'Refuse F Rev'!$A:$E,16,FALSE),0)</f>
        <v>0</v>
      </c>
      <c r="AC188" s="42">
        <f>IFERROR(VLOOKUP($H188,'Refuse F Rev'!$A:$E,17,FALSE),0)</f>
        <v>0</v>
      </c>
      <c r="AD188" s="34">
        <f>IFERROR(VLOOKUP($H188,'Refuse F Exp'!$A:$E,15,FALSE),0)</f>
        <v>0</v>
      </c>
      <c r="AE188" s="34">
        <f>IFERROR(VLOOKUP($H188,'Refuse F Exp'!$A:$E,16,FALSE),0)</f>
        <v>0</v>
      </c>
      <c r="AF188" s="42">
        <f>IFERROR(VLOOKUP($H188,'Refuse F Exp'!$A:$E,17,FALSE),0)</f>
        <v>0</v>
      </c>
      <c r="AG188" s="34">
        <f>IFERROR(VLOOKUP($H188,#REF!,10,FALSE),0)</f>
        <v>0</v>
      </c>
      <c r="AH188" s="34">
        <f>IFERROR(VLOOKUP($H188,#REF!,11,FALSE),0)</f>
        <v>0</v>
      </c>
      <c r="AI188" s="42">
        <f>IFERROR(VLOOKUP($H188,#REF!,12,FALSE),0)</f>
        <v>0</v>
      </c>
      <c r="AJ188" s="34">
        <f>IFERROR(VLOOKUP($H188,#REF!,10,FALSE),0)</f>
        <v>0</v>
      </c>
      <c r="AK188" s="34">
        <f>IFERROR(VLOOKUP($H188,#REF!,11,FALSE),0)</f>
        <v>0</v>
      </c>
      <c r="AL188" s="42">
        <f>IFERROR(VLOOKUP($H188,#REF!,12,FALSE),0)</f>
        <v>0</v>
      </c>
      <c r="AM188" s="34">
        <f>IFERROR(VLOOKUP($H188,#REF!,10,FALSE),0)</f>
        <v>0</v>
      </c>
      <c r="AN188" s="34">
        <f>IFERROR(VLOOKUP($H188,#REF!,11,FALSE),0)</f>
        <v>0</v>
      </c>
      <c r="AO188" s="42">
        <f>IFERROR(VLOOKUP($H188,#REF!,12,FALSE),0)</f>
        <v>0</v>
      </c>
      <c r="AP188" s="34">
        <f>IFERROR(VLOOKUP($H188,#REF!,10,FALSE),0)</f>
        <v>0</v>
      </c>
      <c r="AQ188" s="34">
        <f>IFERROR(VLOOKUP($H188,#REF!,11,FALSE),0)</f>
        <v>0</v>
      </c>
      <c r="AR188" s="42">
        <f>IFERROR(VLOOKUP($H188,#REF!,12,FALSE),0)</f>
        <v>0</v>
      </c>
      <c r="AS188" s="34">
        <f>IFERROR(VLOOKUP($H188,#REF!,13,FALSE),0)</f>
        <v>0</v>
      </c>
      <c r="AT188" s="34">
        <f>IFERROR(VLOOKUP($H188,#REF!,14,FALSE),0)</f>
        <v>0</v>
      </c>
      <c r="AU188" s="42">
        <f>IFERROR(VLOOKUP($H188,#REF!,15,FALSE),0)</f>
        <v>0</v>
      </c>
      <c r="AV188" s="34">
        <f>IFERROR(VLOOKUP($H188,#REF!,15,FALSE),0)</f>
        <v>0</v>
      </c>
      <c r="AW188" s="34">
        <f>IFERROR(VLOOKUP($H188,#REF!,16,FALSE),0)</f>
        <v>0</v>
      </c>
      <c r="AX188" s="42">
        <f>IFERROR(VLOOKUP($H188,#REF!,17,FALSE),0)</f>
        <v>0</v>
      </c>
    </row>
    <row r="189" spans="1:50" x14ac:dyDescent="0.3">
      <c r="A189" s="33" t="str">
        <f t="shared" si="8"/>
        <v>A -1910-0-000</v>
      </c>
      <c r="B189" s="33" t="str">
        <f>+'R&amp;E EXPORT'!B188</f>
        <v>UNALLOCATED INSURANCE:</v>
      </c>
      <c r="C189" t="str">
        <f>IFERROR(VLOOKUP(A189,'MCSJ Export'!A:C,3,FALSE),"")</f>
        <v>Control</v>
      </c>
      <c r="D189" s="37">
        <f t="shared" ca="1" si="9"/>
        <v>0</v>
      </c>
      <c r="E189" s="37">
        <f t="shared" ca="1" si="10"/>
        <v>0</v>
      </c>
      <c r="F189" s="37">
        <f t="shared" ca="1" si="11"/>
        <v>0</v>
      </c>
      <c r="G189" s="37"/>
      <c r="H189" s="33" t="str">
        <f>+'R&amp;E EXPORT'!A188</f>
        <v>A -1910-0-000</v>
      </c>
      <c r="I189" s="34">
        <f>IFERROR(VLOOKUP($H189,'Gen F Rev'!$A:$M,15,FALSE),0)</f>
        <v>0</v>
      </c>
      <c r="J189" s="34">
        <f>IFERROR(VLOOKUP($H189,'Gen F Rev'!$A:$M,16,FALSE),0)</f>
        <v>0</v>
      </c>
      <c r="K189" s="42">
        <f>IFERROR(VLOOKUP($H189,'Gen F Rev'!$A:$M,17,FALSE),0)</f>
        <v>0</v>
      </c>
      <c r="L189" s="34">
        <f>IFERROR(VLOOKUP($H189,'Gen F Exp'!$A:$E,15,FALSE),0)</f>
        <v>0</v>
      </c>
      <c r="M189" s="34">
        <f>IFERROR(VLOOKUP($H189,'Gen F Exp'!$A:$E,16,FALSE),0)</f>
        <v>0</v>
      </c>
      <c r="N189" s="42">
        <f>IFERROR(VLOOKUP($H189,'Gen F Exp'!$A:$E,17,FALSE),0)</f>
        <v>0</v>
      </c>
      <c r="O189" s="34">
        <f>IFERROR(VLOOKUP($H189,'Water F Rev'!$A:$L,15,FALSE),0)</f>
        <v>0</v>
      </c>
      <c r="P189" s="34">
        <f>IFERROR(VLOOKUP($H189,'Water F Rev'!$A:$L,16,FALSE),0)</f>
        <v>0</v>
      </c>
      <c r="Q189" s="42">
        <f>IFERROR(VLOOKUP($H189,'Water F Rev'!$A:$L,17,FALSE),0)</f>
        <v>0</v>
      </c>
      <c r="R189" s="34">
        <f>IFERROR(VLOOKUP($H189,'Water F Exp'!$A:$K,15,FALSE),0)</f>
        <v>0</v>
      </c>
      <c r="S189" s="34">
        <f>IFERROR(VLOOKUP($H189,'Water F Exp'!$A:$K,16,FALSE),0)</f>
        <v>0</v>
      </c>
      <c r="T189" s="42">
        <f>IFERROR(VLOOKUP($H189,'Water F Exp'!$A:$K,17,FALSE),0)</f>
        <v>0</v>
      </c>
      <c r="U189" s="34">
        <f ca="1">IFERROR(VLOOKUP($H189,'Sewer F Rev'!$A:$E,15,FALSE),0)</f>
        <v>0</v>
      </c>
      <c r="V189" s="34">
        <f ca="1">IFERROR(VLOOKUP($H189,'Sewer F Rev'!$A:$E,16,FALSE),0)</f>
        <v>0</v>
      </c>
      <c r="W189" s="42">
        <f ca="1">IFERROR(VLOOKUP($H189,'Sewer F Rev'!$A:$E,17,FALSE),0)</f>
        <v>0</v>
      </c>
      <c r="X189" s="34">
        <f>IFERROR(VLOOKUP($H189,'Sewer F Exp'!$A:$B,15,FALSE),0)</f>
        <v>0</v>
      </c>
      <c r="Y189" s="34">
        <f>IFERROR(VLOOKUP($H189,'Sewer F Exp'!$A:$B,16,FALSE),0)</f>
        <v>0</v>
      </c>
      <c r="Z189" s="42">
        <f>IFERROR(VLOOKUP($H189,'Sewer F Exp'!$A:$B,17,FALSE),0)</f>
        <v>0</v>
      </c>
      <c r="AA189" s="34">
        <f>IFERROR(VLOOKUP($H189,'Refuse F Rev'!$A:$E,15,FALSE),0)</f>
        <v>0</v>
      </c>
      <c r="AB189" s="34">
        <f>IFERROR(VLOOKUP($H189,'Refuse F Rev'!$A:$E,16,FALSE),0)</f>
        <v>0</v>
      </c>
      <c r="AC189" s="42">
        <f>IFERROR(VLOOKUP($H189,'Refuse F Rev'!$A:$E,17,FALSE),0)</f>
        <v>0</v>
      </c>
      <c r="AD189" s="34">
        <f>IFERROR(VLOOKUP($H189,'Refuse F Exp'!$A:$E,15,FALSE),0)</f>
        <v>0</v>
      </c>
      <c r="AE189" s="34">
        <f>IFERROR(VLOOKUP($H189,'Refuse F Exp'!$A:$E,16,FALSE),0)</f>
        <v>0</v>
      </c>
      <c r="AF189" s="42">
        <f>IFERROR(VLOOKUP($H189,'Refuse F Exp'!$A:$E,17,FALSE),0)</f>
        <v>0</v>
      </c>
      <c r="AG189" s="34">
        <f>IFERROR(VLOOKUP($H189,#REF!,10,FALSE),0)</f>
        <v>0</v>
      </c>
      <c r="AH189" s="34">
        <f>IFERROR(VLOOKUP($H189,#REF!,11,FALSE),0)</f>
        <v>0</v>
      </c>
      <c r="AI189" s="42">
        <f>IFERROR(VLOOKUP($H189,#REF!,12,FALSE),0)</f>
        <v>0</v>
      </c>
      <c r="AJ189" s="34">
        <f>IFERROR(VLOOKUP($H189,#REF!,10,FALSE),0)</f>
        <v>0</v>
      </c>
      <c r="AK189" s="34">
        <f>IFERROR(VLOOKUP($H189,#REF!,11,FALSE),0)</f>
        <v>0</v>
      </c>
      <c r="AL189" s="42">
        <f>IFERROR(VLOOKUP($H189,#REF!,12,FALSE),0)</f>
        <v>0</v>
      </c>
      <c r="AM189" s="34">
        <f>IFERROR(VLOOKUP($H189,#REF!,10,FALSE),0)</f>
        <v>0</v>
      </c>
      <c r="AN189" s="34">
        <f>IFERROR(VLOOKUP($H189,#REF!,11,FALSE),0)</f>
        <v>0</v>
      </c>
      <c r="AO189" s="42">
        <f>IFERROR(VLOOKUP($H189,#REF!,12,FALSE),0)</f>
        <v>0</v>
      </c>
      <c r="AP189" s="34">
        <f>IFERROR(VLOOKUP($H189,#REF!,10,FALSE),0)</f>
        <v>0</v>
      </c>
      <c r="AQ189" s="34">
        <f>IFERROR(VLOOKUP($H189,#REF!,11,FALSE),0)</f>
        <v>0</v>
      </c>
      <c r="AR189" s="42">
        <f>IFERROR(VLOOKUP($H189,#REF!,12,FALSE),0)</f>
        <v>0</v>
      </c>
      <c r="AS189" s="34">
        <f>IFERROR(VLOOKUP($H189,#REF!,13,FALSE),0)</f>
        <v>0</v>
      </c>
      <c r="AT189" s="34">
        <f>IFERROR(VLOOKUP($H189,#REF!,14,FALSE),0)</f>
        <v>0</v>
      </c>
      <c r="AU189" s="42">
        <f>IFERROR(VLOOKUP($H189,#REF!,15,FALSE),0)</f>
        <v>0</v>
      </c>
      <c r="AV189" s="34">
        <f>IFERROR(VLOOKUP($H189,#REF!,15,FALSE),0)</f>
        <v>0</v>
      </c>
      <c r="AW189" s="34">
        <f>IFERROR(VLOOKUP($H189,#REF!,16,FALSE),0)</f>
        <v>0</v>
      </c>
      <c r="AX189" s="42">
        <f>IFERROR(VLOOKUP($H189,#REF!,17,FALSE),0)</f>
        <v>0</v>
      </c>
    </row>
    <row r="190" spans="1:50" x14ac:dyDescent="0.3">
      <c r="A190" s="33" t="str">
        <f t="shared" si="8"/>
        <v>A -1910-4-310</v>
      </c>
      <c r="B190" s="33" t="str">
        <f>+'R&amp;E EXPORT'!B189</f>
        <v>SPECIAL ITEM-UNALLOCATED INS-LIAB&amp;PROP</v>
      </c>
      <c r="C190" t="str">
        <f>IFERROR(VLOOKUP(A190,'MCSJ Export'!A:C,3,FALSE),"")</f>
        <v>Sub Account</v>
      </c>
      <c r="D190" s="37">
        <f t="shared" ca="1" si="9"/>
        <v>0</v>
      </c>
      <c r="E190" s="37">
        <f t="shared" ca="1" si="10"/>
        <v>0</v>
      </c>
      <c r="F190" s="37">
        <f t="shared" ca="1" si="11"/>
        <v>0</v>
      </c>
      <c r="G190" s="37"/>
      <c r="H190" s="33" t="str">
        <f>+'R&amp;E EXPORT'!A189</f>
        <v>A -1910-4-310</v>
      </c>
      <c r="I190" s="34">
        <f>IFERROR(VLOOKUP($H190,'Gen F Rev'!$A:$M,15,FALSE),0)</f>
        <v>0</v>
      </c>
      <c r="J190" s="34">
        <f>IFERROR(VLOOKUP($H190,'Gen F Rev'!$A:$M,16,FALSE),0)</f>
        <v>0</v>
      </c>
      <c r="K190" s="42">
        <f>IFERROR(VLOOKUP($H190,'Gen F Rev'!$A:$M,17,FALSE),0)</f>
        <v>0</v>
      </c>
      <c r="L190" s="34">
        <f>IFERROR(VLOOKUP($H190,'Gen F Exp'!$A:$E,15,FALSE),0)</f>
        <v>0</v>
      </c>
      <c r="M190" s="34">
        <f>IFERROR(VLOOKUP($H190,'Gen F Exp'!$A:$E,16,FALSE),0)</f>
        <v>0</v>
      </c>
      <c r="N190" s="42">
        <f>IFERROR(VLOOKUP($H190,'Gen F Exp'!$A:$E,17,FALSE),0)</f>
        <v>0</v>
      </c>
      <c r="O190" s="34">
        <f>IFERROR(VLOOKUP($H190,'Water F Rev'!$A:$L,15,FALSE),0)</f>
        <v>0</v>
      </c>
      <c r="P190" s="34">
        <f>IFERROR(VLOOKUP($H190,'Water F Rev'!$A:$L,16,FALSE),0)</f>
        <v>0</v>
      </c>
      <c r="Q190" s="42">
        <f>IFERROR(VLOOKUP($H190,'Water F Rev'!$A:$L,17,FALSE),0)</f>
        <v>0</v>
      </c>
      <c r="R190" s="34">
        <f>IFERROR(VLOOKUP($H190,'Water F Exp'!$A:$K,15,FALSE),0)</f>
        <v>0</v>
      </c>
      <c r="S190" s="34">
        <f>IFERROR(VLOOKUP($H190,'Water F Exp'!$A:$K,16,FALSE),0)</f>
        <v>0</v>
      </c>
      <c r="T190" s="42">
        <f>IFERROR(VLOOKUP($H190,'Water F Exp'!$A:$K,17,FALSE),0)</f>
        <v>0</v>
      </c>
      <c r="U190" s="34">
        <f ca="1">IFERROR(VLOOKUP($H190,'Sewer F Rev'!$A:$E,15,FALSE),0)</f>
        <v>0</v>
      </c>
      <c r="V190" s="34">
        <f ca="1">IFERROR(VLOOKUP($H190,'Sewer F Rev'!$A:$E,16,FALSE),0)</f>
        <v>0</v>
      </c>
      <c r="W190" s="42">
        <f ca="1">IFERROR(VLOOKUP($H190,'Sewer F Rev'!$A:$E,17,FALSE),0)</f>
        <v>0</v>
      </c>
      <c r="X190" s="34">
        <f>IFERROR(VLOOKUP($H190,'Sewer F Exp'!$A:$B,15,FALSE),0)</f>
        <v>0</v>
      </c>
      <c r="Y190" s="34">
        <f>IFERROR(VLOOKUP($H190,'Sewer F Exp'!$A:$B,16,FALSE),0)</f>
        <v>0</v>
      </c>
      <c r="Z190" s="42">
        <f>IFERROR(VLOOKUP($H190,'Sewer F Exp'!$A:$B,17,FALSE),0)</f>
        <v>0</v>
      </c>
      <c r="AA190" s="34">
        <f>IFERROR(VLOOKUP($H190,'Refuse F Rev'!$A:$E,15,FALSE),0)</f>
        <v>0</v>
      </c>
      <c r="AB190" s="34">
        <f>IFERROR(VLOOKUP($H190,'Refuse F Rev'!$A:$E,16,FALSE),0)</f>
        <v>0</v>
      </c>
      <c r="AC190" s="42">
        <f>IFERROR(VLOOKUP($H190,'Refuse F Rev'!$A:$E,17,FALSE),0)</f>
        <v>0</v>
      </c>
      <c r="AD190" s="34">
        <f>IFERROR(VLOOKUP($H190,'Refuse F Exp'!$A:$E,15,FALSE),0)</f>
        <v>0</v>
      </c>
      <c r="AE190" s="34">
        <f>IFERROR(VLOOKUP($H190,'Refuse F Exp'!$A:$E,16,FALSE),0)</f>
        <v>0</v>
      </c>
      <c r="AF190" s="42">
        <f>IFERROR(VLOOKUP($H190,'Refuse F Exp'!$A:$E,17,FALSE),0)</f>
        <v>0</v>
      </c>
      <c r="AG190" s="34">
        <f>IFERROR(VLOOKUP($H190,#REF!,10,FALSE),0)</f>
        <v>0</v>
      </c>
      <c r="AH190" s="34">
        <f>IFERROR(VLOOKUP($H190,#REF!,11,FALSE),0)</f>
        <v>0</v>
      </c>
      <c r="AI190" s="42">
        <f>IFERROR(VLOOKUP($H190,#REF!,12,FALSE),0)</f>
        <v>0</v>
      </c>
      <c r="AJ190" s="34">
        <f>IFERROR(VLOOKUP($H190,#REF!,10,FALSE),0)</f>
        <v>0</v>
      </c>
      <c r="AK190" s="34">
        <f>IFERROR(VLOOKUP($H190,#REF!,11,FALSE),0)</f>
        <v>0</v>
      </c>
      <c r="AL190" s="42">
        <f>IFERROR(VLOOKUP($H190,#REF!,12,FALSE),0)</f>
        <v>0</v>
      </c>
      <c r="AM190" s="34">
        <f>IFERROR(VLOOKUP($H190,#REF!,10,FALSE),0)</f>
        <v>0</v>
      </c>
      <c r="AN190" s="34">
        <f>IFERROR(VLOOKUP($H190,#REF!,11,FALSE),0)</f>
        <v>0</v>
      </c>
      <c r="AO190" s="42">
        <f>IFERROR(VLOOKUP($H190,#REF!,12,FALSE),0)</f>
        <v>0</v>
      </c>
      <c r="AP190" s="34">
        <f>IFERROR(VLOOKUP($H190,#REF!,10,FALSE),0)</f>
        <v>0</v>
      </c>
      <c r="AQ190" s="34">
        <f>IFERROR(VLOOKUP($H190,#REF!,11,FALSE),0)</f>
        <v>0</v>
      </c>
      <c r="AR190" s="42">
        <f>IFERROR(VLOOKUP($H190,#REF!,12,FALSE),0)</f>
        <v>0</v>
      </c>
      <c r="AS190" s="34">
        <f>IFERROR(VLOOKUP($H190,#REF!,13,FALSE),0)</f>
        <v>0</v>
      </c>
      <c r="AT190" s="34">
        <f>IFERROR(VLOOKUP($H190,#REF!,14,FALSE),0)</f>
        <v>0</v>
      </c>
      <c r="AU190" s="42">
        <f>IFERROR(VLOOKUP($H190,#REF!,15,FALSE),0)</f>
        <v>0</v>
      </c>
      <c r="AV190" s="34">
        <f>IFERROR(VLOOKUP($H190,#REF!,15,FALSE),0)</f>
        <v>0</v>
      </c>
      <c r="AW190" s="34">
        <f>IFERROR(VLOOKUP($H190,#REF!,16,FALSE),0)</f>
        <v>0</v>
      </c>
      <c r="AX190" s="42">
        <f>IFERROR(VLOOKUP($H190,#REF!,17,FALSE),0)</f>
        <v>0</v>
      </c>
    </row>
    <row r="191" spans="1:50" x14ac:dyDescent="0.3">
      <c r="A191" s="33" t="str">
        <f t="shared" si="8"/>
        <v>A -1920-0-000</v>
      </c>
      <c r="B191" s="33" t="str">
        <f>+'R&amp;E EXPORT'!B190</f>
        <v>MUNICIPAL ASSOCIATION DUES:</v>
      </c>
      <c r="C191" t="str">
        <f>IFERROR(VLOOKUP(A191,'MCSJ Export'!A:C,3,FALSE),"")</f>
        <v>Control</v>
      </c>
      <c r="D191" s="37">
        <f t="shared" ca="1" si="9"/>
        <v>0</v>
      </c>
      <c r="E191" s="37">
        <f t="shared" ca="1" si="10"/>
        <v>0</v>
      </c>
      <c r="F191" s="37">
        <f t="shared" ca="1" si="11"/>
        <v>0</v>
      </c>
      <c r="G191" s="37"/>
      <c r="H191" s="33" t="str">
        <f>+'R&amp;E EXPORT'!A190</f>
        <v>A -1920-0-000</v>
      </c>
      <c r="I191" s="34">
        <f>IFERROR(VLOOKUP($H191,'Gen F Rev'!$A:$M,15,FALSE),0)</f>
        <v>0</v>
      </c>
      <c r="J191" s="34">
        <f>IFERROR(VLOOKUP($H191,'Gen F Rev'!$A:$M,16,FALSE),0)</f>
        <v>0</v>
      </c>
      <c r="K191" s="42">
        <f>IFERROR(VLOOKUP($H191,'Gen F Rev'!$A:$M,17,FALSE),0)</f>
        <v>0</v>
      </c>
      <c r="L191" s="34">
        <f>IFERROR(VLOOKUP($H191,'Gen F Exp'!$A:$E,15,FALSE),0)</f>
        <v>0</v>
      </c>
      <c r="M191" s="34">
        <f>IFERROR(VLOOKUP($H191,'Gen F Exp'!$A:$E,16,FALSE),0)</f>
        <v>0</v>
      </c>
      <c r="N191" s="42">
        <f>IFERROR(VLOOKUP($H191,'Gen F Exp'!$A:$E,17,FALSE),0)</f>
        <v>0</v>
      </c>
      <c r="O191" s="34">
        <f>IFERROR(VLOOKUP($H191,'Water F Rev'!$A:$L,15,FALSE),0)</f>
        <v>0</v>
      </c>
      <c r="P191" s="34">
        <f>IFERROR(VLOOKUP($H191,'Water F Rev'!$A:$L,16,FALSE),0)</f>
        <v>0</v>
      </c>
      <c r="Q191" s="42">
        <f>IFERROR(VLOOKUP($H191,'Water F Rev'!$A:$L,17,FALSE),0)</f>
        <v>0</v>
      </c>
      <c r="R191" s="34">
        <f>IFERROR(VLOOKUP($H191,'Water F Exp'!$A:$K,15,FALSE),0)</f>
        <v>0</v>
      </c>
      <c r="S191" s="34">
        <f>IFERROR(VLOOKUP($H191,'Water F Exp'!$A:$K,16,FALSE),0)</f>
        <v>0</v>
      </c>
      <c r="T191" s="42">
        <f>IFERROR(VLOOKUP($H191,'Water F Exp'!$A:$K,17,FALSE),0)</f>
        <v>0</v>
      </c>
      <c r="U191" s="34">
        <f ca="1">IFERROR(VLOOKUP($H191,'Sewer F Rev'!$A:$E,15,FALSE),0)</f>
        <v>0</v>
      </c>
      <c r="V191" s="34">
        <f ca="1">IFERROR(VLOOKUP($H191,'Sewer F Rev'!$A:$E,16,FALSE),0)</f>
        <v>0</v>
      </c>
      <c r="W191" s="42">
        <f ca="1">IFERROR(VLOOKUP($H191,'Sewer F Rev'!$A:$E,17,FALSE),0)</f>
        <v>0</v>
      </c>
      <c r="X191" s="34">
        <f>IFERROR(VLOOKUP($H191,'Sewer F Exp'!$A:$B,15,FALSE),0)</f>
        <v>0</v>
      </c>
      <c r="Y191" s="34">
        <f>IFERROR(VLOOKUP($H191,'Sewer F Exp'!$A:$B,16,FALSE),0)</f>
        <v>0</v>
      </c>
      <c r="Z191" s="42">
        <f>IFERROR(VLOOKUP($H191,'Sewer F Exp'!$A:$B,17,FALSE),0)</f>
        <v>0</v>
      </c>
      <c r="AA191" s="34">
        <f>IFERROR(VLOOKUP($H191,'Refuse F Rev'!$A:$E,15,FALSE),0)</f>
        <v>0</v>
      </c>
      <c r="AB191" s="34">
        <f>IFERROR(VLOOKUP($H191,'Refuse F Rev'!$A:$E,16,FALSE),0)</f>
        <v>0</v>
      </c>
      <c r="AC191" s="42">
        <f>IFERROR(VLOOKUP($H191,'Refuse F Rev'!$A:$E,17,FALSE),0)</f>
        <v>0</v>
      </c>
      <c r="AD191" s="34">
        <f>IFERROR(VLOOKUP($H191,'Refuse F Exp'!$A:$E,15,FALSE),0)</f>
        <v>0</v>
      </c>
      <c r="AE191" s="34">
        <f>IFERROR(VLOOKUP($H191,'Refuse F Exp'!$A:$E,16,FALSE),0)</f>
        <v>0</v>
      </c>
      <c r="AF191" s="42">
        <f>IFERROR(VLOOKUP($H191,'Refuse F Exp'!$A:$E,17,FALSE),0)</f>
        <v>0</v>
      </c>
      <c r="AG191" s="34">
        <f>IFERROR(VLOOKUP($H191,#REF!,10,FALSE),0)</f>
        <v>0</v>
      </c>
      <c r="AH191" s="34">
        <f>IFERROR(VLOOKUP($H191,#REF!,11,FALSE),0)</f>
        <v>0</v>
      </c>
      <c r="AI191" s="42">
        <f>IFERROR(VLOOKUP($H191,#REF!,12,FALSE),0)</f>
        <v>0</v>
      </c>
      <c r="AJ191" s="34">
        <f>IFERROR(VLOOKUP($H191,#REF!,10,FALSE),0)</f>
        <v>0</v>
      </c>
      <c r="AK191" s="34">
        <f>IFERROR(VLOOKUP($H191,#REF!,11,FALSE),0)</f>
        <v>0</v>
      </c>
      <c r="AL191" s="42">
        <f>IFERROR(VLOOKUP($H191,#REF!,12,FALSE),0)</f>
        <v>0</v>
      </c>
      <c r="AM191" s="34">
        <f>IFERROR(VLOOKUP($H191,#REF!,10,FALSE),0)</f>
        <v>0</v>
      </c>
      <c r="AN191" s="34">
        <f>IFERROR(VLOOKUP($H191,#REF!,11,FALSE),0)</f>
        <v>0</v>
      </c>
      <c r="AO191" s="42">
        <f>IFERROR(VLOOKUP($H191,#REF!,12,FALSE),0)</f>
        <v>0</v>
      </c>
      <c r="AP191" s="34">
        <f>IFERROR(VLOOKUP($H191,#REF!,10,FALSE),0)</f>
        <v>0</v>
      </c>
      <c r="AQ191" s="34">
        <f>IFERROR(VLOOKUP($H191,#REF!,11,FALSE),0)</f>
        <v>0</v>
      </c>
      <c r="AR191" s="42">
        <f>IFERROR(VLOOKUP($H191,#REF!,12,FALSE),0)</f>
        <v>0</v>
      </c>
      <c r="AS191" s="34">
        <f>IFERROR(VLOOKUP($H191,#REF!,13,FALSE),0)</f>
        <v>0</v>
      </c>
      <c r="AT191" s="34">
        <f>IFERROR(VLOOKUP($H191,#REF!,14,FALSE),0)</f>
        <v>0</v>
      </c>
      <c r="AU191" s="42">
        <f>IFERROR(VLOOKUP($H191,#REF!,15,FALSE),0)</f>
        <v>0</v>
      </c>
      <c r="AV191" s="34">
        <f>IFERROR(VLOOKUP($H191,#REF!,15,FALSE),0)</f>
        <v>0</v>
      </c>
      <c r="AW191" s="34">
        <f>IFERROR(VLOOKUP($H191,#REF!,16,FALSE),0)</f>
        <v>0</v>
      </c>
      <c r="AX191" s="42">
        <f>IFERROR(VLOOKUP($H191,#REF!,17,FALSE),0)</f>
        <v>0</v>
      </c>
    </row>
    <row r="192" spans="1:50" x14ac:dyDescent="0.3">
      <c r="A192" s="33" t="str">
        <f t="shared" si="8"/>
        <v>A -1920-4-035</v>
      </c>
      <c r="B192" s="33" t="str">
        <f>+'R&amp;E EXPORT'!B191</f>
        <v>SPECIAL ITEM-MUNICPAL ASSOCIATION DUES</v>
      </c>
      <c r="C192" t="str">
        <f>IFERROR(VLOOKUP(A192,'MCSJ Export'!A:C,3,FALSE),"")</f>
        <v>Sub Account</v>
      </c>
      <c r="D192" s="37">
        <f t="shared" ca="1" si="9"/>
        <v>0</v>
      </c>
      <c r="E192" s="37">
        <f t="shared" ca="1" si="10"/>
        <v>0</v>
      </c>
      <c r="F192" s="37">
        <f t="shared" ca="1" si="11"/>
        <v>0</v>
      </c>
      <c r="G192" s="37"/>
      <c r="H192" s="33" t="str">
        <f>+'R&amp;E EXPORT'!A191</f>
        <v>A -1920-4-035</v>
      </c>
      <c r="I192" s="34">
        <f>IFERROR(VLOOKUP($H192,'Gen F Rev'!$A:$M,15,FALSE),0)</f>
        <v>0</v>
      </c>
      <c r="J192" s="34">
        <f>IFERROR(VLOOKUP($H192,'Gen F Rev'!$A:$M,16,FALSE),0)</f>
        <v>0</v>
      </c>
      <c r="K192" s="42">
        <f>IFERROR(VLOOKUP($H192,'Gen F Rev'!$A:$M,17,FALSE),0)</f>
        <v>0</v>
      </c>
      <c r="L192" s="34">
        <f>IFERROR(VLOOKUP($H192,'Gen F Exp'!$A:$E,15,FALSE),0)</f>
        <v>0</v>
      </c>
      <c r="M192" s="34">
        <f>IFERROR(VLOOKUP($H192,'Gen F Exp'!$A:$E,16,FALSE),0)</f>
        <v>0</v>
      </c>
      <c r="N192" s="42">
        <f>IFERROR(VLOOKUP($H192,'Gen F Exp'!$A:$E,17,FALSE),0)</f>
        <v>0</v>
      </c>
      <c r="O192" s="34">
        <f>IFERROR(VLOOKUP($H192,'Water F Rev'!$A:$L,15,FALSE),0)</f>
        <v>0</v>
      </c>
      <c r="P192" s="34">
        <f>IFERROR(VLOOKUP($H192,'Water F Rev'!$A:$L,16,FALSE),0)</f>
        <v>0</v>
      </c>
      <c r="Q192" s="42">
        <f>IFERROR(VLOOKUP($H192,'Water F Rev'!$A:$L,17,FALSE),0)</f>
        <v>0</v>
      </c>
      <c r="R192" s="34">
        <f>IFERROR(VLOOKUP($H192,'Water F Exp'!$A:$K,15,FALSE),0)</f>
        <v>0</v>
      </c>
      <c r="S192" s="34">
        <f>IFERROR(VLOOKUP($H192,'Water F Exp'!$A:$K,16,FALSE),0)</f>
        <v>0</v>
      </c>
      <c r="T192" s="42">
        <f>IFERROR(VLOOKUP($H192,'Water F Exp'!$A:$K,17,FALSE),0)</f>
        <v>0</v>
      </c>
      <c r="U192" s="34">
        <f ca="1">IFERROR(VLOOKUP($H192,'Sewer F Rev'!$A:$E,15,FALSE),0)</f>
        <v>0</v>
      </c>
      <c r="V192" s="34">
        <f ca="1">IFERROR(VLOOKUP($H192,'Sewer F Rev'!$A:$E,16,FALSE),0)</f>
        <v>0</v>
      </c>
      <c r="W192" s="42">
        <f ca="1">IFERROR(VLOOKUP($H192,'Sewer F Rev'!$A:$E,17,FALSE),0)</f>
        <v>0</v>
      </c>
      <c r="X192" s="34">
        <f>IFERROR(VLOOKUP($H192,'Sewer F Exp'!$A:$B,15,FALSE),0)</f>
        <v>0</v>
      </c>
      <c r="Y192" s="34">
        <f>IFERROR(VLOOKUP($H192,'Sewer F Exp'!$A:$B,16,FALSE),0)</f>
        <v>0</v>
      </c>
      <c r="Z192" s="42">
        <f>IFERROR(VLOOKUP($H192,'Sewer F Exp'!$A:$B,17,FALSE),0)</f>
        <v>0</v>
      </c>
      <c r="AA192" s="34">
        <f>IFERROR(VLOOKUP($H192,'Refuse F Rev'!$A:$E,15,FALSE),0)</f>
        <v>0</v>
      </c>
      <c r="AB192" s="34">
        <f>IFERROR(VLOOKUP($H192,'Refuse F Rev'!$A:$E,16,FALSE),0)</f>
        <v>0</v>
      </c>
      <c r="AC192" s="42">
        <f>IFERROR(VLOOKUP($H192,'Refuse F Rev'!$A:$E,17,FALSE),0)</f>
        <v>0</v>
      </c>
      <c r="AD192" s="34">
        <f>IFERROR(VLOOKUP($H192,'Refuse F Exp'!$A:$E,15,FALSE),0)</f>
        <v>0</v>
      </c>
      <c r="AE192" s="34">
        <f>IFERROR(VLOOKUP($H192,'Refuse F Exp'!$A:$E,16,FALSE),0)</f>
        <v>0</v>
      </c>
      <c r="AF192" s="42">
        <f>IFERROR(VLOOKUP($H192,'Refuse F Exp'!$A:$E,17,FALSE),0)</f>
        <v>0</v>
      </c>
      <c r="AG192" s="34">
        <f>IFERROR(VLOOKUP($H192,#REF!,10,FALSE),0)</f>
        <v>0</v>
      </c>
      <c r="AH192" s="34">
        <f>IFERROR(VLOOKUP($H192,#REF!,11,FALSE),0)</f>
        <v>0</v>
      </c>
      <c r="AI192" s="42">
        <f>IFERROR(VLOOKUP($H192,#REF!,12,FALSE),0)</f>
        <v>0</v>
      </c>
      <c r="AJ192" s="34">
        <f>IFERROR(VLOOKUP($H192,#REF!,10,FALSE),0)</f>
        <v>0</v>
      </c>
      <c r="AK192" s="34">
        <f>IFERROR(VLOOKUP($H192,#REF!,11,FALSE),0)</f>
        <v>0</v>
      </c>
      <c r="AL192" s="42">
        <f>IFERROR(VLOOKUP($H192,#REF!,12,FALSE),0)</f>
        <v>0</v>
      </c>
      <c r="AM192" s="34">
        <f>IFERROR(VLOOKUP($H192,#REF!,10,FALSE),0)</f>
        <v>0</v>
      </c>
      <c r="AN192" s="34">
        <f>IFERROR(VLOOKUP($H192,#REF!,11,FALSE),0)</f>
        <v>0</v>
      </c>
      <c r="AO192" s="42">
        <f>IFERROR(VLOOKUP($H192,#REF!,12,FALSE),0)</f>
        <v>0</v>
      </c>
      <c r="AP192" s="34">
        <f>IFERROR(VLOOKUP($H192,#REF!,10,FALSE),0)</f>
        <v>0</v>
      </c>
      <c r="AQ192" s="34">
        <f>IFERROR(VLOOKUP($H192,#REF!,11,FALSE),0)</f>
        <v>0</v>
      </c>
      <c r="AR192" s="42">
        <f>IFERROR(VLOOKUP($H192,#REF!,12,FALSE),0)</f>
        <v>0</v>
      </c>
      <c r="AS192" s="34">
        <f>IFERROR(VLOOKUP($H192,#REF!,13,FALSE),0)</f>
        <v>0</v>
      </c>
      <c r="AT192" s="34">
        <f>IFERROR(VLOOKUP($H192,#REF!,14,FALSE),0)</f>
        <v>0</v>
      </c>
      <c r="AU192" s="42">
        <f>IFERROR(VLOOKUP($H192,#REF!,15,FALSE),0)</f>
        <v>0</v>
      </c>
      <c r="AV192" s="34">
        <f>IFERROR(VLOOKUP($H192,#REF!,15,FALSE),0)</f>
        <v>0</v>
      </c>
      <c r="AW192" s="34">
        <f>IFERROR(VLOOKUP($H192,#REF!,16,FALSE),0)</f>
        <v>0</v>
      </c>
      <c r="AX192" s="42">
        <f>IFERROR(VLOOKUP($H192,#REF!,17,FALSE),0)</f>
        <v>0</v>
      </c>
    </row>
    <row r="193" spans="1:50" x14ac:dyDescent="0.3">
      <c r="A193" s="33" t="str">
        <f t="shared" si="8"/>
        <v>A -1950-0-000</v>
      </c>
      <c r="B193" s="33" t="str">
        <f>+'R&amp;E EXPORT'!B192</f>
        <v>TAXES &amp; ASSESS ON VILL. PROP.:</v>
      </c>
      <c r="C193" t="str">
        <f>IFERROR(VLOOKUP(A193,'MCSJ Export'!A:C,3,FALSE),"")</f>
        <v>Control</v>
      </c>
      <c r="D193" s="37">
        <f t="shared" ca="1" si="9"/>
        <v>0</v>
      </c>
      <c r="E193" s="37">
        <f t="shared" ca="1" si="10"/>
        <v>0</v>
      </c>
      <c r="F193" s="37">
        <f t="shared" ca="1" si="11"/>
        <v>0</v>
      </c>
      <c r="G193" s="37"/>
      <c r="H193" s="33" t="str">
        <f>+'R&amp;E EXPORT'!A192</f>
        <v>A -1950-0-000</v>
      </c>
      <c r="I193" s="34">
        <f>IFERROR(VLOOKUP($H193,'Gen F Rev'!$A:$M,15,FALSE),0)</f>
        <v>0</v>
      </c>
      <c r="J193" s="34">
        <f>IFERROR(VLOOKUP($H193,'Gen F Rev'!$A:$M,16,FALSE),0)</f>
        <v>0</v>
      </c>
      <c r="K193" s="42">
        <f>IFERROR(VLOOKUP($H193,'Gen F Rev'!$A:$M,17,FALSE),0)</f>
        <v>0</v>
      </c>
      <c r="L193" s="34">
        <f>IFERROR(VLOOKUP($H193,'Gen F Exp'!$A:$E,15,FALSE),0)</f>
        <v>0</v>
      </c>
      <c r="M193" s="34">
        <f>IFERROR(VLOOKUP($H193,'Gen F Exp'!$A:$E,16,FALSE),0)</f>
        <v>0</v>
      </c>
      <c r="N193" s="42">
        <f>IFERROR(VLOOKUP($H193,'Gen F Exp'!$A:$E,17,FALSE),0)</f>
        <v>0</v>
      </c>
      <c r="O193" s="34">
        <f>IFERROR(VLOOKUP($H193,'Water F Rev'!$A:$L,15,FALSE),0)</f>
        <v>0</v>
      </c>
      <c r="P193" s="34">
        <f>IFERROR(VLOOKUP($H193,'Water F Rev'!$A:$L,16,FALSE),0)</f>
        <v>0</v>
      </c>
      <c r="Q193" s="42">
        <f>IFERROR(VLOOKUP($H193,'Water F Rev'!$A:$L,17,FALSE),0)</f>
        <v>0</v>
      </c>
      <c r="R193" s="34">
        <f>IFERROR(VLOOKUP($H193,'Water F Exp'!$A:$K,15,FALSE),0)</f>
        <v>0</v>
      </c>
      <c r="S193" s="34">
        <f>IFERROR(VLOOKUP($H193,'Water F Exp'!$A:$K,16,FALSE),0)</f>
        <v>0</v>
      </c>
      <c r="T193" s="42">
        <f>IFERROR(VLOOKUP($H193,'Water F Exp'!$A:$K,17,FALSE),0)</f>
        <v>0</v>
      </c>
      <c r="U193" s="34">
        <f ca="1">IFERROR(VLOOKUP($H193,'Sewer F Rev'!$A:$E,15,FALSE),0)</f>
        <v>0</v>
      </c>
      <c r="V193" s="34">
        <f ca="1">IFERROR(VLOOKUP($H193,'Sewer F Rev'!$A:$E,16,FALSE),0)</f>
        <v>0</v>
      </c>
      <c r="W193" s="42">
        <f ca="1">IFERROR(VLOOKUP($H193,'Sewer F Rev'!$A:$E,17,FALSE),0)</f>
        <v>0</v>
      </c>
      <c r="X193" s="34">
        <f>IFERROR(VLOOKUP($H193,'Sewer F Exp'!$A:$B,15,FALSE),0)</f>
        <v>0</v>
      </c>
      <c r="Y193" s="34">
        <f>IFERROR(VLOOKUP($H193,'Sewer F Exp'!$A:$B,16,FALSE),0)</f>
        <v>0</v>
      </c>
      <c r="Z193" s="42">
        <f>IFERROR(VLOOKUP($H193,'Sewer F Exp'!$A:$B,17,FALSE),0)</f>
        <v>0</v>
      </c>
      <c r="AA193" s="34">
        <f>IFERROR(VLOOKUP($H193,'Refuse F Rev'!$A:$E,15,FALSE),0)</f>
        <v>0</v>
      </c>
      <c r="AB193" s="34">
        <f>IFERROR(VLOOKUP($H193,'Refuse F Rev'!$A:$E,16,FALSE),0)</f>
        <v>0</v>
      </c>
      <c r="AC193" s="42">
        <f>IFERROR(VLOOKUP($H193,'Refuse F Rev'!$A:$E,17,FALSE),0)</f>
        <v>0</v>
      </c>
      <c r="AD193" s="34">
        <f>IFERROR(VLOOKUP($H193,'Refuse F Exp'!$A:$E,15,FALSE),0)</f>
        <v>0</v>
      </c>
      <c r="AE193" s="34">
        <f>IFERROR(VLOOKUP($H193,'Refuse F Exp'!$A:$E,16,FALSE),0)</f>
        <v>0</v>
      </c>
      <c r="AF193" s="42">
        <f>IFERROR(VLOOKUP($H193,'Refuse F Exp'!$A:$E,17,FALSE),0)</f>
        <v>0</v>
      </c>
      <c r="AG193" s="34">
        <f>IFERROR(VLOOKUP($H193,#REF!,10,FALSE),0)</f>
        <v>0</v>
      </c>
      <c r="AH193" s="34">
        <f>IFERROR(VLOOKUP($H193,#REF!,11,FALSE),0)</f>
        <v>0</v>
      </c>
      <c r="AI193" s="42">
        <f>IFERROR(VLOOKUP($H193,#REF!,12,FALSE),0)</f>
        <v>0</v>
      </c>
      <c r="AJ193" s="34">
        <f>IFERROR(VLOOKUP($H193,#REF!,10,FALSE),0)</f>
        <v>0</v>
      </c>
      <c r="AK193" s="34">
        <f>IFERROR(VLOOKUP($H193,#REF!,11,FALSE),0)</f>
        <v>0</v>
      </c>
      <c r="AL193" s="42">
        <f>IFERROR(VLOOKUP($H193,#REF!,12,FALSE),0)</f>
        <v>0</v>
      </c>
      <c r="AM193" s="34">
        <f>IFERROR(VLOOKUP($H193,#REF!,10,FALSE),0)</f>
        <v>0</v>
      </c>
      <c r="AN193" s="34">
        <f>IFERROR(VLOOKUP($H193,#REF!,11,FALSE),0)</f>
        <v>0</v>
      </c>
      <c r="AO193" s="42">
        <f>IFERROR(VLOOKUP($H193,#REF!,12,FALSE),0)</f>
        <v>0</v>
      </c>
      <c r="AP193" s="34">
        <f>IFERROR(VLOOKUP($H193,#REF!,10,FALSE),0)</f>
        <v>0</v>
      </c>
      <c r="AQ193" s="34">
        <f>IFERROR(VLOOKUP($H193,#REF!,11,FALSE),0)</f>
        <v>0</v>
      </c>
      <c r="AR193" s="42">
        <f>IFERROR(VLOOKUP($H193,#REF!,12,FALSE),0)</f>
        <v>0</v>
      </c>
      <c r="AS193" s="34">
        <f>IFERROR(VLOOKUP($H193,#REF!,13,FALSE),0)</f>
        <v>0</v>
      </c>
      <c r="AT193" s="34">
        <f>IFERROR(VLOOKUP($H193,#REF!,14,FALSE),0)</f>
        <v>0</v>
      </c>
      <c r="AU193" s="42">
        <f>IFERROR(VLOOKUP($H193,#REF!,15,FALSE),0)</f>
        <v>0</v>
      </c>
      <c r="AV193" s="34">
        <f>IFERROR(VLOOKUP($H193,#REF!,15,FALSE),0)</f>
        <v>0</v>
      </c>
      <c r="AW193" s="34">
        <f>IFERROR(VLOOKUP($H193,#REF!,16,FALSE),0)</f>
        <v>0</v>
      </c>
      <c r="AX193" s="42">
        <f>IFERROR(VLOOKUP($H193,#REF!,17,FALSE),0)</f>
        <v>0</v>
      </c>
    </row>
    <row r="194" spans="1:50" x14ac:dyDescent="0.3">
      <c r="A194" s="33" t="str">
        <f t="shared" si="8"/>
        <v>A -1950-4-015</v>
      </c>
      <c r="B194" s="33" t="str">
        <f>+'R&amp;E EXPORT'!B193</f>
        <v>SPECIAL ITEM-TAXES ON VILLAGE PROPERTY</v>
      </c>
      <c r="C194" t="str">
        <f>IFERROR(VLOOKUP(A194,'MCSJ Export'!A:C,3,FALSE),"")</f>
        <v>Sub Account</v>
      </c>
      <c r="D194" s="37">
        <f t="shared" ca="1" si="9"/>
        <v>0</v>
      </c>
      <c r="E194" s="37">
        <f t="shared" ca="1" si="10"/>
        <v>0</v>
      </c>
      <c r="F194" s="37">
        <f t="shared" ca="1" si="11"/>
        <v>0</v>
      </c>
      <c r="G194" s="37"/>
      <c r="H194" s="33" t="str">
        <f>+'R&amp;E EXPORT'!A193</f>
        <v>A -1950-4-015</v>
      </c>
      <c r="I194" s="34">
        <f>IFERROR(VLOOKUP($H194,'Gen F Rev'!$A:$M,15,FALSE),0)</f>
        <v>0</v>
      </c>
      <c r="J194" s="34">
        <f>IFERROR(VLOOKUP($H194,'Gen F Rev'!$A:$M,16,FALSE),0)</f>
        <v>0</v>
      </c>
      <c r="K194" s="42">
        <f>IFERROR(VLOOKUP($H194,'Gen F Rev'!$A:$M,17,FALSE),0)</f>
        <v>0</v>
      </c>
      <c r="L194" s="34">
        <f>IFERROR(VLOOKUP($H194,'Gen F Exp'!$A:$E,15,FALSE),0)</f>
        <v>0</v>
      </c>
      <c r="M194" s="34">
        <f>IFERROR(VLOOKUP($H194,'Gen F Exp'!$A:$E,16,FALSE),0)</f>
        <v>0</v>
      </c>
      <c r="N194" s="42">
        <f>IFERROR(VLOOKUP($H194,'Gen F Exp'!$A:$E,17,FALSE),0)</f>
        <v>0</v>
      </c>
      <c r="O194" s="34">
        <f>IFERROR(VLOOKUP($H194,'Water F Rev'!$A:$L,15,FALSE),0)</f>
        <v>0</v>
      </c>
      <c r="P194" s="34">
        <f>IFERROR(VLOOKUP($H194,'Water F Rev'!$A:$L,16,FALSE),0)</f>
        <v>0</v>
      </c>
      <c r="Q194" s="42">
        <f>IFERROR(VLOOKUP($H194,'Water F Rev'!$A:$L,17,FALSE),0)</f>
        <v>0</v>
      </c>
      <c r="R194" s="34">
        <f>IFERROR(VLOOKUP($H194,'Water F Exp'!$A:$K,15,FALSE),0)</f>
        <v>0</v>
      </c>
      <c r="S194" s="34">
        <f>IFERROR(VLOOKUP($H194,'Water F Exp'!$A:$K,16,FALSE),0)</f>
        <v>0</v>
      </c>
      <c r="T194" s="42">
        <f>IFERROR(VLOOKUP($H194,'Water F Exp'!$A:$K,17,FALSE),0)</f>
        <v>0</v>
      </c>
      <c r="U194" s="34">
        <f ca="1">IFERROR(VLOOKUP($H194,'Sewer F Rev'!$A:$E,15,FALSE),0)</f>
        <v>0</v>
      </c>
      <c r="V194" s="34">
        <f ca="1">IFERROR(VLOOKUP($H194,'Sewer F Rev'!$A:$E,16,FALSE),0)</f>
        <v>0</v>
      </c>
      <c r="W194" s="42">
        <f ca="1">IFERROR(VLOOKUP($H194,'Sewer F Rev'!$A:$E,17,FALSE),0)</f>
        <v>0</v>
      </c>
      <c r="X194" s="34">
        <f>IFERROR(VLOOKUP($H194,'Sewer F Exp'!$A:$B,15,FALSE),0)</f>
        <v>0</v>
      </c>
      <c r="Y194" s="34">
        <f>IFERROR(VLOOKUP($H194,'Sewer F Exp'!$A:$B,16,FALSE),0)</f>
        <v>0</v>
      </c>
      <c r="Z194" s="42">
        <f>IFERROR(VLOOKUP($H194,'Sewer F Exp'!$A:$B,17,FALSE),0)</f>
        <v>0</v>
      </c>
      <c r="AA194" s="34">
        <f>IFERROR(VLOOKUP($H194,'Refuse F Rev'!$A:$E,15,FALSE),0)</f>
        <v>0</v>
      </c>
      <c r="AB194" s="34">
        <f>IFERROR(VLOOKUP($H194,'Refuse F Rev'!$A:$E,16,FALSE),0)</f>
        <v>0</v>
      </c>
      <c r="AC194" s="42">
        <f>IFERROR(VLOOKUP($H194,'Refuse F Rev'!$A:$E,17,FALSE),0)</f>
        <v>0</v>
      </c>
      <c r="AD194" s="34">
        <f>IFERROR(VLOOKUP($H194,'Refuse F Exp'!$A:$E,15,FALSE),0)</f>
        <v>0</v>
      </c>
      <c r="AE194" s="34">
        <f>IFERROR(VLOOKUP($H194,'Refuse F Exp'!$A:$E,16,FALSE),0)</f>
        <v>0</v>
      </c>
      <c r="AF194" s="42">
        <f>IFERROR(VLOOKUP($H194,'Refuse F Exp'!$A:$E,17,FALSE),0)</f>
        <v>0</v>
      </c>
      <c r="AG194" s="34">
        <f>IFERROR(VLOOKUP($H194,#REF!,10,FALSE),0)</f>
        <v>0</v>
      </c>
      <c r="AH194" s="34">
        <f>IFERROR(VLOOKUP($H194,#REF!,11,FALSE),0)</f>
        <v>0</v>
      </c>
      <c r="AI194" s="42">
        <f>IFERROR(VLOOKUP($H194,#REF!,12,FALSE),0)</f>
        <v>0</v>
      </c>
      <c r="AJ194" s="34">
        <f>IFERROR(VLOOKUP($H194,#REF!,10,FALSE),0)</f>
        <v>0</v>
      </c>
      <c r="AK194" s="34">
        <f>IFERROR(VLOOKUP($H194,#REF!,11,FALSE),0)</f>
        <v>0</v>
      </c>
      <c r="AL194" s="42">
        <f>IFERROR(VLOOKUP($H194,#REF!,12,FALSE),0)</f>
        <v>0</v>
      </c>
      <c r="AM194" s="34">
        <f>IFERROR(VLOOKUP($H194,#REF!,10,FALSE),0)</f>
        <v>0</v>
      </c>
      <c r="AN194" s="34">
        <f>IFERROR(VLOOKUP($H194,#REF!,11,FALSE),0)</f>
        <v>0</v>
      </c>
      <c r="AO194" s="42">
        <f>IFERROR(VLOOKUP($H194,#REF!,12,FALSE),0)</f>
        <v>0</v>
      </c>
      <c r="AP194" s="34">
        <f>IFERROR(VLOOKUP($H194,#REF!,10,FALSE),0)</f>
        <v>0</v>
      </c>
      <c r="AQ194" s="34">
        <f>IFERROR(VLOOKUP($H194,#REF!,11,FALSE),0)</f>
        <v>0</v>
      </c>
      <c r="AR194" s="42">
        <f>IFERROR(VLOOKUP($H194,#REF!,12,FALSE),0)</f>
        <v>0</v>
      </c>
      <c r="AS194" s="34">
        <f>IFERROR(VLOOKUP($H194,#REF!,13,FALSE),0)</f>
        <v>0</v>
      </c>
      <c r="AT194" s="34">
        <f>IFERROR(VLOOKUP($H194,#REF!,14,FALSE),0)</f>
        <v>0</v>
      </c>
      <c r="AU194" s="42">
        <f>IFERROR(VLOOKUP($H194,#REF!,15,FALSE),0)</f>
        <v>0</v>
      </c>
      <c r="AV194" s="34">
        <f>IFERROR(VLOOKUP($H194,#REF!,15,FALSE),0)</f>
        <v>0</v>
      </c>
      <c r="AW194" s="34">
        <f>IFERROR(VLOOKUP($H194,#REF!,16,FALSE),0)</f>
        <v>0</v>
      </c>
      <c r="AX194" s="42">
        <f>IFERROR(VLOOKUP($H194,#REF!,17,FALSE),0)</f>
        <v>0</v>
      </c>
    </row>
    <row r="195" spans="1:50" x14ac:dyDescent="0.3">
      <c r="A195" s="33" t="str">
        <f t="shared" si="8"/>
        <v>A -1964-0-000</v>
      </c>
      <c r="B195" s="33" t="str">
        <f>+'R&amp;E EXPORT'!B194</f>
        <v>SPECIAL ITEM-REAL PROP TAX REFUND</v>
      </c>
      <c r="C195" t="str">
        <f>IFERROR(VLOOKUP(A195,'MCSJ Export'!A:C,3,FALSE),"")</f>
        <v>Line Item Control</v>
      </c>
      <c r="D195" s="37">
        <f t="shared" ca="1" si="9"/>
        <v>0</v>
      </c>
      <c r="E195" s="37">
        <f t="shared" ca="1" si="10"/>
        <v>0</v>
      </c>
      <c r="F195" s="37">
        <f t="shared" ca="1" si="11"/>
        <v>0</v>
      </c>
      <c r="G195" s="37"/>
      <c r="H195" s="33" t="str">
        <f>+'R&amp;E EXPORT'!A194</f>
        <v>A -1964-0-000</v>
      </c>
      <c r="I195" s="34">
        <f>IFERROR(VLOOKUP($H195,'Gen F Rev'!$A:$M,15,FALSE),0)</f>
        <v>0</v>
      </c>
      <c r="J195" s="34">
        <f>IFERROR(VLOOKUP($H195,'Gen F Rev'!$A:$M,16,FALSE),0)</f>
        <v>0</v>
      </c>
      <c r="K195" s="42">
        <f>IFERROR(VLOOKUP($H195,'Gen F Rev'!$A:$M,17,FALSE),0)</f>
        <v>0</v>
      </c>
      <c r="L195" s="34">
        <f>IFERROR(VLOOKUP($H195,'Gen F Exp'!$A:$E,15,FALSE),0)</f>
        <v>0</v>
      </c>
      <c r="M195" s="34">
        <f>IFERROR(VLOOKUP($H195,'Gen F Exp'!$A:$E,16,FALSE),0)</f>
        <v>0</v>
      </c>
      <c r="N195" s="42">
        <f>IFERROR(VLOOKUP($H195,'Gen F Exp'!$A:$E,17,FALSE),0)</f>
        <v>0</v>
      </c>
      <c r="O195" s="34">
        <f>IFERROR(VLOOKUP($H195,'Water F Rev'!$A:$L,15,FALSE),0)</f>
        <v>0</v>
      </c>
      <c r="P195" s="34">
        <f>IFERROR(VLOOKUP($H195,'Water F Rev'!$A:$L,16,FALSE),0)</f>
        <v>0</v>
      </c>
      <c r="Q195" s="42">
        <f>IFERROR(VLOOKUP($H195,'Water F Rev'!$A:$L,17,FALSE),0)</f>
        <v>0</v>
      </c>
      <c r="R195" s="34">
        <f>IFERROR(VLOOKUP($H195,'Water F Exp'!$A:$K,15,FALSE),0)</f>
        <v>0</v>
      </c>
      <c r="S195" s="34">
        <f>IFERROR(VLOOKUP($H195,'Water F Exp'!$A:$K,16,FALSE),0)</f>
        <v>0</v>
      </c>
      <c r="T195" s="42">
        <f>IFERROR(VLOOKUP($H195,'Water F Exp'!$A:$K,17,FALSE),0)</f>
        <v>0</v>
      </c>
      <c r="U195" s="34">
        <f ca="1">IFERROR(VLOOKUP($H195,'Sewer F Rev'!$A:$E,15,FALSE),0)</f>
        <v>0</v>
      </c>
      <c r="V195" s="34">
        <f ca="1">IFERROR(VLOOKUP($H195,'Sewer F Rev'!$A:$E,16,FALSE),0)</f>
        <v>0</v>
      </c>
      <c r="W195" s="42">
        <f ca="1">IFERROR(VLOOKUP($H195,'Sewer F Rev'!$A:$E,17,FALSE),0)</f>
        <v>0</v>
      </c>
      <c r="X195" s="34">
        <f>IFERROR(VLOOKUP($H195,'Sewer F Exp'!$A:$B,15,FALSE),0)</f>
        <v>0</v>
      </c>
      <c r="Y195" s="34">
        <f>IFERROR(VLOOKUP($H195,'Sewer F Exp'!$A:$B,16,FALSE),0)</f>
        <v>0</v>
      </c>
      <c r="Z195" s="42">
        <f>IFERROR(VLOOKUP($H195,'Sewer F Exp'!$A:$B,17,FALSE),0)</f>
        <v>0</v>
      </c>
      <c r="AA195" s="34">
        <f>IFERROR(VLOOKUP($H195,'Refuse F Rev'!$A:$E,15,FALSE),0)</f>
        <v>0</v>
      </c>
      <c r="AB195" s="34">
        <f>IFERROR(VLOOKUP($H195,'Refuse F Rev'!$A:$E,16,FALSE),0)</f>
        <v>0</v>
      </c>
      <c r="AC195" s="42">
        <f>IFERROR(VLOOKUP($H195,'Refuse F Rev'!$A:$E,17,FALSE),0)</f>
        <v>0</v>
      </c>
      <c r="AD195" s="34">
        <f>IFERROR(VLOOKUP($H195,'Refuse F Exp'!$A:$E,15,FALSE),0)</f>
        <v>0</v>
      </c>
      <c r="AE195" s="34">
        <f>IFERROR(VLOOKUP($H195,'Refuse F Exp'!$A:$E,16,FALSE),0)</f>
        <v>0</v>
      </c>
      <c r="AF195" s="42">
        <f>IFERROR(VLOOKUP($H195,'Refuse F Exp'!$A:$E,17,FALSE),0)</f>
        <v>0</v>
      </c>
      <c r="AG195" s="34">
        <f>IFERROR(VLOOKUP($H195,#REF!,10,FALSE),0)</f>
        <v>0</v>
      </c>
      <c r="AH195" s="34">
        <f>IFERROR(VLOOKUP($H195,#REF!,11,FALSE),0)</f>
        <v>0</v>
      </c>
      <c r="AI195" s="42">
        <f>IFERROR(VLOOKUP($H195,#REF!,12,FALSE),0)</f>
        <v>0</v>
      </c>
      <c r="AJ195" s="34">
        <f>IFERROR(VLOOKUP($H195,#REF!,10,FALSE),0)</f>
        <v>0</v>
      </c>
      <c r="AK195" s="34">
        <f>IFERROR(VLOOKUP($H195,#REF!,11,FALSE),0)</f>
        <v>0</v>
      </c>
      <c r="AL195" s="42">
        <f>IFERROR(VLOOKUP($H195,#REF!,12,FALSE),0)</f>
        <v>0</v>
      </c>
      <c r="AM195" s="34">
        <f>IFERROR(VLOOKUP($H195,#REF!,10,FALSE),0)</f>
        <v>0</v>
      </c>
      <c r="AN195" s="34">
        <f>IFERROR(VLOOKUP($H195,#REF!,11,FALSE),0)</f>
        <v>0</v>
      </c>
      <c r="AO195" s="42">
        <f>IFERROR(VLOOKUP($H195,#REF!,12,FALSE),0)</f>
        <v>0</v>
      </c>
      <c r="AP195" s="34">
        <f>IFERROR(VLOOKUP($H195,#REF!,10,FALSE),0)</f>
        <v>0</v>
      </c>
      <c r="AQ195" s="34">
        <f>IFERROR(VLOOKUP($H195,#REF!,11,FALSE),0)</f>
        <v>0</v>
      </c>
      <c r="AR195" s="42">
        <f>IFERROR(VLOOKUP($H195,#REF!,12,FALSE),0)</f>
        <v>0</v>
      </c>
      <c r="AS195" s="34">
        <f>IFERROR(VLOOKUP($H195,#REF!,13,FALSE),0)</f>
        <v>0</v>
      </c>
      <c r="AT195" s="34">
        <f>IFERROR(VLOOKUP($H195,#REF!,14,FALSE),0)</f>
        <v>0</v>
      </c>
      <c r="AU195" s="42">
        <f>IFERROR(VLOOKUP($H195,#REF!,15,FALSE),0)</f>
        <v>0</v>
      </c>
      <c r="AV195" s="34">
        <f>IFERROR(VLOOKUP($H195,#REF!,15,FALSE),0)</f>
        <v>0</v>
      </c>
      <c r="AW195" s="34">
        <f>IFERROR(VLOOKUP($H195,#REF!,16,FALSE),0)</f>
        <v>0</v>
      </c>
      <c r="AX195" s="42">
        <f>IFERROR(VLOOKUP($H195,#REF!,17,FALSE),0)</f>
        <v>0</v>
      </c>
    </row>
    <row r="196" spans="1:50" x14ac:dyDescent="0.3">
      <c r="A196" s="33" t="str">
        <f t="shared" ref="A196:A259" si="12">+TRIM(H196)</f>
        <v>A -1990-0-000</v>
      </c>
      <c r="B196" s="33" t="str">
        <f>+'R&amp;E EXPORT'!B195</f>
        <v>CONTINGENCY ACCOUNT:</v>
      </c>
      <c r="C196" t="str">
        <f>IFERROR(VLOOKUP(A196,'MCSJ Export'!A:C,3,FALSE),"")</f>
        <v>Control</v>
      </c>
      <c r="D196" s="37">
        <f t="shared" ref="D196:D259" ca="1" si="13">+I196+L196+O196+R196+U196+X196+AA196+AD196+AG196+AJ196+AM196+AP196+AS196+AV196</f>
        <v>0</v>
      </c>
      <c r="E196" s="37">
        <f t="shared" ref="E196:E259" ca="1" si="14">+J196+M196+P196+S196+V196+Y196+AB196+AE196+AH196+AK196+AN196+AQ196+AT196+AW196</f>
        <v>0</v>
      </c>
      <c r="F196" s="37">
        <f t="shared" ref="F196:F259" ca="1" si="15">+K196+N196+Q196+T196+W196+Z196+AC196+AF196+AI196+AL196+AO196+AR196+AU196+AX196</f>
        <v>0</v>
      </c>
      <c r="G196" s="37"/>
      <c r="H196" s="33" t="str">
        <f>+'R&amp;E EXPORT'!A195</f>
        <v>A -1990-0-000</v>
      </c>
      <c r="I196" s="34">
        <f>IFERROR(VLOOKUP($H196,'Gen F Rev'!$A:$M,15,FALSE),0)</f>
        <v>0</v>
      </c>
      <c r="J196" s="34">
        <f>IFERROR(VLOOKUP($H196,'Gen F Rev'!$A:$M,16,FALSE),0)</f>
        <v>0</v>
      </c>
      <c r="K196" s="42">
        <f>IFERROR(VLOOKUP($H196,'Gen F Rev'!$A:$M,17,FALSE),0)</f>
        <v>0</v>
      </c>
      <c r="L196" s="34">
        <f>IFERROR(VLOOKUP($H196,'Gen F Exp'!$A:$E,15,FALSE),0)</f>
        <v>0</v>
      </c>
      <c r="M196" s="34">
        <f>IFERROR(VLOOKUP($H196,'Gen F Exp'!$A:$E,16,FALSE),0)</f>
        <v>0</v>
      </c>
      <c r="N196" s="42">
        <f>IFERROR(VLOOKUP($H196,'Gen F Exp'!$A:$E,17,FALSE),0)</f>
        <v>0</v>
      </c>
      <c r="O196" s="34">
        <f>IFERROR(VLOOKUP($H196,'Water F Rev'!$A:$L,15,FALSE),0)</f>
        <v>0</v>
      </c>
      <c r="P196" s="34">
        <f>IFERROR(VLOOKUP($H196,'Water F Rev'!$A:$L,16,FALSE),0)</f>
        <v>0</v>
      </c>
      <c r="Q196" s="42">
        <f>IFERROR(VLOOKUP($H196,'Water F Rev'!$A:$L,17,FALSE),0)</f>
        <v>0</v>
      </c>
      <c r="R196" s="34">
        <f>IFERROR(VLOOKUP($H196,'Water F Exp'!$A:$K,15,FALSE),0)</f>
        <v>0</v>
      </c>
      <c r="S196" s="34">
        <f>IFERROR(VLOOKUP($H196,'Water F Exp'!$A:$K,16,FALSE),0)</f>
        <v>0</v>
      </c>
      <c r="T196" s="42">
        <f>IFERROR(VLOOKUP($H196,'Water F Exp'!$A:$K,17,FALSE),0)</f>
        <v>0</v>
      </c>
      <c r="U196" s="34">
        <f ca="1">IFERROR(VLOOKUP($H196,'Sewer F Rev'!$A:$E,15,FALSE),0)</f>
        <v>0</v>
      </c>
      <c r="V196" s="34">
        <f ca="1">IFERROR(VLOOKUP($H196,'Sewer F Rev'!$A:$E,16,FALSE),0)</f>
        <v>0</v>
      </c>
      <c r="W196" s="42">
        <f ca="1">IFERROR(VLOOKUP($H196,'Sewer F Rev'!$A:$E,17,FALSE),0)</f>
        <v>0</v>
      </c>
      <c r="X196" s="34">
        <f>IFERROR(VLOOKUP($H196,'Sewer F Exp'!$A:$B,15,FALSE),0)</f>
        <v>0</v>
      </c>
      <c r="Y196" s="34">
        <f>IFERROR(VLOOKUP($H196,'Sewer F Exp'!$A:$B,16,FALSE),0)</f>
        <v>0</v>
      </c>
      <c r="Z196" s="42">
        <f>IFERROR(VLOOKUP($H196,'Sewer F Exp'!$A:$B,17,FALSE),0)</f>
        <v>0</v>
      </c>
      <c r="AA196" s="34">
        <f>IFERROR(VLOOKUP($H196,'Refuse F Rev'!$A:$E,15,FALSE),0)</f>
        <v>0</v>
      </c>
      <c r="AB196" s="34">
        <f>IFERROR(VLOOKUP($H196,'Refuse F Rev'!$A:$E,16,FALSE),0)</f>
        <v>0</v>
      </c>
      <c r="AC196" s="42">
        <f>IFERROR(VLOOKUP($H196,'Refuse F Rev'!$A:$E,17,FALSE),0)</f>
        <v>0</v>
      </c>
      <c r="AD196" s="34">
        <f>IFERROR(VLOOKUP($H196,'Refuse F Exp'!$A:$E,15,FALSE),0)</f>
        <v>0</v>
      </c>
      <c r="AE196" s="34">
        <f>IFERROR(VLOOKUP($H196,'Refuse F Exp'!$A:$E,16,FALSE),0)</f>
        <v>0</v>
      </c>
      <c r="AF196" s="42">
        <f>IFERROR(VLOOKUP($H196,'Refuse F Exp'!$A:$E,17,FALSE),0)</f>
        <v>0</v>
      </c>
      <c r="AG196" s="34">
        <f>IFERROR(VLOOKUP($H196,#REF!,10,FALSE),0)</f>
        <v>0</v>
      </c>
      <c r="AH196" s="34">
        <f>IFERROR(VLOOKUP($H196,#REF!,11,FALSE),0)</f>
        <v>0</v>
      </c>
      <c r="AI196" s="42">
        <f>IFERROR(VLOOKUP($H196,#REF!,12,FALSE),0)</f>
        <v>0</v>
      </c>
      <c r="AJ196" s="34">
        <f>IFERROR(VLOOKUP($H196,#REF!,10,FALSE),0)</f>
        <v>0</v>
      </c>
      <c r="AK196" s="34">
        <f>IFERROR(VLOOKUP($H196,#REF!,11,FALSE),0)</f>
        <v>0</v>
      </c>
      <c r="AL196" s="42">
        <f>IFERROR(VLOOKUP($H196,#REF!,12,FALSE),0)</f>
        <v>0</v>
      </c>
      <c r="AM196" s="34">
        <f>IFERROR(VLOOKUP($H196,#REF!,10,FALSE),0)</f>
        <v>0</v>
      </c>
      <c r="AN196" s="34">
        <f>IFERROR(VLOOKUP($H196,#REF!,11,FALSE),0)</f>
        <v>0</v>
      </c>
      <c r="AO196" s="42">
        <f>IFERROR(VLOOKUP($H196,#REF!,12,FALSE),0)</f>
        <v>0</v>
      </c>
      <c r="AP196" s="34">
        <f>IFERROR(VLOOKUP($H196,#REF!,10,FALSE),0)</f>
        <v>0</v>
      </c>
      <c r="AQ196" s="34">
        <f>IFERROR(VLOOKUP($H196,#REF!,11,FALSE),0)</f>
        <v>0</v>
      </c>
      <c r="AR196" s="42">
        <f>IFERROR(VLOOKUP($H196,#REF!,12,FALSE),0)</f>
        <v>0</v>
      </c>
      <c r="AS196" s="34">
        <f>IFERROR(VLOOKUP($H196,#REF!,13,FALSE),0)</f>
        <v>0</v>
      </c>
      <c r="AT196" s="34">
        <f>IFERROR(VLOOKUP($H196,#REF!,14,FALSE),0)</f>
        <v>0</v>
      </c>
      <c r="AU196" s="42">
        <f>IFERROR(VLOOKUP($H196,#REF!,15,FALSE),0)</f>
        <v>0</v>
      </c>
      <c r="AV196" s="34">
        <f>IFERROR(VLOOKUP($H196,#REF!,15,FALSE),0)</f>
        <v>0</v>
      </c>
      <c r="AW196" s="34">
        <f>IFERROR(VLOOKUP($H196,#REF!,16,FALSE),0)</f>
        <v>0</v>
      </c>
      <c r="AX196" s="42">
        <f>IFERROR(VLOOKUP($H196,#REF!,17,FALSE),0)</f>
        <v>0</v>
      </c>
    </row>
    <row r="197" spans="1:50" x14ac:dyDescent="0.3">
      <c r="A197" s="33" t="str">
        <f t="shared" si="12"/>
        <v>A -1990-4-000</v>
      </c>
      <c r="B197" s="33" t="str">
        <f>+'R&amp;E EXPORT'!B196</f>
        <v>CONTINGENCY ACCOUNT</v>
      </c>
      <c r="C197" t="str">
        <f>IFERROR(VLOOKUP(A197,'MCSJ Export'!A:C,3,FALSE),"")</f>
        <v>Sub Account</v>
      </c>
      <c r="D197" s="37">
        <f t="shared" ca="1" si="13"/>
        <v>0</v>
      </c>
      <c r="E197" s="37">
        <f t="shared" ca="1" si="14"/>
        <v>0</v>
      </c>
      <c r="F197" s="37">
        <f t="shared" ca="1" si="15"/>
        <v>0</v>
      </c>
      <c r="G197" s="37"/>
      <c r="H197" s="33" t="str">
        <f>+'R&amp;E EXPORT'!A196</f>
        <v>A -1990-4-000</v>
      </c>
      <c r="I197" s="34">
        <f>IFERROR(VLOOKUP($H197,'Gen F Rev'!$A:$M,15,FALSE),0)</f>
        <v>0</v>
      </c>
      <c r="J197" s="34">
        <f>IFERROR(VLOOKUP($H197,'Gen F Rev'!$A:$M,16,FALSE),0)</f>
        <v>0</v>
      </c>
      <c r="K197" s="42">
        <f>IFERROR(VLOOKUP($H197,'Gen F Rev'!$A:$M,17,FALSE),0)</f>
        <v>0</v>
      </c>
      <c r="L197" s="34">
        <f>IFERROR(VLOOKUP($H197,'Gen F Exp'!$A:$E,15,FALSE),0)</f>
        <v>0</v>
      </c>
      <c r="M197" s="34">
        <f>IFERROR(VLOOKUP($H197,'Gen F Exp'!$A:$E,16,FALSE),0)</f>
        <v>0</v>
      </c>
      <c r="N197" s="42">
        <f>IFERROR(VLOOKUP($H197,'Gen F Exp'!$A:$E,17,FALSE),0)</f>
        <v>0</v>
      </c>
      <c r="O197" s="34">
        <f>IFERROR(VLOOKUP($H197,'Water F Rev'!$A:$L,15,FALSE),0)</f>
        <v>0</v>
      </c>
      <c r="P197" s="34">
        <f>IFERROR(VLOOKUP($H197,'Water F Rev'!$A:$L,16,FALSE),0)</f>
        <v>0</v>
      </c>
      <c r="Q197" s="42">
        <f>IFERROR(VLOOKUP($H197,'Water F Rev'!$A:$L,17,FALSE),0)</f>
        <v>0</v>
      </c>
      <c r="R197" s="34">
        <f>IFERROR(VLOOKUP($H197,'Water F Exp'!$A:$K,15,FALSE),0)</f>
        <v>0</v>
      </c>
      <c r="S197" s="34">
        <f>IFERROR(VLOOKUP($H197,'Water F Exp'!$A:$K,16,FALSE),0)</f>
        <v>0</v>
      </c>
      <c r="T197" s="42">
        <f>IFERROR(VLOOKUP($H197,'Water F Exp'!$A:$K,17,FALSE),0)</f>
        <v>0</v>
      </c>
      <c r="U197" s="34">
        <f ca="1">IFERROR(VLOOKUP($H197,'Sewer F Rev'!$A:$E,15,FALSE),0)</f>
        <v>0</v>
      </c>
      <c r="V197" s="34">
        <f ca="1">IFERROR(VLOOKUP($H197,'Sewer F Rev'!$A:$E,16,FALSE),0)</f>
        <v>0</v>
      </c>
      <c r="W197" s="42">
        <f ca="1">IFERROR(VLOOKUP($H197,'Sewer F Rev'!$A:$E,17,FALSE),0)</f>
        <v>0</v>
      </c>
      <c r="X197" s="34">
        <f>IFERROR(VLOOKUP($H197,'Sewer F Exp'!$A:$B,15,FALSE),0)</f>
        <v>0</v>
      </c>
      <c r="Y197" s="34">
        <f>IFERROR(VLOOKUP($H197,'Sewer F Exp'!$A:$B,16,FALSE),0)</f>
        <v>0</v>
      </c>
      <c r="Z197" s="42">
        <f>IFERROR(VLOOKUP($H197,'Sewer F Exp'!$A:$B,17,FALSE),0)</f>
        <v>0</v>
      </c>
      <c r="AA197" s="34">
        <f>IFERROR(VLOOKUP($H197,'Refuse F Rev'!$A:$E,15,FALSE),0)</f>
        <v>0</v>
      </c>
      <c r="AB197" s="34">
        <f>IFERROR(VLOOKUP($H197,'Refuse F Rev'!$A:$E,16,FALSE),0)</f>
        <v>0</v>
      </c>
      <c r="AC197" s="42">
        <f>IFERROR(VLOOKUP($H197,'Refuse F Rev'!$A:$E,17,FALSE),0)</f>
        <v>0</v>
      </c>
      <c r="AD197" s="34">
        <f>IFERROR(VLOOKUP($H197,'Refuse F Exp'!$A:$E,15,FALSE),0)</f>
        <v>0</v>
      </c>
      <c r="AE197" s="34">
        <f>IFERROR(VLOOKUP($H197,'Refuse F Exp'!$A:$E,16,FALSE),0)</f>
        <v>0</v>
      </c>
      <c r="AF197" s="42">
        <f>IFERROR(VLOOKUP($H197,'Refuse F Exp'!$A:$E,17,FALSE),0)</f>
        <v>0</v>
      </c>
      <c r="AG197" s="34">
        <f>IFERROR(VLOOKUP($H197,#REF!,10,FALSE),0)</f>
        <v>0</v>
      </c>
      <c r="AH197" s="34">
        <f>IFERROR(VLOOKUP($H197,#REF!,11,FALSE),0)</f>
        <v>0</v>
      </c>
      <c r="AI197" s="42">
        <f>IFERROR(VLOOKUP($H197,#REF!,12,FALSE),0)</f>
        <v>0</v>
      </c>
      <c r="AJ197" s="34">
        <f>IFERROR(VLOOKUP($H197,#REF!,10,FALSE),0)</f>
        <v>0</v>
      </c>
      <c r="AK197" s="34">
        <f>IFERROR(VLOOKUP($H197,#REF!,11,FALSE),0)</f>
        <v>0</v>
      </c>
      <c r="AL197" s="42">
        <f>IFERROR(VLOOKUP($H197,#REF!,12,FALSE),0)</f>
        <v>0</v>
      </c>
      <c r="AM197" s="34">
        <f>IFERROR(VLOOKUP($H197,#REF!,10,FALSE),0)</f>
        <v>0</v>
      </c>
      <c r="AN197" s="34">
        <f>IFERROR(VLOOKUP($H197,#REF!,11,FALSE),0)</f>
        <v>0</v>
      </c>
      <c r="AO197" s="42">
        <f>IFERROR(VLOOKUP($H197,#REF!,12,FALSE),0)</f>
        <v>0</v>
      </c>
      <c r="AP197" s="34">
        <f>IFERROR(VLOOKUP($H197,#REF!,10,FALSE),0)</f>
        <v>0</v>
      </c>
      <c r="AQ197" s="34">
        <f>IFERROR(VLOOKUP($H197,#REF!,11,FALSE),0)</f>
        <v>0</v>
      </c>
      <c r="AR197" s="42">
        <f>IFERROR(VLOOKUP($H197,#REF!,12,FALSE),0)</f>
        <v>0</v>
      </c>
      <c r="AS197" s="34">
        <f>IFERROR(VLOOKUP($H197,#REF!,13,FALSE),0)</f>
        <v>0</v>
      </c>
      <c r="AT197" s="34">
        <f>IFERROR(VLOOKUP($H197,#REF!,14,FALSE),0)</f>
        <v>0</v>
      </c>
      <c r="AU197" s="42">
        <f>IFERROR(VLOOKUP($H197,#REF!,15,FALSE),0)</f>
        <v>0</v>
      </c>
      <c r="AV197" s="34">
        <f>IFERROR(VLOOKUP($H197,#REF!,15,FALSE),0)</f>
        <v>0</v>
      </c>
      <c r="AW197" s="34">
        <f>IFERROR(VLOOKUP($H197,#REF!,16,FALSE),0)</f>
        <v>0</v>
      </c>
      <c r="AX197" s="42">
        <f>IFERROR(VLOOKUP($H197,#REF!,17,FALSE),0)</f>
        <v>0</v>
      </c>
    </row>
    <row r="198" spans="1:50" x14ac:dyDescent="0.3">
      <c r="A198" s="33" t="str">
        <f t="shared" si="12"/>
        <v>A -1990-4-090</v>
      </c>
      <c r="B198" s="33" t="str">
        <f>+'R&amp;E EXPORT'!B197</f>
        <v>SPECIAL ITEM-CONTINGENCY ACCOUNT</v>
      </c>
      <c r="C198" t="str">
        <f>IFERROR(VLOOKUP(A198,'MCSJ Export'!A:C,3,FALSE),"")</f>
        <v>Sub Account</v>
      </c>
      <c r="D198" s="37">
        <f t="shared" ca="1" si="13"/>
        <v>0</v>
      </c>
      <c r="E198" s="37">
        <f t="shared" ca="1" si="14"/>
        <v>0</v>
      </c>
      <c r="F198" s="37">
        <f t="shared" ca="1" si="15"/>
        <v>0</v>
      </c>
      <c r="G198" s="37"/>
      <c r="H198" s="33" t="str">
        <f>+'R&amp;E EXPORT'!A197</f>
        <v>A -1990-4-090</v>
      </c>
      <c r="I198" s="34">
        <f>IFERROR(VLOOKUP($H198,'Gen F Rev'!$A:$M,15,FALSE),0)</f>
        <v>0</v>
      </c>
      <c r="J198" s="34">
        <f>IFERROR(VLOOKUP($H198,'Gen F Rev'!$A:$M,16,FALSE),0)</f>
        <v>0</v>
      </c>
      <c r="K198" s="42">
        <f>IFERROR(VLOOKUP($H198,'Gen F Rev'!$A:$M,17,FALSE),0)</f>
        <v>0</v>
      </c>
      <c r="L198" s="34">
        <f>IFERROR(VLOOKUP($H198,'Gen F Exp'!$A:$E,15,FALSE),0)</f>
        <v>0</v>
      </c>
      <c r="M198" s="34">
        <f>IFERROR(VLOOKUP($H198,'Gen F Exp'!$A:$E,16,FALSE),0)</f>
        <v>0</v>
      </c>
      <c r="N198" s="42">
        <f>IFERROR(VLOOKUP($H198,'Gen F Exp'!$A:$E,17,FALSE),0)</f>
        <v>0</v>
      </c>
      <c r="O198" s="34">
        <f>IFERROR(VLOOKUP($H198,'Water F Rev'!$A:$L,15,FALSE),0)</f>
        <v>0</v>
      </c>
      <c r="P198" s="34">
        <f>IFERROR(VLOOKUP($H198,'Water F Rev'!$A:$L,16,FALSE),0)</f>
        <v>0</v>
      </c>
      <c r="Q198" s="42">
        <f>IFERROR(VLOOKUP($H198,'Water F Rev'!$A:$L,17,FALSE),0)</f>
        <v>0</v>
      </c>
      <c r="R198" s="34">
        <f>IFERROR(VLOOKUP($H198,'Water F Exp'!$A:$K,15,FALSE),0)</f>
        <v>0</v>
      </c>
      <c r="S198" s="34">
        <f>IFERROR(VLOOKUP($H198,'Water F Exp'!$A:$K,16,FALSE),0)</f>
        <v>0</v>
      </c>
      <c r="T198" s="42">
        <f>IFERROR(VLOOKUP($H198,'Water F Exp'!$A:$K,17,FALSE),0)</f>
        <v>0</v>
      </c>
      <c r="U198" s="34">
        <f ca="1">IFERROR(VLOOKUP($H198,'Sewer F Rev'!$A:$E,15,FALSE),0)</f>
        <v>0</v>
      </c>
      <c r="V198" s="34">
        <f ca="1">IFERROR(VLOOKUP($H198,'Sewer F Rev'!$A:$E,16,FALSE),0)</f>
        <v>0</v>
      </c>
      <c r="W198" s="42">
        <f ca="1">IFERROR(VLOOKUP($H198,'Sewer F Rev'!$A:$E,17,FALSE),0)</f>
        <v>0</v>
      </c>
      <c r="X198" s="34">
        <f>IFERROR(VLOOKUP($H198,'Sewer F Exp'!$A:$B,15,FALSE),0)</f>
        <v>0</v>
      </c>
      <c r="Y198" s="34">
        <f>IFERROR(VLOOKUP($H198,'Sewer F Exp'!$A:$B,16,FALSE),0)</f>
        <v>0</v>
      </c>
      <c r="Z198" s="42">
        <f>IFERROR(VLOOKUP($H198,'Sewer F Exp'!$A:$B,17,FALSE),0)</f>
        <v>0</v>
      </c>
      <c r="AA198" s="34">
        <f>IFERROR(VLOOKUP($H198,'Refuse F Rev'!$A:$E,15,FALSE),0)</f>
        <v>0</v>
      </c>
      <c r="AB198" s="34">
        <f>IFERROR(VLOOKUP($H198,'Refuse F Rev'!$A:$E,16,FALSE),0)</f>
        <v>0</v>
      </c>
      <c r="AC198" s="42">
        <f>IFERROR(VLOOKUP($H198,'Refuse F Rev'!$A:$E,17,FALSE),0)</f>
        <v>0</v>
      </c>
      <c r="AD198" s="34">
        <f>IFERROR(VLOOKUP($H198,'Refuse F Exp'!$A:$E,15,FALSE),0)</f>
        <v>0</v>
      </c>
      <c r="AE198" s="34">
        <f>IFERROR(VLOOKUP($H198,'Refuse F Exp'!$A:$E,16,FALSE),0)</f>
        <v>0</v>
      </c>
      <c r="AF198" s="42">
        <f>IFERROR(VLOOKUP($H198,'Refuse F Exp'!$A:$E,17,FALSE),0)</f>
        <v>0</v>
      </c>
      <c r="AG198" s="34">
        <f>IFERROR(VLOOKUP($H198,#REF!,10,FALSE),0)</f>
        <v>0</v>
      </c>
      <c r="AH198" s="34">
        <f>IFERROR(VLOOKUP($H198,#REF!,11,FALSE),0)</f>
        <v>0</v>
      </c>
      <c r="AI198" s="42">
        <f>IFERROR(VLOOKUP($H198,#REF!,12,FALSE),0)</f>
        <v>0</v>
      </c>
      <c r="AJ198" s="34">
        <f>IFERROR(VLOOKUP($H198,#REF!,10,FALSE),0)</f>
        <v>0</v>
      </c>
      <c r="AK198" s="34">
        <f>IFERROR(VLOOKUP($H198,#REF!,11,FALSE),0)</f>
        <v>0</v>
      </c>
      <c r="AL198" s="42">
        <f>IFERROR(VLOOKUP($H198,#REF!,12,FALSE),0)</f>
        <v>0</v>
      </c>
      <c r="AM198" s="34">
        <f>IFERROR(VLOOKUP($H198,#REF!,10,FALSE),0)</f>
        <v>0</v>
      </c>
      <c r="AN198" s="34">
        <f>IFERROR(VLOOKUP($H198,#REF!,11,FALSE),0)</f>
        <v>0</v>
      </c>
      <c r="AO198" s="42">
        <f>IFERROR(VLOOKUP($H198,#REF!,12,FALSE),0)</f>
        <v>0</v>
      </c>
      <c r="AP198" s="34">
        <f>IFERROR(VLOOKUP($H198,#REF!,10,FALSE),0)</f>
        <v>0</v>
      </c>
      <c r="AQ198" s="34">
        <f>IFERROR(VLOOKUP($H198,#REF!,11,FALSE),0)</f>
        <v>0</v>
      </c>
      <c r="AR198" s="42">
        <f>IFERROR(VLOOKUP($H198,#REF!,12,FALSE),0)</f>
        <v>0</v>
      </c>
      <c r="AS198" s="34">
        <f>IFERROR(VLOOKUP($H198,#REF!,13,FALSE),0)</f>
        <v>0</v>
      </c>
      <c r="AT198" s="34">
        <f>IFERROR(VLOOKUP($H198,#REF!,14,FALSE),0)</f>
        <v>0</v>
      </c>
      <c r="AU198" s="42">
        <f>IFERROR(VLOOKUP($H198,#REF!,15,FALSE),0)</f>
        <v>0</v>
      </c>
      <c r="AV198" s="34">
        <f>IFERROR(VLOOKUP($H198,#REF!,15,FALSE),0)</f>
        <v>0</v>
      </c>
      <c r="AW198" s="34">
        <f>IFERROR(VLOOKUP($H198,#REF!,16,FALSE),0)</f>
        <v>0</v>
      </c>
      <c r="AX198" s="42">
        <f>IFERROR(VLOOKUP($H198,#REF!,17,FALSE),0)</f>
        <v>0</v>
      </c>
    </row>
    <row r="199" spans="1:50" x14ac:dyDescent="0.3">
      <c r="A199" s="33" t="str">
        <f t="shared" si="12"/>
        <v>A -3120-0-000</v>
      </c>
      <c r="B199" s="33" t="str">
        <f>+'R&amp;E EXPORT'!B198</f>
        <v>POLICE:</v>
      </c>
      <c r="C199" t="str">
        <f>IFERROR(VLOOKUP(A199,'MCSJ Export'!A:C,3,FALSE),"")</f>
        <v>Control</v>
      </c>
      <c r="D199" s="37">
        <f t="shared" ca="1" si="13"/>
        <v>0</v>
      </c>
      <c r="E199" s="37">
        <f t="shared" ca="1" si="14"/>
        <v>0</v>
      </c>
      <c r="F199" s="37">
        <f t="shared" ca="1" si="15"/>
        <v>0</v>
      </c>
      <c r="G199" s="37"/>
      <c r="H199" s="33" t="str">
        <f>+'R&amp;E EXPORT'!A198</f>
        <v>A -3120-0-000</v>
      </c>
      <c r="I199" s="34">
        <f>IFERROR(VLOOKUP($H199,'Gen F Rev'!$A:$M,15,FALSE),0)</f>
        <v>0</v>
      </c>
      <c r="J199" s="34">
        <f>IFERROR(VLOOKUP($H199,'Gen F Rev'!$A:$M,16,FALSE),0)</f>
        <v>0</v>
      </c>
      <c r="K199" s="42">
        <f>IFERROR(VLOOKUP($H199,'Gen F Rev'!$A:$M,17,FALSE),0)</f>
        <v>0</v>
      </c>
      <c r="L199" s="34">
        <f>IFERROR(VLOOKUP($H199,'Gen F Exp'!$A:$E,15,FALSE),0)</f>
        <v>0</v>
      </c>
      <c r="M199" s="34">
        <f>IFERROR(VLOOKUP($H199,'Gen F Exp'!$A:$E,16,FALSE),0)</f>
        <v>0</v>
      </c>
      <c r="N199" s="42">
        <f>IFERROR(VLOOKUP($H199,'Gen F Exp'!$A:$E,17,FALSE),0)</f>
        <v>0</v>
      </c>
      <c r="O199" s="34">
        <f>IFERROR(VLOOKUP($H199,'Water F Rev'!$A:$L,15,FALSE),0)</f>
        <v>0</v>
      </c>
      <c r="P199" s="34">
        <f>IFERROR(VLOOKUP($H199,'Water F Rev'!$A:$L,16,FALSE),0)</f>
        <v>0</v>
      </c>
      <c r="Q199" s="42">
        <f>IFERROR(VLOOKUP($H199,'Water F Rev'!$A:$L,17,FALSE),0)</f>
        <v>0</v>
      </c>
      <c r="R199" s="34">
        <f>IFERROR(VLOOKUP($H199,'Water F Exp'!$A:$K,15,FALSE),0)</f>
        <v>0</v>
      </c>
      <c r="S199" s="34">
        <f>IFERROR(VLOOKUP($H199,'Water F Exp'!$A:$K,16,FALSE),0)</f>
        <v>0</v>
      </c>
      <c r="T199" s="42">
        <f>IFERROR(VLOOKUP($H199,'Water F Exp'!$A:$K,17,FALSE),0)</f>
        <v>0</v>
      </c>
      <c r="U199" s="34">
        <f ca="1">IFERROR(VLOOKUP($H199,'Sewer F Rev'!$A:$E,15,FALSE),0)</f>
        <v>0</v>
      </c>
      <c r="V199" s="34">
        <f ca="1">IFERROR(VLOOKUP($H199,'Sewer F Rev'!$A:$E,16,FALSE),0)</f>
        <v>0</v>
      </c>
      <c r="W199" s="42">
        <f ca="1">IFERROR(VLOOKUP($H199,'Sewer F Rev'!$A:$E,17,FALSE),0)</f>
        <v>0</v>
      </c>
      <c r="X199" s="34">
        <f>IFERROR(VLOOKUP($H199,'Sewer F Exp'!$A:$B,15,FALSE),0)</f>
        <v>0</v>
      </c>
      <c r="Y199" s="34">
        <f>IFERROR(VLOOKUP($H199,'Sewer F Exp'!$A:$B,16,FALSE),0)</f>
        <v>0</v>
      </c>
      <c r="Z199" s="42">
        <f>IFERROR(VLOOKUP($H199,'Sewer F Exp'!$A:$B,17,FALSE),0)</f>
        <v>0</v>
      </c>
      <c r="AA199" s="34">
        <f>IFERROR(VLOOKUP($H199,'Refuse F Rev'!$A:$E,15,FALSE),0)</f>
        <v>0</v>
      </c>
      <c r="AB199" s="34">
        <f>IFERROR(VLOOKUP($H199,'Refuse F Rev'!$A:$E,16,FALSE),0)</f>
        <v>0</v>
      </c>
      <c r="AC199" s="42">
        <f>IFERROR(VLOOKUP($H199,'Refuse F Rev'!$A:$E,17,FALSE),0)</f>
        <v>0</v>
      </c>
      <c r="AD199" s="34">
        <f>IFERROR(VLOOKUP($H199,'Refuse F Exp'!$A:$E,15,FALSE),0)</f>
        <v>0</v>
      </c>
      <c r="AE199" s="34">
        <f>IFERROR(VLOOKUP($H199,'Refuse F Exp'!$A:$E,16,FALSE),0)</f>
        <v>0</v>
      </c>
      <c r="AF199" s="42">
        <f>IFERROR(VLOOKUP($H199,'Refuse F Exp'!$A:$E,17,FALSE),0)</f>
        <v>0</v>
      </c>
      <c r="AG199" s="34">
        <f>IFERROR(VLOOKUP($H199,#REF!,10,FALSE),0)</f>
        <v>0</v>
      </c>
      <c r="AH199" s="34">
        <f>IFERROR(VLOOKUP($H199,#REF!,11,FALSE),0)</f>
        <v>0</v>
      </c>
      <c r="AI199" s="42">
        <f>IFERROR(VLOOKUP($H199,#REF!,12,FALSE),0)</f>
        <v>0</v>
      </c>
      <c r="AJ199" s="34">
        <f>IFERROR(VLOOKUP($H199,#REF!,10,FALSE),0)</f>
        <v>0</v>
      </c>
      <c r="AK199" s="34">
        <f>IFERROR(VLOOKUP($H199,#REF!,11,FALSE),0)</f>
        <v>0</v>
      </c>
      <c r="AL199" s="42">
        <f>IFERROR(VLOOKUP($H199,#REF!,12,FALSE),0)</f>
        <v>0</v>
      </c>
      <c r="AM199" s="34">
        <f>IFERROR(VLOOKUP($H199,#REF!,10,FALSE),0)</f>
        <v>0</v>
      </c>
      <c r="AN199" s="34">
        <f>IFERROR(VLOOKUP($H199,#REF!,11,FALSE),0)</f>
        <v>0</v>
      </c>
      <c r="AO199" s="42">
        <f>IFERROR(VLOOKUP($H199,#REF!,12,FALSE),0)</f>
        <v>0</v>
      </c>
      <c r="AP199" s="34">
        <f>IFERROR(VLOOKUP($H199,#REF!,10,FALSE),0)</f>
        <v>0</v>
      </c>
      <c r="AQ199" s="34">
        <f>IFERROR(VLOOKUP($H199,#REF!,11,FALSE),0)</f>
        <v>0</v>
      </c>
      <c r="AR199" s="42">
        <f>IFERROR(VLOOKUP($H199,#REF!,12,FALSE),0)</f>
        <v>0</v>
      </c>
      <c r="AS199" s="34">
        <f>IFERROR(VLOOKUP($H199,#REF!,13,FALSE),0)</f>
        <v>0</v>
      </c>
      <c r="AT199" s="34">
        <f>IFERROR(VLOOKUP($H199,#REF!,14,FALSE),0)</f>
        <v>0</v>
      </c>
      <c r="AU199" s="42">
        <f>IFERROR(VLOOKUP($H199,#REF!,15,FALSE),0)</f>
        <v>0</v>
      </c>
      <c r="AV199" s="34">
        <f>IFERROR(VLOOKUP($H199,#REF!,15,FALSE),0)</f>
        <v>0</v>
      </c>
      <c r="AW199" s="34">
        <f>IFERROR(VLOOKUP($H199,#REF!,16,FALSE),0)</f>
        <v>0</v>
      </c>
      <c r="AX199" s="42">
        <f>IFERROR(VLOOKUP($H199,#REF!,17,FALSE),0)</f>
        <v>0</v>
      </c>
    </row>
    <row r="200" spans="1:50" x14ac:dyDescent="0.3">
      <c r="A200" s="33" t="str">
        <f t="shared" si="12"/>
        <v>A -3120-1-000</v>
      </c>
      <c r="B200" s="33" t="str">
        <f>+'R&amp;E EXPORT'!B199</f>
        <v>POLICE PERSONAL SERVICES</v>
      </c>
      <c r="C200" t="str">
        <f>IFERROR(VLOOKUP(A200,'MCSJ Export'!A:C,3,FALSE),"")</f>
        <v>Sub Account</v>
      </c>
      <c r="D200" s="37">
        <f t="shared" ca="1" si="13"/>
        <v>0</v>
      </c>
      <c r="E200" s="37">
        <f t="shared" ca="1" si="14"/>
        <v>0</v>
      </c>
      <c r="F200" s="37">
        <f t="shared" ca="1" si="15"/>
        <v>0</v>
      </c>
      <c r="G200" s="37"/>
      <c r="H200" s="33" t="str">
        <f>+'R&amp;E EXPORT'!A199</f>
        <v>A -3120-1-000</v>
      </c>
      <c r="I200" s="34">
        <f>IFERROR(VLOOKUP($H200,'Gen F Rev'!$A:$M,15,FALSE),0)</f>
        <v>0</v>
      </c>
      <c r="J200" s="34">
        <f>IFERROR(VLOOKUP($H200,'Gen F Rev'!$A:$M,16,FALSE),0)</f>
        <v>0</v>
      </c>
      <c r="K200" s="42">
        <f>IFERROR(VLOOKUP($H200,'Gen F Rev'!$A:$M,17,FALSE),0)</f>
        <v>0</v>
      </c>
      <c r="L200" s="34">
        <f>IFERROR(VLOOKUP($H200,'Gen F Exp'!$A:$E,15,FALSE),0)</f>
        <v>0</v>
      </c>
      <c r="M200" s="34">
        <f>IFERROR(VLOOKUP($H200,'Gen F Exp'!$A:$E,16,FALSE),0)</f>
        <v>0</v>
      </c>
      <c r="N200" s="42">
        <f>IFERROR(VLOOKUP($H200,'Gen F Exp'!$A:$E,17,FALSE),0)</f>
        <v>0</v>
      </c>
      <c r="O200" s="34">
        <f>IFERROR(VLOOKUP($H200,'Water F Rev'!$A:$L,15,FALSE),0)</f>
        <v>0</v>
      </c>
      <c r="P200" s="34">
        <f>IFERROR(VLOOKUP($H200,'Water F Rev'!$A:$L,16,FALSE),0)</f>
        <v>0</v>
      </c>
      <c r="Q200" s="42">
        <f>IFERROR(VLOOKUP($H200,'Water F Rev'!$A:$L,17,FALSE),0)</f>
        <v>0</v>
      </c>
      <c r="R200" s="34">
        <f>IFERROR(VLOOKUP($H200,'Water F Exp'!$A:$K,15,FALSE),0)</f>
        <v>0</v>
      </c>
      <c r="S200" s="34">
        <f>IFERROR(VLOOKUP($H200,'Water F Exp'!$A:$K,16,FALSE),0)</f>
        <v>0</v>
      </c>
      <c r="T200" s="42">
        <f>IFERROR(VLOOKUP($H200,'Water F Exp'!$A:$K,17,FALSE),0)</f>
        <v>0</v>
      </c>
      <c r="U200" s="34">
        <f ca="1">IFERROR(VLOOKUP($H200,'Sewer F Rev'!$A:$E,15,FALSE),0)</f>
        <v>0</v>
      </c>
      <c r="V200" s="34">
        <f ca="1">IFERROR(VLOOKUP($H200,'Sewer F Rev'!$A:$E,16,FALSE),0)</f>
        <v>0</v>
      </c>
      <c r="W200" s="42">
        <f ca="1">IFERROR(VLOOKUP($H200,'Sewer F Rev'!$A:$E,17,FALSE),0)</f>
        <v>0</v>
      </c>
      <c r="X200" s="34">
        <f>IFERROR(VLOOKUP($H200,'Sewer F Exp'!$A:$B,15,FALSE),0)</f>
        <v>0</v>
      </c>
      <c r="Y200" s="34">
        <f>IFERROR(VLOOKUP($H200,'Sewer F Exp'!$A:$B,16,FALSE),0)</f>
        <v>0</v>
      </c>
      <c r="Z200" s="42">
        <f>IFERROR(VLOOKUP($H200,'Sewer F Exp'!$A:$B,17,FALSE),0)</f>
        <v>0</v>
      </c>
      <c r="AA200" s="34">
        <f>IFERROR(VLOOKUP($H200,'Refuse F Rev'!$A:$E,15,FALSE),0)</f>
        <v>0</v>
      </c>
      <c r="AB200" s="34">
        <f>IFERROR(VLOOKUP($H200,'Refuse F Rev'!$A:$E,16,FALSE),0)</f>
        <v>0</v>
      </c>
      <c r="AC200" s="42">
        <f>IFERROR(VLOOKUP($H200,'Refuse F Rev'!$A:$E,17,FALSE),0)</f>
        <v>0</v>
      </c>
      <c r="AD200" s="34">
        <f>IFERROR(VLOOKUP($H200,'Refuse F Exp'!$A:$E,15,FALSE),0)</f>
        <v>0</v>
      </c>
      <c r="AE200" s="34">
        <f>IFERROR(VLOOKUP($H200,'Refuse F Exp'!$A:$E,16,FALSE),0)</f>
        <v>0</v>
      </c>
      <c r="AF200" s="42">
        <f>IFERROR(VLOOKUP($H200,'Refuse F Exp'!$A:$E,17,FALSE),0)</f>
        <v>0</v>
      </c>
      <c r="AG200" s="34">
        <f>IFERROR(VLOOKUP($H200,#REF!,10,FALSE),0)</f>
        <v>0</v>
      </c>
      <c r="AH200" s="34">
        <f>IFERROR(VLOOKUP($H200,#REF!,11,FALSE),0)</f>
        <v>0</v>
      </c>
      <c r="AI200" s="42">
        <f>IFERROR(VLOOKUP($H200,#REF!,12,FALSE),0)</f>
        <v>0</v>
      </c>
      <c r="AJ200" s="34">
        <f>IFERROR(VLOOKUP($H200,#REF!,10,FALSE),0)</f>
        <v>0</v>
      </c>
      <c r="AK200" s="34">
        <f>IFERROR(VLOOKUP($H200,#REF!,11,FALSE),0)</f>
        <v>0</v>
      </c>
      <c r="AL200" s="42">
        <f>IFERROR(VLOOKUP($H200,#REF!,12,FALSE),0)</f>
        <v>0</v>
      </c>
      <c r="AM200" s="34">
        <f>IFERROR(VLOOKUP($H200,#REF!,10,FALSE),0)</f>
        <v>0</v>
      </c>
      <c r="AN200" s="34">
        <f>IFERROR(VLOOKUP($H200,#REF!,11,FALSE),0)</f>
        <v>0</v>
      </c>
      <c r="AO200" s="42">
        <f>IFERROR(VLOOKUP($H200,#REF!,12,FALSE),0)</f>
        <v>0</v>
      </c>
      <c r="AP200" s="34">
        <f>IFERROR(VLOOKUP($H200,#REF!,10,FALSE),0)</f>
        <v>0</v>
      </c>
      <c r="AQ200" s="34">
        <f>IFERROR(VLOOKUP($H200,#REF!,11,FALSE),0)</f>
        <v>0</v>
      </c>
      <c r="AR200" s="42">
        <f>IFERROR(VLOOKUP($H200,#REF!,12,FALSE),0)</f>
        <v>0</v>
      </c>
      <c r="AS200" s="34">
        <f>IFERROR(VLOOKUP($H200,#REF!,13,FALSE),0)</f>
        <v>0</v>
      </c>
      <c r="AT200" s="34">
        <f>IFERROR(VLOOKUP($H200,#REF!,14,FALSE),0)</f>
        <v>0</v>
      </c>
      <c r="AU200" s="42">
        <f>IFERROR(VLOOKUP($H200,#REF!,15,FALSE),0)</f>
        <v>0</v>
      </c>
      <c r="AV200" s="34">
        <f>IFERROR(VLOOKUP($H200,#REF!,15,FALSE),0)</f>
        <v>0</v>
      </c>
      <c r="AW200" s="34">
        <f>IFERROR(VLOOKUP($H200,#REF!,16,FALSE),0)</f>
        <v>0</v>
      </c>
      <c r="AX200" s="42">
        <f>IFERROR(VLOOKUP($H200,#REF!,17,FALSE),0)</f>
        <v>0</v>
      </c>
    </row>
    <row r="201" spans="1:50" x14ac:dyDescent="0.3">
      <c r="A201" s="33" t="str">
        <f t="shared" si="12"/>
        <v>A -3120-2-112</v>
      </c>
      <c r="B201" s="33" t="str">
        <f>+'R&amp;E EXPORT'!B200</f>
        <v>POLICE-EQUIP-SERVER</v>
      </c>
      <c r="C201" t="str">
        <f>IFERROR(VLOOKUP(A201,'MCSJ Export'!A:C,3,FALSE),"")</f>
        <v>Sub Account</v>
      </c>
      <c r="D201" s="37">
        <f t="shared" ca="1" si="13"/>
        <v>0</v>
      </c>
      <c r="E201" s="37">
        <f t="shared" ca="1" si="14"/>
        <v>0</v>
      </c>
      <c r="F201" s="37">
        <f t="shared" ca="1" si="15"/>
        <v>0</v>
      </c>
      <c r="G201" s="37"/>
      <c r="H201" s="33" t="str">
        <f>+'R&amp;E EXPORT'!A200</f>
        <v>A -3120-2-112</v>
      </c>
      <c r="I201" s="34">
        <f>IFERROR(VLOOKUP($H201,'Gen F Rev'!$A:$M,15,FALSE),0)</f>
        <v>0</v>
      </c>
      <c r="J201" s="34">
        <f>IFERROR(VLOOKUP($H201,'Gen F Rev'!$A:$M,16,FALSE),0)</f>
        <v>0</v>
      </c>
      <c r="K201" s="42">
        <f>IFERROR(VLOOKUP($H201,'Gen F Rev'!$A:$M,17,FALSE),0)</f>
        <v>0</v>
      </c>
      <c r="L201" s="34">
        <f>IFERROR(VLOOKUP($H201,'Gen F Exp'!$A:$E,15,FALSE),0)</f>
        <v>0</v>
      </c>
      <c r="M201" s="34">
        <f>IFERROR(VLOOKUP($H201,'Gen F Exp'!$A:$E,16,FALSE),0)</f>
        <v>0</v>
      </c>
      <c r="N201" s="42">
        <f>IFERROR(VLOOKUP($H201,'Gen F Exp'!$A:$E,17,FALSE),0)</f>
        <v>0</v>
      </c>
      <c r="O201" s="34">
        <f>IFERROR(VLOOKUP($H201,'Water F Rev'!$A:$L,15,FALSE),0)</f>
        <v>0</v>
      </c>
      <c r="P201" s="34">
        <f>IFERROR(VLOOKUP($H201,'Water F Rev'!$A:$L,16,FALSE),0)</f>
        <v>0</v>
      </c>
      <c r="Q201" s="42">
        <f>IFERROR(VLOOKUP($H201,'Water F Rev'!$A:$L,17,FALSE),0)</f>
        <v>0</v>
      </c>
      <c r="R201" s="34">
        <f>IFERROR(VLOOKUP($H201,'Water F Exp'!$A:$K,15,FALSE),0)</f>
        <v>0</v>
      </c>
      <c r="S201" s="34">
        <f>IFERROR(VLOOKUP($H201,'Water F Exp'!$A:$K,16,FALSE),0)</f>
        <v>0</v>
      </c>
      <c r="T201" s="42">
        <f>IFERROR(VLOOKUP($H201,'Water F Exp'!$A:$K,17,FALSE),0)</f>
        <v>0</v>
      </c>
      <c r="U201" s="34">
        <f ca="1">IFERROR(VLOOKUP($H201,'Sewer F Rev'!$A:$E,15,FALSE),0)</f>
        <v>0</v>
      </c>
      <c r="V201" s="34">
        <f ca="1">IFERROR(VLOOKUP($H201,'Sewer F Rev'!$A:$E,16,FALSE),0)</f>
        <v>0</v>
      </c>
      <c r="W201" s="42">
        <f ca="1">IFERROR(VLOOKUP($H201,'Sewer F Rev'!$A:$E,17,FALSE),0)</f>
        <v>0</v>
      </c>
      <c r="X201" s="34">
        <f>IFERROR(VLOOKUP($H201,'Sewer F Exp'!$A:$B,15,FALSE),0)</f>
        <v>0</v>
      </c>
      <c r="Y201" s="34">
        <f>IFERROR(VLOOKUP($H201,'Sewer F Exp'!$A:$B,16,FALSE),0)</f>
        <v>0</v>
      </c>
      <c r="Z201" s="42">
        <f>IFERROR(VLOOKUP($H201,'Sewer F Exp'!$A:$B,17,FALSE),0)</f>
        <v>0</v>
      </c>
      <c r="AA201" s="34">
        <f>IFERROR(VLOOKUP($H201,'Refuse F Rev'!$A:$E,15,FALSE),0)</f>
        <v>0</v>
      </c>
      <c r="AB201" s="34">
        <f>IFERROR(VLOOKUP($H201,'Refuse F Rev'!$A:$E,16,FALSE),0)</f>
        <v>0</v>
      </c>
      <c r="AC201" s="42">
        <f>IFERROR(VLOOKUP($H201,'Refuse F Rev'!$A:$E,17,FALSE),0)</f>
        <v>0</v>
      </c>
      <c r="AD201" s="34">
        <f>IFERROR(VLOOKUP($H201,'Refuse F Exp'!$A:$E,15,FALSE),0)</f>
        <v>0</v>
      </c>
      <c r="AE201" s="34">
        <f>IFERROR(VLOOKUP($H201,'Refuse F Exp'!$A:$E,16,FALSE),0)</f>
        <v>0</v>
      </c>
      <c r="AF201" s="42">
        <f>IFERROR(VLOOKUP($H201,'Refuse F Exp'!$A:$E,17,FALSE),0)</f>
        <v>0</v>
      </c>
      <c r="AG201" s="34">
        <f>IFERROR(VLOOKUP($H201,#REF!,10,FALSE),0)</f>
        <v>0</v>
      </c>
      <c r="AH201" s="34">
        <f>IFERROR(VLOOKUP($H201,#REF!,11,FALSE),0)</f>
        <v>0</v>
      </c>
      <c r="AI201" s="42">
        <f>IFERROR(VLOOKUP($H201,#REF!,12,FALSE),0)</f>
        <v>0</v>
      </c>
      <c r="AJ201" s="34">
        <f>IFERROR(VLOOKUP($H201,#REF!,10,FALSE),0)</f>
        <v>0</v>
      </c>
      <c r="AK201" s="34">
        <f>IFERROR(VLOOKUP($H201,#REF!,11,FALSE),0)</f>
        <v>0</v>
      </c>
      <c r="AL201" s="42">
        <f>IFERROR(VLOOKUP($H201,#REF!,12,FALSE),0)</f>
        <v>0</v>
      </c>
      <c r="AM201" s="34">
        <f>IFERROR(VLOOKUP($H201,#REF!,10,FALSE),0)</f>
        <v>0</v>
      </c>
      <c r="AN201" s="34">
        <f>IFERROR(VLOOKUP($H201,#REF!,11,FALSE),0)</f>
        <v>0</v>
      </c>
      <c r="AO201" s="42">
        <f>IFERROR(VLOOKUP($H201,#REF!,12,FALSE),0)</f>
        <v>0</v>
      </c>
      <c r="AP201" s="34">
        <f>IFERROR(VLOOKUP($H201,#REF!,10,FALSE),0)</f>
        <v>0</v>
      </c>
      <c r="AQ201" s="34">
        <f>IFERROR(VLOOKUP($H201,#REF!,11,FALSE),0)</f>
        <v>0</v>
      </c>
      <c r="AR201" s="42">
        <f>IFERROR(VLOOKUP($H201,#REF!,12,FALSE),0)</f>
        <v>0</v>
      </c>
      <c r="AS201" s="34">
        <f>IFERROR(VLOOKUP($H201,#REF!,13,FALSE),0)</f>
        <v>0</v>
      </c>
      <c r="AT201" s="34">
        <f>IFERROR(VLOOKUP($H201,#REF!,14,FALSE),0)</f>
        <v>0</v>
      </c>
      <c r="AU201" s="42">
        <f>IFERROR(VLOOKUP($H201,#REF!,15,FALSE),0)</f>
        <v>0</v>
      </c>
      <c r="AV201" s="34">
        <f>IFERROR(VLOOKUP($H201,#REF!,15,FALSE),0)</f>
        <v>0</v>
      </c>
      <c r="AW201" s="34">
        <f>IFERROR(VLOOKUP($H201,#REF!,16,FALSE),0)</f>
        <v>0</v>
      </c>
      <c r="AX201" s="42">
        <f>IFERROR(VLOOKUP($H201,#REF!,17,FALSE),0)</f>
        <v>0</v>
      </c>
    </row>
    <row r="202" spans="1:50" x14ac:dyDescent="0.3">
      <c r="A202" s="33" t="str">
        <f t="shared" si="12"/>
        <v>A -3120-2-113</v>
      </c>
      <c r="B202" s="33" t="str">
        <f>+'R&amp;E EXPORT'!B201</f>
        <v>POLICE-EQUIP-SECURITY CAMERA'S</v>
      </c>
      <c r="C202" t="str">
        <f>IFERROR(VLOOKUP(A202,'MCSJ Export'!A:C,3,FALSE),"")</f>
        <v>Sub Account</v>
      </c>
      <c r="D202" s="37">
        <f t="shared" ca="1" si="13"/>
        <v>0</v>
      </c>
      <c r="E202" s="37">
        <f t="shared" ca="1" si="14"/>
        <v>0</v>
      </c>
      <c r="F202" s="37">
        <f t="shared" ca="1" si="15"/>
        <v>0</v>
      </c>
      <c r="G202" s="37"/>
      <c r="H202" s="33" t="str">
        <f>+'R&amp;E EXPORT'!A201</f>
        <v>A -3120-2-113</v>
      </c>
      <c r="I202" s="34">
        <f>IFERROR(VLOOKUP($H202,'Gen F Rev'!$A:$M,15,FALSE),0)</f>
        <v>0</v>
      </c>
      <c r="J202" s="34">
        <f>IFERROR(VLOOKUP($H202,'Gen F Rev'!$A:$M,16,FALSE),0)</f>
        <v>0</v>
      </c>
      <c r="K202" s="42">
        <f>IFERROR(VLOOKUP($H202,'Gen F Rev'!$A:$M,17,FALSE),0)</f>
        <v>0</v>
      </c>
      <c r="L202" s="34">
        <f>IFERROR(VLOOKUP($H202,'Gen F Exp'!$A:$E,15,FALSE),0)</f>
        <v>0</v>
      </c>
      <c r="M202" s="34">
        <f>IFERROR(VLOOKUP($H202,'Gen F Exp'!$A:$E,16,FALSE),0)</f>
        <v>0</v>
      </c>
      <c r="N202" s="42">
        <f>IFERROR(VLOOKUP($H202,'Gen F Exp'!$A:$E,17,FALSE),0)</f>
        <v>0</v>
      </c>
      <c r="O202" s="34">
        <f>IFERROR(VLOOKUP($H202,'Water F Rev'!$A:$L,15,FALSE),0)</f>
        <v>0</v>
      </c>
      <c r="P202" s="34">
        <f>IFERROR(VLOOKUP($H202,'Water F Rev'!$A:$L,16,FALSE),0)</f>
        <v>0</v>
      </c>
      <c r="Q202" s="42">
        <f>IFERROR(VLOOKUP($H202,'Water F Rev'!$A:$L,17,FALSE),0)</f>
        <v>0</v>
      </c>
      <c r="R202" s="34">
        <f>IFERROR(VLOOKUP($H202,'Water F Exp'!$A:$K,15,FALSE),0)</f>
        <v>0</v>
      </c>
      <c r="S202" s="34">
        <f>IFERROR(VLOOKUP($H202,'Water F Exp'!$A:$K,16,FALSE),0)</f>
        <v>0</v>
      </c>
      <c r="T202" s="42">
        <f>IFERROR(VLOOKUP($H202,'Water F Exp'!$A:$K,17,FALSE),0)</f>
        <v>0</v>
      </c>
      <c r="U202" s="34">
        <f ca="1">IFERROR(VLOOKUP($H202,'Sewer F Rev'!$A:$E,15,FALSE),0)</f>
        <v>0</v>
      </c>
      <c r="V202" s="34">
        <f ca="1">IFERROR(VLOOKUP($H202,'Sewer F Rev'!$A:$E,16,FALSE),0)</f>
        <v>0</v>
      </c>
      <c r="W202" s="42">
        <f ca="1">IFERROR(VLOOKUP($H202,'Sewer F Rev'!$A:$E,17,FALSE),0)</f>
        <v>0</v>
      </c>
      <c r="X202" s="34">
        <f>IFERROR(VLOOKUP($H202,'Sewer F Exp'!$A:$B,15,FALSE),0)</f>
        <v>0</v>
      </c>
      <c r="Y202" s="34">
        <f>IFERROR(VLOOKUP($H202,'Sewer F Exp'!$A:$B,16,FALSE),0)</f>
        <v>0</v>
      </c>
      <c r="Z202" s="42">
        <f>IFERROR(VLOOKUP($H202,'Sewer F Exp'!$A:$B,17,FALSE),0)</f>
        <v>0</v>
      </c>
      <c r="AA202" s="34">
        <f>IFERROR(VLOOKUP($H202,'Refuse F Rev'!$A:$E,15,FALSE),0)</f>
        <v>0</v>
      </c>
      <c r="AB202" s="34">
        <f>IFERROR(VLOOKUP($H202,'Refuse F Rev'!$A:$E,16,FALSE),0)</f>
        <v>0</v>
      </c>
      <c r="AC202" s="42">
        <f>IFERROR(VLOOKUP($H202,'Refuse F Rev'!$A:$E,17,FALSE),0)</f>
        <v>0</v>
      </c>
      <c r="AD202" s="34">
        <f>IFERROR(VLOOKUP($H202,'Refuse F Exp'!$A:$E,15,FALSE),0)</f>
        <v>0</v>
      </c>
      <c r="AE202" s="34">
        <f>IFERROR(VLOOKUP($H202,'Refuse F Exp'!$A:$E,16,FALSE),0)</f>
        <v>0</v>
      </c>
      <c r="AF202" s="42">
        <f>IFERROR(VLOOKUP($H202,'Refuse F Exp'!$A:$E,17,FALSE),0)</f>
        <v>0</v>
      </c>
      <c r="AG202" s="34">
        <f>IFERROR(VLOOKUP($H202,#REF!,10,FALSE),0)</f>
        <v>0</v>
      </c>
      <c r="AH202" s="34">
        <f>IFERROR(VLOOKUP($H202,#REF!,11,FALSE),0)</f>
        <v>0</v>
      </c>
      <c r="AI202" s="42">
        <f>IFERROR(VLOOKUP($H202,#REF!,12,FALSE),0)</f>
        <v>0</v>
      </c>
      <c r="AJ202" s="34">
        <f>IFERROR(VLOOKUP($H202,#REF!,10,FALSE),0)</f>
        <v>0</v>
      </c>
      <c r="AK202" s="34">
        <f>IFERROR(VLOOKUP($H202,#REF!,11,FALSE),0)</f>
        <v>0</v>
      </c>
      <c r="AL202" s="42">
        <f>IFERROR(VLOOKUP($H202,#REF!,12,FALSE),0)</f>
        <v>0</v>
      </c>
      <c r="AM202" s="34">
        <f>IFERROR(VLOOKUP($H202,#REF!,10,FALSE),0)</f>
        <v>0</v>
      </c>
      <c r="AN202" s="34">
        <f>IFERROR(VLOOKUP($H202,#REF!,11,FALSE),0)</f>
        <v>0</v>
      </c>
      <c r="AO202" s="42">
        <f>IFERROR(VLOOKUP($H202,#REF!,12,FALSE),0)</f>
        <v>0</v>
      </c>
      <c r="AP202" s="34">
        <f>IFERROR(VLOOKUP($H202,#REF!,10,FALSE),0)</f>
        <v>0</v>
      </c>
      <c r="AQ202" s="34">
        <f>IFERROR(VLOOKUP($H202,#REF!,11,FALSE),0)</f>
        <v>0</v>
      </c>
      <c r="AR202" s="42">
        <f>IFERROR(VLOOKUP($H202,#REF!,12,FALSE),0)</f>
        <v>0</v>
      </c>
      <c r="AS202" s="34">
        <f>IFERROR(VLOOKUP($H202,#REF!,13,FALSE),0)</f>
        <v>0</v>
      </c>
      <c r="AT202" s="34">
        <f>IFERROR(VLOOKUP($H202,#REF!,14,FALSE),0)</f>
        <v>0</v>
      </c>
      <c r="AU202" s="42">
        <f>IFERROR(VLOOKUP($H202,#REF!,15,FALSE),0)</f>
        <v>0</v>
      </c>
      <c r="AV202" s="34">
        <f>IFERROR(VLOOKUP($H202,#REF!,15,FALSE),0)</f>
        <v>0</v>
      </c>
      <c r="AW202" s="34">
        <f>IFERROR(VLOOKUP($H202,#REF!,16,FALSE),0)</f>
        <v>0</v>
      </c>
      <c r="AX202" s="42">
        <f>IFERROR(VLOOKUP($H202,#REF!,17,FALSE),0)</f>
        <v>0</v>
      </c>
    </row>
    <row r="203" spans="1:50" x14ac:dyDescent="0.3">
      <c r="A203" s="33" t="str">
        <f t="shared" si="12"/>
        <v>A -3120-2-115</v>
      </c>
      <c r="B203" s="33" t="str">
        <f>+'R&amp;E EXPORT'!B202</f>
        <v>POLICE-EQUIP-COPIERS</v>
      </c>
      <c r="C203" t="str">
        <f>IFERROR(VLOOKUP(A203,'MCSJ Export'!A:C,3,FALSE),"")</f>
        <v>Sub Account</v>
      </c>
      <c r="D203" s="37">
        <f t="shared" ca="1" si="13"/>
        <v>0</v>
      </c>
      <c r="E203" s="37">
        <f t="shared" ca="1" si="14"/>
        <v>0</v>
      </c>
      <c r="F203" s="37">
        <f t="shared" ca="1" si="15"/>
        <v>0</v>
      </c>
      <c r="G203" s="37"/>
      <c r="H203" s="33" t="str">
        <f>+'R&amp;E EXPORT'!A202</f>
        <v>A -3120-2-115</v>
      </c>
      <c r="I203" s="34">
        <f>IFERROR(VLOOKUP($H203,'Gen F Rev'!$A:$M,15,FALSE),0)</f>
        <v>0</v>
      </c>
      <c r="J203" s="34">
        <f>IFERROR(VLOOKUP($H203,'Gen F Rev'!$A:$M,16,FALSE),0)</f>
        <v>0</v>
      </c>
      <c r="K203" s="42">
        <f>IFERROR(VLOOKUP($H203,'Gen F Rev'!$A:$M,17,FALSE),0)</f>
        <v>0</v>
      </c>
      <c r="L203" s="34">
        <f>IFERROR(VLOOKUP($H203,'Gen F Exp'!$A:$E,15,FALSE),0)</f>
        <v>0</v>
      </c>
      <c r="M203" s="34">
        <f>IFERROR(VLOOKUP($H203,'Gen F Exp'!$A:$E,16,FALSE),0)</f>
        <v>0</v>
      </c>
      <c r="N203" s="42">
        <f>IFERROR(VLOOKUP($H203,'Gen F Exp'!$A:$E,17,FALSE),0)</f>
        <v>0</v>
      </c>
      <c r="O203" s="34">
        <f>IFERROR(VLOOKUP($H203,'Water F Rev'!$A:$L,15,FALSE),0)</f>
        <v>0</v>
      </c>
      <c r="P203" s="34">
        <f>IFERROR(VLOOKUP($H203,'Water F Rev'!$A:$L,16,FALSE),0)</f>
        <v>0</v>
      </c>
      <c r="Q203" s="42">
        <f>IFERROR(VLOOKUP($H203,'Water F Rev'!$A:$L,17,FALSE),0)</f>
        <v>0</v>
      </c>
      <c r="R203" s="34">
        <f>IFERROR(VLOOKUP($H203,'Water F Exp'!$A:$K,15,FALSE),0)</f>
        <v>0</v>
      </c>
      <c r="S203" s="34">
        <f>IFERROR(VLOOKUP($H203,'Water F Exp'!$A:$K,16,FALSE),0)</f>
        <v>0</v>
      </c>
      <c r="T203" s="42">
        <f>IFERROR(VLOOKUP($H203,'Water F Exp'!$A:$K,17,FALSE),0)</f>
        <v>0</v>
      </c>
      <c r="U203" s="34">
        <f ca="1">IFERROR(VLOOKUP($H203,'Sewer F Rev'!$A:$E,15,FALSE),0)</f>
        <v>0</v>
      </c>
      <c r="V203" s="34">
        <f ca="1">IFERROR(VLOOKUP($H203,'Sewer F Rev'!$A:$E,16,FALSE),0)</f>
        <v>0</v>
      </c>
      <c r="W203" s="42">
        <f ca="1">IFERROR(VLOOKUP($H203,'Sewer F Rev'!$A:$E,17,FALSE),0)</f>
        <v>0</v>
      </c>
      <c r="X203" s="34">
        <f>IFERROR(VLOOKUP($H203,'Sewer F Exp'!$A:$B,15,FALSE),0)</f>
        <v>0</v>
      </c>
      <c r="Y203" s="34">
        <f>IFERROR(VLOOKUP($H203,'Sewer F Exp'!$A:$B,16,FALSE),0)</f>
        <v>0</v>
      </c>
      <c r="Z203" s="42">
        <f>IFERROR(VLOOKUP($H203,'Sewer F Exp'!$A:$B,17,FALSE),0)</f>
        <v>0</v>
      </c>
      <c r="AA203" s="34">
        <f>IFERROR(VLOOKUP($H203,'Refuse F Rev'!$A:$E,15,FALSE),0)</f>
        <v>0</v>
      </c>
      <c r="AB203" s="34">
        <f>IFERROR(VLOOKUP($H203,'Refuse F Rev'!$A:$E,16,FALSE),0)</f>
        <v>0</v>
      </c>
      <c r="AC203" s="42">
        <f>IFERROR(VLOOKUP($H203,'Refuse F Rev'!$A:$E,17,FALSE),0)</f>
        <v>0</v>
      </c>
      <c r="AD203" s="34">
        <f>IFERROR(VLOOKUP($H203,'Refuse F Exp'!$A:$E,15,FALSE),0)</f>
        <v>0</v>
      </c>
      <c r="AE203" s="34">
        <f>IFERROR(VLOOKUP($H203,'Refuse F Exp'!$A:$E,16,FALSE),0)</f>
        <v>0</v>
      </c>
      <c r="AF203" s="42">
        <f>IFERROR(VLOOKUP($H203,'Refuse F Exp'!$A:$E,17,FALSE),0)</f>
        <v>0</v>
      </c>
      <c r="AG203" s="34">
        <f>IFERROR(VLOOKUP($H203,#REF!,10,FALSE),0)</f>
        <v>0</v>
      </c>
      <c r="AH203" s="34">
        <f>IFERROR(VLOOKUP($H203,#REF!,11,FALSE),0)</f>
        <v>0</v>
      </c>
      <c r="AI203" s="42">
        <f>IFERROR(VLOOKUP($H203,#REF!,12,FALSE),0)</f>
        <v>0</v>
      </c>
      <c r="AJ203" s="34">
        <f>IFERROR(VLOOKUP($H203,#REF!,10,FALSE),0)</f>
        <v>0</v>
      </c>
      <c r="AK203" s="34">
        <f>IFERROR(VLOOKUP($H203,#REF!,11,FALSE),0)</f>
        <v>0</v>
      </c>
      <c r="AL203" s="42">
        <f>IFERROR(VLOOKUP($H203,#REF!,12,FALSE),0)</f>
        <v>0</v>
      </c>
      <c r="AM203" s="34">
        <f>IFERROR(VLOOKUP($H203,#REF!,10,FALSE),0)</f>
        <v>0</v>
      </c>
      <c r="AN203" s="34">
        <f>IFERROR(VLOOKUP($H203,#REF!,11,FALSE),0)</f>
        <v>0</v>
      </c>
      <c r="AO203" s="42">
        <f>IFERROR(VLOOKUP($H203,#REF!,12,FALSE),0)</f>
        <v>0</v>
      </c>
      <c r="AP203" s="34">
        <f>IFERROR(VLOOKUP($H203,#REF!,10,FALSE),0)</f>
        <v>0</v>
      </c>
      <c r="AQ203" s="34">
        <f>IFERROR(VLOOKUP($H203,#REF!,11,FALSE),0)</f>
        <v>0</v>
      </c>
      <c r="AR203" s="42">
        <f>IFERROR(VLOOKUP($H203,#REF!,12,FALSE),0)</f>
        <v>0</v>
      </c>
      <c r="AS203" s="34">
        <f>IFERROR(VLOOKUP($H203,#REF!,13,FALSE),0)</f>
        <v>0</v>
      </c>
      <c r="AT203" s="34">
        <f>IFERROR(VLOOKUP($H203,#REF!,14,FALSE),0)</f>
        <v>0</v>
      </c>
      <c r="AU203" s="42">
        <f>IFERROR(VLOOKUP($H203,#REF!,15,FALSE),0)</f>
        <v>0</v>
      </c>
      <c r="AV203" s="34">
        <f>IFERROR(VLOOKUP($H203,#REF!,15,FALSE),0)</f>
        <v>0</v>
      </c>
      <c r="AW203" s="34">
        <f>IFERROR(VLOOKUP($H203,#REF!,16,FALSE),0)</f>
        <v>0</v>
      </c>
      <c r="AX203" s="42">
        <f>IFERROR(VLOOKUP($H203,#REF!,17,FALSE),0)</f>
        <v>0</v>
      </c>
    </row>
    <row r="204" spans="1:50" x14ac:dyDescent="0.3">
      <c r="A204" s="33" t="str">
        <f t="shared" si="12"/>
        <v>A -3120-2-117</v>
      </c>
      <c r="B204" s="33" t="str">
        <f>+'R&amp;E EXPORT'!B203</f>
        <v>POLICE-EQUIP-SMALL MISC</v>
      </c>
      <c r="C204" t="str">
        <f>IFERROR(VLOOKUP(A204,'MCSJ Export'!A:C,3,FALSE),"")</f>
        <v>Sub Account</v>
      </c>
      <c r="D204" s="37">
        <f t="shared" ca="1" si="13"/>
        <v>0</v>
      </c>
      <c r="E204" s="37">
        <f t="shared" ca="1" si="14"/>
        <v>0</v>
      </c>
      <c r="F204" s="37">
        <f t="shared" ca="1" si="15"/>
        <v>0</v>
      </c>
      <c r="G204" s="37"/>
      <c r="H204" s="33" t="str">
        <f>+'R&amp;E EXPORT'!A203</f>
        <v>A -3120-2-117</v>
      </c>
      <c r="I204" s="34">
        <f>IFERROR(VLOOKUP($H204,'Gen F Rev'!$A:$M,15,FALSE),0)</f>
        <v>0</v>
      </c>
      <c r="J204" s="34">
        <f>IFERROR(VLOOKUP($H204,'Gen F Rev'!$A:$M,16,FALSE),0)</f>
        <v>0</v>
      </c>
      <c r="K204" s="42">
        <f>IFERROR(VLOOKUP($H204,'Gen F Rev'!$A:$M,17,FALSE),0)</f>
        <v>0</v>
      </c>
      <c r="L204" s="34">
        <f>IFERROR(VLOOKUP($H204,'Gen F Exp'!$A:$E,15,FALSE),0)</f>
        <v>0</v>
      </c>
      <c r="M204" s="34">
        <f>IFERROR(VLOOKUP($H204,'Gen F Exp'!$A:$E,16,FALSE),0)</f>
        <v>0</v>
      </c>
      <c r="N204" s="42">
        <f>IFERROR(VLOOKUP($H204,'Gen F Exp'!$A:$E,17,FALSE),0)</f>
        <v>0</v>
      </c>
      <c r="O204" s="34">
        <f>IFERROR(VLOOKUP($H204,'Water F Rev'!$A:$L,15,FALSE),0)</f>
        <v>0</v>
      </c>
      <c r="P204" s="34">
        <f>IFERROR(VLOOKUP($H204,'Water F Rev'!$A:$L,16,FALSE),0)</f>
        <v>0</v>
      </c>
      <c r="Q204" s="42">
        <f>IFERROR(VLOOKUP($H204,'Water F Rev'!$A:$L,17,FALSE),0)</f>
        <v>0</v>
      </c>
      <c r="R204" s="34">
        <f>IFERROR(VLOOKUP($H204,'Water F Exp'!$A:$K,15,FALSE),0)</f>
        <v>0</v>
      </c>
      <c r="S204" s="34">
        <f>IFERROR(VLOOKUP($H204,'Water F Exp'!$A:$K,16,FALSE),0)</f>
        <v>0</v>
      </c>
      <c r="T204" s="42">
        <f>IFERROR(VLOOKUP($H204,'Water F Exp'!$A:$K,17,FALSE),0)</f>
        <v>0</v>
      </c>
      <c r="U204" s="34">
        <f ca="1">IFERROR(VLOOKUP($H204,'Sewer F Rev'!$A:$E,15,FALSE),0)</f>
        <v>0</v>
      </c>
      <c r="V204" s="34">
        <f ca="1">IFERROR(VLOOKUP($H204,'Sewer F Rev'!$A:$E,16,FALSE),0)</f>
        <v>0</v>
      </c>
      <c r="W204" s="42">
        <f ca="1">IFERROR(VLOOKUP($H204,'Sewer F Rev'!$A:$E,17,FALSE),0)</f>
        <v>0</v>
      </c>
      <c r="X204" s="34">
        <f>IFERROR(VLOOKUP($H204,'Sewer F Exp'!$A:$B,15,FALSE),0)</f>
        <v>0</v>
      </c>
      <c r="Y204" s="34">
        <f>IFERROR(VLOOKUP($H204,'Sewer F Exp'!$A:$B,16,FALSE),0)</f>
        <v>0</v>
      </c>
      <c r="Z204" s="42">
        <f>IFERROR(VLOOKUP($H204,'Sewer F Exp'!$A:$B,17,FALSE),0)</f>
        <v>0</v>
      </c>
      <c r="AA204" s="34">
        <f>IFERROR(VLOOKUP($H204,'Refuse F Rev'!$A:$E,15,FALSE),0)</f>
        <v>0</v>
      </c>
      <c r="AB204" s="34">
        <f>IFERROR(VLOOKUP($H204,'Refuse F Rev'!$A:$E,16,FALSE),0)</f>
        <v>0</v>
      </c>
      <c r="AC204" s="42">
        <f>IFERROR(VLOOKUP($H204,'Refuse F Rev'!$A:$E,17,FALSE),0)</f>
        <v>0</v>
      </c>
      <c r="AD204" s="34">
        <f>IFERROR(VLOOKUP($H204,'Refuse F Exp'!$A:$E,15,FALSE),0)</f>
        <v>0</v>
      </c>
      <c r="AE204" s="34">
        <f>IFERROR(VLOOKUP($H204,'Refuse F Exp'!$A:$E,16,FALSE),0)</f>
        <v>0</v>
      </c>
      <c r="AF204" s="42">
        <f>IFERROR(VLOOKUP($H204,'Refuse F Exp'!$A:$E,17,FALSE),0)</f>
        <v>0</v>
      </c>
      <c r="AG204" s="34">
        <f>IFERROR(VLOOKUP($H204,#REF!,10,FALSE),0)</f>
        <v>0</v>
      </c>
      <c r="AH204" s="34">
        <f>IFERROR(VLOOKUP($H204,#REF!,11,FALSE),0)</f>
        <v>0</v>
      </c>
      <c r="AI204" s="42">
        <f>IFERROR(VLOOKUP($H204,#REF!,12,FALSE),0)</f>
        <v>0</v>
      </c>
      <c r="AJ204" s="34">
        <f>IFERROR(VLOOKUP($H204,#REF!,10,FALSE),0)</f>
        <v>0</v>
      </c>
      <c r="AK204" s="34">
        <f>IFERROR(VLOOKUP($H204,#REF!,11,FALSE),0)</f>
        <v>0</v>
      </c>
      <c r="AL204" s="42">
        <f>IFERROR(VLOOKUP($H204,#REF!,12,FALSE),0)</f>
        <v>0</v>
      </c>
      <c r="AM204" s="34">
        <f>IFERROR(VLOOKUP($H204,#REF!,10,FALSE),0)</f>
        <v>0</v>
      </c>
      <c r="AN204" s="34">
        <f>IFERROR(VLOOKUP($H204,#REF!,11,FALSE),0)</f>
        <v>0</v>
      </c>
      <c r="AO204" s="42">
        <f>IFERROR(VLOOKUP($H204,#REF!,12,FALSE),0)</f>
        <v>0</v>
      </c>
      <c r="AP204" s="34">
        <f>IFERROR(VLOOKUP($H204,#REF!,10,FALSE),0)</f>
        <v>0</v>
      </c>
      <c r="AQ204" s="34">
        <f>IFERROR(VLOOKUP($H204,#REF!,11,FALSE),0)</f>
        <v>0</v>
      </c>
      <c r="AR204" s="42">
        <f>IFERROR(VLOOKUP($H204,#REF!,12,FALSE),0)</f>
        <v>0</v>
      </c>
      <c r="AS204" s="34">
        <f>IFERROR(VLOOKUP($H204,#REF!,13,FALSE),0)</f>
        <v>0</v>
      </c>
      <c r="AT204" s="34">
        <f>IFERROR(VLOOKUP($H204,#REF!,14,FALSE),0)</f>
        <v>0</v>
      </c>
      <c r="AU204" s="42">
        <f>IFERROR(VLOOKUP($H204,#REF!,15,FALSE),0)</f>
        <v>0</v>
      </c>
      <c r="AV204" s="34">
        <f>IFERROR(VLOOKUP($H204,#REF!,15,FALSE),0)</f>
        <v>0</v>
      </c>
      <c r="AW204" s="34">
        <f>IFERROR(VLOOKUP($H204,#REF!,16,FALSE),0)</f>
        <v>0</v>
      </c>
      <c r="AX204" s="42">
        <f>IFERROR(VLOOKUP($H204,#REF!,17,FALSE),0)</f>
        <v>0</v>
      </c>
    </row>
    <row r="205" spans="1:50" x14ac:dyDescent="0.3">
      <c r="A205" s="33" t="str">
        <f t="shared" si="12"/>
        <v>A -3120-2-118</v>
      </c>
      <c r="B205" s="33" t="str">
        <f>+'R&amp;E EXPORT'!B204</f>
        <v>POLICE-EQUIP-BOILER &amp; HVAC</v>
      </c>
      <c r="C205" t="str">
        <f>IFERROR(VLOOKUP(A205,'MCSJ Export'!A:C,3,FALSE),"")</f>
        <v>Sub Account</v>
      </c>
      <c r="D205" s="37">
        <f t="shared" ca="1" si="13"/>
        <v>0</v>
      </c>
      <c r="E205" s="37">
        <f t="shared" ca="1" si="14"/>
        <v>0</v>
      </c>
      <c r="F205" s="37">
        <f t="shared" ca="1" si="15"/>
        <v>0</v>
      </c>
      <c r="G205" s="37"/>
      <c r="H205" s="33" t="str">
        <f>+'R&amp;E EXPORT'!A204</f>
        <v>A -3120-2-118</v>
      </c>
      <c r="I205" s="34">
        <f>IFERROR(VLOOKUP($H205,'Gen F Rev'!$A:$M,15,FALSE),0)</f>
        <v>0</v>
      </c>
      <c r="J205" s="34">
        <f>IFERROR(VLOOKUP($H205,'Gen F Rev'!$A:$M,16,FALSE),0)</f>
        <v>0</v>
      </c>
      <c r="K205" s="42">
        <f>IFERROR(VLOOKUP($H205,'Gen F Rev'!$A:$M,17,FALSE),0)</f>
        <v>0</v>
      </c>
      <c r="L205" s="34">
        <f>IFERROR(VLOOKUP($H205,'Gen F Exp'!$A:$E,15,FALSE),0)</f>
        <v>0</v>
      </c>
      <c r="M205" s="34">
        <f>IFERROR(VLOOKUP($H205,'Gen F Exp'!$A:$E,16,FALSE),0)</f>
        <v>0</v>
      </c>
      <c r="N205" s="42">
        <f>IFERROR(VLOOKUP($H205,'Gen F Exp'!$A:$E,17,FALSE),0)</f>
        <v>0</v>
      </c>
      <c r="O205" s="34">
        <f>IFERROR(VLOOKUP($H205,'Water F Rev'!$A:$L,15,FALSE),0)</f>
        <v>0</v>
      </c>
      <c r="P205" s="34">
        <f>IFERROR(VLOOKUP($H205,'Water F Rev'!$A:$L,16,FALSE),0)</f>
        <v>0</v>
      </c>
      <c r="Q205" s="42">
        <f>IFERROR(VLOOKUP($H205,'Water F Rev'!$A:$L,17,FALSE),0)</f>
        <v>0</v>
      </c>
      <c r="R205" s="34">
        <f>IFERROR(VLOOKUP($H205,'Water F Exp'!$A:$K,15,FALSE),0)</f>
        <v>0</v>
      </c>
      <c r="S205" s="34">
        <f>IFERROR(VLOOKUP($H205,'Water F Exp'!$A:$K,16,FALSE),0)</f>
        <v>0</v>
      </c>
      <c r="T205" s="42">
        <f>IFERROR(VLOOKUP($H205,'Water F Exp'!$A:$K,17,FALSE),0)</f>
        <v>0</v>
      </c>
      <c r="U205" s="34">
        <f ca="1">IFERROR(VLOOKUP($H205,'Sewer F Rev'!$A:$E,15,FALSE),0)</f>
        <v>0</v>
      </c>
      <c r="V205" s="34">
        <f ca="1">IFERROR(VLOOKUP($H205,'Sewer F Rev'!$A:$E,16,FALSE),0)</f>
        <v>0</v>
      </c>
      <c r="W205" s="42">
        <f ca="1">IFERROR(VLOOKUP($H205,'Sewer F Rev'!$A:$E,17,FALSE),0)</f>
        <v>0</v>
      </c>
      <c r="X205" s="34">
        <f>IFERROR(VLOOKUP($H205,'Sewer F Exp'!$A:$B,15,FALSE),0)</f>
        <v>0</v>
      </c>
      <c r="Y205" s="34">
        <f>IFERROR(VLOOKUP($H205,'Sewer F Exp'!$A:$B,16,FALSE),0)</f>
        <v>0</v>
      </c>
      <c r="Z205" s="42">
        <f>IFERROR(VLOOKUP($H205,'Sewer F Exp'!$A:$B,17,FALSE),0)</f>
        <v>0</v>
      </c>
      <c r="AA205" s="34">
        <f>IFERROR(VLOOKUP($H205,'Refuse F Rev'!$A:$E,15,FALSE),0)</f>
        <v>0</v>
      </c>
      <c r="AB205" s="34">
        <f>IFERROR(VLOOKUP($H205,'Refuse F Rev'!$A:$E,16,FALSE),0)</f>
        <v>0</v>
      </c>
      <c r="AC205" s="42">
        <f>IFERROR(VLOOKUP($H205,'Refuse F Rev'!$A:$E,17,FALSE),0)</f>
        <v>0</v>
      </c>
      <c r="AD205" s="34">
        <f>IFERROR(VLOOKUP($H205,'Refuse F Exp'!$A:$E,15,FALSE),0)</f>
        <v>0</v>
      </c>
      <c r="AE205" s="34">
        <f>IFERROR(VLOOKUP($H205,'Refuse F Exp'!$A:$E,16,FALSE),0)</f>
        <v>0</v>
      </c>
      <c r="AF205" s="42">
        <f>IFERROR(VLOOKUP($H205,'Refuse F Exp'!$A:$E,17,FALSE),0)</f>
        <v>0</v>
      </c>
      <c r="AG205" s="34">
        <f>IFERROR(VLOOKUP($H205,#REF!,10,FALSE),0)</f>
        <v>0</v>
      </c>
      <c r="AH205" s="34">
        <f>IFERROR(VLOOKUP($H205,#REF!,11,FALSE),0)</f>
        <v>0</v>
      </c>
      <c r="AI205" s="42">
        <f>IFERROR(VLOOKUP($H205,#REF!,12,FALSE),0)</f>
        <v>0</v>
      </c>
      <c r="AJ205" s="34">
        <f>IFERROR(VLOOKUP($H205,#REF!,10,FALSE),0)</f>
        <v>0</v>
      </c>
      <c r="AK205" s="34">
        <f>IFERROR(VLOOKUP($H205,#REF!,11,FALSE),0)</f>
        <v>0</v>
      </c>
      <c r="AL205" s="42">
        <f>IFERROR(VLOOKUP($H205,#REF!,12,FALSE),0)</f>
        <v>0</v>
      </c>
      <c r="AM205" s="34">
        <f>IFERROR(VLOOKUP($H205,#REF!,10,FALSE),0)</f>
        <v>0</v>
      </c>
      <c r="AN205" s="34">
        <f>IFERROR(VLOOKUP($H205,#REF!,11,FALSE),0)</f>
        <v>0</v>
      </c>
      <c r="AO205" s="42">
        <f>IFERROR(VLOOKUP($H205,#REF!,12,FALSE),0)</f>
        <v>0</v>
      </c>
      <c r="AP205" s="34">
        <f>IFERROR(VLOOKUP($H205,#REF!,10,FALSE),0)</f>
        <v>0</v>
      </c>
      <c r="AQ205" s="34">
        <f>IFERROR(VLOOKUP($H205,#REF!,11,FALSE),0)</f>
        <v>0</v>
      </c>
      <c r="AR205" s="42">
        <f>IFERROR(VLOOKUP($H205,#REF!,12,FALSE),0)</f>
        <v>0</v>
      </c>
      <c r="AS205" s="34">
        <f>IFERROR(VLOOKUP($H205,#REF!,13,FALSE),0)</f>
        <v>0</v>
      </c>
      <c r="AT205" s="34">
        <f>IFERROR(VLOOKUP($H205,#REF!,14,FALSE),0)</f>
        <v>0</v>
      </c>
      <c r="AU205" s="42">
        <f>IFERROR(VLOOKUP($H205,#REF!,15,FALSE),0)</f>
        <v>0</v>
      </c>
      <c r="AV205" s="34">
        <f>IFERROR(VLOOKUP($H205,#REF!,15,FALSE),0)</f>
        <v>0</v>
      </c>
      <c r="AW205" s="34">
        <f>IFERROR(VLOOKUP($H205,#REF!,16,FALSE),0)</f>
        <v>0</v>
      </c>
      <c r="AX205" s="42">
        <f>IFERROR(VLOOKUP($H205,#REF!,17,FALSE),0)</f>
        <v>0</v>
      </c>
    </row>
    <row r="206" spans="1:50" x14ac:dyDescent="0.3">
      <c r="A206" s="33" t="str">
        <f t="shared" si="12"/>
        <v>A -3120-2-120</v>
      </c>
      <c r="B206" s="33" t="str">
        <f>+'R&amp;E EXPORT'!B205</f>
        <v>POLICE-EQUIP-COMPUTER</v>
      </c>
      <c r="C206" t="str">
        <f>IFERROR(VLOOKUP(A206,'MCSJ Export'!A:C,3,FALSE),"")</f>
        <v>Sub Account</v>
      </c>
      <c r="D206" s="37">
        <f t="shared" ca="1" si="13"/>
        <v>0</v>
      </c>
      <c r="E206" s="37">
        <f t="shared" ca="1" si="14"/>
        <v>0</v>
      </c>
      <c r="F206" s="37">
        <f t="shared" ca="1" si="15"/>
        <v>0</v>
      </c>
      <c r="G206" s="37"/>
      <c r="H206" s="33" t="str">
        <f>+'R&amp;E EXPORT'!A205</f>
        <v>A -3120-2-120</v>
      </c>
      <c r="I206" s="34">
        <f>IFERROR(VLOOKUP($H206,'Gen F Rev'!$A:$M,15,FALSE),0)</f>
        <v>0</v>
      </c>
      <c r="J206" s="34">
        <f>IFERROR(VLOOKUP($H206,'Gen F Rev'!$A:$M,16,FALSE),0)</f>
        <v>0</v>
      </c>
      <c r="K206" s="42">
        <f>IFERROR(VLOOKUP($H206,'Gen F Rev'!$A:$M,17,FALSE),0)</f>
        <v>0</v>
      </c>
      <c r="L206" s="34">
        <f>IFERROR(VLOOKUP($H206,'Gen F Exp'!$A:$E,15,FALSE),0)</f>
        <v>0</v>
      </c>
      <c r="M206" s="34">
        <f>IFERROR(VLOOKUP($H206,'Gen F Exp'!$A:$E,16,FALSE),0)</f>
        <v>0</v>
      </c>
      <c r="N206" s="42">
        <f>IFERROR(VLOOKUP($H206,'Gen F Exp'!$A:$E,17,FALSE),0)</f>
        <v>0</v>
      </c>
      <c r="O206" s="34">
        <f>IFERROR(VLOOKUP($H206,'Water F Rev'!$A:$L,15,FALSE),0)</f>
        <v>0</v>
      </c>
      <c r="P206" s="34">
        <f>IFERROR(VLOOKUP($H206,'Water F Rev'!$A:$L,16,FALSE),0)</f>
        <v>0</v>
      </c>
      <c r="Q206" s="42">
        <f>IFERROR(VLOOKUP($H206,'Water F Rev'!$A:$L,17,FALSE),0)</f>
        <v>0</v>
      </c>
      <c r="R206" s="34">
        <f>IFERROR(VLOOKUP($H206,'Water F Exp'!$A:$K,15,FALSE),0)</f>
        <v>0</v>
      </c>
      <c r="S206" s="34">
        <f>IFERROR(VLOOKUP($H206,'Water F Exp'!$A:$K,16,FALSE),0)</f>
        <v>0</v>
      </c>
      <c r="T206" s="42">
        <f>IFERROR(VLOOKUP($H206,'Water F Exp'!$A:$K,17,FALSE),0)</f>
        <v>0</v>
      </c>
      <c r="U206" s="34">
        <f ca="1">IFERROR(VLOOKUP($H206,'Sewer F Rev'!$A:$E,15,FALSE),0)</f>
        <v>0</v>
      </c>
      <c r="V206" s="34">
        <f ca="1">IFERROR(VLOOKUP($H206,'Sewer F Rev'!$A:$E,16,FALSE),0)</f>
        <v>0</v>
      </c>
      <c r="W206" s="42">
        <f ca="1">IFERROR(VLOOKUP($H206,'Sewer F Rev'!$A:$E,17,FALSE),0)</f>
        <v>0</v>
      </c>
      <c r="X206" s="34">
        <f>IFERROR(VLOOKUP($H206,'Sewer F Exp'!$A:$B,15,FALSE),0)</f>
        <v>0</v>
      </c>
      <c r="Y206" s="34">
        <f>IFERROR(VLOOKUP($H206,'Sewer F Exp'!$A:$B,16,FALSE),0)</f>
        <v>0</v>
      </c>
      <c r="Z206" s="42">
        <f>IFERROR(VLOOKUP($H206,'Sewer F Exp'!$A:$B,17,FALSE),0)</f>
        <v>0</v>
      </c>
      <c r="AA206" s="34">
        <f>IFERROR(VLOOKUP($H206,'Refuse F Rev'!$A:$E,15,FALSE),0)</f>
        <v>0</v>
      </c>
      <c r="AB206" s="34">
        <f>IFERROR(VLOOKUP($H206,'Refuse F Rev'!$A:$E,16,FALSE),0)</f>
        <v>0</v>
      </c>
      <c r="AC206" s="42">
        <f>IFERROR(VLOOKUP($H206,'Refuse F Rev'!$A:$E,17,FALSE),0)</f>
        <v>0</v>
      </c>
      <c r="AD206" s="34">
        <f>IFERROR(VLOOKUP($H206,'Refuse F Exp'!$A:$E,15,FALSE),0)</f>
        <v>0</v>
      </c>
      <c r="AE206" s="34">
        <f>IFERROR(VLOOKUP($H206,'Refuse F Exp'!$A:$E,16,FALSE),0)</f>
        <v>0</v>
      </c>
      <c r="AF206" s="42">
        <f>IFERROR(VLOOKUP($H206,'Refuse F Exp'!$A:$E,17,FALSE),0)</f>
        <v>0</v>
      </c>
      <c r="AG206" s="34">
        <f>IFERROR(VLOOKUP($H206,#REF!,10,FALSE),0)</f>
        <v>0</v>
      </c>
      <c r="AH206" s="34">
        <f>IFERROR(VLOOKUP($H206,#REF!,11,FALSE),0)</f>
        <v>0</v>
      </c>
      <c r="AI206" s="42">
        <f>IFERROR(VLOOKUP($H206,#REF!,12,FALSE),0)</f>
        <v>0</v>
      </c>
      <c r="AJ206" s="34">
        <f>IFERROR(VLOOKUP($H206,#REF!,10,FALSE),0)</f>
        <v>0</v>
      </c>
      <c r="AK206" s="34">
        <f>IFERROR(VLOOKUP($H206,#REF!,11,FALSE),0)</f>
        <v>0</v>
      </c>
      <c r="AL206" s="42">
        <f>IFERROR(VLOOKUP($H206,#REF!,12,FALSE),0)</f>
        <v>0</v>
      </c>
      <c r="AM206" s="34">
        <f>IFERROR(VLOOKUP($H206,#REF!,10,FALSE),0)</f>
        <v>0</v>
      </c>
      <c r="AN206" s="34">
        <f>IFERROR(VLOOKUP($H206,#REF!,11,FALSE),0)</f>
        <v>0</v>
      </c>
      <c r="AO206" s="42">
        <f>IFERROR(VLOOKUP($H206,#REF!,12,FALSE),0)</f>
        <v>0</v>
      </c>
      <c r="AP206" s="34">
        <f>IFERROR(VLOOKUP($H206,#REF!,10,FALSE),0)</f>
        <v>0</v>
      </c>
      <c r="AQ206" s="34">
        <f>IFERROR(VLOOKUP($H206,#REF!,11,FALSE),0)</f>
        <v>0</v>
      </c>
      <c r="AR206" s="42">
        <f>IFERROR(VLOOKUP($H206,#REF!,12,FALSE),0)</f>
        <v>0</v>
      </c>
      <c r="AS206" s="34">
        <f>IFERROR(VLOOKUP($H206,#REF!,13,FALSE),0)</f>
        <v>0</v>
      </c>
      <c r="AT206" s="34">
        <f>IFERROR(VLOOKUP($H206,#REF!,14,FALSE),0)</f>
        <v>0</v>
      </c>
      <c r="AU206" s="42">
        <f>IFERROR(VLOOKUP($H206,#REF!,15,FALSE),0)</f>
        <v>0</v>
      </c>
      <c r="AV206" s="34">
        <f>IFERROR(VLOOKUP($H206,#REF!,15,FALSE),0)</f>
        <v>0</v>
      </c>
      <c r="AW206" s="34">
        <f>IFERROR(VLOOKUP($H206,#REF!,16,FALSE),0)</f>
        <v>0</v>
      </c>
      <c r="AX206" s="42">
        <f>IFERROR(VLOOKUP($H206,#REF!,17,FALSE),0)</f>
        <v>0</v>
      </c>
    </row>
    <row r="207" spans="1:50" x14ac:dyDescent="0.3">
      <c r="A207" s="33" t="str">
        <f t="shared" si="12"/>
        <v>A -3120-2-130</v>
      </c>
      <c r="B207" s="33" t="str">
        <f>+'R&amp;E EXPORT'!B206</f>
        <v>POLICE-EQUIP-CHAIRS/OFFICE FURNITURE</v>
      </c>
      <c r="C207" t="str">
        <f>IFERROR(VLOOKUP(A207,'MCSJ Export'!A:C,3,FALSE),"")</f>
        <v>Sub Account</v>
      </c>
      <c r="D207" s="37">
        <f t="shared" ca="1" si="13"/>
        <v>0</v>
      </c>
      <c r="E207" s="37">
        <f t="shared" ca="1" si="14"/>
        <v>0</v>
      </c>
      <c r="F207" s="37">
        <f t="shared" ca="1" si="15"/>
        <v>0</v>
      </c>
      <c r="G207" s="37"/>
      <c r="H207" s="33" t="str">
        <f>+'R&amp;E EXPORT'!A206</f>
        <v>A -3120-2-130</v>
      </c>
      <c r="I207" s="34">
        <f>IFERROR(VLOOKUP($H207,'Gen F Rev'!$A:$M,15,FALSE),0)</f>
        <v>0</v>
      </c>
      <c r="J207" s="34">
        <f>IFERROR(VLOOKUP($H207,'Gen F Rev'!$A:$M,16,FALSE),0)</f>
        <v>0</v>
      </c>
      <c r="K207" s="42">
        <f>IFERROR(VLOOKUP($H207,'Gen F Rev'!$A:$M,17,FALSE),0)</f>
        <v>0</v>
      </c>
      <c r="L207" s="34">
        <f>IFERROR(VLOOKUP($H207,'Gen F Exp'!$A:$E,15,FALSE),0)</f>
        <v>0</v>
      </c>
      <c r="M207" s="34">
        <f>IFERROR(VLOOKUP($H207,'Gen F Exp'!$A:$E,16,FALSE),0)</f>
        <v>0</v>
      </c>
      <c r="N207" s="42">
        <f>IFERROR(VLOOKUP($H207,'Gen F Exp'!$A:$E,17,FALSE),0)</f>
        <v>0</v>
      </c>
      <c r="O207" s="34">
        <f>IFERROR(VLOOKUP($H207,'Water F Rev'!$A:$L,15,FALSE),0)</f>
        <v>0</v>
      </c>
      <c r="P207" s="34">
        <f>IFERROR(VLOOKUP($H207,'Water F Rev'!$A:$L,16,FALSE),0)</f>
        <v>0</v>
      </c>
      <c r="Q207" s="42">
        <f>IFERROR(VLOOKUP($H207,'Water F Rev'!$A:$L,17,FALSE),0)</f>
        <v>0</v>
      </c>
      <c r="R207" s="34">
        <f>IFERROR(VLOOKUP($H207,'Water F Exp'!$A:$K,15,FALSE),0)</f>
        <v>0</v>
      </c>
      <c r="S207" s="34">
        <f>IFERROR(VLOOKUP($H207,'Water F Exp'!$A:$K,16,FALSE),0)</f>
        <v>0</v>
      </c>
      <c r="T207" s="42">
        <f>IFERROR(VLOOKUP($H207,'Water F Exp'!$A:$K,17,FALSE),0)</f>
        <v>0</v>
      </c>
      <c r="U207" s="34">
        <f ca="1">IFERROR(VLOOKUP($H207,'Sewer F Rev'!$A:$E,15,FALSE),0)</f>
        <v>0</v>
      </c>
      <c r="V207" s="34">
        <f ca="1">IFERROR(VLOOKUP($H207,'Sewer F Rev'!$A:$E,16,FALSE),0)</f>
        <v>0</v>
      </c>
      <c r="W207" s="42">
        <f ca="1">IFERROR(VLOOKUP($H207,'Sewer F Rev'!$A:$E,17,FALSE),0)</f>
        <v>0</v>
      </c>
      <c r="X207" s="34">
        <f>IFERROR(VLOOKUP($H207,'Sewer F Exp'!$A:$B,15,FALSE),0)</f>
        <v>0</v>
      </c>
      <c r="Y207" s="34">
        <f>IFERROR(VLOOKUP($H207,'Sewer F Exp'!$A:$B,16,FALSE),0)</f>
        <v>0</v>
      </c>
      <c r="Z207" s="42">
        <f>IFERROR(VLOOKUP($H207,'Sewer F Exp'!$A:$B,17,FALSE),0)</f>
        <v>0</v>
      </c>
      <c r="AA207" s="34">
        <f>IFERROR(VLOOKUP($H207,'Refuse F Rev'!$A:$E,15,FALSE),0)</f>
        <v>0</v>
      </c>
      <c r="AB207" s="34">
        <f>IFERROR(VLOOKUP($H207,'Refuse F Rev'!$A:$E,16,FALSE),0)</f>
        <v>0</v>
      </c>
      <c r="AC207" s="42">
        <f>IFERROR(VLOOKUP($H207,'Refuse F Rev'!$A:$E,17,FALSE),0)</f>
        <v>0</v>
      </c>
      <c r="AD207" s="34">
        <f>IFERROR(VLOOKUP($H207,'Refuse F Exp'!$A:$E,15,FALSE),0)</f>
        <v>0</v>
      </c>
      <c r="AE207" s="34">
        <f>IFERROR(VLOOKUP($H207,'Refuse F Exp'!$A:$E,16,FALSE),0)</f>
        <v>0</v>
      </c>
      <c r="AF207" s="42">
        <f>IFERROR(VLOOKUP($H207,'Refuse F Exp'!$A:$E,17,FALSE),0)</f>
        <v>0</v>
      </c>
      <c r="AG207" s="34">
        <f>IFERROR(VLOOKUP($H207,#REF!,10,FALSE),0)</f>
        <v>0</v>
      </c>
      <c r="AH207" s="34">
        <f>IFERROR(VLOOKUP($H207,#REF!,11,FALSE),0)</f>
        <v>0</v>
      </c>
      <c r="AI207" s="42">
        <f>IFERROR(VLOOKUP($H207,#REF!,12,FALSE),0)</f>
        <v>0</v>
      </c>
      <c r="AJ207" s="34">
        <f>IFERROR(VLOOKUP($H207,#REF!,10,FALSE),0)</f>
        <v>0</v>
      </c>
      <c r="AK207" s="34">
        <f>IFERROR(VLOOKUP($H207,#REF!,11,FALSE),0)</f>
        <v>0</v>
      </c>
      <c r="AL207" s="42">
        <f>IFERROR(VLOOKUP($H207,#REF!,12,FALSE),0)</f>
        <v>0</v>
      </c>
      <c r="AM207" s="34">
        <f>IFERROR(VLOOKUP($H207,#REF!,10,FALSE),0)</f>
        <v>0</v>
      </c>
      <c r="AN207" s="34">
        <f>IFERROR(VLOOKUP($H207,#REF!,11,FALSE),0)</f>
        <v>0</v>
      </c>
      <c r="AO207" s="42">
        <f>IFERROR(VLOOKUP($H207,#REF!,12,FALSE),0)</f>
        <v>0</v>
      </c>
      <c r="AP207" s="34">
        <f>IFERROR(VLOOKUP($H207,#REF!,10,FALSE),0)</f>
        <v>0</v>
      </c>
      <c r="AQ207" s="34">
        <f>IFERROR(VLOOKUP($H207,#REF!,11,FALSE),0)</f>
        <v>0</v>
      </c>
      <c r="AR207" s="42">
        <f>IFERROR(VLOOKUP($H207,#REF!,12,FALSE),0)</f>
        <v>0</v>
      </c>
      <c r="AS207" s="34">
        <f>IFERROR(VLOOKUP($H207,#REF!,13,FALSE),0)</f>
        <v>0</v>
      </c>
      <c r="AT207" s="34">
        <f>IFERROR(VLOOKUP($H207,#REF!,14,FALSE),0)</f>
        <v>0</v>
      </c>
      <c r="AU207" s="42">
        <f>IFERROR(VLOOKUP($H207,#REF!,15,FALSE),0)</f>
        <v>0</v>
      </c>
      <c r="AV207" s="34">
        <f>IFERROR(VLOOKUP($H207,#REF!,15,FALSE),0)</f>
        <v>0</v>
      </c>
      <c r="AW207" s="34">
        <f>IFERROR(VLOOKUP($H207,#REF!,16,FALSE),0)</f>
        <v>0</v>
      </c>
      <c r="AX207" s="42">
        <f>IFERROR(VLOOKUP($H207,#REF!,17,FALSE),0)</f>
        <v>0</v>
      </c>
    </row>
    <row r="208" spans="1:50" x14ac:dyDescent="0.3">
      <c r="A208" s="33" t="str">
        <f t="shared" si="12"/>
        <v>A -3120-2-212</v>
      </c>
      <c r="B208" s="33" t="str">
        <f>+'R&amp;E EXPORT'!B207</f>
        <v>POLICE-EQUIP-TASERS</v>
      </c>
      <c r="C208" t="str">
        <f>IFERROR(VLOOKUP(A208,'MCSJ Export'!A:C,3,FALSE),"")</f>
        <v>Sub Account</v>
      </c>
      <c r="D208" s="37">
        <f t="shared" ca="1" si="13"/>
        <v>0</v>
      </c>
      <c r="E208" s="37">
        <f t="shared" ca="1" si="14"/>
        <v>0</v>
      </c>
      <c r="F208" s="37">
        <f t="shared" ca="1" si="15"/>
        <v>0</v>
      </c>
      <c r="G208" s="37"/>
      <c r="H208" s="33" t="str">
        <f>+'R&amp;E EXPORT'!A207</f>
        <v>A -3120-2-212</v>
      </c>
      <c r="I208" s="34">
        <f>IFERROR(VLOOKUP($H208,'Gen F Rev'!$A:$M,15,FALSE),0)</f>
        <v>0</v>
      </c>
      <c r="J208" s="34">
        <f>IFERROR(VLOOKUP($H208,'Gen F Rev'!$A:$M,16,FALSE),0)</f>
        <v>0</v>
      </c>
      <c r="K208" s="42">
        <f>IFERROR(VLOOKUP($H208,'Gen F Rev'!$A:$M,17,FALSE),0)</f>
        <v>0</v>
      </c>
      <c r="L208" s="34">
        <f>IFERROR(VLOOKUP($H208,'Gen F Exp'!$A:$E,15,FALSE),0)</f>
        <v>0</v>
      </c>
      <c r="M208" s="34">
        <f>IFERROR(VLOOKUP($H208,'Gen F Exp'!$A:$E,16,FALSE),0)</f>
        <v>0</v>
      </c>
      <c r="N208" s="42">
        <f>IFERROR(VLOOKUP($H208,'Gen F Exp'!$A:$E,17,FALSE),0)</f>
        <v>0</v>
      </c>
      <c r="O208" s="34">
        <f>IFERROR(VLOOKUP($H208,'Water F Rev'!$A:$L,15,FALSE),0)</f>
        <v>0</v>
      </c>
      <c r="P208" s="34">
        <f>IFERROR(VLOOKUP($H208,'Water F Rev'!$A:$L,16,FALSE),0)</f>
        <v>0</v>
      </c>
      <c r="Q208" s="42">
        <f>IFERROR(VLOOKUP($H208,'Water F Rev'!$A:$L,17,FALSE),0)</f>
        <v>0</v>
      </c>
      <c r="R208" s="34">
        <f>IFERROR(VLOOKUP($H208,'Water F Exp'!$A:$K,15,FALSE),0)</f>
        <v>0</v>
      </c>
      <c r="S208" s="34">
        <f>IFERROR(VLOOKUP($H208,'Water F Exp'!$A:$K,16,FALSE),0)</f>
        <v>0</v>
      </c>
      <c r="T208" s="42">
        <f>IFERROR(VLOOKUP($H208,'Water F Exp'!$A:$K,17,FALSE),0)</f>
        <v>0</v>
      </c>
      <c r="U208" s="34">
        <f ca="1">IFERROR(VLOOKUP($H208,'Sewer F Rev'!$A:$E,15,FALSE),0)</f>
        <v>0</v>
      </c>
      <c r="V208" s="34">
        <f ca="1">IFERROR(VLOOKUP($H208,'Sewer F Rev'!$A:$E,16,FALSE),0)</f>
        <v>0</v>
      </c>
      <c r="W208" s="42">
        <f ca="1">IFERROR(VLOOKUP($H208,'Sewer F Rev'!$A:$E,17,FALSE),0)</f>
        <v>0</v>
      </c>
      <c r="X208" s="34">
        <f>IFERROR(VLOOKUP($H208,'Sewer F Exp'!$A:$B,15,FALSE),0)</f>
        <v>0</v>
      </c>
      <c r="Y208" s="34">
        <f>IFERROR(VLOOKUP($H208,'Sewer F Exp'!$A:$B,16,FALSE),0)</f>
        <v>0</v>
      </c>
      <c r="Z208" s="42">
        <f>IFERROR(VLOOKUP($H208,'Sewer F Exp'!$A:$B,17,FALSE),0)</f>
        <v>0</v>
      </c>
      <c r="AA208" s="34">
        <f>IFERROR(VLOOKUP($H208,'Refuse F Rev'!$A:$E,15,FALSE),0)</f>
        <v>0</v>
      </c>
      <c r="AB208" s="34">
        <f>IFERROR(VLOOKUP($H208,'Refuse F Rev'!$A:$E,16,FALSE),0)</f>
        <v>0</v>
      </c>
      <c r="AC208" s="42">
        <f>IFERROR(VLOOKUP($H208,'Refuse F Rev'!$A:$E,17,FALSE),0)</f>
        <v>0</v>
      </c>
      <c r="AD208" s="34">
        <f>IFERROR(VLOOKUP($H208,'Refuse F Exp'!$A:$E,15,FALSE),0)</f>
        <v>0</v>
      </c>
      <c r="AE208" s="34">
        <f>IFERROR(VLOOKUP($H208,'Refuse F Exp'!$A:$E,16,FALSE),0)</f>
        <v>0</v>
      </c>
      <c r="AF208" s="42">
        <f>IFERROR(VLOOKUP($H208,'Refuse F Exp'!$A:$E,17,FALSE),0)</f>
        <v>0</v>
      </c>
      <c r="AG208" s="34">
        <f>IFERROR(VLOOKUP($H208,#REF!,10,FALSE),0)</f>
        <v>0</v>
      </c>
      <c r="AH208" s="34">
        <f>IFERROR(VLOOKUP($H208,#REF!,11,FALSE),0)</f>
        <v>0</v>
      </c>
      <c r="AI208" s="42">
        <f>IFERROR(VLOOKUP($H208,#REF!,12,FALSE),0)</f>
        <v>0</v>
      </c>
      <c r="AJ208" s="34">
        <f>IFERROR(VLOOKUP($H208,#REF!,10,FALSE),0)</f>
        <v>0</v>
      </c>
      <c r="AK208" s="34">
        <f>IFERROR(VLOOKUP($H208,#REF!,11,FALSE),0)</f>
        <v>0</v>
      </c>
      <c r="AL208" s="42">
        <f>IFERROR(VLOOKUP($H208,#REF!,12,FALSE),0)</f>
        <v>0</v>
      </c>
      <c r="AM208" s="34">
        <f>IFERROR(VLOOKUP($H208,#REF!,10,FALSE),0)</f>
        <v>0</v>
      </c>
      <c r="AN208" s="34">
        <f>IFERROR(VLOOKUP($H208,#REF!,11,FALSE),0)</f>
        <v>0</v>
      </c>
      <c r="AO208" s="42">
        <f>IFERROR(VLOOKUP($H208,#REF!,12,FALSE),0)</f>
        <v>0</v>
      </c>
      <c r="AP208" s="34">
        <f>IFERROR(VLOOKUP($H208,#REF!,10,FALSE),0)</f>
        <v>0</v>
      </c>
      <c r="AQ208" s="34">
        <f>IFERROR(VLOOKUP($H208,#REF!,11,FALSE),0)</f>
        <v>0</v>
      </c>
      <c r="AR208" s="42">
        <f>IFERROR(VLOOKUP($H208,#REF!,12,FALSE),0)</f>
        <v>0</v>
      </c>
      <c r="AS208" s="34">
        <f>IFERROR(VLOOKUP($H208,#REF!,13,FALSE),0)</f>
        <v>0</v>
      </c>
      <c r="AT208" s="34">
        <f>IFERROR(VLOOKUP($H208,#REF!,14,FALSE),0)</f>
        <v>0</v>
      </c>
      <c r="AU208" s="42">
        <f>IFERROR(VLOOKUP($H208,#REF!,15,FALSE),0)</f>
        <v>0</v>
      </c>
      <c r="AV208" s="34">
        <f>IFERROR(VLOOKUP($H208,#REF!,15,FALSE),0)</f>
        <v>0</v>
      </c>
      <c r="AW208" s="34">
        <f>IFERROR(VLOOKUP($H208,#REF!,16,FALSE),0)</f>
        <v>0</v>
      </c>
      <c r="AX208" s="42">
        <f>IFERROR(VLOOKUP($H208,#REF!,17,FALSE),0)</f>
        <v>0</v>
      </c>
    </row>
    <row r="209" spans="1:50" x14ac:dyDescent="0.3">
      <c r="A209" s="33" t="str">
        <f t="shared" si="12"/>
        <v>A -3120-2-213</v>
      </c>
      <c r="B209" s="33" t="str">
        <f>+'R&amp;E EXPORT'!B208</f>
        <v>POLICE-EQUIP-ARMORY</v>
      </c>
      <c r="C209" t="str">
        <f>IFERROR(VLOOKUP(A209,'MCSJ Export'!A:C,3,FALSE),"")</f>
        <v>Sub Account</v>
      </c>
      <c r="D209" s="37">
        <f t="shared" ca="1" si="13"/>
        <v>0</v>
      </c>
      <c r="E209" s="37">
        <f t="shared" ca="1" si="14"/>
        <v>0</v>
      </c>
      <c r="F209" s="37">
        <f t="shared" ca="1" si="15"/>
        <v>0</v>
      </c>
      <c r="G209" s="37"/>
      <c r="H209" s="33" t="str">
        <f>+'R&amp;E EXPORT'!A208</f>
        <v>A -3120-2-213</v>
      </c>
      <c r="I209" s="34">
        <f>IFERROR(VLOOKUP($H209,'Gen F Rev'!$A:$M,15,FALSE),0)</f>
        <v>0</v>
      </c>
      <c r="J209" s="34">
        <f>IFERROR(VLOOKUP($H209,'Gen F Rev'!$A:$M,16,FALSE),0)</f>
        <v>0</v>
      </c>
      <c r="K209" s="42">
        <f>IFERROR(VLOOKUP($H209,'Gen F Rev'!$A:$M,17,FALSE),0)</f>
        <v>0</v>
      </c>
      <c r="L209" s="34">
        <f>IFERROR(VLOOKUP($H209,'Gen F Exp'!$A:$E,15,FALSE),0)</f>
        <v>0</v>
      </c>
      <c r="M209" s="34">
        <f>IFERROR(VLOOKUP($H209,'Gen F Exp'!$A:$E,16,FALSE),0)</f>
        <v>0</v>
      </c>
      <c r="N209" s="42">
        <f>IFERROR(VLOOKUP($H209,'Gen F Exp'!$A:$E,17,FALSE),0)</f>
        <v>0</v>
      </c>
      <c r="O209" s="34">
        <f>IFERROR(VLOOKUP($H209,'Water F Rev'!$A:$L,15,FALSE),0)</f>
        <v>0</v>
      </c>
      <c r="P209" s="34">
        <f>IFERROR(VLOOKUP($H209,'Water F Rev'!$A:$L,16,FALSE),0)</f>
        <v>0</v>
      </c>
      <c r="Q209" s="42">
        <f>IFERROR(VLOOKUP($H209,'Water F Rev'!$A:$L,17,FALSE),0)</f>
        <v>0</v>
      </c>
      <c r="R209" s="34">
        <f>IFERROR(VLOOKUP($H209,'Water F Exp'!$A:$K,15,FALSE),0)</f>
        <v>0</v>
      </c>
      <c r="S209" s="34">
        <f>IFERROR(VLOOKUP($H209,'Water F Exp'!$A:$K,16,FALSE),0)</f>
        <v>0</v>
      </c>
      <c r="T209" s="42">
        <f>IFERROR(VLOOKUP($H209,'Water F Exp'!$A:$K,17,FALSE),0)</f>
        <v>0</v>
      </c>
      <c r="U209" s="34">
        <f ca="1">IFERROR(VLOOKUP($H209,'Sewer F Rev'!$A:$E,15,FALSE),0)</f>
        <v>0</v>
      </c>
      <c r="V209" s="34">
        <f ca="1">IFERROR(VLOOKUP($H209,'Sewer F Rev'!$A:$E,16,FALSE),0)</f>
        <v>0</v>
      </c>
      <c r="W209" s="42">
        <f ca="1">IFERROR(VLOOKUP($H209,'Sewer F Rev'!$A:$E,17,FALSE),0)</f>
        <v>0</v>
      </c>
      <c r="X209" s="34">
        <f>IFERROR(VLOOKUP($H209,'Sewer F Exp'!$A:$B,15,FALSE),0)</f>
        <v>0</v>
      </c>
      <c r="Y209" s="34">
        <f>IFERROR(VLOOKUP($H209,'Sewer F Exp'!$A:$B,16,FALSE),0)</f>
        <v>0</v>
      </c>
      <c r="Z209" s="42">
        <f>IFERROR(VLOOKUP($H209,'Sewer F Exp'!$A:$B,17,FALSE),0)</f>
        <v>0</v>
      </c>
      <c r="AA209" s="34">
        <f>IFERROR(VLOOKUP($H209,'Refuse F Rev'!$A:$E,15,FALSE),0)</f>
        <v>0</v>
      </c>
      <c r="AB209" s="34">
        <f>IFERROR(VLOOKUP($H209,'Refuse F Rev'!$A:$E,16,FALSE),0)</f>
        <v>0</v>
      </c>
      <c r="AC209" s="42">
        <f>IFERROR(VLOOKUP($H209,'Refuse F Rev'!$A:$E,17,FALSE),0)</f>
        <v>0</v>
      </c>
      <c r="AD209" s="34">
        <f>IFERROR(VLOOKUP($H209,'Refuse F Exp'!$A:$E,15,FALSE),0)</f>
        <v>0</v>
      </c>
      <c r="AE209" s="34">
        <f>IFERROR(VLOOKUP($H209,'Refuse F Exp'!$A:$E,16,FALSE),0)</f>
        <v>0</v>
      </c>
      <c r="AF209" s="42">
        <f>IFERROR(VLOOKUP($H209,'Refuse F Exp'!$A:$E,17,FALSE),0)</f>
        <v>0</v>
      </c>
      <c r="AG209" s="34">
        <f>IFERROR(VLOOKUP($H209,#REF!,10,FALSE),0)</f>
        <v>0</v>
      </c>
      <c r="AH209" s="34">
        <f>IFERROR(VLOOKUP($H209,#REF!,11,FALSE),0)</f>
        <v>0</v>
      </c>
      <c r="AI209" s="42">
        <f>IFERROR(VLOOKUP($H209,#REF!,12,FALSE),0)</f>
        <v>0</v>
      </c>
      <c r="AJ209" s="34">
        <f>IFERROR(VLOOKUP($H209,#REF!,10,FALSE),0)</f>
        <v>0</v>
      </c>
      <c r="AK209" s="34">
        <f>IFERROR(VLOOKUP($H209,#REF!,11,FALSE),0)</f>
        <v>0</v>
      </c>
      <c r="AL209" s="42">
        <f>IFERROR(VLOOKUP($H209,#REF!,12,FALSE),0)</f>
        <v>0</v>
      </c>
      <c r="AM209" s="34">
        <f>IFERROR(VLOOKUP($H209,#REF!,10,FALSE),0)</f>
        <v>0</v>
      </c>
      <c r="AN209" s="34">
        <f>IFERROR(VLOOKUP($H209,#REF!,11,FALSE),0)</f>
        <v>0</v>
      </c>
      <c r="AO209" s="42">
        <f>IFERROR(VLOOKUP($H209,#REF!,12,FALSE),0)</f>
        <v>0</v>
      </c>
      <c r="AP209" s="34">
        <f>IFERROR(VLOOKUP($H209,#REF!,10,FALSE),0)</f>
        <v>0</v>
      </c>
      <c r="AQ209" s="34">
        <f>IFERROR(VLOOKUP($H209,#REF!,11,FALSE),0)</f>
        <v>0</v>
      </c>
      <c r="AR209" s="42">
        <f>IFERROR(VLOOKUP($H209,#REF!,12,FALSE),0)</f>
        <v>0</v>
      </c>
      <c r="AS209" s="34">
        <f>IFERROR(VLOOKUP($H209,#REF!,13,FALSE),0)</f>
        <v>0</v>
      </c>
      <c r="AT209" s="34">
        <f>IFERROR(VLOOKUP($H209,#REF!,14,FALSE),0)</f>
        <v>0</v>
      </c>
      <c r="AU209" s="42">
        <f>IFERROR(VLOOKUP($H209,#REF!,15,FALSE),0)</f>
        <v>0</v>
      </c>
      <c r="AV209" s="34">
        <f>IFERROR(VLOOKUP($H209,#REF!,15,FALSE),0)</f>
        <v>0</v>
      </c>
      <c r="AW209" s="34">
        <f>IFERROR(VLOOKUP($H209,#REF!,16,FALSE),0)</f>
        <v>0</v>
      </c>
      <c r="AX209" s="42">
        <f>IFERROR(VLOOKUP($H209,#REF!,17,FALSE),0)</f>
        <v>0</v>
      </c>
    </row>
    <row r="210" spans="1:50" x14ac:dyDescent="0.3">
      <c r="A210" s="33" t="str">
        <f t="shared" si="12"/>
        <v>A -3120-2-280</v>
      </c>
      <c r="B210" s="33" t="str">
        <f>+'R&amp;E EXPORT'!B209</f>
        <v>POLICE-EQUIP-TRAFFIC SIGNALS</v>
      </c>
      <c r="C210" t="str">
        <f>IFERROR(VLOOKUP(A210,'MCSJ Export'!A:C,3,FALSE),"")</f>
        <v>Sub Account</v>
      </c>
      <c r="D210" s="37">
        <f t="shared" ca="1" si="13"/>
        <v>0</v>
      </c>
      <c r="E210" s="37">
        <f t="shared" ca="1" si="14"/>
        <v>0</v>
      </c>
      <c r="F210" s="37">
        <f t="shared" ca="1" si="15"/>
        <v>0</v>
      </c>
      <c r="G210" s="37"/>
      <c r="H210" s="33" t="str">
        <f>+'R&amp;E EXPORT'!A209</f>
        <v>A -3120-2-280</v>
      </c>
      <c r="I210" s="34">
        <f>IFERROR(VLOOKUP($H210,'Gen F Rev'!$A:$M,15,FALSE),0)</f>
        <v>0</v>
      </c>
      <c r="J210" s="34">
        <f>IFERROR(VLOOKUP($H210,'Gen F Rev'!$A:$M,16,FALSE),0)</f>
        <v>0</v>
      </c>
      <c r="K210" s="42">
        <f>IFERROR(VLOOKUP($H210,'Gen F Rev'!$A:$M,17,FALSE),0)</f>
        <v>0</v>
      </c>
      <c r="L210" s="34">
        <f>IFERROR(VLOOKUP($H210,'Gen F Exp'!$A:$E,15,FALSE),0)</f>
        <v>0</v>
      </c>
      <c r="M210" s="34">
        <f>IFERROR(VLOOKUP($H210,'Gen F Exp'!$A:$E,16,FALSE),0)</f>
        <v>0</v>
      </c>
      <c r="N210" s="42">
        <f>IFERROR(VLOOKUP($H210,'Gen F Exp'!$A:$E,17,FALSE),0)</f>
        <v>0</v>
      </c>
      <c r="O210" s="34">
        <f>IFERROR(VLOOKUP($H210,'Water F Rev'!$A:$L,15,FALSE),0)</f>
        <v>0</v>
      </c>
      <c r="P210" s="34">
        <f>IFERROR(VLOOKUP($H210,'Water F Rev'!$A:$L,16,FALSE),0)</f>
        <v>0</v>
      </c>
      <c r="Q210" s="42">
        <f>IFERROR(VLOOKUP($H210,'Water F Rev'!$A:$L,17,FALSE),0)</f>
        <v>0</v>
      </c>
      <c r="R210" s="34">
        <f>IFERROR(VLOOKUP($H210,'Water F Exp'!$A:$K,15,FALSE),0)</f>
        <v>0</v>
      </c>
      <c r="S210" s="34">
        <f>IFERROR(VLOOKUP($H210,'Water F Exp'!$A:$K,16,FALSE),0)</f>
        <v>0</v>
      </c>
      <c r="T210" s="42">
        <f>IFERROR(VLOOKUP($H210,'Water F Exp'!$A:$K,17,FALSE),0)</f>
        <v>0</v>
      </c>
      <c r="U210" s="34">
        <f ca="1">IFERROR(VLOOKUP($H210,'Sewer F Rev'!$A:$E,15,FALSE),0)</f>
        <v>0</v>
      </c>
      <c r="V210" s="34">
        <f ca="1">IFERROR(VLOOKUP($H210,'Sewer F Rev'!$A:$E,16,FALSE),0)</f>
        <v>0</v>
      </c>
      <c r="W210" s="42">
        <f ca="1">IFERROR(VLOOKUP($H210,'Sewer F Rev'!$A:$E,17,FALSE),0)</f>
        <v>0</v>
      </c>
      <c r="X210" s="34">
        <f>IFERROR(VLOOKUP($H210,'Sewer F Exp'!$A:$B,15,FALSE),0)</f>
        <v>0</v>
      </c>
      <c r="Y210" s="34">
        <f>IFERROR(VLOOKUP($H210,'Sewer F Exp'!$A:$B,16,FALSE),0)</f>
        <v>0</v>
      </c>
      <c r="Z210" s="42">
        <f>IFERROR(VLOOKUP($H210,'Sewer F Exp'!$A:$B,17,FALSE),0)</f>
        <v>0</v>
      </c>
      <c r="AA210" s="34">
        <f>IFERROR(VLOOKUP($H210,'Refuse F Rev'!$A:$E,15,FALSE),0)</f>
        <v>0</v>
      </c>
      <c r="AB210" s="34">
        <f>IFERROR(VLOOKUP($H210,'Refuse F Rev'!$A:$E,16,FALSE),0)</f>
        <v>0</v>
      </c>
      <c r="AC210" s="42">
        <f>IFERROR(VLOOKUP($H210,'Refuse F Rev'!$A:$E,17,FALSE),0)</f>
        <v>0</v>
      </c>
      <c r="AD210" s="34">
        <f>IFERROR(VLOOKUP($H210,'Refuse F Exp'!$A:$E,15,FALSE),0)</f>
        <v>0</v>
      </c>
      <c r="AE210" s="34">
        <f>IFERROR(VLOOKUP($H210,'Refuse F Exp'!$A:$E,16,FALSE),0)</f>
        <v>0</v>
      </c>
      <c r="AF210" s="42">
        <f>IFERROR(VLOOKUP($H210,'Refuse F Exp'!$A:$E,17,FALSE),0)</f>
        <v>0</v>
      </c>
      <c r="AG210" s="34">
        <f>IFERROR(VLOOKUP($H210,#REF!,10,FALSE),0)</f>
        <v>0</v>
      </c>
      <c r="AH210" s="34">
        <f>IFERROR(VLOOKUP($H210,#REF!,11,FALSE),0)</f>
        <v>0</v>
      </c>
      <c r="AI210" s="42">
        <f>IFERROR(VLOOKUP($H210,#REF!,12,FALSE),0)</f>
        <v>0</v>
      </c>
      <c r="AJ210" s="34">
        <f>IFERROR(VLOOKUP($H210,#REF!,10,FALSE),0)</f>
        <v>0</v>
      </c>
      <c r="AK210" s="34">
        <f>IFERROR(VLOOKUP($H210,#REF!,11,FALSE),0)</f>
        <v>0</v>
      </c>
      <c r="AL210" s="42">
        <f>IFERROR(VLOOKUP($H210,#REF!,12,FALSE),0)</f>
        <v>0</v>
      </c>
      <c r="AM210" s="34">
        <f>IFERROR(VLOOKUP($H210,#REF!,10,FALSE),0)</f>
        <v>0</v>
      </c>
      <c r="AN210" s="34">
        <f>IFERROR(VLOOKUP($H210,#REF!,11,FALSE),0)</f>
        <v>0</v>
      </c>
      <c r="AO210" s="42">
        <f>IFERROR(VLOOKUP($H210,#REF!,12,FALSE),0)</f>
        <v>0</v>
      </c>
      <c r="AP210" s="34">
        <f>IFERROR(VLOOKUP($H210,#REF!,10,FALSE),0)</f>
        <v>0</v>
      </c>
      <c r="AQ210" s="34">
        <f>IFERROR(VLOOKUP($H210,#REF!,11,FALSE),0)</f>
        <v>0</v>
      </c>
      <c r="AR210" s="42">
        <f>IFERROR(VLOOKUP($H210,#REF!,12,FALSE),0)</f>
        <v>0</v>
      </c>
      <c r="AS210" s="34">
        <f>IFERROR(VLOOKUP($H210,#REF!,13,FALSE),0)</f>
        <v>0</v>
      </c>
      <c r="AT210" s="34">
        <f>IFERROR(VLOOKUP($H210,#REF!,14,FALSE),0)</f>
        <v>0</v>
      </c>
      <c r="AU210" s="42">
        <f>IFERROR(VLOOKUP($H210,#REF!,15,FALSE),0)</f>
        <v>0</v>
      </c>
      <c r="AV210" s="34">
        <f>IFERROR(VLOOKUP($H210,#REF!,15,FALSE),0)</f>
        <v>0</v>
      </c>
      <c r="AW210" s="34">
        <f>IFERROR(VLOOKUP($H210,#REF!,16,FALSE),0)</f>
        <v>0</v>
      </c>
      <c r="AX210" s="42">
        <f>IFERROR(VLOOKUP($H210,#REF!,17,FALSE),0)</f>
        <v>0</v>
      </c>
    </row>
    <row r="211" spans="1:50" x14ac:dyDescent="0.3">
      <c r="A211" s="33" t="str">
        <f t="shared" si="12"/>
        <v>A -3120-2-311</v>
      </c>
      <c r="B211" s="33" t="str">
        <f>+'R&amp;E EXPORT'!B210</f>
        <v>POLICE-EQUIP-VEHICLE EQUIPMENT</v>
      </c>
      <c r="C211" t="str">
        <f>IFERROR(VLOOKUP(A211,'MCSJ Export'!A:C,3,FALSE),"")</f>
        <v>Sub Account</v>
      </c>
      <c r="D211" s="37">
        <f t="shared" ca="1" si="13"/>
        <v>0</v>
      </c>
      <c r="E211" s="37">
        <f t="shared" ca="1" si="14"/>
        <v>0</v>
      </c>
      <c r="F211" s="37">
        <f t="shared" ca="1" si="15"/>
        <v>0</v>
      </c>
      <c r="G211" s="37"/>
      <c r="H211" s="33" t="str">
        <f>+'R&amp;E EXPORT'!A210</f>
        <v>A -3120-2-311</v>
      </c>
      <c r="I211" s="34">
        <f>IFERROR(VLOOKUP($H211,'Gen F Rev'!$A:$M,15,FALSE),0)</f>
        <v>0</v>
      </c>
      <c r="J211" s="34">
        <f>IFERROR(VLOOKUP($H211,'Gen F Rev'!$A:$M,16,FALSE),0)</f>
        <v>0</v>
      </c>
      <c r="K211" s="42">
        <f>IFERROR(VLOOKUP($H211,'Gen F Rev'!$A:$M,17,FALSE),0)</f>
        <v>0</v>
      </c>
      <c r="L211" s="34">
        <f>IFERROR(VLOOKUP($H211,'Gen F Exp'!$A:$E,15,FALSE),0)</f>
        <v>0</v>
      </c>
      <c r="M211" s="34">
        <f>IFERROR(VLOOKUP($H211,'Gen F Exp'!$A:$E,16,FALSE),0)</f>
        <v>0</v>
      </c>
      <c r="N211" s="42">
        <f>IFERROR(VLOOKUP($H211,'Gen F Exp'!$A:$E,17,FALSE),0)</f>
        <v>0</v>
      </c>
      <c r="O211" s="34">
        <f>IFERROR(VLOOKUP($H211,'Water F Rev'!$A:$L,15,FALSE),0)</f>
        <v>0</v>
      </c>
      <c r="P211" s="34">
        <f>IFERROR(VLOOKUP($H211,'Water F Rev'!$A:$L,16,FALSE),0)</f>
        <v>0</v>
      </c>
      <c r="Q211" s="42">
        <f>IFERROR(VLOOKUP($H211,'Water F Rev'!$A:$L,17,FALSE),0)</f>
        <v>0</v>
      </c>
      <c r="R211" s="34">
        <f>IFERROR(VLOOKUP($H211,'Water F Exp'!$A:$K,15,FALSE),0)</f>
        <v>0</v>
      </c>
      <c r="S211" s="34">
        <f>IFERROR(VLOOKUP($H211,'Water F Exp'!$A:$K,16,FALSE),0)</f>
        <v>0</v>
      </c>
      <c r="T211" s="42">
        <f>IFERROR(VLOOKUP($H211,'Water F Exp'!$A:$K,17,FALSE),0)</f>
        <v>0</v>
      </c>
      <c r="U211" s="34">
        <f ca="1">IFERROR(VLOOKUP($H211,'Sewer F Rev'!$A:$E,15,FALSE),0)</f>
        <v>0</v>
      </c>
      <c r="V211" s="34">
        <f ca="1">IFERROR(VLOOKUP($H211,'Sewer F Rev'!$A:$E,16,FALSE),0)</f>
        <v>0</v>
      </c>
      <c r="W211" s="42">
        <f ca="1">IFERROR(VLOOKUP($H211,'Sewer F Rev'!$A:$E,17,FALSE),0)</f>
        <v>0</v>
      </c>
      <c r="X211" s="34">
        <f>IFERROR(VLOOKUP($H211,'Sewer F Exp'!$A:$B,15,FALSE),0)</f>
        <v>0</v>
      </c>
      <c r="Y211" s="34">
        <f>IFERROR(VLOOKUP($H211,'Sewer F Exp'!$A:$B,16,FALSE),0)</f>
        <v>0</v>
      </c>
      <c r="Z211" s="42">
        <f>IFERROR(VLOOKUP($H211,'Sewer F Exp'!$A:$B,17,FALSE),0)</f>
        <v>0</v>
      </c>
      <c r="AA211" s="34">
        <f>IFERROR(VLOOKUP($H211,'Refuse F Rev'!$A:$E,15,FALSE),0)</f>
        <v>0</v>
      </c>
      <c r="AB211" s="34">
        <f>IFERROR(VLOOKUP($H211,'Refuse F Rev'!$A:$E,16,FALSE),0)</f>
        <v>0</v>
      </c>
      <c r="AC211" s="42">
        <f>IFERROR(VLOOKUP($H211,'Refuse F Rev'!$A:$E,17,FALSE),0)</f>
        <v>0</v>
      </c>
      <c r="AD211" s="34">
        <f>IFERROR(VLOOKUP($H211,'Refuse F Exp'!$A:$E,15,FALSE),0)</f>
        <v>0</v>
      </c>
      <c r="AE211" s="34">
        <f>IFERROR(VLOOKUP($H211,'Refuse F Exp'!$A:$E,16,FALSE),0)</f>
        <v>0</v>
      </c>
      <c r="AF211" s="42">
        <f>IFERROR(VLOOKUP($H211,'Refuse F Exp'!$A:$E,17,FALSE),0)</f>
        <v>0</v>
      </c>
      <c r="AG211" s="34">
        <f>IFERROR(VLOOKUP($H211,#REF!,10,FALSE),0)</f>
        <v>0</v>
      </c>
      <c r="AH211" s="34">
        <f>IFERROR(VLOOKUP($H211,#REF!,11,FALSE),0)</f>
        <v>0</v>
      </c>
      <c r="AI211" s="42">
        <f>IFERROR(VLOOKUP($H211,#REF!,12,FALSE),0)</f>
        <v>0</v>
      </c>
      <c r="AJ211" s="34">
        <f>IFERROR(VLOOKUP($H211,#REF!,10,FALSE),0)</f>
        <v>0</v>
      </c>
      <c r="AK211" s="34">
        <f>IFERROR(VLOOKUP($H211,#REF!,11,FALSE),0)</f>
        <v>0</v>
      </c>
      <c r="AL211" s="42">
        <f>IFERROR(VLOOKUP($H211,#REF!,12,FALSE),0)</f>
        <v>0</v>
      </c>
      <c r="AM211" s="34">
        <f>IFERROR(VLOOKUP($H211,#REF!,10,FALSE),0)</f>
        <v>0</v>
      </c>
      <c r="AN211" s="34">
        <f>IFERROR(VLOOKUP($H211,#REF!,11,FALSE),0)</f>
        <v>0</v>
      </c>
      <c r="AO211" s="42">
        <f>IFERROR(VLOOKUP($H211,#REF!,12,FALSE),0)</f>
        <v>0</v>
      </c>
      <c r="AP211" s="34">
        <f>IFERROR(VLOOKUP($H211,#REF!,10,FALSE),0)</f>
        <v>0</v>
      </c>
      <c r="AQ211" s="34">
        <f>IFERROR(VLOOKUP($H211,#REF!,11,FALSE),0)</f>
        <v>0</v>
      </c>
      <c r="AR211" s="42">
        <f>IFERROR(VLOOKUP($H211,#REF!,12,FALSE),0)</f>
        <v>0</v>
      </c>
      <c r="AS211" s="34">
        <f>IFERROR(VLOOKUP($H211,#REF!,13,FALSE),0)</f>
        <v>0</v>
      </c>
      <c r="AT211" s="34">
        <f>IFERROR(VLOOKUP($H211,#REF!,14,FALSE),0)</f>
        <v>0</v>
      </c>
      <c r="AU211" s="42">
        <f>IFERROR(VLOOKUP($H211,#REF!,15,FALSE),0)</f>
        <v>0</v>
      </c>
      <c r="AV211" s="34">
        <f>IFERROR(VLOOKUP($H211,#REF!,15,FALSE),0)</f>
        <v>0</v>
      </c>
      <c r="AW211" s="34">
        <f>IFERROR(VLOOKUP($H211,#REF!,16,FALSE),0)</f>
        <v>0</v>
      </c>
      <c r="AX211" s="42">
        <f>IFERROR(VLOOKUP($H211,#REF!,17,FALSE),0)</f>
        <v>0</v>
      </c>
    </row>
    <row r="212" spans="1:50" x14ac:dyDescent="0.3">
      <c r="A212" s="33" t="str">
        <f t="shared" si="12"/>
        <v>A -3120-4-036</v>
      </c>
      <c r="B212" s="33" t="str">
        <f>+'R&amp;E EXPORT'!B211</f>
        <v>POLICE-ASSC DUES &amp; MEMBERSHIP FEES</v>
      </c>
      <c r="C212" t="str">
        <f>IFERROR(VLOOKUP(A212,'MCSJ Export'!A:C,3,FALSE),"")</f>
        <v>Sub Account</v>
      </c>
      <c r="D212" s="37">
        <f t="shared" ca="1" si="13"/>
        <v>0</v>
      </c>
      <c r="E212" s="37">
        <f t="shared" ca="1" si="14"/>
        <v>0</v>
      </c>
      <c r="F212" s="37">
        <f t="shared" ca="1" si="15"/>
        <v>0</v>
      </c>
      <c r="G212" s="37"/>
      <c r="H212" s="33" t="str">
        <f>+'R&amp;E EXPORT'!A211</f>
        <v>A -3120-4-036</v>
      </c>
      <c r="I212" s="34">
        <f>IFERROR(VLOOKUP($H212,'Gen F Rev'!$A:$M,15,FALSE),0)</f>
        <v>0</v>
      </c>
      <c r="J212" s="34">
        <f>IFERROR(VLOOKUP($H212,'Gen F Rev'!$A:$M,16,FALSE),0)</f>
        <v>0</v>
      </c>
      <c r="K212" s="42">
        <f>IFERROR(VLOOKUP($H212,'Gen F Rev'!$A:$M,17,FALSE),0)</f>
        <v>0</v>
      </c>
      <c r="L212" s="34">
        <f>IFERROR(VLOOKUP($H212,'Gen F Exp'!$A:$E,15,FALSE),0)</f>
        <v>0</v>
      </c>
      <c r="M212" s="34">
        <f>IFERROR(VLOOKUP($H212,'Gen F Exp'!$A:$E,16,FALSE),0)</f>
        <v>0</v>
      </c>
      <c r="N212" s="42">
        <f>IFERROR(VLOOKUP($H212,'Gen F Exp'!$A:$E,17,FALSE),0)</f>
        <v>0</v>
      </c>
      <c r="O212" s="34">
        <f>IFERROR(VLOOKUP($H212,'Water F Rev'!$A:$L,15,FALSE),0)</f>
        <v>0</v>
      </c>
      <c r="P212" s="34">
        <f>IFERROR(VLOOKUP($H212,'Water F Rev'!$A:$L,16,FALSE),0)</f>
        <v>0</v>
      </c>
      <c r="Q212" s="42">
        <f>IFERROR(VLOOKUP($H212,'Water F Rev'!$A:$L,17,FALSE),0)</f>
        <v>0</v>
      </c>
      <c r="R212" s="34">
        <f>IFERROR(VLOOKUP($H212,'Water F Exp'!$A:$K,15,FALSE),0)</f>
        <v>0</v>
      </c>
      <c r="S212" s="34">
        <f>IFERROR(VLOOKUP($H212,'Water F Exp'!$A:$K,16,FALSE),0)</f>
        <v>0</v>
      </c>
      <c r="T212" s="42">
        <f>IFERROR(VLOOKUP($H212,'Water F Exp'!$A:$K,17,FALSE),0)</f>
        <v>0</v>
      </c>
      <c r="U212" s="34">
        <f ca="1">IFERROR(VLOOKUP($H212,'Sewer F Rev'!$A:$E,15,FALSE),0)</f>
        <v>0</v>
      </c>
      <c r="V212" s="34">
        <f ca="1">IFERROR(VLOOKUP($H212,'Sewer F Rev'!$A:$E,16,FALSE),0)</f>
        <v>0</v>
      </c>
      <c r="W212" s="42">
        <f ca="1">IFERROR(VLOOKUP($H212,'Sewer F Rev'!$A:$E,17,FALSE),0)</f>
        <v>0</v>
      </c>
      <c r="X212" s="34">
        <f>IFERROR(VLOOKUP($H212,'Sewer F Exp'!$A:$B,15,FALSE),0)</f>
        <v>0</v>
      </c>
      <c r="Y212" s="34">
        <f>IFERROR(VLOOKUP($H212,'Sewer F Exp'!$A:$B,16,FALSE),0)</f>
        <v>0</v>
      </c>
      <c r="Z212" s="42">
        <f>IFERROR(VLOOKUP($H212,'Sewer F Exp'!$A:$B,17,FALSE),0)</f>
        <v>0</v>
      </c>
      <c r="AA212" s="34">
        <f>IFERROR(VLOOKUP($H212,'Refuse F Rev'!$A:$E,15,FALSE),0)</f>
        <v>0</v>
      </c>
      <c r="AB212" s="34">
        <f>IFERROR(VLOOKUP($H212,'Refuse F Rev'!$A:$E,16,FALSE),0)</f>
        <v>0</v>
      </c>
      <c r="AC212" s="42">
        <f>IFERROR(VLOOKUP($H212,'Refuse F Rev'!$A:$E,17,FALSE),0)</f>
        <v>0</v>
      </c>
      <c r="AD212" s="34">
        <f>IFERROR(VLOOKUP($H212,'Refuse F Exp'!$A:$E,15,FALSE),0)</f>
        <v>0</v>
      </c>
      <c r="AE212" s="34">
        <f>IFERROR(VLOOKUP($H212,'Refuse F Exp'!$A:$E,16,FALSE),0)</f>
        <v>0</v>
      </c>
      <c r="AF212" s="42">
        <f>IFERROR(VLOOKUP($H212,'Refuse F Exp'!$A:$E,17,FALSE),0)</f>
        <v>0</v>
      </c>
      <c r="AG212" s="34">
        <f>IFERROR(VLOOKUP($H212,#REF!,10,FALSE),0)</f>
        <v>0</v>
      </c>
      <c r="AH212" s="34">
        <f>IFERROR(VLOOKUP($H212,#REF!,11,FALSE),0)</f>
        <v>0</v>
      </c>
      <c r="AI212" s="42">
        <f>IFERROR(VLOOKUP($H212,#REF!,12,FALSE),0)</f>
        <v>0</v>
      </c>
      <c r="AJ212" s="34">
        <f>IFERROR(VLOOKUP($H212,#REF!,10,FALSE),0)</f>
        <v>0</v>
      </c>
      <c r="AK212" s="34">
        <f>IFERROR(VLOOKUP($H212,#REF!,11,FALSE),0)</f>
        <v>0</v>
      </c>
      <c r="AL212" s="42">
        <f>IFERROR(VLOOKUP($H212,#REF!,12,FALSE),0)</f>
        <v>0</v>
      </c>
      <c r="AM212" s="34">
        <f>IFERROR(VLOOKUP($H212,#REF!,10,FALSE),0)</f>
        <v>0</v>
      </c>
      <c r="AN212" s="34">
        <f>IFERROR(VLOOKUP($H212,#REF!,11,FALSE),0)</f>
        <v>0</v>
      </c>
      <c r="AO212" s="42">
        <f>IFERROR(VLOOKUP($H212,#REF!,12,FALSE),0)</f>
        <v>0</v>
      </c>
      <c r="AP212" s="34">
        <f>IFERROR(VLOOKUP($H212,#REF!,10,FALSE),0)</f>
        <v>0</v>
      </c>
      <c r="AQ212" s="34">
        <f>IFERROR(VLOOKUP($H212,#REF!,11,FALSE),0)</f>
        <v>0</v>
      </c>
      <c r="AR212" s="42">
        <f>IFERROR(VLOOKUP($H212,#REF!,12,FALSE),0)</f>
        <v>0</v>
      </c>
      <c r="AS212" s="34">
        <f>IFERROR(VLOOKUP($H212,#REF!,13,FALSE),0)</f>
        <v>0</v>
      </c>
      <c r="AT212" s="34">
        <f>IFERROR(VLOOKUP($H212,#REF!,14,FALSE),0)</f>
        <v>0</v>
      </c>
      <c r="AU212" s="42">
        <f>IFERROR(VLOOKUP($H212,#REF!,15,FALSE),0)</f>
        <v>0</v>
      </c>
      <c r="AV212" s="34">
        <f>IFERROR(VLOOKUP($H212,#REF!,15,FALSE),0)</f>
        <v>0</v>
      </c>
      <c r="AW212" s="34">
        <f>IFERROR(VLOOKUP($H212,#REF!,16,FALSE),0)</f>
        <v>0</v>
      </c>
      <c r="AX212" s="42">
        <f>IFERROR(VLOOKUP($H212,#REF!,17,FALSE),0)</f>
        <v>0</v>
      </c>
    </row>
    <row r="213" spans="1:50" x14ac:dyDescent="0.3">
      <c r="A213" s="33" t="str">
        <f t="shared" si="12"/>
        <v>A -3120-4-040</v>
      </c>
      <c r="B213" s="33" t="str">
        <f>+'R&amp;E EXPORT'!B212</f>
        <v>POLICE-LAWBOOKS &amp; SUPPLEMENTS</v>
      </c>
      <c r="C213" t="str">
        <f>IFERROR(VLOOKUP(A213,'MCSJ Export'!A:C,3,FALSE),"")</f>
        <v>Sub Account</v>
      </c>
      <c r="D213" s="37">
        <f t="shared" ca="1" si="13"/>
        <v>0</v>
      </c>
      <c r="E213" s="37">
        <f t="shared" ca="1" si="14"/>
        <v>0</v>
      </c>
      <c r="F213" s="37">
        <f t="shared" ca="1" si="15"/>
        <v>0</v>
      </c>
      <c r="G213" s="37"/>
      <c r="H213" s="33" t="str">
        <f>+'R&amp;E EXPORT'!A212</f>
        <v>A -3120-4-040</v>
      </c>
      <c r="I213" s="34">
        <f>IFERROR(VLOOKUP($H213,'Gen F Rev'!$A:$M,15,FALSE),0)</f>
        <v>0</v>
      </c>
      <c r="J213" s="34">
        <f>IFERROR(VLOOKUP($H213,'Gen F Rev'!$A:$M,16,FALSE),0)</f>
        <v>0</v>
      </c>
      <c r="K213" s="42">
        <f>IFERROR(VLOOKUP($H213,'Gen F Rev'!$A:$M,17,FALSE),0)</f>
        <v>0</v>
      </c>
      <c r="L213" s="34">
        <f>IFERROR(VLOOKUP($H213,'Gen F Exp'!$A:$E,15,FALSE),0)</f>
        <v>0</v>
      </c>
      <c r="M213" s="34">
        <f>IFERROR(VLOOKUP($H213,'Gen F Exp'!$A:$E,16,FALSE),0)</f>
        <v>0</v>
      </c>
      <c r="N213" s="42">
        <f>IFERROR(VLOOKUP($H213,'Gen F Exp'!$A:$E,17,FALSE),0)</f>
        <v>0</v>
      </c>
      <c r="O213" s="34">
        <f>IFERROR(VLOOKUP($H213,'Water F Rev'!$A:$L,15,FALSE),0)</f>
        <v>0</v>
      </c>
      <c r="P213" s="34">
        <f>IFERROR(VLOOKUP($H213,'Water F Rev'!$A:$L,16,FALSE),0)</f>
        <v>0</v>
      </c>
      <c r="Q213" s="42">
        <f>IFERROR(VLOOKUP($H213,'Water F Rev'!$A:$L,17,FALSE),0)</f>
        <v>0</v>
      </c>
      <c r="R213" s="34">
        <f>IFERROR(VLOOKUP($H213,'Water F Exp'!$A:$K,15,FALSE),0)</f>
        <v>0</v>
      </c>
      <c r="S213" s="34">
        <f>IFERROR(VLOOKUP($H213,'Water F Exp'!$A:$K,16,FALSE),0)</f>
        <v>0</v>
      </c>
      <c r="T213" s="42">
        <f>IFERROR(VLOOKUP($H213,'Water F Exp'!$A:$K,17,FALSE),0)</f>
        <v>0</v>
      </c>
      <c r="U213" s="34">
        <f ca="1">IFERROR(VLOOKUP($H213,'Sewer F Rev'!$A:$E,15,FALSE),0)</f>
        <v>0</v>
      </c>
      <c r="V213" s="34">
        <f ca="1">IFERROR(VLOOKUP($H213,'Sewer F Rev'!$A:$E,16,FALSE),0)</f>
        <v>0</v>
      </c>
      <c r="W213" s="42">
        <f ca="1">IFERROR(VLOOKUP($H213,'Sewer F Rev'!$A:$E,17,FALSE),0)</f>
        <v>0</v>
      </c>
      <c r="X213" s="34">
        <f>IFERROR(VLOOKUP($H213,'Sewer F Exp'!$A:$B,15,FALSE),0)</f>
        <v>0</v>
      </c>
      <c r="Y213" s="34">
        <f>IFERROR(VLOOKUP($H213,'Sewer F Exp'!$A:$B,16,FALSE),0)</f>
        <v>0</v>
      </c>
      <c r="Z213" s="42">
        <f>IFERROR(VLOOKUP($H213,'Sewer F Exp'!$A:$B,17,FALSE),0)</f>
        <v>0</v>
      </c>
      <c r="AA213" s="34">
        <f>IFERROR(VLOOKUP($H213,'Refuse F Rev'!$A:$E,15,FALSE),0)</f>
        <v>0</v>
      </c>
      <c r="AB213" s="34">
        <f>IFERROR(VLOOKUP($H213,'Refuse F Rev'!$A:$E,16,FALSE),0)</f>
        <v>0</v>
      </c>
      <c r="AC213" s="42">
        <f>IFERROR(VLOOKUP($H213,'Refuse F Rev'!$A:$E,17,FALSE),0)</f>
        <v>0</v>
      </c>
      <c r="AD213" s="34">
        <f>IFERROR(VLOOKUP($H213,'Refuse F Exp'!$A:$E,15,FALSE),0)</f>
        <v>0</v>
      </c>
      <c r="AE213" s="34">
        <f>IFERROR(VLOOKUP($H213,'Refuse F Exp'!$A:$E,16,FALSE),0)</f>
        <v>0</v>
      </c>
      <c r="AF213" s="42">
        <f>IFERROR(VLOOKUP($H213,'Refuse F Exp'!$A:$E,17,FALSE),0)</f>
        <v>0</v>
      </c>
      <c r="AG213" s="34">
        <f>IFERROR(VLOOKUP($H213,#REF!,10,FALSE),0)</f>
        <v>0</v>
      </c>
      <c r="AH213" s="34">
        <f>IFERROR(VLOOKUP($H213,#REF!,11,FALSE),0)</f>
        <v>0</v>
      </c>
      <c r="AI213" s="42">
        <f>IFERROR(VLOOKUP($H213,#REF!,12,FALSE),0)</f>
        <v>0</v>
      </c>
      <c r="AJ213" s="34">
        <f>IFERROR(VLOOKUP($H213,#REF!,10,FALSE),0)</f>
        <v>0</v>
      </c>
      <c r="AK213" s="34">
        <f>IFERROR(VLOOKUP($H213,#REF!,11,FALSE),0)</f>
        <v>0</v>
      </c>
      <c r="AL213" s="42">
        <f>IFERROR(VLOOKUP($H213,#REF!,12,FALSE),0)</f>
        <v>0</v>
      </c>
      <c r="AM213" s="34">
        <f>IFERROR(VLOOKUP($H213,#REF!,10,FALSE),0)</f>
        <v>0</v>
      </c>
      <c r="AN213" s="34">
        <f>IFERROR(VLOOKUP($H213,#REF!,11,FALSE),0)</f>
        <v>0</v>
      </c>
      <c r="AO213" s="42">
        <f>IFERROR(VLOOKUP($H213,#REF!,12,FALSE),0)</f>
        <v>0</v>
      </c>
      <c r="AP213" s="34">
        <f>IFERROR(VLOOKUP($H213,#REF!,10,FALSE),0)</f>
        <v>0</v>
      </c>
      <c r="AQ213" s="34">
        <f>IFERROR(VLOOKUP($H213,#REF!,11,FALSE),0)</f>
        <v>0</v>
      </c>
      <c r="AR213" s="42">
        <f>IFERROR(VLOOKUP($H213,#REF!,12,FALSE),0)</f>
        <v>0</v>
      </c>
      <c r="AS213" s="34">
        <f>IFERROR(VLOOKUP($H213,#REF!,13,FALSE),0)</f>
        <v>0</v>
      </c>
      <c r="AT213" s="34">
        <f>IFERROR(VLOOKUP($H213,#REF!,14,FALSE),0)</f>
        <v>0</v>
      </c>
      <c r="AU213" s="42">
        <f>IFERROR(VLOOKUP($H213,#REF!,15,FALSE),0)</f>
        <v>0</v>
      </c>
      <c r="AV213" s="34">
        <f>IFERROR(VLOOKUP($H213,#REF!,15,FALSE),0)</f>
        <v>0</v>
      </c>
      <c r="AW213" s="34">
        <f>IFERROR(VLOOKUP($H213,#REF!,16,FALSE),0)</f>
        <v>0</v>
      </c>
      <c r="AX213" s="42">
        <f>IFERROR(VLOOKUP($H213,#REF!,17,FALSE),0)</f>
        <v>0</v>
      </c>
    </row>
    <row r="214" spans="1:50" x14ac:dyDescent="0.3">
      <c r="A214" s="33" t="str">
        <f t="shared" si="12"/>
        <v>A -3120-4-050</v>
      </c>
      <c r="B214" s="33" t="str">
        <f>+'R&amp;E EXPORT'!B213</f>
        <v>POLICE-CHAPLAIN</v>
      </c>
      <c r="C214" t="str">
        <f>IFERROR(VLOOKUP(A214,'MCSJ Export'!A:C,3,FALSE),"")</f>
        <v>Sub Account</v>
      </c>
      <c r="D214" s="37">
        <f t="shared" ca="1" si="13"/>
        <v>0</v>
      </c>
      <c r="E214" s="37">
        <f t="shared" ca="1" si="14"/>
        <v>0</v>
      </c>
      <c r="F214" s="37">
        <f t="shared" ca="1" si="15"/>
        <v>0</v>
      </c>
      <c r="G214" s="37"/>
      <c r="H214" s="33" t="str">
        <f>+'R&amp;E EXPORT'!A213</f>
        <v>A -3120-4-050</v>
      </c>
      <c r="I214" s="34">
        <f>IFERROR(VLOOKUP($H214,'Gen F Rev'!$A:$M,15,FALSE),0)</f>
        <v>0</v>
      </c>
      <c r="J214" s="34">
        <f>IFERROR(VLOOKUP($H214,'Gen F Rev'!$A:$M,16,FALSE),0)</f>
        <v>0</v>
      </c>
      <c r="K214" s="42">
        <f>IFERROR(VLOOKUP($H214,'Gen F Rev'!$A:$M,17,FALSE),0)</f>
        <v>0</v>
      </c>
      <c r="L214" s="34">
        <f>IFERROR(VLOOKUP($H214,'Gen F Exp'!$A:$E,15,FALSE),0)</f>
        <v>0</v>
      </c>
      <c r="M214" s="34">
        <f>IFERROR(VLOOKUP($H214,'Gen F Exp'!$A:$E,16,FALSE),0)</f>
        <v>0</v>
      </c>
      <c r="N214" s="42">
        <f>IFERROR(VLOOKUP($H214,'Gen F Exp'!$A:$E,17,FALSE),0)</f>
        <v>0</v>
      </c>
      <c r="O214" s="34">
        <f>IFERROR(VLOOKUP($H214,'Water F Rev'!$A:$L,15,FALSE),0)</f>
        <v>0</v>
      </c>
      <c r="P214" s="34">
        <f>IFERROR(VLOOKUP($H214,'Water F Rev'!$A:$L,16,FALSE),0)</f>
        <v>0</v>
      </c>
      <c r="Q214" s="42">
        <f>IFERROR(VLOOKUP($H214,'Water F Rev'!$A:$L,17,FALSE),0)</f>
        <v>0</v>
      </c>
      <c r="R214" s="34">
        <f>IFERROR(VLOOKUP($H214,'Water F Exp'!$A:$K,15,FALSE),0)</f>
        <v>0</v>
      </c>
      <c r="S214" s="34">
        <f>IFERROR(VLOOKUP($H214,'Water F Exp'!$A:$K,16,FALSE),0)</f>
        <v>0</v>
      </c>
      <c r="T214" s="42">
        <f>IFERROR(VLOOKUP($H214,'Water F Exp'!$A:$K,17,FALSE),0)</f>
        <v>0</v>
      </c>
      <c r="U214" s="34">
        <f ca="1">IFERROR(VLOOKUP($H214,'Sewer F Rev'!$A:$E,15,FALSE),0)</f>
        <v>0</v>
      </c>
      <c r="V214" s="34">
        <f ca="1">IFERROR(VLOOKUP($H214,'Sewer F Rev'!$A:$E,16,FALSE),0)</f>
        <v>0</v>
      </c>
      <c r="W214" s="42">
        <f ca="1">IFERROR(VLOOKUP($H214,'Sewer F Rev'!$A:$E,17,FALSE),0)</f>
        <v>0</v>
      </c>
      <c r="X214" s="34">
        <f>IFERROR(VLOOKUP($H214,'Sewer F Exp'!$A:$B,15,FALSE),0)</f>
        <v>0</v>
      </c>
      <c r="Y214" s="34">
        <f>IFERROR(VLOOKUP($H214,'Sewer F Exp'!$A:$B,16,FALSE),0)</f>
        <v>0</v>
      </c>
      <c r="Z214" s="42">
        <f>IFERROR(VLOOKUP($H214,'Sewer F Exp'!$A:$B,17,FALSE),0)</f>
        <v>0</v>
      </c>
      <c r="AA214" s="34">
        <f>IFERROR(VLOOKUP($H214,'Refuse F Rev'!$A:$E,15,FALSE),0)</f>
        <v>0</v>
      </c>
      <c r="AB214" s="34">
        <f>IFERROR(VLOOKUP($H214,'Refuse F Rev'!$A:$E,16,FALSE),0)</f>
        <v>0</v>
      </c>
      <c r="AC214" s="42">
        <f>IFERROR(VLOOKUP($H214,'Refuse F Rev'!$A:$E,17,FALSE),0)</f>
        <v>0</v>
      </c>
      <c r="AD214" s="34">
        <f>IFERROR(VLOOKUP($H214,'Refuse F Exp'!$A:$E,15,FALSE),0)</f>
        <v>0</v>
      </c>
      <c r="AE214" s="34">
        <f>IFERROR(VLOOKUP($H214,'Refuse F Exp'!$A:$E,16,FALSE),0)</f>
        <v>0</v>
      </c>
      <c r="AF214" s="42">
        <f>IFERROR(VLOOKUP($H214,'Refuse F Exp'!$A:$E,17,FALSE),0)</f>
        <v>0</v>
      </c>
      <c r="AG214" s="34">
        <f>IFERROR(VLOOKUP($H214,#REF!,10,FALSE),0)</f>
        <v>0</v>
      </c>
      <c r="AH214" s="34">
        <f>IFERROR(VLOOKUP($H214,#REF!,11,FALSE),0)</f>
        <v>0</v>
      </c>
      <c r="AI214" s="42">
        <f>IFERROR(VLOOKUP($H214,#REF!,12,FALSE),0)</f>
        <v>0</v>
      </c>
      <c r="AJ214" s="34">
        <f>IFERROR(VLOOKUP($H214,#REF!,10,FALSE),0)</f>
        <v>0</v>
      </c>
      <c r="AK214" s="34">
        <f>IFERROR(VLOOKUP($H214,#REF!,11,FALSE),0)</f>
        <v>0</v>
      </c>
      <c r="AL214" s="42">
        <f>IFERROR(VLOOKUP($H214,#REF!,12,FALSE),0)</f>
        <v>0</v>
      </c>
      <c r="AM214" s="34">
        <f>IFERROR(VLOOKUP($H214,#REF!,10,FALSE),0)</f>
        <v>0</v>
      </c>
      <c r="AN214" s="34">
        <f>IFERROR(VLOOKUP($H214,#REF!,11,FALSE),0)</f>
        <v>0</v>
      </c>
      <c r="AO214" s="42">
        <f>IFERROR(VLOOKUP($H214,#REF!,12,FALSE),0)</f>
        <v>0</v>
      </c>
      <c r="AP214" s="34">
        <f>IFERROR(VLOOKUP($H214,#REF!,10,FALSE),0)</f>
        <v>0</v>
      </c>
      <c r="AQ214" s="34">
        <f>IFERROR(VLOOKUP($H214,#REF!,11,FALSE),0)</f>
        <v>0</v>
      </c>
      <c r="AR214" s="42">
        <f>IFERROR(VLOOKUP($H214,#REF!,12,FALSE),0)</f>
        <v>0</v>
      </c>
      <c r="AS214" s="34">
        <f>IFERROR(VLOOKUP($H214,#REF!,13,FALSE),0)</f>
        <v>0</v>
      </c>
      <c r="AT214" s="34">
        <f>IFERROR(VLOOKUP($H214,#REF!,14,FALSE),0)</f>
        <v>0</v>
      </c>
      <c r="AU214" s="42">
        <f>IFERROR(VLOOKUP($H214,#REF!,15,FALSE),0)</f>
        <v>0</v>
      </c>
      <c r="AV214" s="34">
        <f>IFERROR(VLOOKUP($H214,#REF!,15,FALSE),0)</f>
        <v>0</v>
      </c>
      <c r="AW214" s="34">
        <f>IFERROR(VLOOKUP($H214,#REF!,16,FALSE),0)</f>
        <v>0</v>
      </c>
      <c r="AX214" s="42">
        <f>IFERROR(VLOOKUP($H214,#REF!,17,FALSE),0)</f>
        <v>0</v>
      </c>
    </row>
    <row r="215" spans="1:50" x14ac:dyDescent="0.3">
      <c r="A215" s="33" t="str">
        <f t="shared" si="12"/>
        <v>A -3120-4-065</v>
      </c>
      <c r="B215" s="33" t="str">
        <f>+'R&amp;E EXPORT'!B214</f>
        <v>POLICE-MISCELLANEOUS</v>
      </c>
      <c r="C215" t="str">
        <f>IFERROR(VLOOKUP(A215,'MCSJ Export'!A:C,3,FALSE),"")</f>
        <v>Sub Account</v>
      </c>
      <c r="D215" s="37">
        <f t="shared" ca="1" si="13"/>
        <v>0</v>
      </c>
      <c r="E215" s="37">
        <f t="shared" ca="1" si="14"/>
        <v>0</v>
      </c>
      <c r="F215" s="37">
        <f t="shared" ca="1" si="15"/>
        <v>0</v>
      </c>
      <c r="G215" s="37"/>
      <c r="H215" s="33" t="str">
        <f>+'R&amp;E EXPORT'!A214</f>
        <v>A -3120-4-065</v>
      </c>
      <c r="I215" s="34">
        <f>IFERROR(VLOOKUP($H215,'Gen F Rev'!$A:$M,15,FALSE),0)</f>
        <v>0</v>
      </c>
      <c r="J215" s="34">
        <f>IFERROR(VLOOKUP($H215,'Gen F Rev'!$A:$M,16,FALSE),0)</f>
        <v>0</v>
      </c>
      <c r="K215" s="42">
        <f>IFERROR(VLOOKUP($H215,'Gen F Rev'!$A:$M,17,FALSE),0)</f>
        <v>0</v>
      </c>
      <c r="L215" s="34">
        <f>IFERROR(VLOOKUP($H215,'Gen F Exp'!$A:$E,15,FALSE),0)</f>
        <v>0</v>
      </c>
      <c r="M215" s="34">
        <f>IFERROR(VLOOKUP($H215,'Gen F Exp'!$A:$E,16,FALSE),0)</f>
        <v>0</v>
      </c>
      <c r="N215" s="42">
        <f>IFERROR(VLOOKUP($H215,'Gen F Exp'!$A:$E,17,FALSE),0)</f>
        <v>0</v>
      </c>
      <c r="O215" s="34">
        <f>IFERROR(VLOOKUP($H215,'Water F Rev'!$A:$L,15,FALSE),0)</f>
        <v>0</v>
      </c>
      <c r="P215" s="34">
        <f>IFERROR(VLOOKUP($H215,'Water F Rev'!$A:$L,16,FALSE),0)</f>
        <v>0</v>
      </c>
      <c r="Q215" s="42">
        <f>IFERROR(VLOOKUP($H215,'Water F Rev'!$A:$L,17,FALSE),0)</f>
        <v>0</v>
      </c>
      <c r="R215" s="34">
        <f>IFERROR(VLOOKUP($H215,'Water F Exp'!$A:$K,15,FALSE),0)</f>
        <v>0</v>
      </c>
      <c r="S215" s="34">
        <f>IFERROR(VLOOKUP($H215,'Water F Exp'!$A:$K,16,FALSE),0)</f>
        <v>0</v>
      </c>
      <c r="T215" s="42">
        <f>IFERROR(VLOOKUP($H215,'Water F Exp'!$A:$K,17,FALSE),0)</f>
        <v>0</v>
      </c>
      <c r="U215" s="34">
        <f ca="1">IFERROR(VLOOKUP($H215,'Sewer F Rev'!$A:$E,15,FALSE),0)</f>
        <v>0</v>
      </c>
      <c r="V215" s="34">
        <f ca="1">IFERROR(VLOOKUP($H215,'Sewer F Rev'!$A:$E,16,FALSE),0)</f>
        <v>0</v>
      </c>
      <c r="W215" s="42">
        <f ca="1">IFERROR(VLOOKUP($H215,'Sewer F Rev'!$A:$E,17,FALSE),0)</f>
        <v>0</v>
      </c>
      <c r="X215" s="34">
        <f>IFERROR(VLOOKUP($H215,'Sewer F Exp'!$A:$B,15,FALSE),0)</f>
        <v>0</v>
      </c>
      <c r="Y215" s="34">
        <f>IFERROR(VLOOKUP($H215,'Sewer F Exp'!$A:$B,16,FALSE),0)</f>
        <v>0</v>
      </c>
      <c r="Z215" s="42">
        <f>IFERROR(VLOOKUP($H215,'Sewer F Exp'!$A:$B,17,FALSE),0)</f>
        <v>0</v>
      </c>
      <c r="AA215" s="34">
        <f>IFERROR(VLOOKUP($H215,'Refuse F Rev'!$A:$E,15,FALSE),0)</f>
        <v>0</v>
      </c>
      <c r="AB215" s="34">
        <f>IFERROR(VLOOKUP($H215,'Refuse F Rev'!$A:$E,16,FALSE),0)</f>
        <v>0</v>
      </c>
      <c r="AC215" s="42">
        <f>IFERROR(VLOOKUP($H215,'Refuse F Rev'!$A:$E,17,FALSE),0)</f>
        <v>0</v>
      </c>
      <c r="AD215" s="34">
        <f>IFERROR(VLOOKUP($H215,'Refuse F Exp'!$A:$E,15,FALSE),0)</f>
        <v>0</v>
      </c>
      <c r="AE215" s="34">
        <f>IFERROR(VLOOKUP($H215,'Refuse F Exp'!$A:$E,16,FALSE),0)</f>
        <v>0</v>
      </c>
      <c r="AF215" s="42">
        <f>IFERROR(VLOOKUP($H215,'Refuse F Exp'!$A:$E,17,FALSE),0)</f>
        <v>0</v>
      </c>
      <c r="AG215" s="34">
        <f>IFERROR(VLOOKUP($H215,#REF!,10,FALSE),0)</f>
        <v>0</v>
      </c>
      <c r="AH215" s="34">
        <f>IFERROR(VLOOKUP($H215,#REF!,11,FALSE),0)</f>
        <v>0</v>
      </c>
      <c r="AI215" s="42">
        <f>IFERROR(VLOOKUP($H215,#REF!,12,FALSE),0)</f>
        <v>0</v>
      </c>
      <c r="AJ215" s="34">
        <f>IFERROR(VLOOKUP($H215,#REF!,10,FALSE),0)</f>
        <v>0</v>
      </c>
      <c r="AK215" s="34">
        <f>IFERROR(VLOOKUP($H215,#REF!,11,FALSE),0)</f>
        <v>0</v>
      </c>
      <c r="AL215" s="42">
        <f>IFERROR(VLOOKUP($H215,#REF!,12,FALSE),0)</f>
        <v>0</v>
      </c>
      <c r="AM215" s="34">
        <f>IFERROR(VLOOKUP($H215,#REF!,10,FALSE),0)</f>
        <v>0</v>
      </c>
      <c r="AN215" s="34">
        <f>IFERROR(VLOOKUP($H215,#REF!,11,FALSE),0)</f>
        <v>0</v>
      </c>
      <c r="AO215" s="42">
        <f>IFERROR(VLOOKUP($H215,#REF!,12,FALSE),0)</f>
        <v>0</v>
      </c>
      <c r="AP215" s="34">
        <f>IFERROR(VLOOKUP($H215,#REF!,10,FALSE),0)</f>
        <v>0</v>
      </c>
      <c r="AQ215" s="34">
        <f>IFERROR(VLOOKUP($H215,#REF!,11,FALSE),0)</f>
        <v>0</v>
      </c>
      <c r="AR215" s="42">
        <f>IFERROR(VLOOKUP($H215,#REF!,12,FALSE),0)</f>
        <v>0</v>
      </c>
      <c r="AS215" s="34">
        <f>IFERROR(VLOOKUP($H215,#REF!,13,FALSE),0)</f>
        <v>0</v>
      </c>
      <c r="AT215" s="34">
        <f>IFERROR(VLOOKUP($H215,#REF!,14,FALSE),0)</f>
        <v>0</v>
      </c>
      <c r="AU215" s="42">
        <f>IFERROR(VLOOKUP($H215,#REF!,15,FALSE),0)</f>
        <v>0</v>
      </c>
      <c r="AV215" s="34">
        <f>IFERROR(VLOOKUP($H215,#REF!,15,FALSE),0)</f>
        <v>0</v>
      </c>
      <c r="AW215" s="34">
        <f>IFERROR(VLOOKUP($H215,#REF!,16,FALSE),0)</f>
        <v>0</v>
      </c>
      <c r="AX215" s="42">
        <f>IFERROR(VLOOKUP($H215,#REF!,17,FALSE),0)</f>
        <v>0</v>
      </c>
    </row>
    <row r="216" spans="1:50" x14ac:dyDescent="0.3">
      <c r="A216" s="33" t="str">
        <f t="shared" si="12"/>
        <v>A -3120-4-101</v>
      </c>
      <c r="B216" s="33" t="str">
        <f>+'R&amp;E EXPORT'!B215</f>
        <v>POLICE-OFFICE SUPPLIES</v>
      </c>
      <c r="C216" t="str">
        <f>IFERROR(VLOOKUP(A216,'MCSJ Export'!A:C,3,FALSE),"")</f>
        <v>Sub Account</v>
      </c>
      <c r="D216" s="37">
        <f t="shared" ca="1" si="13"/>
        <v>0</v>
      </c>
      <c r="E216" s="37">
        <f t="shared" ca="1" si="14"/>
        <v>0</v>
      </c>
      <c r="F216" s="37">
        <f t="shared" ca="1" si="15"/>
        <v>0</v>
      </c>
      <c r="G216" s="37"/>
      <c r="H216" s="33" t="str">
        <f>+'R&amp;E EXPORT'!A215</f>
        <v>A -3120-4-101</v>
      </c>
      <c r="I216" s="34">
        <f>IFERROR(VLOOKUP($H216,'Gen F Rev'!$A:$M,15,FALSE),0)</f>
        <v>0</v>
      </c>
      <c r="J216" s="34">
        <f>IFERROR(VLOOKUP($H216,'Gen F Rev'!$A:$M,16,FALSE),0)</f>
        <v>0</v>
      </c>
      <c r="K216" s="42">
        <f>IFERROR(VLOOKUP($H216,'Gen F Rev'!$A:$M,17,FALSE),0)</f>
        <v>0</v>
      </c>
      <c r="L216" s="34">
        <f>IFERROR(VLOOKUP($H216,'Gen F Exp'!$A:$E,15,FALSE),0)</f>
        <v>0</v>
      </c>
      <c r="M216" s="34">
        <f>IFERROR(VLOOKUP($H216,'Gen F Exp'!$A:$E,16,FALSE),0)</f>
        <v>0</v>
      </c>
      <c r="N216" s="42">
        <f>IFERROR(VLOOKUP($H216,'Gen F Exp'!$A:$E,17,FALSE),0)</f>
        <v>0</v>
      </c>
      <c r="O216" s="34">
        <f>IFERROR(VLOOKUP($H216,'Water F Rev'!$A:$L,15,FALSE),0)</f>
        <v>0</v>
      </c>
      <c r="P216" s="34">
        <f>IFERROR(VLOOKUP($H216,'Water F Rev'!$A:$L,16,FALSE),0)</f>
        <v>0</v>
      </c>
      <c r="Q216" s="42">
        <f>IFERROR(VLOOKUP($H216,'Water F Rev'!$A:$L,17,FALSE),0)</f>
        <v>0</v>
      </c>
      <c r="R216" s="34">
        <f>IFERROR(VLOOKUP($H216,'Water F Exp'!$A:$K,15,FALSE),0)</f>
        <v>0</v>
      </c>
      <c r="S216" s="34">
        <f>IFERROR(VLOOKUP($H216,'Water F Exp'!$A:$K,16,FALSE),0)</f>
        <v>0</v>
      </c>
      <c r="T216" s="42">
        <f>IFERROR(VLOOKUP($H216,'Water F Exp'!$A:$K,17,FALSE),0)</f>
        <v>0</v>
      </c>
      <c r="U216" s="34">
        <f ca="1">IFERROR(VLOOKUP($H216,'Sewer F Rev'!$A:$E,15,FALSE),0)</f>
        <v>0</v>
      </c>
      <c r="V216" s="34">
        <f ca="1">IFERROR(VLOOKUP($H216,'Sewer F Rev'!$A:$E,16,FALSE),0)</f>
        <v>0</v>
      </c>
      <c r="W216" s="42">
        <f ca="1">IFERROR(VLOOKUP($H216,'Sewer F Rev'!$A:$E,17,FALSE),0)</f>
        <v>0</v>
      </c>
      <c r="X216" s="34">
        <f>IFERROR(VLOOKUP($H216,'Sewer F Exp'!$A:$B,15,FALSE),0)</f>
        <v>0</v>
      </c>
      <c r="Y216" s="34">
        <f>IFERROR(VLOOKUP($H216,'Sewer F Exp'!$A:$B,16,FALSE),0)</f>
        <v>0</v>
      </c>
      <c r="Z216" s="42">
        <f>IFERROR(VLOOKUP($H216,'Sewer F Exp'!$A:$B,17,FALSE),0)</f>
        <v>0</v>
      </c>
      <c r="AA216" s="34">
        <f>IFERROR(VLOOKUP($H216,'Refuse F Rev'!$A:$E,15,FALSE),0)</f>
        <v>0</v>
      </c>
      <c r="AB216" s="34">
        <f>IFERROR(VLOOKUP($H216,'Refuse F Rev'!$A:$E,16,FALSE),0)</f>
        <v>0</v>
      </c>
      <c r="AC216" s="42">
        <f>IFERROR(VLOOKUP($H216,'Refuse F Rev'!$A:$E,17,FALSE),0)</f>
        <v>0</v>
      </c>
      <c r="AD216" s="34">
        <f>IFERROR(VLOOKUP($H216,'Refuse F Exp'!$A:$E,15,FALSE),0)</f>
        <v>0</v>
      </c>
      <c r="AE216" s="34">
        <f>IFERROR(VLOOKUP($H216,'Refuse F Exp'!$A:$E,16,FALSE),0)</f>
        <v>0</v>
      </c>
      <c r="AF216" s="42">
        <f>IFERROR(VLOOKUP($H216,'Refuse F Exp'!$A:$E,17,FALSE),0)</f>
        <v>0</v>
      </c>
      <c r="AG216" s="34">
        <f>IFERROR(VLOOKUP($H216,#REF!,10,FALSE),0)</f>
        <v>0</v>
      </c>
      <c r="AH216" s="34">
        <f>IFERROR(VLOOKUP($H216,#REF!,11,FALSE),0)</f>
        <v>0</v>
      </c>
      <c r="AI216" s="42">
        <f>IFERROR(VLOOKUP($H216,#REF!,12,FALSE),0)</f>
        <v>0</v>
      </c>
      <c r="AJ216" s="34">
        <f>IFERROR(VLOOKUP($H216,#REF!,10,FALSE),0)</f>
        <v>0</v>
      </c>
      <c r="AK216" s="34">
        <f>IFERROR(VLOOKUP($H216,#REF!,11,FALSE),0)</f>
        <v>0</v>
      </c>
      <c r="AL216" s="42">
        <f>IFERROR(VLOOKUP($H216,#REF!,12,FALSE),0)</f>
        <v>0</v>
      </c>
      <c r="AM216" s="34">
        <f>IFERROR(VLOOKUP($H216,#REF!,10,FALSE),0)</f>
        <v>0</v>
      </c>
      <c r="AN216" s="34">
        <f>IFERROR(VLOOKUP($H216,#REF!,11,FALSE),0)</f>
        <v>0</v>
      </c>
      <c r="AO216" s="42">
        <f>IFERROR(VLOOKUP($H216,#REF!,12,FALSE),0)</f>
        <v>0</v>
      </c>
      <c r="AP216" s="34">
        <f>IFERROR(VLOOKUP($H216,#REF!,10,FALSE),0)</f>
        <v>0</v>
      </c>
      <c r="AQ216" s="34">
        <f>IFERROR(VLOOKUP($H216,#REF!,11,FALSE),0)</f>
        <v>0</v>
      </c>
      <c r="AR216" s="42">
        <f>IFERROR(VLOOKUP($H216,#REF!,12,FALSE),0)</f>
        <v>0</v>
      </c>
      <c r="AS216" s="34">
        <f>IFERROR(VLOOKUP($H216,#REF!,13,FALSE),0)</f>
        <v>0</v>
      </c>
      <c r="AT216" s="34">
        <f>IFERROR(VLOOKUP($H216,#REF!,14,FALSE),0)</f>
        <v>0</v>
      </c>
      <c r="AU216" s="42">
        <f>IFERROR(VLOOKUP($H216,#REF!,15,FALSE),0)</f>
        <v>0</v>
      </c>
      <c r="AV216" s="34">
        <f>IFERROR(VLOOKUP($H216,#REF!,15,FALSE),0)</f>
        <v>0</v>
      </c>
      <c r="AW216" s="34">
        <f>IFERROR(VLOOKUP($H216,#REF!,16,FALSE),0)</f>
        <v>0</v>
      </c>
      <c r="AX216" s="42">
        <f>IFERROR(VLOOKUP($H216,#REF!,17,FALSE),0)</f>
        <v>0</v>
      </c>
    </row>
    <row r="217" spans="1:50" x14ac:dyDescent="0.3">
      <c r="A217" s="33" t="str">
        <f t="shared" si="12"/>
        <v>A -3120-4-102</v>
      </c>
      <c r="B217" s="33" t="str">
        <f>+'R&amp;E EXPORT'!B216</f>
        <v>POLICE-PAPER SUPPLIES-OTHER</v>
      </c>
      <c r="C217" t="str">
        <f>IFERROR(VLOOKUP(A217,'MCSJ Export'!A:C,3,FALSE),"")</f>
        <v>Sub Account</v>
      </c>
      <c r="D217" s="37">
        <f t="shared" ca="1" si="13"/>
        <v>0</v>
      </c>
      <c r="E217" s="37">
        <f t="shared" ca="1" si="14"/>
        <v>0</v>
      </c>
      <c r="F217" s="37">
        <f t="shared" ca="1" si="15"/>
        <v>0</v>
      </c>
      <c r="G217" s="37"/>
      <c r="H217" s="33" t="str">
        <f>+'R&amp;E EXPORT'!A216</f>
        <v>A -3120-4-102</v>
      </c>
      <c r="I217" s="34">
        <f>IFERROR(VLOOKUP($H217,'Gen F Rev'!$A:$M,15,FALSE),0)</f>
        <v>0</v>
      </c>
      <c r="J217" s="34">
        <f>IFERROR(VLOOKUP($H217,'Gen F Rev'!$A:$M,16,FALSE),0)</f>
        <v>0</v>
      </c>
      <c r="K217" s="42">
        <f>IFERROR(VLOOKUP($H217,'Gen F Rev'!$A:$M,17,FALSE),0)</f>
        <v>0</v>
      </c>
      <c r="L217" s="34">
        <f>IFERROR(VLOOKUP($H217,'Gen F Exp'!$A:$E,15,FALSE),0)</f>
        <v>0</v>
      </c>
      <c r="M217" s="34">
        <f>IFERROR(VLOOKUP($H217,'Gen F Exp'!$A:$E,16,FALSE),0)</f>
        <v>0</v>
      </c>
      <c r="N217" s="42">
        <f>IFERROR(VLOOKUP($H217,'Gen F Exp'!$A:$E,17,FALSE),0)</f>
        <v>0</v>
      </c>
      <c r="O217" s="34">
        <f>IFERROR(VLOOKUP($H217,'Water F Rev'!$A:$L,15,FALSE),0)</f>
        <v>0</v>
      </c>
      <c r="P217" s="34">
        <f>IFERROR(VLOOKUP($H217,'Water F Rev'!$A:$L,16,FALSE),0)</f>
        <v>0</v>
      </c>
      <c r="Q217" s="42">
        <f>IFERROR(VLOOKUP($H217,'Water F Rev'!$A:$L,17,FALSE),0)</f>
        <v>0</v>
      </c>
      <c r="R217" s="34">
        <f>IFERROR(VLOOKUP($H217,'Water F Exp'!$A:$K,15,FALSE),0)</f>
        <v>0</v>
      </c>
      <c r="S217" s="34">
        <f>IFERROR(VLOOKUP($H217,'Water F Exp'!$A:$K,16,FALSE),0)</f>
        <v>0</v>
      </c>
      <c r="T217" s="42">
        <f>IFERROR(VLOOKUP($H217,'Water F Exp'!$A:$K,17,FALSE),0)</f>
        <v>0</v>
      </c>
      <c r="U217" s="34">
        <f ca="1">IFERROR(VLOOKUP($H217,'Sewer F Rev'!$A:$E,15,FALSE),0)</f>
        <v>0</v>
      </c>
      <c r="V217" s="34">
        <f ca="1">IFERROR(VLOOKUP($H217,'Sewer F Rev'!$A:$E,16,FALSE),0)</f>
        <v>0</v>
      </c>
      <c r="W217" s="42">
        <f ca="1">IFERROR(VLOOKUP($H217,'Sewer F Rev'!$A:$E,17,FALSE),0)</f>
        <v>0</v>
      </c>
      <c r="X217" s="34">
        <f>IFERROR(VLOOKUP($H217,'Sewer F Exp'!$A:$B,15,FALSE),0)</f>
        <v>0</v>
      </c>
      <c r="Y217" s="34">
        <f>IFERROR(VLOOKUP($H217,'Sewer F Exp'!$A:$B,16,FALSE),0)</f>
        <v>0</v>
      </c>
      <c r="Z217" s="42">
        <f>IFERROR(VLOOKUP($H217,'Sewer F Exp'!$A:$B,17,FALSE),0)</f>
        <v>0</v>
      </c>
      <c r="AA217" s="34">
        <f>IFERROR(VLOOKUP($H217,'Refuse F Rev'!$A:$E,15,FALSE),0)</f>
        <v>0</v>
      </c>
      <c r="AB217" s="34">
        <f>IFERROR(VLOOKUP($H217,'Refuse F Rev'!$A:$E,16,FALSE),0)</f>
        <v>0</v>
      </c>
      <c r="AC217" s="42">
        <f>IFERROR(VLOOKUP($H217,'Refuse F Rev'!$A:$E,17,FALSE),0)</f>
        <v>0</v>
      </c>
      <c r="AD217" s="34">
        <f>IFERROR(VLOOKUP($H217,'Refuse F Exp'!$A:$E,15,FALSE),0)</f>
        <v>0</v>
      </c>
      <c r="AE217" s="34">
        <f>IFERROR(VLOOKUP($H217,'Refuse F Exp'!$A:$E,16,FALSE),0)</f>
        <v>0</v>
      </c>
      <c r="AF217" s="42">
        <f>IFERROR(VLOOKUP($H217,'Refuse F Exp'!$A:$E,17,FALSE),0)</f>
        <v>0</v>
      </c>
      <c r="AG217" s="34">
        <f>IFERROR(VLOOKUP($H217,#REF!,10,FALSE),0)</f>
        <v>0</v>
      </c>
      <c r="AH217" s="34">
        <f>IFERROR(VLOOKUP($H217,#REF!,11,FALSE),0)</f>
        <v>0</v>
      </c>
      <c r="AI217" s="42">
        <f>IFERROR(VLOOKUP($H217,#REF!,12,FALSE),0)</f>
        <v>0</v>
      </c>
      <c r="AJ217" s="34">
        <f>IFERROR(VLOOKUP($H217,#REF!,10,FALSE),0)</f>
        <v>0</v>
      </c>
      <c r="AK217" s="34">
        <f>IFERROR(VLOOKUP($H217,#REF!,11,FALSE),0)</f>
        <v>0</v>
      </c>
      <c r="AL217" s="42">
        <f>IFERROR(VLOOKUP($H217,#REF!,12,FALSE),0)</f>
        <v>0</v>
      </c>
      <c r="AM217" s="34">
        <f>IFERROR(VLOOKUP($H217,#REF!,10,FALSE),0)</f>
        <v>0</v>
      </c>
      <c r="AN217" s="34">
        <f>IFERROR(VLOOKUP($H217,#REF!,11,FALSE),0)</f>
        <v>0</v>
      </c>
      <c r="AO217" s="42">
        <f>IFERROR(VLOOKUP($H217,#REF!,12,FALSE),0)</f>
        <v>0</v>
      </c>
      <c r="AP217" s="34">
        <f>IFERROR(VLOOKUP($H217,#REF!,10,FALSE),0)</f>
        <v>0</v>
      </c>
      <c r="AQ217" s="34">
        <f>IFERROR(VLOOKUP($H217,#REF!,11,FALSE),0)</f>
        <v>0</v>
      </c>
      <c r="AR217" s="42">
        <f>IFERROR(VLOOKUP($H217,#REF!,12,FALSE),0)</f>
        <v>0</v>
      </c>
      <c r="AS217" s="34">
        <f>IFERROR(VLOOKUP($H217,#REF!,13,FALSE),0)</f>
        <v>0</v>
      </c>
      <c r="AT217" s="34">
        <f>IFERROR(VLOOKUP($H217,#REF!,14,FALSE),0)</f>
        <v>0</v>
      </c>
      <c r="AU217" s="42">
        <f>IFERROR(VLOOKUP($H217,#REF!,15,FALSE),0)</f>
        <v>0</v>
      </c>
      <c r="AV217" s="34">
        <f>IFERROR(VLOOKUP($H217,#REF!,15,FALSE),0)</f>
        <v>0</v>
      </c>
      <c r="AW217" s="34">
        <f>IFERROR(VLOOKUP($H217,#REF!,16,FALSE),0)</f>
        <v>0</v>
      </c>
      <c r="AX217" s="42">
        <f>IFERROR(VLOOKUP($H217,#REF!,17,FALSE),0)</f>
        <v>0</v>
      </c>
    </row>
    <row r="218" spans="1:50" x14ac:dyDescent="0.3">
      <c r="A218" s="33" t="str">
        <f t="shared" si="12"/>
        <v>A -3120-4-103</v>
      </c>
      <c r="B218" s="33" t="str">
        <f>+'R&amp;E EXPORT'!B217</f>
        <v>POLICE-MAIL/PSTG/FEDEX</v>
      </c>
      <c r="C218" t="str">
        <f>IFERROR(VLOOKUP(A218,'MCSJ Export'!A:C,3,FALSE),"")</f>
        <v>Sub Account</v>
      </c>
      <c r="D218" s="37">
        <f t="shared" ca="1" si="13"/>
        <v>0</v>
      </c>
      <c r="E218" s="37">
        <f t="shared" ca="1" si="14"/>
        <v>0</v>
      </c>
      <c r="F218" s="37">
        <f t="shared" ca="1" si="15"/>
        <v>0</v>
      </c>
      <c r="G218" s="37"/>
      <c r="H218" s="33" t="str">
        <f>+'R&amp;E EXPORT'!A217</f>
        <v>A -3120-4-103</v>
      </c>
      <c r="I218" s="34">
        <f>IFERROR(VLOOKUP($H218,'Gen F Rev'!$A:$M,15,FALSE),0)</f>
        <v>0</v>
      </c>
      <c r="J218" s="34">
        <f>IFERROR(VLOOKUP($H218,'Gen F Rev'!$A:$M,16,FALSE),0)</f>
        <v>0</v>
      </c>
      <c r="K218" s="42">
        <f>IFERROR(VLOOKUP($H218,'Gen F Rev'!$A:$M,17,FALSE),0)</f>
        <v>0</v>
      </c>
      <c r="L218" s="34">
        <f>IFERROR(VLOOKUP($H218,'Gen F Exp'!$A:$E,15,FALSE),0)</f>
        <v>0</v>
      </c>
      <c r="M218" s="34">
        <f>IFERROR(VLOOKUP($H218,'Gen F Exp'!$A:$E,16,FALSE),0)</f>
        <v>0</v>
      </c>
      <c r="N218" s="42">
        <f>IFERROR(VLOOKUP($H218,'Gen F Exp'!$A:$E,17,FALSE),0)</f>
        <v>0</v>
      </c>
      <c r="O218" s="34">
        <f>IFERROR(VLOOKUP($H218,'Water F Rev'!$A:$L,15,FALSE),0)</f>
        <v>0</v>
      </c>
      <c r="P218" s="34">
        <f>IFERROR(VLOOKUP($H218,'Water F Rev'!$A:$L,16,FALSE),0)</f>
        <v>0</v>
      </c>
      <c r="Q218" s="42">
        <f>IFERROR(VLOOKUP($H218,'Water F Rev'!$A:$L,17,FALSE),0)</f>
        <v>0</v>
      </c>
      <c r="R218" s="34">
        <f>IFERROR(VLOOKUP($H218,'Water F Exp'!$A:$K,15,FALSE),0)</f>
        <v>0</v>
      </c>
      <c r="S218" s="34">
        <f>IFERROR(VLOOKUP($H218,'Water F Exp'!$A:$K,16,FALSE),0)</f>
        <v>0</v>
      </c>
      <c r="T218" s="42">
        <f>IFERROR(VLOOKUP($H218,'Water F Exp'!$A:$K,17,FALSE),0)</f>
        <v>0</v>
      </c>
      <c r="U218" s="34">
        <f ca="1">IFERROR(VLOOKUP($H218,'Sewer F Rev'!$A:$E,15,FALSE),0)</f>
        <v>0</v>
      </c>
      <c r="V218" s="34">
        <f ca="1">IFERROR(VLOOKUP($H218,'Sewer F Rev'!$A:$E,16,FALSE),0)</f>
        <v>0</v>
      </c>
      <c r="W218" s="42">
        <f ca="1">IFERROR(VLOOKUP($H218,'Sewer F Rev'!$A:$E,17,FALSE),0)</f>
        <v>0</v>
      </c>
      <c r="X218" s="34">
        <f>IFERROR(VLOOKUP($H218,'Sewer F Exp'!$A:$B,15,FALSE),0)</f>
        <v>0</v>
      </c>
      <c r="Y218" s="34">
        <f>IFERROR(VLOOKUP($H218,'Sewer F Exp'!$A:$B,16,FALSE),0)</f>
        <v>0</v>
      </c>
      <c r="Z218" s="42">
        <f>IFERROR(VLOOKUP($H218,'Sewer F Exp'!$A:$B,17,FALSE),0)</f>
        <v>0</v>
      </c>
      <c r="AA218" s="34">
        <f>IFERROR(VLOOKUP($H218,'Refuse F Rev'!$A:$E,15,FALSE),0)</f>
        <v>0</v>
      </c>
      <c r="AB218" s="34">
        <f>IFERROR(VLOOKUP($H218,'Refuse F Rev'!$A:$E,16,FALSE),0)</f>
        <v>0</v>
      </c>
      <c r="AC218" s="42">
        <f>IFERROR(VLOOKUP($H218,'Refuse F Rev'!$A:$E,17,FALSE),0)</f>
        <v>0</v>
      </c>
      <c r="AD218" s="34">
        <f>IFERROR(VLOOKUP($H218,'Refuse F Exp'!$A:$E,15,FALSE),0)</f>
        <v>0</v>
      </c>
      <c r="AE218" s="34">
        <f>IFERROR(VLOOKUP($H218,'Refuse F Exp'!$A:$E,16,FALSE),0)</f>
        <v>0</v>
      </c>
      <c r="AF218" s="42">
        <f>IFERROR(VLOOKUP($H218,'Refuse F Exp'!$A:$E,17,FALSE),0)</f>
        <v>0</v>
      </c>
      <c r="AG218" s="34">
        <f>IFERROR(VLOOKUP($H218,#REF!,10,FALSE),0)</f>
        <v>0</v>
      </c>
      <c r="AH218" s="34">
        <f>IFERROR(VLOOKUP($H218,#REF!,11,FALSE),0)</f>
        <v>0</v>
      </c>
      <c r="AI218" s="42">
        <f>IFERROR(VLOOKUP($H218,#REF!,12,FALSE),0)</f>
        <v>0</v>
      </c>
      <c r="AJ218" s="34">
        <f>IFERROR(VLOOKUP($H218,#REF!,10,FALSE),0)</f>
        <v>0</v>
      </c>
      <c r="AK218" s="34">
        <f>IFERROR(VLOOKUP($H218,#REF!,11,FALSE),0)</f>
        <v>0</v>
      </c>
      <c r="AL218" s="42">
        <f>IFERROR(VLOOKUP($H218,#REF!,12,FALSE),0)</f>
        <v>0</v>
      </c>
      <c r="AM218" s="34">
        <f>IFERROR(VLOOKUP($H218,#REF!,10,FALSE),0)</f>
        <v>0</v>
      </c>
      <c r="AN218" s="34">
        <f>IFERROR(VLOOKUP($H218,#REF!,11,FALSE),0)</f>
        <v>0</v>
      </c>
      <c r="AO218" s="42">
        <f>IFERROR(VLOOKUP($H218,#REF!,12,FALSE),0)</f>
        <v>0</v>
      </c>
      <c r="AP218" s="34">
        <f>IFERROR(VLOOKUP($H218,#REF!,10,FALSE),0)</f>
        <v>0</v>
      </c>
      <c r="AQ218" s="34">
        <f>IFERROR(VLOOKUP($H218,#REF!,11,FALSE),0)</f>
        <v>0</v>
      </c>
      <c r="AR218" s="42">
        <f>IFERROR(VLOOKUP($H218,#REF!,12,FALSE),0)</f>
        <v>0</v>
      </c>
      <c r="AS218" s="34">
        <f>IFERROR(VLOOKUP($H218,#REF!,13,FALSE),0)</f>
        <v>0</v>
      </c>
      <c r="AT218" s="34">
        <f>IFERROR(VLOOKUP($H218,#REF!,14,FALSE),0)</f>
        <v>0</v>
      </c>
      <c r="AU218" s="42">
        <f>IFERROR(VLOOKUP($H218,#REF!,15,FALSE),0)</f>
        <v>0</v>
      </c>
      <c r="AV218" s="34">
        <f>IFERROR(VLOOKUP($H218,#REF!,15,FALSE),0)</f>
        <v>0</v>
      </c>
      <c r="AW218" s="34">
        <f>IFERROR(VLOOKUP($H218,#REF!,16,FALSE),0)</f>
        <v>0</v>
      </c>
      <c r="AX218" s="42">
        <f>IFERROR(VLOOKUP($H218,#REF!,17,FALSE),0)</f>
        <v>0</v>
      </c>
    </row>
    <row r="219" spans="1:50" x14ac:dyDescent="0.3">
      <c r="A219" s="33" t="str">
        <f t="shared" si="12"/>
        <v>A -3120-4-124</v>
      </c>
      <c r="B219" s="33" t="str">
        <f>+'R&amp;E EXPORT'!B218</f>
        <v>POLICE-WEB ACCESS DOMAIN NAME</v>
      </c>
      <c r="C219" t="str">
        <f>IFERROR(VLOOKUP(A219,'MCSJ Export'!A:C,3,FALSE),"")</f>
        <v>Sub Account</v>
      </c>
      <c r="D219" s="37">
        <f t="shared" ca="1" si="13"/>
        <v>0</v>
      </c>
      <c r="E219" s="37">
        <f t="shared" ca="1" si="14"/>
        <v>0</v>
      </c>
      <c r="F219" s="37">
        <f t="shared" ca="1" si="15"/>
        <v>0</v>
      </c>
      <c r="G219" s="37"/>
      <c r="H219" s="33" t="str">
        <f>+'R&amp;E EXPORT'!A218</f>
        <v>A -3120-4-124</v>
      </c>
      <c r="I219" s="34">
        <f>IFERROR(VLOOKUP($H219,'Gen F Rev'!$A:$M,15,FALSE),0)</f>
        <v>0</v>
      </c>
      <c r="J219" s="34">
        <f>IFERROR(VLOOKUP($H219,'Gen F Rev'!$A:$M,16,FALSE),0)</f>
        <v>0</v>
      </c>
      <c r="K219" s="42">
        <f>IFERROR(VLOOKUP($H219,'Gen F Rev'!$A:$M,17,FALSE),0)</f>
        <v>0</v>
      </c>
      <c r="L219" s="34">
        <f>IFERROR(VLOOKUP($H219,'Gen F Exp'!$A:$E,15,FALSE),0)</f>
        <v>0</v>
      </c>
      <c r="M219" s="34">
        <f>IFERROR(VLOOKUP($H219,'Gen F Exp'!$A:$E,16,FALSE),0)</f>
        <v>0</v>
      </c>
      <c r="N219" s="42">
        <f>IFERROR(VLOOKUP($H219,'Gen F Exp'!$A:$E,17,FALSE),0)</f>
        <v>0</v>
      </c>
      <c r="O219" s="34">
        <f>IFERROR(VLOOKUP($H219,'Water F Rev'!$A:$L,15,FALSE),0)</f>
        <v>0</v>
      </c>
      <c r="P219" s="34">
        <f>IFERROR(VLOOKUP($H219,'Water F Rev'!$A:$L,16,FALSE),0)</f>
        <v>0</v>
      </c>
      <c r="Q219" s="42">
        <f>IFERROR(VLOOKUP($H219,'Water F Rev'!$A:$L,17,FALSE),0)</f>
        <v>0</v>
      </c>
      <c r="R219" s="34">
        <f>IFERROR(VLOOKUP($H219,'Water F Exp'!$A:$K,15,FALSE),0)</f>
        <v>0</v>
      </c>
      <c r="S219" s="34">
        <f>IFERROR(VLOOKUP($H219,'Water F Exp'!$A:$K,16,FALSE),0)</f>
        <v>0</v>
      </c>
      <c r="T219" s="42">
        <f>IFERROR(VLOOKUP($H219,'Water F Exp'!$A:$K,17,FALSE),0)</f>
        <v>0</v>
      </c>
      <c r="U219" s="34">
        <f ca="1">IFERROR(VLOOKUP($H219,'Sewer F Rev'!$A:$E,15,FALSE),0)</f>
        <v>0</v>
      </c>
      <c r="V219" s="34">
        <f ca="1">IFERROR(VLOOKUP($H219,'Sewer F Rev'!$A:$E,16,FALSE),0)</f>
        <v>0</v>
      </c>
      <c r="W219" s="42">
        <f ca="1">IFERROR(VLOOKUP($H219,'Sewer F Rev'!$A:$E,17,FALSE),0)</f>
        <v>0</v>
      </c>
      <c r="X219" s="34">
        <f>IFERROR(VLOOKUP($H219,'Sewer F Exp'!$A:$B,15,FALSE),0)</f>
        <v>0</v>
      </c>
      <c r="Y219" s="34">
        <f>IFERROR(VLOOKUP($H219,'Sewer F Exp'!$A:$B,16,FALSE),0)</f>
        <v>0</v>
      </c>
      <c r="Z219" s="42">
        <f>IFERROR(VLOOKUP($H219,'Sewer F Exp'!$A:$B,17,FALSE),0)</f>
        <v>0</v>
      </c>
      <c r="AA219" s="34">
        <f>IFERROR(VLOOKUP($H219,'Refuse F Rev'!$A:$E,15,FALSE),0)</f>
        <v>0</v>
      </c>
      <c r="AB219" s="34">
        <f>IFERROR(VLOOKUP($H219,'Refuse F Rev'!$A:$E,16,FALSE),0)</f>
        <v>0</v>
      </c>
      <c r="AC219" s="42">
        <f>IFERROR(VLOOKUP($H219,'Refuse F Rev'!$A:$E,17,FALSE),0)</f>
        <v>0</v>
      </c>
      <c r="AD219" s="34">
        <f>IFERROR(VLOOKUP($H219,'Refuse F Exp'!$A:$E,15,FALSE),0)</f>
        <v>0</v>
      </c>
      <c r="AE219" s="34">
        <f>IFERROR(VLOOKUP($H219,'Refuse F Exp'!$A:$E,16,FALSE),0)</f>
        <v>0</v>
      </c>
      <c r="AF219" s="42">
        <f>IFERROR(VLOOKUP($H219,'Refuse F Exp'!$A:$E,17,FALSE),0)</f>
        <v>0</v>
      </c>
      <c r="AG219" s="34">
        <f>IFERROR(VLOOKUP($H219,#REF!,10,FALSE),0)</f>
        <v>0</v>
      </c>
      <c r="AH219" s="34">
        <f>IFERROR(VLOOKUP($H219,#REF!,11,FALSE),0)</f>
        <v>0</v>
      </c>
      <c r="AI219" s="42">
        <f>IFERROR(VLOOKUP($H219,#REF!,12,FALSE),0)</f>
        <v>0</v>
      </c>
      <c r="AJ219" s="34">
        <f>IFERROR(VLOOKUP($H219,#REF!,10,FALSE),0)</f>
        <v>0</v>
      </c>
      <c r="AK219" s="34">
        <f>IFERROR(VLOOKUP($H219,#REF!,11,FALSE),0)</f>
        <v>0</v>
      </c>
      <c r="AL219" s="42">
        <f>IFERROR(VLOOKUP($H219,#REF!,12,FALSE),0)</f>
        <v>0</v>
      </c>
      <c r="AM219" s="34">
        <f>IFERROR(VLOOKUP($H219,#REF!,10,FALSE),0)</f>
        <v>0</v>
      </c>
      <c r="AN219" s="34">
        <f>IFERROR(VLOOKUP($H219,#REF!,11,FALSE),0)</f>
        <v>0</v>
      </c>
      <c r="AO219" s="42">
        <f>IFERROR(VLOOKUP($H219,#REF!,12,FALSE),0)</f>
        <v>0</v>
      </c>
      <c r="AP219" s="34">
        <f>IFERROR(VLOOKUP($H219,#REF!,10,FALSE),0)</f>
        <v>0</v>
      </c>
      <c r="AQ219" s="34">
        <f>IFERROR(VLOOKUP($H219,#REF!,11,FALSE),0)</f>
        <v>0</v>
      </c>
      <c r="AR219" s="42">
        <f>IFERROR(VLOOKUP($H219,#REF!,12,FALSE),0)</f>
        <v>0</v>
      </c>
      <c r="AS219" s="34">
        <f>IFERROR(VLOOKUP($H219,#REF!,13,FALSE),0)</f>
        <v>0</v>
      </c>
      <c r="AT219" s="34">
        <f>IFERROR(VLOOKUP($H219,#REF!,14,FALSE),0)</f>
        <v>0</v>
      </c>
      <c r="AU219" s="42">
        <f>IFERROR(VLOOKUP($H219,#REF!,15,FALSE),0)</f>
        <v>0</v>
      </c>
      <c r="AV219" s="34">
        <f>IFERROR(VLOOKUP($H219,#REF!,15,FALSE),0)</f>
        <v>0</v>
      </c>
      <c r="AW219" s="34">
        <f>IFERROR(VLOOKUP($H219,#REF!,16,FALSE),0)</f>
        <v>0</v>
      </c>
      <c r="AX219" s="42">
        <f>IFERROR(VLOOKUP($H219,#REF!,17,FALSE),0)</f>
        <v>0</v>
      </c>
    </row>
    <row r="220" spans="1:50" x14ac:dyDescent="0.3">
      <c r="A220" s="33" t="str">
        <f t="shared" si="12"/>
        <v>A -3120-4-125</v>
      </c>
      <c r="B220" s="33" t="str">
        <f>+'R&amp;E EXPORT'!B219</f>
        <v>POLICE-BODY CAMERAS</v>
      </c>
      <c r="C220" t="str">
        <f>IFERROR(VLOOKUP(A220,'MCSJ Export'!A:C,3,FALSE),"")</f>
        <v>Sub Account</v>
      </c>
      <c r="D220" s="37">
        <f t="shared" ca="1" si="13"/>
        <v>0</v>
      </c>
      <c r="E220" s="37">
        <f t="shared" ca="1" si="14"/>
        <v>0</v>
      </c>
      <c r="F220" s="37">
        <f t="shared" ca="1" si="15"/>
        <v>0</v>
      </c>
      <c r="G220" s="37"/>
      <c r="H220" s="33" t="str">
        <f>+'R&amp;E EXPORT'!A219</f>
        <v>A -3120-4-125</v>
      </c>
      <c r="I220" s="34">
        <f>IFERROR(VLOOKUP($H220,'Gen F Rev'!$A:$M,15,FALSE),0)</f>
        <v>0</v>
      </c>
      <c r="J220" s="34">
        <f>IFERROR(VLOOKUP($H220,'Gen F Rev'!$A:$M,16,FALSE),0)</f>
        <v>0</v>
      </c>
      <c r="K220" s="42">
        <f>IFERROR(VLOOKUP($H220,'Gen F Rev'!$A:$M,17,FALSE),0)</f>
        <v>0</v>
      </c>
      <c r="L220" s="34">
        <f>IFERROR(VLOOKUP($H220,'Gen F Exp'!$A:$E,15,FALSE),0)</f>
        <v>0</v>
      </c>
      <c r="M220" s="34">
        <f>IFERROR(VLOOKUP($H220,'Gen F Exp'!$A:$E,16,FALSE),0)</f>
        <v>0</v>
      </c>
      <c r="N220" s="42">
        <f>IFERROR(VLOOKUP($H220,'Gen F Exp'!$A:$E,17,FALSE),0)</f>
        <v>0</v>
      </c>
      <c r="O220" s="34">
        <f>IFERROR(VLOOKUP($H220,'Water F Rev'!$A:$L,15,FALSE),0)</f>
        <v>0</v>
      </c>
      <c r="P220" s="34">
        <f>IFERROR(VLOOKUP($H220,'Water F Rev'!$A:$L,16,FALSE),0)</f>
        <v>0</v>
      </c>
      <c r="Q220" s="42">
        <f>IFERROR(VLOOKUP($H220,'Water F Rev'!$A:$L,17,FALSE),0)</f>
        <v>0</v>
      </c>
      <c r="R220" s="34">
        <f>IFERROR(VLOOKUP($H220,'Water F Exp'!$A:$K,15,FALSE),0)</f>
        <v>0</v>
      </c>
      <c r="S220" s="34">
        <f>IFERROR(VLOOKUP($H220,'Water F Exp'!$A:$K,16,FALSE),0)</f>
        <v>0</v>
      </c>
      <c r="T220" s="42">
        <f>IFERROR(VLOOKUP($H220,'Water F Exp'!$A:$K,17,FALSE),0)</f>
        <v>0</v>
      </c>
      <c r="U220" s="34">
        <f ca="1">IFERROR(VLOOKUP($H220,'Sewer F Rev'!$A:$E,15,FALSE),0)</f>
        <v>0</v>
      </c>
      <c r="V220" s="34">
        <f ca="1">IFERROR(VLOOKUP($H220,'Sewer F Rev'!$A:$E,16,FALSE),0)</f>
        <v>0</v>
      </c>
      <c r="W220" s="42">
        <f ca="1">IFERROR(VLOOKUP($H220,'Sewer F Rev'!$A:$E,17,FALSE),0)</f>
        <v>0</v>
      </c>
      <c r="X220" s="34">
        <f>IFERROR(VLOOKUP($H220,'Sewer F Exp'!$A:$B,15,FALSE),0)</f>
        <v>0</v>
      </c>
      <c r="Y220" s="34">
        <f>IFERROR(VLOOKUP($H220,'Sewer F Exp'!$A:$B,16,FALSE),0)</f>
        <v>0</v>
      </c>
      <c r="Z220" s="42">
        <f>IFERROR(VLOOKUP($H220,'Sewer F Exp'!$A:$B,17,FALSE),0)</f>
        <v>0</v>
      </c>
      <c r="AA220" s="34">
        <f>IFERROR(VLOOKUP($H220,'Refuse F Rev'!$A:$E,15,FALSE),0)</f>
        <v>0</v>
      </c>
      <c r="AB220" s="34">
        <f>IFERROR(VLOOKUP($H220,'Refuse F Rev'!$A:$E,16,FALSE),0)</f>
        <v>0</v>
      </c>
      <c r="AC220" s="42">
        <f>IFERROR(VLOOKUP($H220,'Refuse F Rev'!$A:$E,17,FALSE),0)</f>
        <v>0</v>
      </c>
      <c r="AD220" s="34">
        <f>IFERROR(VLOOKUP($H220,'Refuse F Exp'!$A:$E,15,FALSE),0)</f>
        <v>0</v>
      </c>
      <c r="AE220" s="34">
        <f>IFERROR(VLOOKUP($H220,'Refuse F Exp'!$A:$E,16,FALSE),0)</f>
        <v>0</v>
      </c>
      <c r="AF220" s="42">
        <f>IFERROR(VLOOKUP($H220,'Refuse F Exp'!$A:$E,17,FALSE),0)</f>
        <v>0</v>
      </c>
      <c r="AG220" s="34">
        <f>IFERROR(VLOOKUP($H220,#REF!,10,FALSE),0)</f>
        <v>0</v>
      </c>
      <c r="AH220" s="34">
        <f>IFERROR(VLOOKUP($H220,#REF!,11,FALSE),0)</f>
        <v>0</v>
      </c>
      <c r="AI220" s="42">
        <f>IFERROR(VLOOKUP($H220,#REF!,12,FALSE),0)</f>
        <v>0</v>
      </c>
      <c r="AJ220" s="34">
        <f>IFERROR(VLOOKUP($H220,#REF!,10,FALSE),0)</f>
        <v>0</v>
      </c>
      <c r="AK220" s="34">
        <f>IFERROR(VLOOKUP($H220,#REF!,11,FALSE),0)</f>
        <v>0</v>
      </c>
      <c r="AL220" s="42">
        <f>IFERROR(VLOOKUP($H220,#REF!,12,FALSE),0)</f>
        <v>0</v>
      </c>
      <c r="AM220" s="34">
        <f>IFERROR(VLOOKUP($H220,#REF!,10,FALSE),0)</f>
        <v>0</v>
      </c>
      <c r="AN220" s="34">
        <f>IFERROR(VLOOKUP($H220,#REF!,11,FALSE),0)</f>
        <v>0</v>
      </c>
      <c r="AO220" s="42">
        <f>IFERROR(VLOOKUP($H220,#REF!,12,FALSE),0)</f>
        <v>0</v>
      </c>
      <c r="AP220" s="34">
        <f>IFERROR(VLOOKUP($H220,#REF!,10,FALSE),0)</f>
        <v>0</v>
      </c>
      <c r="AQ220" s="34">
        <f>IFERROR(VLOOKUP($H220,#REF!,11,FALSE),0)</f>
        <v>0</v>
      </c>
      <c r="AR220" s="42">
        <f>IFERROR(VLOOKUP($H220,#REF!,12,FALSE),0)</f>
        <v>0</v>
      </c>
      <c r="AS220" s="34">
        <f>IFERROR(VLOOKUP($H220,#REF!,13,FALSE),0)</f>
        <v>0</v>
      </c>
      <c r="AT220" s="34">
        <f>IFERROR(VLOOKUP($H220,#REF!,14,FALSE),0)</f>
        <v>0</v>
      </c>
      <c r="AU220" s="42">
        <f>IFERROR(VLOOKUP($H220,#REF!,15,FALSE),0)</f>
        <v>0</v>
      </c>
      <c r="AV220" s="34">
        <f>IFERROR(VLOOKUP($H220,#REF!,15,FALSE),0)</f>
        <v>0</v>
      </c>
      <c r="AW220" s="34">
        <f>IFERROR(VLOOKUP($H220,#REF!,16,FALSE),0)</f>
        <v>0</v>
      </c>
      <c r="AX220" s="42">
        <f>IFERROR(VLOOKUP($H220,#REF!,17,FALSE),0)</f>
        <v>0</v>
      </c>
    </row>
    <row r="221" spans="1:50" x14ac:dyDescent="0.3">
      <c r="A221" s="33" t="str">
        <f t="shared" si="12"/>
        <v>A -3120-4-126</v>
      </c>
      <c r="B221" s="33" t="str">
        <f>+'R&amp;E EXPORT'!B220</f>
        <v>POLICE-INTERNET/EMAIL</v>
      </c>
      <c r="C221" t="str">
        <f>IFERROR(VLOOKUP(A221,'MCSJ Export'!A:C,3,FALSE),"")</f>
        <v>Sub Account</v>
      </c>
      <c r="D221" s="37">
        <f t="shared" ca="1" si="13"/>
        <v>0</v>
      </c>
      <c r="E221" s="37">
        <f t="shared" ca="1" si="14"/>
        <v>0</v>
      </c>
      <c r="F221" s="37">
        <f t="shared" ca="1" si="15"/>
        <v>0</v>
      </c>
      <c r="G221" s="37"/>
      <c r="H221" s="33" t="str">
        <f>+'R&amp;E EXPORT'!A220</f>
        <v>A -3120-4-126</v>
      </c>
      <c r="I221" s="34">
        <f>IFERROR(VLOOKUP($H221,'Gen F Rev'!$A:$M,15,FALSE),0)</f>
        <v>0</v>
      </c>
      <c r="J221" s="34">
        <f>IFERROR(VLOOKUP($H221,'Gen F Rev'!$A:$M,16,FALSE),0)</f>
        <v>0</v>
      </c>
      <c r="K221" s="42">
        <f>IFERROR(VLOOKUP($H221,'Gen F Rev'!$A:$M,17,FALSE),0)</f>
        <v>0</v>
      </c>
      <c r="L221" s="34">
        <f>IFERROR(VLOOKUP($H221,'Gen F Exp'!$A:$E,15,FALSE),0)</f>
        <v>0</v>
      </c>
      <c r="M221" s="34">
        <f>IFERROR(VLOOKUP($H221,'Gen F Exp'!$A:$E,16,FALSE),0)</f>
        <v>0</v>
      </c>
      <c r="N221" s="42">
        <f>IFERROR(VLOOKUP($H221,'Gen F Exp'!$A:$E,17,FALSE),0)</f>
        <v>0</v>
      </c>
      <c r="O221" s="34">
        <f>IFERROR(VLOOKUP($H221,'Water F Rev'!$A:$L,15,FALSE),0)</f>
        <v>0</v>
      </c>
      <c r="P221" s="34">
        <f>IFERROR(VLOOKUP($H221,'Water F Rev'!$A:$L,16,FALSE),0)</f>
        <v>0</v>
      </c>
      <c r="Q221" s="42">
        <f>IFERROR(VLOOKUP($H221,'Water F Rev'!$A:$L,17,FALSE),0)</f>
        <v>0</v>
      </c>
      <c r="R221" s="34">
        <f>IFERROR(VLOOKUP($H221,'Water F Exp'!$A:$K,15,FALSE),0)</f>
        <v>0</v>
      </c>
      <c r="S221" s="34">
        <f>IFERROR(VLOOKUP($H221,'Water F Exp'!$A:$K,16,FALSE),0)</f>
        <v>0</v>
      </c>
      <c r="T221" s="42">
        <f>IFERROR(VLOOKUP($H221,'Water F Exp'!$A:$K,17,FALSE),0)</f>
        <v>0</v>
      </c>
      <c r="U221" s="34">
        <f ca="1">IFERROR(VLOOKUP($H221,'Sewer F Rev'!$A:$E,15,FALSE),0)</f>
        <v>0</v>
      </c>
      <c r="V221" s="34">
        <f ca="1">IFERROR(VLOOKUP($H221,'Sewer F Rev'!$A:$E,16,FALSE),0)</f>
        <v>0</v>
      </c>
      <c r="W221" s="42">
        <f ca="1">IFERROR(VLOOKUP($H221,'Sewer F Rev'!$A:$E,17,FALSE),0)</f>
        <v>0</v>
      </c>
      <c r="X221" s="34">
        <f>IFERROR(VLOOKUP($H221,'Sewer F Exp'!$A:$B,15,FALSE),0)</f>
        <v>0</v>
      </c>
      <c r="Y221" s="34">
        <f>IFERROR(VLOOKUP($H221,'Sewer F Exp'!$A:$B,16,FALSE),0)</f>
        <v>0</v>
      </c>
      <c r="Z221" s="42">
        <f>IFERROR(VLOOKUP($H221,'Sewer F Exp'!$A:$B,17,FALSE),0)</f>
        <v>0</v>
      </c>
      <c r="AA221" s="34">
        <f>IFERROR(VLOOKUP($H221,'Refuse F Rev'!$A:$E,15,FALSE),0)</f>
        <v>0</v>
      </c>
      <c r="AB221" s="34">
        <f>IFERROR(VLOOKUP($H221,'Refuse F Rev'!$A:$E,16,FALSE),0)</f>
        <v>0</v>
      </c>
      <c r="AC221" s="42">
        <f>IFERROR(VLOOKUP($H221,'Refuse F Rev'!$A:$E,17,FALSE),0)</f>
        <v>0</v>
      </c>
      <c r="AD221" s="34">
        <f>IFERROR(VLOOKUP($H221,'Refuse F Exp'!$A:$E,15,FALSE),0)</f>
        <v>0</v>
      </c>
      <c r="AE221" s="34">
        <f>IFERROR(VLOOKUP($H221,'Refuse F Exp'!$A:$E,16,FALSE),0)</f>
        <v>0</v>
      </c>
      <c r="AF221" s="42">
        <f>IFERROR(VLOOKUP($H221,'Refuse F Exp'!$A:$E,17,FALSE),0)</f>
        <v>0</v>
      </c>
      <c r="AG221" s="34">
        <f>IFERROR(VLOOKUP($H221,#REF!,10,FALSE),0)</f>
        <v>0</v>
      </c>
      <c r="AH221" s="34">
        <f>IFERROR(VLOOKUP($H221,#REF!,11,FALSE),0)</f>
        <v>0</v>
      </c>
      <c r="AI221" s="42">
        <f>IFERROR(VLOOKUP($H221,#REF!,12,FALSE),0)</f>
        <v>0</v>
      </c>
      <c r="AJ221" s="34">
        <f>IFERROR(VLOOKUP($H221,#REF!,10,FALSE),0)</f>
        <v>0</v>
      </c>
      <c r="AK221" s="34">
        <f>IFERROR(VLOOKUP($H221,#REF!,11,FALSE),0)</f>
        <v>0</v>
      </c>
      <c r="AL221" s="42">
        <f>IFERROR(VLOOKUP($H221,#REF!,12,FALSE),0)</f>
        <v>0</v>
      </c>
      <c r="AM221" s="34">
        <f>IFERROR(VLOOKUP($H221,#REF!,10,FALSE),0)</f>
        <v>0</v>
      </c>
      <c r="AN221" s="34">
        <f>IFERROR(VLOOKUP($H221,#REF!,11,FALSE),0)</f>
        <v>0</v>
      </c>
      <c r="AO221" s="42">
        <f>IFERROR(VLOOKUP($H221,#REF!,12,FALSE),0)</f>
        <v>0</v>
      </c>
      <c r="AP221" s="34">
        <f>IFERROR(VLOOKUP($H221,#REF!,10,FALSE),0)</f>
        <v>0</v>
      </c>
      <c r="AQ221" s="34">
        <f>IFERROR(VLOOKUP($H221,#REF!,11,FALSE),0)</f>
        <v>0</v>
      </c>
      <c r="AR221" s="42">
        <f>IFERROR(VLOOKUP($H221,#REF!,12,FALSE),0)</f>
        <v>0</v>
      </c>
      <c r="AS221" s="34">
        <f>IFERROR(VLOOKUP($H221,#REF!,13,FALSE),0)</f>
        <v>0</v>
      </c>
      <c r="AT221" s="34">
        <f>IFERROR(VLOOKUP($H221,#REF!,14,FALSE),0)</f>
        <v>0</v>
      </c>
      <c r="AU221" s="42">
        <f>IFERROR(VLOOKUP($H221,#REF!,15,FALSE),0)</f>
        <v>0</v>
      </c>
      <c r="AV221" s="34">
        <f>IFERROR(VLOOKUP($H221,#REF!,15,FALSE),0)</f>
        <v>0</v>
      </c>
      <c r="AW221" s="34">
        <f>IFERROR(VLOOKUP($H221,#REF!,16,FALSE),0)</f>
        <v>0</v>
      </c>
      <c r="AX221" s="42">
        <f>IFERROR(VLOOKUP($H221,#REF!,17,FALSE),0)</f>
        <v>0</v>
      </c>
    </row>
    <row r="222" spans="1:50" x14ac:dyDescent="0.3">
      <c r="A222" s="33" t="str">
        <f t="shared" si="12"/>
        <v>A -3120-4-130</v>
      </c>
      <c r="B222" s="33" t="str">
        <f>+'R&amp;E EXPORT'!B221</f>
        <v>POLICE-COPIER SERVICE AGMT</v>
      </c>
      <c r="C222" t="str">
        <f>IFERROR(VLOOKUP(A222,'MCSJ Export'!A:C,3,FALSE),"")</f>
        <v>Sub Account</v>
      </c>
      <c r="D222" s="37">
        <f t="shared" ca="1" si="13"/>
        <v>0</v>
      </c>
      <c r="E222" s="37">
        <f t="shared" ca="1" si="14"/>
        <v>0</v>
      </c>
      <c r="F222" s="37">
        <f t="shared" ca="1" si="15"/>
        <v>0</v>
      </c>
      <c r="G222" s="37"/>
      <c r="H222" s="33" t="str">
        <f>+'R&amp;E EXPORT'!A221</f>
        <v>A -3120-4-130</v>
      </c>
      <c r="I222" s="34">
        <f>IFERROR(VLOOKUP($H222,'Gen F Rev'!$A:$M,15,FALSE),0)</f>
        <v>0</v>
      </c>
      <c r="J222" s="34">
        <f>IFERROR(VLOOKUP($H222,'Gen F Rev'!$A:$M,16,FALSE),0)</f>
        <v>0</v>
      </c>
      <c r="K222" s="42">
        <f>IFERROR(VLOOKUP($H222,'Gen F Rev'!$A:$M,17,FALSE),0)</f>
        <v>0</v>
      </c>
      <c r="L222" s="34">
        <f>IFERROR(VLOOKUP($H222,'Gen F Exp'!$A:$E,15,FALSE),0)</f>
        <v>0</v>
      </c>
      <c r="M222" s="34">
        <f>IFERROR(VLOOKUP($H222,'Gen F Exp'!$A:$E,16,FALSE),0)</f>
        <v>0</v>
      </c>
      <c r="N222" s="42">
        <f>IFERROR(VLOOKUP($H222,'Gen F Exp'!$A:$E,17,FALSE),0)</f>
        <v>0</v>
      </c>
      <c r="O222" s="34">
        <f>IFERROR(VLOOKUP($H222,'Water F Rev'!$A:$L,15,FALSE),0)</f>
        <v>0</v>
      </c>
      <c r="P222" s="34">
        <f>IFERROR(VLOOKUP($H222,'Water F Rev'!$A:$L,16,FALSE),0)</f>
        <v>0</v>
      </c>
      <c r="Q222" s="42">
        <f>IFERROR(VLOOKUP($H222,'Water F Rev'!$A:$L,17,FALSE),0)</f>
        <v>0</v>
      </c>
      <c r="R222" s="34">
        <f>IFERROR(VLOOKUP($H222,'Water F Exp'!$A:$K,15,FALSE),0)</f>
        <v>0</v>
      </c>
      <c r="S222" s="34">
        <f>IFERROR(VLOOKUP($H222,'Water F Exp'!$A:$K,16,FALSE),0)</f>
        <v>0</v>
      </c>
      <c r="T222" s="42">
        <f>IFERROR(VLOOKUP($H222,'Water F Exp'!$A:$K,17,FALSE),0)</f>
        <v>0</v>
      </c>
      <c r="U222" s="34">
        <f ca="1">IFERROR(VLOOKUP($H222,'Sewer F Rev'!$A:$E,15,FALSE),0)</f>
        <v>0</v>
      </c>
      <c r="V222" s="34">
        <f ca="1">IFERROR(VLOOKUP($H222,'Sewer F Rev'!$A:$E,16,FALSE),0)</f>
        <v>0</v>
      </c>
      <c r="W222" s="42">
        <f ca="1">IFERROR(VLOOKUP($H222,'Sewer F Rev'!$A:$E,17,FALSE),0)</f>
        <v>0</v>
      </c>
      <c r="X222" s="34">
        <f>IFERROR(VLOOKUP($H222,'Sewer F Exp'!$A:$B,15,FALSE),0)</f>
        <v>0</v>
      </c>
      <c r="Y222" s="34">
        <f>IFERROR(VLOOKUP($H222,'Sewer F Exp'!$A:$B,16,FALSE),0)</f>
        <v>0</v>
      </c>
      <c r="Z222" s="42">
        <f>IFERROR(VLOOKUP($H222,'Sewer F Exp'!$A:$B,17,FALSE),0)</f>
        <v>0</v>
      </c>
      <c r="AA222" s="34">
        <f>IFERROR(VLOOKUP($H222,'Refuse F Rev'!$A:$E,15,FALSE),0)</f>
        <v>0</v>
      </c>
      <c r="AB222" s="34">
        <f>IFERROR(VLOOKUP($H222,'Refuse F Rev'!$A:$E,16,FALSE),0)</f>
        <v>0</v>
      </c>
      <c r="AC222" s="42">
        <f>IFERROR(VLOOKUP($H222,'Refuse F Rev'!$A:$E,17,FALSE),0)</f>
        <v>0</v>
      </c>
      <c r="AD222" s="34">
        <f>IFERROR(VLOOKUP($H222,'Refuse F Exp'!$A:$E,15,FALSE),0)</f>
        <v>0</v>
      </c>
      <c r="AE222" s="34">
        <f>IFERROR(VLOOKUP($H222,'Refuse F Exp'!$A:$E,16,FALSE),0)</f>
        <v>0</v>
      </c>
      <c r="AF222" s="42">
        <f>IFERROR(VLOOKUP($H222,'Refuse F Exp'!$A:$E,17,FALSE),0)</f>
        <v>0</v>
      </c>
      <c r="AG222" s="34">
        <f>IFERROR(VLOOKUP($H222,#REF!,10,FALSE),0)</f>
        <v>0</v>
      </c>
      <c r="AH222" s="34">
        <f>IFERROR(VLOOKUP($H222,#REF!,11,FALSE),0)</f>
        <v>0</v>
      </c>
      <c r="AI222" s="42">
        <f>IFERROR(VLOOKUP($H222,#REF!,12,FALSE),0)</f>
        <v>0</v>
      </c>
      <c r="AJ222" s="34">
        <f>IFERROR(VLOOKUP($H222,#REF!,10,FALSE),0)</f>
        <v>0</v>
      </c>
      <c r="AK222" s="34">
        <f>IFERROR(VLOOKUP($H222,#REF!,11,FALSE),0)</f>
        <v>0</v>
      </c>
      <c r="AL222" s="42">
        <f>IFERROR(VLOOKUP($H222,#REF!,12,FALSE),0)</f>
        <v>0</v>
      </c>
      <c r="AM222" s="34">
        <f>IFERROR(VLOOKUP($H222,#REF!,10,FALSE),0)</f>
        <v>0</v>
      </c>
      <c r="AN222" s="34">
        <f>IFERROR(VLOOKUP($H222,#REF!,11,FALSE),0)</f>
        <v>0</v>
      </c>
      <c r="AO222" s="42">
        <f>IFERROR(VLOOKUP($H222,#REF!,12,FALSE),0)</f>
        <v>0</v>
      </c>
      <c r="AP222" s="34">
        <f>IFERROR(VLOOKUP($H222,#REF!,10,FALSE),0)</f>
        <v>0</v>
      </c>
      <c r="AQ222" s="34">
        <f>IFERROR(VLOOKUP($H222,#REF!,11,FALSE),0)</f>
        <v>0</v>
      </c>
      <c r="AR222" s="42">
        <f>IFERROR(VLOOKUP($H222,#REF!,12,FALSE),0)</f>
        <v>0</v>
      </c>
      <c r="AS222" s="34">
        <f>IFERROR(VLOOKUP($H222,#REF!,13,FALSE),0)</f>
        <v>0</v>
      </c>
      <c r="AT222" s="34">
        <f>IFERROR(VLOOKUP($H222,#REF!,14,FALSE),0)</f>
        <v>0</v>
      </c>
      <c r="AU222" s="42">
        <f>IFERROR(VLOOKUP($H222,#REF!,15,FALSE),0)</f>
        <v>0</v>
      </c>
      <c r="AV222" s="34">
        <f>IFERROR(VLOOKUP($H222,#REF!,15,FALSE),0)</f>
        <v>0</v>
      </c>
      <c r="AW222" s="34">
        <f>IFERROR(VLOOKUP($H222,#REF!,16,FALSE),0)</f>
        <v>0</v>
      </c>
      <c r="AX222" s="42">
        <f>IFERROR(VLOOKUP($H222,#REF!,17,FALSE),0)</f>
        <v>0</v>
      </c>
    </row>
    <row r="223" spans="1:50" x14ac:dyDescent="0.3">
      <c r="A223" s="33" t="str">
        <f t="shared" si="12"/>
        <v>A -3120-4-133</v>
      </c>
      <c r="B223" s="33" t="str">
        <f>+'R&amp;E EXPORT'!B222</f>
        <v>POLICE-IT MAINTENANCE</v>
      </c>
      <c r="C223" t="str">
        <f>IFERROR(VLOOKUP(A223,'MCSJ Export'!A:C,3,FALSE),"")</f>
        <v>Sub Account</v>
      </c>
      <c r="D223" s="37">
        <f t="shared" ca="1" si="13"/>
        <v>0</v>
      </c>
      <c r="E223" s="37">
        <f t="shared" ca="1" si="14"/>
        <v>0</v>
      </c>
      <c r="F223" s="37">
        <f t="shared" ca="1" si="15"/>
        <v>0</v>
      </c>
      <c r="G223" s="37"/>
      <c r="H223" s="33" t="str">
        <f>+'R&amp;E EXPORT'!A222</f>
        <v>A -3120-4-133</v>
      </c>
      <c r="I223" s="34">
        <f>IFERROR(VLOOKUP($H223,'Gen F Rev'!$A:$M,15,FALSE),0)</f>
        <v>0</v>
      </c>
      <c r="J223" s="34">
        <f>IFERROR(VLOOKUP($H223,'Gen F Rev'!$A:$M,16,FALSE),0)</f>
        <v>0</v>
      </c>
      <c r="K223" s="42">
        <f>IFERROR(VLOOKUP($H223,'Gen F Rev'!$A:$M,17,FALSE),0)</f>
        <v>0</v>
      </c>
      <c r="L223" s="34">
        <f>IFERROR(VLOOKUP($H223,'Gen F Exp'!$A:$E,15,FALSE),0)</f>
        <v>0</v>
      </c>
      <c r="M223" s="34">
        <f>IFERROR(VLOOKUP($H223,'Gen F Exp'!$A:$E,16,FALSE),0)</f>
        <v>0</v>
      </c>
      <c r="N223" s="42">
        <f>IFERROR(VLOOKUP($H223,'Gen F Exp'!$A:$E,17,FALSE),0)</f>
        <v>0</v>
      </c>
      <c r="O223" s="34">
        <f>IFERROR(VLOOKUP($H223,'Water F Rev'!$A:$L,15,FALSE),0)</f>
        <v>0</v>
      </c>
      <c r="P223" s="34">
        <f>IFERROR(VLOOKUP($H223,'Water F Rev'!$A:$L,16,FALSE),0)</f>
        <v>0</v>
      </c>
      <c r="Q223" s="42">
        <f>IFERROR(VLOOKUP($H223,'Water F Rev'!$A:$L,17,FALSE),0)</f>
        <v>0</v>
      </c>
      <c r="R223" s="34">
        <f>IFERROR(VLOOKUP($H223,'Water F Exp'!$A:$K,15,FALSE),0)</f>
        <v>0</v>
      </c>
      <c r="S223" s="34">
        <f>IFERROR(VLOOKUP($H223,'Water F Exp'!$A:$K,16,FALSE),0)</f>
        <v>0</v>
      </c>
      <c r="T223" s="42">
        <f>IFERROR(VLOOKUP($H223,'Water F Exp'!$A:$K,17,FALSE),0)</f>
        <v>0</v>
      </c>
      <c r="U223" s="34">
        <f ca="1">IFERROR(VLOOKUP($H223,'Sewer F Rev'!$A:$E,15,FALSE),0)</f>
        <v>0</v>
      </c>
      <c r="V223" s="34">
        <f ca="1">IFERROR(VLOOKUP($H223,'Sewer F Rev'!$A:$E,16,FALSE),0)</f>
        <v>0</v>
      </c>
      <c r="W223" s="42">
        <f ca="1">IFERROR(VLOOKUP($H223,'Sewer F Rev'!$A:$E,17,FALSE),0)</f>
        <v>0</v>
      </c>
      <c r="X223" s="34">
        <f>IFERROR(VLOOKUP($H223,'Sewer F Exp'!$A:$B,15,FALSE),0)</f>
        <v>0</v>
      </c>
      <c r="Y223" s="34">
        <f>IFERROR(VLOOKUP($H223,'Sewer F Exp'!$A:$B,16,FALSE),0)</f>
        <v>0</v>
      </c>
      <c r="Z223" s="42">
        <f>IFERROR(VLOOKUP($H223,'Sewer F Exp'!$A:$B,17,FALSE),0)</f>
        <v>0</v>
      </c>
      <c r="AA223" s="34">
        <f>IFERROR(VLOOKUP($H223,'Refuse F Rev'!$A:$E,15,FALSE),0)</f>
        <v>0</v>
      </c>
      <c r="AB223" s="34">
        <f>IFERROR(VLOOKUP($H223,'Refuse F Rev'!$A:$E,16,FALSE),0)</f>
        <v>0</v>
      </c>
      <c r="AC223" s="42">
        <f>IFERROR(VLOOKUP($H223,'Refuse F Rev'!$A:$E,17,FALSE),0)</f>
        <v>0</v>
      </c>
      <c r="AD223" s="34">
        <f>IFERROR(VLOOKUP($H223,'Refuse F Exp'!$A:$E,15,FALSE),0)</f>
        <v>0</v>
      </c>
      <c r="AE223" s="34">
        <f>IFERROR(VLOOKUP($H223,'Refuse F Exp'!$A:$E,16,FALSE),0)</f>
        <v>0</v>
      </c>
      <c r="AF223" s="42">
        <f>IFERROR(VLOOKUP($H223,'Refuse F Exp'!$A:$E,17,FALSE),0)</f>
        <v>0</v>
      </c>
      <c r="AG223" s="34">
        <f>IFERROR(VLOOKUP($H223,#REF!,10,FALSE),0)</f>
        <v>0</v>
      </c>
      <c r="AH223" s="34">
        <f>IFERROR(VLOOKUP($H223,#REF!,11,FALSE),0)</f>
        <v>0</v>
      </c>
      <c r="AI223" s="42">
        <f>IFERROR(VLOOKUP($H223,#REF!,12,FALSE),0)</f>
        <v>0</v>
      </c>
      <c r="AJ223" s="34">
        <f>IFERROR(VLOOKUP($H223,#REF!,10,FALSE),0)</f>
        <v>0</v>
      </c>
      <c r="AK223" s="34">
        <f>IFERROR(VLOOKUP($H223,#REF!,11,FALSE),0)</f>
        <v>0</v>
      </c>
      <c r="AL223" s="42">
        <f>IFERROR(VLOOKUP($H223,#REF!,12,FALSE),0)</f>
        <v>0</v>
      </c>
      <c r="AM223" s="34">
        <f>IFERROR(VLOOKUP($H223,#REF!,10,FALSE),0)</f>
        <v>0</v>
      </c>
      <c r="AN223" s="34">
        <f>IFERROR(VLOOKUP($H223,#REF!,11,FALSE),0)</f>
        <v>0</v>
      </c>
      <c r="AO223" s="42">
        <f>IFERROR(VLOOKUP($H223,#REF!,12,FALSE),0)</f>
        <v>0</v>
      </c>
      <c r="AP223" s="34">
        <f>IFERROR(VLOOKUP($H223,#REF!,10,FALSE),0)</f>
        <v>0</v>
      </c>
      <c r="AQ223" s="34">
        <f>IFERROR(VLOOKUP($H223,#REF!,11,FALSE),0)</f>
        <v>0</v>
      </c>
      <c r="AR223" s="42">
        <f>IFERROR(VLOOKUP($H223,#REF!,12,FALSE),0)</f>
        <v>0</v>
      </c>
      <c r="AS223" s="34">
        <f>IFERROR(VLOOKUP($H223,#REF!,13,FALSE),0)</f>
        <v>0</v>
      </c>
      <c r="AT223" s="34">
        <f>IFERROR(VLOOKUP($H223,#REF!,14,FALSE),0)</f>
        <v>0</v>
      </c>
      <c r="AU223" s="42">
        <f>IFERROR(VLOOKUP($H223,#REF!,15,FALSE),0)</f>
        <v>0</v>
      </c>
      <c r="AV223" s="34">
        <f>IFERROR(VLOOKUP($H223,#REF!,15,FALSE),0)</f>
        <v>0</v>
      </c>
      <c r="AW223" s="34">
        <f>IFERROR(VLOOKUP($H223,#REF!,16,FALSE),0)</f>
        <v>0</v>
      </c>
      <c r="AX223" s="42">
        <f>IFERROR(VLOOKUP($H223,#REF!,17,FALSE),0)</f>
        <v>0</v>
      </c>
    </row>
    <row r="224" spans="1:50" x14ac:dyDescent="0.3">
      <c r="A224" s="33" t="str">
        <f t="shared" si="12"/>
        <v>A -3120-4-134</v>
      </c>
      <c r="B224" s="33" t="str">
        <f>+'R&amp;E EXPORT'!B223</f>
        <v>POLICE-SIMPLEX FIREALARM</v>
      </c>
      <c r="C224" t="str">
        <f>IFERROR(VLOOKUP(A224,'MCSJ Export'!A:C,3,FALSE),"")</f>
        <v>Sub Account</v>
      </c>
      <c r="D224" s="37">
        <f t="shared" ca="1" si="13"/>
        <v>0</v>
      </c>
      <c r="E224" s="37">
        <f t="shared" ca="1" si="14"/>
        <v>0</v>
      </c>
      <c r="F224" s="37">
        <f t="shared" ca="1" si="15"/>
        <v>0</v>
      </c>
      <c r="G224" s="37"/>
      <c r="H224" s="33" t="str">
        <f>+'R&amp;E EXPORT'!A223</f>
        <v>A -3120-4-134</v>
      </c>
      <c r="I224" s="34">
        <f>IFERROR(VLOOKUP($H224,'Gen F Rev'!$A:$M,15,FALSE),0)</f>
        <v>0</v>
      </c>
      <c r="J224" s="34">
        <f>IFERROR(VLOOKUP($H224,'Gen F Rev'!$A:$M,16,FALSE),0)</f>
        <v>0</v>
      </c>
      <c r="K224" s="42">
        <f>IFERROR(VLOOKUP($H224,'Gen F Rev'!$A:$M,17,FALSE),0)</f>
        <v>0</v>
      </c>
      <c r="L224" s="34">
        <f>IFERROR(VLOOKUP($H224,'Gen F Exp'!$A:$E,15,FALSE),0)</f>
        <v>0</v>
      </c>
      <c r="M224" s="34">
        <f>IFERROR(VLOOKUP($H224,'Gen F Exp'!$A:$E,16,FALSE),0)</f>
        <v>0</v>
      </c>
      <c r="N224" s="42">
        <f>IFERROR(VLOOKUP($H224,'Gen F Exp'!$A:$E,17,FALSE),0)</f>
        <v>0</v>
      </c>
      <c r="O224" s="34">
        <f>IFERROR(VLOOKUP($H224,'Water F Rev'!$A:$L,15,FALSE),0)</f>
        <v>0</v>
      </c>
      <c r="P224" s="34">
        <f>IFERROR(VLOOKUP($H224,'Water F Rev'!$A:$L,16,FALSE),0)</f>
        <v>0</v>
      </c>
      <c r="Q224" s="42">
        <f>IFERROR(VLOOKUP($H224,'Water F Rev'!$A:$L,17,FALSE),0)</f>
        <v>0</v>
      </c>
      <c r="R224" s="34">
        <f>IFERROR(VLOOKUP($H224,'Water F Exp'!$A:$K,15,FALSE),0)</f>
        <v>0</v>
      </c>
      <c r="S224" s="34">
        <f>IFERROR(VLOOKUP($H224,'Water F Exp'!$A:$K,16,FALSE),0)</f>
        <v>0</v>
      </c>
      <c r="T224" s="42">
        <f>IFERROR(VLOOKUP($H224,'Water F Exp'!$A:$K,17,FALSE),0)</f>
        <v>0</v>
      </c>
      <c r="U224" s="34">
        <f ca="1">IFERROR(VLOOKUP($H224,'Sewer F Rev'!$A:$E,15,FALSE),0)</f>
        <v>0</v>
      </c>
      <c r="V224" s="34">
        <f ca="1">IFERROR(VLOOKUP($H224,'Sewer F Rev'!$A:$E,16,FALSE),0)</f>
        <v>0</v>
      </c>
      <c r="W224" s="42">
        <f ca="1">IFERROR(VLOOKUP($H224,'Sewer F Rev'!$A:$E,17,FALSE),0)</f>
        <v>0</v>
      </c>
      <c r="X224" s="34">
        <f>IFERROR(VLOOKUP($H224,'Sewer F Exp'!$A:$B,15,FALSE),0)</f>
        <v>0</v>
      </c>
      <c r="Y224" s="34">
        <f>IFERROR(VLOOKUP($H224,'Sewer F Exp'!$A:$B,16,FALSE),0)</f>
        <v>0</v>
      </c>
      <c r="Z224" s="42">
        <f>IFERROR(VLOOKUP($H224,'Sewer F Exp'!$A:$B,17,FALSE),0)</f>
        <v>0</v>
      </c>
      <c r="AA224" s="34">
        <f>IFERROR(VLOOKUP($H224,'Refuse F Rev'!$A:$E,15,FALSE),0)</f>
        <v>0</v>
      </c>
      <c r="AB224" s="34">
        <f>IFERROR(VLOOKUP($H224,'Refuse F Rev'!$A:$E,16,FALSE),0)</f>
        <v>0</v>
      </c>
      <c r="AC224" s="42">
        <f>IFERROR(VLOOKUP($H224,'Refuse F Rev'!$A:$E,17,FALSE),0)</f>
        <v>0</v>
      </c>
      <c r="AD224" s="34">
        <f>IFERROR(VLOOKUP($H224,'Refuse F Exp'!$A:$E,15,FALSE),0)</f>
        <v>0</v>
      </c>
      <c r="AE224" s="34">
        <f>IFERROR(VLOOKUP($H224,'Refuse F Exp'!$A:$E,16,FALSE),0)</f>
        <v>0</v>
      </c>
      <c r="AF224" s="42">
        <f>IFERROR(VLOOKUP($H224,'Refuse F Exp'!$A:$E,17,FALSE),0)</f>
        <v>0</v>
      </c>
      <c r="AG224" s="34">
        <f>IFERROR(VLOOKUP($H224,#REF!,10,FALSE),0)</f>
        <v>0</v>
      </c>
      <c r="AH224" s="34">
        <f>IFERROR(VLOOKUP($H224,#REF!,11,FALSE),0)</f>
        <v>0</v>
      </c>
      <c r="AI224" s="42">
        <f>IFERROR(VLOOKUP($H224,#REF!,12,FALSE),0)</f>
        <v>0</v>
      </c>
      <c r="AJ224" s="34">
        <f>IFERROR(VLOOKUP($H224,#REF!,10,FALSE),0)</f>
        <v>0</v>
      </c>
      <c r="AK224" s="34">
        <f>IFERROR(VLOOKUP($H224,#REF!,11,FALSE),0)</f>
        <v>0</v>
      </c>
      <c r="AL224" s="42">
        <f>IFERROR(VLOOKUP($H224,#REF!,12,FALSE),0)</f>
        <v>0</v>
      </c>
      <c r="AM224" s="34">
        <f>IFERROR(VLOOKUP($H224,#REF!,10,FALSE),0)</f>
        <v>0</v>
      </c>
      <c r="AN224" s="34">
        <f>IFERROR(VLOOKUP($H224,#REF!,11,FALSE),0)</f>
        <v>0</v>
      </c>
      <c r="AO224" s="42">
        <f>IFERROR(VLOOKUP($H224,#REF!,12,FALSE),0)</f>
        <v>0</v>
      </c>
      <c r="AP224" s="34">
        <f>IFERROR(VLOOKUP($H224,#REF!,10,FALSE),0)</f>
        <v>0</v>
      </c>
      <c r="AQ224" s="34">
        <f>IFERROR(VLOOKUP($H224,#REF!,11,FALSE),0)</f>
        <v>0</v>
      </c>
      <c r="AR224" s="42">
        <f>IFERROR(VLOOKUP($H224,#REF!,12,FALSE),0)</f>
        <v>0</v>
      </c>
      <c r="AS224" s="34">
        <f>IFERROR(VLOOKUP($H224,#REF!,13,FALSE),0)</f>
        <v>0</v>
      </c>
      <c r="AT224" s="34">
        <f>IFERROR(VLOOKUP($H224,#REF!,14,FALSE),0)</f>
        <v>0</v>
      </c>
      <c r="AU224" s="42">
        <f>IFERROR(VLOOKUP($H224,#REF!,15,FALSE),0)</f>
        <v>0</v>
      </c>
      <c r="AV224" s="34">
        <f>IFERROR(VLOOKUP($H224,#REF!,15,FALSE),0)</f>
        <v>0</v>
      </c>
      <c r="AW224" s="34">
        <f>IFERROR(VLOOKUP($H224,#REF!,16,FALSE),0)</f>
        <v>0</v>
      </c>
      <c r="AX224" s="42">
        <f>IFERROR(VLOOKUP($H224,#REF!,17,FALSE),0)</f>
        <v>0</v>
      </c>
    </row>
    <row r="225" spans="1:50" x14ac:dyDescent="0.3">
      <c r="A225" s="33" t="str">
        <f t="shared" si="12"/>
        <v>A -3120-4-136</v>
      </c>
      <c r="B225" s="33" t="str">
        <f>+'R&amp;E EXPORT'!B224</f>
        <v>POLICE-RADIO MAINTENANCE</v>
      </c>
      <c r="C225" t="str">
        <f>IFERROR(VLOOKUP(A225,'MCSJ Export'!A:C,3,FALSE),"")</f>
        <v>Sub Account</v>
      </c>
      <c r="D225" s="37">
        <f t="shared" ca="1" si="13"/>
        <v>0</v>
      </c>
      <c r="E225" s="37">
        <f t="shared" ca="1" si="14"/>
        <v>0</v>
      </c>
      <c r="F225" s="37">
        <f t="shared" ca="1" si="15"/>
        <v>0</v>
      </c>
      <c r="G225" s="37"/>
      <c r="H225" s="33" t="str">
        <f>+'R&amp;E EXPORT'!A224</f>
        <v>A -3120-4-136</v>
      </c>
      <c r="I225" s="34">
        <f>IFERROR(VLOOKUP($H225,'Gen F Rev'!$A:$M,15,FALSE),0)</f>
        <v>0</v>
      </c>
      <c r="J225" s="34">
        <f>IFERROR(VLOOKUP($H225,'Gen F Rev'!$A:$M,16,FALSE),0)</f>
        <v>0</v>
      </c>
      <c r="K225" s="42">
        <f>IFERROR(VLOOKUP($H225,'Gen F Rev'!$A:$M,17,FALSE),0)</f>
        <v>0</v>
      </c>
      <c r="L225" s="34">
        <f>IFERROR(VLOOKUP($H225,'Gen F Exp'!$A:$E,15,FALSE),0)</f>
        <v>0</v>
      </c>
      <c r="M225" s="34">
        <f>IFERROR(VLOOKUP($H225,'Gen F Exp'!$A:$E,16,FALSE),0)</f>
        <v>0</v>
      </c>
      <c r="N225" s="42">
        <f>IFERROR(VLOOKUP($H225,'Gen F Exp'!$A:$E,17,FALSE),0)</f>
        <v>0</v>
      </c>
      <c r="O225" s="34">
        <f>IFERROR(VLOOKUP($H225,'Water F Rev'!$A:$L,15,FALSE),0)</f>
        <v>0</v>
      </c>
      <c r="P225" s="34">
        <f>IFERROR(VLOOKUP($H225,'Water F Rev'!$A:$L,16,FALSE),0)</f>
        <v>0</v>
      </c>
      <c r="Q225" s="42">
        <f>IFERROR(VLOOKUP($H225,'Water F Rev'!$A:$L,17,FALSE),0)</f>
        <v>0</v>
      </c>
      <c r="R225" s="34">
        <f>IFERROR(VLOOKUP($H225,'Water F Exp'!$A:$K,15,FALSE),0)</f>
        <v>0</v>
      </c>
      <c r="S225" s="34">
        <f>IFERROR(VLOOKUP($H225,'Water F Exp'!$A:$K,16,FALSE),0)</f>
        <v>0</v>
      </c>
      <c r="T225" s="42">
        <f>IFERROR(VLOOKUP($H225,'Water F Exp'!$A:$K,17,FALSE),0)</f>
        <v>0</v>
      </c>
      <c r="U225" s="34">
        <f ca="1">IFERROR(VLOOKUP($H225,'Sewer F Rev'!$A:$E,15,FALSE),0)</f>
        <v>0</v>
      </c>
      <c r="V225" s="34">
        <f ca="1">IFERROR(VLOOKUP($H225,'Sewer F Rev'!$A:$E,16,FALSE),0)</f>
        <v>0</v>
      </c>
      <c r="W225" s="42">
        <f ca="1">IFERROR(VLOOKUP($H225,'Sewer F Rev'!$A:$E,17,FALSE),0)</f>
        <v>0</v>
      </c>
      <c r="X225" s="34">
        <f>IFERROR(VLOOKUP($H225,'Sewer F Exp'!$A:$B,15,FALSE),0)</f>
        <v>0</v>
      </c>
      <c r="Y225" s="34">
        <f>IFERROR(VLOOKUP($H225,'Sewer F Exp'!$A:$B,16,FALSE),0)</f>
        <v>0</v>
      </c>
      <c r="Z225" s="42">
        <f>IFERROR(VLOOKUP($H225,'Sewer F Exp'!$A:$B,17,FALSE),0)</f>
        <v>0</v>
      </c>
      <c r="AA225" s="34">
        <f>IFERROR(VLOOKUP($H225,'Refuse F Rev'!$A:$E,15,FALSE),0)</f>
        <v>0</v>
      </c>
      <c r="AB225" s="34">
        <f>IFERROR(VLOOKUP($H225,'Refuse F Rev'!$A:$E,16,FALSE),0)</f>
        <v>0</v>
      </c>
      <c r="AC225" s="42">
        <f>IFERROR(VLOOKUP($H225,'Refuse F Rev'!$A:$E,17,FALSE),0)</f>
        <v>0</v>
      </c>
      <c r="AD225" s="34">
        <f>IFERROR(VLOOKUP($H225,'Refuse F Exp'!$A:$E,15,FALSE),0)</f>
        <v>0</v>
      </c>
      <c r="AE225" s="34">
        <f>IFERROR(VLOOKUP($H225,'Refuse F Exp'!$A:$E,16,FALSE),0)</f>
        <v>0</v>
      </c>
      <c r="AF225" s="42">
        <f>IFERROR(VLOOKUP($H225,'Refuse F Exp'!$A:$E,17,FALSE),0)</f>
        <v>0</v>
      </c>
      <c r="AG225" s="34">
        <f>IFERROR(VLOOKUP($H225,#REF!,10,FALSE),0)</f>
        <v>0</v>
      </c>
      <c r="AH225" s="34">
        <f>IFERROR(VLOOKUP($H225,#REF!,11,FALSE),0)</f>
        <v>0</v>
      </c>
      <c r="AI225" s="42">
        <f>IFERROR(VLOOKUP($H225,#REF!,12,FALSE),0)</f>
        <v>0</v>
      </c>
      <c r="AJ225" s="34">
        <f>IFERROR(VLOOKUP($H225,#REF!,10,FALSE),0)</f>
        <v>0</v>
      </c>
      <c r="AK225" s="34">
        <f>IFERROR(VLOOKUP($H225,#REF!,11,FALSE),0)</f>
        <v>0</v>
      </c>
      <c r="AL225" s="42">
        <f>IFERROR(VLOOKUP($H225,#REF!,12,FALSE),0)</f>
        <v>0</v>
      </c>
      <c r="AM225" s="34">
        <f>IFERROR(VLOOKUP($H225,#REF!,10,FALSE),0)</f>
        <v>0</v>
      </c>
      <c r="AN225" s="34">
        <f>IFERROR(VLOOKUP($H225,#REF!,11,FALSE),0)</f>
        <v>0</v>
      </c>
      <c r="AO225" s="42">
        <f>IFERROR(VLOOKUP($H225,#REF!,12,FALSE),0)</f>
        <v>0</v>
      </c>
      <c r="AP225" s="34">
        <f>IFERROR(VLOOKUP($H225,#REF!,10,FALSE),0)</f>
        <v>0</v>
      </c>
      <c r="AQ225" s="34">
        <f>IFERROR(VLOOKUP($H225,#REF!,11,FALSE),0)</f>
        <v>0</v>
      </c>
      <c r="AR225" s="42">
        <f>IFERROR(VLOOKUP($H225,#REF!,12,FALSE),0)</f>
        <v>0</v>
      </c>
      <c r="AS225" s="34">
        <f>IFERROR(VLOOKUP($H225,#REF!,13,FALSE),0)</f>
        <v>0</v>
      </c>
      <c r="AT225" s="34">
        <f>IFERROR(VLOOKUP($H225,#REF!,14,FALSE),0)</f>
        <v>0</v>
      </c>
      <c r="AU225" s="42">
        <f>IFERROR(VLOOKUP($H225,#REF!,15,FALSE),0)</f>
        <v>0</v>
      </c>
      <c r="AV225" s="34">
        <f>IFERROR(VLOOKUP($H225,#REF!,15,FALSE),0)</f>
        <v>0</v>
      </c>
      <c r="AW225" s="34">
        <f>IFERROR(VLOOKUP($H225,#REF!,16,FALSE),0)</f>
        <v>0</v>
      </c>
      <c r="AX225" s="42">
        <f>IFERROR(VLOOKUP($H225,#REF!,17,FALSE),0)</f>
        <v>0</v>
      </c>
    </row>
    <row r="226" spans="1:50" x14ac:dyDescent="0.3">
      <c r="A226" s="33" t="str">
        <f t="shared" si="12"/>
        <v>A -3120-4-137</v>
      </c>
      <c r="B226" s="33" t="str">
        <f>+'R&amp;E EXPORT'!B225</f>
        <v>POLICE-LIVE SCAN MAINTENANCE</v>
      </c>
      <c r="C226" t="str">
        <f>IFERROR(VLOOKUP(A226,'MCSJ Export'!A:C,3,FALSE),"")</f>
        <v>Sub Account</v>
      </c>
      <c r="D226" s="37">
        <f t="shared" ca="1" si="13"/>
        <v>0</v>
      </c>
      <c r="E226" s="37">
        <f t="shared" ca="1" si="14"/>
        <v>0</v>
      </c>
      <c r="F226" s="37">
        <f t="shared" ca="1" si="15"/>
        <v>0</v>
      </c>
      <c r="G226" s="37"/>
      <c r="H226" s="33" t="str">
        <f>+'R&amp;E EXPORT'!A225</f>
        <v>A -3120-4-137</v>
      </c>
      <c r="I226" s="34">
        <f>IFERROR(VLOOKUP($H226,'Gen F Rev'!$A:$M,15,FALSE),0)</f>
        <v>0</v>
      </c>
      <c r="J226" s="34">
        <f>IFERROR(VLOOKUP($H226,'Gen F Rev'!$A:$M,16,FALSE),0)</f>
        <v>0</v>
      </c>
      <c r="K226" s="42">
        <f>IFERROR(VLOOKUP($H226,'Gen F Rev'!$A:$M,17,FALSE),0)</f>
        <v>0</v>
      </c>
      <c r="L226" s="34">
        <f>IFERROR(VLOOKUP($H226,'Gen F Exp'!$A:$E,15,FALSE),0)</f>
        <v>0</v>
      </c>
      <c r="M226" s="34">
        <f>IFERROR(VLOOKUP($H226,'Gen F Exp'!$A:$E,16,FALSE),0)</f>
        <v>0</v>
      </c>
      <c r="N226" s="42">
        <f>IFERROR(VLOOKUP($H226,'Gen F Exp'!$A:$E,17,FALSE),0)</f>
        <v>0</v>
      </c>
      <c r="O226" s="34">
        <f>IFERROR(VLOOKUP($H226,'Water F Rev'!$A:$L,15,FALSE),0)</f>
        <v>0</v>
      </c>
      <c r="P226" s="34">
        <f>IFERROR(VLOOKUP($H226,'Water F Rev'!$A:$L,16,FALSE),0)</f>
        <v>0</v>
      </c>
      <c r="Q226" s="42">
        <f>IFERROR(VLOOKUP($H226,'Water F Rev'!$A:$L,17,FALSE),0)</f>
        <v>0</v>
      </c>
      <c r="R226" s="34">
        <f>IFERROR(VLOOKUP($H226,'Water F Exp'!$A:$K,15,FALSE),0)</f>
        <v>0</v>
      </c>
      <c r="S226" s="34">
        <f>IFERROR(VLOOKUP($H226,'Water F Exp'!$A:$K,16,FALSE),0)</f>
        <v>0</v>
      </c>
      <c r="T226" s="42">
        <f>IFERROR(VLOOKUP($H226,'Water F Exp'!$A:$K,17,FALSE),0)</f>
        <v>0</v>
      </c>
      <c r="U226" s="34">
        <f ca="1">IFERROR(VLOOKUP($H226,'Sewer F Rev'!$A:$E,15,FALSE),0)</f>
        <v>0</v>
      </c>
      <c r="V226" s="34">
        <f ca="1">IFERROR(VLOOKUP($H226,'Sewer F Rev'!$A:$E,16,FALSE),0)</f>
        <v>0</v>
      </c>
      <c r="W226" s="42">
        <f ca="1">IFERROR(VLOOKUP($H226,'Sewer F Rev'!$A:$E,17,FALSE),0)</f>
        <v>0</v>
      </c>
      <c r="X226" s="34">
        <f>IFERROR(VLOOKUP($H226,'Sewer F Exp'!$A:$B,15,FALSE),0)</f>
        <v>0</v>
      </c>
      <c r="Y226" s="34">
        <f>IFERROR(VLOOKUP($H226,'Sewer F Exp'!$A:$B,16,FALSE),0)</f>
        <v>0</v>
      </c>
      <c r="Z226" s="42">
        <f>IFERROR(VLOOKUP($H226,'Sewer F Exp'!$A:$B,17,FALSE),0)</f>
        <v>0</v>
      </c>
      <c r="AA226" s="34">
        <f>IFERROR(VLOOKUP($H226,'Refuse F Rev'!$A:$E,15,FALSE),0)</f>
        <v>0</v>
      </c>
      <c r="AB226" s="34">
        <f>IFERROR(VLOOKUP($H226,'Refuse F Rev'!$A:$E,16,FALSE),0)</f>
        <v>0</v>
      </c>
      <c r="AC226" s="42">
        <f>IFERROR(VLOOKUP($H226,'Refuse F Rev'!$A:$E,17,FALSE),0)</f>
        <v>0</v>
      </c>
      <c r="AD226" s="34">
        <f>IFERROR(VLOOKUP($H226,'Refuse F Exp'!$A:$E,15,FALSE),0)</f>
        <v>0</v>
      </c>
      <c r="AE226" s="34">
        <f>IFERROR(VLOOKUP($H226,'Refuse F Exp'!$A:$E,16,FALSE),0)</f>
        <v>0</v>
      </c>
      <c r="AF226" s="42">
        <f>IFERROR(VLOOKUP($H226,'Refuse F Exp'!$A:$E,17,FALSE),0)</f>
        <v>0</v>
      </c>
      <c r="AG226" s="34">
        <f>IFERROR(VLOOKUP($H226,#REF!,10,FALSE),0)</f>
        <v>0</v>
      </c>
      <c r="AH226" s="34">
        <f>IFERROR(VLOOKUP($H226,#REF!,11,FALSE),0)</f>
        <v>0</v>
      </c>
      <c r="AI226" s="42">
        <f>IFERROR(VLOOKUP($H226,#REF!,12,FALSE),0)</f>
        <v>0</v>
      </c>
      <c r="AJ226" s="34">
        <f>IFERROR(VLOOKUP($H226,#REF!,10,FALSE),0)</f>
        <v>0</v>
      </c>
      <c r="AK226" s="34">
        <f>IFERROR(VLOOKUP($H226,#REF!,11,FALSE),0)</f>
        <v>0</v>
      </c>
      <c r="AL226" s="42">
        <f>IFERROR(VLOOKUP($H226,#REF!,12,FALSE),0)</f>
        <v>0</v>
      </c>
      <c r="AM226" s="34">
        <f>IFERROR(VLOOKUP($H226,#REF!,10,FALSE),0)</f>
        <v>0</v>
      </c>
      <c r="AN226" s="34">
        <f>IFERROR(VLOOKUP($H226,#REF!,11,FALSE),0)</f>
        <v>0</v>
      </c>
      <c r="AO226" s="42">
        <f>IFERROR(VLOOKUP($H226,#REF!,12,FALSE),0)</f>
        <v>0</v>
      </c>
      <c r="AP226" s="34">
        <f>IFERROR(VLOOKUP($H226,#REF!,10,FALSE),0)</f>
        <v>0</v>
      </c>
      <c r="AQ226" s="34">
        <f>IFERROR(VLOOKUP($H226,#REF!,11,FALSE),0)</f>
        <v>0</v>
      </c>
      <c r="AR226" s="42">
        <f>IFERROR(VLOOKUP($H226,#REF!,12,FALSE),0)</f>
        <v>0</v>
      </c>
      <c r="AS226" s="34">
        <f>IFERROR(VLOOKUP($H226,#REF!,13,FALSE),0)</f>
        <v>0</v>
      </c>
      <c r="AT226" s="34">
        <f>IFERROR(VLOOKUP($H226,#REF!,14,FALSE),0)</f>
        <v>0</v>
      </c>
      <c r="AU226" s="42">
        <f>IFERROR(VLOOKUP($H226,#REF!,15,FALSE),0)</f>
        <v>0</v>
      </c>
      <c r="AV226" s="34">
        <f>IFERROR(VLOOKUP($H226,#REF!,15,FALSE),0)</f>
        <v>0</v>
      </c>
      <c r="AW226" s="34">
        <f>IFERROR(VLOOKUP($H226,#REF!,16,FALSE),0)</f>
        <v>0</v>
      </c>
      <c r="AX226" s="42">
        <f>IFERROR(VLOOKUP($H226,#REF!,17,FALSE),0)</f>
        <v>0</v>
      </c>
    </row>
    <row r="227" spans="1:50" x14ac:dyDescent="0.3">
      <c r="A227" s="33" t="str">
        <f t="shared" si="12"/>
        <v>A -3120-4-142</v>
      </c>
      <c r="B227" s="33" t="str">
        <f>+'R&amp;E EXPORT'!B226</f>
        <v>POLICE-ELEVATOR MAINT &amp; INSPECTION</v>
      </c>
      <c r="C227" t="str">
        <f>IFERROR(VLOOKUP(A227,'MCSJ Export'!A:C,3,FALSE),"")</f>
        <v>Sub Account</v>
      </c>
      <c r="D227" s="37">
        <f t="shared" ca="1" si="13"/>
        <v>0</v>
      </c>
      <c r="E227" s="37">
        <f t="shared" ca="1" si="14"/>
        <v>0</v>
      </c>
      <c r="F227" s="37">
        <f t="shared" ca="1" si="15"/>
        <v>0</v>
      </c>
      <c r="G227" s="37"/>
      <c r="H227" s="33" t="str">
        <f>+'R&amp;E EXPORT'!A226</f>
        <v>A -3120-4-142</v>
      </c>
      <c r="I227" s="34">
        <f>IFERROR(VLOOKUP($H227,'Gen F Rev'!$A:$M,15,FALSE),0)</f>
        <v>0</v>
      </c>
      <c r="J227" s="34">
        <f>IFERROR(VLOOKUP($H227,'Gen F Rev'!$A:$M,16,FALSE),0)</f>
        <v>0</v>
      </c>
      <c r="K227" s="42">
        <f>IFERROR(VLOOKUP($H227,'Gen F Rev'!$A:$M,17,FALSE),0)</f>
        <v>0</v>
      </c>
      <c r="L227" s="34">
        <f>IFERROR(VLOOKUP($H227,'Gen F Exp'!$A:$E,15,FALSE),0)</f>
        <v>0</v>
      </c>
      <c r="M227" s="34">
        <f>IFERROR(VLOOKUP($H227,'Gen F Exp'!$A:$E,16,FALSE),0)</f>
        <v>0</v>
      </c>
      <c r="N227" s="42">
        <f>IFERROR(VLOOKUP($H227,'Gen F Exp'!$A:$E,17,FALSE),0)</f>
        <v>0</v>
      </c>
      <c r="O227" s="34">
        <f>IFERROR(VLOOKUP($H227,'Water F Rev'!$A:$L,15,FALSE),0)</f>
        <v>0</v>
      </c>
      <c r="P227" s="34">
        <f>IFERROR(VLOOKUP($H227,'Water F Rev'!$A:$L,16,FALSE),0)</f>
        <v>0</v>
      </c>
      <c r="Q227" s="42">
        <f>IFERROR(VLOOKUP($H227,'Water F Rev'!$A:$L,17,FALSE),0)</f>
        <v>0</v>
      </c>
      <c r="R227" s="34">
        <f>IFERROR(VLOOKUP($H227,'Water F Exp'!$A:$K,15,FALSE),0)</f>
        <v>0</v>
      </c>
      <c r="S227" s="34">
        <f>IFERROR(VLOOKUP($H227,'Water F Exp'!$A:$K,16,FALSE),0)</f>
        <v>0</v>
      </c>
      <c r="T227" s="42">
        <f>IFERROR(VLOOKUP($H227,'Water F Exp'!$A:$K,17,FALSE),0)</f>
        <v>0</v>
      </c>
      <c r="U227" s="34">
        <f ca="1">IFERROR(VLOOKUP($H227,'Sewer F Rev'!$A:$E,15,FALSE),0)</f>
        <v>0</v>
      </c>
      <c r="V227" s="34">
        <f ca="1">IFERROR(VLOOKUP($H227,'Sewer F Rev'!$A:$E,16,FALSE),0)</f>
        <v>0</v>
      </c>
      <c r="W227" s="42">
        <f ca="1">IFERROR(VLOOKUP($H227,'Sewer F Rev'!$A:$E,17,FALSE),0)</f>
        <v>0</v>
      </c>
      <c r="X227" s="34">
        <f>IFERROR(VLOOKUP($H227,'Sewer F Exp'!$A:$B,15,FALSE),0)</f>
        <v>0</v>
      </c>
      <c r="Y227" s="34">
        <f>IFERROR(VLOOKUP($H227,'Sewer F Exp'!$A:$B,16,FALSE),0)</f>
        <v>0</v>
      </c>
      <c r="Z227" s="42">
        <f>IFERROR(VLOOKUP($H227,'Sewer F Exp'!$A:$B,17,FALSE),0)</f>
        <v>0</v>
      </c>
      <c r="AA227" s="34">
        <f>IFERROR(VLOOKUP($H227,'Refuse F Rev'!$A:$E,15,FALSE),0)</f>
        <v>0</v>
      </c>
      <c r="AB227" s="34">
        <f>IFERROR(VLOOKUP($H227,'Refuse F Rev'!$A:$E,16,FALSE),0)</f>
        <v>0</v>
      </c>
      <c r="AC227" s="42">
        <f>IFERROR(VLOOKUP($H227,'Refuse F Rev'!$A:$E,17,FALSE),0)</f>
        <v>0</v>
      </c>
      <c r="AD227" s="34">
        <f>IFERROR(VLOOKUP($H227,'Refuse F Exp'!$A:$E,15,FALSE),0)</f>
        <v>0</v>
      </c>
      <c r="AE227" s="34">
        <f>IFERROR(VLOOKUP($H227,'Refuse F Exp'!$A:$E,16,FALSE),0)</f>
        <v>0</v>
      </c>
      <c r="AF227" s="42">
        <f>IFERROR(VLOOKUP($H227,'Refuse F Exp'!$A:$E,17,FALSE),0)</f>
        <v>0</v>
      </c>
      <c r="AG227" s="34">
        <f>IFERROR(VLOOKUP($H227,#REF!,10,FALSE),0)</f>
        <v>0</v>
      </c>
      <c r="AH227" s="34">
        <f>IFERROR(VLOOKUP($H227,#REF!,11,FALSE),0)</f>
        <v>0</v>
      </c>
      <c r="AI227" s="42">
        <f>IFERROR(VLOOKUP($H227,#REF!,12,FALSE),0)</f>
        <v>0</v>
      </c>
      <c r="AJ227" s="34">
        <f>IFERROR(VLOOKUP($H227,#REF!,10,FALSE),0)</f>
        <v>0</v>
      </c>
      <c r="AK227" s="34">
        <f>IFERROR(VLOOKUP($H227,#REF!,11,FALSE),0)</f>
        <v>0</v>
      </c>
      <c r="AL227" s="42">
        <f>IFERROR(VLOOKUP($H227,#REF!,12,FALSE),0)</f>
        <v>0</v>
      </c>
      <c r="AM227" s="34">
        <f>IFERROR(VLOOKUP($H227,#REF!,10,FALSE),0)</f>
        <v>0</v>
      </c>
      <c r="AN227" s="34">
        <f>IFERROR(VLOOKUP($H227,#REF!,11,FALSE),0)</f>
        <v>0</v>
      </c>
      <c r="AO227" s="42">
        <f>IFERROR(VLOOKUP($H227,#REF!,12,FALSE),0)</f>
        <v>0</v>
      </c>
      <c r="AP227" s="34">
        <f>IFERROR(VLOOKUP($H227,#REF!,10,FALSE),0)</f>
        <v>0</v>
      </c>
      <c r="AQ227" s="34">
        <f>IFERROR(VLOOKUP($H227,#REF!,11,FALSE),0)</f>
        <v>0</v>
      </c>
      <c r="AR227" s="42">
        <f>IFERROR(VLOOKUP($H227,#REF!,12,FALSE),0)</f>
        <v>0</v>
      </c>
      <c r="AS227" s="34">
        <f>IFERROR(VLOOKUP($H227,#REF!,13,FALSE),0)</f>
        <v>0</v>
      </c>
      <c r="AT227" s="34">
        <f>IFERROR(VLOOKUP($H227,#REF!,14,FALSE),0)</f>
        <v>0</v>
      </c>
      <c r="AU227" s="42">
        <f>IFERROR(VLOOKUP($H227,#REF!,15,FALSE),0)</f>
        <v>0</v>
      </c>
      <c r="AV227" s="34">
        <f>IFERROR(VLOOKUP($H227,#REF!,15,FALSE),0)</f>
        <v>0</v>
      </c>
      <c r="AW227" s="34">
        <f>IFERROR(VLOOKUP($H227,#REF!,16,FALSE),0)</f>
        <v>0</v>
      </c>
      <c r="AX227" s="42">
        <f>IFERROR(VLOOKUP($H227,#REF!,17,FALSE),0)</f>
        <v>0</v>
      </c>
    </row>
    <row r="228" spans="1:50" x14ac:dyDescent="0.3">
      <c r="A228" s="33" t="str">
        <f t="shared" si="12"/>
        <v>A -3120-4-165</v>
      </c>
      <c r="B228" s="33" t="str">
        <f>+'R&amp;E EXPORT'!B227</f>
        <v>POLICE-BOILER INSPECTION/REPAIR</v>
      </c>
      <c r="C228" t="str">
        <f>IFERROR(VLOOKUP(A228,'MCSJ Export'!A:C,3,FALSE),"")</f>
        <v>Sub Account</v>
      </c>
      <c r="D228" s="37">
        <f t="shared" ca="1" si="13"/>
        <v>0</v>
      </c>
      <c r="E228" s="37">
        <f t="shared" ca="1" si="14"/>
        <v>0</v>
      </c>
      <c r="F228" s="37">
        <f t="shared" ca="1" si="15"/>
        <v>0</v>
      </c>
      <c r="G228" s="37"/>
      <c r="H228" s="33" t="str">
        <f>+'R&amp;E EXPORT'!A227</f>
        <v>A -3120-4-165</v>
      </c>
      <c r="I228" s="34">
        <f>IFERROR(VLOOKUP($H228,'Gen F Rev'!$A:$M,15,FALSE),0)</f>
        <v>0</v>
      </c>
      <c r="J228" s="34">
        <f>IFERROR(VLOOKUP($H228,'Gen F Rev'!$A:$M,16,FALSE),0)</f>
        <v>0</v>
      </c>
      <c r="K228" s="42">
        <f>IFERROR(VLOOKUP($H228,'Gen F Rev'!$A:$M,17,FALSE),0)</f>
        <v>0</v>
      </c>
      <c r="L228" s="34">
        <f>IFERROR(VLOOKUP($H228,'Gen F Exp'!$A:$E,15,FALSE),0)</f>
        <v>0</v>
      </c>
      <c r="M228" s="34">
        <f>IFERROR(VLOOKUP($H228,'Gen F Exp'!$A:$E,16,FALSE),0)</f>
        <v>0</v>
      </c>
      <c r="N228" s="42">
        <f>IFERROR(VLOOKUP($H228,'Gen F Exp'!$A:$E,17,FALSE),0)</f>
        <v>0</v>
      </c>
      <c r="O228" s="34">
        <f>IFERROR(VLOOKUP($H228,'Water F Rev'!$A:$L,15,FALSE),0)</f>
        <v>0</v>
      </c>
      <c r="P228" s="34">
        <f>IFERROR(VLOOKUP($H228,'Water F Rev'!$A:$L,16,FALSE),0)</f>
        <v>0</v>
      </c>
      <c r="Q228" s="42">
        <f>IFERROR(VLOOKUP($H228,'Water F Rev'!$A:$L,17,FALSE),0)</f>
        <v>0</v>
      </c>
      <c r="R228" s="34">
        <f>IFERROR(VLOOKUP($H228,'Water F Exp'!$A:$K,15,FALSE),0)</f>
        <v>0</v>
      </c>
      <c r="S228" s="34">
        <f>IFERROR(VLOOKUP($H228,'Water F Exp'!$A:$K,16,FALSE),0)</f>
        <v>0</v>
      </c>
      <c r="T228" s="42">
        <f>IFERROR(VLOOKUP($H228,'Water F Exp'!$A:$K,17,FALSE),0)</f>
        <v>0</v>
      </c>
      <c r="U228" s="34">
        <f ca="1">IFERROR(VLOOKUP($H228,'Sewer F Rev'!$A:$E,15,FALSE),0)</f>
        <v>0</v>
      </c>
      <c r="V228" s="34">
        <f ca="1">IFERROR(VLOOKUP($H228,'Sewer F Rev'!$A:$E,16,FALSE),0)</f>
        <v>0</v>
      </c>
      <c r="W228" s="42">
        <f ca="1">IFERROR(VLOOKUP($H228,'Sewer F Rev'!$A:$E,17,FALSE),0)</f>
        <v>0</v>
      </c>
      <c r="X228" s="34">
        <f>IFERROR(VLOOKUP($H228,'Sewer F Exp'!$A:$B,15,FALSE),0)</f>
        <v>0</v>
      </c>
      <c r="Y228" s="34">
        <f>IFERROR(VLOOKUP($H228,'Sewer F Exp'!$A:$B,16,FALSE),0)</f>
        <v>0</v>
      </c>
      <c r="Z228" s="42">
        <f>IFERROR(VLOOKUP($H228,'Sewer F Exp'!$A:$B,17,FALSE),0)</f>
        <v>0</v>
      </c>
      <c r="AA228" s="34">
        <f>IFERROR(VLOOKUP($H228,'Refuse F Rev'!$A:$E,15,FALSE),0)</f>
        <v>0</v>
      </c>
      <c r="AB228" s="34">
        <f>IFERROR(VLOOKUP($H228,'Refuse F Rev'!$A:$E,16,FALSE),0)</f>
        <v>0</v>
      </c>
      <c r="AC228" s="42">
        <f>IFERROR(VLOOKUP($H228,'Refuse F Rev'!$A:$E,17,FALSE),0)</f>
        <v>0</v>
      </c>
      <c r="AD228" s="34">
        <f>IFERROR(VLOOKUP($H228,'Refuse F Exp'!$A:$E,15,FALSE),0)</f>
        <v>0</v>
      </c>
      <c r="AE228" s="34">
        <f>IFERROR(VLOOKUP($H228,'Refuse F Exp'!$A:$E,16,FALSE),0)</f>
        <v>0</v>
      </c>
      <c r="AF228" s="42">
        <f>IFERROR(VLOOKUP($H228,'Refuse F Exp'!$A:$E,17,FALSE),0)</f>
        <v>0</v>
      </c>
      <c r="AG228" s="34">
        <f>IFERROR(VLOOKUP($H228,#REF!,10,FALSE),0)</f>
        <v>0</v>
      </c>
      <c r="AH228" s="34">
        <f>IFERROR(VLOOKUP($H228,#REF!,11,FALSE),0)</f>
        <v>0</v>
      </c>
      <c r="AI228" s="42">
        <f>IFERROR(VLOOKUP($H228,#REF!,12,FALSE),0)</f>
        <v>0</v>
      </c>
      <c r="AJ228" s="34">
        <f>IFERROR(VLOOKUP($H228,#REF!,10,FALSE),0)</f>
        <v>0</v>
      </c>
      <c r="AK228" s="34">
        <f>IFERROR(VLOOKUP($H228,#REF!,11,FALSE),0)</f>
        <v>0</v>
      </c>
      <c r="AL228" s="42">
        <f>IFERROR(VLOOKUP($H228,#REF!,12,FALSE),0)</f>
        <v>0</v>
      </c>
      <c r="AM228" s="34">
        <f>IFERROR(VLOOKUP($H228,#REF!,10,FALSE),0)</f>
        <v>0</v>
      </c>
      <c r="AN228" s="34">
        <f>IFERROR(VLOOKUP($H228,#REF!,11,FALSE),0)</f>
        <v>0</v>
      </c>
      <c r="AO228" s="42">
        <f>IFERROR(VLOOKUP($H228,#REF!,12,FALSE),0)</f>
        <v>0</v>
      </c>
      <c r="AP228" s="34">
        <f>IFERROR(VLOOKUP($H228,#REF!,10,FALSE),0)</f>
        <v>0</v>
      </c>
      <c r="AQ228" s="34">
        <f>IFERROR(VLOOKUP($H228,#REF!,11,FALSE),0)</f>
        <v>0</v>
      </c>
      <c r="AR228" s="42">
        <f>IFERROR(VLOOKUP($H228,#REF!,12,FALSE),0)</f>
        <v>0</v>
      </c>
      <c r="AS228" s="34">
        <f>IFERROR(VLOOKUP($H228,#REF!,13,FALSE),0)</f>
        <v>0</v>
      </c>
      <c r="AT228" s="34">
        <f>IFERROR(VLOOKUP($H228,#REF!,14,FALSE),0)</f>
        <v>0</v>
      </c>
      <c r="AU228" s="42">
        <f>IFERROR(VLOOKUP($H228,#REF!,15,FALSE),0)</f>
        <v>0</v>
      </c>
      <c r="AV228" s="34">
        <f>IFERROR(VLOOKUP($H228,#REF!,15,FALSE),0)</f>
        <v>0</v>
      </c>
      <c r="AW228" s="34">
        <f>IFERROR(VLOOKUP($H228,#REF!,16,FALSE),0)</f>
        <v>0</v>
      </c>
      <c r="AX228" s="42">
        <f>IFERROR(VLOOKUP($H228,#REF!,17,FALSE),0)</f>
        <v>0</v>
      </c>
    </row>
    <row r="229" spans="1:50" x14ac:dyDescent="0.3">
      <c r="A229" s="33" t="str">
        <f t="shared" si="12"/>
        <v>A -3120-4-170</v>
      </c>
      <c r="B229" s="33" t="str">
        <f>+'R&amp;E EXPORT'!B228</f>
        <v>POLICE-ACCESSORIES</v>
      </c>
      <c r="C229" t="str">
        <f>IFERROR(VLOOKUP(A229,'MCSJ Export'!A:C,3,FALSE),"")</f>
        <v>Sub Account</v>
      </c>
      <c r="D229" s="37">
        <f t="shared" ca="1" si="13"/>
        <v>0</v>
      </c>
      <c r="E229" s="37">
        <f t="shared" ca="1" si="14"/>
        <v>0</v>
      </c>
      <c r="F229" s="37">
        <f t="shared" ca="1" si="15"/>
        <v>0</v>
      </c>
      <c r="G229" s="37"/>
      <c r="H229" s="33" t="str">
        <f>+'R&amp;E EXPORT'!A228</f>
        <v>A -3120-4-170</v>
      </c>
      <c r="I229" s="34">
        <f>IFERROR(VLOOKUP($H229,'Gen F Rev'!$A:$M,15,FALSE),0)</f>
        <v>0</v>
      </c>
      <c r="J229" s="34">
        <f>IFERROR(VLOOKUP($H229,'Gen F Rev'!$A:$M,16,FALSE),0)</f>
        <v>0</v>
      </c>
      <c r="K229" s="42">
        <f>IFERROR(VLOOKUP($H229,'Gen F Rev'!$A:$M,17,FALSE),0)</f>
        <v>0</v>
      </c>
      <c r="L229" s="34">
        <f>IFERROR(VLOOKUP($H229,'Gen F Exp'!$A:$E,15,FALSE),0)</f>
        <v>0</v>
      </c>
      <c r="M229" s="34">
        <f>IFERROR(VLOOKUP($H229,'Gen F Exp'!$A:$E,16,FALSE),0)</f>
        <v>0</v>
      </c>
      <c r="N229" s="42">
        <f>IFERROR(VLOOKUP($H229,'Gen F Exp'!$A:$E,17,FALSE),0)</f>
        <v>0</v>
      </c>
      <c r="O229" s="34">
        <f>IFERROR(VLOOKUP($H229,'Water F Rev'!$A:$L,15,FALSE),0)</f>
        <v>0</v>
      </c>
      <c r="P229" s="34">
        <f>IFERROR(VLOOKUP($H229,'Water F Rev'!$A:$L,16,FALSE),0)</f>
        <v>0</v>
      </c>
      <c r="Q229" s="42">
        <f>IFERROR(VLOOKUP($H229,'Water F Rev'!$A:$L,17,FALSE),0)</f>
        <v>0</v>
      </c>
      <c r="R229" s="34">
        <f>IFERROR(VLOOKUP($H229,'Water F Exp'!$A:$K,15,FALSE),0)</f>
        <v>0</v>
      </c>
      <c r="S229" s="34">
        <f>IFERROR(VLOOKUP($H229,'Water F Exp'!$A:$K,16,FALSE),0)</f>
        <v>0</v>
      </c>
      <c r="T229" s="42">
        <f>IFERROR(VLOOKUP($H229,'Water F Exp'!$A:$K,17,FALSE),0)</f>
        <v>0</v>
      </c>
      <c r="U229" s="34">
        <f ca="1">IFERROR(VLOOKUP($H229,'Sewer F Rev'!$A:$E,15,FALSE),0)</f>
        <v>0</v>
      </c>
      <c r="V229" s="34">
        <f ca="1">IFERROR(VLOOKUP($H229,'Sewer F Rev'!$A:$E,16,FALSE),0)</f>
        <v>0</v>
      </c>
      <c r="W229" s="42">
        <f ca="1">IFERROR(VLOOKUP($H229,'Sewer F Rev'!$A:$E,17,FALSE),0)</f>
        <v>0</v>
      </c>
      <c r="X229" s="34">
        <f>IFERROR(VLOOKUP($H229,'Sewer F Exp'!$A:$B,15,FALSE),0)</f>
        <v>0</v>
      </c>
      <c r="Y229" s="34">
        <f>IFERROR(VLOOKUP($H229,'Sewer F Exp'!$A:$B,16,FALSE),0)</f>
        <v>0</v>
      </c>
      <c r="Z229" s="42">
        <f>IFERROR(VLOOKUP($H229,'Sewer F Exp'!$A:$B,17,FALSE),0)</f>
        <v>0</v>
      </c>
      <c r="AA229" s="34">
        <f>IFERROR(VLOOKUP($H229,'Refuse F Rev'!$A:$E,15,FALSE),0)</f>
        <v>0</v>
      </c>
      <c r="AB229" s="34">
        <f>IFERROR(VLOOKUP($H229,'Refuse F Rev'!$A:$E,16,FALSE),0)</f>
        <v>0</v>
      </c>
      <c r="AC229" s="42">
        <f>IFERROR(VLOOKUP($H229,'Refuse F Rev'!$A:$E,17,FALSE),0)</f>
        <v>0</v>
      </c>
      <c r="AD229" s="34">
        <f>IFERROR(VLOOKUP($H229,'Refuse F Exp'!$A:$E,15,FALSE),0)</f>
        <v>0</v>
      </c>
      <c r="AE229" s="34">
        <f>IFERROR(VLOOKUP($H229,'Refuse F Exp'!$A:$E,16,FALSE),0)</f>
        <v>0</v>
      </c>
      <c r="AF229" s="42">
        <f>IFERROR(VLOOKUP($H229,'Refuse F Exp'!$A:$E,17,FALSE),0)</f>
        <v>0</v>
      </c>
      <c r="AG229" s="34">
        <f>IFERROR(VLOOKUP($H229,#REF!,10,FALSE),0)</f>
        <v>0</v>
      </c>
      <c r="AH229" s="34">
        <f>IFERROR(VLOOKUP($H229,#REF!,11,FALSE),0)</f>
        <v>0</v>
      </c>
      <c r="AI229" s="42">
        <f>IFERROR(VLOOKUP($H229,#REF!,12,FALSE),0)</f>
        <v>0</v>
      </c>
      <c r="AJ229" s="34">
        <f>IFERROR(VLOOKUP($H229,#REF!,10,FALSE),0)</f>
        <v>0</v>
      </c>
      <c r="AK229" s="34">
        <f>IFERROR(VLOOKUP($H229,#REF!,11,FALSE),0)</f>
        <v>0</v>
      </c>
      <c r="AL229" s="42">
        <f>IFERROR(VLOOKUP($H229,#REF!,12,FALSE),0)</f>
        <v>0</v>
      </c>
      <c r="AM229" s="34">
        <f>IFERROR(VLOOKUP($H229,#REF!,10,FALSE),0)</f>
        <v>0</v>
      </c>
      <c r="AN229" s="34">
        <f>IFERROR(VLOOKUP($H229,#REF!,11,FALSE),0)</f>
        <v>0</v>
      </c>
      <c r="AO229" s="42">
        <f>IFERROR(VLOOKUP($H229,#REF!,12,FALSE),0)</f>
        <v>0</v>
      </c>
      <c r="AP229" s="34">
        <f>IFERROR(VLOOKUP($H229,#REF!,10,FALSE),0)</f>
        <v>0</v>
      </c>
      <c r="AQ229" s="34">
        <f>IFERROR(VLOOKUP($H229,#REF!,11,FALSE),0)</f>
        <v>0</v>
      </c>
      <c r="AR229" s="42">
        <f>IFERROR(VLOOKUP($H229,#REF!,12,FALSE),0)</f>
        <v>0</v>
      </c>
      <c r="AS229" s="34">
        <f>IFERROR(VLOOKUP($H229,#REF!,13,FALSE),0)</f>
        <v>0</v>
      </c>
      <c r="AT229" s="34">
        <f>IFERROR(VLOOKUP($H229,#REF!,14,FALSE),0)</f>
        <v>0</v>
      </c>
      <c r="AU229" s="42">
        <f>IFERROR(VLOOKUP($H229,#REF!,15,FALSE),0)</f>
        <v>0</v>
      </c>
      <c r="AV229" s="34">
        <f>IFERROR(VLOOKUP($H229,#REF!,15,FALSE),0)</f>
        <v>0</v>
      </c>
      <c r="AW229" s="34">
        <f>IFERROR(VLOOKUP($H229,#REF!,16,FALSE),0)</f>
        <v>0</v>
      </c>
      <c r="AX229" s="42">
        <f>IFERROR(VLOOKUP($H229,#REF!,17,FALSE),0)</f>
        <v>0</v>
      </c>
    </row>
    <row r="230" spans="1:50" x14ac:dyDescent="0.3">
      <c r="A230" s="33" t="str">
        <f t="shared" si="12"/>
        <v>A -3120-4-202</v>
      </c>
      <c r="B230" s="33" t="str">
        <f>+'R&amp;E EXPORT'!B229</f>
        <v>POLICE-JANITORIAL/CLEANING SUPPLY</v>
      </c>
      <c r="C230" t="str">
        <f>IFERROR(VLOOKUP(A230,'MCSJ Export'!A:C,3,FALSE),"")</f>
        <v>Sub Account</v>
      </c>
      <c r="D230" s="37">
        <f t="shared" ca="1" si="13"/>
        <v>0</v>
      </c>
      <c r="E230" s="37">
        <f t="shared" ca="1" si="14"/>
        <v>0</v>
      </c>
      <c r="F230" s="37">
        <f t="shared" ca="1" si="15"/>
        <v>0</v>
      </c>
      <c r="G230" s="37"/>
      <c r="H230" s="33" t="str">
        <f>+'R&amp;E EXPORT'!A229</f>
        <v>A -3120-4-202</v>
      </c>
      <c r="I230" s="34">
        <f>IFERROR(VLOOKUP($H230,'Gen F Rev'!$A:$M,15,FALSE),0)</f>
        <v>0</v>
      </c>
      <c r="J230" s="34">
        <f>IFERROR(VLOOKUP($H230,'Gen F Rev'!$A:$M,16,FALSE),0)</f>
        <v>0</v>
      </c>
      <c r="K230" s="42">
        <f>IFERROR(VLOOKUP($H230,'Gen F Rev'!$A:$M,17,FALSE),0)</f>
        <v>0</v>
      </c>
      <c r="L230" s="34">
        <f>IFERROR(VLOOKUP($H230,'Gen F Exp'!$A:$E,15,FALSE),0)</f>
        <v>0</v>
      </c>
      <c r="M230" s="34">
        <f>IFERROR(VLOOKUP($H230,'Gen F Exp'!$A:$E,16,FALSE),0)</f>
        <v>0</v>
      </c>
      <c r="N230" s="42">
        <f>IFERROR(VLOOKUP($H230,'Gen F Exp'!$A:$E,17,FALSE),0)</f>
        <v>0</v>
      </c>
      <c r="O230" s="34">
        <f>IFERROR(VLOOKUP($H230,'Water F Rev'!$A:$L,15,FALSE),0)</f>
        <v>0</v>
      </c>
      <c r="P230" s="34">
        <f>IFERROR(VLOOKUP($H230,'Water F Rev'!$A:$L,16,FALSE),0)</f>
        <v>0</v>
      </c>
      <c r="Q230" s="42">
        <f>IFERROR(VLOOKUP($H230,'Water F Rev'!$A:$L,17,FALSE),0)</f>
        <v>0</v>
      </c>
      <c r="R230" s="34">
        <f>IFERROR(VLOOKUP($H230,'Water F Exp'!$A:$K,15,FALSE),0)</f>
        <v>0</v>
      </c>
      <c r="S230" s="34">
        <f>IFERROR(VLOOKUP($H230,'Water F Exp'!$A:$K,16,FALSE),0)</f>
        <v>0</v>
      </c>
      <c r="T230" s="42">
        <f>IFERROR(VLOOKUP($H230,'Water F Exp'!$A:$K,17,FALSE),0)</f>
        <v>0</v>
      </c>
      <c r="U230" s="34">
        <f ca="1">IFERROR(VLOOKUP($H230,'Sewer F Rev'!$A:$E,15,FALSE),0)</f>
        <v>0</v>
      </c>
      <c r="V230" s="34">
        <f ca="1">IFERROR(VLOOKUP($H230,'Sewer F Rev'!$A:$E,16,FALSE),0)</f>
        <v>0</v>
      </c>
      <c r="W230" s="42">
        <f ca="1">IFERROR(VLOOKUP($H230,'Sewer F Rev'!$A:$E,17,FALSE),0)</f>
        <v>0</v>
      </c>
      <c r="X230" s="34">
        <f>IFERROR(VLOOKUP($H230,'Sewer F Exp'!$A:$B,15,FALSE),0)</f>
        <v>0</v>
      </c>
      <c r="Y230" s="34">
        <f>IFERROR(VLOOKUP($H230,'Sewer F Exp'!$A:$B,16,FALSE),0)</f>
        <v>0</v>
      </c>
      <c r="Z230" s="42">
        <f>IFERROR(VLOOKUP($H230,'Sewer F Exp'!$A:$B,17,FALSE),0)</f>
        <v>0</v>
      </c>
      <c r="AA230" s="34">
        <f>IFERROR(VLOOKUP($H230,'Refuse F Rev'!$A:$E,15,FALSE),0)</f>
        <v>0</v>
      </c>
      <c r="AB230" s="34">
        <f>IFERROR(VLOOKUP($H230,'Refuse F Rev'!$A:$E,16,FALSE),0)</f>
        <v>0</v>
      </c>
      <c r="AC230" s="42">
        <f>IFERROR(VLOOKUP($H230,'Refuse F Rev'!$A:$E,17,FALSE),0)</f>
        <v>0</v>
      </c>
      <c r="AD230" s="34">
        <f>IFERROR(VLOOKUP($H230,'Refuse F Exp'!$A:$E,15,FALSE),0)</f>
        <v>0</v>
      </c>
      <c r="AE230" s="34">
        <f>IFERROR(VLOOKUP($H230,'Refuse F Exp'!$A:$E,16,FALSE),0)</f>
        <v>0</v>
      </c>
      <c r="AF230" s="42">
        <f>IFERROR(VLOOKUP($H230,'Refuse F Exp'!$A:$E,17,FALSE),0)</f>
        <v>0</v>
      </c>
      <c r="AG230" s="34">
        <f>IFERROR(VLOOKUP($H230,#REF!,10,FALSE),0)</f>
        <v>0</v>
      </c>
      <c r="AH230" s="34">
        <f>IFERROR(VLOOKUP($H230,#REF!,11,FALSE),0)</f>
        <v>0</v>
      </c>
      <c r="AI230" s="42">
        <f>IFERROR(VLOOKUP($H230,#REF!,12,FALSE),0)</f>
        <v>0</v>
      </c>
      <c r="AJ230" s="34">
        <f>IFERROR(VLOOKUP($H230,#REF!,10,FALSE),0)</f>
        <v>0</v>
      </c>
      <c r="AK230" s="34">
        <f>IFERROR(VLOOKUP($H230,#REF!,11,FALSE),0)</f>
        <v>0</v>
      </c>
      <c r="AL230" s="42">
        <f>IFERROR(VLOOKUP($H230,#REF!,12,FALSE),0)</f>
        <v>0</v>
      </c>
      <c r="AM230" s="34">
        <f>IFERROR(VLOOKUP($H230,#REF!,10,FALSE),0)</f>
        <v>0</v>
      </c>
      <c r="AN230" s="34">
        <f>IFERROR(VLOOKUP($H230,#REF!,11,FALSE),0)</f>
        <v>0</v>
      </c>
      <c r="AO230" s="42">
        <f>IFERROR(VLOOKUP($H230,#REF!,12,FALSE),0)</f>
        <v>0</v>
      </c>
      <c r="AP230" s="34">
        <f>IFERROR(VLOOKUP($H230,#REF!,10,FALSE),0)</f>
        <v>0</v>
      </c>
      <c r="AQ230" s="34">
        <f>IFERROR(VLOOKUP($H230,#REF!,11,FALSE),0)</f>
        <v>0</v>
      </c>
      <c r="AR230" s="42">
        <f>IFERROR(VLOOKUP($H230,#REF!,12,FALSE),0)</f>
        <v>0</v>
      </c>
      <c r="AS230" s="34">
        <f>IFERROR(VLOOKUP($H230,#REF!,13,FALSE),0)</f>
        <v>0</v>
      </c>
      <c r="AT230" s="34">
        <f>IFERROR(VLOOKUP($H230,#REF!,14,FALSE),0)</f>
        <v>0</v>
      </c>
      <c r="AU230" s="42">
        <f>IFERROR(VLOOKUP($H230,#REF!,15,FALSE),0)</f>
        <v>0</v>
      </c>
      <c r="AV230" s="34">
        <f>IFERROR(VLOOKUP($H230,#REF!,15,FALSE),0)</f>
        <v>0</v>
      </c>
      <c r="AW230" s="34">
        <f>IFERROR(VLOOKUP($H230,#REF!,16,FALSE),0)</f>
        <v>0</v>
      </c>
      <c r="AX230" s="42">
        <f>IFERROR(VLOOKUP($H230,#REF!,17,FALSE),0)</f>
        <v>0</v>
      </c>
    </row>
    <row r="231" spans="1:50" x14ac:dyDescent="0.3">
      <c r="A231" s="33" t="str">
        <f t="shared" si="12"/>
        <v>A -3120-4-240</v>
      </c>
      <c r="B231" s="33" t="str">
        <f>+'R&amp;E EXPORT'!B230</f>
        <v>POLICE-VEHICLE REPAIRS/MAINTENANCE</v>
      </c>
      <c r="C231" t="str">
        <f>IFERROR(VLOOKUP(A231,'MCSJ Export'!A:C,3,FALSE),"")</f>
        <v>Sub Account</v>
      </c>
      <c r="D231" s="37">
        <f t="shared" ca="1" si="13"/>
        <v>0</v>
      </c>
      <c r="E231" s="37">
        <f t="shared" ca="1" si="14"/>
        <v>0</v>
      </c>
      <c r="F231" s="37">
        <f t="shared" ca="1" si="15"/>
        <v>0</v>
      </c>
      <c r="G231" s="37"/>
      <c r="H231" s="33" t="str">
        <f>+'R&amp;E EXPORT'!A230</f>
        <v>A -3120-4-240</v>
      </c>
      <c r="I231" s="34">
        <f>IFERROR(VLOOKUP($H231,'Gen F Rev'!$A:$M,15,FALSE),0)</f>
        <v>0</v>
      </c>
      <c r="J231" s="34">
        <f>IFERROR(VLOOKUP($H231,'Gen F Rev'!$A:$M,16,FALSE),0)</f>
        <v>0</v>
      </c>
      <c r="K231" s="42">
        <f>IFERROR(VLOOKUP($H231,'Gen F Rev'!$A:$M,17,FALSE),0)</f>
        <v>0</v>
      </c>
      <c r="L231" s="34">
        <f>IFERROR(VLOOKUP($H231,'Gen F Exp'!$A:$E,15,FALSE),0)</f>
        <v>0</v>
      </c>
      <c r="M231" s="34">
        <f>IFERROR(VLOOKUP($H231,'Gen F Exp'!$A:$E,16,FALSE),0)</f>
        <v>0</v>
      </c>
      <c r="N231" s="42">
        <f>IFERROR(VLOOKUP($H231,'Gen F Exp'!$A:$E,17,FALSE),0)</f>
        <v>0</v>
      </c>
      <c r="O231" s="34">
        <f>IFERROR(VLOOKUP($H231,'Water F Rev'!$A:$L,15,FALSE),0)</f>
        <v>0</v>
      </c>
      <c r="P231" s="34">
        <f>IFERROR(VLOOKUP($H231,'Water F Rev'!$A:$L,16,FALSE),0)</f>
        <v>0</v>
      </c>
      <c r="Q231" s="42">
        <f>IFERROR(VLOOKUP($H231,'Water F Rev'!$A:$L,17,FALSE),0)</f>
        <v>0</v>
      </c>
      <c r="R231" s="34">
        <f>IFERROR(VLOOKUP($H231,'Water F Exp'!$A:$K,15,FALSE),0)</f>
        <v>0</v>
      </c>
      <c r="S231" s="34">
        <f>IFERROR(VLOOKUP($H231,'Water F Exp'!$A:$K,16,FALSE),0)</f>
        <v>0</v>
      </c>
      <c r="T231" s="42">
        <f>IFERROR(VLOOKUP($H231,'Water F Exp'!$A:$K,17,FALSE),0)</f>
        <v>0</v>
      </c>
      <c r="U231" s="34">
        <f ca="1">IFERROR(VLOOKUP($H231,'Sewer F Rev'!$A:$E,15,FALSE),0)</f>
        <v>0</v>
      </c>
      <c r="V231" s="34">
        <f ca="1">IFERROR(VLOOKUP($H231,'Sewer F Rev'!$A:$E,16,FALSE),0)</f>
        <v>0</v>
      </c>
      <c r="W231" s="42">
        <f ca="1">IFERROR(VLOOKUP($H231,'Sewer F Rev'!$A:$E,17,FALSE),0)</f>
        <v>0</v>
      </c>
      <c r="X231" s="34">
        <f>IFERROR(VLOOKUP($H231,'Sewer F Exp'!$A:$B,15,FALSE),0)</f>
        <v>0</v>
      </c>
      <c r="Y231" s="34">
        <f>IFERROR(VLOOKUP($H231,'Sewer F Exp'!$A:$B,16,FALSE),0)</f>
        <v>0</v>
      </c>
      <c r="Z231" s="42">
        <f>IFERROR(VLOOKUP($H231,'Sewer F Exp'!$A:$B,17,FALSE),0)</f>
        <v>0</v>
      </c>
      <c r="AA231" s="34">
        <f>IFERROR(VLOOKUP($H231,'Refuse F Rev'!$A:$E,15,FALSE),0)</f>
        <v>0</v>
      </c>
      <c r="AB231" s="34">
        <f>IFERROR(VLOOKUP($H231,'Refuse F Rev'!$A:$E,16,FALSE),0)</f>
        <v>0</v>
      </c>
      <c r="AC231" s="42">
        <f>IFERROR(VLOOKUP($H231,'Refuse F Rev'!$A:$E,17,FALSE),0)</f>
        <v>0</v>
      </c>
      <c r="AD231" s="34">
        <f>IFERROR(VLOOKUP($H231,'Refuse F Exp'!$A:$E,15,FALSE),0)</f>
        <v>0</v>
      </c>
      <c r="AE231" s="34">
        <f>IFERROR(VLOOKUP($H231,'Refuse F Exp'!$A:$E,16,FALSE),0)</f>
        <v>0</v>
      </c>
      <c r="AF231" s="42">
        <f>IFERROR(VLOOKUP($H231,'Refuse F Exp'!$A:$E,17,FALSE),0)</f>
        <v>0</v>
      </c>
      <c r="AG231" s="34">
        <f>IFERROR(VLOOKUP($H231,#REF!,10,FALSE),0)</f>
        <v>0</v>
      </c>
      <c r="AH231" s="34">
        <f>IFERROR(VLOOKUP($H231,#REF!,11,FALSE),0)</f>
        <v>0</v>
      </c>
      <c r="AI231" s="42">
        <f>IFERROR(VLOOKUP($H231,#REF!,12,FALSE),0)</f>
        <v>0</v>
      </c>
      <c r="AJ231" s="34">
        <f>IFERROR(VLOOKUP($H231,#REF!,10,FALSE),0)</f>
        <v>0</v>
      </c>
      <c r="AK231" s="34">
        <f>IFERROR(VLOOKUP($H231,#REF!,11,FALSE),0)</f>
        <v>0</v>
      </c>
      <c r="AL231" s="42">
        <f>IFERROR(VLOOKUP($H231,#REF!,12,FALSE),0)</f>
        <v>0</v>
      </c>
      <c r="AM231" s="34">
        <f>IFERROR(VLOOKUP($H231,#REF!,10,FALSE),0)</f>
        <v>0</v>
      </c>
      <c r="AN231" s="34">
        <f>IFERROR(VLOOKUP($H231,#REF!,11,FALSE),0)</f>
        <v>0</v>
      </c>
      <c r="AO231" s="42">
        <f>IFERROR(VLOOKUP($H231,#REF!,12,FALSE),0)</f>
        <v>0</v>
      </c>
      <c r="AP231" s="34">
        <f>IFERROR(VLOOKUP($H231,#REF!,10,FALSE),0)</f>
        <v>0</v>
      </c>
      <c r="AQ231" s="34">
        <f>IFERROR(VLOOKUP($H231,#REF!,11,FALSE),0)</f>
        <v>0</v>
      </c>
      <c r="AR231" s="42">
        <f>IFERROR(VLOOKUP($H231,#REF!,12,FALSE),0)</f>
        <v>0</v>
      </c>
      <c r="AS231" s="34">
        <f>IFERROR(VLOOKUP($H231,#REF!,13,FALSE),0)</f>
        <v>0</v>
      </c>
      <c r="AT231" s="34">
        <f>IFERROR(VLOOKUP($H231,#REF!,14,FALSE),0)</f>
        <v>0</v>
      </c>
      <c r="AU231" s="42">
        <f>IFERROR(VLOOKUP($H231,#REF!,15,FALSE),0)</f>
        <v>0</v>
      </c>
      <c r="AV231" s="34">
        <f>IFERROR(VLOOKUP($H231,#REF!,15,FALSE),0)</f>
        <v>0</v>
      </c>
      <c r="AW231" s="34">
        <f>IFERROR(VLOOKUP($H231,#REF!,16,FALSE),0)</f>
        <v>0</v>
      </c>
      <c r="AX231" s="42">
        <f>IFERROR(VLOOKUP($H231,#REF!,17,FALSE),0)</f>
        <v>0</v>
      </c>
    </row>
    <row r="232" spans="1:50" x14ac:dyDescent="0.3">
      <c r="A232" s="33" t="str">
        <f t="shared" si="12"/>
        <v>A -3120-4-251</v>
      </c>
      <c r="B232" s="33" t="str">
        <f>+'R&amp;E EXPORT'!B231</f>
        <v>POLICE-TIRES</v>
      </c>
      <c r="C232" t="str">
        <f>IFERROR(VLOOKUP(A232,'MCSJ Export'!A:C,3,FALSE),"")</f>
        <v>Sub Account</v>
      </c>
      <c r="D232" s="37">
        <f t="shared" ca="1" si="13"/>
        <v>0</v>
      </c>
      <c r="E232" s="37">
        <f t="shared" ca="1" si="14"/>
        <v>0</v>
      </c>
      <c r="F232" s="37">
        <f t="shared" ca="1" si="15"/>
        <v>0</v>
      </c>
      <c r="G232" s="37"/>
      <c r="H232" s="33" t="str">
        <f>+'R&amp;E EXPORT'!A231</f>
        <v>A -3120-4-251</v>
      </c>
      <c r="I232" s="34">
        <f>IFERROR(VLOOKUP($H232,'Gen F Rev'!$A:$M,15,FALSE),0)</f>
        <v>0</v>
      </c>
      <c r="J232" s="34">
        <f>IFERROR(VLOOKUP($H232,'Gen F Rev'!$A:$M,16,FALSE),0)</f>
        <v>0</v>
      </c>
      <c r="K232" s="42">
        <f>IFERROR(VLOOKUP($H232,'Gen F Rev'!$A:$M,17,FALSE),0)</f>
        <v>0</v>
      </c>
      <c r="L232" s="34">
        <f>IFERROR(VLOOKUP($H232,'Gen F Exp'!$A:$E,15,FALSE),0)</f>
        <v>0</v>
      </c>
      <c r="M232" s="34">
        <f>IFERROR(VLOOKUP($H232,'Gen F Exp'!$A:$E,16,FALSE),0)</f>
        <v>0</v>
      </c>
      <c r="N232" s="42">
        <f>IFERROR(VLOOKUP($H232,'Gen F Exp'!$A:$E,17,FALSE),0)</f>
        <v>0</v>
      </c>
      <c r="O232" s="34">
        <f>IFERROR(VLOOKUP($H232,'Water F Rev'!$A:$L,15,FALSE),0)</f>
        <v>0</v>
      </c>
      <c r="P232" s="34">
        <f>IFERROR(VLOOKUP($H232,'Water F Rev'!$A:$L,16,FALSE),0)</f>
        <v>0</v>
      </c>
      <c r="Q232" s="42">
        <f>IFERROR(VLOOKUP($H232,'Water F Rev'!$A:$L,17,FALSE),0)</f>
        <v>0</v>
      </c>
      <c r="R232" s="34">
        <f>IFERROR(VLOOKUP($H232,'Water F Exp'!$A:$K,15,FALSE),0)</f>
        <v>0</v>
      </c>
      <c r="S232" s="34">
        <f>IFERROR(VLOOKUP($H232,'Water F Exp'!$A:$K,16,FALSE),0)</f>
        <v>0</v>
      </c>
      <c r="T232" s="42">
        <f>IFERROR(VLOOKUP($H232,'Water F Exp'!$A:$K,17,FALSE),0)</f>
        <v>0</v>
      </c>
      <c r="U232" s="34">
        <f ca="1">IFERROR(VLOOKUP($H232,'Sewer F Rev'!$A:$E,15,FALSE),0)</f>
        <v>0</v>
      </c>
      <c r="V232" s="34">
        <f ca="1">IFERROR(VLOOKUP($H232,'Sewer F Rev'!$A:$E,16,FALSE),0)</f>
        <v>0</v>
      </c>
      <c r="W232" s="42">
        <f ca="1">IFERROR(VLOOKUP($H232,'Sewer F Rev'!$A:$E,17,FALSE),0)</f>
        <v>0</v>
      </c>
      <c r="X232" s="34">
        <f>IFERROR(VLOOKUP($H232,'Sewer F Exp'!$A:$B,15,FALSE),0)</f>
        <v>0</v>
      </c>
      <c r="Y232" s="34">
        <f>IFERROR(VLOOKUP($H232,'Sewer F Exp'!$A:$B,16,FALSE),0)</f>
        <v>0</v>
      </c>
      <c r="Z232" s="42">
        <f>IFERROR(VLOOKUP($H232,'Sewer F Exp'!$A:$B,17,FALSE),0)</f>
        <v>0</v>
      </c>
      <c r="AA232" s="34">
        <f>IFERROR(VLOOKUP($H232,'Refuse F Rev'!$A:$E,15,FALSE),0)</f>
        <v>0</v>
      </c>
      <c r="AB232" s="34">
        <f>IFERROR(VLOOKUP($H232,'Refuse F Rev'!$A:$E,16,FALSE),0)</f>
        <v>0</v>
      </c>
      <c r="AC232" s="42">
        <f>IFERROR(VLOOKUP($H232,'Refuse F Rev'!$A:$E,17,FALSE),0)</f>
        <v>0</v>
      </c>
      <c r="AD232" s="34">
        <f>IFERROR(VLOOKUP($H232,'Refuse F Exp'!$A:$E,15,FALSE),0)</f>
        <v>0</v>
      </c>
      <c r="AE232" s="34">
        <f>IFERROR(VLOOKUP($H232,'Refuse F Exp'!$A:$E,16,FALSE),0)</f>
        <v>0</v>
      </c>
      <c r="AF232" s="42">
        <f>IFERROR(VLOOKUP($H232,'Refuse F Exp'!$A:$E,17,FALSE),0)</f>
        <v>0</v>
      </c>
      <c r="AG232" s="34">
        <f>IFERROR(VLOOKUP($H232,#REF!,10,FALSE),0)</f>
        <v>0</v>
      </c>
      <c r="AH232" s="34">
        <f>IFERROR(VLOOKUP($H232,#REF!,11,FALSE),0)</f>
        <v>0</v>
      </c>
      <c r="AI232" s="42">
        <f>IFERROR(VLOOKUP($H232,#REF!,12,FALSE),0)</f>
        <v>0</v>
      </c>
      <c r="AJ232" s="34">
        <f>IFERROR(VLOOKUP($H232,#REF!,10,FALSE),0)</f>
        <v>0</v>
      </c>
      <c r="AK232" s="34">
        <f>IFERROR(VLOOKUP($H232,#REF!,11,FALSE),0)</f>
        <v>0</v>
      </c>
      <c r="AL232" s="42">
        <f>IFERROR(VLOOKUP($H232,#REF!,12,FALSE),0)</f>
        <v>0</v>
      </c>
      <c r="AM232" s="34">
        <f>IFERROR(VLOOKUP($H232,#REF!,10,FALSE),0)</f>
        <v>0</v>
      </c>
      <c r="AN232" s="34">
        <f>IFERROR(VLOOKUP($H232,#REF!,11,FALSE),0)</f>
        <v>0</v>
      </c>
      <c r="AO232" s="42">
        <f>IFERROR(VLOOKUP($H232,#REF!,12,FALSE),0)</f>
        <v>0</v>
      </c>
      <c r="AP232" s="34">
        <f>IFERROR(VLOOKUP($H232,#REF!,10,FALSE),0)</f>
        <v>0</v>
      </c>
      <c r="AQ232" s="34">
        <f>IFERROR(VLOOKUP($H232,#REF!,11,FALSE),0)</f>
        <v>0</v>
      </c>
      <c r="AR232" s="42">
        <f>IFERROR(VLOOKUP($H232,#REF!,12,FALSE),0)</f>
        <v>0</v>
      </c>
      <c r="AS232" s="34">
        <f>IFERROR(VLOOKUP($H232,#REF!,13,FALSE),0)</f>
        <v>0</v>
      </c>
      <c r="AT232" s="34">
        <f>IFERROR(VLOOKUP($H232,#REF!,14,FALSE),0)</f>
        <v>0</v>
      </c>
      <c r="AU232" s="42">
        <f>IFERROR(VLOOKUP($H232,#REF!,15,FALSE),0)</f>
        <v>0</v>
      </c>
      <c r="AV232" s="34">
        <f>IFERROR(VLOOKUP($H232,#REF!,15,FALSE),0)</f>
        <v>0</v>
      </c>
      <c r="AW232" s="34">
        <f>IFERROR(VLOOKUP($H232,#REF!,16,FALSE),0)</f>
        <v>0</v>
      </c>
      <c r="AX232" s="42">
        <f>IFERROR(VLOOKUP($H232,#REF!,17,FALSE),0)</f>
        <v>0</v>
      </c>
    </row>
    <row r="233" spans="1:50" x14ac:dyDescent="0.3">
      <c r="A233" s="33" t="str">
        <f t="shared" si="12"/>
        <v>A -3120-4-260</v>
      </c>
      <c r="B233" s="33" t="str">
        <f>+'R&amp;E EXPORT'!B232</f>
        <v>POLICE-FUEL</v>
      </c>
      <c r="C233" t="str">
        <f>IFERROR(VLOOKUP(A233,'MCSJ Export'!A:C,3,FALSE),"")</f>
        <v>Sub Account</v>
      </c>
      <c r="D233" s="37">
        <f t="shared" ca="1" si="13"/>
        <v>0</v>
      </c>
      <c r="E233" s="37">
        <f t="shared" ca="1" si="14"/>
        <v>0</v>
      </c>
      <c r="F233" s="37">
        <f t="shared" ca="1" si="15"/>
        <v>0</v>
      </c>
      <c r="G233" s="37"/>
      <c r="H233" s="33" t="str">
        <f>+'R&amp;E EXPORT'!A232</f>
        <v>A -3120-4-260</v>
      </c>
      <c r="I233" s="34">
        <f>IFERROR(VLOOKUP($H233,'Gen F Rev'!$A:$M,15,FALSE),0)</f>
        <v>0</v>
      </c>
      <c r="J233" s="34">
        <f>IFERROR(VLOOKUP($H233,'Gen F Rev'!$A:$M,16,FALSE),0)</f>
        <v>0</v>
      </c>
      <c r="K233" s="42">
        <f>IFERROR(VLOOKUP($H233,'Gen F Rev'!$A:$M,17,FALSE),0)</f>
        <v>0</v>
      </c>
      <c r="L233" s="34">
        <f>IFERROR(VLOOKUP($H233,'Gen F Exp'!$A:$E,15,FALSE),0)</f>
        <v>0</v>
      </c>
      <c r="M233" s="34">
        <f>IFERROR(VLOOKUP($H233,'Gen F Exp'!$A:$E,16,FALSE),0)</f>
        <v>0</v>
      </c>
      <c r="N233" s="42">
        <f>IFERROR(VLOOKUP($H233,'Gen F Exp'!$A:$E,17,FALSE),0)</f>
        <v>0</v>
      </c>
      <c r="O233" s="34">
        <f>IFERROR(VLOOKUP($H233,'Water F Rev'!$A:$L,15,FALSE),0)</f>
        <v>0</v>
      </c>
      <c r="P233" s="34">
        <f>IFERROR(VLOOKUP($H233,'Water F Rev'!$A:$L,16,FALSE),0)</f>
        <v>0</v>
      </c>
      <c r="Q233" s="42">
        <f>IFERROR(VLOOKUP($H233,'Water F Rev'!$A:$L,17,FALSE),0)</f>
        <v>0</v>
      </c>
      <c r="R233" s="34">
        <f>IFERROR(VLOOKUP($H233,'Water F Exp'!$A:$K,15,FALSE),0)</f>
        <v>0</v>
      </c>
      <c r="S233" s="34">
        <f>IFERROR(VLOOKUP($H233,'Water F Exp'!$A:$K,16,FALSE),0)</f>
        <v>0</v>
      </c>
      <c r="T233" s="42">
        <f>IFERROR(VLOOKUP($H233,'Water F Exp'!$A:$K,17,FALSE),0)</f>
        <v>0</v>
      </c>
      <c r="U233" s="34">
        <f ca="1">IFERROR(VLOOKUP($H233,'Sewer F Rev'!$A:$E,15,FALSE),0)</f>
        <v>0</v>
      </c>
      <c r="V233" s="34">
        <f ca="1">IFERROR(VLOOKUP($H233,'Sewer F Rev'!$A:$E,16,FALSE),0)</f>
        <v>0</v>
      </c>
      <c r="W233" s="42">
        <f ca="1">IFERROR(VLOOKUP($H233,'Sewer F Rev'!$A:$E,17,FALSE),0)</f>
        <v>0</v>
      </c>
      <c r="X233" s="34">
        <f>IFERROR(VLOOKUP($H233,'Sewer F Exp'!$A:$B,15,FALSE),0)</f>
        <v>0</v>
      </c>
      <c r="Y233" s="34">
        <f>IFERROR(VLOOKUP($H233,'Sewer F Exp'!$A:$B,16,FALSE),0)</f>
        <v>0</v>
      </c>
      <c r="Z233" s="42">
        <f>IFERROR(VLOOKUP($H233,'Sewer F Exp'!$A:$B,17,FALSE),0)</f>
        <v>0</v>
      </c>
      <c r="AA233" s="34">
        <f>IFERROR(VLOOKUP($H233,'Refuse F Rev'!$A:$E,15,FALSE),0)</f>
        <v>0</v>
      </c>
      <c r="AB233" s="34">
        <f>IFERROR(VLOOKUP($H233,'Refuse F Rev'!$A:$E,16,FALSE),0)</f>
        <v>0</v>
      </c>
      <c r="AC233" s="42">
        <f>IFERROR(VLOOKUP($H233,'Refuse F Rev'!$A:$E,17,FALSE),0)</f>
        <v>0</v>
      </c>
      <c r="AD233" s="34">
        <f>IFERROR(VLOOKUP($H233,'Refuse F Exp'!$A:$E,15,FALSE),0)</f>
        <v>0</v>
      </c>
      <c r="AE233" s="34">
        <f>IFERROR(VLOOKUP($H233,'Refuse F Exp'!$A:$E,16,FALSE),0)</f>
        <v>0</v>
      </c>
      <c r="AF233" s="42">
        <f>IFERROR(VLOOKUP($H233,'Refuse F Exp'!$A:$E,17,FALSE),0)</f>
        <v>0</v>
      </c>
      <c r="AG233" s="34">
        <f>IFERROR(VLOOKUP($H233,#REF!,10,FALSE),0)</f>
        <v>0</v>
      </c>
      <c r="AH233" s="34">
        <f>IFERROR(VLOOKUP($H233,#REF!,11,FALSE),0)</f>
        <v>0</v>
      </c>
      <c r="AI233" s="42">
        <f>IFERROR(VLOOKUP($H233,#REF!,12,FALSE),0)</f>
        <v>0</v>
      </c>
      <c r="AJ233" s="34">
        <f>IFERROR(VLOOKUP($H233,#REF!,10,FALSE),0)</f>
        <v>0</v>
      </c>
      <c r="AK233" s="34">
        <f>IFERROR(VLOOKUP($H233,#REF!,11,FALSE),0)</f>
        <v>0</v>
      </c>
      <c r="AL233" s="42">
        <f>IFERROR(VLOOKUP($H233,#REF!,12,FALSE),0)</f>
        <v>0</v>
      </c>
      <c r="AM233" s="34">
        <f>IFERROR(VLOOKUP($H233,#REF!,10,FALSE),0)</f>
        <v>0</v>
      </c>
      <c r="AN233" s="34">
        <f>IFERROR(VLOOKUP($H233,#REF!,11,FALSE),0)</f>
        <v>0</v>
      </c>
      <c r="AO233" s="42">
        <f>IFERROR(VLOOKUP($H233,#REF!,12,FALSE),0)</f>
        <v>0</v>
      </c>
      <c r="AP233" s="34">
        <f>IFERROR(VLOOKUP($H233,#REF!,10,FALSE),0)</f>
        <v>0</v>
      </c>
      <c r="AQ233" s="34">
        <f>IFERROR(VLOOKUP($H233,#REF!,11,FALSE),0)</f>
        <v>0</v>
      </c>
      <c r="AR233" s="42">
        <f>IFERROR(VLOOKUP($H233,#REF!,12,FALSE),0)</f>
        <v>0</v>
      </c>
      <c r="AS233" s="34">
        <f>IFERROR(VLOOKUP($H233,#REF!,13,FALSE),0)</f>
        <v>0</v>
      </c>
      <c r="AT233" s="34">
        <f>IFERROR(VLOOKUP($H233,#REF!,14,FALSE),0)</f>
        <v>0</v>
      </c>
      <c r="AU233" s="42">
        <f>IFERROR(VLOOKUP($H233,#REF!,15,FALSE),0)</f>
        <v>0</v>
      </c>
      <c r="AV233" s="34">
        <f>IFERROR(VLOOKUP($H233,#REF!,15,FALSE),0)</f>
        <v>0</v>
      </c>
      <c r="AW233" s="34">
        <f>IFERROR(VLOOKUP($H233,#REF!,16,FALSE),0)</f>
        <v>0</v>
      </c>
      <c r="AX233" s="42">
        <f>IFERROR(VLOOKUP($H233,#REF!,17,FALSE),0)</f>
        <v>0</v>
      </c>
    </row>
    <row r="234" spans="1:50" x14ac:dyDescent="0.3">
      <c r="A234" s="33" t="str">
        <f t="shared" si="12"/>
        <v>A -3120-4-280</v>
      </c>
      <c r="B234" s="33" t="str">
        <f>+'R&amp;E EXPORT'!B233</f>
        <v>POLICE-PACE</v>
      </c>
      <c r="C234" t="str">
        <f>IFERROR(VLOOKUP(A234,'MCSJ Export'!A:C,3,FALSE),"")</f>
        <v>Sub Account</v>
      </c>
      <c r="D234" s="37">
        <f t="shared" ca="1" si="13"/>
        <v>0</v>
      </c>
      <c r="E234" s="37">
        <f t="shared" ca="1" si="14"/>
        <v>0</v>
      </c>
      <c r="F234" s="37">
        <f t="shared" ca="1" si="15"/>
        <v>0</v>
      </c>
      <c r="G234" s="37"/>
      <c r="H234" s="33" t="str">
        <f>+'R&amp;E EXPORT'!A233</f>
        <v>A -3120-4-280</v>
      </c>
      <c r="I234" s="34">
        <f>IFERROR(VLOOKUP($H234,'Gen F Rev'!$A:$M,15,FALSE),0)</f>
        <v>0</v>
      </c>
      <c r="J234" s="34">
        <f>IFERROR(VLOOKUP($H234,'Gen F Rev'!$A:$M,16,FALSE),0)</f>
        <v>0</v>
      </c>
      <c r="K234" s="42">
        <f>IFERROR(VLOOKUP($H234,'Gen F Rev'!$A:$M,17,FALSE),0)</f>
        <v>0</v>
      </c>
      <c r="L234" s="34">
        <f>IFERROR(VLOOKUP($H234,'Gen F Exp'!$A:$E,15,FALSE),0)</f>
        <v>0</v>
      </c>
      <c r="M234" s="34">
        <f>IFERROR(VLOOKUP($H234,'Gen F Exp'!$A:$E,16,FALSE),0)</f>
        <v>0</v>
      </c>
      <c r="N234" s="42">
        <f>IFERROR(VLOOKUP($H234,'Gen F Exp'!$A:$E,17,FALSE),0)</f>
        <v>0</v>
      </c>
      <c r="O234" s="34">
        <f>IFERROR(VLOOKUP($H234,'Water F Rev'!$A:$L,15,FALSE),0)</f>
        <v>0</v>
      </c>
      <c r="P234" s="34">
        <f>IFERROR(VLOOKUP($H234,'Water F Rev'!$A:$L,16,FALSE),0)</f>
        <v>0</v>
      </c>
      <c r="Q234" s="42">
        <f>IFERROR(VLOOKUP($H234,'Water F Rev'!$A:$L,17,FALSE),0)</f>
        <v>0</v>
      </c>
      <c r="R234" s="34">
        <f>IFERROR(VLOOKUP($H234,'Water F Exp'!$A:$K,15,FALSE),0)</f>
        <v>0</v>
      </c>
      <c r="S234" s="34">
        <f>IFERROR(VLOOKUP($H234,'Water F Exp'!$A:$K,16,FALSE),0)</f>
        <v>0</v>
      </c>
      <c r="T234" s="42">
        <f>IFERROR(VLOOKUP($H234,'Water F Exp'!$A:$K,17,FALSE),0)</f>
        <v>0</v>
      </c>
      <c r="U234" s="34">
        <f ca="1">IFERROR(VLOOKUP($H234,'Sewer F Rev'!$A:$E,15,FALSE),0)</f>
        <v>0</v>
      </c>
      <c r="V234" s="34">
        <f ca="1">IFERROR(VLOOKUP($H234,'Sewer F Rev'!$A:$E,16,FALSE),0)</f>
        <v>0</v>
      </c>
      <c r="W234" s="42">
        <f ca="1">IFERROR(VLOOKUP($H234,'Sewer F Rev'!$A:$E,17,FALSE),0)</f>
        <v>0</v>
      </c>
      <c r="X234" s="34">
        <f>IFERROR(VLOOKUP($H234,'Sewer F Exp'!$A:$B,15,FALSE),0)</f>
        <v>0</v>
      </c>
      <c r="Y234" s="34">
        <f>IFERROR(VLOOKUP($H234,'Sewer F Exp'!$A:$B,16,FALSE),0)</f>
        <v>0</v>
      </c>
      <c r="Z234" s="42">
        <f>IFERROR(VLOOKUP($H234,'Sewer F Exp'!$A:$B,17,FALSE),0)</f>
        <v>0</v>
      </c>
      <c r="AA234" s="34">
        <f>IFERROR(VLOOKUP($H234,'Refuse F Rev'!$A:$E,15,FALSE),0)</f>
        <v>0</v>
      </c>
      <c r="AB234" s="34">
        <f>IFERROR(VLOOKUP($H234,'Refuse F Rev'!$A:$E,16,FALSE),0)</f>
        <v>0</v>
      </c>
      <c r="AC234" s="42">
        <f>IFERROR(VLOOKUP($H234,'Refuse F Rev'!$A:$E,17,FALSE),0)</f>
        <v>0</v>
      </c>
      <c r="AD234" s="34">
        <f>IFERROR(VLOOKUP($H234,'Refuse F Exp'!$A:$E,15,FALSE),0)</f>
        <v>0</v>
      </c>
      <c r="AE234" s="34">
        <f>IFERROR(VLOOKUP($H234,'Refuse F Exp'!$A:$E,16,FALSE),0)</f>
        <v>0</v>
      </c>
      <c r="AF234" s="42">
        <f>IFERROR(VLOOKUP($H234,'Refuse F Exp'!$A:$E,17,FALSE),0)</f>
        <v>0</v>
      </c>
      <c r="AG234" s="34">
        <f>IFERROR(VLOOKUP($H234,#REF!,10,FALSE),0)</f>
        <v>0</v>
      </c>
      <c r="AH234" s="34">
        <f>IFERROR(VLOOKUP($H234,#REF!,11,FALSE),0)</f>
        <v>0</v>
      </c>
      <c r="AI234" s="42">
        <f>IFERROR(VLOOKUP($H234,#REF!,12,FALSE),0)</f>
        <v>0</v>
      </c>
      <c r="AJ234" s="34">
        <f>IFERROR(VLOOKUP($H234,#REF!,10,FALSE),0)</f>
        <v>0</v>
      </c>
      <c r="AK234" s="34">
        <f>IFERROR(VLOOKUP($H234,#REF!,11,FALSE),0)</f>
        <v>0</v>
      </c>
      <c r="AL234" s="42">
        <f>IFERROR(VLOOKUP($H234,#REF!,12,FALSE),0)</f>
        <v>0</v>
      </c>
      <c r="AM234" s="34">
        <f>IFERROR(VLOOKUP($H234,#REF!,10,FALSE),0)</f>
        <v>0</v>
      </c>
      <c r="AN234" s="34">
        <f>IFERROR(VLOOKUP($H234,#REF!,11,FALSE),0)</f>
        <v>0</v>
      </c>
      <c r="AO234" s="42">
        <f>IFERROR(VLOOKUP($H234,#REF!,12,FALSE),0)</f>
        <v>0</v>
      </c>
      <c r="AP234" s="34">
        <f>IFERROR(VLOOKUP($H234,#REF!,10,FALSE),0)</f>
        <v>0</v>
      </c>
      <c r="AQ234" s="34">
        <f>IFERROR(VLOOKUP($H234,#REF!,11,FALSE),0)</f>
        <v>0</v>
      </c>
      <c r="AR234" s="42">
        <f>IFERROR(VLOOKUP($H234,#REF!,12,FALSE),0)</f>
        <v>0</v>
      </c>
      <c r="AS234" s="34">
        <f>IFERROR(VLOOKUP($H234,#REF!,13,FALSE),0)</f>
        <v>0</v>
      </c>
      <c r="AT234" s="34">
        <f>IFERROR(VLOOKUP($H234,#REF!,14,FALSE),0)</f>
        <v>0</v>
      </c>
      <c r="AU234" s="42">
        <f>IFERROR(VLOOKUP($H234,#REF!,15,FALSE),0)</f>
        <v>0</v>
      </c>
      <c r="AV234" s="34">
        <f>IFERROR(VLOOKUP($H234,#REF!,15,FALSE),0)</f>
        <v>0</v>
      </c>
      <c r="AW234" s="34">
        <f>IFERROR(VLOOKUP($H234,#REF!,16,FALSE),0)</f>
        <v>0</v>
      </c>
      <c r="AX234" s="42">
        <f>IFERROR(VLOOKUP($H234,#REF!,17,FALSE),0)</f>
        <v>0</v>
      </c>
    </row>
    <row r="235" spans="1:50" x14ac:dyDescent="0.3">
      <c r="A235" s="33" t="str">
        <f t="shared" si="12"/>
        <v>A -3120-4-321</v>
      </c>
      <c r="B235" s="33" t="str">
        <f>+'R&amp;E EXPORT'!B234</f>
        <v>POLICE-HEAT &amp; ELECTRIC (J-BLDG)</v>
      </c>
      <c r="C235" t="str">
        <f>IFERROR(VLOOKUP(A235,'MCSJ Export'!A:C,3,FALSE),"")</f>
        <v>Sub Account</v>
      </c>
      <c r="D235" s="37">
        <f t="shared" ca="1" si="13"/>
        <v>0</v>
      </c>
      <c r="E235" s="37">
        <f t="shared" ca="1" si="14"/>
        <v>0</v>
      </c>
      <c r="F235" s="37">
        <f t="shared" ca="1" si="15"/>
        <v>0</v>
      </c>
      <c r="G235" s="37"/>
      <c r="H235" s="33" t="str">
        <f>+'R&amp;E EXPORT'!A234</f>
        <v>A -3120-4-321</v>
      </c>
      <c r="I235" s="34">
        <f>IFERROR(VLOOKUP($H235,'Gen F Rev'!$A:$M,15,FALSE),0)</f>
        <v>0</v>
      </c>
      <c r="J235" s="34">
        <f>IFERROR(VLOOKUP($H235,'Gen F Rev'!$A:$M,16,FALSE),0)</f>
        <v>0</v>
      </c>
      <c r="K235" s="42">
        <f>IFERROR(VLOOKUP($H235,'Gen F Rev'!$A:$M,17,FALSE),0)</f>
        <v>0</v>
      </c>
      <c r="L235" s="34">
        <f>IFERROR(VLOOKUP($H235,'Gen F Exp'!$A:$E,15,FALSE),0)</f>
        <v>0</v>
      </c>
      <c r="M235" s="34">
        <f>IFERROR(VLOOKUP($H235,'Gen F Exp'!$A:$E,16,FALSE),0)</f>
        <v>0</v>
      </c>
      <c r="N235" s="42">
        <f>IFERROR(VLOOKUP($H235,'Gen F Exp'!$A:$E,17,FALSE),0)</f>
        <v>0</v>
      </c>
      <c r="O235" s="34">
        <f>IFERROR(VLOOKUP($H235,'Water F Rev'!$A:$L,15,FALSE),0)</f>
        <v>0</v>
      </c>
      <c r="P235" s="34">
        <f>IFERROR(VLOOKUP($H235,'Water F Rev'!$A:$L,16,FALSE),0)</f>
        <v>0</v>
      </c>
      <c r="Q235" s="42">
        <f>IFERROR(VLOOKUP($H235,'Water F Rev'!$A:$L,17,FALSE),0)</f>
        <v>0</v>
      </c>
      <c r="R235" s="34">
        <f>IFERROR(VLOOKUP($H235,'Water F Exp'!$A:$K,15,FALSE),0)</f>
        <v>0</v>
      </c>
      <c r="S235" s="34">
        <f>IFERROR(VLOOKUP($H235,'Water F Exp'!$A:$K,16,FALSE),0)</f>
        <v>0</v>
      </c>
      <c r="T235" s="42">
        <f>IFERROR(VLOOKUP($H235,'Water F Exp'!$A:$K,17,FALSE),0)</f>
        <v>0</v>
      </c>
      <c r="U235" s="34">
        <f ca="1">IFERROR(VLOOKUP($H235,'Sewer F Rev'!$A:$E,15,FALSE),0)</f>
        <v>0</v>
      </c>
      <c r="V235" s="34">
        <f ca="1">IFERROR(VLOOKUP($H235,'Sewer F Rev'!$A:$E,16,FALSE),0)</f>
        <v>0</v>
      </c>
      <c r="W235" s="42">
        <f ca="1">IFERROR(VLOOKUP($H235,'Sewer F Rev'!$A:$E,17,FALSE),0)</f>
        <v>0</v>
      </c>
      <c r="X235" s="34">
        <f>IFERROR(VLOOKUP($H235,'Sewer F Exp'!$A:$B,15,FALSE),0)</f>
        <v>0</v>
      </c>
      <c r="Y235" s="34">
        <f>IFERROR(VLOOKUP($H235,'Sewer F Exp'!$A:$B,16,FALSE),0)</f>
        <v>0</v>
      </c>
      <c r="Z235" s="42">
        <f>IFERROR(VLOOKUP($H235,'Sewer F Exp'!$A:$B,17,FALSE),0)</f>
        <v>0</v>
      </c>
      <c r="AA235" s="34">
        <f>IFERROR(VLOOKUP($H235,'Refuse F Rev'!$A:$E,15,FALSE),0)</f>
        <v>0</v>
      </c>
      <c r="AB235" s="34">
        <f>IFERROR(VLOOKUP($H235,'Refuse F Rev'!$A:$E,16,FALSE),0)</f>
        <v>0</v>
      </c>
      <c r="AC235" s="42">
        <f>IFERROR(VLOOKUP($H235,'Refuse F Rev'!$A:$E,17,FALSE),0)</f>
        <v>0</v>
      </c>
      <c r="AD235" s="34">
        <f>IFERROR(VLOOKUP($H235,'Refuse F Exp'!$A:$E,15,FALSE),0)</f>
        <v>0</v>
      </c>
      <c r="AE235" s="34">
        <f>IFERROR(VLOOKUP($H235,'Refuse F Exp'!$A:$E,16,FALSE),0)</f>
        <v>0</v>
      </c>
      <c r="AF235" s="42">
        <f>IFERROR(VLOOKUP($H235,'Refuse F Exp'!$A:$E,17,FALSE),0)</f>
        <v>0</v>
      </c>
      <c r="AG235" s="34">
        <f>IFERROR(VLOOKUP($H235,#REF!,10,FALSE),0)</f>
        <v>0</v>
      </c>
      <c r="AH235" s="34">
        <f>IFERROR(VLOOKUP($H235,#REF!,11,FALSE),0)</f>
        <v>0</v>
      </c>
      <c r="AI235" s="42">
        <f>IFERROR(VLOOKUP($H235,#REF!,12,FALSE),0)</f>
        <v>0</v>
      </c>
      <c r="AJ235" s="34">
        <f>IFERROR(VLOOKUP($H235,#REF!,10,FALSE),0)</f>
        <v>0</v>
      </c>
      <c r="AK235" s="34">
        <f>IFERROR(VLOOKUP($H235,#REF!,11,FALSE),0)</f>
        <v>0</v>
      </c>
      <c r="AL235" s="42">
        <f>IFERROR(VLOOKUP($H235,#REF!,12,FALSE),0)</f>
        <v>0</v>
      </c>
      <c r="AM235" s="34">
        <f>IFERROR(VLOOKUP($H235,#REF!,10,FALSE),0)</f>
        <v>0</v>
      </c>
      <c r="AN235" s="34">
        <f>IFERROR(VLOOKUP($H235,#REF!,11,FALSE),0)</f>
        <v>0</v>
      </c>
      <c r="AO235" s="42">
        <f>IFERROR(VLOOKUP($H235,#REF!,12,FALSE),0)</f>
        <v>0</v>
      </c>
      <c r="AP235" s="34">
        <f>IFERROR(VLOOKUP($H235,#REF!,10,FALSE),0)</f>
        <v>0</v>
      </c>
      <c r="AQ235" s="34">
        <f>IFERROR(VLOOKUP($H235,#REF!,11,FALSE),0)</f>
        <v>0</v>
      </c>
      <c r="AR235" s="42">
        <f>IFERROR(VLOOKUP($H235,#REF!,12,FALSE),0)</f>
        <v>0</v>
      </c>
      <c r="AS235" s="34">
        <f>IFERROR(VLOOKUP($H235,#REF!,13,FALSE),0)</f>
        <v>0</v>
      </c>
      <c r="AT235" s="34">
        <f>IFERROR(VLOOKUP($H235,#REF!,14,FALSE),0)</f>
        <v>0</v>
      </c>
      <c r="AU235" s="42">
        <f>IFERROR(VLOOKUP($H235,#REF!,15,FALSE),0)</f>
        <v>0</v>
      </c>
      <c r="AV235" s="34">
        <f>IFERROR(VLOOKUP($H235,#REF!,15,FALSE),0)</f>
        <v>0</v>
      </c>
      <c r="AW235" s="34">
        <f>IFERROR(VLOOKUP($H235,#REF!,16,FALSE),0)</f>
        <v>0</v>
      </c>
      <c r="AX235" s="42">
        <f>IFERROR(VLOOKUP($H235,#REF!,17,FALSE),0)</f>
        <v>0</v>
      </c>
    </row>
    <row r="236" spans="1:50" x14ac:dyDescent="0.3">
      <c r="A236" s="33" t="str">
        <f t="shared" si="12"/>
        <v>A -3120-4-340</v>
      </c>
      <c r="B236" s="33" t="str">
        <f>+'R&amp;E EXPORT'!B235</f>
        <v>POLICE-CELLULAR (VERIZON)</v>
      </c>
      <c r="C236" t="str">
        <f>IFERROR(VLOOKUP(A236,'MCSJ Export'!A:C,3,FALSE),"")</f>
        <v>Sub Account</v>
      </c>
      <c r="D236" s="37">
        <f t="shared" ca="1" si="13"/>
        <v>0</v>
      </c>
      <c r="E236" s="37">
        <f t="shared" ca="1" si="14"/>
        <v>0</v>
      </c>
      <c r="F236" s="37">
        <f t="shared" ca="1" si="15"/>
        <v>0</v>
      </c>
      <c r="G236" s="37"/>
      <c r="H236" s="33" t="str">
        <f>+'R&amp;E EXPORT'!A235</f>
        <v>A -3120-4-340</v>
      </c>
      <c r="I236" s="34">
        <f>IFERROR(VLOOKUP($H236,'Gen F Rev'!$A:$M,15,FALSE),0)</f>
        <v>0</v>
      </c>
      <c r="J236" s="34">
        <f>IFERROR(VLOOKUP($H236,'Gen F Rev'!$A:$M,16,FALSE),0)</f>
        <v>0</v>
      </c>
      <c r="K236" s="42">
        <f>IFERROR(VLOOKUP($H236,'Gen F Rev'!$A:$M,17,FALSE),0)</f>
        <v>0</v>
      </c>
      <c r="L236" s="34">
        <f>IFERROR(VLOOKUP($H236,'Gen F Exp'!$A:$E,15,FALSE),0)</f>
        <v>0</v>
      </c>
      <c r="M236" s="34">
        <f>IFERROR(VLOOKUP($H236,'Gen F Exp'!$A:$E,16,FALSE),0)</f>
        <v>0</v>
      </c>
      <c r="N236" s="42">
        <f>IFERROR(VLOOKUP($H236,'Gen F Exp'!$A:$E,17,FALSE),0)</f>
        <v>0</v>
      </c>
      <c r="O236" s="34">
        <f>IFERROR(VLOOKUP($H236,'Water F Rev'!$A:$L,15,FALSE),0)</f>
        <v>0</v>
      </c>
      <c r="P236" s="34">
        <f>IFERROR(VLOOKUP($H236,'Water F Rev'!$A:$L,16,FALSE),0)</f>
        <v>0</v>
      </c>
      <c r="Q236" s="42">
        <f>IFERROR(VLOOKUP($H236,'Water F Rev'!$A:$L,17,FALSE),0)</f>
        <v>0</v>
      </c>
      <c r="R236" s="34">
        <f>IFERROR(VLOOKUP($H236,'Water F Exp'!$A:$K,15,FALSE),0)</f>
        <v>0</v>
      </c>
      <c r="S236" s="34">
        <f>IFERROR(VLOOKUP($H236,'Water F Exp'!$A:$K,16,FALSE),0)</f>
        <v>0</v>
      </c>
      <c r="T236" s="42">
        <f>IFERROR(VLOOKUP($H236,'Water F Exp'!$A:$K,17,FALSE),0)</f>
        <v>0</v>
      </c>
      <c r="U236" s="34">
        <f ca="1">IFERROR(VLOOKUP($H236,'Sewer F Rev'!$A:$E,15,FALSE),0)</f>
        <v>0</v>
      </c>
      <c r="V236" s="34">
        <f ca="1">IFERROR(VLOOKUP($H236,'Sewer F Rev'!$A:$E,16,FALSE),0)</f>
        <v>0</v>
      </c>
      <c r="W236" s="42">
        <f ca="1">IFERROR(VLOOKUP($H236,'Sewer F Rev'!$A:$E,17,FALSE),0)</f>
        <v>0</v>
      </c>
      <c r="X236" s="34">
        <f>IFERROR(VLOOKUP($H236,'Sewer F Exp'!$A:$B,15,FALSE),0)</f>
        <v>0</v>
      </c>
      <c r="Y236" s="34">
        <f>IFERROR(VLOOKUP($H236,'Sewer F Exp'!$A:$B,16,FALSE),0)</f>
        <v>0</v>
      </c>
      <c r="Z236" s="42">
        <f>IFERROR(VLOOKUP($H236,'Sewer F Exp'!$A:$B,17,FALSE),0)</f>
        <v>0</v>
      </c>
      <c r="AA236" s="34">
        <f>IFERROR(VLOOKUP($H236,'Refuse F Rev'!$A:$E,15,FALSE),0)</f>
        <v>0</v>
      </c>
      <c r="AB236" s="34">
        <f>IFERROR(VLOOKUP($H236,'Refuse F Rev'!$A:$E,16,FALSE),0)</f>
        <v>0</v>
      </c>
      <c r="AC236" s="42">
        <f>IFERROR(VLOOKUP($H236,'Refuse F Rev'!$A:$E,17,FALSE),0)</f>
        <v>0</v>
      </c>
      <c r="AD236" s="34">
        <f>IFERROR(VLOOKUP($H236,'Refuse F Exp'!$A:$E,15,FALSE),0)</f>
        <v>0</v>
      </c>
      <c r="AE236" s="34">
        <f>IFERROR(VLOOKUP($H236,'Refuse F Exp'!$A:$E,16,FALSE),0)</f>
        <v>0</v>
      </c>
      <c r="AF236" s="42">
        <f>IFERROR(VLOOKUP($H236,'Refuse F Exp'!$A:$E,17,FALSE),0)</f>
        <v>0</v>
      </c>
      <c r="AG236" s="34">
        <f>IFERROR(VLOOKUP($H236,#REF!,10,FALSE),0)</f>
        <v>0</v>
      </c>
      <c r="AH236" s="34">
        <f>IFERROR(VLOOKUP($H236,#REF!,11,FALSE),0)</f>
        <v>0</v>
      </c>
      <c r="AI236" s="42">
        <f>IFERROR(VLOOKUP($H236,#REF!,12,FALSE),0)</f>
        <v>0</v>
      </c>
      <c r="AJ236" s="34">
        <f>IFERROR(VLOOKUP($H236,#REF!,10,FALSE),0)</f>
        <v>0</v>
      </c>
      <c r="AK236" s="34">
        <f>IFERROR(VLOOKUP($H236,#REF!,11,FALSE),0)</f>
        <v>0</v>
      </c>
      <c r="AL236" s="42">
        <f>IFERROR(VLOOKUP($H236,#REF!,12,FALSE),0)</f>
        <v>0</v>
      </c>
      <c r="AM236" s="34">
        <f>IFERROR(VLOOKUP($H236,#REF!,10,FALSE),0)</f>
        <v>0</v>
      </c>
      <c r="AN236" s="34">
        <f>IFERROR(VLOOKUP($H236,#REF!,11,FALSE),0)</f>
        <v>0</v>
      </c>
      <c r="AO236" s="42">
        <f>IFERROR(VLOOKUP($H236,#REF!,12,FALSE),0)</f>
        <v>0</v>
      </c>
      <c r="AP236" s="34">
        <f>IFERROR(VLOOKUP($H236,#REF!,10,FALSE),0)</f>
        <v>0</v>
      </c>
      <c r="AQ236" s="34">
        <f>IFERROR(VLOOKUP($H236,#REF!,11,FALSE),0)</f>
        <v>0</v>
      </c>
      <c r="AR236" s="42">
        <f>IFERROR(VLOOKUP($H236,#REF!,12,FALSE),0)</f>
        <v>0</v>
      </c>
      <c r="AS236" s="34">
        <f>IFERROR(VLOOKUP($H236,#REF!,13,FALSE),0)</f>
        <v>0</v>
      </c>
      <c r="AT236" s="34">
        <f>IFERROR(VLOOKUP($H236,#REF!,14,FALSE),0)</f>
        <v>0</v>
      </c>
      <c r="AU236" s="42">
        <f>IFERROR(VLOOKUP($H236,#REF!,15,FALSE),0)</f>
        <v>0</v>
      </c>
      <c r="AV236" s="34">
        <f>IFERROR(VLOOKUP($H236,#REF!,15,FALSE),0)</f>
        <v>0</v>
      </c>
      <c r="AW236" s="34">
        <f>IFERROR(VLOOKUP($H236,#REF!,16,FALSE),0)</f>
        <v>0</v>
      </c>
      <c r="AX236" s="42">
        <f>IFERROR(VLOOKUP($H236,#REF!,17,FALSE),0)</f>
        <v>0</v>
      </c>
    </row>
    <row r="237" spans="1:50" x14ac:dyDescent="0.3">
      <c r="A237" s="33" t="str">
        <f t="shared" si="12"/>
        <v>A -3120-4-341</v>
      </c>
      <c r="B237" s="33" t="str">
        <f>+'R&amp;E EXPORT'!B236</f>
        <v>POLICE-TELEPHONE (NEXTIVA)</v>
      </c>
      <c r="C237" t="str">
        <f>IFERROR(VLOOKUP(A237,'MCSJ Export'!A:C,3,FALSE),"")</f>
        <v>Sub Account</v>
      </c>
      <c r="D237" s="37">
        <f t="shared" ca="1" si="13"/>
        <v>0</v>
      </c>
      <c r="E237" s="37">
        <f t="shared" ca="1" si="14"/>
        <v>0</v>
      </c>
      <c r="F237" s="37">
        <f t="shared" ca="1" si="15"/>
        <v>0</v>
      </c>
      <c r="G237" s="37"/>
      <c r="H237" s="33" t="str">
        <f>+'R&amp;E EXPORT'!A236</f>
        <v>A -3120-4-341</v>
      </c>
      <c r="I237" s="34">
        <f>IFERROR(VLOOKUP($H237,'Gen F Rev'!$A:$M,15,FALSE),0)</f>
        <v>0</v>
      </c>
      <c r="J237" s="34">
        <f>IFERROR(VLOOKUP($H237,'Gen F Rev'!$A:$M,16,FALSE),0)</f>
        <v>0</v>
      </c>
      <c r="K237" s="42">
        <f>IFERROR(VLOOKUP($H237,'Gen F Rev'!$A:$M,17,FALSE),0)</f>
        <v>0</v>
      </c>
      <c r="L237" s="34">
        <f>IFERROR(VLOOKUP($H237,'Gen F Exp'!$A:$E,15,FALSE),0)</f>
        <v>0</v>
      </c>
      <c r="M237" s="34">
        <f>IFERROR(VLOOKUP($H237,'Gen F Exp'!$A:$E,16,FALSE),0)</f>
        <v>0</v>
      </c>
      <c r="N237" s="42">
        <f>IFERROR(VLOOKUP($H237,'Gen F Exp'!$A:$E,17,FALSE),0)</f>
        <v>0</v>
      </c>
      <c r="O237" s="34">
        <f>IFERROR(VLOOKUP($H237,'Water F Rev'!$A:$L,15,FALSE),0)</f>
        <v>0</v>
      </c>
      <c r="P237" s="34">
        <f>IFERROR(VLOOKUP($H237,'Water F Rev'!$A:$L,16,FALSE),0)</f>
        <v>0</v>
      </c>
      <c r="Q237" s="42">
        <f>IFERROR(VLOOKUP($H237,'Water F Rev'!$A:$L,17,FALSE),0)</f>
        <v>0</v>
      </c>
      <c r="R237" s="34">
        <f>IFERROR(VLOOKUP($H237,'Water F Exp'!$A:$K,15,FALSE),0)</f>
        <v>0</v>
      </c>
      <c r="S237" s="34">
        <f>IFERROR(VLOOKUP($H237,'Water F Exp'!$A:$K,16,FALSE),0)</f>
        <v>0</v>
      </c>
      <c r="T237" s="42">
        <f>IFERROR(VLOOKUP($H237,'Water F Exp'!$A:$K,17,FALSE),0)</f>
        <v>0</v>
      </c>
      <c r="U237" s="34">
        <f ca="1">IFERROR(VLOOKUP($H237,'Sewer F Rev'!$A:$E,15,FALSE),0)</f>
        <v>0</v>
      </c>
      <c r="V237" s="34">
        <f ca="1">IFERROR(VLOOKUP($H237,'Sewer F Rev'!$A:$E,16,FALSE),0)</f>
        <v>0</v>
      </c>
      <c r="W237" s="42">
        <f ca="1">IFERROR(VLOOKUP($H237,'Sewer F Rev'!$A:$E,17,FALSE),0)</f>
        <v>0</v>
      </c>
      <c r="X237" s="34">
        <f>IFERROR(VLOOKUP($H237,'Sewer F Exp'!$A:$B,15,FALSE),0)</f>
        <v>0</v>
      </c>
      <c r="Y237" s="34">
        <f>IFERROR(VLOOKUP($H237,'Sewer F Exp'!$A:$B,16,FALSE),0)</f>
        <v>0</v>
      </c>
      <c r="Z237" s="42">
        <f>IFERROR(VLOOKUP($H237,'Sewer F Exp'!$A:$B,17,FALSE),0)</f>
        <v>0</v>
      </c>
      <c r="AA237" s="34">
        <f>IFERROR(VLOOKUP($H237,'Refuse F Rev'!$A:$E,15,FALSE),0)</f>
        <v>0</v>
      </c>
      <c r="AB237" s="34">
        <f>IFERROR(VLOOKUP($H237,'Refuse F Rev'!$A:$E,16,FALSE),0)</f>
        <v>0</v>
      </c>
      <c r="AC237" s="42">
        <f>IFERROR(VLOOKUP($H237,'Refuse F Rev'!$A:$E,17,FALSE),0)</f>
        <v>0</v>
      </c>
      <c r="AD237" s="34">
        <f>IFERROR(VLOOKUP($H237,'Refuse F Exp'!$A:$E,15,FALSE),0)</f>
        <v>0</v>
      </c>
      <c r="AE237" s="34">
        <f>IFERROR(VLOOKUP($H237,'Refuse F Exp'!$A:$E,16,FALSE),0)</f>
        <v>0</v>
      </c>
      <c r="AF237" s="42">
        <f>IFERROR(VLOOKUP($H237,'Refuse F Exp'!$A:$E,17,FALSE),0)</f>
        <v>0</v>
      </c>
      <c r="AG237" s="34">
        <f>IFERROR(VLOOKUP($H237,#REF!,10,FALSE),0)</f>
        <v>0</v>
      </c>
      <c r="AH237" s="34">
        <f>IFERROR(VLOOKUP($H237,#REF!,11,FALSE),0)</f>
        <v>0</v>
      </c>
      <c r="AI237" s="42">
        <f>IFERROR(VLOOKUP($H237,#REF!,12,FALSE),0)</f>
        <v>0</v>
      </c>
      <c r="AJ237" s="34">
        <f>IFERROR(VLOOKUP($H237,#REF!,10,FALSE),0)</f>
        <v>0</v>
      </c>
      <c r="AK237" s="34">
        <f>IFERROR(VLOOKUP($H237,#REF!,11,FALSE),0)</f>
        <v>0</v>
      </c>
      <c r="AL237" s="42">
        <f>IFERROR(VLOOKUP($H237,#REF!,12,FALSE),0)</f>
        <v>0</v>
      </c>
      <c r="AM237" s="34">
        <f>IFERROR(VLOOKUP($H237,#REF!,10,FALSE),0)</f>
        <v>0</v>
      </c>
      <c r="AN237" s="34">
        <f>IFERROR(VLOOKUP($H237,#REF!,11,FALSE),0)</f>
        <v>0</v>
      </c>
      <c r="AO237" s="42">
        <f>IFERROR(VLOOKUP($H237,#REF!,12,FALSE),0)</f>
        <v>0</v>
      </c>
      <c r="AP237" s="34">
        <f>IFERROR(VLOOKUP($H237,#REF!,10,FALSE),0)</f>
        <v>0</v>
      </c>
      <c r="AQ237" s="34">
        <f>IFERROR(VLOOKUP($H237,#REF!,11,FALSE),0)</f>
        <v>0</v>
      </c>
      <c r="AR237" s="42">
        <f>IFERROR(VLOOKUP($H237,#REF!,12,FALSE),0)</f>
        <v>0</v>
      </c>
      <c r="AS237" s="34">
        <f>IFERROR(VLOOKUP($H237,#REF!,13,FALSE),0)</f>
        <v>0</v>
      </c>
      <c r="AT237" s="34">
        <f>IFERROR(VLOOKUP($H237,#REF!,14,FALSE),0)</f>
        <v>0</v>
      </c>
      <c r="AU237" s="42">
        <f>IFERROR(VLOOKUP($H237,#REF!,15,FALSE),0)</f>
        <v>0</v>
      </c>
      <c r="AV237" s="34">
        <f>IFERROR(VLOOKUP($H237,#REF!,15,FALSE),0)</f>
        <v>0</v>
      </c>
      <c r="AW237" s="34">
        <f>IFERROR(VLOOKUP($H237,#REF!,16,FALSE),0)</f>
        <v>0</v>
      </c>
      <c r="AX237" s="42">
        <f>IFERROR(VLOOKUP($H237,#REF!,17,FALSE),0)</f>
        <v>0</v>
      </c>
    </row>
    <row r="238" spans="1:50" x14ac:dyDescent="0.3">
      <c r="A238" s="33" t="str">
        <f t="shared" si="12"/>
        <v>A -3120-4-343</v>
      </c>
      <c r="B238" s="33" t="str">
        <f>+'R&amp;E EXPORT'!B237</f>
        <v>POLICE-LANGUAGE LINE INTERPRETER</v>
      </c>
      <c r="C238" t="str">
        <f>IFERROR(VLOOKUP(A238,'MCSJ Export'!A:C,3,FALSE),"")</f>
        <v>Sub Account</v>
      </c>
      <c r="D238" s="37">
        <f t="shared" ca="1" si="13"/>
        <v>0</v>
      </c>
      <c r="E238" s="37">
        <f t="shared" ca="1" si="14"/>
        <v>0</v>
      </c>
      <c r="F238" s="37">
        <f t="shared" ca="1" si="15"/>
        <v>0</v>
      </c>
      <c r="G238" s="37"/>
      <c r="H238" s="33" t="str">
        <f>+'R&amp;E EXPORT'!A237</f>
        <v>A -3120-4-343</v>
      </c>
      <c r="I238" s="34">
        <f>IFERROR(VLOOKUP($H238,'Gen F Rev'!$A:$M,15,FALSE),0)</f>
        <v>0</v>
      </c>
      <c r="J238" s="34">
        <f>IFERROR(VLOOKUP($H238,'Gen F Rev'!$A:$M,16,FALSE),0)</f>
        <v>0</v>
      </c>
      <c r="K238" s="42">
        <f>IFERROR(VLOOKUP($H238,'Gen F Rev'!$A:$M,17,FALSE),0)</f>
        <v>0</v>
      </c>
      <c r="L238" s="34">
        <f>IFERROR(VLOOKUP($H238,'Gen F Exp'!$A:$E,15,FALSE),0)</f>
        <v>0</v>
      </c>
      <c r="M238" s="34">
        <f>IFERROR(VLOOKUP($H238,'Gen F Exp'!$A:$E,16,FALSE),0)</f>
        <v>0</v>
      </c>
      <c r="N238" s="42">
        <f>IFERROR(VLOOKUP($H238,'Gen F Exp'!$A:$E,17,FALSE),0)</f>
        <v>0</v>
      </c>
      <c r="O238" s="34">
        <f>IFERROR(VLOOKUP($H238,'Water F Rev'!$A:$L,15,FALSE),0)</f>
        <v>0</v>
      </c>
      <c r="P238" s="34">
        <f>IFERROR(VLOOKUP($H238,'Water F Rev'!$A:$L,16,FALSE),0)</f>
        <v>0</v>
      </c>
      <c r="Q238" s="42">
        <f>IFERROR(VLOOKUP($H238,'Water F Rev'!$A:$L,17,FALSE),0)</f>
        <v>0</v>
      </c>
      <c r="R238" s="34">
        <f>IFERROR(VLOOKUP($H238,'Water F Exp'!$A:$K,15,FALSE),0)</f>
        <v>0</v>
      </c>
      <c r="S238" s="34">
        <f>IFERROR(VLOOKUP($H238,'Water F Exp'!$A:$K,16,FALSE),0)</f>
        <v>0</v>
      </c>
      <c r="T238" s="42">
        <f>IFERROR(VLOOKUP($H238,'Water F Exp'!$A:$K,17,FALSE),0)</f>
        <v>0</v>
      </c>
      <c r="U238" s="34">
        <f ca="1">IFERROR(VLOOKUP($H238,'Sewer F Rev'!$A:$E,15,FALSE),0)</f>
        <v>0</v>
      </c>
      <c r="V238" s="34">
        <f ca="1">IFERROR(VLOOKUP($H238,'Sewer F Rev'!$A:$E,16,FALSE),0)</f>
        <v>0</v>
      </c>
      <c r="W238" s="42">
        <f ca="1">IFERROR(VLOOKUP($H238,'Sewer F Rev'!$A:$E,17,FALSE),0)</f>
        <v>0</v>
      </c>
      <c r="X238" s="34">
        <f>IFERROR(VLOOKUP($H238,'Sewer F Exp'!$A:$B,15,FALSE),0)</f>
        <v>0</v>
      </c>
      <c r="Y238" s="34">
        <f>IFERROR(VLOOKUP($H238,'Sewer F Exp'!$A:$B,16,FALSE),0)</f>
        <v>0</v>
      </c>
      <c r="Z238" s="42">
        <f>IFERROR(VLOOKUP($H238,'Sewer F Exp'!$A:$B,17,FALSE),0)</f>
        <v>0</v>
      </c>
      <c r="AA238" s="34">
        <f>IFERROR(VLOOKUP($H238,'Refuse F Rev'!$A:$E,15,FALSE),0)</f>
        <v>0</v>
      </c>
      <c r="AB238" s="34">
        <f>IFERROR(VLOOKUP($H238,'Refuse F Rev'!$A:$E,16,FALSE),0)</f>
        <v>0</v>
      </c>
      <c r="AC238" s="42">
        <f>IFERROR(VLOOKUP($H238,'Refuse F Rev'!$A:$E,17,FALSE),0)</f>
        <v>0</v>
      </c>
      <c r="AD238" s="34">
        <f>IFERROR(VLOOKUP($H238,'Refuse F Exp'!$A:$E,15,FALSE),0)</f>
        <v>0</v>
      </c>
      <c r="AE238" s="34">
        <f>IFERROR(VLOOKUP($H238,'Refuse F Exp'!$A:$E,16,FALSE),0)</f>
        <v>0</v>
      </c>
      <c r="AF238" s="42">
        <f>IFERROR(VLOOKUP($H238,'Refuse F Exp'!$A:$E,17,FALSE),0)</f>
        <v>0</v>
      </c>
      <c r="AG238" s="34">
        <f>IFERROR(VLOOKUP($H238,#REF!,10,FALSE),0)</f>
        <v>0</v>
      </c>
      <c r="AH238" s="34">
        <f>IFERROR(VLOOKUP($H238,#REF!,11,FALSE),0)</f>
        <v>0</v>
      </c>
      <c r="AI238" s="42">
        <f>IFERROR(VLOOKUP($H238,#REF!,12,FALSE),0)</f>
        <v>0</v>
      </c>
      <c r="AJ238" s="34">
        <f>IFERROR(VLOOKUP($H238,#REF!,10,FALSE),0)</f>
        <v>0</v>
      </c>
      <c r="AK238" s="34">
        <f>IFERROR(VLOOKUP($H238,#REF!,11,FALSE),0)</f>
        <v>0</v>
      </c>
      <c r="AL238" s="42">
        <f>IFERROR(VLOOKUP($H238,#REF!,12,FALSE),0)</f>
        <v>0</v>
      </c>
      <c r="AM238" s="34">
        <f>IFERROR(VLOOKUP($H238,#REF!,10,FALSE),0)</f>
        <v>0</v>
      </c>
      <c r="AN238" s="34">
        <f>IFERROR(VLOOKUP($H238,#REF!,11,FALSE),0)</f>
        <v>0</v>
      </c>
      <c r="AO238" s="42">
        <f>IFERROR(VLOOKUP($H238,#REF!,12,FALSE),0)</f>
        <v>0</v>
      </c>
      <c r="AP238" s="34">
        <f>IFERROR(VLOOKUP($H238,#REF!,10,FALSE),0)</f>
        <v>0</v>
      </c>
      <c r="AQ238" s="34">
        <f>IFERROR(VLOOKUP($H238,#REF!,11,FALSE),0)</f>
        <v>0</v>
      </c>
      <c r="AR238" s="42">
        <f>IFERROR(VLOOKUP($H238,#REF!,12,FALSE),0)</f>
        <v>0</v>
      </c>
      <c r="AS238" s="34">
        <f>IFERROR(VLOOKUP($H238,#REF!,13,FALSE),0)</f>
        <v>0</v>
      </c>
      <c r="AT238" s="34">
        <f>IFERROR(VLOOKUP($H238,#REF!,14,FALSE),0)</f>
        <v>0</v>
      </c>
      <c r="AU238" s="42">
        <f>IFERROR(VLOOKUP($H238,#REF!,15,FALSE),0)</f>
        <v>0</v>
      </c>
      <c r="AV238" s="34">
        <f>IFERROR(VLOOKUP($H238,#REF!,15,FALSE),0)</f>
        <v>0</v>
      </c>
      <c r="AW238" s="34">
        <f>IFERROR(VLOOKUP($H238,#REF!,16,FALSE),0)</f>
        <v>0</v>
      </c>
      <c r="AX238" s="42">
        <f>IFERROR(VLOOKUP($H238,#REF!,17,FALSE),0)</f>
        <v>0</v>
      </c>
    </row>
    <row r="239" spans="1:50" x14ac:dyDescent="0.3">
      <c r="A239" s="33" t="str">
        <f t="shared" si="12"/>
        <v>A -3120-4-439</v>
      </c>
      <c r="B239" s="33" t="str">
        <f>+'R&amp;E EXPORT'!B238</f>
        <v>POLICE-BUILDING MAINT &amp; SUPPLY</v>
      </c>
      <c r="C239" t="str">
        <f>IFERROR(VLOOKUP(A239,'MCSJ Export'!A:C,3,FALSE),"")</f>
        <v>Sub Account</v>
      </c>
      <c r="D239" s="37">
        <f t="shared" ca="1" si="13"/>
        <v>0</v>
      </c>
      <c r="E239" s="37">
        <f t="shared" ca="1" si="14"/>
        <v>0</v>
      </c>
      <c r="F239" s="37">
        <f t="shared" ca="1" si="15"/>
        <v>0</v>
      </c>
      <c r="G239" s="37"/>
      <c r="H239" s="33" t="str">
        <f>+'R&amp;E EXPORT'!A238</f>
        <v>A -3120-4-439</v>
      </c>
      <c r="I239" s="34">
        <f>IFERROR(VLOOKUP($H239,'Gen F Rev'!$A:$M,15,FALSE),0)</f>
        <v>0</v>
      </c>
      <c r="J239" s="34">
        <f>IFERROR(VLOOKUP($H239,'Gen F Rev'!$A:$M,16,FALSE),0)</f>
        <v>0</v>
      </c>
      <c r="K239" s="42">
        <f>IFERROR(VLOOKUP($H239,'Gen F Rev'!$A:$M,17,FALSE),0)</f>
        <v>0</v>
      </c>
      <c r="L239" s="34">
        <f>IFERROR(VLOOKUP($H239,'Gen F Exp'!$A:$E,15,FALSE),0)</f>
        <v>0</v>
      </c>
      <c r="M239" s="34">
        <f>IFERROR(VLOOKUP($H239,'Gen F Exp'!$A:$E,16,FALSE),0)</f>
        <v>0</v>
      </c>
      <c r="N239" s="42">
        <f>IFERROR(VLOOKUP($H239,'Gen F Exp'!$A:$E,17,FALSE),0)</f>
        <v>0</v>
      </c>
      <c r="O239" s="34">
        <f>IFERROR(VLOOKUP($H239,'Water F Rev'!$A:$L,15,FALSE),0)</f>
        <v>0</v>
      </c>
      <c r="P239" s="34">
        <f>IFERROR(VLOOKUP($H239,'Water F Rev'!$A:$L,16,FALSE),0)</f>
        <v>0</v>
      </c>
      <c r="Q239" s="42">
        <f>IFERROR(VLOOKUP($H239,'Water F Rev'!$A:$L,17,FALSE),0)</f>
        <v>0</v>
      </c>
      <c r="R239" s="34">
        <f>IFERROR(VLOOKUP($H239,'Water F Exp'!$A:$K,15,FALSE),0)</f>
        <v>0</v>
      </c>
      <c r="S239" s="34">
        <f>IFERROR(VLOOKUP($H239,'Water F Exp'!$A:$K,16,FALSE),0)</f>
        <v>0</v>
      </c>
      <c r="T239" s="42">
        <f>IFERROR(VLOOKUP($H239,'Water F Exp'!$A:$K,17,FALSE),0)</f>
        <v>0</v>
      </c>
      <c r="U239" s="34">
        <f ca="1">IFERROR(VLOOKUP($H239,'Sewer F Rev'!$A:$E,15,FALSE),0)</f>
        <v>0</v>
      </c>
      <c r="V239" s="34">
        <f ca="1">IFERROR(VLOOKUP($H239,'Sewer F Rev'!$A:$E,16,FALSE),0)</f>
        <v>0</v>
      </c>
      <c r="W239" s="42">
        <f ca="1">IFERROR(VLOOKUP($H239,'Sewer F Rev'!$A:$E,17,FALSE),0)</f>
        <v>0</v>
      </c>
      <c r="X239" s="34">
        <f>IFERROR(VLOOKUP($H239,'Sewer F Exp'!$A:$B,15,FALSE),0)</f>
        <v>0</v>
      </c>
      <c r="Y239" s="34">
        <f>IFERROR(VLOOKUP($H239,'Sewer F Exp'!$A:$B,16,FALSE),0)</f>
        <v>0</v>
      </c>
      <c r="Z239" s="42">
        <f>IFERROR(VLOOKUP($H239,'Sewer F Exp'!$A:$B,17,FALSE),0)</f>
        <v>0</v>
      </c>
      <c r="AA239" s="34">
        <f>IFERROR(VLOOKUP($H239,'Refuse F Rev'!$A:$E,15,FALSE),0)</f>
        <v>0</v>
      </c>
      <c r="AB239" s="34">
        <f>IFERROR(VLOOKUP($H239,'Refuse F Rev'!$A:$E,16,FALSE),0)</f>
        <v>0</v>
      </c>
      <c r="AC239" s="42">
        <f>IFERROR(VLOOKUP($H239,'Refuse F Rev'!$A:$E,17,FALSE),0)</f>
        <v>0</v>
      </c>
      <c r="AD239" s="34">
        <f>IFERROR(VLOOKUP($H239,'Refuse F Exp'!$A:$E,15,FALSE),0)</f>
        <v>0</v>
      </c>
      <c r="AE239" s="34">
        <f>IFERROR(VLOOKUP($H239,'Refuse F Exp'!$A:$E,16,FALSE),0)</f>
        <v>0</v>
      </c>
      <c r="AF239" s="42">
        <f>IFERROR(VLOOKUP($H239,'Refuse F Exp'!$A:$E,17,FALSE),0)</f>
        <v>0</v>
      </c>
      <c r="AG239" s="34">
        <f>IFERROR(VLOOKUP($H239,#REF!,10,FALSE),0)</f>
        <v>0</v>
      </c>
      <c r="AH239" s="34">
        <f>IFERROR(VLOOKUP($H239,#REF!,11,FALSE),0)</f>
        <v>0</v>
      </c>
      <c r="AI239" s="42">
        <f>IFERROR(VLOOKUP($H239,#REF!,12,FALSE),0)</f>
        <v>0</v>
      </c>
      <c r="AJ239" s="34">
        <f>IFERROR(VLOOKUP($H239,#REF!,10,FALSE),0)</f>
        <v>0</v>
      </c>
      <c r="AK239" s="34">
        <f>IFERROR(VLOOKUP($H239,#REF!,11,FALSE),0)</f>
        <v>0</v>
      </c>
      <c r="AL239" s="42">
        <f>IFERROR(VLOOKUP($H239,#REF!,12,FALSE),0)</f>
        <v>0</v>
      </c>
      <c r="AM239" s="34">
        <f>IFERROR(VLOOKUP($H239,#REF!,10,FALSE),0)</f>
        <v>0</v>
      </c>
      <c r="AN239" s="34">
        <f>IFERROR(VLOOKUP($H239,#REF!,11,FALSE),0)</f>
        <v>0</v>
      </c>
      <c r="AO239" s="42">
        <f>IFERROR(VLOOKUP($H239,#REF!,12,FALSE),0)</f>
        <v>0</v>
      </c>
      <c r="AP239" s="34">
        <f>IFERROR(VLOOKUP($H239,#REF!,10,FALSE),0)</f>
        <v>0</v>
      </c>
      <c r="AQ239" s="34">
        <f>IFERROR(VLOOKUP($H239,#REF!,11,FALSE),0)</f>
        <v>0</v>
      </c>
      <c r="AR239" s="42">
        <f>IFERROR(VLOOKUP($H239,#REF!,12,FALSE),0)</f>
        <v>0</v>
      </c>
      <c r="AS239" s="34">
        <f>IFERROR(VLOOKUP($H239,#REF!,13,FALSE),0)</f>
        <v>0</v>
      </c>
      <c r="AT239" s="34">
        <f>IFERROR(VLOOKUP($H239,#REF!,14,FALSE),0)</f>
        <v>0</v>
      </c>
      <c r="AU239" s="42">
        <f>IFERROR(VLOOKUP($H239,#REF!,15,FALSE),0)</f>
        <v>0</v>
      </c>
      <c r="AV239" s="34">
        <f>IFERROR(VLOOKUP($H239,#REF!,15,FALSE),0)</f>
        <v>0</v>
      </c>
      <c r="AW239" s="34">
        <f>IFERROR(VLOOKUP($H239,#REF!,16,FALSE),0)</f>
        <v>0</v>
      </c>
      <c r="AX239" s="42">
        <f>IFERROR(VLOOKUP($H239,#REF!,17,FALSE),0)</f>
        <v>0</v>
      </c>
    </row>
    <row r="240" spans="1:50" x14ac:dyDescent="0.3">
      <c r="A240" s="33" t="str">
        <f t="shared" si="12"/>
        <v>A -3120-4-511</v>
      </c>
      <c r="B240" s="33" t="str">
        <f>+'R&amp;E EXPORT'!B239</f>
        <v>POLICE-EVIDENCE &amp; FINGERPRINT SUPPLY</v>
      </c>
      <c r="C240" t="str">
        <f>IFERROR(VLOOKUP(A240,'MCSJ Export'!A:C,3,FALSE),"")</f>
        <v>Sub Account</v>
      </c>
      <c r="D240" s="37">
        <f t="shared" ca="1" si="13"/>
        <v>0</v>
      </c>
      <c r="E240" s="37">
        <f t="shared" ca="1" si="14"/>
        <v>0</v>
      </c>
      <c r="F240" s="37">
        <f t="shared" ca="1" si="15"/>
        <v>0</v>
      </c>
      <c r="G240" s="37"/>
      <c r="H240" s="33" t="str">
        <f>+'R&amp;E EXPORT'!A239</f>
        <v>A -3120-4-511</v>
      </c>
      <c r="I240" s="34">
        <f>IFERROR(VLOOKUP($H240,'Gen F Rev'!$A:$M,15,FALSE),0)</f>
        <v>0</v>
      </c>
      <c r="J240" s="34">
        <f>IFERROR(VLOOKUP($H240,'Gen F Rev'!$A:$M,16,FALSE),0)</f>
        <v>0</v>
      </c>
      <c r="K240" s="42">
        <f>IFERROR(VLOOKUP($H240,'Gen F Rev'!$A:$M,17,FALSE),0)</f>
        <v>0</v>
      </c>
      <c r="L240" s="34">
        <f>IFERROR(VLOOKUP($H240,'Gen F Exp'!$A:$E,15,FALSE),0)</f>
        <v>0</v>
      </c>
      <c r="M240" s="34">
        <f>IFERROR(VLOOKUP($H240,'Gen F Exp'!$A:$E,16,FALSE),0)</f>
        <v>0</v>
      </c>
      <c r="N240" s="42">
        <f>IFERROR(VLOOKUP($H240,'Gen F Exp'!$A:$E,17,FALSE),0)</f>
        <v>0</v>
      </c>
      <c r="O240" s="34">
        <f>IFERROR(VLOOKUP($H240,'Water F Rev'!$A:$L,15,FALSE),0)</f>
        <v>0</v>
      </c>
      <c r="P240" s="34">
        <f>IFERROR(VLOOKUP($H240,'Water F Rev'!$A:$L,16,FALSE),0)</f>
        <v>0</v>
      </c>
      <c r="Q240" s="42">
        <f>IFERROR(VLOOKUP($H240,'Water F Rev'!$A:$L,17,FALSE),0)</f>
        <v>0</v>
      </c>
      <c r="R240" s="34">
        <f>IFERROR(VLOOKUP($H240,'Water F Exp'!$A:$K,15,FALSE),0)</f>
        <v>0</v>
      </c>
      <c r="S240" s="34">
        <f>IFERROR(VLOOKUP($H240,'Water F Exp'!$A:$K,16,FALSE),0)</f>
        <v>0</v>
      </c>
      <c r="T240" s="42">
        <f>IFERROR(VLOOKUP($H240,'Water F Exp'!$A:$K,17,FALSE),0)</f>
        <v>0</v>
      </c>
      <c r="U240" s="34">
        <f ca="1">IFERROR(VLOOKUP($H240,'Sewer F Rev'!$A:$E,15,FALSE),0)</f>
        <v>0</v>
      </c>
      <c r="V240" s="34">
        <f ca="1">IFERROR(VLOOKUP($H240,'Sewer F Rev'!$A:$E,16,FALSE),0)</f>
        <v>0</v>
      </c>
      <c r="W240" s="42">
        <f ca="1">IFERROR(VLOOKUP($H240,'Sewer F Rev'!$A:$E,17,FALSE),0)</f>
        <v>0</v>
      </c>
      <c r="X240" s="34">
        <f>IFERROR(VLOOKUP($H240,'Sewer F Exp'!$A:$B,15,FALSE),0)</f>
        <v>0</v>
      </c>
      <c r="Y240" s="34">
        <f>IFERROR(VLOOKUP($H240,'Sewer F Exp'!$A:$B,16,FALSE),0)</f>
        <v>0</v>
      </c>
      <c r="Z240" s="42">
        <f>IFERROR(VLOOKUP($H240,'Sewer F Exp'!$A:$B,17,FALSE),0)</f>
        <v>0</v>
      </c>
      <c r="AA240" s="34">
        <f>IFERROR(VLOOKUP($H240,'Refuse F Rev'!$A:$E,15,FALSE),0)</f>
        <v>0</v>
      </c>
      <c r="AB240" s="34">
        <f>IFERROR(VLOOKUP($H240,'Refuse F Rev'!$A:$E,16,FALSE),0)</f>
        <v>0</v>
      </c>
      <c r="AC240" s="42">
        <f>IFERROR(VLOOKUP($H240,'Refuse F Rev'!$A:$E,17,FALSE),0)</f>
        <v>0</v>
      </c>
      <c r="AD240" s="34">
        <f>IFERROR(VLOOKUP($H240,'Refuse F Exp'!$A:$E,15,FALSE),0)</f>
        <v>0</v>
      </c>
      <c r="AE240" s="34">
        <f>IFERROR(VLOOKUP($H240,'Refuse F Exp'!$A:$E,16,FALSE),0)</f>
        <v>0</v>
      </c>
      <c r="AF240" s="42">
        <f>IFERROR(VLOOKUP($H240,'Refuse F Exp'!$A:$E,17,FALSE),0)</f>
        <v>0</v>
      </c>
      <c r="AG240" s="34">
        <f>IFERROR(VLOOKUP($H240,#REF!,10,FALSE),0)</f>
        <v>0</v>
      </c>
      <c r="AH240" s="34">
        <f>IFERROR(VLOOKUP($H240,#REF!,11,FALSE),0)</f>
        <v>0</v>
      </c>
      <c r="AI240" s="42">
        <f>IFERROR(VLOOKUP($H240,#REF!,12,FALSE),0)</f>
        <v>0</v>
      </c>
      <c r="AJ240" s="34">
        <f>IFERROR(VLOOKUP($H240,#REF!,10,FALSE),0)</f>
        <v>0</v>
      </c>
      <c r="AK240" s="34">
        <f>IFERROR(VLOOKUP($H240,#REF!,11,FALSE),0)</f>
        <v>0</v>
      </c>
      <c r="AL240" s="42">
        <f>IFERROR(VLOOKUP($H240,#REF!,12,FALSE),0)</f>
        <v>0</v>
      </c>
      <c r="AM240" s="34">
        <f>IFERROR(VLOOKUP($H240,#REF!,10,FALSE),0)</f>
        <v>0</v>
      </c>
      <c r="AN240" s="34">
        <f>IFERROR(VLOOKUP($H240,#REF!,11,FALSE),0)</f>
        <v>0</v>
      </c>
      <c r="AO240" s="42">
        <f>IFERROR(VLOOKUP($H240,#REF!,12,FALSE),0)</f>
        <v>0</v>
      </c>
      <c r="AP240" s="34">
        <f>IFERROR(VLOOKUP($H240,#REF!,10,FALSE),0)</f>
        <v>0</v>
      </c>
      <c r="AQ240" s="34">
        <f>IFERROR(VLOOKUP($H240,#REF!,11,FALSE),0)</f>
        <v>0</v>
      </c>
      <c r="AR240" s="42">
        <f>IFERROR(VLOOKUP($H240,#REF!,12,FALSE),0)</f>
        <v>0</v>
      </c>
      <c r="AS240" s="34">
        <f>IFERROR(VLOOKUP($H240,#REF!,13,FALSE),0)</f>
        <v>0</v>
      </c>
      <c r="AT240" s="34">
        <f>IFERROR(VLOOKUP($H240,#REF!,14,FALSE),0)</f>
        <v>0</v>
      </c>
      <c r="AU240" s="42">
        <f>IFERROR(VLOOKUP($H240,#REF!,15,FALSE),0)</f>
        <v>0</v>
      </c>
      <c r="AV240" s="34">
        <f>IFERROR(VLOOKUP($H240,#REF!,15,FALSE),0)</f>
        <v>0</v>
      </c>
      <c r="AW240" s="34">
        <f>IFERROR(VLOOKUP($H240,#REF!,16,FALSE),0)</f>
        <v>0</v>
      </c>
      <c r="AX240" s="42">
        <f>IFERROR(VLOOKUP($H240,#REF!,17,FALSE),0)</f>
        <v>0</v>
      </c>
    </row>
    <row r="241" spans="1:50" x14ac:dyDescent="0.3">
      <c r="A241" s="33" t="str">
        <f t="shared" si="12"/>
        <v>A -3120-4-512</v>
      </c>
      <c r="B241" s="33" t="str">
        <f>+'R&amp;E EXPORT'!B240</f>
        <v>POLICE-BEAST TECH SUPPORT</v>
      </c>
      <c r="C241" t="str">
        <f>IFERROR(VLOOKUP(A241,'MCSJ Export'!A:C,3,FALSE),"")</f>
        <v>Sub Account</v>
      </c>
      <c r="D241" s="37">
        <f t="shared" ca="1" si="13"/>
        <v>0</v>
      </c>
      <c r="E241" s="37">
        <f t="shared" ca="1" si="14"/>
        <v>0</v>
      </c>
      <c r="F241" s="37">
        <f t="shared" ca="1" si="15"/>
        <v>0</v>
      </c>
      <c r="G241" s="37"/>
      <c r="H241" s="33" t="str">
        <f>+'R&amp;E EXPORT'!A240</f>
        <v>A -3120-4-512</v>
      </c>
      <c r="I241" s="34">
        <f>IFERROR(VLOOKUP($H241,'Gen F Rev'!$A:$M,15,FALSE),0)</f>
        <v>0</v>
      </c>
      <c r="J241" s="34">
        <f>IFERROR(VLOOKUP($H241,'Gen F Rev'!$A:$M,16,FALSE),0)</f>
        <v>0</v>
      </c>
      <c r="K241" s="42">
        <f>IFERROR(VLOOKUP($H241,'Gen F Rev'!$A:$M,17,FALSE),0)</f>
        <v>0</v>
      </c>
      <c r="L241" s="34">
        <f>IFERROR(VLOOKUP($H241,'Gen F Exp'!$A:$E,15,FALSE),0)</f>
        <v>0</v>
      </c>
      <c r="M241" s="34">
        <f>IFERROR(VLOOKUP($H241,'Gen F Exp'!$A:$E,16,FALSE),0)</f>
        <v>0</v>
      </c>
      <c r="N241" s="42">
        <f>IFERROR(VLOOKUP($H241,'Gen F Exp'!$A:$E,17,FALSE),0)</f>
        <v>0</v>
      </c>
      <c r="O241" s="34">
        <f>IFERROR(VLOOKUP($H241,'Water F Rev'!$A:$L,15,FALSE),0)</f>
        <v>0</v>
      </c>
      <c r="P241" s="34">
        <f>IFERROR(VLOOKUP($H241,'Water F Rev'!$A:$L,16,FALSE),0)</f>
        <v>0</v>
      </c>
      <c r="Q241" s="42">
        <f>IFERROR(VLOOKUP($H241,'Water F Rev'!$A:$L,17,FALSE),0)</f>
        <v>0</v>
      </c>
      <c r="R241" s="34">
        <f>IFERROR(VLOOKUP($H241,'Water F Exp'!$A:$K,15,FALSE),0)</f>
        <v>0</v>
      </c>
      <c r="S241" s="34">
        <f>IFERROR(VLOOKUP($H241,'Water F Exp'!$A:$K,16,FALSE),0)</f>
        <v>0</v>
      </c>
      <c r="T241" s="42">
        <f>IFERROR(VLOOKUP($H241,'Water F Exp'!$A:$K,17,FALSE),0)</f>
        <v>0</v>
      </c>
      <c r="U241" s="34">
        <f ca="1">IFERROR(VLOOKUP($H241,'Sewer F Rev'!$A:$E,15,FALSE),0)</f>
        <v>0</v>
      </c>
      <c r="V241" s="34">
        <f ca="1">IFERROR(VLOOKUP($H241,'Sewer F Rev'!$A:$E,16,FALSE),0)</f>
        <v>0</v>
      </c>
      <c r="W241" s="42">
        <f ca="1">IFERROR(VLOOKUP($H241,'Sewer F Rev'!$A:$E,17,FALSE),0)</f>
        <v>0</v>
      </c>
      <c r="X241" s="34">
        <f>IFERROR(VLOOKUP($H241,'Sewer F Exp'!$A:$B,15,FALSE),0)</f>
        <v>0</v>
      </c>
      <c r="Y241" s="34">
        <f>IFERROR(VLOOKUP($H241,'Sewer F Exp'!$A:$B,16,FALSE),0)</f>
        <v>0</v>
      </c>
      <c r="Z241" s="42">
        <f>IFERROR(VLOOKUP($H241,'Sewer F Exp'!$A:$B,17,FALSE),0)</f>
        <v>0</v>
      </c>
      <c r="AA241" s="34">
        <f>IFERROR(VLOOKUP($H241,'Refuse F Rev'!$A:$E,15,FALSE),0)</f>
        <v>0</v>
      </c>
      <c r="AB241" s="34">
        <f>IFERROR(VLOOKUP($H241,'Refuse F Rev'!$A:$E,16,FALSE),0)</f>
        <v>0</v>
      </c>
      <c r="AC241" s="42">
        <f>IFERROR(VLOOKUP($H241,'Refuse F Rev'!$A:$E,17,FALSE),0)</f>
        <v>0</v>
      </c>
      <c r="AD241" s="34">
        <f>IFERROR(VLOOKUP($H241,'Refuse F Exp'!$A:$E,15,FALSE),0)</f>
        <v>0</v>
      </c>
      <c r="AE241" s="34">
        <f>IFERROR(VLOOKUP($H241,'Refuse F Exp'!$A:$E,16,FALSE),0)</f>
        <v>0</v>
      </c>
      <c r="AF241" s="42">
        <f>IFERROR(VLOOKUP($H241,'Refuse F Exp'!$A:$E,17,FALSE),0)</f>
        <v>0</v>
      </c>
      <c r="AG241" s="34">
        <f>IFERROR(VLOOKUP($H241,#REF!,10,FALSE),0)</f>
        <v>0</v>
      </c>
      <c r="AH241" s="34">
        <f>IFERROR(VLOOKUP($H241,#REF!,11,FALSE),0)</f>
        <v>0</v>
      </c>
      <c r="AI241" s="42">
        <f>IFERROR(VLOOKUP($H241,#REF!,12,FALSE),0)</f>
        <v>0</v>
      </c>
      <c r="AJ241" s="34">
        <f>IFERROR(VLOOKUP($H241,#REF!,10,FALSE),0)</f>
        <v>0</v>
      </c>
      <c r="AK241" s="34">
        <f>IFERROR(VLOOKUP($H241,#REF!,11,FALSE),0)</f>
        <v>0</v>
      </c>
      <c r="AL241" s="42">
        <f>IFERROR(VLOOKUP($H241,#REF!,12,FALSE),0)</f>
        <v>0</v>
      </c>
      <c r="AM241" s="34">
        <f>IFERROR(VLOOKUP($H241,#REF!,10,FALSE),0)</f>
        <v>0</v>
      </c>
      <c r="AN241" s="34">
        <f>IFERROR(VLOOKUP($H241,#REF!,11,FALSE),0)</f>
        <v>0</v>
      </c>
      <c r="AO241" s="42">
        <f>IFERROR(VLOOKUP($H241,#REF!,12,FALSE),0)</f>
        <v>0</v>
      </c>
      <c r="AP241" s="34">
        <f>IFERROR(VLOOKUP($H241,#REF!,10,FALSE),0)</f>
        <v>0</v>
      </c>
      <c r="AQ241" s="34">
        <f>IFERROR(VLOOKUP($H241,#REF!,11,FALSE),0)</f>
        <v>0</v>
      </c>
      <c r="AR241" s="42">
        <f>IFERROR(VLOOKUP($H241,#REF!,12,FALSE),0)</f>
        <v>0</v>
      </c>
      <c r="AS241" s="34">
        <f>IFERROR(VLOOKUP($H241,#REF!,13,FALSE),0)</f>
        <v>0</v>
      </c>
      <c r="AT241" s="34">
        <f>IFERROR(VLOOKUP($H241,#REF!,14,FALSE),0)</f>
        <v>0</v>
      </c>
      <c r="AU241" s="42">
        <f>IFERROR(VLOOKUP($H241,#REF!,15,FALSE),0)</f>
        <v>0</v>
      </c>
      <c r="AV241" s="34">
        <f>IFERROR(VLOOKUP($H241,#REF!,15,FALSE),0)</f>
        <v>0</v>
      </c>
      <c r="AW241" s="34">
        <f>IFERROR(VLOOKUP($H241,#REF!,16,FALSE),0)</f>
        <v>0</v>
      </c>
      <c r="AX241" s="42">
        <f>IFERROR(VLOOKUP($H241,#REF!,17,FALSE),0)</f>
        <v>0</v>
      </c>
    </row>
    <row r="242" spans="1:50" x14ac:dyDescent="0.3">
      <c r="A242" s="33" t="str">
        <f t="shared" si="12"/>
        <v>A -3120-4-521</v>
      </c>
      <c r="B242" s="33" t="str">
        <f>+'R&amp;E EXPORT'!B241</f>
        <v>POLICE-REPLACEMENT VESTS</v>
      </c>
      <c r="C242" t="str">
        <f>IFERROR(VLOOKUP(A242,'MCSJ Export'!A:C,3,FALSE),"")</f>
        <v>Sub Account</v>
      </c>
      <c r="D242" s="37">
        <f t="shared" ca="1" si="13"/>
        <v>0</v>
      </c>
      <c r="E242" s="37">
        <f t="shared" ca="1" si="14"/>
        <v>0</v>
      </c>
      <c r="F242" s="37">
        <f t="shared" ca="1" si="15"/>
        <v>0</v>
      </c>
      <c r="G242" s="37"/>
      <c r="H242" s="33" t="str">
        <f>+'R&amp;E EXPORT'!A241</f>
        <v>A -3120-4-521</v>
      </c>
      <c r="I242" s="34">
        <f>IFERROR(VLOOKUP($H242,'Gen F Rev'!$A:$M,15,FALSE),0)</f>
        <v>0</v>
      </c>
      <c r="J242" s="34">
        <f>IFERROR(VLOOKUP($H242,'Gen F Rev'!$A:$M,16,FALSE),0)</f>
        <v>0</v>
      </c>
      <c r="K242" s="42">
        <f>IFERROR(VLOOKUP($H242,'Gen F Rev'!$A:$M,17,FALSE),0)</f>
        <v>0</v>
      </c>
      <c r="L242" s="34">
        <f>IFERROR(VLOOKUP($H242,'Gen F Exp'!$A:$E,15,FALSE),0)</f>
        <v>0</v>
      </c>
      <c r="M242" s="34">
        <f>IFERROR(VLOOKUP($H242,'Gen F Exp'!$A:$E,16,FALSE),0)</f>
        <v>0</v>
      </c>
      <c r="N242" s="42">
        <f>IFERROR(VLOOKUP($H242,'Gen F Exp'!$A:$E,17,FALSE),0)</f>
        <v>0</v>
      </c>
      <c r="O242" s="34">
        <f>IFERROR(VLOOKUP($H242,'Water F Rev'!$A:$L,15,FALSE),0)</f>
        <v>0</v>
      </c>
      <c r="P242" s="34">
        <f>IFERROR(VLOOKUP($H242,'Water F Rev'!$A:$L,16,FALSE),0)</f>
        <v>0</v>
      </c>
      <c r="Q242" s="42">
        <f>IFERROR(VLOOKUP($H242,'Water F Rev'!$A:$L,17,FALSE),0)</f>
        <v>0</v>
      </c>
      <c r="R242" s="34">
        <f>IFERROR(VLOOKUP($H242,'Water F Exp'!$A:$K,15,FALSE),0)</f>
        <v>0</v>
      </c>
      <c r="S242" s="34">
        <f>IFERROR(VLOOKUP($H242,'Water F Exp'!$A:$K,16,FALSE),0)</f>
        <v>0</v>
      </c>
      <c r="T242" s="42">
        <f>IFERROR(VLOOKUP($H242,'Water F Exp'!$A:$K,17,FALSE),0)</f>
        <v>0</v>
      </c>
      <c r="U242" s="34">
        <f ca="1">IFERROR(VLOOKUP($H242,'Sewer F Rev'!$A:$E,15,FALSE),0)</f>
        <v>0</v>
      </c>
      <c r="V242" s="34">
        <f ca="1">IFERROR(VLOOKUP($H242,'Sewer F Rev'!$A:$E,16,FALSE),0)</f>
        <v>0</v>
      </c>
      <c r="W242" s="42">
        <f ca="1">IFERROR(VLOOKUP($H242,'Sewer F Rev'!$A:$E,17,FALSE),0)</f>
        <v>0</v>
      </c>
      <c r="X242" s="34">
        <f>IFERROR(VLOOKUP($H242,'Sewer F Exp'!$A:$B,15,FALSE),0)</f>
        <v>0</v>
      </c>
      <c r="Y242" s="34">
        <f>IFERROR(VLOOKUP($H242,'Sewer F Exp'!$A:$B,16,FALSE),0)</f>
        <v>0</v>
      </c>
      <c r="Z242" s="42">
        <f>IFERROR(VLOOKUP($H242,'Sewer F Exp'!$A:$B,17,FALSE),0)</f>
        <v>0</v>
      </c>
      <c r="AA242" s="34">
        <f>IFERROR(VLOOKUP($H242,'Refuse F Rev'!$A:$E,15,FALSE),0)</f>
        <v>0</v>
      </c>
      <c r="AB242" s="34">
        <f>IFERROR(VLOOKUP($H242,'Refuse F Rev'!$A:$E,16,FALSE),0)</f>
        <v>0</v>
      </c>
      <c r="AC242" s="42">
        <f>IFERROR(VLOOKUP($H242,'Refuse F Rev'!$A:$E,17,FALSE),0)</f>
        <v>0</v>
      </c>
      <c r="AD242" s="34">
        <f>IFERROR(VLOOKUP($H242,'Refuse F Exp'!$A:$E,15,FALSE),0)</f>
        <v>0</v>
      </c>
      <c r="AE242" s="34">
        <f>IFERROR(VLOOKUP($H242,'Refuse F Exp'!$A:$E,16,FALSE),0)</f>
        <v>0</v>
      </c>
      <c r="AF242" s="42">
        <f>IFERROR(VLOOKUP($H242,'Refuse F Exp'!$A:$E,17,FALSE),0)</f>
        <v>0</v>
      </c>
      <c r="AG242" s="34">
        <f>IFERROR(VLOOKUP($H242,#REF!,10,FALSE),0)</f>
        <v>0</v>
      </c>
      <c r="AH242" s="34">
        <f>IFERROR(VLOOKUP($H242,#REF!,11,FALSE),0)</f>
        <v>0</v>
      </c>
      <c r="AI242" s="42">
        <f>IFERROR(VLOOKUP($H242,#REF!,12,FALSE),0)</f>
        <v>0</v>
      </c>
      <c r="AJ242" s="34">
        <f>IFERROR(VLOOKUP($H242,#REF!,10,FALSE),0)</f>
        <v>0</v>
      </c>
      <c r="AK242" s="34">
        <f>IFERROR(VLOOKUP($H242,#REF!,11,FALSE),0)</f>
        <v>0</v>
      </c>
      <c r="AL242" s="42">
        <f>IFERROR(VLOOKUP($H242,#REF!,12,FALSE),0)</f>
        <v>0</v>
      </c>
      <c r="AM242" s="34">
        <f>IFERROR(VLOOKUP($H242,#REF!,10,FALSE),0)</f>
        <v>0</v>
      </c>
      <c r="AN242" s="34">
        <f>IFERROR(VLOOKUP($H242,#REF!,11,FALSE),0)</f>
        <v>0</v>
      </c>
      <c r="AO242" s="42">
        <f>IFERROR(VLOOKUP($H242,#REF!,12,FALSE),0)</f>
        <v>0</v>
      </c>
      <c r="AP242" s="34">
        <f>IFERROR(VLOOKUP($H242,#REF!,10,FALSE),0)</f>
        <v>0</v>
      </c>
      <c r="AQ242" s="34">
        <f>IFERROR(VLOOKUP($H242,#REF!,11,FALSE),0)</f>
        <v>0</v>
      </c>
      <c r="AR242" s="42">
        <f>IFERROR(VLOOKUP($H242,#REF!,12,FALSE),0)</f>
        <v>0</v>
      </c>
      <c r="AS242" s="34">
        <f>IFERROR(VLOOKUP($H242,#REF!,13,FALSE),0)</f>
        <v>0</v>
      </c>
      <c r="AT242" s="34">
        <f>IFERROR(VLOOKUP($H242,#REF!,14,FALSE),0)</f>
        <v>0</v>
      </c>
      <c r="AU242" s="42">
        <f>IFERROR(VLOOKUP($H242,#REF!,15,FALSE),0)</f>
        <v>0</v>
      </c>
      <c r="AV242" s="34">
        <f>IFERROR(VLOOKUP($H242,#REF!,15,FALSE),0)</f>
        <v>0</v>
      </c>
      <c r="AW242" s="34">
        <f>IFERROR(VLOOKUP($H242,#REF!,16,FALSE),0)</f>
        <v>0</v>
      </c>
      <c r="AX242" s="42">
        <f>IFERROR(VLOOKUP($H242,#REF!,17,FALSE),0)</f>
        <v>0</v>
      </c>
    </row>
    <row r="243" spans="1:50" x14ac:dyDescent="0.3">
      <c r="A243" s="33" t="str">
        <f t="shared" si="12"/>
        <v>A -3120-4-551</v>
      </c>
      <c r="B243" s="33" t="str">
        <f>+'R&amp;E EXPORT'!B242</f>
        <v>POLICE-SWAT</v>
      </c>
      <c r="C243" t="str">
        <f>IFERROR(VLOOKUP(A243,'MCSJ Export'!A:C,3,FALSE),"")</f>
        <v>Sub Account</v>
      </c>
      <c r="D243" s="37">
        <f t="shared" ca="1" si="13"/>
        <v>0</v>
      </c>
      <c r="E243" s="37">
        <f t="shared" ca="1" si="14"/>
        <v>0</v>
      </c>
      <c r="F243" s="37">
        <f t="shared" ca="1" si="15"/>
        <v>0</v>
      </c>
      <c r="G243" s="37"/>
      <c r="H243" s="33" t="str">
        <f>+'R&amp;E EXPORT'!A242</f>
        <v>A -3120-4-551</v>
      </c>
      <c r="I243" s="34">
        <f>IFERROR(VLOOKUP($H243,'Gen F Rev'!$A:$M,15,FALSE),0)</f>
        <v>0</v>
      </c>
      <c r="J243" s="34">
        <f>IFERROR(VLOOKUP($H243,'Gen F Rev'!$A:$M,16,FALSE),0)</f>
        <v>0</v>
      </c>
      <c r="K243" s="42">
        <f>IFERROR(VLOOKUP($H243,'Gen F Rev'!$A:$M,17,FALSE),0)</f>
        <v>0</v>
      </c>
      <c r="L243" s="34">
        <f>IFERROR(VLOOKUP($H243,'Gen F Exp'!$A:$E,15,FALSE),0)</f>
        <v>0</v>
      </c>
      <c r="M243" s="34">
        <f>IFERROR(VLOOKUP($H243,'Gen F Exp'!$A:$E,16,FALSE),0)</f>
        <v>0</v>
      </c>
      <c r="N243" s="42">
        <f>IFERROR(VLOOKUP($H243,'Gen F Exp'!$A:$E,17,FALSE),0)</f>
        <v>0</v>
      </c>
      <c r="O243" s="34">
        <f>IFERROR(VLOOKUP($H243,'Water F Rev'!$A:$L,15,FALSE),0)</f>
        <v>0</v>
      </c>
      <c r="P243" s="34">
        <f>IFERROR(VLOOKUP($H243,'Water F Rev'!$A:$L,16,FALSE),0)</f>
        <v>0</v>
      </c>
      <c r="Q243" s="42">
        <f>IFERROR(VLOOKUP($H243,'Water F Rev'!$A:$L,17,FALSE),0)</f>
        <v>0</v>
      </c>
      <c r="R243" s="34">
        <f>IFERROR(VLOOKUP($H243,'Water F Exp'!$A:$K,15,FALSE),0)</f>
        <v>0</v>
      </c>
      <c r="S243" s="34">
        <f>IFERROR(VLOOKUP($H243,'Water F Exp'!$A:$K,16,FALSE),0)</f>
        <v>0</v>
      </c>
      <c r="T243" s="42">
        <f>IFERROR(VLOOKUP($H243,'Water F Exp'!$A:$K,17,FALSE),0)</f>
        <v>0</v>
      </c>
      <c r="U243" s="34">
        <f ca="1">IFERROR(VLOOKUP($H243,'Sewer F Rev'!$A:$E,15,FALSE),0)</f>
        <v>0</v>
      </c>
      <c r="V243" s="34">
        <f ca="1">IFERROR(VLOOKUP($H243,'Sewer F Rev'!$A:$E,16,FALSE),0)</f>
        <v>0</v>
      </c>
      <c r="W243" s="42">
        <f ca="1">IFERROR(VLOOKUP($H243,'Sewer F Rev'!$A:$E,17,FALSE),0)</f>
        <v>0</v>
      </c>
      <c r="X243" s="34">
        <f>IFERROR(VLOOKUP($H243,'Sewer F Exp'!$A:$B,15,FALSE),0)</f>
        <v>0</v>
      </c>
      <c r="Y243" s="34">
        <f>IFERROR(VLOOKUP($H243,'Sewer F Exp'!$A:$B,16,FALSE),0)</f>
        <v>0</v>
      </c>
      <c r="Z243" s="42">
        <f>IFERROR(VLOOKUP($H243,'Sewer F Exp'!$A:$B,17,FALSE),0)</f>
        <v>0</v>
      </c>
      <c r="AA243" s="34">
        <f>IFERROR(VLOOKUP($H243,'Refuse F Rev'!$A:$E,15,FALSE),0)</f>
        <v>0</v>
      </c>
      <c r="AB243" s="34">
        <f>IFERROR(VLOOKUP($H243,'Refuse F Rev'!$A:$E,16,FALSE),0)</f>
        <v>0</v>
      </c>
      <c r="AC243" s="42">
        <f>IFERROR(VLOOKUP($H243,'Refuse F Rev'!$A:$E,17,FALSE),0)</f>
        <v>0</v>
      </c>
      <c r="AD243" s="34">
        <f>IFERROR(VLOOKUP($H243,'Refuse F Exp'!$A:$E,15,FALSE),0)</f>
        <v>0</v>
      </c>
      <c r="AE243" s="34">
        <f>IFERROR(VLOOKUP($H243,'Refuse F Exp'!$A:$E,16,FALSE),0)</f>
        <v>0</v>
      </c>
      <c r="AF243" s="42">
        <f>IFERROR(VLOOKUP($H243,'Refuse F Exp'!$A:$E,17,FALSE),0)</f>
        <v>0</v>
      </c>
      <c r="AG243" s="34">
        <f>IFERROR(VLOOKUP($H243,#REF!,10,FALSE),0)</f>
        <v>0</v>
      </c>
      <c r="AH243" s="34">
        <f>IFERROR(VLOOKUP($H243,#REF!,11,FALSE),0)</f>
        <v>0</v>
      </c>
      <c r="AI243" s="42">
        <f>IFERROR(VLOOKUP($H243,#REF!,12,FALSE),0)</f>
        <v>0</v>
      </c>
      <c r="AJ243" s="34">
        <f>IFERROR(VLOOKUP($H243,#REF!,10,FALSE),0)</f>
        <v>0</v>
      </c>
      <c r="AK243" s="34">
        <f>IFERROR(VLOOKUP($H243,#REF!,11,FALSE),0)</f>
        <v>0</v>
      </c>
      <c r="AL243" s="42">
        <f>IFERROR(VLOOKUP($H243,#REF!,12,FALSE),0)</f>
        <v>0</v>
      </c>
      <c r="AM243" s="34">
        <f>IFERROR(VLOOKUP($H243,#REF!,10,FALSE),0)</f>
        <v>0</v>
      </c>
      <c r="AN243" s="34">
        <f>IFERROR(VLOOKUP($H243,#REF!,11,FALSE),0)</f>
        <v>0</v>
      </c>
      <c r="AO243" s="42">
        <f>IFERROR(VLOOKUP($H243,#REF!,12,FALSE),0)</f>
        <v>0</v>
      </c>
      <c r="AP243" s="34">
        <f>IFERROR(VLOOKUP($H243,#REF!,10,FALSE),0)</f>
        <v>0</v>
      </c>
      <c r="AQ243" s="34">
        <f>IFERROR(VLOOKUP($H243,#REF!,11,FALSE),0)</f>
        <v>0</v>
      </c>
      <c r="AR243" s="42">
        <f>IFERROR(VLOOKUP($H243,#REF!,12,FALSE),0)</f>
        <v>0</v>
      </c>
      <c r="AS243" s="34">
        <f>IFERROR(VLOOKUP($H243,#REF!,13,FALSE),0)</f>
        <v>0</v>
      </c>
      <c r="AT243" s="34">
        <f>IFERROR(VLOOKUP($H243,#REF!,14,FALSE),0)</f>
        <v>0</v>
      </c>
      <c r="AU243" s="42">
        <f>IFERROR(VLOOKUP($H243,#REF!,15,FALSE),0)</f>
        <v>0</v>
      </c>
      <c r="AV243" s="34">
        <f>IFERROR(VLOOKUP($H243,#REF!,15,FALSE),0)</f>
        <v>0</v>
      </c>
      <c r="AW243" s="34">
        <f>IFERROR(VLOOKUP($H243,#REF!,16,FALSE),0)</f>
        <v>0</v>
      </c>
      <c r="AX243" s="42">
        <f>IFERROR(VLOOKUP($H243,#REF!,17,FALSE),0)</f>
        <v>0</v>
      </c>
    </row>
    <row r="244" spans="1:50" x14ac:dyDescent="0.3">
      <c r="A244" s="33" t="str">
        <f t="shared" si="12"/>
        <v>A -3120-4-552</v>
      </c>
      <c r="B244" s="33" t="str">
        <f>+'R&amp;E EXPORT'!B243</f>
        <v>POLICE-K-9 SUPPLIES</v>
      </c>
      <c r="C244" t="str">
        <f>IFERROR(VLOOKUP(A244,'MCSJ Export'!A:C,3,FALSE),"")</f>
        <v>Sub Account</v>
      </c>
      <c r="D244" s="37">
        <f t="shared" ca="1" si="13"/>
        <v>0</v>
      </c>
      <c r="E244" s="37">
        <f t="shared" ca="1" si="14"/>
        <v>0</v>
      </c>
      <c r="F244" s="37">
        <f t="shared" ca="1" si="15"/>
        <v>0</v>
      </c>
      <c r="G244" s="37"/>
      <c r="H244" s="33" t="str">
        <f>+'R&amp;E EXPORT'!A243</f>
        <v>A -3120-4-552</v>
      </c>
      <c r="I244" s="34">
        <f>IFERROR(VLOOKUP($H244,'Gen F Rev'!$A:$M,15,FALSE),0)</f>
        <v>0</v>
      </c>
      <c r="J244" s="34">
        <f>IFERROR(VLOOKUP($H244,'Gen F Rev'!$A:$M,16,FALSE),0)</f>
        <v>0</v>
      </c>
      <c r="K244" s="42">
        <f>IFERROR(VLOOKUP($H244,'Gen F Rev'!$A:$M,17,FALSE),0)</f>
        <v>0</v>
      </c>
      <c r="L244" s="34">
        <f>IFERROR(VLOOKUP($H244,'Gen F Exp'!$A:$E,15,FALSE),0)</f>
        <v>0</v>
      </c>
      <c r="M244" s="34">
        <f>IFERROR(VLOOKUP($H244,'Gen F Exp'!$A:$E,16,FALSE),0)</f>
        <v>0</v>
      </c>
      <c r="N244" s="42">
        <f>IFERROR(VLOOKUP($H244,'Gen F Exp'!$A:$E,17,FALSE),0)</f>
        <v>0</v>
      </c>
      <c r="O244" s="34">
        <f>IFERROR(VLOOKUP($H244,'Water F Rev'!$A:$L,15,FALSE),0)</f>
        <v>0</v>
      </c>
      <c r="P244" s="34">
        <f>IFERROR(VLOOKUP($H244,'Water F Rev'!$A:$L,16,FALSE),0)</f>
        <v>0</v>
      </c>
      <c r="Q244" s="42">
        <f>IFERROR(VLOOKUP($H244,'Water F Rev'!$A:$L,17,FALSE),0)</f>
        <v>0</v>
      </c>
      <c r="R244" s="34">
        <f>IFERROR(VLOOKUP($H244,'Water F Exp'!$A:$K,15,FALSE),0)</f>
        <v>0</v>
      </c>
      <c r="S244" s="34">
        <f>IFERROR(VLOOKUP($H244,'Water F Exp'!$A:$K,16,FALSE),0)</f>
        <v>0</v>
      </c>
      <c r="T244" s="42">
        <f>IFERROR(VLOOKUP($H244,'Water F Exp'!$A:$K,17,FALSE),0)</f>
        <v>0</v>
      </c>
      <c r="U244" s="34">
        <f ca="1">IFERROR(VLOOKUP($H244,'Sewer F Rev'!$A:$E,15,FALSE),0)</f>
        <v>0</v>
      </c>
      <c r="V244" s="34">
        <f ca="1">IFERROR(VLOOKUP($H244,'Sewer F Rev'!$A:$E,16,FALSE),0)</f>
        <v>0</v>
      </c>
      <c r="W244" s="42">
        <f ca="1">IFERROR(VLOOKUP($H244,'Sewer F Rev'!$A:$E,17,FALSE),0)</f>
        <v>0</v>
      </c>
      <c r="X244" s="34">
        <f>IFERROR(VLOOKUP($H244,'Sewer F Exp'!$A:$B,15,FALSE),0)</f>
        <v>0</v>
      </c>
      <c r="Y244" s="34">
        <f>IFERROR(VLOOKUP($H244,'Sewer F Exp'!$A:$B,16,FALSE),0)</f>
        <v>0</v>
      </c>
      <c r="Z244" s="42">
        <f>IFERROR(VLOOKUP($H244,'Sewer F Exp'!$A:$B,17,FALSE),0)</f>
        <v>0</v>
      </c>
      <c r="AA244" s="34">
        <f>IFERROR(VLOOKUP($H244,'Refuse F Rev'!$A:$E,15,FALSE),0)</f>
        <v>0</v>
      </c>
      <c r="AB244" s="34">
        <f>IFERROR(VLOOKUP($H244,'Refuse F Rev'!$A:$E,16,FALSE),0)</f>
        <v>0</v>
      </c>
      <c r="AC244" s="42">
        <f>IFERROR(VLOOKUP($H244,'Refuse F Rev'!$A:$E,17,FALSE),0)</f>
        <v>0</v>
      </c>
      <c r="AD244" s="34">
        <f>IFERROR(VLOOKUP($H244,'Refuse F Exp'!$A:$E,15,FALSE),0)</f>
        <v>0</v>
      </c>
      <c r="AE244" s="34">
        <f>IFERROR(VLOOKUP($H244,'Refuse F Exp'!$A:$E,16,FALSE),0)</f>
        <v>0</v>
      </c>
      <c r="AF244" s="42">
        <f>IFERROR(VLOOKUP($H244,'Refuse F Exp'!$A:$E,17,FALSE),0)</f>
        <v>0</v>
      </c>
      <c r="AG244" s="34">
        <f>IFERROR(VLOOKUP($H244,#REF!,10,FALSE),0)</f>
        <v>0</v>
      </c>
      <c r="AH244" s="34">
        <f>IFERROR(VLOOKUP($H244,#REF!,11,FALSE),0)</f>
        <v>0</v>
      </c>
      <c r="AI244" s="42">
        <f>IFERROR(VLOOKUP($H244,#REF!,12,FALSE),0)</f>
        <v>0</v>
      </c>
      <c r="AJ244" s="34">
        <f>IFERROR(VLOOKUP($H244,#REF!,10,FALSE),0)</f>
        <v>0</v>
      </c>
      <c r="AK244" s="34">
        <f>IFERROR(VLOOKUP($H244,#REF!,11,FALSE),0)</f>
        <v>0</v>
      </c>
      <c r="AL244" s="42">
        <f>IFERROR(VLOOKUP($H244,#REF!,12,FALSE),0)</f>
        <v>0</v>
      </c>
      <c r="AM244" s="34">
        <f>IFERROR(VLOOKUP($H244,#REF!,10,FALSE),0)</f>
        <v>0</v>
      </c>
      <c r="AN244" s="34">
        <f>IFERROR(VLOOKUP($H244,#REF!,11,FALSE),0)</f>
        <v>0</v>
      </c>
      <c r="AO244" s="42">
        <f>IFERROR(VLOOKUP($H244,#REF!,12,FALSE),0)</f>
        <v>0</v>
      </c>
      <c r="AP244" s="34">
        <f>IFERROR(VLOOKUP($H244,#REF!,10,FALSE),0)</f>
        <v>0</v>
      </c>
      <c r="AQ244" s="34">
        <f>IFERROR(VLOOKUP($H244,#REF!,11,FALSE),0)</f>
        <v>0</v>
      </c>
      <c r="AR244" s="42">
        <f>IFERROR(VLOOKUP($H244,#REF!,12,FALSE),0)</f>
        <v>0</v>
      </c>
      <c r="AS244" s="34">
        <f>IFERROR(VLOOKUP($H244,#REF!,13,FALSE),0)</f>
        <v>0</v>
      </c>
      <c r="AT244" s="34">
        <f>IFERROR(VLOOKUP($H244,#REF!,14,FALSE),0)</f>
        <v>0</v>
      </c>
      <c r="AU244" s="42">
        <f>IFERROR(VLOOKUP($H244,#REF!,15,FALSE),0)</f>
        <v>0</v>
      </c>
      <c r="AV244" s="34">
        <f>IFERROR(VLOOKUP($H244,#REF!,15,FALSE),0)</f>
        <v>0</v>
      </c>
      <c r="AW244" s="34">
        <f>IFERROR(VLOOKUP($H244,#REF!,16,FALSE),0)</f>
        <v>0</v>
      </c>
      <c r="AX244" s="42">
        <f>IFERROR(VLOOKUP($H244,#REF!,17,FALSE),0)</f>
        <v>0</v>
      </c>
    </row>
    <row r="245" spans="1:50" x14ac:dyDescent="0.3">
      <c r="A245" s="33" t="str">
        <f t="shared" si="12"/>
        <v>A -3120-4-648</v>
      </c>
      <c r="B245" s="33" t="str">
        <f>+'R&amp;E EXPORT'!B244</f>
        <v>POLICE-WATER SOFTENER SALT</v>
      </c>
      <c r="C245" t="str">
        <f>IFERROR(VLOOKUP(A245,'MCSJ Export'!A:C,3,FALSE),"")</f>
        <v>Sub Account</v>
      </c>
      <c r="D245" s="37">
        <f t="shared" ca="1" si="13"/>
        <v>0</v>
      </c>
      <c r="E245" s="37">
        <f t="shared" ca="1" si="14"/>
        <v>0</v>
      </c>
      <c r="F245" s="37">
        <f t="shared" ca="1" si="15"/>
        <v>0</v>
      </c>
      <c r="G245" s="37"/>
      <c r="H245" s="33" t="str">
        <f>+'R&amp;E EXPORT'!A244</f>
        <v>A -3120-4-648</v>
      </c>
      <c r="I245" s="34">
        <f>IFERROR(VLOOKUP($H245,'Gen F Rev'!$A:$M,15,FALSE),0)</f>
        <v>0</v>
      </c>
      <c r="J245" s="34">
        <f>IFERROR(VLOOKUP($H245,'Gen F Rev'!$A:$M,16,FALSE),0)</f>
        <v>0</v>
      </c>
      <c r="K245" s="42">
        <f>IFERROR(VLOOKUP($H245,'Gen F Rev'!$A:$M,17,FALSE),0)</f>
        <v>0</v>
      </c>
      <c r="L245" s="34">
        <f>IFERROR(VLOOKUP($H245,'Gen F Exp'!$A:$E,15,FALSE),0)</f>
        <v>0</v>
      </c>
      <c r="M245" s="34">
        <f>IFERROR(VLOOKUP($H245,'Gen F Exp'!$A:$E,16,FALSE),0)</f>
        <v>0</v>
      </c>
      <c r="N245" s="42">
        <f>IFERROR(VLOOKUP($H245,'Gen F Exp'!$A:$E,17,FALSE),0)</f>
        <v>0</v>
      </c>
      <c r="O245" s="34">
        <f>IFERROR(VLOOKUP($H245,'Water F Rev'!$A:$L,15,FALSE),0)</f>
        <v>0</v>
      </c>
      <c r="P245" s="34">
        <f>IFERROR(VLOOKUP($H245,'Water F Rev'!$A:$L,16,FALSE),0)</f>
        <v>0</v>
      </c>
      <c r="Q245" s="42">
        <f>IFERROR(VLOOKUP($H245,'Water F Rev'!$A:$L,17,FALSE),0)</f>
        <v>0</v>
      </c>
      <c r="R245" s="34">
        <f>IFERROR(VLOOKUP($H245,'Water F Exp'!$A:$K,15,FALSE),0)</f>
        <v>0</v>
      </c>
      <c r="S245" s="34">
        <f>IFERROR(VLOOKUP($H245,'Water F Exp'!$A:$K,16,FALSE),0)</f>
        <v>0</v>
      </c>
      <c r="T245" s="42">
        <f>IFERROR(VLOOKUP($H245,'Water F Exp'!$A:$K,17,FALSE),0)</f>
        <v>0</v>
      </c>
      <c r="U245" s="34">
        <f ca="1">IFERROR(VLOOKUP($H245,'Sewer F Rev'!$A:$E,15,FALSE),0)</f>
        <v>0</v>
      </c>
      <c r="V245" s="34">
        <f ca="1">IFERROR(VLOOKUP($H245,'Sewer F Rev'!$A:$E,16,FALSE),0)</f>
        <v>0</v>
      </c>
      <c r="W245" s="42">
        <f ca="1">IFERROR(VLOOKUP($H245,'Sewer F Rev'!$A:$E,17,FALSE),0)</f>
        <v>0</v>
      </c>
      <c r="X245" s="34">
        <f>IFERROR(VLOOKUP($H245,'Sewer F Exp'!$A:$B,15,FALSE),0)</f>
        <v>0</v>
      </c>
      <c r="Y245" s="34">
        <f>IFERROR(VLOOKUP($H245,'Sewer F Exp'!$A:$B,16,FALSE),0)</f>
        <v>0</v>
      </c>
      <c r="Z245" s="42">
        <f>IFERROR(VLOOKUP($H245,'Sewer F Exp'!$A:$B,17,FALSE),0)</f>
        <v>0</v>
      </c>
      <c r="AA245" s="34">
        <f>IFERROR(VLOOKUP($H245,'Refuse F Rev'!$A:$E,15,FALSE),0)</f>
        <v>0</v>
      </c>
      <c r="AB245" s="34">
        <f>IFERROR(VLOOKUP($H245,'Refuse F Rev'!$A:$E,16,FALSE),0)</f>
        <v>0</v>
      </c>
      <c r="AC245" s="42">
        <f>IFERROR(VLOOKUP($H245,'Refuse F Rev'!$A:$E,17,FALSE),0)</f>
        <v>0</v>
      </c>
      <c r="AD245" s="34">
        <f>IFERROR(VLOOKUP($H245,'Refuse F Exp'!$A:$E,15,FALSE),0)</f>
        <v>0</v>
      </c>
      <c r="AE245" s="34">
        <f>IFERROR(VLOOKUP($H245,'Refuse F Exp'!$A:$E,16,FALSE),0)</f>
        <v>0</v>
      </c>
      <c r="AF245" s="42">
        <f>IFERROR(VLOOKUP($H245,'Refuse F Exp'!$A:$E,17,FALSE),0)</f>
        <v>0</v>
      </c>
      <c r="AG245" s="34">
        <f>IFERROR(VLOOKUP($H245,#REF!,10,FALSE),0)</f>
        <v>0</v>
      </c>
      <c r="AH245" s="34">
        <f>IFERROR(VLOOKUP($H245,#REF!,11,FALSE),0)</f>
        <v>0</v>
      </c>
      <c r="AI245" s="42">
        <f>IFERROR(VLOOKUP($H245,#REF!,12,FALSE),0)</f>
        <v>0</v>
      </c>
      <c r="AJ245" s="34">
        <f>IFERROR(VLOOKUP($H245,#REF!,10,FALSE),0)</f>
        <v>0</v>
      </c>
      <c r="AK245" s="34">
        <f>IFERROR(VLOOKUP($H245,#REF!,11,FALSE),0)</f>
        <v>0</v>
      </c>
      <c r="AL245" s="42">
        <f>IFERROR(VLOOKUP($H245,#REF!,12,FALSE),0)</f>
        <v>0</v>
      </c>
      <c r="AM245" s="34">
        <f>IFERROR(VLOOKUP($H245,#REF!,10,FALSE),0)</f>
        <v>0</v>
      </c>
      <c r="AN245" s="34">
        <f>IFERROR(VLOOKUP($H245,#REF!,11,FALSE),0)</f>
        <v>0</v>
      </c>
      <c r="AO245" s="42">
        <f>IFERROR(VLOOKUP($H245,#REF!,12,FALSE),0)</f>
        <v>0</v>
      </c>
      <c r="AP245" s="34">
        <f>IFERROR(VLOOKUP($H245,#REF!,10,FALSE),0)</f>
        <v>0</v>
      </c>
      <c r="AQ245" s="34">
        <f>IFERROR(VLOOKUP($H245,#REF!,11,FALSE),0)</f>
        <v>0</v>
      </c>
      <c r="AR245" s="42">
        <f>IFERROR(VLOOKUP($H245,#REF!,12,FALSE),0)</f>
        <v>0</v>
      </c>
      <c r="AS245" s="34">
        <f>IFERROR(VLOOKUP($H245,#REF!,13,FALSE),0)</f>
        <v>0</v>
      </c>
      <c r="AT245" s="34">
        <f>IFERROR(VLOOKUP($H245,#REF!,14,FALSE),0)</f>
        <v>0</v>
      </c>
      <c r="AU245" s="42">
        <f>IFERROR(VLOOKUP($H245,#REF!,15,FALSE),0)</f>
        <v>0</v>
      </c>
      <c r="AV245" s="34">
        <f>IFERROR(VLOOKUP($H245,#REF!,15,FALSE),0)</f>
        <v>0</v>
      </c>
      <c r="AW245" s="34">
        <f>IFERROR(VLOOKUP($H245,#REF!,16,FALSE),0)</f>
        <v>0</v>
      </c>
      <c r="AX245" s="42">
        <f>IFERROR(VLOOKUP($H245,#REF!,17,FALSE),0)</f>
        <v>0</v>
      </c>
    </row>
    <row r="246" spans="1:50" x14ac:dyDescent="0.3">
      <c r="A246" s="33" t="str">
        <f t="shared" si="12"/>
        <v>A -3120-4-901</v>
      </c>
      <c r="B246" s="33" t="str">
        <f>+'R&amp;E EXPORT'!B245</f>
        <v>POLICE-EYE CARE ALLOWANCE</v>
      </c>
      <c r="C246" t="str">
        <f>IFERROR(VLOOKUP(A246,'MCSJ Export'!A:C,3,FALSE),"")</f>
        <v>Sub Account</v>
      </c>
      <c r="D246" s="37">
        <f t="shared" ca="1" si="13"/>
        <v>0</v>
      </c>
      <c r="E246" s="37">
        <f t="shared" ca="1" si="14"/>
        <v>0</v>
      </c>
      <c r="F246" s="37">
        <f t="shared" ca="1" si="15"/>
        <v>0</v>
      </c>
      <c r="G246" s="37"/>
      <c r="H246" s="33" t="str">
        <f>+'R&amp;E EXPORT'!A245</f>
        <v>A -3120-4-901</v>
      </c>
      <c r="I246" s="34">
        <f>IFERROR(VLOOKUP($H246,'Gen F Rev'!$A:$M,15,FALSE),0)</f>
        <v>0</v>
      </c>
      <c r="J246" s="34">
        <f>IFERROR(VLOOKUP($H246,'Gen F Rev'!$A:$M,16,FALSE),0)</f>
        <v>0</v>
      </c>
      <c r="K246" s="42">
        <f>IFERROR(VLOOKUP($H246,'Gen F Rev'!$A:$M,17,FALSE),0)</f>
        <v>0</v>
      </c>
      <c r="L246" s="34">
        <f>IFERROR(VLOOKUP($H246,'Gen F Exp'!$A:$E,15,FALSE),0)</f>
        <v>0</v>
      </c>
      <c r="M246" s="34">
        <f>IFERROR(VLOOKUP($H246,'Gen F Exp'!$A:$E,16,FALSE),0)</f>
        <v>0</v>
      </c>
      <c r="N246" s="42">
        <f>IFERROR(VLOOKUP($H246,'Gen F Exp'!$A:$E,17,FALSE),0)</f>
        <v>0</v>
      </c>
      <c r="O246" s="34">
        <f>IFERROR(VLOOKUP($H246,'Water F Rev'!$A:$L,15,FALSE),0)</f>
        <v>0</v>
      </c>
      <c r="P246" s="34">
        <f>IFERROR(VLOOKUP($H246,'Water F Rev'!$A:$L,16,FALSE),0)</f>
        <v>0</v>
      </c>
      <c r="Q246" s="42">
        <f>IFERROR(VLOOKUP($H246,'Water F Rev'!$A:$L,17,FALSE),0)</f>
        <v>0</v>
      </c>
      <c r="R246" s="34">
        <f>IFERROR(VLOOKUP($H246,'Water F Exp'!$A:$K,15,FALSE),0)</f>
        <v>0</v>
      </c>
      <c r="S246" s="34">
        <f>IFERROR(VLOOKUP($H246,'Water F Exp'!$A:$K,16,FALSE),0)</f>
        <v>0</v>
      </c>
      <c r="T246" s="42">
        <f>IFERROR(VLOOKUP($H246,'Water F Exp'!$A:$K,17,FALSE),0)</f>
        <v>0</v>
      </c>
      <c r="U246" s="34">
        <f ca="1">IFERROR(VLOOKUP($H246,'Sewer F Rev'!$A:$E,15,FALSE),0)</f>
        <v>0</v>
      </c>
      <c r="V246" s="34">
        <f ca="1">IFERROR(VLOOKUP($H246,'Sewer F Rev'!$A:$E,16,FALSE),0)</f>
        <v>0</v>
      </c>
      <c r="W246" s="42">
        <f ca="1">IFERROR(VLOOKUP($H246,'Sewer F Rev'!$A:$E,17,FALSE),0)</f>
        <v>0</v>
      </c>
      <c r="X246" s="34">
        <f>IFERROR(VLOOKUP($H246,'Sewer F Exp'!$A:$B,15,FALSE),0)</f>
        <v>0</v>
      </c>
      <c r="Y246" s="34">
        <f>IFERROR(VLOOKUP($H246,'Sewer F Exp'!$A:$B,16,FALSE),0)</f>
        <v>0</v>
      </c>
      <c r="Z246" s="42">
        <f>IFERROR(VLOOKUP($H246,'Sewer F Exp'!$A:$B,17,FALSE),0)</f>
        <v>0</v>
      </c>
      <c r="AA246" s="34">
        <f>IFERROR(VLOOKUP($H246,'Refuse F Rev'!$A:$E,15,FALSE),0)</f>
        <v>0</v>
      </c>
      <c r="AB246" s="34">
        <f>IFERROR(VLOOKUP($H246,'Refuse F Rev'!$A:$E,16,FALSE),0)</f>
        <v>0</v>
      </c>
      <c r="AC246" s="42">
        <f>IFERROR(VLOOKUP($H246,'Refuse F Rev'!$A:$E,17,FALSE),0)</f>
        <v>0</v>
      </c>
      <c r="AD246" s="34">
        <f>IFERROR(VLOOKUP($H246,'Refuse F Exp'!$A:$E,15,FALSE),0)</f>
        <v>0</v>
      </c>
      <c r="AE246" s="34">
        <f>IFERROR(VLOOKUP($H246,'Refuse F Exp'!$A:$E,16,FALSE),0)</f>
        <v>0</v>
      </c>
      <c r="AF246" s="42">
        <f>IFERROR(VLOOKUP($H246,'Refuse F Exp'!$A:$E,17,FALSE),0)</f>
        <v>0</v>
      </c>
      <c r="AG246" s="34">
        <f>IFERROR(VLOOKUP($H246,#REF!,10,FALSE),0)</f>
        <v>0</v>
      </c>
      <c r="AH246" s="34">
        <f>IFERROR(VLOOKUP($H246,#REF!,11,FALSE),0)</f>
        <v>0</v>
      </c>
      <c r="AI246" s="42">
        <f>IFERROR(VLOOKUP($H246,#REF!,12,FALSE),0)</f>
        <v>0</v>
      </c>
      <c r="AJ246" s="34">
        <f>IFERROR(VLOOKUP($H246,#REF!,10,FALSE),0)</f>
        <v>0</v>
      </c>
      <c r="AK246" s="34">
        <f>IFERROR(VLOOKUP($H246,#REF!,11,FALSE),0)</f>
        <v>0</v>
      </c>
      <c r="AL246" s="42">
        <f>IFERROR(VLOOKUP($H246,#REF!,12,FALSE),0)</f>
        <v>0</v>
      </c>
      <c r="AM246" s="34">
        <f>IFERROR(VLOOKUP($H246,#REF!,10,FALSE),0)</f>
        <v>0</v>
      </c>
      <c r="AN246" s="34">
        <f>IFERROR(VLOOKUP($H246,#REF!,11,FALSE),0)</f>
        <v>0</v>
      </c>
      <c r="AO246" s="42">
        <f>IFERROR(VLOOKUP($H246,#REF!,12,FALSE),0)</f>
        <v>0</v>
      </c>
      <c r="AP246" s="34">
        <f>IFERROR(VLOOKUP($H246,#REF!,10,FALSE),0)</f>
        <v>0</v>
      </c>
      <c r="AQ246" s="34">
        <f>IFERROR(VLOOKUP($H246,#REF!,11,FALSE),0)</f>
        <v>0</v>
      </c>
      <c r="AR246" s="42">
        <f>IFERROR(VLOOKUP($H246,#REF!,12,FALSE),0)</f>
        <v>0</v>
      </c>
      <c r="AS246" s="34">
        <f>IFERROR(VLOOKUP($H246,#REF!,13,FALSE),0)</f>
        <v>0</v>
      </c>
      <c r="AT246" s="34">
        <f>IFERROR(VLOOKUP($H246,#REF!,14,FALSE),0)</f>
        <v>0</v>
      </c>
      <c r="AU246" s="42">
        <f>IFERROR(VLOOKUP($H246,#REF!,15,FALSE),0)</f>
        <v>0</v>
      </c>
      <c r="AV246" s="34">
        <f>IFERROR(VLOOKUP($H246,#REF!,15,FALSE),0)</f>
        <v>0</v>
      </c>
      <c r="AW246" s="34">
        <f>IFERROR(VLOOKUP($H246,#REF!,16,FALSE),0)</f>
        <v>0</v>
      </c>
      <c r="AX246" s="42">
        <f>IFERROR(VLOOKUP($H246,#REF!,17,FALSE),0)</f>
        <v>0</v>
      </c>
    </row>
    <row r="247" spans="1:50" x14ac:dyDescent="0.3">
      <c r="A247" s="33" t="str">
        <f t="shared" si="12"/>
        <v>A -3120-4-903</v>
      </c>
      <c r="B247" s="33" t="str">
        <f>+'R&amp;E EXPORT'!B246</f>
        <v>POLICE-PHYSICALS NEW HIRES</v>
      </c>
      <c r="C247" t="str">
        <f>IFERROR(VLOOKUP(A247,'MCSJ Export'!A:C,3,FALSE),"")</f>
        <v>Sub Account</v>
      </c>
      <c r="D247" s="37">
        <f t="shared" ca="1" si="13"/>
        <v>0</v>
      </c>
      <c r="E247" s="37">
        <f t="shared" ca="1" si="14"/>
        <v>0</v>
      </c>
      <c r="F247" s="37">
        <f t="shared" ca="1" si="15"/>
        <v>0</v>
      </c>
      <c r="G247" s="37"/>
      <c r="H247" s="33" t="str">
        <f>+'R&amp;E EXPORT'!A246</f>
        <v>A -3120-4-903</v>
      </c>
      <c r="I247" s="34">
        <f>IFERROR(VLOOKUP($H247,'Gen F Rev'!$A:$M,15,FALSE),0)</f>
        <v>0</v>
      </c>
      <c r="J247" s="34">
        <f>IFERROR(VLOOKUP($H247,'Gen F Rev'!$A:$M,16,FALSE),0)</f>
        <v>0</v>
      </c>
      <c r="K247" s="42">
        <f>IFERROR(VLOOKUP($H247,'Gen F Rev'!$A:$M,17,FALSE),0)</f>
        <v>0</v>
      </c>
      <c r="L247" s="34">
        <f>IFERROR(VLOOKUP($H247,'Gen F Exp'!$A:$E,15,FALSE),0)</f>
        <v>0</v>
      </c>
      <c r="M247" s="34">
        <f>IFERROR(VLOOKUP($H247,'Gen F Exp'!$A:$E,16,FALSE),0)</f>
        <v>0</v>
      </c>
      <c r="N247" s="42">
        <f>IFERROR(VLOOKUP($H247,'Gen F Exp'!$A:$E,17,FALSE),0)</f>
        <v>0</v>
      </c>
      <c r="O247" s="34">
        <f>IFERROR(VLOOKUP($H247,'Water F Rev'!$A:$L,15,FALSE),0)</f>
        <v>0</v>
      </c>
      <c r="P247" s="34">
        <f>IFERROR(VLOOKUP($H247,'Water F Rev'!$A:$L,16,FALSE),0)</f>
        <v>0</v>
      </c>
      <c r="Q247" s="42">
        <f>IFERROR(VLOOKUP($H247,'Water F Rev'!$A:$L,17,FALSE),0)</f>
        <v>0</v>
      </c>
      <c r="R247" s="34">
        <f>IFERROR(VLOOKUP($H247,'Water F Exp'!$A:$K,15,FALSE),0)</f>
        <v>0</v>
      </c>
      <c r="S247" s="34">
        <f>IFERROR(VLOOKUP($H247,'Water F Exp'!$A:$K,16,FALSE),0)</f>
        <v>0</v>
      </c>
      <c r="T247" s="42">
        <f>IFERROR(VLOOKUP($H247,'Water F Exp'!$A:$K,17,FALSE),0)</f>
        <v>0</v>
      </c>
      <c r="U247" s="34">
        <f ca="1">IFERROR(VLOOKUP($H247,'Sewer F Rev'!$A:$E,15,FALSE),0)</f>
        <v>0</v>
      </c>
      <c r="V247" s="34">
        <f ca="1">IFERROR(VLOOKUP($H247,'Sewer F Rev'!$A:$E,16,FALSE),0)</f>
        <v>0</v>
      </c>
      <c r="W247" s="42">
        <f ca="1">IFERROR(VLOOKUP($H247,'Sewer F Rev'!$A:$E,17,FALSE),0)</f>
        <v>0</v>
      </c>
      <c r="X247" s="34">
        <f>IFERROR(VLOOKUP($H247,'Sewer F Exp'!$A:$B,15,FALSE),0)</f>
        <v>0</v>
      </c>
      <c r="Y247" s="34">
        <f>IFERROR(VLOOKUP($H247,'Sewer F Exp'!$A:$B,16,FALSE),0)</f>
        <v>0</v>
      </c>
      <c r="Z247" s="42">
        <f>IFERROR(VLOOKUP($H247,'Sewer F Exp'!$A:$B,17,FALSE),0)</f>
        <v>0</v>
      </c>
      <c r="AA247" s="34">
        <f>IFERROR(VLOOKUP($H247,'Refuse F Rev'!$A:$E,15,FALSE),0)</f>
        <v>0</v>
      </c>
      <c r="AB247" s="34">
        <f>IFERROR(VLOOKUP($H247,'Refuse F Rev'!$A:$E,16,FALSE),0)</f>
        <v>0</v>
      </c>
      <c r="AC247" s="42">
        <f>IFERROR(VLOOKUP($H247,'Refuse F Rev'!$A:$E,17,FALSE),0)</f>
        <v>0</v>
      </c>
      <c r="AD247" s="34">
        <f>IFERROR(VLOOKUP($H247,'Refuse F Exp'!$A:$E,15,FALSE),0)</f>
        <v>0</v>
      </c>
      <c r="AE247" s="34">
        <f>IFERROR(VLOOKUP($H247,'Refuse F Exp'!$A:$E,16,FALSE),0)</f>
        <v>0</v>
      </c>
      <c r="AF247" s="42">
        <f>IFERROR(VLOOKUP($H247,'Refuse F Exp'!$A:$E,17,FALSE),0)</f>
        <v>0</v>
      </c>
      <c r="AG247" s="34">
        <f>IFERROR(VLOOKUP($H247,#REF!,10,FALSE),0)</f>
        <v>0</v>
      </c>
      <c r="AH247" s="34">
        <f>IFERROR(VLOOKUP($H247,#REF!,11,FALSE),0)</f>
        <v>0</v>
      </c>
      <c r="AI247" s="42">
        <f>IFERROR(VLOOKUP($H247,#REF!,12,FALSE),0)</f>
        <v>0</v>
      </c>
      <c r="AJ247" s="34">
        <f>IFERROR(VLOOKUP($H247,#REF!,10,FALSE),0)</f>
        <v>0</v>
      </c>
      <c r="AK247" s="34">
        <f>IFERROR(VLOOKUP($H247,#REF!,11,FALSE),0)</f>
        <v>0</v>
      </c>
      <c r="AL247" s="42">
        <f>IFERROR(VLOOKUP($H247,#REF!,12,FALSE),0)</f>
        <v>0</v>
      </c>
      <c r="AM247" s="34">
        <f>IFERROR(VLOOKUP($H247,#REF!,10,FALSE),0)</f>
        <v>0</v>
      </c>
      <c r="AN247" s="34">
        <f>IFERROR(VLOOKUP($H247,#REF!,11,FALSE),0)</f>
        <v>0</v>
      </c>
      <c r="AO247" s="42">
        <f>IFERROR(VLOOKUP($H247,#REF!,12,FALSE),0)</f>
        <v>0</v>
      </c>
      <c r="AP247" s="34">
        <f>IFERROR(VLOOKUP($H247,#REF!,10,FALSE),0)</f>
        <v>0</v>
      </c>
      <c r="AQ247" s="34">
        <f>IFERROR(VLOOKUP($H247,#REF!,11,FALSE),0)</f>
        <v>0</v>
      </c>
      <c r="AR247" s="42">
        <f>IFERROR(VLOOKUP($H247,#REF!,12,FALSE),0)</f>
        <v>0</v>
      </c>
      <c r="AS247" s="34">
        <f>IFERROR(VLOOKUP($H247,#REF!,13,FALSE),0)</f>
        <v>0</v>
      </c>
      <c r="AT247" s="34">
        <f>IFERROR(VLOOKUP($H247,#REF!,14,FALSE),0)</f>
        <v>0</v>
      </c>
      <c r="AU247" s="42">
        <f>IFERROR(VLOOKUP($H247,#REF!,15,FALSE),0)</f>
        <v>0</v>
      </c>
      <c r="AV247" s="34">
        <f>IFERROR(VLOOKUP($H247,#REF!,15,FALSE),0)</f>
        <v>0</v>
      </c>
      <c r="AW247" s="34">
        <f>IFERROR(VLOOKUP($H247,#REF!,16,FALSE),0)</f>
        <v>0</v>
      </c>
      <c r="AX247" s="42">
        <f>IFERROR(VLOOKUP($H247,#REF!,17,FALSE),0)</f>
        <v>0</v>
      </c>
    </row>
    <row r="248" spans="1:50" x14ac:dyDescent="0.3">
      <c r="A248" s="33" t="str">
        <f t="shared" si="12"/>
        <v>A -3120-4-904</v>
      </c>
      <c r="B248" s="33" t="str">
        <f>+'R&amp;E EXPORT'!B247</f>
        <v>POLICE-PHYSICAL FITNESS ICENTIVE</v>
      </c>
      <c r="C248" t="str">
        <f>IFERROR(VLOOKUP(A248,'MCSJ Export'!A:C,3,FALSE),"")</f>
        <v>Sub Account</v>
      </c>
      <c r="D248" s="37">
        <f t="shared" ca="1" si="13"/>
        <v>0</v>
      </c>
      <c r="E248" s="37">
        <f t="shared" ca="1" si="14"/>
        <v>0</v>
      </c>
      <c r="F248" s="37">
        <f t="shared" ca="1" si="15"/>
        <v>0</v>
      </c>
      <c r="G248" s="37"/>
      <c r="H248" s="33" t="str">
        <f>+'R&amp;E EXPORT'!A247</f>
        <v>A -3120-4-904</v>
      </c>
      <c r="I248" s="34">
        <f>IFERROR(VLOOKUP($H248,'Gen F Rev'!$A:$M,15,FALSE),0)</f>
        <v>0</v>
      </c>
      <c r="J248" s="34">
        <f>IFERROR(VLOOKUP($H248,'Gen F Rev'!$A:$M,16,FALSE),0)</f>
        <v>0</v>
      </c>
      <c r="K248" s="42">
        <f>IFERROR(VLOOKUP($H248,'Gen F Rev'!$A:$M,17,FALSE),0)</f>
        <v>0</v>
      </c>
      <c r="L248" s="34">
        <f>IFERROR(VLOOKUP($H248,'Gen F Exp'!$A:$E,15,FALSE),0)</f>
        <v>0</v>
      </c>
      <c r="M248" s="34">
        <f>IFERROR(VLOOKUP($H248,'Gen F Exp'!$A:$E,16,FALSE),0)</f>
        <v>0</v>
      </c>
      <c r="N248" s="42">
        <f>IFERROR(VLOOKUP($H248,'Gen F Exp'!$A:$E,17,FALSE),0)</f>
        <v>0</v>
      </c>
      <c r="O248" s="34">
        <f>IFERROR(VLOOKUP($H248,'Water F Rev'!$A:$L,15,FALSE),0)</f>
        <v>0</v>
      </c>
      <c r="P248" s="34">
        <f>IFERROR(VLOOKUP($H248,'Water F Rev'!$A:$L,16,FALSE),0)</f>
        <v>0</v>
      </c>
      <c r="Q248" s="42">
        <f>IFERROR(VLOOKUP($H248,'Water F Rev'!$A:$L,17,FALSE),0)</f>
        <v>0</v>
      </c>
      <c r="R248" s="34">
        <f>IFERROR(VLOOKUP($H248,'Water F Exp'!$A:$K,15,FALSE),0)</f>
        <v>0</v>
      </c>
      <c r="S248" s="34">
        <f>IFERROR(VLOOKUP($H248,'Water F Exp'!$A:$K,16,FALSE),0)</f>
        <v>0</v>
      </c>
      <c r="T248" s="42">
        <f>IFERROR(VLOOKUP($H248,'Water F Exp'!$A:$K,17,FALSE),0)</f>
        <v>0</v>
      </c>
      <c r="U248" s="34">
        <f ca="1">IFERROR(VLOOKUP($H248,'Sewer F Rev'!$A:$E,15,FALSE),0)</f>
        <v>0</v>
      </c>
      <c r="V248" s="34">
        <f ca="1">IFERROR(VLOOKUP($H248,'Sewer F Rev'!$A:$E,16,FALSE),0)</f>
        <v>0</v>
      </c>
      <c r="W248" s="42">
        <f ca="1">IFERROR(VLOOKUP($H248,'Sewer F Rev'!$A:$E,17,FALSE),0)</f>
        <v>0</v>
      </c>
      <c r="X248" s="34">
        <f>IFERROR(VLOOKUP($H248,'Sewer F Exp'!$A:$B,15,FALSE),0)</f>
        <v>0</v>
      </c>
      <c r="Y248" s="34">
        <f>IFERROR(VLOOKUP($H248,'Sewer F Exp'!$A:$B,16,FALSE),0)</f>
        <v>0</v>
      </c>
      <c r="Z248" s="42">
        <f>IFERROR(VLOOKUP($H248,'Sewer F Exp'!$A:$B,17,FALSE),0)</f>
        <v>0</v>
      </c>
      <c r="AA248" s="34">
        <f>IFERROR(VLOOKUP($H248,'Refuse F Rev'!$A:$E,15,FALSE),0)</f>
        <v>0</v>
      </c>
      <c r="AB248" s="34">
        <f>IFERROR(VLOOKUP($H248,'Refuse F Rev'!$A:$E,16,FALSE),0)</f>
        <v>0</v>
      </c>
      <c r="AC248" s="42">
        <f>IFERROR(VLOOKUP($H248,'Refuse F Rev'!$A:$E,17,FALSE),0)</f>
        <v>0</v>
      </c>
      <c r="AD248" s="34">
        <f>IFERROR(VLOOKUP($H248,'Refuse F Exp'!$A:$E,15,FALSE),0)</f>
        <v>0</v>
      </c>
      <c r="AE248" s="34">
        <f>IFERROR(VLOOKUP($H248,'Refuse F Exp'!$A:$E,16,FALSE),0)</f>
        <v>0</v>
      </c>
      <c r="AF248" s="42">
        <f>IFERROR(VLOOKUP($H248,'Refuse F Exp'!$A:$E,17,FALSE),0)</f>
        <v>0</v>
      </c>
      <c r="AG248" s="34">
        <f>IFERROR(VLOOKUP($H248,#REF!,10,FALSE),0)</f>
        <v>0</v>
      </c>
      <c r="AH248" s="34">
        <f>IFERROR(VLOOKUP($H248,#REF!,11,FALSE),0)</f>
        <v>0</v>
      </c>
      <c r="AI248" s="42">
        <f>IFERROR(VLOOKUP($H248,#REF!,12,FALSE),0)</f>
        <v>0</v>
      </c>
      <c r="AJ248" s="34">
        <f>IFERROR(VLOOKUP($H248,#REF!,10,FALSE),0)</f>
        <v>0</v>
      </c>
      <c r="AK248" s="34">
        <f>IFERROR(VLOOKUP($H248,#REF!,11,FALSE),0)</f>
        <v>0</v>
      </c>
      <c r="AL248" s="42">
        <f>IFERROR(VLOOKUP($H248,#REF!,12,FALSE),0)</f>
        <v>0</v>
      </c>
      <c r="AM248" s="34">
        <f>IFERROR(VLOOKUP($H248,#REF!,10,FALSE),0)</f>
        <v>0</v>
      </c>
      <c r="AN248" s="34">
        <f>IFERROR(VLOOKUP($H248,#REF!,11,FALSE),0)</f>
        <v>0</v>
      </c>
      <c r="AO248" s="42">
        <f>IFERROR(VLOOKUP($H248,#REF!,12,FALSE),0)</f>
        <v>0</v>
      </c>
      <c r="AP248" s="34">
        <f>IFERROR(VLOOKUP($H248,#REF!,10,FALSE),0)</f>
        <v>0</v>
      </c>
      <c r="AQ248" s="34">
        <f>IFERROR(VLOOKUP($H248,#REF!,11,FALSE),0)</f>
        <v>0</v>
      </c>
      <c r="AR248" s="42">
        <f>IFERROR(VLOOKUP($H248,#REF!,12,FALSE),0)</f>
        <v>0</v>
      </c>
      <c r="AS248" s="34">
        <f>IFERROR(VLOOKUP($H248,#REF!,13,FALSE),0)</f>
        <v>0</v>
      </c>
      <c r="AT248" s="34">
        <f>IFERROR(VLOOKUP($H248,#REF!,14,FALSE),0)</f>
        <v>0</v>
      </c>
      <c r="AU248" s="42">
        <f>IFERROR(VLOOKUP($H248,#REF!,15,FALSE),0)</f>
        <v>0</v>
      </c>
      <c r="AV248" s="34">
        <f>IFERROR(VLOOKUP($H248,#REF!,15,FALSE),0)</f>
        <v>0</v>
      </c>
      <c r="AW248" s="34">
        <f>IFERROR(VLOOKUP($H248,#REF!,16,FALSE),0)</f>
        <v>0</v>
      </c>
      <c r="AX248" s="42">
        <f>IFERROR(VLOOKUP($H248,#REF!,17,FALSE),0)</f>
        <v>0</v>
      </c>
    </row>
    <row r="249" spans="1:50" x14ac:dyDescent="0.3">
      <c r="A249" s="33" t="str">
        <f t="shared" si="12"/>
        <v>A -3120-4-911</v>
      </c>
      <c r="B249" s="33" t="str">
        <f>+'R&amp;E EXPORT'!B248</f>
        <v>POLICE-CLOTHING ALLOWANCE OFFICERS</v>
      </c>
      <c r="C249" t="str">
        <f>IFERROR(VLOOKUP(A249,'MCSJ Export'!A:C,3,FALSE),"")</f>
        <v>Sub Account</v>
      </c>
      <c r="D249" s="37">
        <f t="shared" ca="1" si="13"/>
        <v>0</v>
      </c>
      <c r="E249" s="37">
        <f t="shared" ca="1" si="14"/>
        <v>0</v>
      </c>
      <c r="F249" s="37">
        <f t="shared" ca="1" si="15"/>
        <v>0</v>
      </c>
      <c r="G249" s="37"/>
      <c r="H249" s="33" t="str">
        <f>+'R&amp;E EXPORT'!A248</f>
        <v>A -3120-4-911</v>
      </c>
      <c r="I249" s="34">
        <f>IFERROR(VLOOKUP($H249,'Gen F Rev'!$A:$M,15,FALSE),0)</f>
        <v>0</v>
      </c>
      <c r="J249" s="34">
        <f>IFERROR(VLOOKUP($H249,'Gen F Rev'!$A:$M,16,FALSE),0)</f>
        <v>0</v>
      </c>
      <c r="K249" s="42">
        <f>IFERROR(VLOOKUP($H249,'Gen F Rev'!$A:$M,17,FALSE),0)</f>
        <v>0</v>
      </c>
      <c r="L249" s="34">
        <f>IFERROR(VLOOKUP($H249,'Gen F Exp'!$A:$E,15,FALSE),0)</f>
        <v>0</v>
      </c>
      <c r="M249" s="34">
        <f>IFERROR(VLOOKUP($H249,'Gen F Exp'!$A:$E,16,FALSE),0)</f>
        <v>0</v>
      </c>
      <c r="N249" s="42">
        <f>IFERROR(VLOOKUP($H249,'Gen F Exp'!$A:$E,17,FALSE),0)</f>
        <v>0</v>
      </c>
      <c r="O249" s="34">
        <f>IFERROR(VLOOKUP($H249,'Water F Rev'!$A:$L,15,FALSE),0)</f>
        <v>0</v>
      </c>
      <c r="P249" s="34">
        <f>IFERROR(VLOOKUP($H249,'Water F Rev'!$A:$L,16,FALSE),0)</f>
        <v>0</v>
      </c>
      <c r="Q249" s="42">
        <f>IFERROR(VLOOKUP($H249,'Water F Rev'!$A:$L,17,FALSE),0)</f>
        <v>0</v>
      </c>
      <c r="R249" s="34">
        <f>IFERROR(VLOOKUP($H249,'Water F Exp'!$A:$K,15,FALSE),0)</f>
        <v>0</v>
      </c>
      <c r="S249" s="34">
        <f>IFERROR(VLOOKUP($H249,'Water F Exp'!$A:$K,16,FALSE),0)</f>
        <v>0</v>
      </c>
      <c r="T249" s="42">
        <f>IFERROR(VLOOKUP($H249,'Water F Exp'!$A:$K,17,FALSE),0)</f>
        <v>0</v>
      </c>
      <c r="U249" s="34">
        <f ca="1">IFERROR(VLOOKUP($H249,'Sewer F Rev'!$A:$E,15,FALSE),0)</f>
        <v>0</v>
      </c>
      <c r="V249" s="34">
        <f ca="1">IFERROR(VLOOKUP($H249,'Sewer F Rev'!$A:$E,16,FALSE),0)</f>
        <v>0</v>
      </c>
      <c r="W249" s="42">
        <f ca="1">IFERROR(VLOOKUP($H249,'Sewer F Rev'!$A:$E,17,FALSE),0)</f>
        <v>0</v>
      </c>
      <c r="X249" s="34">
        <f>IFERROR(VLOOKUP($H249,'Sewer F Exp'!$A:$B,15,FALSE),0)</f>
        <v>0</v>
      </c>
      <c r="Y249" s="34">
        <f>IFERROR(VLOOKUP($H249,'Sewer F Exp'!$A:$B,16,FALSE),0)</f>
        <v>0</v>
      </c>
      <c r="Z249" s="42">
        <f>IFERROR(VLOOKUP($H249,'Sewer F Exp'!$A:$B,17,FALSE),0)</f>
        <v>0</v>
      </c>
      <c r="AA249" s="34">
        <f>IFERROR(VLOOKUP($H249,'Refuse F Rev'!$A:$E,15,FALSE),0)</f>
        <v>0</v>
      </c>
      <c r="AB249" s="34">
        <f>IFERROR(VLOOKUP($H249,'Refuse F Rev'!$A:$E,16,FALSE),0)</f>
        <v>0</v>
      </c>
      <c r="AC249" s="42">
        <f>IFERROR(VLOOKUP($H249,'Refuse F Rev'!$A:$E,17,FALSE),0)</f>
        <v>0</v>
      </c>
      <c r="AD249" s="34">
        <f>IFERROR(VLOOKUP($H249,'Refuse F Exp'!$A:$E,15,FALSE),0)</f>
        <v>0</v>
      </c>
      <c r="AE249" s="34">
        <f>IFERROR(VLOOKUP($H249,'Refuse F Exp'!$A:$E,16,FALSE),0)</f>
        <v>0</v>
      </c>
      <c r="AF249" s="42">
        <f>IFERROR(VLOOKUP($H249,'Refuse F Exp'!$A:$E,17,FALSE),0)</f>
        <v>0</v>
      </c>
      <c r="AG249" s="34">
        <f>IFERROR(VLOOKUP($H249,#REF!,10,FALSE),0)</f>
        <v>0</v>
      </c>
      <c r="AH249" s="34">
        <f>IFERROR(VLOOKUP($H249,#REF!,11,FALSE),0)</f>
        <v>0</v>
      </c>
      <c r="AI249" s="42">
        <f>IFERROR(VLOOKUP($H249,#REF!,12,FALSE),0)</f>
        <v>0</v>
      </c>
      <c r="AJ249" s="34">
        <f>IFERROR(VLOOKUP($H249,#REF!,10,FALSE),0)</f>
        <v>0</v>
      </c>
      <c r="AK249" s="34">
        <f>IFERROR(VLOOKUP($H249,#REF!,11,FALSE),0)</f>
        <v>0</v>
      </c>
      <c r="AL249" s="42">
        <f>IFERROR(VLOOKUP($H249,#REF!,12,FALSE),0)</f>
        <v>0</v>
      </c>
      <c r="AM249" s="34">
        <f>IFERROR(VLOOKUP($H249,#REF!,10,FALSE),0)</f>
        <v>0</v>
      </c>
      <c r="AN249" s="34">
        <f>IFERROR(VLOOKUP($H249,#REF!,11,FALSE),0)</f>
        <v>0</v>
      </c>
      <c r="AO249" s="42">
        <f>IFERROR(VLOOKUP($H249,#REF!,12,FALSE),0)</f>
        <v>0</v>
      </c>
      <c r="AP249" s="34">
        <f>IFERROR(VLOOKUP($H249,#REF!,10,FALSE),0)</f>
        <v>0</v>
      </c>
      <c r="AQ249" s="34">
        <f>IFERROR(VLOOKUP($H249,#REF!,11,FALSE),0)</f>
        <v>0</v>
      </c>
      <c r="AR249" s="42">
        <f>IFERROR(VLOOKUP($H249,#REF!,12,FALSE),0)</f>
        <v>0</v>
      </c>
      <c r="AS249" s="34">
        <f>IFERROR(VLOOKUP($H249,#REF!,13,FALSE),0)</f>
        <v>0</v>
      </c>
      <c r="AT249" s="34">
        <f>IFERROR(VLOOKUP($H249,#REF!,14,FALSE),0)</f>
        <v>0</v>
      </c>
      <c r="AU249" s="42">
        <f>IFERROR(VLOOKUP($H249,#REF!,15,FALSE),0)</f>
        <v>0</v>
      </c>
      <c r="AV249" s="34">
        <f>IFERROR(VLOOKUP($H249,#REF!,15,FALSE),0)</f>
        <v>0</v>
      </c>
      <c r="AW249" s="34">
        <f>IFERROR(VLOOKUP($H249,#REF!,16,FALSE),0)</f>
        <v>0</v>
      </c>
      <c r="AX249" s="42">
        <f>IFERROR(VLOOKUP($H249,#REF!,17,FALSE),0)</f>
        <v>0</v>
      </c>
    </row>
    <row r="250" spans="1:50" x14ac:dyDescent="0.3">
      <c r="A250" s="33" t="str">
        <f t="shared" si="12"/>
        <v>A -3120-4-912</v>
      </c>
      <c r="B250" s="33" t="str">
        <f>+'R&amp;E EXPORT'!B249</f>
        <v>POLICE-CLOTHING ALLOWANCE (METER)</v>
      </c>
      <c r="C250" t="str">
        <f>IFERROR(VLOOKUP(A250,'MCSJ Export'!A:C,3,FALSE),"")</f>
        <v>Sub Account</v>
      </c>
      <c r="D250" s="37">
        <f t="shared" ca="1" si="13"/>
        <v>0</v>
      </c>
      <c r="E250" s="37">
        <f t="shared" ca="1" si="14"/>
        <v>0</v>
      </c>
      <c r="F250" s="37">
        <f t="shared" ca="1" si="15"/>
        <v>0</v>
      </c>
      <c r="G250" s="37"/>
      <c r="H250" s="33" t="str">
        <f>+'R&amp;E EXPORT'!A249</f>
        <v>A -3120-4-912</v>
      </c>
      <c r="I250" s="34">
        <f>IFERROR(VLOOKUP($H250,'Gen F Rev'!$A:$M,15,FALSE),0)</f>
        <v>0</v>
      </c>
      <c r="J250" s="34">
        <f>IFERROR(VLOOKUP($H250,'Gen F Rev'!$A:$M,16,FALSE),0)</f>
        <v>0</v>
      </c>
      <c r="K250" s="42">
        <f>IFERROR(VLOOKUP($H250,'Gen F Rev'!$A:$M,17,FALSE),0)</f>
        <v>0</v>
      </c>
      <c r="L250" s="34">
        <f>IFERROR(VLOOKUP($H250,'Gen F Exp'!$A:$E,15,FALSE),0)</f>
        <v>0</v>
      </c>
      <c r="M250" s="34">
        <f>IFERROR(VLOOKUP($H250,'Gen F Exp'!$A:$E,16,FALSE),0)</f>
        <v>0</v>
      </c>
      <c r="N250" s="42">
        <f>IFERROR(VLOOKUP($H250,'Gen F Exp'!$A:$E,17,FALSE),0)</f>
        <v>0</v>
      </c>
      <c r="O250" s="34">
        <f>IFERROR(VLOOKUP($H250,'Water F Rev'!$A:$L,15,FALSE),0)</f>
        <v>0</v>
      </c>
      <c r="P250" s="34">
        <f>IFERROR(VLOOKUP($H250,'Water F Rev'!$A:$L,16,FALSE),0)</f>
        <v>0</v>
      </c>
      <c r="Q250" s="42">
        <f>IFERROR(VLOOKUP($H250,'Water F Rev'!$A:$L,17,FALSE),0)</f>
        <v>0</v>
      </c>
      <c r="R250" s="34">
        <f>IFERROR(VLOOKUP($H250,'Water F Exp'!$A:$K,15,FALSE),0)</f>
        <v>0</v>
      </c>
      <c r="S250" s="34">
        <f>IFERROR(VLOOKUP($H250,'Water F Exp'!$A:$K,16,FALSE),0)</f>
        <v>0</v>
      </c>
      <c r="T250" s="42">
        <f>IFERROR(VLOOKUP($H250,'Water F Exp'!$A:$K,17,FALSE),0)</f>
        <v>0</v>
      </c>
      <c r="U250" s="34">
        <f ca="1">IFERROR(VLOOKUP($H250,'Sewer F Rev'!$A:$E,15,FALSE),0)</f>
        <v>0</v>
      </c>
      <c r="V250" s="34">
        <f ca="1">IFERROR(VLOOKUP($H250,'Sewer F Rev'!$A:$E,16,FALSE),0)</f>
        <v>0</v>
      </c>
      <c r="W250" s="42">
        <f ca="1">IFERROR(VLOOKUP($H250,'Sewer F Rev'!$A:$E,17,FALSE),0)</f>
        <v>0</v>
      </c>
      <c r="X250" s="34">
        <f>IFERROR(VLOOKUP($H250,'Sewer F Exp'!$A:$B,15,FALSE),0)</f>
        <v>0</v>
      </c>
      <c r="Y250" s="34">
        <f>IFERROR(VLOOKUP($H250,'Sewer F Exp'!$A:$B,16,FALSE),0)</f>
        <v>0</v>
      </c>
      <c r="Z250" s="42">
        <f>IFERROR(VLOOKUP($H250,'Sewer F Exp'!$A:$B,17,FALSE),0)</f>
        <v>0</v>
      </c>
      <c r="AA250" s="34">
        <f>IFERROR(VLOOKUP($H250,'Refuse F Rev'!$A:$E,15,FALSE),0)</f>
        <v>0</v>
      </c>
      <c r="AB250" s="34">
        <f>IFERROR(VLOOKUP($H250,'Refuse F Rev'!$A:$E,16,FALSE),0)</f>
        <v>0</v>
      </c>
      <c r="AC250" s="42">
        <f>IFERROR(VLOOKUP($H250,'Refuse F Rev'!$A:$E,17,FALSE),0)</f>
        <v>0</v>
      </c>
      <c r="AD250" s="34">
        <f>IFERROR(VLOOKUP($H250,'Refuse F Exp'!$A:$E,15,FALSE),0)</f>
        <v>0</v>
      </c>
      <c r="AE250" s="34">
        <f>IFERROR(VLOOKUP($H250,'Refuse F Exp'!$A:$E,16,FALSE),0)</f>
        <v>0</v>
      </c>
      <c r="AF250" s="42">
        <f>IFERROR(VLOOKUP($H250,'Refuse F Exp'!$A:$E,17,FALSE),0)</f>
        <v>0</v>
      </c>
      <c r="AG250" s="34">
        <f>IFERROR(VLOOKUP($H250,#REF!,10,FALSE),0)</f>
        <v>0</v>
      </c>
      <c r="AH250" s="34">
        <f>IFERROR(VLOOKUP($H250,#REF!,11,FALSE),0)</f>
        <v>0</v>
      </c>
      <c r="AI250" s="42">
        <f>IFERROR(VLOOKUP($H250,#REF!,12,FALSE),0)</f>
        <v>0</v>
      </c>
      <c r="AJ250" s="34">
        <f>IFERROR(VLOOKUP($H250,#REF!,10,FALSE),0)</f>
        <v>0</v>
      </c>
      <c r="AK250" s="34">
        <f>IFERROR(VLOOKUP($H250,#REF!,11,FALSE),0)</f>
        <v>0</v>
      </c>
      <c r="AL250" s="42">
        <f>IFERROR(VLOOKUP($H250,#REF!,12,FALSE),0)</f>
        <v>0</v>
      </c>
      <c r="AM250" s="34">
        <f>IFERROR(VLOOKUP($H250,#REF!,10,FALSE),0)</f>
        <v>0</v>
      </c>
      <c r="AN250" s="34">
        <f>IFERROR(VLOOKUP($H250,#REF!,11,FALSE),0)</f>
        <v>0</v>
      </c>
      <c r="AO250" s="42">
        <f>IFERROR(VLOOKUP($H250,#REF!,12,FALSE),0)</f>
        <v>0</v>
      </c>
      <c r="AP250" s="34">
        <f>IFERROR(VLOOKUP($H250,#REF!,10,FALSE),0)</f>
        <v>0</v>
      </c>
      <c r="AQ250" s="34">
        <f>IFERROR(VLOOKUP($H250,#REF!,11,FALSE),0)</f>
        <v>0</v>
      </c>
      <c r="AR250" s="42">
        <f>IFERROR(VLOOKUP($H250,#REF!,12,FALSE),0)</f>
        <v>0</v>
      </c>
      <c r="AS250" s="34">
        <f>IFERROR(VLOOKUP($H250,#REF!,13,FALSE),0)</f>
        <v>0</v>
      </c>
      <c r="AT250" s="34">
        <f>IFERROR(VLOOKUP($H250,#REF!,14,FALSE),0)</f>
        <v>0</v>
      </c>
      <c r="AU250" s="42">
        <f>IFERROR(VLOOKUP($H250,#REF!,15,FALSE),0)</f>
        <v>0</v>
      </c>
      <c r="AV250" s="34">
        <f>IFERROR(VLOOKUP($H250,#REF!,15,FALSE),0)</f>
        <v>0</v>
      </c>
      <c r="AW250" s="34">
        <f>IFERROR(VLOOKUP($H250,#REF!,16,FALSE),0)</f>
        <v>0</v>
      </c>
      <c r="AX250" s="42">
        <f>IFERROR(VLOOKUP($H250,#REF!,17,FALSE),0)</f>
        <v>0</v>
      </c>
    </row>
    <row r="251" spans="1:50" x14ac:dyDescent="0.3">
      <c r="A251" s="33" t="str">
        <f t="shared" si="12"/>
        <v>A -3120-4-930</v>
      </c>
      <c r="B251" s="33" t="str">
        <f>+'R&amp;E EXPORT'!B250</f>
        <v>POLICE-CONF/MLG/ED</v>
      </c>
      <c r="C251" t="str">
        <f>IFERROR(VLOOKUP(A251,'MCSJ Export'!A:C,3,FALSE),"")</f>
        <v>Sub Account</v>
      </c>
      <c r="D251" s="37">
        <f t="shared" ca="1" si="13"/>
        <v>0</v>
      </c>
      <c r="E251" s="37">
        <f t="shared" ca="1" si="14"/>
        <v>0</v>
      </c>
      <c r="F251" s="37">
        <f t="shared" ca="1" si="15"/>
        <v>0</v>
      </c>
      <c r="G251" s="37"/>
      <c r="H251" s="33" t="str">
        <f>+'R&amp;E EXPORT'!A250</f>
        <v>A -3120-4-930</v>
      </c>
      <c r="I251" s="34">
        <f>IFERROR(VLOOKUP($H251,'Gen F Rev'!$A:$M,15,FALSE),0)</f>
        <v>0</v>
      </c>
      <c r="J251" s="34">
        <f>IFERROR(VLOOKUP($H251,'Gen F Rev'!$A:$M,16,FALSE),0)</f>
        <v>0</v>
      </c>
      <c r="K251" s="42">
        <f>IFERROR(VLOOKUP($H251,'Gen F Rev'!$A:$M,17,FALSE),0)</f>
        <v>0</v>
      </c>
      <c r="L251" s="34">
        <f>IFERROR(VLOOKUP($H251,'Gen F Exp'!$A:$E,15,FALSE),0)</f>
        <v>0</v>
      </c>
      <c r="M251" s="34">
        <f>IFERROR(VLOOKUP($H251,'Gen F Exp'!$A:$E,16,FALSE),0)</f>
        <v>0</v>
      </c>
      <c r="N251" s="42">
        <f>IFERROR(VLOOKUP($H251,'Gen F Exp'!$A:$E,17,FALSE),0)</f>
        <v>0</v>
      </c>
      <c r="O251" s="34">
        <f>IFERROR(VLOOKUP($H251,'Water F Rev'!$A:$L,15,FALSE),0)</f>
        <v>0</v>
      </c>
      <c r="P251" s="34">
        <f>IFERROR(VLOOKUP($H251,'Water F Rev'!$A:$L,16,FALSE),0)</f>
        <v>0</v>
      </c>
      <c r="Q251" s="42">
        <f>IFERROR(VLOOKUP($H251,'Water F Rev'!$A:$L,17,FALSE),0)</f>
        <v>0</v>
      </c>
      <c r="R251" s="34">
        <f>IFERROR(VLOOKUP($H251,'Water F Exp'!$A:$K,15,FALSE),0)</f>
        <v>0</v>
      </c>
      <c r="S251" s="34">
        <f>IFERROR(VLOOKUP($H251,'Water F Exp'!$A:$K,16,FALSE),0)</f>
        <v>0</v>
      </c>
      <c r="T251" s="42">
        <f>IFERROR(VLOOKUP($H251,'Water F Exp'!$A:$K,17,FALSE),0)</f>
        <v>0</v>
      </c>
      <c r="U251" s="34">
        <f ca="1">IFERROR(VLOOKUP($H251,'Sewer F Rev'!$A:$E,15,FALSE),0)</f>
        <v>0</v>
      </c>
      <c r="V251" s="34">
        <f ca="1">IFERROR(VLOOKUP($H251,'Sewer F Rev'!$A:$E,16,FALSE),0)</f>
        <v>0</v>
      </c>
      <c r="W251" s="42">
        <f ca="1">IFERROR(VLOOKUP($H251,'Sewer F Rev'!$A:$E,17,FALSE),0)</f>
        <v>0</v>
      </c>
      <c r="X251" s="34">
        <f>IFERROR(VLOOKUP($H251,'Sewer F Exp'!$A:$B,15,FALSE),0)</f>
        <v>0</v>
      </c>
      <c r="Y251" s="34">
        <f>IFERROR(VLOOKUP($H251,'Sewer F Exp'!$A:$B,16,FALSE),0)</f>
        <v>0</v>
      </c>
      <c r="Z251" s="42">
        <f>IFERROR(VLOOKUP($H251,'Sewer F Exp'!$A:$B,17,FALSE),0)</f>
        <v>0</v>
      </c>
      <c r="AA251" s="34">
        <f>IFERROR(VLOOKUP($H251,'Refuse F Rev'!$A:$E,15,FALSE),0)</f>
        <v>0</v>
      </c>
      <c r="AB251" s="34">
        <f>IFERROR(VLOOKUP($H251,'Refuse F Rev'!$A:$E,16,FALSE),0)</f>
        <v>0</v>
      </c>
      <c r="AC251" s="42">
        <f>IFERROR(VLOOKUP($H251,'Refuse F Rev'!$A:$E,17,FALSE),0)</f>
        <v>0</v>
      </c>
      <c r="AD251" s="34">
        <f>IFERROR(VLOOKUP($H251,'Refuse F Exp'!$A:$E,15,FALSE),0)</f>
        <v>0</v>
      </c>
      <c r="AE251" s="34">
        <f>IFERROR(VLOOKUP($H251,'Refuse F Exp'!$A:$E,16,FALSE),0)</f>
        <v>0</v>
      </c>
      <c r="AF251" s="42">
        <f>IFERROR(VLOOKUP($H251,'Refuse F Exp'!$A:$E,17,FALSE),0)</f>
        <v>0</v>
      </c>
      <c r="AG251" s="34">
        <f>IFERROR(VLOOKUP($H251,#REF!,10,FALSE),0)</f>
        <v>0</v>
      </c>
      <c r="AH251" s="34">
        <f>IFERROR(VLOOKUP($H251,#REF!,11,FALSE),0)</f>
        <v>0</v>
      </c>
      <c r="AI251" s="42">
        <f>IFERROR(VLOOKUP($H251,#REF!,12,FALSE),0)</f>
        <v>0</v>
      </c>
      <c r="AJ251" s="34">
        <f>IFERROR(VLOOKUP($H251,#REF!,10,FALSE),0)</f>
        <v>0</v>
      </c>
      <c r="AK251" s="34">
        <f>IFERROR(VLOOKUP($H251,#REF!,11,FALSE),0)</f>
        <v>0</v>
      </c>
      <c r="AL251" s="42">
        <f>IFERROR(VLOOKUP($H251,#REF!,12,FALSE),0)</f>
        <v>0</v>
      </c>
      <c r="AM251" s="34">
        <f>IFERROR(VLOOKUP($H251,#REF!,10,FALSE),0)</f>
        <v>0</v>
      </c>
      <c r="AN251" s="34">
        <f>IFERROR(VLOOKUP($H251,#REF!,11,FALSE),0)</f>
        <v>0</v>
      </c>
      <c r="AO251" s="42">
        <f>IFERROR(VLOOKUP($H251,#REF!,12,FALSE),0)</f>
        <v>0</v>
      </c>
      <c r="AP251" s="34">
        <f>IFERROR(VLOOKUP($H251,#REF!,10,FALSE),0)</f>
        <v>0</v>
      </c>
      <c r="AQ251" s="34">
        <f>IFERROR(VLOOKUP($H251,#REF!,11,FALSE),0)</f>
        <v>0</v>
      </c>
      <c r="AR251" s="42">
        <f>IFERROR(VLOOKUP($H251,#REF!,12,FALSE),0)</f>
        <v>0</v>
      </c>
      <c r="AS251" s="34">
        <f>IFERROR(VLOOKUP($H251,#REF!,13,FALSE),0)</f>
        <v>0</v>
      </c>
      <c r="AT251" s="34">
        <f>IFERROR(VLOOKUP($H251,#REF!,14,FALSE),0)</f>
        <v>0</v>
      </c>
      <c r="AU251" s="42">
        <f>IFERROR(VLOOKUP($H251,#REF!,15,FALSE),0)</f>
        <v>0</v>
      </c>
      <c r="AV251" s="34">
        <f>IFERROR(VLOOKUP($H251,#REF!,15,FALSE),0)</f>
        <v>0</v>
      </c>
      <c r="AW251" s="34">
        <f>IFERROR(VLOOKUP($H251,#REF!,16,FALSE),0)</f>
        <v>0</v>
      </c>
      <c r="AX251" s="42">
        <f>IFERROR(VLOOKUP($H251,#REF!,17,FALSE),0)</f>
        <v>0</v>
      </c>
    </row>
    <row r="252" spans="1:50" x14ac:dyDescent="0.3">
      <c r="A252" s="33" t="str">
        <f t="shared" si="12"/>
        <v>A -3120-4-932</v>
      </c>
      <c r="B252" s="33" t="str">
        <f>+'R&amp;E EXPORT'!B251</f>
        <v>POLICE-COLLEGE REIMBURSEMENT</v>
      </c>
      <c r="C252" t="str">
        <f>IFERROR(VLOOKUP(A252,'MCSJ Export'!A:C,3,FALSE),"")</f>
        <v>Sub Account</v>
      </c>
      <c r="D252" s="37">
        <f t="shared" ca="1" si="13"/>
        <v>0</v>
      </c>
      <c r="E252" s="37">
        <f t="shared" ca="1" si="14"/>
        <v>0</v>
      </c>
      <c r="F252" s="37">
        <f t="shared" ca="1" si="15"/>
        <v>0</v>
      </c>
      <c r="G252" s="37"/>
      <c r="H252" s="33" t="str">
        <f>+'R&amp;E EXPORT'!A251</f>
        <v>A -3120-4-932</v>
      </c>
      <c r="I252" s="34">
        <f>IFERROR(VLOOKUP($H252,'Gen F Rev'!$A:$M,15,FALSE),0)</f>
        <v>0</v>
      </c>
      <c r="J252" s="34">
        <f>IFERROR(VLOOKUP($H252,'Gen F Rev'!$A:$M,16,FALSE),0)</f>
        <v>0</v>
      </c>
      <c r="K252" s="42">
        <f>IFERROR(VLOOKUP($H252,'Gen F Rev'!$A:$M,17,FALSE),0)</f>
        <v>0</v>
      </c>
      <c r="L252" s="34">
        <f>IFERROR(VLOOKUP($H252,'Gen F Exp'!$A:$E,15,FALSE),0)</f>
        <v>0</v>
      </c>
      <c r="M252" s="34">
        <f>IFERROR(VLOOKUP($H252,'Gen F Exp'!$A:$E,16,FALSE),0)</f>
        <v>0</v>
      </c>
      <c r="N252" s="42">
        <f>IFERROR(VLOOKUP($H252,'Gen F Exp'!$A:$E,17,FALSE),0)</f>
        <v>0</v>
      </c>
      <c r="O252" s="34">
        <f>IFERROR(VLOOKUP($H252,'Water F Rev'!$A:$L,15,FALSE),0)</f>
        <v>0</v>
      </c>
      <c r="P252" s="34">
        <f>IFERROR(VLOOKUP($H252,'Water F Rev'!$A:$L,16,FALSE),0)</f>
        <v>0</v>
      </c>
      <c r="Q252" s="42">
        <f>IFERROR(VLOOKUP($H252,'Water F Rev'!$A:$L,17,FALSE),0)</f>
        <v>0</v>
      </c>
      <c r="R252" s="34">
        <f>IFERROR(VLOOKUP($H252,'Water F Exp'!$A:$K,15,FALSE),0)</f>
        <v>0</v>
      </c>
      <c r="S252" s="34">
        <f>IFERROR(VLOOKUP($H252,'Water F Exp'!$A:$K,16,FALSE),0)</f>
        <v>0</v>
      </c>
      <c r="T252" s="42">
        <f>IFERROR(VLOOKUP($H252,'Water F Exp'!$A:$K,17,FALSE),0)</f>
        <v>0</v>
      </c>
      <c r="U252" s="34">
        <f ca="1">IFERROR(VLOOKUP($H252,'Sewer F Rev'!$A:$E,15,FALSE),0)</f>
        <v>0</v>
      </c>
      <c r="V252" s="34">
        <f ca="1">IFERROR(VLOOKUP($H252,'Sewer F Rev'!$A:$E,16,FALSE),0)</f>
        <v>0</v>
      </c>
      <c r="W252" s="42">
        <f ca="1">IFERROR(VLOOKUP($H252,'Sewer F Rev'!$A:$E,17,FALSE),0)</f>
        <v>0</v>
      </c>
      <c r="X252" s="34">
        <f>IFERROR(VLOOKUP($H252,'Sewer F Exp'!$A:$B,15,FALSE),0)</f>
        <v>0</v>
      </c>
      <c r="Y252" s="34">
        <f>IFERROR(VLOOKUP($H252,'Sewer F Exp'!$A:$B,16,FALSE),0)</f>
        <v>0</v>
      </c>
      <c r="Z252" s="42">
        <f>IFERROR(VLOOKUP($H252,'Sewer F Exp'!$A:$B,17,FALSE),0)</f>
        <v>0</v>
      </c>
      <c r="AA252" s="34">
        <f>IFERROR(VLOOKUP($H252,'Refuse F Rev'!$A:$E,15,FALSE),0)</f>
        <v>0</v>
      </c>
      <c r="AB252" s="34">
        <f>IFERROR(VLOOKUP($H252,'Refuse F Rev'!$A:$E,16,FALSE),0)</f>
        <v>0</v>
      </c>
      <c r="AC252" s="42">
        <f>IFERROR(VLOOKUP($H252,'Refuse F Rev'!$A:$E,17,FALSE),0)</f>
        <v>0</v>
      </c>
      <c r="AD252" s="34">
        <f>IFERROR(VLOOKUP($H252,'Refuse F Exp'!$A:$E,15,FALSE),0)</f>
        <v>0</v>
      </c>
      <c r="AE252" s="34">
        <f>IFERROR(VLOOKUP($H252,'Refuse F Exp'!$A:$E,16,FALSE),0)</f>
        <v>0</v>
      </c>
      <c r="AF252" s="42">
        <f>IFERROR(VLOOKUP($H252,'Refuse F Exp'!$A:$E,17,FALSE),0)</f>
        <v>0</v>
      </c>
      <c r="AG252" s="34">
        <f>IFERROR(VLOOKUP($H252,#REF!,10,FALSE),0)</f>
        <v>0</v>
      </c>
      <c r="AH252" s="34">
        <f>IFERROR(VLOOKUP($H252,#REF!,11,FALSE),0)</f>
        <v>0</v>
      </c>
      <c r="AI252" s="42">
        <f>IFERROR(VLOOKUP($H252,#REF!,12,FALSE),0)</f>
        <v>0</v>
      </c>
      <c r="AJ252" s="34">
        <f>IFERROR(VLOOKUP($H252,#REF!,10,FALSE),0)</f>
        <v>0</v>
      </c>
      <c r="AK252" s="34">
        <f>IFERROR(VLOOKUP($H252,#REF!,11,FALSE),0)</f>
        <v>0</v>
      </c>
      <c r="AL252" s="42">
        <f>IFERROR(VLOOKUP($H252,#REF!,12,FALSE),0)</f>
        <v>0</v>
      </c>
      <c r="AM252" s="34">
        <f>IFERROR(VLOOKUP($H252,#REF!,10,FALSE),0)</f>
        <v>0</v>
      </c>
      <c r="AN252" s="34">
        <f>IFERROR(VLOOKUP($H252,#REF!,11,FALSE),0)</f>
        <v>0</v>
      </c>
      <c r="AO252" s="42">
        <f>IFERROR(VLOOKUP($H252,#REF!,12,FALSE),0)</f>
        <v>0</v>
      </c>
      <c r="AP252" s="34">
        <f>IFERROR(VLOOKUP($H252,#REF!,10,FALSE),0)</f>
        <v>0</v>
      </c>
      <c r="AQ252" s="34">
        <f>IFERROR(VLOOKUP($H252,#REF!,11,FALSE),0)</f>
        <v>0</v>
      </c>
      <c r="AR252" s="42">
        <f>IFERROR(VLOOKUP($H252,#REF!,12,FALSE),0)</f>
        <v>0</v>
      </c>
      <c r="AS252" s="34">
        <f>IFERROR(VLOOKUP($H252,#REF!,13,FALSE),0)</f>
        <v>0</v>
      </c>
      <c r="AT252" s="34">
        <f>IFERROR(VLOOKUP($H252,#REF!,14,FALSE),0)</f>
        <v>0</v>
      </c>
      <c r="AU252" s="42">
        <f>IFERROR(VLOOKUP($H252,#REF!,15,FALSE),0)</f>
        <v>0</v>
      </c>
      <c r="AV252" s="34">
        <f>IFERROR(VLOOKUP($H252,#REF!,15,FALSE),0)</f>
        <v>0</v>
      </c>
      <c r="AW252" s="34">
        <f>IFERROR(VLOOKUP($H252,#REF!,16,FALSE),0)</f>
        <v>0</v>
      </c>
      <c r="AX252" s="42">
        <f>IFERROR(VLOOKUP($H252,#REF!,17,FALSE),0)</f>
        <v>0</v>
      </c>
    </row>
    <row r="253" spans="1:50" x14ac:dyDescent="0.3">
      <c r="A253" s="33" t="str">
        <f t="shared" si="12"/>
        <v>A -3121-0-000</v>
      </c>
      <c r="B253" s="33" t="str">
        <f>+'R&amp;E EXPORT'!B252</f>
        <v>STOP D.W.I.:</v>
      </c>
      <c r="C253" t="str">
        <f>IFERROR(VLOOKUP(A253,'MCSJ Export'!A:C,3,FALSE),"")</f>
        <v>Control</v>
      </c>
      <c r="D253" s="37">
        <f t="shared" ca="1" si="13"/>
        <v>0</v>
      </c>
      <c r="E253" s="37">
        <f t="shared" ca="1" si="14"/>
        <v>0</v>
      </c>
      <c r="F253" s="37">
        <f t="shared" ca="1" si="15"/>
        <v>0</v>
      </c>
      <c r="G253" s="37"/>
      <c r="H253" s="33" t="str">
        <f>+'R&amp;E EXPORT'!A252</f>
        <v>A -3121-0-000</v>
      </c>
      <c r="I253" s="34">
        <f>IFERROR(VLOOKUP($H253,'Gen F Rev'!$A:$M,15,FALSE),0)</f>
        <v>0</v>
      </c>
      <c r="J253" s="34">
        <f>IFERROR(VLOOKUP($H253,'Gen F Rev'!$A:$M,16,FALSE),0)</f>
        <v>0</v>
      </c>
      <c r="K253" s="42">
        <f>IFERROR(VLOOKUP($H253,'Gen F Rev'!$A:$M,17,FALSE),0)</f>
        <v>0</v>
      </c>
      <c r="L253" s="34">
        <f>IFERROR(VLOOKUP($H253,'Gen F Exp'!$A:$E,15,FALSE),0)</f>
        <v>0</v>
      </c>
      <c r="M253" s="34">
        <f>IFERROR(VLOOKUP($H253,'Gen F Exp'!$A:$E,16,FALSE),0)</f>
        <v>0</v>
      </c>
      <c r="N253" s="42">
        <f>IFERROR(VLOOKUP($H253,'Gen F Exp'!$A:$E,17,FALSE),0)</f>
        <v>0</v>
      </c>
      <c r="O253" s="34">
        <f>IFERROR(VLOOKUP($H253,'Water F Rev'!$A:$L,15,FALSE),0)</f>
        <v>0</v>
      </c>
      <c r="P253" s="34">
        <f>IFERROR(VLOOKUP($H253,'Water F Rev'!$A:$L,16,FALSE),0)</f>
        <v>0</v>
      </c>
      <c r="Q253" s="42">
        <f>IFERROR(VLOOKUP($H253,'Water F Rev'!$A:$L,17,FALSE),0)</f>
        <v>0</v>
      </c>
      <c r="R253" s="34">
        <f>IFERROR(VLOOKUP($H253,'Water F Exp'!$A:$K,15,FALSE),0)</f>
        <v>0</v>
      </c>
      <c r="S253" s="34">
        <f>IFERROR(VLOOKUP($H253,'Water F Exp'!$A:$K,16,FALSE),0)</f>
        <v>0</v>
      </c>
      <c r="T253" s="42">
        <f>IFERROR(VLOOKUP($H253,'Water F Exp'!$A:$K,17,FALSE),0)</f>
        <v>0</v>
      </c>
      <c r="U253" s="34">
        <f ca="1">IFERROR(VLOOKUP($H253,'Sewer F Rev'!$A:$E,15,FALSE),0)</f>
        <v>0</v>
      </c>
      <c r="V253" s="34">
        <f ca="1">IFERROR(VLOOKUP($H253,'Sewer F Rev'!$A:$E,16,FALSE),0)</f>
        <v>0</v>
      </c>
      <c r="W253" s="42">
        <f ca="1">IFERROR(VLOOKUP($H253,'Sewer F Rev'!$A:$E,17,FALSE),0)</f>
        <v>0</v>
      </c>
      <c r="X253" s="34">
        <f>IFERROR(VLOOKUP($H253,'Sewer F Exp'!$A:$B,15,FALSE),0)</f>
        <v>0</v>
      </c>
      <c r="Y253" s="34">
        <f>IFERROR(VLOOKUP($H253,'Sewer F Exp'!$A:$B,16,FALSE),0)</f>
        <v>0</v>
      </c>
      <c r="Z253" s="42">
        <f>IFERROR(VLOOKUP($H253,'Sewer F Exp'!$A:$B,17,FALSE),0)</f>
        <v>0</v>
      </c>
      <c r="AA253" s="34">
        <f>IFERROR(VLOOKUP($H253,'Refuse F Rev'!$A:$E,15,FALSE),0)</f>
        <v>0</v>
      </c>
      <c r="AB253" s="34">
        <f>IFERROR(VLOOKUP($H253,'Refuse F Rev'!$A:$E,16,FALSE),0)</f>
        <v>0</v>
      </c>
      <c r="AC253" s="42">
        <f>IFERROR(VLOOKUP($H253,'Refuse F Rev'!$A:$E,17,FALSE),0)</f>
        <v>0</v>
      </c>
      <c r="AD253" s="34">
        <f>IFERROR(VLOOKUP($H253,'Refuse F Exp'!$A:$E,15,FALSE),0)</f>
        <v>0</v>
      </c>
      <c r="AE253" s="34">
        <f>IFERROR(VLOOKUP($H253,'Refuse F Exp'!$A:$E,16,FALSE),0)</f>
        <v>0</v>
      </c>
      <c r="AF253" s="42">
        <f>IFERROR(VLOOKUP($H253,'Refuse F Exp'!$A:$E,17,FALSE),0)</f>
        <v>0</v>
      </c>
      <c r="AG253" s="34">
        <f>IFERROR(VLOOKUP($H253,#REF!,10,FALSE),0)</f>
        <v>0</v>
      </c>
      <c r="AH253" s="34">
        <f>IFERROR(VLOOKUP($H253,#REF!,11,FALSE),0)</f>
        <v>0</v>
      </c>
      <c r="AI253" s="42">
        <f>IFERROR(VLOOKUP($H253,#REF!,12,FALSE),0)</f>
        <v>0</v>
      </c>
      <c r="AJ253" s="34">
        <f>IFERROR(VLOOKUP($H253,#REF!,10,FALSE),0)</f>
        <v>0</v>
      </c>
      <c r="AK253" s="34">
        <f>IFERROR(VLOOKUP($H253,#REF!,11,FALSE),0)</f>
        <v>0</v>
      </c>
      <c r="AL253" s="42">
        <f>IFERROR(VLOOKUP($H253,#REF!,12,FALSE),0)</f>
        <v>0</v>
      </c>
      <c r="AM253" s="34">
        <f>IFERROR(VLOOKUP($H253,#REF!,10,FALSE),0)</f>
        <v>0</v>
      </c>
      <c r="AN253" s="34">
        <f>IFERROR(VLOOKUP($H253,#REF!,11,FALSE),0)</f>
        <v>0</v>
      </c>
      <c r="AO253" s="42">
        <f>IFERROR(VLOOKUP($H253,#REF!,12,FALSE),0)</f>
        <v>0</v>
      </c>
      <c r="AP253" s="34">
        <f>IFERROR(VLOOKUP($H253,#REF!,10,FALSE),0)</f>
        <v>0</v>
      </c>
      <c r="AQ253" s="34">
        <f>IFERROR(VLOOKUP($H253,#REF!,11,FALSE),0)</f>
        <v>0</v>
      </c>
      <c r="AR253" s="42">
        <f>IFERROR(VLOOKUP($H253,#REF!,12,FALSE),0)</f>
        <v>0</v>
      </c>
      <c r="AS253" s="34">
        <f>IFERROR(VLOOKUP($H253,#REF!,13,FALSE),0)</f>
        <v>0</v>
      </c>
      <c r="AT253" s="34">
        <f>IFERROR(VLOOKUP($H253,#REF!,14,FALSE),0)</f>
        <v>0</v>
      </c>
      <c r="AU253" s="42">
        <f>IFERROR(VLOOKUP($H253,#REF!,15,FALSE),0)</f>
        <v>0</v>
      </c>
      <c r="AV253" s="34">
        <f>IFERROR(VLOOKUP($H253,#REF!,15,FALSE),0)</f>
        <v>0</v>
      </c>
      <c r="AW253" s="34">
        <f>IFERROR(VLOOKUP($H253,#REF!,16,FALSE),0)</f>
        <v>0</v>
      </c>
      <c r="AX253" s="42">
        <f>IFERROR(VLOOKUP($H253,#REF!,17,FALSE),0)</f>
        <v>0</v>
      </c>
    </row>
    <row r="254" spans="1:50" x14ac:dyDescent="0.3">
      <c r="A254" s="33" t="str">
        <f t="shared" si="12"/>
        <v>A -3121-1-000</v>
      </c>
      <c r="B254" s="33" t="str">
        <f>+'R&amp;E EXPORT'!B253</f>
        <v>STOP D.W.I.</v>
      </c>
      <c r="C254" t="str">
        <f>IFERROR(VLOOKUP(A254,'MCSJ Export'!A:C,3,FALSE),"")</f>
        <v>Sub Account</v>
      </c>
      <c r="D254" s="37">
        <f t="shared" ca="1" si="13"/>
        <v>0</v>
      </c>
      <c r="E254" s="37">
        <f t="shared" ca="1" si="14"/>
        <v>0</v>
      </c>
      <c r="F254" s="37">
        <f t="shared" ca="1" si="15"/>
        <v>0</v>
      </c>
      <c r="G254" s="37"/>
      <c r="H254" s="33" t="str">
        <f>+'R&amp;E EXPORT'!A253</f>
        <v>A -3121-1-000</v>
      </c>
      <c r="I254" s="34">
        <f>IFERROR(VLOOKUP($H254,'Gen F Rev'!$A:$M,15,FALSE),0)</f>
        <v>0</v>
      </c>
      <c r="J254" s="34">
        <f>IFERROR(VLOOKUP($H254,'Gen F Rev'!$A:$M,16,FALSE),0)</f>
        <v>0</v>
      </c>
      <c r="K254" s="42">
        <f>IFERROR(VLOOKUP($H254,'Gen F Rev'!$A:$M,17,FALSE),0)</f>
        <v>0</v>
      </c>
      <c r="L254" s="34">
        <f>IFERROR(VLOOKUP($H254,'Gen F Exp'!$A:$E,15,FALSE),0)</f>
        <v>0</v>
      </c>
      <c r="M254" s="34">
        <f>IFERROR(VLOOKUP($H254,'Gen F Exp'!$A:$E,16,FALSE),0)</f>
        <v>0</v>
      </c>
      <c r="N254" s="42">
        <f>IFERROR(VLOOKUP($H254,'Gen F Exp'!$A:$E,17,FALSE),0)</f>
        <v>0</v>
      </c>
      <c r="O254" s="34">
        <f>IFERROR(VLOOKUP($H254,'Water F Rev'!$A:$L,15,FALSE),0)</f>
        <v>0</v>
      </c>
      <c r="P254" s="34">
        <f>IFERROR(VLOOKUP($H254,'Water F Rev'!$A:$L,16,FALSE),0)</f>
        <v>0</v>
      </c>
      <c r="Q254" s="42">
        <f>IFERROR(VLOOKUP($H254,'Water F Rev'!$A:$L,17,FALSE),0)</f>
        <v>0</v>
      </c>
      <c r="R254" s="34">
        <f>IFERROR(VLOOKUP($H254,'Water F Exp'!$A:$K,15,FALSE),0)</f>
        <v>0</v>
      </c>
      <c r="S254" s="34">
        <f>IFERROR(VLOOKUP($H254,'Water F Exp'!$A:$K,16,FALSE),0)</f>
        <v>0</v>
      </c>
      <c r="T254" s="42">
        <f>IFERROR(VLOOKUP($H254,'Water F Exp'!$A:$K,17,FALSE),0)</f>
        <v>0</v>
      </c>
      <c r="U254" s="34">
        <f ca="1">IFERROR(VLOOKUP($H254,'Sewer F Rev'!$A:$E,15,FALSE),0)</f>
        <v>0</v>
      </c>
      <c r="V254" s="34">
        <f ca="1">IFERROR(VLOOKUP($H254,'Sewer F Rev'!$A:$E,16,FALSE),0)</f>
        <v>0</v>
      </c>
      <c r="W254" s="42">
        <f ca="1">IFERROR(VLOOKUP($H254,'Sewer F Rev'!$A:$E,17,FALSE),0)</f>
        <v>0</v>
      </c>
      <c r="X254" s="34">
        <f>IFERROR(VLOOKUP($H254,'Sewer F Exp'!$A:$B,15,FALSE),0)</f>
        <v>0</v>
      </c>
      <c r="Y254" s="34">
        <f>IFERROR(VLOOKUP($H254,'Sewer F Exp'!$A:$B,16,FALSE),0)</f>
        <v>0</v>
      </c>
      <c r="Z254" s="42">
        <f>IFERROR(VLOOKUP($H254,'Sewer F Exp'!$A:$B,17,FALSE),0)</f>
        <v>0</v>
      </c>
      <c r="AA254" s="34">
        <f>IFERROR(VLOOKUP($H254,'Refuse F Rev'!$A:$E,15,FALSE),0)</f>
        <v>0</v>
      </c>
      <c r="AB254" s="34">
        <f>IFERROR(VLOOKUP($H254,'Refuse F Rev'!$A:$E,16,FALSE),0)</f>
        <v>0</v>
      </c>
      <c r="AC254" s="42">
        <f>IFERROR(VLOOKUP($H254,'Refuse F Rev'!$A:$E,17,FALSE),0)</f>
        <v>0</v>
      </c>
      <c r="AD254" s="34">
        <f>IFERROR(VLOOKUP($H254,'Refuse F Exp'!$A:$E,15,FALSE),0)</f>
        <v>0</v>
      </c>
      <c r="AE254" s="34">
        <f>IFERROR(VLOOKUP($H254,'Refuse F Exp'!$A:$E,16,FALSE),0)</f>
        <v>0</v>
      </c>
      <c r="AF254" s="42">
        <f>IFERROR(VLOOKUP($H254,'Refuse F Exp'!$A:$E,17,FALSE),0)</f>
        <v>0</v>
      </c>
      <c r="AG254" s="34">
        <f>IFERROR(VLOOKUP($H254,#REF!,10,FALSE),0)</f>
        <v>0</v>
      </c>
      <c r="AH254" s="34">
        <f>IFERROR(VLOOKUP($H254,#REF!,11,FALSE),0)</f>
        <v>0</v>
      </c>
      <c r="AI254" s="42">
        <f>IFERROR(VLOOKUP($H254,#REF!,12,FALSE),0)</f>
        <v>0</v>
      </c>
      <c r="AJ254" s="34">
        <f>IFERROR(VLOOKUP($H254,#REF!,10,FALSE),0)</f>
        <v>0</v>
      </c>
      <c r="AK254" s="34">
        <f>IFERROR(VLOOKUP($H254,#REF!,11,FALSE),0)</f>
        <v>0</v>
      </c>
      <c r="AL254" s="42">
        <f>IFERROR(VLOOKUP($H254,#REF!,12,FALSE),0)</f>
        <v>0</v>
      </c>
      <c r="AM254" s="34">
        <f>IFERROR(VLOOKUP($H254,#REF!,10,FALSE),0)</f>
        <v>0</v>
      </c>
      <c r="AN254" s="34">
        <f>IFERROR(VLOOKUP($H254,#REF!,11,FALSE),0)</f>
        <v>0</v>
      </c>
      <c r="AO254" s="42">
        <f>IFERROR(VLOOKUP($H254,#REF!,12,FALSE),0)</f>
        <v>0</v>
      </c>
      <c r="AP254" s="34">
        <f>IFERROR(VLOOKUP($H254,#REF!,10,FALSE),0)</f>
        <v>0</v>
      </c>
      <c r="AQ254" s="34">
        <f>IFERROR(VLOOKUP($H254,#REF!,11,FALSE),0)</f>
        <v>0</v>
      </c>
      <c r="AR254" s="42">
        <f>IFERROR(VLOOKUP($H254,#REF!,12,FALSE),0)</f>
        <v>0</v>
      </c>
      <c r="AS254" s="34">
        <f>IFERROR(VLOOKUP($H254,#REF!,13,FALSE),0)</f>
        <v>0</v>
      </c>
      <c r="AT254" s="34">
        <f>IFERROR(VLOOKUP($H254,#REF!,14,FALSE),0)</f>
        <v>0</v>
      </c>
      <c r="AU254" s="42">
        <f>IFERROR(VLOOKUP($H254,#REF!,15,FALSE),0)</f>
        <v>0</v>
      </c>
      <c r="AV254" s="34">
        <f>IFERROR(VLOOKUP($H254,#REF!,15,FALSE),0)</f>
        <v>0</v>
      </c>
      <c r="AW254" s="34">
        <f>IFERROR(VLOOKUP($H254,#REF!,16,FALSE),0)</f>
        <v>0</v>
      </c>
      <c r="AX254" s="42">
        <f>IFERROR(VLOOKUP($H254,#REF!,17,FALSE),0)</f>
        <v>0</v>
      </c>
    </row>
    <row r="255" spans="1:50" x14ac:dyDescent="0.3">
      <c r="A255" s="33" t="str">
        <f t="shared" si="12"/>
        <v>A -3125-0-000</v>
      </c>
      <c r="B255" s="33" t="str">
        <f>+'R&amp;E EXPORT'!B254</f>
        <v>DRUG ENFORCEMENT SURVEILLANCE PROGRAM:</v>
      </c>
      <c r="C255" t="str">
        <f>IFERROR(VLOOKUP(A255,'MCSJ Export'!A:C,3,FALSE),"")</f>
        <v>Control</v>
      </c>
      <c r="D255" s="37">
        <f t="shared" ca="1" si="13"/>
        <v>0</v>
      </c>
      <c r="E255" s="37">
        <f t="shared" ca="1" si="14"/>
        <v>0</v>
      </c>
      <c r="F255" s="37">
        <f t="shared" ca="1" si="15"/>
        <v>0</v>
      </c>
      <c r="G255" s="37"/>
      <c r="H255" s="33" t="str">
        <f>+'R&amp;E EXPORT'!A254</f>
        <v>A -3125-0-000</v>
      </c>
      <c r="I255" s="34">
        <f>IFERROR(VLOOKUP($H255,'Gen F Rev'!$A:$M,15,FALSE),0)</f>
        <v>0</v>
      </c>
      <c r="J255" s="34">
        <f>IFERROR(VLOOKUP($H255,'Gen F Rev'!$A:$M,16,FALSE),0)</f>
        <v>0</v>
      </c>
      <c r="K255" s="42">
        <f>IFERROR(VLOOKUP($H255,'Gen F Rev'!$A:$M,17,FALSE),0)</f>
        <v>0</v>
      </c>
      <c r="L255" s="34">
        <f>IFERROR(VLOOKUP($H255,'Gen F Exp'!$A:$E,15,FALSE),0)</f>
        <v>0</v>
      </c>
      <c r="M255" s="34">
        <f>IFERROR(VLOOKUP($H255,'Gen F Exp'!$A:$E,16,FALSE),0)</f>
        <v>0</v>
      </c>
      <c r="N255" s="42">
        <f>IFERROR(VLOOKUP($H255,'Gen F Exp'!$A:$E,17,FALSE),0)</f>
        <v>0</v>
      </c>
      <c r="O255" s="34">
        <f>IFERROR(VLOOKUP($H255,'Water F Rev'!$A:$L,15,FALSE),0)</f>
        <v>0</v>
      </c>
      <c r="P255" s="34">
        <f>IFERROR(VLOOKUP($H255,'Water F Rev'!$A:$L,16,FALSE),0)</f>
        <v>0</v>
      </c>
      <c r="Q255" s="42">
        <f>IFERROR(VLOOKUP($H255,'Water F Rev'!$A:$L,17,FALSE),0)</f>
        <v>0</v>
      </c>
      <c r="R255" s="34">
        <f>IFERROR(VLOOKUP($H255,'Water F Exp'!$A:$K,15,FALSE),0)</f>
        <v>0</v>
      </c>
      <c r="S255" s="34">
        <f>IFERROR(VLOOKUP($H255,'Water F Exp'!$A:$K,16,FALSE),0)</f>
        <v>0</v>
      </c>
      <c r="T255" s="42">
        <f>IFERROR(VLOOKUP($H255,'Water F Exp'!$A:$K,17,FALSE),0)</f>
        <v>0</v>
      </c>
      <c r="U255" s="34">
        <f ca="1">IFERROR(VLOOKUP($H255,'Sewer F Rev'!$A:$E,15,FALSE),0)</f>
        <v>0</v>
      </c>
      <c r="V255" s="34">
        <f ca="1">IFERROR(VLOOKUP($H255,'Sewer F Rev'!$A:$E,16,FALSE),0)</f>
        <v>0</v>
      </c>
      <c r="W255" s="42">
        <f ca="1">IFERROR(VLOOKUP($H255,'Sewer F Rev'!$A:$E,17,FALSE),0)</f>
        <v>0</v>
      </c>
      <c r="X255" s="34">
        <f>IFERROR(VLOOKUP($H255,'Sewer F Exp'!$A:$B,15,FALSE),0)</f>
        <v>0</v>
      </c>
      <c r="Y255" s="34">
        <f>IFERROR(VLOOKUP($H255,'Sewer F Exp'!$A:$B,16,FALSE),0)</f>
        <v>0</v>
      </c>
      <c r="Z255" s="42">
        <f>IFERROR(VLOOKUP($H255,'Sewer F Exp'!$A:$B,17,FALSE),0)</f>
        <v>0</v>
      </c>
      <c r="AA255" s="34">
        <f>IFERROR(VLOOKUP($H255,'Refuse F Rev'!$A:$E,15,FALSE),0)</f>
        <v>0</v>
      </c>
      <c r="AB255" s="34">
        <f>IFERROR(VLOOKUP($H255,'Refuse F Rev'!$A:$E,16,FALSE),0)</f>
        <v>0</v>
      </c>
      <c r="AC255" s="42">
        <f>IFERROR(VLOOKUP($H255,'Refuse F Rev'!$A:$E,17,FALSE),0)</f>
        <v>0</v>
      </c>
      <c r="AD255" s="34">
        <f>IFERROR(VLOOKUP($H255,'Refuse F Exp'!$A:$E,15,FALSE),0)</f>
        <v>0</v>
      </c>
      <c r="AE255" s="34">
        <f>IFERROR(VLOOKUP($H255,'Refuse F Exp'!$A:$E,16,FALSE),0)</f>
        <v>0</v>
      </c>
      <c r="AF255" s="42">
        <f>IFERROR(VLOOKUP($H255,'Refuse F Exp'!$A:$E,17,FALSE),0)</f>
        <v>0</v>
      </c>
      <c r="AG255" s="34">
        <f>IFERROR(VLOOKUP($H255,#REF!,10,FALSE),0)</f>
        <v>0</v>
      </c>
      <c r="AH255" s="34">
        <f>IFERROR(VLOOKUP($H255,#REF!,11,FALSE),0)</f>
        <v>0</v>
      </c>
      <c r="AI255" s="42">
        <f>IFERROR(VLOOKUP($H255,#REF!,12,FALSE),0)</f>
        <v>0</v>
      </c>
      <c r="AJ255" s="34">
        <f>IFERROR(VLOOKUP($H255,#REF!,10,FALSE),0)</f>
        <v>0</v>
      </c>
      <c r="AK255" s="34">
        <f>IFERROR(VLOOKUP($H255,#REF!,11,FALSE),0)</f>
        <v>0</v>
      </c>
      <c r="AL255" s="42">
        <f>IFERROR(VLOOKUP($H255,#REF!,12,FALSE),0)</f>
        <v>0</v>
      </c>
      <c r="AM255" s="34">
        <f>IFERROR(VLOOKUP($H255,#REF!,10,FALSE),0)</f>
        <v>0</v>
      </c>
      <c r="AN255" s="34">
        <f>IFERROR(VLOOKUP($H255,#REF!,11,FALSE),0)</f>
        <v>0</v>
      </c>
      <c r="AO255" s="42">
        <f>IFERROR(VLOOKUP($H255,#REF!,12,FALSE),0)</f>
        <v>0</v>
      </c>
      <c r="AP255" s="34">
        <f>IFERROR(VLOOKUP($H255,#REF!,10,FALSE),0)</f>
        <v>0</v>
      </c>
      <c r="AQ255" s="34">
        <f>IFERROR(VLOOKUP($H255,#REF!,11,FALSE),0)</f>
        <v>0</v>
      </c>
      <c r="AR255" s="42">
        <f>IFERROR(VLOOKUP($H255,#REF!,12,FALSE),0)</f>
        <v>0</v>
      </c>
      <c r="AS255" s="34">
        <f>IFERROR(VLOOKUP($H255,#REF!,13,FALSE),0)</f>
        <v>0</v>
      </c>
      <c r="AT255" s="34">
        <f>IFERROR(VLOOKUP($H255,#REF!,14,FALSE),0)</f>
        <v>0</v>
      </c>
      <c r="AU255" s="42">
        <f>IFERROR(VLOOKUP($H255,#REF!,15,FALSE),0)</f>
        <v>0</v>
      </c>
      <c r="AV255" s="34">
        <f>IFERROR(VLOOKUP($H255,#REF!,15,FALSE),0)</f>
        <v>0</v>
      </c>
      <c r="AW255" s="34">
        <f>IFERROR(VLOOKUP($H255,#REF!,16,FALSE),0)</f>
        <v>0</v>
      </c>
      <c r="AX255" s="42">
        <f>IFERROR(VLOOKUP($H255,#REF!,17,FALSE),0)</f>
        <v>0</v>
      </c>
    </row>
    <row r="256" spans="1:50" x14ac:dyDescent="0.3">
      <c r="A256" s="33" t="str">
        <f t="shared" si="12"/>
        <v>A -3125-4-889</v>
      </c>
      <c r="B256" s="33" t="str">
        <f>+'R&amp;E EXPORT'!B255</f>
        <v>DRUG ENFORCEMENT-SURVEILLENCE</v>
      </c>
      <c r="C256" t="str">
        <f>IFERROR(VLOOKUP(A256,'MCSJ Export'!A:C,3,FALSE),"")</f>
        <v>Sub Account</v>
      </c>
      <c r="D256" s="37">
        <f t="shared" ca="1" si="13"/>
        <v>0</v>
      </c>
      <c r="E256" s="37">
        <f t="shared" ca="1" si="14"/>
        <v>0</v>
      </c>
      <c r="F256" s="37">
        <f t="shared" ca="1" si="15"/>
        <v>0</v>
      </c>
      <c r="G256" s="37"/>
      <c r="H256" s="33" t="str">
        <f>+'R&amp;E EXPORT'!A255</f>
        <v>A -3125-4-889</v>
      </c>
      <c r="I256" s="34">
        <f>IFERROR(VLOOKUP($H256,'Gen F Rev'!$A:$M,15,FALSE),0)</f>
        <v>0</v>
      </c>
      <c r="J256" s="34">
        <f>IFERROR(VLOOKUP($H256,'Gen F Rev'!$A:$M,16,FALSE),0)</f>
        <v>0</v>
      </c>
      <c r="K256" s="42">
        <f>IFERROR(VLOOKUP($H256,'Gen F Rev'!$A:$M,17,FALSE),0)</f>
        <v>0</v>
      </c>
      <c r="L256" s="34">
        <f>IFERROR(VLOOKUP($H256,'Gen F Exp'!$A:$E,15,FALSE),0)</f>
        <v>0</v>
      </c>
      <c r="M256" s="34">
        <f>IFERROR(VLOOKUP($H256,'Gen F Exp'!$A:$E,16,FALSE),0)</f>
        <v>0</v>
      </c>
      <c r="N256" s="42">
        <f>IFERROR(VLOOKUP($H256,'Gen F Exp'!$A:$E,17,FALSE),0)</f>
        <v>0</v>
      </c>
      <c r="O256" s="34">
        <f>IFERROR(VLOOKUP($H256,'Water F Rev'!$A:$L,15,FALSE),0)</f>
        <v>0</v>
      </c>
      <c r="P256" s="34">
        <f>IFERROR(VLOOKUP($H256,'Water F Rev'!$A:$L,16,FALSE),0)</f>
        <v>0</v>
      </c>
      <c r="Q256" s="42">
        <f>IFERROR(VLOOKUP($H256,'Water F Rev'!$A:$L,17,FALSE),0)</f>
        <v>0</v>
      </c>
      <c r="R256" s="34">
        <f>IFERROR(VLOOKUP($H256,'Water F Exp'!$A:$K,15,FALSE),0)</f>
        <v>0</v>
      </c>
      <c r="S256" s="34">
        <f>IFERROR(VLOOKUP($H256,'Water F Exp'!$A:$K,16,FALSE),0)</f>
        <v>0</v>
      </c>
      <c r="T256" s="42">
        <f>IFERROR(VLOOKUP($H256,'Water F Exp'!$A:$K,17,FALSE),0)</f>
        <v>0</v>
      </c>
      <c r="U256" s="34">
        <f ca="1">IFERROR(VLOOKUP($H256,'Sewer F Rev'!$A:$E,15,FALSE),0)</f>
        <v>0</v>
      </c>
      <c r="V256" s="34">
        <f ca="1">IFERROR(VLOOKUP($H256,'Sewer F Rev'!$A:$E,16,FALSE),0)</f>
        <v>0</v>
      </c>
      <c r="W256" s="42">
        <f ca="1">IFERROR(VLOOKUP($H256,'Sewer F Rev'!$A:$E,17,FALSE),0)</f>
        <v>0</v>
      </c>
      <c r="X256" s="34">
        <f>IFERROR(VLOOKUP($H256,'Sewer F Exp'!$A:$B,15,FALSE),0)</f>
        <v>0</v>
      </c>
      <c r="Y256" s="34">
        <f>IFERROR(VLOOKUP($H256,'Sewer F Exp'!$A:$B,16,FALSE),0)</f>
        <v>0</v>
      </c>
      <c r="Z256" s="42">
        <f>IFERROR(VLOOKUP($H256,'Sewer F Exp'!$A:$B,17,FALSE),0)</f>
        <v>0</v>
      </c>
      <c r="AA256" s="34">
        <f>IFERROR(VLOOKUP($H256,'Refuse F Rev'!$A:$E,15,FALSE),0)</f>
        <v>0</v>
      </c>
      <c r="AB256" s="34">
        <f>IFERROR(VLOOKUP($H256,'Refuse F Rev'!$A:$E,16,FALSE),0)</f>
        <v>0</v>
      </c>
      <c r="AC256" s="42">
        <f>IFERROR(VLOOKUP($H256,'Refuse F Rev'!$A:$E,17,FALSE),0)</f>
        <v>0</v>
      </c>
      <c r="AD256" s="34">
        <f>IFERROR(VLOOKUP($H256,'Refuse F Exp'!$A:$E,15,FALSE),0)</f>
        <v>0</v>
      </c>
      <c r="AE256" s="34">
        <f>IFERROR(VLOOKUP($H256,'Refuse F Exp'!$A:$E,16,FALSE),0)</f>
        <v>0</v>
      </c>
      <c r="AF256" s="42">
        <f>IFERROR(VLOOKUP($H256,'Refuse F Exp'!$A:$E,17,FALSE),0)</f>
        <v>0</v>
      </c>
      <c r="AG256" s="34">
        <f>IFERROR(VLOOKUP($H256,#REF!,10,FALSE),0)</f>
        <v>0</v>
      </c>
      <c r="AH256" s="34">
        <f>IFERROR(VLOOKUP($H256,#REF!,11,FALSE),0)</f>
        <v>0</v>
      </c>
      <c r="AI256" s="42">
        <f>IFERROR(VLOOKUP($H256,#REF!,12,FALSE),0)</f>
        <v>0</v>
      </c>
      <c r="AJ256" s="34">
        <f>IFERROR(VLOOKUP($H256,#REF!,10,FALSE),0)</f>
        <v>0</v>
      </c>
      <c r="AK256" s="34">
        <f>IFERROR(VLOOKUP($H256,#REF!,11,FALSE),0)</f>
        <v>0</v>
      </c>
      <c r="AL256" s="42">
        <f>IFERROR(VLOOKUP($H256,#REF!,12,FALSE),0)</f>
        <v>0</v>
      </c>
      <c r="AM256" s="34">
        <f>IFERROR(VLOOKUP($H256,#REF!,10,FALSE),0)</f>
        <v>0</v>
      </c>
      <c r="AN256" s="34">
        <f>IFERROR(VLOOKUP($H256,#REF!,11,FALSE),0)</f>
        <v>0</v>
      </c>
      <c r="AO256" s="42">
        <f>IFERROR(VLOOKUP($H256,#REF!,12,FALSE),0)</f>
        <v>0</v>
      </c>
      <c r="AP256" s="34">
        <f>IFERROR(VLOOKUP($H256,#REF!,10,FALSE),0)</f>
        <v>0</v>
      </c>
      <c r="AQ256" s="34">
        <f>IFERROR(VLOOKUP($H256,#REF!,11,FALSE),0)</f>
        <v>0</v>
      </c>
      <c r="AR256" s="42">
        <f>IFERROR(VLOOKUP($H256,#REF!,12,FALSE),0)</f>
        <v>0</v>
      </c>
      <c r="AS256" s="34">
        <f>IFERROR(VLOOKUP($H256,#REF!,13,FALSE),0)</f>
        <v>0</v>
      </c>
      <c r="AT256" s="34">
        <f>IFERROR(VLOOKUP($H256,#REF!,14,FALSE),0)</f>
        <v>0</v>
      </c>
      <c r="AU256" s="42">
        <f>IFERROR(VLOOKUP($H256,#REF!,15,FALSE),0)</f>
        <v>0</v>
      </c>
      <c r="AV256" s="34">
        <f>IFERROR(VLOOKUP($H256,#REF!,15,FALSE),0)</f>
        <v>0</v>
      </c>
      <c r="AW256" s="34">
        <f>IFERROR(VLOOKUP($H256,#REF!,16,FALSE),0)</f>
        <v>0</v>
      </c>
      <c r="AX256" s="42">
        <f>IFERROR(VLOOKUP($H256,#REF!,17,FALSE),0)</f>
        <v>0</v>
      </c>
    </row>
    <row r="257" spans="1:50" x14ac:dyDescent="0.3">
      <c r="A257" s="33" t="str">
        <f t="shared" si="12"/>
        <v>A -3310-0-000</v>
      </c>
      <c r="B257" s="33" t="str">
        <f>+'R&amp;E EXPORT'!B256</f>
        <v>TRAFFIC CONTR:</v>
      </c>
      <c r="C257" t="str">
        <f>IFERROR(VLOOKUP(A257,'MCSJ Export'!A:C,3,FALSE),"")</f>
        <v>Control</v>
      </c>
      <c r="D257" s="37">
        <f t="shared" ca="1" si="13"/>
        <v>0</v>
      </c>
      <c r="E257" s="37">
        <f t="shared" ca="1" si="14"/>
        <v>0</v>
      </c>
      <c r="F257" s="37">
        <f t="shared" ca="1" si="15"/>
        <v>0</v>
      </c>
      <c r="G257" s="37"/>
      <c r="H257" s="33" t="str">
        <f>+'R&amp;E EXPORT'!A256</f>
        <v>A -3310-0-000</v>
      </c>
      <c r="I257" s="34">
        <f>IFERROR(VLOOKUP($H257,'Gen F Rev'!$A:$M,15,FALSE),0)</f>
        <v>0</v>
      </c>
      <c r="J257" s="34">
        <f>IFERROR(VLOOKUP($H257,'Gen F Rev'!$A:$M,16,FALSE),0)</f>
        <v>0</v>
      </c>
      <c r="K257" s="42">
        <f>IFERROR(VLOOKUP($H257,'Gen F Rev'!$A:$M,17,FALSE),0)</f>
        <v>0</v>
      </c>
      <c r="L257" s="34">
        <f>IFERROR(VLOOKUP($H257,'Gen F Exp'!$A:$E,15,FALSE),0)</f>
        <v>0</v>
      </c>
      <c r="M257" s="34">
        <f>IFERROR(VLOOKUP($H257,'Gen F Exp'!$A:$E,16,FALSE),0)</f>
        <v>0</v>
      </c>
      <c r="N257" s="42">
        <f>IFERROR(VLOOKUP($H257,'Gen F Exp'!$A:$E,17,FALSE),0)</f>
        <v>0</v>
      </c>
      <c r="O257" s="34">
        <f>IFERROR(VLOOKUP($H257,'Water F Rev'!$A:$L,15,FALSE),0)</f>
        <v>0</v>
      </c>
      <c r="P257" s="34">
        <f>IFERROR(VLOOKUP($H257,'Water F Rev'!$A:$L,16,FALSE),0)</f>
        <v>0</v>
      </c>
      <c r="Q257" s="42">
        <f>IFERROR(VLOOKUP($H257,'Water F Rev'!$A:$L,17,FALSE),0)</f>
        <v>0</v>
      </c>
      <c r="R257" s="34">
        <f>IFERROR(VLOOKUP($H257,'Water F Exp'!$A:$K,15,FALSE),0)</f>
        <v>0</v>
      </c>
      <c r="S257" s="34">
        <f>IFERROR(VLOOKUP($H257,'Water F Exp'!$A:$K,16,FALSE),0)</f>
        <v>0</v>
      </c>
      <c r="T257" s="42">
        <f>IFERROR(VLOOKUP($H257,'Water F Exp'!$A:$K,17,FALSE),0)</f>
        <v>0</v>
      </c>
      <c r="U257" s="34">
        <f ca="1">IFERROR(VLOOKUP($H257,'Sewer F Rev'!$A:$E,15,FALSE),0)</f>
        <v>0</v>
      </c>
      <c r="V257" s="34">
        <f ca="1">IFERROR(VLOOKUP($H257,'Sewer F Rev'!$A:$E,16,FALSE),0)</f>
        <v>0</v>
      </c>
      <c r="W257" s="42">
        <f ca="1">IFERROR(VLOOKUP($H257,'Sewer F Rev'!$A:$E,17,FALSE),0)</f>
        <v>0</v>
      </c>
      <c r="X257" s="34">
        <f>IFERROR(VLOOKUP($H257,'Sewer F Exp'!$A:$B,15,FALSE),0)</f>
        <v>0</v>
      </c>
      <c r="Y257" s="34">
        <f>IFERROR(VLOOKUP($H257,'Sewer F Exp'!$A:$B,16,FALSE),0)</f>
        <v>0</v>
      </c>
      <c r="Z257" s="42">
        <f>IFERROR(VLOOKUP($H257,'Sewer F Exp'!$A:$B,17,FALSE),0)</f>
        <v>0</v>
      </c>
      <c r="AA257" s="34">
        <f>IFERROR(VLOOKUP($H257,'Refuse F Rev'!$A:$E,15,FALSE),0)</f>
        <v>0</v>
      </c>
      <c r="AB257" s="34">
        <f>IFERROR(VLOOKUP($H257,'Refuse F Rev'!$A:$E,16,FALSE),0)</f>
        <v>0</v>
      </c>
      <c r="AC257" s="42">
        <f>IFERROR(VLOOKUP($H257,'Refuse F Rev'!$A:$E,17,FALSE),0)</f>
        <v>0</v>
      </c>
      <c r="AD257" s="34">
        <f>IFERROR(VLOOKUP($H257,'Refuse F Exp'!$A:$E,15,FALSE),0)</f>
        <v>0</v>
      </c>
      <c r="AE257" s="34">
        <f>IFERROR(VLOOKUP($H257,'Refuse F Exp'!$A:$E,16,FALSE),0)</f>
        <v>0</v>
      </c>
      <c r="AF257" s="42">
        <f>IFERROR(VLOOKUP($H257,'Refuse F Exp'!$A:$E,17,FALSE),0)</f>
        <v>0</v>
      </c>
      <c r="AG257" s="34">
        <f>IFERROR(VLOOKUP($H257,#REF!,10,FALSE),0)</f>
        <v>0</v>
      </c>
      <c r="AH257" s="34">
        <f>IFERROR(VLOOKUP($H257,#REF!,11,FALSE),0)</f>
        <v>0</v>
      </c>
      <c r="AI257" s="42">
        <f>IFERROR(VLOOKUP($H257,#REF!,12,FALSE),0)</f>
        <v>0</v>
      </c>
      <c r="AJ257" s="34">
        <f>IFERROR(VLOOKUP($H257,#REF!,10,FALSE),0)</f>
        <v>0</v>
      </c>
      <c r="AK257" s="34">
        <f>IFERROR(VLOOKUP($H257,#REF!,11,FALSE),0)</f>
        <v>0</v>
      </c>
      <c r="AL257" s="42">
        <f>IFERROR(VLOOKUP($H257,#REF!,12,FALSE),0)</f>
        <v>0</v>
      </c>
      <c r="AM257" s="34">
        <f>IFERROR(VLOOKUP($H257,#REF!,10,FALSE),0)</f>
        <v>0</v>
      </c>
      <c r="AN257" s="34">
        <f>IFERROR(VLOOKUP($H257,#REF!,11,FALSE),0)</f>
        <v>0</v>
      </c>
      <c r="AO257" s="42">
        <f>IFERROR(VLOOKUP($H257,#REF!,12,FALSE),0)</f>
        <v>0</v>
      </c>
      <c r="AP257" s="34">
        <f>IFERROR(VLOOKUP($H257,#REF!,10,FALSE),0)</f>
        <v>0</v>
      </c>
      <c r="AQ257" s="34">
        <f>IFERROR(VLOOKUP($H257,#REF!,11,FALSE),0)</f>
        <v>0</v>
      </c>
      <c r="AR257" s="42">
        <f>IFERROR(VLOOKUP($H257,#REF!,12,FALSE),0)</f>
        <v>0</v>
      </c>
      <c r="AS257" s="34">
        <f>IFERROR(VLOOKUP($H257,#REF!,13,FALSE),0)</f>
        <v>0</v>
      </c>
      <c r="AT257" s="34">
        <f>IFERROR(VLOOKUP($H257,#REF!,14,FALSE),0)</f>
        <v>0</v>
      </c>
      <c r="AU257" s="42">
        <f>IFERROR(VLOOKUP($H257,#REF!,15,FALSE),0)</f>
        <v>0</v>
      </c>
      <c r="AV257" s="34">
        <f>IFERROR(VLOOKUP($H257,#REF!,15,FALSE),0)</f>
        <v>0</v>
      </c>
      <c r="AW257" s="34">
        <f>IFERROR(VLOOKUP($H257,#REF!,16,FALSE),0)</f>
        <v>0</v>
      </c>
      <c r="AX257" s="42">
        <f>IFERROR(VLOOKUP($H257,#REF!,17,FALSE),0)</f>
        <v>0</v>
      </c>
    </row>
    <row r="258" spans="1:50" x14ac:dyDescent="0.3">
      <c r="A258" s="33" t="str">
        <f t="shared" si="12"/>
        <v>A -3310-1-000</v>
      </c>
      <c r="B258" s="33" t="str">
        <f>+'R&amp;E EXPORT'!B257</f>
        <v>TRAFFIC CONTROL PERSONAL SERVICE</v>
      </c>
      <c r="C258" t="str">
        <f>IFERROR(VLOOKUP(A258,'MCSJ Export'!A:C,3,FALSE),"")</f>
        <v>Sub Account</v>
      </c>
      <c r="D258" s="37">
        <f t="shared" ca="1" si="13"/>
        <v>0</v>
      </c>
      <c r="E258" s="37">
        <f t="shared" ca="1" si="14"/>
        <v>0</v>
      </c>
      <c r="F258" s="37">
        <f t="shared" ca="1" si="15"/>
        <v>0</v>
      </c>
      <c r="G258" s="37"/>
      <c r="H258" s="33" t="str">
        <f>+'R&amp;E EXPORT'!A257</f>
        <v>A -3310-1-000</v>
      </c>
      <c r="I258" s="34">
        <f>IFERROR(VLOOKUP($H258,'Gen F Rev'!$A:$M,15,FALSE),0)</f>
        <v>0</v>
      </c>
      <c r="J258" s="34">
        <f>IFERROR(VLOOKUP($H258,'Gen F Rev'!$A:$M,16,FALSE),0)</f>
        <v>0</v>
      </c>
      <c r="K258" s="42">
        <f>IFERROR(VLOOKUP($H258,'Gen F Rev'!$A:$M,17,FALSE),0)</f>
        <v>0</v>
      </c>
      <c r="L258" s="34">
        <f>IFERROR(VLOOKUP($H258,'Gen F Exp'!$A:$E,15,FALSE),0)</f>
        <v>0</v>
      </c>
      <c r="M258" s="34">
        <f>IFERROR(VLOOKUP($H258,'Gen F Exp'!$A:$E,16,FALSE),0)</f>
        <v>0</v>
      </c>
      <c r="N258" s="42">
        <f>IFERROR(VLOOKUP($H258,'Gen F Exp'!$A:$E,17,FALSE),0)</f>
        <v>0</v>
      </c>
      <c r="O258" s="34">
        <f>IFERROR(VLOOKUP($H258,'Water F Rev'!$A:$L,15,FALSE),0)</f>
        <v>0</v>
      </c>
      <c r="P258" s="34">
        <f>IFERROR(VLOOKUP($H258,'Water F Rev'!$A:$L,16,FALSE),0)</f>
        <v>0</v>
      </c>
      <c r="Q258" s="42">
        <f>IFERROR(VLOOKUP($H258,'Water F Rev'!$A:$L,17,FALSE),0)</f>
        <v>0</v>
      </c>
      <c r="R258" s="34">
        <f>IFERROR(VLOOKUP($H258,'Water F Exp'!$A:$K,15,FALSE),0)</f>
        <v>0</v>
      </c>
      <c r="S258" s="34">
        <f>IFERROR(VLOOKUP($H258,'Water F Exp'!$A:$K,16,FALSE),0)</f>
        <v>0</v>
      </c>
      <c r="T258" s="42">
        <f>IFERROR(VLOOKUP($H258,'Water F Exp'!$A:$K,17,FALSE),0)</f>
        <v>0</v>
      </c>
      <c r="U258" s="34">
        <f ca="1">IFERROR(VLOOKUP($H258,'Sewer F Rev'!$A:$E,15,FALSE),0)</f>
        <v>0</v>
      </c>
      <c r="V258" s="34">
        <f ca="1">IFERROR(VLOOKUP($H258,'Sewer F Rev'!$A:$E,16,FALSE),0)</f>
        <v>0</v>
      </c>
      <c r="W258" s="42">
        <f ca="1">IFERROR(VLOOKUP($H258,'Sewer F Rev'!$A:$E,17,FALSE),0)</f>
        <v>0</v>
      </c>
      <c r="X258" s="34">
        <f>IFERROR(VLOOKUP($H258,'Sewer F Exp'!$A:$B,15,FALSE),0)</f>
        <v>0</v>
      </c>
      <c r="Y258" s="34">
        <f>IFERROR(VLOOKUP($H258,'Sewer F Exp'!$A:$B,16,FALSE),0)</f>
        <v>0</v>
      </c>
      <c r="Z258" s="42">
        <f>IFERROR(VLOOKUP($H258,'Sewer F Exp'!$A:$B,17,FALSE),0)</f>
        <v>0</v>
      </c>
      <c r="AA258" s="34">
        <f>IFERROR(VLOOKUP($H258,'Refuse F Rev'!$A:$E,15,FALSE),0)</f>
        <v>0</v>
      </c>
      <c r="AB258" s="34">
        <f>IFERROR(VLOOKUP($H258,'Refuse F Rev'!$A:$E,16,FALSE),0)</f>
        <v>0</v>
      </c>
      <c r="AC258" s="42">
        <f>IFERROR(VLOOKUP($H258,'Refuse F Rev'!$A:$E,17,FALSE),0)</f>
        <v>0</v>
      </c>
      <c r="AD258" s="34">
        <f>IFERROR(VLOOKUP($H258,'Refuse F Exp'!$A:$E,15,FALSE),0)</f>
        <v>0</v>
      </c>
      <c r="AE258" s="34">
        <f>IFERROR(VLOOKUP($H258,'Refuse F Exp'!$A:$E,16,FALSE),0)</f>
        <v>0</v>
      </c>
      <c r="AF258" s="42">
        <f>IFERROR(VLOOKUP($H258,'Refuse F Exp'!$A:$E,17,FALSE),0)</f>
        <v>0</v>
      </c>
      <c r="AG258" s="34">
        <f>IFERROR(VLOOKUP($H258,#REF!,10,FALSE),0)</f>
        <v>0</v>
      </c>
      <c r="AH258" s="34">
        <f>IFERROR(VLOOKUP($H258,#REF!,11,FALSE),0)</f>
        <v>0</v>
      </c>
      <c r="AI258" s="42">
        <f>IFERROR(VLOOKUP($H258,#REF!,12,FALSE),0)</f>
        <v>0</v>
      </c>
      <c r="AJ258" s="34">
        <f>IFERROR(VLOOKUP($H258,#REF!,10,FALSE),0)</f>
        <v>0</v>
      </c>
      <c r="AK258" s="34">
        <f>IFERROR(VLOOKUP($H258,#REF!,11,FALSE),0)</f>
        <v>0</v>
      </c>
      <c r="AL258" s="42">
        <f>IFERROR(VLOOKUP($H258,#REF!,12,FALSE),0)</f>
        <v>0</v>
      </c>
      <c r="AM258" s="34">
        <f>IFERROR(VLOOKUP($H258,#REF!,10,FALSE),0)</f>
        <v>0</v>
      </c>
      <c r="AN258" s="34">
        <f>IFERROR(VLOOKUP($H258,#REF!,11,FALSE),0)</f>
        <v>0</v>
      </c>
      <c r="AO258" s="42">
        <f>IFERROR(VLOOKUP($H258,#REF!,12,FALSE),0)</f>
        <v>0</v>
      </c>
      <c r="AP258" s="34">
        <f>IFERROR(VLOOKUP($H258,#REF!,10,FALSE),0)</f>
        <v>0</v>
      </c>
      <c r="AQ258" s="34">
        <f>IFERROR(VLOOKUP($H258,#REF!,11,FALSE),0)</f>
        <v>0</v>
      </c>
      <c r="AR258" s="42">
        <f>IFERROR(VLOOKUP($H258,#REF!,12,FALSE),0)</f>
        <v>0</v>
      </c>
      <c r="AS258" s="34">
        <f>IFERROR(VLOOKUP($H258,#REF!,13,FALSE),0)</f>
        <v>0</v>
      </c>
      <c r="AT258" s="34">
        <f>IFERROR(VLOOKUP($H258,#REF!,14,FALSE),0)</f>
        <v>0</v>
      </c>
      <c r="AU258" s="42">
        <f>IFERROR(VLOOKUP($H258,#REF!,15,FALSE),0)</f>
        <v>0</v>
      </c>
      <c r="AV258" s="34">
        <f>IFERROR(VLOOKUP($H258,#REF!,15,FALSE),0)</f>
        <v>0</v>
      </c>
      <c r="AW258" s="34">
        <f>IFERROR(VLOOKUP($H258,#REF!,16,FALSE),0)</f>
        <v>0</v>
      </c>
      <c r="AX258" s="42">
        <f>IFERROR(VLOOKUP($H258,#REF!,17,FALSE),0)</f>
        <v>0</v>
      </c>
    </row>
    <row r="259" spans="1:50" x14ac:dyDescent="0.3">
      <c r="A259" s="33" t="str">
        <f t="shared" si="12"/>
        <v>A -3310-4-211</v>
      </c>
      <c r="B259" s="33" t="str">
        <f>+'R&amp;E EXPORT'!B258</f>
        <v>TRAFFIC CNTRL-STREET STRIPING</v>
      </c>
      <c r="C259" t="str">
        <f>IFERROR(VLOOKUP(A259,'MCSJ Export'!A:C,3,FALSE),"")</f>
        <v>Sub Account</v>
      </c>
      <c r="D259" s="37">
        <f t="shared" ca="1" si="13"/>
        <v>0</v>
      </c>
      <c r="E259" s="37">
        <f t="shared" ca="1" si="14"/>
        <v>0</v>
      </c>
      <c r="F259" s="37">
        <f t="shared" ca="1" si="15"/>
        <v>0</v>
      </c>
      <c r="G259" s="37"/>
      <c r="H259" s="33" t="str">
        <f>+'R&amp;E EXPORT'!A258</f>
        <v>A -3310-4-211</v>
      </c>
      <c r="I259" s="34">
        <f>IFERROR(VLOOKUP($H259,'Gen F Rev'!$A:$M,15,FALSE),0)</f>
        <v>0</v>
      </c>
      <c r="J259" s="34">
        <f>IFERROR(VLOOKUP($H259,'Gen F Rev'!$A:$M,16,FALSE),0)</f>
        <v>0</v>
      </c>
      <c r="K259" s="42">
        <f>IFERROR(VLOOKUP($H259,'Gen F Rev'!$A:$M,17,FALSE),0)</f>
        <v>0</v>
      </c>
      <c r="L259" s="34">
        <f>IFERROR(VLOOKUP($H259,'Gen F Exp'!$A:$E,15,FALSE),0)</f>
        <v>0</v>
      </c>
      <c r="M259" s="34">
        <f>IFERROR(VLOOKUP($H259,'Gen F Exp'!$A:$E,16,FALSE),0)</f>
        <v>0</v>
      </c>
      <c r="N259" s="42">
        <f>IFERROR(VLOOKUP($H259,'Gen F Exp'!$A:$E,17,FALSE),0)</f>
        <v>0</v>
      </c>
      <c r="O259" s="34">
        <f>IFERROR(VLOOKUP($H259,'Water F Rev'!$A:$L,15,FALSE),0)</f>
        <v>0</v>
      </c>
      <c r="P259" s="34">
        <f>IFERROR(VLOOKUP($H259,'Water F Rev'!$A:$L,16,FALSE),0)</f>
        <v>0</v>
      </c>
      <c r="Q259" s="42">
        <f>IFERROR(VLOOKUP($H259,'Water F Rev'!$A:$L,17,FALSE),0)</f>
        <v>0</v>
      </c>
      <c r="R259" s="34">
        <f>IFERROR(VLOOKUP($H259,'Water F Exp'!$A:$K,15,FALSE),0)</f>
        <v>0</v>
      </c>
      <c r="S259" s="34">
        <f>IFERROR(VLOOKUP($H259,'Water F Exp'!$A:$K,16,FALSE),0)</f>
        <v>0</v>
      </c>
      <c r="T259" s="42">
        <f>IFERROR(VLOOKUP($H259,'Water F Exp'!$A:$K,17,FALSE),0)</f>
        <v>0</v>
      </c>
      <c r="U259" s="34">
        <f ca="1">IFERROR(VLOOKUP($H259,'Sewer F Rev'!$A:$E,15,FALSE),0)</f>
        <v>0</v>
      </c>
      <c r="V259" s="34">
        <f ca="1">IFERROR(VLOOKUP($H259,'Sewer F Rev'!$A:$E,16,FALSE),0)</f>
        <v>0</v>
      </c>
      <c r="W259" s="42">
        <f ca="1">IFERROR(VLOOKUP($H259,'Sewer F Rev'!$A:$E,17,FALSE),0)</f>
        <v>0</v>
      </c>
      <c r="X259" s="34">
        <f>IFERROR(VLOOKUP($H259,'Sewer F Exp'!$A:$B,15,FALSE),0)</f>
        <v>0</v>
      </c>
      <c r="Y259" s="34">
        <f>IFERROR(VLOOKUP($H259,'Sewer F Exp'!$A:$B,16,FALSE),0)</f>
        <v>0</v>
      </c>
      <c r="Z259" s="42">
        <f>IFERROR(VLOOKUP($H259,'Sewer F Exp'!$A:$B,17,FALSE),0)</f>
        <v>0</v>
      </c>
      <c r="AA259" s="34">
        <f>IFERROR(VLOOKUP($H259,'Refuse F Rev'!$A:$E,15,FALSE),0)</f>
        <v>0</v>
      </c>
      <c r="AB259" s="34">
        <f>IFERROR(VLOOKUP($H259,'Refuse F Rev'!$A:$E,16,FALSE),0)</f>
        <v>0</v>
      </c>
      <c r="AC259" s="42">
        <f>IFERROR(VLOOKUP($H259,'Refuse F Rev'!$A:$E,17,FALSE),0)</f>
        <v>0</v>
      </c>
      <c r="AD259" s="34">
        <f>IFERROR(VLOOKUP($H259,'Refuse F Exp'!$A:$E,15,FALSE),0)</f>
        <v>0</v>
      </c>
      <c r="AE259" s="34">
        <f>IFERROR(VLOOKUP($H259,'Refuse F Exp'!$A:$E,16,FALSE),0)</f>
        <v>0</v>
      </c>
      <c r="AF259" s="42">
        <f>IFERROR(VLOOKUP($H259,'Refuse F Exp'!$A:$E,17,FALSE),0)</f>
        <v>0</v>
      </c>
      <c r="AG259" s="34">
        <f>IFERROR(VLOOKUP($H259,#REF!,10,FALSE),0)</f>
        <v>0</v>
      </c>
      <c r="AH259" s="34">
        <f>IFERROR(VLOOKUP($H259,#REF!,11,FALSE),0)</f>
        <v>0</v>
      </c>
      <c r="AI259" s="42">
        <f>IFERROR(VLOOKUP($H259,#REF!,12,FALSE),0)</f>
        <v>0</v>
      </c>
      <c r="AJ259" s="34">
        <f>IFERROR(VLOOKUP($H259,#REF!,10,FALSE),0)</f>
        <v>0</v>
      </c>
      <c r="AK259" s="34">
        <f>IFERROR(VLOOKUP($H259,#REF!,11,FALSE),0)</f>
        <v>0</v>
      </c>
      <c r="AL259" s="42">
        <f>IFERROR(VLOOKUP($H259,#REF!,12,FALSE),0)</f>
        <v>0</v>
      </c>
      <c r="AM259" s="34">
        <f>IFERROR(VLOOKUP($H259,#REF!,10,FALSE),0)</f>
        <v>0</v>
      </c>
      <c r="AN259" s="34">
        <f>IFERROR(VLOOKUP($H259,#REF!,11,FALSE),0)</f>
        <v>0</v>
      </c>
      <c r="AO259" s="42">
        <f>IFERROR(VLOOKUP($H259,#REF!,12,FALSE),0)</f>
        <v>0</v>
      </c>
      <c r="AP259" s="34">
        <f>IFERROR(VLOOKUP($H259,#REF!,10,FALSE),0)</f>
        <v>0</v>
      </c>
      <c r="AQ259" s="34">
        <f>IFERROR(VLOOKUP($H259,#REF!,11,FALSE),0)</f>
        <v>0</v>
      </c>
      <c r="AR259" s="42">
        <f>IFERROR(VLOOKUP($H259,#REF!,12,FALSE),0)</f>
        <v>0</v>
      </c>
      <c r="AS259" s="34">
        <f>IFERROR(VLOOKUP($H259,#REF!,13,FALSE),0)</f>
        <v>0</v>
      </c>
      <c r="AT259" s="34">
        <f>IFERROR(VLOOKUP($H259,#REF!,14,FALSE),0)</f>
        <v>0</v>
      </c>
      <c r="AU259" s="42">
        <f>IFERROR(VLOOKUP($H259,#REF!,15,FALSE),0)</f>
        <v>0</v>
      </c>
      <c r="AV259" s="34">
        <f>IFERROR(VLOOKUP($H259,#REF!,15,FALSE),0)</f>
        <v>0</v>
      </c>
      <c r="AW259" s="34">
        <f>IFERROR(VLOOKUP($H259,#REF!,16,FALSE),0)</f>
        <v>0</v>
      </c>
      <c r="AX259" s="42">
        <f>IFERROR(VLOOKUP($H259,#REF!,17,FALSE),0)</f>
        <v>0</v>
      </c>
    </row>
    <row r="260" spans="1:50" x14ac:dyDescent="0.3">
      <c r="A260" s="33" t="str">
        <f t="shared" ref="A260:A323" si="16">+TRIM(H260)</f>
        <v>A -3310-4-218</v>
      </c>
      <c r="B260" s="33" t="str">
        <f>+'R&amp;E EXPORT'!B259</f>
        <v>TRAFFIC CNTRL-NYSDOT SIGNAL MAINT</v>
      </c>
      <c r="C260" t="str">
        <f>IFERROR(VLOOKUP(A260,'MCSJ Export'!A:C,3,FALSE),"")</f>
        <v>Sub Account</v>
      </c>
      <c r="D260" s="37">
        <f t="shared" ref="D260:D323" ca="1" si="17">+I260+L260+O260+R260+U260+X260+AA260+AD260+AG260+AJ260+AM260+AP260+AS260+AV260</f>
        <v>0</v>
      </c>
      <c r="E260" s="37">
        <f t="shared" ref="E260:E323" ca="1" si="18">+J260+M260+P260+S260+V260+Y260+AB260+AE260+AH260+AK260+AN260+AQ260+AT260+AW260</f>
        <v>0</v>
      </c>
      <c r="F260" s="37">
        <f t="shared" ref="F260:F323" ca="1" si="19">+K260+N260+Q260+T260+W260+Z260+AC260+AF260+AI260+AL260+AO260+AR260+AU260+AX260</f>
        <v>0</v>
      </c>
      <c r="G260" s="37"/>
      <c r="H260" s="33" t="str">
        <f>+'R&amp;E EXPORT'!A259</f>
        <v>A -3310-4-218</v>
      </c>
      <c r="I260" s="34">
        <f>IFERROR(VLOOKUP($H260,'Gen F Rev'!$A:$M,15,FALSE),0)</f>
        <v>0</v>
      </c>
      <c r="J260" s="34">
        <f>IFERROR(VLOOKUP($H260,'Gen F Rev'!$A:$M,16,FALSE),0)</f>
        <v>0</v>
      </c>
      <c r="K260" s="42">
        <f>IFERROR(VLOOKUP($H260,'Gen F Rev'!$A:$M,17,FALSE),0)</f>
        <v>0</v>
      </c>
      <c r="L260" s="34">
        <f>IFERROR(VLOOKUP($H260,'Gen F Exp'!$A:$E,15,FALSE),0)</f>
        <v>0</v>
      </c>
      <c r="M260" s="34">
        <f>IFERROR(VLOOKUP($H260,'Gen F Exp'!$A:$E,16,FALSE),0)</f>
        <v>0</v>
      </c>
      <c r="N260" s="42">
        <f>IFERROR(VLOOKUP($H260,'Gen F Exp'!$A:$E,17,FALSE),0)</f>
        <v>0</v>
      </c>
      <c r="O260" s="34">
        <f>IFERROR(VLOOKUP($H260,'Water F Rev'!$A:$L,15,FALSE),0)</f>
        <v>0</v>
      </c>
      <c r="P260" s="34">
        <f>IFERROR(VLOOKUP($H260,'Water F Rev'!$A:$L,16,FALSE),0)</f>
        <v>0</v>
      </c>
      <c r="Q260" s="42">
        <f>IFERROR(VLOOKUP($H260,'Water F Rev'!$A:$L,17,FALSE),0)</f>
        <v>0</v>
      </c>
      <c r="R260" s="34">
        <f>IFERROR(VLOOKUP($H260,'Water F Exp'!$A:$K,15,FALSE),0)</f>
        <v>0</v>
      </c>
      <c r="S260" s="34">
        <f>IFERROR(VLOOKUP($H260,'Water F Exp'!$A:$K,16,FALSE),0)</f>
        <v>0</v>
      </c>
      <c r="T260" s="42">
        <f>IFERROR(VLOOKUP($H260,'Water F Exp'!$A:$K,17,FALSE),0)</f>
        <v>0</v>
      </c>
      <c r="U260" s="34">
        <f ca="1">IFERROR(VLOOKUP($H260,'Sewer F Rev'!$A:$E,15,FALSE),0)</f>
        <v>0</v>
      </c>
      <c r="V260" s="34">
        <f ca="1">IFERROR(VLOOKUP($H260,'Sewer F Rev'!$A:$E,16,FALSE),0)</f>
        <v>0</v>
      </c>
      <c r="W260" s="42">
        <f ca="1">IFERROR(VLOOKUP($H260,'Sewer F Rev'!$A:$E,17,FALSE),0)</f>
        <v>0</v>
      </c>
      <c r="X260" s="34">
        <f>IFERROR(VLOOKUP($H260,'Sewer F Exp'!$A:$B,15,FALSE),0)</f>
        <v>0</v>
      </c>
      <c r="Y260" s="34">
        <f>IFERROR(VLOOKUP($H260,'Sewer F Exp'!$A:$B,16,FALSE),0)</f>
        <v>0</v>
      </c>
      <c r="Z260" s="42">
        <f>IFERROR(VLOOKUP($H260,'Sewer F Exp'!$A:$B,17,FALSE),0)</f>
        <v>0</v>
      </c>
      <c r="AA260" s="34">
        <f>IFERROR(VLOOKUP($H260,'Refuse F Rev'!$A:$E,15,FALSE),0)</f>
        <v>0</v>
      </c>
      <c r="AB260" s="34">
        <f>IFERROR(VLOOKUP($H260,'Refuse F Rev'!$A:$E,16,FALSE),0)</f>
        <v>0</v>
      </c>
      <c r="AC260" s="42">
        <f>IFERROR(VLOOKUP($H260,'Refuse F Rev'!$A:$E,17,FALSE),0)</f>
        <v>0</v>
      </c>
      <c r="AD260" s="34">
        <f>IFERROR(VLOOKUP($H260,'Refuse F Exp'!$A:$E,15,FALSE),0)</f>
        <v>0</v>
      </c>
      <c r="AE260" s="34">
        <f>IFERROR(VLOOKUP($H260,'Refuse F Exp'!$A:$E,16,FALSE),0)</f>
        <v>0</v>
      </c>
      <c r="AF260" s="42">
        <f>IFERROR(VLOOKUP($H260,'Refuse F Exp'!$A:$E,17,FALSE),0)</f>
        <v>0</v>
      </c>
      <c r="AG260" s="34">
        <f>IFERROR(VLOOKUP($H260,#REF!,10,FALSE),0)</f>
        <v>0</v>
      </c>
      <c r="AH260" s="34">
        <f>IFERROR(VLOOKUP($H260,#REF!,11,FALSE),0)</f>
        <v>0</v>
      </c>
      <c r="AI260" s="42">
        <f>IFERROR(VLOOKUP($H260,#REF!,12,FALSE),0)</f>
        <v>0</v>
      </c>
      <c r="AJ260" s="34">
        <f>IFERROR(VLOOKUP($H260,#REF!,10,FALSE),0)</f>
        <v>0</v>
      </c>
      <c r="AK260" s="34">
        <f>IFERROR(VLOOKUP($H260,#REF!,11,FALSE),0)</f>
        <v>0</v>
      </c>
      <c r="AL260" s="42">
        <f>IFERROR(VLOOKUP($H260,#REF!,12,FALSE),0)</f>
        <v>0</v>
      </c>
      <c r="AM260" s="34">
        <f>IFERROR(VLOOKUP($H260,#REF!,10,FALSE),0)</f>
        <v>0</v>
      </c>
      <c r="AN260" s="34">
        <f>IFERROR(VLOOKUP($H260,#REF!,11,FALSE),0)</f>
        <v>0</v>
      </c>
      <c r="AO260" s="42">
        <f>IFERROR(VLOOKUP($H260,#REF!,12,FALSE),0)</f>
        <v>0</v>
      </c>
      <c r="AP260" s="34">
        <f>IFERROR(VLOOKUP($H260,#REF!,10,FALSE),0)</f>
        <v>0</v>
      </c>
      <c r="AQ260" s="34">
        <f>IFERROR(VLOOKUP($H260,#REF!,11,FALSE),0)</f>
        <v>0</v>
      </c>
      <c r="AR260" s="42">
        <f>IFERROR(VLOOKUP($H260,#REF!,12,FALSE),0)</f>
        <v>0</v>
      </c>
      <c r="AS260" s="34">
        <f>IFERROR(VLOOKUP($H260,#REF!,13,FALSE),0)</f>
        <v>0</v>
      </c>
      <c r="AT260" s="34">
        <f>IFERROR(VLOOKUP($H260,#REF!,14,FALSE),0)</f>
        <v>0</v>
      </c>
      <c r="AU260" s="42">
        <f>IFERROR(VLOOKUP($H260,#REF!,15,FALSE),0)</f>
        <v>0</v>
      </c>
      <c r="AV260" s="34">
        <f>IFERROR(VLOOKUP($H260,#REF!,15,FALSE),0)</f>
        <v>0</v>
      </c>
      <c r="AW260" s="34">
        <f>IFERROR(VLOOKUP($H260,#REF!,16,FALSE),0)</f>
        <v>0</v>
      </c>
      <c r="AX260" s="42">
        <f>IFERROR(VLOOKUP($H260,#REF!,17,FALSE),0)</f>
        <v>0</v>
      </c>
    </row>
    <row r="261" spans="1:50" x14ac:dyDescent="0.3">
      <c r="A261" s="33" t="str">
        <f t="shared" si="16"/>
        <v>A -3310-4-271</v>
      </c>
      <c r="B261" s="33" t="str">
        <f>+'R&amp;E EXPORT'!B260</f>
        <v>TRAFFIC CNTRL-SIGN REPAIRS (DPW)</v>
      </c>
      <c r="C261" t="str">
        <f>IFERROR(VLOOKUP(A261,'MCSJ Export'!A:C,3,FALSE),"")</f>
        <v>Sub Account</v>
      </c>
      <c r="D261" s="37">
        <f t="shared" ca="1" si="17"/>
        <v>0</v>
      </c>
      <c r="E261" s="37">
        <f t="shared" ca="1" si="18"/>
        <v>0</v>
      </c>
      <c r="F261" s="37">
        <f t="shared" ca="1" si="19"/>
        <v>0</v>
      </c>
      <c r="G261" s="37"/>
      <c r="H261" s="33" t="str">
        <f>+'R&amp;E EXPORT'!A260</f>
        <v>A -3310-4-271</v>
      </c>
      <c r="I261" s="34">
        <f>IFERROR(VLOOKUP($H261,'Gen F Rev'!$A:$M,15,FALSE),0)</f>
        <v>0</v>
      </c>
      <c r="J261" s="34">
        <f>IFERROR(VLOOKUP($H261,'Gen F Rev'!$A:$M,16,FALSE),0)</f>
        <v>0</v>
      </c>
      <c r="K261" s="42">
        <f>IFERROR(VLOOKUP($H261,'Gen F Rev'!$A:$M,17,FALSE),0)</f>
        <v>0</v>
      </c>
      <c r="L261" s="34">
        <f>IFERROR(VLOOKUP($H261,'Gen F Exp'!$A:$E,15,FALSE),0)</f>
        <v>0</v>
      </c>
      <c r="M261" s="34">
        <f>IFERROR(VLOOKUP($H261,'Gen F Exp'!$A:$E,16,FALSE),0)</f>
        <v>0</v>
      </c>
      <c r="N261" s="42">
        <f>IFERROR(VLOOKUP($H261,'Gen F Exp'!$A:$E,17,FALSE),0)</f>
        <v>0</v>
      </c>
      <c r="O261" s="34">
        <f>IFERROR(VLOOKUP($H261,'Water F Rev'!$A:$L,15,FALSE),0)</f>
        <v>0</v>
      </c>
      <c r="P261" s="34">
        <f>IFERROR(VLOOKUP($H261,'Water F Rev'!$A:$L,16,FALSE),0)</f>
        <v>0</v>
      </c>
      <c r="Q261" s="42">
        <f>IFERROR(VLOOKUP($H261,'Water F Rev'!$A:$L,17,FALSE),0)</f>
        <v>0</v>
      </c>
      <c r="R261" s="34">
        <f>IFERROR(VLOOKUP($H261,'Water F Exp'!$A:$K,15,FALSE),0)</f>
        <v>0</v>
      </c>
      <c r="S261" s="34">
        <f>IFERROR(VLOOKUP($H261,'Water F Exp'!$A:$K,16,FALSE),0)</f>
        <v>0</v>
      </c>
      <c r="T261" s="42">
        <f>IFERROR(VLOOKUP($H261,'Water F Exp'!$A:$K,17,FALSE),0)</f>
        <v>0</v>
      </c>
      <c r="U261" s="34">
        <f ca="1">IFERROR(VLOOKUP($H261,'Sewer F Rev'!$A:$E,15,FALSE),0)</f>
        <v>0</v>
      </c>
      <c r="V261" s="34">
        <f ca="1">IFERROR(VLOOKUP($H261,'Sewer F Rev'!$A:$E,16,FALSE),0)</f>
        <v>0</v>
      </c>
      <c r="W261" s="42">
        <f ca="1">IFERROR(VLOOKUP($H261,'Sewer F Rev'!$A:$E,17,FALSE),0)</f>
        <v>0</v>
      </c>
      <c r="X261" s="34">
        <f>IFERROR(VLOOKUP($H261,'Sewer F Exp'!$A:$B,15,FALSE),0)</f>
        <v>0</v>
      </c>
      <c r="Y261" s="34">
        <f>IFERROR(VLOOKUP($H261,'Sewer F Exp'!$A:$B,16,FALSE),0)</f>
        <v>0</v>
      </c>
      <c r="Z261" s="42">
        <f>IFERROR(VLOOKUP($H261,'Sewer F Exp'!$A:$B,17,FALSE),0)</f>
        <v>0</v>
      </c>
      <c r="AA261" s="34">
        <f>IFERROR(VLOOKUP($H261,'Refuse F Rev'!$A:$E,15,FALSE),0)</f>
        <v>0</v>
      </c>
      <c r="AB261" s="34">
        <f>IFERROR(VLOOKUP($H261,'Refuse F Rev'!$A:$E,16,FALSE),0)</f>
        <v>0</v>
      </c>
      <c r="AC261" s="42">
        <f>IFERROR(VLOOKUP($H261,'Refuse F Rev'!$A:$E,17,FALSE),0)</f>
        <v>0</v>
      </c>
      <c r="AD261" s="34">
        <f>IFERROR(VLOOKUP($H261,'Refuse F Exp'!$A:$E,15,FALSE),0)</f>
        <v>0</v>
      </c>
      <c r="AE261" s="34">
        <f>IFERROR(VLOOKUP($H261,'Refuse F Exp'!$A:$E,16,FALSE),0)</f>
        <v>0</v>
      </c>
      <c r="AF261" s="42">
        <f>IFERROR(VLOOKUP($H261,'Refuse F Exp'!$A:$E,17,FALSE),0)</f>
        <v>0</v>
      </c>
      <c r="AG261" s="34">
        <f>IFERROR(VLOOKUP($H261,#REF!,10,FALSE),0)</f>
        <v>0</v>
      </c>
      <c r="AH261" s="34">
        <f>IFERROR(VLOOKUP($H261,#REF!,11,FALSE),0)</f>
        <v>0</v>
      </c>
      <c r="AI261" s="42">
        <f>IFERROR(VLOOKUP($H261,#REF!,12,FALSE),0)</f>
        <v>0</v>
      </c>
      <c r="AJ261" s="34">
        <f>IFERROR(VLOOKUP($H261,#REF!,10,FALSE),0)</f>
        <v>0</v>
      </c>
      <c r="AK261" s="34">
        <f>IFERROR(VLOOKUP($H261,#REF!,11,FALSE),0)</f>
        <v>0</v>
      </c>
      <c r="AL261" s="42">
        <f>IFERROR(VLOOKUP($H261,#REF!,12,FALSE),0)</f>
        <v>0</v>
      </c>
      <c r="AM261" s="34">
        <f>IFERROR(VLOOKUP($H261,#REF!,10,FALSE),0)</f>
        <v>0</v>
      </c>
      <c r="AN261" s="34">
        <f>IFERROR(VLOOKUP($H261,#REF!,11,FALSE),0)</f>
        <v>0</v>
      </c>
      <c r="AO261" s="42">
        <f>IFERROR(VLOOKUP($H261,#REF!,12,FALSE),0)</f>
        <v>0</v>
      </c>
      <c r="AP261" s="34">
        <f>IFERROR(VLOOKUP($H261,#REF!,10,FALSE),0)</f>
        <v>0</v>
      </c>
      <c r="AQ261" s="34">
        <f>IFERROR(VLOOKUP($H261,#REF!,11,FALSE),0)</f>
        <v>0</v>
      </c>
      <c r="AR261" s="42">
        <f>IFERROR(VLOOKUP($H261,#REF!,12,FALSE),0)</f>
        <v>0</v>
      </c>
      <c r="AS261" s="34">
        <f>IFERROR(VLOOKUP($H261,#REF!,13,FALSE),0)</f>
        <v>0</v>
      </c>
      <c r="AT261" s="34">
        <f>IFERROR(VLOOKUP($H261,#REF!,14,FALSE),0)</f>
        <v>0</v>
      </c>
      <c r="AU261" s="42">
        <f>IFERROR(VLOOKUP($H261,#REF!,15,FALSE),0)</f>
        <v>0</v>
      </c>
      <c r="AV261" s="34">
        <f>IFERROR(VLOOKUP($H261,#REF!,15,FALSE),0)</f>
        <v>0</v>
      </c>
      <c r="AW261" s="34">
        <f>IFERROR(VLOOKUP($H261,#REF!,16,FALSE),0)</f>
        <v>0</v>
      </c>
      <c r="AX261" s="42">
        <f>IFERROR(VLOOKUP($H261,#REF!,17,FALSE),0)</f>
        <v>0</v>
      </c>
    </row>
    <row r="262" spans="1:50" x14ac:dyDescent="0.3">
      <c r="A262" s="33" t="str">
        <f t="shared" si="16"/>
        <v>A -3310-4-274</v>
      </c>
      <c r="B262" s="33" t="str">
        <f>+'R&amp;E EXPORT'!B261</f>
        <v>TRAFFIC CNTRL-NEW SIGNS (DPW)</v>
      </c>
      <c r="C262" t="str">
        <f>IFERROR(VLOOKUP(A262,'MCSJ Export'!A:C,3,FALSE),"")</f>
        <v>Sub Account</v>
      </c>
      <c r="D262" s="37">
        <f t="shared" ca="1" si="17"/>
        <v>0</v>
      </c>
      <c r="E262" s="37">
        <f t="shared" ca="1" si="18"/>
        <v>0</v>
      </c>
      <c r="F262" s="37">
        <f t="shared" ca="1" si="19"/>
        <v>0</v>
      </c>
      <c r="G262" s="37"/>
      <c r="H262" s="33" t="str">
        <f>+'R&amp;E EXPORT'!A261</f>
        <v>A -3310-4-274</v>
      </c>
      <c r="I262" s="34">
        <f>IFERROR(VLOOKUP($H262,'Gen F Rev'!$A:$M,15,FALSE),0)</f>
        <v>0</v>
      </c>
      <c r="J262" s="34">
        <f>IFERROR(VLOOKUP($H262,'Gen F Rev'!$A:$M,16,FALSE),0)</f>
        <v>0</v>
      </c>
      <c r="K262" s="42">
        <f>IFERROR(VLOOKUP($H262,'Gen F Rev'!$A:$M,17,FALSE),0)</f>
        <v>0</v>
      </c>
      <c r="L262" s="34">
        <f>IFERROR(VLOOKUP($H262,'Gen F Exp'!$A:$E,15,FALSE),0)</f>
        <v>0</v>
      </c>
      <c r="M262" s="34">
        <f>IFERROR(VLOOKUP($H262,'Gen F Exp'!$A:$E,16,FALSE),0)</f>
        <v>0</v>
      </c>
      <c r="N262" s="42">
        <f>IFERROR(VLOOKUP($H262,'Gen F Exp'!$A:$E,17,FALSE),0)</f>
        <v>0</v>
      </c>
      <c r="O262" s="34">
        <f>IFERROR(VLOOKUP($H262,'Water F Rev'!$A:$L,15,FALSE),0)</f>
        <v>0</v>
      </c>
      <c r="P262" s="34">
        <f>IFERROR(VLOOKUP($H262,'Water F Rev'!$A:$L,16,FALSE),0)</f>
        <v>0</v>
      </c>
      <c r="Q262" s="42">
        <f>IFERROR(VLOOKUP($H262,'Water F Rev'!$A:$L,17,FALSE),0)</f>
        <v>0</v>
      </c>
      <c r="R262" s="34">
        <f>IFERROR(VLOOKUP($H262,'Water F Exp'!$A:$K,15,FALSE),0)</f>
        <v>0</v>
      </c>
      <c r="S262" s="34">
        <f>IFERROR(VLOOKUP($H262,'Water F Exp'!$A:$K,16,FALSE),0)</f>
        <v>0</v>
      </c>
      <c r="T262" s="42">
        <f>IFERROR(VLOOKUP($H262,'Water F Exp'!$A:$K,17,FALSE),0)</f>
        <v>0</v>
      </c>
      <c r="U262" s="34">
        <f ca="1">IFERROR(VLOOKUP($H262,'Sewer F Rev'!$A:$E,15,FALSE),0)</f>
        <v>0</v>
      </c>
      <c r="V262" s="34">
        <f ca="1">IFERROR(VLOOKUP($H262,'Sewer F Rev'!$A:$E,16,FALSE),0)</f>
        <v>0</v>
      </c>
      <c r="W262" s="42">
        <f ca="1">IFERROR(VLOOKUP($H262,'Sewer F Rev'!$A:$E,17,FALSE),0)</f>
        <v>0</v>
      </c>
      <c r="X262" s="34">
        <f>IFERROR(VLOOKUP($H262,'Sewer F Exp'!$A:$B,15,FALSE),0)</f>
        <v>0</v>
      </c>
      <c r="Y262" s="34">
        <f>IFERROR(VLOOKUP($H262,'Sewer F Exp'!$A:$B,16,FALSE),0)</f>
        <v>0</v>
      </c>
      <c r="Z262" s="42">
        <f>IFERROR(VLOOKUP($H262,'Sewer F Exp'!$A:$B,17,FALSE),0)</f>
        <v>0</v>
      </c>
      <c r="AA262" s="34">
        <f>IFERROR(VLOOKUP($H262,'Refuse F Rev'!$A:$E,15,FALSE),0)</f>
        <v>0</v>
      </c>
      <c r="AB262" s="34">
        <f>IFERROR(VLOOKUP($H262,'Refuse F Rev'!$A:$E,16,FALSE),0)</f>
        <v>0</v>
      </c>
      <c r="AC262" s="42">
        <f>IFERROR(VLOOKUP($H262,'Refuse F Rev'!$A:$E,17,FALSE),0)</f>
        <v>0</v>
      </c>
      <c r="AD262" s="34">
        <f>IFERROR(VLOOKUP($H262,'Refuse F Exp'!$A:$E,15,FALSE),0)</f>
        <v>0</v>
      </c>
      <c r="AE262" s="34">
        <f>IFERROR(VLOOKUP($H262,'Refuse F Exp'!$A:$E,16,FALSE),0)</f>
        <v>0</v>
      </c>
      <c r="AF262" s="42">
        <f>IFERROR(VLOOKUP($H262,'Refuse F Exp'!$A:$E,17,FALSE),0)</f>
        <v>0</v>
      </c>
      <c r="AG262" s="34">
        <f>IFERROR(VLOOKUP($H262,#REF!,10,FALSE),0)</f>
        <v>0</v>
      </c>
      <c r="AH262" s="34">
        <f>IFERROR(VLOOKUP($H262,#REF!,11,FALSE),0)</f>
        <v>0</v>
      </c>
      <c r="AI262" s="42">
        <f>IFERROR(VLOOKUP($H262,#REF!,12,FALSE),0)</f>
        <v>0</v>
      </c>
      <c r="AJ262" s="34">
        <f>IFERROR(VLOOKUP($H262,#REF!,10,FALSE),0)</f>
        <v>0</v>
      </c>
      <c r="AK262" s="34">
        <f>IFERROR(VLOOKUP($H262,#REF!,11,FALSE),0)</f>
        <v>0</v>
      </c>
      <c r="AL262" s="42">
        <f>IFERROR(VLOOKUP($H262,#REF!,12,FALSE),0)</f>
        <v>0</v>
      </c>
      <c r="AM262" s="34">
        <f>IFERROR(VLOOKUP($H262,#REF!,10,FALSE),0)</f>
        <v>0</v>
      </c>
      <c r="AN262" s="34">
        <f>IFERROR(VLOOKUP($H262,#REF!,11,FALSE),0)</f>
        <v>0</v>
      </c>
      <c r="AO262" s="42">
        <f>IFERROR(VLOOKUP($H262,#REF!,12,FALSE),0)</f>
        <v>0</v>
      </c>
      <c r="AP262" s="34">
        <f>IFERROR(VLOOKUP($H262,#REF!,10,FALSE),0)</f>
        <v>0</v>
      </c>
      <c r="AQ262" s="34">
        <f>IFERROR(VLOOKUP($H262,#REF!,11,FALSE),0)</f>
        <v>0</v>
      </c>
      <c r="AR262" s="42">
        <f>IFERROR(VLOOKUP($H262,#REF!,12,FALSE),0)</f>
        <v>0</v>
      </c>
      <c r="AS262" s="34">
        <f>IFERROR(VLOOKUP($H262,#REF!,13,FALSE),0)</f>
        <v>0</v>
      </c>
      <c r="AT262" s="34">
        <f>IFERROR(VLOOKUP($H262,#REF!,14,FALSE),0)</f>
        <v>0</v>
      </c>
      <c r="AU262" s="42">
        <f>IFERROR(VLOOKUP($H262,#REF!,15,FALSE),0)</f>
        <v>0</v>
      </c>
      <c r="AV262" s="34">
        <f>IFERROR(VLOOKUP($H262,#REF!,15,FALSE),0)</f>
        <v>0</v>
      </c>
      <c r="AW262" s="34">
        <f>IFERROR(VLOOKUP($H262,#REF!,16,FALSE),0)</f>
        <v>0</v>
      </c>
      <c r="AX262" s="42">
        <f>IFERROR(VLOOKUP($H262,#REF!,17,FALSE),0)</f>
        <v>0</v>
      </c>
    </row>
    <row r="263" spans="1:50" x14ac:dyDescent="0.3">
      <c r="A263" s="33" t="str">
        <f t="shared" si="16"/>
        <v>A -3310-4-327</v>
      </c>
      <c r="B263" s="33" t="str">
        <f>+'R&amp;E EXPORT'!B262</f>
        <v>TRAFFIC CNTRL-ELECTRIC POWER TRAFF LGHTS</v>
      </c>
      <c r="C263" t="str">
        <f>IFERROR(VLOOKUP(A263,'MCSJ Export'!A:C,3,FALSE),"")</f>
        <v>Sub Account</v>
      </c>
      <c r="D263" s="37">
        <f t="shared" ca="1" si="17"/>
        <v>0</v>
      </c>
      <c r="E263" s="37">
        <f t="shared" ca="1" si="18"/>
        <v>0</v>
      </c>
      <c r="F263" s="37">
        <f t="shared" ca="1" si="19"/>
        <v>0</v>
      </c>
      <c r="G263" s="37"/>
      <c r="H263" s="33" t="str">
        <f>+'R&amp;E EXPORT'!A262</f>
        <v>A -3310-4-327</v>
      </c>
      <c r="I263" s="34">
        <f>IFERROR(VLOOKUP($H263,'Gen F Rev'!$A:$M,15,FALSE),0)</f>
        <v>0</v>
      </c>
      <c r="J263" s="34">
        <f>IFERROR(VLOOKUP($H263,'Gen F Rev'!$A:$M,16,FALSE),0)</f>
        <v>0</v>
      </c>
      <c r="K263" s="42">
        <f>IFERROR(VLOOKUP($H263,'Gen F Rev'!$A:$M,17,FALSE),0)</f>
        <v>0</v>
      </c>
      <c r="L263" s="34">
        <f>IFERROR(VLOOKUP($H263,'Gen F Exp'!$A:$E,15,FALSE),0)</f>
        <v>0</v>
      </c>
      <c r="M263" s="34">
        <f>IFERROR(VLOOKUP($H263,'Gen F Exp'!$A:$E,16,FALSE),0)</f>
        <v>0</v>
      </c>
      <c r="N263" s="42">
        <f>IFERROR(VLOOKUP($H263,'Gen F Exp'!$A:$E,17,FALSE),0)</f>
        <v>0</v>
      </c>
      <c r="O263" s="34">
        <f>IFERROR(VLOOKUP($H263,'Water F Rev'!$A:$L,15,FALSE),0)</f>
        <v>0</v>
      </c>
      <c r="P263" s="34">
        <f>IFERROR(VLOOKUP($H263,'Water F Rev'!$A:$L,16,FALSE),0)</f>
        <v>0</v>
      </c>
      <c r="Q263" s="42">
        <f>IFERROR(VLOOKUP($H263,'Water F Rev'!$A:$L,17,FALSE),0)</f>
        <v>0</v>
      </c>
      <c r="R263" s="34">
        <f>IFERROR(VLOOKUP($H263,'Water F Exp'!$A:$K,15,FALSE),0)</f>
        <v>0</v>
      </c>
      <c r="S263" s="34">
        <f>IFERROR(VLOOKUP($H263,'Water F Exp'!$A:$K,16,FALSE),0)</f>
        <v>0</v>
      </c>
      <c r="T263" s="42">
        <f>IFERROR(VLOOKUP($H263,'Water F Exp'!$A:$K,17,FALSE),0)</f>
        <v>0</v>
      </c>
      <c r="U263" s="34">
        <f ca="1">IFERROR(VLOOKUP($H263,'Sewer F Rev'!$A:$E,15,FALSE),0)</f>
        <v>0</v>
      </c>
      <c r="V263" s="34">
        <f ca="1">IFERROR(VLOOKUP($H263,'Sewer F Rev'!$A:$E,16,FALSE),0)</f>
        <v>0</v>
      </c>
      <c r="W263" s="42">
        <f ca="1">IFERROR(VLOOKUP($H263,'Sewer F Rev'!$A:$E,17,FALSE),0)</f>
        <v>0</v>
      </c>
      <c r="X263" s="34">
        <f>IFERROR(VLOOKUP($H263,'Sewer F Exp'!$A:$B,15,FALSE),0)</f>
        <v>0</v>
      </c>
      <c r="Y263" s="34">
        <f>IFERROR(VLOOKUP($H263,'Sewer F Exp'!$A:$B,16,FALSE),0)</f>
        <v>0</v>
      </c>
      <c r="Z263" s="42">
        <f>IFERROR(VLOOKUP($H263,'Sewer F Exp'!$A:$B,17,FALSE),0)</f>
        <v>0</v>
      </c>
      <c r="AA263" s="34">
        <f>IFERROR(VLOOKUP($H263,'Refuse F Rev'!$A:$E,15,FALSE),0)</f>
        <v>0</v>
      </c>
      <c r="AB263" s="34">
        <f>IFERROR(VLOOKUP($H263,'Refuse F Rev'!$A:$E,16,FALSE),0)</f>
        <v>0</v>
      </c>
      <c r="AC263" s="42">
        <f>IFERROR(VLOOKUP($H263,'Refuse F Rev'!$A:$E,17,FALSE),0)</f>
        <v>0</v>
      </c>
      <c r="AD263" s="34">
        <f>IFERROR(VLOOKUP($H263,'Refuse F Exp'!$A:$E,15,FALSE),0)</f>
        <v>0</v>
      </c>
      <c r="AE263" s="34">
        <f>IFERROR(VLOOKUP($H263,'Refuse F Exp'!$A:$E,16,FALSE),0)</f>
        <v>0</v>
      </c>
      <c r="AF263" s="42">
        <f>IFERROR(VLOOKUP($H263,'Refuse F Exp'!$A:$E,17,FALSE),0)</f>
        <v>0</v>
      </c>
      <c r="AG263" s="34">
        <f>IFERROR(VLOOKUP($H263,#REF!,10,FALSE),0)</f>
        <v>0</v>
      </c>
      <c r="AH263" s="34">
        <f>IFERROR(VLOOKUP($H263,#REF!,11,FALSE),0)</f>
        <v>0</v>
      </c>
      <c r="AI263" s="42">
        <f>IFERROR(VLOOKUP($H263,#REF!,12,FALSE),0)</f>
        <v>0</v>
      </c>
      <c r="AJ263" s="34">
        <f>IFERROR(VLOOKUP($H263,#REF!,10,FALSE),0)</f>
        <v>0</v>
      </c>
      <c r="AK263" s="34">
        <f>IFERROR(VLOOKUP($H263,#REF!,11,FALSE),0)</f>
        <v>0</v>
      </c>
      <c r="AL263" s="42">
        <f>IFERROR(VLOOKUP($H263,#REF!,12,FALSE),0)</f>
        <v>0</v>
      </c>
      <c r="AM263" s="34">
        <f>IFERROR(VLOOKUP($H263,#REF!,10,FALSE),0)</f>
        <v>0</v>
      </c>
      <c r="AN263" s="34">
        <f>IFERROR(VLOOKUP($H263,#REF!,11,FALSE),0)</f>
        <v>0</v>
      </c>
      <c r="AO263" s="42">
        <f>IFERROR(VLOOKUP($H263,#REF!,12,FALSE),0)</f>
        <v>0</v>
      </c>
      <c r="AP263" s="34">
        <f>IFERROR(VLOOKUP($H263,#REF!,10,FALSE),0)</f>
        <v>0</v>
      </c>
      <c r="AQ263" s="34">
        <f>IFERROR(VLOOKUP($H263,#REF!,11,FALSE),0)</f>
        <v>0</v>
      </c>
      <c r="AR263" s="42">
        <f>IFERROR(VLOOKUP($H263,#REF!,12,FALSE),0)</f>
        <v>0</v>
      </c>
      <c r="AS263" s="34">
        <f>IFERROR(VLOOKUP($H263,#REF!,13,FALSE),0)</f>
        <v>0</v>
      </c>
      <c r="AT263" s="34">
        <f>IFERROR(VLOOKUP($H263,#REF!,14,FALSE),0)</f>
        <v>0</v>
      </c>
      <c r="AU263" s="42">
        <f>IFERROR(VLOOKUP($H263,#REF!,15,FALSE),0)</f>
        <v>0</v>
      </c>
      <c r="AV263" s="34">
        <f>IFERROR(VLOOKUP($H263,#REF!,15,FALSE),0)</f>
        <v>0</v>
      </c>
      <c r="AW263" s="34">
        <f>IFERROR(VLOOKUP($H263,#REF!,16,FALSE),0)</f>
        <v>0</v>
      </c>
      <c r="AX263" s="42">
        <f>IFERROR(VLOOKUP($H263,#REF!,17,FALSE),0)</f>
        <v>0</v>
      </c>
    </row>
    <row r="264" spans="1:50" x14ac:dyDescent="0.3">
      <c r="A264" s="33" t="str">
        <f t="shared" si="16"/>
        <v>A -3310-4-542</v>
      </c>
      <c r="B264" s="33" t="str">
        <f>+'R&amp;E EXPORT'!B263</f>
        <v>TRAFFIC CNTRL-PARKING TICKETS</v>
      </c>
      <c r="C264" t="str">
        <f>IFERROR(VLOOKUP(A264,'MCSJ Export'!A:C,3,FALSE),"")</f>
        <v>Sub Account</v>
      </c>
      <c r="D264" s="37">
        <f t="shared" ca="1" si="17"/>
        <v>0</v>
      </c>
      <c r="E264" s="37">
        <f t="shared" ca="1" si="18"/>
        <v>0</v>
      </c>
      <c r="F264" s="37">
        <f t="shared" ca="1" si="19"/>
        <v>0</v>
      </c>
      <c r="G264" s="37"/>
      <c r="H264" s="33" t="str">
        <f>+'R&amp;E EXPORT'!A263</f>
        <v>A -3310-4-542</v>
      </c>
      <c r="I264" s="34">
        <f>IFERROR(VLOOKUP($H264,'Gen F Rev'!$A:$M,15,FALSE),0)</f>
        <v>0</v>
      </c>
      <c r="J264" s="34">
        <f>IFERROR(VLOOKUP($H264,'Gen F Rev'!$A:$M,16,FALSE),0)</f>
        <v>0</v>
      </c>
      <c r="K264" s="42">
        <f>IFERROR(VLOOKUP($H264,'Gen F Rev'!$A:$M,17,FALSE),0)</f>
        <v>0</v>
      </c>
      <c r="L264" s="34">
        <f>IFERROR(VLOOKUP($H264,'Gen F Exp'!$A:$E,15,FALSE),0)</f>
        <v>0</v>
      </c>
      <c r="M264" s="34">
        <f>IFERROR(VLOOKUP($H264,'Gen F Exp'!$A:$E,16,FALSE),0)</f>
        <v>0</v>
      </c>
      <c r="N264" s="42">
        <f>IFERROR(VLOOKUP($H264,'Gen F Exp'!$A:$E,17,FALSE),0)</f>
        <v>0</v>
      </c>
      <c r="O264" s="34">
        <f>IFERROR(VLOOKUP($H264,'Water F Rev'!$A:$L,15,FALSE),0)</f>
        <v>0</v>
      </c>
      <c r="P264" s="34">
        <f>IFERROR(VLOOKUP($H264,'Water F Rev'!$A:$L,16,FALSE),0)</f>
        <v>0</v>
      </c>
      <c r="Q264" s="42">
        <f>IFERROR(VLOOKUP($H264,'Water F Rev'!$A:$L,17,FALSE),0)</f>
        <v>0</v>
      </c>
      <c r="R264" s="34">
        <f>IFERROR(VLOOKUP($H264,'Water F Exp'!$A:$K,15,FALSE),0)</f>
        <v>0</v>
      </c>
      <c r="S264" s="34">
        <f>IFERROR(VLOOKUP($H264,'Water F Exp'!$A:$K,16,FALSE),0)</f>
        <v>0</v>
      </c>
      <c r="T264" s="42">
        <f>IFERROR(VLOOKUP($H264,'Water F Exp'!$A:$K,17,FALSE),0)</f>
        <v>0</v>
      </c>
      <c r="U264" s="34">
        <f ca="1">IFERROR(VLOOKUP($H264,'Sewer F Rev'!$A:$E,15,FALSE),0)</f>
        <v>0</v>
      </c>
      <c r="V264" s="34">
        <f ca="1">IFERROR(VLOOKUP($H264,'Sewer F Rev'!$A:$E,16,FALSE),0)</f>
        <v>0</v>
      </c>
      <c r="W264" s="42">
        <f ca="1">IFERROR(VLOOKUP($H264,'Sewer F Rev'!$A:$E,17,FALSE),0)</f>
        <v>0</v>
      </c>
      <c r="X264" s="34">
        <f>IFERROR(VLOOKUP($H264,'Sewer F Exp'!$A:$B,15,FALSE),0)</f>
        <v>0</v>
      </c>
      <c r="Y264" s="34">
        <f>IFERROR(VLOOKUP($H264,'Sewer F Exp'!$A:$B,16,FALSE),0)</f>
        <v>0</v>
      </c>
      <c r="Z264" s="42">
        <f>IFERROR(VLOOKUP($H264,'Sewer F Exp'!$A:$B,17,FALSE),0)</f>
        <v>0</v>
      </c>
      <c r="AA264" s="34">
        <f>IFERROR(VLOOKUP($H264,'Refuse F Rev'!$A:$E,15,FALSE),0)</f>
        <v>0</v>
      </c>
      <c r="AB264" s="34">
        <f>IFERROR(VLOOKUP($H264,'Refuse F Rev'!$A:$E,16,FALSE),0)</f>
        <v>0</v>
      </c>
      <c r="AC264" s="42">
        <f>IFERROR(VLOOKUP($H264,'Refuse F Rev'!$A:$E,17,FALSE),0)</f>
        <v>0</v>
      </c>
      <c r="AD264" s="34">
        <f>IFERROR(VLOOKUP($H264,'Refuse F Exp'!$A:$E,15,FALSE),0)</f>
        <v>0</v>
      </c>
      <c r="AE264" s="34">
        <f>IFERROR(VLOOKUP($H264,'Refuse F Exp'!$A:$E,16,FALSE),0)</f>
        <v>0</v>
      </c>
      <c r="AF264" s="42">
        <f>IFERROR(VLOOKUP($H264,'Refuse F Exp'!$A:$E,17,FALSE),0)</f>
        <v>0</v>
      </c>
      <c r="AG264" s="34">
        <f>IFERROR(VLOOKUP($H264,#REF!,10,FALSE),0)</f>
        <v>0</v>
      </c>
      <c r="AH264" s="34">
        <f>IFERROR(VLOOKUP($H264,#REF!,11,FALSE),0)</f>
        <v>0</v>
      </c>
      <c r="AI264" s="42">
        <f>IFERROR(VLOOKUP($H264,#REF!,12,FALSE),0)</f>
        <v>0</v>
      </c>
      <c r="AJ264" s="34">
        <f>IFERROR(VLOOKUP($H264,#REF!,10,FALSE),0)</f>
        <v>0</v>
      </c>
      <c r="AK264" s="34">
        <f>IFERROR(VLOOKUP($H264,#REF!,11,FALSE),0)</f>
        <v>0</v>
      </c>
      <c r="AL264" s="42">
        <f>IFERROR(VLOOKUP($H264,#REF!,12,FALSE),0)</f>
        <v>0</v>
      </c>
      <c r="AM264" s="34">
        <f>IFERROR(VLOOKUP($H264,#REF!,10,FALSE),0)</f>
        <v>0</v>
      </c>
      <c r="AN264" s="34">
        <f>IFERROR(VLOOKUP($H264,#REF!,11,FALSE),0)</f>
        <v>0</v>
      </c>
      <c r="AO264" s="42">
        <f>IFERROR(VLOOKUP($H264,#REF!,12,FALSE),0)</f>
        <v>0</v>
      </c>
      <c r="AP264" s="34">
        <f>IFERROR(VLOOKUP($H264,#REF!,10,FALSE),0)</f>
        <v>0</v>
      </c>
      <c r="AQ264" s="34">
        <f>IFERROR(VLOOKUP($H264,#REF!,11,FALSE),0)</f>
        <v>0</v>
      </c>
      <c r="AR264" s="42">
        <f>IFERROR(VLOOKUP($H264,#REF!,12,FALSE),0)</f>
        <v>0</v>
      </c>
      <c r="AS264" s="34">
        <f>IFERROR(VLOOKUP($H264,#REF!,13,FALSE),0)</f>
        <v>0</v>
      </c>
      <c r="AT264" s="34">
        <f>IFERROR(VLOOKUP($H264,#REF!,14,FALSE),0)</f>
        <v>0</v>
      </c>
      <c r="AU264" s="42">
        <f>IFERROR(VLOOKUP($H264,#REF!,15,FALSE),0)</f>
        <v>0</v>
      </c>
      <c r="AV264" s="34">
        <f>IFERROR(VLOOKUP($H264,#REF!,15,FALSE),0)</f>
        <v>0</v>
      </c>
      <c r="AW264" s="34">
        <f>IFERROR(VLOOKUP($H264,#REF!,16,FALSE),0)</f>
        <v>0</v>
      </c>
      <c r="AX264" s="42">
        <f>IFERROR(VLOOKUP($H264,#REF!,17,FALSE),0)</f>
        <v>0</v>
      </c>
    </row>
    <row r="265" spans="1:50" x14ac:dyDescent="0.3">
      <c r="A265" s="33" t="str">
        <f t="shared" si="16"/>
        <v>A -3320-0-000</v>
      </c>
      <c r="B265" s="33" t="str">
        <f>+'R&amp;E EXPORT'!B264</f>
        <v>ON-STREET PARKING:</v>
      </c>
      <c r="C265" t="str">
        <f>IFERROR(VLOOKUP(A265,'MCSJ Export'!A:C,3,FALSE),"")</f>
        <v>Control</v>
      </c>
      <c r="D265" s="37">
        <f t="shared" ca="1" si="17"/>
        <v>0</v>
      </c>
      <c r="E265" s="37">
        <f t="shared" ca="1" si="18"/>
        <v>0</v>
      </c>
      <c r="F265" s="37">
        <f t="shared" ca="1" si="19"/>
        <v>0</v>
      </c>
      <c r="G265" s="37"/>
      <c r="H265" s="33" t="str">
        <f>+'R&amp;E EXPORT'!A264</f>
        <v>A -3320-0-000</v>
      </c>
      <c r="I265" s="34">
        <f>IFERROR(VLOOKUP($H265,'Gen F Rev'!$A:$M,15,FALSE),0)</f>
        <v>0</v>
      </c>
      <c r="J265" s="34">
        <f>IFERROR(VLOOKUP($H265,'Gen F Rev'!$A:$M,16,FALSE),0)</f>
        <v>0</v>
      </c>
      <c r="K265" s="42">
        <f>IFERROR(VLOOKUP($H265,'Gen F Rev'!$A:$M,17,FALSE),0)</f>
        <v>0</v>
      </c>
      <c r="L265" s="34">
        <f>IFERROR(VLOOKUP($H265,'Gen F Exp'!$A:$E,15,FALSE),0)</f>
        <v>0</v>
      </c>
      <c r="M265" s="34">
        <f>IFERROR(VLOOKUP($H265,'Gen F Exp'!$A:$E,16,FALSE),0)</f>
        <v>0</v>
      </c>
      <c r="N265" s="42">
        <f>IFERROR(VLOOKUP($H265,'Gen F Exp'!$A:$E,17,FALSE),0)</f>
        <v>0</v>
      </c>
      <c r="O265" s="34">
        <f>IFERROR(VLOOKUP($H265,'Water F Rev'!$A:$L,15,FALSE),0)</f>
        <v>0</v>
      </c>
      <c r="P265" s="34">
        <f>IFERROR(VLOOKUP($H265,'Water F Rev'!$A:$L,16,FALSE),0)</f>
        <v>0</v>
      </c>
      <c r="Q265" s="42">
        <f>IFERROR(VLOOKUP($H265,'Water F Rev'!$A:$L,17,FALSE),0)</f>
        <v>0</v>
      </c>
      <c r="R265" s="34">
        <f>IFERROR(VLOOKUP($H265,'Water F Exp'!$A:$K,15,FALSE),0)</f>
        <v>0</v>
      </c>
      <c r="S265" s="34">
        <f>IFERROR(VLOOKUP($H265,'Water F Exp'!$A:$K,16,FALSE),0)</f>
        <v>0</v>
      </c>
      <c r="T265" s="42">
        <f>IFERROR(VLOOKUP($H265,'Water F Exp'!$A:$K,17,FALSE),0)</f>
        <v>0</v>
      </c>
      <c r="U265" s="34">
        <f ca="1">IFERROR(VLOOKUP($H265,'Sewer F Rev'!$A:$E,15,FALSE),0)</f>
        <v>0</v>
      </c>
      <c r="V265" s="34">
        <f ca="1">IFERROR(VLOOKUP($H265,'Sewer F Rev'!$A:$E,16,FALSE),0)</f>
        <v>0</v>
      </c>
      <c r="W265" s="42">
        <f ca="1">IFERROR(VLOOKUP($H265,'Sewer F Rev'!$A:$E,17,FALSE),0)</f>
        <v>0</v>
      </c>
      <c r="X265" s="34">
        <f>IFERROR(VLOOKUP($H265,'Sewer F Exp'!$A:$B,15,FALSE),0)</f>
        <v>0</v>
      </c>
      <c r="Y265" s="34">
        <f>IFERROR(VLOOKUP($H265,'Sewer F Exp'!$A:$B,16,FALSE),0)</f>
        <v>0</v>
      </c>
      <c r="Z265" s="42">
        <f>IFERROR(VLOOKUP($H265,'Sewer F Exp'!$A:$B,17,FALSE),0)</f>
        <v>0</v>
      </c>
      <c r="AA265" s="34">
        <f>IFERROR(VLOOKUP($H265,'Refuse F Rev'!$A:$E,15,FALSE),0)</f>
        <v>0</v>
      </c>
      <c r="AB265" s="34">
        <f>IFERROR(VLOOKUP($H265,'Refuse F Rev'!$A:$E,16,FALSE),0)</f>
        <v>0</v>
      </c>
      <c r="AC265" s="42">
        <f>IFERROR(VLOOKUP($H265,'Refuse F Rev'!$A:$E,17,FALSE),0)</f>
        <v>0</v>
      </c>
      <c r="AD265" s="34">
        <f>IFERROR(VLOOKUP($H265,'Refuse F Exp'!$A:$E,15,FALSE),0)</f>
        <v>0</v>
      </c>
      <c r="AE265" s="34">
        <f>IFERROR(VLOOKUP($H265,'Refuse F Exp'!$A:$E,16,FALSE),0)</f>
        <v>0</v>
      </c>
      <c r="AF265" s="42">
        <f>IFERROR(VLOOKUP($H265,'Refuse F Exp'!$A:$E,17,FALSE),0)</f>
        <v>0</v>
      </c>
      <c r="AG265" s="34">
        <f>IFERROR(VLOOKUP($H265,#REF!,10,FALSE),0)</f>
        <v>0</v>
      </c>
      <c r="AH265" s="34">
        <f>IFERROR(VLOOKUP($H265,#REF!,11,FALSE),0)</f>
        <v>0</v>
      </c>
      <c r="AI265" s="42">
        <f>IFERROR(VLOOKUP($H265,#REF!,12,FALSE),0)</f>
        <v>0</v>
      </c>
      <c r="AJ265" s="34">
        <f>IFERROR(VLOOKUP($H265,#REF!,10,FALSE),0)</f>
        <v>0</v>
      </c>
      <c r="AK265" s="34">
        <f>IFERROR(VLOOKUP($H265,#REF!,11,FALSE),0)</f>
        <v>0</v>
      </c>
      <c r="AL265" s="42">
        <f>IFERROR(VLOOKUP($H265,#REF!,12,FALSE),0)</f>
        <v>0</v>
      </c>
      <c r="AM265" s="34">
        <f>IFERROR(VLOOKUP($H265,#REF!,10,FALSE),0)</f>
        <v>0</v>
      </c>
      <c r="AN265" s="34">
        <f>IFERROR(VLOOKUP($H265,#REF!,11,FALSE),0)</f>
        <v>0</v>
      </c>
      <c r="AO265" s="42">
        <f>IFERROR(VLOOKUP($H265,#REF!,12,FALSE),0)</f>
        <v>0</v>
      </c>
      <c r="AP265" s="34">
        <f>IFERROR(VLOOKUP($H265,#REF!,10,FALSE),0)</f>
        <v>0</v>
      </c>
      <c r="AQ265" s="34">
        <f>IFERROR(VLOOKUP($H265,#REF!,11,FALSE),0)</f>
        <v>0</v>
      </c>
      <c r="AR265" s="42">
        <f>IFERROR(VLOOKUP($H265,#REF!,12,FALSE),0)</f>
        <v>0</v>
      </c>
      <c r="AS265" s="34">
        <f>IFERROR(VLOOKUP($H265,#REF!,13,FALSE),0)</f>
        <v>0</v>
      </c>
      <c r="AT265" s="34">
        <f>IFERROR(VLOOKUP($H265,#REF!,14,FALSE),0)</f>
        <v>0</v>
      </c>
      <c r="AU265" s="42">
        <f>IFERROR(VLOOKUP($H265,#REF!,15,FALSE),0)</f>
        <v>0</v>
      </c>
      <c r="AV265" s="34">
        <f>IFERROR(VLOOKUP($H265,#REF!,15,FALSE),0)</f>
        <v>0</v>
      </c>
      <c r="AW265" s="34">
        <f>IFERROR(VLOOKUP($H265,#REF!,16,FALSE),0)</f>
        <v>0</v>
      </c>
      <c r="AX265" s="42">
        <f>IFERROR(VLOOKUP($H265,#REF!,17,FALSE),0)</f>
        <v>0</v>
      </c>
    </row>
    <row r="266" spans="1:50" x14ac:dyDescent="0.3">
      <c r="A266" s="33" t="str">
        <f t="shared" si="16"/>
        <v>A -3320-4-275</v>
      </c>
      <c r="B266" s="33" t="str">
        <f>+'R&amp;E EXPORT'!B265</f>
        <v>TRAFFIC CNTRL-PARKING METERS</v>
      </c>
      <c r="C266" t="str">
        <f>IFERROR(VLOOKUP(A266,'MCSJ Export'!A:C,3,FALSE),"")</f>
        <v>Sub Account</v>
      </c>
      <c r="D266" s="37">
        <f t="shared" ca="1" si="17"/>
        <v>0</v>
      </c>
      <c r="E266" s="37">
        <f t="shared" ca="1" si="18"/>
        <v>0</v>
      </c>
      <c r="F266" s="37">
        <f t="shared" ca="1" si="19"/>
        <v>0</v>
      </c>
      <c r="G266" s="37"/>
      <c r="H266" s="33" t="str">
        <f>+'R&amp;E EXPORT'!A265</f>
        <v>A -3320-4-275</v>
      </c>
      <c r="I266" s="34">
        <f>IFERROR(VLOOKUP($H266,'Gen F Rev'!$A:$M,15,FALSE),0)</f>
        <v>0</v>
      </c>
      <c r="J266" s="34">
        <f>IFERROR(VLOOKUP($H266,'Gen F Rev'!$A:$M,16,FALSE),0)</f>
        <v>0</v>
      </c>
      <c r="K266" s="42">
        <f>IFERROR(VLOOKUP($H266,'Gen F Rev'!$A:$M,17,FALSE),0)</f>
        <v>0</v>
      </c>
      <c r="L266" s="34">
        <f>IFERROR(VLOOKUP($H266,'Gen F Exp'!$A:$E,15,FALSE),0)</f>
        <v>0</v>
      </c>
      <c r="M266" s="34">
        <f>IFERROR(VLOOKUP($H266,'Gen F Exp'!$A:$E,16,FALSE),0)</f>
        <v>0</v>
      </c>
      <c r="N266" s="42">
        <f>IFERROR(VLOOKUP($H266,'Gen F Exp'!$A:$E,17,FALSE),0)</f>
        <v>0</v>
      </c>
      <c r="O266" s="34">
        <f>IFERROR(VLOOKUP($H266,'Water F Rev'!$A:$L,15,FALSE),0)</f>
        <v>0</v>
      </c>
      <c r="P266" s="34">
        <f>IFERROR(VLOOKUP($H266,'Water F Rev'!$A:$L,16,FALSE),0)</f>
        <v>0</v>
      </c>
      <c r="Q266" s="42">
        <f>IFERROR(VLOOKUP($H266,'Water F Rev'!$A:$L,17,FALSE),0)</f>
        <v>0</v>
      </c>
      <c r="R266" s="34">
        <f>IFERROR(VLOOKUP($H266,'Water F Exp'!$A:$K,15,FALSE),0)</f>
        <v>0</v>
      </c>
      <c r="S266" s="34">
        <f>IFERROR(VLOOKUP($H266,'Water F Exp'!$A:$K,16,FALSE),0)</f>
        <v>0</v>
      </c>
      <c r="T266" s="42">
        <f>IFERROR(VLOOKUP($H266,'Water F Exp'!$A:$K,17,FALSE),0)</f>
        <v>0</v>
      </c>
      <c r="U266" s="34">
        <f ca="1">IFERROR(VLOOKUP($H266,'Sewer F Rev'!$A:$E,15,FALSE),0)</f>
        <v>0</v>
      </c>
      <c r="V266" s="34">
        <f ca="1">IFERROR(VLOOKUP($H266,'Sewer F Rev'!$A:$E,16,FALSE),0)</f>
        <v>0</v>
      </c>
      <c r="W266" s="42">
        <f ca="1">IFERROR(VLOOKUP($H266,'Sewer F Rev'!$A:$E,17,FALSE),0)</f>
        <v>0</v>
      </c>
      <c r="X266" s="34">
        <f>IFERROR(VLOOKUP($H266,'Sewer F Exp'!$A:$B,15,FALSE),0)</f>
        <v>0</v>
      </c>
      <c r="Y266" s="34">
        <f>IFERROR(VLOOKUP($H266,'Sewer F Exp'!$A:$B,16,FALSE),0)</f>
        <v>0</v>
      </c>
      <c r="Z266" s="42">
        <f>IFERROR(VLOOKUP($H266,'Sewer F Exp'!$A:$B,17,FALSE),0)</f>
        <v>0</v>
      </c>
      <c r="AA266" s="34">
        <f>IFERROR(VLOOKUP($H266,'Refuse F Rev'!$A:$E,15,FALSE),0)</f>
        <v>0</v>
      </c>
      <c r="AB266" s="34">
        <f>IFERROR(VLOOKUP($H266,'Refuse F Rev'!$A:$E,16,FALSE),0)</f>
        <v>0</v>
      </c>
      <c r="AC266" s="42">
        <f>IFERROR(VLOOKUP($H266,'Refuse F Rev'!$A:$E,17,FALSE),0)</f>
        <v>0</v>
      </c>
      <c r="AD266" s="34">
        <f>IFERROR(VLOOKUP($H266,'Refuse F Exp'!$A:$E,15,FALSE),0)</f>
        <v>0</v>
      </c>
      <c r="AE266" s="34">
        <f>IFERROR(VLOOKUP($H266,'Refuse F Exp'!$A:$E,16,FALSE),0)</f>
        <v>0</v>
      </c>
      <c r="AF266" s="42">
        <f>IFERROR(VLOOKUP($H266,'Refuse F Exp'!$A:$E,17,FALSE),0)</f>
        <v>0</v>
      </c>
      <c r="AG266" s="34">
        <f>IFERROR(VLOOKUP($H266,#REF!,10,FALSE),0)</f>
        <v>0</v>
      </c>
      <c r="AH266" s="34">
        <f>IFERROR(VLOOKUP($H266,#REF!,11,FALSE),0)</f>
        <v>0</v>
      </c>
      <c r="AI266" s="42">
        <f>IFERROR(VLOOKUP($H266,#REF!,12,FALSE),0)</f>
        <v>0</v>
      </c>
      <c r="AJ266" s="34">
        <f>IFERROR(VLOOKUP($H266,#REF!,10,FALSE),0)</f>
        <v>0</v>
      </c>
      <c r="AK266" s="34">
        <f>IFERROR(VLOOKUP($H266,#REF!,11,FALSE),0)</f>
        <v>0</v>
      </c>
      <c r="AL266" s="42">
        <f>IFERROR(VLOOKUP($H266,#REF!,12,FALSE),0)</f>
        <v>0</v>
      </c>
      <c r="AM266" s="34">
        <f>IFERROR(VLOOKUP($H266,#REF!,10,FALSE),0)</f>
        <v>0</v>
      </c>
      <c r="AN266" s="34">
        <f>IFERROR(VLOOKUP($H266,#REF!,11,FALSE),0)</f>
        <v>0</v>
      </c>
      <c r="AO266" s="42">
        <f>IFERROR(VLOOKUP($H266,#REF!,12,FALSE),0)</f>
        <v>0</v>
      </c>
      <c r="AP266" s="34">
        <f>IFERROR(VLOOKUP($H266,#REF!,10,FALSE),0)</f>
        <v>0</v>
      </c>
      <c r="AQ266" s="34">
        <f>IFERROR(VLOOKUP($H266,#REF!,11,FALSE),0)</f>
        <v>0</v>
      </c>
      <c r="AR266" s="42">
        <f>IFERROR(VLOOKUP($H266,#REF!,12,FALSE),0)</f>
        <v>0</v>
      </c>
      <c r="AS266" s="34">
        <f>IFERROR(VLOOKUP($H266,#REF!,13,FALSE),0)</f>
        <v>0</v>
      </c>
      <c r="AT266" s="34">
        <f>IFERROR(VLOOKUP($H266,#REF!,14,FALSE),0)</f>
        <v>0</v>
      </c>
      <c r="AU266" s="42">
        <f>IFERROR(VLOOKUP($H266,#REF!,15,FALSE),0)</f>
        <v>0</v>
      </c>
      <c r="AV266" s="34">
        <f>IFERROR(VLOOKUP($H266,#REF!,15,FALSE),0)</f>
        <v>0</v>
      </c>
      <c r="AW266" s="34">
        <f>IFERROR(VLOOKUP($H266,#REF!,16,FALSE),0)</f>
        <v>0</v>
      </c>
      <c r="AX266" s="42">
        <f>IFERROR(VLOOKUP($H266,#REF!,17,FALSE),0)</f>
        <v>0</v>
      </c>
    </row>
    <row r="267" spans="1:50" x14ac:dyDescent="0.3">
      <c r="A267" s="33" t="str">
        <f t="shared" si="16"/>
        <v>A -3320-4-277</v>
      </c>
      <c r="B267" s="33" t="str">
        <f>+'R&amp;E EXPORT'!B266</f>
        <v>TRAFFIC CNTRL-KIOSK EXP</v>
      </c>
      <c r="C267" t="str">
        <f>IFERROR(VLOOKUP(A267,'MCSJ Export'!A:C,3,FALSE),"")</f>
        <v>Sub Account</v>
      </c>
      <c r="D267" s="37">
        <f t="shared" ca="1" si="17"/>
        <v>0</v>
      </c>
      <c r="E267" s="37">
        <f t="shared" ca="1" si="18"/>
        <v>0</v>
      </c>
      <c r="F267" s="37">
        <f t="shared" ca="1" si="19"/>
        <v>0</v>
      </c>
      <c r="G267" s="37"/>
      <c r="H267" s="33" t="str">
        <f>+'R&amp;E EXPORT'!A266</f>
        <v>A -3320-4-277</v>
      </c>
      <c r="I267" s="34">
        <f>IFERROR(VLOOKUP($H267,'Gen F Rev'!$A:$M,15,FALSE),0)</f>
        <v>0</v>
      </c>
      <c r="J267" s="34">
        <f>IFERROR(VLOOKUP($H267,'Gen F Rev'!$A:$M,16,FALSE),0)</f>
        <v>0</v>
      </c>
      <c r="K267" s="42">
        <f>IFERROR(VLOOKUP($H267,'Gen F Rev'!$A:$M,17,FALSE),0)</f>
        <v>0</v>
      </c>
      <c r="L267" s="34">
        <f>IFERROR(VLOOKUP($H267,'Gen F Exp'!$A:$E,15,FALSE),0)</f>
        <v>0</v>
      </c>
      <c r="M267" s="34">
        <f>IFERROR(VLOOKUP($H267,'Gen F Exp'!$A:$E,16,FALSE),0)</f>
        <v>0</v>
      </c>
      <c r="N267" s="42">
        <f>IFERROR(VLOOKUP($H267,'Gen F Exp'!$A:$E,17,FALSE),0)</f>
        <v>0</v>
      </c>
      <c r="O267" s="34">
        <f>IFERROR(VLOOKUP($H267,'Water F Rev'!$A:$L,15,FALSE),0)</f>
        <v>0</v>
      </c>
      <c r="P267" s="34">
        <f>IFERROR(VLOOKUP($H267,'Water F Rev'!$A:$L,16,FALSE),0)</f>
        <v>0</v>
      </c>
      <c r="Q267" s="42">
        <f>IFERROR(VLOOKUP($H267,'Water F Rev'!$A:$L,17,FALSE),0)</f>
        <v>0</v>
      </c>
      <c r="R267" s="34">
        <f>IFERROR(VLOOKUP($H267,'Water F Exp'!$A:$K,15,FALSE),0)</f>
        <v>0</v>
      </c>
      <c r="S267" s="34">
        <f>IFERROR(VLOOKUP($H267,'Water F Exp'!$A:$K,16,FALSE),0)</f>
        <v>0</v>
      </c>
      <c r="T267" s="42">
        <f>IFERROR(VLOOKUP($H267,'Water F Exp'!$A:$K,17,FALSE),0)</f>
        <v>0</v>
      </c>
      <c r="U267" s="34">
        <f ca="1">IFERROR(VLOOKUP($H267,'Sewer F Rev'!$A:$E,15,FALSE),0)</f>
        <v>0</v>
      </c>
      <c r="V267" s="34">
        <f ca="1">IFERROR(VLOOKUP($H267,'Sewer F Rev'!$A:$E,16,FALSE),0)</f>
        <v>0</v>
      </c>
      <c r="W267" s="42">
        <f ca="1">IFERROR(VLOOKUP($H267,'Sewer F Rev'!$A:$E,17,FALSE),0)</f>
        <v>0</v>
      </c>
      <c r="X267" s="34">
        <f>IFERROR(VLOOKUP($H267,'Sewer F Exp'!$A:$B,15,FALSE),0)</f>
        <v>0</v>
      </c>
      <c r="Y267" s="34">
        <f>IFERROR(VLOOKUP($H267,'Sewer F Exp'!$A:$B,16,FALSE),0)</f>
        <v>0</v>
      </c>
      <c r="Z267" s="42">
        <f>IFERROR(VLOOKUP($H267,'Sewer F Exp'!$A:$B,17,FALSE),0)</f>
        <v>0</v>
      </c>
      <c r="AA267" s="34">
        <f>IFERROR(VLOOKUP($H267,'Refuse F Rev'!$A:$E,15,FALSE),0)</f>
        <v>0</v>
      </c>
      <c r="AB267" s="34">
        <f>IFERROR(VLOOKUP($H267,'Refuse F Rev'!$A:$E,16,FALSE),0)</f>
        <v>0</v>
      </c>
      <c r="AC267" s="42">
        <f>IFERROR(VLOOKUP($H267,'Refuse F Rev'!$A:$E,17,FALSE),0)</f>
        <v>0</v>
      </c>
      <c r="AD267" s="34">
        <f>IFERROR(VLOOKUP($H267,'Refuse F Exp'!$A:$E,15,FALSE),0)</f>
        <v>0</v>
      </c>
      <c r="AE267" s="34">
        <f>IFERROR(VLOOKUP($H267,'Refuse F Exp'!$A:$E,16,FALSE),0)</f>
        <v>0</v>
      </c>
      <c r="AF267" s="42">
        <f>IFERROR(VLOOKUP($H267,'Refuse F Exp'!$A:$E,17,FALSE),0)</f>
        <v>0</v>
      </c>
      <c r="AG267" s="34">
        <f>IFERROR(VLOOKUP($H267,#REF!,10,FALSE),0)</f>
        <v>0</v>
      </c>
      <c r="AH267" s="34">
        <f>IFERROR(VLOOKUP($H267,#REF!,11,FALSE),0)</f>
        <v>0</v>
      </c>
      <c r="AI267" s="42">
        <f>IFERROR(VLOOKUP($H267,#REF!,12,FALSE),0)</f>
        <v>0</v>
      </c>
      <c r="AJ267" s="34">
        <f>IFERROR(VLOOKUP($H267,#REF!,10,FALSE),0)</f>
        <v>0</v>
      </c>
      <c r="AK267" s="34">
        <f>IFERROR(VLOOKUP($H267,#REF!,11,FALSE),0)</f>
        <v>0</v>
      </c>
      <c r="AL267" s="42">
        <f>IFERROR(VLOOKUP($H267,#REF!,12,FALSE),0)</f>
        <v>0</v>
      </c>
      <c r="AM267" s="34">
        <f>IFERROR(VLOOKUP($H267,#REF!,10,FALSE),0)</f>
        <v>0</v>
      </c>
      <c r="AN267" s="34">
        <f>IFERROR(VLOOKUP($H267,#REF!,11,FALSE),0)</f>
        <v>0</v>
      </c>
      <c r="AO267" s="42">
        <f>IFERROR(VLOOKUP($H267,#REF!,12,FALSE),0)</f>
        <v>0</v>
      </c>
      <c r="AP267" s="34">
        <f>IFERROR(VLOOKUP($H267,#REF!,10,FALSE),0)</f>
        <v>0</v>
      </c>
      <c r="AQ267" s="34">
        <f>IFERROR(VLOOKUP($H267,#REF!,11,FALSE),0)</f>
        <v>0</v>
      </c>
      <c r="AR267" s="42">
        <f>IFERROR(VLOOKUP($H267,#REF!,12,FALSE),0)</f>
        <v>0</v>
      </c>
      <c r="AS267" s="34">
        <f>IFERROR(VLOOKUP($H267,#REF!,13,FALSE),0)</f>
        <v>0</v>
      </c>
      <c r="AT267" s="34">
        <f>IFERROR(VLOOKUP($H267,#REF!,14,FALSE),0)</f>
        <v>0</v>
      </c>
      <c r="AU267" s="42">
        <f>IFERROR(VLOOKUP($H267,#REF!,15,FALSE),0)</f>
        <v>0</v>
      </c>
      <c r="AV267" s="34">
        <f>IFERROR(VLOOKUP($H267,#REF!,15,FALSE),0)</f>
        <v>0</v>
      </c>
      <c r="AW267" s="34">
        <f>IFERROR(VLOOKUP($H267,#REF!,16,FALSE),0)</f>
        <v>0</v>
      </c>
      <c r="AX267" s="42">
        <f>IFERROR(VLOOKUP($H267,#REF!,17,FALSE),0)</f>
        <v>0</v>
      </c>
    </row>
    <row r="268" spans="1:50" x14ac:dyDescent="0.3">
      <c r="A268" s="33" t="str">
        <f t="shared" si="16"/>
        <v>A -3410-0-000</v>
      </c>
      <c r="B268" s="33" t="str">
        <f>+'R&amp;E EXPORT'!B267</f>
        <v>FIRE:</v>
      </c>
      <c r="C268" t="str">
        <f>IFERROR(VLOOKUP(A268,'MCSJ Export'!A:C,3,FALSE),"")</f>
        <v>Control</v>
      </c>
      <c r="D268" s="37">
        <f t="shared" ca="1" si="17"/>
        <v>0</v>
      </c>
      <c r="E268" s="37">
        <f t="shared" ca="1" si="18"/>
        <v>0</v>
      </c>
      <c r="F268" s="37">
        <f t="shared" ca="1" si="19"/>
        <v>0</v>
      </c>
      <c r="G268" s="37"/>
      <c r="H268" s="33" t="str">
        <f>+'R&amp;E EXPORT'!A267</f>
        <v>A -3410-0-000</v>
      </c>
      <c r="I268" s="34">
        <f>IFERROR(VLOOKUP($H268,'Gen F Rev'!$A:$M,15,FALSE),0)</f>
        <v>0</v>
      </c>
      <c r="J268" s="34">
        <f>IFERROR(VLOOKUP($H268,'Gen F Rev'!$A:$M,16,FALSE),0)</f>
        <v>0</v>
      </c>
      <c r="K268" s="42">
        <f>IFERROR(VLOOKUP($H268,'Gen F Rev'!$A:$M,17,FALSE),0)</f>
        <v>0</v>
      </c>
      <c r="L268" s="34">
        <f>IFERROR(VLOOKUP($H268,'Gen F Exp'!$A:$E,15,FALSE),0)</f>
        <v>0</v>
      </c>
      <c r="M268" s="34">
        <f>IFERROR(VLOOKUP($H268,'Gen F Exp'!$A:$E,16,FALSE),0)</f>
        <v>0</v>
      </c>
      <c r="N268" s="42">
        <f>IFERROR(VLOOKUP($H268,'Gen F Exp'!$A:$E,17,FALSE),0)</f>
        <v>0</v>
      </c>
      <c r="O268" s="34">
        <f>IFERROR(VLOOKUP($H268,'Water F Rev'!$A:$L,15,FALSE),0)</f>
        <v>0</v>
      </c>
      <c r="P268" s="34">
        <f>IFERROR(VLOOKUP($H268,'Water F Rev'!$A:$L,16,FALSE),0)</f>
        <v>0</v>
      </c>
      <c r="Q268" s="42">
        <f>IFERROR(VLOOKUP($H268,'Water F Rev'!$A:$L,17,FALSE),0)</f>
        <v>0</v>
      </c>
      <c r="R268" s="34">
        <f>IFERROR(VLOOKUP($H268,'Water F Exp'!$A:$K,15,FALSE),0)</f>
        <v>0</v>
      </c>
      <c r="S268" s="34">
        <f>IFERROR(VLOOKUP($H268,'Water F Exp'!$A:$K,16,FALSE),0)</f>
        <v>0</v>
      </c>
      <c r="T268" s="42">
        <f>IFERROR(VLOOKUP($H268,'Water F Exp'!$A:$K,17,FALSE),0)</f>
        <v>0</v>
      </c>
      <c r="U268" s="34">
        <f ca="1">IFERROR(VLOOKUP($H268,'Sewer F Rev'!$A:$E,15,FALSE),0)</f>
        <v>0</v>
      </c>
      <c r="V268" s="34">
        <f ca="1">IFERROR(VLOOKUP($H268,'Sewer F Rev'!$A:$E,16,FALSE),0)</f>
        <v>0</v>
      </c>
      <c r="W268" s="42">
        <f ca="1">IFERROR(VLOOKUP($H268,'Sewer F Rev'!$A:$E,17,FALSE),0)</f>
        <v>0</v>
      </c>
      <c r="X268" s="34">
        <f>IFERROR(VLOOKUP($H268,'Sewer F Exp'!$A:$B,15,FALSE),0)</f>
        <v>0</v>
      </c>
      <c r="Y268" s="34">
        <f>IFERROR(VLOOKUP($H268,'Sewer F Exp'!$A:$B,16,FALSE),0)</f>
        <v>0</v>
      </c>
      <c r="Z268" s="42">
        <f>IFERROR(VLOOKUP($H268,'Sewer F Exp'!$A:$B,17,FALSE),0)</f>
        <v>0</v>
      </c>
      <c r="AA268" s="34">
        <f>IFERROR(VLOOKUP($H268,'Refuse F Rev'!$A:$E,15,FALSE),0)</f>
        <v>0</v>
      </c>
      <c r="AB268" s="34">
        <f>IFERROR(VLOOKUP($H268,'Refuse F Rev'!$A:$E,16,FALSE),0)</f>
        <v>0</v>
      </c>
      <c r="AC268" s="42">
        <f>IFERROR(VLOOKUP($H268,'Refuse F Rev'!$A:$E,17,FALSE),0)</f>
        <v>0</v>
      </c>
      <c r="AD268" s="34">
        <f>IFERROR(VLOOKUP($H268,'Refuse F Exp'!$A:$E,15,FALSE),0)</f>
        <v>0</v>
      </c>
      <c r="AE268" s="34">
        <f>IFERROR(VLOOKUP($H268,'Refuse F Exp'!$A:$E,16,FALSE),0)</f>
        <v>0</v>
      </c>
      <c r="AF268" s="42">
        <f>IFERROR(VLOOKUP($H268,'Refuse F Exp'!$A:$E,17,FALSE),0)</f>
        <v>0</v>
      </c>
      <c r="AG268" s="34">
        <f>IFERROR(VLOOKUP($H268,#REF!,10,FALSE),0)</f>
        <v>0</v>
      </c>
      <c r="AH268" s="34">
        <f>IFERROR(VLOOKUP($H268,#REF!,11,FALSE),0)</f>
        <v>0</v>
      </c>
      <c r="AI268" s="42">
        <f>IFERROR(VLOOKUP($H268,#REF!,12,FALSE),0)</f>
        <v>0</v>
      </c>
      <c r="AJ268" s="34">
        <f>IFERROR(VLOOKUP($H268,#REF!,10,FALSE),0)</f>
        <v>0</v>
      </c>
      <c r="AK268" s="34">
        <f>IFERROR(VLOOKUP($H268,#REF!,11,FALSE),0)</f>
        <v>0</v>
      </c>
      <c r="AL268" s="42">
        <f>IFERROR(VLOOKUP($H268,#REF!,12,FALSE),0)</f>
        <v>0</v>
      </c>
      <c r="AM268" s="34">
        <f>IFERROR(VLOOKUP($H268,#REF!,10,FALSE),0)</f>
        <v>0</v>
      </c>
      <c r="AN268" s="34">
        <f>IFERROR(VLOOKUP($H268,#REF!,11,FALSE),0)</f>
        <v>0</v>
      </c>
      <c r="AO268" s="42">
        <f>IFERROR(VLOOKUP($H268,#REF!,12,FALSE),0)</f>
        <v>0</v>
      </c>
      <c r="AP268" s="34">
        <f>IFERROR(VLOOKUP($H268,#REF!,10,FALSE),0)</f>
        <v>0</v>
      </c>
      <c r="AQ268" s="34">
        <f>IFERROR(VLOOKUP($H268,#REF!,11,FALSE),0)</f>
        <v>0</v>
      </c>
      <c r="AR268" s="42">
        <f>IFERROR(VLOOKUP($H268,#REF!,12,FALSE),0)</f>
        <v>0</v>
      </c>
      <c r="AS268" s="34">
        <f>IFERROR(VLOOKUP($H268,#REF!,13,FALSE),0)</f>
        <v>0</v>
      </c>
      <c r="AT268" s="34">
        <f>IFERROR(VLOOKUP($H268,#REF!,14,FALSE),0)</f>
        <v>0</v>
      </c>
      <c r="AU268" s="42">
        <f>IFERROR(VLOOKUP($H268,#REF!,15,FALSE),0)</f>
        <v>0</v>
      </c>
      <c r="AV268" s="34">
        <f>IFERROR(VLOOKUP($H268,#REF!,15,FALSE),0)</f>
        <v>0</v>
      </c>
      <c r="AW268" s="34">
        <f>IFERROR(VLOOKUP($H268,#REF!,16,FALSE),0)</f>
        <v>0</v>
      </c>
      <c r="AX268" s="42">
        <f>IFERROR(VLOOKUP($H268,#REF!,17,FALSE),0)</f>
        <v>0</v>
      </c>
    </row>
    <row r="269" spans="1:50" x14ac:dyDescent="0.3">
      <c r="A269" s="33" t="str">
        <f t="shared" si="16"/>
        <v>A -3410-1-000</v>
      </c>
      <c r="B269" s="33" t="str">
        <f>+'R&amp;E EXPORT'!B268</f>
        <v>FIRE PERSONAL SERVICE</v>
      </c>
      <c r="C269" t="str">
        <f>IFERROR(VLOOKUP(A269,'MCSJ Export'!A:C,3,FALSE),"")</f>
        <v>Sub Account</v>
      </c>
      <c r="D269" s="37">
        <f t="shared" ca="1" si="17"/>
        <v>0</v>
      </c>
      <c r="E269" s="37">
        <f t="shared" ca="1" si="18"/>
        <v>0</v>
      </c>
      <c r="F269" s="37">
        <f t="shared" ca="1" si="19"/>
        <v>0</v>
      </c>
      <c r="G269" s="37"/>
      <c r="H269" s="33" t="str">
        <f>+'R&amp;E EXPORT'!A268</f>
        <v>A -3410-1-000</v>
      </c>
      <c r="I269" s="34">
        <f>IFERROR(VLOOKUP($H269,'Gen F Rev'!$A:$M,15,FALSE),0)</f>
        <v>0</v>
      </c>
      <c r="J269" s="34">
        <f>IFERROR(VLOOKUP($H269,'Gen F Rev'!$A:$M,16,FALSE),0)</f>
        <v>0</v>
      </c>
      <c r="K269" s="42">
        <f>IFERROR(VLOOKUP($H269,'Gen F Rev'!$A:$M,17,FALSE),0)</f>
        <v>0</v>
      </c>
      <c r="L269" s="34">
        <f>IFERROR(VLOOKUP($H269,'Gen F Exp'!$A:$E,15,FALSE),0)</f>
        <v>0</v>
      </c>
      <c r="M269" s="34">
        <f>IFERROR(VLOOKUP($H269,'Gen F Exp'!$A:$E,16,FALSE),0)</f>
        <v>0</v>
      </c>
      <c r="N269" s="42">
        <f>IFERROR(VLOOKUP($H269,'Gen F Exp'!$A:$E,17,FALSE),0)</f>
        <v>0</v>
      </c>
      <c r="O269" s="34">
        <f>IFERROR(VLOOKUP($H269,'Water F Rev'!$A:$L,15,FALSE),0)</f>
        <v>0</v>
      </c>
      <c r="P269" s="34">
        <f>IFERROR(VLOOKUP($H269,'Water F Rev'!$A:$L,16,FALSE),0)</f>
        <v>0</v>
      </c>
      <c r="Q269" s="42">
        <f>IFERROR(VLOOKUP($H269,'Water F Rev'!$A:$L,17,FALSE),0)</f>
        <v>0</v>
      </c>
      <c r="R269" s="34">
        <f>IFERROR(VLOOKUP($H269,'Water F Exp'!$A:$K,15,FALSE),0)</f>
        <v>0</v>
      </c>
      <c r="S269" s="34">
        <f>IFERROR(VLOOKUP($H269,'Water F Exp'!$A:$K,16,FALSE),0)</f>
        <v>0</v>
      </c>
      <c r="T269" s="42">
        <f>IFERROR(VLOOKUP($H269,'Water F Exp'!$A:$K,17,FALSE),0)</f>
        <v>0</v>
      </c>
      <c r="U269" s="34">
        <f ca="1">IFERROR(VLOOKUP($H269,'Sewer F Rev'!$A:$E,15,FALSE),0)</f>
        <v>0</v>
      </c>
      <c r="V269" s="34">
        <f ca="1">IFERROR(VLOOKUP($H269,'Sewer F Rev'!$A:$E,16,FALSE),0)</f>
        <v>0</v>
      </c>
      <c r="W269" s="42">
        <f ca="1">IFERROR(VLOOKUP($H269,'Sewer F Rev'!$A:$E,17,FALSE),0)</f>
        <v>0</v>
      </c>
      <c r="X269" s="34">
        <f>IFERROR(VLOOKUP($H269,'Sewer F Exp'!$A:$B,15,FALSE),0)</f>
        <v>0</v>
      </c>
      <c r="Y269" s="34">
        <f>IFERROR(VLOOKUP($H269,'Sewer F Exp'!$A:$B,16,FALSE),0)</f>
        <v>0</v>
      </c>
      <c r="Z269" s="42">
        <f>IFERROR(VLOOKUP($H269,'Sewer F Exp'!$A:$B,17,FALSE),0)</f>
        <v>0</v>
      </c>
      <c r="AA269" s="34">
        <f>IFERROR(VLOOKUP($H269,'Refuse F Rev'!$A:$E,15,FALSE),0)</f>
        <v>0</v>
      </c>
      <c r="AB269" s="34">
        <f>IFERROR(VLOOKUP($H269,'Refuse F Rev'!$A:$E,16,FALSE),0)</f>
        <v>0</v>
      </c>
      <c r="AC269" s="42">
        <f>IFERROR(VLOOKUP($H269,'Refuse F Rev'!$A:$E,17,FALSE),0)</f>
        <v>0</v>
      </c>
      <c r="AD269" s="34">
        <f>IFERROR(VLOOKUP($H269,'Refuse F Exp'!$A:$E,15,FALSE),0)</f>
        <v>0</v>
      </c>
      <c r="AE269" s="34">
        <f>IFERROR(VLOOKUP($H269,'Refuse F Exp'!$A:$E,16,FALSE),0)</f>
        <v>0</v>
      </c>
      <c r="AF269" s="42">
        <f>IFERROR(VLOOKUP($H269,'Refuse F Exp'!$A:$E,17,FALSE),0)</f>
        <v>0</v>
      </c>
      <c r="AG269" s="34">
        <f>IFERROR(VLOOKUP($H269,#REF!,10,FALSE),0)</f>
        <v>0</v>
      </c>
      <c r="AH269" s="34">
        <f>IFERROR(VLOOKUP($H269,#REF!,11,FALSE),0)</f>
        <v>0</v>
      </c>
      <c r="AI269" s="42">
        <f>IFERROR(VLOOKUP($H269,#REF!,12,FALSE),0)</f>
        <v>0</v>
      </c>
      <c r="AJ269" s="34">
        <f>IFERROR(VLOOKUP($H269,#REF!,10,FALSE),0)</f>
        <v>0</v>
      </c>
      <c r="AK269" s="34">
        <f>IFERROR(VLOOKUP($H269,#REF!,11,FALSE),0)</f>
        <v>0</v>
      </c>
      <c r="AL269" s="42">
        <f>IFERROR(VLOOKUP($H269,#REF!,12,FALSE),0)</f>
        <v>0</v>
      </c>
      <c r="AM269" s="34">
        <f>IFERROR(VLOOKUP($H269,#REF!,10,FALSE),0)</f>
        <v>0</v>
      </c>
      <c r="AN269" s="34">
        <f>IFERROR(VLOOKUP($H269,#REF!,11,FALSE),0)</f>
        <v>0</v>
      </c>
      <c r="AO269" s="42">
        <f>IFERROR(VLOOKUP($H269,#REF!,12,FALSE),0)</f>
        <v>0</v>
      </c>
      <c r="AP269" s="34">
        <f>IFERROR(VLOOKUP($H269,#REF!,10,FALSE),0)</f>
        <v>0</v>
      </c>
      <c r="AQ269" s="34">
        <f>IFERROR(VLOOKUP($H269,#REF!,11,FALSE),0)</f>
        <v>0</v>
      </c>
      <c r="AR269" s="42">
        <f>IFERROR(VLOOKUP($H269,#REF!,12,FALSE),0)</f>
        <v>0</v>
      </c>
      <c r="AS269" s="34">
        <f>IFERROR(VLOOKUP($H269,#REF!,13,FALSE),0)</f>
        <v>0</v>
      </c>
      <c r="AT269" s="34">
        <f>IFERROR(VLOOKUP($H269,#REF!,14,FALSE),0)</f>
        <v>0</v>
      </c>
      <c r="AU269" s="42">
        <f>IFERROR(VLOOKUP($H269,#REF!,15,FALSE),0)</f>
        <v>0</v>
      </c>
      <c r="AV269" s="34">
        <f>IFERROR(VLOOKUP($H269,#REF!,15,FALSE),0)</f>
        <v>0</v>
      </c>
      <c r="AW269" s="34">
        <f>IFERROR(VLOOKUP($H269,#REF!,16,FALSE),0)</f>
        <v>0</v>
      </c>
      <c r="AX269" s="42">
        <f>IFERROR(VLOOKUP($H269,#REF!,17,FALSE),0)</f>
        <v>0</v>
      </c>
    </row>
    <row r="270" spans="1:50" x14ac:dyDescent="0.3">
      <c r="A270" s="33" t="str">
        <f t="shared" si="16"/>
        <v>A -3410-2-110</v>
      </c>
      <c r="B270" s="33" t="str">
        <f>+'R&amp;E EXPORT'!B269</f>
        <v>FIRE-EQUIP-FIRE PREVENTION OUTREACH</v>
      </c>
      <c r="C270" t="str">
        <f>IFERROR(VLOOKUP(A270,'MCSJ Export'!A:C,3,FALSE),"")</f>
        <v>Sub Account</v>
      </c>
      <c r="D270" s="37">
        <f t="shared" ca="1" si="17"/>
        <v>0</v>
      </c>
      <c r="E270" s="37">
        <f t="shared" ca="1" si="18"/>
        <v>0</v>
      </c>
      <c r="F270" s="37">
        <f t="shared" ca="1" si="19"/>
        <v>0</v>
      </c>
      <c r="G270" s="37"/>
      <c r="H270" s="33" t="str">
        <f>+'R&amp;E EXPORT'!A269</f>
        <v>A -3410-2-110</v>
      </c>
      <c r="I270" s="34">
        <f>IFERROR(VLOOKUP($H270,'Gen F Rev'!$A:$M,15,FALSE),0)</f>
        <v>0</v>
      </c>
      <c r="J270" s="34">
        <f>IFERROR(VLOOKUP($H270,'Gen F Rev'!$A:$M,16,FALSE),0)</f>
        <v>0</v>
      </c>
      <c r="K270" s="42">
        <f>IFERROR(VLOOKUP($H270,'Gen F Rev'!$A:$M,17,FALSE),0)</f>
        <v>0</v>
      </c>
      <c r="L270" s="34">
        <f>IFERROR(VLOOKUP($H270,'Gen F Exp'!$A:$E,15,FALSE),0)</f>
        <v>0</v>
      </c>
      <c r="M270" s="34">
        <f>IFERROR(VLOOKUP($H270,'Gen F Exp'!$A:$E,16,FALSE),0)</f>
        <v>0</v>
      </c>
      <c r="N270" s="42">
        <f>IFERROR(VLOOKUP($H270,'Gen F Exp'!$A:$E,17,FALSE),0)</f>
        <v>0</v>
      </c>
      <c r="O270" s="34">
        <f>IFERROR(VLOOKUP($H270,'Water F Rev'!$A:$L,15,FALSE),0)</f>
        <v>0</v>
      </c>
      <c r="P270" s="34">
        <f>IFERROR(VLOOKUP($H270,'Water F Rev'!$A:$L,16,FALSE),0)</f>
        <v>0</v>
      </c>
      <c r="Q270" s="42">
        <f>IFERROR(VLOOKUP($H270,'Water F Rev'!$A:$L,17,FALSE),0)</f>
        <v>0</v>
      </c>
      <c r="R270" s="34">
        <f>IFERROR(VLOOKUP($H270,'Water F Exp'!$A:$K,15,FALSE),0)</f>
        <v>0</v>
      </c>
      <c r="S270" s="34">
        <f>IFERROR(VLOOKUP($H270,'Water F Exp'!$A:$K,16,FALSE),0)</f>
        <v>0</v>
      </c>
      <c r="T270" s="42">
        <f>IFERROR(VLOOKUP($H270,'Water F Exp'!$A:$K,17,FALSE),0)</f>
        <v>0</v>
      </c>
      <c r="U270" s="34">
        <f ca="1">IFERROR(VLOOKUP($H270,'Sewer F Rev'!$A:$E,15,FALSE),0)</f>
        <v>0</v>
      </c>
      <c r="V270" s="34">
        <f ca="1">IFERROR(VLOOKUP($H270,'Sewer F Rev'!$A:$E,16,FALSE),0)</f>
        <v>0</v>
      </c>
      <c r="W270" s="42">
        <f ca="1">IFERROR(VLOOKUP($H270,'Sewer F Rev'!$A:$E,17,FALSE),0)</f>
        <v>0</v>
      </c>
      <c r="X270" s="34">
        <f>IFERROR(VLOOKUP($H270,'Sewer F Exp'!$A:$B,15,FALSE),0)</f>
        <v>0</v>
      </c>
      <c r="Y270" s="34">
        <f>IFERROR(VLOOKUP($H270,'Sewer F Exp'!$A:$B,16,FALSE),0)</f>
        <v>0</v>
      </c>
      <c r="Z270" s="42">
        <f>IFERROR(VLOOKUP($H270,'Sewer F Exp'!$A:$B,17,FALSE),0)</f>
        <v>0</v>
      </c>
      <c r="AA270" s="34">
        <f>IFERROR(VLOOKUP($H270,'Refuse F Rev'!$A:$E,15,FALSE),0)</f>
        <v>0</v>
      </c>
      <c r="AB270" s="34">
        <f>IFERROR(VLOOKUP($H270,'Refuse F Rev'!$A:$E,16,FALSE),0)</f>
        <v>0</v>
      </c>
      <c r="AC270" s="42">
        <f>IFERROR(VLOOKUP($H270,'Refuse F Rev'!$A:$E,17,FALSE),0)</f>
        <v>0</v>
      </c>
      <c r="AD270" s="34">
        <f>IFERROR(VLOOKUP($H270,'Refuse F Exp'!$A:$E,15,FALSE),0)</f>
        <v>0</v>
      </c>
      <c r="AE270" s="34">
        <f>IFERROR(VLOOKUP($H270,'Refuse F Exp'!$A:$E,16,FALSE),0)</f>
        <v>0</v>
      </c>
      <c r="AF270" s="42">
        <f>IFERROR(VLOOKUP($H270,'Refuse F Exp'!$A:$E,17,FALSE),0)</f>
        <v>0</v>
      </c>
      <c r="AG270" s="34">
        <f>IFERROR(VLOOKUP($H270,#REF!,10,FALSE),0)</f>
        <v>0</v>
      </c>
      <c r="AH270" s="34">
        <f>IFERROR(VLOOKUP($H270,#REF!,11,FALSE),0)</f>
        <v>0</v>
      </c>
      <c r="AI270" s="42">
        <f>IFERROR(VLOOKUP($H270,#REF!,12,FALSE),0)</f>
        <v>0</v>
      </c>
      <c r="AJ270" s="34">
        <f>IFERROR(VLOOKUP($H270,#REF!,10,FALSE),0)</f>
        <v>0</v>
      </c>
      <c r="AK270" s="34">
        <f>IFERROR(VLOOKUP($H270,#REF!,11,FALSE),0)</f>
        <v>0</v>
      </c>
      <c r="AL270" s="42">
        <f>IFERROR(VLOOKUP($H270,#REF!,12,FALSE),0)</f>
        <v>0</v>
      </c>
      <c r="AM270" s="34">
        <f>IFERROR(VLOOKUP($H270,#REF!,10,FALSE),0)</f>
        <v>0</v>
      </c>
      <c r="AN270" s="34">
        <f>IFERROR(VLOOKUP($H270,#REF!,11,FALSE),0)</f>
        <v>0</v>
      </c>
      <c r="AO270" s="42">
        <f>IFERROR(VLOOKUP($H270,#REF!,12,FALSE),0)</f>
        <v>0</v>
      </c>
      <c r="AP270" s="34">
        <f>IFERROR(VLOOKUP($H270,#REF!,10,FALSE),0)</f>
        <v>0</v>
      </c>
      <c r="AQ270" s="34">
        <f>IFERROR(VLOOKUP($H270,#REF!,11,FALSE),0)</f>
        <v>0</v>
      </c>
      <c r="AR270" s="42">
        <f>IFERROR(VLOOKUP($H270,#REF!,12,FALSE),0)</f>
        <v>0</v>
      </c>
      <c r="AS270" s="34">
        <f>IFERROR(VLOOKUP($H270,#REF!,13,FALSE),0)</f>
        <v>0</v>
      </c>
      <c r="AT270" s="34">
        <f>IFERROR(VLOOKUP($H270,#REF!,14,FALSE),0)</f>
        <v>0</v>
      </c>
      <c r="AU270" s="42">
        <f>IFERROR(VLOOKUP($H270,#REF!,15,FALSE),0)</f>
        <v>0</v>
      </c>
      <c r="AV270" s="34">
        <f>IFERROR(VLOOKUP($H270,#REF!,15,FALSE),0)</f>
        <v>0</v>
      </c>
      <c r="AW270" s="34">
        <f>IFERROR(VLOOKUP($H270,#REF!,16,FALSE),0)</f>
        <v>0</v>
      </c>
      <c r="AX270" s="42">
        <f>IFERROR(VLOOKUP($H270,#REF!,17,FALSE),0)</f>
        <v>0</v>
      </c>
    </row>
    <row r="271" spans="1:50" x14ac:dyDescent="0.3">
      <c r="A271" s="33" t="str">
        <f t="shared" si="16"/>
        <v>A -3410-2-117</v>
      </c>
      <c r="B271" s="33" t="str">
        <f>+'R&amp;E EXPORT'!B270</f>
        <v>FIRE-EQUIP-MISC SMALL EQUIP.</v>
      </c>
      <c r="C271" t="str">
        <f>IFERROR(VLOOKUP(A271,'MCSJ Export'!A:C,3,FALSE),"")</f>
        <v>Sub Account</v>
      </c>
      <c r="D271" s="37">
        <f t="shared" ca="1" si="17"/>
        <v>0</v>
      </c>
      <c r="E271" s="37">
        <f t="shared" ca="1" si="18"/>
        <v>0</v>
      </c>
      <c r="F271" s="37">
        <f t="shared" ca="1" si="19"/>
        <v>0</v>
      </c>
      <c r="G271" s="37"/>
      <c r="H271" s="33" t="str">
        <f>+'R&amp;E EXPORT'!A270</f>
        <v>A -3410-2-117</v>
      </c>
      <c r="I271" s="34">
        <f>IFERROR(VLOOKUP($H271,'Gen F Rev'!$A:$M,15,FALSE),0)</f>
        <v>0</v>
      </c>
      <c r="J271" s="34">
        <f>IFERROR(VLOOKUP($H271,'Gen F Rev'!$A:$M,16,FALSE),0)</f>
        <v>0</v>
      </c>
      <c r="K271" s="42">
        <f>IFERROR(VLOOKUP($H271,'Gen F Rev'!$A:$M,17,FALSE),0)</f>
        <v>0</v>
      </c>
      <c r="L271" s="34">
        <f>IFERROR(VLOOKUP($H271,'Gen F Exp'!$A:$E,15,FALSE),0)</f>
        <v>0</v>
      </c>
      <c r="M271" s="34">
        <f>IFERROR(VLOOKUP($H271,'Gen F Exp'!$A:$E,16,FALSE),0)</f>
        <v>0</v>
      </c>
      <c r="N271" s="42">
        <f>IFERROR(VLOOKUP($H271,'Gen F Exp'!$A:$E,17,FALSE),0)</f>
        <v>0</v>
      </c>
      <c r="O271" s="34">
        <f>IFERROR(VLOOKUP($H271,'Water F Rev'!$A:$L,15,FALSE),0)</f>
        <v>0</v>
      </c>
      <c r="P271" s="34">
        <f>IFERROR(VLOOKUP($H271,'Water F Rev'!$A:$L,16,FALSE),0)</f>
        <v>0</v>
      </c>
      <c r="Q271" s="42">
        <f>IFERROR(VLOOKUP($H271,'Water F Rev'!$A:$L,17,FALSE),0)</f>
        <v>0</v>
      </c>
      <c r="R271" s="34">
        <f>IFERROR(VLOOKUP($H271,'Water F Exp'!$A:$K,15,FALSE),0)</f>
        <v>0</v>
      </c>
      <c r="S271" s="34">
        <f>IFERROR(VLOOKUP($H271,'Water F Exp'!$A:$K,16,FALSE),0)</f>
        <v>0</v>
      </c>
      <c r="T271" s="42">
        <f>IFERROR(VLOOKUP($H271,'Water F Exp'!$A:$K,17,FALSE),0)</f>
        <v>0</v>
      </c>
      <c r="U271" s="34">
        <f ca="1">IFERROR(VLOOKUP($H271,'Sewer F Rev'!$A:$E,15,FALSE),0)</f>
        <v>0</v>
      </c>
      <c r="V271" s="34">
        <f ca="1">IFERROR(VLOOKUP($H271,'Sewer F Rev'!$A:$E,16,FALSE),0)</f>
        <v>0</v>
      </c>
      <c r="W271" s="42">
        <f ca="1">IFERROR(VLOOKUP($H271,'Sewer F Rev'!$A:$E,17,FALSE),0)</f>
        <v>0</v>
      </c>
      <c r="X271" s="34">
        <f>IFERROR(VLOOKUP($H271,'Sewer F Exp'!$A:$B,15,FALSE),0)</f>
        <v>0</v>
      </c>
      <c r="Y271" s="34">
        <f>IFERROR(VLOOKUP($H271,'Sewer F Exp'!$A:$B,16,FALSE),0)</f>
        <v>0</v>
      </c>
      <c r="Z271" s="42">
        <f>IFERROR(VLOOKUP($H271,'Sewer F Exp'!$A:$B,17,FALSE),0)</f>
        <v>0</v>
      </c>
      <c r="AA271" s="34">
        <f>IFERROR(VLOOKUP($H271,'Refuse F Rev'!$A:$E,15,FALSE),0)</f>
        <v>0</v>
      </c>
      <c r="AB271" s="34">
        <f>IFERROR(VLOOKUP($H271,'Refuse F Rev'!$A:$E,16,FALSE),0)</f>
        <v>0</v>
      </c>
      <c r="AC271" s="42">
        <f>IFERROR(VLOOKUP($H271,'Refuse F Rev'!$A:$E,17,FALSE),0)</f>
        <v>0</v>
      </c>
      <c r="AD271" s="34">
        <f>IFERROR(VLOOKUP($H271,'Refuse F Exp'!$A:$E,15,FALSE),0)</f>
        <v>0</v>
      </c>
      <c r="AE271" s="34">
        <f>IFERROR(VLOOKUP($H271,'Refuse F Exp'!$A:$E,16,FALSE),0)</f>
        <v>0</v>
      </c>
      <c r="AF271" s="42">
        <f>IFERROR(VLOOKUP($H271,'Refuse F Exp'!$A:$E,17,FALSE),0)</f>
        <v>0</v>
      </c>
      <c r="AG271" s="34">
        <f>IFERROR(VLOOKUP($H271,#REF!,10,FALSE),0)</f>
        <v>0</v>
      </c>
      <c r="AH271" s="34">
        <f>IFERROR(VLOOKUP($H271,#REF!,11,FALSE),0)</f>
        <v>0</v>
      </c>
      <c r="AI271" s="42">
        <f>IFERROR(VLOOKUP($H271,#REF!,12,FALSE),0)</f>
        <v>0</v>
      </c>
      <c r="AJ271" s="34">
        <f>IFERROR(VLOOKUP($H271,#REF!,10,FALSE),0)</f>
        <v>0</v>
      </c>
      <c r="AK271" s="34">
        <f>IFERROR(VLOOKUP($H271,#REF!,11,FALSE),0)</f>
        <v>0</v>
      </c>
      <c r="AL271" s="42">
        <f>IFERROR(VLOOKUP($H271,#REF!,12,FALSE),0)</f>
        <v>0</v>
      </c>
      <c r="AM271" s="34">
        <f>IFERROR(VLOOKUP($H271,#REF!,10,FALSE),0)</f>
        <v>0</v>
      </c>
      <c r="AN271" s="34">
        <f>IFERROR(VLOOKUP($H271,#REF!,11,FALSE),0)</f>
        <v>0</v>
      </c>
      <c r="AO271" s="42">
        <f>IFERROR(VLOOKUP($H271,#REF!,12,FALSE),0)</f>
        <v>0</v>
      </c>
      <c r="AP271" s="34">
        <f>IFERROR(VLOOKUP($H271,#REF!,10,FALSE),0)</f>
        <v>0</v>
      </c>
      <c r="AQ271" s="34">
        <f>IFERROR(VLOOKUP($H271,#REF!,11,FALSE),0)</f>
        <v>0</v>
      </c>
      <c r="AR271" s="42">
        <f>IFERROR(VLOOKUP($H271,#REF!,12,FALSE),0)</f>
        <v>0</v>
      </c>
      <c r="AS271" s="34">
        <f>IFERROR(VLOOKUP($H271,#REF!,13,FALSE),0)</f>
        <v>0</v>
      </c>
      <c r="AT271" s="34">
        <f>IFERROR(VLOOKUP($H271,#REF!,14,FALSE),0)</f>
        <v>0</v>
      </c>
      <c r="AU271" s="42">
        <f>IFERROR(VLOOKUP($H271,#REF!,15,FALSE),0)</f>
        <v>0</v>
      </c>
      <c r="AV271" s="34">
        <f>IFERROR(VLOOKUP($H271,#REF!,15,FALSE),0)</f>
        <v>0</v>
      </c>
      <c r="AW271" s="34">
        <f>IFERROR(VLOOKUP($H271,#REF!,16,FALSE),0)</f>
        <v>0</v>
      </c>
      <c r="AX271" s="42">
        <f>IFERROR(VLOOKUP($H271,#REF!,17,FALSE),0)</f>
        <v>0</v>
      </c>
    </row>
    <row r="272" spans="1:50" x14ac:dyDescent="0.3">
      <c r="A272" s="33" t="str">
        <f t="shared" si="16"/>
        <v>A -3410-2-251</v>
      </c>
      <c r="B272" s="33" t="str">
        <f>+'R&amp;E EXPORT'!B271</f>
        <v>FIRE-EQUIP-BOOTS/GLOVES/HELMETS</v>
      </c>
      <c r="C272" t="str">
        <f>IFERROR(VLOOKUP(A272,'MCSJ Export'!A:C,3,FALSE),"")</f>
        <v>Sub Account</v>
      </c>
      <c r="D272" s="37">
        <f t="shared" ca="1" si="17"/>
        <v>0</v>
      </c>
      <c r="E272" s="37">
        <f t="shared" ca="1" si="18"/>
        <v>0</v>
      </c>
      <c r="F272" s="37">
        <f t="shared" ca="1" si="19"/>
        <v>0</v>
      </c>
      <c r="G272" s="37"/>
      <c r="H272" s="33" t="str">
        <f>+'R&amp;E EXPORT'!A271</f>
        <v>A -3410-2-251</v>
      </c>
      <c r="I272" s="34">
        <f>IFERROR(VLOOKUP($H272,'Gen F Rev'!$A:$M,15,FALSE),0)</f>
        <v>0</v>
      </c>
      <c r="J272" s="34">
        <f>IFERROR(VLOOKUP($H272,'Gen F Rev'!$A:$M,16,FALSE),0)</f>
        <v>0</v>
      </c>
      <c r="K272" s="42">
        <f>IFERROR(VLOOKUP($H272,'Gen F Rev'!$A:$M,17,FALSE),0)</f>
        <v>0</v>
      </c>
      <c r="L272" s="34">
        <f>IFERROR(VLOOKUP($H272,'Gen F Exp'!$A:$E,15,FALSE),0)</f>
        <v>0</v>
      </c>
      <c r="M272" s="34">
        <f>IFERROR(VLOOKUP($H272,'Gen F Exp'!$A:$E,16,FALSE),0)</f>
        <v>0</v>
      </c>
      <c r="N272" s="42">
        <f>IFERROR(VLOOKUP($H272,'Gen F Exp'!$A:$E,17,FALSE),0)</f>
        <v>0</v>
      </c>
      <c r="O272" s="34">
        <f>IFERROR(VLOOKUP($H272,'Water F Rev'!$A:$L,15,FALSE),0)</f>
        <v>0</v>
      </c>
      <c r="P272" s="34">
        <f>IFERROR(VLOOKUP($H272,'Water F Rev'!$A:$L,16,FALSE),0)</f>
        <v>0</v>
      </c>
      <c r="Q272" s="42">
        <f>IFERROR(VLOOKUP($H272,'Water F Rev'!$A:$L,17,FALSE),0)</f>
        <v>0</v>
      </c>
      <c r="R272" s="34">
        <f>IFERROR(VLOOKUP($H272,'Water F Exp'!$A:$K,15,FALSE),0)</f>
        <v>0</v>
      </c>
      <c r="S272" s="34">
        <f>IFERROR(VLOOKUP($H272,'Water F Exp'!$A:$K,16,FALSE),0)</f>
        <v>0</v>
      </c>
      <c r="T272" s="42">
        <f>IFERROR(VLOOKUP($H272,'Water F Exp'!$A:$K,17,FALSE),0)</f>
        <v>0</v>
      </c>
      <c r="U272" s="34">
        <f ca="1">IFERROR(VLOOKUP($H272,'Sewer F Rev'!$A:$E,15,FALSE),0)</f>
        <v>0</v>
      </c>
      <c r="V272" s="34">
        <f ca="1">IFERROR(VLOOKUP($H272,'Sewer F Rev'!$A:$E,16,FALSE),0)</f>
        <v>0</v>
      </c>
      <c r="W272" s="42">
        <f ca="1">IFERROR(VLOOKUP($H272,'Sewer F Rev'!$A:$E,17,FALSE),0)</f>
        <v>0</v>
      </c>
      <c r="X272" s="34">
        <f>IFERROR(VLOOKUP($H272,'Sewer F Exp'!$A:$B,15,FALSE),0)</f>
        <v>0</v>
      </c>
      <c r="Y272" s="34">
        <f>IFERROR(VLOOKUP($H272,'Sewer F Exp'!$A:$B,16,FALSE),0)</f>
        <v>0</v>
      </c>
      <c r="Z272" s="42">
        <f>IFERROR(VLOOKUP($H272,'Sewer F Exp'!$A:$B,17,FALSE),0)</f>
        <v>0</v>
      </c>
      <c r="AA272" s="34">
        <f>IFERROR(VLOOKUP($H272,'Refuse F Rev'!$A:$E,15,FALSE),0)</f>
        <v>0</v>
      </c>
      <c r="AB272" s="34">
        <f>IFERROR(VLOOKUP($H272,'Refuse F Rev'!$A:$E,16,FALSE),0)</f>
        <v>0</v>
      </c>
      <c r="AC272" s="42">
        <f>IFERROR(VLOOKUP($H272,'Refuse F Rev'!$A:$E,17,FALSE),0)</f>
        <v>0</v>
      </c>
      <c r="AD272" s="34">
        <f>IFERROR(VLOOKUP($H272,'Refuse F Exp'!$A:$E,15,FALSE),0)</f>
        <v>0</v>
      </c>
      <c r="AE272" s="34">
        <f>IFERROR(VLOOKUP($H272,'Refuse F Exp'!$A:$E,16,FALSE),0)</f>
        <v>0</v>
      </c>
      <c r="AF272" s="42">
        <f>IFERROR(VLOOKUP($H272,'Refuse F Exp'!$A:$E,17,FALSE),0)</f>
        <v>0</v>
      </c>
      <c r="AG272" s="34">
        <f>IFERROR(VLOOKUP($H272,#REF!,10,FALSE),0)</f>
        <v>0</v>
      </c>
      <c r="AH272" s="34">
        <f>IFERROR(VLOOKUP($H272,#REF!,11,FALSE),0)</f>
        <v>0</v>
      </c>
      <c r="AI272" s="42">
        <f>IFERROR(VLOOKUP($H272,#REF!,12,FALSE),0)</f>
        <v>0</v>
      </c>
      <c r="AJ272" s="34">
        <f>IFERROR(VLOOKUP($H272,#REF!,10,FALSE),0)</f>
        <v>0</v>
      </c>
      <c r="AK272" s="34">
        <f>IFERROR(VLOOKUP($H272,#REF!,11,FALSE),0)</f>
        <v>0</v>
      </c>
      <c r="AL272" s="42">
        <f>IFERROR(VLOOKUP($H272,#REF!,12,FALSE),0)</f>
        <v>0</v>
      </c>
      <c r="AM272" s="34">
        <f>IFERROR(VLOOKUP($H272,#REF!,10,FALSE),0)</f>
        <v>0</v>
      </c>
      <c r="AN272" s="34">
        <f>IFERROR(VLOOKUP($H272,#REF!,11,FALSE),0)</f>
        <v>0</v>
      </c>
      <c r="AO272" s="42">
        <f>IFERROR(VLOOKUP($H272,#REF!,12,FALSE),0)</f>
        <v>0</v>
      </c>
      <c r="AP272" s="34">
        <f>IFERROR(VLOOKUP($H272,#REF!,10,FALSE),0)</f>
        <v>0</v>
      </c>
      <c r="AQ272" s="34">
        <f>IFERROR(VLOOKUP($H272,#REF!,11,FALSE),0)</f>
        <v>0</v>
      </c>
      <c r="AR272" s="42">
        <f>IFERROR(VLOOKUP($H272,#REF!,12,FALSE),0)</f>
        <v>0</v>
      </c>
      <c r="AS272" s="34">
        <f>IFERROR(VLOOKUP($H272,#REF!,13,FALSE),0)</f>
        <v>0</v>
      </c>
      <c r="AT272" s="34">
        <f>IFERROR(VLOOKUP($H272,#REF!,14,FALSE),0)</f>
        <v>0</v>
      </c>
      <c r="AU272" s="42">
        <f>IFERROR(VLOOKUP($H272,#REF!,15,FALSE),0)</f>
        <v>0</v>
      </c>
      <c r="AV272" s="34">
        <f>IFERROR(VLOOKUP($H272,#REF!,15,FALSE),0)</f>
        <v>0</v>
      </c>
      <c r="AW272" s="34">
        <f>IFERROR(VLOOKUP($H272,#REF!,16,FALSE),0)</f>
        <v>0</v>
      </c>
      <c r="AX272" s="42">
        <f>IFERROR(VLOOKUP($H272,#REF!,17,FALSE),0)</f>
        <v>0</v>
      </c>
    </row>
    <row r="273" spans="1:50" x14ac:dyDescent="0.3">
      <c r="A273" s="33" t="str">
        <f t="shared" si="16"/>
        <v>A -3410-2-257</v>
      </c>
      <c r="B273" s="33" t="str">
        <f>+'R&amp;E EXPORT'!B272</f>
        <v>FIRE-EQUIP-TURNOUT GEAR</v>
      </c>
      <c r="C273" t="str">
        <f>IFERROR(VLOOKUP(A273,'MCSJ Export'!A:C,3,FALSE),"")</f>
        <v>Sub Account</v>
      </c>
      <c r="D273" s="37">
        <f t="shared" ca="1" si="17"/>
        <v>0</v>
      </c>
      <c r="E273" s="37">
        <f t="shared" ca="1" si="18"/>
        <v>0</v>
      </c>
      <c r="F273" s="37">
        <f t="shared" ca="1" si="19"/>
        <v>0</v>
      </c>
      <c r="G273" s="37"/>
      <c r="H273" s="33" t="str">
        <f>+'R&amp;E EXPORT'!A272</f>
        <v>A -3410-2-257</v>
      </c>
      <c r="I273" s="34">
        <f>IFERROR(VLOOKUP($H273,'Gen F Rev'!$A:$M,15,FALSE),0)</f>
        <v>0</v>
      </c>
      <c r="J273" s="34">
        <f>IFERROR(VLOOKUP($H273,'Gen F Rev'!$A:$M,16,FALSE),0)</f>
        <v>0</v>
      </c>
      <c r="K273" s="42">
        <f>IFERROR(VLOOKUP($H273,'Gen F Rev'!$A:$M,17,FALSE),0)</f>
        <v>0</v>
      </c>
      <c r="L273" s="34">
        <f>IFERROR(VLOOKUP($H273,'Gen F Exp'!$A:$E,15,FALSE),0)</f>
        <v>0</v>
      </c>
      <c r="M273" s="34">
        <f>IFERROR(VLOOKUP($H273,'Gen F Exp'!$A:$E,16,FALSE),0)</f>
        <v>0</v>
      </c>
      <c r="N273" s="42">
        <f>IFERROR(VLOOKUP($H273,'Gen F Exp'!$A:$E,17,FALSE),0)</f>
        <v>0</v>
      </c>
      <c r="O273" s="34">
        <f>IFERROR(VLOOKUP($H273,'Water F Rev'!$A:$L,15,FALSE),0)</f>
        <v>0</v>
      </c>
      <c r="P273" s="34">
        <f>IFERROR(VLOOKUP($H273,'Water F Rev'!$A:$L,16,FALSE),0)</f>
        <v>0</v>
      </c>
      <c r="Q273" s="42">
        <f>IFERROR(VLOOKUP($H273,'Water F Rev'!$A:$L,17,FALSE),0)</f>
        <v>0</v>
      </c>
      <c r="R273" s="34">
        <f>IFERROR(VLOOKUP($H273,'Water F Exp'!$A:$K,15,FALSE),0)</f>
        <v>0</v>
      </c>
      <c r="S273" s="34">
        <f>IFERROR(VLOOKUP($H273,'Water F Exp'!$A:$K,16,FALSE),0)</f>
        <v>0</v>
      </c>
      <c r="T273" s="42">
        <f>IFERROR(VLOOKUP($H273,'Water F Exp'!$A:$K,17,FALSE),0)</f>
        <v>0</v>
      </c>
      <c r="U273" s="34">
        <f ca="1">IFERROR(VLOOKUP($H273,'Sewer F Rev'!$A:$E,15,FALSE),0)</f>
        <v>0</v>
      </c>
      <c r="V273" s="34">
        <f ca="1">IFERROR(VLOOKUP($H273,'Sewer F Rev'!$A:$E,16,FALSE),0)</f>
        <v>0</v>
      </c>
      <c r="W273" s="42">
        <f ca="1">IFERROR(VLOOKUP($H273,'Sewer F Rev'!$A:$E,17,FALSE),0)</f>
        <v>0</v>
      </c>
      <c r="X273" s="34">
        <f>IFERROR(VLOOKUP($H273,'Sewer F Exp'!$A:$B,15,FALSE),0)</f>
        <v>0</v>
      </c>
      <c r="Y273" s="34">
        <f>IFERROR(VLOOKUP($H273,'Sewer F Exp'!$A:$B,16,FALSE),0)</f>
        <v>0</v>
      </c>
      <c r="Z273" s="42">
        <f>IFERROR(VLOOKUP($H273,'Sewer F Exp'!$A:$B,17,FALSE),0)</f>
        <v>0</v>
      </c>
      <c r="AA273" s="34">
        <f>IFERROR(VLOOKUP($H273,'Refuse F Rev'!$A:$E,15,FALSE),0)</f>
        <v>0</v>
      </c>
      <c r="AB273" s="34">
        <f>IFERROR(VLOOKUP($H273,'Refuse F Rev'!$A:$E,16,FALSE),0)</f>
        <v>0</v>
      </c>
      <c r="AC273" s="42">
        <f>IFERROR(VLOOKUP($H273,'Refuse F Rev'!$A:$E,17,FALSE),0)</f>
        <v>0</v>
      </c>
      <c r="AD273" s="34">
        <f>IFERROR(VLOOKUP($H273,'Refuse F Exp'!$A:$E,15,FALSE),0)</f>
        <v>0</v>
      </c>
      <c r="AE273" s="34">
        <f>IFERROR(VLOOKUP($H273,'Refuse F Exp'!$A:$E,16,FALSE),0)</f>
        <v>0</v>
      </c>
      <c r="AF273" s="42">
        <f>IFERROR(VLOOKUP($H273,'Refuse F Exp'!$A:$E,17,FALSE),0)</f>
        <v>0</v>
      </c>
      <c r="AG273" s="34">
        <f>IFERROR(VLOOKUP($H273,#REF!,10,FALSE),0)</f>
        <v>0</v>
      </c>
      <c r="AH273" s="34">
        <f>IFERROR(VLOOKUP($H273,#REF!,11,FALSE),0)</f>
        <v>0</v>
      </c>
      <c r="AI273" s="42">
        <f>IFERROR(VLOOKUP($H273,#REF!,12,FALSE),0)</f>
        <v>0</v>
      </c>
      <c r="AJ273" s="34">
        <f>IFERROR(VLOOKUP($H273,#REF!,10,FALSE),0)</f>
        <v>0</v>
      </c>
      <c r="AK273" s="34">
        <f>IFERROR(VLOOKUP($H273,#REF!,11,FALSE),0)</f>
        <v>0</v>
      </c>
      <c r="AL273" s="42">
        <f>IFERROR(VLOOKUP($H273,#REF!,12,FALSE),0)</f>
        <v>0</v>
      </c>
      <c r="AM273" s="34">
        <f>IFERROR(VLOOKUP($H273,#REF!,10,FALSE),0)</f>
        <v>0</v>
      </c>
      <c r="AN273" s="34">
        <f>IFERROR(VLOOKUP($H273,#REF!,11,FALSE),0)</f>
        <v>0</v>
      </c>
      <c r="AO273" s="42">
        <f>IFERROR(VLOOKUP($H273,#REF!,12,FALSE),0)</f>
        <v>0</v>
      </c>
      <c r="AP273" s="34">
        <f>IFERROR(VLOOKUP($H273,#REF!,10,FALSE),0)</f>
        <v>0</v>
      </c>
      <c r="AQ273" s="34">
        <f>IFERROR(VLOOKUP($H273,#REF!,11,FALSE),0)</f>
        <v>0</v>
      </c>
      <c r="AR273" s="42">
        <f>IFERROR(VLOOKUP($H273,#REF!,12,FALSE),0)</f>
        <v>0</v>
      </c>
      <c r="AS273" s="34">
        <f>IFERROR(VLOOKUP($H273,#REF!,13,FALSE),0)</f>
        <v>0</v>
      </c>
      <c r="AT273" s="34">
        <f>IFERROR(VLOOKUP($H273,#REF!,14,FALSE),0)</f>
        <v>0</v>
      </c>
      <c r="AU273" s="42">
        <f>IFERROR(VLOOKUP($H273,#REF!,15,FALSE),0)</f>
        <v>0</v>
      </c>
      <c r="AV273" s="34">
        <f>IFERROR(VLOOKUP($H273,#REF!,15,FALSE),0)</f>
        <v>0</v>
      </c>
      <c r="AW273" s="34">
        <f>IFERROR(VLOOKUP($H273,#REF!,16,FALSE),0)</f>
        <v>0</v>
      </c>
      <c r="AX273" s="42">
        <f>IFERROR(VLOOKUP($H273,#REF!,17,FALSE),0)</f>
        <v>0</v>
      </c>
    </row>
    <row r="274" spans="1:50" x14ac:dyDescent="0.3">
      <c r="A274" s="33" t="str">
        <f t="shared" si="16"/>
        <v>A -3410-2-261</v>
      </c>
      <c r="B274" s="33" t="str">
        <f>+'R&amp;E EXPORT'!B273</f>
        <v>FIRE-EQUIP-PUMPER TRUCK</v>
      </c>
      <c r="C274" t="str">
        <f>IFERROR(VLOOKUP(A274,'MCSJ Export'!A:C,3,FALSE),"")</f>
        <v>Sub Account</v>
      </c>
      <c r="D274" s="37">
        <f t="shared" ca="1" si="17"/>
        <v>0</v>
      </c>
      <c r="E274" s="37">
        <f t="shared" ca="1" si="18"/>
        <v>0</v>
      </c>
      <c r="F274" s="37">
        <f t="shared" ca="1" si="19"/>
        <v>0</v>
      </c>
      <c r="G274" s="37"/>
      <c r="H274" s="33" t="str">
        <f>+'R&amp;E EXPORT'!A273</f>
        <v>A -3410-2-261</v>
      </c>
      <c r="I274" s="34">
        <f>IFERROR(VLOOKUP($H274,'Gen F Rev'!$A:$M,15,FALSE),0)</f>
        <v>0</v>
      </c>
      <c r="J274" s="34">
        <f>IFERROR(VLOOKUP($H274,'Gen F Rev'!$A:$M,16,FALSE),0)</f>
        <v>0</v>
      </c>
      <c r="K274" s="42">
        <f>IFERROR(VLOOKUP($H274,'Gen F Rev'!$A:$M,17,FALSE),0)</f>
        <v>0</v>
      </c>
      <c r="L274" s="34">
        <f>IFERROR(VLOOKUP($H274,'Gen F Exp'!$A:$E,15,FALSE),0)</f>
        <v>0</v>
      </c>
      <c r="M274" s="34">
        <f>IFERROR(VLOOKUP($H274,'Gen F Exp'!$A:$E,16,FALSE),0)</f>
        <v>0</v>
      </c>
      <c r="N274" s="42">
        <f>IFERROR(VLOOKUP($H274,'Gen F Exp'!$A:$E,17,FALSE),0)</f>
        <v>0</v>
      </c>
      <c r="O274" s="34">
        <f>IFERROR(VLOOKUP($H274,'Water F Rev'!$A:$L,15,FALSE),0)</f>
        <v>0</v>
      </c>
      <c r="P274" s="34">
        <f>IFERROR(VLOOKUP($H274,'Water F Rev'!$A:$L,16,FALSE),0)</f>
        <v>0</v>
      </c>
      <c r="Q274" s="42">
        <f>IFERROR(VLOOKUP($H274,'Water F Rev'!$A:$L,17,FALSE),0)</f>
        <v>0</v>
      </c>
      <c r="R274" s="34">
        <f>IFERROR(VLOOKUP($H274,'Water F Exp'!$A:$K,15,FALSE),0)</f>
        <v>0</v>
      </c>
      <c r="S274" s="34">
        <f>IFERROR(VLOOKUP($H274,'Water F Exp'!$A:$K,16,FALSE),0)</f>
        <v>0</v>
      </c>
      <c r="T274" s="42">
        <f>IFERROR(VLOOKUP($H274,'Water F Exp'!$A:$K,17,FALSE),0)</f>
        <v>0</v>
      </c>
      <c r="U274" s="34">
        <f ca="1">IFERROR(VLOOKUP($H274,'Sewer F Rev'!$A:$E,15,FALSE),0)</f>
        <v>0</v>
      </c>
      <c r="V274" s="34">
        <f ca="1">IFERROR(VLOOKUP($H274,'Sewer F Rev'!$A:$E,16,FALSE),0)</f>
        <v>0</v>
      </c>
      <c r="W274" s="42">
        <f ca="1">IFERROR(VLOOKUP($H274,'Sewer F Rev'!$A:$E,17,FALSE),0)</f>
        <v>0</v>
      </c>
      <c r="X274" s="34">
        <f>IFERROR(VLOOKUP($H274,'Sewer F Exp'!$A:$B,15,FALSE),0)</f>
        <v>0</v>
      </c>
      <c r="Y274" s="34">
        <f>IFERROR(VLOOKUP($H274,'Sewer F Exp'!$A:$B,16,FALSE),0)</f>
        <v>0</v>
      </c>
      <c r="Z274" s="42">
        <f>IFERROR(VLOOKUP($H274,'Sewer F Exp'!$A:$B,17,FALSE),0)</f>
        <v>0</v>
      </c>
      <c r="AA274" s="34">
        <f>IFERROR(VLOOKUP($H274,'Refuse F Rev'!$A:$E,15,FALSE),0)</f>
        <v>0</v>
      </c>
      <c r="AB274" s="34">
        <f>IFERROR(VLOOKUP($H274,'Refuse F Rev'!$A:$E,16,FALSE),0)</f>
        <v>0</v>
      </c>
      <c r="AC274" s="42">
        <f>IFERROR(VLOOKUP($H274,'Refuse F Rev'!$A:$E,17,FALSE),0)</f>
        <v>0</v>
      </c>
      <c r="AD274" s="34">
        <f>IFERROR(VLOOKUP($H274,'Refuse F Exp'!$A:$E,15,FALSE),0)</f>
        <v>0</v>
      </c>
      <c r="AE274" s="34">
        <f>IFERROR(VLOOKUP($H274,'Refuse F Exp'!$A:$E,16,FALSE),0)</f>
        <v>0</v>
      </c>
      <c r="AF274" s="42">
        <f>IFERROR(VLOOKUP($H274,'Refuse F Exp'!$A:$E,17,FALSE),0)</f>
        <v>0</v>
      </c>
      <c r="AG274" s="34">
        <f>IFERROR(VLOOKUP($H274,#REF!,10,FALSE),0)</f>
        <v>0</v>
      </c>
      <c r="AH274" s="34">
        <f>IFERROR(VLOOKUP($H274,#REF!,11,FALSE),0)</f>
        <v>0</v>
      </c>
      <c r="AI274" s="42">
        <f>IFERROR(VLOOKUP($H274,#REF!,12,FALSE),0)</f>
        <v>0</v>
      </c>
      <c r="AJ274" s="34">
        <f>IFERROR(VLOOKUP($H274,#REF!,10,FALSE),0)</f>
        <v>0</v>
      </c>
      <c r="AK274" s="34">
        <f>IFERROR(VLOOKUP($H274,#REF!,11,FALSE),0)</f>
        <v>0</v>
      </c>
      <c r="AL274" s="42">
        <f>IFERROR(VLOOKUP($H274,#REF!,12,FALSE),0)</f>
        <v>0</v>
      </c>
      <c r="AM274" s="34">
        <f>IFERROR(VLOOKUP($H274,#REF!,10,FALSE),0)</f>
        <v>0</v>
      </c>
      <c r="AN274" s="34">
        <f>IFERROR(VLOOKUP($H274,#REF!,11,FALSE),0)</f>
        <v>0</v>
      </c>
      <c r="AO274" s="42">
        <f>IFERROR(VLOOKUP($H274,#REF!,12,FALSE),0)</f>
        <v>0</v>
      </c>
      <c r="AP274" s="34">
        <f>IFERROR(VLOOKUP($H274,#REF!,10,FALSE),0)</f>
        <v>0</v>
      </c>
      <c r="AQ274" s="34">
        <f>IFERROR(VLOOKUP($H274,#REF!,11,FALSE),0)</f>
        <v>0</v>
      </c>
      <c r="AR274" s="42">
        <f>IFERROR(VLOOKUP($H274,#REF!,12,FALSE),0)</f>
        <v>0</v>
      </c>
      <c r="AS274" s="34">
        <f>IFERROR(VLOOKUP($H274,#REF!,13,FALSE),0)</f>
        <v>0</v>
      </c>
      <c r="AT274" s="34">
        <f>IFERROR(VLOOKUP($H274,#REF!,14,FALSE),0)</f>
        <v>0</v>
      </c>
      <c r="AU274" s="42">
        <f>IFERROR(VLOOKUP($H274,#REF!,15,FALSE),0)</f>
        <v>0</v>
      </c>
      <c r="AV274" s="34">
        <f>IFERROR(VLOOKUP($H274,#REF!,15,FALSE),0)</f>
        <v>0</v>
      </c>
      <c r="AW274" s="34">
        <f>IFERROR(VLOOKUP($H274,#REF!,16,FALSE),0)</f>
        <v>0</v>
      </c>
      <c r="AX274" s="42">
        <f>IFERROR(VLOOKUP($H274,#REF!,17,FALSE),0)</f>
        <v>0</v>
      </c>
    </row>
    <row r="275" spans="1:50" x14ac:dyDescent="0.3">
      <c r="A275" s="33" t="str">
        <f t="shared" si="16"/>
        <v>A -3410-4-036</v>
      </c>
      <c r="B275" s="33" t="str">
        <f>+'R&amp;E EXPORT'!B274</f>
        <v>FIRE-ASSOC DUES &amp; MEMBERSHIPS</v>
      </c>
      <c r="C275" t="str">
        <f>IFERROR(VLOOKUP(A275,'MCSJ Export'!A:C,3,FALSE),"")</f>
        <v>Sub Account</v>
      </c>
      <c r="D275" s="37">
        <f t="shared" ca="1" si="17"/>
        <v>0</v>
      </c>
      <c r="E275" s="37">
        <f t="shared" ca="1" si="18"/>
        <v>0</v>
      </c>
      <c r="F275" s="37">
        <f t="shared" ca="1" si="19"/>
        <v>0</v>
      </c>
      <c r="G275" s="37"/>
      <c r="H275" s="33" t="str">
        <f>+'R&amp;E EXPORT'!A274</f>
        <v>A -3410-4-036</v>
      </c>
      <c r="I275" s="34">
        <f>IFERROR(VLOOKUP($H275,'Gen F Rev'!$A:$M,15,FALSE),0)</f>
        <v>0</v>
      </c>
      <c r="J275" s="34">
        <f>IFERROR(VLOOKUP($H275,'Gen F Rev'!$A:$M,16,FALSE),0)</f>
        <v>0</v>
      </c>
      <c r="K275" s="42">
        <f>IFERROR(VLOOKUP($H275,'Gen F Rev'!$A:$M,17,FALSE),0)</f>
        <v>0</v>
      </c>
      <c r="L275" s="34">
        <f>IFERROR(VLOOKUP($H275,'Gen F Exp'!$A:$E,15,FALSE),0)</f>
        <v>0</v>
      </c>
      <c r="M275" s="34">
        <f>IFERROR(VLOOKUP($H275,'Gen F Exp'!$A:$E,16,FALSE),0)</f>
        <v>0</v>
      </c>
      <c r="N275" s="42">
        <f>IFERROR(VLOOKUP($H275,'Gen F Exp'!$A:$E,17,FALSE),0)</f>
        <v>0</v>
      </c>
      <c r="O275" s="34">
        <f>IFERROR(VLOOKUP($H275,'Water F Rev'!$A:$L,15,FALSE),0)</f>
        <v>0</v>
      </c>
      <c r="P275" s="34">
        <f>IFERROR(VLOOKUP($H275,'Water F Rev'!$A:$L,16,FALSE),0)</f>
        <v>0</v>
      </c>
      <c r="Q275" s="42">
        <f>IFERROR(VLOOKUP($H275,'Water F Rev'!$A:$L,17,FALSE),0)</f>
        <v>0</v>
      </c>
      <c r="R275" s="34">
        <f>IFERROR(VLOOKUP($H275,'Water F Exp'!$A:$K,15,FALSE),0)</f>
        <v>0</v>
      </c>
      <c r="S275" s="34">
        <f>IFERROR(VLOOKUP($H275,'Water F Exp'!$A:$K,16,FALSE),0)</f>
        <v>0</v>
      </c>
      <c r="T275" s="42">
        <f>IFERROR(VLOOKUP($H275,'Water F Exp'!$A:$K,17,FALSE),0)</f>
        <v>0</v>
      </c>
      <c r="U275" s="34">
        <f ca="1">IFERROR(VLOOKUP($H275,'Sewer F Rev'!$A:$E,15,FALSE),0)</f>
        <v>0</v>
      </c>
      <c r="V275" s="34">
        <f ca="1">IFERROR(VLOOKUP($H275,'Sewer F Rev'!$A:$E,16,FALSE),0)</f>
        <v>0</v>
      </c>
      <c r="W275" s="42">
        <f ca="1">IFERROR(VLOOKUP($H275,'Sewer F Rev'!$A:$E,17,FALSE),0)</f>
        <v>0</v>
      </c>
      <c r="X275" s="34">
        <f>IFERROR(VLOOKUP($H275,'Sewer F Exp'!$A:$B,15,FALSE),0)</f>
        <v>0</v>
      </c>
      <c r="Y275" s="34">
        <f>IFERROR(VLOOKUP($H275,'Sewer F Exp'!$A:$B,16,FALSE),0)</f>
        <v>0</v>
      </c>
      <c r="Z275" s="42">
        <f>IFERROR(VLOOKUP($H275,'Sewer F Exp'!$A:$B,17,FALSE),0)</f>
        <v>0</v>
      </c>
      <c r="AA275" s="34">
        <f>IFERROR(VLOOKUP($H275,'Refuse F Rev'!$A:$E,15,FALSE),0)</f>
        <v>0</v>
      </c>
      <c r="AB275" s="34">
        <f>IFERROR(VLOOKUP($H275,'Refuse F Rev'!$A:$E,16,FALSE),0)</f>
        <v>0</v>
      </c>
      <c r="AC275" s="42">
        <f>IFERROR(VLOOKUP($H275,'Refuse F Rev'!$A:$E,17,FALSE),0)</f>
        <v>0</v>
      </c>
      <c r="AD275" s="34">
        <f>IFERROR(VLOOKUP($H275,'Refuse F Exp'!$A:$E,15,FALSE),0)</f>
        <v>0</v>
      </c>
      <c r="AE275" s="34">
        <f>IFERROR(VLOOKUP($H275,'Refuse F Exp'!$A:$E,16,FALSE),0)</f>
        <v>0</v>
      </c>
      <c r="AF275" s="42">
        <f>IFERROR(VLOOKUP($H275,'Refuse F Exp'!$A:$E,17,FALSE),0)</f>
        <v>0</v>
      </c>
      <c r="AG275" s="34">
        <f>IFERROR(VLOOKUP($H275,#REF!,10,FALSE),0)</f>
        <v>0</v>
      </c>
      <c r="AH275" s="34">
        <f>IFERROR(VLOOKUP($H275,#REF!,11,FALSE),0)</f>
        <v>0</v>
      </c>
      <c r="AI275" s="42">
        <f>IFERROR(VLOOKUP($H275,#REF!,12,FALSE),0)</f>
        <v>0</v>
      </c>
      <c r="AJ275" s="34">
        <f>IFERROR(VLOOKUP($H275,#REF!,10,FALSE),0)</f>
        <v>0</v>
      </c>
      <c r="AK275" s="34">
        <f>IFERROR(VLOOKUP($H275,#REF!,11,FALSE),0)</f>
        <v>0</v>
      </c>
      <c r="AL275" s="42">
        <f>IFERROR(VLOOKUP($H275,#REF!,12,FALSE),0)</f>
        <v>0</v>
      </c>
      <c r="AM275" s="34">
        <f>IFERROR(VLOOKUP($H275,#REF!,10,FALSE),0)</f>
        <v>0</v>
      </c>
      <c r="AN275" s="34">
        <f>IFERROR(VLOOKUP($H275,#REF!,11,FALSE),0)</f>
        <v>0</v>
      </c>
      <c r="AO275" s="42">
        <f>IFERROR(VLOOKUP($H275,#REF!,12,FALSE),0)</f>
        <v>0</v>
      </c>
      <c r="AP275" s="34">
        <f>IFERROR(VLOOKUP($H275,#REF!,10,FALSE),0)</f>
        <v>0</v>
      </c>
      <c r="AQ275" s="34">
        <f>IFERROR(VLOOKUP($H275,#REF!,11,FALSE),0)</f>
        <v>0</v>
      </c>
      <c r="AR275" s="42">
        <f>IFERROR(VLOOKUP($H275,#REF!,12,FALSE),0)</f>
        <v>0</v>
      </c>
      <c r="AS275" s="34">
        <f>IFERROR(VLOOKUP($H275,#REF!,13,FALSE),0)</f>
        <v>0</v>
      </c>
      <c r="AT275" s="34">
        <f>IFERROR(VLOOKUP($H275,#REF!,14,FALSE),0)</f>
        <v>0</v>
      </c>
      <c r="AU275" s="42">
        <f>IFERROR(VLOOKUP($H275,#REF!,15,FALSE),0)</f>
        <v>0</v>
      </c>
      <c r="AV275" s="34">
        <f>IFERROR(VLOOKUP($H275,#REF!,15,FALSE),0)</f>
        <v>0</v>
      </c>
      <c r="AW275" s="34">
        <f>IFERROR(VLOOKUP($H275,#REF!,16,FALSE),0)</f>
        <v>0</v>
      </c>
      <c r="AX275" s="42">
        <f>IFERROR(VLOOKUP($H275,#REF!,17,FALSE),0)</f>
        <v>0</v>
      </c>
    </row>
    <row r="276" spans="1:50" x14ac:dyDescent="0.3">
      <c r="A276" s="33" t="str">
        <f t="shared" si="16"/>
        <v>A -3410-4-050</v>
      </c>
      <c r="B276" s="33" t="str">
        <f>+'R&amp;E EXPORT'!B275</f>
        <v>FIRE-CHAPLAIN</v>
      </c>
      <c r="C276" t="str">
        <f>IFERROR(VLOOKUP(A276,'MCSJ Export'!A:C,3,FALSE),"")</f>
        <v>Sub Account</v>
      </c>
      <c r="D276" s="37">
        <f t="shared" ca="1" si="17"/>
        <v>0</v>
      </c>
      <c r="E276" s="37">
        <f t="shared" ca="1" si="18"/>
        <v>0</v>
      </c>
      <c r="F276" s="37">
        <f t="shared" ca="1" si="19"/>
        <v>0</v>
      </c>
      <c r="G276" s="37"/>
      <c r="H276" s="33" t="str">
        <f>+'R&amp;E EXPORT'!A275</f>
        <v>A -3410-4-050</v>
      </c>
      <c r="I276" s="34">
        <f>IFERROR(VLOOKUP($H276,'Gen F Rev'!$A:$M,15,FALSE),0)</f>
        <v>0</v>
      </c>
      <c r="J276" s="34">
        <f>IFERROR(VLOOKUP($H276,'Gen F Rev'!$A:$M,16,FALSE),0)</f>
        <v>0</v>
      </c>
      <c r="K276" s="42">
        <f>IFERROR(VLOOKUP($H276,'Gen F Rev'!$A:$M,17,FALSE),0)</f>
        <v>0</v>
      </c>
      <c r="L276" s="34">
        <f>IFERROR(VLOOKUP($H276,'Gen F Exp'!$A:$E,15,FALSE),0)</f>
        <v>0</v>
      </c>
      <c r="M276" s="34">
        <f>IFERROR(VLOOKUP($H276,'Gen F Exp'!$A:$E,16,FALSE),0)</f>
        <v>0</v>
      </c>
      <c r="N276" s="42">
        <f>IFERROR(VLOOKUP($H276,'Gen F Exp'!$A:$E,17,FALSE),0)</f>
        <v>0</v>
      </c>
      <c r="O276" s="34">
        <f>IFERROR(VLOOKUP($H276,'Water F Rev'!$A:$L,15,FALSE),0)</f>
        <v>0</v>
      </c>
      <c r="P276" s="34">
        <f>IFERROR(VLOOKUP($H276,'Water F Rev'!$A:$L,16,FALSE),0)</f>
        <v>0</v>
      </c>
      <c r="Q276" s="42">
        <f>IFERROR(VLOOKUP($H276,'Water F Rev'!$A:$L,17,FALSE),0)</f>
        <v>0</v>
      </c>
      <c r="R276" s="34">
        <f>IFERROR(VLOOKUP($H276,'Water F Exp'!$A:$K,15,FALSE),0)</f>
        <v>0</v>
      </c>
      <c r="S276" s="34">
        <f>IFERROR(VLOOKUP($H276,'Water F Exp'!$A:$K,16,FALSE),0)</f>
        <v>0</v>
      </c>
      <c r="T276" s="42">
        <f>IFERROR(VLOOKUP($H276,'Water F Exp'!$A:$K,17,FALSE),0)</f>
        <v>0</v>
      </c>
      <c r="U276" s="34">
        <f ca="1">IFERROR(VLOOKUP($H276,'Sewer F Rev'!$A:$E,15,FALSE),0)</f>
        <v>0</v>
      </c>
      <c r="V276" s="34">
        <f ca="1">IFERROR(VLOOKUP($H276,'Sewer F Rev'!$A:$E,16,FALSE),0)</f>
        <v>0</v>
      </c>
      <c r="W276" s="42">
        <f ca="1">IFERROR(VLOOKUP($H276,'Sewer F Rev'!$A:$E,17,FALSE),0)</f>
        <v>0</v>
      </c>
      <c r="X276" s="34">
        <f>IFERROR(VLOOKUP($H276,'Sewer F Exp'!$A:$B,15,FALSE),0)</f>
        <v>0</v>
      </c>
      <c r="Y276" s="34">
        <f>IFERROR(VLOOKUP($H276,'Sewer F Exp'!$A:$B,16,FALSE),0)</f>
        <v>0</v>
      </c>
      <c r="Z276" s="42">
        <f>IFERROR(VLOOKUP($H276,'Sewer F Exp'!$A:$B,17,FALSE),0)</f>
        <v>0</v>
      </c>
      <c r="AA276" s="34">
        <f>IFERROR(VLOOKUP($H276,'Refuse F Rev'!$A:$E,15,FALSE),0)</f>
        <v>0</v>
      </c>
      <c r="AB276" s="34">
        <f>IFERROR(VLOOKUP($H276,'Refuse F Rev'!$A:$E,16,FALSE),0)</f>
        <v>0</v>
      </c>
      <c r="AC276" s="42">
        <f>IFERROR(VLOOKUP($H276,'Refuse F Rev'!$A:$E,17,FALSE),0)</f>
        <v>0</v>
      </c>
      <c r="AD276" s="34">
        <f>IFERROR(VLOOKUP($H276,'Refuse F Exp'!$A:$E,15,FALSE),0)</f>
        <v>0</v>
      </c>
      <c r="AE276" s="34">
        <f>IFERROR(VLOOKUP($H276,'Refuse F Exp'!$A:$E,16,FALSE),0)</f>
        <v>0</v>
      </c>
      <c r="AF276" s="42">
        <f>IFERROR(VLOOKUP($H276,'Refuse F Exp'!$A:$E,17,FALSE),0)</f>
        <v>0</v>
      </c>
      <c r="AG276" s="34">
        <f>IFERROR(VLOOKUP($H276,#REF!,10,FALSE),0)</f>
        <v>0</v>
      </c>
      <c r="AH276" s="34">
        <f>IFERROR(VLOOKUP($H276,#REF!,11,FALSE),0)</f>
        <v>0</v>
      </c>
      <c r="AI276" s="42">
        <f>IFERROR(VLOOKUP($H276,#REF!,12,FALSE),0)</f>
        <v>0</v>
      </c>
      <c r="AJ276" s="34">
        <f>IFERROR(VLOOKUP($H276,#REF!,10,FALSE),0)</f>
        <v>0</v>
      </c>
      <c r="AK276" s="34">
        <f>IFERROR(VLOOKUP($H276,#REF!,11,FALSE),0)</f>
        <v>0</v>
      </c>
      <c r="AL276" s="42">
        <f>IFERROR(VLOOKUP($H276,#REF!,12,FALSE),0)</f>
        <v>0</v>
      </c>
      <c r="AM276" s="34">
        <f>IFERROR(VLOOKUP($H276,#REF!,10,FALSE),0)</f>
        <v>0</v>
      </c>
      <c r="AN276" s="34">
        <f>IFERROR(VLOOKUP($H276,#REF!,11,FALSE),0)</f>
        <v>0</v>
      </c>
      <c r="AO276" s="42">
        <f>IFERROR(VLOOKUP($H276,#REF!,12,FALSE),0)</f>
        <v>0</v>
      </c>
      <c r="AP276" s="34">
        <f>IFERROR(VLOOKUP($H276,#REF!,10,FALSE),0)</f>
        <v>0</v>
      </c>
      <c r="AQ276" s="34">
        <f>IFERROR(VLOOKUP($H276,#REF!,11,FALSE),0)</f>
        <v>0</v>
      </c>
      <c r="AR276" s="42">
        <f>IFERROR(VLOOKUP($H276,#REF!,12,FALSE),0)</f>
        <v>0</v>
      </c>
      <c r="AS276" s="34">
        <f>IFERROR(VLOOKUP($H276,#REF!,13,FALSE),0)</f>
        <v>0</v>
      </c>
      <c r="AT276" s="34">
        <f>IFERROR(VLOOKUP($H276,#REF!,14,FALSE),0)</f>
        <v>0</v>
      </c>
      <c r="AU276" s="42">
        <f>IFERROR(VLOOKUP($H276,#REF!,15,FALSE),0)</f>
        <v>0</v>
      </c>
      <c r="AV276" s="34">
        <f>IFERROR(VLOOKUP($H276,#REF!,15,FALSE),0)</f>
        <v>0</v>
      </c>
      <c r="AW276" s="34">
        <f>IFERROR(VLOOKUP($H276,#REF!,16,FALSE),0)</f>
        <v>0</v>
      </c>
      <c r="AX276" s="42">
        <f>IFERROR(VLOOKUP($H276,#REF!,17,FALSE),0)</f>
        <v>0</v>
      </c>
    </row>
    <row r="277" spans="1:50" x14ac:dyDescent="0.3">
      <c r="A277" s="33" t="str">
        <f t="shared" si="16"/>
        <v>A -3410-4-065</v>
      </c>
      <c r="B277" s="33" t="str">
        <f>+'R&amp;E EXPORT'!B276</f>
        <v>FIRE-MISCELLANEOUS</v>
      </c>
      <c r="C277" t="str">
        <f>IFERROR(VLOOKUP(A277,'MCSJ Export'!A:C,3,FALSE),"")</f>
        <v>Sub Account</v>
      </c>
      <c r="D277" s="37">
        <f t="shared" ca="1" si="17"/>
        <v>0</v>
      </c>
      <c r="E277" s="37">
        <f t="shared" ca="1" si="18"/>
        <v>0</v>
      </c>
      <c r="F277" s="37">
        <f t="shared" ca="1" si="19"/>
        <v>0</v>
      </c>
      <c r="G277" s="37"/>
      <c r="H277" s="33" t="str">
        <f>+'R&amp;E EXPORT'!A276</f>
        <v>A -3410-4-065</v>
      </c>
      <c r="I277" s="34">
        <f>IFERROR(VLOOKUP($H277,'Gen F Rev'!$A:$M,15,FALSE),0)</f>
        <v>0</v>
      </c>
      <c r="J277" s="34">
        <f>IFERROR(VLOOKUP($H277,'Gen F Rev'!$A:$M,16,FALSE),0)</f>
        <v>0</v>
      </c>
      <c r="K277" s="42">
        <f>IFERROR(VLOOKUP($H277,'Gen F Rev'!$A:$M,17,FALSE),0)</f>
        <v>0</v>
      </c>
      <c r="L277" s="34">
        <f>IFERROR(VLOOKUP($H277,'Gen F Exp'!$A:$E,15,FALSE),0)</f>
        <v>0</v>
      </c>
      <c r="M277" s="34">
        <f>IFERROR(VLOOKUP($H277,'Gen F Exp'!$A:$E,16,FALSE),0)</f>
        <v>0</v>
      </c>
      <c r="N277" s="42">
        <f>IFERROR(VLOOKUP($H277,'Gen F Exp'!$A:$E,17,FALSE),0)</f>
        <v>0</v>
      </c>
      <c r="O277" s="34">
        <f>IFERROR(VLOOKUP($H277,'Water F Rev'!$A:$L,15,FALSE),0)</f>
        <v>0</v>
      </c>
      <c r="P277" s="34">
        <f>IFERROR(VLOOKUP($H277,'Water F Rev'!$A:$L,16,FALSE),0)</f>
        <v>0</v>
      </c>
      <c r="Q277" s="42">
        <f>IFERROR(VLOOKUP($H277,'Water F Rev'!$A:$L,17,FALSE),0)</f>
        <v>0</v>
      </c>
      <c r="R277" s="34">
        <f>IFERROR(VLOOKUP($H277,'Water F Exp'!$A:$K,15,FALSE),0)</f>
        <v>0</v>
      </c>
      <c r="S277" s="34">
        <f>IFERROR(VLOOKUP($H277,'Water F Exp'!$A:$K,16,FALSE),0)</f>
        <v>0</v>
      </c>
      <c r="T277" s="42">
        <f>IFERROR(VLOOKUP($H277,'Water F Exp'!$A:$K,17,FALSE),0)</f>
        <v>0</v>
      </c>
      <c r="U277" s="34">
        <f ca="1">IFERROR(VLOOKUP($H277,'Sewer F Rev'!$A:$E,15,FALSE),0)</f>
        <v>0</v>
      </c>
      <c r="V277" s="34">
        <f ca="1">IFERROR(VLOOKUP($H277,'Sewer F Rev'!$A:$E,16,FALSE),0)</f>
        <v>0</v>
      </c>
      <c r="W277" s="42">
        <f ca="1">IFERROR(VLOOKUP($H277,'Sewer F Rev'!$A:$E,17,FALSE),0)</f>
        <v>0</v>
      </c>
      <c r="X277" s="34">
        <f>IFERROR(VLOOKUP($H277,'Sewer F Exp'!$A:$B,15,FALSE),0)</f>
        <v>0</v>
      </c>
      <c r="Y277" s="34">
        <f>IFERROR(VLOOKUP($H277,'Sewer F Exp'!$A:$B,16,FALSE),0)</f>
        <v>0</v>
      </c>
      <c r="Z277" s="42">
        <f>IFERROR(VLOOKUP($H277,'Sewer F Exp'!$A:$B,17,FALSE),0)</f>
        <v>0</v>
      </c>
      <c r="AA277" s="34">
        <f>IFERROR(VLOOKUP($H277,'Refuse F Rev'!$A:$E,15,FALSE),0)</f>
        <v>0</v>
      </c>
      <c r="AB277" s="34">
        <f>IFERROR(VLOOKUP($H277,'Refuse F Rev'!$A:$E,16,FALSE),0)</f>
        <v>0</v>
      </c>
      <c r="AC277" s="42">
        <f>IFERROR(VLOOKUP($H277,'Refuse F Rev'!$A:$E,17,FALSE),0)</f>
        <v>0</v>
      </c>
      <c r="AD277" s="34">
        <f>IFERROR(VLOOKUP($H277,'Refuse F Exp'!$A:$E,15,FALSE),0)</f>
        <v>0</v>
      </c>
      <c r="AE277" s="34">
        <f>IFERROR(VLOOKUP($H277,'Refuse F Exp'!$A:$E,16,FALSE),0)</f>
        <v>0</v>
      </c>
      <c r="AF277" s="42">
        <f>IFERROR(VLOOKUP($H277,'Refuse F Exp'!$A:$E,17,FALSE),0)</f>
        <v>0</v>
      </c>
      <c r="AG277" s="34">
        <f>IFERROR(VLOOKUP($H277,#REF!,10,FALSE),0)</f>
        <v>0</v>
      </c>
      <c r="AH277" s="34">
        <f>IFERROR(VLOOKUP($H277,#REF!,11,FALSE),0)</f>
        <v>0</v>
      </c>
      <c r="AI277" s="42">
        <f>IFERROR(VLOOKUP($H277,#REF!,12,FALSE),0)</f>
        <v>0</v>
      </c>
      <c r="AJ277" s="34">
        <f>IFERROR(VLOOKUP($H277,#REF!,10,FALSE),0)</f>
        <v>0</v>
      </c>
      <c r="AK277" s="34">
        <f>IFERROR(VLOOKUP($H277,#REF!,11,FALSE),0)</f>
        <v>0</v>
      </c>
      <c r="AL277" s="42">
        <f>IFERROR(VLOOKUP($H277,#REF!,12,FALSE),0)</f>
        <v>0</v>
      </c>
      <c r="AM277" s="34">
        <f>IFERROR(VLOOKUP($H277,#REF!,10,FALSE),0)</f>
        <v>0</v>
      </c>
      <c r="AN277" s="34">
        <f>IFERROR(VLOOKUP($H277,#REF!,11,FALSE),0)</f>
        <v>0</v>
      </c>
      <c r="AO277" s="42">
        <f>IFERROR(VLOOKUP($H277,#REF!,12,FALSE),0)</f>
        <v>0</v>
      </c>
      <c r="AP277" s="34">
        <f>IFERROR(VLOOKUP($H277,#REF!,10,FALSE),0)</f>
        <v>0</v>
      </c>
      <c r="AQ277" s="34">
        <f>IFERROR(VLOOKUP($H277,#REF!,11,FALSE),0)</f>
        <v>0</v>
      </c>
      <c r="AR277" s="42">
        <f>IFERROR(VLOOKUP($H277,#REF!,12,FALSE),0)</f>
        <v>0</v>
      </c>
      <c r="AS277" s="34">
        <f>IFERROR(VLOOKUP($H277,#REF!,13,FALSE),0)</f>
        <v>0</v>
      </c>
      <c r="AT277" s="34">
        <f>IFERROR(VLOOKUP($H277,#REF!,14,FALSE),0)</f>
        <v>0</v>
      </c>
      <c r="AU277" s="42">
        <f>IFERROR(VLOOKUP($H277,#REF!,15,FALSE),0)</f>
        <v>0</v>
      </c>
      <c r="AV277" s="34">
        <f>IFERROR(VLOOKUP($H277,#REF!,15,FALSE),0)</f>
        <v>0</v>
      </c>
      <c r="AW277" s="34">
        <f>IFERROR(VLOOKUP($H277,#REF!,16,FALSE),0)</f>
        <v>0</v>
      </c>
      <c r="AX277" s="42">
        <f>IFERROR(VLOOKUP($H277,#REF!,17,FALSE),0)</f>
        <v>0</v>
      </c>
    </row>
    <row r="278" spans="1:50" x14ac:dyDescent="0.3">
      <c r="A278" s="33" t="str">
        <f t="shared" si="16"/>
        <v>A -3410-4-101</v>
      </c>
      <c r="B278" s="33" t="str">
        <f>+'R&amp;E EXPORT'!B277</f>
        <v>FIRE-OFFICE SUPPLIES</v>
      </c>
      <c r="C278" t="str">
        <f>IFERROR(VLOOKUP(A278,'MCSJ Export'!A:C,3,FALSE),"")</f>
        <v>Sub Account</v>
      </c>
      <c r="D278" s="37">
        <f t="shared" ca="1" si="17"/>
        <v>0</v>
      </c>
      <c r="E278" s="37">
        <f t="shared" ca="1" si="18"/>
        <v>0</v>
      </c>
      <c r="F278" s="37">
        <f t="shared" ca="1" si="19"/>
        <v>0</v>
      </c>
      <c r="G278" s="37"/>
      <c r="H278" s="33" t="str">
        <f>+'R&amp;E EXPORT'!A277</f>
        <v>A -3410-4-101</v>
      </c>
      <c r="I278" s="34">
        <f>IFERROR(VLOOKUP($H278,'Gen F Rev'!$A:$M,15,FALSE),0)</f>
        <v>0</v>
      </c>
      <c r="J278" s="34">
        <f>IFERROR(VLOOKUP($H278,'Gen F Rev'!$A:$M,16,FALSE),0)</f>
        <v>0</v>
      </c>
      <c r="K278" s="42">
        <f>IFERROR(VLOOKUP($H278,'Gen F Rev'!$A:$M,17,FALSE),0)</f>
        <v>0</v>
      </c>
      <c r="L278" s="34">
        <f>IFERROR(VLOOKUP($H278,'Gen F Exp'!$A:$E,15,FALSE),0)</f>
        <v>0</v>
      </c>
      <c r="M278" s="34">
        <f>IFERROR(VLOOKUP($H278,'Gen F Exp'!$A:$E,16,FALSE),0)</f>
        <v>0</v>
      </c>
      <c r="N278" s="42">
        <f>IFERROR(VLOOKUP($H278,'Gen F Exp'!$A:$E,17,FALSE),0)</f>
        <v>0</v>
      </c>
      <c r="O278" s="34">
        <f>IFERROR(VLOOKUP($H278,'Water F Rev'!$A:$L,15,FALSE),0)</f>
        <v>0</v>
      </c>
      <c r="P278" s="34">
        <f>IFERROR(VLOOKUP($H278,'Water F Rev'!$A:$L,16,FALSE),0)</f>
        <v>0</v>
      </c>
      <c r="Q278" s="42">
        <f>IFERROR(VLOOKUP($H278,'Water F Rev'!$A:$L,17,FALSE),0)</f>
        <v>0</v>
      </c>
      <c r="R278" s="34">
        <f>IFERROR(VLOOKUP($H278,'Water F Exp'!$A:$K,15,FALSE),0)</f>
        <v>0</v>
      </c>
      <c r="S278" s="34">
        <f>IFERROR(VLOOKUP($H278,'Water F Exp'!$A:$K,16,FALSE),0)</f>
        <v>0</v>
      </c>
      <c r="T278" s="42">
        <f>IFERROR(VLOOKUP($H278,'Water F Exp'!$A:$K,17,FALSE),0)</f>
        <v>0</v>
      </c>
      <c r="U278" s="34">
        <f ca="1">IFERROR(VLOOKUP($H278,'Sewer F Rev'!$A:$E,15,FALSE),0)</f>
        <v>0</v>
      </c>
      <c r="V278" s="34">
        <f ca="1">IFERROR(VLOOKUP($H278,'Sewer F Rev'!$A:$E,16,FALSE),0)</f>
        <v>0</v>
      </c>
      <c r="W278" s="42">
        <f ca="1">IFERROR(VLOOKUP($H278,'Sewer F Rev'!$A:$E,17,FALSE),0)</f>
        <v>0</v>
      </c>
      <c r="X278" s="34">
        <f>IFERROR(VLOOKUP($H278,'Sewer F Exp'!$A:$B,15,FALSE),0)</f>
        <v>0</v>
      </c>
      <c r="Y278" s="34">
        <f>IFERROR(VLOOKUP($H278,'Sewer F Exp'!$A:$B,16,FALSE),0)</f>
        <v>0</v>
      </c>
      <c r="Z278" s="42">
        <f>IFERROR(VLOOKUP($H278,'Sewer F Exp'!$A:$B,17,FALSE),0)</f>
        <v>0</v>
      </c>
      <c r="AA278" s="34">
        <f>IFERROR(VLOOKUP($H278,'Refuse F Rev'!$A:$E,15,FALSE),0)</f>
        <v>0</v>
      </c>
      <c r="AB278" s="34">
        <f>IFERROR(VLOOKUP($H278,'Refuse F Rev'!$A:$E,16,FALSE),0)</f>
        <v>0</v>
      </c>
      <c r="AC278" s="42">
        <f>IFERROR(VLOOKUP($H278,'Refuse F Rev'!$A:$E,17,FALSE),0)</f>
        <v>0</v>
      </c>
      <c r="AD278" s="34">
        <f>IFERROR(VLOOKUP($H278,'Refuse F Exp'!$A:$E,15,FALSE),0)</f>
        <v>0</v>
      </c>
      <c r="AE278" s="34">
        <f>IFERROR(VLOOKUP($H278,'Refuse F Exp'!$A:$E,16,FALSE),0)</f>
        <v>0</v>
      </c>
      <c r="AF278" s="42">
        <f>IFERROR(VLOOKUP($H278,'Refuse F Exp'!$A:$E,17,FALSE),0)</f>
        <v>0</v>
      </c>
      <c r="AG278" s="34">
        <f>IFERROR(VLOOKUP($H278,#REF!,10,FALSE),0)</f>
        <v>0</v>
      </c>
      <c r="AH278" s="34">
        <f>IFERROR(VLOOKUP($H278,#REF!,11,FALSE),0)</f>
        <v>0</v>
      </c>
      <c r="AI278" s="42">
        <f>IFERROR(VLOOKUP($H278,#REF!,12,FALSE),0)</f>
        <v>0</v>
      </c>
      <c r="AJ278" s="34">
        <f>IFERROR(VLOOKUP($H278,#REF!,10,FALSE),0)</f>
        <v>0</v>
      </c>
      <c r="AK278" s="34">
        <f>IFERROR(VLOOKUP($H278,#REF!,11,FALSE),0)</f>
        <v>0</v>
      </c>
      <c r="AL278" s="42">
        <f>IFERROR(VLOOKUP($H278,#REF!,12,FALSE),0)</f>
        <v>0</v>
      </c>
      <c r="AM278" s="34">
        <f>IFERROR(VLOOKUP($H278,#REF!,10,FALSE),0)</f>
        <v>0</v>
      </c>
      <c r="AN278" s="34">
        <f>IFERROR(VLOOKUP($H278,#REF!,11,FALSE),0)</f>
        <v>0</v>
      </c>
      <c r="AO278" s="42">
        <f>IFERROR(VLOOKUP($H278,#REF!,12,FALSE),0)</f>
        <v>0</v>
      </c>
      <c r="AP278" s="34">
        <f>IFERROR(VLOOKUP($H278,#REF!,10,FALSE),0)</f>
        <v>0</v>
      </c>
      <c r="AQ278" s="34">
        <f>IFERROR(VLOOKUP($H278,#REF!,11,FALSE),0)</f>
        <v>0</v>
      </c>
      <c r="AR278" s="42">
        <f>IFERROR(VLOOKUP($H278,#REF!,12,FALSE),0)</f>
        <v>0</v>
      </c>
      <c r="AS278" s="34">
        <f>IFERROR(VLOOKUP($H278,#REF!,13,FALSE),0)</f>
        <v>0</v>
      </c>
      <c r="AT278" s="34">
        <f>IFERROR(VLOOKUP($H278,#REF!,14,FALSE),0)</f>
        <v>0</v>
      </c>
      <c r="AU278" s="42">
        <f>IFERROR(VLOOKUP($H278,#REF!,15,FALSE),0)</f>
        <v>0</v>
      </c>
      <c r="AV278" s="34">
        <f>IFERROR(VLOOKUP($H278,#REF!,15,FALSE),0)</f>
        <v>0</v>
      </c>
      <c r="AW278" s="34">
        <f>IFERROR(VLOOKUP($H278,#REF!,16,FALSE),0)</f>
        <v>0</v>
      </c>
      <c r="AX278" s="42">
        <f>IFERROR(VLOOKUP($H278,#REF!,17,FALSE),0)</f>
        <v>0</v>
      </c>
    </row>
    <row r="279" spans="1:50" x14ac:dyDescent="0.3">
      <c r="A279" s="33" t="str">
        <f t="shared" si="16"/>
        <v>A -3410-4-103</v>
      </c>
      <c r="B279" s="33" t="str">
        <f>+'R&amp;E EXPORT'!B278</f>
        <v>FIRE-MAIL/PSTG/FEDEX CHRGS</v>
      </c>
      <c r="C279" t="str">
        <f>IFERROR(VLOOKUP(A279,'MCSJ Export'!A:C,3,FALSE),"")</f>
        <v>Sub Account</v>
      </c>
      <c r="D279" s="37">
        <f t="shared" ca="1" si="17"/>
        <v>0</v>
      </c>
      <c r="E279" s="37">
        <f t="shared" ca="1" si="18"/>
        <v>0</v>
      </c>
      <c r="F279" s="37">
        <f t="shared" ca="1" si="19"/>
        <v>0</v>
      </c>
      <c r="G279" s="37"/>
      <c r="H279" s="33" t="str">
        <f>+'R&amp;E EXPORT'!A278</f>
        <v>A -3410-4-103</v>
      </c>
      <c r="I279" s="34">
        <f>IFERROR(VLOOKUP($H279,'Gen F Rev'!$A:$M,15,FALSE),0)</f>
        <v>0</v>
      </c>
      <c r="J279" s="34">
        <f>IFERROR(VLOOKUP($H279,'Gen F Rev'!$A:$M,16,FALSE),0)</f>
        <v>0</v>
      </c>
      <c r="K279" s="42">
        <f>IFERROR(VLOOKUP($H279,'Gen F Rev'!$A:$M,17,FALSE),0)</f>
        <v>0</v>
      </c>
      <c r="L279" s="34">
        <f>IFERROR(VLOOKUP($H279,'Gen F Exp'!$A:$E,15,FALSE),0)</f>
        <v>0</v>
      </c>
      <c r="M279" s="34">
        <f>IFERROR(VLOOKUP($H279,'Gen F Exp'!$A:$E,16,FALSE),0)</f>
        <v>0</v>
      </c>
      <c r="N279" s="42">
        <f>IFERROR(VLOOKUP($H279,'Gen F Exp'!$A:$E,17,FALSE),0)</f>
        <v>0</v>
      </c>
      <c r="O279" s="34">
        <f>IFERROR(VLOOKUP($H279,'Water F Rev'!$A:$L,15,FALSE),0)</f>
        <v>0</v>
      </c>
      <c r="P279" s="34">
        <f>IFERROR(VLOOKUP($H279,'Water F Rev'!$A:$L,16,FALSE),0)</f>
        <v>0</v>
      </c>
      <c r="Q279" s="42">
        <f>IFERROR(VLOOKUP($H279,'Water F Rev'!$A:$L,17,FALSE),0)</f>
        <v>0</v>
      </c>
      <c r="R279" s="34">
        <f>IFERROR(VLOOKUP($H279,'Water F Exp'!$A:$K,15,FALSE),0)</f>
        <v>0</v>
      </c>
      <c r="S279" s="34">
        <f>IFERROR(VLOOKUP($H279,'Water F Exp'!$A:$K,16,FALSE),0)</f>
        <v>0</v>
      </c>
      <c r="T279" s="42">
        <f>IFERROR(VLOOKUP($H279,'Water F Exp'!$A:$K,17,FALSE),0)</f>
        <v>0</v>
      </c>
      <c r="U279" s="34">
        <f ca="1">IFERROR(VLOOKUP($H279,'Sewer F Rev'!$A:$E,15,FALSE),0)</f>
        <v>0</v>
      </c>
      <c r="V279" s="34">
        <f ca="1">IFERROR(VLOOKUP($H279,'Sewer F Rev'!$A:$E,16,FALSE),0)</f>
        <v>0</v>
      </c>
      <c r="W279" s="42">
        <f ca="1">IFERROR(VLOOKUP($H279,'Sewer F Rev'!$A:$E,17,FALSE),0)</f>
        <v>0</v>
      </c>
      <c r="X279" s="34">
        <f>IFERROR(VLOOKUP($H279,'Sewer F Exp'!$A:$B,15,FALSE),0)</f>
        <v>0</v>
      </c>
      <c r="Y279" s="34">
        <f>IFERROR(VLOOKUP($H279,'Sewer F Exp'!$A:$B,16,FALSE),0)</f>
        <v>0</v>
      </c>
      <c r="Z279" s="42">
        <f>IFERROR(VLOOKUP($H279,'Sewer F Exp'!$A:$B,17,FALSE),0)</f>
        <v>0</v>
      </c>
      <c r="AA279" s="34">
        <f>IFERROR(VLOOKUP($H279,'Refuse F Rev'!$A:$E,15,FALSE),0)</f>
        <v>0</v>
      </c>
      <c r="AB279" s="34">
        <f>IFERROR(VLOOKUP($H279,'Refuse F Rev'!$A:$E,16,FALSE),0)</f>
        <v>0</v>
      </c>
      <c r="AC279" s="42">
        <f>IFERROR(VLOOKUP($H279,'Refuse F Rev'!$A:$E,17,FALSE),0)</f>
        <v>0</v>
      </c>
      <c r="AD279" s="34">
        <f>IFERROR(VLOOKUP($H279,'Refuse F Exp'!$A:$E,15,FALSE),0)</f>
        <v>0</v>
      </c>
      <c r="AE279" s="34">
        <f>IFERROR(VLOOKUP($H279,'Refuse F Exp'!$A:$E,16,FALSE),0)</f>
        <v>0</v>
      </c>
      <c r="AF279" s="42">
        <f>IFERROR(VLOOKUP($H279,'Refuse F Exp'!$A:$E,17,FALSE),0)</f>
        <v>0</v>
      </c>
      <c r="AG279" s="34">
        <f>IFERROR(VLOOKUP($H279,#REF!,10,FALSE),0)</f>
        <v>0</v>
      </c>
      <c r="AH279" s="34">
        <f>IFERROR(VLOOKUP($H279,#REF!,11,FALSE),0)</f>
        <v>0</v>
      </c>
      <c r="AI279" s="42">
        <f>IFERROR(VLOOKUP($H279,#REF!,12,FALSE),0)</f>
        <v>0</v>
      </c>
      <c r="AJ279" s="34">
        <f>IFERROR(VLOOKUP($H279,#REF!,10,FALSE),0)</f>
        <v>0</v>
      </c>
      <c r="AK279" s="34">
        <f>IFERROR(VLOOKUP($H279,#REF!,11,FALSE),0)</f>
        <v>0</v>
      </c>
      <c r="AL279" s="42">
        <f>IFERROR(VLOOKUP($H279,#REF!,12,FALSE),0)</f>
        <v>0</v>
      </c>
      <c r="AM279" s="34">
        <f>IFERROR(VLOOKUP($H279,#REF!,10,FALSE),0)</f>
        <v>0</v>
      </c>
      <c r="AN279" s="34">
        <f>IFERROR(VLOOKUP($H279,#REF!,11,FALSE),0)</f>
        <v>0</v>
      </c>
      <c r="AO279" s="42">
        <f>IFERROR(VLOOKUP($H279,#REF!,12,FALSE),0)</f>
        <v>0</v>
      </c>
      <c r="AP279" s="34">
        <f>IFERROR(VLOOKUP($H279,#REF!,10,FALSE),0)</f>
        <v>0</v>
      </c>
      <c r="AQ279" s="34">
        <f>IFERROR(VLOOKUP($H279,#REF!,11,FALSE),0)</f>
        <v>0</v>
      </c>
      <c r="AR279" s="42">
        <f>IFERROR(VLOOKUP($H279,#REF!,12,FALSE),0)</f>
        <v>0</v>
      </c>
      <c r="AS279" s="34">
        <f>IFERROR(VLOOKUP($H279,#REF!,13,FALSE),0)</f>
        <v>0</v>
      </c>
      <c r="AT279" s="34">
        <f>IFERROR(VLOOKUP($H279,#REF!,14,FALSE),0)</f>
        <v>0</v>
      </c>
      <c r="AU279" s="42">
        <f>IFERROR(VLOOKUP($H279,#REF!,15,FALSE),0)</f>
        <v>0</v>
      </c>
      <c r="AV279" s="34">
        <f>IFERROR(VLOOKUP($H279,#REF!,15,FALSE),0)</f>
        <v>0</v>
      </c>
      <c r="AW279" s="34">
        <f>IFERROR(VLOOKUP($H279,#REF!,16,FALSE),0)</f>
        <v>0</v>
      </c>
      <c r="AX279" s="42">
        <f>IFERROR(VLOOKUP($H279,#REF!,17,FALSE),0)</f>
        <v>0</v>
      </c>
    </row>
    <row r="280" spans="1:50" x14ac:dyDescent="0.3">
      <c r="A280" s="33" t="str">
        <f t="shared" si="16"/>
        <v>A -3410-4-120</v>
      </c>
      <c r="B280" s="33" t="str">
        <f>+'R&amp;E EXPORT'!B279</f>
        <v>FIRE-COMPUTER MAINT/RPR/SERVAGRE</v>
      </c>
      <c r="C280" t="str">
        <f>IFERROR(VLOOKUP(A280,'MCSJ Export'!A:C,3,FALSE),"")</f>
        <v>Sub Account</v>
      </c>
      <c r="D280" s="37">
        <f t="shared" ca="1" si="17"/>
        <v>0</v>
      </c>
      <c r="E280" s="37">
        <f t="shared" ca="1" si="18"/>
        <v>0</v>
      </c>
      <c r="F280" s="37">
        <f t="shared" ca="1" si="19"/>
        <v>0</v>
      </c>
      <c r="G280" s="37"/>
      <c r="H280" s="33" t="str">
        <f>+'R&amp;E EXPORT'!A279</f>
        <v>A -3410-4-120</v>
      </c>
      <c r="I280" s="34">
        <f>IFERROR(VLOOKUP($H280,'Gen F Rev'!$A:$M,15,FALSE),0)</f>
        <v>0</v>
      </c>
      <c r="J280" s="34">
        <f>IFERROR(VLOOKUP($H280,'Gen F Rev'!$A:$M,16,FALSE),0)</f>
        <v>0</v>
      </c>
      <c r="K280" s="42">
        <f>IFERROR(VLOOKUP($H280,'Gen F Rev'!$A:$M,17,FALSE),0)</f>
        <v>0</v>
      </c>
      <c r="L280" s="34">
        <f>IFERROR(VLOOKUP($H280,'Gen F Exp'!$A:$E,15,FALSE),0)</f>
        <v>0</v>
      </c>
      <c r="M280" s="34">
        <f>IFERROR(VLOOKUP($H280,'Gen F Exp'!$A:$E,16,FALSE),0)</f>
        <v>0</v>
      </c>
      <c r="N280" s="42">
        <f>IFERROR(VLOOKUP($H280,'Gen F Exp'!$A:$E,17,FALSE),0)</f>
        <v>0</v>
      </c>
      <c r="O280" s="34">
        <f>IFERROR(VLOOKUP($H280,'Water F Rev'!$A:$L,15,FALSE),0)</f>
        <v>0</v>
      </c>
      <c r="P280" s="34">
        <f>IFERROR(VLOOKUP($H280,'Water F Rev'!$A:$L,16,FALSE),0)</f>
        <v>0</v>
      </c>
      <c r="Q280" s="42">
        <f>IFERROR(VLOOKUP($H280,'Water F Rev'!$A:$L,17,FALSE),0)</f>
        <v>0</v>
      </c>
      <c r="R280" s="34">
        <f>IFERROR(VLOOKUP($H280,'Water F Exp'!$A:$K,15,FALSE),0)</f>
        <v>0</v>
      </c>
      <c r="S280" s="34">
        <f>IFERROR(VLOOKUP($H280,'Water F Exp'!$A:$K,16,FALSE),0)</f>
        <v>0</v>
      </c>
      <c r="T280" s="42">
        <f>IFERROR(VLOOKUP($H280,'Water F Exp'!$A:$K,17,FALSE),0)</f>
        <v>0</v>
      </c>
      <c r="U280" s="34">
        <f ca="1">IFERROR(VLOOKUP($H280,'Sewer F Rev'!$A:$E,15,FALSE),0)</f>
        <v>0</v>
      </c>
      <c r="V280" s="34">
        <f ca="1">IFERROR(VLOOKUP($H280,'Sewer F Rev'!$A:$E,16,FALSE),0)</f>
        <v>0</v>
      </c>
      <c r="W280" s="42">
        <f ca="1">IFERROR(VLOOKUP($H280,'Sewer F Rev'!$A:$E,17,FALSE),0)</f>
        <v>0</v>
      </c>
      <c r="X280" s="34">
        <f>IFERROR(VLOOKUP($H280,'Sewer F Exp'!$A:$B,15,FALSE),0)</f>
        <v>0</v>
      </c>
      <c r="Y280" s="34">
        <f>IFERROR(VLOOKUP($H280,'Sewer F Exp'!$A:$B,16,FALSE),0)</f>
        <v>0</v>
      </c>
      <c r="Z280" s="42">
        <f>IFERROR(VLOOKUP($H280,'Sewer F Exp'!$A:$B,17,FALSE),0)</f>
        <v>0</v>
      </c>
      <c r="AA280" s="34">
        <f>IFERROR(VLOOKUP($H280,'Refuse F Rev'!$A:$E,15,FALSE),0)</f>
        <v>0</v>
      </c>
      <c r="AB280" s="34">
        <f>IFERROR(VLOOKUP($H280,'Refuse F Rev'!$A:$E,16,FALSE),0)</f>
        <v>0</v>
      </c>
      <c r="AC280" s="42">
        <f>IFERROR(VLOOKUP($H280,'Refuse F Rev'!$A:$E,17,FALSE),0)</f>
        <v>0</v>
      </c>
      <c r="AD280" s="34">
        <f>IFERROR(VLOOKUP($H280,'Refuse F Exp'!$A:$E,15,FALSE),0)</f>
        <v>0</v>
      </c>
      <c r="AE280" s="34">
        <f>IFERROR(VLOOKUP($H280,'Refuse F Exp'!$A:$E,16,FALSE),0)</f>
        <v>0</v>
      </c>
      <c r="AF280" s="42">
        <f>IFERROR(VLOOKUP($H280,'Refuse F Exp'!$A:$E,17,FALSE),0)</f>
        <v>0</v>
      </c>
      <c r="AG280" s="34">
        <f>IFERROR(VLOOKUP($H280,#REF!,10,FALSE),0)</f>
        <v>0</v>
      </c>
      <c r="AH280" s="34">
        <f>IFERROR(VLOOKUP($H280,#REF!,11,FALSE),0)</f>
        <v>0</v>
      </c>
      <c r="AI280" s="42">
        <f>IFERROR(VLOOKUP($H280,#REF!,12,FALSE),0)</f>
        <v>0</v>
      </c>
      <c r="AJ280" s="34">
        <f>IFERROR(VLOOKUP($H280,#REF!,10,FALSE),0)</f>
        <v>0</v>
      </c>
      <c r="AK280" s="34">
        <f>IFERROR(VLOOKUP($H280,#REF!,11,FALSE),0)</f>
        <v>0</v>
      </c>
      <c r="AL280" s="42">
        <f>IFERROR(VLOOKUP($H280,#REF!,12,FALSE),0)</f>
        <v>0</v>
      </c>
      <c r="AM280" s="34">
        <f>IFERROR(VLOOKUP($H280,#REF!,10,FALSE),0)</f>
        <v>0</v>
      </c>
      <c r="AN280" s="34">
        <f>IFERROR(VLOOKUP($H280,#REF!,11,FALSE),0)</f>
        <v>0</v>
      </c>
      <c r="AO280" s="42">
        <f>IFERROR(VLOOKUP($H280,#REF!,12,FALSE),0)</f>
        <v>0</v>
      </c>
      <c r="AP280" s="34">
        <f>IFERROR(VLOOKUP($H280,#REF!,10,FALSE),0)</f>
        <v>0</v>
      </c>
      <c r="AQ280" s="34">
        <f>IFERROR(VLOOKUP($H280,#REF!,11,FALSE),0)</f>
        <v>0</v>
      </c>
      <c r="AR280" s="42">
        <f>IFERROR(VLOOKUP($H280,#REF!,12,FALSE),0)</f>
        <v>0</v>
      </c>
      <c r="AS280" s="34">
        <f>IFERROR(VLOOKUP($H280,#REF!,13,FALSE),0)</f>
        <v>0</v>
      </c>
      <c r="AT280" s="34">
        <f>IFERROR(VLOOKUP($H280,#REF!,14,FALSE),0)</f>
        <v>0</v>
      </c>
      <c r="AU280" s="42">
        <f>IFERROR(VLOOKUP($H280,#REF!,15,FALSE),0)</f>
        <v>0</v>
      </c>
      <c r="AV280" s="34">
        <f>IFERROR(VLOOKUP($H280,#REF!,15,FALSE),0)</f>
        <v>0</v>
      </c>
      <c r="AW280" s="34">
        <f>IFERROR(VLOOKUP($H280,#REF!,16,FALSE),0)</f>
        <v>0</v>
      </c>
      <c r="AX280" s="42">
        <f>IFERROR(VLOOKUP($H280,#REF!,17,FALSE),0)</f>
        <v>0</v>
      </c>
    </row>
    <row r="281" spans="1:50" x14ac:dyDescent="0.3">
      <c r="A281" s="33" t="str">
        <f t="shared" si="16"/>
        <v>A -3410-4-126</v>
      </c>
      <c r="B281" s="33" t="str">
        <f>+'R&amp;E EXPORT'!B280</f>
        <v>FIRE-INTERNET ACCESS</v>
      </c>
      <c r="C281" t="str">
        <f>IFERROR(VLOOKUP(A281,'MCSJ Export'!A:C,3,FALSE),"")</f>
        <v>Sub Account</v>
      </c>
      <c r="D281" s="37">
        <f t="shared" ca="1" si="17"/>
        <v>0</v>
      </c>
      <c r="E281" s="37">
        <f t="shared" ca="1" si="18"/>
        <v>0</v>
      </c>
      <c r="F281" s="37">
        <f t="shared" ca="1" si="19"/>
        <v>0</v>
      </c>
      <c r="G281" s="37"/>
      <c r="H281" s="33" t="str">
        <f>+'R&amp;E EXPORT'!A280</f>
        <v>A -3410-4-126</v>
      </c>
      <c r="I281" s="34">
        <f>IFERROR(VLOOKUP($H281,'Gen F Rev'!$A:$M,15,FALSE),0)</f>
        <v>0</v>
      </c>
      <c r="J281" s="34">
        <f>IFERROR(VLOOKUP($H281,'Gen F Rev'!$A:$M,16,FALSE),0)</f>
        <v>0</v>
      </c>
      <c r="K281" s="42">
        <f>IFERROR(VLOOKUP($H281,'Gen F Rev'!$A:$M,17,FALSE),0)</f>
        <v>0</v>
      </c>
      <c r="L281" s="34">
        <f>IFERROR(VLOOKUP($H281,'Gen F Exp'!$A:$E,15,FALSE),0)</f>
        <v>0</v>
      </c>
      <c r="M281" s="34">
        <f>IFERROR(VLOOKUP($H281,'Gen F Exp'!$A:$E,16,FALSE),0)</f>
        <v>0</v>
      </c>
      <c r="N281" s="42">
        <f>IFERROR(VLOOKUP($H281,'Gen F Exp'!$A:$E,17,FALSE),0)</f>
        <v>0</v>
      </c>
      <c r="O281" s="34">
        <f>IFERROR(VLOOKUP($H281,'Water F Rev'!$A:$L,15,FALSE),0)</f>
        <v>0</v>
      </c>
      <c r="P281" s="34">
        <f>IFERROR(VLOOKUP($H281,'Water F Rev'!$A:$L,16,FALSE),0)</f>
        <v>0</v>
      </c>
      <c r="Q281" s="42">
        <f>IFERROR(VLOOKUP($H281,'Water F Rev'!$A:$L,17,FALSE),0)</f>
        <v>0</v>
      </c>
      <c r="R281" s="34">
        <f>IFERROR(VLOOKUP($H281,'Water F Exp'!$A:$K,15,FALSE),0)</f>
        <v>0</v>
      </c>
      <c r="S281" s="34">
        <f>IFERROR(VLOOKUP($H281,'Water F Exp'!$A:$K,16,FALSE),0)</f>
        <v>0</v>
      </c>
      <c r="T281" s="42">
        <f>IFERROR(VLOOKUP($H281,'Water F Exp'!$A:$K,17,FALSE),0)</f>
        <v>0</v>
      </c>
      <c r="U281" s="34">
        <f ca="1">IFERROR(VLOOKUP($H281,'Sewer F Rev'!$A:$E,15,FALSE),0)</f>
        <v>0</v>
      </c>
      <c r="V281" s="34">
        <f ca="1">IFERROR(VLOOKUP($H281,'Sewer F Rev'!$A:$E,16,FALSE),0)</f>
        <v>0</v>
      </c>
      <c r="W281" s="42">
        <f ca="1">IFERROR(VLOOKUP($H281,'Sewer F Rev'!$A:$E,17,FALSE),0)</f>
        <v>0</v>
      </c>
      <c r="X281" s="34">
        <f>IFERROR(VLOOKUP($H281,'Sewer F Exp'!$A:$B,15,FALSE),0)</f>
        <v>0</v>
      </c>
      <c r="Y281" s="34">
        <f>IFERROR(VLOOKUP($H281,'Sewer F Exp'!$A:$B,16,FALSE),0)</f>
        <v>0</v>
      </c>
      <c r="Z281" s="42">
        <f>IFERROR(VLOOKUP($H281,'Sewer F Exp'!$A:$B,17,FALSE),0)</f>
        <v>0</v>
      </c>
      <c r="AA281" s="34">
        <f>IFERROR(VLOOKUP($H281,'Refuse F Rev'!$A:$E,15,FALSE),0)</f>
        <v>0</v>
      </c>
      <c r="AB281" s="34">
        <f>IFERROR(VLOOKUP($H281,'Refuse F Rev'!$A:$E,16,FALSE),0)</f>
        <v>0</v>
      </c>
      <c r="AC281" s="42">
        <f>IFERROR(VLOOKUP($H281,'Refuse F Rev'!$A:$E,17,FALSE),0)</f>
        <v>0</v>
      </c>
      <c r="AD281" s="34">
        <f>IFERROR(VLOOKUP($H281,'Refuse F Exp'!$A:$E,15,FALSE),0)</f>
        <v>0</v>
      </c>
      <c r="AE281" s="34">
        <f>IFERROR(VLOOKUP($H281,'Refuse F Exp'!$A:$E,16,FALSE),0)</f>
        <v>0</v>
      </c>
      <c r="AF281" s="42">
        <f>IFERROR(VLOOKUP($H281,'Refuse F Exp'!$A:$E,17,FALSE),0)</f>
        <v>0</v>
      </c>
      <c r="AG281" s="34">
        <f>IFERROR(VLOOKUP($H281,#REF!,10,FALSE),0)</f>
        <v>0</v>
      </c>
      <c r="AH281" s="34">
        <f>IFERROR(VLOOKUP($H281,#REF!,11,FALSE),0)</f>
        <v>0</v>
      </c>
      <c r="AI281" s="42">
        <f>IFERROR(VLOOKUP($H281,#REF!,12,FALSE),0)</f>
        <v>0</v>
      </c>
      <c r="AJ281" s="34">
        <f>IFERROR(VLOOKUP($H281,#REF!,10,FALSE),0)</f>
        <v>0</v>
      </c>
      <c r="AK281" s="34">
        <f>IFERROR(VLOOKUP($H281,#REF!,11,FALSE),0)</f>
        <v>0</v>
      </c>
      <c r="AL281" s="42">
        <f>IFERROR(VLOOKUP($H281,#REF!,12,FALSE),0)</f>
        <v>0</v>
      </c>
      <c r="AM281" s="34">
        <f>IFERROR(VLOOKUP($H281,#REF!,10,FALSE),0)</f>
        <v>0</v>
      </c>
      <c r="AN281" s="34">
        <f>IFERROR(VLOOKUP($H281,#REF!,11,FALSE),0)</f>
        <v>0</v>
      </c>
      <c r="AO281" s="42">
        <f>IFERROR(VLOOKUP($H281,#REF!,12,FALSE),0)</f>
        <v>0</v>
      </c>
      <c r="AP281" s="34">
        <f>IFERROR(VLOOKUP($H281,#REF!,10,FALSE),0)</f>
        <v>0</v>
      </c>
      <c r="AQ281" s="34">
        <f>IFERROR(VLOOKUP($H281,#REF!,11,FALSE),0)</f>
        <v>0</v>
      </c>
      <c r="AR281" s="42">
        <f>IFERROR(VLOOKUP($H281,#REF!,12,FALSE),0)</f>
        <v>0</v>
      </c>
      <c r="AS281" s="34">
        <f>IFERROR(VLOOKUP($H281,#REF!,13,FALSE),0)</f>
        <v>0</v>
      </c>
      <c r="AT281" s="34">
        <f>IFERROR(VLOOKUP($H281,#REF!,14,FALSE),0)</f>
        <v>0</v>
      </c>
      <c r="AU281" s="42">
        <f>IFERROR(VLOOKUP($H281,#REF!,15,FALSE),0)</f>
        <v>0</v>
      </c>
      <c r="AV281" s="34">
        <f>IFERROR(VLOOKUP($H281,#REF!,15,FALSE),0)</f>
        <v>0</v>
      </c>
      <c r="AW281" s="34">
        <f>IFERROR(VLOOKUP($H281,#REF!,16,FALSE),0)</f>
        <v>0</v>
      </c>
      <c r="AX281" s="42">
        <f>IFERROR(VLOOKUP($H281,#REF!,17,FALSE),0)</f>
        <v>0</v>
      </c>
    </row>
    <row r="282" spans="1:50" x14ac:dyDescent="0.3">
      <c r="A282" s="33" t="str">
        <f t="shared" si="16"/>
        <v>A -3410-4-141</v>
      </c>
      <c r="B282" s="33" t="str">
        <f>+'R&amp;E EXPORT'!B281</f>
        <v>FIRE-MAINT AGREEMENT CASCADE SYSTEM</v>
      </c>
      <c r="C282" t="str">
        <f>IFERROR(VLOOKUP(A282,'MCSJ Export'!A:C,3,FALSE),"")</f>
        <v>Sub Account</v>
      </c>
      <c r="D282" s="37">
        <f t="shared" ca="1" si="17"/>
        <v>0</v>
      </c>
      <c r="E282" s="37">
        <f t="shared" ca="1" si="18"/>
        <v>0</v>
      </c>
      <c r="F282" s="37">
        <f t="shared" ca="1" si="19"/>
        <v>0</v>
      </c>
      <c r="G282" s="37"/>
      <c r="H282" s="33" t="str">
        <f>+'R&amp;E EXPORT'!A281</f>
        <v>A -3410-4-141</v>
      </c>
      <c r="I282" s="34">
        <f>IFERROR(VLOOKUP($H282,'Gen F Rev'!$A:$M,15,FALSE),0)</f>
        <v>0</v>
      </c>
      <c r="J282" s="34">
        <f>IFERROR(VLOOKUP($H282,'Gen F Rev'!$A:$M,16,FALSE),0)</f>
        <v>0</v>
      </c>
      <c r="K282" s="42">
        <f>IFERROR(VLOOKUP($H282,'Gen F Rev'!$A:$M,17,FALSE),0)</f>
        <v>0</v>
      </c>
      <c r="L282" s="34">
        <f>IFERROR(VLOOKUP($H282,'Gen F Exp'!$A:$E,15,FALSE),0)</f>
        <v>0</v>
      </c>
      <c r="M282" s="34">
        <f>IFERROR(VLOOKUP($H282,'Gen F Exp'!$A:$E,16,FALSE),0)</f>
        <v>0</v>
      </c>
      <c r="N282" s="42">
        <f>IFERROR(VLOOKUP($H282,'Gen F Exp'!$A:$E,17,FALSE),0)</f>
        <v>0</v>
      </c>
      <c r="O282" s="34">
        <f>IFERROR(VLOOKUP($H282,'Water F Rev'!$A:$L,15,FALSE),0)</f>
        <v>0</v>
      </c>
      <c r="P282" s="34">
        <f>IFERROR(VLOOKUP($H282,'Water F Rev'!$A:$L,16,FALSE),0)</f>
        <v>0</v>
      </c>
      <c r="Q282" s="42">
        <f>IFERROR(VLOOKUP($H282,'Water F Rev'!$A:$L,17,FALSE),0)</f>
        <v>0</v>
      </c>
      <c r="R282" s="34">
        <f>IFERROR(VLOOKUP($H282,'Water F Exp'!$A:$K,15,FALSE),0)</f>
        <v>0</v>
      </c>
      <c r="S282" s="34">
        <f>IFERROR(VLOOKUP($H282,'Water F Exp'!$A:$K,16,FALSE),0)</f>
        <v>0</v>
      </c>
      <c r="T282" s="42">
        <f>IFERROR(VLOOKUP($H282,'Water F Exp'!$A:$K,17,FALSE),0)</f>
        <v>0</v>
      </c>
      <c r="U282" s="34">
        <f ca="1">IFERROR(VLOOKUP($H282,'Sewer F Rev'!$A:$E,15,FALSE),0)</f>
        <v>0</v>
      </c>
      <c r="V282" s="34">
        <f ca="1">IFERROR(VLOOKUP($H282,'Sewer F Rev'!$A:$E,16,FALSE),0)</f>
        <v>0</v>
      </c>
      <c r="W282" s="42">
        <f ca="1">IFERROR(VLOOKUP($H282,'Sewer F Rev'!$A:$E,17,FALSE),0)</f>
        <v>0</v>
      </c>
      <c r="X282" s="34">
        <f>IFERROR(VLOOKUP($H282,'Sewer F Exp'!$A:$B,15,FALSE),0)</f>
        <v>0</v>
      </c>
      <c r="Y282" s="34">
        <f>IFERROR(VLOOKUP($H282,'Sewer F Exp'!$A:$B,16,FALSE),0)</f>
        <v>0</v>
      </c>
      <c r="Z282" s="42">
        <f>IFERROR(VLOOKUP($H282,'Sewer F Exp'!$A:$B,17,FALSE),0)</f>
        <v>0</v>
      </c>
      <c r="AA282" s="34">
        <f>IFERROR(VLOOKUP($H282,'Refuse F Rev'!$A:$E,15,FALSE),0)</f>
        <v>0</v>
      </c>
      <c r="AB282" s="34">
        <f>IFERROR(VLOOKUP($H282,'Refuse F Rev'!$A:$E,16,FALSE),0)</f>
        <v>0</v>
      </c>
      <c r="AC282" s="42">
        <f>IFERROR(VLOOKUP($H282,'Refuse F Rev'!$A:$E,17,FALSE),0)</f>
        <v>0</v>
      </c>
      <c r="AD282" s="34">
        <f>IFERROR(VLOOKUP($H282,'Refuse F Exp'!$A:$E,15,FALSE),0)</f>
        <v>0</v>
      </c>
      <c r="AE282" s="34">
        <f>IFERROR(VLOOKUP($H282,'Refuse F Exp'!$A:$E,16,FALSE),0)</f>
        <v>0</v>
      </c>
      <c r="AF282" s="42">
        <f>IFERROR(VLOOKUP($H282,'Refuse F Exp'!$A:$E,17,FALSE),0)</f>
        <v>0</v>
      </c>
      <c r="AG282" s="34">
        <f>IFERROR(VLOOKUP($H282,#REF!,10,FALSE),0)</f>
        <v>0</v>
      </c>
      <c r="AH282" s="34">
        <f>IFERROR(VLOOKUP($H282,#REF!,11,FALSE),0)</f>
        <v>0</v>
      </c>
      <c r="AI282" s="42">
        <f>IFERROR(VLOOKUP($H282,#REF!,12,FALSE),0)</f>
        <v>0</v>
      </c>
      <c r="AJ282" s="34">
        <f>IFERROR(VLOOKUP($H282,#REF!,10,FALSE),0)</f>
        <v>0</v>
      </c>
      <c r="AK282" s="34">
        <f>IFERROR(VLOOKUP($H282,#REF!,11,FALSE),0)</f>
        <v>0</v>
      </c>
      <c r="AL282" s="42">
        <f>IFERROR(VLOOKUP($H282,#REF!,12,FALSE),0)</f>
        <v>0</v>
      </c>
      <c r="AM282" s="34">
        <f>IFERROR(VLOOKUP($H282,#REF!,10,FALSE),0)</f>
        <v>0</v>
      </c>
      <c r="AN282" s="34">
        <f>IFERROR(VLOOKUP($H282,#REF!,11,FALSE),0)</f>
        <v>0</v>
      </c>
      <c r="AO282" s="42">
        <f>IFERROR(VLOOKUP($H282,#REF!,12,FALSE),0)</f>
        <v>0</v>
      </c>
      <c r="AP282" s="34">
        <f>IFERROR(VLOOKUP($H282,#REF!,10,FALSE),0)</f>
        <v>0</v>
      </c>
      <c r="AQ282" s="34">
        <f>IFERROR(VLOOKUP($H282,#REF!,11,FALSE),0)</f>
        <v>0</v>
      </c>
      <c r="AR282" s="42">
        <f>IFERROR(VLOOKUP($H282,#REF!,12,FALSE),0)</f>
        <v>0</v>
      </c>
      <c r="AS282" s="34">
        <f>IFERROR(VLOOKUP($H282,#REF!,13,FALSE),0)</f>
        <v>0</v>
      </c>
      <c r="AT282" s="34">
        <f>IFERROR(VLOOKUP($H282,#REF!,14,FALSE),0)</f>
        <v>0</v>
      </c>
      <c r="AU282" s="42">
        <f>IFERROR(VLOOKUP($H282,#REF!,15,FALSE),0)</f>
        <v>0</v>
      </c>
      <c r="AV282" s="34">
        <f>IFERROR(VLOOKUP($H282,#REF!,15,FALSE),0)</f>
        <v>0</v>
      </c>
      <c r="AW282" s="34">
        <f>IFERROR(VLOOKUP($H282,#REF!,16,FALSE),0)</f>
        <v>0</v>
      </c>
      <c r="AX282" s="42">
        <f>IFERROR(VLOOKUP($H282,#REF!,17,FALSE),0)</f>
        <v>0</v>
      </c>
    </row>
    <row r="283" spans="1:50" x14ac:dyDescent="0.3">
      <c r="A283" s="33" t="str">
        <f t="shared" si="16"/>
        <v>A -3410-4-165</v>
      </c>
      <c r="B283" s="33" t="str">
        <f>+'R&amp;E EXPORT'!B282</f>
        <v>FIRE-BOILER MAINT &amp; INSPECTION</v>
      </c>
      <c r="C283" t="str">
        <f>IFERROR(VLOOKUP(A283,'MCSJ Export'!A:C,3,FALSE),"")</f>
        <v>Sub Account</v>
      </c>
      <c r="D283" s="37">
        <f t="shared" ca="1" si="17"/>
        <v>0</v>
      </c>
      <c r="E283" s="37">
        <f t="shared" ca="1" si="18"/>
        <v>0</v>
      </c>
      <c r="F283" s="37">
        <f t="shared" ca="1" si="19"/>
        <v>0</v>
      </c>
      <c r="G283" s="37"/>
      <c r="H283" s="33" t="str">
        <f>+'R&amp;E EXPORT'!A282</f>
        <v>A -3410-4-165</v>
      </c>
      <c r="I283" s="34">
        <f>IFERROR(VLOOKUP($H283,'Gen F Rev'!$A:$M,15,FALSE),0)</f>
        <v>0</v>
      </c>
      <c r="J283" s="34">
        <f>IFERROR(VLOOKUP($H283,'Gen F Rev'!$A:$M,16,FALSE),0)</f>
        <v>0</v>
      </c>
      <c r="K283" s="42">
        <f>IFERROR(VLOOKUP($H283,'Gen F Rev'!$A:$M,17,FALSE),0)</f>
        <v>0</v>
      </c>
      <c r="L283" s="34">
        <f>IFERROR(VLOOKUP($H283,'Gen F Exp'!$A:$E,15,FALSE),0)</f>
        <v>0</v>
      </c>
      <c r="M283" s="34">
        <f>IFERROR(VLOOKUP($H283,'Gen F Exp'!$A:$E,16,FALSE),0)</f>
        <v>0</v>
      </c>
      <c r="N283" s="42">
        <f>IFERROR(VLOOKUP($H283,'Gen F Exp'!$A:$E,17,FALSE),0)</f>
        <v>0</v>
      </c>
      <c r="O283" s="34">
        <f>IFERROR(VLOOKUP($H283,'Water F Rev'!$A:$L,15,FALSE),0)</f>
        <v>0</v>
      </c>
      <c r="P283" s="34">
        <f>IFERROR(VLOOKUP($H283,'Water F Rev'!$A:$L,16,FALSE),0)</f>
        <v>0</v>
      </c>
      <c r="Q283" s="42">
        <f>IFERROR(VLOOKUP($H283,'Water F Rev'!$A:$L,17,FALSE),0)</f>
        <v>0</v>
      </c>
      <c r="R283" s="34">
        <f>IFERROR(VLOOKUP($H283,'Water F Exp'!$A:$K,15,FALSE),0)</f>
        <v>0</v>
      </c>
      <c r="S283" s="34">
        <f>IFERROR(VLOOKUP($H283,'Water F Exp'!$A:$K,16,FALSE),0)</f>
        <v>0</v>
      </c>
      <c r="T283" s="42">
        <f>IFERROR(VLOOKUP($H283,'Water F Exp'!$A:$K,17,FALSE),0)</f>
        <v>0</v>
      </c>
      <c r="U283" s="34">
        <f ca="1">IFERROR(VLOOKUP($H283,'Sewer F Rev'!$A:$E,15,FALSE),0)</f>
        <v>0</v>
      </c>
      <c r="V283" s="34">
        <f ca="1">IFERROR(VLOOKUP($H283,'Sewer F Rev'!$A:$E,16,FALSE),0)</f>
        <v>0</v>
      </c>
      <c r="W283" s="42">
        <f ca="1">IFERROR(VLOOKUP($H283,'Sewer F Rev'!$A:$E,17,FALSE),0)</f>
        <v>0</v>
      </c>
      <c r="X283" s="34">
        <f>IFERROR(VLOOKUP($H283,'Sewer F Exp'!$A:$B,15,FALSE),0)</f>
        <v>0</v>
      </c>
      <c r="Y283" s="34">
        <f>IFERROR(VLOOKUP($H283,'Sewer F Exp'!$A:$B,16,FALSE),0)</f>
        <v>0</v>
      </c>
      <c r="Z283" s="42">
        <f>IFERROR(VLOOKUP($H283,'Sewer F Exp'!$A:$B,17,FALSE),0)</f>
        <v>0</v>
      </c>
      <c r="AA283" s="34">
        <f>IFERROR(VLOOKUP($H283,'Refuse F Rev'!$A:$E,15,FALSE),0)</f>
        <v>0</v>
      </c>
      <c r="AB283" s="34">
        <f>IFERROR(VLOOKUP($H283,'Refuse F Rev'!$A:$E,16,FALSE),0)</f>
        <v>0</v>
      </c>
      <c r="AC283" s="42">
        <f>IFERROR(VLOOKUP($H283,'Refuse F Rev'!$A:$E,17,FALSE),0)</f>
        <v>0</v>
      </c>
      <c r="AD283" s="34">
        <f>IFERROR(VLOOKUP($H283,'Refuse F Exp'!$A:$E,15,FALSE),0)</f>
        <v>0</v>
      </c>
      <c r="AE283" s="34">
        <f>IFERROR(VLOOKUP($H283,'Refuse F Exp'!$A:$E,16,FALSE),0)</f>
        <v>0</v>
      </c>
      <c r="AF283" s="42">
        <f>IFERROR(VLOOKUP($H283,'Refuse F Exp'!$A:$E,17,FALSE),0)</f>
        <v>0</v>
      </c>
      <c r="AG283" s="34">
        <f>IFERROR(VLOOKUP($H283,#REF!,10,FALSE),0)</f>
        <v>0</v>
      </c>
      <c r="AH283" s="34">
        <f>IFERROR(VLOOKUP($H283,#REF!,11,FALSE),0)</f>
        <v>0</v>
      </c>
      <c r="AI283" s="42">
        <f>IFERROR(VLOOKUP($H283,#REF!,12,FALSE),0)</f>
        <v>0</v>
      </c>
      <c r="AJ283" s="34">
        <f>IFERROR(VLOOKUP($H283,#REF!,10,FALSE),0)</f>
        <v>0</v>
      </c>
      <c r="AK283" s="34">
        <f>IFERROR(VLOOKUP($H283,#REF!,11,FALSE),0)</f>
        <v>0</v>
      </c>
      <c r="AL283" s="42">
        <f>IFERROR(VLOOKUP($H283,#REF!,12,FALSE),0)</f>
        <v>0</v>
      </c>
      <c r="AM283" s="34">
        <f>IFERROR(VLOOKUP($H283,#REF!,10,FALSE),0)</f>
        <v>0</v>
      </c>
      <c r="AN283" s="34">
        <f>IFERROR(VLOOKUP($H283,#REF!,11,FALSE),0)</f>
        <v>0</v>
      </c>
      <c r="AO283" s="42">
        <f>IFERROR(VLOOKUP($H283,#REF!,12,FALSE),0)</f>
        <v>0</v>
      </c>
      <c r="AP283" s="34">
        <f>IFERROR(VLOOKUP($H283,#REF!,10,FALSE),0)</f>
        <v>0</v>
      </c>
      <c r="AQ283" s="34">
        <f>IFERROR(VLOOKUP($H283,#REF!,11,FALSE),0)</f>
        <v>0</v>
      </c>
      <c r="AR283" s="42">
        <f>IFERROR(VLOOKUP($H283,#REF!,12,FALSE),0)</f>
        <v>0</v>
      </c>
      <c r="AS283" s="34">
        <f>IFERROR(VLOOKUP($H283,#REF!,13,FALSE),0)</f>
        <v>0</v>
      </c>
      <c r="AT283" s="34">
        <f>IFERROR(VLOOKUP($H283,#REF!,14,FALSE),0)</f>
        <v>0</v>
      </c>
      <c r="AU283" s="42">
        <f>IFERROR(VLOOKUP($H283,#REF!,15,FALSE),0)</f>
        <v>0</v>
      </c>
      <c r="AV283" s="34">
        <f>IFERROR(VLOOKUP($H283,#REF!,15,FALSE),0)</f>
        <v>0</v>
      </c>
      <c r="AW283" s="34">
        <f>IFERROR(VLOOKUP($H283,#REF!,16,FALSE),0)</f>
        <v>0</v>
      </c>
      <c r="AX283" s="42">
        <f>IFERROR(VLOOKUP($H283,#REF!,17,FALSE),0)</f>
        <v>0</v>
      </c>
    </row>
    <row r="284" spans="1:50" x14ac:dyDescent="0.3">
      <c r="A284" s="33" t="str">
        <f t="shared" si="16"/>
        <v>A -3410-4-201</v>
      </c>
      <c r="B284" s="33" t="str">
        <f>+'R&amp;E EXPORT'!B283</f>
        <v>FIRE-HOUSEHOLD/RESTROOM SUPPLY</v>
      </c>
      <c r="C284" t="str">
        <f>IFERROR(VLOOKUP(A284,'MCSJ Export'!A:C,3,FALSE),"")</f>
        <v>Sub Account</v>
      </c>
      <c r="D284" s="37">
        <f t="shared" ca="1" si="17"/>
        <v>0</v>
      </c>
      <c r="E284" s="37">
        <f t="shared" ca="1" si="18"/>
        <v>0</v>
      </c>
      <c r="F284" s="37">
        <f t="shared" ca="1" si="19"/>
        <v>0</v>
      </c>
      <c r="G284" s="37"/>
      <c r="H284" s="33" t="str">
        <f>+'R&amp;E EXPORT'!A283</f>
        <v>A -3410-4-201</v>
      </c>
      <c r="I284" s="34">
        <f>IFERROR(VLOOKUP($H284,'Gen F Rev'!$A:$M,15,FALSE),0)</f>
        <v>0</v>
      </c>
      <c r="J284" s="34">
        <f>IFERROR(VLOOKUP($H284,'Gen F Rev'!$A:$M,16,FALSE),0)</f>
        <v>0</v>
      </c>
      <c r="K284" s="42">
        <f>IFERROR(VLOOKUP($H284,'Gen F Rev'!$A:$M,17,FALSE),0)</f>
        <v>0</v>
      </c>
      <c r="L284" s="34">
        <f>IFERROR(VLOOKUP($H284,'Gen F Exp'!$A:$E,15,FALSE),0)</f>
        <v>0</v>
      </c>
      <c r="M284" s="34">
        <f>IFERROR(VLOOKUP($H284,'Gen F Exp'!$A:$E,16,FALSE),0)</f>
        <v>0</v>
      </c>
      <c r="N284" s="42">
        <f>IFERROR(VLOOKUP($H284,'Gen F Exp'!$A:$E,17,FALSE),0)</f>
        <v>0</v>
      </c>
      <c r="O284" s="34">
        <f>IFERROR(VLOOKUP($H284,'Water F Rev'!$A:$L,15,FALSE),0)</f>
        <v>0</v>
      </c>
      <c r="P284" s="34">
        <f>IFERROR(VLOOKUP($H284,'Water F Rev'!$A:$L,16,FALSE),0)</f>
        <v>0</v>
      </c>
      <c r="Q284" s="42">
        <f>IFERROR(VLOOKUP($H284,'Water F Rev'!$A:$L,17,FALSE),0)</f>
        <v>0</v>
      </c>
      <c r="R284" s="34">
        <f>IFERROR(VLOOKUP($H284,'Water F Exp'!$A:$K,15,FALSE),0)</f>
        <v>0</v>
      </c>
      <c r="S284" s="34">
        <f>IFERROR(VLOOKUP($H284,'Water F Exp'!$A:$K,16,FALSE),0)</f>
        <v>0</v>
      </c>
      <c r="T284" s="42">
        <f>IFERROR(VLOOKUP($H284,'Water F Exp'!$A:$K,17,FALSE),0)</f>
        <v>0</v>
      </c>
      <c r="U284" s="34">
        <f ca="1">IFERROR(VLOOKUP($H284,'Sewer F Rev'!$A:$E,15,FALSE),0)</f>
        <v>0</v>
      </c>
      <c r="V284" s="34">
        <f ca="1">IFERROR(VLOOKUP($H284,'Sewer F Rev'!$A:$E,16,FALSE),0)</f>
        <v>0</v>
      </c>
      <c r="W284" s="42">
        <f ca="1">IFERROR(VLOOKUP($H284,'Sewer F Rev'!$A:$E,17,FALSE),0)</f>
        <v>0</v>
      </c>
      <c r="X284" s="34">
        <f>IFERROR(VLOOKUP($H284,'Sewer F Exp'!$A:$B,15,FALSE),0)</f>
        <v>0</v>
      </c>
      <c r="Y284" s="34">
        <f>IFERROR(VLOOKUP($H284,'Sewer F Exp'!$A:$B,16,FALSE),0)</f>
        <v>0</v>
      </c>
      <c r="Z284" s="42">
        <f>IFERROR(VLOOKUP($H284,'Sewer F Exp'!$A:$B,17,FALSE),0)</f>
        <v>0</v>
      </c>
      <c r="AA284" s="34">
        <f>IFERROR(VLOOKUP($H284,'Refuse F Rev'!$A:$E,15,FALSE),0)</f>
        <v>0</v>
      </c>
      <c r="AB284" s="34">
        <f>IFERROR(VLOOKUP($H284,'Refuse F Rev'!$A:$E,16,FALSE),0)</f>
        <v>0</v>
      </c>
      <c r="AC284" s="42">
        <f>IFERROR(VLOOKUP($H284,'Refuse F Rev'!$A:$E,17,FALSE),0)</f>
        <v>0</v>
      </c>
      <c r="AD284" s="34">
        <f>IFERROR(VLOOKUP($H284,'Refuse F Exp'!$A:$E,15,FALSE),0)</f>
        <v>0</v>
      </c>
      <c r="AE284" s="34">
        <f>IFERROR(VLOOKUP($H284,'Refuse F Exp'!$A:$E,16,FALSE),0)</f>
        <v>0</v>
      </c>
      <c r="AF284" s="42">
        <f>IFERROR(VLOOKUP($H284,'Refuse F Exp'!$A:$E,17,FALSE),0)</f>
        <v>0</v>
      </c>
      <c r="AG284" s="34">
        <f>IFERROR(VLOOKUP($H284,#REF!,10,FALSE),0)</f>
        <v>0</v>
      </c>
      <c r="AH284" s="34">
        <f>IFERROR(VLOOKUP($H284,#REF!,11,FALSE),0)</f>
        <v>0</v>
      </c>
      <c r="AI284" s="42">
        <f>IFERROR(VLOOKUP($H284,#REF!,12,FALSE),0)</f>
        <v>0</v>
      </c>
      <c r="AJ284" s="34">
        <f>IFERROR(VLOOKUP($H284,#REF!,10,FALSE),0)</f>
        <v>0</v>
      </c>
      <c r="AK284" s="34">
        <f>IFERROR(VLOOKUP($H284,#REF!,11,FALSE),0)</f>
        <v>0</v>
      </c>
      <c r="AL284" s="42">
        <f>IFERROR(VLOOKUP($H284,#REF!,12,FALSE),0)</f>
        <v>0</v>
      </c>
      <c r="AM284" s="34">
        <f>IFERROR(VLOOKUP($H284,#REF!,10,FALSE),0)</f>
        <v>0</v>
      </c>
      <c r="AN284" s="34">
        <f>IFERROR(VLOOKUP($H284,#REF!,11,FALSE),0)</f>
        <v>0</v>
      </c>
      <c r="AO284" s="42">
        <f>IFERROR(VLOOKUP($H284,#REF!,12,FALSE),0)</f>
        <v>0</v>
      </c>
      <c r="AP284" s="34">
        <f>IFERROR(VLOOKUP($H284,#REF!,10,FALSE),0)</f>
        <v>0</v>
      </c>
      <c r="AQ284" s="34">
        <f>IFERROR(VLOOKUP($H284,#REF!,11,FALSE),0)</f>
        <v>0</v>
      </c>
      <c r="AR284" s="42">
        <f>IFERROR(VLOOKUP($H284,#REF!,12,FALSE),0)</f>
        <v>0</v>
      </c>
      <c r="AS284" s="34">
        <f>IFERROR(VLOOKUP($H284,#REF!,13,FALSE),0)</f>
        <v>0</v>
      </c>
      <c r="AT284" s="34">
        <f>IFERROR(VLOOKUP($H284,#REF!,14,FALSE),0)</f>
        <v>0</v>
      </c>
      <c r="AU284" s="42">
        <f>IFERROR(VLOOKUP($H284,#REF!,15,FALSE),0)</f>
        <v>0</v>
      </c>
      <c r="AV284" s="34">
        <f>IFERROR(VLOOKUP($H284,#REF!,15,FALSE),0)</f>
        <v>0</v>
      </c>
      <c r="AW284" s="34">
        <f>IFERROR(VLOOKUP($H284,#REF!,16,FALSE),0)</f>
        <v>0</v>
      </c>
      <c r="AX284" s="42">
        <f>IFERROR(VLOOKUP($H284,#REF!,17,FALSE),0)</f>
        <v>0</v>
      </c>
    </row>
    <row r="285" spans="1:50" x14ac:dyDescent="0.3">
      <c r="A285" s="33" t="str">
        <f t="shared" si="16"/>
        <v>A -3410-4-240</v>
      </c>
      <c r="B285" s="33" t="str">
        <f>+'R&amp;E EXPORT'!B284</f>
        <v>FIRE-SPECIALIZED VEHICLE REPAIRS</v>
      </c>
      <c r="C285" t="str">
        <f>IFERROR(VLOOKUP(A285,'MCSJ Export'!A:C,3,FALSE),"")</f>
        <v>Sub Account</v>
      </c>
      <c r="D285" s="37">
        <f t="shared" ca="1" si="17"/>
        <v>0</v>
      </c>
      <c r="E285" s="37">
        <f t="shared" ca="1" si="18"/>
        <v>0</v>
      </c>
      <c r="F285" s="37">
        <f t="shared" ca="1" si="19"/>
        <v>0</v>
      </c>
      <c r="G285" s="37"/>
      <c r="H285" s="33" t="str">
        <f>+'R&amp;E EXPORT'!A284</f>
        <v>A -3410-4-240</v>
      </c>
      <c r="I285" s="34">
        <f>IFERROR(VLOOKUP($H285,'Gen F Rev'!$A:$M,15,FALSE),0)</f>
        <v>0</v>
      </c>
      <c r="J285" s="34">
        <f>IFERROR(VLOOKUP($H285,'Gen F Rev'!$A:$M,16,FALSE),0)</f>
        <v>0</v>
      </c>
      <c r="K285" s="42">
        <f>IFERROR(VLOOKUP($H285,'Gen F Rev'!$A:$M,17,FALSE),0)</f>
        <v>0</v>
      </c>
      <c r="L285" s="34">
        <f>IFERROR(VLOOKUP($H285,'Gen F Exp'!$A:$E,15,FALSE),0)</f>
        <v>0</v>
      </c>
      <c r="M285" s="34">
        <f>IFERROR(VLOOKUP($H285,'Gen F Exp'!$A:$E,16,FALSE),0)</f>
        <v>0</v>
      </c>
      <c r="N285" s="42">
        <f>IFERROR(VLOOKUP($H285,'Gen F Exp'!$A:$E,17,FALSE),0)</f>
        <v>0</v>
      </c>
      <c r="O285" s="34">
        <f>IFERROR(VLOOKUP($H285,'Water F Rev'!$A:$L,15,FALSE),0)</f>
        <v>0</v>
      </c>
      <c r="P285" s="34">
        <f>IFERROR(VLOOKUP($H285,'Water F Rev'!$A:$L,16,FALSE),0)</f>
        <v>0</v>
      </c>
      <c r="Q285" s="42">
        <f>IFERROR(VLOOKUP($H285,'Water F Rev'!$A:$L,17,FALSE),0)</f>
        <v>0</v>
      </c>
      <c r="R285" s="34">
        <f>IFERROR(VLOOKUP($H285,'Water F Exp'!$A:$K,15,FALSE),0)</f>
        <v>0</v>
      </c>
      <c r="S285" s="34">
        <f>IFERROR(VLOOKUP($H285,'Water F Exp'!$A:$K,16,FALSE),0)</f>
        <v>0</v>
      </c>
      <c r="T285" s="42">
        <f>IFERROR(VLOOKUP($H285,'Water F Exp'!$A:$K,17,FALSE),0)</f>
        <v>0</v>
      </c>
      <c r="U285" s="34">
        <f ca="1">IFERROR(VLOOKUP($H285,'Sewer F Rev'!$A:$E,15,FALSE),0)</f>
        <v>0</v>
      </c>
      <c r="V285" s="34">
        <f ca="1">IFERROR(VLOOKUP($H285,'Sewer F Rev'!$A:$E,16,FALSE),0)</f>
        <v>0</v>
      </c>
      <c r="W285" s="42">
        <f ca="1">IFERROR(VLOOKUP($H285,'Sewer F Rev'!$A:$E,17,FALSE),0)</f>
        <v>0</v>
      </c>
      <c r="X285" s="34">
        <f>IFERROR(VLOOKUP($H285,'Sewer F Exp'!$A:$B,15,FALSE),0)</f>
        <v>0</v>
      </c>
      <c r="Y285" s="34">
        <f>IFERROR(VLOOKUP($H285,'Sewer F Exp'!$A:$B,16,FALSE),0)</f>
        <v>0</v>
      </c>
      <c r="Z285" s="42">
        <f>IFERROR(VLOOKUP($H285,'Sewer F Exp'!$A:$B,17,FALSE),0)</f>
        <v>0</v>
      </c>
      <c r="AA285" s="34">
        <f>IFERROR(VLOOKUP($H285,'Refuse F Rev'!$A:$E,15,FALSE),0)</f>
        <v>0</v>
      </c>
      <c r="AB285" s="34">
        <f>IFERROR(VLOOKUP($H285,'Refuse F Rev'!$A:$E,16,FALSE),0)</f>
        <v>0</v>
      </c>
      <c r="AC285" s="42">
        <f>IFERROR(VLOOKUP($H285,'Refuse F Rev'!$A:$E,17,FALSE),0)</f>
        <v>0</v>
      </c>
      <c r="AD285" s="34">
        <f>IFERROR(VLOOKUP($H285,'Refuse F Exp'!$A:$E,15,FALSE),0)</f>
        <v>0</v>
      </c>
      <c r="AE285" s="34">
        <f>IFERROR(VLOOKUP($H285,'Refuse F Exp'!$A:$E,16,FALSE),0)</f>
        <v>0</v>
      </c>
      <c r="AF285" s="42">
        <f>IFERROR(VLOOKUP($H285,'Refuse F Exp'!$A:$E,17,FALSE),0)</f>
        <v>0</v>
      </c>
      <c r="AG285" s="34">
        <f>IFERROR(VLOOKUP($H285,#REF!,10,FALSE),0)</f>
        <v>0</v>
      </c>
      <c r="AH285" s="34">
        <f>IFERROR(VLOOKUP($H285,#REF!,11,FALSE),0)</f>
        <v>0</v>
      </c>
      <c r="AI285" s="42">
        <f>IFERROR(VLOOKUP($H285,#REF!,12,FALSE),0)</f>
        <v>0</v>
      </c>
      <c r="AJ285" s="34">
        <f>IFERROR(VLOOKUP($H285,#REF!,10,FALSE),0)</f>
        <v>0</v>
      </c>
      <c r="AK285" s="34">
        <f>IFERROR(VLOOKUP($H285,#REF!,11,FALSE),0)</f>
        <v>0</v>
      </c>
      <c r="AL285" s="42">
        <f>IFERROR(VLOOKUP($H285,#REF!,12,FALSE),0)</f>
        <v>0</v>
      </c>
      <c r="AM285" s="34">
        <f>IFERROR(VLOOKUP($H285,#REF!,10,FALSE),0)</f>
        <v>0</v>
      </c>
      <c r="AN285" s="34">
        <f>IFERROR(VLOOKUP($H285,#REF!,11,FALSE),0)</f>
        <v>0</v>
      </c>
      <c r="AO285" s="42">
        <f>IFERROR(VLOOKUP($H285,#REF!,12,FALSE),0)</f>
        <v>0</v>
      </c>
      <c r="AP285" s="34">
        <f>IFERROR(VLOOKUP($H285,#REF!,10,FALSE),0)</f>
        <v>0</v>
      </c>
      <c r="AQ285" s="34">
        <f>IFERROR(VLOOKUP($H285,#REF!,11,FALSE),0)</f>
        <v>0</v>
      </c>
      <c r="AR285" s="42">
        <f>IFERROR(VLOOKUP($H285,#REF!,12,FALSE),0)</f>
        <v>0</v>
      </c>
      <c r="AS285" s="34">
        <f>IFERROR(VLOOKUP($H285,#REF!,13,FALSE),0)</f>
        <v>0</v>
      </c>
      <c r="AT285" s="34">
        <f>IFERROR(VLOOKUP($H285,#REF!,14,FALSE),0)</f>
        <v>0</v>
      </c>
      <c r="AU285" s="42">
        <f>IFERROR(VLOOKUP($H285,#REF!,15,FALSE),0)</f>
        <v>0</v>
      </c>
      <c r="AV285" s="34">
        <f>IFERROR(VLOOKUP($H285,#REF!,15,FALSE),0)</f>
        <v>0</v>
      </c>
      <c r="AW285" s="34">
        <f>IFERROR(VLOOKUP($H285,#REF!,16,FALSE),0)</f>
        <v>0</v>
      </c>
      <c r="AX285" s="42">
        <f>IFERROR(VLOOKUP($H285,#REF!,17,FALSE),0)</f>
        <v>0</v>
      </c>
    </row>
    <row r="286" spans="1:50" x14ac:dyDescent="0.3">
      <c r="A286" s="33" t="str">
        <f t="shared" si="16"/>
        <v>A -3410-4-242</v>
      </c>
      <c r="B286" s="33" t="str">
        <f>+'R&amp;E EXPORT'!B285</f>
        <v>FIRE-RADIO REPAIRS&amp;SERV AGREEMNT</v>
      </c>
      <c r="C286" t="str">
        <f>IFERROR(VLOOKUP(A286,'MCSJ Export'!A:C,3,FALSE),"")</f>
        <v>Sub Account</v>
      </c>
      <c r="D286" s="37">
        <f t="shared" ca="1" si="17"/>
        <v>0</v>
      </c>
      <c r="E286" s="37">
        <f t="shared" ca="1" si="18"/>
        <v>0</v>
      </c>
      <c r="F286" s="37">
        <f t="shared" ca="1" si="19"/>
        <v>0</v>
      </c>
      <c r="G286" s="37"/>
      <c r="H286" s="33" t="str">
        <f>+'R&amp;E EXPORT'!A285</f>
        <v>A -3410-4-242</v>
      </c>
      <c r="I286" s="34">
        <f>IFERROR(VLOOKUP($H286,'Gen F Rev'!$A:$M,15,FALSE),0)</f>
        <v>0</v>
      </c>
      <c r="J286" s="34">
        <f>IFERROR(VLOOKUP($H286,'Gen F Rev'!$A:$M,16,FALSE),0)</f>
        <v>0</v>
      </c>
      <c r="K286" s="42">
        <f>IFERROR(VLOOKUP($H286,'Gen F Rev'!$A:$M,17,FALSE),0)</f>
        <v>0</v>
      </c>
      <c r="L286" s="34">
        <f>IFERROR(VLOOKUP($H286,'Gen F Exp'!$A:$E,15,FALSE),0)</f>
        <v>0</v>
      </c>
      <c r="M286" s="34">
        <f>IFERROR(VLOOKUP($H286,'Gen F Exp'!$A:$E,16,FALSE),0)</f>
        <v>0</v>
      </c>
      <c r="N286" s="42">
        <f>IFERROR(VLOOKUP($H286,'Gen F Exp'!$A:$E,17,FALSE),0)</f>
        <v>0</v>
      </c>
      <c r="O286" s="34">
        <f>IFERROR(VLOOKUP($H286,'Water F Rev'!$A:$L,15,FALSE),0)</f>
        <v>0</v>
      </c>
      <c r="P286" s="34">
        <f>IFERROR(VLOOKUP($H286,'Water F Rev'!$A:$L,16,FALSE),0)</f>
        <v>0</v>
      </c>
      <c r="Q286" s="42">
        <f>IFERROR(VLOOKUP($H286,'Water F Rev'!$A:$L,17,FALSE),0)</f>
        <v>0</v>
      </c>
      <c r="R286" s="34">
        <f>IFERROR(VLOOKUP($H286,'Water F Exp'!$A:$K,15,FALSE),0)</f>
        <v>0</v>
      </c>
      <c r="S286" s="34">
        <f>IFERROR(VLOOKUP($H286,'Water F Exp'!$A:$K,16,FALSE),0)</f>
        <v>0</v>
      </c>
      <c r="T286" s="42">
        <f>IFERROR(VLOOKUP($H286,'Water F Exp'!$A:$K,17,FALSE),0)</f>
        <v>0</v>
      </c>
      <c r="U286" s="34">
        <f ca="1">IFERROR(VLOOKUP($H286,'Sewer F Rev'!$A:$E,15,FALSE),0)</f>
        <v>0</v>
      </c>
      <c r="V286" s="34">
        <f ca="1">IFERROR(VLOOKUP($H286,'Sewer F Rev'!$A:$E,16,FALSE),0)</f>
        <v>0</v>
      </c>
      <c r="W286" s="42">
        <f ca="1">IFERROR(VLOOKUP($H286,'Sewer F Rev'!$A:$E,17,FALSE),0)</f>
        <v>0</v>
      </c>
      <c r="X286" s="34">
        <f>IFERROR(VLOOKUP($H286,'Sewer F Exp'!$A:$B,15,FALSE),0)</f>
        <v>0</v>
      </c>
      <c r="Y286" s="34">
        <f>IFERROR(VLOOKUP($H286,'Sewer F Exp'!$A:$B,16,FALSE),0)</f>
        <v>0</v>
      </c>
      <c r="Z286" s="42">
        <f>IFERROR(VLOOKUP($H286,'Sewer F Exp'!$A:$B,17,FALSE),0)</f>
        <v>0</v>
      </c>
      <c r="AA286" s="34">
        <f>IFERROR(VLOOKUP($H286,'Refuse F Rev'!$A:$E,15,FALSE),0)</f>
        <v>0</v>
      </c>
      <c r="AB286" s="34">
        <f>IFERROR(VLOOKUP($H286,'Refuse F Rev'!$A:$E,16,FALSE),0)</f>
        <v>0</v>
      </c>
      <c r="AC286" s="42">
        <f>IFERROR(VLOOKUP($H286,'Refuse F Rev'!$A:$E,17,FALSE),0)</f>
        <v>0</v>
      </c>
      <c r="AD286" s="34">
        <f>IFERROR(VLOOKUP($H286,'Refuse F Exp'!$A:$E,15,FALSE),0)</f>
        <v>0</v>
      </c>
      <c r="AE286" s="34">
        <f>IFERROR(VLOOKUP($H286,'Refuse F Exp'!$A:$E,16,FALSE),0)</f>
        <v>0</v>
      </c>
      <c r="AF286" s="42">
        <f>IFERROR(VLOOKUP($H286,'Refuse F Exp'!$A:$E,17,FALSE),0)</f>
        <v>0</v>
      </c>
      <c r="AG286" s="34">
        <f>IFERROR(VLOOKUP($H286,#REF!,10,FALSE),0)</f>
        <v>0</v>
      </c>
      <c r="AH286" s="34">
        <f>IFERROR(VLOOKUP($H286,#REF!,11,FALSE),0)</f>
        <v>0</v>
      </c>
      <c r="AI286" s="42">
        <f>IFERROR(VLOOKUP($H286,#REF!,12,FALSE),0)</f>
        <v>0</v>
      </c>
      <c r="AJ286" s="34">
        <f>IFERROR(VLOOKUP($H286,#REF!,10,FALSE),0)</f>
        <v>0</v>
      </c>
      <c r="AK286" s="34">
        <f>IFERROR(VLOOKUP($H286,#REF!,11,FALSE),0)</f>
        <v>0</v>
      </c>
      <c r="AL286" s="42">
        <f>IFERROR(VLOOKUP($H286,#REF!,12,FALSE),0)</f>
        <v>0</v>
      </c>
      <c r="AM286" s="34">
        <f>IFERROR(VLOOKUP($H286,#REF!,10,FALSE),0)</f>
        <v>0</v>
      </c>
      <c r="AN286" s="34">
        <f>IFERROR(VLOOKUP($H286,#REF!,11,FALSE),0)</f>
        <v>0</v>
      </c>
      <c r="AO286" s="42">
        <f>IFERROR(VLOOKUP($H286,#REF!,12,FALSE),0)</f>
        <v>0</v>
      </c>
      <c r="AP286" s="34">
        <f>IFERROR(VLOOKUP($H286,#REF!,10,FALSE),0)</f>
        <v>0</v>
      </c>
      <c r="AQ286" s="34">
        <f>IFERROR(VLOOKUP($H286,#REF!,11,FALSE),0)</f>
        <v>0</v>
      </c>
      <c r="AR286" s="42">
        <f>IFERROR(VLOOKUP($H286,#REF!,12,FALSE),0)</f>
        <v>0</v>
      </c>
      <c r="AS286" s="34">
        <f>IFERROR(VLOOKUP($H286,#REF!,13,FALSE),0)</f>
        <v>0</v>
      </c>
      <c r="AT286" s="34">
        <f>IFERROR(VLOOKUP($H286,#REF!,14,FALSE),0)</f>
        <v>0</v>
      </c>
      <c r="AU286" s="42">
        <f>IFERROR(VLOOKUP($H286,#REF!,15,FALSE),0)</f>
        <v>0</v>
      </c>
      <c r="AV286" s="34">
        <f>IFERROR(VLOOKUP($H286,#REF!,15,FALSE),0)</f>
        <v>0</v>
      </c>
      <c r="AW286" s="34">
        <f>IFERROR(VLOOKUP($H286,#REF!,16,FALSE),0)</f>
        <v>0</v>
      </c>
      <c r="AX286" s="42">
        <f>IFERROR(VLOOKUP($H286,#REF!,17,FALSE),0)</f>
        <v>0</v>
      </c>
    </row>
    <row r="287" spans="1:50" x14ac:dyDescent="0.3">
      <c r="A287" s="33" t="str">
        <f t="shared" si="16"/>
        <v>A -3410-4-250</v>
      </c>
      <c r="B287" s="33" t="str">
        <f>+'R&amp;E EXPORT'!B286</f>
        <v>FIRE-TOOLS &amp; EQUIPMENT</v>
      </c>
      <c r="C287" t="str">
        <f>IFERROR(VLOOKUP(A287,'MCSJ Export'!A:C,3,FALSE),"")</f>
        <v>Sub Account</v>
      </c>
      <c r="D287" s="37">
        <f t="shared" ca="1" si="17"/>
        <v>0</v>
      </c>
      <c r="E287" s="37">
        <f t="shared" ca="1" si="18"/>
        <v>0</v>
      </c>
      <c r="F287" s="37">
        <f t="shared" ca="1" si="19"/>
        <v>0</v>
      </c>
      <c r="G287" s="37"/>
      <c r="H287" s="33" t="str">
        <f>+'R&amp;E EXPORT'!A286</f>
        <v>A -3410-4-250</v>
      </c>
      <c r="I287" s="34">
        <f>IFERROR(VLOOKUP($H287,'Gen F Rev'!$A:$M,15,FALSE),0)</f>
        <v>0</v>
      </c>
      <c r="J287" s="34">
        <f>IFERROR(VLOOKUP($H287,'Gen F Rev'!$A:$M,16,FALSE),0)</f>
        <v>0</v>
      </c>
      <c r="K287" s="42">
        <f>IFERROR(VLOOKUP($H287,'Gen F Rev'!$A:$M,17,FALSE),0)</f>
        <v>0</v>
      </c>
      <c r="L287" s="34">
        <f>IFERROR(VLOOKUP($H287,'Gen F Exp'!$A:$E,15,FALSE),0)</f>
        <v>0</v>
      </c>
      <c r="M287" s="34">
        <f>IFERROR(VLOOKUP($H287,'Gen F Exp'!$A:$E,16,FALSE),0)</f>
        <v>0</v>
      </c>
      <c r="N287" s="42">
        <f>IFERROR(VLOOKUP($H287,'Gen F Exp'!$A:$E,17,FALSE),0)</f>
        <v>0</v>
      </c>
      <c r="O287" s="34">
        <f>IFERROR(VLOOKUP($H287,'Water F Rev'!$A:$L,15,FALSE),0)</f>
        <v>0</v>
      </c>
      <c r="P287" s="34">
        <f>IFERROR(VLOOKUP($H287,'Water F Rev'!$A:$L,16,FALSE),0)</f>
        <v>0</v>
      </c>
      <c r="Q287" s="42">
        <f>IFERROR(VLOOKUP($H287,'Water F Rev'!$A:$L,17,FALSE),0)</f>
        <v>0</v>
      </c>
      <c r="R287" s="34">
        <f>IFERROR(VLOOKUP($H287,'Water F Exp'!$A:$K,15,FALSE),0)</f>
        <v>0</v>
      </c>
      <c r="S287" s="34">
        <f>IFERROR(VLOOKUP($H287,'Water F Exp'!$A:$K,16,FALSE),0)</f>
        <v>0</v>
      </c>
      <c r="T287" s="42">
        <f>IFERROR(VLOOKUP($H287,'Water F Exp'!$A:$K,17,FALSE),0)</f>
        <v>0</v>
      </c>
      <c r="U287" s="34">
        <f ca="1">IFERROR(VLOOKUP($H287,'Sewer F Rev'!$A:$E,15,FALSE),0)</f>
        <v>0</v>
      </c>
      <c r="V287" s="34">
        <f ca="1">IFERROR(VLOOKUP($H287,'Sewer F Rev'!$A:$E,16,FALSE),0)</f>
        <v>0</v>
      </c>
      <c r="W287" s="42">
        <f ca="1">IFERROR(VLOOKUP($H287,'Sewer F Rev'!$A:$E,17,FALSE),0)</f>
        <v>0</v>
      </c>
      <c r="X287" s="34">
        <f>IFERROR(VLOOKUP($H287,'Sewer F Exp'!$A:$B,15,FALSE),0)</f>
        <v>0</v>
      </c>
      <c r="Y287" s="34">
        <f>IFERROR(VLOOKUP($H287,'Sewer F Exp'!$A:$B,16,FALSE),0)</f>
        <v>0</v>
      </c>
      <c r="Z287" s="42">
        <f>IFERROR(VLOOKUP($H287,'Sewer F Exp'!$A:$B,17,FALSE),0)</f>
        <v>0</v>
      </c>
      <c r="AA287" s="34">
        <f>IFERROR(VLOOKUP($H287,'Refuse F Rev'!$A:$E,15,FALSE),0)</f>
        <v>0</v>
      </c>
      <c r="AB287" s="34">
        <f>IFERROR(VLOOKUP($H287,'Refuse F Rev'!$A:$E,16,FALSE),0)</f>
        <v>0</v>
      </c>
      <c r="AC287" s="42">
        <f>IFERROR(VLOOKUP($H287,'Refuse F Rev'!$A:$E,17,FALSE),0)</f>
        <v>0</v>
      </c>
      <c r="AD287" s="34">
        <f>IFERROR(VLOOKUP($H287,'Refuse F Exp'!$A:$E,15,FALSE),0)</f>
        <v>0</v>
      </c>
      <c r="AE287" s="34">
        <f>IFERROR(VLOOKUP($H287,'Refuse F Exp'!$A:$E,16,FALSE),0)</f>
        <v>0</v>
      </c>
      <c r="AF287" s="42">
        <f>IFERROR(VLOOKUP($H287,'Refuse F Exp'!$A:$E,17,FALSE),0)</f>
        <v>0</v>
      </c>
      <c r="AG287" s="34">
        <f>IFERROR(VLOOKUP($H287,#REF!,10,FALSE),0)</f>
        <v>0</v>
      </c>
      <c r="AH287" s="34">
        <f>IFERROR(VLOOKUP($H287,#REF!,11,FALSE),0)</f>
        <v>0</v>
      </c>
      <c r="AI287" s="42">
        <f>IFERROR(VLOOKUP($H287,#REF!,12,FALSE),0)</f>
        <v>0</v>
      </c>
      <c r="AJ287" s="34">
        <f>IFERROR(VLOOKUP($H287,#REF!,10,FALSE),0)</f>
        <v>0</v>
      </c>
      <c r="AK287" s="34">
        <f>IFERROR(VLOOKUP($H287,#REF!,11,FALSE),0)</f>
        <v>0</v>
      </c>
      <c r="AL287" s="42">
        <f>IFERROR(VLOOKUP($H287,#REF!,12,FALSE),0)</f>
        <v>0</v>
      </c>
      <c r="AM287" s="34">
        <f>IFERROR(VLOOKUP($H287,#REF!,10,FALSE),0)</f>
        <v>0</v>
      </c>
      <c r="AN287" s="34">
        <f>IFERROR(VLOOKUP($H287,#REF!,11,FALSE),0)</f>
        <v>0</v>
      </c>
      <c r="AO287" s="42">
        <f>IFERROR(VLOOKUP($H287,#REF!,12,FALSE),0)</f>
        <v>0</v>
      </c>
      <c r="AP287" s="34">
        <f>IFERROR(VLOOKUP($H287,#REF!,10,FALSE),0)</f>
        <v>0</v>
      </c>
      <c r="AQ287" s="34">
        <f>IFERROR(VLOOKUP($H287,#REF!,11,FALSE),0)</f>
        <v>0</v>
      </c>
      <c r="AR287" s="42">
        <f>IFERROR(VLOOKUP($H287,#REF!,12,FALSE),0)</f>
        <v>0</v>
      </c>
      <c r="AS287" s="34">
        <f>IFERROR(VLOOKUP($H287,#REF!,13,FALSE),0)</f>
        <v>0</v>
      </c>
      <c r="AT287" s="34">
        <f>IFERROR(VLOOKUP($H287,#REF!,14,FALSE),0)</f>
        <v>0</v>
      </c>
      <c r="AU287" s="42">
        <f>IFERROR(VLOOKUP($H287,#REF!,15,FALSE),0)</f>
        <v>0</v>
      </c>
      <c r="AV287" s="34">
        <f>IFERROR(VLOOKUP($H287,#REF!,15,FALSE),0)</f>
        <v>0</v>
      </c>
      <c r="AW287" s="34">
        <f>IFERROR(VLOOKUP($H287,#REF!,16,FALSE),0)</f>
        <v>0</v>
      </c>
      <c r="AX287" s="42">
        <f>IFERROR(VLOOKUP($H287,#REF!,17,FALSE),0)</f>
        <v>0</v>
      </c>
    </row>
    <row r="288" spans="1:50" x14ac:dyDescent="0.3">
      <c r="A288" s="33" t="str">
        <f t="shared" si="16"/>
        <v>A -3410-4-251</v>
      </c>
      <c r="B288" s="33" t="str">
        <f>+'R&amp;E EXPORT'!B287</f>
        <v>FIRE-TIRES</v>
      </c>
      <c r="C288" t="str">
        <f>IFERROR(VLOOKUP(A288,'MCSJ Export'!A:C,3,FALSE),"")</f>
        <v>Sub Account</v>
      </c>
      <c r="D288" s="37">
        <f t="shared" ca="1" si="17"/>
        <v>0</v>
      </c>
      <c r="E288" s="37">
        <f t="shared" ca="1" si="18"/>
        <v>0</v>
      </c>
      <c r="F288" s="37">
        <f t="shared" ca="1" si="19"/>
        <v>0</v>
      </c>
      <c r="G288" s="37"/>
      <c r="H288" s="33" t="str">
        <f>+'R&amp;E EXPORT'!A287</f>
        <v>A -3410-4-251</v>
      </c>
      <c r="I288" s="34">
        <f>IFERROR(VLOOKUP($H288,'Gen F Rev'!$A:$M,15,FALSE),0)</f>
        <v>0</v>
      </c>
      <c r="J288" s="34">
        <f>IFERROR(VLOOKUP($H288,'Gen F Rev'!$A:$M,16,FALSE),0)</f>
        <v>0</v>
      </c>
      <c r="K288" s="42">
        <f>IFERROR(VLOOKUP($H288,'Gen F Rev'!$A:$M,17,FALSE),0)</f>
        <v>0</v>
      </c>
      <c r="L288" s="34">
        <f>IFERROR(VLOOKUP($H288,'Gen F Exp'!$A:$E,15,FALSE),0)</f>
        <v>0</v>
      </c>
      <c r="M288" s="34">
        <f>IFERROR(VLOOKUP($H288,'Gen F Exp'!$A:$E,16,FALSE),0)</f>
        <v>0</v>
      </c>
      <c r="N288" s="42">
        <f>IFERROR(VLOOKUP($H288,'Gen F Exp'!$A:$E,17,FALSE),0)</f>
        <v>0</v>
      </c>
      <c r="O288" s="34">
        <f>IFERROR(VLOOKUP($H288,'Water F Rev'!$A:$L,15,FALSE),0)</f>
        <v>0</v>
      </c>
      <c r="P288" s="34">
        <f>IFERROR(VLOOKUP($H288,'Water F Rev'!$A:$L,16,FALSE),0)</f>
        <v>0</v>
      </c>
      <c r="Q288" s="42">
        <f>IFERROR(VLOOKUP($H288,'Water F Rev'!$A:$L,17,FALSE),0)</f>
        <v>0</v>
      </c>
      <c r="R288" s="34">
        <f>IFERROR(VLOOKUP($H288,'Water F Exp'!$A:$K,15,FALSE),0)</f>
        <v>0</v>
      </c>
      <c r="S288" s="34">
        <f>IFERROR(VLOOKUP($H288,'Water F Exp'!$A:$K,16,FALSE),0)</f>
        <v>0</v>
      </c>
      <c r="T288" s="42">
        <f>IFERROR(VLOOKUP($H288,'Water F Exp'!$A:$K,17,FALSE),0)</f>
        <v>0</v>
      </c>
      <c r="U288" s="34">
        <f ca="1">IFERROR(VLOOKUP($H288,'Sewer F Rev'!$A:$E,15,FALSE),0)</f>
        <v>0</v>
      </c>
      <c r="V288" s="34">
        <f ca="1">IFERROR(VLOOKUP($H288,'Sewer F Rev'!$A:$E,16,FALSE),0)</f>
        <v>0</v>
      </c>
      <c r="W288" s="42">
        <f ca="1">IFERROR(VLOOKUP($H288,'Sewer F Rev'!$A:$E,17,FALSE),0)</f>
        <v>0</v>
      </c>
      <c r="X288" s="34">
        <f>IFERROR(VLOOKUP($H288,'Sewer F Exp'!$A:$B,15,FALSE),0)</f>
        <v>0</v>
      </c>
      <c r="Y288" s="34">
        <f>IFERROR(VLOOKUP($H288,'Sewer F Exp'!$A:$B,16,FALSE),0)</f>
        <v>0</v>
      </c>
      <c r="Z288" s="42">
        <f>IFERROR(VLOOKUP($H288,'Sewer F Exp'!$A:$B,17,FALSE),0)</f>
        <v>0</v>
      </c>
      <c r="AA288" s="34">
        <f>IFERROR(VLOOKUP($H288,'Refuse F Rev'!$A:$E,15,FALSE),0)</f>
        <v>0</v>
      </c>
      <c r="AB288" s="34">
        <f>IFERROR(VLOOKUP($H288,'Refuse F Rev'!$A:$E,16,FALSE),0)</f>
        <v>0</v>
      </c>
      <c r="AC288" s="42">
        <f>IFERROR(VLOOKUP($H288,'Refuse F Rev'!$A:$E,17,FALSE),0)</f>
        <v>0</v>
      </c>
      <c r="AD288" s="34">
        <f>IFERROR(VLOOKUP($H288,'Refuse F Exp'!$A:$E,15,FALSE),0)</f>
        <v>0</v>
      </c>
      <c r="AE288" s="34">
        <f>IFERROR(VLOOKUP($H288,'Refuse F Exp'!$A:$E,16,FALSE),0)</f>
        <v>0</v>
      </c>
      <c r="AF288" s="42">
        <f>IFERROR(VLOOKUP($H288,'Refuse F Exp'!$A:$E,17,FALSE),0)</f>
        <v>0</v>
      </c>
      <c r="AG288" s="34">
        <f>IFERROR(VLOOKUP($H288,#REF!,10,FALSE),0)</f>
        <v>0</v>
      </c>
      <c r="AH288" s="34">
        <f>IFERROR(VLOOKUP($H288,#REF!,11,FALSE),0)</f>
        <v>0</v>
      </c>
      <c r="AI288" s="42">
        <f>IFERROR(VLOOKUP($H288,#REF!,12,FALSE),0)</f>
        <v>0</v>
      </c>
      <c r="AJ288" s="34">
        <f>IFERROR(VLOOKUP($H288,#REF!,10,FALSE),0)</f>
        <v>0</v>
      </c>
      <c r="AK288" s="34">
        <f>IFERROR(VLOOKUP($H288,#REF!,11,FALSE),0)</f>
        <v>0</v>
      </c>
      <c r="AL288" s="42">
        <f>IFERROR(VLOOKUP($H288,#REF!,12,FALSE),0)</f>
        <v>0</v>
      </c>
      <c r="AM288" s="34">
        <f>IFERROR(VLOOKUP($H288,#REF!,10,FALSE),0)</f>
        <v>0</v>
      </c>
      <c r="AN288" s="34">
        <f>IFERROR(VLOOKUP($H288,#REF!,11,FALSE),0)</f>
        <v>0</v>
      </c>
      <c r="AO288" s="42">
        <f>IFERROR(VLOOKUP($H288,#REF!,12,FALSE),0)</f>
        <v>0</v>
      </c>
      <c r="AP288" s="34">
        <f>IFERROR(VLOOKUP($H288,#REF!,10,FALSE),0)</f>
        <v>0</v>
      </c>
      <c r="AQ288" s="34">
        <f>IFERROR(VLOOKUP($H288,#REF!,11,FALSE),0)</f>
        <v>0</v>
      </c>
      <c r="AR288" s="42">
        <f>IFERROR(VLOOKUP($H288,#REF!,12,FALSE),0)</f>
        <v>0</v>
      </c>
      <c r="AS288" s="34">
        <f>IFERROR(VLOOKUP($H288,#REF!,13,FALSE),0)</f>
        <v>0</v>
      </c>
      <c r="AT288" s="34">
        <f>IFERROR(VLOOKUP($H288,#REF!,14,FALSE),0)</f>
        <v>0</v>
      </c>
      <c r="AU288" s="42">
        <f>IFERROR(VLOOKUP($H288,#REF!,15,FALSE),0)</f>
        <v>0</v>
      </c>
      <c r="AV288" s="34">
        <f>IFERROR(VLOOKUP($H288,#REF!,15,FALSE),0)</f>
        <v>0</v>
      </c>
      <c r="AW288" s="34">
        <f>IFERROR(VLOOKUP($H288,#REF!,16,FALSE),0)</f>
        <v>0</v>
      </c>
      <c r="AX288" s="42">
        <f>IFERROR(VLOOKUP($H288,#REF!,17,FALSE),0)</f>
        <v>0</v>
      </c>
    </row>
    <row r="289" spans="1:50" x14ac:dyDescent="0.3">
      <c r="A289" s="33" t="str">
        <f t="shared" si="16"/>
        <v>A -3410-4-252</v>
      </c>
      <c r="B289" s="33" t="str">
        <f>+'R&amp;E EXPORT'!B288</f>
        <v>FIRE-BATTERIES</v>
      </c>
      <c r="C289" t="str">
        <f>IFERROR(VLOOKUP(A289,'MCSJ Export'!A:C,3,FALSE),"")</f>
        <v>Sub Account</v>
      </c>
      <c r="D289" s="37">
        <f t="shared" ca="1" si="17"/>
        <v>0</v>
      </c>
      <c r="E289" s="37">
        <f t="shared" ca="1" si="18"/>
        <v>0</v>
      </c>
      <c r="F289" s="37">
        <f t="shared" ca="1" si="19"/>
        <v>0</v>
      </c>
      <c r="G289" s="37"/>
      <c r="H289" s="33" t="str">
        <f>+'R&amp;E EXPORT'!A288</f>
        <v>A -3410-4-252</v>
      </c>
      <c r="I289" s="34">
        <f>IFERROR(VLOOKUP($H289,'Gen F Rev'!$A:$M,15,FALSE),0)</f>
        <v>0</v>
      </c>
      <c r="J289" s="34">
        <f>IFERROR(VLOOKUP($H289,'Gen F Rev'!$A:$M,16,FALSE),0)</f>
        <v>0</v>
      </c>
      <c r="K289" s="42">
        <f>IFERROR(VLOOKUP($H289,'Gen F Rev'!$A:$M,17,FALSE),0)</f>
        <v>0</v>
      </c>
      <c r="L289" s="34">
        <f>IFERROR(VLOOKUP($H289,'Gen F Exp'!$A:$E,15,FALSE),0)</f>
        <v>0</v>
      </c>
      <c r="M289" s="34">
        <f>IFERROR(VLOOKUP($H289,'Gen F Exp'!$A:$E,16,FALSE),0)</f>
        <v>0</v>
      </c>
      <c r="N289" s="42">
        <f>IFERROR(VLOOKUP($H289,'Gen F Exp'!$A:$E,17,FALSE),0)</f>
        <v>0</v>
      </c>
      <c r="O289" s="34">
        <f>IFERROR(VLOOKUP($H289,'Water F Rev'!$A:$L,15,FALSE),0)</f>
        <v>0</v>
      </c>
      <c r="P289" s="34">
        <f>IFERROR(VLOOKUP($H289,'Water F Rev'!$A:$L,16,FALSE),0)</f>
        <v>0</v>
      </c>
      <c r="Q289" s="42">
        <f>IFERROR(VLOOKUP($H289,'Water F Rev'!$A:$L,17,FALSE),0)</f>
        <v>0</v>
      </c>
      <c r="R289" s="34">
        <f>IFERROR(VLOOKUP($H289,'Water F Exp'!$A:$K,15,FALSE),0)</f>
        <v>0</v>
      </c>
      <c r="S289" s="34">
        <f>IFERROR(VLOOKUP($H289,'Water F Exp'!$A:$K,16,FALSE),0)</f>
        <v>0</v>
      </c>
      <c r="T289" s="42">
        <f>IFERROR(VLOOKUP($H289,'Water F Exp'!$A:$K,17,FALSE),0)</f>
        <v>0</v>
      </c>
      <c r="U289" s="34">
        <f ca="1">IFERROR(VLOOKUP($H289,'Sewer F Rev'!$A:$E,15,FALSE),0)</f>
        <v>0</v>
      </c>
      <c r="V289" s="34">
        <f ca="1">IFERROR(VLOOKUP($H289,'Sewer F Rev'!$A:$E,16,FALSE),0)</f>
        <v>0</v>
      </c>
      <c r="W289" s="42">
        <f ca="1">IFERROR(VLOOKUP($H289,'Sewer F Rev'!$A:$E,17,FALSE),0)</f>
        <v>0</v>
      </c>
      <c r="X289" s="34">
        <f>IFERROR(VLOOKUP($H289,'Sewer F Exp'!$A:$B,15,FALSE),0)</f>
        <v>0</v>
      </c>
      <c r="Y289" s="34">
        <f>IFERROR(VLOOKUP($H289,'Sewer F Exp'!$A:$B,16,FALSE),0)</f>
        <v>0</v>
      </c>
      <c r="Z289" s="42">
        <f>IFERROR(VLOOKUP($H289,'Sewer F Exp'!$A:$B,17,FALSE),0)</f>
        <v>0</v>
      </c>
      <c r="AA289" s="34">
        <f>IFERROR(VLOOKUP($H289,'Refuse F Rev'!$A:$E,15,FALSE),0)</f>
        <v>0</v>
      </c>
      <c r="AB289" s="34">
        <f>IFERROR(VLOOKUP($H289,'Refuse F Rev'!$A:$E,16,FALSE),0)</f>
        <v>0</v>
      </c>
      <c r="AC289" s="42">
        <f>IFERROR(VLOOKUP($H289,'Refuse F Rev'!$A:$E,17,FALSE),0)</f>
        <v>0</v>
      </c>
      <c r="AD289" s="34">
        <f>IFERROR(VLOOKUP($H289,'Refuse F Exp'!$A:$E,15,FALSE),0)</f>
        <v>0</v>
      </c>
      <c r="AE289" s="34">
        <f>IFERROR(VLOOKUP($H289,'Refuse F Exp'!$A:$E,16,FALSE),0)</f>
        <v>0</v>
      </c>
      <c r="AF289" s="42">
        <f>IFERROR(VLOOKUP($H289,'Refuse F Exp'!$A:$E,17,FALSE),0)</f>
        <v>0</v>
      </c>
      <c r="AG289" s="34">
        <f>IFERROR(VLOOKUP($H289,#REF!,10,FALSE),0)</f>
        <v>0</v>
      </c>
      <c r="AH289" s="34">
        <f>IFERROR(VLOOKUP($H289,#REF!,11,FALSE),0)</f>
        <v>0</v>
      </c>
      <c r="AI289" s="42">
        <f>IFERROR(VLOOKUP($H289,#REF!,12,FALSE),0)</f>
        <v>0</v>
      </c>
      <c r="AJ289" s="34">
        <f>IFERROR(VLOOKUP($H289,#REF!,10,FALSE),0)</f>
        <v>0</v>
      </c>
      <c r="AK289" s="34">
        <f>IFERROR(VLOOKUP($H289,#REF!,11,FALSE),0)</f>
        <v>0</v>
      </c>
      <c r="AL289" s="42">
        <f>IFERROR(VLOOKUP($H289,#REF!,12,FALSE),0)</f>
        <v>0</v>
      </c>
      <c r="AM289" s="34">
        <f>IFERROR(VLOOKUP($H289,#REF!,10,FALSE),0)</f>
        <v>0</v>
      </c>
      <c r="AN289" s="34">
        <f>IFERROR(VLOOKUP($H289,#REF!,11,FALSE),0)</f>
        <v>0</v>
      </c>
      <c r="AO289" s="42">
        <f>IFERROR(VLOOKUP($H289,#REF!,12,FALSE),0)</f>
        <v>0</v>
      </c>
      <c r="AP289" s="34">
        <f>IFERROR(VLOOKUP($H289,#REF!,10,FALSE),0)</f>
        <v>0</v>
      </c>
      <c r="AQ289" s="34">
        <f>IFERROR(VLOOKUP($H289,#REF!,11,FALSE),0)</f>
        <v>0</v>
      </c>
      <c r="AR289" s="42">
        <f>IFERROR(VLOOKUP($H289,#REF!,12,FALSE),0)</f>
        <v>0</v>
      </c>
      <c r="AS289" s="34">
        <f>IFERROR(VLOOKUP($H289,#REF!,13,FALSE),0)</f>
        <v>0</v>
      </c>
      <c r="AT289" s="34">
        <f>IFERROR(VLOOKUP($H289,#REF!,14,FALSE),0)</f>
        <v>0</v>
      </c>
      <c r="AU289" s="42">
        <f>IFERROR(VLOOKUP($H289,#REF!,15,FALSE),0)</f>
        <v>0</v>
      </c>
      <c r="AV289" s="34">
        <f>IFERROR(VLOOKUP($H289,#REF!,15,FALSE),0)</f>
        <v>0</v>
      </c>
      <c r="AW289" s="34">
        <f>IFERROR(VLOOKUP($H289,#REF!,16,FALSE),0)</f>
        <v>0</v>
      </c>
      <c r="AX289" s="42">
        <f>IFERROR(VLOOKUP($H289,#REF!,17,FALSE),0)</f>
        <v>0</v>
      </c>
    </row>
    <row r="290" spans="1:50" x14ac:dyDescent="0.3">
      <c r="A290" s="33" t="str">
        <f t="shared" si="16"/>
        <v>A -3410-4-260</v>
      </c>
      <c r="B290" s="33" t="str">
        <f>+'R&amp;E EXPORT'!B289</f>
        <v>FIRE-GAS &amp; DIESEL FUEL</v>
      </c>
      <c r="C290" t="str">
        <f>IFERROR(VLOOKUP(A290,'MCSJ Export'!A:C,3,FALSE),"")</f>
        <v>Sub Account</v>
      </c>
      <c r="D290" s="37">
        <f t="shared" ca="1" si="17"/>
        <v>0</v>
      </c>
      <c r="E290" s="37">
        <f t="shared" ca="1" si="18"/>
        <v>0</v>
      </c>
      <c r="F290" s="37">
        <f t="shared" ca="1" si="19"/>
        <v>0</v>
      </c>
      <c r="G290" s="37"/>
      <c r="H290" s="33" t="str">
        <f>+'R&amp;E EXPORT'!A289</f>
        <v>A -3410-4-260</v>
      </c>
      <c r="I290" s="34">
        <f>IFERROR(VLOOKUP($H290,'Gen F Rev'!$A:$M,15,FALSE),0)</f>
        <v>0</v>
      </c>
      <c r="J290" s="34">
        <f>IFERROR(VLOOKUP($H290,'Gen F Rev'!$A:$M,16,FALSE),0)</f>
        <v>0</v>
      </c>
      <c r="K290" s="42">
        <f>IFERROR(VLOOKUP($H290,'Gen F Rev'!$A:$M,17,FALSE),0)</f>
        <v>0</v>
      </c>
      <c r="L290" s="34">
        <f>IFERROR(VLOOKUP($H290,'Gen F Exp'!$A:$E,15,FALSE),0)</f>
        <v>0</v>
      </c>
      <c r="M290" s="34">
        <f>IFERROR(VLOOKUP($H290,'Gen F Exp'!$A:$E,16,FALSE),0)</f>
        <v>0</v>
      </c>
      <c r="N290" s="42">
        <f>IFERROR(VLOOKUP($H290,'Gen F Exp'!$A:$E,17,FALSE),0)</f>
        <v>0</v>
      </c>
      <c r="O290" s="34">
        <f>IFERROR(VLOOKUP($H290,'Water F Rev'!$A:$L,15,FALSE),0)</f>
        <v>0</v>
      </c>
      <c r="P290" s="34">
        <f>IFERROR(VLOOKUP($H290,'Water F Rev'!$A:$L,16,FALSE),0)</f>
        <v>0</v>
      </c>
      <c r="Q290" s="42">
        <f>IFERROR(VLOOKUP($H290,'Water F Rev'!$A:$L,17,FALSE),0)</f>
        <v>0</v>
      </c>
      <c r="R290" s="34">
        <f>IFERROR(VLOOKUP($H290,'Water F Exp'!$A:$K,15,FALSE),0)</f>
        <v>0</v>
      </c>
      <c r="S290" s="34">
        <f>IFERROR(VLOOKUP($H290,'Water F Exp'!$A:$K,16,FALSE),0)</f>
        <v>0</v>
      </c>
      <c r="T290" s="42">
        <f>IFERROR(VLOOKUP($H290,'Water F Exp'!$A:$K,17,FALSE),0)</f>
        <v>0</v>
      </c>
      <c r="U290" s="34">
        <f ca="1">IFERROR(VLOOKUP($H290,'Sewer F Rev'!$A:$E,15,FALSE),0)</f>
        <v>0</v>
      </c>
      <c r="V290" s="34">
        <f ca="1">IFERROR(VLOOKUP($H290,'Sewer F Rev'!$A:$E,16,FALSE),0)</f>
        <v>0</v>
      </c>
      <c r="W290" s="42">
        <f ca="1">IFERROR(VLOOKUP($H290,'Sewer F Rev'!$A:$E,17,FALSE),0)</f>
        <v>0</v>
      </c>
      <c r="X290" s="34">
        <f>IFERROR(VLOOKUP($H290,'Sewer F Exp'!$A:$B,15,FALSE),0)</f>
        <v>0</v>
      </c>
      <c r="Y290" s="34">
        <f>IFERROR(VLOOKUP($H290,'Sewer F Exp'!$A:$B,16,FALSE),0)</f>
        <v>0</v>
      </c>
      <c r="Z290" s="42">
        <f>IFERROR(VLOOKUP($H290,'Sewer F Exp'!$A:$B,17,FALSE),0)</f>
        <v>0</v>
      </c>
      <c r="AA290" s="34">
        <f>IFERROR(VLOOKUP($H290,'Refuse F Rev'!$A:$E,15,FALSE),0)</f>
        <v>0</v>
      </c>
      <c r="AB290" s="34">
        <f>IFERROR(VLOOKUP($H290,'Refuse F Rev'!$A:$E,16,FALSE),0)</f>
        <v>0</v>
      </c>
      <c r="AC290" s="42">
        <f>IFERROR(VLOOKUP($H290,'Refuse F Rev'!$A:$E,17,FALSE),0)</f>
        <v>0</v>
      </c>
      <c r="AD290" s="34">
        <f>IFERROR(VLOOKUP($H290,'Refuse F Exp'!$A:$E,15,FALSE),0)</f>
        <v>0</v>
      </c>
      <c r="AE290" s="34">
        <f>IFERROR(VLOOKUP($H290,'Refuse F Exp'!$A:$E,16,FALSE),0)</f>
        <v>0</v>
      </c>
      <c r="AF290" s="42">
        <f>IFERROR(VLOOKUP($H290,'Refuse F Exp'!$A:$E,17,FALSE),0)</f>
        <v>0</v>
      </c>
      <c r="AG290" s="34">
        <f>IFERROR(VLOOKUP($H290,#REF!,10,FALSE),0)</f>
        <v>0</v>
      </c>
      <c r="AH290" s="34">
        <f>IFERROR(VLOOKUP($H290,#REF!,11,FALSE),0)</f>
        <v>0</v>
      </c>
      <c r="AI290" s="42">
        <f>IFERROR(VLOOKUP($H290,#REF!,12,FALSE),0)</f>
        <v>0</v>
      </c>
      <c r="AJ290" s="34">
        <f>IFERROR(VLOOKUP($H290,#REF!,10,FALSE),0)</f>
        <v>0</v>
      </c>
      <c r="AK290" s="34">
        <f>IFERROR(VLOOKUP($H290,#REF!,11,FALSE),0)</f>
        <v>0</v>
      </c>
      <c r="AL290" s="42">
        <f>IFERROR(VLOOKUP($H290,#REF!,12,FALSE),0)</f>
        <v>0</v>
      </c>
      <c r="AM290" s="34">
        <f>IFERROR(VLOOKUP($H290,#REF!,10,FALSE),0)</f>
        <v>0</v>
      </c>
      <c r="AN290" s="34">
        <f>IFERROR(VLOOKUP($H290,#REF!,11,FALSE),0)</f>
        <v>0</v>
      </c>
      <c r="AO290" s="42">
        <f>IFERROR(VLOOKUP($H290,#REF!,12,FALSE),0)</f>
        <v>0</v>
      </c>
      <c r="AP290" s="34">
        <f>IFERROR(VLOOKUP($H290,#REF!,10,FALSE),0)</f>
        <v>0</v>
      </c>
      <c r="AQ290" s="34">
        <f>IFERROR(VLOOKUP($H290,#REF!,11,FALSE),0)</f>
        <v>0</v>
      </c>
      <c r="AR290" s="42">
        <f>IFERROR(VLOOKUP($H290,#REF!,12,FALSE),0)</f>
        <v>0</v>
      </c>
      <c r="AS290" s="34">
        <f>IFERROR(VLOOKUP($H290,#REF!,13,FALSE),0)</f>
        <v>0</v>
      </c>
      <c r="AT290" s="34">
        <f>IFERROR(VLOOKUP($H290,#REF!,14,FALSE),0)</f>
        <v>0</v>
      </c>
      <c r="AU290" s="42">
        <f>IFERROR(VLOOKUP($H290,#REF!,15,FALSE),0)</f>
        <v>0</v>
      </c>
      <c r="AV290" s="34">
        <f>IFERROR(VLOOKUP($H290,#REF!,15,FALSE),0)</f>
        <v>0</v>
      </c>
      <c r="AW290" s="34">
        <f>IFERROR(VLOOKUP($H290,#REF!,16,FALSE),0)</f>
        <v>0</v>
      </c>
      <c r="AX290" s="42">
        <f>IFERROR(VLOOKUP($H290,#REF!,17,FALSE),0)</f>
        <v>0</v>
      </c>
    </row>
    <row r="291" spans="1:50" x14ac:dyDescent="0.3">
      <c r="A291" s="33" t="str">
        <f t="shared" si="16"/>
        <v>A -3410-4-262</v>
      </c>
      <c r="B291" s="33" t="str">
        <f>+'R&amp;E EXPORT'!B290</f>
        <v>FIRE-OIL/GREASE/ANTI-FREEZE</v>
      </c>
      <c r="C291" t="str">
        <f>IFERROR(VLOOKUP(A291,'MCSJ Export'!A:C,3,FALSE),"")</f>
        <v>Sub Account</v>
      </c>
      <c r="D291" s="37">
        <f t="shared" ca="1" si="17"/>
        <v>0</v>
      </c>
      <c r="E291" s="37">
        <f t="shared" ca="1" si="18"/>
        <v>0</v>
      </c>
      <c r="F291" s="37">
        <f t="shared" ca="1" si="19"/>
        <v>0</v>
      </c>
      <c r="G291" s="37"/>
      <c r="H291" s="33" t="str">
        <f>+'R&amp;E EXPORT'!A290</f>
        <v>A -3410-4-262</v>
      </c>
      <c r="I291" s="34">
        <f>IFERROR(VLOOKUP($H291,'Gen F Rev'!$A:$M,15,FALSE),0)</f>
        <v>0</v>
      </c>
      <c r="J291" s="34">
        <f>IFERROR(VLOOKUP($H291,'Gen F Rev'!$A:$M,16,FALSE),0)</f>
        <v>0</v>
      </c>
      <c r="K291" s="42">
        <f>IFERROR(VLOOKUP($H291,'Gen F Rev'!$A:$M,17,FALSE),0)</f>
        <v>0</v>
      </c>
      <c r="L291" s="34">
        <f>IFERROR(VLOOKUP($H291,'Gen F Exp'!$A:$E,15,FALSE),0)</f>
        <v>0</v>
      </c>
      <c r="M291" s="34">
        <f>IFERROR(VLOOKUP($H291,'Gen F Exp'!$A:$E,16,FALSE),0)</f>
        <v>0</v>
      </c>
      <c r="N291" s="42">
        <f>IFERROR(VLOOKUP($H291,'Gen F Exp'!$A:$E,17,FALSE),0)</f>
        <v>0</v>
      </c>
      <c r="O291" s="34">
        <f>IFERROR(VLOOKUP($H291,'Water F Rev'!$A:$L,15,FALSE),0)</f>
        <v>0</v>
      </c>
      <c r="P291" s="34">
        <f>IFERROR(VLOOKUP($H291,'Water F Rev'!$A:$L,16,FALSE),0)</f>
        <v>0</v>
      </c>
      <c r="Q291" s="42">
        <f>IFERROR(VLOOKUP($H291,'Water F Rev'!$A:$L,17,FALSE),0)</f>
        <v>0</v>
      </c>
      <c r="R291" s="34">
        <f>IFERROR(VLOOKUP($H291,'Water F Exp'!$A:$K,15,FALSE),0)</f>
        <v>0</v>
      </c>
      <c r="S291" s="34">
        <f>IFERROR(VLOOKUP($H291,'Water F Exp'!$A:$K,16,FALSE),0)</f>
        <v>0</v>
      </c>
      <c r="T291" s="42">
        <f>IFERROR(VLOOKUP($H291,'Water F Exp'!$A:$K,17,FALSE),0)</f>
        <v>0</v>
      </c>
      <c r="U291" s="34">
        <f ca="1">IFERROR(VLOOKUP($H291,'Sewer F Rev'!$A:$E,15,FALSE),0)</f>
        <v>0</v>
      </c>
      <c r="V291" s="34">
        <f ca="1">IFERROR(VLOOKUP($H291,'Sewer F Rev'!$A:$E,16,FALSE),0)</f>
        <v>0</v>
      </c>
      <c r="W291" s="42">
        <f ca="1">IFERROR(VLOOKUP($H291,'Sewer F Rev'!$A:$E,17,FALSE),0)</f>
        <v>0</v>
      </c>
      <c r="X291" s="34">
        <f>IFERROR(VLOOKUP($H291,'Sewer F Exp'!$A:$B,15,FALSE),0)</f>
        <v>0</v>
      </c>
      <c r="Y291" s="34">
        <f>IFERROR(VLOOKUP($H291,'Sewer F Exp'!$A:$B,16,FALSE),0)</f>
        <v>0</v>
      </c>
      <c r="Z291" s="42">
        <f>IFERROR(VLOOKUP($H291,'Sewer F Exp'!$A:$B,17,FALSE),0)</f>
        <v>0</v>
      </c>
      <c r="AA291" s="34">
        <f>IFERROR(VLOOKUP($H291,'Refuse F Rev'!$A:$E,15,FALSE),0)</f>
        <v>0</v>
      </c>
      <c r="AB291" s="34">
        <f>IFERROR(VLOOKUP($H291,'Refuse F Rev'!$A:$E,16,FALSE),0)</f>
        <v>0</v>
      </c>
      <c r="AC291" s="42">
        <f>IFERROR(VLOOKUP($H291,'Refuse F Rev'!$A:$E,17,FALSE),0)</f>
        <v>0</v>
      </c>
      <c r="AD291" s="34">
        <f>IFERROR(VLOOKUP($H291,'Refuse F Exp'!$A:$E,15,FALSE),0)</f>
        <v>0</v>
      </c>
      <c r="AE291" s="34">
        <f>IFERROR(VLOOKUP($H291,'Refuse F Exp'!$A:$E,16,FALSE),0)</f>
        <v>0</v>
      </c>
      <c r="AF291" s="42">
        <f>IFERROR(VLOOKUP($H291,'Refuse F Exp'!$A:$E,17,FALSE),0)</f>
        <v>0</v>
      </c>
      <c r="AG291" s="34">
        <f>IFERROR(VLOOKUP($H291,#REF!,10,FALSE),0)</f>
        <v>0</v>
      </c>
      <c r="AH291" s="34">
        <f>IFERROR(VLOOKUP($H291,#REF!,11,FALSE),0)</f>
        <v>0</v>
      </c>
      <c r="AI291" s="42">
        <f>IFERROR(VLOOKUP($H291,#REF!,12,FALSE),0)</f>
        <v>0</v>
      </c>
      <c r="AJ291" s="34">
        <f>IFERROR(VLOOKUP($H291,#REF!,10,FALSE),0)</f>
        <v>0</v>
      </c>
      <c r="AK291" s="34">
        <f>IFERROR(VLOOKUP($H291,#REF!,11,FALSE),0)</f>
        <v>0</v>
      </c>
      <c r="AL291" s="42">
        <f>IFERROR(VLOOKUP($H291,#REF!,12,FALSE),0)</f>
        <v>0</v>
      </c>
      <c r="AM291" s="34">
        <f>IFERROR(VLOOKUP($H291,#REF!,10,FALSE),0)</f>
        <v>0</v>
      </c>
      <c r="AN291" s="34">
        <f>IFERROR(VLOOKUP($H291,#REF!,11,FALSE),0)</f>
        <v>0</v>
      </c>
      <c r="AO291" s="42">
        <f>IFERROR(VLOOKUP($H291,#REF!,12,FALSE),0)</f>
        <v>0</v>
      </c>
      <c r="AP291" s="34">
        <f>IFERROR(VLOOKUP($H291,#REF!,10,FALSE),0)</f>
        <v>0</v>
      </c>
      <c r="AQ291" s="34">
        <f>IFERROR(VLOOKUP($H291,#REF!,11,FALSE),0)</f>
        <v>0</v>
      </c>
      <c r="AR291" s="42">
        <f>IFERROR(VLOOKUP($H291,#REF!,12,FALSE),0)</f>
        <v>0</v>
      </c>
      <c r="AS291" s="34">
        <f>IFERROR(VLOOKUP($H291,#REF!,13,FALSE),0)</f>
        <v>0</v>
      </c>
      <c r="AT291" s="34">
        <f>IFERROR(VLOOKUP($H291,#REF!,14,FALSE),0)</f>
        <v>0</v>
      </c>
      <c r="AU291" s="42">
        <f>IFERROR(VLOOKUP($H291,#REF!,15,FALSE),0)</f>
        <v>0</v>
      </c>
      <c r="AV291" s="34">
        <f>IFERROR(VLOOKUP($H291,#REF!,15,FALSE),0)</f>
        <v>0</v>
      </c>
      <c r="AW291" s="34">
        <f>IFERROR(VLOOKUP($H291,#REF!,16,FALSE),0)</f>
        <v>0</v>
      </c>
      <c r="AX291" s="42">
        <f>IFERROR(VLOOKUP($H291,#REF!,17,FALSE),0)</f>
        <v>0</v>
      </c>
    </row>
    <row r="292" spans="1:50" x14ac:dyDescent="0.3">
      <c r="A292" s="33" t="str">
        <f t="shared" si="16"/>
        <v>A -3410-4-322</v>
      </c>
      <c r="B292" s="33" t="str">
        <f>+'R&amp;E EXPORT'!B291</f>
        <v>FIRE-GAS&amp;ELEC (NSFIRE)HLD</v>
      </c>
      <c r="C292" t="str">
        <f>IFERROR(VLOOKUP(A292,'MCSJ Export'!A:C,3,FALSE),"")</f>
        <v>Sub Account</v>
      </c>
      <c r="D292" s="37">
        <f t="shared" ca="1" si="17"/>
        <v>0</v>
      </c>
      <c r="E292" s="37">
        <f t="shared" ca="1" si="18"/>
        <v>0</v>
      </c>
      <c r="F292" s="37">
        <f t="shared" ca="1" si="19"/>
        <v>0</v>
      </c>
      <c r="G292" s="37"/>
      <c r="H292" s="33" t="str">
        <f>+'R&amp;E EXPORT'!A291</f>
        <v>A -3410-4-322</v>
      </c>
      <c r="I292" s="34">
        <f>IFERROR(VLOOKUP($H292,'Gen F Rev'!$A:$M,15,FALSE),0)</f>
        <v>0</v>
      </c>
      <c r="J292" s="34">
        <f>IFERROR(VLOOKUP($H292,'Gen F Rev'!$A:$M,16,FALSE),0)</f>
        <v>0</v>
      </c>
      <c r="K292" s="42">
        <f>IFERROR(VLOOKUP($H292,'Gen F Rev'!$A:$M,17,FALSE),0)</f>
        <v>0</v>
      </c>
      <c r="L292" s="34">
        <f>IFERROR(VLOOKUP($H292,'Gen F Exp'!$A:$E,15,FALSE),0)</f>
        <v>0</v>
      </c>
      <c r="M292" s="34">
        <f>IFERROR(VLOOKUP($H292,'Gen F Exp'!$A:$E,16,FALSE),0)</f>
        <v>0</v>
      </c>
      <c r="N292" s="42">
        <f>IFERROR(VLOOKUP($H292,'Gen F Exp'!$A:$E,17,FALSE),0)</f>
        <v>0</v>
      </c>
      <c r="O292" s="34">
        <f>IFERROR(VLOOKUP($H292,'Water F Rev'!$A:$L,15,FALSE),0)</f>
        <v>0</v>
      </c>
      <c r="P292" s="34">
        <f>IFERROR(VLOOKUP($H292,'Water F Rev'!$A:$L,16,FALSE),0)</f>
        <v>0</v>
      </c>
      <c r="Q292" s="42">
        <f>IFERROR(VLOOKUP($H292,'Water F Rev'!$A:$L,17,FALSE),0)</f>
        <v>0</v>
      </c>
      <c r="R292" s="34">
        <f>IFERROR(VLOOKUP($H292,'Water F Exp'!$A:$K,15,FALSE),0)</f>
        <v>0</v>
      </c>
      <c r="S292" s="34">
        <f>IFERROR(VLOOKUP($H292,'Water F Exp'!$A:$K,16,FALSE),0)</f>
        <v>0</v>
      </c>
      <c r="T292" s="42">
        <f>IFERROR(VLOOKUP($H292,'Water F Exp'!$A:$K,17,FALSE),0)</f>
        <v>0</v>
      </c>
      <c r="U292" s="34">
        <f ca="1">IFERROR(VLOOKUP($H292,'Sewer F Rev'!$A:$E,15,FALSE),0)</f>
        <v>0</v>
      </c>
      <c r="V292" s="34">
        <f ca="1">IFERROR(VLOOKUP($H292,'Sewer F Rev'!$A:$E,16,FALSE),0)</f>
        <v>0</v>
      </c>
      <c r="W292" s="42">
        <f ca="1">IFERROR(VLOOKUP($H292,'Sewer F Rev'!$A:$E,17,FALSE),0)</f>
        <v>0</v>
      </c>
      <c r="X292" s="34">
        <f>IFERROR(VLOOKUP($H292,'Sewer F Exp'!$A:$B,15,FALSE),0)</f>
        <v>0</v>
      </c>
      <c r="Y292" s="34">
        <f>IFERROR(VLOOKUP($H292,'Sewer F Exp'!$A:$B,16,FALSE),0)</f>
        <v>0</v>
      </c>
      <c r="Z292" s="42">
        <f>IFERROR(VLOOKUP($H292,'Sewer F Exp'!$A:$B,17,FALSE),0)</f>
        <v>0</v>
      </c>
      <c r="AA292" s="34">
        <f>IFERROR(VLOOKUP($H292,'Refuse F Rev'!$A:$E,15,FALSE),0)</f>
        <v>0</v>
      </c>
      <c r="AB292" s="34">
        <f>IFERROR(VLOOKUP($H292,'Refuse F Rev'!$A:$E,16,FALSE),0)</f>
        <v>0</v>
      </c>
      <c r="AC292" s="42">
        <f>IFERROR(VLOOKUP($H292,'Refuse F Rev'!$A:$E,17,FALSE),0)</f>
        <v>0</v>
      </c>
      <c r="AD292" s="34">
        <f>IFERROR(VLOOKUP($H292,'Refuse F Exp'!$A:$E,15,FALSE),0)</f>
        <v>0</v>
      </c>
      <c r="AE292" s="34">
        <f>IFERROR(VLOOKUP($H292,'Refuse F Exp'!$A:$E,16,FALSE),0)</f>
        <v>0</v>
      </c>
      <c r="AF292" s="42">
        <f>IFERROR(VLOOKUP($H292,'Refuse F Exp'!$A:$E,17,FALSE),0)</f>
        <v>0</v>
      </c>
      <c r="AG292" s="34">
        <f>IFERROR(VLOOKUP($H292,#REF!,10,FALSE),0)</f>
        <v>0</v>
      </c>
      <c r="AH292" s="34">
        <f>IFERROR(VLOOKUP($H292,#REF!,11,FALSE),0)</f>
        <v>0</v>
      </c>
      <c r="AI292" s="42">
        <f>IFERROR(VLOOKUP($H292,#REF!,12,FALSE),0)</f>
        <v>0</v>
      </c>
      <c r="AJ292" s="34">
        <f>IFERROR(VLOOKUP($H292,#REF!,10,FALSE),0)</f>
        <v>0</v>
      </c>
      <c r="AK292" s="34">
        <f>IFERROR(VLOOKUP($H292,#REF!,11,FALSE),0)</f>
        <v>0</v>
      </c>
      <c r="AL292" s="42">
        <f>IFERROR(VLOOKUP($H292,#REF!,12,FALSE),0)</f>
        <v>0</v>
      </c>
      <c r="AM292" s="34">
        <f>IFERROR(VLOOKUP($H292,#REF!,10,FALSE),0)</f>
        <v>0</v>
      </c>
      <c r="AN292" s="34">
        <f>IFERROR(VLOOKUP($H292,#REF!,11,FALSE),0)</f>
        <v>0</v>
      </c>
      <c r="AO292" s="42">
        <f>IFERROR(VLOOKUP($H292,#REF!,12,FALSE),0)</f>
        <v>0</v>
      </c>
      <c r="AP292" s="34">
        <f>IFERROR(VLOOKUP($H292,#REF!,10,FALSE),0)</f>
        <v>0</v>
      </c>
      <c r="AQ292" s="34">
        <f>IFERROR(VLOOKUP($H292,#REF!,11,FALSE),0)</f>
        <v>0</v>
      </c>
      <c r="AR292" s="42">
        <f>IFERROR(VLOOKUP($H292,#REF!,12,FALSE),0)</f>
        <v>0</v>
      </c>
      <c r="AS292" s="34">
        <f>IFERROR(VLOOKUP($H292,#REF!,13,FALSE),0)</f>
        <v>0</v>
      </c>
      <c r="AT292" s="34">
        <f>IFERROR(VLOOKUP($H292,#REF!,14,FALSE),0)</f>
        <v>0</v>
      </c>
      <c r="AU292" s="42">
        <f>IFERROR(VLOOKUP($H292,#REF!,15,FALSE),0)</f>
        <v>0</v>
      </c>
      <c r="AV292" s="34">
        <f>IFERROR(VLOOKUP($H292,#REF!,15,FALSE),0)</f>
        <v>0</v>
      </c>
      <c r="AW292" s="34">
        <f>IFERROR(VLOOKUP($H292,#REF!,16,FALSE),0)</f>
        <v>0</v>
      </c>
      <c r="AX292" s="42">
        <f>IFERROR(VLOOKUP($H292,#REF!,17,FALSE),0)</f>
        <v>0</v>
      </c>
    </row>
    <row r="293" spans="1:50" x14ac:dyDescent="0.3">
      <c r="A293" s="33" t="str">
        <f t="shared" si="16"/>
        <v>A -3410-4-323</v>
      </c>
      <c r="B293" s="33" t="str">
        <f>+'R&amp;E EXPORT'!B292</f>
        <v>FIRE-GAS&amp;ELEC (SSFIRE)270FLORAL</v>
      </c>
      <c r="C293" t="str">
        <f>IFERROR(VLOOKUP(A293,'MCSJ Export'!A:C,3,FALSE),"")</f>
        <v>Sub Account</v>
      </c>
      <c r="D293" s="37">
        <f t="shared" ca="1" si="17"/>
        <v>0</v>
      </c>
      <c r="E293" s="37">
        <f t="shared" ca="1" si="18"/>
        <v>0</v>
      </c>
      <c r="F293" s="37">
        <f t="shared" ca="1" si="19"/>
        <v>0</v>
      </c>
      <c r="G293" s="37"/>
      <c r="H293" s="33" t="str">
        <f>+'R&amp;E EXPORT'!A292</f>
        <v>A -3410-4-323</v>
      </c>
      <c r="I293" s="34">
        <f>IFERROR(VLOOKUP($H293,'Gen F Rev'!$A:$M,15,FALSE),0)</f>
        <v>0</v>
      </c>
      <c r="J293" s="34">
        <f>IFERROR(VLOOKUP($H293,'Gen F Rev'!$A:$M,16,FALSE),0)</f>
        <v>0</v>
      </c>
      <c r="K293" s="42">
        <f>IFERROR(VLOOKUP($H293,'Gen F Rev'!$A:$M,17,FALSE),0)</f>
        <v>0</v>
      </c>
      <c r="L293" s="34">
        <f>IFERROR(VLOOKUP($H293,'Gen F Exp'!$A:$E,15,FALSE),0)</f>
        <v>0</v>
      </c>
      <c r="M293" s="34">
        <f>IFERROR(VLOOKUP($H293,'Gen F Exp'!$A:$E,16,FALSE),0)</f>
        <v>0</v>
      </c>
      <c r="N293" s="42">
        <f>IFERROR(VLOOKUP($H293,'Gen F Exp'!$A:$E,17,FALSE),0)</f>
        <v>0</v>
      </c>
      <c r="O293" s="34">
        <f>IFERROR(VLOOKUP($H293,'Water F Rev'!$A:$L,15,FALSE),0)</f>
        <v>0</v>
      </c>
      <c r="P293" s="34">
        <f>IFERROR(VLOOKUP($H293,'Water F Rev'!$A:$L,16,FALSE),0)</f>
        <v>0</v>
      </c>
      <c r="Q293" s="42">
        <f>IFERROR(VLOOKUP($H293,'Water F Rev'!$A:$L,17,FALSE),0)</f>
        <v>0</v>
      </c>
      <c r="R293" s="34">
        <f>IFERROR(VLOOKUP($H293,'Water F Exp'!$A:$K,15,FALSE),0)</f>
        <v>0</v>
      </c>
      <c r="S293" s="34">
        <f>IFERROR(VLOOKUP($H293,'Water F Exp'!$A:$K,16,FALSE),0)</f>
        <v>0</v>
      </c>
      <c r="T293" s="42">
        <f>IFERROR(VLOOKUP($H293,'Water F Exp'!$A:$K,17,FALSE),0)</f>
        <v>0</v>
      </c>
      <c r="U293" s="34">
        <f ca="1">IFERROR(VLOOKUP($H293,'Sewer F Rev'!$A:$E,15,FALSE),0)</f>
        <v>0</v>
      </c>
      <c r="V293" s="34">
        <f ca="1">IFERROR(VLOOKUP($H293,'Sewer F Rev'!$A:$E,16,FALSE),0)</f>
        <v>0</v>
      </c>
      <c r="W293" s="42">
        <f ca="1">IFERROR(VLOOKUP($H293,'Sewer F Rev'!$A:$E,17,FALSE),0)</f>
        <v>0</v>
      </c>
      <c r="X293" s="34">
        <f>IFERROR(VLOOKUP($H293,'Sewer F Exp'!$A:$B,15,FALSE),0)</f>
        <v>0</v>
      </c>
      <c r="Y293" s="34">
        <f>IFERROR(VLOOKUP($H293,'Sewer F Exp'!$A:$B,16,FALSE),0)</f>
        <v>0</v>
      </c>
      <c r="Z293" s="42">
        <f>IFERROR(VLOOKUP($H293,'Sewer F Exp'!$A:$B,17,FALSE),0)</f>
        <v>0</v>
      </c>
      <c r="AA293" s="34">
        <f>IFERROR(VLOOKUP($H293,'Refuse F Rev'!$A:$E,15,FALSE),0)</f>
        <v>0</v>
      </c>
      <c r="AB293" s="34">
        <f>IFERROR(VLOOKUP($H293,'Refuse F Rev'!$A:$E,16,FALSE),0)</f>
        <v>0</v>
      </c>
      <c r="AC293" s="42">
        <f>IFERROR(VLOOKUP($H293,'Refuse F Rev'!$A:$E,17,FALSE),0)</f>
        <v>0</v>
      </c>
      <c r="AD293" s="34">
        <f>IFERROR(VLOOKUP($H293,'Refuse F Exp'!$A:$E,15,FALSE),0)</f>
        <v>0</v>
      </c>
      <c r="AE293" s="34">
        <f>IFERROR(VLOOKUP($H293,'Refuse F Exp'!$A:$E,16,FALSE),0)</f>
        <v>0</v>
      </c>
      <c r="AF293" s="42">
        <f>IFERROR(VLOOKUP($H293,'Refuse F Exp'!$A:$E,17,FALSE),0)</f>
        <v>0</v>
      </c>
      <c r="AG293" s="34">
        <f>IFERROR(VLOOKUP($H293,#REF!,10,FALSE),0)</f>
        <v>0</v>
      </c>
      <c r="AH293" s="34">
        <f>IFERROR(VLOOKUP($H293,#REF!,11,FALSE),0)</f>
        <v>0</v>
      </c>
      <c r="AI293" s="42">
        <f>IFERROR(VLOOKUP($H293,#REF!,12,FALSE),0)</f>
        <v>0</v>
      </c>
      <c r="AJ293" s="34">
        <f>IFERROR(VLOOKUP($H293,#REF!,10,FALSE),0)</f>
        <v>0</v>
      </c>
      <c r="AK293" s="34">
        <f>IFERROR(VLOOKUP($H293,#REF!,11,FALSE),0)</f>
        <v>0</v>
      </c>
      <c r="AL293" s="42">
        <f>IFERROR(VLOOKUP($H293,#REF!,12,FALSE),0)</f>
        <v>0</v>
      </c>
      <c r="AM293" s="34">
        <f>IFERROR(VLOOKUP($H293,#REF!,10,FALSE),0)</f>
        <v>0</v>
      </c>
      <c r="AN293" s="34">
        <f>IFERROR(VLOOKUP($H293,#REF!,11,FALSE),0)</f>
        <v>0</v>
      </c>
      <c r="AO293" s="42">
        <f>IFERROR(VLOOKUP($H293,#REF!,12,FALSE),0)</f>
        <v>0</v>
      </c>
      <c r="AP293" s="34">
        <f>IFERROR(VLOOKUP($H293,#REF!,10,FALSE),0)</f>
        <v>0</v>
      </c>
      <c r="AQ293" s="34">
        <f>IFERROR(VLOOKUP($H293,#REF!,11,FALSE),0)</f>
        <v>0</v>
      </c>
      <c r="AR293" s="42">
        <f>IFERROR(VLOOKUP($H293,#REF!,12,FALSE),0)</f>
        <v>0</v>
      </c>
      <c r="AS293" s="34">
        <f>IFERROR(VLOOKUP($H293,#REF!,13,FALSE),0)</f>
        <v>0</v>
      </c>
      <c r="AT293" s="34">
        <f>IFERROR(VLOOKUP($H293,#REF!,14,FALSE),0)</f>
        <v>0</v>
      </c>
      <c r="AU293" s="42">
        <f>IFERROR(VLOOKUP($H293,#REF!,15,FALSE),0)</f>
        <v>0</v>
      </c>
      <c r="AV293" s="34">
        <f>IFERROR(VLOOKUP($H293,#REF!,15,FALSE),0)</f>
        <v>0</v>
      </c>
      <c r="AW293" s="34">
        <f>IFERROR(VLOOKUP($H293,#REF!,16,FALSE),0)</f>
        <v>0</v>
      </c>
      <c r="AX293" s="42">
        <f>IFERROR(VLOOKUP($H293,#REF!,17,FALSE),0)</f>
        <v>0</v>
      </c>
    </row>
    <row r="294" spans="1:50" x14ac:dyDescent="0.3">
      <c r="A294" s="33" t="str">
        <f t="shared" si="16"/>
        <v>A -3410-4-340</v>
      </c>
      <c r="B294" s="33" t="str">
        <f>+'R&amp;E EXPORT'!B293</f>
        <v>FIRE-CELLULAR (VERIZON)</v>
      </c>
      <c r="C294" t="str">
        <f>IFERROR(VLOOKUP(A294,'MCSJ Export'!A:C,3,FALSE),"")</f>
        <v>Sub Account</v>
      </c>
      <c r="D294" s="37">
        <f t="shared" ca="1" si="17"/>
        <v>0</v>
      </c>
      <c r="E294" s="37">
        <f t="shared" ca="1" si="18"/>
        <v>0</v>
      </c>
      <c r="F294" s="37">
        <f t="shared" ca="1" si="19"/>
        <v>0</v>
      </c>
      <c r="G294" s="37"/>
      <c r="H294" s="33" t="str">
        <f>+'R&amp;E EXPORT'!A293</f>
        <v>A -3410-4-340</v>
      </c>
      <c r="I294" s="34">
        <f>IFERROR(VLOOKUP($H294,'Gen F Rev'!$A:$M,15,FALSE),0)</f>
        <v>0</v>
      </c>
      <c r="J294" s="34">
        <f>IFERROR(VLOOKUP($H294,'Gen F Rev'!$A:$M,16,FALSE),0)</f>
        <v>0</v>
      </c>
      <c r="K294" s="42">
        <f>IFERROR(VLOOKUP($H294,'Gen F Rev'!$A:$M,17,FALSE),0)</f>
        <v>0</v>
      </c>
      <c r="L294" s="34">
        <f>IFERROR(VLOOKUP($H294,'Gen F Exp'!$A:$E,15,FALSE),0)</f>
        <v>0</v>
      </c>
      <c r="M294" s="34">
        <f>IFERROR(VLOOKUP($H294,'Gen F Exp'!$A:$E,16,FALSE),0)</f>
        <v>0</v>
      </c>
      <c r="N294" s="42">
        <f>IFERROR(VLOOKUP($H294,'Gen F Exp'!$A:$E,17,FALSE),0)</f>
        <v>0</v>
      </c>
      <c r="O294" s="34">
        <f>IFERROR(VLOOKUP($H294,'Water F Rev'!$A:$L,15,FALSE),0)</f>
        <v>0</v>
      </c>
      <c r="P294" s="34">
        <f>IFERROR(VLOOKUP($H294,'Water F Rev'!$A:$L,16,FALSE),0)</f>
        <v>0</v>
      </c>
      <c r="Q294" s="42">
        <f>IFERROR(VLOOKUP($H294,'Water F Rev'!$A:$L,17,FALSE),0)</f>
        <v>0</v>
      </c>
      <c r="R294" s="34">
        <f>IFERROR(VLOOKUP($H294,'Water F Exp'!$A:$K,15,FALSE),0)</f>
        <v>0</v>
      </c>
      <c r="S294" s="34">
        <f>IFERROR(VLOOKUP($H294,'Water F Exp'!$A:$K,16,FALSE),0)</f>
        <v>0</v>
      </c>
      <c r="T294" s="42">
        <f>IFERROR(VLOOKUP($H294,'Water F Exp'!$A:$K,17,FALSE),0)</f>
        <v>0</v>
      </c>
      <c r="U294" s="34">
        <f ca="1">IFERROR(VLOOKUP($H294,'Sewer F Rev'!$A:$E,15,FALSE),0)</f>
        <v>0</v>
      </c>
      <c r="V294" s="34">
        <f ca="1">IFERROR(VLOOKUP($H294,'Sewer F Rev'!$A:$E,16,FALSE),0)</f>
        <v>0</v>
      </c>
      <c r="W294" s="42">
        <f ca="1">IFERROR(VLOOKUP($H294,'Sewer F Rev'!$A:$E,17,FALSE),0)</f>
        <v>0</v>
      </c>
      <c r="X294" s="34">
        <f>IFERROR(VLOOKUP($H294,'Sewer F Exp'!$A:$B,15,FALSE),0)</f>
        <v>0</v>
      </c>
      <c r="Y294" s="34">
        <f>IFERROR(VLOOKUP($H294,'Sewer F Exp'!$A:$B,16,FALSE),0)</f>
        <v>0</v>
      </c>
      <c r="Z294" s="42">
        <f>IFERROR(VLOOKUP($H294,'Sewer F Exp'!$A:$B,17,FALSE),0)</f>
        <v>0</v>
      </c>
      <c r="AA294" s="34">
        <f>IFERROR(VLOOKUP($H294,'Refuse F Rev'!$A:$E,15,FALSE),0)</f>
        <v>0</v>
      </c>
      <c r="AB294" s="34">
        <f>IFERROR(VLOOKUP($H294,'Refuse F Rev'!$A:$E,16,FALSE),0)</f>
        <v>0</v>
      </c>
      <c r="AC294" s="42">
        <f>IFERROR(VLOOKUP($H294,'Refuse F Rev'!$A:$E,17,FALSE),0)</f>
        <v>0</v>
      </c>
      <c r="AD294" s="34">
        <f>IFERROR(VLOOKUP($H294,'Refuse F Exp'!$A:$E,15,FALSE),0)</f>
        <v>0</v>
      </c>
      <c r="AE294" s="34">
        <f>IFERROR(VLOOKUP($H294,'Refuse F Exp'!$A:$E,16,FALSE),0)</f>
        <v>0</v>
      </c>
      <c r="AF294" s="42">
        <f>IFERROR(VLOOKUP($H294,'Refuse F Exp'!$A:$E,17,FALSE),0)</f>
        <v>0</v>
      </c>
      <c r="AG294" s="34">
        <f>IFERROR(VLOOKUP($H294,#REF!,10,FALSE),0)</f>
        <v>0</v>
      </c>
      <c r="AH294" s="34">
        <f>IFERROR(VLOOKUP($H294,#REF!,11,FALSE),0)</f>
        <v>0</v>
      </c>
      <c r="AI294" s="42">
        <f>IFERROR(VLOOKUP($H294,#REF!,12,FALSE),0)</f>
        <v>0</v>
      </c>
      <c r="AJ294" s="34">
        <f>IFERROR(VLOOKUP($H294,#REF!,10,FALSE),0)</f>
        <v>0</v>
      </c>
      <c r="AK294" s="34">
        <f>IFERROR(VLOOKUP($H294,#REF!,11,FALSE),0)</f>
        <v>0</v>
      </c>
      <c r="AL294" s="42">
        <f>IFERROR(VLOOKUP($H294,#REF!,12,FALSE),0)</f>
        <v>0</v>
      </c>
      <c r="AM294" s="34">
        <f>IFERROR(VLOOKUP($H294,#REF!,10,FALSE),0)</f>
        <v>0</v>
      </c>
      <c r="AN294" s="34">
        <f>IFERROR(VLOOKUP($H294,#REF!,11,FALSE),0)</f>
        <v>0</v>
      </c>
      <c r="AO294" s="42">
        <f>IFERROR(VLOOKUP($H294,#REF!,12,FALSE),0)</f>
        <v>0</v>
      </c>
      <c r="AP294" s="34">
        <f>IFERROR(VLOOKUP($H294,#REF!,10,FALSE),0)</f>
        <v>0</v>
      </c>
      <c r="AQ294" s="34">
        <f>IFERROR(VLOOKUP($H294,#REF!,11,FALSE),0)</f>
        <v>0</v>
      </c>
      <c r="AR294" s="42">
        <f>IFERROR(VLOOKUP($H294,#REF!,12,FALSE),0)</f>
        <v>0</v>
      </c>
      <c r="AS294" s="34">
        <f>IFERROR(VLOOKUP($H294,#REF!,13,FALSE),0)</f>
        <v>0</v>
      </c>
      <c r="AT294" s="34">
        <f>IFERROR(VLOOKUP($H294,#REF!,14,FALSE),0)</f>
        <v>0</v>
      </c>
      <c r="AU294" s="42">
        <f>IFERROR(VLOOKUP($H294,#REF!,15,FALSE),0)</f>
        <v>0</v>
      </c>
      <c r="AV294" s="34">
        <f>IFERROR(VLOOKUP($H294,#REF!,15,FALSE),0)</f>
        <v>0</v>
      </c>
      <c r="AW294" s="34">
        <f>IFERROR(VLOOKUP($H294,#REF!,16,FALSE),0)</f>
        <v>0</v>
      </c>
      <c r="AX294" s="42">
        <f>IFERROR(VLOOKUP($H294,#REF!,17,FALSE),0)</f>
        <v>0</v>
      </c>
    </row>
    <row r="295" spans="1:50" x14ac:dyDescent="0.3">
      <c r="A295" s="33" t="str">
        <f t="shared" si="16"/>
        <v>A -3410-4-341</v>
      </c>
      <c r="B295" s="33" t="str">
        <f>+'R&amp;E EXPORT'!B294</f>
        <v>FIRE-TELEPHONE (NEXTIVA/RING)</v>
      </c>
      <c r="C295" t="str">
        <f>IFERROR(VLOOKUP(A295,'MCSJ Export'!A:C,3,FALSE),"")</f>
        <v>Sub Account</v>
      </c>
      <c r="D295" s="37">
        <f t="shared" ca="1" si="17"/>
        <v>0</v>
      </c>
      <c r="E295" s="37">
        <f t="shared" ca="1" si="18"/>
        <v>0</v>
      </c>
      <c r="F295" s="37">
        <f t="shared" ca="1" si="19"/>
        <v>0</v>
      </c>
      <c r="G295" s="37"/>
      <c r="H295" s="33" t="str">
        <f>+'R&amp;E EXPORT'!A294</f>
        <v>A -3410-4-341</v>
      </c>
      <c r="I295" s="34">
        <f>IFERROR(VLOOKUP($H295,'Gen F Rev'!$A:$M,15,FALSE),0)</f>
        <v>0</v>
      </c>
      <c r="J295" s="34">
        <f>IFERROR(VLOOKUP($H295,'Gen F Rev'!$A:$M,16,FALSE),0)</f>
        <v>0</v>
      </c>
      <c r="K295" s="42">
        <f>IFERROR(VLOOKUP($H295,'Gen F Rev'!$A:$M,17,FALSE),0)</f>
        <v>0</v>
      </c>
      <c r="L295" s="34">
        <f>IFERROR(VLOOKUP($H295,'Gen F Exp'!$A:$E,15,FALSE),0)</f>
        <v>0</v>
      </c>
      <c r="M295" s="34">
        <f>IFERROR(VLOOKUP($H295,'Gen F Exp'!$A:$E,16,FALSE),0)</f>
        <v>0</v>
      </c>
      <c r="N295" s="42">
        <f>IFERROR(VLOOKUP($H295,'Gen F Exp'!$A:$E,17,FALSE),0)</f>
        <v>0</v>
      </c>
      <c r="O295" s="34">
        <f>IFERROR(VLOOKUP($H295,'Water F Rev'!$A:$L,15,FALSE),0)</f>
        <v>0</v>
      </c>
      <c r="P295" s="34">
        <f>IFERROR(VLOOKUP($H295,'Water F Rev'!$A:$L,16,FALSE),0)</f>
        <v>0</v>
      </c>
      <c r="Q295" s="42">
        <f>IFERROR(VLOOKUP($H295,'Water F Rev'!$A:$L,17,FALSE),0)</f>
        <v>0</v>
      </c>
      <c r="R295" s="34">
        <f>IFERROR(VLOOKUP($H295,'Water F Exp'!$A:$K,15,FALSE),0)</f>
        <v>0</v>
      </c>
      <c r="S295" s="34">
        <f>IFERROR(VLOOKUP($H295,'Water F Exp'!$A:$K,16,FALSE),0)</f>
        <v>0</v>
      </c>
      <c r="T295" s="42">
        <f>IFERROR(VLOOKUP($H295,'Water F Exp'!$A:$K,17,FALSE),0)</f>
        <v>0</v>
      </c>
      <c r="U295" s="34">
        <f ca="1">IFERROR(VLOOKUP($H295,'Sewer F Rev'!$A:$E,15,FALSE),0)</f>
        <v>0</v>
      </c>
      <c r="V295" s="34">
        <f ca="1">IFERROR(VLOOKUP($H295,'Sewer F Rev'!$A:$E,16,FALSE),0)</f>
        <v>0</v>
      </c>
      <c r="W295" s="42">
        <f ca="1">IFERROR(VLOOKUP($H295,'Sewer F Rev'!$A:$E,17,FALSE),0)</f>
        <v>0</v>
      </c>
      <c r="X295" s="34">
        <f>IFERROR(VLOOKUP($H295,'Sewer F Exp'!$A:$B,15,FALSE),0)</f>
        <v>0</v>
      </c>
      <c r="Y295" s="34">
        <f>IFERROR(VLOOKUP($H295,'Sewer F Exp'!$A:$B,16,FALSE),0)</f>
        <v>0</v>
      </c>
      <c r="Z295" s="42">
        <f>IFERROR(VLOOKUP($H295,'Sewer F Exp'!$A:$B,17,FALSE),0)</f>
        <v>0</v>
      </c>
      <c r="AA295" s="34">
        <f>IFERROR(VLOOKUP($H295,'Refuse F Rev'!$A:$E,15,FALSE),0)</f>
        <v>0</v>
      </c>
      <c r="AB295" s="34">
        <f>IFERROR(VLOOKUP($H295,'Refuse F Rev'!$A:$E,16,FALSE),0)</f>
        <v>0</v>
      </c>
      <c r="AC295" s="42">
        <f>IFERROR(VLOOKUP($H295,'Refuse F Rev'!$A:$E,17,FALSE),0)</f>
        <v>0</v>
      </c>
      <c r="AD295" s="34">
        <f>IFERROR(VLOOKUP($H295,'Refuse F Exp'!$A:$E,15,FALSE),0)</f>
        <v>0</v>
      </c>
      <c r="AE295" s="34">
        <f>IFERROR(VLOOKUP($H295,'Refuse F Exp'!$A:$E,16,FALSE),0)</f>
        <v>0</v>
      </c>
      <c r="AF295" s="42">
        <f>IFERROR(VLOOKUP($H295,'Refuse F Exp'!$A:$E,17,FALSE),0)</f>
        <v>0</v>
      </c>
      <c r="AG295" s="34">
        <f>IFERROR(VLOOKUP($H295,#REF!,10,FALSE),0)</f>
        <v>0</v>
      </c>
      <c r="AH295" s="34">
        <f>IFERROR(VLOOKUP($H295,#REF!,11,FALSE),0)</f>
        <v>0</v>
      </c>
      <c r="AI295" s="42">
        <f>IFERROR(VLOOKUP($H295,#REF!,12,FALSE),0)</f>
        <v>0</v>
      </c>
      <c r="AJ295" s="34">
        <f>IFERROR(VLOOKUP($H295,#REF!,10,FALSE),0)</f>
        <v>0</v>
      </c>
      <c r="AK295" s="34">
        <f>IFERROR(VLOOKUP($H295,#REF!,11,FALSE),0)</f>
        <v>0</v>
      </c>
      <c r="AL295" s="42">
        <f>IFERROR(VLOOKUP($H295,#REF!,12,FALSE),0)</f>
        <v>0</v>
      </c>
      <c r="AM295" s="34">
        <f>IFERROR(VLOOKUP($H295,#REF!,10,FALSE),0)</f>
        <v>0</v>
      </c>
      <c r="AN295" s="34">
        <f>IFERROR(VLOOKUP($H295,#REF!,11,FALSE),0)</f>
        <v>0</v>
      </c>
      <c r="AO295" s="42">
        <f>IFERROR(VLOOKUP($H295,#REF!,12,FALSE),0)</f>
        <v>0</v>
      </c>
      <c r="AP295" s="34">
        <f>IFERROR(VLOOKUP($H295,#REF!,10,FALSE),0)</f>
        <v>0</v>
      </c>
      <c r="AQ295" s="34">
        <f>IFERROR(VLOOKUP($H295,#REF!,11,FALSE),0)</f>
        <v>0</v>
      </c>
      <c r="AR295" s="42">
        <f>IFERROR(VLOOKUP($H295,#REF!,12,FALSE),0)</f>
        <v>0</v>
      </c>
      <c r="AS295" s="34">
        <f>IFERROR(VLOOKUP($H295,#REF!,13,FALSE),0)</f>
        <v>0</v>
      </c>
      <c r="AT295" s="34">
        <f>IFERROR(VLOOKUP($H295,#REF!,14,FALSE),0)</f>
        <v>0</v>
      </c>
      <c r="AU295" s="42">
        <f>IFERROR(VLOOKUP($H295,#REF!,15,FALSE),0)</f>
        <v>0</v>
      </c>
      <c r="AV295" s="34">
        <f>IFERROR(VLOOKUP($H295,#REF!,15,FALSE),0)</f>
        <v>0</v>
      </c>
      <c r="AW295" s="34">
        <f>IFERROR(VLOOKUP($H295,#REF!,16,FALSE),0)</f>
        <v>0</v>
      </c>
      <c r="AX295" s="42">
        <f>IFERROR(VLOOKUP($H295,#REF!,17,FALSE),0)</f>
        <v>0</v>
      </c>
    </row>
    <row r="296" spans="1:50" x14ac:dyDescent="0.3">
      <c r="A296" s="33" t="str">
        <f t="shared" si="16"/>
        <v>A -3410-4-400</v>
      </c>
      <c r="B296" s="33" t="str">
        <f>+'R&amp;E EXPORT'!B295</f>
        <v>FIRE-ePCR REPORTING</v>
      </c>
      <c r="C296" t="str">
        <f>IFERROR(VLOOKUP(A296,'MCSJ Export'!A:C,3,FALSE),"")</f>
        <v>Sub Account</v>
      </c>
      <c r="D296" s="37">
        <f t="shared" ca="1" si="17"/>
        <v>0</v>
      </c>
      <c r="E296" s="37">
        <f t="shared" ca="1" si="18"/>
        <v>0</v>
      </c>
      <c r="F296" s="37">
        <f t="shared" ca="1" si="19"/>
        <v>0</v>
      </c>
      <c r="G296" s="37"/>
      <c r="H296" s="33" t="str">
        <f>+'R&amp;E EXPORT'!A295</f>
        <v>A -3410-4-400</v>
      </c>
      <c r="I296" s="34">
        <f>IFERROR(VLOOKUP($H296,'Gen F Rev'!$A:$M,15,FALSE),0)</f>
        <v>0</v>
      </c>
      <c r="J296" s="34">
        <f>IFERROR(VLOOKUP($H296,'Gen F Rev'!$A:$M,16,FALSE),0)</f>
        <v>0</v>
      </c>
      <c r="K296" s="42">
        <f>IFERROR(VLOOKUP($H296,'Gen F Rev'!$A:$M,17,FALSE),0)</f>
        <v>0</v>
      </c>
      <c r="L296" s="34">
        <f>IFERROR(VLOOKUP($H296,'Gen F Exp'!$A:$E,15,FALSE),0)</f>
        <v>0</v>
      </c>
      <c r="M296" s="34">
        <f>IFERROR(VLOOKUP($H296,'Gen F Exp'!$A:$E,16,FALSE),0)</f>
        <v>0</v>
      </c>
      <c r="N296" s="42">
        <f>IFERROR(VLOOKUP($H296,'Gen F Exp'!$A:$E,17,FALSE),0)</f>
        <v>0</v>
      </c>
      <c r="O296" s="34">
        <f>IFERROR(VLOOKUP($H296,'Water F Rev'!$A:$L,15,FALSE),0)</f>
        <v>0</v>
      </c>
      <c r="P296" s="34">
        <f>IFERROR(VLOOKUP($H296,'Water F Rev'!$A:$L,16,FALSE),0)</f>
        <v>0</v>
      </c>
      <c r="Q296" s="42">
        <f>IFERROR(VLOOKUP($H296,'Water F Rev'!$A:$L,17,FALSE),0)</f>
        <v>0</v>
      </c>
      <c r="R296" s="34">
        <f>IFERROR(VLOOKUP($H296,'Water F Exp'!$A:$K,15,FALSE),0)</f>
        <v>0</v>
      </c>
      <c r="S296" s="34">
        <f>IFERROR(VLOOKUP($H296,'Water F Exp'!$A:$K,16,FALSE),0)</f>
        <v>0</v>
      </c>
      <c r="T296" s="42">
        <f>IFERROR(VLOOKUP($H296,'Water F Exp'!$A:$K,17,FALSE),0)</f>
        <v>0</v>
      </c>
      <c r="U296" s="34">
        <f ca="1">IFERROR(VLOOKUP($H296,'Sewer F Rev'!$A:$E,15,FALSE),0)</f>
        <v>0</v>
      </c>
      <c r="V296" s="34">
        <f ca="1">IFERROR(VLOOKUP($H296,'Sewer F Rev'!$A:$E,16,FALSE),0)</f>
        <v>0</v>
      </c>
      <c r="W296" s="42">
        <f ca="1">IFERROR(VLOOKUP($H296,'Sewer F Rev'!$A:$E,17,FALSE),0)</f>
        <v>0</v>
      </c>
      <c r="X296" s="34">
        <f>IFERROR(VLOOKUP($H296,'Sewer F Exp'!$A:$B,15,FALSE),0)</f>
        <v>0</v>
      </c>
      <c r="Y296" s="34">
        <f>IFERROR(VLOOKUP($H296,'Sewer F Exp'!$A:$B,16,FALSE),0)</f>
        <v>0</v>
      </c>
      <c r="Z296" s="42">
        <f>IFERROR(VLOOKUP($H296,'Sewer F Exp'!$A:$B,17,FALSE),0)</f>
        <v>0</v>
      </c>
      <c r="AA296" s="34">
        <f>IFERROR(VLOOKUP($H296,'Refuse F Rev'!$A:$E,15,FALSE),0)</f>
        <v>0</v>
      </c>
      <c r="AB296" s="34">
        <f>IFERROR(VLOOKUP($H296,'Refuse F Rev'!$A:$E,16,FALSE),0)</f>
        <v>0</v>
      </c>
      <c r="AC296" s="42">
        <f>IFERROR(VLOOKUP($H296,'Refuse F Rev'!$A:$E,17,FALSE),0)</f>
        <v>0</v>
      </c>
      <c r="AD296" s="34">
        <f>IFERROR(VLOOKUP($H296,'Refuse F Exp'!$A:$E,15,FALSE),0)</f>
        <v>0</v>
      </c>
      <c r="AE296" s="34">
        <f>IFERROR(VLOOKUP($H296,'Refuse F Exp'!$A:$E,16,FALSE),0)</f>
        <v>0</v>
      </c>
      <c r="AF296" s="42">
        <f>IFERROR(VLOOKUP($H296,'Refuse F Exp'!$A:$E,17,FALSE),0)</f>
        <v>0</v>
      </c>
      <c r="AG296" s="34">
        <f>IFERROR(VLOOKUP($H296,#REF!,10,FALSE),0)</f>
        <v>0</v>
      </c>
      <c r="AH296" s="34">
        <f>IFERROR(VLOOKUP($H296,#REF!,11,FALSE),0)</f>
        <v>0</v>
      </c>
      <c r="AI296" s="42">
        <f>IFERROR(VLOOKUP($H296,#REF!,12,FALSE),0)</f>
        <v>0</v>
      </c>
      <c r="AJ296" s="34">
        <f>IFERROR(VLOOKUP($H296,#REF!,10,FALSE),0)</f>
        <v>0</v>
      </c>
      <c r="AK296" s="34">
        <f>IFERROR(VLOOKUP($H296,#REF!,11,FALSE),0)</f>
        <v>0</v>
      </c>
      <c r="AL296" s="42">
        <f>IFERROR(VLOOKUP($H296,#REF!,12,FALSE),0)</f>
        <v>0</v>
      </c>
      <c r="AM296" s="34">
        <f>IFERROR(VLOOKUP($H296,#REF!,10,FALSE),0)</f>
        <v>0</v>
      </c>
      <c r="AN296" s="34">
        <f>IFERROR(VLOOKUP($H296,#REF!,11,FALSE),0)</f>
        <v>0</v>
      </c>
      <c r="AO296" s="42">
        <f>IFERROR(VLOOKUP($H296,#REF!,12,FALSE),0)</f>
        <v>0</v>
      </c>
      <c r="AP296" s="34">
        <f>IFERROR(VLOOKUP($H296,#REF!,10,FALSE),0)</f>
        <v>0</v>
      </c>
      <c r="AQ296" s="34">
        <f>IFERROR(VLOOKUP($H296,#REF!,11,FALSE),0)</f>
        <v>0</v>
      </c>
      <c r="AR296" s="42">
        <f>IFERROR(VLOOKUP($H296,#REF!,12,FALSE),0)</f>
        <v>0</v>
      </c>
      <c r="AS296" s="34">
        <f>IFERROR(VLOOKUP($H296,#REF!,13,FALSE),0)</f>
        <v>0</v>
      </c>
      <c r="AT296" s="34">
        <f>IFERROR(VLOOKUP($H296,#REF!,14,FALSE),0)</f>
        <v>0</v>
      </c>
      <c r="AU296" s="42">
        <f>IFERROR(VLOOKUP($H296,#REF!,15,FALSE),0)</f>
        <v>0</v>
      </c>
      <c r="AV296" s="34">
        <f>IFERROR(VLOOKUP($H296,#REF!,15,FALSE),0)</f>
        <v>0</v>
      </c>
      <c r="AW296" s="34">
        <f>IFERROR(VLOOKUP($H296,#REF!,16,FALSE),0)</f>
        <v>0</v>
      </c>
      <c r="AX296" s="42">
        <f>IFERROR(VLOOKUP($H296,#REF!,17,FALSE),0)</f>
        <v>0</v>
      </c>
    </row>
    <row r="297" spans="1:50" x14ac:dyDescent="0.3">
      <c r="A297" s="33" t="str">
        <f t="shared" si="16"/>
        <v>A -3410-4-437</v>
      </c>
      <c r="B297" s="33" t="str">
        <f>+'R&amp;E EXPORT'!B296</f>
        <v>FIRE-BLDG MAINTENANCE &amp; SUPPLIES</v>
      </c>
      <c r="C297" t="str">
        <f>IFERROR(VLOOKUP(A297,'MCSJ Export'!A:C,3,FALSE),"")</f>
        <v>Sub Account</v>
      </c>
      <c r="D297" s="37">
        <f t="shared" ca="1" si="17"/>
        <v>0</v>
      </c>
      <c r="E297" s="37">
        <f t="shared" ca="1" si="18"/>
        <v>0</v>
      </c>
      <c r="F297" s="37">
        <f t="shared" ca="1" si="19"/>
        <v>0</v>
      </c>
      <c r="G297" s="37"/>
      <c r="H297" s="33" t="str">
        <f>+'R&amp;E EXPORT'!A296</f>
        <v>A -3410-4-437</v>
      </c>
      <c r="I297" s="34">
        <f>IFERROR(VLOOKUP($H297,'Gen F Rev'!$A:$M,15,FALSE),0)</f>
        <v>0</v>
      </c>
      <c r="J297" s="34">
        <f>IFERROR(VLOOKUP($H297,'Gen F Rev'!$A:$M,16,FALSE),0)</f>
        <v>0</v>
      </c>
      <c r="K297" s="42">
        <f>IFERROR(VLOOKUP($H297,'Gen F Rev'!$A:$M,17,FALSE),0)</f>
        <v>0</v>
      </c>
      <c r="L297" s="34">
        <f>IFERROR(VLOOKUP($H297,'Gen F Exp'!$A:$E,15,FALSE),0)</f>
        <v>0</v>
      </c>
      <c r="M297" s="34">
        <f>IFERROR(VLOOKUP($H297,'Gen F Exp'!$A:$E,16,FALSE),0)</f>
        <v>0</v>
      </c>
      <c r="N297" s="42">
        <f>IFERROR(VLOOKUP($H297,'Gen F Exp'!$A:$E,17,FALSE),0)</f>
        <v>0</v>
      </c>
      <c r="O297" s="34">
        <f>IFERROR(VLOOKUP($H297,'Water F Rev'!$A:$L,15,FALSE),0)</f>
        <v>0</v>
      </c>
      <c r="P297" s="34">
        <f>IFERROR(VLOOKUP($H297,'Water F Rev'!$A:$L,16,FALSE),0)</f>
        <v>0</v>
      </c>
      <c r="Q297" s="42">
        <f>IFERROR(VLOOKUP($H297,'Water F Rev'!$A:$L,17,FALSE),0)</f>
        <v>0</v>
      </c>
      <c r="R297" s="34">
        <f>IFERROR(VLOOKUP($H297,'Water F Exp'!$A:$K,15,FALSE),0)</f>
        <v>0</v>
      </c>
      <c r="S297" s="34">
        <f>IFERROR(VLOOKUP($H297,'Water F Exp'!$A:$K,16,FALSE),0)</f>
        <v>0</v>
      </c>
      <c r="T297" s="42">
        <f>IFERROR(VLOOKUP($H297,'Water F Exp'!$A:$K,17,FALSE),0)</f>
        <v>0</v>
      </c>
      <c r="U297" s="34">
        <f ca="1">IFERROR(VLOOKUP($H297,'Sewer F Rev'!$A:$E,15,FALSE),0)</f>
        <v>0</v>
      </c>
      <c r="V297" s="34">
        <f ca="1">IFERROR(VLOOKUP($H297,'Sewer F Rev'!$A:$E,16,FALSE),0)</f>
        <v>0</v>
      </c>
      <c r="W297" s="42">
        <f ca="1">IFERROR(VLOOKUP($H297,'Sewer F Rev'!$A:$E,17,FALSE),0)</f>
        <v>0</v>
      </c>
      <c r="X297" s="34">
        <f>IFERROR(VLOOKUP($H297,'Sewer F Exp'!$A:$B,15,FALSE),0)</f>
        <v>0</v>
      </c>
      <c r="Y297" s="34">
        <f>IFERROR(VLOOKUP($H297,'Sewer F Exp'!$A:$B,16,FALSE),0)</f>
        <v>0</v>
      </c>
      <c r="Z297" s="42">
        <f>IFERROR(VLOOKUP($H297,'Sewer F Exp'!$A:$B,17,FALSE),0)</f>
        <v>0</v>
      </c>
      <c r="AA297" s="34">
        <f>IFERROR(VLOOKUP($H297,'Refuse F Rev'!$A:$E,15,FALSE),0)</f>
        <v>0</v>
      </c>
      <c r="AB297" s="34">
        <f>IFERROR(VLOOKUP($H297,'Refuse F Rev'!$A:$E,16,FALSE),0)</f>
        <v>0</v>
      </c>
      <c r="AC297" s="42">
        <f>IFERROR(VLOOKUP($H297,'Refuse F Rev'!$A:$E,17,FALSE),0)</f>
        <v>0</v>
      </c>
      <c r="AD297" s="34">
        <f>IFERROR(VLOOKUP($H297,'Refuse F Exp'!$A:$E,15,FALSE),0)</f>
        <v>0</v>
      </c>
      <c r="AE297" s="34">
        <f>IFERROR(VLOOKUP($H297,'Refuse F Exp'!$A:$E,16,FALSE),0)</f>
        <v>0</v>
      </c>
      <c r="AF297" s="42">
        <f>IFERROR(VLOOKUP($H297,'Refuse F Exp'!$A:$E,17,FALSE),0)</f>
        <v>0</v>
      </c>
      <c r="AG297" s="34">
        <f>IFERROR(VLOOKUP($H297,#REF!,10,FALSE),0)</f>
        <v>0</v>
      </c>
      <c r="AH297" s="34">
        <f>IFERROR(VLOOKUP($H297,#REF!,11,FALSE),0)</f>
        <v>0</v>
      </c>
      <c r="AI297" s="42">
        <f>IFERROR(VLOOKUP($H297,#REF!,12,FALSE),0)</f>
        <v>0</v>
      </c>
      <c r="AJ297" s="34">
        <f>IFERROR(VLOOKUP($H297,#REF!,10,FALSE),0)</f>
        <v>0</v>
      </c>
      <c r="AK297" s="34">
        <f>IFERROR(VLOOKUP($H297,#REF!,11,FALSE),0)</f>
        <v>0</v>
      </c>
      <c r="AL297" s="42">
        <f>IFERROR(VLOOKUP($H297,#REF!,12,FALSE),0)</f>
        <v>0</v>
      </c>
      <c r="AM297" s="34">
        <f>IFERROR(VLOOKUP($H297,#REF!,10,FALSE),0)</f>
        <v>0</v>
      </c>
      <c r="AN297" s="34">
        <f>IFERROR(VLOOKUP($H297,#REF!,11,FALSE),0)</f>
        <v>0</v>
      </c>
      <c r="AO297" s="42">
        <f>IFERROR(VLOOKUP($H297,#REF!,12,FALSE),0)</f>
        <v>0</v>
      </c>
      <c r="AP297" s="34">
        <f>IFERROR(VLOOKUP($H297,#REF!,10,FALSE),0)</f>
        <v>0</v>
      </c>
      <c r="AQ297" s="34">
        <f>IFERROR(VLOOKUP($H297,#REF!,11,FALSE),0)</f>
        <v>0</v>
      </c>
      <c r="AR297" s="42">
        <f>IFERROR(VLOOKUP($H297,#REF!,12,FALSE),0)</f>
        <v>0</v>
      </c>
      <c r="AS297" s="34">
        <f>IFERROR(VLOOKUP($H297,#REF!,13,FALSE),0)</f>
        <v>0</v>
      </c>
      <c r="AT297" s="34">
        <f>IFERROR(VLOOKUP($H297,#REF!,14,FALSE),0)</f>
        <v>0</v>
      </c>
      <c r="AU297" s="42">
        <f>IFERROR(VLOOKUP($H297,#REF!,15,FALSE),0)</f>
        <v>0</v>
      </c>
      <c r="AV297" s="34">
        <f>IFERROR(VLOOKUP($H297,#REF!,15,FALSE),0)</f>
        <v>0</v>
      </c>
      <c r="AW297" s="34">
        <f>IFERROR(VLOOKUP($H297,#REF!,16,FALSE),0)</f>
        <v>0</v>
      </c>
      <c r="AX297" s="42">
        <f>IFERROR(VLOOKUP($H297,#REF!,17,FALSE),0)</f>
        <v>0</v>
      </c>
    </row>
    <row r="298" spans="1:50" x14ac:dyDescent="0.3">
      <c r="A298" s="33" t="str">
        <f t="shared" si="16"/>
        <v>A -3410-4-501</v>
      </c>
      <c r="B298" s="33" t="str">
        <f>+'R&amp;E EXPORT'!B297</f>
        <v>FIRE-SCBA MAINTENANCE</v>
      </c>
      <c r="C298" t="str">
        <f>IFERROR(VLOOKUP(A298,'MCSJ Export'!A:C,3,FALSE),"")</f>
        <v>Sub Account</v>
      </c>
      <c r="D298" s="37">
        <f t="shared" ca="1" si="17"/>
        <v>0</v>
      </c>
      <c r="E298" s="37">
        <f t="shared" ca="1" si="18"/>
        <v>0</v>
      </c>
      <c r="F298" s="37">
        <f t="shared" ca="1" si="19"/>
        <v>0</v>
      </c>
      <c r="G298" s="37"/>
      <c r="H298" s="33" t="str">
        <f>+'R&amp;E EXPORT'!A297</f>
        <v>A -3410-4-501</v>
      </c>
      <c r="I298" s="34">
        <f>IFERROR(VLOOKUP($H298,'Gen F Rev'!$A:$M,15,FALSE),0)</f>
        <v>0</v>
      </c>
      <c r="J298" s="34">
        <f>IFERROR(VLOOKUP($H298,'Gen F Rev'!$A:$M,16,FALSE),0)</f>
        <v>0</v>
      </c>
      <c r="K298" s="42">
        <f>IFERROR(VLOOKUP($H298,'Gen F Rev'!$A:$M,17,FALSE),0)</f>
        <v>0</v>
      </c>
      <c r="L298" s="34">
        <f>IFERROR(VLOOKUP($H298,'Gen F Exp'!$A:$E,15,FALSE),0)</f>
        <v>0</v>
      </c>
      <c r="M298" s="34">
        <f>IFERROR(VLOOKUP($H298,'Gen F Exp'!$A:$E,16,FALSE),0)</f>
        <v>0</v>
      </c>
      <c r="N298" s="42">
        <f>IFERROR(VLOOKUP($H298,'Gen F Exp'!$A:$E,17,FALSE),0)</f>
        <v>0</v>
      </c>
      <c r="O298" s="34">
        <f>IFERROR(VLOOKUP($H298,'Water F Rev'!$A:$L,15,FALSE),0)</f>
        <v>0</v>
      </c>
      <c r="P298" s="34">
        <f>IFERROR(VLOOKUP($H298,'Water F Rev'!$A:$L,16,FALSE),0)</f>
        <v>0</v>
      </c>
      <c r="Q298" s="42">
        <f>IFERROR(VLOOKUP($H298,'Water F Rev'!$A:$L,17,FALSE),0)</f>
        <v>0</v>
      </c>
      <c r="R298" s="34">
        <f>IFERROR(VLOOKUP($H298,'Water F Exp'!$A:$K,15,FALSE),0)</f>
        <v>0</v>
      </c>
      <c r="S298" s="34">
        <f>IFERROR(VLOOKUP($H298,'Water F Exp'!$A:$K,16,FALSE),0)</f>
        <v>0</v>
      </c>
      <c r="T298" s="42">
        <f>IFERROR(VLOOKUP($H298,'Water F Exp'!$A:$K,17,FALSE),0)</f>
        <v>0</v>
      </c>
      <c r="U298" s="34">
        <f ca="1">IFERROR(VLOOKUP($H298,'Sewer F Rev'!$A:$E,15,FALSE),0)</f>
        <v>0</v>
      </c>
      <c r="V298" s="34">
        <f ca="1">IFERROR(VLOOKUP($H298,'Sewer F Rev'!$A:$E,16,FALSE),0)</f>
        <v>0</v>
      </c>
      <c r="W298" s="42">
        <f ca="1">IFERROR(VLOOKUP($H298,'Sewer F Rev'!$A:$E,17,FALSE),0)</f>
        <v>0</v>
      </c>
      <c r="X298" s="34">
        <f>IFERROR(VLOOKUP($H298,'Sewer F Exp'!$A:$B,15,FALSE),0)</f>
        <v>0</v>
      </c>
      <c r="Y298" s="34">
        <f>IFERROR(VLOOKUP($H298,'Sewer F Exp'!$A:$B,16,FALSE),0)</f>
        <v>0</v>
      </c>
      <c r="Z298" s="42">
        <f>IFERROR(VLOOKUP($H298,'Sewer F Exp'!$A:$B,17,FALSE),0)</f>
        <v>0</v>
      </c>
      <c r="AA298" s="34">
        <f>IFERROR(VLOOKUP($H298,'Refuse F Rev'!$A:$E,15,FALSE),0)</f>
        <v>0</v>
      </c>
      <c r="AB298" s="34">
        <f>IFERROR(VLOOKUP($H298,'Refuse F Rev'!$A:$E,16,FALSE),0)</f>
        <v>0</v>
      </c>
      <c r="AC298" s="42">
        <f>IFERROR(VLOOKUP($H298,'Refuse F Rev'!$A:$E,17,FALSE),0)</f>
        <v>0</v>
      </c>
      <c r="AD298" s="34">
        <f>IFERROR(VLOOKUP($H298,'Refuse F Exp'!$A:$E,15,FALSE),0)</f>
        <v>0</v>
      </c>
      <c r="AE298" s="34">
        <f>IFERROR(VLOOKUP($H298,'Refuse F Exp'!$A:$E,16,FALSE),0)</f>
        <v>0</v>
      </c>
      <c r="AF298" s="42">
        <f>IFERROR(VLOOKUP($H298,'Refuse F Exp'!$A:$E,17,FALSE),0)</f>
        <v>0</v>
      </c>
      <c r="AG298" s="34">
        <f>IFERROR(VLOOKUP($H298,#REF!,10,FALSE),0)</f>
        <v>0</v>
      </c>
      <c r="AH298" s="34">
        <f>IFERROR(VLOOKUP($H298,#REF!,11,FALSE),0)</f>
        <v>0</v>
      </c>
      <c r="AI298" s="42">
        <f>IFERROR(VLOOKUP($H298,#REF!,12,FALSE),0)</f>
        <v>0</v>
      </c>
      <c r="AJ298" s="34">
        <f>IFERROR(VLOOKUP($H298,#REF!,10,FALSE),0)</f>
        <v>0</v>
      </c>
      <c r="AK298" s="34">
        <f>IFERROR(VLOOKUP($H298,#REF!,11,FALSE),0)</f>
        <v>0</v>
      </c>
      <c r="AL298" s="42">
        <f>IFERROR(VLOOKUP($H298,#REF!,12,FALSE),0)</f>
        <v>0</v>
      </c>
      <c r="AM298" s="34">
        <f>IFERROR(VLOOKUP($H298,#REF!,10,FALSE),0)</f>
        <v>0</v>
      </c>
      <c r="AN298" s="34">
        <f>IFERROR(VLOOKUP($H298,#REF!,11,FALSE),0)</f>
        <v>0</v>
      </c>
      <c r="AO298" s="42">
        <f>IFERROR(VLOOKUP($H298,#REF!,12,FALSE),0)</f>
        <v>0</v>
      </c>
      <c r="AP298" s="34">
        <f>IFERROR(VLOOKUP($H298,#REF!,10,FALSE),0)</f>
        <v>0</v>
      </c>
      <c r="AQ298" s="34">
        <f>IFERROR(VLOOKUP($H298,#REF!,11,FALSE),0)</f>
        <v>0</v>
      </c>
      <c r="AR298" s="42">
        <f>IFERROR(VLOOKUP($H298,#REF!,12,FALSE),0)</f>
        <v>0</v>
      </c>
      <c r="AS298" s="34">
        <f>IFERROR(VLOOKUP($H298,#REF!,13,FALSE),0)</f>
        <v>0</v>
      </c>
      <c r="AT298" s="34">
        <f>IFERROR(VLOOKUP($H298,#REF!,14,FALSE),0)</f>
        <v>0</v>
      </c>
      <c r="AU298" s="42">
        <f>IFERROR(VLOOKUP($H298,#REF!,15,FALSE),0)</f>
        <v>0</v>
      </c>
      <c r="AV298" s="34">
        <f>IFERROR(VLOOKUP($H298,#REF!,15,FALSE),0)</f>
        <v>0</v>
      </c>
      <c r="AW298" s="34">
        <f>IFERROR(VLOOKUP($H298,#REF!,16,FALSE),0)</f>
        <v>0</v>
      </c>
      <c r="AX298" s="42">
        <f>IFERROR(VLOOKUP($H298,#REF!,17,FALSE),0)</f>
        <v>0</v>
      </c>
    </row>
    <row r="299" spans="1:50" x14ac:dyDescent="0.3">
      <c r="A299" s="33" t="str">
        <f t="shared" si="16"/>
        <v>A -3410-4-524</v>
      </c>
      <c r="B299" s="33" t="str">
        <f>+'R&amp;E EXPORT'!B298</f>
        <v>FIRE-EMS/FIRST AID SUPPLIES</v>
      </c>
      <c r="C299" t="str">
        <f>IFERROR(VLOOKUP(A299,'MCSJ Export'!A:C,3,FALSE),"")</f>
        <v>Sub Account</v>
      </c>
      <c r="D299" s="37">
        <f t="shared" ca="1" si="17"/>
        <v>0</v>
      </c>
      <c r="E299" s="37">
        <f t="shared" ca="1" si="18"/>
        <v>0</v>
      </c>
      <c r="F299" s="37">
        <f t="shared" ca="1" si="19"/>
        <v>0</v>
      </c>
      <c r="G299" s="37"/>
      <c r="H299" s="33" t="str">
        <f>+'R&amp;E EXPORT'!A298</f>
        <v>A -3410-4-524</v>
      </c>
      <c r="I299" s="34">
        <f>IFERROR(VLOOKUP($H299,'Gen F Rev'!$A:$M,15,FALSE),0)</f>
        <v>0</v>
      </c>
      <c r="J299" s="34">
        <f>IFERROR(VLOOKUP($H299,'Gen F Rev'!$A:$M,16,FALSE),0)</f>
        <v>0</v>
      </c>
      <c r="K299" s="42">
        <f>IFERROR(VLOOKUP($H299,'Gen F Rev'!$A:$M,17,FALSE),0)</f>
        <v>0</v>
      </c>
      <c r="L299" s="34">
        <f>IFERROR(VLOOKUP($H299,'Gen F Exp'!$A:$E,15,FALSE),0)</f>
        <v>0</v>
      </c>
      <c r="M299" s="34">
        <f>IFERROR(VLOOKUP($H299,'Gen F Exp'!$A:$E,16,FALSE),0)</f>
        <v>0</v>
      </c>
      <c r="N299" s="42">
        <f>IFERROR(VLOOKUP($H299,'Gen F Exp'!$A:$E,17,FALSE),0)</f>
        <v>0</v>
      </c>
      <c r="O299" s="34">
        <f>IFERROR(VLOOKUP($H299,'Water F Rev'!$A:$L,15,FALSE),0)</f>
        <v>0</v>
      </c>
      <c r="P299" s="34">
        <f>IFERROR(VLOOKUP($H299,'Water F Rev'!$A:$L,16,FALSE),0)</f>
        <v>0</v>
      </c>
      <c r="Q299" s="42">
        <f>IFERROR(VLOOKUP($H299,'Water F Rev'!$A:$L,17,FALSE),0)</f>
        <v>0</v>
      </c>
      <c r="R299" s="34">
        <f>IFERROR(VLOOKUP($H299,'Water F Exp'!$A:$K,15,FALSE),0)</f>
        <v>0</v>
      </c>
      <c r="S299" s="34">
        <f>IFERROR(VLOOKUP($H299,'Water F Exp'!$A:$K,16,FALSE),0)</f>
        <v>0</v>
      </c>
      <c r="T299" s="42">
        <f>IFERROR(VLOOKUP($H299,'Water F Exp'!$A:$K,17,FALSE),0)</f>
        <v>0</v>
      </c>
      <c r="U299" s="34">
        <f ca="1">IFERROR(VLOOKUP($H299,'Sewer F Rev'!$A:$E,15,FALSE),0)</f>
        <v>0</v>
      </c>
      <c r="V299" s="34">
        <f ca="1">IFERROR(VLOOKUP($H299,'Sewer F Rev'!$A:$E,16,FALSE),0)</f>
        <v>0</v>
      </c>
      <c r="W299" s="42">
        <f ca="1">IFERROR(VLOOKUP($H299,'Sewer F Rev'!$A:$E,17,FALSE),0)</f>
        <v>0</v>
      </c>
      <c r="X299" s="34">
        <f>IFERROR(VLOOKUP($H299,'Sewer F Exp'!$A:$B,15,FALSE),0)</f>
        <v>0</v>
      </c>
      <c r="Y299" s="34">
        <f>IFERROR(VLOOKUP($H299,'Sewer F Exp'!$A:$B,16,FALSE),0)</f>
        <v>0</v>
      </c>
      <c r="Z299" s="42">
        <f>IFERROR(VLOOKUP($H299,'Sewer F Exp'!$A:$B,17,FALSE),0)</f>
        <v>0</v>
      </c>
      <c r="AA299" s="34">
        <f>IFERROR(VLOOKUP($H299,'Refuse F Rev'!$A:$E,15,FALSE),0)</f>
        <v>0</v>
      </c>
      <c r="AB299" s="34">
        <f>IFERROR(VLOOKUP($H299,'Refuse F Rev'!$A:$E,16,FALSE),0)</f>
        <v>0</v>
      </c>
      <c r="AC299" s="42">
        <f>IFERROR(VLOOKUP($H299,'Refuse F Rev'!$A:$E,17,FALSE),0)</f>
        <v>0</v>
      </c>
      <c r="AD299" s="34">
        <f>IFERROR(VLOOKUP($H299,'Refuse F Exp'!$A:$E,15,FALSE),0)</f>
        <v>0</v>
      </c>
      <c r="AE299" s="34">
        <f>IFERROR(VLOOKUP($H299,'Refuse F Exp'!$A:$E,16,FALSE),0)</f>
        <v>0</v>
      </c>
      <c r="AF299" s="42">
        <f>IFERROR(VLOOKUP($H299,'Refuse F Exp'!$A:$E,17,FALSE),0)</f>
        <v>0</v>
      </c>
      <c r="AG299" s="34">
        <f>IFERROR(VLOOKUP($H299,#REF!,10,FALSE),0)</f>
        <v>0</v>
      </c>
      <c r="AH299" s="34">
        <f>IFERROR(VLOOKUP($H299,#REF!,11,FALSE),0)</f>
        <v>0</v>
      </c>
      <c r="AI299" s="42">
        <f>IFERROR(VLOOKUP($H299,#REF!,12,FALSE),0)</f>
        <v>0</v>
      </c>
      <c r="AJ299" s="34">
        <f>IFERROR(VLOOKUP($H299,#REF!,10,FALSE),0)</f>
        <v>0</v>
      </c>
      <c r="AK299" s="34">
        <f>IFERROR(VLOOKUP($H299,#REF!,11,FALSE),0)</f>
        <v>0</v>
      </c>
      <c r="AL299" s="42">
        <f>IFERROR(VLOOKUP($H299,#REF!,12,FALSE),0)</f>
        <v>0</v>
      </c>
      <c r="AM299" s="34">
        <f>IFERROR(VLOOKUP($H299,#REF!,10,FALSE),0)</f>
        <v>0</v>
      </c>
      <c r="AN299" s="34">
        <f>IFERROR(VLOOKUP($H299,#REF!,11,FALSE),0)</f>
        <v>0</v>
      </c>
      <c r="AO299" s="42">
        <f>IFERROR(VLOOKUP($H299,#REF!,12,FALSE),0)</f>
        <v>0</v>
      </c>
      <c r="AP299" s="34">
        <f>IFERROR(VLOOKUP($H299,#REF!,10,FALSE),0)</f>
        <v>0</v>
      </c>
      <c r="AQ299" s="34">
        <f>IFERROR(VLOOKUP($H299,#REF!,11,FALSE),0)</f>
        <v>0</v>
      </c>
      <c r="AR299" s="42">
        <f>IFERROR(VLOOKUP($H299,#REF!,12,FALSE),0)</f>
        <v>0</v>
      </c>
      <c r="AS299" s="34">
        <f>IFERROR(VLOOKUP($H299,#REF!,13,FALSE),0)</f>
        <v>0</v>
      </c>
      <c r="AT299" s="34">
        <f>IFERROR(VLOOKUP($H299,#REF!,14,FALSE),0)</f>
        <v>0</v>
      </c>
      <c r="AU299" s="42">
        <f>IFERROR(VLOOKUP($H299,#REF!,15,FALSE),0)</f>
        <v>0</v>
      </c>
      <c r="AV299" s="34">
        <f>IFERROR(VLOOKUP($H299,#REF!,15,FALSE),0)</f>
        <v>0</v>
      </c>
      <c r="AW299" s="34">
        <f>IFERROR(VLOOKUP($H299,#REF!,16,FALSE),0)</f>
        <v>0</v>
      </c>
      <c r="AX299" s="42">
        <f>IFERROR(VLOOKUP($H299,#REF!,17,FALSE),0)</f>
        <v>0</v>
      </c>
    </row>
    <row r="300" spans="1:50" x14ac:dyDescent="0.3">
      <c r="A300" s="33" t="str">
        <f t="shared" si="16"/>
        <v>A -3410-4-560</v>
      </c>
      <c r="B300" s="33" t="str">
        <f>+'R&amp;E EXPORT'!B299</f>
        <v>FIRE-LADDER TESTING</v>
      </c>
      <c r="C300" t="str">
        <f>IFERROR(VLOOKUP(A300,'MCSJ Export'!A:C,3,FALSE),"")</f>
        <v>Sub Account</v>
      </c>
      <c r="D300" s="37">
        <f t="shared" ca="1" si="17"/>
        <v>0</v>
      </c>
      <c r="E300" s="37">
        <f t="shared" ca="1" si="18"/>
        <v>0</v>
      </c>
      <c r="F300" s="37">
        <f t="shared" ca="1" si="19"/>
        <v>0</v>
      </c>
      <c r="G300" s="37"/>
      <c r="H300" s="33" t="str">
        <f>+'R&amp;E EXPORT'!A299</f>
        <v>A -3410-4-560</v>
      </c>
      <c r="I300" s="34">
        <f>IFERROR(VLOOKUP($H300,'Gen F Rev'!$A:$M,15,FALSE),0)</f>
        <v>0</v>
      </c>
      <c r="J300" s="34">
        <f>IFERROR(VLOOKUP($H300,'Gen F Rev'!$A:$M,16,FALSE),0)</f>
        <v>0</v>
      </c>
      <c r="K300" s="42">
        <f>IFERROR(VLOOKUP($H300,'Gen F Rev'!$A:$M,17,FALSE),0)</f>
        <v>0</v>
      </c>
      <c r="L300" s="34">
        <f>IFERROR(VLOOKUP($H300,'Gen F Exp'!$A:$E,15,FALSE),0)</f>
        <v>0</v>
      </c>
      <c r="M300" s="34">
        <f>IFERROR(VLOOKUP($H300,'Gen F Exp'!$A:$E,16,FALSE),0)</f>
        <v>0</v>
      </c>
      <c r="N300" s="42">
        <f>IFERROR(VLOOKUP($H300,'Gen F Exp'!$A:$E,17,FALSE),0)</f>
        <v>0</v>
      </c>
      <c r="O300" s="34">
        <f>IFERROR(VLOOKUP($H300,'Water F Rev'!$A:$L,15,FALSE),0)</f>
        <v>0</v>
      </c>
      <c r="P300" s="34">
        <f>IFERROR(VLOOKUP($H300,'Water F Rev'!$A:$L,16,FALSE),0)</f>
        <v>0</v>
      </c>
      <c r="Q300" s="42">
        <f>IFERROR(VLOOKUP($H300,'Water F Rev'!$A:$L,17,FALSE),0)</f>
        <v>0</v>
      </c>
      <c r="R300" s="34">
        <f>IFERROR(VLOOKUP($H300,'Water F Exp'!$A:$K,15,FALSE),0)</f>
        <v>0</v>
      </c>
      <c r="S300" s="34">
        <f>IFERROR(VLOOKUP($H300,'Water F Exp'!$A:$K,16,FALSE),0)</f>
        <v>0</v>
      </c>
      <c r="T300" s="42">
        <f>IFERROR(VLOOKUP($H300,'Water F Exp'!$A:$K,17,FALSE),0)</f>
        <v>0</v>
      </c>
      <c r="U300" s="34">
        <f ca="1">IFERROR(VLOOKUP($H300,'Sewer F Rev'!$A:$E,15,FALSE),0)</f>
        <v>0</v>
      </c>
      <c r="V300" s="34">
        <f ca="1">IFERROR(VLOOKUP($H300,'Sewer F Rev'!$A:$E,16,FALSE),0)</f>
        <v>0</v>
      </c>
      <c r="W300" s="42">
        <f ca="1">IFERROR(VLOOKUP($H300,'Sewer F Rev'!$A:$E,17,FALSE),0)</f>
        <v>0</v>
      </c>
      <c r="X300" s="34">
        <f>IFERROR(VLOOKUP($H300,'Sewer F Exp'!$A:$B,15,FALSE),0)</f>
        <v>0</v>
      </c>
      <c r="Y300" s="34">
        <f>IFERROR(VLOOKUP($H300,'Sewer F Exp'!$A:$B,16,FALSE),0)</f>
        <v>0</v>
      </c>
      <c r="Z300" s="42">
        <f>IFERROR(VLOOKUP($H300,'Sewer F Exp'!$A:$B,17,FALSE),0)</f>
        <v>0</v>
      </c>
      <c r="AA300" s="34">
        <f>IFERROR(VLOOKUP($H300,'Refuse F Rev'!$A:$E,15,FALSE),0)</f>
        <v>0</v>
      </c>
      <c r="AB300" s="34">
        <f>IFERROR(VLOOKUP($H300,'Refuse F Rev'!$A:$E,16,FALSE),0)</f>
        <v>0</v>
      </c>
      <c r="AC300" s="42">
        <f>IFERROR(VLOOKUP($H300,'Refuse F Rev'!$A:$E,17,FALSE),0)</f>
        <v>0</v>
      </c>
      <c r="AD300" s="34">
        <f>IFERROR(VLOOKUP($H300,'Refuse F Exp'!$A:$E,15,FALSE),0)</f>
        <v>0</v>
      </c>
      <c r="AE300" s="34">
        <f>IFERROR(VLOOKUP($H300,'Refuse F Exp'!$A:$E,16,FALSE),0)</f>
        <v>0</v>
      </c>
      <c r="AF300" s="42">
        <f>IFERROR(VLOOKUP($H300,'Refuse F Exp'!$A:$E,17,FALSE),0)</f>
        <v>0</v>
      </c>
      <c r="AG300" s="34">
        <f>IFERROR(VLOOKUP($H300,#REF!,10,FALSE),0)</f>
        <v>0</v>
      </c>
      <c r="AH300" s="34">
        <f>IFERROR(VLOOKUP($H300,#REF!,11,FALSE),0)</f>
        <v>0</v>
      </c>
      <c r="AI300" s="42">
        <f>IFERROR(VLOOKUP($H300,#REF!,12,FALSE),0)</f>
        <v>0</v>
      </c>
      <c r="AJ300" s="34">
        <f>IFERROR(VLOOKUP($H300,#REF!,10,FALSE),0)</f>
        <v>0</v>
      </c>
      <c r="AK300" s="34">
        <f>IFERROR(VLOOKUP($H300,#REF!,11,FALSE),0)</f>
        <v>0</v>
      </c>
      <c r="AL300" s="42">
        <f>IFERROR(VLOOKUP($H300,#REF!,12,FALSE),0)</f>
        <v>0</v>
      </c>
      <c r="AM300" s="34">
        <f>IFERROR(VLOOKUP($H300,#REF!,10,FALSE),0)</f>
        <v>0</v>
      </c>
      <c r="AN300" s="34">
        <f>IFERROR(VLOOKUP($H300,#REF!,11,FALSE),0)</f>
        <v>0</v>
      </c>
      <c r="AO300" s="42">
        <f>IFERROR(VLOOKUP($H300,#REF!,12,FALSE),0)</f>
        <v>0</v>
      </c>
      <c r="AP300" s="34">
        <f>IFERROR(VLOOKUP($H300,#REF!,10,FALSE),0)</f>
        <v>0</v>
      </c>
      <c r="AQ300" s="34">
        <f>IFERROR(VLOOKUP($H300,#REF!,11,FALSE),0)</f>
        <v>0</v>
      </c>
      <c r="AR300" s="42">
        <f>IFERROR(VLOOKUP($H300,#REF!,12,FALSE),0)</f>
        <v>0</v>
      </c>
      <c r="AS300" s="34">
        <f>IFERROR(VLOOKUP($H300,#REF!,13,FALSE),0)</f>
        <v>0</v>
      </c>
      <c r="AT300" s="34">
        <f>IFERROR(VLOOKUP($H300,#REF!,14,FALSE),0)</f>
        <v>0</v>
      </c>
      <c r="AU300" s="42">
        <f>IFERROR(VLOOKUP($H300,#REF!,15,FALSE),0)</f>
        <v>0</v>
      </c>
      <c r="AV300" s="34">
        <f>IFERROR(VLOOKUP($H300,#REF!,15,FALSE),0)</f>
        <v>0</v>
      </c>
      <c r="AW300" s="34">
        <f>IFERROR(VLOOKUP($H300,#REF!,16,FALSE),0)</f>
        <v>0</v>
      </c>
      <c r="AX300" s="42">
        <f>IFERROR(VLOOKUP($H300,#REF!,17,FALSE),0)</f>
        <v>0</v>
      </c>
    </row>
    <row r="301" spans="1:50" x14ac:dyDescent="0.3">
      <c r="A301" s="33" t="str">
        <f t="shared" si="16"/>
        <v>A -3410-4-901</v>
      </c>
      <c r="B301" s="33" t="str">
        <f>+'R&amp;E EXPORT'!B300</f>
        <v>FIRE-EYE CARE ALLOWANCE</v>
      </c>
      <c r="C301" t="str">
        <f>IFERROR(VLOOKUP(A301,'MCSJ Export'!A:C,3,FALSE),"")</f>
        <v>Sub Account</v>
      </c>
      <c r="D301" s="37">
        <f t="shared" ca="1" si="17"/>
        <v>0</v>
      </c>
      <c r="E301" s="37">
        <f t="shared" ca="1" si="18"/>
        <v>0</v>
      </c>
      <c r="F301" s="37">
        <f t="shared" ca="1" si="19"/>
        <v>0</v>
      </c>
      <c r="G301" s="37"/>
      <c r="H301" s="33" t="str">
        <f>+'R&amp;E EXPORT'!A300</f>
        <v>A -3410-4-901</v>
      </c>
      <c r="I301" s="34">
        <f>IFERROR(VLOOKUP($H301,'Gen F Rev'!$A:$M,15,FALSE),0)</f>
        <v>0</v>
      </c>
      <c r="J301" s="34">
        <f>IFERROR(VLOOKUP($H301,'Gen F Rev'!$A:$M,16,FALSE),0)</f>
        <v>0</v>
      </c>
      <c r="K301" s="42">
        <f>IFERROR(VLOOKUP($H301,'Gen F Rev'!$A:$M,17,FALSE),0)</f>
        <v>0</v>
      </c>
      <c r="L301" s="34">
        <f>IFERROR(VLOOKUP($H301,'Gen F Exp'!$A:$E,15,FALSE),0)</f>
        <v>0</v>
      </c>
      <c r="M301" s="34">
        <f>IFERROR(VLOOKUP($H301,'Gen F Exp'!$A:$E,16,FALSE),0)</f>
        <v>0</v>
      </c>
      <c r="N301" s="42">
        <f>IFERROR(VLOOKUP($H301,'Gen F Exp'!$A:$E,17,FALSE),0)</f>
        <v>0</v>
      </c>
      <c r="O301" s="34">
        <f>IFERROR(VLOOKUP($H301,'Water F Rev'!$A:$L,15,FALSE),0)</f>
        <v>0</v>
      </c>
      <c r="P301" s="34">
        <f>IFERROR(VLOOKUP($H301,'Water F Rev'!$A:$L,16,FALSE),0)</f>
        <v>0</v>
      </c>
      <c r="Q301" s="42">
        <f>IFERROR(VLOOKUP($H301,'Water F Rev'!$A:$L,17,FALSE),0)</f>
        <v>0</v>
      </c>
      <c r="R301" s="34">
        <f>IFERROR(VLOOKUP($H301,'Water F Exp'!$A:$K,15,FALSE),0)</f>
        <v>0</v>
      </c>
      <c r="S301" s="34">
        <f>IFERROR(VLOOKUP($H301,'Water F Exp'!$A:$K,16,FALSE),0)</f>
        <v>0</v>
      </c>
      <c r="T301" s="42">
        <f>IFERROR(VLOOKUP($H301,'Water F Exp'!$A:$K,17,FALSE),0)</f>
        <v>0</v>
      </c>
      <c r="U301" s="34">
        <f ca="1">IFERROR(VLOOKUP($H301,'Sewer F Rev'!$A:$E,15,FALSE),0)</f>
        <v>0</v>
      </c>
      <c r="V301" s="34">
        <f ca="1">IFERROR(VLOOKUP($H301,'Sewer F Rev'!$A:$E,16,FALSE),0)</f>
        <v>0</v>
      </c>
      <c r="W301" s="42">
        <f ca="1">IFERROR(VLOOKUP($H301,'Sewer F Rev'!$A:$E,17,FALSE),0)</f>
        <v>0</v>
      </c>
      <c r="X301" s="34">
        <f>IFERROR(VLOOKUP($H301,'Sewer F Exp'!$A:$B,15,FALSE),0)</f>
        <v>0</v>
      </c>
      <c r="Y301" s="34">
        <f>IFERROR(VLOOKUP($H301,'Sewer F Exp'!$A:$B,16,FALSE),0)</f>
        <v>0</v>
      </c>
      <c r="Z301" s="42">
        <f>IFERROR(VLOOKUP($H301,'Sewer F Exp'!$A:$B,17,FALSE),0)</f>
        <v>0</v>
      </c>
      <c r="AA301" s="34">
        <f>IFERROR(VLOOKUP($H301,'Refuse F Rev'!$A:$E,15,FALSE),0)</f>
        <v>0</v>
      </c>
      <c r="AB301" s="34">
        <f>IFERROR(VLOOKUP($H301,'Refuse F Rev'!$A:$E,16,FALSE),0)</f>
        <v>0</v>
      </c>
      <c r="AC301" s="42">
        <f>IFERROR(VLOOKUP($H301,'Refuse F Rev'!$A:$E,17,FALSE),0)</f>
        <v>0</v>
      </c>
      <c r="AD301" s="34">
        <f>IFERROR(VLOOKUP($H301,'Refuse F Exp'!$A:$E,15,FALSE),0)</f>
        <v>0</v>
      </c>
      <c r="AE301" s="34">
        <f>IFERROR(VLOOKUP($H301,'Refuse F Exp'!$A:$E,16,FALSE),0)</f>
        <v>0</v>
      </c>
      <c r="AF301" s="42">
        <f>IFERROR(VLOOKUP($H301,'Refuse F Exp'!$A:$E,17,FALSE),0)</f>
        <v>0</v>
      </c>
      <c r="AG301" s="34">
        <f>IFERROR(VLOOKUP($H301,#REF!,10,FALSE),0)</f>
        <v>0</v>
      </c>
      <c r="AH301" s="34">
        <f>IFERROR(VLOOKUP($H301,#REF!,11,FALSE),0)</f>
        <v>0</v>
      </c>
      <c r="AI301" s="42">
        <f>IFERROR(VLOOKUP($H301,#REF!,12,FALSE),0)</f>
        <v>0</v>
      </c>
      <c r="AJ301" s="34">
        <f>IFERROR(VLOOKUP($H301,#REF!,10,FALSE),0)</f>
        <v>0</v>
      </c>
      <c r="AK301" s="34">
        <f>IFERROR(VLOOKUP($H301,#REF!,11,FALSE),0)</f>
        <v>0</v>
      </c>
      <c r="AL301" s="42">
        <f>IFERROR(VLOOKUP($H301,#REF!,12,FALSE),0)</f>
        <v>0</v>
      </c>
      <c r="AM301" s="34">
        <f>IFERROR(VLOOKUP($H301,#REF!,10,FALSE),0)</f>
        <v>0</v>
      </c>
      <c r="AN301" s="34">
        <f>IFERROR(VLOOKUP($H301,#REF!,11,FALSE),0)</f>
        <v>0</v>
      </c>
      <c r="AO301" s="42">
        <f>IFERROR(VLOOKUP($H301,#REF!,12,FALSE),0)</f>
        <v>0</v>
      </c>
      <c r="AP301" s="34">
        <f>IFERROR(VLOOKUP($H301,#REF!,10,FALSE),0)</f>
        <v>0</v>
      </c>
      <c r="AQ301" s="34">
        <f>IFERROR(VLOOKUP($H301,#REF!,11,FALSE),0)</f>
        <v>0</v>
      </c>
      <c r="AR301" s="42">
        <f>IFERROR(VLOOKUP($H301,#REF!,12,FALSE),0)</f>
        <v>0</v>
      </c>
      <c r="AS301" s="34">
        <f>IFERROR(VLOOKUP($H301,#REF!,13,FALSE),0)</f>
        <v>0</v>
      </c>
      <c r="AT301" s="34">
        <f>IFERROR(VLOOKUP($H301,#REF!,14,FALSE),0)</f>
        <v>0</v>
      </c>
      <c r="AU301" s="42">
        <f>IFERROR(VLOOKUP($H301,#REF!,15,FALSE),0)</f>
        <v>0</v>
      </c>
      <c r="AV301" s="34">
        <f>IFERROR(VLOOKUP($H301,#REF!,15,FALSE),0)</f>
        <v>0</v>
      </c>
      <c r="AW301" s="34">
        <f>IFERROR(VLOOKUP($H301,#REF!,16,FALSE),0)</f>
        <v>0</v>
      </c>
      <c r="AX301" s="42">
        <f>IFERROR(VLOOKUP($H301,#REF!,17,FALSE),0)</f>
        <v>0</v>
      </c>
    </row>
    <row r="302" spans="1:50" x14ac:dyDescent="0.3">
      <c r="A302" s="33" t="str">
        <f t="shared" si="16"/>
        <v>A -3410-4-914</v>
      </c>
      <c r="B302" s="33" t="str">
        <f>+'R&amp;E EXPORT'!B301</f>
        <v>FIRE-UNIFORM ALLOWANCES</v>
      </c>
      <c r="C302" t="str">
        <f>IFERROR(VLOOKUP(A302,'MCSJ Export'!A:C,3,FALSE),"")</f>
        <v>Sub Account</v>
      </c>
      <c r="D302" s="37">
        <f t="shared" ca="1" si="17"/>
        <v>0</v>
      </c>
      <c r="E302" s="37">
        <f t="shared" ca="1" si="18"/>
        <v>0</v>
      </c>
      <c r="F302" s="37">
        <f t="shared" ca="1" si="19"/>
        <v>0</v>
      </c>
      <c r="G302" s="37"/>
      <c r="H302" s="33" t="str">
        <f>+'R&amp;E EXPORT'!A301</f>
        <v>A -3410-4-914</v>
      </c>
      <c r="I302" s="34">
        <f>IFERROR(VLOOKUP($H302,'Gen F Rev'!$A:$M,15,FALSE),0)</f>
        <v>0</v>
      </c>
      <c r="J302" s="34">
        <f>IFERROR(VLOOKUP($H302,'Gen F Rev'!$A:$M,16,FALSE),0)</f>
        <v>0</v>
      </c>
      <c r="K302" s="42">
        <f>IFERROR(VLOOKUP($H302,'Gen F Rev'!$A:$M,17,FALSE),0)</f>
        <v>0</v>
      </c>
      <c r="L302" s="34">
        <f>IFERROR(VLOOKUP($H302,'Gen F Exp'!$A:$E,15,FALSE),0)</f>
        <v>0</v>
      </c>
      <c r="M302" s="34">
        <f>IFERROR(VLOOKUP($H302,'Gen F Exp'!$A:$E,16,FALSE),0)</f>
        <v>0</v>
      </c>
      <c r="N302" s="42">
        <f>IFERROR(VLOOKUP($H302,'Gen F Exp'!$A:$E,17,FALSE),0)</f>
        <v>0</v>
      </c>
      <c r="O302" s="34">
        <f>IFERROR(VLOOKUP($H302,'Water F Rev'!$A:$L,15,FALSE),0)</f>
        <v>0</v>
      </c>
      <c r="P302" s="34">
        <f>IFERROR(VLOOKUP($H302,'Water F Rev'!$A:$L,16,FALSE),0)</f>
        <v>0</v>
      </c>
      <c r="Q302" s="42">
        <f>IFERROR(VLOOKUP($H302,'Water F Rev'!$A:$L,17,FALSE),0)</f>
        <v>0</v>
      </c>
      <c r="R302" s="34">
        <f>IFERROR(VLOOKUP($H302,'Water F Exp'!$A:$K,15,FALSE),0)</f>
        <v>0</v>
      </c>
      <c r="S302" s="34">
        <f>IFERROR(VLOOKUP($H302,'Water F Exp'!$A:$K,16,FALSE),0)</f>
        <v>0</v>
      </c>
      <c r="T302" s="42">
        <f>IFERROR(VLOOKUP($H302,'Water F Exp'!$A:$K,17,FALSE),0)</f>
        <v>0</v>
      </c>
      <c r="U302" s="34">
        <f ca="1">IFERROR(VLOOKUP($H302,'Sewer F Rev'!$A:$E,15,FALSE),0)</f>
        <v>0</v>
      </c>
      <c r="V302" s="34">
        <f ca="1">IFERROR(VLOOKUP($H302,'Sewer F Rev'!$A:$E,16,FALSE),0)</f>
        <v>0</v>
      </c>
      <c r="W302" s="42">
        <f ca="1">IFERROR(VLOOKUP($H302,'Sewer F Rev'!$A:$E,17,FALSE),0)</f>
        <v>0</v>
      </c>
      <c r="X302" s="34">
        <f>IFERROR(VLOOKUP($H302,'Sewer F Exp'!$A:$B,15,FALSE),0)</f>
        <v>0</v>
      </c>
      <c r="Y302" s="34">
        <f>IFERROR(VLOOKUP($H302,'Sewer F Exp'!$A:$B,16,FALSE),0)</f>
        <v>0</v>
      </c>
      <c r="Z302" s="42">
        <f>IFERROR(VLOOKUP($H302,'Sewer F Exp'!$A:$B,17,FALSE),0)</f>
        <v>0</v>
      </c>
      <c r="AA302" s="34">
        <f>IFERROR(VLOOKUP($H302,'Refuse F Rev'!$A:$E,15,FALSE),0)</f>
        <v>0</v>
      </c>
      <c r="AB302" s="34">
        <f>IFERROR(VLOOKUP($H302,'Refuse F Rev'!$A:$E,16,FALSE),0)</f>
        <v>0</v>
      </c>
      <c r="AC302" s="42">
        <f>IFERROR(VLOOKUP($H302,'Refuse F Rev'!$A:$E,17,FALSE),0)</f>
        <v>0</v>
      </c>
      <c r="AD302" s="34">
        <f>IFERROR(VLOOKUP($H302,'Refuse F Exp'!$A:$E,15,FALSE),0)</f>
        <v>0</v>
      </c>
      <c r="AE302" s="34">
        <f>IFERROR(VLOOKUP($H302,'Refuse F Exp'!$A:$E,16,FALSE),0)</f>
        <v>0</v>
      </c>
      <c r="AF302" s="42">
        <f>IFERROR(VLOOKUP($H302,'Refuse F Exp'!$A:$E,17,FALSE),0)</f>
        <v>0</v>
      </c>
      <c r="AG302" s="34">
        <f>IFERROR(VLOOKUP($H302,#REF!,10,FALSE),0)</f>
        <v>0</v>
      </c>
      <c r="AH302" s="34">
        <f>IFERROR(VLOOKUP($H302,#REF!,11,FALSE),0)</f>
        <v>0</v>
      </c>
      <c r="AI302" s="42">
        <f>IFERROR(VLOOKUP($H302,#REF!,12,FALSE),0)</f>
        <v>0</v>
      </c>
      <c r="AJ302" s="34">
        <f>IFERROR(VLOOKUP($H302,#REF!,10,FALSE),0)</f>
        <v>0</v>
      </c>
      <c r="AK302" s="34">
        <f>IFERROR(VLOOKUP($H302,#REF!,11,FALSE),0)</f>
        <v>0</v>
      </c>
      <c r="AL302" s="42">
        <f>IFERROR(VLOOKUP($H302,#REF!,12,FALSE),0)</f>
        <v>0</v>
      </c>
      <c r="AM302" s="34">
        <f>IFERROR(VLOOKUP($H302,#REF!,10,FALSE),0)</f>
        <v>0</v>
      </c>
      <c r="AN302" s="34">
        <f>IFERROR(VLOOKUP($H302,#REF!,11,FALSE),0)</f>
        <v>0</v>
      </c>
      <c r="AO302" s="42">
        <f>IFERROR(VLOOKUP($H302,#REF!,12,FALSE),0)</f>
        <v>0</v>
      </c>
      <c r="AP302" s="34">
        <f>IFERROR(VLOOKUP($H302,#REF!,10,FALSE),0)</f>
        <v>0</v>
      </c>
      <c r="AQ302" s="34">
        <f>IFERROR(VLOOKUP($H302,#REF!,11,FALSE),0)</f>
        <v>0</v>
      </c>
      <c r="AR302" s="42">
        <f>IFERROR(VLOOKUP($H302,#REF!,12,FALSE),0)</f>
        <v>0</v>
      </c>
      <c r="AS302" s="34">
        <f>IFERROR(VLOOKUP($H302,#REF!,13,FALSE),0)</f>
        <v>0</v>
      </c>
      <c r="AT302" s="34">
        <f>IFERROR(VLOOKUP($H302,#REF!,14,FALSE),0)</f>
        <v>0</v>
      </c>
      <c r="AU302" s="42">
        <f>IFERROR(VLOOKUP($H302,#REF!,15,FALSE),0)</f>
        <v>0</v>
      </c>
      <c r="AV302" s="34">
        <f>IFERROR(VLOOKUP($H302,#REF!,15,FALSE),0)</f>
        <v>0</v>
      </c>
      <c r="AW302" s="34">
        <f>IFERROR(VLOOKUP($H302,#REF!,16,FALSE),0)</f>
        <v>0</v>
      </c>
      <c r="AX302" s="42">
        <f>IFERROR(VLOOKUP($H302,#REF!,17,FALSE),0)</f>
        <v>0</v>
      </c>
    </row>
    <row r="303" spans="1:50" x14ac:dyDescent="0.3">
      <c r="A303" s="33" t="str">
        <f t="shared" si="16"/>
        <v>A -3410-4-930</v>
      </c>
      <c r="B303" s="33" t="str">
        <f>+'R&amp;E EXPORT'!B302</f>
        <v>FIRE-CONF/MLG/ED</v>
      </c>
      <c r="C303" t="str">
        <f>IFERROR(VLOOKUP(A303,'MCSJ Export'!A:C,3,FALSE),"")</f>
        <v>Sub Account</v>
      </c>
      <c r="D303" s="37">
        <f t="shared" ca="1" si="17"/>
        <v>0</v>
      </c>
      <c r="E303" s="37">
        <f t="shared" ca="1" si="18"/>
        <v>0</v>
      </c>
      <c r="F303" s="37">
        <f t="shared" ca="1" si="19"/>
        <v>0</v>
      </c>
      <c r="G303" s="37"/>
      <c r="H303" s="33" t="str">
        <f>+'R&amp;E EXPORT'!A302</f>
        <v>A -3410-4-930</v>
      </c>
      <c r="I303" s="34">
        <f>IFERROR(VLOOKUP($H303,'Gen F Rev'!$A:$M,15,FALSE),0)</f>
        <v>0</v>
      </c>
      <c r="J303" s="34">
        <f>IFERROR(VLOOKUP($H303,'Gen F Rev'!$A:$M,16,FALSE),0)</f>
        <v>0</v>
      </c>
      <c r="K303" s="42">
        <f>IFERROR(VLOOKUP($H303,'Gen F Rev'!$A:$M,17,FALSE),0)</f>
        <v>0</v>
      </c>
      <c r="L303" s="34">
        <f>IFERROR(VLOOKUP($H303,'Gen F Exp'!$A:$E,15,FALSE),0)</f>
        <v>0</v>
      </c>
      <c r="M303" s="34">
        <f>IFERROR(VLOOKUP($H303,'Gen F Exp'!$A:$E,16,FALSE),0)</f>
        <v>0</v>
      </c>
      <c r="N303" s="42">
        <f>IFERROR(VLOOKUP($H303,'Gen F Exp'!$A:$E,17,FALSE),0)</f>
        <v>0</v>
      </c>
      <c r="O303" s="34">
        <f>IFERROR(VLOOKUP($H303,'Water F Rev'!$A:$L,15,FALSE),0)</f>
        <v>0</v>
      </c>
      <c r="P303" s="34">
        <f>IFERROR(VLOOKUP($H303,'Water F Rev'!$A:$L,16,FALSE),0)</f>
        <v>0</v>
      </c>
      <c r="Q303" s="42">
        <f>IFERROR(VLOOKUP($H303,'Water F Rev'!$A:$L,17,FALSE),0)</f>
        <v>0</v>
      </c>
      <c r="R303" s="34">
        <f>IFERROR(VLOOKUP($H303,'Water F Exp'!$A:$K,15,FALSE),0)</f>
        <v>0</v>
      </c>
      <c r="S303" s="34">
        <f>IFERROR(VLOOKUP($H303,'Water F Exp'!$A:$K,16,FALSE),0)</f>
        <v>0</v>
      </c>
      <c r="T303" s="42">
        <f>IFERROR(VLOOKUP($H303,'Water F Exp'!$A:$K,17,FALSE),0)</f>
        <v>0</v>
      </c>
      <c r="U303" s="34">
        <f ca="1">IFERROR(VLOOKUP($H303,'Sewer F Rev'!$A:$E,15,FALSE),0)</f>
        <v>0</v>
      </c>
      <c r="V303" s="34">
        <f ca="1">IFERROR(VLOOKUP($H303,'Sewer F Rev'!$A:$E,16,FALSE),0)</f>
        <v>0</v>
      </c>
      <c r="W303" s="42">
        <f ca="1">IFERROR(VLOOKUP($H303,'Sewer F Rev'!$A:$E,17,FALSE),0)</f>
        <v>0</v>
      </c>
      <c r="X303" s="34">
        <f>IFERROR(VLOOKUP($H303,'Sewer F Exp'!$A:$B,15,FALSE),0)</f>
        <v>0</v>
      </c>
      <c r="Y303" s="34">
        <f>IFERROR(VLOOKUP($H303,'Sewer F Exp'!$A:$B,16,FALSE),0)</f>
        <v>0</v>
      </c>
      <c r="Z303" s="42">
        <f>IFERROR(VLOOKUP($H303,'Sewer F Exp'!$A:$B,17,FALSE),0)</f>
        <v>0</v>
      </c>
      <c r="AA303" s="34">
        <f>IFERROR(VLOOKUP($H303,'Refuse F Rev'!$A:$E,15,FALSE),0)</f>
        <v>0</v>
      </c>
      <c r="AB303" s="34">
        <f>IFERROR(VLOOKUP($H303,'Refuse F Rev'!$A:$E,16,FALSE),0)</f>
        <v>0</v>
      </c>
      <c r="AC303" s="42">
        <f>IFERROR(VLOOKUP($H303,'Refuse F Rev'!$A:$E,17,FALSE),0)</f>
        <v>0</v>
      </c>
      <c r="AD303" s="34">
        <f>IFERROR(VLOOKUP($H303,'Refuse F Exp'!$A:$E,15,FALSE),0)</f>
        <v>0</v>
      </c>
      <c r="AE303" s="34">
        <f>IFERROR(VLOOKUP($H303,'Refuse F Exp'!$A:$E,16,FALSE),0)</f>
        <v>0</v>
      </c>
      <c r="AF303" s="42">
        <f>IFERROR(VLOOKUP($H303,'Refuse F Exp'!$A:$E,17,FALSE),0)</f>
        <v>0</v>
      </c>
      <c r="AG303" s="34">
        <f>IFERROR(VLOOKUP($H303,#REF!,10,FALSE),0)</f>
        <v>0</v>
      </c>
      <c r="AH303" s="34">
        <f>IFERROR(VLOOKUP($H303,#REF!,11,FALSE),0)</f>
        <v>0</v>
      </c>
      <c r="AI303" s="42">
        <f>IFERROR(VLOOKUP($H303,#REF!,12,FALSE),0)</f>
        <v>0</v>
      </c>
      <c r="AJ303" s="34">
        <f>IFERROR(VLOOKUP($H303,#REF!,10,FALSE),0)</f>
        <v>0</v>
      </c>
      <c r="AK303" s="34">
        <f>IFERROR(VLOOKUP($H303,#REF!,11,FALSE),0)</f>
        <v>0</v>
      </c>
      <c r="AL303" s="42">
        <f>IFERROR(VLOOKUP($H303,#REF!,12,FALSE),0)</f>
        <v>0</v>
      </c>
      <c r="AM303" s="34">
        <f>IFERROR(VLOOKUP($H303,#REF!,10,FALSE),0)</f>
        <v>0</v>
      </c>
      <c r="AN303" s="34">
        <f>IFERROR(VLOOKUP($H303,#REF!,11,FALSE),0)</f>
        <v>0</v>
      </c>
      <c r="AO303" s="42">
        <f>IFERROR(VLOOKUP($H303,#REF!,12,FALSE),0)</f>
        <v>0</v>
      </c>
      <c r="AP303" s="34">
        <f>IFERROR(VLOOKUP($H303,#REF!,10,FALSE),0)</f>
        <v>0</v>
      </c>
      <c r="AQ303" s="34">
        <f>IFERROR(VLOOKUP($H303,#REF!,11,FALSE),0)</f>
        <v>0</v>
      </c>
      <c r="AR303" s="42">
        <f>IFERROR(VLOOKUP($H303,#REF!,12,FALSE),0)</f>
        <v>0</v>
      </c>
      <c r="AS303" s="34">
        <f>IFERROR(VLOOKUP($H303,#REF!,13,FALSE),0)</f>
        <v>0</v>
      </c>
      <c r="AT303" s="34">
        <f>IFERROR(VLOOKUP($H303,#REF!,14,FALSE),0)</f>
        <v>0</v>
      </c>
      <c r="AU303" s="42">
        <f>IFERROR(VLOOKUP($H303,#REF!,15,FALSE),0)</f>
        <v>0</v>
      </c>
      <c r="AV303" s="34">
        <f>IFERROR(VLOOKUP($H303,#REF!,15,FALSE),0)</f>
        <v>0</v>
      </c>
      <c r="AW303" s="34">
        <f>IFERROR(VLOOKUP($H303,#REF!,16,FALSE),0)</f>
        <v>0</v>
      </c>
      <c r="AX303" s="42">
        <f>IFERROR(VLOOKUP($H303,#REF!,17,FALSE),0)</f>
        <v>0</v>
      </c>
    </row>
    <row r="304" spans="1:50" x14ac:dyDescent="0.3">
      <c r="A304" s="33" t="str">
        <f t="shared" si="16"/>
        <v>A -3620-0-000</v>
      </c>
      <c r="B304" s="33" t="str">
        <f>+'R&amp;E EXPORT'!B303</f>
        <v>SAFETY INSPECTION:</v>
      </c>
      <c r="C304" t="str">
        <f>IFERROR(VLOOKUP(A304,'MCSJ Export'!A:C,3,FALSE),"")</f>
        <v>Control</v>
      </c>
      <c r="D304" s="37">
        <f t="shared" ca="1" si="17"/>
        <v>0</v>
      </c>
      <c r="E304" s="37">
        <f t="shared" ca="1" si="18"/>
        <v>0</v>
      </c>
      <c r="F304" s="37">
        <f t="shared" ca="1" si="19"/>
        <v>0</v>
      </c>
      <c r="G304" s="37"/>
      <c r="H304" s="33" t="str">
        <f>+'R&amp;E EXPORT'!A303</f>
        <v>A -3620-0-000</v>
      </c>
      <c r="I304" s="34">
        <f>IFERROR(VLOOKUP($H304,'Gen F Rev'!$A:$M,15,FALSE),0)</f>
        <v>0</v>
      </c>
      <c r="J304" s="34">
        <f>IFERROR(VLOOKUP($H304,'Gen F Rev'!$A:$M,16,FALSE),0)</f>
        <v>0</v>
      </c>
      <c r="K304" s="42">
        <f>IFERROR(VLOOKUP($H304,'Gen F Rev'!$A:$M,17,FALSE),0)</f>
        <v>0</v>
      </c>
      <c r="L304" s="34">
        <f>IFERROR(VLOOKUP($H304,'Gen F Exp'!$A:$E,15,FALSE),0)</f>
        <v>0</v>
      </c>
      <c r="M304" s="34">
        <f>IFERROR(VLOOKUP($H304,'Gen F Exp'!$A:$E,16,FALSE),0)</f>
        <v>0</v>
      </c>
      <c r="N304" s="42">
        <f>IFERROR(VLOOKUP($H304,'Gen F Exp'!$A:$E,17,FALSE),0)</f>
        <v>0</v>
      </c>
      <c r="O304" s="34">
        <f>IFERROR(VLOOKUP($H304,'Water F Rev'!$A:$L,15,FALSE),0)</f>
        <v>0</v>
      </c>
      <c r="P304" s="34">
        <f>IFERROR(VLOOKUP($H304,'Water F Rev'!$A:$L,16,FALSE),0)</f>
        <v>0</v>
      </c>
      <c r="Q304" s="42">
        <f>IFERROR(VLOOKUP($H304,'Water F Rev'!$A:$L,17,FALSE),0)</f>
        <v>0</v>
      </c>
      <c r="R304" s="34">
        <f>IFERROR(VLOOKUP($H304,'Water F Exp'!$A:$K,15,FALSE),0)</f>
        <v>0</v>
      </c>
      <c r="S304" s="34">
        <f>IFERROR(VLOOKUP($H304,'Water F Exp'!$A:$K,16,FALSE),0)</f>
        <v>0</v>
      </c>
      <c r="T304" s="42">
        <f>IFERROR(VLOOKUP($H304,'Water F Exp'!$A:$K,17,FALSE),0)</f>
        <v>0</v>
      </c>
      <c r="U304" s="34">
        <f ca="1">IFERROR(VLOOKUP($H304,'Sewer F Rev'!$A:$E,15,FALSE),0)</f>
        <v>0</v>
      </c>
      <c r="V304" s="34">
        <f ca="1">IFERROR(VLOOKUP($H304,'Sewer F Rev'!$A:$E,16,FALSE),0)</f>
        <v>0</v>
      </c>
      <c r="W304" s="42">
        <f ca="1">IFERROR(VLOOKUP($H304,'Sewer F Rev'!$A:$E,17,FALSE),0)</f>
        <v>0</v>
      </c>
      <c r="X304" s="34">
        <f>IFERROR(VLOOKUP($H304,'Sewer F Exp'!$A:$B,15,FALSE),0)</f>
        <v>0</v>
      </c>
      <c r="Y304" s="34">
        <f>IFERROR(VLOOKUP($H304,'Sewer F Exp'!$A:$B,16,FALSE),0)</f>
        <v>0</v>
      </c>
      <c r="Z304" s="42">
        <f>IFERROR(VLOOKUP($H304,'Sewer F Exp'!$A:$B,17,FALSE),0)</f>
        <v>0</v>
      </c>
      <c r="AA304" s="34">
        <f>IFERROR(VLOOKUP($H304,'Refuse F Rev'!$A:$E,15,FALSE),0)</f>
        <v>0</v>
      </c>
      <c r="AB304" s="34">
        <f>IFERROR(VLOOKUP($H304,'Refuse F Rev'!$A:$E,16,FALSE),0)</f>
        <v>0</v>
      </c>
      <c r="AC304" s="42">
        <f>IFERROR(VLOOKUP($H304,'Refuse F Rev'!$A:$E,17,FALSE),0)</f>
        <v>0</v>
      </c>
      <c r="AD304" s="34">
        <f>IFERROR(VLOOKUP($H304,'Refuse F Exp'!$A:$E,15,FALSE),0)</f>
        <v>0</v>
      </c>
      <c r="AE304" s="34">
        <f>IFERROR(VLOOKUP($H304,'Refuse F Exp'!$A:$E,16,FALSE),0)</f>
        <v>0</v>
      </c>
      <c r="AF304" s="42">
        <f>IFERROR(VLOOKUP($H304,'Refuse F Exp'!$A:$E,17,FALSE),0)</f>
        <v>0</v>
      </c>
      <c r="AG304" s="34">
        <f>IFERROR(VLOOKUP($H304,#REF!,10,FALSE),0)</f>
        <v>0</v>
      </c>
      <c r="AH304" s="34">
        <f>IFERROR(VLOOKUP($H304,#REF!,11,FALSE),0)</f>
        <v>0</v>
      </c>
      <c r="AI304" s="42">
        <f>IFERROR(VLOOKUP($H304,#REF!,12,FALSE),0)</f>
        <v>0</v>
      </c>
      <c r="AJ304" s="34">
        <f>IFERROR(VLOOKUP($H304,#REF!,10,FALSE),0)</f>
        <v>0</v>
      </c>
      <c r="AK304" s="34">
        <f>IFERROR(VLOOKUP($H304,#REF!,11,FALSE),0)</f>
        <v>0</v>
      </c>
      <c r="AL304" s="42">
        <f>IFERROR(VLOOKUP($H304,#REF!,12,FALSE),0)</f>
        <v>0</v>
      </c>
      <c r="AM304" s="34">
        <f>IFERROR(VLOOKUP($H304,#REF!,10,FALSE),0)</f>
        <v>0</v>
      </c>
      <c r="AN304" s="34">
        <f>IFERROR(VLOOKUP($H304,#REF!,11,FALSE),0)</f>
        <v>0</v>
      </c>
      <c r="AO304" s="42">
        <f>IFERROR(VLOOKUP($H304,#REF!,12,FALSE),0)</f>
        <v>0</v>
      </c>
      <c r="AP304" s="34">
        <f>IFERROR(VLOOKUP($H304,#REF!,10,FALSE),0)</f>
        <v>0</v>
      </c>
      <c r="AQ304" s="34">
        <f>IFERROR(VLOOKUP($H304,#REF!,11,FALSE),0)</f>
        <v>0</v>
      </c>
      <c r="AR304" s="42">
        <f>IFERROR(VLOOKUP($H304,#REF!,12,FALSE),0)</f>
        <v>0</v>
      </c>
      <c r="AS304" s="34">
        <f>IFERROR(VLOOKUP($H304,#REF!,13,FALSE),0)</f>
        <v>0</v>
      </c>
      <c r="AT304" s="34">
        <f>IFERROR(VLOOKUP($H304,#REF!,14,FALSE),0)</f>
        <v>0</v>
      </c>
      <c r="AU304" s="42">
        <f>IFERROR(VLOOKUP($H304,#REF!,15,FALSE),0)</f>
        <v>0</v>
      </c>
      <c r="AV304" s="34">
        <f>IFERROR(VLOOKUP($H304,#REF!,15,FALSE),0)</f>
        <v>0</v>
      </c>
      <c r="AW304" s="34">
        <f>IFERROR(VLOOKUP($H304,#REF!,16,FALSE),0)</f>
        <v>0</v>
      </c>
      <c r="AX304" s="42">
        <f>IFERROR(VLOOKUP($H304,#REF!,17,FALSE),0)</f>
        <v>0</v>
      </c>
    </row>
    <row r="305" spans="1:50" x14ac:dyDescent="0.3">
      <c r="A305" s="33" t="str">
        <f t="shared" si="16"/>
        <v>A -3620-1-000</v>
      </c>
      <c r="B305" s="33" t="str">
        <f>+'R&amp;E EXPORT'!B304</f>
        <v>SAFETY INSPECTION PERSONAL SERVICES</v>
      </c>
      <c r="C305" t="str">
        <f>IFERROR(VLOOKUP(A305,'MCSJ Export'!A:C,3,FALSE),"")</f>
        <v>Sub Account</v>
      </c>
      <c r="D305" s="37">
        <f t="shared" ca="1" si="17"/>
        <v>0</v>
      </c>
      <c r="E305" s="37">
        <f t="shared" ca="1" si="18"/>
        <v>0</v>
      </c>
      <c r="F305" s="37">
        <f t="shared" ca="1" si="19"/>
        <v>0</v>
      </c>
      <c r="G305" s="37"/>
      <c r="H305" s="33" t="str">
        <f>+'R&amp;E EXPORT'!A304</f>
        <v>A -3620-1-000</v>
      </c>
      <c r="I305" s="34">
        <f>IFERROR(VLOOKUP($H305,'Gen F Rev'!$A:$M,15,FALSE),0)</f>
        <v>0</v>
      </c>
      <c r="J305" s="34">
        <f>IFERROR(VLOOKUP($H305,'Gen F Rev'!$A:$M,16,FALSE),0)</f>
        <v>0</v>
      </c>
      <c r="K305" s="42">
        <f>IFERROR(VLOOKUP($H305,'Gen F Rev'!$A:$M,17,FALSE),0)</f>
        <v>0</v>
      </c>
      <c r="L305" s="34">
        <f>IFERROR(VLOOKUP($H305,'Gen F Exp'!$A:$E,15,FALSE),0)</f>
        <v>0</v>
      </c>
      <c r="M305" s="34">
        <f>IFERROR(VLOOKUP($H305,'Gen F Exp'!$A:$E,16,FALSE),0)</f>
        <v>0</v>
      </c>
      <c r="N305" s="42">
        <f>IFERROR(VLOOKUP($H305,'Gen F Exp'!$A:$E,17,FALSE),0)</f>
        <v>0</v>
      </c>
      <c r="O305" s="34">
        <f>IFERROR(VLOOKUP($H305,'Water F Rev'!$A:$L,15,FALSE),0)</f>
        <v>0</v>
      </c>
      <c r="P305" s="34">
        <f>IFERROR(VLOOKUP($H305,'Water F Rev'!$A:$L,16,FALSE),0)</f>
        <v>0</v>
      </c>
      <c r="Q305" s="42">
        <f>IFERROR(VLOOKUP($H305,'Water F Rev'!$A:$L,17,FALSE),0)</f>
        <v>0</v>
      </c>
      <c r="R305" s="34">
        <f>IFERROR(VLOOKUP($H305,'Water F Exp'!$A:$K,15,FALSE),0)</f>
        <v>0</v>
      </c>
      <c r="S305" s="34">
        <f>IFERROR(VLOOKUP($H305,'Water F Exp'!$A:$K,16,FALSE),0)</f>
        <v>0</v>
      </c>
      <c r="T305" s="42">
        <f>IFERROR(VLOOKUP($H305,'Water F Exp'!$A:$K,17,FALSE),0)</f>
        <v>0</v>
      </c>
      <c r="U305" s="34">
        <f ca="1">IFERROR(VLOOKUP($H305,'Sewer F Rev'!$A:$E,15,FALSE),0)</f>
        <v>0</v>
      </c>
      <c r="V305" s="34">
        <f ca="1">IFERROR(VLOOKUP($H305,'Sewer F Rev'!$A:$E,16,FALSE),0)</f>
        <v>0</v>
      </c>
      <c r="W305" s="42">
        <f ca="1">IFERROR(VLOOKUP($H305,'Sewer F Rev'!$A:$E,17,FALSE),0)</f>
        <v>0</v>
      </c>
      <c r="X305" s="34">
        <f>IFERROR(VLOOKUP($H305,'Sewer F Exp'!$A:$B,15,FALSE),0)</f>
        <v>0</v>
      </c>
      <c r="Y305" s="34">
        <f>IFERROR(VLOOKUP($H305,'Sewer F Exp'!$A:$B,16,FALSE),0)</f>
        <v>0</v>
      </c>
      <c r="Z305" s="42">
        <f>IFERROR(VLOOKUP($H305,'Sewer F Exp'!$A:$B,17,FALSE),0)</f>
        <v>0</v>
      </c>
      <c r="AA305" s="34">
        <f>IFERROR(VLOOKUP($H305,'Refuse F Rev'!$A:$E,15,FALSE),0)</f>
        <v>0</v>
      </c>
      <c r="AB305" s="34">
        <f>IFERROR(VLOOKUP($H305,'Refuse F Rev'!$A:$E,16,FALSE),0)</f>
        <v>0</v>
      </c>
      <c r="AC305" s="42">
        <f>IFERROR(VLOOKUP($H305,'Refuse F Rev'!$A:$E,17,FALSE),0)</f>
        <v>0</v>
      </c>
      <c r="AD305" s="34">
        <f>IFERROR(VLOOKUP($H305,'Refuse F Exp'!$A:$E,15,FALSE),0)</f>
        <v>0</v>
      </c>
      <c r="AE305" s="34">
        <f>IFERROR(VLOOKUP($H305,'Refuse F Exp'!$A:$E,16,FALSE),0)</f>
        <v>0</v>
      </c>
      <c r="AF305" s="42">
        <f>IFERROR(VLOOKUP($H305,'Refuse F Exp'!$A:$E,17,FALSE),0)</f>
        <v>0</v>
      </c>
      <c r="AG305" s="34">
        <f>IFERROR(VLOOKUP($H305,#REF!,10,FALSE),0)</f>
        <v>0</v>
      </c>
      <c r="AH305" s="34">
        <f>IFERROR(VLOOKUP($H305,#REF!,11,FALSE),0)</f>
        <v>0</v>
      </c>
      <c r="AI305" s="42">
        <f>IFERROR(VLOOKUP($H305,#REF!,12,FALSE),0)</f>
        <v>0</v>
      </c>
      <c r="AJ305" s="34">
        <f>IFERROR(VLOOKUP($H305,#REF!,10,FALSE),0)</f>
        <v>0</v>
      </c>
      <c r="AK305" s="34">
        <f>IFERROR(VLOOKUP($H305,#REF!,11,FALSE),0)</f>
        <v>0</v>
      </c>
      <c r="AL305" s="42">
        <f>IFERROR(VLOOKUP($H305,#REF!,12,FALSE),0)</f>
        <v>0</v>
      </c>
      <c r="AM305" s="34">
        <f>IFERROR(VLOOKUP($H305,#REF!,10,FALSE),0)</f>
        <v>0</v>
      </c>
      <c r="AN305" s="34">
        <f>IFERROR(VLOOKUP($H305,#REF!,11,FALSE),0)</f>
        <v>0</v>
      </c>
      <c r="AO305" s="42">
        <f>IFERROR(VLOOKUP($H305,#REF!,12,FALSE),0)</f>
        <v>0</v>
      </c>
      <c r="AP305" s="34">
        <f>IFERROR(VLOOKUP($H305,#REF!,10,FALSE),0)</f>
        <v>0</v>
      </c>
      <c r="AQ305" s="34">
        <f>IFERROR(VLOOKUP($H305,#REF!,11,FALSE),0)</f>
        <v>0</v>
      </c>
      <c r="AR305" s="42">
        <f>IFERROR(VLOOKUP($H305,#REF!,12,FALSE),0)</f>
        <v>0</v>
      </c>
      <c r="AS305" s="34">
        <f>IFERROR(VLOOKUP($H305,#REF!,13,FALSE),0)</f>
        <v>0</v>
      </c>
      <c r="AT305" s="34">
        <f>IFERROR(VLOOKUP($H305,#REF!,14,FALSE),0)</f>
        <v>0</v>
      </c>
      <c r="AU305" s="42">
        <f>IFERROR(VLOOKUP($H305,#REF!,15,FALSE),0)</f>
        <v>0</v>
      </c>
      <c r="AV305" s="34">
        <f>IFERROR(VLOOKUP($H305,#REF!,15,FALSE),0)</f>
        <v>0</v>
      </c>
      <c r="AW305" s="34">
        <f>IFERROR(VLOOKUP($H305,#REF!,16,FALSE),0)</f>
        <v>0</v>
      </c>
      <c r="AX305" s="42">
        <f>IFERROR(VLOOKUP($H305,#REF!,17,FALSE),0)</f>
        <v>0</v>
      </c>
    </row>
    <row r="306" spans="1:50" x14ac:dyDescent="0.3">
      <c r="A306" s="33" t="str">
        <f t="shared" si="16"/>
        <v>A -3989-0-000</v>
      </c>
      <c r="B306" s="33" t="str">
        <f>+'R&amp;E EXPORT'!B305</f>
        <v>CODE ENFORCEMENT:</v>
      </c>
      <c r="C306" t="str">
        <f>IFERROR(VLOOKUP(A306,'MCSJ Export'!A:C,3,FALSE),"")</f>
        <v>Control</v>
      </c>
      <c r="D306" s="37">
        <f t="shared" ca="1" si="17"/>
        <v>0</v>
      </c>
      <c r="E306" s="37">
        <f t="shared" ca="1" si="18"/>
        <v>0</v>
      </c>
      <c r="F306" s="37">
        <f t="shared" ca="1" si="19"/>
        <v>0</v>
      </c>
      <c r="G306" s="37"/>
      <c r="H306" s="33" t="str">
        <f>+'R&amp;E EXPORT'!A305</f>
        <v>A -3989-0-000</v>
      </c>
      <c r="I306" s="34">
        <f>IFERROR(VLOOKUP($H306,'Gen F Rev'!$A:$M,15,FALSE),0)</f>
        <v>0</v>
      </c>
      <c r="J306" s="34">
        <f>IFERROR(VLOOKUP($H306,'Gen F Rev'!$A:$M,16,FALSE),0)</f>
        <v>0</v>
      </c>
      <c r="K306" s="42">
        <f>IFERROR(VLOOKUP($H306,'Gen F Rev'!$A:$M,17,FALSE),0)</f>
        <v>0</v>
      </c>
      <c r="L306" s="34">
        <f>IFERROR(VLOOKUP($H306,'Gen F Exp'!$A:$E,15,FALSE),0)</f>
        <v>0</v>
      </c>
      <c r="M306" s="34">
        <f>IFERROR(VLOOKUP($H306,'Gen F Exp'!$A:$E,16,FALSE),0)</f>
        <v>0</v>
      </c>
      <c r="N306" s="42">
        <f>IFERROR(VLOOKUP($H306,'Gen F Exp'!$A:$E,17,FALSE),0)</f>
        <v>0</v>
      </c>
      <c r="O306" s="34">
        <f>IFERROR(VLOOKUP($H306,'Water F Rev'!$A:$L,15,FALSE),0)</f>
        <v>0</v>
      </c>
      <c r="P306" s="34">
        <f>IFERROR(VLOOKUP($H306,'Water F Rev'!$A:$L,16,FALSE),0)</f>
        <v>0</v>
      </c>
      <c r="Q306" s="42">
        <f>IFERROR(VLOOKUP($H306,'Water F Rev'!$A:$L,17,FALSE),0)</f>
        <v>0</v>
      </c>
      <c r="R306" s="34">
        <f>IFERROR(VLOOKUP($H306,'Water F Exp'!$A:$K,15,FALSE),0)</f>
        <v>0</v>
      </c>
      <c r="S306" s="34">
        <f>IFERROR(VLOOKUP($H306,'Water F Exp'!$A:$K,16,FALSE),0)</f>
        <v>0</v>
      </c>
      <c r="T306" s="42">
        <f>IFERROR(VLOOKUP($H306,'Water F Exp'!$A:$K,17,FALSE),0)</f>
        <v>0</v>
      </c>
      <c r="U306" s="34">
        <f ca="1">IFERROR(VLOOKUP($H306,'Sewer F Rev'!$A:$E,15,FALSE),0)</f>
        <v>0</v>
      </c>
      <c r="V306" s="34">
        <f ca="1">IFERROR(VLOOKUP($H306,'Sewer F Rev'!$A:$E,16,FALSE),0)</f>
        <v>0</v>
      </c>
      <c r="W306" s="42">
        <f ca="1">IFERROR(VLOOKUP($H306,'Sewer F Rev'!$A:$E,17,FALSE),0)</f>
        <v>0</v>
      </c>
      <c r="X306" s="34">
        <f>IFERROR(VLOOKUP($H306,'Sewer F Exp'!$A:$B,15,FALSE),0)</f>
        <v>0</v>
      </c>
      <c r="Y306" s="34">
        <f>IFERROR(VLOOKUP($H306,'Sewer F Exp'!$A:$B,16,FALSE),0)</f>
        <v>0</v>
      </c>
      <c r="Z306" s="42">
        <f>IFERROR(VLOOKUP($H306,'Sewer F Exp'!$A:$B,17,FALSE),0)</f>
        <v>0</v>
      </c>
      <c r="AA306" s="34">
        <f>IFERROR(VLOOKUP($H306,'Refuse F Rev'!$A:$E,15,FALSE),0)</f>
        <v>0</v>
      </c>
      <c r="AB306" s="34">
        <f>IFERROR(VLOOKUP($H306,'Refuse F Rev'!$A:$E,16,FALSE),0)</f>
        <v>0</v>
      </c>
      <c r="AC306" s="42">
        <f>IFERROR(VLOOKUP($H306,'Refuse F Rev'!$A:$E,17,FALSE),0)</f>
        <v>0</v>
      </c>
      <c r="AD306" s="34">
        <f>IFERROR(VLOOKUP($H306,'Refuse F Exp'!$A:$E,15,FALSE),0)</f>
        <v>0</v>
      </c>
      <c r="AE306" s="34">
        <f>IFERROR(VLOOKUP($H306,'Refuse F Exp'!$A:$E,16,FALSE),0)</f>
        <v>0</v>
      </c>
      <c r="AF306" s="42">
        <f>IFERROR(VLOOKUP($H306,'Refuse F Exp'!$A:$E,17,FALSE),0)</f>
        <v>0</v>
      </c>
      <c r="AG306" s="34">
        <f>IFERROR(VLOOKUP($H306,#REF!,10,FALSE),0)</f>
        <v>0</v>
      </c>
      <c r="AH306" s="34">
        <f>IFERROR(VLOOKUP($H306,#REF!,11,FALSE),0)</f>
        <v>0</v>
      </c>
      <c r="AI306" s="42">
        <f>IFERROR(VLOOKUP($H306,#REF!,12,FALSE),0)</f>
        <v>0</v>
      </c>
      <c r="AJ306" s="34">
        <f>IFERROR(VLOOKUP($H306,#REF!,10,FALSE),0)</f>
        <v>0</v>
      </c>
      <c r="AK306" s="34">
        <f>IFERROR(VLOOKUP($H306,#REF!,11,FALSE),0)</f>
        <v>0</v>
      </c>
      <c r="AL306" s="42">
        <f>IFERROR(VLOOKUP($H306,#REF!,12,FALSE),0)</f>
        <v>0</v>
      </c>
      <c r="AM306" s="34">
        <f>IFERROR(VLOOKUP($H306,#REF!,10,FALSE),0)</f>
        <v>0</v>
      </c>
      <c r="AN306" s="34">
        <f>IFERROR(VLOOKUP($H306,#REF!,11,FALSE),0)</f>
        <v>0</v>
      </c>
      <c r="AO306" s="42">
        <f>IFERROR(VLOOKUP($H306,#REF!,12,FALSE),0)</f>
        <v>0</v>
      </c>
      <c r="AP306" s="34">
        <f>IFERROR(VLOOKUP($H306,#REF!,10,FALSE),0)</f>
        <v>0</v>
      </c>
      <c r="AQ306" s="34">
        <f>IFERROR(VLOOKUP($H306,#REF!,11,FALSE),0)</f>
        <v>0</v>
      </c>
      <c r="AR306" s="42">
        <f>IFERROR(VLOOKUP($H306,#REF!,12,FALSE),0)</f>
        <v>0</v>
      </c>
      <c r="AS306" s="34">
        <f>IFERROR(VLOOKUP($H306,#REF!,13,FALSE),0)</f>
        <v>0</v>
      </c>
      <c r="AT306" s="34">
        <f>IFERROR(VLOOKUP($H306,#REF!,14,FALSE),0)</f>
        <v>0</v>
      </c>
      <c r="AU306" s="42">
        <f>IFERROR(VLOOKUP($H306,#REF!,15,FALSE),0)</f>
        <v>0</v>
      </c>
      <c r="AV306" s="34">
        <f>IFERROR(VLOOKUP($H306,#REF!,15,FALSE),0)</f>
        <v>0</v>
      </c>
      <c r="AW306" s="34">
        <f>IFERROR(VLOOKUP($H306,#REF!,16,FALSE),0)</f>
        <v>0</v>
      </c>
      <c r="AX306" s="42">
        <f>IFERROR(VLOOKUP($H306,#REF!,17,FALSE),0)</f>
        <v>0</v>
      </c>
    </row>
    <row r="307" spans="1:50" x14ac:dyDescent="0.3">
      <c r="A307" s="33" t="str">
        <f t="shared" si="16"/>
        <v>A -3989-1-000</v>
      </c>
      <c r="B307" s="33" t="str">
        <f>+'R&amp;E EXPORT'!B306</f>
        <v>CODE-PERSONAL SERVICES</v>
      </c>
      <c r="C307" t="str">
        <f>IFERROR(VLOOKUP(A307,'MCSJ Export'!A:C,3,FALSE),"")</f>
        <v>Sub Account</v>
      </c>
      <c r="D307" s="37">
        <f t="shared" ca="1" si="17"/>
        <v>0</v>
      </c>
      <c r="E307" s="37">
        <f t="shared" ca="1" si="18"/>
        <v>0</v>
      </c>
      <c r="F307" s="37">
        <f t="shared" ca="1" si="19"/>
        <v>0</v>
      </c>
      <c r="G307" s="37"/>
      <c r="H307" s="33" t="str">
        <f>+'R&amp;E EXPORT'!A306</f>
        <v>A -3989-1-000</v>
      </c>
      <c r="I307" s="34">
        <f>IFERROR(VLOOKUP($H307,'Gen F Rev'!$A:$M,15,FALSE),0)</f>
        <v>0</v>
      </c>
      <c r="J307" s="34">
        <f>IFERROR(VLOOKUP($H307,'Gen F Rev'!$A:$M,16,FALSE),0)</f>
        <v>0</v>
      </c>
      <c r="K307" s="42">
        <f>IFERROR(VLOOKUP($H307,'Gen F Rev'!$A:$M,17,FALSE),0)</f>
        <v>0</v>
      </c>
      <c r="L307" s="34">
        <f>IFERROR(VLOOKUP($H307,'Gen F Exp'!$A:$E,15,FALSE),0)</f>
        <v>0</v>
      </c>
      <c r="M307" s="34">
        <f>IFERROR(VLOOKUP($H307,'Gen F Exp'!$A:$E,16,FALSE),0)</f>
        <v>0</v>
      </c>
      <c r="N307" s="42">
        <f>IFERROR(VLOOKUP($H307,'Gen F Exp'!$A:$E,17,FALSE),0)</f>
        <v>0</v>
      </c>
      <c r="O307" s="34">
        <f>IFERROR(VLOOKUP($H307,'Water F Rev'!$A:$L,15,FALSE),0)</f>
        <v>0</v>
      </c>
      <c r="P307" s="34">
        <f>IFERROR(VLOOKUP($H307,'Water F Rev'!$A:$L,16,FALSE),0)</f>
        <v>0</v>
      </c>
      <c r="Q307" s="42">
        <f>IFERROR(VLOOKUP($H307,'Water F Rev'!$A:$L,17,FALSE),0)</f>
        <v>0</v>
      </c>
      <c r="R307" s="34">
        <f>IFERROR(VLOOKUP($H307,'Water F Exp'!$A:$K,15,FALSE),0)</f>
        <v>0</v>
      </c>
      <c r="S307" s="34">
        <f>IFERROR(VLOOKUP($H307,'Water F Exp'!$A:$K,16,FALSE),0)</f>
        <v>0</v>
      </c>
      <c r="T307" s="42">
        <f>IFERROR(VLOOKUP($H307,'Water F Exp'!$A:$K,17,FALSE),0)</f>
        <v>0</v>
      </c>
      <c r="U307" s="34">
        <f ca="1">IFERROR(VLOOKUP($H307,'Sewer F Rev'!$A:$E,15,FALSE),0)</f>
        <v>0</v>
      </c>
      <c r="V307" s="34">
        <f ca="1">IFERROR(VLOOKUP($H307,'Sewer F Rev'!$A:$E,16,FALSE),0)</f>
        <v>0</v>
      </c>
      <c r="W307" s="42">
        <f ca="1">IFERROR(VLOOKUP($H307,'Sewer F Rev'!$A:$E,17,FALSE),0)</f>
        <v>0</v>
      </c>
      <c r="X307" s="34">
        <f>IFERROR(VLOOKUP($H307,'Sewer F Exp'!$A:$B,15,FALSE),0)</f>
        <v>0</v>
      </c>
      <c r="Y307" s="34">
        <f>IFERROR(VLOOKUP($H307,'Sewer F Exp'!$A:$B,16,FALSE),0)</f>
        <v>0</v>
      </c>
      <c r="Z307" s="42">
        <f>IFERROR(VLOOKUP($H307,'Sewer F Exp'!$A:$B,17,FALSE),0)</f>
        <v>0</v>
      </c>
      <c r="AA307" s="34">
        <f>IFERROR(VLOOKUP($H307,'Refuse F Rev'!$A:$E,15,FALSE),0)</f>
        <v>0</v>
      </c>
      <c r="AB307" s="34">
        <f>IFERROR(VLOOKUP($H307,'Refuse F Rev'!$A:$E,16,FALSE),0)</f>
        <v>0</v>
      </c>
      <c r="AC307" s="42">
        <f>IFERROR(VLOOKUP($H307,'Refuse F Rev'!$A:$E,17,FALSE),0)</f>
        <v>0</v>
      </c>
      <c r="AD307" s="34">
        <f>IFERROR(VLOOKUP($H307,'Refuse F Exp'!$A:$E,15,FALSE),0)</f>
        <v>0</v>
      </c>
      <c r="AE307" s="34">
        <f>IFERROR(VLOOKUP($H307,'Refuse F Exp'!$A:$E,16,FALSE),0)</f>
        <v>0</v>
      </c>
      <c r="AF307" s="42">
        <f>IFERROR(VLOOKUP($H307,'Refuse F Exp'!$A:$E,17,FALSE),0)</f>
        <v>0</v>
      </c>
      <c r="AG307" s="34">
        <f>IFERROR(VLOOKUP($H307,#REF!,10,FALSE),0)</f>
        <v>0</v>
      </c>
      <c r="AH307" s="34">
        <f>IFERROR(VLOOKUP($H307,#REF!,11,FALSE),0)</f>
        <v>0</v>
      </c>
      <c r="AI307" s="42">
        <f>IFERROR(VLOOKUP($H307,#REF!,12,FALSE),0)</f>
        <v>0</v>
      </c>
      <c r="AJ307" s="34">
        <f>IFERROR(VLOOKUP($H307,#REF!,10,FALSE),0)</f>
        <v>0</v>
      </c>
      <c r="AK307" s="34">
        <f>IFERROR(VLOOKUP($H307,#REF!,11,FALSE),0)</f>
        <v>0</v>
      </c>
      <c r="AL307" s="42">
        <f>IFERROR(VLOOKUP($H307,#REF!,12,FALSE),0)</f>
        <v>0</v>
      </c>
      <c r="AM307" s="34">
        <f>IFERROR(VLOOKUP($H307,#REF!,10,FALSE),0)</f>
        <v>0</v>
      </c>
      <c r="AN307" s="34">
        <f>IFERROR(VLOOKUP($H307,#REF!,11,FALSE),0)</f>
        <v>0</v>
      </c>
      <c r="AO307" s="42">
        <f>IFERROR(VLOOKUP($H307,#REF!,12,FALSE),0)</f>
        <v>0</v>
      </c>
      <c r="AP307" s="34">
        <f>IFERROR(VLOOKUP($H307,#REF!,10,FALSE),0)</f>
        <v>0</v>
      </c>
      <c r="AQ307" s="34">
        <f>IFERROR(VLOOKUP($H307,#REF!,11,FALSE),0)</f>
        <v>0</v>
      </c>
      <c r="AR307" s="42">
        <f>IFERROR(VLOOKUP($H307,#REF!,12,FALSE),0)</f>
        <v>0</v>
      </c>
      <c r="AS307" s="34">
        <f>IFERROR(VLOOKUP($H307,#REF!,13,FALSE),0)</f>
        <v>0</v>
      </c>
      <c r="AT307" s="34">
        <f>IFERROR(VLOOKUP($H307,#REF!,14,FALSE),0)</f>
        <v>0</v>
      </c>
      <c r="AU307" s="42">
        <f>IFERROR(VLOOKUP($H307,#REF!,15,FALSE),0)</f>
        <v>0</v>
      </c>
      <c r="AV307" s="34">
        <f>IFERROR(VLOOKUP($H307,#REF!,15,FALSE),0)</f>
        <v>0</v>
      </c>
      <c r="AW307" s="34">
        <f>IFERROR(VLOOKUP($H307,#REF!,16,FALSE),0)</f>
        <v>0</v>
      </c>
      <c r="AX307" s="42">
        <f>IFERROR(VLOOKUP($H307,#REF!,17,FALSE),0)</f>
        <v>0</v>
      </c>
    </row>
    <row r="308" spans="1:50" x14ac:dyDescent="0.3">
      <c r="A308" s="33" t="str">
        <f t="shared" si="16"/>
        <v>A -3989-2-005</v>
      </c>
      <c r="B308" s="33" t="str">
        <f>+'R&amp;E EXPORT'!B307</f>
        <v>CODE-EQUIP-PROTECTIVE CLOTHING</v>
      </c>
      <c r="C308" t="str">
        <f>IFERROR(VLOOKUP(A308,'MCSJ Export'!A:C,3,FALSE),"")</f>
        <v/>
      </c>
      <c r="D308" s="37">
        <f t="shared" ca="1" si="17"/>
        <v>0</v>
      </c>
      <c r="E308" s="37">
        <f t="shared" ca="1" si="18"/>
        <v>0</v>
      </c>
      <c r="F308" s="37">
        <f t="shared" ca="1" si="19"/>
        <v>0</v>
      </c>
      <c r="G308" s="37"/>
      <c r="H308" s="33" t="str">
        <f>+'R&amp;E EXPORT'!A307</f>
        <v>A -3989-2-005</v>
      </c>
      <c r="I308" s="34">
        <f>IFERROR(VLOOKUP($H308,'Gen F Rev'!$A:$M,15,FALSE),0)</f>
        <v>0</v>
      </c>
      <c r="J308" s="34">
        <f>IFERROR(VLOOKUP($H308,'Gen F Rev'!$A:$M,16,FALSE),0)</f>
        <v>0</v>
      </c>
      <c r="K308" s="42">
        <f>IFERROR(VLOOKUP($H308,'Gen F Rev'!$A:$M,17,FALSE),0)</f>
        <v>0</v>
      </c>
      <c r="L308" s="34">
        <f>IFERROR(VLOOKUP($H308,'Gen F Exp'!$A:$E,15,FALSE),0)</f>
        <v>0</v>
      </c>
      <c r="M308" s="34">
        <f>IFERROR(VLOOKUP($H308,'Gen F Exp'!$A:$E,16,FALSE),0)</f>
        <v>0</v>
      </c>
      <c r="N308" s="42">
        <f>IFERROR(VLOOKUP($H308,'Gen F Exp'!$A:$E,17,FALSE),0)</f>
        <v>0</v>
      </c>
      <c r="O308" s="34">
        <f>IFERROR(VLOOKUP($H308,'Water F Rev'!$A:$L,15,FALSE),0)</f>
        <v>0</v>
      </c>
      <c r="P308" s="34">
        <f>IFERROR(VLOOKUP($H308,'Water F Rev'!$A:$L,16,FALSE),0)</f>
        <v>0</v>
      </c>
      <c r="Q308" s="42">
        <f>IFERROR(VLOOKUP($H308,'Water F Rev'!$A:$L,17,FALSE),0)</f>
        <v>0</v>
      </c>
      <c r="R308" s="34">
        <f>IFERROR(VLOOKUP($H308,'Water F Exp'!$A:$K,15,FALSE),0)</f>
        <v>0</v>
      </c>
      <c r="S308" s="34">
        <f>IFERROR(VLOOKUP($H308,'Water F Exp'!$A:$K,16,FALSE),0)</f>
        <v>0</v>
      </c>
      <c r="T308" s="42">
        <f>IFERROR(VLOOKUP($H308,'Water F Exp'!$A:$K,17,FALSE),0)</f>
        <v>0</v>
      </c>
      <c r="U308" s="34">
        <f ca="1">IFERROR(VLOOKUP($H308,'Sewer F Rev'!$A:$E,15,FALSE),0)</f>
        <v>0</v>
      </c>
      <c r="V308" s="34">
        <f ca="1">IFERROR(VLOOKUP($H308,'Sewer F Rev'!$A:$E,16,FALSE),0)</f>
        <v>0</v>
      </c>
      <c r="W308" s="42">
        <f ca="1">IFERROR(VLOOKUP($H308,'Sewer F Rev'!$A:$E,17,FALSE),0)</f>
        <v>0</v>
      </c>
      <c r="X308" s="34">
        <f>IFERROR(VLOOKUP($H308,'Sewer F Exp'!$A:$B,15,FALSE),0)</f>
        <v>0</v>
      </c>
      <c r="Y308" s="34">
        <f>IFERROR(VLOOKUP($H308,'Sewer F Exp'!$A:$B,16,FALSE),0)</f>
        <v>0</v>
      </c>
      <c r="Z308" s="42">
        <f>IFERROR(VLOOKUP($H308,'Sewer F Exp'!$A:$B,17,FALSE),0)</f>
        <v>0</v>
      </c>
      <c r="AA308" s="34">
        <f>IFERROR(VLOOKUP($H308,'Refuse F Rev'!$A:$E,15,FALSE),0)</f>
        <v>0</v>
      </c>
      <c r="AB308" s="34">
        <f>IFERROR(VLOOKUP($H308,'Refuse F Rev'!$A:$E,16,FALSE),0)</f>
        <v>0</v>
      </c>
      <c r="AC308" s="42">
        <f>IFERROR(VLOOKUP($H308,'Refuse F Rev'!$A:$E,17,FALSE),0)</f>
        <v>0</v>
      </c>
      <c r="AD308" s="34">
        <f>IFERROR(VLOOKUP($H308,'Refuse F Exp'!$A:$E,15,FALSE),0)</f>
        <v>0</v>
      </c>
      <c r="AE308" s="34">
        <f>IFERROR(VLOOKUP($H308,'Refuse F Exp'!$A:$E,16,FALSE),0)</f>
        <v>0</v>
      </c>
      <c r="AF308" s="42">
        <f>IFERROR(VLOOKUP($H308,'Refuse F Exp'!$A:$E,17,FALSE),0)</f>
        <v>0</v>
      </c>
      <c r="AG308" s="34">
        <f>IFERROR(VLOOKUP($H308,#REF!,10,FALSE),0)</f>
        <v>0</v>
      </c>
      <c r="AH308" s="34">
        <f>IFERROR(VLOOKUP($H308,#REF!,11,FALSE),0)</f>
        <v>0</v>
      </c>
      <c r="AI308" s="42">
        <f>IFERROR(VLOOKUP($H308,#REF!,12,FALSE),0)</f>
        <v>0</v>
      </c>
      <c r="AJ308" s="34">
        <f>IFERROR(VLOOKUP($H308,#REF!,10,FALSE),0)</f>
        <v>0</v>
      </c>
      <c r="AK308" s="34">
        <f>IFERROR(VLOOKUP($H308,#REF!,11,FALSE),0)</f>
        <v>0</v>
      </c>
      <c r="AL308" s="42">
        <f>IFERROR(VLOOKUP($H308,#REF!,12,FALSE),0)</f>
        <v>0</v>
      </c>
      <c r="AM308" s="34">
        <f>IFERROR(VLOOKUP($H308,#REF!,10,FALSE),0)</f>
        <v>0</v>
      </c>
      <c r="AN308" s="34">
        <f>IFERROR(VLOOKUP($H308,#REF!,11,FALSE),0)</f>
        <v>0</v>
      </c>
      <c r="AO308" s="42">
        <f>IFERROR(VLOOKUP($H308,#REF!,12,FALSE),0)</f>
        <v>0</v>
      </c>
      <c r="AP308" s="34">
        <f>IFERROR(VLOOKUP($H308,#REF!,10,FALSE),0)</f>
        <v>0</v>
      </c>
      <c r="AQ308" s="34">
        <f>IFERROR(VLOOKUP($H308,#REF!,11,FALSE),0)</f>
        <v>0</v>
      </c>
      <c r="AR308" s="42">
        <f>IFERROR(VLOOKUP($H308,#REF!,12,FALSE),0)</f>
        <v>0</v>
      </c>
      <c r="AS308" s="34">
        <f>IFERROR(VLOOKUP($H308,#REF!,13,FALSE),0)</f>
        <v>0</v>
      </c>
      <c r="AT308" s="34">
        <f>IFERROR(VLOOKUP($H308,#REF!,14,FALSE),0)</f>
        <v>0</v>
      </c>
      <c r="AU308" s="42">
        <f>IFERROR(VLOOKUP($H308,#REF!,15,FALSE),0)</f>
        <v>0</v>
      </c>
      <c r="AV308" s="34">
        <f>IFERROR(VLOOKUP($H308,#REF!,15,FALSE),0)</f>
        <v>0</v>
      </c>
      <c r="AW308" s="34">
        <f>IFERROR(VLOOKUP($H308,#REF!,16,FALSE),0)</f>
        <v>0</v>
      </c>
      <c r="AX308" s="42">
        <f>IFERROR(VLOOKUP($H308,#REF!,17,FALSE),0)</f>
        <v>0</v>
      </c>
    </row>
    <row r="309" spans="1:50" x14ac:dyDescent="0.3">
      <c r="A309" s="33" t="str">
        <f t="shared" si="16"/>
        <v>A -3989-2-006</v>
      </c>
      <c r="B309" s="33" t="str">
        <f>+'R&amp;E EXPORT'!B308</f>
        <v>CODE-EQUIP-MISC SMALL EQUIPMENT</v>
      </c>
      <c r="C309" t="str">
        <f>IFERROR(VLOOKUP(A309,'MCSJ Export'!A:C,3,FALSE),"")</f>
        <v/>
      </c>
      <c r="D309" s="37">
        <f t="shared" ca="1" si="17"/>
        <v>0</v>
      </c>
      <c r="E309" s="37">
        <f t="shared" ca="1" si="18"/>
        <v>0</v>
      </c>
      <c r="F309" s="37">
        <f t="shared" ca="1" si="19"/>
        <v>0</v>
      </c>
      <c r="G309" s="37"/>
      <c r="H309" s="33" t="str">
        <f>+'R&amp;E EXPORT'!A308</f>
        <v>A -3989-2-006</v>
      </c>
      <c r="I309" s="34">
        <f>IFERROR(VLOOKUP($H309,'Gen F Rev'!$A:$M,15,FALSE),0)</f>
        <v>0</v>
      </c>
      <c r="J309" s="34">
        <f>IFERROR(VLOOKUP($H309,'Gen F Rev'!$A:$M,16,FALSE),0)</f>
        <v>0</v>
      </c>
      <c r="K309" s="42">
        <f>IFERROR(VLOOKUP($H309,'Gen F Rev'!$A:$M,17,FALSE),0)</f>
        <v>0</v>
      </c>
      <c r="L309" s="34">
        <f>IFERROR(VLOOKUP($H309,'Gen F Exp'!$A:$E,15,FALSE),0)</f>
        <v>0</v>
      </c>
      <c r="M309" s="34">
        <f>IFERROR(VLOOKUP($H309,'Gen F Exp'!$A:$E,16,FALSE),0)</f>
        <v>0</v>
      </c>
      <c r="N309" s="42">
        <f>IFERROR(VLOOKUP($H309,'Gen F Exp'!$A:$E,17,FALSE),0)</f>
        <v>0</v>
      </c>
      <c r="O309" s="34">
        <f>IFERROR(VLOOKUP($H309,'Water F Rev'!$A:$L,15,FALSE),0)</f>
        <v>0</v>
      </c>
      <c r="P309" s="34">
        <f>IFERROR(VLOOKUP($H309,'Water F Rev'!$A:$L,16,FALSE),0)</f>
        <v>0</v>
      </c>
      <c r="Q309" s="42">
        <f>IFERROR(VLOOKUP($H309,'Water F Rev'!$A:$L,17,FALSE),0)</f>
        <v>0</v>
      </c>
      <c r="R309" s="34">
        <f>IFERROR(VLOOKUP($H309,'Water F Exp'!$A:$K,15,FALSE),0)</f>
        <v>0</v>
      </c>
      <c r="S309" s="34">
        <f>IFERROR(VLOOKUP($H309,'Water F Exp'!$A:$K,16,FALSE),0)</f>
        <v>0</v>
      </c>
      <c r="T309" s="42">
        <f>IFERROR(VLOOKUP($H309,'Water F Exp'!$A:$K,17,FALSE),0)</f>
        <v>0</v>
      </c>
      <c r="U309" s="34">
        <f ca="1">IFERROR(VLOOKUP($H309,'Sewer F Rev'!$A:$E,15,FALSE),0)</f>
        <v>0</v>
      </c>
      <c r="V309" s="34">
        <f ca="1">IFERROR(VLOOKUP($H309,'Sewer F Rev'!$A:$E,16,FALSE),0)</f>
        <v>0</v>
      </c>
      <c r="W309" s="42">
        <f ca="1">IFERROR(VLOOKUP($H309,'Sewer F Rev'!$A:$E,17,FALSE),0)</f>
        <v>0</v>
      </c>
      <c r="X309" s="34">
        <f>IFERROR(VLOOKUP($H309,'Sewer F Exp'!$A:$B,15,FALSE),0)</f>
        <v>0</v>
      </c>
      <c r="Y309" s="34">
        <f>IFERROR(VLOOKUP($H309,'Sewer F Exp'!$A:$B,16,FALSE),0)</f>
        <v>0</v>
      </c>
      <c r="Z309" s="42">
        <f>IFERROR(VLOOKUP($H309,'Sewer F Exp'!$A:$B,17,FALSE),0)</f>
        <v>0</v>
      </c>
      <c r="AA309" s="34">
        <f>IFERROR(VLOOKUP($H309,'Refuse F Rev'!$A:$E,15,FALSE),0)</f>
        <v>0</v>
      </c>
      <c r="AB309" s="34">
        <f>IFERROR(VLOOKUP($H309,'Refuse F Rev'!$A:$E,16,FALSE),0)</f>
        <v>0</v>
      </c>
      <c r="AC309" s="42">
        <f>IFERROR(VLOOKUP($H309,'Refuse F Rev'!$A:$E,17,FALSE),0)</f>
        <v>0</v>
      </c>
      <c r="AD309" s="34">
        <f>IFERROR(VLOOKUP($H309,'Refuse F Exp'!$A:$E,15,FALSE),0)</f>
        <v>0</v>
      </c>
      <c r="AE309" s="34">
        <f>IFERROR(VLOOKUP($H309,'Refuse F Exp'!$A:$E,16,FALSE),0)</f>
        <v>0</v>
      </c>
      <c r="AF309" s="42">
        <f>IFERROR(VLOOKUP($H309,'Refuse F Exp'!$A:$E,17,FALSE),0)</f>
        <v>0</v>
      </c>
      <c r="AG309" s="34">
        <f>IFERROR(VLOOKUP($H309,#REF!,10,FALSE),0)</f>
        <v>0</v>
      </c>
      <c r="AH309" s="34">
        <f>IFERROR(VLOOKUP($H309,#REF!,11,FALSE),0)</f>
        <v>0</v>
      </c>
      <c r="AI309" s="42">
        <f>IFERROR(VLOOKUP($H309,#REF!,12,FALSE),0)</f>
        <v>0</v>
      </c>
      <c r="AJ309" s="34">
        <f>IFERROR(VLOOKUP($H309,#REF!,10,FALSE),0)</f>
        <v>0</v>
      </c>
      <c r="AK309" s="34">
        <f>IFERROR(VLOOKUP($H309,#REF!,11,FALSE),0)</f>
        <v>0</v>
      </c>
      <c r="AL309" s="42">
        <f>IFERROR(VLOOKUP($H309,#REF!,12,FALSE),0)</f>
        <v>0</v>
      </c>
      <c r="AM309" s="34">
        <f>IFERROR(VLOOKUP($H309,#REF!,10,FALSE),0)</f>
        <v>0</v>
      </c>
      <c r="AN309" s="34">
        <f>IFERROR(VLOOKUP($H309,#REF!,11,FALSE),0)</f>
        <v>0</v>
      </c>
      <c r="AO309" s="42">
        <f>IFERROR(VLOOKUP($H309,#REF!,12,FALSE),0)</f>
        <v>0</v>
      </c>
      <c r="AP309" s="34">
        <f>IFERROR(VLOOKUP($H309,#REF!,10,FALSE),0)</f>
        <v>0</v>
      </c>
      <c r="AQ309" s="34">
        <f>IFERROR(VLOOKUP($H309,#REF!,11,FALSE),0)</f>
        <v>0</v>
      </c>
      <c r="AR309" s="42">
        <f>IFERROR(VLOOKUP($H309,#REF!,12,FALSE),0)</f>
        <v>0</v>
      </c>
      <c r="AS309" s="34">
        <f>IFERROR(VLOOKUP($H309,#REF!,13,FALSE),0)</f>
        <v>0</v>
      </c>
      <c r="AT309" s="34">
        <f>IFERROR(VLOOKUP($H309,#REF!,14,FALSE),0)</f>
        <v>0</v>
      </c>
      <c r="AU309" s="42">
        <f>IFERROR(VLOOKUP($H309,#REF!,15,FALSE),0)</f>
        <v>0</v>
      </c>
      <c r="AV309" s="34">
        <f>IFERROR(VLOOKUP($H309,#REF!,15,FALSE),0)</f>
        <v>0</v>
      </c>
      <c r="AW309" s="34">
        <f>IFERROR(VLOOKUP($H309,#REF!,16,FALSE),0)</f>
        <v>0</v>
      </c>
      <c r="AX309" s="42">
        <f>IFERROR(VLOOKUP($H309,#REF!,17,FALSE),0)</f>
        <v>0</v>
      </c>
    </row>
    <row r="310" spans="1:50" x14ac:dyDescent="0.3">
      <c r="A310" s="33" t="str">
        <f t="shared" si="16"/>
        <v>A -3989-4-036</v>
      </c>
      <c r="B310" s="33" t="str">
        <f>+'R&amp;E EXPORT'!B309</f>
        <v>CODE-ASSOC DUES &amp; MEMBERSHIPS</v>
      </c>
      <c r="C310" t="str">
        <f>IFERROR(VLOOKUP(A310,'MCSJ Export'!A:C,3,FALSE),"")</f>
        <v>Sub Account</v>
      </c>
      <c r="D310" s="37">
        <f t="shared" ca="1" si="17"/>
        <v>0</v>
      </c>
      <c r="E310" s="37">
        <f t="shared" ca="1" si="18"/>
        <v>0</v>
      </c>
      <c r="F310" s="37">
        <f t="shared" ca="1" si="19"/>
        <v>0</v>
      </c>
      <c r="G310" s="37"/>
      <c r="H310" s="33" t="str">
        <f>+'R&amp;E EXPORT'!A309</f>
        <v>A -3989-4-036</v>
      </c>
      <c r="I310" s="34">
        <f>IFERROR(VLOOKUP($H310,'Gen F Rev'!$A:$M,15,FALSE),0)</f>
        <v>0</v>
      </c>
      <c r="J310" s="34">
        <f>IFERROR(VLOOKUP($H310,'Gen F Rev'!$A:$M,16,FALSE),0)</f>
        <v>0</v>
      </c>
      <c r="K310" s="42">
        <f>IFERROR(VLOOKUP($H310,'Gen F Rev'!$A:$M,17,FALSE),0)</f>
        <v>0</v>
      </c>
      <c r="L310" s="34">
        <f>IFERROR(VLOOKUP($H310,'Gen F Exp'!$A:$E,15,FALSE),0)</f>
        <v>0</v>
      </c>
      <c r="M310" s="34">
        <f>IFERROR(VLOOKUP($H310,'Gen F Exp'!$A:$E,16,FALSE),0)</f>
        <v>0</v>
      </c>
      <c r="N310" s="42">
        <f>IFERROR(VLOOKUP($H310,'Gen F Exp'!$A:$E,17,FALSE),0)</f>
        <v>0</v>
      </c>
      <c r="O310" s="34">
        <f>IFERROR(VLOOKUP($H310,'Water F Rev'!$A:$L,15,FALSE),0)</f>
        <v>0</v>
      </c>
      <c r="P310" s="34">
        <f>IFERROR(VLOOKUP($H310,'Water F Rev'!$A:$L,16,FALSE),0)</f>
        <v>0</v>
      </c>
      <c r="Q310" s="42">
        <f>IFERROR(VLOOKUP($H310,'Water F Rev'!$A:$L,17,FALSE),0)</f>
        <v>0</v>
      </c>
      <c r="R310" s="34">
        <f>IFERROR(VLOOKUP($H310,'Water F Exp'!$A:$K,15,FALSE),0)</f>
        <v>0</v>
      </c>
      <c r="S310" s="34">
        <f>IFERROR(VLOOKUP($H310,'Water F Exp'!$A:$K,16,FALSE),0)</f>
        <v>0</v>
      </c>
      <c r="T310" s="42">
        <f>IFERROR(VLOOKUP($H310,'Water F Exp'!$A:$K,17,FALSE),0)</f>
        <v>0</v>
      </c>
      <c r="U310" s="34">
        <f ca="1">IFERROR(VLOOKUP($H310,'Sewer F Rev'!$A:$E,15,FALSE),0)</f>
        <v>0</v>
      </c>
      <c r="V310" s="34">
        <f ca="1">IFERROR(VLOOKUP($H310,'Sewer F Rev'!$A:$E,16,FALSE),0)</f>
        <v>0</v>
      </c>
      <c r="W310" s="42">
        <f ca="1">IFERROR(VLOOKUP($H310,'Sewer F Rev'!$A:$E,17,FALSE),0)</f>
        <v>0</v>
      </c>
      <c r="X310" s="34">
        <f>IFERROR(VLOOKUP($H310,'Sewer F Exp'!$A:$B,15,FALSE),0)</f>
        <v>0</v>
      </c>
      <c r="Y310" s="34">
        <f>IFERROR(VLOOKUP($H310,'Sewer F Exp'!$A:$B,16,FALSE),0)</f>
        <v>0</v>
      </c>
      <c r="Z310" s="42">
        <f>IFERROR(VLOOKUP($H310,'Sewer F Exp'!$A:$B,17,FALSE),0)</f>
        <v>0</v>
      </c>
      <c r="AA310" s="34">
        <f>IFERROR(VLOOKUP($H310,'Refuse F Rev'!$A:$E,15,FALSE),0)</f>
        <v>0</v>
      </c>
      <c r="AB310" s="34">
        <f>IFERROR(VLOOKUP($H310,'Refuse F Rev'!$A:$E,16,FALSE),0)</f>
        <v>0</v>
      </c>
      <c r="AC310" s="42">
        <f>IFERROR(VLOOKUP($H310,'Refuse F Rev'!$A:$E,17,FALSE),0)</f>
        <v>0</v>
      </c>
      <c r="AD310" s="34">
        <f>IFERROR(VLOOKUP($H310,'Refuse F Exp'!$A:$E,15,FALSE),0)</f>
        <v>0</v>
      </c>
      <c r="AE310" s="34">
        <f>IFERROR(VLOOKUP($H310,'Refuse F Exp'!$A:$E,16,FALSE),0)</f>
        <v>0</v>
      </c>
      <c r="AF310" s="42">
        <f>IFERROR(VLOOKUP($H310,'Refuse F Exp'!$A:$E,17,FALSE),0)</f>
        <v>0</v>
      </c>
      <c r="AG310" s="34">
        <f>IFERROR(VLOOKUP($H310,#REF!,10,FALSE),0)</f>
        <v>0</v>
      </c>
      <c r="AH310" s="34">
        <f>IFERROR(VLOOKUP($H310,#REF!,11,FALSE),0)</f>
        <v>0</v>
      </c>
      <c r="AI310" s="42">
        <f>IFERROR(VLOOKUP($H310,#REF!,12,FALSE),0)</f>
        <v>0</v>
      </c>
      <c r="AJ310" s="34">
        <f>IFERROR(VLOOKUP($H310,#REF!,10,FALSE),0)</f>
        <v>0</v>
      </c>
      <c r="AK310" s="34">
        <f>IFERROR(VLOOKUP($H310,#REF!,11,FALSE),0)</f>
        <v>0</v>
      </c>
      <c r="AL310" s="42">
        <f>IFERROR(VLOOKUP($H310,#REF!,12,FALSE),0)</f>
        <v>0</v>
      </c>
      <c r="AM310" s="34">
        <f>IFERROR(VLOOKUP($H310,#REF!,10,FALSE),0)</f>
        <v>0</v>
      </c>
      <c r="AN310" s="34">
        <f>IFERROR(VLOOKUP($H310,#REF!,11,FALSE),0)</f>
        <v>0</v>
      </c>
      <c r="AO310" s="42">
        <f>IFERROR(VLOOKUP($H310,#REF!,12,FALSE),0)</f>
        <v>0</v>
      </c>
      <c r="AP310" s="34">
        <f>IFERROR(VLOOKUP($H310,#REF!,10,FALSE),0)</f>
        <v>0</v>
      </c>
      <c r="AQ310" s="34">
        <f>IFERROR(VLOOKUP($H310,#REF!,11,FALSE),0)</f>
        <v>0</v>
      </c>
      <c r="AR310" s="42">
        <f>IFERROR(VLOOKUP($H310,#REF!,12,FALSE),0)</f>
        <v>0</v>
      </c>
      <c r="AS310" s="34">
        <f>IFERROR(VLOOKUP($H310,#REF!,13,FALSE),0)</f>
        <v>0</v>
      </c>
      <c r="AT310" s="34">
        <f>IFERROR(VLOOKUP($H310,#REF!,14,FALSE),0)</f>
        <v>0</v>
      </c>
      <c r="AU310" s="42">
        <f>IFERROR(VLOOKUP($H310,#REF!,15,FALSE),0)</f>
        <v>0</v>
      </c>
      <c r="AV310" s="34">
        <f>IFERROR(VLOOKUP($H310,#REF!,15,FALSE),0)</f>
        <v>0</v>
      </c>
      <c r="AW310" s="34">
        <f>IFERROR(VLOOKUP($H310,#REF!,16,FALSE),0)</f>
        <v>0</v>
      </c>
      <c r="AX310" s="42">
        <f>IFERROR(VLOOKUP($H310,#REF!,17,FALSE),0)</f>
        <v>0</v>
      </c>
    </row>
    <row r="311" spans="1:50" x14ac:dyDescent="0.3">
      <c r="A311" s="33" t="str">
        <f t="shared" si="16"/>
        <v>A -3989-4-065</v>
      </c>
      <c r="B311" s="33" t="str">
        <f>+'R&amp;E EXPORT'!B310</f>
        <v>CODE-MISCELANEOUS (DEMOLITION)</v>
      </c>
      <c r="C311" t="str">
        <f>IFERROR(VLOOKUP(A311,'MCSJ Export'!A:C,3,FALSE),"")</f>
        <v>Sub Account</v>
      </c>
      <c r="D311" s="37">
        <f t="shared" ca="1" si="17"/>
        <v>0</v>
      </c>
      <c r="E311" s="37">
        <f t="shared" ca="1" si="18"/>
        <v>0</v>
      </c>
      <c r="F311" s="37">
        <f t="shared" ca="1" si="19"/>
        <v>0</v>
      </c>
      <c r="G311" s="37"/>
      <c r="H311" s="33" t="str">
        <f>+'R&amp;E EXPORT'!A310</f>
        <v>A -3989-4-065</v>
      </c>
      <c r="I311" s="34">
        <f>IFERROR(VLOOKUP($H311,'Gen F Rev'!$A:$M,15,FALSE),0)</f>
        <v>0</v>
      </c>
      <c r="J311" s="34">
        <f>IFERROR(VLOOKUP($H311,'Gen F Rev'!$A:$M,16,FALSE),0)</f>
        <v>0</v>
      </c>
      <c r="K311" s="42">
        <f>IFERROR(VLOOKUP($H311,'Gen F Rev'!$A:$M,17,FALSE),0)</f>
        <v>0</v>
      </c>
      <c r="L311" s="34">
        <f>IFERROR(VLOOKUP($H311,'Gen F Exp'!$A:$E,15,FALSE),0)</f>
        <v>0</v>
      </c>
      <c r="M311" s="34">
        <f>IFERROR(VLOOKUP($H311,'Gen F Exp'!$A:$E,16,FALSE),0)</f>
        <v>0</v>
      </c>
      <c r="N311" s="42">
        <f>IFERROR(VLOOKUP($H311,'Gen F Exp'!$A:$E,17,FALSE),0)</f>
        <v>0</v>
      </c>
      <c r="O311" s="34">
        <f>IFERROR(VLOOKUP($H311,'Water F Rev'!$A:$L,15,FALSE),0)</f>
        <v>0</v>
      </c>
      <c r="P311" s="34">
        <f>IFERROR(VLOOKUP($H311,'Water F Rev'!$A:$L,16,FALSE),0)</f>
        <v>0</v>
      </c>
      <c r="Q311" s="42">
        <f>IFERROR(VLOOKUP($H311,'Water F Rev'!$A:$L,17,FALSE),0)</f>
        <v>0</v>
      </c>
      <c r="R311" s="34">
        <f>IFERROR(VLOOKUP($H311,'Water F Exp'!$A:$K,15,FALSE),0)</f>
        <v>0</v>
      </c>
      <c r="S311" s="34">
        <f>IFERROR(VLOOKUP($H311,'Water F Exp'!$A:$K,16,FALSE),0)</f>
        <v>0</v>
      </c>
      <c r="T311" s="42">
        <f>IFERROR(VLOOKUP($H311,'Water F Exp'!$A:$K,17,FALSE),0)</f>
        <v>0</v>
      </c>
      <c r="U311" s="34">
        <f ca="1">IFERROR(VLOOKUP($H311,'Sewer F Rev'!$A:$E,15,FALSE),0)</f>
        <v>0</v>
      </c>
      <c r="V311" s="34">
        <f ca="1">IFERROR(VLOOKUP($H311,'Sewer F Rev'!$A:$E,16,FALSE),0)</f>
        <v>0</v>
      </c>
      <c r="W311" s="42">
        <f ca="1">IFERROR(VLOOKUP($H311,'Sewer F Rev'!$A:$E,17,FALSE),0)</f>
        <v>0</v>
      </c>
      <c r="X311" s="34">
        <f>IFERROR(VLOOKUP($H311,'Sewer F Exp'!$A:$B,15,FALSE),0)</f>
        <v>0</v>
      </c>
      <c r="Y311" s="34">
        <f>IFERROR(VLOOKUP($H311,'Sewer F Exp'!$A:$B,16,FALSE),0)</f>
        <v>0</v>
      </c>
      <c r="Z311" s="42">
        <f>IFERROR(VLOOKUP($H311,'Sewer F Exp'!$A:$B,17,FALSE),0)</f>
        <v>0</v>
      </c>
      <c r="AA311" s="34">
        <f>IFERROR(VLOOKUP($H311,'Refuse F Rev'!$A:$E,15,FALSE),0)</f>
        <v>0</v>
      </c>
      <c r="AB311" s="34">
        <f>IFERROR(VLOOKUP($H311,'Refuse F Rev'!$A:$E,16,FALSE),0)</f>
        <v>0</v>
      </c>
      <c r="AC311" s="42">
        <f>IFERROR(VLOOKUP($H311,'Refuse F Rev'!$A:$E,17,FALSE),0)</f>
        <v>0</v>
      </c>
      <c r="AD311" s="34">
        <f>IFERROR(VLOOKUP($H311,'Refuse F Exp'!$A:$E,15,FALSE),0)</f>
        <v>0</v>
      </c>
      <c r="AE311" s="34">
        <f>IFERROR(VLOOKUP($H311,'Refuse F Exp'!$A:$E,16,FALSE),0)</f>
        <v>0</v>
      </c>
      <c r="AF311" s="42">
        <f>IFERROR(VLOOKUP($H311,'Refuse F Exp'!$A:$E,17,FALSE),0)</f>
        <v>0</v>
      </c>
      <c r="AG311" s="34">
        <f>IFERROR(VLOOKUP($H311,#REF!,10,FALSE),0)</f>
        <v>0</v>
      </c>
      <c r="AH311" s="34">
        <f>IFERROR(VLOOKUP($H311,#REF!,11,FALSE),0)</f>
        <v>0</v>
      </c>
      <c r="AI311" s="42">
        <f>IFERROR(VLOOKUP($H311,#REF!,12,FALSE),0)</f>
        <v>0</v>
      </c>
      <c r="AJ311" s="34">
        <f>IFERROR(VLOOKUP($H311,#REF!,10,FALSE),0)</f>
        <v>0</v>
      </c>
      <c r="AK311" s="34">
        <f>IFERROR(VLOOKUP($H311,#REF!,11,FALSE),0)</f>
        <v>0</v>
      </c>
      <c r="AL311" s="42">
        <f>IFERROR(VLOOKUP($H311,#REF!,12,FALSE),0)</f>
        <v>0</v>
      </c>
      <c r="AM311" s="34">
        <f>IFERROR(VLOOKUP($H311,#REF!,10,FALSE),0)</f>
        <v>0</v>
      </c>
      <c r="AN311" s="34">
        <f>IFERROR(VLOOKUP($H311,#REF!,11,FALSE),0)</f>
        <v>0</v>
      </c>
      <c r="AO311" s="42">
        <f>IFERROR(VLOOKUP($H311,#REF!,12,FALSE),0)</f>
        <v>0</v>
      </c>
      <c r="AP311" s="34">
        <f>IFERROR(VLOOKUP($H311,#REF!,10,FALSE),0)</f>
        <v>0</v>
      </c>
      <c r="AQ311" s="34">
        <f>IFERROR(VLOOKUP($H311,#REF!,11,FALSE),0)</f>
        <v>0</v>
      </c>
      <c r="AR311" s="42">
        <f>IFERROR(VLOOKUP($H311,#REF!,12,FALSE),0)</f>
        <v>0</v>
      </c>
      <c r="AS311" s="34">
        <f>IFERROR(VLOOKUP($H311,#REF!,13,FALSE),0)</f>
        <v>0</v>
      </c>
      <c r="AT311" s="34">
        <f>IFERROR(VLOOKUP($H311,#REF!,14,FALSE),0)</f>
        <v>0</v>
      </c>
      <c r="AU311" s="42">
        <f>IFERROR(VLOOKUP($H311,#REF!,15,FALSE),0)</f>
        <v>0</v>
      </c>
      <c r="AV311" s="34">
        <f>IFERROR(VLOOKUP($H311,#REF!,15,FALSE),0)</f>
        <v>0</v>
      </c>
      <c r="AW311" s="34">
        <f>IFERROR(VLOOKUP($H311,#REF!,16,FALSE),0)</f>
        <v>0</v>
      </c>
      <c r="AX311" s="42">
        <f>IFERROR(VLOOKUP($H311,#REF!,17,FALSE),0)</f>
        <v>0</v>
      </c>
    </row>
    <row r="312" spans="1:50" x14ac:dyDescent="0.3">
      <c r="A312" s="33" t="str">
        <f t="shared" si="16"/>
        <v>A -3989-4-066</v>
      </c>
      <c r="B312" s="33" t="str">
        <f>+'R&amp;E EXPORT'!B311</f>
        <v>CODE-MISC PROPERTY MAINTENANCE</v>
      </c>
      <c r="C312" t="str">
        <f>IFERROR(VLOOKUP(A312,'MCSJ Export'!A:C,3,FALSE),"")</f>
        <v>Sub Account</v>
      </c>
      <c r="D312" s="37">
        <f t="shared" ca="1" si="17"/>
        <v>0</v>
      </c>
      <c r="E312" s="37">
        <f t="shared" ca="1" si="18"/>
        <v>0</v>
      </c>
      <c r="F312" s="37">
        <f t="shared" ca="1" si="19"/>
        <v>0</v>
      </c>
      <c r="G312" s="37"/>
      <c r="H312" s="33" t="str">
        <f>+'R&amp;E EXPORT'!A311</f>
        <v>A -3989-4-066</v>
      </c>
      <c r="I312" s="34">
        <f>IFERROR(VLOOKUP($H312,'Gen F Rev'!$A:$M,15,FALSE),0)</f>
        <v>0</v>
      </c>
      <c r="J312" s="34">
        <f>IFERROR(VLOOKUP($H312,'Gen F Rev'!$A:$M,16,FALSE),0)</f>
        <v>0</v>
      </c>
      <c r="K312" s="42">
        <f>IFERROR(VLOOKUP($H312,'Gen F Rev'!$A:$M,17,FALSE),0)</f>
        <v>0</v>
      </c>
      <c r="L312" s="34">
        <f>IFERROR(VLOOKUP($H312,'Gen F Exp'!$A:$E,15,FALSE),0)</f>
        <v>0</v>
      </c>
      <c r="M312" s="34">
        <f>IFERROR(VLOOKUP($H312,'Gen F Exp'!$A:$E,16,FALSE),0)</f>
        <v>0</v>
      </c>
      <c r="N312" s="42">
        <f>IFERROR(VLOOKUP($H312,'Gen F Exp'!$A:$E,17,FALSE),0)</f>
        <v>0</v>
      </c>
      <c r="O312" s="34">
        <f>IFERROR(VLOOKUP($H312,'Water F Rev'!$A:$L,15,FALSE),0)</f>
        <v>0</v>
      </c>
      <c r="P312" s="34">
        <f>IFERROR(VLOOKUP($H312,'Water F Rev'!$A:$L,16,FALSE),0)</f>
        <v>0</v>
      </c>
      <c r="Q312" s="42">
        <f>IFERROR(VLOOKUP($H312,'Water F Rev'!$A:$L,17,FALSE),0)</f>
        <v>0</v>
      </c>
      <c r="R312" s="34">
        <f>IFERROR(VLOOKUP($H312,'Water F Exp'!$A:$K,15,FALSE),0)</f>
        <v>0</v>
      </c>
      <c r="S312" s="34">
        <f>IFERROR(VLOOKUP($H312,'Water F Exp'!$A:$K,16,FALSE),0)</f>
        <v>0</v>
      </c>
      <c r="T312" s="42">
        <f>IFERROR(VLOOKUP($H312,'Water F Exp'!$A:$K,17,FALSE),0)</f>
        <v>0</v>
      </c>
      <c r="U312" s="34">
        <f ca="1">IFERROR(VLOOKUP($H312,'Sewer F Rev'!$A:$E,15,FALSE),0)</f>
        <v>0</v>
      </c>
      <c r="V312" s="34">
        <f ca="1">IFERROR(VLOOKUP($H312,'Sewer F Rev'!$A:$E,16,FALSE),0)</f>
        <v>0</v>
      </c>
      <c r="W312" s="42">
        <f ca="1">IFERROR(VLOOKUP($H312,'Sewer F Rev'!$A:$E,17,FALSE),0)</f>
        <v>0</v>
      </c>
      <c r="X312" s="34">
        <f>IFERROR(VLOOKUP($H312,'Sewer F Exp'!$A:$B,15,FALSE),0)</f>
        <v>0</v>
      </c>
      <c r="Y312" s="34">
        <f>IFERROR(VLOOKUP($H312,'Sewer F Exp'!$A:$B,16,FALSE),0)</f>
        <v>0</v>
      </c>
      <c r="Z312" s="42">
        <f>IFERROR(VLOOKUP($H312,'Sewer F Exp'!$A:$B,17,FALSE),0)</f>
        <v>0</v>
      </c>
      <c r="AA312" s="34">
        <f>IFERROR(VLOOKUP($H312,'Refuse F Rev'!$A:$E,15,FALSE),0)</f>
        <v>0</v>
      </c>
      <c r="AB312" s="34">
        <f>IFERROR(VLOOKUP($H312,'Refuse F Rev'!$A:$E,16,FALSE),0)</f>
        <v>0</v>
      </c>
      <c r="AC312" s="42">
        <f>IFERROR(VLOOKUP($H312,'Refuse F Rev'!$A:$E,17,FALSE),0)</f>
        <v>0</v>
      </c>
      <c r="AD312" s="34">
        <f>IFERROR(VLOOKUP($H312,'Refuse F Exp'!$A:$E,15,FALSE),0)</f>
        <v>0</v>
      </c>
      <c r="AE312" s="34">
        <f>IFERROR(VLOOKUP($H312,'Refuse F Exp'!$A:$E,16,FALSE),0)</f>
        <v>0</v>
      </c>
      <c r="AF312" s="42">
        <f>IFERROR(VLOOKUP($H312,'Refuse F Exp'!$A:$E,17,FALSE),0)</f>
        <v>0</v>
      </c>
      <c r="AG312" s="34">
        <f>IFERROR(VLOOKUP($H312,#REF!,10,FALSE),0)</f>
        <v>0</v>
      </c>
      <c r="AH312" s="34">
        <f>IFERROR(VLOOKUP($H312,#REF!,11,FALSE),0)</f>
        <v>0</v>
      </c>
      <c r="AI312" s="42">
        <f>IFERROR(VLOOKUP($H312,#REF!,12,FALSE),0)</f>
        <v>0</v>
      </c>
      <c r="AJ312" s="34">
        <f>IFERROR(VLOOKUP($H312,#REF!,10,FALSE),0)</f>
        <v>0</v>
      </c>
      <c r="AK312" s="34">
        <f>IFERROR(VLOOKUP($H312,#REF!,11,FALSE),0)</f>
        <v>0</v>
      </c>
      <c r="AL312" s="42">
        <f>IFERROR(VLOOKUP($H312,#REF!,12,FALSE),0)</f>
        <v>0</v>
      </c>
      <c r="AM312" s="34">
        <f>IFERROR(VLOOKUP($H312,#REF!,10,FALSE),0)</f>
        <v>0</v>
      </c>
      <c r="AN312" s="34">
        <f>IFERROR(VLOOKUP($H312,#REF!,11,FALSE),0)</f>
        <v>0</v>
      </c>
      <c r="AO312" s="42">
        <f>IFERROR(VLOOKUP($H312,#REF!,12,FALSE),0)</f>
        <v>0</v>
      </c>
      <c r="AP312" s="34">
        <f>IFERROR(VLOOKUP($H312,#REF!,10,FALSE),0)</f>
        <v>0</v>
      </c>
      <c r="AQ312" s="34">
        <f>IFERROR(VLOOKUP($H312,#REF!,11,FALSE),0)</f>
        <v>0</v>
      </c>
      <c r="AR312" s="42">
        <f>IFERROR(VLOOKUP($H312,#REF!,12,FALSE),0)</f>
        <v>0</v>
      </c>
      <c r="AS312" s="34">
        <f>IFERROR(VLOOKUP($H312,#REF!,13,FALSE),0)</f>
        <v>0</v>
      </c>
      <c r="AT312" s="34">
        <f>IFERROR(VLOOKUP($H312,#REF!,14,FALSE),0)</f>
        <v>0</v>
      </c>
      <c r="AU312" s="42">
        <f>IFERROR(VLOOKUP($H312,#REF!,15,FALSE),0)</f>
        <v>0</v>
      </c>
      <c r="AV312" s="34">
        <f>IFERROR(VLOOKUP($H312,#REF!,15,FALSE),0)</f>
        <v>0</v>
      </c>
      <c r="AW312" s="34">
        <f>IFERROR(VLOOKUP($H312,#REF!,16,FALSE),0)</f>
        <v>0</v>
      </c>
      <c r="AX312" s="42">
        <f>IFERROR(VLOOKUP($H312,#REF!,17,FALSE),0)</f>
        <v>0</v>
      </c>
    </row>
    <row r="313" spans="1:50" x14ac:dyDescent="0.3">
      <c r="A313" s="33" t="str">
        <f t="shared" si="16"/>
        <v>A -3989-4-101</v>
      </c>
      <c r="B313" s="33" t="str">
        <f>+'R&amp;E EXPORT'!B312</f>
        <v>CODE-OFFICE SUPPLIES</v>
      </c>
      <c r="C313" t="str">
        <f>IFERROR(VLOOKUP(A313,'MCSJ Export'!A:C,3,FALSE),"")</f>
        <v>Sub Account</v>
      </c>
      <c r="D313" s="37">
        <f t="shared" ca="1" si="17"/>
        <v>0</v>
      </c>
      <c r="E313" s="37">
        <f t="shared" ca="1" si="18"/>
        <v>0</v>
      </c>
      <c r="F313" s="37">
        <f t="shared" ca="1" si="19"/>
        <v>0</v>
      </c>
      <c r="G313" s="37"/>
      <c r="H313" s="33" t="str">
        <f>+'R&amp;E EXPORT'!A312</f>
        <v>A -3989-4-101</v>
      </c>
      <c r="I313" s="34">
        <f>IFERROR(VLOOKUP($H313,'Gen F Rev'!$A:$M,15,FALSE),0)</f>
        <v>0</v>
      </c>
      <c r="J313" s="34">
        <f>IFERROR(VLOOKUP($H313,'Gen F Rev'!$A:$M,16,FALSE),0)</f>
        <v>0</v>
      </c>
      <c r="K313" s="42">
        <f>IFERROR(VLOOKUP($H313,'Gen F Rev'!$A:$M,17,FALSE),0)</f>
        <v>0</v>
      </c>
      <c r="L313" s="34">
        <f>IFERROR(VLOOKUP($H313,'Gen F Exp'!$A:$E,15,FALSE),0)</f>
        <v>0</v>
      </c>
      <c r="M313" s="34">
        <f>IFERROR(VLOOKUP($H313,'Gen F Exp'!$A:$E,16,FALSE),0)</f>
        <v>0</v>
      </c>
      <c r="N313" s="42">
        <f>IFERROR(VLOOKUP($H313,'Gen F Exp'!$A:$E,17,FALSE),0)</f>
        <v>0</v>
      </c>
      <c r="O313" s="34">
        <f>IFERROR(VLOOKUP($H313,'Water F Rev'!$A:$L,15,FALSE),0)</f>
        <v>0</v>
      </c>
      <c r="P313" s="34">
        <f>IFERROR(VLOOKUP($H313,'Water F Rev'!$A:$L,16,FALSE),0)</f>
        <v>0</v>
      </c>
      <c r="Q313" s="42">
        <f>IFERROR(VLOOKUP($H313,'Water F Rev'!$A:$L,17,FALSE),0)</f>
        <v>0</v>
      </c>
      <c r="R313" s="34">
        <f>IFERROR(VLOOKUP($H313,'Water F Exp'!$A:$K,15,FALSE),0)</f>
        <v>0</v>
      </c>
      <c r="S313" s="34">
        <f>IFERROR(VLOOKUP($H313,'Water F Exp'!$A:$K,16,FALSE),0)</f>
        <v>0</v>
      </c>
      <c r="T313" s="42">
        <f>IFERROR(VLOOKUP($H313,'Water F Exp'!$A:$K,17,FALSE),0)</f>
        <v>0</v>
      </c>
      <c r="U313" s="34">
        <f ca="1">IFERROR(VLOOKUP($H313,'Sewer F Rev'!$A:$E,15,FALSE),0)</f>
        <v>0</v>
      </c>
      <c r="V313" s="34">
        <f ca="1">IFERROR(VLOOKUP($H313,'Sewer F Rev'!$A:$E,16,FALSE),0)</f>
        <v>0</v>
      </c>
      <c r="W313" s="42">
        <f ca="1">IFERROR(VLOOKUP($H313,'Sewer F Rev'!$A:$E,17,FALSE),0)</f>
        <v>0</v>
      </c>
      <c r="X313" s="34">
        <f>IFERROR(VLOOKUP($H313,'Sewer F Exp'!$A:$B,15,FALSE),0)</f>
        <v>0</v>
      </c>
      <c r="Y313" s="34">
        <f>IFERROR(VLOOKUP($H313,'Sewer F Exp'!$A:$B,16,FALSE),0)</f>
        <v>0</v>
      </c>
      <c r="Z313" s="42">
        <f>IFERROR(VLOOKUP($H313,'Sewer F Exp'!$A:$B,17,FALSE),0)</f>
        <v>0</v>
      </c>
      <c r="AA313" s="34">
        <f>IFERROR(VLOOKUP($H313,'Refuse F Rev'!$A:$E,15,FALSE),0)</f>
        <v>0</v>
      </c>
      <c r="AB313" s="34">
        <f>IFERROR(VLOOKUP($H313,'Refuse F Rev'!$A:$E,16,FALSE),0)</f>
        <v>0</v>
      </c>
      <c r="AC313" s="42">
        <f>IFERROR(VLOOKUP($H313,'Refuse F Rev'!$A:$E,17,FALSE),0)</f>
        <v>0</v>
      </c>
      <c r="AD313" s="34">
        <f>IFERROR(VLOOKUP($H313,'Refuse F Exp'!$A:$E,15,FALSE),0)</f>
        <v>0</v>
      </c>
      <c r="AE313" s="34">
        <f>IFERROR(VLOOKUP($H313,'Refuse F Exp'!$A:$E,16,FALSE),0)</f>
        <v>0</v>
      </c>
      <c r="AF313" s="42">
        <f>IFERROR(VLOOKUP($H313,'Refuse F Exp'!$A:$E,17,FALSE),0)</f>
        <v>0</v>
      </c>
      <c r="AG313" s="34">
        <f>IFERROR(VLOOKUP($H313,#REF!,10,FALSE),0)</f>
        <v>0</v>
      </c>
      <c r="AH313" s="34">
        <f>IFERROR(VLOOKUP($H313,#REF!,11,FALSE),0)</f>
        <v>0</v>
      </c>
      <c r="AI313" s="42">
        <f>IFERROR(VLOOKUP($H313,#REF!,12,FALSE),0)</f>
        <v>0</v>
      </c>
      <c r="AJ313" s="34">
        <f>IFERROR(VLOOKUP($H313,#REF!,10,FALSE),0)</f>
        <v>0</v>
      </c>
      <c r="AK313" s="34">
        <f>IFERROR(VLOOKUP($H313,#REF!,11,FALSE),0)</f>
        <v>0</v>
      </c>
      <c r="AL313" s="42">
        <f>IFERROR(VLOOKUP($H313,#REF!,12,FALSE),0)</f>
        <v>0</v>
      </c>
      <c r="AM313" s="34">
        <f>IFERROR(VLOOKUP($H313,#REF!,10,FALSE),0)</f>
        <v>0</v>
      </c>
      <c r="AN313" s="34">
        <f>IFERROR(VLOOKUP($H313,#REF!,11,FALSE),0)</f>
        <v>0</v>
      </c>
      <c r="AO313" s="42">
        <f>IFERROR(VLOOKUP($H313,#REF!,12,FALSE),0)</f>
        <v>0</v>
      </c>
      <c r="AP313" s="34">
        <f>IFERROR(VLOOKUP($H313,#REF!,10,FALSE),0)</f>
        <v>0</v>
      </c>
      <c r="AQ313" s="34">
        <f>IFERROR(VLOOKUP($H313,#REF!,11,FALSE),0)</f>
        <v>0</v>
      </c>
      <c r="AR313" s="42">
        <f>IFERROR(VLOOKUP($H313,#REF!,12,FALSE),0)</f>
        <v>0</v>
      </c>
      <c r="AS313" s="34">
        <f>IFERROR(VLOOKUP($H313,#REF!,13,FALSE),0)</f>
        <v>0</v>
      </c>
      <c r="AT313" s="34">
        <f>IFERROR(VLOOKUP($H313,#REF!,14,FALSE),0)</f>
        <v>0</v>
      </c>
      <c r="AU313" s="42">
        <f>IFERROR(VLOOKUP($H313,#REF!,15,FALSE),0)</f>
        <v>0</v>
      </c>
      <c r="AV313" s="34">
        <f>IFERROR(VLOOKUP($H313,#REF!,15,FALSE),0)</f>
        <v>0</v>
      </c>
      <c r="AW313" s="34">
        <f>IFERROR(VLOOKUP($H313,#REF!,16,FALSE),0)</f>
        <v>0</v>
      </c>
      <c r="AX313" s="42">
        <f>IFERROR(VLOOKUP($H313,#REF!,17,FALSE),0)</f>
        <v>0</v>
      </c>
    </row>
    <row r="314" spans="1:50" x14ac:dyDescent="0.3">
      <c r="A314" s="33" t="str">
        <f t="shared" si="16"/>
        <v>A -3989-4-103</v>
      </c>
      <c r="B314" s="33" t="str">
        <f>+'R&amp;E EXPORT'!B313</f>
        <v>CODE-POSTAGE/MAILINGS</v>
      </c>
      <c r="C314" t="str">
        <f>IFERROR(VLOOKUP(A314,'MCSJ Export'!A:C,3,FALSE),"")</f>
        <v>Sub Account</v>
      </c>
      <c r="D314" s="37">
        <f t="shared" ca="1" si="17"/>
        <v>0</v>
      </c>
      <c r="E314" s="37">
        <f t="shared" ca="1" si="18"/>
        <v>0</v>
      </c>
      <c r="F314" s="37">
        <f t="shared" ca="1" si="19"/>
        <v>0</v>
      </c>
      <c r="G314" s="37"/>
      <c r="H314" s="33" t="str">
        <f>+'R&amp;E EXPORT'!A313</f>
        <v>A -3989-4-103</v>
      </c>
      <c r="I314" s="34">
        <f>IFERROR(VLOOKUP($H314,'Gen F Rev'!$A:$M,15,FALSE),0)</f>
        <v>0</v>
      </c>
      <c r="J314" s="34">
        <f>IFERROR(VLOOKUP($H314,'Gen F Rev'!$A:$M,16,FALSE),0)</f>
        <v>0</v>
      </c>
      <c r="K314" s="42">
        <f>IFERROR(VLOOKUP($H314,'Gen F Rev'!$A:$M,17,FALSE),0)</f>
        <v>0</v>
      </c>
      <c r="L314" s="34">
        <f>IFERROR(VLOOKUP($H314,'Gen F Exp'!$A:$E,15,FALSE),0)</f>
        <v>0</v>
      </c>
      <c r="M314" s="34">
        <f>IFERROR(VLOOKUP($H314,'Gen F Exp'!$A:$E,16,FALSE),0)</f>
        <v>0</v>
      </c>
      <c r="N314" s="42">
        <f>IFERROR(VLOOKUP($H314,'Gen F Exp'!$A:$E,17,FALSE),0)</f>
        <v>0</v>
      </c>
      <c r="O314" s="34">
        <f>IFERROR(VLOOKUP($H314,'Water F Rev'!$A:$L,15,FALSE),0)</f>
        <v>0</v>
      </c>
      <c r="P314" s="34">
        <f>IFERROR(VLOOKUP($H314,'Water F Rev'!$A:$L,16,FALSE),0)</f>
        <v>0</v>
      </c>
      <c r="Q314" s="42">
        <f>IFERROR(VLOOKUP($H314,'Water F Rev'!$A:$L,17,FALSE),0)</f>
        <v>0</v>
      </c>
      <c r="R314" s="34">
        <f>IFERROR(VLOOKUP($H314,'Water F Exp'!$A:$K,15,FALSE),0)</f>
        <v>0</v>
      </c>
      <c r="S314" s="34">
        <f>IFERROR(VLOOKUP($H314,'Water F Exp'!$A:$K,16,FALSE),0)</f>
        <v>0</v>
      </c>
      <c r="T314" s="42">
        <f>IFERROR(VLOOKUP($H314,'Water F Exp'!$A:$K,17,FALSE),0)</f>
        <v>0</v>
      </c>
      <c r="U314" s="34">
        <f ca="1">IFERROR(VLOOKUP($H314,'Sewer F Rev'!$A:$E,15,FALSE),0)</f>
        <v>0</v>
      </c>
      <c r="V314" s="34">
        <f ca="1">IFERROR(VLOOKUP($H314,'Sewer F Rev'!$A:$E,16,FALSE),0)</f>
        <v>0</v>
      </c>
      <c r="W314" s="42">
        <f ca="1">IFERROR(VLOOKUP($H314,'Sewer F Rev'!$A:$E,17,FALSE),0)</f>
        <v>0</v>
      </c>
      <c r="X314" s="34">
        <f>IFERROR(VLOOKUP($H314,'Sewer F Exp'!$A:$B,15,FALSE),0)</f>
        <v>0</v>
      </c>
      <c r="Y314" s="34">
        <f>IFERROR(VLOOKUP($H314,'Sewer F Exp'!$A:$B,16,FALSE),0)</f>
        <v>0</v>
      </c>
      <c r="Z314" s="42">
        <f>IFERROR(VLOOKUP($H314,'Sewer F Exp'!$A:$B,17,FALSE),0)</f>
        <v>0</v>
      </c>
      <c r="AA314" s="34">
        <f>IFERROR(VLOOKUP($H314,'Refuse F Rev'!$A:$E,15,FALSE),0)</f>
        <v>0</v>
      </c>
      <c r="AB314" s="34">
        <f>IFERROR(VLOOKUP($H314,'Refuse F Rev'!$A:$E,16,FALSE),0)</f>
        <v>0</v>
      </c>
      <c r="AC314" s="42">
        <f>IFERROR(VLOOKUP($H314,'Refuse F Rev'!$A:$E,17,FALSE),0)</f>
        <v>0</v>
      </c>
      <c r="AD314" s="34">
        <f>IFERROR(VLOOKUP($H314,'Refuse F Exp'!$A:$E,15,FALSE),0)</f>
        <v>0</v>
      </c>
      <c r="AE314" s="34">
        <f>IFERROR(VLOOKUP($H314,'Refuse F Exp'!$A:$E,16,FALSE),0)</f>
        <v>0</v>
      </c>
      <c r="AF314" s="42">
        <f>IFERROR(VLOOKUP($H314,'Refuse F Exp'!$A:$E,17,FALSE),0)</f>
        <v>0</v>
      </c>
      <c r="AG314" s="34">
        <f>IFERROR(VLOOKUP($H314,#REF!,10,FALSE),0)</f>
        <v>0</v>
      </c>
      <c r="AH314" s="34">
        <f>IFERROR(VLOOKUP($H314,#REF!,11,FALSE),0)</f>
        <v>0</v>
      </c>
      <c r="AI314" s="42">
        <f>IFERROR(VLOOKUP($H314,#REF!,12,FALSE),0)</f>
        <v>0</v>
      </c>
      <c r="AJ314" s="34">
        <f>IFERROR(VLOOKUP($H314,#REF!,10,FALSE),0)</f>
        <v>0</v>
      </c>
      <c r="AK314" s="34">
        <f>IFERROR(VLOOKUP($H314,#REF!,11,FALSE),0)</f>
        <v>0</v>
      </c>
      <c r="AL314" s="42">
        <f>IFERROR(VLOOKUP($H314,#REF!,12,FALSE),0)</f>
        <v>0</v>
      </c>
      <c r="AM314" s="34">
        <f>IFERROR(VLOOKUP($H314,#REF!,10,FALSE),0)</f>
        <v>0</v>
      </c>
      <c r="AN314" s="34">
        <f>IFERROR(VLOOKUP($H314,#REF!,11,FALSE),0)</f>
        <v>0</v>
      </c>
      <c r="AO314" s="42">
        <f>IFERROR(VLOOKUP($H314,#REF!,12,FALSE),0)</f>
        <v>0</v>
      </c>
      <c r="AP314" s="34">
        <f>IFERROR(VLOOKUP($H314,#REF!,10,FALSE),0)</f>
        <v>0</v>
      </c>
      <c r="AQ314" s="34">
        <f>IFERROR(VLOOKUP($H314,#REF!,11,FALSE),0)</f>
        <v>0</v>
      </c>
      <c r="AR314" s="42">
        <f>IFERROR(VLOOKUP($H314,#REF!,12,FALSE),0)</f>
        <v>0</v>
      </c>
      <c r="AS314" s="34">
        <f>IFERROR(VLOOKUP($H314,#REF!,13,FALSE),0)</f>
        <v>0</v>
      </c>
      <c r="AT314" s="34">
        <f>IFERROR(VLOOKUP($H314,#REF!,14,FALSE),0)</f>
        <v>0</v>
      </c>
      <c r="AU314" s="42">
        <f>IFERROR(VLOOKUP($H314,#REF!,15,FALSE),0)</f>
        <v>0</v>
      </c>
      <c r="AV314" s="34">
        <f>IFERROR(VLOOKUP($H314,#REF!,15,FALSE),0)</f>
        <v>0</v>
      </c>
      <c r="AW314" s="34">
        <f>IFERROR(VLOOKUP($H314,#REF!,16,FALSE),0)</f>
        <v>0</v>
      </c>
      <c r="AX314" s="42">
        <f>IFERROR(VLOOKUP($H314,#REF!,17,FALSE),0)</f>
        <v>0</v>
      </c>
    </row>
    <row r="315" spans="1:50" x14ac:dyDescent="0.3">
      <c r="A315" s="33" t="str">
        <f t="shared" si="16"/>
        <v>A -3989-4-110</v>
      </c>
      <c r="B315" s="33" t="str">
        <f>+'R&amp;E EXPORT'!B314</f>
        <v>CODE-OFFICE EQUIP REPAIR</v>
      </c>
      <c r="C315" t="str">
        <f>IFERROR(VLOOKUP(A315,'MCSJ Export'!A:C,3,FALSE),"")</f>
        <v>Sub Account</v>
      </c>
      <c r="D315" s="37">
        <f t="shared" ca="1" si="17"/>
        <v>0</v>
      </c>
      <c r="E315" s="37">
        <f t="shared" ca="1" si="18"/>
        <v>0</v>
      </c>
      <c r="F315" s="37">
        <f t="shared" ca="1" si="19"/>
        <v>0</v>
      </c>
      <c r="G315" s="37"/>
      <c r="H315" s="33" t="str">
        <f>+'R&amp;E EXPORT'!A314</f>
        <v>A -3989-4-110</v>
      </c>
      <c r="I315" s="34">
        <f>IFERROR(VLOOKUP($H315,'Gen F Rev'!$A:$M,15,FALSE),0)</f>
        <v>0</v>
      </c>
      <c r="J315" s="34">
        <f>IFERROR(VLOOKUP($H315,'Gen F Rev'!$A:$M,16,FALSE),0)</f>
        <v>0</v>
      </c>
      <c r="K315" s="42">
        <f>IFERROR(VLOOKUP($H315,'Gen F Rev'!$A:$M,17,FALSE),0)</f>
        <v>0</v>
      </c>
      <c r="L315" s="34">
        <f>IFERROR(VLOOKUP($H315,'Gen F Exp'!$A:$E,15,FALSE),0)</f>
        <v>0</v>
      </c>
      <c r="M315" s="34">
        <f>IFERROR(VLOOKUP($H315,'Gen F Exp'!$A:$E,16,FALSE),0)</f>
        <v>0</v>
      </c>
      <c r="N315" s="42">
        <f>IFERROR(VLOOKUP($H315,'Gen F Exp'!$A:$E,17,FALSE),0)</f>
        <v>0</v>
      </c>
      <c r="O315" s="34">
        <f>IFERROR(VLOOKUP($H315,'Water F Rev'!$A:$L,15,FALSE),0)</f>
        <v>0</v>
      </c>
      <c r="P315" s="34">
        <f>IFERROR(VLOOKUP($H315,'Water F Rev'!$A:$L,16,FALSE),0)</f>
        <v>0</v>
      </c>
      <c r="Q315" s="42">
        <f>IFERROR(VLOOKUP($H315,'Water F Rev'!$A:$L,17,FALSE),0)</f>
        <v>0</v>
      </c>
      <c r="R315" s="34">
        <f>IFERROR(VLOOKUP($H315,'Water F Exp'!$A:$K,15,FALSE),0)</f>
        <v>0</v>
      </c>
      <c r="S315" s="34">
        <f>IFERROR(VLOOKUP($H315,'Water F Exp'!$A:$K,16,FALSE),0)</f>
        <v>0</v>
      </c>
      <c r="T315" s="42">
        <f>IFERROR(VLOOKUP($H315,'Water F Exp'!$A:$K,17,FALSE),0)</f>
        <v>0</v>
      </c>
      <c r="U315" s="34">
        <f ca="1">IFERROR(VLOOKUP($H315,'Sewer F Rev'!$A:$E,15,FALSE),0)</f>
        <v>0</v>
      </c>
      <c r="V315" s="34">
        <f ca="1">IFERROR(VLOOKUP($H315,'Sewer F Rev'!$A:$E,16,FALSE),0)</f>
        <v>0</v>
      </c>
      <c r="W315" s="42">
        <f ca="1">IFERROR(VLOOKUP($H315,'Sewer F Rev'!$A:$E,17,FALSE),0)</f>
        <v>0</v>
      </c>
      <c r="X315" s="34">
        <f>IFERROR(VLOOKUP($H315,'Sewer F Exp'!$A:$B,15,FALSE),0)</f>
        <v>0</v>
      </c>
      <c r="Y315" s="34">
        <f>IFERROR(VLOOKUP($H315,'Sewer F Exp'!$A:$B,16,FALSE),0)</f>
        <v>0</v>
      </c>
      <c r="Z315" s="42">
        <f>IFERROR(VLOOKUP($H315,'Sewer F Exp'!$A:$B,17,FALSE),0)</f>
        <v>0</v>
      </c>
      <c r="AA315" s="34">
        <f>IFERROR(VLOOKUP($H315,'Refuse F Rev'!$A:$E,15,FALSE),0)</f>
        <v>0</v>
      </c>
      <c r="AB315" s="34">
        <f>IFERROR(VLOOKUP($H315,'Refuse F Rev'!$A:$E,16,FALSE),0)</f>
        <v>0</v>
      </c>
      <c r="AC315" s="42">
        <f>IFERROR(VLOOKUP($H315,'Refuse F Rev'!$A:$E,17,FALSE),0)</f>
        <v>0</v>
      </c>
      <c r="AD315" s="34">
        <f>IFERROR(VLOOKUP($H315,'Refuse F Exp'!$A:$E,15,FALSE),0)</f>
        <v>0</v>
      </c>
      <c r="AE315" s="34">
        <f>IFERROR(VLOOKUP($H315,'Refuse F Exp'!$A:$E,16,FALSE),0)</f>
        <v>0</v>
      </c>
      <c r="AF315" s="42">
        <f>IFERROR(VLOOKUP($H315,'Refuse F Exp'!$A:$E,17,FALSE),0)</f>
        <v>0</v>
      </c>
      <c r="AG315" s="34">
        <f>IFERROR(VLOOKUP($H315,#REF!,10,FALSE),0)</f>
        <v>0</v>
      </c>
      <c r="AH315" s="34">
        <f>IFERROR(VLOOKUP($H315,#REF!,11,FALSE),0)</f>
        <v>0</v>
      </c>
      <c r="AI315" s="42">
        <f>IFERROR(VLOOKUP($H315,#REF!,12,FALSE),0)</f>
        <v>0</v>
      </c>
      <c r="AJ315" s="34">
        <f>IFERROR(VLOOKUP($H315,#REF!,10,FALSE),0)</f>
        <v>0</v>
      </c>
      <c r="AK315" s="34">
        <f>IFERROR(VLOOKUP($H315,#REF!,11,FALSE),0)</f>
        <v>0</v>
      </c>
      <c r="AL315" s="42">
        <f>IFERROR(VLOOKUP($H315,#REF!,12,FALSE),0)</f>
        <v>0</v>
      </c>
      <c r="AM315" s="34">
        <f>IFERROR(VLOOKUP($H315,#REF!,10,FALSE),0)</f>
        <v>0</v>
      </c>
      <c r="AN315" s="34">
        <f>IFERROR(VLOOKUP($H315,#REF!,11,FALSE),0)</f>
        <v>0</v>
      </c>
      <c r="AO315" s="42">
        <f>IFERROR(VLOOKUP($H315,#REF!,12,FALSE),0)</f>
        <v>0</v>
      </c>
      <c r="AP315" s="34">
        <f>IFERROR(VLOOKUP($H315,#REF!,10,FALSE),0)</f>
        <v>0</v>
      </c>
      <c r="AQ315" s="34">
        <f>IFERROR(VLOOKUP($H315,#REF!,11,FALSE),0)</f>
        <v>0</v>
      </c>
      <c r="AR315" s="42">
        <f>IFERROR(VLOOKUP($H315,#REF!,12,FALSE),0)</f>
        <v>0</v>
      </c>
      <c r="AS315" s="34">
        <f>IFERROR(VLOOKUP($H315,#REF!,13,FALSE),0)</f>
        <v>0</v>
      </c>
      <c r="AT315" s="34">
        <f>IFERROR(VLOOKUP($H315,#REF!,14,FALSE),0)</f>
        <v>0</v>
      </c>
      <c r="AU315" s="42">
        <f>IFERROR(VLOOKUP($H315,#REF!,15,FALSE),0)</f>
        <v>0</v>
      </c>
      <c r="AV315" s="34">
        <f>IFERROR(VLOOKUP($H315,#REF!,15,FALSE),0)</f>
        <v>0</v>
      </c>
      <c r="AW315" s="34">
        <f>IFERROR(VLOOKUP($H315,#REF!,16,FALSE),0)</f>
        <v>0</v>
      </c>
      <c r="AX315" s="42">
        <f>IFERROR(VLOOKUP($H315,#REF!,17,FALSE),0)</f>
        <v>0</v>
      </c>
    </row>
    <row r="316" spans="1:50" x14ac:dyDescent="0.3">
      <c r="A316" s="33" t="str">
        <f t="shared" si="16"/>
        <v>A -3989-4-130</v>
      </c>
      <c r="B316" s="33" t="str">
        <f>+'R&amp;E EXPORT'!B315</f>
        <v>CODE-SOFTWARE EXPENSE</v>
      </c>
      <c r="C316" t="str">
        <f>IFERROR(VLOOKUP(A316,'MCSJ Export'!A:C,3,FALSE),"")</f>
        <v>Sub Account</v>
      </c>
      <c r="D316" s="37">
        <f t="shared" ca="1" si="17"/>
        <v>0</v>
      </c>
      <c r="E316" s="37">
        <f t="shared" ca="1" si="18"/>
        <v>0</v>
      </c>
      <c r="F316" s="37">
        <f t="shared" ca="1" si="19"/>
        <v>0</v>
      </c>
      <c r="G316" s="37"/>
      <c r="H316" s="33" t="str">
        <f>+'R&amp;E EXPORT'!A315</f>
        <v>A -3989-4-130</v>
      </c>
      <c r="I316" s="34">
        <f>IFERROR(VLOOKUP($H316,'Gen F Rev'!$A:$M,15,FALSE),0)</f>
        <v>0</v>
      </c>
      <c r="J316" s="34">
        <f>IFERROR(VLOOKUP($H316,'Gen F Rev'!$A:$M,16,FALSE),0)</f>
        <v>0</v>
      </c>
      <c r="K316" s="42">
        <f>IFERROR(VLOOKUP($H316,'Gen F Rev'!$A:$M,17,FALSE),0)</f>
        <v>0</v>
      </c>
      <c r="L316" s="34">
        <f>IFERROR(VLOOKUP($H316,'Gen F Exp'!$A:$E,15,FALSE),0)</f>
        <v>0</v>
      </c>
      <c r="M316" s="34">
        <f>IFERROR(VLOOKUP($H316,'Gen F Exp'!$A:$E,16,FALSE),0)</f>
        <v>0</v>
      </c>
      <c r="N316" s="42">
        <f>IFERROR(VLOOKUP($H316,'Gen F Exp'!$A:$E,17,FALSE),0)</f>
        <v>0</v>
      </c>
      <c r="O316" s="34">
        <f>IFERROR(VLOOKUP($H316,'Water F Rev'!$A:$L,15,FALSE),0)</f>
        <v>0</v>
      </c>
      <c r="P316" s="34">
        <f>IFERROR(VLOOKUP($H316,'Water F Rev'!$A:$L,16,FALSE),0)</f>
        <v>0</v>
      </c>
      <c r="Q316" s="42">
        <f>IFERROR(VLOOKUP($H316,'Water F Rev'!$A:$L,17,FALSE),0)</f>
        <v>0</v>
      </c>
      <c r="R316" s="34">
        <f>IFERROR(VLOOKUP($H316,'Water F Exp'!$A:$K,15,FALSE),0)</f>
        <v>0</v>
      </c>
      <c r="S316" s="34">
        <f>IFERROR(VLOOKUP($H316,'Water F Exp'!$A:$K,16,FALSE),0)</f>
        <v>0</v>
      </c>
      <c r="T316" s="42">
        <f>IFERROR(VLOOKUP($H316,'Water F Exp'!$A:$K,17,FALSE),0)</f>
        <v>0</v>
      </c>
      <c r="U316" s="34">
        <f ca="1">IFERROR(VLOOKUP($H316,'Sewer F Rev'!$A:$E,15,FALSE),0)</f>
        <v>0</v>
      </c>
      <c r="V316" s="34">
        <f ca="1">IFERROR(VLOOKUP($H316,'Sewer F Rev'!$A:$E,16,FALSE),0)</f>
        <v>0</v>
      </c>
      <c r="W316" s="42">
        <f ca="1">IFERROR(VLOOKUP($H316,'Sewer F Rev'!$A:$E,17,FALSE),0)</f>
        <v>0</v>
      </c>
      <c r="X316" s="34">
        <f>IFERROR(VLOOKUP($H316,'Sewer F Exp'!$A:$B,15,FALSE),0)</f>
        <v>0</v>
      </c>
      <c r="Y316" s="34">
        <f>IFERROR(VLOOKUP($H316,'Sewer F Exp'!$A:$B,16,FALSE),0)</f>
        <v>0</v>
      </c>
      <c r="Z316" s="42">
        <f>IFERROR(VLOOKUP($H316,'Sewer F Exp'!$A:$B,17,FALSE),0)</f>
        <v>0</v>
      </c>
      <c r="AA316" s="34">
        <f>IFERROR(VLOOKUP($H316,'Refuse F Rev'!$A:$E,15,FALSE),0)</f>
        <v>0</v>
      </c>
      <c r="AB316" s="34">
        <f>IFERROR(VLOOKUP($H316,'Refuse F Rev'!$A:$E,16,FALSE),0)</f>
        <v>0</v>
      </c>
      <c r="AC316" s="42">
        <f>IFERROR(VLOOKUP($H316,'Refuse F Rev'!$A:$E,17,FALSE),0)</f>
        <v>0</v>
      </c>
      <c r="AD316" s="34">
        <f>IFERROR(VLOOKUP($H316,'Refuse F Exp'!$A:$E,15,FALSE),0)</f>
        <v>0</v>
      </c>
      <c r="AE316" s="34">
        <f>IFERROR(VLOOKUP($H316,'Refuse F Exp'!$A:$E,16,FALSE),0)</f>
        <v>0</v>
      </c>
      <c r="AF316" s="42">
        <f>IFERROR(VLOOKUP($H316,'Refuse F Exp'!$A:$E,17,FALSE),0)</f>
        <v>0</v>
      </c>
      <c r="AG316" s="34">
        <f>IFERROR(VLOOKUP($H316,#REF!,10,FALSE),0)</f>
        <v>0</v>
      </c>
      <c r="AH316" s="34">
        <f>IFERROR(VLOOKUP($H316,#REF!,11,FALSE),0)</f>
        <v>0</v>
      </c>
      <c r="AI316" s="42">
        <f>IFERROR(VLOOKUP($H316,#REF!,12,FALSE),0)</f>
        <v>0</v>
      </c>
      <c r="AJ316" s="34">
        <f>IFERROR(VLOOKUP($H316,#REF!,10,FALSE),0)</f>
        <v>0</v>
      </c>
      <c r="AK316" s="34">
        <f>IFERROR(VLOOKUP($H316,#REF!,11,FALSE),0)</f>
        <v>0</v>
      </c>
      <c r="AL316" s="42">
        <f>IFERROR(VLOOKUP($H316,#REF!,12,FALSE),0)</f>
        <v>0</v>
      </c>
      <c r="AM316" s="34">
        <f>IFERROR(VLOOKUP($H316,#REF!,10,FALSE),0)</f>
        <v>0</v>
      </c>
      <c r="AN316" s="34">
        <f>IFERROR(VLOOKUP($H316,#REF!,11,FALSE),0)</f>
        <v>0</v>
      </c>
      <c r="AO316" s="42">
        <f>IFERROR(VLOOKUP($H316,#REF!,12,FALSE),0)</f>
        <v>0</v>
      </c>
      <c r="AP316" s="34">
        <f>IFERROR(VLOOKUP($H316,#REF!,10,FALSE),0)</f>
        <v>0</v>
      </c>
      <c r="AQ316" s="34">
        <f>IFERROR(VLOOKUP($H316,#REF!,11,FALSE),0)</f>
        <v>0</v>
      </c>
      <c r="AR316" s="42">
        <f>IFERROR(VLOOKUP($H316,#REF!,12,FALSE),0)</f>
        <v>0</v>
      </c>
      <c r="AS316" s="34">
        <f>IFERROR(VLOOKUP($H316,#REF!,13,FALSE),0)</f>
        <v>0</v>
      </c>
      <c r="AT316" s="34">
        <f>IFERROR(VLOOKUP($H316,#REF!,14,FALSE),0)</f>
        <v>0</v>
      </c>
      <c r="AU316" s="42">
        <f>IFERROR(VLOOKUP($H316,#REF!,15,FALSE),0)</f>
        <v>0</v>
      </c>
      <c r="AV316" s="34">
        <f>IFERROR(VLOOKUP($H316,#REF!,15,FALSE),0)</f>
        <v>0</v>
      </c>
      <c r="AW316" s="34">
        <f>IFERROR(VLOOKUP($H316,#REF!,16,FALSE),0)</f>
        <v>0</v>
      </c>
      <c r="AX316" s="42">
        <f>IFERROR(VLOOKUP($H316,#REF!,17,FALSE),0)</f>
        <v>0</v>
      </c>
    </row>
    <row r="317" spans="1:50" x14ac:dyDescent="0.3">
      <c r="A317" s="33" t="str">
        <f t="shared" si="16"/>
        <v>A -3989-4-133</v>
      </c>
      <c r="B317" s="33" t="str">
        <f>+'R&amp;E EXPORT'!B316</f>
        <v>CODE-COMPUTER/MAINT/REPAIR/SERVICES</v>
      </c>
      <c r="C317" t="str">
        <f>IFERROR(VLOOKUP(A317,'MCSJ Export'!A:C,3,FALSE),"")</f>
        <v>Sub Account</v>
      </c>
      <c r="D317" s="37">
        <f t="shared" ca="1" si="17"/>
        <v>0</v>
      </c>
      <c r="E317" s="37">
        <f t="shared" ca="1" si="18"/>
        <v>0</v>
      </c>
      <c r="F317" s="37">
        <f t="shared" ca="1" si="19"/>
        <v>0</v>
      </c>
      <c r="G317" s="37"/>
      <c r="H317" s="33" t="str">
        <f>+'R&amp;E EXPORT'!A316</f>
        <v>A -3989-4-133</v>
      </c>
      <c r="I317" s="34">
        <f>IFERROR(VLOOKUP($H317,'Gen F Rev'!$A:$M,15,FALSE),0)</f>
        <v>0</v>
      </c>
      <c r="J317" s="34">
        <f>IFERROR(VLOOKUP($H317,'Gen F Rev'!$A:$M,16,FALSE),0)</f>
        <v>0</v>
      </c>
      <c r="K317" s="42">
        <f>IFERROR(VLOOKUP($H317,'Gen F Rev'!$A:$M,17,FALSE),0)</f>
        <v>0</v>
      </c>
      <c r="L317" s="34">
        <f>IFERROR(VLOOKUP($H317,'Gen F Exp'!$A:$E,15,FALSE),0)</f>
        <v>0</v>
      </c>
      <c r="M317" s="34">
        <f>IFERROR(VLOOKUP($H317,'Gen F Exp'!$A:$E,16,FALSE),0)</f>
        <v>0</v>
      </c>
      <c r="N317" s="42">
        <f>IFERROR(VLOOKUP($H317,'Gen F Exp'!$A:$E,17,FALSE),0)</f>
        <v>0</v>
      </c>
      <c r="O317" s="34">
        <f>IFERROR(VLOOKUP($H317,'Water F Rev'!$A:$L,15,FALSE),0)</f>
        <v>0</v>
      </c>
      <c r="P317" s="34">
        <f>IFERROR(VLOOKUP($H317,'Water F Rev'!$A:$L,16,FALSE),0)</f>
        <v>0</v>
      </c>
      <c r="Q317" s="42">
        <f>IFERROR(VLOOKUP($H317,'Water F Rev'!$A:$L,17,FALSE),0)</f>
        <v>0</v>
      </c>
      <c r="R317" s="34">
        <f>IFERROR(VLOOKUP($H317,'Water F Exp'!$A:$K,15,FALSE),0)</f>
        <v>0</v>
      </c>
      <c r="S317" s="34">
        <f>IFERROR(VLOOKUP($H317,'Water F Exp'!$A:$K,16,FALSE),0)</f>
        <v>0</v>
      </c>
      <c r="T317" s="42">
        <f>IFERROR(VLOOKUP($H317,'Water F Exp'!$A:$K,17,FALSE),0)</f>
        <v>0</v>
      </c>
      <c r="U317" s="34">
        <f ca="1">IFERROR(VLOOKUP($H317,'Sewer F Rev'!$A:$E,15,FALSE),0)</f>
        <v>0</v>
      </c>
      <c r="V317" s="34">
        <f ca="1">IFERROR(VLOOKUP($H317,'Sewer F Rev'!$A:$E,16,FALSE),0)</f>
        <v>0</v>
      </c>
      <c r="W317" s="42">
        <f ca="1">IFERROR(VLOOKUP($H317,'Sewer F Rev'!$A:$E,17,FALSE),0)</f>
        <v>0</v>
      </c>
      <c r="X317" s="34">
        <f>IFERROR(VLOOKUP($H317,'Sewer F Exp'!$A:$B,15,FALSE),0)</f>
        <v>0</v>
      </c>
      <c r="Y317" s="34">
        <f>IFERROR(VLOOKUP($H317,'Sewer F Exp'!$A:$B,16,FALSE),0)</f>
        <v>0</v>
      </c>
      <c r="Z317" s="42">
        <f>IFERROR(VLOOKUP($H317,'Sewer F Exp'!$A:$B,17,FALSE),0)</f>
        <v>0</v>
      </c>
      <c r="AA317" s="34">
        <f>IFERROR(VLOOKUP($H317,'Refuse F Rev'!$A:$E,15,FALSE),0)</f>
        <v>0</v>
      </c>
      <c r="AB317" s="34">
        <f>IFERROR(VLOOKUP($H317,'Refuse F Rev'!$A:$E,16,FALSE),0)</f>
        <v>0</v>
      </c>
      <c r="AC317" s="42">
        <f>IFERROR(VLOOKUP($H317,'Refuse F Rev'!$A:$E,17,FALSE),0)</f>
        <v>0</v>
      </c>
      <c r="AD317" s="34">
        <f>IFERROR(VLOOKUP($H317,'Refuse F Exp'!$A:$E,15,FALSE),0)</f>
        <v>0</v>
      </c>
      <c r="AE317" s="34">
        <f>IFERROR(VLOOKUP($H317,'Refuse F Exp'!$A:$E,16,FALSE),0)</f>
        <v>0</v>
      </c>
      <c r="AF317" s="42">
        <f>IFERROR(VLOOKUP($H317,'Refuse F Exp'!$A:$E,17,FALSE),0)</f>
        <v>0</v>
      </c>
      <c r="AG317" s="34">
        <f>IFERROR(VLOOKUP($H317,#REF!,10,FALSE),0)</f>
        <v>0</v>
      </c>
      <c r="AH317" s="34">
        <f>IFERROR(VLOOKUP($H317,#REF!,11,FALSE),0)</f>
        <v>0</v>
      </c>
      <c r="AI317" s="42">
        <f>IFERROR(VLOOKUP($H317,#REF!,12,FALSE),0)</f>
        <v>0</v>
      </c>
      <c r="AJ317" s="34">
        <f>IFERROR(VLOOKUP($H317,#REF!,10,FALSE),0)</f>
        <v>0</v>
      </c>
      <c r="AK317" s="34">
        <f>IFERROR(VLOOKUP($H317,#REF!,11,FALSE),0)</f>
        <v>0</v>
      </c>
      <c r="AL317" s="42">
        <f>IFERROR(VLOOKUP($H317,#REF!,12,FALSE),0)</f>
        <v>0</v>
      </c>
      <c r="AM317" s="34">
        <f>IFERROR(VLOOKUP($H317,#REF!,10,FALSE),0)</f>
        <v>0</v>
      </c>
      <c r="AN317" s="34">
        <f>IFERROR(VLOOKUP($H317,#REF!,11,FALSE),0)</f>
        <v>0</v>
      </c>
      <c r="AO317" s="42">
        <f>IFERROR(VLOOKUP($H317,#REF!,12,FALSE),0)</f>
        <v>0</v>
      </c>
      <c r="AP317" s="34">
        <f>IFERROR(VLOOKUP($H317,#REF!,10,FALSE),0)</f>
        <v>0</v>
      </c>
      <c r="AQ317" s="34">
        <f>IFERROR(VLOOKUP($H317,#REF!,11,FALSE),0)</f>
        <v>0</v>
      </c>
      <c r="AR317" s="42">
        <f>IFERROR(VLOOKUP($H317,#REF!,12,FALSE),0)</f>
        <v>0</v>
      </c>
      <c r="AS317" s="34">
        <f>IFERROR(VLOOKUP($H317,#REF!,13,FALSE),0)</f>
        <v>0</v>
      </c>
      <c r="AT317" s="34">
        <f>IFERROR(VLOOKUP($H317,#REF!,14,FALSE),0)</f>
        <v>0</v>
      </c>
      <c r="AU317" s="42">
        <f>IFERROR(VLOOKUP($H317,#REF!,15,FALSE),0)</f>
        <v>0</v>
      </c>
      <c r="AV317" s="34">
        <f>IFERROR(VLOOKUP($H317,#REF!,15,FALSE),0)</f>
        <v>0</v>
      </c>
      <c r="AW317" s="34">
        <f>IFERROR(VLOOKUP($H317,#REF!,16,FALSE),0)</f>
        <v>0</v>
      </c>
      <c r="AX317" s="42">
        <f>IFERROR(VLOOKUP($H317,#REF!,17,FALSE),0)</f>
        <v>0</v>
      </c>
    </row>
    <row r="318" spans="1:50" x14ac:dyDescent="0.3">
      <c r="A318" s="33" t="str">
        <f t="shared" si="16"/>
        <v>A -3989-4-240</v>
      </c>
      <c r="B318" s="33" t="str">
        <f>+'R&amp;E EXPORT'!B317</f>
        <v>CODE-VEHICLE REPAIRS</v>
      </c>
      <c r="C318" t="str">
        <f>IFERROR(VLOOKUP(A318,'MCSJ Export'!A:C,3,FALSE),"")</f>
        <v>Sub Account</v>
      </c>
      <c r="D318" s="37">
        <f t="shared" ca="1" si="17"/>
        <v>0</v>
      </c>
      <c r="E318" s="37">
        <f t="shared" ca="1" si="18"/>
        <v>0</v>
      </c>
      <c r="F318" s="37">
        <f t="shared" ca="1" si="19"/>
        <v>0</v>
      </c>
      <c r="G318" s="37"/>
      <c r="H318" s="33" t="str">
        <f>+'R&amp;E EXPORT'!A317</f>
        <v>A -3989-4-240</v>
      </c>
      <c r="I318" s="34">
        <f>IFERROR(VLOOKUP($H318,'Gen F Rev'!$A:$M,15,FALSE),0)</f>
        <v>0</v>
      </c>
      <c r="J318" s="34">
        <f>IFERROR(VLOOKUP($H318,'Gen F Rev'!$A:$M,16,FALSE),0)</f>
        <v>0</v>
      </c>
      <c r="K318" s="42">
        <f>IFERROR(VLOOKUP($H318,'Gen F Rev'!$A:$M,17,FALSE),0)</f>
        <v>0</v>
      </c>
      <c r="L318" s="34">
        <f>IFERROR(VLOOKUP($H318,'Gen F Exp'!$A:$E,15,FALSE),0)</f>
        <v>0</v>
      </c>
      <c r="M318" s="34">
        <f>IFERROR(VLOOKUP($H318,'Gen F Exp'!$A:$E,16,FALSE),0)</f>
        <v>0</v>
      </c>
      <c r="N318" s="42">
        <f>IFERROR(VLOOKUP($H318,'Gen F Exp'!$A:$E,17,FALSE),0)</f>
        <v>0</v>
      </c>
      <c r="O318" s="34">
        <f>IFERROR(VLOOKUP($H318,'Water F Rev'!$A:$L,15,FALSE),0)</f>
        <v>0</v>
      </c>
      <c r="P318" s="34">
        <f>IFERROR(VLOOKUP($H318,'Water F Rev'!$A:$L,16,FALSE),0)</f>
        <v>0</v>
      </c>
      <c r="Q318" s="42">
        <f>IFERROR(VLOOKUP($H318,'Water F Rev'!$A:$L,17,FALSE),0)</f>
        <v>0</v>
      </c>
      <c r="R318" s="34">
        <f>IFERROR(VLOOKUP($H318,'Water F Exp'!$A:$K,15,FALSE),0)</f>
        <v>0</v>
      </c>
      <c r="S318" s="34">
        <f>IFERROR(VLOOKUP($H318,'Water F Exp'!$A:$K,16,FALSE),0)</f>
        <v>0</v>
      </c>
      <c r="T318" s="42">
        <f>IFERROR(VLOOKUP($H318,'Water F Exp'!$A:$K,17,FALSE),0)</f>
        <v>0</v>
      </c>
      <c r="U318" s="34">
        <f ca="1">IFERROR(VLOOKUP($H318,'Sewer F Rev'!$A:$E,15,FALSE),0)</f>
        <v>0</v>
      </c>
      <c r="V318" s="34">
        <f ca="1">IFERROR(VLOOKUP($H318,'Sewer F Rev'!$A:$E,16,FALSE),0)</f>
        <v>0</v>
      </c>
      <c r="W318" s="42">
        <f ca="1">IFERROR(VLOOKUP($H318,'Sewer F Rev'!$A:$E,17,FALSE),0)</f>
        <v>0</v>
      </c>
      <c r="X318" s="34">
        <f>IFERROR(VLOOKUP($H318,'Sewer F Exp'!$A:$B,15,FALSE),0)</f>
        <v>0</v>
      </c>
      <c r="Y318" s="34">
        <f>IFERROR(VLOOKUP($H318,'Sewer F Exp'!$A:$B,16,FALSE),0)</f>
        <v>0</v>
      </c>
      <c r="Z318" s="42">
        <f>IFERROR(VLOOKUP($H318,'Sewer F Exp'!$A:$B,17,FALSE),0)</f>
        <v>0</v>
      </c>
      <c r="AA318" s="34">
        <f>IFERROR(VLOOKUP($H318,'Refuse F Rev'!$A:$E,15,FALSE),0)</f>
        <v>0</v>
      </c>
      <c r="AB318" s="34">
        <f>IFERROR(VLOOKUP($H318,'Refuse F Rev'!$A:$E,16,FALSE),0)</f>
        <v>0</v>
      </c>
      <c r="AC318" s="42">
        <f>IFERROR(VLOOKUP($H318,'Refuse F Rev'!$A:$E,17,FALSE),0)</f>
        <v>0</v>
      </c>
      <c r="AD318" s="34">
        <f>IFERROR(VLOOKUP($H318,'Refuse F Exp'!$A:$E,15,FALSE),0)</f>
        <v>0</v>
      </c>
      <c r="AE318" s="34">
        <f>IFERROR(VLOOKUP($H318,'Refuse F Exp'!$A:$E,16,FALSE),0)</f>
        <v>0</v>
      </c>
      <c r="AF318" s="42">
        <f>IFERROR(VLOOKUP($H318,'Refuse F Exp'!$A:$E,17,FALSE),0)</f>
        <v>0</v>
      </c>
      <c r="AG318" s="34">
        <f>IFERROR(VLOOKUP($H318,#REF!,10,FALSE),0)</f>
        <v>0</v>
      </c>
      <c r="AH318" s="34">
        <f>IFERROR(VLOOKUP($H318,#REF!,11,FALSE),0)</f>
        <v>0</v>
      </c>
      <c r="AI318" s="42">
        <f>IFERROR(VLOOKUP($H318,#REF!,12,FALSE),0)</f>
        <v>0</v>
      </c>
      <c r="AJ318" s="34">
        <f>IFERROR(VLOOKUP($H318,#REF!,10,FALSE),0)</f>
        <v>0</v>
      </c>
      <c r="AK318" s="34">
        <f>IFERROR(VLOOKUP($H318,#REF!,11,FALSE),0)</f>
        <v>0</v>
      </c>
      <c r="AL318" s="42">
        <f>IFERROR(VLOOKUP($H318,#REF!,12,FALSE),0)</f>
        <v>0</v>
      </c>
      <c r="AM318" s="34">
        <f>IFERROR(VLOOKUP($H318,#REF!,10,FALSE),0)</f>
        <v>0</v>
      </c>
      <c r="AN318" s="34">
        <f>IFERROR(VLOOKUP($H318,#REF!,11,FALSE),0)</f>
        <v>0</v>
      </c>
      <c r="AO318" s="42">
        <f>IFERROR(VLOOKUP($H318,#REF!,12,FALSE),0)</f>
        <v>0</v>
      </c>
      <c r="AP318" s="34">
        <f>IFERROR(VLOOKUP($H318,#REF!,10,FALSE),0)</f>
        <v>0</v>
      </c>
      <c r="AQ318" s="34">
        <f>IFERROR(VLOOKUP($H318,#REF!,11,FALSE),0)</f>
        <v>0</v>
      </c>
      <c r="AR318" s="42">
        <f>IFERROR(VLOOKUP($H318,#REF!,12,FALSE),0)</f>
        <v>0</v>
      </c>
      <c r="AS318" s="34">
        <f>IFERROR(VLOOKUP($H318,#REF!,13,FALSE),0)</f>
        <v>0</v>
      </c>
      <c r="AT318" s="34">
        <f>IFERROR(VLOOKUP($H318,#REF!,14,FALSE),0)</f>
        <v>0</v>
      </c>
      <c r="AU318" s="42">
        <f>IFERROR(VLOOKUP($H318,#REF!,15,FALSE),0)</f>
        <v>0</v>
      </c>
      <c r="AV318" s="34">
        <f>IFERROR(VLOOKUP($H318,#REF!,15,FALSE),0)</f>
        <v>0</v>
      </c>
      <c r="AW318" s="34">
        <f>IFERROR(VLOOKUP($H318,#REF!,16,FALSE),0)</f>
        <v>0</v>
      </c>
      <c r="AX318" s="42">
        <f>IFERROR(VLOOKUP($H318,#REF!,17,FALSE),0)</f>
        <v>0</v>
      </c>
    </row>
    <row r="319" spans="1:50" x14ac:dyDescent="0.3">
      <c r="A319" s="33" t="str">
        <f t="shared" si="16"/>
        <v>A -3989-4-260</v>
      </c>
      <c r="B319" s="33" t="str">
        <f>+'R&amp;E EXPORT'!B318</f>
        <v>CODE-FUEL</v>
      </c>
      <c r="C319" t="str">
        <f>IFERROR(VLOOKUP(A319,'MCSJ Export'!A:C,3,FALSE),"")</f>
        <v>Sub Account</v>
      </c>
      <c r="D319" s="37">
        <f t="shared" ca="1" si="17"/>
        <v>0</v>
      </c>
      <c r="E319" s="37">
        <f t="shared" ca="1" si="18"/>
        <v>0</v>
      </c>
      <c r="F319" s="37">
        <f t="shared" ca="1" si="19"/>
        <v>0</v>
      </c>
      <c r="G319" s="37"/>
      <c r="H319" s="33" t="str">
        <f>+'R&amp;E EXPORT'!A318</f>
        <v>A -3989-4-260</v>
      </c>
      <c r="I319" s="34">
        <f>IFERROR(VLOOKUP($H319,'Gen F Rev'!$A:$M,15,FALSE),0)</f>
        <v>0</v>
      </c>
      <c r="J319" s="34">
        <f>IFERROR(VLOOKUP($H319,'Gen F Rev'!$A:$M,16,FALSE),0)</f>
        <v>0</v>
      </c>
      <c r="K319" s="42">
        <f>IFERROR(VLOOKUP($H319,'Gen F Rev'!$A:$M,17,FALSE),0)</f>
        <v>0</v>
      </c>
      <c r="L319" s="34">
        <f>IFERROR(VLOOKUP($H319,'Gen F Exp'!$A:$E,15,FALSE),0)</f>
        <v>0</v>
      </c>
      <c r="M319" s="34">
        <f>IFERROR(VLOOKUP($H319,'Gen F Exp'!$A:$E,16,FALSE),0)</f>
        <v>0</v>
      </c>
      <c r="N319" s="42">
        <f>IFERROR(VLOOKUP($H319,'Gen F Exp'!$A:$E,17,FALSE),0)</f>
        <v>0</v>
      </c>
      <c r="O319" s="34">
        <f>IFERROR(VLOOKUP($H319,'Water F Rev'!$A:$L,15,FALSE),0)</f>
        <v>0</v>
      </c>
      <c r="P319" s="34">
        <f>IFERROR(VLOOKUP($H319,'Water F Rev'!$A:$L,16,FALSE),0)</f>
        <v>0</v>
      </c>
      <c r="Q319" s="42">
        <f>IFERROR(VLOOKUP($H319,'Water F Rev'!$A:$L,17,FALSE),0)</f>
        <v>0</v>
      </c>
      <c r="R319" s="34">
        <f>IFERROR(VLOOKUP($H319,'Water F Exp'!$A:$K,15,FALSE),0)</f>
        <v>0</v>
      </c>
      <c r="S319" s="34">
        <f>IFERROR(VLOOKUP($H319,'Water F Exp'!$A:$K,16,FALSE),0)</f>
        <v>0</v>
      </c>
      <c r="T319" s="42">
        <f>IFERROR(VLOOKUP($H319,'Water F Exp'!$A:$K,17,FALSE),0)</f>
        <v>0</v>
      </c>
      <c r="U319" s="34">
        <f ca="1">IFERROR(VLOOKUP($H319,'Sewer F Rev'!$A:$E,15,FALSE),0)</f>
        <v>0</v>
      </c>
      <c r="V319" s="34">
        <f ca="1">IFERROR(VLOOKUP($H319,'Sewer F Rev'!$A:$E,16,FALSE),0)</f>
        <v>0</v>
      </c>
      <c r="W319" s="42">
        <f ca="1">IFERROR(VLOOKUP($H319,'Sewer F Rev'!$A:$E,17,FALSE),0)</f>
        <v>0</v>
      </c>
      <c r="X319" s="34">
        <f>IFERROR(VLOOKUP($H319,'Sewer F Exp'!$A:$B,15,FALSE),0)</f>
        <v>0</v>
      </c>
      <c r="Y319" s="34">
        <f>IFERROR(VLOOKUP($H319,'Sewer F Exp'!$A:$B,16,FALSE),0)</f>
        <v>0</v>
      </c>
      <c r="Z319" s="42">
        <f>IFERROR(VLOOKUP($H319,'Sewer F Exp'!$A:$B,17,FALSE),0)</f>
        <v>0</v>
      </c>
      <c r="AA319" s="34">
        <f>IFERROR(VLOOKUP($H319,'Refuse F Rev'!$A:$E,15,FALSE),0)</f>
        <v>0</v>
      </c>
      <c r="AB319" s="34">
        <f>IFERROR(VLOOKUP($H319,'Refuse F Rev'!$A:$E,16,FALSE),0)</f>
        <v>0</v>
      </c>
      <c r="AC319" s="42">
        <f>IFERROR(VLOOKUP($H319,'Refuse F Rev'!$A:$E,17,FALSE),0)</f>
        <v>0</v>
      </c>
      <c r="AD319" s="34">
        <f>IFERROR(VLOOKUP($H319,'Refuse F Exp'!$A:$E,15,FALSE),0)</f>
        <v>0</v>
      </c>
      <c r="AE319" s="34">
        <f>IFERROR(VLOOKUP($H319,'Refuse F Exp'!$A:$E,16,FALSE),0)</f>
        <v>0</v>
      </c>
      <c r="AF319" s="42">
        <f>IFERROR(VLOOKUP($H319,'Refuse F Exp'!$A:$E,17,FALSE),0)</f>
        <v>0</v>
      </c>
      <c r="AG319" s="34">
        <f>IFERROR(VLOOKUP($H319,#REF!,10,FALSE),0)</f>
        <v>0</v>
      </c>
      <c r="AH319" s="34">
        <f>IFERROR(VLOOKUP($H319,#REF!,11,FALSE),0)</f>
        <v>0</v>
      </c>
      <c r="AI319" s="42">
        <f>IFERROR(VLOOKUP($H319,#REF!,12,FALSE),0)</f>
        <v>0</v>
      </c>
      <c r="AJ319" s="34">
        <f>IFERROR(VLOOKUP($H319,#REF!,10,FALSE),0)</f>
        <v>0</v>
      </c>
      <c r="AK319" s="34">
        <f>IFERROR(VLOOKUP($H319,#REF!,11,FALSE),0)</f>
        <v>0</v>
      </c>
      <c r="AL319" s="42">
        <f>IFERROR(VLOOKUP($H319,#REF!,12,FALSE),0)</f>
        <v>0</v>
      </c>
      <c r="AM319" s="34">
        <f>IFERROR(VLOOKUP($H319,#REF!,10,FALSE),0)</f>
        <v>0</v>
      </c>
      <c r="AN319" s="34">
        <f>IFERROR(VLOOKUP($H319,#REF!,11,FALSE),0)</f>
        <v>0</v>
      </c>
      <c r="AO319" s="42">
        <f>IFERROR(VLOOKUP($H319,#REF!,12,FALSE),0)</f>
        <v>0</v>
      </c>
      <c r="AP319" s="34">
        <f>IFERROR(VLOOKUP($H319,#REF!,10,FALSE),0)</f>
        <v>0</v>
      </c>
      <c r="AQ319" s="34">
        <f>IFERROR(VLOOKUP($H319,#REF!,11,FALSE),0)</f>
        <v>0</v>
      </c>
      <c r="AR319" s="42">
        <f>IFERROR(VLOOKUP($H319,#REF!,12,FALSE),0)</f>
        <v>0</v>
      </c>
      <c r="AS319" s="34">
        <f>IFERROR(VLOOKUP($H319,#REF!,13,FALSE),0)</f>
        <v>0</v>
      </c>
      <c r="AT319" s="34">
        <f>IFERROR(VLOOKUP($H319,#REF!,14,FALSE),0)</f>
        <v>0</v>
      </c>
      <c r="AU319" s="42">
        <f>IFERROR(VLOOKUP($H319,#REF!,15,FALSE),0)</f>
        <v>0</v>
      </c>
      <c r="AV319" s="34">
        <f>IFERROR(VLOOKUP($H319,#REF!,15,FALSE),0)</f>
        <v>0</v>
      </c>
      <c r="AW319" s="34">
        <f>IFERROR(VLOOKUP($H319,#REF!,16,FALSE),0)</f>
        <v>0</v>
      </c>
      <c r="AX319" s="42">
        <f>IFERROR(VLOOKUP($H319,#REF!,17,FALSE),0)</f>
        <v>0</v>
      </c>
    </row>
    <row r="320" spans="1:50" x14ac:dyDescent="0.3">
      <c r="A320" s="33" t="str">
        <f t="shared" si="16"/>
        <v>A -3989-4-340</v>
      </c>
      <c r="B320" s="33" t="str">
        <f>+'R&amp;E EXPORT'!B319</f>
        <v>CODE-CELLULAR (VERIZON)</v>
      </c>
      <c r="C320" t="str">
        <f>IFERROR(VLOOKUP(A320,'MCSJ Export'!A:C,3,FALSE),"")</f>
        <v>Sub Account</v>
      </c>
      <c r="D320" s="37">
        <f t="shared" ca="1" si="17"/>
        <v>0</v>
      </c>
      <c r="E320" s="37">
        <f t="shared" ca="1" si="18"/>
        <v>0</v>
      </c>
      <c r="F320" s="37">
        <f t="shared" ca="1" si="19"/>
        <v>0</v>
      </c>
      <c r="G320" s="37"/>
      <c r="H320" s="33" t="str">
        <f>+'R&amp;E EXPORT'!A319</f>
        <v>A -3989-4-340</v>
      </c>
      <c r="I320" s="34">
        <f>IFERROR(VLOOKUP($H320,'Gen F Rev'!$A:$M,15,FALSE),0)</f>
        <v>0</v>
      </c>
      <c r="J320" s="34">
        <f>IFERROR(VLOOKUP($H320,'Gen F Rev'!$A:$M,16,FALSE),0)</f>
        <v>0</v>
      </c>
      <c r="K320" s="42">
        <f>IFERROR(VLOOKUP($H320,'Gen F Rev'!$A:$M,17,FALSE),0)</f>
        <v>0</v>
      </c>
      <c r="L320" s="34">
        <f>IFERROR(VLOOKUP($H320,'Gen F Exp'!$A:$E,15,FALSE),0)</f>
        <v>0</v>
      </c>
      <c r="M320" s="34">
        <f>IFERROR(VLOOKUP($H320,'Gen F Exp'!$A:$E,16,FALSE),0)</f>
        <v>0</v>
      </c>
      <c r="N320" s="42">
        <f>IFERROR(VLOOKUP($H320,'Gen F Exp'!$A:$E,17,FALSE),0)</f>
        <v>0</v>
      </c>
      <c r="O320" s="34">
        <f>IFERROR(VLOOKUP($H320,'Water F Rev'!$A:$L,15,FALSE),0)</f>
        <v>0</v>
      </c>
      <c r="P320" s="34">
        <f>IFERROR(VLOOKUP($H320,'Water F Rev'!$A:$L,16,FALSE),0)</f>
        <v>0</v>
      </c>
      <c r="Q320" s="42">
        <f>IFERROR(VLOOKUP($H320,'Water F Rev'!$A:$L,17,FALSE),0)</f>
        <v>0</v>
      </c>
      <c r="R320" s="34">
        <f>IFERROR(VLOOKUP($H320,'Water F Exp'!$A:$K,15,FALSE),0)</f>
        <v>0</v>
      </c>
      <c r="S320" s="34">
        <f>IFERROR(VLOOKUP($H320,'Water F Exp'!$A:$K,16,FALSE),0)</f>
        <v>0</v>
      </c>
      <c r="T320" s="42">
        <f>IFERROR(VLOOKUP($H320,'Water F Exp'!$A:$K,17,FALSE),0)</f>
        <v>0</v>
      </c>
      <c r="U320" s="34">
        <f ca="1">IFERROR(VLOOKUP($H320,'Sewer F Rev'!$A:$E,15,FALSE),0)</f>
        <v>0</v>
      </c>
      <c r="V320" s="34">
        <f ca="1">IFERROR(VLOOKUP($H320,'Sewer F Rev'!$A:$E,16,FALSE),0)</f>
        <v>0</v>
      </c>
      <c r="W320" s="42">
        <f ca="1">IFERROR(VLOOKUP($H320,'Sewer F Rev'!$A:$E,17,FALSE),0)</f>
        <v>0</v>
      </c>
      <c r="X320" s="34">
        <f>IFERROR(VLOOKUP($H320,'Sewer F Exp'!$A:$B,15,FALSE),0)</f>
        <v>0</v>
      </c>
      <c r="Y320" s="34">
        <f>IFERROR(VLOOKUP($H320,'Sewer F Exp'!$A:$B,16,FALSE),0)</f>
        <v>0</v>
      </c>
      <c r="Z320" s="42">
        <f>IFERROR(VLOOKUP($H320,'Sewer F Exp'!$A:$B,17,FALSE),0)</f>
        <v>0</v>
      </c>
      <c r="AA320" s="34">
        <f>IFERROR(VLOOKUP($H320,'Refuse F Rev'!$A:$E,15,FALSE),0)</f>
        <v>0</v>
      </c>
      <c r="AB320" s="34">
        <f>IFERROR(VLOOKUP($H320,'Refuse F Rev'!$A:$E,16,FALSE),0)</f>
        <v>0</v>
      </c>
      <c r="AC320" s="42">
        <f>IFERROR(VLOOKUP($H320,'Refuse F Rev'!$A:$E,17,FALSE),0)</f>
        <v>0</v>
      </c>
      <c r="AD320" s="34">
        <f>IFERROR(VLOOKUP($H320,'Refuse F Exp'!$A:$E,15,FALSE),0)</f>
        <v>0</v>
      </c>
      <c r="AE320" s="34">
        <f>IFERROR(VLOOKUP($H320,'Refuse F Exp'!$A:$E,16,FALSE),0)</f>
        <v>0</v>
      </c>
      <c r="AF320" s="42">
        <f>IFERROR(VLOOKUP($H320,'Refuse F Exp'!$A:$E,17,FALSE),0)</f>
        <v>0</v>
      </c>
      <c r="AG320" s="34">
        <f>IFERROR(VLOOKUP($H320,#REF!,10,FALSE),0)</f>
        <v>0</v>
      </c>
      <c r="AH320" s="34">
        <f>IFERROR(VLOOKUP($H320,#REF!,11,FALSE),0)</f>
        <v>0</v>
      </c>
      <c r="AI320" s="42">
        <f>IFERROR(VLOOKUP($H320,#REF!,12,FALSE),0)</f>
        <v>0</v>
      </c>
      <c r="AJ320" s="34">
        <f>IFERROR(VLOOKUP($H320,#REF!,10,FALSE),0)</f>
        <v>0</v>
      </c>
      <c r="AK320" s="34">
        <f>IFERROR(VLOOKUP($H320,#REF!,11,FALSE),0)</f>
        <v>0</v>
      </c>
      <c r="AL320" s="42">
        <f>IFERROR(VLOOKUP($H320,#REF!,12,FALSE),0)</f>
        <v>0</v>
      </c>
      <c r="AM320" s="34">
        <f>IFERROR(VLOOKUP($H320,#REF!,10,FALSE),0)</f>
        <v>0</v>
      </c>
      <c r="AN320" s="34">
        <f>IFERROR(VLOOKUP($H320,#REF!,11,FALSE),0)</f>
        <v>0</v>
      </c>
      <c r="AO320" s="42">
        <f>IFERROR(VLOOKUP($H320,#REF!,12,FALSE),0)</f>
        <v>0</v>
      </c>
      <c r="AP320" s="34">
        <f>IFERROR(VLOOKUP($H320,#REF!,10,FALSE),0)</f>
        <v>0</v>
      </c>
      <c r="AQ320" s="34">
        <f>IFERROR(VLOOKUP($H320,#REF!,11,FALSE),0)</f>
        <v>0</v>
      </c>
      <c r="AR320" s="42">
        <f>IFERROR(VLOOKUP($H320,#REF!,12,FALSE),0)</f>
        <v>0</v>
      </c>
      <c r="AS320" s="34">
        <f>IFERROR(VLOOKUP($H320,#REF!,13,FALSE),0)</f>
        <v>0</v>
      </c>
      <c r="AT320" s="34">
        <f>IFERROR(VLOOKUP($H320,#REF!,14,FALSE),0)</f>
        <v>0</v>
      </c>
      <c r="AU320" s="42">
        <f>IFERROR(VLOOKUP($H320,#REF!,15,FALSE),0)</f>
        <v>0</v>
      </c>
      <c r="AV320" s="34">
        <f>IFERROR(VLOOKUP($H320,#REF!,15,FALSE),0)</f>
        <v>0</v>
      </c>
      <c r="AW320" s="34">
        <f>IFERROR(VLOOKUP($H320,#REF!,16,FALSE),0)</f>
        <v>0</v>
      </c>
      <c r="AX320" s="42">
        <f>IFERROR(VLOOKUP($H320,#REF!,17,FALSE),0)</f>
        <v>0</v>
      </c>
    </row>
    <row r="321" spans="1:50" x14ac:dyDescent="0.3">
      <c r="A321" s="33" t="str">
        <f t="shared" si="16"/>
        <v>A -3989-4-901</v>
      </c>
      <c r="B321" s="33" t="str">
        <f>+'R&amp;E EXPORT'!B320</f>
        <v>CODE-EYE CARE ALLOWANCE</v>
      </c>
      <c r="C321" t="str">
        <f>IFERROR(VLOOKUP(A321,'MCSJ Export'!A:C,3,FALSE),"")</f>
        <v>Sub Account</v>
      </c>
      <c r="D321" s="37">
        <f t="shared" ca="1" si="17"/>
        <v>0</v>
      </c>
      <c r="E321" s="37">
        <f t="shared" ca="1" si="18"/>
        <v>0</v>
      </c>
      <c r="F321" s="37">
        <f t="shared" ca="1" si="19"/>
        <v>0</v>
      </c>
      <c r="G321" s="37"/>
      <c r="H321" s="33" t="str">
        <f>+'R&amp;E EXPORT'!A320</f>
        <v>A -3989-4-901</v>
      </c>
      <c r="I321" s="34">
        <f>IFERROR(VLOOKUP($H321,'Gen F Rev'!$A:$M,15,FALSE),0)</f>
        <v>0</v>
      </c>
      <c r="J321" s="34">
        <f>IFERROR(VLOOKUP($H321,'Gen F Rev'!$A:$M,16,FALSE),0)</f>
        <v>0</v>
      </c>
      <c r="K321" s="42">
        <f>IFERROR(VLOOKUP($H321,'Gen F Rev'!$A:$M,17,FALSE),0)</f>
        <v>0</v>
      </c>
      <c r="L321" s="34">
        <f>IFERROR(VLOOKUP($H321,'Gen F Exp'!$A:$E,15,FALSE),0)</f>
        <v>0</v>
      </c>
      <c r="M321" s="34">
        <f>IFERROR(VLOOKUP($H321,'Gen F Exp'!$A:$E,16,FALSE),0)</f>
        <v>0</v>
      </c>
      <c r="N321" s="42">
        <f>IFERROR(VLOOKUP($H321,'Gen F Exp'!$A:$E,17,FALSE),0)</f>
        <v>0</v>
      </c>
      <c r="O321" s="34">
        <f>IFERROR(VLOOKUP($H321,'Water F Rev'!$A:$L,15,FALSE),0)</f>
        <v>0</v>
      </c>
      <c r="P321" s="34">
        <f>IFERROR(VLOOKUP($H321,'Water F Rev'!$A:$L,16,FALSE),0)</f>
        <v>0</v>
      </c>
      <c r="Q321" s="42">
        <f>IFERROR(VLOOKUP($H321,'Water F Rev'!$A:$L,17,FALSE),0)</f>
        <v>0</v>
      </c>
      <c r="R321" s="34">
        <f>IFERROR(VLOOKUP($H321,'Water F Exp'!$A:$K,15,FALSE),0)</f>
        <v>0</v>
      </c>
      <c r="S321" s="34">
        <f>IFERROR(VLOOKUP($H321,'Water F Exp'!$A:$K,16,FALSE),0)</f>
        <v>0</v>
      </c>
      <c r="T321" s="42">
        <f>IFERROR(VLOOKUP($H321,'Water F Exp'!$A:$K,17,FALSE),0)</f>
        <v>0</v>
      </c>
      <c r="U321" s="34">
        <f ca="1">IFERROR(VLOOKUP($H321,'Sewer F Rev'!$A:$E,15,FALSE),0)</f>
        <v>0</v>
      </c>
      <c r="V321" s="34">
        <f ca="1">IFERROR(VLOOKUP($H321,'Sewer F Rev'!$A:$E,16,FALSE),0)</f>
        <v>0</v>
      </c>
      <c r="W321" s="42">
        <f ca="1">IFERROR(VLOOKUP($H321,'Sewer F Rev'!$A:$E,17,FALSE),0)</f>
        <v>0</v>
      </c>
      <c r="X321" s="34">
        <f>IFERROR(VLOOKUP($H321,'Sewer F Exp'!$A:$B,15,FALSE),0)</f>
        <v>0</v>
      </c>
      <c r="Y321" s="34">
        <f>IFERROR(VLOOKUP($H321,'Sewer F Exp'!$A:$B,16,FALSE),0)</f>
        <v>0</v>
      </c>
      <c r="Z321" s="42">
        <f>IFERROR(VLOOKUP($H321,'Sewer F Exp'!$A:$B,17,FALSE),0)</f>
        <v>0</v>
      </c>
      <c r="AA321" s="34">
        <f>IFERROR(VLOOKUP($H321,'Refuse F Rev'!$A:$E,15,FALSE),0)</f>
        <v>0</v>
      </c>
      <c r="AB321" s="34">
        <f>IFERROR(VLOOKUP($H321,'Refuse F Rev'!$A:$E,16,FALSE),0)</f>
        <v>0</v>
      </c>
      <c r="AC321" s="42">
        <f>IFERROR(VLOOKUP($H321,'Refuse F Rev'!$A:$E,17,FALSE),0)</f>
        <v>0</v>
      </c>
      <c r="AD321" s="34">
        <f>IFERROR(VLOOKUP($H321,'Refuse F Exp'!$A:$E,15,FALSE),0)</f>
        <v>0</v>
      </c>
      <c r="AE321" s="34">
        <f>IFERROR(VLOOKUP($H321,'Refuse F Exp'!$A:$E,16,FALSE),0)</f>
        <v>0</v>
      </c>
      <c r="AF321" s="42">
        <f>IFERROR(VLOOKUP($H321,'Refuse F Exp'!$A:$E,17,FALSE),0)</f>
        <v>0</v>
      </c>
      <c r="AG321" s="34">
        <f>IFERROR(VLOOKUP($H321,#REF!,10,FALSE),0)</f>
        <v>0</v>
      </c>
      <c r="AH321" s="34">
        <f>IFERROR(VLOOKUP($H321,#REF!,11,FALSE),0)</f>
        <v>0</v>
      </c>
      <c r="AI321" s="42">
        <f>IFERROR(VLOOKUP($H321,#REF!,12,FALSE),0)</f>
        <v>0</v>
      </c>
      <c r="AJ321" s="34">
        <f>IFERROR(VLOOKUP($H321,#REF!,10,FALSE),0)</f>
        <v>0</v>
      </c>
      <c r="AK321" s="34">
        <f>IFERROR(VLOOKUP($H321,#REF!,11,FALSE),0)</f>
        <v>0</v>
      </c>
      <c r="AL321" s="42">
        <f>IFERROR(VLOOKUP($H321,#REF!,12,FALSE),0)</f>
        <v>0</v>
      </c>
      <c r="AM321" s="34">
        <f>IFERROR(VLOOKUP($H321,#REF!,10,FALSE),0)</f>
        <v>0</v>
      </c>
      <c r="AN321" s="34">
        <f>IFERROR(VLOOKUP($H321,#REF!,11,FALSE),0)</f>
        <v>0</v>
      </c>
      <c r="AO321" s="42">
        <f>IFERROR(VLOOKUP($H321,#REF!,12,FALSE),0)</f>
        <v>0</v>
      </c>
      <c r="AP321" s="34">
        <f>IFERROR(VLOOKUP($H321,#REF!,10,FALSE),0)</f>
        <v>0</v>
      </c>
      <c r="AQ321" s="34">
        <f>IFERROR(VLOOKUP($H321,#REF!,11,FALSE),0)</f>
        <v>0</v>
      </c>
      <c r="AR321" s="42">
        <f>IFERROR(VLOOKUP($H321,#REF!,12,FALSE),0)</f>
        <v>0</v>
      </c>
      <c r="AS321" s="34">
        <f>IFERROR(VLOOKUP($H321,#REF!,13,FALSE),0)</f>
        <v>0</v>
      </c>
      <c r="AT321" s="34">
        <f>IFERROR(VLOOKUP($H321,#REF!,14,FALSE),0)</f>
        <v>0</v>
      </c>
      <c r="AU321" s="42">
        <f>IFERROR(VLOOKUP($H321,#REF!,15,FALSE),0)</f>
        <v>0</v>
      </c>
      <c r="AV321" s="34">
        <f>IFERROR(VLOOKUP($H321,#REF!,15,FALSE),0)</f>
        <v>0</v>
      </c>
      <c r="AW321" s="34">
        <f>IFERROR(VLOOKUP($H321,#REF!,16,FALSE),0)</f>
        <v>0</v>
      </c>
      <c r="AX321" s="42">
        <f>IFERROR(VLOOKUP($H321,#REF!,17,FALSE),0)</f>
        <v>0</v>
      </c>
    </row>
    <row r="322" spans="1:50" x14ac:dyDescent="0.3">
      <c r="A322" s="33" t="str">
        <f t="shared" si="16"/>
        <v>A -3989-4-930</v>
      </c>
      <c r="B322" s="33" t="str">
        <f>+'R&amp;E EXPORT'!B321</f>
        <v>CODE-CNTR-CONF/MLG/ED</v>
      </c>
      <c r="C322" t="str">
        <f>IFERROR(VLOOKUP(A322,'MCSJ Export'!A:C,3,FALSE),"")</f>
        <v>Sub Account</v>
      </c>
      <c r="D322" s="37">
        <f t="shared" ca="1" si="17"/>
        <v>0</v>
      </c>
      <c r="E322" s="37">
        <f t="shared" ca="1" si="18"/>
        <v>0</v>
      </c>
      <c r="F322" s="37">
        <f t="shared" ca="1" si="19"/>
        <v>0</v>
      </c>
      <c r="G322" s="37"/>
      <c r="H322" s="33" t="str">
        <f>+'R&amp;E EXPORT'!A321</f>
        <v>A -3989-4-930</v>
      </c>
      <c r="I322" s="34">
        <f>IFERROR(VLOOKUP($H322,'Gen F Rev'!$A:$M,15,FALSE),0)</f>
        <v>0</v>
      </c>
      <c r="J322" s="34">
        <f>IFERROR(VLOOKUP($H322,'Gen F Rev'!$A:$M,16,FALSE),0)</f>
        <v>0</v>
      </c>
      <c r="K322" s="42">
        <f>IFERROR(VLOOKUP($H322,'Gen F Rev'!$A:$M,17,FALSE),0)</f>
        <v>0</v>
      </c>
      <c r="L322" s="34">
        <f>IFERROR(VLOOKUP($H322,'Gen F Exp'!$A:$E,15,FALSE),0)</f>
        <v>0</v>
      </c>
      <c r="M322" s="34">
        <f>IFERROR(VLOOKUP($H322,'Gen F Exp'!$A:$E,16,FALSE),0)</f>
        <v>0</v>
      </c>
      <c r="N322" s="42">
        <f>IFERROR(VLOOKUP($H322,'Gen F Exp'!$A:$E,17,FALSE),0)</f>
        <v>0</v>
      </c>
      <c r="O322" s="34">
        <f>IFERROR(VLOOKUP($H322,'Water F Rev'!$A:$L,15,FALSE),0)</f>
        <v>0</v>
      </c>
      <c r="P322" s="34">
        <f>IFERROR(VLOOKUP($H322,'Water F Rev'!$A:$L,16,FALSE),0)</f>
        <v>0</v>
      </c>
      <c r="Q322" s="42">
        <f>IFERROR(VLOOKUP($H322,'Water F Rev'!$A:$L,17,FALSE),0)</f>
        <v>0</v>
      </c>
      <c r="R322" s="34">
        <f>IFERROR(VLOOKUP($H322,'Water F Exp'!$A:$K,15,FALSE),0)</f>
        <v>0</v>
      </c>
      <c r="S322" s="34">
        <f>IFERROR(VLOOKUP($H322,'Water F Exp'!$A:$K,16,FALSE),0)</f>
        <v>0</v>
      </c>
      <c r="T322" s="42">
        <f>IFERROR(VLOOKUP($H322,'Water F Exp'!$A:$K,17,FALSE),0)</f>
        <v>0</v>
      </c>
      <c r="U322" s="34">
        <f ca="1">IFERROR(VLOOKUP($H322,'Sewer F Rev'!$A:$E,15,FALSE),0)</f>
        <v>0</v>
      </c>
      <c r="V322" s="34">
        <f ca="1">IFERROR(VLOOKUP($H322,'Sewer F Rev'!$A:$E,16,FALSE),0)</f>
        <v>0</v>
      </c>
      <c r="W322" s="42">
        <f ca="1">IFERROR(VLOOKUP($H322,'Sewer F Rev'!$A:$E,17,FALSE),0)</f>
        <v>0</v>
      </c>
      <c r="X322" s="34">
        <f>IFERROR(VLOOKUP($H322,'Sewer F Exp'!$A:$B,15,FALSE),0)</f>
        <v>0</v>
      </c>
      <c r="Y322" s="34">
        <f>IFERROR(VLOOKUP($H322,'Sewer F Exp'!$A:$B,16,FALSE),0)</f>
        <v>0</v>
      </c>
      <c r="Z322" s="42">
        <f>IFERROR(VLOOKUP($H322,'Sewer F Exp'!$A:$B,17,FALSE),0)</f>
        <v>0</v>
      </c>
      <c r="AA322" s="34">
        <f>IFERROR(VLOOKUP($H322,'Refuse F Rev'!$A:$E,15,FALSE),0)</f>
        <v>0</v>
      </c>
      <c r="AB322" s="34">
        <f>IFERROR(VLOOKUP($H322,'Refuse F Rev'!$A:$E,16,FALSE),0)</f>
        <v>0</v>
      </c>
      <c r="AC322" s="42">
        <f>IFERROR(VLOOKUP($H322,'Refuse F Rev'!$A:$E,17,FALSE),0)</f>
        <v>0</v>
      </c>
      <c r="AD322" s="34">
        <f>IFERROR(VLOOKUP($H322,'Refuse F Exp'!$A:$E,15,FALSE),0)</f>
        <v>0</v>
      </c>
      <c r="AE322" s="34">
        <f>IFERROR(VLOOKUP($H322,'Refuse F Exp'!$A:$E,16,FALSE),0)</f>
        <v>0</v>
      </c>
      <c r="AF322" s="42">
        <f>IFERROR(VLOOKUP($H322,'Refuse F Exp'!$A:$E,17,FALSE),0)</f>
        <v>0</v>
      </c>
      <c r="AG322" s="34">
        <f>IFERROR(VLOOKUP($H322,#REF!,10,FALSE),0)</f>
        <v>0</v>
      </c>
      <c r="AH322" s="34">
        <f>IFERROR(VLOOKUP($H322,#REF!,11,FALSE),0)</f>
        <v>0</v>
      </c>
      <c r="AI322" s="42">
        <f>IFERROR(VLOOKUP($H322,#REF!,12,FALSE),0)</f>
        <v>0</v>
      </c>
      <c r="AJ322" s="34">
        <f>IFERROR(VLOOKUP($H322,#REF!,10,FALSE),0)</f>
        <v>0</v>
      </c>
      <c r="AK322" s="34">
        <f>IFERROR(VLOOKUP($H322,#REF!,11,FALSE),0)</f>
        <v>0</v>
      </c>
      <c r="AL322" s="42">
        <f>IFERROR(VLOOKUP($H322,#REF!,12,FALSE),0)</f>
        <v>0</v>
      </c>
      <c r="AM322" s="34">
        <f>IFERROR(VLOOKUP($H322,#REF!,10,FALSE),0)</f>
        <v>0</v>
      </c>
      <c r="AN322" s="34">
        <f>IFERROR(VLOOKUP($H322,#REF!,11,FALSE),0)</f>
        <v>0</v>
      </c>
      <c r="AO322" s="42">
        <f>IFERROR(VLOOKUP($H322,#REF!,12,FALSE),0)</f>
        <v>0</v>
      </c>
      <c r="AP322" s="34">
        <f>IFERROR(VLOOKUP($H322,#REF!,10,FALSE),0)</f>
        <v>0</v>
      </c>
      <c r="AQ322" s="34">
        <f>IFERROR(VLOOKUP($H322,#REF!,11,FALSE),0)</f>
        <v>0</v>
      </c>
      <c r="AR322" s="42">
        <f>IFERROR(VLOOKUP($H322,#REF!,12,FALSE),0)</f>
        <v>0</v>
      </c>
      <c r="AS322" s="34">
        <f>IFERROR(VLOOKUP($H322,#REF!,13,FALSE),0)</f>
        <v>0</v>
      </c>
      <c r="AT322" s="34">
        <f>IFERROR(VLOOKUP($H322,#REF!,14,FALSE),0)</f>
        <v>0</v>
      </c>
      <c r="AU322" s="42">
        <f>IFERROR(VLOOKUP($H322,#REF!,15,FALSE),0)</f>
        <v>0</v>
      </c>
      <c r="AV322" s="34">
        <f>IFERROR(VLOOKUP($H322,#REF!,15,FALSE),0)</f>
        <v>0</v>
      </c>
      <c r="AW322" s="34">
        <f>IFERROR(VLOOKUP($H322,#REF!,16,FALSE),0)</f>
        <v>0</v>
      </c>
      <c r="AX322" s="42">
        <f>IFERROR(VLOOKUP($H322,#REF!,17,FALSE),0)</f>
        <v>0</v>
      </c>
    </row>
    <row r="323" spans="1:50" x14ac:dyDescent="0.3">
      <c r="A323" s="33" t="str">
        <f t="shared" si="16"/>
        <v>A -5010-0-000</v>
      </c>
      <c r="B323" s="33" t="str">
        <f>+'R&amp;E EXPORT'!B322</f>
        <v>STREET ADMIN:</v>
      </c>
      <c r="C323" t="str">
        <f>IFERROR(VLOOKUP(A323,'MCSJ Export'!A:C,3,FALSE),"")</f>
        <v>Control</v>
      </c>
      <c r="D323" s="37">
        <f t="shared" ca="1" si="17"/>
        <v>0</v>
      </c>
      <c r="E323" s="37">
        <f t="shared" ca="1" si="18"/>
        <v>0</v>
      </c>
      <c r="F323" s="37">
        <f t="shared" ca="1" si="19"/>
        <v>0</v>
      </c>
      <c r="G323" s="37"/>
      <c r="H323" s="33" t="str">
        <f>+'R&amp;E EXPORT'!A322</f>
        <v>A -5010-0-000</v>
      </c>
      <c r="I323" s="34">
        <f>IFERROR(VLOOKUP($H323,'Gen F Rev'!$A:$M,15,FALSE),0)</f>
        <v>0</v>
      </c>
      <c r="J323" s="34">
        <f>IFERROR(VLOOKUP($H323,'Gen F Rev'!$A:$M,16,FALSE),0)</f>
        <v>0</v>
      </c>
      <c r="K323" s="42">
        <f>IFERROR(VLOOKUP($H323,'Gen F Rev'!$A:$M,17,FALSE),0)</f>
        <v>0</v>
      </c>
      <c r="L323" s="34">
        <f>IFERROR(VLOOKUP($H323,'Gen F Exp'!$A:$E,15,FALSE),0)</f>
        <v>0</v>
      </c>
      <c r="M323" s="34">
        <f>IFERROR(VLOOKUP($H323,'Gen F Exp'!$A:$E,16,FALSE),0)</f>
        <v>0</v>
      </c>
      <c r="N323" s="42">
        <f>IFERROR(VLOOKUP($H323,'Gen F Exp'!$A:$E,17,FALSE),0)</f>
        <v>0</v>
      </c>
      <c r="O323" s="34">
        <f>IFERROR(VLOOKUP($H323,'Water F Rev'!$A:$L,15,FALSE),0)</f>
        <v>0</v>
      </c>
      <c r="P323" s="34">
        <f>IFERROR(VLOOKUP($H323,'Water F Rev'!$A:$L,16,FALSE),0)</f>
        <v>0</v>
      </c>
      <c r="Q323" s="42">
        <f>IFERROR(VLOOKUP($H323,'Water F Rev'!$A:$L,17,FALSE),0)</f>
        <v>0</v>
      </c>
      <c r="R323" s="34">
        <f>IFERROR(VLOOKUP($H323,'Water F Exp'!$A:$K,15,FALSE),0)</f>
        <v>0</v>
      </c>
      <c r="S323" s="34">
        <f>IFERROR(VLOOKUP($H323,'Water F Exp'!$A:$K,16,FALSE),0)</f>
        <v>0</v>
      </c>
      <c r="T323" s="42">
        <f>IFERROR(VLOOKUP($H323,'Water F Exp'!$A:$K,17,FALSE),0)</f>
        <v>0</v>
      </c>
      <c r="U323" s="34">
        <f ca="1">IFERROR(VLOOKUP($H323,'Sewer F Rev'!$A:$E,15,FALSE),0)</f>
        <v>0</v>
      </c>
      <c r="V323" s="34">
        <f ca="1">IFERROR(VLOOKUP($H323,'Sewer F Rev'!$A:$E,16,FALSE),0)</f>
        <v>0</v>
      </c>
      <c r="W323" s="42">
        <f ca="1">IFERROR(VLOOKUP($H323,'Sewer F Rev'!$A:$E,17,FALSE),0)</f>
        <v>0</v>
      </c>
      <c r="X323" s="34">
        <f>IFERROR(VLOOKUP($H323,'Sewer F Exp'!$A:$B,15,FALSE),0)</f>
        <v>0</v>
      </c>
      <c r="Y323" s="34">
        <f>IFERROR(VLOOKUP($H323,'Sewer F Exp'!$A:$B,16,FALSE),0)</f>
        <v>0</v>
      </c>
      <c r="Z323" s="42">
        <f>IFERROR(VLOOKUP($H323,'Sewer F Exp'!$A:$B,17,FALSE),0)</f>
        <v>0</v>
      </c>
      <c r="AA323" s="34">
        <f>IFERROR(VLOOKUP($H323,'Refuse F Rev'!$A:$E,15,FALSE),0)</f>
        <v>0</v>
      </c>
      <c r="AB323" s="34">
        <f>IFERROR(VLOOKUP($H323,'Refuse F Rev'!$A:$E,16,FALSE),0)</f>
        <v>0</v>
      </c>
      <c r="AC323" s="42">
        <f>IFERROR(VLOOKUP($H323,'Refuse F Rev'!$A:$E,17,FALSE),0)</f>
        <v>0</v>
      </c>
      <c r="AD323" s="34">
        <f>IFERROR(VLOOKUP($H323,'Refuse F Exp'!$A:$E,15,FALSE),0)</f>
        <v>0</v>
      </c>
      <c r="AE323" s="34">
        <f>IFERROR(VLOOKUP($H323,'Refuse F Exp'!$A:$E,16,FALSE),0)</f>
        <v>0</v>
      </c>
      <c r="AF323" s="42">
        <f>IFERROR(VLOOKUP($H323,'Refuse F Exp'!$A:$E,17,FALSE),0)</f>
        <v>0</v>
      </c>
      <c r="AG323" s="34">
        <f>IFERROR(VLOOKUP($H323,#REF!,10,FALSE),0)</f>
        <v>0</v>
      </c>
      <c r="AH323" s="34">
        <f>IFERROR(VLOOKUP($H323,#REF!,11,FALSE),0)</f>
        <v>0</v>
      </c>
      <c r="AI323" s="42">
        <f>IFERROR(VLOOKUP($H323,#REF!,12,FALSE),0)</f>
        <v>0</v>
      </c>
      <c r="AJ323" s="34">
        <f>IFERROR(VLOOKUP($H323,#REF!,10,FALSE),0)</f>
        <v>0</v>
      </c>
      <c r="AK323" s="34">
        <f>IFERROR(VLOOKUP($H323,#REF!,11,FALSE),0)</f>
        <v>0</v>
      </c>
      <c r="AL323" s="42">
        <f>IFERROR(VLOOKUP($H323,#REF!,12,FALSE),0)</f>
        <v>0</v>
      </c>
      <c r="AM323" s="34">
        <f>IFERROR(VLOOKUP($H323,#REF!,10,FALSE),0)</f>
        <v>0</v>
      </c>
      <c r="AN323" s="34">
        <f>IFERROR(VLOOKUP($H323,#REF!,11,FALSE),0)</f>
        <v>0</v>
      </c>
      <c r="AO323" s="42">
        <f>IFERROR(VLOOKUP($H323,#REF!,12,FALSE),0)</f>
        <v>0</v>
      </c>
      <c r="AP323" s="34">
        <f>IFERROR(VLOOKUP($H323,#REF!,10,FALSE),0)</f>
        <v>0</v>
      </c>
      <c r="AQ323" s="34">
        <f>IFERROR(VLOOKUP($H323,#REF!,11,FALSE),0)</f>
        <v>0</v>
      </c>
      <c r="AR323" s="42">
        <f>IFERROR(VLOOKUP($H323,#REF!,12,FALSE),0)</f>
        <v>0</v>
      </c>
      <c r="AS323" s="34">
        <f>IFERROR(VLOOKUP($H323,#REF!,13,FALSE),0)</f>
        <v>0</v>
      </c>
      <c r="AT323" s="34">
        <f>IFERROR(VLOOKUP($H323,#REF!,14,FALSE),0)</f>
        <v>0</v>
      </c>
      <c r="AU323" s="42">
        <f>IFERROR(VLOOKUP($H323,#REF!,15,FALSE),0)</f>
        <v>0</v>
      </c>
      <c r="AV323" s="34">
        <f>IFERROR(VLOOKUP($H323,#REF!,15,FALSE),0)</f>
        <v>0</v>
      </c>
      <c r="AW323" s="34">
        <f>IFERROR(VLOOKUP($H323,#REF!,16,FALSE),0)</f>
        <v>0</v>
      </c>
      <c r="AX323" s="42">
        <f>IFERROR(VLOOKUP($H323,#REF!,17,FALSE),0)</f>
        <v>0</v>
      </c>
    </row>
    <row r="324" spans="1:50" x14ac:dyDescent="0.3">
      <c r="A324" s="33" t="str">
        <f t="shared" ref="A324:A387" si="20">+TRIM(H324)</f>
        <v>A -5010-1-000</v>
      </c>
      <c r="B324" s="33" t="str">
        <f>+'R&amp;E EXPORT'!B323</f>
        <v>STREET ADMIN PERSONAL SERVICES</v>
      </c>
      <c r="C324" t="str">
        <f>IFERROR(VLOOKUP(A324,'MCSJ Export'!A:C,3,FALSE),"")</f>
        <v>Sub Account</v>
      </c>
      <c r="D324" s="37">
        <f t="shared" ref="D324:D387" ca="1" si="21">+I324+L324+O324+R324+U324+X324+AA324+AD324+AG324+AJ324+AM324+AP324+AS324+AV324</f>
        <v>0</v>
      </c>
      <c r="E324" s="37">
        <f t="shared" ref="E324:E387" ca="1" si="22">+J324+M324+P324+S324+V324+Y324+AB324+AE324+AH324+AK324+AN324+AQ324+AT324+AW324</f>
        <v>0</v>
      </c>
      <c r="F324" s="37">
        <f t="shared" ref="F324:F387" ca="1" si="23">+K324+N324+Q324+T324+W324+Z324+AC324+AF324+AI324+AL324+AO324+AR324+AU324+AX324</f>
        <v>0</v>
      </c>
      <c r="G324" s="37"/>
      <c r="H324" s="33" t="str">
        <f>+'R&amp;E EXPORT'!A323</f>
        <v>A -5010-1-000</v>
      </c>
      <c r="I324" s="34">
        <f>IFERROR(VLOOKUP($H324,'Gen F Rev'!$A:$M,15,FALSE),0)</f>
        <v>0</v>
      </c>
      <c r="J324" s="34">
        <f>IFERROR(VLOOKUP($H324,'Gen F Rev'!$A:$M,16,FALSE),0)</f>
        <v>0</v>
      </c>
      <c r="K324" s="42">
        <f>IFERROR(VLOOKUP($H324,'Gen F Rev'!$A:$M,17,FALSE),0)</f>
        <v>0</v>
      </c>
      <c r="L324" s="34">
        <f>IFERROR(VLOOKUP($H324,'Gen F Exp'!$A:$E,15,FALSE),0)</f>
        <v>0</v>
      </c>
      <c r="M324" s="34">
        <f>IFERROR(VLOOKUP($H324,'Gen F Exp'!$A:$E,16,FALSE),0)</f>
        <v>0</v>
      </c>
      <c r="N324" s="42">
        <f>IFERROR(VLOOKUP($H324,'Gen F Exp'!$A:$E,17,FALSE),0)</f>
        <v>0</v>
      </c>
      <c r="O324" s="34">
        <f>IFERROR(VLOOKUP($H324,'Water F Rev'!$A:$L,15,FALSE),0)</f>
        <v>0</v>
      </c>
      <c r="P324" s="34">
        <f>IFERROR(VLOOKUP($H324,'Water F Rev'!$A:$L,16,FALSE),0)</f>
        <v>0</v>
      </c>
      <c r="Q324" s="42">
        <f>IFERROR(VLOOKUP($H324,'Water F Rev'!$A:$L,17,FALSE),0)</f>
        <v>0</v>
      </c>
      <c r="R324" s="34">
        <f>IFERROR(VLOOKUP($H324,'Water F Exp'!$A:$K,15,FALSE),0)</f>
        <v>0</v>
      </c>
      <c r="S324" s="34">
        <f>IFERROR(VLOOKUP($H324,'Water F Exp'!$A:$K,16,FALSE),0)</f>
        <v>0</v>
      </c>
      <c r="T324" s="42">
        <f>IFERROR(VLOOKUP($H324,'Water F Exp'!$A:$K,17,FALSE),0)</f>
        <v>0</v>
      </c>
      <c r="U324" s="34">
        <f ca="1">IFERROR(VLOOKUP($H324,'Sewer F Rev'!$A:$E,15,FALSE),0)</f>
        <v>0</v>
      </c>
      <c r="V324" s="34">
        <f ca="1">IFERROR(VLOOKUP($H324,'Sewer F Rev'!$A:$E,16,FALSE),0)</f>
        <v>0</v>
      </c>
      <c r="W324" s="42">
        <f ca="1">IFERROR(VLOOKUP($H324,'Sewer F Rev'!$A:$E,17,FALSE),0)</f>
        <v>0</v>
      </c>
      <c r="X324" s="34">
        <f>IFERROR(VLOOKUP($H324,'Sewer F Exp'!$A:$B,15,FALSE),0)</f>
        <v>0</v>
      </c>
      <c r="Y324" s="34">
        <f>IFERROR(VLOOKUP($H324,'Sewer F Exp'!$A:$B,16,FALSE),0)</f>
        <v>0</v>
      </c>
      <c r="Z324" s="42">
        <f>IFERROR(VLOOKUP($H324,'Sewer F Exp'!$A:$B,17,FALSE),0)</f>
        <v>0</v>
      </c>
      <c r="AA324" s="34">
        <f>IFERROR(VLOOKUP($H324,'Refuse F Rev'!$A:$E,15,FALSE),0)</f>
        <v>0</v>
      </c>
      <c r="AB324" s="34">
        <f>IFERROR(VLOOKUP($H324,'Refuse F Rev'!$A:$E,16,FALSE),0)</f>
        <v>0</v>
      </c>
      <c r="AC324" s="42">
        <f>IFERROR(VLOOKUP($H324,'Refuse F Rev'!$A:$E,17,FALSE),0)</f>
        <v>0</v>
      </c>
      <c r="AD324" s="34">
        <f>IFERROR(VLOOKUP($H324,'Refuse F Exp'!$A:$E,15,FALSE),0)</f>
        <v>0</v>
      </c>
      <c r="AE324" s="34">
        <f>IFERROR(VLOOKUP($H324,'Refuse F Exp'!$A:$E,16,FALSE),0)</f>
        <v>0</v>
      </c>
      <c r="AF324" s="42">
        <f>IFERROR(VLOOKUP($H324,'Refuse F Exp'!$A:$E,17,FALSE),0)</f>
        <v>0</v>
      </c>
      <c r="AG324" s="34">
        <f>IFERROR(VLOOKUP($H324,#REF!,10,FALSE),0)</f>
        <v>0</v>
      </c>
      <c r="AH324" s="34">
        <f>IFERROR(VLOOKUP($H324,#REF!,11,FALSE),0)</f>
        <v>0</v>
      </c>
      <c r="AI324" s="42">
        <f>IFERROR(VLOOKUP($H324,#REF!,12,FALSE),0)</f>
        <v>0</v>
      </c>
      <c r="AJ324" s="34">
        <f>IFERROR(VLOOKUP($H324,#REF!,10,FALSE),0)</f>
        <v>0</v>
      </c>
      <c r="AK324" s="34">
        <f>IFERROR(VLOOKUP($H324,#REF!,11,FALSE),0)</f>
        <v>0</v>
      </c>
      <c r="AL324" s="42">
        <f>IFERROR(VLOOKUP($H324,#REF!,12,FALSE),0)</f>
        <v>0</v>
      </c>
      <c r="AM324" s="34">
        <f>IFERROR(VLOOKUP($H324,#REF!,10,FALSE),0)</f>
        <v>0</v>
      </c>
      <c r="AN324" s="34">
        <f>IFERROR(VLOOKUP($H324,#REF!,11,FALSE),0)</f>
        <v>0</v>
      </c>
      <c r="AO324" s="42">
        <f>IFERROR(VLOOKUP($H324,#REF!,12,FALSE),0)</f>
        <v>0</v>
      </c>
      <c r="AP324" s="34">
        <f>IFERROR(VLOOKUP($H324,#REF!,10,FALSE),0)</f>
        <v>0</v>
      </c>
      <c r="AQ324" s="34">
        <f>IFERROR(VLOOKUP($H324,#REF!,11,FALSE),0)</f>
        <v>0</v>
      </c>
      <c r="AR324" s="42">
        <f>IFERROR(VLOOKUP($H324,#REF!,12,FALSE),0)</f>
        <v>0</v>
      </c>
      <c r="AS324" s="34">
        <f>IFERROR(VLOOKUP($H324,#REF!,13,FALSE),0)</f>
        <v>0</v>
      </c>
      <c r="AT324" s="34">
        <f>IFERROR(VLOOKUP($H324,#REF!,14,FALSE),0)</f>
        <v>0</v>
      </c>
      <c r="AU324" s="42">
        <f>IFERROR(VLOOKUP($H324,#REF!,15,FALSE),0)</f>
        <v>0</v>
      </c>
      <c r="AV324" s="34">
        <f>IFERROR(VLOOKUP($H324,#REF!,15,FALSE),0)</f>
        <v>0</v>
      </c>
      <c r="AW324" s="34">
        <f>IFERROR(VLOOKUP($H324,#REF!,16,FALSE),0)</f>
        <v>0</v>
      </c>
      <c r="AX324" s="42">
        <f>IFERROR(VLOOKUP($H324,#REF!,17,FALSE),0)</f>
        <v>0</v>
      </c>
    </row>
    <row r="325" spans="1:50" x14ac:dyDescent="0.3">
      <c r="A325" s="33" t="str">
        <f t="shared" si="20"/>
        <v>A -5010-4-101</v>
      </c>
      <c r="B325" s="33" t="str">
        <f>+'R&amp;E EXPORT'!B324</f>
        <v>STREET ADMIN-OFFICE SUPPLIES</v>
      </c>
      <c r="C325" t="str">
        <f>IFERROR(VLOOKUP(A325,'MCSJ Export'!A:C,3,FALSE),"")</f>
        <v>Sub Account</v>
      </c>
      <c r="D325" s="37">
        <f t="shared" ca="1" si="21"/>
        <v>0</v>
      </c>
      <c r="E325" s="37">
        <f t="shared" ca="1" si="22"/>
        <v>0</v>
      </c>
      <c r="F325" s="37">
        <f t="shared" ca="1" si="23"/>
        <v>0</v>
      </c>
      <c r="G325" s="37"/>
      <c r="H325" s="33" t="str">
        <f>+'R&amp;E EXPORT'!A324</f>
        <v>A -5010-4-101</v>
      </c>
      <c r="I325" s="34">
        <f>IFERROR(VLOOKUP($H325,'Gen F Rev'!$A:$M,15,FALSE),0)</f>
        <v>0</v>
      </c>
      <c r="J325" s="34">
        <f>IFERROR(VLOOKUP($H325,'Gen F Rev'!$A:$M,16,FALSE),0)</f>
        <v>0</v>
      </c>
      <c r="K325" s="42">
        <f>IFERROR(VLOOKUP($H325,'Gen F Rev'!$A:$M,17,FALSE),0)</f>
        <v>0</v>
      </c>
      <c r="L325" s="34">
        <f>IFERROR(VLOOKUP($H325,'Gen F Exp'!$A:$E,15,FALSE),0)</f>
        <v>0</v>
      </c>
      <c r="M325" s="34">
        <f>IFERROR(VLOOKUP($H325,'Gen F Exp'!$A:$E,16,FALSE),0)</f>
        <v>0</v>
      </c>
      <c r="N325" s="42">
        <f>IFERROR(VLOOKUP($H325,'Gen F Exp'!$A:$E,17,FALSE),0)</f>
        <v>0</v>
      </c>
      <c r="O325" s="34">
        <f>IFERROR(VLOOKUP($H325,'Water F Rev'!$A:$L,15,FALSE),0)</f>
        <v>0</v>
      </c>
      <c r="P325" s="34">
        <f>IFERROR(VLOOKUP($H325,'Water F Rev'!$A:$L,16,FALSE),0)</f>
        <v>0</v>
      </c>
      <c r="Q325" s="42">
        <f>IFERROR(VLOOKUP($H325,'Water F Rev'!$A:$L,17,FALSE),0)</f>
        <v>0</v>
      </c>
      <c r="R325" s="34">
        <f>IFERROR(VLOOKUP($H325,'Water F Exp'!$A:$K,15,FALSE),0)</f>
        <v>0</v>
      </c>
      <c r="S325" s="34">
        <f>IFERROR(VLOOKUP($H325,'Water F Exp'!$A:$K,16,FALSE),0)</f>
        <v>0</v>
      </c>
      <c r="T325" s="42">
        <f>IFERROR(VLOOKUP($H325,'Water F Exp'!$A:$K,17,FALSE),0)</f>
        <v>0</v>
      </c>
      <c r="U325" s="34">
        <f ca="1">IFERROR(VLOOKUP($H325,'Sewer F Rev'!$A:$E,15,FALSE),0)</f>
        <v>0</v>
      </c>
      <c r="V325" s="34">
        <f ca="1">IFERROR(VLOOKUP($H325,'Sewer F Rev'!$A:$E,16,FALSE),0)</f>
        <v>0</v>
      </c>
      <c r="W325" s="42">
        <f ca="1">IFERROR(VLOOKUP($H325,'Sewer F Rev'!$A:$E,17,FALSE),0)</f>
        <v>0</v>
      </c>
      <c r="X325" s="34">
        <f>IFERROR(VLOOKUP($H325,'Sewer F Exp'!$A:$B,15,FALSE),0)</f>
        <v>0</v>
      </c>
      <c r="Y325" s="34">
        <f>IFERROR(VLOOKUP($H325,'Sewer F Exp'!$A:$B,16,FALSE),0)</f>
        <v>0</v>
      </c>
      <c r="Z325" s="42">
        <f>IFERROR(VLOOKUP($H325,'Sewer F Exp'!$A:$B,17,FALSE),0)</f>
        <v>0</v>
      </c>
      <c r="AA325" s="34">
        <f>IFERROR(VLOOKUP($H325,'Refuse F Rev'!$A:$E,15,FALSE),0)</f>
        <v>0</v>
      </c>
      <c r="AB325" s="34">
        <f>IFERROR(VLOOKUP($H325,'Refuse F Rev'!$A:$E,16,FALSE),0)</f>
        <v>0</v>
      </c>
      <c r="AC325" s="42">
        <f>IFERROR(VLOOKUP($H325,'Refuse F Rev'!$A:$E,17,FALSE),0)</f>
        <v>0</v>
      </c>
      <c r="AD325" s="34">
        <f>IFERROR(VLOOKUP($H325,'Refuse F Exp'!$A:$E,15,FALSE),0)</f>
        <v>0</v>
      </c>
      <c r="AE325" s="34">
        <f>IFERROR(VLOOKUP($H325,'Refuse F Exp'!$A:$E,16,FALSE),0)</f>
        <v>0</v>
      </c>
      <c r="AF325" s="42">
        <f>IFERROR(VLOOKUP($H325,'Refuse F Exp'!$A:$E,17,FALSE),0)</f>
        <v>0</v>
      </c>
      <c r="AG325" s="34">
        <f>IFERROR(VLOOKUP($H325,#REF!,10,FALSE),0)</f>
        <v>0</v>
      </c>
      <c r="AH325" s="34">
        <f>IFERROR(VLOOKUP($H325,#REF!,11,FALSE),0)</f>
        <v>0</v>
      </c>
      <c r="AI325" s="42">
        <f>IFERROR(VLOOKUP($H325,#REF!,12,FALSE),0)</f>
        <v>0</v>
      </c>
      <c r="AJ325" s="34">
        <f>IFERROR(VLOOKUP($H325,#REF!,10,FALSE),0)</f>
        <v>0</v>
      </c>
      <c r="AK325" s="34">
        <f>IFERROR(VLOOKUP($H325,#REF!,11,FALSE),0)</f>
        <v>0</v>
      </c>
      <c r="AL325" s="42">
        <f>IFERROR(VLOOKUP($H325,#REF!,12,FALSE),0)</f>
        <v>0</v>
      </c>
      <c r="AM325" s="34">
        <f>IFERROR(VLOOKUP($H325,#REF!,10,FALSE),0)</f>
        <v>0</v>
      </c>
      <c r="AN325" s="34">
        <f>IFERROR(VLOOKUP($H325,#REF!,11,FALSE),0)</f>
        <v>0</v>
      </c>
      <c r="AO325" s="42">
        <f>IFERROR(VLOOKUP($H325,#REF!,12,FALSE),0)</f>
        <v>0</v>
      </c>
      <c r="AP325" s="34">
        <f>IFERROR(VLOOKUP($H325,#REF!,10,FALSE),0)</f>
        <v>0</v>
      </c>
      <c r="AQ325" s="34">
        <f>IFERROR(VLOOKUP($H325,#REF!,11,FALSE),0)</f>
        <v>0</v>
      </c>
      <c r="AR325" s="42">
        <f>IFERROR(VLOOKUP($H325,#REF!,12,FALSE),0)</f>
        <v>0</v>
      </c>
      <c r="AS325" s="34">
        <f>IFERROR(VLOOKUP($H325,#REF!,13,FALSE),0)</f>
        <v>0</v>
      </c>
      <c r="AT325" s="34">
        <f>IFERROR(VLOOKUP($H325,#REF!,14,FALSE),0)</f>
        <v>0</v>
      </c>
      <c r="AU325" s="42">
        <f>IFERROR(VLOOKUP($H325,#REF!,15,FALSE),0)</f>
        <v>0</v>
      </c>
      <c r="AV325" s="34">
        <f>IFERROR(VLOOKUP($H325,#REF!,15,FALSE),0)</f>
        <v>0</v>
      </c>
      <c r="AW325" s="34">
        <f>IFERROR(VLOOKUP($H325,#REF!,16,FALSE),0)</f>
        <v>0</v>
      </c>
      <c r="AX325" s="42">
        <f>IFERROR(VLOOKUP($H325,#REF!,17,FALSE),0)</f>
        <v>0</v>
      </c>
    </row>
    <row r="326" spans="1:50" x14ac:dyDescent="0.3">
      <c r="A326" s="33" t="str">
        <f t="shared" si="20"/>
        <v>A -5010-4-102</v>
      </c>
      <c r="B326" s="33" t="str">
        <f>+'R&amp;E EXPORT'!B325</f>
        <v>STREET ADMIN-CAD SYSTEM/PLOTTER</v>
      </c>
      <c r="C326" t="str">
        <f>IFERROR(VLOOKUP(A326,'MCSJ Export'!A:C,3,FALSE),"")</f>
        <v>Sub Account</v>
      </c>
      <c r="D326" s="37">
        <f t="shared" ca="1" si="21"/>
        <v>0</v>
      </c>
      <c r="E326" s="37">
        <f t="shared" ca="1" si="22"/>
        <v>0</v>
      </c>
      <c r="F326" s="37">
        <f t="shared" ca="1" si="23"/>
        <v>0</v>
      </c>
      <c r="G326" s="37"/>
      <c r="H326" s="33" t="str">
        <f>+'R&amp;E EXPORT'!A325</f>
        <v>A -5010-4-102</v>
      </c>
      <c r="I326" s="34">
        <f>IFERROR(VLOOKUP($H326,'Gen F Rev'!$A:$M,15,FALSE),0)</f>
        <v>0</v>
      </c>
      <c r="J326" s="34">
        <f>IFERROR(VLOOKUP($H326,'Gen F Rev'!$A:$M,16,FALSE),0)</f>
        <v>0</v>
      </c>
      <c r="K326" s="42">
        <f>IFERROR(VLOOKUP($H326,'Gen F Rev'!$A:$M,17,FALSE),0)</f>
        <v>0</v>
      </c>
      <c r="L326" s="34">
        <f>IFERROR(VLOOKUP($H326,'Gen F Exp'!$A:$E,15,FALSE),0)</f>
        <v>0</v>
      </c>
      <c r="M326" s="34">
        <f>IFERROR(VLOOKUP($H326,'Gen F Exp'!$A:$E,16,FALSE),0)</f>
        <v>0</v>
      </c>
      <c r="N326" s="42">
        <f>IFERROR(VLOOKUP($H326,'Gen F Exp'!$A:$E,17,FALSE),0)</f>
        <v>0</v>
      </c>
      <c r="O326" s="34">
        <f>IFERROR(VLOOKUP($H326,'Water F Rev'!$A:$L,15,FALSE),0)</f>
        <v>0</v>
      </c>
      <c r="P326" s="34">
        <f>IFERROR(VLOOKUP($H326,'Water F Rev'!$A:$L,16,FALSE),0)</f>
        <v>0</v>
      </c>
      <c r="Q326" s="42">
        <f>IFERROR(VLOOKUP($H326,'Water F Rev'!$A:$L,17,FALSE),0)</f>
        <v>0</v>
      </c>
      <c r="R326" s="34">
        <f>IFERROR(VLOOKUP($H326,'Water F Exp'!$A:$K,15,FALSE),0)</f>
        <v>0</v>
      </c>
      <c r="S326" s="34">
        <f>IFERROR(VLOOKUP($H326,'Water F Exp'!$A:$K,16,FALSE),0)</f>
        <v>0</v>
      </c>
      <c r="T326" s="42">
        <f>IFERROR(VLOOKUP($H326,'Water F Exp'!$A:$K,17,FALSE),0)</f>
        <v>0</v>
      </c>
      <c r="U326" s="34">
        <f ca="1">IFERROR(VLOOKUP($H326,'Sewer F Rev'!$A:$E,15,FALSE),0)</f>
        <v>0</v>
      </c>
      <c r="V326" s="34">
        <f ca="1">IFERROR(VLOOKUP($H326,'Sewer F Rev'!$A:$E,16,FALSE),0)</f>
        <v>0</v>
      </c>
      <c r="W326" s="42">
        <f ca="1">IFERROR(VLOOKUP($H326,'Sewer F Rev'!$A:$E,17,FALSE),0)</f>
        <v>0</v>
      </c>
      <c r="X326" s="34">
        <f>IFERROR(VLOOKUP($H326,'Sewer F Exp'!$A:$B,15,FALSE),0)</f>
        <v>0</v>
      </c>
      <c r="Y326" s="34">
        <f>IFERROR(VLOOKUP($H326,'Sewer F Exp'!$A:$B,16,FALSE),0)</f>
        <v>0</v>
      </c>
      <c r="Z326" s="42">
        <f>IFERROR(VLOOKUP($H326,'Sewer F Exp'!$A:$B,17,FALSE),0)</f>
        <v>0</v>
      </c>
      <c r="AA326" s="34">
        <f>IFERROR(VLOOKUP($H326,'Refuse F Rev'!$A:$E,15,FALSE),0)</f>
        <v>0</v>
      </c>
      <c r="AB326" s="34">
        <f>IFERROR(VLOOKUP($H326,'Refuse F Rev'!$A:$E,16,FALSE),0)</f>
        <v>0</v>
      </c>
      <c r="AC326" s="42">
        <f>IFERROR(VLOOKUP($H326,'Refuse F Rev'!$A:$E,17,FALSE),0)</f>
        <v>0</v>
      </c>
      <c r="AD326" s="34">
        <f>IFERROR(VLOOKUP($H326,'Refuse F Exp'!$A:$E,15,FALSE),0)</f>
        <v>0</v>
      </c>
      <c r="AE326" s="34">
        <f>IFERROR(VLOOKUP($H326,'Refuse F Exp'!$A:$E,16,FALSE),0)</f>
        <v>0</v>
      </c>
      <c r="AF326" s="42">
        <f>IFERROR(VLOOKUP($H326,'Refuse F Exp'!$A:$E,17,FALSE),0)</f>
        <v>0</v>
      </c>
      <c r="AG326" s="34">
        <f>IFERROR(VLOOKUP($H326,#REF!,10,FALSE),0)</f>
        <v>0</v>
      </c>
      <c r="AH326" s="34">
        <f>IFERROR(VLOOKUP($H326,#REF!,11,FALSE),0)</f>
        <v>0</v>
      </c>
      <c r="AI326" s="42">
        <f>IFERROR(VLOOKUP($H326,#REF!,12,FALSE),0)</f>
        <v>0</v>
      </c>
      <c r="AJ326" s="34">
        <f>IFERROR(VLOOKUP($H326,#REF!,10,FALSE),0)</f>
        <v>0</v>
      </c>
      <c r="AK326" s="34">
        <f>IFERROR(VLOOKUP($H326,#REF!,11,FALSE),0)</f>
        <v>0</v>
      </c>
      <c r="AL326" s="42">
        <f>IFERROR(VLOOKUP($H326,#REF!,12,FALSE),0)</f>
        <v>0</v>
      </c>
      <c r="AM326" s="34">
        <f>IFERROR(VLOOKUP($H326,#REF!,10,FALSE),0)</f>
        <v>0</v>
      </c>
      <c r="AN326" s="34">
        <f>IFERROR(VLOOKUP($H326,#REF!,11,FALSE),0)</f>
        <v>0</v>
      </c>
      <c r="AO326" s="42">
        <f>IFERROR(VLOOKUP($H326,#REF!,12,FALSE),0)</f>
        <v>0</v>
      </c>
      <c r="AP326" s="34">
        <f>IFERROR(VLOOKUP($H326,#REF!,10,FALSE),0)</f>
        <v>0</v>
      </c>
      <c r="AQ326" s="34">
        <f>IFERROR(VLOOKUP($H326,#REF!,11,FALSE),0)</f>
        <v>0</v>
      </c>
      <c r="AR326" s="42">
        <f>IFERROR(VLOOKUP($H326,#REF!,12,FALSE),0)</f>
        <v>0</v>
      </c>
      <c r="AS326" s="34">
        <f>IFERROR(VLOOKUP($H326,#REF!,13,FALSE),0)</f>
        <v>0</v>
      </c>
      <c r="AT326" s="34">
        <f>IFERROR(VLOOKUP($H326,#REF!,14,FALSE),0)</f>
        <v>0</v>
      </c>
      <c r="AU326" s="42">
        <f>IFERROR(VLOOKUP($H326,#REF!,15,FALSE),0)</f>
        <v>0</v>
      </c>
      <c r="AV326" s="34">
        <f>IFERROR(VLOOKUP($H326,#REF!,15,FALSE),0)</f>
        <v>0</v>
      </c>
      <c r="AW326" s="34">
        <f>IFERROR(VLOOKUP($H326,#REF!,16,FALSE),0)</f>
        <v>0</v>
      </c>
      <c r="AX326" s="42">
        <f>IFERROR(VLOOKUP($H326,#REF!,17,FALSE),0)</f>
        <v>0</v>
      </c>
    </row>
    <row r="327" spans="1:50" x14ac:dyDescent="0.3">
      <c r="A327" s="33" t="str">
        <f t="shared" si="20"/>
        <v>A -5010-4-103</v>
      </c>
      <c r="B327" s="33" t="str">
        <f>+'R&amp;E EXPORT'!B326</f>
        <v>STREET ADMIN-MAIL/PSTG/FEDEX CHRG</v>
      </c>
      <c r="C327" t="str">
        <f>IFERROR(VLOOKUP(A327,'MCSJ Export'!A:C,3,FALSE),"")</f>
        <v>Sub Account</v>
      </c>
      <c r="D327" s="37">
        <f t="shared" ca="1" si="21"/>
        <v>0</v>
      </c>
      <c r="E327" s="37">
        <f t="shared" ca="1" si="22"/>
        <v>0</v>
      </c>
      <c r="F327" s="37">
        <f t="shared" ca="1" si="23"/>
        <v>0</v>
      </c>
      <c r="G327" s="37"/>
      <c r="H327" s="33" t="str">
        <f>+'R&amp;E EXPORT'!A326</f>
        <v>A -5010-4-103</v>
      </c>
      <c r="I327" s="34">
        <f>IFERROR(VLOOKUP($H327,'Gen F Rev'!$A:$M,15,FALSE),0)</f>
        <v>0</v>
      </c>
      <c r="J327" s="34">
        <f>IFERROR(VLOOKUP($H327,'Gen F Rev'!$A:$M,16,FALSE),0)</f>
        <v>0</v>
      </c>
      <c r="K327" s="42">
        <f>IFERROR(VLOOKUP($H327,'Gen F Rev'!$A:$M,17,FALSE),0)</f>
        <v>0</v>
      </c>
      <c r="L327" s="34">
        <f>IFERROR(VLOOKUP($H327,'Gen F Exp'!$A:$E,15,FALSE),0)</f>
        <v>0</v>
      </c>
      <c r="M327" s="34">
        <f>IFERROR(VLOOKUP($H327,'Gen F Exp'!$A:$E,16,FALSE),0)</f>
        <v>0</v>
      </c>
      <c r="N327" s="42">
        <f>IFERROR(VLOOKUP($H327,'Gen F Exp'!$A:$E,17,FALSE),0)</f>
        <v>0</v>
      </c>
      <c r="O327" s="34">
        <f>IFERROR(VLOOKUP($H327,'Water F Rev'!$A:$L,15,FALSE),0)</f>
        <v>0</v>
      </c>
      <c r="P327" s="34">
        <f>IFERROR(VLOOKUP($H327,'Water F Rev'!$A:$L,16,FALSE),0)</f>
        <v>0</v>
      </c>
      <c r="Q327" s="42">
        <f>IFERROR(VLOOKUP($H327,'Water F Rev'!$A:$L,17,FALSE),0)</f>
        <v>0</v>
      </c>
      <c r="R327" s="34">
        <f>IFERROR(VLOOKUP($H327,'Water F Exp'!$A:$K,15,FALSE),0)</f>
        <v>0</v>
      </c>
      <c r="S327" s="34">
        <f>IFERROR(VLOOKUP($H327,'Water F Exp'!$A:$K,16,FALSE),0)</f>
        <v>0</v>
      </c>
      <c r="T327" s="42">
        <f>IFERROR(VLOOKUP($H327,'Water F Exp'!$A:$K,17,FALSE),0)</f>
        <v>0</v>
      </c>
      <c r="U327" s="34">
        <f ca="1">IFERROR(VLOOKUP($H327,'Sewer F Rev'!$A:$E,15,FALSE),0)</f>
        <v>0</v>
      </c>
      <c r="V327" s="34">
        <f ca="1">IFERROR(VLOOKUP($H327,'Sewer F Rev'!$A:$E,16,FALSE),0)</f>
        <v>0</v>
      </c>
      <c r="W327" s="42">
        <f ca="1">IFERROR(VLOOKUP($H327,'Sewer F Rev'!$A:$E,17,FALSE),0)</f>
        <v>0</v>
      </c>
      <c r="X327" s="34">
        <f>IFERROR(VLOOKUP($H327,'Sewer F Exp'!$A:$B,15,FALSE),0)</f>
        <v>0</v>
      </c>
      <c r="Y327" s="34">
        <f>IFERROR(VLOOKUP($H327,'Sewer F Exp'!$A:$B,16,FALSE),0)</f>
        <v>0</v>
      </c>
      <c r="Z327" s="42">
        <f>IFERROR(VLOOKUP($H327,'Sewer F Exp'!$A:$B,17,FALSE),0)</f>
        <v>0</v>
      </c>
      <c r="AA327" s="34">
        <f>IFERROR(VLOOKUP($H327,'Refuse F Rev'!$A:$E,15,FALSE),0)</f>
        <v>0</v>
      </c>
      <c r="AB327" s="34">
        <f>IFERROR(VLOOKUP($H327,'Refuse F Rev'!$A:$E,16,FALSE),0)</f>
        <v>0</v>
      </c>
      <c r="AC327" s="42">
        <f>IFERROR(VLOOKUP($H327,'Refuse F Rev'!$A:$E,17,FALSE),0)</f>
        <v>0</v>
      </c>
      <c r="AD327" s="34">
        <f>IFERROR(VLOOKUP($H327,'Refuse F Exp'!$A:$E,15,FALSE),0)</f>
        <v>0</v>
      </c>
      <c r="AE327" s="34">
        <f>IFERROR(VLOOKUP($H327,'Refuse F Exp'!$A:$E,16,FALSE),0)</f>
        <v>0</v>
      </c>
      <c r="AF327" s="42">
        <f>IFERROR(VLOOKUP($H327,'Refuse F Exp'!$A:$E,17,FALSE),0)</f>
        <v>0</v>
      </c>
      <c r="AG327" s="34">
        <f>IFERROR(VLOOKUP($H327,#REF!,10,FALSE),0)</f>
        <v>0</v>
      </c>
      <c r="AH327" s="34">
        <f>IFERROR(VLOOKUP($H327,#REF!,11,FALSE),0)</f>
        <v>0</v>
      </c>
      <c r="AI327" s="42">
        <f>IFERROR(VLOOKUP($H327,#REF!,12,FALSE),0)</f>
        <v>0</v>
      </c>
      <c r="AJ327" s="34">
        <f>IFERROR(VLOOKUP($H327,#REF!,10,FALSE),0)</f>
        <v>0</v>
      </c>
      <c r="AK327" s="34">
        <f>IFERROR(VLOOKUP($H327,#REF!,11,FALSE),0)</f>
        <v>0</v>
      </c>
      <c r="AL327" s="42">
        <f>IFERROR(VLOOKUP($H327,#REF!,12,FALSE),0)</f>
        <v>0</v>
      </c>
      <c r="AM327" s="34">
        <f>IFERROR(VLOOKUP($H327,#REF!,10,FALSE),0)</f>
        <v>0</v>
      </c>
      <c r="AN327" s="34">
        <f>IFERROR(VLOOKUP($H327,#REF!,11,FALSE),0)</f>
        <v>0</v>
      </c>
      <c r="AO327" s="42">
        <f>IFERROR(VLOOKUP($H327,#REF!,12,FALSE),0)</f>
        <v>0</v>
      </c>
      <c r="AP327" s="34">
        <f>IFERROR(VLOOKUP($H327,#REF!,10,FALSE),0)</f>
        <v>0</v>
      </c>
      <c r="AQ327" s="34">
        <f>IFERROR(VLOOKUP($H327,#REF!,11,FALSE),0)</f>
        <v>0</v>
      </c>
      <c r="AR327" s="42">
        <f>IFERROR(VLOOKUP($H327,#REF!,12,FALSE),0)</f>
        <v>0</v>
      </c>
      <c r="AS327" s="34">
        <f>IFERROR(VLOOKUP($H327,#REF!,13,FALSE),0)</f>
        <v>0</v>
      </c>
      <c r="AT327" s="34">
        <f>IFERROR(VLOOKUP($H327,#REF!,14,FALSE),0)</f>
        <v>0</v>
      </c>
      <c r="AU327" s="42">
        <f>IFERROR(VLOOKUP($H327,#REF!,15,FALSE),0)</f>
        <v>0</v>
      </c>
      <c r="AV327" s="34">
        <f>IFERROR(VLOOKUP($H327,#REF!,15,FALSE),0)</f>
        <v>0</v>
      </c>
      <c r="AW327" s="34">
        <f>IFERROR(VLOOKUP($H327,#REF!,16,FALSE),0)</f>
        <v>0</v>
      </c>
      <c r="AX327" s="42">
        <f>IFERROR(VLOOKUP($H327,#REF!,17,FALSE),0)</f>
        <v>0</v>
      </c>
    </row>
    <row r="328" spans="1:50" x14ac:dyDescent="0.3">
      <c r="A328" s="33" t="str">
        <f t="shared" si="20"/>
        <v>A -5010-4-133</v>
      </c>
      <c r="B328" s="33" t="str">
        <f>+'R&amp;E EXPORT'!B327</f>
        <v>STREET ADMIN-EQUIP/COMPUTER MAINT</v>
      </c>
      <c r="C328" t="str">
        <f>IFERROR(VLOOKUP(A328,'MCSJ Export'!A:C,3,FALSE),"")</f>
        <v>Sub Account</v>
      </c>
      <c r="D328" s="37">
        <f t="shared" ca="1" si="21"/>
        <v>0</v>
      </c>
      <c r="E328" s="37">
        <f t="shared" ca="1" si="22"/>
        <v>0</v>
      </c>
      <c r="F328" s="37">
        <f t="shared" ca="1" si="23"/>
        <v>0</v>
      </c>
      <c r="G328" s="37"/>
      <c r="H328" s="33" t="str">
        <f>+'R&amp;E EXPORT'!A327</f>
        <v>A -5010-4-133</v>
      </c>
      <c r="I328" s="34">
        <f>IFERROR(VLOOKUP($H328,'Gen F Rev'!$A:$M,15,FALSE),0)</f>
        <v>0</v>
      </c>
      <c r="J328" s="34">
        <f>IFERROR(VLOOKUP($H328,'Gen F Rev'!$A:$M,16,FALSE),0)</f>
        <v>0</v>
      </c>
      <c r="K328" s="42">
        <f>IFERROR(VLOOKUP($H328,'Gen F Rev'!$A:$M,17,FALSE),0)</f>
        <v>0</v>
      </c>
      <c r="L328" s="34">
        <f>IFERROR(VLOOKUP($H328,'Gen F Exp'!$A:$E,15,FALSE),0)</f>
        <v>0</v>
      </c>
      <c r="M328" s="34">
        <f>IFERROR(VLOOKUP($H328,'Gen F Exp'!$A:$E,16,FALSE),0)</f>
        <v>0</v>
      </c>
      <c r="N328" s="42">
        <f>IFERROR(VLOOKUP($H328,'Gen F Exp'!$A:$E,17,FALSE),0)</f>
        <v>0</v>
      </c>
      <c r="O328" s="34">
        <f>IFERROR(VLOOKUP($H328,'Water F Rev'!$A:$L,15,FALSE),0)</f>
        <v>0</v>
      </c>
      <c r="P328" s="34">
        <f>IFERROR(VLOOKUP($H328,'Water F Rev'!$A:$L,16,FALSE),0)</f>
        <v>0</v>
      </c>
      <c r="Q328" s="42">
        <f>IFERROR(VLOOKUP($H328,'Water F Rev'!$A:$L,17,FALSE),0)</f>
        <v>0</v>
      </c>
      <c r="R328" s="34">
        <f>IFERROR(VLOOKUP($H328,'Water F Exp'!$A:$K,15,FALSE),0)</f>
        <v>0</v>
      </c>
      <c r="S328" s="34">
        <f>IFERROR(VLOOKUP($H328,'Water F Exp'!$A:$K,16,FALSE),0)</f>
        <v>0</v>
      </c>
      <c r="T328" s="42">
        <f>IFERROR(VLOOKUP($H328,'Water F Exp'!$A:$K,17,FALSE),0)</f>
        <v>0</v>
      </c>
      <c r="U328" s="34">
        <f ca="1">IFERROR(VLOOKUP($H328,'Sewer F Rev'!$A:$E,15,FALSE),0)</f>
        <v>0</v>
      </c>
      <c r="V328" s="34">
        <f ca="1">IFERROR(VLOOKUP($H328,'Sewer F Rev'!$A:$E,16,FALSE),0)</f>
        <v>0</v>
      </c>
      <c r="W328" s="42">
        <f ca="1">IFERROR(VLOOKUP($H328,'Sewer F Rev'!$A:$E,17,FALSE),0)</f>
        <v>0</v>
      </c>
      <c r="X328" s="34">
        <f>IFERROR(VLOOKUP($H328,'Sewer F Exp'!$A:$B,15,FALSE),0)</f>
        <v>0</v>
      </c>
      <c r="Y328" s="34">
        <f>IFERROR(VLOOKUP($H328,'Sewer F Exp'!$A:$B,16,FALSE),0)</f>
        <v>0</v>
      </c>
      <c r="Z328" s="42">
        <f>IFERROR(VLOOKUP($H328,'Sewer F Exp'!$A:$B,17,FALSE),0)</f>
        <v>0</v>
      </c>
      <c r="AA328" s="34">
        <f>IFERROR(VLOOKUP($H328,'Refuse F Rev'!$A:$E,15,FALSE),0)</f>
        <v>0</v>
      </c>
      <c r="AB328" s="34">
        <f>IFERROR(VLOOKUP($H328,'Refuse F Rev'!$A:$E,16,FALSE),0)</f>
        <v>0</v>
      </c>
      <c r="AC328" s="42">
        <f>IFERROR(VLOOKUP($H328,'Refuse F Rev'!$A:$E,17,FALSE),0)</f>
        <v>0</v>
      </c>
      <c r="AD328" s="34">
        <f>IFERROR(VLOOKUP($H328,'Refuse F Exp'!$A:$E,15,FALSE),0)</f>
        <v>0</v>
      </c>
      <c r="AE328" s="34">
        <f>IFERROR(VLOOKUP($H328,'Refuse F Exp'!$A:$E,16,FALSE),0)</f>
        <v>0</v>
      </c>
      <c r="AF328" s="42">
        <f>IFERROR(VLOOKUP($H328,'Refuse F Exp'!$A:$E,17,FALSE),0)</f>
        <v>0</v>
      </c>
      <c r="AG328" s="34">
        <f>IFERROR(VLOOKUP($H328,#REF!,10,FALSE),0)</f>
        <v>0</v>
      </c>
      <c r="AH328" s="34">
        <f>IFERROR(VLOOKUP($H328,#REF!,11,FALSE),0)</f>
        <v>0</v>
      </c>
      <c r="AI328" s="42">
        <f>IFERROR(VLOOKUP($H328,#REF!,12,FALSE),0)</f>
        <v>0</v>
      </c>
      <c r="AJ328" s="34">
        <f>IFERROR(VLOOKUP($H328,#REF!,10,FALSE),0)</f>
        <v>0</v>
      </c>
      <c r="AK328" s="34">
        <f>IFERROR(VLOOKUP($H328,#REF!,11,FALSE),0)</f>
        <v>0</v>
      </c>
      <c r="AL328" s="42">
        <f>IFERROR(VLOOKUP($H328,#REF!,12,FALSE),0)</f>
        <v>0</v>
      </c>
      <c r="AM328" s="34">
        <f>IFERROR(VLOOKUP($H328,#REF!,10,FALSE),0)</f>
        <v>0</v>
      </c>
      <c r="AN328" s="34">
        <f>IFERROR(VLOOKUP($H328,#REF!,11,FALSE),0)</f>
        <v>0</v>
      </c>
      <c r="AO328" s="42">
        <f>IFERROR(VLOOKUP($H328,#REF!,12,FALSE),0)</f>
        <v>0</v>
      </c>
      <c r="AP328" s="34">
        <f>IFERROR(VLOOKUP($H328,#REF!,10,FALSE),0)</f>
        <v>0</v>
      </c>
      <c r="AQ328" s="34">
        <f>IFERROR(VLOOKUP($H328,#REF!,11,FALSE),0)</f>
        <v>0</v>
      </c>
      <c r="AR328" s="42">
        <f>IFERROR(VLOOKUP($H328,#REF!,12,FALSE),0)</f>
        <v>0</v>
      </c>
      <c r="AS328" s="34">
        <f>IFERROR(VLOOKUP($H328,#REF!,13,FALSE),0)</f>
        <v>0</v>
      </c>
      <c r="AT328" s="34">
        <f>IFERROR(VLOOKUP($H328,#REF!,14,FALSE),0)</f>
        <v>0</v>
      </c>
      <c r="AU328" s="42">
        <f>IFERROR(VLOOKUP($H328,#REF!,15,FALSE),0)</f>
        <v>0</v>
      </c>
      <c r="AV328" s="34">
        <f>IFERROR(VLOOKUP($H328,#REF!,15,FALSE),0)</f>
        <v>0</v>
      </c>
      <c r="AW328" s="34">
        <f>IFERROR(VLOOKUP($H328,#REF!,16,FALSE),0)</f>
        <v>0</v>
      </c>
      <c r="AX328" s="42">
        <f>IFERROR(VLOOKUP($H328,#REF!,17,FALSE),0)</f>
        <v>0</v>
      </c>
    </row>
    <row r="329" spans="1:50" x14ac:dyDescent="0.3">
      <c r="A329" s="33" t="str">
        <f t="shared" si="20"/>
        <v>A -5010-4-150</v>
      </c>
      <c r="B329" s="33" t="str">
        <f>+'R&amp;E EXPORT'!B328</f>
        <v>STREET ADMIN-COPIER MAINT AGREEMNT</v>
      </c>
      <c r="C329" t="str">
        <f>IFERROR(VLOOKUP(A329,'MCSJ Export'!A:C,3,FALSE),"")</f>
        <v/>
      </c>
      <c r="D329" s="37">
        <f t="shared" ca="1" si="21"/>
        <v>0</v>
      </c>
      <c r="E329" s="37">
        <f t="shared" ca="1" si="22"/>
        <v>0</v>
      </c>
      <c r="F329" s="37">
        <f t="shared" ca="1" si="23"/>
        <v>0</v>
      </c>
      <c r="G329" s="37"/>
      <c r="H329" s="33" t="str">
        <f>+'R&amp;E EXPORT'!A328</f>
        <v>A -5010-4-150</v>
      </c>
      <c r="I329" s="34">
        <f>IFERROR(VLOOKUP($H329,'Gen F Rev'!$A:$M,15,FALSE),0)</f>
        <v>0</v>
      </c>
      <c r="J329" s="34">
        <f>IFERROR(VLOOKUP($H329,'Gen F Rev'!$A:$M,16,FALSE),0)</f>
        <v>0</v>
      </c>
      <c r="K329" s="42">
        <f>IFERROR(VLOOKUP($H329,'Gen F Rev'!$A:$M,17,FALSE),0)</f>
        <v>0</v>
      </c>
      <c r="L329" s="34">
        <f>IFERROR(VLOOKUP($H329,'Gen F Exp'!$A:$E,15,FALSE),0)</f>
        <v>0</v>
      </c>
      <c r="M329" s="34">
        <f>IFERROR(VLOOKUP($H329,'Gen F Exp'!$A:$E,16,FALSE),0)</f>
        <v>0</v>
      </c>
      <c r="N329" s="42">
        <f>IFERROR(VLOOKUP($H329,'Gen F Exp'!$A:$E,17,FALSE),0)</f>
        <v>0</v>
      </c>
      <c r="O329" s="34">
        <f>IFERROR(VLOOKUP($H329,'Water F Rev'!$A:$L,15,FALSE),0)</f>
        <v>0</v>
      </c>
      <c r="P329" s="34">
        <f>IFERROR(VLOOKUP($H329,'Water F Rev'!$A:$L,16,FALSE),0)</f>
        <v>0</v>
      </c>
      <c r="Q329" s="42">
        <f>IFERROR(VLOOKUP($H329,'Water F Rev'!$A:$L,17,FALSE),0)</f>
        <v>0</v>
      </c>
      <c r="R329" s="34">
        <f>IFERROR(VLOOKUP($H329,'Water F Exp'!$A:$K,15,FALSE),0)</f>
        <v>0</v>
      </c>
      <c r="S329" s="34">
        <f>IFERROR(VLOOKUP($H329,'Water F Exp'!$A:$K,16,FALSE),0)</f>
        <v>0</v>
      </c>
      <c r="T329" s="42">
        <f>IFERROR(VLOOKUP($H329,'Water F Exp'!$A:$K,17,FALSE),0)</f>
        <v>0</v>
      </c>
      <c r="U329" s="34">
        <f ca="1">IFERROR(VLOOKUP($H329,'Sewer F Rev'!$A:$E,15,FALSE),0)</f>
        <v>0</v>
      </c>
      <c r="V329" s="34">
        <f ca="1">IFERROR(VLOOKUP($H329,'Sewer F Rev'!$A:$E,16,FALSE),0)</f>
        <v>0</v>
      </c>
      <c r="W329" s="42">
        <f ca="1">IFERROR(VLOOKUP($H329,'Sewer F Rev'!$A:$E,17,FALSE),0)</f>
        <v>0</v>
      </c>
      <c r="X329" s="34">
        <f>IFERROR(VLOOKUP($H329,'Sewer F Exp'!$A:$B,15,FALSE),0)</f>
        <v>0</v>
      </c>
      <c r="Y329" s="34">
        <f>IFERROR(VLOOKUP($H329,'Sewer F Exp'!$A:$B,16,FALSE),0)</f>
        <v>0</v>
      </c>
      <c r="Z329" s="42">
        <f>IFERROR(VLOOKUP($H329,'Sewer F Exp'!$A:$B,17,FALSE),0)</f>
        <v>0</v>
      </c>
      <c r="AA329" s="34">
        <f>IFERROR(VLOOKUP($H329,'Refuse F Rev'!$A:$E,15,FALSE),0)</f>
        <v>0</v>
      </c>
      <c r="AB329" s="34">
        <f>IFERROR(VLOOKUP($H329,'Refuse F Rev'!$A:$E,16,FALSE),0)</f>
        <v>0</v>
      </c>
      <c r="AC329" s="42">
        <f>IFERROR(VLOOKUP($H329,'Refuse F Rev'!$A:$E,17,FALSE),0)</f>
        <v>0</v>
      </c>
      <c r="AD329" s="34">
        <f>IFERROR(VLOOKUP($H329,'Refuse F Exp'!$A:$E,15,FALSE),0)</f>
        <v>0</v>
      </c>
      <c r="AE329" s="34">
        <f>IFERROR(VLOOKUP($H329,'Refuse F Exp'!$A:$E,16,FALSE),0)</f>
        <v>0</v>
      </c>
      <c r="AF329" s="42">
        <f>IFERROR(VLOOKUP($H329,'Refuse F Exp'!$A:$E,17,FALSE),0)</f>
        <v>0</v>
      </c>
      <c r="AG329" s="34">
        <f>IFERROR(VLOOKUP($H329,#REF!,10,FALSE),0)</f>
        <v>0</v>
      </c>
      <c r="AH329" s="34">
        <f>IFERROR(VLOOKUP($H329,#REF!,11,FALSE),0)</f>
        <v>0</v>
      </c>
      <c r="AI329" s="42">
        <f>IFERROR(VLOOKUP($H329,#REF!,12,FALSE),0)</f>
        <v>0</v>
      </c>
      <c r="AJ329" s="34">
        <f>IFERROR(VLOOKUP($H329,#REF!,10,FALSE),0)</f>
        <v>0</v>
      </c>
      <c r="AK329" s="34">
        <f>IFERROR(VLOOKUP($H329,#REF!,11,FALSE),0)</f>
        <v>0</v>
      </c>
      <c r="AL329" s="42">
        <f>IFERROR(VLOOKUP($H329,#REF!,12,FALSE),0)</f>
        <v>0</v>
      </c>
      <c r="AM329" s="34">
        <f>IFERROR(VLOOKUP($H329,#REF!,10,FALSE),0)</f>
        <v>0</v>
      </c>
      <c r="AN329" s="34">
        <f>IFERROR(VLOOKUP($H329,#REF!,11,FALSE),0)</f>
        <v>0</v>
      </c>
      <c r="AO329" s="42">
        <f>IFERROR(VLOOKUP($H329,#REF!,12,FALSE),0)</f>
        <v>0</v>
      </c>
      <c r="AP329" s="34">
        <f>IFERROR(VLOOKUP($H329,#REF!,10,FALSE),0)</f>
        <v>0</v>
      </c>
      <c r="AQ329" s="34">
        <f>IFERROR(VLOOKUP($H329,#REF!,11,FALSE),0)</f>
        <v>0</v>
      </c>
      <c r="AR329" s="42">
        <f>IFERROR(VLOOKUP($H329,#REF!,12,FALSE),0)</f>
        <v>0</v>
      </c>
      <c r="AS329" s="34">
        <f>IFERROR(VLOOKUP($H329,#REF!,13,FALSE),0)</f>
        <v>0</v>
      </c>
      <c r="AT329" s="34">
        <f>IFERROR(VLOOKUP($H329,#REF!,14,FALSE),0)</f>
        <v>0</v>
      </c>
      <c r="AU329" s="42">
        <f>IFERROR(VLOOKUP($H329,#REF!,15,FALSE),0)</f>
        <v>0</v>
      </c>
      <c r="AV329" s="34">
        <f>IFERROR(VLOOKUP($H329,#REF!,15,FALSE),0)</f>
        <v>0</v>
      </c>
      <c r="AW329" s="34">
        <f>IFERROR(VLOOKUP($H329,#REF!,16,FALSE),0)</f>
        <v>0</v>
      </c>
      <c r="AX329" s="42">
        <f>IFERROR(VLOOKUP($H329,#REF!,17,FALSE),0)</f>
        <v>0</v>
      </c>
    </row>
    <row r="330" spans="1:50" x14ac:dyDescent="0.3">
      <c r="A330" s="33" t="str">
        <f t="shared" si="20"/>
        <v>A -5010-4-340</v>
      </c>
      <c r="B330" s="33" t="str">
        <f>+'R&amp;E EXPORT'!B329</f>
        <v>STREET ADMIN-CELLULAR (VERIZON)</v>
      </c>
      <c r="C330" t="str">
        <f>IFERROR(VLOOKUP(A330,'MCSJ Export'!A:C,3,FALSE),"")</f>
        <v>Sub Account</v>
      </c>
      <c r="D330" s="37">
        <f t="shared" ca="1" si="21"/>
        <v>0</v>
      </c>
      <c r="E330" s="37">
        <f t="shared" ca="1" si="22"/>
        <v>0</v>
      </c>
      <c r="F330" s="37">
        <f t="shared" ca="1" si="23"/>
        <v>0</v>
      </c>
      <c r="G330" s="37"/>
      <c r="H330" s="33" t="str">
        <f>+'R&amp;E EXPORT'!A329</f>
        <v>A -5010-4-340</v>
      </c>
      <c r="I330" s="34">
        <f>IFERROR(VLOOKUP($H330,'Gen F Rev'!$A:$M,15,FALSE),0)</f>
        <v>0</v>
      </c>
      <c r="J330" s="34">
        <f>IFERROR(VLOOKUP($H330,'Gen F Rev'!$A:$M,16,FALSE),0)</f>
        <v>0</v>
      </c>
      <c r="K330" s="42">
        <f>IFERROR(VLOOKUP($H330,'Gen F Rev'!$A:$M,17,FALSE),0)</f>
        <v>0</v>
      </c>
      <c r="L330" s="34">
        <f>IFERROR(VLOOKUP($H330,'Gen F Exp'!$A:$E,15,FALSE),0)</f>
        <v>0</v>
      </c>
      <c r="M330" s="34">
        <f>IFERROR(VLOOKUP($H330,'Gen F Exp'!$A:$E,16,FALSE),0)</f>
        <v>0</v>
      </c>
      <c r="N330" s="42">
        <f>IFERROR(VLOOKUP($H330,'Gen F Exp'!$A:$E,17,FALSE),0)</f>
        <v>0</v>
      </c>
      <c r="O330" s="34">
        <f>IFERROR(VLOOKUP($H330,'Water F Rev'!$A:$L,15,FALSE),0)</f>
        <v>0</v>
      </c>
      <c r="P330" s="34">
        <f>IFERROR(VLOOKUP($H330,'Water F Rev'!$A:$L,16,FALSE),0)</f>
        <v>0</v>
      </c>
      <c r="Q330" s="42">
        <f>IFERROR(VLOOKUP($H330,'Water F Rev'!$A:$L,17,FALSE),0)</f>
        <v>0</v>
      </c>
      <c r="R330" s="34">
        <f>IFERROR(VLOOKUP($H330,'Water F Exp'!$A:$K,15,FALSE),0)</f>
        <v>0</v>
      </c>
      <c r="S330" s="34">
        <f>IFERROR(VLOOKUP($H330,'Water F Exp'!$A:$K,16,FALSE),0)</f>
        <v>0</v>
      </c>
      <c r="T330" s="42">
        <f>IFERROR(VLOOKUP($H330,'Water F Exp'!$A:$K,17,FALSE),0)</f>
        <v>0</v>
      </c>
      <c r="U330" s="34">
        <f ca="1">IFERROR(VLOOKUP($H330,'Sewer F Rev'!$A:$E,15,FALSE),0)</f>
        <v>0</v>
      </c>
      <c r="V330" s="34">
        <f ca="1">IFERROR(VLOOKUP($H330,'Sewer F Rev'!$A:$E,16,FALSE),0)</f>
        <v>0</v>
      </c>
      <c r="W330" s="42">
        <f ca="1">IFERROR(VLOOKUP($H330,'Sewer F Rev'!$A:$E,17,FALSE),0)</f>
        <v>0</v>
      </c>
      <c r="X330" s="34">
        <f>IFERROR(VLOOKUP($H330,'Sewer F Exp'!$A:$B,15,FALSE),0)</f>
        <v>0</v>
      </c>
      <c r="Y330" s="34">
        <f>IFERROR(VLOOKUP($H330,'Sewer F Exp'!$A:$B,16,FALSE),0)</f>
        <v>0</v>
      </c>
      <c r="Z330" s="42">
        <f>IFERROR(VLOOKUP($H330,'Sewer F Exp'!$A:$B,17,FALSE),0)</f>
        <v>0</v>
      </c>
      <c r="AA330" s="34">
        <f>IFERROR(VLOOKUP($H330,'Refuse F Rev'!$A:$E,15,FALSE),0)</f>
        <v>0</v>
      </c>
      <c r="AB330" s="34">
        <f>IFERROR(VLOOKUP($H330,'Refuse F Rev'!$A:$E,16,FALSE),0)</f>
        <v>0</v>
      </c>
      <c r="AC330" s="42">
        <f>IFERROR(VLOOKUP($H330,'Refuse F Rev'!$A:$E,17,FALSE),0)</f>
        <v>0</v>
      </c>
      <c r="AD330" s="34">
        <f>IFERROR(VLOOKUP($H330,'Refuse F Exp'!$A:$E,15,FALSE),0)</f>
        <v>0</v>
      </c>
      <c r="AE330" s="34">
        <f>IFERROR(VLOOKUP($H330,'Refuse F Exp'!$A:$E,16,FALSE),0)</f>
        <v>0</v>
      </c>
      <c r="AF330" s="42">
        <f>IFERROR(VLOOKUP($H330,'Refuse F Exp'!$A:$E,17,FALSE),0)</f>
        <v>0</v>
      </c>
      <c r="AG330" s="34">
        <f>IFERROR(VLOOKUP($H330,#REF!,10,FALSE),0)</f>
        <v>0</v>
      </c>
      <c r="AH330" s="34">
        <f>IFERROR(VLOOKUP($H330,#REF!,11,FALSE),0)</f>
        <v>0</v>
      </c>
      <c r="AI330" s="42">
        <f>IFERROR(VLOOKUP($H330,#REF!,12,FALSE),0)</f>
        <v>0</v>
      </c>
      <c r="AJ330" s="34">
        <f>IFERROR(VLOOKUP($H330,#REF!,10,FALSE),0)</f>
        <v>0</v>
      </c>
      <c r="AK330" s="34">
        <f>IFERROR(VLOOKUP($H330,#REF!,11,FALSE),0)</f>
        <v>0</v>
      </c>
      <c r="AL330" s="42">
        <f>IFERROR(VLOOKUP($H330,#REF!,12,FALSE),0)</f>
        <v>0</v>
      </c>
      <c r="AM330" s="34">
        <f>IFERROR(VLOOKUP($H330,#REF!,10,FALSE),0)</f>
        <v>0</v>
      </c>
      <c r="AN330" s="34">
        <f>IFERROR(VLOOKUP($H330,#REF!,11,FALSE),0)</f>
        <v>0</v>
      </c>
      <c r="AO330" s="42">
        <f>IFERROR(VLOOKUP($H330,#REF!,12,FALSE),0)</f>
        <v>0</v>
      </c>
      <c r="AP330" s="34">
        <f>IFERROR(VLOOKUP($H330,#REF!,10,FALSE),0)</f>
        <v>0</v>
      </c>
      <c r="AQ330" s="34">
        <f>IFERROR(VLOOKUP($H330,#REF!,11,FALSE),0)</f>
        <v>0</v>
      </c>
      <c r="AR330" s="42">
        <f>IFERROR(VLOOKUP($H330,#REF!,12,FALSE),0)</f>
        <v>0</v>
      </c>
      <c r="AS330" s="34">
        <f>IFERROR(VLOOKUP($H330,#REF!,13,FALSE),0)</f>
        <v>0</v>
      </c>
      <c r="AT330" s="34">
        <f>IFERROR(VLOOKUP($H330,#REF!,14,FALSE),0)</f>
        <v>0</v>
      </c>
      <c r="AU330" s="42">
        <f>IFERROR(VLOOKUP($H330,#REF!,15,FALSE),0)</f>
        <v>0</v>
      </c>
      <c r="AV330" s="34">
        <f>IFERROR(VLOOKUP($H330,#REF!,15,FALSE),0)</f>
        <v>0</v>
      </c>
      <c r="AW330" s="34">
        <f>IFERROR(VLOOKUP($H330,#REF!,16,FALSE),0)</f>
        <v>0</v>
      </c>
      <c r="AX330" s="42">
        <f>IFERROR(VLOOKUP($H330,#REF!,17,FALSE),0)</f>
        <v>0</v>
      </c>
    </row>
    <row r="331" spans="1:50" x14ac:dyDescent="0.3">
      <c r="A331" s="33" t="str">
        <f t="shared" si="20"/>
        <v>A -5010-4-341</v>
      </c>
      <c r="B331" s="33" t="str">
        <f>+'R&amp;E EXPORT'!B330</f>
        <v>STREET ADMIN-TELEPHONE (NEXTIVA)</v>
      </c>
      <c r="C331" t="str">
        <f>IFERROR(VLOOKUP(A331,'MCSJ Export'!A:C,3,FALSE),"")</f>
        <v>Sub Account</v>
      </c>
      <c r="D331" s="37">
        <f t="shared" ca="1" si="21"/>
        <v>0</v>
      </c>
      <c r="E331" s="37">
        <f t="shared" ca="1" si="22"/>
        <v>0</v>
      </c>
      <c r="F331" s="37">
        <f t="shared" ca="1" si="23"/>
        <v>0</v>
      </c>
      <c r="G331" s="37"/>
      <c r="H331" s="33" t="str">
        <f>+'R&amp;E EXPORT'!A330</f>
        <v>A -5010-4-341</v>
      </c>
      <c r="I331" s="34">
        <f>IFERROR(VLOOKUP($H331,'Gen F Rev'!$A:$M,15,FALSE),0)</f>
        <v>0</v>
      </c>
      <c r="J331" s="34">
        <f>IFERROR(VLOOKUP($H331,'Gen F Rev'!$A:$M,16,FALSE),0)</f>
        <v>0</v>
      </c>
      <c r="K331" s="42">
        <f>IFERROR(VLOOKUP($H331,'Gen F Rev'!$A:$M,17,FALSE),0)</f>
        <v>0</v>
      </c>
      <c r="L331" s="34">
        <f>IFERROR(VLOOKUP($H331,'Gen F Exp'!$A:$E,15,FALSE),0)</f>
        <v>0</v>
      </c>
      <c r="M331" s="34">
        <f>IFERROR(VLOOKUP($H331,'Gen F Exp'!$A:$E,16,FALSE),0)</f>
        <v>0</v>
      </c>
      <c r="N331" s="42">
        <f>IFERROR(VLOOKUP($H331,'Gen F Exp'!$A:$E,17,FALSE),0)</f>
        <v>0</v>
      </c>
      <c r="O331" s="34">
        <f>IFERROR(VLOOKUP($H331,'Water F Rev'!$A:$L,15,FALSE),0)</f>
        <v>0</v>
      </c>
      <c r="P331" s="34">
        <f>IFERROR(VLOOKUP($H331,'Water F Rev'!$A:$L,16,FALSE),0)</f>
        <v>0</v>
      </c>
      <c r="Q331" s="42">
        <f>IFERROR(VLOOKUP($H331,'Water F Rev'!$A:$L,17,FALSE),0)</f>
        <v>0</v>
      </c>
      <c r="R331" s="34">
        <f>IFERROR(VLOOKUP($H331,'Water F Exp'!$A:$K,15,FALSE),0)</f>
        <v>0</v>
      </c>
      <c r="S331" s="34">
        <f>IFERROR(VLOOKUP($H331,'Water F Exp'!$A:$K,16,FALSE),0)</f>
        <v>0</v>
      </c>
      <c r="T331" s="42">
        <f>IFERROR(VLOOKUP($H331,'Water F Exp'!$A:$K,17,FALSE),0)</f>
        <v>0</v>
      </c>
      <c r="U331" s="34">
        <f ca="1">IFERROR(VLOOKUP($H331,'Sewer F Rev'!$A:$E,15,FALSE),0)</f>
        <v>0</v>
      </c>
      <c r="V331" s="34">
        <f ca="1">IFERROR(VLOOKUP($H331,'Sewer F Rev'!$A:$E,16,FALSE),0)</f>
        <v>0</v>
      </c>
      <c r="W331" s="42">
        <f ca="1">IFERROR(VLOOKUP($H331,'Sewer F Rev'!$A:$E,17,FALSE),0)</f>
        <v>0</v>
      </c>
      <c r="X331" s="34">
        <f>IFERROR(VLOOKUP($H331,'Sewer F Exp'!$A:$B,15,FALSE),0)</f>
        <v>0</v>
      </c>
      <c r="Y331" s="34">
        <f>IFERROR(VLOOKUP($H331,'Sewer F Exp'!$A:$B,16,FALSE),0)</f>
        <v>0</v>
      </c>
      <c r="Z331" s="42">
        <f>IFERROR(VLOOKUP($H331,'Sewer F Exp'!$A:$B,17,FALSE),0)</f>
        <v>0</v>
      </c>
      <c r="AA331" s="34">
        <f>IFERROR(VLOOKUP($H331,'Refuse F Rev'!$A:$E,15,FALSE),0)</f>
        <v>0</v>
      </c>
      <c r="AB331" s="34">
        <f>IFERROR(VLOOKUP($H331,'Refuse F Rev'!$A:$E,16,FALSE),0)</f>
        <v>0</v>
      </c>
      <c r="AC331" s="42">
        <f>IFERROR(VLOOKUP($H331,'Refuse F Rev'!$A:$E,17,FALSE),0)</f>
        <v>0</v>
      </c>
      <c r="AD331" s="34">
        <f>IFERROR(VLOOKUP($H331,'Refuse F Exp'!$A:$E,15,FALSE),0)</f>
        <v>0</v>
      </c>
      <c r="AE331" s="34">
        <f>IFERROR(VLOOKUP($H331,'Refuse F Exp'!$A:$E,16,FALSE),0)</f>
        <v>0</v>
      </c>
      <c r="AF331" s="42">
        <f>IFERROR(VLOOKUP($H331,'Refuse F Exp'!$A:$E,17,FALSE),0)</f>
        <v>0</v>
      </c>
      <c r="AG331" s="34">
        <f>IFERROR(VLOOKUP($H331,#REF!,10,FALSE),0)</f>
        <v>0</v>
      </c>
      <c r="AH331" s="34">
        <f>IFERROR(VLOOKUP($H331,#REF!,11,FALSE),0)</f>
        <v>0</v>
      </c>
      <c r="AI331" s="42">
        <f>IFERROR(VLOOKUP($H331,#REF!,12,FALSE),0)</f>
        <v>0</v>
      </c>
      <c r="AJ331" s="34">
        <f>IFERROR(VLOOKUP($H331,#REF!,10,FALSE),0)</f>
        <v>0</v>
      </c>
      <c r="AK331" s="34">
        <f>IFERROR(VLOOKUP($H331,#REF!,11,FALSE),0)</f>
        <v>0</v>
      </c>
      <c r="AL331" s="42">
        <f>IFERROR(VLOOKUP($H331,#REF!,12,FALSE),0)</f>
        <v>0</v>
      </c>
      <c r="AM331" s="34">
        <f>IFERROR(VLOOKUP($H331,#REF!,10,FALSE),0)</f>
        <v>0</v>
      </c>
      <c r="AN331" s="34">
        <f>IFERROR(VLOOKUP($H331,#REF!,11,FALSE),0)</f>
        <v>0</v>
      </c>
      <c r="AO331" s="42">
        <f>IFERROR(VLOOKUP($H331,#REF!,12,FALSE),0)</f>
        <v>0</v>
      </c>
      <c r="AP331" s="34">
        <f>IFERROR(VLOOKUP($H331,#REF!,10,FALSE),0)</f>
        <v>0</v>
      </c>
      <c r="AQ331" s="34">
        <f>IFERROR(VLOOKUP($H331,#REF!,11,FALSE),0)</f>
        <v>0</v>
      </c>
      <c r="AR331" s="42">
        <f>IFERROR(VLOOKUP($H331,#REF!,12,FALSE),0)</f>
        <v>0</v>
      </c>
      <c r="AS331" s="34">
        <f>IFERROR(VLOOKUP($H331,#REF!,13,FALSE),0)</f>
        <v>0</v>
      </c>
      <c r="AT331" s="34">
        <f>IFERROR(VLOOKUP($H331,#REF!,14,FALSE),0)</f>
        <v>0</v>
      </c>
      <c r="AU331" s="42">
        <f>IFERROR(VLOOKUP($H331,#REF!,15,FALSE),0)</f>
        <v>0</v>
      </c>
      <c r="AV331" s="34">
        <f>IFERROR(VLOOKUP($H331,#REF!,15,FALSE),0)</f>
        <v>0</v>
      </c>
      <c r="AW331" s="34">
        <f>IFERROR(VLOOKUP($H331,#REF!,16,FALSE),0)</f>
        <v>0</v>
      </c>
      <c r="AX331" s="42">
        <f>IFERROR(VLOOKUP($H331,#REF!,17,FALSE),0)</f>
        <v>0</v>
      </c>
    </row>
    <row r="332" spans="1:50" x14ac:dyDescent="0.3">
      <c r="A332" s="33" t="str">
        <f t="shared" si="20"/>
        <v>A -5010-4-522</v>
      </c>
      <c r="B332" s="33" t="str">
        <f>+'R&amp;E EXPORT'!B331</f>
        <v>STREET ADMIN-PROT.GEAR/CLOTHING/BOOT</v>
      </c>
      <c r="C332" t="str">
        <f>IFERROR(VLOOKUP(A332,'MCSJ Export'!A:C,3,FALSE),"")</f>
        <v>Sub Account</v>
      </c>
      <c r="D332" s="37">
        <f t="shared" ca="1" si="21"/>
        <v>0</v>
      </c>
      <c r="E332" s="37">
        <f t="shared" ca="1" si="22"/>
        <v>0</v>
      </c>
      <c r="F332" s="37">
        <f t="shared" ca="1" si="23"/>
        <v>0</v>
      </c>
      <c r="G332" s="37"/>
      <c r="H332" s="33" t="str">
        <f>+'R&amp;E EXPORT'!A331</f>
        <v>A -5010-4-522</v>
      </c>
      <c r="I332" s="34">
        <f>IFERROR(VLOOKUP($H332,'Gen F Rev'!$A:$M,15,FALSE),0)</f>
        <v>0</v>
      </c>
      <c r="J332" s="34">
        <f>IFERROR(VLOOKUP($H332,'Gen F Rev'!$A:$M,16,FALSE),0)</f>
        <v>0</v>
      </c>
      <c r="K332" s="42">
        <f>IFERROR(VLOOKUP($H332,'Gen F Rev'!$A:$M,17,FALSE),0)</f>
        <v>0</v>
      </c>
      <c r="L332" s="34">
        <f>IFERROR(VLOOKUP($H332,'Gen F Exp'!$A:$E,15,FALSE),0)</f>
        <v>0</v>
      </c>
      <c r="M332" s="34">
        <f>IFERROR(VLOOKUP($H332,'Gen F Exp'!$A:$E,16,FALSE),0)</f>
        <v>0</v>
      </c>
      <c r="N332" s="42">
        <f>IFERROR(VLOOKUP($H332,'Gen F Exp'!$A:$E,17,FALSE),0)</f>
        <v>0</v>
      </c>
      <c r="O332" s="34">
        <f>IFERROR(VLOOKUP($H332,'Water F Rev'!$A:$L,15,FALSE),0)</f>
        <v>0</v>
      </c>
      <c r="P332" s="34">
        <f>IFERROR(VLOOKUP($H332,'Water F Rev'!$A:$L,16,FALSE),0)</f>
        <v>0</v>
      </c>
      <c r="Q332" s="42">
        <f>IFERROR(VLOOKUP($H332,'Water F Rev'!$A:$L,17,FALSE),0)</f>
        <v>0</v>
      </c>
      <c r="R332" s="34">
        <f>IFERROR(VLOOKUP($H332,'Water F Exp'!$A:$K,15,FALSE),0)</f>
        <v>0</v>
      </c>
      <c r="S332" s="34">
        <f>IFERROR(VLOOKUP($H332,'Water F Exp'!$A:$K,16,FALSE),0)</f>
        <v>0</v>
      </c>
      <c r="T332" s="42">
        <f>IFERROR(VLOOKUP($H332,'Water F Exp'!$A:$K,17,FALSE),0)</f>
        <v>0</v>
      </c>
      <c r="U332" s="34">
        <f ca="1">IFERROR(VLOOKUP($H332,'Sewer F Rev'!$A:$E,15,FALSE),0)</f>
        <v>0</v>
      </c>
      <c r="V332" s="34">
        <f ca="1">IFERROR(VLOOKUP($H332,'Sewer F Rev'!$A:$E,16,FALSE),0)</f>
        <v>0</v>
      </c>
      <c r="W332" s="42">
        <f ca="1">IFERROR(VLOOKUP($H332,'Sewer F Rev'!$A:$E,17,FALSE),0)</f>
        <v>0</v>
      </c>
      <c r="X332" s="34">
        <f>IFERROR(VLOOKUP($H332,'Sewer F Exp'!$A:$B,15,FALSE),0)</f>
        <v>0</v>
      </c>
      <c r="Y332" s="34">
        <f>IFERROR(VLOOKUP($H332,'Sewer F Exp'!$A:$B,16,FALSE),0)</f>
        <v>0</v>
      </c>
      <c r="Z332" s="42">
        <f>IFERROR(VLOOKUP($H332,'Sewer F Exp'!$A:$B,17,FALSE),0)</f>
        <v>0</v>
      </c>
      <c r="AA332" s="34">
        <f>IFERROR(VLOOKUP($H332,'Refuse F Rev'!$A:$E,15,FALSE),0)</f>
        <v>0</v>
      </c>
      <c r="AB332" s="34">
        <f>IFERROR(VLOOKUP($H332,'Refuse F Rev'!$A:$E,16,FALSE),0)</f>
        <v>0</v>
      </c>
      <c r="AC332" s="42">
        <f>IFERROR(VLOOKUP($H332,'Refuse F Rev'!$A:$E,17,FALSE),0)</f>
        <v>0</v>
      </c>
      <c r="AD332" s="34">
        <f>IFERROR(VLOOKUP($H332,'Refuse F Exp'!$A:$E,15,FALSE),0)</f>
        <v>0</v>
      </c>
      <c r="AE332" s="34">
        <f>IFERROR(VLOOKUP($H332,'Refuse F Exp'!$A:$E,16,FALSE),0)</f>
        <v>0</v>
      </c>
      <c r="AF332" s="42">
        <f>IFERROR(VLOOKUP($H332,'Refuse F Exp'!$A:$E,17,FALSE),0)</f>
        <v>0</v>
      </c>
      <c r="AG332" s="34">
        <f>IFERROR(VLOOKUP($H332,#REF!,10,FALSE),0)</f>
        <v>0</v>
      </c>
      <c r="AH332" s="34">
        <f>IFERROR(VLOOKUP($H332,#REF!,11,FALSE),0)</f>
        <v>0</v>
      </c>
      <c r="AI332" s="42">
        <f>IFERROR(VLOOKUP($H332,#REF!,12,FALSE),0)</f>
        <v>0</v>
      </c>
      <c r="AJ332" s="34">
        <f>IFERROR(VLOOKUP($H332,#REF!,10,FALSE),0)</f>
        <v>0</v>
      </c>
      <c r="AK332" s="34">
        <f>IFERROR(VLOOKUP($H332,#REF!,11,FALSE),0)</f>
        <v>0</v>
      </c>
      <c r="AL332" s="42">
        <f>IFERROR(VLOOKUP($H332,#REF!,12,FALSE),0)</f>
        <v>0</v>
      </c>
      <c r="AM332" s="34">
        <f>IFERROR(VLOOKUP($H332,#REF!,10,FALSE),0)</f>
        <v>0</v>
      </c>
      <c r="AN332" s="34">
        <f>IFERROR(VLOOKUP($H332,#REF!,11,FALSE),0)</f>
        <v>0</v>
      </c>
      <c r="AO332" s="42">
        <f>IFERROR(VLOOKUP($H332,#REF!,12,FALSE),0)</f>
        <v>0</v>
      </c>
      <c r="AP332" s="34">
        <f>IFERROR(VLOOKUP($H332,#REF!,10,FALSE),0)</f>
        <v>0</v>
      </c>
      <c r="AQ332" s="34">
        <f>IFERROR(VLOOKUP($H332,#REF!,11,FALSE),0)</f>
        <v>0</v>
      </c>
      <c r="AR332" s="42">
        <f>IFERROR(VLOOKUP($H332,#REF!,12,FALSE),0)</f>
        <v>0</v>
      </c>
      <c r="AS332" s="34">
        <f>IFERROR(VLOOKUP($H332,#REF!,13,FALSE),0)</f>
        <v>0</v>
      </c>
      <c r="AT332" s="34">
        <f>IFERROR(VLOOKUP($H332,#REF!,14,FALSE),0)</f>
        <v>0</v>
      </c>
      <c r="AU332" s="42">
        <f>IFERROR(VLOOKUP($H332,#REF!,15,FALSE),0)</f>
        <v>0</v>
      </c>
      <c r="AV332" s="34">
        <f>IFERROR(VLOOKUP($H332,#REF!,15,FALSE),0)</f>
        <v>0</v>
      </c>
      <c r="AW332" s="34">
        <f>IFERROR(VLOOKUP($H332,#REF!,16,FALSE),0)</f>
        <v>0</v>
      </c>
      <c r="AX332" s="42">
        <f>IFERROR(VLOOKUP($H332,#REF!,17,FALSE),0)</f>
        <v>0</v>
      </c>
    </row>
    <row r="333" spans="1:50" x14ac:dyDescent="0.3">
      <c r="A333" s="33" t="str">
        <f t="shared" si="20"/>
        <v>A -5010-4-901</v>
      </c>
      <c r="B333" s="33" t="str">
        <f>+'R&amp;E EXPORT'!B332</f>
        <v>STREET ADMIN-EYE CARE ALLOWANCE</v>
      </c>
      <c r="C333" t="str">
        <f>IFERROR(VLOOKUP(A333,'MCSJ Export'!A:C,3,FALSE),"")</f>
        <v>Sub Account</v>
      </c>
      <c r="D333" s="37">
        <f t="shared" ca="1" si="21"/>
        <v>0</v>
      </c>
      <c r="E333" s="37">
        <f t="shared" ca="1" si="22"/>
        <v>0</v>
      </c>
      <c r="F333" s="37">
        <f t="shared" ca="1" si="23"/>
        <v>0</v>
      </c>
      <c r="G333" s="37"/>
      <c r="H333" s="33" t="str">
        <f>+'R&amp;E EXPORT'!A332</f>
        <v>A -5010-4-901</v>
      </c>
      <c r="I333" s="34">
        <f>IFERROR(VLOOKUP($H333,'Gen F Rev'!$A:$M,15,FALSE),0)</f>
        <v>0</v>
      </c>
      <c r="J333" s="34">
        <f>IFERROR(VLOOKUP($H333,'Gen F Rev'!$A:$M,16,FALSE),0)</f>
        <v>0</v>
      </c>
      <c r="K333" s="42">
        <f>IFERROR(VLOOKUP($H333,'Gen F Rev'!$A:$M,17,FALSE),0)</f>
        <v>0</v>
      </c>
      <c r="L333" s="34">
        <f>IFERROR(VLOOKUP($H333,'Gen F Exp'!$A:$E,15,FALSE),0)</f>
        <v>0</v>
      </c>
      <c r="M333" s="34">
        <f>IFERROR(VLOOKUP($H333,'Gen F Exp'!$A:$E,16,FALSE),0)</f>
        <v>0</v>
      </c>
      <c r="N333" s="42">
        <f>IFERROR(VLOOKUP($H333,'Gen F Exp'!$A:$E,17,FALSE),0)</f>
        <v>0</v>
      </c>
      <c r="O333" s="34">
        <f>IFERROR(VLOOKUP($H333,'Water F Rev'!$A:$L,15,FALSE),0)</f>
        <v>0</v>
      </c>
      <c r="P333" s="34">
        <f>IFERROR(VLOOKUP($H333,'Water F Rev'!$A:$L,16,FALSE),0)</f>
        <v>0</v>
      </c>
      <c r="Q333" s="42">
        <f>IFERROR(VLOOKUP($H333,'Water F Rev'!$A:$L,17,FALSE),0)</f>
        <v>0</v>
      </c>
      <c r="R333" s="34">
        <f>IFERROR(VLOOKUP($H333,'Water F Exp'!$A:$K,15,FALSE),0)</f>
        <v>0</v>
      </c>
      <c r="S333" s="34">
        <f>IFERROR(VLOOKUP($H333,'Water F Exp'!$A:$K,16,FALSE),0)</f>
        <v>0</v>
      </c>
      <c r="T333" s="42">
        <f>IFERROR(VLOOKUP($H333,'Water F Exp'!$A:$K,17,FALSE),0)</f>
        <v>0</v>
      </c>
      <c r="U333" s="34">
        <f ca="1">IFERROR(VLOOKUP($H333,'Sewer F Rev'!$A:$E,15,FALSE),0)</f>
        <v>0</v>
      </c>
      <c r="V333" s="34">
        <f ca="1">IFERROR(VLOOKUP($H333,'Sewer F Rev'!$A:$E,16,FALSE),0)</f>
        <v>0</v>
      </c>
      <c r="W333" s="42">
        <f ca="1">IFERROR(VLOOKUP($H333,'Sewer F Rev'!$A:$E,17,FALSE),0)</f>
        <v>0</v>
      </c>
      <c r="X333" s="34">
        <f>IFERROR(VLOOKUP($H333,'Sewer F Exp'!$A:$B,15,FALSE),0)</f>
        <v>0</v>
      </c>
      <c r="Y333" s="34">
        <f>IFERROR(VLOOKUP($H333,'Sewer F Exp'!$A:$B,16,FALSE),0)</f>
        <v>0</v>
      </c>
      <c r="Z333" s="42">
        <f>IFERROR(VLOOKUP($H333,'Sewer F Exp'!$A:$B,17,FALSE),0)</f>
        <v>0</v>
      </c>
      <c r="AA333" s="34">
        <f>IFERROR(VLOOKUP($H333,'Refuse F Rev'!$A:$E,15,FALSE),0)</f>
        <v>0</v>
      </c>
      <c r="AB333" s="34">
        <f>IFERROR(VLOOKUP($H333,'Refuse F Rev'!$A:$E,16,FALSE),0)</f>
        <v>0</v>
      </c>
      <c r="AC333" s="42">
        <f>IFERROR(VLOOKUP($H333,'Refuse F Rev'!$A:$E,17,FALSE),0)</f>
        <v>0</v>
      </c>
      <c r="AD333" s="34">
        <f>IFERROR(VLOOKUP($H333,'Refuse F Exp'!$A:$E,15,FALSE),0)</f>
        <v>0</v>
      </c>
      <c r="AE333" s="34">
        <f>IFERROR(VLOOKUP($H333,'Refuse F Exp'!$A:$E,16,FALSE),0)</f>
        <v>0</v>
      </c>
      <c r="AF333" s="42">
        <f>IFERROR(VLOOKUP($H333,'Refuse F Exp'!$A:$E,17,FALSE),0)</f>
        <v>0</v>
      </c>
      <c r="AG333" s="34">
        <f>IFERROR(VLOOKUP($H333,#REF!,10,FALSE),0)</f>
        <v>0</v>
      </c>
      <c r="AH333" s="34">
        <f>IFERROR(VLOOKUP($H333,#REF!,11,FALSE),0)</f>
        <v>0</v>
      </c>
      <c r="AI333" s="42">
        <f>IFERROR(VLOOKUP($H333,#REF!,12,FALSE),0)</f>
        <v>0</v>
      </c>
      <c r="AJ333" s="34">
        <f>IFERROR(VLOOKUP($H333,#REF!,10,FALSE),0)</f>
        <v>0</v>
      </c>
      <c r="AK333" s="34">
        <f>IFERROR(VLOOKUP($H333,#REF!,11,FALSE),0)</f>
        <v>0</v>
      </c>
      <c r="AL333" s="42">
        <f>IFERROR(VLOOKUP($H333,#REF!,12,FALSE),0)</f>
        <v>0</v>
      </c>
      <c r="AM333" s="34">
        <f>IFERROR(VLOOKUP($H333,#REF!,10,FALSE),0)</f>
        <v>0</v>
      </c>
      <c r="AN333" s="34">
        <f>IFERROR(VLOOKUP($H333,#REF!,11,FALSE),0)</f>
        <v>0</v>
      </c>
      <c r="AO333" s="42">
        <f>IFERROR(VLOOKUP($H333,#REF!,12,FALSE),0)</f>
        <v>0</v>
      </c>
      <c r="AP333" s="34">
        <f>IFERROR(VLOOKUP($H333,#REF!,10,FALSE),0)</f>
        <v>0</v>
      </c>
      <c r="AQ333" s="34">
        <f>IFERROR(VLOOKUP($H333,#REF!,11,FALSE),0)</f>
        <v>0</v>
      </c>
      <c r="AR333" s="42">
        <f>IFERROR(VLOOKUP($H333,#REF!,12,FALSE),0)</f>
        <v>0</v>
      </c>
      <c r="AS333" s="34">
        <f>IFERROR(VLOOKUP($H333,#REF!,13,FALSE),0)</f>
        <v>0</v>
      </c>
      <c r="AT333" s="34">
        <f>IFERROR(VLOOKUP($H333,#REF!,14,FALSE),0)</f>
        <v>0</v>
      </c>
      <c r="AU333" s="42">
        <f>IFERROR(VLOOKUP($H333,#REF!,15,FALSE),0)</f>
        <v>0</v>
      </c>
      <c r="AV333" s="34">
        <f>IFERROR(VLOOKUP($H333,#REF!,15,FALSE),0)</f>
        <v>0</v>
      </c>
      <c r="AW333" s="34">
        <f>IFERROR(VLOOKUP($H333,#REF!,16,FALSE),0)</f>
        <v>0</v>
      </c>
      <c r="AX333" s="42">
        <f>IFERROR(VLOOKUP($H333,#REF!,17,FALSE),0)</f>
        <v>0</v>
      </c>
    </row>
    <row r="334" spans="1:50" x14ac:dyDescent="0.3">
      <c r="A334" s="33" t="str">
        <f t="shared" si="20"/>
        <v>A -5010-4-915</v>
      </c>
      <c r="B334" s="33" t="str">
        <f>+'R&amp;E EXPORT'!B333</f>
        <v>STREET ADMIN-CLOTHING ALLOWANCE</v>
      </c>
      <c r="C334" t="str">
        <f>IFERROR(VLOOKUP(A334,'MCSJ Export'!A:C,3,FALSE),"")</f>
        <v>Sub Account</v>
      </c>
      <c r="D334" s="37">
        <f t="shared" ca="1" si="21"/>
        <v>0</v>
      </c>
      <c r="E334" s="37">
        <f t="shared" ca="1" si="22"/>
        <v>0</v>
      </c>
      <c r="F334" s="37">
        <f t="shared" ca="1" si="23"/>
        <v>0</v>
      </c>
      <c r="G334" s="37"/>
      <c r="H334" s="33" t="str">
        <f>+'R&amp;E EXPORT'!A333</f>
        <v>A -5010-4-915</v>
      </c>
      <c r="I334" s="34">
        <f>IFERROR(VLOOKUP($H334,'Gen F Rev'!$A:$M,15,FALSE),0)</f>
        <v>0</v>
      </c>
      <c r="J334" s="34">
        <f>IFERROR(VLOOKUP($H334,'Gen F Rev'!$A:$M,16,FALSE),0)</f>
        <v>0</v>
      </c>
      <c r="K334" s="42">
        <f>IFERROR(VLOOKUP($H334,'Gen F Rev'!$A:$M,17,FALSE),0)</f>
        <v>0</v>
      </c>
      <c r="L334" s="34">
        <f>IFERROR(VLOOKUP($H334,'Gen F Exp'!$A:$E,15,FALSE),0)</f>
        <v>0</v>
      </c>
      <c r="M334" s="34">
        <f>IFERROR(VLOOKUP($H334,'Gen F Exp'!$A:$E,16,FALSE),0)</f>
        <v>0</v>
      </c>
      <c r="N334" s="42">
        <f>IFERROR(VLOOKUP($H334,'Gen F Exp'!$A:$E,17,FALSE),0)</f>
        <v>0</v>
      </c>
      <c r="O334" s="34">
        <f>IFERROR(VLOOKUP($H334,'Water F Rev'!$A:$L,15,FALSE),0)</f>
        <v>0</v>
      </c>
      <c r="P334" s="34">
        <f>IFERROR(VLOOKUP($H334,'Water F Rev'!$A:$L,16,FALSE),0)</f>
        <v>0</v>
      </c>
      <c r="Q334" s="42">
        <f>IFERROR(VLOOKUP($H334,'Water F Rev'!$A:$L,17,FALSE),0)</f>
        <v>0</v>
      </c>
      <c r="R334" s="34">
        <f>IFERROR(VLOOKUP($H334,'Water F Exp'!$A:$K,15,FALSE),0)</f>
        <v>0</v>
      </c>
      <c r="S334" s="34">
        <f>IFERROR(VLOOKUP($H334,'Water F Exp'!$A:$K,16,FALSE),0)</f>
        <v>0</v>
      </c>
      <c r="T334" s="42">
        <f>IFERROR(VLOOKUP($H334,'Water F Exp'!$A:$K,17,FALSE),0)</f>
        <v>0</v>
      </c>
      <c r="U334" s="34">
        <f ca="1">IFERROR(VLOOKUP($H334,'Sewer F Rev'!$A:$E,15,FALSE),0)</f>
        <v>0</v>
      </c>
      <c r="V334" s="34">
        <f ca="1">IFERROR(VLOOKUP($H334,'Sewer F Rev'!$A:$E,16,FALSE),0)</f>
        <v>0</v>
      </c>
      <c r="W334" s="42">
        <f ca="1">IFERROR(VLOOKUP($H334,'Sewer F Rev'!$A:$E,17,FALSE),0)</f>
        <v>0</v>
      </c>
      <c r="X334" s="34">
        <f>IFERROR(VLOOKUP($H334,'Sewer F Exp'!$A:$B,15,FALSE),0)</f>
        <v>0</v>
      </c>
      <c r="Y334" s="34">
        <f>IFERROR(VLOOKUP($H334,'Sewer F Exp'!$A:$B,16,FALSE),0)</f>
        <v>0</v>
      </c>
      <c r="Z334" s="42">
        <f>IFERROR(VLOOKUP($H334,'Sewer F Exp'!$A:$B,17,FALSE),0)</f>
        <v>0</v>
      </c>
      <c r="AA334" s="34">
        <f>IFERROR(VLOOKUP($H334,'Refuse F Rev'!$A:$E,15,FALSE),0)</f>
        <v>0</v>
      </c>
      <c r="AB334" s="34">
        <f>IFERROR(VLOOKUP($H334,'Refuse F Rev'!$A:$E,16,FALSE),0)</f>
        <v>0</v>
      </c>
      <c r="AC334" s="42">
        <f>IFERROR(VLOOKUP($H334,'Refuse F Rev'!$A:$E,17,FALSE),0)</f>
        <v>0</v>
      </c>
      <c r="AD334" s="34">
        <f>IFERROR(VLOOKUP($H334,'Refuse F Exp'!$A:$E,15,FALSE),0)</f>
        <v>0</v>
      </c>
      <c r="AE334" s="34">
        <f>IFERROR(VLOOKUP($H334,'Refuse F Exp'!$A:$E,16,FALSE),0)</f>
        <v>0</v>
      </c>
      <c r="AF334" s="42">
        <f>IFERROR(VLOOKUP($H334,'Refuse F Exp'!$A:$E,17,FALSE),0)</f>
        <v>0</v>
      </c>
      <c r="AG334" s="34">
        <f>IFERROR(VLOOKUP($H334,#REF!,10,FALSE),0)</f>
        <v>0</v>
      </c>
      <c r="AH334" s="34">
        <f>IFERROR(VLOOKUP($H334,#REF!,11,FALSE),0)</f>
        <v>0</v>
      </c>
      <c r="AI334" s="42">
        <f>IFERROR(VLOOKUP($H334,#REF!,12,FALSE),0)</f>
        <v>0</v>
      </c>
      <c r="AJ334" s="34">
        <f>IFERROR(VLOOKUP($H334,#REF!,10,FALSE),0)</f>
        <v>0</v>
      </c>
      <c r="AK334" s="34">
        <f>IFERROR(VLOOKUP($H334,#REF!,11,FALSE),0)</f>
        <v>0</v>
      </c>
      <c r="AL334" s="42">
        <f>IFERROR(VLOOKUP($H334,#REF!,12,FALSE),0)</f>
        <v>0</v>
      </c>
      <c r="AM334" s="34">
        <f>IFERROR(VLOOKUP($H334,#REF!,10,FALSE),0)</f>
        <v>0</v>
      </c>
      <c r="AN334" s="34">
        <f>IFERROR(VLOOKUP($H334,#REF!,11,FALSE),0)</f>
        <v>0</v>
      </c>
      <c r="AO334" s="42">
        <f>IFERROR(VLOOKUP($H334,#REF!,12,FALSE),0)</f>
        <v>0</v>
      </c>
      <c r="AP334" s="34">
        <f>IFERROR(VLOOKUP($H334,#REF!,10,FALSE),0)</f>
        <v>0</v>
      </c>
      <c r="AQ334" s="34">
        <f>IFERROR(VLOOKUP($H334,#REF!,11,FALSE),0)</f>
        <v>0</v>
      </c>
      <c r="AR334" s="42">
        <f>IFERROR(VLOOKUP($H334,#REF!,12,FALSE),0)</f>
        <v>0</v>
      </c>
      <c r="AS334" s="34">
        <f>IFERROR(VLOOKUP($H334,#REF!,13,FALSE),0)</f>
        <v>0</v>
      </c>
      <c r="AT334" s="34">
        <f>IFERROR(VLOOKUP($H334,#REF!,14,FALSE),0)</f>
        <v>0</v>
      </c>
      <c r="AU334" s="42">
        <f>IFERROR(VLOOKUP($H334,#REF!,15,FALSE),0)</f>
        <v>0</v>
      </c>
      <c r="AV334" s="34">
        <f>IFERROR(VLOOKUP($H334,#REF!,15,FALSE),0)</f>
        <v>0</v>
      </c>
      <c r="AW334" s="34">
        <f>IFERROR(VLOOKUP($H334,#REF!,16,FALSE),0)</f>
        <v>0</v>
      </c>
      <c r="AX334" s="42">
        <f>IFERROR(VLOOKUP($H334,#REF!,17,FALSE),0)</f>
        <v>0</v>
      </c>
    </row>
    <row r="335" spans="1:50" x14ac:dyDescent="0.3">
      <c r="A335" s="33" t="str">
        <f t="shared" si="20"/>
        <v>A -5010-4-920</v>
      </c>
      <c r="B335" s="33" t="str">
        <f>+'R&amp;E EXPORT'!B334</f>
        <v>STREET ADMIN-CDL RENEWALS</v>
      </c>
      <c r="C335" t="str">
        <f>IFERROR(VLOOKUP(A335,'MCSJ Export'!A:C,3,FALSE),"")</f>
        <v>Sub Account</v>
      </c>
      <c r="D335" s="37">
        <f t="shared" ca="1" si="21"/>
        <v>0</v>
      </c>
      <c r="E335" s="37">
        <f t="shared" ca="1" si="22"/>
        <v>0</v>
      </c>
      <c r="F335" s="37">
        <f t="shared" ca="1" si="23"/>
        <v>0</v>
      </c>
      <c r="G335" s="37"/>
      <c r="H335" s="33" t="str">
        <f>+'R&amp;E EXPORT'!A334</f>
        <v>A -5010-4-920</v>
      </c>
      <c r="I335" s="34">
        <f>IFERROR(VLOOKUP($H335,'Gen F Rev'!$A:$M,15,FALSE),0)</f>
        <v>0</v>
      </c>
      <c r="J335" s="34">
        <f>IFERROR(VLOOKUP($H335,'Gen F Rev'!$A:$M,16,FALSE),0)</f>
        <v>0</v>
      </c>
      <c r="K335" s="42">
        <f>IFERROR(VLOOKUP($H335,'Gen F Rev'!$A:$M,17,FALSE),0)</f>
        <v>0</v>
      </c>
      <c r="L335" s="34">
        <f>IFERROR(VLOOKUP($H335,'Gen F Exp'!$A:$E,15,FALSE),0)</f>
        <v>0</v>
      </c>
      <c r="M335" s="34">
        <f>IFERROR(VLOOKUP($H335,'Gen F Exp'!$A:$E,16,FALSE),0)</f>
        <v>0</v>
      </c>
      <c r="N335" s="42">
        <f>IFERROR(VLOOKUP($H335,'Gen F Exp'!$A:$E,17,FALSE),0)</f>
        <v>0</v>
      </c>
      <c r="O335" s="34">
        <f>IFERROR(VLOOKUP($H335,'Water F Rev'!$A:$L,15,FALSE),0)</f>
        <v>0</v>
      </c>
      <c r="P335" s="34">
        <f>IFERROR(VLOOKUP($H335,'Water F Rev'!$A:$L,16,FALSE),0)</f>
        <v>0</v>
      </c>
      <c r="Q335" s="42">
        <f>IFERROR(VLOOKUP($H335,'Water F Rev'!$A:$L,17,FALSE),0)</f>
        <v>0</v>
      </c>
      <c r="R335" s="34">
        <f>IFERROR(VLOOKUP($H335,'Water F Exp'!$A:$K,15,FALSE),0)</f>
        <v>0</v>
      </c>
      <c r="S335" s="34">
        <f>IFERROR(VLOOKUP($H335,'Water F Exp'!$A:$K,16,FALSE),0)</f>
        <v>0</v>
      </c>
      <c r="T335" s="42">
        <f>IFERROR(VLOOKUP($H335,'Water F Exp'!$A:$K,17,FALSE),0)</f>
        <v>0</v>
      </c>
      <c r="U335" s="34">
        <f ca="1">IFERROR(VLOOKUP($H335,'Sewer F Rev'!$A:$E,15,FALSE),0)</f>
        <v>0</v>
      </c>
      <c r="V335" s="34">
        <f ca="1">IFERROR(VLOOKUP($H335,'Sewer F Rev'!$A:$E,16,FALSE),0)</f>
        <v>0</v>
      </c>
      <c r="W335" s="42">
        <f ca="1">IFERROR(VLOOKUP($H335,'Sewer F Rev'!$A:$E,17,FALSE),0)</f>
        <v>0</v>
      </c>
      <c r="X335" s="34">
        <f>IFERROR(VLOOKUP($H335,'Sewer F Exp'!$A:$B,15,FALSE),0)</f>
        <v>0</v>
      </c>
      <c r="Y335" s="34">
        <f>IFERROR(VLOOKUP($H335,'Sewer F Exp'!$A:$B,16,FALSE),0)</f>
        <v>0</v>
      </c>
      <c r="Z335" s="42">
        <f>IFERROR(VLOOKUP($H335,'Sewer F Exp'!$A:$B,17,FALSE),0)</f>
        <v>0</v>
      </c>
      <c r="AA335" s="34">
        <f>IFERROR(VLOOKUP($H335,'Refuse F Rev'!$A:$E,15,FALSE),0)</f>
        <v>0</v>
      </c>
      <c r="AB335" s="34">
        <f>IFERROR(VLOOKUP($H335,'Refuse F Rev'!$A:$E,16,FALSE),0)</f>
        <v>0</v>
      </c>
      <c r="AC335" s="42">
        <f>IFERROR(VLOOKUP($H335,'Refuse F Rev'!$A:$E,17,FALSE),0)</f>
        <v>0</v>
      </c>
      <c r="AD335" s="34">
        <f>IFERROR(VLOOKUP($H335,'Refuse F Exp'!$A:$E,15,FALSE),0)</f>
        <v>0</v>
      </c>
      <c r="AE335" s="34">
        <f>IFERROR(VLOOKUP($H335,'Refuse F Exp'!$A:$E,16,FALSE),0)</f>
        <v>0</v>
      </c>
      <c r="AF335" s="42">
        <f>IFERROR(VLOOKUP($H335,'Refuse F Exp'!$A:$E,17,FALSE),0)</f>
        <v>0</v>
      </c>
      <c r="AG335" s="34">
        <f>IFERROR(VLOOKUP($H335,#REF!,10,FALSE),0)</f>
        <v>0</v>
      </c>
      <c r="AH335" s="34">
        <f>IFERROR(VLOOKUP($H335,#REF!,11,FALSE),0)</f>
        <v>0</v>
      </c>
      <c r="AI335" s="42">
        <f>IFERROR(VLOOKUP($H335,#REF!,12,FALSE),0)</f>
        <v>0</v>
      </c>
      <c r="AJ335" s="34">
        <f>IFERROR(VLOOKUP($H335,#REF!,10,FALSE),0)</f>
        <v>0</v>
      </c>
      <c r="AK335" s="34">
        <f>IFERROR(VLOOKUP($H335,#REF!,11,FALSE),0)</f>
        <v>0</v>
      </c>
      <c r="AL335" s="42">
        <f>IFERROR(VLOOKUP($H335,#REF!,12,FALSE),0)</f>
        <v>0</v>
      </c>
      <c r="AM335" s="34">
        <f>IFERROR(VLOOKUP($H335,#REF!,10,FALSE),0)</f>
        <v>0</v>
      </c>
      <c r="AN335" s="34">
        <f>IFERROR(VLOOKUP($H335,#REF!,11,FALSE),0)</f>
        <v>0</v>
      </c>
      <c r="AO335" s="42">
        <f>IFERROR(VLOOKUP($H335,#REF!,12,FALSE),0)</f>
        <v>0</v>
      </c>
      <c r="AP335" s="34">
        <f>IFERROR(VLOOKUP($H335,#REF!,10,FALSE),0)</f>
        <v>0</v>
      </c>
      <c r="AQ335" s="34">
        <f>IFERROR(VLOOKUP($H335,#REF!,11,FALSE),0)</f>
        <v>0</v>
      </c>
      <c r="AR335" s="42">
        <f>IFERROR(VLOOKUP($H335,#REF!,12,FALSE),0)</f>
        <v>0</v>
      </c>
      <c r="AS335" s="34">
        <f>IFERROR(VLOOKUP($H335,#REF!,13,FALSE),0)</f>
        <v>0</v>
      </c>
      <c r="AT335" s="34">
        <f>IFERROR(VLOOKUP($H335,#REF!,14,FALSE),0)</f>
        <v>0</v>
      </c>
      <c r="AU335" s="42">
        <f>IFERROR(VLOOKUP($H335,#REF!,15,FALSE),0)</f>
        <v>0</v>
      </c>
      <c r="AV335" s="34">
        <f>IFERROR(VLOOKUP($H335,#REF!,15,FALSE),0)</f>
        <v>0</v>
      </c>
      <c r="AW335" s="34">
        <f>IFERROR(VLOOKUP($H335,#REF!,16,FALSE),0)</f>
        <v>0</v>
      </c>
      <c r="AX335" s="42">
        <f>IFERROR(VLOOKUP($H335,#REF!,17,FALSE),0)</f>
        <v>0</v>
      </c>
    </row>
    <row r="336" spans="1:50" x14ac:dyDescent="0.3">
      <c r="A336" s="33" t="str">
        <f t="shared" si="20"/>
        <v>A -5010-4-930</v>
      </c>
      <c r="B336" s="33" t="str">
        <f>+'R&amp;E EXPORT'!B335</f>
        <v>STREET ADMIN-CONF/MLG/ED</v>
      </c>
      <c r="C336" t="str">
        <f>IFERROR(VLOOKUP(A336,'MCSJ Export'!A:C,3,FALSE),"")</f>
        <v>Sub Account</v>
      </c>
      <c r="D336" s="37">
        <f t="shared" ca="1" si="21"/>
        <v>0</v>
      </c>
      <c r="E336" s="37">
        <f t="shared" ca="1" si="22"/>
        <v>0</v>
      </c>
      <c r="F336" s="37">
        <f t="shared" ca="1" si="23"/>
        <v>0</v>
      </c>
      <c r="G336" s="37"/>
      <c r="H336" s="33" t="str">
        <f>+'R&amp;E EXPORT'!A335</f>
        <v>A -5010-4-930</v>
      </c>
      <c r="I336" s="34">
        <f>IFERROR(VLOOKUP($H336,'Gen F Rev'!$A:$M,15,FALSE),0)</f>
        <v>0</v>
      </c>
      <c r="J336" s="34">
        <f>IFERROR(VLOOKUP($H336,'Gen F Rev'!$A:$M,16,FALSE),0)</f>
        <v>0</v>
      </c>
      <c r="K336" s="42">
        <f>IFERROR(VLOOKUP($H336,'Gen F Rev'!$A:$M,17,FALSE),0)</f>
        <v>0</v>
      </c>
      <c r="L336" s="34">
        <f>IFERROR(VLOOKUP($H336,'Gen F Exp'!$A:$E,15,FALSE),0)</f>
        <v>0</v>
      </c>
      <c r="M336" s="34">
        <f>IFERROR(VLOOKUP($H336,'Gen F Exp'!$A:$E,16,FALSE),0)</f>
        <v>0</v>
      </c>
      <c r="N336" s="42">
        <f>IFERROR(VLOOKUP($H336,'Gen F Exp'!$A:$E,17,FALSE),0)</f>
        <v>0</v>
      </c>
      <c r="O336" s="34">
        <f>IFERROR(VLOOKUP($H336,'Water F Rev'!$A:$L,15,FALSE),0)</f>
        <v>0</v>
      </c>
      <c r="P336" s="34">
        <f>IFERROR(VLOOKUP($H336,'Water F Rev'!$A:$L,16,FALSE),0)</f>
        <v>0</v>
      </c>
      <c r="Q336" s="42">
        <f>IFERROR(VLOOKUP($H336,'Water F Rev'!$A:$L,17,FALSE),0)</f>
        <v>0</v>
      </c>
      <c r="R336" s="34">
        <f>IFERROR(VLOOKUP($H336,'Water F Exp'!$A:$K,15,FALSE),0)</f>
        <v>0</v>
      </c>
      <c r="S336" s="34">
        <f>IFERROR(VLOOKUP($H336,'Water F Exp'!$A:$K,16,FALSE),0)</f>
        <v>0</v>
      </c>
      <c r="T336" s="42">
        <f>IFERROR(VLOOKUP($H336,'Water F Exp'!$A:$K,17,FALSE),0)</f>
        <v>0</v>
      </c>
      <c r="U336" s="34">
        <f ca="1">IFERROR(VLOOKUP($H336,'Sewer F Rev'!$A:$E,15,FALSE),0)</f>
        <v>0</v>
      </c>
      <c r="V336" s="34">
        <f ca="1">IFERROR(VLOOKUP($H336,'Sewer F Rev'!$A:$E,16,FALSE),0)</f>
        <v>0</v>
      </c>
      <c r="W336" s="42">
        <f ca="1">IFERROR(VLOOKUP($H336,'Sewer F Rev'!$A:$E,17,FALSE),0)</f>
        <v>0</v>
      </c>
      <c r="X336" s="34">
        <f>IFERROR(VLOOKUP($H336,'Sewer F Exp'!$A:$B,15,FALSE),0)</f>
        <v>0</v>
      </c>
      <c r="Y336" s="34">
        <f>IFERROR(VLOOKUP($H336,'Sewer F Exp'!$A:$B,16,FALSE),0)</f>
        <v>0</v>
      </c>
      <c r="Z336" s="42">
        <f>IFERROR(VLOOKUP($H336,'Sewer F Exp'!$A:$B,17,FALSE),0)</f>
        <v>0</v>
      </c>
      <c r="AA336" s="34">
        <f>IFERROR(VLOOKUP($H336,'Refuse F Rev'!$A:$E,15,FALSE),0)</f>
        <v>0</v>
      </c>
      <c r="AB336" s="34">
        <f>IFERROR(VLOOKUP($H336,'Refuse F Rev'!$A:$E,16,FALSE),0)</f>
        <v>0</v>
      </c>
      <c r="AC336" s="42">
        <f>IFERROR(VLOOKUP($H336,'Refuse F Rev'!$A:$E,17,FALSE),0)</f>
        <v>0</v>
      </c>
      <c r="AD336" s="34">
        <f>IFERROR(VLOOKUP($H336,'Refuse F Exp'!$A:$E,15,FALSE),0)</f>
        <v>0</v>
      </c>
      <c r="AE336" s="34">
        <f>IFERROR(VLOOKUP($H336,'Refuse F Exp'!$A:$E,16,FALSE),0)</f>
        <v>0</v>
      </c>
      <c r="AF336" s="42">
        <f>IFERROR(VLOOKUP($H336,'Refuse F Exp'!$A:$E,17,FALSE),0)</f>
        <v>0</v>
      </c>
      <c r="AG336" s="34">
        <f>IFERROR(VLOOKUP($H336,#REF!,10,FALSE),0)</f>
        <v>0</v>
      </c>
      <c r="AH336" s="34">
        <f>IFERROR(VLOOKUP($H336,#REF!,11,FALSE),0)</f>
        <v>0</v>
      </c>
      <c r="AI336" s="42">
        <f>IFERROR(VLOOKUP($H336,#REF!,12,FALSE),0)</f>
        <v>0</v>
      </c>
      <c r="AJ336" s="34">
        <f>IFERROR(VLOOKUP($H336,#REF!,10,FALSE),0)</f>
        <v>0</v>
      </c>
      <c r="AK336" s="34">
        <f>IFERROR(VLOOKUP($H336,#REF!,11,FALSE),0)</f>
        <v>0</v>
      </c>
      <c r="AL336" s="42">
        <f>IFERROR(VLOOKUP($H336,#REF!,12,FALSE),0)</f>
        <v>0</v>
      </c>
      <c r="AM336" s="34">
        <f>IFERROR(VLOOKUP($H336,#REF!,10,FALSE),0)</f>
        <v>0</v>
      </c>
      <c r="AN336" s="34">
        <f>IFERROR(VLOOKUP($H336,#REF!,11,FALSE),0)</f>
        <v>0</v>
      </c>
      <c r="AO336" s="42">
        <f>IFERROR(VLOOKUP($H336,#REF!,12,FALSE),0)</f>
        <v>0</v>
      </c>
      <c r="AP336" s="34">
        <f>IFERROR(VLOOKUP($H336,#REF!,10,FALSE),0)</f>
        <v>0</v>
      </c>
      <c r="AQ336" s="34">
        <f>IFERROR(VLOOKUP($H336,#REF!,11,FALSE),0)</f>
        <v>0</v>
      </c>
      <c r="AR336" s="42">
        <f>IFERROR(VLOOKUP($H336,#REF!,12,FALSE),0)</f>
        <v>0</v>
      </c>
      <c r="AS336" s="34">
        <f>IFERROR(VLOOKUP($H336,#REF!,13,FALSE),0)</f>
        <v>0</v>
      </c>
      <c r="AT336" s="34">
        <f>IFERROR(VLOOKUP($H336,#REF!,14,FALSE),0)</f>
        <v>0</v>
      </c>
      <c r="AU336" s="42">
        <f>IFERROR(VLOOKUP($H336,#REF!,15,FALSE),0)</f>
        <v>0</v>
      </c>
      <c r="AV336" s="34">
        <f>IFERROR(VLOOKUP($H336,#REF!,15,FALSE),0)</f>
        <v>0</v>
      </c>
      <c r="AW336" s="34">
        <f>IFERROR(VLOOKUP($H336,#REF!,16,FALSE),0)</f>
        <v>0</v>
      </c>
      <c r="AX336" s="42">
        <f>IFERROR(VLOOKUP($H336,#REF!,17,FALSE),0)</f>
        <v>0</v>
      </c>
    </row>
    <row r="337" spans="1:50" x14ac:dyDescent="0.3">
      <c r="A337" s="33" t="str">
        <f t="shared" si="20"/>
        <v>A -5110-0-000</v>
      </c>
      <c r="B337" s="33" t="str">
        <f>+'R&amp;E EXPORT'!B336</f>
        <v>STREET MAINT:</v>
      </c>
      <c r="C337" t="str">
        <f>IFERROR(VLOOKUP(A337,'MCSJ Export'!A:C,3,FALSE),"")</f>
        <v>Control</v>
      </c>
      <c r="D337" s="37">
        <f t="shared" ca="1" si="21"/>
        <v>0</v>
      </c>
      <c r="E337" s="37">
        <f t="shared" ca="1" si="22"/>
        <v>0</v>
      </c>
      <c r="F337" s="37">
        <f t="shared" ca="1" si="23"/>
        <v>0</v>
      </c>
      <c r="G337" s="37"/>
      <c r="H337" s="33" t="str">
        <f>+'R&amp;E EXPORT'!A336</f>
        <v>A -5110-0-000</v>
      </c>
      <c r="I337" s="34">
        <f>IFERROR(VLOOKUP($H337,'Gen F Rev'!$A:$M,15,FALSE),0)</f>
        <v>0</v>
      </c>
      <c r="J337" s="34">
        <f>IFERROR(VLOOKUP($H337,'Gen F Rev'!$A:$M,16,FALSE),0)</f>
        <v>0</v>
      </c>
      <c r="K337" s="42">
        <f>IFERROR(VLOOKUP($H337,'Gen F Rev'!$A:$M,17,FALSE),0)</f>
        <v>0</v>
      </c>
      <c r="L337" s="34">
        <f>IFERROR(VLOOKUP($H337,'Gen F Exp'!$A:$E,15,FALSE),0)</f>
        <v>0</v>
      </c>
      <c r="M337" s="34">
        <f>IFERROR(VLOOKUP($H337,'Gen F Exp'!$A:$E,16,FALSE),0)</f>
        <v>0</v>
      </c>
      <c r="N337" s="42">
        <f>IFERROR(VLOOKUP($H337,'Gen F Exp'!$A:$E,17,FALSE),0)</f>
        <v>0</v>
      </c>
      <c r="O337" s="34">
        <f>IFERROR(VLOOKUP($H337,'Water F Rev'!$A:$L,15,FALSE),0)</f>
        <v>0</v>
      </c>
      <c r="P337" s="34">
        <f>IFERROR(VLOOKUP($H337,'Water F Rev'!$A:$L,16,FALSE),0)</f>
        <v>0</v>
      </c>
      <c r="Q337" s="42">
        <f>IFERROR(VLOOKUP($H337,'Water F Rev'!$A:$L,17,FALSE),0)</f>
        <v>0</v>
      </c>
      <c r="R337" s="34">
        <f>IFERROR(VLOOKUP($H337,'Water F Exp'!$A:$K,15,FALSE),0)</f>
        <v>0</v>
      </c>
      <c r="S337" s="34">
        <f>IFERROR(VLOOKUP($H337,'Water F Exp'!$A:$K,16,FALSE),0)</f>
        <v>0</v>
      </c>
      <c r="T337" s="42">
        <f>IFERROR(VLOOKUP($H337,'Water F Exp'!$A:$K,17,FALSE),0)</f>
        <v>0</v>
      </c>
      <c r="U337" s="34">
        <f ca="1">IFERROR(VLOOKUP($H337,'Sewer F Rev'!$A:$E,15,FALSE),0)</f>
        <v>0</v>
      </c>
      <c r="V337" s="34">
        <f ca="1">IFERROR(VLOOKUP($H337,'Sewer F Rev'!$A:$E,16,FALSE),0)</f>
        <v>0</v>
      </c>
      <c r="W337" s="42">
        <f ca="1">IFERROR(VLOOKUP($H337,'Sewer F Rev'!$A:$E,17,FALSE),0)</f>
        <v>0</v>
      </c>
      <c r="X337" s="34">
        <f>IFERROR(VLOOKUP($H337,'Sewer F Exp'!$A:$B,15,FALSE),0)</f>
        <v>0</v>
      </c>
      <c r="Y337" s="34">
        <f>IFERROR(VLOOKUP($H337,'Sewer F Exp'!$A:$B,16,FALSE),0)</f>
        <v>0</v>
      </c>
      <c r="Z337" s="42">
        <f>IFERROR(VLOOKUP($H337,'Sewer F Exp'!$A:$B,17,FALSE),0)</f>
        <v>0</v>
      </c>
      <c r="AA337" s="34">
        <f>IFERROR(VLOOKUP($H337,'Refuse F Rev'!$A:$E,15,FALSE),0)</f>
        <v>0</v>
      </c>
      <c r="AB337" s="34">
        <f>IFERROR(VLOOKUP($H337,'Refuse F Rev'!$A:$E,16,FALSE),0)</f>
        <v>0</v>
      </c>
      <c r="AC337" s="42">
        <f>IFERROR(VLOOKUP($H337,'Refuse F Rev'!$A:$E,17,FALSE),0)</f>
        <v>0</v>
      </c>
      <c r="AD337" s="34">
        <f>IFERROR(VLOOKUP($H337,'Refuse F Exp'!$A:$E,15,FALSE),0)</f>
        <v>0</v>
      </c>
      <c r="AE337" s="34">
        <f>IFERROR(VLOOKUP($H337,'Refuse F Exp'!$A:$E,16,FALSE),0)</f>
        <v>0</v>
      </c>
      <c r="AF337" s="42">
        <f>IFERROR(VLOOKUP($H337,'Refuse F Exp'!$A:$E,17,FALSE),0)</f>
        <v>0</v>
      </c>
      <c r="AG337" s="34">
        <f>IFERROR(VLOOKUP($H337,#REF!,10,FALSE),0)</f>
        <v>0</v>
      </c>
      <c r="AH337" s="34">
        <f>IFERROR(VLOOKUP($H337,#REF!,11,FALSE),0)</f>
        <v>0</v>
      </c>
      <c r="AI337" s="42">
        <f>IFERROR(VLOOKUP($H337,#REF!,12,FALSE),0)</f>
        <v>0</v>
      </c>
      <c r="AJ337" s="34">
        <f>IFERROR(VLOOKUP($H337,#REF!,10,FALSE),0)</f>
        <v>0</v>
      </c>
      <c r="AK337" s="34">
        <f>IFERROR(VLOOKUP($H337,#REF!,11,FALSE),0)</f>
        <v>0</v>
      </c>
      <c r="AL337" s="42">
        <f>IFERROR(VLOOKUP($H337,#REF!,12,FALSE),0)</f>
        <v>0</v>
      </c>
      <c r="AM337" s="34">
        <f>IFERROR(VLOOKUP($H337,#REF!,10,FALSE),0)</f>
        <v>0</v>
      </c>
      <c r="AN337" s="34">
        <f>IFERROR(VLOOKUP($H337,#REF!,11,FALSE),0)</f>
        <v>0</v>
      </c>
      <c r="AO337" s="42">
        <f>IFERROR(VLOOKUP($H337,#REF!,12,FALSE),0)</f>
        <v>0</v>
      </c>
      <c r="AP337" s="34">
        <f>IFERROR(VLOOKUP($H337,#REF!,10,FALSE),0)</f>
        <v>0</v>
      </c>
      <c r="AQ337" s="34">
        <f>IFERROR(VLOOKUP($H337,#REF!,11,FALSE),0)</f>
        <v>0</v>
      </c>
      <c r="AR337" s="42">
        <f>IFERROR(VLOOKUP($H337,#REF!,12,FALSE),0)</f>
        <v>0</v>
      </c>
      <c r="AS337" s="34">
        <f>IFERROR(VLOOKUP($H337,#REF!,13,FALSE),0)</f>
        <v>0</v>
      </c>
      <c r="AT337" s="34">
        <f>IFERROR(VLOOKUP($H337,#REF!,14,FALSE),0)</f>
        <v>0</v>
      </c>
      <c r="AU337" s="42">
        <f>IFERROR(VLOOKUP($H337,#REF!,15,FALSE),0)</f>
        <v>0</v>
      </c>
      <c r="AV337" s="34">
        <f>IFERROR(VLOOKUP($H337,#REF!,15,FALSE),0)</f>
        <v>0</v>
      </c>
      <c r="AW337" s="34">
        <f>IFERROR(VLOOKUP($H337,#REF!,16,FALSE),0)</f>
        <v>0</v>
      </c>
      <c r="AX337" s="42">
        <f>IFERROR(VLOOKUP($H337,#REF!,17,FALSE),0)</f>
        <v>0</v>
      </c>
    </row>
    <row r="338" spans="1:50" x14ac:dyDescent="0.3">
      <c r="A338" s="33" t="str">
        <f t="shared" si="20"/>
        <v>A -5110-1-000</v>
      </c>
      <c r="B338" s="33" t="str">
        <f>+'R&amp;E EXPORT'!B337</f>
        <v>STREET MAINTENANCE PERSONAL SERVICES</v>
      </c>
      <c r="C338" t="str">
        <f>IFERROR(VLOOKUP(A338,'MCSJ Export'!A:C,3,FALSE),"")</f>
        <v>Sub Account</v>
      </c>
      <c r="D338" s="37">
        <f t="shared" ca="1" si="21"/>
        <v>0</v>
      </c>
      <c r="E338" s="37">
        <f t="shared" ca="1" si="22"/>
        <v>0</v>
      </c>
      <c r="F338" s="37">
        <f t="shared" ca="1" si="23"/>
        <v>0</v>
      </c>
      <c r="G338" s="37"/>
      <c r="H338" s="33" t="str">
        <f>+'R&amp;E EXPORT'!A337</f>
        <v>A -5110-1-000</v>
      </c>
      <c r="I338" s="34">
        <f>IFERROR(VLOOKUP($H338,'Gen F Rev'!$A:$M,15,FALSE),0)</f>
        <v>0</v>
      </c>
      <c r="J338" s="34">
        <f>IFERROR(VLOOKUP($H338,'Gen F Rev'!$A:$M,16,FALSE),0)</f>
        <v>0</v>
      </c>
      <c r="K338" s="42">
        <f>IFERROR(VLOOKUP($H338,'Gen F Rev'!$A:$M,17,FALSE),0)</f>
        <v>0</v>
      </c>
      <c r="L338" s="34">
        <f>IFERROR(VLOOKUP($H338,'Gen F Exp'!$A:$E,15,FALSE),0)</f>
        <v>0</v>
      </c>
      <c r="M338" s="34">
        <f>IFERROR(VLOOKUP($H338,'Gen F Exp'!$A:$E,16,FALSE),0)</f>
        <v>0</v>
      </c>
      <c r="N338" s="42">
        <f>IFERROR(VLOOKUP($H338,'Gen F Exp'!$A:$E,17,FALSE),0)</f>
        <v>0</v>
      </c>
      <c r="O338" s="34">
        <f>IFERROR(VLOOKUP($H338,'Water F Rev'!$A:$L,15,FALSE),0)</f>
        <v>0</v>
      </c>
      <c r="P338" s="34">
        <f>IFERROR(VLOOKUP($H338,'Water F Rev'!$A:$L,16,FALSE),0)</f>
        <v>0</v>
      </c>
      <c r="Q338" s="42">
        <f>IFERROR(VLOOKUP($H338,'Water F Rev'!$A:$L,17,FALSE),0)</f>
        <v>0</v>
      </c>
      <c r="R338" s="34">
        <f>IFERROR(VLOOKUP($H338,'Water F Exp'!$A:$K,15,FALSE),0)</f>
        <v>0</v>
      </c>
      <c r="S338" s="34">
        <f>IFERROR(VLOOKUP($H338,'Water F Exp'!$A:$K,16,FALSE),0)</f>
        <v>0</v>
      </c>
      <c r="T338" s="42">
        <f>IFERROR(VLOOKUP($H338,'Water F Exp'!$A:$K,17,FALSE),0)</f>
        <v>0</v>
      </c>
      <c r="U338" s="34">
        <f ca="1">IFERROR(VLOOKUP($H338,'Sewer F Rev'!$A:$E,15,FALSE),0)</f>
        <v>0</v>
      </c>
      <c r="V338" s="34">
        <f ca="1">IFERROR(VLOOKUP($H338,'Sewer F Rev'!$A:$E,16,FALSE),0)</f>
        <v>0</v>
      </c>
      <c r="W338" s="42">
        <f ca="1">IFERROR(VLOOKUP($H338,'Sewer F Rev'!$A:$E,17,FALSE),0)</f>
        <v>0</v>
      </c>
      <c r="X338" s="34">
        <f>IFERROR(VLOOKUP($H338,'Sewer F Exp'!$A:$B,15,FALSE),0)</f>
        <v>0</v>
      </c>
      <c r="Y338" s="34">
        <f>IFERROR(VLOOKUP($H338,'Sewer F Exp'!$A:$B,16,FALSE),0)</f>
        <v>0</v>
      </c>
      <c r="Z338" s="42">
        <f>IFERROR(VLOOKUP($H338,'Sewer F Exp'!$A:$B,17,FALSE),0)</f>
        <v>0</v>
      </c>
      <c r="AA338" s="34">
        <f>IFERROR(VLOOKUP($H338,'Refuse F Rev'!$A:$E,15,FALSE),0)</f>
        <v>0</v>
      </c>
      <c r="AB338" s="34">
        <f>IFERROR(VLOOKUP($H338,'Refuse F Rev'!$A:$E,16,FALSE),0)</f>
        <v>0</v>
      </c>
      <c r="AC338" s="42">
        <f>IFERROR(VLOOKUP($H338,'Refuse F Rev'!$A:$E,17,FALSE),0)</f>
        <v>0</v>
      </c>
      <c r="AD338" s="34">
        <f>IFERROR(VLOOKUP($H338,'Refuse F Exp'!$A:$E,15,FALSE),0)</f>
        <v>0</v>
      </c>
      <c r="AE338" s="34">
        <f>IFERROR(VLOOKUP($H338,'Refuse F Exp'!$A:$E,16,FALSE),0)</f>
        <v>0</v>
      </c>
      <c r="AF338" s="42">
        <f>IFERROR(VLOOKUP($H338,'Refuse F Exp'!$A:$E,17,FALSE),0)</f>
        <v>0</v>
      </c>
      <c r="AG338" s="34">
        <f>IFERROR(VLOOKUP($H338,#REF!,10,FALSE),0)</f>
        <v>0</v>
      </c>
      <c r="AH338" s="34">
        <f>IFERROR(VLOOKUP($H338,#REF!,11,FALSE),0)</f>
        <v>0</v>
      </c>
      <c r="AI338" s="42">
        <f>IFERROR(VLOOKUP($H338,#REF!,12,FALSE),0)</f>
        <v>0</v>
      </c>
      <c r="AJ338" s="34">
        <f>IFERROR(VLOOKUP($H338,#REF!,10,FALSE),0)</f>
        <v>0</v>
      </c>
      <c r="AK338" s="34">
        <f>IFERROR(VLOOKUP($H338,#REF!,11,FALSE),0)</f>
        <v>0</v>
      </c>
      <c r="AL338" s="42">
        <f>IFERROR(VLOOKUP($H338,#REF!,12,FALSE),0)</f>
        <v>0</v>
      </c>
      <c r="AM338" s="34">
        <f>IFERROR(VLOOKUP($H338,#REF!,10,FALSE),0)</f>
        <v>0</v>
      </c>
      <c r="AN338" s="34">
        <f>IFERROR(VLOOKUP($H338,#REF!,11,FALSE),0)</f>
        <v>0</v>
      </c>
      <c r="AO338" s="42">
        <f>IFERROR(VLOOKUP($H338,#REF!,12,FALSE),0)</f>
        <v>0</v>
      </c>
      <c r="AP338" s="34">
        <f>IFERROR(VLOOKUP($H338,#REF!,10,FALSE),0)</f>
        <v>0</v>
      </c>
      <c r="AQ338" s="34">
        <f>IFERROR(VLOOKUP($H338,#REF!,11,FALSE),0)</f>
        <v>0</v>
      </c>
      <c r="AR338" s="42">
        <f>IFERROR(VLOOKUP($H338,#REF!,12,FALSE),0)</f>
        <v>0</v>
      </c>
      <c r="AS338" s="34">
        <f>IFERROR(VLOOKUP($H338,#REF!,13,FALSE),0)</f>
        <v>0</v>
      </c>
      <c r="AT338" s="34">
        <f>IFERROR(VLOOKUP($H338,#REF!,14,FALSE),0)</f>
        <v>0</v>
      </c>
      <c r="AU338" s="42">
        <f>IFERROR(VLOOKUP($H338,#REF!,15,FALSE),0)</f>
        <v>0</v>
      </c>
      <c r="AV338" s="34">
        <f>IFERROR(VLOOKUP($H338,#REF!,15,FALSE),0)</f>
        <v>0</v>
      </c>
      <c r="AW338" s="34">
        <f>IFERROR(VLOOKUP($H338,#REF!,16,FALSE),0)</f>
        <v>0</v>
      </c>
      <c r="AX338" s="42">
        <f>IFERROR(VLOOKUP($H338,#REF!,17,FALSE),0)</f>
        <v>0</v>
      </c>
    </row>
    <row r="339" spans="1:50" x14ac:dyDescent="0.3">
      <c r="A339" s="33" t="str">
        <f t="shared" si="20"/>
        <v>A -5110-4-205</v>
      </c>
      <c r="B339" s="33" t="str">
        <f>+'R&amp;E EXPORT'!B338</f>
        <v>STREET MAINT-TOP SOIL</v>
      </c>
      <c r="C339" t="str">
        <f>IFERROR(VLOOKUP(A339,'MCSJ Export'!A:C,3,FALSE),"")</f>
        <v>Sub Account</v>
      </c>
      <c r="D339" s="37">
        <f t="shared" ca="1" si="21"/>
        <v>0</v>
      </c>
      <c r="E339" s="37">
        <f t="shared" ca="1" si="22"/>
        <v>0</v>
      </c>
      <c r="F339" s="37">
        <f t="shared" ca="1" si="23"/>
        <v>0</v>
      </c>
      <c r="G339" s="37"/>
      <c r="H339" s="33" t="str">
        <f>+'R&amp;E EXPORT'!A338</f>
        <v>A -5110-4-205</v>
      </c>
      <c r="I339" s="34">
        <f>IFERROR(VLOOKUP($H339,'Gen F Rev'!$A:$M,15,FALSE),0)</f>
        <v>0</v>
      </c>
      <c r="J339" s="34">
        <f>IFERROR(VLOOKUP($H339,'Gen F Rev'!$A:$M,16,FALSE),0)</f>
        <v>0</v>
      </c>
      <c r="K339" s="42">
        <f>IFERROR(VLOOKUP($H339,'Gen F Rev'!$A:$M,17,FALSE),0)</f>
        <v>0</v>
      </c>
      <c r="L339" s="34">
        <f>IFERROR(VLOOKUP($H339,'Gen F Exp'!$A:$E,15,FALSE),0)</f>
        <v>0</v>
      </c>
      <c r="M339" s="34">
        <f>IFERROR(VLOOKUP($H339,'Gen F Exp'!$A:$E,16,FALSE),0)</f>
        <v>0</v>
      </c>
      <c r="N339" s="42">
        <f>IFERROR(VLOOKUP($H339,'Gen F Exp'!$A:$E,17,FALSE),0)</f>
        <v>0</v>
      </c>
      <c r="O339" s="34">
        <f>IFERROR(VLOOKUP($H339,'Water F Rev'!$A:$L,15,FALSE),0)</f>
        <v>0</v>
      </c>
      <c r="P339" s="34">
        <f>IFERROR(VLOOKUP($H339,'Water F Rev'!$A:$L,16,FALSE),0)</f>
        <v>0</v>
      </c>
      <c r="Q339" s="42">
        <f>IFERROR(VLOOKUP($H339,'Water F Rev'!$A:$L,17,FALSE),0)</f>
        <v>0</v>
      </c>
      <c r="R339" s="34">
        <f>IFERROR(VLOOKUP($H339,'Water F Exp'!$A:$K,15,FALSE),0)</f>
        <v>0</v>
      </c>
      <c r="S339" s="34">
        <f>IFERROR(VLOOKUP($H339,'Water F Exp'!$A:$K,16,FALSE),0)</f>
        <v>0</v>
      </c>
      <c r="T339" s="42">
        <f>IFERROR(VLOOKUP($H339,'Water F Exp'!$A:$K,17,FALSE),0)</f>
        <v>0</v>
      </c>
      <c r="U339" s="34">
        <f ca="1">IFERROR(VLOOKUP($H339,'Sewer F Rev'!$A:$E,15,FALSE),0)</f>
        <v>0</v>
      </c>
      <c r="V339" s="34">
        <f ca="1">IFERROR(VLOOKUP($H339,'Sewer F Rev'!$A:$E,16,FALSE),0)</f>
        <v>0</v>
      </c>
      <c r="W339" s="42">
        <f ca="1">IFERROR(VLOOKUP($H339,'Sewer F Rev'!$A:$E,17,FALSE),0)</f>
        <v>0</v>
      </c>
      <c r="X339" s="34">
        <f>IFERROR(VLOOKUP($H339,'Sewer F Exp'!$A:$B,15,FALSE),0)</f>
        <v>0</v>
      </c>
      <c r="Y339" s="34">
        <f>IFERROR(VLOOKUP($H339,'Sewer F Exp'!$A:$B,16,FALSE),0)</f>
        <v>0</v>
      </c>
      <c r="Z339" s="42">
        <f>IFERROR(VLOOKUP($H339,'Sewer F Exp'!$A:$B,17,FALSE),0)</f>
        <v>0</v>
      </c>
      <c r="AA339" s="34">
        <f>IFERROR(VLOOKUP($H339,'Refuse F Rev'!$A:$E,15,FALSE),0)</f>
        <v>0</v>
      </c>
      <c r="AB339" s="34">
        <f>IFERROR(VLOOKUP($H339,'Refuse F Rev'!$A:$E,16,FALSE),0)</f>
        <v>0</v>
      </c>
      <c r="AC339" s="42">
        <f>IFERROR(VLOOKUP($H339,'Refuse F Rev'!$A:$E,17,FALSE),0)</f>
        <v>0</v>
      </c>
      <c r="AD339" s="34">
        <f>IFERROR(VLOOKUP($H339,'Refuse F Exp'!$A:$E,15,FALSE),0)</f>
        <v>0</v>
      </c>
      <c r="AE339" s="34">
        <f>IFERROR(VLOOKUP($H339,'Refuse F Exp'!$A:$E,16,FALSE),0)</f>
        <v>0</v>
      </c>
      <c r="AF339" s="42">
        <f>IFERROR(VLOOKUP($H339,'Refuse F Exp'!$A:$E,17,FALSE),0)</f>
        <v>0</v>
      </c>
      <c r="AG339" s="34">
        <f>IFERROR(VLOOKUP($H339,#REF!,10,FALSE),0)</f>
        <v>0</v>
      </c>
      <c r="AH339" s="34">
        <f>IFERROR(VLOOKUP($H339,#REF!,11,FALSE),0)</f>
        <v>0</v>
      </c>
      <c r="AI339" s="42">
        <f>IFERROR(VLOOKUP($H339,#REF!,12,FALSE),0)</f>
        <v>0</v>
      </c>
      <c r="AJ339" s="34">
        <f>IFERROR(VLOOKUP($H339,#REF!,10,FALSE),0)</f>
        <v>0</v>
      </c>
      <c r="AK339" s="34">
        <f>IFERROR(VLOOKUP($H339,#REF!,11,FALSE),0)</f>
        <v>0</v>
      </c>
      <c r="AL339" s="42">
        <f>IFERROR(VLOOKUP($H339,#REF!,12,FALSE),0)</f>
        <v>0</v>
      </c>
      <c r="AM339" s="34">
        <f>IFERROR(VLOOKUP($H339,#REF!,10,FALSE),0)</f>
        <v>0</v>
      </c>
      <c r="AN339" s="34">
        <f>IFERROR(VLOOKUP($H339,#REF!,11,FALSE),0)</f>
        <v>0</v>
      </c>
      <c r="AO339" s="42">
        <f>IFERROR(VLOOKUP($H339,#REF!,12,FALSE),0)</f>
        <v>0</v>
      </c>
      <c r="AP339" s="34">
        <f>IFERROR(VLOOKUP($H339,#REF!,10,FALSE),0)</f>
        <v>0</v>
      </c>
      <c r="AQ339" s="34">
        <f>IFERROR(VLOOKUP($H339,#REF!,11,FALSE),0)</f>
        <v>0</v>
      </c>
      <c r="AR339" s="42">
        <f>IFERROR(VLOOKUP($H339,#REF!,12,FALSE),0)</f>
        <v>0</v>
      </c>
      <c r="AS339" s="34">
        <f>IFERROR(VLOOKUP($H339,#REF!,13,FALSE),0)</f>
        <v>0</v>
      </c>
      <c r="AT339" s="34">
        <f>IFERROR(VLOOKUP($H339,#REF!,14,FALSE),0)</f>
        <v>0</v>
      </c>
      <c r="AU339" s="42">
        <f>IFERROR(VLOOKUP($H339,#REF!,15,FALSE),0)</f>
        <v>0</v>
      </c>
      <c r="AV339" s="34">
        <f>IFERROR(VLOOKUP($H339,#REF!,15,FALSE),0)</f>
        <v>0</v>
      </c>
      <c r="AW339" s="34">
        <f>IFERROR(VLOOKUP($H339,#REF!,16,FALSE),0)</f>
        <v>0</v>
      </c>
      <c r="AX339" s="42">
        <f>IFERROR(VLOOKUP($H339,#REF!,17,FALSE),0)</f>
        <v>0</v>
      </c>
    </row>
    <row r="340" spans="1:50" x14ac:dyDescent="0.3">
      <c r="A340" s="33" t="str">
        <f t="shared" si="20"/>
        <v>A -5110-4-210</v>
      </c>
      <c r="B340" s="33" t="str">
        <f>+'R&amp;E EXPORT'!B339</f>
        <v>STREET MAINT-REPAIR &amp; MAINT</v>
      </c>
      <c r="C340" t="str">
        <f>IFERROR(VLOOKUP(A340,'MCSJ Export'!A:C,3,FALSE),"")</f>
        <v>Sub Account</v>
      </c>
      <c r="D340" s="37">
        <f t="shared" ca="1" si="21"/>
        <v>0</v>
      </c>
      <c r="E340" s="37">
        <f t="shared" ca="1" si="22"/>
        <v>0</v>
      </c>
      <c r="F340" s="37">
        <f t="shared" ca="1" si="23"/>
        <v>0</v>
      </c>
      <c r="G340" s="37"/>
      <c r="H340" s="33" t="str">
        <f>+'R&amp;E EXPORT'!A339</f>
        <v>A -5110-4-210</v>
      </c>
      <c r="I340" s="34">
        <f>IFERROR(VLOOKUP($H340,'Gen F Rev'!$A:$M,15,FALSE),0)</f>
        <v>0</v>
      </c>
      <c r="J340" s="34">
        <f>IFERROR(VLOOKUP($H340,'Gen F Rev'!$A:$M,16,FALSE),0)</f>
        <v>0</v>
      </c>
      <c r="K340" s="42">
        <f>IFERROR(VLOOKUP($H340,'Gen F Rev'!$A:$M,17,FALSE),0)</f>
        <v>0</v>
      </c>
      <c r="L340" s="34">
        <f>IFERROR(VLOOKUP($H340,'Gen F Exp'!$A:$E,15,FALSE),0)</f>
        <v>0</v>
      </c>
      <c r="M340" s="34">
        <f>IFERROR(VLOOKUP($H340,'Gen F Exp'!$A:$E,16,FALSE),0)</f>
        <v>0</v>
      </c>
      <c r="N340" s="42">
        <f>IFERROR(VLOOKUP($H340,'Gen F Exp'!$A:$E,17,FALSE),0)</f>
        <v>0</v>
      </c>
      <c r="O340" s="34">
        <f>IFERROR(VLOOKUP($H340,'Water F Rev'!$A:$L,15,FALSE),0)</f>
        <v>0</v>
      </c>
      <c r="P340" s="34">
        <f>IFERROR(VLOOKUP($H340,'Water F Rev'!$A:$L,16,FALSE),0)</f>
        <v>0</v>
      </c>
      <c r="Q340" s="42">
        <f>IFERROR(VLOOKUP($H340,'Water F Rev'!$A:$L,17,FALSE),0)</f>
        <v>0</v>
      </c>
      <c r="R340" s="34">
        <f>IFERROR(VLOOKUP($H340,'Water F Exp'!$A:$K,15,FALSE),0)</f>
        <v>0</v>
      </c>
      <c r="S340" s="34">
        <f>IFERROR(VLOOKUP($H340,'Water F Exp'!$A:$K,16,FALSE),0)</f>
        <v>0</v>
      </c>
      <c r="T340" s="42">
        <f>IFERROR(VLOOKUP($H340,'Water F Exp'!$A:$K,17,FALSE),0)</f>
        <v>0</v>
      </c>
      <c r="U340" s="34">
        <f ca="1">IFERROR(VLOOKUP($H340,'Sewer F Rev'!$A:$E,15,FALSE),0)</f>
        <v>0</v>
      </c>
      <c r="V340" s="34">
        <f ca="1">IFERROR(VLOOKUP($H340,'Sewer F Rev'!$A:$E,16,FALSE),0)</f>
        <v>0</v>
      </c>
      <c r="W340" s="42">
        <f ca="1">IFERROR(VLOOKUP($H340,'Sewer F Rev'!$A:$E,17,FALSE),0)</f>
        <v>0</v>
      </c>
      <c r="X340" s="34">
        <f>IFERROR(VLOOKUP($H340,'Sewer F Exp'!$A:$B,15,FALSE),0)</f>
        <v>0</v>
      </c>
      <c r="Y340" s="34">
        <f>IFERROR(VLOOKUP($H340,'Sewer F Exp'!$A:$B,16,FALSE),0)</f>
        <v>0</v>
      </c>
      <c r="Z340" s="42">
        <f>IFERROR(VLOOKUP($H340,'Sewer F Exp'!$A:$B,17,FALSE),0)</f>
        <v>0</v>
      </c>
      <c r="AA340" s="34">
        <f>IFERROR(VLOOKUP($H340,'Refuse F Rev'!$A:$E,15,FALSE),0)</f>
        <v>0</v>
      </c>
      <c r="AB340" s="34">
        <f>IFERROR(VLOOKUP($H340,'Refuse F Rev'!$A:$E,16,FALSE),0)</f>
        <v>0</v>
      </c>
      <c r="AC340" s="42">
        <f>IFERROR(VLOOKUP($H340,'Refuse F Rev'!$A:$E,17,FALSE),0)</f>
        <v>0</v>
      </c>
      <c r="AD340" s="34">
        <f>IFERROR(VLOOKUP($H340,'Refuse F Exp'!$A:$E,15,FALSE),0)</f>
        <v>0</v>
      </c>
      <c r="AE340" s="34">
        <f>IFERROR(VLOOKUP($H340,'Refuse F Exp'!$A:$E,16,FALSE),0)</f>
        <v>0</v>
      </c>
      <c r="AF340" s="42">
        <f>IFERROR(VLOOKUP($H340,'Refuse F Exp'!$A:$E,17,FALSE),0)</f>
        <v>0</v>
      </c>
      <c r="AG340" s="34">
        <f>IFERROR(VLOOKUP($H340,#REF!,10,FALSE),0)</f>
        <v>0</v>
      </c>
      <c r="AH340" s="34">
        <f>IFERROR(VLOOKUP($H340,#REF!,11,FALSE),0)</f>
        <v>0</v>
      </c>
      <c r="AI340" s="42">
        <f>IFERROR(VLOOKUP($H340,#REF!,12,FALSE),0)</f>
        <v>0</v>
      </c>
      <c r="AJ340" s="34">
        <f>IFERROR(VLOOKUP($H340,#REF!,10,FALSE),0)</f>
        <v>0</v>
      </c>
      <c r="AK340" s="34">
        <f>IFERROR(VLOOKUP($H340,#REF!,11,FALSE),0)</f>
        <v>0</v>
      </c>
      <c r="AL340" s="42">
        <f>IFERROR(VLOOKUP($H340,#REF!,12,FALSE),0)</f>
        <v>0</v>
      </c>
      <c r="AM340" s="34">
        <f>IFERROR(VLOOKUP($H340,#REF!,10,FALSE),0)</f>
        <v>0</v>
      </c>
      <c r="AN340" s="34">
        <f>IFERROR(VLOOKUP($H340,#REF!,11,FALSE),0)</f>
        <v>0</v>
      </c>
      <c r="AO340" s="42">
        <f>IFERROR(VLOOKUP($H340,#REF!,12,FALSE),0)</f>
        <v>0</v>
      </c>
      <c r="AP340" s="34">
        <f>IFERROR(VLOOKUP($H340,#REF!,10,FALSE),0)</f>
        <v>0</v>
      </c>
      <c r="AQ340" s="34">
        <f>IFERROR(VLOOKUP($H340,#REF!,11,FALSE),0)</f>
        <v>0</v>
      </c>
      <c r="AR340" s="42">
        <f>IFERROR(VLOOKUP($H340,#REF!,12,FALSE),0)</f>
        <v>0</v>
      </c>
      <c r="AS340" s="34">
        <f>IFERROR(VLOOKUP($H340,#REF!,13,FALSE),0)</f>
        <v>0</v>
      </c>
      <c r="AT340" s="34">
        <f>IFERROR(VLOOKUP($H340,#REF!,14,FALSE),0)</f>
        <v>0</v>
      </c>
      <c r="AU340" s="42">
        <f>IFERROR(VLOOKUP($H340,#REF!,15,FALSE),0)</f>
        <v>0</v>
      </c>
      <c r="AV340" s="34">
        <f>IFERROR(VLOOKUP($H340,#REF!,15,FALSE),0)</f>
        <v>0</v>
      </c>
      <c r="AW340" s="34">
        <f>IFERROR(VLOOKUP($H340,#REF!,16,FALSE),0)</f>
        <v>0</v>
      </c>
      <c r="AX340" s="42">
        <f>IFERROR(VLOOKUP($H340,#REF!,17,FALSE),0)</f>
        <v>0</v>
      </c>
    </row>
    <row r="341" spans="1:50" x14ac:dyDescent="0.3">
      <c r="A341" s="33" t="str">
        <f t="shared" si="20"/>
        <v>A -5110-4-212</v>
      </c>
      <c r="B341" s="33" t="str">
        <f>+'R&amp;E EXPORT'!B340</f>
        <v>STREET MAINT-FENCE AND GUARDRAILS</v>
      </c>
      <c r="C341" t="str">
        <f>IFERROR(VLOOKUP(A341,'MCSJ Export'!A:C,3,FALSE),"")</f>
        <v>Sub Account</v>
      </c>
      <c r="D341" s="37">
        <f t="shared" ca="1" si="21"/>
        <v>0</v>
      </c>
      <c r="E341" s="37">
        <f t="shared" ca="1" si="22"/>
        <v>0</v>
      </c>
      <c r="F341" s="37">
        <f t="shared" ca="1" si="23"/>
        <v>0</v>
      </c>
      <c r="G341" s="37"/>
      <c r="H341" s="33" t="str">
        <f>+'R&amp;E EXPORT'!A340</f>
        <v>A -5110-4-212</v>
      </c>
      <c r="I341" s="34">
        <f>IFERROR(VLOOKUP($H341,'Gen F Rev'!$A:$M,15,FALSE),0)</f>
        <v>0</v>
      </c>
      <c r="J341" s="34">
        <f>IFERROR(VLOOKUP($H341,'Gen F Rev'!$A:$M,16,FALSE),0)</f>
        <v>0</v>
      </c>
      <c r="K341" s="42">
        <f>IFERROR(VLOOKUP($H341,'Gen F Rev'!$A:$M,17,FALSE),0)</f>
        <v>0</v>
      </c>
      <c r="L341" s="34">
        <f>IFERROR(VLOOKUP($H341,'Gen F Exp'!$A:$E,15,FALSE),0)</f>
        <v>0</v>
      </c>
      <c r="M341" s="34">
        <f>IFERROR(VLOOKUP($H341,'Gen F Exp'!$A:$E,16,FALSE),0)</f>
        <v>0</v>
      </c>
      <c r="N341" s="42">
        <f>IFERROR(VLOOKUP($H341,'Gen F Exp'!$A:$E,17,FALSE),0)</f>
        <v>0</v>
      </c>
      <c r="O341" s="34">
        <f>IFERROR(VLOOKUP($H341,'Water F Rev'!$A:$L,15,FALSE),0)</f>
        <v>0</v>
      </c>
      <c r="P341" s="34">
        <f>IFERROR(VLOOKUP($H341,'Water F Rev'!$A:$L,16,FALSE),0)</f>
        <v>0</v>
      </c>
      <c r="Q341" s="42">
        <f>IFERROR(VLOOKUP($H341,'Water F Rev'!$A:$L,17,FALSE),0)</f>
        <v>0</v>
      </c>
      <c r="R341" s="34">
        <f>IFERROR(VLOOKUP($H341,'Water F Exp'!$A:$K,15,FALSE),0)</f>
        <v>0</v>
      </c>
      <c r="S341" s="34">
        <f>IFERROR(VLOOKUP($H341,'Water F Exp'!$A:$K,16,FALSE),0)</f>
        <v>0</v>
      </c>
      <c r="T341" s="42">
        <f>IFERROR(VLOOKUP($H341,'Water F Exp'!$A:$K,17,FALSE),0)</f>
        <v>0</v>
      </c>
      <c r="U341" s="34">
        <f ca="1">IFERROR(VLOOKUP($H341,'Sewer F Rev'!$A:$E,15,FALSE),0)</f>
        <v>0</v>
      </c>
      <c r="V341" s="34">
        <f ca="1">IFERROR(VLOOKUP($H341,'Sewer F Rev'!$A:$E,16,FALSE),0)</f>
        <v>0</v>
      </c>
      <c r="W341" s="42">
        <f ca="1">IFERROR(VLOOKUP($H341,'Sewer F Rev'!$A:$E,17,FALSE),0)</f>
        <v>0</v>
      </c>
      <c r="X341" s="34">
        <f>IFERROR(VLOOKUP($H341,'Sewer F Exp'!$A:$B,15,FALSE),0)</f>
        <v>0</v>
      </c>
      <c r="Y341" s="34">
        <f>IFERROR(VLOOKUP($H341,'Sewer F Exp'!$A:$B,16,FALSE),0)</f>
        <v>0</v>
      </c>
      <c r="Z341" s="42">
        <f>IFERROR(VLOOKUP($H341,'Sewer F Exp'!$A:$B,17,FALSE),0)</f>
        <v>0</v>
      </c>
      <c r="AA341" s="34">
        <f>IFERROR(VLOOKUP($H341,'Refuse F Rev'!$A:$E,15,FALSE),0)</f>
        <v>0</v>
      </c>
      <c r="AB341" s="34">
        <f>IFERROR(VLOOKUP($H341,'Refuse F Rev'!$A:$E,16,FALSE),0)</f>
        <v>0</v>
      </c>
      <c r="AC341" s="42">
        <f>IFERROR(VLOOKUP($H341,'Refuse F Rev'!$A:$E,17,FALSE),0)</f>
        <v>0</v>
      </c>
      <c r="AD341" s="34">
        <f>IFERROR(VLOOKUP($H341,'Refuse F Exp'!$A:$E,15,FALSE),0)</f>
        <v>0</v>
      </c>
      <c r="AE341" s="34">
        <f>IFERROR(VLOOKUP($H341,'Refuse F Exp'!$A:$E,16,FALSE),0)</f>
        <v>0</v>
      </c>
      <c r="AF341" s="42">
        <f>IFERROR(VLOOKUP($H341,'Refuse F Exp'!$A:$E,17,FALSE),0)</f>
        <v>0</v>
      </c>
      <c r="AG341" s="34">
        <f>IFERROR(VLOOKUP($H341,#REF!,10,FALSE),0)</f>
        <v>0</v>
      </c>
      <c r="AH341" s="34">
        <f>IFERROR(VLOOKUP($H341,#REF!,11,FALSE),0)</f>
        <v>0</v>
      </c>
      <c r="AI341" s="42">
        <f>IFERROR(VLOOKUP($H341,#REF!,12,FALSE),0)</f>
        <v>0</v>
      </c>
      <c r="AJ341" s="34">
        <f>IFERROR(VLOOKUP($H341,#REF!,10,FALSE),0)</f>
        <v>0</v>
      </c>
      <c r="AK341" s="34">
        <f>IFERROR(VLOOKUP($H341,#REF!,11,FALSE),0)</f>
        <v>0</v>
      </c>
      <c r="AL341" s="42">
        <f>IFERROR(VLOOKUP($H341,#REF!,12,FALSE),0)</f>
        <v>0</v>
      </c>
      <c r="AM341" s="34">
        <f>IFERROR(VLOOKUP($H341,#REF!,10,FALSE),0)</f>
        <v>0</v>
      </c>
      <c r="AN341" s="34">
        <f>IFERROR(VLOOKUP($H341,#REF!,11,FALSE),0)</f>
        <v>0</v>
      </c>
      <c r="AO341" s="42">
        <f>IFERROR(VLOOKUP($H341,#REF!,12,FALSE),0)</f>
        <v>0</v>
      </c>
      <c r="AP341" s="34">
        <f>IFERROR(VLOOKUP($H341,#REF!,10,FALSE),0)</f>
        <v>0</v>
      </c>
      <c r="AQ341" s="34">
        <f>IFERROR(VLOOKUP($H341,#REF!,11,FALSE),0)</f>
        <v>0</v>
      </c>
      <c r="AR341" s="42">
        <f>IFERROR(VLOOKUP($H341,#REF!,12,FALSE),0)</f>
        <v>0</v>
      </c>
      <c r="AS341" s="34">
        <f>IFERROR(VLOOKUP($H341,#REF!,13,FALSE),0)</f>
        <v>0</v>
      </c>
      <c r="AT341" s="34">
        <f>IFERROR(VLOOKUP($H341,#REF!,14,FALSE),0)</f>
        <v>0</v>
      </c>
      <c r="AU341" s="42">
        <f>IFERROR(VLOOKUP($H341,#REF!,15,FALSE),0)</f>
        <v>0</v>
      </c>
      <c r="AV341" s="34">
        <f>IFERROR(VLOOKUP($H341,#REF!,15,FALSE),0)</f>
        <v>0</v>
      </c>
      <c r="AW341" s="34">
        <f>IFERROR(VLOOKUP($H341,#REF!,16,FALSE),0)</f>
        <v>0</v>
      </c>
      <c r="AX341" s="42">
        <f>IFERROR(VLOOKUP($H341,#REF!,17,FALSE),0)</f>
        <v>0</v>
      </c>
    </row>
    <row r="342" spans="1:50" x14ac:dyDescent="0.3">
      <c r="A342" s="33" t="str">
        <f t="shared" si="20"/>
        <v>A -5110-4-213</v>
      </c>
      <c r="B342" s="33" t="str">
        <f>+'R&amp;E EXPORT'!B341</f>
        <v>STREET MAINT-MICROPVNG/CRACKSEAL/PTHL</v>
      </c>
      <c r="C342" t="str">
        <f>IFERROR(VLOOKUP(A342,'MCSJ Export'!A:C,3,FALSE),"")</f>
        <v>Sub Account</v>
      </c>
      <c r="D342" s="37">
        <f t="shared" ca="1" si="21"/>
        <v>0</v>
      </c>
      <c r="E342" s="37">
        <f t="shared" ca="1" si="22"/>
        <v>0</v>
      </c>
      <c r="F342" s="37">
        <f t="shared" ca="1" si="23"/>
        <v>0</v>
      </c>
      <c r="G342" s="37"/>
      <c r="H342" s="33" t="str">
        <f>+'R&amp;E EXPORT'!A341</f>
        <v>A -5110-4-213</v>
      </c>
      <c r="I342" s="34">
        <f>IFERROR(VLOOKUP($H342,'Gen F Rev'!$A:$M,15,FALSE),0)</f>
        <v>0</v>
      </c>
      <c r="J342" s="34">
        <f>IFERROR(VLOOKUP($H342,'Gen F Rev'!$A:$M,16,FALSE),0)</f>
        <v>0</v>
      </c>
      <c r="K342" s="42">
        <f>IFERROR(VLOOKUP($H342,'Gen F Rev'!$A:$M,17,FALSE),0)</f>
        <v>0</v>
      </c>
      <c r="L342" s="34">
        <f>IFERROR(VLOOKUP($H342,'Gen F Exp'!$A:$E,15,FALSE),0)</f>
        <v>0</v>
      </c>
      <c r="M342" s="34">
        <f>IFERROR(VLOOKUP($H342,'Gen F Exp'!$A:$E,16,FALSE),0)</f>
        <v>0</v>
      </c>
      <c r="N342" s="42">
        <f>IFERROR(VLOOKUP($H342,'Gen F Exp'!$A:$E,17,FALSE),0)</f>
        <v>0</v>
      </c>
      <c r="O342" s="34">
        <f>IFERROR(VLOOKUP($H342,'Water F Rev'!$A:$L,15,FALSE),0)</f>
        <v>0</v>
      </c>
      <c r="P342" s="34">
        <f>IFERROR(VLOOKUP($H342,'Water F Rev'!$A:$L,16,FALSE),0)</f>
        <v>0</v>
      </c>
      <c r="Q342" s="42">
        <f>IFERROR(VLOOKUP($H342,'Water F Rev'!$A:$L,17,FALSE),0)</f>
        <v>0</v>
      </c>
      <c r="R342" s="34">
        <f>IFERROR(VLOOKUP($H342,'Water F Exp'!$A:$K,15,FALSE),0)</f>
        <v>0</v>
      </c>
      <c r="S342" s="34">
        <f>IFERROR(VLOOKUP($H342,'Water F Exp'!$A:$K,16,FALSE),0)</f>
        <v>0</v>
      </c>
      <c r="T342" s="42">
        <f>IFERROR(VLOOKUP($H342,'Water F Exp'!$A:$K,17,FALSE),0)</f>
        <v>0</v>
      </c>
      <c r="U342" s="34">
        <f ca="1">IFERROR(VLOOKUP($H342,'Sewer F Rev'!$A:$E,15,FALSE),0)</f>
        <v>0</v>
      </c>
      <c r="V342" s="34">
        <f ca="1">IFERROR(VLOOKUP($H342,'Sewer F Rev'!$A:$E,16,FALSE),0)</f>
        <v>0</v>
      </c>
      <c r="W342" s="42">
        <f ca="1">IFERROR(VLOOKUP($H342,'Sewer F Rev'!$A:$E,17,FALSE),0)</f>
        <v>0</v>
      </c>
      <c r="X342" s="34">
        <f>IFERROR(VLOOKUP($H342,'Sewer F Exp'!$A:$B,15,FALSE),0)</f>
        <v>0</v>
      </c>
      <c r="Y342" s="34">
        <f>IFERROR(VLOOKUP($H342,'Sewer F Exp'!$A:$B,16,FALSE),0)</f>
        <v>0</v>
      </c>
      <c r="Z342" s="42">
        <f>IFERROR(VLOOKUP($H342,'Sewer F Exp'!$A:$B,17,FALSE),0)</f>
        <v>0</v>
      </c>
      <c r="AA342" s="34">
        <f>IFERROR(VLOOKUP($H342,'Refuse F Rev'!$A:$E,15,FALSE),0)</f>
        <v>0</v>
      </c>
      <c r="AB342" s="34">
        <f>IFERROR(VLOOKUP($H342,'Refuse F Rev'!$A:$E,16,FALSE),0)</f>
        <v>0</v>
      </c>
      <c r="AC342" s="42">
        <f>IFERROR(VLOOKUP($H342,'Refuse F Rev'!$A:$E,17,FALSE),0)</f>
        <v>0</v>
      </c>
      <c r="AD342" s="34">
        <f>IFERROR(VLOOKUP($H342,'Refuse F Exp'!$A:$E,15,FALSE),0)</f>
        <v>0</v>
      </c>
      <c r="AE342" s="34">
        <f>IFERROR(VLOOKUP($H342,'Refuse F Exp'!$A:$E,16,FALSE),0)</f>
        <v>0</v>
      </c>
      <c r="AF342" s="42">
        <f>IFERROR(VLOOKUP($H342,'Refuse F Exp'!$A:$E,17,FALSE),0)</f>
        <v>0</v>
      </c>
      <c r="AG342" s="34">
        <f>IFERROR(VLOOKUP($H342,#REF!,10,FALSE),0)</f>
        <v>0</v>
      </c>
      <c r="AH342" s="34">
        <f>IFERROR(VLOOKUP($H342,#REF!,11,FALSE),0)</f>
        <v>0</v>
      </c>
      <c r="AI342" s="42">
        <f>IFERROR(VLOOKUP($H342,#REF!,12,FALSE),0)</f>
        <v>0</v>
      </c>
      <c r="AJ342" s="34">
        <f>IFERROR(VLOOKUP($H342,#REF!,10,FALSE),0)</f>
        <v>0</v>
      </c>
      <c r="AK342" s="34">
        <f>IFERROR(VLOOKUP($H342,#REF!,11,FALSE),0)</f>
        <v>0</v>
      </c>
      <c r="AL342" s="42">
        <f>IFERROR(VLOOKUP($H342,#REF!,12,FALSE),0)</f>
        <v>0</v>
      </c>
      <c r="AM342" s="34">
        <f>IFERROR(VLOOKUP($H342,#REF!,10,FALSE),0)</f>
        <v>0</v>
      </c>
      <c r="AN342" s="34">
        <f>IFERROR(VLOOKUP($H342,#REF!,11,FALSE),0)</f>
        <v>0</v>
      </c>
      <c r="AO342" s="42">
        <f>IFERROR(VLOOKUP($H342,#REF!,12,FALSE),0)</f>
        <v>0</v>
      </c>
      <c r="AP342" s="34">
        <f>IFERROR(VLOOKUP($H342,#REF!,10,FALSE),0)</f>
        <v>0</v>
      </c>
      <c r="AQ342" s="34">
        <f>IFERROR(VLOOKUP($H342,#REF!,11,FALSE),0)</f>
        <v>0</v>
      </c>
      <c r="AR342" s="42">
        <f>IFERROR(VLOOKUP($H342,#REF!,12,FALSE),0)</f>
        <v>0</v>
      </c>
      <c r="AS342" s="34">
        <f>IFERROR(VLOOKUP($H342,#REF!,13,FALSE),0)</f>
        <v>0</v>
      </c>
      <c r="AT342" s="34">
        <f>IFERROR(VLOOKUP($H342,#REF!,14,FALSE),0)</f>
        <v>0</v>
      </c>
      <c r="AU342" s="42">
        <f>IFERROR(VLOOKUP($H342,#REF!,15,FALSE),0)</f>
        <v>0</v>
      </c>
      <c r="AV342" s="34">
        <f>IFERROR(VLOOKUP($H342,#REF!,15,FALSE),0)</f>
        <v>0</v>
      </c>
      <c r="AW342" s="34">
        <f>IFERROR(VLOOKUP($H342,#REF!,16,FALSE),0)</f>
        <v>0</v>
      </c>
      <c r="AX342" s="42">
        <f>IFERROR(VLOOKUP($H342,#REF!,17,FALSE),0)</f>
        <v>0</v>
      </c>
    </row>
    <row r="343" spans="1:50" x14ac:dyDescent="0.3">
      <c r="A343" s="33" t="str">
        <f t="shared" si="20"/>
        <v>A -5110-4-214</v>
      </c>
      <c r="B343" s="33" t="str">
        <f>+'R&amp;E EXPORT'!B342</f>
        <v>STREET MAINT-BLACKTOP DEGREASER</v>
      </c>
      <c r="C343" t="str">
        <f>IFERROR(VLOOKUP(A343,'MCSJ Export'!A:C,3,FALSE),"")</f>
        <v>Sub Account</v>
      </c>
      <c r="D343" s="37">
        <f t="shared" ca="1" si="21"/>
        <v>0</v>
      </c>
      <c r="E343" s="37">
        <f t="shared" ca="1" si="22"/>
        <v>0</v>
      </c>
      <c r="F343" s="37">
        <f t="shared" ca="1" si="23"/>
        <v>0</v>
      </c>
      <c r="G343" s="37"/>
      <c r="H343" s="33" t="str">
        <f>+'R&amp;E EXPORT'!A342</f>
        <v>A -5110-4-214</v>
      </c>
      <c r="I343" s="34">
        <f>IFERROR(VLOOKUP($H343,'Gen F Rev'!$A:$M,15,FALSE),0)</f>
        <v>0</v>
      </c>
      <c r="J343" s="34">
        <f>IFERROR(VLOOKUP($H343,'Gen F Rev'!$A:$M,16,FALSE),0)</f>
        <v>0</v>
      </c>
      <c r="K343" s="42">
        <f>IFERROR(VLOOKUP($H343,'Gen F Rev'!$A:$M,17,FALSE),0)</f>
        <v>0</v>
      </c>
      <c r="L343" s="34">
        <f>IFERROR(VLOOKUP($H343,'Gen F Exp'!$A:$E,15,FALSE),0)</f>
        <v>0</v>
      </c>
      <c r="M343" s="34">
        <f>IFERROR(VLOOKUP($H343,'Gen F Exp'!$A:$E,16,FALSE),0)</f>
        <v>0</v>
      </c>
      <c r="N343" s="42">
        <f>IFERROR(VLOOKUP($H343,'Gen F Exp'!$A:$E,17,FALSE),0)</f>
        <v>0</v>
      </c>
      <c r="O343" s="34">
        <f>IFERROR(VLOOKUP($H343,'Water F Rev'!$A:$L,15,FALSE),0)</f>
        <v>0</v>
      </c>
      <c r="P343" s="34">
        <f>IFERROR(VLOOKUP($H343,'Water F Rev'!$A:$L,16,FALSE),0)</f>
        <v>0</v>
      </c>
      <c r="Q343" s="42">
        <f>IFERROR(VLOOKUP($H343,'Water F Rev'!$A:$L,17,FALSE),0)</f>
        <v>0</v>
      </c>
      <c r="R343" s="34">
        <f>IFERROR(VLOOKUP($H343,'Water F Exp'!$A:$K,15,FALSE),0)</f>
        <v>0</v>
      </c>
      <c r="S343" s="34">
        <f>IFERROR(VLOOKUP($H343,'Water F Exp'!$A:$K,16,FALSE),0)</f>
        <v>0</v>
      </c>
      <c r="T343" s="42">
        <f>IFERROR(VLOOKUP($H343,'Water F Exp'!$A:$K,17,FALSE),0)</f>
        <v>0</v>
      </c>
      <c r="U343" s="34">
        <f ca="1">IFERROR(VLOOKUP($H343,'Sewer F Rev'!$A:$E,15,FALSE),0)</f>
        <v>0</v>
      </c>
      <c r="V343" s="34">
        <f ca="1">IFERROR(VLOOKUP($H343,'Sewer F Rev'!$A:$E,16,FALSE),0)</f>
        <v>0</v>
      </c>
      <c r="W343" s="42">
        <f ca="1">IFERROR(VLOOKUP($H343,'Sewer F Rev'!$A:$E,17,FALSE),0)</f>
        <v>0</v>
      </c>
      <c r="X343" s="34">
        <f>IFERROR(VLOOKUP($H343,'Sewer F Exp'!$A:$B,15,FALSE),0)</f>
        <v>0</v>
      </c>
      <c r="Y343" s="34">
        <f>IFERROR(VLOOKUP($H343,'Sewer F Exp'!$A:$B,16,FALSE),0)</f>
        <v>0</v>
      </c>
      <c r="Z343" s="42">
        <f>IFERROR(VLOOKUP($H343,'Sewer F Exp'!$A:$B,17,FALSE),0)</f>
        <v>0</v>
      </c>
      <c r="AA343" s="34">
        <f>IFERROR(VLOOKUP($H343,'Refuse F Rev'!$A:$E,15,FALSE),0)</f>
        <v>0</v>
      </c>
      <c r="AB343" s="34">
        <f>IFERROR(VLOOKUP($H343,'Refuse F Rev'!$A:$E,16,FALSE),0)</f>
        <v>0</v>
      </c>
      <c r="AC343" s="42">
        <f>IFERROR(VLOOKUP($H343,'Refuse F Rev'!$A:$E,17,FALSE),0)</f>
        <v>0</v>
      </c>
      <c r="AD343" s="34">
        <f>IFERROR(VLOOKUP($H343,'Refuse F Exp'!$A:$E,15,FALSE),0)</f>
        <v>0</v>
      </c>
      <c r="AE343" s="34">
        <f>IFERROR(VLOOKUP($H343,'Refuse F Exp'!$A:$E,16,FALSE),0)</f>
        <v>0</v>
      </c>
      <c r="AF343" s="42">
        <f>IFERROR(VLOOKUP($H343,'Refuse F Exp'!$A:$E,17,FALSE),0)</f>
        <v>0</v>
      </c>
      <c r="AG343" s="34">
        <f>IFERROR(VLOOKUP($H343,#REF!,10,FALSE),0)</f>
        <v>0</v>
      </c>
      <c r="AH343" s="34">
        <f>IFERROR(VLOOKUP($H343,#REF!,11,FALSE),0)</f>
        <v>0</v>
      </c>
      <c r="AI343" s="42">
        <f>IFERROR(VLOOKUP($H343,#REF!,12,FALSE),0)</f>
        <v>0</v>
      </c>
      <c r="AJ343" s="34">
        <f>IFERROR(VLOOKUP($H343,#REF!,10,FALSE),0)</f>
        <v>0</v>
      </c>
      <c r="AK343" s="34">
        <f>IFERROR(VLOOKUP($H343,#REF!,11,FALSE),0)</f>
        <v>0</v>
      </c>
      <c r="AL343" s="42">
        <f>IFERROR(VLOOKUP($H343,#REF!,12,FALSE),0)</f>
        <v>0</v>
      </c>
      <c r="AM343" s="34">
        <f>IFERROR(VLOOKUP($H343,#REF!,10,FALSE),0)</f>
        <v>0</v>
      </c>
      <c r="AN343" s="34">
        <f>IFERROR(VLOOKUP($H343,#REF!,11,FALSE),0)</f>
        <v>0</v>
      </c>
      <c r="AO343" s="42">
        <f>IFERROR(VLOOKUP($H343,#REF!,12,FALSE),0)</f>
        <v>0</v>
      </c>
      <c r="AP343" s="34">
        <f>IFERROR(VLOOKUP($H343,#REF!,10,FALSE),0)</f>
        <v>0</v>
      </c>
      <c r="AQ343" s="34">
        <f>IFERROR(VLOOKUP($H343,#REF!,11,FALSE),0)</f>
        <v>0</v>
      </c>
      <c r="AR343" s="42">
        <f>IFERROR(VLOOKUP($H343,#REF!,12,FALSE),0)</f>
        <v>0</v>
      </c>
      <c r="AS343" s="34">
        <f>IFERROR(VLOOKUP($H343,#REF!,13,FALSE),0)</f>
        <v>0</v>
      </c>
      <c r="AT343" s="34">
        <f>IFERROR(VLOOKUP($H343,#REF!,14,FALSE),0)</f>
        <v>0</v>
      </c>
      <c r="AU343" s="42">
        <f>IFERROR(VLOOKUP($H343,#REF!,15,FALSE),0)</f>
        <v>0</v>
      </c>
      <c r="AV343" s="34">
        <f>IFERROR(VLOOKUP($H343,#REF!,15,FALSE),0)</f>
        <v>0</v>
      </c>
      <c r="AW343" s="34">
        <f>IFERROR(VLOOKUP($H343,#REF!,16,FALSE),0)</f>
        <v>0</v>
      </c>
      <c r="AX343" s="42">
        <f>IFERROR(VLOOKUP($H343,#REF!,17,FALSE),0)</f>
        <v>0</v>
      </c>
    </row>
    <row r="344" spans="1:50" x14ac:dyDescent="0.3">
      <c r="A344" s="33" t="str">
        <f t="shared" si="20"/>
        <v>A -5110-4-215</v>
      </c>
      <c r="B344" s="33" t="str">
        <f>+'R&amp;E EXPORT'!B343</f>
        <v>STREET MAINT-ANNUAL SAFETY INSPECTIONS</v>
      </c>
      <c r="C344" t="str">
        <f>IFERROR(VLOOKUP(A344,'MCSJ Export'!A:C,3,FALSE),"")</f>
        <v>Sub Account</v>
      </c>
      <c r="D344" s="37">
        <f t="shared" ca="1" si="21"/>
        <v>0</v>
      </c>
      <c r="E344" s="37">
        <f t="shared" ca="1" si="22"/>
        <v>0</v>
      </c>
      <c r="F344" s="37">
        <f t="shared" ca="1" si="23"/>
        <v>0</v>
      </c>
      <c r="G344" s="37"/>
      <c r="H344" s="33" t="str">
        <f>+'R&amp;E EXPORT'!A343</f>
        <v>A -5110-4-215</v>
      </c>
      <c r="I344" s="34">
        <f>IFERROR(VLOOKUP($H344,'Gen F Rev'!$A:$M,15,FALSE),0)</f>
        <v>0</v>
      </c>
      <c r="J344" s="34">
        <f>IFERROR(VLOOKUP($H344,'Gen F Rev'!$A:$M,16,FALSE),0)</f>
        <v>0</v>
      </c>
      <c r="K344" s="42">
        <f>IFERROR(VLOOKUP($H344,'Gen F Rev'!$A:$M,17,FALSE),0)</f>
        <v>0</v>
      </c>
      <c r="L344" s="34">
        <f>IFERROR(VLOOKUP($H344,'Gen F Exp'!$A:$E,15,FALSE),0)</f>
        <v>0</v>
      </c>
      <c r="M344" s="34">
        <f>IFERROR(VLOOKUP($H344,'Gen F Exp'!$A:$E,16,FALSE),0)</f>
        <v>0</v>
      </c>
      <c r="N344" s="42">
        <f>IFERROR(VLOOKUP($H344,'Gen F Exp'!$A:$E,17,FALSE),0)</f>
        <v>0</v>
      </c>
      <c r="O344" s="34">
        <f>IFERROR(VLOOKUP($H344,'Water F Rev'!$A:$L,15,FALSE),0)</f>
        <v>0</v>
      </c>
      <c r="P344" s="34">
        <f>IFERROR(VLOOKUP($H344,'Water F Rev'!$A:$L,16,FALSE),0)</f>
        <v>0</v>
      </c>
      <c r="Q344" s="42">
        <f>IFERROR(VLOOKUP($H344,'Water F Rev'!$A:$L,17,FALSE),0)</f>
        <v>0</v>
      </c>
      <c r="R344" s="34">
        <f>IFERROR(VLOOKUP($H344,'Water F Exp'!$A:$K,15,FALSE),0)</f>
        <v>0</v>
      </c>
      <c r="S344" s="34">
        <f>IFERROR(VLOOKUP($H344,'Water F Exp'!$A:$K,16,FALSE),0)</f>
        <v>0</v>
      </c>
      <c r="T344" s="42">
        <f>IFERROR(VLOOKUP($H344,'Water F Exp'!$A:$K,17,FALSE),0)</f>
        <v>0</v>
      </c>
      <c r="U344" s="34">
        <f ca="1">IFERROR(VLOOKUP($H344,'Sewer F Rev'!$A:$E,15,FALSE),0)</f>
        <v>0</v>
      </c>
      <c r="V344" s="34">
        <f ca="1">IFERROR(VLOOKUP($H344,'Sewer F Rev'!$A:$E,16,FALSE),0)</f>
        <v>0</v>
      </c>
      <c r="W344" s="42">
        <f ca="1">IFERROR(VLOOKUP($H344,'Sewer F Rev'!$A:$E,17,FALSE),0)</f>
        <v>0</v>
      </c>
      <c r="X344" s="34">
        <f>IFERROR(VLOOKUP($H344,'Sewer F Exp'!$A:$B,15,FALSE),0)</f>
        <v>0</v>
      </c>
      <c r="Y344" s="34">
        <f>IFERROR(VLOOKUP($H344,'Sewer F Exp'!$A:$B,16,FALSE),0)</f>
        <v>0</v>
      </c>
      <c r="Z344" s="42">
        <f>IFERROR(VLOOKUP($H344,'Sewer F Exp'!$A:$B,17,FALSE),0)</f>
        <v>0</v>
      </c>
      <c r="AA344" s="34">
        <f>IFERROR(VLOOKUP($H344,'Refuse F Rev'!$A:$E,15,FALSE),0)</f>
        <v>0</v>
      </c>
      <c r="AB344" s="34">
        <f>IFERROR(VLOOKUP($H344,'Refuse F Rev'!$A:$E,16,FALSE),0)</f>
        <v>0</v>
      </c>
      <c r="AC344" s="42">
        <f>IFERROR(VLOOKUP($H344,'Refuse F Rev'!$A:$E,17,FALSE),0)</f>
        <v>0</v>
      </c>
      <c r="AD344" s="34">
        <f>IFERROR(VLOOKUP($H344,'Refuse F Exp'!$A:$E,15,FALSE),0)</f>
        <v>0</v>
      </c>
      <c r="AE344" s="34">
        <f>IFERROR(VLOOKUP($H344,'Refuse F Exp'!$A:$E,16,FALSE),0)</f>
        <v>0</v>
      </c>
      <c r="AF344" s="42">
        <f>IFERROR(VLOOKUP($H344,'Refuse F Exp'!$A:$E,17,FALSE),0)</f>
        <v>0</v>
      </c>
      <c r="AG344" s="34">
        <f>IFERROR(VLOOKUP($H344,#REF!,10,FALSE),0)</f>
        <v>0</v>
      </c>
      <c r="AH344" s="34">
        <f>IFERROR(VLOOKUP($H344,#REF!,11,FALSE),0)</f>
        <v>0</v>
      </c>
      <c r="AI344" s="42">
        <f>IFERROR(VLOOKUP($H344,#REF!,12,FALSE),0)</f>
        <v>0</v>
      </c>
      <c r="AJ344" s="34">
        <f>IFERROR(VLOOKUP($H344,#REF!,10,FALSE),0)</f>
        <v>0</v>
      </c>
      <c r="AK344" s="34">
        <f>IFERROR(VLOOKUP($H344,#REF!,11,FALSE),0)</f>
        <v>0</v>
      </c>
      <c r="AL344" s="42">
        <f>IFERROR(VLOOKUP($H344,#REF!,12,FALSE),0)</f>
        <v>0</v>
      </c>
      <c r="AM344" s="34">
        <f>IFERROR(VLOOKUP($H344,#REF!,10,FALSE),0)</f>
        <v>0</v>
      </c>
      <c r="AN344" s="34">
        <f>IFERROR(VLOOKUP($H344,#REF!,11,FALSE),0)</f>
        <v>0</v>
      </c>
      <c r="AO344" s="42">
        <f>IFERROR(VLOOKUP($H344,#REF!,12,FALSE),0)</f>
        <v>0</v>
      </c>
      <c r="AP344" s="34">
        <f>IFERROR(VLOOKUP($H344,#REF!,10,FALSE),0)</f>
        <v>0</v>
      </c>
      <c r="AQ344" s="34">
        <f>IFERROR(VLOOKUP($H344,#REF!,11,FALSE),0)</f>
        <v>0</v>
      </c>
      <c r="AR344" s="42">
        <f>IFERROR(VLOOKUP($H344,#REF!,12,FALSE),0)</f>
        <v>0</v>
      </c>
      <c r="AS344" s="34">
        <f>IFERROR(VLOOKUP($H344,#REF!,13,FALSE),0)</f>
        <v>0</v>
      </c>
      <c r="AT344" s="34">
        <f>IFERROR(VLOOKUP($H344,#REF!,14,FALSE),0)</f>
        <v>0</v>
      </c>
      <c r="AU344" s="42">
        <f>IFERROR(VLOOKUP($H344,#REF!,15,FALSE),0)</f>
        <v>0</v>
      </c>
      <c r="AV344" s="34">
        <f>IFERROR(VLOOKUP($H344,#REF!,15,FALSE),0)</f>
        <v>0</v>
      </c>
      <c r="AW344" s="34">
        <f>IFERROR(VLOOKUP($H344,#REF!,16,FALSE),0)</f>
        <v>0</v>
      </c>
      <c r="AX344" s="42">
        <f>IFERROR(VLOOKUP($H344,#REF!,17,FALSE),0)</f>
        <v>0</v>
      </c>
    </row>
    <row r="345" spans="1:50" x14ac:dyDescent="0.3">
      <c r="A345" s="33" t="str">
        <f t="shared" si="20"/>
        <v>A -5110-4-240</v>
      </c>
      <c r="B345" s="33" t="str">
        <f>+'R&amp;E EXPORT'!B344</f>
        <v>STREET MAINT-VEHICLE REPAIRS</v>
      </c>
      <c r="C345" t="str">
        <f>IFERROR(VLOOKUP(A345,'MCSJ Export'!A:C,3,FALSE),"")</f>
        <v>Sub Account</v>
      </c>
      <c r="D345" s="37">
        <f t="shared" ca="1" si="21"/>
        <v>0</v>
      </c>
      <c r="E345" s="37">
        <f t="shared" ca="1" si="22"/>
        <v>0</v>
      </c>
      <c r="F345" s="37">
        <f t="shared" ca="1" si="23"/>
        <v>0</v>
      </c>
      <c r="G345" s="37"/>
      <c r="H345" s="33" t="str">
        <f>+'R&amp;E EXPORT'!A344</f>
        <v>A -5110-4-240</v>
      </c>
      <c r="I345" s="34">
        <f>IFERROR(VLOOKUP($H345,'Gen F Rev'!$A:$M,15,FALSE),0)</f>
        <v>0</v>
      </c>
      <c r="J345" s="34">
        <f>IFERROR(VLOOKUP($H345,'Gen F Rev'!$A:$M,16,FALSE),0)</f>
        <v>0</v>
      </c>
      <c r="K345" s="42">
        <f>IFERROR(VLOOKUP($H345,'Gen F Rev'!$A:$M,17,FALSE),0)</f>
        <v>0</v>
      </c>
      <c r="L345" s="34">
        <f>IFERROR(VLOOKUP($H345,'Gen F Exp'!$A:$E,15,FALSE),0)</f>
        <v>0</v>
      </c>
      <c r="M345" s="34">
        <f>IFERROR(VLOOKUP($H345,'Gen F Exp'!$A:$E,16,FALSE),0)</f>
        <v>0</v>
      </c>
      <c r="N345" s="42">
        <f>IFERROR(VLOOKUP($H345,'Gen F Exp'!$A:$E,17,FALSE),0)</f>
        <v>0</v>
      </c>
      <c r="O345" s="34">
        <f>IFERROR(VLOOKUP($H345,'Water F Rev'!$A:$L,15,FALSE),0)</f>
        <v>0</v>
      </c>
      <c r="P345" s="34">
        <f>IFERROR(VLOOKUP($H345,'Water F Rev'!$A:$L,16,FALSE),0)</f>
        <v>0</v>
      </c>
      <c r="Q345" s="42">
        <f>IFERROR(VLOOKUP($H345,'Water F Rev'!$A:$L,17,FALSE),0)</f>
        <v>0</v>
      </c>
      <c r="R345" s="34">
        <f>IFERROR(VLOOKUP($H345,'Water F Exp'!$A:$K,15,FALSE),0)</f>
        <v>0</v>
      </c>
      <c r="S345" s="34">
        <f>IFERROR(VLOOKUP($H345,'Water F Exp'!$A:$K,16,FALSE),0)</f>
        <v>0</v>
      </c>
      <c r="T345" s="42">
        <f>IFERROR(VLOOKUP($H345,'Water F Exp'!$A:$K,17,FALSE),0)</f>
        <v>0</v>
      </c>
      <c r="U345" s="34">
        <f ca="1">IFERROR(VLOOKUP($H345,'Sewer F Rev'!$A:$E,15,FALSE),0)</f>
        <v>0</v>
      </c>
      <c r="V345" s="34">
        <f ca="1">IFERROR(VLOOKUP($H345,'Sewer F Rev'!$A:$E,16,FALSE),0)</f>
        <v>0</v>
      </c>
      <c r="W345" s="42">
        <f ca="1">IFERROR(VLOOKUP($H345,'Sewer F Rev'!$A:$E,17,FALSE),0)</f>
        <v>0</v>
      </c>
      <c r="X345" s="34">
        <f>IFERROR(VLOOKUP($H345,'Sewer F Exp'!$A:$B,15,FALSE),0)</f>
        <v>0</v>
      </c>
      <c r="Y345" s="34">
        <f>IFERROR(VLOOKUP($H345,'Sewer F Exp'!$A:$B,16,FALSE),0)</f>
        <v>0</v>
      </c>
      <c r="Z345" s="42">
        <f>IFERROR(VLOOKUP($H345,'Sewer F Exp'!$A:$B,17,FALSE),0)</f>
        <v>0</v>
      </c>
      <c r="AA345" s="34">
        <f>IFERROR(VLOOKUP($H345,'Refuse F Rev'!$A:$E,15,FALSE),0)</f>
        <v>0</v>
      </c>
      <c r="AB345" s="34">
        <f>IFERROR(VLOOKUP($H345,'Refuse F Rev'!$A:$E,16,FALSE),0)</f>
        <v>0</v>
      </c>
      <c r="AC345" s="42">
        <f>IFERROR(VLOOKUP($H345,'Refuse F Rev'!$A:$E,17,FALSE),0)</f>
        <v>0</v>
      </c>
      <c r="AD345" s="34">
        <f>IFERROR(VLOOKUP($H345,'Refuse F Exp'!$A:$E,15,FALSE),0)</f>
        <v>0</v>
      </c>
      <c r="AE345" s="34">
        <f>IFERROR(VLOOKUP($H345,'Refuse F Exp'!$A:$E,16,FALSE),0)</f>
        <v>0</v>
      </c>
      <c r="AF345" s="42">
        <f>IFERROR(VLOOKUP($H345,'Refuse F Exp'!$A:$E,17,FALSE),0)</f>
        <v>0</v>
      </c>
      <c r="AG345" s="34">
        <f>IFERROR(VLOOKUP($H345,#REF!,10,FALSE),0)</f>
        <v>0</v>
      </c>
      <c r="AH345" s="34">
        <f>IFERROR(VLOOKUP($H345,#REF!,11,FALSE),0)</f>
        <v>0</v>
      </c>
      <c r="AI345" s="42">
        <f>IFERROR(VLOOKUP($H345,#REF!,12,FALSE),0)</f>
        <v>0</v>
      </c>
      <c r="AJ345" s="34">
        <f>IFERROR(VLOOKUP($H345,#REF!,10,FALSE),0)</f>
        <v>0</v>
      </c>
      <c r="AK345" s="34">
        <f>IFERROR(VLOOKUP($H345,#REF!,11,FALSE),0)</f>
        <v>0</v>
      </c>
      <c r="AL345" s="42">
        <f>IFERROR(VLOOKUP($H345,#REF!,12,FALSE),0)</f>
        <v>0</v>
      </c>
      <c r="AM345" s="34">
        <f>IFERROR(VLOOKUP($H345,#REF!,10,FALSE),0)</f>
        <v>0</v>
      </c>
      <c r="AN345" s="34">
        <f>IFERROR(VLOOKUP($H345,#REF!,11,FALSE),0)</f>
        <v>0</v>
      </c>
      <c r="AO345" s="42">
        <f>IFERROR(VLOOKUP($H345,#REF!,12,FALSE),0)</f>
        <v>0</v>
      </c>
      <c r="AP345" s="34">
        <f>IFERROR(VLOOKUP($H345,#REF!,10,FALSE),0)</f>
        <v>0</v>
      </c>
      <c r="AQ345" s="34">
        <f>IFERROR(VLOOKUP($H345,#REF!,11,FALSE),0)</f>
        <v>0</v>
      </c>
      <c r="AR345" s="42">
        <f>IFERROR(VLOOKUP($H345,#REF!,12,FALSE),0)</f>
        <v>0</v>
      </c>
      <c r="AS345" s="34">
        <f>IFERROR(VLOOKUP($H345,#REF!,13,FALSE),0)</f>
        <v>0</v>
      </c>
      <c r="AT345" s="34">
        <f>IFERROR(VLOOKUP($H345,#REF!,14,FALSE),0)</f>
        <v>0</v>
      </c>
      <c r="AU345" s="42">
        <f>IFERROR(VLOOKUP($H345,#REF!,15,FALSE),0)</f>
        <v>0</v>
      </c>
      <c r="AV345" s="34">
        <f>IFERROR(VLOOKUP($H345,#REF!,15,FALSE),0)</f>
        <v>0</v>
      </c>
      <c r="AW345" s="34">
        <f>IFERROR(VLOOKUP($H345,#REF!,16,FALSE),0)</f>
        <v>0</v>
      </c>
      <c r="AX345" s="42">
        <f>IFERROR(VLOOKUP($H345,#REF!,17,FALSE),0)</f>
        <v>0</v>
      </c>
    </row>
    <row r="346" spans="1:50" x14ac:dyDescent="0.3">
      <c r="A346" s="33" t="str">
        <f t="shared" si="20"/>
        <v>A -5110-4-250</v>
      </c>
      <c r="B346" s="33" t="str">
        <f>+'R&amp;E EXPORT'!B345</f>
        <v>STREET MAINT-SMALL TOOLS</v>
      </c>
      <c r="C346" t="str">
        <f>IFERROR(VLOOKUP(A346,'MCSJ Export'!A:C,3,FALSE),"")</f>
        <v>Sub Account</v>
      </c>
      <c r="D346" s="37">
        <f t="shared" ca="1" si="21"/>
        <v>0</v>
      </c>
      <c r="E346" s="37">
        <f t="shared" ca="1" si="22"/>
        <v>0</v>
      </c>
      <c r="F346" s="37">
        <f t="shared" ca="1" si="23"/>
        <v>0</v>
      </c>
      <c r="G346" s="37"/>
      <c r="H346" s="33" t="str">
        <f>+'R&amp;E EXPORT'!A345</f>
        <v>A -5110-4-250</v>
      </c>
      <c r="I346" s="34">
        <f>IFERROR(VLOOKUP($H346,'Gen F Rev'!$A:$M,15,FALSE),0)</f>
        <v>0</v>
      </c>
      <c r="J346" s="34">
        <f>IFERROR(VLOOKUP($H346,'Gen F Rev'!$A:$M,16,FALSE),0)</f>
        <v>0</v>
      </c>
      <c r="K346" s="42">
        <f>IFERROR(VLOOKUP($H346,'Gen F Rev'!$A:$M,17,FALSE),0)</f>
        <v>0</v>
      </c>
      <c r="L346" s="34">
        <f>IFERROR(VLOOKUP($H346,'Gen F Exp'!$A:$E,15,FALSE),0)</f>
        <v>0</v>
      </c>
      <c r="M346" s="34">
        <f>IFERROR(VLOOKUP($H346,'Gen F Exp'!$A:$E,16,FALSE),0)</f>
        <v>0</v>
      </c>
      <c r="N346" s="42">
        <f>IFERROR(VLOOKUP($H346,'Gen F Exp'!$A:$E,17,FALSE),0)</f>
        <v>0</v>
      </c>
      <c r="O346" s="34">
        <f>IFERROR(VLOOKUP($H346,'Water F Rev'!$A:$L,15,FALSE),0)</f>
        <v>0</v>
      </c>
      <c r="P346" s="34">
        <f>IFERROR(VLOOKUP($H346,'Water F Rev'!$A:$L,16,FALSE),0)</f>
        <v>0</v>
      </c>
      <c r="Q346" s="42">
        <f>IFERROR(VLOOKUP($H346,'Water F Rev'!$A:$L,17,FALSE),0)</f>
        <v>0</v>
      </c>
      <c r="R346" s="34">
        <f>IFERROR(VLOOKUP($H346,'Water F Exp'!$A:$K,15,FALSE),0)</f>
        <v>0</v>
      </c>
      <c r="S346" s="34">
        <f>IFERROR(VLOOKUP($H346,'Water F Exp'!$A:$K,16,FALSE),0)</f>
        <v>0</v>
      </c>
      <c r="T346" s="42">
        <f>IFERROR(VLOOKUP($H346,'Water F Exp'!$A:$K,17,FALSE),0)</f>
        <v>0</v>
      </c>
      <c r="U346" s="34">
        <f ca="1">IFERROR(VLOOKUP($H346,'Sewer F Rev'!$A:$E,15,FALSE),0)</f>
        <v>0</v>
      </c>
      <c r="V346" s="34">
        <f ca="1">IFERROR(VLOOKUP($H346,'Sewer F Rev'!$A:$E,16,FALSE),0)</f>
        <v>0</v>
      </c>
      <c r="W346" s="42">
        <f ca="1">IFERROR(VLOOKUP($H346,'Sewer F Rev'!$A:$E,17,FALSE),0)</f>
        <v>0</v>
      </c>
      <c r="X346" s="34">
        <f>IFERROR(VLOOKUP($H346,'Sewer F Exp'!$A:$B,15,FALSE),0)</f>
        <v>0</v>
      </c>
      <c r="Y346" s="34">
        <f>IFERROR(VLOOKUP($H346,'Sewer F Exp'!$A:$B,16,FALSE),0)</f>
        <v>0</v>
      </c>
      <c r="Z346" s="42">
        <f>IFERROR(VLOOKUP($H346,'Sewer F Exp'!$A:$B,17,FALSE),0)</f>
        <v>0</v>
      </c>
      <c r="AA346" s="34">
        <f>IFERROR(VLOOKUP($H346,'Refuse F Rev'!$A:$E,15,FALSE),0)</f>
        <v>0</v>
      </c>
      <c r="AB346" s="34">
        <f>IFERROR(VLOOKUP($H346,'Refuse F Rev'!$A:$E,16,FALSE),0)</f>
        <v>0</v>
      </c>
      <c r="AC346" s="42">
        <f>IFERROR(VLOOKUP($H346,'Refuse F Rev'!$A:$E,17,FALSE),0)</f>
        <v>0</v>
      </c>
      <c r="AD346" s="34">
        <f>IFERROR(VLOOKUP($H346,'Refuse F Exp'!$A:$E,15,FALSE),0)</f>
        <v>0</v>
      </c>
      <c r="AE346" s="34">
        <f>IFERROR(VLOOKUP($H346,'Refuse F Exp'!$A:$E,16,FALSE),0)</f>
        <v>0</v>
      </c>
      <c r="AF346" s="42">
        <f>IFERROR(VLOOKUP($H346,'Refuse F Exp'!$A:$E,17,FALSE),0)</f>
        <v>0</v>
      </c>
      <c r="AG346" s="34">
        <f>IFERROR(VLOOKUP($H346,#REF!,10,FALSE),0)</f>
        <v>0</v>
      </c>
      <c r="AH346" s="34">
        <f>IFERROR(VLOOKUP($H346,#REF!,11,FALSE),0)</f>
        <v>0</v>
      </c>
      <c r="AI346" s="42">
        <f>IFERROR(VLOOKUP($H346,#REF!,12,FALSE),0)</f>
        <v>0</v>
      </c>
      <c r="AJ346" s="34">
        <f>IFERROR(VLOOKUP($H346,#REF!,10,FALSE),0)</f>
        <v>0</v>
      </c>
      <c r="AK346" s="34">
        <f>IFERROR(VLOOKUP($H346,#REF!,11,FALSE),0)</f>
        <v>0</v>
      </c>
      <c r="AL346" s="42">
        <f>IFERROR(VLOOKUP($H346,#REF!,12,FALSE),0)</f>
        <v>0</v>
      </c>
      <c r="AM346" s="34">
        <f>IFERROR(VLOOKUP($H346,#REF!,10,FALSE),0)</f>
        <v>0</v>
      </c>
      <c r="AN346" s="34">
        <f>IFERROR(VLOOKUP($H346,#REF!,11,FALSE),0)</f>
        <v>0</v>
      </c>
      <c r="AO346" s="42">
        <f>IFERROR(VLOOKUP($H346,#REF!,12,FALSE),0)</f>
        <v>0</v>
      </c>
      <c r="AP346" s="34">
        <f>IFERROR(VLOOKUP($H346,#REF!,10,FALSE),0)</f>
        <v>0</v>
      </c>
      <c r="AQ346" s="34">
        <f>IFERROR(VLOOKUP($H346,#REF!,11,FALSE),0)</f>
        <v>0</v>
      </c>
      <c r="AR346" s="42">
        <f>IFERROR(VLOOKUP($H346,#REF!,12,FALSE),0)</f>
        <v>0</v>
      </c>
      <c r="AS346" s="34">
        <f>IFERROR(VLOOKUP($H346,#REF!,13,FALSE),0)</f>
        <v>0</v>
      </c>
      <c r="AT346" s="34">
        <f>IFERROR(VLOOKUP($H346,#REF!,14,FALSE),0)</f>
        <v>0</v>
      </c>
      <c r="AU346" s="42">
        <f>IFERROR(VLOOKUP($H346,#REF!,15,FALSE),0)</f>
        <v>0</v>
      </c>
      <c r="AV346" s="34">
        <f>IFERROR(VLOOKUP($H346,#REF!,15,FALSE),0)</f>
        <v>0</v>
      </c>
      <c r="AW346" s="34">
        <f>IFERROR(VLOOKUP($H346,#REF!,16,FALSE),0)</f>
        <v>0</v>
      </c>
      <c r="AX346" s="42">
        <f>IFERROR(VLOOKUP($H346,#REF!,17,FALSE),0)</f>
        <v>0</v>
      </c>
    </row>
    <row r="347" spans="1:50" x14ac:dyDescent="0.3">
      <c r="A347" s="33" t="str">
        <f t="shared" si="20"/>
        <v>A -5110-4-251</v>
      </c>
      <c r="B347" s="33" t="str">
        <f>+'R&amp;E EXPORT'!B346</f>
        <v>STREET MAINT-TIRES</v>
      </c>
      <c r="C347" t="str">
        <f>IFERROR(VLOOKUP(A347,'MCSJ Export'!A:C,3,FALSE),"")</f>
        <v>Sub Account</v>
      </c>
      <c r="D347" s="37">
        <f t="shared" ca="1" si="21"/>
        <v>0</v>
      </c>
      <c r="E347" s="37">
        <f t="shared" ca="1" si="22"/>
        <v>0</v>
      </c>
      <c r="F347" s="37">
        <f t="shared" ca="1" si="23"/>
        <v>0</v>
      </c>
      <c r="G347" s="37"/>
      <c r="H347" s="33" t="str">
        <f>+'R&amp;E EXPORT'!A346</f>
        <v>A -5110-4-251</v>
      </c>
      <c r="I347" s="34">
        <f>IFERROR(VLOOKUP($H347,'Gen F Rev'!$A:$M,15,FALSE),0)</f>
        <v>0</v>
      </c>
      <c r="J347" s="34">
        <f>IFERROR(VLOOKUP($H347,'Gen F Rev'!$A:$M,16,FALSE),0)</f>
        <v>0</v>
      </c>
      <c r="K347" s="42">
        <f>IFERROR(VLOOKUP($H347,'Gen F Rev'!$A:$M,17,FALSE),0)</f>
        <v>0</v>
      </c>
      <c r="L347" s="34">
        <f>IFERROR(VLOOKUP($H347,'Gen F Exp'!$A:$E,15,FALSE),0)</f>
        <v>0</v>
      </c>
      <c r="M347" s="34">
        <f>IFERROR(VLOOKUP($H347,'Gen F Exp'!$A:$E,16,FALSE),0)</f>
        <v>0</v>
      </c>
      <c r="N347" s="42">
        <f>IFERROR(VLOOKUP($H347,'Gen F Exp'!$A:$E,17,FALSE),0)</f>
        <v>0</v>
      </c>
      <c r="O347" s="34">
        <f>IFERROR(VLOOKUP($H347,'Water F Rev'!$A:$L,15,FALSE),0)</f>
        <v>0</v>
      </c>
      <c r="P347" s="34">
        <f>IFERROR(VLOOKUP($H347,'Water F Rev'!$A:$L,16,FALSE),0)</f>
        <v>0</v>
      </c>
      <c r="Q347" s="42">
        <f>IFERROR(VLOOKUP($H347,'Water F Rev'!$A:$L,17,FALSE),0)</f>
        <v>0</v>
      </c>
      <c r="R347" s="34">
        <f>IFERROR(VLOOKUP($H347,'Water F Exp'!$A:$K,15,FALSE),0)</f>
        <v>0</v>
      </c>
      <c r="S347" s="34">
        <f>IFERROR(VLOOKUP($H347,'Water F Exp'!$A:$K,16,FALSE),0)</f>
        <v>0</v>
      </c>
      <c r="T347" s="42">
        <f>IFERROR(VLOOKUP($H347,'Water F Exp'!$A:$K,17,FALSE),0)</f>
        <v>0</v>
      </c>
      <c r="U347" s="34">
        <f ca="1">IFERROR(VLOOKUP($H347,'Sewer F Rev'!$A:$E,15,FALSE),0)</f>
        <v>0</v>
      </c>
      <c r="V347" s="34">
        <f ca="1">IFERROR(VLOOKUP($H347,'Sewer F Rev'!$A:$E,16,FALSE),0)</f>
        <v>0</v>
      </c>
      <c r="W347" s="42">
        <f ca="1">IFERROR(VLOOKUP($H347,'Sewer F Rev'!$A:$E,17,FALSE),0)</f>
        <v>0</v>
      </c>
      <c r="X347" s="34">
        <f>IFERROR(VLOOKUP($H347,'Sewer F Exp'!$A:$B,15,FALSE),0)</f>
        <v>0</v>
      </c>
      <c r="Y347" s="34">
        <f>IFERROR(VLOOKUP($H347,'Sewer F Exp'!$A:$B,16,FALSE),0)</f>
        <v>0</v>
      </c>
      <c r="Z347" s="42">
        <f>IFERROR(VLOOKUP($H347,'Sewer F Exp'!$A:$B,17,FALSE),0)</f>
        <v>0</v>
      </c>
      <c r="AA347" s="34">
        <f>IFERROR(VLOOKUP($H347,'Refuse F Rev'!$A:$E,15,FALSE),0)</f>
        <v>0</v>
      </c>
      <c r="AB347" s="34">
        <f>IFERROR(VLOOKUP($H347,'Refuse F Rev'!$A:$E,16,FALSE),0)</f>
        <v>0</v>
      </c>
      <c r="AC347" s="42">
        <f>IFERROR(VLOOKUP($H347,'Refuse F Rev'!$A:$E,17,FALSE),0)</f>
        <v>0</v>
      </c>
      <c r="AD347" s="34">
        <f>IFERROR(VLOOKUP($H347,'Refuse F Exp'!$A:$E,15,FALSE),0)</f>
        <v>0</v>
      </c>
      <c r="AE347" s="34">
        <f>IFERROR(VLOOKUP($H347,'Refuse F Exp'!$A:$E,16,FALSE),0)</f>
        <v>0</v>
      </c>
      <c r="AF347" s="42">
        <f>IFERROR(VLOOKUP($H347,'Refuse F Exp'!$A:$E,17,FALSE),0)</f>
        <v>0</v>
      </c>
      <c r="AG347" s="34">
        <f>IFERROR(VLOOKUP($H347,#REF!,10,FALSE),0)</f>
        <v>0</v>
      </c>
      <c r="AH347" s="34">
        <f>IFERROR(VLOOKUP($H347,#REF!,11,FALSE),0)</f>
        <v>0</v>
      </c>
      <c r="AI347" s="42">
        <f>IFERROR(VLOOKUP($H347,#REF!,12,FALSE),0)</f>
        <v>0</v>
      </c>
      <c r="AJ347" s="34">
        <f>IFERROR(VLOOKUP($H347,#REF!,10,FALSE),0)</f>
        <v>0</v>
      </c>
      <c r="AK347" s="34">
        <f>IFERROR(VLOOKUP($H347,#REF!,11,FALSE),0)</f>
        <v>0</v>
      </c>
      <c r="AL347" s="42">
        <f>IFERROR(VLOOKUP($H347,#REF!,12,FALSE),0)</f>
        <v>0</v>
      </c>
      <c r="AM347" s="34">
        <f>IFERROR(VLOOKUP($H347,#REF!,10,FALSE),0)</f>
        <v>0</v>
      </c>
      <c r="AN347" s="34">
        <f>IFERROR(VLOOKUP($H347,#REF!,11,FALSE),0)</f>
        <v>0</v>
      </c>
      <c r="AO347" s="42">
        <f>IFERROR(VLOOKUP($H347,#REF!,12,FALSE),0)</f>
        <v>0</v>
      </c>
      <c r="AP347" s="34">
        <f>IFERROR(VLOOKUP($H347,#REF!,10,FALSE),0)</f>
        <v>0</v>
      </c>
      <c r="AQ347" s="34">
        <f>IFERROR(VLOOKUP($H347,#REF!,11,FALSE),0)</f>
        <v>0</v>
      </c>
      <c r="AR347" s="42">
        <f>IFERROR(VLOOKUP($H347,#REF!,12,FALSE),0)</f>
        <v>0</v>
      </c>
      <c r="AS347" s="34">
        <f>IFERROR(VLOOKUP($H347,#REF!,13,FALSE),0)</f>
        <v>0</v>
      </c>
      <c r="AT347" s="34">
        <f>IFERROR(VLOOKUP($H347,#REF!,14,FALSE),0)</f>
        <v>0</v>
      </c>
      <c r="AU347" s="42">
        <f>IFERROR(VLOOKUP($H347,#REF!,15,FALSE),0)</f>
        <v>0</v>
      </c>
      <c r="AV347" s="34">
        <f>IFERROR(VLOOKUP($H347,#REF!,15,FALSE),0)</f>
        <v>0</v>
      </c>
      <c r="AW347" s="34">
        <f>IFERROR(VLOOKUP($H347,#REF!,16,FALSE),0)</f>
        <v>0</v>
      </c>
      <c r="AX347" s="42">
        <f>IFERROR(VLOOKUP($H347,#REF!,17,FALSE),0)</f>
        <v>0</v>
      </c>
    </row>
    <row r="348" spans="1:50" x14ac:dyDescent="0.3">
      <c r="A348" s="33" t="str">
        <f t="shared" si="20"/>
        <v>A -5110-4-252</v>
      </c>
      <c r="B348" s="33" t="str">
        <f>+'R&amp;E EXPORT'!B347</f>
        <v>STREET MAINT-BATTERIES &amp; WRNGLGHTS</v>
      </c>
      <c r="C348" t="str">
        <f>IFERROR(VLOOKUP(A348,'MCSJ Export'!A:C,3,FALSE),"")</f>
        <v>Sub Account</v>
      </c>
      <c r="D348" s="37">
        <f t="shared" ca="1" si="21"/>
        <v>0</v>
      </c>
      <c r="E348" s="37">
        <f t="shared" ca="1" si="22"/>
        <v>0</v>
      </c>
      <c r="F348" s="37">
        <f t="shared" ca="1" si="23"/>
        <v>0</v>
      </c>
      <c r="G348" s="37"/>
      <c r="H348" s="33" t="str">
        <f>+'R&amp;E EXPORT'!A347</f>
        <v>A -5110-4-252</v>
      </c>
      <c r="I348" s="34">
        <f>IFERROR(VLOOKUP($H348,'Gen F Rev'!$A:$M,15,FALSE),0)</f>
        <v>0</v>
      </c>
      <c r="J348" s="34">
        <f>IFERROR(VLOOKUP($H348,'Gen F Rev'!$A:$M,16,FALSE),0)</f>
        <v>0</v>
      </c>
      <c r="K348" s="42">
        <f>IFERROR(VLOOKUP($H348,'Gen F Rev'!$A:$M,17,FALSE),0)</f>
        <v>0</v>
      </c>
      <c r="L348" s="34">
        <f>IFERROR(VLOOKUP($H348,'Gen F Exp'!$A:$E,15,FALSE),0)</f>
        <v>0</v>
      </c>
      <c r="M348" s="34">
        <f>IFERROR(VLOOKUP($H348,'Gen F Exp'!$A:$E,16,FALSE),0)</f>
        <v>0</v>
      </c>
      <c r="N348" s="42">
        <f>IFERROR(VLOOKUP($H348,'Gen F Exp'!$A:$E,17,FALSE),0)</f>
        <v>0</v>
      </c>
      <c r="O348" s="34">
        <f>IFERROR(VLOOKUP($H348,'Water F Rev'!$A:$L,15,FALSE),0)</f>
        <v>0</v>
      </c>
      <c r="P348" s="34">
        <f>IFERROR(VLOOKUP($H348,'Water F Rev'!$A:$L,16,FALSE),0)</f>
        <v>0</v>
      </c>
      <c r="Q348" s="42">
        <f>IFERROR(VLOOKUP($H348,'Water F Rev'!$A:$L,17,FALSE),0)</f>
        <v>0</v>
      </c>
      <c r="R348" s="34">
        <f>IFERROR(VLOOKUP($H348,'Water F Exp'!$A:$K,15,FALSE),0)</f>
        <v>0</v>
      </c>
      <c r="S348" s="34">
        <f>IFERROR(VLOOKUP($H348,'Water F Exp'!$A:$K,16,FALSE),0)</f>
        <v>0</v>
      </c>
      <c r="T348" s="42">
        <f>IFERROR(VLOOKUP($H348,'Water F Exp'!$A:$K,17,FALSE),0)</f>
        <v>0</v>
      </c>
      <c r="U348" s="34">
        <f ca="1">IFERROR(VLOOKUP($H348,'Sewer F Rev'!$A:$E,15,FALSE),0)</f>
        <v>0</v>
      </c>
      <c r="V348" s="34">
        <f ca="1">IFERROR(VLOOKUP($H348,'Sewer F Rev'!$A:$E,16,FALSE),0)</f>
        <v>0</v>
      </c>
      <c r="W348" s="42">
        <f ca="1">IFERROR(VLOOKUP($H348,'Sewer F Rev'!$A:$E,17,FALSE),0)</f>
        <v>0</v>
      </c>
      <c r="X348" s="34">
        <f>IFERROR(VLOOKUP($H348,'Sewer F Exp'!$A:$B,15,FALSE),0)</f>
        <v>0</v>
      </c>
      <c r="Y348" s="34">
        <f>IFERROR(VLOOKUP($H348,'Sewer F Exp'!$A:$B,16,FALSE),0)</f>
        <v>0</v>
      </c>
      <c r="Z348" s="42">
        <f>IFERROR(VLOOKUP($H348,'Sewer F Exp'!$A:$B,17,FALSE),0)</f>
        <v>0</v>
      </c>
      <c r="AA348" s="34">
        <f>IFERROR(VLOOKUP($H348,'Refuse F Rev'!$A:$E,15,FALSE),0)</f>
        <v>0</v>
      </c>
      <c r="AB348" s="34">
        <f>IFERROR(VLOOKUP($H348,'Refuse F Rev'!$A:$E,16,FALSE),0)</f>
        <v>0</v>
      </c>
      <c r="AC348" s="42">
        <f>IFERROR(VLOOKUP($H348,'Refuse F Rev'!$A:$E,17,FALSE),0)</f>
        <v>0</v>
      </c>
      <c r="AD348" s="34">
        <f>IFERROR(VLOOKUP($H348,'Refuse F Exp'!$A:$E,15,FALSE),0)</f>
        <v>0</v>
      </c>
      <c r="AE348" s="34">
        <f>IFERROR(VLOOKUP($H348,'Refuse F Exp'!$A:$E,16,FALSE),0)</f>
        <v>0</v>
      </c>
      <c r="AF348" s="42">
        <f>IFERROR(VLOOKUP($H348,'Refuse F Exp'!$A:$E,17,FALSE),0)</f>
        <v>0</v>
      </c>
      <c r="AG348" s="34">
        <f>IFERROR(VLOOKUP($H348,#REF!,10,FALSE),0)</f>
        <v>0</v>
      </c>
      <c r="AH348" s="34">
        <f>IFERROR(VLOOKUP($H348,#REF!,11,FALSE),0)</f>
        <v>0</v>
      </c>
      <c r="AI348" s="42">
        <f>IFERROR(VLOOKUP($H348,#REF!,12,FALSE),0)</f>
        <v>0</v>
      </c>
      <c r="AJ348" s="34">
        <f>IFERROR(VLOOKUP($H348,#REF!,10,FALSE),0)</f>
        <v>0</v>
      </c>
      <c r="AK348" s="34">
        <f>IFERROR(VLOOKUP($H348,#REF!,11,FALSE),0)</f>
        <v>0</v>
      </c>
      <c r="AL348" s="42">
        <f>IFERROR(VLOOKUP($H348,#REF!,12,FALSE),0)</f>
        <v>0</v>
      </c>
      <c r="AM348" s="34">
        <f>IFERROR(VLOOKUP($H348,#REF!,10,FALSE),0)</f>
        <v>0</v>
      </c>
      <c r="AN348" s="34">
        <f>IFERROR(VLOOKUP($H348,#REF!,11,FALSE),0)</f>
        <v>0</v>
      </c>
      <c r="AO348" s="42">
        <f>IFERROR(VLOOKUP($H348,#REF!,12,FALSE),0)</f>
        <v>0</v>
      </c>
      <c r="AP348" s="34">
        <f>IFERROR(VLOOKUP($H348,#REF!,10,FALSE),0)</f>
        <v>0</v>
      </c>
      <c r="AQ348" s="34">
        <f>IFERROR(VLOOKUP($H348,#REF!,11,FALSE),0)</f>
        <v>0</v>
      </c>
      <c r="AR348" s="42">
        <f>IFERROR(VLOOKUP($H348,#REF!,12,FALSE),0)</f>
        <v>0</v>
      </c>
      <c r="AS348" s="34">
        <f>IFERROR(VLOOKUP($H348,#REF!,13,FALSE),0)</f>
        <v>0</v>
      </c>
      <c r="AT348" s="34">
        <f>IFERROR(VLOOKUP($H348,#REF!,14,FALSE),0)</f>
        <v>0</v>
      </c>
      <c r="AU348" s="42">
        <f>IFERROR(VLOOKUP($H348,#REF!,15,FALSE),0)</f>
        <v>0</v>
      </c>
      <c r="AV348" s="34">
        <f>IFERROR(VLOOKUP($H348,#REF!,15,FALSE),0)</f>
        <v>0</v>
      </c>
      <c r="AW348" s="34">
        <f>IFERROR(VLOOKUP($H348,#REF!,16,FALSE),0)</f>
        <v>0</v>
      </c>
      <c r="AX348" s="42">
        <f>IFERROR(VLOOKUP($H348,#REF!,17,FALSE),0)</f>
        <v>0</v>
      </c>
    </row>
    <row r="349" spans="1:50" x14ac:dyDescent="0.3">
      <c r="A349" s="33" t="str">
        <f t="shared" si="20"/>
        <v>A -5110-4-253</v>
      </c>
      <c r="B349" s="33" t="str">
        <f>+'R&amp;E EXPORT'!B348</f>
        <v>STREET MAINT-HYDRAULIC HOSE/FTNGS</v>
      </c>
      <c r="C349" t="str">
        <f>IFERROR(VLOOKUP(A349,'MCSJ Export'!A:C,3,FALSE),"")</f>
        <v>Sub Account</v>
      </c>
      <c r="D349" s="37">
        <f t="shared" ca="1" si="21"/>
        <v>0</v>
      </c>
      <c r="E349" s="37">
        <f t="shared" ca="1" si="22"/>
        <v>0</v>
      </c>
      <c r="F349" s="37">
        <f t="shared" ca="1" si="23"/>
        <v>0</v>
      </c>
      <c r="G349" s="37"/>
      <c r="H349" s="33" t="str">
        <f>+'R&amp;E EXPORT'!A348</f>
        <v>A -5110-4-253</v>
      </c>
      <c r="I349" s="34">
        <f>IFERROR(VLOOKUP($H349,'Gen F Rev'!$A:$M,15,FALSE),0)</f>
        <v>0</v>
      </c>
      <c r="J349" s="34">
        <f>IFERROR(VLOOKUP($H349,'Gen F Rev'!$A:$M,16,FALSE),0)</f>
        <v>0</v>
      </c>
      <c r="K349" s="42">
        <f>IFERROR(VLOOKUP($H349,'Gen F Rev'!$A:$M,17,FALSE),0)</f>
        <v>0</v>
      </c>
      <c r="L349" s="34">
        <f>IFERROR(VLOOKUP($H349,'Gen F Exp'!$A:$E,15,FALSE),0)</f>
        <v>0</v>
      </c>
      <c r="M349" s="34">
        <f>IFERROR(VLOOKUP($H349,'Gen F Exp'!$A:$E,16,FALSE),0)</f>
        <v>0</v>
      </c>
      <c r="N349" s="42">
        <f>IFERROR(VLOOKUP($H349,'Gen F Exp'!$A:$E,17,FALSE),0)</f>
        <v>0</v>
      </c>
      <c r="O349" s="34">
        <f>IFERROR(VLOOKUP($H349,'Water F Rev'!$A:$L,15,FALSE),0)</f>
        <v>0</v>
      </c>
      <c r="P349" s="34">
        <f>IFERROR(VLOOKUP($H349,'Water F Rev'!$A:$L,16,FALSE),0)</f>
        <v>0</v>
      </c>
      <c r="Q349" s="42">
        <f>IFERROR(VLOOKUP($H349,'Water F Rev'!$A:$L,17,FALSE),0)</f>
        <v>0</v>
      </c>
      <c r="R349" s="34">
        <f>IFERROR(VLOOKUP($H349,'Water F Exp'!$A:$K,15,FALSE),0)</f>
        <v>0</v>
      </c>
      <c r="S349" s="34">
        <f>IFERROR(VLOOKUP($H349,'Water F Exp'!$A:$K,16,FALSE),0)</f>
        <v>0</v>
      </c>
      <c r="T349" s="42">
        <f>IFERROR(VLOOKUP($H349,'Water F Exp'!$A:$K,17,FALSE),0)</f>
        <v>0</v>
      </c>
      <c r="U349" s="34">
        <f ca="1">IFERROR(VLOOKUP($H349,'Sewer F Rev'!$A:$E,15,FALSE),0)</f>
        <v>0</v>
      </c>
      <c r="V349" s="34">
        <f ca="1">IFERROR(VLOOKUP($H349,'Sewer F Rev'!$A:$E,16,FALSE),0)</f>
        <v>0</v>
      </c>
      <c r="W349" s="42">
        <f ca="1">IFERROR(VLOOKUP($H349,'Sewer F Rev'!$A:$E,17,FALSE),0)</f>
        <v>0</v>
      </c>
      <c r="X349" s="34">
        <f>IFERROR(VLOOKUP($H349,'Sewer F Exp'!$A:$B,15,FALSE),0)</f>
        <v>0</v>
      </c>
      <c r="Y349" s="34">
        <f>IFERROR(VLOOKUP($H349,'Sewer F Exp'!$A:$B,16,FALSE),0)</f>
        <v>0</v>
      </c>
      <c r="Z349" s="42">
        <f>IFERROR(VLOOKUP($H349,'Sewer F Exp'!$A:$B,17,FALSE),0)</f>
        <v>0</v>
      </c>
      <c r="AA349" s="34">
        <f>IFERROR(VLOOKUP($H349,'Refuse F Rev'!$A:$E,15,FALSE),0)</f>
        <v>0</v>
      </c>
      <c r="AB349" s="34">
        <f>IFERROR(VLOOKUP($H349,'Refuse F Rev'!$A:$E,16,FALSE),0)</f>
        <v>0</v>
      </c>
      <c r="AC349" s="42">
        <f>IFERROR(VLOOKUP($H349,'Refuse F Rev'!$A:$E,17,FALSE),0)</f>
        <v>0</v>
      </c>
      <c r="AD349" s="34">
        <f>IFERROR(VLOOKUP($H349,'Refuse F Exp'!$A:$E,15,FALSE),0)</f>
        <v>0</v>
      </c>
      <c r="AE349" s="34">
        <f>IFERROR(VLOOKUP($H349,'Refuse F Exp'!$A:$E,16,FALSE),0)</f>
        <v>0</v>
      </c>
      <c r="AF349" s="42">
        <f>IFERROR(VLOOKUP($H349,'Refuse F Exp'!$A:$E,17,FALSE),0)</f>
        <v>0</v>
      </c>
      <c r="AG349" s="34">
        <f>IFERROR(VLOOKUP($H349,#REF!,10,FALSE),0)</f>
        <v>0</v>
      </c>
      <c r="AH349" s="34">
        <f>IFERROR(VLOOKUP($H349,#REF!,11,FALSE),0)</f>
        <v>0</v>
      </c>
      <c r="AI349" s="42">
        <f>IFERROR(VLOOKUP($H349,#REF!,12,FALSE),0)</f>
        <v>0</v>
      </c>
      <c r="AJ349" s="34">
        <f>IFERROR(VLOOKUP($H349,#REF!,10,FALSE),0)</f>
        <v>0</v>
      </c>
      <c r="AK349" s="34">
        <f>IFERROR(VLOOKUP($H349,#REF!,11,FALSE),0)</f>
        <v>0</v>
      </c>
      <c r="AL349" s="42">
        <f>IFERROR(VLOOKUP($H349,#REF!,12,FALSE),0)</f>
        <v>0</v>
      </c>
      <c r="AM349" s="34">
        <f>IFERROR(VLOOKUP($H349,#REF!,10,FALSE),0)</f>
        <v>0</v>
      </c>
      <c r="AN349" s="34">
        <f>IFERROR(VLOOKUP($H349,#REF!,11,FALSE),0)</f>
        <v>0</v>
      </c>
      <c r="AO349" s="42">
        <f>IFERROR(VLOOKUP($H349,#REF!,12,FALSE),0)</f>
        <v>0</v>
      </c>
      <c r="AP349" s="34">
        <f>IFERROR(VLOOKUP($H349,#REF!,10,FALSE),0)</f>
        <v>0</v>
      </c>
      <c r="AQ349" s="34">
        <f>IFERROR(VLOOKUP($H349,#REF!,11,FALSE),0)</f>
        <v>0</v>
      </c>
      <c r="AR349" s="42">
        <f>IFERROR(VLOOKUP($H349,#REF!,12,FALSE),0)</f>
        <v>0</v>
      </c>
      <c r="AS349" s="34">
        <f>IFERROR(VLOOKUP($H349,#REF!,13,FALSE),0)</f>
        <v>0</v>
      </c>
      <c r="AT349" s="34">
        <f>IFERROR(VLOOKUP($H349,#REF!,14,FALSE),0)</f>
        <v>0</v>
      </c>
      <c r="AU349" s="42">
        <f>IFERROR(VLOOKUP($H349,#REF!,15,FALSE),0)</f>
        <v>0</v>
      </c>
      <c r="AV349" s="34">
        <f>IFERROR(VLOOKUP($H349,#REF!,15,FALSE),0)</f>
        <v>0</v>
      </c>
      <c r="AW349" s="34">
        <f>IFERROR(VLOOKUP($H349,#REF!,16,FALSE),0)</f>
        <v>0</v>
      </c>
      <c r="AX349" s="42">
        <f>IFERROR(VLOOKUP($H349,#REF!,17,FALSE),0)</f>
        <v>0</v>
      </c>
    </row>
    <row r="350" spans="1:50" x14ac:dyDescent="0.3">
      <c r="A350" s="33" t="str">
        <f t="shared" si="20"/>
        <v>A -5110-4-254</v>
      </c>
      <c r="B350" s="33" t="str">
        <f>+'R&amp;E EXPORT'!B349</f>
        <v>STREET MAINT-REPAIR PARTS</v>
      </c>
      <c r="C350" t="str">
        <f>IFERROR(VLOOKUP(A350,'MCSJ Export'!A:C,3,FALSE),"")</f>
        <v>Sub Account</v>
      </c>
      <c r="D350" s="37">
        <f t="shared" ca="1" si="21"/>
        <v>0</v>
      </c>
      <c r="E350" s="37">
        <f t="shared" ca="1" si="22"/>
        <v>0</v>
      </c>
      <c r="F350" s="37">
        <f t="shared" ca="1" si="23"/>
        <v>0</v>
      </c>
      <c r="G350" s="37"/>
      <c r="H350" s="33" t="str">
        <f>+'R&amp;E EXPORT'!A349</f>
        <v>A -5110-4-254</v>
      </c>
      <c r="I350" s="34">
        <f>IFERROR(VLOOKUP($H350,'Gen F Rev'!$A:$M,15,FALSE),0)</f>
        <v>0</v>
      </c>
      <c r="J350" s="34">
        <f>IFERROR(VLOOKUP($H350,'Gen F Rev'!$A:$M,16,FALSE),0)</f>
        <v>0</v>
      </c>
      <c r="K350" s="42">
        <f>IFERROR(VLOOKUP($H350,'Gen F Rev'!$A:$M,17,FALSE),0)</f>
        <v>0</v>
      </c>
      <c r="L350" s="34">
        <f>IFERROR(VLOOKUP($H350,'Gen F Exp'!$A:$E,15,FALSE),0)</f>
        <v>0</v>
      </c>
      <c r="M350" s="34">
        <f>IFERROR(VLOOKUP($H350,'Gen F Exp'!$A:$E,16,FALSE),0)</f>
        <v>0</v>
      </c>
      <c r="N350" s="42">
        <f>IFERROR(VLOOKUP($H350,'Gen F Exp'!$A:$E,17,FALSE),0)</f>
        <v>0</v>
      </c>
      <c r="O350" s="34">
        <f>IFERROR(VLOOKUP($H350,'Water F Rev'!$A:$L,15,FALSE),0)</f>
        <v>0</v>
      </c>
      <c r="P350" s="34">
        <f>IFERROR(VLOOKUP($H350,'Water F Rev'!$A:$L,16,FALSE),0)</f>
        <v>0</v>
      </c>
      <c r="Q350" s="42">
        <f>IFERROR(VLOOKUP($H350,'Water F Rev'!$A:$L,17,FALSE),0)</f>
        <v>0</v>
      </c>
      <c r="R350" s="34">
        <f>IFERROR(VLOOKUP($H350,'Water F Exp'!$A:$K,15,FALSE),0)</f>
        <v>0</v>
      </c>
      <c r="S350" s="34">
        <f>IFERROR(VLOOKUP($H350,'Water F Exp'!$A:$K,16,FALSE),0)</f>
        <v>0</v>
      </c>
      <c r="T350" s="42">
        <f>IFERROR(VLOOKUP($H350,'Water F Exp'!$A:$K,17,FALSE),0)</f>
        <v>0</v>
      </c>
      <c r="U350" s="34">
        <f ca="1">IFERROR(VLOOKUP($H350,'Sewer F Rev'!$A:$E,15,FALSE),0)</f>
        <v>0</v>
      </c>
      <c r="V350" s="34">
        <f ca="1">IFERROR(VLOOKUP($H350,'Sewer F Rev'!$A:$E,16,FALSE),0)</f>
        <v>0</v>
      </c>
      <c r="W350" s="42">
        <f ca="1">IFERROR(VLOOKUP($H350,'Sewer F Rev'!$A:$E,17,FALSE),0)</f>
        <v>0</v>
      </c>
      <c r="X350" s="34">
        <f>IFERROR(VLOOKUP($H350,'Sewer F Exp'!$A:$B,15,FALSE),0)</f>
        <v>0</v>
      </c>
      <c r="Y350" s="34">
        <f>IFERROR(VLOOKUP($H350,'Sewer F Exp'!$A:$B,16,FALSE),0)</f>
        <v>0</v>
      </c>
      <c r="Z350" s="42">
        <f>IFERROR(VLOOKUP($H350,'Sewer F Exp'!$A:$B,17,FALSE),0)</f>
        <v>0</v>
      </c>
      <c r="AA350" s="34">
        <f>IFERROR(VLOOKUP($H350,'Refuse F Rev'!$A:$E,15,FALSE),0)</f>
        <v>0</v>
      </c>
      <c r="AB350" s="34">
        <f>IFERROR(VLOOKUP($H350,'Refuse F Rev'!$A:$E,16,FALSE),0)</f>
        <v>0</v>
      </c>
      <c r="AC350" s="42">
        <f>IFERROR(VLOOKUP($H350,'Refuse F Rev'!$A:$E,17,FALSE),0)</f>
        <v>0</v>
      </c>
      <c r="AD350" s="34">
        <f>IFERROR(VLOOKUP($H350,'Refuse F Exp'!$A:$E,15,FALSE),0)</f>
        <v>0</v>
      </c>
      <c r="AE350" s="34">
        <f>IFERROR(VLOOKUP($H350,'Refuse F Exp'!$A:$E,16,FALSE),0)</f>
        <v>0</v>
      </c>
      <c r="AF350" s="42">
        <f>IFERROR(VLOOKUP($H350,'Refuse F Exp'!$A:$E,17,FALSE),0)</f>
        <v>0</v>
      </c>
      <c r="AG350" s="34">
        <f>IFERROR(VLOOKUP($H350,#REF!,10,FALSE),0)</f>
        <v>0</v>
      </c>
      <c r="AH350" s="34">
        <f>IFERROR(VLOOKUP($H350,#REF!,11,FALSE),0)</f>
        <v>0</v>
      </c>
      <c r="AI350" s="42">
        <f>IFERROR(VLOOKUP($H350,#REF!,12,FALSE),0)</f>
        <v>0</v>
      </c>
      <c r="AJ350" s="34">
        <f>IFERROR(VLOOKUP($H350,#REF!,10,FALSE),0)</f>
        <v>0</v>
      </c>
      <c r="AK350" s="34">
        <f>IFERROR(VLOOKUP($H350,#REF!,11,FALSE),0)</f>
        <v>0</v>
      </c>
      <c r="AL350" s="42">
        <f>IFERROR(VLOOKUP($H350,#REF!,12,FALSE),0)</f>
        <v>0</v>
      </c>
      <c r="AM350" s="34">
        <f>IFERROR(VLOOKUP($H350,#REF!,10,FALSE),0)</f>
        <v>0</v>
      </c>
      <c r="AN350" s="34">
        <f>IFERROR(VLOOKUP($H350,#REF!,11,FALSE),0)</f>
        <v>0</v>
      </c>
      <c r="AO350" s="42">
        <f>IFERROR(VLOOKUP($H350,#REF!,12,FALSE),0)</f>
        <v>0</v>
      </c>
      <c r="AP350" s="34">
        <f>IFERROR(VLOOKUP($H350,#REF!,10,FALSE),0)</f>
        <v>0</v>
      </c>
      <c r="AQ350" s="34">
        <f>IFERROR(VLOOKUP($H350,#REF!,11,FALSE),0)</f>
        <v>0</v>
      </c>
      <c r="AR350" s="42">
        <f>IFERROR(VLOOKUP($H350,#REF!,12,FALSE),0)</f>
        <v>0</v>
      </c>
      <c r="AS350" s="34">
        <f>IFERROR(VLOOKUP($H350,#REF!,13,FALSE),0)</f>
        <v>0</v>
      </c>
      <c r="AT350" s="34">
        <f>IFERROR(VLOOKUP($H350,#REF!,14,FALSE),0)</f>
        <v>0</v>
      </c>
      <c r="AU350" s="42">
        <f>IFERROR(VLOOKUP($H350,#REF!,15,FALSE),0)</f>
        <v>0</v>
      </c>
      <c r="AV350" s="34">
        <f>IFERROR(VLOOKUP($H350,#REF!,15,FALSE),0)</f>
        <v>0</v>
      </c>
      <c r="AW350" s="34">
        <f>IFERROR(VLOOKUP($H350,#REF!,16,FALSE),0)</f>
        <v>0</v>
      </c>
      <c r="AX350" s="42">
        <f>IFERROR(VLOOKUP($H350,#REF!,17,FALSE),0)</f>
        <v>0</v>
      </c>
    </row>
    <row r="351" spans="1:50" x14ac:dyDescent="0.3">
      <c r="A351" s="33" t="str">
        <f t="shared" si="20"/>
        <v>A -5110-4-522</v>
      </c>
      <c r="B351" s="33" t="str">
        <f>+'R&amp;E EXPORT'!B350</f>
        <v>STREET MAINT-HELMETS/VESTS/GLVS</v>
      </c>
      <c r="C351" t="str">
        <f>IFERROR(VLOOKUP(A351,'MCSJ Export'!A:C,3,FALSE),"")</f>
        <v>Sub Account</v>
      </c>
      <c r="D351" s="37">
        <f t="shared" ca="1" si="21"/>
        <v>0</v>
      </c>
      <c r="E351" s="37">
        <f t="shared" ca="1" si="22"/>
        <v>0</v>
      </c>
      <c r="F351" s="37">
        <f t="shared" ca="1" si="23"/>
        <v>0</v>
      </c>
      <c r="G351" s="37"/>
      <c r="H351" s="33" t="str">
        <f>+'R&amp;E EXPORT'!A350</f>
        <v>A -5110-4-522</v>
      </c>
      <c r="I351" s="34">
        <f>IFERROR(VLOOKUP($H351,'Gen F Rev'!$A:$M,15,FALSE),0)</f>
        <v>0</v>
      </c>
      <c r="J351" s="34">
        <f>IFERROR(VLOOKUP($H351,'Gen F Rev'!$A:$M,16,FALSE),0)</f>
        <v>0</v>
      </c>
      <c r="K351" s="42">
        <f>IFERROR(VLOOKUP($H351,'Gen F Rev'!$A:$M,17,FALSE),0)</f>
        <v>0</v>
      </c>
      <c r="L351" s="34">
        <f>IFERROR(VLOOKUP($H351,'Gen F Exp'!$A:$E,15,FALSE),0)</f>
        <v>0</v>
      </c>
      <c r="M351" s="34">
        <f>IFERROR(VLOOKUP($H351,'Gen F Exp'!$A:$E,16,FALSE),0)</f>
        <v>0</v>
      </c>
      <c r="N351" s="42">
        <f>IFERROR(VLOOKUP($H351,'Gen F Exp'!$A:$E,17,FALSE),0)</f>
        <v>0</v>
      </c>
      <c r="O351" s="34">
        <f>IFERROR(VLOOKUP($H351,'Water F Rev'!$A:$L,15,FALSE),0)</f>
        <v>0</v>
      </c>
      <c r="P351" s="34">
        <f>IFERROR(VLOOKUP($H351,'Water F Rev'!$A:$L,16,FALSE),0)</f>
        <v>0</v>
      </c>
      <c r="Q351" s="42">
        <f>IFERROR(VLOOKUP($H351,'Water F Rev'!$A:$L,17,FALSE),0)</f>
        <v>0</v>
      </c>
      <c r="R351" s="34">
        <f>IFERROR(VLOOKUP($H351,'Water F Exp'!$A:$K,15,FALSE),0)</f>
        <v>0</v>
      </c>
      <c r="S351" s="34">
        <f>IFERROR(VLOOKUP($H351,'Water F Exp'!$A:$K,16,FALSE),0)</f>
        <v>0</v>
      </c>
      <c r="T351" s="42">
        <f>IFERROR(VLOOKUP($H351,'Water F Exp'!$A:$K,17,FALSE),0)</f>
        <v>0</v>
      </c>
      <c r="U351" s="34">
        <f ca="1">IFERROR(VLOOKUP($H351,'Sewer F Rev'!$A:$E,15,FALSE),0)</f>
        <v>0</v>
      </c>
      <c r="V351" s="34">
        <f ca="1">IFERROR(VLOOKUP($H351,'Sewer F Rev'!$A:$E,16,FALSE),0)</f>
        <v>0</v>
      </c>
      <c r="W351" s="42">
        <f ca="1">IFERROR(VLOOKUP($H351,'Sewer F Rev'!$A:$E,17,FALSE),0)</f>
        <v>0</v>
      </c>
      <c r="X351" s="34">
        <f>IFERROR(VLOOKUP($H351,'Sewer F Exp'!$A:$B,15,FALSE),0)</f>
        <v>0</v>
      </c>
      <c r="Y351" s="34">
        <f>IFERROR(VLOOKUP($H351,'Sewer F Exp'!$A:$B,16,FALSE),0)</f>
        <v>0</v>
      </c>
      <c r="Z351" s="42">
        <f>IFERROR(VLOOKUP($H351,'Sewer F Exp'!$A:$B,17,FALSE),0)</f>
        <v>0</v>
      </c>
      <c r="AA351" s="34">
        <f>IFERROR(VLOOKUP($H351,'Refuse F Rev'!$A:$E,15,FALSE),0)</f>
        <v>0</v>
      </c>
      <c r="AB351" s="34">
        <f>IFERROR(VLOOKUP($H351,'Refuse F Rev'!$A:$E,16,FALSE),0)</f>
        <v>0</v>
      </c>
      <c r="AC351" s="42">
        <f>IFERROR(VLOOKUP($H351,'Refuse F Rev'!$A:$E,17,FALSE),0)</f>
        <v>0</v>
      </c>
      <c r="AD351" s="34">
        <f>IFERROR(VLOOKUP($H351,'Refuse F Exp'!$A:$E,15,FALSE),0)</f>
        <v>0</v>
      </c>
      <c r="AE351" s="34">
        <f>IFERROR(VLOOKUP($H351,'Refuse F Exp'!$A:$E,16,FALSE),0)</f>
        <v>0</v>
      </c>
      <c r="AF351" s="42">
        <f>IFERROR(VLOOKUP($H351,'Refuse F Exp'!$A:$E,17,FALSE),0)</f>
        <v>0</v>
      </c>
      <c r="AG351" s="34">
        <f>IFERROR(VLOOKUP($H351,#REF!,10,FALSE),0)</f>
        <v>0</v>
      </c>
      <c r="AH351" s="34">
        <f>IFERROR(VLOOKUP($H351,#REF!,11,FALSE),0)</f>
        <v>0</v>
      </c>
      <c r="AI351" s="42">
        <f>IFERROR(VLOOKUP($H351,#REF!,12,FALSE),0)</f>
        <v>0</v>
      </c>
      <c r="AJ351" s="34">
        <f>IFERROR(VLOOKUP($H351,#REF!,10,FALSE),0)</f>
        <v>0</v>
      </c>
      <c r="AK351" s="34">
        <f>IFERROR(VLOOKUP($H351,#REF!,11,FALSE),0)</f>
        <v>0</v>
      </c>
      <c r="AL351" s="42">
        <f>IFERROR(VLOOKUP($H351,#REF!,12,FALSE),0)</f>
        <v>0</v>
      </c>
      <c r="AM351" s="34">
        <f>IFERROR(VLOOKUP($H351,#REF!,10,FALSE),0)</f>
        <v>0</v>
      </c>
      <c r="AN351" s="34">
        <f>IFERROR(VLOOKUP($H351,#REF!,11,FALSE),0)</f>
        <v>0</v>
      </c>
      <c r="AO351" s="42">
        <f>IFERROR(VLOOKUP($H351,#REF!,12,FALSE),0)</f>
        <v>0</v>
      </c>
      <c r="AP351" s="34">
        <f>IFERROR(VLOOKUP($H351,#REF!,10,FALSE),0)</f>
        <v>0</v>
      </c>
      <c r="AQ351" s="34">
        <f>IFERROR(VLOOKUP($H351,#REF!,11,FALSE),0)</f>
        <v>0</v>
      </c>
      <c r="AR351" s="42">
        <f>IFERROR(VLOOKUP($H351,#REF!,12,FALSE),0)</f>
        <v>0</v>
      </c>
      <c r="AS351" s="34">
        <f>IFERROR(VLOOKUP($H351,#REF!,13,FALSE),0)</f>
        <v>0</v>
      </c>
      <c r="AT351" s="34">
        <f>IFERROR(VLOOKUP($H351,#REF!,14,FALSE),0)</f>
        <v>0</v>
      </c>
      <c r="AU351" s="42">
        <f>IFERROR(VLOOKUP($H351,#REF!,15,FALSE),0)</f>
        <v>0</v>
      </c>
      <c r="AV351" s="34">
        <f>IFERROR(VLOOKUP($H351,#REF!,15,FALSE),0)</f>
        <v>0</v>
      </c>
      <c r="AW351" s="34">
        <f>IFERROR(VLOOKUP($H351,#REF!,16,FALSE),0)</f>
        <v>0</v>
      </c>
      <c r="AX351" s="42">
        <f>IFERROR(VLOOKUP($H351,#REF!,17,FALSE),0)</f>
        <v>0</v>
      </c>
    </row>
    <row r="352" spans="1:50" x14ac:dyDescent="0.3">
      <c r="A352" s="33" t="str">
        <f t="shared" si="20"/>
        <v>A -5110-4-633</v>
      </c>
      <c r="B352" s="33" t="str">
        <f>+'R&amp;E EXPORT'!B351</f>
        <v>STREET MAINT-TREE REPLACEMENT &amp; REMOVAL</v>
      </c>
      <c r="C352" t="str">
        <f>IFERROR(VLOOKUP(A352,'MCSJ Export'!A:C,3,FALSE),"")</f>
        <v>Sub Account</v>
      </c>
      <c r="D352" s="37">
        <f t="shared" ca="1" si="21"/>
        <v>0</v>
      </c>
      <c r="E352" s="37">
        <f t="shared" ca="1" si="22"/>
        <v>0</v>
      </c>
      <c r="F352" s="37">
        <f t="shared" ca="1" si="23"/>
        <v>0</v>
      </c>
      <c r="G352" s="37"/>
      <c r="H352" s="33" t="str">
        <f>+'R&amp;E EXPORT'!A351</f>
        <v>A -5110-4-633</v>
      </c>
      <c r="I352" s="34">
        <f>IFERROR(VLOOKUP($H352,'Gen F Rev'!$A:$M,15,FALSE),0)</f>
        <v>0</v>
      </c>
      <c r="J352" s="34">
        <f>IFERROR(VLOOKUP($H352,'Gen F Rev'!$A:$M,16,FALSE),0)</f>
        <v>0</v>
      </c>
      <c r="K352" s="42">
        <f>IFERROR(VLOOKUP($H352,'Gen F Rev'!$A:$M,17,FALSE),0)</f>
        <v>0</v>
      </c>
      <c r="L352" s="34">
        <f>IFERROR(VLOOKUP($H352,'Gen F Exp'!$A:$E,15,FALSE),0)</f>
        <v>0</v>
      </c>
      <c r="M352" s="34">
        <f>IFERROR(VLOOKUP($H352,'Gen F Exp'!$A:$E,16,FALSE),0)</f>
        <v>0</v>
      </c>
      <c r="N352" s="42">
        <f>IFERROR(VLOOKUP($H352,'Gen F Exp'!$A:$E,17,FALSE),0)</f>
        <v>0</v>
      </c>
      <c r="O352" s="34">
        <f>IFERROR(VLOOKUP($H352,'Water F Rev'!$A:$L,15,FALSE),0)</f>
        <v>0</v>
      </c>
      <c r="P352" s="34">
        <f>IFERROR(VLOOKUP($H352,'Water F Rev'!$A:$L,16,FALSE),0)</f>
        <v>0</v>
      </c>
      <c r="Q352" s="42">
        <f>IFERROR(VLOOKUP($H352,'Water F Rev'!$A:$L,17,FALSE),0)</f>
        <v>0</v>
      </c>
      <c r="R352" s="34">
        <f>IFERROR(VLOOKUP($H352,'Water F Exp'!$A:$K,15,FALSE),0)</f>
        <v>0</v>
      </c>
      <c r="S352" s="34">
        <f>IFERROR(VLOOKUP($H352,'Water F Exp'!$A:$K,16,FALSE),0)</f>
        <v>0</v>
      </c>
      <c r="T352" s="42">
        <f>IFERROR(VLOOKUP($H352,'Water F Exp'!$A:$K,17,FALSE),0)</f>
        <v>0</v>
      </c>
      <c r="U352" s="34">
        <f ca="1">IFERROR(VLOOKUP($H352,'Sewer F Rev'!$A:$E,15,FALSE),0)</f>
        <v>0</v>
      </c>
      <c r="V352" s="34">
        <f ca="1">IFERROR(VLOOKUP($H352,'Sewer F Rev'!$A:$E,16,FALSE),0)</f>
        <v>0</v>
      </c>
      <c r="W352" s="42">
        <f ca="1">IFERROR(VLOOKUP($H352,'Sewer F Rev'!$A:$E,17,FALSE),0)</f>
        <v>0</v>
      </c>
      <c r="X352" s="34">
        <f>IFERROR(VLOOKUP($H352,'Sewer F Exp'!$A:$B,15,FALSE),0)</f>
        <v>0</v>
      </c>
      <c r="Y352" s="34">
        <f>IFERROR(VLOOKUP($H352,'Sewer F Exp'!$A:$B,16,FALSE),0)</f>
        <v>0</v>
      </c>
      <c r="Z352" s="42">
        <f>IFERROR(VLOOKUP($H352,'Sewer F Exp'!$A:$B,17,FALSE),0)</f>
        <v>0</v>
      </c>
      <c r="AA352" s="34">
        <f>IFERROR(VLOOKUP($H352,'Refuse F Rev'!$A:$E,15,FALSE),0)</f>
        <v>0</v>
      </c>
      <c r="AB352" s="34">
        <f>IFERROR(VLOOKUP($H352,'Refuse F Rev'!$A:$E,16,FALSE),0)</f>
        <v>0</v>
      </c>
      <c r="AC352" s="42">
        <f>IFERROR(VLOOKUP($H352,'Refuse F Rev'!$A:$E,17,FALSE),0)</f>
        <v>0</v>
      </c>
      <c r="AD352" s="34">
        <f>IFERROR(VLOOKUP($H352,'Refuse F Exp'!$A:$E,15,FALSE),0)</f>
        <v>0</v>
      </c>
      <c r="AE352" s="34">
        <f>IFERROR(VLOOKUP($H352,'Refuse F Exp'!$A:$E,16,FALSE),0)</f>
        <v>0</v>
      </c>
      <c r="AF352" s="42">
        <f>IFERROR(VLOOKUP($H352,'Refuse F Exp'!$A:$E,17,FALSE),0)</f>
        <v>0</v>
      </c>
      <c r="AG352" s="34">
        <f>IFERROR(VLOOKUP($H352,#REF!,10,FALSE),0)</f>
        <v>0</v>
      </c>
      <c r="AH352" s="34">
        <f>IFERROR(VLOOKUP($H352,#REF!,11,FALSE),0)</f>
        <v>0</v>
      </c>
      <c r="AI352" s="42">
        <f>IFERROR(VLOOKUP($H352,#REF!,12,FALSE),0)</f>
        <v>0</v>
      </c>
      <c r="AJ352" s="34">
        <f>IFERROR(VLOOKUP($H352,#REF!,10,FALSE),0)</f>
        <v>0</v>
      </c>
      <c r="AK352" s="34">
        <f>IFERROR(VLOOKUP($H352,#REF!,11,FALSE),0)</f>
        <v>0</v>
      </c>
      <c r="AL352" s="42">
        <f>IFERROR(VLOOKUP($H352,#REF!,12,FALSE),0)</f>
        <v>0</v>
      </c>
      <c r="AM352" s="34">
        <f>IFERROR(VLOOKUP($H352,#REF!,10,FALSE),0)</f>
        <v>0</v>
      </c>
      <c r="AN352" s="34">
        <f>IFERROR(VLOOKUP($H352,#REF!,11,FALSE),0)</f>
        <v>0</v>
      </c>
      <c r="AO352" s="42">
        <f>IFERROR(VLOOKUP($H352,#REF!,12,FALSE),0)</f>
        <v>0</v>
      </c>
      <c r="AP352" s="34">
        <f>IFERROR(VLOOKUP($H352,#REF!,10,FALSE),0)</f>
        <v>0</v>
      </c>
      <c r="AQ352" s="34">
        <f>IFERROR(VLOOKUP($H352,#REF!,11,FALSE),0)</f>
        <v>0</v>
      </c>
      <c r="AR352" s="42">
        <f>IFERROR(VLOOKUP($H352,#REF!,12,FALSE),0)</f>
        <v>0</v>
      </c>
      <c r="AS352" s="34">
        <f>IFERROR(VLOOKUP($H352,#REF!,13,FALSE),0)</f>
        <v>0</v>
      </c>
      <c r="AT352" s="34">
        <f>IFERROR(VLOOKUP($H352,#REF!,14,FALSE),0)</f>
        <v>0</v>
      </c>
      <c r="AU352" s="42">
        <f>IFERROR(VLOOKUP($H352,#REF!,15,FALSE),0)</f>
        <v>0</v>
      </c>
      <c r="AV352" s="34">
        <f>IFERROR(VLOOKUP($H352,#REF!,15,FALSE),0)</f>
        <v>0</v>
      </c>
      <c r="AW352" s="34">
        <f>IFERROR(VLOOKUP($H352,#REF!,16,FALSE),0)</f>
        <v>0</v>
      </c>
      <c r="AX352" s="42">
        <f>IFERROR(VLOOKUP($H352,#REF!,17,FALSE),0)</f>
        <v>0</v>
      </c>
    </row>
    <row r="353" spans="1:50" x14ac:dyDescent="0.3">
      <c r="A353" s="33" t="str">
        <f t="shared" si="20"/>
        <v>A -5110-4-915</v>
      </c>
      <c r="B353" s="33" t="str">
        <f>+'R&amp;E EXPORT'!B352</f>
        <v>STREET MAINT-CLOTHING ALLOWANCE</v>
      </c>
      <c r="C353" t="str">
        <f>IFERROR(VLOOKUP(A353,'MCSJ Export'!A:C,3,FALSE),"")</f>
        <v>Sub Account</v>
      </c>
      <c r="D353" s="37">
        <f t="shared" ca="1" si="21"/>
        <v>0</v>
      </c>
      <c r="E353" s="37">
        <f t="shared" ca="1" si="22"/>
        <v>0</v>
      </c>
      <c r="F353" s="37">
        <f t="shared" ca="1" si="23"/>
        <v>0</v>
      </c>
      <c r="G353" s="37"/>
      <c r="H353" s="33" t="str">
        <f>+'R&amp;E EXPORT'!A352</f>
        <v>A -5110-4-915</v>
      </c>
      <c r="I353" s="34">
        <f>IFERROR(VLOOKUP($H353,'Gen F Rev'!$A:$M,15,FALSE),0)</f>
        <v>0</v>
      </c>
      <c r="J353" s="34">
        <f>IFERROR(VLOOKUP($H353,'Gen F Rev'!$A:$M,16,FALSE),0)</f>
        <v>0</v>
      </c>
      <c r="K353" s="42">
        <f>IFERROR(VLOOKUP($H353,'Gen F Rev'!$A:$M,17,FALSE),0)</f>
        <v>0</v>
      </c>
      <c r="L353" s="34">
        <f>IFERROR(VLOOKUP($H353,'Gen F Exp'!$A:$E,15,FALSE),0)</f>
        <v>0</v>
      </c>
      <c r="M353" s="34">
        <f>IFERROR(VLOOKUP($H353,'Gen F Exp'!$A:$E,16,FALSE),0)</f>
        <v>0</v>
      </c>
      <c r="N353" s="42">
        <f>IFERROR(VLOOKUP($H353,'Gen F Exp'!$A:$E,17,FALSE),0)</f>
        <v>0</v>
      </c>
      <c r="O353" s="34">
        <f>IFERROR(VLOOKUP($H353,'Water F Rev'!$A:$L,15,FALSE),0)</f>
        <v>0</v>
      </c>
      <c r="P353" s="34">
        <f>IFERROR(VLOOKUP($H353,'Water F Rev'!$A:$L,16,FALSE),0)</f>
        <v>0</v>
      </c>
      <c r="Q353" s="42">
        <f>IFERROR(VLOOKUP($H353,'Water F Rev'!$A:$L,17,FALSE),0)</f>
        <v>0</v>
      </c>
      <c r="R353" s="34">
        <f>IFERROR(VLOOKUP($H353,'Water F Exp'!$A:$K,15,FALSE),0)</f>
        <v>0</v>
      </c>
      <c r="S353" s="34">
        <f>IFERROR(VLOOKUP($H353,'Water F Exp'!$A:$K,16,FALSE),0)</f>
        <v>0</v>
      </c>
      <c r="T353" s="42">
        <f>IFERROR(VLOOKUP($H353,'Water F Exp'!$A:$K,17,FALSE),0)</f>
        <v>0</v>
      </c>
      <c r="U353" s="34">
        <f ca="1">IFERROR(VLOOKUP($H353,'Sewer F Rev'!$A:$E,15,FALSE),0)</f>
        <v>0</v>
      </c>
      <c r="V353" s="34">
        <f ca="1">IFERROR(VLOOKUP($H353,'Sewer F Rev'!$A:$E,16,FALSE),0)</f>
        <v>0</v>
      </c>
      <c r="W353" s="42">
        <f ca="1">IFERROR(VLOOKUP($H353,'Sewer F Rev'!$A:$E,17,FALSE),0)</f>
        <v>0</v>
      </c>
      <c r="X353" s="34">
        <f>IFERROR(VLOOKUP($H353,'Sewer F Exp'!$A:$B,15,FALSE),0)</f>
        <v>0</v>
      </c>
      <c r="Y353" s="34">
        <f>IFERROR(VLOOKUP($H353,'Sewer F Exp'!$A:$B,16,FALSE),0)</f>
        <v>0</v>
      </c>
      <c r="Z353" s="42">
        <f>IFERROR(VLOOKUP($H353,'Sewer F Exp'!$A:$B,17,FALSE),0)</f>
        <v>0</v>
      </c>
      <c r="AA353" s="34">
        <f>IFERROR(VLOOKUP($H353,'Refuse F Rev'!$A:$E,15,FALSE),0)</f>
        <v>0</v>
      </c>
      <c r="AB353" s="34">
        <f>IFERROR(VLOOKUP($H353,'Refuse F Rev'!$A:$E,16,FALSE),0)</f>
        <v>0</v>
      </c>
      <c r="AC353" s="42">
        <f>IFERROR(VLOOKUP($H353,'Refuse F Rev'!$A:$E,17,FALSE),0)</f>
        <v>0</v>
      </c>
      <c r="AD353" s="34">
        <f>IFERROR(VLOOKUP($H353,'Refuse F Exp'!$A:$E,15,FALSE),0)</f>
        <v>0</v>
      </c>
      <c r="AE353" s="34">
        <f>IFERROR(VLOOKUP($H353,'Refuse F Exp'!$A:$E,16,FALSE),0)</f>
        <v>0</v>
      </c>
      <c r="AF353" s="42">
        <f>IFERROR(VLOOKUP($H353,'Refuse F Exp'!$A:$E,17,FALSE),0)</f>
        <v>0</v>
      </c>
      <c r="AG353" s="34">
        <f>IFERROR(VLOOKUP($H353,#REF!,10,FALSE),0)</f>
        <v>0</v>
      </c>
      <c r="AH353" s="34">
        <f>IFERROR(VLOOKUP($H353,#REF!,11,FALSE),0)</f>
        <v>0</v>
      </c>
      <c r="AI353" s="42">
        <f>IFERROR(VLOOKUP($H353,#REF!,12,FALSE),0)</f>
        <v>0</v>
      </c>
      <c r="AJ353" s="34">
        <f>IFERROR(VLOOKUP($H353,#REF!,10,FALSE),0)</f>
        <v>0</v>
      </c>
      <c r="AK353" s="34">
        <f>IFERROR(VLOOKUP($H353,#REF!,11,FALSE),0)</f>
        <v>0</v>
      </c>
      <c r="AL353" s="42">
        <f>IFERROR(VLOOKUP($H353,#REF!,12,FALSE),0)</f>
        <v>0</v>
      </c>
      <c r="AM353" s="34">
        <f>IFERROR(VLOOKUP($H353,#REF!,10,FALSE),0)</f>
        <v>0</v>
      </c>
      <c r="AN353" s="34">
        <f>IFERROR(VLOOKUP($H353,#REF!,11,FALSE),0)</f>
        <v>0</v>
      </c>
      <c r="AO353" s="42">
        <f>IFERROR(VLOOKUP($H353,#REF!,12,FALSE),0)</f>
        <v>0</v>
      </c>
      <c r="AP353" s="34">
        <f>IFERROR(VLOOKUP($H353,#REF!,10,FALSE),0)</f>
        <v>0</v>
      </c>
      <c r="AQ353" s="34">
        <f>IFERROR(VLOOKUP($H353,#REF!,11,FALSE),0)</f>
        <v>0</v>
      </c>
      <c r="AR353" s="42">
        <f>IFERROR(VLOOKUP($H353,#REF!,12,FALSE),0)</f>
        <v>0</v>
      </c>
      <c r="AS353" s="34">
        <f>IFERROR(VLOOKUP($H353,#REF!,13,FALSE),0)</f>
        <v>0</v>
      </c>
      <c r="AT353" s="34">
        <f>IFERROR(VLOOKUP($H353,#REF!,14,FALSE),0)</f>
        <v>0</v>
      </c>
      <c r="AU353" s="42">
        <f>IFERROR(VLOOKUP($H353,#REF!,15,FALSE),0)</f>
        <v>0</v>
      </c>
      <c r="AV353" s="34">
        <f>IFERROR(VLOOKUP($H353,#REF!,15,FALSE),0)</f>
        <v>0</v>
      </c>
      <c r="AW353" s="34">
        <f>IFERROR(VLOOKUP($H353,#REF!,16,FALSE),0)</f>
        <v>0</v>
      </c>
      <c r="AX353" s="42">
        <f>IFERROR(VLOOKUP($H353,#REF!,17,FALSE),0)</f>
        <v>0</v>
      </c>
    </row>
    <row r="354" spans="1:50" x14ac:dyDescent="0.3">
      <c r="A354" s="33" t="str">
        <f t="shared" si="20"/>
        <v>A -5110-4-920</v>
      </c>
      <c r="B354" s="33" t="str">
        <f>+'R&amp;E EXPORT'!B353</f>
        <v>STREET MAINT-CDL RENEWAL</v>
      </c>
      <c r="C354" t="str">
        <f>IFERROR(VLOOKUP(A354,'MCSJ Export'!A:C,3,FALSE),"")</f>
        <v>Sub Account</v>
      </c>
      <c r="D354" s="37">
        <f t="shared" ca="1" si="21"/>
        <v>0</v>
      </c>
      <c r="E354" s="37">
        <f t="shared" ca="1" si="22"/>
        <v>0</v>
      </c>
      <c r="F354" s="37">
        <f t="shared" ca="1" si="23"/>
        <v>0</v>
      </c>
      <c r="G354" s="37"/>
      <c r="H354" s="33" t="str">
        <f>+'R&amp;E EXPORT'!A353</f>
        <v>A -5110-4-920</v>
      </c>
      <c r="I354" s="34">
        <f>IFERROR(VLOOKUP($H354,'Gen F Rev'!$A:$M,15,FALSE),0)</f>
        <v>0</v>
      </c>
      <c r="J354" s="34">
        <f>IFERROR(VLOOKUP($H354,'Gen F Rev'!$A:$M,16,FALSE),0)</f>
        <v>0</v>
      </c>
      <c r="K354" s="42">
        <f>IFERROR(VLOOKUP($H354,'Gen F Rev'!$A:$M,17,FALSE),0)</f>
        <v>0</v>
      </c>
      <c r="L354" s="34">
        <f>IFERROR(VLOOKUP($H354,'Gen F Exp'!$A:$E,15,FALSE),0)</f>
        <v>0</v>
      </c>
      <c r="M354" s="34">
        <f>IFERROR(VLOOKUP($H354,'Gen F Exp'!$A:$E,16,FALSE),0)</f>
        <v>0</v>
      </c>
      <c r="N354" s="42">
        <f>IFERROR(VLOOKUP($H354,'Gen F Exp'!$A:$E,17,FALSE),0)</f>
        <v>0</v>
      </c>
      <c r="O354" s="34">
        <f>IFERROR(VLOOKUP($H354,'Water F Rev'!$A:$L,15,FALSE),0)</f>
        <v>0</v>
      </c>
      <c r="P354" s="34">
        <f>IFERROR(VLOOKUP($H354,'Water F Rev'!$A:$L,16,FALSE),0)</f>
        <v>0</v>
      </c>
      <c r="Q354" s="42">
        <f>IFERROR(VLOOKUP($H354,'Water F Rev'!$A:$L,17,FALSE),0)</f>
        <v>0</v>
      </c>
      <c r="R354" s="34">
        <f>IFERROR(VLOOKUP($H354,'Water F Exp'!$A:$K,15,FALSE),0)</f>
        <v>0</v>
      </c>
      <c r="S354" s="34">
        <f>IFERROR(VLOOKUP($H354,'Water F Exp'!$A:$K,16,FALSE),0)</f>
        <v>0</v>
      </c>
      <c r="T354" s="42">
        <f>IFERROR(VLOOKUP($H354,'Water F Exp'!$A:$K,17,FALSE),0)</f>
        <v>0</v>
      </c>
      <c r="U354" s="34">
        <f ca="1">IFERROR(VLOOKUP($H354,'Sewer F Rev'!$A:$E,15,FALSE),0)</f>
        <v>0</v>
      </c>
      <c r="V354" s="34">
        <f ca="1">IFERROR(VLOOKUP($H354,'Sewer F Rev'!$A:$E,16,FALSE),0)</f>
        <v>0</v>
      </c>
      <c r="W354" s="42">
        <f ca="1">IFERROR(VLOOKUP($H354,'Sewer F Rev'!$A:$E,17,FALSE),0)</f>
        <v>0</v>
      </c>
      <c r="X354" s="34">
        <f>IFERROR(VLOOKUP($H354,'Sewer F Exp'!$A:$B,15,FALSE),0)</f>
        <v>0</v>
      </c>
      <c r="Y354" s="34">
        <f>IFERROR(VLOOKUP($H354,'Sewer F Exp'!$A:$B,16,FALSE),0)</f>
        <v>0</v>
      </c>
      <c r="Z354" s="42">
        <f>IFERROR(VLOOKUP($H354,'Sewer F Exp'!$A:$B,17,FALSE),0)</f>
        <v>0</v>
      </c>
      <c r="AA354" s="34">
        <f>IFERROR(VLOOKUP($H354,'Refuse F Rev'!$A:$E,15,FALSE),0)</f>
        <v>0</v>
      </c>
      <c r="AB354" s="34">
        <f>IFERROR(VLOOKUP($H354,'Refuse F Rev'!$A:$E,16,FALSE),0)</f>
        <v>0</v>
      </c>
      <c r="AC354" s="42">
        <f>IFERROR(VLOOKUP($H354,'Refuse F Rev'!$A:$E,17,FALSE),0)</f>
        <v>0</v>
      </c>
      <c r="AD354" s="34">
        <f>IFERROR(VLOOKUP($H354,'Refuse F Exp'!$A:$E,15,FALSE),0)</f>
        <v>0</v>
      </c>
      <c r="AE354" s="34">
        <f>IFERROR(VLOOKUP($H354,'Refuse F Exp'!$A:$E,16,FALSE),0)</f>
        <v>0</v>
      </c>
      <c r="AF354" s="42">
        <f>IFERROR(VLOOKUP($H354,'Refuse F Exp'!$A:$E,17,FALSE),0)</f>
        <v>0</v>
      </c>
      <c r="AG354" s="34">
        <f>IFERROR(VLOOKUP($H354,#REF!,10,FALSE),0)</f>
        <v>0</v>
      </c>
      <c r="AH354" s="34">
        <f>IFERROR(VLOOKUP($H354,#REF!,11,FALSE),0)</f>
        <v>0</v>
      </c>
      <c r="AI354" s="42">
        <f>IFERROR(VLOOKUP($H354,#REF!,12,FALSE),0)</f>
        <v>0</v>
      </c>
      <c r="AJ354" s="34">
        <f>IFERROR(VLOOKUP($H354,#REF!,10,FALSE),0)</f>
        <v>0</v>
      </c>
      <c r="AK354" s="34">
        <f>IFERROR(VLOOKUP($H354,#REF!,11,FALSE),0)</f>
        <v>0</v>
      </c>
      <c r="AL354" s="42">
        <f>IFERROR(VLOOKUP($H354,#REF!,12,FALSE),0)</f>
        <v>0</v>
      </c>
      <c r="AM354" s="34">
        <f>IFERROR(VLOOKUP($H354,#REF!,10,FALSE),0)</f>
        <v>0</v>
      </c>
      <c r="AN354" s="34">
        <f>IFERROR(VLOOKUP($H354,#REF!,11,FALSE),0)</f>
        <v>0</v>
      </c>
      <c r="AO354" s="42">
        <f>IFERROR(VLOOKUP($H354,#REF!,12,FALSE),0)</f>
        <v>0</v>
      </c>
      <c r="AP354" s="34">
        <f>IFERROR(VLOOKUP($H354,#REF!,10,FALSE),0)</f>
        <v>0</v>
      </c>
      <c r="AQ354" s="34">
        <f>IFERROR(VLOOKUP($H354,#REF!,11,FALSE),0)</f>
        <v>0</v>
      </c>
      <c r="AR354" s="42">
        <f>IFERROR(VLOOKUP($H354,#REF!,12,FALSE),0)</f>
        <v>0</v>
      </c>
      <c r="AS354" s="34">
        <f>IFERROR(VLOOKUP($H354,#REF!,13,FALSE),0)</f>
        <v>0</v>
      </c>
      <c r="AT354" s="34">
        <f>IFERROR(VLOOKUP($H354,#REF!,14,FALSE),0)</f>
        <v>0</v>
      </c>
      <c r="AU354" s="42">
        <f>IFERROR(VLOOKUP($H354,#REF!,15,FALSE),0)</f>
        <v>0</v>
      </c>
      <c r="AV354" s="34">
        <f>IFERROR(VLOOKUP($H354,#REF!,15,FALSE),0)</f>
        <v>0</v>
      </c>
      <c r="AW354" s="34">
        <f>IFERROR(VLOOKUP($H354,#REF!,16,FALSE),0)</f>
        <v>0</v>
      </c>
      <c r="AX354" s="42">
        <f>IFERROR(VLOOKUP($H354,#REF!,17,FALSE),0)</f>
        <v>0</v>
      </c>
    </row>
    <row r="355" spans="1:50" x14ac:dyDescent="0.3">
      <c r="A355" s="33" t="str">
        <f t="shared" si="20"/>
        <v>A -5142-0-000</v>
      </c>
      <c r="B355" s="33" t="str">
        <f>+'R&amp;E EXPORT'!B354</f>
        <v>SNOW REMOVAL CONTRACTUAL EXPENSES:</v>
      </c>
      <c r="C355" t="str">
        <f>IFERROR(VLOOKUP(A355,'MCSJ Export'!A:C,3,FALSE),"")</f>
        <v>Control</v>
      </c>
      <c r="D355" s="37">
        <f t="shared" ca="1" si="21"/>
        <v>0</v>
      </c>
      <c r="E355" s="37">
        <f t="shared" ca="1" si="22"/>
        <v>0</v>
      </c>
      <c r="F355" s="37">
        <f t="shared" ca="1" si="23"/>
        <v>0</v>
      </c>
      <c r="G355" s="37"/>
      <c r="H355" s="33" t="str">
        <f>+'R&amp;E EXPORT'!A354</f>
        <v>A -5142-0-000</v>
      </c>
      <c r="I355" s="34">
        <f>IFERROR(VLOOKUP($H355,'Gen F Rev'!$A:$M,15,FALSE),0)</f>
        <v>0</v>
      </c>
      <c r="J355" s="34">
        <f>IFERROR(VLOOKUP($H355,'Gen F Rev'!$A:$M,16,FALSE),0)</f>
        <v>0</v>
      </c>
      <c r="K355" s="42">
        <f>IFERROR(VLOOKUP($H355,'Gen F Rev'!$A:$M,17,FALSE),0)</f>
        <v>0</v>
      </c>
      <c r="L355" s="34">
        <f>IFERROR(VLOOKUP($H355,'Gen F Exp'!$A:$E,15,FALSE),0)</f>
        <v>0</v>
      </c>
      <c r="M355" s="34">
        <f>IFERROR(VLOOKUP($H355,'Gen F Exp'!$A:$E,16,FALSE),0)</f>
        <v>0</v>
      </c>
      <c r="N355" s="42">
        <f>IFERROR(VLOOKUP($H355,'Gen F Exp'!$A:$E,17,FALSE),0)</f>
        <v>0</v>
      </c>
      <c r="O355" s="34">
        <f>IFERROR(VLOOKUP($H355,'Water F Rev'!$A:$L,15,FALSE),0)</f>
        <v>0</v>
      </c>
      <c r="P355" s="34">
        <f>IFERROR(VLOOKUP($H355,'Water F Rev'!$A:$L,16,FALSE),0)</f>
        <v>0</v>
      </c>
      <c r="Q355" s="42">
        <f>IFERROR(VLOOKUP($H355,'Water F Rev'!$A:$L,17,FALSE),0)</f>
        <v>0</v>
      </c>
      <c r="R355" s="34">
        <f>IFERROR(VLOOKUP($H355,'Water F Exp'!$A:$K,15,FALSE),0)</f>
        <v>0</v>
      </c>
      <c r="S355" s="34">
        <f>IFERROR(VLOOKUP($H355,'Water F Exp'!$A:$K,16,FALSE),0)</f>
        <v>0</v>
      </c>
      <c r="T355" s="42">
        <f>IFERROR(VLOOKUP($H355,'Water F Exp'!$A:$K,17,FALSE),0)</f>
        <v>0</v>
      </c>
      <c r="U355" s="34">
        <f ca="1">IFERROR(VLOOKUP($H355,'Sewer F Rev'!$A:$E,15,FALSE),0)</f>
        <v>0</v>
      </c>
      <c r="V355" s="34">
        <f ca="1">IFERROR(VLOOKUP($H355,'Sewer F Rev'!$A:$E,16,FALSE),0)</f>
        <v>0</v>
      </c>
      <c r="W355" s="42">
        <f ca="1">IFERROR(VLOOKUP($H355,'Sewer F Rev'!$A:$E,17,FALSE),0)</f>
        <v>0</v>
      </c>
      <c r="X355" s="34">
        <f>IFERROR(VLOOKUP($H355,'Sewer F Exp'!$A:$B,15,FALSE),0)</f>
        <v>0</v>
      </c>
      <c r="Y355" s="34">
        <f>IFERROR(VLOOKUP($H355,'Sewer F Exp'!$A:$B,16,FALSE),0)</f>
        <v>0</v>
      </c>
      <c r="Z355" s="42">
        <f>IFERROR(VLOOKUP($H355,'Sewer F Exp'!$A:$B,17,FALSE),0)</f>
        <v>0</v>
      </c>
      <c r="AA355" s="34">
        <f>IFERROR(VLOOKUP($H355,'Refuse F Rev'!$A:$E,15,FALSE),0)</f>
        <v>0</v>
      </c>
      <c r="AB355" s="34">
        <f>IFERROR(VLOOKUP($H355,'Refuse F Rev'!$A:$E,16,FALSE),0)</f>
        <v>0</v>
      </c>
      <c r="AC355" s="42">
        <f>IFERROR(VLOOKUP($H355,'Refuse F Rev'!$A:$E,17,FALSE),0)</f>
        <v>0</v>
      </c>
      <c r="AD355" s="34">
        <f>IFERROR(VLOOKUP($H355,'Refuse F Exp'!$A:$E,15,FALSE),0)</f>
        <v>0</v>
      </c>
      <c r="AE355" s="34">
        <f>IFERROR(VLOOKUP($H355,'Refuse F Exp'!$A:$E,16,FALSE),0)</f>
        <v>0</v>
      </c>
      <c r="AF355" s="42">
        <f>IFERROR(VLOOKUP($H355,'Refuse F Exp'!$A:$E,17,FALSE),0)</f>
        <v>0</v>
      </c>
      <c r="AG355" s="34">
        <f>IFERROR(VLOOKUP($H355,#REF!,10,FALSE),0)</f>
        <v>0</v>
      </c>
      <c r="AH355" s="34">
        <f>IFERROR(VLOOKUP($H355,#REF!,11,FALSE),0)</f>
        <v>0</v>
      </c>
      <c r="AI355" s="42">
        <f>IFERROR(VLOOKUP($H355,#REF!,12,FALSE),0)</f>
        <v>0</v>
      </c>
      <c r="AJ355" s="34">
        <f>IFERROR(VLOOKUP($H355,#REF!,10,FALSE),0)</f>
        <v>0</v>
      </c>
      <c r="AK355" s="34">
        <f>IFERROR(VLOOKUP($H355,#REF!,11,FALSE),0)</f>
        <v>0</v>
      </c>
      <c r="AL355" s="42">
        <f>IFERROR(VLOOKUP($H355,#REF!,12,FALSE),0)</f>
        <v>0</v>
      </c>
      <c r="AM355" s="34">
        <f>IFERROR(VLOOKUP($H355,#REF!,10,FALSE),0)</f>
        <v>0</v>
      </c>
      <c r="AN355" s="34">
        <f>IFERROR(VLOOKUP($H355,#REF!,11,FALSE),0)</f>
        <v>0</v>
      </c>
      <c r="AO355" s="42">
        <f>IFERROR(VLOOKUP($H355,#REF!,12,FALSE),0)</f>
        <v>0</v>
      </c>
      <c r="AP355" s="34">
        <f>IFERROR(VLOOKUP($H355,#REF!,10,FALSE),0)</f>
        <v>0</v>
      </c>
      <c r="AQ355" s="34">
        <f>IFERROR(VLOOKUP($H355,#REF!,11,FALSE),0)</f>
        <v>0</v>
      </c>
      <c r="AR355" s="42">
        <f>IFERROR(VLOOKUP($H355,#REF!,12,FALSE),0)</f>
        <v>0</v>
      </c>
      <c r="AS355" s="34">
        <f>IFERROR(VLOOKUP($H355,#REF!,13,FALSE),0)</f>
        <v>0</v>
      </c>
      <c r="AT355" s="34">
        <f>IFERROR(VLOOKUP($H355,#REF!,14,FALSE),0)</f>
        <v>0</v>
      </c>
      <c r="AU355" s="42">
        <f>IFERROR(VLOOKUP($H355,#REF!,15,FALSE),0)</f>
        <v>0</v>
      </c>
      <c r="AV355" s="34">
        <f>IFERROR(VLOOKUP($H355,#REF!,15,FALSE),0)</f>
        <v>0</v>
      </c>
      <c r="AW355" s="34">
        <f>IFERROR(VLOOKUP($H355,#REF!,16,FALSE),0)</f>
        <v>0</v>
      </c>
      <c r="AX355" s="42">
        <f>IFERROR(VLOOKUP($H355,#REF!,17,FALSE),0)</f>
        <v>0</v>
      </c>
    </row>
    <row r="356" spans="1:50" x14ac:dyDescent="0.3">
      <c r="A356" s="33" t="str">
        <f t="shared" si="20"/>
        <v>A -5142-4-220</v>
      </c>
      <c r="B356" s="33" t="str">
        <f>+'R&amp;E EXPORT'!B355</f>
        <v>SNOW REMOVAL-SALT/SAND</v>
      </c>
      <c r="C356" t="str">
        <f>IFERROR(VLOOKUP(A356,'MCSJ Export'!A:C,3,FALSE),"")</f>
        <v>Sub Account</v>
      </c>
      <c r="D356" s="37">
        <f t="shared" ca="1" si="21"/>
        <v>0</v>
      </c>
      <c r="E356" s="37">
        <f t="shared" ca="1" si="22"/>
        <v>0</v>
      </c>
      <c r="F356" s="37">
        <f t="shared" ca="1" si="23"/>
        <v>0</v>
      </c>
      <c r="G356" s="37"/>
      <c r="H356" s="33" t="str">
        <f>+'R&amp;E EXPORT'!A355</f>
        <v>A -5142-4-220</v>
      </c>
      <c r="I356" s="34">
        <f>IFERROR(VLOOKUP($H356,'Gen F Rev'!$A:$M,15,FALSE),0)</f>
        <v>0</v>
      </c>
      <c r="J356" s="34">
        <f>IFERROR(VLOOKUP($H356,'Gen F Rev'!$A:$M,16,FALSE),0)</f>
        <v>0</v>
      </c>
      <c r="K356" s="42">
        <f>IFERROR(VLOOKUP($H356,'Gen F Rev'!$A:$M,17,FALSE),0)</f>
        <v>0</v>
      </c>
      <c r="L356" s="34">
        <f>IFERROR(VLOOKUP($H356,'Gen F Exp'!$A:$E,15,FALSE),0)</f>
        <v>0</v>
      </c>
      <c r="M356" s="34">
        <f>IFERROR(VLOOKUP($H356,'Gen F Exp'!$A:$E,16,FALSE),0)</f>
        <v>0</v>
      </c>
      <c r="N356" s="42">
        <f>IFERROR(VLOOKUP($H356,'Gen F Exp'!$A:$E,17,FALSE),0)</f>
        <v>0</v>
      </c>
      <c r="O356" s="34">
        <f>IFERROR(VLOOKUP($H356,'Water F Rev'!$A:$L,15,FALSE),0)</f>
        <v>0</v>
      </c>
      <c r="P356" s="34">
        <f>IFERROR(VLOOKUP($H356,'Water F Rev'!$A:$L,16,FALSE),0)</f>
        <v>0</v>
      </c>
      <c r="Q356" s="42">
        <f>IFERROR(VLOOKUP($H356,'Water F Rev'!$A:$L,17,FALSE),0)</f>
        <v>0</v>
      </c>
      <c r="R356" s="34">
        <f>IFERROR(VLOOKUP($H356,'Water F Exp'!$A:$K,15,FALSE),0)</f>
        <v>0</v>
      </c>
      <c r="S356" s="34">
        <f>IFERROR(VLOOKUP($H356,'Water F Exp'!$A:$K,16,FALSE),0)</f>
        <v>0</v>
      </c>
      <c r="T356" s="42">
        <f>IFERROR(VLOOKUP($H356,'Water F Exp'!$A:$K,17,FALSE),0)</f>
        <v>0</v>
      </c>
      <c r="U356" s="34">
        <f ca="1">IFERROR(VLOOKUP($H356,'Sewer F Rev'!$A:$E,15,FALSE),0)</f>
        <v>0</v>
      </c>
      <c r="V356" s="34">
        <f ca="1">IFERROR(VLOOKUP($H356,'Sewer F Rev'!$A:$E,16,FALSE),0)</f>
        <v>0</v>
      </c>
      <c r="W356" s="42">
        <f ca="1">IFERROR(VLOOKUP($H356,'Sewer F Rev'!$A:$E,17,FALSE),0)</f>
        <v>0</v>
      </c>
      <c r="X356" s="34">
        <f>IFERROR(VLOOKUP($H356,'Sewer F Exp'!$A:$B,15,FALSE),0)</f>
        <v>0</v>
      </c>
      <c r="Y356" s="34">
        <f>IFERROR(VLOOKUP($H356,'Sewer F Exp'!$A:$B,16,FALSE),0)</f>
        <v>0</v>
      </c>
      <c r="Z356" s="42">
        <f>IFERROR(VLOOKUP($H356,'Sewer F Exp'!$A:$B,17,FALSE),0)</f>
        <v>0</v>
      </c>
      <c r="AA356" s="34">
        <f>IFERROR(VLOOKUP($H356,'Refuse F Rev'!$A:$E,15,FALSE),0)</f>
        <v>0</v>
      </c>
      <c r="AB356" s="34">
        <f>IFERROR(VLOOKUP($H356,'Refuse F Rev'!$A:$E,16,FALSE),0)</f>
        <v>0</v>
      </c>
      <c r="AC356" s="42">
        <f>IFERROR(VLOOKUP($H356,'Refuse F Rev'!$A:$E,17,FALSE),0)</f>
        <v>0</v>
      </c>
      <c r="AD356" s="34">
        <f>IFERROR(VLOOKUP($H356,'Refuse F Exp'!$A:$E,15,FALSE),0)</f>
        <v>0</v>
      </c>
      <c r="AE356" s="34">
        <f>IFERROR(VLOOKUP($H356,'Refuse F Exp'!$A:$E,16,FALSE),0)</f>
        <v>0</v>
      </c>
      <c r="AF356" s="42">
        <f>IFERROR(VLOOKUP($H356,'Refuse F Exp'!$A:$E,17,FALSE),0)</f>
        <v>0</v>
      </c>
      <c r="AG356" s="34">
        <f>IFERROR(VLOOKUP($H356,#REF!,10,FALSE),0)</f>
        <v>0</v>
      </c>
      <c r="AH356" s="34">
        <f>IFERROR(VLOOKUP($H356,#REF!,11,FALSE),0)</f>
        <v>0</v>
      </c>
      <c r="AI356" s="42">
        <f>IFERROR(VLOOKUP($H356,#REF!,12,FALSE),0)</f>
        <v>0</v>
      </c>
      <c r="AJ356" s="34">
        <f>IFERROR(VLOOKUP($H356,#REF!,10,FALSE),0)</f>
        <v>0</v>
      </c>
      <c r="AK356" s="34">
        <f>IFERROR(VLOOKUP($H356,#REF!,11,FALSE),0)</f>
        <v>0</v>
      </c>
      <c r="AL356" s="42">
        <f>IFERROR(VLOOKUP($H356,#REF!,12,FALSE),0)</f>
        <v>0</v>
      </c>
      <c r="AM356" s="34">
        <f>IFERROR(VLOOKUP($H356,#REF!,10,FALSE),0)</f>
        <v>0</v>
      </c>
      <c r="AN356" s="34">
        <f>IFERROR(VLOOKUP($H356,#REF!,11,FALSE),0)</f>
        <v>0</v>
      </c>
      <c r="AO356" s="42">
        <f>IFERROR(VLOOKUP($H356,#REF!,12,FALSE),0)</f>
        <v>0</v>
      </c>
      <c r="AP356" s="34">
        <f>IFERROR(VLOOKUP($H356,#REF!,10,FALSE),0)</f>
        <v>0</v>
      </c>
      <c r="AQ356" s="34">
        <f>IFERROR(VLOOKUP($H356,#REF!,11,FALSE),0)</f>
        <v>0</v>
      </c>
      <c r="AR356" s="42">
        <f>IFERROR(VLOOKUP($H356,#REF!,12,FALSE),0)</f>
        <v>0</v>
      </c>
      <c r="AS356" s="34">
        <f>IFERROR(VLOOKUP($H356,#REF!,13,FALSE),0)</f>
        <v>0</v>
      </c>
      <c r="AT356" s="34">
        <f>IFERROR(VLOOKUP($H356,#REF!,14,FALSE),0)</f>
        <v>0</v>
      </c>
      <c r="AU356" s="42">
        <f>IFERROR(VLOOKUP($H356,#REF!,15,FALSE),0)</f>
        <v>0</v>
      </c>
      <c r="AV356" s="34">
        <f>IFERROR(VLOOKUP($H356,#REF!,15,FALSE),0)</f>
        <v>0</v>
      </c>
      <c r="AW356" s="34">
        <f>IFERROR(VLOOKUP($H356,#REF!,16,FALSE),0)</f>
        <v>0</v>
      </c>
      <c r="AX356" s="42">
        <f>IFERROR(VLOOKUP($H356,#REF!,17,FALSE),0)</f>
        <v>0</v>
      </c>
    </row>
    <row r="357" spans="1:50" x14ac:dyDescent="0.3">
      <c r="A357" s="33" t="str">
        <f t="shared" si="20"/>
        <v>A -5142-4-221</v>
      </c>
      <c r="B357" s="33" t="str">
        <f>+'R&amp;E EXPORT'!B356</f>
        <v>SNOW REMOVAL-PLOW BLADES/SHOES&amp;MATERIALS</v>
      </c>
      <c r="C357" t="str">
        <f>IFERROR(VLOOKUP(A357,'MCSJ Export'!A:C,3,FALSE),"")</f>
        <v>Sub Account</v>
      </c>
      <c r="D357" s="37">
        <f t="shared" ca="1" si="21"/>
        <v>0</v>
      </c>
      <c r="E357" s="37">
        <f t="shared" ca="1" si="22"/>
        <v>0</v>
      </c>
      <c r="F357" s="37">
        <f t="shared" ca="1" si="23"/>
        <v>0</v>
      </c>
      <c r="G357" s="37"/>
      <c r="H357" s="33" t="str">
        <f>+'R&amp;E EXPORT'!A356</f>
        <v>A -5142-4-221</v>
      </c>
      <c r="I357" s="34">
        <f>IFERROR(VLOOKUP($H357,'Gen F Rev'!$A:$M,15,FALSE),0)</f>
        <v>0</v>
      </c>
      <c r="J357" s="34">
        <f>IFERROR(VLOOKUP($H357,'Gen F Rev'!$A:$M,16,FALSE),0)</f>
        <v>0</v>
      </c>
      <c r="K357" s="42">
        <f>IFERROR(VLOOKUP($H357,'Gen F Rev'!$A:$M,17,FALSE),0)</f>
        <v>0</v>
      </c>
      <c r="L357" s="34">
        <f>IFERROR(VLOOKUP($H357,'Gen F Exp'!$A:$E,15,FALSE),0)</f>
        <v>0</v>
      </c>
      <c r="M357" s="34">
        <f>IFERROR(VLOOKUP($H357,'Gen F Exp'!$A:$E,16,FALSE),0)</f>
        <v>0</v>
      </c>
      <c r="N357" s="42">
        <f>IFERROR(VLOOKUP($H357,'Gen F Exp'!$A:$E,17,FALSE),0)</f>
        <v>0</v>
      </c>
      <c r="O357" s="34">
        <f>IFERROR(VLOOKUP($H357,'Water F Rev'!$A:$L,15,FALSE),0)</f>
        <v>0</v>
      </c>
      <c r="P357" s="34">
        <f>IFERROR(VLOOKUP($H357,'Water F Rev'!$A:$L,16,FALSE),0)</f>
        <v>0</v>
      </c>
      <c r="Q357" s="42">
        <f>IFERROR(VLOOKUP($H357,'Water F Rev'!$A:$L,17,FALSE),0)</f>
        <v>0</v>
      </c>
      <c r="R357" s="34">
        <f>IFERROR(VLOOKUP($H357,'Water F Exp'!$A:$K,15,FALSE),0)</f>
        <v>0</v>
      </c>
      <c r="S357" s="34">
        <f>IFERROR(VLOOKUP($H357,'Water F Exp'!$A:$K,16,FALSE),0)</f>
        <v>0</v>
      </c>
      <c r="T357" s="42">
        <f>IFERROR(VLOOKUP($H357,'Water F Exp'!$A:$K,17,FALSE),0)</f>
        <v>0</v>
      </c>
      <c r="U357" s="34">
        <f ca="1">IFERROR(VLOOKUP($H357,'Sewer F Rev'!$A:$E,15,FALSE),0)</f>
        <v>0</v>
      </c>
      <c r="V357" s="34">
        <f ca="1">IFERROR(VLOOKUP($H357,'Sewer F Rev'!$A:$E,16,FALSE),0)</f>
        <v>0</v>
      </c>
      <c r="W357" s="42">
        <f ca="1">IFERROR(VLOOKUP($H357,'Sewer F Rev'!$A:$E,17,FALSE),0)</f>
        <v>0</v>
      </c>
      <c r="X357" s="34">
        <f>IFERROR(VLOOKUP($H357,'Sewer F Exp'!$A:$B,15,FALSE),0)</f>
        <v>0</v>
      </c>
      <c r="Y357" s="34">
        <f>IFERROR(VLOOKUP($H357,'Sewer F Exp'!$A:$B,16,FALSE),0)</f>
        <v>0</v>
      </c>
      <c r="Z357" s="42">
        <f>IFERROR(VLOOKUP($H357,'Sewer F Exp'!$A:$B,17,FALSE),0)</f>
        <v>0</v>
      </c>
      <c r="AA357" s="34">
        <f>IFERROR(VLOOKUP($H357,'Refuse F Rev'!$A:$E,15,FALSE),0)</f>
        <v>0</v>
      </c>
      <c r="AB357" s="34">
        <f>IFERROR(VLOOKUP($H357,'Refuse F Rev'!$A:$E,16,FALSE),0)</f>
        <v>0</v>
      </c>
      <c r="AC357" s="42">
        <f>IFERROR(VLOOKUP($H357,'Refuse F Rev'!$A:$E,17,FALSE),0)</f>
        <v>0</v>
      </c>
      <c r="AD357" s="34">
        <f>IFERROR(VLOOKUP($H357,'Refuse F Exp'!$A:$E,15,FALSE),0)</f>
        <v>0</v>
      </c>
      <c r="AE357" s="34">
        <f>IFERROR(VLOOKUP($H357,'Refuse F Exp'!$A:$E,16,FALSE),0)</f>
        <v>0</v>
      </c>
      <c r="AF357" s="42">
        <f>IFERROR(VLOOKUP($H357,'Refuse F Exp'!$A:$E,17,FALSE),0)</f>
        <v>0</v>
      </c>
      <c r="AG357" s="34">
        <f>IFERROR(VLOOKUP($H357,#REF!,10,FALSE),0)</f>
        <v>0</v>
      </c>
      <c r="AH357" s="34">
        <f>IFERROR(VLOOKUP($H357,#REF!,11,FALSE),0)</f>
        <v>0</v>
      </c>
      <c r="AI357" s="42">
        <f>IFERROR(VLOOKUP($H357,#REF!,12,FALSE),0)</f>
        <v>0</v>
      </c>
      <c r="AJ357" s="34">
        <f>IFERROR(VLOOKUP($H357,#REF!,10,FALSE),0)</f>
        <v>0</v>
      </c>
      <c r="AK357" s="34">
        <f>IFERROR(VLOOKUP($H357,#REF!,11,FALSE),0)</f>
        <v>0</v>
      </c>
      <c r="AL357" s="42">
        <f>IFERROR(VLOOKUP($H357,#REF!,12,FALSE),0)</f>
        <v>0</v>
      </c>
      <c r="AM357" s="34">
        <f>IFERROR(VLOOKUP($H357,#REF!,10,FALSE),0)</f>
        <v>0</v>
      </c>
      <c r="AN357" s="34">
        <f>IFERROR(VLOOKUP($H357,#REF!,11,FALSE),0)</f>
        <v>0</v>
      </c>
      <c r="AO357" s="42">
        <f>IFERROR(VLOOKUP($H357,#REF!,12,FALSE),0)</f>
        <v>0</v>
      </c>
      <c r="AP357" s="34">
        <f>IFERROR(VLOOKUP($H357,#REF!,10,FALSE),0)</f>
        <v>0</v>
      </c>
      <c r="AQ357" s="34">
        <f>IFERROR(VLOOKUP($H357,#REF!,11,FALSE),0)</f>
        <v>0</v>
      </c>
      <c r="AR357" s="42">
        <f>IFERROR(VLOOKUP($H357,#REF!,12,FALSE),0)</f>
        <v>0</v>
      </c>
      <c r="AS357" s="34">
        <f>IFERROR(VLOOKUP($H357,#REF!,13,FALSE),0)</f>
        <v>0</v>
      </c>
      <c r="AT357" s="34">
        <f>IFERROR(VLOOKUP($H357,#REF!,14,FALSE),0)</f>
        <v>0</v>
      </c>
      <c r="AU357" s="42">
        <f>IFERROR(VLOOKUP($H357,#REF!,15,FALSE),0)</f>
        <v>0</v>
      </c>
      <c r="AV357" s="34">
        <f>IFERROR(VLOOKUP($H357,#REF!,15,FALSE),0)</f>
        <v>0</v>
      </c>
      <c r="AW357" s="34">
        <f>IFERROR(VLOOKUP($H357,#REF!,16,FALSE),0)</f>
        <v>0</v>
      </c>
      <c r="AX357" s="42">
        <f>IFERROR(VLOOKUP($H357,#REF!,17,FALSE),0)</f>
        <v>0</v>
      </c>
    </row>
    <row r="358" spans="1:50" x14ac:dyDescent="0.3">
      <c r="A358" s="33" t="str">
        <f t="shared" si="20"/>
        <v>A -5410-0-000</v>
      </c>
      <c r="B358" s="33" t="str">
        <f>+'R&amp;E EXPORT'!B357</f>
        <v>SIDEWALKS &amp; CURBS CONTR. EXPENSE:</v>
      </c>
      <c r="C358" t="str">
        <f>IFERROR(VLOOKUP(A358,'MCSJ Export'!A:C,3,FALSE),"")</f>
        <v>Control</v>
      </c>
      <c r="D358" s="37">
        <f t="shared" ca="1" si="21"/>
        <v>0</v>
      </c>
      <c r="E358" s="37">
        <f t="shared" ca="1" si="22"/>
        <v>0</v>
      </c>
      <c r="F358" s="37">
        <f t="shared" ca="1" si="23"/>
        <v>0</v>
      </c>
      <c r="G358" s="37"/>
      <c r="H358" s="33" t="str">
        <f>+'R&amp;E EXPORT'!A357</f>
        <v>A -5410-0-000</v>
      </c>
      <c r="I358" s="34">
        <f>IFERROR(VLOOKUP($H358,'Gen F Rev'!$A:$M,15,FALSE),0)</f>
        <v>0</v>
      </c>
      <c r="J358" s="34">
        <f>IFERROR(VLOOKUP($H358,'Gen F Rev'!$A:$M,16,FALSE),0)</f>
        <v>0</v>
      </c>
      <c r="K358" s="42">
        <f>IFERROR(VLOOKUP($H358,'Gen F Rev'!$A:$M,17,FALSE),0)</f>
        <v>0</v>
      </c>
      <c r="L358" s="34">
        <f>IFERROR(VLOOKUP($H358,'Gen F Exp'!$A:$E,15,FALSE),0)</f>
        <v>0</v>
      </c>
      <c r="M358" s="34">
        <f>IFERROR(VLOOKUP($H358,'Gen F Exp'!$A:$E,16,FALSE),0)</f>
        <v>0</v>
      </c>
      <c r="N358" s="42">
        <f>IFERROR(VLOOKUP($H358,'Gen F Exp'!$A:$E,17,FALSE),0)</f>
        <v>0</v>
      </c>
      <c r="O358" s="34">
        <f>IFERROR(VLOOKUP($H358,'Water F Rev'!$A:$L,15,FALSE),0)</f>
        <v>0</v>
      </c>
      <c r="P358" s="34">
        <f>IFERROR(VLOOKUP($H358,'Water F Rev'!$A:$L,16,FALSE),0)</f>
        <v>0</v>
      </c>
      <c r="Q358" s="42">
        <f>IFERROR(VLOOKUP($H358,'Water F Rev'!$A:$L,17,FALSE),0)</f>
        <v>0</v>
      </c>
      <c r="R358" s="34">
        <f>IFERROR(VLOOKUP($H358,'Water F Exp'!$A:$K,15,FALSE),0)</f>
        <v>0</v>
      </c>
      <c r="S358" s="34">
        <f>IFERROR(VLOOKUP($H358,'Water F Exp'!$A:$K,16,FALSE),0)</f>
        <v>0</v>
      </c>
      <c r="T358" s="42">
        <f>IFERROR(VLOOKUP($H358,'Water F Exp'!$A:$K,17,FALSE),0)</f>
        <v>0</v>
      </c>
      <c r="U358" s="34">
        <f ca="1">IFERROR(VLOOKUP($H358,'Sewer F Rev'!$A:$E,15,FALSE),0)</f>
        <v>0</v>
      </c>
      <c r="V358" s="34">
        <f ca="1">IFERROR(VLOOKUP($H358,'Sewer F Rev'!$A:$E,16,FALSE),0)</f>
        <v>0</v>
      </c>
      <c r="W358" s="42">
        <f ca="1">IFERROR(VLOOKUP($H358,'Sewer F Rev'!$A:$E,17,FALSE),0)</f>
        <v>0</v>
      </c>
      <c r="X358" s="34">
        <f>IFERROR(VLOOKUP($H358,'Sewer F Exp'!$A:$B,15,FALSE),0)</f>
        <v>0</v>
      </c>
      <c r="Y358" s="34">
        <f>IFERROR(VLOOKUP($H358,'Sewer F Exp'!$A:$B,16,FALSE),0)</f>
        <v>0</v>
      </c>
      <c r="Z358" s="42">
        <f>IFERROR(VLOOKUP($H358,'Sewer F Exp'!$A:$B,17,FALSE),0)</f>
        <v>0</v>
      </c>
      <c r="AA358" s="34">
        <f>IFERROR(VLOOKUP($H358,'Refuse F Rev'!$A:$E,15,FALSE),0)</f>
        <v>0</v>
      </c>
      <c r="AB358" s="34">
        <f>IFERROR(VLOOKUP($H358,'Refuse F Rev'!$A:$E,16,FALSE),0)</f>
        <v>0</v>
      </c>
      <c r="AC358" s="42">
        <f>IFERROR(VLOOKUP($H358,'Refuse F Rev'!$A:$E,17,FALSE),0)</f>
        <v>0</v>
      </c>
      <c r="AD358" s="34">
        <f>IFERROR(VLOOKUP($H358,'Refuse F Exp'!$A:$E,15,FALSE),0)</f>
        <v>0</v>
      </c>
      <c r="AE358" s="34">
        <f>IFERROR(VLOOKUP($H358,'Refuse F Exp'!$A:$E,16,FALSE),0)</f>
        <v>0</v>
      </c>
      <c r="AF358" s="42">
        <f>IFERROR(VLOOKUP($H358,'Refuse F Exp'!$A:$E,17,FALSE),0)</f>
        <v>0</v>
      </c>
      <c r="AG358" s="34">
        <f>IFERROR(VLOOKUP($H358,#REF!,10,FALSE),0)</f>
        <v>0</v>
      </c>
      <c r="AH358" s="34">
        <f>IFERROR(VLOOKUP($H358,#REF!,11,FALSE),0)</f>
        <v>0</v>
      </c>
      <c r="AI358" s="42">
        <f>IFERROR(VLOOKUP($H358,#REF!,12,FALSE),0)</f>
        <v>0</v>
      </c>
      <c r="AJ358" s="34">
        <f>IFERROR(VLOOKUP($H358,#REF!,10,FALSE),0)</f>
        <v>0</v>
      </c>
      <c r="AK358" s="34">
        <f>IFERROR(VLOOKUP($H358,#REF!,11,FALSE),0)</f>
        <v>0</v>
      </c>
      <c r="AL358" s="42">
        <f>IFERROR(VLOOKUP($H358,#REF!,12,FALSE),0)</f>
        <v>0</v>
      </c>
      <c r="AM358" s="34">
        <f>IFERROR(VLOOKUP($H358,#REF!,10,FALSE),0)</f>
        <v>0</v>
      </c>
      <c r="AN358" s="34">
        <f>IFERROR(VLOOKUP($H358,#REF!,11,FALSE),0)</f>
        <v>0</v>
      </c>
      <c r="AO358" s="42">
        <f>IFERROR(VLOOKUP($H358,#REF!,12,FALSE),0)</f>
        <v>0</v>
      </c>
      <c r="AP358" s="34">
        <f>IFERROR(VLOOKUP($H358,#REF!,10,FALSE),0)</f>
        <v>0</v>
      </c>
      <c r="AQ358" s="34">
        <f>IFERROR(VLOOKUP($H358,#REF!,11,FALSE),0)</f>
        <v>0</v>
      </c>
      <c r="AR358" s="42">
        <f>IFERROR(VLOOKUP($H358,#REF!,12,FALSE),0)</f>
        <v>0</v>
      </c>
      <c r="AS358" s="34">
        <f>IFERROR(VLOOKUP($H358,#REF!,13,FALSE),0)</f>
        <v>0</v>
      </c>
      <c r="AT358" s="34">
        <f>IFERROR(VLOOKUP($H358,#REF!,14,FALSE),0)</f>
        <v>0</v>
      </c>
      <c r="AU358" s="42">
        <f>IFERROR(VLOOKUP($H358,#REF!,15,FALSE),0)</f>
        <v>0</v>
      </c>
      <c r="AV358" s="34">
        <f>IFERROR(VLOOKUP($H358,#REF!,15,FALSE),0)</f>
        <v>0</v>
      </c>
      <c r="AW358" s="34">
        <f>IFERROR(VLOOKUP($H358,#REF!,16,FALSE),0)</f>
        <v>0</v>
      </c>
      <c r="AX358" s="42">
        <f>IFERROR(VLOOKUP($H358,#REF!,17,FALSE),0)</f>
        <v>0</v>
      </c>
    </row>
    <row r="359" spans="1:50" x14ac:dyDescent="0.3">
      <c r="A359" s="33" t="str">
        <f t="shared" si="20"/>
        <v>A -5410-4-214</v>
      </c>
      <c r="B359" s="33" t="str">
        <f>+'R&amp;E EXPORT'!B358</f>
        <v>SIDEWALKS &amp; CURBS CNTRCTL</v>
      </c>
      <c r="C359" t="str">
        <f>IFERROR(VLOOKUP(A359,'MCSJ Export'!A:C,3,FALSE),"")</f>
        <v>Sub Account</v>
      </c>
      <c r="D359" s="37">
        <f t="shared" ca="1" si="21"/>
        <v>0</v>
      </c>
      <c r="E359" s="37">
        <f t="shared" ca="1" si="22"/>
        <v>0</v>
      </c>
      <c r="F359" s="37">
        <f t="shared" ca="1" si="23"/>
        <v>0</v>
      </c>
      <c r="G359" s="37"/>
      <c r="H359" s="33" t="str">
        <f>+'R&amp;E EXPORT'!A358</f>
        <v>A -5410-4-214</v>
      </c>
      <c r="I359" s="34">
        <f>IFERROR(VLOOKUP($H359,'Gen F Rev'!$A:$M,15,FALSE),0)</f>
        <v>0</v>
      </c>
      <c r="J359" s="34">
        <f>IFERROR(VLOOKUP($H359,'Gen F Rev'!$A:$M,16,FALSE),0)</f>
        <v>0</v>
      </c>
      <c r="K359" s="42">
        <f>IFERROR(VLOOKUP($H359,'Gen F Rev'!$A:$M,17,FALSE),0)</f>
        <v>0</v>
      </c>
      <c r="L359" s="34">
        <f>IFERROR(VLOOKUP($H359,'Gen F Exp'!$A:$E,15,FALSE),0)</f>
        <v>0</v>
      </c>
      <c r="M359" s="34">
        <f>IFERROR(VLOOKUP($H359,'Gen F Exp'!$A:$E,16,FALSE),0)</f>
        <v>0</v>
      </c>
      <c r="N359" s="42">
        <f>IFERROR(VLOOKUP($H359,'Gen F Exp'!$A:$E,17,FALSE),0)</f>
        <v>0</v>
      </c>
      <c r="O359" s="34">
        <f>IFERROR(VLOOKUP($H359,'Water F Rev'!$A:$L,15,FALSE),0)</f>
        <v>0</v>
      </c>
      <c r="P359" s="34">
        <f>IFERROR(VLOOKUP($H359,'Water F Rev'!$A:$L,16,FALSE),0)</f>
        <v>0</v>
      </c>
      <c r="Q359" s="42">
        <f>IFERROR(VLOOKUP($H359,'Water F Rev'!$A:$L,17,FALSE),0)</f>
        <v>0</v>
      </c>
      <c r="R359" s="34">
        <f>IFERROR(VLOOKUP($H359,'Water F Exp'!$A:$K,15,FALSE),0)</f>
        <v>0</v>
      </c>
      <c r="S359" s="34">
        <f>IFERROR(VLOOKUP($H359,'Water F Exp'!$A:$K,16,FALSE),0)</f>
        <v>0</v>
      </c>
      <c r="T359" s="42">
        <f>IFERROR(VLOOKUP($H359,'Water F Exp'!$A:$K,17,FALSE),0)</f>
        <v>0</v>
      </c>
      <c r="U359" s="34">
        <f ca="1">IFERROR(VLOOKUP($H359,'Sewer F Rev'!$A:$E,15,FALSE),0)</f>
        <v>0</v>
      </c>
      <c r="V359" s="34">
        <f ca="1">IFERROR(VLOOKUP($H359,'Sewer F Rev'!$A:$E,16,FALSE),0)</f>
        <v>0</v>
      </c>
      <c r="W359" s="42">
        <f ca="1">IFERROR(VLOOKUP($H359,'Sewer F Rev'!$A:$E,17,FALSE),0)</f>
        <v>0</v>
      </c>
      <c r="X359" s="34">
        <f>IFERROR(VLOOKUP($H359,'Sewer F Exp'!$A:$B,15,FALSE),0)</f>
        <v>0</v>
      </c>
      <c r="Y359" s="34">
        <f>IFERROR(VLOOKUP($H359,'Sewer F Exp'!$A:$B,16,FALSE),0)</f>
        <v>0</v>
      </c>
      <c r="Z359" s="42">
        <f>IFERROR(VLOOKUP($H359,'Sewer F Exp'!$A:$B,17,FALSE),0)</f>
        <v>0</v>
      </c>
      <c r="AA359" s="34">
        <f>IFERROR(VLOOKUP($H359,'Refuse F Rev'!$A:$E,15,FALSE),0)</f>
        <v>0</v>
      </c>
      <c r="AB359" s="34">
        <f>IFERROR(VLOOKUP($H359,'Refuse F Rev'!$A:$E,16,FALSE),0)</f>
        <v>0</v>
      </c>
      <c r="AC359" s="42">
        <f>IFERROR(VLOOKUP($H359,'Refuse F Rev'!$A:$E,17,FALSE),0)</f>
        <v>0</v>
      </c>
      <c r="AD359" s="34">
        <f>IFERROR(VLOOKUP($H359,'Refuse F Exp'!$A:$E,15,FALSE),0)</f>
        <v>0</v>
      </c>
      <c r="AE359" s="34">
        <f>IFERROR(VLOOKUP($H359,'Refuse F Exp'!$A:$E,16,FALSE),0)</f>
        <v>0</v>
      </c>
      <c r="AF359" s="42">
        <f>IFERROR(VLOOKUP($H359,'Refuse F Exp'!$A:$E,17,FALSE),0)</f>
        <v>0</v>
      </c>
      <c r="AG359" s="34">
        <f>IFERROR(VLOOKUP($H359,#REF!,10,FALSE),0)</f>
        <v>0</v>
      </c>
      <c r="AH359" s="34">
        <f>IFERROR(VLOOKUP($H359,#REF!,11,FALSE),0)</f>
        <v>0</v>
      </c>
      <c r="AI359" s="42">
        <f>IFERROR(VLOOKUP($H359,#REF!,12,FALSE),0)</f>
        <v>0</v>
      </c>
      <c r="AJ359" s="34">
        <f>IFERROR(VLOOKUP($H359,#REF!,10,FALSE),0)</f>
        <v>0</v>
      </c>
      <c r="AK359" s="34">
        <f>IFERROR(VLOOKUP($H359,#REF!,11,FALSE),0)</f>
        <v>0</v>
      </c>
      <c r="AL359" s="42">
        <f>IFERROR(VLOOKUP($H359,#REF!,12,FALSE),0)</f>
        <v>0</v>
      </c>
      <c r="AM359" s="34">
        <f>IFERROR(VLOOKUP($H359,#REF!,10,FALSE),0)</f>
        <v>0</v>
      </c>
      <c r="AN359" s="34">
        <f>IFERROR(VLOOKUP($H359,#REF!,11,FALSE),0)</f>
        <v>0</v>
      </c>
      <c r="AO359" s="42">
        <f>IFERROR(VLOOKUP($H359,#REF!,12,FALSE),0)</f>
        <v>0</v>
      </c>
      <c r="AP359" s="34">
        <f>IFERROR(VLOOKUP($H359,#REF!,10,FALSE),0)</f>
        <v>0</v>
      </c>
      <c r="AQ359" s="34">
        <f>IFERROR(VLOOKUP($H359,#REF!,11,FALSE),0)</f>
        <v>0</v>
      </c>
      <c r="AR359" s="42">
        <f>IFERROR(VLOOKUP($H359,#REF!,12,FALSE),0)</f>
        <v>0</v>
      </c>
      <c r="AS359" s="34">
        <f>IFERROR(VLOOKUP($H359,#REF!,13,FALSE),0)</f>
        <v>0</v>
      </c>
      <c r="AT359" s="34">
        <f>IFERROR(VLOOKUP($H359,#REF!,14,FALSE),0)</f>
        <v>0</v>
      </c>
      <c r="AU359" s="42">
        <f>IFERROR(VLOOKUP($H359,#REF!,15,FALSE),0)</f>
        <v>0</v>
      </c>
      <c r="AV359" s="34">
        <f>IFERROR(VLOOKUP($H359,#REF!,15,FALSE),0)</f>
        <v>0</v>
      </c>
      <c r="AW359" s="34">
        <f>IFERROR(VLOOKUP($H359,#REF!,16,FALSE),0)</f>
        <v>0</v>
      </c>
      <c r="AX359" s="42">
        <f>IFERROR(VLOOKUP($H359,#REF!,17,FALSE),0)</f>
        <v>0</v>
      </c>
    </row>
    <row r="360" spans="1:50" x14ac:dyDescent="0.3">
      <c r="A360" s="33" t="str">
        <f t="shared" si="20"/>
        <v>A -7140-0-000</v>
      </c>
      <c r="B360" s="33" t="str">
        <f>+'R&amp;E EXPORT'!B359</f>
        <v>PLAYGROUND &amp; REC:</v>
      </c>
      <c r="C360" t="str">
        <f>IFERROR(VLOOKUP(A360,'MCSJ Export'!A:C,3,FALSE),"")</f>
        <v>Control</v>
      </c>
      <c r="D360" s="37">
        <f t="shared" ca="1" si="21"/>
        <v>0</v>
      </c>
      <c r="E360" s="37">
        <f t="shared" ca="1" si="22"/>
        <v>0</v>
      </c>
      <c r="F360" s="37">
        <f t="shared" ca="1" si="23"/>
        <v>0</v>
      </c>
      <c r="G360" s="37"/>
      <c r="H360" s="33" t="str">
        <f>+'R&amp;E EXPORT'!A359</f>
        <v>A -7140-0-000</v>
      </c>
      <c r="I360" s="34">
        <f>IFERROR(VLOOKUP($H360,'Gen F Rev'!$A:$M,15,FALSE),0)</f>
        <v>0</v>
      </c>
      <c r="J360" s="34">
        <f>IFERROR(VLOOKUP($H360,'Gen F Rev'!$A:$M,16,FALSE),0)</f>
        <v>0</v>
      </c>
      <c r="K360" s="42">
        <f>IFERROR(VLOOKUP($H360,'Gen F Rev'!$A:$M,17,FALSE),0)</f>
        <v>0</v>
      </c>
      <c r="L360" s="34">
        <f>IFERROR(VLOOKUP($H360,'Gen F Exp'!$A:$E,15,FALSE),0)</f>
        <v>0</v>
      </c>
      <c r="M360" s="34">
        <f>IFERROR(VLOOKUP($H360,'Gen F Exp'!$A:$E,16,FALSE),0)</f>
        <v>0</v>
      </c>
      <c r="N360" s="42">
        <f>IFERROR(VLOOKUP($H360,'Gen F Exp'!$A:$E,17,FALSE),0)</f>
        <v>0</v>
      </c>
      <c r="O360" s="34">
        <f>IFERROR(VLOOKUP($H360,'Water F Rev'!$A:$L,15,FALSE),0)</f>
        <v>0</v>
      </c>
      <c r="P360" s="34">
        <f>IFERROR(VLOOKUP($H360,'Water F Rev'!$A:$L,16,FALSE),0)</f>
        <v>0</v>
      </c>
      <c r="Q360" s="42">
        <f>IFERROR(VLOOKUP($H360,'Water F Rev'!$A:$L,17,FALSE),0)</f>
        <v>0</v>
      </c>
      <c r="R360" s="34">
        <f>IFERROR(VLOOKUP($H360,'Water F Exp'!$A:$K,15,FALSE),0)</f>
        <v>0</v>
      </c>
      <c r="S360" s="34">
        <f>IFERROR(VLOOKUP($H360,'Water F Exp'!$A:$K,16,FALSE),0)</f>
        <v>0</v>
      </c>
      <c r="T360" s="42">
        <f>IFERROR(VLOOKUP($H360,'Water F Exp'!$A:$K,17,FALSE),0)</f>
        <v>0</v>
      </c>
      <c r="U360" s="34">
        <f ca="1">IFERROR(VLOOKUP($H360,'Sewer F Rev'!$A:$E,15,FALSE),0)</f>
        <v>0</v>
      </c>
      <c r="V360" s="34">
        <f ca="1">IFERROR(VLOOKUP($H360,'Sewer F Rev'!$A:$E,16,FALSE),0)</f>
        <v>0</v>
      </c>
      <c r="W360" s="42">
        <f ca="1">IFERROR(VLOOKUP($H360,'Sewer F Rev'!$A:$E,17,FALSE),0)</f>
        <v>0</v>
      </c>
      <c r="X360" s="34">
        <f>IFERROR(VLOOKUP($H360,'Sewer F Exp'!$A:$B,15,FALSE),0)</f>
        <v>0</v>
      </c>
      <c r="Y360" s="34">
        <f>IFERROR(VLOOKUP($H360,'Sewer F Exp'!$A:$B,16,FALSE),0)</f>
        <v>0</v>
      </c>
      <c r="Z360" s="42">
        <f>IFERROR(VLOOKUP($H360,'Sewer F Exp'!$A:$B,17,FALSE),0)</f>
        <v>0</v>
      </c>
      <c r="AA360" s="34">
        <f>IFERROR(VLOOKUP($H360,'Refuse F Rev'!$A:$E,15,FALSE),0)</f>
        <v>0</v>
      </c>
      <c r="AB360" s="34">
        <f>IFERROR(VLOOKUP($H360,'Refuse F Rev'!$A:$E,16,FALSE),0)</f>
        <v>0</v>
      </c>
      <c r="AC360" s="42">
        <f>IFERROR(VLOOKUP($H360,'Refuse F Rev'!$A:$E,17,FALSE),0)</f>
        <v>0</v>
      </c>
      <c r="AD360" s="34">
        <f>IFERROR(VLOOKUP($H360,'Refuse F Exp'!$A:$E,15,FALSE),0)</f>
        <v>0</v>
      </c>
      <c r="AE360" s="34">
        <f>IFERROR(VLOOKUP($H360,'Refuse F Exp'!$A:$E,16,FALSE),0)</f>
        <v>0</v>
      </c>
      <c r="AF360" s="42">
        <f>IFERROR(VLOOKUP($H360,'Refuse F Exp'!$A:$E,17,FALSE),0)</f>
        <v>0</v>
      </c>
      <c r="AG360" s="34">
        <f>IFERROR(VLOOKUP($H360,#REF!,10,FALSE),0)</f>
        <v>0</v>
      </c>
      <c r="AH360" s="34">
        <f>IFERROR(VLOOKUP($H360,#REF!,11,FALSE),0)</f>
        <v>0</v>
      </c>
      <c r="AI360" s="42">
        <f>IFERROR(VLOOKUP($H360,#REF!,12,FALSE),0)</f>
        <v>0</v>
      </c>
      <c r="AJ360" s="34">
        <f>IFERROR(VLOOKUP($H360,#REF!,10,FALSE),0)</f>
        <v>0</v>
      </c>
      <c r="AK360" s="34">
        <f>IFERROR(VLOOKUP($H360,#REF!,11,FALSE),0)</f>
        <v>0</v>
      </c>
      <c r="AL360" s="42">
        <f>IFERROR(VLOOKUP($H360,#REF!,12,FALSE),0)</f>
        <v>0</v>
      </c>
      <c r="AM360" s="34">
        <f>IFERROR(VLOOKUP($H360,#REF!,10,FALSE),0)</f>
        <v>0</v>
      </c>
      <c r="AN360" s="34">
        <f>IFERROR(VLOOKUP($H360,#REF!,11,FALSE),0)</f>
        <v>0</v>
      </c>
      <c r="AO360" s="42">
        <f>IFERROR(VLOOKUP($H360,#REF!,12,FALSE),0)</f>
        <v>0</v>
      </c>
      <c r="AP360" s="34">
        <f>IFERROR(VLOOKUP($H360,#REF!,10,FALSE),0)</f>
        <v>0</v>
      </c>
      <c r="AQ360" s="34">
        <f>IFERROR(VLOOKUP($H360,#REF!,11,FALSE),0)</f>
        <v>0</v>
      </c>
      <c r="AR360" s="42">
        <f>IFERROR(VLOOKUP($H360,#REF!,12,FALSE),0)</f>
        <v>0</v>
      </c>
      <c r="AS360" s="34">
        <f>IFERROR(VLOOKUP($H360,#REF!,13,FALSE),0)</f>
        <v>0</v>
      </c>
      <c r="AT360" s="34">
        <f>IFERROR(VLOOKUP($H360,#REF!,14,FALSE),0)</f>
        <v>0</v>
      </c>
      <c r="AU360" s="42">
        <f>IFERROR(VLOOKUP($H360,#REF!,15,FALSE),0)</f>
        <v>0</v>
      </c>
      <c r="AV360" s="34">
        <f>IFERROR(VLOOKUP($H360,#REF!,15,FALSE),0)</f>
        <v>0</v>
      </c>
      <c r="AW360" s="34">
        <f>IFERROR(VLOOKUP($H360,#REF!,16,FALSE),0)</f>
        <v>0</v>
      </c>
      <c r="AX360" s="42">
        <f>IFERROR(VLOOKUP($H360,#REF!,17,FALSE),0)</f>
        <v>0</v>
      </c>
    </row>
    <row r="361" spans="1:50" x14ac:dyDescent="0.3">
      <c r="A361" s="33" t="str">
        <f t="shared" si="20"/>
        <v>A -7140-1-000</v>
      </c>
      <c r="B361" s="33" t="str">
        <f>+'R&amp;E EXPORT'!B360</f>
        <v>PARKS PERSONAL SERVICES</v>
      </c>
      <c r="C361" t="str">
        <f>IFERROR(VLOOKUP(A361,'MCSJ Export'!A:C,3,FALSE),"")</f>
        <v>Sub Account</v>
      </c>
      <c r="D361" s="37">
        <f t="shared" ca="1" si="21"/>
        <v>0</v>
      </c>
      <c r="E361" s="37">
        <f t="shared" ca="1" si="22"/>
        <v>0</v>
      </c>
      <c r="F361" s="37">
        <f t="shared" ca="1" si="23"/>
        <v>0</v>
      </c>
      <c r="G361" s="37"/>
      <c r="H361" s="33" t="str">
        <f>+'R&amp;E EXPORT'!A360</f>
        <v>A -7140-1-000</v>
      </c>
      <c r="I361" s="34">
        <f>IFERROR(VLOOKUP($H361,'Gen F Rev'!$A:$M,15,FALSE),0)</f>
        <v>0</v>
      </c>
      <c r="J361" s="34">
        <f>IFERROR(VLOOKUP($H361,'Gen F Rev'!$A:$M,16,FALSE),0)</f>
        <v>0</v>
      </c>
      <c r="K361" s="42">
        <f>IFERROR(VLOOKUP($H361,'Gen F Rev'!$A:$M,17,FALSE),0)</f>
        <v>0</v>
      </c>
      <c r="L361" s="34">
        <f>IFERROR(VLOOKUP($H361,'Gen F Exp'!$A:$E,15,FALSE),0)</f>
        <v>0</v>
      </c>
      <c r="M361" s="34">
        <f>IFERROR(VLOOKUP($H361,'Gen F Exp'!$A:$E,16,FALSE),0)</f>
        <v>0</v>
      </c>
      <c r="N361" s="42">
        <f>IFERROR(VLOOKUP($H361,'Gen F Exp'!$A:$E,17,FALSE),0)</f>
        <v>0</v>
      </c>
      <c r="O361" s="34">
        <f>IFERROR(VLOOKUP($H361,'Water F Rev'!$A:$L,15,FALSE),0)</f>
        <v>0</v>
      </c>
      <c r="P361" s="34">
        <f>IFERROR(VLOOKUP($H361,'Water F Rev'!$A:$L,16,FALSE),0)</f>
        <v>0</v>
      </c>
      <c r="Q361" s="42">
        <f>IFERROR(VLOOKUP($H361,'Water F Rev'!$A:$L,17,FALSE),0)</f>
        <v>0</v>
      </c>
      <c r="R361" s="34">
        <f>IFERROR(VLOOKUP($H361,'Water F Exp'!$A:$K,15,FALSE),0)</f>
        <v>0</v>
      </c>
      <c r="S361" s="34">
        <f>IFERROR(VLOOKUP($H361,'Water F Exp'!$A:$K,16,FALSE),0)</f>
        <v>0</v>
      </c>
      <c r="T361" s="42">
        <f>IFERROR(VLOOKUP($H361,'Water F Exp'!$A:$K,17,FALSE),0)</f>
        <v>0</v>
      </c>
      <c r="U361" s="34">
        <f ca="1">IFERROR(VLOOKUP($H361,'Sewer F Rev'!$A:$E,15,FALSE),0)</f>
        <v>0</v>
      </c>
      <c r="V361" s="34">
        <f ca="1">IFERROR(VLOOKUP($H361,'Sewer F Rev'!$A:$E,16,FALSE),0)</f>
        <v>0</v>
      </c>
      <c r="W361" s="42">
        <f ca="1">IFERROR(VLOOKUP($H361,'Sewer F Rev'!$A:$E,17,FALSE),0)</f>
        <v>0</v>
      </c>
      <c r="X361" s="34">
        <f>IFERROR(VLOOKUP($H361,'Sewer F Exp'!$A:$B,15,FALSE),0)</f>
        <v>0</v>
      </c>
      <c r="Y361" s="34">
        <f>IFERROR(VLOOKUP($H361,'Sewer F Exp'!$A:$B,16,FALSE),0)</f>
        <v>0</v>
      </c>
      <c r="Z361" s="42">
        <f>IFERROR(VLOOKUP($H361,'Sewer F Exp'!$A:$B,17,FALSE),0)</f>
        <v>0</v>
      </c>
      <c r="AA361" s="34">
        <f>IFERROR(VLOOKUP($H361,'Refuse F Rev'!$A:$E,15,FALSE),0)</f>
        <v>0</v>
      </c>
      <c r="AB361" s="34">
        <f>IFERROR(VLOOKUP($H361,'Refuse F Rev'!$A:$E,16,FALSE),0)</f>
        <v>0</v>
      </c>
      <c r="AC361" s="42">
        <f>IFERROR(VLOOKUP($H361,'Refuse F Rev'!$A:$E,17,FALSE),0)</f>
        <v>0</v>
      </c>
      <c r="AD361" s="34">
        <f>IFERROR(VLOOKUP($H361,'Refuse F Exp'!$A:$E,15,FALSE),0)</f>
        <v>0</v>
      </c>
      <c r="AE361" s="34">
        <f>IFERROR(VLOOKUP($H361,'Refuse F Exp'!$A:$E,16,FALSE),0)</f>
        <v>0</v>
      </c>
      <c r="AF361" s="42">
        <f>IFERROR(VLOOKUP($H361,'Refuse F Exp'!$A:$E,17,FALSE),0)</f>
        <v>0</v>
      </c>
      <c r="AG361" s="34">
        <f>IFERROR(VLOOKUP($H361,#REF!,10,FALSE),0)</f>
        <v>0</v>
      </c>
      <c r="AH361" s="34">
        <f>IFERROR(VLOOKUP($H361,#REF!,11,FALSE),0)</f>
        <v>0</v>
      </c>
      <c r="AI361" s="42">
        <f>IFERROR(VLOOKUP($H361,#REF!,12,FALSE),0)</f>
        <v>0</v>
      </c>
      <c r="AJ361" s="34">
        <f>IFERROR(VLOOKUP($H361,#REF!,10,FALSE),0)</f>
        <v>0</v>
      </c>
      <c r="AK361" s="34">
        <f>IFERROR(VLOOKUP($H361,#REF!,11,FALSE),0)</f>
        <v>0</v>
      </c>
      <c r="AL361" s="42">
        <f>IFERROR(VLOOKUP($H361,#REF!,12,FALSE),0)</f>
        <v>0</v>
      </c>
      <c r="AM361" s="34">
        <f>IFERROR(VLOOKUP($H361,#REF!,10,FALSE),0)</f>
        <v>0</v>
      </c>
      <c r="AN361" s="34">
        <f>IFERROR(VLOOKUP($H361,#REF!,11,FALSE),0)</f>
        <v>0</v>
      </c>
      <c r="AO361" s="42">
        <f>IFERROR(VLOOKUP($H361,#REF!,12,FALSE),0)</f>
        <v>0</v>
      </c>
      <c r="AP361" s="34">
        <f>IFERROR(VLOOKUP($H361,#REF!,10,FALSE),0)</f>
        <v>0</v>
      </c>
      <c r="AQ361" s="34">
        <f>IFERROR(VLOOKUP($H361,#REF!,11,FALSE),0)</f>
        <v>0</v>
      </c>
      <c r="AR361" s="42">
        <f>IFERROR(VLOOKUP($H361,#REF!,12,FALSE),0)</f>
        <v>0</v>
      </c>
      <c r="AS361" s="34">
        <f>IFERROR(VLOOKUP($H361,#REF!,13,FALSE),0)</f>
        <v>0</v>
      </c>
      <c r="AT361" s="34">
        <f>IFERROR(VLOOKUP($H361,#REF!,14,FALSE),0)</f>
        <v>0</v>
      </c>
      <c r="AU361" s="42">
        <f>IFERROR(VLOOKUP($H361,#REF!,15,FALSE),0)</f>
        <v>0</v>
      </c>
      <c r="AV361" s="34">
        <f>IFERROR(VLOOKUP($H361,#REF!,15,FALSE),0)</f>
        <v>0</v>
      </c>
      <c r="AW361" s="34">
        <f>IFERROR(VLOOKUP($H361,#REF!,16,FALSE),0)</f>
        <v>0</v>
      </c>
      <c r="AX361" s="42">
        <f>IFERROR(VLOOKUP($H361,#REF!,17,FALSE),0)</f>
        <v>0</v>
      </c>
    </row>
    <row r="362" spans="1:50" x14ac:dyDescent="0.3">
      <c r="A362" s="33" t="str">
        <f t="shared" si="20"/>
        <v>A -7140-2-250</v>
      </c>
      <c r="B362" s="33" t="str">
        <f>+'R&amp;E EXPORT'!B361</f>
        <v>PARKS-EQUIP-SMALL TOOLS &amp; PAINT</v>
      </c>
      <c r="C362" t="str">
        <f>IFERROR(VLOOKUP(A362,'MCSJ Export'!A:C,3,FALSE),"")</f>
        <v>Sub Account</v>
      </c>
      <c r="D362" s="37">
        <f t="shared" ca="1" si="21"/>
        <v>0</v>
      </c>
      <c r="E362" s="37">
        <f t="shared" ca="1" si="22"/>
        <v>0</v>
      </c>
      <c r="F362" s="37">
        <f t="shared" ca="1" si="23"/>
        <v>0</v>
      </c>
      <c r="G362" s="37"/>
      <c r="H362" s="33" t="str">
        <f>+'R&amp;E EXPORT'!A361</f>
        <v>A -7140-2-250</v>
      </c>
      <c r="I362" s="34">
        <f>IFERROR(VLOOKUP($H362,'Gen F Rev'!$A:$M,15,FALSE),0)</f>
        <v>0</v>
      </c>
      <c r="J362" s="34">
        <f>IFERROR(VLOOKUP($H362,'Gen F Rev'!$A:$M,16,FALSE),0)</f>
        <v>0</v>
      </c>
      <c r="K362" s="42">
        <f>IFERROR(VLOOKUP($H362,'Gen F Rev'!$A:$M,17,FALSE),0)</f>
        <v>0</v>
      </c>
      <c r="L362" s="34">
        <f>IFERROR(VLOOKUP($H362,'Gen F Exp'!$A:$E,15,FALSE),0)</f>
        <v>0</v>
      </c>
      <c r="M362" s="34">
        <f>IFERROR(VLOOKUP($H362,'Gen F Exp'!$A:$E,16,FALSE),0)</f>
        <v>0</v>
      </c>
      <c r="N362" s="42">
        <f>IFERROR(VLOOKUP($H362,'Gen F Exp'!$A:$E,17,FALSE),0)</f>
        <v>0</v>
      </c>
      <c r="O362" s="34">
        <f>IFERROR(VLOOKUP($H362,'Water F Rev'!$A:$L,15,FALSE),0)</f>
        <v>0</v>
      </c>
      <c r="P362" s="34">
        <f>IFERROR(VLOOKUP($H362,'Water F Rev'!$A:$L,16,FALSE),0)</f>
        <v>0</v>
      </c>
      <c r="Q362" s="42">
        <f>IFERROR(VLOOKUP($H362,'Water F Rev'!$A:$L,17,FALSE),0)</f>
        <v>0</v>
      </c>
      <c r="R362" s="34">
        <f>IFERROR(VLOOKUP($H362,'Water F Exp'!$A:$K,15,FALSE),0)</f>
        <v>0</v>
      </c>
      <c r="S362" s="34">
        <f>IFERROR(VLOOKUP($H362,'Water F Exp'!$A:$K,16,FALSE),0)</f>
        <v>0</v>
      </c>
      <c r="T362" s="42">
        <f>IFERROR(VLOOKUP($H362,'Water F Exp'!$A:$K,17,FALSE),0)</f>
        <v>0</v>
      </c>
      <c r="U362" s="34">
        <f ca="1">IFERROR(VLOOKUP($H362,'Sewer F Rev'!$A:$E,15,FALSE),0)</f>
        <v>0</v>
      </c>
      <c r="V362" s="34">
        <f ca="1">IFERROR(VLOOKUP($H362,'Sewer F Rev'!$A:$E,16,FALSE),0)</f>
        <v>0</v>
      </c>
      <c r="W362" s="42">
        <f ca="1">IFERROR(VLOOKUP($H362,'Sewer F Rev'!$A:$E,17,FALSE),0)</f>
        <v>0</v>
      </c>
      <c r="X362" s="34">
        <f>IFERROR(VLOOKUP($H362,'Sewer F Exp'!$A:$B,15,FALSE),0)</f>
        <v>0</v>
      </c>
      <c r="Y362" s="34">
        <f>IFERROR(VLOOKUP($H362,'Sewer F Exp'!$A:$B,16,FALSE),0)</f>
        <v>0</v>
      </c>
      <c r="Z362" s="42">
        <f>IFERROR(VLOOKUP($H362,'Sewer F Exp'!$A:$B,17,FALSE),0)</f>
        <v>0</v>
      </c>
      <c r="AA362" s="34">
        <f>IFERROR(VLOOKUP($H362,'Refuse F Rev'!$A:$E,15,FALSE),0)</f>
        <v>0</v>
      </c>
      <c r="AB362" s="34">
        <f>IFERROR(VLOOKUP($H362,'Refuse F Rev'!$A:$E,16,FALSE),0)</f>
        <v>0</v>
      </c>
      <c r="AC362" s="42">
        <f>IFERROR(VLOOKUP($H362,'Refuse F Rev'!$A:$E,17,FALSE),0)</f>
        <v>0</v>
      </c>
      <c r="AD362" s="34">
        <f>IFERROR(VLOOKUP($H362,'Refuse F Exp'!$A:$E,15,FALSE),0)</f>
        <v>0</v>
      </c>
      <c r="AE362" s="34">
        <f>IFERROR(VLOOKUP($H362,'Refuse F Exp'!$A:$E,16,FALSE),0)</f>
        <v>0</v>
      </c>
      <c r="AF362" s="42">
        <f>IFERROR(VLOOKUP($H362,'Refuse F Exp'!$A:$E,17,FALSE),0)</f>
        <v>0</v>
      </c>
      <c r="AG362" s="34">
        <f>IFERROR(VLOOKUP($H362,#REF!,10,FALSE),0)</f>
        <v>0</v>
      </c>
      <c r="AH362" s="34">
        <f>IFERROR(VLOOKUP($H362,#REF!,11,FALSE),0)</f>
        <v>0</v>
      </c>
      <c r="AI362" s="42">
        <f>IFERROR(VLOOKUP($H362,#REF!,12,FALSE),0)</f>
        <v>0</v>
      </c>
      <c r="AJ362" s="34">
        <f>IFERROR(VLOOKUP($H362,#REF!,10,FALSE),0)</f>
        <v>0</v>
      </c>
      <c r="AK362" s="34">
        <f>IFERROR(VLOOKUP($H362,#REF!,11,FALSE),0)</f>
        <v>0</v>
      </c>
      <c r="AL362" s="42">
        <f>IFERROR(VLOOKUP($H362,#REF!,12,FALSE),0)</f>
        <v>0</v>
      </c>
      <c r="AM362" s="34">
        <f>IFERROR(VLOOKUP($H362,#REF!,10,FALSE),0)</f>
        <v>0</v>
      </c>
      <c r="AN362" s="34">
        <f>IFERROR(VLOOKUP($H362,#REF!,11,FALSE),0)</f>
        <v>0</v>
      </c>
      <c r="AO362" s="42">
        <f>IFERROR(VLOOKUP($H362,#REF!,12,FALSE),0)</f>
        <v>0</v>
      </c>
      <c r="AP362" s="34">
        <f>IFERROR(VLOOKUP($H362,#REF!,10,FALSE),0)</f>
        <v>0</v>
      </c>
      <c r="AQ362" s="34">
        <f>IFERROR(VLOOKUP($H362,#REF!,11,FALSE),0)</f>
        <v>0</v>
      </c>
      <c r="AR362" s="42">
        <f>IFERROR(VLOOKUP($H362,#REF!,12,FALSE),0)</f>
        <v>0</v>
      </c>
      <c r="AS362" s="34">
        <f>IFERROR(VLOOKUP($H362,#REF!,13,FALSE),0)</f>
        <v>0</v>
      </c>
      <c r="AT362" s="34">
        <f>IFERROR(VLOOKUP($H362,#REF!,14,FALSE),0)</f>
        <v>0</v>
      </c>
      <c r="AU362" s="42">
        <f>IFERROR(VLOOKUP($H362,#REF!,15,FALSE),0)</f>
        <v>0</v>
      </c>
      <c r="AV362" s="34">
        <f>IFERROR(VLOOKUP($H362,#REF!,15,FALSE),0)</f>
        <v>0</v>
      </c>
      <c r="AW362" s="34">
        <f>IFERROR(VLOOKUP($H362,#REF!,16,FALSE),0)</f>
        <v>0</v>
      </c>
      <c r="AX362" s="42">
        <f>IFERROR(VLOOKUP($H362,#REF!,17,FALSE),0)</f>
        <v>0</v>
      </c>
    </row>
    <row r="363" spans="1:50" x14ac:dyDescent="0.3">
      <c r="A363" s="33" t="str">
        <f t="shared" si="20"/>
        <v>A -7140-2-712</v>
      </c>
      <c r="B363" s="33" t="str">
        <f>+'R&amp;E EXPORT'!B362</f>
        <v>PARKS-EQUIP-N.HUDSON FENCE RPLC</v>
      </c>
      <c r="C363" t="str">
        <f>IFERROR(VLOOKUP(A363,'MCSJ Export'!A:C,3,FALSE),"")</f>
        <v>Sub Account</v>
      </c>
      <c r="D363" s="37">
        <f t="shared" ca="1" si="21"/>
        <v>0</v>
      </c>
      <c r="E363" s="37">
        <f t="shared" ca="1" si="22"/>
        <v>0</v>
      </c>
      <c r="F363" s="37">
        <f t="shared" ca="1" si="23"/>
        <v>0</v>
      </c>
      <c r="G363" s="37"/>
      <c r="H363" s="33" t="str">
        <f>+'R&amp;E EXPORT'!A362</f>
        <v>A -7140-2-712</v>
      </c>
      <c r="I363" s="34">
        <f>IFERROR(VLOOKUP($H363,'Gen F Rev'!$A:$M,15,FALSE),0)</f>
        <v>0</v>
      </c>
      <c r="J363" s="34">
        <f>IFERROR(VLOOKUP($H363,'Gen F Rev'!$A:$M,16,FALSE),0)</f>
        <v>0</v>
      </c>
      <c r="K363" s="42">
        <f>IFERROR(VLOOKUP($H363,'Gen F Rev'!$A:$M,17,FALSE),0)</f>
        <v>0</v>
      </c>
      <c r="L363" s="34">
        <f>IFERROR(VLOOKUP($H363,'Gen F Exp'!$A:$E,15,FALSE),0)</f>
        <v>0</v>
      </c>
      <c r="M363" s="34">
        <f>IFERROR(VLOOKUP($H363,'Gen F Exp'!$A:$E,16,FALSE),0)</f>
        <v>0</v>
      </c>
      <c r="N363" s="42">
        <f>IFERROR(VLOOKUP($H363,'Gen F Exp'!$A:$E,17,FALSE),0)</f>
        <v>0</v>
      </c>
      <c r="O363" s="34">
        <f>IFERROR(VLOOKUP($H363,'Water F Rev'!$A:$L,15,FALSE),0)</f>
        <v>0</v>
      </c>
      <c r="P363" s="34">
        <f>IFERROR(VLOOKUP($H363,'Water F Rev'!$A:$L,16,FALSE),0)</f>
        <v>0</v>
      </c>
      <c r="Q363" s="42">
        <f>IFERROR(VLOOKUP($H363,'Water F Rev'!$A:$L,17,FALSE),0)</f>
        <v>0</v>
      </c>
      <c r="R363" s="34">
        <f>IFERROR(VLOOKUP($H363,'Water F Exp'!$A:$K,15,FALSE),0)</f>
        <v>0</v>
      </c>
      <c r="S363" s="34">
        <f>IFERROR(VLOOKUP($H363,'Water F Exp'!$A:$K,16,FALSE),0)</f>
        <v>0</v>
      </c>
      <c r="T363" s="42">
        <f>IFERROR(VLOOKUP($H363,'Water F Exp'!$A:$K,17,FALSE),0)</f>
        <v>0</v>
      </c>
      <c r="U363" s="34">
        <f ca="1">IFERROR(VLOOKUP($H363,'Sewer F Rev'!$A:$E,15,FALSE),0)</f>
        <v>0</v>
      </c>
      <c r="V363" s="34">
        <f ca="1">IFERROR(VLOOKUP($H363,'Sewer F Rev'!$A:$E,16,FALSE),0)</f>
        <v>0</v>
      </c>
      <c r="W363" s="42">
        <f ca="1">IFERROR(VLOOKUP($H363,'Sewer F Rev'!$A:$E,17,FALSE),0)</f>
        <v>0</v>
      </c>
      <c r="X363" s="34">
        <f>IFERROR(VLOOKUP($H363,'Sewer F Exp'!$A:$B,15,FALSE),0)</f>
        <v>0</v>
      </c>
      <c r="Y363" s="34">
        <f>IFERROR(VLOOKUP($H363,'Sewer F Exp'!$A:$B,16,FALSE),0)</f>
        <v>0</v>
      </c>
      <c r="Z363" s="42">
        <f>IFERROR(VLOOKUP($H363,'Sewer F Exp'!$A:$B,17,FALSE),0)</f>
        <v>0</v>
      </c>
      <c r="AA363" s="34">
        <f>IFERROR(VLOOKUP($H363,'Refuse F Rev'!$A:$E,15,FALSE),0)</f>
        <v>0</v>
      </c>
      <c r="AB363" s="34">
        <f>IFERROR(VLOOKUP($H363,'Refuse F Rev'!$A:$E,16,FALSE),0)</f>
        <v>0</v>
      </c>
      <c r="AC363" s="42">
        <f>IFERROR(VLOOKUP($H363,'Refuse F Rev'!$A:$E,17,FALSE),0)</f>
        <v>0</v>
      </c>
      <c r="AD363" s="34">
        <f>IFERROR(VLOOKUP($H363,'Refuse F Exp'!$A:$E,15,FALSE),0)</f>
        <v>0</v>
      </c>
      <c r="AE363" s="34">
        <f>IFERROR(VLOOKUP($H363,'Refuse F Exp'!$A:$E,16,FALSE),0)</f>
        <v>0</v>
      </c>
      <c r="AF363" s="42">
        <f>IFERROR(VLOOKUP($H363,'Refuse F Exp'!$A:$E,17,FALSE),0)</f>
        <v>0</v>
      </c>
      <c r="AG363" s="34">
        <f>IFERROR(VLOOKUP($H363,#REF!,10,FALSE),0)</f>
        <v>0</v>
      </c>
      <c r="AH363" s="34">
        <f>IFERROR(VLOOKUP($H363,#REF!,11,FALSE),0)</f>
        <v>0</v>
      </c>
      <c r="AI363" s="42">
        <f>IFERROR(VLOOKUP($H363,#REF!,12,FALSE),0)</f>
        <v>0</v>
      </c>
      <c r="AJ363" s="34">
        <f>IFERROR(VLOOKUP($H363,#REF!,10,FALSE),0)</f>
        <v>0</v>
      </c>
      <c r="AK363" s="34">
        <f>IFERROR(VLOOKUP($H363,#REF!,11,FALSE),0)</f>
        <v>0</v>
      </c>
      <c r="AL363" s="42">
        <f>IFERROR(VLOOKUP($H363,#REF!,12,FALSE),0)</f>
        <v>0</v>
      </c>
      <c r="AM363" s="34">
        <f>IFERROR(VLOOKUP($H363,#REF!,10,FALSE),0)</f>
        <v>0</v>
      </c>
      <c r="AN363" s="34">
        <f>IFERROR(VLOOKUP($H363,#REF!,11,FALSE),0)</f>
        <v>0</v>
      </c>
      <c r="AO363" s="42">
        <f>IFERROR(VLOOKUP($H363,#REF!,12,FALSE),0)</f>
        <v>0</v>
      </c>
      <c r="AP363" s="34">
        <f>IFERROR(VLOOKUP($H363,#REF!,10,FALSE),0)</f>
        <v>0</v>
      </c>
      <c r="AQ363" s="34">
        <f>IFERROR(VLOOKUP($H363,#REF!,11,FALSE),0)</f>
        <v>0</v>
      </c>
      <c r="AR363" s="42">
        <f>IFERROR(VLOOKUP($H363,#REF!,12,FALSE),0)</f>
        <v>0</v>
      </c>
      <c r="AS363" s="34">
        <f>IFERROR(VLOOKUP($H363,#REF!,13,FALSE),0)</f>
        <v>0</v>
      </c>
      <c r="AT363" s="34">
        <f>IFERROR(VLOOKUP($H363,#REF!,14,FALSE),0)</f>
        <v>0</v>
      </c>
      <c r="AU363" s="42">
        <f>IFERROR(VLOOKUP($H363,#REF!,15,FALSE),0)</f>
        <v>0</v>
      </c>
      <c r="AV363" s="34">
        <f>IFERROR(VLOOKUP($H363,#REF!,15,FALSE),0)</f>
        <v>0</v>
      </c>
      <c r="AW363" s="34">
        <f>IFERROR(VLOOKUP($H363,#REF!,16,FALSE),0)</f>
        <v>0</v>
      </c>
      <c r="AX363" s="42">
        <f>IFERROR(VLOOKUP($H363,#REF!,17,FALSE),0)</f>
        <v>0</v>
      </c>
    </row>
    <row r="364" spans="1:50" x14ac:dyDescent="0.3">
      <c r="A364" s="33" t="str">
        <f t="shared" si="20"/>
        <v>A -7140-2-743</v>
      </c>
      <c r="B364" s="33" t="str">
        <f>+'R&amp;E EXPORT'!B363</f>
        <v>PARKS-EQUIP-VIRGINIA AVE-GRILLS&amp;FRGHT</v>
      </c>
      <c r="C364" t="str">
        <f>IFERROR(VLOOKUP(A364,'MCSJ Export'!A:C,3,FALSE),"")</f>
        <v>Sub Account</v>
      </c>
      <c r="D364" s="37">
        <f t="shared" ca="1" si="21"/>
        <v>0</v>
      </c>
      <c r="E364" s="37">
        <f t="shared" ca="1" si="22"/>
        <v>0</v>
      </c>
      <c r="F364" s="37">
        <f t="shared" ca="1" si="23"/>
        <v>0</v>
      </c>
      <c r="G364" s="37"/>
      <c r="H364" s="33" t="str">
        <f>+'R&amp;E EXPORT'!A363</f>
        <v>A -7140-2-743</v>
      </c>
      <c r="I364" s="34">
        <f>IFERROR(VLOOKUP($H364,'Gen F Rev'!$A:$M,15,FALSE),0)</f>
        <v>0</v>
      </c>
      <c r="J364" s="34">
        <f>IFERROR(VLOOKUP($H364,'Gen F Rev'!$A:$M,16,FALSE),0)</f>
        <v>0</v>
      </c>
      <c r="K364" s="42">
        <f>IFERROR(VLOOKUP($H364,'Gen F Rev'!$A:$M,17,FALSE),0)</f>
        <v>0</v>
      </c>
      <c r="L364" s="34">
        <f>IFERROR(VLOOKUP($H364,'Gen F Exp'!$A:$E,15,FALSE),0)</f>
        <v>0</v>
      </c>
      <c r="M364" s="34">
        <f>IFERROR(VLOOKUP($H364,'Gen F Exp'!$A:$E,16,FALSE),0)</f>
        <v>0</v>
      </c>
      <c r="N364" s="42">
        <f>IFERROR(VLOOKUP($H364,'Gen F Exp'!$A:$E,17,FALSE),0)</f>
        <v>0</v>
      </c>
      <c r="O364" s="34">
        <f>IFERROR(VLOOKUP($H364,'Water F Rev'!$A:$L,15,FALSE),0)</f>
        <v>0</v>
      </c>
      <c r="P364" s="34">
        <f>IFERROR(VLOOKUP($H364,'Water F Rev'!$A:$L,16,FALSE),0)</f>
        <v>0</v>
      </c>
      <c r="Q364" s="42">
        <f>IFERROR(VLOOKUP($H364,'Water F Rev'!$A:$L,17,FALSE),0)</f>
        <v>0</v>
      </c>
      <c r="R364" s="34">
        <f>IFERROR(VLOOKUP($H364,'Water F Exp'!$A:$K,15,FALSE),0)</f>
        <v>0</v>
      </c>
      <c r="S364" s="34">
        <f>IFERROR(VLOOKUP($H364,'Water F Exp'!$A:$K,16,FALSE),0)</f>
        <v>0</v>
      </c>
      <c r="T364" s="42">
        <f>IFERROR(VLOOKUP($H364,'Water F Exp'!$A:$K,17,FALSE),0)</f>
        <v>0</v>
      </c>
      <c r="U364" s="34">
        <f ca="1">IFERROR(VLOOKUP($H364,'Sewer F Rev'!$A:$E,15,FALSE),0)</f>
        <v>0</v>
      </c>
      <c r="V364" s="34">
        <f ca="1">IFERROR(VLOOKUP($H364,'Sewer F Rev'!$A:$E,16,FALSE),0)</f>
        <v>0</v>
      </c>
      <c r="W364" s="42">
        <f ca="1">IFERROR(VLOOKUP($H364,'Sewer F Rev'!$A:$E,17,FALSE),0)</f>
        <v>0</v>
      </c>
      <c r="X364" s="34">
        <f>IFERROR(VLOOKUP($H364,'Sewer F Exp'!$A:$B,15,FALSE),0)</f>
        <v>0</v>
      </c>
      <c r="Y364" s="34">
        <f>IFERROR(VLOOKUP($H364,'Sewer F Exp'!$A:$B,16,FALSE),0)</f>
        <v>0</v>
      </c>
      <c r="Z364" s="42">
        <f>IFERROR(VLOOKUP($H364,'Sewer F Exp'!$A:$B,17,FALSE),0)</f>
        <v>0</v>
      </c>
      <c r="AA364" s="34">
        <f>IFERROR(VLOOKUP($H364,'Refuse F Rev'!$A:$E,15,FALSE),0)</f>
        <v>0</v>
      </c>
      <c r="AB364" s="34">
        <f>IFERROR(VLOOKUP($H364,'Refuse F Rev'!$A:$E,16,FALSE),0)</f>
        <v>0</v>
      </c>
      <c r="AC364" s="42">
        <f>IFERROR(VLOOKUP($H364,'Refuse F Rev'!$A:$E,17,FALSE),0)</f>
        <v>0</v>
      </c>
      <c r="AD364" s="34">
        <f>IFERROR(VLOOKUP($H364,'Refuse F Exp'!$A:$E,15,FALSE),0)</f>
        <v>0</v>
      </c>
      <c r="AE364" s="34">
        <f>IFERROR(VLOOKUP($H364,'Refuse F Exp'!$A:$E,16,FALSE),0)</f>
        <v>0</v>
      </c>
      <c r="AF364" s="42">
        <f>IFERROR(VLOOKUP($H364,'Refuse F Exp'!$A:$E,17,FALSE),0)</f>
        <v>0</v>
      </c>
      <c r="AG364" s="34">
        <f>IFERROR(VLOOKUP($H364,#REF!,10,FALSE),0)</f>
        <v>0</v>
      </c>
      <c r="AH364" s="34">
        <f>IFERROR(VLOOKUP($H364,#REF!,11,FALSE),0)</f>
        <v>0</v>
      </c>
      <c r="AI364" s="42">
        <f>IFERROR(VLOOKUP($H364,#REF!,12,FALSE),0)</f>
        <v>0</v>
      </c>
      <c r="AJ364" s="34">
        <f>IFERROR(VLOOKUP($H364,#REF!,10,FALSE),0)</f>
        <v>0</v>
      </c>
      <c r="AK364" s="34">
        <f>IFERROR(VLOOKUP($H364,#REF!,11,FALSE),0)</f>
        <v>0</v>
      </c>
      <c r="AL364" s="42">
        <f>IFERROR(VLOOKUP($H364,#REF!,12,FALSE),0)</f>
        <v>0</v>
      </c>
      <c r="AM364" s="34">
        <f>IFERROR(VLOOKUP($H364,#REF!,10,FALSE),0)</f>
        <v>0</v>
      </c>
      <c r="AN364" s="34">
        <f>IFERROR(VLOOKUP($H364,#REF!,11,FALSE),0)</f>
        <v>0</v>
      </c>
      <c r="AO364" s="42">
        <f>IFERROR(VLOOKUP($H364,#REF!,12,FALSE),0)</f>
        <v>0</v>
      </c>
      <c r="AP364" s="34">
        <f>IFERROR(VLOOKUP($H364,#REF!,10,FALSE),0)</f>
        <v>0</v>
      </c>
      <c r="AQ364" s="34">
        <f>IFERROR(VLOOKUP($H364,#REF!,11,FALSE),0)</f>
        <v>0</v>
      </c>
      <c r="AR364" s="42">
        <f>IFERROR(VLOOKUP($H364,#REF!,12,FALSE),0)</f>
        <v>0</v>
      </c>
      <c r="AS364" s="34">
        <f>IFERROR(VLOOKUP($H364,#REF!,13,FALSE),0)</f>
        <v>0</v>
      </c>
      <c r="AT364" s="34">
        <f>IFERROR(VLOOKUP($H364,#REF!,14,FALSE),0)</f>
        <v>0</v>
      </c>
      <c r="AU364" s="42">
        <f>IFERROR(VLOOKUP($H364,#REF!,15,FALSE),0)</f>
        <v>0</v>
      </c>
      <c r="AV364" s="34">
        <f>IFERROR(VLOOKUP($H364,#REF!,15,FALSE),0)</f>
        <v>0</v>
      </c>
      <c r="AW364" s="34">
        <f>IFERROR(VLOOKUP($H364,#REF!,16,FALSE),0)</f>
        <v>0</v>
      </c>
      <c r="AX364" s="42">
        <f>IFERROR(VLOOKUP($H364,#REF!,17,FALSE),0)</f>
        <v>0</v>
      </c>
    </row>
    <row r="365" spans="1:50" x14ac:dyDescent="0.3">
      <c r="A365" s="33" t="str">
        <f t="shared" si="20"/>
        <v>A -7140-2-750</v>
      </c>
      <c r="B365" s="33" t="str">
        <f>+'R&amp;E EXPORT'!B364</f>
        <v>PARKS-EQUIP-VETERANS PARK EXPENSES</v>
      </c>
      <c r="C365" t="str">
        <f>IFERROR(VLOOKUP(A365,'MCSJ Export'!A:C,3,FALSE),"")</f>
        <v>Sub Account</v>
      </c>
      <c r="D365" s="37">
        <f t="shared" ca="1" si="21"/>
        <v>0</v>
      </c>
      <c r="E365" s="37">
        <f t="shared" ca="1" si="22"/>
        <v>0</v>
      </c>
      <c r="F365" s="37">
        <f t="shared" ca="1" si="23"/>
        <v>0</v>
      </c>
      <c r="G365" s="37"/>
      <c r="H365" s="33" t="str">
        <f>+'R&amp;E EXPORT'!A364</f>
        <v>A -7140-2-750</v>
      </c>
      <c r="I365" s="34">
        <f>IFERROR(VLOOKUP($H365,'Gen F Rev'!$A:$M,15,FALSE),0)</f>
        <v>0</v>
      </c>
      <c r="J365" s="34">
        <f>IFERROR(VLOOKUP($H365,'Gen F Rev'!$A:$M,16,FALSE),0)</f>
        <v>0</v>
      </c>
      <c r="K365" s="42">
        <f>IFERROR(VLOOKUP($H365,'Gen F Rev'!$A:$M,17,FALSE),0)</f>
        <v>0</v>
      </c>
      <c r="L365" s="34">
        <f>IFERROR(VLOOKUP($H365,'Gen F Exp'!$A:$E,15,FALSE),0)</f>
        <v>0</v>
      </c>
      <c r="M365" s="34">
        <f>IFERROR(VLOOKUP($H365,'Gen F Exp'!$A:$E,16,FALSE),0)</f>
        <v>0</v>
      </c>
      <c r="N365" s="42">
        <f>IFERROR(VLOOKUP($H365,'Gen F Exp'!$A:$E,17,FALSE),0)</f>
        <v>0</v>
      </c>
      <c r="O365" s="34">
        <f>IFERROR(VLOOKUP($H365,'Water F Rev'!$A:$L,15,FALSE),0)</f>
        <v>0</v>
      </c>
      <c r="P365" s="34">
        <f>IFERROR(VLOOKUP($H365,'Water F Rev'!$A:$L,16,FALSE),0)</f>
        <v>0</v>
      </c>
      <c r="Q365" s="42">
        <f>IFERROR(VLOOKUP($H365,'Water F Rev'!$A:$L,17,FALSE),0)</f>
        <v>0</v>
      </c>
      <c r="R365" s="34">
        <f>IFERROR(VLOOKUP($H365,'Water F Exp'!$A:$K,15,FALSE),0)</f>
        <v>0</v>
      </c>
      <c r="S365" s="34">
        <f>IFERROR(VLOOKUP($H365,'Water F Exp'!$A:$K,16,FALSE),0)</f>
        <v>0</v>
      </c>
      <c r="T365" s="42">
        <f>IFERROR(VLOOKUP($H365,'Water F Exp'!$A:$K,17,FALSE),0)</f>
        <v>0</v>
      </c>
      <c r="U365" s="34">
        <f ca="1">IFERROR(VLOOKUP($H365,'Sewer F Rev'!$A:$E,15,FALSE),0)</f>
        <v>0</v>
      </c>
      <c r="V365" s="34">
        <f ca="1">IFERROR(VLOOKUP($H365,'Sewer F Rev'!$A:$E,16,FALSE),0)</f>
        <v>0</v>
      </c>
      <c r="W365" s="42">
        <f ca="1">IFERROR(VLOOKUP($H365,'Sewer F Rev'!$A:$E,17,FALSE),0)</f>
        <v>0</v>
      </c>
      <c r="X365" s="34">
        <f>IFERROR(VLOOKUP($H365,'Sewer F Exp'!$A:$B,15,FALSE),0)</f>
        <v>0</v>
      </c>
      <c r="Y365" s="34">
        <f>IFERROR(VLOOKUP($H365,'Sewer F Exp'!$A:$B,16,FALSE),0)</f>
        <v>0</v>
      </c>
      <c r="Z365" s="42">
        <f>IFERROR(VLOOKUP($H365,'Sewer F Exp'!$A:$B,17,FALSE),0)</f>
        <v>0</v>
      </c>
      <c r="AA365" s="34">
        <f>IFERROR(VLOOKUP($H365,'Refuse F Rev'!$A:$E,15,FALSE),0)</f>
        <v>0</v>
      </c>
      <c r="AB365" s="34">
        <f>IFERROR(VLOOKUP($H365,'Refuse F Rev'!$A:$E,16,FALSE),0)</f>
        <v>0</v>
      </c>
      <c r="AC365" s="42">
        <f>IFERROR(VLOOKUP($H365,'Refuse F Rev'!$A:$E,17,FALSE),0)</f>
        <v>0</v>
      </c>
      <c r="AD365" s="34">
        <f>IFERROR(VLOOKUP($H365,'Refuse F Exp'!$A:$E,15,FALSE),0)</f>
        <v>0</v>
      </c>
      <c r="AE365" s="34">
        <f>IFERROR(VLOOKUP($H365,'Refuse F Exp'!$A:$E,16,FALSE),0)</f>
        <v>0</v>
      </c>
      <c r="AF365" s="42">
        <f>IFERROR(VLOOKUP($H365,'Refuse F Exp'!$A:$E,17,FALSE),0)</f>
        <v>0</v>
      </c>
      <c r="AG365" s="34">
        <f>IFERROR(VLOOKUP($H365,#REF!,10,FALSE),0)</f>
        <v>0</v>
      </c>
      <c r="AH365" s="34">
        <f>IFERROR(VLOOKUP($H365,#REF!,11,FALSE),0)</f>
        <v>0</v>
      </c>
      <c r="AI365" s="42">
        <f>IFERROR(VLOOKUP($H365,#REF!,12,FALSE),0)</f>
        <v>0</v>
      </c>
      <c r="AJ365" s="34">
        <f>IFERROR(VLOOKUP($H365,#REF!,10,FALSE),0)</f>
        <v>0</v>
      </c>
      <c r="AK365" s="34">
        <f>IFERROR(VLOOKUP($H365,#REF!,11,FALSE),0)</f>
        <v>0</v>
      </c>
      <c r="AL365" s="42">
        <f>IFERROR(VLOOKUP($H365,#REF!,12,FALSE),0)</f>
        <v>0</v>
      </c>
      <c r="AM365" s="34">
        <f>IFERROR(VLOOKUP($H365,#REF!,10,FALSE),0)</f>
        <v>0</v>
      </c>
      <c r="AN365" s="34">
        <f>IFERROR(VLOOKUP($H365,#REF!,11,FALSE),0)</f>
        <v>0</v>
      </c>
      <c r="AO365" s="42">
        <f>IFERROR(VLOOKUP($H365,#REF!,12,FALSE),0)</f>
        <v>0</v>
      </c>
      <c r="AP365" s="34">
        <f>IFERROR(VLOOKUP($H365,#REF!,10,FALSE),0)</f>
        <v>0</v>
      </c>
      <c r="AQ365" s="34">
        <f>IFERROR(VLOOKUP($H365,#REF!,11,FALSE),0)</f>
        <v>0</v>
      </c>
      <c r="AR365" s="42">
        <f>IFERROR(VLOOKUP($H365,#REF!,12,FALSE),0)</f>
        <v>0</v>
      </c>
      <c r="AS365" s="34">
        <f>IFERROR(VLOOKUP($H365,#REF!,13,FALSE),0)</f>
        <v>0</v>
      </c>
      <c r="AT365" s="34">
        <f>IFERROR(VLOOKUP($H365,#REF!,14,FALSE),0)</f>
        <v>0</v>
      </c>
      <c r="AU365" s="42">
        <f>IFERROR(VLOOKUP($H365,#REF!,15,FALSE),0)</f>
        <v>0</v>
      </c>
      <c r="AV365" s="34">
        <f>IFERROR(VLOOKUP($H365,#REF!,15,FALSE),0)</f>
        <v>0</v>
      </c>
      <c r="AW365" s="34">
        <f>IFERROR(VLOOKUP($H365,#REF!,16,FALSE),0)</f>
        <v>0</v>
      </c>
      <c r="AX365" s="42">
        <f>IFERROR(VLOOKUP($H365,#REF!,17,FALSE),0)</f>
        <v>0</v>
      </c>
    </row>
    <row r="366" spans="1:50" x14ac:dyDescent="0.3">
      <c r="A366" s="33" t="str">
        <f t="shared" si="20"/>
        <v>A -7140-2-751</v>
      </c>
      <c r="B366" s="33" t="str">
        <f>+'R&amp;E EXPORT'!B365</f>
        <v>PARKS-EQUIP-LAWN MAINTENANCE EQUIPMENT</v>
      </c>
      <c r="C366" t="str">
        <f>IFERROR(VLOOKUP(A366,'MCSJ Export'!A:C,3,FALSE),"")</f>
        <v>Sub Account</v>
      </c>
      <c r="D366" s="37">
        <f t="shared" ca="1" si="21"/>
        <v>0</v>
      </c>
      <c r="E366" s="37">
        <f t="shared" ca="1" si="22"/>
        <v>0</v>
      </c>
      <c r="F366" s="37">
        <f t="shared" ca="1" si="23"/>
        <v>0</v>
      </c>
      <c r="G366" s="37"/>
      <c r="H366" s="33" t="str">
        <f>+'R&amp;E EXPORT'!A365</f>
        <v>A -7140-2-751</v>
      </c>
      <c r="I366" s="34">
        <f>IFERROR(VLOOKUP($H366,'Gen F Rev'!$A:$M,15,FALSE),0)</f>
        <v>0</v>
      </c>
      <c r="J366" s="34">
        <f>IFERROR(VLOOKUP($H366,'Gen F Rev'!$A:$M,16,FALSE),0)</f>
        <v>0</v>
      </c>
      <c r="K366" s="42">
        <f>IFERROR(VLOOKUP($H366,'Gen F Rev'!$A:$M,17,FALSE),0)</f>
        <v>0</v>
      </c>
      <c r="L366" s="34">
        <f>IFERROR(VLOOKUP($H366,'Gen F Exp'!$A:$E,15,FALSE),0)</f>
        <v>0</v>
      </c>
      <c r="M366" s="34">
        <f>IFERROR(VLOOKUP($H366,'Gen F Exp'!$A:$E,16,FALSE),0)</f>
        <v>0</v>
      </c>
      <c r="N366" s="42">
        <f>IFERROR(VLOOKUP($H366,'Gen F Exp'!$A:$E,17,FALSE),0)</f>
        <v>0</v>
      </c>
      <c r="O366" s="34">
        <f>IFERROR(VLOOKUP($H366,'Water F Rev'!$A:$L,15,FALSE),0)</f>
        <v>0</v>
      </c>
      <c r="P366" s="34">
        <f>IFERROR(VLOOKUP($H366,'Water F Rev'!$A:$L,16,FALSE),0)</f>
        <v>0</v>
      </c>
      <c r="Q366" s="42">
        <f>IFERROR(VLOOKUP($H366,'Water F Rev'!$A:$L,17,FALSE),0)</f>
        <v>0</v>
      </c>
      <c r="R366" s="34">
        <f>IFERROR(VLOOKUP($H366,'Water F Exp'!$A:$K,15,FALSE),0)</f>
        <v>0</v>
      </c>
      <c r="S366" s="34">
        <f>IFERROR(VLOOKUP($H366,'Water F Exp'!$A:$K,16,FALSE),0)</f>
        <v>0</v>
      </c>
      <c r="T366" s="42">
        <f>IFERROR(VLOOKUP($H366,'Water F Exp'!$A:$K,17,FALSE),0)</f>
        <v>0</v>
      </c>
      <c r="U366" s="34">
        <f ca="1">IFERROR(VLOOKUP($H366,'Sewer F Rev'!$A:$E,15,FALSE),0)</f>
        <v>0</v>
      </c>
      <c r="V366" s="34">
        <f ca="1">IFERROR(VLOOKUP($H366,'Sewer F Rev'!$A:$E,16,FALSE),0)</f>
        <v>0</v>
      </c>
      <c r="W366" s="42">
        <f ca="1">IFERROR(VLOOKUP($H366,'Sewer F Rev'!$A:$E,17,FALSE),0)</f>
        <v>0</v>
      </c>
      <c r="X366" s="34">
        <f>IFERROR(VLOOKUP($H366,'Sewer F Exp'!$A:$B,15,FALSE),0)</f>
        <v>0</v>
      </c>
      <c r="Y366" s="34">
        <f>IFERROR(VLOOKUP($H366,'Sewer F Exp'!$A:$B,16,FALSE),0)</f>
        <v>0</v>
      </c>
      <c r="Z366" s="42">
        <f>IFERROR(VLOOKUP($H366,'Sewer F Exp'!$A:$B,17,FALSE),0)</f>
        <v>0</v>
      </c>
      <c r="AA366" s="34">
        <f>IFERROR(VLOOKUP($H366,'Refuse F Rev'!$A:$E,15,FALSE),0)</f>
        <v>0</v>
      </c>
      <c r="AB366" s="34">
        <f>IFERROR(VLOOKUP($H366,'Refuse F Rev'!$A:$E,16,FALSE),0)</f>
        <v>0</v>
      </c>
      <c r="AC366" s="42">
        <f>IFERROR(VLOOKUP($H366,'Refuse F Rev'!$A:$E,17,FALSE),0)</f>
        <v>0</v>
      </c>
      <c r="AD366" s="34">
        <f>IFERROR(VLOOKUP($H366,'Refuse F Exp'!$A:$E,15,FALSE),0)</f>
        <v>0</v>
      </c>
      <c r="AE366" s="34">
        <f>IFERROR(VLOOKUP($H366,'Refuse F Exp'!$A:$E,16,FALSE),0)</f>
        <v>0</v>
      </c>
      <c r="AF366" s="42">
        <f>IFERROR(VLOOKUP($H366,'Refuse F Exp'!$A:$E,17,FALSE),0)</f>
        <v>0</v>
      </c>
      <c r="AG366" s="34">
        <f>IFERROR(VLOOKUP($H366,#REF!,10,FALSE),0)</f>
        <v>0</v>
      </c>
      <c r="AH366" s="34">
        <f>IFERROR(VLOOKUP($H366,#REF!,11,FALSE),0)</f>
        <v>0</v>
      </c>
      <c r="AI366" s="42">
        <f>IFERROR(VLOOKUP($H366,#REF!,12,FALSE),0)</f>
        <v>0</v>
      </c>
      <c r="AJ366" s="34">
        <f>IFERROR(VLOOKUP($H366,#REF!,10,FALSE),0)</f>
        <v>0</v>
      </c>
      <c r="AK366" s="34">
        <f>IFERROR(VLOOKUP($H366,#REF!,11,FALSE),0)</f>
        <v>0</v>
      </c>
      <c r="AL366" s="42">
        <f>IFERROR(VLOOKUP($H366,#REF!,12,FALSE),0)</f>
        <v>0</v>
      </c>
      <c r="AM366" s="34">
        <f>IFERROR(VLOOKUP($H366,#REF!,10,FALSE),0)</f>
        <v>0</v>
      </c>
      <c r="AN366" s="34">
        <f>IFERROR(VLOOKUP($H366,#REF!,11,FALSE),0)</f>
        <v>0</v>
      </c>
      <c r="AO366" s="42">
        <f>IFERROR(VLOOKUP($H366,#REF!,12,FALSE),0)</f>
        <v>0</v>
      </c>
      <c r="AP366" s="34">
        <f>IFERROR(VLOOKUP($H366,#REF!,10,FALSE),0)</f>
        <v>0</v>
      </c>
      <c r="AQ366" s="34">
        <f>IFERROR(VLOOKUP($H366,#REF!,11,FALSE),0)</f>
        <v>0</v>
      </c>
      <c r="AR366" s="42">
        <f>IFERROR(VLOOKUP($H366,#REF!,12,FALSE),0)</f>
        <v>0</v>
      </c>
      <c r="AS366" s="34">
        <f>IFERROR(VLOOKUP($H366,#REF!,13,FALSE),0)</f>
        <v>0</v>
      </c>
      <c r="AT366" s="34">
        <f>IFERROR(VLOOKUP($H366,#REF!,14,FALSE),0)</f>
        <v>0</v>
      </c>
      <c r="AU366" s="42">
        <f>IFERROR(VLOOKUP($H366,#REF!,15,FALSE),0)</f>
        <v>0</v>
      </c>
      <c r="AV366" s="34">
        <f>IFERROR(VLOOKUP($H366,#REF!,15,FALSE),0)</f>
        <v>0</v>
      </c>
      <c r="AW366" s="34">
        <f>IFERROR(VLOOKUP($H366,#REF!,16,FALSE),0)</f>
        <v>0</v>
      </c>
      <c r="AX366" s="42">
        <f>IFERROR(VLOOKUP($H366,#REF!,17,FALSE),0)</f>
        <v>0</v>
      </c>
    </row>
    <row r="367" spans="1:50" x14ac:dyDescent="0.3">
      <c r="A367" s="33" t="str">
        <f t="shared" si="20"/>
        <v>A -7140-2-759</v>
      </c>
      <c r="B367" s="33" t="str">
        <f>+'R&amp;E EXPORT'!B366</f>
        <v>PARKS-EQUIP-DUMP BOX INSERT</v>
      </c>
      <c r="C367" t="str">
        <f>IFERROR(VLOOKUP(A367,'MCSJ Export'!A:C,3,FALSE),"")</f>
        <v/>
      </c>
      <c r="D367" s="37">
        <f t="shared" ca="1" si="21"/>
        <v>0</v>
      </c>
      <c r="E367" s="37">
        <f t="shared" ca="1" si="22"/>
        <v>0</v>
      </c>
      <c r="F367" s="37">
        <f t="shared" ca="1" si="23"/>
        <v>0</v>
      </c>
      <c r="G367" s="37"/>
      <c r="H367" s="33" t="str">
        <f>+'R&amp;E EXPORT'!A366</f>
        <v>A -7140-2-759</v>
      </c>
      <c r="I367" s="34">
        <f>IFERROR(VLOOKUP($H367,'Gen F Rev'!$A:$M,15,FALSE),0)</f>
        <v>0</v>
      </c>
      <c r="J367" s="34">
        <f>IFERROR(VLOOKUP($H367,'Gen F Rev'!$A:$M,16,FALSE),0)</f>
        <v>0</v>
      </c>
      <c r="K367" s="42">
        <f>IFERROR(VLOOKUP($H367,'Gen F Rev'!$A:$M,17,FALSE),0)</f>
        <v>0</v>
      </c>
      <c r="L367" s="34">
        <f>IFERROR(VLOOKUP($H367,'Gen F Exp'!$A:$E,15,FALSE),0)</f>
        <v>0</v>
      </c>
      <c r="M367" s="34">
        <f>IFERROR(VLOOKUP($H367,'Gen F Exp'!$A:$E,16,FALSE),0)</f>
        <v>0</v>
      </c>
      <c r="N367" s="42">
        <f>IFERROR(VLOOKUP($H367,'Gen F Exp'!$A:$E,17,FALSE),0)</f>
        <v>0</v>
      </c>
      <c r="O367" s="34">
        <f>IFERROR(VLOOKUP($H367,'Water F Rev'!$A:$L,15,FALSE),0)</f>
        <v>0</v>
      </c>
      <c r="P367" s="34">
        <f>IFERROR(VLOOKUP($H367,'Water F Rev'!$A:$L,16,FALSE),0)</f>
        <v>0</v>
      </c>
      <c r="Q367" s="42">
        <f>IFERROR(VLOOKUP($H367,'Water F Rev'!$A:$L,17,FALSE),0)</f>
        <v>0</v>
      </c>
      <c r="R367" s="34">
        <f>IFERROR(VLOOKUP($H367,'Water F Exp'!$A:$K,15,FALSE),0)</f>
        <v>0</v>
      </c>
      <c r="S367" s="34">
        <f>IFERROR(VLOOKUP($H367,'Water F Exp'!$A:$K,16,FALSE),0)</f>
        <v>0</v>
      </c>
      <c r="T367" s="42">
        <f>IFERROR(VLOOKUP($H367,'Water F Exp'!$A:$K,17,FALSE),0)</f>
        <v>0</v>
      </c>
      <c r="U367" s="34">
        <f ca="1">IFERROR(VLOOKUP($H367,'Sewer F Rev'!$A:$E,15,FALSE),0)</f>
        <v>0</v>
      </c>
      <c r="V367" s="34">
        <f ca="1">IFERROR(VLOOKUP($H367,'Sewer F Rev'!$A:$E,16,FALSE),0)</f>
        <v>0</v>
      </c>
      <c r="W367" s="42">
        <f ca="1">IFERROR(VLOOKUP($H367,'Sewer F Rev'!$A:$E,17,FALSE),0)</f>
        <v>0</v>
      </c>
      <c r="X367" s="34">
        <f>IFERROR(VLOOKUP($H367,'Sewer F Exp'!$A:$B,15,FALSE),0)</f>
        <v>0</v>
      </c>
      <c r="Y367" s="34">
        <f>IFERROR(VLOOKUP($H367,'Sewer F Exp'!$A:$B,16,FALSE),0)</f>
        <v>0</v>
      </c>
      <c r="Z367" s="42">
        <f>IFERROR(VLOOKUP($H367,'Sewer F Exp'!$A:$B,17,FALSE),0)</f>
        <v>0</v>
      </c>
      <c r="AA367" s="34">
        <f>IFERROR(VLOOKUP($H367,'Refuse F Rev'!$A:$E,15,FALSE),0)</f>
        <v>0</v>
      </c>
      <c r="AB367" s="34">
        <f>IFERROR(VLOOKUP($H367,'Refuse F Rev'!$A:$E,16,FALSE),0)</f>
        <v>0</v>
      </c>
      <c r="AC367" s="42">
        <f>IFERROR(VLOOKUP($H367,'Refuse F Rev'!$A:$E,17,FALSE),0)</f>
        <v>0</v>
      </c>
      <c r="AD367" s="34">
        <f>IFERROR(VLOOKUP($H367,'Refuse F Exp'!$A:$E,15,FALSE),0)</f>
        <v>0</v>
      </c>
      <c r="AE367" s="34">
        <f>IFERROR(VLOOKUP($H367,'Refuse F Exp'!$A:$E,16,FALSE),0)</f>
        <v>0</v>
      </c>
      <c r="AF367" s="42">
        <f>IFERROR(VLOOKUP($H367,'Refuse F Exp'!$A:$E,17,FALSE),0)</f>
        <v>0</v>
      </c>
      <c r="AG367" s="34">
        <f>IFERROR(VLOOKUP($H367,#REF!,10,FALSE),0)</f>
        <v>0</v>
      </c>
      <c r="AH367" s="34">
        <f>IFERROR(VLOOKUP($H367,#REF!,11,FALSE),0)</f>
        <v>0</v>
      </c>
      <c r="AI367" s="42">
        <f>IFERROR(VLOOKUP($H367,#REF!,12,FALSE),0)</f>
        <v>0</v>
      </c>
      <c r="AJ367" s="34">
        <f>IFERROR(VLOOKUP($H367,#REF!,10,FALSE),0)</f>
        <v>0</v>
      </c>
      <c r="AK367" s="34">
        <f>IFERROR(VLOOKUP($H367,#REF!,11,FALSE),0)</f>
        <v>0</v>
      </c>
      <c r="AL367" s="42">
        <f>IFERROR(VLOOKUP($H367,#REF!,12,FALSE),0)</f>
        <v>0</v>
      </c>
      <c r="AM367" s="34">
        <f>IFERROR(VLOOKUP($H367,#REF!,10,FALSE),0)</f>
        <v>0</v>
      </c>
      <c r="AN367" s="34">
        <f>IFERROR(VLOOKUP($H367,#REF!,11,FALSE),0)</f>
        <v>0</v>
      </c>
      <c r="AO367" s="42">
        <f>IFERROR(VLOOKUP($H367,#REF!,12,FALSE),0)</f>
        <v>0</v>
      </c>
      <c r="AP367" s="34">
        <f>IFERROR(VLOOKUP($H367,#REF!,10,FALSE),0)</f>
        <v>0</v>
      </c>
      <c r="AQ367" s="34">
        <f>IFERROR(VLOOKUP($H367,#REF!,11,FALSE),0)</f>
        <v>0</v>
      </c>
      <c r="AR367" s="42">
        <f>IFERROR(VLOOKUP($H367,#REF!,12,FALSE),0)</f>
        <v>0</v>
      </c>
      <c r="AS367" s="34">
        <f>IFERROR(VLOOKUP($H367,#REF!,13,FALSE),0)</f>
        <v>0</v>
      </c>
      <c r="AT367" s="34">
        <f>IFERROR(VLOOKUP($H367,#REF!,14,FALSE),0)</f>
        <v>0</v>
      </c>
      <c r="AU367" s="42">
        <f>IFERROR(VLOOKUP($H367,#REF!,15,FALSE),0)</f>
        <v>0</v>
      </c>
      <c r="AV367" s="34">
        <f>IFERROR(VLOOKUP($H367,#REF!,15,FALSE),0)</f>
        <v>0</v>
      </c>
      <c r="AW367" s="34">
        <f>IFERROR(VLOOKUP($H367,#REF!,16,FALSE),0)</f>
        <v>0</v>
      </c>
      <c r="AX367" s="42">
        <f>IFERROR(VLOOKUP($H367,#REF!,17,FALSE),0)</f>
        <v>0</v>
      </c>
    </row>
    <row r="368" spans="1:50" x14ac:dyDescent="0.3">
      <c r="A368" s="33" t="str">
        <f t="shared" si="20"/>
        <v>A -7140-4-156</v>
      </c>
      <c r="B368" s="33" t="str">
        <f>+'R&amp;E EXPORT'!B367</f>
        <v>PARKS-PORTABLE JOHN RENTAL</v>
      </c>
      <c r="C368" t="str">
        <f>IFERROR(VLOOKUP(A368,'MCSJ Export'!A:C,3,FALSE),"")</f>
        <v>Sub Account</v>
      </c>
      <c r="D368" s="37">
        <f t="shared" ca="1" si="21"/>
        <v>0</v>
      </c>
      <c r="E368" s="37">
        <f t="shared" ca="1" si="22"/>
        <v>0</v>
      </c>
      <c r="F368" s="37">
        <f t="shared" ca="1" si="23"/>
        <v>0</v>
      </c>
      <c r="G368" s="37"/>
      <c r="H368" s="33" t="str">
        <f>+'R&amp;E EXPORT'!A367</f>
        <v>A -7140-4-156</v>
      </c>
      <c r="I368" s="34">
        <f>IFERROR(VLOOKUP($H368,'Gen F Rev'!$A:$M,15,FALSE),0)</f>
        <v>0</v>
      </c>
      <c r="J368" s="34">
        <f>IFERROR(VLOOKUP($H368,'Gen F Rev'!$A:$M,16,FALSE),0)</f>
        <v>0</v>
      </c>
      <c r="K368" s="42">
        <f>IFERROR(VLOOKUP($H368,'Gen F Rev'!$A:$M,17,FALSE),0)</f>
        <v>0</v>
      </c>
      <c r="L368" s="34">
        <f>IFERROR(VLOOKUP($H368,'Gen F Exp'!$A:$E,15,FALSE),0)</f>
        <v>0</v>
      </c>
      <c r="M368" s="34">
        <f>IFERROR(VLOOKUP($H368,'Gen F Exp'!$A:$E,16,FALSE),0)</f>
        <v>0</v>
      </c>
      <c r="N368" s="42">
        <f>IFERROR(VLOOKUP($H368,'Gen F Exp'!$A:$E,17,FALSE),0)</f>
        <v>0</v>
      </c>
      <c r="O368" s="34">
        <f>IFERROR(VLOOKUP($H368,'Water F Rev'!$A:$L,15,FALSE),0)</f>
        <v>0</v>
      </c>
      <c r="P368" s="34">
        <f>IFERROR(VLOOKUP($H368,'Water F Rev'!$A:$L,16,FALSE),0)</f>
        <v>0</v>
      </c>
      <c r="Q368" s="42">
        <f>IFERROR(VLOOKUP($H368,'Water F Rev'!$A:$L,17,FALSE),0)</f>
        <v>0</v>
      </c>
      <c r="R368" s="34">
        <f>IFERROR(VLOOKUP($H368,'Water F Exp'!$A:$K,15,FALSE),0)</f>
        <v>0</v>
      </c>
      <c r="S368" s="34">
        <f>IFERROR(VLOOKUP($H368,'Water F Exp'!$A:$K,16,FALSE),0)</f>
        <v>0</v>
      </c>
      <c r="T368" s="42">
        <f>IFERROR(VLOOKUP($H368,'Water F Exp'!$A:$K,17,FALSE),0)</f>
        <v>0</v>
      </c>
      <c r="U368" s="34">
        <f ca="1">IFERROR(VLOOKUP($H368,'Sewer F Rev'!$A:$E,15,FALSE),0)</f>
        <v>0</v>
      </c>
      <c r="V368" s="34">
        <f ca="1">IFERROR(VLOOKUP($H368,'Sewer F Rev'!$A:$E,16,FALSE),0)</f>
        <v>0</v>
      </c>
      <c r="W368" s="42">
        <f ca="1">IFERROR(VLOOKUP($H368,'Sewer F Rev'!$A:$E,17,FALSE),0)</f>
        <v>0</v>
      </c>
      <c r="X368" s="34">
        <f>IFERROR(VLOOKUP($H368,'Sewer F Exp'!$A:$B,15,FALSE),0)</f>
        <v>0</v>
      </c>
      <c r="Y368" s="34">
        <f>IFERROR(VLOOKUP($H368,'Sewer F Exp'!$A:$B,16,FALSE),0)</f>
        <v>0</v>
      </c>
      <c r="Z368" s="42">
        <f>IFERROR(VLOOKUP($H368,'Sewer F Exp'!$A:$B,17,FALSE),0)</f>
        <v>0</v>
      </c>
      <c r="AA368" s="34">
        <f>IFERROR(VLOOKUP($H368,'Refuse F Rev'!$A:$E,15,FALSE),0)</f>
        <v>0</v>
      </c>
      <c r="AB368" s="34">
        <f>IFERROR(VLOOKUP($H368,'Refuse F Rev'!$A:$E,16,FALSE),0)</f>
        <v>0</v>
      </c>
      <c r="AC368" s="42">
        <f>IFERROR(VLOOKUP($H368,'Refuse F Rev'!$A:$E,17,FALSE),0)</f>
        <v>0</v>
      </c>
      <c r="AD368" s="34">
        <f>IFERROR(VLOOKUP($H368,'Refuse F Exp'!$A:$E,15,FALSE),0)</f>
        <v>0</v>
      </c>
      <c r="AE368" s="34">
        <f>IFERROR(VLOOKUP($H368,'Refuse F Exp'!$A:$E,16,FALSE),0)</f>
        <v>0</v>
      </c>
      <c r="AF368" s="42">
        <f>IFERROR(VLOOKUP($H368,'Refuse F Exp'!$A:$E,17,FALSE),0)</f>
        <v>0</v>
      </c>
      <c r="AG368" s="34">
        <f>IFERROR(VLOOKUP($H368,#REF!,10,FALSE),0)</f>
        <v>0</v>
      </c>
      <c r="AH368" s="34">
        <f>IFERROR(VLOOKUP($H368,#REF!,11,FALSE),0)</f>
        <v>0</v>
      </c>
      <c r="AI368" s="42">
        <f>IFERROR(VLOOKUP($H368,#REF!,12,FALSE),0)</f>
        <v>0</v>
      </c>
      <c r="AJ368" s="34">
        <f>IFERROR(VLOOKUP($H368,#REF!,10,FALSE),0)</f>
        <v>0</v>
      </c>
      <c r="AK368" s="34">
        <f>IFERROR(VLOOKUP($H368,#REF!,11,FALSE),0)</f>
        <v>0</v>
      </c>
      <c r="AL368" s="42">
        <f>IFERROR(VLOOKUP($H368,#REF!,12,FALSE),0)</f>
        <v>0</v>
      </c>
      <c r="AM368" s="34">
        <f>IFERROR(VLOOKUP($H368,#REF!,10,FALSE),0)</f>
        <v>0</v>
      </c>
      <c r="AN368" s="34">
        <f>IFERROR(VLOOKUP($H368,#REF!,11,FALSE),0)</f>
        <v>0</v>
      </c>
      <c r="AO368" s="42">
        <f>IFERROR(VLOOKUP($H368,#REF!,12,FALSE),0)</f>
        <v>0</v>
      </c>
      <c r="AP368" s="34">
        <f>IFERROR(VLOOKUP($H368,#REF!,10,FALSE),0)</f>
        <v>0</v>
      </c>
      <c r="AQ368" s="34">
        <f>IFERROR(VLOOKUP($H368,#REF!,11,FALSE),0)</f>
        <v>0</v>
      </c>
      <c r="AR368" s="42">
        <f>IFERROR(VLOOKUP($H368,#REF!,12,FALSE),0)</f>
        <v>0</v>
      </c>
      <c r="AS368" s="34">
        <f>IFERROR(VLOOKUP($H368,#REF!,13,FALSE),0)</f>
        <v>0</v>
      </c>
      <c r="AT368" s="34">
        <f>IFERROR(VLOOKUP($H368,#REF!,14,FALSE),0)</f>
        <v>0</v>
      </c>
      <c r="AU368" s="42">
        <f>IFERROR(VLOOKUP($H368,#REF!,15,FALSE),0)</f>
        <v>0</v>
      </c>
      <c r="AV368" s="34">
        <f>IFERROR(VLOOKUP($H368,#REF!,15,FALSE),0)</f>
        <v>0</v>
      </c>
      <c r="AW368" s="34">
        <f>IFERROR(VLOOKUP($H368,#REF!,16,FALSE),0)</f>
        <v>0</v>
      </c>
      <c r="AX368" s="42">
        <f>IFERROR(VLOOKUP($H368,#REF!,17,FALSE),0)</f>
        <v>0</v>
      </c>
    </row>
    <row r="369" spans="1:50" x14ac:dyDescent="0.3">
      <c r="A369" s="33" t="str">
        <f t="shared" si="20"/>
        <v>A -7140-4-204</v>
      </c>
      <c r="B369" s="33" t="str">
        <f>+'R&amp;E EXPORT'!B368</f>
        <v>PARKS-GARBAGE CANS &amp; LINERS</v>
      </c>
      <c r="C369" t="str">
        <f>IFERROR(VLOOKUP(A369,'MCSJ Export'!A:C,3,FALSE),"")</f>
        <v>Sub Account</v>
      </c>
      <c r="D369" s="37">
        <f t="shared" ca="1" si="21"/>
        <v>0</v>
      </c>
      <c r="E369" s="37">
        <f t="shared" ca="1" si="22"/>
        <v>0</v>
      </c>
      <c r="F369" s="37">
        <f t="shared" ca="1" si="23"/>
        <v>0</v>
      </c>
      <c r="G369" s="37"/>
      <c r="H369" s="33" t="str">
        <f>+'R&amp;E EXPORT'!A368</f>
        <v>A -7140-4-204</v>
      </c>
      <c r="I369" s="34">
        <f>IFERROR(VLOOKUP($H369,'Gen F Rev'!$A:$M,15,FALSE),0)</f>
        <v>0</v>
      </c>
      <c r="J369" s="34">
        <f>IFERROR(VLOOKUP($H369,'Gen F Rev'!$A:$M,16,FALSE),0)</f>
        <v>0</v>
      </c>
      <c r="K369" s="42">
        <f>IFERROR(VLOOKUP($H369,'Gen F Rev'!$A:$M,17,FALSE),0)</f>
        <v>0</v>
      </c>
      <c r="L369" s="34">
        <f>IFERROR(VLOOKUP($H369,'Gen F Exp'!$A:$E,15,FALSE),0)</f>
        <v>0</v>
      </c>
      <c r="M369" s="34">
        <f>IFERROR(VLOOKUP($H369,'Gen F Exp'!$A:$E,16,FALSE),0)</f>
        <v>0</v>
      </c>
      <c r="N369" s="42">
        <f>IFERROR(VLOOKUP($H369,'Gen F Exp'!$A:$E,17,FALSE),0)</f>
        <v>0</v>
      </c>
      <c r="O369" s="34">
        <f>IFERROR(VLOOKUP($H369,'Water F Rev'!$A:$L,15,FALSE),0)</f>
        <v>0</v>
      </c>
      <c r="P369" s="34">
        <f>IFERROR(VLOOKUP($H369,'Water F Rev'!$A:$L,16,FALSE),0)</f>
        <v>0</v>
      </c>
      <c r="Q369" s="42">
        <f>IFERROR(VLOOKUP($H369,'Water F Rev'!$A:$L,17,FALSE),0)</f>
        <v>0</v>
      </c>
      <c r="R369" s="34">
        <f>IFERROR(VLOOKUP($H369,'Water F Exp'!$A:$K,15,FALSE),0)</f>
        <v>0</v>
      </c>
      <c r="S369" s="34">
        <f>IFERROR(VLOOKUP($H369,'Water F Exp'!$A:$K,16,FALSE),0)</f>
        <v>0</v>
      </c>
      <c r="T369" s="42">
        <f>IFERROR(VLOOKUP($H369,'Water F Exp'!$A:$K,17,FALSE),0)</f>
        <v>0</v>
      </c>
      <c r="U369" s="34">
        <f ca="1">IFERROR(VLOOKUP($H369,'Sewer F Rev'!$A:$E,15,FALSE),0)</f>
        <v>0</v>
      </c>
      <c r="V369" s="34">
        <f ca="1">IFERROR(VLOOKUP($H369,'Sewer F Rev'!$A:$E,16,FALSE),0)</f>
        <v>0</v>
      </c>
      <c r="W369" s="42">
        <f ca="1">IFERROR(VLOOKUP($H369,'Sewer F Rev'!$A:$E,17,FALSE),0)</f>
        <v>0</v>
      </c>
      <c r="X369" s="34">
        <f>IFERROR(VLOOKUP($H369,'Sewer F Exp'!$A:$B,15,FALSE),0)</f>
        <v>0</v>
      </c>
      <c r="Y369" s="34">
        <f>IFERROR(VLOOKUP($H369,'Sewer F Exp'!$A:$B,16,FALSE),0)</f>
        <v>0</v>
      </c>
      <c r="Z369" s="42">
        <f>IFERROR(VLOOKUP($H369,'Sewer F Exp'!$A:$B,17,FALSE),0)</f>
        <v>0</v>
      </c>
      <c r="AA369" s="34">
        <f>IFERROR(VLOOKUP($H369,'Refuse F Rev'!$A:$E,15,FALSE),0)</f>
        <v>0</v>
      </c>
      <c r="AB369" s="34">
        <f>IFERROR(VLOOKUP($H369,'Refuse F Rev'!$A:$E,16,FALSE),0)</f>
        <v>0</v>
      </c>
      <c r="AC369" s="42">
        <f>IFERROR(VLOOKUP($H369,'Refuse F Rev'!$A:$E,17,FALSE),0)</f>
        <v>0</v>
      </c>
      <c r="AD369" s="34">
        <f>IFERROR(VLOOKUP($H369,'Refuse F Exp'!$A:$E,15,FALSE),0)</f>
        <v>0</v>
      </c>
      <c r="AE369" s="34">
        <f>IFERROR(VLOOKUP($H369,'Refuse F Exp'!$A:$E,16,FALSE),0)</f>
        <v>0</v>
      </c>
      <c r="AF369" s="42">
        <f>IFERROR(VLOOKUP($H369,'Refuse F Exp'!$A:$E,17,FALSE),0)</f>
        <v>0</v>
      </c>
      <c r="AG369" s="34">
        <f>IFERROR(VLOOKUP($H369,#REF!,10,FALSE),0)</f>
        <v>0</v>
      </c>
      <c r="AH369" s="34">
        <f>IFERROR(VLOOKUP($H369,#REF!,11,FALSE),0)</f>
        <v>0</v>
      </c>
      <c r="AI369" s="42">
        <f>IFERROR(VLOOKUP($H369,#REF!,12,FALSE),0)</f>
        <v>0</v>
      </c>
      <c r="AJ369" s="34">
        <f>IFERROR(VLOOKUP($H369,#REF!,10,FALSE),0)</f>
        <v>0</v>
      </c>
      <c r="AK369" s="34">
        <f>IFERROR(VLOOKUP($H369,#REF!,11,FALSE),0)</f>
        <v>0</v>
      </c>
      <c r="AL369" s="42">
        <f>IFERROR(VLOOKUP($H369,#REF!,12,FALSE),0)</f>
        <v>0</v>
      </c>
      <c r="AM369" s="34">
        <f>IFERROR(VLOOKUP($H369,#REF!,10,FALSE),0)</f>
        <v>0</v>
      </c>
      <c r="AN369" s="34">
        <f>IFERROR(VLOOKUP($H369,#REF!,11,FALSE),0)</f>
        <v>0</v>
      </c>
      <c r="AO369" s="42">
        <f>IFERROR(VLOOKUP($H369,#REF!,12,FALSE),0)</f>
        <v>0</v>
      </c>
      <c r="AP369" s="34">
        <f>IFERROR(VLOOKUP($H369,#REF!,10,FALSE),0)</f>
        <v>0</v>
      </c>
      <c r="AQ369" s="34">
        <f>IFERROR(VLOOKUP($H369,#REF!,11,FALSE),0)</f>
        <v>0</v>
      </c>
      <c r="AR369" s="42">
        <f>IFERROR(VLOOKUP($H369,#REF!,12,FALSE),0)</f>
        <v>0</v>
      </c>
      <c r="AS369" s="34">
        <f>IFERROR(VLOOKUP($H369,#REF!,13,FALSE),0)</f>
        <v>0</v>
      </c>
      <c r="AT369" s="34">
        <f>IFERROR(VLOOKUP($H369,#REF!,14,FALSE),0)</f>
        <v>0</v>
      </c>
      <c r="AU369" s="42">
        <f>IFERROR(VLOOKUP($H369,#REF!,15,FALSE),0)</f>
        <v>0</v>
      </c>
      <c r="AV369" s="34">
        <f>IFERROR(VLOOKUP($H369,#REF!,15,FALSE),0)</f>
        <v>0</v>
      </c>
      <c r="AW369" s="34">
        <f>IFERROR(VLOOKUP($H369,#REF!,16,FALSE),0)</f>
        <v>0</v>
      </c>
      <c r="AX369" s="42">
        <f>IFERROR(VLOOKUP($H369,#REF!,17,FALSE),0)</f>
        <v>0</v>
      </c>
    </row>
    <row r="370" spans="1:50" x14ac:dyDescent="0.3">
      <c r="A370" s="33" t="str">
        <f t="shared" si="20"/>
        <v>A -7140-4-205</v>
      </c>
      <c r="B370" s="33" t="str">
        <f>+'R&amp;E EXPORT'!B369</f>
        <v>PARKS-VA AVE &amp; FLORAL FIELDS</v>
      </c>
      <c r="C370" t="str">
        <f>IFERROR(VLOOKUP(A370,'MCSJ Export'!A:C,3,FALSE),"")</f>
        <v>Sub Account</v>
      </c>
      <c r="D370" s="37">
        <f t="shared" ca="1" si="21"/>
        <v>0</v>
      </c>
      <c r="E370" s="37">
        <f t="shared" ca="1" si="22"/>
        <v>0</v>
      </c>
      <c r="F370" s="37">
        <f t="shared" ca="1" si="23"/>
        <v>0</v>
      </c>
      <c r="G370" s="37"/>
      <c r="H370" s="33" t="str">
        <f>+'R&amp;E EXPORT'!A369</f>
        <v>A -7140-4-205</v>
      </c>
      <c r="I370" s="34">
        <f>IFERROR(VLOOKUP($H370,'Gen F Rev'!$A:$M,15,FALSE),0)</f>
        <v>0</v>
      </c>
      <c r="J370" s="34">
        <f>IFERROR(VLOOKUP($H370,'Gen F Rev'!$A:$M,16,FALSE),0)</f>
        <v>0</v>
      </c>
      <c r="K370" s="42">
        <f>IFERROR(VLOOKUP($H370,'Gen F Rev'!$A:$M,17,FALSE),0)</f>
        <v>0</v>
      </c>
      <c r="L370" s="34">
        <f>IFERROR(VLOOKUP($H370,'Gen F Exp'!$A:$E,15,FALSE),0)</f>
        <v>0</v>
      </c>
      <c r="M370" s="34">
        <f>IFERROR(VLOOKUP($H370,'Gen F Exp'!$A:$E,16,FALSE),0)</f>
        <v>0</v>
      </c>
      <c r="N370" s="42">
        <f>IFERROR(VLOOKUP($H370,'Gen F Exp'!$A:$E,17,FALSE),0)</f>
        <v>0</v>
      </c>
      <c r="O370" s="34">
        <f>IFERROR(VLOOKUP($H370,'Water F Rev'!$A:$L,15,FALSE),0)</f>
        <v>0</v>
      </c>
      <c r="P370" s="34">
        <f>IFERROR(VLOOKUP($H370,'Water F Rev'!$A:$L,16,FALSE),0)</f>
        <v>0</v>
      </c>
      <c r="Q370" s="42">
        <f>IFERROR(VLOOKUP($H370,'Water F Rev'!$A:$L,17,FALSE),0)</f>
        <v>0</v>
      </c>
      <c r="R370" s="34">
        <f>IFERROR(VLOOKUP($H370,'Water F Exp'!$A:$K,15,FALSE),0)</f>
        <v>0</v>
      </c>
      <c r="S370" s="34">
        <f>IFERROR(VLOOKUP($H370,'Water F Exp'!$A:$K,16,FALSE),0)</f>
        <v>0</v>
      </c>
      <c r="T370" s="42">
        <f>IFERROR(VLOOKUP($H370,'Water F Exp'!$A:$K,17,FALSE),0)</f>
        <v>0</v>
      </c>
      <c r="U370" s="34">
        <f ca="1">IFERROR(VLOOKUP($H370,'Sewer F Rev'!$A:$E,15,FALSE),0)</f>
        <v>0</v>
      </c>
      <c r="V370" s="34">
        <f ca="1">IFERROR(VLOOKUP($H370,'Sewer F Rev'!$A:$E,16,FALSE),0)</f>
        <v>0</v>
      </c>
      <c r="W370" s="42">
        <f ca="1">IFERROR(VLOOKUP($H370,'Sewer F Rev'!$A:$E,17,FALSE),0)</f>
        <v>0</v>
      </c>
      <c r="X370" s="34">
        <f>IFERROR(VLOOKUP($H370,'Sewer F Exp'!$A:$B,15,FALSE),0)</f>
        <v>0</v>
      </c>
      <c r="Y370" s="34">
        <f>IFERROR(VLOOKUP($H370,'Sewer F Exp'!$A:$B,16,FALSE),0)</f>
        <v>0</v>
      </c>
      <c r="Z370" s="42">
        <f>IFERROR(VLOOKUP($H370,'Sewer F Exp'!$A:$B,17,FALSE),0)</f>
        <v>0</v>
      </c>
      <c r="AA370" s="34">
        <f>IFERROR(VLOOKUP($H370,'Refuse F Rev'!$A:$E,15,FALSE),0)</f>
        <v>0</v>
      </c>
      <c r="AB370" s="34">
        <f>IFERROR(VLOOKUP($H370,'Refuse F Rev'!$A:$E,16,FALSE),0)</f>
        <v>0</v>
      </c>
      <c r="AC370" s="42">
        <f>IFERROR(VLOOKUP($H370,'Refuse F Rev'!$A:$E,17,FALSE),0)</f>
        <v>0</v>
      </c>
      <c r="AD370" s="34">
        <f>IFERROR(VLOOKUP($H370,'Refuse F Exp'!$A:$E,15,FALSE),0)</f>
        <v>0</v>
      </c>
      <c r="AE370" s="34">
        <f>IFERROR(VLOOKUP($H370,'Refuse F Exp'!$A:$E,16,FALSE),0)</f>
        <v>0</v>
      </c>
      <c r="AF370" s="42">
        <f>IFERROR(VLOOKUP($H370,'Refuse F Exp'!$A:$E,17,FALSE),0)</f>
        <v>0</v>
      </c>
      <c r="AG370" s="34">
        <f>IFERROR(VLOOKUP($H370,#REF!,10,FALSE),0)</f>
        <v>0</v>
      </c>
      <c r="AH370" s="34">
        <f>IFERROR(VLOOKUP($H370,#REF!,11,FALSE),0)</f>
        <v>0</v>
      </c>
      <c r="AI370" s="42">
        <f>IFERROR(VLOOKUP($H370,#REF!,12,FALSE),0)</f>
        <v>0</v>
      </c>
      <c r="AJ370" s="34">
        <f>IFERROR(VLOOKUP($H370,#REF!,10,FALSE),0)</f>
        <v>0</v>
      </c>
      <c r="AK370" s="34">
        <f>IFERROR(VLOOKUP($H370,#REF!,11,FALSE),0)</f>
        <v>0</v>
      </c>
      <c r="AL370" s="42">
        <f>IFERROR(VLOOKUP($H370,#REF!,12,FALSE),0)</f>
        <v>0</v>
      </c>
      <c r="AM370" s="34">
        <f>IFERROR(VLOOKUP($H370,#REF!,10,FALSE),0)</f>
        <v>0</v>
      </c>
      <c r="AN370" s="34">
        <f>IFERROR(VLOOKUP($H370,#REF!,11,FALSE),0)</f>
        <v>0</v>
      </c>
      <c r="AO370" s="42">
        <f>IFERROR(VLOOKUP($H370,#REF!,12,FALSE),0)</f>
        <v>0</v>
      </c>
      <c r="AP370" s="34">
        <f>IFERROR(VLOOKUP($H370,#REF!,10,FALSE),0)</f>
        <v>0</v>
      </c>
      <c r="AQ370" s="34">
        <f>IFERROR(VLOOKUP($H370,#REF!,11,FALSE),0)</f>
        <v>0</v>
      </c>
      <c r="AR370" s="42">
        <f>IFERROR(VLOOKUP($H370,#REF!,12,FALSE),0)</f>
        <v>0</v>
      </c>
      <c r="AS370" s="34">
        <f>IFERROR(VLOOKUP($H370,#REF!,13,FALSE),0)</f>
        <v>0</v>
      </c>
      <c r="AT370" s="34">
        <f>IFERROR(VLOOKUP($H370,#REF!,14,FALSE),0)</f>
        <v>0</v>
      </c>
      <c r="AU370" s="42">
        <f>IFERROR(VLOOKUP($H370,#REF!,15,FALSE),0)</f>
        <v>0</v>
      </c>
      <c r="AV370" s="34">
        <f>IFERROR(VLOOKUP($H370,#REF!,15,FALSE),0)</f>
        <v>0</v>
      </c>
      <c r="AW370" s="34">
        <f>IFERROR(VLOOKUP($H370,#REF!,16,FALSE),0)</f>
        <v>0</v>
      </c>
      <c r="AX370" s="42">
        <f>IFERROR(VLOOKUP($H370,#REF!,17,FALSE),0)</f>
        <v>0</v>
      </c>
    </row>
    <row r="371" spans="1:50" x14ac:dyDescent="0.3">
      <c r="A371" s="33" t="str">
        <f t="shared" si="20"/>
        <v>A -7140-4-206</v>
      </c>
      <c r="B371" s="33" t="str">
        <f>+'R&amp;E EXPORT'!B370</f>
        <v>PARKS-FALL ZONE FIBAR CHIPS</v>
      </c>
      <c r="C371" t="str">
        <f>IFERROR(VLOOKUP(A371,'MCSJ Export'!A:C,3,FALSE),"")</f>
        <v>Sub Account</v>
      </c>
      <c r="D371" s="37">
        <f t="shared" ca="1" si="21"/>
        <v>0</v>
      </c>
      <c r="E371" s="37">
        <f t="shared" ca="1" si="22"/>
        <v>0</v>
      </c>
      <c r="F371" s="37">
        <f t="shared" ca="1" si="23"/>
        <v>0</v>
      </c>
      <c r="G371" s="37"/>
      <c r="H371" s="33" t="str">
        <f>+'R&amp;E EXPORT'!A370</f>
        <v>A -7140-4-206</v>
      </c>
      <c r="I371" s="34">
        <f>IFERROR(VLOOKUP($H371,'Gen F Rev'!$A:$M,15,FALSE),0)</f>
        <v>0</v>
      </c>
      <c r="J371" s="34">
        <f>IFERROR(VLOOKUP($H371,'Gen F Rev'!$A:$M,16,FALSE),0)</f>
        <v>0</v>
      </c>
      <c r="K371" s="42">
        <f>IFERROR(VLOOKUP($H371,'Gen F Rev'!$A:$M,17,FALSE),0)</f>
        <v>0</v>
      </c>
      <c r="L371" s="34">
        <f>IFERROR(VLOOKUP($H371,'Gen F Exp'!$A:$E,15,FALSE),0)</f>
        <v>0</v>
      </c>
      <c r="M371" s="34">
        <f>IFERROR(VLOOKUP($H371,'Gen F Exp'!$A:$E,16,FALSE),0)</f>
        <v>0</v>
      </c>
      <c r="N371" s="42">
        <f>IFERROR(VLOOKUP($H371,'Gen F Exp'!$A:$E,17,FALSE),0)</f>
        <v>0</v>
      </c>
      <c r="O371" s="34">
        <f>IFERROR(VLOOKUP($H371,'Water F Rev'!$A:$L,15,FALSE),0)</f>
        <v>0</v>
      </c>
      <c r="P371" s="34">
        <f>IFERROR(VLOOKUP($H371,'Water F Rev'!$A:$L,16,FALSE),0)</f>
        <v>0</v>
      </c>
      <c r="Q371" s="42">
        <f>IFERROR(VLOOKUP($H371,'Water F Rev'!$A:$L,17,FALSE),0)</f>
        <v>0</v>
      </c>
      <c r="R371" s="34">
        <f>IFERROR(VLOOKUP($H371,'Water F Exp'!$A:$K,15,FALSE),0)</f>
        <v>0</v>
      </c>
      <c r="S371" s="34">
        <f>IFERROR(VLOOKUP($H371,'Water F Exp'!$A:$K,16,FALSE),0)</f>
        <v>0</v>
      </c>
      <c r="T371" s="42">
        <f>IFERROR(VLOOKUP($H371,'Water F Exp'!$A:$K,17,FALSE),0)</f>
        <v>0</v>
      </c>
      <c r="U371" s="34">
        <f ca="1">IFERROR(VLOOKUP($H371,'Sewer F Rev'!$A:$E,15,FALSE),0)</f>
        <v>0</v>
      </c>
      <c r="V371" s="34">
        <f ca="1">IFERROR(VLOOKUP($H371,'Sewer F Rev'!$A:$E,16,FALSE),0)</f>
        <v>0</v>
      </c>
      <c r="W371" s="42">
        <f ca="1">IFERROR(VLOOKUP($H371,'Sewer F Rev'!$A:$E,17,FALSE),0)</f>
        <v>0</v>
      </c>
      <c r="X371" s="34">
        <f>IFERROR(VLOOKUP($H371,'Sewer F Exp'!$A:$B,15,FALSE),0)</f>
        <v>0</v>
      </c>
      <c r="Y371" s="34">
        <f>IFERROR(VLOOKUP($H371,'Sewer F Exp'!$A:$B,16,FALSE),0)</f>
        <v>0</v>
      </c>
      <c r="Z371" s="42">
        <f>IFERROR(VLOOKUP($H371,'Sewer F Exp'!$A:$B,17,FALSE),0)</f>
        <v>0</v>
      </c>
      <c r="AA371" s="34">
        <f>IFERROR(VLOOKUP($H371,'Refuse F Rev'!$A:$E,15,FALSE),0)</f>
        <v>0</v>
      </c>
      <c r="AB371" s="34">
        <f>IFERROR(VLOOKUP($H371,'Refuse F Rev'!$A:$E,16,FALSE),0)</f>
        <v>0</v>
      </c>
      <c r="AC371" s="42">
        <f>IFERROR(VLOOKUP($H371,'Refuse F Rev'!$A:$E,17,FALSE),0)</f>
        <v>0</v>
      </c>
      <c r="AD371" s="34">
        <f>IFERROR(VLOOKUP($H371,'Refuse F Exp'!$A:$E,15,FALSE),0)</f>
        <v>0</v>
      </c>
      <c r="AE371" s="34">
        <f>IFERROR(VLOOKUP($H371,'Refuse F Exp'!$A:$E,16,FALSE),0)</f>
        <v>0</v>
      </c>
      <c r="AF371" s="42">
        <f>IFERROR(VLOOKUP($H371,'Refuse F Exp'!$A:$E,17,FALSE),0)</f>
        <v>0</v>
      </c>
      <c r="AG371" s="34">
        <f>IFERROR(VLOOKUP($H371,#REF!,10,FALSE),0)</f>
        <v>0</v>
      </c>
      <c r="AH371" s="34">
        <f>IFERROR(VLOOKUP($H371,#REF!,11,FALSE),0)</f>
        <v>0</v>
      </c>
      <c r="AI371" s="42">
        <f>IFERROR(VLOOKUP($H371,#REF!,12,FALSE),0)</f>
        <v>0</v>
      </c>
      <c r="AJ371" s="34">
        <f>IFERROR(VLOOKUP($H371,#REF!,10,FALSE),0)</f>
        <v>0</v>
      </c>
      <c r="AK371" s="34">
        <f>IFERROR(VLOOKUP($H371,#REF!,11,FALSE),0)</f>
        <v>0</v>
      </c>
      <c r="AL371" s="42">
        <f>IFERROR(VLOOKUP($H371,#REF!,12,FALSE),0)</f>
        <v>0</v>
      </c>
      <c r="AM371" s="34">
        <f>IFERROR(VLOOKUP($H371,#REF!,10,FALSE),0)</f>
        <v>0</v>
      </c>
      <c r="AN371" s="34">
        <f>IFERROR(VLOOKUP($H371,#REF!,11,FALSE),0)</f>
        <v>0</v>
      </c>
      <c r="AO371" s="42">
        <f>IFERROR(VLOOKUP($H371,#REF!,12,FALSE),0)</f>
        <v>0</v>
      </c>
      <c r="AP371" s="34">
        <f>IFERROR(VLOOKUP($H371,#REF!,10,FALSE),0)</f>
        <v>0</v>
      </c>
      <c r="AQ371" s="34">
        <f>IFERROR(VLOOKUP($H371,#REF!,11,FALSE),0)</f>
        <v>0</v>
      </c>
      <c r="AR371" s="42">
        <f>IFERROR(VLOOKUP($H371,#REF!,12,FALSE),0)</f>
        <v>0</v>
      </c>
      <c r="AS371" s="34">
        <f>IFERROR(VLOOKUP($H371,#REF!,13,FALSE),0)</f>
        <v>0</v>
      </c>
      <c r="AT371" s="34">
        <f>IFERROR(VLOOKUP($H371,#REF!,14,FALSE),0)</f>
        <v>0</v>
      </c>
      <c r="AU371" s="42">
        <f>IFERROR(VLOOKUP($H371,#REF!,15,FALSE),0)</f>
        <v>0</v>
      </c>
      <c r="AV371" s="34">
        <f>IFERROR(VLOOKUP($H371,#REF!,15,FALSE),0)</f>
        <v>0</v>
      </c>
      <c r="AW371" s="34">
        <f>IFERROR(VLOOKUP($H371,#REF!,16,FALSE),0)</f>
        <v>0</v>
      </c>
      <c r="AX371" s="42">
        <f>IFERROR(VLOOKUP($H371,#REF!,17,FALSE),0)</f>
        <v>0</v>
      </c>
    </row>
    <row r="372" spans="1:50" x14ac:dyDescent="0.3">
      <c r="A372" s="33" t="str">
        <f t="shared" si="20"/>
        <v>A -7140-4-207</v>
      </c>
      <c r="B372" s="33" t="str">
        <f>+'R&amp;E EXPORT'!B371</f>
        <v>PARKS-BAKER &amp; FLORAL PROJECTS</v>
      </c>
      <c r="C372" t="str">
        <f>IFERROR(VLOOKUP(A372,'MCSJ Export'!A:C,3,FALSE),"")</f>
        <v>Sub Account</v>
      </c>
      <c r="D372" s="37">
        <f t="shared" ca="1" si="21"/>
        <v>0</v>
      </c>
      <c r="E372" s="37">
        <f t="shared" ca="1" si="22"/>
        <v>0</v>
      </c>
      <c r="F372" s="37">
        <f t="shared" ca="1" si="23"/>
        <v>0</v>
      </c>
      <c r="G372" s="37"/>
      <c r="H372" s="33" t="str">
        <f>+'R&amp;E EXPORT'!A371</f>
        <v>A -7140-4-207</v>
      </c>
      <c r="I372" s="34">
        <f>IFERROR(VLOOKUP($H372,'Gen F Rev'!$A:$M,15,FALSE),0)</f>
        <v>0</v>
      </c>
      <c r="J372" s="34">
        <f>IFERROR(VLOOKUP($H372,'Gen F Rev'!$A:$M,16,FALSE),0)</f>
        <v>0</v>
      </c>
      <c r="K372" s="42">
        <f>IFERROR(VLOOKUP($H372,'Gen F Rev'!$A:$M,17,FALSE),0)</f>
        <v>0</v>
      </c>
      <c r="L372" s="34">
        <f>IFERROR(VLOOKUP($H372,'Gen F Exp'!$A:$E,15,FALSE),0)</f>
        <v>0</v>
      </c>
      <c r="M372" s="34">
        <f>IFERROR(VLOOKUP($H372,'Gen F Exp'!$A:$E,16,FALSE),0)</f>
        <v>0</v>
      </c>
      <c r="N372" s="42">
        <f>IFERROR(VLOOKUP($H372,'Gen F Exp'!$A:$E,17,FALSE),0)</f>
        <v>0</v>
      </c>
      <c r="O372" s="34">
        <f>IFERROR(VLOOKUP($H372,'Water F Rev'!$A:$L,15,FALSE),0)</f>
        <v>0</v>
      </c>
      <c r="P372" s="34">
        <f>IFERROR(VLOOKUP($H372,'Water F Rev'!$A:$L,16,FALSE),0)</f>
        <v>0</v>
      </c>
      <c r="Q372" s="42">
        <f>IFERROR(VLOOKUP($H372,'Water F Rev'!$A:$L,17,FALSE),0)</f>
        <v>0</v>
      </c>
      <c r="R372" s="34">
        <f>IFERROR(VLOOKUP($H372,'Water F Exp'!$A:$K,15,FALSE),0)</f>
        <v>0</v>
      </c>
      <c r="S372" s="34">
        <f>IFERROR(VLOOKUP($H372,'Water F Exp'!$A:$K,16,FALSE),0)</f>
        <v>0</v>
      </c>
      <c r="T372" s="42">
        <f>IFERROR(VLOOKUP($H372,'Water F Exp'!$A:$K,17,FALSE),0)</f>
        <v>0</v>
      </c>
      <c r="U372" s="34">
        <f ca="1">IFERROR(VLOOKUP($H372,'Sewer F Rev'!$A:$E,15,FALSE),0)</f>
        <v>0</v>
      </c>
      <c r="V372" s="34">
        <f ca="1">IFERROR(VLOOKUP($H372,'Sewer F Rev'!$A:$E,16,FALSE),0)</f>
        <v>0</v>
      </c>
      <c r="W372" s="42">
        <f ca="1">IFERROR(VLOOKUP($H372,'Sewer F Rev'!$A:$E,17,FALSE),0)</f>
        <v>0</v>
      </c>
      <c r="X372" s="34">
        <f>IFERROR(VLOOKUP($H372,'Sewer F Exp'!$A:$B,15,FALSE),0)</f>
        <v>0</v>
      </c>
      <c r="Y372" s="34">
        <f>IFERROR(VLOOKUP($H372,'Sewer F Exp'!$A:$B,16,FALSE),0)</f>
        <v>0</v>
      </c>
      <c r="Z372" s="42">
        <f>IFERROR(VLOOKUP($H372,'Sewer F Exp'!$A:$B,17,FALSE),0)</f>
        <v>0</v>
      </c>
      <c r="AA372" s="34">
        <f>IFERROR(VLOOKUP($H372,'Refuse F Rev'!$A:$E,15,FALSE),0)</f>
        <v>0</v>
      </c>
      <c r="AB372" s="34">
        <f>IFERROR(VLOOKUP($H372,'Refuse F Rev'!$A:$E,16,FALSE),0)</f>
        <v>0</v>
      </c>
      <c r="AC372" s="42">
        <f>IFERROR(VLOOKUP($H372,'Refuse F Rev'!$A:$E,17,FALSE),0)</f>
        <v>0</v>
      </c>
      <c r="AD372" s="34">
        <f>IFERROR(VLOOKUP($H372,'Refuse F Exp'!$A:$E,15,FALSE),0)</f>
        <v>0</v>
      </c>
      <c r="AE372" s="34">
        <f>IFERROR(VLOOKUP($H372,'Refuse F Exp'!$A:$E,16,FALSE),0)</f>
        <v>0</v>
      </c>
      <c r="AF372" s="42">
        <f>IFERROR(VLOOKUP($H372,'Refuse F Exp'!$A:$E,17,FALSE),0)</f>
        <v>0</v>
      </c>
      <c r="AG372" s="34">
        <f>IFERROR(VLOOKUP($H372,#REF!,10,FALSE),0)</f>
        <v>0</v>
      </c>
      <c r="AH372" s="34">
        <f>IFERROR(VLOOKUP($H372,#REF!,11,FALSE),0)</f>
        <v>0</v>
      </c>
      <c r="AI372" s="42">
        <f>IFERROR(VLOOKUP($H372,#REF!,12,FALSE),0)</f>
        <v>0</v>
      </c>
      <c r="AJ372" s="34">
        <f>IFERROR(VLOOKUP($H372,#REF!,10,FALSE),0)</f>
        <v>0</v>
      </c>
      <c r="AK372" s="34">
        <f>IFERROR(VLOOKUP($H372,#REF!,11,FALSE),0)</f>
        <v>0</v>
      </c>
      <c r="AL372" s="42">
        <f>IFERROR(VLOOKUP($H372,#REF!,12,FALSE),0)</f>
        <v>0</v>
      </c>
      <c r="AM372" s="34">
        <f>IFERROR(VLOOKUP($H372,#REF!,10,FALSE),0)</f>
        <v>0</v>
      </c>
      <c r="AN372" s="34">
        <f>IFERROR(VLOOKUP($H372,#REF!,11,FALSE),0)</f>
        <v>0</v>
      </c>
      <c r="AO372" s="42">
        <f>IFERROR(VLOOKUP($H372,#REF!,12,FALSE),0)</f>
        <v>0</v>
      </c>
      <c r="AP372" s="34">
        <f>IFERROR(VLOOKUP($H372,#REF!,10,FALSE),0)</f>
        <v>0</v>
      </c>
      <c r="AQ372" s="34">
        <f>IFERROR(VLOOKUP($H372,#REF!,11,FALSE),0)</f>
        <v>0</v>
      </c>
      <c r="AR372" s="42">
        <f>IFERROR(VLOOKUP($H372,#REF!,12,FALSE),0)</f>
        <v>0</v>
      </c>
      <c r="AS372" s="34">
        <f>IFERROR(VLOOKUP($H372,#REF!,13,FALSE),0)</f>
        <v>0</v>
      </c>
      <c r="AT372" s="34">
        <f>IFERROR(VLOOKUP($H372,#REF!,14,FALSE),0)</f>
        <v>0</v>
      </c>
      <c r="AU372" s="42">
        <f>IFERROR(VLOOKUP($H372,#REF!,15,FALSE),0)</f>
        <v>0</v>
      </c>
      <c r="AV372" s="34">
        <f>IFERROR(VLOOKUP($H372,#REF!,15,FALSE),0)</f>
        <v>0</v>
      </c>
      <c r="AW372" s="34">
        <f>IFERROR(VLOOKUP($H372,#REF!,16,FALSE),0)</f>
        <v>0</v>
      </c>
      <c r="AX372" s="42">
        <f>IFERROR(VLOOKUP($H372,#REF!,17,FALSE),0)</f>
        <v>0</v>
      </c>
    </row>
    <row r="373" spans="1:50" x14ac:dyDescent="0.3">
      <c r="A373" s="33" t="str">
        <f t="shared" si="20"/>
        <v>A -7140-4-208</v>
      </c>
      <c r="B373" s="33" t="str">
        <f>+'R&amp;E EXPORT'!B372</f>
        <v>PARKS-VA AVE SHED PAD/FITNESS EQUIP</v>
      </c>
      <c r="C373" t="str">
        <f>IFERROR(VLOOKUP(A373,'MCSJ Export'!A:C,3,FALSE),"")</f>
        <v>Sub Account</v>
      </c>
      <c r="D373" s="37">
        <f t="shared" ca="1" si="21"/>
        <v>0</v>
      </c>
      <c r="E373" s="37">
        <f t="shared" ca="1" si="22"/>
        <v>0</v>
      </c>
      <c r="F373" s="37">
        <f t="shared" ca="1" si="23"/>
        <v>0</v>
      </c>
      <c r="G373" s="37"/>
      <c r="H373" s="33" t="str">
        <f>+'R&amp;E EXPORT'!A372</f>
        <v>A -7140-4-208</v>
      </c>
      <c r="I373" s="34">
        <f>IFERROR(VLOOKUP($H373,'Gen F Rev'!$A:$M,15,FALSE),0)</f>
        <v>0</v>
      </c>
      <c r="J373" s="34">
        <f>IFERROR(VLOOKUP($H373,'Gen F Rev'!$A:$M,16,FALSE),0)</f>
        <v>0</v>
      </c>
      <c r="K373" s="42">
        <f>IFERROR(VLOOKUP($H373,'Gen F Rev'!$A:$M,17,FALSE),0)</f>
        <v>0</v>
      </c>
      <c r="L373" s="34">
        <f>IFERROR(VLOOKUP($H373,'Gen F Exp'!$A:$E,15,FALSE),0)</f>
        <v>0</v>
      </c>
      <c r="M373" s="34">
        <f>IFERROR(VLOOKUP($H373,'Gen F Exp'!$A:$E,16,FALSE),0)</f>
        <v>0</v>
      </c>
      <c r="N373" s="42">
        <f>IFERROR(VLOOKUP($H373,'Gen F Exp'!$A:$E,17,FALSE),0)</f>
        <v>0</v>
      </c>
      <c r="O373" s="34">
        <f>IFERROR(VLOOKUP($H373,'Water F Rev'!$A:$L,15,FALSE),0)</f>
        <v>0</v>
      </c>
      <c r="P373" s="34">
        <f>IFERROR(VLOOKUP($H373,'Water F Rev'!$A:$L,16,FALSE),0)</f>
        <v>0</v>
      </c>
      <c r="Q373" s="42">
        <f>IFERROR(VLOOKUP($H373,'Water F Rev'!$A:$L,17,FALSE),0)</f>
        <v>0</v>
      </c>
      <c r="R373" s="34">
        <f>IFERROR(VLOOKUP($H373,'Water F Exp'!$A:$K,15,FALSE),0)</f>
        <v>0</v>
      </c>
      <c r="S373" s="34">
        <f>IFERROR(VLOOKUP($H373,'Water F Exp'!$A:$K,16,FALSE),0)</f>
        <v>0</v>
      </c>
      <c r="T373" s="42">
        <f>IFERROR(VLOOKUP($H373,'Water F Exp'!$A:$K,17,FALSE),0)</f>
        <v>0</v>
      </c>
      <c r="U373" s="34">
        <f ca="1">IFERROR(VLOOKUP($H373,'Sewer F Rev'!$A:$E,15,FALSE),0)</f>
        <v>0</v>
      </c>
      <c r="V373" s="34">
        <f ca="1">IFERROR(VLOOKUP($H373,'Sewer F Rev'!$A:$E,16,FALSE),0)</f>
        <v>0</v>
      </c>
      <c r="W373" s="42">
        <f ca="1">IFERROR(VLOOKUP($H373,'Sewer F Rev'!$A:$E,17,FALSE),0)</f>
        <v>0</v>
      </c>
      <c r="X373" s="34">
        <f>IFERROR(VLOOKUP($H373,'Sewer F Exp'!$A:$B,15,FALSE),0)</f>
        <v>0</v>
      </c>
      <c r="Y373" s="34">
        <f>IFERROR(VLOOKUP($H373,'Sewer F Exp'!$A:$B,16,FALSE),0)</f>
        <v>0</v>
      </c>
      <c r="Z373" s="42">
        <f>IFERROR(VLOOKUP($H373,'Sewer F Exp'!$A:$B,17,FALSE),0)</f>
        <v>0</v>
      </c>
      <c r="AA373" s="34">
        <f>IFERROR(VLOOKUP($H373,'Refuse F Rev'!$A:$E,15,FALSE),0)</f>
        <v>0</v>
      </c>
      <c r="AB373" s="34">
        <f>IFERROR(VLOOKUP($H373,'Refuse F Rev'!$A:$E,16,FALSE),0)</f>
        <v>0</v>
      </c>
      <c r="AC373" s="42">
        <f>IFERROR(VLOOKUP($H373,'Refuse F Rev'!$A:$E,17,FALSE),0)</f>
        <v>0</v>
      </c>
      <c r="AD373" s="34">
        <f>IFERROR(VLOOKUP($H373,'Refuse F Exp'!$A:$E,15,FALSE),0)</f>
        <v>0</v>
      </c>
      <c r="AE373" s="34">
        <f>IFERROR(VLOOKUP($H373,'Refuse F Exp'!$A:$E,16,FALSE),0)</f>
        <v>0</v>
      </c>
      <c r="AF373" s="42">
        <f>IFERROR(VLOOKUP($H373,'Refuse F Exp'!$A:$E,17,FALSE),0)</f>
        <v>0</v>
      </c>
      <c r="AG373" s="34">
        <f>IFERROR(VLOOKUP($H373,#REF!,10,FALSE),0)</f>
        <v>0</v>
      </c>
      <c r="AH373" s="34">
        <f>IFERROR(VLOOKUP($H373,#REF!,11,FALSE),0)</f>
        <v>0</v>
      </c>
      <c r="AI373" s="42">
        <f>IFERROR(VLOOKUP($H373,#REF!,12,FALSE),0)</f>
        <v>0</v>
      </c>
      <c r="AJ373" s="34">
        <f>IFERROR(VLOOKUP($H373,#REF!,10,FALSE),0)</f>
        <v>0</v>
      </c>
      <c r="AK373" s="34">
        <f>IFERROR(VLOOKUP($H373,#REF!,11,FALSE),0)</f>
        <v>0</v>
      </c>
      <c r="AL373" s="42">
        <f>IFERROR(VLOOKUP($H373,#REF!,12,FALSE),0)</f>
        <v>0</v>
      </c>
      <c r="AM373" s="34">
        <f>IFERROR(VLOOKUP($H373,#REF!,10,FALSE),0)</f>
        <v>0</v>
      </c>
      <c r="AN373" s="34">
        <f>IFERROR(VLOOKUP($H373,#REF!,11,FALSE),0)</f>
        <v>0</v>
      </c>
      <c r="AO373" s="42">
        <f>IFERROR(VLOOKUP($H373,#REF!,12,FALSE),0)</f>
        <v>0</v>
      </c>
      <c r="AP373" s="34">
        <f>IFERROR(VLOOKUP($H373,#REF!,10,FALSE),0)</f>
        <v>0</v>
      </c>
      <c r="AQ373" s="34">
        <f>IFERROR(VLOOKUP($H373,#REF!,11,FALSE),0)</f>
        <v>0</v>
      </c>
      <c r="AR373" s="42">
        <f>IFERROR(VLOOKUP($H373,#REF!,12,FALSE),0)</f>
        <v>0</v>
      </c>
      <c r="AS373" s="34">
        <f>IFERROR(VLOOKUP($H373,#REF!,13,FALSE),0)</f>
        <v>0</v>
      </c>
      <c r="AT373" s="34">
        <f>IFERROR(VLOOKUP($H373,#REF!,14,FALSE),0)</f>
        <v>0</v>
      </c>
      <c r="AU373" s="42">
        <f>IFERROR(VLOOKUP($H373,#REF!,15,FALSE),0)</f>
        <v>0</v>
      </c>
      <c r="AV373" s="34">
        <f>IFERROR(VLOOKUP($H373,#REF!,15,FALSE),0)</f>
        <v>0</v>
      </c>
      <c r="AW373" s="34">
        <f>IFERROR(VLOOKUP($H373,#REF!,16,FALSE),0)</f>
        <v>0</v>
      </c>
      <c r="AX373" s="42">
        <f>IFERROR(VLOOKUP($H373,#REF!,17,FALSE),0)</f>
        <v>0</v>
      </c>
    </row>
    <row r="374" spans="1:50" x14ac:dyDescent="0.3">
      <c r="A374" s="33" t="str">
        <f t="shared" si="20"/>
        <v>A -7140-4-240</v>
      </c>
      <c r="B374" s="33" t="str">
        <f>+'R&amp;E EXPORT'!B373</f>
        <v>PARKS-EQUIP/VEHICLE REPAIRS</v>
      </c>
      <c r="C374" t="str">
        <f>IFERROR(VLOOKUP(A374,'MCSJ Export'!A:C,3,FALSE),"")</f>
        <v>Sub Account</v>
      </c>
      <c r="D374" s="37">
        <f t="shared" ca="1" si="21"/>
        <v>0</v>
      </c>
      <c r="E374" s="37">
        <f t="shared" ca="1" si="22"/>
        <v>0</v>
      </c>
      <c r="F374" s="37">
        <f t="shared" ca="1" si="23"/>
        <v>0</v>
      </c>
      <c r="G374" s="37"/>
      <c r="H374" s="33" t="str">
        <f>+'R&amp;E EXPORT'!A373</f>
        <v>A -7140-4-240</v>
      </c>
      <c r="I374" s="34">
        <f>IFERROR(VLOOKUP($H374,'Gen F Rev'!$A:$M,15,FALSE),0)</f>
        <v>0</v>
      </c>
      <c r="J374" s="34">
        <f>IFERROR(VLOOKUP($H374,'Gen F Rev'!$A:$M,16,FALSE),0)</f>
        <v>0</v>
      </c>
      <c r="K374" s="42">
        <f>IFERROR(VLOOKUP($H374,'Gen F Rev'!$A:$M,17,FALSE),0)</f>
        <v>0</v>
      </c>
      <c r="L374" s="34">
        <f>IFERROR(VLOOKUP($H374,'Gen F Exp'!$A:$E,15,FALSE),0)</f>
        <v>0</v>
      </c>
      <c r="M374" s="34">
        <f>IFERROR(VLOOKUP($H374,'Gen F Exp'!$A:$E,16,FALSE),0)</f>
        <v>0</v>
      </c>
      <c r="N374" s="42">
        <f>IFERROR(VLOOKUP($H374,'Gen F Exp'!$A:$E,17,FALSE),0)</f>
        <v>0</v>
      </c>
      <c r="O374" s="34">
        <f>IFERROR(VLOOKUP($H374,'Water F Rev'!$A:$L,15,FALSE),0)</f>
        <v>0</v>
      </c>
      <c r="P374" s="34">
        <f>IFERROR(VLOOKUP($H374,'Water F Rev'!$A:$L,16,FALSE),0)</f>
        <v>0</v>
      </c>
      <c r="Q374" s="42">
        <f>IFERROR(VLOOKUP($H374,'Water F Rev'!$A:$L,17,FALSE),0)</f>
        <v>0</v>
      </c>
      <c r="R374" s="34">
        <f>IFERROR(VLOOKUP($H374,'Water F Exp'!$A:$K,15,FALSE),0)</f>
        <v>0</v>
      </c>
      <c r="S374" s="34">
        <f>IFERROR(VLOOKUP($H374,'Water F Exp'!$A:$K,16,FALSE),0)</f>
        <v>0</v>
      </c>
      <c r="T374" s="42">
        <f>IFERROR(VLOOKUP($H374,'Water F Exp'!$A:$K,17,FALSE),0)</f>
        <v>0</v>
      </c>
      <c r="U374" s="34">
        <f ca="1">IFERROR(VLOOKUP($H374,'Sewer F Rev'!$A:$E,15,FALSE),0)</f>
        <v>0</v>
      </c>
      <c r="V374" s="34">
        <f ca="1">IFERROR(VLOOKUP($H374,'Sewer F Rev'!$A:$E,16,FALSE),0)</f>
        <v>0</v>
      </c>
      <c r="W374" s="42">
        <f ca="1">IFERROR(VLOOKUP($H374,'Sewer F Rev'!$A:$E,17,FALSE),0)</f>
        <v>0</v>
      </c>
      <c r="X374" s="34">
        <f>IFERROR(VLOOKUP($H374,'Sewer F Exp'!$A:$B,15,FALSE),0)</f>
        <v>0</v>
      </c>
      <c r="Y374" s="34">
        <f>IFERROR(VLOOKUP($H374,'Sewer F Exp'!$A:$B,16,FALSE),0)</f>
        <v>0</v>
      </c>
      <c r="Z374" s="42">
        <f>IFERROR(VLOOKUP($H374,'Sewer F Exp'!$A:$B,17,FALSE),0)</f>
        <v>0</v>
      </c>
      <c r="AA374" s="34">
        <f>IFERROR(VLOOKUP($H374,'Refuse F Rev'!$A:$E,15,FALSE),0)</f>
        <v>0</v>
      </c>
      <c r="AB374" s="34">
        <f>IFERROR(VLOOKUP($H374,'Refuse F Rev'!$A:$E,16,FALSE),0)</f>
        <v>0</v>
      </c>
      <c r="AC374" s="42">
        <f>IFERROR(VLOOKUP($H374,'Refuse F Rev'!$A:$E,17,FALSE),0)</f>
        <v>0</v>
      </c>
      <c r="AD374" s="34">
        <f>IFERROR(VLOOKUP($H374,'Refuse F Exp'!$A:$E,15,FALSE),0)</f>
        <v>0</v>
      </c>
      <c r="AE374" s="34">
        <f>IFERROR(VLOOKUP($H374,'Refuse F Exp'!$A:$E,16,FALSE),0)</f>
        <v>0</v>
      </c>
      <c r="AF374" s="42">
        <f>IFERROR(VLOOKUP($H374,'Refuse F Exp'!$A:$E,17,FALSE),0)</f>
        <v>0</v>
      </c>
      <c r="AG374" s="34">
        <f>IFERROR(VLOOKUP($H374,#REF!,10,FALSE),0)</f>
        <v>0</v>
      </c>
      <c r="AH374" s="34">
        <f>IFERROR(VLOOKUP($H374,#REF!,11,FALSE),0)</f>
        <v>0</v>
      </c>
      <c r="AI374" s="42">
        <f>IFERROR(VLOOKUP($H374,#REF!,12,FALSE),0)</f>
        <v>0</v>
      </c>
      <c r="AJ374" s="34">
        <f>IFERROR(VLOOKUP($H374,#REF!,10,FALSE),0)</f>
        <v>0</v>
      </c>
      <c r="AK374" s="34">
        <f>IFERROR(VLOOKUP($H374,#REF!,11,FALSE),0)</f>
        <v>0</v>
      </c>
      <c r="AL374" s="42">
        <f>IFERROR(VLOOKUP($H374,#REF!,12,FALSE),0)</f>
        <v>0</v>
      </c>
      <c r="AM374" s="34">
        <f>IFERROR(VLOOKUP($H374,#REF!,10,FALSE),0)</f>
        <v>0</v>
      </c>
      <c r="AN374" s="34">
        <f>IFERROR(VLOOKUP($H374,#REF!,11,FALSE),0)</f>
        <v>0</v>
      </c>
      <c r="AO374" s="42">
        <f>IFERROR(VLOOKUP($H374,#REF!,12,FALSE),0)</f>
        <v>0</v>
      </c>
      <c r="AP374" s="34">
        <f>IFERROR(VLOOKUP($H374,#REF!,10,FALSE),0)</f>
        <v>0</v>
      </c>
      <c r="AQ374" s="34">
        <f>IFERROR(VLOOKUP($H374,#REF!,11,FALSE),0)</f>
        <v>0</v>
      </c>
      <c r="AR374" s="42">
        <f>IFERROR(VLOOKUP($H374,#REF!,12,FALSE),0)</f>
        <v>0</v>
      </c>
      <c r="AS374" s="34">
        <f>IFERROR(VLOOKUP($H374,#REF!,13,FALSE),0)</f>
        <v>0</v>
      </c>
      <c r="AT374" s="34">
        <f>IFERROR(VLOOKUP($H374,#REF!,14,FALSE),0)</f>
        <v>0</v>
      </c>
      <c r="AU374" s="42">
        <f>IFERROR(VLOOKUP($H374,#REF!,15,FALSE),0)</f>
        <v>0</v>
      </c>
      <c r="AV374" s="34">
        <f>IFERROR(VLOOKUP($H374,#REF!,15,FALSE),0)</f>
        <v>0</v>
      </c>
      <c r="AW374" s="34">
        <f>IFERROR(VLOOKUP($H374,#REF!,16,FALSE),0)</f>
        <v>0</v>
      </c>
      <c r="AX374" s="42">
        <f>IFERROR(VLOOKUP($H374,#REF!,17,FALSE),0)</f>
        <v>0</v>
      </c>
    </row>
    <row r="375" spans="1:50" x14ac:dyDescent="0.3">
      <c r="A375" s="33" t="str">
        <f t="shared" si="20"/>
        <v>A -7140-4-250</v>
      </c>
      <c r="B375" s="33" t="str">
        <f>+'R&amp;E EXPORT'!B374</f>
        <v>PARKS-SMALL TOOLS</v>
      </c>
      <c r="C375" t="str">
        <f>IFERROR(VLOOKUP(A375,'MCSJ Export'!A:C,3,FALSE),"")</f>
        <v>Sub Account</v>
      </c>
      <c r="D375" s="37">
        <f t="shared" ca="1" si="21"/>
        <v>0</v>
      </c>
      <c r="E375" s="37">
        <f t="shared" ca="1" si="22"/>
        <v>0</v>
      </c>
      <c r="F375" s="37">
        <f t="shared" ca="1" si="23"/>
        <v>0</v>
      </c>
      <c r="G375" s="37"/>
      <c r="H375" s="33" t="str">
        <f>+'R&amp;E EXPORT'!A374</f>
        <v>A -7140-4-250</v>
      </c>
      <c r="I375" s="34">
        <f>IFERROR(VLOOKUP($H375,'Gen F Rev'!$A:$M,15,FALSE),0)</f>
        <v>0</v>
      </c>
      <c r="J375" s="34">
        <f>IFERROR(VLOOKUP($H375,'Gen F Rev'!$A:$M,16,FALSE),0)</f>
        <v>0</v>
      </c>
      <c r="K375" s="42">
        <f>IFERROR(VLOOKUP($H375,'Gen F Rev'!$A:$M,17,FALSE),0)</f>
        <v>0</v>
      </c>
      <c r="L375" s="34">
        <f>IFERROR(VLOOKUP($H375,'Gen F Exp'!$A:$E,15,FALSE),0)</f>
        <v>0</v>
      </c>
      <c r="M375" s="34">
        <f>IFERROR(VLOOKUP($H375,'Gen F Exp'!$A:$E,16,FALSE),0)</f>
        <v>0</v>
      </c>
      <c r="N375" s="42">
        <f>IFERROR(VLOOKUP($H375,'Gen F Exp'!$A:$E,17,FALSE),0)</f>
        <v>0</v>
      </c>
      <c r="O375" s="34">
        <f>IFERROR(VLOOKUP($H375,'Water F Rev'!$A:$L,15,FALSE),0)</f>
        <v>0</v>
      </c>
      <c r="P375" s="34">
        <f>IFERROR(VLOOKUP($H375,'Water F Rev'!$A:$L,16,FALSE),0)</f>
        <v>0</v>
      </c>
      <c r="Q375" s="42">
        <f>IFERROR(VLOOKUP($H375,'Water F Rev'!$A:$L,17,FALSE),0)</f>
        <v>0</v>
      </c>
      <c r="R375" s="34">
        <f>IFERROR(VLOOKUP($H375,'Water F Exp'!$A:$K,15,FALSE),0)</f>
        <v>0</v>
      </c>
      <c r="S375" s="34">
        <f>IFERROR(VLOOKUP($H375,'Water F Exp'!$A:$K,16,FALSE),0)</f>
        <v>0</v>
      </c>
      <c r="T375" s="42">
        <f>IFERROR(VLOOKUP($H375,'Water F Exp'!$A:$K,17,FALSE),0)</f>
        <v>0</v>
      </c>
      <c r="U375" s="34">
        <f ca="1">IFERROR(VLOOKUP($H375,'Sewer F Rev'!$A:$E,15,FALSE),0)</f>
        <v>0</v>
      </c>
      <c r="V375" s="34">
        <f ca="1">IFERROR(VLOOKUP($H375,'Sewer F Rev'!$A:$E,16,FALSE),0)</f>
        <v>0</v>
      </c>
      <c r="W375" s="42">
        <f ca="1">IFERROR(VLOOKUP($H375,'Sewer F Rev'!$A:$E,17,FALSE),0)</f>
        <v>0</v>
      </c>
      <c r="X375" s="34">
        <f>IFERROR(VLOOKUP($H375,'Sewer F Exp'!$A:$B,15,FALSE),0)</f>
        <v>0</v>
      </c>
      <c r="Y375" s="34">
        <f>IFERROR(VLOOKUP($H375,'Sewer F Exp'!$A:$B,16,FALSE),0)</f>
        <v>0</v>
      </c>
      <c r="Z375" s="42">
        <f>IFERROR(VLOOKUP($H375,'Sewer F Exp'!$A:$B,17,FALSE),0)</f>
        <v>0</v>
      </c>
      <c r="AA375" s="34">
        <f>IFERROR(VLOOKUP($H375,'Refuse F Rev'!$A:$E,15,FALSE),0)</f>
        <v>0</v>
      </c>
      <c r="AB375" s="34">
        <f>IFERROR(VLOOKUP($H375,'Refuse F Rev'!$A:$E,16,FALSE),0)</f>
        <v>0</v>
      </c>
      <c r="AC375" s="42">
        <f>IFERROR(VLOOKUP($H375,'Refuse F Rev'!$A:$E,17,FALSE),0)</f>
        <v>0</v>
      </c>
      <c r="AD375" s="34">
        <f>IFERROR(VLOOKUP($H375,'Refuse F Exp'!$A:$E,15,FALSE),0)</f>
        <v>0</v>
      </c>
      <c r="AE375" s="34">
        <f>IFERROR(VLOOKUP($H375,'Refuse F Exp'!$A:$E,16,FALSE),0)</f>
        <v>0</v>
      </c>
      <c r="AF375" s="42">
        <f>IFERROR(VLOOKUP($H375,'Refuse F Exp'!$A:$E,17,FALSE),0)</f>
        <v>0</v>
      </c>
      <c r="AG375" s="34">
        <f>IFERROR(VLOOKUP($H375,#REF!,10,FALSE),0)</f>
        <v>0</v>
      </c>
      <c r="AH375" s="34">
        <f>IFERROR(VLOOKUP($H375,#REF!,11,FALSE),0)</f>
        <v>0</v>
      </c>
      <c r="AI375" s="42">
        <f>IFERROR(VLOOKUP($H375,#REF!,12,FALSE),0)</f>
        <v>0</v>
      </c>
      <c r="AJ375" s="34">
        <f>IFERROR(VLOOKUP($H375,#REF!,10,FALSE),0)</f>
        <v>0</v>
      </c>
      <c r="AK375" s="34">
        <f>IFERROR(VLOOKUP($H375,#REF!,11,FALSE),0)</f>
        <v>0</v>
      </c>
      <c r="AL375" s="42">
        <f>IFERROR(VLOOKUP($H375,#REF!,12,FALSE),0)</f>
        <v>0</v>
      </c>
      <c r="AM375" s="34">
        <f>IFERROR(VLOOKUP($H375,#REF!,10,FALSE),0)</f>
        <v>0</v>
      </c>
      <c r="AN375" s="34">
        <f>IFERROR(VLOOKUP($H375,#REF!,11,FALSE),0)</f>
        <v>0</v>
      </c>
      <c r="AO375" s="42">
        <f>IFERROR(VLOOKUP($H375,#REF!,12,FALSE),0)</f>
        <v>0</v>
      </c>
      <c r="AP375" s="34">
        <f>IFERROR(VLOOKUP($H375,#REF!,10,FALSE),0)</f>
        <v>0</v>
      </c>
      <c r="AQ375" s="34">
        <f>IFERROR(VLOOKUP($H375,#REF!,11,FALSE),0)</f>
        <v>0</v>
      </c>
      <c r="AR375" s="42">
        <f>IFERROR(VLOOKUP($H375,#REF!,12,FALSE),0)</f>
        <v>0</v>
      </c>
      <c r="AS375" s="34">
        <f>IFERROR(VLOOKUP($H375,#REF!,13,FALSE),0)</f>
        <v>0</v>
      </c>
      <c r="AT375" s="34">
        <f>IFERROR(VLOOKUP($H375,#REF!,14,FALSE),0)</f>
        <v>0</v>
      </c>
      <c r="AU375" s="42">
        <f>IFERROR(VLOOKUP($H375,#REF!,15,FALSE),0)</f>
        <v>0</v>
      </c>
      <c r="AV375" s="34">
        <f>IFERROR(VLOOKUP($H375,#REF!,15,FALSE),0)</f>
        <v>0</v>
      </c>
      <c r="AW375" s="34">
        <f>IFERROR(VLOOKUP($H375,#REF!,16,FALSE),0)</f>
        <v>0</v>
      </c>
      <c r="AX375" s="42">
        <f>IFERROR(VLOOKUP($H375,#REF!,17,FALSE),0)</f>
        <v>0</v>
      </c>
    </row>
    <row r="376" spans="1:50" x14ac:dyDescent="0.3">
      <c r="A376" s="33" t="str">
        <f t="shared" si="20"/>
        <v>A -7140-4-251</v>
      </c>
      <c r="B376" s="33" t="str">
        <f>+'R&amp;E EXPORT'!B375</f>
        <v>PARKS-TIRES</v>
      </c>
      <c r="C376" t="str">
        <f>IFERROR(VLOOKUP(A376,'MCSJ Export'!A:C,3,FALSE),"")</f>
        <v>Sub Account</v>
      </c>
      <c r="D376" s="37">
        <f t="shared" ca="1" si="21"/>
        <v>0</v>
      </c>
      <c r="E376" s="37">
        <f t="shared" ca="1" si="22"/>
        <v>0</v>
      </c>
      <c r="F376" s="37">
        <f t="shared" ca="1" si="23"/>
        <v>0</v>
      </c>
      <c r="G376" s="37"/>
      <c r="H376" s="33" t="str">
        <f>+'R&amp;E EXPORT'!A375</f>
        <v>A -7140-4-251</v>
      </c>
      <c r="I376" s="34">
        <f>IFERROR(VLOOKUP($H376,'Gen F Rev'!$A:$M,15,FALSE),0)</f>
        <v>0</v>
      </c>
      <c r="J376" s="34">
        <f>IFERROR(VLOOKUP($H376,'Gen F Rev'!$A:$M,16,FALSE),0)</f>
        <v>0</v>
      </c>
      <c r="K376" s="42">
        <f>IFERROR(VLOOKUP($H376,'Gen F Rev'!$A:$M,17,FALSE),0)</f>
        <v>0</v>
      </c>
      <c r="L376" s="34">
        <f>IFERROR(VLOOKUP($H376,'Gen F Exp'!$A:$E,15,FALSE),0)</f>
        <v>0</v>
      </c>
      <c r="M376" s="34">
        <f>IFERROR(VLOOKUP($H376,'Gen F Exp'!$A:$E,16,FALSE),0)</f>
        <v>0</v>
      </c>
      <c r="N376" s="42">
        <f>IFERROR(VLOOKUP($H376,'Gen F Exp'!$A:$E,17,FALSE),0)</f>
        <v>0</v>
      </c>
      <c r="O376" s="34">
        <f>IFERROR(VLOOKUP($H376,'Water F Rev'!$A:$L,15,FALSE),0)</f>
        <v>0</v>
      </c>
      <c r="P376" s="34">
        <f>IFERROR(VLOOKUP($H376,'Water F Rev'!$A:$L,16,FALSE),0)</f>
        <v>0</v>
      </c>
      <c r="Q376" s="42">
        <f>IFERROR(VLOOKUP($H376,'Water F Rev'!$A:$L,17,FALSE),0)</f>
        <v>0</v>
      </c>
      <c r="R376" s="34">
        <f>IFERROR(VLOOKUP($H376,'Water F Exp'!$A:$K,15,FALSE),0)</f>
        <v>0</v>
      </c>
      <c r="S376" s="34">
        <f>IFERROR(VLOOKUP($H376,'Water F Exp'!$A:$K,16,FALSE),0)</f>
        <v>0</v>
      </c>
      <c r="T376" s="42">
        <f>IFERROR(VLOOKUP($H376,'Water F Exp'!$A:$K,17,FALSE),0)</f>
        <v>0</v>
      </c>
      <c r="U376" s="34">
        <f ca="1">IFERROR(VLOOKUP($H376,'Sewer F Rev'!$A:$E,15,FALSE),0)</f>
        <v>0</v>
      </c>
      <c r="V376" s="34">
        <f ca="1">IFERROR(VLOOKUP($H376,'Sewer F Rev'!$A:$E,16,FALSE),0)</f>
        <v>0</v>
      </c>
      <c r="W376" s="42">
        <f ca="1">IFERROR(VLOOKUP($H376,'Sewer F Rev'!$A:$E,17,FALSE),0)</f>
        <v>0</v>
      </c>
      <c r="X376" s="34">
        <f>IFERROR(VLOOKUP($H376,'Sewer F Exp'!$A:$B,15,FALSE),0)</f>
        <v>0</v>
      </c>
      <c r="Y376" s="34">
        <f>IFERROR(VLOOKUP($H376,'Sewer F Exp'!$A:$B,16,FALSE),0)</f>
        <v>0</v>
      </c>
      <c r="Z376" s="42">
        <f>IFERROR(VLOOKUP($H376,'Sewer F Exp'!$A:$B,17,FALSE),0)</f>
        <v>0</v>
      </c>
      <c r="AA376" s="34">
        <f>IFERROR(VLOOKUP($H376,'Refuse F Rev'!$A:$E,15,FALSE),0)</f>
        <v>0</v>
      </c>
      <c r="AB376" s="34">
        <f>IFERROR(VLOOKUP($H376,'Refuse F Rev'!$A:$E,16,FALSE),0)</f>
        <v>0</v>
      </c>
      <c r="AC376" s="42">
        <f>IFERROR(VLOOKUP($H376,'Refuse F Rev'!$A:$E,17,FALSE),0)</f>
        <v>0</v>
      </c>
      <c r="AD376" s="34">
        <f>IFERROR(VLOOKUP($H376,'Refuse F Exp'!$A:$E,15,FALSE),0)</f>
        <v>0</v>
      </c>
      <c r="AE376" s="34">
        <f>IFERROR(VLOOKUP($H376,'Refuse F Exp'!$A:$E,16,FALSE),0)</f>
        <v>0</v>
      </c>
      <c r="AF376" s="42">
        <f>IFERROR(VLOOKUP($H376,'Refuse F Exp'!$A:$E,17,FALSE),0)</f>
        <v>0</v>
      </c>
      <c r="AG376" s="34">
        <f>IFERROR(VLOOKUP($H376,#REF!,10,FALSE),0)</f>
        <v>0</v>
      </c>
      <c r="AH376" s="34">
        <f>IFERROR(VLOOKUP($H376,#REF!,11,FALSE),0)</f>
        <v>0</v>
      </c>
      <c r="AI376" s="42">
        <f>IFERROR(VLOOKUP($H376,#REF!,12,FALSE),0)</f>
        <v>0</v>
      </c>
      <c r="AJ376" s="34">
        <f>IFERROR(VLOOKUP($H376,#REF!,10,FALSE),0)</f>
        <v>0</v>
      </c>
      <c r="AK376" s="34">
        <f>IFERROR(VLOOKUP($H376,#REF!,11,FALSE),0)</f>
        <v>0</v>
      </c>
      <c r="AL376" s="42">
        <f>IFERROR(VLOOKUP($H376,#REF!,12,FALSE),0)</f>
        <v>0</v>
      </c>
      <c r="AM376" s="34">
        <f>IFERROR(VLOOKUP($H376,#REF!,10,FALSE),0)</f>
        <v>0</v>
      </c>
      <c r="AN376" s="34">
        <f>IFERROR(VLOOKUP($H376,#REF!,11,FALSE),0)</f>
        <v>0</v>
      </c>
      <c r="AO376" s="42">
        <f>IFERROR(VLOOKUP($H376,#REF!,12,FALSE),0)</f>
        <v>0</v>
      </c>
      <c r="AP376" s="34">
        <f>IFERROR(VLOOKUP($H376,#REF!,10,FALSE),0)</f>
        <v>0</v>
      </c>
      <c r="AQ376" s="34">
        <f>IFERROR(VLOOKUP($H376,#REF!,11,FALSE),0)</f>
        <v>0</v>
      </c>
      <c r="AR376" s="42">
        <f>IFERROR(VLOOKUP($H376,#REF!,12,FALSE),0)</f>
        <v>0</v>
      </c>
      <c r="AS376" s="34">
        <f>IFERROR(VLOOKUP($H376,#REF!,13,FALSE),0)</f>
        <v>0</v>
      </c>
      <c r="AT376" s="34">
        <f>IFERROR(VLOOKUP($H376,#REF!,14,FALSE),0)</f>
        <v>0</v>
      </c>
      <c r="AU376" s="42">
        <f>IFERROR(VLOOKUP($H376,#REF!,15,FALSE),0)</f>
        <v>0</v>
      </c>
      <c r="AV376" s="34">
        <f>IFERROR(VLOOKUP($H376,#REF!,15,FALSE),0)</f>
        <v>0</v>
      </c>
      <c r="AW376" s="34">
        <f>IFERROR(VLOOKUP($H376,#REF!,16,FALSE),0)</f>
        <v>0</v>
      </c>
      <c r="AX376" s="42">
        <f>IFERROR(VLOOKUP($H376,#REF!,17,FALSE),0)</f>
        <v>0</v>
      </c>
    </row>
    <row r="377" spans="1:50" x14ac:dyDescent="0.3">
      <c r="A377" s="33" t="str">
        <f t="shared" si="20"/>
        <v>A -7140-4-254</v>
      </c>
      <c r="B377" s="33" t="str">
        <f>+'R&amp;E EXPORT'!B376</f>
        <v>PARKS-VEHICLE REPAIR PARTS</v>
      </c>
      <c r="C377" t="str">
        <f>IFERROR(VLOOKUP(A377,'MCSJ Export'!A:C,3,FALSE),"")</f>
        <v>Sub Account</v>
      </c>
      <c r="D377" s="37">
        <f t="shared" ca="1" si="21"/>
        <v>0</v>
      </c>
      <c r="E377" s="37">
        <f t="shared" ca="1" si="22"/>
        <v>0</v>
      </c>
      <c r="F377" s="37">
        <f t="shared" ca="1" si="23"/>
        <v>0</v>
      </c>
      <c r="G377" s="37"/>
      <c r="H377" s="33" t="str">
        <f>+'R&amp;E EXPORT'!A376</f>
        <v>A -7140-4-254</v>
      </c>
      <c r="I377" s="34">
        <f>IFERROR(VLOOKUP($H377,'Gen F Rev'!$A:$M,15,FALSE),0)</f>
        <v>0</v>
      </c>
      <c r="J377" s="34">
        <f>IFERROR(VLOOKUP($H377,'Gen F Rev'!$A:$M,16,FALSE),0)</f>
        <v>0</v>
      </c>
      <c r="K377" s="42">
        <f>IFERROR(VLOOKUP($H377,'Gen F Rev'!$A:$M,17,FALSE),0)</f>
        <v>0</v>
      </c>
      <c r="L377" s="34">
        <f>IFERROR(VLOOKUP($H377,'Gen F Exp'!$A:$E,15,FALSE),0)</f>
        <v>0</v>
      </c>
      <c r="M377" s="34">
        <f>IFERROR(VLOOKUP($H377,'Gen F Exp'!$A:$E,16,FALSE),0)</f>
        <v>0</v>
      </c>
      <c r="N377" s="42">
        <f>IFERROR(VLOOKUP($H377,'Gen F Exp'!$A:$E,17,FALSE),0)</f>
        <v>0</v>
      </c>
      <c r="O377" s="34">
        <f>IFERROR(VLOOKUP($H377,'Water F Rev'!$A:$L,15,FALSE),0)</f>
        <v>0</v>
      </c>
      <c r="P377" s="34">
        <f>IFERROR(VLOOKUP($H377,'Water F Rev'!$A:$L,16,FALSE),0)</f>
        <v>0</v>
      </c>
      <c r="Q377" s="42">
        <f>IFERROR(VLOOKUP($H377,'Water F Rev'!$A:$L,17,FALSE),0)</f>
        <v>0</v>
      </c>
      <c r="R377" s="34">
        <f>IFERROR(VLOOKUP($H377,'Water F Exp'!$A:$K,15,FALSE),0)</f>
        <v>0</v>
      </c>
      <c r="S377" s="34">
        <f>IFERROR(VLOOKUP($H377,'Water F Exp'!$A:$K,16,FALSE),0)</f>
        <v>0</v>
      </c>
      <c r="T377" s="42">
        <f>IFERROR(VLOOKUP($H377,'Water F Exp'!$A:$K,17,FALSE),0)</f>
        <v>0</v>
      </c>
      <c r="U377" s="34">
        <f ca="1">IFERROR(VLOOKUP($H377,'Sewer F Rev'!$A:$E,15,FALSE),0)</f>
        <v>0</v>
      </c>
      <c r="V377" s="34">
        <f ca="1">IFERROR(VLOOKUP($H377,'Sewer F Rev'!$A:$E,16,FALSE),0)</f>
        <v>0</v>
      </c>
      <c r="W377" s="42">
        <f ca="1">IFERROR(VLOOKUP($H377,'Sewer F Rev'!$A:$E,17,FALSE),0)</f>
        <v>0</v>
      </c>
      <c r="X377" s="34">
        <f>IFERROR(VLOOKUP($H377,'Sewer F Exp'!$A:$B,15,FALSE),0)</f>
        <v>0</v>
      </c>
      <c r="Y377" s="34">
        <f>IFERROR(VLOOKUP($H377,'Sewer F Exp'!$A:$B,16,FALSE),0)</f>
        <v>0</v>
      </c>
      <c r="Z377" s="42">
        <f>IFERROR(VLOOKUP($H377,'Sewer F Exp'!$A:$B,17,FALSE),0)</f>
        <v>0</v>
      </c>
      <c r="AA377" s="34">
        <f>IFERROR(VLOOKUP($H377,'Refuse F Rev'!$A:$E,15,FALSE),0)</f>
        <v>0</v>
      </c>
      <c r="AB377" s="34">
        <f>IFERROR(VLOOKUP($H377,'Refuse F Rev'!$A:$E,16,FALSE),0)</f>
        <v>0</v>
      </c>
      <c r="AC377" s="42">
        <f>IFERROR(VLOOKUP($H377,'Refuse F Rev'!$A:$E,17,FALSE),0)</f>
        <v>0</v>
      </c>
      <c r="AD377" s="34">
        <f>IFERROR(VLOOKUP($H377,'Refuse F Exp'!$A:$E,15,FALSE),0)</f>
        <v>0</v>
      </c>
      <c r="AE377" s="34">
        <f>IFERROR(VLOOKUP($H377,'Refuse F Exp'!$A:$E,16,FALSE),0)</f>
        <v>0</v>
      </c>
      <c r="AF377" s="42">
        <f>IFERROR(VLOOKUP($H377,'Refuse F Exp'!$A:$E,17,FALSE),0)</f>
        <v>0</v>
      </c>
      <c r="AG377" s="34">
        <f>IFERROR(VLOOKUP($H377,#REF!,10,FALSE),0)</f>
        <v>0</v>
      </c>
      <c r="AH377" s="34">
        <f>IFERROR(VLOOKUP($H377,#REF!,11,FALSE),0)</f>
        <v>0</v>
      </c>
      <c r="AI377" s="42">
        <f>IFERROR(VLOOKUP($H377,#REF!,12,FALSE),0)</f>
        <v>0</v>
      </c>
      <c r="AJ377" s="34">
        <f>IFERROR(VLOOKUP($H377,#REF!,10,FALSE),0)</f>
        <v>0</v>
      </c>
      <c r="AK377" s="34">
        <f>IFERROR(VLOOKUP($H377,#REF!,11,FALSE),0)</f>
        <v>0</v>
      </c>
      <c r="AL377" s="42">
        <f>IFERROR(VLOOKUP($H377,#REF!,12,FALSE),0)</f>
        <v>0</v>
      </c>
      <c r="AM377" s="34">
        <f>IFERROR(VLOOKUP($H377,#REF!,10,FALSE),0)</f>
        <v>0</v>
      </c>
      <c r="AN377" s="34">
        <f>IFERROR(VLOOKUP($H377,#REF!,11,FALSE),0)</f>
        <v>0</v>
      </c>
      <c r="AO377" s="42">
        <f>IFERROR(VLOOKUP($H377,#REF!,12,FALSE),0)</f>
        <v>0</v>
      </c>
      <c r="AP377" s="34">
        <f>IFERROR(VLOOKUP($H377,#REF!,10,FALSE),0)</f>
        <v>0</v>
      </c>
      <c r="AQ377" s="34">
        <f>IFERROR(VLOOKUP($H377,#REF!,11,FALSE),0)</f>
        <v>0</v>
      </c>
      <c r="AR377" s="42">
        <f>IFERROR(VLOOKUP($H377,#REF!,12,FALSE),0)</f>
        <v>0</v>
      </c>
      <c r="AS377" s="34">
        <f>IFERROR(VLOOKUP($H377,#REF!,13,FALSE),0)</f>
        <v>0</v>
      </c>
      <c r="AT377" s="34">
        <f>IFERROR(VLOOKUP($H377,#REF!,14,FALSE),0)</f>
        <v>0</v>
      </c>
      <c r="AU377" s="42">
        <f>IFERROR(VLOOKUP($H377,#REF!,15,FALSE),0)</f>
        <v>0</v>
      </c>
      <c r="AV377" s="34">
        <f>IFERROR(VLOOKUP($H377,#REF!,15,FALSE),0)</f>
        <v>0</v>
      </c>
      <c r="AW377" s="34">
        <f>IFERROR(VLOOKUP($H377,#REF!,16,FALSE),0)</f>
        <v>0</v>
      </c>
      <c r="AX377" s="42">
        <f>IFERROR(VLOOKUP($H377,#REF!,17,FALSE),0)</f>
        <v>0</v>
      </c>
    </row>
    <row r="378" spans="1:50" x14ac:dyDescent="0.3">
      <c r="A378" s="33" t="str">
        <f t="shared" si="20"/>
        <v>A -7140-4-328</v>
      </c>
      <c r="B378" s="33" t="str">
        <f>+'R&amp;E EXPORT'!B377</f>
        <v>PARKS-UTILITIES-CFJ PARK</v>
      </c>
      <c r="C378" t="str">
        <f>IFERROR(VLOOKUP(A378,'MCSJ Export'!A:C,3,FALSE),"")</f>
        <v>Sub Account</v>
      </c>
      <c r="D378" s="37">
        <f t="shared" ca="1" si="21"/>
        <v>0</v>
      </c>
      <c r="E378" s="37">
        <f t="shared" ca="1" si="22"/>
        <v>0</v>
      </c>
      <c r="F378" s="37">
        <f t="shared" ca="1" si="23"/>
        <v>0</v>
      </c>
      <c r="G378" s="37"/>
      <c r="H378" s="33" t="str">
        <f>+'R&amp;E EXPORT'!A377</f>
        <v>A -7140-4-328</v>
      </c>
      <c r="I378" s="34">
        <f>IFERROR(VLOOKUP($H378,'Gen F Rev'!$A:$M,15,FALSE),0)</f>
        <v>0</v>
      </c>
      <c r="J378" s="34">
        <f>IFERROR(VLOOKUP($H378,'Gen F Rev'!$A:$M,16,FALSE),0)</f>
        <v>0</v>
      </c>
      <c r="K378" s="42">
        <f>IFERROR(VLOOKUP($H378,'Gen F Rev'!$A:$M,17,FALSE),0)</f>
        <v>0</v>
      </c>
      <c r="L378" s="34">
        <f>IFERROR(VLOOKUP($H378,'Gen F Exp'!$A:$E,15,FALSE),0)</f>
        <v>0</v>
      </c>
      <c r="M378" s="34">
        <f>IFERROR(VLOOKUP($H378,'Gen F Exp'!$A:$E,16,FALSE),0)</f>
        <v>0</v>
      </c>
      <c r="N378" s="42">
        <f>IFERROR(VLOOKUP($H378,'Gen F Exp'!$A:$E,17,FALSE),0)</f>
        <v>0</v>
      </c>
      <c r="O378" s="34">
        <f>IFERROR(VLOOKUP($H378,'Water F Rev'!$A:$L,15,FALSE),0)</f>
        <v>0</v>
      </c>
      <c r="P378" s="34">
        <f>IFERROR(VLOOKUP($H378,'Water F Rev'!$A:$L,16,FALSE),0)</f>
        <v>0</v>
      </c>
      <c r="Q378" s="42">
        <f>IFERROR(VLOOKUP($H378,'Water F Rev'!$A:$L,17,FALSE),0)</f>
        <v>0</v>
      </c>
      <c r="R378" s="34">
        <f>IFERROR(VLOOKUP($H378,'Water F Exp'!$A:$K,15,FALSE),0)</f>
        <v>0</v>
      </c>
      <c r="S378" s="34">
        <f>IFERROR(VLOOKUP($H378,'Water F Exp'!$A:$K,16,FALSE),0)</f>
        <v>0</v>
      </c>
      <c r="T378" s="42">
        <f>IFERROR(VLOOKUP($H378,'Water F Exp'!$A:$K,17,FALSE),0)</f>
        <v>0</v>
      </c>
      <c r="U378" s="34">
        <f ca="1">IFERROR(VLOOKUP($H378,'Sewer F Rev'!$A:$E,15,FALSE),0)</f>
        <v>0</v>
      </c>
      <c r="V378" s="34">
        <f ca="1">IFERROR(VLOOKUP($H378,'Sewer F Rev'!$A:$E,16,FALSE),0)</f>
        <v>0</v>
      </c>
      <c r="W378" s="42">
        <f ca="1">IFERROR(VLOOKUP($H378,'Sewer F Rev'!$A:$E,17,FALSE),0)</f>
        <v>0</v>
      </c>
      <c r="X378" s="34">
        <f>IFERROR(VLOOKUP($H378,'Sewer F Exp'!$A:$B,15,FALSE),0)</f>
        <v>0</v>
      </c>
      <c r="Y378" s="34">
        <f>IFERROR(VLOOKUP($H378,'Sewer F Exp'!$A:$B,16,FALSE),0)</f>
        <v>0</v>
      </c>
      <c r="Z378" s="42">
        <f>IFERROR(VLOOKUP($H378,'Sewer F Exp'!$A:$B,17,FALSE),0)</f>
        <v>0</v>
      </c>
      <c r="AA378" s="34">
        <f>IFERROR(VLOOKUP($H378,'Refuse F Rev'!$A:$E,15,FALSE),0)</f>
        <v>0</v>
      </c>
      <c r="AB378" s="34">
        <f>IFERROR(VLOOKUP($H378,'Refuse F Rev'!$A:$E,16,FALSE),0)</f>
        <v>0</v>
      </c>
      <c r="AC378" s="42">
        <f>IFERROR(VLOOKUP($H378,'Refuse F Rev'!$A:$E,17,FALSE),0)</f>
        <v>0</v>
      </c>
      <c r="AD378" s="34">
        <f>IFERROR(VLOOKUP($H378,'Refuse F Exp'!$A:$E,15,FALSE),0)</f>
        <v>0</v>
      </c>
      <c r="AE378" s="34">
        <f>IFERROR(VLOOKUP($H378,'Refuse F Exp'!$A:$E,16,FALSE),0)</f>
        <v>0</v>
      </c>
      <c r="AF378" s="42">
        <f>IFERROR(VLOOKUP($H378,'Refuse F Exp'!$A:$E,17,FALSE),0)</f>
        <v>0</v>
      </c>
      <c r="AG378" s="34">
        <f>IFERROR(VLOOKUP($H378,#REF!,10,FALSE),0)</f>
        <v>0</v>
      </c>
      <c r="AH378" s="34">
        <f>IFERROR(VLOOKUP($H378,#REF!,11,FALSE),0)</f>
        <v>0</v>
      </c>
      <c r="AI378" s="42">
        <f>IFERROR(VLOOKUP($H378,#REF!,12,FALSE),0)</f>
        <v>0</v>
      </c>
      <c r="AJ378" s="34">
        <f>IFERROR(VLOOKUP($H378,#REF!,10,FALSE),0)</f>
        <v>0</v>
      </c>
      <c r="AK378" s="34">
        <f>IFERROR(VLOOKUP($H378,#REF!,11,FALSE),0)</f>
        <v>0</v>
      </c>
      <c r="AL378" s="42">
        <f>IFERROR(VLOOKUP($H378,#REF!,12,FALSE),0)</f>
        <v>0</v>
      </c>
      <c r="AM378" s="34">
        <f>IFERROR(VLOOKUP($H378,#REF!,10,FALSE),0)</f>
        <v>0</v>
      </c>
      <c r="AN378" s="34">
        <f>IFERROR(VLOOKUP($H378,#REF!,11,FALSE),0)</f>
        <v>0</v>
      </c>
      <c r="AO378" s="42">
        <f>IFERROR(VLOOKUP($H378,#REF!,12,FALSE),0)</f>
        <v>0</v>
      </c>
      <c r="AP378" s="34">
        <f>IFERROR(VLOOKUP($H378,#REF!,10,FALSE),0)</f>
        <v>0</v>
      </c>
      <c r="AQ378" s="34">
        <f>IFERROR(VLOOKUP($H378,#REF!,11,FALSE),0)</f>
        <v>0</v>
      </c>
      <c r="AR378" s="42">
        <f>IFERROR(VLOOKUP($H378,#REF!,12,FALSE),0)</f>
        <v>0</v>
      </c>
      <c r="AS378" s="34">
        <f>IFERROR(VLOOKUP($H378,#REF!,13,FALSE),0)</f>
        <v>0</v>
      </c>
      <c r="AT378" s="34">
        <f>IFERROR(VLOOKUP($H378,#REF!,14,FALSE),0)</f>
        <v>0</v>
      </c>
      <c r="AU378" s="42">
        <f>IFERROR(VLOOKUP($H378,#REF!,15,FALSE),0)</f>
        <v>0</v>
      </c>
      <c r="AV378" s="34">
        <f>IFERROR(VLOOKUP($H378,#REF!,15,FALSE),0)</f>
        <v>0</v>
      </c>
      <c r="AW378" s="34">
        <f>IFERROR(VLOOKUP($H378,#REF!,16,FALSE),0)</f>
        <v>0</v>
      </c>
      <c r="AX378" s="42">
        <f>IFERROR(VLOOKUP($H378,#REF!,17,FALSE),0)</f>
        <v>0</v>
      </c>
    </row>
    <row r="379" spans="1:50" x14ac:dyDescent="0.3">
      <c r="A379" s="33" t="str">
        <f t="shared" si="20"/>
        <v>A -7140-4-329</v>
      </c>
      <c r="B379" s="33" t="str">
        <f>+'R&amp;E EXPORT'!B378</f>
        <v>PARKS-UTILITIES-FLORAL AVE PARK</v>
      </c>
      <c r="C379" t="str">
        <f>IFERROR(VLOOKUP(A379,'MCSJ Export'!A:C,3,FALSE),"")</f>
        <v>Sub Account</v>
      </c>
      <c r="D379" s="37">
        <f t="shared" ca="1" si="21"/>
        <v>0</v>
      </c>
      <c r="E379" s="37">
        <f t="shared" ca="1" si="22"/>
        <v>0</v>
      </c>
      <c r="F379" s="37">
        <f t="shared" ca="1" si="23"/>
        <v>0</v>
      </c>
      <c r="G379" s="37"/>
      <c r="H379" s="33" t="str">
        <f>+'R&amp;E EXPORT'!A378</f>
        <v>A -7140-4-329</v>
      </c>
      <c r="I379" s="34">
        <f>IFERROR(VLOOKUP($H379,'Gen F Rev'!$A:$M,15,FALSE),0)</f>
        <v>0</v>
      </c>
      <c r="J379" s="34">
        <f>IFERROR(VLOOKUP($H379,'Gen F Rev'!$A:$M,16,FALSE),0)</f>
        <v>0</v>
      </c>
      <c r="K379" s="42">
        <f>IFERROR(VLOOKUP($H379,'Gen F Rev'!$A:$M,17,FALSE),0)</f>
        <v>0</v>
      </c>
      <c r="L379" s="34">
        <f>IFERROR(VLOOKUP($H379,'Gen F Exp'!$A:$E,15,FALSE),0)</f>
        <v>0</v>
      </c>
      <c r="M379" s="34">
        <f>IFERROR(VLOOKUP($H379,'Gen F Exp'!$A:$E,16,FALSE),0)</f>
        <v>0</v>
      </c>
      <c r="N379" s="42">
        <f>IFERROR(VLOOKUP($H379,'Gen F Exp'!$A:$E,17,FALSE),0)</f>
        <v>0</v>
      </c>
      <c r="O379" s="34">
        <f>IFERROR(VLOOKUP($H379,'Water F Rev'!$A:$L,15,FALSE),0)</f>
        <v>0</v>
      </c>
      <c r="P379" s="34">
        <f>IFERROR(VLOOKUP($H379,'Water F Rev'!$A:$L,16,FALSE),0)</f>
        <v>0</v>
      </c>
      <c r="Q379" s="42">
        <f>IFERROR(VLOOKUP($H379,'Water F Rev'!$A:$L,17,FALSE),0)</f>
        <v>0</v>
      </c>
      <c r="R379" s="34">
        <f>IFERROR(VLOOKUP($H379,'Water F Exp'!$A:$K,15,FALSE),0)</f>
        <v>0</v>
      </c>
      <c r="S379" s="34">
        <f>IFERROR(VLOOKUP($H379,'Water F Exp'!$A:$K,16,FALSE),0)</f>
        <v>0</v>
      </c>
      <c r="T379" s="42">
        <f>IFERROR(VLOOKUP($H379,'Water F Exp'!$A:$K,17,FALSE),0)</f>
        <v>0</v>
      </c>
      <c r="U379" s="34">
        <f ca="1">IFERROR(VLOOKUP($H379,'Sewer F Rev'!$A:$E,15,FALSE),0)</f>
        <v>0</v>
      </c>
      <c r="V379" s="34">
        <f ca="1">IFERROR(VLOOKUP($H379,'Sewer F Rev'!$A:$E,16,FALSE),0)</f>
        <v>0</v>
      </c>
      <c r="W379" s="42">
        <f ca="1">IFERROR(VLOOKUP($H379,'Sewer F Rev'!$A:$E,17,FALSE),0)</f>
        <v>0</v>
      </c>
      <c r="X379" s="34">
        <f>IFERROR(VLOOKUP($H379,'Sewer F Exp'!$A:$B,15,FALSE),0)</f>
        <v>0</v>
      </c>
      <c r="Y379" s="34">
        <f>IFERROR(VLOOKUP($H379,'Sewer F Exp'!$A:$B,16,FALSE),0)</f>
        <v>0</v>
      </c>
      <c r="Z379" s="42">
        <f>IFERROR(VLOOKUP($H379,'Sewer F Exp'!$A:$B,17,FALSE),0)</f>
        <v>0</v>
      </c>
      <c r="AA379" s="34">
        <f>IFERROR(VLOOKUP($H379,'Refuse F Rev'!$A:$E,15,FALSE),0)</f>
        <v>0</v>
      </c>
      <c r="AB379" s="34">
        <f>IFERROR(VLOOKUP($H379,'Refuse F Rev'!$A:$E,16,FALSE),0)</f>
        <v>0</v>
      </c>
      <c r="AC379" s="42">
        <f>IFERROR(VLOOKUP($H379,'Refuse F Rev'!$A:$E,17,FALSE),0)</f>
        <v>0</v>
      </c>
      <c r="AD379" s="34">
        <f>IFERROR(VLOOKUP($H379,'Refuse F Exp'!$A:$E,15,FALSE),0)</f>
        <v>0</v>
      </c>
      <c r="AE379" s="34">
        <f>IFERROR(VLOOKUP($H379,'Refuse F Exp'!$A:$E,16,FALSE),0)</f>
        <v>0</v>
      </c>
      <c r="AF379" s="42">
        <f>IFERROR(VLOOKUP($H379,'Refuse F Exp'!$A:$E,17,FALSE),0)</f>
        <v>0</v>
      </c>
      <c r="AG379" s="34">
        <f>IFERROR(VLOOKUP($H379,#REF!,10,FALSE),0)</f>
        <v>0</v>
      </c>
      <c r="AH379" s="34">
        <f>IFERROR(VLOOKUP($H379,#REF!,11,FALSE),0)</f>
        <v>0</v>
      </c>
      <c r="AI379" s="42">
        <f>IFERROR(VLOOKUP($H379,#REF!,12,FALSE),0)</f>
        <v>0</v>
      </c>
      <c r="AJ379" s="34">
        <f>IFERROR(VLOOKUP($H379,#REF!,10,FALSE),0)</f>
        <v>0</v>
      </c>
      <c r="AK379" s="34">
        <f>IFERROR(VLOOKUP($H379,#REF!,11,FALSE),0)</f>
        <v>0</v>
      </c>
      <c r="AL379" s="42">
        <f>IFERROR(VLOOKUP($H379,#REF!,12,FALSE),0)</f>
        <v>0</v>
      </c>
      <c r="AM379" s="34">
        <f>IFERROR(VLOOKUP($H379,#REF!,10,FALSE),0)</f>
        <v>0</v>
      </c>
      <c r="AN379" s="34">
        <f>IFERROR(VLOOKUP($H379,#REF!,11,FALSE),0)</f>
        <v>0</v>
      </c>
      <c r="AO379" s="42">
        <f>IFERROR(VLOOKUP($H379,#REF!,12,FALSE),0)</f>
        <v>0</v>
      </c>
      <c r="AP379" s="34">
        <f>IFERROR(VLOOKUP($H379,#REF!,10,FALSE),0)</f>
        <v>0</v>
      </c>
      <c r="AQ379" s="34">
        <f>IFERROR(VLOOKUP($H379,#REF!,11,FALSE),0)</f>
        <v>0</v>
      </c>
      <c r="AR379" s="42">
        <f>IFERROR(VLOOKUP($H379,#REF!,12,FALSE),0)</f>
        <v>0</v>
      </c>
      <c r="AS379" s="34">
        <f>IFERROR(VLOOKUP($H379,#REF!,13,FALSE),0)</f>
        <v>0</v>
      </c>
      <c r="AT379" s="34">
        <f>IFERROR(VLOOKUP($H379,#REF!,14,FALSE),0)</f>
        <v>0</v>
      </c>
      <c r="AU379" s="42">
        <f>IFERROR(VLOOKUP($H379,#REF!,15,FALSE),0)</f>
        <v>0</v>
      </c>
      <c r="AV379" s="34">
        <f>IFERROR(VLOOKUP($H379,#REF!,15,FALSE),0)</f>
        <v>0</v>
      </c>
      <c r="AW379" s="34">
        <f>IFERROR(VLOOKUP($H379,#REF!,16,FALSE),0)</f>
        <v>0</v>
      </c>
      <c r="AX379" s="42">
        <f>IFERROR(VLOOKUP($H379,#REF!,17,FALSE),0)</f>
        <v>0</v>
      </c>
    </row>
    <row r="380" spans="1:50" x14ac:dyDescent="0.3">
      <c r="A380" s="33" t="str">
        <f t="shared" si="20"/>
        <v>A -7140-4-330</v>
      </c>
      <c r="B380" s="33" t="str">
        <f>+'R&amp;E EXPORT'!B379</f>
        <v>PARKS-UTILITIES-NORTH SIDE PARK</v>
      </c>
      <c r="C380" t="str">
        <f>IFERROR(VLOOKUP(A380,'MCSJ Export'!A:C,3,FALSE),"")</f>
        <v>Sub Account</v>
      </c>
      <c r="D380" s="37">
        <f t="shared" ca="1" si="21"/>
        <v>0</v>
      </c>
      <c r="E380" s="37">
        <f t="shared" ca="1" si="22"/>
        <v>0</v>
      </c>
      <c r="F380" s="37">
        <f t="shared" ca="1" si="23"/>
        <v>0</v>
      </c>
      <c r="G380" s="37"/>
      <c r="H380" s="33" t="str">
        <f>+'R&amp;E EXPORT'!A379</f>
        <v>A -7140-4-330</v>
      </c>
      <c r="I380" s="34">
        <f>IFERROR(VLOOKUP($H380,'Gen F Rev'!$A:$M,15,FALSE),0)</f>
        <v>0</v>
      </c>
      <c r="J380" s="34">
        <f>IFERROR(VLOOKUP($H380,'Gen F Rev'!$A:$M,16,FALSE),0)</f>
        <v>0</v>
      </c>
      <c r="K380" s="42">
        <f>IFERROR(VLOOKUP($H380,'Gen F Rev'!$A:$M,17,FALSE),0)</f>
        <v>0</v>
      </c>
      <c r="L380" s="34">
        <f>IFERROR(VLOOKUP($H380,'Gen F Exp'!$A:$E,15,FALSE),0)</f>
        <v>0</v>
      </c>
      <c r="M380" s="34">
        <f>IFERROR(VLOOKUP($H380,'Gen F Exp'!$A:$E,16,FALSE),0)</f>
        <v>0</v>
      </c>
      <c r="N380" s="42">
        <f>IFERROR(VLOOKUP($H380,'Gen F Exp'!$A:$E,17,FALSE),0)</f>
        <v>0</v>
      </c>
      <c r="O380" s="34">
        <f>IFERROR(VLOOKUP($H380,'Water F Rev'!$A:$L,15,FALSE),0)</f>
        <v>0</v>
      </c>
      <c r="P380" s="34">
        <f>IFERROR(VLOOKUP($H380,'Water F Rev'!$A:$L,16,FALSE),0)</f>
        <v>0</v>
      </c>
      <c r="Q380" s="42">
        <f>IFERROR(VLOOKUP($H380,'Water F Rev'!$A:$L,17,FALSE),0)</f>
        <v>0</v>
      </c>
      <c r="R380" s="34">
        <f>IFERROR(VLOOKUP($H380,'Water F Exp'!$A:$K,15,FALSE),0)</f>
        <v>0</v>
      </c>
      <c r="S380" s="34">
        <f>IFERROR(VLOOKUP($H380,'Water F Exp'!$A:$K,16,FALSE),0)</f>
        <v>0</v>
      </c>
      <c r="T380" s="42">
        <f>IFERROR(VLOOKUP($H380,'Water F Exp'!$A:$K,17,FALSE),0)</f>
        <v>0</v>
      </c>
      <c r="U380" s="34">
        <f ca="1">IFERROR(VLOOKUP($H380,'Sewer F Rev'!$A:$E,15,FALSE),0)</f>
        <v>0</v>
      </c>
      <c r="V380" s="34">
        <f ca="1">IFERROR(VLOOKUP($H380,'Sewer F Rev'!$A:$E,16,FALSE),0)</f>
        <v>0</v>
      </c>
      <c r="W380" s="42">
        <f ca="1">IFERROR(VLOOKUP($H380,'Sewer F Rev'!$A:$E,17,FALSE),0)</f>
        <v>0</v>
      </c>
      <c r="X380" s="34">
        <f>IFERROR(VLOOKUP($H380,'Sewer F Exp'!$A:$B,15,FALSE),0)</f>
        <v>0</v>
      </c>
      <c r="Y380" s="34">
        <f>IFERROR(VLOOKUP($H380,'Sewer F Exp'!$A:$B,16,FALSE),0)</f>
        <v>0</v>
      </c>
      <c r="Z380" s="42">
        <f>IFERROR(VLOOKUP($H380,'Sewer F Exp'!$A:$B,17,FALSE),0)</f>
        <v>0</v>
      </c>
      <c r="AA380" s="34">
        <f>IFERROR(VLOOKUP($H380,'Refuse F Rev'!$A:$E,15,FALSE),0)</f>
        <v>0</v>
      </c>
      <c r="AB380" s="34">
        <f>IFERROR(VLOOKUP($H380,'Refuse F Rev'!$A:$E,16,FALSE),0)</f>
        <v>0</v>
      </c>
      <c r="AC380" s="42">
        <f>IFERROR(VLOOKUP($H380,'Refuse F Rev'!$A:$E,17,FALSE),0)</f>
        <v>0</v>
      </c>
      <c r="AD380" s="34">
        <f>IFERROR(VLOOKUP($H380,'Refuse F Exp'!$A:$E,15,FALSE),0)</f>
        <v>0</v>
      </c>
      <c r="AE380" s="34">
        <f>IFERROR(VLOOKUP($H380,'Refuse F Exp'!$A:$E,16,FALSE),0)</f>
        <v>0</v>
      </c>
      <c r="AF380" s="42">
        <f>IFERROR(VLOOKUP($H380,'Refuse F Exp'!$A:$E,17,FALSE),0)</f>
        <v>0</v>
      </c>
      <c r="AG380" s="34">
        <f>IFERROR(VLOOKUP($H380,#REF!,10,FALSE),0)</f>
        <v>0</v>
      </c>
      <c r="AH380" s="34">
        <f>IFERROR(VLOOKUP($H380,#REF!,11,FALSE),0)</f>
        <v>0</v>
      </c>
      <c r="AI380" s="42">
        <f>IFERROR(VLOOKUP($H380,#REF!,12,FALSE),0)</f>
        <v>0</v>
      </c>
      <c r="AJ380" s="34">
        <f>IFERROR(VLOOKUP($H380,#REF!,10,FALSE),0)</f>
        <v>0</v>
      </c>
      <c r="AK380" s="34">
        <f>IFERROR(VLOOKUP($H380,#REF!,11,FALSE),0)</f>
        <v>0</v>
      </c>
      <c r="AL380" s="42">
        <f>IFERROR(VLOOKUP($H380,#REF!,12,FALSE),0)</f>
        <v>0</v>
      </c>
      <c r="AM380" s="34">
        <f>IFERROR(VLOOKUP($H380,#REF!,10,FALSE),0)</f>
        <v>0</v>
      </c>
      <c r="AN380" s="34">
        <f>IFERROR(VLOOKUP($H380,#REF!,11,FALSE),0)</f>
        <v>0</v>
      </c>
      <c r="AO380" s="42">
        <f>IFERROR(VLOOKUP($H380,#REF!,12,FALSE),0)</f>
        <v>0</v>
      </c>
      <c r="AP380" s="34">
        <f>IFERROR(VLOOKUP($H380,#REF!,10,FALSE),0)</f>
        <v>0</v>
      </c>
      <c r="AQ380" s="34">
        <f>IFERROR(VLOOKUP($H380,#REF!,11,FALSE),0)</f>
        <v>0</v>
      </c>
      <c r="AR380" s="42">
        <f>IFERROR(VLOOKUP($H380,#REF!,12,FALSE),0)</f>
        <v>0</v>
      </c>
      <c r="AS380" s="34">
        <f>IFERROR(VLOOKUP($H380,#REF!,13,FALSE),0)</f>
        <v>0</v>
      </c>
      <c r="AT380" s="34">
        <f>IFERROR(VLOOKUP($H380,#REF!,14,FALSE),0)</f>
        <v>0</v>
      </c>
      <c r="AU380" s="42">
        <f>IFERROR(VLOOKUP($H380,#REF!,15,FALSE),0)</f>
        <v>0</v>
      </c>
      <c r="AV380" s="34">
        <f>IFERROR(VLOOKUP($H380,#REF!,15,FALSE),0)</f>
        <v>0</v>
      </c>
      <c r="AW380" s="34">
        <f>IFERROR(VLOOKUP($H380,#REF!,16,FALSE),0)</f>
        <v>0</v>
      </c>
      <c r="AX380" s="42">
        <f>IFERROR(VLOOKUP($H380,#REF!,17,FALSE),0)</f>
        <v>0</v>
      </c>
    </row>
    <row r="381" spans="1:50" x14ac:dyDescent="0.3">
      <c r="A381" s="33" t="str">
        <f t="shared" si="20"/>
        <v>A -7140-4-331</v>
      </c>
      <c r="B381" s="33" t="str">
        <f>+'R&amp;E EXPORT'!B380</f>
        <v>PARKS-UTILITIES JENISON PARK</v>
      </c>
      <c r="C381" t="str">
        <f>IFERROR(VLOOKUP(A381,'MCSJ Export'!A:C,3,FALSE),"")</f>
        <v/>
      </c>
      <c r="D381" s="37">
        <f t="shared" ca="1" si="21"/>
        <v>0</v>
      </c>
      <c r="E381" s="37">
        <f t="shared" ca="1" si="22"/>
        <v>0</v>
      </c>
      <c r="F381" s="37">
        <f t="shared" ca="1" si="23"/>
        <v>0</v>
      </c>
      <c r="G381" s="37"/>
      <c r="H381" s="33" t="str">
        <f>+'R&amp;E EXPORT'!A380</f>
        <v>A -7140-4-331</v>
      </c>
      <c r="I381" s="34">
        <f>IFERROR(VLOOKUP($H381,'Gen F Rev'!$A:$M,15,FALSE),0)</f>
        <v>0</v>
      </c>
      <c r="J381" s="34">
        <f>IFERROR(VLOOKUP($H381,'Gen F Rev'!$A:$M,16,FALSE),0)</f>
        <v>0</v>
      </c>
      <c r="K381" s="42">
        <f>IFERROR(VLOOKUP($H381,'Gen F Rev'!$A:$M,17,FALSE),0)</f>
        <v>0</v>
      </c>
      <c r="L381" s="34">
        <f>IFERROR(VLOOKUP($H381,'Gen F Exp'!$A:$E,15,FALSE),0)</f>
        <v>0</v>
      </c>
      <c r="M381" s="34">
        <f>IFERROR(VLOOKUP($H381,'Gen F Exp'!$A:$E,16,FALSE),0)</f>
        <v>0</v>
      </c>
      <c r="N381" s="42">
        <f>IFERROR(VLOOKUP($H381,'Gen F Exp'!$A:$E,17,FALSE),0)</f>
        <v>0</v>
      </c>
      <c r="O381" s="34">
        <f>IFERROR(VLOOKUP($H381,'Water F Rev'!$A:$L,15,FALSE),0)</f>
        <v>0</v>
      </c>
      <c r="P381" s="34">
        <f>IFERROR(VLOOKUP($H381,'Water F Rev'!$A:$L,16,FALSE),0)</f>
        <v>0</v>
      </c>
      <c r="Q381" s="42">
        <f>IFERROR(VLOOKUP($H381,'Water F Rev'!$A:$L,17,FALSE),0)</f>
        <v>0</v>
      </c>
      <c r="R381" s="34">
        <f>IFERROR(VLOOKUP($H381,'Water F Exp'!$A:$K,15,FALSE),0)</f>
        <v>0</v>
      </c>
      <c r="S381" s="34">
        <f>IFERROR(VLOOKUP($H381,'Water F Exp'!$A:$K,16,FALSE),0)</f>
        <v>0</v>
      </c>
      <c r="T381" s="42">
        <f>IFERROR(VLOOKUP($H381,'Water F Exp'!$A:$K,17,FALSE),0)</f>
        <v>0</v>
      </c>
      <c r="U381" s="34">
        <f ca="1">IFERROR(VLOOKUP($H381,'Sewer F Rev'!$A:$E,15,FALSE),0)</f>
        <v>0</v>
      </c>
      <c r="V381" s="34">
        <f ca="1">IFERROR(VLOOKUP($H381,'Sewer F Rev'!$A:$E,16,FALSE),0)</f>
        <v>0</v>
      </c>
      <c r="W381" s="42">
        <f ca="1">IFERROR(VLOOKUP($H381,'Sewer F Rev'!$A:$E,17,FALSE),0)</f>
        <v>0</v>
      </c>
      <c r="X381" s="34">
        <f>IFERROR(VLOOKUP($H381,'Sewer F Exp'!$A:$B,15,FALSE),0)</f>
        <v>0</v>
      </c>
      <c r="Y381" s="34">
        <f>IFERROR(VLOOKUP($H381,'Sewer F Exp'!$A:$B,16,FALSE),0)</f>
        <v>0</v>
      </c>
      <c r="Z381" s="42">
        <f>IFERROR(VLOOKUP($H381,'Sewer F Exp'!$A:$B,17,FALSE),0)</f>
        <v>0</v>
      </c>
      <c r="AA381" s="34">
        <f>IFERROR(VLOOKUP($H381,'Refuse F Rev'!$A:$E,15,FALSE),0)</f>
        <v>0</v>
      </c>
      <c r="AB381" s="34">
        <f>IFERROR(VLOOKUP($H381,'Refuse F Rev'!$A:$E,16,FALSE),0)</f>
        <v>0</v>
      </c>
      <c r="AC381" s="42">
        <f>IFERROR(VLOOKUP($H381,'Refuse F Rev'!$A:$E,17,FALSE),0)</f>
        <v>0</v>
      </c>
      <c r="AD381" s="34">
        <f>IFERROR(VLOOKUP($H381,'Refuse F Exp'!$A:$E,15,FALSE),0)</f>
        <v>0</v>
      </c>
      <c r="AE381" s="34">
        <f>IFERROR(VLOOKUP($H381,'Refuse F Exp'!$A:$E,16,FALSE),0)</f>
        <v>0</v>
      </c>
      <c r="AF381" s="42">
        <f>IFERROR(VLOOKUP($H381,'Refuse F Exp'!$A:$E,17,FALSE),0)</f>
        <v>0</v>
      </c>
      <c r="AG381" s="34">
        <f>IFERROR(VLOOKUP($H381,#REF!,10,FALSE),0)</f>
        <v>0</v>
      </c>
      <c r="AH381" s="34">
        <f>IFERROR(VLOOKUP($H381,#REF!,11,FALSE),0)</f>
        <v>0</v>
      </c>
      <c r="AI381" s="42">
        <f>IFERROR(VLOOKUP($H381,#REF!,12,FALSE),0)</f>
        <v>0</v>
      </c>
      <c r="AJ381" s="34">
        <f>IFERROR(VLOOKUP($H381,#REF!,10,FALSE),0)</f>
        <v>0</v>
      </c>
      <c r="AK381" s="34">
        <f>IFERROR(VLOOKUP($H381,#REF!,11,FALSE),0)</f>
        <v>0</v>
      </c>
      <c r="AL381" s="42">
        <f>IFERROR(VLOOKUP($H381,#REF!,12,FALSE),0)</f>
        <v>0</v>
      </c>
      <c r="AM381" s="34">
        <f>IFERROR(VLOOKUP($H381,#REF!,10,FALSE),0)</f>
        <v>0</v>
      </c>
      <c r="AN381" s="34">
        <f>IFERROR(VLOOKUP($H381,#REF!,11,FALSE),0)</f>
        <v>0</v>
      </c>
      <c r="AO381" s="42">
        <f>IFERROR(VLOOKUP($H381,#REF!,12,FALSE),0)</f>
        <v>0</v>
      </c>
      <c r="AP381" s="34">
        <f>IFERROR(VLOOKUP($H381,#REF!,10,FALSE),0)</f>
        <v>0</v>
      </c>
      <c r="AQ381" s="34">
        <f>IFERROR(VLOOKUP($H381,#REF!,11,FALSE),0)</f>
        <v>0</v>
      </c>
      <c r="AR381" s="42">
        <f>IFERROR(VLOOKUP($H381,#REF!,12,FALSE),0)</f>
        <v>0</v>
      </c>
      <c r="AS381" s="34">
        <f>IFERROR(VLOOKUP($H381,#REF!,13,FALSE),0)</f>
        <v>0</v>
      </c>
      <c r="AT381" s="34">
        <f>IFERROR(VLOOKUP($H381,#REF!,14,FALSE),0)</f>
        <v>0</v>
      </c>
      <c r="AU381" s="42">
        <f>IFERROR(VLOOKUP($H381,#REF!,15,FALSE),0)</f>
        <v>0</v>
      </c>
      <c r="AV381" s="34">
        <f>IFERROR(VLOOKUP($H381,#REF!,15,FALSE),0)</f>
        <v>0</v>
      </c>
      <c r="AW381" s="34">
        <f>IFERROR(VLOOKUP($H381,#REF!,16,FALSE),0)</f>
        <v>0</v>
      </c>
      <c r="AX381" s="42">
        <f>IFERROR(VLOOKUP($H381,#REF!,17,FALSE),0)</f>
        <v>0</v>
      </c>
    </row>
    <row r="382" spans="1:50" x14ac:dyDescent="0.3">
      <c r="A382" s="33" t="str">
        <f t="shared" si="20"/>
        <v>A -7140-4-335</v>
      </c>
      <c r="B382" s="33" t="str">
        <f>+'R&amp;E EXPORT'!B381</f>
        <v>PARKS-UTILITIES-VETERANS PARK</v>
      </c>
      <c r="C382" t="str">
        <f>IFERROR(VLOOKUP(A382,'MCSJ Export'!A:C,3,FALSE),"")</f>
        <v/>
      </c>
      <c r="D382" s="37">
        <f t="shared" ca="1" si="21"/>
        <v>0</v>
      </c>
      <c r="E382" s="37">
        <f t="shared" ca="1" si="22"/>
        <v>0</v>
      </c>
      <c r="F382" s="37">
        <f t="shared" ca="1" si="23"/>
        <v>0</v>
      </c>
      <c r="G382" s="37"/>
      <c r="H382" s="33" t="str">
        <f>+'R&amp;E EXPORT'!A381</f>
        <v>A -7140-4-335</v>
      </c>
      <c r="I382" s="34">
        <f>IFERROR(VLOOKUP($H382,'Gen F Rev'!$A:$M,15,FALSE),0)</f>
        <v>0</v>
      </c>
      <c r="J382" s="34">
        <f>IFERROR(VLOOKUP($H382,'Gen F Rev'!$A:$M,16,FALSE),0)</f>
        <v>0</v>
      </c>
      <c r="K382" s="42">
        <f>IFERROR(VLOOKUP($H382,'Gen F Rev'!$A:$M,17,FALSE),0)</f>
        <v>0</v>
      </c>
      <c r="L382" s="34">
        <f>IFERROR(VLOOKUP($H382,'Gen F Exp'!$A:$E,15,FALSE),0)</f>
        <v>0</v>
      </c>
      <c r="M382" s="34">
        <f>IFERROR(VLOOKUP($H382,'Gen F Exp'!$A:$E,16,FALSE),0)</f>
        <v>0</v>
      </c>
      <c r="N382" s="42">
        <f>IFERROR(VLOOKUP($H382,'Gen F Exp'!$A:$E,17,FALSE),0)</f>
        <v>0</v>
      </c>
      <c r="O382" s="34">
        <f>IFERROR(VLOOKUP($H382,'Water F Rev'!$A:$L,15,FALSE),0)</f>
        <v>0</v>
      </c>
      <c r="P382" s="34">
        <f>IFERROR(VLOOKUP($H382,'Water F Rev'!$A:$L,16,FALSE),0)</f>
        <v>0</v>
      </c>
      <c r="Q382" s="42">
        <f>IFERROR(VLOOKUP($H382,'Water F Rev'!$A:$L,17,FALSE),0)</f>
        <v>0</v>
      </c>
      <c r="R382" s="34">
        <f>IFERROR(VLOOKUP($H382,'Water F Exp'!$A:$K,15,FALSE),0)</f>
        <v>0</v>
      </c>
      <c r="S382" s="34">
        <f>IFERROR(VLOOKUP($H382,'Water F Exp'!$A:$K,16,FALSE),0)</f>
        <v>0</v>
      </c>
      <c r="T382" s="42">
        <f>IFERROR(VLOOKUP($H382,'Water F Exp'!$A:$K,17,FALSE),0)</f>
        <v>0</v>
      </c>
      <c r="U382" s="34">
        <f ca="1">IFERROR(VLOOKUP($H382,'Sewer F Rev'!$A:$E,15,FALSE),0)</f>
        <v>0</v>
      </c>
      <c r="V382" s="34">
        <f ca="1">IFERROR(VLOOKUP($H382,'Sewer F Rev'!$A:$E,16,FALSE),0)</f>
        <v>0</v>
      </c>
      <c r="W382" s="42">
        <f ca="1">IFERROR(VLOOKUP($H382,'Sewer F Rev'!$A:$E,17,FALSE),0)</f>
        <v>0</v>
      </c>
      <c r="X382" s="34">
        <f>IFERROR(VLOOKUP($H382,'Sewer F Exp'!$A:$B,15,FALSE),0)</f>
        <v>0</v>
      </c>
      <c r="Y382" s="34">
        <f>IFERROR(VLOOKUP($H382,'Sewer F Exp'!$A:$B,16,FALSE),0)</f>
        <v>0</v>
      </c>
      <c r="Z382" s="42">
        <f>IFERROR(VLOOKUP($H382,'Sewer F Exp'!$A:$B,17,FALSE),0)</f>
        <v>0</v>
      </c>
      <c r="AA382" s="34">
        <f>IFERROR(VLOOKUP($H382,'Refuse F Rev'!$A:$E,15,FALSE),0)</f>
        <v>0</v>
      </c>
      <c r="AB382" s="34">
        <f>IFERROR(VLOOKUP($H382,'Refuse F Rev'!$A:$E,16,FALSE),0)</f>
        <v>0</v>
      </c>
      <c r="AC382" s="42">
        <f>IFERROR(VLOOKUP($H382,'Refuse F Rev'!$A:$E,17,FALSE),0)</f>
        <v>0</v>
      </c>
      <c r="AD382" s="34">
        <f>IFERROR(VLOOKUP($H382,'Refuse F Exp'!$A:$E,15,FALSE),0)</f>
        <v>0</v>
      </c>
      <c r="AE382" s="34">
        <f>IFERROR(VLOOKUP($H382,'Refuse F Exp'!$A:$E,16,FALSE),0)</f>
        <v>0</v>
      </c>
      <c r="AF382" s="42">
        <f>IFERROR(VLOOKUP($H382,'Refuse F Exp'!$A:$E,17,FALSE),0)</f>
        <v>0</v>
      </c>
      <c r="AG382" s="34">
        <f>IFERROR(VLOOKUP($H382,#REF!,10,FALSE),0)</f>
        <v>0</v>
      </c>
      <c r="AH382" s="34">
        <f>IFERROR(VLOOKUP($H382,#REF!,11,FALSE),0)</f>
        <v>0</v>
      </c>
      <c r="AI382" s="42">
        <f>IFERROR(VLOOKUP($H382,#REF!,12,FALSE),0)</f>
        <v>0</v>
      </c>
      <c r="AJ382" s="34">
        <f>IFERROR(VLOOKUP($H382,#REF!,10,FALSE),0)</f>
        <v>0</v>
      </c>
      <c r="AK382" s="34">
        <f>IFERROR(VLOOKUP($H382,#REF!,11,FALSE),0)</f>
        <v>0</v>
      </c>
      <c r="AL382" s="42">
        <f>IFERROR(VLOOKUP($H382,#REF!,12,FALSE),0)</f>
        <v>0</v>
      </c>
      <c r="AM382" s="34">
        <f>IFERROR(VLOOKUP($H382,#REF!,10,FALSE),0)</f>
        <v>0</v>
      </c>
      <c r="AN382" s="34">
        <f>IFERROR(VLOOKUP($H382,#REF!,11,FALSE),0)</f>
        <v>0</v>
      </c>
      <c r="AO382" s="42">
        <f>IFERROR(VLOOKUP($H382,#REF!,12,FALSE),0)</f>
        <v>0</v>
      </c>
      <c r="AP382" s="34">
        <f>IFERROR(VLOOKUP($H382,#REF!,10,FALSE),0)</f>
        <v>0</v>
      </c>
      <c r="AQ382" s="34">
        <f>IFERROR(VLOOKUP($H382,#REF!,11,FALSE),0)</f>
        <v>0</v>
      </c>
      <c r="AR382" s="42">
        <f>IFERROR(VLOOKUP($H382,#REF!,12,FALSE),0)</f>
        <v>0</v>
      </c>
      <c r="AS382" s="34">
        <f>IFERROR(VLOOKUP($H382,#REF!,13,FALSE),0)</f>
        <v>0</v>
      </c>
      <c r="AT382" s="34">
        <f>IFERROR(VLOOKUP($H382,#REF!,14,FALSE),0)</f>
        <v>0</v>
      </c>
      <c r="AU382" s="42">
        <f>IFERROR(VLOOKUP($H382,#REF!,15,FALSE),0)</f>
        <v>0</v>
      </c>
      <c r="AV382" s="34">
        <f>IFERROR(VLOOKUP($H382,#REF!,15,FALSE),0)</f>
        <v>0</v>
      </c>
      <c r="AW382" s="34">
        <f>IFERROR(VLOOKUP($H382,#REF!,16,FALSE),0)</f>
        <v>0</v>
      </c>
      <c r="AX382" s="42">
        <f>IFERROR(VLOOKUP($H382,#REF!,17,FALSE),0)</f>
        <v>0</v>
      </c>
    </row>
    <row r="383" spans="1:50" x14ac:dyDescent="0.3">
      <c r="A383" s="33" t="str">
        <f t="shared" si="20"/>
        <v>A -7140-4-336</v>
      </c>
      <c r="B383" s="33" t="str">
        <f>+'R&amp;E EXPORT'!B382</f>
        <v>PARKS-ST JOHNS PRKWY-ELEC</v>
      </c>
      <c r="C383" t="str">
        <f>IFERROR(VLOOKUP(A383,'MCSJ Export'!A:C,3,FALSE),"")</f>
        <v>Sub Account</v>
      </c>
      <c r="D383" s="37">
        <f t="shared" ca="1" si="21"/>
        <v>0</v>
      </c>
      <c r="E383" s="37">
        <f t="shared" ca="1" si="22"/>
        <v>0</v>
      </c>
      <c r="F383" s="37">
        <f t="shared" ca="1" si="23"/>
        <v>0</v>
      </c>
      <c r="G383" s="37"/>
      <c r="H383" s="33" t="str">
        <f>+'R&amp;E EXPORT'!A382</f>
        <v>A -7140-4-336</v>
      </c>
      <c r="I383" s="34">
        <f>IFERROR(VLOOKUP($H383,'Gen F Rev'!$A:$M,15,FALSE),0)</f>
        <v>0</v>
      </c>
      <c r="J383" s="34">
        <f>IFERROR(VLOOKUP($H383,'Gen F Rev'!$A:$M,16,FALSE),0)</f>
        <v>0</v>
      </c>
      <c r="K383" s="42">
        <f>IFERROR(VLOOKUP($H383,'Gen F Rev'!$A:$M,17,FALSE),0)</f>
        <v>0</v>
      </c>
      <c r="L383" s="34">
        <f>IFERROR(VLOOKUP($H383,'Gen F Exp'!$A:$E,15,FALSE),0)</f>
        <v>0</v>
      </c>
      <c r="M383" s="34">
        <f>IFERROR(VLOOKUP($H383,'Gen F Exp'!$A:$E,16,FALSE),0)</f>
        <v>0</v>
      </c>
      <c r="N383" s="42">
        <f>IFERROR(VLOOKUP($H383,'Gen F Exp'!$A:$E,17,FALSE),0)</f>
        <v>0</v>
      </c>
      <c r="O383" s="34">
        <f>IFERROR(VLOOKUP($H383,'Water F Rev'!$A:$L,15,FALSE),0)</f>
        <v>0</v>
      </c>
      <c r="P383" s="34">
        <f>IFERROR(VLOOKUP($H383,'Water F Rev'!$A:$L,16,FALSE),0)</f>
        <v>0</v>
      </c>
      <c r="Q383" s="42">
        <f>IFERROR(VLOOKUP($H383,'Water F Rev'!$A:$L,17,FALSE),0)</f>
        <v>0</v>
      </c>
      <c r="R383" s="34">
        <f>IFERROR(VLOOKUP($H383,'Water F Exp'!$A:$K,15,FALSE),0)</f>
        <v>0</v>
      </c>
      <c r="S383" s="34">
        <f>IFERROR(VLOOKUP($H383,'Water F Exp'!$A:$K,16,FALSE),0)</f>
        <v>0</v>
      </c>
      <c r="T383" s="42">
        <f>IFERROR(VLOOKUP($H383,'Water F Exp'!$A:$K,17,FALSE),0)</f>
        <v>0</v>
      </c>
      <c r="U383" s="34">
        <f ca="1">IFERROR(VLOOKUP($H383,'Sewer F Rev'!$A:$E,15,FALSE),0)</f>
        <v>0</v>
      </c>
      <c r="V383" s="34">
        <f ca="1">IFERROR(VLOOKUP($H383,'Sewer F Rev'!$A:$E,16,FALSE),0)</f>
        <v>0</v>
      </c>
      <c r="W383" s="42">
        <f ca="1">IFERROR(VLOOKUP($H383,'Sewer F Rev'!$A:$E,17,FALSE),0)</f>
        <v>0</v>
      </c>
      <c r="X383" s="34">
        <f>IFERROR(VLOOKUP($H383,'Sewer F Exp'!$A:$B,15,FALSE),0)</f>
        <v>0</v>
      </c>
      <c r="Y383" s="34">
        <f>IFERROR(VLOOKUP($H383,'Sewer F Exp'!$A:$B,16,FALSE),0)</f>
        <v>0</v>
      </c>
      <c r="Z383" s="42">
        <f>IFERROR(VLOOKUP($H383,'Sewer F Exp'!$A:$B,17,FALSE),0)</f>
        <v>0</v>
      </c>
      <c r="AA383" s="34">
        <f>IFERROR(VLOOKUP($H383,'Refuse F Rev'!$A:$E,15,FALSE),0)</f>
        <v>0</v>
      </c>
      <c r="AB383" s="34">
        <f>IFERROR(VLOOKUP($H383,'Refuse F Rev'!$A:$E,16,FALSE),0)</f>
        <v>0</v>
      </c>
      <c r="AC383" s="42">
        <f>IFERROR(VLOOKUP($H383,'Refuse F Rev'!$A:$E,17,FALSE),0)</f>
        <v>0</v>
      </c>
      <c r="AD383" s="34">
        <f>IFERROR(VLOOKUP($H383,'Refuse F Exp'!$A:$E,15,FALSE),0)</f>
        <v>0</v>
      </c>
      <c r="AE383" s="34">
        <f>IFERROR(VLOOKUP($H383,'Refuse F Exp'!$A:$E,16,FALSE),0)</f>
        <v>0</v>
      </c>
      <c r="AF383" s="42">
        <f>IFERROR(VLOOKUP($H383,'Refuse F Exp'!$A:$E,17,FALSE),0)</f>
        <v>0</v>
      </c>
      <c r="AG383" s="34">
        <f>IFERROR(VLOOKUP($H383,#REF!,10,FALSE),0)</f>
        <v>0</v>
      </c>
      <c r="AH383" s="34">
        <f>IFERROR(VLOOKUP($H383,#REF!,11,FALSE),0)</f>
        <v>0</v>
      </c>
      <c r="AI383" s="42">
        <f>IFERROR(VLOOKUP($H383,#REF!,12,FALSE),0)</f>
        <v>0</v>
      </c>
      <c r="AJ383" s="34">
        <f>IFERROR(VLOOKUP($H383,#REF!,10,FALSE),0)</f>
        <v>0</v>
      </c>
      <c r="AK383" s="34">
        <f>IFERROR(VLOOKUP($H383,#REF!,11,FALSE),0)</f>
        <v>0</v>
      </c>
      <c r="AL383" s="42">
        <f>IFERROR(VLOOKUP($H383,#REF!,12,FALSE),0)</f>
        <v>0</v>
      </c>
      <c r="AM383" s="34">
        <f>IFERROR(VLOOKUP($H383,#REF!,10,FALSE),0)</f>
        <v>0</v>
      </c>
      <c r="AN383" s="34">
        <f>IFERROR(VLOOKUP($H383,#REF!,11,FALSE),0)</f>
        <v>0</v>
      </c>
      <c r="AO383" s="42">
        <f>IFERROR(VLOOKUP($H383,#REF!,12,FALSE),0)</f>
        <v>0</v>
      </c>
      <c r="AP383" s="34">
        <f>IFERROR(VLOOKUP($H383,#REF!,10,FALSE),0)</f>
        <v>0</v>
      </c>
      <c r="AQ383" s="34">
        <f>IFERROR(VLOOKUP($H383,#REF!,11,FALSE),0)</f>
        <v>0</v>
      </c>
      <c r="AR383" s="42">
        <f>IFERROR(VLOOKUP($H383,#REF!,12,FALSE),0)</f>
        <v>0</v>
      </c>
      <c r="AS383" s="34">
        <f>IFERROR(VLOOKUP($H383,#REF!,13,FALSE),0)</f>
        <v>0</v>
      </c>
      <c r="AT383" s="34">
        <f>IFERROR(VLOOKUP($H383,#REF!,14,FALSE),0)</f>
        <v>0</v>
      </c>
      <c r="AU383" s="42">
        <f>IFERROR(VLOOKUP($H383,#REF!,15,FALSE),0)</f>
        <v>0</v>
      </c>
      <c r="AV383" s="34">
        <f>IFERROR(VLOOKUP($H383,#REF!,15,FALSE),0)</f>
        <v>0</v>
      </c>
      <c r="AW383" s="34">
        <f>IFERROR(VLOOKUP($H383,#REF!,16,FALSE),0)</f>
        <v>0</v>
      </c>
      <c r="AX383" s="42">
        <f>IFERROR(VLOOKUP($H383,#REF!,17,FALSE),0)</f>
        <v>0</v>
      </c>
    </row>
    <row r="384" spans="1:50" x14ac:dyDescent="0.3">
      <c r="A384" s="33" t="str">
        <f t="shared" si="20"/>
        <v>A -7140-4-340</v>
      </c>
      <c r="B384" s="33" t="str">
        <f>+'R&amp;E EXPORT'!B383</f>
        <v>PARKS-CELLULAR (VERIZON)</v>
      </c>
      <c r="C384" t="str">
        <f>IFERROR(VLOOKUP(A384,'MCSJ Export'!A:C,3,FALSE),"")</f>
        <v>Sub Account</v>
      </c>
      <c r="D384" s="37">
        <f t="shared" ca="1" si="21"/>
        <v>0</v>
      </c>
      <c r="E384" s="37">
        <f t="shared" ca="1" si="22"/>
        <v>0</v>
      </c>
      <c r="F384" s="37">
        <f t="shared" ca="1" si="23"/>
        <v>0</v>
      </c>
      <c r="G384" s="37"/>
      <c r="H384" s="33" t="str">
        <f>+'R&amp;E EXPORT'!A383</f>
        <v>A -7140-4-340</v>
      </c>
      <c r="I384" s="34">
        <f>IFERROR(VLOOKUP($H384,'Gen F Rev'!$A:$M,15,FALSE),0)</f>
        <v>0</v>
      </c>
      <c r="J384" s="34">
        <f>IFERROR(VLOOKUP($H384,'Gen F Rev'!$A:$M,16,FALSE),0)</f>
        <v>0</v>
      </c>
      <c r="K384" s="42">
        <f>IFERROR(VLOOKUP($H384,'Gen F Rev'!$A:$M,17,FALSE),0)</f>
        <v>0</v>
      </c>
      <c r="L384" s="34">
        <f>IFERROR(VLOOKUP($H384,'Gen F Exp'!$A:$E,15,FALSE),0)</f>
        <v>0</v>
      </c>
      <c r="M384" s="34">
        <f>IFERROR(VLOOKUP($H384,'Gen F Exp'!$A:$E,16,FALSE),0)</f>
        <v>0</v>
      </c>
      <c r="N384" s="42">
        <f>IFERROR(VLOOKUP($H384,'Gen F Exp'!$A:$E,17,FALSE),0)</f>
        <v>0</v>
      </c>
      <c r="O384" s="34">
        <f>IFERROR(VLOOKUP($H384,'Water F Rev'!$A:$L,15,FALSE),0)</f>
        <v>0</v>
      </c>
      <c r="P384" s="34">
        <f>IFERROR(VLOOKUP($H384,'Water F Rev'!$A:$L,16,FALSE),0)</f>
        <v>0</v>
      </c>
      <c r="Q384" s="42">
        <f>IFERROR(VLOOKUP($H384,'Water F Rev'!$A:$L,17,FALSE),0)</f>
        <v>0</v>
      </c>
      <c r="R384" s="34">
        <f>IFERROR(VLOOKUP($H384,'Water F Exp'!$A:$K,15,FALSE),0)</f>
        <v>0</v>
      </c>
      <c r="S384" s="34">
        <f>IFERROR(VLOOKUP($H384,'Water F Exp'!$A:$K,16,FALSE),0)</f>
        <v>0</v>
      </c>
      <c r="T384" s="42">
        <f>IFERROR(VLOOKUP($H384,'Water F Exp'!$A:$K,17,FALSE),0)</f>
        <v>0</v>
      </c>
      <c r="U384" s="34">
        <f ca="1">IFERROR(VLOOKUP($H384,'Sewer F Rev'!$A:$E,15,FALSE),0)</f>
        <v>0</v>
      </c>
      <c r="V384" s="34">
        <f ca="1">IFERROR(VLOOKUP($H384,'Sewer F Rev'!$A:$E,16,FALSE),0)</f>
        <v>0</v>
      </c>
      <c r="W384" s="42">
        <f ca="1">IFERROR(VLOOKUP($H384,'Sewer F Rev'!$A:$E,17,FALSE),0)</f>
        <v>0</v>
      </c>
      <c r="X384" s="34">
        <f>IFERROR(VLOOKUP($H384,'Sewer F Exp'!$A:$B,15,FALSE),0)</f>
        <v>0</v>
      </c>
      <c r="Y384" s="34">
        <f>IFERROR(VLOOKUP($H384,'Sewer F Exp'!$A:$B,16,FALSE),0)</f>
        <v>0</v>
      </c>
      <c r="Z384" s="42">
        <f>IFERROR(VLOOKUP($H384,'Sewer F Exp'!$A:$B,17,FALSE),0)</f>
        <v>0</v>
      </c>
      <c r="AA384" s="34">
        <f>IFERROR(VLOOKUP($H384,'Refuse F Rev'!$A:$E,15,FALSE),0)</f>
        <v>0</v>
      </c>
      <c r="AB384" s="34">
        <f>IFERROR(VLOOKUP($H384,'Refuse F Rev'!$A:$E,16,FALSE),0)</f>
        <v>0</v>
      </c>
      <c r="AC384" s="42">
        <f>IFERROR(VLOOKUP($H384,'Refuse F Rev'!$A:$E,17,FALSE),0)</f>
        <v>0</v>
      </c>
      <c r="AD384" s="34">
        <f>IFERROR(VLOOKUP($H384,'Refuse F Exp'!$A:$E,15,FALSE),0)</f>
        <v>0</v>
      </c>
      <c r="AE384" s="34">
        <f>IFERROR(VLOOKUP($H384,'Refuse F Exp'!$A:$E,16,FALSE),0)</f>
        <v>0</v>
      </c>
      <c r="AF384" s="42">
        <f>IFERROR(VLOOKUP($H384,'Refuse F Exp'!$A:$E,17,FALSE),0)</f>
        <v>0</v>
      </c>
      <c r="AG384" s="34">
        <f>IFERROR(VLOOKUP($H384,#REF!,10,FALSE),0)</f>
        <v>0</v>
      </c>
      <c r="AH384" s="34">
        <f>IFERROR(VLOOKUP($H384,#REF!,11,FALSE),0)</f>
        <v>0</v>
      </c>
      <c r="AI384" s="42">
        <f>IFERROR(VLOOKUP($H384,#REF!,12,FALSE),0)</f>
        <v>0</v>
      </c>
      <c r="AJ384" s="34">
        <f>IFERROR(VLOOKUP($H384,#REF!,10,FALSE),0)</f>
        <v>0</v>
      </c>
      <c r="AK384" s="34">
        <f>IFERROR(VLOOKUP($H384,#REF!,11,FALSE),0)</f>
        <v>0</v>
      </c>
      <c r="AL384" s="42">
        <f>IFERROR(VLOOKUP($H384,#REF!,12,FALSE),0)</f>
        <v>0</v>
      </c>
      <c r="AM384" s="34">
        <f>IFERROR(VLOOKUP($H384,#REF!,10,FALSE),0)</f>
        <v>0</v>
      </c>
      <c r="AN384" s="34">
        <f>IFERROR(VLOOKUP($H384,#REF!,11,FALSE),0)</f>
        <v>0</v>
      </c>
      <c r="AO384" s="42">
        <f>IFERROR(VLOOKUP($H384,#REF!,12,FALSE),0)</f>
        <v>0</v>
      </c>
      <c r="AP384" s="34">
        <f>IFERROR(VLOOKUP($H384,#REF!,10,FALSE),0)</f>
        <v>0</v>
      </c>
      <c r="AQ384" s="34">
        <f>IFERROR(VLOOKUP($H384,#REF!,11,FALSE),0)</f>
        <v>0</v>
      </c>
      <c r="AR384" s="42">
        <f>IFERROR(VLOOKUP($H384,#REF!,12,FALSE),0)</f>
        <v>0</v>
      </c>
      <c r="AS384" s="34">
        <f>IFERROR(VLOOKUP($H384,#REF!,13,FALSE),0)</f>
        <v>0</v>
      </c>
      <c r="AT384" s="34">
        <f>IFERROR(VLOOKUP($H384,#REF!,14,FALSE),0)</f>
        <v>0</v>
      </c>
      <c r="AU384" s="42">
        <f>IFERROR(VLOOKUP($H384,#REF!,15,FALSE),0)</f>
        <v>0</v>
      </c>
      <c r="AV384" s="34">
        <f>IFERROR(VLOOKUP($H384,#REF!,15,FALSE),0)</f>
        <v>0</v>
      </c>
      <c r="AW384" s="34">
        <f>IFERROR(VLOOKUP($H384,#REF!,16,FALSE),0)</f>
        <v>0</v>
      </c>
      <c r="AX384" s="42">
        <f>IFERROR(VLOOKUP($H384,#REF!,17,FALSE),0)</f>
        <v>0</v>
      </c>
    </row>
    <row r="385" spans="1:50" x14ac:dyDescent="0.3">
      <c r="A385" s="33" t="str">
        <f t="shared" si="20"/>
        <v>A -7140-4-410</v>
      </c>
      <c r="B385" s="33" t="str">
        <f>+'R&amp;E EXPORT'!B384</f>
        <v>PARKS-GENERAL MAINTENANCE</v>
      </c>
      <c r="C385" t="str">
        <f>IFERROR(VLOOKUP(A385,'MCSJ Export'!A:C,3,FALSE),"")</f>
        <v>Sub Account</v>
      </c>
      <c r="D385" s="37">
        <f t="shared" ca="1" si="21"/>
        <v>0</v>
      </c>
      <c r="E385" s="37">
        <f t="shared" ca="1" si="22"/>
        <v>0</v>
      </c>
      <c r="F385" s="37">
        <f t="shared" ca="1" si="23"/>
        <v>0</v>
      </c>
      <c r="G385" s="37"/>
      <c r="H385" s="33" t="str">
        <f>+'R&amp;E EXPORT'!A384</f>
        <v>A -7140-4-410</v>
      </c>
      <c r="I385" s="34">
        <f>IFERROR(VLOOKUP($H385,'Gen F Rev'!$A:$M,15,FALSE),0)</f>
        <v>0</v>
      </c>
      <c r="J385" s="34">
        <f>IFERROR(VLOOKUP($H385,'Gen F Rev'!$A:$M,16,FALSE),0)</f>
        <v>0</v>
      </c>
      <c r="K385" s="42">
        <f>IFERROR(VLOOKUP($H385,'Gen F Rev'!$A:$M,17,FALSE),0)</f>
        <v>0</v>
      </c>
      <c r="L385" s="34">
        <f>IFERROR(VLOOKUP($H385,'Gen F Exp'!$A:$E,15,FALSE),0)</f>
        <v>0</v>
      </c>
      <c r="M385" s="34">
        <f>IFERROR(VLOOKUP($H385,'Gen F Exp'!$A:$E,16,FALSE),0)</f>
        <v>0</v>
      </c>
      <c r="N385" s="42">
        <f>IFERROR(VLOOKUP($H385,'Gen F Exp'!$A:$E,17,FALSE),0)</f>
        <v>0</v>
      </c>
      <c r="O385" s="34">
        <f>IFERROR(VLOOKUP($H385,'Water F Rev'!$A:$L,15,FALSE),0)</f>
        <v>0</v>
      </c>
      <c r="P385" s="34">
        <f>IFERROR(VLOOKUP($H385,'Water F Rev'!$A:$L,16,FALSE),0)</f>
        <v>0</v>
      </c>
      <c r="Q385" s="42">
        <f>IFERROR(VLOOKUP($H385,'Water F Rev'!$A:$L,17,FALSE),0)</f>
        <v>0</v>
      </c>
      <c r="R385" s="34">
        <f>IFERROR(VLOOKUP($H385,'Water F Exp'!$A:$K,15,FALSE),0)</f>
        <v>0</v>
      </c>
      <c r="S385" s="34">
        <f>IFERROR(VLOOKUP($H385,'Water F Exp'!$A:$K,16,FALSE),0)</f>
        <v>0</v>
      </c>
      <c r="T385" s="42">
        <f>IFERROR(VLOOKUP($H385,'Water F Exp'!$A:$K,17,FALSE),0)</f>
        <v>0</v>
      </c>
      <c r="U385" s="34">
        <f ca="1">IFERROR(VLOOKUP($H385,'Sewer F Rev'!$A:$E,15,FALSE),0)</f>
        <v>0</v>
      </c>
      <c r="V385" s="34">
        <f ca="1">IFERROR(VLOOKUP($H385,'Sewer F Rev'!$A:$E,16,FALSE),0)</f>
        <v>0</v>
      </c>
      <c r="W385" s="42">
        <f ca="1">IFERROR(VLOOKUP($H385,'Sewer F Rev'!$A:$E,17,FALSE),0)</f>
        <v>0</v>
      </c>
      <c r="X385" s="34">
        <f>IFERROR(VLOOKUP($H385,'Sewer F Exp'!$A:$B,15,FALSE),0)</f>
        <v>0</v>
      </c>
      <c r="Y385" s="34">
        <f>IFERROR(VLOOKUP($H385,'Sewer F Exp'!$A:$B,16,FALSE),0)</f>
        <v>0</v>
      </c>
      <c r="Z385" s="42">
        <f>IFERROR(VLOOKUP($H385,'Sewer F Exp'!$A:$B,17,FALSE),0)</f>
        <v>0</v>
      </c>
      <c r="AA385" s="34">
        <f>IFERROR(VLOOKUP($H385,'Refuse F Rev'!$A:$E,15,FALSE),0)</f>
        <v>0</v>
      </c>
      <c r="AB385" s="34">
        <f>IFERROR(VLOOKUP($H385,'Refuse F Rev'!$A:$E,16,FALSE),0)</f>
        <v>0</v>
      </c>
      <c r="AC385" s="42">
        <f>IFERROR(VLOOKUP($H385,'Refuse F Rev'!$A:$E,17,FALSE),0)</f>
        <v>0</v>
      </c>
      <c r="AD385" s="34">
        <f>IFERROR(VLOOKUP($H385,'Refuse F Exp'!$A:$E,15,FALSE),0)</f>
        <v>0</v>
      </c>
      <c r="AE385" s="34">
        <f>IFERROR(VLOOKUP($H385,'Refuse F Exp'!$A:$E,16,FALSE),0)</f>
        <v>0</v>
      </c>
      <c r="AF385" s="42">
        <f>IFERROR(VLOOKUP($H385,'Refuse F Exp'!$A:$E,17,FALSE),0)</f>
        <v>0</v>
      </c>
      <c r="AG385" s="34">
        <f>IFERROR(VLOOKUP($H385,#REF!,10,FALSE),0)</f>
        <v>0</v>
      </c>
      <c r="AH385" s="34">
        <f>IFERROR(VLOOKUP($H385,#REF!,11,FALSE),0)</f>
        <v>0</v>
      </c>
      <c r="AI385" s="42">
        <f>IFERROR(VLOOKUP($H385,#REF!,12,FALSE),0)</f>
        <v>0</v>
      </c>
      <c r="AJ385" s="34">
        <f>IFERROR(VLOOKUP($H385,#REF!,10,FALSE),0)</f>
        <v>0</v>
      </c>
      <c r="AK385" s="34">
        <f>IFERROR(VLOOKUP($H385,#REF!,11,FALSE),0)</f>
        <v>0</v>
      </c>
      <c r="AL385" s="42">
        <f>IFERROR(VLOOKUP($H385,#REF!,12,FALSE),0)</f>
        <v>0</v>
      </c>
      <c r="AM385" s="34">
        <f>IFERROR(VLOOKUP($H385,#REF!,10,FALSE),0)</f>
        <v>0</v>
      </c>
      <c r="AN385" s="34">
        <f>IFERROR(VLOOKUP($H385,#REF!,11,FALSE),0)</f>
        <v>0</v>
      </c>
      <c r="AO385" s="42">
        <f>IFERROR(VLOOKUP($H385,#REF!,12,FALSE),0)</f>
        <v>0</v>
      </c>
      <c r="AP385" s="34">
        <f>IFERROR(VLOOKUP($H385,#REF!,10,FALSE),0)</f>
        <v>0</v>
      </c>
      <c r="AQ385" s="34">
        <f>IFERROR(VLOOKUP($H385,#REF!,11,FALSE),0)</f>
        <v>0</v>
      </c>
      <c r="AR385" s="42">
        <f>IFERROR(VLOOKUP($H385,#REF!,12,FALSE),0)</f>
        <v>0</v>
      </c>
      <c r="AS385" s="34">
        <f>IFERROR(VLOOKUP($H385,#REF!,13,FALSE),0)</f>
        <v>0</v>
      </c>
      <c r="AT385" s="34">
        <f>IFERROR(VLOOKUP($H385,#REF!,14,FALSE),0)</f>
        <v>0</v>
      </c>
      <c r="AU385" s="42">
        <f>IFERROR(VLOOKUP($H385,#REF!,15,FALSE),0)</f>
        <v>0</v>
      </c>
      <c r="AV385" s="34">
        <f>IFERROR(VLOOKUP($H385,#REF!,15,FALSE),0)</f>
        <v>0</v>
      </c>
      <c r="AW385" s="34">
        <f>IFERROR(VLOOKUP($H385,#REF!,16,FALSE),0)</f>
        <v>0</v>
      </c>
      <c r="AX385" s="42">
        <f>IFERROR(VLOOKUP($H385,#REF!,17,FALSE),0)</f>
        <v>0</v>
      </c>
    </row>
    <row r="386" spans="1:50" x14ac:dyDescent="0.3">
      <c r="A386" s="33" t="str">
        <f t="shared" si="20"/>
        <v>A -7140-4-411</v>
      </c>
      <c r="B386" s="33" t="str">
        <f>+'R&amp;E EXPORT'!B385</f>
        <v>PARKS-BATHROOM-RPLC&amp;REPAIR</v>
      </c>
      <c r="C386" t="str">
        <f>IFERROR(VLOOKUP(A386,'MCSJ Export'!A:C,3,FALSE),"")</f>
        <v>Sub Account</v>
      </c>
      <c r="D386" s="37">
        <f t="shared" ca="1" si="21"/>
        <v>0</v>
      </c>
      <c r="E386" s="37">
        <f t="shared" ca="1" si="22"/>
        <v>0</v>
      </c>
      <c r="F386" s="37">
        <f t="shared" ca="1" si="23"/>
        <v>0</v>
      </c>
      <c r="G386" s="37"/>
      <c r="H386" s="33" t="str">
        <f>+'R&amp;E EXPORT'!A385</f>
        <v>A -7140-4-411</v>
      </c>
      <c r="I386" s="34">
        <f>IFERROR(VLOOKUP($H386,'Gen F Rev'!$A:$M,15,FALSE),0)</f>
        <v>0</v>
      </c>
      <c r="J386" s="34">
        <f>IFERROR(VLOOKUP($H386,'Gen F Rev'!$A:$M,16,FALSE),0)</f>
        <v>0</v>
      </c>
      <c r="K386" s="42">
        <f>IFERROR(VLOOKUP($H386,'Gen F Rev'!$A:$M,17,FALSE),0)</f>
        <v>0</v>
      </c>
      <c r="L386" s="34">
        <f>IFERROR(VLOOKUP($H386,'Gen F Exp'!$A:$E,15,FALSE),0)</f>
        <v>0</v>
      </c>
      <c r="M386" s="34">
        <f>IFERROR(VLOOKUP($H386,'Gen F Exp'!$A:$E,16,FALSE),0)</f>
        <v>0</v>
      </c>
      <c r="N386" s="42">
        <f>IFERROR(VLOOKUP($H386,'Gen F Exp'!$A:$E,17,FALSE),0)</f>
        <v>0</v>
      </c>
      <c r="O386" s="34">
        <f>IFERROR(VLOOKUP($H386,'Water F Rev'!$A:$L,15,FALSE),0)</f>
        <v>0</v>
      </c>
      <c r="P386" s="34">
        <f>IFERROR(VLOOKUP($H386,'Water F Rev'!$A:$L,16,FALSE),0)</f>
        <v>0</v>
      </c>
      <c r="Q386" s="42">
        <f>IFERROR(VLOOKUP($H386,'Water F Rev'!$A:$L,17,FALSE),0)</f>
        <v>0</v>
      </c>
      <c r="R386" s="34">
        <f>IFERROR(VLOOKUP($H386,'Water F Exp'!$A:$K,15,FALSE),0)</f>
        <v>0</v>
      </c>
      <c r="S386" s="34">
        <f>IFERROR(VLOOKUP($H386,'Water F Exp'!$A:$K,16,FALSE),0)</f>
        <v>0</v>
      </c>
      <c r="T386" s="42">
        <f>IFERROR(VLOOKUP($H386,'Water F Exp'!$A:$K,17,FALSE),0)</f>
        <v>0</v>
      </c>
      <c r="U386" s="34">
        <f ca="1">IFERROR(VLOOKUP($H386,'Sewer F Rev'!$A:$E,15,FALSE),0)</f>
        <v>0</v>
      </c>
      <c r="V386" s="34">
        <f ca="1">IFERROR(VLOOKUP($H386,'Sewer F Rev'!$A:$E,16,FALSE),0)</f>
        <v>0</v>
      </c>
      <c r="W386" s="42">
        <f ca="1">IFERROR(VLOOKUP($H386,'Sewer F Rev'!$A:$E,17,FALSE),0)</f>
        <v>0</v>
      </c>
      <c r="X386" s="34">
        <f>IFERROR(VLOOKUP($H386,'Sewer F Exp'!$A:$B,15,FALSE),0)</f>
        <v>0</v>
      </c>
      <c r="Y386" s="34">
        <f>IFERROR(VLOOKUP($H386,'Sewer F Exp'!$A:$B,16,FALSE),0)</f>
        <v>0</v>
      </c>
      <c r="Z386" s="42">
        <f>IFERROR(VLOOKUP($H386,'Sewer F Exp'!$A:$B,17,FALSE),0)</f>
        <v>0</v>
      </c>
      <c r="AA386" s="34">
        <f>IFERROR(VLOOKUP($H386,'Refuse F Rev'!$A:$E,15,FALSE),0)</f>
        <v>0</v>
      </c>
      <c r="AB386" s="34">
        <f>IFERROR(VLOOKUP($H386,'Refuse F Rev'!$A:$E,16,FALSE),0)</f>
        <v>0</v>
      </c>
      <c r="AC386" s="42">
        <f>IFERROR(VLOOKUP($H386,'Refuse F Rev'!$A:$E,17,FALSE),0)</f>
        <v>0</v>
      </c>
      <c r="AD386" s="34">
        <f>IFERROR(VLOOKUP($H386,'Refuse F Exp'!$A:$E,15,FALSE),0)</f>
        <v>0</v>
      </c>
      <c r="AE386" s="34">
        <f>IFERROR(VLOOKUP($H386,'Refuse F Exp'!$A:$E,16,FALSE),0)</f>
        <v>0</v>
      </c>
      <c r="AF386" s="42">
        <f>IFERROR(VLOOKUP($H386,'Refuse F Exp'!$A:$E,17,FALSE),0)</f>
        <v>0</v>
      </c>
      <c r="AG386" s="34">
        <f>IFERROR(VLOOKUP($H386,#REF!,10,FALSE),0)</f>
        <v>0</v>
      </c>
      <c r="AH386" s="34">
        <f>IFERROR(VLOOKUP($H386,#REF!,11,FALSE),0)</f>
        <v>0</v>
      </c>
      <c r="AI386" s="42">
        <f>IFERROR(VLOOKUP($H386,#REF!,12,FALSE),0)</f>
        <v>0</v>
      </c>
      <c r="AJ386" s="34">
        <f>IFERROR(VLOOKUP($H386,#REF!,10,FALSE),0)</f>
        <v>0</v>
      </c>
      <c r="AK386" s="34">
        <f>IFERROR(VLOOKUP($H386,#REF!,11,FALSE),0)</f>
        <v>0</v>
      </c>
      <c r="AL386" s="42">
        <f>IFERROR(VLOOKUP($H386,#REF!,12,FALSE),0)</f>
        <v>0</v>
      </c>
      <c r="AM386" s="34">
        <f>IFERROR(VLOOKUP($H386,#REF!,10,FALSE),0)</f>
        <v>0</v>
      </c>
      <c r="AN386" s="34">
        <f>IFERROR(VLOOKUP($H386,#REF!,11,FALSE),0)</f>
        <v>0</v>
      </c>
      <c r="AO386" s="42">
        <f>IFERROR(VLOOKUP($H386,#REF!,12,FALSE),0)</f>
        <v>0</v>
      </c>
      <c r="AP386" s="34">
        <f>IFERROR(VLOOKUP($H386,#REF!,10,FALSE),0)</f>
        <v>0</v>
      </c>
      <c r="AQ386" s="34">
        <f>IFERROR(VLOOKUP($H386,#REF!,11,FALSE),0)</f>
        <v>0</v>
      </c>
      <c r="AR386" s="42">
        <f>IFERROR(VLOOKUP($H386,#REF!,12,FALSE),0)</f>
        <v>0</v>
      </c>
      <c r="AS386" s="34">
        <f>IFERROR(VLOOKUP($H386,#REF!,13,FALSE),0)</f>
        <v>0</v>
      </c>
      <c r="AT386" s="34">
        <f>IFERROR(VLOOKUP($H386,#REF!,14,FALSE),0)</f>
        <v>0</v>
      </c>
      <c r="AU386" s="42">
        <f>IFERROR(VLOOKUP($H386,#REF!,15,FALSE),0)</f>
        <v>0</v>
      </c>
      <c r="AV386" s="34">
        <f>IFERROR(VLOOKUP($H386,#REF!,15,FALSE),0)</f>
        <v>0</v>
      </c>
      <c r="AW386" s="34">
        <f>IFERROR(VLOOKUP($H386,#REF!,16,FALSE),0)</f>
        <v>0</v>
      </c>
      <c r="AX386" s="42">
        <f>IFERROR(VLOOKUP($H386,#REF!,17,FALSE),0)</f>
        <v>0</v>
      </c>
    </row>
    <row r="387" spans="1:50" x14ac:dyDescent="0.3">
      <c r="A387" s="33" t="str">
        <f t="shared" si="20"/>
        <v>A -7140-4-420</v>
      </c>
      <c r="B387" s="33" t="str">
        <f>+'R&amp;E EXPORT'!B386</f>
        <v>PARKS-CAROUSEL SECURITY ALARM</v>
      </c>
      <c r="C387" t="str">
        <f>IFERROR(VLOOKUP(A387,'MCSJ Export'!A:C,3,FALSE),"")</f>
        <v>Sub Account</v>
      </c>
      <c r="D387" s="37">
        <f t="shared" ca="1" si="21"/>
        <v>0</v>
      </c>
      <c r="E387" s="37">
        <f t="shared" ca="1" si="22"/>
        <v>0</v>
      </c>
      <c r="F387" s="37">
        <f t="shared" ca="1" si="23"/>
        <v>0</v>
      </c>
      <c r="G387" s="37"/>
      <c r="H387" s="33" t="str">
        <f>+'R&amp;E EXPORT'!A386</f>
        <v>A -7140-4-420</v>
      </c>
      <c r="I387" s="34">
        <f>IFERROR(VLOOKUP($H387,'Gen F Rev'!$A:$M,15,FALSE),0)</f>
        <v>0</v>
      </c>
      <c r="J387" s="34">
        <f>IFERROR(VLOOKUP($H387,'Gen F Rev'!$A:$M,16,FALSE),0)</f>
        <v>0</v>
      </c>
      <c r="K387" s="42">
        <f>IFERROR(VLOOKUP($H387,'Gen F Rev'!$A:$M,17,FALSE),0)</f>
        <v>0</v>
      </c>
      <c r="L387" s="34">
        <f>IFERROR(VLOOKUP($H387,'Gen F Exp'!$A:$E,15,FALSE),0)</f>
        <v>0</v>
      </c>
      <c r="M387" s="34">
        <f>IFERROR(VLOOKUP($H387,'Gen F Exp'!$A:$E,16,FALSE),0)</f>
        <v>0</v>
      </c>
      <c r="N387" s="42">
        <f>IFERROR(VLOOKUP($H387,'Gen F Exp'!$A:$E,17,FALSE),0)</f>
        <v>0</v>
      </c>
      <c r="O387" s="34">
        <f>IFERROR(VLOOKUP($H387,'Water F Rev'!$A:$L,15,FALSE),0)</f>
        <v>0</v>
      </c>
      <c r="P387" s="34">
        <f>IFERROR(VLOOKUP($H387,'Water F Rev'!$A:$L,16,FALSE),0)</f>
        <v>0</v>
      </c>
      <c r="Q387" s="42">
        <f>IFERROR(VLOOKUP($H387,'Water F Rev'!$A:$L,17,FALSE),0)</f>
        <v>0</v>
      </c>
      <c r="R387" s="34">
        <f>IFERROR(VLOOKUP($H387,'Water F Exp'!$A:$K,15,FALSE),0)</f>
        <v>0</v>
      </c>
      <c r="S387" s="34">
        <f>IFERROR(VLOOKUP($H387,'Water F Exp'!$A:$K,16,FALSE),0)</f>
        <v>0</v>
      </c>
      <c r="T387" s="42">
        <f>IFERROR(VLOOKUP($H387,'Water F Exp'!$A:$K,17,FALSE),0)</f>
        <v>0</v>
      </c>
      <c r="U387" s="34">
        <f ca="1">IFERROR(VLOOKUP($H387,'Sewer F Rev'!$A:$E,15,FALSE),0)</f>
        <v>0</v>
      </c>
      <c r="V387" s="34">
        <f ca="1">IFERROR(VLOOKUP($H387,'Sewer F Rev'!$A:$E,16,FALSE),0)</f>
        <v>0</v>
      </c>
      <c r="W387" s="42">
        <f ca="1">IFERROR(VLOOKUP($H387,'Sewer F Rev'!$A:$E,17,FALSE),0)</f>
        <v>0</v>
      </c>
      <c r="X387" s="34">
        <f>IFERROR(VLOOKUP($H387,'Sewer F Exp'!$A:$B,15,FALSE),0)</f>
        <v>0</v>
      </c>
      <c r="Y387" s="34">
        <f>IFERROR(VLOOKUP($H387,'Sewer F Exp'!$A:$B,16,FALSE),0)</f>
        <v>0</v>
      </c>
      <c r="Z387" s="42">
        <f>IFERROR(VLOOKUP($H387,'Sewer F Exp'!$A:$B,17,FALSE),0)</f>
        <v>0</v>
      </c>
      <c r="AA387" s="34">
        <f>IFERROR(VLOOKUP($H387,'Refuse F Rev'!$A:$E,15,FALSE),0)</f>
        <v>0</v>
      </c>
      <c r="AB387" s="34">
        <f>IFERROR(VLOOKUP($H387,'Refuse F Rev'!$A:$E,16,FALSE),0)</f>
        <v>0</v>
      </c>
      <c r="AC387" s="42">
        <f>IFERROR(VLOOKUP($H387,'Refuse F Rev'!$A:$E,17,FALSE),0)</f>
        <v>0</v>
      </c>
      <c r="AD387" s="34">
        <f>IFERROR(VLOOKUP($H387,'Refuse F Exp'!$A:$E,15,FALSE),0)</f>
        <v>0</v>
      </c>
      <c r="AE387" s="34">
        <f>IFERROR(VLOOKUP($H387,'Refuse F Exp'!$A:$E,16,FALSE),0)</f>
        <v>0</v>
      </c>
      <c r="AF387" s="42">
        <f>IFERROR(VLOOKUP($H387,'Refuse F Exp'!$A:$E,17,FALSE),0)</f>
        <v>0</v>
      </c>
      <c r="AG387" s="34">
        <f>IFERROR(VLOOKUP($H387,#REF!,10,FALSE),0)</f>
        <v>0</v>
      </c>
      <c r="AH387" s="34">
        <f>IFERROR(VLOOKUP($H387,#REF!,11,FALSE),0)</f>
        <v>0</v>
      </c>
      <c r="AI387" s="42">
        <f>IFERROR(VLOOKUP($H387,#REF!,12,FALSE),0)</f>
        <v>0</v>
      </c>
      <c r="AJ387" s="34">
        <f>IFERROR(VLOOKUP($H387,#REF!,10,FALSE),0)</f>
        <v>0</v>
      </c>
      <c r="AK387" s="34">
        <f>IFERROR(VLOOKUP($H387,#REF!,11,FALSE),0)</f>
        <v>0</v>
      </c>
      <c r="AL387" s="42">
        <f>IFERROR(VLOOKUP($H387,#REF!,12,FALSE),0)</f>
        <v>0</v>
      </c>
      <c r="AM387" s="34">
        <f>IFERROR(VLOOKUP($H387,#REF!,10,FALSE),0)</f>
        <v>0</v>
      </c>
      <c r="AN387" s="34">
        <f>IFERROR(VLOOKUP($H387,#REF!,11,FALSE),0)</f>
        <v>0</v>
      </c>
      <c r="AO387" s="42">
        <f>IFERROR(VLOOKUP($H387,#REF!,12,FALSE),0)</f>
        <v>0</v>
      </c>
      <c r="AP387" s="34">
        <f>IFERROR(VLOOKUP($H387,#REF!,10,FALSE),0)</f>
        <v>0</v>
      </c>
      <c r="AQ387" s="34">
        <f>IFERROR(VLOOKUP($H387,#REF!,11,FALSE),0)</f>
        <v>0</v>
      </c>
      <c r="AR387" s="42">
        <f>IFERROR(VLOOKUP($H387,#REF!,12,FALSE),0)</f>
        <v>0</v>
      </c>
      <c r="AS387" s="34">
        <f>IFERROR(VLOOKUP($H387,#REF!,13,FALSE),0)</f>
        <v>0</v>
      </c>
      <c r="AT387" s="34">
        <f>IFERROR(VLOOKUP($H387,#REF!,14,FALSE),0)</f>
        <v>0</v>
      </c>
      <c r="AU387" s="42">
        <f>IFERROR(VLOOKUP($H387,#REF!,15,FALSE),0)</f>
        <v>0</v>
      </c>
      <c r="AV387" s="34">
        <f>IFERROR(VLOOKUP($H387,#REF!,15,FALSE),0)</f>
        <v>0</v>
      </c>
      <c r="AW387" s="34">
        <f>IFERROR(VLOOKUP($H387,#REF!,16,FALSE),0)</f>
        <v>0</v>
      </c>
      <c r="AX387" s="42">
        <f>IFERROR(VLOOKUP($H387,#REF!,17,FALSE),0)</f>
        <v>0</v>
      </c>
    </row>
    <row r="388" spans="1:50" x14ac:dyDescent="0.3">
      <c r="A388" s="33" t="str">
        <f t="shared" ref="A388:A451" si="24">+TRIM(H388)</f>
        <v>A -7140-4-422</v>
      </c>
      <c r="B388" s="33" t="str">
        <f>+'R&amp;E EXPORT'!B387</f>
        <v>PARKS-CAROUSEL MAINTENANCE</v>
      </c>
      <c r="C388" t="str">
        <f>IFERROR(VLOOKUP(A388,'MCSJ Export'!A:C,3,FALSE),"")</f>
        <v>Sub Account</v>
      </c>
      <c r="D388" s="37">
        <f t="shared" ref="D388:D451" ca="1" si="25">+I388+L388+O388+R388+U388+X388+AA388+AD388+AG388+AJ388+AM388+AP388+AS388+AV388</f>
        <v>0</v>
      </c>
      <c r="E388" s="37">
        <f t="shared" ref="E388:E451" ca="1" si="26">+J388+M388+P388+S388+V388+Y388+AB388+AE388+AH388+AK388+AN388+AQ388+AT388+AW388</f>
        <v>0</v>
      </c>
      <c r="F388" s="37">
        <f t="shared" ref="F388:F451" ca="1" si="27">+K388+N388+Q388+T388+W388+Z388+AC388+AF388+AI388+AL388+AO388+AR388+AU388+AX388</f>
        <v>0</v>
      </c>
      <c r="G388" s="37"/>
      <c r="H388" s="33" t="str">
        <f>+'R&amp;E EXPORT'!A387</f>
        <v>A -7140-4-422</v>
      </c>
      <c r="I388" s="34">
        <f>IFERROR(VLOOKUP($H388,'Gen F Rev'!$A:$M,15,FALSE),0)</f>
        <v>0</v>
      </c>
      <c r="J388" s="34">
        <f>IFERROR(VLOOKUP($H388,'Gen F Rev'!$A:$M,16,FALSE),0)</f>
        <v>0</v>
      </c>
      <c r="K388" s="42">
        <f>IFERROR(VLOOKUP($H388,'Gen F Rev'!$A:$M,17,FALSE),0)</f>
        <v>0</v>
      </c>
      <c r="L388" s="34">
        <f>IFERROR(VLOOKUP($H388,'Gen F Exp'!$A:$E,15,FALSE),0)</f>
        <v>0</v>
      </c>
      <c r="M388" s="34">
        <f>IFERROR(VLOOKUP($H388,'Gen F Exp'!$A:$E,16,FALSE),0)</f>
        <v>0</v>
      </c>
      <c r="N388" s="42">
        <f>IFERROR(VLOOKUP($H388,'Gen F Exp'!$A:$E,17,FALSE),0)</f>
        <v>0</v>
      </c>
      <c r="O388" s="34">
        <f>IFERROR(VLOOKUP($H388,'Water F Rev'!$A:$L,15,FALSE),0)</f>
        <v>0</v>
      </c>
      <c r="P388" s="34">
        <f>IFERROR(VLOOKUP($H388,'Water F Rev'!$A:$L,16,FALSE),0)</f>
        <v>0</v>
      </c>
      <c r="Q388" s="42">
        <f>IFERROR(VLOOKUP($H388,'Water F Rev'!$A:$L,17,FALSE),0)</f>
        <v>0</v>
      </c>
      <c r="R388" s="34">
        <f>IFERROR(VLOOKUP($H388,'Water F Exp'!$A:$K,15,FALSE),0)</f>
        <v>0</v>
      </c>
      <c r="S388" s="34">
        <f>IFERROR(VLOOKUP($H388,'Water F Exp'!$A:$K,16,FALSE),0)</f>
        <v>0</v>
      </c>
      <c r="T388" s="42">
        <f>IFERROR(VLOOKUP($H388,'Water F Exp'!$A:$K,17,FALSE),0)</f>
        <v>0</v>
      </c>
      <c r="U388" s="34">
        <f ca="1">IFERROR(VLOOKUP($H388,'Sewer F Rev'!$A:$E,15,FALSE),0)</f>
        <v>0</v>
      </c>
      <c r="V388" s="34">
        <f ca="1">IFERROR(VLOOKUP($H388,'Sewer F Rev'!$A:$E,16,FALSE),0)</f>
        <v>0</v>
      </c>
      <c r="W388" s="42">
        <f ca="1">IFERROR(VLOOKUP($H388,'Sewer F Rev'!$A:$E,17,FALSE),0)</f>
        <v>0</v>
      </c>
      <c r="X388" s="34">
        <f>IFERROR(VLOOKUP($H388,'Sewer F Exp'!$A:$B,15,FALSE),0)</f>
        <v>0</v>
      </c>
      <c r="Y388" s="34">
        <f>IFERROR(VLOOKUP($H388,'Sewer F Exp'!$A:$B,16,FALSE),0)</f>
        <v>0</v>
      </c>
      <c r="Z388" s="42">
        <f>IFERROR(VLOOKUP($H388,'Sewer F Exp'!$A:$B,17,FALSE),0)</f>
        <v>0</v>
      </c>
      <c r="AA388" s="34">
        <f>IFERROR(VLOOKUP($H388,'Refuse F Rev'!$A:$E,15,FALSE),0)</f>
        <v>0</v>
      </c>
      <c r="AB388" s="34">
        <f>IFERROR(VLOOKUP($H388,'Refuse F Rev'!$A:$E,16,FALSE),0)</f>
        <v>0</v>
      </c>
      <c r="AC388" s="42">
        <f>IFERROR(VLOOKUP($H388,'Refuse F Rev'!$A:$E,17,FALSE),0)</f>
        <v>0</v>
      </c>
      <c r="AD388" s="34">
        <f>IFERROR(VLOOKUP($H388,'Refuse F Exp'!$A:$E,15,FALSE),0)</f>
        <v>0</v>
      </c>
      <c r="AE388" s="34">
        <f>IFERROR(VLOOKUP($H388,'Refuse F Exp'!$A:$E,16,FALSE),0)</f>
        <v>0</v>
      </c>
      <c r="AF388" s="42">
        <f>IFERROR(VLOOKUP($H388,'Refuse F Exp'!$A:$E,17,FALSE),0)</f>
        <v>0</v>
      </c>
      <c r="AG388" s="34">
        <f>IFERROR(VLOOKUP($H388,#REF!,10,FALSE),0)</f>
        <v>0</v>
      </c>
      <c r="AH388" s="34">
        <f>IFERROR(VLOOKUP($H388,#REF!,11,FALSE),0)</f>
        <v>0</v>
      </c>
      <c r="AI388" s="42">
        <f>IFERROR(VLOOKUP($H388,#REF!,12,FALSE),0)</f>
        <v>0</v>
      </c>
      <c r="AJ388" s="34">
        <f>IFERROR(VLOOKUP($H388,#REF!,10,FALSE),0)</f>
        <v>0</v>
      </c>
      <c r="AK388" s="34">
        <f>IFERROR(VLOOKUP($H388,#REF!,11,FALSE),0)</f>
        <v>0</v>
      </c>
      <c r="AL388" s="42">
        <f>IFERROR(VLOOKUP($H388,#REF!,12,FALSE),0)</f>
        <v>0</v>
      </c>
      <c r="AM388" s="34">
        <f>IFERROR(VLOOKUP($H388,#REF!,10,FALSE),0)</f>
        <v>0</v>
      </c>
      <c r="AN388" s="34">
        <f>IFERROR(VLOOKUP($H388,#REF!,11,FALSE),0)</f>
        <v>0</v>
      </c>
      <c r="AO388" s="42">
        <f>IFERROR(VLOOKUP($H388,#REF!,12,FALSE),0)</f>
        <v>0</v>
      </c>
      <c r="AP388" s="34">
        <f>IFERROR(VLOOKUP($H388,#REF!,10,FALSE),0)</f>
        <v>0</v>
      </c>
      <c r="AQ388" s="34">
        <f>IFERROR(VLOOKUP($H388,#REF!,11,FALSE),0)</f>
        <v>0</v>
      </c>
      <c r="AR388" s="42">
        <f>IFERROR(VLOOKUP($H388,#REF!,12,FALSE),0)</f>
        <v>0</v>
      </c>
      <c r="AS388" s="34">
        <f>IFERROR(VLOOKUP($H388,#REF!,13,FALSE),0)</f>
        <v>0</v>
      </c>
      <c r="AT388" s="34">
        <f>IFERROR(VLOOKUP($H388,#REF!,14,FALSE),0)</f>
        <v>0</v>
      </c>
      <c r="AU388" s="42">
        <f>IFERROR(VLOOKUP($H388,#REF!,15,FALSE),0)</f>
        <v>0</v>
      </c>
      <c r="AV388" s="34">
        <f>IFERROR(VLOOKUP($H388,#REF!,15,FALSE),0)</f>
        <v>0</v>
      </c>
      <c r="AW388" s="34">
        <f>IFERROR(VLOOKUP($H388,#REF!,16,FALSE),0)</f>
        <v>0</v>
      </c>
      <c r="AX388" s="42">
        <f>IFERROR(VLOOKUP($H388,#REF!,17,FALSE),0)</f>
        <v>0</v>
      </c>
    </row>
    <row r="389" spans="1:50" x14ac:dyDescent="0.3">
      <c r="A389" s="33" t="str">
        <f t="shared" si="24"/>
        <v>A -7140-4-450</v>
      </c>
      <c r="B389" s="33" t="str">
        <f>+'R&amp;E EXPORT'!B388</f>
        <v>PARKS-HOUSEHOLD/RESTROOM SUPPLY</v>
      </c>
      <c r="C389" t="str">
        <f>IFERROR(VLOOKUP(A389,'MCSJ Export'!A:C,3,FALSE),"")</f>
        <v>Sub Account</v>
      </c>
      <c r="D389" s="37">
        <f t="shared" ca="1" si="25"/>
        <v>0</v>
      </c>
      <c r="E389" s="37">
        <f t="shared" ca="1" si="26"/>
        <v>0</v>
      </c>
      <c r="F389" s="37">
        <f t="shared" ca="1" si="27"/>
        <v>0</v>
      </c>
      <c r="G389" s="37"/>
      <c r="H389" s="33" t="str">
        <f>+'R&amp;E EXPORT'!A388</f>
        <v>A -7140-4-450</v>
      </c>
      <c r="I389" s="34">
        <f>IFERROR(VLOOKUP($H389,'Gen F Rev'!$A:$M,15,FALSE),0)</f>
        <v>0</v>
      </c>
      <c r="J389" s="34">
        <f>IFERROR(VLOOKUP($H389,'Gen F Rev'!$A:$M,16,FALSE),0)</f>
        <v>0</v>
      </c>
      <c r="K389" s="42">
        <f>IFERROR(VLOOKUP($H389,'Gen F Rev'!$A:$M,17,FALSE),0)</f>
        <v>0</v>
      </c>
      <c r="L389" s="34">
        <f>IFERROR(VLOOKUP($H389,'Gen F Exp'!$A:$E,15,FALSE),0)</f>
        <v>0</v>
      </c>
      <c r="M389" s="34">
        <f>IFERROR(VLOOKUP($H389,'Gen F Exp'!$A:$E,16,FALSE),0)</f>
        <v>0</v>
      </c>
      <c r="N389" s="42">
        <f>IFERROR(VLOOKUP($H389,'Gen F Exp'!$A:$E,17,FALSE),0)</f>
        <v>0</v>
      </c>
      <c r="O389" s="34">
        <f>IFERROR(VLOOKUP($H389,'Water F Rev'!$A:$L,15,FALSE),0)</f>
        <v>0</v>
      </c>
      <c r="P389" s="34">
        <f>IFERROR(VLOOKUP($H389,'Water F Rev'!$A:$L,16,FALSE),0)</f>
        <v>0</v>
      </c>
      <c r="Q389" s="42">
        <f>IFERROR(VLOOKUP($H389,'Water F Rev'!$A:$L,17,FALSE),0)</f>
        <v>0</v>
      </c>
      <c r="R389" s="34">
        <f>IFERROR(VLOOKUP($H389,'Water F Exp'!$A:$K,15,FALSE),0)</f>
        <v>0</v>
      </c>
      <c r="S389" s="34">
        <f>IFERROR(VLOOKUP($H389,'Water F Exp'!$A:$K,16,FALSE),0)</f>
        <v>0</v>
      </c>
      <c r="T389" s="42">
        <f>IFERROR(VLOOKUP($H389,'Water F Exp'!$A:$K,17,FALSE),0)</f>
        <v>0</v>
      </c>
      <c r="U389" s="34">
        <f ca="1">IFERROR(VLOOKUP($H389,'Sewer F Rev'!$A:$E,15,FALSE),0)</f>
        <v>0</v>
      </c>
      <c r="V389" s="34">
        <f ca="1">IFERROR(VLOOKUP($H389,'Sewer F Rev'!$A:$E,16,FALSE),0)</f>
        <v>0</v>
      </c>
      <c r="W389" s="42">
        <f ca="1">IFERROR(VLOOKUP($H389,'Sewer F Rev'!$A:$E,17,FALSE),0)</f>
        <v>0</v>
      </c>
      <c r="X389" s="34">
        <f>IFERROR(VLOOKUP($H389,'Sewer F Exp'!$A:$B,15,FALSE),0)</f>
        <v>0</v>
      </c>
      <c r="Y389" s="34">
        <f>IFERROR(VLOOKUP($H389,'Sewer F Exp'!$A:$B,16,FALSE),0)</f>
        <v>0</v>
      </c>
      <c r="Z389" s="42">
        <f>IFERROR(VLOOKUP($H389,'Sewer F Exp'!$A:$B,17,FALSE),0)</f>
        <v>0</v>
      </c>
      <c r="AA389" s="34">
        <f>IFERROR(VLOOKUP($H389,'Refuse F Rev'!$A:$E,15,FALSE),0)</f>
        <v>0</v>
      </c>
      <c r="AB389" s="34">
        <f>IFERROR(VLOOKUP($H389,'Refuse F Rev'!$A:$E,16,FALSE),0)</f>
        <v>0</v>
      </c>
      <c r="AC389" s="42">
        <f>IFERROR(VLOOKUP($H389,'Refuse F Rev'!$A:$E,17,FALSE),0)</f>
        <v>0</v>
      </c>
      <c r="AD389" s="34">
        <f>IFERROR(VLOOKUP($H389,'Refuse F Exp'!$A:$E,15,FALSE),0)</f>
        <v>0</v>
      </c>
      <c r="AE389" s="34">
        <f>IFERROR(VLOOKUP($H389,'Refuse F Exp'!$A:$E,16,FALSE),0)</f>
        <v>0</v>
      </c>
      <c r="AF389" s="42">
        <f>IFERROR(VLOOKUP($H389,'Refuse F Exp'!$A:$E,17,FALSE),0)</f>
        <v>0</v>
      </c>
      <c r="AG389" s="34">
        <f>IFERROR(VLOOKUP($H389,#REF!,10,FALSE),0)</f>
        <v>0</v>
      </c>
      <c r="AH389" s="34">
        <f>IFERROR(VLOOKUP($H389,#REF!,11,FALSE),0)</f>
        <v>0</v>
      </c>
      <c r="AI389" s="42">
        <f>IFERROR(VLOOKUP($H389,#REF!,12,FALSE),0)</f>
        <v>0</v>
      </c>
      <c r="AJ389" s="34">
        <f>IFERROR(VLOOKUP($H389,#REF!,10,FALSE),0)</f>
        <v>0</v>
      </c>
      <c r="AK389" s="34">
        <f>IFERROR(VLOOKUP($H389,#REF!,11,FALSE),0)</f>
        <v>0</v>
      </c>
      <c r="AL389" s="42">
        <f>IFERROR(VLOOKUP($H389,#REF!,12,FALSE),0)</f>
        <v>0</v>
      </c>
      <c r="AM389" s="34">
        <f>IFERROR(VLOOKUP($H389,#REF!,10,FALSE),0)</f>
        <v>0</v>
      </c>
      <c r="AN389" s="34">
        <f>IFERROR(VLOOKUP($H389,#REF!,11,FALSE),0)</f>
        <v>0</v>
      </c>
      <c r="AO389" s="42">
        <f>IFERROR(VLOOKUP($H389,#REF!,12,FALSE),0)</f>
        <v>0</v>
      </c>
      <c r="AP389" s="34">
        <f>IFERROR(VLOOKUP($H389,#REF!,10,FALSE),0)</f>
        <v>0</v>
      </c>
      <c r="AQ389" s="34">
        <f>IFERROR(VLOOKUP($H389,#REF!,11,FALSE),0)</f>
        <v>0</v>
      </c>
      <c r="AR389" s="42">
        <f>IFERROR(VLOOKUP($H389,#REF!,12,FALSE),0)</f>
        <v>0</v>
      </c>
      <c r="AS389" s="34">
        <f>IFERROR(VLOOKUP($H389,#REF!,13,FALSE),0)</f>
        <v>0</v>
      </c>
      <c r="AT389" s="34">
        <f>IFERROR(VLOOKUP($H389,#REF!,14,FALSE),0)</f>
        <v>0</v>
      </c>
      <c r="AU389" s="42">
        <f>IFERROR(VLOOKUP($H389,#REF!,15,FALSE),0)</f>
        <v>0</v>
      </c>
      <c r="AV389" s="34">
        <f>IFERROR(VLOOKUP($H389,#REF!,15,FALSE),0)</f>
        <v>0</v>
      </c>
      <c r="AW389" s="34">
        <f>IFERROR(VLOOKUP($H389,#REF!,16,FALSE),0)</f>
        <v>0</v>
      </c>
      <c r="AX389" s="42">
        <f>IFERROR(VLOOKUP($H389,#REF!,17,FALSE),0)</f>
        <v>0</v>
      </c>
    </row>
    <row r="390" spans="1:50" x14ac:dyDescent="0.3">
      <c r="A390" s="33" t="str">
        <f t="shared" si="24"/>
        <v>A -7140-4-520</v>
      </c>
      <c r="B390" s="33" t="str">
        <f>+'R&amp;E EXPORT'!B389</f>
        <v>PARKS-SFTY EQUPMNT &amp; PRTCTV CLTHNG</v>
      </c>
      <c r="C390" t="str">
        <f>IFERROR(VLOOKUP(A390,'MCSJ Export'!A:C,3,FALSE),"")</f>
        <v>Sub Account</v>
      </c>
      <c r="D390" s="37">
        <f t="shared" ca="1" si="25"/>
        <v>0</v>
      </c>
      <c r="E390" s="37">
        <f t="shared" ca="1" si="26"/>
        <v>0</v>
      </c>
      <c r="F390" s="37">
        <f t="shared" ca="1" si="27"/>
        <v>0</v>
      </c>
      <c r="G390" s="37"/>
      <c r="H390" s="33" t="str">
        <f>+'R&amp;E EXPORT'!A389</f>
        <v>A -7140-4-520</v>
      </c>
      <c r="I390" s="34">
        <f>IFERROR(VLOOKUP($H390,'Gen F Rev'!$A:$M,15,FALSE),0)</f>
        <v>0</v>
      </c>
      <c r="J390" s="34">
        <f>IFERROR(VLOOKUP($H390,'Gen F Rev'!$A:$M,16,FALSE),0)</f>
        <v>0</v>
      </c>
      <c r="K390" s="42">
        <f>IFERROR(VLOOKUP($H390,'Gen F Rev'!$A:$M,17,FALSE),0)</f>
        <v>0</v>
      </c>
      <c r="L390" s="34">
        <f>IFERROR(VLOOKUP($H390,'Gen F Exp'!$A:$E,15,FALSE),0)</f>
        <v>0</v>
      </c>
      <c r="M390" s="34">
        <f>IFERROR(VLOOKUP($H390,'Gen F Exp'!$A:$E,16,FALSE),0)</f>
        <v>0</v>
      </c>
      <c r="N390" s="42">
        <f>IFERROR(VLOOKUP($H390,'Gen F Exp'!$A:$E,17,FALSE),0)</f>
        <v>0</v>
      </c>
      <c r="O390" s="34">
        <f>IFERROR(VLOOKUP($H390,'Water F Rev'!$A:$L,15,FALSE),0)</f>
        <v>0</v>
      </c>
      <c r="P390" s="34">
        <f>IFERROR(VLOOKUP($H390,'Water F Rev'!$A:$L,16,FALSE),0)</f>
        <v>0</v>
      </c>
      <c r="Q390" s="42">
        <f>IFERROR(VLOOKUP($H390,'Water F Rev'!$A:$L,17,FALSE),0)</f>
        <v>0</v>
      </c>
      <c r="R390" s="34">
        <f>IFERROR(VLOOKUP($H390,'Water F Exp'!$A:$K,15,FALSE),0)</f>
        <v>0</v>
      </c>
      <c r="S390" s="34">
        <f>IFERROR(VLOOKUP($H390,'Water F Exp'!$A:$K,16,FALSE),0)</f>
        <v>0</v>
      </c>
      <c r="T390" s="42">
        <f>IFERROR(VLOOKUP($H390,'Water F Exp'!$A:$K,17,FALSE),0)</f>
        <v>0</v>
      </c>
      <c r="U390" s="34">
        <f ca="1">IFERROR(VLOOKUP($H390,'Sewer F Rev'!$A:$E,15,FALSE),0)</f>
        <v>0</v>
      </c>
      <c r="V390" s="34">
        <f ca="1">IFERROR(VLOOKUP($H390,'Sewer F Rev'!$A:$E,16,FALSE),0)</f>
        <v>0</v>
      </c>
      <c r="W390" s="42">
        <f ca="1">IFERROR(VLOOKUP($H390,'Sewer F Rev'!$A:$E,17,FALSE),0)</f>
        <v>0</v>
      </c>
      <c r="X390" s="34">
        <f>IFERROR(VLOOKUP($H390,'Sewer F Exp'!$A:$B,15,FALSE),0)</f>
        <v>0</v>
      </c>
      <c r="Y390" s="34">
        <f>IFERROR(VLOOKUP($H390,'Sewer F Exp'!$A:$B,16,FALSE),0)</f>
        <v>0</v>
      </c>
      <c r="Z390" s="42">
        <f>IFERROR(VLOOKUP($H390,'Sewer F Exp'!$A:$B,17,FALSE),0)</f>
        <v>0</v>
      </c>
      <c r="AA390" s="34">
        <f>IFERROR(VLOOKUP($H390,'Refuse F Rev'!$A:$E,15,FALSE),0)</f>
        <v>0</v>
      </c>
      <c r="AB390" s="34">
        <f>IFERROR(VLOOKUP($H390,'Refuse F Rev'!$A:$E,16,FALSE),0)</f>
        <v>0</v>
      </c>
      <c r="AC390" s="42">
        <f>IFERROR(VLOOKUP($H390,'Refuse F Rev'!$A:$E,17,FALSE),0)</f>
        <v>0</v>
      </c>
      <c r="AD390" s="34">
        <f>IFERROR(VLOOKUP($H390,'Refuse F Exp'!$A:$E,15,FALSE),0)</f>
        <v>0</v>
      </c>
      <c r="AE390" s="34">
        <f>IFERROR(VLOOKUP($H390,'Refuse F Exp'!$A:$E,16,FALSE),0)</f>
        <v>0</v>
      </c>
      <c r="AF390" s="42">
        <f>IFERROR(VLOOKUP($H390,'Refuse F Exp'!$A:$E,17,FALSE),0)</f>
        <v>0</v>
      </c>
      <c r="AG390" s="34">
        <f>IFERROR(VLOOKUP($H390,#REF!,10,FALSE),0)</f>
        <v>0</v>
      </c>
      <c r="AH390" s="34">
        <f>IFERROR(VLOOKUP($H390,#REF!,11,FALSE),0)</f>
        <v>0</v>
      </c>
      <c r="AI390" s="42">
        <f>IFERROR(VLOOKUP($H390,#REF!,12,FALSE),0)</f>
        <v>0</v>
      </c>
      <c r="AJ390" s="34">
        <f>IFERROR(VLOOKUP($H390,#REF!,10,FALSE),0)</f>
        <v>0</v>
      </c>
      <c r="AK390" s="34">
        <f>IFERROR(VLOOKUP($H390,#REF!,11,FALSE),0)</f>
        <v>0</v>
      </c>
      <c r="AL390" s="42">
        <f>IFERROR(VLOOKUP($H390,#REF!,12,FALSE),0)</f>
        <v>0</v>
      </c>
      <c r="AM390" s="34">
        <f>IFERROR(VLOOKUP($H390,#REF!,10,FALSE),0)</f>
        <v>0</v>
      </c>
      <c r="AN390" s="34">
        <f>IFERROR(VLOOKUP($H390,#REF!,11,FALSE),0)</f>
        <v>0</v>
      </c>
      <c r="AO390" s="42">
        <f>IFERROR(VLOOKUP($H390,#REF!,12,FALSE),0)</f>
        <v>0</v>
      </c>
      <c r="AP390" s="34">
        <f>IFERROR(VLOOKUP($H390,#REF!,10,FALSE),0)</f>
        <v>0</v>
      </c>
      <c r="AQ390" s="34">
        <f>IFERROR(VLOOKUP($H390,#REF!,11,FALSE),0)</f>
        <v>0</v>
      </c>
      <c r="AR390" s="42">
        <f>IFERROR(VLOOKUP($H390,#REF!,12,FALSE),0)</f>
        <v>0</v>
      </c>
      <c r="AS390" s="34">
        <f>IFERROR(VLOOKUP($H390,#REF!,13,FALSE),0)</f>
        <v>0</v>
      </c>
      <c r="AT390" s="34">
        <f>IFERROR(VLOOKUP($H390,#REF!,14,FALSE),0)</f>
        <v>0</v>
      </c>
      <c r="AU390" s="42">
        <f>IFERROR(VLOOKUP($H390,#REF!,15,FALSE),0)</f>
        <v>0</v>
      </c>
      <c r="AV390" s="34">
        <f>IFERROR(VLOOKUP($H390,#REF!,15,FALSE),0)</f>
        <v>0</v>
      </c>
      <c r="AW390" s="34">
        <f>IFERROR(VLOOKUP($H390,#REF!,16,FALSE),0)</f>
        <v>0</v>
      </c>
      <c r="AX390" s="42">
        <f>IFERROR(VLOOKUP($H390,#REF!,17,FALSE),0)</f>
        <v>0</v>
      </c>
    </row>
    <row r="391" spans="1:50" x14ac:dyDescent="0.3">
      <c r="A391" s="33" t="str">
        <f t="shared" si="24"/>
        <v>A -7140-4-523</v>
      </c>
      <c r="B391" s="33" t="str">
        <f>+'R&amp;E EXPORT'!B390</f>
        <v>PARKS-FIRST AID EQUIPMENT</v>
      </c>
      <c r="C391" t="str">
        <f>IFERROR(VLOOKUP(A391,'MCSJ Export'!A:C,3,FALSE),"")</f>
        <v>Sub Account</v>
      </c>
      <c r="D391" s="37">
        <f t="shared" ca="1" si="25"/>
        <v>0</v>
      </c>
      <c r="E391" s="37">
        <f t="shared" ca="1" si="26"/>
        <v>0</v>
      </c>
      <c r="F391" s="37">
        <f t="shared" ca="1" si="27"/>
        <v>0</v>
      </c>
      <c r="G391" s="37"/>
      <c r="H391" s="33" t="str">
        <f>+'R&amp;E EXPORT'!A390</f>
        <v>A -7140-4-523</v>
      </c>
      <c r="I391" s="34">
        <f>IFERROR(VLOOKUP($H391,'Gen F Rev'!$A:$M,15,FALSE),0)</f>
        <v>0</v>
      </c>
      <c r="J391" s="34">
        <f>IFERROR(VLOOKUP($H391,'Gen F Rev'!$A:$M,16,FALSE),0)</f>
        <v>0</v>
      </c>
      <c r="K391" s="42">
        <f>IFERROR(VLOOKUP($H391,'Gen F Rev'!$A:$M,17,FALSE),0)</f>
        <v>0</v>
      </c>
      <c r="L391" s="34">
        <f>IFERROR(VLOOKUP($H391,'Gen F Exp'!$A:$E,15,FALSE),0)</f>
        <v>0</v>
      </c>
      <c r="M391" s="34">
        <f>IFERROR(VLOOKUP($H391,'Gen F Exp'!$A:$E,16,FALSE),0)</f>
        <v>0</v>
      </c>
      <c r="N391" s="42">
        <f>IFERROR(VLOOKUP($H391,'Gen F Exp'!$A:$E,17,FALSE),0)</f>
        <v>0</v>
      </c>
      <c r="O391" s="34">
        <f>IFERROR(VLOOKUP($H391,'Water F Rev'!$A:$L,15,FALSE),0)</f>
        <v>0</v>
      </c>
      <c r="P391" s="34">
        <f>IFERROR(VLOOKUP($H391,'Water F Rev'!$A:$L,16,FALSE),0)</f>
        <v>0</v>
      </c>
      <c r="Q391" s="42">
        <f>IFERROR(VLOOKUP($H391,'Water F Rev'!$A:$L,17,FALSE),0)</f>
        <v>0</v>
      </c>
      <c r="R391" s="34">
        <f>IFERROR(VLOOKUP($H391,'Water F Exp'!$A:$K,15,FALSE),0)</f>
        <v>0</v>
      </c>
      <c r="S391" s="34">
        <f>IFERROR(VLOOKUP($H391,'Water F Exp'!$A:$K,16,FALSE),0)</f>
        <v>0</v>
      </c>
      <c r="T391" s="42">
        <f>IFERROR(VLOOKUP($H391,'Water F Exp'!$A:$K,17,FALSE),0)</f>
        <v>0</v>
      </c>
      <c r="U391" s="34">
        <f ca="1">IFERROR(VLOOKUP($H391,'Sewer F Rev'!$A:$E,15,FALSE),0)</f>
        <v>0</v>
      </c>
      <c r="V391" s="34">
        <f ca="1">IFERROR(VLOOKUP($H391,'Sewer F Rev'!$A:$E,16,FALSE),0)</f>
        <v>0</v>
      </c>
      <c r="W391" s="42">
        <f ca="1">IFERROR(VLOOKUP($H391,'Sewer F Rev'!$A:$E,17,FALSE),0)</f>
        <v>0</v>
      </c>
      <c r="X391" s="34">
        <f>IFERROR(VLOOKUP($H391,'Sewer F Exp'!$A:$B,15,FALSE),0)</f>
        <v>0</v>
      </c>
      <c r="Y391" s="34">
        <f>IFERROR(VLOOKUP($H391,'Sewer F Exp'!$A:$B,16,FALSE),0)</f>
        <v>0</v>
      </c>
      <c r="Z391" s="42">
        <f>IFERROR(VLOOKUP($H391,'Sewer F Exp'!$A:$B,17,FALSE),0)</f>
        <v>0</v>
      </c>
      <c r="AA391" s="34">
        <f>IFERROR(VLOOKUP($H391,'Refuse F Rev'!$A:$E,15,FALSE),0)</f>
        <v>0</v>
      </c>
      <c r="AB391" s="34">
        <f>IFERROR(VLOOKUP($H391,'Refuse F Rev'!$A:$E,16,FALSE),0)</f>
        <v>0</v>
      </c>
      <c r="AC391" s="42">
        <f>IFERROR(VLOOKUP($H391,'Refuse F Rev'!$A:$E,17,FALSE),0)</f>
        <v>0</v>
      </c>
      <c r="AD391" s="34">
        <f>IFERROR(VLOOKUP($H391,'Refuse F Exp'!$A:$E,15,FALSE),0)</f>
        <v>0</v>
      </c>
      <c r="AE391" s="34">
        <f>IFERROR(VLOOKUP($H391,'Refuse F Exp'!$A:$E,16,FALSE),0)</f>
        <v>0</v>
      </c>
      <c r="AF391" s="42">
        <f>IFERROR(VLOOKUP($H391,'Refuse F Exp'!$A:$E,17,FALSE),0)</f>
        <v>0</v>
      </c>
      <c r="AG391" s="34">
        <f>IFERROR(VLOOKUP($H391,#REF!,10,FALSE),0)</f>
        <v>0</v>
      </c>
      <c r="AH391" s="34">
        <f>IFERROR(VLOOKUP($H391,#REF!,11,FALSE),0)</f>
        <v>0</v>
      </c>
      <c r="AI391" s="42">
        <f>IFERROR(VLOOKUP($H391,#REF!,12,FALSE),0)</f>
        <v>0</v>
      </c>
      <c r="AJ391" s="34">
        <f>IFERROR(VLOOKUP($H391,#REF!,10,FALSE),0)</f>
        <v>0</v>
      </c>
      <c r="AK391" s="34">
        <f>IFERROR(VLOOKUP($H391,#REF!,11,FALSE),0)</f>
        <v>0</v>
      </c>
      <c r="AL391" s="42">
        <f>IFERROR(VLOOKUP($H391,#REF!,12,FALSE),0)</f>
        <v>0</v>
      </c>
      <c r="AM391" s="34">
        <f>IFERROR(VLOOKUP($H391,#REF!,10,FALSE),0)</f>
        <v>0</v>
      </c>
      <c r="AN391" s="34">
        <f>IFERROR(VLOOKUP($H391,#REF!,11,FALSE),0)</f>
        <v>0</v>
      </c>
      <c r="AO391" s="42">
        <f>IFERROR(VLOOKUP($H391,#REF!,12,FALSE),0)</f>
        <v>0</v>
      </c>
      <c r="AP391" s="34">
        <f>IFERROR(VLOOKUP($H391,#REF!,10,FALSE),0)</f>
        <v>0</v>
      </c>
      <c r="AQ391" s="34">
        <f>IFERROR(VLOOKUP($H391,#REF!,11,FALSE),0)</f>
        <v>0</v>
      </c>
      <c r="AR391" s="42">
        <f>IFERROR(VLOOKUP($H391,#REF!,12,FALSE),0)</f>
        <v>0</v>
      </c>
      <c r="AS391" s="34">
        <f>IFERROR(VLOOKUP($H391,#REF!,13,FALSE),0)</f>
        <v>0</v>
      </c>
      <c r="AT391" s="34">
        <f>IFERROR(VLOOKUP($H391,#REF!,14,FALSE),0)</f>
        <v>0</v>
      </c>
      <c r="AU391" s="42">
        <f>IFERROR(VLOOKUP($H391,#REF!,15,FALSE),0)</f>
        <v>0</v>
      </c>
      <c r="AV391" s="34">
        <f>IFERROR(VLOOKUP($H391,#REF!,15,FALSE),0)</f>
        <v>0</v>
      </c>
      <c r="AW391" s="34">
        <f>IFERROR(VLOOKUP($H391,#REF!,16,FALSE),0)</f>
        <v>0</v>
      </c>
      <c r="AX391" s="42">
        <f>IFERROR(VLOOKUP($H391,#REF!,17,FALSE),0)</f>
        <v>0</v>
      </c>
    </row>
    <row r="392" spans="1:50" x14ac:dyDescent="0.3">
      <c r="A392" s="33" t="str">
        <f t="shared" si="24"/>
        <v>A -7140-4-633</v>
      </c>
      <c r="B392" s="33" t="str">
        <f>+'R&amp;E EXPORT'!B391</f>
        <v>PARKS-TREE REMOVAL/MAINTENANCE</v>
      </c>
      <c r="C392" t="str">
        <f>IFERROR(VLOOKUP(A392,'MCSJ Export'!A:C,3,FALSE),"")</f>
        <v/>
      </c>
      <c r="D392" s="37">
        <f t="shared" ca="1" si="25"/>
        <v>0</v>
      </c>
      <c r="E392" s="37">
        <f t="shared" ca="1" si="26"/>
        <v>0</v>
      </c>
      <c r="F392" s="37">
        <f t="shared" ca="1" si="27"/>
        <v>0</v>
      </c>
      <c r="G392" s="37"/>
      <c r="H392" s="33" t="str">
        <f>+'R&amp;E EXPORT'!A391</f>
        <v>A -7140-4-633</v>
      </c>
      <c r="I392" s="34">
        <f>IFERROR(VLOOKUP($H392,'Gen F Rev'!$A:$M,15,FALSE),0)</f>
        <v>0</v>
      </c>
      <c r="J392" s="34">
        <f>IFERROR(VLOOKUP($H392,'Gen F Rev'!$A:$M,16,FALSE),0)</f>
        <v>0</v>
      </c>
      <c r="K392" s="42">
        <f>IFERROR(VLOOKUP($H392,'Gen F Rev'!$A:$M,17,FALSE),0)</f>
        <v>0</v>
      </c>
      <c r="L392" s="34">
        <f>IFERROR(VLOOKUP($H392,'Gen F Exp'!$A:$E,15,FALSE),0)</f>
        <v>0</v>
      </c>
      <c r="M392" s="34">
        <f>IFERROR(VLOOKUP($H392,'Gen F Exp'!$A:$E,16,FALSE),0)</f>
        <v>0</v>
      </c>
      <c r="N392" s="42">
        <f>IFERROR(VLOOKUP($H392,'Gen F Exp'!$A:$E,17,FALSE),0)</f>
        <v>0</v>
      </c>
      <c r="O392" s="34">
        <f>IFERROR(VLOOKUP($H392,'Water F Rev'!$A:$L,15,FALSE),0)</f>
        <v>0</v>
      </c>
      <c r="P392" s="34">
        <f>IFERROR(VLOOKUP($H392,'Water F Rev'!$A:$L,16,FALSE),0)</f>
        <v>0</v>
      </c>
      <c r="Q392" s="42">
        <f>IFERROR(VLOOKUP($H392,'Water F Rev'!$A:$L,17,FALSE),0)</f>
        <v>0</v>
      </c>
      <c r="R392" s="34">
        <f>IFERROR(VLOOKUP($H392,'Water F Exp'!$A:$K,15,FALSE),0)</f>
        <v>0</v>
      </c>
      <c r="S392" s="34">
        <f>IFERROR(VLOOKUP($H392,'Water F Exp'!$A:$K,16,FALSE),0)</f>
        <v>0</v>
      </c>
      <c r="T392" s="42">
        <f>IFERROR(VLOOKUP($H392,'Water F Exp'!$A:$K,17,FALSE),0)</f>
        <v>0</v>
      </c>
      <c r="U392" s="34">
        <f ca="1">IFERROR(VLOOKUP($H392,'Sewer F Rev'!$A:$E,15,FALSE),0)</f>
        <v>0</v>
      </c>
      <c r="V392" s="34">
        <f ca="1">IFERROR(VLOOKUP($H392,'Sewer F Rev'!$A:$E,16,FALSE),0)</f>
        <v>0</v>
      </c>
      <c r="W392" s="42">
        <f ca="1">IFERROR(VLOOKUP($H392,'Sewer F Rev'!$A:$E,17,FALSE),0)</f>
        <v>0</v>
      </c>
      <c r="X392" s="34">
        <f>IFERROR(VLOOKUP($H392,'Sewer F Exp'!$A:$B,15,FALSE),0)</f>
        <v>0</v>
      </c>
      <c r="Y392" s="34">
        <f>IFERROR(VLOOKUP($H392,'Sewer F Exp'!$A:$B,16,FALSE),0)</f>
        <v>0</v>
      </c>
      <c r="Z392" s="42">
        <f>IFERROR(VLOOKUP($H392,'Sewer F Exp'!$A:$B,17,FALSE),0)</f>
        <v>0</v>
      </c>
      <c r="AA392" s="34">
        <f>IFERROR(VLOOKUP($H392,'Refuse F Rev'!$A:$E,15,FALSE),0)</f>
        <v>0</v>
      </c>
      <c r="AB392" s="34">
        <f>IFERROR(VLOOKUP($H392,'Refuse F Rev'!$A:$E,16,FALSE),0)</f>
        <v>0</v>
      </c>
      <c r="AC392" s="42">
        <f>IFERROR(VLOOKUP($H392,'Refuse F Rev'!$A:$E,17,FALSE),0)</f>
        <v>0</v>
      </c>
      <c r="AD392" s="34">
        <f>IFERROR(VLOOKUP($H392,'Refuse F Exp'!$A:$E,15,FALSE),0)</f>
        <v>0</v>
      </c>
      <c r="AE392" s="34">
        <f>IFERROR(VLOOKUP($H392,'Refuse F Exp'!$A:$E,16,FALSE),0)</f>
        <v>0</v>
      </c>
      <c r="AF392" s="42">
        <f>IFERROR(VLOOKUP($H392,'Refuse F Exp'!$A:$E,17,FALSE),0)</f>
        <v>0</v>
      </c>
      <c r="AG392" s="34">
        <f>IFERROR(VLOOKUP($H392,#REF!,10,FALSE),0)</f>
        <v>0</v>
      </c>
      <c r="AH392" s="34">
        <f>IFERROR(VLOOKUP($H392,#REF!,11,FALSE),0)</f>
        <v>0</v>
      </c>
      <c r="AI392" s="42">
        <f>IFERROR(VLOOKUP($H392,#REF!,12,FALSE),0)</f>
        <v>0</v>
      </c>
      <c r="AJ392" s="34">
        <f>IFERROR(VLOOKUP($H392,#REF!,10,FALSE),0)</f>
        <v>0</v>
      </c>
      <c r="AK392" s="34">
        <f>IFERROR(VLOOKUP($H392,#REF!,11,FALSE),0)</f>
        <v>0</v>
      </c>
      <c r="AL392" s="42">
        <f>IFERROR(VLOOKUP($H392,#REF!,12,FALSE),0)</f>
        <v>0</v>
      </c>
      <c r="AM392" s="34">
        <f>IFERROR(VLOOKUP($H392,#REF!,10,FALSE),0)</f>
        <v>0</v>
      </c>
      <c r="AN392" s="34">
        <f>IFERROR(VLOOKUP($H392,#REF!,11,FALSE),0)</f>
        <v>0</v>
      </c>
      <c r="AO392" s="42">
        <f>IFERROR(VLOOKUP($H392,#REF!,12,FALSE),0)</f>
        <v>0</v>
      </c>
      <c r="AP392" s="34">
        <f>IFERROR(VLOOKUP($H392,#REF!,10,FALSE),0)</f>
        <v>0</v>
      </c>
      <c r="AQ392" s="34">
        <f>IFERROR(VLOOKUP($H392,#REF!,11,FALSE),0)</f>
        <v>0</v>
      </c>
      <c r="AR392" s="42">
        <f>IFERROR(VLOOKUP($H392,#REF!,12,FALSE),0)</f>
        <v>0</v>
      </c>
      <c r="AS392" s="34">
        <f>IFERROR(VLOOKUP($H392,#REF!,13,FALSE),0)</f>
        <v>0</v>
      </c>
      <c r="AT392" s="34">
        <f>IFERROR(VLOOKUP($H392,#REF!,14,FALSE),0)</f>
        <v>0</v>
      </c>
      <c r="AU392" s="42">
        <f>IFERROR(VLOOKUP($H392,#REF!,15,FALSE),0)</f>
        <v>0</v>
      </c>
      <c r="AV392" s="34">
        <f>IFERROR(VLOOKUP($H392,#REF!,15,FALSE),0)</f>
        <v>0</v>
      </c>
      <c r="AW392" s="34">
        <f>IFERROR(VLOOKUP($H392,#REF!,16,FALSE),0)</f>
        <v>0</v>
      </c>
      <c r="AX392" s="42">
        <f>IFERROR(VLOOKUP($H392,#REF!,17,FALSE),0)</f>
        <v>0</v>
      </c>
    </row>
    <row r="393" spans="1:50" x14ac:dyDescent="0.3">
      <c r="A393" s="33" t="str">
        <f t="shared" si="24"/>
        <v>A -7140-4-730</v>
      </c>
      <c r="B393" s="33" t="str">
        <f>+'R&amp;E EXPORT'!B392</f>
        <v>PARKS-FUEL REIMB PARK SUPERINTENDENT</v>
      </c>
      <c r="C393" t="str">
        <f>IFERROR(VLOOKUP(A393,'MCSJ Export'!A:C,3,FALSE),"")</f>
        <v>Sub Account</v>
      </c>
      <c r="D393" s="37">
        <f t="shared" ca="1" si="25"/>
        <v>0</v>
      </c>
      <c r="E393" s="37">
        <f t="shared" ca="1" si="26"/>
        <v>0</v>
      </c>
      <c r="F393" s="37">
        <f t="shared" ca="1" si="27"/>
        <v>0</v>
      </c>
      <c r="G393" s="37"/>
      <c r="H393" s="33" t="str">
        <f>+'R&amp;E EXPORT'!A392</f>
        <v>A -7140-4-730</v>
      </c>
      <c r="I393" s="34">
        <f>IFERROR(VLOOKUP($H393,'Gen F Rev'!$A:$M,15,FALSE),0)</f>
        <v>0</v>
      </c>
      <c r="J393" s="34">
        <f>IFERROR(VLOOKUP($H393,'Gen F Rev'!$A:$M,16,FALSE),0)</f>
        <v>0</v>
      </c>
      <c r="K393" s="42">
        <f>IFERROR(VLOOKUP($H393,'Gen F Rev'!$A:$M,17,FALSE),0)</f>
        <v>0</v>
      </c>
      <c r="L393" s="34">
        <f>IFERROR(VLOOKUP($H393,'Gen F Exp'!$A:$E,15,FALSE),0)</f>
        <v>0</v>
      </c>
      <c r="M393" s="34">
        <f>IFERROR(VLOOKUP($H393,'Gen F Exp'!$A:$E,16,FALSE),0)</f>
        <v>0</v>
      </c>
      <c r="N393" s="42">
        <f>IFERROR(VLOOKUP($H393,'Gen F Exp'!$A:$E,17,FALSE),0)</f>
        <v>0</v>
      </c>
      <c r="O393" s="34">
        <f>IFERROR(VLOOKUP($H393,'Water F Rev'!$A:$L,15,FALSE),0)</f>
        <v>0</v>
      </c>
      <c r="P393" s="34">
        <f>IFERROR(VLOOKUP($H393,'Water F Rev'!$A:$L,16,FALSE),0)</f>
        <v>0</v>
      </c>
      <c r="Q393" s="42">
        <f>IFERROR(VLOOKUP($H393,'Water F Rev'!$A:$L,17,FALSE),0)</f>
        <v>0</v>
      </c>
      <c r="R393" s="34">
        <f>IFERROR(VLOOKUP($H393,'Water F Exp'!$A:$K,15,FALSE),0)</f>
        <v>0</v>
      </c>
      <c r="S393" s="34">
        <f>IFERROR(VLOOKUP($H393,'Water F Exp'!$A:$K,16,FALSE),0)</f>
        <v>0</v>
      </c>
      <c r="T393" s="42">
        <f>IFERROR(VLOOKUP($H393,'Water F Exp'!$A:$K,17,FALSE),0)</f>
        <v>0</v>
      </c>
      <c r="U393" s="34">
        <f ca="1">IFERROR(VLOOKUP($H393,'Sewer F Rev'!$A:$E,15,FALSE),0)</f>
        <v>0</v>
      </c>
      <c r="V393" s="34">
        <f ca="1">IFERROR(VLOOKUP($H393,'Sewer F Rev'!$A:$E,16,FALSE),0)</f>
        <v>0</v>
      </c>
      <c r="W393" s="42">
        <f ca="1">IFERROR(VLOOKUP($H393,'Sewer F Rev'!$A:$E,17,FALSE),0)</f>
        <v>0</v>
      </c>
      <c r="X393" s="34">
        <f>IFERROR(VLOOKUP($H393,'Sewer F Exp'!$A:$B,15,FALSE),0)</f>
        <v>0</v>
      </c>
      <c r="Y393" s="34">
        <f>IFERROR(VLOOKUP($H393,'Sewer F Exp'!$A:$B,16,FALSE),0)</f>
        <v>0</v>
      </c>
      <c r="Z393" s="42">
        <f>IFERROR(VLOOKUP($H393,'Sewer F Exp'!$A:$B,17,FALSE),0)</f>
        <v>0</v>
      </c>
      <c r="AA393" s="34">
        <f>IFERROR(VLOOKUP($H393,'Refuse F Rev'!$A:$E,15,FALSE),0)</f>
        <v>0</v>
      </c>
      <c r="AB393" s="34">
        <f>IFERROR(VLOOKUP($H393,'Refuse F Rev'!$A:$E,16,FALSE),0)</f>
        <v>0</v>
      </c>
      <c r="AC393" s="42">
        <f>IFERROR(VLOOKUP($H393,'Refuse F Rev'!$A:$E,17,FALSE),0)</f>
        <v>0</v>
      </c>
      <c r="AD393" s="34">
        <f>IFERROR(VLOOKUP($H393,'Refuse F Exp'!$A:$E,15,FALSE),0)</f>
        <v>0</v>
      </c>
      <c r="AE393" s="34">
        <f>IFERROR(VLOOKUP($H393,'Refuse F Exp'!$A:$E,16,FALSE),0)</f>
        <v>0</v>
      </c>
      <c r="AF393" s="42">
        <f>IFERROR(VLOOKUP($H393,'Refuse F Exp'!$A:$E,17,FALSE),0)</f>
        <v>0</v>
      </c>
      <c r="AG393" s="34">
        <f>IFERROR(VLOOKUP($H393,#REF!,10,FALSE),0)</f>
        <v>0</v>
      </c>
      <c r="AH393" s="34">
        <f>IFERROR(VLOOKUP($H393,#REF!,11,FALSE),0)</f>
        <v>0</v>
      </c>
      <c r="AI393" s="42">
        <f>IFERROR(VLOOKUP($H393,#REF!,12,FALSE),0)</f>
        <v>0</v>
      </c>
      <c r="AJ393" s="34">
        <f>IFERROR(VLOOKUP($H393,#REF!,10,FALSE),0)</f>
        <v>0</v>
      </c>
      <c r="AK393" s="34">
        <f>IFERROR(VLOOKUP($H393,#REF!,11,FALSE),0)</f>
        <v>0</v>
      </c>
      <c r="AL393" s="42">
        <f>IFERROR(VLOOKUP($H393,#REF!,12,FALSE),0)</f>
        <v>0</v>
      </c>
      <c r="AM393" s="34">
        <f>IFERROR(VLOOKUP($H393,#REF!,10,FALSE),0)</f>
        <v>0</v>
      </c>
      <c r="AN393" s="34">
        <f>IFERROR(VLOOKUP($H393,#REF!,11,FALSE),0)</f>
        <v>0</v>
      </c>
      <c r="AO393" s="42">
        <f>IFERROR(VLOOKUP($H393,#REF!,12,FALSE),0)</f>
        <v>0</v>
      </c>
      <c r="AP393" s="34">
        <f>IFERROR(VLOOKUP($H393,#REF!,10,FALSE),0)</f>
        <v>0</v>
      </c>
      <c r="AQ393" s="34">
        <f>IFERROR(VLOOKUP($H393,#REF!,11,FALSE),0)</f>
        <v>0</v>
      </c>
      <c r="AR393" s="42">
        <f>IFERROR(VLOOKUP($H393,#REF!,12,FALSE),0)</f>
        <v>0</v>
      </c>
      <c r="AS393" s="34">
        <f>IFERROR(VLOOKUP($H393,#REF!,13,FALSE),0)</f>
        <v>0</v>
      </c>
      <c r="AT393" s="34">
        <f>IFERROR(VLOOKUP($H393,#REF!,14,FALSE),0)</f>
        <v>0</v>
      </c>
      <c r="AU393" s="42">
        <f>IFERROR(VLOOKUP($H393,#REF!,15,FALSE),0)</f>
        <v>0</v>
      </c>
      <c r="AV393" s="34">
        <f>IFERROR(VLOOKUP($H393,#REF!,15,FALSE),0)</f>
        <v>0</v>
      </c>
      <c r="AW393" s="34">
        <f>IFERROR(VLOOKUP($H393,#REF!,16,FALSE),0)</f>
        <v>0</v>
      </c>
      <c r="AX393" s="42">
        <f>IFERROR(VLOOKUP($H393,#REF!,17,FALSE),0)</f>
        <v>0</v>
      </c>
    </row>
    <row r="394" spans="1:50" x14ac:dyDescent="0.3">
      <c r="A394" s="33" t="str">
        <f t="shared" si="24"/>
        <v>A -7140-4-732</v>
      </c>
      <c r="B394" s="33" t="str">
        <f>+'R&amp;E EXPORT'!B393</f>
        <v>PARKS-POOL CHLORINE</v>
      </c>
      <c r="C394" t="str">
        <f>IFERROR(VLOOKUP(A394,'MCSJ Export'!A:C,3,FALSE),"")</f>
        <v>Sub Account</v>
      </c>
      <c r="D394" s="37">
        <f t="shared" ca="1" si="25"/>
        <v>0</v>
      </c>
      <c r="E394" s="37">
        <f t="shared" ca="1" si="26"/>
        <v>0</v>
      </c>
      <c r="F394" s="37">
        <f t="shared" ca="1" si="27"/>
        <v>0</v>
      </c>
      <c r="G394" s="37"/>
      <c r="H394" s="33" t="str">
        <f>+'R&amp;E EXPORT'!A393</f>
        <v>A -7140-4-732</v>
      </c>
      <c r="I394" s="34">
        <f>IFERROR(VLOOKUP($H394,'Gen F Rev'!$A:$M,15,FALSE),0)</f>
        <v>0</v>
      </c>
      <c r="J394" s="34">
        <f>IFERROR(VLOOKUP($H394,'Gen F Rev'!$A:$M,16,FALSE),0)</f>
        <v>0</v>
      </c>
      <c r="K394" s="42">
        <f>IFERROR(VLOOKUP($H394,'Gen F Rev'!$A:$M,17,FALSE),0)</f>
        <v>0</v>
      </c>
      <c r="L394" s="34">
        <f>IFERROR(VLOOKUP($H394,'Gen F Exp'!$A:$E,15,FALSE),0)</f>
        <v>0</v>
      </c>
      <c r="M394" s="34">
        <f>IFERROR(VLOOKUP($H394,'Gen F Exp'!$A:$E,16,FALSE),0)</f>
        <v>0</v>
      </c>
      <c r="N394" s="42">
        <f>IFERROR(VLOOKUP($H394,'Gen F Exp'!$A:$E,17,FALSE),0)</f>
        <v>0</v>
      </c>
      <c r="O394" s="34">
        <f>IFERROR(VLOOKUP($H394,'Water F Rev'!$A:$L,15,FALSE),0)</f>
        <v>0</v>
      </c>
      <c r="P394" s="34">
        <f>IFERROR(VLOOKUP($H394,'Water F Rev'!$A:$L,16,FALSE),0)</f>
        <v>0</v>
      </c>
      <c r="Q394" s="42">
        <f>IFERROR(VLOOKUP($H394,'Water F Rev'!$A:$L,17,FALSE),0)</f>
        <v>0</v>
      </c>
      <c r="R394" s="34">
        <f>IFERROR(VLOOKUP($H394,'Water F Exp'!$A:$K,15,FALSE),0)</f>
        <v>0</v>
      </c>
      <c r="S394" s="34">
        <f>IFERROR(VLOOKUP($H394,'Water F Exp'!$A:$K,16,FALSE),0)</f>
        <v>0</v>
      </c>
      <c r="T394" s="42">
        <f>IFERROR(VLOOKUP($H394,'Water F Exp'!$A:$K,17,FALSE),0)</f>
        <v>0</v>
      </c>
      <c r="U394" s="34">
        <f ca="1">IFERROR(VLOOKUP($H394,'Sewer F Rev'!$A:$E,15,FALSE),0)</f>
        <v>0</v>
      </c>
      <c r="V394" s="34">
        <f ca="1">IFERROR(VLOOKUP($H394,'Sewer F Rev'!$A:$E,16,FALSE),0)</f>
        <v>0</v>
      </c>
      <c r="W394" s="42">
        <f ca="1">IFERROR(VLOOKUP($H394,'Sewer F Rev'!$A:$E,17,FALSE),0)</f>
        <v>0</v>
      </c>
      <c r="X394" s="34">
        <f>IFERROR(VLOOKUP($H394,'Sewer F Exp'!$A:$B,15,FALSE),0)</f>
        <v>0</v>
      </c>
      <c r="Y394" s="34">
        <f>IFERROR(VLOOKUP($H394,'Sewer F Exp'!$A:$B,16,FALSE),0)</f>
        <v>0</v>
      </c>
      <c r="Z394" s="42">
        <f>IFERROR(VLOOKUP($H394,'Sewer F Exp'!$A:$B,17,FALSE),0)</f>
        <v>0</v>
      </c>
      <c r="AA394" s="34">
        <f>IFERROR(VLOOKUP($H394,'Refuse F Rev'!$A:$E,15,FALSE),0)</f>
        <v>0</v>
      </c>
      <c r="AB394" s="34">
        <f>IFERROR(VLOOKUP($H394,'Refuse F Rev'!$A:$E,16,FALSE),0)</f>
        <v>0</v>
      </c>
      <c r="AC394" s="42">
        <f>IFERROR(VLOOKUP($H394,'Refuse F Rev'!$A:$E,17,FALSE),0)</f>
        <v>0</v>
      </c>
      <c r="AD394" s="34">
        <f>IFERROR(VLOOKUP($H394,'Refuse F Exp'!$A:$E,15,FALSE),0)</f>
        <v>0</v>
      </c>
      <c r="AE394" s="34">
        <f>IFERROR(VLOOKUP($H394,'Refuse F Exp'!$A:$E,16,FALSE),0)</f>
        <v>0</v>
      </c>
      <c r="AF394" s="42">
        <f>IFERROR(VLOOKUP($H394,'Refuse F Exp'!$A:$E,17,FALSE),0)</f>
        <v>0</v>
      </c>
      <c r="AG394" s="34">
        <f>IFERROR(VLOOKUP($H394,#REF!,10,FALSE),0)</f>
        <v>0</v>
      </c>
      <c r="AH394" s="34">
        <f>IFERROR(VLOOKUP($H394,#REF!,11,FALSE),0)</f>
        <v>0</v>
      </c>
      <c r="AI394" s="42">
        <f>IFERROR(VLOOKUP($H394,#REF!,12,FALSE),0)</f>
        <v>0</v>
      </c>
      <c r="AJ394" s="34">
        <f>IFERROR(VLOOKUP($H394,#REF!,10,FALSE),0)</f>
        <v>0</v>
      </c>
      <c r="AK394" s="34">
        <f>IFERROR(VLOOKUP($H394,#REF!,11,FALSE),0)</f>
        <v>0</v>
      </c>
      <c r="AL394" s="42">
        <f>IFERROR(VLOOKUP($H394,#REF!,12,FALSE),0)</f>
        <v>0</v>
      </c>
      <c r="AM394" s="34">
        <f>IFERROR(VLOOKUP($H394,#REF!,10,FALSE),0)</f>
        <v>0</v>
      </c>
      <c r="AN394" s="34">
        <f>IFERROR(VLOOKUP($H394,#REF!,11,FALSE),0)</f>
        <v>0</v>
      </c>
      <c r="AO394" s="42">
        <f>IFERROR(VLOOKUP($H394,#REF!,12,FALSE),0)</f>
        <v>0</v>
      </c>
      <c r="AP394" s="34">
        <f>IFERROR(VLOOKUP($H394,#REF!,10,FALSE),0)</f>
        <v>0</v>
      </c>
      <c r="AQ394" s="34">
        <f>IFERROR(VLOOKUP($H394,#REF!,11,FALSE),0)</f>
        <v>0</v>
      </c>
      <c r="AR394" s="42">
        <f>IFERROR(VLOOKUP($H394,#REF!,12,FALSE),0)</f>
        <v>0</v>
      </c>
      <c r="AS394" s="34">
        <f>IFERROR(VLOOKUP($H394,#REF!,13,FALSE),0)</f>
        <v>0</v>
      </c>
      <c r="AT394" s="34">
        <f>IFERROR(VLOOKUP($H394,#REF!,14,FALSE),0)</f>
        <v>0</v>
      </c>
      <c r="AU394" s="42">
        <f>IFERROR(VLOOKUP($H394,#REF!,15,FALSE),0)</f>
        <v>0</v>
      </c>
      <c r="AV394" s="34">
        <f>IFERROR(VLOOKUP($H394,#REF!,15,FALSE),0)</f>
        <v>0</v>
      </c>
      <c r="AW394" s="34">
        <f>IFERROR(VLOOKUP($H394,#REF!,16,FALSE),0)</f>
        <v>0</v>
      </c>
      <c r="AX394" s="42">
        <f>IFERROR(VLOOKUP($H394,#REF!,17,FALSE),0)</f>
        <v>0</v>
      </c>
    </row>
    <row r="395" spans="1:50" x14ac:dyDescent="0.3">
      <c r="A395" s="33" t="str">
        <f t="shared" si="24"/>
        <v>A -7140-4-733</v>
      </c>
      <c r="B395" s="33" t="str">
        <f>+'R&amp;E EXPORT'!B394</f>
        <v>PARKS-MISC POOL SUPPLIES</v>
      </c>
      <c r="C395" t="str">
        <f>IFERROR(VLOOKUP(A395,'MCSJ Export'!A:C,3,FALSE),"")</f>
        <v>Sub Account</v>
      </c>
      <c r="D395" s="37">
        <f t="shared" ca="1" si="25"/>
        <v>0</v>
      </c>
      <c r="E395" s="37">
        <f t="shared" ca="1" si="26"/>
        <v>0</v>
      </c>
      <c r="F395" s="37">
        <f t="shared" ca="1" si="27"/>
        <v>0</v>
      </c>
      <c r="G395" s="37"/>
      <c r="H395" s="33" t="str">
        <f>+'R&amp;E EXPORT'!A394</f>
        <v>A -7140-4-733</v>
      </c>
      <c r="I395" s="34">
        <f>IFERROR(VLOOKUP($H395,'Gen F Rev'!$A:$M,15,FALSE),0)</f>
        <v>0</v>
      </c>
      <c r="J395" s="34">
        <f>IFERROR(VLOOKUP($H395,'Gen F Rev'!$A:$M,16,FALSE),0)</f>
        <v>0</v>
      </c>
      <c r="K395" s="42">
        <f>IFERROR(VLOOKUP($H395,'Gen F Rev'!$A:$M,17,FALSE),0)</f>
        <v>0</v>
      </c>
      <c r="L395" s="34">
        <f>IFERROR(VLOOKUP($H395,'Gen F Exp'!$A:$E,15,FALSE),0)</f>
        <v>0</v>
      </c>
      <c r="M395" s="34">
        <f>IFERROR(VLOOKUP($H395,'Gen F Exp'!$A:$E,16,FALSE),0)</f>
        <v>0</v>
      </c>
      <c r="N395" s="42">
        <f>IFERROR(VLOOKUP($H395,'Gen F Exp'!$A:$E,17,FALSE),0)</f>
        <v>0</v>
      </c>
      <c r="O395" s="34">
        <f>IFERROR(VLOOKUP($H395,'Water F Rev'!$A:$L,15,FALSE),0)</f>
        <v>0</v>
      </c>
      <c r="P395" s="34">
        <f>IFERROR(VLOOKUP($H395,'Water F Rev'!$A:$L,16,FALSE),0)</f>
        <v>0</v>
      </c>
      <c r="Q395" s="42">
        <f>IFERROR(VLOOKUP($H395,'Water F Rev'!$A:$L,17,FALSE),0)</f>
        <v>0</v>
      </c>
      <c r="R395" s="34">
        <f>IFERROR(VLOOKUP($H395,'Water F Exp'!$A:$K,15,FALSE),0)</f>
        <v>0</v>
      </c>
      <c r="S395" s="34">
        <f>IFERROR(VLOOKUP($H395,'Water F Exp'!$A:$K,16,FALSE),0)</f>
        <v>0</v>
      </c>
      <c r="T395" s="42">
        <f>IFERROR(VLOOKUP($H395,'Water F Exp'!$A:$K,17,FALSE),0)</f>
        <v>0</v>
      </c>
      <c r="U395" s="34">
        <f ca="1">IFERROR(VLOOKUP($H395,'Sewer F Rev'!$A:$E,15,FALSE),0)</f>
        <v>0</v>
      </c>
      <c r="V395" s="34">
        <f ca="1">IFERROR(VLOOKUP($H395,'Sewer F Rev'!$A:$E,16,FALSE),0)</f>
        <v>0</v>
      </c>
      <c r="W395" s="42">
        <f ca="1">IFERROR(VLOOKUP($H395,'Sewer F Rev'!$A:$E,17,FALSE),0)</f>
        <v>0</v>
      </c>
      <c r="X395" s="34">
        <f>IFERROR(VLOOKUP($H395,'Sewer F Exp'!$A:$B,15,FALSE),0)</f>
        <v>0</v>
      </c>
      <c r="Y395" s="34">
        <f>IFERROR(VLOOKUP($H395,'Sewer F Exp'!$A:$B,16,FALSE),0)</f>
        <v>0</v>
      </c>
      <c r="Z395" s="42">
        <f>IFERROR(VLOOKUP($H395,'Sewer F Exp'!$A:$B,17,FALSE),0)</f>
        <v>0</v>
      </c>
      <c r="AA395" s="34">
        <f>IFERROR(VLOOKUP($H395,'Refuse F Rev'!$A:$E,15,FALSE),0)</f>
        <v>0</v>
      </c>
      <c r="AB395" s="34">
        <f>IFERROR(VLOOKUP($H395,'Refuse F Rev'!$A:$E,16,FALSE),0)</f>
        <v>0</v>
      </c>
      <c r="AC395" s="42">
        <f>IFERROR(VLOOKUP($H395,'Refuse F Rev'!$A:$E,17,FALSE),0)</f>
        <v>0</v>
      </c>
      <c r="AD395" s="34">
        <f>IFERROR(VLOOKUP($H395,'Refuse F Exp'!$A:$E,15,FALSE),0)</f>
        <v>0</v>
      </c>
      <c r="AE395" s="34">
        <f>IFERROR(VLOOKUP($H395,'Refuse F Exp'!$A:$E,16,FALSE),0)</f>
        <v>0</v>
      </c>
      <c r="AF395" s="42">
        <f>IFERROR(VLOOKUP($H395,'Refuse F Exp'!$A:$E,17,FALSE),0)</f>
        <v>0</v>
      </c>
      <c r="AG395" s="34">
        <f>IFERROR(VLOOKUP($H395,#REF!,10,FALSE),0)</f>
        <v>0</v>
      </c>
      <c r="AH395" s="34">
        <f>IFERROR(VLOOKUP($H395,#REF!,11,FALSE),0)</f>
        <v>0</v>
      </c>
      <c r="AI395" s="42">
        <f>IFERROR(VLOOKUP($H395,#REF!,12,FALSE),0)</f>
        <v>0</v>
      </c>
      <c r="AJ395" s="34">
        <f>IFERROR(VLOOKUP($H395,#REF!,10,FALSE),0)</f>
        <v>0</v>
      </c>
      <c r="AK395" s="34">
        <f>IFERROR(VLOOKUP($H395,#REF!,11,FALSE),0)</f>
        <v>0</v>
      </c>
      <c r="AL395" s="42">
        <f>IFERROR(VLOOKUP($H395,#REF!,12,FALSE),0)</f>
        <v>0</v>
      </c>
      <c r="AM395" s="34">
        <f>IFERROR(VLOOKUP($H395,#REF!,10,FALSE),0)</f>
        <v>0</v>
      </c>
      <c r="AN395" s="34">
        <f>IFERROR(VLOOKUP($H395,#REF!,11,FALSE),0)</f>
        <v>0</v>
      </c>
      <c r="AO395" s="42">
        <f>IFERROR(VLOOKUP($H395,#REF!,12,FALSE),0)</f>
        <v>0</v>
      </c>
      <c r="AP395" s="34">
        <f>IFERROR(VLOOKUP($H395,#REF!,10,FALSE),0)</f>
        <v>0</v>
      </c>
      <c r="AQ395" s="34">
        <f>IFERROR(VLOOKUP($H395,#REF!,11,FALSE),0)</f>
        <v>0</v>
      </c>
      <c r="AR395" s="42">
        <f>IFERROR(VLOOKUP($H395,#REF!,12,FALSE),0)</f>
        <v>0</v>
      </c>
      <c r="AS395" s="34">
        <f>IFERROR(VLOOKUP($H395,#REF!,13,FALSE),0)</f>
        <v>0</v>
      </c>
      <c r="AT395" s="34">
        <f>IFERROR(VLOOKUP($H395,#REF!,14,FALSE),0)</f>
        <v>0</v>
      </c>
      <c r="AU395" s="42">
        <f>IFERROR(VLOOKUP($H395,#REF!,15,FALSE),0)</f>
        <v>0</v>
      </c>
      <c r="AV395" s="34">
        <f>IFERROR(VLOOKUP($H395,#REF!,15,FALSE),0)</f>
        <v>0</v>
      </c>
      <c r="AW395" s="34">
        <f>IFERROR(VLOOKUP($H395,#REF!,16,FALSE),0)</f>
        <v>0</v>
      </c>
      <c r="AX395" s="42">
        <f>IFERROR(VLOOKUP($H395,#REF!,17,FALSE),0)</f>
        <v>0</v>
      </c>
    </row>
    <row r="396" spans="1:50" x14ac:dyDescent="0.3">
      <c r="A396" s="33" t="str">
        <f t="shared" si="24"/>
        <v>A -7140-4-735</v>
      </c>
      <c r="B396" s="33" t="str">
        <f>+'R&amp;E EXPORT'!B395</f>
        <v>PARKS-POOL REHAB</v>
      </c>
      <c r="C396" t="str">
        <f>IFERROR(VLOOKUP(A396,'MCSJ Export'!A:C,3,FALSE),"")</f>
        <v>Sub Account</v>
      </c>
      <c r="D396" s="37">
        <f t="shared" ca="1" si="25"/>
        <v>0</v>
      </c>
      <c r="E396" s="37">
        <f t="shared" ca="1" si="26"/>
        <v>0</v>
      </c>
      <c r="F396" s="37">
        <f t="shared" ca="1" si="27"/>
        <v>0</v>
      </c>
      <c r="G396" s="37"/>
      <c r="H396" s="33" t="str">
        <f>+'R&amp;E EXPORT'!A395</f>
        <v>A -7140-4-735</v>
      </c>
      <c r="I396" s="34">
        <f>IFERROR(VLOOKUP($H396,'Gen F Rev'!$A:$M,15,FALSE),0)</f>
        <v>0</v>
      </c>
      <c r="J396" s="34">
        <f>IFERROR(VLOOKUP($H396,'Gen F Rev'!$A:$M,16,FALSE),0)</f>
        <v>0</v>
      </c>
      <c r="K396" s="42">
        <f>IFERROR(VLOOKUP($H396,'Gen F Rev'!$A:$M,17,FALSE),0)</f>
        <v>0</v>
      </c>
      <c r="L396" s="34">
        <f>IFERROR(VLOOKUP($H396,'Gen F Exp'!$A:$E,15,FALSE),0)</f>
        <v>0</v>
      </c>
      <c r="M396" s="34">
        <f>IFERROR(VLOOKUP($H396,'Gen F Exp'!$A:$E,16,FALSE),0)</f>
        <v>0</v>
      </c>
      <c r="N396" s="42">
        <f>IFERROR(VLOOKUP($H396,'Gen F Exp'!$A:$E,17,FALSE),0)</f>
        <v>0</v>
      </c>
      <c r="O396" s="34">
        <f>IFERROR(VLOOKUP($H396,'Water F Rev'!$A:$L,15,FALSE),0)</f>
        <v>0</v>
      </c>
      <c r="P396" s="34">
        <f>IFERROR(VLOOKUP($H396,'Water F Rev'!$A:$L,16,FALSE),0)</f>
        <v>0</v>
      </c>
      <c r="Q396" s="42">
        <f>IFERROR(VLOOKUP($H396,'Water F Rev'!$A:$L,17,FALSE),0)</f>
        <v>0</v>
      </c>
      <c r="R396" s="34">
        <f>IFERROR(VLOOKUP($H396,'Water F Exp'!$A:$K,15,FALSE),0)</f>
        <v>0</v>
      </c>
      <c r="S396" s="34">
        <f>IFERROR(VLOOKUP($H396,'Water F Exp'!$A:$K,16,FALSE),0)</f>
        <v>0</v>
      </c>
      <c r="T396" s="42">
        <f>IFERROR(VLOOKUP($H396,'Water F Exp'!$A:$K,17,FALSE),0)</f>
        <v>0</v>
      </c>
      <c r="U396" s="34">
        <f ca="1">IFERROR(VLOOKUP($H396,'Sewer F Rev'!$A:$E,15,FALSE),0)</f>
        <v>0</v>
      </c>
      <c r="V396" s="34">
        <f ca="1">IFERROR(VLOOKUP($H396,'Sewer F Rev'!$A:$E,16,FALSE),0)</f>
        <v>0</v>
      </c>
      <c r="W396" s="42">
        <f ca="1">IFERROR(VLOOKUP($H396,'Sewer F Rev'!$A:$E,17,FALSE),0)</f>
        <v>0</v>
      </c>
      <c r="X396" s="34">
        <f>IFERROR(VLOOKUP($H396,'Sewer F Exp'!$A:$B,15,FALSE),0)</f>
        <v>0</v>
      </c>
      <c r="Y396" s="34">
        <f>IFERROR(VLOOKUP($H396,'Sewer F Exp'!$A:$B,16,FALSE),0)</f>
        <v>0</v>
      </c>
      <c r="Z396" s="42">
        <f>IFERROR(VLOOKUP($H396,'Sewer F Exp'!$A:$B,17,FALSE),0)</f>
        <v>0</v>
      </c>
      <c r="AA396" s="34">
        <f>IFERROR(VLOOKUP($H396,'Refuse F Rev'!$A:$E,15,FALSE),0)</f>
        <v>0</v>
      </c>
      <c r="AB396" s="34">
        <f>IFERROR(VLOOKUP($H396,'Refuse F Rev'!$A:$E,16,FALSE),0)</f>
        <v>0</v>
      </c>
      <c r="AC396" s="42">
        <f>IFERROR(VLOOKUP($H396,'Refuse F Rev'!$A:$E,17,FALSE),0)</f>
        <v>0</v>
      </c>
      <c r="AD396" s="34">
        <f>IFERROR(VLOOKUP($H396,'Refuse F Exp'!$A:$E,15,FALSE),0)</f>
        <v>0</v>
      </c>
      <c r="AE396" s="34">
        <f>IFERROR(VLOOKUP($H396,'Refuse F Exp'!$A:$E,16,FALSE),0)</f>
        <v>0</v>
      </c>
      <c r="AF396" s="42">
        <f>IFERROR(VLOOKUP($H396,'Refuse F Exp'!$A:$E,17,FALSE),0)</f>
        <v>0</v>
      </c>
      <c r="AG396" s="34">
        <f>IFERROR(VLOOKUP($H396,#REF!,10,FALSE),0)</f>
        <v>0</v>
      </c>
      <c r="AH396" s="34">
        <f>IFERROR(VLOOKUP($H396,#REF!,11,FALSE),0)</f>
        <v>0</v>
      </c>
      <c r="AI396" s="42">
        <f>IFERROR(VLOOKUP($H396,#REF!,12,FALSE),0)</f>
        <v>0</v>
      </c>
      <c r="AJ396" s="34">
        <f>IFERROR(VLOOKUP($H396,#REF!,10,FALSE),0)</f>
        <v>0</v>
      </c>
      <c r="AK396" s="34">
        <f>IFERROR(VLOOKUP($H396,#REF!,11,FALSE),0)</f>
        <v>0</v>
      </c>
      <c r="AL396" s="42">
        <f>IFERROR(VLOOKUP($H396,#REF!,12,FALSE),0)</f>
        <v>0</v>
      </c>
      <c r="AM396" s="34">
        <f>IFERROR(VLOOKUP($H396,#REF!,10,FALSE),0)</f>
        <v>0</v>
      </c>
      <c r="AN396" s="34">
        <f>IFERROR(VLOOKUP($H396,#REF!,11,FALSE),0)</f>
        <v>0</v>
      </c>
      <c r="AO396" s="42">
        <f>IFERROR(VLOOKUP($H396,#REF!,12,FALSE),0)</f>
        <v>0</v>
      </c>
      <c r="AP396" s="34">
        <f>IFERROR(VLOOKUP($H396,#REF!,10,FALSE),0)</f>
        <v>0</v>
      </c>
      <c r="AQ396" s="34">
        <f>IFERROR(VLOOKUP($H396,#REF!,11,FALSE),0)</f>
        <v>0</v>
      </c>
      <c r="AR396" s="42">
        <f>IFERROR(VLOOKUP($H396,#REF!,12,FALSE),0)</f>
        <v>0</v>
      </c>
      <c r="AS396" s="34">
        <f>IFERROR(VLOOKUP($H396,#REF!,13,FALSE),0)</f>
        <v>0</v>
      </c>
      <c r="AT396" s="34">
        <f>IFERROR(VLOOKUP($H396,#REF!,14,FALSE),0)</f>
        <v>0</v>
      </c>
      <c r="AU396" s="42">
        <f>IFERROR(VLOOKUP($H396,#REF!,15,FALSE),0)</f>
        <v>0</v>
      </c>
      <c r="AV396" s="34">
        <f>IFERROR(VLOOKUP($H396,#REF!,15,FALSE),0)</f>
        <v>0</v>
      </c>
      <c r="AW396" s="34">
        <f>IFERROR(VLOOKUP($H396,#REF!,16,FALSE),0)</f>
        <v>0</v>
      </c>
      <c r="AX396" s="42">
        <f>IFERROR(VLOOKUP($H396,#REF!,17,FALSE),0)</f>
        <v>0</v>
      </c>
    </row>
    <row r="397" spans="1:50" x14ac:dyDescent="0.3">
      <c r="A397" s="33" t="str">
        <f t="shared" si="24"/>
        <v>A -7140-4-750</v>
      </c>
      <c r="B397" s="33" t="str">
        <f>+'R&amp;E EXPORT'!B396</f>
        <v>PARKS-SUMMERSTAFF-TSHRTS &amp; KEYS</v>
      </c>
      <c r="C397" t="str">
        <f>IFERROR(VLOOKUP(A397,'MCSJ Export'!A:C,3,FALSE),"")</f>
        <v>Sub Account</v>
      </c>
      <c r="D397" s="37">
        <f t="shared" ca="1" si="25"/>
        <v>0</v>
      </c>
      <c r="E397" s="37">
        <f t="shared" ca="1" si="26"/>
        <v>0</v>
      </c>
      <c r="F397" s="37">
        <f t="shared" ca="1" si="27"/>
        <v>0</v>
      </c>
      <c r="G397" s="37"/>
      <c r="H397" s="33" t="str">
        <f>+'R&amp;E EXPORT'!A396</f>
        <v>A -7140-4-750</v>
      </c>
      <c r="I397" s="34">
        <f>IFERROR(VLOOKUP($H397,'Gen F Rev'!$A:$M,15,FALSE),0)</f>
        <v>0</v>
      </c>
      <c r="J397" s="34">
        <f>IFERROR(VLOOKUP($H397,'Gen F Rev'!$A:$M,16,FALSE),0)</f>
        <v>0</v>
      </c>
      <c r="K397" s="42">
        <f>IFERROR(VLOOKUP($H397,'Gen F Rev'!$A:$M,17,FALSE),0)</f>
        <v>0</v>
      </c>
      <c r="L397" s="34">
        <f>IFERROR(VLOOKUP($H397,'Gen F Exp'!$A:$E,15,FALSE),0)</f>
        <v>0</v>
      </c>
      <c r="M397" s="34">
        <f>IFERROR(VLOOKUP($H397,'Gen F Exp'!$A:$E,16,FALSE),0)</f>
        <v>0</v>
      </c>
      <c r="N397" s="42">
        <f>IFERROR(VLOOKUP($H397,'Gen F Exp'!$A:$E,17,FALSE),0)</f>
        <v>0</v>
      </c>
      <c r="O397" s="34">
        <f>IFERROR(VLOOKUP($H397,'Water F Rev'!$A:$L,15,FALSE),0)</f>
        <v>0</v>
      </c>
      <c r="P397" s="34">
        <f>IFERROR(VLOOKUP($H397,'Water F Rev'!$A:$L,16,FALSE),0)</f>
        <v>0</v>
      </c>
      <c r="Q397" s="42">
        <f>IFERROR(VLOOKUP($H397,'Water F Rev'!$A:$L,17,FALSE),0)</f>
        <v>0</v>
      </c>
      <c r="R397" s="34">
        <f>IFERROR(VLOOKUP($H397,'Water F Exp'!$A:$K,15,FALSE),0)</f>
        <v>0</v>
      </c>
      <c r="S397" s="34">
        <f>IFERROR(VLOOKUP($H397,'Water F Exp'!$A:$K,16,FALSE),0)</f>
        <v>0</v>
      </c>
      <c r="T397" s="42">
        <f>IFERROR(VLOOKUP($H397,'Water F Exp'!$A:$K,17,FALSE),0)</f>
        <v>0</v>
      </c>
      <c r="U397" s="34">
        <f ca="1">IFERROR(VLOOKUP($H397,'Sewer F Rev'!$A:$E,15,FALSE),0)</f>
        <v>0</v>
      </c>
      <c r="V397" s="34">
        <f ca="1">IFERROR(VLOOKUP($H397,'Sewer F Rev'!$A:$E,16,FALSE),0)</f>
        <v>0</v>
      </c>
      <c r="W397" s="42">
        <f ca="1">IFERROR(VLOOKUP($H397,'Sewer F Rev'!$A:$E,17,FALSE),0)</f>
        <v>0</v>
      </c>
      <c r="X397" s="34">
        <f>IFERROR(VLOOKUP($H397,'Sewer F Exp'!$A:$B,15,FALSE),0)</f>
        <v>0</v>
      </c>
      <c r="Y397" s="34">
        <f>IFERROR(VLOOKUP($H397,'Sewer F Exp'!$A:$B,16,FALSE),0)</f>
        <v>0</v>
      </c>
      <c r="Z397" s="42">
        <f>IFERROR(VLOOKUP($H397,'Sewer F Exp'!$A:$B,17,FALSE),0)</f>
        <v>0</v>
      </c>
      <c r="AA397" s="34">
        <f>IFERROR(VLOOKUP($H397,'Refuse F Rev'!$A:$E,15,FALSE),0)</f>
        <v>0</v>
      </c>
      <c r="AB397" s="34">
        <f>IFERROR(VLOOKUP($H397,'Refuse F Rev'!$A:$E,16,FALSE),0)</f>
        <v>0</v>
      </c>
      <c r="AC397" s="42">
        <f>IFERROR(VLOOKUP($H397,'Refuse F Rev'!$A:$E,17,FALSE),0)</f>
        <v>0</v>
      </c>
      <c r="AD397" s="34">
        <f>IFERROR(VLOOKUP($H397,'Refuse F Exp'!$A:$E,15,FALSE),0)</f>
        <v>0</v>
      </c>
      <c r="AE397" s="34">
        <f>IFERROR(VLOOKUP($H397,'Refuse F Exp'!$A:$E,16,FALSE),0)</f>
        <v>0</v>
      </c>
      <c r="AF397" s="42">
        <f>IFERROR(VLOOKUP($H397,'Refuse F Exp'!$A:$E,17,FALSE),0)</f>
        <v>0</v>
      </c>
      <c r="AG397" s="34">
        <f>IFERROR(VLOOKUP($H397,#REF!,10,FALSE),0)</f>
        <v>0</v>
      </c>
      <c r="AH397" s="34">
        <f>IFERROR(VLOOKUP($H397,#REF!,11,FALSE),0)</f>
        <v>0</v>
      </c>
      <c r="AI397" s="42">
        <f>IFERROR(VLOOKUP($H397,#REF!,12,FALSE),0)</f>
        <v>0</v>
      </c>
      <c r="AJ397" s="34">
        <f>IFERROR(VLOOKUP($H397,#REF!,10,FALSE),0)</f>
        <v>0</v>
      </c>
      <c r="AK397" s="34">
        <f>IFERROR(VLOOKUP($H397,#REF!,11,FALSE),0)</f>
        <v>0</v>
      </c>
      <c r="AL397" s="42">
        <f>IFERROR(VLOOKUP($H397,#REF!,12,FALSE),0)</f>
        <v>0</v>
      </c>
      <c r="AM397" s="34">
        <f>IFERROR(VLOOKUP($H397,#REF!,10,FALSE),0)</f>
        <v>0</v>
      </c>
      <c r="AN397" s="34">
        <f>IFERROR(VLOOKUP($H397,#REF!,11,FALSE),0)</f>
        <v>0</v>
      </c>
      <c r="AO397" s="42">
        <f>IFERROR(VLOOKUP($H397,#REF!,12,FALSE),0)</f>
        <v>0</v>
      </c>
      <c r="AP397" s="34">
        <f>IFERROR(VLOOKUP($H397,#REF!,10,FALSE),0)</f>
        <v>0</v>
      </c>
      <c r="AQ397" s="34">
        <f>IFERROR(VLOOKUP($H397,#REF!,11,FALSE),0)</f>
        <v>0</v>
      </c>
      <c r="AR397" s="42">
        <f>IFERROR(VLOOKUP($H397,#REF!,12,FALSE),0)</f>
        <v>0</v>
      </c>
      <c r="AS397" s="34">
        <f>IFERROR(VLOOKUP($H397,#REF!,13,FALSE),0)</f>
        <v>0</v>
      </c>
      <c r="AT397" s="34">
        <f>IFERROR(VLOOKUP($H397,#REF!,14,FALSE),0)</f>
        <v>0</v>
      </c>
      <c r="AU397" s="42">
        <f>IFERROR(VLOOKUP($H397,#REF!,15,FALSE),0)</f>
        <v>0</v>
      </c>
      <c r="AV397" s="34">
        <f>IFERROR(VLOOKUP($H397,#REF!,15,FALSE),0)</f>
        <v>0</v>
      </c>
      <c r="AW397" s="34">
        <f>IFERROR(VLOOKUP($H397,#REF!,16,FALSE),0)</f>
        <v>0</v>
      </c>
      <c r="AX397" s="42">
        <f>IFERROR(VLOOKUP($H397,#REF!,17,FALSE),0)</f>
        <v>0</v>
      </c>
    </row>
    <row r="398" spans="1:50" x14ac:dyDescent="0.3">
      <c r="A398" s="33" t="str">
        <f t="shared" si="24"/>
        <v>A -7140-4-915</v>
      </c>
      <c r="B398" s="33" t="str">
        <f>+'R&amp;E EXPORT'!B397</f>
        <v>PARKS-CLOTHING ALLOWANCE</v>
      </c>
      <c r="C398" t="str">
        <f>IFERROR(VLOOKUP(A398,'MCSJ Export'!A:C,3,FALSE),"")</f>
        <v>Sub Account</v>
      </c>
      <c r="D398" s="37">
        <f t="shared" ca="1" si="25"/>
        <v>0</v>
      </c>
      <c r="E398" s="37">
        <f t="shared" ca="1" si="26"/>
        <v>0</v>
      </c>
      <c r="F398" s="37">
        <f t="shared" ca="1" si="27"/>
        <v>0</v>
      </c>
      <c r="G398" s="37"/>
      <c r="H398" s="33" t="str">
        <f>+'R&amp;E EXPORT'!A397</f>
        <v>A -7140-4-915</v>
      </c>
      <c r="I398" s="34">
        <f>IFERROR(VLOOKUP($H398,'Gen F Rev'!$A:$M,15,FALSE),0)</f>
        <v>0</v>
      </c>
      <c r="J398" s="34">
        <f>IFERROR(VLOOKUP($H398,'Gen F Rev'!$A:$M,16,FALSE),0)</f>
        <v>0</v>
      </c>
      <c r="K398" s="42">
        <f>IFERROR(VLOOKUP($H398,'Gen F Rev'!$A:$M,17,FALSE),0)</f>
        <v>0</v>
      </c>
      <c r="L398" s="34">
        <f>IFERROR(VLOOKUP($H398,'Gen F Exp'!$A:$E,15,FALSE),0)</f>
        <v>0</v>
      </c>
      <c r="M398" s="34">
        <f>IFERROR(VLOOKUP($H398,'Gen F Exp'!$A:$E,16,FALSE),0)</f>
        <v>0</v>
      </c>
      <c r="N398" s="42">
        <f>IFERROR(VLOOKUP($H398,'Gen F Exp'!$A:$E,17,FALSE),0)</f>
        <v>0</v>
      </c>
      <c r="O398" s="34">
        <f>IFERROR(VLOOKUP($H398,'Water F Rev'!$A:$L,15,FALSE),0)</f>
        <v>0</v>
      </c>
      <c r="P398" s="34">
        <f>IFERROR(VLOOKUP($H398,'Water F Rev'!$A:$L,16,FALSE),0)</f>
        <v>0</v>
      </c>
      <c r="Q398" s="42">
        <f>IFERROR(VLOOKUP($H398,'Water F Rev'!$A:$L,17,FALSE),0)</f>
        <v>0</v>
      </c>
      <c r="R398" s="34">
        <f>IFERROR(VLOOKUP($H398,'Water F Exp'!$A:$K,15,FALSE),0)</f>
        <v>0</v>
      </c>
      <c r="S398" s="34">
        <f>IFERROR(VLOOKUP($H398,'Water F Exp'!$A:$K,16,FALSE),0)</f>
        <v>0</v>
      </c>
      <c r="T398" s="42">
        <f>IFERROR(VLOOKUP($H398,'Water F Exp'!$A:$K,17,FALSE),0)</f>
        <v>0</v>
      </c>
      <c r="U398" s="34">
        <f ca="1">IFERROR(VLOOKUP($H398,'Sewer F Rev'!$A:$E,15,FALSE),0)</f>
        <v>0</v>
      </c>
      <c r="V398" s="34">
        <f ca="1">IFERROR(VLOOKUP($H398,'Sewer F Rev'!$A:$E,16,FALSE),0)</f>
        <v>0</v>
      </c>
      <c r="W398" s="42">
        <f ca="1">IFERROR(VLOOKUP($H398,'Sewer F Rev'!$A:$E,17,FALSE),0)</f>
        <v>0</v>
      </c>
      <c r="X398" s="34">
        <f>IFERROR(VLOOKUP($H398,'Sewer F Exp'!$A:$B,15,FALSE),0)</f>
        <v>0</v>
      </c>
      <c r="Y398" s="34">
        <f>IFERROR(VLOOKUP($H398,'Sewer F Exp'!$A:$B,16,FALSE),0)</f>
        <v>0</v>
      </c>
      <c r="Z398" s="42">
        <f>IFERROR(VLOOKUP($H398,'Sewer F Exp'!$A:$B,17,FALSE),0)</f>
        <v>0</v>
      </c>
      <c r="AA398" s="34">
        <f>IFERROR(VLOOKUP($H398,'Refuse F Rev'!$A:$E,15,FALSE),0)</f>
        <v>0</v>
      </c>
      <c r="AB398" s="34">
        <f>IFERROR(VLOOKUP($H398,'Refuse F Rev'!$A:$E,16,FALSE),0)</f>
        <v>0</v>
      </c>
      <c r="AC398" s="42">
        <f>IFERROR(VLOOKUP($H398,'Refuse F Rev'!$A:$E,17,FALSE),0)</f>
        <v>0</v>
      </c>
      <c r="AD398" s="34">
        <f>IFERROR(VLOOKUP($H398,'Refuse F Exp'!$A:$E,15,FALSE),0)</f>
        <v>0</v>
      </c>
      <c r="AE398" s="34">
        <f>IFERROR(VLOOKUP($H398,'Refuse F Exp'!$A:$E,16,FALSE),0)</f>
        <v>0</v>
      </c>
      <c r="AF398" s="42">
        <f>IFERROR(VLOOKUP($H398,'Refuse F Exp'!$A:$E,17,FALSE),0)</f>
        <v>0</v>
      </c>
      <c r="AG398" s="34">
        <f>IFERROR(VLOOKUP($H398,#REF!,10,FALSE),0)</f>
        <v>0</v>
      </c>
      <c r="AH398" s="34">
        <f>IFERROR(VLOOKUP($H398,#REF!,11,FALSE),0)</f>
        <v>0</v>
      </c>
      <c r="AI398" s="42">
        <f>IFERROR(VLOOKUP($H398,#REF!,12,FALSE),0)</f>
        <v>0</v>
      </c>
      <c r="AJ398" s="34">
        <f>IFERROR(VLOOKUP($H398,#REF!,10,FALSE),0)</f>
        <v>0</v>
      </c>
      <c r="AK398" s="34">
        <f>IFERROR(VLOOKUP($H398,#REF!,11,FALSE),0)</f>
        <v>0</v>
      </c>
      <c r="AL398" s="42">
        <f>IFERROR(VLOOKUP($H398,#REF!,12,FALSE),0)</f>
        <v>0</v>
      </c>
      <c r="AM398" s="34">
        <f>IFERROR(VLOOKUP($H398,#REF!,10,FALSE),0)</f>
        <v>0</v>
      </c>
      <c r="AN398" s="34">
        <f>IFERROR(VLOOKUP($H398,#REF!,11,FALSE),0)</f>
        <v>0</v>
      </c>
      <c r="AO398" s="42">
        <f>IFERROR(VLOOKUP($H398,#REF!,12,FALSE),0)</f>
        <v>0</v>
      </c>
      <c r="AP398" s="34">
        <f>IFERROR(VLOOKUP($H398,#REF!,10,FALSE),0)</f>
        <v>0</v>
      </c>
      <c r="AQ398" s="34">
        <f>IFERROR(VLOOKUP($H398,#REF!,11,FALSE),0)</f>
        <v>0</v>
      </c>
      <c r="AR398" s="42">
        <f>IFERROR(VLOOKUP($H398,#REF!,12,FALSE),0)</f>
        <v>0</v>
      </c>
      <c r="AS398" s="34">
        <f>IFERROR(VLOOKUP($H398,#REF!,13,FALSE),0)</f>
        <v>0</v>
      </c>
      <c r="AT398" s="34">
        <f>IFERROR(VLOOKUP($H398,#REF!,14,FALSE),0)</f>
        <v>0</v>
      </c>
      <c r="AU398" s="42">
        <f>IFERROR(VLOOKUP($H398,#REF!,15,FALSE),0)</f>
        <v>0</v>
      </c>
      <c r="AV398" s="34">
        <f>IFERROR(VLOOKUP($H398,#REF!,15,FALSE),0)</f>
        <v>0</v>
      </c>
      <c r="AW398" s="34">
        <f>IFERROR(VLOOKUP($H398,#REF!,16,FALSE),0)</f>
        <v>0</v>
      </c>
      <c r="AX398" s="42">
        <f>IFERROR(VLOOKUP($H398,#REF!,17,FALSE),0)</f>
        <v>0</v>
      </c>
    </row>
    <row r="399" spans="1:50" x14ac:dyDescent="0.3">
      <c r="A399" s="33" t="str">
        <f t="shared" si="24"/>
        <v>A -7140-4-920</v>
      </c>
      <c r="B399" s="33" t="str">
        <f>+'R&amp;E EXPORT'!B398</f>
        <v>PARKS-CDL RENEWAL</v>
      </c>
      <c r="C399" t="str">
        <f>IFERROR(VLOOKUP(A399,'MCSJ Export'!A:C,3,FALSE),"")</f>
        <v>Sub Account</v>
      </c>
      <c r="D399" s="37">
        <f t="shared" ca="1" si="25"/>
        <v>0</v>
      </c>
      <c r="E399" s="37">
        <f t="shared" ca="1" si="26"/>
        <v>0</v>
      </c>
      <c r="F399" s="37">
        <f t="shared" ca="1" si="27"/>
        <v>0</v>
      </c>
      <c r="G399" s="37"/>
      <c r="H399" s="33" t="str">
        <f>+'R&amp;E EXPORT'!A398</f>
        <v>A -7140-4-920</v>
      </c>
      <c r="I399" s="34">
        <f>IFERROR(VLOOKUP($H399,'Gen F Rev'!$A:$M,15,FALSE),0)</f>
        <v>0</v>
      </c>
      <c r="J399" s="34">
        <f>IFERROR(VLOOKUP($H399,'Gen F Rev'!$A:$M,16,FALSE),0)</f>
        <v>0</v>
      </c>
      <c r="K399" s="42">
        <f>IFERROR(VLOOKUP($H399,'Gen F Rev'!$A:$M,17,FALSE),0)</f>
        <v>0</v>
      </c>
      <c r="L399" s="34">
        <f>IFERROR(VLOOKUP($H399,'Gen F Exp'!$A:$E,15,FALSE),0)</f>
        <v>0</v>
      </c>
      <c r="M399" s="34">
        <f>IFERROR(VLOOKUP($H399,'Gen F Exp'!$A:$E,16,FALSE),0)</f>
        <v>0</v>
      </c>
      <c r="N399" s="42">
        <f>IFERROR(VLOOKUP($H399,'Gen F Exp'!$A:$E,17,FALSE),0)</f>
        <v>0</v>
      </c>
      <c r="O399" s="34">
        <f>IFERROR(VLOOKUP($H399,'Water F Rev'!$A:$L,15,FALSE),0)</f>
        <v>0</v>
      </c>
      <c r="P399" s="34">
        <f>IFERROR(VLOOKUP($H399,'Water F Rev'!$A:$L,16,FALSE),0)</f>
        <v>0</v>
      </c>
      <c r="Q399" s="42">
        <f>IFERROR(VLOOKUP($H399,'Water F Rev'!$A:$L,17,FALSE),0)</f>
        <v>0</v>
      </c>
      <c r="R399" s="34">
        <f>IFERROR(VLOOKUP($H399,'Water F Exp'!$A:$K,15,FALSE),0)</f>
        <v>0</v>
      </c>
      <c r="S399" s="34">
        <f>IFERROR(VLOOKUP($H399,'Water F Exp'!$A:$K,16,FALSE),0)</f>
        <v>0</v>
      </c>
      <c r="T399" s="42">
        <f>IFERROR(VLOOKUP($H399,'Water F Exp'!$A:$K,17,FALSE),0)</f>
        <v>0</v>
      </c>
      <c r="U399" s="34">
        <f ca="1">IFERROR(VLOOKUP($H399,'Sewer F Rev'!$A:$E,15,FALSE),0)</f>
        <v>0</v>
      </c>
      <c r="V399" s="34">
        <f ca="1">IFERROR(VLOOKUP($H399,'Sewer F Rev'!$A:$E,16,FALSE),0)</f>
        <v>0</v>
      </c>
      <c r="W399" s="42">
        <f ca="1">IFERROR(VLOOKUP($H399,'Sewer F Rev'!$A:$E,17,FALSE),0)</f>
        <v>0</v>
      </c>
      <c r="X399" s="34">
        <f>IFERROR(VLOOKUP($H399,'Sewer F Exp'!$A:$B,15,FALSE),0)</f>
        <v>0</v>
      </c>
      <c r="Y399" s="34">
        <f>IFERROR(VLOOKUP($H399,'Sewer F Exp'!$A:$B,16,FALSE),0)</f>
        <v>0</v>
      </c>
      <c r="Z399" s="42">
        <f>IFERROR(VLOOKUP($H399,'Sewer F Exp'!$A:$B,17,FALSE),0)</f>
        <v>0</v>
      </c>
      <c r="AA399" s="34">
        <f>IFERROR(VLOOKUP($H399,'Refuse F Rev'!$A:$E,15,FALSE),0)</f>
        <v>0</v>
      </c>
      <c r="AB399" s="34">
        <f>IFERROR(VLOOKUP($H399,'Refuse F Rev'!$A:$E,16,FALSE),0)</f>
        <v>0</v>
      </c>
      <c r="AC399" s="42">
        <f>IFERROR(VLOOKUP($H399,'Refuse F Rev'!$A:$E,17,FALSE),0)</f>
        <v>0</v>
      </c>
      <c r="AD399" s="34">
        <f>IFERROR(VLOOKUP($H399,'Refuse F Exp'!$A:$E,15,FALSE),0)</f>
        <v>0</v>
      </c>
      <c r="AE399" s="34">
        <f>IFERROR(VLOOKUP($H399,'Refuse F Exp'!$A:$E,16,FALSE),0)</f>
        <v>0</v>
      </c>
      <c r="AF399" s="42">
        <f>IFERROR(VLOOKUP($H399,'Refuse F Exp'!$A:$E,17,FALSE),0)</f>
        <v>0</v>
      </c>
      <c r="AG399" s="34">
        <f>IFERROR(VLOOKUP($H399,#REF!,10,FALSE),0)</f>
        <v>0</v>
      </c>
      <c r="AH399" s="34">
        <f>IFERROR(VLOOKUP($H399,#REF!,11,FALSE),0)</f>
        <v>0</v>
      </c>
      <c r="AI399" s="42">
        <f>IFERROR(VLOOKUP($H399,#REF!,12,FALSE),0)</f>
        <v>0</v>
      </c>
      <c r="AJ399" s="34">
        <f>IFERROR(VLOOKUP($H399,#REF!,10,FALSE),0)</f>
        <v>0</v>
      </c>
      <c r="AK399" s="34">
        <f>IFERROR(VLOOKUP($H399,#REF!,11,FALSE),0)</f>
        <v>0</v>
      </c>
      <c r="AL399" s="42">
        <f>IFERROR(VLOOKUP($H399,#REF!,12,FALSE),0)</f>
        <v>0</v>
      </c>
      <c r="AM399" s="34">
        <f>IFERROR(VLOOKUP($H399,#REF!,10,FALSE),0)</f>
        <v>0</v>
      </c>
      <c r="AN399" s="34">
        <f>IFERROR(VLOOKUP($H399,#REF!,11,FALSE),0)</f>
        <v>0</v>
      </c>
      <c r="AO399" s="42">
        <f>IFERROR(VLOOKUP($H399,#REF!,12,FALSE),0)</f>
        <v>0</v>
      </c>
      <c r="AP399" s="34">
        <f>IFERROR(VLOOKUP($H399,#REF!,10,FALSE),0)</f>
        <v>0</v>
      </c>
      <c r="AQ399" s="34">
        <f>IFERROR(VLOOKUP($H399,#REF!,11,FALSE),0)</f>
        <v>0</v>
      </c>
      <c r="AR399" s="42">
        <f>IFERROR(VLOOKUP($H399,#REF!,12,FALSE),0)</f>
        <v>0</v>
      </c>
      <c r="AS399" s="34">
        <f>IFERROR(VLOOKUP($H399,#REF!,13,FALSE),0)</f>
        <v>0</v>
      </c>
      <c r="AT399" s="34">
        <f>IFERROR(VLOOKUP($H399,#REF!,14,FALSE),0)</f>
        <v>0</v>
      </c>
      <c r="AU399" s="42">
        <f>IFERROR(VLOOKUP($H399,#REF!,15,FALSE),0)</f>
        <v>0</v>
      </c>
      <c r="AV399" s="34">
        <f>IFERROR(VLOOKUP($H399,#REF!,15,FALSE),0)</f>
        <v>0</v>
      </c>
      <c r="AW399" s="34">
        <f>IFERROR(VLOOKUP($H399,#REF!,16,FALSE),0)</f>
        <v>0</v>
      </c>
      <c r="AX399" s="42">
        <f>IFERROR(VLOOKUP($H399,#REF!,17,FALSE),0)</f>
        <v>0</v>
      </c>
    </row>
    <row r="400" spans="1:50" x14ac:dyDescent="0.3">
      <c r="A400" s="33" t="str">
        <f t="shared" si="24"/>
        <v>A -7310-0-000</v>
      </c>
      <c r="B400" s="33" t="str">
        <f>+'R&amp;E EXPORT'!B399</f>
        <v>YOUTH AGENCIES:</v>
      </c>
      <c r="C400" t="str">
        <f>IFERROR(VLOOKUP(A400,'MCSJ Export'!A:C,3,FALSE),"")</f>
        <v>Control</v>
      </c>
      <c r="D400" s="37">
        <f t="shared" ca="1" si="25"/>
        <v>0</v>
      </c>
      <c r="E400" s="37">
        <f t="shared" ca="1" si="26"/>
        <v>0</v>
      </c>
      <c r="F400" s="37">
        <f t="shared" ca="1" si="27"/>
        <v>0</v>
      </c>
      <c r="G400" s="37"/>
      <c r="H400" s="33" t="str">
        <f>+'R&amp;E EXPORT'!A399</f>
        <v>A -7310-0-000</v>
      </c>
      <c r="I400" s="34">
        <f>IFERROR(VLOOKUP($H400,'Gen F Rev'!$A:$M,15,FALSE),0)</f>
        <v>0</v>
      </c>
      <c r="J400" s="34">
        <f>IFERROR(VLOOKUP($H400,'Gen F Rev'!$A:$M,16,FALSE),0)</f>
        <v>0</v>
      </c>
      <c r="K400" s="42">
        <f>IFERROR(VLOOKUP($H400,'Gen F Rev'!$A:$M,17,FALSE),0)</f>
        <v>0</v>
      </c>
      <c r="L400" s="34">
        <f>IFERROR(VLOOKUP($H400,'Gen F Exp'!$A:$E,15,FALSE),0)</f>
        <v>0</v>
      </c>
      <c r="M400" s="34">
        <f>IFERROR(VLOOKUP($H400,'Gen F Exp'!$A:$E,16,FALSE),0)</f>
        <v>0</v>
      </c>
      <c r="N400" s="42">
        <f>IFERROR(VLOOKUP($H400,'Gen F Exp'!$A:$E,17,FALSE),0)</f>
        <v>0</v>
      </c>
      <c r="O400" s="34">
        <f>IFERROR(VLOOKUP($H400,'Water F Rev'!$A:$L,15,FALSE),0)</f>
        <v>0</v>
      </c>
      <c r="P400" s="34">
        <f>IFERROR(VLOOKUP($H400,'Water F Rev'!$A:$L,16,FALSE),0)</f>
        <v>0</v>
      </c>
      <c r="Q400" s="42">
        <f>IFERROR(VLOOKUP($H400,'Water F Rev'!$A:$L,17,FALSE),0)</f>
        <v>0</v>
      </c>
      <c r="R400" s="34">
        <f>IFERROR(VLOOKUP($H400,'Water F Exp'!$A:$K,15,FALSE),0)</f>
        <v>0</v>
      </c>
      <c r="S400" s="34">
        <f>IFERROR(VLOOKUP($H400,'Water F Exp'!$A:$K,16,FALSE),0)</f>
        <v>0</v>
      </c>
      <c r="T400" s="42">
        <f>IFERROR(VLOOKUP($H400,'Water F Exp'!$A:$K,17,FALSE),0)</f>
        <v>0</v>
      </c>
      <c r="U400" s="34">
        <f ca="1">IFERROR(VLOOKUP($H400,'Sewer F Rev'!$A:$E,15,FALSE),0)</f>
        <v>0</v>
      </c>
      <c r="V400" s="34">
        <f ca="1">IFERROR(VLOOKUP($H400,'Sewer F Rev'!$A:$E,16,FALSE),0)</f>
        <v>0</v>
      </c>
      <c r="W400" s="42">
        <f ca="1">IFERROR(VLOOKUP($H400,'Sewer F Rev'!$A:$E,17,FALSE),0)</f>
        <v>0</v>
      </c>
      <c r="X400" s="34">
        <f>IFERROR(VLOOKUP($H400,'Sewer F Exp'!$A:$B,15,FALSE),0)</f>
        <v>0</v>
      </c>
      <c r="Y400" s="34">
        <f>IFERROR(VLOOKUP($H400,'Sewer F Exp'!$A:$B,16,FALSE),0)</f>
        <v>0</v>
      </c>
      <c r="Z400" s="42">
        <f>IFERROR(VLOOKUP($H400,'Sewer F Exp'!$A:$B,17,FALSE),0)</f>
        <v>0</v>
      </c>
      <c r="AA400" s="34">
        <f>IFERROR(VLOOKUP($H400,'Refuse F Rev'!$A:$E,15,FALSE),0)</f>
        <v>0</v>
      </c>
      <c r="AB400" s="34">
        <f>IFERROR(VLOOKUP($H400,'Refuse F Rev'!$A:$E,16,FALSE),0)</f>
        <v>0</v>
      </c>
      <c r="AC400" s="42">
        <f>IFERROR(VLOOKUP($H400,'Refuse F Rev'!$A:$E,17,FALSE),0)</f>
        <v>0</v>
      </c>
      <c r="AD400" s="34">
        <f>IFERROR(VLOOKUP($H400,'Refuse F Exp'!$A:$E,15,FALSE),0)</f>
        <v>0</v>
      </c>
      <c r="AE400" s="34">
        <f>IFERROR(VLOOKUP($H400,'Refuse F Exp'!$A:$E,16,FALSE),0)</f>
        <v>0</v>
      </c>
      <c r="AF400" s="42">
        <f>IFERROR(VLOOKUP($H400,'Refuse F Exp'!$A:$E,17,FALSE),0)</f>
        <v>0</v>
      </c>
      <c r="AG400" s="34">
        <f>IFERROR(VLOOKUP($H400,#REF!,10,FALSE),0)</f>
        <v>0</v>
      </c>
      <c r="AH400" s="34">
        <f>IFERROR(VLOOKUP($H400,#REF!,11,FALSE),0)</f>
        <v>0</v>
      </c>
      <c r="AI400" s="42">
        <f>IFERROR(VLOOKUP($H400,#REF!,12,FALSE),0)</f>
        <v>0</v>
      </c>
      <c r="AJ400" s="34">
        <f>IFERROR(VLOOKUP($H400,#REF!,10,FALSE),0)</f>
        <v>0</v>
      </c>
      <c r="AK400" s="34">
        <f>IFERROR(VLOOKUP($H400,#REF!,11,FALSE),0)</f>
        <v>0</v>
      </c>
      <c r="AL400" s="42">
        <f>IFERROR(VLOOKUP($H400,#REF!,12,FALSE),0)</f>
        <v>0</v>
      </c>
      <c r="AM400" s="34">
        <f>IFERROR(VLOOKUP($H400,#REF!,10,FALSE),0)</f>
        <v>0</v>
      </c>
      <c r="AN400" s="34">
        <f>IFERROR(VLOOKUP($H400,#REF!,11,FALSE),0)</f>
        <v>0</v>
      </c>
      <c r="AO400" s="42">
        <f>IFERROR(VLOOKUP($H400,#REF!,12,FALSE),0)</f>
        <v>0</v>
      </c>
      <c r="AP400" s="34">
        <f>IFERROR(VLOOKUP($H400,#REF!,10,FALSE),0)</f>
        <v>0</v>
      </c>
      <c r="AQ400" s="34">
        <f>IFERROR(VLOOKUP($H400,#REF!,11,FALSE),0)</f>
        <v>0</v>
      </c>
      <c r="AR400" s="42">
        <f>IFERROR(VLOOKUP($H400,#REF!,12,FALSE),0)</f>
        <v>0</v>
      </c>
      <c r="AS400" s="34">
        <f>IFERROR(VLOOKUP($H400,#REF!,13,FALSE),0)</f>
        <v>0</v>
      </c>
      <c r="AT400" s="34">
        <f>IFERROR(VLOOKUP($H400,#REF!,14,FALSE),0)</f>
        <v>0</v>
      </c>
      <c r="AU400" s="42">
        <f>IFERROR(VLOOKUP($H400,#REF!,15,FALSE),0)</f>
        <v>0</v>
      </c>
      <c r="AV400" s="34">
        <f>IFERROR(VLOOKUP($H400,#REF!,15,FALSE),0)</f>
        <v>0</v>
      </c>
      <c r="AW400" s="34">
        <f>IFERROR(VLOOKUP($H400,#REF!,16,FALSE),0)</f>
        <v>0</v>
      </c>
      <c r="AX400" s="42">
        <f>IFERROR(VLOOKUP($H400,#REF!,17,FALSE),0)</f>
        <v>0</v>
      </c>
    </row>
    <row r="401" spans="1:50" x14ac:dyDescent="0.3">
      <c r="A401" s="33" t="str">
        <f t="shared" si="24"/>
        <v>A -7310-4-105</v>
      </c>
      <c r="B401" s="33" t="str">
        <f>+'R&amp;E EXPORT'!B400</f>
        <v>YOUTH-PRINTING</v>
      </c>
      <c r="C401" t="str">
        <f>IFERROR(VLOOKUP(A401,'MCSJ Export'!A:C,3,FALSE),"")</f>
        <v>Sub Account</v>
      </c>
      <c r="D401" s="37">
        <f t="shared" ca="1" si="25"/>
        <v>0</v>
      </c>
      <c r="E401" s="37">
        <f t="shared" ca="1" si="26"/>
        <v>0</v>
      </c>
      <c r="F401" s="37">
        <f t="shared" ca="1" si="27"/>
        <v>0</v>
      </c>
      <c r="G401" s="37"/>
      <c r="H401" s="33" t="str">
        <f>+'R&amp;E EXPORT'!A400</f>
        <v>A -7310-4-105</v>
      </c>
      <c r="I401" s="34">
        <f>IFERROR(VLOOKUP($H401,'Gen F Rev'!$A:$M,15,FALSE),0)</f>
        <v>0</v>
      </c>
      <c r="J401" s="34">
        <f>IFERROR(VLOOKUP($H401,'Gen F Rev'!$A:$M,16,FALSE),0)</f>
        <v>0</v>
      </c>
      <c r="K401" s="42">
        <f>IFERROR(VLOOKUP($H401,'Gen F Rev'!$A:$M,17,FALSE),0)</f>
        <v>0</v>
      </c>
      <c r="L401" s="34">
        <f>IFERROR(VLOOKUP($H401,'Gen F Exp'!$A:$E,15,FALSE),0)</f>
        <v>0</v>
      </c>
      <c r="M401" s="34">
        <f>IFERROR(VLOOKUP($H401,'Gen F Exp'!$A:$E,16,FALSE),0)</f>
        <v>0</v>
      </c>
      <c r="N401" s="42">
        <f>IFERROR(VLOOKUP($H401,'Gen F Exp'!$A:$E,17,FALSE),0)</f>
        <v>0</v>
      </c>
      <c r="O401" s="34">
        <f>IFERROR(VLOOKUP($H401,'Water F Rev'!$A:$L,15,FALSE),0)</f>
        <v>0</v>
      </c>
      <c r="P401" s="34">
        <f>IFERROR(VLOOKUP($H401,'Water F Rev'!$A:$L,16,FALSE),0)</f>
        <v>0</v>
      </c>
      <c r="Q401" s="42">
        <f>IFERROR(VLOOKUP($H401,'Water F Rev'!$A:$L,17,FALSE),0)</f>
        <v>0</v>
      </c>
      <c r="R401" s="34">
        <f>IFERROR(VLOOKUP($H401,'Water F Exp'!$A:$K,15,FALSE),0)</f>
        <v>0</v>
      </c>
      <c r="S401" s="34">
        <f>IFERROR(VLOOKUP($H401,'Water F Exp'!$A:$K,16,FALSE),0)</f>
        <v>0</v>
      </c>
      <c r="T401" s="42">
        <f>IFERROR(VLOOKUP($H401,'Water F Exp'!$A:$K,17,FALSE),0)</f>
        <v>0</v>
      </c>
      <c r="U401" s="34">
        <f ca="1">IFERROR(VLOOKUP($H401,'Sewer F Rev'!$A:$E,15,FALSE),0)</f>
        <v>0</v>
      </c>
      <c r="V401" s="34">
        <f ca="1">IFERROR(VLOOKUP($H401,'Sewer F Rev'!$A:$E,16,FALSE),0)</f>
        <v>0</v>
      </c>
      <c r="W401" s="42">
        <f ca="1">IFERROR(VLOOKUP($H401,'Sewer F Rev'!$A:$E,17,FALSE),0)</f>
        <v>0</v>
      </c>
      <c r="X401" s="34">
        <f>IFERROR(VLOOKUP($H401,'Sewer F Exp'!$A:$B,15,FALSE),0)</f>
        <v>0</v>
      </c>
      <c r="Y401" s="34">
        <f>IFERROR(VLOOKUP($H401,'Sewer F Exp'!$A:$B,16,FALSE),0)</f>
        <v>0</v>
      </c>
      <c r="Z401" s="42">
        <f>IFERROR(VLOOKUP($H401,'Sewer F Exp'!$A:$B,17,FALSE),0)</f>
        <v>0</v>
      </c>
      <c r="AA401" s="34">
        <f>IFERROR(VLOOKUP($H401,'Refuse F Rev'!$A:$E,15,FALSE),0)</f>
        <v>0</v>
      </c>
      <c r="AB401" s="34">
        <f>IFERROR(VLOOKUP($H401,'Refuse F Rev'!$A:$E,16,FALSE),0)</f>
        <v>0</v>
      </c>
      <c r="AC401" s="42">
        <f>IFERROR(VLOOKUP($H401,'Refuse F Rev'!$A:$E,17,FALSE),0)</f>
        <v>0</v>
      </c>
      <c r="AD401" s="34">
        <f>IFERROR(VLOOKUP($H401,'Refuse F Exp'!$A:$E,15,FALSE),0)</f>
        <v>0</v>
      </c>
      <c r="AE401" s="34">
        <f>IFERROR(VLOOKUP($H401,'Refuse F Exp'!$A:$E,16,FALSE),0)</f>
        <v>0</v>
      </c>
      <c r="AF401" s="42">
        <f>IFERROR(VLOOKUP($H401,'Refuse F Exp'!$A:$E,17,FALSE),0)</f>
        <v>0</v>
      </c>
      <c r="AG401" s="34">
        <f>IFERROR(VLOOKUP($H401,#REF!,10,FALSE),0)</f>
        <v>0</v>
      </c>
      <c r="AH401" s="34">
        <f>IFERROR(VLOOKUP($H401,#REF!,11,FALSE),0)</f>
        <v>0</v>
      </c>
      <c r="AI401" s="42">
        <f>IFERROR(VLOOKUP($H401,#REF!,12,FALSE),0)</f>
        <v>0</v>
      </c>
      <c r="AJ401" s="34">
        <f>IFERROR(VLOOKUP($H401,#REF!,10,FALSE),0)</f>
        <v>0</v>
      </c>
      <c r="AK401" s="34">
        <f>IFERROR(VLOOKUP($H401,#REF!,11,FALSE),0)</f>
        <v>0</v>
      </c>
      <c r="AL401" s="42">
        <f>IFERROR(VLOOKUP($H401,#REF!,12,FALSE),0)</f>
        <v>0</v>
      </c>
      <c r="AM401" s="34">
        <f>IFERROR(VLOOKUP($H401,#REF!,10,FALSE),0)</f>
        <v>0</v>
      </c>
      <c r="AN401" s="34">
        <f>IFERROR(VLOOKUP($H401,#REF!,11,FALSE),0)</f>
        <v>0</v>
      </c>
      <c r="AO401" s="42">
        <f>IFERROR(VLOOKUP($H401,#REF!,12,FALSE),0)</f>
        <v>0</v>
      </c>
      <c r="AP401" s="34">
        <f>IFERROR(VLOOKUP($H401,#REF!,10,FALSE),0)</f>
        <v>0</v>
      </c>
      <c r="AQ401" s="34">
        <f>IFERROR(VLOOKUP($H401,#REF!,11,FALSE),0)</f>
        <v>0</v>
      </c>
      <c r="AR401" s="42">
        <f>IFERROR(VLOOKUP($H401,#REF!,12,FALSE),0)</f>
        <v>0</v>
      </c>
      <c r="AS401" s="34">
        <f>IFERROR(VLOOKUP($H401,#REF!,13,FALSE),0)</f>
        <v>0</v>
      </c>
      <c r="AT401" s="34">
        <f>IFERROR(VLOOKUP($H401,#REF!,14,FALSE),0)</f>
        <v>0</v>
      </c>
      <c r="AU401" s="42">
        <f>IFERROR(VLOOKUP($H401,#REF!,15,FALSE),0)</f>
        <v>0</v>
      </c>
      <c r="AV401" s="34">
        <f>IFERROR(VLOOKUP($H401,#REF!,15,FALSE),0)</f>
        <v>0</v>
      </c>
      <c r="AW401" s="34">
        <f>IFERROR(VLOOKUP($H401,#REF!,16,FALSE),0)</f>
        <v>0</v>
      </c>
      <c r="AX401" s="42">
        <f>IFERROR(VLOOKUP($H401,#REF!,17,FALSE),0)</f>
        <v>0</v>
      </c>
    </row>
    <row r="402" spans="1:50" x14ac:dyDescent="0.3">
      <c r="A402" s="33" t="str">
        <f t="shared" si="24"/>
        <v>A -7310-4-753</v>
      </c>
      <c r="B402" s="33" t="str">
        <f>+'R&amp;E EXPORT'!B401</f>
        <v>YOUTH-SUMMER ARTS&amp;CRAFT/HOOPSTERS</v>
      </c>
      <c r="C402" t="str">
        <f>IFERROR(VLOOKUP(A402,'MCSJ Export'!A:C,3,FALSE),"")</f>
        <v>Sub Account</v>
      </c>
      <c r="D402" s="37">
        <f t="shared" ca="1" si="25"/>
        <v>0</v>
      </c>
      <c r="E402" s="37">
        <f t="shared" ca="1" si="26"/>
        <v>0</v>
      </c>
      <c r="F402" s="37">
        <f t="shared" ca="1" si="27"/>
        <v>0</v>
      </c>
      <c r="G402" s="37"/>
      <c r="H402" s="33" t="str">
        <f>+'R&amp;E EXPORT'!A401</f>
        <v>A -7310-4-753</v>
      </c>
      <c r="I402" s="34">
        <f>IFERROR(VLOOKUP($H402,'Gen F Rev'!$A:$M,15,FALSE),0)</f>
        <v>0</v>
      </c>
      <c r="J402" s="34">
        <f>IFERROR(VLOOKUP($H402,'Gen F Rev'!$A:$M,16,FALSE),0)</f>
        <v>0</v>
      </c>
      <c r="K402" s="42">
        <f>IFERROR(VLOOKUP($H402,'Gen F Rev'!$A:$M,17,FALSE),0)</f>
        <v>0</v>
      </c>
      <c r="L402" s="34">
        <f>IFERROR(VLOOKUP($H402,'Gen F Exp'!$A:$E,15,FALSE),0)</f>
        <v>0</v>
      </c>
      <c r="M402" s="34">
        <f>IFERROR(VLOOKUP($H402,'Gen F Exp'!$A:$E,16,FALSE),0)</f>
        <v>0</v>
      </c>
      <c r="N402" s="42">
        <f>IFERROR(VLOOKUP($H402,'Gen F Exp'!$A:$E,17,FALSE),0)</f>
        <v>0</v>
      </c>
      <c r="O402" s="34">
        <f>IFERROR(VLOOKUP($H402,'Water F Rev'!$A:$L,15,FALSE),0)</f>
        <v>0</v>
      </c>
      <c r="P402" s="34">
        <f>IFERROR(VLOOKUP($H402,'Water F Rev'!$A:$L,16,FALSE),0)</f>
        <v>0</v>
      </c>
      <c r="Q402" s="42">
        <f>IFERROR(VLOOKUP($H402,'Water F Rev'!$A:$L,17,FALSE),0)</f>
        <v>0</v>
      </c>
      <c r="R402" s="34">
        <f>IFERROR(VLOOKUP($H402,'Water F Exp'!$A:$K,15,FALSE),0)</f>
        <v>0</v>
      </c>
      <c r="S402" s="34">
        <f>IFERROR(VLOOKUP($H402,'Water F Exp'!$A:$K,16,FALSE),0)</f>
        <v>0</v>
      </c>
      <c r="T402" s="42">
        <f>IFERROR(VLOOKUP($H402,'Water F Exp'!$A:$K,17,FALSE),0)</f>
        <v>0</v>
      </c>
      <c r="U402" s="34">
        <f ca="1">IFERROR(VLOOKUP($H402,'Sewer F Rev'!$A:$E,15,FALSE),0)</f>
        <v>0</v>
      </c>
      <c r="V402" s="34">
        <f ca="1">IFERROR(VLOOKUP($H402,'Sewer F Rev'!$A:$E,16,FALSE),0)</f>
        <v>0</v>
      </c>
      <c r="W402" s="42">
        <f ca="1">IFERROR(VLOOKUP($H402,'Sewer F Rev'!$A:$E,17,FALSE),0)</f>
        <v>0</v>
      </c>
      <c r="X402" s="34">
        <f>IFERROR(VLOOKUP($H402,'Sewer F Exp'!$A:$B,15,FALSE),0)</f>
        <v>0</v>
      </c>
      <c r="Y402" s="34">
        <f>IFERROR(VLOOKUP($H402,'Sewer F Exp'!$A:$B,16,FALSE),0)</f>
        <v>0</v>
      </c>
      <c r="Z402" s="42">
        <f>IFERROR(VLOOKUP($H402,'Sewer F Exp'!$A:$B,17,FALSE),0)</f>
        <v>0</v>
      </c>
      <c r="AA402" s="34">
        <f>IFERROR(VLOOKUP($H402,'Refuse F Rev'!$A:$E,15,FALSE),0)</f>
        <v>0</v>
      </c>
      <c r="AB402" s="34">
        <f>IFERROR(VLOOKUP($H402,'Refuse F Rev'!$A:$E,16,FALSE),0)</f>
        <v>0</v>
      </c>
      <c r="AC402" s="42">
        <f>IFERROR(VLOOKUP($H402,'Refuse F Rev'!$A:$E,17,FALSE),0)</f>
        <v>0</v>
      </c>
      <c r="AD402" s="34">
        <f>IFERROR(VLOOKUP($H402,'Refuse F Exp'!$A:$E,15,FALSE),0)</f>
        <v>0</v>
      </c>
      <c r="AE402" s="34">
        <f>IFERROR(VLOOKUP($H402,'Refuse F Exp'!$A:$E,16,FALSE),0)</f>
        <v>0</v>
      </c>
      <c r="AF402" s="42">
        <f>IFERROR(VLOOKUP($H402,'Refuse F Exp'!$A:$E,17,FALSE),0)</f>
        <v>0</v>
      </c>
      <c r="AG402" s="34">
        <f>IFERROR(VLOOKUP($H402,#REF!,10,FALSE),0)</f>
        <v>0</v>
      </c>
      <c r="AH402" s="34">
        <f>IFERROR(VLOOKUP($H402,#REF!,11,FALSE),0)</f>
        <v>0</v>
      </c>
      <c r="AI402" s="42">
        <f>IFERROR(VLOOKUP($H402,#REF!,12,FALSE),0)</f>
        <v>0</v>
      </c>
      <c r="AJ402" s="34">
        <f>IFERROR(VLOOKUP($H402,#REF!,10,FALSE),0)</f>
        <v>0</v>
      </c>
      <c r="AK402" s="34">
        <f>IFERROR(VLOOKUP($H402,#REF!,11,FALSE),0)</f>
        <v>0</v>
      </c>
      <c r="AL402" s="42">
        <f>IFERROR(VLOOKUP($H402,#REF!,12,FALSE),0)</f>
        <v>0</v>
      </c>
      <c r="AM402" s="34">
        <f>IFERROR(VLOOKUP($H402,#REF!,10,FALSE),0)</f>
        <v>0</v>
      </c>
      <c r="AN402" s="34">
        <f>IFERROR(VLOOKUP($H402,#REF!,11,FALSE),0)</f>
        <v>0</v>
      </c>
      <c r="AO402" s="42">
        <f>IFERROR(VLOOKUP($H402,#REF!,12,FALSE),0)</f>
        <v>0</v>
      </c>
      <c r="AP402" s="34">
        <f>IFERROR(VLOOKUP($H402,#REF!,10,FALSE),0)</f>
        <v>0</v>
      </c>
      <c r="AQ402" s="34">
        <f>IFERROR(VLOOKUP($H402,#REF!,11,FALSE),0)</f>
        <v>0</v>
      </c>
      <c r="AR402" s="42">
        <f>IFERROR(VLOOKUP($H402,#REF!,12,FALSE),0)</f>
        <v>0</v>
      </c>
      <c r="AS402" s="34">
        <f>IFERROR(VLOOKUP($H402,#REF!,13,FALSE),0)</f>
        <v>0</v>
      </c>
      <c r="AT402" s="34">
        <f>IFERROR(VLOOKUP($H402,#REF!,14,FALSE),0)</f>
        <v>0</v>
      </c>
      <c r="AU402" s="42">
        <f>IFERROR(VLOOKUP($H402,#REF!,15,FALSE),0)</f>
        <v>0</v>
      </c>
      <c r="AV402" s="34">
        <f>IFERROR(VLOOKUP($H402,#REF!,15,FALSE),0)</f>
        <v>0</v>
      </c>
      <c r="AW402" s="34">
        <f>IFERROR(VLOOKUP($H402,#REF!,16,FALSE),0)</f>
        <v>0</v>
      </c>
      <c r="AX402" s="42">
        <f>IFERROR(VLOOKUP($H402,#REF!,17,FALSE),0)</f>
        <v>0</v>
      </c>
    </row>
    <row r="403" spans="1:50" x14ac:dyDescent="0.3">
      <c r="A403" s="33" t="str">
        <f t="shared" si="24"/>
        <v>A -7550-0-000</v>
      </c>
      <c r="B403" s="33" t="str">
        <f>+'R&amp;E EXPORT'!B402</f>
        <v>CELEBRATIONS</v>
      </c>
      <c r="C403" t="str">
        <f>IFERROR(VLOOKUP(A403,'MCSJ Export'!A:C,3,FALSE),"")</f>
        <v>Control</v>
      </c>
      <c r="D403" s="37">
        <f t="shared" ca="1" si="25"/>
        <v>0</v>
      </c>
      <c r="E403" s="37">
        <f t="shared" ca="1" si="26"/>
        <v>0</v>
      </c>
      <c r="F403" s="37">
        <f t="shared" ca="1" si="27"/>
        <v>0</v>
      </c>
      <c r="G403" s="37"/>
      <c r="H403" s="33" t="str">
        <f>+'R&amp;E EXPORT'!A402</f>
        <v>A -7550-0-000</v>
      </c>
      <c r="I403" s="34">
        <f>IFERROR(VLOOKUP($H403,'Gen F Rev'!$A:$M,15,FALSE),0)</f>
        <v>0</v>
      </c>
      <c r="J403" s="34">
        <f>IFERROR(VLOOKUP($H403,'Gen F Rev'!$A:$M,16,FALSE),0)</f>
        <v>0</v>
      </c>
      <c r="K403" s="42">
        <f>IFERROR(VLOOKUP($H403,'Gen F Rev'!$A:$M,17,FALSE),0)</f>
        <v>0</v>
      </c>
      <c r="L403" s="34">
        <f>IFERROR(VLOOKUP($H403,'Gen F Exp'!$A:$E,15,FALSE),0)</f>
        <v>0</v>
      </c>
      <c r="M403" s="34">
        <f>IFERROR(VLOOKUP($H403,'Gen F Exp'!$A:$E,16,FALSE),0)</f>
        <v>0</v>
      </c>
      <c r="N403" s="42">
        <f>IFERROR(VLOOKUP($H403,'Gen F Exp'!$A:$E,17,FALSE),0)</f>
        <v>0</v>
      </c>
      <c r="O403" s="34">
        <f>IFERROR(VLOOKUP($H403,'Water F Rev'!$A:$L,15,FALSE),0)</f>
        <v>0</v>
      </c>
      <c r="P403" s="34">
        <f>IFERROR(VLOOKUP($H403,'Water F Rev'!$A:$L,16,FALSE),0)</f>
        <v>0</v>
      </c>
      <c r="Q403" s="42">
        <f>IFERROR(VLOOKUP($H403,'Water F Rev'!$A:$L,17,FALSE),0)</f>
        <v>0</v>
      </c>
      <c r="R403" s="34">
        <f>IFERROR(VLOOKUP($H403,'Water F Exp'!$A:$K,15,FALSE),0)</f>
        <v>0</v>
      </c>
      <c r="S403" s="34">
        <f>IFERROR(VLOOKUP($H403,'Water F Exp'!$A:$K,16,FALSE),0)</f>
        <v>0</v>
      </c>
      <c r="T403" s="42">
        <f>IFERROR(VLOOKUP($H403,'Water F Exp'!$A:$K,17,FALSE),0)</f>
        <v>0</v>
      </c>
      <c r="U403" s="34">
        <f ca="1">IFERROR(VLOOKUP($H403,'Sewer F Rev'!$A:$E,15,FALSE),0)</f>
        <v>0</v>
      </c>
      <c r="V403" s="34">
        <f ca="1">IFERROR(VLOOKUP($H403,'Sewer F Rev'!$A:$E,16,FALSE),0)</f>
        <v>0</v>
      </c>
      <c r="W403" s="42">
        <f ca="1">IFERROR(VLOOKUP($H403,'Sewer F Rev'!$A:$E,17,FALSE),0)</f>
        <v>0</v>
      </c>
      <c r="X403" s="34">
        <f>IFERROR(VLOOKUP($H403,'Sewer F Exp'!$A:$B,15,FALSE),0)</f>
        <v>0</v>
      </c>
      <c r="Y403" s="34">
        <f>IFERROR(VLOOKUP($H403,'Sewer F Exp'!$A:$B,16,FALSE),0)</f>
        <v>0</v>
      </c>
      <c r="Z403" s="42">
        <f>IFERROR(VLOOKUP($H403,'Sewer F Exp'!$A:$B,17,FALSE),0)</f>
        <v>0</v>
      </c>
      <c r="AA403" s="34">
        <f>IFERROR(VLOOKUP($H403,'Refuse F Rev'!$A:$E,15,FALSE),0)</f>
        <v>0</v>
      </c>
      <c r="AB403" s="34">
        <f>IFERROR(VLOOKUP($H403,'Refuse F Rev'!$A:$E,16,FALSE),0)</f>
        <v>0</v>
      </c>
      <c r="AC403" s="42">
        <f>IFERROR(VLOOKUP($H403,'Refuse F Rev'!$A:$E,17,FALSE),0)</f>
        <v>0</v>
      </c>
      <c r="AD403" s="34">
        <f>IFERROR(VLOOKUP($H403,'Refuse F Exp'!$A:$E,15,FALSE),0)</f>
        <v>0</v>
      </c>
      <c r="AE403" s="34">
        <f>IFERROR(VLOOKUP($H403,'Refuse F Exp'!$A:$E,16,FALSE),0)</f>
        <v>0</v>
      </c>
      <c r="AF403" s="42">
        <f>IFERROR(VLOOKUP($H403,'Refuse F Exp'!$A:$E,17,FALSE),0)</f>
        <v>0</v>
      </c>
      <c r="AG403" s="34">
        <f>IFERROR(VLOOKUP($H403,#REF!,10,FALSE),0)</f>
        <v>0</v>
      </c>
      <c r="AH403" s="34">
        <f>IFERROR(VLOOKUP($H403,#REF!,11,FALSE),0)</f>
        <v>0</v>
      </c>
      <c r="AI403" s="42">
        <f>IFERROR(VLOOKUP($H403,#REF!,12,FALSE),0)</f>
        <v>0</v>
      </c>
      <c r="AJ403" s="34">
        <f>IFERROR(VLOOKUP($H403,#REF!,10,FALSE),0)</f>
        <v>0</v>
      </c>
      <c r="AK403" s="34">
        <f>IFERROR(VLOOKUP($H403,#REF!,11,FALSE),0)</f>
        <v>0</v>
      </c>
      <c r="AL403" s="42">
        <f>IFERROR(VLOOKUP($H403,#REF!,12,FALSE),0)</f>
        <v>0</v>
      </c>
      <c r="AM403" s="34">
        <f>IFERROR(VLOOKUP($H403,#REF!,10,FALSE),0)</f>
        <v>0</v>
      </c>
      <c r="AN403" s="34">
        <f>IFERROR(VLOOKUP($H403,#REF!,11,FALSE),0)</f>
        <v>0</v>
      </c>
      <c r="AO403" s="42">
        <f>IFERROR(VLOOKUP($H403,#REF!,12,FALSE),0)</f>
        <v>0</v>
      </c>
      <c r="AP403" s="34">
        <f>IFERROR(VLOOKUP($H403,#REF!,10,FALSE),0)</f>
        <v>0</v>
      </c>
      <c r="AQ403" s="34">
        <f>IFERROR(VLOOKUP($H403,#REF!,11,FALSE),0)</f>
        <v>0</v>
      </c>
      <c r="AR403" s="42">
        <f>IFERROR(VLOOKUP($H403,#REF!,12,FALSE),0)</f>
        <v>0</v>
      </c>
      <c r="AS403" s="34">
        <f>IFERROR(VLOOKUP($H403,#REF!,13,FALSE),0)</f>
        <v>0</v>
      </c>
      <c r="AT403" s="34">
        <f>IFERROR(VLOOKUP($H403,#REF!,14,FALSE),0)</f>
        <v>0</v>
      </c>
      <c r="AU403" s="42">
        <f>IFERROR(VLOOKUP($H403,#REF!,15,FALSE),0)</f>
        <v>0</v>
      </c>
      <c r="AV403" s="34">
        <f>IFERROR(VLOOKUP($H403,#REF!,15,FALSE),0)</f>
        <v>0</v>
      </c>
      <c r="AW403" s="34">
        <f>IFERROR(VLOOKUP($H403,#REF!,16,FALSE),0)</f>
        <v>0</v>
      </c>
      <c r="AX403" s="42">
        <f>IFERROR(VLOOKUP($H403,#REF!,17,FALSE),0)</f>
        <v>0</v>
      </c>
    </row>
    <row r="404" spans="1:50" x14ac:dyDescent="0.3">
      <c r="A404" s="33" t="str">
        <f t="shared" si="24"/>
        <v>A -7550-4-703</v>
      </c>
      <c r="B404" s="33" t="str">
        <f>+'R&amp;E EXPORT'!B403</f>
        <v>CELEBRATIONS-PUBLICITY FUND</v>
      </c>
      <c r="C404" t="str">
        <f>IFERROR(VLOOKUP(A404,'MCSJ Export'!A:C,3,FALSE),"")</f>
        <v>Sub Account</v>
      </c>
      <c r="D404" s="37">
        <f t="shared" ca="1" si="25"/>
        <v>0</v>
      </c>
      <c r="E404" s="37">
        <f t="shared" ca="1" si="26"/>
        <v>0</v>
      </c>
      <c r="F404" s="37">
        <f t="shared" ca="1" si="27"/>
        <v>0</v>
      </c>
      <c r="G404" s="37"/>
      <c r="H404" s="33" t="str">
        <f>+'R&amp;E EXPORT'!A403</f>
        <v>A -7550-4-703</v>
      </c>
      <c r="I404" s="34">
        <f>IFERROR(VLOOKUP($H404,'Gen F Rev'!$A:$M,15,FALSE),0)</f>
        <v>0</v>
      </c>
      <c r="J404" s="34">
        <f>IFERROR(VLOOKUP($H404,'Gen F Rev'!$A:$M,16,FALSE),0)</f>
        <v>0</v>
      </c>
      <c r="K404" s="42">
        <f>IFERROR(VLOOKUP($H404,'Gen F Rev'!$A:$M,17,FALSE),0)</f>
        <v>0</v>
      </c>
      <c r="L404" s="34">
        <f>IFERROR(VLOOKUP($H404,'Gen F Exp'!$A:$E,15,FALSE),0)</f>
        <v>0</v>
      </c>
      <c r="M404" s="34">
        <f>IFERROR(VLOOKUP($H404,'Gen F Exp'!$A:$E,16,FALSE),0)</f>
        <v>0</v>
      </c>
      <c r="N404" s="42">
        <f>IFERROR(VLOOKUP($H404,'Gen F Exp'!$A:$E,17,FALSE),0)</f>
        <v>0</v>
      </c>
      <c r="O404" s="34">
        <f>IFERROR(VLOOKUP($H404,'Water F Rev'!$A:$L,15,FALSE),0)</f>
        <v>0</v>
      </c>
      <c r="P404" s="34">
        <f>IFERROR(VLOOKUP($H404,'Water F Rev'!$A:$L,16,FALSE),0)</f>
        <v>0</v>
      </c>
      <c r="Q404" s="42">
        <f>IFERROR(VLOOKUP($H404,'Water F Rev'!$A:$L,17,FALSE),0)</f>
        <v>0</v>
      </c>
      <c r="R404" s="34">
        <f>IFERROR(VLOOKUP($H404,'Water F Exp'!$A:$K,15,FALSE),0)</f>
        <v>0</v>
      </c>
      <c r="S404" s="34">
        <f>IFERROR(VLOOKUP($H404,'Water F Exp'!$A:$K,16,FALSE),0)</f>
        <v>0</v>
      </c>
      <c r="T404" s="42">
        <f>IFERROR(VLOOKUP($H404,'Water F Exp'!$A:$K,17,FALSE),0)</f>
        <v>0</v>
      </c>
      <c r="U404" s="34">
        <f ca="1">IFERROR(VLOOKUP($H404,'Sewer F Rev'!$A:$E,15,FALSE),0)</f>
        <v>0</v>
      </c>
      <c r="V404" s="34">
        <f ca="1">IFERROR(VLOOKUP($H404,'Sewer F Rev'!$A:$E,16,FALSE),0)</f>
        <v>0</v>
      </c>
      <c r="W404" s="42">
        <f ca="1">IFERROR(VLOOKUP($H404,'Sewer F Rev'!$A:$E,17,FALSE),0)</f>
        <v>0</v>
      </c>
      <c r="X404" s="34">
        <f>IFERROR(VLOOKUP($H404,'Sewer F Exp'!$A:$B,15,FALSE),0)</f>
        <v>0</v>
      </c>
      <c r="Y404" s="34">
        <f>IFERROR(VLOOKUP($H404,'Sewer F Exp'!$A:$B,16,FALSE),0)</f>
        <v>0</v>
      </c>
      <c r="Z404" s="42">
        <f>IFERROR(VLOOKUP($H404,'Sewer F Exp'!$A:$B,17,FALSE),0)</f>
        <v>0</v>
      </c>
      <c r="AA404" s="34">
        <f>IFERROR(VLOOKUP($H404,'Refuse F Rev'!$A:$E,15,FALSE),0)</f>
        <v>0</v>
      </c>
      <c r="AB404" s="34">
        <f>IFERROR(VLOOKUP($H404,'Refuse F Rev'!$A:$E,16,FALSE),0)</f>
        <v>0</v>
      </c>
      <c r="AC404" s="42">
        <f>IFERROR(VLOOKUP($H404,'Refuse F Rev'!$A:$E,17,FALSE),0)</f>
        <v>0</v>
      </c>
      <c r="AD404" s="34">
        <f>IFERROR(VLOOKUP($H404,'Refuse F Exp'!$A:$E,15,FALSE),0)</f>
        <v>0</v>
      </c>
      <c r="AE404" s="34">
        <f>IFERROR(VLOOKUP($H404,'Refuse F Exp'!$A:$E,16,FALSE),0)</f>
        <v>0</v>
      </c>
      <c r="AF404" s="42">
        <f>IFERROR(VLOOKUP($H404,'Refuse F Exp'!$A:$E,17,FALSE),0)</f>
        <v>0</v>
      </c>
      <c r="AG404" s="34">
        <f>IFERROR(VLOOKUP($H404,#REF!,10,FALSE),0)</f>
        <v>0</v>
      </c>
      <c r="AH404" s="34">
        <f>IFERROR(VLOOKUP($H404,#REF!,11,FALSE),0)</f>
        <v>0</v>
      </c>
      <c r="AI404" s="42">
        <f>IFERROR(VLOOKUP($H404,#REF!,12,FALSE),0)</f>
        <v>0</v>
      </c>
      <c r="AJ404" s="34">
        <f>IFERROR(VLOOKUP($H404,#REF!,10,FALSE),0)</f>
        <v>0</v>
      </c>
      <c r="AK404" s="34">
        <f>IFERROR(VLOOKUP($H404,#REF!,11,FALSE),0)</f>
        <v>0</v>
      </c>
      <c r="AL404" s="42">
        <f>IFERROR(VLOOKUP($H404,#REF!,12,FALSE),0)</f>
        <v>0</v>
      </c>
      <c r="AM404" s="34">
        <f>IFERROR(VLOOKUP($H404,#REF!,10,FALSE),0)</f>
        <v>0</v>
      </c>
      <c r="AN404" s="34">
        <f>IFERROR(VLOOKUP($H404,#REF!,11,FALSE),0)</f>
        <v>0</v>
      </c>
      <c r="AO404" s="42">
        <f>IFERROR(VLOOKUP($H404,#REF!,12,FALSE),0)</f>
        <v>0</v>
      </c>
      <c r="AP404" s="34">
        <f>IFERROR(VLOOKUP($H404,#REF!,10,FALSE),0)</f>
        <v>0</v>
      </c>
      <c r="AQ404" s="34">
        <f>IFERROR(VLOOKUP($H404,#REF!,11,FALSE),0)</f>
        <v>0</v>
      </c>
      <c r="AR404" s="42">
        <f>IFERROR(VLOOKUP($H404,#REF!,12,FALSE),0)</f>
        <v>0</v>
      </c>
      <c r="AS404" s="34">
        <f>IFERROR(VLOOKUP($H404,#REF!,13,FALSE),0)</f>
        <v>0</v>
      </c>
      <c r="AT404" s="34">
        <f>IFERROR(VLOOKUP($H404,#REF!,14,FALSE),0)</f>
        <v>0</v>
      </c>
      <c r="AU404" s="42">
        <f>IFERROR(VLOOKUP($H404,#REF!,15,FALSE),0)</f>
        <v>0</v>
      </c>
      <c r="AV404" s="34">
        <f>IFERROR(VLOOKUP($H404,#REF!,15,FALSE),0)</f>
        <v>0</v>
      </c>
      <c r="AW404" s="34">
        <f>IFERROR(VLOOKUP($H404,#REF!,16,FALSE),0)</f>
        <v>0</v>
      </c>
      <c r="AX404" s="42">
        <f>IFERROR(VLOOKUP($H404,#REF!,17,FALSE),0)</f>
        <v>0</v>
      </c>
    </row>
    <row r="405" spans="1:50" x14ac:dyDescent="0.3">
      <c r="A405" s="33" t="str">
        <f t="shared" si="24"/>
        <v>A -7550-4-704</v>
      </c>
      <c r="B405" s="33" t="str">
        <f>+'R&amp;E EXPORT'!B404</f>
        <v>CELEBRATIONS-MEMORIAL DAY</v>
      </c>
      <c r="C405" t="str">
        <f>IFERROR(VLOOKUP(A405,'MCSJ Export'!A:C,3,FALSE),"")</f>
        <v>Sub Account</v>
      </c>
      <c r="D405" s="37">
        <f t="shared" ca="1" si="25"/>
        <v>0</v>
      </c>
      <c r="E405" s="37">
        <f t="shared" ca="1" si="26"/>
        <v>0</v>
      </c>
      <c r="F405" s="37">
        <f t="shared" ca="1" si="27"/>
        <v>0</v>
      </c>
      <c r="G405" s="37"/>
      <c r="H405" s="33" t="str">
        <f>+'R&amp;E EXPORT'!A404</f>
        <v>A -7550-4-704</v>
      </c>
      <c r="I405" s="34">
        <f>IFERROR(VLOOKUP($H405,'Gen F Rev'!$A:$M,15,FALSE),0)</f>
        <v>0</v>
      </c>
      <c r="J405" s="34">
        <f>IFERROR(VLOOKUP($H405,'Gen F Rev'!$A:$M,16,FALSE),0)</f>
        <v>0</v>
      </c>
      <c r="K405" s="42">
        <f>IFERROR(VLOOKUP($H405,'Gen F Rev'!$A:$M,17,FALSE),0)</f>
        <v>0</v>
      </c>
      <c r="L405" s="34">
        <f>IFERROR(VLOOKUP($H405,'Gen F Exp'!$A:$E,15,FALSE),0)</f>
        <v>0</v>
      </c>
      <c r="M405" s="34">
        <f>IFERROR(VLOOKUP($H405,'Gen F Exp'!$A:$E,16,FALSE),0)</f>
        <v>0</v>
      </c>
      <c r="N405" s="42">
        <f>IFERROR(VLOOKUP($H405,'Gen F Exp'!$A:$E,17,FALSE),0)</f>
        <v>0</v>
      </c>
      <c r="O405" s="34">
        <f>IFERROR(VLOOKUP($H405,'Water F Rev'!$A:$L,15,FALSE),0)</f>
        <v>0</v>
      </c>
      <c r="P405" s="34">
        <f>IFERROR(VLOOKUP($H405,'Water F Rev'!$A:$L,16,FALSE),0)</f>
        <v>0</v>
      </c>
      <c r="Q405" s="42">
        <f>IFERROR(VLOOKUP($H405,'Water F Rev'!$A:$L,17,FALSE),0)</f>
        <v>0</v>
      </c>
      <c r="R405" s="34">
        <f>IFERROR(VLOOKUP($H405,'Water F Exp'!$A:$K,15,FALSE),0)</f>
        <v>0</v>
      </c>
      <c r="S405" s="34">
        <f>IFERROR(VLOOKUP($H405,'Water F Exp'!$A:$K,16,FALSE),0)</f>
        <v>0</v>
      </c>
      <c r="T405" s="42">
        <f>IFERROR(VLOOKUP($H405,'Water F Exp'!$A:$K,17,FALSE),0)</f>
        <v>0</v>
      </c>
      <c r="U405" s="34">
        <f ca="1">IFERROR(VLOOKUP($H405,'Sewer F Rev'!$A:$E,15,FALSE),0)</f>
        <v>0</v>
      </c>
      <c r="V405" s="34">
        <f ca="1">IFERROR(VLOOKUP($H405,'Sewer F Rev'!$A:$E,16,FALSE),0)</f>
        <v>0</v>
      </c>
      <c r="W405" s="42">
        <f ca="1">IFERROR(VLOOKUP($H405,'Sewer F Rev'!$A:$E,17,FALSE),0)</f>
        <v>0</v>
      </c>
      <c r="X405" s="34">
        <f>IFERROR(VLOOKUP($H405,'Sewer F Exp'!$A:$B,15,FALSE),0)</f>
        <v>0</v>
      </c>
      <c r="Y405" s="34">
        <f>IFERROR(VLOOKUP($H405,'Sewer F Exp'!$A:$B,16,FALSE),0)</f>
        <v>0</v>
      </c>
      <c r="Z405" s="42">
        <f>IFERROR(VLOOKUP($H405,'Sewer F Exp'!$A:$B,17,FALSE),0)</f>
        <v>0</v>
      </c>
      <c r="AA405" s="34">
        <f>IFERROR(VLOOKUP($H405,'Refuse F Rev'!$A:$E,15,FALSE),0)</f>
        <v>0</v>
      </c>
      <c r="AB405" s="34">
        <f>IFERROR(VLOOKUP($H405,'Refuse F Rev'!$A:$E,16,FALSE),0)</f>
        <v>0</v>
      </c>
      <c r="AC405" s="42">
        <f>IFERROR(VLOOKUP($H405,'Refuse F Rev'!$A:$E,17,FALSE),0)</f>
        <v>0</v>
      </c>
      <c r="AD405" s="34">
        <f>IFERROR(VLOOKUP($H405,'Refuse F Exp'!$A:$E,15,FALSE),0)</f>
        <v>0</v>
      </c>
      <c r="AE405" s="34">
        <f>IFERROR(VLOOKUP($H405,'Refuse F Exp'!$A:$E,16,FALSE),0)</f>
        <v>0</v>
      </c>
      <c r="AF405" s="42">
        <f>IFERROR(VLOOKUP($H405,'Refuse F Exp'!$A:$E,17,FALSE),0)</f>
        <v>0</v>
      </c>
      <c r="AG405" s="34">
        <f>IFERROR(VLOOKUP($H405,#REF!,10,FALSE),0)</f>
        <v>0</v>
      </c>
      <c r="AH405" s="34">
        <f>IFERROR(VLOOKUP($H405,#REF!,11,FALSE),0)</f>
        <v>0</v>
      </c>
      <c r="AI405" s="42">
        <f>IFERROR(VLOOKUP($H405,#REF!,12,FALSE),0)</f>
        <v>0</v>
      </c>
      <c r="AJ405" s="34">
        <f>IFERROR(VLOOKUP($H405,#REF!,10,FALSE),0)</f>
        <v>0</v>
      </c>
      <c r="AK405" s="34">
        <f>IFERROR(VLOOKUP($H405,#REF!,11,FALSE),0)</f>
        <v>0</v>
      </c>
      <c r="AL405" s="42">
        <f>IFERROR(VLOOKUP($H405,#REF!,12,FALSE),0)</f>
        <v>0</v>
      </c>
      <c r="AM405" s="34">
        <f>IFERROR(VLOOKUP($H405,#REF!,10,FALSE),0)</f>
        <v>0</v>
      </c>
      <c r="AN405" s="34">
        <f>IFERROR(VLOOKUP($H405,#REF!,11,FALSE),0)</f>
        <v>0</v>
      </c>
      <c r="AO405" s="42">
        <f>IFERROR(VLOOKUP($H405,#REF!,12,FALSE),0)</f>
        <v>0</v>
      </c>
      <c r="AP405" s="34">
        <f>IFERROR(VLOOKUP($H405,#REF!,10,FALSE),0)</f>
        <v>0</v>
      </c>
      <c r="AQ405" s="34">
        <f>IFERROR(VLOOKUP($H405,#REF!,11,FALSE),0)</f>
        <v>0</v>
      </c>
      <c r="AR405" s="42">
        <f>IFERROR(VLOOKUP($H405,#REF!,12,FALSE),0)</f>
        <v>0</v>
      </c>
      <c r="AS405" s="34">
        <f>IFERROR(VLOOKUP($H405,#REF!,13,FALSE),0)</f>
        <v>0</v>
      </c>
      <c r="AT405" s="34">
        <f>IFERROR(VLOOKUP($H405,#REF!,14,FALSE),0)</f>
        <v>0</v>
      </c>
      <c r="AU405" s="42">
        <f>IFERROR(VLOOKUP($H405,#REF!,15,FALSE),0)</f>
        <v>0</v>
      </c>
      <c r="AV405" s="34">
        <f>IFERROR(VLOOKUP($H405,#REF!,15,FALSE),0)</f>
        <v>0</v>
      </c>
      <c r="AW405" s="34">
        <f>IFERROR(VLOOKUP($H405,#REF!,16,FALSE),0)</f>
        <v>0</v>
      </c>
      <c r="AX405" s="42">
        <f>IFERROR(VLOOKUP($H405,#REF!,17,FALSE),0)</f>
        <v>0</v>
      </c>
    </row>
    <row r="406" spans="1:50" x14ac:dyDescent="0.3">
      <c r="A406" s="33" t="str">
        <f t="shared" si="24"/>
        <v>A -7550-4-705</v>
      </c>
      <c r="B406" s="33" t="str">
        <f>+'R&amp;E EXPORT'!B405</f>
        <v>CELEBRATIONS-CAROUSEL</v>
      </c>
      <c r="C406" t="str">
        <f>IFERROR(VLOOKUP(A406,'MCSJ Export'!A:C,3,FALSE),"")</f>
        <v>Sub Account</v>
      </c>
      <c r="D406" s="37">
        <f t="shared" ca="1" si="25"/>
        <v>0</v>
      </c>
      <c r="E406" s="37">
        <f t="shared" ca="1" si="26"/>
        <v>0</v>
      </c>
      <c r="F406" s="37">
        <f t="shared" ca="1" si="27"/>
        <v>0</v>
      </c>
      <c r="G406" s="37"/>
      <c r="H406" s="33" t="str">
        <f>+'R&amp;E EXPORT'!A405</f>
        <v>A -7550-4-705</v>
      </c>
      <c r="I406" s="34">
        <f>IFERROR(VLOOKUP($H406,'Gen F Rev'!$A:$M,15,FALSE),0)</f>
        <v>0</v>
      </c>
      <c r="J406" s="34">
        <f>IFERROR(VLOOKUP($H406,'Gen F Rev'!$A:$M,16,FALSE),0)</f>
        <v>0</v>
      </c>
      <c r="K406" s="42">
        <f>IFERROR(VLOOKUP($H406,'Gen F Rev'!$A:$M,17,FALSE),0)</f>
        <v>0</v>
      </c>
      <c r="L406" s="34">
        <f>IFERROR(VLOOKUP($H406,'Gen F Exp'!$A:$E,15,FALSE),0)</f>
        <v>0</v>
      </c>
      <c r="M406" s="34">
        <f>IFERROR(VLOOKUP($H406,'Gen F Exp'!$A:$E,16,FALSE),0)</f>
        <v>0</v>
      </c>
      <c r="N406" s="42">
        <f>IFERROR(VLOOKUP($H406,'Gen F Exp'!$A:$E,17,FALSE),0)</f>
        <v>0</v>
      </c>
      <c r="O406" s="34">
        <f>IFERROR(VLOOKUP($H406,'Water F Rev'!$A:$L,15,FALSE),0)</f>
        <v>0</v>
      </c>
      <c r="P406" s="34">
        <f>IFERROR(VLOOKUP($H406,'Water F Rev'!$A:$L,16,FALSE),0)</f>
        <v>0</v>
      </c>
      <c r="Q406" s="42">
        <f>IFERROR(VLOOKUP($H406,'Water F Rev'!$A:$L,17,FALSE),0)</f>
        <v>0</v>
      </c>
      <c r="R406" s="34">
        <f>IFERROR(VLOOKUP($H406,'Water F Exp'!$A:$K,15,FALSE),0)</f>
        <v>0</v>
      </c>
      <c r="S406" s="34">
        <f>IFERROR(VLOOKUP($H406,'Water F Exp'!$A:$K,16,FALSE),0)</f>
        <v>0</v>
      </c>
      <c r="T406" s="42">
        <f>IFERROR(VLOOKUP($H406,'Water F Exp'!$A:$K,17,FALSE),0)</f>
        <v>0</v>
      </c>
      <c r="U406" s="34">
        <f ca="1">IFERROR(VLOOKUP($H406,'Sewer F Rev'!$A:$E,15,FALSE),0)</f>
        <v>0</v>
      </c>
      <c r="V406" s="34">
        <f ca="1">IFERROR(VLOOKUP($H406,'Sewer F Rev'!$A:$E,16,FALSE),0)</f>
        <v>0</v>
      </c>
      <c r="W406" s="42">
        <f ca="1">IFERROR(VLOOKUP($H406,'Sewer F Rev'!$A:$E,17,FALSE),0)</f>
        <v>0</v>
      </c>
      <c r="X406" s="34">
        <f>IFERROR(VLOOKUP($H406,'Sewer F Exp'!$A:$B,15,FALSE),0)</f>
        <v>0</v>
      </c>
      <c r="Y406" s="34">
        <f>IFERROR(VLOOKUP($H406,'Sewer F Exp'!$A:$B,16,FALSE),0)</f>
        <v>0</v>
      </c>
      <c r="Z406" s="42">
        <f>IFERROR(VLOOKUP($H406,'Sewer F Exp'!$A:$B,17,FALSE),0)</f>
        <v>0</v>
      </c>
      <c r="AA406" s="34">
        <f>IFERROR(VLOOKUP($H406,'Refuse F Rev'!$A:$E,15,FALSE),0)</f>
        <v>0</v>
      </c>
      <c r="AB406" s="34">
        <f>IFERROR(VLOOKUP($H406,'Refuse F Rev'!$A:$E,16,FALSE),0)</f>
        <v>0</v>
      </c>
      <c r="AC406" s="42">
        <f>IFERROR(VLOOKUP($H406,'Refuse F Rev'!$A:$E,17,FALSE),0)</f>
        <v>0</v>
      </c>
      <c r="AD406" s="34">
        <f>IFERROR(VLOOKUP($H406,'Refuse F Exp'!$A:$E,15,FALSE),0)</f>
        <v>0</v>
      </c>
      <c r="AE406" s="34">
        <f>IFERROR(VLOOKUP($H406,'Refuse F Exp'!$A:$E,16,FALSE),0)</f>
        <v>0</v>
      </c>
      <c r="AF406" s="42">
        <f>IFERROR(VLOOKUP($H406,'Refuse F Exp'!$A:$E,17,FALSE),0)</f>
        <v>0</v>
      </c>
      <c r="AG406" s="34">
        <f>IFERROR(VLOOKUP($H406,#REF!,10,FALSE),0)</f>
        <v>0</v>
      </c>
      <c r="AH406" s="34">
        <f>IFERROR(VLOOKUP($H406,#REF!,11,FALSE),0)</f>
        <v>0</v>
      </c>
      <c r="AI406" s="42">
        <f>IFERROR(VLOOKUP($H406,#REF!,12,FALSE),0)</f>
        <v>0</v>
      </c>
      <c r="AJ406" s="34">
        <f>IFERROR(VLOOKUP($H406,#REF!,10,FALSE),0)</f>
        <v>0</v>
      </c>
      <c r="AK406" s="34">
        <f>IFERROR(VLOOKUP($H406,#REF!,11,FALSE),0)</f>
        <v>0</v>
      </c>
      <c r="AL406" s="42">
        <f>IFERROR(VLOOKUP($H406,#REF!,12,FALSE),0)</f>
        <v>0</v>
      </c>
      <c r="AM406" s="34">
        <f>IFERROR(VLOOKUP($H406,#REF!,10,FALSE),0)</f>
        <v>0</v>
      </c>
      <c r="AN406" s="34">
        <f>IFERROR(VLOOKUP($H406,#REF!,11,FALSE),0)</f>
        <v>0</v>
      </c>
      <c r="AO406" s="42">
        <f>IFERROR(VLOOKUP($H406,#REF!,12,FALSE),0)</f>
        <v>0</v>
      </c>
      <c r="AP406" s="34">
        <f>IFERROR(VLOOKUP($H406,#REF!,10,FALSE),0)</f>
        <v>0</v>
      </c>
      <c r="AQ406" s="34">
        <f>IFERROR(VLOOKUP($H406,#REF!,11,FALSE),0)</f>
        <v>0</v>
      </c>
      <c r="AR406" s="42">
        <f>IFERROR(VLOOKUP($H406,#REF!,12,FALSE),0)</f>
        <v>0</v>
      </c>
      <c r="AS406" s="34">
        <f>IFERROR(VLOOKUP($H406,#REF!,13,FALSE),0)</f>
        <v>0</v>
      </c>
      <c r="AT406" s="34">
        <f>IFERROR(VLOOKUP($H406,#REF!,14,FALSE),0)</f>
        <v>0</v>
      </c>
      <c r="AU406" s="42">
        <f>IFERROR(VLOOKUP($H406,#REF!,15,FALSE),0)</f>
        <v>0</v>
      </c>
      <c r="AV406" s="34">
        <f>IFERROR(VLOOKUP($H406,#REF!,15,FALSE),0)</f>
        <v>0</v>
      </c>
      <c r="AW406" s="34">
        <f>IFERROR(VLOOKUP($H406,#REF!,16,FALSE),0)</f>
        <v>0</v>
      </c>
      <c r="AX406" s="42">
        <f>IFERROR(VLOOKUP($H406,#REF!,17,FALSE),0)</f>
        <v>0</v>
      </c>
    </row>
    <row r="407" spans="1:50" x14ac:dyDescent="0.3">
      <c r="A407" s="33" t="str">
        <f t="shared" si="24"/>
        <v>A -7620-0-000</v>
      </c>
      <c r="B407" s="33" t="str">
        <f>+'R&amp;E EXPORT'!B406</f>
        <v>ADULT RECREATION CONTR.:</v>
      </c>
      <c r="C407" t="str">
        <f>IFERROR(VLOOKUP(A407,'MCSJ Export'!A:C,3,FALSE),"")</f>
        <v>Control</v>
      </c>
      <c r="D407" s="37">
        <f t="shared" ca="1" si="25"/>
        <v>0</v>
      </c>
      <c r="E407" s="37">
        <f t="shared" ca="1" si="26"/>
        <v>0</v>
      </c>
      <c r="F407" s="37">
        <f t="shared" ca="1" si="27"/>
        <v>0</v>
      </c>
      <c r="G407" s="37"/>
      <c r="H407" s="33" t="str">
        <f>+'R&amp;E EXPORT'!A406</f>
        <v>A -7620-0-000</v>
      </c>
      <c r="I407" s="34">
        <f>IFERROR(VLOOKUP($H407,'Gen F Rev'!$A:$M,15,FALSE),0)</f>
        <v>0</v>
      </c>
      <c r="J407" s="34">
        <f>IFERROR(VLOOKUP($H407,'Gen F Rev'!$A:$M,16,FALSE),0)</f>
        <v>0</v>
      </c>
      <c r="K407" s="42">
        <f>IFERROR(VLOOKUP($H407,'Gen F Rev'!$A:$M,17,FALSE),0)</f>
        <v>0</v>
      </c>
      <c r="L407" s="34">
        <f>IFERROR(VLOOKUP($H407,'Gen F Exp'!$A:$E,15,FALSE),0)</f>
        <v>0</v>
      </c>
      <c r="M407" s="34">
        <f>IFERROR(VLOOKUP($H407,'Gen F Exp'!$A:$E,16,FALSE),0)</f>
        <v>0</v>
      </c>
      <c r="N407" s="42">
        <f>IFERROR(VLOOKUP($H407,'Gen F Exp'!$A:$E,17,FALSE),0)</f>
        <v>0</v>
      </c>
      <c r="O407" s="34">
        <f>IFERROR(VLOOKUP($H407,'Water F Rev'!$A:$L,15,FALSE),0)</f>
        <v>0</v>
      </c>
      <c r="P407" s="34">
        <f>IFERROR(VLOOKUP($H407,'Water F Rev'!$A:$L,16,FALSE),0)</f>
        <v>0</v>
      </c>
      <c r="Q407" s="42">
        <f>IFERROR(VLOOKUP($H407,'Water F Rev'!$A:$L,17,FALSE),0)</f>
        <v>0</v>
      </c>
      <c r="R407" s="34">
        <f>IFERROR(VLOOKUP($H407,'Water F Exp'!$A:$K,15,FALSE),0)</f>
        <v>0</v>
      </c>
      <c r="S407" s="34">
        <f>IFERROR(VLOOKUP($H407,'Water F Exp'!$A:$K,16,FALSE),0)</f>
        <v>0</v>
      </c>
      <c r="T407" s="42">
        <f>IFERROR(VLOOKUP($H407,'Water F Exp'!$A:$K,17,FALSE),0)</f>
        <v>0</v>
      </c>
      <c r="U407" s="34">
        <f ca="1">IFERROR(VLOOKUP($H407,'Sewer F Rev'!$A:$E,15,FALSE),0)</f>
        <v>0</v>
      </c>
      <c r="V407" s="34">
        <f ca="1">IFERROR(VLOOKUP($H407,'Sewer F Rev'!$A:$E,16,FALSE),0)</f>
        <v>0</v>
      </c>
      <c r="W407" s="42">
        <f ca="1">IFERROR(VLOOKUP($H407,'Sewer F Rev'!$A:$E,17,FALSE),0)</f>
        <v>0</v>
      </c>
      <c r="X407" s="34">
        <f>IFERROR(VLOOKUP($H407,'Sewer F Exp'!$A:$B,15,FALSE),0)</f>
        <v>0</v>
      </c>
      <c r="Y407" s="34">
        <f>IFERROR(VLOOKUP($H407,'Sewer F Exp'!$A:$B,16,FALSE),0)</f>
        <v>0</v>
      </c>
      <c r="Z407" s="42">
        <f>IFERROR(VLOOKUP($H407,'Sewer F Exp'!$A:$B,17,FALSE),0)</f>
        <v>0</v>
      </c>
      <c r="AA407" s="34">
        <f>IFERROR(VLOOKUP($H407,'Refuse F Rev'!$A:$E,15,FALSE),0)</f>
        <v>0</v>
      </c>
      <c r="AB407" s="34">
        <f>IFERROR(VLOOKUP($H407,'Refuse F Rev'!$A:$E,16,FALSE),0)</f>
        <v>0</v>
      </c>
      <c r="AC407" s="42">
        <f>IFERROR(VLOOKUP($H407,'Refuse F Rev'!$A:$E,17,FALSE),0)</f>
        <v>0</v>
      </c>
      <c r="AD407" s="34">
        <f>IFERROR(VLOOKUP($H407,'Refuse F Exp'!$A:$E,15,FALSE),0)</f>
        <v>0</v>
      </c>
      <c r="AE407" s="34">
        <f>IFERROR(VLOOKUP($H407,'Refuse F Exp'!$A:$E,16,FALSE),0)</f>
        <v>0</v>
      </c>
      <c r="AF407" s="42">
        <f>IFERROR(VLOOKUP($H407,'Refuse F Exp'!$A:$E,17,FALSE),0)</f>
        <v>0</v>
      </c>
      <c r="AG407" s="34">
        <f>IFERROR(VLOOKUP($H407,#REF!,10,FALSE),0)</f>
        <v>0</v>
      </c>
      <c r="AH407" s="34">
        <f>IFERROR(VLOOKUP($H407,#REF!,11,FALSE),0)</f>
        <v>0</v>
      </c>
      <c r="AI407" s="42">
        <f>IFERROR(VLOOKUP($H407,#REF!,12,FALSE),0)</f>
        <v>0</v>
      </c>
      <c r="AJ407" s="34">
        <f>IFERROR(VLOOKUP($H407,#REF!,10,FALSE),0)</f>
        <v>0</v>
      </c>
      <c r="AK407" s="34">
        <f>IFERROR(VLOOKUP($H407,#REF!,11,FALSE),0)</f>
        <v>0</v>
      </c>
      <c r="AL407" s="42">
        <f>IFERROR(VLOOKUP($H407,#REF!,12,FALSE),0)</f>
        <v>0</v>
      </c>
      <c r="AM407" s="34">
        <f>IFERROR(VLOOKUP($H407,#REF!,10,FALSE),0)</f>
        <v>0</v>
      </c>
      <c r="AN407" s="34">
        <f>IFERROR(VLOOKUP($H407,#REF!,11,FALSE),0)</f>
        <v>0</v>
      </c>
      <c r="AO407" s="42">
        <f>IFERROR(VLOOKUP($H407,#REF!,12,FALSE),0)</f>
        <v>0</v>
      </c>
      <c r="AP407" s="34">
        <f>IFERROR(VLOOKUP($H407,#REF!,10,FALSE),0)</f>
        <v>0</v>
      </c>
      <c r="AQ407" s="34">
        <f>IFERROR(VLOOKUP($H407,#REF!,11,FALSE),0)</f>
        <v>0</v>
      </c>
      <c r="AR407" s="42">
        <f>IFERROR(VLOOKUP($H407,#REF!,12,FALSE),0)</f>
        <v>0</v>
      </c>
      <c r="AS407" s="34">
        <f>IFERROR(VLOOKUP($H407,#REF!,13,FALSE),0)</f>
        <v>0</v>
      </c>
      <c r="AT407" s="34">
        <f>IFERROR(VLOOKUP($H407,#REF!,14,FALSE),0)</f>
        <v>0</v>
      </c>
      <c r="AU407" s="42">
        <f>IFERROR(VLOOKUP($H407,#REF!,15,FALSE),0)</f>
        <v>0</v>
      </c>
      <c r="AV407" s="34">
        <f>IFERROR(VLOOKUP($H407,#REF!,15,FALSE),0)</f>
        <v>0</v>
      </c>
      <c r="AW407" s="34">
        <f>IFERROR(VLOOKUP($H407,#REF!,16,FALSE),0)</f>
        <v>0</v>
      </c>
      <c r="AX407" s="42">
        <f>IFERROR(VLOOKUP($H407,#REF!,17,FALSE),0)</f>
        <v>0</v>
      </c>
    </row>
    <row r="408" spans="1:50" x14ac:dyDescent="0.3">
      <c r="A408" s="33" t="str">
        <f t="shared" si="24"/>
        <v>A -7620-4-720</v>
      </c>
      <c r="B408" s="33" t="str">
        <f>+'R&amp;E EXPORT'!B407</f>
        <v>ADULT RECREATION-JC SENIOR CITIZENS CTR</v>
      </c>
      <c r="C408" t="str">
        <f>IFERROR(VLOOKUP(A408,'MCSJ Export'!A:C,3,FALSE),"")</f>
        <v>Sub Account</v>
      </c>
      <c r="D408" s="37">
        <f t="shared" ca="1" si="25"/>
        <v>0</v>
      </c>
      <c r="E408" s="37">
        <f t="shared" ca="1" si="26"/>
        <v>0</v>
      </c>
      <c r="F408" s="37">
        <f t="shared" ca="1" si="27"/>
        <v>0</v>
      </c>
      <c r="G408" s="37"/>
      <c r="H408" s="33" t="str">
        <f>+'R&amp;E EXPORT'!A407</f>
        <v>A -7620-4-720</v>
      </c>
      <c r="I408" s="34">
        <f>IFERROR(VLOOKUP($H408,'Gen F Rev'!$A:$M,15,FALSE),0)</f>
        <v>0</v>
      </c>
      <c r="J408" s="34">
        <f>IFERROR(VLOOKUP($H408,'Gen F Rev'!$A:$M,16,FALSE),0)</f>
        <v>0</v>
      </c>
      <c r="K408" s="42">
        <f>IFERROR(VLOOKUP($H408,'Gen F Rev'!$A:$M,17,FALSE),0)</f>
        <v>0</v>
      </c>
      <c r="L408" s="34">
        <f>IFERROR(VLOOKUP($H408,'Gen F Exp'!$A:$E,15,FALSE),0)</f>
        <v>0</v>
      </c>
      <c r="M408" s="34">
        <f>IFERROR(VLOOKUP($H408,'Gen F Exp'!$A:$E,16,FALSE),0)</f>
        <v>0</v>
      </c>
      <c r="N408" s="42">
        <f>IFERROR(VLOOKUP($H408,'Gen F Exp'!$A:$E,17,FALSE),0)</f>
        <v>0</v>
      </c>
      <c r="O408" s="34">
        <f>IFERROR(VLOOKUP($H408,'Water F Rev'!$A:$L,15,FALSE),0)</f>
        <v>0</v>
      </c>
      <c r="P408" s="34">
        <f>IFERROR(VLOOKUP($H408,'Water F Rev'!$A:$L,16,FALSE),0)</f>
        <v>0</v>
      </c>
      <c r="Q408" s="42">
        <f>IFERROR(VLOOKUP($H408,'Water F Rev'!$A:$L,17,FALSE),0)</f>
        <v>0</v>
      </c>
      <c r="R408" s="34">
        <f>IFERROR(VLOOKUP($H408,'Water F Exp'!$A:$K,15,FALSE),0)</f>
        <v>0</v>
      </c>
      <c r="S408" s="34">
        <f>IFERROR(VLOOKUP($H408,'Water F Exp'!$A:$K,16,FALSE),0)</f>
        <v>0</v>
      </c>
      <c r="T408" s="42">
        <f>IFERROR(VLOOKUP($H408,'Water F Exp'!$A:$K,17,FALSE),0)</f>
        <v>0</v>
      </c>
      <c r="U408" s="34">
        <f ca="1">IFERROR(VLOOKUP($H408,'Sewer F Rev'!$A:$E,15,FALSE),0)</f>
        <v>0</v>
      </c>
      <c r="V408" s="34">
        <f ca="1">IFERROR(VLOOKUP($H408,'Sewer F Rev'!$A:$E,16,FALSE),0)</f>
        <v>0</v>
      </c>
      <c r="W408" s="42">
        <f ca="1">IFERROR(VLOOKUP($H408,'Sewer F Rev'!$A:$E,17,FALSE),0)</f>
        <v>0</v>
      </c>
      <c r="X408" s="34">
        <f>IFERROR(VLOOKUP($H408,'Sewer F Exp'!$A:$B,15,FALSE),0)</f>
        <v>0</v>
      </c>
      <c r="Y408" s="34">
        <f>IFERROR(VLOOKUP($H408,'Sewer F Exp'!$A:$B,16,FALSE),0)</f>
        <v>0</v>
      </c>
      <c r="Z408" s="42">
        <f>IFERROR(VLOOKUP($H408,'Sewer F Exp'!$A:$B,17,FALSE),0)</f>
        <v>0</v>
      </c>
      <c r="AA408" s="34">
        <f>IFERROR(VLOOKUP($H408,'Refuse F Rev'!$A:$E,15,FALSE),0)</f>
        <v>0</v>
      </c>
      <c r="AB408" s="34">
        <f>IFERROR(VLOOKUP($H408,'Refuse F Rev'!$A:$E,16,FALSE),0)</f>
        <v>0</v>
      </c>
      <c r="AC408" s="42">
        <f>IFERROR(VLOOKUP($H408,'Refuse F Rev'!$A:$E,17,FALSE),0)</f>
        <v>0</v>
      </c>
      <c r="AD408" s="34">
        <f>IFERROR(VLOOKUP($H408,'Refuse F Exp'!$A:$E,15,FALSE),0)</f>
        <v>0</v>
      </c>
      <c r="AE408" s="34">
        <f>IFERROR(VLOOKUP($H408,'Refuse F Exp'!$A:$E,16,FALSE),0)</f>
        <v>0</v>
      </c>
      <c r="AF408" s="42">
        <f>IFERROR(VLOOKUP($H408,'Refuse F Exp'!$A:$E,17,FALSE),0)</f>
        <v>0</v>
      </c>
      <c r="AG408" s="34">
        <f>IFERROR(VLOOKUP($H408,#REF!,10,FALSE),0)</f>
        <v>0</v>
      </c>
      <c r="AH408" s="34">
        <f>IFERROR(VLOOKUP($H408,#REF!,11,FALSE),0)</f>
        <v>0</v>
      </c>
      <c r="AI408" s="42">
        <f>IFERROR(VLOOKUP($H408,#REF!,12,FALSE),0)</f>
        <v>0</v>
      </c>
      <c r="AJ408" s="34">
        <f>IFERROR(VLOOKUP($H408,#REF!,10,FALSE),0)</f>
        <v>0</v>
      </c>
      <c r="AK408" s="34">
        <f>IFERROR(VLOOKUP($H408,#REF!,11,FALSE),0)</f>
        <v>0</v>
      </c>
      <c r="AL408" s="42">
        <f>IFERROR(VLOOKUP($H408,#REF!,12,FALSE),0)</f>
        <v>0</v>
      </c>
      <c r="AM408" s="34">
        <f>IFERROR(VLOOKUP($H408,#REF!,10,FALSE),0)</f>
        <v>0</v>
      </c>
      <c r="AN408" s="34">
        <f>IFERROR(VLOOKUP($H408,#REF!,11,FALSE),0)</f>
        <v>0</v>
      </c>
      <c r="AO408" s="42">
        <f>IFERROR(VLOOKUP($H408,#REF!,12,FALSE),0)</f>
        <v>0</v>
      </c>
      <c r="AP408" s="34">
        <f>IFERROR(VLOOKUP($H408,#REF!,10,FALSE),0)</f>
        <v>0</v>
      </c>
      <c r="AQ408" s="34">
        <f>IFERROR(VLOOKUP($H408,#REF!,11,FALSE),0)</f>
        <v>0</v>
      </c>
      <c r="AR408" s="42">
        <f>IFERROR(VLOOKUP($H408,#REF!,12,FALSE),0)</f>
        <v>0</v>
      </c>
      <c r="AS408" s="34">
        <f>IFERROR(VLOOKUP($H408,#REF!,13,FALSE),0)</f>
        <v>0</v>
      </c>
      <c r="AT408" s="34">
        <f>IFERROR(VLOOKUP($H408,#REF!,14,FALSE),0)</f>
        <v>0</v>
      </c>
      <c r="AU408" s="42">
        <f>IFERROR(VLOOKUP($H408,#REF!,15,FALSE),0)</f>
        <v>0</v>
      </c>
      <c r="AV408" s="34">
        <f>IFERROR(VLOOKUP($H408,#REF!,15,FALSE),0)</f>
        <v>0</v>
      </c>
      <c r="AW408" s="34">
        <f>IFERROR(VLOOKUP($H408,#REF!,16,FALSE),0)</f>
        <v>0</v>
      </c>
      <c r="AX408" s="42">
        <f>IFERROR(VLOOKUP($H408,#REF!,17,FALSE),0)</f>
        <v>0</v>
      </c>
    </row>
    <row r="409" spans="1:50" x14ac:dyDescent="0.3">
      <c r="A409" s="33" t="str">
        <f t="shared" si="24"/>
        <v>A -7750-0-000</v>
      </c>
      <c r="B409" s="33" t="str">
        <f>+'R&amp;E EXPORT'!B408</f>
        <v>COMMUNITY PROJECTS</v>
      </c>
      <c r="C409" t="str">
        <f>IFERROR(VLOOKUP(A409,'MCSJ Export'!A:C,3,FALSE),"")</f>
        <v>Control</v>
      </c>
      <c r="D409" s="37">
        <f t="shared" ca="1" si="25"/>
        <v>0</v>
      </c>
      <c r="E409" s="37">
        <f t="shared" ca="1" si="26"/>
        <v>0</v>
      </c>
      <c r="F409" s="37">
        <f t="shared" ca="1" si="27"/>
        <v>0</v>
      </c>
      <c r="G409" s="37"/>
      <c r="H409" s="33" t="str">
        <f>+'R&amp;E EXPORT'!A408</f>
        <v>A -7750-0-000</v>
      </c>
      <c r="I409" s="34">
        <f>IFERROR(VLOOKUP($H409,'Gen F Rev'!$A:$M,15,FALSE),0)</f>
        <v>0</v>
      </c>
      <c r="J409" s="34">
        <f>IFERROR(VLOOKUP($H409,'Gen F Rev'!$A:$M,16,FALSE),0)</f>
        <v>0</v>
      </c>
      <c r="K409" s="42">
        <f>IFERROR(VLOOKUP($H409,'Gen F Rev'!$A:$M,17,FALSE),0)</f>
        <v>0</v>
      </c>
      <c r="L409" s="34">
        <f>IFERROR(VLOOKUP($H409,'Gen F Exp'!$A:$E,15,FALSE),0)</f>
        <v>0</v>
      </c>
      <c r="M409" s="34">
        <f>IFERROR(VLOOKUP($H409,'Gen F Exp'!$A:$E,16,FALSE),0)</f>
        <v>0</v>
      </c>
      <c r="N409" s="42">
        <f>IFERROR(VLOOKUP($H409,'Gen F Exp'!$A:$E,17,FALSE),0)</f>
        <v>0</v>
      </c>
      <c r="O409" s="34">
        <f>IFERROR(VLOOKUP($H409,'Water F Rev'!$A:$L,15,FALSE),0)</f>
        <v>0</v>
      </c>
      <c r="P409" s="34">
        <f>IFERROR(VLOOKUP($H409,'Water F Rev'!$A:$L,16,FALSE),0)</f>
        <v>0</v>
      </c>
      <c r="Q409" s="42">
        <f>IFERROR(VLOOKUP($H409,'Water F Rev'!$A:$L,17,FALSE),0)</f>
        <v>0</v>
      </c>
      <c r="R409" s="34">
        <f>IFERROR(VLOOKUP($H409,'Water F Exp'!$A:$K,15,FALSE),0)</f>
        <v>0</v>
      </c>
      <c r="S409" s="34">
        <f>IFERROR(VLOOKUP($H409,'Water F Exp'!$A:$K,16,FALSE),0)</f>
        <v>0</v>
      </c>
      <c r="T409" s="42">
        <f>IFERROR(VLOOKUP($H409,'Water F Exp'!$A:$K,17,FALSE),0)</f>
        <v>0</v>
      </c>
      <c r="U409" s="34">
        <f ca="1">IFERROR(VLOOKUP($H409,'Sewer F Rev'!$A:$E,15,FALSE),0)</f>
        <v>0</v>
      </c>
      <c r="V409" s="34">
        <f ca="1">IFERROR(VLOOKUP($H409,'Sewer F Rev'!$A:$E,16,FALSE),0)</f>
        <v>0</v>
      </c>
      <c r="W409" s="42">
        <f ca="1">IFERROR(VLOOKUP($H409,'Sewer F Rev'!$A:$E,17,FALSE),0)</f>
        <v>0</v>
      </c>
      <c r="X409" s="34">
        <f>IFERROR(VLOOKUP($H409,'Sewer F Exp'!$A:$B,15,FALSE),0)</f>
        <v>0</v>
      </c>
      <c r="Y409" s="34">
        <f>IFERROR(VLOOKUP($H409,'Sewer F Exp'!$A:$B,16,FALSE),0)</f>
        <v>0</v>
      </c>
      <c r="Z409" s="42">
        <f>IFERROR(VLOOKUP($H409,'Sewer F Exp'!$A:$B,17,FALSE),0)</f>
        <v>0</v>
      </c>
      <c r="AA409" s="34">
        <f>IFERROR(VLOOKUP($H409,'Refuse F Rev'!$A:$E,15,FALSE),0)</f>
        <v>0</v>
      </c>
      <c r="AB409" s="34">
        <f>IFERROR(VLOOKUP($H409,'Refuse F Rev'!$A:$E,16,FALSE),0)</f>
        <v>0</v>
      </c>
      <c r="AC409" s="42">
        <f>IFERROR(VLOOKUP($H409,'Refuse F Rev'!$A:$E,17,FALSE),0)</f>
        <v>0</v>
      </c>
      <c r="AD409" s="34">
        <f>IFERROR(VLOOKUP($H409,'Refuse F Exp'!$A:$E,15,FALSE),0)</f>
        <v>0</v>
      </c>
      <c r="AE409" s="34">
        <f>IFERROR(VLOOKUP($H409,'Refuse F Exp'!$A:$E,16,FALSE),0)</f>
        <v>0</v>
      </c>
      <c r="AF409" s="42">
        <f>IFERROR(VLOOKUP($H409,'Refuse F Exp'!$A:$E,17,FALSE),0)</f>
        <v>0</v>
      </c>
      <c r="AG409" s="34">
        <f>IFERROR(VLOOKUP($H409,#REF!,10,FALSE),0)</f>
        <v>0</v>
      </c>
      <c r="AH409" s="34">
        <f>IFERROR(VLOOKUP($H409,#REF!,11,FALSE),0)</f>
        <v>0</v>
      </c>
      <c r="AI409" s="42">
        <f>IFERROR(VLOOKUP($H409,#REF!,12,FALSE),0)</f>
        <v>0</v>
      </c>
      <c r="AJ409" s="34">
        <f>IFERROR(VLOOKUP($H409,#REF!,10,FALSE),0)</f>
        <v>0</v>
      </c>
      <c r="AK409" s="34">
        <f>IFERROR(VLOOKUP($H409,#REF!,11,FALSE),0)</f>
        <v>0</v>
      </c>
      <c r="AL409" s="42">
        <f>IFERROR(VLOOKUP($H409,#REF!,12,FALSE),0)</f>
        <v>0</v>
      </c>
      <c r="AM409" s="34">
        <f>IFERROR(VLOOKUP($H409,#REF!,10,FALSE),0)</f>
        <v>0</v>
      </c>
      <c r="AN409" s="34">
        <f>IFERROR(VLOOKUP($H409,#REF!,11,FALSE),0)</f>
        <v>0</v>
      </c>
      <c r="AO409" s="42">
        <f>IFERROR(VLOOKUP($H409,#REF!,12,FALSE),0)</f>
        <v>0</v>
      </c>
      <c r="AP409" s="34">
        <f>IFERROR(VLOOKUP($H409,#REF!,10,FALSE),0)</f>
        <v>0</v>
      </c>
      <c r="AQ409" s="34">
        <f>IFERROR(VLOOKUP($H409,#REF!,11,FALSE),0)</f>
        <v>0</v>
      </c>
      <c r="AR409" s="42">
        <f>IFERROR(VLOOKUP($H409,#REF!,12,FALSE),0)</f>
        <v>0</v>
      </c>
      <c r="AS409" s="34">
        <f>IFERROR(VLOOKUP($H409,#REF!,13,FALSE),0)</f>
        <v>0</v>
      </c>
      <c r="AT409" s="34">
        <f>IFERROR(VLOOKUP($H409,#REF!,14,FALSE),0)</f>
        <v>0</v>
      </c>
      <c r="AU409" s="42">
        <f>IFERROR(VLOOKUP($H409,#REF!,15,FALSE),0)</f>
        <v>0</v>
      </c>
      <c r="AV409" s="34">
        <f>IFERROR(VLOOKUP($H409,#REF!,15,FALSE),0)</f>
        <v>0</v>
      </c>
      <c r="AW409" s="34">
        <f>IFERROR(VLOOKUP($H409,#REF!,16,FALSE),0)</f>
        <v>0</v>
      </c>
      <c r="AX409" s="42">
        <f>IFERROR(VLOOKUP($H409,#REF!,17,FALSE),0)</f>
        <v>0</v>
      </c>
    </row>
    <row r="410" spans="1:50" x14ac:dyDescent="0.3">
      <c r="A410" s="33" t="str">
        <f t="shared" si="24"/>
        <v>A -7750-4-000</v>
      </c>
      <c r="B410" s="33" t="str">
        <f>+'R&amp;E EXPORT'!B409</f>
        <v>COMMUNITY PROJECTS AND GRANTS</v>
      </c>
      <c r="C410" t="str">
        <f>IFERROR(VLOOKUP(A410,'MCSJ Export'!A:C,3,FALSE),"")</f>
        <v>Control</v>
      </c>
      <c r="D410" s="37">
        <f t="shared" ca="1" si="25"/>
        <v>0</v>
      </c>
      <c r="E410" s="37">
        <f t="shared" ca="1" si="26"/>
        <v>0</v>
      </c>
      <c r="F410" s="37">
        <f t="shared" ca="1" si="27"/>
        <v>0</v>
      </c>
      <c r="G410" s="37"/>
      <c r="H410" s="33" t="str">
        <f>+'R&amp;E EXPORT'!A409</f>
        <v>A -7750-4-000</v>
      </c>
      <c r="I410" s="34">
        <f>IFERROR(VLOOKUP($H410,'Gen F Rev'!$A:$M,15,FALSE),0)</f>
        <v>0</v>
      </c>
      <c r="J410" s="34">
        <f>IFERROR(VLOOKUP($H410,'Gen F Rev'!$A:$M,16,FALSE),0)</f>
        <v>0</v>
      </c>
      <c r="K410" s="42">
        <f>IFERROR(VLOOKUP($H410,'Gen F Rev'!$A:$M,17,FALSE),0)</f>
        <v>0</v>
      </c>
      <c r="L410" s="34">
        <f>IFERROR(VLOOKUP($H410,'Gen F Exp'!$A:$E,15,FALSE),0)</f>
        <v>0</v>
      </c>
      <c r="M410" s="34">
        <f>IFERROR(VLOOKUP($H410,'Gen F Exp'!$A:$E,16,FALSE),0)</f>
        <v>0</v>
      </c>
      <c r="N410" s="42">
        <f>IFERROR(VLOOKUP($H410,'Gen F Exp'!$A:$E,17,FALSE),0)</f>
        <v>0</v>
      </c>
      <c r="O410" s="34">
        <f>IFERROR(VLOOKUP($H410,'Water F Rev'!$A:$L,15,FALSE),0)</f>
        <v>0</v>
      </c>
      <c r="P410" s="34">
        <f>IFERROR(VLOOKUP($H410,'Water F Rev'!$A:$L,16,FALSE),0)</f>
        <v>0</v>
      </c>
      <c r="Q410" s="42">
        <f>IFERROR(VLOOKUP($H410,'Water F Rev'!$A:$L,17,FALSE),0)</f>
        <v>0</v>
      </c>
      <c r="R410" s="34">
        <f>IFERROR(VLOOKUP($H410,'Water F Exp'!$A:$K,15,FALSE),0)</f>
        <v>0</v>
      </c>
      <c r="S410" s="34">
        <f>IFERROR(VLOOKUP($H410,'Water F Exp'!$A:$K,16,FALSE),0)</f>
        <v>0</v>
      </c>
      <c r="T410" s="42">
        <f>IFERROR(VLOOKUP($H410,'Water F Exp'!$A:$K,17,FALSE),0)</f>
        <v>0</v>
      </c>
      <c r="U410" s="34">
        <f ca="1">IFERROR(VLOOKUP($H410,'Sewer F Rev'!$A:$E,15,FALSE),0)</f>
        <v>0</v>
      </c>
      <c r="V410" s="34">
        <f ca="1">IFERROR(VLOOKUP($H410,'Sewer F Rev'!$A:$E,16,FALSE),0)</f>
        <v>0</v>
      </c>
      <c r="W410" s="42">
        <f ca="1">IFERROR(VLOOKUP($H410,'Sewer F Rev'!$A:$E,17,FALSE),0)</f>
        <v>0</v>
      </c>
      <c r="X410" s="34">
        <f>IFERROR(VLOOKUP($H410,'Sewer F Exp'!$A:$B,15,FALSE),0)</f>
        <v>0</v>
      </c>
      <c r="Y410" s="34">
        <f>IFERROR(VLOOKUP($H410,'Sewer F Exp'!$A:$B,16,FALSE),0)</f>
        <v>0</v>
      </c>
      <c r="Z410" s="42">
        <f>IFERROR(VLOOKUP($H410,'Sewer F Exp'!$A:$B,17,FALSE),0)</f>
        <v>0</v>
      </c>
      <c r="AA410" s="34">
        <f>IFERROR(VLOOKUP($H410,'Refuse F Rev'!$A:$E,15,FALSE),0)</f>
        <v>0</v>
      </c>
      <c r="AB410" s="34">
        <f>IFERROR(VLOOKUP($H410,'Refuse F Rev'!$A:$E,16,FALSE),0)</f>
        <v>0</v>
      </c>
      <c r="AC410" s="42">
        <f>IFERROR(VLOOKUP($H410,'Refuse F Rev'!$A:$E,17,FALSE),0)</f>
        <v>0</v>
      </c>
      <c r="AD410" s="34">
        <f>IFERROR(VLOOKUP($H410,'Refuse F Exp'!$A:$E,15,FALSE),0)</f>
        <v>0</v>
      </c>
      <c r="AE410" s="34">
        <f>IFERROR(VLOOKUP($H410,'Refuse F Exp'!$A:$E,16,FALSE),0)</f>
        <v>0</v>
      </c>
      <c r="AF410" s="42">
        <f>IFERROR(VLOOKUP($H410,'Refuse F Exp'!$A:$E,17,FALSE),0)</f>
        <v>0</v>
      </c>
      <c r="AG410" s="34">
        <f>IFERROR(VLOOKUP($H410,#REF!,10,FALSE),0)</f>
        <v>0</v>
      </c>
      <c r="AH410" s="34">
        <f>IFERROR(VLOOKUP($H410,#REF!,11,FALSE),0)</f>
        <v>0</v>
      </c>
      <c r="AI410" s="42">
        <f>IFERROR(VLOOKUP($H410,#REF!,12,FALSE),0)</f>
        <v>0</v>
      </c>
      <c r="AJ410" s="34">
        <f>IFERROR(VLOOKUP($H410,#REF!,10,FALSE),0)</f>
        <v>0</v>
      </c>
      <c r="AK410" s="34">
        <f>IFERROR(VLOOKUP($H410,#REF!,11,FALSE),0)</f>
        <v>0</v>
      </c>
      <c r="AL410" s="42">
        <f>IFERROR(VLOOKUP($H410,#REF!,12,FALSE),0)</f>
        <v>0</v>
      </c>
      <c r="AM410" s="34">
        <f>IFERROR(VLOOKUP($H410,#REF!,10,FALSE),0)</f>
        <v>0</v>
      </c>
      <c r="AN410" s="34">
        <f>IFERROR(VLOOKUP($H410,#REF!,11,FALSE),0)</f>
        <v>0</v>
      </c>
      <c r="AO410" s="42">
        <f>IFERROR(VLOOKUP($H410,#REF!,12,FALSE),0)</f>
        <v>0</v>
      </c>
      <c r="AP410" s="34">
        <f>IFERROR(VLOOKUP($H410,#REF!,10,FALSE),0)</f>
        <v>0</v>
      </c>
      <c r="AQ410" s="34">
        <f>IFERROR(VLOOKUP($H410,#REF!,11,FALSE),0)</f>
        <v>0</v>
      </c>
      <c r="AR410" s="42">
        <f>IFERROR(VLOOKUP($H410,#REF!,12,FALSE),0)</f>
        <v>0</v>
      </c>
      <c r="AS410" s="34">
        <f>IFERROR(VLOOKUP($H410,#REF!,13,FALSE),0)</f>
        <v>0</v>
      </c>
      <c r="AT410" s="34">
        <f>IFERROR(VLOOKUP($H410,#REF!,14,FALSE),0)</f>
        <v>0</v>
      </c>
      <c r="AU410" s="42">
        <f>IFERROR(VLOOKUP($H410,#REF!,15,FALSE),0)</f>
        <v>0</v>
      </c>
      <c r="AV410" s="34">
        <f>IFERROR(VLOOKUP($H410,#REF!,15,FALSE),0)</f>
        <v>0</v>
      </c>
      <c r="AW410" s="34">
        <f>IFERROR(VLOOKUP($H410,#REF!,16,FALSE),0)</f>
        <v>0</v>
      </c>
      <c r="AX410" s="42">
        <f>IFERROR(VLOOKUP($H410,#REF!,17,FALSE),0)</f>
        <v>0</v>
      </c>
    </row>
    <row r="411" spans="1:50" x14ac:dyDescent="0.3">
      <c r="A411" s="33" t="str">
        <f t="shared" si="24"/>
        <v>A -7750-4-010</v>
      </c>
      <c r="B411" s="33" t="str">
        <f>+'R&amp;E EXPORT'!B410</f>
        <v>Grant Application Expense</v>
      </c>
      <c r="C411" t="str">
        <f>IFERROR(VLOOKUP(A411,'MCSJ Export'!A:C,3,FALSE),"")</f>
        <v/>
      </c>
      <c r="D411" s="37">
        <f t="shared" ca="1" si="25"/>
        <v>0</v>
      </c>
      <c r="E411" s="37">
        <f t="shared" ca="1" si="26"/>
        <v>0</v>
      </c>
      <c r="F411" s="37">
        <f t="shared" ca="1" si="27"/>
        <v>0</v>
      </c>
      <c r="G411" s="37"/>
      <c r="H411" s="33" t="str">
        <f>+'R&amp;E EXPORT'!A410</f>
        <v>A -7750-4-010</v>
      </c>
      <c r="I411" s="34">
        <f>IFERROR(VLOOKUP($H411,'Gen F Rev'!$A:$M,15,FALSE),0)</f>
        <v>0</v>
      </c>
      <c r="J411" s="34">
        <f>IFERROR(VLOOKUP($H411,'Gen F Rev'!$A:$M,16,FALSE),0)</f>
        <v>0</v>
      </c>
      <c r="K411" s="42">
        <f>IFERROR(VLOOKUP($H411,'Gen F Rev'!$A:$M,17,FALSE),0)</f>
        <v>0</v>
      </c>
      <c r="L411" s="34">
        <f>IFERROR(VLOOKUP($H411,'Gen F Exp'!$A:$E,15,FALSE),0)</f>
        <v>0</v>
      </c>
      <c r="M411" s="34">
        <f>IFERROR(VLOOKUP($H411,'Gen F Exp'!$A:$E,16,FALSE),0)</f>
        <v>0</v>
      </c>
      <c r="N411" s="42">
        <f>IFERROR(VLOOKUP($H411,'Gen F Exp'!$A:$E,17,FALSE),0)</f>
        <v>0</v>
      </c>
      <c r="O411" s="34">
        <f>IFERROR(VLOOKUP($H411,'Water F Rev'!$A:$L,15,FALSE),0)</f>
        <v>0</v>
      </c>
      <c r="P411" s="34">
        <f>IFERROR(VLOOKUP($H411,'Water F Rev'!$A:$L,16,FALSE),0)</f>
        <v>0</v>
      </c>
      <c r="Q411" s="42">
        <f>IFERROR(VLOOKUP($H411,'Water F Rev'!$A:$L,17,FALSE),0)</f>
        <v>0</v>
      </c>
      <c r="R411" s="34">
        <f>IFERROR(VLOOKUP($H411,'Water F Exp'!$A:$K,15,FALSE),0)</f>
        <v>0</v>
      </c>
      <c r="S411" s="34">
        <f>IFERROR(VLOOKUP($H411,'Water F Exp'!$A:$K,16,FALSE),0)</f>
        <v>0</v>
      </c>
      <c r="T411" s="42">
        <f>IFERROR(VLOOKUP($H411,'Water F Exp'!$A:$K,17,FALSE),0)</f>
        <v>0</v>
      </c>
      <c r="U411" s="34">
        <f ca="1">IFERROR(VLOOKUP($H411,'Sewer F Rev'!$A:$E,15,FALSE),0)</f>
        <v>0</v>
      </c>
      <c r="V411" s="34">
        <f ca="1">IFERROR(VLOOKUP($H411,'Sewer F Rev'!$A:$E,16,FALSE),0)</f>
        <v>0</v>
      </c>
      <c r="W411" s="42">
        <f ca="1">IFERROR(VLOOKUP($H411,'Sewer F Rev'!$A:$E,17,FALSE),0)</f>
        <v>0</v>
      </c>
      <c r="X411" s="34">
        <f>IFERROR(VLOOKUP($H411,'Sewer F Exp'!$A:$B,15,FALSE),0)</f>
        <v>0</v>
      </c>
      <c r="Y411" s="34">
        <f>IFERROR(VLOOKUP($H411,'Sewer F Exp'!$A:$B,16,FALSE),0)</f>
        <v>0</v>
      </c>
      <c r="Z411" s="42">
        <f>IFERROR(VLOOKUP($H411,'Sewer F Exp'!$A:$B,17,FALSE),0)</f>
        <v>0</v>
      </c>
      <c r="AA411" s="34">
        <f>IFERROR(VLOOKUP($H411,'Refuse F Rev'!$A:$E,15,FALSE),0)</f>
        <v>0</v>
      </c>
      <c r="AB411" s="34">
        <f>IFERROR(VLOOKUP($H411,'Refuse F Rev'!$A:$E,16,FALSE),0)</f>
        <v>0</v>
      </c>
      <c r="AC411" s="42">
        <f>IFERROR(VLOOKUP($H411,'Refuse F Rev'!$A:$E,17,FALSE),0)</f>
        <v>0</v>
      </c>
      <c r="AD411" s="34">
        <f>IFERROR(VLOOKUP($H411,'Refuse F Exp'!$A:$E,15,FALSE),0)</f>
        <v>0</v>
      </c>
      <c r="AE411" s="34">
        <f>IFERROR(VLOOKUP($H411,'Refuse F Exp'!$A:$E,16,FALSE),0)</f>
        <v>0</v>
      </c>
      <c r="AF411" s="42">
        <f>IFERROR(VLOOKUP($H411,'Refuse F Exp'!$A:$E,17,FALSE),0)</f>
        <v>0</v>
      </c>
      <c r="AG411" s="34">
        <f>IFERROR(VLOOKUP($H411,#REF!,10,FALSE),0)</f>
        <v>0</v>
      </c>
      <c r="AH411" s="34">
        <f>IFERROR(VLOOKUP($H411,#REF!,11,FALSE),0)</f>
        <v>0</v>
      </c>
      <c r="AI411" s="42">
        <f>IFERROR(VLOOKUP($H411,#REF!,12,FALSE),0)</f>
        <v>0</v>
      </c>
      <c r="AJ411" s="34">
        <f>IFERROR(VLOOKUP($H411,#REF!,10,FALSE),0)</f>
        <v>0</v>
      </c>
      <c r="AK411" s="34">
        <f>IFERROR(VLOOKUP($H411,#REF!,11,FALSE),0)</f>
        <v>0</v>
      </c>
      <c r="AL411" s="42">
        <f>IFERROR(VLOOKUP($H411,#REF!,12,FALSE),0)</f>
        <v>0</v>
      </c>
      <c r="AM411" s="34">
        <f>IFERROR(VLOOKUP($H411,#REF!,10,FALSE),0)</f>
        <v>0</v>
      </c>
      <c r="AN411" s="34">
        <f>IFERROR(VLOOKUP($H411,#REF!,11,FALSE),0)</f>
        <v>0</v>
      </c>
      <c r="AO411" s="42">
        <f>IFERROR(VLOOKUP($H411,#REF!,12,FALSE),0)</f>
        <v>0</v>
      </c>
      <c r="AP411" s="34">
        <f>IFERROR(VLOOKUP($H411,#REF!,10,FALSE),0)</f>
        <v>0</v>
      </c>
      <c r="AQ411" s="34">
        <f>IFERROR(VLOOKUP($H411,#REF!,11,FALSE),0)</f>
        <v>0</v>
      </c>
      <c r="AR411" s="42">
        <f>IFERROR(VLOOKUP($H411,#REF!,12,FALSE),0)</f>
        <v>0</v>
      </c>
      <c r="AS411" s="34">
        <f>IFERROR(VLOOKUP($H411,#REF!,13,FALSE),0)</f>
        <v>0</v>
      </c>
      <c r="AT411" s="34">
        <f>IFERROR(VLOOKUP($H411,#REF!,14,FALSE),0)</f>
        <v>0</v>
      </c>
      <c r="AU411" s="42">
        <f>IFERROR(VLOOKUP($H411,#REF!,15,FALSE),0)</f>
        <v>0</v>
      </c>
      <c r="AV411" s="34">
        <f>IFERROR(VLOOKUP($H411,#REF!,15,FALSE),0)</f>
        <v>0</v>
      </c>
      <c r="AW411" s="34">
        <f>IFERROR(VLOOKUP($H411,#REF!,16,FALSE),0)</f>
        <v>0</v>
      </c>
      <c r="AX411" s="42">
        <f>IFERROR(VLOOKUP($H411,#REF!,17,FALSE),0)</f>
        <v>0</v>
      </c>
    </row>
    <row r="412" spans="1:50" x14ac:dyDescent="0.3">
      <c r="A412" s="33" t="str">
        <f t="shared" si="24"/>
        <v>A -8010-0-000</v>
      </c>
      <c r="B412" s="33" t="str">
        <f>+'R&amp;E EXPORT'!B411</f>
        <v>ZONING:</v>
      </c>
      <c r="C412" t="str">
        <f>IFERROR(VLOOKUP(A412,'MCSJ Export'!A:C,3,FALSE),"")</f>
        <v>Control</v>
      </c>
      <c r="D412" s="37">
        <f t="shared" ca="1" si="25"/>
        <v>0</v>
      </c>
      <c r="E412" s="37">
        <f t="shared" ca="1" si="26"/>
        <v>0</v>
      </c>
      <c r="F412" s="37">
        <f t="shared" ca="1" si="27"/>
        <v>0</v>
      </c>
      <c r="G412" s="37"/>
      <c r="H412" s="33" t="str">
        <f>+'R&amp;E EXPORT'!A411</f>
        <v>A -8010-0-000</v>
      </c>
      <c r="I412" s="34">
        <f>IFERROR(VLOOKUP($H412,'Gen F Rev'!$A:$M,15,FALSE),0)</f>
        <v>0</v>
      </c>
      <c r="J412" s="34">
        <f>IFERROR(VLOOKUP($H412,'Gen F Rev'!$A:$M,16,FALSE),0)</f>
        <v>0</v>
      </c>
      <c r="K412" s="42">
        <f>IFERROR(VLOOKUP($H412,'Gen F Rev'!$A:$M,17,FALSE),0)</f>
        <v>0</v>
      </c>
      <c r="L412" s="34">
        <f>IFERROR(VLOOKUP($H412,'Gen F Exp'!$A:$E,15,FALSE),0)</f>
        <v>0</v>
      </c>
      <c r="M412" s="34">
        <f>IFERROR(VLOOKUP($H412,'Gen F Exp'!$A:$E,16,FALSE),0)</f>
        <v>0</v>
      </c>
      <c r="N412" s="42">
        <f>IFERROR(VLOOKUP($H412,'Gen F Exp'!$A:$E,17,FALSE),0)</f>
        <v>0</v>
      </c>
      <c r="O412" s="34">
        <f>IFERROR(VLOOKUP($H412,'Water F Rev'!$A:$L,15,FALSE),0)</f>
        <v>0</v>
      </c>
      <c r="P412" s="34">
        <f>IFERROR(VLOOKUP($H412,'Water F Rev'!$A:$L,16,FALSE),0)</f>
        <v>0</v>
      </c>
      <c r="Q412" s="42">
        <f>IFERROR(VLOOKUP($H412,'Water F Rev'!$A:$L,17,FALSE),0)</f>
        <v>0</v>
      </c>
      <c r="R412" s="34">
        <f>IFERROR(VLOOKUP($H412,'Water F Exp'!$A:$K,15,FALSE),0)</f>
        <v>0</v>
      </c>
      <c r="S412" s="34">
        <f>IFERROR(VLOOKUP($H412,'Water F Exp'!$A:$K,16,FALSE),0)</f>
        <v>0</v>
      </c>
      <c r="T412" s="42">
        <f>IFERROR(VLOOKUP($H412,'Water F Exp'!$A:$K,17,FALSE),0)</f>
        <v>0</v>
      </c>
      <c r="U412" s="34">
        <f ca="1">IFERROR(VLOOKUP($H412,'Sewer F Rev'!$A:$E,15,FALSE),0)</f>
        <v>0</v>
      </c>
      <c r="V412" s="34">
        <f ca="1">IFERROR(VLOOKUP($H412,'Sewer F Rev'!$A:$E,16,FALSE),0)</f>
        <v>0</v>
      </c>
      <c r="W412" s="42">
        <f ca="1">IFERROR(VLOOKUP($H412,'Sewer F Rev'!$A:$E,17,FALSE),0)</f>
        <v>0</v>
      </c>
      <c r="X412" s="34">
        <f>IFERROR(VLOOKUP($H412,'Sewer F Exp'!$A:$B,15,FALSE),0)</f>
        <v>0</v>
      </c>
      <c r="Y412" s="34">
        <f>IFERROR(VLOOKUP($H412,'Sewer F Exp'!$A:$B,16,FALSE),0)</f>
        <v>0</v>
      </c>
      <c r="Z412" s="42">
        <f>IFERROR(VLOOKUP($H412,'Sewer F Exp'!$A:$B,17,FALSE),0)</f>
        <v>0</v>
      </c>
      <c r="AA412" s="34">
        <f>IFERROR(VLOOKUP($H412,'Refuse F Rev'!$A:$E,15,FALSE),0)</f>
        <v>0</v>
      </c>
      <c r="AB412" s="34">
        <f>IFERROR(VLOOKUP($H412,'Refuse F Rev'!$A:$E,16,FALSE),0)</f>
        <v>0</v>
      </c>
      <c r="AC412" s="42">
        <f>IFERROR(VLOOKUP($H412,'Refuse F Rev'!$A:$E,17,FALSE),0)</f>
        <v>0</v>
      </c>
      <c r="AD412" s="34">
        <f>IFERROR(VLOOKUP($H412,'Refuse F Exp'!$A:$E,15,FALSE),0)</f>
        <v>0</v>
      </c>
      <c r="AE412" s="34">
        <f>IFERROR(VLOOKUP($H412,'Refuse F Exp'!$A:$E,16,FALSE),0)</f>
        <v>0</v>
      </c>
      <c r="AF412" s="42">
        <f>IFERROR(VLOOKUP($H412,'Refuse F Exp'!$A:$E,17,FALSE),0)</f>
        <v>0</v>
      </c>
      <c r="AG412" s="34">
        <f>IFERROR(VLOOKUP($H412,#REF!,10,FALSE),0)</f>
        <v>0</v>
      </c>
      <c r="AH412" s="34">
        <f>IFERROR(VLOOKUP($H412,#REF!,11,FALSE),0)</f>
        <v>0</v>
      </c>
      <c r="AI412" s="42">
        <f>IFERROR(VLOOKUP($H412,#REF!,12,FALSE),0)</f>
        <v>0</v>
      </c>
      <c r="AJ412" s="34">
        <f>IFERROR(VLOOKUP($H412,#REF!,10,FALSE),0)</f>
        <v>0</v>
      </c>
      <c r="AK412" s="34">
        <f>IFERROR(VLOOKUP($H412,#REF!,11,FALSE),0)</f>
        <v>0</v>
      </c>
      <c r="AL412" s="42">
        <f>IFERROR(VLOOKUP($H412,#REF!,12,FALSE),0)</f>
        <v>0</v>
      </c>
      <c r="AM412" s="34">
        <f>IFERROR(VLOOKUP($H412,#REF!,10,FALSE),0)</f>
        <v>0</v>
      </c>
      <c r="AN412" s="34">
        <f>IFERROR(VLOOKUP($H412,#REF!,11,FALSE),0)</f>
        <v>0</v>
      </c>
      <c r="AO412" s="42">
        <f>IFERROR(VLOOKUP($H412,#REF!,12,FALSE),0)</f>
        <v>0</v>
      </c>
      <c r="AP412" s="34">
        <f>IFERROR(VLOOKUP($H412,#REF!,10,FALSE),0)</f>
        <v>0</v>
      </c>
      <c r="AQ412" s="34">
        <f>IFERROR(VLOOKUP($H412,#REF!,11,FALSE),0)</f>
        <v>0</v>
      </c>
      <c r="AR412" s="42">
        <f>IFERROR(VLOOKUP($H412,#REF!,12,FALSE),0)</f>
        <v>0</v>
      </c>
      <c r="AS412" s="34">
        <f>IFERROR(VLOOKUP($H412,#REF!,13,FALSE),0)</f>
        <v>0</v>
      </c>
      <c r="AT412" s="34">
        <f>IFERROR(VLOOKUP($H412,#REF!,14,FALSE),0)</f>
        <v>0</v>
      </c>
      <c r="AU412" s="42">
        <f>IFERROR(VLOOKUP($H412,#REF!,15,FALSE),0)</f>
        <v>0</v>
      </c>
      <c r="AV412" s="34">
        <f>IFERROR(VLOOKUP($H412,#REF!,15,FALSE),0)</f>
        <v>0</v>
      </c>
      <c r="AW412" s="34">
        <f>IFERROR(VLOOKUP($H412,#REF!,16,FALSE),0)</f>
        <v>0</v>
      </c>
      <c r="AX412" s="42">
        <f>IFERROR(VLOOKUP($H412,#REF!,17,FALSE),0)</f>
        <v>0</v>
      </c>
    </row>
    <row r="413" spans="1:50" x14ac:dyDescent="0.3">
      <c r="A413" s="33" t="str">
        <f t="shared" si="24"/>
        <v>A -8010-4-050</v>
      </c>
      <c r="B413" s="33" t="str">
        <f>+'R&amp;E EXPORT'!B412</f>
        <v>ZONING BOARD STIPEND</v>
      </c>
      <c r="C413" t="str">
        <f>IFERROR(VLOOKUP(A413,'MCSJ Export'!A:C,3,FALSE),"")</f>
        <v>Sub Account</v>
      </c>
      <c r="D413" s="37">
        <f t="shared" ca="1" si="25"/>
        <v>0</v>
      </c>
      <c r="E413" s="37">
        <f t="shared" ca="1" si="26"/>
        <v>0</v>
      </c>
      <c r="F413" s="37">
        <f t="shared" ca="1" si="27"/>
        <v>0</v>
      </c>
      <c r="G413" s="37"/>
      <c r="H413" s="33" t="str">
        <f>+'R&amp;E EXPORT'!A412</f>
        <v>A -8010-4-050</v>
      </c>
      <c r="I413" s="34">
        <f>IFERROR(VLOOKUP($H413,'Gen F Rev'!$A:$M,15,FALSE),0)</f>
        <v>0</v>
      </c>
      <c r="J413" s="34">
        <f>IFERROR(VLOOKUP($H413,'Gen F Rev'!$A:$M,16,FALSE),0)</f>
        <v>0</v>
      </c>
      <c r="K413" s="42">
        <f>IFERROR(VLOOKUP($H413,'Gen F Rev'!$A:$M,17,FALSE),0)</f>
        <v>0</v>
      </c>
      <c r="L413" s="34">
        <f>IFERROR(VLOOKUP($H413,'Gen F Exp'!$A:$E,15,FALSE),0)</f>
        <v>0</v>
      </c>
      <c r="M413" s="34">
        <f>IFERROR(VLOOKUP($H413,'Gen F Exp'!$A:$E,16,FALSE),0)</f>
        <v>0</v>
      </c>
      <c r="N413" s="42">
        <f>IFERROR(VLOOKUP($H413,'Gen F Exp'!$A:$E,17,FALSE),0)</f>
        <v>0</v>
      </c>
      <c r="O413" s="34">
        <f>IFERROR(VLOOKUP($H413,'Water F Rev'!$A:$L,15,FALSE),0)</f>
        <v>0</v>
      </c>
      <c r="P413" s="34">
        <f>IFERROR(VLOOKUP($H413,'Water F Rev'!$A:$L,16,FALSE),0)</f>
        <v>0</v>
      </c>
      <c r="Q413" s="42">
        <f>IFERROR(VLOOKUP($H413,'Water F Rev'!$A:$L,17,FALSE),0)</f>
        <v>0</v>
      </c>
      <c r="R413" s="34">
        <f>IFERROR(VLOOKUP($H413,'Water F Exp'!$A:$K,15,FALSE),0)</f>
        <v>0</v>
      </c>
      <c r="S413" s="34">
        <f>IFERROR(VLOOKUP($H413,'Water F Exp'!$A:$K,16,FALSE),0)</f>
        <v>0</v>
      </c>
      <c r="T413" s="42">
        <f>IFERROR(VLOOKUP($H413,'Water F Exp'!$A:$K,17,FALSE),0)</f>
        <v>0</v>
      </c>
      <c r="U413" s="34">
        <f ca="1">IFERROR(VLOOKUP($H413,'Sewer F Rev'!$A:$E,15,FALSE),0)</f>
        <v>0</v>
      </c>
      <c r="V413" s="34">
        <f ca="1">IFERROR(VLOOKUP($H413,'Sewer F Rev'!$A:$E,16,FALSE),0)</f>
        <v>0</v>
      </c>
      <c r="W413" s="42">
        <f ca="1">IFERROR(VLOOKUP($H413,'Sewer F Rev'!$A:$E,17,FALSE),0)</f>
        <v>0</v>
      </c>
      <c r="X413" s="34">
        <f>IFERROR(VLOOKUP($H413,'Sewer F Exp'!$A:$B,15,FALSE),0)</f>
        <v>0</v>
      </c>
      <c r="Y413" s="34">
        <f>IFERROR(VLOOKUP($H413,'Sewer F Exp'!$A:$B,16,FALSE),0)</f>
        <v>0</v>
      </c>
      <c r="Z413" s="42">
        <f>IFERROR(VLOOKUP($H413,'Sewer F Exp'!$A:$B,17,FALSE),0)</f>
        <v>0</v>
      </c>
      <c r="AA413" s="34">
        <f>IFERROR(VLOOKUP($H413,'Refuse F Rev'!$A:$E,15,FALSE),0)</f>
        <v>0</v>
      </c>
      <c r="AB413" s="34">
        <f>IFERROR(VLOOKUP($H413,'Refuse F Rev'!$A:$E,16,FALSE),0)</f>
        <v>0</v>
      </c>
      <c r="AC413" s="42">
        <f>IFERROR(VLOOKUP($H413,'Refuse F Rev'!$A:$E,17,FALSE),0)</f>
        <v>0</v>
      </c>
      <c r="AD413" s="34">
        <f>IFERROR(VLOOKUP($H413,'Refuse F Exp'!$A:$E,15,FALSE),0)</f>
        <v>0</v>
      </c>
      <c r="AE413" s="34">
        <f>IFERROR(VLOOKUP($H413,'Refuse F Exp'!$A:$E,16,FALSE),0)</f>
        <v>0</v>
      </c>
      <c r="AF413" s="42">
        <f>IFERROR(VLOOKUP($H413,'Refuse F Exp'!$A:$E,17,FALSE),0)</f>
        <v>0</v>
      </c>
      <c r="AG413" s="34">
        <f>IFERROR(VLOOKUP($H413,#REF!,10,FALSE),0)</f>
        <v>0</v>
      </c>
      <c r="AH413" s="34">
        <f>IFERROR(VLOOKUP($H413,#REF!,11,FALSE),0)</f>
        <v>0</v>
      </c>
      <c r="AI413" s="42">
        <f>IFERROR(VLOOKUP($H413,#REF!,12,FALSE),0)</f>
        <v>0</v>
      </c>
      <c r="AJ413" s="34">
        <f>IFERROR(VLOOKUP($H413,#REF!,10,FALSE),0)</f>
        <v>0</v>
      </c>
      <c r="AK413" s="34">
        <f>IFERROR(VLOOKUP($H413,#REF!,11,FALSE),0)</f>
        <v>0</v>
      </c>
      <c r="AL413" s="42">
        <f>IFERROR(VLOOKUP($H413,#REF!,12,FALSE),0)</f>
        <v>0</v>
      </c>
      <c r="AM413" s="34">
        <f>IFERROR(VLOOKUP($H413,#REF!,10,FALSE),0)</f>
        <v>0</v>
      </c>
      <c r="AN413" s="34">
        <f>IFERROR(VLOOKUP($H413,#REF!,11,FALSE),0)</f>
        <v>0</v>
      </c>
      <c r="AO413" s="42">
        <f>IFERROR(VLOOKUP($H413,#REF!,12,FALSE),0)</f>
        <v>0</v>
      </c>
      <c r="AP413" s="34">
        <f>IFERROR(VLOOKUP($H413,#REF!,10,FALSE),0)</f>
        <v>0</v>
      </c>
      <c r="AQ413" s="34">
        <f>IFERROR(VLOOKUP($H413,#REF!,11,FALSE),0)</f>
        <v>0</v>
      </c>
      <c r="AR413" s="42">
        <f>IFERROR(VLOOKUP($H413,#REF!,12,FALSE),0)</f>
        <v>0</v>
      </c>
      <c r="AS413" s="34">
        <f>IFERROR(VLOOKUP($H413,#REF!,13,FALSE),0)</f>
        <v>0</v>
      </c>
      <c r="AT413" s="34">
        <f>IFERROR(VLOOKUP($H413,#REF!,14,FALSE),0)</f>
        <v>0</v>
      </c>
      <c r="AU413" s="42">
        <f>IFERROR(VLOOKUP($H413,#REF!,15,FALSE),0)</f>
        <v>0</v>
      </c>
      <c r="AV413" s="34">
        <f>IFERROR(VLOOKUP($H413,#REF!,15,FALSE),0)</f>
        <v>0</v>
      </c>
      <c r="AW413" s="34">
        <f>IFERROR(VLOOKUP($H413,#REF!,16,FALSE),0)</f>
        <v>0</v>
      </c>
      <c r="AX413" s="42">
        <f>IFERROR(VLOOKUP($H413,#REF!,17,FALSE),0)</f>
        <v>0</v>
      </c>
    </row>
    <row r="414" spans="1:50" x14ac:dyDescent="0.3">
      <c r="A414" s="33" t="str">
        <f t="shared" si="24"/>
        <v>A -8010-4-101</v>
      </c>
      <c r="B414" s="33" t="str">
        <f>+'R&amp;E EXPORT'!B413</f>
        <v>ZONING BOARD-MISC -REFERENCE MATERIAL</v>
      </c>
      <c r="C414" t="str">
        <f>IFERROR(VLOOKUP(A414,'MCSJ Export'!A:C,3,FALSE),"")</f>
        <v>Sub Account</v>
      </c>
      <c r="D414" s="37">
        <f t="shared" ca="1" si="25"/>
        <v>0</v>
      </c>
      <c r="E414" s="37">
        <f t="shared" ca="1" si="26"/>
        <v>0</v>
      </c>
      <c r="F414" s="37">
        <f t="shared" ca="1" si="27"/>
        <v>0</v>
      </c>
      <c r="G414" s="37"/>
      <c r="H414" s="33" t="str">
        <f>+'R&amp;E EXPORT'!A413</f>
        <v>A -8010-4-101</v>
      </c>
      <c r="I414" s="34">
        <f>IFERROR(VLOOKUP($H414,'Gen F Rev'!$A:$M,15,FALSE),0)</f>
        <v>0</v>
      </c>
      <c r="J414" s="34">
        <f>IFERROR(VLOOKUP($H414,'Gen F Rev'!$A:$M,16,FALSE),0)</f>
        <v>0</v>
      </c>
      <c r="K414" s="42">
        <f>IFERROR(VLOOKUP($H414,'Gen F Rev'!$A:$M,17,FALSE),0)</f>
        <v>0</v>
      </c>
      <c r="L414" s="34">
        <f>IFERROR(VLOOKUP($H414,'Gen F Exp'!$A:$E,15,FALSE),0)</f>
        <v>0</v>
      </c>
      <c r="M414" s="34">
        <f>IFERROR(VLOOKUP($H414,'Gen F Exp'!$A:$E,16,FALSE),0)</f>
        <v>0</v>
      </c>
      <c r="N414" s="42">
        <f>IFERROR(VLOOKUP($H414,'Gen F Exp'!$A:$E,17,FALSE),0)</f>
        <v>0</v>
      </c>
      <c r="O414" s="34">
        <f>IFERROR(VLOOKUP($H414,'Water F Rev'!$A:$L,15,FALSE),0)</f>
        <v>0</v>
      </c>
      <c r="P414" s="34">
        <f>IFERROR(VLOOKUP($H414,'Water F Rev'!$A:$L,16,FALSE),0)</f>
        <v>0</v>
      </c>
      <c r="Q414" s="42">
        <f>IFERROR(VLOOKUP($H414,'Water F Rev'!$A:$L,17,FALSE),0)</f>
        <v>0</v>
      </c>
      <c r="R414" s="34">
        <f>IFERROR(VLOOKUP($H414,'Water F Exp'!$A:$K,15,FALSE),0)</f>
        <v>0</v>
      </c>
      <c r="S414" s="34">
        <f>IFERROR(VLOOKUP($H414,'Water F Exp'!$A:$K,16,FALSE),0)</f>
        <v>0</v>
      </c>
      <c r="T414" s="42">
        <f>IFERROR(VLOOKUP($H414,'Water F Exp'!$A:$K,17,FALSE),0)</f>
        <v>0</v>
      </c>
      <c r="U414" s="34">
        <f ca="1">IFERROR(VLOOKUP($H414,'Sewer F Rev'!$A:$E,15,FALSE),0)</f>
        <v>0</v>
      </c>
      <c r="V414" s="34">
        <f ca="1">IFERROR(VLOOKUP($H414,'Sewer F Rev'!$A:$E,16,FALSE),0)</f>
        <v>0</v>
      </c>
      <c r="W414" s="42">
        <f ca="1">IFERROR(VLOOKUP($H414,'Sewer F Rev'!$A:$E,17,FALSE),0)</f>
        <v>0</v>
      </c>
      <c r="X414" s="34">
        <f>IFERROR(VLOOKUP($H414,'Sewer F Exp'!$A:$B,15,FALSE),0)</f>
        <v>0</v>
      </c>
      <c r="Y414" s="34">
        <f>IFERROR(VLOOKUP($H414,'Sewer F Exp'!$A:$B,16,FALSE),0)</f>
        <v>0</v>
      </c>
      <c r="Z414" s="42">
        <f>IFERROR(VLOOKUP($H414,'Sewer F Exp'!$A:$B,17,FALSE),0)</f>
        <v>0</v>
      </c>
      <c r="AA414" s="34">
        <f>IFERROR(VLOOKUP($H414,'Refuse F Rev'!$A:$E,15,FALSE),0)</f>
        <v>0</v>
      </c>
      <c r="AB414" s="34">
        <f>IFERROR(VLOOKUP($H414,'Refuse F Rev'!$A:$E,16,FALSE),0)</f>
        <v>0</v>
      </c>
      <c r="AC414" s="42">
        <f>IFERROR(VLOOKUP($H414,'Refuse F Rev'!$A:$E,17,FALSE),0)</f>
        <v>0</v>
      </c>
      <c r="AD414" s="34">
        <f>IFERROR(VLOOKUP($H414,'Refuse F Exp'!$A:$E,15,FALSE),0)</f>
        <v>0</v>
      </c>
      <c r="AE414" s="34">
        <f>IFERROR(VLOOKUP($H414,'Refuse F Exp'!$A:$E,16,FALSE),0)</f>
        <v>0</v>
      </c>
      <c r="AF414" s="42">
        <f>IFERROR(VLOOKUP($H414,'Refuse F Exp'!$A:$E,17,FALSE),0)</f>
        <v>0</v>
      </c>
      <c r="AG414" s="34">
        <f>IFERROR(VLOOKUP($H414,#REF!,10,FALSE),0)</f>
        <v>0</v>
      </c>
      <c r="AH414" s="34">
        <f>IFERROR(VLOOKUP($H414,#REF!,11,FALSE),0)</f>
        <v>0</v>
      </c>
      <c r="AI414" s="42">
        <f>IFERROR(VLOOKUP($H414,#REF!,12,FALSE),0)</f>
        <v>0</v>
      </c>
      <c r="AJ414" s="34">
        <f>IFERROR(VLOOKUP($H414,#REF!,10,FALSE),0)</f>
        <v>0</v>
      </c>
      <c r="AK414" s="34">
        <f>IFERROR(VLOOKUP($H414,#REF!,11,FALSE),0)</f>
        <v>0</v>
      </c>
      <c r="AL414" s="42">
        <f>IFERROR(VLOOKUP($H414,#REF!,12,FALSE),0)</f>
        <v>0</v>
      </c>
      <c r="AM414" s="34">
        <f>IFERROR(VLOOKUP($H414,#REF!,10,FALSE),0)</f>
        <v>0</v>
      </c>
      <c r="AN414" s="34">
        <f>IFERROR(VLOOKUP($H414,#REF!,11,FALSE),0)</f>
        <v>0</v>
      </c>
      <c r="AO414" s="42">
        <f>IFERROR(VLOOKUP($H414,#REF!,12,FALSE),0)</f>
        <v>0</v>
      </c>
      <c r="AP414" s="34">
        <f>IFERROR(VLOOKUP($H414,#REF!,10,FALSE),0)</f>
        <v>0</v>
      </c>
      <c r="AQ414" s="34">
        <f>IFERROR(VLOOKUP($H414,#REF!,11,FALSE),0)</f>
        <v>0</v>
      </c>
      <c r="AR414" s="42">
        <f>IFERROR(VLOOKUP($H414,#REF!,12,FALSE),0)</f>
        <v>0</v>
      </c>
      <c r="AS414" s="34">
        <f>IFERROR(VLOOKUP($H414,#REF!,13,FALSE),0)</f>
        <v>0</v>
      </c>
      <c r="AT414" s="34">
        <f>IFERROR(VLOOKUP($H414,#REF!,14,FALSE),0)</f>
        <v>0</v>
      </c>
      <c r="AU414" s="42">
        <f>IFERROR(VLOOKUP($H414,#REF!,15,FALSE),0)</f>
        <v>0</v>
      </c>
      <c r="AV414" s="34">
        <f>IFERROR(VLOOKUP($H414,#REF!,15,FALSE),0)</f>
        <v>0</v>
      </c>
      <c r="AW414" s="34">
        <f>IFERROR(VLOOKUP($H414,#REF!,16,FALSE),0)</f>
        <v>0</v>
      </c>
      <c r="AX414" s="42">
        <f>IFERROR(VLOOKUP($H414,#REF!,17,FALSE),0)</f>
        <v>0</v>
      </c>
    </row>
    <row r="415" spans="1:50" x14ac:dyDescent="0.3">
      <c r="A415" s="33" t="str">
        <f t="shared" si="24"/>
        <v>A -8020-0-000</v>
      </c>
      <c r="B415" s="33" t="str">
        <f>+'R&amp;E EXPORT'!B414</f>
        <v>PLANNING:</v>
      </c>
      <c r="C415" t="str">
        <f>IFERROR(VLOOKUP(A415,'MCSJ Export'!A:C,3,FALSE),"")</f>
        <v>Control</v>
      </c>
      <c r="D415" s="37">
        <f t="shared" ca="1" si="25"/>
        <v>0</v>
      </c>
      <c r="E415" s="37">
        <f t="shared" ca="1" si="26"/>
        <v>0</v>
      </c>
      <c r="F415" s="37">
        <f t="shared" ca="1" si="27"/>
        <v>0</v>
      </c>
      <c r="G415" s="37"/>
      <c r="H415" s="33" t="str">
        <f>+'R&amp;E EXPORT'!A414</f>
        <v>A -8020-0-000</v>
      </c>
      <c r="I415" s="34">
        <f>IFERROR(VLOOKUP($H415,'Gen F Rev'!$A:$M,15,FALSE),0)</f>
        <v>0</v>
      </c>
      <c r="J415" s="34">
        <f>IFERROR(VLOOKUP($H415,'Gen F Rev'!$A:$M,16,FALSE),0)</f>
        <v>0</v>
      </c>
      <c r="K415" s="42">
        <f>IFERROR(VLOOKUP($H415,'Gen F Rev'!$A:$M,17,FALSE),0)</f>
        <v>0</v>
      </c>
      <c r="L415" s="34">
        <f>IFERROR(VLOOKUP($H415,'Gen F Exp'!$A:$E,15,FALSE),0)</f>
        <v>0</v>
      </c>
      <c r="M415" s="34">
        <f>IFERROR(VLOOKUP($H415,'Gen F Exp'!$A:$E,16,FALSE),0)</f>
        <v>0</v>
      </c>
      <c r="N415" s="42">
        <f>IFERROR(VLOOKUP($H415,'Gen F Exp'!$A:$E,17,FALSE),0)</f>
        <v>0</v>
      </c>
      <c r="O415" s="34">
        <f>IFERROR(VLOOKUP($H415,'Water F Rev'!$A:$L,15,FALSE),0)</f>
        <v>0</v>
      </c>
      <c r="P415" s="34">
        <f>IFERROR(VLOOKUP($H415,'Water F Rev'!$A:$L,16,FALSE),0)</f>
        <v>0</v>
      </c>
      <c r="Q415" s="42">
        <f>IFERROR(VLOOKUP($H415,'Water F Rev'!$A:$L,17,FALSE),0)</f>
        <v>0</v>
      </c>
      <c r="R415" s="34">
        <f>IFERROR(VLOOKUP($H415,'Water F Exp'!$A:$K,15,FALSE),0)</f>
        <v>0</v>
      </c>
      <c r="S415" s="34">
        <f>IFERROR(VLOOKUP($H415,'Water F Exp'!$A:$K,16,FALSE),0)</f>
        <v>0</v>
      </c>
      <c r="T415" s="42">
        <f>IFERROR(VLOOKUP($H415,'Water F Exp'!$A:$K,17,FALSE),0)</f>
        <v>0</v>
      </c>
      <c r="U415" s="34">
        <f ca="1">IFERROR(VLOOKUP($H415,'Sewer F Rev'!$A:$E,15,FALSE),0)</f>
        <v>0</v>
      </c>
      <c r="V415" s="34">
        <f ca="1">IFERROR(VLOOKUP($H415,'Sewer F Rev'!$A:$E,16,FALSE),0)</f>
        <v>0</v>
      </c>
      <c r="W415" s="42">
        <f ca="1">IFERROR(VLOOKUP($H415,'Sewer F Rev'!$A:$E,17,FALSE),0)</f>
        <v>0</v>
      </c>
      <c r="X415" s="34">
        <f>IFERROR(VLOOKUP($H415,'Sewer F Exp'!$A:$B,15,FALSE),0)</f>
        <v>0</v>
      </c>
      <c r="Y415" s="34">
        <f>IFERROR(VLOOKUP($H415,'Sewer F Exp'!$A:$B,16,FALSE),0)</f>
        <v>0</v>
      </c>
      <c r="Z415" s="42">
        <f>IFERROR(VLOOKUP($H415,'Sewer F Exp'!$A:$B,17,FALSE),0)</f>
        <v>0</v>
      </c>
      <c r="AA415" s="34">
        <f>IFERROR(VLOOKUP($H415,'Refuse F Rev'!$A:$E,15,FALSE),0)</f>
        <v>0</v>
      </c>
      <c r="AB415" s="34">
        <f>IFERROR(VLOOKUP($H415,'Refuse F Rev'!$A:$E,16,FALSE),0)</f>
        <v>0</v>
      </c>
      <c r="AC415" s="42">
        <f>IFERROR(VLOOKUP($H415,'Refuse F Rev'!$A:$E,17,FALSE),0)</f>
        <v>0</v>
      </c>
      <c r="AD415" s="34">
        <f>IFERROR(VLOOKUP($H415,'Refuse F Exp'!$A:$E,15,FALSE),0)</f>
        <v>0</v>
      </c>
      <c r="AE415" s="34">
        <f>IFERROR(VLOOKUP($H415,'Refuse F Exp'!$A:$E,16,FALSE),0)</f>
        <v>0</v>
      </c>
      <c r="AF415" s="42">
        <f>IFERROR(VLOOKUP($H415,'Refuse F Exp'!$A:$E,17,FALSE),0)</f>
        <v>0</v>
      </c>
      <c r="AG415" s="34">
        <f>IFERROR(VLOOKUP($H415,#REF!,10,FALSE),0)</f>
        <v>0</v>
      </c>
      <c r="AH415" s="34">
        <f>IFERROR(VLOOKUP($H415,#REF!,11,FALSE),0)</f>
        <v>0</v>
      </c>
      <c r="AI415" s="42">
        <f>IFERROR(VLOOKUP($H415,#REF!,12,FALSE),0)</f>
        <v>0</v>
      </c>
      <c r="AJ415" s="34">
        <f>IFERROR(VLOOKUP($H415,#REF!,10,FALSE),0)</f>
        <v>0</v>
      </c>
      <c r="AK415" s="34">
        <f>IFERROR(VLOOKUP($H415,#REF!,11,FALSE),0)</f>
        <v>0</v>
      </c>
      <c r="AL415" s="42">
        <f>IFERROR(VLOOKUP($H415,#REF!,12,FALSE),0)</f>
        <v>0</v>
      </c>
      <c r="AM415" s="34">
        <f>IFERROR(VLOOKUP($H415,#REF!,10,FALSE),0)</f>
        <v>0</v>
      </c>
      <c r="AN415" s="34">
        <f>IFERROR(VLOOKUP($H415,#REF!,11,FALSE),0)</f>
        <v>0</v>
      </c>
      <c r="AO415" s="42">
        <f>IFERROR(VLOOKUP($H415,#REF!,12,FALSE),0)</f>
        <v>0</v>
      </c>
      <c r="AP415" s="34">
        <f>IFERROR(VLOOKUP($H415,#REF!,10,FALSE),0)</f>
        <v>0</v>
      </c>
      <c r="AQ415" s="34">
        <f>IFERROR(VLOOKUP($H415,#REF!,11,FALSE),0)</f>
        <v>0</v>
      </c>
      <c r="AR415" s="42">
        <f>IFERROR(VLOOKUP($H415,#REF!,12,FALSE),0)</f>
        <v>0</v>
      </c>
      <c r="AS415" s="34">
        <f>IFERROR(VLOOKUP($H415,#REF!,13,FALSE),0)</f>
        <v>0</v>
      </c>
      <c r="AT415" s="34">
        <f>IFERROR(VLOOKUP($H415,#REF!,14,FALSE),0)</f>
        <v>0</v>
      </c>
      <c r="AU415" s="42">
        <f>IFERROR(VLOOKUP($H415,#REF!,15,FALSE),0)</f>
        <v>0</v>
      </c>
      <c r="AV415" s="34">
        <f>IFERROR(VLOOKUP($H415,#REF!,15,FALSE),0)</f>
        <v>0</v>
      </c>
      <c r="AW415" s="34">
        <f>IFERROR(VLOOKUP($H415,#REF!,16,FALSE),0)</f>
        <v>0</v>
      </c>
      <c r="AX415" s="42">
        <f>IFERROR(VLOOKUP($H415,#REF!,17,FALSE),0)</f>
        <v>0</v>
      </c>
    </row>
    <row r="416" spans="1:50" x14ac:dyDescent="0.3">
      <c r="A416" s="33" t="str">
        <f t="shared" si="24"/>
        <v>A -8020-4-050</v>
      </c>
      <c r="B416" s="33" t="str">
        <f>+'R&amp;E EXPORT'!B415</f>
        <v>PLANNING BOARD STIPEND</v>
      </c>
      <c r="C416" t="str">
        <f>IFERROR(VLOOKUP(A416,'MCSJ Export'!A:C,3,FALSE),"")</f>
        <v>Sub Account</v>
      </c>
      <c r="D416" s="37">
        <f t="shared" ca="1" si="25"/>
        <v>0</v>
      </c>
      <c r="E416" s="37">
        <f t="shared" ca="1" si="26"/>
        <v>0</v>
      </c>
      <c r="F416" s="37">
        <f t="shared" ca="1" si="27"/>
        <v>0</v>
      </c>
      <c r="G416" s="37"/>
      <c r="H416" s="33" t="str">
        <f>+'R&amp;E EXPORT'!A415</f>
        <v>A -8020-4-050</v>
      </c>
      <c r="I416" s="34">
        <f>IFERROR(VLOOKUP($H416,'Gen F Rev'!$A:$M,15,FALSE),0)</f>
        <v>0</v>
      </c>
      <c r="J416" s="34">
        <f>IFERROR(VLOOKUP($H416,'Gen F Rev'!$A:$M,16,FALSE),0)</f>
        <v>0</v>
      </c>
      <c r="K416" s="42">
        <f>IFERROR(VLOOKUP($H416,'Gen F Rev'!$A:$M,17,FALSE),0)</f>
        <v>0</v>
      </c>
      <c r="L416" s="34">
        <f>IFERROR(VLOOKUP($H416,'Gen F Exp'!$A:$E,15,FALSE),0)</f>
        <v>0</v>
      </c>
      <c r="M416" s="34">
        <f>IFERROR(VLOOKUP($H416,'Gen F Exp'!$A:$E,16,FALSE),0)</f>
        <v>0</v>
      </c>
      <c r="N416" s="42">
        <f>IFERROR(VLOOKUP($H416,'Gen F Exp'!$A:$E,17,FALSE),0)</f>
        <v>0</v>
      </c>
      <c r="O416" s="34">
        <f>IFERROR(VLOOKUP($H416,'Water F Rev'!$A:$L,15,FALSE),0)</f>
        <v>0</v>
      </c>
      <c r="P416" s="34">
        <f>IFERROR(VLOOKUP($H416,'Water F Rev'!$A:$L,16,FALSE),0)</f>
        <v>0</v>
      </c>
      <c r="Q416" s="42">
        <f>IFERROR(VLOOKUP($H416,'Water F Rev'!$A:$L,17,FALSE),0)</f>
        <v>0</v>
      </c>
      <c r="R416" s="34">
        <f>IFERROR(VLOOKUP($H416,'Water F Exp'!$A:$K,15,FALSE),0)</f>
        <v>0</v>
      </c>
      <c r="S416" s="34">
        <f>IFERROR(VLOOKUP($H416,'Water F Exp'!$A:$K,16,FALSE),0)</f>
        <v>0</v>
      </c>
      <c r="T416" s="42">
        <f>IFERROR(VLOOKUP($H416,'Water F Exp'!$A:$K,17,FALSE),0)</f>
        <v>0</v>
      </c>
      <c r="U416" s="34">
        <f ca="1">IFERROR(VLOOKUP($H416,'Sewer F Rev'!$A:$E,15,FALSE),0)</f>
        <v>0</v>
      </c>
      <c r="V416" s="34">
        <f ca="1">IFERROR(VLOOKUP($H416,'Sewer F Rev'!$A:$E,16,FALSE),0)</f>
        <v>0</v>
      </c>
      <c r="W416" s="42">
        <f ca="1">IFERROR(VLOOKUP($H416,'Sewer F Rev'!$A:$E,17,FALSE),0)</f>
        <v>0</v>
      </c>
      <c r="X416" s="34">
        <f>IFERROR(VLOOKUP($H416,'Sewer F Exp'!$A:$B,15,FALSE),0)</f>
        <v>0</v>
      </c>
      <c r="Y416" s="34">
        <f>IFERROR(VLOOKUP($H416,'Sewer F Exp'!$A:$B,16,FALSE),0)</f>
        <v>0</v>
      </c>
      <c r="Z416" s="42">
        <f>IFERROR(VLOOKUP($H416,'Sewer F Exp'!$A:$B,17,FALSE),0)</f>
        <v>0</v>
      </c>
      <c r="AA416" s="34">
        <f>IFERROR(VLOOKUP($H416,'Refuse F Rev'!$A:$E,15,FALSE),0)</f>
        <v>0</v>
      </c>
      <c r="AB416" s="34">
        <f>IFERROR(VLOOKUP($H416,'Refuse F Rev'!$A:$E,16,FALSE),0)</f>
        <v>0</v>
      </c>
      <c r="AC416" s="42">
        <f>IFERROR(VLOOKUP($H416,'Refuse F Rev'!$A:$E,17,FALSE),0)</f>
        <v>0</v>
      </c>
      <c r="AD416" s="34">
        <f>IFERROR(VLOOKUP($H416,'Refuse F Exp'!$A:$E,15,FALSE),0)</f>
        <v>0</v>
      </c>
      <c r="AE416" s="34">
        <f>IFERROR(VLOOKUP($H416,'Refuse F Exp'!$A:$E,16,FALSE),0)</f>
        <v>0</v>
      </c>
      <c r="AF416" s="42">
        <f>IFERROR(VLOOKUP($H416,'Refuse F Exp'!$A:$E,17,FALSE),0)</f>
        <v>0</v>
      </c>
      <c r="AG416" s="34">
        <f>IFERROR(VLOOKUP($H416,#REF!,10,FALSE),0)</f>
        <v>0</v>
      </c>
      <c r="AH416" s="34">
        <f>IFERROR(VLOOKUP($H416,#REF!,11,FALSE),0)</f>
        <v>0</v>
      </c>
      <c r="AI416" s="42">
        <f>IFERROR(VLOOKUP($H416,#REF!,12,FALSE),0)</f>
        <v>0</v>
      </c>
      <c r="AJ416" s="34">
        <f>IFERROR(VLOOKUP($H416,#REF!,10,FALSE),0)</f>
        <v>0</v>
      </c>
      <c r="AK416" s="34">
        <f>IFERROR(VLOOKUP($H416,#REF!,11,FALSE),0)</f>
        <v>0</v>
      </c>
      <c r="AL416" s="42">
        <f>IFERROR(VLOOKUP($H416,#REF!,12,FALSE),0)</f>
        <v>0</v>
      </c>
      <c r="AM416" s="34">
        <f>IFERROR(VLOOKUP($H416,#REF!,10,FALSE),0)</f>
        <v>0</v>
      </c>
      <c r="AN416" s="34">
        <f>IFERROR(VLOOKUP($H416,#REF!,11,FALSE),0)</f>
        <v>0</v>
      </c>
      <c r="AO416" s="42">
        <f>IFERROR(VLOOKUP($H416,#REF!,12,FALSE),0)</f>
        <v>0</v>
      </c>
      <c r="AP416" s="34">
        <f>IFERROR(VLOOKUP($H416,#REF!,10,FALSE),0)</f>
        <v>0</v>
      </c>
      <c r="AQ416" s="34">
        <f>IFERROR(VLOOKUP($H416,#REF!,11,FALSE),0)</f>
        <v>0</v>
      </c>
      <c r="AR416" s="42">
        <f>IFERROR(VLOOKUP($H416,#REF!,12,FALSE),0)</f>
        <v>0</v>
      </c>
      <c r="AS416" s="34">
        <f>IFERROR(VLOOKUP($H416,#REF!,13,FALSE),0)</f>
        <v>0</v>
      </c>
      <c r="AT416" s="34">
        <f>IFERROR(VLOOKUP($H416,#REF!,14,FALSE),0)</f>
        <v>0</v>
      </c>
      <c r="AU416" s="42">
        <f>IFERROR(VLOOKUP($H416,#REF!,15,FALSE),0)</f>
        <v>0</v>
      </c>
      <c r="AV416" s="34">
        <f>IFERROR(VLOOKUP($H416,#REF!,15,FALSE),0)</f>
        <v>0</v>
      </c>
      <c r="AW416" s="34">
        <f>IFERROR(VLOOKUP($H416,#REF!,16,FALSE),0)</f>
        <v>0</v>
      </c>
      <c r="AX416" s="42">
        <f>IFERROR(VLOOKUP($H416,#REF!,17,FALSE),0)</f>
        <v>0</v>
      </c>
    </row>
    <row r="417" spans="1:50" x14ac:dyDescent="0.3">
      <c r="A417" s="33" t="str">
        <f t="shared" si="24"/>
        <v>A -8140-0-000</v>
      </c>
      <c r="B417" s="33" t="str">
        <f>+'R&amp;E EXPORT'!B416</f>
        <v>STORM SEWERS EQUIPMENT (STEP VAN):</v>
      </c>
      <c r="C417" t="str">
        <f>IFERROR(VLOOKUP(A417,'MCSJ Export'!A:C,3,FALSE),"")</f>
        <v>Control</v>
      </c>
      <c r="D417" s="37">
        <f t="shared" ca="1" si="25"/>
        <v>0</v>
      </c>
      <c r="E417" s="37">
        <f t="shared" ca="1" si="26"/>
        <v>0</v>
      </c>
      <c r="F417" s="37">
        <f t="shared" ca="1" si="27"/>
        <v>0</v>
      </c>
      <c r="G417" s="37"/>
      <c r="H417" s="33" t="str">
        <f>+'R&amp;E EXPORT'!A416</f>
        <v>A -8140-0-000</v>
      </c>
      <c r="I417" s="34">
        <f>IFERROR(VLOOKUP($H417,'Gen F Rev'!$A:$M,15,FALSE),0)</f>
        <v>0</v>
      </c>
      <c r="J417" s="34">
        <f>IFERROR(VLOOKUP($H417,'Gen F Rev'!$A:$M,16,FALSE),0)</f>
        <v>0</v>
      </c>
      <c r="K417" s="42">
        <f>IFERROR(VLOOKUP($H417,'Gen F Rev'!$A:$M,17,FALSE),0)</f>
        <v>0</v>
      </c>
      <c r="L417" s="34">
        <f>IFERROR(VLOOKUP($H417,'Gen F Exp'!$A:$E,15,FALSE),0)</f>
        <v>0</v>
      </c>
      <c r="M417" s="34">
        <f>IFERROR(VLOOKUP($H417,'Gen F Exp'!$A:$E,16,FALSE),0)</f>
        <v>0</v>
      </c>
      <c r="N417" s="42">
        <f>IFERROR(VLOOKUP($H417,'Gen F Exp'!$A:$E,17,FALSE),0)</f>
        <v>0</v>
      </c>
      <c r="O417" s="34">
        <f>IFERROR(VLOOKUP($H417,'Water F Rev'!$A:$L,15,FALSE),0)</f>
        <v>0</v>
      </c>
      <c r="P417" s="34">
        <f>IFERROR(VLOOKUP($H417,'Water F Rev'!$A:$L,16,FALSE),0)</f>
        <v>0</v>
      </c>
      <c r="Q417" s="42">
        <f>IFERROR(VLOOKUP($H417,'Water F Rev'!$A:$L,17,FALSE),0)</f>
        <v>0</v>
      </c>
      <c r="R417" s="34">
        <f>IFERROR(VLOOKUP($H417,'Water F Exp'!$A:$K,15,FALSE),0)</f>
        <v>0</v>
      </c>
      <c r="S417" s="34">
        <f>IFERROR(VLOOKUP($H417,'Water F Exp'!$A:$K,16,FALSE),0)</f>
        <v>0</v>
      </c>
      <c r="T417" s="42">
        <f>IFERROR(VLOOKUP($H417,'Water F Exp'!$A:$K,17,FALSE),0)</f>
        <v>0</v>
      </c>
      <c r="U417" s="34">
        <f ca="1">IFERROR(VLOOKUP($H417,'Sewer F Rev'!$A:$E,15,FALSE),0)</f>
        <v>0</v>
      </c>
      <c r="V417" s="34">
        <f ca="1">IFERROR(VLOOKUP($H417,'Sewer F Rev'!$A:$E,16,FALSE),0)</f>
        <v>0</v>
      </c>
      <c r="W417" s="42">
        <f ca="1">IFERROR(VLOOKUP($H417,'Sewer F Rev'!$A:$E,17,FALSE),0)</f>
        <v>0</v>
      </c>
      <c r="X417" s="34">
        <f>IFERROR(VLOOKUP($H417,'Sewer F Exp'!$A:$B,15,FALSE),0)</f>
        <v>0</v>
      </c>
      <c r="Y417" s="34">
        <f>IFERROR(VLOOKUP($H417,'Sewer F Exp'!$A:$B,16,FALSE),0)</f>
        <v>0</v>
      </c>
      <c r="Z417" s="42">
        <f>IFERROR(VLOOKUP($H417,'Sewer F Exp'!$A:$B,17,FALSE),0)</f>
        <v>0</v>
      </c>
      <c r="AA417" s="34">
        <f>IFERROR(VLOOKUP($H417,'Refuse F Rev'!$A:$E,15,FALSE),0)</f>
        <v>0</v>
      </c>
      <c r="AB417" s="34">
        <f>IFERROR(VLOOKUP($H417,'Refuse F Rev'!$A:$E,16,FALSE),0)</f>
        <v>0</v>
      </c>
      <c r="AC417" s="42">
        <f>IFERROR(VLOOKUP($H417,'Refuse F Rev'!$A:$E,17,FALSE),0)</f>
        <v>0</v>
      </c>
      <c r="AD417" s="34">
        <f>IFERROR(VLOOKUP($H417,'Refuse F Exp'!$A:$E,15,FALSE),0)</f>
        <v>0</v>
      </c>
      <c r="AE417" s="34">
        <f>IFERROR(VLOOKUP($H417,'Refuse F Exp'!$A:$E,16,FALSE),0)</f>
        <v>0</v>
      </c>
      <c r="AF417" s="42">
        <f>IFERROR(VLOOKUP($H417,'Refuse F Exp'!$A:$E,17,FALSE),0)</f>
        <v>0</v>
      </c>
      <c r="AG417" s="34">
        <f>IFERROR(VLOOKUP($H417,#REF!,10,FALSE),0)</f>
        <v>0</v>
      </c>
      <c r="AH417" s="34">
        <f>IFERROR(VLOOKUP($H417,#REF!,11,FALSE),0)</f>
        <v>0</v>
      </c>
      <c r="AI417" s="42">
        <f>IFERROR(VLOOKUP($H417,#REF!,12,FALSE),0)</f>
        <v>0</v>
      </c>
      <c r="AJ417" s="34">
        <f>IFERROR(VLOOKUP($H417,#REF!,10,FALSE),0)</f>
        <v>0</v>
      </c>
      <c r="AK417" s="34">
        <f>IFERROR(VLOOKUP($H417,#REF!,11,FALSE),0)</f>
        <v>0</v>
      </c>
      <c r="AL417" s="42">
        <f>IFERROR(VLOOKUP($H417,#REF!,12,FALSE),0)</f>
        <v>0</v>
      </c>
      <c r="AM417" s="34">
        <f>IFERROR(VLOOKUP($H417,#REF!,10,FALSE),0)</f>
        <v>0</v>
      </c>
      <c r="AN417" s="34">
        <f>IFERROR(VLOOKUP($H417,#REF!,11,FALSE),0)</f>
        <v>0</v>
      </c>
      <c r="AO417" s="42">
        <f>IFERROR(VLOOKUP($H417,#REF!,12,FALSE),0)</f>
        <v>0</v>
      </c>
      <c r="AP417" s="34">
        <f>IFERROR(VLOOKUP($H417,#REF!,10,FALSE),0)</f>
        <v>0</v>
      </c>
      <c r="AQ417" s="34">
        <f>IFERROR(VLOOKUP($H417,#REF!,11,FALSE),0)</f>
        <v>0</v>
      </c>
      <c r="AR417" s="42">
        <f>IFERROR(VLOOKUP($H417,#REF!,12,FALSE),0)</f>
        <v>0</v>
      </c>
      <c r="AS417" s="34">
        <f>IFERROR(VLOOKUP($H417,#REF!,13,FALSE),0)</f>
        <v>0</v>
      </c>
      <c r="AT417" s="34">
        <f>IFERROR(VLOOKUP($H417,#REF!,14,FALSE),0)</f>
        <v>0</v>
      </c>
      <c r="AU417" s="42">
        <f>IFERROR(VLOOKUP($H417,#REF!,15,FALSE),0)</f>
        <v>0</v>
      </c>
      <c r="AV417" s="34">
        <f>IFERROR(VLOOKUP($H417,#REF!,15,FALSE),0)</f>
        <v>0</v>
      </c>
      <c r="AW417" s="34">
        <f>IFERROR(VLOOKUP($H417,#REF!,16,FALSE),0)</f>
        <v>0</v>
      </c>
      <c r="AX417" s="42">
        <f>IFERROR(VLOOKUP($H417,#REF!,17,FALSE),0)</f>
        <v>0</v>
      </c>
    </row>
    <row r="418" spans="1:50" x14ac:dyDescent="0.3">
      <c r="A418" s="33" t="str">
        <f t="shared" si="24"/>
        <v>A -8140-4-630</v>
      </c>
      <c r="B418" s="33" t="str">
        <f>+'R&amp;E EXPORT'!B417</f>
        <v>STORM SEWER-SYSTEM REPAIRS</v>
      </c>
      <c r="C418" t="str">
        <f>IFERROR(VLOOKUP(A418,'MCSJ Export'!A:C,3,FALSE),"")</f>
        <v>Sub Account</v>
      </c>
      <c r="D418" s="37">
        <f t="shared" ca="1" si="25"/>
        <v>0</v>
      </c>
      <c r="E418" s="37">
        <f t="shared" ca="1" si="26"/>
        <v>0</v>
      </c>
      <c r="F418" s="37">
        <f t="shared" ca="1" si="27"/>
        <v>0</v>
      </c>
      <c r="G418" s="37"/>
      <c r="H418" s="33" t="str">
        <f>+'R&amp;E EXPORT'!A417</f>
        <v>A -8140-4-630</v>
      </c>
      <c r="I418" s="34">
        <f>IFERROR(VLOOKUP($H418,'Gen F Rev'!$A:$M,15,FALSE),0)</f>
        <v>0</v>
      </c>
      <c r="J418" s="34">
        <f>IFERROR(VLOOKUP($H418,'Gen F Rev'!$A:$M,16,FALSE),0)</f>
        <v>0</v>
      </c>
      <c r="K418" s="42">
        <f>IFERROR(VLOOKUP($H418,'Gen F Rev'!$A:$M,17,FALSE),0)</f>
        <v>0</v>
      </c>
      <c r="L418" s="34">
        <f>IFERROR(VLOOKUP($H418,'Gen F Exp'!$A:$E,15,FALSE),0)</f>
        <v>0</v>
      </c>
      <c r="M418" s="34">
        <f>IFERROR(VLOOKUP($H418,'Gen F Exp'!$A:$E,16,FALSE),0)</f>
        <v>0</v>
      </c>
      <c r="N418" s="42">
        <f>IFERROR(VLOOKUP($H418,'Gen F Exp'!$A:$E,17,FALSE),0)</f>
        <v>0</v>
      </c>
      <c r="O418" s="34">
        <f>IFERROR(VLOOKUP($H418,'Water F Rev'!$A:$L,15,FALSE),0)</f>
        <v>0</v>
      </c>
      <c r="P418" s="34">
        <f>IFERROR(VLOOKUP($H418,'Water F Rev'!$A:$L,16,FALSE),0)</f>
        <v>0</v>
      </c>
      <c r="Q418" s="42">
        <f>IFERROR(VLOOKUP($H418,'Water F Rev'!$A:$L,17,FALSE),0)</f>
        <v>0</v>
      </c>
      <c r="R418" s="34">
        <f>IFERROR(VLOOKUP($H418,'Water F Exp'!$A:$K,15,FALSE),0)</f>
        <v>0</v>
      </c>
      <c r="S418" s="34">
        <f>IFERROR(VLOOKUP($H418,'Water F Exp'!$A:$K,16,FALSE),0)</f>
        <v>0</v>
      </c>
      <c r="T418" s="42">
        <f>IFERROR(VLOOKUP($H418,'Water F Exp'!$A:$K,17,FALSE),0)</f>
        <v>0</v>
      </c>
      <c r="U418" s="34">
        <f ca="1">IFERROR(VLOOKUP($H418,'Sewer F Rev'!$A:$E,15,FALSE),0)</f>
        <v>0</v>
      </c>
      <c r="V418" s="34">
        <f ca="1">IFERROR(VLOOKUP($H418,'Sewer F Rev'!$A:$E,16,FALSE),0)</f>
        <v>0</v>
      </c>
      <c r="W418" s="42">
        <f ca="1">IFERROR(VLOOKUP($H418,'Sewer F Rev'!$A:$E,17,FALSE),0)</f>
        <v>0</v>
      </c>
      <c r="X418" s="34">
        <f>IFERROR(VLOOKUP($H418,'Sewer F Exp'!$A:$B,15,FALSE),0)</f>
        <v>0</v>
      </c>
      <c r="Y418" s="34">
        <f>IFERROR(VLOOKUP($H418,'Sewer F Exp'!$A:$B,16,FALSE),0)</f>
        <v>0</v>
      </c>
      <c r="Z418" s="42">
        <f>IFERROR(VLOOKUP($H418,'Sewer F Exp'!$A:$B,17,FALSE),0)</f>
        <v>0</v>
      </c>
      <c r="AA418" s="34">
        <f>IFERROR(VLOOKUP($H418,'Refuse F Rev'!$A:$E,15,FALSE),0)</f>
        <v>0</v>
      </c>
      <c r="AB418" s="34">
        <f>IFERROR(VLOOKUP($H418,'Refuse F Rev'!$A:$E,16,FALSE),0)</f>
        <v>0</v>
      </c>
      <c r="AC418" s="42">
        <f>IFERROR(VLOOKUP($H418,'Refuse F Rev'!$A:$E,17,FALSE),0)</f>
        <v>0</v>
      </c>
      <c r="AD418" s="34">
        <f>IFERROR(VLOOKUP($H418,'Refuse F Exp'!$A:$E,15,FALSE),0)</f>
        <v>0</v>
      </c>
      <c r="AE418" s="34">
        <f>IFERROR(VLOOKUP($H418,'Refuse F Exp'!$A:$E,16,FALSE),0)</f>
        <v>0</v>
      </c>
      <c r="AF418" s="42">
        <f>IFERROR(VLOOKUP($H418,'Refuse F Exp'!$A:$E,17,FALSE),0)</f>
        <v>0</v>
      </c>
      <c r="AG418" s="34">
        <f>IFERROR(VLOOKUP($H418,#REF!,10,FALSE),0)</f>
        <v>0</v>
      </c>
      <c r="AH418" s="34">
        <f>IFERROR(VLOOKUP($H418,#REF!,11,FALSE),0)</f>
        <v>0</v>
      </c>
      <c r="AI418" s="42">
        <f>IFERROR(VLOOKUP($H418,#REF!,12,FALSE),0)</f>
        <v>0</v>
      </c>
      <c r="AJ418" s="34">
        <f>IFERROR(VLOOKUP($H418,#REF!,10,FALSE),0)</f>
        <v>0</v>
      </c>
      <c r="AK418" s="34">
        <f>IFERROR(VLOOKUP($H418,#REF!,11,FALSE),0)</f>
        <v>0</v>
      </c>
      <c r="AL418" s="42">
        <f>IFERROR(VLOOKUP($H418,#REF!,12,FALSE),0)</f>
        <v>0</v>
      </c>
      <c r="AM418" s="34">
        <f>IFERROR(VLOOKUP($H418,#REF!,10,FALSE),0)</f>
        <v>0</v>
      </c>
      <c r="AN418" s="34">
        <f>IFERROR(VLOOKUP($H418,#REF!,11,FALSE),0)</f>
        <v>0</v>
      </c>
      <c r="AO418" s="42">
        <f>IFERROR(VLOOKUP($H418,#REF!,12,FALSE),0)</f>
        <v>0</v>
      </c>
      <c r="AP418" s="34">
        <f>IFERROR(VLOOKUP($H418,#REF!,10,FALSE),0)</f>
        <v>0</v>
      </c>
      <c r="AQ418" s="34">
        <f>IFERROR(VLOOKUP($H418,#REF!,11,FALSE),0)</f>
        <v>0</v>
      </c>
      <c r="AR418" s="42">
        <f>IFERROR(VLOOKUP($H418,#REF!,12,FALSE),0)</f>
        <v>0</v>
      </c>
      <c r="AS418" s="34">
        <f>IFERROR(VLOOKUP($H418,#REF!,13,FALSE),0)</f>
        <v>0</v>
      </c>
      <c r="AT418" s="34">
        <f>IFERROR(VLOOKUP($H418,#REF!,14,FALSE),0)</f>
        <v>0</v>
      </c>
      <c r="AU418" s="42">
        <f>IFERROR(VLOOKUP($H418,#REF!,15,FALSE),0)</f>
        <v>0</v>
      </c>
      <c r="AV418" s="34">
        <f>IFERROR(VLOOKUP($H418,#REF!,15,FALSE),0)</f>
        <v>0</v>
      </c>
      <c r="AW418" s="34">
        <f>IFERROR(VLOOKUP($H418,#REF!,16,FALSE),0)</f>
        <v>0</v>
      </c>
      <c r="AX418" s="42">
        <f>IFERROR(VLOOKUP($H418,#REF!,17,FALSE),0)</f>
        <v>0</v>
      </c>
    </row>
    <row r="419" spans="1:50" x14ac:dyDescent="0.3">
      <c r="A419" s="33" t="str">
        <f t="shared" si="24"/>
        <v>A -8140-4-631</v>
      </c>
      <c r="B419" s="33" t="str">
        <f>+'R&amp;E EXPORT'!B418</f>
        <v>STORM SEWER-NEW CSTNGS&amp; CATCH BASINS</v>
      </c>
      <c r="C419" t="str">
        <f>IFERROR(VLOOKUP(A419,'MCSJ Export'!A:C,3,FALSE),"")</f>
        <v>Sub Account</v>
      </c>
      <c r="D419" s="37">
        <f t="shared" ca="1" si="25"/>
        <v>0</v>
      </c>
      <c r="E419" s="37">
        <f t="shared" ca="1" si="26"/>
        <v>0</v>
      </c>
      <c r="F419" s="37">
        <f t="shared" ca="1" si="27"/>
        <v>0</v>
      </c>
      <c r="G419" s="37"/>
      <c r="H419" s="33" t="str">
        <f>+'R&amp;E EXPORT'!A418</f>
        <v>A -8140-4-631</v>
      </c>
      <c r="I419" s="34">
        <f>IFERROR(VLOOKUP($H419,'Gen F Rev'!$A:$M,15,FALSE),0)</f>
        <v>0</v>
      </c>
      <c r="J419" s="34">
        <f>IFERROR(VLOOKUP($H419,'Gen F Rev'!$A:$M,16,FALSE),0)</f>
        <v>0</v>
      </c>
      <c r="K419" s="42">
        <f>IFERROR(VLOOKUP($H419,'Gen F Rev'!$A:$M,17,FALSE),0)</f>
        <v>0</v>
      </c>
      <c r="L419" s="34">
        <f>IFERROR(VLOOKUP($H419,'Gen F Exp'!$A:$E,15,FALSE),0)</f>
        <v>0</v>
      </c>
      <c r="M419" s="34">
        <f>IFERROR(VLOOKUP($H419,'Gen F Exp'!$A:$E,16,FALSE),0)</f>
        <v>0</v>
      </c>
      <c r="N419" s="42">
        <f>IFERROR(VLOOKUP($H419,'Gen F Exp'!$A:$E,17,FALSE),0)</f>
        <v>0</v>
      </c>
      <c r="O419" s="34">
        <f>IFERROR(VLOOKUP($H419,'Water F Rev'!$A:$L,15,FALSE),0)</f>
        <v>0</v>
      </c>
      <c r="P419" s="34">
        <f>IFERROR(VLOOKUP($H419,'Water F Rev'!$A:$L,16,FALSE),0)</f>
        <v>0</v>
      </c>
      <c r="Q419" s="42">
        <f>IFERROR(VLOOKUP($H419,'Water F Rev'!$A:$L,17,FALSE),0)</f>
        <v>0</v>
      </c>
      <c r="R419" s="34">
        <f>IFERROR(VLOOKUP($H419,'Water F Exp'!$A:$K,15,FALSE),0)</f>
        <v>0</v>
      </c>
      <c r="S419" s="34">
        <f>IFERROR(VLOOKUP($H419,'Water F Exp'!$A:$K,16,FALSE),0)</f>
        <v>0</v>
      </c>
      <c r="T419" s="42">
        <f>IFERROR(VLOOKUP($H419,'Water F Exp'!$A:$K,17,FALSE),0)</f>
        <v>0</v>
      </c>
      <c r="U419" s="34">
        <f ca="1">IFERROR(VLOOKUP($H419,'Sewer F Rev'!$A:$E,15,FALSE),0)</f>
        <v>0</v>
      </c>
      <c r="V419" s="34">
        <f ca="1">IFERROR(VLOOKUP($H419,'Sewer F Rev'!$A:$E,16,FALSE),0)</f>
        <v>0</v>
      </c>
      <c r="W419" s="42">
        <f ca="1">IFERROR(VLOOKUP($H419,'Sewer F Rev'!$A:$E,17,FALSE),0)</f>
        <v>0</v>
      </c>
      <c r="X419" s="34">
        <f>IFERROR(VLOOKUP($H419,'Sewer F Exp'!$A:$B,15,FALSE),0)</f>
        <v>0</v>
      </c>
      <c r="Y419" s="34">
        <f>IFERROR(VLOOKUP($H419,'Sewer F Exp'!$A:$B,16,FALSE),0)</f>
        <v>0</v>
      </c>
      <c r="Z419" s="42">
        <f>IFERROR(VLOOKUP($H419,'Sewer F Exp'!$A:$B,17,FALSE),0)</f>
        <v>0</v>
      </c>
      <c r="AA419" s="34">
        <f>IFERROR(VLOOKUP($H419,'Refuse F Rev'!$A:$E,15,FALSE),0)</f>
        <v>0</v>
      </c>
      <c r="AB419" s="34">
        <f>IFERROR(VLOOKUP($H419,'Refuse F Rev'!$A:$E,16,FALSE),0)</f>
        <v>0</v>
      </c>
      <c r="AC419" s="42">
        <f>IFERROR(VLOOKUP($H419,'Refuse F Rev'!$A:$E,17,FALSE),0)</f>
        <v>0</v>
      </c>
      <c r="AD419" s="34">
        <f>IFERROR(VLOOKUP($H419,'Refuse F Exp'!$A:$E,15,FALSE),0)</f>
        <v>0</v>
      </c>
      <c r="AE419" s="34">
        <f>IFERROR(VLOOKUP($H419,'Refuse F Exp'!$A:$E,16,FALSE),0)</f>
        <v>0</v>
      </c>
      <c r="AF419" s="42">
        <f>IFERROR(VLOOKUP($H419,'Refuse F Exp'!$A:$E,17,FALSE),0)</f>
        <v>0</v>
      </c>
      <c r="AG419" s="34">
        <f>IFERROR(VLOOKUP($H419,#REF!,10,FALSE),0)</f>
        <v>0</v>
      </c>
      <c r="AH419" s="34">
        <f>IFERROR(VLOOKUP($H419,#REF!,11,FALSE),0)</f>
        <v>0</v>
      </c>
      <c r="AI419" s="42">
        <f>IFERROR(VLOOKUP($H419,#REF!,12,FALSE),0)</f>
        <v>0</v>
      </c>
      <c r="AJ419" s="34">
        <f>IFERROR(VLOOKUP($H419,#REF!,10,FALSE),0)</f>
        <v>0</v>
      </c>
      <c r="AK419" s="34">
        <f>IFERROR(VLOOKUP($H419,#REF!,11,FALSE),0)</f>
        <v>0</v>
      </c>
      <c r="AL419" s="42">
        <f>IFERROR(VLOOKUP($H419,#REF!,12,FALSE),0)</f>
        <v>0</v>
      </c>
      <c r="AM419" s="34">
        <f>IFERROR(VLOOKUP($H419,#REF!,10,FALSE),0)</f>
        <v>0</v>
      </c>
      <c r="AN419" s="34">
        <f>IFERROR(VLOOKUP($H419,#REF!,11,FALSE),0)</f>
        <v>0</v>
      </c>
      <c r="AO419" s="42">
        <f>IFERROR(VLOOKUP($H419,#REF!,12,FALSE),0)</f>
        <v>0</v>
      </c>
      <c r="AP419" s="34">
        <f>IFERROR(VLOOKUP($H419,#REF!,10,FALSE),0)</f>
        <v>0</v>
      </c>
      <c r="AQ419" s="34">
        <f>IFERROR(VLOOKUP($H419,#REF!,11,FALSE),0)</f>
        <v>0</v>
      </c>
      <c r="AR419" s="42">
        <f>IFERROR(VLOOKUP($H419,#REF!,12,FALSE),0)</f>
        <v>0</v>
      </c>
      <c r="AS419" s="34">
        <f>IFERROR(VLOOKUP($H419,#REF!,13,FALSE),0)</f>
        <v>0</v>
      </c>
      <c r="AT419" s="34">
        <f>IFERROR(VLOOKUP($H419,#REF!,14,FALSE),0)</f>
        <v>0</v>
      </c>
      <c r="AU419" s="42">
        <f>IFERROR(VLOOKUP($H419,#REF!,15,FALSE),0)</f>
        <v>0</v>
      </c>
      <c r="AV419" s="34">
        <f>IFERROR(VLOOKUP($H419,#REF!,15,FALSE),0)</f>
        <v>0</v>
      </c>
      <c r="AW419" s="34">
        <f>IFERROR(VLOOKUP($H419,#REF!,16,FALSE),0)</f>
        <v>0</v>
      </c>
      <c r="AX419" s="42">
        <f>IFERROR(VLOOKUP($H419,#REF!,17,FALSE),0)</f>
        <v>0</v>
      </c>
    </row>
    <row r="420" spans="1:50" x14ac:dyDescent="0.3">
      <c r="A420" s="33" t="str">
        <f t="shared" si="24"/>
        <v>A -8140-4-640</v>
      </c>
      <c r="B420" s="33" t="str">
        <f>+'R&amp;E EXPORT'!B419</f>
        <v>STORM SEWER-BROOME TIOGA SW ANNUAL FEE</v>
      </c>
      <c r="C420" t="str">
        <f>IFERROR(VLOOKUP(A420,'MCSJ Export'!A:C,3,FALSE),"")</f>
        <v>Sub Account</v>
      </c>
      <c r="D420" s="37">
        <f t="shared" ca="1" si="25"/>
        <v>0</v>
      </c>
      <c r="E420" s="37">
        <f t="shared" ca="1" si="26"/>
        <v>0</v>
      </c>
      <c r="F420" s="37">
        <f t="shared" ca="1" si="27"/>
        <v>0</v>
      </c>
      <c r="G420" s="37"/>
      <c r="H420" s="33" t="str">
        <f>+'R&amp;E EXPORT'!A419</f>
        <v>A -8140-4-640</v>
      </c>
      <c r="I420" s="34">
        <f>IFERROR(VLOOKUP($H420,'Gen F Rev'!$A:$M,15,FALSE),0)</f>
        <v>0</v>
      </c>
      <c r="J420" s="34">
        <f>IFERROR(VLOOKUP($H420,'Gen F Rev'!$A:$M,16,FALSE),0)</f>
        <v>0</v>
      </c>
      <c r="K420" s="42">
        <f>IFERROR(VLOOKUP($H420,'Gen F Rev'!$A:$M,17,FALSE),0)</f>
        <v>0</v>
      </c>
      <c r="L420" s="34">
        <f>IFERROR(VLOOKUP($H420,'Gen F Exp'!$A:$E,15,FALSE),0)</f>
        <v>0</v>
      </c>
      <c r="M420" s="34">
        <f>IFERROR(VLOOKUP($H420,'Gen F Exp'!$A:$E,16,FALSE),0)</f>
        <v>0</v>
      </c>
      <c r="N420" s="42">
        <f>IFERROR(VLOOKUP($H420,'Gen F Exp'!$A:$E,17,FALSE),0)</f>
        <v>0</v>
      </c>
      <c r="O420" s="34">
        <f>IFERROR(VLOOKUP($H420,'Water F Rev'!$A:$L,15,FALSE),0)</f>
        <v>0</v>
      </c>
      <c r="P420" s="34">
        <f>IFERROR(VLOOKUP($H420,'Water F Rev'!$A:$L,16,FALSE),0)</f>
        <v>0</v>
      </c>
      <c r="Q420" s="42">
        <f>IFERROR(VLOOKUP($H420,'Water F Rev'!$A:$L,17,FALSE),0)</f>
        <v>0</v>
      </c>
      <c r="R420" s="34">
        <f>IFERROR(VLOOKUP($H420,'Water F Exp'!$A:$K,15,FALSE),0)</f>
        <v>0</v>
      </c>
      <c r="S420" s="34">
        <f>IFERROR(VLOOKUP($H420,'Water F Exp'!$A:$K,16,FALSE),0)</f>
        <v>0</v>
      </c>
      <c r="T420" s="42">
        <f>IFERROR(VLOOKUP($H420,'Water F Exp'!$A:$K,17,FALSE),0)</f>
        <v>0</v>
      </c>
      <c r="U420" s="34">
        <f ca="1">IFERROR(VLOOKUP($H420,'Sewer F Rev'!$A:$E,15,FALSE),0)</f>
        <v>0</v>
      </c>
      <c r="V420" s="34">
        <f ca="1">IFERROR(VLOOKUP($H420,'Sewer F Rev'!$A:$E,16,FALSE),0)</f>
        <v>0</v>
      </c>
      <c r="W420" s="42">
        <f ca="1">IFERROR(VLOOKUP($H420,'Sewer F Rev'!$A:$E,17,FALSE),0)</f>
        <v>0</v>
      </c>
      <c r="X420" s="34">
        <f>IFERROR(VLOOKUP($H420,'Sewer F Exp'!$A:$B,15,FALSE),0)</f>
        <v>0</v>
      </c>
      <c r="Y420" s="34">
        <f>IFERROR(VLOOKUP($H420,'Sewer F Exp'!$A:$B,16,FALSE),0)</f>
        <v>0</v>
      </c>
      <c r="Z420" s="42">
        <f>IFERROR(VLOOKUP($H420,'Sewer F Exp'!$A:$B,17,FALSE),0)</f>
        <v>0</v>
      </c>
      <c r="AA420" s="34">
        <f>IFERROR(VLOOKUP($H420,'Refuse F Rev'!$A:$E,15,FALSE),0)</f>
        <v>0</v>
      </c>
      <c r="AB420" s="34">
        <f>IFERROR(VLOOKUP($H420,'Refuse F Rev'!$A:$E,16,FALSE),0)</f>
        <v>0</v>
      </c>
      <c r="AC420" s="42">
        <f>IFERROR(VLOOKUP($H420,'Refuse F Rev'!$A:$E,17,FALSE),0)</f>
        <v>0</v>
      </c>
      <c r="AD420" s="34">
        <f>IFERROR(VLOOKUP($H420,'Refuse F Exp'!$A:$E,15,FALSE),0)</f>
        <v>0</v>
      </c>
      <c r="AE420" s="34">
        <f>IFERROR(VLOOKUP($H420,'Refuse F Exp'!$A:$E,16,FALSE),0)</f>
        <v>0</v>
      </c>
      <c r="AF420" s="42">
        <f>IFERROR(VLOOKUP($H420,'Refuse F Exp'!$A:$E,17,FALSE),0)</f>
        <v>0</v>
      </c>
      <c r="AG420" s="34">
        <f>IFERROR(VLOOKUP($H420,#REF!,10,FALSE),0)</f>
        <v>0</v>
      </c>
      <c r="AH420" s="34">
        <f>IFERROR(VLOOKUP($H420,#REF!,11,FALSE),0)</f>
        <v>0</v>
      </c>
      <c r="AI420" s="42">
        <f>IFERROR(VLOOKUP($H420,#REF!,12,FALSE),0)</f>
        <v>0</v>
      </c>
      <c r="AJ420" s="34">
        <f>IFERROR(VLOOKUP($H420,#REF!,10,FALSE),0)</f>
        <v>0</v>
      </c>
      <c r="AK420" s="34">
        <f>IFERROR(VLOOKUP($H420,#REF!,11,FALSE),0)</f>
        <v>0</v>
      </c>
      <c r="AL420" s="42">
        <f>IFERROR(VLOOKUP($H420,#REF!,12,FALSE),0)</f>
        <v>0</v>
      </c>
      <c r="AM420" s="34">
        <f>IFERROR(VLOOKUP($H420,#REF!,10,FALSE),0)</f>
        <v>0</v>
      </c>
      <c r="AN420" s="34">
        <f>IFERROR(VLOOKUP($H420,#REF!,11,FALSE),0)</f>
        <v>0</v>
      </c>
      <c r="AO420" s="42">
        <f>IFERROR(VLOOKUP($H420,#REF!,12,FALSE),0)</f>
        <v>0</v>
      </c>
      <c r="AP420" s="34">
        <f>IFERROR(VLOOKUP($H420,#REF!,10,FALSE),0)</f>
        <v>0</v>
      </c>
      <c r="AQ420" s="34">
        <f>IFERROR(VLOOKUP($H420,#REF!,11,FALSE),0)</f>
        <v>0</v>
      </c>
      <c r="AR420" s="42">
        <f>IFERROR(VLOOKUP($H420,#REF!,12,FALSE),0)</f>
        <v>0</v>
      </c>
      <c r="AS420" s="34">
        <f>IFERROR(VLOOKUP($H420,#REF!,13,FALSE),0)</f>
        <v>0</v>
      </c>
      <c r="AT420" s="34">
        <f>IFERROR(VLOOKUP($H420,#REF!,14,FALSE),0)</f>
        <v>0</v>
      </c>
      <c r="AU420" s="42">
        <f>IFERROR(VLOOKUP($H420,#REF!,15,FALSE),0)</f>
        <v>0</v>
      </c>
      <c r="AV420" s="34">
        <f>IFERROR(VLOOKUP($H420,#REF!,15,FALSE),0)</f>
        <v>0</v>
      </c>
      <c r="AW420" s="34">
        <f>IFERROR(VLOOKUP($H420,#REF!,16,FALSE),0)</f>
        <v>0</v>
      </c>
      <c r="AX420" s="42">
        <f>IFERROR(VLOOKUP($H420,#REF!,17,FALSE),0)</f>
        <v>0</v>
      </c>
    </row>
    <row r="421" spans="1:50" x14ac:dyDescent="0.3">
      <c r="A421" s="33" t="str">
        <f t="shared" si="24"/>
        <v>A -8140-4-642</v>
      </c>
      <c r="B421" s="33" t="str">
        <f>+'R&amp;E EXPORT'!B420</f>
        <v>STORM SEWER-ARPA-STORM WATER SYSTEM IMP</v>
      </c>
      <c r="C421" t="str">
        <f>IFERROR(VLOOKUP(A421,'MCSJ Export'!A:C,3,FALSE),"")</f>
        <v>Sub Account</v>
      </c>
      <c r="D421" s="37">
        <f t="shared" ca="1" si="25"/>
        <v>0</v>
      </c>
      <c r="E421" s="37">
        <f t="shared" ca="1" si="26"/>
        <v>0</v>
      </c>
      <c r="F421" s="37">
        <f t="shared" ca="1" si="27"/>
        <v>0</v>
      </c>
      <c r="G421" s="37"/>
      <c r="H421" s="33" t="str">
        <f>+'R&amp;E EXPORT'!A420</f>
        <v>A -8140-4-642</v>
      </c>
      <c r="I421" s="34">
        <f>IFERROR(VLOOKUP($H421,'Gen F Rev'!$A:$M,15,FALSE),0)</f>
        <v>0</v>
      </c>
      <c r="J421" s="34">
        <f>IFERROR(VLOOKUP($H421,'Gen F Rev'!$A:$M,16,FALSE),0)</f>
        <v>0</v>
      </c>
      <c r="K421" s="42">
        <f>IFERROR(VLOOKUP($H421,'Gen F Rev'!$A:$M,17,FALSE),0)</f>
        <v>0</v>
      </c>
      <c r="L421" s="34">
        <f>IFERROR(VLOOKUP($H421,'Gen F Exp'!$A:$E,15,FALSE),0)</f>
        <v>0</v>
      </c>
      <c r="M421" s="34">
        <f>IFERROR(VLOOKUP($H421,'Gen F Exp'!$A:$E,16,FALSE),0)</f>
        <v>0</v>
      </c>
      <c r="N421" s="42">
        <f>IFERROR(VLOOKUP($H421,'Gen F Exp'!$A:$E,17,FALSE),0)</f>
        <v>0</v>
      </c>
      <c r="O421" s="34">
        <f>IFERROR(VLOOKUP($H421,'Water F Rev'!$A:$L,15,FALSE),0)</f>
        <v>0</v>
      </c>
      <c r="P421" s="34">
        <f>IFERROR(VLOOKUP($H421,'Water F Rev'!$A:$L,16,FALSE),0)</f>
        <v>0</v>
      </c>
      <c r="Q421" s="42">
        <f>IFERROR(VLOOKUP($H421,'Water F Rev'!$A:$L,17,FALSE),0)</f>
        <v>0</v>
      </c>
      <c r="R421" s="34">
        <f>IFERROR(VLOOKUP($H421,'Water F Exp'!$A:$K,15,FALSE),0)</f>
        <v>0</v>
      </c>
      <c r="S421" s="34">
        <f>IFERROR(VLOOKUP($H421,'Water F Exp'!$A:$K,16,FALSE),0)</f>
        <v>0</v>
      </c>
      <c r="T421" s="42">
        <f>IFERROR(VLOOKUP($H421,'Water F Exp'!$A:$K,17,FALSE),0)</f>
        <v>0</v>
      </c>
      <c r="U421" s="34">
        <f ca="1">IFERROR(VLOOKUP($H421,'Sewer F Rev'!$A:$E,15,FALSE),0)</f>
        <v>0</v>
      </c>
      <c r="V421" s="34">
        <f ca="1">IFERROR(VLOOKUP($H421,'Sewer F Rev'!$A:$E,16,FALSE),0)</f>
        <v>0</v>
      </c>
      <c r="W421" s="42">
        <f ca="1">IFERROR(VLOOKUP($H421,'Sewer F Rev'!$A:$E,17,FALSE),0)</f>
        <v>0</v>
      </c>
      <c r="X421" s="34">
        <f>IFERROR(VLOOKUP($H421,'Sewer F Exp'!$A:$B,15,FALSE),0)</f>
        <v>0</v>
      </c>
      <c r="Y421" s="34">
        <f>IFERROR(VLOOKUP($H421,'Sewer F Exp'!$A:$B,16,FALSE),0)</f>
        <v>0</v>
      </c>
      <c r="Z421" s="42">
        <f>IFERROR(VLOOKUP($H421,'Sewer F Exp'!$A:$B,17,FALSE),0)</f>
        <v>0</v>
      </c>
      <c r="AA421" s="34">
        <f>IFERROR(VLOOKUP($H421,'Refuse F Rev'!$A:$E,15,FALSE),0)</f>
        <v>0</v>
      </c>
      <c r="AB421" s="34">
        <f>IFERROR(VLOOKUP($H421,'Refuse F Rev'!$A:$E,16,FALSE),0)</f>
        <v>0</v>
      </c>
      <c r="AC421" s="42">
        <f>IFERROR(VLOOKUP($H421,'Refuse F Rev'!$A:$E,17,FALSE),0)</f>
        <v>0</v>
      </c>
      <c r="AD421" s="34">
        <f>IFERROR(VLOOKUP($H421,'Refuse F Exp'!$A:$E,15,FALSE),0)</f>
        <v>0</v>
      </c>
      <c r="AE421" s="34">
        <f>IFERROR(VLOOKUP($H421,'Refuse F Exp'!$A:$E,16,FALSE),0)</f>
        <v>0</v>
      </c>
      <c r="AF421" s="42">
        <f>IFERROR(VLOOKUP($H421,'Refuse F Exp'!$A:$E,17,FALSE),0)</f>
        <v>0</v>
      </c>
      <c r="AG421" s="34">
        <f>IFERROR(VLOOKUP($H421,#REF!,10,FALSE),0)</f>
        <v>0</v>
      </c>
      <c r="AH421" s="34">
        <f>IFERROR(VLOOKUP($H421,#REF!,11,FALSE),0)</f>
        <v>0</v>
      </c>
      <c r="AI421" s="42">
        <f>IFERROR(VLOOKUP($H421,#REF!,12,FALSE),0)</f>
        <v>0</v>
      </c>
      <c r="AJ421" s="34">
        <f>IFERROR(VLOOKUP($H421,#REF!,10,FALSE),0)</f>
        <v>0</v>
      </c>
      <c r="AK421" s="34">
        <f>IFERROR(VLOOKUP($H421,#REF!,11,FALSE),0)</f>
        <v>0</v>
      </c>
      <c r="AL421" s="42">
        <f>IFERROR(VLOOKUP($H421,#REF!,12,FALSE),0)</f>
        <v>0</v>
      </c>
      <c r="AM421" s="34">
        <f>IFERROR(VLOOKUP($H421,#REF!,10,FALSE),0)</f>
        <v>0</v>
      </c>
      <c r="AN421" s="34">
        <f>IFERROR(VLOOKUP($H421,#REF!,11,FALSE),0)</f>
        <v>0</v>
      </c>
      <c r="AO421" s="42">
        <f>IFERROR(VLOOKUP($H421,#REF!,12,FALSE),0)</f>
        <v>0</v>
      </c>
      <c r="AP421" s="34">
        <f>IFERROR(VLOOKUP($H421,#REF!,10,FALSE),0)</f>
        <v>0</v>
      </c>
      <c r="AQ421" s="34">
        <f>IFERROR(VLOOKUP($H421,#REF!,11,FALSE),0)</f>
        <v>0</v>
      </c>
      <c r="AR421" s="42">
        <f>IFERROR(VLOOKUP($H421,#REF!,12,FALSE),0)</f>
        <v>0</v>
      </c>
      <c r="AS421" s="34">
        <f>IFERROR(VLOOKUP($H421,#REF!,13,FALSE),0)</f>
        <v>0</v>
      </c>
      <c r="AT421" s="34">
        <f>IFERROR(VLOOKUP($H421,#REF!,14,FALSE),0)</f>
        <v>0</v>
      </c>
      <c r="AU421" s="42">
        <f>IFERROR(VLOOKUP($H421,#REF!,15,FALSE),0)</f>
        <v>0</v>
      </c>
      <c r="AV421" s="34">
        <f>IFERROR(VLOOKUP($H421,#REF!,15,FALSE),0)</f>
        <v>0</v>
      </c>
      <c r="AW421" s="34">
        <f>IFERROR(VLOOKUP($H421,#REF!,16,FALSE),0)</f>
        <v>0</v>
      </c>
      <c r="AX421" s="42">
        <f>IFERROR(VLOOKUP($H421,#REF!,17,FALSE),0)</f>
        <v>0</v>
      </c>
    </row>
    <row r="422" spans="1:50" x14ac:dyDescent="0.3">
      <c r="A422" s="33" t="str">
        <f t="shared" si="24"/>
        <v>A -8140-4-659</v>
      </c>
      <c r="B422" s="33" t="str">
        <f>+'R&amp;E EXPORT'!B421</f>
        <v>STORM SEWER-STONE&amp;GRAVEL</v>
      </c>
      <c r="C422" t="str">
        <f>IFERROR(VLOOKUP(A422,'MCSJ Export'!A:C,3,FALSE),"")</f>
        <v>Sub Account</v>
      </c>
      <c r="D422" s="37">
        <f t="shared" ca="1" si="25"/>
        <v>0</v>
      </c>
      <c r="E422" s="37">
        <f t="shared" ca="1" si="26"/>
        <v>0</v>
      </c>
      <c r="F422" s="37">
        <f t="shared" ca="1" si="27"/>
        <v>0</v>
      </c>
      <c r="G422" s="37"/>
      <c r="H422" s="33" t="str">
        <f>+'R&amp;E EXPORT'!A421</f>
        <v>A -8140-4-659</v>
      </c>
      <c r="I422" s="34">
        <f>IFERROR(VLOOKUP($H422,'Gen F Rev'!$A:$M,15,FALSE),0)</f>
        <v>0</v>
      </c>
      <c r="J422" s="34">
        <f>IFERROR(VLOOKUP($H422,'Gen F Rev'!$A:$M,16,FALSE),0)</f>
        <v>0</v>
      </c>
      <c r="K422" s="42">
        <f>IFERROR(VLOOKUP($H422,'Gen F Rev'!$A:$M,17,FALSE),0)</f>
        <v>0</v>
      </c>
      <c r="L422" s="34">
        <f>IFERROR(VLOOKUP($H422,'Gen F Exp'!$A:$E,15,FALSE),0)</f>
        <v>0</v>
      </c>
      <c r="M422" s="34">
        <f>IFERROR(VLOOKUP($H422,'Gen F Exp'!$A:$E,16,FALSE),0)</f>
        <v>0</v>
      </c>
      <c r="N422" s="42">
        <f>IFERROR(VLOOKUP($H422,'Gen F Exp'!$A:$E,17,FALSE),0)</f>
        <v>0</v>
      </c>
      <c r="O422" s="34">
        <f>IFERROR(VLOOKUP($H422,'Water F Rev'!$A:$L,15,FALSE),0)</f>
        <v>0</v>
      </c>
      <c r="P422" s="34">
        <f>IFERROR(VLOOKUP($H422,'Water F Rev'!$A:$L,16,FALSE),0)</f>
        <v>0</v>
      </c>
      <c r="Q422" s="42">
        <f>IFERROR(VLOOKUP($H422,'Water F Rev'!$A:$L,17,FALSE),0)</f>
        <v>0</v>
      </c>
      <c r="R422" s="34">
        <f>IFERROR(VLOOKUP($H422,'Water F Exp'!$A:$K,15,FALSE),0)</f>
        <v>0</v>
      </c>
      <c r="S422" s="34">
        <f>IFERROR(VLOOKUP($H422,'Water F Exp'!$A:$K,16,FALSE),0)</f>
        <v>0</v>
      </c>
      <c r="T422" s="42">
        <f>IFERROR(VLOOKUP($H422,'Water F Exp'!$A:$K,17,FALSE),0)</f>
        <v>0</v>
      </c>
      <c r="U422" s="34">
        <f ca="1">IFERROR(VLOOKUP($H422,'Sewer F Rev'!$A:$E,15,FALSE),0)</f>
        <v>0</v>
      </c>
      <c r="V422" s="34">
        <f ca="1">IFERROR(VLOOKUP($H422,'Sewer F Rev'!$A:$E,16,FALSE),0)</f>
        <v>0</v>
      </c>
      <c r="W422" s="42">
        <f ca="1">IFERROR(VLOOKUP($H422,'Sewer F Rev'!$A:$E,17,FALSE),0)</f>
        <v>0</v>
      </c>
      <c r="X422" s="34">
        <f>IFERROR(VLOOKUP($H422,'Sewer F Exp'!$A:$B,15,FALSE),0)</f>
        <v>0</v>
      </c>
      <c r="Y422" s="34">
        <f>IFERROR(VLOOKUP($H422,'Sewer F Exp'!$A:$B,16,FALSE),0)</f>
        <v>0</v>
      </c>
      <c r="Z422" s="42">
        <f>IFERROR(VLOOKUP($H422,'Sewer F Exp'!$A:$B,17,FALSE),0)</f>
        <v>0</v>
      </c>
      <c r="AA422" s="34">
        <f>IFERROR(VLOOKUP($H422,'Refuse F Rev'!$A:$E,15,FALSE),0)</f>
        <v>0</v>
      </c>
      <c r="AB422" s="34">
        <f>IFERROR(VLOOKUP($H422,'Refuse F Rev'!$A:$E,16,FALSE),0)</f>
        <v>0</v>
      </c>
      <c r="AC422" s="42">
        <f>IFERROR(VLOOKUP($H422,'Refuse F Rev'!$A:$E,17,FALSE),0)</f>
        <v>0</v>
      </c>
      <c r="AD422" s="34">
        <f>IFERROR(VLOOKUP($H422,'Refuse F Exp'!$A:$E,15,FALSE),0)</f>
        <v>0</v>
      </c>
      <c r="AE422" s="34">
        <f>IFERROR(VLOOKUP($H422,'Refuse F Exp'!$A:$E,16,FALSE),0)</f>
        <v>0</v>
      </c>
      <c r="AF422" s="42">
        <f>IFERROR(VLOOKUP($H422,'Refuse F Exp'!$A:$E,17,FALSE),0)</f>
        <v>0</v>
      </c>
      <c r="AG422" s="34">
        <f>IFERROR(VLOOKUP($H422,#REF!,10,FALSE),0)</f>
        <v>0</v>
      </c>
      <c r="AH422" s="34">
        <f>IFERROR(VLOOKUP($H422,#REF!,11,FALSE),0)</f>
        <v>0</v>
      </c>
      <c r="AI422" s="42">
        <f>IFERROR(VLOOKUP($H422,#REF!,12,FALSE),0)</f>
        <v>0</v>
      </c>
      <c r="AJ422" s="34">
        <f>IFERROR(VLOOKUP($H422,#REF!,10,FALSE),0)</f>
        <v>0</v>
      </c>
      <c r="AK422" s="34">
        <f>IFERROR(VLOOKUP($H422,#REF!,11,FALSE),0)</f>
        <v>0</v>
      </c>
      <c r="AL422" s="42">
        <f>IFERROR(VLOOKUP($H422,#REF!,12,FALSE),0)</f>
        <v>0</v>
      </c>
      <c r="AM422" s="34">
        <f>IFERROR(VLOOKUP($H422,#REF!,10,FALSE),0)</f>
        <v>0</v>
      </c>
      <c r="AN422" s="34">
        <f>IFERROR(VLOOKUP($H422,#REF!,11,FALSE),0)</f>
        <v>0</v>
      </c>
      <c r="AO422" s="42">
        <f>IFERROR(VLOOKUP($H422,#REF!,12,FALSE),0)</f>
        <v>0</v>
      </c>
      <c r="AP422" s="34">
        <f>IFERROR(VLOOKUP($H422,#REF!,10,FALSE),0)</f>
        <v>0</v>
      </c>
      <c r="AQ422" s="34">
        <f>IFERROR(VLOOKUP($H422,#REF!,11,FALSE),0)</f>
        <v>0</v>
      </c>
      <c r="AR422" s="42">
        <f>IFERROR(VLOOKUP($H422,#REF!,12,FALSE),0)</f>
        <v>0</v>
      </c>
      <c r="AS422" s="34">
        <f>IFERROR(VLOOKUP($H422,#REF!,13,FALSE),0)</f>
        <v>0</v>
      </c>
      <c r="AT422" s="34">
        <f>IFERROR(VLOOKUP($H422,#REF!,14,FALSE),0)</f>
        <v>0</v>
      </c>
      <c r="AU422" s="42">
        <f>IFERROR(VLOOKUP($H422,#REF!,15,FALSE),0)</f>
        <v>0</v>
      </c>
      <c r="AV422" s="34">
        <f>IFERROR(VLOOKUP($H422,#REF!,15,FALSE),0)</f>
        <v>0</v>
      </c>
      <c r="AW422" s="34">
        <f>IFERROR(VLOOKUP($H422,#REF!,16,FALSE),0)</f>
        <v>0</v>
      </c>
      <c r="AX422" s="42">
        <f>IFERROR(VLOOKUP($H422,#REF!,17,FALSE),0)</f>
        <v>0</v>
      </c>
    </row>
    <row r="423" spans="1:50" x14ac:dyDescent="0.3">
      <c r="A423" s="33" t="str">
        <f t="shared" si="24"/>
        <v>A -8170-0-000</v>
      </c>
      <c r="B423" s="33" t="str">
        <f>+'R&amp;E EXPORT'!B422</f>
        <v>STREET CLEANING EQUIPMENT:</v>
      </c>
      <c r="C423" t="str">
        <f>IFERROR(VLOOKUP(A423,'MCSJ Export'!A:C,3,FALSE),"")</f>
        <v>Control</v>
      </c>
      <c r="D423" s="37">
        <f t="shared" ca="1" si="25"/>
        <v>0</v>
      </c>
      <c r="E423" s="37">
        <f t="shared" ca="1" si="26"/>
        <v>0</v>
      </c>
      <c r="F423" s="37">
        <f t="shared" ca="1" si="27"/>
        <v>0</v>
      </c>
      <c r="G423" s="37"/>
      <c r="H423" s="33" t="str">
        <f>+'R&amp;E EXPORT'!A422</f>
        <v>A -8170-0-000</v>
      </c>
      <c r="I423" s="34">
        <f>IFERROR(VLOOKUP($H423,'Gen F Rev'!$A:$M,15,FALSE),0)</f>
        <v>0</v>
      </c>
      <c r="J423" s="34">
        <f>IFERROR(VLOOKUP($H423,'Gen F Rev'!$A:$M,16,FALSE),0)</f>
        <v>0</v>
      </c>
      <c r="K423" s="42">
        <f>IFERROR(VLOOKUP($H423,'Gen F Rev'!$A:$M,17,FALSE),0)</f>
        <v>0</v>
      </c>
      <c r="L423" s="34">
        <f>IFERROR(VLOOKUP($H423,'Gen F Exp'!$A:$E,15,FALSE),0)</f>
        <v>0</v>
      </c>
      <c r="M423" s="34">
        <f>IFERROR(VLOOKUP($H423,'Gen F Exp'!$A:$E,16,FALSE),0)</f>
        <v>0</v>
      </c>
      <c r="N423" s="42">
        <f>IFERROR(VLOOKUP($H423,'Gen F Exp'!$A:$E,17,FALSE),0)</f>
        <v>0</v>
      </c>
      <c r="O423" s="34">
        <f>IFERROR(VLOOKUP($H423,'Water F Rev'!$A:$L,15,FALSE),0)</f>
        <v>0</v>
      </c>
      <c r="P423" s="34">
        <f>IFERROR(VLOOKUP($H423,'Water F Rev'!$A:$L,16,FALSE),0)</f>
        <v>0</v>
      </c>
      <c r="Q423" s="42">
        <f>IFERROR(VLOOKUP($H423,'Water F Rev'!$A:$L,17,FALSE),0)</f>
        <v>0</v>
      </c>
      <c r="R423" s="34">
        <f>IFERROR(VLOOKUP($H423,'Water F Exp'!$A:$K,15,FALSE),0)</f>
        <v>0</v>
      </c>
      <c r="S423" s="34">
        <f>IFERROR(VLOOKUP($H423,'Water F Exp'!$A:$K,16,FALSE),0)</f>
        <v>0</v>
      </c>
      <c r="T423" s="42">
        <f>IFERROR(VLOOKUP($H423,'Water F Exp'!$A:$K,17,FALSE),0)</f>
        <v>0</v>
      </c>
      <c r="U423" s="34">
        <f ca="1">IFERROR(VLOOKUP($H423,'Sewer F Rev'!$A:$E,15,FALSE),0)</f>
        <v>0</v>
      </c>
      <c r="V423" s="34">
        <f ca="1">IFERROR(VLOOKUP($H423,'Sewer F Rev'!$A:$E,16,FALSE),0)</f>
        <v>0</v>
      </c>
      <c r="W423" s="42">
        <f ca="1">IFERROR(VLOOKUP($H423,'Sewer F Rev'!$A:$E,17,FALSE),0)</f>
        <v>0</v>
      </c>
      <c r="X423" s="34">
        <f>IFERROR(VLOOKUP($H423,'Sewer F Exp'!$A:$B,15,FALSE),0)</f>
        <v>0</v>
      </c>
      <c r="Y423" s="34">
        <f>IFERROR(VLOOKUP($H423,'Sewer F Exp'!$A:$B,16,FALSE),0)</f>
        <v>0</v>
      </c>
      <c r="Z423" s="42">
        <f>IFERROR(VLOOKUP($H423,'Sewer F Exp'!$A:$B,17,FALSE),0)</f>
        <v>0</v>
      </c>
      <c r="AA423" s="34">
        <f>IFERROR(VLOOKUP($H423,'Refuse F Rev'!$A:$E,15,FALSE),0)</f>
        <v>0</v>
      </c>
      <c r="AB423" s="34">
        <f>IFERROR(VLOOKUP($H423,'Refuse F Rev'!$A:$E,16,FALSE),0)</f>
        <v>0</v>
      </c>
      <c r="AC423" s="42">
        <f>IFERROR(VLOOKUP($H423,'Refuse F Rev'!$A:$E,17,FALSE),0)</f>
        <v>0</v>
      </c>
      <c r="AD423" s="34">
        <f>IFERROR(VLOOKUP($H423,'Refuse F Exp'!$A:$E,15,FALSE),0)</f>
        <v>0</v>
      </c>
      <c r="AE423" s="34">
        <f>IFERROR(VLOOKUP($H423,'Refuse F Exp'!$A:$E,16,FALSE),0)</f>
        <v>0</v>
      </c>
      <c r="AF423" s="42">
        <f>IFERROR(VLOOKUP($H423,'Refuse F Exp'!$A:$E,17,FALSE),0)</f>
        <v>0</v>
      </c>
      <c r="AG423" s="34">
        <f>IFERROR(VLOOKUP($H423,#REF!,10,FALSE),0)</f>
        <v>0</v>
      </c>
      <c r="AH423" s="34">
        <f>IFERROR(VLOOKUP($H423,#REF!,11,FALSE),0)</f>
        <v>0</v>
      </c>
      <c r="AI423" s="42">
        <f>IFERROR(VLOOKUP($H423,#REF!,12,FALSE),0)</f>
        <v>0</v>
      </c>
      <c r="AJ423" s="34">
        <f>IFERROR(VLOOKUP($H423,#REF!,10,FALSE),0)</f>
        <v>0</v>
      </c>
      <c r="AK423" s="34">
        <f>IFERROR(VLOOKUP($H423,#REF!,11,FALSE),0)</f>
        <v>0</v>
      </c>
      <c r="AL423" s="42">
        <f>IFERROR(VLOOKUP($H423,#REF!,12,FALSE),0)</f>
        <v>0</v>
      </c>
      <c r="AM423" s="34">
        <f>IFERROR(VLOOKUP($H423,#REF!,10,FALSE),0)</f>
        <v>0</v>
      </c>
      <c r="AN423" s="34">
        <f>IFERROR(VLOOKUP($H423,#REF!,11,FALSE),0)</f>
        <v>0</v>
      </c>
      <c r="AO423" s="42">
        <f>IFERROR(VLOOKUP($H423,#REF!,12,FALSE),0)</f>
        <v>0</v>
      </c>
      <c r="AP423" s="34">
        <f>IFERROR(VLOOKUP($H423,#REF!,10,FALSE),0)</f>
        <v>0</v>
      </c>
      <c r="AQ423" s="34">
        <f>IFERROR(VLOOKUP($H423,#REF!,11,FALSE),0)</f>
        <v>0</v>
      </c>
      <c r="AR423" s="42">
        <f>IFERROR(VLOOKUP($H423,#REF!,12,FALSE),0)</f>
        <v>0</v>
      </c>
      <c r="AS423" s="34">
        <f>IFERROR(VLOOKUP($H423,#REF!,13,FALSE),0)</f>
        <v>0</v>
      </c>
      <c r="AT423" s="34">
        <f>IFERROR(VLOOKUP($H423,#REF!,14,FALSE),0)</f>
        <v>0</v>
      </c>
      <c r="AU423" s="42">
        <f>IFERROR(VLOOKUP($H423,#REF!,15,FALSE),0)</f>
        <v>0</v>
      </c>
      <c r="AV423" s="34">
        <f>IFERROR(VLOOKUP($H423,#REF!,15,FALSE),0)</f>
        <v>0</v>
      </c>
      <c r="AW423" s="34">
        <f>IFERROR(VLOOKUP($H423,#REF!,16,FALSE),0)</f>
        <v>0</v>
      </c>
      <c r="AX423" s="42">
        <f>IFERROR(VLOOKUP($H423,#REF!,17,FALSE),0)</f>
        <v>0</v>
      </c>
    </row>
    <row r="424" spans="1:50" x14ac:dyDescent="0.3">
      <c r="A424" s="33" t="str">
        <f t="shared" si="24"/>
        <v>A -8170-4-230</v>
      </c>
      <c r="B424" s="33" t="str">
        <f>+'R&amp;E EXPORT'!B423</f>
        <v>STREET CLEANING TIPPING FEE</v>
      </c>
      <c r="C424" t="str">
        <f>IFERROR(VLOOKUP(A424,'MCSJ Export'!A:C,3,FALSE),"")</f>
        <v>Sub Account</v>
      </c>
      <c r="D424" s="37">
        <f t="shared" ca="1" si="25"/>
        <v>0</v>
      </c>
      <c r="E424" s="37">
        <f t="shared" ca="1" si="26"/>
        <v>0</v>
      </c>
      <c r="F424" s="37">
        <f t="shared" ca="1" si="27"/>
        <v>0</v>
      </c>
      <c r="G424" s="37"/>
      <c r="H424" s="33" t="str">
        <f>+'R&amp;E EXPORT'!A423</f>
        <v>A -8170-4-230</v>
      </c>
      <c r="I424" s="34">
        <f>IFERROR(VLOOKUP($H424,'Gen F Rev'!$A:$M,15,FALSE),0)</f>
        <v>0</v>
      </c>
      <c r="J424" s="34">
        <f>IFERROR(VLOOKUP($H424,'Gen F Rev'!$A:$M,16,FALSE),0)</f>
        <v>0</v>
      </c>
      <c r="K424" s="42">
        <f>IFERROR(VLOOKUP($H424,'Gen F Rev'!$A:$M,17,FALSE),0)</f>
        <v>0</v>
      </c>
      <c r="L424" s="34">
        <f>IFERROR(VLOOKUP($H424,'Gen F Exp'!$A:$E,15,FALSE),0)</f>
        <v>0</v>
      </c>
      <c r="M424" s="34">
        <f>IFERROR(VLOOKUP($H424,'Gen F Exp'!$A:$E,16,FALSE),0)</f>
        <v>0</v>
      </c>
      <c r="N424" s="42">
        <f>IFERROR(VLOOKUP($H424,'Gen F Exp'!$A:$E,17,FALSE),0)</f>
        <v>0</v>
      </c>
      <c r="O424" s="34">
        <f>IFERROR(VLOOKUP($H424,'Water F Rev'!$A:$L,15,FALSE),0)</f>
        <v>0</v>
      </c>
      <c r="P424" s="34">
        <f>IFERROR(VLOOKUP($H424,'Water F Rev'!$A:$L,16,FALSE),0)</f>
        <v>0</v>
      </c>
      <c r="Q424" s="42">
        <f>IFERROR(VLOOKUP($H424,'Water F Rev'!$A:$L,17,FALSE),0)</f>
        <v>0</v>
      </c>
      <c r="R424" s="34">
        <f>IFERROR(VLOOKUP($H424,'Water F Exp'!$A:$K,15,FALSE),0)</f>
        <v>0</v>
      </c>
      <c r="S424" s="34">
        <f>IFERROR(VLOOKUP($H424,'Water F Exp'!$A:$K,16,FALSE),0)</f>
        <v>0</v>
      </c>
      <c r="T424" s="42">
        <f>IFERROR(VLOOKUP($H424,'Water F Exp'!$A:$K,17,FALSE),0)</f>
        <v>0</v>
      </c>
      <c r="U424" s="34">
        <f ca="1">IFERROR(VLOOKUP($H424,'Sewer F Rev'!$A:$E,15,FALSE),0)</f>
        <v>0</v>
      </c>
      <c r="V424" s="34">
        <f ca="1">IFERROR(VLOOKUP($H424,'Sewer F Rev'!$A:$E,16,FALSE),0)</f>
        <v>0</v>
      </c>
      <c r="W424" s="42">
        <f ca="1">IFERROR(VLOOKUP($H424,'Sewer F Rev'!$A:$E,17,FALSE),0)</f>
        <v>0</v>
      </c>
      <c r="X424" s="34">
        <f>IFERROR(VLOOKUP($H424,'Sewer F Exp'!$A:$B,15,FALSE),0)</f>
        <v>0</v>
      </c>
      <c r="Y424" s="34">
        <f>IFERROR(VLOOKUP($H424,'Sewer F Exp'!$A:$B,16,FALSE),0)</f>
        <v>0</v>
      </c>
      <c r="Z424" s="42">
        <f>IFERROR(VLOOKUP($H424,'Sewer F Exp'!$A:$B,17,FALSE),0)</f>
        <v>0</v>
      </c>
      <c r="AA424" s="34">
        <f>IFERROR(VLOOKUP($H424,'Refuse F Rev'!$A:$E,15,FALSE),0)</f>
        <v>0</v>
      </c>
      <c r="AB424" s="34">
        <f>IFERROR(VLOOKUP($H424,'Refuse F Rev'!$A:$E,16,FALSE),0)</f>
        <v>0</v>
      </c>
      <c r="AC424" s="42">
        <f>IFERROR(VLOOKUP($H424,'Refuse F Rev'!$A:$E,17,FALSE),0)</f>
        <v>0</v>
      </c>
      <c r="AD424" s="34">
        <f>IFERROR(VLOOKUP($H424,'Refuse F Exp'!$A:$E,15,FALSE),0)</f>
        <v>0</v>
      </c>
      <c r="AE424" s="34">
        <f>IFERROR(VLOOKUP($H424,'Refuse F Exp'!$A:$E,16,FALSE),0)</f>
        <v>0</v>
      </c>
      <c r="AF424" s="42">
        <f>IFERROR(VLOOKUP($H424,'Refuse F Exp'!$A:$E,17,FALSE),0)</f>
        <v>0</v>
      </c>
      <c r="AG424" s="34">
        <f>IFERROR(VLOOKUP($H424,#REF!,10,FALSE),0)</f>
        <v>0</v>
      </c>
      <c r="AH424" s="34">
        <f>IFERROR(VLOOKUP($H424,#REF!,11,FALSE),0)</f>
        <v>0</v>
      </c>
      <c r="AI424" s="42">
        <f>IFERROR(VLOOKUP($H424,#REF!,12,FALSE),0)</f>
        <v>0</v>
      </c>
      <c r="AJ424" s="34">
        <f>IFERROR(VLOOKUP($H424,#REF!,10,FALSE),0)</f>
        <v>0</v>
      </c>
      <c r="AK424" s="34">
        <f>IFERROR(VLOOKUP($H424,#REF!,11,FALSE),0)</f>
        <v>0</v>
      </c>
      <c r="AL424" s="42">
        <f>IFERROR(VLOOKUP($H424,#REF!,12,FALSE),0)</f>
        <v>0</v>
      </c>
      <c r="AM424" s="34">
        <f>IFERROR(VLOOKUP($H424,#REF!,10,FALSE),0)</f>
        <v>0</v>
      </c>
      <c r="AN424" s="34">
        <f>IFERROR(VLOOKUP($H424,#REF!,11,FALSE),0)</f>
        <v>0</v>
      </c>
      <c r="AO424" s="42">
        <f>IFERROR(VLOOKUP($H424,#REF!,12,FALSE),0)</f>
        <v>0</v>
      </c>
      <c r="AP424" s="34">
        <f>IFERROR(VLOOKUP($H424,#REF!,10,FALSE),0)</f>
        <v>0</v>
      </c>
      <c r="AQ424" s="34">
        <f>IFERROR(VLOOKUP($H424,#REF!,11,FALSE),0)</f>
        <v>0</v>
      </c>
      <c r="AR424" s="42">
        <f>IFERROR(VLOOKUP($H424,#REF!,12,FALSE),0)</f>
        <v>0</v>
      </c>
      <c r="AS424" s="34">
        <f>IFERROR(VLOOKUP($H424,#REF!,13,FALSE),0)</f>
        <v>0</v>
      </c>
      <c r="AT424" s="34">
        <f>IFERROR(VLOOKUP($H424,#REF!,14,FALSE),0)</f>
        <v>0</v>
      </c>
      <c r="AU424" s="42">
        <f>IFERROR(VLOOKUP($H424,#REF!,15,FALSE),0)</f>
        <v>0</v>
      </c>
      <c r="AV424" s="34">
        <f>IFERROR(VLOOKUP($H424,#REF!,15,FALSE),0)</f>
        <v>0</v>
      </c>
      <c r="AW424" s="34">
        <f>IFERROR(VLOOKUP($H424,#REF!,16,FALSE),0)</f>
        <v>0</v>
      </c>
      <c r="AX424" s="42">
        <f>IFERROR(VLOOKUP($H424,#REF!,17,FALSE),0)</f>
        <v>0</v>
      </c>
    </row>
    <row r="425" spans="1:50" x14ac:dyDescent="0.3">
      <c r="A425" s="33" t="str">
        <f t="shared" si="24"/>
        <v>A -8170-4-240</v>
      </c>
      <c r="B425" s="33" t="str">
        <f>+'R&amp;E EXPORT'!B424</f>
        <v>STREET CLEANING-EQUIP/VEHICLE REPAIRS</v>
      </c>
      <c r="C425" t="str">
        <f>IFERROR(VLOOKUP(A425,'MCSJ Export'!A:C,3,FALSE),"")</f>
        <v>Sub Account</v>
      </c>
      <c r="D425" s="37">
        <f t="shared" ca="1" si="25"/>
        <v>0</v>
      </c>
      <c r="E425" s="37">
        <f t="shared" ca="1" si="26"/>
        <v>0</v>
      </c>
      <c r="F425" s="37">
        <f t="shared" ca="1" si="27"/>
        <v>0</v>
      </c>
      <c r="G425" s="37"/>
      <c r="H425" s="33" t="str">
        <f>+'R&amp;E EXPORT'!A424</f>
        <v>A -8170-4-240</v>
      </c>
      <c r="I425" s="34">
        <f>IFERROR(VLOOKUP($H425,'Gen F Rev'!$A:$M,15,FALSE),0)</f>
        <v>0</v>
      </c>
      <c r="J425" s="34">
        <f>IFERROR(VLOOKUP($H425,'Gen F Rev'!$A:$M,16,FALSE),0)</f>
        <v>0</v>
      </c>
      <c r="K425" s="42">
        <f>IFERROR(VLOOKUP($H425,'Gen F Rev'!$A:$M,17,FALSE),0)</f>
        <v>0</v>
      </c>
      <c r="L425" s="34">
        <f>IFERROR(VLOOKUP($H425,'Gen F Exp'!$A:$E,15,FALSE),0)</f>
        <v>0</v>
      </c>
      <c r="M425" s="34">
        <f>IFERROR(VLOOKUP($H425,'Gen F Exp'!$A:$E,16,FALSE),0)</f>
        <v>0</v>
      </c>
      <c r="N425" s="42">
        <f>IFERROR(VLOOKUP($H425,'Gen F Exp'!$A:$E,17,FALSE),0)</f>
        <v>0</v>
      </c>
      <c r="O425" s="34">
        <f>IFERROR(VLOOKUP($H425,'Water F Rev'!$A:$L,15,FALSE),0)</f>
        <v>0</v>
      </c>
      <c r="P425" s="34">
        <f>IFERROR(VLOOKUP($H425,'Water F Rev'!$A:$L,16,FALSE),0)</f>
        <v>0</v>
      </c>
      <c r="Q425" s="42">
        <f>IFERROR(VLOOKUP($H425,'Water F Rev'!$A:$L,17,FALSE),0)</f>
        <v>0</v>
      </c>
      <c r="R425" s="34">
        <f>IFERROR(VLOOKUP($H425,'Water F Exp'!$A:$K,15,FALSE),0)</f>
        <v>0</v>
      </c>
      <c r="S425" s="34">
        <f>IFERROR(VLOOKUP($H425,'Water F Exp'!$A:$K,16,FALSE),0)</f>
        <v>0</v>
      </c>
      <c r="T425" s="42">
        <f>IFERROR(VLOOKUP($H425,'Water F Exp'!$A:$K,17,FALSE),0)</f>
        <v>0</v>
      </c>
      <c r="U425" s="34">
        <f ca="1">IFERROR(VLOOKUP($H425,'Sewer F Rev'!$A:$E,15,FALSE),0)</f>
        <v>0</v>
      </c>
      <c r="V425" s="34">
        <f ca="1">IFERROR(VLOOKUP($H425,'Sewer F Rev'!$A:$E,16,FALSE),0)</f>
        <v>0</v>
      </c>
      <c r="W425" s="42">
        <f ca="1">IFERROR(VLOOKUP($H425,'Sewer F Rev'!$A:$E,17,FALSE),0)</f>
        <v>0</v>
      </c>
      <c r="X425" s="34">
        <f>IFERROR(VLOOKUP($H425,'Sewer F Exp'!$A:$B,15,FALSE),0)</f>
        <v>0</v>
      </c>
      <c r="Y425" s="34">
        <f>IFERROR(VLOOKUP($H425,'Sewer F Exp'!$A:$B,16,FALSE),0)</f>
        <v>0</v>
      </c>
      <c r="Z425" s="42">
        <f>IFERROR(VLOOKUP($H425,'Sewer F Exp'!$A:$B,17,FALSE),0)</f>
        <v>0</v>
      </c>
      <c r="AA425" s="34">
        <f>IFERROR(VLOOKUP($H425,'Refuse F Rev'!$A:$E,15,FALSE),0)</f>
        <v>0</v>
      </c>
      <c r="AB425" s="34">
        <f>IFERROR(VLOOKUP($H425,'Refuse F Rev'!$A:$E,16,FALSE),0)</f>
        <v>0</v>
      </c>
      <c r="AC425" s="42">
        <f>IFERROR(VLOOKUP($H425,'Refuse F Rev'!$A:$E,17,FALSE),0)</f>
        <v>0</v>
      </c>
      <c r="AD425" s="34">
        <f>IFERROR(VLOOKUP($H425,'Refuse F Exp'!$A:$E,15,FALSE),0)</f>
        <v>0</v>
      </c>
      <c r="AE425" s="34">
        <f>IFERROR(VLOOKUP($H425,'Refuse F Exp'!$A:$E,16,FALSE),0)</f>
        <v>0</v>
      </c>
      <c r="AF425" s="42">
        <f>IFERROR(VLOOKUP($H425,'Refuse F Exp'!$A:$E,17,FALSE),0)</f>
        <v>0</v>
      </c>
      <c r="AG425" s="34">
        <f>IFERROR(VLOOKUP($H425,#REF!,10,FALSE),0)</f>
        <v>0</v>
      </c>
      <c r="AH425" s="34">
        <f>IFERROR(VLOOKUP($H425,#REF!,11,FALSE),0)</f>
        <v>0</v>
      </c>
      <c r="AI425" s="42">
        <f>IFERROR(VLOOKUP($H425,#REF!,12,FALSE),0)</f>
        <v>0</v>
      </c>
      <c r="AJ425" s="34">
        <f>IFERROR(VLOOKUP($H425,#REF!,10,FALSE),0)</f>
        <v>0</v>
      </c>
      <c r="AK425" s="34">
        <f>IFERROR(VLOOKUP($H425,#REF!,11,FALSE),0)</f>
        <v>0</v>
      </c>
      <c r="AL425" s="42">
        <f>IFERROR(VLOOKUP($H425,#REF!,12,FALSE),0)</f>
        <v>0</v>
      </c>
      <c r="AM425" s="34">
        <f>IFERROR(VLOOKUP($H425,#REF!,10,FALSE),0)</f>
        <v>0</v>
      </c>
      <c r="AN425" s="34">
        <f>IFERROR(VLOOKUP($H425,#REF!,11,FALSE),0)</f>
        <v>0</v>
      </c>
      <c r="AO425" s="42">
        <f>IFERROR(VLOOKUP($H425,#REF!,12,FALSE),0)</f>
        <v>0</v>
      </c>
      <c r="AP425" s="34">
        <f>IFERROR(VLOOKUP($H425,#REF!,10,FALSE),0)</f>
        <v>0</v>
      </c>
      <c r="AQ425" s="34">
        <f>IFERROR(VLOOKUP($H425,#REF!,11,FALSE),0)</f>
        <v>0</v>
      </c>
      <c r="AR425" s="42">
        <f>IFERROR(VLOOKUP($H425,#REF!,12,FALSE),0)</f>
        <v>0</v>
      </c>
      <c r="AS425" s="34">
        <f>IFERROR(VLOOKUP($H425,#REF!,13,FALSE),0)</f>
        <v>0</v>
      </c>
      <c r="AT425" s="34">
        <f>IFERROR(VLOOKUP($H425,#REF!,14,FALSE),0)</f>
        <v>0</v>
      </c>
      <c r="AU425" s="42">
        <f>IFERROR(VLOOKUP($H425,#REF!,15,FALSE),0)</f>
        <v>0</v>
      </c>
      <c r="AV425" s="34">
        <f>IFERROR(VLOOKUP($H425,#REF!,15,FALSE),0)</f>
        <v>0</v>
      </c>
      <c r="AW425" s="34">
        <f>IFERROR(VLOOKUP($H425,#REF!,16,FALSE),0)</f>
        <v>0</v>
      </c>
      <c r="AX425" s="42">
        <f>IFERROR(VLOOKUP($H425,#REF!,17,FALSE),0)</f>
        <v>0</v>
      </c>
    </row>
    <row r="426" spans="1:50" x14ac:dyDescent="0.3">
      <c r="A426" s="33" t="str">
        <f t="shared" si="24"/>
        <v>A -8170-4-254</v>
      </c>
      <c r="B426" s="33" t="str">
        <f>+'R&amp;E EXPORT'!B425</f>
        <v>STREET-CNTRCT-SWEEPER RPR PARTS</v>
      </c>
      <c r="C426" t="str">
        <f>IFERROR(VLOOKUP(A426,'MCSJ Export'!A:C,3,FALSE),"")</f>
        <v>Sub Account</v>
      </c>
      <c r="D426" s="37">
        <f t="shared" ca="1" si="25"/>
        <v>0</v>
      </c>
      <c r="E426" s="37">
        <f t="shared" ca="1" si="26"/>
        <v>0</v>
      </c>
      <c r="F426" s="37">
        <f t="shared" ca="1" si="27"/>
        <v>0</v>
      </c>
      <c r="G426" s="37"/>
      <c r="H426" s="33" t="str">
        <f>+'R&amp;E EXPORT'!A425</f>
        <v>A -8170-4-254</v>
      </c>
      <c r="I426" s="34">
        <f>IFERROR(VLOOKUP($H426,'Gen F Rev'!$A:$M,15,FALSE),0)</f>
        <v>0</v>
      </c>
      <c r="J426" s="34">
        <f>IFERROR(VLOOKUP($H426,'Gen F Rev'!$A:$M,16,FALSE),0)</f>
        <v>0</v>
      </c>
      <c r="K426" s="42">
        <f>IFERROR(VLOOKUP($H426,'Gen F Rev'!$A:$M,17,FALSE),0)</f>
        <v>0</v>
      </c>
      <c r="L426" s="34">
        <f>IFERROR(VLOOKUP($H426,'Gen F Exp'!$A:$E,15,FALSE),0)</f>
        <v>0</v>
      </c>
      <c r="M426" s="34">
        <f>IFERROR(VLOOKUP($H426,'Gen F Exp'!$A:$E,16,FALSE),0)</f>
        <v>0</v>
      </c>
      <c r="N426" s="42">
        <f>IFERROR(VLOOKUP($H426,'Gen F Exp'!$A:$E,17,FALSE),0)</f>
        <v>0</v>
      </c>
      <c r="O426" s="34">
        <f>IFERROR(VLOOKUP($H426,'Water F Rev'!$A:$L,15,FALSE),0)</f>
        <v>0</v>
      </c>
      <c r="P426" s="34">
        <f>IFERROR(VLOOKUP($H426,'Water F Rev'!$A:$L,16,FALSE),0)</f>
        <v>0</v>
      </c>
      <c r="Q426" s="42">
        <f>IFERROR(VLOOKUP($H426,'Water F Rev'!$A:$L,17,FALSE),0)</f>
        <v>0</v>
      </c>
      <c r="R426" s="34">
        <f>IFERROR(VLOOKUP($H426,'Water F Exp'!$A:$K,15,FALSE),0)</f>
        <v>0</v>
      </c>
      <c r="S426" s="34">
        <f>IFERROR(VLOOKUP($H426,'Water F Exp'!$A:$K,16,FALSE),0)</f>
        <v>0</v>
      </c>
      <c r="T426" s="42">
        <f>IFERROR(VLOOKUP($H426,'Water F Exp'!$A:$K,17,FALSE),0)</f>
        <v>0</v>
      </c>
      <c r="U426" s="34">
        <f ca="1">IFERROR(VLOOKUP($H426,'Sewer F Rev'!$A:$E,15,FALSE),0)</f>
        <v>0</v>
      </c>
      <c r="V426" s="34">
        <f ca="1">IFERROR(VLOOKUP($H426,'Sewer F Rev'!$A:$E,16,FALSE),0)</f>
        <v>0</v>
      </c>
      <c r="W426" s="42">
        <f ca="1">IFERROR(VLOOKUP($H426,'Sewer F Rev'!$A:$E,17,FALSE),0)</f>
        <v>0</v>
      </c>
      <c r="X426" s="34">
        <f>IFERROR(VLOOKUP($H426,'Sewer F Exp'!$A:$B,15,FALSE),0)</f>
        <v>0</v>
      </c>
      <c r="Y426" s="34">
        <f>IFERROR(VLOOKUP($H426,'Sewer F Exp'!$A:$B,16,FALSE),0)</f>
        <v>0</v>
      </c>
      <c r="Z426" s="42">
        <f>IFERROR(VLOOKUP($H426,'Sewer F Exp'!$A:$B,17,FALSE),0)</f>
        <v>0</v>
      </c>
      <c r="AA426" s="34">
        <f>IFERROR(VLOOKUP($H426,'Refuse F Rev'!$A:$E,15,FALSE),0)</f>
        <v>0</v>
      </c>
      <c r="AB426" s="34">
        <f>IFERROR(VLOOKUP($H426,'Refuse F Rev'!$A:$E,16,FALSE),0)</f>
        <v>0</v>
      </c>
      <c r="AC426" s="42">
        <f>IFERROR(VLOOKUP($H426,'Refuse F Rev'!$A:$E,17,FALSE),0)</f>
        <v>0</v>
      </c>
      <c r="AD426" s="34">
        <f>IFERROR(VLOOKUP($H426,'Refuse F Exp'!$A:$E,15,FALSE),0)</f>
        <v>0</v>
      </c>
      <c r="AE426" s="34">
        <f>IFERROR(VLOOKUP($H426,'Refuse F Exp'!$A:$E,16,FALSE),0)</f>
        <v>0</v>
      </c>
      <c r="AF426" s="42">
        <f>IFERROR(VLOOKUP($H426,'Refuse F Exp'!$A:$E,17,FALSE),0)</f>
        <v>0</v>
      </c>
      <c r="AG426" s="34">
        <f>IFERROR(VLOOKUP($H426,#REF!,10,FALSE),0)</f>
        <v>0</v>
      </c>
      <c r="AH426" s="34">
        <f>IFERROR(VLOOKUP($H426,#REF!,11,FALSE),0)</f>
        <v>0</v>
      </c>
      <c r="AI426" s="42">
        <f>IFERROR(VLOOKUP($H426,#REF!,12,FALSE),0)</f>
        <v>0</v>
      </c>
      <c r="AJ426" s="34">
        <f>IFERROR(VLOOKUP($H426,#REF!,10,FALSE),0)</f>
        <v>0</v>
      </c>
      <c r="AK426" s="34">
        <f>IFERROR(VLOOKUP($H426,#REF!,11,FALSE),0)</f>
        <v>0</v>
      </c>
      <c r="AL426" s="42">
        <f>IFERROR(VLOOKUP($H426,#REF!,12,FALSE),0)</f>
        <v>0</v>
      </c>
      <c r="AM426" s="34">
        <f>IFERROR(VLOOKUP($H426,#REF!,10,FALSE),0)</f>
        <v>0</v>
      </c>
      <c r="AN426" s="34">
        <f>IFERROR(VLOOKUP($H426,#REF!,11,FALSE),0)</f>
        <v>0</v>
      </c>
      <c r="AO426" s="42">
        <f>IFERROR(VLOOKUP($H426,#REF!,12,FALSE),0)</f>
        <v>0</v>
      </c>
      <c r="AP426" s="34">
        <f>IFERROR(VLOOKUP($H426,#REF!,10,FALSE),0)</f>
        <v>0</v>
      </c>
      <c r="AQ426" s="34">
        <f>IFERROR(VLOOKUP($H426,#REF!,11,FALSE),0)</f>
        <v>0</v>
      </c>
      <c r="AR426" s="42">
        <f>IFERROR(VLOOKUP($H426,#REF!,12,FALSE),0)</f>
        <v>0</v>
      </c>
      <c r="AS426" s="34">
        <f>IFERROR(VLOOKUP($H426,#REF!,13,FALSE),0)</f>
        <v>0</v>
      </c>
      <c r="AT426" s="34">
        <f>IFERROR(VLOOKUP($H426,#REF!,14,FALSE),0)</f>
        <v>0</v>
      </c>
      <c r="AU426" s="42">
        <f>IFERROR(VLOOKUP($H426,#REF!,15,FALSE),0)</f>
        <v>0</v>
      </c>
      <c r="AV426" s="34">
        <f>IFERROR(VLOOKUP($H426,#REF!,15,FALSE),0)</f>
        <v>0</v>
      </c>
      <c r="AW426" s="34">
        <f>IFERROR(VLOOKUP($H426,#REF!,16,FALSE),0)</f>
        <v>0</v>
      </c>
      <c r="AX426" s="42">
        <f>IFERROR(VLOOKUP($H426,#REF!,17,FALSE),0)</f>
        <v>0</v>
      </c>
    </row>
    <row r="427" spans="1:50" x14ac:dyDescent="0.3">
      <c r="A427" s="33" t="str">
        <f t="shared" si="24"/>
        <v>A -8170-4-406</v>
      </c>
      <c r="B427" s="33" t="str">
        <f>+'R&amp;E EXPORT'!B426</f>
        <v>STREET CLEANING-BROOMS FOR SWEEPER</v>
      </c>
      <c r="C427" t="str">
        <f>IFERROR(VLOOKUP(A427,'MCSJ Export'!A:C,3,FALSE),"")</f>
        <v>Sub Account</v>
      </c>
      <c r="D427" s="37">
        <f t="shared" ca="1" si="25"/>
        <v>0</v>
      </c>
      <c r="E427" s="37">
        <f t="shared" ca="1" si="26"/>
        <v>0</v>
      </c>
      <c r="F427" s="37">
        <f t="shared" ca="1" si="27"/>
        <v>0</v>
      </c>
      <c r="G427" s="37"/>
      <c r="H427" s="33" t="str">
        <f>+'R&amp;E EXPORT'!A426</f>
        <v>A -8170-4-406</v>
      </c>
      <c r="I427" s="34">
        <f>IFERROR(VLOOKUP($H427,'Gen F Rev'!$A:$M,15,FALSE),0)</f>
        <v>0</v>
      </c>
      <c r="J427" s="34">
        <f>IFERROR(VLOOKUP($H427,'Gen F Rev'!$A:$M,16,FALSE),0)</f>
        <v>0</v>
      </c>
      <c r="K427" s="42">
        <f>IFERROR(VLOOKUP($H427,'Gen F Rev'!$A:$M,17,FALSE),0)</f>
        <v>0</v>
      </c>
      <c r="L427" s="34">
        <f>IFERROR(VLOOKUP($H427,'Gen F Exp'!$A:$E,15,FALSE),0)</f>
        <v>0</v>
      </c>
      <c r="M427" s="34">
        <f>IFERROR(VLOOKUP($H427,'Gen F Exp'!$A:$E,16,FALSE),0)</f>
        <v>0</v>
      </c>
      <c r="N427" s="42">
        <f>IFERROR(VLOOKUP($H427,'Gen F Exp'!$A:$E,17,FALSE),0)</f>
        <v>0</v>
      </c>
      <c r="O427" s="34">
        <f>IFERROR(VLOOKUP($H427,'Water F Rev'!$A:$L,15,FALSE),0)</f>
        <v>0</v>
      </c>
      <c r="P427" s="34">
        <f>IFERROR(VLOOKUP($H427,'Water F Rev'!$A:$L,16,FALSE),0)</f>
        <v>0</v>
      </c>
      <c r="Q427" s="42">
        <f>IFERROR(VLOOKUP($H427,'Water F Rev'!$A:$L,17,FALSE),0)</f>
        <v>0</v>
      </c>
      <c r="R427" s="34">
        <f>IFERROR(VLOOKUP($H427,'Water F Exp'!$A:$K,15,FALSE),0)</f>
        <v>0</v>
      </c>
      <c r="S427" s="34">
        <f>IFERROR(VLOOKUP($H427,'Water F Exp'!$A:$K,16,FALSE),0)</f>
        <v>0</v>
      </c>
      <c r="T427" s="42">
        <f>IFERROR(VLOOKUP($H427,'Water F Exp'!$A:$K,17,FALSE),0)</f>
        <v>0</v>
      </c>
      <c r="U427" s="34">
        <f ca="1">IFERROR(VLOOKUP($H427,'Sewer F Rev'!$A:$E,15,FALSE),0)</f>
        <v>0</v>
      </c>
      <c r="V427" s="34">
        <f ca="1">IFERROR(VLOOKUP($H427,'Sewer F Rev'!$A:$E,16,FALSE),0)</f>
        <v>0</v>
      </c>
      <c r="W427" s="42">
        <f ca="1">IFERROR(VLOOKUP($H427,'Sewer F Rev'!$A:$E,17,FALSE),0)</f>
        <v>0</v>
      </c>
      <c r="X427" s="34">
        <f>IFERROR(VLOOKUP($H427,'Sewer F Exp'!$A:$B,15,FALSE),0)</f>
        <v>0</v>
      </c>
      <c r="Y427" s="34">
        <f>IFERROR(VLOOKUP($H427,'Sewer F Exp'!$A:$B,16,FALSE),0)</f>
        <v>0</v>
      </c>
      <c r="Z427" s="42">
        <f>IFERROR(VLOOKUP($H427,'Sewer F Exp'!$A:$B,17,FALSE),0)</f>
        <v>0</v>
      </c>
      <c r="AA427" s="34">
        <f>IFERROR(VLOOKUP($H427,'Refuse F Rev'!$A:$E,15,FALSE),0)</f>
        <v>0</v>
      </c>
      <c r="AB427" s="34">
        <f>IFERROR(VLOOKUP($H427,'Refuse F Rev'!$A:$E,16,FALSE),0)</f>
        <v>0</v>
      </c>
      <c r="AC427" s="42">
        <f>IFERROR(VLOOKUP($H427,'Refuse F Rev'!$A:$E,17,FALSE),0)</f>
        <v>0</v>
      </c>
      <c r="AD427" s="34">
        <f>IFERROR(VLOOKUP($H427,'Refuse F Exp'!$A:$E,15,FALSE),0)</f>
        <v>0</v>
      </c>
      <c r="AE427" s="34">
        <f>IFERROR(VLOOKUP($H427,'Refuse F Exp'!$A:$E,16,FALSE),0)</f>
        <v>0</v>
      </c>
      <c r="AF427" s="42">
        <f>IFERROR(VLOOKUP($H427,'Refuse F Exp'!$A:$E,17,FALSE),0)</f>
        <v>0</v>
      </c>
      <c r="AG427" s="34">
        <f>IFERROR(VLOOKUP($H427,#REF!,10,FALSE),0)</f>
        <v>0</v>
      </c>
      <c r="AH427" s="34">
        <f>IFERROR(VLOOKUP($H427,#REF!,11,FALSE),0)</f>
        <v>0</v>
      </c>
      <c r="AI427" s="42">
        <f>IFERROR(VLOOKUP($H427,#REF!,12,FALSE),0)</f>
        <v>0</v>
      </c>
      <c r="AJ427" s="34">
        <f>IFERROR(VLOOKUP($H427,#REF!,10,FALSE),0)</f>
        <v>0</v>
      </c>
      <c r="AK427" s="34">
        <f>IFERROR(VLOOKUP($H427,#REF!,11,FALSE),0)</f>
        <v>0</v>
      </c>
      <c r="AL427" s="42">
        <f>IFERROR(VLOOKUP($H427,#REF!,12,FALSE),0)</f>
        <v>0</v>
      </c>
      <c r="AM427" s="34">
        <f>IFERROR(VLOOKUP($H427,#REF!,10,FALSE),0)</f>
        <v>0</v>
      </c>
      <c r="AN427" s="34">
        <f>IFERROR(VLOOKUP($H427,#REF!,11,FALSE),0)</f>
        <v>0</v>
      </c>
      <c r="AO427" s="42">
        <f>IFERROR(VLOOKUP($H427,#REF!,12,FALSE),0)</f>
        <v>0</v>
      </c>
      <c r="AP427" s="34">
        <f>IFERROR(VLOOKUP($H427,#REF!,10,FALSE),0)</f>
        <v>0</v>
      </c>
      <c r="AQ427" s="34">
        <f>IFERROR(VLOOKUP($H427,#REF!,11,FALSE),0)</f>
        <v>0</v>
      </c>
      <c r="AR427" s="42">
        <f>IFERROR(VLOOKUP($H427,#REF!,12,FALSE),0)</f>
        <v>0</v>
      </c>
      <c r="AS427" s="34">
        <f>IFERROR(VLOOKUP($H427,#REF!,13,FALSE),0)</f>
        <v>0</v>
      </c>
      <c r="AT427" s="34">
        <f>IFERROR(VLOOKUP($H427,#REF!,14,FALSE),0)</f>
        <v>0</v>
      </c>
      <c r="AU427" s="42">
        <f>IFERROR(VLOOKUP($H427,#REF!,15,FALSE),0)</f>
        <v>0</v>
      </c>
      <c r="AV427" s="34">
        <f>IFERROR(VLOOKUP($H427,#REF!,15,FALSE),0)</f>
        <v>0</v>
      </c>
      <c r="AW427" s="34">
        <f>IFERROR(VLOOKUP($H427,#REF!,16,FALSE),0)</f>
        <v>0</v>
      </c>
      <c r="AX427" s="42">
        <f>IFERROR(VLOOKUP($H427,#REF!,17,FALSE),0)</f>
        <v>0</v>
      </c>
    </row>
    <row r="428" spans="1:50" x14ac:dyDescent="0.3">
      <c r="A428" s="33" t="str">
        <f t="shared" si="24"/>
        <v>A -9010-0-000</v>
      </c>
      <c r="B428" s="33" t="str">
        <f>+'R&amp;E EXPORT'!B427</f>
        <v>NYS EMPLOYEES' RETIREMENT:</v>
      </c>
      <c r="C428" t="str">
        <f>IFERROR(VLOOKUP(A428,'MCSJ Export'!A:C,3,FALSE),"")</f>
        <v>Control</v>
      </c>
      <c r="D428" s="37">
        <f t="shared" ca="1" si="25"/>
        <v>0</v>
      </c>
      <c r="E428" s="37">
        <f t="shared" ca="1" si="26"/>
        <v>0</v>
      </c>
      <c r="F428" s="37">
        <f t="shared" ca="1" si="27"/>
        <v>0</v>
      </c>
      <c r="G428" s="37"/>
      <c r="H428" s="33" t="str">
        <f>+'R&amp;E EXPORT'!A427</f>
        <v>A -9010-0-000</v>
      </c>
      <c r="I428" s="34">
        <f>IFERROR(VLOOKUP($H428,'Gen F Rev'!$A:$M,15,FALSE),0)</f>
        <v>0</v>
      </c>
      <c r="J428" s="34">
        <f>IFERROR(VLOOKUP($H428,'Gen F Rev'!$A:$M,16,FALSE),0)</f>
        <v>0</v>
      </c>
      <c r="K428" s="42">
        <f>IFERROR(VLOOKUP($H428,'Gen F Rev'!$A:$M,17,FALSE),0)</f>
        <v>0</v>
      </c>
      <c r="L428" s="34">
        <f>IFERROR(VLOOKUP($H428,'Gen F Exp'!$A:$E,15,FALSE),0)</f>
        <v>0</v>
      </c>
      <c r="M428" s="34">
        <f>IFERROR(VLOOKUP($H428,'Gen F Exp'!$A:$E,16,FALSE),0)</f>
        <v>0</v>
      </c>
      <c r="N428" s="42">
        <f>IFERROR(VLOOKUP($H428,'Gen F Exp'!$A:$E,17,FALSE),0)</f>
        <v>0</v>
      </c>
      <c r="O428" s="34">
        <f>IFERROR(VLOOKUP($H428,'Water F Rev'!$A:$L,15,FALSE),0)</f>
        <v>0</v>
      </c>
      <c r="P428" s="34">
        <f>IFERROR(VLOOKUP($H428,'Water F Rev'!$A:$L,16,FALSE),0)</f>
        <v>0</v>
      </c>
      <c r="Q428" s="42">
        <f>IFERROR(VLOOKUP($H428,'Water F Rev'!$A:$L,17,FALSE),0)</f>
        <v>0</v>
      </c>
      <c r="R428" s="34">
        <f>IFERROR(VLOOKUP($H428,'Water F Exp'!$A:$K,15,FALSE),0)</f>
        <v>0</v>
      </c>
      <c r="S428" s="34">
        <f>IFERROR(VLOOKUP($H428,'Water F Exp'!$A:$K,16,FALSE),0)</f>
        <v>0</v>
      </c>
      <c r="T428" s="42">
        <f>IFERROR(VLOOKUP($H428,'Water F Exp'!$A:$K,17,FALSE),0)</f>
        <v>0</v>
      </c>
      <c r="U428" s="34">
        <f ca="1">IFERROR(VLOOKUP($H428,'Sewer F Rev'!$A:$E,15,FALSE),0)</f>
        <v>0</v>
      </c>
      <c r="V428" s="34">
        <f ca="1">IFERROR(VLOOKUP($H428,'Sewer F Rev'!$A:$E,16,FALSE),0)</f>
        <v>0</v>
      </c>
      <c r="W428" s="42">
        <f ca="1">IFERROR(VLOOKUP($H428,'Sewer F Rev'!$A:$E,17,FALSE),0)</f>
        <v>0</v>
      </c>
      <c r="X428" s="34">
        <f>IFERROR(VLOOKUP($H428,'Sewer F Exp'!$A:$B,15,FALSE),0)</f>
        <v>0</v>
      </c>
      <c r="Y428" s="34">
        <f>IFERROR(VLOOKUP($H428,'Sewer F Exp'!$A:$B,16,FALSE),0)</f>
        <v>0</v>
      </c>
      <c r="Z428" s="42">
        <f>IFERROR(VLOOKUP($H428,'Sewer F Exp'!$A:$B,17,FALSE),0)</f>
        <v>0</v>
      </c>
      <c r="AA428" s="34">
        <f>IFERROR(VLOOKUP($H428,'Refuse F Rev'!$A:$E,15,FALSE),0)</f>
        <v>0</v>
      </c>
      <c r="AB428" s="34">
        <f>IFERROR(VLOOKUP($H428,'Refuse F Rev'!$A:$E,16,FALSE),0)</f>
        <v>0</v>
      </c>
      <c r="AC428" s="42">
        <f>IFERROR(VLOOKUP($H428,'Refuse F Rev'!$A:$E,17,FALSE),0)</f>
        <v>0</v>
      </c>
      <c r="AD428" s="34">
        <f>IFERROR(VLOOKUP($H428,'Refuse F Exp'!$A:$E,15,FALSE),0)</f>
        <v>0</v>
      </c>
      <c r="AE428" s="34">
        <f>IFERROR(VLOOKUP($H428,'Refuse F Exp'!$A:$E,16,FALSE),0)</f>
        <v>0</v>
      </c>
      <c r="AF428" s="42">
        <f>IFERROR(VLOOKUP($H428,'Refuse F Exp'!$A:$E,17,FALSE),0)</f>
        <v>0</v>
      </c>
      <c r="AG428" s="34">
        <f>IFERROR(VLOOKUP($H428,#REF!,10,FALSE),0)</f>
        <v>0</v>
      </c>
      <c r="AH428" s="34">
        <f>IFERROR(VLOOKUP($H428,#REF!,11,FALSE),0)</f>
        <v>0</v>
      </c>
      <c r="AI428" s="42">
        <f>IFERROR(VLOOKUP($H428,#REF!,12,FALSE),0)</f>
        <v>0</v>
      </c>
      <c r="AJ428" s="34">
        <f>IFERROR(VLOOKUP($H428,#REF!,10,FALSE),0)</f>
        <v>0</v>
      </c>
      <c r="AK428" s="34">
        <f>IFERROR(VLOOKUP($H428,#REF!,11,FALSE),0)</f>
        <v>0</v>
      </c>
      <c r="AL428" s="42">
        <f>IFERROR(VLOOKUP($H428,#REF!,12,FALSE),0)</f>
        <v>0</v>
      </c>
      <c r="AM428" s="34">
        <f>IFERROR(VLOOKUP($H428,#REF!,10,FALSE),0)</f>
        <v>0</v>
      </c>
      <c r="AN428" s="34">
        <f>IFERROR(VLOOKUP($H428,#REF!,11,FALSE),0)</f>
        <v>0</v>
      </c>
      <c r="AO428" s="42">
        <f>IFERROR(VLOOKUP($H428,#REF!,12,FALSE),0)</f>
        <v>0</v>
      </c>
      <c r="AP428" s="34">
        <f>IFERROR(VLOOKUP($H428,#REF!,10,FALSE),0)</f>
        <v>0</v>
      </c>
      <c r="AQ428" s="34">
        <f>IFERROR(VLOOKUP($H428,#REF!,11,FALSE),0)</f>
        <v>0</v>
      </c>
      <c r="AR428" s="42">
        <f>IFERROR(VLOOKUP($H428,#REF!,12,FALSE),0)</f>
        <v>0</v>
      </c>
      <c r="AS428" s="34">
        <f>IFERROR(VLOOKUP($H428,#REF!,13,FALSE),0)</f>
        <v>0</v>
      </c>
      <c r="AT428" s="34">
        <f>IFERROR(VLOOKUP($H428,#REF!,14,FALSE),0)</f>
        <v>0</v>
      </c>
      <c r="AU428" s="42">
        <f>IFERROR(VLOOKUP($H428,#REF!,15,FALSE),0)</f>
        <v>0</v>
      </c>
      <c r="AV428" s="34">
        <f>IFERROR(VLOOKUP($H428,#REF!,15,FALSE),0)</f>
        <v>0</v>
      </c>
      <c r="AW428" s="34">
        <f>IFERROR(VLOOKUP($H428,#REF!,16,FALSE),0)</f>
        <v>0</v>
      </c>
      <c r="AX428" s="42">
        <f>IFERROR(VLOOKUP($H428,#REF!,17,FALSE),0)</f>
        <v>0</v>
      </c>
    </row>
    <row r="429" spans="1:50" x14ac:dyDescent="0.3">
      <c r="A429" s="33" t="str">
        <f t="shared" si="24"/>
        <v>A -9010-8-010</v>
      </c>
      <c r="B429" s="33" t="str">
        <f>+'R&amp;E EXPORT'!B428</f>
        <v>EMPLOYEE BENEFIT-NYS EMPLOYEE'S RTRMNT</v>
      </c>
      <c r="C429" t="str">
        <f>IFERROR(VLOOKUP(A429,'MCSJ Export'!A:C,3,FALSE),"")</f>
        <v>Sub Account</v>
      </c>
      <c r="D429" s="37">
        <f t="shared" ca="1" si="25"/>
        <v>0</v>
      </c>
      <c r="E429" s="37">
        <f t="shared" ca="1" si="26"/>
        <v>0</v>
      </c>
      <c r="F429" s="37">
        <f t="shared" ca="1" si="27"/>
        <v>0</v>
      </c>
      <c r="G429" s="37"/>
      <c r="H429" s="33" t="str">
        <f>+'R&amp;E EXPORT'!A428</f>
        <v>A -9010-8-010</v>
      </c>
      <c r="I429" s="34">
        <f>IFERROR(VLOOKUP($H429,'Gen F Rev'!$A:$M,15,FALSE),0)</f>
        <v>0</v>
      </c>
      <c r="J429" s="34">
        <f>IFERROR(VLOOKUP($H429,'Gen F Rev'!$A:$M,16,FALSE),0)</f>
        <v>0</v>
      </c>
      <c r="K429" s="42">
        <f>IFERROR(VLOOKUP($H429,'Gen F Rev'!$A:$M,17,FALSE),0)</f>
        <v>0</v>
      </c>
      <c r="L429" s="34">
        <f>IFERROR(VLOOKUP($H429,'Gen F Exp'!$A:$E,15,FALSE),0)</f>
        <v>0</v>
      </c>
      <c r="M429" s="34">
        <f>IFERROR(VLOOKUP($H429,'Gen F Exp'!$A:$E,16,FALSE),0)</f>
        <v>0</v>
      </c>
      <c r="N429" s="42">
        <f>IFERROR(VLOOKUP($H429,'Gen F Exp'!$A:$E,17,FALSE),0)</f>
        <v>0</v>
      </c>
      <c r="O429" s="34">
        <f>IFERROR(VLOOKUP($H429,'Water F Rev'!$A:$L,15,FALSE),0)</f>
        <v>0</v>
      </c>
      <c r="P429" s="34">
        <f>IFERROR(VLOOKUP($H429,'Water F Rev'!$A:$L,16,FALSE),0)</f>
        <v>0</v>
      </c>
      <c r="Q429" s="42">
        <f>IFERROR(VLOOKUP($H429,'Water F Rev'!$A:$L,17,FALSE),0)</f>
        <v>0</v>
      </c>
      <c r="R429" s="34">
        <f>IFERROR(VLOOKUP($H429,'Water F Exp'!$A:$K,15,FALSE),0)</f>
        <v>0</v>
      </c>
      <c r="S429" s="34">
        <f>IFERROR(VLOOKUP($H429,'Water F Exp'!$A:$K,16,FALSE),0)</f>
        <v>0</v>
      </c>
      <c r="T429" s="42">
        <f>IFERROR(VLOOKUP($H429,'Water F Exp'!$A:$K,17,FALSE),0)</f>
        <v>0</v>
      </c>
      <c r="U429" s="34">
        <f ca="1">IFERROR(VLOOKUP($H429,'Sewer F Rev'!$A:$E,15,FALSE),0)</f>
        <v>0</v>
      </c>
      <c r="V429" s="34">
        <f ca="1">IFERROR(VLOOKUP($H429,'Sewer F Rev'!$A:$E,16,FALSE),0)</f>
        <v>0</v>
      </c>
      <c r="W429" s="42">
        <f ca="1">IFERROR(VLOOKUP($H429,'Sewer F Rev'!$A:$E,17,FALSE),0)</f>
        <v>0</v>
      </c>
      <c r="X429" s="34">
        <f>IFERROR(VLOOKUP($H429,'Sewer F Exp'!$A:$B,15,FALSE),0)</f>
        <v>0</v>
      </c>
      <c r="Y429" s="34">
        <f>IFERROR(VLOOKUP($H429,'Sewer F Exp'!$A:$B,16,FALSE),0)</f>
        <v>0</v>
      </c>
      <c r="Z429" s="42">
        <f>IFERROR(VLOOKUP($H429,'Sewer F Exp'!$A:$B,17,FALSE),0)</f>
        <v>0</v>
      </c>
      <c r="AA429" s="34">
        <f>IFERROR(VLOOKUP($H429,'Refuse F Rev'!$A:$E,15,FALSE),0)</f>
        <v>0</v>
      </c>
      <c r="AB429" s="34">
        <f>IFERROR(VLOOKUP($H429,'Refuse F Rev'!$A:$E,16,FALSE),0)</f>
        <v>0</v>
      </c>
      <c r="AC429" s="42">
        <f>IFERROR(VLOOKUP($H429,'Refuse F Rev'!$A:$E,17,FALSE),0)</f>
        <v>0</v>
      </c>
      <c r="AD429" s="34">
        <f>IFERROR(VLOOKUP($H429,'Refuse F Exp'!$A:$E,15,FALSE),0)</f>
        <v>0</v>
      </c>
      <c r="AE429" s="34">
        <f>IFERROR(VLOOKUP($H429,'Refuse F Exp'!$A:$E,16,FALSE),0)</f>
        <v>0</v>
      </c>
      <c r="AF429" s="42">
        <f>IFERROR(VLOOKUP($H429,'Refuse F Exp'!$A:$E,17,FALSE),0)</f>
        <v>0</v>
      </c>
      <c r="AG429" s="34">
        <f>IFERROR(VLOOKUP($H429,#REF!,10,FALSE),0)</f>
        <v>0</v>
      </c>
      <c r="AH429" s="34">
        <f>IFERROR(VLOOKUP($H429,#REF!,11,FALSE),0)</f>
        <v>0</v>
      </c>
      <c r="AI429" s="42">
        <f>IFERROR(VLOOKUP($H429,#REF!,12,FALSE),0)</f>
        <v>0</v>
      </c>
      <c r="AJ429" s="34">
        <f>IFERROR(VLOOKUP($H429,#REF!,10,FALSE),0)</f>
        <v>0</v>
      </c>
      <c r="AK429" s="34">
        <f>IFERROR(VLOOKUP($H429,#REF!,11,FALSE),0)</f>
        <v>0</v>
      </c>
      <c r="AL429" s="42">
        <f>IFERROR(VLOOKUP($H429,#REF!,12,FALSE),0)</f>
        <v>0</v>
      </c>
      <c r="AM429" s="34">
        <f>IFERROR(VLOOKUP($H429,#REF!,10,FALSE),0)</f>
        <v>0</v>
      </c>
      <c r="AN429" s="34">
        <f>IFERROR(VLOOKUP($H429,#REF!,11,FALSE),0)</f>
        <v>0</v>
      </c>
      <c r="AO429" s="42">
        <f>IFERROR(VLOOKUP($H429,#REF!,12,FALSE),0)</f>
        <v>0</v>
      </c>
      <c r="AP429" s="34">
        <f>IFERROR(VLOOKUP($H429,#REF!,10,FALSE),0)</f>
        <v>0</v>
      </c>
      <c r="AQ429" s="34">
        <f>IFERROR(VLOOKUP($H429,#REF!,11,FALSE),0)</f>
        <v>0</v>
      </c>
      <c r="AR429" s="42">
        <f>IFERROR(VLOOKUP($H429,#REF!,12,FALSE),0)</f>
        <v>0</v>
      </c>
      <c r="AS429" s="34">
        <f>IFERROR(VLOOKUP($H429,#REF!,13,FALSE),0)</f>
        <v>0</v>
      </c>
      <c r="AT429" s="34">
        <f>IFERROR(VLOOKUP($H429,#REF!,14,FALSE),0)</f>
        <v>0</v>
      </c>
      <c r="AU429" s="42">
        <f>IFERROR(VLOOKUP($H429,#REF!,15,FALSE),0)</f>
        <v>0</v>
      </c>
      <c r="AV429" s="34">
        <f>IFERROR(VLOOKUP($H429,#REF!,15,FALSE),0)</f>
        <v>0</v>
      </c>
      <c r="AW429" s="34">
        <f>IFERROR(VLOOKUP($H429,#REF!,16,FALSE),0)</f>
        <v>0</v>
      </c>
      <c r="AX429" s="42">
        <f>IFERROR(VLOOKUP($H429,#REF!,17,FALSE),0)</f>
        <v>0</v>
      </c>
    </row>
    <row r="430" spans="1:50" x14ac:dyDescent="0.3">
      <c r="A430" s="33" t="str">
        <f t="shared" si="24"/>
        <v>A -9015-0-000</v>
      </c>
      <c r="B430" s="33" t="str">
        <f>+'R&amp;E EXPORT'!B429</f>
        <v>POLICEMEN'S &amp; FIREMEN'S RETIREMENT:</v>
      </c>
      <c r="C430" t="str">
        <f>IFERROR(VLOOKUP(A430,'MCSJ Export'!A:C,3,FALSE),"")</f>
        <v>Control</v>
      </c>
      <c r="D430" s="37">
        <f t="shared" ca="1" si="25"/>
        <v>0</v>
      </c>
      <c r="E430" s="37">
        <f t="shared" ca="1" si="26"/>
        <v>0</v>
      </c>
      <c r="F430" s="37">
        <f t="shared" ca="1" si="27"/>
        <v>0</v>
      </c>
      <c r="G430" s="37"/>
      <c r="H430" s="33" t="str">
        <f>+'R&amp;E EXPORT'!A429</f>
        <v>A -9015-0-000</v>
      </c>
      <c r="I430" s="34">
        <f>IFERROR(VLOOKUP($H430,'Gen F Rev'!$A:$M,15,FALSE),0)</f>
        <v>0</v>
      </c>
      <c r="J430" s="34">
        <f>IFERROR(VLOOKUP($H430,'Gen F Rev'!$A:$M,16,FALSE),0)</f>
        <v>0</v>
      </c>
      <c r="K430" s="42">
        <f>IFERROR(VLOOKUP($H430,'Gen F Rev'!$A:$M,17,FALSE),0)</f>
        <v>0</v>
      </c>
      <c r="L430" s="34">
        <f>IFERROR(VLOOKUP($H430,'Gen F Exp'!$A:$E,15,FALSE),0)</f>
        <v>0</v>
      </c>
      <c r="M430" s="34">
        <f>IFERROR(VLOOKUP($H430,'Gen F Exp'!$A:$E,16,FALSE),0)</f>
        <v>0</v>
      </c>
      <c r="N430" s="42">
        <f>IFERROR(VLOOKUP($H430,'Gen F Exp'!$A:$E,17,FALSE),0)</f>
        <v>0</v>
      </c>
      <c r="O430" s="34">
        <f>IFERROR(VLOOKUP($H430,'Water F Rev'!$A:$L,15,FALSE),0)</f>
        <v>0</v>
      </c>
      <c r="P430" s="34">
        <f>IFERROR(VLOOKUP($H430,'Water F Rev'!$A:$L,16,FALSE),0)</f>
        <v>0</v>
      </c>
      <c r="Q430" s="42">
        <f>IFERROR(VLOOKUP($H430,'Water F Rev'!$A:$L,17,FALSE),0)</f>
        <v>0</v>
      </c>
      <c r="R430" s="34">
        <f>IFERROR(VLOOKUP($H430,'Water F Exp'!$A:$K,15,FALSE),0)</f>
        <v>0</v>
      </c>
      <c r="S430" s="34">
        <f>IFERROR(VLOOKUP($H430,'Water F Exp'!$A:$K,16,FALSE),0)</f>
        <v>0</v>
      </c>
      <c r="T430" s="42">
        <f>IFERROR(VLOOKUP($H430,'Water F Exp'!$A:$K,17,FALSE),0)</f>
        <v>0</v>
      </c>
      <c r="U430" s="34">
        <f ca="1">IFERROR(VLOOKUP($H430,'Sewer F Rev'!$A:$E,15,FALSE),0)</f>
        <v>0</v>
      </c>
      <c r="V430" s="34">
        <f ca="1">IFERROR(VLOOKUP($H430,'Sewer F Rev'!$A:$E,16,FALSE),0)</f>
        <v>0</v>
      </c>
      <c r="W430" s="42">
        <f ca="1">IFERROR(VLOOKUP($H430,'Sewer F Rev'!$A:$E,17,FALSE),0)</f>
        <v>0</v>
      </c>
      <c r="X430" s="34">
        <f>IFERROR(VLOOKUP($H430,'Sewer F Exp'!$A:$B,15,FALSE),0)</f>
        <v>0</v>
      </c>
      <c r="Y430" s="34">
        <f>IFERROR(VLOOKUP($H430,'Sewer F Exp'!$A:$B,16,FALSE),0)</f>
        <v>0</v>
      </c>
      <c r="Z430" s="42">
        <f>IFERROR(VLOOKUP($H430,'Sewer F Exp'!$A:$B,17,FALSE),0)</f>
        <v>0</v>
      </c>
      <c r="AA430" s="34">
        <f>IFERROR(VLOOKUP($H430,'Refuse F Rev'!$A:$E,15,FALSE),0)</f>
        <v>0</v>
      </c>
      <c r="AB430" s="34">
        <f>IFERROR(VLOOKUP($H430,'Refuse F Rev'!$A:$E,16,FALSE),0)</f>
        <v>0</v>
      </c>
      <c r="AC430" s="42">
        <f>IFERROR(VLOOKUP($H430,'Refuse F Rev'!$A:$E,17,FALSE),0)</f>
        <v>0</v>
      </c>
      <c r="AD430" s="34">
        <f>IFERROR(VLOOKUP($H430,'Refuse F Exp'!$A:$E,15,FALSE),0)</f>
        <v>0</v>
      </c>
      <c r="AE430" s="34">
        <f>IFERROR(VLOOKUP($H430,'Refuse F Exp'!$A:$E,16,FALSE),0)</f>
        <v>0</v>
      </c>
      <c r="AF430" s="42">
        <f>IFERROR(VLOOKUP($H430,'Refuse F Exp'!$A:$E,17,FALSE),0)</f>
        <v>0</v>
      </c>
      <c r="AG430" s="34">
        <f>IFERROR(VLOOKUP($H430,#REF!,10,FALSE),0)</f>
        <v>0</v>
      </c>
      <c r="AH430" s="34">
        <f>IFERROR(VLOOKUP($H430,#REF!,11,FALSE),0)</f>
        <v>0</v>
      </c>
      <c r="AI430" s="42">
        <f>IFERROR(VLOOKUP($H430,#REF!,12,FALSE),0)</f>
        <v>0</v>
      </c>
      <c r="AJ430" s="34">
        <f>IFERROR(VLOOKUP($H430,#REF!,10,FALSE),0)</f>
        <v>0</v>
      </c>
      <c r="AK430" s="34">
        <f>IFERROR(VLOOKUP($H430,#REF!,11,FALSE),0)</f>
        <v>0</v>
      </c>
      <c r="AL430" s="42">
        <f>IFERROR(VLOOKUP($H430,#REF!,12,FALSE),0)</f>
        <v>0</v>
      </c>
      <c r="AM430" s="34">
        <f>IFERROR(VLOOKUP($H430,#REF!,10,FALSE),0)</f>
        <v>0</v>
      </c>
      <c r="AN430" s="34">
        <f>IFERROR(VLOOKUP($H430,#REF!,11,FALSE),0)</f>
        <v>0</v>
      </c>
      <c r="AO430" s="42">
        <f>IFERROR(VLOOKUP($H430,#REF!,12,FALSE),0)</f>
        <v>0</v>
      </c>
      <c r="AP430" s="34">
        <f>IFERROR(VLOOKUP($H430,#REF!,10,FALSE),0)</f>
        <v>0</v>
      </c>
      <c r="AQ430" s="34">
        <f>IFERROR(VLOOKUP($H430,#REF!,11,FALSE),0)</f>
        <v>0</v>
      </c>
      <c r="AR430" s="42">
        <f>IFERROR(VLOOKUP($H430,#REF!,12,FALSE),0)</f>
        <v>0</v>
      </c>
      <c r="AS430" s="34">
        <f>IFERROR(VLOOKUP($H430,#REF!,13,FALSE),0)</f>
        <v>0</v>
      </c>
      <c r="AT430" s="34">
        <f>IFERROR(VLOOKUP($H430,#REF!,14,FALSE),0)</f>
        <v>0</v>
      </c>
      <c r="AU430" s="42">
        <f>IFERROR(VLOOKUP($H430,#REF!,15,FALSE),0)</f>
        <v>0</v>
      </c>
      <c r="AV430" s="34">
        <f>IFERROR(VLOOKUP($H430,#REF!,15,FALSE),0)</f>
        <v>0</v>
      </c>
      <c r="AW430" s="34">
        <f>IFERROR(VLOOKUP($H430,#REF!,16,FALSE),0)</f>
        <v>0</v>
      </c>
      <c r="AX430" s="42">
        <f>IFERROR(VLOOKUP($H430,#REF!,17,FALSE),0)</f>
        <v>0</v>
      </c>
    </row>
    <row r="431" spans="1:50" x14ac:dyDescent="0.3">
      <c r="A431" s="33" t="str">
        <f t="shared" si="24"/>
        <v>A -9015-8-015</v>
      </c>
      <c r="B431" s="33" t="str">
        <f>+'R&amp;E EXPORT'!B430</f>
        <v>EMPLOYEE BENEFIT-POLICE&amp;FIRE RETIREMENT</v>
      </c>
      <c r="C431" t="str">
        <f>IFERROR(VLOOKUP(A431,'MCSJ Export'!A:C,3,FALSE),"")</f>
        <v>Sub Account</v>
      </c>
      <c r="D431" s="37">
        <f t="shared" ca="1" si="25"/>
        <v>0</v>
      </c>
      <c r="E431" s="37">
        <f t="shared" ca="1" si="26"/>
        <v>0</v>
      </c>
      <c r="F431" s="37">
        <f t="shared" ca="1" si="27"/>
        <v>0</v>
      </c>
      <c r="G431" s="37"/>
      <c r="H431" s="33" t="str">
        <f>+'R&amp;E EXPORT'!A430</f>
        <v>A -9015-8-015</v>
      </c>
      <c r="I431" s="34">
        <f>IFERROR(VLOOKUP($H431,'Gen F Rev'!$A:$M,15,FALSE),0)</f>
        <v>0</v>
      </c>
      <c r="J431" s="34">
        <f>IFERROR(VLOOKUP($H431,'Gen F Rev'!$A:$M,16,FALSE),0)</f>
        <v>0</v>
      </c>
      <c r="K431" s="42">
        <f>IFERROR(VLOOKUP($H431,'Gen F Rev'!$A:$M,17,FALSE),0)</f>
        <v>0</v>
      </c>
      <c r="L431" s="34">
        <f>IFERROR(VLOOKUP($H431,'Gen F Exp'!$A:$E,15,FALSE),0)</f>
        <v>0</v>
      </c>
      <c r="M431" s="34">
        <f>IFERROR(VLOOKUP($H431,'Gen F Exp'!$A:$E,16,FALSE),0)</f>
        <v>0</v>
      </c>
      <c r="N431" s="42">
        <f>IFERROR(VLOOKUP($H431,'Gen F Exp'!$A:$E,17,FALSE),0)</f>
        <v>0</v>
      </c>
      <c r="O431" s="34">
        <f>IFERROR(VLOOKUP($H431,'Water F Rev'!$A:$L,15,FALSE),0)</f>
        <v>0</v>
      </c>
      <c r="P431" s="34">
        <f>IFERROR(VLOOKUP($H431,'Water F Rev'!$A:$L,16,FALSE),0)</f>
        <v>0</v>
      </c>
      <c r="Q431" s="42">
        <f>IFERROR(VLOOKUP($H431,'Water F Rev'!$A:$L,17,FALSE),0)</f>
        <v>0</v>
      </c>
      <c r="R431" s="34">
        <f>IFERROR(VLOOKUP($H431,'Water F Exp'!$A:$K,15,FALSE),0)</f>
        <v>0</v>
      </c>
      <c r="S431" s="34">
        <f>IFERROR(VLOOKUP($H431,'Water F Exp'!$A:$K,16,FALSE),0)</f>
        <v>0</v>
      </c>
      <c r="T431" s="42">
        <f>IFERROR(VLOOKUP($H431,'Water F Exp'!$A:$K,17,FALSE),0)</f>
        <v>0</v>
      </c>
      <c r="U431" s="34">
        <f ca="1">IFERROR(VLOOKUP($H431,'Sewer F Rev'!$A:$E,15,FALSE),0)</f>
        <v>0</v>
      </c>
      <c r="V431" s="34">
        <f ca="1">IFERROR(VLOOKUP($H431,'Sewer F Rev'!$A:$E,16,FALSE),0)</f>
        <v>0</v>
      </c>
      <c r="W431" s="42">
        <f ca="1">IFERROR(VLOOKUP($H431,'Sewer F Rev'!$A:$E,17,FALSE),0)</f>
        <v>0</v>
      </c>
      <c r="X431" s="34">
        <f>IFERROR(VLOOKUP($H431,'Sewer F Exp'!$A:$B,15,FALSE),0)</f>
        <v>0</v>
      </c>
      <c r="Y431" s="34">
        <f>IFERROR(VLOOKUP($H431,'Sewer F Exp'!$A:$B,16,FALSE),0)</f>
        <v>0</v>
      </c>
      <c r="Z431" s="42">
        <f>IFERROR(VLOOKUP($H431,'Sewer F Exp'!$A:$B,17,FALSE),0)</f>
        <v>0</v>
      </c>
      <c r="AA431" s="34">
        <f>IFERROR(VLOOKUP($H431,'Refuse F Rev'!$A:$E,15,FALSE),0)</f>
        <v>0</v>
      </c>
      <c r="AB431" s="34">
        <f>IFERROR(VLOOKUP($H431,'Refuse F Rev'!$A:$E,16,FALSE),0)</f>
        <v>0</v>
      </c>
      <c r="AC431" s="42">
        <f>IFERROR(VLOOKUP($H431,'Refuse F Rev'!$A:$E,17,FALSE),0)</f>
        <v>0</v>
      </c>
      <c r="AD431" s="34">
        <f>IFERROR(VLOOKUP($H431,'Refuse F Exp'!$A:$E,15,FALSE),0)</f>
        <v>0</v>
      </c>
      <c r="AE431" s="34">
        <f>IFERROR(VLOOKUP($H431,'Refuse F Exp'!$A:$E,16,FALSE),0)</f>
        <v>0</v>
      </c>
      <c r="AF431" s="42">
        <f>IFERROR(VLOOKUP($H431,'Refuse F Exp'!$A:$E,17,FALSE),0)</f>
        <v>0</v>
      </c>
      <c r="AG431" s="34">
        <f>IFERROR(VLOOKUP($H431,#REF!,10,FALSE),0)</f>
        <v>0</v>
      </c>
      <c r="AH431" s="34">
        <f>IFERROR(VLOOKUP($H431,#REF!,11,FALSE),0)</f>
        <v>0</v>
      </c>
      <c r="AI431" s="42">
        <f>IFERROR(VLOOKUP($H431,#REF!,12,FALSE),0)</f>
        <v>0</v>
      </c>
      <c r="AJ431" s="34">
        <f>IFERROR(VLOOKUP($H431,#REF!,10,FALSE),0)</f>
        <v>0</v>
      </c>
      <c r="AK431" s="34">
        <f>IFERROR(VLOOKUP($H431,#REF!,11,FALSE),0)</f>
        <v>0</v>
      </c>
      <c r="AL431" s="42">
        <f>IFERROR(VLOOKUP($H431,#REF!,12,FALSE),0)</f>
        <v>0</v>
      </c>
      <c r="AM431" s="34">
        <f>IFERROR(VLOOKUP($H431,#REF!,10,FALSE),0)</f>
        <v>0</v>
      </c>
      <c r="AN431" s="34">
        <f>IFERROR(VLOOKUP($H431,#REF!,11,FALSE),0)</f>
        <v>0</v>
      </c>
      <c r="AO431" s="42">
        <f>IFERROR(VLOOKUP($H431,#REF!,12,FALSE),0)</f>
        <v>0</v>
      </c>
      <c r="AP431" s="34">
        <f>IFERROR(VLOOKUP($H431,#REF!,10,FALSE),0)</f>
        <v>0</v>
      </c>
      <c r="AQ431" s="34">
        <f>IFERROR(VLOOKUP($H431,#REF!,11,FALSE),0)</f>
        <v>0</v>
      </c>
      <c r="AR431" s="42">
        <f>IFERROR(VLOOKUP($H431,#REF!,12,FALSE),0)</f>
        <v>0</v>
      </c>
      <c r="AS431" s="34">
        <f>IFERROR(VLOOKUP($H431,#REF!,13,FALSE),0)</f>
        <v>0</v>
      </c>
      <c r="AT431" s="34">
        <f>IFERROR(VLOOKUP($H431,#REF!,14,FALSE),0)</f>
        <v>0</v>
      </c>
      <c r="AU431" s="42">
        <f>IFERROR(VLOOKUP($H431,#REF!,15,FALSE),0)</f>
        <v>0</v>
      </c>
      <c r="AV431" s="34">
        <f>IFERROR(VLOOKUP($H431,#REF!,15,FALSE),0)</f>
        <v>0</v>
      </c>
      <c r="AW431" s="34">
        <f>IFERROR(VLOOKUP($H431,#REF!,16,FALSE),0)</f>
        <v>0</v>
      </c>
      <c r="AX431" s="42">
        <f>IFERROR(VLOOKUP($H431,#REF!,17,FALSE),0)</f>
        <v>0</v>
      </c>
    </row>
    <row r="432" spans="1:50" x14ac:dyDescent="0.3">
      <c r="A432" s="33" t="str">
        <f t="shared" si="24"/>
        <v>A -9030-0-000</v>
      </c>
      <c r="B432" s="33" t="str">
        <f>+'R&amp;E EXPORT'!B431</f>
        <v>SOCIAL SECURITY:</v>
      </c>
      <c r="C432" t="str">
        <f>IFERROR(VLOOKUP(A432,'MCSJ Export'!A:C,3,FALSE),"")</f>
        <v>Control</v>
      </c>
      <c r="D432" s="37">
        <f t="shared" ca="1" si="25"/>
        <v>0</v>
      </c>
      <c r="E432" s="37">
        <f t="shared" ca="1" si="26"/>
        <v>0</v>
      </c>
      <c r="F432" s="37">
        <f t="shared" ca="1" si="27"/>
        <v>0</v>
      </c>
      <c r="G432" s="37"/>
      <c r="H432" s="33" t="str">
        <f>+'R&amp;E EXPORT'!A431</f>
        <v>A -9030-0-000</v>
      </c>
      <c r="I432" s="34">
        <f>IFERROR(VLOOKUP($H432,'Gen F Rev'!$A:$M,15,FALSE),0)</f>
        <v>0</v>
      </c>
      <c r="J432" s="34">
        <f>IFERROR(VLOOKUP($H432,'Gen F Rev'!$A:$M,16,FALSE),0)</f>
        <v>0</v>
      </c>
      <c r="K432" s="42">
        <f>IFERROR(VLOOKUP($H432,'Gen F Rev'!$A:$M,17,FALSE),0)</f>
        <v>0</v>
      </c>
      <c r="L432" s="34">
        <f>IFERROR(VLOOKUP($H432,'Gen F Exp'!$A:$E,15,FALSE),0)</f>
        <v>0</v>
      </c>
      <c r="M432" s="34">
        <f>IFERROR(VLOOKUP($H432,'Gen F Exp'!$A:$E,16,FALSE),0)</f>
        <v>0</v>
      </c>
      <c r="N432" s="42">
        <f>IFERROR(VLOOKUP($H432,'Gen F Exp'!$A:$E,17,FALSE),0)</f>
        <v>0</v>
      </c>
      <c r="O432" s="34">
        <f>IFERROR(VLOOKUP($H432,'Water F Rev'!$A:$L,15,FALSE),0)</f>
        <v>0</v>
      </c>
      <c r="P432" s="34">
        <f>IFERROR(VLOOKUP($H432,'Water F Rev'!$A:$L,16,FALSE),0)</f>
        <v>0</v>
      </c>
      <c r="Q432" s="42">
        <f>IFERROR(VLOOKUP($H432,'Water F Rev'!$A:$L,17,FALSE),0)</f>
        <v>0</v>
      </c>
      <c r="R432" s="34">
        <f>IFERROR(VLOOKUP($H432,'Water F Exp'!$A:$K,15,FALSE),0)</f>
        <v>0</v>
      </c>
      <c r="S432" s="34">
        <f>IFERROR(VLOOKUP($H432,'Water F Exp'!$A:$K,16,FALSE),0)</f>
        <v>0</v>
      </c>
      <c r="T432" s="42">
        <f>IFERROR(VLOOKUP($H432,'Water F Exp'!$A:$K,17,FALSE),0)</f>
        <v>0</v>
      </c>
      <c r="U432" s="34">
        <f ca="1">IFERROR(VLOOKUP($H432,'Sewer F Rev'!$A:$E,15,FALSE),0)</f>
        <v>0</v>
      </c>
      <c r="V432" s="34">
        <f ca="1">IFERROR(VLOOKUP($H432,'Sewer F Rev'!$A:$E,16,FALSE),0)</f>
        <v>0</v>
      </c>
      <c r="W432" s="42">
        <f ca="1">IFERROR(VLOOKUP($H432,'Sewer F Rev'!$A:$E,17,FALSE),0)</f>
        <v>0</v>
      </c>
      <c r="X432" s="34">
        <f>IFERROR(VLOOKUP($H432,'Sewer F Exp'!$A:$B,15,FALSE),0)</f>
        <v>0</v>
      </c>
      <c r="Y432" s="34">
        <f>IFERROR(VLOOKUP($H432,'Sewer F Exp'!$A:$B,16,FALSE),0)</f>
        <v>0</v>
      </c>
      <c r="Z432" s="42">
        <f>IFERROR(VLOOKUP($H432,'Sewer F Exp'!$A:$B,17,FALSE),0)</f>
        <v>0</v>
      </c>
      <c r="AA432" s="34">
        <f>IFERROR(VLOOKUP($H432,'Refuse F Rev'!$A:$E,15,FALSE),0)</f>
        <v>0</v>
      </c>
      <c r="AB432" s="34">
        <f>IFERROR(VLOOKUP($H432,'Refuse F Rev'!$A:$E,16,FALSE),0)</f>
        <v>0</v>
      </c>
      <c r="AC432" s="42">
        <f>IFERROR(VLOOKUP($H432,'Refuse F Rev'!$A:$E,17,FALSE),0)</f>
        <v>0</v>
      </c>
      <c r="AD432" s="34">
        <f>IFERROR(VLOOKUP($H432,'Refuse F Exp'!$A:$E,15,FALSE),0)</f>
        <v>0</v>
      </c>
      <c r="AE432" s="34">
        <f>IFERROR(VLOOKUP($H432,'Refuse F Exp'!$A:$E,16,FALSE),0)</f>
        <v>0</v>
      </c>
      <c r="AF432" s="42">
        <f>IFERROR(VLOOKUP($H432,'Refuse F Exp'!$A:$E,17,FALSE),0)</f>
        <v>0</v>
      </c>
      <c r="AG432" s="34">
        <f>IFERROR(VLOOKUP($H432,#REF!,10,FALSE),0)</f>
        <v>0</v>
      </c>
      <c r="AH432" s="34">
        <f>IFERROR(VLOOKUP($H432,#REF!,11,FALSE),0)</f>
        <v>0</v>
      </c>
      <c r="AI432" s="42">
        <f>IFERROR(VLOOKUP($H432,#REF!,12,FALSE),0)</f>
        <v>0</v>
      </c>
      <c r="AJ432" s="34">
        <f>IFERROR(VLOOKUP($H432,#REF!,10,FALSE),0)</f>
        <v>0</v>
      </c>
      <c r="AK432" s="34">
        <f>IFERROR(VLOOKUP($H432,#REF!,11,FALSE),0)</f>
        <v>0</v>
      </c>
      <c r="AL432" s="42">
        <f>IFERROR(VLOOKUP($H432,#REF!,12,FALSE),0)</f>
        <v>0</v>
      </c>
      <c r="AM432" s="34">
        <f>IFERROR(VLOOKUP($H432,#REF!,10,FALSE),0)</f>
        <v>0</v>
      </c>
      <c r="AN432" s="34">
        <f>IFERROR(VLOOKUP($H432,#REF!,11,FALSE),0)</f>
        <v>0</v>
      </c>
      <c r="AO432" s="42">
        <f>IFERROR(VLOOKUP($H432,#REF!,12,FALSE),0)</f>
        <v>0</v>
      </c>
      <c r="AP432" s="34">
        <f>IFERROR(VLOOKUP($H432,#REF!,10,FALSE),0)</f>
        <v>0</v>
      </c>
      <c r="AQ432" s="34">
        <f>IFERROR(VLOOKUP($H432,#REF!,11,FALSE),0)</f>
        <v>0</v>
      </c>
      <c r="AR432" s="42">
        <f>IFERROR(VLOOKUP($H432,#REF!,12,FALSE),0)</f>
        <v>0</v>
      </c>
      <c r="AS432" s="34">
        <f>IFERROR(VLOOKUP($H432,#REF!,13,FALSE),0)</f>
        <v>0</v>
      </c>
      <c r="AT432" s="34">
        <f>IFERROR(VLOOKUP($H432,#REF!,14,FALSE),0)</f>
        <v>0</v>
      </c>
      <c r="AU432" s="42">
        <f>IFERROR(VLOOKUP($H432,#REF!,15,FALSE),0)</f>
        <v>0</v>
      </c>
      <c r="AV432" s="34">
        <f>IFERROR(VLOOKUP($H432,#REF!,15,FALSE),0)</f>
        <v>0</v>
      </c>
      <c r="AW432" s="34">
        <f>IFERROR(VLOOKUP($H432,#REF!,16,FALSE),0)</f>
        <v>0</v>
      </c>
      <c r="AX432" s="42">
        <f>IFERROR(VLOOKUP($H432,#REF!,17,FALSE),0)</f>
        <v>0</v>
      </c>
    </row>
    <row r="433" spans="1:50" x14ac:dyDescent="0.3">
      <c r="A433" s="33" t="str">
        <f t="shared" si="24"/>
        <v>A -9030-8-030</v>
      </c>
      <c r="B433" s="33" t="str">
        <f>+'R&amp;E EXPORT'!B432</f>
        <v>EMPLOYEE BENEFIT-SOCIAL SECURITY</v>
      </c>
      <c r="C433" t="str">
        <f>IFERROR(VLOOKUP(A433,'MCSJ Export'!A:C,3,FALSE),"")</f>
        <v>Sub Account</v>
      </c>
      <c r="D433" s="37">
        <f t="shared" ca="1" si="25"/>
        <v>0</v>
      </c>
      <c r="E433" s="37">
        <f t="shared" ca="1" si="26"/>
        <v>0</v>
      </c>
      <c r="F433" s="37">
        <f t="shared" ca="1" si="27"/>
        <v>0</v>
      </c>
      <c r="G433" s="37"/>
      <c r="H433" s="33" t="str">
        <f>+'R&amp;E EXPORT'!A432</f>
        <v>A -9030-8-030</v>
      </c>
      <c r="I433" s="34">
        <f>IFERROR(VLOOKUP($H433,'Gen F Rev'!$A:$M,15,FALSE),0)</f>
        <v>0</v>
      </c>
      <c r="J433" s="34">
        <f>IFERROR(VLOOKUP($H433,'Gen F Rev'!$A:$M,16,FALSE),0)</f>
        <v>0</v>
      </c>
      <c r="K433" s="42">
        <f>IFERROR(VLOOKUP($H433,'Gen F Rev'!$A:$M,17,FALSE),0)</f>
        <v>0</v>
      </c>
      <c r="L433" s="34">
        <f>IFERROR(VLOOKUP($H433,'Gen F Exp'!$A:$E,15,FALSE),0)</f>
        <v>0</v>
      </c>
      <c r="M433" s="34">
        <f>IFERROR(VLOOKUP($H433,'Gen F Exp'!$A:$E,16,FALSE),0)</f>
        <v>0</v>
      </c>
      <c r="N433" s="42">
        <f>IFERROR(VLOOKUP($H433,'Gen F Exp'!$A:$E,17,FALSE),0)</f>
        <v>0</v>
      </c>
      <c r="O433" s="34">
        <f>IFERROR(VLOOKUP($H433,'Water F Rev'!$A:$L,15,FALSE),0)</f>
        <v>0</v>
      </c>
      <c r="P433" s="34">
        <f>IFERROR(VLOOKUP($H433,'Water F Rev'!$A:$L,16,FALSE),0)</f>
        <v>0</v>
      </c>
      <c r="Q433" s="42">
        <f>IFERROR(VLOOKUP($H433,'Water F Rev'!$A:$L,17,FALSE),0)</f>
        <v>0</v>
      </c>
      <c r="R433" s="34">
        <f>IFERROR(VLOOKUP($H433,'Water F Exp'!$A:$K,15,FALSE),0)</f>
        <v>0</v>
      </c>
      <c r="S433" s="34">
        <f>IFERROR(VLOOKUP($H433,'Water F Exp'!$A:$K,16,FALSE),0)</f>
        <v>0</v>
      </c>
      <c r="T433" s="42">
        <f>IFERROR(VLOOKUP($H433,'Water F Exp'!$A:$K,17,FALSE),0)</f>
        <v>0</v>
      </c>
      <c r="U433" s="34">
        <f ca="1">IFERROR(VLOOKUP($H433,'Sewer F Rev'!$A:$E,15,FALSE),0)</f>
        <v>0</v>
      </c>
      <c r="V433" s="34">
        <f ca="1">IFERROR(VLOOKUP($H433,'Sewer F Rev'!$A:$E,16,FALSE),0)</f>
        <v>0</v>
      </c>
      <c r="W433" s="42">
        <f ca="1">IFERROR(VLOOKUP($H433,'Sewer F Rev'!$A:$E,17,FALSE),0)</f>
        <v>0</v>
      </c>
      <c r="X433" s="34">
        <f>IFERROR(VLOOKUP($H433,'Sewer F Exp'!$A:$B,15,FALSE),0)</f>
        <v>0</v>
      </c>
      <c r="Y433" s="34">
        <f>IFERROR(VLOOKUP($H433,'Sewer F Exp'!$A:$B,16,FALSE),0)</f>
        <v>0</v>
      </c>
      <c r="Z433" s="42">
        <f>IFERROR(VLOOKUP($H433,'Sewer F Exp'!$A:$B,17,FALSE),0)</f>
        <v>0</v>
      </c>
      <c r="AA433" s="34">
        <f>IFERROR(VLOOKUP($H433,'Refuse F Rev'!$A:$E,15,FALSE),0)</f>
        <v>0</v>
      </c>
      <c r="AB433" s="34">
        <f>IFERROR(VLOOKUP($H433,'Refuse F Rev'!$A:$E,16,FALSE),0)</f>
        <v>0</v>
      </c>
      <c r="AC433" s="42">
        <f>IFERROR(VLOOKUP($H433,'Refuse F Rev'!$A:$E,17,FALSE),0)</f>
        <v>0</v>
      </c>
      <c r="AD433" s="34">
        <f>IFERROR(VLOOKUP($H433,'Refuse F Exp'!$A:$E,15,FALSE),0)</f>
        <v>0</v>
      </c>
      <c r="AE433" s="34">
        <f>IFERROR(VLOOKUP($H433,'Refuse F Exp'!$A:$E,16,FALSE),0)</f>
        <v>0</v>
      </c>
      <c r="AF433" s="42">
        <f>IFERROR(VLOOKUP($H433,'Refuse F Exp'!$A:$E,17,FALSE),0)</f>
        <v>0</v>
      </c>
      <c r="AG433" s="34">
        <f>IFERROR(VLOOKUP($H433,#REF!,10,FALSE),0)</f>
        <v>0</v>
      </c>
      <c r="AH433" s="34">
        <f>IFERROR(VLOOKUP($H433,#REF!,11,FALSE),0)</f>
        <v>0</v>
      </c>
      <c r="AI433" s="42">
        <f>IFERROR(VLOOKUP($H433,#REF!,12,FALSE),0)</f>
        <v>0</v>
      </c>
      <c r="AJ433" s="34">
        <f>IFERROR(VLOOKUP($H433,#REF!,10,FALSE),0)</f>
        <v>0</v>
      </c>
      <c r="AK433" s="34">
        <f>IFERROR(VLOOKUP($H433,#REF!,11,FALSE),0)</f>
        <v>0</v>
      </c>
      <c r="AL433" s="42">
        <f>IFERROR(VLOOKUP($H433,#REF!,12,FALSE),0)</f>
        <v>0</v>
      </c>
      <c r="AM433" s="34">
        <f>IFERROR(VLOOKUP($H433,#REF!,10,FALSE),0)</f>
        <v>0</v>
      </c>
      <c r="AN433" s="34">
        <f>IFERROR(VLOOKUP($H433,#REF!,11,FALSE),0)</f>
        <v>0</v>
      </c>
      <c r="AO433" s="42">
        <f>IFERROR(VLOOKUP($H433,#REF!,12,FALSE),0)</f>
        <v>0</v>
      </c>
      <c r="AP433" s="34">
        <f>IFERROR(VLOOKUP($H433,#REF!,10,FALSE),0)</f>
        <v>0</v>
      </c>
      <c r="AQ433" s="34">
        <f>IFERROR(VLOOKUP($H433,#REF!,11,FALSE),0)</f>
        <v>0</v>
      </c>
      <c r="AR433" s="42">
        <f>IFERROR(VLOOKUP($H433,#REF!,12,FALSE),0)</f>
        <v>0</v>
      </c>
      <c r="AS433" s="34">
        <f>IFERROR(VLOOKUP($H433,#REF!,13,FALSE),0)</f>
        <v>0</v>
      </c>
      <c r="AT433" s="34">
        <f>IFERROR(VLOOKUP($H433,#REF!,14,FALSE),0)</f>
        <v>0</v>
      </c>
      <c r="AU433" s="42">
        <f>IFERROR(VLOOKUP($H433,#REF!,15,FALSE),0)</f>
        <v>0</v>
      </c>
      <c r="AV433" s="34">
        <f>IFERROR(VLOOKUP($H433,#REF!,15,FALSE),0)</f>
        <v>0</v>
      </c>
      <c r="AW433" s="34">
        <f>IFERROR(VLOOKUP($H433,#REF!,16,FALSE),0)</f>
        <v>0</v>
      </c>
      <c r="AX433" s="42">
        <f>IFERROR(VLOOKUP($H433,#REF!,17,FALSE),0)</f>
        <v>0</v>
      </c>
    </row>
    <row r="434" spans="1:50" x14ac:dyDescent="0.3">
      <c r="A434" s="33" t="str">
        <f t="shared" si="24"/>
        <v>A -9035-0-000</v>
      </c>
      <c r="B434" s="33" t="str">
        <f>+'R&amp;E EXPORT'!B433</f>
        <v>MEDICARE:</v>
      </c>
      <c r="C434" t="str">
        <f>IFERROR(VLOOKUP(A434,'MCSJ Export'!A:C,3,FALSE),"")</f>
        <v>Control</v>
      </c>
      <c r="D434" s="37">
        <f t="shared" ca="1" si="25"/>
        <v>0</v>
      </c>
      <c r="E434" s="37">
        <f t="shared" ca="1" si="26"/>
        <v>0</v>
      </c>
      <c r="F434" s="37">
        <f t="shared" ca="1" si="27"/>
        <v>0</v>
      </c>
      <c r="G434" s="37"/>
      <c r="H434" s="33" t="str">
        <f>+'R&amp;E EXPORT'!A433</f>
        <v>A -9035-0-000</v>
      </c>
      <c r="I434" s="34">
        <f>IFERROR(VLOOKUP($H434,'Gen F Rev'!$A:$M,15,FALSE),0)</f>
        <v>0</v>
      </c>
      <c r="J434" s="34">
        <f>IFERROR(VLOOKUP($H434,'Gen F Rev'!$A:$M,16,FALSE),0)</f>
        <v>0</v>
      </c>
      <c r="K434" s="42">
        <f>IFERROR(VLOOKUP($H434,'Gen F Rev'!$A:$M,17,FALSE),0)</f>
        <v>0</v>
      </c>
      <c r="L434" s="34">
        <f>IFERROR(VLOOKUP($H434,'Gen F Exp'!$A:$E,15,FALSE),0)</f>
        <v>0</v>
      </c>
      <c r="M434" s="34">
        <f>IFERROR(VLOOKUP($H434,'Gen F Exp'!$A:$E,16,FALSE),0)</f>
        <v>0</v>
      </c>
      <c r="N434" s="42">
        <f>IFERROR(VLOOKUP($H434,'Gen F Exp'!$A:$E,17,FALSE),0)</f>
        <v>0</v>
      </c>
      <c r="O434" s="34">
        <f>IFERROR(VLOOKUP($H434,'Water F Rev'!$A:$L,15,FALSE),0)</f>
        <v>0</v>
      </c>
      <c r="P434" s="34">
        <f>IFERROR(VLOOKUP($H434,'Water F Rev'!$A:$L,16,FALSE),0)</f>
        <v>0</v>
      </c>
      <c r="Q434" s="42">
        <f>IFERROR(VLOOKUP($H434,'Water F Rev'!$A:$L,17,FALSE),0)</f>
        <v>0</v>
      </c>
      <c r="R434" s="34">
        <f>IFERROR(VLOOKUP($H434,'Water F Exp'!$A:$K,15,FALSE),0)</f>
        <v>0</v>
      </c>
      <c r="S434" s="34">
        <f>IFERROR(VLOOKUP($H434,'Water F Exp'!$A:$K,16,FALSE),0)</f>
        <v>0</v>
      </c>
      <c r="T434" s="42">
        <f>IFERROR(VLOOKUP($H434,'Water F Exp'!$A:$K,17,FALSE),0)</f>
        <v>0</v>
      </c>
      <c r="U434" s="34">
        <f ca="1">IFERROR(VLOOKUP($H434,'Sewer F Rev'!$A:$E,15,FALSE),0)</f>
        <v>0</v>
      </c>
      <c r="V434" s="34">
        <f ca="1">IFERROR(VLOOKUP($H434,'Sewer F Rev'!$A:$E,16,FALSE),0)</f>
        <v>0</v>
      </c>
      <c r="W434" s="42">
        <f ca="1">IFERROR(VLOOKUP($H434,'Sewer F Rev'!$A:$E,17,FALSE),0)</f>
        <v>0</v>
      </c>
      <c r="X434" s="34">
        <f>IFERROR(VLOOKUP($H434,'Sewer F Exp'!$A:$B,15,FALSE),0)</f>
        <v>0</v>
      </c>
      <c r="Y434" s="34">
        <f>IFERROR(VLOOKUP($H434,'Sewer F Exp'!$A:$B,16,FALSE),0)</f>
        <v>0</v>
      </c>
      <c r="Z434" s="42">
        <f>IFERROR(VLOOKUP($H434,'Sewer F Exp'!$A:$B,17,FALSE),0)</f>
        <v>0</v>
      </c>
      <c r="AA434" s="34">
        <f>IFERROR(VLOOKUP($H434,'Refuse F Rev'!$A:$E,15,FALSE),0)</f>
        <v>0</v>
      </c>
      <c r="AB434" s="34">
        <f>IFERROR(VLOOKUP($H434,'Refuse F Rev'!$A:$E,16,FALSE),0)</f>
        <v>0</v>
      </c>
      <c r="AC434" s="42">
        <f>IFERROR(VLOOKUP($H434,'Refuse F Rev'!$A:$E,17,FALSE),0)</f>
        <v>0</v>
      </c>
      <c r="AD434" s="34">
        <f>IFERROR(VLOOKUP($H434,'Refuse F Exp'!$A:$E,15,FALSE),0)</f>
        <v>0</v>
      </c>
      <c r="AE434" s="34">
        <f>IFERROR(VLOOKUP($H434,'Refuse F Exp'!$A:$E,16,FALSE),0)</f>
        <v>0</v>
      </c>
      <c r="AF434" s="42">
        <f>IFERROR(VLOOKUP($H434,'Refuse F Exp'!$A:$E,17,FALSE),0)</f>
        <v>0</v>
      </c>
      <c r="AG434" s="34">
        <f>IFERROR(VLOOKUP($H434,#REF!,10,FALSE),0)</f>
        <v>0</v>
      </c>
      <c r="AH434" s="34">
        <f>IFERROR(VLOOKUP($H434,#REF!,11,FALSE),0)</f>
        <v>0</v>
      </c>
      <c r="AI434" s="42">
        <f>IFERROR(VLOOKUP($H434,#REF!,12,FALSE),0)</f>
        <v>0</v>
      </c>
      <c r="AJ434" s="34">
        <f>IFERROR(VLOOKUP($H434,#REF!,10,FALSE),0)</f>
        <v>0</v>
      </c>
      <c r="AK434" s="34">
        <f>IFERROR(VLOOKUP($H434,#REF!,11,FALSE),0)</f>
        <v>0</v>
      </c>
      <c r="AL434" s="42">
        <f>IFERROR(VLOOKUP($H434,#REF!,12,FALSE),0)</f>
        <v>0</v>
      </c>
      <c r="AM434" s="34">
        <f>IFERROR(VLOOKUP($H434,#REF!,10,FALSE),0)</f>
        <v>0</v>
      </c>
      <c r="AN434" s="34">
        <f>IFERROR(VLOOKUP($H434,#REF!,11,FALSE),0)</f>
        <v>0</v>
      </c>
      <c r="AO434" s="42">
        <f>IFERROR(VLOOKUP($H434,#REF!,12,FALSE),0)</f>
        <v>0</v>
      </c>
      <c r="AP434" s="34">
        <f>IFERROR(VLOOKUP($H434,#REF!,10,FALSE),0)</f>
        <v>0</v>
      </c>
      <c r="AQ434" s="34">
        <f>IFERROR(VLOOKUP($H434,#REF!,11,FALSE),0)</f>
        <v>0</v>
      </c>
      <c r="AR434" s="42">
        <f>IFERROR(VLOOKUP($H434,#REF!,12,FALSE),0)</f>
        <v>0</v>
      </c>
      <c r="AS434" s="34">
        <f>IFERROR(VLOOKUP($H434,#REF!,13,FALSE),0)</f>
        <v>0</v>
      </c>
      <c r="AT434" s="34">
        <f>IFERROR(VLOOKUP($H434,#REF!,14,FALSE),0)</f>
        <v>0</v>
      </c>
      <c r="AU434" s="42">
        <f>IFERROR(VLOOKUP($H434,#REF!,15,FALSE),0)</f>
        <v>0</v>
      </c>
      <c r="AV434" s="34">
        <f>IFERROR(VLOOKUP($H434,#REF!,15,FALSE),0)</f>
        <v>0</v>
      </c>
      <c r="AW434" s="34">
        <f>IFERROR(VLOOKUP($H434,#REF!,16,FALSE),0)</f>
        <v>0</v>
      </c>
      <c r="AX434" s="42">
        <f>IFERROR(VLOOKUP($H434,#REF!,17,FALSE),0)</f>
        <v>0</v>
      </c>
    </row>
    <row r="435" spans="1:50" x14ac:dyDescent="0.3">
      <c r="A435" s="33" t="str">
        <f t="shared" si="24"/>
        <v>A -9035-8-035</v>
      </c>
      <c r="B435" s="33" t="str">
        <f>+'R&amp;E EXPORT'!B434</f>
        <v>EMPLOYEE BENEFIT-MEDICARE</v>
      </c>
      <c r="C435" t="str">
        <f>IFERROR(VLOOKUP(A435,'MCSJ Export'!A:C,3,FALSE),"")</f>
        <v>Sub Account</v>
      </c>
      <c r="D435" s="37">
        <f t="shared" ca="1" si="25"/>
        <v>0</v>
      </c>
      <c r="E435" s="37">
        <f t="shared" ca="1" si="26"/>
        <v>0</v>
      </c>
      <c r="F435" s="37">
        <f t="shared" ca="1" si="27"/>
        <v>0</v>
      </c>
      <c r="G435" s="37"/>
      <c r="H435" s="33" t="str">
        <f>+'R&amp;E EXPORT'!A434</f>
        <v>A -9035-8-035</v>
      </c>
      <c r="I435" s="34">
        <f>IFERROR(VLOOKUP($H435,'Gen F Rev'!$A:$M,15,FALSE),0)</f>
        <v>0</v>
      </c>
      <c r="J435" s="34">
        <f>IFERROR(VLOOKUP($H435,'Gen F Rev'!$A:$M,16,FALSE),0)</f>
        <v>0</v>
      </c>
      <c r="K435" s="42">
        <f>IFERROR(VLOOKUP($H435,'Gen F Rev'!$A:$M,17,FALSE),0)</f>
        <v>0</v>
      </c>
      <c r="L435" s="34">
        <f>IFERROR(VLOOKUP($H435,'Gen F Exp'!$A:$E,15,FALSE),0)</f>
        <v>0</v>
      </c>
      <c r="M435" s="34">
        <f>IFERROR(VLOOKUP($H435,'Gen F Exp'!$A:$E,16,FALSE),0)</f>
        <v>0</v>
      </c>
      <c r="N435" s="42">
        <f>IFERROR(VLOOKUP($H435,'Gen F Exp'!$A:$E,17,FALSE),0)</f>
        <v>0</v>
      </c>
      <c r="O435" s="34">
        <f>IFERROR(VLOOKUP($H435,'Water F Rev'!$A:$L,15,FALSE),0)</f>
        <v>0</v>
      </c>
      <c r="P435" s="34">
        <f>IFERROR(VLOOKUP($H435,'Water F Rev'!$A:$L,16,FALSE),0)</f>
        <v>0</v>
      </c>
      <c r="Q435" s="42">
        <f>IFERROR(VLOOKUP($H435,'Water F Rev'!$A:$L,17,FALSE),0)</f>
        <v>0</v>
      </c>
      <c r="R435" s="34">
        <f>IFERROR(VLOOKUP($H435,'Water F Exp'!$A:$K,15,FALSE),0)</f>
        <v>0</v>
      </c>
      <c r="S435" s="34">
        <f>IFERROR(VLOOKUP($H435,'Water F Exp'!$A:$K,16,FALSE),0)</f>
        <v>0</v>
      </c>
      <c r="T435" s="42">
        <f>IFERROR(VLOOKUP($H435,'Water F Exp'!$A:$K,17,FALSE),0)</f>
        <v>0</v>
      </c>
      <c r="U435" s="34">
        <f ca="1">IFERROR(VLOOKUP($H435,'Sewer F Rev'!$A:$E,15,FALSE),0)</f>
        <v>0</v>
      </c>
      <c r="V435" s="34">
        <f ca="1">IFERROR(VLOOKUP($H435,'Sewer F Rev'!$A:$E,16,FALSE),0)</f>
        <v>0</v>
      </c>
      <c r="W435" s="42">
        <f ca="1">IFERROR(VLOOKUP($H435,'Sewer F Rev'!$A:$E,17,FALSE),0)</f>
        <v>0</v>
      </c>
      <c r="X435" s="34">
        <f>IFERROR(VLOOKUP($H435,'Sewer F Exp'!$A:$B,15,FALSE),0)</f>
        <v>0</v>
      </c>
      <c r="Y435" s="34">
        <f>IFERROR(VLOOKUP($H435,'Sewer F Exp'!$A:$B,16,FALSE),0)</f>
        <v>0</v>
      </c>
      <c r="Z435" s="42">
        <f>IFERROR(VLOOKUP($H435,'Sewer F Exp'!$A:$B,17,FALSE),0)</f>
        <v>0</v>
      </c>
      <c r="AA435" s="34">
        <f>IFERROR(VLOOKUP($H435,'Refuse F Rev'!$A:$E,15,FALSE),0)</f>
        <v>0</v>
      </c>
      <c r="AB435" s="34">
        <f>IFERROR(VLOOKUP($H435,'Refuse F Rev'!$A:$E,16,FALSE),0)</f>
        <v>0</v>
      </c>
      <c r="AC435" s="42">
        <f>IFERROR(VLOOKUP($H435,'Refuse F Rev'!$A:$E,17,FALSE),0)</f>
        <v>0</v>
      </c>
      <c r="AD435" s="34">
        <f>IFERROR(VLOOKUP($H435,'Refuse F Exp'!$A:$E,15,FALSE),0)</f>
        <v>0</v>
      </c>
      <c r="AE435" s="34">
        <f>IFERROR(VLOOKUP($H435,'Refuse F Exp'!$A:$E,16,FALSE),0)</f>
        <v>0</v>
      </c>
      <c r="AF435" s="42">
        <f>IFERROR(VLOOKUP($H435,'Refuse F Exp'!$A:$E,17,FALSE),0)</f>
        <v>0</v>
      </c>
      <c r="AG435" s="34">
        <f>IFERROR(VLOOKUP($H435,#REF!,10,FALSE),0)</f>
        <v>0</v>
      </c>
      <c r="AH435" s="34">
        <f>IFERROR(VLOOKUP($H435,#REF!,11,FALSE),0)</f>
        <v>0</v>
      </c>
      <c r="AI435" s="42">
        <f>IFERROR(VLOOKUP($H435,#REF!,12,FALSE),0)</f>
        <v>0</v>
      </c>
      <c r="AJ435" s="34">
        <f>IFERROR(VLOOKUP($H435,#REF!,10,FALSE),0)</f>
        <v>0</v>
      </c>
      <c r="AK435" s="34">
        <f>IFERROR(VLOOKUP($H435,#REF!,11,FALSE),0)</f>
        <v>0</v>
      </c>
      <c r="AL435" s="42">
        <f>IFERROR(VLOOKUP($H435,#REF!,12,FALSE),0)</f>
        <v>0</v>
      </c>
      <c r="AM435" s="34">
        <f>IFERROR(VLOOKUP($H435,#REF!,10,FALSE),0)</f>
        <v>0</v>
      </c>
      <c r="AN435" s="34">
        <f>IFERROR(VLOOKUP($H435,#REF!,11,FALSE),0)</f>
        <v>0</v>
      </c>
      <c r="AO435" s="42">
        <f>IFERROR(VLOOKUP($H435,#REF!,12,FALSE),0)</f>
        <v>0</v>
      </c>
      <c r="AP435" s="34">
        <f>IFERROR(VLOOKUP($H435,#REF!,10,FALSE),0)</f>
        <v>0</v>
      </c>
      <c r="AQ435" s="34">
        <f>IFERROR(VLOOKUP($H435,#REF!,11,FALSE),0)</f>
        <v>0</v>
      </c>
      <c r="AR435" s="42">
        <f>IFERROR(VLOOKUP($H435,#REF!,12,FALSE),0)</f>
        <v>0</v>
      </c>
      <c r="AS435" s="34">
        <f>IFERROR(VLOOKUP($H435,#REF!,13,FALSE),0)</f>
        <v>0</v>
      </c>
      <c r="AT435" s="34">
        <f>IFERROR(VLOOKUP($H435,#REF!,14,FALSE),0)</f>
        <v>0</v>
      </c>
      <c r="AU435" s="42">
        <f>IFERROR(VLOOKUP($H435,#REF!,15,FALSE),0)</f>
        <v>0</v>
      </c>
      <c r="AV435" s="34">
        <f>IFERROR(VLOOKUP($H435,#REF!,15,FALSE),0)</f>
        <v>0</v>
      </c>
      <c r="AW435" s="34">
        <f>IFERROR(VLOOKUP($H435,#REF!,16,FALSE),0)</f>
        <v>0</v>
      </c>
      <c r="AX435" s="42">
        <f>IFERROR(VLOOKUP($H435,#REF!,17,FALSE),0)</f>
        <v>0</v>
      </c>
    </row>
    <row r="436" spans="1:50" x14ac:dyDescent="0.3">
      <c r="A436" s="33" t="str">
        <f t="shared" si="24"/>
        <v>A -9040-0-000</v>
      </c>
      <c r="B436" s="33" t="str">
        <f>+'R&amp;E EXPORT'!B435</f>
        <v>WORKERS' COMPENSATION:</v>
      </c>
      <c r="C436" t="str">
        <f>IFERROR(VLOOKUP(A436,'MCSJ Export'!A:C,3,FALSE),"")</f>
        <v>Control</v>
      </c>
      <c r="D436" s="37">
        <f t="shared" ca="1" si="25"/>
        <v>0</v>
      </c>
      <c r="E436" s="37">
        <f t="shared" ca="1" si="26"/>
        <v>0</v>
      </c>
      <c r="F436" s="37">
        <f t="shared" ca="1" si="27"/>
        <v>0</v>
      </c>
      <c r="G436" s="37"/>
      <c r="H436" s="33" t="str">
        <f>+'R&amp;E EXPORT'!A435</f>
        <v>A -9040-0-000</v>
      </c>
      <c r="I436" s="34">
        <f>IFERROR(VLOOKUP($H436,'Gen F Rev'!$A:$M,15,FALSE),0)</f>
        <v>0</v>
      </c>
      <c r="J436" s="34">
        <f>IFERROR(VLOOKUP($H436,'Gen F Rev'!$A:$M,16,FALSE),0)</f>
        <v>0</v>
      </c>
      <c r="K436" s="42">
        <f>IFERROR(VLOOKUP($H436,'Gen F Rev'!$A:$M,17,FALSE),0)</f>
        <v>0</v>
      </c>
      <c r="L436" s="34">
        <f>IFERROR(VLOOKUP($H436,'Gen F Exp'!$A:$E,15,FALSE),0)</f>
        <v>0</v>
      </c>
      <c r="M436" s="34">
        <f>IFERROR(VLOOKUP($H436,'Gen F Exp'!$A:$E,16,FALSE),0)</f>
        <v>0</v>
      </c>
      <c r="N436" s="42">
        <f>IFERROR(VLOOKUP($H436,'Gen F Exp'!$A:$E,17,FALSE),0)</f>
        <v>0</v>
      </c>
      <c r="O436" s="34">
        <f>IFERROR(VLOOKUP($H436,'Water F Rev'!$A:$L,15,FALSE),0)</f>
        <v>0</v>
      </c>
      <c r="P436" s="34">
        <f>IFERROR(VLOOKUP($H436,'Water F Rev'!$A:$L,16,FALSE),0)</f>
        <v>0</v>
      </c>
      <c r="Q436" s="42">
        <f>IFERROR(VLOOKUP($H436,'Water F Rev'!$A:$L,17,FALSE),0)</f>
        <v>0</v>
      </c>
      <c r="R436" s="34">
        <f>IFERROR(VLOOKUP($H436,'Water F Exp'!$A:$K,15,FALSE),0)</f>
        <v>0</v>
      </c>
      <c r="S436" s="34">
        <f>IFERROR(VLOOKUP($H436,'Water F Exp'!$A:$K,16,FALSE),0)</f>
        <v>0</v>
      </c>
      <c r="T436" s="42">
        <f>IFERROR(VLOOKUP($H436,'Water F Exp'!$A:$K,17,FALSE),0)</f>
        <v>0</v>
      </c>
      <c r="U436" s="34">
        <f ca="1">IFERROR(VLOOKUP($H436,'Sewer F Rev'!$A:$E,15,FALSE),0)</f>
        <v>0</v>
      </c>
      <c r="V436" s="34">
        <f ca="1">IFERROR(VLOOKUP($H436,'Sewer F Rev'!$A:$E,16,FALSE),0)</f>
        <v>0</v>
      </c>
      <c r="W436" s="42">
        <f ca="1">IFERROR(VLOOKUP($H436,'Sewer F Rev'!$A:$E,17,FALSE),0)</f>
        <v>0</v>
      </c>
      <c r="X436" s="34">
        <f>IFERROR(VLOOKUP($H436,'Sewer F Exp'!$A:$B,15,FALSE),0)</f>
        <v>0</v>
      </c>
      <c r="Y436" s="34">
        <f>IFERROR(VLOOKUP($H436,'Sewer F Exp'!$A:$B,16,FALSE),0)</f>
        <v>0</v>
      </c>
      <c r="Z436" s="42">
        <f>IFERROR(VLOOKUP($H436,'Sewer F Exp'!$A:$B,17,FALSE),0)</f>
        <v>0</v>
      </c>
      <c r="AA436" s="34">
        <f>IFERROR(VLOOKUP($H436,'Refuse F Rev'!$A:$E,15,FALSE),0)</f>
        <v>0</v>
      </c>
      <c r="AB436" s="34">
        <f>IFERROR(VLOOKUP($H436,'Refuse F Rev'!$A:$E,16,FALSE),0)</f>
        <v>0</v>
      </c>
      <c r="AC436" s="42">
        <f>IFERROR(VLOOKUP($H436,'Refuse F Rev'!$A:$E,17,FALSE),0)</f>
        <v>0</v>
      </c>
      <c r="AD436" s="34">
        <f>IFERROR(VLOOKUP($H436,'Refuse F Exp'!$A:$E,15,FALSE),0)</f>
        <v>0</v>
      </c>
      <c r="AE436" s="34">
        <f>IFERROR(VLOOKUP($H436,'Refuse F Exp'!$A:$E,16,FALSE),0)</f>
        <v>0</v>
      </c>
      <c r="AF436" s="42">
        <f>IFERROR(VLOOKUP($H436,'Refuse F Exp'!$A:$E,17,FALSE),0)</f>
        <v>0</v>
      </c>
      <c r="AG436" s="34">
        <f>IFERROR(VLOOKUP($H436,#REF!,10,FALSE),0)</f>
        <v>0</v>
      </c>
      <c r="AH436" s="34">
        <f>IFERROR(VLOOKUP($H436,#REF!,11,FALSE),0)</f>
        <v>0</v>
      </c>
      <c r="AI436" s="42">
        <f>IFERROR(VLOOKUP($H436,#REF!,12,FALSE),0)</f>
        <v>0</v>
      </c>
      <c r="AJ436" s="34">
        <f>IFERROR(VLOOKUP($H436,#REF!,10,FALSE),0)</f>
        <v>0</v>
      </c>
      <c r="AK436" s="34">
        <f>IFERROR(VLOOKUP($H436,#REF!,11,FALSE),0)</f>
        <v>0</v>
      </c>
      <c r="AL436" s="42">
        <f>IFERROR(VLOOKUP($H436,#REF!,12,FALSE),0)</f>
        <v>0</v>
      </c>
      <c r="AM436" s="34">
        <f>IFERROR(VLOOKUP($H436,#REF!,10,FALSE),0)</f>
        <v>0</v>
      </c>
      <c r="AN436" s="34">
        <f>IFERROR(VLOOKUP($H436,#REF!,11,FALSE),0)</f>
        <v>0</v>
      </c>
      <c r="AO436" s="42">
        <f>IFERROR(VLOOKUP($H436,#REF!,12,FALSE),0)</f>
        <v>0</v>
      </c>
      <c r="AP436" s="34">
        <f>IFERROR(VLOOKUP($H436,#REF!,10,FALSE),0)</f>
        <v>0</v>
      </c>
      <c r="AQ436" s="34">
        <f>IFERROR(VLOOKUP($H436,#REF!,11,FALSE),0)</f>
        <v>0</v>
      </c>
      <c r="AR436" s="42">
        <f>IFERROR(VLOOKUP($H436,#REF!,12,FALSE),0)</f>
        <v>0</v>
      </c>
      <c r="AS436" s="34">
        <f>IFERROR(VLOOKUP($H436,#REF!,13,FALSE),0)</f>
        <v>0</v>
      </c>
      <c r="AT436" s="34">
        <f>IFERROR(VLOOKUP($H436,#REF!,14,FALSE),0)</f>
        <v>0</v>
      </c>
      <c r="AU436" s="42">
        <f>IFERROR(VLOOKUP($H436,#REF!,15,FALSE),0)</f>
        <v>0</v>
      </c>
      <c r="AV436" s="34">
        <f>IFERROR(VLOOKUP($H436,#REF!,15,FALSE),0)</f>
        <v>0</v>
      </c>
      <c r="AW436" s="34">
        <f>IFERROR(VLOOKUP($H436,#REF!,16,FALSE),0)</f>
        <v>0</v>
      </c>
      <c r="AX436" s="42">
        <f>IFERROR(VLOOKUP($H436,#REF!,17,FALSE),0)</f>
        <v>0</v>
      </c>
    </row>
    <row r="437" spans="1:50" x14ac:dyDescent="0.3">
      <c r="A437" s="33" t="str">
        <f t="shared" si="24"/>
        <v>A -9040-8-040</v>
      </c>
      <c r="B437" s="33" t="str">
        <f>+'R&amp;E EXPORT'!B436</f>
        <v>EMPLOYEE BENEFIT-WORKERS COMPENSATION</v>
      </c>
      <c r="C437" t="str">
        <f>IFERROR(VLOOKUP(A437,'MCSJ Export'!A:C,3,FALSE),"")</f>
        <v>Sub Account</v>
      </c>
      <c r="D437" s="37">
        <f t="shared" ca="1" si="25"/>
        <v>0</v>
      </c>
      <c r="E437" s="37">
        <f t="shared" ca="1" si="26"/>
        <v>0</v>
      </c>
      <c r="F437" s="37">
        <f t="shared" ca="1" si="27"/>
        <v>0</v>
      </c>
      <c r="G437" s="37"/>
      <c r="H437" s="33" t="str">
        <f>+'R&amp;E EXPORT'!A436</f>
        <v>A -9040-8-040</v>
      </c>
      <c r="I437" s="34">
        <f>IFERROR(VLOOKUP($H437,'Gen F Rev'!$A:$M,15,FALSE),0)</f>
        <v>0</v>
      </c>
      <c r="J437" s="34">
        <f>IFERROR(VLOOKUP($H437,'Gen F Rev'!$A:$M,16,FALSE),0)</f>
        <v>0</v>
      </c>
      <c r="K437" s="42">
        <f>IFERROR(VLOOKUP($H437,'Gen F Rev'!$A:$M,17,FALSE),0)</f>
        <v>0</v>
      </c>
      <c r="L437" s="34">
        <f>IFERROR(VLOOKUP($H437,'Gen F Exp'!$A:$E,15,FALSE),0)</f>
        <v>0</v>
      </c>
      <c r="M437" s="34">
        <f>IFERROR(VLOOKUP($H437,'Gen F Exp'!$A:$E,16,FALSE),0)</f>
        <v>0</v>
      </c>
      <c r="N437" s="42">
        <f>IFERROR(VLOOKUP($H437,'Gen F Exp'!$A:$E,17,FALSE),0)</f>
        <v>0</v>
      </c>
      <c r="O437" s="34">
        <f>IFERROR(VLOOKUP($H437,'Water F Rev'!$A:$L,15,FALSE),0)</f>
        <v>0</v>
      </c>
      <c r="P437" s="34">
        <f>IFERROR(VLOOKUP($H437,'Water F Rev'!$A:$L,16,FALSE),0)</f>
        <v>0</v>
      </c>
      <c r="Q437" s="42">
        <f>IFERROR(VLOOKUP($H437,'Water F Rev'!$A:$L,17,FALSE),0)</f>
        <v>0</v>
      </c>
      <c r="R437" s="34">
        <f>IFERROR(VLOOKUP($H437,'Water F Exp'!$A:$K,15,FALSE),0)</f>
        <v>0</v>
      </c>
      <c r="S437" s="34">
        <f>IFERROR(VLOOKUP($H437,'Water F Exp'!$A:$K,16,FALSE),0)</f>
        <v>0</v>
      </c>
      <c r="T437" s="42">
        <f>IFERROR(VLOOKUP($H437,'Water F Exp'!$A:$K,17,FALSE),0)</f>
        <v>0</v>
      </c>
      <c r="U437" s="34">
        <f ca="1">IFERROR(VLOOKUP($H437,'Sewer F Rev'!$A:$E,15,FALSE),0)</f>
        <v>0</v>
      </c>
      <c r="V437" s="34">
        <f ca="1">IFERROR(VLOOKUP($H437,'Sewer F Rev'!$A:$E,16,FALSE),0)</f>
        <v>0</v>
      </c>
      <c r="W437" s="42">
        <f ca="1">IFERROR(VLOOKUP($H437,'Sewer F Rev'!$A:$E,17,FALSE),0)</f>
        <v>0</v>
      </c>
      <c r="X437" s="34">
        <f>IFERROR(VLOOKUP($H437,'Sewer F Exp'!$A:$B,15,FALSE),0)</f>
        <v>0</v>
      </c>
      <c r="Y437" s="34">
        <f>IFERROR(VLOOKUP($H437,'Sewer F Exp'!$A:$B,16,FALSE),0)</f>
        <v>0</v>
      </c>
      <c r="Z437" s="42">
        <f>IFERROR(VLOOKUP($H437,'Sewer F Exp'!$A:$B,17,FALSE),0)</f>
        <v>0</v>
      </c>
      <c r="AA437" s="34">
        <f>IFERROR(VLOOKUP($H437,'Refuse F Rev'!$A:$E,15,FALSE),0)</f>
        <v>0</v>
      </c>
      <c r="AB437" s="34">
        <f>IFERROR(VLOOKUP($H437,'Refuse F Rev'!$A:$E,16,FALSE),0)</f>
        <v>0</v>
      </c>
      <c r="AC437" s="42">
        <f>IFERROR(VLOOKUP($H437,'Refuse F Rev'!$A:$E,17,FALSE),0)</f>
        <v>0</v>
      </c>
      <c r="AD437" s="34">
        <f>IFERROR(VLOOKUP($H437,'Refuse F Exp'!$A:$E,15,FALSE),0)</f>
        <v>0</v>
      </c>
      <c r="AE437" s="34">
        <f>IFERROR(VLOOKUP($H437,'Refuse F Exp'!$A:$E,16,FALSE),0)</f>
        <v>0</v>
      </c>
      <c r="AF437" s="42">
        <f>IFERROR(VLOOKUP($H437,'Refuse F Exp'!$A:$E,17,FALSE),0)</f>
        <v>0</v>
      </c>
      <c r="AG437" s="34">
        <f>IFERROR(VLOOKUP($H437,#REF!,10,FALSE),0)</f>
        <v>0</v>
      </c>
      <c r="AH437" s="34">
        <f>IFERROR(VLOOKUP($H437,#REF!,11,FALSE),0)</f>
        <v>0</v>
      </c>
      <c r="AI437" s="42">
        <f>IFERROR(VLOOKUP($H437,#REF!,12,FALSE),0)</f>
        <v>0</v>
      </c>
      <c r="AJ437" s="34">
        <f>IFERROR(VLOOKUP($H437,#REF!,10,FALSE),0)</f>
        <v>0</v>
      </c>
      <c r="AK437" s="34">
        <f>IFERROR(VLOOKUP($H437,#REF!,11,FALSE),0)</f>
        <v>0</v>
      </c>
      <c r="AL437" s="42">
        <f>IFERROR(VLOOKUP($H437,#REF!,12,FALSE),0)</f>
        <v>0</v>
      </c>
      <c r="AM437" s="34">
        <f>IFERROR(VLOOKUP($H437,#REF!,10,FALSE),0)</f>
        <v>0</v>
      </c>
      <c r="AN437" s="34">
        <f>IFERROR(VLOOKUP($H437,#REF!,11,FALSE),0)</f>
        <v>0</v>
      </c>
      <c r="AO437" s="42">
        <f>IFERROR(VLOOKUP($H437,#REF!,12,FALSE),0)</f>
        <v>0</v>
      </c>
      <c r="AP437" s="34">
        <f>IFERROR(VLOOKUP($H437,#REF!,10,FALSE),0)</f>
        <v>0</v>
      </c>
      <c r="AQ437" s="34">
        <f>IFERROR(VLOOKUP($H437,#REF!,11,FALSE),0)</f>
        <v>0</v>
      </c>
      <c r="AR437" s="42">
        <f>IFERROR(VLOOKUP($H437,#REF!,12,FALSE),0)</f>
        <v>0</v>
      </c>
      <c r="AS437" s="34">
        <f>IFERROR(VLOOKUP($H437,#REF!,13,FALSE),0)</f>
        <v>0</v>
      </c>
      <c r="AT437" s="34">
        <f>IFERROR(VLOOKUP($H437,#REF!,14,FALSE),0)</f>
        <v>0</v>
      </c>
      <c r="AU437" s="42">
        <f>IFERROR(VLOOKUP($H437,#REF!,15,FALSE),0)</f>
        <v>0</v>
      </c>
      <c r="AV437" s="34">
        <f>IFERROR(VLOOKUP($H437,#REF!,15,FALSE),0)</f>
        <v>0</v>
      </c>
      <c r="AW437" s="34">
        <f>IFERROR(VLOOKUP($H437,#REF!,16,FALSE),0)</f>
        <v>0</v>
      </c>
      <c r="AX437" s="42">
        <f>IFERROR(VLOOKUP($H437,#REF!,17,FALSE),0)</f>
        <v>0</v>
      </c>
    </row>
    <row r="438" spans="1:50" x14ac:dyDescent="0.3">
      <c r="A438" s="33" t="str">
        <f t="shared" si="24"/>
        <v>A -9050-0-000</v>
      </c>
      <c r="B438" s="33" t="str">
        <f>+'R&amp;E EXPORT'!B437</f>
        <v>UNEMPLOYMENT INSURANCE:</v>
      </c>
      <c r="C438" t="str">
        <f>IFERROR(VLOOKUP(A438,'MCSJ Export'!A:C,3,FALSE),"")</f>
        <v>Control</v>
      </c>
      <c r="D438" s="37">
        <f t="shared" ca="1" si="25"/>
        <v>0</v>
      </c>
      <c r="E438" s="37">
        <f t="shared" ca="1" si="26"/>
        <v>0</v>
      </c>
      <c r="F438" s="37">
        <f t="shared" ca="1" si="27"/>
        <v>0</v>
      </c>
      <c r="G438" s="37"/>
      <c r="H438" s="33" t="str">
        <f>+'R&amp;E EXPORT'!A437</f>
        <v>A -9050-0-000</v>
      </c>
      <c r="I438" s="34">
        <f>IFERROR(VLOOKUP($H438,'Gen F Rev'!$A:$M,15,FALSE),0)</f>
        <v>0</v>
      </c>
      <c r="J438" s="34">
        <f>IFERROR(VLOOKUP($H438,'Gen F Rev'!$A:$M,16,FALSE),0)</f>
        <v>0</v>
      </c>
      <c r="K438" s="42">
        <f>IFERROR(VLOOKUP($H438,'Gen F Rev'!$A:$M,17,FALSE),0)</f>
        <v>0</v>
      </c>
      <c r="L438" s="34">
        <f>IFERROR(VLOOKUP($H438,'Gen F Exp'!$A:$E,15,FALSE),0)</f>
        <v>0</v>
      </c>
      <c r="M438" s="34">
        <f>IFERROR(VLOOKUP($H438,'Gen F Exp'!$A:$E,16,FALSE),0)</f>
        <v>0</v>
      </c>
      <c r="N438" s="42">
        <f>IFERROR(VLOOKUP($H438,'Gen F Exp'!$A:$E,17,FALSE),0)</f>
        <v>0</v>
      </c>
      <c r="O438" s="34">
        <f>IFERROR(VLOOKUP($H438,'Water F Rev'!$A:$L,15,FALSE),0)</f>
        <v>0</v>
      </c>
      <c r="P438" s="34">
        <f>IFERROR(VLOOKUP($H438,'Water F Rev'!$A:$L,16,FALSE),0)</f>
        <v>0</v>
      </c>
      <c r="Q438" s="42">
        <f>IFERROR(VLOOKUP($H438,'Water F Rev'!$A:$L,17,FALSE),0)</f>
        <v>0</v>
      </c>
      <c r="R438" s="34">
        <f>IFERROR(VLOOKUP($H438,'Water F Exp'!$A:$K,15,FALSE),0)</f>
        <v>0</v>
      </c>
      <c r="S438" s="34">
        <f>IFERROR(VLOOKUP($H438,'Water F Exp'!$A:$K,16,FALSE),0)</f>
        <v>0</v>
      </c>
      <c r="T438" s="42">
        <f>IFERROR(VLOOKUP($H438,'Water F Exp'!$A:$K,17,FALSE),0)</f>
        <v>0</v>
      </c>
      <c r="U438" s="34">
        <f ca="1">IFERROR(VLOOKUP($H438,'Sewer F Rev'!$A:$E,15,FALSE),0)</f>
        <v>0</v>
      </c>
      <c r="V438" s="34">
        <f ca="1">IFERROR(VLOOKUP($H438,'Sewer F Rev'!$A:$E,16,FALSE),0)</f>
        <v>0</v>
      </c>
      <c r="W438" s="42">
        <f ca="1">IFERROR(VLOOKUP($H438,'Sewer F Rev'!$A:$E,17,FALSE),0)</f>
        <v>0</v>
      </c>
      <c r="X438" s="34">
        <f>IFERROR(VLOOKUP($H438,'Sewer F Exp'!$A:$B,15,FALSE),0)</f>
        <v>0</v>
      </c>
      <c r="Y438" s="34">
        <f>IFERROR(VLOOKUP($H438,'Sewer F Exp'!$A:$B,16,FALSE),0)</f>
        <v>0</v>
      </c>
      <c r="Z438" s="42">
        <f>IFERROR(VLOOKUP($H438,'Sewer F Exp'!$A:$B,17,FALSE),0)</f>
        <v>0</v>
      </c>
      <c r="AA438" s="34">
        <f>IFERROR(VLOOKUP($H438,'Refuse F Rev'!$A:$E,15,FALSE),0)</f>
        <v>0</v>
      </c>
      <c r="AB438" s="34">
        <f>IFERROR(VLOOKUP($H438,'Refuse F Rev'!$A:$E,16,FALSE),0)</f>
        <v>0</v>
      </c>
      <c r="AC438" s="42">
        <f>IFERROR(VLOOKUP($H438,'Refuse F Rev'!$A:$E,17,FALSE),0)</f>
        <v>0</v>
      </c>
      <c r="AD438" s="34">
        <f>IFERROR(VLOOKUP($H438,'Refuse F Exp'!$A:$E,15,FALSE),0)</f>
        <v>0</v>
      </c>
      <c r="AE438" s="34">
        <f>IFERROR(VLOOKUP($H438,'Refuse F Exp'!$A:$E,16,FALSE),0)</f>
        <v>0</v>
      </c>
      <c r="AF438" s="42">
        <f>IFERROR(VLOOKUP($H438,'Refuse F Exp'!$A:$E,17,FALSE),0)</f>
        <v>0</v>
      </c>
      <c r="AG438" s="34">
        <f>IFERROR(VLOOKUP($H438,#REF!,10,FALSE),0)</f>
        <v>0</v>
      </c>
      <c r="AH438" s="34">
        <f>IFERROR(VLOOKUP($H438,#REF!,11,FALSE),0)</f>
        <v>0</v>
      </c>
      <c r="AI438" s="42">
        <f>IFERROR(VLOOKUP($H438,#REF!,12,FALSE),0)</f>
        <v>0</v>
      </c>
      <c r="AJ438" s="34">
        <f>IFERROR(VLOOKUP($H438,#REF!,10,FALSE),0)</f>
        <v>0</v>
      </c>
      <c r="AK438" s="34">
        <f>IFERROR(VLOOKUP($H438,#REF!,11,FALSE),0)</f>
        <v>0</v>
      </c>
      <c r="AL438" s="42">
        <f>IFERROR(VLOOKUP($H438,#REF!,12,FALSE),0)</f>
        <v>0</v>
      </c>
      <c r="AM438" s="34">
        <f>IFERROR(VLOOKUP($H438,#REF!,10,FALSE),0)</f>
        <v>0</v>
      </c>
      <c r="AN438" s="34">
        <f>IFERROR(VLOOKUP($H438,#REF!,11,FALSE),0)</f>
        <v>0</v>
      </c>
      <c r="AO438" s="42">
        <f>IFERROR(VLOOKUP($H438,#REF!,12,FALSE),0)</f>
        <v>0</v>
      </c>
      <c r="AP438" s="34">
        <f>IFERROR(VLOOKUP($H438,#REF!,10,FALSE),0)</f>
        <v>0</v>
      </c>
      <c r="AQ438" s="34">
        <f>IFERROR(VLOOKUP($H438,#REF!,11,FALSE),0)</f>
        <v>0</v>
      </c>
      <c r="AR438" s="42">
        <f>IFERROR(VLOOKUP($H438,#REF!,12,FALSE),0)</f>
        <v>0</v>
      </c>
      <c r="AS438" s="34">
        <f>IFERROR(VLOOKUP($H438,#REF!,13,FALSE),0)</f>
        <v>0</v>
      </c>
      <c r="AT438" s="34">
        <f>IFERROR(VLOOKUP($H438,#REF!,14,FALSE),0)</f>
        <v>0</v>
      </c>
      <c r="AU438" s="42">
        <f>IFERROR(VLOOKUP($H438,#REF!,15,FALSE),0)</f>
        <v>0</v>
      </c>
      <c r="AV438" s="34">
        <f>IFERROR(VLOOKUP($H438,#REF!,15,FALSE),0)</f>
        <v>0</v>
      </c>
      <c r="AW438" s="34">
        <f>IFERROR(VLOOKUP($H438,#REF!,16,FALSE),0)</f>
        <v>0</v>
      </c>
      <c r="AX438" s="42">
        <f>IFERROR(VLOOKUP($H438,#REF!,17,FALSE),0)</f>
        <v>0</v>
      </c>
    </row>
    <row r="439" spans="1:50" x14ac:dyDescent="0.3">
      <c r="A439" s="33" t="str">
        <f t="shared" si="24"/>
        <v>A -9050-8-050</v>
      </c>
      <c r="B439" s="33" t="str">
        <f>+'R&amp;E EXPORT'!B438</f>
        <v>EMPLOYEE BENEFIT-UNEMPLOYMENT</v>
      </c>
      <c r="C439" t="str">
        <f>IFERROR(VLOOKUP(A439,'MCSJ Export'!A:C,3,FALSE),"")</f>
        <v>Sub Account</v>
      </c>
      <c r="D439" s="37">
        <f t="shared" ca="1" si="25"/>
        <v>0</v>
      </c>
      <c r="E439" s="37">
        <f t="shared" ca="1" si="26"/>
        <v>0</v>
      </c>
      <c r="F439" s="37">
        <f t="shared" ca="1" si="27"/>
        <v>0</v>
      </c>
      <c r="G439" s="37"/>
      <c r="H439" s="33" t="str">
        <f>+'R&amp;E EXPORT'!A438</f>
        <v>A -9050-8-050</v>
      </c>
      <c r="I439" s="34">
        <f>IFERROR(VLOOKUP($H439,'Gen F Rev'!$A:$M,15,FALSE),0)</f>
        <v>0</v>
      </c>
      <c r="J439" s="34">
        <f>IFERROR(VLOOKUP($H439,'Gen F Rev'!$A:$M,16,FALSE),0)</f>
        <v>0</v>
      </c>
      <c r="K439" s="42">
        <f>IFERROR(VLOOKUP($H439,'Gen F Rev'!$A:$M,17,FALSE),0)</f>
        <v>0</v>
      </c>
      <c r="L439" s="34">
        <f>IFERROR(VLOOKUP($H439,'Gen F Exp'!$A:$E,15,FALSE),0)</f>
        <v>0</v>
      </c>
      <c r="M439" s="34">
        <f>IFERROR(VLOOKUP($H439,'Gen F Exp'!$A:$E,16,FALSE),0)</f>
        <v>0</v>
      </c>
      <c r="N439" s="42">
        <f>IFERROR(VLOOKUP($H439,'Gen F Exp'!$A:$E,17,FALSE),0)</f>
        <v>0</v>
      </c>
      <c r="O439" s="34">
        <f>IFERROR(VLOOKUP($H439,'Water F Rev'!$A:$L,15,FALSE),0)</f>
        <v>0</v>
      </c>
      <c r="P439" s="34">
        <f>IFERROR(VLOOKUP($H439,'Water F Rev'!$A:$L,16,FALSE),0)</f>
        <v>0</v>
      </c>
      <c r="Q439" s="42">
        <f>IFERROR(VLOOKUP($H439,'Water F Rev'!$A:$L,17,FALSE),0)</f>
        <v>0</v>
      </c>
      <c r="R439" s="34">
        <f>IFERROR(VLOOKUP($H439,'Water F Exp'!$A:$K,15,FALSE),0)</f>
        <v>0</v>
      </c>
      <c r="S439" s="34">
        <f>IFERROR(VLOOKUP($H439,'Water F Exp'!$A:$K,16,FALSE),0)</f>
        <v>0</v>
      </c>
      <c r="T439" s="42">
        <f>IFERROR(VLOOKUP($H439,'Water F Exp'!$A:$K,17,FALSE),0)</f>
        <v>0</v>
      </c>
      <c r="U439" s="34">
        <f ca="1">IFERROR(VLOOKUP($H439,'Sewer F Rev'!$A:$E,15,FALSE),0)</f>
        <v>0</v>
      </c>
      <c r="V439" s="34">
        <f ca="1">IFERROR(VLOOKUP($H439,'Sewer F Rev'!$A:$E,16,FALSE),0)</f>
        <v>0</v>
      </c>
      <c r="W439" s="42">
        <f ca="1">IFERROR(VLOOKUP($H439,'Sewer F Rev'!$A:$E,17,FALSE),0)</f>
        <v>0</v>
      </c>
      <c r="X439" s="34">
        <f>IFERROR(VLOOKUP($H439,'Sewer F Exp'!$A:$B,15,FALSE),0)</f>
        <v>0</v>
      </c>
      <c r="Y439" s="34">
        <f>IFERROR(VLOOKUP($H439,'Sewer F Exp'!$A:$B,16,FALSE),0)</f>
        <v>0</v>
      </c>
      <c r="Z439" s="42">
        <f>IFERROR(VLOOKUP($H439,'Sewer F Exp'!$A:$B,17,FALSE),0)</f>
        <v>0</v>
      </c>
      <c r="AA439" s="34">
        <f>IFERROR(VLOOKUP($H439,'Refuse F Rev'!$A:$E,15,FALSE),0)</f>
        <v>0</v>
      </c>
      <c r="AB439" s="34">
        <f>IFERROR(VLOOKUP($H439,'Refuse F Rev'!$A:$E,16,FALSE),0)</f>
        <v>0</v>
      </c>
      <c r="AC439" s="42">
        <f>IFERROR(VLOOKUP($H439,'Refuse F Rev'!$A:$E,17,FALSE),0)</f>
        <v>0</v>
      </c>
      <c r="AD439" s="34">
        <f>IFERROR(VLOOKUP($H439,'Refuse F Exp'!$A:$E,15,FALSE),0)</f>
        <v>0</v>
      </c>
      <c r="AE439" s="34">
        <f>IFERROR(VLOOKUP($H439,'Refuse F Exp'!$A:$E,16,FALSE),0)</f>
        <v>0</v>
      </c>
      <c r="AF439" s="42">
        <f>IFERROR(VLOOKUP($H439,'Refuse F Exp'!$A:$E,17,FALSE),0)</f>
        <v>0</v>
      </c>
      <c r="AG439" s="34">
        <f>IFERROR(VLOOKUP($H439,#REF!,10,FALSE),0)</f>
        <v>0</v>
      </c>
      <c r="AH439" s="34">
        <f>IFERROR(VLOOKUP($H439,#REF!,11,FALSE),0)</f>
        <v>0</v>
      </c>
      <c r="AI439" s="42">
        <f>IFERROR(VLOOKUP($H439,#REF!,12,FALSE),0)</f>
        <v>0</v>
      </c>
      <c r="AJ439" s="34">
        <f>IFERROR(VLOOKUP($H439,#REF!,10,FALSE),0)</f>
        <v>0</v>
      </c>
      <c r="AK439" s="34">
        <f>IFERROR(VLOOKUP($H439,#REF!,11,FALSE),0)</f>
        <v>0</v>
      </c>
      <c r="AL439" s="42">
        <f>IFERROR(VLOOKUP($H439,#REF!,12,FALSE),0)</f>
        <v>0</v>
      </c>
      <c r="AM439" s="34">
        <f>IFERROR(VLOOKUP($H439,#REF!,10,FALSE),0)</f>
        <v>0</v>
      </c>
      <c r="AN439" s="34">
        <f>IFERROR(VLOOKUP($H439,#REF!,11,FALSE),0)</f>
        <v>0</v>
      </c>
      <c r="AO439" s="42">
        <f>IFERROR(VLOOKUP($H439,#REF!,12,FALSE),0)</f>
        <v>0</v>
      </c>
      <c r="AP439" s="34">
        <f>IFERROR(VLOOKUP($H439,#REF!,10,FALSE),0)</f>
        <v>0</v>
      </c>
      <c r="AQ439" s="34">
        <f>IFERROR(VLOOKUP($H439,#REF!,11,FALSE),0)</f>
        <v>0</v>
      </c>
      <c r="AR439" s="42">
        <f>IFERROR(VLOOKUP($H439,#REF!,12,FALSE),0)</f>
        <v>0</v>
      </c>
      <c r="AS439" s="34">
        <f>IFERROR(VLOOKUP($H439,#REF!,13,FALSE),0)</f>
        <v>0</v>
      </c>
      <c r="AT439" s="34">
        <f>IFERROR(VLOOKUP($H439,#REF!,14,FALSE),0)</f>
        <v>0</v>
      </c>
      <c r="AU439" s="42">
        <f>IFERROR(VLOOKUP($H439,#REF!,15,FALSE),0)</f>
        <v>0</v>
      </c>
      <c r="AV439" s="34">
        <f>IFERROR(VLOOKUP($H439,#REF!,15,FALSE),0)</f>
        <v>0</v>
      </c>
      <c r="AW439" s="34">
        <f>IFERROR(VLOOKUP($H439,#REF!,16,FALSE),0)</f>
        <v>0</v>
      </c>
      <c r="AX439" s="42">
        <f>IFERROR(VLOOKUP($H439,#REF!,17,FALSE),0)</f>
        <v>0</v>
      </c>
    </row>
    <row r="440" spans="1:50" x14ac:dyDescent="0.3">
      <c r="A440" s="33" t="str">
        <f t="shared" si="24"/>
        <v>A -9060-0-000</v>
      </c>
      <c r="B440" s="33" t="str">
        <f>+'R&amp;E EXPORT'!B439</f>
        <v>HOSPITAL MEDICAL &amp; DENTAL:</v>
      </c>
      <c r="C440" t="str">
        <f>IFERROR(VLOOKUP(A440,'MCSJ Export'!A:C,3,FALSE),"")</f>
        <v>Control</v>
      </c>
      <c r="D440" s="37">
        <f t="shared" ca="1" si="25"/>
        <v>0</v>
      </c>
      <c r="E440" s="37">
        <f t="shared" ca="1" si="26"/>
        <v>0</v>
      </c>
      <c r="F440" s="37">
        <f t="shared" ca="1" si="27"/>
        <v>0</v>
      </c>
      <c r="G440" s="37"/>
      <c r="H440" s="33" t="str">
        <f>+'R&amp;E EXPORT'!A439</f>
        <v>A -9060-0-000</v>
      </c>
      <c r="I440" s="34">
        <f>IFERROR(VLOOKUP($H440,'Gen F Rev'!$A:$M,15,FALSE),0)</f>
        <v>0</v>
      </c>
      <c r="J440" s="34">
        <f>IFERROR(VLOOKUP($H440,'Gen F Rev'!$A:$M,16,FALSE),0)</f>
        <v>0</v>
      </c>
      <c r="K440" s="42">
        <f>IFERROR(VLOOKUP($H440,'Gen F Rev'!$A:$M,17,FALSE),0)</f>
        <v>0</v>
      </c>
      <c r="L440" s="34">
        <f>IFERROR(VLOOKUP($H440,'Gen F Exp'!$A:$E,15,FALSE),0)</f>
        <v>0</v>
      </c>
      <c r="M440" s="34">
        <f>IFERROR(VLOOKUP($H440,'Gen F Exp'!$A:$E,16,FALSE),0)</f>
        <v>0</v>
      </c>
      <c r="N440" s="42">
        <f>IFERROR(VLOOKUP($H440,'Gen F Exp'!$A:$E,17,FALSE),0)</f>
        <v>0</v>
      </c>
      <c r="O440" s="34">
        <f>IFERROR(VLOOKUP($H440,'Water F Rev'!$A:$L,15,FALSE),0)</f>
        <v>0</v>
      </c>
      <c r="P440" s="34">
        <f>IFERROR(VLOOKUP($H440,'Water F Rev'!$A:$L,16,FALSE),0)</f>
        <v>0</v>
      </c>
      <c r="Q440" s="42">
        <f>IFERROR(VLOOKUP($H440,'Water F Rev'!$A:$L,17,FALSE),0)</f>
        <v>0</v>
      </c>
      <c r="R440" s="34">
        <f>IFERROR(VLOOKUP($H440,'Water F Exp'!$A:$K,15,FALSE),0)</f>
        <v>0</v>
      </c>
      <c r="S440" s="34">
        <f>IFERROR(VLOOKUP($H440,'Water F Exp'!$A:$K,16,FALSE),0)</f>
        <v>0</v>
      </c>
      <c r="T440" s="42">
        <f>IFERROR(VLOOKUP($H440,'Water F Exp'!$A:$K,17,FALSE),0)</f>
        <v>0</v>
      </c>
      <c r="U440" s="34">
        <f ca="1">IFERROR(VLOOKUP($H440,'Sewer F Rev'!$A:$E,15,FALSE),0)</f>
        <v>0</v>
      </c>
      <c r="V440" s="34">
        <f ca="1">IFERROR(VLOOKUP($H440,'Sewer F Rev'!$A:$E,16,FALSE),0)</f>
        <v>0</v>
      </c>
      <c r="W440" s="42">
        <f ca="1">IFERROR(VLOOKUP($H440,'Sewer F Rev'!$A:$E,17,FALSE),0)</f>
        <v>0</v>
      </c>
      <c r="X440" s="34">
        <f>IFERROR(VLOOKUP($H440,'Sewer F Exp'!$A:$B,15,FALSE),0)</f>
        <v>0</v>
      </c>
      <c r="Y440" s="34">
        <f>IFERROR(VLOOKUP($H440,'Sewer F Exp'!$A:$B,16,FALSE),0)</f>
        <v>0</v>
      </c>
      <c r="Z440" s="42">
        <f>IFERROR(VLOOKUP($H440,'Sewer F Exp'!$A:$B,17,FALSE),0)</f>
        <v>0</v>
      </c>
      <c r="AA440" s="34">
        <f>IFERROR(VLOOKUP($H440,'Refuse F Rev'!$A:$E,15,FALSE),0)</f>
        <v>0</v>
      </c>
      <c r="AB440" s="34">
        <f>IFERROR(VLOOKUP($H440,'Refuse F Rev'!$A:$E,16,FALSE),0)</f>
        <v>0</v>
      </c>
      <c r="AC440" s="42">
        <f>IFERROR(VLOOKUP($H440,'Refuse F Rev'!$A:$E,17,FALSE),0)</f>
        <v>0</v>
      </c>
      <c r="AD440" s="34">
        <f>IFERROR(VLOOKUP($H440,'Refuse F Exp'!$A:$E,15,FALSE),0)</f>
        <v>0</v>
      </c>
      <c r="AE440" s="34">
        <f>IFERROR(VLOOKUP($H440,'Refuse F Exp'!$A:$E,16,FALSE),0)</f>
        <v>0</v>
      </c>
      <c r="AF440" s="42">
        <f>IFERROR(VLOOKUP($H440,'Refuse F Exp'!$A:$E,17,FALSE),0)</f>
        <v>0</v>
      </c>
      <c r="AG440" s="34">
        <f>IFERROR(VLOOKUP($H440,#REF!,10,FALSE),0)</f>
        <v>0</v>
      </c>
      <c r="AH440" s="34">
        <f>IFERROR(VLOOKUP($H440,#REF!,11,FALSE),0)</f>
        <v>0</v>
      </c>
      <c r="AI440" s="42">
        <f>IFERROR(VLOOKUP($H440,#REF!,12,FALSE),0)</f>
        <v>0</v>
      </c>
      <c r="AJ440" s="34">
        <f>IFERROR(VLOOKUP($H440,#REF!,10,FALSE),0)</f>
        <v>0</v>
      </c>
      <c r="AK440" s="34">
        <f>IFERROR(VLOOKUP($H440,#REF!,11,FALSE),0)</f>
        <v>0</v>
      </c>
      <c r="AL440" s="42">
        <f>IFERROR(VLOOKUP($H440,#REF!,12,FALSE),0)</f>
        <v>0</v>
      </c>
      <c r="AM440" s="34">
        <f>IFERROR(VLOOKUP($H440,#REF!,10,FALSE),0)</f>
        <v>0</v>
      </c>
      <c r="AN440" s="34">
        <f>IFERROR(VLOOKUP($H440,#REF!,11,FALSE),0)</f>
        <v>0</v>
      </c>
      <c r="AO440" s="42">
        <f>IFERROR(VLOOKUP($H440,#REF!,12,FALSE),0)</f>
        <v>0</v>
      </c>
      <c r="AP440" s="34">
        <f>IFERROR(VLOOKUP($H440,#REF!,10,FALSE),0)</f>
        <v>0</v>
      </c>
      <c r="AQ440" s="34">
        <f>IFERROR(VLOOKUP($H440,#REF!,11,FALSE),0)</f>
        <v>0</v>
      </c>
      <c r="AR440" s="42">
        <f>IFERROR(VLOOKUP($H440,#REF!,12,FALSE),0)</f>
        <v>0</v>
      </c>
      <c r="AS440" s="34">
        <f>IFERROR(VLOOKUP($H440,#REF!,13,FALSE),0)</f>
        <v>0</v>
      </c>
      <c r="AT440" s="34">
        <f>IFERROR(VLOOKUP($H440,#REF!,14,FALSE),0)</f>
        <v>0</v>
      </c>
      <c r="AU440" s="42">
        <f>IFERROR(VLOOKUP($H440,#REF!,15,FALSE),0)</f>
        <v>0</v>
      </c>
      <c r="AV440" s="34">
        <f>IFERROR(VLOOKUP($H440,#REF!,15,FALSE),0)</f>
        <v>0</v>
      </c>
      <c r="AW440" s="34">
        <f>IFERROR(VLOOKUP($H440,#REF!,16,FALSE),0)</f>
        <v>0</v>
      </c>
      <c r="AX440" s="42">
        <f>IFERROR(VLOOKUP($H440,#REF!,17,FALSE),0)</f>
        <v>0</v>
      </c>
    </row>
    <row r="441" spans="1:50" x14ac:dyDescent="0.3">
      <c r="A441" s="33" t="str">
        <f t="shared" si="24"/>
        <v>A -9060-8-055</v>
      </c>
      <c r="B441" s="33" t="str">
        <f>+'R&amp;E EXPORT'!B440</f>
        <v>EMPLOYEE BENEFIT-MEDICARE REIMBURSEMENT</v>
      </c>
      <c r="C441" t="str">
        <f>IFERROR(VLOOKUP(A441,'MCSJ Export'!A:C,3,FALSE),"")</f>
        <v>Sub Account</v>
      </c>
      <c r="D441" s="37">
        <f t="shared" ca="1" si="25"/>
        <v>0</v>
      </c>
      <c r="E441" s="37">
        <f t="shared" ca="1" si="26"/>
        <v>0</v>
      </c>
      <c r="F441" s="37">
        <f t="shared" ca="1" si="27"/>
        <v>0</v>
      </c>
      <c r="G441" s="37"/>
      <c r="H441" s="33" t="str">
        <f>+'R&amp;E EXPORT'!A440</f>
        <v>A -9060-8-055</v>
      </c>
      <c r="I441" s="34">
        <f>IFERROR(VLOOKUP($H441,'Gen F Rev'!$A:$M,15,FALSE),0)</f>
        <v>0</v>
      </c>
      <c r="J441" s="34">
        <f>IFERROR(VLOOKUP($H441,'Gen F Rev'!$A:$M,16,FALSE),0)</f>
        <v>0</v>
      </c>
      <c r="K441" s="42">
        <f>IFERROR(VLOOKUP($H441,'Gen F Rev'!$A:$M,17,FALSE),0)</f>
        <v>0</v>
      </c>
      <c r="L441" s="34">
        <f>IFERROR(VLOOKUP($H441,'Gen F Exp'!$A:$E,15,FALSE),0)</f>
        <v>0</v>
      </c>
      <c r="M441" s="34">
        <f>IFERROR(VLOOKUP($H441,'Gen F Exp'!$A:$E,16,FALSE),0)</f>
        <v>0</v>
      </c>
      <c r="N441" s="42">
        <f>IFERROR(VLOOKUP($H441,'Gen F Exp'!$A:$E,17,FALSE),0)</f>
        <v>0</v>
      </c>
      <c r="O441" s="34">
        <f>IFERROR(VLOOKUP($H441,'Water F Rev'!$A:$L,15,FALSE),0)</f>
        <v>0</v>
      </c>
      <c r="P441" s="34">
        <f>IFERROR(VLOOKUP($H441,'Water F Rev'!$A:$L,16,FALSE),0)</f>
        <v>0</v>
      </c>
      <c r="Q441" s="42">
        <f>IFERROR(VLOOKUP($H441,'Water F Rev'!$A:$L,17,FALSE),0)</f>
        <v>0</v>
      </c>
      <c r="R441" s="34">
        <f>IFERROR(VLOOKUP($H441,'Water F Exp'!$A:$K,15,FALSE),0)</f>
        <v>0</v>
      </c>
      <c r="S441" s="34">
        <f>IFERROR(VLOOKUP($H441,'Water F Exp'!$A:$K,16,FALSE),0)</f>
        <v>0</v>
      </c>
      <c r="T441" s="42">
        <f>IFERROR(VLOOKUP($H441,'Water F Exp'!$A:$K,17,FALSE),0)</f>
        <v>0</v>
      </c>
      <c r="U441" s="34">
        <f ca="1">IFERROR(VLOOKUP($H441,'Sewer F Rev'!$A:$E,15,FALSE),0)</f>
        <v>0</v>
      </c>
      <c r="V441" s="34">
        <f ca="1">IFERROR(VLOOKUP($H441,'Sewer F Rev'!$A:$E,16,FALSE),0)</f>
        <v>0</v>
      </c>
      <c r="W441" s="42">
        <f ca="1">IFERROR(VLOOKUP($H441,'Sewer F Rev'!$A:$E,17,FALSE),0)</f>
        <v>0</v>
      </c>
      <c r="X441" s="34">
        <f>IFERROR(VLOOKUP($H441,'Sewer F Exp'!$A:$B,15,FALSE),0)</f>
        <v>0</v>
      </c>
      <c r="Y441" s="34">
        <f>IFERROR(VLOOKUP($H441,'Sewer F Exp'!$A:$B,16,FALSE),0)</f>
        <v>0</v>
      </c>
      <c r="Z441" s="42">
        <f>IFERROR(VLOOKUP($H441,'Sewer F Exp'!$A:$B,17,FALSE),0)</f>
        <v>0</v>
      </c>
      <c r="AA441" s="34">
        <f>IFERROR(VLOOKUP($H441,'Refuse F Rev'!$A:$E,15,FALSE),0)</f>
        <v>0</v>
      </c>
      <c r="AB441" s="34">
        <f>IFERROR(VLOOKUP($H441,'Refuse F Rev'!$A:$E,16,FALSE),0)</f>
        <v>0</v>
      </c>
      <c r="AC441" s="42">
        <f>IFERROR(VLOOKUP($H441,'Refuse F Rev'!$A:$E,17,FALSE),0)</f>
        <v>0</v>
      </c>
      <c r="AD441" s="34">
        <f>IFERROR(VLOOKUP($H441,'Refuse F Exp'!$A:$E,15,FALSE),0)</f>
        <v>0</v>
      </c>
      <c r="AE441" s="34">
        <f>IFERROR(VLOOKUP($H441,'Refuse F Exp'!$A:$E,16,FALSE),0)</f>
        <v>0</v>
      </c>
      <c r="AF441" s="42">
        <f>IFERROR(VLOOKUP($H441,'Refuse F Exp'!$A:$E,17,FALSE),0)</f>
        <v>0</v>
      </c>
      <c r="AG441" s="34">
        <f>IFERROR(VLOOKUP($H441,#REF!,10,FALSE),0)</f>
        <v>0</v>
      </c>
      <c r="AH441" s="34">
        <f>IFERROR(VLOOKUP($H441,#REF!,11,FALSE),0)</f>
        <v>0</v>
      </c>
      <c r="AI441" s="42">
        <f>IFERROR(VLOOKUP($H441,#REF!,12,FALSE),0)</f>
        <v>0</v>
      </c>
      <c r="AJ441" s="34">
        <f>IFERROR(VLOOKUP($H441,#REF!,10,FALSE),0)</f>
        <v>0</v>
      </c>
      <c r="AK441" s="34">
        <f>IFERROR(VLOOKUP($H441,#REF!,11,FALSE),0)</f>
        <v>0</v>
      </c>
      <c r="AL441" s="42">
        <f>IFERROR(VLOOKUP($H441,#REF!,12,FALSE),0)</f>
        <v>0</v>
      </c>
      <c r="AM441" s="34">
        <f>IFERROR(VLOOKUP($H441,#REF!,10,FALSE),0)</f>
        <v>0</v>
      </c>
      <c r="AN441" s="34">
        <f>IFERROR(VLOOKUP($H441,#REF!,11,FALSE),0)</f>
        <v>0</v>
      </c>
      <c r="AO441" s="42">
        <f>IFERROR(VLOOKUP($H441,#REF!,12,FALSE),0)</f>
        <v>0</v>
      </c>
      <c r="AP441" s="34">
        <f>IFERROR(VLOOKUP($H441,#REF!,10,FALSE),0)</f>
        <v>0</v>
      </c>
      <c r="AQ441" s="34">
        <f>IFERROR(VLOOKUP($H441,#REF!,11,FALSE),0)</f>
        <v>0</v>
      </c>
      <c r="AR441" s="42">
        <f>IFERROR(VLOOKUP($H441,#REF!,12,FALSE),0)</f>
        <v>0</v>
      </c>
      <c r="AS441" s="34">
        <f>IFERROR(VLOOKUP($H441,#REF!,13,FALSE),0)</f>
        <v>0</v>
      </c>
      <c r="AT441" s="34">
        <f>IFERROR(VLOOKUP($H441,#REF!,14,FALSE),0)</f>
        <v>0</v>
      </c>
      <c r="AU441" s="42">
        <f>IFERROR(VLOOKUP($H441,#REF!,15,FALSE),0)</f>
        <v>0</v>
      </c>
      <c r="AV441" s="34">
        <f>IFERROR(VLOOKUP($H441,#REF!,15,FALSE),0)</f>
        <v>0</v>
      </c>
      <c r="AW441" s="34">
        <f>IFERROR(VLOOKUP($H441,#REF!,16,FALSE),0)</f>
        <v>0</v>
      </c>
      <c r="AX441" s="42">
        <f>IFERROR(VLOOKUP($H441,#REF!,17,FALSE),0)</f>
        <v>0</v>
      </c>
    </row>
    <row r="442" spans="1:50" x14ac:dyDescent="0.3">
      <c r="A442" s="33" t="str">
        <f t="shared" si="24"/>
        <v>A -9060-8-060</v>
      </c>
      <c r="B442" s="33" t="str">
        <f>+'R&amp;E EXPORT'!B441</f>
        <v>EMPLOYEE BENEFIT-HOS/DNTL/MEDICAL INS</v>
      </c>
      <c r="C442" t="str">
        <f>IFERROR(VLOOKUP(A442,'MCSJ Export'!A:C,3,FALSE),"")</f>
        <v>Sub Account</v>
      </c>
      <c r="D442" s="37">
        <f t="shared" ca="1" si="25"/>
        <v>0</v>
      </c>
      <c r="E442" s="37">
        <f t="shared" ca="1" si="26"/>
        <v>0</v>
      </c>
      <c r="F442" s="37">
        <f t="shared" ca="1" si="27"/>
        <v>0</v>
      </c>
      <c r="G442" s="37"/>
      <c r="H442" s="33" t="str">
        <f>+'R&amp;E EXPORT'!A441</f>
        <v>A -9060-8-060</v>
      </c>
      <c r="I442" s="34">
        <f>IFERROR(VLOOKUP($H442,'Gen F Rev'!$A:$M,15,FALSE),0)</f>
        <v>0</v>
      </c>
      <c r="J442" s="34">
        <f>IFERROR(VLOOKUP($H442,'Gen F Rev'!$A:$M,16,FALSE),0)</f>
        <v>0</v>
      </c>
      <c r="K442" s="42">
        <f>IFERROR(VLOOKUP($H442,'Gen F Rev'!$A:$M,17,FALSE),0)</f>
        <v>0</v>
      </c>
      <c r="L442" s="34">
        <f>IFERROR(VLOOKUP($H442,'Gen F Exp'!$A:$E,15,FALSE),0)</f>
        <v>0</v>
      </c>
      <c r="M442" s="34">
        <f>IFERROR(VLOOKUP($H442,'Gen F Exp'!$A:$E,16,FALSE),0)</f>
        <v>0</v>
      </c>
      <c r="N442" s="42">
        <f>IFERROR(VLOOKUP($H442,'Gen F Exp'!$A:$E,17,FALSE),0)</f>
        <v>0</v>
      </c>
      <c r="O442" s="34">
        <f>IFERROR(VLOOKUP($H442,'Water F Rev'!$A:$L,15,FALSE),0)</f>
        <v>0</v>
      </c>
      <c r="P442" s="34">
        <f>IFERROR(VLOOKUP($H442,'Water F Rev'!$A:$L,16,FALSE),0)</f>
        <v>0</v>
      </c>
      <c r="Q442" s="42">
        <f>IFERROR(VLOOKUP($H442,'Water F Rev'!$A:$L,17,FALSE),0)</f>
        <v>0</v>
      </c>
      <c r="R442" s="34">
        <f>IFERROR(VLOOKUP($H442,'Water F Exp'!$A:$K,15,FALSE),0)</f>
        <v>0</v>
      </c>
      <c r="S442" s="34">
        <f>IFERROR(VLOOKUP($H442,'Water F Exp'!$A:$K,16,FALSE),0)</f>
        <v>0</v>
      </c>
      <c r="T442" s="42">
        <f>IFERROR(VLOOKUP($H442,'Water F Exp'!$A:$K,17,FALSE),0)</f>
        <v>0</v>
      </c>
      <c r="U442" s="34">
        <f ca="1">IFERROR(VLOOKUP($H442,'Sewer F Rev'!$A:$E,15,FALSE),0)</f>
        <v>0</v>
      </c>
      <c r="V442" s="34">
        <f ca="1">IFERROR(VLOOKUP($H442,'Sewer F Rev'!$A:$E,16,FALSE),0)</f>
        <v>0</v>
      </c>
      <c r="W442" s="42">
        <f ca="1">IFERROR(VLOOKUP($H442,'Sewer F Rev'!$A:$E,17,FALSE),0)</f>
        <v>0</v>
      </c>
      <c r="X442" s="34">
        <f>IFERROR(VLOOKUP($H442,'Sewer F Exp'!$A:$B,15,FALSE),0)</f>
        <v>0</v>
      </c>
      <c r="Y442" s="34">
        <f>IFERROR(VLOOKUP($H442,'Sewer F Exp'!$A:$B,16,FALSE),0)</f>
        <v>0</v>
      </c>
      <c r="Z442" s="42">
        <f>IFERROR(VLOOKUP($H442,'Sewer F Exp'!$A:$B,17,FALSE),0)</f>
        <v>0</v>
      </c>
      <c r="AA442" s="34">
        <f>IFERROR(VLOOKUP($H442,'Refuse F Rev'!$A:$E,15,FALSE),0)</f>
        <v>0</v>
      </c>
      <c r="AB442" s="34">
        <f>IFERROR(VLOOKUP($H442,'Refuse F Rev'!$A:$E,16,FALSE),0)</f>
        <v>0</v>
      </c>
      <c r="AC442" s="42">
        <f>IFERROR(VLOOKUP($H442,'Refuse F Rev'!$A:$E,17,FALSE),0)</f>
        <v>0</v>
      </c>
      <c r="AD442" s="34">
        <f>IFERROR(VLOOKUP($H442,'Refuse F Exp'!$A:$E,15,FALSE),0)</f>
        <v>0</v>
      </c>
      <c r="AE442" s="34">
        <f>IFERROR(VLOOKUP($H442,'Refuse F Exp'!$A:$E,16,FALSE),0)</f>
        <v>0</v>
      </c>
      <c r="AF442" s="42">
        <f>IFERROR(VLOOKUP($H442,'Refuse F Exp'!$A:$E,17,FALSE),0)</f>
        <v>0</v>
      </c>
      <c r="AG442" s="34">
        <f>IFERROR(VLOOKUP($H442,#REF!,10,FALSE),0)</f>
        <v>0</v>
      </c>
      <c r="AH442" s="34">
        <f>IFERROR(VLOOKUP($H442,#REF!,11,FALSE),0)</f>
        <v>0</v>
      </c>
      <c r="AI442" s="42">
        <f>IFERROR(VLOOKUP($H442,#REF!,12,FALSE),0)</f>
        <v>0</v>
      </c>
      <c r="AJ442" s="34">
        <f>IFERROR(VLOOKUP($H442,#REF!,10,FALSE),0)</f>
        <v>0</v>
      </c>
      <c r="AK442" s="34">
        <f>IFERROR(VLOOKUP($H442,#REF!,11,FALSE),0)</f>
        <v>0</v>
      </c>
      <c r="AL442" s="42">
        <f>IFERROR(VLOOKUP($H442,#REF!,12,FALSE),0)</f>
        <v>0</v>
      </c>
      <c r="AM442" s="34">
        <f>IFERROR(VLOOKUP($H442,#REF!,10,FALSE),0)</f>
        <v>0</v>
      </c>
      <c r="AN442" s="34">
        <f>IFERROR(VLOOKUP($H442,#REF!,11,FALSE),0)</f>
        <v>0</v>
      </c>
      <c r="AO442" s="42">
        <f>IFERROR(VLOOKUP($H442,#REF!,12,FALSE),0)</f>
        <v>0</v>
      </c>
      <c r="AP442" s="34">
        <f>IFERROR(VLOOKUP($H442,#REF!,10,FALSE),0)</f>
        <v>0</v>
      </c>
      <c r="AQ442" s="34">
        <f>IFERROR(VLOOKUP($H442,#REF!,11,FALSE),0)</f>
        <v>0</v>
      </c>
      <c r="AR442" s="42">
        <f>IFERROR(VLOOKUP($H442,#REF!,12,FALSE),0)</f>
        <v>0</v>
      </c>
      <c r="AS442" s="34">
        <f>IFERROR(VLOOKUP($H442,#REF!,13,FALSE),0)</f>
        <v>0</v>
      </c>
      <c r="AT442" s="34">
        <f>IFERROR(VLOOKUP($H442,#REF!,14,FALSE),0)</f>
        <v>0</v>
      </c>
      <c r="AU442" s="42">
        <f>IFERROR(VLOOKUP($H442,#REF!,15,FALSE),0)</f>
        <v>0</v>
      </c>
      <c r="AV442" s="34">
        <f>IFERROR(VLOOKUP($H442,#REF!,15,FALSE),0)</f>
        <v>0</v>
      </c>
      <c r="AW442" s="34">
        <f>IFERROR(VLOOKUP($H442,#REF!,16,FALSE),0)</f>
        <v>0</v>
      </c>
      <c r="AX442" s="42">
        <f>IFERROR(VLOOKUP($H442,#REF!,17,FALSE),0)</f>
        <v>0</v>
      </c>
    </row>
    <row r="443" spans="1:50" x14ac:dyDescent="0.3">
      <c r="A443" s="33" t="str">
        <f t="shared" si="24"/>
        <v>A -9060-8-065</v>
      </c>
      <c r="B443" s="33" t="str">
        <f>+'R&amp;E EXPORT'!B442</f>
        <v>EMPLOYEE BENEFIT-HOS/DNTL/MEDINS-RETIREE</v>
      </c>
      <c r="C443" t="str">
        <f>IFERROR(VLOOKUP(A443,'MCSJ Export'!A:C,3,FALSE),"")</f>
        <v>Sub Account</v>
      </c>
      <c r="D443" s="37">
        <f t="shared" ca="1" si="25"/>
        <v>0</v>
      </c>
      <c r="E443" s="37">
        <f t="shared" ca="1" si="26"/>
        <v>0</v>
      </c>
      <c r="F443" s="37">
        <f t="shared" ca="1" si="27"/>
        <v>0</v>
      </c>
      <c r="G443" s="37"/>
      <c r="H443" s="33" t="str">
        <f>+'R&amp;E EXPORT'!A442</f>
        <v>A -9060-8-065</v>
      </c>
      <c r="I443" s="34">
        <f>IFERROR(VLOOKUP($H443,'Gen F Rev'!$A:$M,15,FALSE),0)</f>
        <v>0</v>
      </c>
      <c r="J443" s="34">
        <f>IFERROR(VLOOKUP($H443,'Gen F Rev'!$A:$M,16,FALSE),0)</f>
        <v>0</v>
      </c>
      <c r="K443" s="42">
        <f>IFERROR(VLOOKUP($H443,'Gen F Rev'!$A:$M,17,FALSE),0)</f>
        <v>0</v>
      </c>
      <c r="L443" s="34">
        <f>IFERROR(VLOOKUP($H443,'Gen F Exp'!$A:$E,15,FALSE),0)</f>
        <v>0</v>
      </c>
      <c r="M443" s="34">
        <f>IFERROR(VLOOKUP($H443,'Gen F Exp'!$A:$E,16,FALSE),0)</f>
        <v>0</v>
      </c>
      <c r="N443" s="42">
        <f>IFERROR(VLOOKUP($H443,'Gen F Exp'!$A:$E,17,FALSE),0)</f>
        <v>0</v>
      </c>
      <c r="O443" s="34">
        <f>IFERROR(VLOOKUP($H443,'Water F Rev'!$A:$L,15,FALSE),0)</f>
        <v>0</v>
      </c>
      <c r="P443" s="34">
        <f>IFERROR(VLOOKUP($H443,'Water F Rev'!$A:$L,16,FALSE),0)</f>
        <v>0</v>
      </c>
      <c r="Q443" s="42">
        <f>IFERROR(VLOOKUP($H443,'Water F Rev'!$A:$L,17,FALSE),0)</f>
        <v>0</v>
      </c>
      <c r="R443" s="34">
        <f>IFERROR(VLOOKUP($H443,'Water F Exp'!$A:$K,15,FALSE),0)</f>
        <v>0</v>
      </c>
      <c r="S443" s="34">
        <f>IFERROR(VLOOKUP($H443,'Water F Exp'!$A:$K,16,FALSE),0)</f>
        <v>0</v>
      </c>
      <c r="T443" s="42">
        <f>IFERROR(VLOOKUP($H443,'Water F Exp'!$A:$K,17,FALSE),0)</f>
        <v>0</v>
      </c>
      <c r="U443" s="34">
        <f ca="1">IFERROR(VLOOKUP($H443,'Sewer F Rev'!$A:$E,15,FALSE),0)</f>
        <v>0</v>
      </c>
      <c r="V443" s="34">
        <f ca="1">IFERROR(VLOOKUP($H443,'Sewer F Rev'!$A:$E,16,FALSE),0)</f>
        <v>0</v>
      </c>
      <c r="W443" s="42">
        <f ca="1">IFERROR(VLOOKUP($H443,'Sewer F Rev'!$A:$E,17,FALSE),0)</f>
        <v>0</v>
      </c>
      <c r="X443" s="34">
        <f>IFERROR(VLOOKUP($H443,'Sewer F Exp'!$A:$B,15,FALSE),0)</f>
        <v>0</v>
      </c>
      <c r="Y443" s="34">
        <f>IFERROR(VLOOKUP($H443,'Sewer F Exp'!$A:$B,16,FALSE),0)</f>
        <v>0</v>
      </c>
      <c r="Z443" s="42">
        <f>IFERROR(VLOOKUP($H443,'Sewer F Exp'!$A:$B,17,FALSE),0)</f>
        <v>0</v>
      </c>
      <c r="AA443" s="34">
        <f>IFERROR(VLOOKUP($H443,'Refuse F Rev'!$A:$E,15,FALSE),0)</f>
        <v>0</v>
      </c>
      <c r="AB443" s="34">
        <f>IFERROR(VLOOKUP($H443,'Refuse F Rev'!$A:$E,16,FALSE),0)</f>
        <v>0</v>
      </c>
      <c r="AC443" s="42">
        <f>IFERROR(VLOOKUP($H443,'Refuse F Rev'!$A:$E,17,FALSE),0)</f>
        <v>0</v>
      </c>
      <c r="AD443" s="34">
        <f>IFERROR(VLOOKUP($H443,'Refuse F Exp'!$A:$E,15,FALSE),0)</f>
        <v>0</v>
      </c>
      <c r="AE443" s="34">
        <f>IFERROR(VLOOKUP($H443,'Refuse F Exp'!$A:$E,16,FALSE),0)</f>
        <v>0</v>
      </c>
      <c r="AF443" s="42">
        <f>IFERROR(VLOOKUP($H443,'Refuse F Exp'!$A:$E,17,FALSE),0)</f>
        <v>0</v>
      </c>
      <c r="AG443" s="34">
        <f>IFERROR(VLOOKUP($H443,#REF!,10,FALSE),0)</f>
        <v>0</v>
      </c>
      <c r="AH443" s="34">
        <f>IFERROR(VLOOKUP($H443,#REF!,11,FALSE),0)</f>
        <v>0</v>
      </c>
      <c r="AI443" s="42">
        <f>IFERROR(VLOOKUP($H443,#REF!,12,FALSE),0)</f>
        <v>0</v>
      </c>
      <c r="AJ443" s="34">
        <f>IFERROR(VLOOKUP($H443,#REF!,10,FALSE),0)</f>
        <v>0</v>
      </c>
      <c r="AK443" s="34">
        <f>IFERROR(VLOOKUP($H443,#REF!,11,FALSE),0)</f>
        <v>0</v>
      </c>
      <c r="AL443" s="42">
        <f>IFERROR(VLOOKUP($H443,#REF!,12,FALSE),0)</f>
        <v>0</v>
      </c>
      <c r="AM443" s="34">
        <f>IFERROR(VLOOKUP($H443,#REF!,10,FALSE),0)</f>
        <v>0</v>
      </c>
      <c r="AN443" s="34">
        <f>IFERROR(VLOOKUP($H443,#REF!,11,FALSE),0)</f>
        <v>0</v>
      </c>
      <c r="AO443" s="42">
        <f>IFERROR(VLOOKUP($H443,#REF!,12,FALSE),0)</f>
        <v>0</v>
      </c>
      <c r="AP443" s="34">
        <f>IFERROR(VLOOKUP($H443,#REF!,10,FALSE),0)</f>
        <v>0</v>
      </c>
      <c r="AQ443" s="34">
        <f>IFERROR(VLOOKUP($H443,#REF!,11,FALSE),0)</f>
        <v>0</v>
      </c>
      <c r="AR443" s="42">
        <f>IFERROR(VLOOKUP($H443,#REF!,12,FALSE),0)</f>
        <v>0</v>
      </c>
      <c r="AS443" s="34">
        <f>IFERROR(VLOOKUP($H443,#REF!,13,FALSE),0)</f>
        <v>0</v>
      </c>
      <c r="AT443" s="34">
        <f>IFERROR(VLOOKUP($H443,#REF!,14,FALSE),0)</f>
        <v>0</v>
      </c>
      <c r="AU443" s="42">
        <f>IFERROR(VLOOKUP($H443,#REF!,15,FALSE),0)</f>
        <v>0</v>
      </c>
      <c r="AV443" s="34">
        <f>IFERROR(VLOOKUP($H443,#REF!,15,FALSE),0)</f>
        <v>0</v>
      </c>
      <c r="AW443" s="34">
        <f>IFERROR(VLOOKUP($H443,#REF!,16,FALSE),0)</f>
        <v>0</v>
      </c>
      <c r="AX443" s="42">
        <f>IFERROR(VLOOKUP($H443,#REF!,17,FALSE),0)</f>
        <v>0</v>
      </c>
    </row>
    <row r="444" spans="1:50" x14ac:dyDescent="0.3">
      <c r="A444" s="33" t="str">
        <f t="shared" si="24"/>
        <v>A -9085-0-000</v>
      </c>
      <c r="B444" s="33" t="str">
        <f>+'R&amp;E EXPORT'!B443</f>
        <v>SUPPLEMENTAL BENEFIT DISABLED FIREMEN:</v>
      </c>
      <c r="C444" t="str">
        <f>IFERROR(VLOOKUP(A444,'MCSJ Export'!A:C,3,FALSE),"")</f>
        <v>Control</v>
      </c>
      <c r="D444" s="37">
        <f t="shared" ca="1" si="25"/>
        <v>0</v>
      </c>
      <c r="E444" s="37">
        <f t="shared" ca="1" si="26"/>
        <v>0</v>
      </c>
      <c r="F444" s="37">
        <f t="shared" ca="1" si="27"/>
        <v>0</v>
      </c>
      <c r="G444" s="37"/>
      <c r="H444" s="33" t="str">
        <f>+'R&amp;E EXPORT'!A443</f>
        <v>A -9085-0-000</v>
      </c>
      <c r="I444" s="34">
        <f>IFERROR(VLOOKUP($H444,'Gen F Rev'!$A:$M,15,FALSE),0)</f>
        <v>0</v>
      </c>
      <c r="J444" s="34">
        <f>IFERROR(VLOOKUP($H444,'Gen F Rev'!$A:$M,16,FALSE),0)</f>
        <v>0</v>
      </c>
      <c r="K444" s="42">
        <f>IFERROR(VLOOKUP($H444,'Gen F Rev'!$A:$M,17,FALSE),0)</f>
        <v>0</v>
      </c>
      <c r="L444" s="34">
        <f>IFERROR(VLOOKUP($H444,'Gen F Exp'!$A:$E,15,FALSE),0)</f>
        <v>0</v>
      </c>
      <c r="M444" s="34">
        <f>IFERROR(VLOOKUP($H444,'Gen F Exp'!$A:$E,16,FALSE),0)</f>
        <v>0</v>
      </c>
      <c r="N444" s="42">
        <f>IFERROR(VLOOKUP($H444,'Gen F Exp'!$A:$E,17,FALSE),0)</f>
        <v>0</v>
      </c>
      <c r="O444" s="34">
        <f>IFERROR(VLOOKUP($H444,'Water F Rev'!$A:$L,15,FALSE),0)</f>
        <v>0</v>
      </c>
      <c r="P444" s="34">
        <f>IFERROR(VLOOKUP($H444,'Water F Rev'!$A:$L,16,FALSE),0)</f>
        <v>0</v>
      </c>
      <c r="Q444" s="42">
        <f>IFERROR(VLOOKUP($H444,'Water F Rev'!$A:$L,17,FALSE),0)</f>
        <v>0</v>
      </c>
      <c r="R444" s="34">
        <f>IFERROR(VLOOKUP($H444,'Water F Exp'!$A:$K,15,FALSE),0)</f>
        <v>0</v>
      </c>
      <c r="S444" s="34">
        <f>IFERROR(VLOOKUP($H444,'Water F Exp'!$A:$K,16,FALSE),0)</f>
        <v>0</v>
      </c>
      <c r="T444" s="42">
        <f>IFERROR(VLOOKUP($H444,'Water F Exp'!$A:$K,17,FALSE),0)</f>
        <v>0</v>
      </c>
      <c r="U444" s="34">
        <f ca="1">IFERROR(VLOOKUP($H444,'Sewer F Rev'!$A:$E,15,FALSE),0)</f>
        <v>0</v>
      </c>
      <c r="V444" s="34">
        <f ca="1">IFERROR(VLOOKUP($H444,'Sewer F Rev'!$A:$E,16,FALSE),0)</f>
        <v>0</v>
      </c>
      <c r="W444" s="42">
        <f ca="1">IFERROR(VLOOKUP($H444,'Sewer F Rev'!$A:$E,17,FALSE),0)</f>
        <v>0</v>
      </c>
      <c r="X444" s="34">
        <f>IFERROR(VLOOKUP($H444,'Sewer F Exp'!$A:$B,15,FALSE),0)</f>
        <v>0</v>
      </c>
      <c r="Y444" s="34">
        <f>IFERROR(VLOOKUP($H444,'Sewer F Exp'!$A:$B,16,FALSE),0)</f>
        <v>0</v>
      </c>
      <c r="Z444" s="42">
        <f>IFERROR(VLOOKUP($H444,'Sewer F Exp'!$A:$B,17,FALSE),0)</f>
        <v>0</v>
      </c>
      <c r="AA444" s="34">
        <f>IFERROR(VLOOKUP($H444,'Refuse F Rev'!$A:$E,15,FALSE),0)</f>
        <v>0</v>
      </c>
      <c r="AB444" s="34">
        <f>IFERROR(VLOOKUP($H444,'Refuse F Rev'!$A:$E,16,FALSE),0)</f>
        <v>0</v>
      </c>
      <c r="AC444" s="42">
        <f>IFERROR(VLOOKUP($H444,'Refuse F Rev'!$A:$E,17,FALSE),0)</f>
        <v>0</v>
      </c>
      <c r="AD444" s="34">
        <f>IFERROR(VLOOKUP($H444,'Refuse F Exp'!$A:$E,15,FALSE),0)</f>
        <v>0</v>
      </c>
      <c r="AE444" s="34">
        <f>IFERROR(VLOOKUP($H444,'Refuse F Exp'!$A:$E,16,FALSE),0)</f>
        <v>0</v>
      </c>
      <c r="AF444" s="42">
        <f>IFERROR(VLOOKUP($H444,'Refuse F Exp'!$A:$E,17,FALSE),0)</f>
        <v>0</v>
      </c>
      <c r="AG444" s="34">
        <f>IFERROR(VLOOKUP($H444,#REF!,10,FALSE),0)</f>
        <v>0</v>
      </c>
      <c r="AH444" s="34">
        <f>IFERROR(VLOOKUP($H444,#REF!,11,FALSE),0)</f>
        <v>0</v>
      </c>
      <c r="AI444" s="42">
        <f>IFERROR(VLOOKUP($H444,#REF!,12,FALSE),0)</f>
        <v>0</v>
      </c>
      <c r="AJ444" s="34">
        <f>IFERROR(VLOOKUP($H444,#REF!,10,FALSE),0)</f>
        <v>0</v>
      </c>
      <c r="AK444" s="34">
        <f>IFERROR(VLOOKUP($H444,#REF!,11,FALSE),0)</f>
        <v>0</v>
      </c>
      <c r="AL444" s="42">
        <f>IFERROR(VLOOKUP($H444,#REF!,12,FALSE),0)</f>
        <v>0</v>
      </c>
      <c r="AM444" s="34">
        <f>IFERROR(VLOOKUP($H444,#REF!,10,FALSE),0)</f>
        <v>0</v>
      </c>
      <c r="AN444" s="34">
        <f>IFERROR(VLOOKUP($H444,#REF!,11,FALSE),0)</f>
        <v>0</v>
      </c>
      <c r="AO444" s="42">
        <f>IFERROR(VLOOKUP($H444,#REF!,12,FALSE),0)</f>
        <v>0</v>
      </c>
      <c r="AP444" s="34">
        <f>IFERROR(VLOOKUP($H444,#REF!,10,FALSE),0)</f>
        <v>0</v>
      </c>
      <c r="AQ444" s="34">
        <f>IFERROR(VLOOKUP($H444,#REF!,11,FALSE),0)</f>
        <v>0</v>
      </c>
      <c r="AR444" s="42">
        <f>IFERROR(VLOOKUP($H444,#REF!,12,FALSE),0)</f>
        <v>0</v>
      </c>
      <c r="AS444" s="34">
        <f>IFERROR(VLOOKUP($H444,#REF!,13,FALSE),0)</f>
        <v>0</v>
      </c>
      <c r="AT444" s="34">
        <f>IFERROR(VLOOKUP($H444,#REF!,14,FALSE),0)</f>
        <v>0</v>
      </c>
      <c r="AU444" s="42">
        <f>IFERROR(VLOOKUP($H444,#REF!,15,FALSE),0)</f>
        <v>0</v>
      </c>
      <c r="AV444" s="34">
        <f>IFERROR(VLOOKUP($H444,#REF!,15,FALSE),0)</f>
        <v>0</v>
      </c>
      <c r="AW444" s="34">
        <f>IFERROR(VLOOKUP($H444,#REF!,16,FALSE),0)</f>
        <v>0</v>
      </c>
      <c r="AX444" s="42">
        <f>IFERROR(VLOOKUP($H444,#REF!,17,FALSE),0)</f>
        <v>0</v>
      </c>
    </row>
    <row r="445" spans="1:50" x14ac:dyDescent="0.3">
      <c r="A445" s="33" t="str">
        <f t="shared" si="24"/>
        <v>A -9085-8-085</v>
      </c>
      <c r="B445" s="33" t="str">
        <f>+'R&amp;E EXPORT'!B444</f>
        <v>EMPLOYEE BENEFIT-SUPPLMNTL BENE-DISABLED</v>
      </c>
      <c r="C445" t="str">
        <f>IFERROR(VLOOKUP(A445,'MCSJ Export'!A:C,3,FALSE),"")</f>
        <v>Sub Account</v>
      </c>
      <c r="D445" s="37">
        <f t="shared" ca="1" si="25"/>
        <v>0</v>
      </c>
      <c r="E445" s="37">
        <f t="shared" ca="1" si="26"/>
        <v>0</v>
      </c>
      <c r="F445" s="37">
        <f t="shared" ca="1" si="27"/>
        <v>0</v>
      </c>
      <c r="G445" s="37"/>
      <c r="H445" s="33" t="str">
        <f>+'R&amp;E EXPORT'!A444</f>
        <v>A -9085-8-085</v>
      </c>
      <c r="I445" s="34">
        <f>IFERROR(VLOOKUP($H445,'Gen F Rev'!$A:$M,15,FALSE),0)</f>
        <v>0</v>
      </c>
      <c r="J445" s="34">
        <f>IFERROR(VLOOKUP($H445,'Gen F Rev'!$A:$M,16,FALSE),0)</f>
        <v>0</v>
      </c>
      <c r="K445" s="42">
        <f>IFERROR(VLOOKUP($H445,'Gen F Rev'!$A:$M,17,FALSE),0)</f>
        <v>0</v>
      </c>
      <c r="L445" s="34">
        <f>IFERROR(VLOOKUP($H445,'Gen F Exp'!$A:$E,15,FALSE),0)</f>
        <v>0</v>
      </c>
      <c r="M445" s="34">
        <f>IFERROR(VLOOKUP($H445,'Gen F Exp'!$A:$E,16,FALSE),0)</f>
        <v>0</v>
      </c>
      <c r="N445" s="42">
        <f>IFERROR(VLOOKUP($H445,'Gen F Exp'!$A:$E,17,FALSE),0)</f>
        <v>0</v>
      </c>
      <c r="O445" s="34">
        <f>IFERROR(VLOOKUP($H445,'Water F Rev'!$A:$L,15,FALSE),0)</f>
        <v>0</v>
      </c>
      <c r="P445" s="34">
        <f>IFERROR(VLOOKUP($H445,'Water F Rev'!$A:$L,16,FALSE),0)</f>
        <v>0</v>
      </c>
      <c r="Q445" s="42">
        <f>IFERROR(VLOOKUP($H445,'Water F Rev'!$A:$L,17,FALSE),0)</f>
        <v>0</v>
      </c>
      <c r="R445" s="34">
        <f>IFERROR(VLOOKUP($H445,'Water F Exp'!$A:$K,15,FALSE),0)</f>
        <v>0</v>
      </c>
      <c r="S445" s="34">
        <f>IFERROR(VLOOKUP($H445,'Water F Exp'!$A:$K,16,FALSE),0)</f>
        <v>0</v>
      </c>
      <c r="T445" s="42">
        <f>IFERROR(VLOOKUP($H445,'Water F Exp'!$A:$K,17,FALSE),0)</f>
        <v>0</v>
      </c>
      <c r="U445" s="34">
        <f ca="1">IFERROR(VLOOKUP($H445,'Sewer F Rev'!$A:$E,15,FALSE),0)</f>
        <v>0</v>
      </c>
      <c r="V445" s="34">
        <f ca="1">IFERROR(VLOOKUP($H445,'Sewer F Rev'!$A:$E,16,FALSE),0)</f>
        <v>0</v>
      </c>
      <c r="W445" s="42">
        <f ca="1">IFERROR(VLOOKUP($H445,'Sewer F Rev'!$A:$E,17,FALSE),0)</f>
        <v>0</v>
      </c>
      <c r="X445" s="34">
        <f>IFERROR(VLOOKUP($H445,'Sewer F Exp'!$A:$B,15,FALSE),0)</f>
        <v>0</v>
      </c>
      <c r="Y445" s="34">
        <f>IFERROR(VLOOKUP($H445,'Sewer F Exp'!$A:$B,16,FALSE),0)</f>
        <v>0</v>
      </c>
      <c r="Z445" s="42">
        <f>IFERROR(VLOOKUP($H445,'Sewer F Exp'!$A:$B,17,FALSE),0)</f>
        <v>0</v>
      </c>
      <c r="AA445" s="34">
        <f>IFERROR(VLOOKUP($H445,'Refuse F Rev'!$A:$E,15,FALSE),0)</f>
        <v>0</v>
      </c>
      <c r="AB445" s="34">
        <f>IFERROR(VLOOKUP($H445,'Refuse F Rev'!$A:$E,16,FALSE),0)</f>
        <v>0</v>
      </c>
      <c r="AC445" s="42">
        <f>IFERROR(VLOOKUP($H445,'Refuse F Rev'!$A:$E,17,FALSE),0)</f>
        <v>0</v>
      </c>
      <c r="AD445" s="34">
        <f>IFERROR(VLOOKUP($H445,'Refuse F Exp'!$A:$E,15,FALSE),0)</f>
        <v>0</v>
      </c>
      <c r="AE445" s="34">
        <f>IFERROR(VLOOKUP($H445,'Refuse F Exp'!$A:$E,16,FALSE),0)</f>
        <v>0</v>
      </c>
      <c r="AF445" s="42">
        <f>IFERROR(VLOOKUP($H445,'Refuse F Exp'!$A:$E,17,FALSE),0)</f>
        <v>0</v>
      </c>
      <c r="AG445" s="34">
        <f>IFERROR(VLOOKUP($H445,#REF!,10,FALSE),0)</f>
        <v>0</v>
      </c>
      <c r="AH445" s="34">
        <f>IFERROR(VLOOKUP($H445,#REF!,11,FALSE),0)</f>
        <v>0</v>
      </c>
      <c r="AI445" s="42">
        <f>IFERROR(VLOOKUP($H445,#REF!,12,FALSE),0)</f>
        <v>0</v>
      </c>
      <c r="AJ445" s="34">
        <f>IFERROR(VLOOKUP($H445,#REF!,10,FALSE),0)</f>
        <v>0</v>
      </c>
      <c r="AK445" s="34">
        <f>IFERROR(VLOOKUP($H445,#REF!,11,FALSE),0)</f>
        <v>0</v>
      </c>
      <c r="AL445" s="42">
        <f>IFERROR(VLOOKUP($H445,#REF!,12,FALSE),0)</f>
        <v>0</v>
      </c>
      <c r="AM445" s="34">
        <f>IFERROR(VLOOKUP($H445,#REF!,10,FALSE),0)</f>
        <v>0</v>
      </c>
      <c r="AN445" s="34">
        <f>IFERROR(VLOOKUP($H445,#REF!,11,FALSE),0)</f>
        <v>0</v>
      </c>
      <c r="AO445" s="42">
        <f>IFERROR(VLOOKUP($H445,#REF!,12,FALSE),0)</f>
        <v>0</v>
      </c>
      <c r="AP445" s="34">
        <f>IFERROR(VLOOKUP($H445,#REF!,10,FALSE),0)</f>
        <v>0</v>
      </c>
      <c r="AQ445" s="34">
        <f>IFERROR(VLOOKUP($H445,#REF!,11,FALSE),0)</f>
        <v>0</v>
      </c>
      <c r="AR445" s="42">
        <f>IFERROR(VLOOKUP($H445,#REF!,12,FALSE),0)</f>
        <v>0</v>
      </c>
      <c r="AS445" s="34">
        <f>IFERROR(VLOOKUP($H445,#REF!,13,FALSE),0)</f>
        <v>0</v>
      </c>
      <c r="AT445" s="34">
        <f>IFERROR(VLOOKUP($H445,#REF!,14,FALSE),0)</f>
        <v>0</v>
      </c>
      <c r="AU445" s="42">
        <f>IFERROR(VLOOKUP($H445,#REF!,15,FALSE),0)</f>
        <v>0</v>
      </c>
      <c r="AV445" s="34">
        <f>IFERROR(VLOOKUP($H445,#REF!,15,FALSE),0)</f>
        <v>0</v>
      </c>
      <c r="AW445" s="34">
        <f>IFERROR(VLOOKUP($H445,#REF!,16,FALSE),0)</f>
        <v>0</v>
      </c>
      <c r="AX445" s="42">
        <f>IFERROR(VLOOKUP($H445,#REF!,17,FALSE),0)</f>
        <v>0</v>
      </c>
    </row>
    <row r="446" spans="1:50" x14ac:dyDescent="0.3">
      <c r="A446" s="33" t="str">
        <f t="shared" si="24"/>
        <v>A -9085-8-087</v>
      </c>
      <c r="B446" s="33" t="str">
        <f>+'R&amp;E EXPORT'!B445</f>
        <v>DISABLED FIREMAN-SETTLEMENT AGREEMENT-5Y</v>
      </c>
      <c r="C446" t="str">
        <f>IFERROR(VLOOKUP(A446,'MCSJ Export'!A:C,3,FALSE),"")</f>
        <v>Sub Account</v>
      </c>
      <c r="D446" s="37">
        <f t="shared" ca="1" si="25"/>
        <v>0</v>
      </c>
      <c r="E446" s="37">
        <f t="shared" ca="1" si="26"/>
        <v>0</v>
      </c>
      <c r="F446" s="37">
        <f t="shared" ca="1" si="27"/>
        <v>0</v>
      </c>
      <c r="G446" s="37"/>
      <c r="H446" s="33" t="str">
        <f>+'R&amp;E EXPORT'!A445</f>
        <v>A -9085-8-087</v>
      </c>
      <c r="I446" s="34">
        <f>IFERROR(VLOOKUP($H446,'Gen F Rev'!$A:$M,15,FALSE),0)</f>
        <v>0</v>
      </c>
      <c r="J446" s="34">
        <f>IFERROR(VLOOKUP($H446,'Gen F Rev'!$A:$M,16,FALSE),0)</f>
        <v>0</v>
      </c>
      <c r="K446" s="42">
        <f>IFERROR(VLOOKUP($H446,'Gen F Rev'!$A:$M,17,FALSE),0)</f>
        <v>0</v>
      </c>
      <c r="L446" s="34">
        <f>IFERROR(VLOOKUP($H446,'Gen F Exp'!$A:$E,15,FALSE),0)</f>
        <v>0</v>
      </c>
      <c r="M446" s="34">
        <f>IFERROR(VLOOKUP($H446,'Gen F Exp'!$A:$E,16,FALSE),0)</f>
        <v>0</v>
      </c>
      <c r="N446" s="42">
        <f>IFERROR(VLOOKUP($H446,'Gen F Exp'!$A:$E,17,FALSE),0)</f>
        <v>0</v>
      </c>
      <c r="O446" s="34">
        <f>IFERROR(VLOOKUP($H446,'Water F Rev'!$A:$L,15,FALSE),0)</f>
        <v>0</v>
      </c>
      <c r="P446" s="34">
        <f>IFERROR(VLOOKUP($H446,'Water F Rev'!$A:$L,16,FALSE),0)</f>
        <v>0</v>
      </c>
      <c r="Q446" s="42">
        <f>IFERROR(VLOOKUP($H446,'Water F Rev'!$A:$L,17,FALSE),0)</f>
        <v>0</v>
      </c>
      <c r="R446" s="34">
        <f>IFERROR(VLOOKUP($H446,'Water F Exp'!$A:$K,15,FALSE),0)</f>
        <v>0</v>
      </c>
      <c r="S446" s="34">
        <f>IFERROR(VLOOKUP($H446,'Water F Exp'!$A:$K,16,FALSE),0)</f>
        <v>0</v>
      </c>
      <c r="T446" s="42">
        <f>IFERROR(VLOOKUP($H446,'Water F Exp'!$A:$K,17,FALSE),0)</f>
        <v>0</v>
      </c>
      <c r="U446" s="34">
        <f ca="1">IFERROR(VLOOKUP($H446,'Sewer F Rev'!$A:$E,15,FALSE),0)</f>
        <v>0</v>
      </c>
      <c r="V446" s="34">
        <f ca="1">IFERROR(VLOOKUP($H446,'Sewer F Rev'!$A:$E,16,FALSE),0)</f>
        <v>0</v>
      </c>
      <c r="W446" s="42">
        <f ca="1">IFERROR(VLOOKUP($H446,'Sewer F Rev'!$A:$E,17,FALSE),0)</f>
        <v>0</v>
      </c>
      <c r="X446" s="34">
        <f>IFERROR(VLOOKUP($H446,'Sewer F Exp'!$A:$B,15,FALSE),0)</f>
        <v>0</v>
      </c>
      <c r="Y446" s="34">
        <f>IFERROR(VLOOKUP($H446,'Sewer F Exp'!$A:$B,16,FALSE),0)</f>
        <v>0</v>
      </c>
      <c r="Z446" s="42">
        <f>IFERROR(VLOOKUP($H446,'Sewer F Exp'!$A:$B,17,FALSE),0)</f>
        <v>0</v>
      </c>
      <c r="AA446" s="34">
        <f>IFERROR(VLOOKUP($H446,'Refuse F Rev'!$A:$E,15,FALSE),0)</f>
        <v>0</v>
      </c>
      <c r="AB446" s="34">
        <f>IFERROR(VLOOKUP($H446,'Refuse F Rev'!$A:$E,16,FALSE),0)</f>
        <v>0</v>
      </c>
      <c r="AC446" s="42">
        <f>IFERROR(VLOOKUP($H446,'Refuse F Rev'!$A:$E,17,FALSE),0)</f>
        <v>0</v>
      </c>
      <c r="AD446" s="34">
        <f>IFERROR(VLOOKUP($H446,'Refuse F Exp'!$A:$E,15,FALSE),0)</f>
        <v>0</v>
      </c>
      <c r="AE446" s="34">
        <f>IFERROR(VLOOKUP($H446,'Refuse F Exp'!$A:$E,16,FALSE),0)</f>
        <v>0</v>
      </c>
      <c r="AF446" s="42">
        <f>IFERROR(VLOOKUP($H446,'Refuse F Exp'!$A:$E,17,FALSE),0)</f>
        <v>0</v>
      </c>
      <c r="AG446" s="34">
        <f>IFERROR(VLOOKUP($H446,#REF!,10,FALSE),0)</f>
        <v>0</v>
      </c>
      <c r="AH446" s="34">
        <f>IFERROR(VLOOKUP($H446,#REF!,11,FALSE),0)</f>
        <v>0</v>
      </c>
      <c r="AI446" s="42">
        <f>IFERROR(VLOOKUP($H446,#REF!,12,FALSE),0)</f>
        <v>0</v>
      </c>
      <c r="AJ446" s="34">
        <f>IFERROR(VLOOKUP($H446,#REF!,10,FALSE),0)</f>
        <v>0</v>
      </c>
      <c r="AK446" s="34">
        <f>IFERROR(VLOOKUP($H446,#REF!,11,FALSE),0)</f>
        <v>0</v>
      </c>
      <c r="AL446" s="42">
        <f>IFERROR(VLOOKUP($H446,#REF!,12,FALSE),0)</f>
        <v>0</v>
      </c>
      <c r="AM446" s="34">
        <f>IFERROR(VLOOKUP($H446,#REF!,10,FALSE),0)</f>
        <v>0</v>
      </c>
      <c r="AN446" s="34">
        <f>IFERROR(VLOOKUP($H446,#REF!,11,FALSE),0)</f>
        <v>0</v>
      </c>
      <c r="AO446" s="42">
        <f>IFERROR(VLOOKUP($H446,#REF!,12,FALSE),0)</f>
        <v>0</v>
      </c>
      <c r="AP446" s="34">
        <f>IFERROR(VLOOKUP($H446,#REF!,10,FALSE),0)</f>
        <v>0</v>
      </c>
      <c r="AQ446" s="34">
        <f>IFERROR(VLOOKUP($H446,#REF!,11,FALSE),0)</f>
        <v>0</v>
      </c>
      <c r="AR446" s="42">
        <f>IFERROR(VLOOKUP($H446,#REF!,12,FALSE),0)</f>
        <v>0</v>
      </c>
      <c r="AS446" s="34">
        <f>IFERROR(VLOOKUP($H446,#REF!,13,FALSE),0)</f>
        <v>0</v>
      </c>
      <c r="AT446" s="34">
        <f>IFERROR(VLOOKUP($H446,#REF!,14,FALSE),0)</f>
        <v>0</v>
      </c>
      <c r="AU446" s="42">
        <f>IFERROR(VLOOKUP($H446,#REF!,15,FALSE),0)</f>
        <v>0</v>
      </c>
      <c r="AV446" s="34">
        <f>IFERROR(VLOOKUP($H446,#REF!,15,FALSE),0)</f>
        <v>0</v>
      </c>
      <c r="AW446" s="34">
        <f>IFERROR(VLOOKUP($H446,#REF!,16,FALSE),0)</f>
        <v>0</v>
      </c>
      <c r="AX446" s="42">
        <f>IFERROR(VLOOKUP($H446,#REF!,17,FALSE),0)</f>
        <v>0</v>
      </c>
    </row>
    <row r="447" spans="1:50" x14ac:dyDescent="0.3">
      <c r="A447" s="33" t="str">
        <f t="shared" si="24"/>
        <v>A -9901-0-000</v>
      </c>
      <c r="B447" s="33" t="str">
        <f>+'R&amp;E EXPORT'!B446</f>
        <v>VAR PURPOSE BAN COSTS:</v>
      </c>
      <c r="C447" t="str">
        <f>IFERROR(VLOOKUP(A447,'MCSJ Export'!A:C,3,FALSE),"")</f>
        <v>Control</v>
      </c>
      <c r="D447" s="37">
        <f t="shared" ca="1" si="25"/>
        <v>0</v>
      </c>
      <c r="E447" s="37">
        <f t="shared" ca="1" si="26"/>
        <v>0</v>
      </c>
      <c r="F447" s="37">
        <f t="shared" ca="1" si="27"/>
        <v>0</v>
      </c>
      <c r="G447" s="37"/>
      <c r="H447" s="33" t="str">
        <f>+'R&amp;E EXPORT'!A446</f>
        <v>A -9901-0-000</v>
      </c>
      <c r="I447" s="34">
        <f>IFERROR(VLOOKUP($H447,'Gen F Rev'!$A:$M,15,FALSE),0)</f>
        <v>0</v>
      </c>
      <c r="J447" s="34">
        <f>IFERROR(VLOOKUP($H447,'Gen F Rev'!$A:$M,16,FALSE),0)</f>
        <v>0</v>
      </c>
      <c r="K447" s="42">
        <f>IFERROR(VLOOKUP($H447,'Gen F Rev'!$A:$M,17,FALSE),0)</f>
        <v>0</v>
      </c>
      <c r="L447" s="34">
        <f>IFERROR(VLOOKUP($H447,'Gen F Exp'!$A:$E,15,FALSE),0)</f>
        <v>0</v>
      </c>
      <c r="M447" s="34">
        <f>IFERROR(VLOOKUP($H447,'Gen F Exp'!$A:$E,16,FALSE),0)</f>
        <v>0</v>
      </c>
      <c r="N447" s="42">
        <f>IFERROR(VLOOKUP($H447,'Gen F Exp'!$A:$E,17,FALSE),0)</f>
        <v>0</v>
      </c>
      <c r="O447" s="34">
        <f>IFERROR(VLOOKUP($H447,'Water F Rev'!$A:$L,15,FALSE),0)</f>
        <v>0</v>
      </c>
      <c r="P447" s="34">
        <f>IFERROR(VLOOKUP($H447,'Water F Rev'!$A:$L,16,FALSE),0)</f>
        <v>0</v>
      </c>
      <c r="Q447" s="42">
        <f>IFERROR(VLOOKUP($H447,'Water F Rev'!$A:$L,17,FALSE),0)</f>
        <v>0</v>
      </c>
      <c r="R447" s="34">
        <f>IFERROR(VLOOKUP($H447,'Water F Exp'!$A:$K,15,FALSE),0)</f>
        <v>0</v>
      </c>
      <c r="S447" s="34">
        <f>IFERROR(VLOOKUP($H447,'Water F Exp'!$A:$K,16,FALSE),0)</f>
        <v>0</v>
      </c>
      <c r="T447" s="42">
        <f>IFERROR(VLOOKUP($H447,'Water F Exp'!$A:$K,17,FALSE),0)</f>
        <v>0</v>
      </c>
      <c r="U447" s="34">
        <f ca="1">IFERROR(VLOOKUP($H447,'Sewer F Rev'!$A:$E,15,FALSE),0)</f>
        <v>0</v>
      </c>
      <c r="V447" s="34">
        <f ca="1">IFERROR(VLOOKUP($H447,'Sewer F Rev'!$A:$E,16,FALSE),0)</f>
        <v>0</v>
      </c>
      <c r="W447" s="42">
        <f ca="1">IFERROR(VLOOKUP($H447,'Sewer F Rev'!$A:$E,17,FALSE),0)</f>
        <v>0</v>
      </c>
      <c r="X447" s="34">
        <f>IFERROR(VLOOKUP($H447,'Sewer F Exp'!$A:$B,15,FALSE),0)</f>
        <v>0</v>
      </c>
      <c r="Y447" s="34">
        <f>IFERROR(VLOOKUP($H447,'Sewer F Exp'!$A:$B,16,FALSE),0)</f>
        <v>0</v>
      </c>
      <c r="Z447" s="42">
        <f>IFERROR(VLOOKUP($H447,'Sewer F Exp'!$A:$B,17,FALSE),0)</f>
        <v>0</v>
      </c>
      <c r="AA447" s="34">
        <f>IFERROR(VLOOKUP($H447,'Refuse F Rev'!$A:$E,15,FALSE),0)</f>
        <v>0</v>
      </c>
      <c r="AB447" s="34">
        <f>IFERROR(VLOOKUP($H447,'Refuse F Rev'!$A:$E,16,FALSE),0)</f>
        <v>0</v>
      </c>
      <c r="AC447" s="42">
        <f>IFERROR(VLOOKUP($H447,'Refuse F Rev'!$A:$E,17,FALSE),0)</f>
        <v>0</v>
      </c>
      <c r="AD447" s="34">
        <f>IFERROR(VLOOKUP($H447,'Refuse F Exp'!$A:$E,15,FALSE),0)</f>
        <v>0</v>
      </c>
      <c r="AE447" s="34">
        <f>IFERROR(VLOOKUP($H447,'Refuse F Exp'!$A:$E,16,FALSE),0)</f>
        <v>0</v>
      </c>
      <c r="AF447" s="42">
        <f>IFERROR(VLOOKUP($H447,'Refuse F Exp'!$A:$E,17,FALSE),0)</f>
        <v>0</v>
      </c>
      <c r="AG447" s="34">
        <f>IFERROR(VLOOKUP($H447,#REF!,10,FALSE),0)</f>
        <v>0</v>
      </c>
      <c r="AH447" s="34">
        <f>IFERROR(VLOOKUP($H447,#REF!,11,FALSE),0)</f>
        <v>0</v>
      </c>
      <c r="AI447" s="42">
        <f>IFERROR(VLOOKUP($H447,#REF!,12,FALSE),0)</f>
        <v>0</v>
      </c>
      <c r="AJ447" s="34">
        <f>IFERROR(VLOOKUP($H447,#REF!,10,FALSE),0)</f>
        <v>0</v>
      </c>
      <c r="AK447" s="34">
        <f>IFERROR(VLOOKUP($H447,#REF!,11,FALSE),0)</f>
        <v>0</v>
      </c>
      <c r="AL447" s="42">
        <f>IFERROR(VLOOKUP($H447,#REF!,12,FALSE),0)</f>
        <v>0</v>
      </c>
      <c r="AM447" s="34">
        <f>IFERROR(VLOOKUP($H447,#REF!,10,FALSE),0)</f>
        <v>0</v>
      </c>
      <c r="AN447" s="34">
        <f>IFERROR(VLOOKUP($H447,#REF!,11,FALSE),0)</f>
        <v>0</v>
      </c>
      <c r="AO447" s="42">
        <f>IFERROR(VLOOKUP($H447,#REF!,12,FALSE),0)</f>
        <v>0</v>
      </c>
      <c r="AP447" s="34">
        <f>IFERROR(VLOOKUP($H447,#REF!,10,FALSE),0)</f>
        <v>0</v>
      </c>
      <c r="AQ447" s="34">
        <f>IFERROR(VLOOKUP($H447,#REF!,11,FALSE),0)</f>
        <v>0</v>
      </c>
      <c r="AR447" s="42">
        <f>IFERROR(VLOOKUP($H447,#REF!,12,FALSE),0)</f>
        <v>0</v>
      </c>
      <c r="AS447" s="34">
        <f>IFERROR(VLOOKUP($H447,#REF!,13,FALSE),0)</f>
        <v>0</v>
      </c>
      <c r="AT447" s="34">
        <f>IFERROR(VLOOKUP($H447,#REF!,14,FALSE),0)</f>
        <v>0</v>
      </c>
      <c r="AU447" s="42">
        <f>IFERROR(VLOOKUP($H447,#REF!,15,FALSE),0)</f>
        <v>0</v>
      </c>
      <c r="AV447" s="34">
        <f>IFERROR(VLOOKUP($H447,#REF!,15,FALSE),0)</f>
        <v>0</v>
      </c>
      <c r="AW447" s="34">
        <f>IFERROR(VLOOKUP($H447,#REF!,16,FALSE),0)</f>
        <v>0</v>
      </c>
      <c r="AX447" s="42">
        <f>IFERROR(VLOOKUP($H447,#REF!,17,FALSE),0)</f>
        <v>0</v>
      </c>
    </row>
    <row r="448" spans="1:50" x14ac:dyDescent="0.3">
      <c r="A448" s="33" t="str">
        <f t="shared" si="24"/>
        <v>A -9901-9-000</v>
      </c>
      <c r="B448" s="33" t="str">
        <f>+'R&amp;E EXPORT'!B447</f>
        <v>VAR PURPOSE BAN COSTS</v>
      </c>
      <c r="C448" t="str">
        <f>IFERROR(VLOOKUP(A448,'MCSJ Export'!A:C,3,FALSE),"")</f>
        <v>Sub Account</v>
      </c>
      <c r="D448" s="37">
        <f t="shared" ca="1" si="25"/>
        <v>0</v>
      </c>
      <c r="E448" s="37">
        <f t="shared" ca="1" si="26"/>
        <v>0</v>
      </c>
      <c r="F448" s="37">
        <f t="shared" ca="1" si="27"/>
        <v>0</v>
      </c>
      <c r="G448" s="37"/>
      <c r="H448" s="33" t="str">
        <f>+'R&amp;E EXPORT'!A447</f>
        <v>A -9901-9-000</v>
      </c>
      <c r="I448" s="34">
        <f>IFERROR(VLOOKUP($H448,'Gen F Rev'!$A:$M,15,FALSE),0)</f>
        <v>0</v>
      </c>
      <c r="J448" s="34">
        <f>IFERROR(VLOOKUP($H448,'Gen F Rev'!$A:$M,16,FALSE),0)</f>
        <v>0</v>
      </c>
      <c r="K448" s="42">
        <f>IFERROR(VLOOKUP($H448,'Gen F Rev'!$A:$M,17,FALSE),0)</f>
        <v>0</v>
      </c>
      <c r="L448" s="34">
        <f>IFERROR(VLOOKUP($H448,'Gen F Exp'!$A:$E,15,FALSE),0)</f>
        <v>0</v>
      </c>
      <c r="M448" s="34">
        <f>IFERROR(VLOOKUP($H448,'Gen F Exp'!$A:$E,16,FALSE),0)</f>
        <v>0</v>
      </c>
      <c r="N448" s="42">
        <f>IFERROR(VLOOKUP($H448,'Gen F Exp'!$A:$E,17,FALSE),0)</f>
        <v>0</v>
      </c>
      <c r="O448" s="34">
        <f>IFERROR(VLOOKUP($H448,'Water F Rev'!$A:$L,15,FALSE),0)</f>
        <v>0</v>
      </c>
      <c r="P448" s="34">
        <f>IFERROR(VLOOKUP($H448,'Water F Rev'!$A:$L,16,FALSE),0)</f>
        <v>0</v>
      </c>
      <c r="Q448" s="42">
        <f>IFERROR(VLOOKUP($H448,'Water F Rev'!$A:$L,17,FALSE),0)</f>
        <v>0</v>
      </c>
      <c r="R448" s="34">
        <f>IFERROR(VLOOKUP($H448,'Water F Exp'!$A:$K,15,FALSE),0)</f>
        <v>0</v>
      </c>
      <c r="S448" s="34">
        <f>IFERROR(VLOOKUP($H448,'Water F Exp'!$A:$K,16,FALSE),0)</f>
        <v>0</v>
      </c>
      <c r="T448" s="42">
        <f>IFERROR(VLOOKUP($H448,'Water F Exp'!$A:$K,17,FALSE),0)</f>
        <v>0</v>
      </c>
      <c r="U448" s="34">
        <f ca="1">IFERROR(VLOOKUP($H448,'Sewer F Rev'!$A:$E,15,FALSE),0)</f>
        <v>0</v>
      </c>
      <c r="V448" s="34">
        <f ca="1">IFERROR(VLOOKUP($H448,'Sewer F Rev'!$A:$E,16,FALSE),0)</f>
        <v>0</v>
      </c>
      <c r="W448" s="42">
        <f ca="1">IFERROR(VLOOKUP($H448,'Sewer F Rev'!$A:$E,17,FALSE),0)</f>
        <v>0</v>
      </c>
      <c r="X448" s="34">
        <f>IFERROR(VLOOKUP($H448,'Sewer F Exp'!$A:$B,15,FALSE),0)</f>
        <v>0</v>
      </c>
      <c r="Y448" s="34">
        <f>IFERROR(VLOOKUP($H448,'Sewer F Exp'!$A:$B,16,FALSE),0)</f>
        <v>0</v>
      </c>
      <c r="Z448" s="42">
        <f>IFERROR(VLOOKUP($H448,'Sewer F Exp'!$A:$B,17,FALSE),0)</f>
        <v>0</v>
      </c>
      <c r="AA448" s="34">
        <f>IFERROR(VLOOKUP($H448,'Refuse F Rev'!$A:$E,15,FALSE),0)</f>
        <v>0</v>
      </c>
      <c r="AB448" s="34">
        <f>IFERROR(VLOOKUP($H448,'Refuse F Rev'!$A:$E,16,FALSE),0)</f>
        <v>0</v>
      </c>
      <c r="AC448" s="42">
        <f>IFERROR(VLOOKUP($H448,'Refuse F Rev'!$A:$E,17,FALSE),0)</f>
        <v>0</v>
      </c>
      <c r="AD448" s="34">
        <f>IFERROR(VLOOKUP($H448,'Refuse F Exp'!$A:$E,15,FALSE),0)</f>
        <v>0</v>
      </c>
      <c r="AE448" s="34">
        <f>IFERROR(VLOOKUP($H448,'Refuse F Exp'!$A:$E,16,FALSE),0)</f>
        <v>0</v>
      </c>
      <c r="AF448" s="42">
        <f>IFERROR(VLOOKUP($H448,'Refuse F Exp'!$A:$E,17,FALSE),0)</f>
        <v>0</v>
      </c>
      <c r="AG448" s="34">
        <f>IFERROR(VLOOKUP($H448,#REF!,10,FALSE),0)</f>
        <v>0</v>
      </c>
      <c r="AH448" s="34">
        <f>IFERROR(VLOOKUP($H448,#REF!,11,FALSE),0)</f>
        <v>0</v>
      </c>
      <c r="AI448" s="42">
        <f>IFERROR(VLOOKUP($H448,#REF!,12,FALSE),0)</f>
        <v>0</v>
      </c>
      <c r="AJ448" s="34">
        <f>IFERROR(VLOOKUP($H448,#REF!,10,FALSE),0)</f>
        <v>0</v>
      </c>
      <c r="AK448" s="34">
        <f>IFERROR(VLOOKUP($H448,#REF!,11,FALSE),0)</f>
        <v>0</v>
      </c>
      <c r="AL448" s="42">
        <f>IFERROR(VLOOKUP($H448,#REF!,12,FALSE),0)</f>
        <v>0</v>
      </c>
      <c r="AM448" s="34">
        <f>IFERROR(VLOOKUP($H448,#REF!,10,FALSE),0)</f>
        <v>0</v>
      </c>
      <c r="AN448" s="34">
        <f>IFERROR(VLOOKUP($H448,#REF!,11,FALSE),0)</f>
        <v>0</v>
      </c>
      <c r="AO448" s="42">
        <f>IFERROR(VLOOKUP($H448,#REF!,12,FALSE),0)</f>
        <v>0</v>
      </c>
      <c r="AP448" s="34">
        <f>IFERROR(VLOOKUP($H448,#REF!,10,FALSE),0)</f>
        <v>0</v>
      </c>
      <c r="AQ448" s="34">
        <f>IFERROR(VLOOKUP($H448,#REF!,11,FALSE),0)</f>
        <v>0</v>
      </c>
      <c r="AR448" s="42">
        <f>IFERROR(VLOOKUP($H448,#REF!,12,FALSE),0)</f>
        <v>0</v>
      </c>
      <c r="AS448" s="34">
        <f>IFERROR(VLOOKUP($H448,#REF!,13,FALSE),0)</f>
        <v>0</v>
      </c>
      <c r="AT448" s="34">
        <f>IFERROR(VLOOKUP($H448,#REF!,14,FALSE),0)</f>
        <v>0</v>
      </c>
      <c r="AU448" s="42">
        <f>IFERROR(VLOOKUP($H448,#REF!,15,FALSE),0)</f>
        <v>0</v>
      </c>
      <c r="AV448" s="34">
        <f>IFERROR(VLOOKUP($H448,#REF!,15,FALSE),0)</f>
        <v>0</v>
      </c>
      <c r="AW448" s="34">
        <f>IFERROR(VLOOKUP($H448,#REF!,16,FALSE),0)</f>
        <v>0</v>
      </c>
      <c r="AX448" s="42">
        <f>IFERROR(VLOOKUP($H448,#REF!,17,FALSE),0)</f>
        <v>0</v>
      </c>
    </row>
    <row r="449" spans="1:50" x14ac:dyDescent="0.3">
      <c r="A449" s="33" t="str">
        <f t="shared" si="24"/>
        <v>A -9901-9-010</v>
      </c>
      <c r="B449" s="33" t="str">
        <f>+'R&amp;E EXPORT'!B448</f>
        <v>GEN-TO-CAP BAN PAYMENTS</v>
      </c>
      <c r="C449" t="str">
        <f>IFERROR(VLOOKUP(A449,'MCSJ Export'!A:C,3,FALSE),"")</f>
        <v>Sub Account</v>
      </c>
      <c r="D449" s="37">
        <f t="shared" ca="1" si="25"/>
        <v>0</v>
      </c>
      <c r="E449" s="37">
        <f t="shared" ca="1" si="26"/>
        <v>0</v>
      </c>
      <c r="F449" s="37">
        <f t="shared" ca="1" si="27"/>
        <v>0</v>
      </c>
      <c r="G449" s="37"/>
      <c r="H449" s="33" t="str">
        <f>+'R&amp;E EXPORT'!A448</f>
        <v>A -9901-9-010</v>
      </c>
      <c r="I449" s="34">
        <f>IFERROR(VLOOKUP($H449,'Gen F Rev'!$A:$M,15,FALSE),0)</f>
        <v>0</v>
      </c>
      <c r="J449" s="34">
        <f>IFERROR(VLOOKUP($H449,'Gen F Rev'!$A:$M,16,FALSE),0)</f>
        <v>0</v>
      </c>
      <c r="K449" s="42">
        <f>IFERROR(VLOOKUP($H449,'Gen F Rev'!$A:$M,17,FALSE),0)</f>
        <v>0</v>
      </c>
      <c r="L449" s="34">
        <f>IFERROR(VLOOKUP($H449,'Gen F Exp'!$A:$E,15,FALSE),0)</f>
        <v>0</v>
      </c>
      <c r="M449" s="34">
        <f>IFERROR(VLOOKUP($H449,'Gen F Exp'!$A:$E,16,FALSE),0)</f>
        <v>0</v>
      </c>
      <c r="N449" s="42">
        <f>IFERROR(VLOOKUP($H449,'Gen F Exp'!$A:$E,17,FALSE),0)</f>
        <v>0</v>
      </c>
      <c r="O449" s="34">
        <f>IFERROR(VLOOKUP($H449,'Water F Rev'!$A:$L,15,FALSE),0)</f>
        <v>0</v>
      </c>
      <c r="P449" s="34">
        <f>IFERROR(VLOOKUP($H449,'Water F Rev'!$A:$L,16,FALSE),0)</f>
        <v>0</v>
      </c>
      <c r="Q449" s="42">
        <f>IFERROR(VLOOKUP($H449,'Water F Rev'!$A:$L,17,FALSE),0)</f>
        <v>0</v>
      </c>
      <c r="R449" s="34">
        <f>IFERROR(VLOOKUP($H449,'Water F Exp'!$A:$K,15,FALSE),0)</f>
        <v>0</v>
      </c>
      <c r="S449" s="34">
        <f>IFERROR(VLOOKUP($H449,'Water F Exp'!$A:$K,16,FALSE),0)</f>
        <v>0</v>
      </c>
      <c r="T449" s="42">
        <f>IFERROR(VLOOKUP($H449,'Water F Exp'!$A:$K,17,FALSE),0)</f>
        <v>0</v>
      </c>
      <c r="U449" s="34">
        <f ca="1">IFERROR(VLOOKUP($H449,'Sewer F Rev'!$A:$E,15,FALSE),0)</f>
        <v>0</v>
      </c>
      <c r="V449" s="34">
        <f ca="1">IFERROR(VLOOKUP($H449,'Sewer F Rev'!$A:$E,16,FALSE),0)</f>
        <v>0</v>
      </c>
      <c r="W449" s="42">
        <f ca="1">IFERROR(VLOOKUP($H449,'Sewer F Rev'!$A:$E,17,FALSE),0)</f>
        <v>0</v>
      </c>
      <c r="X449" s="34">
        <f>IFERROR(VLOOKUP($H449,'Sewer F Exp'!$A:$B,15,FALSE),0)</f>
        <v>0</v>
      </c>
      <c r="Y449" s="34">
        <f>IFERROR(VLOOKUP($H449,'Sewer F Exp'!$A:$B,16,FALSE),0)</f>
        <v>0</v>
      </c>
      <c r="Z449" s="42">
        <f>IFERROR(VLOOKUP($H449,'Sewer F Exp'!$A:$B,17,FALSE),0)</f>
        <v>0</v>
      </c>
      <c r="AA449" s="34">
        <f>IFERROR(VLOOKUP($H449,'Refuse F Rev'!$A:$E,15,FALSE),0)</f>
        <v>0</v>
      </c>
      <c r="AB449" s="34">
        <f>IFERROR(VLOOKUP($H449,'Refuse F Rev'!$A:$E,16,FALSE),0)</f>
        <v>0</v>
      </c>
      <c r="AC449" s="42">
        <f>IFERROR(VLOOKUP($H449,'Refuse F Rev'!$A:$E,17,FALSE),0)</f>
        <v>0</v>
      </c>
      <c r="AD449" s="34">
        <f>IFERROR(VLOOKUP($H449,'Refuse F Exp'!$A:$E,15,FALSE),0)</f>
        <v>0</v>
      </c>
      <c r="AE449" s="34">
        <f>IFERROR(VLOOKUP($H449,'Refuse F Exp'!$A:$E,16,FALSE),0)</f>
        <v>0</v>
      </c>
      <c r="AF449" s="42">
        <f>IFERROR(VLOOKUP($H449,'Refuse F Exp'!$A:$E,17,FALSE),0)</f>
        <v>0</v>
      </c>
      <c r="AG449" s="34">
        <f>IFERROR(VLOOKUP($H449,#REF!,10,FALSE),0)</f>
        <v>0</v>
      </c>
      <c r="AH449" s="34">
        <f>IFERROR(VLOOKUP($H449,#REF!,11,FALSE),0)</f>
        <v>0</v>
      </c>
      <c r="AI449" s="42">
        <f>IFERROR(VLOOKUP($H449,#REF!,12,FALSE),0)</f>
        <v>0</v>
      </c>
      <c r="AJ449" s="34">
        <f>IFERROR(VLOOKUP($H449,#REF!,10,FALSE),0)</f>
        <v>0</v>
      </c>
      <c r="AK449" s="34">
        <f>IFERROR(VLOOKUP($H449,#REF!,11,FALSE),0)</f>
        <v>0</v>
      </c>
      <c r="AL449" s="42">
        <f>IFERROR(VLOOKUP($H449,#REF!,12,FALSE),0)</f>
        <v>0</v>
      </c>
      <c r="AM449" s="34">
        <f>IFERROR(VLOOKUP($H449,#REF!,10,FALSE),0)</f>
        <v>0</v>
      </c>
      <c r="AN449" s="34">
        <f>IFERROR(VLOOKUP($H449,#REF!,11,FALSE),0)</f>
        <v>0</v>
      </c>
      <c r="AO449" s="42">
        <f>IFERROR(VLOOKUP($H449,#REF!,12,FALSE),0)</f>
        <v>0</v>
      </c>
      <c r="AP449" s="34">
        <f>IFERROR(VLOOKUP($H449,#REF!,10,FALSE),0)</f>
        <v>0</v>
      </c>
      <c r="AQ449" s="34">
        <f>IFERROR(VLOOKUP($H449,#REF!,11,FALSE),0)</f>
        <v>0</v>
      </c>
      <c r="AR449" s="42">
        <f>IFERROR(VLOOKUP($H449,#REF!,12,FALSE),0)</f>
        <v>0</v>
      </c>
      <c r="AS449" s="34">
        <f>IFERROR(VLOOKUP($H449,#REF!,13,FALSE),0)</f>
        <v>0</v>
      </c>
      <c r="AT449" s="34">
        <f>IFERROR(VLOOKUP($H449,#REF!,14,FALSE),0)</f>
        <v>0</v>
      </c>
      <c r="AU449" s="42">
        <f>IFERROR(VLOOKUP($H449,#REF!,15,FALSE),0)</f>
        <v>0</v>
      </c>
      <c r="AV449" s="34">
        <f>IFERROR(VLOOKUP($H449,#REF!,15,FALSE),0)</f>
        <v>0</v>
      </c>
      <c r="AW449" s="34">
        <f>IFERROR(VLOOKUP($H449,#REF!,16,FALSE),0)</f>
        <v>0</v>
      </c>
      <c r="AX449" s="42">
        <f>IFERROR(VLOOKUP($H449,#REF!,17,FALSE),0)</f>
        <v>0</v>
      </c>
    </row>
    <row r="450" spans="1:50" x14ac:dyDescent="0.3">
      <c r="A450" s="33" t="str">
        <f t="shared" si="24"/>
        <v>A -9901-9-015</v>
      </c>
      <c r="B450" s="33" t="str">
        <f>+'R&amp;E EXPORT'!B449</f>
        <v>GEN-TO-DEBT SERVICE BOND PAYMENTS</v>
      </c>
      <c r="C450" t="str">
        <f>IFERROR(VLOOKUP(A450,'MCSJ Export'!A:C,3,FALSE),"")</f>
        <v>Sub Account</v>
      </c>
      <c r="D450" s="37">
        <f t="shared" ca="1" si="25"/>
        <v>0</v>
      </c>
      <c r="E450" s="37">
        <f t="shared" ca="1" si="26"/>
        <v>0</v>
      </c>
      <c r="F450" s="37">
        <f t="shared" ca="1" si="27"/>
        <v>0</v>
      </c>
      <c r="G450" s="37"/>
      <c r="H450" s="33" t="str">
        <f>+'R&amp;E EXPORT'!A449</f>
        <v>A -9901-9-015</v>
      </c>
      <c r="I450" s="34">
        <f>IFERROR(VLOOKUP($H450,'Gen F Rev'!$A:$M,15,FALSE),0)</f>
        <v>0</v>
      </c>
      <c r="J450" s="34">
        <f>IFERROR(VLOOKUP($H450,'Gen F Rev'!$A:$M,16,FALSE),0)</f>
        <v>0</v>
      </c>
      <c r="K450" s="42">
        <f>IFERROR(VLOOKUP($H450,'Gen F Rev'!$A:$M,17,FALSE),0)</f>
        <v>0</v>
      </c>
      <c r="L450" s="34">
        <f>IFERROR(VLOOKUP($H450,'Gen F Exp'!$A:$E,15,FALSE),0)</f>
        <v>0</v>
      </c>
      <c r="M450" s="34">
        <f>IFERROR(VLOOKUP($H450,'Gen F Exp'!$A:$E,16,FALSE),0)</f>
        <v>0</v>
      </c>
      <c r="N450" s="42">
        <f>IFERROR(VLOOKUP($H450,'Gen F Exp'!$A:$E,17,FALSE),0)</f>
        <v>0</v>
      </c>
      <c r="O450" s="34">
        <f>IFERROR(VLOOKUP($H450,'Water F Rev'!$A:$L,15,FALSE),0)</f>
        <v>0</v>
      </c>
      <c r="P450" s="34">
        <f>IFERROR(VLOOKUP($H450,'Water F Rev'!$A:$L,16,FALSE),0)</f>
        <v>0</v>
      </c>
      <c r="Q450" s="42">
        <f>IFERROR(VLOOKUP($H450,'Water F Rev'!$A:$L,17,FALSE),0)</f>
        <v>0</v>
      </c>
      <c r="R450" s="34">
        <f>IFERROR(VLOOKUP($H450,'Water F Exp'!$A:$K,15,FALSE),0)</f>
        <v>0</v>
      </c>
      <c r="S450" s="34">
        <f>IFERROR(VLOOKUP($H450,'Water F Exp'!$A:$K,16,FALSE),0)</f>
        <v>0</v>
      </c>
      <c r="T450" s="42">
        <f>IFERROR(VLOOKUP($H450,'Water F Exp'!$A:$K,17,FALSE),0)</f>
        <v>0</v>
      </c>
      <c r="U450" s="34">
        <f ca="1">IFERROR(VLOOKUP($H450,'Sewer F Rev'!$A:$E,15,FALSE),0)</f>
        <v>0</v>
      </c>
      <c r="V450" s="34">
        <f ca="1">IFERROR(VLOOKUP($H450,'Sewer F Rev'!$A:$E,16,FALSE),0)</f>
        <v>0</v>
      </c>
      <c r="W450" s="42">
        <f ca="1">IFERROR(VLOOKUP($H450,'Sewer F Rev'!$A:$E,17,FALSE),0)</f>
        <v>0</v>
      </c>
      <c r="X450" s="34">
        <f>IFERROR(VLOOKUP($H450,'Sewer F Exp'!$A:$B,15,FALSE),0)</f>
        <v>0</v>
      </c>
      <c r="Y450" s="34">
        <f>IFERROR(VLOOKUP($H450,'Sewer F Exp'!$A:$B,16,FALSE),0)</f>
        <v>0</v>
      </c>
      <c r="Z450" s="42">
        <f>IFERROR(VLOOKUP($H450,'Sewer F Exp'!$A:$B,17,FALSE),0)</f>
        <v>0</v>
      </c>
      <c r="AA450" s="34">
        <f>IFERROR(VLOOKUP($H450,'Refuse F Rev'!$A:$E,15,FALSE),0)</f>
        <v>0</v>
      </c>
      <c r="AB450" s="34">
        <f>IFERROR(VLOOKUP($H450,'Refuse F Rev'!$A:$E,16,FALSE),0)</f>
        <v>0</v>
      </c>
      <c r="AC450" s="42">
        <f>IFERROR(VLOOKUP($H450,'Refuse F Rev'!$A:$E,17,FALSE),0)</f>
        <v>0</v>
      </c>
      <c r="AD450" s="34">
        <f>IFERROR(VLOOKUP($H450,'Refuse F Exp'!$A:$E,15,FALSE),0)</f>
        <v>0</v>
      </c>
      <c r="AE450" s="34">
        <f>IFERROR(VLOOKUP($H450,'Refuse F Exp'!$A:$E,16,FALSE),0)</f>
        <v>0</v>
      </c>
      <c r="AF450" s="42">
        <f>IFERROR(VLOOKUP($H450,'Refuse F Exp'!$A:$E,17,FALSE),0)</f>
        <v>0</v>
      </c>
      <c r="AG450" s="34">
        <f>IFERROR(VLOOKUP($H450,#REF!,10,FALSE),0)</f>
        <v>0</v>
      </c>
      <c r="AH450" s="34">
        <f>IFERROR(VLOOKUP($H450,#REF!,11,FALSE),0)</f>
        <v>0</v>
      </c>
      <c r="AI450" s="42">
        <f>IFERROR(VLOOKUP($H450,#REF!,12,FALSE),0)</f>
        <v>0</v>
      </c>
      <c r="AJ450" s="34">
        <f>IFERROR(VLOOKUP($H450,#REF!,10,FALSE),0)</f>
        <v>0</v>
      </c>
      <c r="AK450" s="34">
        <f>IFERROR(VLOOKUP($H450,#REF!,11,FALSE),0)</f>
        <v>0</v>
      </c>
      <c r="AL450" s="42">
        <f>IFERROR(VLOOKUP($H450,#REF!,12,FALSE),0)</f>
        <v>0</v>
      </c>
      <c r="AM450" s="34">
        <f>IFERROR(VLOOKUP($H450,#REF!,10,FALSE),0)</f>
        <v>0</v>
      </c>
      <c r="AN450" s="34">
        <f>IFERROR(VLOOKUP($H450,#REF!,11,FALSE),0)</f>
        <v>0</v>
      </c>
      <c r="AO450" s="42">
        <f>IFERROR(VLOOKUP($H450,#REF!,12,FALSE),0)</f>
        <v>0</v>
      </c>
      <c r="AP450" s="34">
        <f>IFERROR(VLOOKUP($H450,#REF!,10,FALSE),0)</f>
        <v>0</v>
      </c>
      <c r="AQ450" s="34">
        <f>IFERROR(VLOOKUP($H450,#REF!,11,FALSE),0)</f>
        <v>0</v>
      </c>
      <c r="AR450" s="42">
        <f>IFERROR(VLOOKUP($H450,#REF!,12,FALSE),0)</f>
        <v>0</v>
      </c>
      <c r="AS450" s="34">
        <f>IFERROR(VLOOKUP($H450,#REF!,13,FALSE),0)</f>
        <v>0</v>
      </c>
      <c r="AT450" s="34">
        <f>IFERROR(VLOOKUP($H450,#REF!,14,FALSE),0)</f>
        <v>0</v>
      </c>
      <c r="AU450" s="42">
        <f>IFERROR(VLOOKUP($H450,#REF!,15,FALSE),0)</f>
        <v>0</v>
      </c>
      <c r="AV450" s="34">
        <f>IFERROR(VLOOKUP($H450,#REF!,15,FALSE),0)</f>
        <v>0</v>
      </c>
      <c r="AW450" s="34">
        <f>IFERROR(VLOOKUP($H450,#REF!,16,FALSE),0)</f>
        <v>0</v>
      </c>
      <c r="AX450" s="42">
        <f>IFERROR(VLOOKUP($H450,#REF!,17,FALSE),0)</f>
        <v>0</v>
      </c>
    </row>
    <row r="451" spans="1:50" x14ac:dyDescent="0.3">
      <c r="A451" s="33" t="str">
        <f t="shared" si="24"/>
        <v>A -9901-9-020</v>
      </c>
      <c r="B451" s="33" t="str">
        <f>+'R&amp;E EXPORT'!B450</f>
        <v>GEN-TO-SPECIAL GRANT FUND</v>
      </c>
      <c r="C451" t="str">
        <f>IFERROR(VLOOKUP(A451,'MCSJ Export'!A:C,3,FALSE),"")</f>
        <v>Sub Account</v>
      </c>
      <c r="D451" s="37">
        <f t="shared" ca="1" si="25"/>
        <v>0</v>
      </c>
      <c r="E451" s="37">
        <f t="shared" ca="1" si="26"/>
        <v>0</v>
      </c>
      <c r="F451" s="37">
        <f t="shared" ca="1" si="27"/>
        <v>0</v>
      </c>
      <c r="G451" s="37"/>
      <c r="H451" s="33" t="str">
        <f>+'R&amp;E EXPORT'!A450</f>
        <v>A -9901-9-020</v>
      </c>
      <c r="I451" s="34">
        <f>IFERROR(VLOOKUP($H451,'Gen F Rev'!$A:$M,15,FALSE),0)</f>
        <v>0</v>
      </c>
      <c r="J451" s="34">
        <f>IFERROR(VLOOKUP($H451,'Gen F Rev'!$A:$M,16,FALSE),0)</f>
        <v>0</v>
      </c>
      <c r="K451" s="42">
        <f>IFERROR(VLOOKUP($H451,'Gen F Rev'!$A:$M,17,FALSE),0)</f>
        <v>0</v>
      </c>
      <c r="L451" s="34">
        <f>IFERROR(VLOOKUP($H451,'Gen F Exp'!$A:$E,15,FALSE),0)</f>
        <v>0</v>
      </c>
      <c r="M451" s="34">
        <f>IFERROR(VLOOKUP($H451,'Gen F Exp'!$A:$E,16,FALSE),0)</f>
        <v>0</v>
      </c>
      <c r="N451" s="42">
        <f>IFERROR(VLOOKUP($H451,'Gen F Exp'!$A:$E,17,FALSE),0)</f>
        <v>0</v>
      </c>
      <c r="O451" s="34">
        <f>IFERROR(VLOOKUP($H451,'Water F Rev'!$A:$L,15,FALSE),0)</f>
        <v>0</v>
      </c>
      <c r="P451" s="34">
        <f>IFERROR(VLOOKUP($H451,'Water F Rev'!$A:$L,16,FALSE),0)</f>
        <v>0</v>
      </c>
      <c r="Q451" s="42">
        <f>IFERROR(VLOOKUP($H451,'Water F Rev'!$A:$L,17,FALSE),0)</f>
        <v>0</v>
      </c>
      <c r="R451" s="34">
        <f>IFERROR(VLOOKUP($H451,'Water F Exp'!$A:$K,15,FALSE),0)</f>
        <v>0</v>
      </c>
      <c r="S451" s="34">
        <f>IFERROR(VLOOKUP($H451,'Water F Exp'!$A:$K,16,FALSE),0)</f>
        <v>0</v>
      </c>
      <c r="T451" s="42">
        <f>IFERROR(VLOOKUP($H451,'Water F Exp'!$A:$K,17,FALSE),0)</f>
        <v>0</v>
      </c>
      <c r="U451" s="34">
        <f ca="1">IFERROR(VLOOKUP($H451,'Sewer F Rev'!$A:$E,15,FALSE),0)</f>
        <v>0</v>
      </c>
      <c r="V451" s="34">
        <f ca="1">IFERROR(VLOOKUP($H451,'Sewer F Rev'!$A:$E,16,FALSE),0)</f>
        <v>0</v>
      </c>
      <c r="W451" s="42">
        <f ca="1">IFERROR(VLOOKUP($H451,'Sewer F Rev'!$A:$E,17,FALSE),0)</f>
        <v>0</v>
      </c>
      <c r="X451" s="34">
        <f>IFERROR(VLOOKUP($H451,'Sewer F Exp'!$A:$B,15,FALSE),0)</f>
        <v>0</v>
      </c>
      <c r="Y451" s="34">
        <f>IFERROR(VLOOKUP($H451,'Sewer F Exp'!$A:$B,16,FALSE),0)</f>
        <v>0</v>
      </c>
      <c r="Z451" s="42">
        <f>IFERROR(VLOOKUP($H451,'Sewer F Exp'!$A:$B,17,FALSE),0)</f>
        <v>0</v>
      </c>
      <c r="AA451" s="34">
        <f>IFERROR(VLOOKUP($H451,'Refuse F Rev'!$A:$E,15,FALSE),0)</f>
        <v>0</v>
      </c>
      <c r="AB451" s="34">
        <f>IFERROR(VLOOKUP($H451,'Refuse F Rev'!$A:$E,16,FALSE),0)</f>
        <v>0</v>
      </c>
      <c r="AC451" s="42">
        <f>IFERROR(VLOOKUP($H451,'Refuse F Rev'!$A:$E,17,FALSE),0)</f>
        <v>0</v>
      </c>
      <c r="AD451" s="34">
        <f>IFERROR(VLOOKUP($H451,'Refuse F Exp'!$A:$E,15,FALSE),0)</f>
        <v>0</v>
      </c>
      <c r="AE451" s="34">
        <f>IFERROR(VLOOKUP($H451,'Refuse F Exp'!$A:$E,16,FALSE),0)</f>
        <v>0</v>
      </c>
      <c r="AF451" s="42">
        <f>IFERROR(VLOOKUP($H451,'Refuse F Exp'!$A:$E,17,FALSE),0)</f>
        <v>0</v>
      </c>
      <c r="AG451" s="34">
        <f>IFERROR(VLOOKUP($H451,#REF!,10,FALSE),0)</f>
        <v>0</v>
      </c>
      <c r="AH451" s="34">
        <f>IFERROR(VLOOKUP($H451,#REF!,11,FALSE),0)</f>
        <v>0</v>
      </c>
      <c r="AI451" s="42">
        <f>IFERROR(VLOOKUP($H451,#REF!,12,FALSE),0)</f>
        <v>0</v>
      </c>
      <c r="AJ451" s="34">
        <f>IFERROR(VLOOKUP($H451,#REF!,10,FALSE),0)</f>
        <v>0</v>
      </c>
      <c r="AK451" s="34">
        <f>IFERROR(VLOOKUP($H451,#REF!,11,FALSE),0)</f>
        <v>0</v>
      </c>
      <c r="AL451" s="42">
        <f>IFERROR(VLOOKUP($H451,#REF!,12,FALSE),0)</f>
        <v>0</v>
      </c>
      <c r="AM451" s="34">
        <f>IFERROR(VLOOKUP($H451,#REF!,10,FALSE),0)</f>
        <v>0</v>
      </c>
      <c r="AN451" s="34">
        <f>IFERROR(VLOOKUP($H451,#REF!,11,FALSE),0)</f>
        <v>0</v>
      </c>
      <c r="AO451" s="42">
        <f>IFERROR(VLOOKUP($H451,#REF!,12,FALSE),0)</f>
        <v>0</v>
      </c>
      <c r="AP451" s="34">
        <f>IFERROR(VLOOKUP($H451,#REF!,10,FALSE),0)</f>
        <v>0</v>
      </c>
      <c r="AQ451" s="34">
        <f>IFERROR(VLOOKUP($H451,#REF!,11,FALSE),0)</f>
        <v>0</v>
      </c>
      <c r="AR451" s="42">
        <f>IFERROR(VLOOKUP($H451,#REF!,12,FALSE),0)</f>
        <v>0</v>
      </c>
      <c r="AS451" s="34">
        <f>IFERROR(VLOOKUP($H451,#REF!,13,FALSE),0)</f>
        <v>0</v>
      </c>
      <c r="AT451" s="34">
        <f>IFERROR(VLOOKUP($H451,#REF!,14,FALSE),0)</f>
        <v>0</v>
      </c>
      <c r="AU451" s="42">
        <f>IFERROR(VLOOKUP($H451,#REF!,15,FALSE),0)</f>
        <v>0</v>
      </c>
      <c r="AV451" s="34">
        <f>IFERROR(VLOOKUP($H451,#REF!,15,FALSE),0)</f>
        <v>0</v>
      </c>
      <c r="AW451" s="34">
        <f>IFERROR(VLOOKUP($H451,#REF!,16,FALSE),0)</f>
        <v>0</v>
      </c>
      <c r="AX451" s="42">
        <f>IFERROR(VLOOKUP($H451,#REF!,17,FALSE),0)</f>
        <v>0</v>
      </c>
    </row>
    <row r="452" spans="1:50" x14ac:dyDescent="0.3">
      <c r="A452" s="33" t="str">
        <f t="shared" ref="A452:A515" si="28">+TRIM(H452)</f>
        <v>A -9950-9-001</v>
      </c>
      <c r="B452" s="33" t="str">
        <f>+'R&amp;E EXPORT'!B451</f>
        <v>GEN-TO-CAP INTERFUND</v>
      </c>
      <c r="C452" t="str">
        <f>IFERROR(VLOOKUP(A452,'MCSJ Export'!A:C,3,FALSE),"")</f>
        <v>Sub Account</v>
      </c>
      <c r="D452" s="37">
        <f t="shared" ref="D452:D515" ca="1" si="29">+I452+L452+O452+R452+U452+X452+AA452+AD452+AG452+AJ452+AM452+AP452+AS452+AV452</f>
        <v>0</v>
      </c>
      <c r="E452" s="37">
        <f t="shared" ref="E452:E515" ca="1" si="30">+J452+M452+P452+S452+V452+Y452+AB452+AE452+AH452+AK452+AN452+AQ452+AT452+AW452</f>
        <v>0</v>
      </c>
      <c r="F452" s="37">
        <f t="shared" ref="F452:F515" ca="1" si="31">+K452+N452+Q452+T452+W452+Z452+AC452+AF452+AI452+AL452+AO452+AR452+AU452+AX452</f>
        <v>0</v>
      </c>
      <c r="G452" s="37"/>
      <c r="H452" s="33" t="str">
        <f>+'R&amp;E EXPORT'!A451</f>
        <v>A -9950-9-001</v>
      </c>
      <c r="I452" s="34">
        <f>IFERROR(VLOOKUP($H452,'Gen F Rev'!$A:$M,15,FALSE),0)</f>
        <v>0</v>
      </c>
      <c r="J452" s="34">
        <f>IFERROR(VLOOKUP($H452,'Gen F Rev'!$A:$M,16,FALSE),0)</f>
        <v>0</v>
      </c>
      <c r="K452" s="42">
        <f>IFERROR(VLOOKUP($H452,'Gen F Rev'!$A:$M,17,FALSE),0)</f>
        <v>0</v>
      </c>
      <c r="L452" s="34">
        <f>IFERROR(VLOOKUP($H452,'Gen F Exp'!$A:$E,15,FALSE),0)</f>
        <v>0</v>
      </c>
      <c r="M452" s="34">
        <f>IFERROR(VLOOKUP($H452,'Gen F Exp'!$A:$E,16,FALSE),0)</f>
        <v>0</v>
      </c>
      <c r="N452" s="42">
        <f>IFERROR(VLOOKUP($H452,'Gen F Exp'!$A:$E,17,FALSE),0)</f>
        <v>0</v>
      </c>
      <c r="O452" s="34">
        <f>IFERROR(VLOOKUP($H452,'Water F Rev'!$A:$L,15,FALSE),0)</f>
        <v>0</v>
      </c>
      <c r="P452" s="34">
        <f>IFERROR(VLOOKUP($H452,'Water F Rev'!$A:$L,16,FALSE),0)</f>
        <v>0</v>
      </c>
      <c r="Q452" s="42">
        <f>IFERROR(VLOOKUP($H452,'Water F Rev'!$A:$L,17,FALSE),0)</f>
        <v>0</v>
      </c>
      <c r="R452" s="34">
        <f>IFERROR(VLOOKUP($H452,'Water F Exp'!$A:$K,15,FALSE),0)</f>
        <v>0</v>
      </c>
      <c r="S452" s="34">
        <f>IFERROR(VLOOKUP($H452,'Water F Exp'!$A:$K,16,FALSE),0)</f>
        <v>0</v>
      </c>
      <c r="T452" s="42">
        <f>IFERROR(VLOOKUP($H452,'Water F Exp'!$A:$K,17,FALSE),0)</f>
        <v>0</v>
      </c>
      <c r="U452" s="34">
        <f ca="1">IFERROR(VLOOKUP($H452,'Sewer F Rev'!$A:$E,15,FALSE),0)</f>
        <v>0</v>
      </c>
      <c r="V452" s="34">
        <f ca="1">IFERROR(VLOOKUP($H452,'Sewer F Rev'!$A:$E,16,FALSE),0)</f>
        <v>0</v>
      </c>
      <c r="W452" s="42">
        <f ca="1">IFERROR(VLOOKUP($H452,'Sewer F Rev'!$A:$E,17,FALSE),0)</f>
        <v>0</v>
      </c>
      <c r="X452" s="34">
        <f>IFERROR(VLOOKUP($H452,'Sewer F Exp'!$A:$B,15,FALSE),0)</f>
        <v>0</v>
      </c>
      <c r="Y452" s="34">
        <f>IFERROR(VLOOKUP($H452,'Sewer F Exp'!$A:$B,16,FALSE),0)</f>
        <v>0</v>
      </c>
      <c r="Z452" s="42">
        <f>IFERROR(VLOOKUP($H452,'Sewer F Exp'!$A:$B,17,FALSE),0)</f>
        <v>0</v>
      </c>
      <c r="AA452" s="34">
        <f>IFERROR(VLOOKUP($H452,'Refuse F Rev'!$A:$E,15,FALSE),0)</f>
        <v>0</v>
      </c>
      <c r="AB452" s="34">
        <f>IFERROR(VLOOKUP($H452,'Refuse F Rev'!$A:$E,16,FALSE),0)</f>
        <v>0</v>
      </c>
      <c r="AC452" s="42">
        <f>IFERROR(VLOOKUP($H452,'Refuse F Rev'!$A:$E,17,FALSE),0)</f>
        <v>0</v>
      </c>
      <c r="AD452" s="34">
        <f>IFERROR(VLOOKUP($H452,'Refuse F Exp'!$A:$E,15,FALSE),0)</f>
        <v>0</v>
      </c>
      <c r="AE452" s="34">
        <f>IFERROR(VLOOKUP($H452,'Refuse F Exp'!$A:$E,16,FALSE),0)</f>
        <v>0</v>
      </c>
      <c r="AF452" s="42">
        <f>IFERROR(VLOOKUP($H452,'Refuse F Exp'!$A:$E,17,FALSE),0)</f>
        <v>0</v>
      </c>
      <c r="AG452" s="34">
        <f>IFERROR(VLOOKUP($H452,#REF!,10,FALSE),0)</f>
        <v>0</v>
      </c>
      <c r="AH452" s="34">
        <f>IFERROR(VLOOKUP($H452,#REF!,11,FALSE),0)</f>
        <v>0</v>
      </c>
      <c r="AI452" s="42">
        <f>IFERROR(VLOOKUP($H452,#REF!,12,FALSE),0)</f>
        <v>0</v>
      </c>
      <c r="AJ452" s="34">
        <f>IFERROR(VLOOKUP($H452,#REF!,10,FALSE),0)</f>
        <v>0</v>
      </c>
      <c r="AK452" s="34">
        <f>IFERROR(VLOOKUP($H452,#REF!,11,FALSE),0)</f>
        <v>0</v>
      </c>
      <c r="AL452" s="42">
        <f>IFERROR(VLOOKUP($H452,#REF!,12,FALSE),0)</f>
        <v>0</v>
      </c>
      <c r="AM452" s="34">
        <f>IFERROR(VLOOKUP($H452,#REF!,10,FALSE),0)</f>
        <v>0</v>
      </c>
      <c r="AN452" s="34">
        <f>IFERROR(VLOOKUP($H452,#REF!,11,FALSE),0)</f>
        <v>0</v>
      </c>
      <c r="AO452" s="42">
        <f>IFERROR(VLOOKUP($H452,#REF!,12,FALSE),0)</f>
        <v>0</v>
      </c>
      <c r="AP452" s="34">
        <f>IFERROR(VLOOKUP($H452,#REF!,10,FALSE),0)</f>
        <v>0</v>
      </c>
      <c r="AQ452" s="34">
        <f>IFERROR(VLOOKUP($H452,#REF!,11,FALSE),0)</f>
        <v>0</v>
      </c>
      <c r="AR452" s="42">
        <f>IFERROR(VLOOKUP($H452,#REF!,12,FALSE),0)</f>
        <v>0</v>
      </c>
      <c r="AS452" s="34">
        <f>IFERROR(VLOOKUP($H452,#REF!,13,FALSE),0)</f>
        <v>0</v>
      </c>
      <c r="AT452" s="34">
        <f>IFERROR(VLOOKUP($H452,#REF!,14,FALSE),0)</f>
        <v>0</v>
      </c>
      <c r="AU452" s="42">
        <f>IFERROR(VLOOKUP($H452,#REF!,15,FALSE),0)</f>
        <v>0</v>
      </c>
      <c r="AV452" s="34">
        <f>IFERROR(VLOOKUP($H452,#REF!,15,FALSE),0)</f>
        <v>0</v>
      </c>
      <c r="AW452" s="34">
        <f>IFERROR(VLOOKUP($H452,#REF!,16,FALSE),0)</f>
        <v>0</v>
      </c>
      <c r="AX452" s="42">
        <f>IFERROR(VLOOKUP($H452,#REF!,17,FALSE),0)</f>
        <v>0</v>
      </c>
    </row>
    <row r="453" spans="1:50" x14ac:dyDescent="0.3">
      <c r="A453" s="33" t="str">
        <f t="shared" si="28"/>
        <v/>
      </c>
      <c r="B453" s="33" t="str">
        <f>+'R&amp;E EXPORT'!B452</f>
        <v>General Expenditure Totals</v>
      </c>
      <c r="C453" t="str">
        <f>IFERROR(VLOOKUP(A453,'MCSJ Export'!A:C,3,FALSE),"")</f>
        <v/>
      </c>
      <c r="D453" s="37">
        <f t="shared" ca="1" si="29"/>
        <v>0</v>
      </c>
      <c r="E453" s="37">
        <f t="shared" ca="1" si="30"/>
        <v>0</v>
      </c>
      <c r="F453" s="37">
        <f t="shared" ca="1" si="31"/>
        <v>0</v>
      </c>
      <c r="G453" s="37"/>
      <c r="H453" s="33" t="str">
        <f>+'R&amp;E EXPORT'!A452</f>
        <v/>
      </c>
      <c r="I453" s="34">
        <f>IFERROR(VLOOKUP($H453,'Gen F Rev'!$A:$M,15,FALSE),0)</f>
        <v>0</v>
      </c>
      <c r="J453" s="34">
        <f>IFERROR(VLOOKUP($H453,'Gen F Rev'!$A:$M,16,FALSE),0)</f>
        <v>0</v>
      </c>
      <c r="K453" s="42">
        <f>IFERROR(VLOOKUP($H453,'Gen F Rev'!$A:$M,17,FALSE),0)</f>
        <v>0</v>
      </c>
      <c r="L453" s="34">
        <f>IFERROR(VLOOKUP($H453,'Gen F Exp'!$A:$E,15,FALSE),0)</f>
        <v>0</v>
      </c>
      <c r="M453" s="34">
        <f>IFERROR(VLOOKUP($H453,'Gen F Exp'!$A:$E,16,FALSE),0)</f>
        <v>0</v>
      </c>
      <c r="N453" s="42">
        <f>IFERROR(VLOOKUP($H453,'Gen F Exp'!$A:$E,17,FALSE),0)</f>
        <v>0</v>
      </c>
      <c r="O453" s="34">
        <f>IFERROR(VLOOKUP($H453,'Water F Rev'!$A:$L,15,FALSE),0)</f>
        <v>0</v>
      </c>
      <c r="P453" s="34">
        <f>IFERROR(VLOOKUP($H453,'Water F Rev'!$A:$L,16,FALSE),0)</f>
        <v>0</v>
      </c>
      <c r="Q453" s="42">
        <f>IFERROR(VLOOKUP($H453,'Water F Rev'!$A:$L,17,FALSE),0)</f>
        <v>0</v>
      </c>
      <c r="R453" s="34">
        <f>IFERROR(VLOOKUP($H453,'Water F Exp'!$A:$K,15,FALSE),0)</f>
        <v>0</v>
      </c>
      <c r="S453" s="34">
        <f>IFERROR(VLOOKUP($H453,'Water F Exp'!$A:$K,16,FALSE),0)</f>
        <v>0</v>
      </c>
      <c r="T453" s="42">
        <f>IFERROR(VLOOKUP($H453,'Water F Exp'!$A:$K,17,FALSE),0)</f>
        <v>0</v>
      </c>
      <c r="U453" s="34">
        <f ca="1">IFERROR(VLOOKUP($H453,'Sewer F Rev'!$A:$E,15,FALSE),0)</f>
        <v>0</v>
      </c>
      <c r="V453" s="34">
        <f ca="1">IFERROR(VLOOKUP($H453,'Sewer F Rev'!$A:$E,16,FALSE),0)</f>
        <v>0</v>
      </c>
      <c r="W453" s="42">
        <f ca="1">IFERROR(VLOOKUP($H453,'Sewer F Rev'!$A:$E,17,FALSE),0)</f>
        <v>0</v>
      </c>
      <c r="X453" s="34">
        <f>IFERROR(VLOOKUP($H453,'Sewer F Exp'!$A:$B,15,FALSE),0)</f>
        <v>0</v>
      </c>
      <c r="Y453" s="34">
        <f>IFERROR(VLOOKUP($H453,'Sewer F Exp'!$A:$B,16,FALSE),0)</f>
        <v>0</v>
      </c>
      <c r="Z453" s="42">
        <f>IFERROR(VLOOKUP($H453,'Sewer F Exp'!$A:$B,17,FALSE),0)</f>
        <v>0</v>
      </c>
      <c r="AA453" s="34">
        <f>IFERROR(VLOOKUP($H453,'Refuse F Rev'!$A:$E,15,FALSE),0)</f>
        <v>0</v>
      </c>
      <c r="AB453" s="34">
        <f>IFERROR(VLOOKUP($H453,'Refuse F Rev'!$A:$E,16,FALSE),0)</f>
        <v>0</v>
      </c>
      <c r="AC453" s="42">
        <f>IFERROR(VLOOKUP($H453,'Refuse F Rev'!$A:$E,17,FALSE),0)</f>
        <v>0</v>
      </c>
      <c r="AD453" s="34">
        <f>IFERROR(VLOOKUP($H453,'Refuse F Exp'!$A:$E,15,FALSE),0)</f>
        <v>0</v>
      </c>
      <c r="AE453" s="34">
        <f>IFERROR(VLOOKUP($H453,'Refuse F Exp'!$A:$E,16,FALSE),0)</f>
        <v>0</v>
      </c>
      <c r="AF453" s="42">
        <f>IFERROR(VLOOKUP($H453,'Refuse F Exp'!$A:$E,17,FALSE),0)</f>
        <v>0</v>
      </c>
      <c r="AG453" s="34">
        <f>IFERROR(VLOOKUP($H453,#REF!,10,FALSE),0)</f>
        <v>0</v>
      </c>
      <c r="AH453" s="34">
        <f>IFERROR(VLOOKUP($H453,#REF!,11,FALSE),0)</f>
        <v>0</v>
      </c>
      <c r="AI453" s="42">
        <f>IFERROR(VLOOKUP($H453,#REF!,12,FALSE),0)</f>
        <v>0</v>
      </c>
      <c r="AJ453" s="34">
        <f>IFERROR(VLOOKUP($H453,#REF!,10,FALSE),0)</f>
        <v>0</v>
      </c>
      <c r="AK453" s="34">
        <f>IFERROR(VLOOKUP($H453,#REF!,11,FALSE),0)</f>
        <v>0</v>
      </c>
      <c r="AL453" s="42">
        <f>IFERROR(VLOOKUP($H453,#REF!,12,FALSE),0)</f>
        <v>0</v>
      </c>
      <c r="AM453" s="34">
        <f>IFERROR(VLOOKUP($H453,#REF!,10,FALSE),0)</f>
        <v>0</v>
      </c>
      <c r="AN453" s="34">
        <f>IFERROR(VLOOKUP($H453,#REF!,11,FALSE),0)</f>
        <v>0</v>
      </c>
      <c r="AO453" s="42">
        <f>IFERROR(VLOOKUP($H453,#REF!,12,FALSE),0)</f>
        <v>0</v>
      </c>
      <c r="AP453" s="34">
        <f>IFERROR(VLOOKUP($H453,#REF!,10,FALSE),0)</f>
        <v>0</v>
      </c>
      <c r="AQ453" s="34">
        <f>IFERROR(VLOOKUP($H453,#REF!,11,FALSE),0)</f>
        <v>0</v>
      </c>
      <c r="AR453" s="42">
        <f>IFERROR(VLOOKUP($H453,#REF!,12,FALSE),0)</f>
        <v>0</v>
      </c>
      <c r="AS453" s="34">
        <f>IFERROR(VLOOKUP($H453,#REF!,13,FALSE),0)</f>
        <v>0</v>
      </c>
      <c r="AT453" s="34">
        <f>IFERROR(VLOOKUP($H453,#REF!,14,FALSE),0)</f>
        <v>0</v>
      </c>
      <c r="AU453" s="42">
        <f>IFERROR(VLOOKUP($H453,#REF!,15,FALSE),0)</f>
        <v>0</v>
      </c>
      <c r="AV453" s="34">
        <f>IFERROR(VLOOKUP($H453,#REF!,15,FALSE),0)</f>
        <v>0</v>
      </c>
      <c r="AW453" s="34">
        <f>IFERROR(VLOOKUP($H453,#REF!,16,FALSE),0)</f>
        <v>0</v>
      </c>
      <c r="AX453" s="42">
        <f>IFERROR(VLOOKUP($H453,#REF!,17,FALSE),0)</f>
        <v>0</v>
      </c>
    </row>
    <row r="454" spans="1:50" x14ac:dyDescent="0.3">
      <c r="A454" s="33" t="str">
        <f t="shared" si="28"/>
        <v/>
      </c>
      <c r="B454" s="33">
        <f>+'R&amp;E EXPORT'!B453</f>
        <v>0</v>
      </c>
      <c r="C454" t="str">
        <f>IFERROR(VLOOKUP(A454,'MCSJ Export'!A:C,3,FALSE),"")</f>
        <v/>
      </c>
      <c r="D454" s="37">
        <f t="shared" ca="1" si="29"/>
        <v>0</v>
      </c>
      <c r="E454" s="37">
        <f t="shared" ca="1" si="30"/>
        <v>0</v>
      </c>
      <c r="F454" s="37">
        <f t="shared" ca="1" si="31"/>
        <v>0</v>
      </c>
      <c r="G454" s="37"/>
      <c r="H454" s="33" t="str">
        <f>+'R&amp;E EXPORT'!A453</f>
        <v xml:space="preserve"> </v>
      </c>
      <c r="I454" s="34">
        <f>IFERROR(VLOOKUP($H454,'Gen F Rev'!$A:$M,15,FALSE),0)</f>
        <v>0</v>
      </c>
      <c r="J454" s="34">
        <f>IFERROR(VLOOKUP($H454,'Gen F Rev'!$A:$M,16,FALSE),0)</f>
        <v>0</v>
      </c>
      <c r="K454" s="42">
        <f>IFERROR(VLOOKUP($H454,'Gen F Rev'!$A:$M,17,FALSE),0)</f>
        <v>0</v>
      </c>
      <c r="L454" s="34">
        <f>IFERROR(VLOOKUP($H454,'Gen F Exp'!$A:$E,15,FALSE),0)</f>
        <v>0</v>
      </c>
      <c r="M454" s="34">
        <f>IFERROR(VLOOKUP($H454,'Gen F Exp'!$A:$E,16,FALSE),0)</f>
        <v>0</v>
      </c>
      <c r="N454" s="42">
        <f>IFERROR(VLOOKUP($H454,'Gen F Exp'!$A:$E,17,FALSE),0)</f>
        <v>0</v>
      </c>
      <c r="O454" s="34">
        <f>IFERROR(VLOOKUP($H454,'Water F Rev'!$A:$L,15,FALSE),0)</f>
        <v>0</v>
      </c>
      <c r="P454" s="34">
        <f>IFERROR(VLOOKUP($H454,'Water F Rev'!$A:$L,16,FALSE),0)</f>
        <v>0</v>
      </c>
      <c r="Q454" s="42">
        <f>IFERROR(VLOOKUP($H454,'Water F Rev'!$A:$L,17,FALSE),0)</f>
        <v>0</v>
      </c>
      <c r="R454" s="34">
        <f>IFERROR(VLOOKUP($H454,'Water F Exp'!$A:$K,15,FALSE),0)</f>
        <v>0</v>
      </c>
      <c r="S454" s="34">
        <f>IFERROR(VLOOKUP($H454,'Water F Exp'!$A:$K,16,FALSE),0)</f>
        <v>0</v>
      </c>
      <c r="T454" s="42">
        <f>IFERROR(VLOOKUP($H454,'Water F Exp'!$A:$K,17,FALSE),0)</f>
        <v>0</v>
      </c>
      <c r="U454" s="34">
        <f ca="1">IFERROR(VLOOKUP($H454,'Sewer F Rev'!$A:$E,15,FALSE),0)</f>
        <v>0</v>
      </c>
      <c r="V454" s="34">
        <f ca="1">IFERROR(VLOOKUP($H454,'Sewer F Rev'!$A:$E,16,FALSE),0)</f>
        <v>0</v>
      </c>
      <c r="W454" s="42">
        <f ca="1">IFERROR(VLOOKUP($H454,'Sewer F Rev'!$A:$E,17,FALSE),0)</f>
        <v>0</v>
      </c>
      <c r="X454" s="34">
        <f>IFERROR(VLOOKUP($H454,'Sewer F Exp'!$A:$B,15,FALSE),0)</f>
        <v>0</v>
      </c>
      <c r="Y454" s="34">
        <f>IFERROR(VLOOKUP($H454,'Sewer F Exp'!$A:$B,16,FALSE),0)</f>
        <v>0</v>
      </c>
      <c r="Z454" s="42">
        <f>IFERROR(VLOOKUP($H454,'Sewer F Exp'!$A:$B,17,FALSE),0)</f>
        <v>0</v>
      </c>
      <c r="AA454" s="34">
        <f>IFERROR(VLOOKUP($H454,'Refuse F Rev'!$A:$E,15,FALSE),0)</f>
        <v>0</v>
      </c>
      <c r="AB454" s="34">
        <f>IFERROR(VLOOKUP($H454,'Refuse F Rev'!$A:$E,16,FALSE),0)</f>
        <v>0</v>
      </c>
      <c r="AC454" s="42">
        <f>IFERROR(VLOOKUP($H454,'Refuse F Rev'!$A:$E,17,FALSE),0)</f>
        <v>0</v>
      </c>
      <c r="AD454" s="34">
        <f>IFERROR(VLOOKUP($H454,'Refuse F Exp'!$A:$E,15,FALSE),0)</f>
        <v>0</v>
      </c>
      <c r="AE454" s="34">
        <f>IFERROR(VLOOKUP($H454,'Refuse F Exp'!$A:$E,16,FALSE),0)</f>
        <v>0</v>
      </c>
      <c r="AF454" s="42">
        <f>IFERROR(VLOOKUP($H454,'Refuse F Exp'!$A:$E,17,FALSE),0)</f>
        <v>0</v>
      </c>
      <c r="AG454" s="34">
        <f>IFERROR(VLOOKUP($H454,#REF!,10,FALSE),0)</f>
        <v>0</v>
      </c>
      <c r="AH454" s="34">
        <f>IFERROR(VLOOKUP($H454,#REF!,11,FALSE),0)</f>
        <v>0</v>
      </c>
      <c r="AI454" s="42">
        <f>IFERROR(VLOOKUP($H454,#REF!,12,FALSE),0)</f>
        <v>0</v>
      </c>
      <c r="AJ454" s="34">
        <f>IFERROR(VLOOKUP($H454,#REF!,10,FALSE),0)</f>
        <v>0</v>
      </c>
      <c r="AK454" s="34">
        <f>IFERROR(VLOOKUP($H454,#REF!,11,FALSE),0)</f>
        <v>0</v>
      </c>
      <c r="AL454" s="42">
        <f>IFERROR(VLOOKUP($H454,#REF!,12,FALSE),0)</f>
        <v>0</v>
      </c>
      <c r="AM454" s="34">
        <f>IFERROR(VLOOKUP($H454,#REF!,10,FALSE),0)</f>
        <v>0</v>
      </c>
      <c r="AN454" s="34">
        <f>IFERROR(VLOOKUP($H454,#REF!,11,FALSE),0)</f>
        <v>0</v>
      </c>
      <c r="AO454" s="42">
        <f>IFERROR(VLOOKUP($H454,#REF!,12,FALSE),0)</f>
        <v>0</v>
      </c>
      <c r="AP454" s="34">
        <f>IFERROR(VLOOKUP($H454,#REF!,10,FALSE),0)</f>
        <v>0</v>
      </c>
      <c r="AQ454" s="34">
        <f>IFERROR(VLOOKUP($H454,#REF!,11,FALSE),0)</f>
        <v>0</v>
      </c>
      <c r="AR454" s="42">
        <f>IFERROR(VLOOKUP($H454,#REF!,12,FALSE),0)</f>
        <v>0</v>
      </c>
      <c r="AS454" s="34">
        <f>IFERROR(VLOOKUP($H454,#REF!,13,FALSE),0)</f>
        <v>0</v>
      </c>
      <c r="AT454" s="34">
        <f>IFERROR(VLOOKUP($H454,#REF!,14,FALSE),0)</f>
        <v>0</v>
      </c>
      <c r="AU454" s="42">
        <f>IFERROR(VLOOKUP($H454,#REF!,15,FALSE),0)</f>
        <v>0</v>
      </c>
      <c r="AV454" s="34">
        <f>IFERROR(VLOOKUP($H454,#REF!,15,FALSE),0)</f>
        <v>0</v>
      </c>
      <c r="AW454" s="34">
        <f>IFERROR(VLOOKUP($H454,#REF!,16,FALSE),0)</f>
        <v>0</v>
      </c>
      <c r="AX454" s="42">
        <f>IFERROR(VLOOKUP($H454,#REF!,17,FALSE),0)</f>
        <v>0</v>
      </c>
    </row>
    <row r="455" spans="1:50" x14ac:dyDescent="0.3">
      <c r="A455" s="33" t="str">
        <f t="shared" si="28"/>
        <v>C3-2770-079</v>
      </c>
      <c r="B455" s="33" t="str">
        <f>+'R&amp;E EXPORT'!B454</f>
        <v>MISCELLANEOUS LOCAL SOURCES UNCLASSIFIED</v>
      </c>
      <c r="C455" t="str">
        <f>IFERROR(VLOOKUP(A455,'MCSJ Export'!A:C,3,FALSE),"")</f>
        <v/>
      </c>
      <c r="D455" s="37">
        <f t="shared" ca="1" si="29"/>
        <v>0</v>
      </c>
      <c r="E455" s="37">
        <f t="shared" ca="1" si="30"/>
        <v>0</v>
      </c>
      <c r="F455" s="37">
        <f t="shared" ca="1" si="31"/>
        <v>0</v>
      </c>
      <c r="G455" s="37"/>
      <c r="H455" s="33" t="str">
        <f>+'R&amp;E EXPORT'!A454</f>
        <v>C3-2770-079</v>
      </c>
      <c r="I455" s="34">
        <f>IFERROR(VLOOKUP($H455,'Gen F Rev'!$A:$M,15,FALSE),0)</f>
        <v>0</v>
      </c>
      <c r="J455" s="34">
        <f>IFERROR(VLOOKUP($H455,'Gen F Rev'!$A:$M,16,FALSE),0)</f>
        <v>0</v>
      </c>
      <c r="K455" s="42">
        <f>IFERROR(VLOOKUP($H455,'Gen F Rev'!$A:$M,17,FALSE),0)</f>
        <v>0</v>
      </c>
      <c r="L455" s="34">
        <f>IFERROR(VLOOKUP($H455,'Gen F Exp'!$A:$E,15,FALSE),0)</f>
        <v>0</v>
      </c>
      <c r="M455" s="34">
        <f>IFERROR(VLOOKUP($H455,'Gen F Exp'!$A:$E,16,FALSE),0)</f>
        <v>0</v>
      </c>
      <c r="N455" s="42">
        <f>IFERROR(VLOOKUP($H455,'Gen F Exp'!$A:$E,17,FALSE),0)</f>
        <v>0</v>
      </c>
      <c r="O455" s="34">
        <f>IFERROR(VLOOKUP($H455,'Water F Rev'!$A:$L,15,FALSE),0)</f>
        <v>0</v>
      </c>
      <c r="P455" s="34">
        <f>IFERROR(VLOOKUP($H455,'Water F Rev'!$A:$L,16,FALSE),0)</f>
        <v>0</v>
      </c>
      <c r="Q455" s="42">
        <f>IFERROR(VLOOKUP($H455,'Water F Rev'!$A:$L,17,FALSE),0)</f>
        <v>0</v>
      </c>
      <c r="R455" s="34">
        <f>IFERROR(VLOOKUP($H455,'Water F Exp'!$A:$K,15,FALSE),0)</f>
        <v>0</v>
      </c>
      <c r="S455" s="34">
        <f>IFERROR(VLOOKUP($H455,'Water F Exp'!$A:$K,16,FALSE),0)</f>
        <v>0</v>
      </c>
      <c r="T455" s="42">
        <f>IFERROR(VLOOKUP($H455,'Water F Exp'!$A:$K,17,FALSE),0)</f>
        <v>0</v>
      </c>
      <c r="U455" s="34">
        <f ca="1">IFERROR(VLOOKUP($H455,'Sewer F Rev'!$A:$E,15,FALSE),0)</f>
        <v>0</v>
      </c>
      <c r="V455" s="34">
        <f ca="1">IFERROR(VLOOKUP($H455,'Sewer F Rev'!$A:$E,16,FALSE),0)</f>
        <v>0</v>
      </c>
      <c r="W455" s="42">
        <f ca="1">IFERROR(VLOOKUP($H455,'Sewer F Rev'!$A:$E,17,FALSE),0)</f>
        <v>0</v>
      </c>
      <c r="X455" s="34">
        <f>IFERROR(VLOOKUP($H455,'Sewer F Exp'!$A:$B,15,FALSE),0)</f>
        <v>0</v>
      </c>
      <c r="Y455" s="34">
        <f>IFERROR(VLOOKUP($H455,'Sewer F Exp'!$A:$B,16,FALSE),0)</f>
        <v>0</v>
      </c>
      <c r="Z455" s="42">
        <f>IFERROR(VLOOKUP($H455,'Sewer F Exp'!$A:$B,17,FALSE),0)</f>
        <v>0</v>
      </c>
      <c r="AA455" s="34">
        <f>IFERROR(VLOOKUP($H455,'Refuse F Rev'!$A:$E,15,FALSE),0)</f>
        <v>0</v>
      </c>
      <c r="AB455" s="34">
        <f>IFERROR(VLOOKUP($H455,'Refuse F Rev'!$A:$E,16,FALSE),0)</f>
        <v>0</v>
      </c>
      <c r="AC455" s="42">
        <f>IFERROR(VLOOKUP($H455,'Refuse F Rev'!$A:$E,17,FALSE),0)</f>
        <v>0</v>
      </c>
      <c r="AD455" s="34">
        <f>IFERROR(VLOOKUP($H455,'Refuse F Exp'!$A:$E,15,FALSE),0)</f>
        <v>0</v>
      </c>
      <c r="AE455" s="34">
        <f>IFERROR(VLOOKUP($H455,'Refuse F Exp'!$A:$E,16,FALSE),0)</f>
        <v>0</v>
      </c>
      <c r="AF455" s="42">
        <f>IFERROR(VLOOKUP($H455,'Refuse F Exp'!$A:$E,17,FALSE),0)</f>
        <v>0</v>
      </c>
      <c r="AG455" s="34">
        <f>IFERROR(VLOOKUP($H455,#REF!,10,FALSE),0)</f>
        <v>0</v>
      </c>
      <c r="AH455" s="34">
        <f>IFERROR(VLOOKUP($H455,#REF!,11,FALSE),0)</f>
        <v>0</v>
      </c>
      <c r="AI455" s="42">
        <f>IFERROR(VLOOKUP($H455,#REF!,12,FALSE),0)</f>
        <v>0</v>
      </c>
      <c r="AJ455" s="34">
        <f>IFERROR(VLOOKUP($H455,#REF!,10,FALSE),0)</f>
        <v>0</v>
      </c>
      <c r="AK455" s="34">
        <f>IFERROR(VLOOKUP($H455,#REF!,11,FALSE),0)</f>
        <v>0</v>
      </c>
      <c r="AL455" s="42">
        <f>IFERROR(VLOOKUP($H455,#REF!,12,FALSE),0)</f>
        <v>0</v>
      </c>
      <c r="AM455" s="34">
        <f>IFERROR(VLOOKUP($H455,#REF!,10,FALSE),0)</f>
        <v>0</v>
      </c>
      <c r="AN455" s="34">
        <f>IFERROR(VLOOKUP($H455,#REF!,11,FALSE),0)</f>
        <v>0</v>
      </c>
      <c r="AO455" s="42">
        <f>IFERROR(VLOOKUP($H455,#REF!,12,FALSE),0)</f>
        <v>0</v>
      </c>
      <c r="AP455" s="34">
        <f>IFERROR(VLOOKUP($H455,#REF!,10,FALSE),0)</f>
        <v>0</v>
      </c>
      <c r="AQ455" s="34">
        <f>IFERROR(VLOOKUP($H455,#REF!,11,FALSE),0)</f>
        <v>0</v>
      </c>
      <c r="AR455" s="42">
        <f>IFERROR(VLOOKUP($H455,#REF!,12,FALSE),0)</f>
        <v>0</v>
      </c>
      <c r="AS455" s="34">
        <f>IFERROR(VLOOKUP($H455,#REF!,13,FALSE),0)</f>
        <v>0</v>
      </c>
      <c r="AT455" s="34">
        <f>IFERROR(VLOOKUP($H455,#REF!,14,FALSE),0)</f>
        <v>0</v>
      </c>
      <c r="AU455" s="42">
        <f>IFERROR(VLOOKUP($H455,#REF!,15,FALSE),0)</f>
        <v>0</v>
      </c>
      <c r="AV455" s="34">
        <f>IFERROR(VLOOKUP($H455,#REF!,15,FALSE),0)</f>
        <v>0</v>
      </c>
      <c r="AW455" s="34">
        <f>IFERROR(VLOOKUP($H455,#REF!,16,FALSE),0)</f>
        <v>0</v>
      </c>
      <c r="AX455" s="42">
        <f>IFERROR(VLOOKUP($H455,#REF!,17,FALSE),0)</f>
        <v>0</v>
      </c>
    </row>
    <row r="456" spans="1:50" x14ac:dyDescent="0.3">
      <c r="A456" s="33" t="str">
        <f t="shared" si="28"/>
        <v/>
      </c>
      <c r="B456" s="33" t="str">
        <f>+'R&amp;E EXPORT'!B455</f>
        <v>SESAME STREET Revenue Totals</v>
      </c>
      <c r="C456" t="str">
        <f>IFERROR(VLOOKUP(A456,'MCSJ Export'!A:C,3,FALSE),"")</f>
        <v/>
      </c>
      <c r="D456" s="37">
        <f t="shared" ca="1" si="29"/>
        <v>0</v>
      </c>
      <c r="E456" s="37">
        <f t="shared" ca="1" si="30"/>
        <v>0</v>
      </c>
      <c r="F456" s="37">
        <f t="shared" ca="1" si="31"/>
        <v>0</v>
      </c>
      <c r="G456" s="37"/>
      <c r="H456" s="33" t="str">
        <f>+'R&amp;E EXPORT'!A455</f>
        <v/>
      </c>
      <c r="I456" s="34">
        <f>IFERROR(VLOOKUP($H456,'Gen F Rev'!$A:$M,15,FALSE),0)</f>
        <v>0</v>
      </c>
      <c r="J456" s="34">
        <f>IFERROR(VLOOKUP($H456,'Gen F Rev'!$A:$M,16,FALSE),0)</f>
        <v>0</v>
      </c>
      <c r="K456" s="42">
        <f>IFERROR(VLOOKUP($H456,'Gen F Rev'!$A:$M,17,FALSE),0)</f>
        <v>0</v>
      </c>
      <c r="L456" s="34">
        <f>IFERROR(VLOOKUP($H456,'Gen F Exp'!$A:$E,15,FALSE),0)</f>
        <v>0</v>
      </c>
      <c r="M456" s="34">
        <f>IFERROR(VLOOKUP($H456,'Gen F Exp'!$A:$E,16,FALSE),0)</f>
        <v>0</v>
      </c>
      <c r="N456" s="42">
        <f>IFERROR(VLOOKUP($H456,'Gen F Exp'!$A:$E,17,FALSE),0)</f>
        <v>0</v>
      </c>
      <c r="O456" s="34">
        <f>IFERROR(VLOOKUP($H456,'Water F Rev'!$A:$L,15,FALSE),0)</f>
        <v>0</v>
      </c>
      <c r="P456" s="34">
        <f>IFERROR(VLOOKUP($H456,'Water F Rev'!$A:$L,16,FALSE),0)</f>
        <v>0</v>
      </c>
      <c r="Q456" s="42">
        <f>IFERROR(VLOOKUP($H456,'Water F Rev'!$A:$L,17,FALSE),0)</f>
        <v>0</v>
      </c>
      <c r="R456" s="34">
        <f>IFERROR(VLOOKUP($H456,'Water F Exp'!$A:$K,15,FALSE),0)</f>
        <v>0</v>
      </c>
      <c r="S456" s="34">
        <f>IFERROR(VLOOKUP($H456,'Water F Exp'!$A:$K,16,FALSE),0)</f>
        <v>0</v>
      </c>
      <c r="T456" s="42">
        <f>IFERROR(VLOOKUP($H456,'Water F Exp'!$A:$K,17,FALSE),0)</f>
        <v>0</v>
      </c>
      <c r="U456" s="34">
        <f ca="1">IFERROR(VLOOKUP($H456,'Sewer F Rev'!$A:$E,15,FALSE),0)</f>
        <v>0</v>
      </c>
      <c r="V456" s="34">
        <f ca="1">IFERROR(VLOOKUP($H456,'Sewer F Rev'!$A:$E,16,FALSE),0)</f>
        <v>0</v>
      </c>
      <c r="W456" s="42">
        <f ca="1">IFERROR(VLOOKUP($H456,'Sewer F Rev'!$A:$E,17,FALSE),0)</f>
        <v>0</v>
      </c>
      <c r="X456" s="34">
        <f>IFERROR(VLOOKUP($H456,'Sewer F Exp'!$A:$B,15,FALSE),0)</f>
        <v>0</v>
      </c>
      <c r="Y456" s="34">
        <f>IFERROR(VLOOKUP($H456,'Sewer F Exp'!$A:$B,16,FALSE),0)</f>
        <v>0</v>
      </c>
      <c r="Z456" s="42">
        <f>IFERROR(VLOOKUP($H456,'Sewer F Exp'!$A:$B,17,FALSE),0)</f>
        <v>0</v>
      </c>
      <c r="AA456" s="34">
        <f>IFERROR(VLOOKUP($H456,'Refuse F Rev'!$A:$E,15,FALSE),0)</f>
        <v>0</v>
      </c>
      <c r="AB456" s="34">
        <f>IFERROR(VLOOKUP($H456,'Refuse F Rev'!$A:$E,16,FALSE),0)</f>
        <v>0</v>
      </c>
      <c r="AC456" s="42">
        <f>IFERROR(VLOOKUP($H456,'Refuse F Rev'!$A:$E,17,FALSE),0)</f>
        <v>0</v>
      </c>
      <c r="AD456" s="34">
        <f>IFERROR(VLOOKUP($H456,'Refuse F Exp'!$A:$E,15,FALSE),0)</f>
        <v>0</v>
      </c>
      <c r="AE456" s="34">
        <f>IFERROR(VLOOKUP($H456,'Refuse F Exp'!$A:$E,16,FALSE),0)</f>
        <v>0</v>
      </c>
      <c r="AF456" s="42">
        <f>IFERROR(VLOOKUP($H456,'Refuse F Exp'!$A:$E,17,FALSE),0)</f>
        <v>0</v>
      </c>
      <c r="AG456" s="34">
        <f>IFERROR(VLOOKUP($H456,#REF!,10,FALSE),0)</f>
        <v>0</v>
      </c>
      <c r="AH456" s="34">
        <f>IFERROR(VLOOKUP($H456,#REF!,11,FALSE),0)</f>
        <v>0</v>
      </c>
      <c r="AI456" s="42">
        <f>IFERROR(VLOOKUP($H456,#REF!,12,FALSE),0)</f>
        <v>0</v>
      </c>
      <c r="AJ456" s="34">
        <f>IFERROR(VLOOKUP($H456,#REF!,10,FALSE),0)</f>
        <v>0</v>
      </c>
      <c r="AK456" s="34">
        <f>IFERROR(VLOOKUP($H456,#REF!,11,FALSE),0)</f>
        <v>0</v>
      </c>
      <c r="AL456" s="42">
        <f>IFERROR(VLOOKUP($H456,#REF!,12,FALSE),0)</f>
        <v>0</v>
      </c>
      <c r="AM456" s="34">
        <f>IFERROR(VLOOKUP($H456,#REF!,10,FALSE),0)</f>
        <v>0</v>
      </c>
      <c r="AN456" s="34">
        <f>IFERROR(VLOOKUP($H456,#REF!,11,FALSE),0)</f>
        <v>0</v>
      </c>
      <c r="AO456" s="42">
        <f>IFERROR(VLOOKUP($H456,#REF!,12,FALSE),0)</f>
        <v>0</v>
      </c>
      <c r="AP456" s="34">
        <f>IFERROR(VLOOKUP($H456,#REF!,10,FALSE),0)</f>
        <v>0</v>
      </c>
      <c r="AQ456" s="34">
        <f>IFERROR(VLOOKUP($H456,#REF!,11,FALSE),0)</f>
        <v>0</v>
      </c>
      <c r="AR456" s="42">
        <f>IFERROR(VLOOKUP($H456,#REF!,12,FALSE),0)</f>
        <v>0</v>
      </c>
      <c r="AS456" s="34">
        <f>IFERROR(VLOOKUP($H456,#REF!,13,FALSE),0)</f>
        <v>0</v>
      </c>
      <c r="AT456" s="34">
        <f>IFERROR(VLOOKUP($H456,#REF!,14,FALSE),0)</f>
        <v>0</v>
      </c>
      <c r="AU456" s="42">
        <f>IFERROR(VLOOKUP($H456,#REF!,15,FALSE),0)</f>
        <v>0</v>
      </c>
      <c r="AV456" s="34">
        <f>IFERROR(VLOOKUP($H456,#REF!,15,FALSE),0)</f>
        <v>0</v>
      </c>
      <c r="AW456" s="34">
        <f>IFERROR(VLOOKUP($H456,#REF!,16,FALSE),0)</f>
        <v>0</v>
      </c>
      <c r="AX456" s="42">
        <f>IFERROR(VLOOKUP($H456,#REF!,17,FALSE),0)</f>
        <v>0</v>
      </c>
    </row>
    <row r="457" spans="1:50" x14ac:dyDescent="0.3">
      <c r="A457" s="33" t="str">
        <f t="shared" si="28"/>
        <v/>
      </c>
      <c r="B457" s="33">
        <f>+'R&amp;E EXPORT'!B456</f>
        <v>0</v>
      </c>
      <c r="C457" t="str">
        <f>IFERROR(VLOOKUP(A457,'MCSJ Export'!A:C,3,FALSE),"")</f>
        <v/>
      </c>
      <c r="D457" s="37">
        <f t="shared" ca="1" si="29"/>
        <v>0</v>
      </c>
      <c r="E457" s="37">
        <f t="shared" ca="1" si="30"/>
        <v>0</v>
      </c>
      <c r="F457" s="37">
        <f t="shared" ca="1" si="31"/>
        <v>0</v>
      </c>
      <c r="G457" s="37"/>
      <c r="H457" s="33" t="str">
        <f>+'R&amp;E EXPORT'!A456</f>
        <v xml:space="preserve"> </v>
      </c>
      <c r="I457" s="34">
        <f>IFERROR(VLOOKUP($H457,'Gen F Rev'!$A:$M,15,FALSE),0)</f>
        <v>0</v>
      </c>
      <c r="J457" s="34">
        <f>IFERROR(VLOOKUP($H457,'Gen F Rev'!$A:$M,16,FALSE),0)</f>
        <v>0</v>
      </c>
      <c r="K457" s="42">
        <f>IFERROR(VLOOKUP($H457,'Gen F Rev'!$A:$M,17,FALSE),0)</f>
        <v>0</v>
      </c>
      <c r="L457" s="34">
        <f>IFERROR(VLOOKUP($H457,'Gen F Exp'!$A:$E,15,FALSE),0)</f>
        <v>0</v>
      </c>
      <c r="M457" s="34">
        <f>IFERROR(VLOOKUP($H457,'Gen F Exp'!$A:$E,16,FALSE),0)</f>
        <v>0</v>
      </c>
      <c r="N457" s="42">
        <f>IFERROR(VLOOKUP($H457,'Gen F Exp'!$A:$E,17,FALSE),0)</f>
        <v>0</v>
      </c>
      <c r="O457" s="34">
        <f>IFERROR(VLOOKUP($H457,'Water F Rev'!$A:$L,15,FALSE),0)</f>
        <v>0</v>
      </c>
      <c r="P457" s="34">
        <f>IFERROR(VLOOKUP($H457,'Water F Rev'!$A:$L,16,FALSE),0)</f>
        <v>0</v>
      </c>
      <c r="Q457" s="42">
        <f>IFERROR(VLOOKUP($H457,'Water F Rev'!$A:$L,17,FALSE),0)</f>
        <v>0</v>
      </c>
      <c r="R457" s="34">
        <f>IFERROR(VLOOKUP($H457,'Water F Exp'!$A:$K,15,FALSE),0)</f>
        <v>0</v>
      </c>
      <c r="S457" s="34">
        <f>IFERROR(VLOOKUP($H457,'Water F Exp'!$A:$K,16,FALSE),0)</f>
        <v>0</v>
      </c>
      <c r="T457" s="42">
        <f>IFERROR(VLOOKUP($H457,'Water F Exp'!$A:$K,17,FALSE),0)</f>
        <v>0</v>
      </c>
      <c r="U457" s="34">
        <f ca="1">IFERROR(VLOOKUP($H457,'Sewer F Rev'!$A:$E,15,FALSE),0)</f>
        <v>0</v>
      </c>
      <c r="V457" s="34">
        <f ca="1">IFERROR(VLOOKUP($H457,'Sewer F Rev'!$A:$E,16,FALSE),0)</f>
        <v>0</v>
      </c>
      <c r="W457" s="42">
        <f ca="1">IFERROR(VLOOKUP($H457,'Sewer F Rev'!$A:$E,17,FALSE),0)</f>
        <v>0</v>
      </c>
      <c r="X457" s="34">
        <f>IFERROR(VLOOKUP($H457,'Sewer F Exp'!$A:$B,15,FALSE),0)</f>
        <v>0</v>
      </c>
      <c r="Y457" s="34">
        <f>IFERROR(VLOOKUP($H457,'Sewer F Exp'!$A:$B,16,FALSE),0)</f>
        <v>0</v>
      </c>
      <c r="Z457" s="42">
        <f>IFERROR(VLOOKUP($H457,'Sewer F Exp'!$A:$B,17,FALSE),0)</f>
        <v>0</v>
      </c>
      <c r="AA457" s="34">
        <f>IFERROR(VLOOKUP($H457,'Refuse F Rev'!$A:$E,15,FALSE),0)</f>
        <v>0</v>
      </c>
      <c r="AB457" s="34">
        <f>IFERROR(VLOOKUP($H457,'Refuse F Rev'!$A:$E,16,FALSE),0)</f>
        <v>0</v>
      </c>
      <c r="AC457" s="42">
        <f>IFERROR(VLOOKUP($H457,'Refuse F Rev'!$A:$E,17,FALSE),0)</f>
        <v>0</v>
      </c>
      <c r="AD457" s="34">
        <f>IFERROR(VLOOKUP($H457,'Refuse F Exp'!$A:$E,15,FALSE),0)</f>
        <v>0</v>
      </c>
      <c r="AE457" s="34">
        <f>IFERROR(VLOOKUP($H457,'Refuse F Exp'!$A:$E,16,FALSE),0)</f>
        <v>0</v>
      </c>
      <c r="AF457" s="42">
        <f>IFERROR(VLOOKUP($H457,'Refuse F Exp'!$A:$E,17,FALSE),0)</f>
        <v>0</v>
      </c>
      <c r="AG457" s="34">
        <f>IFERROR(VLOOKUP($H457,#REF!,10,FALSE),0)</f>
        <v>0</v>
      </c>
      <c r="AH457" s="34">
        <f>IFERROR(VLOOKUP($H457,#REF!,11,FALSE),0)</f>
        <v>0</v>
      </c>
      <c r="AI457" s="42">
        <f>IFERROR(VLOOKUP($H457,#REF!,12,FALSE),0)</f>
        <v>0</v>
      </c>
      <c r="AJ457" s="34">
        <f>IFERROR(VLOOKUP($H457,#REF!,10,FALSE),0)</f>
        <v>0</v>
      </c>
      <c r="AK457" s="34">
        <f>IFERROR(VLOOKUP($H457,#REF!,11,FALSE),0)</f>
        <v>0</v>
      </c>
      <c r="AL457" s="42">
        <f>IFERROR(VLOOKUP($H457,#REF!,12,FALSE),0)</f>
        <v>0</v>
      </c>
      <c r="AM457" s="34">
        <f>IFERROR(VLOOKUP($H457,#REF!,10,FALSE),0)</f>
        <v>0</v>
      </c>
      <c r="AN457" s="34">
        <f>IFERROR(VLOOKUP($H457,#REF!,11,FALSE),0)</f>
        <v>0</v>
      </c>
      <c r="AO457" s="42">
        <f>IFERROR(VLOOKUP($H457,#REF!,12,FALSE),0)</f>
        <v>0</v>
      </c>
      <c r="AP457" s="34">
        <f>IFERROR(VLOOKUP($H457,#REF!,10,FALSE),0)</f>
        <v>0</v>
      </c>
      <c r="AQ457" s="34">
        <f>IFERROR(VLOOKUP($H457,#REF!,11,FALSE),0)</f>
        <v>0</v>
      </c>
      <c r="AR457" s="42">
        <f>IFERROR(VLOOKUP($H457,#REF!,12,FALSE),0)</f>
        <v>0</v>
      </c>
      <c r="AS457" s="34">
        <f>IFERROR(VLOOKUP($H457,#REF!,13,FALSE),0)</f>
        <v>0</v>
      </c>
      <c r="AT457" s="34">
        <f>IFERROR(VLOOKUP($H457,#REF!,14,FALSE),0)</f>
        <v>0</v>
      </c>
      <c r="AU457" s="42">
        <f>IFERROR(VLOOKUP($H457,#REF!,15,FALSE),0)</f>
        <v>0</v>
      </c>
      <c r="AV457" s="34">
        <f>IFERROR(VLOOKUP($H457,#REF!,15,FALSE),0)</f>
        <v>0</v>
      </c>
      <c r="AW457" s="34">
        <f>IFERROR(VLOOKUP($H457,#REF!,16,FALSE),0)</f>
        <v>0</v>
      </c>
      <c r="AX457" s="42">
        <f>IFERROR(VLOOKUP($H457,#REF!,17,FALSE),0)</f>
        <v>0</v>
      </c>
    </row>
    <row r="458" spans="1:50" x14ac:dyDescent="0.3">
      <c r="A458" s="33" t="str">
        <f t="shared" si="28"/>
        <v>C3-3410-4-079</v>
      </c>
      <c r="B458" s="33" t="str">
        <f>+'R&amp;E EXPORT'!B457</f>
        <v>EXPENDITURE- SESAME STREET PROJECT</v>
      </c>
      <c r="C458" t="str">
        <f>IFERROR(VLOOKUP(A458,'MCSJ Export'!A:C,3,FALSE),"")</f>
        <v>Line Item Control</v>
      </c>
      <c r="D458" s="37">
        <f t="shared" ca="1" si="29"/>
        <v>0</v>
      </c>
      <c r="E458" s="37">
        <f t="shared" ca="1" si="30"/>
        <v>0</v>
      </c>
      <c r="F458" s="37">
        <f t="shared" ca="1" si="31"/>
        <v>0</v>
      </c>
      <c r="G458" s="37"/>
      <c r="H458" s="33" t="str">
        <f>+'R&amp;E EXPORT'!A457</f>
        <v>C3-3410-4-079</v>
      </c>
      <c r="I458" s="34">
        <f>IFERROR(VLOOKUP($H458,'Gen F Rev'!$A:$M,15,FALSE),0)</f>
        <v>0</v>
      </c>
      <c r="J458" s="34">
        <f>IFERROR(VLOOKUP($H458,'Gen F Rev'!$A:$M,16,FALSE),0)</f>
        <v>0</v>
      </c>
      <c r="K458" s="42">
        <f>IFERROR(VLOOKUP($H458,'Gen F Rev'!$A:$M,17,FALSE),0)</f>
        <v>0</v>
      </c>
      <c r="L458" s="34">
        <f>IFERROR(VLOOKUP($H458,'Gen F Exp'!$A:$E,15,FALSE),0)</f>
        <v>0</v>
      </c>
      <c r="M458" s="34">
        <f>IFERROR(VLOOKUP($H458,'Gen F Exp'!$A:$E,16,FALSE),0)</f>
        <v>0</v>
      </c>
      <c r="N458" s="42">
        <f>IFERROR(VLOOKUP($H458,'Gen F Exp'!$A:$E,17,FALSE),0)</f>
        <v>0</v>
      </c>
      <c r="O458" s="34">
        <f>IFERROR(VLOOKUP($H458,'Water F Rev'!$A:$L,15,FALSE),0)</f>
        <v>0</v>
      </c>
      <c r="P458" s="34">
        <f>IFERROR(VLOOKUP($H458,'Water F Rev'!$A:$L,16,FALSE),0)</f>
        <v>0</v>
      </c>
      <c r="Q458" s="42">
        <f>IFERROR(VLOOKUP($H458,'Water F Rev'!$A:$L,17,FALSE),0)</f>
        <v>0</v>
      </c>
      <c r="R458" s="34">
        <f>IFERROR(VLOOKUP($H458,'Water F Exp'!$A:$K,15,FALSE),0)</f>
        <v>0</v>
      </c>
      <c r="S458" s="34">
        <f>IFERROR(VLOOKUP($H458,'Water F Exp'!$A:$K,16,FALSE),0)</f>
        <v>0</v>
      </c>
      <c r="T458" s="42">
        <f>IFERROR(VLOOKUP($H458,'Water F Exp'!$A:$K,17,FALSE),0)</f>
        <v>0</v>
      </c>
      <c r="U458" s="34">
        <f ca="1">IFERROR(VLOOKUP($H458,'Sewer F Rev'!$A:$E,15,FALSE),0)</f>
        <v>0</v>
      </c>
      <c r="V458" s="34">
        <f ca="1">IFERROR(VLOOKUP($H458,'Sewer F Rev'!$A:$E,16,FALSE),0)</f>
        <v>0</v>
      </c>
      <c r="W458" s="42">
        <f ca="1">IFERROR(VLOOKUP($H458,'Sewer F Rev'!$A:$E,17,FALSE),0)</f>
        <v>0</v>
      </c>
      <c r="X458" s="34">
        <f>IFERROR(VLOOKUP($H458,'Sewer F Exp'!$A:$B,15,FALSE),0)</f>
        <v>0</v>
      </c>
      <c r="Y458" s="34">
        <f>IFERROR(VLOOKUP($H458,'Sewer F Exp'!$A:$B,16,FALSE),0)</f>
        <v>0</v>
      </c>
      <c r="Z458" s="42">
        <f>IFERROR(VLOOKUP($H458,'Sewer F Exp'!$A:$B,17,FALSE),0)</f>
        <v>0</v>
      </c>
      <c r="AA458" s="34">
        <f>IFERROR(VLOOKUP($H458,'Refuse F Rev'!$A:$E,15,FALSE),0)</f>
        <v>0</v>
      </c>
      <c r="AB458" s="34">
        <f>IFERROR(VLOOKUP($H458,'Refuse F Rev'!$A:$E,16,FALSE),0)</f>
        <v>0</v>
      </c>
      <c r="AC458" s="42">
        <f>IFERROR(VLOOKUP($H458,'Refuse F Rev'!$A:$E,17,FALSE),0)</f>
        <v>0</v>
      </c>
      <c r="AD458" s="34">
        <f>IFERROR(VLOOKUP($H458,'Refuse F Exp'!$A:$E,15,FALSE),0)</f>
        <v>0</v>
      </c>
      <c r="AE458" s="34">
        <f>IFERROR(VLOOKUP($H458,'Refuse F Exp'!$A:$E,16,FALSE),0)</f>
        <v>0</v>
      </c>
      <c r="AF458" s="42">
        <f>IFERROR(VLOOKUP($H458,'Refuse F Exp'!$A:$E,17,FALSE),0)</f>
        <v>0</v>
      </c>
      <c r="AG458" s="34">
        <f>IFERROR(VLOOKUP($H458,#REF!,10,FALSE),0)</f>
        <v>0</v>
      </c>
      <c r="AH458" s="34">
        <f>IFERROR(VLOOKUP($H458,#REF!,11,FALSE),0)</f>
        <v>0</v>
      </c>
      <c r="AI458" s="42">
        <f>IFERROR(VLOOKUP($H458,#REF!,12,FALSE),0)</f>
        <v>0</v>
      </c>
      <c r="AJ458" s="34">
        <f>IFERROR(VLOOKUP($H458,#REF!,10,FALSE),0)</f>
        <v>0</v>
      </c>
      <c r="AK458" s="34">
        <f>IFERROR(VLOOKUP($H458,#REF!,11,FALSE),0)</f>
        <v>0</v>
      </c>
      <c r="AL458" s="42">
        <f>IFERROR(VLOOKUP($H458,#REF!,12,FALSE),0)</f>
        <v>0</v>
      </c>
      <c r="AM458" s="34">
        <f>IFERROR(VLOOKUP($H458,#REF!,10,FALSE),0)</f>
        <v>0</v>
      </c>
      <c r="AN458" s="34">
        <f>IFERROR(VLOOKUP($H458,#REF!,11,FALSE),0)</f>
        <v>0</v>
      </c>
      <c r="AO458" s="42">
        <f>IFERROR(VLOOKUP($H458,#REF!,12,FALSE),0)</f>
        <v>0</v>
      </c>
      <c r="AP458" s="34">
        <f>IFERROR(VLOOKUP($H458,#REF!,10,FALSE),0)</f>
        <v>0</v>
      </c>
      <c r="AQ458" s="34">
        <f>IFERROR(VLOOKUP($H458,#REF!,11,FALSE),0)</f>
        <v>0</v>
      </c>
      <c r="AR458" s="42">
        <f>IFERROR(VLOOKUP($H458,#REF!,12,FALSE),0)</f>
        <v>0</v>
      </c>
      <c r="AS458" s="34">
        <f>IFERROR(VLOOKUP($H458,#REF!,13,FALSE),0)</f>
        <v>0</v>
      </c>
      <c r="AT458" s="34">
        <f>IFERROR(VLOOKUP($H458,#REF!,14,FALSE),0)</f>
        <v>0</v>
      </c>
      <c r="AU458" s="42">
        <f>IFERROR(VLOOKUP($H458,#REF!,15,FALSE),0)</f>
        <v>0</v>
      </c>
      <c r="AV458" s="34">
        <f>IFERROR(VLOOKUP($H458,#REF!,15,FALSE),0)</f>
        <v>0</v>
      </c>
      <c r="AW458" s="34">
        <f>IFERROR(VLOOKUP($H458,#REF!,16,FALSE),0)</f>
        <v>0</v>
      </c>
      <c r="AX458" s="42">
        <f>IFERROR(VLOOKUP($H458,#REF!,17,FALSE),0)</f>
        <v>0</v>
      </c>
    </row>
    <row r="459" spans="1:50" x14ac:dyDescent="0.3">
      <c r="A459" s="33" t="str">
        <f t="shared" si="28"/>
        <v/>
      </c>
      <c r="B459" s="33" t="str">
        <f>+'R&amp;E EXPORT'!B458</f>
        <v>SESAME STREET Expenditure Totals</v>
      </c>
      <c r="C459" t="str">
        <f>IFERROR(VLOOKUP(A459,'MCSJ Export'!A:C,3,FALSE),"")</f>
        <v/>
      </c>
      <c r="D459" s="37">
        <f t="shared" ca="1" si="29"/>
        <v>0</v>
      </c>
      <c r="E459" s="37">
        <f t="shared" ca="1" si="30"/>
        <v>0</v>
      </c>
      <c r="F459" s="37">
        <f t="shared" ca="1" si="31"/>
        <v>0</v>
      </c>
      <c r="G459" s="37"/>
      <c r="H459" s="33" t="str">
        <f>+'R&amp;E EXPORT'!A458</f>
        <v/>
      </c>
      <c r="I459" s="34">
        <f>IFERROR(VLOOKUP($H459,'Gen F Rev'!$A:$M,15,FALSE),0)</f>
        <v>0</v>
      </c>
      <c r="J459" s="34">
        <f>IFERROR(VLOOKUP($H459,'Gen F Rev'!$A:$M,16,FALSE),0)</f>
        <v>0</v>
      </c>
      <c r="K459" s="42">
        <f>IFERROR(VLOOKUP($H459,'Gen F Rev'!$A:$M,17,FALSE),0)</f>
        <v>0</v>
      </c>
      <c r="L459" s="34">
        <f>IFERROR(VLOOKUP($H459,'Gen F Exp'!$A:$E,15,FALSE),0)</f>
        <v>0</v>
      </c>
      <c r="M459" s="34">
        <f>IFERROR(VLOOKUP($H459,'Gen F Exp'!$A:$E,16,FALSE),0)</f>
        <v>0</v>
      </c>
      <c r="N459" s="42">
        <f>IFERROR(VLOOKUP($H459,'Gen F Exp'!$A:$E,17,FALSE),0)</f>
        <v>0</v>
      </c>
      <c r="O459" s="34">
        <f>IFERROR(VLOOKUP($H459,'Water F Rev'!$A:$L,15,FALSE),0)</f>
        <v>0</v>
      </c>
      <c r="P459" s="34">
        <f>IFERROR(VLOOKUP($H459,'Water F Rev'!$A:$L,16,FALSE),0)</f>
        <v>0</v>
      </c>
      <c r="Q459" s="42">
        <f>IFERROR(VLOOKUP($H459,'Water F Rev'!$A:$L,17,FALSE),0)</f>
        <v>0</v>
      </c>
      <c r="R459" s="34">
        <f>IFERROR(VLOOKUP($H459,'Water F Exp'!$A:$K,15,FALSE),0)</f>
        <v>0</v>
      </c>
      <c r="S459" s="34">
        <f>IFERROR(VLOOKUP($H459,'Water F Exp'!$A:$K,16,FALSE),0)</f>
        <v>0</v>
      </c>
      <c r="T459" s="42">
        <f>IFERROR(VLOOKUP($H459,'Water F Exp'!$A:$K,17,FALSE),0)</f>
        <v>0</v>
      </c>
      <c r="U459" s="34">
        <f ca="1">IFERROR(VLOOKUP($H459,'Sewer F Rev'!$A:$E,15,FALSE),0)</f>
        <v>0</v>
      </c>
      <c r="V459" s="34">
        <f ca="1">IFERROR(VLOOKUP($H459,'Sewer F Rev'!$A:$E,16,FALSE),0)</f>
        <v>0</v>
      </c>
      <c r="W459" s="42">
        <f ca="1">IFERROR(VLOOKUP($H459,'Sewer F Rev'!$A:$E,17,FALSE),0)</f>
        <v>0</v>
      </c>
      <c r="X459" s="34">
        <f>IFERROR(VLOOKUP($H459,'Sewer F Exp'!$A:$B,15,FALSE),0)</f>
        <v>0</v>
      </c>
      <c r="Y459" s="34">
        <f>IFERROR(VLOOKUP($H459,'Sewer F Exp'!$A:$B,16,FALSE),0)</f>
        <v>0</v>
      </c>
      <c r="Z459" s="42">
        <f>IFERROR(VLOOKUP($H459,'Sewer F Exp'!$A:$B,17,FALSE),0)</f>
        <v>0</v>
      </c>
      <c r="AA459" s="34">
        <f>IFERROR(VLOOKUP($H459,'Refuse F Rev'!$A:$E,15,FALSE),0)</f>
        <v>0</v>
      </c>
      <c r="AB459" s="34">
        <f>IFERROR(VLOOKUP($H459,'Refuse F Rev'!$A:$E,16,FALSE),0)</f>
        <v>0</v>
      </c>
      <c r="AC459" s="42">
        <f>IFERROR(VLOOKUP($H459,'Refuse F Rev'!$A:$E,17,FALSE),0)</f>
        <v>0</v>
      </c>
      <c r="AD459" s="34">
        <f>IFERROR(VLOOKUP($H459,'Refuse F Exp'!$A:$E,15,FALSE),0)</f>
        <v>0</v>
      </c>
      <c r="AE459" s="34">
        <f>IFERROR(VLOOKUP($H459,'Refuse F Exp'!$A:$E,16,FALSE),0)</f>
        <v>0</v>
      </c>
      <c r="AF459" s="42">
        <f>IFERROR(VLOOKUP($H459,'Refuse F Exp'!$A:$E,17,FALSE),0)</f>
        <v>0</v>
      </c>
      <c r="AG459" s="34">
        <f>IFERROR(VLOOKUP($H459,#REF!,10,FALSE),0)</f>
        <v>0</v>
      </c>
      <c r="AH459" s="34">
        <f>IFERROR(VLOOKUP($H459,#REF!,11,FALSE),0)</f>
        <v>0</v>
      </c>
      <c r="AI459" s="42">
        <f>IFERROR(VLOOKUP($H459,#REF!,12,FALSE),0)</f>
        <v>0</v>
      </c>
      <c r="AJ459" s="34">
        <f>IFERROR(VLOOKUP($H459,#REF!,10,FALSE),0)</f>
        <v>0</v>
      </c>
      <c r="AK459" s="34">
        <f>IFERROR(VLOOKUP($H459,#REF!,11,FALSE),0)</f>
        <v>0</v>
      </c>
      <c r="AL459" s="42">
        <f>IFERROR(VLOOKUP($H459,#REF!,12,FALSE),0)</f>
        <v>0</v>
      </c>
      <c r="AM459" s="34">
        <f>IFERROR(VLOOKUP($H459,#REF!,10,FALSE),0)</f>
        <v>0</v>
      </c>
      <c r="AN459" s="34">
        <f>IFERROR(VLOOKUP($H459,#REF!,11,FALSE),0)</f>
        <v>0</v>
      </c>
      <c r="AO459" s="42">
        <f>IFERROR(VLOOKUP($H459,#REF!,12,FALSE),0)</f>
        <v>0</v>
      </c>
      <c r="AP459" s="34">
        <f>IFERROR(VLOOKUP($H459,#REF!,10,FALSE),0)</f>
        <v>0</v>
      </c>
      <c r="AQ459" s="34">
        <f>IFERROR(VLOOKUP($H459,#REF!,11,FALSE),0)</f>
        <v>0</v>
      </c>
      <c r="AR459" s="42">
        <f>IFERROR(VLOOKUP($H459,#REF!,12,FALSE),0)</f>
        <v>0</v>
      </c>
      <c r="AS459" s="34">
        <f>IFERROR(VLOOKUP($H459,#REF!,13,FALSE),0)</f>
        <v>0</v>
      </c>
      <c r="AT459" s="34">
        <f>IFERROR(VLOOKUP($H459,#REF!,14,FALSE),0)</f>
        <v>0</v>
      </c>
      <c r="AU459" s="42">
        <f>IFERROR(VLOOKUP($H459,#REF!,15,FALSE),0)</f>
        <v>0</v>
      </c>
      <c r="AV459" s="34">
        <f>IFERROR(VLOOKUP($H459,#REF!,15,FALSE),0)</f>
        <v>0</v>
      </c>
      <c r="AW459" s="34">
        <f>IFERROR(VLOOKUP($H459,#REF!,16,FALSE),0)</f>
        <v>0</v>
      </c>
      <c r="AX459" s="42">
        <f>IFERROR(VLOOKUP($H459,#REF!,17,FALSE),0)</f>
        <v>0</v>
      </c>
    </row>
    <row r="460" spans="1:50" x14ac:dyDescent="0.3">
      <c r="A460" s="33" t="str">
        <f t="shared" si="28"/>
        <v/>
      </c>
      <c r="B460" s="33">
        <f>+'R&amp;E EXPORT'!B459</f>
        <v>0</v>
      </c>
      <c r="C460" t="str">
        <f>IFERROR(VLOOKUP(A460,'MCSJ Export'!A:C,3,FALSE),"")</f>
        <v/>
      </c>
      <c r="D460" s="37">
        <f t="shared" ca="1" si="29"/>
        <v>0</v>
      </c>
      <c r="E460" s="37">
        <f t="shared" ca="1" si="30"/>
        <v>0</v>
      </c>
      <c r="F460" s="37">
        <f t="shared" ca="1" si="31"/>
        <v>0</v>
      </c>
      <c r="G460" s="37"/>
      <c r="H460" s="33" t="str">
        <f>+'R&amp;E EXPORT'!A459</f>
        <v xml:space="preserve"> </v>
      </c>
      <c r="I460" s="34">
        <f>IFERROR(VLOOKUP($H460,'Gen F Rev'!$A:$M,15,FALSE),0)</f>
        <v>0</v>
      </c>
      <c r="J460" s="34">
        <f>IFERROR(VLOOKUP($H460,'Gen F Rev'!$A:$M,16,FALSE),0)</f>
        <v>0</v>
      </c>
      <c r="K460" s="42">
        <f>IFERROR(VLOOKUP($H460,'Gen F Rev'!$A:$M,17,FALSE),0)</f>
        <v>0</v>
      </c>
      <c r="L460" s="34">
        <f>IFERROR(VLOOKUP($H460,'Gen F Exp'!$A:$E,15,FALSE),0)</f>
        <v>0</v>
      </c>
      <c r="M460" s="34">
        <f>IFERROR(VLOOKUP($H460,'Gen F Exp'!$A:$E,16,FALSE),0)</f>
        <v>0</v>
      </c>
      <c r="N460" s="42">
        <f>IFERROR(VLOOKUP($H460,'Gen F Exp'!$A:$E,17,FALSE),0)</f>
        <v>0</v>
      </c>
      <c r="O460" s="34">
        <f>IFERROR(VLOOKUP($H460,'Water F Rev'!$A:$L,15,FALSE),0)</f>
        <v>0</v>
      </c>
      <c r="P460" s="34">
        <f>IFERROR(VLOOKUP($H460,'Water F Rev'!$A:$L,16,FALSE),0)</f>
        <v>0</v>
      </c>
      <c r="Q460" s="42">
        <f>IFERROR(VLOOKUP($H460,'Water F Rev'!$A:$L,17,FALSE),0)</f>
        <v>0</v>
      </c>
      <c r="R460" s="34">
        <f>IFERROR(VLOOKUP($H460,'Water F Exp'!$A:$K,15,FALSE),0)</f>
        <v>0</v>
      </c>
      <c r="S460" s="34">
        <f>IFERROR(VLOOKUP($H460,'Water F Exp'!$A:$K,16,FALSE),0)</f>
        <v>0</v>
      </c>
      <c r="T460" s="42">
        <f>IFERROR(VLOOKUP($H460,'Water F Exp'!$A:$K,17,FALSE),0)</f>
        <v>0</v>
      </c>
      <c r="U460" s="34">
        <f ca="1">IFERROR(VLOOKUP($H460,'Sewer F Rev'!$A:$E,15,FALSE),0)</f>
        <v>0</v>
      </c>
      <c r="V460" s="34">
        <f ca="1">IFERROR(VLOOKUP($H460,'Sewer F Rev'!$A:$E,16,FALSE),0)</f>
        <v>0</v>
      </c>
      <c r="W460" s="42">
        <f ca="1">IFERROR(VLOOKUP($H460,'Sewer F Rev'!$A:$E,17,FALSE),0)</f>
        <v>0</v>
      </c>
      <c r="X460" s="34">
        <f>IFERROR(VLOOKUP($H460,'Sewer F Exp'!$A:$B,15,FALSE),0)</f>
        <v>0</v>
      </c>
      <c r="Y460" s="34">
        <f>IFERROR(VLOOKUP($H460,'Sewer F Exp'!$A:$B,16,FALSE),0)</f>
        <v>0</v>
      </c>
      <c r="Z460" s="42">
        <f>IFERROR(VLOOKUP($H460,'Sewer F Exp'!$A:$B,17,FALSE),0)</f>
        <v>0</v>
      </c>
      <c r="AA460" s="34">
        <f>IFERROR(VLOOKUP($H460,'Refuse F Rev'!$A:$E,15,FALSE),0)</f>
        <v>0</v>
      </c>
      <c r="AB460" s="34">
        <f>IFERROR(VLOOKUP($H460,'Refuse F Rev'!$A:$E,16,FALSE),0)</f>
        <v>0</v>
      </c>
      <c r="AC460" s="42">
        <f>IFERROR(VLOOKUP($H460,'Refuse F Rev'!$A:$E,17,FALSE),0)</f>
        <v>0</v>
      </c>
      <c r="AD460" s="34">
        <f>IFERROR(VLOOKUP($H460,'Refuse F Exp'!$A:$E,15,FALSE),0)</f>
        <v>0</v>
      </c>
      <c r="AE460" s="34">
        <f>IFERROR(VLOOKUP($H460,'Refuse F Exp'!$A:$E,16,FALSE),0)</f>
        <v>0</v>
      </c>
      <c r="AF460" s="42">
        <f>IFERROR(VLOOKUP($H460,'Refuse F Exp'!$A:$E,17,FALSE),0)</f>
        <v>0</v>
      </c>
      <c r="AG460" s="34">
        <f>IFERROR(VLOOKUP($H460,#REF!,10,FALSE),0)</f>
        <v>0</v>
      </c>
      <c r="AH460" s="34">
        <f>IFERROR(VLOOKUP($H460,#REF!,11,FALSE),0)</f>
        <v>0</v>
      </c>
      <c r="AI460" s="42">
        <f>IFERROR(VLOOKUP($H460,#REF!,12,FALSE),0)</f>
        <v>0</v>
      </c>
      <c r="AJ460" s="34">
        <f>IFERROR(VLOOKUP($H460,#REF!,10,FALSE),0)</f>
        <v>0</v>
      </c>
      <c r="AK460" s="34">
        <f>IFERROR(VLOOKUP($H460,#REF!,11,FALSE),0)</f>
        <v>0</v>
      </c>
      <c r="AL460" s="42">
        <f>IFERROR(VLOOKUP($H460,#REF!,12,FALSE),0)</f>
        <v>0</v>
      </c>
      <c r="AM460" s="34">
        <f>IFERROR(VLOOKUP($H460,#REF!,10,FALSE),0)</f>
        <v>0</v>
      </c>
      <c r="AN460" s="34">
        <f>IFERROR(VLOOKUP($H460,#REF!,11,FALSE),0)</f>
        <v>0</v>
      </c>
      <c r="AO460" s="42">
        <f>IFERROR(VLOOKUP($H460,#REF!,12,FALSE),0)</f>
        <v>0</v>
      </c>
      <c r="AP460" s="34">
        <f>IFERROR(VLOOKUP($H460,#REF!,10,FALSE),0)</f>
        <v>0</v>
      </c>
      <c r="AQ460" s="34">
        <f>IFERROR(VLOOKUP($H460,#REF!,11,FALSE),0)</f>
        <v>0</v>
      </c>
      <c r="AR460" s="42">
        <f>IFERROR(VLOOKUP($H460,#REF!,12,FALSE),0)</f>
        <v>0</v>
      </c>
      <c r="AS460" s="34">
        <f>IFERROR(VLOOKUP($H460,#REF!,13,FALSE),0)</f>
        <v>0</v>
      </c>
      <c r="AT460" s="34">
        <f>IFERROR(VLOOKUP($H460,#REF!,14,FALSE),0)</f>
        <v>0</v>
      </c>
      <c r="AU460" s="42">
        <f>IFERROR(VLOOKUP($H460,#REF!,15,FALSE),0)</f>
        <v>0</v>
      </c>
      <c r="AV460" s="34">
        <f>IFERROR(VLOOKUP($H460,#REF!,15,FALSE),0)</f>
        <v>0</v>
      </c>
      <c r="AW460" s="34">
        <f>IFERROR(VLOOKUP($H460,#REF!,16,FALSE),0)</f>
        <v>0</v>
      </c>
      <c r="AX460" s="42">
        <f>IFERROR(VLOOKUP($H460,#REF!,17,FALSE),0)</f>
        <v>0</v>
      </c>
    </row>
    <row r="461" spans="1:50" x14ac:dyDescent="0.3">
      <c r="A461" s="33" t="str">
        <f t="shared" si="28"/>
        <v>CD-2706-JEN</v>
      </c>
      <c r="B461" s="33" t="str">
        <f>+'R&amp;E EXPORT'!B460</f>
        <v>GRANT-COUNTY-BC IMA JENNISON PARK</v>
      </c>
      <c r="C461" t="str">
        <f>IFERROR(VLOOKUP(A461,'MCSJ Export'!A:C,3,FALSE),"")</f>
        <v/>
      </c>
      <c r="D461" s="37">
        <f t="shared" ca="1" si="29"/>
        <v>0</v>
      </c>
      <c r="E461" s="37">
        <f t="shared" ca="1" si="30"/>
        <v>0</v>
      </c>
      <c r="F461" s="37">
        <f t="shared" ca="1" si="31"/>
        <v>0</v>
      </c>
      <c r="G461" s="37"/>
      <c r="H461" s="33" t="str">
        <f>+'R&amp;E EXPORT'!A460</f>
        <v>CD-2706-JEN</v>
      </c>
      <c r="I461" s="34">
        <f>IFERROR(VLOOKUP($H461,'Gen F Rev'!$A:$M,15,FALSE),0)</f>
        <v>0</v>
      </c>
      <c r="J461" s="34">
        <f>IFERROR(VLOOKUP($H461,'Gen F Rev'!$A:$M,16,FALSE),0)</f>
        <v>0</v>
      </c>
      <c r="K461" s="42">
        <f>IFERROR(VLOOKUP($H461,'Gen F Rev'!$A:$M,17,FALSE),0)</f>
        <v>0</v>
      </c>
      <c r="L461" s="34">
        <f>IFERROR(VLOOKUP($H461,'Gen F Exp'!$A:$E,15,FALSE),0)</f>
        <v>0</v>
      </c>
      <c r="M461" s="34">
        <f>IFERROR(VLOOKUP($H461,'Gen F Exp'!$A:$E,16,FALSE),0)</f>
        <v>0</v>
      </c>
      <c r="N461" s="42">
        <f>IFERROR(VLOOKUP($H461,'Gen F Exp'!$A:$E,17,FALSE),0)</f>
        <v>0</v>
      </c>
      <c r="O461" s="34">
        <f>IFERROR(VLOOKUP($H461,'Water F Rev'!$A:$L,15,FALSE),0)</f>
        <v>0</v>
      </c>
      <c r="P461" s="34">
        <f>IFERROR(VLOOKUP($H461,'Water F Rev'!$A:$L,16,FALSE),0)</f>
        <v>0</v>
      </c>
      <c r="Q461" s="42">
        <f>IFERROR(VLOOKUP($H461,'Water F Rev'!$A:$L,17,FALSE),0)</f>
        <v>0</v>
      </c>
      <c r="R461" s="34">
        <f>IFERROR(VLOOKUP($H461,'Water F Exp'!$A:$K,15,FALSE),0)</f>
        <v>0</v>
      </c>
      <c r="S461" s="34">
        <f>IFERROR(VLOOKUP($H461,'Water F Exp'!$A:$K,16,FALSE),0)</f>
        <v>0</v>
      </c>
      <c r="T461" s="42">
        <f>IFERROR(VLOOKUP($H461,'Water F Exp'!$A:$K,17,FALSE),0)</f>
        <v>0</v>
      </c>
      <c r="U461" s="34">
        <f ca="1">IFERROR(VLOOKUP($H461,'Sewer F Rev'!$A:$E,15,FALSE),0)</f>
        <v>0</v>
      </c>
      <c r="V461" s="34">
        <f ca="1">IFERROR(VLOOKUP($H461,'Sewer F Rev'!$A:$E,16,FALSE),0)</f>
        <v>0</v>
      </c>
      <c r="W461" s="42">
        <f ca="1">IFERROR(VLOOKUP($H461,'Sewer F Rev'!$A:$E,17,FALSE),0)</f>
        <v>0</v>
      </c>
      <c r="X461" s="34">
        <f>IFERROR(VLOOKUP($H461,'Sewer F Exp'!$A:$B,15,FALSE),0)</f>
        <v>0</v>
      </c>
      <c r="Y461" s="34">
        <f>IFERROR(VLOOKUP($H461,'Sewer F Exp'!$A:$B,16,FALSE),0)</f>
        <v>0</v>
      </c>
      <c r="Z461" s="42">
        <f>IFERROR(VLOOKUP($H461,'Sewer F Exp'!$A:$B,17,FALSE),0)</f>
        <v>0</v>
      </c>
      <c r="AA461" s="34">
        <f>IFERROR(VLOOKUP($H461,'Refuse F Rev'!$A:$E,15,FALSE),0)</f>
        <v>0</v>
      </c>
      <c r="AB461" s="34">
        <f>IFERROR(VLOOKUP($H461,'Refuse F Rev'!$A:$E,16,FALSE),0)</f>
        <v>0</v>
      </c>
      <c r="AC461" s="42">
        <f>IFERROR(VLOOKUP($H461,'Refuse F Rev'!$A:$E,17,FALSE),0)</f>
        <v>0</v>
      </c>
      <c r="AD461" s="34">
        <f>IFERROR(VLOOKUP($H461,'Refuse F Exp'!$A:$E,15,FALSE),0)</f>
        <v>0</v>
      </c>
      <c r="AE461" s="34">
        <f>IFERROR(VLOOKUP($H461,'Refuse F Exp'!$A:$E,16,FALSE),0)</f>
        <v>0</v>
      </c>
      <c r="AF461" s="42">
        <f>IFERROR(VLOOKUP($H461,'Refuse F Exp'!$A:$E,17,FALSE),0)</f>
        <v>0</v>
      </c>
      <c r="AG461" s="34">
        <f>IFERROR(VLOOKUP($H461,#REF!,10,FALSE),0)</f>
        <v>0</v>
      </c>
      <c r="AH461" s="34">
        <f>IFERROR(VLOOKUP($H461,#REF!,11,FALSE),0)</f>
        <v>0</v>
      </c>
      <c r="AI461" s="42">
        <f>IFERROR(VLOOKUP($H461,#REF!,12,FALSE),0)</f>
        <v>0</v>
      </c>
      <c r="AJ461" s="34">
        <f>IFERROR(VLOOKUP($H461,#REF!,10,FALSE),0)</f>
        <v>0</v>
      </c>
      <c r="AK461" s="34">
        <f>IFERROR(VLOOKUP($H461,#REF!,11,FALSE),0)</f>
        <v>0</v>
      </c>
      <c r="AL461" s="42">
        <f>IFERROR(VLOOKUP($H461,#REF!,12,FALSE),0)</f>
        <v>0</v>
      </c>
      <c r="AM461" s="34">
        <f>IFERROR(VLOOKUP($H461,#REF!,10,FALSE),0)</f>
        <v>0</v>
      </c>
      <c r="AN461" s="34">
        <f>IFERROR(VLOOKUP($H461,#REF!,11,FALSE),0)</f>
        <v>0</v>
      </c>
      <c r="AO461" s="42">
        <f>IFERROR(VLOOKUP($H461,#REF!,12,FALSE),0)</f>
        <v>0</v>
      </c>
      <c r="AP461" s="34">
        <f>IFERROR(VLOOKUP($H461,#REF!,10,FALSE),0)</f>
        <v>0</v>
      </c>
      <c r="AQ461" s="34">
        <f>IFERROR(VLOOKUP($H461,#REF!,11,FALSE),0)</f>
        <v>0</v>
      </c>
      <c r="AR461" s="42">
        <f>IFERROR(VLOOKUP($H461,#REF!,12,FALSE),0)</f>
        <v>0</v>
      </c>
      <c r="AS461" s="34">
        <f>IFERROR(VLOOKUP($H461,#REF!,13,FALSE),0)</f>
        <v>0</v>
      </c>
      <c r="AT461" s="34">
        <f>IFERROR(VLOOKUP($H461,#REF!,14,FALSE),0)</f>
        <v>0</v>
      </c>
      <c r="AU461" s="42">
        <f>IFERROR(VLOOKUP($H461,#REF!,15,FALSE),0)</f>
        <v>0</v>
      </c>
      <c r="AV461" s="34">
        <f>IFERROR(VLOOKUP($H461,#REF!,15,FALSE),0)</f>
        <v>0</v>
      </c>
      <c r="AW461" s="34">
        <f>IFERROR(VLOOKUP($H461,#REF!,16,FALSE),0)</f>
        <v>0</v>
      </c>
      <c r="AX461" s="42">
        <f>IFERROR(VLOOKUP($H461,#REF!,17,FALSE),0)</f>
        <v>0</v>
      </c>
    </row>
    <row r="462" spans="1:50" x14ac:dyDescent="0.3">
      <c r="A462" s="33" t="str">
        <f t="shared" si="28"/>
        <v>CD-2706-NSR</v>
      </c>
      <c r="B462" s="33" t="str">
        <f>+'R&amp;E EXPORT'!B461</f>
        <v>GRANT NORFOLK SOUTHERN RAILROAD</v>
      </c>
      <c r="C462" t="str">
        <f>IFERROR(VLOOKUP(A462,'MCSJ Export'!A:C,3,FALSE),"")</f>
        <v/>
      </c>
      <c r="D462" s="37">
        <f t="shared" ca="1" si="29"/>
        <v>0</v>
      </c>
      <c r="E462" s="37">
        <f t="shared" ca="1" si="30"/>
        <v>0</v>
      </c>
      <c r="F462" s="37">
        <f t="shared" ca="1" si="31"/>
        <v>0</v>
      </c>
      <c r="G462" s="37"/>
      <c r="H462" s="33" t="str">
        <f>+'R&amp;E EXPORT'!A461</f>
        <v>CD-2706-NSR</v>
      </c>
      <c r="I462" s="34">
        <f>IFERROR(VLOOKUP($H462,'Gen F Rev'!$A:$M,15,FALSE),0)</f>
        <v>0</v>
      </c>
      <c r="J462" s="34">
        <f>IFERROR(VLOOKUP($H462,'Gen F Rev'!$A:$M,16,FALSE),0)</f>
        <v>0</v>
      </c>
      <c r="K462" s="42">
        <f>IFERROR(VLOOKUP($H462,'Gen F Rev'!$A:$M,17,FALSE),0)</f>
        <v>0</v>
      </c>
      <c r="L462" s="34">
        <f>IFERROR(VLOOKUP($H462,'Gen F Exp'!$A:$E,15,FALSE),0)</f>
        <v>0</v>
      </c>
      <c r="M462" s="34">
        <f>IFERROR(VLOOKUP($H462,'Gen F Exp'!$A:$E,16,FALSE),0)</f>
        <v>0</v>
      </c>
      <c r="N462" s="42">
        <f>IFERROR(VLOOKUP($H462,'Gen F Exp'!$A:$E,17,FALSE),0)</f>
        <v>0</v>
      </c>
      <c r="O462" s="34">
        <f>IFERROR(VLOOKUP($H462,'Water F Rev'!$A:$L,15,FALSE),0)</f>
        <v>0</v>
      </c>
      <c r="P462" s="34">
        <f>IFERROR(VLOOKUP($H462,'Water F Rev'!$A:$L,16,FALSE),0)</f>
        <v>0</v>
      </c>
      <c r="Q462" s="42">
        <f>IFERROR(VLOOKUP($H462,'Water F Rev'!$A:$L,17,FALSE),0)</f>
        <v>0</v>
      </c>
      <c r="R462" s="34">
        <f>IFERROR(VLOOKUP($H462,'Water F Exp'!$A:$K,15,FALSE),0)</f>
        <v>0</v>
      </c>
      <c r="S462" s="34">
        <f>IFERROR(VLOOKUP($H462,'Water F Exp'!$A:$K,16,FALSE),0)</f>
        <v>0</v>
      </c>
      <c r="T462" s="42">
        <f>IFERROR(VLOOKUP($H462,'Water F Exp'!$A:$K,17,FALSE),0)</f>
        <v>0</v>
      </c>
      <c r="U462" s="34">
        <f ca="1">IFERROR(VLOOKUP($H462,'Sewer F Rev'!$A:$E,15,FALSE),0)</f>
        <v>0</v>
      </c>
      <c r="V462" s="34">
        <f ca="1">IFERROR(VLOOKUP($H462,'Sewer F Rev'!$A:$E,16,FALSE),0)</f>
        <v>0</v>
      </c>
      <c r="W462" s="42">
        <f ca="1">IFERROR(VLOOKUP($H462,'Sewer F Rev'!$A:$E,17,FALSE),0)</f>
        <v>0</v>
      </c>
      <c r="X462" s="34">
        <f>IFERROR(VLOOKUP($H462,'Sewer F Exp'!$A:$B,15,FALSE),0)</f>
        <v>0</v>
      </c>
      <c r="Y462" s="34">
        <f>IFERROR(VLOOKUP($H462,'Sewer F Exp'!$A:$B,16,FALSE),0)</f>
        <v>0</v>
      </c>
      <c r="Z462" s="42">
        <f>IFERROR(VLOOKUP($H462,'Sewer F Exp'!$A:$B,17,FALSE),0)</f>
        <v>0</v>
      </c>
      <c r="AA462" s="34">
        <f>IFERROR(VLOOKUP($H462,'Refuse F Rev'!$A:$E,15,FALSE),0)</f>
        <v>0</v>
      </c>
      <c r="AB462" s="34">
        <f>IFERROR(VLOOKUP($H462,'Refuse F Rev'!$A:$E,16,FALSE),0)</f>
        <v>0</v>
      </c>
      <c r="AC462" s="42">
        <f>IFERROR(VLOOKUP($H462,'Refuse F Rev'!$A:$E,17,FALSE),0)</f>
        <v>0</v>
      </c>
      <c r="AD462" s="34">
        <f>IFERROR(VLOOKUP($H462,'Refuse F Exp'!$A:$E,15,FALSE),0)</f>
        <v>0</v>
      </c>
      <c r="AE462" s="34">
        <f>IFERROR(VLOOKUP($H462,'Refuse F Exp'!$A:$E,16,FALSE),0)</f>
        <v>0</v>
      </c>
      <c r="AF462" s="42">
        <f>IFERROR(VLOOKUP($H462,'Refuse F Exp'!$A:$E,17,FALSE),0)</f>
        <v>0</v>
      </c>
      <c r="AG462" s="34">
        <f>IFERROR(VLOOKUP($H462,#REF!,10,FALSE),0)</f>
        <v>0</v>
      </c>
      <c r="AH462" s="34">
        <f>IFERROR(VLOOKUP($H462,#REF!,11,FALSE),0)</f>
        <v>0</v>
      </c>
      <c r="AI462" s="42">
        <f>IFERROR(VLOOKUP($H462,#REF!,12,FALSE),0)</f>
        <v>0</v>
      </c>
      <c r="AJ462" s="34">
        <f>IFERROR(VLOOKUP($H462,#REF!,10,FALSE),0)</f>
        <v>0</v>
      </c>
      <c r="AK462" s="34">
        <f>IFERROR(VLOOKUP($H462,#REF!,11,FALSE),0)</f>
        <v>0</v>
      </c>
      <c r="AL462" s="42">
        <f>IFERROR(VLOOKUP($H462,#REF!,12,FALSE),0)</f>
        <v>0</v>
      </c>
      <c r="AM462" s="34">
        <f>IFERROR(VLOOKUP($H462,#REF!,10,FALSE),0)</f>
        <v>0</v>
      </c>
      <c r="AN462" s="34">
        <f>IFERROR(VLOOKUP($H462,#REF!,11,FALSE),0)</f>
        <v>0</v>
      </c>
      <c r="AO462" s="42">
        <f>IFERROR(VLOOKUP($H462,#REF!,12,FALSE),0)</f>
        <v>0</v>
      </c>
      <c r="AP462" s="34">
        <f>IFERROR(VLOOKUP($H462,#REF!,10,FALSE),0)</f>
        <v>0</v>
      </c>
      <c r="AQ462" s="34">
        <f>IFERROR(VLOOKUP($H462,#REF!,11,FALSE),0)</f>
        <v>0</v>
      </c>
      <c r="AR462" s="42">
        <f>IFERROR(VLOOKUP($H462,#REF!,12,FALSE),0)</f>
        <v>0</v>
      </c>
      <c r="AS462" s="34">
        <f>IFERROR(VLOOKUP($H462,#REF!,13,FALSE),0)</f>
        <v>0</v>
      </c>
      <c r="AT462" s="34">
        <f>IFERROR(VLOOKUP($H462,#REF!,14,FALSE),0)</f>
        <v>0</v>
      </c>
      <c r="AU462" s="42">
        <f>IFERROR(VLOOKUP($H462,#REF!,15,FALSE),0)</f>
        <v>0</v>
      </c>
      <c r="AV462" s="34">
        <f>IFERROR(VLOOKUP($H462,#REF!,15,FALSE),0)</f>
        <v>0</v>
      </c>
      <c r="AW462" s="34">
        <f>IFERROR(VLOOKUP($H462,#REF!,16,FALSE),0)</f>
        <v>0</v>
      </c>
      <c r="AX462" s="42">
        <f>IFERROR(VLOOKUP($H462,#REF!,17,FALSE),0)</f>
        <v>0</v>
      </c>
    </row>
    <row r="463" spans="1:50" x14ac:dyDescent="0.3">
      <c r="A463" s="33" t="str">
        <f t="shared" si="28"/>
        <v>CD-3387-MSG</v>
      </c>
      <c r="B463" s="33" t="str">
        <f>+'R&amp;E EXPORT'!B462</f>
        <v>GRANT-NYS MAIN STREET</v>
      </c>
      <c r="C463" t="str">
        <f>IFERROR(VLOOKUP(A463,'MCSJ Export'!A:C,3,FALSE),"")</f>
        <v/>
      </c>
      <c r="D463" s="37">
        <f t="shared" ca="1" si="29"/>
        <v>0</v>
      </c>
      <c r="E463" s="37">
        <f t="shared" ca="1" si="30"/>
        <v>0</v>
      </c>
      <c r="F463" s="37">
        <f t="shared" ca="1" si="31"/>
        <v>0</v>
      </c>
      <c r="G463" s="37"/>
      <c r="H463" s="33" t="str">
        <f>+'R&amp;E EXPORT'!A462</f>
        <v>CD-3387-MSG</v>
      </c>
      <c r="I463" s="34">
        <f>IFERROR(VLOOKUP($H463,'Gen F Rev'!$A:$M,15,FALSE),0)</f>
        <v>0</v>
      </c>
      <c r="J463" s="34">
        <f>IFERROR(VLOOKUP($H463,'Gen F Rev'!$A:$M,16,FALSE),0)</f>
        <v>0</v>
      </c>
      <c r="K463" s="42">
        <f>IFERROR(VLOOKUP($H463,'Gen F Rev'!$A:$M,17,FALSE),0)</f>
        <v>0</v>
      </c>
      <c r="L463" s="34">
        <f>IFERROR(VLOOKUP($H463,'Gen F Exp'!$A:$E,15,FALSE),0)</f>
        <v>0</v>
      </c>
      <c r="M463" s="34">
        <f>IFERROR(VLOOKUP($H463,'Gen F Exp'!$A:$E,16,FALSE),0)</f>
        <v>0</v>
      </c>
      <c r="N463" s="42">
        <f>IFERROR(VLOOKUP($H463,'Gen F Exp'!$A:$E,17,FALSE),0)</f>
        <v>0</v>
      </c>
      <c r="O463" s="34">
        <f>IFERROR(VLOOKUP($H463,'Water F Rev'!$A:$L,15,FALSE),0)</f>
        <v>0</v>
      </c>
      <c r="P463" s="34">
        <f>IFERROR(VLOOKUP($H463,'Water F Rev'!$A:$L,16,FALSE),0)</f>
        <v>0</v>
      </c>
      <c r="Q463" s="42">
        <f>IFERROR(VLOOKUP($H463,'Water F Rev'!$A:$L,17,FALSE),0)</f>
        <v>0</v>
      </c>
      <c r="R463" s="34">
        <f>IFERROR(VLOOKUP($H463,'Water F Exp'!$A:$K,15,FALSE),0)</f>
        <v>0</v>
      </c>
      <c r="S463" s="34">
        <f>IFERROR(VLOOKUP($H463,'Water F Exp'!$A:$K,16,FALSE),0)</f>
        <v>0</v>
      </c>
      <c r="T463" s="42">
        <f>IFERROR(VLOOKUP($H463,'Water F Exp'!$A:$K,17,FALSE),0)</f>
        <v>0</v>
      </c>
      <c r="U463" s="34">
        <f ca="1">IFERROR(VLOOKUP($H463,'Sewer F Rev'!$A:$E,15,FALSE),0)</f>
        <v>0</v>
      </c>
      <c r="V463" s="34">
        <f ca="1">IFERROR(VLOOKUP($H463,'Sewer F Rev'!$A:$E,16,FALSE),0)</f>
        <v>0</v>
      </c>
      <c r="W463" s="42">
        <f ca="1">IFERROR(VLOOKUP($H463,'Sewer F Rev'!$A:$E,17,FALSE),0)</f>
        <v>0</v>
      </c>
      <c r="X463" s="34">
        <f>IFERROR(VLOOKUP($H463,'Sewer F Exp'!$A:$B,15,FALSE),0)</f>
        <v>0</v>
      </c>
      <c r="Y463" s="34">
        <f>IFERROR(VLOOKUP($H463,'Sewer F Exp'!$A:$B,16,FALSE),0)</f>
        <v>0</v>
      </c>
      <c r="Z463" s="42">
        <f>IFERROR(VLOOKUP($H463,'Sewer F Exp'!$A:$B,17,FALSE),0)</f>
        <v>0</v>
      </c>
      <c r="AA463" s="34">
        <f>IFERROR(VLOOKUP($H463,'Refuse F Rev'!$A:$E,15,FALSE),0)</f>
        <v>0</v>
      </c>
      <c r="AB463" s="34">
        <f>IFERROR(VLOOKUP($H463,'Refuse F Rev'!$A:$E,16,FALSE),0)</f>
        <v>0</v>
      </c>
      <c r="AC463" s="42">
        <f>IFERROR(VLOOKUP($H463,'Refuse F Rev'!$A:$E,17,FALSE),0)</f>
        <v>0</v>
      </c>
      <c r="AD463" s="34">
        <f>IFERROR(VLOOKUP($H463,'Refuse F Exp'!$A:$E,15,FALSE),0)</f>
        <v>0</v>
      </c>
      <c r="AE463" s="34">
        <f>IFERROR(VLOOKUP($H463,'Refuse F Exp'!$A:$E,16,FALSE),0)</f>
        <v>0</v>
      </c>
      <c r="AF463" s="42">
        <f>IFERROR(VLOOKUP($H463,'Refuse F Exp'!$A:$E,17,FALSE),0)</f>
        <v>0</v>
      </c>
      <c r="AG463" s="34">
        <f>IFERROR(VLOOKUP($H463,#REF!,10,FALSE),0)</f>
        <v>0</v>
      </c>
      <c r="AH463" s="34">
        <f>IFERROR(VLOOKUP($H463,#REF!,11,FALSE),0)</f>
        <v>0</v>
      </c>
      <c r="AI463" s="42">
        <f>IFERROR(VLOOKUP($H463,#REF!,12,FALSE),0)</f>
        <v>0</v>
      </c>
      <c r="AJ463" s="34">
        <f>IFERROR(VLOOKUP($H463,#REF!,10,FALSE),0)</f>
        <v>0</v>
      </c>
      <c r="AK463" s="34">
        <f>IFERROR(VLOOKUP($H463,#REF!,11,FALSE),0)</f>
        <v>0</v>
      </c>
      <c r="AL463" s="42">
        <f>IFERROR(VLOOKUP($H463,#REF!,12,FALSE),0)</f>
        <v>0</v>
      </c>
      <c r="AM463" s="34">
        <f>IFERROR(VLOOKUP($H463,#REF!,10,FALSE),0)</f>
        <v>0</v>
      </c>
      <c r="AN463" s="34">
        <f>IFERROR(VLOOKUP($H463,#REF!,11,FALSE),0)</f>
        <v>0</v>
      </c>
      <c r="AO463" s="42">
        <f>IFERROR(VLOOKUP($H463,#REF!,12,FALSE),0)</f>
        <v>0</v>
      </c>
      <c r="AP463" s="34">
        <f>IFERROR(VLOOKUP($H463,#REF!,10,FALSE),0)</f>
        <v>0</v>
      </c>
      <c r="AQ463" s="34">
        <f>IFERROR(VLOOKUP($H463,#REF!,11,FALSE),0)</f>
        <v>0</v>
      </c>
      <c r="AR463" s="42">
        <f>IFERROR(VLOOKUP($H463,#REF!,12,FALSE),0)</f>
        <v>0</v>
      </c>
      <c r="AS463" s="34">
        <f>IFERROR(VLOOKUP($H463,#REF!,13,FALSE),0)</f>
        <v>0</v>
      </c>
      <c r="AT463" s="34">
        <f>IFERROR(VLOOKUP($H463,#REF!,14,FALSE),0)</f>
        <v>0</v>
      </c>
      <c r="AU463" s="42">
        <f>IFERROR(VLOOKUP($H463,#REF!,15,FALSE),0)</f>
        <v>0</v>
      </c>
      <c r="AV463" s="34">
        <f>IFERROR(VLOOKUP($H463,#REF!,15,FALSE),0)</f>
        <v>0</v>
      </c>
      <c r="AW463" s="34">
        <f>IFERROR(VLOOKUP($H463,#REF!,16,FALSE),0)</f>
        <v>0</v>
      </c>
      <c r="AX463" s="42">
        <f>IFERROR(VLOOKUP($H463,#REF!,17,FALSE),0)</f>
        <v>0</v>
      </c>
    </row>
    <row r="464" spans="1:50" x14ac:dyDescent="0.3">
      <c r="A464" s="33" t="str">
        <f t="shared" si="28"/>
        <v>CD-3389-EBJ</v>
      </c>
      <c r="B464" s="33" t="str">
        <f>+'R&amp;E EXPORT'!B463</f>
        <v>GRANT-STATE-NYS DCJS BYRNE JAG GRANT</v>
      </c>
      <c r="C464" t="str">
        <f>IFERROR(VLOOKUP(A464,'MCSJ Export'!A:C,3,FALSE),"")</f>
        <v/>
      </c>
      <c r="D464" s="37">
        <f t="shared" ca="1" si="29"/>
        <v>0</v>
      </c>
      <c r="E464" s="37">
        <f t="shared" ca="1" si="30"/>
        <v>0</v>
      </c>
      <c r="F464" s="37">
        <f t="shared" ca="1" si="31"/>
        <v>0</v>
      </c>
      <c r="G464" s="37"/>
      <c r="H464" s="33" t="str">
        <f>+'R&amp;E EXPORT'!A463</f>
        <v>CD-3389-EBJ</v>
      </c>
      <c r="I464" s="34">
        <f>IFERROR(VLOOKUP($H464,'Gen F Rev'!$A:$M,15,FALSE),0)</f>
        <v>0</v>
      </c>
      <c r="J464" s="34">
        <f>IFERROR(VLOOKUP($H464,'Gen F Rev'!$A:$M,16,FALSE),0)</f>
        <v>0</v>
      </c>
      <c r="K464" s="42">
        <f>IFERROR(VLOOKUP($H464,'Gen F Rev'!$A:$M,17,FALSE),0)</f>
        <v>0</v>
      </c>
      <c r="L464" s="34">
        <f>IFERROR(VLOOKUP($H464,'Gen F Exp'!$A:$E,15,FALSE),0)</f>
        <v>0</v>
      </c>
      <c r="M464" s="34">
        <f>IFERROR(VLOOKUP($H464,'Gen F Exp'!$A:$E,16,FALSE),0)</f>
        <v>0</v>
      </c>
      <c r="N464" s="42">
        <f>IFERROR(VLOOKUP($H464,'Gen F Exp'!$A:$E,17,FALSE),0)</f>
        <v>0</v>
      </c>
      <c r="O464" s="34">
        <f>IFERROR(VLOOKUP($H464,'Water F Rev'!$A:$L,15,FALSE),0)</f>
        <v>0</v>
      </c>
      <c r="P464" s="34">
        <f>IFERROR(VLOOKUP($H464,'Water F Rev'!$A:$L,16,FALSE),0)</f>
        <v>0</v>
      </c>
      <c r="Q464" s="42">
        <f>IFERROR(VLOOKUP($H464,'Water F Rev'!$A:$L,17,FALSE),0)</f>
        <v>0</v>
      </c>
      <c r="R464" s="34">
        <f>IFERROR(VLOOKUP($H464,'Water F Exp'!$A:$K,15,FALSE),0)</f>
        <v>0</v>
      </c>
      <c r="S464" s="34">
        <f>IFERROR(VLOOKUP($H464,'Water F Exp'!$A:$K,16,FALSE),0)</f>
        <v>0</v>
      </c>
      <c r="T464" s="42">
        <f>IFERROR(VLOOKUP($H464,'Water F Exp'!$A:$K,17,FALSE),0)</f>
        <v>0</v>
      </c>
      <c r="U464" s="34">
        <f ca="1">IFERROR(VLOOKUP($H464,'Sewer F Rev'!$A:$E,15,FALSE),0)</f>
        <v>0</v>
      </c>
      <c r="V464" s="34">
        <f ca="1">IFERROR(VLOOKUP($H464,'Sewer F Rev'!$A:$E,16,FALSE),0)</f>
        <v>0</v>
      </c>
      <c r="W464" s="42">
        <f ca="1">IFERROR(VLOOKUP($H464,'Sewer F Rev'!$A:$E,17,FALSE),0)</f>
        <v>0</v>
      </c>
      <c r="X464" s="34">
        <f>IFERROR(VLOOKUP($H464,'Sewer F Exp'!$A:$B,15,FALSE),0)</f>
        <v>0</v>
      </c>
      <c r="Y464" s="34">
        <f>IFERROR(VLOOKUP($H464,'Sewer F Exp'!$A:$B,16,FALSE),0)</f>
        <v>0</v>
      </c>
      <c r="Z464" s="42">
        <f>IFERROR(VLOOKUP($H464,'Sewer F Exp'!$A:$B,17,FALSE),0)</f>
        <v>0</v>
      </c>
      <c r="AA464" s="34">
        <f>IFERROR(VLOOKUP($H464,'Refuse F Rev'!$A:$E,15,FALSE),0)</f>
        <v>0</v>
      </c>
      <c r="AB464" s="34">
        <f>IFERROR(VLOOKUP($H464,'Refuse F Rev'!$A:$E,16,FALSE),0)</f>
        <v>0</v>
      </c>
      <c r="AC464" s="42">
        <f>IFERROR(VLOOKUP($H464,'Refuse F Rev'!$A:$E,17,FALSE),0)</f>
        <v>0</v>
      </c>
      <c r="AD464" s="34">
        <f>IFERROR(VLOOKUP($H464,'Refuse F Exp'!$A:$E,15,FALSE),0)</f>
        <v>0</v>
      </c>
      <c r="AE464" s="34">
        <f>IFERROR(VLOOKUP($H464,'Refuse F Exp'!$A:$E,16,FALSE),0)</f>
        <v>0</v>
      </c>
      <c r="AF464" s="42">
        <f>IFERROR(VLOOKUP($H464,'Refuse F Exp'!$A:$E,17,FALSE),0)</f>
        <v>0</v>
      </c>
      <c r="AG464" s="34">
        <f>IFERROR(VLOOKUP($H464,#REF!,10,FALSE),0)</f>
        <v>0</v>
      </c>
      <c r="AH464" s="34">
        <f>IFERROR(VLOOKUP($H464,#REF!,11,FALSE),0)</f>
        <v>0</v>
      </c>
      <c r="AI464" s="42">
        <f>IFERROR(VLOOKUP($H464,#REF!,12,FALSE),0)</f>
        <v>0</v>
      </c>
      <c r="AJ464" s="34">
        <f>IFERROR(VLOOKUP($H464,#REF!,10,FALSE),0)</f>
        <v>0</v>
      </c>
      <c r="AK464" s="34">
        <f>IFERROR(VLOOKUP($H464,#REF!,11,FALSE),0)</f>
        <v>0</v>
      </c>
      <c r="AL464" s="42">
        <f>IFERROR(VLOOKUP($H464,#REF!,12,FALSE),0)</f>
        <v>0</v>
      </c>
      <c r="AM464" s="34">
        <f>IFERROR(VLOOKUP($H464,#REF!,10,FALSE),0)</f>
        <v>0</v>
      </c>
      <c r="AN464" s="34">
        <f>IFERROR(VLOOKUP($H464,#REF!,11,FALSE),0)</f>
        <v>0</v>
      </c>
      <c r="AO464" s="42">
        <f>IFERROR(VLOOKUP($H464,#REF!,12,FALSE),0)</f>
        <v>0</v>
      </c>
      <c r="AP464" s="34">
        <f>IFERROR(VLOOKUP($H464,#REF!,10,FALSE),0)</f>
        <v>0</v>
      </c>
      <c r="AQ464" s="34">
        <f>IFERROR(VLOOKUP($H464,#REF!,11,FALSE),0)</f>
        <v>0</v>
      </c>
      <c r="AR464" s="42">
        <f>IFERROR(VLOOKUP($H464,#REF!,12,FALSE),0)</f>
        <v>0</v>
      </c>
      <c r="AS464" s="34">
        <f>IFERROR(VLOOKUP($H464,#REF!,13,FALSE),0)</f>
        <v>0</v>
      </c>
      <c r="AT464" s="34">
        <f>IFERROR(VLOOKUP($H464,#REF!,14,FALSE),0)</f>
        <v>0</v>
      </c>
      <c r="AU464" s="42">
        <f>IFERROR(VLOOKUP($H464,#REF!,15,FALSE),0)</f>
        <v>0</v>
      </c>
      <c r="AV464" s="34">
        <f>IFERROR(VLOOKUP($H464,#REF!,15,FALSE),0)</f>
        <v>0</v>
      </c>
      <c r="AW464" s="34">
        <f>IFERROR(VLOOKUP($H464,#REF!,16,FALSE),0)</f>
        <v>0</v>
      </c>
      <c r="AX464" s="42">
        <f>IFERROR(VLOOKUP($H464,#REF!,17,FALSE),0)</f>
        <v>0</v>
      </c>
    </row>
    <row r="465" spans="1:50" x14ac:dyDescent="0.3">
      <c r="A465" s="33" t="str">
        <f t="shared" si="28"/>
        <v>CD-3389-EBM</v>
      </c>
      <c r="B465" s="33" t="str">
        <f>+'R&amp;E EXPORT'!B464</f>
        <v>GRANT-STATE-NYS ED BYRNE MEMORIAL GRANT</v>
      </c>
      <c r="C465" t="str">
        <f>IFERROR(VLOOKUP(A465,'MCSJ Export'!A:C,3,FALSE),"")</f>
        <v/>
      </c>
      <c r="D465" s="37">
        <f t="shared" ca="1" si="29"/>
        <v>0</v>
      </c>
      <c r="E465" s="37">
        <f t="shared" ca="1" si="30"/>
        <v>0</v>
      </c>
      <c r="F465" s="37">
        <f t="shared" ca="1" si="31"/>
        <v>0</v>
      </c>
      <c r="G465" s="37"/>
      <c r="H465" s="33" t="str">
        <f>+'R&amp;E EXPORT'!A464</f>
        <v>CD-3389-EBM</v>
      </c>
      <c r="I465" s="34">
        <f>IFERROR(VLOOKUP($H465,'Gen F Rev'!$A:$M,15,FALSE),0)</f>
        <v>0</v>
      </c>
      <c r="J465" s="34">
        <f>IFERROR(VLOOKUP($H465,'Gen F Rev'!$A:$M,16,FALSE),0)</f>
        <v>0</v>
      </c>
      <c r="K465" s="42">
        <f>IFERROR(VLOOKUP($H465,'Gen F Rev'!$A:$M,17,FALSE),0)</f>
        <v>0</v>
      </c>
      <c r="L465" s="34">
        <f>IFERROR(VLOOKUP($H465,'Gen F Exp'!$A:$E,15,FALSE),0)</f>
        <v>0</v>
      </c>
      <c r="M465" s="34">
        <f>IFERROR(VLOOKUP($H465,'Gen F Exp'!$A:$E,16,FALSE),0)</f>
        <v>0</v>
      </c>
      <c r="N465" s="42">
        <f>IFERROR(VLOOKUP($H465,'Gen F Exp'!$A:$E,17,FALSE),0)</f>
        <v>0</v>
      </c>
      <c r="O465" s="34">
        <f>IFERROR(VLOOKUP($H465,'Water F Rev'!$A:$L,15,FALSE),0)</f>
        <v>0</v>
      </c>
      <c r="P465" s="34">
        <f>IFERROR(VLOOKUP($H465,'Water F Rev'!$A:$L,16,FALSE),0)</f>
        <v>0</v>
      </c>
      <c r="Q465" s="42">
        <f>IFERROR(VLOOKUP($H465,'Water F Rev'!$A:$L,17,FALSE),0)</f>
        <v>0</v>
      </c>
      <c r="R465" s="34">
        <f>IFERROR(VLOOKUP($H465,'Water F Exp'!$A:$K,15,FALSE),0)</f>
        <v>0</v>
      </c>
      <c r="S465" s="34">
        <f>IFERROR(VLOOKUP($H465,'Water F Exp'!$A:$K,16,FALSE),0)</f>
        <v>0</v>
      </c>
      <c r="T465" s="42">
        <f>IFERROR(VLOOKUP($H465,'Water F Exp'!$A:$K,17,FALSE),0)</f>
        <v>0</v>
      </c>
      <c r="U465" s="34">
        <f ca="1">IFERROR(VLOOKUP($H465,'Sewer F Rev'!$A:$E,15,FALSE),0)</f>
        <v>0</v>
      </c>
      <c r="V465" s="34">
        <f ca="1">IFERROR(VLOOKUP($H465,'Sewer F Rev'!$A:$E,16,FALSE),0)</f>
        <v>0</v>
      </c>
      <c r="W465" s="42">
        <f ca="1">IFERROR(VLOOKUP($H465,'Sewer F Rev'!$A:$E,17,FALSE),0)</f>
        <v>0</v>
      </c>
      <c r="X465" s="34">
        <f>IFERROR(VLOOKUP($H465,'Sewer F Exp'!$A:$B,15,FALSE),0)</f>
        <v>0</v>
      </c>
      <c r="Y465" s="34">
        <f>IFERROR(VLOOKUP($H465,'Sewer F Exp'!$A:$B,16,FALSE),0)</f>
        <v>0</v>
      </c>
      <c r="Z465" s="42">
        <f>IFERROR(VLOOKUP($H465,'Sewer F Exp'!$A:$B,17,FALSE),0)</f>
        <v>0</v>
      </c>
      <c r="AA465" s="34">
        <f>IFERROR(VLOOKUP($H465,'Refuse F Rev'!$A:$E,15,FALSE),0)</f>
        <v>0</v>
      </c>
      <c r="AB465" s="34">
        <f>IFERROR(VLOOKUP($H465,'Refuse F Rev'!$A:$E,16,FALSE),0)</f>
        <v>0</v>
      </c>
      <c r="AC465" s="42">
        <f>IFERROR(VLOOKUP($H465,'Refuse F Rev'!$A:$E,17,FALSE),0)</f>
        <v>0</v>
      </c>
      <c r="AD465" s="34">
        <f>IFERROR(VLOOKUP($H465,'Refuse F Exp'!$A:$E,15,FALSE),0)</f>
        <v>0</v>
      </c>
      <c r="AE465" s="34">
        <f>IFERROR(VLOOKUP($H465,'Refuse F Exp'!$A:$E,16,FALSE),0)</f>
        <v>0</v>
      </c>
      <c r="AF465" s="42">
        <f>IFERROR(VLOOKUP($H465,'Refuse F Exp'!$A:$E,17,FALSE),0)</f>
        <v>0</v>
      </c>
      <c r="AG465" s="34">
        <f>IFERROR(VLOOKUP($H465,#REF!,10,FALSE),0)</f>
        <v>0</v>
      </c>
      <c r="AH465" s="34">
        <f>IFERROR(VLOOKUP($H465,#REF!,11,FALSE),0)</f>
        <v>0</v>
      </c>
      <c r="AI465" s="42">
        <f>IFERROR(VLOOKUP($H465,#REF!,12,FALSE),0)</f>
        <v>0</v>
      </c>
      <c r="AJ465" s="34">
        <f>IFERROR(VLOOKUP($H465,#REF!,10,FALSE),0)</f>
        <v>0</v>
      </c>
      <c r="AK465" s="34">
        <f>IFERROR(VLOOKUP($H465,#REF!,11,FALSE),0)</f>
        <v>0</v>
      </c>
      <c r="AL465" s="42">
        <f>IFERROR(VLOOKUP($H465,#REF!,12,FALSE),0)</f>
        <v>0</v>
      </c>
      <c r="AM465" s="34">
        <f>IFERROR(VLOOKUP($H465,#REF!,10,FALSE),0)</f>
        <v>0</v>
      </c>
      <c r="AN465" s="34">
        <f>IFERROR(VLOOKUP($H465,#REF!,11,FALSE),0)</f>
        <v>0</v>
      </c>
      <c r="AO465" s="42">
        <f>IFERROR(VLOOKUP($H465,#REF!,12,FALSE),0)</f>
        <v>0</v>
      </c>
      <c r="AP465" s="34">
        <f>IFERROR(VLOOKUP($H465,#REF!,10,FALSE),0)</f>
        <v>0</v>
      </c>
      <c r="AQ465" s="34">
        <f>IFERROR(VLOOKUP($H465,#REF!,11,FALSE),0)</f>
        <v>0</v>
      </c>
      <c r="AR465" s="42">
        <f>IFERROR(VLOOKUP($H465,#REF!,12,FALSE),0)</f>
        <v>0</v>
      </c>
      <c r="AS465" s="34">
        <f>IFERROR(VLOOKUP($H465,#REF!,13,FALSE),0)</f>
        <v>0</v>
      </c>
      <c r="AT465" s="34">
        <f>IFERROR(VLOOKUP($H465,#REF!,14,FALSE),0)</f>
        <v>0</v>
      </c>
      <c r="AU465" s="42">
        <f>IFERROR(VLOOKUP($H465,#REF!,15,FALSE),0)</f>
        <v>0</v>
      </c>
      <c r="AV465" s="34">
        <f>IFERROR(VLOOKUP($H465,#REF!,15,FALSE),0)</f>
        <v>0</v>
      </c>
      <c r="AW465" s="34">
        <f>IFERROR(VLOOKUP($H465,#REF!,16,FALSE),0)</f>
        <v>0</v>
      </c>
      <c r="AX465" s="42">
        <f>IFERROR(VLOOKUP($H465,#REF!,17,FALSE),0)</f>
        <v>0</v>
      </c>
    </row>
    <row r="466" spans="1:50" x14ac:dyDescent="0.3">
      <c r="A466" s="33" t="str">
        <f t="shared" si="28"/>
        <v>CD-3389-SFG</v>
      </c>
      <c r="B466" s="33" t="str">
        <f>+'R&amp;E EXPORT'!B465</f>
        <v>GRANT-SAFETY FIRST GRANT</v>
      </c>
      <c r="C466" t="str">
        <f>IFERROR(VLOOKUP(A466,'MCSJ Export'!A:C,3,FALSE),"")</f>
        <v/>
      </c>
      <c r="D466" s="37">
        <f t="shared" ca="1" si="29"/>
        <v>0</v>
      </c>
      <c r="E466" s="37">
        <f t="shared" ca="1" si="30"/>
        <v>0</v>
      </c>
      <c r="F466" s="37">
        <f t="shared" ca="1" si="31"/>
        <v>0</v>
      </c>
      <c r="G466" s="37"/>
      <c r="H466" s="33" t="str">
        <f>+'R&amp;E EXPORT'!A465</f>
        <v>CD-3389-SFG</v>
      </c>
      <c r="I466" s="34">
        <f>IFERROR(VLOOKUP($H466,'Gen F Rev'!$A:$M,15,FALSE),0)</f>
        <v>0</v>
      </c>
      <c r="J466" s="34">
        <f>IFERROR(VLOOKUP($H466,'Gen F Rev'!$A:$M,16,FALSE),0)</f>
        <v>0</v>
      </c>
      <c r="K466" s="42">
        <f>IFERROR(VLOOKUP($H466,'Gen F Rev'!$A:$M,17,FALSE),0)</f>
        <v>0</v>
      </c>
      <c r="L466" s="34">
        <f>IFERROR(VLOOKUP($H466,'Gen F Exp'!$A:$E,15,FALSE),0)</f>
        <v>0</v>
      </c>
      <c r="M466" s="34">
        <f>IFERROR(VLOOKUP($H466,'Gen F Exp'!$A:$E,16,FALSE),0)</f>
        <v>0</v>
      </c>
      <c r="N466" s="42">
        <f>IFERROR(VLOOKUP($H466,'Gen F Exp'!$A:$E,17,FALSE),0)</f>
        <v>0</v>
      </c>
      <c r="O466" s="34">
        <f>IFERROR(VLOOKUP($H466,'Water F Rev'!$A:$L,15,FALSE),0)</f>
        <v>0</v>
      </c>
      <c r="P466" s="34">
        <f>IFERROR(VLOOKUP($H466,'Water F Rev'!$A:$L,16,FALSE),0)</f>
        <v>0</v>
      </c>
      <c r="Q466" s="42">
        <f>IFERROR(VLOOKUP($H466,'Water F Rev'!$A:$L,17,FALSE),0)</f>
        <v>0</v>
      </c>
      <c r="R466" s="34">
        <f>IFERROR(VLOOKUP($H466,'Water F Exp'!$A:$K,15,FALSE),0)</f>
        <v>0</v>
      </c>
      <c r="S466" s="34">
        <f>IFERROR(VLOOKUP($H466,'Water F Exp'!$A:$K,16,FALSE),0)</f>
        <v>0</v>
      </c>
      <c r="T466" s="42">
        <f>IFERROR(VLOOKUP($H466,'Water F Exp'!$A:$K,17,FALSE),0)</f>
        <v>0</v>
      </c>
      <c r="U466" s="34">
        <f ca="1">IFERROR(VLOOKUP($H466,'Sewer F Rev'!$A:$E,15,FALSE),0)</f>
        <v>0</v>
      </c>
      <c r="V466" s="34">
        <f ca="1">IFERROR(VLOOKUP($H466,'Sewer F Rev'!$A:$E,16,FALSE),0)</f>
        <v>0</v>
      </c>
      <c r="W466" s="42">
        <f ca="1">IFERROR(VLOOKUP($H466,'Sewer F Rev'!$A:$E,17,FALSE),0)</f>
        <v>0</v>
      </c>
      <c r="X466" s="34">
        <f>IFERROR(VLOOKUP($H466,'Sewer F Exp'!$A:$B,15,FALSE),0)</f>
        <v>0</v>
      </c>
      <c r="Y466" s="34">
        <f>IFERROR(VLOOKUP($H466,'Sewer F Exp'!$A:$B,16,FALSE),0)</f>
        <v>0</v>
      </c>
      <c r="Z466" s="42">
        <f>IFERROR(VLOOKUP($H466,'Sewer F Exp'!$A:$B,17,FALSE),0)</f>
        <v>0</v>
      </c>
      <c r="AA466" s="34">
        <f>IFERROR(VLOOKUP($H466,'Refuse F Rev'!$A:$E,15,FALSE),0)</f>
        <v>0</v>
      </c>
      <c r="AB466" s="34">
        <f>IFERROR(VLOOKUP($H466,'Refuse F Rev'!$A:$E,16,FALSE),0)</f>
        <v>0</v>
      </c>
      <c r="AC466" s="42">
        <f>IFERROR(VLOOKUP($H466,'Refuse F Rev'!$A:$E,17,FALSE),0)</f>
        <v>0</v>
      </c>
      <c r="AD466" s="34">
        <f>IFERROR(VLOOKUP($H466,'Refuse F Exp'!$A:$E,15,FALSE),0)</f>
        <v>0</v>
      </c>
      <c r="AE466" s="34">
        <f>IFERROR(VLOOKUP($H466,'Refuse F Exp'!$A:$E,16,FALSE),0)</f>
        <v>0</v>
      </c>
      <c r="AF466" s="42">
        <f>IFERROR(VLOOKUP($H466,'Refuse F Exp'!$A:$E,17,FALSE),0)</f>
        <v>0</v>
      </c>
      <c r="AG466" s="34">
        <f>IFERROR(VLOOKUP($H466,#REF!,10,FALSE),0)</f>
        <v>0</v>
      </c>
      <c r="AH466" s="34">
        <f>IFERROR(VLOOKUP($H466,#REF!,11,FALSE),0)</f>
        <v>0</v>
      </c>
      <c r="AI466" s="42">
        <f>IFERROR(VLOOKUP($H466,#REF!,12,FALSE),0)</f>
        <v>0</v>
      </c>
      <c r="AJ466" s="34">
        <f>IFERROR(VLOOKUP($H466,#REF!,10,FALSE),0)</f>
        <v>0</v>
      </c>
      <c r="AK466" s="34">
        <f>IFERROR(VLOOKUP($H466,#REF!,11,FALSE),0)</f>
        <v>0</v>
      </c>
      <c r="AL466" s="42">
        <f>IFERROR(VLOOKUP($H466,#REF!,12,FALSE),0)</f>
        <v>0</v>
      </c>
      <c r="AM466" s="34">
        <f>IFERROR(VLOOKUP($H466,#REF!,10,FALSE),0)</f>
        <v>0</v>
      </c>
      <c r="AN466" s="34">
        <f>IFERROR(VLOOKUP($H466,#REF!,11,FALSE),0)</f>
        <v>0</v>
      </c>
      <c r="AO466" s="42">
        <f>IFERROR(VLOOKUP($H466,#REF!,12,FALSE),0)</f>
        <v>0</v>
      </c>
      <c r="AP466" s="34">
        <f>IFERROR(VLOOKUP($H466,#REF!,10,FALSE),0)</f>
        <v>0</v>
      </c>
      <c r="AQ466" s="34">
        <f>IFERROR(VLOOKUP($H466,#REF!,11,FALSE),0)</f>
        <v>0</v>
      </c>
      <c r="AR466" s="42">
        <f>IFERROR(VLOOKUP($H466,#REF!,12,FALSE),0)</f>
        <v>0</v>
      </c>
      <c r="AS466" s="34">
        <f>IFERROR(VLOOKUP($H466,#REF!,13,FALSE),0)</f>
        <v>0</v>
      </c>
      <c r="AT466" s="34">
        <f>IFERROR(VLOOKUP($H466,#REF!,14,FALSE),0)</f>
        <v>0</v>
      </c>
      <c r="AU466" s="42">
        <f>IFERROR(VLOOKUP($H466,#REF!,15,FALSE),0)</f>
        <v>0</v>
      </c>
      <c r="AV466" s="34">
        <f>IFERROR(VLOOKUP($H466,#REF!,15,FALSE),0)</f>
        <v>0</v>
      </c>
      <c r="AW466" s="34">
        <f>IFERROR(VLOOKUP($H466,#REF!,16,FALSE),0)</f>
        <v>0</v>
      </c>
      <c r="AX466" s="42">
        <f>IFERROR(VLOOKUP($H466,#REF!,17,FALSE),0)</f>
        <v>0</v>
      </c>
    </row>
    <row r="467" spans="1:50" x14ac:dyDescent="0.3">
      <c r="A467" s="33" t="str">
        <f t="shared" si="28"/>
        <v>CD-3389-TEC</v>
      </c>
      <c r="B467" s="33" t="str">
        <f>+'R&amp;E EXPORT'!B466</f>
        <v>GRANT-POLICE-NYS DCJS TECH GRANT</v>
      </c>
      <c r="C467" t="str">
        <f>IFERROR(VLOOKUP(A467,'MCSJ Export'!A:C,3,FALSE),"")</f>
        <v/>
      </c>
      <c r="D467" s="37">
        <f t="shared" ca="1" si="29"/>
        <v>0</v>
      </c>
      <c r="E467" s="37">
        <f t="shared" ca="1" si="30"/>
        <v>0</v>
      </c>
      <c r="F467" s="37">
        <f t="shared" ca="1" si="31"/>
        <v>0</v>
      </c>
      <c r="G467" s="37"/>
      <c r="H467" s="33" t="str">
        <f>+'R&amp;E EXPORT'!A466</f>
        <v>CD-3389-TEC</v>
      </c>
      <c r="I467" s="34">
        <f>IFERROR(VLOOKUP($H467,'Gen F Rev'!$A:$M,15,FALSE),0)</f>
        <v>0</v>
      </c>
      <c r="J467" s="34">
        <f>IFERROR(VLOOKUP($H467,'Gen F Rev'!$A:$M,16,FALSE),0)</f>
        <v>0</v>
      </c>
      <c r="K467" s="42">
        <f>IFERROR(VLOOKUP($H467,'Gen F Rev'!$A:$M,17,FALSE),0)</f>
        <v>0</v>
      </c>
      <c r="L467" s="34">
        <f>IFERROR(VLOOKUP($H467,'Gen F Exp'!$A:$E,15,FALSE),0)</f>
        <v>0</v>
      </c>
      <c r="M467" s="34">
        <f>IFERROR(VLOOKUP($H467,'Gen F Exp'!$A:$E,16,FALSE),0)</f>
        <v>0</v>
      </c>
      <c r="N467" s="42">
        <f>IFERROR(VLOOKUP($H467,'Gen F Exp'!$A:$E,17,FALSE),0)</f>
        <v>0</v>
      </c>
      <c r="O467" s="34">
        <f>IFERROR(VLOOKUP($H467,'Water F Rev'!$A:$L,15,FALSE),0)</f>
        <v>0</v>
      </c>
      <c r="P467" s="34">
        <f>IFERROR(VLOOKUP($H467,'Water F Rev'!$A:$L,16,FALSE),0)</f>
        <v>0</v>
      </c>
      <c r="Q467" s="42">
        <f>IFERROR(VLOOKUP($H467,'Water F Rev'!$A:$L,17,FALSE),0)</f>
        <v>0</v>
      </c>
      <c r="R467" s="34">
        <f>IFERROR(VLOOKUP($H467,'Water F Exp'!$A:$K,15,FALSE),0)</f>
        <v>0</v>
      </c>
      <c r="S467" s="34">
        <f>IFERROR(VLOOKUP($H467,'Water F Exp'!$A:$K,16,FALSE),0)</f>
        <v>0</v>
      </c>
      <c r="T467" s="42">
        <f>IFERROR(VLOOKUP($H467,'Water F Exp'!$A:$K,17,FALSE),0)</f>
        <v>0</v>
      </c>
      <c r="U467" s="34">
        <f ca="1">IFERROR(VLOOKUP($H467,'Sewer F Rev'!$A:$E,15,FALSE),0)</f>
        <v>0</v>
      </c>
      <c r="V467" s="34">
        <f ca="1">IFERROR(VLOOKUP($H467,'Sewer F Rev'!$A:$E,16,FALSE),0)</f>
        <v>0</v>
      </c>
      <c r="W467" s="42">
        <f ca="1">IFERROR(VLOOKUP($H467,'Sewer F Rev'!$A:$E,17,FALSE),0)</f>
        <v>0</v>
      </c>
      <c r="X467" s="34">
        <f>IFERROR(VLOOKUP($H467,'Sewer F Exp'!$A:$B,15,FALSE),0)</f>
        <v>0</v>
      </c>
      <c r="Y467" s="34">
        <f>IFERROR(VLOOKUP($H467,'Sewer F Exp'!$A:$B,16,FALSE),0)</f>
        <v>0</v>
      </c>
      <c r="Z467" s="42">
        <f>IFERROR(VLOOKUP($H467,'Sewer F Exp'!$A:$B,17,FALSE),0)</f>
        <v>0</v>
      </c>
      <c r="AA467" s="34">
        <f>IFERROR(VLOOKUP($H467,'Refuse F Rev'!$A:$E,15,FALSE),0)</f>
        <v>0</v>
      </c>
      <c r="AB467" s="34">
        <f>IFERROR(VLOOKUP($H467,'Refuse F Rev'!$A:$E,16,FALSE),0)</f>
        <v>0</v>
      </c>
      <c r="AC467" s="42">
        <f>IFERROR(VLOOKUP($H467,'Refuse F Rev'!$A:$E,17,FALSE),0)</f>
        <v>0</v>
      </c>
      <c r="AD467" s="34">
        <f>IFERROR(VLOOKUP($H467,'Refuse F Exp'!$A:$E,15,FALSE),0)</f>
        <v>0</v>
      </c>
      <c r="AE467" s="34">
        <f>IFERROR(VLOOKUP($H467,'Refuse F Exp'!$A:$E,16,FALSE),0)</f>
        <v>0</v>
      </c>
      <c r="AF467" s="42">
        <f>IFERROR(VLOOKUP($H467,'Refuse F Exp'!$A:$E,17,FALSE),0)</f>
        <v>0</v>
      </c>
      <c r="AG467" s="34">
        <f>IFERROR(VLOOKUP($H467,#REF!,10,FALSE),0)</f>
        <v>0</v>
      </c>
      <c r="AH467" s="34">
        <f>IFERROR(VLOOKUP($H467,#REF!,11,FALSE),0)</f>
        <v>0</v>
      </c>
      <c r="AI467" s="42">
        <f>IFERROR(VLOOKUP($H467,#REF!,12,FALSE),0)</f>
        <v>0</v>
      </c>
      <c r="AJ467" s="34">
        <f>IFERROR(VLOOKUP($H467,#REF!,10,FALSE),0)</f>
        <v>0</v>
      </c>
      <c r="AK467" s="34">
        <f>IFERROR(VLOOKUP($H467,#REF!,11,FALSE),0)</f>
        <v>0</v>
      </c>
      <c r="AL467" s="42">
        <f>IFERROR(VLOOKUP($H467,#REF!,12,FALSE),0)</f>
        <v>0</v>
      </c>
      <c r="AM467" s="34">
        <f>IFERROR(VLOOKUP($H467,#REF!,10,FALSE),0)</f>
        <v>0</v>
      </c>
      <c r="AN467" s="34">
        <f>IFERROR(VLOOKUP($H467,#REF!,11,FALSE),0)</f>
        <v>0</v>
      </c>
      <c r="AO467" s="42">
        <f>IFERROR(VLOOKUP($H467,#REF!,12,FALSE),0)</f>
        <v>0</v>
      </c>
      <c r="AP467" s="34">
        <f>IFERROR(VLOOKUP($H467,#REF!,10,FALSE),0)</f>
        <v>0</v>
      </c>
      <c r="AQ467" s="34">
        <f>IFERROR(VLOOKUP($H467,#REF!,11,FALSE),0)</f>
        <v>0</v>
      </c>
      <c r="AR467" s="42">
        <f>IFERROR(VLOOKUP($H467,#REF!,12,FALSE),0)</f>
        <v>0</v>
      </c>
      <c r="AS467" s="34">
        <f>IFERROR(VLOOKUP($H467,#REF!,13,FALSE),0)</f>
        <v>0</v>
      </c>
      <c r="AT467" s="34">
        <f>IFERROR(VLOOKUP($H467,#REF!,14,FALSE),0)</f>
        <v>0</v>
      </c>
      <c r="AU467" s="42">
        <f>IFERROR(VLOOKUP($H467,#REF!,15,FALSE),0)</f>
        <v>0</v>
      </c>
      <c r="AV467" s="34">
        <f>IFERROR(VLOOKUP($H467,#REF!,15,FALSE),0)</f>
        <v>0</v>
      </c>
      <c r="AW467" s="34">
        <f>IFERROR(VLOOKUP($H467,#REF!,16,FALSE),0)</f>
        <v>0</v>
      </c>
      <c r="AX467" s="42">
        <f>IFERROR(VLOOKUP($H467,#REF!,17,FALSE),0)</f>
        <v>0</v>
      </c>
    </row>
    <row r="468" spans="1:50" x14ac:dyDescent="0.3">
      <c r="A468" s="33" t="str">
        <f t="shared" si="28"/>
        <v>CD-3390-JCA</v>
      </c>
      <c r="B468" s="33" t="str">
        <f>+'R&amp;E EXPORT'!B467</f>
        <v>GRANT-STATE-JCAP COURT</v>
      </c>
      <c r="C468" t="str">
        <f>IFERROR(VLOOKUP(A468,'MCSJ Export'!A:C,3,FALSE),"")</f>
        <v/>
      </c>
      <c r="D468" s="37">
        <f t="shared" ca="1" si="29"/>
        <v>0</v>
      </c>
      <c r="E468" s="37">
        <f t="shared" ca="1" si="30"/>
        <v>0</v>
      </c>
      <c r="F468" s="37">
        <f t="shared" ca="1" si="31"/>
        <v>0</v>
      </c>
      <c r="G468" s="37"/>
      <c r="H468" s="33" t="str">
        <f>+'R&amp;E EXPORT'!A467</f>
        <v>CD-3390-JCA</v>
      </c>
      <c r="I468" s="34">
        <f>IFERROR(VLOOKUP($H468,'Gen F Rev'!$A:$M,15,FALSE),0)</f>
        <v>0</v>
      </c>
      <c r="J468" s="34">
        <f>IFERROR(VLOOKUP($H468,'Gen F Rev'!$A:$M,16,FALSE),0)</f>
        <v>0</v>
      </c>
      <c r="K468" s="42">
        <f>IFERROR(VLOOKUP($H468,'Gen F Rev'!$A:$M,17,FALSE),0)</f>
        <v>0</v>
      </c>
      <c r="L468" s="34">
        <f>IFERROR(VLOOKUP($H468,'Gen F Exp'!$A:$E,15,FALSE),0)</f>
        <v>0</v>
      </c>
      <c r="M468" s="34">
        <f>IFERROR(VLOOKUP($H468,'Gen F Exp'!$A:$E,16,FALSE),0)</f>
        <v>0</v>
      </c>
      <c r="N468" s="42">
        <f>IFERROR(VLOOKUP($H468,'Gen F Exp'!$A:$E,17,FALSE),0)</f>
        <v>0</v>
      </c>
      <c r="O468" s="34">
        <f>IFERROR(VLOOKUP($H468,'Water F Rev'!$A:$L,15,FALSE),0)</f>
        <v>0</v>
      </c>
      <c r="P468" s="34">
        <f>IFERROR(VLOOKUP($H468,'Water F Rev'!$A:$L,16,FALSE),0)</f>
        <v>0</v>
      </c>
      <c r="Q468" s="42">
        <f>IFERROR(VLOOKUP($H468,'Water F Rev'!$A:$L,17,FALSE),0)</f>
        <v>0</v>
      </c>
      <c r="R468" s="34">
        <f>IFERROR(VLOOKUP($H468,'Water F Exp'!$A:$K,15,FALSE),0)</f>
        <v>0</v>
      </c>
      <c r="S468" s="34">
        <f>IFERROR(VLOOKUP($H468,'Water F Exp'!$A:$K,16,FALSE),0)</f>
        <v>0</v>
      </c>
      <c r="T468" s="42">
        <f>IFERROR(VLOOKUP($H468,'Water F Exp'!$A:$K,17,FALSE),0)</f>
        <v>0</v>
      </c>
      <c r="U468" s="34">
        <f ca="1">IFERROR(VLOOKUP($H468,'Sewer F Rev'!$A:$E,15,FALSE),0)</f>
        <v>0</v>
      </c>
      <c r="V468" s="34">
        <f ca="1">IFERROR(VLOOKUP($H468,'Sewer F Rev'!$A:$E,16,FALSE),0)</f>
        <v>0</v>
      </c>
      <c r="W468" s="42">
        <f ca="1">IFERROR(VLOOKUP($H468,'Sewer F Rev'!$A:$E,17,FALSE),0)</f>
        <v>0</v>
      </c>
      <c r="X468" s="34">
        <f>IFERROR(VLOOKUP($H468,'Sewer F Exp'!$A:$B,15,FALSE),0)</f>
        <v>0</v>
      </c>
      <c r="Y468" s="34">
        <f>IFERROR(VLOOKUP($H468,'Sewer F Exp'!$A:$B,16,FALSE),0)</f>
        <v>0</v>
      </c>
      <c r="Z468" s="42">
        <f>IFERROR(VLOOKUP($H468,'Sewer F Exp'!$A:$B,17,FALSE),0)</f>
        <v>0</v>
      </c>
      <c r="AA468" s="34">
        <f>IFERROR(VLOOKUP($H468,'Refuse F Rev'!$A:$E,15,FALSE),0)</f>
        <v>0</v>
      </c>
      <c r="AB468" s="34">
        <f>IFERROR(VLOOKUP($H468,'Refuse F Rev'!$A:$E,16,FALSE),0)</f>
        <v>0</v>
      </c>
      <c r="AC468" s="42">
        <f>IFERROR(VLOOKUP($H468,'Refuse F Rev'!$A:$E,17,FALSE),0)</f>
        <v>0</v>
      </c>
      <c r="AD468" s="34">
        <f>IFERROR(VLOOKUP($H468,'Refuse F Exp'!$A:$E,15,FALSE),0)</f>
        <v>0</v>
      </c>
      <c r="AE468" s="34">
        <f>IFERROR(VLOOKUP($H468,'Refuse F Exp'!$A:$E,16,FALSE),0)</f>
        <v>0</v>
      </c>
      <c r="AF468" s="42">
        <f>IFERROR(VLOOKUP($H468,'Refuse F Exp'!$A:$E,17,FALSE),0)</f>
        <v>0</v>
      </c>
      <c r="AG468" s="34">
        <f>IFERROR(VLOOKUP($H468,#REF!,10,FALSE),0)</f>
        <v>0</v>
      </c>
      <c r="AH468" s="34">
        <f>IFERROR(VLOOKUP($H468,#REF!,11,FALSE),0)</f>
        <v>0</v>
      </c>
      <c r="AI468" s="42">
        <f>IFERROR(VLOOKUP($H468,#REF!,12,FALSE),0)</f>
        <v>0</v>
      </c>
      <c r="AJ468" s="34">
        <f>IFERROR(VLOOKUP($H468,#REF!,10,FALSE),0)</f>
        <v>0</v>
      </c>
      <c r="AK468" s="34">
        <f>IFERROR(VLOOKUP($H468,#REF!,11,FALSE),0)</f>
        <v>0</v>
      </c>
      <c r="AL468" s="42">
        <f>IFERROR(VLOOKUP($H468,#REF!,12,FALSE),0)</f>
        <v>0</v>
      </c>
      <c r="AM468" s="34">
        <f>IFERROR(VLOOKUP($H468,#REF!,10,FALSE),0)</f>
        <v>0</v>
      </c>
      <c r="AN468" s="34">
        <f>IFERROR(VLOOKUP($H468,#REF!,11,FALSE),0)</f>
        <v>0</v>
      </c>
      <c r="AO468" s="42">
        <f>IFERROR(VLOOKUP($H468,#REF!,12,FALSE),0)</f>
        <v>0</v>
      </c>
      <c r="AP468" s="34">
        <f>IFERROR(VLOOKUP($H468,#REF!,10,FALSE),0)</f>
        <v>0</v>
      </c>
      <c r="AQ468" s="34">
        <f>IFERROR(VLOOKUP($H468,#REF!,11,FALSE),0)</f>
        <v>0</v>
      </c>
      <c r="AR468" s="42">
        <f>IFERROR(VLOOKUP($H468,#REF!,12,FALSE),0)</f>
        <v>0</v>
      </c>
      <c r="AS468" s="34">
        <f>IFERROR(VLOOKUP($H468,#REF!,13,FALSE),0)</f>
        <v>0</v>
      </c>
      <c r="AT468" s="34">
        <f>IFERROR(VLOOKUP($H468,#REF!,14,FALSE),0)</f>
        <v>0</v>
      </c>
      <c r="AU468" s="42">
        <f>IFERROR(VLOOKUP($H468,#REF!,15,FALSE),0)</f>
        <v>0</v>
      </c>
      <c r="AV468" s="34">
        <f>IFERROR(VLOOKUP($H468,#REF!,15,FALSE),0)</f>
        <v>0</v>
      </c>
      <c r="AW468" s="34">
        <f>IFERROR(VLOOKUP($H468,#REF!,16,FALSE),0)</f>
        <v>0</v>
      </c>
      <c r="AX468" s="42">
        <f>IFERROR(VLOOKUP($H468,#REF!,17,FALSE),0)</f>
        <v>0</v>
      </c>
    </row>
    <row r="469" spans="1:50" x14ac:dyDescent="0.3">
      <c r="A469" s="33" t="str">
        <f t="shared" si="28"/>
        <v>CD-3885-RNY</v>
      </c>
      <c r="B469" s="33" t="str">
        <f>+'R&amp;E EXPORT'!B468</f>
        <v>GRANT-STATE-RESTORY NY (MBPN)</v>
      </c>
      <c r="C469" t="str">
        <f>IFERROR(VLOOKUP(A469,'MCSJ Export'!A:C,3,FALSE),"")</f>
        <v/>
      </c>
      <c r="D469" s="37">
        <f t="shared" ca="1" si="29"/>
        <v>0</v>
      </c>
      <c r="E469" s="37">
        <f t="shared" ca="1" si="30"/>
        <v>0</v>
      </c>
      <c r="F469" s="37">
        <f t="shared" ca="1" si="31"/>
        <v>0</v>
      </c>
      <c r="G469" s="37"/>
      <c r="H469" s="33" t="str">
        <f>+'R&amp;E EXPORT'!A468</f>
        <v>CD-3885-RNY</v>
      </c>
      <c r="I469" s="34">
        <f>IFERROR(VLOOKUP($H469,'Gen F Rev'!$A:$M,15,FALSE),0)</f>
        <v>0</v>
      </c>
      <c r="J469" s="34">
        <f>IFERROR(VLOOKUP($H469,'Gen F Rev'!$A:$M,16,FALSE),0)</f>
        <v>0</v>
      </c>
      <c r="K469" s="42">
        <f>IFERROR(VLOOKUP($H469,'Gen F Rev'!$A:$M,17,FALSE),0)</f>
        <v>0</v>
      </c>
      <c r="L469" s="34">
        <f>IFERROR(VLOOKUP($H469,'Gen F Exp'!$A:$E,15,FALSE),0)</f>
        <v>0</v>
      </c>
      <c r="M469" s="34">
        <f>IFERROR(VLOOKUP($H469,'Gen F Exp'!$A:$E,16,FALSE),0)</f>
        <v>0</v>
      </c>
      <c r="N469" s="42">
        <f>IFERROR(VLOOKUP($H469,'Gen F Exp'!$A:$E,17,FALSE),0)</f>
        <v>0</v>
      </c>
      <c r="O469" s="34">
        <f>IFERROR(VLOOKUP($H469,'Water F Rev'!$A:$L,15,FALSE),0)</f>
        <v>0</v>
      </c>
      <c r="P469" s="34">
        <f>IFERROR(VLOOKUP($H469,'Water F Rev'!$A:$L,16,FALSE),0)</f>
        <v>0</v>
      </c>
      <c r="Q469" s="42">
        <f>IFERROR(VLOOKUP($H469,'Water F Rev'!$A:$L,17,FALSE),0)</f>
        <v>0</v>
      </c>
      <c r="R469" s="34">
        <f>IFERROR(VLOOKUP($H469,'Water F Exp'!$A:$K,15,FALSE),0)</f>
        <v>0</v>
      </c>
      <c r="S469" s="34">
        <f>IFERROR(VLOOKUP($H469,'Water F Exp'!$A:$K,16,FALSE),0)</f>
        <v>0</v>
      </c>
      <c r="T469" s="42">
        <f>IFERROR(VLOOKUP($H469,'Water F Exp'!$A:$K,17,FALSE),0)</f>
        <v>0</v>
      </c>
      <c r="U469" s="34">
        <f ca="1">IFERROR(VLOOKUP($H469,'Sewer F Rev'!$A:$E,15,FALSE),0)</f>
        <v>0</v>
      </c>
      <c r="V469" s="34">
        <f ca="1">IFERROR(VLOOKUP($H469,'Sewer F Rev'!$A:$E,16,FALSE),0)</f>
        <v>0</v>
      </c>
      <c r="W469" s="42">
        <f ca="1">IFERROR(VLOOKUP($H469,'Sewer F Rev'!$A:$E,17,FALSE),0)</f>
        <v>0</v>
      </c>
      <c r="X469" s="34">
        <f>IFERROR(VLOOKUP($H469,'Sewer F Exp'!$A:$B,15,FALSE),0)</f>
        <v>0</v>
      </c>
      <c r="Y469" s="34">
        <f>IFERROR(VLOOKUP($H469,'Sewer F Exp'!$A:$B,16,FALSE),0)</f>
        <v>0</v>
      </c>
      <c r="Z469" s="42">
        <f>IFERROR(VLOOKUP($H469,'Sewer F Exp'!$A:$B,17,FALSE),0)</f>
        <v>0</v>
      </c>
      <c r="AA469" s="34">
        <f>IFERROR(VLOOKUP($H469,'Refuse F Rev'!$A:$E,15,FALSE),0)</f>
        <v>0</v>
      </c>
      <c r="AB469" s="34">
        <f>IFERROR(VLOOKUP($H469,'Refuse F Rev'!$A:$E,16,FALSE),0)</f>
        <v>0</v>
      </c>
      <c r="AC469" s="42">
        <f>IFERROR(VLOOKUP($H469,'Refuse F Rev'!$A:$E,17,FALSE),0)</f>
        <v>0</v>
      </c>
      <c r="AD469" s="34">
        <f>IFERROR(VLOOKUP($H469,'Refuse F Exp'!$A:$E,15,FALSE),0)</f>
        <v>0</v>
      </c>
      <c r="AE469" s="34">
        <f>IFERROR(VLOOKUP($H469,'Refuse F Exp'!$A:$E,16,FALSE),0)</f>
        <v>0</v>
      </c>
      <c r="AF469" s="42">
        <f>IFERROR(VLOOKUP($H469,'Refuse F Exp'!$A:$E,17,FALSE),0)</f>
        <v>0</v>
      </c>
      <c r="AG469" s="34">
        <f>IFERROR(VLOOKUP($H469,#REF!,10,FALSE),0)</f>
        <v>0</v>
      </c>
      <c r="AH469" s="34">
        <f>IFERROR(VLOOKUP($H469,#REF!,11,FALSE),0)</f>
        <v>0</v>
      </c>
      <c r="AI469" s="42">
        <f>IFERROR(VLOOKUP($H469,#REF!,12,FALSE),0)</f>
        <v>0</v>
      </c>
      <c r="AJ469" s="34">
        <f>IFERROR(VLOOKUP($H469,#REF!,10,FALSE),0)</f>
        <v>0</v>
      </c>
      <c r="AK469" s="34">
        <f>IFERROR(VLOOKUP($H469,#REF!,11,FALSE),0)</f>
        <v>0</v>
      </c>
      <c r="AL469" s="42">
        <f>IFERROR(VLOOKUP($H469,#REF!,12,FALSE),0)</f>
        <v>0</v>
      </c>
      <c r="AM469" s="34">
        <f>IFERROR(VLOOKUP($H469,#REF!,10,FALSE),0)</f>
        <v>0</v>
      </c>
      <c r="AN469" s="34">
        <f>IFERROR(VLOOKUP($H469,#REF!,11,FALSE),0)</f>
        <v>0</v>
      </c>
      <c r="AO469" s="42">
        <f>IFERROR(VLOOKUP($H469,#REF!,12,FALSE),0)</f>
        <v>0</v>
      </c>
      <c r="AP469" s="34">
        <f>IFERROR(VLOOKUP($H469,#REF!,10,FALSE),0)</f>
        <v>0</v>
      </c>
      <c r="AQ469" s="34">
        <f>IFERROR(VLOOKUP($H469,#REF!,11,FALSE),0)</f>
        <v>0</v>
      </c>
      <c r="AR469" s="42">
        <f>IFERROR(VLOOKUP($H469,#REF!,12,FALSE),0)</f>
        <v>0</v>
      </c>
      <c r="AS469" s="34">
        <f>IFERROR(VLOOKUP($H469,#REF!,13,FALSE),0)</f>
        <v>0</v>
      </c>
      <c r="AT469" s="34">
        <f>IFERROR(VLOOKUP($H469,#REF!,14,FALSE),0)</f>
        <v>0</v>
      </c>
      <c r="AU469" s="42">
        <f>IFERROR(VLOOKUP($H469,#REF!,15,FALSE),0)</f>
        <v>0</v>
      </c>
      <c r="AV469" s="34">
        <f>IFERROR(VLOOKUP($H469,#REF!,15,FALSE),0)</f>
        <v>0</v>
      </c>
      <c r="AW469" s="34">
        <f>IFERROR(VLOOKUP($H469,#REF!,16,FALSE),0)</f>
        <v>0</v>
      </c>
      <c r="AX469" s="42">
        <f>IFERROR(VLOOKUP($H469,#REF!,17,FALSE),0)</f>
        <v>0</v>
      </c>
    </row>
    <row r="470" spans="1:50" x14ac:dyDescent="0.3">
      <c r="A470" s="33" t="str">
        <f t="shared" si="28"/>
        <v>CD-3890-ZOM</v>
      </c>
      <c r="B470" s="33" t="str">
        <f>+'R&amp;E EXPORT'!B469</f>
        <v>GRANT-STATE-NYS ZOMBIE</v>
      </c>
      <c r="C470" t="str">
        <f>IFERROR(VLOOKUP(A470,'MCSJ Export'!A:C,3,FALSE),"")</f>
        <v/>
      </c>
      <c r="D470" s="37">
        <f t="shared" ca="1" si="29"/>
        <v>0</v>
      </c>
      <c r="E470" s="37">
        <f t="shared" ca="1" si="30"/>
        <v>0</v>
      </c>
      <c r="F470" s="37">
        <f t="shared" ca="1" si="31"/>
        <v>0</v>
      </c>
      <c r="G470" s="37"/>
      <c r="H470" s="33" t="str">
        <f>+'R&amp;E EXPORT'!A469</f>
        <v>CD-3890-ZOM</v>
      </c>
      <c r="I470" s="34">
        <f>IFERROR(VLOOKUP($H470,'Gen F Rev'!$A:$M,15,FALSE),0)</f>
        <v>0</v>
      </c>
      <c r="J470" s="34">
        <f>IFERROR(VLOOKUP($H470,'Gen F Rev'!$A:$M,16,FALSE),0)</f>
        <v>0</v>
      </c>
      <c r="K470" s="42">
        <f>IFERROR(VLOOKUP($H470,'Gen F Rev'!$A:$M,17,FALSE),0)</f>
        <v>0</v>
      </c>
      <c r="L470" s="34">
        <f>IFERROR(VLOOKUP($H470,'Gen F Exp'!$A:$E,15,FALSE),0)</f>
        <v>0</v>
      </c>
      <c r="M470" s="34">
        <f>IFERROR(VLOOKUP($H470,'Gen F Exp'!$A:$E,16,FALSE),0)</f>
        <v>0</v>
      </c>
      <c r="N470" s="42">
        <f>IFERROR(VLOOKUP($H470,'Gen F Exp'!$A:$E,17,FALSE),0)</f>
        <v>0</v>
      </c>
      <c r="O470" s="34">
        <f>IFERROR(VLOOKUP($H470,'Water F Rev'!$A:$L,15,FALSE),0)</f>
        <v>0</v>
      </c>
      <c r="P470" s="34">
        <f>IFERROR(VLOOKUP($H470,'Water F Rev'!$A:$L,16,FALSE),0)</f>
        <v>0</v>
      </c>
      <c r="Q470" s="42">
        <f>IFERROR(VLOOKUP($H470,'Water F Rev'!$A:$L,17,FALSE),0)</f>
        <v>0</v>
      </c>
      <c r="R470" s="34">
        <f>IFERROR(VLOOKUP($H470,'Water F Exp'!$A:$K,15,FALSE),0)</f>
        <v>0</v>
      </c>
      <c r="S470" s="34">
        <f>IFERROR(VLOOKUP($H470,'Water F Exp'!$A:$K,16,FALSE),0)</f>
        <v>0</v>
      </c>
      <c r="T470" s="42">
        <f>IFERROR(VLOOKUP($H470,'Water F Exp'!$A:$K,17,FALSE),0)</f>
        <v>0</v>
      </c>
      <c r="U470" s="34">
        <f ca="1">IFERROR(VLOOKUP($H470,'Sewer F Rev'!$A:$E,15,FALSE),0)</f>
        <v>0</v>
      </c>
      <c r="V470" s="34">
        <f ca="1">IFERROR(VLOOKUP($H470,'Sewer F Rev'!$A:$E,16,FALSE),0)</f>
        <v>0</v>
      </c>
      <c r="W470" s="42">
        <f ca="1">IFERROR(VLOOKUP($H470,'Sewer F Rev'!$A:$E,17,FALSE),0)</f>
        <v>0</v>
      </c>
      <c r="X470" s="34">
        <f>IFERROR(VLOOKUP($H470,'Sewer F Exp'!$A:$B,15,FALSE),0)</f>
        <v>0</v>
      </c>
      <c r="Y470" s="34">
        <f>IFERROR(VLOOKUP($H470,'Sewer F Exp'!$A:$B,16,FALSE),0)</f>
        <v>0</v>
      </c>
      <c r="Z470" s="42">
        <f>IFERROR(VLOOKUP($H470,'Sewer F Exp'!$A:$B,17,FALSE),0)</f>
        <v>0</v>
      </c>
      <c r="AA470" s="34">
        <f>IFERROR(VLOOKUP($H470,'Refuse F Rev'!$A:$E,15,FALSE),0)</f>
        <v>0</v>
      </c>
      <c r="AB470" s="34">
        <f>IFERROR(VLOOKUP($H470,'Refuse F Rev'!$A:$E,16,FALSE),0)</f>
        <v>0</v>
      </c>
      <c r="AC470" s="42">
        <f>IFERROR(VLOOKUP($H470,'Refuse F Rev'!$A:$E,17,FALSE),0)</f>
        <v>0</v>
      </c>
      <c r="AD470" s="34">
        <f>IFERROR(VLOOKUP($H470,'Refuse F Exp'!$A:$E,15,FALSE),0)</f>
        <v>0</v>
      </c>
      <c r="AE470" s="34">
        <f>IFERROR(VLOOKUP($H470,'Refuse F Exp'!$A:$E,16,FALSE),0)</f>
        <v>0</v>
      </c>
      <c r="AF470" s="42">
        <f>IFERROR(VLOOKUP($H470,'Refuse F Exp'!$A:$E,17,FALSE),0)</f>
        <v>0</v>
      </c>
      <c r="AG470" s="34">
        <f>IFERROR(VLOOKUP($H470,#REF!,10,FALSE),0)</f>
        <v>0</v>
      </c>
      <c r="AH470" s="34">
        <f>IFERROR(VLOOKUP($H470,#REF!,11,FALSE),0)</f>
        <v>0</v>
      </c>
      <c r="AI470" s="42">
        <f>IFERROR(VLOOKUP($H470,#REF!,12,FALSE),0)</f>
        <v>0</v>
      </c>
      <c r="AJ470" s="34">
        <f>IFERROR(VLOOKUP($H470,#REF!,10,FALSE),0)</f>
        <v>0</v>
      </c>
      <c r="AK470" s="34">
        <f>IFERROR(VLOOKUP($H470,#REF!,11,FALSE),0)</f>
        <v>0</v>
      </c>
      <c r="AL470" s="42">
        <f>IFERROR(VLOOKUP($H470,#REF!,12,FALSE),0)</f>
        <v>0</v>
      </c>
      <c r="AM470" s="34">
        <f>IFERROR(VLOOKUP($H470,#REF!,10,FALSE),0)</f>
        <v>0</v>
      </c>
      <c r="AN470" s="34">
        <f>IFERROR(VLOOKUP($H470,#REF!,11,FALSE),0)</f>
        <v>0</v>
      </c>
      <c r="AO470" s="42">
        <f>IFERROR(VLOOKUP($H470,#REF!,12,FALSE),0)</f>
        <v>0</v>
      </c>
      <c r="AP470" s="34">
        <f>IFERROR(VLOOKUP($H470,#REF!,10,FALSE),0)</f>
        <v>0</v>
      </c>
      <c r="AQ470" s="34">
        <f>IFERROR(VLOOKUP($H470,#REF!,11,FALSE),0)</f>
        <v>0</v>
      </c>
      <c r="AR470" s="42">
        <f>IFERROR(VLOOKUP($H470,#REF!,12,FALSE),0)</f>
        <v>0</v>
      </c>
      <c r="AS470" s="34">
        <f>IFERROR(VLOOKUP($H470,#REF!,13,FALSE),0)</f>
        <v>0</v>
      </c>
      <c r="AT470" s="34">
        <f>IFERROR(VLOOKUP($H470,#REF!,14,FALSE),0)</f>
        <v>0</v>
      </c>
      <c r="AU470" s="42">
        <f>IFERROR(VLOOKUP($H470,#REF!,15,FALSE),0)</f>
        <v>0</v>
      </c>
      <c r="AV470" s="34">
        <f>IFERROR(VLOOKUP($H470,#REF!,15,FALSE),0)</f>
        <v>0</v>
      </c>
      <c r="AW470" s="34">
        <f>IFERROR(VLOOKUP($H470,#REF!,16,FALSE),0)</f>
        <v>0</v>
      </c>
      <c r="AX470" s="42">
        <f>IFERROR(VLOOKUP($H470,#REF!,17,FALSE),0)</f>
        <v>0</v>
      </c>
    </row>
    <row r="471" spans="1:50" x14ac:dyDescent="0.3">
      <c r="A471" s="33" t="str">
        <f t="shared" si="28"/>
        <v>CD-3891-SAM</v>
      </c>
      <c r="B471" s="33" t="str">
        <f>+'R&amp;E EXPORT'!B470</f>
        <v>GRANT-STATE-DASNY SAM GRANT</v>
      </c>
      <c r="C471" t="str">
        <f>IFERROR(VLOOKUP(A471,'MCSJ Export'!A:C,3,FALSE),"")</f>
        <v/>
      </c>
      <c r="D471" s="37">
        <f t="shared" ca="1" si="29"/>
        <v>0</v>
      </c>
      <c r="E471" s="37">
        <f t="shared" ca="1" si="30"/>
        <v>0</v>
      </c>
      <c r="F471" s="37">
        <f t="shared" ca="1" si="31"/>
        <v>0</v>
      </c>
      <c r="G471" s="37"/>
      <c r="H471" s="33" t="str">
        <f>+'R&amp;E EXPORT'!A470</f>
        <v>CD-3891-SAM</v>
      </c>
      <c r="I471" s="34">
        <f>IFERROR(VLOOKUP($H471,'Gen F Rev'!$A:$M,15,FALSE),0)</f>
        <v>0</v>
      </c>
      <c r="J471" s="34">
        <f>IFERROR(VLOOKUP($H471,'Gen F Rev'!$A:$M,16,FALSE),0)</f>
        <v>0</v>
      </c>
      <c r="K471" s="42">
        <f>IFERROR(VLOOKUP($H471,'Gen F Rev'!$A:$M,17,FALSE),0)</f>
        <v>0</v>
      </c>
      <c r="L471" s="34">
        <f>IFERROR(VLOOKUP($H471,'Gen F Exp'!$A:$E,15,FALSE),0)</f>
        <v>0</v>
      </c>
      <c r="M471" s="34">
        <f>IFERROR(VLOOKUP($H471,'Gen F Exp'!$A:$E,16,FALSE),0)</f>
        <v>0</v>
      </c>
      <c r="N471" s="42">
        <f>IFERROR(VLOOKUP($H471,'Gen F Exp'!$A:$E,17,FALSE),0)</f>
        <v>0</v>
      </c>
      <c r="O471" s="34">
        <f>IFERROR(VLOOKUP($H471,'Water F Rev'!$A:$L,15,FALSE),0)</f>
        <v>0</v>
      </c>
      <c r="P471" s="34">
        <f>IFERROR(VLOOKUP($H471,'Water F Rev'!$A:$L,16,FALSE),0)</f>
        <v>0</v>
      </c>
      <c r="Q471" s="42">
        <f>IFERROR(VLOOKUP($H471,'Water F Rev'!$A:$L,17,FALSE),0)</f>
        <v>0</v>
      </c>
      <c r="R471" s="34">
        <f>IFERROR(VLOOKUP($H471,'Water F Exp'!$A:$K,15,FALSE),0)</f>
        <v>0</v>
      </c>
      <c r="S471" s="34">
        <f>IFERROR(VLOOKUP($H471,'Water F Exp'!$A:$K,16,FALSE),0)</f>
        <v>0</v>
      </c>
      <c r="T471" s="42">
        <f>IFERROR(VLOOKUP($H471,'Water F Exp'!$A:$K,17,FALSE),0)</f>
        <v>0</v>
      </c>
      <c r="U471" s="34">
        <f ca="1">IFERROR(VLOOKUP($H471,'Sewer F Rev'!$A:$E,15,FALSE),0)</f>
        <v>0</v>
      </c>
      <c r="V471" s="34">
        <f ca="1">IFERROR(VLOOKUP($H471,'Sewer F Rev'!$A:$E,16,FALSE),0)</f>
        <v>0</v>
      </c>
      <c r="W471" s="42">
        <f ca="1">IFERROR(VLOOKUP($H471,'Sewer F Rev'!$A:$E,17,FALSE),0)</f>
        <v>0</v>
      </c>
      <c r="X471" s="34">
        <f>IFERROR(VLOOKUP($H471,'Sewer F Exp'!$A:$B,15,FALSE),0)</f>
        <v>0</v>
      </c>
      <c r="Y471" s="34">
        <f>IFERROR(VLOOKUP($H471,'Sewer F Exp'!$A:$B,16,FALSE),0)</f>
        <v>0</v>
      </c>
      <c r="Z471" s="42">
        <f>IFERROR(VLOOKUP($H471,'Sewer F Exp'!$A:$B,17,FALSE),0)</f>
        <v>0</v>
      </c>
      <c r="AA471" s="34">
        <f>IFERROR(VLOOKUP($H471,'Refuse F Rev'!$A:$E,15,FALSE),0)</f>
        <v>0</v>
      </c>
      <c r="AB471" s="34">
        <f>IFERROR(VLOOKUP($H471,'Refuse F Rev'!$A:$E,16,FALSE),0)</f>
        <v>0</v>
      </c>
      <c r="AC471" s="42">
        <f>IFERROR(VLOOKUP($H471,'Refuse F Rev'!$A:$E,17,FALSE),0)</f>
        <v>0</v>
      </c>
      <c r="AD471" s="34">
        <f>IFERROR(VLOOKUP($H471,'Refuse F Exp'!$A:$E,15,FALSE),0)</f>
        <v>0</v>
      </c>
      <c r="AE471" s="34">
        <f>IFERROR(VLOOKUP($H471,'Refuse F Exp'!$A:$E,16,FALSE),0)</f>
        <v>0</v>
      </c>
      <c r="AF471" s="42">
        <f>IFERROR(VLOOKUP($H471,'Refuse F Exp'!$A:$E,17,FALSE),0)</f>
        <v>0</v>
      </c>
      <c r="AG471" s="34">
        <f>IFERROR(VLOOKUP($H471,#REF!,10,FALSE),0)</f>
        <v>0</v>
      </c>
      <c r="AH471" s="34">
        <f>IFERROR(VLOOKUP($H471,#REF!,11,FALSE),0)</f>
        <v>0</v>
      </c>
      <c r="AI471" s="42">
        <f>IFERROR(VLOOKUP($H471,#REF!,12,FALSE),0)</f>
        <v>0</v>
      </c>
      <c r="AJ471" s="34">
        <f>IFERROR(VLOOKUP($H471,#REF!,10,FALSE),0)</f>
        <v>0</v>
      </c>
      <c r="AK471" s="34">
        <f>IFERROR(VLOOKUP($H471,#REF!,11,FALSE),0)</f>
        <v>0</v>
      </c>
      <c r="AL471" s="42">
        <f>IFERROR(VLOOKUP($H471,#REF!,12,FALSE),0)</f>
        <v>0</v>
      </c>
      <c r="AM471" s="34">
        <f>IFERROR(VLOOKUP($H471,#REF!,10,FALSE),0)</f>
        <v>0</v>
      </c>
      <c r="AN471" s="34">
        <f>IFERROR(VLOOKUP($H471,#REF!,11,FALSE),0)</f>
        <v>0</v>
      </c>
      <c r="AO471" s="42">
        <f>IFERROR(VLOOKUP($H471,#REF!,12,FALSE),0)</f>
        <v>0</v>
      </c>
      <c r="AP471" s="34">
        <f>IFERROR(VLOOKUP($H471,#REF!,10,FALSE),0)</f>
        <v>0</v>
      </c>
      <c r="AQ471" s="34">
        <f>IFERROR(VLOOKUP($H471,#REF!,11,FALSE),0)</f>
        <v>0</v>
      </c>
      <c r="AR471" s="42">
        <f>IFERROR(VLOOKUP($H471,#REF!,12,FALSE),0)</f>
        <v>0</v>
      </c>
      <c r="AS471" s="34">
        <f>IFERROR(VLOOKUP($H471,#REF!,13,FALSE),0)</f>
        <v>0</v>
      </c>
      <c r="AT471" s="34">
        <f>IFERROR(VLOOKUP($H471,#REF!,14,FALSE),0)</f>
        <v>0</v>
      </c>
      <c r="AU471" s="42">
        <f>IFERROR(VLOOKUP($H471,#REF!,15,FALSE),0)</f>
        <v>0</v>
      </c>
      <c r="AV471" s="34">
        <f>IFERROR(VLOOKUP($H471,#REF!,15,FALSE),0)</f>
        <v>0</v>
      </c>
      <c r="AW471" s="34">
        <f>IFERROR(VLOOKUP($H471,#REF!,16,FALSE),0)</f>
        <v>0</v>
      </c>
      <c r="AX471" s="42">
        <f>IFERROR(VLOOKUP($H471,#REF!,17,FALSE),0)</f>
        <v>0</v>
      </c>
    </row>
    <row r="472" spans="1:50" x14ac:dyDescent="0.3">
      <c r="A472" s="33" t="str">
        <f t="shared" si="28"/>
        <v>CD-3892-GBF</v>
      </c>
      <c r="B472" s="33" t="str">
        <f>+'R&amp;E EXPORT'!B471</f>
        <v>GRANT-STATE-GBF PROJECTS</v>
      </c>
      <c r="C472" t="str">
        <f>IFERROR(VLOOKUP(A472,'MCSJ Export'!A:C,3,FALSE),"")</f>
        <v/>
      </c>
      <c r="D472" s="37">
        <f t="shared" ca="1" si="29"/>
        <v>0</v>
      </c>
      <c r="E472" s="37">
        <f t="shared" ca="1" si="30"/>
        <v>0</v>
      </c>
      <c r="F472" s="37">
        <f t="shared" ca="1" si="31"/>
        <v>0</v>
      </c>
      <c r="G472" s="37"/>
      <c r="H472" s="33" t="str">
        <f>+'R&amp;E EXPORT'!A471</f>
        <v>CD-3892-GBF</v>
      </c>
      <c r="I472" s="34">
        <f>IFERROR(VLOOKUP($H472,'Gen F Rev'!$A:$M,15,FALSE),0)</f>
        <v>0</v>
      </c>
      <c r="J472" s="34">
        <f>IFERROR(VLOOKUP($H472,'Gen F Rev'!$A:$M,16,FALSE),0)</f>
        <v>0</v>
      </c>
      <c r="K472" s="42">
        <f>IFERROR(VLOOKUP($H472,'Gen F Rev'!$A:$M,17,FALSE),0)</f>
        <v>0</v>
      </c>
      <c r="L472" s="34">
        <f>IFERROR(VLOOKUP($H472,'Gen F Exp'!$A:$E,15,FALSE),0)</f>
        <v>0</v>
      </c>
      <c r="M472" s="34">
        <f>IFERROR(VLOOKUP($H472,'Gen F Exp'!$A:$E,16,FALSE),0)</f>
        <v>0</v>
      </c>
      <c r="N472" s="42">
        <f>IFERROR(VLOOKUP($H472,'Gen F Exp'!$A:$E,17,FALSE),0)</f>
        <v>0</v>
      </c>
      <c r="O472" s="34">
        <f>IFERROR(VLOOKUP($H472,'Water F Rev'!$A:$L,15,FALSE),0)</f>
        <v>0</v>
      </c>
      <c r="P472" s="34">
        <f>IFERROR(VLOOKUP($H472,'Water F Rev'!$A:$L,16,FALSE),0)</f>
        <v>0</v>
      </c>
      <c r="Q472" s="42">
        <f>IFERROR(VLOOKUP($H472,'Water F Rev'!$A:$L,17,FALSE),0)</f>
        <v>0</v>
      </c>
      <c r="R472" s="34">
        <f>IFERROR(VLOOKUP($H472,'Water F Exp'!$A:$K,15,FALSE),0)</f>
        <v>0</v>
      </c>
      <c r="S472" s="34">
        <f>IFERROR(VLOOKUP($H472,'Water F Exp'!$A:$K,16,FALSE),0)</f>
        <v>0</v>
      </c>
      <c r="T472" s="42">
        <f>IFERROR(VLOOKUP($H472,'Water F Exp'!$A:$K,17,FALSE),0)</f>
        <v>0</v>
      </c>
      <c r="U472" s="34">
        <f ca="1">IFERROR(VLOOKUP($H472,'Sewer F Rev'!$A:$E,15,FALSE),0)</f>
        <v>0</v>
      </c>
      <c r="V472" s="34">
        <f ca="1">IFERROR(VLOOKUP($H472,'Sewer F Rev'!$A:$E,16,FALSE),0)</f>
        <v>0</v>
      </c>
      <c r="W472" s="42">
        <f ca="1">IFERROR(VLOOKUP($H472,'Sewer F Rev'!$A:$E,17,FALSE),0)</f>
        <v>0</v>
      </c>
      <c r="X472" s="34">
        <f>IFERROR(VLOOKUP($H472,'Sewer F Exp'!$A:$B,15,FALSE),0)</f>
        <v>0</v>
      </c>
      <c r="Y472" s="34">
        <f>IFERROR(VLOOKUP($H472,'Sewer F Exp'!$A:$B,16,FALSE),0)</f>
        <v>0</v>
      </c>
      <c r="Z472" s="42">
        <f>IFERROR(VLOOKUP($H472,'Sewer F Exp'!$A:$B,17,FALSE),0)</f>
        <v>0</v>
      </c>
      <c r="AA472" s="34">
        <f>IFERROR(VLOOKUP($H472,'Refuse F Rev'!$A:$E,15,FALSE),0)</f>
        <v>0</v>
      </c>
      <c r="AB472" s="34">
        <f>IFERROR(VLOOKUP($H472,'Refuse F Rev'!$A:$E,16,FALSE),0)</f>
        <v>0</v>
      </c>
      <c r="AC472" s="42">
        <f>IFERROR(VLOOKUP($H472,'Refuse F Rev'!$A:$E,17,FALSE),0)</f>
        <v>0</v>
      </c>
      <c r="AD472" s="34">
        <f>IFERROR(VLOOKUP($H472,'Refuse F Exp'!$A:$E,15,FALSE),0)</f>
        <v>0</v>
      </c>
      <c r="AE472" s="34">
        <f>IFERROR(VLOOKUP($H472,'Refuse F Exp'!$A:$E,16,FALSE),0)</f>
        <v>0</v>
      </c>
      <c r="AF472" s="42">
        <f>IFERROR(VLOOKUP($H472,'Refuse F Exp'!$A:$E,17,FALSE),0)</f>
        <v>0</v>
      </c>
      <c r="AG472" s="34">
        <f>IFERROR(VLOOKUP($H472,#REF!,10,FALSE),0)</f>
        <v>0</v>
      </c>
      <c r="AH472" s="34">
        <f>IFERROR(VLOOKUP($H472,#REF!,11,FALSE),0)</f>
        <v>0</v>
      </c>
      <c r="AI472" s="42">
        <f>IFERROR(VLOOKUP($H472,#REF!,12,FALSE),0)</f>
        <v>0</v>
      </c>
      <c r="AJ472" s="34">
        <f>IFERROR(VLOOKUP($H472,#REF!,10,FALSE),0)</f>
        <v>0</v>
      </c>
      <c r="AK472" s="34">
        <f>IFERROR(VLOOKUP($H472,#REF!,11,FALSE),0)</f>
        <v>0</v>
      </c>
      <c r="AL472" s="42">
        <f>IFERROR(VLOOKUP($H472,#REF!,12,FALSE),0)</f>
        <v>0</v>
      </c>
      <c r="AM472" s="34">
        <f>IFERROR(VLOOKUP($H472,#REF!,10,FALSE),0)</f>
        <v>0</v>
      </c>
      <c r="AN472" s="34">
        <f>IFERROR(VLOOKUP($H472,#REF!,11,FALSE),0)</f>
        <v>0</v>
      </c>
      <c r="AO472" s="42">
        <f>IFERROR(VLOOKUP($H472,#REF!,12,FALSE),0)</f>
        <v>0</v>
      </c>
      <c r="AP472" s="34">
        <f>IFERROR(VLOOKUP($H472,#REF!,10,FALSE),0)</f>
        <v>0</v>
      </c>
      <c r="AQ472" s="34">
        <f>IFERROR(VLOOKUP($H472,#REF!,11,FALSE),0)</f>
        <v>0</v>
      </c>
      <c r="AR472" s="42">
        <f>IFERROR(VLOOKUP($H472,#REF!,12,FALSE),0)</f>
        <v>0</v>
      </c>
      <c r="AS472" s="34">
        <f>IFERROR(VLOOKUP($H472,#REF!,13,FALSE),0)</f>
        <v>0</v>
      </c>
      <c r="AT472" s="34">
        <f>IFERROR(VLOOKUP($H472,#REF!,14,FALSE),0)</f>
        <v>0</v>
      </c>
      <c r="AU472" s="42">
        <f>IFERROR(VLOOKUP($H472,#REF!,15,FALSE),0)</f>
        <v>0</v>
      </c>
      <c r="AV472" s="34">
        <f>IFERROR(VLOOKUP($H472,#REF!,15,FALSE),0)</f>
        <v>0</v>
      </c>
      <c r="AW472" s="34">
        <f>IFERROR(VLOOKUP($H472,#REF!,16,FALSE),0)</f>
        <v>0</v>
      </c>
      <c r="AX472" s="42">
        <f>IFERROR(VLOOKUP($H472,#REF!,17,FALSE),0)</f>
        <v>0</v>
      </c>
    </row>
    <row r="473" spans="1:50" x14ac:dyDescent="0.3">
      <c r="A473" s="33" t="str">
        <f t="shared" si="28"/>
        <v>CD-3893-FAC</v>
      </c>
      <c r="B473" s="33" t="str">
        <f>+'R&amp;E EXPORT'!B472</f>
        <v>GRANT-STATE-PROJECT FACELIFT</v>
      </c>
      <c r="C473" t="str">
        <f>IFERROR(VLOOKUP(A473,'MCSJ Export'!A:C,3,FALSE),"")</f>
        <v/>
      </c>
      <c r="D473" s="37">
        <f t="shared" ca="1" si="29"/>
        <v>0</v>
      </c>
      <c r="E473" s="37">
        <f t="shared" ca="1" si="30"/>
        <v>0</v>
      </c>
      <c r="F473" s="37">
        <f t="shared" ca="1" si="31"/>
        <v>0</v>
      </c>
      <c r="G473" s="37"/>
      <c r="H473" s="33" t="str">
        <f>+'R&amp;E EXPORT'!A472</f>
        <v>CD-3893-FAC</v>
      </c>
      <c r="I473" s="34">
        <f>IFERROR(VLOOKUP($H473,'Gen F Rev'!$A:$M,15,FALSE),0)</f>
        <v>0</v>
      </c>
      <c r="J473" s="34">
        <f>IFERROR(VLOOKUP($H473,'Gen F Rev'!$A:$M,16,FALSE),0)</f>
        <v>0</v>
      </c>
      <c r="K473" s="42">
        <f>IFERROR(VLOOKUP($H473,'Gen F Rev'!$A:$M,17,FALSE),0)</f>
        <v>0</v>
      </c>
      <c r="L473" s="34">
        <f>IFERROR(VLOOKUP($H473,'Gen F Exp'!$A:$E,15,FALSE),0)</f>
        <v>0</v>
      </c>
      <c r="M473" s="34">
        <f>IFERROR(VLOOKUP($H473,'Gen F Exp'!$A:$E,16,FALSE),0)</f>
        <v>0</v>
      </c>
      <c r="N473" s="42">
        <f>IFERROR(VLOOKUP($H473,'Gen F Exp'!$A:$E,17,FALSE),0)</f>
        <v>0</v>
      </c>
      <c r="O473" s="34">
        <f>IFERROR(VLOOKUP($H473,'Water F Rev'!$A:$L,15,FALSE),0)</f>
        <v>0</v>
      </c>
      <c r="P473" s="34">
        <f>IFERROR(VLOOKUP($H473,'Water F Rev'!$A:$L,16,FALSE),0)</f>
        <v>0</v>
      </c>
      <c r="Q473" s="42">
        <f>IFERROR(VLOOKUP($H473,'Water F Rev'!$A:$L,17,FALSE),0)</f>
        <v>0</v>
      </c>
      <c r="R473" s="34">
        <f>IFERROR(VLOOKUP($H473,'Water F Exp'!$A:$K,15,FALSE),0)</f>
        <v>0</v>
      </c>
      <c r="S473" s="34">
        <f>IFERROR(VLOOKUP($H473,'Water F Exp'!$A:$K,16,FALSE),0)</f>
        <v>0</v>
      </c>
      <c r="T473" s="42">
        <f>IFERROR(VLOOKUP($H473,'Water F Exp'!$A:$K,17,FALSE),0)</f>
        <v>0</v>
      </c>
      <c r="U473" s="34">
        <f ca="1">IFERROR(VLOOKUP($H473,'Sewer F Rev'!$A:$E,15,FALSE),0)</f>
        <v>0</v>
      </c>
      <c r="V473" s="34">
        <f ca="1">IFERROR(VLOOKUP($H473,'Sewer F Rev'!$A:$E,16,FALSE),0)</f>
        <v>0</v>
      </c>
      <c r="W473" s="42">
        <f ca="1">IFERROR(VLOOKUP($H473,'Sewer F Rev'!$A:$E,17,FALSE),0)</f>
        <v>0</v>
      </c>
      <c r="X473" s="34">
        <f>IFERROR(VLOOKUP($H473,'Sewer F Exp'!$A:$B,15,FALSE),0)</f>
        <v>0</v>
      </c>
      <c r="Y473" s="34">
        <f>IFERROR(VLOOKUP($H473,'Sewer F Exp'!$A:$B,16,FALSE),0)</f>
        <v>0</v>
      </c>
      <c r="Z473" s="42">
        <f>IFERROR(VLOOKUP($H473,'Sewer F Exp'!$A:$B,17,FALSE),0)</f>
        <v>0</v>
      </c>
      <c r="AA473" s="34">
        <f>IFERROR(VLOOKUP($H473,'Refuse F Rev'!$A:$E,15,FALSE),0)</f>
        <v>0</v>
      </c>
      <c r="AB473" s="34">
        <f>IFERROR(VLOOKUP($H473,'Refuse F Rev'!$A:$E,16,FALSE),0)</f>
        <v>0</v>
      </c>
      <c r="AC473" s="42">
        <f>IFERROR(VLOOKUP($H473,'Refuse F Rev'!$A:$E,17,FALSE),0)</f>
        <v>0</v>
      </c>
      <c r="AD473" s="34">
        <f>IFERROR(VLOOKUP($H473,'Refuse F Exp'!$A:$E,15,FALSE),0)</f>
        <v>0</v>
      </c>
      <c r="AE473" s="34">
        <f>IFERROR(VLOOKUP($H473,'Refuse F Exp'!$A:$E,16,FALSE),0)</f>
        <v>0</v>
      </c>
      <c r="AF473" s="42">
        <f>IFERROR(VLOOKUP($H473,'Refuse F Exp'!$A:$E,17,FALSE),0)</f>
        <v>0</v>
      </c>
      <c r="AG473" s="34">
        <f>IFERROR(VLOOKUP($H473,#REF!,10,FALSE),0)</f>
        <v>0</v>
      </c>
      <c r="AH473" s="34">
        <f>IFERROR(VLOOKUP($H473,#REF!,11,FALSE),0)</f>
        <v>0</v>
      </c>
      <c r="AI473" s="42">
        <f>IFERROR(VLOOKUP($H473,#REF!,12,FALSE),0)</f>
        <v>0</v>
      </c>
      <c r="AJ473" s="34">
        <f>IFERROR(VLOOKUP($H473,#REF!,10,FALSE),0)</f>
        <v>0</v>
      </c>
      <c r="AK473" s="34">
        <f>IFERROR(VLOOKUP($H473,#REF!,11,FALSE),0)</f>
        <v>0</v>
      </c>
      <c r="AL473" s="42">
        <f>IFERROR(VLOOKUP($H473,#REF!,12,FALSE),0)</f>
        <v>0</v>
      </c>
      <c r="AM473" s="34">
        <f>IFERROR(VLOOKUP($H473,#REF!,10,FALSE),0)</f>
        <v>0</v>
      </c>
      <c r="AN473" s="34">
        <f>IFERROR(VLOOKUP($H473,#REF!,11,FALSE),0)</f>
        <v>0</v>
      </c>
      <c r="AO473" s="42">
        <f>IFERROR(VLOOKUP($H473,#REF!,12,FALSE),0)</f>
        <v>0</v>
      </c>
      <c r="AP473" s="34">
        <f>IFERROR(VLOOKUP($H473,#REF!,10,FALSE),0)</f>
        <v>0</v>
      </c>
      <c r="AQ473" s="34">
        <f>IFERROR(VLOOKUP($H473,#REF!,11,FALSE),0)</f>
        <v>0</v>
      </c>
      <c r="AR473" s="42">
        <f>IFERROR(VLOOKUP($H473,#REF!,12,FALSE),0)</f>
        <v>0</v>
      </c>
      <c r="AS473" s="34">
        <f>IFERROR(VLOOKUP($H473,#REF!,13,FALSE),0)</f>
        <v>0</v>
      </c>
      <c r="AT473" s="34">
        <f>IFERROR(VLOOKUP($H473,#REF!,14,FALSE),0)</f>
        <v>0</v>
      </c>
      <c r="AU473" s="42">
        <f>IFERROR(VLOOKUP($H473,#REF!,15,FALSE),0)</f>
        <v>0</v>
      </c>
      <c r="AV473" s="34">
        <f>IFERROR(VLOOKUP($H473,#REF!,15,FALSE),0)</f>
        <v>0</v>
      </c>
      <c r="AW473" s="34">
        <f>IFERROR(VLOOKUP($H473,#REF!,16,FALSE),0)</f>
        <v>0</v>
      </c>
      <c r="AX473" s="42">
        <f>IFERROR(VLOOKUP($H473,#REF!,17,FALSE),0)</f>
        <v>0</v>
      </c>
    </row>
    <row r="474" spans="1:50" x14ac:dyDescent="0.3">
      <c r="A474" s="33" t="str">
        <f t="shared" si="28"/>
        <v>CD-3896-JEN</v>
      </c>
      <c r="B474" s="33" t="str">
        <f>+'R&amp;E EXPORT'!B473</f>
        <v>GRANT-STATE-DASNY JENNISON PARK</v>
      </c>
      <c r="C474" t="str">
        <f>IFERROR(VLOOKUP(A474,'MCSJ Export'!A:C,3,FALSE),"")</f>
        <v/>
      </c>
      <c r="D474" s="37">
        <f t="shared" ca="1" si="29"/>
        <v>0</v>
      </c>
      <c r="E474" s="37">
        <f t="shared" ca="1" si="30"/>
        <v>0</v>
      </c>
      <c r="F474" s="37">
        <f t="shared" ca="1" si="31"/>
        <v>0</v>
      </c>
      <c r="G474" s="37"/>
      <c r="H474" s="33" t="str">
        <f>+'R&amp;E EXPORT'!A473</f>
        <v>CD-3896-JEN</v>
      </c>
      <c r="I474" s="34">
        <f>IFERROR(VLOOKUP($H474,'Gen F Rev'!$A:$M,15,FALSE),0)</f>
        <v>0</v>
      </c>
      <c r="J474" s="34">
        <f>IFERROR(VLOOKUP($H474,'Gen F Rev'!$A:$M,16,FALSE),0)</f>
        <v>0</v>
      </c>
      <c r="K474" s="42">
        <f>IFERROR(VLOOKUP($H474,'Gen F Rev'!$A:$M,17,FALSE),0)</f>
        <v>0</v>
      </c>
      <c r="L474" s="34">
        <f>IFERROR(VLOOKUP($H474,'Gen F Exp'!$A:$E,15,FALSE),0)</f>
        <v>0</v>
      </c>
      <c r="M474" s="34">
        <f>IFERROR(VLOOKUP($H474,'Gen F Exp'!$A:$E,16,FALSE),0)</f>
        <v>0</v>
      </c>
      <c r="N474" s="42">
        <f>IFERROR(VLOOKUP($H474,'Gen F Exp'!$A:$E,17,FALSE),0)</f>
        <v>0</v>
      </c>
      <c r="O474" s="34">
        <f>IFERROR(VLOOKUP($H474,'Water F Rev'!$A:$L,15,FALSE),0)</f>
        <v>0</v>
      </c>
      <c r="P474" s="34">
        <f>IFERROR(VLOOKUP($H474,'Water F Rev'!$A:$L,16,FALSE),0)</f>
        <v>0</v>
      </c>
      <c r="Q474" s="42">
        <f>IFERROR(VLOOKUP($H474,'Water F Rev'!$A:$L,17,FALSE),0)</f>
        <v>0</v>
      </c>
      <c r="R474" s="34">
        <f>IFERROR(VLOOKUP($H474,'Water F Exp'!$A:$K,15,FALSE),0)</f>
        <v>0</v>
      </c>
      <c r="S474" s="34">
        <f>IFERROR(VLOOKUP($H474,'Water F Exp'!$A:$K,16,FALSE),0)</f>
        <v>0</v>
      </c>
      <c r="T474" s="42">
        <f>IFERROR(VLOOKUP($H474,'Water F Exp'!$A:$K,17,FALSE),0)</f>
        <v>0</v>
      </c>
      <c r="U474" s="34">
        <f ca="1">IFERROR(VLOOKUP($H474,'Sewer F Rev'!$A:$E,15,FALSE),0)</f>
        <v>0</v>
      </c>
      <c r="V474" s="34">
        <f ca="1">IFERROR(VLOOKUP($H474,'Sewer F Rev'!$A:$E,16,FALSE),0)</f>
        <v>0</v>
      </c>
      <c r="W474" s="42">
        <f ca="1">IFERROR(VLOOKUP($H474,'Sewer F Rev'!$A:$E,17,FALSE),0)</f>
        <v>0</v>
      </c>
      <c r="X474" s="34">
        <f>IFERROR(VLOOKUP($H474,'Sewer F Exp'!$A:$B,15,FALSE),0)</f>
        <v>0</v>
      </c>
      <c r="Y474" s="34">
        <f>IFERROR(VLOOKUP($H474,'Sewer F Exp'!$A:$B,16,FALSE),0)</f>
        <v>0</v>
      </c>
      <c r="Z474" s="42">
        <f>IFERROR(VLOOKUP($H474,'Sewer F Exp'!$A:$B,17,FALSE),0)</f>
        <v>0</v>
      </c>
      <c r="AA474" s="34">
        <f>IFERROR(VLOOKUP($H474,'Refuse F Rev'!$A:$E,15,FALSE),0)</f>
        <v>0</v>
      </c>
      <c r="AB474" s="34">
        <f>IFERROR(VLOOKUP($H474,'Refuse F Rev'!$A:$E,16,FALSE),0)</f>
        <v>0</v>
      </c>
      <c r="AC474" s="42">
        <f>IFERROR(VLOOKUP($H474,'Refuse F Rev'!$A:$E,17,FALSE),0)</f>
        <v>0</v>
      </c>
      <c r="AD474" s="34">
        <f>IFERROR(VLOOKUP($H474,'Refuse F Exp'!$A:$E,15,FALSE),0)</f>
        <v>0</v>
      </c>
      <c r="AE474" s="34">
        <f>IFERROR(VLOOKUP($H474,'Refuse F Exp'!$A:$E,16,FALSE),0)</f>
        <v>0</v>
      </c>
      <c r="AF474" s="42">
        <f>IFERROR(VLOOKUP($H474,'Refuse F Exp'!$A:$E,17,FALSE),0)</f>
        <v>0</v>
      </c>
      <c r="AG474" s="34">
        <f>IFERROR(VLOOKUP($H474,#REF!,10,FALSE),0)</f>
        <v>0</v>
      </c>
      <c r="AH474" s="34">
        <f>IFERROR(VLOOKUP($H474,#REF!,11,FALSE),0)</f>
        <v>0</v>
      </c>
      <c r="AI474" s="42">
        <f>IFERROR(VLOOKUP($H474,#REF!,12,FALSE),0)</f>
        <v>0</v>
      </c>
      <c r="AJ474" s="34">
        <f>IFERROR(VLOOKUP($H474,#REF!,10,FALSE),0)</f>
        <v>0</v>
      </c>
      <c r="AK474" s="34">
        <f>IFERROR(VLOOKUP($H474,#REF!,11,FALSE),0)</f>
        <v>0</v>
      </c>
      <c r="AL474" s="42">
        <f>IFERROR(VLOOKUP($H474,#REF!,12,FALSE),0)</f>
        <v>0</v>
      </c>
      <c r="AM474" s="34">
        <f>IFERROR(VLOOKUP($H474,#REF!,10,FALSE),0)</f>
        <v>0</v>
      </c>
      <c r="AN474" s="34">
        <f>IFERROR(VLOOKUP($H474,#REF!,11,FALSE),0)</f>
        <v>0</v>
      </c>
      <c r="AO474" s="42">
        <f>IFERROR(VLOOKUP($H474,#REF!,12,FALSE),0)</f>
        <v>0</v>
      </c>
      <c r="AP474" s="34">
        <f>IFERROR(VLOOKUP($H474,#REF!,10,FALSE),0)</f>
        <v>0</v>
      </c>
      <c r="AQ474" s="34">
        <f>IFERROR(VLOOKUP($H474,#REF!,11,FALSE),0)</f>
        <v>0</v>
      </c>
      <c r="AR474" s="42">
        <f>IFERROR(VLOOKUP($H474,#REF!,12,FALSE),0)</f>
        <v>0</v>
      </c>
      <c r="AS474" s="34">
        <f>IFERROR(VLOOKUP($H474,#REF!,13,FALSE),0)</f>
        <v>0</v>
      </c>
      <c r="AT474" s="34">
        <f>IFERROR(VLOOKUP($H474,#REF!,14,FALSE),0)</f>
        <v>0</v>
      </c>
      <c r="AU474" s="42">
        <f>IFERROR(VLOOKUP($H474,#REF!,15,FALSE),0)</f>
        <v>0</v>
      </c>
      <c r="AV474" s="34">
        <f>IFERROR(VLOOKUP($H474,#REF!,15,FALSE),0)</f>
        <v>0</v>
      </c>
      <c r="AW474" s="34">
        <f>IFERROR(VLOOKUP($H474,#REF!,16,FALSE),0)</f>
        <v>0</v>
      </c>
      <c r="AX474" s="42">
        <f>IFERROR(VLOOKUP($H474,#REF!,17,FALSE),0)</f>
        <v>0</v>
      </c>
    </row>
    <row r="475" spans="1:50" x14ac:dyDescent="0.3">
      <c r="A475" s="33" t="str">
        <f t="shared" si="28"/>
        <v>CD-3898-DPS</v>
      </c>
      <c r="B475" s="33" t="str">
        <f>+'R&amp;E EXPORT'!B474</f>
        <v>GRANT-STATE-DOWNTOWN PARKING STUDY</v>
      </c>
      <c r="C475" t="str">
        <f>IFERROR(VLOOKUP(A475,'MCSJ Export'!A:C,3,FALSE),"")</f>
        <v/>
      </c>
      <c r="D475" s="37">
        <f t="shared" ca="1" si="29"/>
        <v>0</v>
      </c>
      <c r="E475" s="37">
        <f t="shared" ca="1" si="30"/>
        <v>0</v>
      </c>
      <c r="F475" s="37">
        <f t="shared" ca="1" si="31"/>
        <v>0</v>
      </c>
      <c r="G475" s="37"/>
      <c r="H475" s="33" t="str">
        <f>+'R&amp;E EXPORT'!A474</f>
        <v>CD-3898-DPS</v>
      </c>
      <c r="I475" s="34">
        <f>IFERROR(VLOOKUP($H475,'Gen F Rev'!$A:$M,15,FALSE),0)</f>
        <v>0</v>
      </c>
      <c r="J475" s="34">
        <f>IFERROR(VLOOKUP($H475,'Gen F Rev'!$A:$M,16,FALSE),0)</f>
        <v>0</v>
      </c>
      <c r="K475" s="42">
        <f>IFERROR(VLOOKUP($H475,'Gen F Rev'!$A:$M,17,FALSE),0)</f>
        <v>0</v>
      </c>
      <c r="L475" s="34">
        <f>IFERROR(VLOOKUP($H475,'Gen F Exp'!$A:$E,15,FALSE),0)</f>
        <v>0</v>
      </c>
      <c r="M475" s="34">
        <f>IFERROR(VLOOKUP($H475,'Gen F Exp'!$A:$E,16,FALSE),0)</f>
        <v>0</v>
      </c>
      <c r="N475" s="42">
        <f>IFERROR(VLOOKUP($H475,'Gen F Exp'!$A:$E,17,FALSE),0)</f>
        <v>0</v>
      </c>
      <c r="O475" s="34">
        <f>IFERROR(VLOOKUP($H475,'Water F Rev'!$A:$L,15,FALSE),0)</f>
        <v>0</v>
      </c>
      <c r="P475" s="34">
        <f>IFERROR(VLOOKUP($H475,'Water F Rev'!$A:$L,16,FALSE),0)</f>
        <v>0</v>
      </c>
      <c r="Q475" s="42">
        <f>IFERROR(VLOOKUP($H475,'Water F Rev'!$A:$L,17,FALSE),0)</f>
        <v>0</v>
      </c>
      <c r="R475" s="34">
        <f>IFERROR(VLOOKUP($H475,'Water F Exp'!$A:$K,15,FALSE),0)</f>
        <v>0</v>
      </c>
      <c r="S475" s="34">
        <f>IFERROR(VLOOKUP($H475,'Water F Exp'!$A:$K,16,FALSE),0)</f>
        <v>0</v>
      </c>
      <c r="T475" s="42">
        <f>IFERROR(VLOOKUP($H475,'Water F Exp'!$A:$K,17,FALSE),0)</f>
        <v>0</v>
      </c>
      <c r="U475" s="34">
        <f ca="1">IFERROR(VLOOKUP($H475,'Sewer F Rev'!$A:$E,15,FALSE),0)</f>
        <v>0</v>
      </c>
      <c r="V475" s="34">
        <f ca="1">IFERROR(VLOOKUP($H475,'Sewer F Rev'!$A:$E,16,FALSE),0)</f>
        <v>0</v>
      </c>
      <c r="W475" s="42">
        <f ca="1">IFERROR(VLOOKUP($H475,'Sewer F Rev'!$A:$E,17,FALSE),0)</f>
        <v>0</v>
      </c>
      <c r="X475" s="34">
        <f>IFERROR(VLOOKUP($H475,'Sewer F Exp'!$A:$B,15,FALSE),0)</f>
        <v>0</v>
      </c>
      <c r="Y475" s="34">
        <f>IFERROR(VLOOKUP($H475,'Sewer F Exp'!$A:$B,16,FALSE),0)</f>
        <v>0</v>
      </c>
      <c r="Z475" s="42">
        <f>IFERROR(VLOOKUP($H475,'Sewer F Exp'!$A:$B,17,FALSE),0)</f>
        <v>0</v>
      </c>
      <c r="AA475" s="34">
        <f>IFERROR(VLOOKUP($H475,'Refuse F Rev'!$A:$E,15,FALSE),0)</f>
        <v>0</v>
      </c>
      <c r="AB475" s="34">
        <f>IFERROR(VLOOKUP($H475,'Refuse F Rev'!$A:$E,16,FALSE),0)</f>
        <v>0</v>
      </c>
      <c r="AC475" s="42">
        <f>IFERROR(VLOOKUP($H475,'Refuse F Rev'!$A:$E,17,FALSE),0)</f>
        <v>0</v>
      </c>
      <c r="AD475" s="34">
        <f>IFERROR(VLOOKUP($H475,'Refuse F Exp'!$A:$E,15,FALSE),0)</f>
        <v>0</v>
      </c>
      <c r="AE475" s="34">
        <f>IFERROR(VLOOKUP($H475,'Refuse F Exp'!$A:$E,16,FALSE),0)</f>
        <v>0</v>
      </c>
      <c r="AF475" s="42">
        <f>IFERROR(VLOOKUP($H475,'Refuse F Exp'!$A:$E,17,FALSE),0)</f>
        <v>0</v>
      </c>
      <c r="AG475" s="34">
        <f>IFERROR(VLOOKUP($H475,#REF!,10,FALSE),0)</f>
        <v>0</v>
      </c>
      <c r="AH475" s="34">
        <f>IFERROR(VLOOKUP($H475,#REF!,11,FALSE),0)</f>
        <v>0</v>
      </c>
      <c r="AI475" s="42">
        <f>IFERROR(VLOOKUP($H475,#REF!,12,FALSE),0)</f>
        <v>0</v>
      </c>
      <c r="AJ475" s="34">
        <f>IFERROR(VLOOKUP($H475,#REF!,10,FALSE),0)</f>
        <v>0</v>
      </c>
      <c r="AK475" s="34">
        <f>IFERROR(VLOOKUP($H475,#REF!,11,FALSE),0)</f>
        <v>0</v>
      </c>
      <c r="AL475" s="42">
        <f>IFERROR(VLOOKUP($H475,#REF!,12,FALSE),0)</f>
        <v>0</v>
      </c>
      <c r="AM475" s="34">
        <f>IFERROR(VLOOKUP($H475,#REF!,10,FALSE),0)</f>
        <v>0</v>
      </c>
      <c r="AN475" s="34">
        <f>IFERROR(VLOOKUP($H475,#REF!,11,FALSE),0)</f>
        <v>0</v>
      </c>
      <c r="AO475" s="42">
        <f>IFERROR(VLOOKUP($H475,#REF!,12,FALSE),0)</f>
        <v>0</v>
      </c>
      <c r="AP475" s="34">
        <f>IFERROR(VLOOKUP($H475,#REF!,10,FALSE),0)</f>
        <v>0</v>
      </c>
      <c r="AQ475" s="34">
        <f>IFERROR(VLOOKUP($H475,#REF!,11,FALSE),0)</f>
        <v>0</v>
      </c>
      <c r="AR475" s="42">
        <f>IFERROR(VLOOKUP($H475,#REF!,12,FALSE),0)</f>
        <v>0</v>
      </c>
      <c r="AS475" s="34">
        <f>IFERROR(VLOOKUP($H475,#REF!,13,FALSE),0)</f>
        <v>0</v>
      </c>
      <c r="AT475" s="34">
        <f>IFERROR(VLOOKUP($H475,#REF!,14,FALSE),0)</f>
        <v>0</v>
      </c>
      <c r="AU475" s="42">
        <f>IFERROR(VLOOKUP($H475,#REF!,15,FALSE),0)</f>
        <v>0</v>
      </c>
      <c r="AV475" s="34">
        <f>IFERROR(VLOOKUP($H475,#REF!,15,FALSE),0)</f>
        <v>0</v>
      </c>
      <c r="AW475" s="34">
        <f>IFERROR(VLOOKUP($H475,#REF!,16,FALSE),0)</f>
        <v>0</v>
      </c>
      <c r="AX475" s="42">
        <f>IFERROR(VLOOKUP($H475,#REF!,17,FALSE),0)</f>
        <v>0</v>
      </c>
    </row>
    <row r="476" spans="1:50" x14ac:dyDescent="0.3">
      <c r="A476" s="33" t="str">
        <f t="shared" si="28"/>
        <v>CD-3899-JCP</v>
      </c>
      <c r="B476" s="33" t="str">
        <f>+'R&amp;E EXPORT'!B475</f>
        <v>GRANT-JOHNSON CITY COMPREHENSIVE PLAN</v>
      </c>
      <c r="C476" t="str">
        <f>IFERROR(VLOOKUP(A476,'MCSJ Export'!A:C,3,FALSE),"")</f>
        <v/>
      </c>
      <c r="D476" s="37">
        <f t="shared" ca="1" si="29"/>
        <v>0</v>
      </c>
      <c r="E476" s="37">
        <f t="shared" ca="1" si="30"/>
        <v>0</v>
      </c>
      <c r="F476" s="37">
        <f t="shared" ca="1" si="31"/>
        <v>0</v>
      </c>
      <c r="G476" s="37"/>
      <c r="H476" s="33" t="str">
        <f>+'R&amp;E EXPORT'!A475</f>
        <v>CD-3899-JCP</v>
      </c>
      <c r="I476" s="34">
        <f>IFERROR(VLOOKUP($H476,'Gen F Rev'!$A:$M,15,FALSE),0)</f>
        <v>0</v>
      </c>
      <c r="J476" s="34">
        <f>IFERROR(VLOOKUP($H476,'Gen F Rev'!$A:$M,16,FALSE),0)</f>
        <v>0</v>
      </c>
      <c r="K476" s="42">
        <f>IFERROR(VLOOKUP($H476,'Gen F Rev'!$A:$M,17,FALSE),0)</f>
        <v>0</v>
      </c>
      <c r="L476" s="34">
        <f>IFERROR(VLOOKUP($H476,'Gen F Exp'!$A:$E,15,FALSE),0)</f>
        <v>0</v>
      </c>
      <c r="M476" s="34">
        <f>IFERROR(VLOOKUP($H476,'Gen F Exp'!$A:$E,16,FALSE),0)</f>
        <v>0</v>
      </c>
      <c r="N476" s="42">
        <f>IFERROR(VLOOKUP($H476,'Gen F Exp'!$A:$E,17,FALSE),0)</f>
        <v>0</v>
      </c>
      <c r="O476" s="34">
        <f>IFERROR(VLOOKUP($H476,'Water F Rev'!$A:$L,15,FALSE),0)</f>
        <v>0</v>
      </c>
      <c r="P476" s="34">
        <f>IFERROR(VLOOKUP($H476,'Water F Rev'!$A:$L,16,FALSE),0)</f>
        <v>0</v>
      </c>
      <c r="Q476" s="42">
        <f>IFERROR(VLOOKUP($H476,'Water F Rev'!$A:$L,17,FALSE),0)</f>
        <v>0</v>
      </c>
      <c r="R476" s="34">
        <f>IFERROR(VLOOKUP($H476,'Water F Exp'!$A:$K,15,FALSE),0)</f>
        <v>0</v>
      </c>
      <c r="S476" s="34">
        <f>IFERROR(VLOOKUP($H476,'Water F Exp'!$A:$K,16,FALSE),0)</f>
        <v>0</v>
      </c>
      <c r="T476" s="42">
        <f>IFERROR(VLOOKUP($H476,'Water F Exp'!$A:$K,17,FALSE),0)</f>
        <v>0</v>
      </c>
      <c r="U476" s="34">
        <f ca="1">IFERROR(VLOOKUP($H476,'Sewer F Rev'!$A:$E,15,FALSE),0)</f>
        <v>0</v>
      </c>
      <c r="V476" s="34">
        <f ca="1">IFERROR(VLOOKUP($H476,'Sewer F Rev'!$A:$E,16,FALSE),0)</f>
        <v>0</v>
      </c>
      <c r="W476" s="42">
        <f ca="1">IFERROR(VLOOKUP($H476,'Sewer F Rev'!$A:$E,17,FALSE),0)</f>
        <v>0</v>
      </c>
      <c r="X476" s="34">
        <f>IFERROR(VLOOKUP($H476,'Sewer F Exp'!$A:$B,15,FALSE),0)</f>
        <v>0</v>
      </c>
      <c r="Y476" s="34">
        <f>IFERROR(VLOOKUP($H476,'Sewer F Exp'!$A:$B,16,FALSE),0)</f>
        <v>0</v>
      </c>
      <c r="Z476" s="42">
        <f>IFERROR(VLOOKUP($H476,'Sewer F Exp'!$A:$B,17,FALSE),0)</f>
        <v>0</v>
      </c>
      <c r="AA476" s="34">
        <f>IFERROR(VLOOKUP($H476,'Refuse F Rev'!$A:$E,15,FALSE),0)</f>
        <v>0</v>
      </c>
      <c r="AB476" s="34">
        <f>IFERROR(VLOOKUP($H476,'Refuse F Rev'!$A:$E,16,FALSE),0)</f>
        <v>0</v>
      </c>
      <c r="AC476" s="42">
        <f>IFERROR(VLOOKUP($H476,'Refuse F Rev'!$A:$E,17,FALSE),0)</f>
        <v>0</v>
      </c>
      <c r="AD476" s="34">
        <f>IFERROR(VLOOKUP($H476,'Refuse F Exp'!$A:$E,15,FALSE),0)</f>
        <v>0</v>
      </c>
      <c r="AE476" s="34">
        <f>IFERROR(VLOOKUP($H476,'Refuse F Exp'!$A:$E,16,FALSE),0)</f>
        <v>0</v>
      </c>
      <c r="AF476" s="42">
        <f>IFERROR(VLOOKUP($H476,'Refuse F Exp'!$A:$E,17,FALSE),0)</f>
        <v>0</v>
      </c>
      <c r="AG476" s="34">
        <f>IFERROR(VLOOKUP($H476,#REF!,10,FALSE),0)</f>
        <v>0</v>
      </c>
      <c r="AH476" s="34">
        <f>IFERROR(VLOOKUP($H476,#REF!,11,FALSE),0)</f>
        <v>0</v>
      </c>
      <c r="AI476" s="42">
        <f>IFERROR(VLOOKUP($H476,#REF!,12,FALSE),0)</f>
        <v>0</v>
      </c>
      <c r="AJ476" s="34">
        <f>IFERROR(VLOOKUP($H476,#REF!,10,FALSE),0)</f>
        <v>0</v>
      </c>
      <c r="AK476" s="34">
        <f>IFERROR(VLOOKUP($H476,#REF!,11,FALSE),0)</f>
        <v>0</v>
      </c>
      <c r="AL476" s="42">
        <f>IFERROR(VLOOKUP($H476,#REF!,12,FALSE),0)</f>
        <v>0</v>
      </c>
      <c r="AM476" s="34">
        <f>IFERROR(VLOOKUP($H476,#REF!,10,FALSE),0)</f>
        <v>0</v>
      </c>
      <c r="AN476" s="34">
        <f>IFERROR(VLOOKUP($H476,#REF!,11,FALSE),0)</f>
        <v>0</v>
      </c>
      <c r="AO476" s="42">
        <f>IFERROR(VLOOKUP($H476,#REF!,12,FALSE),0)</f>
        <v>0</v>
      </c>
      <c r="AP476" s="34">
        <f>IFERROR(VLOOKUP($H476,#REF!,10,FALSE),0)</f>
        <v>0</v>
      </c>
      <c r="AQ476" s="34">
        <f>IFERROR(VLOOKUP($H476,#REF!,11,FALSE),0)</f>
        <v>0</v>
      </c>
      <c r="AR476" s="42">
        <f>IFERROR(VLOOKUP($H476,#REF!,12,FALSE),0)</f>
        <v>0</v>
      </c>
      <c r="AS476" s="34">
        <f>IFERROR(VLOOKUP($H476,#REF!,13,FALSE),0)</f>
        <v>0</v>
      </c>
      <c r="AT476" s="34">
        <f>IFERROR(VLOOKUP($H476,#REF!,14,FALSE),0)</f>
        <v>0</v>
      </c>
      <c r="AU476" s="42">
        <f>IFERROR(VLOOKUP($H476,#REF!,15,FALSE),0)</f>
        <v>0</v>
      </c>
      <c r="AV476" s="34">
        <f>IFERROR(VLOOKUP($H476,#REF!,15,FALSE),0)</f>
        <v>0</v>
      </c>
      <c r="AW476" s="34">
        <f>IFERROR(VLOOKUP($H476,#REF!,16,FALSE),0)</f>
        <v>0</v>
      </c>
      <c r="AX476" s="42">
        <f>IFERROR(VLOOKUP($H476,#REF!,17,FALSE),0)</f>
        <v>0</v>
      </c>
    </row>
    <row r="477" spans="1:50" x14ac:dyDescent="0.3">
      <c r="A477" s="33" t="str">
        <f t="shared" si="28"/>
        <v>CD-3900-DEC</v>
      </c>
      <c r="B477" s="33" t="str">
        <f>+'R&amp;E EXPORT'!B476</f>
        <v>GRANT-STATE-DEC STORMWATER</v>
      </c>
      <c r="C477" t="str">
        <f>IFERROR(VLOOKUP(A477,'MCSJ Export'!A:C,3,FALSE),"")</f>
        <v/>
      </c>
      <c r="D477" s="37">
        <f t="shared" ca="1" si="29"/>
        <v>0</v>
      </c>
      <c r="E477" s="37">
        <f t="shared" ca="1" si="30"/>
        <v>0</v>
      </c>
      <c r="F477" s="37">
        <f t="shared" ca="1" si="31"/>
        <v>0</v>
      </c>
      <c r="G477" s="37"/>
      <c r="H477" s="33" t="str">
        <f>+'R&amp;E EXPORT'!A476</f>
        <v>CD-3900-DEC</v>
      </c>
      <c r="I477" s="34">
        <f>IFERROR(VLOOKUP($H477,'Gen F Rev'!$A:$M,15,FALSE),0)</f>
        <v>0</v>
      </c>
      <c r="J477" s="34">
        <f>IFERROR(VLOOKUP($H477,'Gen F Rev'!$A:$M,16,FALSE),0)</f>
        <v>0</v>
      </c>
      <c r="K477" s="42">
        <f>IFERROR(VLOOKUP($H477,'Gen F Rev'!$A:$M,17,FALSE),0)</f>
        <v>0</v>
      </c>
      <c r="L477" s="34">
        <f>IFERROR(VLOOKUP($H477,'Gen F Exp'!$A:$E,15,FALSE),0)</f>
        <v>0</v>
      </c>
      <c r="M477" s="34">
        <f>IFERROR(VLOOKUP($H477,'Gen F Exp'!$A:$E,16,FALSE),0)</f>
        <v>0</v>
      </c>
      <c r="N477" s="42">
        <f>IFERROR(VLOOKUP($H477,'Gen F Exp'!$A:$E,17,FALSE),0)</f>
        <v>0</v>
      </c>
      <c r="O477" s="34">
        <f>IFERROR(VLOOKUP($H477,'Water F Rev'!$A:$L,15,FALSE),0)</f>
        <v>0</v>
      </c>
      <c r="P477" s="34">
        <f>IFERROR(VLOOKUP($H477,'Water F Rev'!$A:$L,16,FALSE),0)</f>
        <v>0</v>
      </c>
      <c r="Q477" s="42">
        <f>IFERROR(VLOOKUP($H477,'Water F Rev'!$A:$L,17,FALSE),0)</f>
        <v>0</v>
      </c>
      <c r="R477" s="34">
        <f>IFERROR(VLOOKUP($H477,'Water F Exp'!$A:$K,15,FALSE),0)</f>
        <v>0</v>
      </c>
      <c r="S477" s="34">
        <f>IFERROR(VLOOKUP($H477,'Water F Exp'!$A:$K,16,FALSE),0)</f>
        <v>0</v>
      </c>
      <c r="T477" s="42">
        <f>IFERROR(VLOOKUP($H477,'Water F Exp'!$A:$K,17,FALSE),0)</f>
        <v>0</v>
      </c>
      <c r="U477" s="34">
        <f ca="1">IFERROR(VLOOKUP($H477,'Sewer F Rev'!$A:$E,15,FALSE),0)</f>
        <v>0</v>
      </c>
      <c r="V477" s="34">
        <f ca="1">IFERROR(VLOOKUP($H477,'Sewer F Rev'!$A:$E,16,FALSE),0)</f>
        <v>0</v>
      </c>
      <c r="W477" s="42">
        <f ca="1">IFERROR(VLOOKUP($H477,'Sewer F Rev'!$A:$E,17,FALSE),0)</f>
        <v>0</v>
      </c>
      <c r="X477" s="34">
        <f>IFERROR(VLOOKUP($H477,'Sewer F Exp'!$A:$B,15,FALSE),0)</f>
        <v>0</v>
      </c>
      <c r="Y477" s="34">
        <f>IFERROR(VLOOKUP($H477,'Sewer F Exp'!$A:$B,16,FALSE),0)</f>
        <v>0</v>
      </c>
      <c r="Z477" s="42">
        <f>IFERROR(VLOOKUP($H477,'Sewer F Exp'!$A:$B,17,FALSE),0)</f>
        <v>0</v>
      </c>
      <c r="AA477" s="34">
        <f>IFERROR(VLOOKUP($H477,'Refuse F Rev'!$A:$E,15,FALSE),0)</f>
        <v>0</v>
      </c>
      <c r="AB477" s="34">
        <f>IFERROR(VLOOKUP($H477,'Refuse F Rev'!$A:$E,16,FALSE),0)</f>
        <v>0</v>
      </c>
      <c r="AC477" s="42">
        <f>IFERROR(VLOOKUP($H477,'Refuse F Rev'!$A:$E,17,FALSE),0)</f>
        <v>0</v>
      </c>
      <c r="AD477" s="34">
        <f>IFERROR(VLOOKUP($H477,'Refuse F Exp'!$A:$E,15,FALSE),0)</f>
        <v>0</v>
      </c>
      <c r="AE477" s="34">
        <f>IFERROR(VLOOKUP($H477,'Refuse F Exp'!$A:$E,16,FALSE),0)</f>
        <v>0</v>
      </c>
      <c r="AF477" s="42">
        <f>IFERROR(VLOOKUP($H477,'Refuse F Exp'!$A:$E,17,FALSE),0)</f>
        <v>0</v>
      </c>
      <c r="AG477" s="34">
        <f>IFERROR(VLOOKUP($H477,#REF!,10,FALSE),0)</f>
        <v>0</v>
      </c>
      <c r="AH477" s="34">
        <f>IFERROR(VLOOKUP($H477,#REF!,11,FALSE),0)</f>
        <v>0</v>
      </c>
      <c r="AI477" s="42">
        <f>IFERROR(VLOOKUP($H477,#REF!,12,FALSE),0)</f>
        <v>0</v>
      </c>
      <c r="AJ477" s="34">
        <f>IFERROR(VLOOKUP($H477,#REF!,10,FALSE),0)</f>
        <v>0</v>
      </c>
      <c r="AK477" s="34">
        <f>IFERROR(VLOOKUP($H477,#REF!,11,FALSE),0)</f>
        <v>0</v>
      </c>
      <c r="AL477" s="42">
        <f>IFERROR(VLOOKUP($H477,#REF!,12,FALSE),0)</f>
        <v>0</v>
      </c>
      <c r="AM477" s="34">
        <f>IFERROR(VLOOKUP($H477,#REF!,10,FALSE),0)</f>
        <v>0</v>
      </c>
      <c r="AN477" s="34">
        <f>IFERROR(VLOOKUP($H477,#REF!,11,FALSE),0)</f>
        <v>0</v>
      </c>
      <c r="AO477" s="42">
        <f>IFERROR(VLOOKUP($H477,#REF!,12,FALSE),0)</f>
        <v>0</v>
      </c>
      <c r="AP477" s="34">
        <f>IFERROR(VLOOKUP($H477,#REF!,10,FALSE),0)</f>
        <v>0</v>
      </c>
      <c r="AQ477" s="34">
        <f>IFERROR(VLOOKUP($H477,#REF!,11,FALSE),0)</f>
        <v>0</v>
      </c>
      <c r="AR477" s="42">
        <f>IFERROR(VLOOKUP($H477,#REF!,12,FALSE),0)</f>
        <v>0</v>
      </c>
      <c r="AS477" s="34">
        <f>IFERROR(VLOOKUP($H477,#REF!,13,FALSE),0)</f>
        <v>0</v>
      </c>
      <c r="AT477" s="34">
        <f>IFERROR(VLOOKUP($H477,#REF!,14,FALSE),0)</f>
        <v>0</v>
      </c>
      <c r="AU477" s="42">
        <f>IFERROR(VLOOKUP($H477,#REF!,15,FALSE),0)</f>
        <v>0</v>
      </c>
      <c r="AV477" s="34">
        <f>IFERROR(VLOOKUP($H477,#REF!,15,FALSE),0)</f>
        <v>0</v>
      </c>
      <c r="AW477" s="34">
        <f>IFERROR(VLOOKUP($H477,#REF!,16,FALSE),0)</f>
        <v>0</v>
      </c>
      <c r="AX477" s="42">
        <f>IFERROR(VLOOKUP($H477,#REF!,17,FALSE),0)</f>
        <v>0</v>
      </c>
    </row>
    <row r="478" spans="1:50" x14ac:dyDescent="0.3">
      <c r="A478" s="33" t="str">
        <f t="shared" si="28"/>
        <v>CD-3901-ARC</v>
      </c>
      <c r="B478" s="33" t="str">
        <f>+'R&amp;E EXPORT'!B477</f>
        <v>GRANT-STATE-NYS ARCHIVES</v>
      </c>
      <c r="C478" t="str">
        <f>IFERROR(VLOOKUP(A478,'MCSJ Export'!A:C,3,FALSE),"")</f>
        <v/>
      </c>
      <c r="D478" s="37">
        <f t="shared" ca="1" si="29"/>
        <v>0</v>
      </c>
      <c r="E478" s="37">
        <f t="shared" ca="1" si="30"/>
        <v>0</v>
      </c>
      <c r="F478" s="37">
        <f t="shared" ca="1" si="31"/>
        <v>0</v>
      </c>
      <c r="G478" s="37"/>
      <c r="H478" s="33" t="str">
        <f>+'R&amp;E EXPORT'!A477</f>
        <v>CD-3901-ARC</v>
      </c>
      <c r="I478" s="34">
        <f>IFERROR(VLOOKUP($H478,'Gen F Rev'!$A:$M,15,FALSE),0)</f>
        <v>0</v>
      </c>
      <c r="J478" s="34">
        <f>IFERROR(VLOOKUP($H478,'Gen F Rev'!$A:$M,16,FALSE),0)</f>
        <v>0</v>
      </c>
      <c r="K478" s="42">
        <f>IFERROR(VLOOKUP($H478,'Gen F Rev'!$A:$M,17,FALSE),0)</f>
        <v>0</v>
      </c>
      <c r="L478" s="34">
        <f>IFERROR(VLOOKUP($H478,'Gen F Exp'!$A:$E,15,FALSE),0)</f>
        <v>0</v>
      </c>
      <c r="M478" s="34">
        <f>IFERROR(VLOOKUP($H478,'Gen F Exp'!$A:$E,16,FALSE),0)</f>
        <v>0</v>
      </c>
      <c r="N478" s="42">
        <f>IFERROR(VLOOKUP($H478,'Gen F Exp'!$A:$E,17,FALSE),0)</f>
        <v>0</v>
      </c>
      <c r="O478" s="34">
        <f>IFERROR(VLOOKUP($H478,'Water F Rev'!$A:$L,15,FALSE),0)</f>
        <v>0</v>
      </c>
      <c r="P478" s="34">
        <f>IFERROR(VLOOKUP($H478,'Water F Rev'!$A:$L,16,FALSE),0)</f>
        <v>0</v>
      </c>
      <c r="Q478" s="42">
        <f>IFERROR(VLOOKUP($H478,'Water F Rev'!$A:$L,17,FALSE),0)</f>
        <v>0</v>
      </c>
      <c r="R478" s="34">
        <f>IFERROR(VLOOKUP($H478,'Water F Exp'!$A:$K,15,FALSE),0)</f>
        <v>0</v>
      </c>
      <c r="S478" s="34">
        <f>IFERROR(VLOOKUP($H478,'Water F Exp'!$A:$K,16,FALSE),0)</f>
        <v>0</v>
      </c>
      <c r="T478" s="42">
        <f>IFERROR(VLOOKUP($H478,'Water F Exp'!$A:$K,17,FALSE),0)</f>
        <v>0</v>
      </c>
      <c r="U478" s="34">
        <f ca="1">IFERROR(VLOOKUP($H478,'Sewer F Rev'!$A:$E,15,FALSE),0)</f>
        <v>0</v>
      </c>
      <c r="V478" s="34">
        <f ca="1">IFERROR(VLOOKUP($H478,'Sewer F Rev'!$A:$E,16,FALSE),0)</f>
        <v>0</v>
      </c>
      <c r="W478" s="42">
        <f ca="1">IFERROR(VLOOKUP($H478,'Sewer F Rev'!$A:$E,17,FALSE),0)</f>
        <v>0</v>
      </c>
      <c r="X478" s="34">
        <f>IFERROR(VLOOKUP($H478,'Sewer F Exp'!$A:$B,15,FALSE),0)</f>
        <v>0</v>
      </c>
      <c r="Y478" s="34">
        <f>IFERROR(VLOOKUP($H478,'Sewer F Exp'!$A:$B,16,FALSE),0)</f>
        <v>0</v>
      </c>
      <c r="Z478" s="42">
        <f>IFERROR(VLOOKUP($H478,'Sewer F Exp'!$A:$B,17,FALSE),0)</f>
        <v>0</v>
      </c>
      <c r="AA478" s="34">
        <f>IFERROR(VLOOKUP($H478,'Refuse F Rev'!$A:$E,15,FALSE),0)</f>
        <v>0</v>
      </c>
      <c r="AB478" s="34">
        <f>IFERROR(VLOOKUP($H478,'Refuse F Rev'!$A:$E,16,FALSE),0)</f>
        <v>0</v>
      </c>
      <c r="AC478" s="42">
        <f>IFERROR(VLOOKUP($H478,'Refuse F Rev'!$A:$E,17,FALSE),0)</f>
        <v>0</v>
      </c>
      <c r="AD478" s="34">
        <f>IFERROR(VLOOKUP($H478,'Refuse F Exp'!$A:$E,15,FALSE),0)</f>
        <v>0</v>
      </c>
      <c r="AE478" s="34">
        <f>IFERROR(VLOOKUP($H478,'Refuse F Exp'!$A:$E,16,FALSE),0)</f>
        <v>0</v>
      </c>
      <c r="AF478" s="42">
        <f>IFERROR(VLOOKUP($H478,'Refuse F Exp'!$A:$E,17,FALSE),0)</f>
        <v>0</v>
      </c>
      <c r="AG478" s="34">
        <f>IFERROR(VLOOKUP($H478,#REF!,10,FALSE),0)</f>
        <v>0</v>
      </c>
      <c r="AH478" s="34">
        <f>IFERROR(VLOOKUP($H478,#REF!,11,FALSE),0)</f>
        <v>0</v>
      </c>
      <c r="AI478" s="42">
        <f>IFERROR(VLOOKUP($H478,#REF!,12,FALSE),0)</f>
        <v>0</v>
      </c>
      <c r="AJ478" s="34">
        <f>IFERROR(VLOOKUP($H478,#REF!,10,FALSE),0)</f>
        <v>0</v>
      </c>
      <c r="AK478" s="34">
        <f>IFERROR(VLOOKUP($H478,#REF!,11,FALSE),0)</f>
        <v>0</v>
      </c>
      <c r="AL478" s="42">
        <f>IFERROR(VLOOKUP($H478,#REF!,12,FALSE),0)</f>
        <v>0</v>
      </c>
      <c r="AM478" s="34">
        <f>IFERROR(VLOOKUP($H478,#REF!,10,FALSE),0)</f>
        <v>0</v>
      </c>
      <c r="AN478" s="34">
        <f>IFERROR(VLOOKUP($H478,#REF!,11,FALSE),0)</f>
        <v>0</v>
      </c>
      <c r="AO478" s="42">
        <f>IFERROR(VLOOKUP($H478,#REF!,12,FALSE),0)</f>
        <v>0</v>
      </c>
      <c r="AP478" s="34">
        <f>IFERROR(VLOOKUP($H478,#REF!,10,FALSE),0)</f>
        <v>0</v>
      </c>
      <c r="AQ478" s="34">
        <f>IFERROR(VLOOKUP($H478,#REF!,11,FALSE),0)</f>
        <v>0</v>
      </c>
      <c r="AR478" s="42">
        <f>IFERROR(VLOOKUP($H478,#REF!,12,FALSE),0)</f>
        <v>0</v>
      </c>
      <c r="AS478" s="34">
        <f>IFERROR(VLOOKUP($H478,#REF!,13,FALSE),0)</f>
        <v>0</v>
      </c>
      <c r="AT478" s="34">
        <f>IFERROR(VLOOKUP($H478,#REF!,14,FALSE),0)</f>
        <v>0</v>
      </c>
      <c r="AU478" s="42">
        <f>IFERROR(VLOOKUP($H478,#REF!,15,FALSE),0)</f>
        <v>0</v>
      </c>
      <c r="AV478" s="34">
        <f>IFERROR(VLOOKUP($H478,#REF!,15,FALSE),0)</f>
        <v>0</v>
      </c>
      <c r="AW478" s="34">
        <f>IFERROR(VLOOKUP($H478,#REF!,16,FALSE),0)</f>
        <v>0</v>
      </c>
      <c r="AX478" s="42">
        <f>IFERROR(VLOOKUP($H478,#REF!,17,FALSE),0)</f>
        <v>0</v>
      </c>
    </row>
    <row r="479" spans="1:50" x14ac:dyDescent="0.3">
      <c r="A479" s="33" t="str">
        <f t="shared" si="28"/>
        <v>CD-3902-TAP</v>
      </c>
      <c r="B479" s="33" t="str">
        <f>+'R&amp;E EXPORT'!B478</f>
        <v>GRANT-STATE-NYS DOT TAP</v>
      </c>
      <c r="C479" t="str">
        <f>IFERROR(VLOOKUP(A479,'MCSJ Export'!A:C,3,FALSE),"")</f>
        <v/>
      </c>
      <c r="D479" s="37">
        <f t="shared" ca="1" si="29"/>
        <v>0</v>
      </c>
      <c r="E479" s="37">
        <f t="shared" ca="1" si="30"/>
        <v>0</v>
      </c>
      <c r="F479" s="37">
        <f t="shared" ca="1" si="31"/>
        <v>0</v>
      </c>
      <c r="G479" s="37"/>
      <c r="H479" s="33" t="str">
        <f>+'R&amp;E EXPORT'!A478</f>
        <v>CD-3902-TAP</v>
      </c>
      <c r="I479" s="34">
        <f>IFERROR(VLOOKUP($H479,'Gen F Rev'!$A:$M,15,FALSE),0)</f>
        <v>0</v>
      </c>
      <c r="J479" s="34">
        <f>IFERROR(VLOOKUP($H479,'Gen F Rev'!$A:$M,16,FALSE),0)</f>
        <v>0</v>
      </c>
      <c r="K479" s="42">
        <f>IFERROR(VLOOKUP($H479,'Gen F Rev'!$A:$M,17,FALSE),0)</f>
        <v>0</v>
      </c>
      <c r="L479" s="34">
        <f>IFERROR(VLOOKUP($H479,'Gen F Exp'!$A:$E,15,FALSE),0)</f>
        <v>0</v>
      </c>
      <c r="M479" s="34">
        <f>IFERROR(VLOOKUP($H479,'Gen F Exp'!$A:$E,16,FALSE),0)</f>
        <v>0</v>
      </c>
      <c r="N479" s="42">
        <f>IFERROR(VLOOKUP($H479,'Gen F Exp'!$A:$E,17,FALSE),0)</f>
        <v>0</v>
      </c>
      <c r="O479" s="34">
        <f>IFERROR(VLOOKUP($H479,'Water F Rev'!$A:$L,15,FALSE),0)</f>
        <v>0</v>
      </c>
      <c r="P479" s="34">
        <f>IFERROR(VLOOKUP($H479,'Water F Rev'!$A:$L,16,FALSE),0)</f>
        <v>0</v>
      </c>
      <c r="Q479" s="42">
        <f>IFERROR(VLOOKUP($H479,'Water F Rev'!$A:$L,17,FALSE),0)</f>
        <v>0</v>
      </c>
      <c r="R479" s="34">
        <f>IFERROR(VLOOKUP($H479,'Water F Exp'!$A:$K,15,FALSE),0)</f>
        <v>0</v>
      </c>
      <c r="S479" s="34">
        <f>IFERROR(VLOOKUP($H479,'Water F Exp'!$A:$K,16,FALSE),0)</f>
        <v>0</v>
      </c>
      <c r="T479" s="42">
        <f>IFERROR(VLOOKUP($H479,'Water F Exp'!$A:$K,17,FALSE),0)</f>
        <v>0</v>
      </c>
      <c r="U479" s="34">
        <f ca="1">IFERROR(VLOOKUP($H479,'Sewer F Rev'!$A:$E,15,FALSE),0)</f>
        <v>0</v>
      </c>
      <c r="V479" s="34">
        <f ca="1">IFERROR(VLOOKUP($H479,'Sewer F Rev'!$A:$E,16,FALSE),0)</f>
        <v>0</v>
      </c>
      <c r="W479" s="42">
        <f ca="1">IFERROR(VLOOKUP($H479,'Sewer F Rev'!$A:$E,17,FALSE),0)</f>
        <v>0</v>
      </c>
      <c r="X479" s="34">
        <f>IFERROR(VLOOKUP($H479,'Sewer F Exp'!$A:$B,15,FALSE),0)</f>
        <v>0</v>
      </c>
      <c r="Y479" s="34">
        <f>IFERROR(VLOOKUP($H479,'Sewer F Exp'!$A:$B,16,FALSE),0)</f>
        <v>0</v>
      </c>
      <c r="Z479" s="42">
        <f>IFERROR(VLOOKUP($H479,'Sewer F Exp'!$A:$B,17,FALSE),0)</f>
        <v>0</v>
      </c>
      <c r="AA479" s="34">
        <f>IFERROR(VLOOKUP($H479,'Refuse F Rev'!$A:$E,15,FALSE),0)</f>
        <v>0</v>
      </c>
      <c r="AB479" s="34">
        <f>IFERROR(VLOOKUP($H479,'Refuse F Rev'!$A:$E,16,FALSE),0)</f>
        <v>0</v>
      </c>
      <c r="AC479" s="42">
        <f>IFERROR(VLOOKUP($H479,'Refuse F Rev'!$A:$E,17,FALSE),0)</f>
        <v>0</v>
      </c>
      <c r="AD479" s="34">
        <f>IFERROR(VLOOKUP($H479,'Refuse F Exp'!$A:$E,15,FALSE),0)</f>
        <v>0</v>
      </c>
      <c r="AE479" s="34">
        <f>IFERROR(VLOOKUP($H479,'Refuse F Exp'!$A:$E,16,FALSE),0)</f>
        <v>0</v>
      </c>
      <c r="AF479" s="42">
        <f>IFERROR(VLOOKUP($H479,'Refuse F Exp'!$A:$E,17,FALSE),0)</f>
        <v>0</v>
      </c>
      <c r="AG479" s="34">
        <f>IFERROR(VLOOKUP($H479,#REF!,10,FALSE),0)</f>
        <v>0</v>
      </c>
      <c r="AH479" s="34">
        <f>IFERROR(VLOOKUP($H479,#REF!,11,FALSE),0)</f>
        <v>0</v>
      </c>
      <c r="AI479" s="42">
        <f>IFERROR(VLOOKUP($H479,#REF!,12,FALSE),0)</f>
        <v>0</v>
      </c>
      <c r="AJ479" s="34">
        <f>IFERROR(VLOOKUP($H479,#REF!,10,FALSE),0)</f>
        <v>0</v>
      </c>
      <c r="AK479" s="34">
        <f>IFERROR(VLOOKUP($H479,#REF!,11,FALSE),0)</f>
        <v>0</v>
      </c>
      <c r="AL479" s="42">
        <f>IFERROR(VLOOKUP($H479,#REF!,12,FALSE),0)</f>
        <v>0</v>
      </c>
      <c r="AM479" s="34">
        <f>IFERROR(VLOOKUP($H479,#REF!,10,FALSE),0)</f>
        <v>0</v>
      </c>
      <c r="AN479" s="34">
        <f>IFERROR(VLOOKUP($H479,#REF!,11,FALSE),0)</f>
        <v>0</v>
      </c>
      <c r="AO479" s="42">
        <f>IFERROR(VLOOKUP($H479,#REF!,12,FALSE),0)</f>
        <v>0</v>
      </c>
      <c r="AP479" s="34">
        <f>IFERROR(VLOOKUP($H479,#REF!,10,FALSE),0)</f>
        <v>0</v>
      </c>
      <c r="AQ479" s="34">
        <f>IFERROR(VLOOKUP($H479,#REF!,11,FALSE),0)</f>
        <v>0</v>
      </c>
      <c r="AR479" s="42">
        <f>IFERROR(VLOOKUP($H479,#REF!,12,FALSE),0)</f>
        <v>0</v>
      </c>
      <c r="AS479" s="34">
        <f>IFERROR(VLOOKUP($H479,#REF!,13,FALSE),0)</f>
        <v>0</v>
      </c>
      <c r="AT479" s="34">
        <f>IFERROR(VLOOKUP($H479,#REF!,14,FALSE),0)</f>
        <v>0</v>
      </c>
      <c r="AU479" s="42">
        <f>IFERROR(VLOOKUP($H479,#REF!,15,FALSE),0)</f>
        <v>0</v>
      </c>
      <c r="AV479" s="34">
        <f>IFERROR(VLOOKUP($H479,#REF!,15,FALSE),0)</f>
        <v>0</v>
      </c>
      <c r="AW479" s="34">
        <f>IFERROR(VLOOKUP($H479,#REF!,16,FALSE),0)</f>
        <v>0</v>
      </c>
      <c r="AX479" s="42">
        <f>IFERROR(VLOOKUP($H479,#REF!,17,FALSE),0)</f>
        <v>0</v>
      </c>
    </row>
    <row r="480" spans="1:50" x14ac:dyDescent="0.3">
      <c r="A480" s="33" t="str">
        <f t="shared" si="28"/>
        <v>CD-3903-SRB</v>
      </c>
      <c r="B480" s="33" t="str">
        <f>+'R&amp;E EXPORT'!B479</f>
        <v>GRANT-STATE-SRBC LEAK DETECTION</v>
      </c>
      <c r="C480" t="str">
        <f>IFERROR(VLOOKUP(A480,'MCSJ Export'!A:C,3,FALSE),"")</f>
        <v/>
      </c>
      <c r="D480" s="37">
        <f t="shared" ca="1" si="29"/>
        <v>0</v>
      </c>
      <c r="E480" s="37">
        <f t="shared" ca="1" si="30"/>
        <v>0</v>
      </c>
      <c r="F480" s="37">
        <f t="shared" ca="1" si="31"/>
        <v>0</v>
      </c>
      <c r="G480" s="37"/>
      <c r="H480" s="33" t="str">
        <f>+'R&amp;E EXPORT'!A479</f>
        <v>CD-3903-SRB</v>
      </c>
      <c r="I480" s="34">
        <f>IFERROR(VLOOKUP($H480,'Gen F Rev'!$A:$M,15,FALSE),0)</f>
        <v>0</v>
      </c>
      <c r="J480" s="34">
        <f>IFERROR(VLOOKUP($H480,'Gen F Rev'!$A:$M,16,FALSE),0)</f>
        <v>0</v>
      </c>
      <c r="K480" s="42">
        <f>IFERROR(VLOOKUP($H480,'Gen F Rev'!$A:$M,17,FALSE),0)</f>
        <v>0</v>
      </c>
      <c r="L480" s="34">
        <f>IFERROR(VLOOKUP($H480,'Gen F Exp'!$A:$E,15,FALSE),0)</f>
        <v>0</v>
      </c>
      <c r="M480" s="34">
        <f>IFERROR(VLOOKUP($H480,'Gen F Exp'!$A:$E,16,FALSE),0)</f>
        <v>0</v>
      </c>
      <c r="N480" s="42">
        <f>IFERROR(VLOOKUP($H480,'Gen F Exp'!$A:$E,17,FALSE),0)</f>
        <v>0</v>
      </c>
      <c r="O480" s="34">
        <f>IFERROR(VLOOKUP($H480,'Water F Rev'!$A:$L,15,FALSE),0)</f>
        <v>0</v>
      </c>
      <c r="P480" s="34">
        <f>IFERROR(VLOOKUP($H480,'Water F Rev'!$A:$L,16,FALSE),0)</f>
        <v>0</v>
      </c>
      <c r="Q480" s="42">
        <f>IFERROR(VLOOKUP($H480,'Water F Rev'!$A:$L,17,FALSE),0)</f>
        <v>0</v>
      </c>
      <c r="R480" s="34">
        <f>IFERROR(VLOOKUP($H480,'Water F Exp'!$A:$K,15,FALSE),0)</f>
        <v>0</v>
      </c>
      <c r="S480" s="34">
        <f>IFERROR(VLOOKUP($H480,'Water F Exp'!$A:$K,16,FALSE),0)</f>
        <v>0</v>
      </c>
      <c r="T480" s="42">
        <f>IFERROR(VLOOKUP($H480,'Water F Exp'!$A:$K,17,FALSE),0)</f>
        <v>0</v>
      </c>
      <c r="U480" s="34">
        <f ca="1">IFERROR(VLOOKUP($H480,'Sewer F Rev'!$A:$E,15,FALSE),0)</f>
        <v>0</v>
      </c>
      <c r="V480" s="34">
        <f ca="1">IFERROR(VLOOKUP($H480,'Sewer F Rev'!$A:$E,16,FALSE),0)</f>
        <v>0</v>
      </c>
      <c r="W480" s="42">
        <f ca="1">IFERROR(VLOOKUP($H480,'Sewer F Rev'!$A:$E,17,FALSE),0)</f>
        <v>0</v>
      </c>
      <c r="X480" s="34">
        <f>IFERROR(VLOOKUP($H480,'Sewer F Exp'!$A:$B,15,FALSE),0)</f>
        <v>0</v>
      </c>
      <c r="Y480" s="34">
        <f>IFERROR(VLOOKUP($H480,'Sewer F Exp'!$A:$B,16,FALSE),0)</f>
        <v>0</v>
      </c>
      <c r="Z480" s="42">
        <f>IFERROR(VLOOKUP($H480,'Sewer F Exp'!$A:$B,17,FALSE),0)</f>
        <v>0</v>
      </c>
      <c r="AA480" s="34">
        <f>IFERROR(VLOOKUP($H480,'Refuse F Rev'!$A:$E,15,FALSE),0)</f>
        <v>0</v>
      </c>
      <c r="AB480" s="34">
        <f>IFERROR(VLOOKUP($H480,'Refuse F Rev'!$A:$E,16,FALSE),0)</f>
        <v>0</v>
      </c>
      <c r="AC480" s="42">
        <f>IFERROR(VLOOKUP($H480,'Refuse F Rev'!$A:$E,17,FALSE),0)</f>
        <v>0</v>
      </c>
      <c r="AD480" s="34">
        <f>IFERROR(VLOOKUP($H480,'Refuse F Exp'!$A:$E,15,FALSE),0)</f>
        <v>0</v>
      </c>
      <c r="AE480" s="34">
        <f>IFERROR(VLOOKUP($H480,'Refuse F Exp'!$A:$E,16,FALSE),0)</f>
        <v>0</v>
      </c>
      <c r="AF480" s="42">
        <f>IFERROR(VLOOKUP($H480,'Refuse F Exp'!$A:$E,17,FALSE),0)</f>
        <v>0</v>
      </c>
      <c r="AG480" s="34">
        <f>IFERROR(VLOOKUP($H480,#REF!,10,FALSE),0)</f>
        <v>0</v>
      </c>
      <c r="AH480" s="34">
        <f>IFERROR(VLOOKUP($H480,#REF!,11,FALSE),0)</f>
        <v>0</v>
      </c>
      <c r="AI480" s="42">
        <f>IFERROR(VLOOKUP($H480,#REF!,12,FALSE),0)</f>
        <v>0</v>
      </c>
      <c r="AJ480" s="34">
        <f>IFERROR(VLOOKUP($H480,#REF!,10,FALSE),0)</f>
        <v>0</v>
      </c>
      <c r="AK480" s="34">
        <f>IFERROR(VLOOKUP($H480,#REF!,11,FALSE),0)</f>
        <v>0</v>
      </c>
      <c r="AL480" s="42">
        <f>IFERROR(VLOOKUP($H480,#REF!,12,FALSE),0)</f>
        <v>0</v>
      </c>
      <c r="AM480" s="34">
        <f>IFERROR(VLOOKUP($H480,#REF!,10,FALSE),0)</f>
        <v>0</v>
      </c>
      <c r="AN480" s="34">
        <f>IFERROR(VLOOKUP($H480,#REF!,11,FALSE),0)</f>
        <v>0</v>
      </c>
      <c r="AO480" s="42">
        <f>IFERROR(VLOOKUP($H480,#REF!,12,FALSE),0)</f>
        <v>0</v>
      </c>
      <c r="AP480" s="34">
        <f>IFERROR(VLOOKUP($H480,#REF!,10,FALSE),0)</f>
        <v>0</v>
      </c>
      <c r="AQ480" s="34">
        <f>IFERROR(VLOOKUP($H480,#REF!,11,FALSE),0)</f>
        <v>0</v>
      </c>
      <c r="AR480" s="42">
        <f>IFERROR(VLOOKUP($H480,#REF!,12,FALSE),0)</f>
        <v>0</v>
      </c>
      <c r="AS480" s="34">
        <f>IFERROR(VLOOKUP($H480,#REF!,13,FALSE),0)</f>
        <v>0</v>
      </c>
      <c r="AT480" s="34">
        <f>IFERROR(VLOOKUP($H480,#REF!,14,FALSE),0)</f>
        <v>0</v>
      </c>
      <c r="AU480" s="42">
        <f>IFERROR(VLOOKUP($H480,#REF!,15,FALSE),0)</f>
        <v>0</v>
      </c>
      <c r="AV480" s="34">
        <f>IFERROR(VLOOKUP($H480,#REF!,15,FALSE),0)</f>
        <v>0</v>
      </c>
      <c r="AW480" s="34">
        <f>IFERROR(VLOOKUP($H480,#REF!,16,FALSE),0)</f>
        <v>0</v>
      </c>
      <c r="AX480" s="42">
        <f>IFERROR(VLOOKUP($H480,#REF!,17,FALSE),0)</f>
        <v>0</v>
      </c>
    </row>
    <row r="481" spans="1:50" x14ac:dyDescent="0.3">
      <c r="A481" s="33" t="str">
        <f t="shared" si="28"/>
        <v>CD-4325-DPS</v>
      </c>
      <c r="B481" s="33" t="str">
        <f>+'R&amp;E EXPORT'!B480</f>
        <v>GRANT-FEDERAL-DWNTWN PARKING STUDY</v>
      </c>
      <c r="C481" t="str">
        <f>IFERROR(VLOOKUP(A481,'MCSJ Export'!A:C,3,FALSE),"")</f>
        <v/>
      </c>
      <c r="D481" s="37">
        <f t="shared" ca="1" si="29"/>
        <v>0</v>
      </c>
      <c r="E481" s="37">
        <f t="shared" ca="1" si="30"/>
        <v>0</v>
      </c>
      <c r="F481" s="37">
        <f t="shared" ca="1" si="31"/>
        <v>0</v>
      </c>
      <c r="G481" s="37"/>
      <c r="H481" s="33" t="str">
        <f>+'R&amp;E EXPORT'!A480</f>
        <v>CD-4325-DPS</v>
      </c>
      <c r="I481" s="34">
        <f>IFERROR(VLOOKUP($H481,'Gen F Rev'!$A:$M,15,FALSE),0)</f>
        <v>0</v>
      </c>
      <c r="J481" s="34">
        <f>IFERROR(VLOOKUP($H481,'Gen F Rev'!$A:$M,16,FALSE),0)</f>
        <v>0</v>
      </c>
      <c r="K481" s="42">
        <f>IFERROR(VLOOKUP($H481,'Gen F Rev'!$A:$M,17,FALSE),0)</f>
        <v>0</v>
      </c>
      <c r="L481" s="34">
        <f>IFERROR(VLOOKUP($H481,'Gen F Exp'!$A:$E,15,FALSE),0)</f>
        <v>0</v>
      </c>
      <c r="M481" s="34">
        <f>IFERROR(VLOOKUP($H481,'Gen F Exp'!$A:$E,16,FALSE),0)</f>
        <v>0</v>
      </c>
      <c r="N481" s="42">
        <f>IFERROR(VLOOKUP($H481,'Gen F Exp'!$A:$E,17,FALSE),0)</f>
        <v>0</v>
      </c>
      <c r="O481" s="34">
        <f>IFERROR(VLOOKUP($H481,'Water F Rev'!$A:$L,15,FALSE),0)</f>
        <v>0</v>
      </c>
      <c r="P481" s="34">
        <f>IFERROR(VLOOKUP($H481,'Water F Rev'!$A:$L,16,FALSE),0)</f>
        <v>0</v>
      </c>
      <c r="Q481" s="42">
        <f>IFERROR(VLOOKUP($H481,'Water F Rev'!$A:$L,17,FALSE),0)</f>
        <v>0</v>
      </c>
      <c r="R481" s="34">
        <f>IFERROR(VLOOKUP($H481,'Water F Exp'!$A:$K,15,FALSE),0)</f>
        <v>0</v>
      </c>
      <c r="S481" s="34">
        <f>IFERROR(VLOOKUP($H481,'Water F Exp'!$A:$K,16,FALSE),0)</f>
        <v>0</v>
      </c>
      <c r="T481" s="42">
        <f>IFERROR(VLOOKUP($H481,'Water F Exp'!$A:$K,17,FALSE),0)</f>
        <v>0</v>
      </c>
      <c r="U481" s="34">
        <f ca="1">IFERROR(VLOOKUP($H481,'Sewer F Rev'!$A:$E,15,FALSE),0)</f>
        <v>0</v>
      </c>
      <c r="V481" s="34">
        <f ca="1">IFERROR(VLOOKUP($H481,'Sewer F Rev'!$A:$E,16,FALSE),0)</f>
        <v>0</v>
      </c>
      <c r="W481" s="42">
        <f ca="1">IFERROR(VLOOKUP($H481,'Sewer F Rev'!$A:$E,17,FALSE),0)</f>
        <v>0</v>
      </c>
      <c r="X481" s="34">
        <f>IFERROR(VLOOKUP($H481,'Sewer F Exp'!$A:$B,15,FALSE),0)</f>
        <v>0</v>
      </c>
      <c r="Y481" s="34">
        <f>IFERROR(VLOOKUP($H481,'Sewer F Exp'!$A:$B,16,FALSE),0)</f>
        <v>0</v>
      </c>
      <c r="Z481" s="42">
        <f>IFERROR(VLOOKUP($H481,'Sewer F Exp'!$A:$B,17,FALSE),0)</f>
        <v>0</v>
      </c>
      <c r="AA481" s="34">
        <f>IFERROR(VLOOKUP($H481,'Refuse F Rev'!$A:$E,15,FALSE),0)</f>
        <v>0</v>
      </c>
      <c r="AB481" s="34">
        <f>IFERROR(VLOOKUP($H481,'Refuse F Rev'!$A:$E,16,FALSE),0)</f>
        <v>0</v>
      </c>
      <c r="AC481" s="42">
        <f>IFERROR(VLOOKUP($H481,'Refuse F Rev'!$A:$E,17,FALSE),0)</f>
        <v>0</v>
      </c>
      <c r="AD481" s="34">
        <f>IFERROR(VLOOKUP($H481,'Refuse F Exp'!$A:$E,15,FALSE),0)</f>
        <v>0</v>
      </c>
      <c r="AE481" s="34">
        <f>IFERROR(VLOOKUP($H481,'Refuse F Exp'!$A:$E,16,FALSE),0)</f>
        <v>0</v>
      </c>
      <c r="AF481" s="42">
        <f>IFERROR(VLOOKUP($H481,'Refuse F Exp'!$A:$E,17,FALSE),0)</f>
        <v>0</v>
      </c>
      <c r="AG481" s="34">
        <f>IFERROR(VLOOKUP($H481,#REF!,10,FALSE),0)</f>
        <v>0</v>
      </c>
      <c r="AH481" s="34">
        <f>IFERROR(VLOOKUP($H481,#REF!,11,FALSE),0)</f>
        <v>0</v>
      </c>
      <c r="AI481" s="42">
        <f>IFERROR(VLOOKUP($H481,#REF!,12,FALSE),0)</f>
        <v>0</v>
      </c>
      <c r="AJ481" s="34">
        <f>IFERROR(VLOOKUP($H481,#REF!,10,FALSE),0)</f>
        <v>0</v>
      </c>
      <c r="AK481" s="34">
        <f>IFERROR(VLOOKUP($H481,#REF!,11,FALSE),0)</f>
        <v>0</v>
      </c>
      <c r="AL481" s="42">
        <f>IFERROR(VLOOKUP($H481,#REF!,12,FALSE),0)</f>
        <v>0</v>
      </c>
      <c r="AM481" s="34">
        <f>IFERROR(VLOOKUP($H481,#REF!,10,FALSE),0)</f>
        <v>0</v>
      </c>
      <c r="AN481" s="34">
        <f>IFERROR(VLOOKUP($H481,#REF!,11,FALSE),0)</f>
        <v>0</v>
      </c>
      <c r="AO481" s="42">
        <f>IFERROR(VLOOKUP($H481,#REF!,12,FALSE),0)</f>
        <v>0</v>
      </c>
      <c r="AP481" s="34">
        <f>IFERROR(VLOOKUP($H481,#REF!,10,FALSE),0)</f>
        <v>0</v>
      </c>
      <c r="AQ481" s="34">
        <f>IFERROR(VLOOKUP($H481,#REF!,11,FALSE),0)</f>
        <v>0</v>
      </c>
      <c r="AR481" s="42">
        <f>IFERROR(VLOOKUP($H481,#REF!,12,FALSE),0)</f>
        <v>0</v>
      </c>
      <c r="AS481" s="34">
        <f>IFERROR(VLOOKUP($H481,#REF!,13,FALSE),0)</f>
        <v>0</v>
      </c>
      <c r="AT481" s="34">
        <f>IFERROR(VLOOKUP($H481,#REF!,14,FALSE),0)</f>
        <v>0</v>
      </c>
      <c r="AU481" s="42">
        <f>IFERROR(VLOOKUP($H481,#REF!,15,FALSE),0)</f>
        <v>0</v>
      </c>
      <c r="AV481" s="34">
        <f>IFERROR(VLOOKUP($H481,#REF!,15,FALSE),0)</f>
        <v>0</v>
      </c>
      <c r="AW481" s="34">
        <f>IFERROR(VLOOKUP($H481,#REF!,16,FALSE),0)</f>
        <v>0</v>
      </c>
      <c r="AX481" s="42">
        <f>IFERROR(VLOOKUP($H481,#REF!,17,FALSE),0)</f>
        <v>0</v>
      </c>
    </row>
    <row r="482" spans="1:50" x14ac:dyDescent="0.3">
      <c r="A482" s="33" t="str">
        <f t="shared" si="28"/>
        <v>CD-5031-CAP</v>
      </c>
      <c r="B482" s="33" t="str">
        <f>+'R&amp;E EXPORT'!B481</f>
        <v>CAP-TO-SGF INTERFUND</v>
      </c>
      <c r="C482" t="str">
        <f>IFERROR(VLOOKUP(A482,'MCSJ Export'!A:C,3,FALSE),"")</f>
        <v/>
      </c>
      <c r="D482" s="37">
        <f t="shared" ca="1" si="29"/>
        <v>0</v>
      </c>
      <c r="E482" s="37">
        <f t="shared" ca="1" si="30"/>
        <v>0</v>
      </c>
      <c r="F482" s="37">
        <f t="shared" ca="1" si="31"/>
        <v>0</v>
      </c>
      <c r="G482" s="37"/>
      <c r="H482" s="33" t="str">
        <f>+'R&amp;E EXPORT'!A481</f>
        <v>CD-5031-CAP</v>
      </c>
      <c r="I482" s="34">
        <f>IFERROR(VLOOKUP($H482,'Gen F Rev'!$A:$M,15,FALSE),0)</f>
        <v>0</v>
      </c>
      <c r="J482" s="34">
        <f>IFERROR(VLOOKUP($H482,'Gen F Rev'!$A:$M,16,FALSE),0)</f>
        <v>0</v>
      </c>
      <c r="K482" s="42">
        <f>IFERROR(VLOOKUP($H482,'Gen F Rev'!$A:$M,17,FALSE),0)</f>
        <v>0</v>
      </c>
      <c r="L482" s="34">
        <f>IFERROR(VLOOKUP($H482,'Gen F Exp'!$A:$E,15,FALSE),0)</f>
        <v>0</v>
      </c>
      <c r="M482" s="34">
        <f>IFERROR(VLOOKUP($H482,'Gen F Exp'!$A:$E,16,FALSE),0)</f>
        <v>0</v>
      </c>
      <c r="N482" s="42">
        <f>IFERROR(VLOOKUP($H482,'Gen F Exp'!$A:$E,17,FALSE),0)</f>
        <v>0</v>
      </c>
      <c r="O482" s="34">
        <f>IFERROR(VLOOKUP($H482,'Water F Rev'!$A:$L,15,FALSE),0)</f>
        <v>0</v>
      </c>
      <c r="P482" s="34">
        <f>IFERROR(VLOOKUP($H482,'Water F Rev'!$A:$L,16,FALSE),0)</f>
        <v>0</v>
      </c>
      <c r="Q482" s="42">
        <f>IFERROR(VLOOKUP($H482,'Water F Rev'!$A:$L,17,FALSE),0)</f>
        <v>0</v>
      </c>
      <c r="R482" s="34">
        <f>IFERROR(VLOOKUP($H482,'Water F Exp'!$A:$K,15,FALSE),0)</f>
        <v>0</v>
      </c>
      <c r="S482" s="34">
        <f>IFERROR(VLOOKUP($H482,'Water F Exp'!$A:$K,16,FALSE),0)</f>
        <v>0</v>
      </c>
      <c r="T482" s="42">
        <f>IFERROR(VLOOKUP($H482,'Water F Exp'!$A:$K,17,FALSE),0)</f>
        <v>0</v>
      </c>
      <c r="U482" s="34">
        <f ca="1">IFERROR(VLOOKUP($H482,'Sewer F Rev'!$A:$E,15,FALSE),0)</f>
        <v>0</v>
      </c>
      <c r="V482" s="34">
        <f ca="1">IFERROR(VLOOKUP($H482,'Sewer F Rev'!$A:$E,16,FALSE),0)</f>
        <v>0</v>
      </c>
      <c r="W482" s="42">
        <f ca="1">IFERROR(VLOOKUP($H482,'Sewer F Rev'!$A:$E,17,FALSE),0)</f>
        <v>0</v>
      </c>
      <c r="X482" s="34">
        <f>IFERROR(VLOOKUP($H482,'Sewer F Exp'!$A:$B,15,FALSE),0)</f>
        <v>0</v>
      </c>
      <c r="Y482" s="34">
        <f>IFERROR(VLOOKUP($H482,'Sewer F Exp'!$A:$B,16,FALSE),0)</f>
        <v>0</v>
      </c>
      <c r="Z482" s="42">
        <f>IFERROR(VLOOKUP($H482,'Sewer F Exp'!$A:$B,17,FALSE),0)</f>
        <v>0</v>
      </c>
      <c r="AA482" s="34">
        <f>IFERROR(VLOOKUP($H482,'Refuse F Rev'!$A:$E,15,FALSE),0)</f>
        <v>0</v>
      </c>
      <c r="AB482" s="34">
        <f>IFERROR(VLOOKUP($H482,'Refuse F Rev'!$A:$E,16,FALSE),0)</f>
        <v>0</v>
      </c>
      <c r="AC482" s="42">
        <f>IFERROR(VLOOKUP($H482,'Refuse F Rev'!$A:$E,17,FALSE),0)</f>
        <v>0</v>
      </c>
      <c r="AD482" s="34">
        <f>IFERROR(VLOOKUP($H482,'Refuse F Exp'!$A:$E,15,FALSE),0)</f>
        <v>0</v>
      </c>
      <c r="AE482" s="34">
        <f>IFERROR(VLOOKUP($H482,'Refuse F Exp'!$A:$E,16,FALSE),0)</f>
        <v>0</v>
      </c>
      <c r="AF482" s="42">
        <f>IFERROR(VLOOKUP($H482,'Refuse F Exp'!$A:$E,17,FALSE),0)</f>
        <v>0</v>
      </c>
      <c r="AG482" s="34">
        <f>IFERROR(VLOOKUP($H482,#REF!,10,FALSE),0)</f>
        <v>0</v>
      </c>
      <c r="AH482" s="34">
        <f>IFERROR(VLOOKUP($H482,#REF!,11,FALSE),0)</f>
        <v>0</v>
      </c>
      <c r="AI482" s="42">
        <f>IFERROR(VLOOKUP($H482,#REF!,12,FALSE),0)</f>
        <v>0</v>
      </c>
      <c r="AJ482" s="34">
        <f>IFERROR(VLOOKUP($H482,#REF!,10,FALSE),0)</f>
        <v>0</v>
      </c>
      <c r="AK482" s="34">
        <f>IFERROR(VLOOKUP($H482,#REF!,11,FALSE),0)</f>
        <v>0</v>
      </c>
      <c r="AL482" s="42">
        <f>IFERROR(VLOOKUP($H482,#REF!,12,FALSE),0)</f>
        <v>0</v>
      </c>
      <c r="AM482" s="34">
        <f>IFERROR(VLOOKUP($H482,#REF!,10,FALSE),0)</f>
        <v>0</v>
      </c>
      <c r="AN482" s="34">
        <f>IFERROR(VLOOKUP($H482,#REF!,11,FALSE),0)</f>
        <v>0</v>
      </c>
      <c r="AO482" s="42">
        <f>IFERROR(VLOOKUP($H482,#REF!,12,FALSE),0)</f>
        <v>0</v>
      </c>
      <c r="AP482" s="34">
        <f>IFERROR(VLOOKUP($H482,#REF!,10,FALSE),0)</f>
        <v>0</v>
      </c>
      <c r="AQ482" s="34">
        <f>IFERROR(VLOOKUP($H482,#REF!,11,FALSE),0)</f>
        <v>0</v>
      </c>
      <c r="AR482" s="42">
        <f>IFERROR(VLOOKUP($H482,#REF!,12,FALSE),0)</f>
        <v>0</v>
      </c>
      <c r="AS482" s="34">
        <f>IFERROR(VLOOKUP($H482,#REF!,13,FALSE),0)</f>
        <v>0</v>
      </c>
      <c r="AT482" s="34">
        <f>IFERROR(VLOOKUP($H482,#REF!,14,FALSE),0)</f>
        <v>0</v>
      </c>
      <c r="AU482" s="42">
        <f>IFERROR(VLOOKUP($H482,#REF!,15,FALSE),0)</f>
        <v>0</v>
      </c>
      <c r="AV482" s="34">
        <f>IFERROR(VLOOKUP($H482,#REF!,15,FALSE),0)</f>
        <v>0</v>
      </c>
      <c r="AW482" s="34">
        <f>IFERROR(VLOOKUP($H482,#REF!,16,FALSE),0)</f>
        <v>0</v>
      </c>
      <c r="AX482" s="42">
        <f>IFERROR(VLOOKUP($H482,#REF!,17,FALSE),0)</f>
        <v>0</v>
      </c>
    </row>
    <row r="483" spans="1:50" x14ac:dyDescent="0.3">
      <c r="A483" s="33" t="str">
        <f t="shared" si="28"/>
        <v>CD-5031-GEN</v>
      </c>
      <c r="B483" s="33" t="str">
        <f>+'R&amp;E EXPORT'!B482</f>
        <v>GEN-TO-SGF INTERFUND</v>
      </c>
      <c r="C483" t="str">
        <f>IFERROR(VLOOKUP(A483,'MCSJ Export'!A:C,3,FALSE),"")</f>
        <v/>
      </c>
      <c r="D483" s="37">
        <f t="shared" ca="1" si="29"/>
        <v>0</v>
      </c>
      <c r="E483" s="37">
        <f t="shared" ca="1" si="30"/>
        <v>0</v>
      </c>
      <c r="F483" s="37">
        <f t="shared" ca="1" si="31"/>
        <v>0</v>
      </c>
      <c r="G483" s="37"/>
      <c r="H483" s="33" t="str">
        <f>+'R&amp;E EXPORT'!A482</f>
        <v>CD-5031-GEN</v>
      </c>
      <c r="I483" s="34">
        <f>IFERROR(VLOOKUP($H483,'Gen F Rev'!$A:$M,15,FALSE),0)</f>
        <v>0</v>
      </c>
      <c r="J483" s="34">
        <f>IFERROR(VLOOKUP($H483,'Gen F Rev'!$A:$M,16,FALSE),0)</f>
        <v>0</v>
      </c>
      <c r="K483" s="42">
        <f>IFERROR(VLOOKUP($H483,'Gen F Rev'!$A:$M,17,FALSE),0)</f>
        <v>0</v>
      </c>
      <c r="L483" s="34">
        <f>IFERROR(VLOOKUP($H483,'Gen F Exp'!$A:$E,15,FALSE),0)</f>
        <v>0</v>
      </c>
      <c r="M483" s="34">
        <f>IFERROR(VLOOKUP($H483,'Gen F Exp'!$A:$E,16,FALSE),0)</f>
        <v>0</v>
      </c>
      <c r="N483" s="42">
        <f>IFERROR(VLOOKUP($H483,'Gen F Exp'!$A:$E,17,FALSE),0)</f>
        <v>0</v>
      </c>
      <c r="O483" s="34">
        <f>IFERROR(VLOOKUP($H483,'Water F Rev'!$A:$L,15,FALSE),0)</f>
        <v>0</v>
      </c>
      <c r="P483" s="34">
        <f>IFERROR(VLOOKUP($H483,'Water F Rev'!$A:$L,16,FALSE),0)</f>
        <v>0</v>
      </c>
      <c r="Q483" s="42">
        <f>IFERROR(VLOOKUP($H483,'Water F Rev'!$A:$L,17,FALSE),0)</f>
        <v>0</v>
      </c>
      <c r="R483" s="34">
        <f>IFERROR(VLOOKUP($H483,'Water F Exp'!$A:$K,15,FALSE),0)</f>
        <v>0</v>
      </c>
      <c r="S483" s="34">
        <f>IFERROR(VLOOKUP($H483,'Water F Exp'!$A:$K,16,FALSE),0)</f>
        <v>0</v>
      </c>
      <c r="T483" s="42">
        <f>IFERROR(VLOOKUP($H483,'Water F Exp'!$A:$K,17,FALSE),0)</f>
        <v>0</v>
      </c>
      <c r="U483" s="34">
        <f ca="1">IFERROR(VLOOKUP($H483,'Sewer F Rev'!$A:$E,15,FALSE),0)</f>
        <v>0</v>
      </c>
      <c r="V483" s="34">
        <f ca="1">IFERROR(VLOOKUP($H483,'Sewer F Rev'!$A:$E,16,FALSE),0)</f>
        <v>0</v>
      </c>
      <c r="W483" s="42">
        <f ca="1">IFERROR(VLOOKUP($H483,'Sewer F Rev'!$A:$E,17,FALSE),0)</f>
        <v>0</v>
      </c>
      <c r="X483" s="34">
        <f>IFERROR(VLOOKUP($H483,'Sewer F Exp'!$A:$B,15,FALSE),0)</f>
        <v>0</v>
      </c>
      <c r="Y483" s="34">
        <f>IFERROR(VLOOKUP($H483,'Sewer F Exp'!$A:$B,16,FALSE),0)</f>
        <v>0</v>
      </c>
      <c r="Z483" s="42">
        <f>IFERROR(VLOOKUP($H483,'Sewer F Exp'!$A:$B,17,FALSE),0)</f>
        <v>0</v>
      </c>
      <c r="AA483" s="34">
        <f>IFERROR(VLOOKUP($H483,'Refuse F Rev'!$A:$E,15,FALSE),0)</f>
        <v>0</v>
      </c>
      <c r="AB483" s="34">
        <f>IFERROR(VLOOKUP($H483,'Refuse F Rev'!$A:$E,16,FALSE),0)</f>
        <v>0</v>
      </c>
      <c r="AC483" s="42">
        <f>IFERROR(VLOOKUP($H483,'Refuse F Rev'!$A:$E,17,FALSE),0)</f>
        <v>0</v>
      </c>
      <c r="AD483" s="34">
        <f>IFERROR(VLOOKUP($H483,'Refuse F Exp'!$A:$E,15,FALSE),0)</f>
        <v>0</v>
      </c>
      <c r="AE483" s="34">
        <f>IFERROR(VLOOKUP($H483,'Refuse F Exp'!$A:$E,16,FALSE),0)</f>
        <v>0</v>
      </c>
      <c r="AF483" s="42">
        <f>IFERROR(VLOOKUP($H483,'Refuse F Exp'!$A:$E,17,FALSE),0)</f>
        <v>0</v>
      </c>
      <c r="AG483" s="34">
        <f>IFERROR(VLOOKUP($H483,#REF!,10,FALSE),0)</f>
        <v>0</v>
      </c>
      <c r="AH483" s="34">
        <f>IFERROR(VLOOKUP($H483,#REF!,11,FALSE),0)</f>
        <v>0</v>
      </c>
      <c r="AI483" s="42">
        <f>IFERROR(VLOOKUP($H483,#REF!,12,FALSE),0)</f>
        <v>0</v>
      </c>
      <c r="AJ483" s="34">
        <f>IFERROR(VLOOKUP($H483,#REF!,10,FALSE),0)</f>
        <v>0</v>
      </c>
      <c r="AK483" s="34">
        <f>IFERROR(VLOOKUP($H483,#REF!,11,FALSE),0)</f>
        <v>0</v>
      </c>
      <c r="AL483" s="42">
        <f>IFERROR(VLOOKUP($H483,#REF!,12,FALSE),0)</f>
        <v>0</v>
      </c>
      <c r="AM483" s="34">
        <f>IFERROR(VLOOKUP($H483,#REF!,10,FALSE),0)</f>
        <v>0</v>
      </c>
      <c r="AN483" s="34">
        <f>IFERROR(VLOOKUP($H483,#REF!,11,FALSE),0)</f>
        <v>0</v>
      </c>
      <c r="AO483" s="42">
        <f>IFERROR(VLOOKUP($H483,#REF!,12,FALSE),0)</f>
        <v>0</v>
      </c>
      <c r="AP483" s="34">
        <f>IFERROR(VLOOKUP($H483,#REF!,10,FALSE),0)</f>
        <v>0</v>
      </c>
      <c r="AQ483" s="34">
        <f>IFERROR(VLOOKUP($H483,#REF!,11,FALSE),0)</f>
        <v>0</v>
      </c>
      <c r="AR483" s="42">
        <f>IFERROR(VLOOKUP($H483,#REF!,12,FALSE),0)</f>
        <v>0</v>
      </c>
      <c r="AS483" s="34">
        <f>IFERROR(VLOOKUP($H483,#REF!,13,FALSE),0)</f>
        <v>0</v>
      </c>
      <c r="AT483" s="34">
        <f>IFERROR(VLOOKUP($H483,#REF!,14,FALSE),0)</f>
        <v>0</v>
      </c>
      <c r="AU483" s="42">
        <f>IFERROR(VLOOKUP($H483,#REF!,15,FALSE),0)</f>
        <v>0</v>
      </c>
      <c r="AV483" s="34">
        <f>IFERROR(VLOOKUP($H483,#REF!,15,FALSE),0)</f>
        <v>0</v>
      </c>
      <c r="AW483" s="34">
        <f>IFERROR(VLOOKUP($H483,#REF!,16,FALSE),0)</f>
        <v>0</v>
      </c>
      <c r="AX483" s="42">
        <f>IFERROR(VLOOKUP($H483,#REF!,17,FALSE),0)</f>
        <v>0</v>
      </c>
    </row>
    <row r="484" spans="1:50" x14ac:dyDescent="0.3">
      <c r="A484" s="33" t="str">
        <f t="shared" si="28"/>
        <v>CD-5031-WAT</v>
      </c>
      <c r="B484" s="33" t="str">
        <f>+'R&amp;E EXPORT'!B483</f>
        <v>WAT-TO-SGF INTERFUND</v>
      </c>
      <c r="C484" t="str">
        <f>IFERROR(VLOOKUP(A484,'MCSJ Export'!A:C,3,FALSE),"")</f>
        <v/>
      </c>
      <c r="D484" s="37">
        <f t="shared" ca="1" si="29"/>
        <v>0</v>
      </c>
      <c r="E484" s="37">
        <f t="shared" ca="1" si="30"/>
        <v>0</v>
      </c>
      <c r="F484" s="37">
        <f t="shared" ca="1" si="31"/>
        <v>0</v>
      </c>
      <c r="G484" s="37"/>
      <c r="H484" s="33" t="str">
        <f>+'R&amp;E EXPORT'!A483</f>
        <v>CD-5031-WAT</v>
      </c>
      <c r="I484" s="34">
        <f>IFERROR(VLOOKUP($H484,'Gen F Rev'!$A:$M,15,FALSE),0)</f>
        <v>0</v>
      </c>
      <c r="J484" s="34">
        <f>IFERROR(VLOOKUP($H484,'Gen F Rev'!$A:$M,16,FALSE),0)</f>
        <v>0</v>
      </c>
      <c r="K484" s="42">
        <f>IFERROR(VLOOKUP($H484,'Gen F Rev'!$A:$M,17,FALSE),0)</f>
        <v>0</v>
      </c>
      <c r="L484" s="34">
        <f>IFERROR(VLOOKUP($H484,'Gen F Exp'!$A:$E,15,FALSE),0)</f>
        <v>0</v>
      </c>
      <c r="M484" s="34">
        <f>IFERROR(VLOOKUP($H484,'Gen F Exp'!$A:$E,16,FALSE),0)</f>
        <v>0</v>
      </c>
      <c r="N484" s="42">
        <f>IFERROR(VLOOKUP($H484,'Gen F Exp'!$A:$E,17,FALSE),0)</f>
        <v>0</v>
      </c>
      <c r="O484" s="34">
        <f>IFERROR(VLOOKUP($H484,'Water F Rev'!$A:$L,15,FALSE),0)</f>
        <v>0</v>
      </c>
      <c r="P484" s="34">
        <f>IFERROR(VLOOKUP($H484,'Water F Rev'!$A:$L,16,FALSE),0)</f>
        <v>0</v>
      </c>
      <c r="Q484" s="42">
        <f>IFERROR(VLOOKUP($H484,'Water F Rev'!$A:$L,17,FALSE),0)</f>
        <v>0</v>
      </c>
      <c r="R484" s="34">
        <f>IFERROR(VLOOKUP($H484,'Water F Exp'!$A:$K,15,FALSE),0)</f>
        <v>0</v>
      </c>
      <c r="S484" s="34">
        <f>IFERROR(VLOOKUP($H484,'Water F Exp'!$A:$K,16,FALSE),0)</f>
        <v>0</v>
      </c>
      <c r="T484" s="42">
        <f>IFERROR(VLOOKUP($H484,'Water F Exp'!$A:$K,17,FALSE),0)</f>
        <v>0</v>
      </c>
      <c r="U484" s="34">
        <f ca="1">IFERROR(VLOOKUP($H484,'Sewer F Rev'!$A:$E,15,FALSE),0)</f>
        <v>0</v>
      </c>
      <c r="V484" s="34">
        <f ca="1">IFERROR(VLOOKUP($H484,'Sewer F Rev'!$A:$E,16,FALSE),0)</f>
        <v>0</v>
      </c>
      <c r="W484" s="42">
        <f ca="1">IFERROR(VLOOKUP($H484,'Sewer F Rev'!$A:$E,17,FALSE),0)</f>
        <v>0</v>
      </c>
      <c r="X484" s="34">
        <f>IFERROR(VLOOKUP($H484,'Sewer F Exp'!$A:$B,15,FALSE),0)</f>
        <v>0</v>
      </c>
      <c r="Y484" s="34">
        <f>IFERROR(VLOOKUP($H484,'Sewer F Exp'!$A:$B,16,FALSE),0)</f>
        <v>0</v>
      </c>
      <c r="Z484" s="42">
        <f>IFERROR(VLOOKUP($H484,'Sewer F Exp'!$A:$B,17,FALSE),0)</f>
        <v>0</v>
      </c>
      <c r="AA484" s="34">
        <f>IFERROR(VLOOKUP($H484,'Refuse F Rev'!$A:$E,15,FALSE),0)</f>
        <v>0</v>
      </c>
      <c r="AB484" s="34">
        <f>IFERROR(VLOOKUP($H484,'Refuse F Rev'!$A:$E,16,FALSE),0)</f>
        <v>0</v>
      </c>
      <c r="AC484" s="42">
        <f>IFERROR(VLOOKUP($H484,'Refuse F Rev'!$A:$E,17,FALSE),0)</f>
        <v>0</v>
      </c>
      <c r="AD484" s="34">
        <f>IFERROR(VLOOKUP($H484,'Refuse F Exp'!$A:$E,15,FALSE),0)</f>
        <v>0</v>
      </c>
      <c r="AE484" s="34">
        <f>IFERROR(VLOOKUP($H484,'Refuse F Exp'!$A:$E,16,FALSE),0)</f>
        <v>0</v>
      </c>
      <c r="AF484" s="42">
        <f>IFERROR(VLOOKUP($H484,'Refuse F Exp'!$A:$E,17,FALSE),0)</f>
        <v>0</v>
      </c>
      <c r="AG484" s="34">
        <f>IFERROR(VLOOKUP($H484,#REF!,10,FALSE),0)</f>
        <v>0</v>
      </c>
      <c r="AH484" s="34">
        <f>IFERROR(VLOOKUP($H484,#REF!,11,FALSE),0)</f>
        <v>0</v>
      </c>
      <c r="AI484" s="42">
        <f>IFERROR(VLOOKUP($H484,#REF!,12,FALSE),0)</f>
        <v>0</v>
      </c>
      <c r="AJ484" s="34">
        <f>IFERROR(VLOOKUP($H484,#REF!,10,FALSE),0)</f>
        <v>0</v>
      </c>
      <c r="AK484" s="34">
        <f>IFERROR(VLOOKUP($H484,#REF!,11,FALSE),0)</f>
        <v>0</v>
      </c>
      <c r="AL484" s="42">
        <f>IFERROR(VLOOKUP($H484,#REF!,12,FALSE),0)</f>
        <v>0</v>
      </c>
      <c r="AM484" s="34">
        <f>IFERROR(VLOOKUP($H484,#REF!,10,FALSE),0)</f>
        <v>0</v>
      </c>
      <c r="AN484" s="34">
        <f>IFERROR(VLOOKUP($H484,#REF!,11,FALSE),0)</f>
        <v>0</v>
      </c>
      <c r="AO484" s="42">
        <f>IFERROR(VLOOKUP($H484,#REF!,12,FALSE),0)</f>
        <v>0</v>
      </c>
      <c r="AP484" s="34">
        <f>IFERROR(VLOOKUP($H484,#REF!,10,FALSE),0)</f>
        <v>0</v>
      </c>
      <c r="AQ484" s="34">
        <f>IFERROR(VLOOKUP($H484,#REF!,11,FALSE),0)</f>
        <v>0</v>
      </c>
      <c r="AR484" s="42">
        <f>IFERROR(VLOOKUP($H484,#REF!,12,FALSE),0)</f>
        <v>0</v>
      </c>
      <c r="AS484" s="34">
        <f>IFERROR(VLOOKUP($H484,#REF!,13,FALSE),0)</f>
        <v>0</v>
      </c>
      <c r="AT484" s="34">
        <f>IFERROR(VLOOKUP($H484,#REF!,14,FALSE),0)</f>
        <v>0</v>
      </c>
      <c r="AU484" s="42">
        <f>IFERROR(VLOOKUP($H484,#REF!,15,FALSE),0)</f>
        <v>0</v>
      </c>
      <c r="AV484" s="34">
        <f>IFERROR(VLOOKUP($H484,#REF!,15,FALSE),0)</f>
        <v>0</v>
      </c>
      <c r="AW484" s="34">
        <f>IFERROR(VLOOKUP($H484,#REF!,16,FALSE),0)</f>
        <v>0</v>
      </c>
      <c r="AX484" s="42">
        <f>IFERROR(VLOOKUP($H484,#REF!,17,FALSE),0)</f>
        <v>0</v>
      </c>
    </row>
    <row r="485" spans="1:50" x14ac:dyDescent="0.3">
      <c r="A485" s="33" t="str">
        <f t="shared" si="28"/>
        <v/>
      </c>
      <c r="B485" s="33" t="str">
        <f>+'R&amp;E EXPORT'!B484</f>
        <v>SPECIAL GRANT FUND Revenue Totals</v>
      </c>
      <c r="C485" t="str">
        <f>IFERROR(VLOOKUP(A485,'MCSJ Export'!A:C,3,FALSE),"")</f>
        <v/>
      </c>
      <c r="D485" s="37">
        <f t="shared" ca="1" si="29"/>
        <v>0</v>
      </c>
      <c r="E485" s="37">
        <f t="shared" ca="1" si="30"/>
        <v>0</v>
      </c>
      <c r="F485" s="37">
        <f t="shared" ca="1" si="31"/>
        <v>0</v>
      </c>
      <c r="G485" s="37"/>
      <c r="H485" s="33" t="str">
        <f>+'R&amp;E EXPORT'!A484</f>
        <v/>
      </c>
      <c r="I485" s="34">
        <f>IFERROR(VLOOKUP($H485,'Gen F Rev'!$A:$M,15,FALSE),0)</f>
        <v>0</v>
      </c>
      <c r="J485" s="34">
        <f>IFERROR(VLOOKUP($H485,'Gen F Rev'!$A:$M,16,FALSE),0)</f>
        <v>0</v>
      </c>
      <c r="K485" s="42">
        <f>IFERROR(VLOOKUP($H485,'Gen F Rev'!$A:$M,17,FALSE),0)</f>
        <v>0</v>
      </c>
      <c r="L485" s="34">
        <f>IFERROR(VLOOKUP($H485,'Gen F Exp'!$A:$E,15,FALSE),0)</f>
        <v>0</v>
      </c>
      <c r="M485" s="34">
        <f>IFERROR(VLOOKUP($H485,'Gen F Exp'!$A:$E,16,FALSE),0)</f>
        <v>0</v>
      </c>
      <c r="N485" s="42">
        <f>IFERROR(VLOOKUP($H485,'Gen F Exp'!$A:$E,17,FALSE),0)</f>
        <v>0</v>
      </c>
      <c r="O485" s="34">
        <f>IFERROR(VLOOKUP($H485,'Water F Rev'!$A:$L,15,FALSE),0)</f>
        <v>0</v>
      </c>
      <c r="P485" s="34">
        <f>IFERROR(VLOOKUP($H485,'Water F Rev'!$A:$L,16,FALSE),0)</f>
        <v>0</v>
      </c>
      <c r="Q485" s="42">
        <f>IFERROR(VLOOKUP($H485,'Water F Rev'!$A:$L,17,FALSE),0)</f>
        <v>0</v>
      </c>
      <c r="R485" s="34">
        <f>IFERROR(VLOOKUP($H485,'Water F Exp'!$A:$K,15,FALSE),0)</f>
        <v>0</v>
      </c>
      <c r="S485" s="34">
        <f>IFERROR(VLOOKUP($H485,'Water F Exp'!$A:$K,16,FALSE),0)</f>
        <v>0</v>
      </c>
      <c r="T485" s="42">
        <f>IFERROR(VLOOKUP($H485,'Water F Exp'!$A:$K,17,FALSE),0)</f>
        <v>0</v>
      </c>
      <c r="U485" s="34">
        <f ca="1">IFERROR(VLOOKUP($H485,'Sewer F Rev'!$A:$E,15,FALSE),0)</f>
        <v>0</v>
      </c>
      <c r="V485" s="34">
        <f ca="1">IFERROR(VLOOKUP($H485,'Sewer F Rev'!$A:$E,16,FALSE),0)</f>
        <v>0</v>
      </c>
      <c r="W485" s="42">
        <f ca="1">IFERROR(VLOOKUP($H485,'Sewer F Rev'!$A:$E,17,FALSE),0)</f>
        <v>0</v>
      </c>
      <c r="X485" s="34">
        <f>IFERROR(VLOOKUP($H485,'Sewer F Exp'!$A:$B,15,FALSE),0)</f>
        <v>0</v>
      </c>
      <c r="Y485" s="34">
        <f>IFERROR(VLOOKUP($H485,'Sewer F Exp'!$A:$B,16,FALSE),0)</f>
        <v>0</v>
      </c>
      <c r="Z485" s="42">
        <f>IFERROR(VLOOKUP($H485,'Sewer F Exp'!$A:$B,17,FALSE),0)</f>
        <v>0</v>
      </c>
      <c r="AA485" s="34">
        <f>IFERROR(VLOOKUP($H485,'Refuse F Rev'!$A:$E,15,FALSE),0)</f>
        <v>0</v>
      </c>
      <c r="AB485" s="34">
        <f>IFERROR(VLOOKUP($H485,'Refuse F Rev'!$A:$E,16,FALSE),0)</f>
        <v>0</v>
      </c>
      <c r="AC485" s="42">
        <f>IFERROR(VLOOKUP($H485,'Refuse F Rev'!$A:$E,17,FALSE),0)</f>
        <v>0</v>
      </c>
      <c r="AD485" s="34">
        <f>IFERROR(VLOOKUP($H485,'Refuse F Exp'!$A:$E,15,FALSE),0)</f>
        <v>0</v>
      </c>
      <c r="AE485" s="34">
        <f>IFERROR(VLOOKUP($H485,'Refuse F Exp'!$A:$E,16,FALSE),0)</f>
        <v>0</v>
      </c>
      <c r="AF485" s="42">
        <f>IFERROR(VLOOKUP($H485,'Refuse F Exp'!$A:$E,17,FALSE),0)</f>
        <v>0</v>
      </c>
      <c r="AG485" s="34">
        <f>IFERROR(VLOOKUP($H485,#REF!,10,FALSE),0)</f>
        <v>0</v>
      </c>
      <c r="AH485" s="34">
        <f>IFERROR(VLOOKUP($H485,#REF!,11,FALSE),0)</f>
        <v>0</v>
      </c>
      <c r="AI485" s="42">
        <f>IFERROR(VLOOKUP($H485,#REF!,12,FALSE),0)</f>
        <v>0</v>
      </c>
      <c r="AJ485" s="34">
        <f>IFERROR(VLOOKUP($H485,#REF!,10,FALSE),0)</f>
        <v>0</v>
      </c>
      <c r="AK485" s="34">
        <f>IFERROR(VLOOKUP($H485,#REF!,11,FALSE),0)</f>
        <v>0</v>
      </c>
      <c r="AL485" s="42">
        <f>IFERROR(VLOOKUP($H485,#REF!,12,FALSE),0)</f>
        <v>0</v>
      </c>
      <c r="AM485" s="34">
        <f>IFERROR(VLOOKUP($H485,#REF!,10,FALSE),0)</f>
        <v>0</v>
      </c>
      <c r="AN485" s="34">
        <f>IFERROR(VLOOKUP($H485,#REF!,11,FALSE),0)</f>
        <v>0</v>
      </c>
      <c r="AO485" s="42">
        <f>IFERROR(VLOOKUP($H485,#REF!,12,FALSE),0)</f>
        <v>0</v>
      </c>
      <c r="AP485" s="34">
        <f>IFERROR(VLOOKUP($H485,#REF!,10,FALSE),0)</f>
        <v>0</v>
      </c>
      <c r="AQ485" s="34">
        <f>IFERROR(VLOOKUP($H485,#REF!,11,FALSE),0)</f>
        <v>0</v>
      </c>
      <c r="AR485" s="42">
        <f>IFERROR(VLOOKUP($H485,#REF!,12,FALSE),0)</f>
        <v>0</v>
      </c>
      <c r="AS485" s="34">
        <f>IFERROR(VLOOKUP($H485,#REF!,13,FALSE),0)</f>
        <v>0</v>
      </c>
      <c r="AT485" s="34">
        <f>IFERROR(VLOOKUP($H485,#REF!,14,FALSE),0)</f>
        <v>0</v>
      </c>
      <c r="AU485" s="42">
        <f>IFERROR(VLOOKUP($H485,#REF!,15,FALSE),0)</f>
        <v>0</v>
      </c>
      <c r="AV485" s="34">
        <f>IFERROR(VLOOKUP($H485,#REF!,15,FALSE),0)</f>
        <v>0</v>
      </c>
      <c r="AW485" s="34">
        <f>IFERROR(VLOOKUP($H485,#REF!,16,FALSE),0)</f>
        <v>0</v>
      </c>
      <c r="AX485" s="42">
        <f>IFERROR(VLOOKUP($H485,#REF!,17,FALSE),0)</f>
        <v>0</v>
      </c>
    </row>
    <row r="486" spans="1:50" x14ac:dyDescent="0.3">
      <c r="A486" s="33" t="str">
        <f t="shared" si="28"/>
        <v/>
      </c>
      <c r="B486" s="33">
        <f>+'R&amp;E EXPORT'!B485</f>
        <v>0</v>
      </c>
      <c r="C486" t="str">
        <f>IFERROR(VLOOKUP(A486,'MCSJ Export'!A:C,3,FALSE),"")</f>
        <v/>
      </c>
      <c r="D486" s="37">
        <f t="shared" ca="1" si="29"/>
        <v>0</v>
      </c>
      <c r="E486" s="37">
        <f t="shared" ca="1" si="30"/>
        <v>0</v>
      </c>
      <c r="F486" s="37">
        <f t="shared" ca="1" si="31"/>
        <v>0</v>
      </c>
      <c r="G486" s="37"/>
      <c r="H486" s="33" t="str">
        <f>+'R&amp;E EXPORT'!A485</f>
        <v xml:space="preserve"> </v>
      </c>
      <c r="I486" s="34">
        <f>IFERROR(VLOOKUP($H486,'Gen F Rev'!$A:$M,15,FALSE),0)</f>
        <v>0</v>
      </c>
      <c r="J486" s="34">
        <f>IFERROR(VLOOKUP($H486,'Gen F Rev'!$A:$M,16,FALSE),0)</f>
        <v>0</v>
      </c>
      <c r="K486" s="42">
        <f>IFERROR(VLOOKUP($H486,'Gen F Rev'!$A:$M,17,FALSE),0)</f>
        <v>0</v>
      </c>
      <c r="L486" s="34">
        <f>IFERROR(VLOOKUP($H486,'Gen F Exp'!$A:$E,15,FALSE),0)</f>
        <v>0</v>
      </c>
      <c r="M486" s="34">
        <f>IFERROR(VLOOKUP($H486,'Gen F Exp'!$A:$E,16,FALSE),0)</f>
        <v>0</v>
      </c>
      <c r="N486" s="42">
        <f>IFERROR(VLOOKUP($H486,'Gen F Exp'!$A:$E,17,FALSE),0)</f>
        <v>0</v>
      </c>
      <c r="O486" s="34">
        <f>IFERROR(VLOOKUP($H486,'Water F Rev'!$A:$L,15,FALSE),0)</f>
        <v>0</v>
      </c>
      <c r="P486" s="34">
        <f>IFERROR(VLOOKUP($H486,'Water F Rev'!$A:$L,16,FALSE),0)</f>
        <v>0</v>
      </c>
      <c r="Q486" s="42">
        <f>IFERROR(VLOOKUP($H486,'Water F Rev'!$A:$L,17,FALSE),0)</f>
        <v>0</v>
      </c>
      <c r="R486" s="34">
        <f>IFERROR(VLOOKUP($H486,'Water F Exp'!$A:$K,15,FALSE),0)</f>
        <v>0</v>
      </c>
      <c r="S486" s="34">
        <f>IFERROR(VLOOKUP($H486,'Water F Exp'!$A:$K,16,FALSE),0)</f>
        <v>0</v>
      </c>
      <c r="T486" s="42">
        <f>IFERROR(VLOOKUP($H486,'Water F Exp'!$A:$K,17,FALSE),0)</f>
        <v>0</v>
      </c>
      <c r="U486" s="34">
        <f ca="1">IFERROR(VLOOKUP($H486,'Sewer F Rev'!$A:$E,15,FALSE),0)</f>
        <v>0</v>
      </c>
      <c r="V486" s="34">
        <f ca="1">IFERROR(VLOOKUP($H486,'Sewer F Rev'!$A:$E,16,FALSE),0)</f>
        <v>0</v>
      </c>
      <c r="W486" s="42">
        <f ca="1">IFERROR(VLOOKUP($H486,'Sewer F Rev'!$A:$E,17,FALSE),0)</f>
        <v>0</v>
      </c>
      <c r="X486" s="34">
        <f>IFERROR(VLOOKUP($H486,'Sewer F Exp'!$A:$B,15,FALSE),0)</f>
        <v>0</v>
      </c>
      <c r="Y486" s="34">
        <f>IFERROR(VLOOKUP($H486,'Sewer F Exp'!$A:$B,16,FALSE),0)</f>
        <v>0</v>
      </c>
      <c r="Z486" s="42">
        <f>IFERROR(VLOOKUP($H486,'Sewer F Exp'!$A:$B,17,FALSE),0)</f>
        <v>0</v>
      </c>
      <c r="AA486" s="34">
        <f>IFERROR(VLOOKUP($H486,'Refuse F Rev'!$A:$E,15,FALSE),0)</f>
        <v>0</v>
      </c>
      <c r="AB486" s="34">
        <f>IFERROR(VLOOKUP($H486,'Refuse F Rev'!$A:$E,16,FALSE),0)</f>
        <v>0</v>
      </c>
      <c r="AC486" s="42">
        <f>IFERROR(VLOOKUP($H486,'Refuse F Rev'!$A:$E,17,FALSE),0)</f>
        <v>0</v>
      </c>
      <c r="AD486" s="34">
        <f>IFERROR(VLOOKUP($H486,'Refuse F Exp'!$A:$E,15,FALSE),0)</f>
        <v>0</v>
      </c>
      <c r="AE486" s="34">
        <f>IFERROR(VLOOKUP($H486,'Refuse F Exp'!$A:$E,16,FALSE),0)</f>
        <v>0</v>
      </c>
      <c r="AF486" s="42">
        <f>IFERROR(VLOOKUP($H486,'Refuse F Exp'!$A:$E,17,FALSE),0)</f>
        <v>0</v>
      </c>
      <c r="AG486" s="34">
        <f>IFERROR(VLOOKUP($H486,#REF!,10,FALSE),0)</f>
        <v>0</v>
      </c>
      <c r="AH486" s="34">
        <f>IFERROR(VLOOKUP($H486,#REF!,11,FALSE),0)</f>
        <v>0</v>
      </c>
      <c r="AI486" s="42">
        <f>IFERROR(VLOOKUP($H486,#REF!,12,FALSE),0)</f>
        <v>0</v>
      </c>
      <c r="AJ486" s="34">
        <f>IFERROR(VLOOKUP($H486,#REF!,10,FALSE),0)</f>
        <v>0</v>
      </c>
      <c r="AK486" s="34">
        <f>IFERROR(VLOOKUP($H486,#REF!,11,FALSE),0)</f>
        <v>0</v>
      </c>
      <c r="AL486" s="42">
        <f>IFERROR(VLOOKUP($H486,#REF!,12,FALSE),0)</f>
        <v>0</v>
      </c>
      <c r="AM486" s="34">
        <f>IFERROR(VLOOKUP($H486,#REF!,10,FALSE),0)</f>
        <v>0</v>
      </c>
      <c r="AN486" s="34">
        <f>IFERROR(VLOOKUP($H486,#REF!,11,FALSE),0)</f>
        <v>0</v>
      </c>
      <c r="AO486" s="42">
        <f>IFERROR(VLOOKUP($H486,#REF!,12,FALSE),0)</f>
        <v>0</v>
      </c>
      <c r="AP486" s="34">
        <f>IFERROR(VLOOKUP($H486,#REF!,10,FALSE),0)</f>
        <v>0</v>
      </c>
      <c r="AQ486" s="34">
        <f>IFERROR(VLOOKUP($H486,#REF!,11,FALSE),0)</f>
        <v>0</v>
      </c>
      <c r="AR486" s="42">
        <f>IFERROR(VLOOKUP($H486,#REF!,12,FALSE),0)</f>
        <v>0</v>
      </c>
      <c r="AS486" s="34">
        <f>IFERROR(VLOOKUP($H486,#REF!,13,FALSE),0)</f>
        <v>0</v>
      </c>
      <c r="AT486" s="34">
        <f>IFERROR(VLOOKUP($H486,#REF!,14,FALSE),0)</f>
        <v>0</v>
      </c>
      <c r="AU486" s="42">
        <f>IFERROR(VLOOKUP($H486,#REF!,15,FALSE),0)</f>
        <v>0</v>
      </c>
      <c r="AV486" s="34">
        <f>IFERROR(VLOOKUP($H486,#REF!,15,FALSE),0)</f>
        <v>0</v>
      </c>
      <c r="AW486" s="34">
        <f>IFERROR(VLOOKUP($H486,#REF!,16,FALSE),0)</f>
        <v>0</v>
      </c>
      <c r="AX486" s="42">
        <f>IFERROR(VLOOKUP($H486,#REF!,17,FALSE),0)</f>
        <v>0</v>
      </c>
    </row>
    <row r="487" spans="1:50" x14ac:dyDescent="0.3">
      <c r="A487" s="33" t="str">
        <f t="shared" si="28"/>
        <v>CD-1989-2-130</v>
      </c>
      <c r="B487" s="33" t="str">
        <f>+'R&amp;E EXPORT'!B486</f>
        <v>GRANT-NYS ARCHIVES</v>
      </c>
      <c r="C487" t="str">
        <f>IFERROR(VLOOKUP(A487,'MCSJ Export'!A:C,3,FALSE),"")</f>
        <v/>
      </c>
      <c r="D487" s="37">
        <f t="shared" ca="1" si="29"/>
        <v>0</v>
      </c>
      <c r="E487" s="37">
        <f t="shared" ca="1" si="30"/>
        <v>0</v>
      </c>
      <c r="F487" s="37">
        <f t="shared" ca="1" si="31"/>
        <v>0</v>
      </c>
      <c r="G487" s="37"/>
      <c r="H487" s="33" t="str">
        <f>+'R&amp;E EXPORT'!A486</f>
        <v>CD-1989-2-130</v>
      </c>
      <c r="I487" s="34">
        <f>IFERROR(VLOOKUP($H487,'Gen F Rev'!$A:$M,15,FALSE),0)</f>
        <v>0</v>
      </c>
      <c r="J487" s="34">
        <f>IFERROR(VLOOKUP($H487,'Gen F Rev'!$A:$M,16,FALSE),0)</f>
        <v>0</v>
      </c>
      <c r="K487" s="42">
        <f>IFERROR(VLOOKUP($H487,'Gen F Rev'!$A:$M,17,FALSE),0)</f>
        <v>0</v>
      </c>
      <c r="L487" s="34">
        <f>IFERROR(VLOOKUP($H487,'Gen F Exp'!$A:$E,15,FALSE),0)</f>
        <v>0</v>
      </c>
      <c r="M487" s="34">
        <f>IFERROR(VLOOKUP($H487,'Gen F Exp'!$A:$E,16,FALSE),0)</f>
        <v>0</v>
      </c>
      <c r="N487" s="42">
        <f>IFERROR(VLOOKUP($H487,'Gen F Exp'!$A:$E,17,FALSE),0)</f>
        <v>0</v>
      </c>
      <c r="O487" s="34">
        <f>IFERROR(VLOOKUP($H487,'Water F Rev'!$A:$L,15,FALSE),0)</f>
        <v>0</v>
      </c>
      <c r="P487" s="34">
        <f>IFERROR(VLOOKUP($H487,'Water F Rev'!$A:$L,16,FALSE),0)</f>
        <v>0</v>
      </c>
      <c r="Q487" s="42">
        <f>IFERROR(VLOOKUP($H487,'Water F Rev'!$A:$L,17,FALSE),0)</f>
        <v>0</v>
      </c>
      <c r="R487" s="34">
        <f>IFERROR(VLOOKUP($H487,'Water F Exp'!$A:$K,15,FALSE),0)</f>
        <v>0</v>
      </c>
      <c r="S487" s="34">
        <f>IFERROR(VLOOKUP($H487,'Water F Exp'!$A:$K,16,FALSE),0)</f>
        <v>0</v>
      </c>
      <c r="T487" s="42">
        <f>IFERROR(VLOOKUP($H487,'Water F Exp'!$A:$K,17,FALSE),0)</f>
        <v>0</v>
      </c>
      <c r="U487" s="34">
        <f ca="1">IFERROR(VLOOKUP($H487,'Sewer F Rev'!$A:$E,15,FALSE),0)</f>
        <v>0</v>
      </c>
      <c r="V487" s="34">
        <f ca="1">IFERROR(VLOOKUP($H487,'Sewer F Rev'!$A:$E,16,FALSE),0)</f>
        <v>0</v>
      </c>
      <c r="W487" s="42">
        <f ca="1">IFERROR(VLOOKUP($H487,'Sewer F Rev'!$A:$E,17,FALSE),0)</f>
        <v>0</v>
      </c>
      <c r="X487" s="34">
        <f>IFERROR(VLOOKUP($H487,'Sewer F Exp'!$A:$B,15,FALSE),0)</f>
        <v>0</v>
      </c>
      <c r="Y487" s="34">
        <f>IFERROR(VLOOKUP($H487,'Sewer F Exp'!$A:$B,16,FALSE),0)</f>
        <v>0</v>
      </c>
      <c r="Z487" s="42">
        <f>IFERROR(VLOOKUP($H487,'Sewer F Exp'!$A:$B,17,FALSE),0)</f>
        <v>0</v>
      </c>
      <c r="AA487" s="34">
        <f>IFERROR(VLOOKUP($H487,'Refuse F Rev'!$A:$E,15,FALSE),0)</f>
        <v>0</v>
      </c>
      <c r="AB487" s="34">
        <f>IFERROR(VLOOKUP($H487,'Refuse F Rev'!$A:$E,16,FALSE),0)</f>
        <v>0</v>
      </c>
      <c r="AC487" s="42">
        <f>IFERROR(VLOOKUP($H487,'Refuse F Rev'!$A:$E,17,FALSE),0)</f>
        <v>0</v>
      </c>
      <c r="AD487" s="34">
        <f>IFERROR(VLOOKUP($H487,'Refuse F Exp'!$A:$E,15,FALSE),0)</f>
        <v>0</v>
      </c>
      <c r="AE487" s="34">
        <f>IFERROR(VLOOKUP($H487,'Refuse F Exp'!$A:$E,16,FALSE),0)</f>
        <v>0</v>
      </c>
      <c r="AF487" s="42">
        <f>IFERROR(VLOOKUP($H487,'Refuse F Exp'!$A:$E,17,FALSE),0)</f>
        <v>0</v>
      </c>
      <c r="AG487" s="34">
        <f>IFERROR(VLOOKUP($H487,#REF!,10,FALSE),0)</f>
        <v>0</v>
      </c>
      <c r="AH487" s="34">
        <f>IFERROR(VLOOKUP($H487,#REF!,11,FALSE),0)</f>
        <v>0</v>
      </c>
      <c r="AI487" s="42">
        <f>IFERROR(VLOOKUP($H487,#REF!,12,FALSE),0)</f>
        <v>0</v>
      </c>
      <c r="AJ487" s="34">
        <f>IFERROR(VLOOKUP($H487,#REF!,10,FALSE),0)</f>
        <v>0</v>
      </c>
      <c r="AK487" s="34">
        <f>IFERROR(VLOOKUP($H487,#REF!,11,FALSE),0)</f>
        <v>0</v>
      </c>
      <c r="AL487" s="42">
        <f>IFERROR(VLOOKUP($H487,#REF!,12,FALSE),0)</f>
        <v>0</v>
      </c>
      <c r="AM487" s="34">
        <f>IFERROR(VLOOKUP($H487,#REF!,10,FALSE),0)</f>
        <v>0</v>
      </c>
      <c r="AN487" s="34">
        <f>IFERROR(VLOOKUP($H487,#REF!,11,FALSE),0)</f>
        <v>0</v>
      </c>
      <c r="AO487" s="42">
        <f>IFERROR(VLOOKUP($H487,#REF!,12,FALSE),0)</f>
        <v>0</v>
      </c>
      <c r="AP487" s="34">
        <f>IFERROR(VLOOKUP($H487,#REF!,10,FALSE),0)</f>
        <v>0</v>
      </c>
      <c r="AQ487" s="34">
        <f>IFERROR(VLOOKUP($H487,#REF!,11,FALSE),0)</f>
        <v>0</v>
      </c>
      <c r="AR487" s="42">
        <f>IFERROR(VLOOKUP($H487,#REF!,12,FALSE),0)</f>
        <v>0</v>
      </c>
      <c r="AS487" s="34">
        <f>IFERROR(VLOOKUP($H487,#REF!,13,FALSE),0)</f>
        <v>0</v>
      </c>
      <c r="AT487" s="34">
        <f>IFERROR(VLOOKUP($H487,#REF!,14,FALSE),0)</f>
        <v>0</v>
      </c>
      <c r="AU487" s="42">
        <f>IFERROR(VLOOKUP($H487,#REF!,15,FALSE),0)</f>
        <v>0</v>
      </c>
      <c r="AV487" s="34">
        <f>IFERROR(VLOOKUP($H487,#REF!,15,FALSE),0)</f>
        <v>0</v>
      </c>
      <c r="AW487" s="34">
        <f>IFERROR(VLOOKUP($H487,#REF!,16,FALSE),0)</f>
        <v>0</v>
      </c>
      <c r="AX487" s="42">
        <f>IFERROR(VLOOKUP($H487,#REF!,17,FALSE),0)</f>
        <v>0</v>
      </c>
    </row>
    <row r="488" spans="1:50" x14ac:dyDescent="0.3">
      <c r="A488" s="33" t="str">
        <f t="shared" si="28"/>
        <v>CD-1989-4-129</v>
      </c>
      <c r="B488" s="33" t="str">
        <f>+'R&amp;E EXPORT'!B487</f>
        <v>GRANT-SAFETY FIRST GRANT</v>
      </c>
      <c r="C488" t="str">
        <f>IFERROR(VLOOKUP(A488,'MCSJ Export'!A:C,3,FALSE),"")</f>
        <v/>
      </c>
      <c r="D488" s="37">
        <f t="shared" ca="1" si="29"/>
        <v>0</v>
      </c>
      <c r="E488" s="37">
        <f t="shared" ca="1" si="30"/>
        <v>0</v>
      </c>
      <c r="F488" s="37">
        <f t="shared" ca="1" si="31"/>
        <v>0</v>
      </c>
      <c r="G488" s="37"/>
      <c r="H488" s="33" t="str">
        <f>+'R&amp;E EXPORT'!A487</f>
        <v>CD-1989-4-129</v>
      </c>
      <c r="I488" s="34">
        <f>IFERROR(VLOOKUP($H488,'Gen F Rev'!$A:$M,15,FALSE),0)</f>
        <v>0</v>
      </c>
      <c r="J488" s="34">
        <f>IFERROR(VLOOKUP($H488,'Gen F Rev'!$A:$M,16,FALSE),0)</f>
        <v>0</v>
      </c>
      <c r="K488" s="42">
        <f>IFERROR(VLOOKUP($H488,'Gen F Rev'!$A:$M,17,FALSE),0)</f>
        <v>0</v>
      </c>
      <c r="L488" s="34">
        <f>IFERROR(VLOOKUP($H488,'Gen F Exp'!$A:$E,15,FALSE),0)</f>
        <v>0</v>
      </c>
      <c r="M488" s="34">
        <f>IFERROR(VLOOKUP($H488,'Gen F Exp'!$A:$E,16,FALSE),0)</f>
        <v>0</v>
      </c>
      <c r="N488" s="42">
        <f>IFERROR(VLOOKUP($H488,'Gen F Exp'!$A:$E,17,FALSE),0)</f>
        <v>0</v>
      </c>
      <c r="O488" s="34">
        <f>IFERROR(VLOOKUP($H488,'Water F Rev'!$A:$L,15,FALSE),0)</f>
        <v>0</v>
      </c>
      <c r="P488" s="34">
        <f>IFERROR(VLOOKUP($H488,'Water F Rev'!$A:$L,16,FALSE),0)</f>
        <v>0</v>
      </c>
      <c r="Q488" s="42">
        <f>IFERROR(VLOOKUP($H488,'Water F Rev'!$A:$L,17,FALSE),0)</f>
        <v>0</v>
      </c>
      <c r="R488" s="34">
        <f>IFERROR(VLOOKUP($H488,'Water F Exp'!$A:$K,15,FALSE),0)</f>
        <v>0</v>
      </c>
      <c r="S488" s="34">
        <f>IFERROR(VLOOKUP($H488,'Water F Exp'!$A:$K,16,FALSE),0)</f>
        <v>0</v>
      </c>
      <c r="T488" s="42">
        <f>IFERROR(VLOOKUP($H488,'Water F Exp'!$A:$K,17,FALSE),0)</f>
        <v>0</v>
      </c>
      <c r="U488" s="34">
        <f ca="1">IFERROR(VLOOKUP($H488,'Sewer F Rev'!$A:$E,15,FALSE),0)</f>
        <v>0</v>
      </c>
      <c r="V488" s="34">
        <f ca="1">IFERROR(VLOOKUP($H488,'Sewer F Rev'!$A:$E,16,FALSE),0)</f>
        <v>0</v>
      </c>
      <c r="W488" s="42">
        <f ca="1">IFERROR(VLOOKUP($H488,'Sewer F Rev'!$A:$E,17,FALSE),0)</f>
        <v>0</v>
      </c>
      <c r="X488" s="34">
        <f>IFERROR(VLOOKUP($H488,'Sewer F Exp'!$A:$B,15,FALSE),0)</f>
        <v>0</v>
      </c>
      <c r="Y488" s="34">
        <f>IFERROR(VLOOKUP($H488,'Sewer F Exp'!$A:$B,16,FALSE),0)</f>
        <v>0</v>
      </c>
      <c r="Z488" s="42">
        <f>IFERROR(VLOOKUP($H488,'Sewer F Exp'!$A:$B,17,FALSE),0)</f>
        <v>0</v>
      </c>
      <c r="AA488" s="34">
        <f>IFERROR(VLOOKUP($H488,'Refuse F Rev'!$A:$E,15,FALSE),0)</f>
        <v>0</v>
      </c>
      <c r="AB488" s="34">
        <f>IFERROR(VLOOKUP($H488,'Refuse F Rev'!$A:$E,16,FALSE),0)</f>
        <v>0</v>
      </c>
      <c r="AC488" s="42">
        <f>IFERROR(VLOOKUP($H488,'Refuse F Rev'!$A:$E,17,FALSE),0)</f>
        <v>0</v>
      </c>
      <c r="AD488" s="34">
        <f>IFERROR(VLOOKUP($H488,'Refuse F Exp'!$A:$E,15,FALSE),0)</f>
        <v>0</v>
      </c>
      <c r="AE488" s="34">
        <f>IFERROR(VLOOKUP($H488,'Refuse F Exp'!$A:$E,16,FALSE),0)</f>
        <v>0</v>
      </c>
      <c r="AF488" s="42">
        <f>IFERROR(VLOOKUP($H488,'Refuse F Exp'!$A:$E,17,FALSE),0)</f>
        <v>0</v>
      </c>
      <c r="AG488" s="34">
        <f>IFERROR(VLOOKUP($H488,#REF!,10,FALSE),0)</f>
        <v>0</v>
      </c>
      <c r="AH488" s="34">
        <f>IFERROR(VLOOKUP($H488,#REF!,11,FALSE),0)</f>
        <v>0</v>
      </c>
      <c r="AI488" s="42">
        <f>IFERROR(VLOOKUP($H488,#REF!,12,FALSE),0)</f>
        <v>0</v>
      </c>
      <c r="AJ488" s="34">
        <f>IFERROR(VLOOKUP($H488,#REF!,10,FALSE),0)</f>
        <v>0</v>
      </c>
      <c r="AK488" s="34">
        <f>IFERROR(VLOOKUP($H488,#REF!,11,FALSE),0)</f>
        <v>0</v>
      </c>
      <c r="AL488" s="42">
        <f>IFERROR(VLOOKUP($H488,#REF!,12,FALSE),0)</f>
        <v>0</v>
      </c>
      <c r="AM488" s="34">
        <f>IFERROR(VLOOKUP($H488,#REF!,10,FALSE),0)</f>
        <v>0</v>
      </c>
      <c r="AN488" s="34">
        <f>IFERROR(VLOOKUP($H488,#REF!,11,FALSE),0)</f>
        <v>0</v>
      </c>
      <c r="AO488" s="42">
        <f>IFERROR(VLOOKUP($H488,#REF!,12,FALSE),0)</f>
        <v>0</v>
      </c>
      <c r="AP488" s="34">
        <f>IFERROR(VLOOKUP($H488,#REF!,10,FALSE),0)</f>
        <v>0</v>
      </c>
      <c r="AQ488" s="34">
        <f>IFERROR(VLOOKUP($H488,#REF!,11,FALSE),0)</f>
        <v>0</v>
      </c>
      <c r="AR488" s="42">
        <f>IFERROR(VLOOKUP($H488,#REF!,12,FALSE),0)</f>
        <v>0</v>
      </c>
      <c r="AS488" s="34">
        <f>IFERROR(VLOOKUP($H488,#REF!,13,FALSE),0)</f>
        <v>0</v>
      </c>
      <c r="AT488" s="34">
        <f>IFERROR(VLOOKUP($H488,#REF!,14,FALSE),0)</f>
        <v>0</v>
      </c>
      <c r="AU488" s="42">
        <f>IFERROR(VLOOKUP($H488,#REF!,15,FALSE),0)</f>
        <v>0</v>
      </c>
      <c r="AV488" s="34">
        <f>IFERROR(VLOOKUP($H488,#REF!,15,FALSE),0)</f>
        <v>0</v>
      </c>
      <c r="AW488" s="34">
        <f>IFERROR(VLOOKUP($H488,#REF!,16,FALSE),0)</f>
        <v>0</v>
      </c>
      <c r="AX488" s="42">
        <f>IFERROR(VLOOKUP($H488,#REF!,17,FALSE),0)</f>
        <v>0</v>
      </c>
    </row>
    <row r="489" spans="1:50" x14ac:dyDescent="0.3">
      <c r="A489" s="33" t="str">
        <f t="shared" si="28"/>
        <v>CD-3120-4-000</v>
      </c>
      <c r="B489" s="33" t="str">
        <f>+'R&amp;E EXPORT'!B488</f>
        <v>POLICE GRANTS</v>
      </c>
      <c r="C489" t="str">
        <f>IFERROR(VLOOKUP(A489,'MCSJ Export'!A:C,3,FALSE),"")</f>
        <v/>
      </c>
      <c r="D489" s="37">
        <f t="shared" ca="1" si="29"/>
        <v>0</v>
      </c>
      <c r="E489" s="37">
        <f t="shared" ca="1" si="30"/>
        <v>0</v>
      </c>
      <c r="F489" s="37">
        <f t="shared" ca="1" si="31"/>
        <v>0</v>
      </c>
      <c r="G489" s="37"/>
      <c r="H489" s="33" t="str">
        <f>+'R&amp;E EXPORT'!A488</f>
        <v>CD-3120-4-000</v>
      </c>
      <c r="I489" s="34">
        <f>IFERROR(VLOOKUP($H489,'Gen F Rev'!$A:$M,15,FALSE),0)</f>
        <v>0</v>
      </c>
      <c r="J489" s="34">
        <f>IFERROR(VLOOKUP($H489,'Gen F Rev'!$A:$M,16,FALSE),0)</f>
        <v>0</v>
      </c>
      <c r="K489" s="42">
        <f>IFERROR(VLOOKUP($H489,'Gen F Rev'!$A:$M,17,FALSE),0)</f>
        <v>0</v>
      </c>
      <c r="L489" s="34">
        <f>IFERROR(VLOOKUP($H489,'Gen F Exp'!$A:$E,15,FALSE),0)</f>
        <v>0</v>
      </c>
      <c r="M489" s="34">
        <f>IFERROR(VLOOKUP($H489,'Gen F Exp'!$A:$E,16,FALSE),0)</f>
        <v>0</v>
      </c>
      <c r="N489" s="42">
        <f>IFERROR(VLOOKUP($H489,'Gen F Exp'!$A:$E,17,FALSE),0)</f>
        <v>0</v>
      </c>
      <c r="O489" s="34">
        <f>IFERROR(VLOOKUP($H489,'Water F Rev'!$A:$L,15,FALSE),0)</f>
        <v>0</v>
      </c>
      <c r="P489" s="34">
        <f>IFERROR(VLOOKUP($H489,'Water F Rev'!$A:$L,16,FALSE),0)</f>
        <v>0</v>
      </c>
      <c r="Q489" s="42">
        <f>IFERROR(VLOOKUP($H489,'Water F Rev'!$A:$L,17,FALSE),0)</f>
        <v>0</v>
      </c>
      <c r="R489" s="34">
        <f>IFERROR(VLOOKUP($H489,'Water F Exp'!$A:$K,15,FALSE),0)</f>
        <v>0</v>
      </c>
      <c r="S489" s="34">
        <f>IFERROR(VLOOKUP($H489,'Water F Exp'!$A:$K,16,FALSE),0)</f>
        <v>0</v>
      </c>
      <c r="T489" s="42">
        <f>IFERROR(VLOOKUP($H489,'Water F Exp'!$A:$K,17,FALSE),0)</f>
        <v>0</v>
      </c>
      <c r="U489" s="34">
        <f ca="1">IFERROR(VLOOKUP($H489,'Sewer F Rev'!$A:$E,15,FALSE),0)</f>
        <v>0</v>
      </c>
      <c r="V489" s="34">
        <f ca="1">IFERROR(VLOOKUP($H489,'Sewer F Rev'!$A:$E,16,FALSE),0)</f>
        <v>0</v>
      </c>
      <c r="W489" s="42">
        <f ca="1">IFERROR(VLOOKUP($H489,'Sewer F Rev'!$A:$E,17,FALSE),0)</f>
        <v>0</v>
      </c>
      <c r="X489" s="34">
        <f>IFERROR(VLOOKUP($H489,'Sewer F Exp'!$A:$B,15,FALSE),0)</f>
        <v>0</v>
      </c>
      <c r="Y489" s="34">
        <f>IFERROR(VLOOKUP($H489,'Sewer F Exp'!$A:$B,16,FALSE),0)</f>
        <v>0</v>
      </c>
      <c r="Z489" s="42">
        <f>IFERROR(VLOOKUP($H489,'Sewer F Exp'!$A:$B,17,FALSE),0)</f>
        <v>0</v>
      </c>
      <c r="AA489" s="34">
        <f>IFERROR(VLOOKUP($H489,'Refuse F Rev'!$A:$E,15,FALSE),0)</f>
        <v>0</v>
      </c>
      <c r="AB489" s="34">
        <f>IFERROR(VLOOKUP($H489,'Refuse F Rev'!$A:$E,16,FALSE),0)</f>
        <v>0</v>
      </c>
      <c r="AC489" s="42">
        <f>IFERROR(VLOOKUP($H489,'Refuse F Rev'!$A:$E,17,FALSE),0)</f>
        <v>0</v>
      </c>
      <c r="AD489" s="34">
        <f>IFERROR(VLOOKUP($H489,'Refuse F Exp'!$A:$E,15,FALSE),0)</f>
        <v>0</v>
      </c>
      <c r="AE489" s="34">
        <f>IFERROR(VLOOKUP($H489,'Refuse F Exp'!$A:$E,16,FALSE),0)</f>
        <v>0</v>
      </c>
      <c r="AF489" s="42">
        <f>IFERROR(VLOOKUP($H489,'Refuse F Exp'!$A:$E,17,FALSE),0)</f>
        <v>0</v>
      </c>
      <c r="AG489" s="34">
        <f>IFERROR(VLOOKUP($H489,#REF!,10,FALSE),0)</f>
        <v>0</v>
      </c>
      <c r="AH489" s="34">
        <f>IFERROR(VLOOKUP($H489,#REF!,11,FALSE),0)</f>
        <v>0</v>
      </c>
      <c r="AI489" s="42">
        <f>IFERROR(VLOOKUP($H489,#REF!,12,FALSE),0)</f>
        <v>0</v>
      </c>
      <c r="AJ489" s="34">
        <f>IFERROR(VLOOKUP($H489,#REF!,10,FALSE),0)</f>
        <v>0</v>
      </c>
      <c r="AK489" s="34">
        <f>IFERROR(VLOOKUP($H489,#REF!,11,FALSE),0)</f>
        <v>0</v>
      </c>
      <c r="AL489" s="42">
        <f>IFERROR(VLOOKUP($H489,#REF!,12,FALSE),0)</f>
        <v>0</v>
      </c>
      <c r="AM489" s="34">
        <f>IFERROR(VLOOKUP($H489,#REF!,10,FALSE),0)</f>
        <v>0</v>
      </c>
      <c r="AN489" s="34">
        <f>IFERROR(VLOOKUP($H489,#REF!,11,FALSE),0)</f>
        <v>0</v>
      </c>
      <c r="AO489" s="42">
        <f>IFERROR(VLOOKUP($H489,#REF!,12,FALSE),0)</f>
        <v>0</v>
      </c>
      <c r="AP489" s="34">
        <f>IFERROR(VLOOKUP($H489,#REF!,10,FALSE),0)</f>
        <v>0</v>
      </c>
      <c r="AQ489" s="34">
        <f>IFERROR(VLOOKUP($H489,#REF!,11,FALSE),0)</f>
        <v>0</v>
      </c>
      <c r="AR489" s="42">
        <f>IFERROR(VLOOKUP($H489,#REF!,12,FALSE),0)</f>
        <v>0</v>
      </c>
      <c r="AS489" s="34">
        <f>IFERROR(VLOOKUP($H489,#REF!,13,FALSE),0)</f>
        <v>0</v>
      </c>
      <c r="AT489" s="34">
        <f>IFERROR(VLOOKUP($H489,#REF!,14,FALSE),0)</f>
        <v>0</v>
      </c>
      <c r="AU489" s="42">
        <f>IFERROR(VLOOKUP($H489,#REF!,15,FALSE),0)</f>
        <v>0</v>
      </c>
      <c r="AV489" s="34">
        <f>IFERROR(VLOOKUP($H489,#REF!,15,FALSE),0)</f>
        <v>0</v>
      </c>
      <c r="AW489" s="34">
        <f>IFERROR(VLOOKUP($H489,#REF!,16,FALSE),0)</f>
        <v>0</v>
      </c>
      <c r="AX489" s="42">
        <f>IFERROR(VLOOKUP($H489,#REF!,17,FALSE),0)</f>
        <v>0</v>
      </c>
    </row>
    <row r="490" spans="1:50" x14ac:dyDescent="0.3">
      <c r="A490" s="33" t="str">
        <f t="shared" si="28"/>
        <v>CD-3120-4-001</v>
      </c>
      <c r="B490" s="33" t="str">
        <f>+'R&amp;E EXPORT'!B489</f>
        <v>GRANT NORFOLD SOUTHERN POLICE</v>
      </c>
      <c r="C490" t="str">
        <f>IFERROR(VLOOKUP(A490,'MCSJ Export'!A:C,3,FALSE),"")</f>
        <v/>
      </c>
      <c r="D490" s="37">
        <f t="shared" ca="1" si="29"/>
        <v>0</v>
      </c>
      <c r="E490" s="37">
        <f t="shared" ca="1" si="30"/>
        <v>0</v>
      </c>
      <c r="F490" s="37">
        <f t="shared" ca="1" si="31"/>
        <v>0</v>
      </c>
      <c r="G490" s="37"/>
      <c r="H490" s="33" t="str">
        <f>+'R&amp;E EXPORT'!A489</f>
        <v>CD-3120-4-001</v>
      </c>
      <c r="I490" s="34">
        <f>IFERROR(VLOOKUP($H490,'Gen F Rev'!$A:$M,15,FALSE),0)</f>
        <v>0</v>
      </c>
      <c r="J490" s="34">
        <f>IFERROR(VLOOKUP($H490,'Gen F Rev'!$A:$M,16,FALSE),0)</f>
        <v>0</v>
      </c>
      <c r="K490" s="42">
        <f>IFERROR(VLOOKUP($H490,'Gen F Rev'!$A:$M,17,FALSE),0)</f>
        <v>0</v>
      </c>
      <c r="L490" s="34">
        <f>IFERROR(VLOOKUP($H490,'Gen F Exp'!$A:$E,15,FALSE),0)</f>
        <v>0</v>
      </c>
      <c r="M490" s="34">
        <f>IFERROR(VLOOKUP($H490,'Gen F Exp'!$A:$E,16,FALSE),0)</f>
        <v>0</v>
      </c>
      <c r="N490" s="42">
        <f>IFERROR(VLOOKUP($H490,'Gen F Exp'!$A:$E,17,FALSE),0)</f>
        <v>0</v>
      </c>
      <c r="O490" s="34">
        <f>IFERROR(VLOOKUP($H490,'Water F Rev'!$A:$L,15,FALSE),0)</f>
        <v>0</v>
      </c>
      <c r="P490" s="34">
        <f>IFERROR(VLOOKUP($H490,'Water F Rev'!$A:$L,16,FALSE),0)</f>
        <v>0</v>
      </c>
      <c r="Q490" s="42">
        <f>IFERROR(VLOOKUP($H490,'Water F Rev'!$A:$L,17,FALSE),0)</f>
        <v>0</v>
      </c>
      <c r="R490" s="34">
        <f>IFERROR(VLOOKUP($H490,'Water F Exp'!$A:$K,15,FALSE),0)</f>
        <v>0</v>
      </c>
      <c r="S490" s="34">
        <f>IFERROR(VLOOKUP($H490,'Water F Exp'!$A:$K,16,FALSE),0)</f>
        <v>0</v>
      </c>
      <c r="T490" s="42">
        <f>IFERROR(VLOOKUP($H490,'Water F Exp'!$A:$K,17,FALSE),0)</f>
        <v>0</v>
      </c>
      <c r="U490" s="34">
        <f ca="1">IFERROR(VLOOKUP($H490,'Sewer F Rev'!$A:$E,15,FALSE),0)</f>
        <v>0</v>
      </c>
      <c r="V490" s="34">
        <f ca="1">IFERROR(VLOOKUP($H490,'Sewer F Rev'!$A:$E,16,FALSE),0)</f>
        <v>0</v>
      </c>
      <c r="W490" s="42">
        <f ca="1">IFERROR(VLOOKUP($H490,'Sewer F Rev'!$A:$E,17,FALSE),0)</f>
        <v>0</v>
      </c>
      <c r="X490" s="34">
        <f>IFERROR(VLOOKUP($H490,'Sewer F Exp'!$A:$B,15,FALSE),0)</f>
        <v>0</v>
      </c>
      <c r="Y490" s="34">
        <f>IFERROR(VLOOKUP($H490,'Sewer F Exp'!$A:$B,16,FALSE),0)</f>
        <v>0</v>
      </c>
      <c r="Z490" s="42">
        <f>IFERROR(VLOOKUP($H490,'Sewer F Exp'!$A:$B,17,FALSE),0)</f>
        <v>0</v>
      </c>
      <c r="AA490" s="34">
        <f>IFERROR(VLOOKUP($H490,'Refuse F Rev'!$A:$E,15,FALSE),0)</f>
        <v>0</v>
      </c>
      <c r="AB490" s="34">
        <f>IFERROR(VLOOKUP($H490,'Refuse F Rev'!$A:$E,16,FALSE),0)</f>
        <v>0</v>
      </c>
      <c r="AC490" s="42">
        <f>IFERROR(VLOOKUP($H490,'Refuse F Rev'!$A:$E,17,FALSE),0)</f>
        <v>0</v>
      </c>
      <c r="AD490" s="34">
        <f>IFERROR(VLOOKUP($H490,'Refuse F Exp'!$A:$E,15,FALSE),0)</f>
        <v>0</v>
      </c>
      <c r="AE490" s="34">
        <f>IFERROR(VLOOKUP($H490,'Refuse F Exp'!$A:$E,16,FALSE),0)</f>
        <v>0</v>
      </c>
      <c r="AF490" s="42">
        <f>IFERROR(VLOOKUP($H490,'Refuse F Exp'!$A:$E,17,FALSE),0)</f>
        <v>0</v>
      </c>
      <c r="AG490" s="34">
        <f>IFERROR(VLOOKUP($H490,#REF!,10,FALSE),0)</f>
        <v>0</v>
      </c>
      <c r="AH490" s="34">
        <f>IFERROR(VLOOKUP($H490,#REF!,11,FALSE),0)</f>
        <v>0</v>
      </c>
      <c r="AI490" s="42">
        <f>IFERROR(VLOOKUP($H490,#REF!,12,FALSE),0)</f>
        <v>0</v>
      </c>
      <c r="AJ490" s="34">
        <f>IFERROR(VLOOKUP($H490,#REF!,10,FALSE),0)</f>
        <v>0</v>
      </c>
      <c r="AK490" s="34">
        <f>IFERROR(VLOOKUP($H490,#REF!,11,FALSE),0)</f>
        <v>0</v>
      </c>
      <c r="AL490" s="42">
        <f>IFERROR(VLOOKUP($H490,#REF!,12,FALSE),0)</f>
        <v>0</v>
      </c>
      <c r="AM490" s="34">
        <f>IFERROR(VLOOKUP($H490,#REF!,10,FALSE),0)</f>
        <v>0</v>
      </c>
      <c r="AN490" s="34">
        <f>IFERROR(VLOOKUP($H490,#REF!,11,FALSE),0)</f>
        <v>0</v>
      </c>
      <c r="AO490" s="42">
        <f>IFERROR(VLOOKUP($H490,#REF!,12,FALSE),0)</f>
        <v>0</v>
      </c>
      <c r="AP490" s="34">
        <f>IFERROR(VLOOKUP($H490,#REF!,10,FALSE),0)</f>
        <v>0</v>
      </c>
      <c r="AQ490" s="34">
        <f>IFERROR(VLOOKUP($H490,#REF!,11,FALSE),0)</f>
        <v>0</v>
      </c>
      <c r="AR490" s="42">
        <f>IFERROR(VLOOKUP($H490,#REF!,12,FALSE),0)</f>
        <v>0</v>
      </c>
      <c r="AS490" s="34">
        <f>IFERROR(VLOOKUP($H490,#REF!,13,FALSE),0)</f>
        <v>0</v>
      </c>
      <c r="AT490" s="34">
        <f>IFERROR(VLOOKUP($H490,#REF!,14,FALSE),0)</f>
        <v>0</v>
      </c>
      <c r="AU490" s="42">
        <f>IFERROR(VLOOKUP($H490,#REF!,15,FALSE),0)</f>
        <v>0</v>
      </c>
      <c r="AV490" s="34">
        <f>IFERROR(VLOOKUP($H490,#REF!,15,FALSE),0)</f>
        <v>0</v>
      </c>
      <c r="AW490" s="34">
        <f>IFERROR(VLOOKUP($H490,#REF!,16,FALSE),0)</f>
        <v>0</v>
      </c>
      <c r="AX490" s="42">
        <f>IFERROR(VLOOKUP($H490,#REF!,17,FALSE),0)</f>
        <v>0</v>
      </c>
    </row>
    <row r="491" spans="1:50" x14ac:dyDescent="0.3">
      <c r="A491" s="33" t="str">
        <f t="shared" si="28"/>
        <v>CD-7750-4-000</v>
      </c>
      <c r="B491" s="33" t="str">
        <f>+'R&amp;E EXPORT'!B490</f>
        <v>GRANTS-CONTRACTUAL</v>
      </c>
      <c r="C491" t="str">
        <f>IFERROR(VLOOKUP(A491,'MCSJ Export'!A:C,3,FALSE),"")</f>
        <v>Control</v>
      </c>
      <c r="D491" s="37">
        <f t="shared" ca="1" si="29"/>
        <v>0</v>
      </c>
      <c r="E491" s="37">
        <f t="shared" ca="1" si="30"/>
        <v>0</v>
      </c>
      <c r="F491" s="37">
        <f t="shared" ca="1" si="31"/>
        <v>0</v>
      </c>
      <c r="G491" s="37"/>
      <c r="H491" s="33" t="str">
        <f>+'R&amp;E EXPORT'!A490</f>
        <v>CD-7750-4-000</v>
      </c>
      <c r="I491" s="34">
        <f>IFERROR(VLOOKUP($H491,'Gen F Rev'!$A:$M,15,FALSE),0)</f>
        <v>0</v>
      </c>
      <c r="J491" s="34">
        <f>IFERROR(VLOOKUP($H491,'Gen F Rev'!$A:$M,16,FALSE),0)</f>
        <v>0</v>
      </c>
      <c r="K491" s="42">
        <f>IFERROR(VLOOKUP($H491,'Gen F Rev'!$A:$M,17,FALSE),0)</f>
        <v>0</v>
      </c>
      <c r="L491" s="34">
        <f>IFERROR(VLOOKUP($H491,'Gen F Exp'!$A:$E,15,FALSE),0)</f>
        <v>0</v>
      </c>
      <c r="M491" s="34">
        <f>IFERROR(VLOOKUP($H491,'Gen F Exp'!$A:$E,16,FALSE),0)</f>
        <v>0</v>
      </c>
      <c r="N491" s="42">
        <f>IFERROR(VLOOKUP($H491,'Gen F Exp'!$A:$E,17,FALSE),0)</f>
        <v>0</v>
      </c>
      <c r="O491" s="34">
        <f>IFERROR(VLOOKUP($H491,'Water F Rev'!$A:$L,15,FALSE),0)</f>
        <v>0</v>
      </c>
      <c r="P491" s="34">
        <f>IFERROR(VLOOKUP($H491,'Water F Rev'!$A:$L,16,FALSE),0)</f>
        <v>0</v>
      </c>
      <c r="Q491" s="42">
        <f>IFERROR(VLOOKUP($H491,'Water F Rev'!$A:$L,17,FALSE),0)</f>
        <v>0</v>
      </c>
      <c r="R491" s="34">
        <f>IFERROR(VLOOKUP($H491,'Water F Exp'!$A:$K,15,FALSE),0)</f>
        <v>0</v>
      </c>
      <c r="S491" s="34">
        <f>IFERROR(VLOOKUP($H491,'Water F Exp'!$A:$K,16,FALSE),0)</f>
        <v>0</v>
      </c>
      <c r="T491" s="42">
        <f>IFERROR(VLOOKUP($H491,'Water F Exp'!$A:$K,17,FALSE),0)</f>
        <v>0</v>
      </c>
      <c r="U491" s="34">
        <f ca="1">IFERROR(VLOOKUP($H491,'Sewer F Rev'!$A:$E,15,FALSE),0)</f>
        <v>0</v>
      </c>
      <c r="V491" s="34">
        <f ca="1">IFERROR(VLOOKUP($H491,'Sewer F Rev'!$A:$E,16,FALSE),0)</f>
        <v>0</v>
      </c>
      <c r="W491" s="42">
        <f ca="1">IFERROR(VLOOKUP($H491,'Sewer F Rev'!$A:$E,17,FALSE),0)</f>
        <v>0</v>
      </c>
      <c r="X491" s="34">
        <f>IFERROR(VLOOKUP($H491,'Sewer F Exp'!$A:$B,15,FALSE),0)</f>
        <v>0</v>
      </c>
      <c r="Y491" s="34">
        <f>IFERROR(VLOOKUP($H491,'Sewer F Exp'!$A:$B,16,FALSE),0)</f>
        <v>0</v>
      </c>
      <c r="Z491" s="42">
        <f>IFERROR(VLOOKUP($H491,'Sewer F Exp'!$A:$B,17,FALSE),0)</f>
        <v>0</v>
      </c>
      <c r="AA491" s="34">
        <f>IFERROR(VLOOKUP($H491,'Refuse F Rev'!$A:$E,15,FALSE),0)</f>
        <v>0</v>
      </c>
      <c r="AB491" s="34">
        <f>IFERROR(VLOOKUP($H491,'Refuse F Rev'!$A:$E,16,FALSE),0)</f>
        <v>0</v>
      </c>
      <c r="AC491" s="42">
        <f>IFERROR(VLOOKUP($H491,'Refuse F Rev'!$A:$E,17,FALSE),0)</f>
        <v>0</v>
      </c>
      <c r="AD491" s="34">
        <f>IFERROR(VLOOKUP($H491,'Refuse F Exp'!$A:$E,15,FALSE),0)</f>
        <v>0</v>
      </c>
      <c r="AE491" s="34">
        <f>IFERROR(VLOOKUP($H491,'Refuse F Exp'!$A:$E,16,FALSE),0)</f>
        <v>0</v>
      </c>
      <c r="AF491" s="42">
        <f>IFERROR(VLOOKUP($H491,'Refuse F Exp'!$A:$E,17,FALSE),0)</f>
        <v>0</v>
      </c>
      <c r="AG491" s="34">
        <f>IFERROR(VLOOKUP($H491,#REF!,10,FALSE),0)</f>
        <v>0</v>
      </c>
      <c r="AH491" s="34">
        <f>IFERROR(VLOOKUP($H491,#REF!,11,FALSE),0)</f>
        <v>0</v>
      </c>
      <c r="AI491" s="42">
        <f>IFERROR(VLOOKUP($H491,#REF!,12,FALSE),0)</f>
        <v>0</v>
      </c>
      <c r="AJ491" s="34">
        <f>IFERROR(VLOOKUP($H491,#REF!,10,FALSE),0)</f>
        <v>0</v>
      </c>
      <c r="AK491" s="34">
        <f>IFERROR(VLOOKUP($H491,#REF!,11,FALSE),0)</f>
        <v>0</v>
      </c>
      <c r="AL491" s="42">
        <f>IFERROR(VLOOKUP($H491,#REF!,12,FALSE),0)</f>
        <v>0</v>
      </c>
      <c r="AM491" s="34">
        <f>IFERROR(VLOOKUP($H491,#REF!,10,FALSE),0)</f>
        <v>0</v>
      </c>
      <c r="AN491" s="34">
        <f>IFERROR(VLOOKUP($H491,#REF!,11,FALSE),0)</f>
        <v>0</v>
      </c>
      <c r="AO491" s="42">
        <f>IFERROR(VLOOKUP($H491,#REF!,12,FALSE),0)</f>
        <v>0</v>
      </c>
      <c r="AP491" s="34">
        <f>IFERROR(VLOOKUP($H491,#REF!,10,FALSE),0)</f>
        <v>0</v>
      </c>
      <c r="AQ491" s="34">
        <f>IFERROR(VLOOKUP($H491,#REF!,11,FALSE),0)</f>
        <v>0</v>
      </c>
      <c r="AR491" s="42">
        <f>IFERROR(VLOOKUP($H491,#REF!,12,FALSE),0)</f>
        <v>0</v>
      </c>
      <c r="AS491" s="34">
        <f>IFERROR(VLOOKUP($H491,#REF!,13,FALSE),0)</f>
        <v>0</v>
      </c>
      <c r="AT491" s="34">
        <f>IFERROR(VLOOKUP($H491,#REF!,14,FALSE),0)</f>
        <v>0</v>
      </c>
      <c r="AU491" s="42">
        <f>IFERROR(VLOOKUP($H491,#REF!,15,FALSE),0)</f>
        <v>0</v>
      </c>
      <c r="AV491" s="34">
        <f>IFERROR(VLOOKUP($H491,#REF!,15,FALSE),0)</f>
        <v>0</v>
      </c>
      <c r="AW491" s="34">
        <f>IFERROR(VLOOKUP($H491,#REF!,16,FALSE),0)</f>
        <v>0</v>
      </c>
      <c r="AX491" s="42">
        <f>IFERROR(VLOOKUP($H491,#REF!,17,FALSE),0)</f>
        <v>0</v>
      </c>
    </row>
    <row r="492" spans="1:50" x14ac:dyDescent="0.3">
      <c r="A492" s="33" t="str">
        <f t="shared" si="28"/>
        <v>CD-7750-4-115</v>
      </c>
      <c r="B492" s="33" t="str">
        <f>+'R&amp;E EXPORT'!B491</f>
        <v>GRANT-JCAP COURT</v>
      </c>
      <c r="C492" t="str">
        <f>IFERROR(VLOOKUP(A492,'MCSJ Export'!A:C,3,FALSE),"")</f>
        <v>Sub Account</v>
      </c>
      <c r="D492" s="37">
        <f t="shared" ca="1" si="29"/>
        <v>0</v>
      </c>
      <c r="E492" s="37">
        <f t="shared" ca="1" si="30"/>
        <v>0</v>
      </c>
      <c r="F492" s="37">
        <f t="shared" ca="1" si="31"/>
        <v>0</v>
      </c>
      <c r="G492" s="37"/>
      <c r="H492" s="33" t="str">
        <f>+'R&amp;E EXPORT'!A491</f>
        <v>CD-7750-4-115</v>
      </c>
      <c r="I492" s="34">
        <f>IFERROR(VLOOKUP($H492,'Gen F Rev'!$A:$M,15,FALSE),0)</f>
        <v>0</v>
      </c>
      <c r="J492" s="34">
        <f>IFERROR(VLOOKUP($H492,'Gen F Rev'!$A:$M,16,FALSE),0)</f>
        <v>0</v>
      </c>
      <c r="K492" s="42">
        <f>IFERROR(VLOOKUP($H492,'Gen F Rev'!$A:$M,17,FALSE),0)</f>
        <v>0</v>
      </c>
      <c r="L492" s="34">
        <f>IFERROR(VLOOKUP($H492,'Gen F Exp'!$A:$E,15,FALSE),0)</f>
        <v>0</v>
      </c>
      <c r="M492" s="34">
        <f>IFERROR(VLOOKUP($H492,'Gen F Exp'!$A:$E,16,FALSE),0)</f>
        <v>0</v>
      </c>
      <c r="N492" s="42">
        <f>IFERROR(VLOOKUP($H492,'Gen F Exp'!$A:$E,17,FALSE),0)</f>
        <v>0</v>
      </c>
      <c r="O492" s="34">
        <f>IFERROR(VLOOKUP($H492,'Water F Rev'!$A:$L,15,FALSE),0)</f>
        <v>0</v>
      </c>
      <c r="P492" s="34">
        <f>IFERROR(VLOOKUP($H492,'Water F Rev'!$A:$L,16,FALSE),0)</f>
        <v>0</v>
      </c>
      <c r="Q492" s="42">
        <f>IFERROR(VLOOKUP($H492,'Water F Rev'!$A:$L,17,FALSE),0)</f>
        <v>0</v>
      </c>
      <c r="R492" s="34">
        <f>IFERROR(VLOOKUP($H492,'Water F Exp'!$A:$K,15,FALSE),0)</f>
        <v>0</v>
      </c>
      <c r="S492" s="34">
        <f>IFERROR(VLOOKUP($H492,'Water F Exp'!$A:$K,16,FALSE),0)</f>
        <v>0</v>
      </c>
      <c r="T492" s="42">
        <f>IFERROR(VLOOKUP($H492,'Water F Exp'!$A:$K,17,FALSE),0)</f>
        <v>0</v>
      </c>
      <c r="U492" s="34">
        <f ca="1">IFERROR(VLOOKUP($H492,'Sewer F Rev'!$A:$E,15,FALSE),0)</f>
        <v>0</v>
      </c>
      <c r="V492" s="34">
        <f ca="1">IFERROR(VLOOKUP($H492,'Sewer F Rev'!$A:$E,16,FALSE),0)</f>
        <v>0</v>
      </c>
      <c r="W492" s="42">
        <f ca="1">IFERROR(VLOOKUP($H492,'Sewer F Rev'!$A:$E,17,FALSE),0)</f>
        <v>0</v>
      </c>
      <c r="X492" s="34">
        <f>IFERROR(VLOOKUP($H492,'Sewer F Exp'!$A:$B,15,FALSE),0)</f>
        <v>0</v>
      </c>
      <c r="Y492" s="34">
        <f>IFERROR(VLOOKUP($H492,'Sewer F Exp'!$A:$B,16,FALSE),0)</f>
        <v>0</v>
      </c>
      <c r="Z492" s="42">
        <f>IFERROR(VLOOKUP($H492,'Sewer F Exp'!$A:$B,17,FALSE),0)</f>
        <v>0</v>
      </c>
      <c r="AA492" s="34">
        <f>IFERROR(VLOOKUP($H492,'Refuse F Rev'!$A:$E,15,FALSE),0)</f>
        <v>0</v>
      </c>
      <c r="AB492" s="34">
        <f>IFERROR(VLOOKUP($H492,'Refuse F Rev'!$A:$E,16,FALSE),0)</f>
        <v>0</v>
      </c>
      <c r="AC492" s="42">
        <f>IFERROR(VLOOKUP($H492,'Refuse F Rev'!$A:$E,17,FALSE),0)</f>
        <v>0</v>
      </c>
      <c r="AD492" s="34">
        <f>IFERROR(VLOOKUP($H492,'Refuse F Exp'!$A:$E,15,FALSE),0)</f>
        <v>0</v>
      </c>
      <c r="AE492" s="34">
        <f>IFERROR(VLOOKUP($H492,'Refuse F Exp'!$A:$E,16,FALSE),0)</f>
        <v>0</v>
      </c>
      <c r="AF492" s="42">
        <f>IFERROR(VLOOKUP($H492,'Refuse F Exp'!$A:$E,17,FALSE),0)</f>
        <v>0</v>
      </c>
      <c r="AG492" s="34">
        <f>IFERROR(VLOOKUP($H492,#REF!,10,FALSE),0)</f>
        <v>0</v>
      </c>
      <c r="AH492" s="34">
        <f>IFERROR(VLOOKUP($H492,#REF!,11,FALSE),0)</f>
        <v>0</v>
      </c>
      <c r="AI492" s="42">
        <f>IFERROR(VLOOKUP($H492,#REF!,12,FALSE),0)</f>
        <v>0</v>
      </c>
      <c r="AJ492" s="34">
        <f>IFERROR(VLOOKUP($H492,#REF!,10,FALSE),0)</f>
        <v>0</v>
      </c>
      <c r="AK492" s="34">
        <f>IFERROR(VLOOKUP($H492,#REF!,11,FALSE),0)</f>
        <v>0</v>
      </c>
      <c r="AL492" s="42">
        <f>IFERROR(VLOOKUP($H492,#REF!,12,FALSE),0)</f>
        <v>0</v>
      </c>
      <c r="AM492" s="34">
        <f>IFERROR(VLOOKUP($H492,#REF!,10,FALSE),0)</f>
        <v>0</v>
      </c>
      <c r="AN492" s="34">
        <f>IFERROR(VLOOKUP($H492,#REF!,11,FALSE),0)</f>
        <v>0</v>
      </c>
      <c r="AO492" s="42">
        <f>IFERROR(VLOOKUP($H492,#REF!,12,FALSE),0)</f>
        <v>0</v>
      </c>
      <c r="AP492" s="34">
        <f>IFERROR(VLOOKUP($H492,#REF!,10,FALSE),0)</f>
        <v>0</v>
      </c>
      <c r="AQ492" s="34">
        <f>IFERROR(VLOOKUP($H492,#REF!,11,FALSE),0)</f>
        <v>0</v>
      </c>
      <c r="AR492" s="42">
        <f>IFERROR(VLOOKUP($H492,#REF!,12,FALSE),0)</f>
        <v>0</v>
      </c>
      <c r="AS492" s="34">
        <f>IFERROR(VLOOKUP($H492,#REF!,13,FALSE),0)</f>
        <v>0</v>
      </c>
      <c r="AT492" s="34">
        <f>IFERROR(VLOOKUP($H492,#REF!,14,FALSE),0)</f>
        <v>0</v>
      </c>
      <c r="AU492" s="42">
        <f>IFERROR(VLOOKUP($H492,#REF!,15,FALSE),0)</f>
        <v>0</v>
      </c>
      <c r="AV492" s="34">
        <f>IFERROR(VLOOKUP($H492,#REF!,15,FALSE),0)</f>
        <v>0</v>
      </c>
      <c r="AW492" s="34">
        <f>IFERROR(VLOOKUP($H492,#REF!,16,FALSE),0)</f>
        <v>0</v>
      </c>
      <c r="AX492" s="42">
        <f>IFERROR(VLOOKUP($H492,#REF!,17,FALSE),0)</f>
        <v>0</v>
      </c>
    </row>
    <row r="493" spans="1:50" x14ac:dyDescent="0.3">
      <c r="A493" s="33" t="str">
        <f t="shared" si="28"/>
        <v>CD-7750-4-116</v>
      </c>
      <c r="B493" s="33" t="str">
        <f>+'R&amp;E EXPORT'!B492</f>
        <v>GRANT-GBF PROJECTS</v>
      </c>
      <c r="C493" t="str">
        <f>IFERROR(VLOOKUP(A493,'MCSJ Export'!A:C,3,FALSE),"")</f>
        <v>Sub Account</v>
      </c>
      <c r="D493" s="37">
        <f t="shared" ca="1" si="29"/>
        <v>0</v>
      </c>
      <c r="E493" s="37">
        <f t="shared" ca="1" si="30"/>
        <v>0</v>
      </c>
      <c r="F493" s="37">
        <f t="shared" ca="1" si="31"/>
        <v>0</v>
      </c>
      <c r="G493" s="37"/>
      <c r="H493" s="33" t="str">
        <f>+'R&amp;E EXPORT'!A492</f>
        <v>CD-7750-4-116</v>
      </c>
      <c r="I493" s="34">
        <f>IFERROR(VLOOKUP($H493,'Gen F Rev'!$A:$M,15,FALSE),0)</f>
        <v>0</v>
      </c>
      <c r="J493" s="34">
        <f>IFERROR(VLOOKUP($H493,'Gen F Rev'!$A:$M,16,FALSE),0)</f>
        <v>0</v>
      </c>
      <c r="K493" s="42">
        <f>IFERROR(VLOOKUP($H493,'Gen F Rev'!$A:$M,17,FALSE),0)</f>
        <v>0</v>
      </c>
      <c r="L493" s="34">
        <f>IFERROR(VLOOKUP($H493,'Gen F Exp'!$A:$E,15,FALSE),0)</f>
        <v>0</v>
      </c>
      <c r="M493" s="34">
        <f>IFERROR(VLOOKUP($H493,'Gen F Exp'!$A:$E,16,FALSE),0)</f>
        <v>0</v>
      </c>
      <c r="N493" s="42">
        <f>IFERROR(VLOOKUP($H493,'Gen F Exp'!$A:$E,17,FALSE),0)</f>
        <v>0</v>
      </c>
      <c r="O493" s="34">
        <f>IFERROR(VLOOKUP($H493,'Water F Rev'!$A:$L,15,FALSE),0)</f>
        <v>0</v>
      </c>
      <c r="P493" s="34">
        <f>IFERROR(VLOOKUP($H493,'Water F Rev'!$A:$L,16,FALSE),0)</f>
        <v>0</v>
      </c>
      <c r="Q493" s="42">
        <f>IFERROR(VLOOKUP($H493,'Water F Rev'!$A:$L,17,FALSE),0)</f>
        <v>0</v>
      </c>
      <c r="R493" s="34">
        <f>IFERROR(VLOOKUP($H493,'Water F Exp'!$A:$K,15,FALSE),0)</f>
        <v>0</v>
      </c>
      <c r="S493" s="34">
        <f>IFERROR(VLOOKUP($H493,'Water F Exp'!$A:$K,16,FALSE),0)</f>
        <v>0</v>
      </c>
      <c r="T493" s="42">
        <f>IFERROR(VLOOKUP($H493,'Water F Exp'!$A:$K,17,FALSE),0)</f>
        <v>0</v>
      </c>
      <c r="U493" s="34">
        <f ca="1">IFERROR(VLOOKUP($H493,'Sewer F Rev'!$A:$E,15,FALSE),0)</f>
        <v>0</v>
      </c>
      <c r="V493" s="34">
        <f ca="1">IFERROR(VLOOKUP($H493,'Sewer F Rev'!$A:$E,16,FALSE),0)</f>
        <v>0</v>
      </c>
      <c r="W493" s="42">
        <f ca="1">IFERROR(VLOOKUP($H493,'Sewer F Rev'!$A:$E,17,FALSE),0)</f>
        <v>0</v>
      </c>
      <c r="X493" s="34">
        <f>IFERROR(VLOOKUP($H493,'Sewer F Exp'!$A:$B,15,FALSE),0)</f>
        <v>0</v>
      </c>
      <c r="Y493" s="34">
        <f>IFERROR(VLOOKUP($H493,'Sewer F Exp'!$A:$B,16,FALSE),0)</f>
        <v>0</v>
      </c>
      <c r="Z493" s="42">
        <f>IFERROR(VLOOKUP($H493,'Sewer F Exp'!$A:$B,17,FALSE),0)</f>
        <v>0</v>
      </c>
      <c r="AA493" s="34">
        <f>IFERROR(VLOOKUP($H493,'Refuse F Rev'!$A:$E,15,FALSE),0)</f>
        <v>0</v>
      </c>
      <c r="AB493" s="34">
        <f>IFERROR(VLOOKUP($H493,'Refuse F Rev'!$A:$E,16,FALSE),0)</f>
        <v>0</v>
      </c>
      <c r="AC493" s="42">
        <f>IFERROR(VLOOKUP($H493,'Refuse F Rev'!$A:$E,17,FALSE),0)</f>
        <v>0</v>
      </c>
      <c r="AD493" s="34">
        <f>IFERROR(VLOOKUP($H493,'Refuse F Exp'!$A:$E,15,FALSE),0)</f>
        <v>0</v>
      </c>
      <c r="AE493" s="34">
        <f>IFERROR(VLOOKUP($H493,'Refuse F Exp'!$A:$E,16,FALSE),0)</f>
        <v>0</v>
      </c>
      <c r="AF493" s="42">
        <f>IFERROR(VLOOKUP($H493,'Refuse F Exp'!$A:$E,17,FALSE),0)</f>
        <v>0</v>
      </c>
      <c r="AG493" s="34">
        <f>IFERROR(VLOOKUP($H493,#REF!,10,FALSE),0)</f>
        <v>0</v>
      </c>
      <c r="AH493" s="34">
        <f>IFERROR(VLOOKUP($H493,#REF!,11,FALSE),0)</f>
        <v>0</v>
      </c>
      <c r="AI493" s="42">
        <f>IFERROR(VLOOKUP($H493,#REF!,12,FALSE),0)</f>
        <v>0</v>
      </c>
      <c r="AJ493" s="34">
        <f>IFERROR(VLOOKUP($H493,#REF!,10,FALSE),0)</f>
        <v>0</v>
      </c>
      <c r="AK493" s="34">
        <f>IFERROR(VLOOKUP($H493,#REF!,11,FALSE),0)</f>
        <v>0</v>
      </c>
      <c r="AL493" s="42">
        <f>IFERROR(VLOOKUP($H493,#REF!,12,FALSE),0)</f>
        <v>0</v>
      </c>
      <c r="AM493" s="34">
        <f>IFERROR(VLOOKUP($H493,#REF!,10,FALSE),0)</f>
        <v>0</v>
      </c>
      <c r="AN493" s="34">
        <f>IFERROR(VLOOKUP($H493,#REF!,11,FALSE),0)</f>
        <v>0</v>
      </c>
      <c r="AO493" s="42">
        <f>IFERROR(VLOOKUP($H493,#REF!,12,FALSE),0)</f>
        <v>0</v>
      </c>
      <c r="AP493" s="34">
        <f>IFERROR(VLOOKUP($H493,#REF!,10,FALSE),0)</f>
        <v>0</v>
      </c>
      <c r="AQ493" s="34">
        <f>IFERROR(VLOOKUP($H493,#REF!,11,FALSE),0)</f>
        <v>0</v>
      </c>
      <c r="AR493" s="42">
        <f>IFERROR(VLOOKUP($H493,#REF!,12,FALSE),0)</f>
        <v>0</v>
      </c>
      <c r="AS493" s="34">
        <f>IFERROR(VLOOKUP($H493,#REF!,13,FALSE),0)</f>
        <v>0</v>
      </c>
      <c r="AT493" s="34">
        <f>IFERROR(VLOOKUP($H493,#REF!,14,FALSE),0)</f>
        <v>0</v>
      </c>
      <c r="AU493" s="42">
        <f>IFERROR(VLOOKUP($H493,#REF!,15,FALSE),0)</f>
        <v>0</v>
      </c>
      <c r="AV493" s="34">
        <f>IFERROR(VLOOKUP($H493,#REF!,15,FALSE),0)</f>
        <v>0</v>
      </c>
      <c r="AW493" s="34">
        <f>IFERROR(VLOOKUP($H493,#REF!,16,FALSE),0)</f>
        <v>0</v>
      </c>
      <c r="AX493" s="42">
        <f>IFERROR(VLOOKUP($H493,#REF!,17,FALSE),0)</f>
        <v>0</v>
      </c>
    </row>
    <row r="494" spans="1:50" x14ac:dyDescent="0.3">
      <c r="A494" s="33" t="str">
        <f t="shared" si="28"/>
        <v>CD-7750-4-117</v>
      </c>
      <c r="B494" s="33" t="str">
        <f>+'R&amp;E EXPORT'!B493</f>
        <v>GRANT-PROJECT FACELIFT</v>
      </c>
      <c r="C494" t="str">
        <f>IFERROR(VLOOKUP(A494,'MCSJ Export'!A:C,3,FALSE),"")</f>
        <v>Sub Account</v>
      </c>
      <c r="D494" s="37">
        <f t="shared" ca="1" si="29"/>
        <v>0</v>
      </c>
      <c r="E494" s="37">
        <f t="shared" ca="1" si="30"/>
        <v>0</v>
      </c>
      <c r="F494" s="37">
        <f t="shared" ca="1" si="31"/>
        <v>0</v>
      </c>
      <c r="G494" s="37"/>
      <c r="H494" s="33" t="str">
        <f>+'R&amp;E EXPORT'!A493</f>
        <v>CD-7750-4-117</v>
      </c>
      <c r="I494" s="34">
        <f>IFERROR(VLOOKUP($H494,'Gen F Rev'!$A:$M,15,FALSE),0)</f>
        <v>0</v>
      </c>
      <c r="J494" s="34">
        <f>IFERROR(VLOOKUP($H494,'Gen F Rev'!$A:$M,16,FALSE),0)</f>
        <v>0</v>
      </c>
      <c r="K494" s="42">
        <f>IFERROR(VLOOKUP($H494,'Gen F Rev'!$A:$M,17,FALSE),0)</f>
        <v>0</v>
      </c>
      <c r="L494" s="34">
        <f>IFERROR(VLOOKUP($H494,'Gen F Exp'!$A:$E,15,FALSE),0)</f>
        <v>0</v>
      </c>
      <c r="M494" s="34">
        <f>IFERROR(VLOOKUP($H494,'Gen F Exp'!$A:$E,16,FALSE),0)</f>
        <v>0</v>
      </c>
      <c r="N494" s="42">
        <f>IFERROR(VLOOKUP($H494,'Gen F Exp'!$A:$E,17,FALSE),0)</f>
        <v>0</v>
      </c>
      <c r="O494" s="34">
        <f>IFERROR(VLOOKUP($H494,'Water F Rev'!$A:$L,15,FALSE),0)</f>
        <v>0</v>
      </c>
      <c r="P494" s="34">
        <f>IFERROR(VLOOKUP($H494,'Water F Rev'!$A:$L,16,FALSE),0)</f>
        <v>0</v>
      </c>
      <c r="Q494" s="42">
        <f>IFERROR(VLOOKUP($H494,'Water F Rev'!$A:$L,17,FALSE),0)</f>
        <v>0</v>
      </c>
      <c r="R494" s="34">
        <f>IFERROR(VLOOKUP($H494,'Water F Exp'!$A:$K,15,FALSE),0)</f>
        <v>0</v>
      </c>
      <c r="S494" s="34">
        <f>IFERROR(VLOOKUP($H494,'Water F Exp'!$A:$K,16,FALSE),0)</f>
        <v>0</v>
      </c>
      <c r="T494" s="42">
        <f>IFERROR(VLOOKUP($H494,'Water F Exp'!$A:$K,17,FALSE),0)</f>
        <v>0</v>
      </c>
      <c r="U494" s="34">
        <f ca="1">IFERROR(VLOOKUP($H494,'Sewer F Rev'!$A:$E,15,FALSE),0)</f>
        <v>0</v>
      </c>
      <c r="V494" s="34">
        <f ca="1">IFERROR(VLOOKUP($H494,'Sewer F Rev'!$A:$E,16,FALSE),0)</f>
        <v>0</v>
      </c>
      <c r="W494" s="42">
        <f ca="1">IFERROR(VLOOKUP($H494,'Sewer F Rev'!$A:$E,17,FALSE),0)</f>
        <v>0</v>
      </c>
      <c r="X494" s="34">
        <f>IFERROR(VLOOKUP($H494,'Sewer F Exp'!$A:$B,15,FALSE),0)</f>
        <v>0</v>
      </c>
      <c r="Y494" s="34">
        <f>IFERROR(VLOOKUP($H494,'Sewer F Exp'!$A:$B,16,FALSE),0)</f>
        <v>0</v>
      </c>
      <c r="Z494" s="42">
        <f>IFERROR(VLOOKUP($H494,'Sewer F Exp'!$A:$B,17,FALSE),0)</f>
        <v>0</v>
      </c>
      <c r="AA494" s="34">
        <f>IFERROR(VLOOKUP($H494,'Refuse F Rev'!$A:$E,15,FALSE),0)</f>
        <v>0</v>
      </c>
      <c r="AB494" s="34">
        <f>IFERROR(VLOOKUP($H494,'Refuse F Rev'!$A:$E,16,FALSE),0)</f>
        <v>0</v>
      </c>
      <c r="AC494" s="42">
        <f>IFERROR(VLOOKUP($H494,'Refuse F Rev'!$A:$E,17,FALSE),0)</f>
        <v>0</v>
      </c>
      <c r="AD494" s="34">
        <f>IFERROR(VLOOKUP($H494,'Refuse F Exp'!$A:$E,15,FALSE),0)</f>
        <v>0</v>
      </c>
      <c r="AE494" s="34">
        <f>IFERROR(VLOOKUP($H494,'Refuse F Exp'!$A:$E,16,FALSE),0)</f>
        <v>0</v>
      </c>
      <c r="AF494" s="42">
        <f>IFERROR(VLOOKUP($H494,'Refuse F Exp'!$A:$E,17,FALSE),0)</f>
        <v>0</v>
      </c>
      <c r="AG494" s="34">
        <f>IFERROR(VLOOKUP($H494,#REF!,10,FALSE),0)</f>
        <v>0</v>
      </c>
      <c r="AH494" s="34">
        <f>IFERROR(VLOOKUP($H494,#REF!,11,FALSE),0)</f>
        <v>0</v>
      </c>
      <c r="AI494" s="42">
        <f>IFERROR(VLOOKUP($H494,#REF!,12,FALSE),0)</f>
        <v>0</v>
      </c>
      <c r="AJ494" s="34">
        <f>IFERROR(VLOOKUP($H494,#REF!,10,FALSE),0)</f>
        <v>0</v>
      </c>
      <c r="AK494" s="34">
        <f>IFERROR(VLOOKUP($H494,#REF!,11,FALSE),0)</f>
        <v>0</v>
      </c>
      <c r="AL494" s="42">
        <f>IFERROR(VLOOKUP($H494,#REF!,12,FALSE),0)</f>
        <v>0</v>
      </c>
      <c r="AM494" s="34">
        <f>IFERROR(VLOOKUP($H494,#REF!,10,FALSE),0)</f>
        <v>0</v>
      </c>
      <c r="AN494" s="34">
        <f>IFERROR(VLOOKUP($H494,#REF!,11,FALSE),0)</f>
        <v>0</v>
      </c>
      <c r="AO494" s="42">
        <f>IFERROR(VLOOKUP($H494,#REF!,12,FALSE),0)</f>
        <v>0</v>
      </c>
      <c r="AP494" s="34">
        <f>IFERROR(VLOOKUP($H494,#REF!,10,FALSE),0)</f>
        <v>0</v>
      </c>
      <c r="AQ494" s="34">
        <f>IFERROR(VLOOKUP($H494,#REF!,11,FALSE),0)</f>
        <v>0</v>
      </c>
      <c r="AR494" s="42">
        <f>IFERROR(VLOOKUP($H494,#REF!,12,FALSE),0)</f>
        <v>0</v>
      </c>
      <c r="AS494" s="34">
        <f>IFERROR(VLOOKUP($H494,#REF!,13,FALSE),0)</f>
        <v>0</v>
      </c>
      <c r="AT494" s="34">
        <f>IFERROR(VLOOKUP($H494,#REF!,14,FALSE),0)</f>
        <v>0</v>
      </c>
      <c r="AU494" s="42">
        <f>IFERROR(VLOOKUP($H494,#REF!,15,FALSE),0)</f>
        <v>0</v>
      </c>
      <c r="AV494" s="34">
        <f>IFERROR(VLOOKUP($H494,#REF!,15,FALSE),0)</f>
        <v>0</v>
      </c>
      <c r="AW494" s="34">
        <f>IFERROR(VLOOKUP($H494,#REF!,16,FALSE),0)</f>
        <v>0</v>
      </c>
      <c r="AX494" s="42">
        <f>IFERROR(VLOOKUP($H494,#REF!,17,FALSE),0)</f>
        <v>0</v>
      </c>
    </row>
    <row r="495" spans="1:50" x14ac:dyDescent="0.3">
      <c r="A495" s="33" t="str">
        <f t="shared" si="28"/>
        <v>CD-7750-4-120</v>
      </c>
      <c r="B495" s="33" t="str">
        <f>+'R&amp;E EXPORT'!B494</f>
        <v>GRANT-STATE-DASNY JENNISON PARK</v>
      </c>
      <c r="C495" t="str">
        <f>IFERROR(VLOOKUP(A495,'MCSJ Export'!A:C,3,FALSE),"")</f>
        <v>Sub Account</v>
      </c>
      <c r="D495" s="37">
        <f t="shared" ca="1" si="29"/>
        <v>0</v>
      </c>
      <c r="E495" s="37">
        <f t="shared" ca="1" si="30"/>
        <v>0</v>
      </c>
      <c r="F495" s="37">
        <f t="shared" ca="1" si="31"/>
        <v>0</v>
      </c>
      <c r="G495" s="37"/>
      <c r="H495" s="33" t="str">
        <f>+'R&amp;E EXPORT'!A494</f>
        <v>CD-7750-4-120</v>
      </c>
      <c r="I495" s="34">
        <f>IFERROR(VLOOKUP($H495,'Gen F Rev'!$A:$M,15,FALSE),0)</f>
        <v>0</v>
      </c>
      <c r="J495" s="34">
        <f>IFERROR(VLOOKUP($H495,'Gen F Rev'!$A:$M,16,FALSE),0)</f>
        <v>0</v>
      </c>
      <c r="K495" s="42">
        <f>IFERROR(VLOOKUP($H495,'Gen F Rev'!$A:$M,17,FALSE),0)</f>
        <v>0</v>
      </c>
      <c r="L495" s="34">
        <f>IFERROR(VLOOKUP($H495,'Gen F Exp'!$A:$E,15,FALSE),0)</f>
        <v>0</v>
      </c>
      <c r="M495" s="34">
        <f>IFERROR(VLOOKUP($H495,'Gen F Exp'!$A:$E,16,FALSE),0)</f>
        <v>0</v>
      </c>
      <c r="N495" s="42">
        <f>IFERROR(VLOOKUP($H495,'Gen F Exp'!$A:$E,17,FALSE),0)</f>
        <v>0</v>
      </c>
      <c r="O495" s="34">
        <f>IFERROR(VLOOKUP($H495,'Water F Rev'!$A:$L,15,FALSE),0)</f>
        <v>0</v>
      </c>
      <c r="P495" s="34">
        <f>IFERROR(VLOOKUP($H495,'Water F Rev'!$A:$L,16,FALSE),0)</f>
        <v>0</v>
      </c>
      <c r="Q495" s="42">
        <f>IFERROR(VLOOKUP($H495,'Water F Rev'!$A:$L,17,FALSE),0)</f>
        <v>0</v>
      </c>
      <c r="R495" s="34">
        <f>IFERROR(VLOOKUP($H495,'Water F Exp'!$A:$K,15,FALSE),0)</f>
        <v>0</v>
      </c>
      <c r="S495" s="34">
        <f>IFERROR(VLOOKUP($H495,'Water F Exp'!$A:$K,16,FALSE),0)</f>
        <v>0</v>
      </c>
      <c r="T495" s="42">
        <f>IFERROR(VLOOKUP($H495,'Water F Exp'!$A:$K,17,FALSE),0)</f>
        <v>0</v>
      </c>
      <c r="U495" s="34">
        <f ca="1">IFERROR(VLOOKUP($H495,'Sewer F Rev'!$A:$E,15,FALSE),0)</f>
        <v>0</v>
      </c>
      <c r="V495" s="34">
        <f ca="1">IFERROR(VLOOKUP($H495,'Sewer F Rev'!$A:$E,16,FALSE),0)</f>
        <v>0</v>
      </c>
      <c r="W495" s="42">
        <f ca="1">IFERROR(VLOOKUP($H495,'Sewer F Rev'!$A:$E,17,FALSE),0)</f>
        <v>0</v>
      </c>
      <c r="X495" s="34">
        <f>IFERROR(VLOOKUP($H495,'Sewer F Exp'!$A:$B,15,FALSE),0)</f>
        <v>0</v>
      </c>
      <c r="Y495" s="34">
        <f>IFERROR(VLOOKUP($H495,'Sewer F Exp'!$A:$B,16,FALSE),0)</f>
        <v>0</v>
      </c>
      <c r="Z495" s="42">
        <f>IFERROR(VLOOKUP($H495,'Sewer F Exp'!$A:$B,17,FALSE),0)</f>
        <v>0</v>
      </c>
      <c r="AA495" s="34">
        <f>IFERROR(VLOOKUP($H495,'Refuse F Rev'!$A:$E,15,FALSE),0)</f>
        <v>0</v>
      </c>
      <c r="AB495" s="34">
        <f>IFERROR(VLOOKUP($H495,'Refuse F Rev'!$A:$E,16,FALSE),0)</f>
        <v>0</v>
      </c>
      <c r="AC495" s="42">
        <f>IFERROR(VLOOKUP($H495,'Refuse F Rev'!$A:$E,17,FALSE),0)</f>
        <v>0</v>
      </c>
      <c r="AD495" s="34">
        <f>IFERROR(VLOOKUP($H495,'Refuse F Exp'!$A:$E,15,FALSE),0)</f>
        <v>0</v>
      </c>
      <c r="AE495" s="34">
        <f>IFERROR(VLOOKUP($H495,'Refuse F Exp'!$A:$E,16,FALSE),0)</f>
        <v>0</v>
      </c>
      <c r="AF495" s="42">
        <f>IFERROR(VLOOKUP($H495,'Refuse F Exp'!$A:$E,17,FALSE),0)</f>
        <v>0</v>
      </c>
      <c r="AG495" s="34">
        <f>IFERROR(VLOOKUP($H495,#REF!,10,FALSE),0)</f>
        <v>0</v>
      </c>
      <c r="AH495" s="34">
        <f>IFERROR(VLOOKUP($H495,#REF!,11,FALSE),0)</f>
        <v>0</v>
      </c>
      <c r="AI495" s="42">
        <f>IFERROR(VLOOKUP($H495,#REF!,12,FALSE),0)</f>
        <v>0</v>
      </c>
      <c r="AJ495" s="34">
        <f>IFERROR(VLOOKUP($H495,#REF!,10,FALSE),0)</f>
        <v>0</v>
      </c>
      <c r="AK495" s="34">
        <f>IFERROR(VLOOKUP($H495,#REF!,11,FALSE),0)</f>
        <v>0</v>
      </c>
      <c r="AL495" s="42">
        <f>IFERROR(VLOOKUP($H495,#REF!,12,FALSE),0)</f>
        <v>0</v>
      </c>
      <c r="AM495" s="34">
        <f>IFERROR(VLOOKUP($H495,#REF!,10,FALSE),0)</f>
        <v>0</v>
      </c>
      <c r="AN495" s="34">
        <f>IFERROR(VLOOKUP($H495,#REF!,11,FALSE),0)</f>
        <v>0</v>
      </c>
      <c r="AO495" s="42">
        <f>IFERROR(VLOOKUP($H495,#REF!,12,FALSE),0)</f>
        <v>0</v>
      </c>
      <c r="AP495" s="34">
        <f>IFERROR(VLOOKUP($H495,#REF!,10,FALSE),0)</f>
        <v>0</v>
      </c>
      <c r="AQ495" s="34">
        <f>IFERROR(VLOOKUP($H495,#REF!,11,FALSE),0)</f>
        <v>0</v>
      </c>
      <c r="AR495" s="42">
        <f>IFERROR(VLOOKUP($H495,#REF!,12,FALSE),0)</f>
        <v>0</v>
      </c>
      <c r="AS495" s="34">
        <f>IFERROR(VLOOKUP($H495,#REF!,13,FALSE),0)</f>
        <v>0</v>
      </c>
      <c r="AT495" s="34">
        <f>IFERROR(VLOOKUP($H495,#REF!,14,FALSE),0)</f>
        <v>0</v>
      </c>
      <c r="AU495" s="42">
        <f>IFERROR(VLOOKUP($H495,#REF!,15,FALSE),0)</f>
        <v>0</v>
      </c>
      <c r="AV495" s="34">
        <f>IFERROR(VLOOKUP($H495,#REF!,15,FALSE),0)</f>
        <v>0</v>
      </c>
      <c r="AW495" s="34">
        <f>IFERROR(VLOOKUP($H495,#REF!,16,FALSE),0)</f>
        <v>0</v>
      </c>
      <c r="AX495" s="42">
        <f>IFERROR(VLOOKUP($H495,#REF!,17,FALSE),0)</f>
        <v>0</v>
      </c>
    </row>
    <row r="496" spans="1:50" x14ac:dyDescent="0.3">
      <c r="A496" s="33" t="str">
        <f t="shared" si="28"/>
        <v>CD-7750-4-122</v>
      </c>
      <c r="B496" s="33" t="str">
        <f>+'R&amp;E EXPORT'!B495</f>
        <v>GRANT-STATE-DASNY SAM</v>
      </c>
      <c r="C496" t="str">
        <f>IFERROR(VLOOKUP(A496,'MCSJ Export'!A:C,3,FALSE),"")</f>
        <v>Sub Account</v>
      </c>
      <c r="D496" s="37">
        <f t="shared" ca="1" si="29"/>
        <v>0</v>
      </c>
      <c r="E496" s="37">
        <f t="shared" ca="1" si="30"/>
        <v>0</v>
      </c>
      <c r="F496" s="37">
        <f t="shared" ca="1" si="31"/>
        <v>0</v>
      </c>
      <c r="G496" s="37"/>
      <c r="H496" s="33" t="str">
        <f>+'R&amp;E EXPORT'!A495</f>
        <v>CD-7750-4-122</v>
      </c>
      <c r="I496" s="34">
        <f>IFERROR(VLOOKUP($H496,'Gen F Rev'!$A:$M,15,FALSE),0)</f>
        <v>0</v>
      </c>
      <c r="J496" s="34">
        <f>IFERROR(VLOOKUP($H496,'Gen F Rev'!$A:$M,16,FALSE),0)</f>
        <v>0</v>
      </c>
      <c r="K496" s="42">
        <f>IFERROR(VLOOKUP($H496,'Gen F Rev'!$A:$M,17,FALSE),0)</f>
        <v>0</v>
      </c>
      <c r="L496" s="34">
        <f>IFERROR(VLOOKUP($H496,'Gen F Exp'!$A:$E,15,FALSE),0)</f>
        <v>0</v>
      </c>
      <c r="M496" s="34">
        <f>IFERROR(VLOOKUP($H496,'Gen F Exp'!$A:$E,16,FALSE),0)</f>
        <v>0</v>
      </c>
      <c r="N496" s="42">
        <f>IFERROR(VLOOKUP($H496,'Gen F Exp'!$A:$E,17,FALSE),0)</f>
        <v>0</v>
      </c>
      <c r="O496" s="34">
        <f>IFERROR(VLOOKUP($H496,'Water F Rev'!$A:$L,15,FALSE),0)</f>
        <v>0</v>
      </c>
      <c r="P496" s="34">
        <f>IFERROR(VLOOKUP($H496,'Water F Rev'!$A:$L,16,FALSE),0)</f>
        <v>0</v>
      </c>
      <c r="Q496" s="42">
        <f>IFERROR(VLOOKUP($H496,'Water F Rev'!$A:$L,17,FALSE),0)</f>
        <v>0</v>
      </c>
      <c r="R496" s="34">
        <f>IFERROR(VLOOKUP($H496,'Water F Exp'!$A:$K,15,FALSE),0)</f>
        <v>0</v>
      </c>
      <c r="S496" s="34">
        <f>IFERROR(VLOOKUP($H496,'Water F Exp'!$A:$K,16,FALSE),0)</f>
        <v>0</v>
      </c>
      <c r="T496" s="42">
        <f>IFERROR(VLOOKUP($H496,'Water F Exp'!$A:$K,17,FALSE),0)</f>
        <v>0</v>
      </c>
      <c r="U496" s="34">
        <f ca="1">IFERROR(VLOOKUP($H496,'Sewer F Rev'!$A:$E,15,FALSE),0)</f>
        <v>0</v>
      </c>
      <c r="V496" s="34">
        <f ca="1">IFERROR(VLOOKUP($H496,'Sewer F Rev'!$A:$E,16,FALSE),0)</f>
        <v>0</v>
      </c>
      <c r="W496" s="42">
        <f ca="1">IFERROR(VLOOKUP($H496,'Sewer F Rev'!$A:$E,17,FALSE),0)</f>
        <v>0</v>
      </c>
      <c r="X496" s="34">
        <f>IFERROR(VLOOKUP($H496,'Sewer F Exp'!$A:$B,15,FALSE),0)</f>
        <v>0</v>
      </c>
      <c r="Y496" s="34">
        <f>IFERROR(VLOOKUP($H496,'Sewer F Exp'!$A:$B,16,FALSE),0)</f>
        <v>0</v>
      </c>
      <c r="Z496" s="42">
        <f>IFERROR(VLOOKUP($H496,'Sewer F Exp'!$A:$B,17,FALSE),0)</f>
        <v>0</v>
      </c>
      <c r="AA496" s="34">
        <f>IFERROR(VLOOKUP($H496,'Refuse F Rev'!$A:$E,15,FALSE),0)</f>
        <v>0</v>
      </c>
      <c r="AB496" s="34">
        <f>IFERROR(VLOOKUP($H496,'Refuse F Rev'!$A:$E,16,FALSE),0)</f>
        <v>0</v>
      </c>
      <c r="AC496" s="42">
        <f>IFERROR(VLOOKUP($H496,'Refuse F Rev'!$A:$E,17,FALSE),0)</f>
        <v>0</v>
      </c>
      <c r="AD496" s="34">
        <f>IFERROR(VLOOKUP($H496,'Refuse F Exp'!$A:$E,15,FALSE),0)</f>
        <v>0</v>
      </c>
      <c r="AE496" s="34">
        <f>IFERROR(VLOOKUP($H496,'Refuse F Exp'!$A:$E,16,FALSE),0)</f>
        <v>0</v>
      </c>
      <c r="AF496" s="42">
        <f>IFERROR(VLOOKUP($H496,'Refuse F Exp'!$A:$E,17,FALSE),0)</f>
        <v>0</v>
      </c>
      <c r="AG496" s="34">
        <f>IFERROR(VLOOKUP($H496,#REF!,10,FALSE),0)</f>
        <v>0</v>
      </c>
      <c r="AH496" s="34">
        <f>IFERROR(VLOOKUP($H496,#REF!,11,FALSE),0)</f>
        <v>0</v>
      </c>
      <c r="AI496" s="42">
        <f>IFERROR(VLOOKUP($H496,#REF!,12,FALSE),0)</f>
        <v>0</v>
      </c>
      <c r="AJ496" s="34">
        <f>IFERROR(VLOOKUP($H496,#REF!,10,FALSE),0)</f>
        <v>0</v>
      </c>
      <c r="AK496" s="34">
        <f>IFERROR(VLOOKUP($H496,#REF!,11,FALSE),0)</f>
        <v>0</v>
      </c>
      <c r="AL496" s="42">
        <f>IFERROR(VLOOKUP($H496,#REF!,12,FALSE),0)</f>
        <v>0</v>
      </c>
      <c r="AM496" s="34">
        <f>IFERROR(VLOOKUP($H496,#REF!,10,FALSE),0)</f>
        <v>0</v>
      </c>
      <c r="AN496" s="34">
        <f>IFERROR(VLOOKUP($H496,#REF!,11,FALSE),0)</f>
        <v>0</v>
      </c>
      <c r="AO496" s="42">
        <f>IFERROR(VLOOKUP($H496,#REF!,12,FALSE),0)</f>
        <v>0</v>
      </c>
      <c r="AP496" s="34">
        <f>IFERROR(VLOOKUP($H496,#REF!,10,FALSE),0)</f>
        <v>0</v>
      </c>
      <c r="AQ496" s="34">
        <f>IFERROR(VLOOKUP($H496,#REF!,11,FALSE),0)</f>
        <v>0</v>
      </c>
      <c r="AR496" s="42">
        <f>IFERROR(VLOOKUP($H496,#REF!,12,FALSE),0)</f>
        <v>0</v>
      </c>
      <c r="AS496" s="34">
        <f>IFERROR(VLOOKUP($H496,#REF!,13,FALSE),0)</f>
        <v>0</v>
      </c>
      <c r="AT496" s="34">
        <f>IFERROR(VLOOKUP($H496,#REF!,14,FALSE),0)</f>
        <v>0</v>
      </c>
      <c r="AU496" s="42">
        <f>IFERROR(VLOOKUP($H496,#REF!,15,FALSE),0)</f>
        <v>0</v>
      </c>
      <c r="AV496" s="34">
        <f>IFERROR(VLOOKUP($H496,#REF!,15,FALSE),0)</f>
        <v>0</v>
      </c>
      <c r="AW496" s="34">
        <f>IFERROR(VLOOKUP($H496,#REF!,16,FALSE),0)</f>
        <v>0</v>
      </c>
      <c r="AX496" s="42">
        <f>IFERROR(VLOOKUP($H496,#REF!,17,FALSE),0)</f>
        <v>0</v>
      </c>
    </row>
    <row r="497" spans="1:50" x14ac:dyDescent="0.3">
      <c r="A497" s="33" t="str">
        <f t="shared" si="28"/>
        <v>CD-7750-4-123</v>
      </c>
      <c r="B497" s="33" t="str">
        <f>+'R&amp;E EXPORT'!B496</f>
        <v>GRANT-ZOMBIE</v>
      </c>
      <c r="C497" t="str">
        <f>IFERROR(VLOOKUP(A497,'MCSJ Export'!A:C,3,FALSE),"")</f>
        <v>Sub Account</v>
      </c>
      <c r="D497" s="37">
        <f t="shared" ca="1" si="29"/>
        <v>0</v>
      </c>
      <c r="E497" s="37">
        <f t="shared" ca="1" si="30"/>
        <v>0</v>
      </c>
      <c r="F497" s="37">
        <f t="shared" ca="1" si="31"/>
        <v>0</v>
      </c>
      <c r="G497" s="37"/>
      <c r="H497" s="33" t="str">
        <f>+'R&amp;E EXPORT'!A496</f>
        <v>CD-7750-4-123</v>
      </c>
      <c r="I497" s="34">
        <f>IFERROR(VLOOKUP($H497,'Gen F Rev'!$A:$M,15,FALSE),0)</f>
        <v>0</v>
      </c>
      <c r="J497" s="34">
        <f>IFERROR(VLOOKUP($H497,'Gen F Rev'!$A:$M,16,FALSE),0)</f>
        <v>0</v>
      </c>
      <c r="K497" s="42">
        <f>IFERROR(VLOOKUP($H497,'Gen F Rev'!$A:$M,17,FALSE),0)</f>
        <v>0</v>
      </c>
      <c r="L497" s="34">
        <f>IFERROR(VLOOKUP($H497,'Gen F Exp'!$A:$E,15,FALSE),0)</f>
        <v>0</v>
      </c>
      <c r="M497" s="34">
        <f>IFERROR(VLOOKUP($H497,'Gen F Exp'!$A:$E,16,FALSE),0)</f>
        <v>0</v>
      </c>
      <c r="N497" s="42">
        <f>IFERROR(VLOOKUP($H497,'Gen F Exp'!$A:$E,17,FALSE),0)</f>
        <v>0</v>
      </c>
      <c r="O497" s="34">
        <f>IFERROR(VLOOKUP($H497,'Water F Rev'!$A:$L,15,FALSE),0)</f>
        <v>0</v>
      </c>
      <c r="P497" s="34">
        <f>IFERROR(VLOOKUP($H497,'Water F Rev'!$A:$L,16,FALSE),0)</f>
        <v>0</v>
      </c>
      <c r="Q497" s="42">
        <f>IFERROR(VLOOKUP($H497,'Water F Rev'!$A:$L,17,FALSE),0)</f>
        <v>0</v>
      </c>
      <c r="R497" s="34">
        <f>IFERROR(VLOOKUP($H497,'Water F Exp'!$A:$K,15,FALSE),0)</f>
        <v>0</v>
      </c>
      <c r="S497" s="34">
        <f>IFERROR(VLOOKUP($H497,'Water F Exp'!$A:$K,16,FALSE),0)</f>
        <v>0</v>
      </c>
      <c r="T497" s="42">
        <f>IFERROR(VLOOKUP($H497,'Water F Exp'!$A:$K,17,FALSE),0)</f>
        <v>0</v>
      </c>
      <c r="U497" s="34">
        <f ca="1">IFERROR(VLOOKUP($H497,'Sewer F Rev'!$A:$E,15,FALSE),0)</f>
        <v>0</v>
      </c>
      <c r="V497" s="34">
        <f ca="1">IFERROR(VLOOKUP($H497,'Sewer F Rev'!$A:$E,16,FALSE),0)</f>
        <v>0</v>
      </c>
      <c r="W497" s="42">
        <f ca="1">IFERROR(VLOOKUP($H497,'Sewer F Rev'!$A:$E,17,FALSE),0)</f>
        <v>0</v>
      </c>
      <c r="X497" s="34">
        <f>IFERROR(VLOOKUP($H497,'Sewer F Exp'!$A:$B,15,FALSE),0)</f>
        <v>0</v>
      </c>
      <c r="Y497" s="34">
        <f>IFERROR(VLOOKUP($H497,'Sewer F Exp'!$A:$B,16,FALSE),0)</f>
        <v>0</v>
      </c>
      <c r="Z497" s="42">
        <f>IFERROR(VLOOKUP($H497,'Sewer F Exp'!$A:$B,17,FALSE),0)</f>
        <v>0</v>
      </c>
      <c r="AA497" s="34">
        <f>IFERROR(VLOOKUP($H497,'Refuse F Rev'!$A:$E,15,FALSE),0)</f>
        <v>0</v>
      </c>
      <c r="AB497" s="34">
        <f>IFERROR(VLOOKUP($H497,'Refuse F Rev'!$A:$E,16,FALSE),0)</f>
        <v>0</v>
      </c>
      <c r="AC497" s="42">
        <f>IFERROR(VLOOKUP($H497,'Refuse F Rev'!$A:$E,17,FALSE),0)</f>
        <v>0</v>
      </c>
      <c r="AD497" s="34">
        <f>IFERROR(VLOOKUP($H497,'Refuse F Exp'!$A:$E,15,FALSE),0)</f>
        <v>0</v>
      </c>
      <c r="AE497" s="34">
        <f>IFERROR(VLOOKUP($H497,'Refuse F Exp'!$A:$E,16,FALSE),0)</f>
        <v>0</v>
      </c>
      <c r="AF497" s="42">
        <f>IFERROR(VLOOKUP($H497,'Refuse F Exp'!$A:$E,17,FALSE),0)</f>
        <v>0</v>
      </c>
      <c r="AG497" s="34">
        <f>IFERROR(VLOOKUP($H497,#REF!,10,FALSE),0)</f>
        <v>0</v>
      </c>
      <c r="AH497" s="34">
        <f>IFERROR(VLOOKUP($H497,#REF!,11,FALSE),0)</f>
        <v>0</v>
      </c>
      <c r="AI497" s="42">
        <f>IFERROR(VLOOKUP($H497,#REF!,12,FALSE),0)</f>
        <v>0</v>
      </c>
      <c r="AJ497" s="34">
        <f>IFERROR(VLOOKUP($H497,#REF!,10,FALSE),0)</f>
        <v>0</v>
      </c>
      <c r="AK497" s="34">
        <f>IFERROR(VLOOKUP($H497,#REF!,11,FALSE),0)</f>
        <v>0</v>
      </c>
      <c r="AL497" s="42">
        <f>IFERROR(VLOOKUP($H497,#REF!,12,FALSE),0)</f>
        <v>0</v>
      </c>
      <c r="AM497" s="34">
        <f>IFERROR(VLOOKUP($H497,#REF!,10,FALSE),0)</f>
        <v>0</v>
      </c>
      <c r="AN497" s="34">
        <f>IFERROR(VLOOKUP($H497,#REF!,11,FALSE),0)</f>
        <v>0</v>
      </c>
      <c r="AO497" s="42">
        <f>IFERROR(VLOOKUP($H497,#REF!,12,FALSE),0)</f>
        <v>0</v>
      </c>
      <c r="AP497" s="34">
        <f>IFERROR(VLOOKUP($H497,#REF!,10,FALSE),0)</f>
        <v>0</v>
      </c>
      <c r="AQ497" s="34">
        <f>IFERROR(VLOOKUP($H497,#REF!,11,FALSE),0)</f>
        <v>0</v>
      </c>
      <c r="AR497" s="42">
        <f>IFERROR(VLOOKUP($H497,#REF!,12,FALSE),0)</f>
        <v>0</v>
      </c>
      <c r="AS497" s="34">
        <f>IFERROR(VLOOKUP($H497,#REF!,13,FALSE),0)</f>
        <v>0</v>
      </c>
      <c r="AT497" s="34">
        <f>IFERROR(VLOOKUP($H497,#REF!,14,FALSE),0)</f>
        <v>0</v>
      </c>
      <c r="AU497" s="42">
        <f>IFERROR(VLOOKUP($H497,#REF!,15,FALSE),0)</f>
        <v>0</v>
      </c>
      <c r="AV497" s="34">
        <f>IFERROR(VLOOKUP($H497,#REF!,15,FALSE),0)</f>
        <v>0</v>
      </c>
      <c r="AW497" s="34">
        <f>IFERROR(VLOOKUP($H497,#REF!,16,FALSE),0)</f>
        <v>0</v>
      </c>
      <c r="AX497" s="42">
        <f>IFERROR(VLOOKUP($H497,#REF!,17,FALSE),0)</f>
        <v>0</v>
      </c>
    </row>
    <row r="498" spans="1:50" x14ac:dyDescent="0.3">
      <c r="A498" s="33" t="str">
        <f t="shared" si="28"/>
        <v>CD-7750-4-124</v>
      </c>
      <c r="B498" s="33" t="str">
        <f>+'R&amp;E EXPORT'!B497</f>
        <v>GRANT-RESTORE NY (MBPN)</v>
      </c>
      <c r="C498" t="str">
        <f>IFERROR(VLOOKUP(A498,'MCSJ Export'!A:C,3,FALSE),"")</f>
        <v>Sub Account</v>
      </c>
      <c r="D498" s="37">
        <f t="shared" ca="1" si="29"/>
        <v>0</v>
      </c>
      <c r="E498" s="37">
        <f t="shared" ca="1" si="30"/>
        <v>0</v>
      </c>
      <c r="F498" s="37">
        <f t="shared" ca="1" si="31"/>
        <v>0</v>
      </c>
      <c r="G498" s="37"/>
      <c r="H498" s="33" t="str">
        <f>+'R&amp;E EXPORT'!A497</f>
        <v>CD-7750-4-124</v>
      </c>
      <c r="I498" s="34">
        <f>IFERROR(VLOOKUP($H498,'Gen F Rev'!$A:$M,15,FALSE),0)</f>
        <v>0</v>
      </c>
      <c r="J498" s="34">
        <f>IFERROR(VLOOKUP($H498,'Gen F Rev'!$A:$M,16,FALSE),0)</f>
        <v>0</v>
      </c>
      <c r="K498" s="42">
        <f>IFERROR(VLOOKUP($H498,'Gen F Rev'!$A:$M,17,FALSE),0)</f>
        <v>0</v>
      </c>
      <c r="L498" s="34">
        <f>IFERROR(VLOOKUP($H498,'Gen F Exp'!$A:$E,15,FALSE),0)</f>
        <v>0</v>
      </c>
      <c r="M498" s="34">
        <f>IFERROR(VLOOKUP($H498,'Gen F Exp'!$A:$E,16,FALSE),0)</f>
        <v>0</v>
      </c>
      <c r="N498" s="42">
        <f>IFERROR(VLOOKUP($H498,'Gen F Exp'!$A:$E,17,FALSE),0)</f>
        <v>0</v>
      </c>
      <c r="O498" s="34">
        <f>IFERROR(VLOOKUP($H498,'Water F Rev'!$A:$L,15,FALSE),0)</f>
        <v>0</v>
      </c>
      <c r="P498" s="34">
        <f>IFERROR(VLOOKUP($H498,'Water F Rev'!$A:$L,16,FALSE),0)</f>
        <v>0</v>
      </c>
      <c r="Q498" s="42">
        <f>IFERROR(VLOOKUP($H498,'Water F Rev'!$A:$L,17,FALSE),0)</f>
        <v>0</v>
      </c>
      <c r="R498" s="34">
        <f>IFERROR(VLOOKUP($H498,'Water F Exp'!$A:$K,15,FALSE),0)</f>
        <v>0</v>
      </c>
      <c r="S498" s="34">
        <f>IFERROR(VLOOKUP($H498,'Water F Exp'!$A:$K,16,FALSE),0)</f>
        <v>0</v>
      </c>
      <c r="T498" s="42">
        <f>IFERROR(VLOOKUP($H498,'Water F Exp'!$A:$K,17,FALSE),0)</f>
        <v>0</v>
      </c>
      <c r="U498" s="34">
        <f ca="1">IFERROR(VLOOKUP($H498,'Sewer F Rev'!$A:$E,15,FALSE),0)</f>
        <v>0</v>
      </c>
      <c r="V498" s="34">
        <f ca="1">IFERROR(VLOOKUP($H498,'Sewer F Rev'!$A:$E,16,FALSE),0)</f>
        <v>0</v>
      </c>
      <c r="W498" s="42">
        <f ca="1">IFERROR(VLOOKUP($H498,'Sewer F Rev'!$A:$E,17,FALSE),0)</f>
        <v>0</v>
      </c>
      <c r="X498" s="34">
        <f>IFERROR(VLOOKUP($H498,'Sewer F Exp'!$A:$B,15,FALSE),0)</f>
        <v>0</v>
      </c>
      <c r="Y498" s="34">
        <f>IFERROR(VLOOKUP($H498,'Sewer F Exp'!$A:$B,16,FALSE),0)</f>
        <v>0</v>
      </c>
      <c r="Z498" s="42">
        <f>IFERROR(VLOOKUP($H498,'Sewer F Exp'!$A:$B,17,FALSE),0)</f>
        <v>0</v>
      </c>
      <c r="AA498" s="34">
        <f>IFERROR(VLOOKUP($H498,'Refuse F Rev'!$A:$E,15,FALSE),0)</f>
        <v>0</v>
      </c>
      <c r="AB498" s="34">
        <f>IFERROR(VLOOKUP($H498,'Refuse F Rev'!$A:$E,16,FALSE),0)</f>
        <v>0</v>
      </c>
      <c r="AC498" s="42">
        <f>IFERROR(VLOOKUP($H498,'Refuse F Rev'!$A:$E,17,FALSE),0)</f>
        <v>0</v>
      </c>
      <c r="AD498" s="34">
        <f>IFERROR(VLOOKUP($H498,'Refuse F Exp'!$A:$E,15,FALSE),0)</f>
        <v>0</v>
      </c>
      <c r="AE498" s="34">
        <f>IFERROR(VLOOKUP($H498,'Refuse F Exp'!$A:$E,16,FALSE),0)</f>
        <v>0</v>
      </c>
      <c r="AF498" s="42">
        <f>IFERROR(VLOOKUP($H498,'Refuse F Exp'!$A:$E,17,FALSE),0)</f>
        <v>0</v>
      </c>
      <c r="AG498" s="34">
        <f>IFERROR(VLOOKUP($H498,#REF!,10,FALSE),0)</f>
        <v>0</v>
      </c>
      <c r="AH498" s="34">
        <f>IFERROR(VLOOKUP($H498,#REF!,11,FALSE),0)</f>
        <v>0</v>
      </c>
      <c r="AI498" s="42">
        <f>IFERROR(VLOOKUP($H498,#REF!,12,FALSE),0)</f>
        <v>0</v>
      </c>
      <c r="AJ498" s="34">
        <f>IFERROR(VLOOKUP($H498,#REF!,10,FALSE),0)</f>
        <v>0</v>
      </c>
      <c r="AK498" s="34">
        <f>IFERROR(VLOOKUP($H498,#REF!,11,FALSE),0)</f>
        <v>0</v>
      </c>
      <c r="AL498" s="42">
        <f>IFERROR(VLOOKUP($H498,#REF!,12,FALSE),0)</f>
        <v>0</v>
      </c>
      <c r="AM498" s="34">
        <f>IFERROR(VLOOKUP($H498,#REF!,10,FALSE),0)</f>
        <v>0</v>
      </c>
      <c r="AN498" s="34">
        <f>IFERROR(VLOOKUP($H498,#REF!,11,FALSE),0)</f>
        <v>0</v>
      </c>
      <c r="AO498" s="42">
        <f>IFERROR(VLOOKUP($H498,#REF!,12,FALSE),0)</f>
        <v>0</v>
      </c>
      <c r="AP498" s="34">
        <f>IFERROR(VLOOKUP($H498,#REF!,10,FALSE),0)</f>
        <v>0</v>
      </c>
      <c r="AQ498" s="34">
        <f>IFERROR(VLOOKUP($H498,#REF!,11,FALSE),0)</f>
        <v>0</v>
      </c>
      <c r="AR498" s="42">
        <f>IFERROR(VLOOKUP($H498,#REF!,12,FALSE),0)</f>
        <v>0</v>
      </c>
      <c r="AS498" s="34">
        <f>IFERROR(VLOOKUP($H498,#REF!,13,FALSE),0)</f>
        <v>0</v>
      </c>
      <c r="AT498" s="34">
        <f>IFERROR(VLOOKUP($H498,#REF!,14,FALSE),0)</f>
        <v>0</v>
      </c>
      <c r="AU498" s="42">
        <f>IFERROR(VLOOKUP($H498,#REF!,15,FALSE),0)</f>
        <v>0</v>
      </c>
      <c r="AV498" s="34">
        <f>IFERROR(VLOOKUP($H498,#REF!,15,FALSE),0)</f>
        <v>0</v>
      </c>
      <c r="AW498" s="34">
        <f>IFERROR(VLOOKUP($H498,#REF!,16,FALSE),0)</f>
        <v>0</v>
      </c>
      <c r="AX498" s="42">
        <f>IFERROR(VLOOKUP($H498,#REF!,17,FALSE),0)</f>
        <v>0</v>
      </c>
    </row>
    <row r="499" spans="1:50" x14ac:dyDescent="0.3">
      <c r="A499" s="33" t="str">
        <f t="shared" si="28"/>
        <v>CD-7750-4-125</v>
      </c>
      <c r="B499" s="33" t="str">
        <f>+'R&amp;E EXPORT'!B498</f>
        <v>GRANT-COUNTY-BC IMA JENNISON PARK</v>
      </c>
      <c r="C499" t="str">
        <f>IFERROR(VLOOKUP(A499,'MCSJ Export'!A:C,3,FALSE),"")</f>
        <v>Sub Account</v>
      </c>
      <c r="D499" s="37">
        <f t="shared" ca="1" si="29"/>
        <v>0</v>
      </c>
      <c r="E499" s="37">
        <f t="shared" ca="1" si="30"/>
        <v>0</v>
      </c>
      <c r="F499" s="37">
        <f t="shared" ca="1" si="31"/>
        <v>0</v>
      </c>
      <c r="G499" s="37"/>
      <c r="H499" s="33" t="str">
        <f>+'R&amp;E EXPORT'!A498</f>
        <v>CD-7750-4-125</v>
      </c>
      <c r="I499" s="34">
        <f>IFERROR(VLOOKUP($H499,'Gen F Rev'!$A:$M,15,FALSE),0)</f>
        <v>0</v>
      </c>
      <c r="J499" s="34">
        <f>IFERROR(VLOOKUP($H499,'Gen F Rev'!$A:$M,16,FALSE),0)</f>
        <v>0</v>
      </c>
      <c r="K499" s="42">
        <f>IFERROR(VLOOKUP($H499,'Gen F Rev'!$A:$M,17,FALSE),0)</f>
        <v>0</v>
      </c>
      <c r="L499" s="34">
        <f>IFERROR(VLOOKUP($H499,'Gen F Exp'!$A:$E,15,FALSE),0)</f>
        <v>0</v>
      </c>
      <c r="M499" s="34">
        <f>IFERROR(VLOOKUP($H499,'Gen F Exp'!$A:$E,16,FALSE),0)</f>
        <v>0</v>
      </c>
      <c r="N499" s="42">
        <f>IFERROR(VLOOKUP($H499,'Gen F Exp'!$A:$E,17,FALSE),0)</f>
        <v>0</v>
      </c>
      <c r="O499" s="34">
        <f>IFERROR(VLOOKUP($H499,'Water F Rev'!$A:$L,15,FALSE),0)</f>
        <v>0</v>
      </c>
      <c r="P499" s="34">
        <f>IFERROR(VLOOKUP($H499,'Water F Rev'!$A:$L,16,FALSE),0)</f>
        <v>0</v>
      </c>
      <c r="Q499" s="42">
        <f>IFERROR(VLOOKUP($H499,'Water F Rev'!$A:$L,17,FALSE),0)</f>
        <v>0</v>
      </c>
      <c r="R499" s="34">
        <f>IFERROR(VLOOKUP($H499,'Water F Exp'!$A:$K,15,FALSE),0)</f>
        <v>0</v>
      </c>
      <c r="S499" s="34">
        <f>IFERROR(VLOOKUP($H499,'Water F Exp'!$A:$K,16,FALSE),0)</f>
        <v>0</v>
      </c>
      <c r="T499" s="42">
        <f>IFERROR(VLOOKUP($H499,'Water F Exp'!$A:$K,17,FALSE),0)</f>
        <v>0</v>
      </c>
      <c r="U499" s="34">
        <f ca="1">IFERROR(VLOOKUP($H499,'Sewer F Rev'!$A:$E,15,FALSE),0)</f>
        <v>0</v>
      </c>
      <c r="V499" s="34">
        <f ca="1">IFERROR(VLOOKUP($H499,'Sewer F Rev'!$A:$E,16,FALSE),0)</f>
        <v>0</v>
      </c>
      <c r="W499" s="42">
        <f ca="1">IFERROR(VLOOKUP($H499,'Sewer F Rev'!$A:$E,17,FALSE),0)</f>
        <v>0</v>
      </c>
      <c r="X499" s="34">
        <f>IFERROR(VLOOKUP($H499,'Sewer F Exp'!$A:$B,15,FALSE),0)</f>
        <v>0</v>
      </c>
      <c r="Y499" s="34">
        <f>IFERROR(VLOOKUP($H499,'Sewer F Exp'!$A:$B,16,FALSE),0)</f>
        <v>0</v>
      </c>
      <c r="Z499" s="42">
        <f>IFERROR(VLOOKUP($H499,'Sewer F Exp'!$A:$B,17,FALSE),0)</f>
        <v>0</v>
      </c>
      <c r="AA499" s="34">
        <f>IFERROR(VLOOKUP($H499,'Refuse F Rev'!$A:$E,15,FALSE),0)</f>
        <v>0</v>
      </c>
      <c r="AB499" s="34">
        <f>IFERROR(VLOOKUP($H499,'Refuse F Rev'!$A:$E,16,FALSE),0)</f>
        <v>0</v>
      </c>
      <c r="AC499" s="42">
        <f>IFERROR(VLOOKUP($H499,'Refuse F Rev'!$A:$E,17,FALSE),0)</f>
        <v>0</v>
      </c>
      <c r="AD499" s="34">
        <f>IFERROR(VLOOKUP($H499,'Refuse F Exp'!$A:$E,15,FALSE),0)</f>
        <v>0</v>
      </c>
      <c r="AE499" s="34">
        <f>IFERROR(VLOOKUP($H499,'Refuse F Exp'!$A:$E,16,FALSE),0)</f>
        <v>0</v>
      </c>
      <c r="AF499" s="42">
        <f>IFERROR(VLOOKUP($H499,'Refuse F Exp'!$A:$E,17,FALSE),0)</f>
        <v>0</v>
      </c>
      <c r="AG499" s="34">
        <f>IFERROR(VLOOKUP($H499,#REF!,10,FALSE),0)</f>
        <v>0</v>
      </c>
      <c r="AH499" s="34">
        <f>IFERROR(VLOOKUP($H499,#REF!,11,FALSE),0)</f>
        <v>0</v>
      </c>
      <c r="AI499" s="42">
        <f>IFERROR(VLOOKUP($H499,#REF!,12,FALSE),0)</f>
        <v>0</v>
      </c>
      <c r="AJ499" s="34">
        <f>IFERROR(VLOOKUP($H499,#REF!,10,FALSE),0)</f>
        <v>0</v>
      </c>
      <c r="AK499" s="34">
        <f>IFERROR(VLOOKUP($H499,#REF!,11,FALSE),0)</f>
        <v>0</v>
      </c>
      <c r="AL499" s="42">
        <f>IFERROR(VLOOKUP($H499,#REF!,12,FALSE),0)</f>
        <v>0</v>
      </c>
      <c r="AM499" s="34">
        <f>IFERROR(VLOOKUP($H499,#REF!,10,FALSE),0)</f>
        <v>0</v>
      </c>
      <c r="AN499" s="34">
        <f>IFERROR(VLOOKUP($H499,#REF!,11,FALSE),0)</f>
        <v>0</v>
      </c>
      <c r="AO499" s="42">
        <f>IFERROR(VLOOKUP($H499,#REF!,12,FALSE),0)</f>
        <v>0</v>
      </c>
      <c r="AP499" s="34">
        <f>IFERROR(VLOOKUP($H499,#REF!,10,FALSE),0)</f>
        <v>0</v>
      </c>
      <c r="AQ499" s="34">
        <f>IFERROR(VLOOKUP($H499,#REF!,11,FALSE),0)</f>
        <v>0</v>
      </c>
      <c r="AR499" s="42">
        <f>IFERROR(VLOOKUP($H499,#REF!,12,FALSE),0)</f>
        <v>0</v>
      </c>
      <c r="AS499" s="34">
        <f>IFERROR(VLOOKUP($H499,#REF!,13,FALSE),0)</f>
        <v>0</v>
      </c>
      <c r="AT499" s="34">
        <f>IFERROR(VLOOKUP($H499,#REF!,14,FALSE),0)</f>
        <v>0</v>
      </c>
      <c r="AU499" s="42">
        <f>IFERROR(VLOOKUP($H499,#REF!,15,FALSE),0)</f>
        <v>0</v>
      </c>
      <c r="AV499" s="34">
        <f>IFERROR(VLOOKUP($H499,#REF!,15,FALSE),0)</f>
        <v>0</v>
      </c>
      <c r="AW499" s="34">
        <f>IFERROR(VLOOKUP($H499,#REF!,16,FALSE),0)</f>
        <v>0</v>
      </c>
      <c r="AX499" s="42">
        <f>IFERROR(VLOOKUP($H499,#REF!,17,FALSE),0)</f>
        <v>0</v>
      </c>
    </row>
    <row r="500" spans="1:50" x14ac:dyDescent="0.3">
      <c r="A500" s="33" t="str">
        <f t="shared" si="28"/>
        <v>CD-7750-4-127</v>
      </c>
      <c r="B500" s="33" t="str">
        <f>+'R&amp;E EXPORT'!B499</f>
        <v>GRANT-DOWNTOWN PARKING STUDY</v>
      </c>
      <c r="C500" t="str">
        <f>IFERROR(VLOOKUP(A500,'MCSJ Export'!A:C,3,FALSE),"")</f>
        <v>Sub Account</v>
      </c>
      <c r="D500" s="37">
        <f t="shared" ca="1" si="29"/>
        <v>0</v>
      </c>
      <c r="E500" s="37">
        <f t="shared" ca="1" si="30"/>
        <v>0</v>
      </c>
      <c r="F500" s="37">
        <f t="shared" ca="1" si="31"/>
        <v>0</v>
      </c>
      <c r="G500" s="37"/>
      <c r="H500" s="33" t="str">
        <f>+'R&amp;E EXPORT'!A499</f>
        <v>CD-7750-4-127</v>
      </c>
      <c r="I500" s="34">
        <f>IFERROR(VLOOKUP($H500,'Gen F Rev'!$A:$M,15,FALSE),0)</f>
        <v>0</v>
      </c>
      <c r="J500" s="34">
        <f>IFERROR(VLOOKUP($H500,'Gen F Rev'!$A:$M,16,FALSE),0)</f>
        <v>0</v>
      </c>
      <c r="K500" s="42">
        <f>IFERROR(VLOOKUP($H500,'Gen F Rev'!$A:$M,17,FALSE),0)</f>
        <v>0</v>
      </c>
      <c r="L500" s="34">
        <f>IFERROR(VLOOKUP($H500,'Gen F Exp'!$A:$E,15,FALSE),0)</f>
        <v>0</v>
      </c>
      <c r="M500" s="34">
        <f>IFERROR(VLOOKUP($H500,'Gen F Exp'!$A:$E,16,FALSE),0)</f>
        <v>0</v>
      </c>
      <c r="N500" s="42">
        <f>IFERROR(VLOOKUP($H500,'Gen F Exp'!$A:$E,17,FALSE),0)</f>
        <v>0</v>
      </c>
      <c r="O500" s="34">
        <f>IFERROR(VLOOKUP($H500,'Water F Rev'!$A:$L,15,FALSE),0)</f>
        <v>0</v>
      </c>
      <c r="P500" s="34">
        <f>IFERROR(VLOOKUP($H500,'Water F Rev'!$A:$L,16,FALSE),0)</f>
        <v>0</v>
      </c>
      <c r="Q500" s="42">
        <f>IFERROR(VLOOKUP($H500,'Water F Rev'!$A:$L,17,FALSE),0)</f>
        <v>0</v>
      </c>
      <c r="R500" s="34">
        <f>IFERROR(VLOOKUP($H500,'Water F Exp'!$A:$K,15,FALSE),0)</f>
        <v>0</v>
      </c>
      <c r="S500" s="34">
        <f>IFERROR(VLOOKUP($H500,'Water F Exp'!$A:$K,16,FALSE),0)</f>
        <v>0</v>
      </c>
      <c r="T500" s="42">
        <f>IFERROR(VLOOKUP($H500,'Water F Exp'!$A:$K,17,FALSE),0)</f>
        <v>0</v>
      </c>
      <c r="U500" s="34">
        <f ca="1">IFERROR(VLOOKUP($H500,'Sewer F Rev'!$A:$E,15,FALSE),0)</f>
        <v>0</v>
      </c>
      <c r="V500" s="34">
        <f ca="1">IFERROR(VLOOKUP($H500,'Sewer F Rev'!$A:$E,16,FALSE),0)</f>
        <v>0</v>
      </c>
      <c r="W500" s="42">
        <f ca="1">IFERROR(VLOOKUP($H500,'Sewer F Rev'!$A:$E,17,FALSE),0)</f>
        <v>0</v>
      </c>
      <c r="X500" s="34">
        <f>IFERROR(VLOOKUP($H500,'Sewer F Exp'!$A:$B,15,FALSE),0)</f>
        <v>0</v>
      </c>
      <c r="Y500" s="34">
        <f>IFERROR(VLOOKUP($H500,'Sewer F Exp'!$A:$B,16,FALSE),0)</f>
        <v>0</v>
      </c>
      <c r="Z500" s="42">
        <f>IFERROR(VLOOKUP($H500,'Sewer F Exp'!$A:$B,17,FALSE),0)</f>
        <v>0</v>
      </c>
      <c r="AA500" s="34">
        <f>IFERROR(VLOOKUP($H500,'Refuse F Rev'!$A:$E,15,FALSE),0)</f>
        <v>0</v>
      </c>
      <c r="AB500" s="34">
        <f>IFERROR(VLOOKUP($H500,'Refuse F Rev'!$A:$E,16,FALSE),0)</f>
        <v>0</v>
      </c>
      <c r="AC500" s="42">
        <f>IFERROR(VLOOKUP($H500,'Refuse F Rev'!$A:$E,17,FALSE),0)</f>
        <v>0</v>
      </c>
      <c r="AD500" s="34">
        <f>IFERROR(VLOOKUP($H500,'Refuse F Exp'!$A:$E,15,FALSE),0)</f>
        <v>0</v>
      </c>
      <c r="AE500" s="34">
        <f>IFERROR(VLOOKUP($H500,'Refuse F Exp'!$A:$E,16,FALSE),0)</f>
        <v>0</v>
      </c>
      <c r="AF500" s="42">
        <f>IFERROR(VLOOKUP($H500,'Refuse F Exp'!$A:$E,17,FALSE),0)</f>
        <v>0</v>
      </c>
      <c r="AG500" s="34">
        <f>IFERROR(VLOOKUP($H500,#REF!,10,FALSE),0)</f>
        <v>0</v>
      </c>
      <c r="AH500" s="34">
        <f>IFERROR(VLOOKUP($H500,#REF!,11,FALSE),0)</f>
        <v>0</v>
      </c>
      <c r="AI500" s="42">
        <f>IFERROR(VLOOKUP($H500,#REF!,12,FALSE),0)</f>
        <v>0</v>
      </c>
      <c r="AJ500" s="34">
        <f>IFERROR(VLOOKUP($H500,#REF!,10,FALSE),0)</f>
        <v>0</v>
      </c>
      <c r="AK500" s="34">
        <f>IFERROR(VLOOKUP($H500,#REF!,11,FALSE),0)</f>
        <v>0</v>
      </c>
      <c r="AL500" s="42">
        <f>IFERROR(VLOOKUP($H500,#REF!,12,FALSE),0)</f>
        <v>0</v>
      </c>
      <c r="AM500" s="34">
        <f>IFERROR(VLOOKUP($H500,#REF!,10,FALSE),0)</f>
        <v>0</v>
      </c>
      <c r="AN500" s="34">
        <f>IFERROR(VLOOKUP($H500,#REF!,11,FALSE),0)</f>
        <v>0</v>
      </c>
      <c r="AO500" s="42">
        <f>IFERROR(VLOOKUP($H500,#REF!,12,FALSE),0)</f>
        <v>0</v>
      </c>
      <c r="AP500" s="34">
        <f>IFERROR(VLOOKUP($H500,#REF!,10,FALSE),0)</f>
        <v>0</v>
      </c>
      <c r="AQ500" s="34">
        <f>IFERROR(VLOOKUP($H500,#REF!,11,FALSE),0)</f>
        <v>0</v>
      </c>
      <c r="AR500" s="42">
        <f>IFERROR(VLOOKUP($H500,#REF!,12,FALSE),0)</f>
        <v>0</v>
      </c>
      <c r="AS500" s="34">
        <f>IFERROR(VLOOKUP($H500,#REF!,13,FALSE),0)</f>
        <v>0</v>
      </c>
      <c r="AT500" s="34">
        <f>IFERROR(VLOOKUP($H500,#REF!,14,FALSE),0)</f>
        <v>0</v>
      </c>
      <c r="AU500" s="42">
        <f>IFERROR(VLOOKUP($H500,#REF!,15,FALSE),0)</f>
        <v>0</v>
      </c>
      <c r="AV500" s="34">
        <f>IFERROR(VLOOKUP($H500,#REF!,15,FALSE),0)</f>
        <v>0</v>
      </c>
      <c r="AW500" s="34">
        <f>IFERROR(VLOOKUP($H500,#REF!,16,FALSE),0)</f>
        <v>0</v>
      </c>
      <c r="AX500" s="42">
        <f>IFERROR(VLOOKUP($H500,#REF!,17,FALSE),0)</f>
        <v>0</v>
      </c>
    </row>
    <row r="501" spans="1:50" x14ac:dyDescent="0.3">
      <c r="A501" s="33" t="str">
        <f t="shared" si="28"/>
        <v>CD-7750-4-128</v>
      </c>
      <c r="B501" s="33" t="str">
        <f>+'R&amp;E EXPORT'!B500</f>
        <v>GRANT-JC COMPREHENSIVE PLAN</v>
      </c>
      <c r="C501" t="str">
        <f>IFERROR(VLOOKUP(A501,'MCSJ Export'!A:C,3,FALSE),"")</f>
        <v>Sub Account</v>
      </c>
      <c r="D501" s="37">
        <f t="shared" ca="1" si="29"/>
        <v>0</v>
      </c>
      <c r="E501" s="37">
        <f t="shared" ca="1" si="30"/>
        <v>0</v>
      </c>
      <c r="F501" s="37">
        <f t="shared" ca="1" si="31"/>
        <v>0</v>
      </c>
      <c r="G501" s="37"/>
      <c r="H501" s="33" t="str">
        <f>+'R&amp;E EXPORT'!A500</f>
        <v>CD-7750-4-128</v>
      </c>
      <c r="I501" s="34">
        <f>IFERROR(VLOOKUP($H501,'Gen F Rev'!$A:$M,15,FALSE),0)</f>
        <v>0</v>
      </c>
      <c r="J501" s="34">
        <f>IFERROR(VLOOKUP($H501,'Gen F Rev'!$A:$M,16,FALSE),0)</f>
        <v>0</v>
      </c>
      <c r="K501" s="42">
        <f>IFERROR(VLOOKUP($H501,'Gen F Rev'!$A:$M,17,FALSE),0)</f>
        <v>0</v>
      </c>
      <c r="L501" s="34">
        <f>IFERROR(VLOOKUP($H501,'Gen F Exp'!$A:$E,15,FALSE),0)</f>
        <v>0</v>
      </c>
      <c r="M501" s="34">
        <f>IFERROR(VLOOKUP($H501,'Gen F Exp'!$A:$E,16,FALSE),0)</f>
        <v>0</v>
      </c>
      <c r="N501" s="42">
        <f>IFERROR(VLOOKUP($H501,'Gen F Exp'!$A:$E,17,FALSE),0)</f>
        <v>0</v>
      </c>
      <c r="O501" s="34">
        <f>IFERROR(VLOOKUP($H501,'Water F Rev'!$A:$L,15,FALSE),0)</f>
        <v>0</v>
      </c>
      <c r="P501" s="34">
        <f>IFERROR(VLOOKUP($H501,'Water F Rev'!$A:$L,16,FALSE),0)</f>
        <v>0</v>
      </c>
      <c r="Q501" s="42">
        <f>IFERROR(VLOOKUP($H501,'Water F Rev'!$A:$L,17,FALSE),0)</f>
        <v>0</v>
      </c>
      <c r="R501" s="34">
        <f>IFERROR(VLOOKUP($H501,'Water F Exp'!$A:$K,15,FALSE),0)</f>
        <v>0</v>
      </c>
      <c r="S501" s="34">
        <f>IFERROR(VLOOKUP($H501,'Water F Exp'!$A:$K,16,FALSE),0)</f>
        <v>0</v>
      </c>
      <c r="T501" s="42">
        <f>IFERROR(VLOOKUP($H501,'Water F Exp'!$A:$K,17,FALSE),0)</f>
        <v>0</v>
      </c>
      <c r="U501" s="34">
        <f ca="1">IFERROR(VLOOKUP($H501,'Sewer F Rev'!$A:$E,15,FALSE),0)</f>
        <v>0</v>
      </c>
      <c r="V501" s="34">
        <f ca="1">IFERROR(VLOOKUP($H501,'Sewer F Rev'!$A:$E,16,FALSE),0)</f>
        <v>0</v>
      </c>
      <c r="W501" s="42">
        <f ca="1">IFERROR(VLOOKUP($H501,'Sewer F Rev'!$A:$E,17,FALSE),0)</f>
        <v>0</v>
      </c>
      <c r="X501" s="34">
        <f>IFERROR(VLOOKUP($H501,'Sewer F Exp'!$A:$B,15,FALSE),0)</f>
        <v>0</v>
      </c>
      <c r="Y501" s="34">
        <f>IFERROR(VLOOKUP($H501,'Sewer F Exp'!$A:$B,16,FALSE),0)</f>
        <v>0</v>
      </c>
      <c r="Z501" s="42">
        <f>IFERROR(VLOOKUP($H501,'Sewer F Exp'!$A:$B,17,FALSE),0)</f>
        <v>0</v>
      </c>
      <c r="AA501" s="34">
        <f>IFERROR(VLOOKUP($H501,'Refuse F Rev'!$A:$E,15,FALSE),0)</f>
        <v>0</v>
      </c>
      <c r="AB501" s="34">
        <f>IFERROR(VLOOKUP($H501,'Refuse F Rev'!$A:$E,16,FALSE),0)</f>
        <v>0</v>
      </c>
      <c r="AC501" s="42">
        <f>IFERROR(VLOOKUP($H501,'Refuse F Rev'!$A:$E,17,FALSE),0)</f>
        <v>0</v>
      </c>
      <c r="AD501" s="34">
        <f>IFERROR(VLOOKUP($H501,'Refuse F Exp'!$A:$E,15,FALSE),0)</f>
        <v>0</v>
      </c>
      <c r="AE501" s="34">
        <f>IFERROR(VLOOKUP($H501,'Refuse F Exp'!$A:$E,16,FALSE),0)</f>
        <v>0</v>
      </c>
      <c r="AF501" s="42">
        <f>IFERROR(VLOOKUP($H501,'Refuse F Exp'!$A:$E,17,FALSE),0)</f>
        <v>0</v>
      </c>
      <c r="AG501" s="34">
        <f>IFERROR(VLOOKUP($H501,#REF!,10,FALSE),0)</f>
        <v>0</v>
      </c>
      <c r="AH501" s="34">
        <f>IFERROR(VLOOKUP($H501,#REF!,11,FALSE),0)</f>
        <v>0</v>
      </c>
      <c r="AI501" s="42">
        <f>IFERROR(VLOOKUP($H501,#REF!,12,FALSE),0)</f>
        <v>0</v>
      </c>
      <c r="AJ501" s="34">
        <f>IFERROR(VLOOKUP($H501,#REF!,10,FALSE),0)</f>
        <v>0</v>
      </c>
      <c r="AK501" s="34">
        <f>IFERROR(VLOOKUP($H501,#REF!,11,FALSE),0)</f>
        <v>0</v>
      </c>
      <c r="AL501" s="42">
        <f>IFERROR(VLOOKUP($H501,#REF!,12,FALSE),0)</f>
        <v>0</v>
      </c>
      <c r="AM501" s="34">
        <f>IFERROR(VLOOKUP($H501,#REF!,10,FALSE),0)</f>
        <v>0</v>
      </c>
      <c r="AN501" s="34">
        <f>IFERROR(VLOOKUP($H501,#REF!,11,FALSE),0)</f>
        <v>0</v>
      </c>
      <c r="AO501" s="42">
        <f>IFERROR(VLOOKUP($H501,#REF!,12,FALSE),0)</f>
        <v>0</v>
      </c>
      <c r="AP501" s="34">
        <f>IFERROR(VLOOKUP($H501,#REF!,10,FALSE),0)</f>
        <v>0</v>
      </c>
      <c r="AQ501" s="34">
        <f>IFERROR(VLOOKUP($H501,#REF!,11,FALSE),0)</f>
        <v>0</v>
      </c>
      <c r="AR501" s="42">
        <f>IFERROR(VLOOKUP($H501,#REF!,12,FALSE),0)</f>
        <v>0</v>
      </c>
      <c r="AS501" s="34">
        <f>IFERROR(VLOOKUP($H501,#REF!,13,FALSE),0)</f>
        <v>0</v>
      </c>
      <c r="AT501" s="34">
        <f>IFERROR(VLOOKUP($H501,#REF!,14,FALSE),0)</f>
        <v>0</v>
      </c>
      <c r="AU501" s="42">
        <f>IFERROR(VLOOKUP($H501,#REF!,15,FALSE),0)</f>
        <v>0</v>
      </c>
      <c r="AV501" s="34">
        <f>IFERROR(VLOOKUP($H501,#REF!,15,FALSE),0)</f>
        <v>0</v>
      </c>
      <c r="AW501" s="34">
        <f>IFERROR(VLOOKUP($H501,#REF!,16,FALSE),0)</f>
        <v>0</v>
      </c>
      <c r="AX501" s="42">
        <f>IFERROR(VLOOKUP($H501,#REF!,17,FALSE),0)</f>
        <v>0</v>
      </c>
    </row>
    <row r="502" spans="1:50" x14ac:dyDescent="0.3">
      <c r="A502" s="33" t="str">
        <f t="shared" si="28"/>
        <v>CD-7750-4-129</v>
      </c>
      <c r="B502" s="33" t="str">
        <f>+'R&amp;E EXPORT'!B501</f>
        <v>GRANT-DEC STORMWATER</v>
      </c>
      <c r="C502" t="str">
        <f>IFERROR(VLOOKUP(A502,'MCSJ Export'!A:C,3,FALSE),"")</f>
        <v/>
      </c>
      <c r="D502" s="37">
        <f t="shared" ca="1" si="29"/>
        <v>0</v>
      </c>
      <c r="E502" s="37">
        <f t="shared" ca="1" si="30"/>
        <v>0</v>
      </c>
      <c r="F502" s="37">
        <f t="shared" ca="1" si="31"/>
        <v>0</v>
      </c>
      <c r="G502" s="37"/>
      <c r="H502" s="33" t="str">
        <f>+'R&amp;E EXPORT'!A501</f>
        <v>CD-7750-4-129</v>
      </c>
      <c r="I502" s="34">
        <f>IFERROR(VLOOKUP($H502,'Gen F Rev'!$A:$M,15,FALSE),0)</f>
        <v>0</v>
      </c>
      <c r="J502" s="34">
        <f>IFERROR(VLOOKUP($H502,'Gen F Rev'!$A:$M,16,FALSE),0)</f>
        <v>0</v>
      </c>
      <c r="K502" s="42">
        <f>IFERROR(VLOOKUP($H502,'Gen F Rev'!$A:$M,17,FALSE),0)</f>
        <v>0</v>
      </c>
      <c r="L502" s="34">
        <f>IFERROR(VLOOKUP($H502,'Gen F Exp'!$A:$E,15,FALSE),0)</f>
        <v>0</v>
      </c>
      <c r="M502" s="34">
        <f>IFERROR(VLOOKUP($H502,'Gen F Exp'!$A:$E,16,FALSE),0)</f>
        <v>0</v>
      </c>
      <c r="N502" s="42">
        <f>IFERROR(VLOOKUP($H502,'Gen F Exp'!$A:$E,17,FALSE),0)</f>
        <v>0</v>
      </c>
      <c r="O502" s="34">
        <f>IFERROR(VLOOKUP($H502,'Water F Rev'!$A:$L,15,FALSE),0)</f>
        <v>0</v>
      </c>
      <c r="P502" s="34">
        <f>IFERROR(VLOOKUP($H502,'Water F Rev'!$A:$L,16,FALSE),0)</f>
        <v>0</v>
      </c>
      <c r="Q502" s="42">
        <f>IFERROR(VLOOKUP($H502,'Water F Rev'!$A:$L,17,FALSE),0)</f>
        <v>0</v>
      </c>
      <c r="R502" s="34">
        <f>IFERROR(VLOOKUP($H502,'Water F Exp'!$A:$K,15,FALSE),0)</f>
        <v>0</v>
      </c>
      <c r="S502" s="34">
        <f>IFERROR(VLOOKUP($H502,'Water F Exp'!$A:$K,16,FALSE),0)</f>
        <v>0</v>
      </c>
      <c r="T502" s="42">
        <f>IFERROR(VLOOKUP($H502,'Water F Exp'!$A:$K,17,FALSE),0)</f>
        <v>0</v>
      </c>
      <c r="U502" s="34">
        <f ca="1">IFERROR(VLOOKUP($H502,'Sewer F Rev'!$A:$E,15,FALSE),0)</f>
        <v>0</v>
      </c>
      <c r="V502" s="34">
        <f ca="1">IFERROR(VLOOKUP($H502,'Sewer F Rev'!$A:$E,16,FALSE),0)</f>
        <v>0</v>
      </c>
      <c r="W502" s="42">
        <f ca="1">IFERROR(VLOOKUP($H502,'Sewer F Rev'!$A:$E,17,FALSE),0)</f>
        <v>0</v>
      </c>
      <c r="X502" s="34">
        <f>IFERROR(VLOOKUP($H502,'Sewer F Exp'!$A:$B,15,FALSE),0)</f>
        <v>0</v>
      </c>
      <c r="Y502" s="34">
        <f>IFERROR(VLOOKUP($H502,'Sewer F Exp'!$A:$B,16,FALSE),0)</f>
        <v>0</v>
      </c>
      <c r="Z502" s="42">
        <f>IFERROR(VLOOKUP($H502,'Sewer F Exp'!$A:$B,17,FALSE),0)</f>
        <v>0</v>
      </c>
      <c r="AA502" s="34">
        <f>IFERROR(VLOOKUP($H502,'Refuse F Rev'!$A:$E,15,FALSE),0)</f>
        <v>0</v>
      </c>
      <c r="AB502" s="34">
        <f>IFERROR(VLOOKUP($H502,'Refuse F Rev'!$A:$E,16,FALSE),0)</f>
        <v>0</v>
      </c>
      <c r="AC502" s="42">
        <f>IFERROR(VLOOKUP($H502,'Refuse F Rev'!$A:$E,17,FALSE),0)</f>
        <v>0</v>
      </c>
      <c r="AD502" s="34">
        <f>IFERROR(VLOOKUP($H502,'Refuse F Exp'!$A:$E,15,FALSE),0)</f>
        <v>0</v>
      </c>
      <c r="AE502" s="34">
        <f>IFERROR(VLOOKUP($H502,'Refuse F Exp'!$A:$E,16,FALSE),0)</f>
        <v>0</v>
      </c>
      <c r="AF502" s="42">
        <f>IFERROR(VLOOKUP($H502,'Refuse F Exp'!$A:$E,17,FALSE),0)</f>
        <v>0</v>
      </c>
      <c r="AG502" s="34">
        <f>IFERROR(VLOOKUP($H502,#REF!,10,FALSE),0)</f>
        <v>0</v>
      </c>
      <c r="AH502" s="34">
        <f>IFERROR(VLOOKUP($H502,#REF!,11,FALSE),0)</f>
        <v>0</v>
      </c>
      <c r="AI502" s="42">
        <f>IFERROR(VLOOKUP($H502,#REF!,12,FALSE),0)</f>
        <v>0</v>
      </c>
      <c r="AJ502" s="34">
        <f>IFERROR(VLOOKUP($H502,#REF!,10,FALSE),0)</f>
        <v>0</v>
      </c>
      <c r="AK502" s="34">
        <f>IFERROR(VLOOKUP($H502,#REF!,11,FALSE),0)</f>
        <v>0</v>
      </c>
      <c r="AL502" s="42">
        <f>IFERROR(VLOOKUP($H502,#REF!,12,FALSE),0)</f>
        <v>0</v>
      </c>
      <c r="AM502" s="34">
        <f>IFERROR(VLOOKUP($H502,#REF!,10,FALSE),0)</f>
        <v>0</v>
      </c>
      <c r="AN502" s="34">
        <f>IFERROR(VLOOKUP($H502,#REF!,11,FALSE),0)</f>
        <v>0</v>
      </c>
      <c r="AO502" s="42">
        <f>IFERROR(VLOOKUP($H502,#REF!,12,FALSE),0)</f>
        <v>0</v>
      </c>
      <c r="AP502" s="34">
        <f>IFERROR(VLOOKUP($H502,#REF!,10,FALSE),0)</f>
        <v>0</v>
      </c>
      <c r="AQ502" s="34">
        <f>IFERROR(VLOOKUP($H502,#REF!,11,FALSE),0)</f>
        <v>0</v>
      </c>
      <c r="AR502" s="42">
        <f>IFERROR(VLOOKUP($H502,#REF!,12,FALSE),0)</f>
        <v>0</v>
      </c>
      <c r="AS502" s="34">
        <f>IFERROR(VLOOKUP($H502,#REF!,13,FALSE),0)</f>
        <v>0</v>
      </c>
      <c r="AT502" s="34">
        <f>IFERROR(VLOOKUP($H502,#REF!,14,FALSE),0)</f>
        <v>0</v>
      </c>
      <c r="AU502" s="42">
        <f>IFERROR(VLOOKUP($H502,#REF!,15,FALSE),0)</f>
        <v>0</v>
      </c>
      <c r="AV502" s="34">
        <f>IFERROR(VLOOKUP($H502,#REF!,15,FALSE),0)</f>
        <v>0</v>
      </c>
      <c r="AW502" s="34">
        <f>IFERROR(VLOOKUP($H502,#REF!,16,FALSE),0)</f>
        <v>0</v>
      </c>
      <c r="AX502" s="42">
        <f>IFERROR(VLOOKUP($H502,#REF!,17,FALSE),0)</f>
        <v>0</v>
      </c>
    </row>
    <row r="503" spans="1:50" x14ac:dyDescent="0.3">
      <c r="A503" s="33" t="str">
        <f t="shared" si="28"/>
        <v>CD-7750-4-130</v>
      </c>
      <c r="B503" s="33" t="str">
        <f>+'R&amp;E EXPORT'!B502</f>
        <v>GRANT-NYS DOT TAP</v>
      </c>
      <c r="C503" t="str">
        <f>IFERROR(VLOOKUP(A503,'MCSJ Export'!A:C,3,FALSE),"")</f>
        <v/>
      </c>
      <c r="D503" s="37">
        <f t="shared" ca="1" si="29"/>
        <v>0</v>
      </c>
      <c r="E503" s="37">
        <f t="shared" ca="1" si="30"/>
        <v>0</v>
      </c>
      <c r="F503" s="37">
        <f t="shared" ca="1" si="31"/>
        <v>0</v>
      </c>
      <c r="G503" s="37"/>
      <c r="H503" s="33" t="str">
        <f>+'R&amp;E EXPORT'!A502</f>
        <v>CD-7750-4-130</v>
      </c>
      <c r="I503" s="34">
        <f>IFERROR(VLOOKUP($H503,'Gen F Rev'!$A:$M,15,FALSE),0)</f>
        <v>0</v>
      </c>
      <c r="J503" s="34">
        <f>IFERROR(VLOOKUP($H503,'Gen F Rev'!$A:$M,16,FALSE),0)</f>
        <v>0</v>
      </c>
      <c r="K503" s="42">
        <f>IFERROR(VLOOKUP($H503,'Gen F Rev'!$A:$M,17,FALSE),0)</f>
        <v>0</v>
      </c>
      <c r="L503" s="34">
        <f>IFERROR(VLOOKUP($H503,'Gen F Exp'!$A:$E,15,FALSE),0)</f>
        <v>0</v>
      </c>
      <c r="M503" s="34">
        <f>IFERROR(VLOOKUP($H503,'Gen F Exp'!$A:$E,16,FALSE),0)</f>
        <v>0</v>
      </c>
      <c r="N503" s="42">
        <f>IFERROR(VLOOKUP($H503,'Gen F Exp'!$A:$E,17,FALSE),0)</f>
        <v>0</v>
      </c>
      <c r="O503" s="34">
        <f>IFERROR(VLOOKUP($H503,'Water F Rev'!$A:$L,15,FALSE),0)</f>
        <v>0</v>
      </c>
      <c r="P503" s="34">
        <f>IFERROR(VLOOKUP($H503,'Water F Rev'!$A:$L,16,FALSE),0)</f>
        <v>0</v>
      </c>
      <c r="Q503" s="42">
        <f>IFERROR(VLOOKUP($H503,'Water F Rev'!$A:$L,17,FALSE),0)</f>
        <v>0</v>
      </c>
      <c r="R503" s="34">
        <f>IFERROR(VLOOKUP($H503,'Water F Exp'!$A:$K,15,FALSE),0)</f>
        <v>0</v>
      </c>
      <c r="S503" s="34">
        <f>IFERROR(VLOOKUP($H503,'Water F Exp'!$A:$K,16,FALSE),0)</f>
        <v>0</v>
      </c>
      <c r="T503" s="42">
        <f>IFERROR(VLOOKUP($H503,'Water F Exp'!$A:$K,17,FALSE),0)</f>
        <v>0</v>
      </c>
      <c r="U503" s="34">
        <f ca="1">IFERROR(VLOOKUP($H503,'Sewer F Rev'!$A:$E,15,FALSE),0)</f>
        <v>0</v>
      </c>
      <c r="V503" s="34">
        <f ca="1">IFERROR(VLOOKUP($H503,'Sewer F Rev'!$A:$E,16,FALSE),0)</f>
        <v>0</v>
      </c>
      <c r="W503" s="42">
        <f ca="1">IFERROR(VLOOKUP($H503,'Sewer F Rev'!$A:$E,17,FALSE),0)</f>
        <v>0</v>
      </c>
      <c r="X503" s="34">
        <f>IFERROR(VLOOKUP($H503,'Sewer F Exp'!$A:$B,15,FALSE),0)</f>
        <v>0</v>
      </c>
      <c r="Y503" s="34">
        <f>IFERROR(VLOOKUP($H503,'Sewer F Exp'!$A:$B,16,FALSE),0)</f>
        <v>0</v>
      </c>
      <c r="Z503" s="42">
        <f>IFERROR(VLOOKUP($H503,'Sewer F Exp'!$A:$B,17,FALSE),0)</f>
        <v>0</v>
      </c>
      <c r="AA503" s="34">
        <f>IFERROR(VLOOKUP($H503,'Refuse F Rev'!$A:$E,15,FALSE),0)</f>
        <v>0</v>
      </c>
      <c r="AB503" s="34">
        <f>IFERROR(VLOOKUP($H503,'Refuse F Rev'!$A:$E,16,FALSE),0)</f>
        <v>0</v>
      </c>
      <c r="AC503" s="42">
        <f>IFERROR(VLOOKUP($H503,'Refuse F Rev'!$A:$E,17,FALSE),0)</f>
        <v>0</v>
      </c>
      <c r="AD503" s="34">
        <f>IFERROR(VLOOKUP($H503,'Refuse F Exp'!$A:$E,15,FALSE),0)</f>
        <v>0</v>
      </c>
      <c r="AE503" s="34">
        <f>IFERROR(VLOOKUP($H503,'Refuse F Exp'!$A:$E,16,FALSE),0)</f>
        <v>0</v>
      </c>
      <c r="AF503" s="42">
        <f>IFERROR(VLOOKUP($H503,'Refuse F Exp'!$A:$E,17,FALSE),0)</f>
        <v>0</v>
      </c>
      <c r="AG503" s="34">
        <f>IFERROR(VLOOKUP($H503,#REF!,10,FALSE),0)</f>
        <v>0</v>
      </c>
      <c r="AH503" s="34">
        <f>IFERROR(VLOOKUP($H503,#REF!,11,FALSE),0)</f>
        <v>0</v>
      </c>
      <c r="AI503" s="42">
        <f>IFERROR(VLOOKUP($H503,#REF!,12,FALSE),0)</f>
        <v>0</v>
      </c>
      <c r="AJ503" s="34">
        <f>IFERROR(VLOOKUP($H503,#REF!,10,FALSE),0)</f>
        <v>0</v>
      </c>
      <c r="AK503" s="34">
        <f>IFERROR(VLOOKUP($H503,#REF!,11,FALSE),0)</f>
        <v>0</v>
      </c>
      <c r="AL503" s="42">
        <f>IFERROR(VLOOKUP($H503,#REF!,12,FALSE),0)</f>
        <v>0</v>
      </c>
      <c r="AM503" s="34">
        <f>IFERROR(VLOOKUP($H503,#REF!,10,FALSE),0)</f>
        <v>0</v>
      </c>
      <c r="AN503" s="34">
        <f>IFERROR(VLOOKUP($H503,#REF!,11,FALSE),0)</f>
        <v>0</v>
      </c>
      <c r="AO503" s="42">
        <f>IFERROR(VLOOKUP($H503,#REF!,12,FALSE),0)</f>
        <v>0</v>
      </c>
      <c r="AP503" s="34">
        <f>IFERROR(VLOOKUP($H503,#REF!,10,FALSE),0)</f>
        <v>0</v>
      </c>
      <c r="AQ503" s="34">
        <f>IFERROR(VLOOKUP($H503,#REF!,11,FALSE),0)</f>
        <v>0</v>
      </c>
      <c r="AR503" s="42">
        <f>IFERROR(VLOOKUP($H503,#REF!,12,FALSE),0)</f>
        <v>0</v>
      </c>
      <c r="AS503" s="34">
        <f>IFERROR(VLOOKUP($H503,#REF!,13,FALSE),0)</f>
        <v>0</v>
      </c>
      <c r="AT503" s="34">
        <f>IFERROR(VLOOKUP($H503,#REF!,14,FALSE),0)</f>
        <v>0</v>
      </c>
      <c r="AU503" s="42">
        <f>IFERROR(VLOOKUP($H503,#REF!,15,FALSE),0)</f>
        <v>0</v>
      </c>
      <c r="AV503" s="34">
        <f>IFERROR(VLOOKUP($H503,#REF!,15,FALSE),0)</f>
        <v>0</v>
      </c>
      <c r="AW503" s="34">
        <f>IFERROR(VLOOKUP($H503,#REF!,16,FALSE),0)</f>
        <v>0</v>
      </c>
      <c r="AX503" s="42">
        <f>IFERROR(VLOOKUP($H503,#REF!,17,FALSE),0)</f>
        <v>0</v>
      </c>
    </row>
    <row r="504" spans="1:50" x14ac:dyDescent="0.3">
      <c r="A504" s="33" t="str">
        <f t="shared" si="28"/>
        <v>CD-7750-4-131</v>
      </c>
      <c r="B504" s="33" t="str">
        <f>+'R&amp;E EXPORT'!B503</f>
        <v>GRANT-SRBC LEAK DETECTION</v>
      </c>
      <c r="C504" t="str">
        <f>IFERROR(VLOOKUP(A504,'MCSJ Export'!A:C,3,FALSE),"")</f>
        <v/>
      </c>
      <c r="D504" s="37">
        <f t="shared" ca="1" si="29"/>
        <v>0</v>
      </c>
      <c r="E504" s="37">
        <f t="shared" ca="1" si="30"/>
        <v>0</v>
      </c>
      <c r="F504" s="37">
        <f t="shared" ca="1" si="31"/>
        <v>0</v>
      </c>
      <c r="G504" s="37"/>
      <c r="H504" s="33" t="str">
        <f>+'R&amp;E EXPORT'!A503</f>
        <v>CD-7750-4-131</v>
      </c>
      <c r="I504" s="34">
        <f>IFERROR(VLOOKUP($H504,'Gen F Rev'!$A:$M,15,FALSE),0)</f>
        <v>0</v>
      </c>
      <c r="J504" s="34">
        <f>IFERROR(VLOOKUP($H504,'Gen F Rev'!$A:$M,16,FALSE),0)</f>
        <v>0</v>
      </c>
      <c r="K504" s="42">
        <f>IFERROR(VLOOKUP($H504,'Gen F Rev'!$A:$M,17,FALSE),0)</f>
        <v>0</v>
      </c>
      <c r="L504" s="34">
        <f>IFERROR(VLOOKUP($H504,'Gen F Exp'!$A:$E,15,FALSE),0)</f>
        <v>0</v>
      </c>
      <c r="M504" s="34">
        <f>IFERROR(VLOOKUP($H504,'Gen F Exp'!$A:$E,16,FALSE),0)</f>
        <v>0</v>
      </c>
      <c r="N504" s="42">
        <f>IFERROR(VLOOKUP($H504,'Gen F Exp'!$A:$E,17,FALSE),0)</f>
        <v>0</v>
      </c>
      <c r="O504" s="34">
        <f>IFERROR(VLOOKUP($H504,'Water F Rev'!$A:$L,15,FALSE),0)</f>
        <v>0</v>
      </c>
      <c r="P504" s="34">
        <f>IFERROR(VLOOKUP($H504,'Water F Rev'!$A:$L,16,FALSE),0)</f>
        <v>0</v>
      </c>
      <c r="Q504" s="42">
        <f>IFERROR(VLOOKUP($H504,'Water F Rev'!$A:$L,17,FALSE),0)</f>
        <v>0</v>
      </c>
      <c r="R504" s="34">
        <f>IFERROR(VLOOKUP($H504,'Water F Exp'!$A:$K,15,FALSE),0)</f>
        <v>0</v>
      </c>
      <c r="S504" s="34">
        <f>IFERROR(VLOOKUP($H504,'Water F Exp'!$A:$K,16,FALSE),0)</f>
        <v>0</v>
      </c>
      <c r="T504" s="42">
        <f>IFERROR(VLOOKUP($H504,'Water F Exp'!$A:$K,17,FALSE),0)</f>
        <v>0</v>
      </c>
      <c r="U504" s="34">
        <f ca="1">IFERROR(VLOOKUP($H504,'Sewer F Rev'!$A:$E,15,FALSE),0)</f>
        <v>0</v>
      </c>
      <c r="V504" s="34">
        <f ca="1">IFERROR(VLOOKUP($H504,'Sewer F Rev'!$A:$E,16,FALSE),0)</f>
        <v>0</v>
      </c>
      <c r="W504" s="42">
        <f ca="1">IFERROR(VLOOKUP($H504,'Sewer F Rev'!$A:$E,17,FALSE),0)</f>
        <v>0</v>
      </c>
      <c r="X504" s="34">
        <f>IFERROR(VLOOKUP($H504,'Sewer F Exp'!$A:$B,15,FALSE),0)</f>
        <v>0</v>
      </c>
      <c r="Y504" s="34">
        <f>IFERROR(VLOOKUP($H504,'Sewer F Exp'!$A:$B,16,FALSE),0)</f>
        <v>0</v>
      </c>
      <c r="Z504" s="42">
        <f>IFERROR(VLOOKUP($H504,'Sewer F Exp'!$A:$B,17,FALSE),0)</f>
        <v>0</v>
      </c>
      <c r="AA504" s="34">
        <f>IFERROR(VLOOKUP($H504,'Refuse F Rev'!$A:$E,15,FALSE),0)</f>
        <v>0</v>
      </c>
      <c r="AB504" s="34">
        <f>IFERROR(VLOOKUP($H504,'Refuse F Rev'!$A:$E,16,FALSE),0)</f>
        <v>0</v>
      </c>
      <c r="AC504" s="42">
        <f>IFERROR(VLOOKUP($H504,'Refuse F Rev'!$A:$E,17,FALSE),0)</f>
        <v>0</v>
      </c>
      <c r="AD504" s="34">
        <f>IFERROR(VLOOKUP($H504,'Refuse F Exp'!$A:$E,15,FALSE),0)</f>
        <v>0</v>
      </c>
      <c r="AE504" s="34">
        <f>IFERROR(VLOOKUP($H504,'Refuse F Exp'!$A:$E,16,FALSE),0)</f>
        <v>0</v>
      </c>
      <c r="AF504" s="42">
        <f>IFERROR(VLOOKUP($H504,'Refuse F Exp'!$A:$E,17,FALSE),0)</f>
        <v>0</v>
      </c>
      <c r="AG504" s="34">
        <f>IFERROR(VLOOKUP($H504,#REF!,10,FALSE),0)</f>
        <v>0</v>
      </c>
      <c r="AH504" s="34">
        <f>IFERROR(VLOOKUP($H504,#REF!,11,FALSE),0)</f>
        <v>0</v>
      </c>
      <c r="AI504" s="42">
        <f>IFERROR(VLOOKUP($H504,#REF!,12,FALSE),0)</f>
        <v>0</v>
      </c>
      <c r="AJ504" s="34">
        <f>IFERROR(VLOOKUP($H504,#REF!,10,FALSE),0)</f>
        <v>0</v>
      </c>
      <c r="AK504" s="34">
        <f>IFERROR(VLOOKUP($H504,#REF!,11,FALSE),0)</f>
        <v>0</v>
      </c>
      <c r="AL504" s="42">
        <f>IFERROR(VLOOKUP($H504,#REF!,12,FALSE),0)</f>
        <v>0</v>
      </c>
      <c r="AM504" s="34">
        <f>IFERROR(VLOOKUP($H504,#REF!,10,FALSE),0)</f>
        <v>0</v>
      </c>
      <c r="AN504" s="34">
        <f>IFERROR(VLOOKUP($H504,#REF!,11,FALSE),0)</f>
        <v>0</v>
      </c>
      <c r="AO504" s="42">
        <f>IFERROR(VLOOKUP($H504,#REF!,12,FALSE),0)</f>
        <v>0</v>
      </c>
      <c r="AP504" s="34">
        <f>IFERROR(VLOOKUP($H504,#REF!,10,FALSE),0)</f>
        <v>0</v>
      </c>
      <c r="AQ504" s="34">
        <f>IFERROR(VLOOKUP($H504,#REF!,11,FALSE),0)</f>
        <v>0</v>
      </c>
      <c r="AR504" s="42">
        <f>IFERROR(VLOOKUP($H504,#REF!,12,FALSE),0)</f>
        <v>0</v>
      </c>
      <c r="AS504" s="34">
        <f>IFERROR(VLOOKUP($H504,#REF!,13,FALSE),0)</f>
        <v>0</v>
      </c>
      <c r="AT504" s="34">
        <f>IFERROR(VLOOKUP($H504,#REF!,14,FALSE),0)</f>
        <v>0</v>
      </c>
      <c r="AU504" s="42">
        <f>IFERROR(VLOOKUP($H504,#REF!,15,FALSE),0)</f>
        <v>0</v>
      </c>
      <c r="AV504" s="34">
        <f>IFERROR(VLOOKUP($H504,#REF!,15,FALSE),0)</f>
        <v>0</v>
      </c>
      <c r="AW504" s="34">
        <f>IFERROR(VLOOKUP($H504,#REF!,16,FALSE),0)</f>
        <v>0</v>
      </c>
      <c r="AX504" s="42">
        <f>IFERROR(VLOOKUP($H504,#REF!,17,FALSE),0)</f>
        <v>0</v>
      </c>
    </row>
    <row r="505" spans="1:50" x14ac:dyDescent="0.3">
      <c r="A505" s="33" t="str">
        <f t="shared" si="28"/>
        <v>CD-7750-4-132</v>
      </c>
      <c r="B505" s="33" t="str">
        <f>+'R&amp;E EXPORT'!B504</f>
        <v>GRANT-BOLAND PARK RENOVATION</v>
      </c>
      <c r="C505" t="str">
        <f>IFERROR(VLOOKUP(A505,'MCSJ Export'!A:C,3,FALSE),"")</f>
        <v/>
      </c>
      <c r="D505" s="37">
        <f t="shared" ca="1" si="29"/>
        <v>0</v>
      </c>
      <c r="E505" s="37">
        <f t="shared" ca="1" si="30"/>
        <v>0</v>
      </c>
      <c r="F505" s="37">
        <f t="shared" ca="1" si="31"/>
        <v>0</v>
      </c>
      <c r="G505" s="37"/>
      <c r="H505" s="33" t="str">
        <f>+'R&amp;E EXPORT'!A504</f>
        <v>CD-7750-4-132</v>
      </c>
      <c r="I505" s="34">
        <f>IFERROR(VLOOKUP($H505,'Gen F Rev'!$A:$M,15,FALSE),0)</f>
        <v>0</v>
      </c>
      <c r="J505" s="34">
        <f>IFERROR(VLOOKUP($H505,'Gen F Rev'!$A:$M,16,FALSE),0)</f>
        <v>0</v>
      </c>
      <c r="K505" s="42">
        <f>IFERROR(VLOOKUP($H505,'Gen F Rev'!$A:$M,17,FALSE),0)</f>
        <v>0</v>
      </c>
      <c r="L505" s="34">
        <f>IFERROR(VLOOKUP($H505,'Gen F Exp'!$A:$E,15,FALSE),0)</f>
        <v>0</v>
      </c>
      <c r="M505" s="34">
        <f>IFERROR(VLOOKUP($H505,'Gen F Exp'!$A:$E,16,FALSE),0)</f>
        <v>0</v>
      </c>
      <c r="N505" s="42">
        <f>IFERROR(VLOOKUP($H505,'Gen F Exp'!$A:$E,17,FALSE),0)</f>
        <v>0</v>
      </c>
      <c r="O505" s="34">
        <f>IFERROR(VLOOKUP($H505,'Water F Rev'!$A:$L,15,FALSE),0)</f>
        <v>0</v>
      </c>
      <c r="P505" s="34">
        <f>IFERROR(VLOOKUP($H505,'Water F Rev'!$A:$L,16,FALSE),0)</f>
        <v>0</v>
      </c>
      <c r="Q505" s="42">
        <f>IFERROR(VLOOKUP($H505,'Water F Rev'!$A:$L,17,FALSE),0)</f>
        <v>0</v>
      </c>
      <c r="R505" s="34">
        <f>IFERROR(VLOOKUP($H505,'Water F Exp'!$A:$K,15,FALSE),0)</f>
        <v>0</v>
      </c>
      <c r="S505" s="34">
        <f>IFERROR(VLOOKUP($H505,'Water F Exp'!$A:$K,16,FALSE),0)</f>
        <v>0</v>
      </c>
      <c r="T505" s="42">
        <f>IFERROR(VLOOKUP($H505,'Water F Exp'!$A:$K,17,FALSE),0)</f>
        <v>0</v>
      </c>
      <c r="U505" s="34">
        <f ca="1">IFERROR(VLOOKUP($H505,'Sewer F Rev'!$A:$E,15,FALSE),0)</f>
        <v>0</v>
      </c>
      <c r="V505" s="34">
        <f ca="1">IFERROR(VLOOKUP($H505,'Sewer F Rev'!$A:$E,16,FALSE),0)</f>
        <v>0</v>
      </c>
      <c r="W505" s="42">
        <f ca="1">IFERROR(VLOOKUP($H505,'Sewer F Rev'!$A:$E,17,FALSE),0)</f>
        <v>0</v>
      </c>
      <c r="X505" s="34">
        <f>IFERROR(VLOOKUP($H505,'Sewer F Exp'!$A:$B,15,FALSE),0)</f>
        <v>0</v>
      </c>
      <c r="Y505" s="34">
        <f>IFERROR(VLOOKUP($H505,'Sewer F Exp'!$A:$B,16,FALSE),0)</f>
        <v>0</v>
      </c>
      <c r="Z505" s="42">
        <f>IFERROR(VLOOKUP($H505,'Sewer F Exp'!$A:$B,17,FALSE),0)</f>
        <v>0</v>
      </c>
      <c r="AA505" s="34">
        <f>IFERROR(VLOOKUP($H505,'Refuse F Rev'!$A:$E,15,FALSE),0)</f>
        <v>0</v>
      </c>
      <c r="AB505" s="34">
        <f>IFERROR(VLOOKUP($H505,'Refuse F Rev'!$A:$E,16,FALSE),0)</f>
        <v>0</v>
      </c>
      <c r="AC505" s="42">
        <f>IFERROR(VLOOKUP($H505,'Refuse F Rev'!$A:$E,17,FALSE),0)</f>
        <v>0</v>
      </c>
      <c r="AD505" s="34">
        <f>IFERROR(VLOOKUP($H505,'Refuse F Exp'!$A:$E,15,FALSE),0)</f>
        <v>0</v>
      </c>
      <c r="AE505" s="34">
        <f>IFERROR(VLOOKUP($H505,'Refuse F Exp'!$A:$E,16,FALSE),0)</f>
        <v>0</v>
      </c>
      <c r="AF505" s="42">
        <f>IFERROR(VLOOKUP($H505,'Refuse F Exp'!$A:$E,17,FALSE),0)</f>
        <v>0</v>
      </c>
      <c r="AG505" s="34">
        <f>IFERROR(VLOOKUP($H505,#REF!,10,FALSE),0)</f>
        <v>0</v>
      </c>
      <c r="AH505" s="34">
        <f>IFERROR(VLOOKUP($H505,#REF!,11,FALSE),0)</f>
        <v>0</v>
      </c>
      <c r="AI505" s="42">
        <f>IFERROR(VLOOKUP($H505,#REF!,12,FALSE),0)</f>
        <v>0</v>
      </c>
      <c r="AJ505" s="34">
        <f>IFERROR(VLOOKUP($H505,#REF!,10,FALSE),0)</f>
        <v>0</v>
      </c>
      <c r="AK505" s="34">
        <f>IFERROR(VLOOKUP($H505,#REF!,11,FALSE),0)</f>
        <v>0</v>
      </c>
      <c r="AL505" s="42">
        <f>IFERROR(VLOOKUP($H505,#REF!,12,FALSE),0)</f>
        <v>0</v>
      </c>
      <c r="AM505" s="34">
        <f>IFERROR(VLOOKUP($H505,#REF!,10,FALSE),0)</f>
        <v>0</v>
      </c>
      <c r="AN505" s="34">
        <f>IFERROR(VLOOKUP($H505,#REF!,11,FALSE),0)</f>
        <v>0</v>
      </c>
      <c r="AO505" s="42">
        <f>IFERROR(VLOOKUP($H505,#REF!,12,FALSE),0)</f>
        <v>0</v>
      </c>
      <c r="AP505" s="34">
        <f>IFERROR(VLOOKUP($H505,#REF!,10,FALSE),0)</f>
        <v>0</v>
      </c>
      <c r="AQ505" s="34">
        <f>IFERROR(VLOOKUP($H505,#REF!,11,FALSE),0)</f>
        <v>0</v>
      </c>
      <c r="AR505" s="42">
        <f>IFERROR(VLOOKUP($H505,#REF!,12,FALSE),0)</f>
        <v>0</v>
      </c>
      <c r="AS505" s="34">
        <f>IFERROR(VLOOKUP($H505,#REF!,13,FALSE),0)</f>
        <v>0</v>
      </c>
      <c r="AT505" s="34">
        <f>IFERROR(VLOOKUP($H505,#REF!,14,FALSE),0)</f>
        <v>0</v>
      </c>
      <c r="AU505" s="42">
        <f>IFERROR(VLOOKUP($H505,#REF!,15,FALSE),0)</f>
        <v>0</v>
      </c>
      <c r="AV505" s="34">
        <f>IFERROR(VLOOKUP($H505,#REF!,15,FALSE),0)</f>
        <v>0</v>
      </c>
      <c r="AW505" s="34">
        <f>IFERROR(VLOOKUP($H505,#REF!,16,FALSE),0)</f>
        <v>0</v>
      </c>
      <c r="AX505" s="42">
        <f>IFERROR(VLOOKUP($H505,#REF!,17,FALSE),0)</f>
        <v>0</v>
      </c>
    </row>
    <row r="506" spans="1:50" x14ac:dyDescent="0.3">
      <c r="A506" s="33" t="str">
        <f t="shared" si="28"/>
        <v>CD-7750-4-133</v>
      </c>
      <c r="B506" s="33" t="str">
        <f>+'R&amp;E EXPORT'!B505</f>
        <v>GRANT-POLICE-NYS EDWARD BYRNE MEMORIAL</v>
      </c>
      <c r="C506" t="str">
        <f>IFERROR(VLOOKUP(A506,'MCSJ Export'!A:C,3,FALSE),"")</f>
        <v/>
      </c>
      <c r="D506" s="37">
        <f t="shared" ca="1" si="29"/>
        <v>0</v>
      </c>
      <c r="E506" s="37">
        <f t="shared" ca="1" si="30"/>
        <v>0</v>
      </c>
      <c r="F506" s="37">
        <f t="shared" ca="1" si="31"/>
        <v>0</v>
      </c>
      <c r="G506" s="37"/>
      <c r="H506" s="33" t="str">
        <f>+'R&amp;E EXPORT'!A505</f>
        <v>CD-7750-4-133</v>
      </c>
      <c r="I506" s="34">
        <f>IFERROR(VLOOKUP($H506,'Gen F Rev'!$A:$M,15,FALSE),0)</f>
        <v>0</v>
      </c>
      <c r="J506" s="34">
        <f>IFERROR(VLOOKUP($H506,'Gen F Rev'!$A:$M,16,FALSE),0)</f>
        <v>0</v>
      </c>
      <c r="K506" s="42">
        <f>IFERROR(VLOOKUP($H506,'Gen F Rev'!$A:$M,17,FALSE),0)</f>
        <v>0</v>
      </c>
      <c r="L506" s="34">
        <f>IFERROR(VLOOKUP($H506,'Gen F Exp'!$A:$E,15,FALSE),0)</f>
        <v>0</v>
      </c>
      <c r="M506" s="34">
        <f>IFERROR(VLOOKUP($H506,'Gen F Exp'!$A:$E,16,FALSE),0)</f>
        <v>0</v>
      </c>
      <c r="N506" s="42">
        <f>IFERROR(VLOOKUP($H506,'Gen F Exp'!$A:$E,17,FALSE),0)</f>
        <v>0</v>
      </c>
      <c r="O506" s="34">
        <f>IFERROR(VLOOKUP($H506,'Water F Rev'!$A:$L,15,FALSE),0)</f>
        <v>0</v>
      </c>
      <c r="P506" s="34">
        <f>IFERROR(VLOOKUP($H506,'Water F Rev'!$A:$L,16,FALSE),0)</f>
        <v>0</v>
      </c>
      <c r="Q506" s="42">
        <f>IFERROR(VLOOKUP($H506,'Water F Rev'!$A:$L,17,FALSE),0)</f>
        <v>0</v>
      </c>
      <c r="R506" s="34">
        <f>IFERROR(VLOOKUP($H506,'Water F Exp'!$A:$K,15,FALSE),0)</f>
        <v>0</v>
      </c>
      <c r="S506" s="34">
        <f>IFERROR(VLOOKUP($H506,'Water F Exp'!$A:$K,16,FALSE),0)</f>
        <v>0</v>
      </c>
      <c r="T506" s="42">
        <f>IFERROR(VLOOKUP($H506,'Water F Exp'!$A:$K,17,FALSE),0)</f>
        <v>0</v>
      </c>
      <c r="U506" s="34">
        <f ca="1">IFERROR(VLOOKUP($H506,'Sewer F Rev'!$A:$E,15,FALSE),0)</f>
        <v>0</v>
      </c>
      <c r="V506" s="34">
        <f ca="1">IFERROR(VLOOKUP($H506,'Sewer F Rev'!$A:$E,16,FALSE),0)</f>
        <v>0</v>
      </c>
      <c r="W506" s="42">
        <f ca="1">IFERROR(VLOOKUP($H506,'Sewer F Rev'!$A:$E,17,FALSE),0)</f>
        <v>0</v>
      </c>
      <c r="X506" s="34">
        <f>IFERROR(VLOOKUP($H506,'Sewer F Exp'!$A:$B,15,FALSE),0)</f>
        <v>0</v>
      </c>
      <c r="Y506" s="34">
        <f>IFERROR(VLOOKUP($H506,'Sewer F Exp'!$A:$B,16,FALSE),0)</f>
        <v>0</v>
      </c>
      <c r="Z506" s="42">
        <f>IFERROR(VLOOKUP($H506,'Sewer F Exp'!$A:$B,17,FALSE),0)</f>
        <v>0</v>
      </c>
      <c r="AA506" s="34">
        <f>IFERROR(VLOOKUP($H506,'Refuse F Rev'!$A:$E,15,FALSE),0)</f>
        <v>0</v>
      </c>
      <c r="AB506" s="34">
        <f>IFERROR(VLOOKUP($H506,'Refuse F Rev'!$A:$E,16,FALSE),0)</f>
        <v>0</v>
      </c>
      <c r="AC506" s="42">
        <f>IFERROR(VLOOKUP($H506,'Refuse F Rev'!$A:$E,17,FALSE),0)</f>
        <v>0</v>
      </c>
      <c r="AD506" s="34">
        <f>IFERROR(VLOOKUP($H506,'Refuse F Exp'!$A:$E,15,FALSE),0)</f>
        <v>0</v>
      </c>
      <c r="AE506" s="34">
        <f>IFERROR(VLOOKUP($H506,'Refuse F Exp'!$A:$E,16,FALSE),0)</f>
        <v>0</v>
      </c>
      <c r="AF506" s="42">
        <f>IFERROR(VLOOKUP($H506,'Refuse F Exp'!$A:$E,17,FALSE),0)</f>
        <v>0</v>
      </c>
      <c r="AG506" s="34">
        <f>IFERROR(VLOOKUP($H506,#REF!,10,FALSE),0)</f>
        <v>0</v>
      </c>
      <c r="AH506" s="34">
        <f>IFERROR(VLOOKUP($H506,#REF!,11,FALSE),0)</f>
        <v>0</v>
      </c>
      <c r="AI506" s="42">
        <f>IFERROR(VLOOKUP($H506,#REF!,12,FALSE),0)</f>
        <v>0</v>
      </c>
      <c r="AJ506" s="34">
        <f>IFERROR(VLOOKUP($H506,#REF!,10,FALSE),0)</f>
        <v>0</v>
      </c>
      <c r="AK506" s="34">
        <f>IFERROR(VLOOKUP($H506,#REF!,11,FALSE),0)</f>
        <v>0</v>
      </c>
      <c r="AL506" s="42">
        <f>IFERROR(VLOOKUP($H506,#REF!,12,FALSE),0)</f>
        <v>0</v>
      </c>
      <c r="AM506" s="34">
        <f>IFERROR(VLOOKUP($H506,#REF!,10,FALSE),0)</f>
        <v>0</v>
      </c>
      <c r="AN506" s="34">
        <f>IFERROR(VLOOKUP($H506,#REF!,11,FALSE),0)</f>
        <v>0</v>
      </c>
      <c r="AO506" s="42">
        <f>IFERROR(VLOOKUP($H506,#REF!,12,FALSE),0)</f>
        <v>0</v>
      </c>
      <c r="AP506" s="34">
        <f>IFERROR(VLOOKUP($H506,#REF!,10,FALSE),0)</f>
        <v>0</v>
      </c>
      <c r="AQ506" s="34">
        <f>IFERROR(VLOOKUP($H506,#REF!,11,FALSE),0)</f>
        <v>0</v>
      </c>
      <c r="AR506" s="42">
        <f>IFERROR(VLOOKUP($H506,#REF!,12,FALSE),0)</f>
        <v>0</v>
      </c>
      <c r="AS506" s="34">
        <f>IFERROR(VLOOKUP($H506,#REF!,13,FALSE),0)</f>
        <v>0</v>
      </c>
      <c r="AT506" s="34">
        <f>IFERROR(VLOOKUP($H506,#REF!,14,FALSE),0)</f>
        <v>0</v>
      </c>
      <c r="AU506" s="42">
        <f>IFERROR(VLOOKUP($H506,#REF!,15,FALSE),0)</f>
        <v>0</v>
      </c>
      <c r="AV506" s="34">
        <f>IFERROR(VLOOKUP($H506,#REF!,15,FALSE),0)</f>
        <v>0</v>
      </c>
      <c r="AW506" s="34">
        <f>IFERROR(VLOOKUP($H506,#REF!,16,FALSE),0)</f>
        <v>0</v>
      </c>
      <c r="AX506" s="42">
        <f>IFERROR(VLOOKUP($H506,#REF!,17,FALSE),0)</f>
        <v>0</v>
      </c>
    </row>
    <row r="507" spans="1:50" x14ac:dyDescent="0.3">
      <c r="A507" s="33" t="str">
        <f t="shared" si="28"/>
        <v>CD-7750-4-134</v>
      </c>
      <c r="B507" s="33" t="str">
        <f>+'R&amp;E EXPORT'!B506</f>
        <v>GRANT-POLICE-NYS DCJS BYRNE JAG GRANT</v>
      </c>
      <c r="C507" t="str">
        <f>IFERROR(VLOOKUP(A507,'MCSJ Export'!A:C,3,FALSE),"")</f>
        <v/>
      </c>
      <c r="D507" s="37">
        <f t="shared" ca="1" si="29"/>
        <v>0</v>
      </c>
      <c r="E507" s="37">
        <f t="shared" ca="1" si="30"/>
        <v>0</v>
      </c>
      <c r="F507" s="37">
        <f t="shared" ca="1" si="31"/>
        <v>0</v>
      </c>
      <c r="G507" s="37"/>
      <c r="H507" s="33" t="str">
        <f>+'R&amp;E EXPORT'!A506</f>
        <v>CD-7750-4-134</v>
      </c>
      <c r="I507" s="34">
        <f>IFERROR(VLOOKUP($H507,'Gen F Rev'!$A:$M,15,FALSE),0)</f>
        <v>0</v>
      </c>
      <c r="J507" s="34">
        <f>IFERROR(VLOOKUP($H507,'Gen F Rev'!$A:$M,16,FALSE),0)</f>
        <v>0</v>
      </c>
      <c r="K507" s="42">
        <f>IFERROR(VLOOKUP($H507,'Gen F Rev'!$A:$M,17,FALSE),0)</f>
        <v>0</v>
      </c>
      <c r="L507" s="34">
        <f>IFERROR(VLOOKUP($H507,'Gen F Exp'!$A:$E,15,FALSE),0)</f>
        <v>0</v>
      </c>
      <c r="M507" s="34">
        <f>IFERROR(VLOOKUP($H507,'Gen F Exp'!$A:$E,16,FALSE),0)</f>
        <v>0</v>
      </c>
      <c r="N507" s="42">
        <f>IFERROR(VLOOKUP($H507,'Gen F Exp'!$A:$E,17,FALSE),0)</f>
        <v>0</v>
      </c>
      <c r="O507" s="34">
        <f>IFERROR(VLOOKUP($H507,'Water F Rev'!$A:$L,15,FALSE),0)</f>
        <v>0</v>
      </c>
      <c r="P507" s="34">
        <f>IFERROR(VLOOKUP($H507,'Water F Rev'!$A:$L,16,FALSE),0)</f>
        <v>0</v>
      </c>
      <c r="Q507" s="42">
        <f>IFERROR(VLOOKUP($H507,'Water F Rev'!$A:$L,17,FALSE),0)</f>
        <v>0</v>
      </c>
      <c r="R507" s="34">
        <f>IFERROR(VLOOKUP($H507,'Water F Exp'!$A:$K,15,FALSE),0)</f>
        <v>0</v>
      </c>
      <c r="S507" s="34">
        <f>IFERROR(VLOOKUP($H507,'Water F Exp'!$A:$K,16,FALSE),0)</f>
        <v>0</v>
      </c>
      <c r="T507" s="42">
        <f>IFERROR(VLOOKUP($H507,'Water F Exp'!$A:$K,17,FALSE),0)</f>
        <v>0</v>
      </c>
      <c r="U507" s="34">
        <f ca="1">IFERROR(VLOOKUP($H507,'Sewer F Rev'!$A:$E,15,FALSE),0)</f>
        <v>0</v>
      </c>
      <c r="V507" s="34">
        <f ca="1">IFERROR(VLOOKUP($H507,'Sewer F Rev'!$A:$E,16,FALSE),0)</f>
        <v>0</v>
      </c>
      <c r="W507" s="42">
        <f ca="1">IFERROR(VLOOKUP($H507,'Sewer F Rev'!$A:$E,17,FALSE),0)</f>
        <v>0</v>
      </c>
      <c r="X507" s="34">
        <f>IFERROR(VLOOKUP($H507,'Sewer F Exp'!$A:$B,15,FALSE),0)</f>
        <v>0</v>
      </c>
      <c r="Y507" s="34">
        <f>IFERROR(VLOOKUP($H507,'Sewer F Exp'!$A:$B,16,FALSE),0)</f>
        <v>0</v>
      </c>
      <c r="Z507" s="42">
        <f>IFERROR(VLOOKUP($H507,'Sewer F Exp'!$A:$B,17,FALSE),0)</f>
        <v>0</v>
      </c>
      <c r="AA507" s="34">
        <f>IFERROR(VLOOKUP($H507,'Refuse F Rev'!$A:$E,15,FALSE),0)</f>
        <v>0</v>
      </c>
      <c r="AB507" s="34">
        <f>IFERROR(VLOOKUP($H507,'Refuse F Rev'!$A:$E,16,FALSE),0)</f>
        <v>0</v>
      </c>
      <c r="AC507" s="42">
        <f>IFERROR(VLOOKUP($H507,'Refuse F Rev'!$A:$E,17,FALSE),0)</f>
        <v>0</v>
      </c>
      <c r="AD507" s="34">
        <f>IFERROR(VLOOKUP($H507,'Refuse F Exp'!$A:$E,15,FALSE),0)</f>
        <v>0</v>
      </c>
      <c r="AE507" s="34">
        <f>IFERROR(VLOOKUP($H507,'Refuse F Exp'!$A:$E,16,FALSE),0)</f>
        <v>0</v>
      </c>
      <c r="AF507" s="42">
        <f>IFERROR(VLOOKUP($H507,'Refuse F Exp'!$A:$E,17,FALSE),0)</f>
        <v>0</v>
      </c>
      <c r="AG507" s="34">
        <f>IFERROR(VLOOKUP($H507,#REF!,10,FALSE),0)</f>
        <v>0</v>
      </c>
      <c r="AH507" s="34">
        <f>IFERROR(VLOOKUP($H507,#REF!,11,FALSE),0)</f>
        <v>0</v>
      </c>
      <c r="AI507" s="42">
        <f>IFERROR(VLOOKUP($H507,#REF!,12,FALSE),0)</f>
        <v>0</v>
      </c>
      <c r="AJ507" s="34">
        <f>IFERROR(VLOOKUP($H507,#REF!,10,FALSE),0)</f>
        <v>0</v>
      </c>
      <c r="AK507" s="34">
        <f>IFERROR(VLOOKUP($H507,#REF!,11,FALSE),0)</f>
        <v>0</v>
      </c>
      <c r="AL507" s="42">
        <f>IFERROR(VLOOKUP($H507,#REF!,12,FALSE),0)</f>
        <v>0</v>
      </c>
      <c r="AM507" s="34">
        <f>IFERROR(VLOOKUP($H507,#REF!,10,FALSE),0)</f>
        <v>0</v>
      </c>
      <c r="AN507" s="34">
        <f>IFERROR(VLOOKUP($H507,#REF!,11,FALSE),0)</f>
        <v>0</v>
      </c>
      <c r="AO507" s="42">
        <f>IFERROR(VLOOKUP($H507,#REF!,12,FALSE),0)</f>
        <v>0</v>
      </c>
      <c r="AP507" s="34">
        <f>IFERROR(VLOOKUP($H507,#REF!,10,FALSE),0)</f>
        <v>0</v>
      </c>
      <c r="AQ507" s="34">
        <f>IFERROR(VLOOKUP($H507,#REF!,11,FALSE),0)</f>
        <v>0</v>
      </c>
      <c r="AR507" s="42">
        <f>IFERROR(VLOOKUP($H507,#REF!,12,FALSE),0)</f>
        <v>0</v>
      </c>
      <c r="AS507" s="34">
        <f>IFERROR(VLOOKUP($H507,#REF!,13,FALSE),0)</f>
        <v>0</v>
      </c>
      <c r="AT507" s="34">
        <f>IFERROR(VLOOKUP($H507,#REF!,14,FALSE),0)</f>
        <v>0</v>
      </c>
      <c r="AU507" s="42">
        <f>IFERROR(VLOOKUP($H507,#REF!,15,FALSE),0)</f>
        <v>0</v>
      </c>
      <c r="AV507" s="34">
        <f>IFERROR(VLOOKUP($H507,#REF!,15,FALSE),0)</f>
        <v>0</v>
      </c>
      <c r="AW507" s="34">
        <f>IFERROR(VLOOKUP($H507,#REF!,16,FALSE),0)</f>
        <v>0</v>
      </c>
      <c r="AX507" s="42">
        <f>IFERROR(VLOOKUP($H507,#REF!,17,FALSE),0)</f>
        <v>0</v>
      </c>
    </row>
    <row r="508" spans="1:50" x14ac:dyDescent="0.3">
      <c r="A508" s="33" t="str">
        <f t="shared" si="28"/>
        <v>CD-7750-4-135</v>
      </c>
      <c r="B508" s="33" t="str">
        <f>+'R&amp;E EXPORT'!B507</f>
        <v>GRANT-POLICE-NYS DCJS TECH GRANT</v>
      </c>
      <c r="C508" t="str">
        <f>IFERROR(VLOOKUP(A508,'MCSJ Export'!A:C,3,FALSE),"")</f>
        <v/>
      </c>
      <c r="D508" s="37">
        <f t="shared" ca="1" si="29"/>
        <v>0</v>
      </c>
      <c r="E508" s="37">
        <f t="shared" ca="1" si="30"/>
        <v>0</v>
      </c>
      <c r="F508" s="37">
        <f t="shared" ca="1" si="31"/>
        <v>0</v>
      </c>
      <c r="G508" s="37"/>
      <c r="H508" s="33" t="str">
        <f>+'R&amp;E EXPORT'!A507</f>
        <v>CD-7750-4-135</v>
      </c>
      <c r="I508" s="34">
        <f>IFERROR(VLOOKUP($H508,'Gen F Rev'!$A:$M,15,FALSE),0)</f>
        <v>0</v>
      </c>
      <c r="J508" s="34">
        <f>IFERROR(VLOOKUP($H508,'Gen F Rev'!$A:$M,16,FALSE),0)</f>
        <v>0</v>
      </c>
      <c r="K508" s="42">
        <f>IFERROR(VLOOKUP($H508,'Gen F Rev'!$A:$M,17,FALSE),0)</f>
        <v>0</v>
      </c>
      <c r="L508" s="34">
        <f>IFERROR(VLOOKUP($H508,'Gen F Exp'!$A:$E,15,FALSE),0)</f>
        <v>0</v>
      </c>
      <c r="M508" s="34">
        <f>IFERROR(VLOOKUP($H508,'Gen F Exp'!$A:$E,16,FALSE),0)</f>
        <v>0</v>
      </c>
      <c r="N508" s="42">
        <f>IFERROR(VLOOKUP($H508,'Gen F Exp'!$A:$E,17,FALSE),0)</f>
        <v>0</v>
      </c>
      <c r="O508" s="34">
        <f>IFERROR(VLOOKUP($H508,'Water F Rev'!$A:$L,15,FALSE),0)</f>
        <v>0</v>
      </c>
      <c r="P508" s="34">
        <f>IFERROR(VLOOKUP($H508,'Water F Rev'!$A:$L,16,FALSE),0)</f>
        <v>0</v>
      </c>
      <c r="Q508" s="42">
        <f>IFERROR(VLOOKUP($H508,'Water F Rev'!$A:$L,17,FALSE),0)</f>
        <v>0</v>
      </c>
      <c r="R508" s="34">
        <f>IFERROR(VLOOKUP($H508,'Water F Exp'!$A:$K,15,FALSE),0)</f>
        <v>0</v>
      </c>
      <c r="S508" s="34">
        <f>IFERROR(VLOOKUP($H508,'Water F Exp'!$A:$K,16,FALSE),0)</f>
        <v>0</v>
      </c>
      <c r="T508" s="42">
        <f>IFERROR(VLOOKUP($H508,'Water F Exp'!$A:$K,17,FALSE),0)</f>
        <v>0</v>
      </c>
      <c r="U508" s="34">
        <f ca="1">IFERROR(VLOOKUP($H508,'Sewer F Rev'!$A:$E,15,FALSE),0)</f>
        <v>0</v>
      </c>
      <c r="V508" s="34">
        <f ca="1">IFERROR(VLOOKUP($H508,'Sewer F Rev'!$A:$E,16,FALSE),0)</f>
        <v>0</v>
      </c>
      <c r="W508" s="42">
        <f ca="1">IFERROR(VLOOKUP($H508,'Sewer F Rev'!$A:$E,17,FALSE),0)</f>
        <v>0</v>
      </c>
      <c r="X508" s="34">
        <f>IFERROR(VLOOKUP($H508,'Sewer F Exp'!$A:$B,15,FALSE),0)</f>
        <v>0</v>
      </c>
      <c r="Y508" s="34">
        <f>IFERROR(VLOOKUP($H508,'Sewer F Exp'!$A:$B,16,FALSE),0)</f>
        <v>0</v>
      </c>
      <c r="Z508" s="42">
        <f>IFERROR(VLOOKUP($H508,'Sewer F Exp'!$A:$B,17,FALSE),0)</f>
        <v>0</v>
      </c>
      <c r="AA508" s="34">
        <f>IFERROR(VLOOKUP($H508,'Refuse F Rev'!$A:$E,15,FALSE),0)</f>
        <v>0</v>
      </c>
      <c r="AB508" s="34">
        <f>IFERROR(VLOOKUP($H508,'Refuse F Rev'!$A:$E,16,FALSE),0)</f>
        <v>0</v>
      </c>
      <c r="AC508" s="42">
        <f>IFERROR(VLOOKUP($H508,'Refuse F Rev'!$A:$E,17,FALSE),0)</f>
        <v>0</v>
      </c>
      <c r="AD508" s="34">
        <f>IFERROR(VLOOKUP($H508,'Refuse F Exp'!$A:$E,15,FALSE),0)</f>
        <v>0</v>
      </c>
      <c r="AE508" s="34">
        <f>IFERROR(VLOOKUP($H508,'Refuse F Exp'!$A:$E,16,FALSE),0)</f>
        <v>0</v>
      </c>
      <c r="AF508" s="42">
        <f>IFERROR(VLOOKUP($H508,'Refuse F Exp'!$A:$E,17,FALSE),0)</f>
        <v>0</v>
      </c>
      <c r="AG508" s="34">
        <f>IFERROR(VLOOKUP($H508,#REF!,10,FALSE),0)</f>
        <v>0</v>
      </c>
      <c r="AH508" s="34">
        <f>IFERROR(VLOOKUP($H508,#REF!,11,FALSE),0)</f>
        <v>0</v>
      </c>
      <c r="AI508" s="42">
        <f>IFERROR(VLOOKUP($H508,#REF!,12,FALSE),0)</f>
        <v>0</v>
      </c>
      <c r="AJ508" s="34">
        <f>IFERROR(VLOOKUP($H508,#REF!,10,FALSE),0)</f>
        <v>0</v>
      </c>
      <c r="AK508" s="34">
        <f>IFERROR(VLOOKUP($H508,#REF!,11,FALSE),0)</f>
        <v>0</v>
      </c>
      <c r="AL508" s="42">
        <f>IFERROR(VLOOKUP($H508,#REF!,12,FALSE),0)</f>
        <v>0</v>
      </c>
      <c r="AM508" s="34">
        <f>IFERROR(VLOOKUP($H508,#REF!,10,FALSE),0)</f>
        <v>0</v>
      </c>
      <c r="AN508" s="34">
        <f>IFERROR(VLOOKUP($H508,#REF!,11,FALSE),0)</f>
        <v>0</v>
      </c>
      <c r="AO508" s="42">
        <f>IFERROR(VLOOKUP($H508,#REF!,12,FALSE),0)</f>
        <v>0</v>
      </c>
      <c r="AP508" s="34">
        <f>IFERROR(VLOOKUP($H508,#REF!,10,FALSE),0)</f>
        <v>0</v>
      </c>
      <c r="AQ508" s="34">
        <f>IFERROR(VLOOKUP($H508,#REF!,11,FALSE),0)</f>
        <v>0</v>
      </c>
      <c r="AR508" s="42">
        <f>IFERROR(VLOOKUP($H508,#REF!,12,FALSE),0)</f>
        <v>0</v>
      </c>
      <c r="AS508" s="34">
        <f>IFERROR(VLOOKUP($H508,#REF!,13,FALSE),0)</f>
        <v>0</v>
      </c>
      <c r="AT508" s="34">
        <f>IFERROR(VLOOKUP($H508,#REF!,14,FALSE),0)</f>
        <v>0</v>
      </c>
      <c r="AU508" s="42">
        <f>IFERROR(VLOOKUP($H508,#REF!,15,FALSE),0)</f>
        <v>0</v>
      </c>
      <c r="AV508" s="34">
        <f>IFERROR(VLOOKUP($H508,#REF!,15,FALSE),0)</f>
        <v>0</v>
      </c>
      <c r="AW508" s="34">
        <f>IFERROR(VLOOKUP($H508,#REF!,16,FALSE),0)</f>
        <v>0</v>
      </c>
      <c r="AX508" s="42">
        <f>IFERROR(VLOOKUP($H508,#REF!,17,FALSE),0)</f>
        <v>0</v>
      </c>
    </row>
    <row r="509" spans="1:50" x14ac:dyDescent="0.3">
      <c r="A509" s="33" t="str">
        <f t="shared" si="28"/>
        <v>CD-7750-4-243</v>
      </c>
      <c r="B509" s="33" t="str">
        <f>+'R&amp;E EXPORT'!B508</f>
        <v>GRANT-MAIN STREET PROGRAM EXPENSES</v>
      </c>
      <c r="C509" t="str">
        <f>IFERROR(VLOOKUP(A509,'MCSJ Export'!A:C,3,FALSE),"")</f>
        <v>Sub Account</v>
      </c>
      <c r="D509" s="37">
        <f t="shared" ca="1" si="29"/>
        <v>0</v>
      </c>
      <c r="E509" s="37">
        <f t="shared" ca="1" si="30"/>
        <v>0</v>
      </c>
      <c r="F509" s="37">
        <f t="shared" ca="1" si="31"/>
        <v>0</v>
      </c>
      <c r="G509" s="37"/>
      <c r="H509" s="33" t="str">
        <f>+'R&amp;E EXPORT'!A508</f>
        <v>CD-7750-4-243</v>
      </c>
      <c r="I509" s="34">
        <f>IFERROR(VLOOKUP($H509,'Gen F Rev'!$A:$M,15,FALSE),0)</f>
        <v>0</v>
      </c>
      <c r="J509" s="34">
        <f>IFERROR(VLOOKUP($H509,'Gen F Rev'!$A:$M,16,FALSE),0)</f>
        <v>0</v>
      </c>
      <c r="K509" s="42">
        <f>IFERROR(VLOOKUP($H509,'Gen F Rev'!$A:$M,17,FALSE),0)</f>
        <v>0</v>
      </c>
      <c r="L509" s="34">
        <f>IFERROR(VLOOKUP($H509,'Gen F Exp'!$A:$E,15,FALSE),0)</f>
        <v>0</v>
      </c>
      <c r="M509" s="34">
        <f>IFERROR(VLOOKUP($H509,'Gen F Exp'!$A:$E,16,FALSE),0)</f>
        <v>0</v>
      </c>
      <c r="N509" s="42">
        <f>IFERROR(VLOOKUP($H509,'Gen F Exp'!$A:$E,17,FALSE),0)</f>
        <v>0</v>
      </c>
      <c r="O509" s="34">
        <f>IFERROR(VLOOKUP($H509,'Water F Rev'!$A:$L,15,FALSE),0)</f>
        <v>0</v>
      </c>
      <c r="P509" s="34">
        <f>IFERROR(VLOOKUP($H509,'Water F Rev'!$A:$L,16,FALSE),0)</f>
        <v>0</v>
      </c>
      <c r="Q509" s="42">
        <f>IFERROR(VLOOKUP($H509,'Water F Rev'!$A:$L,17,FALSE),0)</f>
        <v>0</v>
      </c>
      <c r="R509" s="34">
        <f>IFERROR(VLOOKUP($H509,'Water F Exp'!$A:$K,15,FALSE),0)</f>
        <v>0</v>
      </c>
      <c r="S509" s="34">
        <f>IFERROR(VLOOKUP($H509,'Water F Exp'!$A:$K,16,FALSE),0)</f>
        <v>0</v>
      </c>
      <c r="T509" s="42">
        <f>IFERROR(VLOOKUP($H509,'Water F Exp'!$A:$K,17,FALSE),0)</f>
        <v>0</v>
      </c>
      <c r="U509" s="34">
        <f ca="1">IFERROR(VLOOKUP($H509,'Sewer F Rev'!$A:$E,15,FALSE),0)</f>
        <v>0</v>
      </c>
      <c r="V509" s="34">
        <f ca="1">IFERROR(VLOOKUP($H509,'Sewer F Rev'!$A:$E,16,FALSE),0)</f>
        <v>0</v>
      </c>
      <c r="W509" s="42">
        <f ca="1">IFERROR(VLOOKUP($H509,'Sewer F Rev'!$A:$E,17,FALSE),0)</f>
        <v>0</v>
      </c>
      <c r="X509" s="34">
        <f>IFERROR(VLOOKUP($H509,'Sewer F Exp'!$A:$B,15,FALSE),0)</f>
        <v>0</v>
      </c>
      <c r="Y509" s="34">
        <f>IFERROR(VLOOKUP($H509,'Sewer F Exp'!$A:$B,16,FALSE),0)</f>
        <v>0</v>
      </c>
      <c r="Z509" s="42">
        <f>IFERROR(VLOOKUP($H509,'Sewer F Exp'!$A:$B,17,FALSE),0)</f>
        <v>0</v>
      </c>
      <c r="AA509" s="34">
        <f>IFERROR(VLOOKUP($H509,'Refuse F Rev'!$A:$E,15,FALSE),0)</f>
        <v>0</v>
      </c>
      <c r="AB509" s="34">
        <f>IFERROR(VLOOKUP($H509,'Refuse F Rev'!$A:$E,16,FALSE),0)</f>
        <v>0</v>
      </c>
      <c r="AC509" s="42">
        <f>IFERROR(VLOOKUP($H509,'Refuse F Rev'!$A:$E,17,FALSE),0)</f>
        <v>0</v>
      </c>
      <c r="AD509" s="34">
        <f>IFERROR(VLOOKUP($H509,'Refuse F Exp'!$A:$E,15,FALSE),0)</f>
        <v>0</v>
      </c>
      <c r="AE509" s="34">
        <f>IFERROR(VLOOKUP($H509,'Refuse F Exp'!$A:$E,16,FALSE),0)</f>
        <v>0</v>
      </c>
      <c r="AF509" s="42">
        <f>IFERROR(VLOOKUP($H509,'Refuse F Exp'!$A:$E,17,FALSE),0)</f>
        <v>0</v>
      </c>
      <c r="AG509" s="34">
        <f>IFERROR(VLOOKUP($H509,#REF!,10,FALSE),0)</f>
        <v>0</v>
      </c>
      <c r="AH509" s="34">
        <f>IFERROR(VLOOKUP($H509,#REF!,11,FALSE),0)</f>
        <v>0</v>
      </c>
      <c r="AI509" s="42">
        <f>IFERROR(VLOOKUP($H509,#REF!,12,FALSE),0)</f>
        <v>0</v>
      </c>
      <c r="AJ509" s="34">
        <f>IFERROR(VLOOKUP($H509,#REF!,10,FALSE),0)</f>
        <v>0</v>
      </c>
      <c r="AK509" s="34">
        <f>IFERROR(VLOOKUP($H509,#REF!,11,FALSE),0)</f>
        <v>0</v>
      </c>
      <c r="AL509" s="42">
        <f>IFERROR(VLOOKUP($H509,#REF!,12,FALSE),0)</f>
        <v>0</v>
      </c>
      <c r="AM509" s="34">
        <f>IFERROR(VLOOKUP($H509,#REF!,10,FALSE),0)</f>
        <v>0</v>
      </c>
      <c r="AN509" s="34">
        <f>IFERROR(VLOOKUP($H509,#REF!,11,FALSE),0)</f>
        <v>0</v>
      </c>
      <c r="AO509" s="42">
        <f>IFERROR(VLOOKUP($H509,#REF!,12,FALSE),0)</f>
        <v>0</v>
      </c>
      <c r="AP509" s="34">
        <f>IFERROR(VLOOKUP($H509,#REF!,10,FALSE),0)</f>
        <v>0</v>
      </c>
      <c r="AQ509" s="34">
        <f>IFERROR(VLOOKUP($H509,#REF!,11,FALSE),0)</f>
        <v>0</v>
      </c>
      <c r="AR509" s="42">
        <f>IFERROR(VLOOKUP($H509,#REF!,12,FALSE),0)</f>
        <v>0</v>
      </c>
      <c r="AS509" s="34">
        <f>IFERROR(VLOOKUP($H509,#REF!,13,FALSE),0)</f>
        <v>0</v>
      </c>
      <c r="AT509" s="34">
        <f>IFERROR(VLOOKUP($H509,#REF!,14,FALSE),0)</f>
        <v>0</v>
      </c>
      <c r="AU509" s="42">
        <f>IFERROR(VLOOKUP($H509,#REF!,15,FALSE),0)</f>
        <v>0</v>
      </c>
      <c r="AV509" s="34">
        <f>IFERROR(VLOOKUP($H509,#REF!,15,FALSE),0)</f>
        <v>0</v>
      </c>
      <c r="AW509" s="34">
        <f>IFERROR(VLOOKUP($H509,#REF!,16,FALSE),0)</f>
        <v>0</v>
      </c>
      <c r="AX509" s="42">
        <f>IFERROR(VLOOKUP($H509,#REF!,17,FALSE),0)</f>
        <v>0</v>
      </c>
    </row>
    <row r="510" spans="1:50" x14ac:dyDescent="0.3">
      <c r="A510" s="33" t="str">
        <f t="shared" si="28"/>
        <v/>
      </c>
      <c r="B510" s="33" t="str">
        <f>+'R&amp;E EXPORT'!B509</f>
        <v>SPECIAL GRANT FUND Expenditure Totals</v>
      </c>
      <c r="C510" t="str">
        <f>IFERROR(VLOOKUP(A510,'MCSJ Export'!A:C,3,FALSE),"")</f>
        <v/>
      </c>
      <c r="D510" s="37">
        <f t="shared" ca="1" si="29"/>
        <v>0</v>
      </c>
      <c r="E510" s="37">
        <f t="shared" ca="1" si="30"/>
        <v>0</v>
      </c>
      <c r="F510" s="37">
        <f t="shared" ca="1" si="31"/>
        <v>0</v>
      </c>
      <c r="G510" s="37"/>
      <c r="H510" s="33" t="str">
        <f>+'R&amp;E EXPORT'!A509</f>
        <v/>
      </c>
      <c r="I510" s="34">
        <f>IFERROR(VLOOKUP($H510,'Gen F Rev'!$A:$M,15,FALSE),0)</f>
        <v>0</v>
      </c>
      <c r="J510" s="34">
        <f>IFERROR(VLOOKUP($H510,'Gen F Rev'!$A:$M,16,FALSE),0)</f>
        <v>0</v>
      </c>
      <c r="K510" s="42">
        <f>IFERROR(VLOOKUP($H510,'Gen F Rev'!$A:$M,17,FALSE),0)</f>
        <v>0</v>
      </c>
      <c r="L510" s="34">
        <f>IFERROR(VLOOKUP($H510,'Gen F Exp'!$A:$E,15,FALSE),0)</f>
        <v>0</v>
      </c>
      <c r="M510" s="34">
        <f>IFERROR(VLOOKUP($H510,'Gen F Exp'!$A:$E,16,FALSE),0)</f>
        <v>0</v>
      </c>
      <c r="N510" s="42">
        <f>IFERROR(VLOOKUP($H510,'Gen F Exp'!$A:$E,17,FALSE),0)</f>
        <v>0</v>
      </c>
      <c r="O510" s="34">
        <f>IFERROR(VLOOKUP($H510,'Water F Rev'!$A:$L,15,FALSE),0)</f>
        <v>0</v>
      </c>
      <c r="P510" s="34">
        <f>IFERROR(VLOOKUP($H510,'Water F Rev'!$A:$L,16,FALSE),0)</f>
        <v>0</v>
      </c>
      <c r="Q510" s="42">
        <f>IFERROR(VLOOKUP($H510,'Water F Rev'!$A:$L,17,FALSE),0)</f>
        <v>0</v>
      </c>
      <c r="R510" s="34">
        <f>IFERROR(VLOOKUP($H510,'Water F Exp'!$A:$K,15,FALSE),0)</f>
        <v>0</v>
      </c>
      <c r="S510" s="34">
        <f>IFERROR(VLOOKUP($H510,'Water F Exp'!$A:$K,16,FALSE),0)</f>
        <v>0</v>
      </c>
      <c r="T510" s="42">
        <f>IFERROR(VLOOKUP($H510,'Water F Exp'!$A:$K,17,FALSE),0)</f>
        <v>0</v>
      </c>
      <c r="U510" s="34">
        <f ca="1">IFERROR(VLOOKUP($H510,'Sewer F Rev'!$A:$E,15,FALSE),0)</f>
        <v>0</v>
      </c>
      <c r="V510" s="34">
        <f ca="1">IFERROR(VLOOKUP($H510,'Sewer F Rev'!$A:$E,16,FALSE),0)</f>
        <v>0</v>
      </c>
      <c r="W510" s="42">
        <f ca="1">IFERROR(VLOOKUP($H510,'Sewer F Rev'!$A:$E,17,FALSE),0)</f>
        <v>0</v>
      </c>
      <c r="X510" s="34">
        <f>IFERROR(VLOOKUP($H510,'Sewer F Exp'!$A:$B,15,FALSE),0)</f>
        <v>0</v>
      </c>
      <c r="Y510" s="34">
        <f>IFERROR(VLOOKUP($H510,'Sewer F Exp'!$A:$B,16,FALSE),0)</f>
        <v>0</v>
      </c>
      <c r="Z510" s="42">
        <f>IFERROR(VLOOKUP($H510,'Sewer F Exp'!$A:$B,17,FALSE),0)</f>
        <v>0</v>
      </c>
      <c r="AA510" s="34">
        <f>IFERROR(VLOOKUP($H510,'Refuse F Rev'!$A:$E,15,FALSE),0)</f>
        <v>0</v>
      </c>
      <c r="AB510" s="34">
        <f>IFERROR(VLOOKUP($H510,'Refuse F Rev'!$A:$E,16,FALSE),0)</f>
        <v>0</v>
      </c>
      <c r="AC510" s="42">
        <f>IFERROR(VLOOKUP($H510,'Refuse F Rev'!$A:$E,17,FALSE),0)</f>
        <v>0</v>
      </c>
      <c r="AD510" s="34">
        <f>IFERROR(VLOOKUP($H510,'Refuse F Exp'!$A:$E,15,FALSE),0)</f>
        <v>0</v>
      </c>
      <c r="AE510" s="34">
        <f>IFERROR(VLOOKUP($H510,'Refuse F Exp'!$A:$E,16,FALSE),0)</f>
        <v>0</v>
      </c>
      <c r="AF510" s="42">
        <f>IFERROR(VLOOKUP($H510,'Refuse F Exp'!$A:$E,17,FALSE),0)</f>
        <v>0</v>
      </c>
      <c r="AG510" s="34">
        <f>IFERROR(VLOOKUP($H510,#REF!,10,FALSE),0)</f>
        <v>0</v>
      </c>
      <c r="AH510" s="34">
        <f>IFERROR(VLOOKUP($H510,#REF!,11,FALSE),0)</f>
        <v>0</v>
      </c>
      <c r="AI510" s="42">
        <f>IFERROR(VLOOKUP($H510,#REF!,12,FALSE),0)</f>
        <v>0</v>
      </c>
      <c r="AJ510" s="34">
        <f>IFERROR(VLOOKUP($H510,#REF!,10,FALSE),0)</f>
        <v>0</v>
      </c>
      <c r="AK510" s="34">
        <f>IFERROR(VLOOKUP($H510,#REF!,11,FALSE),0)</f>
        <v>0</v>
      </c>
      <c r="AL510" s="42">
        <f>IFERROR(VLOOKUP($H510,#REF!,12,FALSE),0)</f>
        <v>0</v>
      </c>
      <c r="AM510" s="34">
        <f>IFERROR(VLOOKUP($H510,#REF!,10,FALSE),0)</f>
        <v>0</v>
      </c>
      <c r="AN510" s="34">
        <f>IFERROR(VLOOKUP($H510,#REF!,11,FALSE),0)</f>
        <v>0</v>
      </c>
      <c r="AO510" s="42">
        <f>IFERROR(VLOOKUP($H510,#REF!,12,FALSE),0)</f>
        <v>0</v>
      </c>
      <c r="AP510" s="34">
        <f>IFERROR(VLOOKUP($H510,#REF!,10,FALSE),0)</f>
        <v>0</v>
      </c>
      <c r="AQ510" s="34">
        <f>IFERROR(VLOOKUP($H510,#REF!,11,FALSE),0)</f>
        <v>0</v>
      </c>
      <c r="AR510" s="42">
        <f>IFERROR(VLOOKUP($H510,#REF!,12,FALSE),0)</f>
        <v>0</v>
      </c>
      <c r="AS510" s="34">
        <f>IFERROR(VLOOKUP($H510,#REF!,13,FALSE),0)</f>
        <v>0</v>
      </c>
      <c r="AT510" s="34">
        <f>IFERROR(VLOOKUP($H510,#REF!,14,FALSE),0)</f>
        <v>0</v>
      </c>
      <c r="AU510" s="42">
        <f>IFERROR(VLOOKUP($H510,#REF!,15,FALSE),0)</f>
        <v>0</v>
      </c>
      <c r="AV510" s="34">
        <f>IFERROR(VLOOKUP($H510,#REF!,15,FALSE),0)</f>
        <v>0</v>
      </c>
      <c r="AW510" s="34">
        <f>IFERROR(VLOOKUP($H510,#REF!,16,FALSE),0)</f>
        <v>0</v>
      </c>
      <c r="AX510" s="42">
        <f>IFERROR(VLOOKUP($H510,#REF!,17,FALSE),0)</f>
        <v>0</v>
      </c>
    </row>
    <row r="511" spans="1:50" x14ac:dyDescent="0.3">
      <c r="A511" s="33" t="str">
        <f t="shared" si="28"/>
        <v/>
      </c>
      <c r="B511" s="33">
        <f>+'R&amp;E EXPORT'!B510</f>
        <v>0</v>
      </c>
      <c r="C511" t="str">
        <f>IFERROR(VLOOKUP(A511,'MCSJ Export'!A:C,3,FALSE),"")</f>
        <v/>
      </c>
      <c r="D511" s="37">
        <f t="shared" ca="1" si="29"/>
        <v>0</v>
      </c>
      <c r="E511" s="37">
        <f t="shared" ca="1" si="30"/>
        <v>0</v>
      </c>
      <c r="F511" s="37">
        <f t="shared" ca="1" si="31"/>
        <v>0</v>
      </c>
      <c r="G511" s="37"/>
      <c r="H511" s="33" t="str">
        <f>+'R&amp;E EXPORT'!A510</f>
        <v xml:space="preserve"> </v>
      </c>
      <c r="I511" s="34">
        <f>IFERROR(VLOOKUP($H511,'Gen F Rev'!$A:$M,15,FALSE),0)</f>
        <v>0</v>
      </c>
      <c r="J511" s="34">
        <f>IFERROR(VLOOKUP($H511,'Gen F Rev'!$A:$M,16,FALSE),0)</f>
        <v>0</v>
      </c>
      <c r="K511" s="42">
        <f>IFERROR(VLOOKUP($H511,'Gen F Rev'!$A:$M,17,FALSE),0)</f>
        <v>0</v>
      </c>
      <c r="L511" s="34">
        <f>IFERROR(VLOOKUP($H511,'Gen F Exp'!$A:$E,15,FALSE),0)</f>
        <v>0</v>
      </c>
      <c r="M511" s="34">
        <f>IFERROR(VLOOKUP($H511,'Gen F Exp'!$A:$E,16,FALSE),0)</f>
        <v>0</v>
      </c>
      <c r="N511" s="42">
        <f>IFERROR(VLOOKUP($H511,'Gen F Exp'!$A:$E,17,FALSE),0)</f>
        <v>0</v>
      </c>
      <c r="O511" s="34">
        <f>IFERROR(VLOOKUP($H511,'Water F Rev'!$A:$L,15,FALSE),0)</f>
        <v>0</v>
      </c>
      <c r="P511" s="34">
        <f>IFERROR(VLOOKUP($H511,'Water F Rev'!$A:$L,16,FALSE),0)</f>
        <v>0</v>
      </c>
      <c r="Q511" s="42">
        <f>IFERROR(VLOOKUP($H511,'Water F Rev'!$A:$L,17,FALSE),0)</f>
        <v>0</v>
      </c>
      <c r="R511" s="34">
        <f>IFERROR(VLOOKUP($H511,'Water F Exp'!$A:$K,15,FALSE),0)</f>
        <v>0</v>
      </c>
      <c r="S511" s="34">
        <f>IFERROR(VLOOKUP($H511,'Water F Exp'!$A:$K,16,FALSE),0)</f>
        <v>0</v>
      </c>
      <c r="T511" s="42">
        <f>IFERROR(VLOOKUP($H511,'Water F Exp'!$A:$K,17,FALSE),0)</f>
        <v>0</v>
      </c>
      <c r="U511" s="34">
        <f ca="1">IFERROR(VLOOKUP($H511,'Sewer F Rev'!$A:$E,15,FALSE),0)</f>
        <v>0</v>
      </c>
      <c r="V511" s="34">
        <f ca="1">IFERROR(VLOOKUP($H511,'Sewer F Rev'!$A:$E,16,FALSE),0)</f>
        <v>0</v>
      </c>
      <c r="W511" s="42">
        <f ca="1">IFERROR(VLOOKUP($H511,'Sewer F Rev'!$A:$E,17,FALSE),0)</f>
        <v>0</v>
      </c>
      <c r="X511" s="34">
        <f>IFERROR(VLOOKUP($H511,'Sewer F Exp'!$A:$B,15,FALSE),0)</f>
        <v>0</v>
      </c>
      <c r="Y511" s="34">
        <f>IFERROR(VLOOKUP($H511,'Sewer F Exp'!$A:$B,16,FALSE),0)</f>
        <v>0</v>
      </c>
      <c r="Z511" s="42">
        <f>IFERROR(VLOOKUP($H511,'Sewer F Exp'!$A:$B,17,FALSE),0)</f>
        <v>0</v>
      </c>
      <c r="AA511" s="34">
        <f>IFERROR(VLOOKUP($H511,'Refuse F Rev'!$A:$E,15,FALSE),0)</f>
        <v>0</v>
      </c>
      <c r="AB511" s="34">
        <f>IFERROR(VLOOKUP($H511,'Refuse F Rev'!$A:$E,16,FALSE),0)</f>
        <v>0</v>
      </c>
      <c r="AC511" s="42">
        <f>IFERROR(VLOOKUP($H511,'Refuse F Rev'!$A:$E,17,FALSE),0)</f>
        <v>0</v>
      </c>
      <c r="AD511" s="34">
        <f>IFERROR(VLOOKUP($H511,'Refuse F Exp'!$A:$E,15,FALSE),0)</f>
        <v>0</v>
      </c>
      <c r="AE511" s="34">
        <f>IFERROR(VLOOKUP($H511,'Refuse F Exp'!$A:$E,16,FALSE),0)</f>
        <v>0</v>
      </c>
      <c r="AF511" s="42">
        <f>IFERROR(VLOOKUP($H511,'Refuse F Exp'!$A:$E,17,FALSE),0)</f>
        <v>0</v>
      </c>
      <c r="AG511" s="34">
        <f>IFERROR(VLOOKUP($H511,#REF!,10,FALSE),0)</f>
        <v>0</v>
      </c>
      <c r="AH511" s="34">
        <f>IFERROR(VLOOKUP($H511,#REF!,11,FALSE),0)</f>
        <v>0</v>
      </c>
      <c r="AI511" s="42">
        <f>IFERROR(VLOOKUP($H511,#REF!,12,FALSE),0)</f>
        <v>0</v>
      </c>
      <c r="AJ511" s="34">
        <f>IFERROR(VLOOKUP($H511,#REF!,10,FALSE),0)</f>
        <v>0</v>
      </c>
      <c r="AK511" s="34">
        <f>IFERROR(VLOOKUP($H511,#REF!,11,FALSE),0)</f>
        <v>0</v>
      </c>
      <c r="AL511" s="42">
        <f>IFERROR(VLOOKUP($H511,#REF!,12,FALSE),0)</f>
        <v>0</v>
      </c>
      <c r="AM511" s="34">
        <f>IFERROR(VLOOKUP($H511,#REF!,10,FALSE),0)</f>
        <v>0</v>
      </c>
      <c r="AN511" s="34">
        <f>IFERROR(VLOOKUP($H511,#REF!,11,FALSE),0)</f>
        <v>0</v>
      </c>
      <c r="AO511" s="42">
        <f>IFERROR(VLOOKUP($H511,#REF!,12,FALSE),0)</f>
        <v>0</v>
      </c>
      <c r="AP511" s="34">
        <f>IFERROR(VLOOKUP($H511,#REF!,10,FALSE),0)</f>
        <v>0</v>
      </c>
      <c r="AQ511" s="34">
        <f>IFERROR(VLOOKUP($H511,#REF!,11,FALSE),0)</f>
        <v>0</v>
      </c>
      <c r="AR511" s="42">
        <f>IFERROR(VLOOKUP($H511,#REF!,12,FALSE),0)</f>
        <v>0</v>
      </c>
      <c r="AS511" s="34">
        <f>IFERROR(VLOOKUP($H511,#REF!,13,FALSE),0)</f>
        <v>0</v>
      </c>
      <c r="AT511" s="34">
        <f>IFERROR(VLOOKUP($H511,#REF!,14,FALSE),0)</f>
        <v>0</v>
      </c>
      <c r="AU511" s="42">
        <f>IFERROR(VLOOKUP($H511,#REF!,15,FALSE),0)</f>
        <v>0</v>
      </c>
      <c r="AV511" s="34">
        <f>IFERROR(VLOOKUP($H511,#REF!,15,FALSE),0)</f>
        <v>0</v>
      </c>
      <c r="AW511" s="34">
        <f>IFERROR(VLOOKUP($H511,#REF!,16,FALSE),0)</f>
        <v>0</v>
      </c>
      <c r="AX511" s="42">
        <f>IFERROR(VLOOKUP($H511,#REF!,17,FALSE),0)</f>
        <v>0</v>
      </c>
    </row>
    <row r="512" spans="1:50" x14ac:dyDescent="0.3">
      <c r="A512" s="33" t="str">
        <f t="shared" si="28"/>
        <v>EM-2130-000</v>
      </c>
      <c r="B512" s="33" t="str">
        <f>+'R&amp;E EXPORT'!B511</f>
        <v>REFUSE COLLECTION - COLLECTION FEES</v>
      </c>
      <c r="C512" t="str">
        <f>IFERROR(VLOOKUP(A512,'MCSJ Export'!A:C,3,FALSE),"")</f>
        <v/>
      </c>
      <c r="D512" s="37">
        <f t="shared" ca="1" si="29"/>
        <v>0</v>
      </c>
      <c r="E512" s="37">
        <f t="shared" ca="1" si="30"/>
        <v>0</v>
      </c>
      <c r="F512" s="37">
        <f t="shared" ca="1" si="31"/>
        <v>0</v>
      </c>
      <c r="G512" s="37"/>
      <c r="H512" s="33" t="str">
        <f>+'R&amp;E EXPORT'!A511</f>
        <v>EM-2130-000</v>
      </c>
      <c r="I512" s="34">
        <f>IFERROR(VLOOKUP($H512,'Gen F Rev'!$A:$M,15,FALSE),0)</f>
        <v>0</v>
      </c>
      <c r="J512" s="34">
        <f>IFERROR(VLOOKUP($H512,'Gen F Rev'!$A:$M,16,FALSE),0)</f>
        <v>0</v>
      </c>
      <c r="K512" s="42">
        <f>IFERROR(VLOOKUP($H512,'Gen F Rev'!$A:$M,17,FALSE),0)</f>
        <v>0</v>
      </c>
      <c r="L512" s="34">
        <f>IFERROR(VLOOKUP($H512,'Gen F Exp'!$A:$E,15,FALSE),0)</f>
        <v>0</v>
      </c>
      <c r="M512" s="34">
        <f>IFERROR(VLOOKUP($H512,'Gen F Exp'!$A:$E,16,FALSE),0)</f>
        <v>0</v>
      </c>
      <c r="N512" s="42">
        <f>IFERROR(VLOOKUP($H512,'Gen F Exp'!$A:$E,17,FALSE),0)</f>
        <v>0</v>
      </c>
      <c r="O512" s="34">
        <f>IFERROR(VLOOKUP($H512,'Water F Rev'!$A:$L,15,FALSE),0)</f>
        <v>0</v>
      </c>
      <c r="P512" s="34">
        <f>IFERROR(VLOOKUP($H512,'Water F Rev'!$A:$L,16,FALSE),0)</f>
        <v>0</v>
      </c>
      <c r="Q512" s="42">
        <f>IFERROR(VLOOKUP($H512,'Water F Rev'!$A:$L,17,FALSE),0)</f>
        <v>0</v>
      </c>
      <c r="R512" s="34">
        <f>IFERROR(VLOOKUP($H512,'Water F Exp'!$A:$K,15,FALSE),0)</f>
        <v>0</v>
      </c>
      <c r="S512" s="34">
        <f>IFERROR(VLOOKUP($H512,'Water F Exp'!$A:$K,16,FALSE),0)</f>
        <v>0</v>
      </c>
      <c r="T512" s="42">
        <f>IFERROR(VLOOKUP($H512,'Water F Exp'!$A:$K,17,FALSE),0)</f>
        <v>0</v>
      </c>
      <c r="U512" s="34">
        <f ca="1">IFERROR(VLOOKUP($H512,'Sewer F Rev'!$A:$E,15,FALSE),0)</f>
        <v>0</v>
      </c>
      <c r="V512" s="34">
        <f ca="1">IFERROR(VLOOKUP($H512,'Sewer F Rev'!$A:$E,16,FALSE),0)</f>
        <v>0</v>
      </c>
      <c r="W512" s="42">
        <f ca="1">IFERROR(VLOOKUP($H512,'Sewer F Rev'!$A:$E,17,FALSE),0)</f>
        <v>0</v>
      </c>
      <c r="X512" s="34">
        <f>IFERROR(VLOOKUP($H512,'Sewer F Exp'!$A:$B,15,FALSE),0)</f>
        <v>0</v>
      </c>
      <c r="Y512" s="34">
        <f>IFERROR(VLOOKUP($H512,'Sewer F Exp'!$A:$B,16,FALSE),0)</f>
        <v>0</v>
      </c>
      <c r="Z512" s="42">
        <f>IFERROR(VLOOKUP($H512,'Sewer F Exp'!$A:$B,17,FALSE),0)</f>
        <v>0</v>
      </c>
      <c r="AA512" s="34">
        <f>IFERROR(VLOOKUP($H512,'Refuse F Rev'!$A:$E,15,FALSE),0)</f>
        <v>0</v>
      </c>
      <c r="AB512" s="34">
        <f>IFERROR(VLOOKUP($H512,'Refuse F Rev'!$A:$E,16,FALSE),0)</f>
        <v>0</v>
      </c>
      <c r="AC512" s="42">
        <f>IFERROR(VLOOKUP($H512,'Refuse F Rev'!$A:$E,17,FALSE),0)</f>
        <v>0</v>
      </c>
      <c r="AD512" s="34">
        <f>IFERROR(VLOOKUP($H512,'Refuse F Exp'!$A:$E,15,FALSE),0)</f>
        <v>0</v>
      </c>
      <c r="AE512" s="34">
        <f>IFERROR(VLOOKUP($H512,'Refuse F Exp'!$A:$E,16,FALSE),0)</f>
        <v>0</v>
      </c>
      <c r="AF512" s="42">
        <f>IFERROR(VLOOKUP($H512,'Refuse F Exp'!$A:$E,17,FALSE),0)</f>
        <v>0</v>
      </c>
      <c r="AG512" s="34">
        <f>IFERROR(VLOOKUP($H512,#REF!,10,FALSE),0)</f>
        <v>0</v>
      </c>
      <c r="AH512" s="34">
        <f>IFERROR(VLOOKUP($H512,#REF!,11,FALSE),0)</f>
        <v>0</v>
      </c>
      <c r="AI512" s="42">
        <f>IFERROR(VLOOKUP($H512,#REF!,12,FALSE),0)</f>
        <v>0</v>
      </c>
      <c r="AJ512" s="34">
        <f>IFERROR(VLOOKUP($H512,#REF!,10,FALSE),0)</f>
        <v>0</v>
      </c>
      <c r="AK512" s="34">
        <f>IFERROR(VLOOKUP($H512,#REF!,11,FALSE),0)</f>
        <v>0</v>
      </c>
      <c r="AL512" s="42">
        <f>IFERROR(VLOOKUP($H512,#REF!,12,FALSE),0)</f>
        <v>0</v>
      </c>
      <c r="AM512" s="34">
        <f>IFERROR(VLOOKUP($H512,#REF!,10,FALSE),0)</f>
        <v>0</v>
      </c>
      <c r="AN512" s="34">
        <f>IFERROR(VLOOKUP($H512,#REF!,11,FALSE),0)</f>
        <v>0</v>
      </c>
      <c r="AO512" s="42">
        <f>IFERROR(VLOOKUP($H512,#REF!,12,FALSE),0)</f>
        <v>0</v>
      </c>
      <c r="AP512" s="34">
        <f>IFERROR(VLOOKUP($H512,#REF!,10,FALSE),0)</f>
        <v>0</v>
      </c>
      <c r="AQ512" s="34">
        <f>IFERROR(VLOOKUP($H512,#REF!,11,FALSE),0)</f>
        <v>0</v>
      </c>
      <c r="AR512" s="42">
        <f>IFERROR(VLOOKUP($H512,#REF!,12,FALSE),0)</f>
        <v>0</v>
      </c>
      <c r="AS512" s="34">
        <f>IFERROR(VLOOKUP($H512,#REF!,13,FALSE),0)</f>
        <v>0</v>
      </c>
      <c r="AT512" s="34">
        <f>IFERROR(VLOOKUP($H512,#REF!,14,FALSE),0)</f>
        <v>0</v>
      </c>
      <c r="AU512" s="42">
        <f>IFERROR(VLOOKUP($H512,#REF!,15,FALSE),0)</f>
        <v>0</v>
      </c>
      <c r="AV512" s="34">
        <f>IFERROR(VLOOKUP($H512,#REF!,15,FALSE),0)</f>
        <v>0</v>
      </c>
      <c r="AW512" s="34">
        <f>IFERROR(VLOOKUP($H512,#REF!,16,FALSE),0)</f>
        <v>0</v>
      </c>
      <c r="AX512" s="42">
        <f>IFERROR(VLOOKUP($H512,#REF!,17,FALSE),0)</f>
        <v>0</v>
      </c>
    </row>
    <row r="513" spans="1:50" x14ac:dyDescent="0.3">
      <c r="A513" s="33" t="str">
        <f t="shared" si="28"/>
        <v>EM-2138-000</v>
      </c>
      <c r="B513" s="33" t="str">
        <f>+'R&amp;E EXPORT'!B512</f>
        <v>REFUSE PENALTIES</v>
      </c>
      <c r="C513" t="str">
        <f>IFERROR(VLOOKUP(A513,'MCSJ Export'!A:C,3,FALSE),"")</f>
        <v/>
      </c>
      <c r="D513" s="37">
        <f t="shared" ca="1" si="29"/>
        <v>0</v>
      </c>
      <c r="E513" s="37">
        <f t="shared" ca="1" si="30"/>
        <v>0</v>
      </c>
      <c r="F513" s="37">
        <f t="shared" ca="1" si="31"/>
        <v>0</v>
      </c>
      <c r="G513" s="37"/>
      <c r="H513" s="33" t="str">
        <f>+'R&amp;E EXPORT'!A512</f>
        <v>EM-2138-000</v>
      </c>
      <c r="I513" s="34">
        <f>IFERROR(VLOOKUP($H513,'Gen F Rev'!$A:$M,15,FALSE),0)</f>
        <v>0</v>
      </c>
      <c r="J513" s="34">
        <f>IFERROR(VLOOKUP($H513,'Gen F Rev'!$A:$M,16,FALSE),0)</f>
        <v>0</v>
      </c>
      <c r="K513" s="42">
        <f>IFERROR(VLOOKUP($H513,'Gen F Rev'!$A:$M,17,FALSE),0)</f>
        <v>0</v>
      </c>
      <c r="L513" s="34">
        <f>IFERROR(VLOOKUP($H513,'Gen F Exp'!$A:$E,15,FALSE),0)</f>
        <v>0</v>
      </c>
      <c r="M513" s="34">
        <f>IFERROR(VLOOKUP($H513,'Gen F Exp'!$A:$E,16,FALSE),0)</f>
        <v>0</v>
      </c>
      <c r="N513" s="42">
        <f>IFERROR(VLOOKUP($H513,'Gen F Exp'!$A:$E,17,FALSE),0)</f>
        <v>0</v>
      </c>
      <c r="O513" s="34">
        <f>IFERROR(VLOOKUP($H513,'Water F Rev'!$A:$L,15,FALSE),0)</f>
        <v>0</v>
      </c>
      <c r="P513" s="34">
        <f>IFERROR(VLOOKUP($H513,'Water F Rev'!$A:$L,16,FALSE),0)</f>
        <v>0</v>
      </c>
      <c r="Q513" s="42">
        <f>IFERROR(VLOOKUP($H513,'Water F Rev'!$A:$L,17,FALSE),0)</f>
        <v>0</v>
      </c>
      <c r="R513" s="34">
        <f>IFERROR(VLOOKUP($H513,'Water F Exp'!$A:$K,15,FALSE),0)</f>
        <v>0</v>
      </c>
      <c r="S513" s="34">
        <f>IFERROR(VLOOKUP($H513,'Water F Exp'!$A:$K,16,FALSE),0)</f>
        <v>0</v>
      </c>
      <c r="T513" s="42">
        <f>IFERROR(VLOOKUP($H513,'Water F Exp'!$A:$K,17,FALSE),0)</f>
        <v>0</v>
      </c>
      <c r="U513" s="34">
        <f ca="1">IFERROR(VLOOKUP($H513,'Sewer F Rev'!$A:$E,15,FALSE),0)</f>
        <v>0</v>
      </c>
      <c r="V513" s="34">
        <f ca="1">IFERROR(VLOOKUP($H513,'Sewer F Rev'!$A:$E,16,FALSE),0)</f>
        <v>0</v>
      </c>
      <c r="W513" s="42">
        <f ca="1">IFERROR(VLOOKUP($H513,'Sewer F Rev'!$A:$E,17,FALSE),0)</f>
        <v>0</v>
      </c>
      <c r="X513" s="34">
        <f>IFERROR(VLOOKUP($H513,'Sewer F Exp'!$A:$B,15,FALSE),0)</f>
        <v>0</v>
      </c>
      <c r="Y513" s="34">
        <f>IFERROR(VLOOKUP($H513,'Sewer F Exp'!$A:$B,16,FALSE),0)</f>
        <v>0</v>
      </c>
      <c r="Z513" s="42">
        <f>IFERROR(VLOOKUP($H513,'Sewer F Exp'!$A:$B,17,FALSE),0)</f>
        <v>0</v>
      </c>
      <c r="AA513" s="34">
        <f>IFERROR(VLOOKUP($H513,'Refuse F Rev'!$A:$E,15,FALSE),0)</f>
        <v>0</v>
      </c>
      <c r="AB513" s="34">
        <f>IFERROR(VLOOKUP($H513,'Refuse F Rev'!$A:$E,16,FALSE),0)</f>
        <v>0</v>
      </c>
      <c r="AC513" s="42">
        <f>IFERROR(VLOOKUP($H513,'Refuse F Rev'!$A:$E,17,FALSE),0)</f>
        <v>0</v>
      </c>
      <c r="AD513" s="34">
        <f>IFERROR(VLOOKUP($H513,'Refuse F Exp'!$A:$E,15,FALSE),0)</f>
        <v>0</v>
      </c>
      <c r="AE513" s="34">
        <f>IFERROR(VLOOKUP($H513,'Refuse F Exp'!$A:$E,16,FALSE),0)</f>
        <v>0</v>
      </c>
      <c r="AF513" s="42">
        <f>IFERROR(VLOOKUP($H513,'Refuse F Exp'!$A:$E,17,FALSE),0)</f>
        <v>0</v>
      </c>
      <c r="AG513" s="34">
        <f>IFERROR(VLOOKUP($H513,#REF!,10,FALSE),0)</f>
        <v>0</v>
      </c>
      <c r="AH513" s="34">
        <f>IFERROR(VLOOKUP($H513,#REF!,11,FALSE),0)</f>
        <v>0</v>
      </c>
      <c r="AI513" s="42">
        <f>IFERROR(VLOOKUP($H513,#REF!,12,FALSE),0)</f>
        <v>0</v>
      </c>
      <c r="AJ513" s="34">
        <f>IFERROR(VLOOKUP($H513,#REF!,10,FALSE),0)</f>
        <v>0</v>
      </c>
      <c r="AK513" s="34">
        <f>IFERROR(VLOOKUP($H513,#REF!,11,FALSE),0)</f>
        <v>0</v>
      </c>
      <c r="AL513" s="42">
        <f>IFERROR(VLOOKUP($H513,#REF!,12,FALSE),0)</f>
        <v>0</v>
      </c>
      <c r="AM513" s="34">
        <f>IFERROR(VLOOKUP($H513,#REF!,10,FALSE),0)</f>
        <v>0</v>
      </c>
      <c r="AN513" s="34">
        <f>IFERROR(VLOOKUP($H513,#REF!,11,FALSE),0)</f>
        <v>0</v>
      </c>
      <c r="AO513" s="42">
        <f>IFERROR(VLOOKUP($H513,#REF!,12,FALSE),0)</f>
        <v>0</v>
      </c>
      <c r="AP513" s="34">
        <f>IFERROR(VLOOKUP($H513,#REF!,10,FALSE),0)</f>
        <v>0</v>
      </c>
      <c r="AQ513" s="34">
        <f>IFERROR(VLOOKUP($H513,#REF!,11,FALSE),0)</f>
        <v>0</v>
      </c>
      <c r="AR513" s="42">
        <f>IFERROR(VLOOKUP($H513,#REF!,12,FALSE),0)</f>
        <v>0</v>
      </c>
      <c r="AS513" s="34">
        <f>IFERROR(VLOOKUP($H513,#REF!,13,FALSE),0)</f>
        <v>0</v>
      </c>
      <c r="AT513" s="34">
        <f>IFERROR(VLOOKUP($H513,#REF!,14,FALSE),0)</f>
        <v>0</v>
      </c>
      <c r="AU513" s="42">
        <f>IFERROR(VLOOKUP($H513,#REF!,15,FALSE),0)</f>
        <v>0</v>
      </c>
      <c r="AV513" s="34">
        <f>IFERROR(VLOOKUP($H513,#REF!,15,FALSE),0)</f>
        <v>0</v>
      </c>
      <c r="AW513" s="34">
        <f>IFERROR(VLOOKUP($H513,#REF!,16,FALSE),0)</f>
        <v>0</v>
      </c>
      <c r="AX513" s="42">
        <f>IFERROR(VLOOKUP($H513,#REF!,17,FALSE),0)</f>
        <v>0</v>
      </c>
    </row>
    <row r="514" spans="1:50" x14ac:dyDescent="0.3">
      <c r="A514" s="33" t="str">
        <f t="shared" si="28"/>
        <v>EM-2140-000</v>
      </c>
      <c r="B514" s="33" t="str">
        <f>+'R&amp;E EXPORT'!B513</f>
        <v>REFUSE COLLECTION - INTEREST EARNINGS</v>
      </c>
      <c r="C514" t="str">
        <f>IFERROR(VLOOKUP(A514,'MCSJ Export'!A:C,3,FALSE),"")</f>
        <v/>
      </c>
      <c r="D514" s="37">
        <f t="shared" ca="1" si="29"/>
        <v>0</v>
      </c>
      <c r="E514" s="37">
        <f t="shared" ca="1" si="30"/>
        <v>0</v>
      </c>
      <c r="F514" s="37">
        <f t="shared" ca="1" si="31"/>
        <v>0</v>
      </c>
      <c r="G514" s="37"/>
      <c r="H514" s="33" t="str">
        <f>+'R&amp;E EXPORT'!A513</f>
        <v>EM-2140-000</v>
      </c>
      <c r="I514" s="34">
        <f>IFERROR(VLOOKUP($H514,'Gen F Rev'!$A:$M,15,FALSE),0)</f>
        <v>0</v>
      </c>
      <c r="J514" s="34">
        <f>IFERROR(VLOOKUP($H514,'Gen F Rev'!$A:$M,16,FALSE),0)</f>
        <v>0</v>
      </c>
      <c r="K514" s="42">
        <f>IFERROR(VLOOKUP($H514,'Gen F Rev'!$A:$M,17,FALSE),0)</f>
        <v>0</v>
      </c>
      <c r="L514" s="34">
        <f>IFERROR(VLOOKUP($H514,'Gen F Exp'!$A:$E,15,FALSE),0)</f>
        <v>0</v>
      </c>
      <c r="M514" s="34">
        <f>IFERROR(VLOOKUP($H514,'Gen F Exp'!$A:$E,16,FALSE),0)</f>
        <v>0</v>
      </c>
      <c r="N514" s="42">
        <f>IFERROR(VLOOKUP($H514,'Gen F Exp'!$A:$E,17,FALSE),0)</f>
        <v>0</v>
      </c>
      <c r="O514" s="34">
        <f>IFERROR(VLOOKUP($H514,'Water F Rev'!$A:$L,15,FALSE),0)</f>
        <v>0</v>
      </c>
      <c r="P514" s="34">
        <f>IFERROR(VLOOKUP($H514,'Water F Rev'!$A:$L,16,FALSE),0)</f>
        <v>0</v>
      </c>
      <c r="Q514" s="42">
        <f>IFERROR(VLOOKUP($H514,'Water F Rev'!$A:$L,17,FALSE),0)</f>
        <v>0</v>
      </c>
      <c r="R514" s="34">
        <f>IFERROR(VLOOKUP($H514,'Water F Exp'!$A:$K,15,FALSE),0)</f>
        <v>0</v>
      </c>
      <c r="S514" s="34">
        <f>IFERROR(VLOOKUP($H514,'Water F Exp'!$A:$K,16,FALSE),0)</f>
        <v>0</v>
      </c>
      <c r="T514" s="42">
        <f>IFERROR(VLOOKUP($H514,'Water F Exp'!$A:$K,17,FALSE),0)</f>
        <v>0</v>
      </c>
      <c r="U514" s="34">
        <f ca="1">IFERROR(VLOOKUP($H514,'Sewer F Rev'!$A:$E,15,FALSE),0)</f>
        <v>0</v>
      </c>
      <c r="V514" s="34">
        <f ca="1">IFERROR(VLOOKUP($H514,'Sewer F Rev'!$A:$E,16,FALSE),0)</f>
        <v>0</v>
      </c>
      <c r="W514" s="42">
        <f ca="1">IFERROR(VLOOKUP($H514,'Sewer F Rev'!$A:$E,17,FALSE),0)</f>
        <v>0</v>
      </c>
      <c r="X514" s="34">
        <f>IFERROR(VLOOKUP($H514,'Sewer F Exp'!$A:$B,15,FALSE),0)</f>
        <v>0</v>
      </c>
      <c r="Y514" s="34">
        <f>IFERROR(VLOOKUP($H514,'Sewer F Exp'!$A:$B,16,FALSE),0)</f>
        <v>0</v>
      </c>
      <c r="Z514" s="42">
        <f>IFERROR(VLOOKUP($H514,'Sewer F Exp'!$A:$B,17,FALSE),0)</f>
        <v>0</v>
      </c>
      <c r="AA514" s="34">
        <f>IFERROR(VLOOKUP($H514,'Refuse F Rev'!$A:$E,15,FALSE),0)</f>
        <v>0</v>
      </c>
      <c r="AB514" s="34">
        <f>IFERROR(VLOOKUP($H514,'Refuse F Rev'!$A:$E,16,FALSE),0)</f>
        <v>0</v>
      </c>
      <c r="AC514" s="42">
        <f>IFERROR(VLOOKUP($H514,'Refuse F Rev'!$A:$E,17,FALSE),0)</f>
        <v>0</v>
      </c>
      <c r="AD514" s="34">
        <f>IFERROR(VLOOKUP($H514,'Refuse F Exp'!$A:$E,15,FALSE),0)</f>
        <v>0</v>
      </c>
      <c r="AE514" s="34">
        <f>IFERROR(VLOOKUP($H514,'Refuse F Exp'!$A:$E,16,FALSE),0)</f>
        <v>0</v>
      </c>
      <c r="AF514" s="42">
        <f>IFERROR(VLOOKUP($H514,'Refuse F Exp'!$A:$E,17,FALSE),0)</f>
        <v>0</v>
      </c>
      <c r="AG514" s="34">
        <f>IFERROR(VLOOKUP($H514,#REF!,10,FALSE),0)</f>
        <v>0</v>
      </c>
      <c r="AH514" s="34">
        <f>IFERROR(VLOOKUP($H514,#REF!,11,FALSE),0)</f>
        <v>0</v>
      </c>
      <c r="AI514" s="42">
        <f>IFERROR(VLOOKUP($H514,#REF!,12,FALSE),0)</f>
        <v>0</v>
      </c>
      <c r="AJ514" s="34">
        <f>IFERROR(VLOOKUP($H514,#REF!,10,FALSE),0)</f>
        <v>0</v>
      </c>
      <c r="AK514" s="34">
        <f>IFERROR(VLOOKUP($H514,#REF!,11,FALSE),0)</f>
        <v>0</v>
      </c>
      <c r="AL514" s="42">
        <f>IFERROR(VLOOKUP($H514,#REF!,12,FALSE),0)</f>
        <v>0</v>
      </c>
      <c r="AM514" s="34">
        <f>IFERROR(VLOOKUP($H514,#REF!,10,FALSE),0)</f>
        <v>0</v>
      </c>
      <c r="AN514" s="34">
        <f>IFERROR(VLOOKUP($H514,#REF!,11,FALSE),0)</f>
        <v>0</v>
      </c>
      <c r="AO514" s="42">
        <f>IFERROR(VLOOKUP($H514,#REF!,12,FALSE),0)</f>
        <v>0</v>
      </c>
      <c r="AP514" s="34">
        <f>IFERROR(VLOOKUP($H514,#REF!,10,FALSE),0)</f>
        <v>0</v>
      </c>
      <c r="AQ514" s="34">
        <f>IFERROR(VLOOKUP($H514,#REF!,11,FALSE),0)</f>
        <v>0</v>
      </c>
      <c r="AR514" s="42">
        <f>IFERROR(VLOOKUP($H514,#REF!,12,FALSE),0)</f>
        <v>0</v>
      </c>
      <c r="AS514" s="34">
        <f>IFERROR(VLOOKUP($H514,#REF!,13,FALSE),0)</f>
        <v>0</v>
      </c>
      <c r="AT514" s="34">
        <f>IFERROR(VLOOKUP($H514,#REF!,14,FALSE),0)</f>
        <v>0</v>
      </c>
      <c r="AU514" s="42">
        <f>IFERROR(VLOOKUP($H514,#REF!,15,FALSE),0)</f>
        <v>0</v>
      </c>
      <c r="AV514" s="34">
        <f>IFERROR(VLOOKUP($H514,#REF!,15,FALSE),0)</f>
        <v>0</v>
      </c>
      <c r="AW514" s="34">
        <f>IFERROR(VLOOKUP($H514,#REF!,16,FALSE),0)</f>
        <v>0</v>
      </c>
      <c r="AX514" s="42">
        <f>IFERROR(VLOOKUP($H514,#REF!,17,FALSE),0)</f>
        <v>0</v>
      </c>
    </row>
    <row r="515" spans="1:50" x14ac:dyDescent="0.3">
      <c r="A515" s="33" t="str">
        <f t="shared" si="28"/>
        <v>EM-2401-000</v>
      </c>
      <c r="B515" s="33" t="str">
        <f>+'R&amp;E EXPORT'!B514</f>
        <v>REFUSE-INTEREST INCOME</v>
      </c>
      <c r="C515" t="str">
        <f>IFERROR(VLOOKUP(A515,'MCSJ Export'!A:C,3,FALSE),"")</f>
        <v/>
      </c>
      <c r="D515" s="37">
        <f t="shared" ca="1" si="29"/>
        <v>0</v>
      </c>
      <c r="E515" s="37">
        <f t="shared" ca="1" si="30"/>
        <v>0</v>
      </c>
      <c r="F515" s="37">
        <f t="shared" ca="1" si="31"/>
        <v>0</v>
      </c>
      <c r="G515" s="37"/>
      <c r="H515" s="33" t="str">
        <f>+'R&amp;E EXPORT'!A514</f>
        <v>EM-2401-000</v>
      </c>
      <c r="I515" s="34">
        <f>IFERROR(VLOOKUP($H515,'Gen F Rev'!$A:$M,15,FALSE),0)</f>
        <v>0</v>
      </c>
      <c r="J515" s="34">
        <f>IFERROR(VLOOKUP($H515,'Gen F Rev'!$A:$M,16,FALSE),0)</f>
        <v>0</v>
      </c>
      <c r="K515" s="42">
        <f>IFERROR(VLOOKUP($H515,'Gen F Rev'!$A:$M,17,FALSE),0)</f>
        <v>0</v>
      </c>
      <c r="L515" s="34">
        <f>IFERROR(VLOOKUP($H515,'Gen F Exp'!$A:$E,15,FALSE),0)</f>
        <v>0</v>
      </c>
      <c r="M515" s="34">
        <f>IFERROR(VLOOKUP($H515,'Gen F Exp'!$A:$E,16,FALSE),0)</f>
        <v>0</v>
      </c>
      <c r="N515" s="42">
        <f>IFERROR(VLOOKUP($H515,'Gen F Exp'!$A:$E,17,FALSE),0)</f>
        <v>0</v>
      </c>
      <c r="O515" s="34">
        <f>IFERROR(VLOOKUP($H515,'Water F Rev'!$A:$L,15,FALSE),0)</f>
        <v>0</v>
      </c>
      <c r="P515" s="34">
        <f>IFERROR(VLOOKUP($H515,'Water F Rev'!$A:$L,16,FALSE),0)</f>
        <v>0</v>
      </c>
      <c r="Q515" s="42">
        <f>IFERROR(VLOOKUP($H515,'Water F Rev'!$A:$L,17,FALSE),0)</f>
        <v>0</v>
      </c>
      <c r="R515" s="34">
        <f>IFERROR(VLOOKUP($H515,'Water F Exp'!$A:$K,15,FALSE),0)</f>
        <v>0</v>
      </c>
      <c r="S515" s="34">
        <f>IFERROR(VLOOKUP($H515,'Water F Exp'!$A:$K,16,FALSE),0)</f>
        <v>0</v>
      </c>
      <c r="T515" s="42">
        <f>IFERROR(VLOOKUP($H515,'Water F Exp'!$A:$K,17,FALSE),0)</f>
        <v>0</v>
      </c>
      <c r="U515" s="34">
        <f ca="1">IFERROR(VLOOKUP($H515,'Sewer F Rev'!$A:$E,15,FALSE),0)</f>
        <v>0</v>
      </c>
      <c r="V515" s="34">
        <f ca="1">IFERROR(VLOOKUP($H515,'Sewer F Rev'!$A:$E,16,FALSE),0)</f>
        <v>0</v>
      </c>
      <c r="W515" s="42">
        <f ca="1">IFERROR(VLOOKUP($H515,'Sewer F Rev'!$A:$E,17,FALSE),0)</f>
        <v>0</v>
      </c>
      <c r="X515" s="34">
        <f>IFERROR(VLOOKUP($H515,'Sewer F Exp'!$A:$B,15,FALSE),0)</f>
        <v>0</v>
      </c>
      <c r="Y515" s="34">
        <f>IFERROR(VLOOKUP($H515,'Sewer F Exp'!$A:$B,16,FALSE),0)</f>
        <v>0</v>
      </c>
      <c r="Z515" s="42">
        <f>IFERROR(VLOOKUP($H515,'Sewer F Exp'!$A:$B,17,FALSE),0)</f>
        <v>0</v>
      </c>
      <c r="AA515" s="34">
        <f>IFERROR(VLOOKUP($H515,'Refuse F Rev'!$A:$E,15,FALSE),0)</f>
        <v>0</v>
      </c>
      <c r="AB515" s="34">
        <f>IFERROR(VLOOKUP($H515,'Refuse F Rev'!$A:$E,16,FALSE),0)</f>
        <v>0</v>
      </c>
      <c r="AC515" s="42">
        <f>IFERROR(VLOOKUP($H515,'Refuse F Rev'!$A:$E,17,FALSE),0)</f>
        <v>0</v>
      </c>
      <c r="AD515" s="34">
        <f>IFERROR(VLOOKUP($H515,'Refuse F Exp'!$A:$E,15,FALSE),0)</f>
        <v>0</v>
      </c>
      <c r="AE515" s="34">
        <f>IFERROR(VLOOKUP($H515,'Refuse F Exp'!$A:$E,16,FALSE),0)</f>
        <v>0</v>
      </c>
      <c r="AF515" s="42">
        <f>IFERROR(VLOOKUP($H515,'Refuse F Exp'!$A:$E,17,FALSE),0)</f>
        <v>0</v>
      </c>
      <c r="AG515" s="34">
        <f>IFERROR(VLOOKUP($H515,#REF!,10,FALSE),0)</f>
        <v>0</v>
      </c>
      <c r="AH515" s="34">
        <f>IFERROR(VLOOKUP($H515,#REF!,11,FALSE),0)</f>
        <v>0</v>
      </c>
      <c r="AI515" s="42">
        <f>IFERROR(VLOOKUP($H515,#REF!,12,FALSE),0)</f>
        <v>0</v>
      </c>
      <c r="AJ515" s="34">
        <f>IFERROR(VLOOKUP($H515,#REF!,10,FALSE),0)</f>
        <v>0</v>
      </c>
      <c r="AK515" s="34">
        <f>IFERROR(VLOOKUP($H515,#REF!,11,FALSE),0)</f>
        <v>0</v>
      </c>
      <c r="AL515" s="42">
        <f>IFERROR(VLOOKUP($H515,#REF!,12,FALSE),0)</f>
        <v>0</v>
      </c>
      <c r="AM515" s="34">
        <f>IFERROR(VLOOKUP($H515,#REF!,10,FALSE),0)</f>
        <v>0</v>
      </c>
      <c r="AN515" s="34">
        <f>IFERROR(VLOOKUP($H515,#REF!,11,FALSE),0)</f>
        <v>0</v>
      </c>
      <c r="AO515" s="42">
        <f>IFERROR(VLOOKUP($H515,#REF!,12,FALSE),0)</f>
        <v>0</v>
      </c>
      <c r="AP515" s="34">
        <f>IFERROR(VLOOKUP($H515,#REF!,10,FALSE),0)</f>
        <v>0</v>
      </c>
      <c r="AQ515" s="34">
        <f>IFERROR(VLOOKUP($H515,#REF!,11,FALSE),0)</f>
        <v>0</v>
      </c>
      <c r="AR515" s="42">
        <f>IFERROR(VLOOKUP($H515,#REF!,12,FALSE),0)</f>
        <v>0</v>
      </c>
      <c r="AS515" s="34">
        <f>IFERROR(VLOOKUP($H515,#REF!,13,FALSE),0)</f>
        <v>0</v>
      </c>
      <c r="AT515" s="34">
        <f>IFERROR(VLOOKUP($H515,#REF!,14,FALSE),0)</f>
        <v>0</v>
      </c>
      <c r="AU515" s="42">
        <f>IFERROR(VLOOKUP($H515,#REF!,15,FALSE),0)</f>
        <v>0</v>
      </c>
      <c r="AV515" s="34">
        <f>IFERROR(VLOOKUP($H515,#REF!,15,FALSE),0)</f>
        <v>0</v>
      </c>
      <c r="AW515" s="34">
        <f>IFERROR(VLOOKUP($H515,#REF!,16,FALSE),0)</f>
        <v>0</v>
      </c>
      <c r="AX515" s="42">
        <f>IFERROR(VLOOKUP($H515,#REF!,17,FALSE),0)</f>
        <v>0</v>
      </c>
    </row>
    <row r="516" spans="1:50" x14ac:dyDescent="0.3">
      <c r="A516" s="33" t="str">
        <f t="shared" ref="A516:A579" si="32">+TRIM(H516)</f>
        <v>EM-2770-000</v>
      </c>
      <c r="B516" s="33" t="str">
        <f>+'R&amp;E EXPORT'!B515</f>
        <v>UNCLASSIFIED</v>
      </c>
      <c r="C516" t="str">
        <f>IFERROR(VLOOKUP(A516,'MCSJ Export'!A:C,3,FALSE),"")</f>
        <v/>
      </c>
      <c r="D516" s="37">
        <f t="shared" ref="D516:D579" ca="1" si="33">+I516+L516+O516+R516+U516+X516+AA516+AD516+AG516+AJ516+AM516+AP516+AS516+AV516</f>
        <v>0</v>
      </c>
      <c r="E516" s="37">
        <f t="shared" ref="E516:E579" ca="1" si="34">+J516+M516+P516+S516+V516+Y516+AB516+AE516+AH516+AK516+AN516+AQ516+AT516+AW516</f>
        <v>0</v>
      </c>
      <c r="F516" s="37">
        <f t="shared" ref="F516:F579" ca="1" si="35">+K516+N516+Q516+T516+W516+Z516+AC516+AF516+AI516+AL516+AO516+AR516+AU516+AX516</f>
        <v>0</v>
      </c>
      <c r="G516" s="37"/>
      <c r="H516" s="33" t="str">
        <f>+'R&amp;E EXPORT'!A515</f>
        <v>EM-2770-000</v>
      </c>
      <c r="I516" s="34">
        <f>IFERROR(VLOOKUP($H516,'Gen F Rev'!$A:$M,15,FALSE),0)</f>
        <v>0</v>
      </c>
      <c r="J516" s="34">
        <f>IFERROR(VLOOKUP($H516,'Gen F Rev'!$A:$M,16,FALSE),0)</f>
        <v>0</v>
      </c>
      <c r="K516" s="42">
        <f>IFERROR(VLOOKUP($H516,'Gen F Rev'!$A:$M,17,FALSE),0)</f>
        <v>0</v>
      </c>
      <c r="L516" s="34">
        <f>IFERROR(VLOOKUP($H516,'Gen F Exp'!$A:$E,15,FALSE),0)</f>
        <v>0</v>
      </c>
      <c r="M516" s="34">
        <f>IFERROR(VLOOKUP($H516,'Gen F Exp'!$A:$E,16,FALSE),0)</f>
        <v>0</v>
      </c>
      <c r="N516" s="42">
        <f>IFERROR(VLOOKUP($H516,'Gen F Exp'!$A:$E,17,FALSE),0)</f>
        <v>0</v>
      </c>
      <c r="O516" s="34">
        <f>IFERROR(VLOOKUP($H516,'Water F Rev'!$A:$L,15,FALSE),0)</f>
        <v>0</v>
      </c>
      <c r="P516" s="34">
        <f>IFERROR(VLOOKUP($H516,'Water F Rev'!$A:$L,16,FALSE),0)</f>
        <v>0</v>
      </c>
      <c r="Q516" s="42">
        <f>IFERROR(VLOOKUP($H516,'Water F Rev'!$A:$L,17,FALSE),0)</f>
        <v>0</v>
      </c>
      <c r="R516" s="34">
        <f>IFERROR(VLOOKUP($H516,'Water F Exp'!$A:$K,15,FALSE),0)</f>
        <v>0</v>
      </c>
      <c r="S516" s="34">
        <f>IFERROR(VLOOKUP($H516,'Water F Exp'!$A:$K,16,FALSE),0)</f>
        <v>0</v>
      </c>
      <c r="T516" s="42">
        <f>IFERROR(VLOOKUP($H516,'Water F Exp'!$A:$K,17,FALSE),0)</f>
        <v>0</v>
      </c>
      <c r="U516" s="34">
        <f ca="1">IFERROR(VLOOKUP($H516,'Sewer F Rev'!$A:$E,15,FALSE),0)</f>
        <v>0</v>
      </c>
      <c r="V516" s="34">
        <f ca="1">IFERROR(VLOOKUP($H516,'Sewer F Rev'!$A:$E,16,FALSE),0)</f>
        <v>0</v>
      </c>
      <c r="W516" s="42">
        <f ca="1">IFERROR(VLOOKUP($H516,'Sewer F Rev'!$A:$E,17,FALSE),0)</f>
        <v>0</v>
      </c>
      <c r="X516" s="34">
        <f>IFERROR(VLOOKUP($H516,'Sewer F Exp'!$A:$B,15,FALSE),0)</f>
        <v>0</v>
      </c>
      <c r="Y516" s="34">
        <f>IFERROR(VLOOKUP($H516,'Sewer F Exp'!$A:$B,16,FALSE),0)</f>
        <v>0</v>
      </c>
      <c r="Z516" s="42">
        <f>IFERROR(VLOOKUP($H516,'Sewer F Exp'!$A:$B,17,FALSE),0)</f>
        <v>0</v>
      </c>
      <c r="AA516" s="34">
        <f>IFERROR(VLOOKUP($H516,'Refuse F Rev'!$A:$E,15,FALSE),0)</f>
        <v>0</v>
      </c>
      <c r="AB516" s="34">
        <f>IFERROR(VLOOKUP($H516,'Refuse F Rev'!$A:$E,16,FALSE),0)</f>
        <v>0</v>
      </c>
      <c r="AC516" s="42">
        <f>IFERROR(VLOOKUP($H516,'Refuse F Rev'!$A:$E,17,FALSE),0)</f>
        <v>0</v>
      </c>
      <c r="AD516" s="34">
        <f>IFERROR(VLOOKUP($H516,'Refuse F Exp'!$A:$E,15,FALSE),0)</f>
        <v>0</v>
      </c>
      <c r="AE516" s="34">
        <f>IFERROR(VLOOKUP($H516,'Refuse F Exp'!$A:$E,16,FALSE),0)</f>
        <v>0</v>
      </c>
      <c r="AF516" s="42">
        <f>IFERROR(VLOOKUP($H516,'Refuse F Exp'!$A:$E,17,FALSE),0)</f>
        <v>0</v>
      </c>
      <c r="AG516" s="34">
        <f>IFERROR(VLOOKUP($H516,#REF!,10,FALSE),0)</f>
        <v>0</v>
      </c>
      <c r="AH516" s="34">
        <f>IFERROR(VLOOKUP($H516,#REF!,11,FALSE),0)</f>
        <v>0</v>
      </c>
      <c r="AI516" s="42">
        <f>IFERROR(VLOOKUP($H516,#REF!,12,FALSE),0)</f>
        <v>0</v>
      </c>
      <c r="AJ516" s="34">
        <f>IFERROR(VLOOKUP($H516,#REF!,10,FALSE),0)</f>
        <v>0</v>
      </c>
      <c r="AK516" s="34">
        <f>IFERROR(VLOOKUP($H516,#REF!,11,FALSE),0)</f>
        <v>0</v>
      </c>
      <c r="AL516" s="42">
        <f>IFERROR(VLOOKUP($H516,#REF!,12,FALSE),0)</f>
        <v>0</v>
      </c>
      <c r="AM516" s="34">
        <f>IFERROR(VLOOKUP($H516,#REF!,10,FALSE),0)</f>
        <v>0</v>
      </c>
      <c r="AN516" s="34">
        <f>IFERROR(VLOOKUP($H516,#REF!,11,FALSE),0)</f>
        <v>0</v>
      </c>
      <c r="AO516" s="42">
        <f>IFERROR(VLOOKUP($H516,#REF!,12,FALSE),0)</f>
        <v>0</v>
      </c>
      <c r="AP516" s="34">
        <f>IFERROR(VLOOKUP($H516,#REF!,10,FALSE),0)</f>
        <v>0</v>
      </c>
      <c r="AQ516" s="34">
        <f>IFERROR(VLOOKUP($H516,#REF!,11,FALSE),0)</f>
        <v>0</v>
      </c>
      <c r="AR516" s="42">
        <f>IFERROR(VLOOKUP($H516,#REF!,12,FALSE),0)</f>
        <v>0</v>
      </c>
      <c r="AS516" s="34">
        <f>IFERROR(VLOOKUP($H516,#REF!,13,FALSE),0)</f>
        <v>0</v>
      </c>
      <c r="AT516" s="34">
        <f>IFERROR(VLOOKUP($H516,#REF!,14,FALSE),0)</f>
        <v>0</v>
      </c>
      <c r="AU516" s="42">
        <f>IFERROR(VLOOKUP($H516,#REF!,15,FALSE),0)</f>
        <v>0</v>
      </c>
      <c r="AV516" s="34">
        <f>IFERROR(VLOOKUP($H516,#REF!,15,FALSE),0)</f>
        <v>0</v>
      </c>
      <c r="AW516" s="34">
        <f>IFERROR(VLOOKUP($H516,#REF!,16,FALSE),0)</f>
        <v>0</v>
      </c>
      <c r="AX516" s="42">
        <f>IFERROR(VLOOKUP($H516,#REF!,17,FALSE),0)</f>
        <v>0</v>
      </c>
    </row>
    <row r="517" spans="1:50" x14ac:dyDescent="0.3">
      <c r="A517" s="33" t="str">
        <f t="shared" si="32"/>
        <v/>
      </c>
      <c r="B517" s="33" t="str">
        <f>+'R&amp;E EXPORT'!B516</f>
        <v>Refuse Revenue Totals</v>
      </c>
      <c r="C517" t="str">
        <f>IFERROR(VLOOKUP(A517,'MCSJ Export'!A:C,3,FALSE),"")</f>
        <v/>
      </c>
      <c r="D517" s="37">
        <f t="shared" ca="1" si="33"/>
        <v>0</v>
      </c>
      <c r="E517" s="37">
        <f t="shared" ca="1" si="34"/>
        <v>0</v>
      </c>
      <c r="F517" s="37">
        <f t="shared" ca="1" si="35"/>
        <v>0</v>
      </c>
      <c r="G517" s="37"/>
      <c r="H517" s="33" t="str">
        <f>+'R&amp;E EXPORT'!A516</f>
        <v/>
      </c>
      <c r="I517" s="34">
        <f>IFERROR(VLOOKUP($H517,'Gen F Rev'!$A:$M,15,FALSE),0)</f>
        <v>0</v>
      </c>
      <c r="J517" s="34">
        <f>IFERROR(VLOOKUP($H517,'Gen F Rev'!$A:$M,16,FALSE),0)</f>
        <v>0</v>
      </c>
      <c r="K517" s="42">
        <f>IFERROR(VLOOKUP($H517,'Gen F Rev'!$A:$M,17,FALSE),0)</f>
        <v>0</v>
      </c>
      <c r="L517" s="34">
        <f>IFERROR(VLOOKUP($H517,'Gen F Exp'!$A:$E,15,FALSE),0)</f>
        <v>0</v>
      </c>
      <c r="M517" s="34">
        <f>IFERROR(VLOOKUP($H517,'Gen F Exp'!$A:$E,16,FALSE),0)</f>
        <v>0</v>
      </c>
      <c r="N517" s="42">
        <f>IFERROR(VLOOKUP($H517,'Gen F Exp'!$A:$E,17,FALSE),0)</f>
        <v>0</v>
      </c>
      <c r="O517" s="34">
        <f>IFERROR(VLOOKUP($H517,'Water F Rev'!$A:$L,15,FALSE),0)</f>
        <v>0</v>
      </c>
      <c r="P517" s="34">
        <f>IFERROR(VLOOKUP($H517,'Water F Rev'!$A:$L,16,FALSE),0)</f>
        <v>0</v>
      </c>
      <c r="Q517" s="42">
        <f>IFERROR(VLOOKUP($H517,'Water F Rev'!$A:$L,17,FALSE),0)</f>
        <v>0</v>
      </c>
      <c r="R517" s="34">
        <f>IFERROR(VLOOKUP($H517,'Water F Exp'!$A:$K,15,FALSE),0)</f>
        <v>0</v>
      </c>
      <c r="S517" s="34">
        <f>IFERROR(VLOOKUP($H517,'Water F Exp'!$A:$K,16,FALSE),0)</f>
        <v>0</v>
      </c>
      <c r="T517" s="42">
        <f>IFERROR(VLOOKUP($H517,'Water F Exp'!$A:$K,17,FALSE),0)</f>
        <v>0</v>
      </c>
      <c r="U517" s="34">
        <f ca="1">IFERROR(VLOOKUP($H517,'Sewer F Rev'!$A:$E,15,FALSE),0)</f>
        <v>0</v>
      </c>
      <c r="V517" s="34">
        <f ca="1">IFERROR(VLOOKUP($H517,'Sewer F Rev'!$A:$E,16,FALSE),0)</f>
        <v>0</v>
      </c>
      <c r="W517" s="42">
        <f ca="1">IFERROR(VLOOKUP($H517,'Sewer F Rev'!$A:$E,17,FALSE),0)</f>
        <v>0</v>
      </c>
      <c r="X517" s="34">
        <f>IFERROR(VLOOKUP($H517,'Sewer F Exp'!$A:$B,15,FALSE),0)</f>
        <v>0</v>
      </c>
      <c r="Y517" s="34">
        <f>IFERROR(VLOOKUP($H517,'Sewer F Exp'!$A:$B,16,FALSE),0)</f>
        <v>0</v>
      </c>
      <c r="Z517" s="42">
        <f>IFERROR(VLOOKUP($H517,'Sewer F Exp'!$A:$B,17,FALSE),0)</f>
        <v>0</v>
      </c>
      <c r="AA517" s="34">
        <f>IFERROR(VLOOKUP($H517,'Refuse F Rev'!$A:$E,15,FALSE),0)</f>
        <v>0</v>
      </c>
      <c r="AB517" s="34">
        <f>IFERROR(VLOOKUP($H517,'Refuse F Rev'!$A:$E,16,FALSE),0)</f>
        <v>0</v>
      </c>
      <c r="AC517" s="42">
        <f>IFERROR(VLOOKUP($H517,'Refuse F Rev'!$A:$E,17,FALSE),0)</f>
        <v>0</v>
      </c>
      <c r="AD517" s="34">
        <f>IFERROR(VLOOKUP($H517,'Refuse F Exp'!$A:$E,15,FALSE),0)</f>
        <v>0</v>
      </c>
      <c r="AE517" s="34">
        <f>IFERROR(VLOOKUP($H517,'Refuse F Exp'!$A:$E,16,FALSE),0)</f>
        <v>0</v>
      </c>
      <c r="AF517" s="42">
        <f>IFERROR(VLOOKUP($H517,'Refuse F Exp'!$A:$E,17,FALSE),0)</f>
        <v>0</v>
      </c>
      <c r="AG517" s="34">
        <f>IFERROR(VLOOKUP($H517,#REF!,10,FALSE),0)</f>
        <v>0</v>
      </c>
      <c r="AH517" s="34">
        <f>IFERROR(VLOOKUP($H517,#REF!,11,FALSE),0)</f>
        <v>0</v>
      </c>
      <c r="AI517" s="42">
        <f>IFERROR(VLOOKUP($H517,#REF!,12,FALSE),0)</f>
        <v>0</v>
      </c>
      <c r="AJ517" s="34">
        <f>IFERROR(VLOOKUP($H517,#REF!,10,FALSE),0)</f>
        <v>0</v>
      </c>
      <c r="AK517" s="34">
        <f>IFERROR(VLOOKUP($H517,#REF!,11,FALSE),0)</f>
        <v>0</v>
      </c>
      <c r="AL517" s="42">
        <f>IFERROR(VLOOKUP($H517,#REF!,12,FALSE),0)</f>
        <v>0</v>
      </c>
      <c r="AM517" s="34">
        <f>IFERROR(VLOOKUP($H517,#REF!,10,FALSE),0)</f>
        <v>0</v>
      </c>
      <c r="AN517" s="34">
        <f>IFERROR(VLOOKUP($H517,#REF!,11,FALSE),0)</f>
        <v>0</v>
      </c>
      <c r="AO517" s="42">
        <f>IFERROR(VLOOKUP($H517,#REF!,12,FALSE),0)</f>
        <v>0</v>
      </c>
      <c r="AP517" s="34">
        <f>IFERROR(VLOOKUP($H517,#REF!,10,FALSE),0)</f>
        <v>0</v>
      </c>
      <c r="AQ517" s="34">
        <f>IFERROR(VLOOKUP($H517,#REF!,11,FALSE),0)</f>
        <v>0</v>
      </c>
      <c r="AR517" s="42">
        <f>IFERROR(VLOOKUP($H517,#REF!,12,FALSE),0)</f>
        <v>0</v>
      </c>
      <c r="AS517" s="34">
        <f>IFERROR(VLOOKUP($H517,#REF!,13,FALSE),0)</f>
        <v>0</v>
      </c>
      <c r="AT517" s="34">
        <f>IFERROR(VLOOKUP($H517,#REF!,14,FALSE),0)</f>
        <v>0</v>
      </c>
      <c r="AU517" s="42">
        <f>IFERROR(VLOOKUP($H517,#REF!,15,FALSE),0)</f>
        <v>0</v>
      </c>
      <c r="AV517" s="34">
        <f>IFERROR(VLOOKUP($H517,#REF!,15,FALSE),0)</f>
        <v>0</v>
      </c>
      <c r="AW517" s="34">
        <f>IFERROR(VLOOKUP($H517,#REF!,16,FALSE),0)</f>
        <v>0</v>
      </c>
      <c r="AX517" s="42">
        <f>IFERROR(VLOOKUP($H517,#REF!,17,FALSE),0)</f>
        <v>0</v>
      </c>
    </row>
    <row r="518" spans="1:50" x14ac:dyDescent="0.3">
      <c r="A518" s="33" t="str">
        <f t="shared" si="32"/>
        <v/>
      </c>
      <c r="B518" s="33">
        <f>+'R&amp;E EXPORT'!B517</f>
        <v>0</v>
      </c>
      <c r="C518" t="str">
        <f>IFERROR(VLOOKUP(A518,'MCSJ Export'!A:C,3,FALSE),"")</f>
        <v/>
      </c>
      <c r="D518" s="37">
        <f t="shared" ca="1" si="33"/>
        <v>0</v>
      </c>
      <c r="E518" s="37">
        <f t="shared" ca="1" si="34"/>
        <v>0</v>
      </c>
      <c r="F518" s="37">
        <f t="shared" ca="1" si="35"/>
        <v>0</v>
      </c>
      <c r="G518" s="37"/>
      <c r="H518" s="33" t="str">
        <f>+'R&amp;E EXPORT'!A517</f>
        <v xml:space="preserve"> </v>
      </c>
      <c r="I518" s="34">
        <f>IFERROR(VLOOKUP($H518,'Gen F Rev'!$A:$M,15,FALSE),0)</f>
        <v>0</v>
      </c>
      <c r="J518" s="34">
        <f>IFERROR(VLOOKUP($H518,'Gen F Rev'!$A:$M,16,FALSE),0)</f>
        <v>0</v>
      </c>
      <c r="K518" s="42">
        <f>IFERROR(VLOOKUP($H518,'Gen F Rev'!$A:$M,17,FALSE),0)</f>
        <v>0</v>
      </c>
      <c r="L518" s="34">
        <f>IFERROR(VLOOKUP($H518,'Gen F Exp'!$A:$E,15,FALSE),0)</f>
        <v>0</v>
      </c>
      <c r="M518" s="34">
        <f>IFERROR(VLOOKUP($H518,'Gen F Exp'!$A:$E,16,FALSE),0)</f>
        <v>0</v>
      </c>
      <c r="N518" s="42">
        <f>IFERROR(VLOOKUP($H518,'Gen F Exp'!$A:$E,17,FALSE),0)</f>
        <v>0</v>
      </c>
      <c r="O518" s="34">
        <f>IFERROR(VLOOKUP($H518,'Water F Rev'!$A:$L,15,FALSE),0)</f>
        <v>0</v>
      </c>
      <c r="P518" s="34">
        <f>IFERROR(VLOOKUP($H518,'Water F Rev'!$A:$L,16,FALSE),0)</f>
        <v>0</v>
      </c>
      <c r="Q518" s="42">
        <f>IFERROR(VLOOKUP($H518,'Water F Rev'!$A:$L,17,FALSE),0)</f>
        <v>0</v>
      </c>
      <c r="R518" s="34">
        <f>IFERROR(VLOOKUP($H518,'Water F Exp'!$A:$K,15,FALSE),0)</f>
        <v>0</v>
      </c>
      <c r="S518" s="34">
        <f>IFERROR(VLOOKUP($H518,'Water F Exp'!$A:$K,16,FALSE),0)</f>
        <v>0</v>
      </c>
      <c r="T518" s="42">
        <f>IFERROR(VLOOKUP($H518,'Water F Exp'!$A:$K,17,FALSE),0)</f>
        <v>0</v>
      </c>
      <c r="U518" s="34">
        <f ca="1">IFERROR(VLOOKUP($H518,'Sewer F Rev'!$A:$E,15,FALSE),0)</f>
        <v>0</v>
      </c>
      <c r="V518" s="34">
        <f ca="1">IFERROR(VLOOKUP($H518,'Sewer F Rev'!$A:$E,16,FALSE),0)</f>
        <v>0</v>
      </c>
      <c r="W518" s="42">
        <f ca="1">IFERROR(VLOOKUP($H518,'Sewer F Rev'!$A:$E,17,FALSE),0)</f>
        <v>0</v>
      </c>
      <c r="X518" s="34">
        <f>IFERROR(VLOOKUP($H518,'Sewer F Exp'!$A:$B,15,FALSE),0)</f>
        <v>0</v>
      </c>
      <c r="Y518" s="34">
        <f>IFERROR(VLOOKUP($H518,'Sewer F Exp'!$A:$B,16,FALSE),0)</f>
        <v>0</v>
      </c>
      <c r="Z518" s="42">
        <f>IFERROR(VLOOKUP($H518,'Sewer F Exp'!$A:$B,17,FALSE),0)</f>
        <v>0</v>
      </c>
      <c r="AA518" s="34">
        <f>IFERROR(VLOOKUP($H518,'Refuse F Rev'!$A:$E,15,FALSE),0)</f>
        <v>0</v>
      </c>
      <c r="AB518" s="34">
        <f>IFERROR(VLOOKUP($H518,'Refuse F Rev'!$A:$E,16,FALSE),0)</f>
        <v>0</v>
      </c>
      <c r="AC518" s="42">
        <f>IFERROR(VLOOKUP($H518,'Refuse F Rev'!$A:$E,17,FALSE),0)</f>
        <v>0</v>
      </c>
      <c r="AD518" s="34">
        <f>IFERROR(VLOOKUP($H518,'Refuse F Exp'!$A:$E,15,FALSE),0)</f>
        <v>0</v>
      </c>
      <c r="AE518" s="34">
        <f>IFERROR(VLOOKUP($H518,'Refuse F Exp'!$A:$E,16,FALSE),0)</f>
        <v>0</v>
      </c>
      <c r="AF518" s="42">
        <f>IFERROR(VLOOKUP($H518,'Refuse F Exp'!$A:$E,17,FALSE),0)</f>
        <v>0</v>
      </c>
      <c r="AG518" s="34">
        <f>IFERROR(VLOOKUP($H518,#REF!,10,FALSE),0)</f>
        <v>0</v>
      </c>
      <c r="AH518" s="34">
        <f>IFERROR(VLOOKUP($H518,#REF!,11,FALSE),0)</f>
        <v>0</v>
      </c>
      <c r="AI518" s="42">
        <f>IFERROR(VLOOKUP($H518,#REF!,12,FALSE),0)</f>
        <v>0</v>
      </c>
      <c r="AJ518" s="34">
        <f>IFERROR(VLOOKUP($H518,#REF!,10,FALSE),0)</f>
        <v>0</v>
      </c>
      <c r="AK518" s="34">
        <f>IFERROR(VLOOKUP($H518,#REF!,11,FALSE),0)</f>
        <v>0</v>
      </c>
      <c r="AL518" s="42">
        <f>IFERROR(VLOOKUP($H518,#REF!,12,FALSE),0)</f>
        <v>0</v>
      </c>
      <c r="AM518" s="34">
        <f>IFERROR(VLOOKUP($H518,#REF!,10,FALSE),0)</f>
        <v>0</v>
      </c>
      <c r="AN518" s="34">
        <f>IFERROR(VLOOKUP($H518,#REF!,11,FALSE),0)</f>
        <v>0</v>
      </c>
      <c r="AO518" s="42">
        <f>IFERROR(VLOOKUP($H518,#REF!,12,FALSE),0)</f>
        <v>0</v>
      </c>
      <c r="AP518" s="34">
        <f>IFERROR(VLOOKUP($H518,#REF!,10,FALSE),0)</f>
        <v>0</v>
      </c>
      <c r="AQ518" s="34">
        <f>IFERROR(VLOOKUP($H518,#REF!,11,FALSE),0)</f>
        <v>0</v>
      </c>
      <c r="AR518" s="42">
        <f>IFERROR(VLOOKUP($H518,#REF!,12,FALSE),0)</f>
        <v>0</v>
      </c>
      <c r="AS518" s="34">
        <f>IFERROR(VLOOKUP($H518,#REF!,13,FALSE),0)</f>
        <v>0</v>
      </c>
      <c r="AT518" s="34">
        <f>IFERROR(VLOOKUP($H518,#REF!,14,FALSE),0)</f>
        <v>0</v>
      </c>
      <c r="AU518" s="42">
        <f>IFERROR(VLOOKUP($H518,#REF!,15,FALSE),0)</f>
        <v>0</v>
      </c>
      <c r="AV518" s="34">
        <f>IFERROR(VLOOKUP($H518,#REF!,15,FALSE),0)</f>
        <v>0</v>
      </c>
      <c r="AW518" s="34">
        <f>IFERROR(VLOOKUP($H518,#REF!,16,FALSE),0)</f>
        <v>0</v>
      </c>
      <c r="AX518" s="42">
        <f>IFERROR(VLOOKUP($H518,#REF!,17,FALSE),0)</f>
        <v>0</v>
      </c>
    </row>
    <row r="519" spans="1:50" x14ac:dyDescent="0.3">
      <c r="A519" s="33" t="str">
        <f t="shared" si="32"/>
        <v>EM-8160-0-000</v>
      </c>
      <c r="B519" s="33" t="str">
        <f>+'R&amp;E EXPORT'!B518</f>
        <v>REFUSE COLLECTION</v>
      </c>
      <c r="C519" t="str">
        <f>IFERROR(VLOOKUP(A519,'MCSJ Export'!A:C,3,FALSE),"")</f>
        <v>Control</v>
      </c>
      <c r="D519" s="37">
        <f t="shared" ca="1" si="33"/>
        <v>0</v>
      </c>
      <c r="E519" s="37">
        <f t="shared" ca="1" si="34"/>
        <v>0</v>
      </c>
      <c r="F519" s="37">
        <f t="shared" ca="1" si="35"/>
        <v>0</v>
      </c>
      <c r="G519" s="37"/>
      <c r="H519" s="33" t="str">
        <f>+'R&amp;E EXPORT'!A518</f>
        <v>EM-8160-0-000</v>
      </c>
      <c r="I519" s="34">
        <f>IFERROR(VLOOKUP($H519,'Gen F Rev'!$A:$M,15,FALSE),0)</f>
        <v>0</v>
      </c>
      <c r="J519" s="34">
        <f>IFERROR(VLOOKUP($H519,'Gen F Rev'!$A:$M,16,FALSE),0)</f>
        <v>0</v>
      </c>
      <c r="K519" s="42">
        <f>IFERROR(VLOOKUP($H519,'Gen F Rev'!$A:$M,17,FALSE),0)</f>
        <v>0</v>
      </c>
      <c r="L519" s="34">
        <f>IFERROR(VLOOKUP($H519,'Gen F Exp'!$A:$E,15,FALSE),0)</f>
        <v>0</v>
      </c>
      <c r="M519" s="34">
        <f>IFERROR(VLOOKUP($H519,'Gen F Exp'!$A:$E,16,FALSE),0)</f>
        <v>0</v>
      </c>
      <c r="N519" s="42">
        <f>IFERROR(VLOOKUP($H519,'Gen F Exp'!$A:$E,17,FALSE),0)</f>
        <v>0</v>
      </c>
      <c r="O519" s="34">
        <f>IFERROR(VLOOKUP($H519,'Water F Rev'!$A:$L,15,FALSE),0)</f>
        <v>0</v>
      </c>
      <c r="P519" s="34">
        <f>IFERROR(VLOOKUP($H519,'Water F Rev'!$A:$L,16,FALSE),0)</f>
        <v>0</v>
      </c>
      <c r="Q519" s="42">
        <f>IFERROR(VLOOKUP($H519,'Water F Rev'!$A:$L,17,FALSE),0)</f>
        <v>0</v>
      </c>
      <c r="R519" s="34">
        <f>IFERROR(VLOOKUP($H519,'Water F Exp'!$A:$K,15,FALSE),0)</f>
        <v>0</v>
      </c>
      <c r="S519" s="34">
        <f>IFERROR(VLOOKUP($H519,'Water F Exp'!$A:$K,16,FALSE),0)</f>
        <v>0</v>
      </c>
      <c r="T519" s="42">
        <f>IFERROR(VLOOKUP($H519,'Water F Exp'!$A:$K,17,FALSE),0)</f>
        <v>0</v>
      </c>
      <c r="U519" s="34">
        <f ca="1">IFERROR(VLOOKUP($H519,'Sewer F Rev'!$A:$E,15,FALSE),0)</f>
        <v>0</v>
      </c>
      <c r="V519" s="34">
        <f ca="1">IFERROR(VLOOKUP($H519,'Sewer F Rev'!$A:$E,16,FALSE),0)</f>
        <v>0</v>
      </c>
      <c r="W519" s="42">
        <f ca="1">IFERROR(VLOOKUP($H519,'Sewer F Rev'!$A:$E,17,FALSE),0)</f>
        <v>0</v>
      </c>
      <c r="X519" s="34">
        <f>IFERROR(VLOOKUP($H519,'Sewer F Exp'!$A:$B,15,FALSE),0)</f>
        <v>0</v>
      </c>
      <c r="Y519" s="34">
        <f>IFERROR(VLOOKUP($H519,'Sewer F Exp'!$A:$B,16,FALSE),0)</f>
        <v>0</v>
      </c>
      <c r="Z519" s="42">
        <f>IFERROR(VLOOKUP($H519,'Sewer F Exp'!$A:$B,17,FALSE),0)</f>
        <v>0</v>
      </c>
      <c r="AA519" s="34">
        <f>IFERROR(VLOOKUP($H519,'Refuse F Rev'!$A:$E,15,FALSE),0)</f>
        <v>0</v>
      </c>
      <c r="AB519" s="34">
        <f>IFERROR(VLOOKUP($H519,'Refuse F Rev'!$A:$E,16,FALSE),0)</f>
        <v>0</v>
      </c>
      <c r="AC519" s="42">
        <f>IFERROR(VLOOKUP($H519,'Refuse F Rev'!$A:$E,17,FALSE),0)</f>
        <v>0</v>
      </c>
      <c r="AD519" s="34">
        <f>IFERROR(VLOOKUP($H519,'Refuse F Exp'!$A:$E,15,FALSE),0)</f>
        <v>0</v>
      </c>
      <c r="AE519" s="34">
        <f>IFERROR(VLOOKUP($H519,'Refuse F Exp'!$A:$E,16,FALSE),0)</f>
        <v>0</v>
      </c>
      <c r="AF519" s="42">
        <f>IFERROR(VLOOKUP($H519,'Refuse F Exp'!$A:$E,17,FALSE),0)</f>
        <v>0</v>
      </c>
      <c r="AG519" s="34">
        <f>IFERROR(VLOOKUP($H519,#REF!,10,FALSE),0)</f>
        <v>0</v>
      </c>
      <c r="AH519" s="34">
        <f>IFERROR(VLOOKUP($H519,#REF!,11,FALSE),0)</f>
        <v>0</v>
      </c>
      <c r="AI519" s="42">
        <f>IFERROR(VLOOKUP($H519,#REF!,12,FALSE),0)</f>
        <v>0</v>
      </c>
      <c r="AJ519" s="34">
        <f>IFERROR(VLOOKUP($H519,#REF!,10,FALSE),0)</f>
        <v>0</v>
      </c>
      <c r="AK519" s="34">
        <f>IFERROR(VLOOKUP($H519,#REF!,11,FALSE),0)</f>
        <v>0</v>
      </c>
      <c r="AL519" s="42">
        <f>IFERROR(VLOOKUP($H519,#REF!,12,FALSE),0)</f>
        <v>0</v>
      </c>
      <c r="AM519" s="34">
        <f>IFERROR(VLOOKUP($H519,#REF!,10,FALSE),0)</f>
        <v>0</v>
      </c>
      <c r="AN519" s="34">
        <f>IFERROR(VLOOKUP($H519,#REF!,11,FALSE),0)</f>
        <v>0</v>
      </c>
      <c r="AO519" s="42">
        <f>IFERROR(VLOOKUP($H519,#REF!,12,FALSE),0)</f>
        <v>0</v>
      </c>
      <c r="AP519" s="34">
        <f>IFERROR(VLOOKUP($H519,#REF!,10,FALSE),0)</f>
        <v>0</v>
      </c>
      <c r="AQ519" s="34">
        <f>IFERROR(VLOOKUP($H519,#REF!,11,FALSE),0)</f>
        <v>0</v>
      </c>
      <c r="AR519" s="42">
        <f>IFERROR(VLOOKUP($H519,#REF!,12,FALSE),0)</f>
        <v>0</v>
      </c>
      <c r="AS519" s="34">
        <f>IFERROR(VLOOKUP($H519,#REF!,13,FALSE),0)</f>
        <v>0</v>
      </c>
      <c r="AT519" s="34">
        <f>IFERROR(VLOOKUP($H519,#REF!,14,FALSE),0)</f>
        <v>0</v>
      </c>
      <c r="AU519" s="42">
        <f>IFERROR(VLOOKUP($H519,#REF!,15,FALSE),0)</f>
        <v>0</v>
      </c>
      <c r="AV519" s="34">
        <f>IFERROR(VLOOKUP($H519,#REF!,15,FALSE),0)</f>
        <v>0</v>
      </c>
      <c r="AW519" s="34">
        <f>IFERROR(VLOOKUP($H519,#REF!,16,FALSE),0)</f>
        <v>0</v>
      </c>
      <c r="AX519" s="42">
        <f>IFERROR(VLOOKUP($H519,#REF!,17,FALSE),0)</f>
        <v>0</v>
      </c>
    </row>
    <row r="520" spans="1:50" x14ac:dyDescent="0.3">
      <c r="A520" s="33" t="str">
        <f t="shared" si="32"/>
        <v>EM-8160-1-000</v>
      </c>
      <c r="B520" s="33" t="str">
        <f>+'R&amp;E EXPORT'!B519</f>
        <v>REFUSE COLLECTION PERSONAL SERVICES</v>
      </c>
      <c r="C520" t="str">
        <f>IFERROR(VLOOKUP(A520,'MCSJ Export'!A:C,3,FALSE),"")</f>
        <v>Sub Account</v>
      </c>
      <c r="D520" s="37">
        <f t="shared" ca="1" si="33"/>
        <v>0</v>
      </c>
      <c r="E520" s="37">
        <f t="shared" ca="1" si="34"/>
        <v>0</v>
      </c>
      <c r="F520" s="37">
        <f t="shared" ca="1" si="35"/>
        <v>0</v>
      </c>
      <c r="G520" s="37"/>
      <c r="H520" s="33" t="str">
        <f>+'R&amp;E EXPORT'!A519</f>
        <v>EM-8160-1-000</v>
      </c>
      <c r="I520" s="34">
        <f>IFERROR(VLOOKUP($H520,'Gen F Rev'!$A:$M,15,FALSE),0)</f>
        <v>0</v>
      </c>
      <c r="J520" s="34">
        <f>IFERROR(VLOOKUP($H520,'Gen F Rev'!$A:$M,16,FALSE),0)</f>
        <v>0</v>
      </c>
      <c r="K520" s="42">
        <f>IFERROR(VLOOKUP($H520,'Gen F Rev'!$A:$M,17,FALSE),0)</f>
        <v>0</v>
      </c>
      <c r="L520" s="34">
        <f>IFERROR(VLOOKUP($H520,'Gen F Exp'!$A:$E,15,FALSE),0)</f>
        <v>0</v>
      </c>
      <c r="M520" s="34">
        <f>IFERROR(VLOOKUP($H520,'Gen F Exp'!$A:$E,16,FALSE),0)</f>
        <v>0</v>
      </c>
      <c r="N520" s="42">
        <f>IFERROR(VLOOKUP($H520,'Gen F Exp'!$A:$E,17,FALSE),0)</f>
        <v>0</v>
      </c>
      <c r="O520" s="34">
        <f>IFERROR(VLOOKUP($H520,'Water F Rev'!$A:$L,15,FALSE),0)</f>
        <v>0</v>
      </c>
      <c r="P520" s="34">
        <f>IFERROR(VLOOKUP($H520,'Water F Rev'!$A:$L,16,FALSE),0)</f>
        <v>0</v>
      </c>
      <c r="Q520" s="42">
        <f>IFERROR(VLOOKUP($H520,'Water F Rev'!$A:$L,17,FALSE),0)</f>
        <v>0</v>
      </c>
      <c r="R520" s="34">
        <f>IFERROR(VLOOKUP($H520,'Water F Exp'!$A:$K,15,FALSE),0)</f>
        <v>0</v>
      </c>
      <c r="S520" s="34">
        <f>IFERROR(VLOOKUP($H520,'Water F Exp'!$A:$K,16,FALSE),0)</f>
        <v>0</v>
      </c>
      <c r="T520" s="42">
        <f>IFERROR(VLOOKUP($H520,'Water F Exp'!$A:$K,17,FALSE),0)</f>
        <v>0</v>
      </c>
      <c r="U520" s="34">
        <f ca="1">IFERROR(VLOOKUP($H520,'Sewer F Rev'!$A:$E,15,FALSE),0)</f>
        <v>0</v>
      </c>
      <c r="V520" s="34">
        <f ca="1">IFERROR(VLOOKUP($H520,'Sewer F Rev'!$A:$E,16,FALSE),0)</f>
        <v>0</v>
      </c>
      <c r="W520" s="42">
        <f ca="1">IFERROR(VLOOKUP($H520,'Sewer F Rev'!$A:$E,17,FALSE),0)</f>
        <v>0</v>
      </c>
      <c r="X520" s="34">
        <f>IFERROR(VLOOKUP($H520,'Sewer F Exp'!$A:$B,15,FALSE),0)</f>
        <v>0</v>
      </c>
      <c r="Y520" s="34">
        <f>IFERROR(VLOOKUP($H520,'Sewer F Exp'!$A:$B,16,FALSE),0)</f>
        <v>0</v>
      </c>
      <c r="Z520" s="42">
        <f>IFERROR(VLOOKUP($H520,'Sewer F Exp'!$A:$B,17,FALSE),0)</f>
        <v>0</v>
      </c>
      <c r="AA520" s="34">
        <f>IFERROR(VLOOKUP($H520,'Refuse F Rev'!$A:$E,15,FALSE),0)</f>
        <v>0</v>
      </c>
      <c r="AB520" s="34">
        <f>IFERROR(VLOOKUP($H520,'Refuse F Rev'!$A:$E,16,FALSE),0)</f>
        <v>0</v>
      </c>
      <c r="AC520" s="42">
        <f>IFERROR(VLOOKUP($H520,'Refuse F Rev'!$A:$E,17,FALSE),0)</f>
        <v>0</v>
      </c>
      <c r="AD520" s="34">
        <f>IFERROR(VLOOKUP($H520,'Refuse F Exp'!$A:$E,15,FALSE),0)</f>
        <v>0</v>
      </c>
      <c r="AE520" s="34">
        <f>IFERROR(VLOOKUP($H520,'Refuse F Exp'!$A:$E,16,FALSE),0)</f>
        <v>0</v>
      </c>
      <c r="AF520" s="42">
        <f>IFERROR(VLOOKUP($H520,'Refuse F Exp'!$A:$E,17,FALSE),0)</f>
        <v>0</v>
      </c>
      <c r="AG520" s="34">
        <f>IFERROR(VLOOKUP($H520,#REF!,10,FALSE),0)</f>
        <v>0</v>
      </c>
      <c r="AH520" s="34">
        <f>IFERROR(VLOOKUP($H520,#REF!,11,FALSE),0)</f>
        <v>0</v>
      </c>
      <c r="AI520" s="42">
        <f>IFERROR(VLOOKUP($H520,#REF!,12,FALSE),0)</f>
        <v>0</v>
      </c>
      <c r="AJ520" s="34">
        <f>IFERROR(VLOOKUP($H520,#REF!,10,FALSE),0)</f>
        <v>0</v>
      </c>
      <c r="AK520" s="34">
        <f>IFERROR(VLOOKUP($H520,#REF!,11,FALSE),0)</f>
        <v>0</v>
      </c>
      <c r="AL520" s="42">
        <f>IFERROR(VLOOKUP($H520,#REF!,12,FALSE),0)</f>
        <v>0</v>
      </c>
      <c r="AM520" s="34">
        <f>IFERROR(VLOOKUP($H520,#REF!,10,FALSE),0)</f>
        <v>0</v>
      </c>
      <c r="AN520" s="34">
        <f>IFERROR(VLOOKUP($H520,#REF!,11,FALSE),0)</f>
        <v>0</v>
      </c>
      <c r="AO520" s="42">
        <f>IFERROR(VLOOKUP($H520,#REF!,12,FALSE),0)</f>
        <v>0</v>
      </c>
      <c r="AP520" s="34">
        <f>IFERROR(VLOOKUP($H520,#REF!,10,FALSE),0)</f>
        <v>0</v>
      </c>
      <c r="AQ520" s="34">
        <f>IFERROR(VLOOKUP($H520,#REF!,11,FALSE),0)</f>
        <v>0</v>
      </c>
      <c r="AR520" s="42">
        <f>IFERROR(VLOOKUP($H520,#REF!,12,FALSE),0)</f>
        <v>0</v>
      </c>
      <c r="AS520" s="34">
        <f>IFERROR(VLOOKUP($H520,#REF!,13,FALSE),0)</f>
        <v>0</v>
      </c>
      <c r="AT520" s="34">
        <f>IFERROR(VLOOKUP($H520,#REF!,14,FALSE),0)</f>
        <v>0</v>
      </c>
      <c r="AU520" s="42">
        <f>IFERROR(VLOOKUP($H520,#REF!,15,FALSE),0)</f>
        <v>0</v>
      </c>
      <c r="AV520" s="34">
        <f>IFERROR(VLOOKUP($H520,#REF!,15,FALSE),0)</f>
        <v>0</v>
      </c>
      <c r="AW520" s="34">
        <f>IFERROR(VLOOKUP($H520,#REF!,16,FALSE),0)</f>
        <v>0</v>
      </c>
      <c r="AX520" s="42">
        <f>IFERROR(VLOOKUP($H520,#REF!,17,FALSE),0)</f>
        <v>0</v>
      </c>
    </row>
    <row r="521" spans="1:50" x14ac:dyDescent="0.3">
      <c r="A521" s="33" t="str">
        <f t="shared" si="32"/>
        <v>EM-8160-2-114</v>
      </c>
      <c r="B521" s="33" t="str">
        <f>+'R&amp;E EXPORT'!B520</f>
        <v>REFUSE-EQUIP-COMPUTER/EQUIPMENT</v>
      </c>
      <c r="C521" t="str">
        <f>IFERROR(VLOOKUP(A521,'MCSJ Export'!A:C,3,FALSE),"")</f>
        <v>Sub Account</v>
      </c>
      <c r="D521" s="37">
        <f t="shared" ca="1" si="33"/>
        <v>0</v>
      </c>
      <c r="E521" s="37">
        <f t="shared" ca="1" si="34"/>
        <v>0</v>
      </c>
      <c r="F521" s="37">
        <f t="shared" ca="1" si="35"/>
        <v>0</v>
      </c>
      <c r="G521" s="37"/>
      <c r="H521" s="33" t="str">
        <f>+'R&amp;E EXPORT'!A520</f>
        <v>EM-8160-2-114</v>
      </c>
      <c r="I521" s="34">
        <f>IFERROR(VLOOKUP($H521,'Gen F Rev'!$A:$M,15,FALSE),0)</f>
        <v>0</v>
      </c>
      <c r="J521" s="34">
        <f>IFERROR(VLOOKUP($H521,'Gen F Rev'!$A:$M,16,FALSE),0)</f>
        <v>0</v>
      </c>
      <c r="K521" s="42">
        <f>IFERROR(VLOOKUP($H521,'Gen F Rev'!$A:$M,17,FALSE),0)</f>
        <v>0</v>
      </c>
      <c r="L521" s="34">
        <f>IFERROR(VLOOKUP($H521,'Gen F Exp'!$A:$E,15,FALSE),0)</f>
        <v>0</v>
      </c>
      <c r="M521" s="34">
        <f>IFERROR(VLOOKUP($H521,'Gen F Exp'!$A:$E,16,FALSE),0)</f>
        <v>0</v>
      </c>
      <c r="N521" s="42">
        <f>IFERROR(VLOOKUP($H521,'Gen F Exp'!$A:$E,17,FALSE),0)</f>
        <v>0</v>
      </c>
      <c r="O521" s="34">
        <f>IFERROR(VLOOKUP($H521,'Water F Rev'!$A:$L,15,FALSE),0)</f>
        <v>0</v>
      </c>
      <c r="P521" s="34">
        <f>IFERROR(VLOOKUP($H521,'Water F Rev'!$A:$L,16,FALSE),0)</f>
        <v>0</v>
      </c>
      <c r="Q521" s="42">
        <f>IFERROR(VLOOKUP($H521,'Water F Rev'!$A:$L,17,FALSE),0)</f>
        <v>0</v>
      </c>
      <c r="R521" s="34">
        <f>IFERROR(VLOOKUP($H521,'Water F Exp'!$A:$K,15,FALSE),0)</f>
        <v>0</v>
      </c>
      <c r="S521" s="34">
        <f>IFERROR(VLOOKUP($H521,'Water F Exp'!$A:$K,16,FALSE),0)</f>
        <v>0</v>
      </c>
      <c r="T521" s="42">
        <f>IFERROR(VLOOKUP($H521,'Water F Exp'!$A:$K,17,FALSE),0)</f>
        <v>0</v>
      </c>
      <c r="U521" s="34">
        <f ca="1">IFERROR(VLOOKUP($H521,'Sewer F Rev'!$A:$E,15,FALSE),0)</f>
        <v>0</v>
      </c>
      <c r="V521" s="34">
        <f ca="1">IFERROR(VLOOKUP($H521,'Sewer F Rev'!$A:$E,16,FALSE),0)</f>
        <v>0</v>
      </c>
      <c r="W521" s="42">
        <f ca="1">IFERROR(VLOOKUP($H521,'Sewer F Rev'!$A:$E,17,FALSE),0)</f>
        <v>0</v>
      </c>
      <c r="X521" s="34">
        <f>IFERROR(VLOOKUP($H521,'Sewer F Exp'!$A:$B,15,FALSE),0)</f>
        <v>0</v>
      </c>
      <c r="Y521" s="34">
        <f>IFERROR(VLOOKUP($H521,'Sewer F Exp'!$A:$B,16,FALSE),0)</f>
        <v>0</v>
      </c>
      <c r="Z521" s="42">
        <f>IFERROR(VLOOKUP($H521,'Sewer F Exp'!$A:$B,17,FALSE),0)</f>
        <v>0</v>
      </c>
      <c r="AA521" s="34">
        <f>IFERROR(VLOOKUP($H521,'Refuse F Rev'!$A:$E,15,FALSE),0)</f>
        <v>0</v>
      </c>
      <c r="AB521" s="34">
        <f>IFERROR(VLOOKUP($H521,'Refuse F Rev'!$A:$E,16,FALSE),0)</f>
        <v>0</v>
      </c>
      <c r="AC521" s="42">
        <f>IFERROR(VLOOKUP($H521,'Refuse F Rev'!$A:$E,17,FALSE),0)</f>
        <v>0</v>
      </c>
      <c r="AD521" s="34">
        <f>IFERROR(VLOOKUP($H521,'Refuse F Exp'!$A:$E,15,FALSE),0)</f>
        <v>0</v>
      </c>
      <c r="AE521" s="34">
        <f>IFERROR(VLOOKUP($H521,'Refuse F Exp'!$A:$E,16,FALSE),0)</f>
        <v>0</v>
      </c>
      <c r="AF521" s="42">
        <f>IFERROR(VLOOKUP($H521,'Refuse F Exp'!$A:$E,17,FALSE),0)</f>
        <v>0</v>
      </c>
      <c r="AG521" s="34">
        <f>IFERROR(VLOOKUP($H521,#REF!,10,FALSE),0)</f>
        <v>0</v>
      </c>
      <c r="AH521" s="34">
        <f>IFERROR(VLOOKUP($H521,#REF!,11,FALSE),0)</f>
        <v>0</v>
      </c>
      <c r="AI521" s="42">
        <f>IFERROR(VLOOKUP($H521,#REF!,12,FALSE),0)</f>
        <v>0</v>
      </c>
      <c r="AJ521" s="34">
        <f>IFERROR(VLOOKUP($H521,#REF!,10,FALSE),0)</f>
        <v>0</v>
      </c>
      <c r="AK521" s="34">
        <f>IFERROR(VLOOKUP($H521,#REF!,11,FALSE),0)</f>
        <v>0</v>
      </c>
      <c r="AL521" s="42">
        <f>IFERROR(VLOOKUP($H521,#REF!,12,FALSE),0)</f>
        <v>0</v>
      </c>
      <c r="AM521" s="34">
        <f>IFERROR(VLOOKUP($H521,#REF!,10,FALSE),0)</f>
        <v>0</v>
      </c>
      <c r="AN521" s="34">
        <f>IFERROR(VLOOKUP($H521,#REF!,11,FALSE),0)</f>
        <v>0</v>
      </c>
      <c r="AO521" s="42">
        <f>IFERROR(VLOOKUP($H521,#REF!,12,FALSE),0)</f>
        <v>0</v>
      </c>
      <c r="AP521" s="34">
        <f>IFERROR(VLOOKUP($H521,#REF!,10,FALSE),0)</f>
        <v>0</v>
      </c>
      <c r="AQ521" s="34">
        <f>IFERROR(VLOOKUP($H521,#REF!,11,FALSE),0)</f>
        <v>0</v>
      </c>
      <c r="AR521" s="42">
        <f>IFERROR(VLOOKUP($H521,#REF!,12,FALSE),0)</f>
        <v>0</v>
      </c>
      <c r="AS521" s="34">
        <f>IFERROR(VLOOKUP($H521,#REF!,13,FALSE),0)</f>
        <v>0</v>
      </c>
      <c r="AT521" s="34">
        <f>IFERROR(VLOOKUP($H521,#REF!,14,FALSE),0)</f>
        <v>0</v>
      </c>
      <c r="AU521" s="42">
        <f>IFERROR(VLOOKUP($H521,#REF!,15,FALSE),0)</f>
        <v>0</v>
      </c>
      <c r="AV521" s="34">
        <f>IFERROR(VLOOKUP($H521,#REF!,15,FALSE),0)</f>
        <v>0</v>
      </c>
      <c r="AW521" s="34">
        <f>IFERROR(VLOOKUP($H521,#REF!,16,FALSE),0)</f>
        <v>0</v>
      </c>
      <c r="AX521" s="42">
        <f>IFERROR(VLOOKUP($H521,#REF!,17,FALSE),0)</f>
        <v>0</v>
      </c>
    </row>
    <row r="522" spans="1:50" x14ac:dyDescent="0.3">
      <c r="A522" s="33" t="str">
        <f t="shared" si="32"/>
        <v>EM-8160-4-022</v>
      </c>
      <c r="B522" s="33" t="str">
        <f>+'R&amp;E EXPORT'!B521</f>
        <v>REFUSE-FISCAL AGENT FEES</v>
      </c>
      <c r="C522" t="str">
        <f>IFERROR(VLOOKUP(A522,'MCSJ Export'!A:C,3,FALSE),"")</f>
        <v>Sub Account</v>
      </c>
      <c r="D522" s="37">
        <f t="shared" ca="1" si="33"/>
        <v>0</v>
      </c>
      <c r="E522" s="37">
        <f t="shared" ca="1" si="34"/>
        <v>0</v>
      </c>
      <c r="F522" s="37">
        <f t="shared" ca="1" si="35"/>
        <v>0</v>
      </c>
      <c r="G522" s="37"/>
      <c r="H522" s="33" t="str">
        <f>+'R&amp;E EXPORT'!A521</f>
        <v>EM-8160-4-022</v>
      </c>
      <c r="I522" s="34">
        <f>IFERROR(VLOOKUP($H522,'Gen F Rev'!$A:$M,15,FALSE),0)</f>
        <v>0</v>
      </c>
      <c r="J522" s="34">
        <f>IFERROR(VLOOKUP($H522,'Gen F Rev'!$A:$M,16,FALSE),0)</f>
        <v>0</v>
      </c>
      <c r="K522" s="42">
        <f>IFERROR(VLOOKUP($H522,'Gen F Rev'!$A:$M,17,FALSE),0)</f>
        <v>0</v>
      </c>
      <c r="L522" s="34">
        <f>IFERROR(VLOOKUP($H522,'Gen F Exp'!$A:$E,15,FALSE),0)</f>
        <v>0</v>
      </c>
      <c r="M522" s="34">
        <f>IFERROR(VLOOKUP($H522,'Gen F Exp'!$A:$E,16,FALSE),0)</f>
        <v>0</v>
      </c>
      <c r="N522" s="42">
        <f>IFERROR(VLOOKUP($H522,'Gen F Exp'!$A:$E,17,FALSE),0)</f>
        <v>0</v>
      </c>
      <c r="O522" s="34">
        <f>IFERROR(VLOOKUP($H522,'Water F Rev'!$A:$L,15,FALSE),0)</f>
        <v>0</v>
      </c>
      <c r="P522" s="34">
        <f>IFERROR(VLOOKUP($H522,'Water F Rev'!$A:$L,16,FALSE),0)</f>
        <v>0</v>
      </c>
      <c r="Q522" s="42">
        <f>IFERROR(VLOOKUP($H522,'Water F Rev'!$A:$L,17,FALSE),0)</f>
        <v>0</v>
      </c>
      <c r="R522" s="34">
        <f>IFERROR(VLOOKUP($H522,'Water F Exp'!$A:$K,15,FALSE),0)</f>
        <v>0</v>
      </c>
      <c r="S522" s="34">
        <f>IFERROR(VLOOKUP($H522,'Water F Exp'!$A:$K,16,FALSE),0)</f>
        <v>0</v>
      </c>
      <c r="T522" s="42">
        <f>IFERROR(VLOOKUP($H522,'Water F Exp'!$A:$K,17,FALSE),0)</f>
        <v>0</v>
      </c>
      <c r="U522" s="34">
        <f ca="1">IFERROR(VLOOKUP($H522,'Sewer F Rev'!$A:$E,15,FALSE),0)</f>
        <v>0</v>
      </c>
      <c r="V522" s="34">
        <f ca="1">IFERROR(VLOOKUP($H522,'Sewer F Rev'!$A:$E,16,FALSE),0)</f>
        <v>0</v>
      </c>
      <c r="W522" s="42">
        <f ca="1">IFERROR(VLOOKUP($H522,'Sewer F Rev'!$A:$E,17,FALSE),0)</f>
        <v>0</v>
      </c>
      <c r="X522" s="34">
        <f>IFERROR(VLOOKUP($H522,'Sewer F Exp'!$A:$B,15,FALSE),0)</f>
        <v>0</v>
      </c>
      <c r="Y522" s="34">
        <f>IFERROR(VLOOKUP($H522,'Sewer F Exp'!$A:$B,16,FALSE),0)</f>
        <v>0</v>
      </c>
      <c r="Z522" s="42">
        <f>IFERROR(VLOOKUP($H522,'Sewer F Exp'!$A:$B,17,FALSE),0)</f>
        <v>0</v>
      </c>
      <c r="AA522" s="34">
        <f>IFERROR(VLOOKUP($H522,'Refuse F Rev'!$A:$E,15,FALSE),0)</f>
        <v>0</v>
      </c>
      <c r="AB522" s="34">
        <f>IFERROR(VLOOKUP($H522,'Refuse F Rev'!$A:$E,16,FALSE),0)</f>
        <v>0</v>
      </c>
      <c r="AC522" s="42">
        <f>IFERROR(VLOOKUP($H522,'Refuse F Rev'!$A:$E,17,FALSE),0)</f>
        <v>0</v>
      </c>
      <c r="AD522" s="34">
        <f>IFERROR(VLOOKUP($H522,'Refuse F Exp'!$A:$E,15,FALSE),0)</f>
        <v>0</v>
      </c>
      <c r="AE522" s="34">
        <f>IFERROR(VLOOKUP($H522,'Refuse F Exp'!$A:$E,16,FALSE),0)</f>
        <v>0</v>
      </c>
      <c r="AF522" s="42">
        <f>IFERROR(VLOOKUP($H522,'Refuse F Exp'!$A:$E,17,FALSE),0)</f>
        <v>0</v>
      </c>
      <c r="AG522" s="34">
        <f>IFERROR(VLOOKUP($H522,#REF!,10,FALSE),0)</f>
        <v>0</v>
      </c>
      <c r="AH522" s="34">
        <f>IFERROR(VLOOKUP($H522,#REF!,11,FALSE),0)</f>
        <v>0</v>
      </c>
      <c r="AI522" s="42">
        <f>IFERROR(VLOOKUP($H522,#REF!,12,FALSE),0)</f>
        <v>0</v>
      </c>
      <c r="AJ522" s="34">
        <f>IFERROR(VLOOKUP($H522,#REF!,10,FALSE),0)</f>
        <v>0</v>
      </c>
      <c r="AK522" s="34">
        <f>IFERROR(VLOOKUP($H522,#REF!,11,FALSE),0)</f>
        <v>0</v>
      </c>
      <c r="AL522" s="42">
        <f>IFERROR(VLOOKUP($H522,#REF!,12,FALSE),0)</f>
        <v>0</v>
      </c>
      <c r="AM522" s="34">
        <f>IFERROR(VLOOKUP($H522,#REF!,10,FALSE),0)</f>
        <v>0</v>
      </c>
      <c r="AN522" s="34">
        <f>IFERROR(VLOOKUP($H522,#REF!,11,FALSE),0)</f>
        <v>0</v>
      </c>
      <c r="AO522" s="42">
        <f>IFERROR(VLOOKUP($H522,#REF!,12,FALSE),0)</f>
        <v>0</v>
      </c>
      <c r="AP522" s="34">
        <f>IFERROR(VLOOKUP($H522,#REF!,10,FALSE),0)</f>
        <v>0</v>
      </c>
      <c r="AQ522" s="34">
        <f>IFERROR(VLOOKUP($H522,#REF!,11,FALSE),0)</f>
        <v>0</v>
      </c>
      <c r="AR522" s="42">
        <f>IFERROR(VLOOKUP($H522,#REF!,12,FALSE),0)</f>
        <v>0</v>
      </c>
      <c r="AS522" s="34">
        <f>IFERROR(VLOOKUP($H522,#REF!,13,FALSE),0)</f>
        <v>0</v>
      </c>
      <c r="AT522" s="34">
        <f>IFERROR(VLOOKUP($H522,#REF!,14,FALSE),0)</f>
        <v>0</v>
      </c>
      <c r="AU522" s="42">
        <f>IFERROR(VLOOKUP($H522,#REF!,15,FALSE),0)</f>
        <v>0</v>
      </c>
      <c r="AV522" s="34">
        <f>IFERROR(VLOOKUP($H522,#REF!,15,FALSE),0)</f>
        <v>0</v>
      </c>
      <c r="AW522" s="34">
        <f>IFERROR(VLOOKUP($H522,#REF!,16,FALSE),0)</f>
        <v>0</v>
      </c>
      <c r="AX522" s="42">
        <f>IFERROR(VLOOKUP($H522,#REF!,17,FALSE),0)</f>
        <v>0</v>
      </c>
    </row>
    <row r="523" spans="1:50" x14ac:dyDescent="0.3">
      <c r="A523" s="33" t="str">
        <f t="shared" si="32"/>
        <v>EM-8160-4-103</v>
      </c>
      <c r="B523" s="33" t="str">
        <f>+'R&amp;E EXPORT'!B522</f>
        <v>REFUSE-MAIL/PSTG/FEDEX</v>
      </c>
      <c r="C523" t="str">
        <f>IFERROR(VLOOKUP(A523,'MCSJ Export'!A:C,3,FALSE),"")</f>
        <v>Sub Account</v>
      </c>
      <c r="D523" s="37">
        <f t="shared" ca="1" si="33"/>
        <v>0</v>
      </c>
      <c r="E523" s="37">
        <f t="shared" ca="1" si="34"/>
        <v>0</v>
      </c>
      <c r="F523" s="37">
        <f t="shared" ca="1" si="35"/>
        <v>0</v>
      </c>
      <c r="G523" s="37"/>
      <c r="H523" s="33" t="str">
        <f>+'R&amp;E EXPORT'!A522</f>
        <v>EM-8160-4-103</v>
      </c>
      <c r="I523" s="34">
        <f>IFERROR(VLOOKUP($H523,'Gen F Rev'!$A:$M,15,FALSE),0)</f>
        <v>0</v>
      </c>
      <c r="J523" s="34">
        <f>IFERROR(VLOOKUP($H523,'Gen F Rev'!$A:$M,16,FALSE),0)</f>
        <v>0</v>
      </c>
      <c r="K523" s="42">
        <f>IFERROR(VLOOKUP($H523,'Gen F Rev'!$A:$M,17,FALSE),0)</f>
        <v>0</v>
      </c>
      <c r="L523" s="34">
        <f>IFERROR(VLOOKUP($H523,'Gen F Exp'!$A:$E,15,FALSE),0)</f>
        <v>0</v>
      </c>
      <c r="M523" s="34">
        <f>IFERROR(VLOOKUP($H523,'Gen F Exp'!$A:$E,16,FALSE),0)</f>
        <v>0</v>
      </c>
      <c r="N523" s="42">
        <f>IFERROR(VLOOKUP($H523,'Gen F Exp'!$A:$E,17,FALSE),0)</f>
        <v>0</v>
      </c>
      <c r="O523" s="34">
        <f>IFERROR(VLOOKUP($H523,'Water F Rev'!$A:$L,15,FALSE),0)</f>
        <v>0</v>
      </c>
      <c r="P523" s="34">
        <f>IFERROR(VLOOKUP($H523,'Water F Rev'!$A:$L,16,FALSE),0)</f>
        <v>0</v>
      </c>
      <c r="Q523" s="42">
        <f>IFERROR(VLOOKUP($H523,'Water F Rev'!$A:$L,17,FALSE),0)</f>
        <v>0</v>
      </c>
      <c r="R523" s="34">
        <f>IFERROR(VLOOKUP($H523,'Water F Exp'!$A:$K,15,FALSE),0)</f>
        <v>0</v>
      </c>
      <c r="S523" s="34">
        <f>IFERROR(VLOOKUP($H523,'Water F Exp'!$A:$K,16,FALSE),0)</f>
        <v>0</v>
      </c>
      <c r="T523" s="42">
        <f>IFERROR(VLOOKUP($H523,'Water F Exp'!$A:$K,17,FALSE),0)</f>
        <v>0</v>
      </c>
      <c r="U523" s="34">
        <f ca="1">IFERROR(VLOOKUP($H523,'Sewer F Rev'!$A:$E,15,FALSE),0)</f>
        <v>0</v>
      </c>
      <c r="V523" s="34">
        <f ca="1">IFERROR(VLOOKUP($H523,'Sewer F Rev'!$A:$E,16,FALSE),0)</f>
        <v>0</v>
      </c>
      <c r="W523" s="42">
        <f ca="1">IFERROR(VLOOKUP($H523,'Sewer F Rev'!$A:$E,17,FALSE),0)</f>
        <v>0</v>
      </c>
      <c r="X523" s="34">
        <f>IFERROR(VLOOKUP($H523,'Sewer F Exp'!$A:$B,15,FALSE),0)</f>
        <v>0</v>
      </c>
      <c r="Y523" s="34">
        <f>IFERROR(VLOOKUP($H523,'Sewer F Exp'!$A:$B,16,FALSE),0)</f>
        <v>0</v>
      </c>
      <c r="Z523" s="42">
        <f>IFERROR(VLOOKUP($H523,'Sewer F Exp'!$A:$B,17,FALSE),0)</f>
        <v>0</v>
      </c>
      <c r="AA523" s="34">
        <f>IFERROR(VLOOKUP($H523,'Refuse F Rev'!$A:$E,15,FALSE),0)</f>
        <v>0</v>
      </c>
      <c r="AB523" s="34">
        <f>IFERROR(VLOOKUP($H523,'Refuse F Rev'!$A:$E,16,FALSE),0)</f>
        <v>0</v>
      </c>
      <c r="AC523" s="42">
        <f>IFERROR(VLOOKUP($H523,'Refuse F Rev'!$A:$E,17,FALSE),0)</f>
        <v>0</v>
      </c>
      <c r="AD523" s="34">
        <f>IFERROR(VLOOKUP($H523,'Refuse F Exp'!$A:$E,15,FALSE),0)</f>
        <v>0</v>
      </c>
      <c r="AE523" s="34">
        <f>IFERROR(VLOOKUP($H523,'Refuse F Exp'!$A:$E,16,FALSE),0)</f>
        <v>0</v>
      </c>
      <c r="AF523" s="42">
        <f>IFERROR(VLOOKUP($H523,'Refuse F Exp'!$A:$E,17,FALSE),0)</f>
        <v>0</v>
      </c>
      <c r="AG523" s="34">
        <f>IFERROR(VLOOKUP($H523,#REF!,10,FALSE),0)</f>
        <v>0</v>
      </c>
      <c r="AH523" s="34">
        <f>IFERROR(VLOOKUP($H523,#REF!,11,FALSE),0)</f>
        <v>0</v>
      </c>
      <c r="AI523" s="42">
        <f>IFERROR(VLOOKUP($H523,#REF!,12,FALSE),0)</f>
        <v>0</v>
      </c>
      <c r="AJ523" s="34">
        <f>IFERROR(VLOOKUP($H523,#REF!,10,FALSE),0)</f>
        <v>0</v>
      </c>
      <c r="AK523" s="34">
        <f>IFERROR(VLOOKUP($H523,#REF!,11,FALSE),0)</f>
        <v>0</v>
      </c>
      <c r="AL523" s="42">
        <f>IFERROR(VLOOKUP($H523,#REF!,12,FALSE),0)</f>
        <v>0</v>
      </c>
      <c r="AM523" s="34">
        <f>IFERROR(VLOOKUP($H523,#REF!,10,FALSE),0)</f>
        <v>0</v>
      </c>
      <c r="AN523" s="34">
        <f>IFERROR(VLOOKUP($H523,#REF!,11,FALSE),0)</f>
        <v>0</v>
      </c>
      <c r="AO523" s="42">
        <f>IFERROR(VLOOKUP($H523,#REF!,12,FALSE),0)</f>
        <v>0</v>
      </c>
      <c r="AP523" s="34">
        <f>IFERROR(VLOOKUP($H523,#REF!,10,FALSE),0)</f>
        <v>0</v>
      </c>
      <c r="AQ523" s="34">
        <f>IFERROR(VLOOKUP($H523,#REF!,11,FALSE),0)</f>
        <v>0</v>
      </c>
      <c r="AR523" s="42">
        <f>IFERROR(VLOOKUP($H523,#REF!,12,FALSE),0)</f>
        <v>0</v>
      </c>
      <c r="AS523" s="34">
        <f>IFERROR(VLOOKUP($H523,#REF!,13,FALSE),0)</f>
        <v>0</v>
      </c>
      <c r="AT523" s="34">
        <f>IFERROR(VLOOKUP($H523,#REF!,14,FALSE),0)</f>
        <v>0</v>
      </c>
      <c r="AU523" s="42">
        <f>IFERROR(VLOOKUP($H523,#REF!,15,FALSE),0)</f>
        <v>0</v>
      </c>
      <c r="AV523" s="34">
        <f>IFERROR(VLOOKUP($H523,#REF!,15,FALSE),0)</f>
        <v>0</v>
      </c>
      <c r="AW523" s="34">
        <f>IFERROR(VLOOKUP($H523,#REF!,16,FALSE),0)</f>
        <v>0</v>
      </c>
      <c r="AX523" s="42">
        <f>IFERROR(VLOOKUP($H523,#REF!,17,FALSE),0)</f>
        <v>0</v>
      </c>
    </row>
    <row r="524" spans="1:50" x14ac:dyDescent="0.3">
      <c r="A524" s="33" t="str">
        <f t="shared" si="32"/>
        <v>EM-8160-4-133</v>
      </c>
      <c r="B524" s="33" t="str">
        <f>+'R&amp;E EXPORT'!B523</f>
        <v>REFUSE-COMPUTER MAINT&amp;SFTWR</v>
      </c>
      <c r="C524" t="str">
        <f>IFERROR(VLOOKUP(A524,'MCSJ Export'!A:C,3,FALSE),"")</f>
        <v>Sub Account</v>
      </c>
      <c r="D524" s="37">
        <f t="shared" ca="1" si="33"/>
        <v>0</v>
      </c>
      <c r="E524" s="37">
        <f t="shared" ca="1" si="34"/>
        <v>0</v>
      </c>
      <c r="F524" s="37">
        <f t="shared" ca="1" si="35"/>
        <v>0</v>
      </c>
      <c r="G524" s="37"/>
      <c r="H524" s="33" t="str">
        <f>+'R&amp;E EXPORT'!A523</f>
        <v>EM-8160-4-133</v>
      </c>
      <c r="I524" s="34">
        <f>IFERROR(VLOOKUP($H524,'Gen F Rev'!$A:$M,15,FALSE),0)</f>
        <v>0</v>
      </c>
      <c r="J524" s="34">
        <f>IFERROR(VLOOKUP($H524,'Gen F Rev'!$A:$M,16,FALSE),0)</f>
        <v>0</v>
      </c>
      <c r="K524" s="42">
        <f>IFERROR(VLOOKUP($H524,'Gen F Rev'!$A:$M,17,FALSE),0)</f>
        <v>0</v>
      </c>
      <c r="L524" s="34">
        <f>IFERROR(VLOOKUP($H524,'Gen F Exp'!$A:$E,15,FALSE),0)</f>
        <v>0</v>
      </c>
      <c r="M524" s="34">
        <f>IFERROR(VLOOKUP($H524,'Gen F Exp'!$A:$E,16,FALSE),0)</f>
        <v>0</v>
      </c>
      <c r="N524" s="42">
        <f>IFERROR(VLOOKUP($H524,'Gen F Exp'!$A:$E,17,FALSE),0)</f>
        <v>0</v>
      </c>
      <c r="O524" s="34">
        <f>IFERROR(VLOOKUP($H524,'Water F Rev'!$A:$L,15,FALSE),0)</f>
        <v>0</v>
      </c>
      <c r="P524" s="34">
        <f>IFERROR(VLOOKUP($H524,'Water F Rev'!$A:$L,16,FALSE),0)</f>
        <v>0</v>
      </c>
      <c r="Q524" s="42">
        <f>IFERROR(VLOOKUP($H524,'Water F Rev'!$A:$L,17,FALSE),0)</f>
        <v>0</v>
      </c>
      <c r="R524" s="34">
        <f>IFERROR(VLOOKUP($H524,'Water F Exp'!$A:$K,15,FALSE),0)</f>
        <v>0</v>
      </c>
      <c r="S524" s="34">
        <f>IFERROR(VLOOKUP($H524,'Water F Exp'!$A:$K,16,FALSE),0)</f>
        <v>0</v>
      </c>
      <c r="T524" s="42">
        <f>IFERROR(VLOOKUP($H524,'Water F Exp'!$A:$K,17,FALSE),0)</f>
        <v>0</v>
      </c>
      <c r="U524" s="34">
        <f ca="1">IFERROR(VLOOKUP($H524,'Sewer F Rev'!$A:$E,15,FALSE),0)</f>
        <v>0</v>
      </c>
      <c r="V524" s="34">
        <f ca="1">IFERROR(VLOOKUP($H524,'Sewer F Rev'!$A:$E,16,FALSE),0)</f>
        <v>0</v>
      </c>
      <c r="W524" s="42">
        <f ca="1">IFERROR(VLOOKUP($H524,'Sewer F Rev'!$A:$E,17,FALSE),0)</f>
        <v>0</v>
      </c>
      <c r="X524" s="34">
        <f>IFERROR(VLOOKUP($H524,'Sewer F Exp'!$A:$B,15,FALSE),0)</f>
        <v>0</v>
      </c>
      <c r="Y524" s="34">
        <f>IFERROR(VLOOKUP($H524,'Sewer F Exp'!$A:$B,16,FALSE),0)</f>
        <v>0</v>
      </c>
      <c r="Z524" s="42">
        <f>IFERROR(VLOOKUP($H524,'Sewer F Exp'!$A:$B,17,FALSE),0)</f>
        <v>0</v>
      </c>
      <c r="AA524" s="34">
        <f>IFERROR(VLOOKUP($H524,'Refuse F Rev'!$A:$E,15,FALSE),0)</f>
        <v>0</v>
      </c>
      <c r="AB524" s="34">
        <f>IFERROR(VLOOKUP($H524,'Refuse F Rev'!$A:$E,16,FALSE),0)</f>
        <v>0</v>
      </c>
      <c r="AC524" s="42">
        <f>IFERROR(VLOOKUP($H524,'Refuse F Rev'!$A:$E,17,FALSE),0)</f>
        <v>0</v>
      </c>
      <c r="AD524" s="34">
        <f>IFERROR(VLOOKUP($H524,'Refuse F Exp'!$A:$E,15,FALSE),0)</f>
        <v>0</v>
      </c>
      <c r="AE524" s="34">
        <f>IFERROR(VLOOKUP($H524,'Refuse F Exp'!$A:$E,16,FALSE),0)</f>
        <v>0</v>
      </c>
      <c r="AF524" s="42">
        <f>IFERROR(VLOOKUP($H524,'Refuse F Exp'!$A:$E,17,FALSE),0)</f>
        <v>0</v>
      </c>
      <c r="AG524" s="34">
        <f>IFERROR(VLOOKUP($H524,#REF!,10,FALSE),0)</f>
        <v>0</v>
      </c>
      <c r="AH524" s="34">
        <f>IFERROR(VLOOKUP($H524,#REF!,11,FALSE),0)</f>
        <v>0</v>
      </c>
      <c r="AI524" s="42">
        <f>IFERROR(VLOOKUP($H524,#REF!,12,FALSE),0)</f>
        <v>0</v>
      </c>
      <c r="AJ524" s="34">
        <f>IFERROR(VLOOKUP($H524,#REF!,10,FALSE),0)</f>
        <v>0</v>
      </c>
      <c r="AK524" s="34">
        <f>IFERROR(VLOOKUP($H524,#REF!,11,FALSE),0)</f>
        <v>0</v>
      </c>
      <c r="AL524" s="42">
        <f>IFERROR(VLOOKUP($H524,#REF!,12,FALSE),0)</f>
        <v>0</v>
      </c>
      <c r="AM524" s="34">
        <f>IFERROR(VLOOKUP($H524,#REF!,10,FALSE),0)</f>
        <v>0</v>
      </c>
      <c r="AN524" s="34">
        <f>IFERROR(VLOOKUP($H524,#REF!,11,FALSE),0)</f>
        <v>0</v>
      </c>
      <c r="AO524" s="42">
        <f>IFERROR(VLOOKUP($H524,#REF!,12,FALSE),0)</f>
        <v>0</v>
      </c>
      <c r="AP524" s="34">
        <f>IFERROR(VLOOKUP($H524,#REF!,10,FALSE),0)</f>
        <v>0</v>
      </c>
      <c r="AQ524" s="34">
        <f>IFERROR(VLOOKUP($H524,#REF!,11,FALSE),0)</f>
        <v>0</v>
      </c>
      <c r="AR524" s="42">
        <f>IFERROR(VLOOKUP($H524,#REF!,12,FALSE),0)</f>
        <v>0</v>
      </c>
      <c r="AS524" s="34">
        <f>IFERROR(VLOOKUP($H524,#REF!,13,FALSE),0)</f>
        <v>0</v>
      </c>
      <c r="AT524" s="34">
        <f>IFERROR(VLOOKUP($H524,#REF!,14,FALSE),0)</f>
        <v>0</v>
      </c>
      <c r="AU524" s="42">
        <f>IFERROR(VLOOKUP($H524,#REF!,15,FALSE),0)</f>
        <v>0</v>
      </c>
      <c r="AV524" s="34">
        <f>IFERROR(VLOOKUP($H524,#REF!,15,FALSE),0)</f>
        <v>0</v>
      </c>
      <c r="AW524" s="34">
        <f>IFERROR(VLOOKUP($H524,#REF!,16,FALSE),0)</f>
        <v>0</v>
      </c>
      <c r="AX524" s="42">
        <f>IFERROR(VLOOKUP($H524,#REF!,17,FALSE),0)</f>
        <v>0</v>
      </c>
    </row>
    <row r="525" spans="1:50" x14ac:dyDescent="0.3">
      <c r="A525" s="33" t="str">
        <f t="shared" si="32"/>
        <v>EM-8160-4-240</v>
      </c>
      <c r="B525" s="33" t="str">
        <f>+'R&amp;E EXPORT'!B524</f>
        <v>REFUSE-VEHICLE REPAIRS</v>
      </c>
      <c r="C525" t="str">
        <f>IFERROR(VLOOKUP(A525,'MCSJ Export'!A:C,3,FALSE),"")</f>
        <v>Sub Account</v>
      </c>
      <c r="D525" s="37">
        <f t="shared" ca="1" si="33"/>
        <v>0</v>
      </c>
      <c r="E525" s="37">
        <f t="shared" ca="1" si="34"/>
        <v>0</v>
      </c>
      <c r="F525" s="37">
        <f t="shared" ca="1" si="35"/>
        <v>0</v>
      </c>
      <c r="G525" s="37"/>
      <c r="H525" s="33" t="str">
        <f>+'R&amp;E EXPORT'!A524</f>
        <v>EM-8160-4-240</v>
      </c>
      <c r="I525" s="34">
        <f>IFERROR(VLOOKUP($H525,'Gen F Rev'!$A:$M,15,FALSE),0)</f>
        <v>0</v>
      </c>
      <c r="J525" s="34">
        <f>IFERROR(VLOOKUP($H525,'Gen F Rev'!$A:$M,16,FALSE),0)</f>
        <v>0</v>
      </c>
      <c r="K525" s="42">
        <f>IFERROR(VLOOKUP($H525,'Gen F Rev'!$A:$M,17,FALSE),0)</f>
        <v>0</v>
      </c>
      <c r="L525" s="34">
        <f>IFERROR(VLOOKUP($H525,'Gen F Exp'!$A:$E,15,FALSE),0)</f>
        <v>0</v>
      </c>
      <c r="M525" s="34">
        <f>IFERROR(VLOOKUP($H525,'Gen F Exp'!$A:$E,16,FALSE),0)</f>
        <v>0</v>
      </c>
      <c r="N525" s="42">
        <f>IFERROR(VLOOKUP($H525,'Gen F Exp'!$A:$E,17,FALSE),0)</f>
        <v>0</v>
      </c>
      <c r="O525" s="34">
        <f>IFERROR(VLOOKUP($H525,'Water F Rev'!$A:$L,15,FALSE),0)</f>
        <v>0</v>
      </c>
      <c r="P525" s="34">
        <f>IFERROR(VLOOKUP($H525,'Water F Rev'!$A:$L,16,FALSE),0)</f>
        <v>0</v>
      </c>
      <c r="Q525" s="42">
        <f>IFERROR(VLOOKUP($H525,'Water F Rev'!$A:$L,17,FALSE),0)</f>
        <v>0</v>
      </c>
      <c r="R525" s="34">
        <f>IFERROR(VLOOKUP($H525,'Water F Exp'!$A:$K,15,FALSE),0)</f>
        <v>0</v>
      </c>
      <c r="S525" s="34">
        <f>IFERROR(VLOOKUP($H525,'Water F Exp'!$A:$K,16,FALSE),0)</f>
        <v>0</v>
      </c>
      <c r="T525" s="42">
        <f>IFERROR(VLOOKUP($H525,'Water F Exp'!$A:$K,17,FALSE),0)</f>
        <v>0</v>
      </c>
      <c r="U525" s="34">
        <f ca="1">IFERROR(VLOOKUP($H525,'Sewer F Rev'!$A:$E,15,FALSE),0)</f>
        <v>0</v>
      </c>
      <c r="V525" s="34">
        <f ca="1">IFERROR(VLOOKUP($H525,'Sewer F Rev'!$A:$E,16,FALSE),0)</f>
        <v>0</v>
      </c>
      <c r="W525" s="42">
        <f ca="1">IFERROR(VLOOKUP($H525,'Sewer F Rev'!$A:$E,17,FALSE),0)</f>
        <v>0</v>
      </c>
      <c r="X525" s="34">
        <f>IFERROR(VLOOKUP($H525,'Sewer F Exp'!$A:$B,15,FALSE),0)</f>
        <v>0</v>
      </c>
      <c r="Y525" s="34">
        <f>IFERROR(VLOOKUP($H525,'Sewer F Exp'!$A:$B,16,FALSE),0)</f>
        <v>0</v>
      </c>
      <c r="Z525" s="42">
        <f>IFERROR(VLOOKUP($H525,'Sewer F Exp'!$A:$B,17,FALSE),0)</f>
        <v>0</v>
      </c>
      <c r="AA525" s="34">
        <f>IFERROR(VLOOKUP($H525,'Refuse F Rev'!$A:$E,15,FALSE),0)</f>
        <v>0</v>
      </c>
      <c r="AB525" s="34">
        <f>IFERROR(VLOOKUP($H525,'Refuse F Rev'!$A:$E,16,FALSE),0)</f>
        <v>0</v>
      </c>
      <c r="AC525" s="42">
        <f>IFERROR(VLOOKUP($H525,'Refuse F Rev'!$A:$E,17,FALSE),0)</f>
        <v>0</v>
      </c>
      <c r="AD525" s="34">
        <f>IFERROR(VLOOKUP($H525,'Refuse F Exp'!$A:$E,15,FALSE),0)</f>
        <v>0</v>
      </c>
      <c r="AE525" s="34">
        <f>IFERROR(VLOOKUP($H525,'Refuse F Exp'!$A:$E,16,FALSE),0)</f>
        <v>0</v>
      </c>
      <c r="AF525" s="42">
        <f>IFERROR(VLOOKUP($H525,'Refuse F Exp'!$A:$E,17,FALSE),0)</f>
        <v>0</v>
      </c>
      <c r="AG525" s="34">
        <f>IFERROR(VLOOKUP($H525,#REF!,10,FALSE),0)</f>
        <v>0</v>
      </c>
      <c r="AH525" s="34">
        <f>IFERROR(VLOOKUP($H525,#REF!,11,FALSE),0)</f>
        <v>0</v>
      </c>
      <c r="AI525" s="42">
        <f>IFERROR(VLOOKUP($H525,#REF!,12,FALSE),0)</f>
        <v>0</v>
      </c>
      <c r="AJ525" s="34">
        <f>IFERROR(VLOOKUP($H525,#REF!,10,FALSE),0)</f>
        <v>0</v>
      </c>
      <c r="AK525" s="34">
        <f>IFERROR(VLOOKUP($H525,#REF!,11,FALSE),0)</f>
        <v>0</v>
      </c>
      <c r="AL525" s="42">
        <f>IFERROR(VLOOKUP($H525,#REF!,12,FALSE),0)</f>
        <v>0</v>
      </c>
      <c r="AM525" s="34">
        <f>IFERROR(VLOOKUP($H525,#REF!,10,FALSE),0)</f>
        <v>0</v>
      </c>
      <c r="AN525" s="34">
        <f>IFERROR(VLOOKUP($H525,#REF!,11,FALSE),0)</f>
        <v>0</v>
      </c>
      <c r="AO525" s="42">
        <f>IFERROR(VLOOKUP($H525,#REF!,12,FALSE),0)</f>
        <v>0</v>
      </c>
      <c r="AP525" s="34">
        <f>IFERROR(VLOOKUP($H525,#REF!,10,FALSE),0)</f>
        <v>0</v>
      </c>
      <c r="AQ525" s="34">
        <f>IFERROR(VLOOKUP($H525,#REF!,11,FALSE),0)</f>
        <v>0</v>
      </c>
      <c r="AR525" s="42">
        <f>IFERROR(VLOOKUP($H525,#REF!,12,FALSE),0)</f>
        <v>0</v>
      </c>
      <c r="AS525" s="34">
        <f>IFERROR(VLOOKUP($H525,#REF!,13,FALSE),0)</f>
        <v>0</v>
      </c>
      <c r="AT525" s="34">
        <f>IFERROR(VLOOKUP($H525,#REF!,14,FALSE),0)</f>
        <v>0</v>
      </c>
      <c r="AU525" s="42">
        <f>IFERROR(VLOOKUP($H525,#REF!,15,FALSE),0)</f>
        <v>0</v>
      </c>
      <c r="AV525" s="34">
        <f>IFERROR(VLOOKUP($H525,#REF!,15,FALSE),0)</f>
        <v>0</v>
      </c>
      <c r="AW525" s="34">
        <f>IFERROR(VLOOKUP($H525,#REF!,16,FALSE),0)</f>
        <v>0</v>
      </c>
      <c r="AX525" s="42">
        <f>IFERROR(VLOOKUP($H525,#REF!,17,FALSE),0)</f>
        <v>0</v>
      </c>
    </row>
    <row r="526" spans="1:50" x14ac:dyDescent="0.3">
      <c r="A526" s="33" t="str">
        <f t="shared" si="32"/>
        <v>EM-8160-4-251</v>
      </c>
      <c r="B526" s="33" t="str">
        <f>+'R&amp;E EXPORT'!B525</f>
        <v>REFUSE-TIRES</v>
      </c>
      <c r="C526" t="str">
        <f>IFERROR(VLOOKUP(A526,'MCSJ Export'!A:C,3,FALSE),"")</f>
        <v>Sub Account</v>
      </c>
      <c r="D526" s="37">
        <f t="shared" ca="1" si="33"/>
        <v>0</v>
      </c>
      <c r="E526" s="37">
        <f t="shared" ca="1" si="34"/>
        <v>0</v>
      </c>
      <c r="F526" s="37">
        <f t="shared" ca="1" si="35"/>
        <v>0</v>
      </c>
      <c r="G526" s="37"/>
      <c r="H526" s="33" t="str">
        <f>+'R&amp;E EXPORT'!A525</f>
        <v>EM-8160-4-251</v>
      </c>
      <c r="I526" s="34">
        <f>IFERROR(VLOOKUP($H526,'Gen F Rev'!$A:$M,15,FALSE),0)</f>
        <v>0</v>
      </c>
      <c r="J526" s="34">
        <f>IFERROR(VLOOKUP($H526,'Gen F Rev'!$A:$M,16,FALSE),0)</f>
        <v>0</v>
      </c>
      <c r="K526" s="42">
        <f>IFERROR(VLOOKUP($H526,'Gen F Rev'!$A:$M,17,FALSE),0)</f>
        <v>0</v>
      </c>
      <c r="L526" s="34">
        <f>IFERROR(VLOOKUP($H526,'Gen F Exp'!$A:$E,15,FALSE),0)</f>
        <v>0</v>
      </c>
      <c r="M526" s="34">
        <f>IFERROR(VLOOKUP($H526,'Gen F Exp'!$A:$E,16,FALSE),0)</f>
        <v>0</v>
      </c>
      <c r="N526" s="42">
        <f>IFERROR(VLOOKUP($H526,'Gen F Exp'!$A:$E,17,FALSE),0)</f>
        <v>0</v>
      </c>
      <c r="O526" s="34">
        <f>IFERROR(VLOOKUP($H526,'Water F Rev'!$A:$L,15,FALSE),0)</f>
        <v>0</v>
      </c>
      <c r="P526" s="34">
        <f>IFERROR(VLOOKUP($H526,'Water F Rev'!$A:$L,16,FALSE),0)</f>
        <v>0</v>
      </c>
      <c r="Q526" s="42">
        <f>IFERROR(VLOOKUP($H526,'Water F Rev'!$A:$L,17,FALSE),0)</f>
        <v>0</v>
      </c>
      <c r="R526" s="34">
        <f>IFERROR(VLOOKUP($H526,'Water F Exp'!$A:$K,15,FALSE),0)</f>
        <v>0</v>
      </c>
      <c r="S526" s="34">
        <f>IFERROR(VLOOKUP($H526,'Water F Exp'!$A:$K,16,FALSE),0)</f>
        <v>0</v>
      </c>
      <c r="T526" s="42">
        <f>IFERROR(VLOOKUP($H526,'Water F Exp'!$A:$K,17,FALSE),0)</f>
        <v>0</v>
      </c>
      <c r="U526" s="34">
        <f ca="1">IFERROR(VLOOKUP($H526,'Sewer F Rev'!$A:$E,15,FALSE),0)</f>
        <v>0</v>
      </c>
      <c r="V526" s="34">
        <f ca="1">IFERROR(VLOOKUP($H526,'Sewer F Rev'!$A:$E,16,FALSE),0)</f>
        <v>0</v>
      </c>
      <c r="W526" s="42">
        <f ca="1">IFERROR(VLOOKUP($H526,'Sewer F Rev'!$A:$E,17,FALSE),0)</f>
        <v>0</v>
      </c>
      <c r="X526" s="34">
        <f>IFERROR(VLOOKUP($H526,'Sewer F Exp'!$A:$B,15,FALSE),0)</f>
        <v>0</v>
      </c>
      <c r="Y526" s="34">
        <f>IFERROR(VLOOKUP($H526,'Sewer F Exp'!$A:$B,16,FALSE),0)</f>
        <v>0</v>
      </c>
      <c r="Z526" s="42">
        <f>IFERROR(VLOOKUP($H526,'Sewer F Exp'!$A:$B,17,FALSE),0)</f>
        <v>0</v>
      </c>
      <c r="AA526" s="34">
        <f>IFERROR(VLOOKUP($H526,'Refuse F Rev'!$A:$E,15,FALSE),0)</f>
        <v>0</v>
      </c>
      <c r="AB526" s="34">
        <f>IFERROR(VLOOKUP($H526,'Refuse F Rev'!$A:$E,16,FALSE),0)</f>
        <v>0</v>
      </c>
      <c r="AC526" s="42">
        <f>IFERROR(VLOOKUP($H526,'Refuse F Rev'!$A:$E,17,FALSE),0)</f>
        <v>0</v>
      </c>
      <c r="AD526" s="34">
        <f>IFERROR(VLOOKUP($H526,'Refuse F Exp'!$A:$E,15,FALSE),0)</f>
        <v>0</v>
      </c>
      <c r="AE526" s="34">
        <f>IFERROR(VLOOKUP($H526,'Refuse F Exp'!$A:$E,16,FALSE),0)</f>
        <v>0</v>
      </c>
      <c r="AF526" s="42">
        <f>IFERROR(VLOOKUP($H526,'Refuse F Exp'!$A:$E,17,FALSE),0)</f>
        <v>0</v>
      </c>
      <c r="AG526" s="34">
        <f>IFERROR(VLOOKUP($H526,#REF!,10,FALSE),0)</f>
        <v>0</v>
      </c>
      <c r="AH526" s="34">
        <f>IFERROR(VLOOKUP($H526,#REF!,11,FALSE),0)</f>
        <v>0</v>
      </c>
      <c r="AI526" s="42">
        <f>IFERROR(VLOOKUP($H526,#REF!,12,FALSE),0)</f>
        <v>0</v>
      </c>
      <c r="AJ526" s="34">
        <f>IFERROR(VLOOKUP($H526,#REF!,10,FALSE),0)</f>
        <v>0</v>
      </c>
      <c r="AK526" s="34">
        <f>IFERROR(VLOOKUP($H526,#REF!,11,FALSE),0)</f>
        <v>0</v>
      </c>
      <c r="AL526" s="42">
        <f>IFERROR(VLOOKUP($H526,#REF!,12,FALSE),0)</f>
        <v>0</v>
      </c>
      <c r="AM526" s="34">
        <f>IFERROR(VLOOKUP($H526,#REF!,10,FALSE),0)</f>
        <v>0</v>
      </c>
      <c r="AN526" s="34">
        <f>IFERROR(VLOOKUP($H526,#REF!,11,FALSE),0)</f>
        <v>0</v>
      </c>
      <c r="AO526" s="42">
        <f>IFERROR(VLOOKUP($H526,#REF!,12,FALSE),0)</f>
        <v>0</v>
      </c>
      <c r="AP526" s="34">
        <f>IFERROR(VLOOKUP($H526,#REF!,10,FALSE),0)</f>
        <v>0</v>
      </c>
      <c r="AQ526" s="34">
        <f>IFERROR(VLOOKUP($H526,#REF!,11,FALSE),0)</f>
        <v>0</v>
      </c>
      <c r="AR526" s="42">
        <f>IFERROR(VLOOKUP($H526,#REF!,12,FALSE),0)</f>
        <v>0</v>
      </c>
      <c r="AS526" s="34">
        <f>IFERROR(VLOOKUP($H526,#REF!,13,FALSE),0)</f>
        <v>0</v>
      </c>
      <c r="AT526" s="34">
        <f>IFERROR(VLOOKUP($H526,#REF!,14,FALSE),0)</f>
        <v>0</v>
      </c>
      <c r="AU526" s="42">
        <f>IFERROR(VLOOKUP($H526,#REF!,15,FALSE),0)</f>
        <v>0</v>
      </c>
      <c r="AV526" s="34">
        <f>IFERROR(VLOOKUP($H526,#REF!,15,FALSE),0)</f>
        <v>0</v>
      </c>
      <c r="AW526" s="34">
        <f>IFERROR(VLOOKUP($H526,#REF!,16,FALSE),0)</f>
        <v>0</v>
      </c>
      <c r="AX526" s="42">
        <f>IFERROR(VLOOKUP($H526,#REF!,17,FALSE),0)</f>
        <v>0</v>
      </c>
    </row>
    <row r="527" spans="1:50" x14ac:dyDescent="0.3">
      <c r="A527" s="33" t="str">
        <f t="shared" si="32"/>
        <v>EM-8160-4-252</v>
      </c>
      <c r="B527" s="33" t="str">
        <f>+'R&amp;E EXPORT'!B526</f>
        <v>REFUSE-RECYCLING BINS</v>
      </c>
      <c r="C527" t="str">
        <f>IFERROR(VLOOKUP(A527,'MCSJ Export'!A:C,3,FALSE),"")</f>
        <v>Sub Account</v>
      </c>
      <c r="D527" s="37">
        <f t="shared" ca="1" si="33"/>
        <v>0</v>
      </c>
      <c r="E527" s="37">
        <f t="shared" ca="1" si="34"/>
        <v>0</v>
      </c>
      <c r="F527" s="37">
        <f t="shared" ca="1" si="35"/>
        <v>0</v>
      </c>
      <c r="G527" s="37"/>
      <c r="H527" s="33" t="str">
        <f>+'R&amp;E EXPORT'!A526</f>
        <v>EM-8160-4-252</v>
      </c>
      <c r="I527" s="34">
        <f>IFERROR(VLOOKUP($H527,'Gen F Rev'!$A:$M,15,FALSE),0)</f>
        <v>0</v>
      </c>
      <c r="J527" s="34">
        <f>IFERROR(VLOOKUP($H527,'Gen F Rev'!$A:$M,16,FALSE),0)</f>
        <v>0</v>
      </c>
      <c r="K527" s="42">
        <f>IFERROR(VLOOKUP($H527,'Gen F Rev'!$A:$M,17,FALSE),0)</f>
        <v>0</v>
      </c>
      <c r="L527" s="34">
        <f>IFERROR(VLOOKUP($H527,'Gen F Exp'!$A:$E,15,FALSE),0)</f>
        <v>0</v>
      </c>
      <c r="M527" s="34">
        <f>IFERROR(VLOOKUP($H527,'Gen F Exp'!$A:$E,16,FALSE),0)</f>
        <v>0</v>
      </c>
      <c r="N527" s="42">
        <f>IFERROR(VLOOKUP($H527,'Gen F Exp'!$A:$E,17,FALSE),0)</f>
        <v>0</v>
      </c>
      <c r="O527" s="34">
        <f>IFERROR(VLOOKUP($H527,'Water F Rev'!$A:$L,15,FALSE),0)</f>
        <v>0</v>
      </c>
      <c r="P527" s="34">
        <f>IFERROR(VLOOKUP($H527,'Water F Rev'!$A:$L,16,FALSE),0)</f>
        <v>0</v>
      </c>
      <c r="Q527" s="42">
        <f>IFERROR(VLOOKUP($H527,'Water F Rev'!$A:$L,17,FALSE),0)</f>
        <v>0</v>
      </c>
      <c r="R527" s="34">
        <f>IFERROR(VLOOKUP($H527,'Water F Exp'!$A:$K,15,FALSE),0)</f>
        <v>0</v>
      </c>
      <c r="S527" s="34">
        <f>IFERROR(VLOOKUP($H527,'Water F Exp'!$A:$K,16,FALSE),0)</f>
        <v>0</v>
      </c>
      <c r="T527" s="42">
        <f>IFERROR(VLOOKUP($H527,'Water F Exp'!$A:$K,17,FALSE),0)</f>
        <v>0</v>
      </c>
      <c r="U527" s="34">
        <f ca="1">IFERROR(VLOOKUP($H527,'Sewer F Rev'!$A:$E,15,FALSE),0)</f>
        <v>0</v>
      </c>
      <c r="V527" s="34">
        <f ca="1">IFERROR(VLOOKUP($H527,'Sewer F Rev'!$A:$E,16,FALSE),0)</f>
        <v>0</v>
      </c>
      <c r="W527" s="42">
        <f ca="1">IFERROR(VLOOKUP($H527,'Sewer F Rev'!$A:$E,17,FALSE),0)</f>
        <v>0</v>
      </c>
      <c r="X527" s="34">
        <f>IFERROR(VLOOKUP($H527,'Sewer F Exp'!$A:$B,15,FALSE),0)</f>
        <v>0</v>
      </c>
      <c r="Y527" s="34">
        <f>IFERROR(VLOOKUP($H527,'Sewer F Exp'!$A:$B,16,FALSE),0)</f>
        <v>0</v>
      </c>
      <c r="Z527" s="42">
        <f>IFERROR(VLOOKUP($H527,'Sewer F Exp'!$A:$B,17,FALSE),0)</f>
        <v>0</v>
      </c>
      <c r="AA527" s="34">
        <f>IFERROR(VLOOKUP($H527,'Refuse F Rev'!$A:$E,15,FALSE),0)</f>
        <v>0</v>
      </c>
      <c r="AB527" s="34">
        <f>IFERROR(VLOOKUP($H527,'Refuse F Rev'!$A:$E,16,FALSE),0)</f>
        <v>0</v>
      </c>
      <c r="AC527" s="42">
        <f>IFERROR(VLOOKUP($H527,'Refuse F Rev'!$A:$E,17,FALSE),0)</f>
        <v>0</v>
      </c>
      <c r="AD527" s="34">
        <f>IFERROR(VLOOKUP($H527,'Refuse F Exp'!$A:$E,15,FALSE),0)</f>
        <v>0</v>
      </c>
      <c r="AE527" s="34">
        <f>IFERROR(VLOOKUP($H527,'Refuse F Exp'!$A:$E,16,FALSE),0)</f>
        <v>0</v>
      </c>
      <c r="AF527" s="42">
        <f>IFERROR(VLOOKUP($H527,'Refuse F Exp'!$A:$E,17,FALSE),0)</f>
        <v>0</v>
      </c>
      <c r="AG527" s="34">
        <f>IFERROR(VLOOKUP($H527,#REF!,10,FALSE),0)</f>
        <v>0</v>
      </c>
      <c r="AH527" s="34">
        <f>IFERROR(VLOOKUP($H527,#REF!,11,FALSE),0)</f>
        <v>0</v>
      </c>
      <c r="AI527" s="42">
        <f>IFERROR(VLOOKUP($H527,#REF!,12,FALSE),0)</f>
        <v>0</v>
      </c>
      <c r="AJ527" s="34">
        <f>IFERROR(VLOOKUP($H527,#REF!,10,FALSE),0)</f>
        <v>0</v>
      </c>
      <c r="AK527" s="34">
        <f>IFERROR(VLOOKUP($H527,#REF!,11,FALSE),0)</f>
        <v>0</v>
      </c>
      <c r="AL527" s="42">
        <f>IFERROR(VLOOKUP($H527,#REF!,12,FALSE),0)</f>
        <v>0</v>
      </c>
      <c r="AM527" s="34">
        <f>IFERROR(VLOOKUP($H527,#REF!,10,FALSE),0)</f>
        <v>0</v>
      </c>
      <c r="AN527" s="34">
        <f>IFERROR(VLOOKUP($H527,#REF!,11,FALSE),0)</f>
        <v>0</v>
      </c>
      <c r="AO527" s="42">
        <f>IFERROR(VLOOKUP($H527,#REF!,12,FALSE),0)</f>
        <v>0</v>
      </c>
      <c r="AP527" s="34">
        <f>IFERROR(VLOOKUP($H527,#REF!,10,FALSE),0)</f>
        <v>0</v>
      </c>
      <c r="AQ527" s="34">
        <f>IFERROR(VLOOKUP($H527,#REF!,11,FALSE),0)</f>
        <v>0</v>
      </c>
      <c r="AR527" s="42">
        <f>IFERROR(VLOOKUP($H527,#REF!,12,FALSE),0)</f>
        <v>0</v>
      </c>
      <c r="AS527" s="34">
        <f>IFERROR(VLOOKUP($H527,#REF!,13,FALSE),0)</f>
        <v>0</v>
      </c>
      <c r="AT527" s="34">
        <f>IFERROR(VLOOKUP($H527,#REF!,14,FALSE),0)</f>
        <v>0</v>
      </c>
      <c r="AU527" s="42">
        <f>IFERROR(VLOOKUP($H527,#REF!,15,FALSE),0)</f>
        <v>0</v>
      </c>
      <c r="AV527" s="34">
        <f>IFERROR(VLOOKUP($H527,#REF!,15,FALSE),0)</f>
        <v>0</v>
      </c>
      <c r="AW527" s="34">
        <f>IFERROR(VLOOKUP($H527,#REF!,16,FALSE),0)</f>
        <v>0</v>
      </c>
      <c r="AX527" s="42">
        <f>IFERROR(VLOOKUP($H527,#REF!,17,FALSE),0)</f>
        <v>0</v>
      </c>
    </row>
    <row r="528" spans="1:50" x14ac:dyDescent="0.3">
      <c r="A528" s="33" t="str">
        <f t="shared" si="32"/>
        <v>EM-8160-4-254</v>
      </c>
      <c r="B528" s="33" t="str">
        <f>+'R&amp;E EXPORT'!B527</f>
        <v>REFUSE-REPAIR PARTS</v>
      </c>
      <c r="C528" t="str">
        <f>IFERROR(VLOOKUP(A528,'MCSJ Export'!A:C,3,FALSE),"")</f>
        <v>Sub Account</v>
      </c>
      <c r="D528" s="37">
        <f t="shared" ca="1" si="33"/>
        <v>0</v>
      </c>
      <c r="E528" s="37">
        <f t="shared" ca="1" si="34"/>
        <v>0</v>
      </c>
      <c r="F528" s="37">
        <f t="shared" ca="1" si="35"/>
        <v>0</v>
      </c>
      <c r="G528" s="37"/>
      <c r="H528" s="33" t="str">
        <f>+'R&amp;E EXPORT'!A527</f>
        <v>EM-8160-4-254</v>
      </c>
      <c r="I528" s="34">
        <f>IFERROR(VLOOKUP($H528,'Gen F Rev'!$A:$M,15,FALSE),0)</f>
        <v>0</v>
      </c>
      <c r="J528" s="34">
        <f>IFERROR(VLOOKUP($H528,'Gen F Rev'!$A:$M,16,FALSE),0)</f>
        <v>0</v>
      </c>
      <c r="K528" s="42">
        <f>IFERROR(VLOOKUP($H528,'Gen F Rev'!$A:$M,17,FALSE),0)</f>
        <v>0</v>
      </c>
      <c r="L528" s="34">
        <f>IFERROR(VLOOKUP($H528,'Gen F Exp'!$A:$E,15,FALSE),0)</f>
        <v>0</v>
      </c>
      <c r="M528" s="34">
        <f>IFERROR(VLOOKUP($H528,'Gen F Exp'!$A:$E,16,FALSE),0)</f>
        <v>0</v>
      </c>
      <c r="N528" s="42">
        <f>IFERROR(VLOOKUP($H528,'Gen F Exp'!$A:$E,17,FALSE),0)</f>
        <v>0</v>
      </c>
      <c r="O528" s="34">
        <f>IFERROR(VLOOKUP($H528,'Water F Rev'!$A:$L,15,FALSE),0)</f>
        <v>0</v>
      </c>
      <c r="P528" s="34">
        <f>IFERROR(VLOOKUP($H528,'Water F Rev'!$A:$L,16,FALSE),0)</f>
        <v>0</v>
      </c>
      <c r="Q528" s="42">
        <f>IFERROR(VLOOKUP($H528,'Water F Rev'!$A:$L,17,FALSE),0)</f>
        <v>0</v>
      </c>
      <c r="R528" s="34">
        <f>IFERROR(VLOOKUP($H528,'Water F Exp'!$A:$K,15,FALSE),0)</f>
        <v>0</v>
      </c>
      <c r="S528" s="34">
        <f>IFERROR(VLOOKUP($H528,'Water F Exp'!$A:$K,16,FALSE),0)</f>
        <v>0</v>
      </c>
      <c r="T528" s="42">
        <f>IFERROR(VLOOKUP($H528,'Water F Exp'!$A:$K,17,FALSE),0)</f>
        <v>0</v>
      </c>
      <c r="U528" s="34">
        <f ca="1">IFERROR(VLOOKUP($H528,'Sewer F Rev'!$A:$E,15,FALSE),0)</f>
        <v>0</v>
      </c>
      <c r="V528" s="34">
        <f ca="1">IFERROR(VLOOKUP($H528,'Sewer F Rev'!$A:$E,16,FALSE),0)</f>
        <v>0</v>
      </c>
      <c r="W528" s="42">
        <f ca="1">IFERROR(VLOOKUP($H528,'Sewer F Rev'!$A:$E,17,FALSE),0)</f>
        <v>0</v>
      </c>
      <c r="X528" s="34">
        <f>IFERROR(VLOOKUP($H528,'Sewer F Exp'!$A:$B,15,FALSE),0)</f>
        <v>0</v>
      </c>
      <c r="Y528" s="34">
        <f>IFERROR(VLOOKUP($H528,'Sewer F Exp'!$A:$B,16,FALSE),0)</f>
        <v>0</v>
      </c>
      <c r="Z528" s="42">
        <f>IFERROR(VLOOKUP($H528,'Sewer F Exp'!$A:$B,17,FALSE),0)</f>
        <v>0</v>
      </c>
      <c r="AA528" s="34">
        <f>IFERROR(VLOOKUP($H528,'Refuse F Rev'!$A:$E,15,FALSE),0)</f>
        <v>0</v>
      </c>
      <c r="AB528" s="34">
        <f>IFERROR(VLOOKUP($H528,'Refuse F Rev'!$A:$E,16,FALSE),0)</f>
        <v>0</v>
      </c>
      <c r="AC528" s="42">
        <f>IFERROR(VLOOKUP($H528,'Refuse F Rev'!$A:$E,17,FALSE),0)</f>
        <v>0</v>
      </c>
      <c r="AD528" s="34">
        <f>IFERROR(VLOOKUP($H528,'Refuse F Exp'!$A:$E,15,FALSE),0)</f>
        <v>0</v>
      </c>
      <c r="AE528" s="34">
        <f>IFERROR(VLOOKUP($H528,'Refuse F Exp'!$A:$E,16,FALSE),0)</f>
        <v>0</v>
      </c>
      <c r="AF528" s="42">
        <f>IFERROR(VLOOKUP($H528,'Refuse F Exp'!$A:$E,17,FALSE),0)</f>
        <v>0</v>
      </c>
      <c r="AG528" s="34">
        <f>IFERROR(VLOOKUP($H528,#REF!,10,FALSE),0)</f>
        <v>0</v>
      </c>
      <c r="AH528" s="34">
        <f>IFERROR(VLOOKUP($H528,#REF!,11,FALSE),0)</f>
        <v>0</v>
      </c>
      <c r="AI528" s="42">
        <f>IFERROR(VLOOKUP($H528,#REF!,12,FALSE),0)</f>
        <v>0</v>
      </c>
      <c r="AJ528" s="34">
        <f>IFERROR(VLOOKUP($H528,#REF!,10,FALSE),0)</f>
        <v>0</v>
      </c>
      <c r="AK528" s="34">
        <f>IFERROR(VLOOKUP($H528,#REF!,11,FALSE),0)</f>
        <v>0</v>
      </c>
      <c r="AL528" s="42">
        <f>IFERROR(VLOOKUP($H528,#REF!,12,FALSE),0)</f>
        <v>0</v>
      </c>
      <c r="AM528" s="34">
        <f>IFERROR(VLOOKUP($H528,#REF!,10,FALSE),0)</f>
        <v>0</v>
      </c>
      <c r="AN528" s="34">
        <f>IFERROR(VLOOKUP($H528,#REF!,11,FALSE),0)</f>
        <v>0</v>
      </c>
      <c r="AO528" s="42">
        <f>IFERROR(VLOOKUP($H528,#REF!,12,FALSE),0)</f>
        <v>0</v>
      </c>
      <c r="AP528" s="34">
        <f>IFERROR(VLOOKUP($H528,#REF!,10,FALSE),0)</f>
        <v>0</v>
      </c>
      <c r="AQ528" s="34">
        <f>IFERROR(VLOOKUP($H528,#REF!,11,FALSE),0)</f>
        <v>0</v>
      </c>
      <c r="AR528" s="42">
        <f>IFERROR(VLOOKUP($H528,#REF!,12,FALSE),0)</f>
        <v>0</v>
      </c>
      <c r="AS528" s="34">
        <f>IFERROR(VLOOKUP($H528,#REF!,13,FALSE),0)</f>
        <v>0</v>
      </c>
      <c r="AT528" s="34">
        <f>IFERROR(VLOOKUP($H528,#REF!,14,FALSE),0)</f>
        <v>0</v>
      </c>
      <c r="AU528" s="42">
        <f>IFERROR(VLOOKUP($H528,#REF!,15,FALSE),0)</f>
        <v>0</v>
      </c>
      <c r="AV528" s="34">
        <f>IFERROR(VLOOKUP($H528,#REF!,15,FALSE),0)</f>
        <v>0</v>
      </c>
      <c r="AW528" s="34">
        <f>IFERROR(VLOOKUP($H528,#REF!,16,FALSE),0)</f>
        <v>0</v>
      </c>
      <c r="AX528" s="42">
        <f>IFERROR(VLOOKUP($H528,#REF!,17,FALSE),0)</f>
        <v>0</v>
      </c>
    </row>
    <row r="529" spans="1:50" x14ac:dyDescent="0.3">
      <c r="A529" s="33" t="str">
        <f t="shared" si="32"/>
        <v>EM-8160-4-340</v>
      </c>
      <c r="B529" s="33" t="str">
        <f>+'R&amp;E EXPORT'!B528</f>
        <v>REFUSE-CELLULAR (VERIZON)</v>
      </c>
      <c r="C529" t="str">
        <f>IFERROR(VLOOKUP(A529,'MCSJ Export'!A:C,3,FALSE),"")</f>
        <v>Sub Account</v>
      </c>
      <c r="D529" s="37">
        <f t="shared" ca="1" si="33"/>
        <v>0</v>
      </c>
      <c r="E529" s="37">
        <f t="shared" ca="1" si="34"/>
        <v>0</v>
      </c>
      <c r="F529" s="37">
        <f t="shared" ca="1" si="35"/>
        <v>0</v>
      </c>
      <c r="G529" s="37"/>
      <c r="H529" s="33" t="str">
        <f>+'R&amp;E EXPORT'!A528</f>
        <v>EM-8160-4-340</v>
      </c>
      <c r="I529" s="34">
        <f>IFERROR(VLOOKUP($H529,'Gen F Rev'!$A:$M,15,FALSE),0)</f>
        <v>0</v>
      </c>
      <c r="J529" s="34">
        <f>IFERROR(VLOOKUP($H529,'Gen F Rev'!$A:$M,16,FALSE),0)</f>
        <v>0</v>
      </c>
      <c r="K529" s="42">
        <f>IFERROR(VLOOKUP($H529,'Gen F Rev'!$A:$M,17,FALSE),0)</f>
        <v>0</v>
      </c>
      <c r="L529" s="34">
        <f>IFERROR(VLOOKUP($H529,'Gen F Exp'!$A:$E,15,FALSE),0)</f>
        <v>0</v>
      </c>
      <c r="M529" s="34">
        <f>IFERROR(VLOOKUP($H529,'Gen F Exp'!$A:$E,16,FALSE),0)</f>
        <v>0</v>
      </c>
      <c r="N529" s="42">
        <f>IFERROR(VLOOKUP($H529,'Gen F Exp'!$A:$E,17,FALSE),0)</f>
        <v>0</v>
      </c>
      <c r="O529" s="34">
        <f>IFERROR(VLOOKUP($H529,'Water F Rev'!$A:$L,15,FALSE),0)</f>
        <v>0</v>
      </c>
      <c r="P529" s="34">
        <f>IFERROR(VLOOKUP($H529,'Water F Rev'!$A:$L,16,FALSE),0)</f>
        <v>0</v>
      </c>
      <c r="Q529" s="42">
        <f>IFERROR(VLOOKUP($H529,'Water F Rev'!$A:$L,17,FALSE),0)</f>
        <v>0</v>
      </c>
      <c r="R529" s="34">
        <f>IFERROR(VLOOKUP($H529,'Water F Exp'!$A:$K,15,FALSE),0)</f>
        <v>0</v>
      </c>
      <c r="S529" s="34">
        <f>IFERROR(VLOOKUP($H529,'Water F Exp'!$A:$K,16,FALSE),0)</f>
        <v>0</v>
      </c>
      <c r="T529" s="42">
        <f>IFERROR(VLOOKUP($H529,'Water F Exp'!$A:$K,17,FALSE),0)</f>
        <v>0</v>
      </c>
      <c r="U529" s="34">
        <f ca="1">IFERROR(VLOOKUP($H529,'Sewer F Rev'!$A:$E,15,FALSE),0)</f>
        <v>0</v>
      </c>
      <c r="V529" s="34">
        <f ca="1">IFERROR(VLOOKUP($H529,'Sewer F Rev'!$A:$E,16,FALSE),0)</f>
        <v>0</v>
      </c>
      <c r="W529" s="42">
        <f ca="1">IFERROR(VLOOKUP($H529,'Sewer F Rev'!$A:$E,17,FALSE),0)</f>
        <v>0</v>
      </c>
      <c r="X529" s="34">
        <f>IFERROR(VLOOKUP($H529,'Sewer F Exp'!$A:$B,15,FALSE),0)</f>
        <v>0</v>
      </c>
      <c r="Y529" s="34">
        <f>IFERROR(VLOOKUP($H529,'Sewer F Exp'!$A:$B,16,FALSE),0)</f>
        <v>0</v>
      </c>
      <c r="Z529" s="42">
        <f>IFERROR(VLOOKUP($H529,'Sewer F Exp'!$A:$B,17,FALSE),0)</f>
        <v>0</v>
      </c>
      <c r="AA529" s="34">
        <f>IFERROR(VLOOKUP($H529,'Refuse F Rev'!$A:$E,15,FALSE),0)</f>
        <v>0</v>
      </c>
      <c r="AB529" s="34">
        <f>IFERROR(VLOOKUP($H529,'Refuse F Rev'!$A:$E,16,FALSE),0)</f>
        <v>0</v>
      </c>
      <c r="AC529" s="42">
        <f>IFERROR(VLOOKUP($H529,'Refuse F Rev'!$A:$E,17,FALSE),0)</f>
        <v>0</v>
      </c>
      <c r="AD529" s="34">
        <f>IFERROR(VLOOKUP($H529,'Refuse F Exp'!$A:$E,15,FALSE),0)</f>
        <v>0</v>
      </c>
      <c r="AE529" s="34">
        <f>IFERROR(VLOOKUP($H529,'Refuse F Exp'!$A:$E,16,FALSE),0)</f>
        <v>0</v>
      </c>
      <c r="AF529" s="42">
        <f>IFERROR(VLOOKUP($H529,'Refuse F Exp'!$A:$E,17,FALSE),0)</f>
        <v>0</v>
      </c>
      <c r="AG529" s="34">
        <f>IFERROR(VLOOKUP($H529,#REF!,10,FALSE),0)</f>
        <v>0</v>
      </c>
      <c r="AH529" s="34">
        <f>IFERROR(VLOOKUP($H529,#REF!,11,FALSE),0)</f>
        <v>0</v>
      </c>
      <c r="AI529" s="42">
        <f>IFERROR(VLOOKUP($H529,#REF!,12,FALSE),0)</f>
        <v>0</v>
      </c>
      <c r="AJ529" s="34">
        <f>IFERROR(VLOOKUP($H529,#REF!,10,FALSE),0)</f>
        <v>0</v>
      </c>
      <c r="AK529" s="34">
        <f>IFERROR(VLOOKUP($H529,#REF!,11,FALSE),0)</f>
        <v>0</v>
      </c>
      <c r="AL529" s="42">
        <f>IFERROR(VLOOKUP($H529,#REF!,12,FALSE),0)</f>
        <v>0</v>
      </c>
      <c r="AM529" s="34">
        <f>IFERROR(VLOOKUP($H529,#REF!,10,FALSE),0)</f>
        <v>0</v>
      </c>
      <c r="AN529" s="34">
        <f>IFERROR(VLOOKUP($H529,#REF!,11,FALSE),0)</f>
        <v>0</v>
      </c>
      <c r="AO529" s="42">
        <f>IFERROR(VLOOKUP($H529,#REF!,12,FALSE),0)</f>
        <v>0</v>
      </c>
      <c r="AP529" s="34">
        <f>IFERROR(VLOOKUP($H529,#REF!,10,FALSE),0)</f>
        <v>0</v>
      </c>
      <c r="AQ529" s="34">
        <f>IFERROR(VLOOKUP($H529,#REF!,11,FALSE),0)</f>
        <v>0</v>
      </c>
      <c r="AR529" s="42">
        <f>IFERROR(VLOOKUP($H529,#REF!,12,FALSE),0)</f>
        <v>0</v>
      </c>
      <c r="AS529" s="34">
        <f>IFERROR(VLOOKUP($H529,#REF!,13,FALSE),0)</f>
        <v>0</v>
      </c>
      <c r="AT529" s="34">
        <f>IFERROR(VLOOKUP($H529,#REF!,14,FALSE),0)</f>
        <v>0</v>
      </c>
      <c r="AU529" s="42">
        <f>IFERROR(VLOOKUP($H529,#REF!,15,FALSE),0)</f>
        <v>0</v>
      </c>
      <c r="AV529" s="34">
        <f>IFERROR(VLOOKUP($H529,#REF!,15,FALSE),0)</f>
        <v>0</v>
      </c>
      <c r="AW529" s="34">
        <f>IFERROR(VLOOKUP($H529,#REF!,16,FALSE),0)</f>
        <v>0</v>
      </c>
      <c r="AX529" s="42">
        <f>IFERROR(VLOOKUP($H529,#REF!,17,FALSE),0)</f>
        <v>0</v>
      </c>
    </row>
    <row r="530" spans="1:50" x14ac:dyDescent="0.3">
      <c r="A530" s="33" t="str">
        <f t="shared" si="32"/>
        <v>EM-8160-4-521</v>
      </c>
      <c r="B530" s="33" t="str">
        <f>+'R&amp;E EXPORT'!B529</f>
        <v>REFUSE-PROTECTIVE CLOTHING &amp; EQUIPMENT</v>
      </c>
      <c r="C530" t="str">
        <f>IFERROR(VLOOKUP(A530,'MCSJ Export'!A:C,3,FALSE),"")</f>
        <v>Sub Account</v>
      </c>
      <c r="D530" s="37">
        <f t="shared" ca="1" si="33"/>
        <v>0</v>
      </c>
      <c r="E530" s="37">
        <f t="shared" ca="1" si="34"/>
        <v>0</v>
      </c>
      <c r="F530" s="37">
        <f t="shared" ca="1" si="35"/>
        <v>0</v>
      </c>
      <c r="G530" s="37"/>
      <c r="H530" s="33" t="str">
        <f>+'R&amp;E EXPORT'!A529</f>
        <v>EM-8160-4-521</v>
      </c>
      <c r="I530" s="34">
        <f>IFERROR(VLOOKUP($H530,'Gen F Rev'!$A:$M,15,FALSE),0)</f>
        <v>0</v>
      </c>
      <c r="J530" s="34">
        <f>IFERROR(VLOOKUP($H530,'Gen F Rev'!$A:$M,16,FALSE),0)</f>
        <v>0</v>
      </c>
      <c r="K530" s="42">
        <f>IFERROR(VLOOKUP($H530,'Gen F Rev'!$A:$M,17,FALSE),0)</f>
        <v>0</v>
      </c>
      <c r="L530" s="34">
        <f>IFERROR(VLOOKUP($H530,'Gen F Exp'!$A:$E,15,FALSE),0)</f>
        <v>0</v>
      </c>
      <c r="M530" s="34">
        <f>IFERROR(VLOOKUP($H530,'Gen F Exp'!$A:$E,16,FALSE),0)</f>
        <v>0</v>
      </c>
      <c r="N530" s="42">
        <f>IFERROR(VLOOKUP($H530,'Gen F Exp'!$A:$E,17,FALSE),0)</f>
        <v>0</v>
      </c>
      <c r="O530" s="34">
        <f>IFERROR(VLOOKUP($H530,'Water F Rev'!$A:$L,15,FALSE),0)</f>
        <v>0</v>
      </c>
      <c r="P530" s="34">
        <f>IFERROR(VLOOKUP($H530,'Water F Rev'!$A:$L,16,FALSE),0)</f>
        <v>0</v>
      </c>
      <c r="Q530" s="42">
        <f>IFERROR(VLOOKUP($H530,'Water F Rev'!$A:$L,17,FALSE),0)</f>
        <v>0</v>
      </c>
      <c r="R530" s="34">
        <f>IFERROR(VLOOKUP($H530,'Water F Exp'!$A:$K,15,FALSE),0)</f>
        <v>0</v>
      </c>
      <c r="S530" s="34">
        <f>IFERROR(VLOOKUP($H530,'Water F Exp'!$A:$K,16,FALSE),0)</f>
        <v>0</v>
      </c>
      <c r="T530" s="42">
        <f>IFERROR(VLOOKUP($H530,'Water F Exp'!$A:$K,17,FALSE),0)</f>
        <v>0</v>
      </c>
      <c r="U530" s="34">
        <f ca="1">IFERROR(VLOOKUP($H530,'Sewer F Rev'!$A:$E,15,FALSE),0)</f>
        <v>0</v>
      </c>
      <c r="V530" s="34">
        <f ca="1">IFERROR(VLOOKUP($H530,'Sewer F Rev'!$A:$E,16,FALSE),0)</f>
        <v>0</v>
      </c>
      <c r="W530" s="42">
        <f ca="1">IFERROR(VLOOKUP($H530,'Sewer F Rev'!$A:$E,17,FALSE),0)</f>
        <v>0</v>
      </c>
      <c r="X530" s="34">
        <f>IFERROR(VLOOKUP($H530,'Sewer F Exp'!$A:$B,15,FALSE),0)</f>
        <v>0</v>
      </c>
      <c r="Y530" s="34">
        <f>IFERROR(VLOOKUP($H530,'Sewer F Exp'!$A:$B,16,FALSE),0)</f>
        <v>0</v>
      </c>
      <c r="Z530" s="42">
        <f>IFERROR(VLOOKUP($H530,'Sewer F Exp'!$A:$B,17,FALSE),0)</f>
        <v>0</v>
      </c>
      <c r="AA530" s="34">
        <f>IFERROR(VLOOKUP($H530,'Refuse F Rev'!$A:$E,15,FALSE),0)</f>
        <v>0</v>
      </c>
      <c r="AB530" s="34">
        <f>IFERROR(VLOOKUP($H530,'Refuse F Rev'!$A:$E,16,FALSE),0)</f>
        <v>0</v>
      </c>
      <c r="AC530" s="42">
        <f>IFERROR(VLOOKUP($H530,'Refuse F Rev'!$A:$E,17,FALSE),0)</f>
        <v>0</v>
      </c>
      <c r="AD530" s="34">
        <f>IFERROR(VLOOKUP($H530,'Refuse F Exp'!$A:$E,15,FALSE),0)</f>
        <v>0</v>
      </c>
      <c r="AE530" s="34">
        <f>IFERROR(VLOOKUP($H530,'Refuse F Exp'!$A:$E,16,FALSE),0)</f>
        <v>0</v>
      </c>
      <c r="AF530" s="42">
        <f>IFERROR(VLOOKUP($H530,'Refuse F Exp'!$A:$E,17,FALSE),0)</f>
        <v>0</v>
      </c>
      <c r="AG530" s="34">
        <f>IFERROR(VLOOKUP($H530,#REF!,10,FALSE),0)</f>
        <v>0</v>
      </c>
      <c r="AH530" s="34">
        <f>IFERROR(VLOOKUP($H530,#REF!,11,FALSE),0)</f>
        <v>0</v>
      </c>
      <c r="AI530" s="42">
        <f>IFERROR(VLOOKUP($H530,#REF!,12,FALSE),0)</f>
        <v>0</v>
      </c>
      <c r="AJ530" s="34">
        <f>IFERROR(VLOOKUP($H530,#REF!,10,FALSE),0)</f>
        <v>0</v>
      </c>
      <c r="AK530" s="34">
        <f>IFERROR(VLOOKUP($H530,#REF!,11,FALSE),0)</f>
        <v>0</v>
      </c>
      <c r="AL530" s="42">
        <f>IFERROR(VLOOKUP($H530,#REF!,12,FALSE),0)</f>
        <v>0</v>
      </c>
      <c r="AM530" s="34">
        <f>IFERROR(VLOOKUP($H530,#REF!,10,FALSE),0)</f>
        <v>0</v>
      </c>
      <c r="AN530" s="34">
        <f>IFERROR(VLOOKUP($H530,#REF!,11,FALSE),0)</f>
        <v>0</v>
      </c>
      <c r="AO530" s="42">
        <f>IFERROR(VLOOKUP($H530,#REF!,12,FALSE),0)</f>
        <v>0</v>
      </c>
      <c r="AP530" s="34">
        <f>IFERROR(VLOOKUP($H530,#REF!,10,FALSE),0)</f>
        <v>0</v>
      </c>
      <c r="AQ530" s="34">
        <f>IFERROR(VLOOKUP($H530,#REF!,11,FALSE),0)</f>
        <v>0</v>
      </c>
      <c r="AR530" s="42">
        <f>IFERROR(VLOOKUP($H530,#REF!,12,FALSE),0)</f>
        <v>0</v>
      </c>
      <c r="AS530" s="34">
        <f>IFERROR(VLOOKUP($H530,#REF!,13,FALSE),0)</f>
        <v>0</v>
      </c>
      <c r="AT530" s="34">
        <f>IFERROR(VLOOKUP($H530,#REF!,14,FALSE),0)</f>
        <v>0</v>
      </c>
      <c r="AU530" s="42">
        <f>IFERROR(VLOOKUP($H530,#REF!,15,FALSE),0)</f>
        <v>0</v>
      </c>
      <c r="AV530" s="34">
        <f>IFERROR(VLOOKUP($H530,#REF!,15,FALSE),0)</f>
        <v>0</v>
      </c>
      <c r="AW530" s="34">
        <f>IFERROR(VLOOKUP($H530,#REF!,16,FALSE),0)</f>
        <v>0</v>
      </c>
      <c r="AX530" s="42">
        <f>IFERROR(VLOOKUP($H530,#REF!,17,FALSE),0)</f>
        <v>0</v>
      </c>
    </row>
    <row r="531" spans="1:50" x14ac:dyDescent="0.3">
      <c r="A531" s="33" t="str">
        <f t="shared" si="32"/>
        <v>EM-8160-4-611</v>
      </c>
      <c r="B531" s="33" t="str">
        <f>+'R&amp;E EXPORT'!B530</f>
        <v>REFUSE-BR CTY TIPPING FEE</v>
      </c>
      <c r="C531" t="str">
        <f>IFERROR(VLOOKUP(A531,'MCSJ Export'!A:C,3,FALSE),"")</f>
        <v>Sub Account</v>
      </c>
      <c r="D531" s="37">
        <f t="shared" ca="1" si="33"/>
        <v>0</v>
      </c>
      <c r="E531" s="37">
        <f t="shared" ca="1" si="34"/>
        <v>0</v>
      </c>
      <c r="F531" s="37">
        <f t="shared" ca="1" si="35"/>
        <v>0</v>
      </c>
      <c r="G531" s="37"/>
      <c r="H531" s="33" t="str">
        <f>+'R&amp;E EXPORT'!A530</f>
        <v>EM-8160-4-611</v>
      </c>
      <c r="I531" s="34">
        <f>IFERROR(VLOOKUP($H531,'Gen F Rev'!$A:$M,15,FALSE),0)</f>
        <v>0</v>
      </c>
      <c r="J531" s="34">
        <f>IFERROR(VLOOKUP($H531,'Gen F Rev'!$A:$M,16,FALSE),0)</f>
        <v>0</v>
      </c>
      <c r="K531" s="42">
        <f>IFERROR(VLOOKUP($H531,'Gen F Rev'!$A:$M,17,FALSE),0)</f>
        <v>0</v>
      </c>
      <c r="L531" s="34">
        <f>IFERROR(VLOOKUP($H531,'Gen F Exp'!$A:$E,15,FALSE),0)</f>
        <v>0</v>
      </c>
      <c r="M531" s="34">
        <f>IFERROR(VLOOKUP($H531,'Gen F Exp'!$A:$E,16,FALSE),0)</f>
        <v>0</v>
      </c>
      <c r="N531" s="42">
        <f>IFERROR(VLOOKUP($H531,'Gen F Exp'!$A:$E,17,FALSE),0)</f>
        <v>0</v>
      </c>
      <c r="O531" s="34">
        <f>IFERROR(VLOOKUP($H531,'Water F Rev'!$A:$L,15,FALSE),0)</f>
        <v>0</v>
      </c>
      <c r="P531" s="34">
        <f>IFERROR(VLOOKUP($H531,'Water F Rev'!$A:$L,16,FALSE),0)</f>
        <v>0</v>
      </c>
      <c r="Q531" s="42">
        <f>IFERROR(VLOOKUP($H531,'Water F Rev'!$A:$L,17,FALSE),0)</f>
        <v>0</v>
      </c>
      <c r="R531" s="34">
        <f>IFERROR(VLOOKUP($H531,'Water F Exp'!$A:$K,15,FALSE),0)</f>
        <v>0</v>
      </c>
      <c r="S531" s="34">
        <f>IFERROR(VLOOKUP($H531,'Water F Exp'!$A:$K,16,FALSE),0)</f>
        <v>0</v>
      </c>
      <c r="T531" s="42">
        <f>IFERROR(VLOOKUP($H531,'Water F Exp'!$A:$K,17,FALSE),0)</f>
        <v>0</v>
      </c>
      <c r="U531" s="34">
        <f ca="1">IFERROR(VLOOKUP($H531,'Sewer F Rev'!$A:$E,15,FALSE),0)</f>
        <v>0</v>
      </c>
      <c r="V531" s="34">
        <f ca="1">IFERROR(VLOOKUP($H531,'Sewer F Rev'!$A:$E,16,FALSE),0)</f>
        <v>0</v>
      </c>
      <c r="W531" s="42">
        <f ca="1">IFERROR(VLOOKUP($H531,'Sewer F Rev'!$A:$E,17,FALSE),0)</f>
        <v>0</v>
      </c>
      <c r="X531" s="34">
        <f>IFERROR(VLOOKUP($H531,'Sewer F Exp'!$A:$B,15,FALSE),0)</f>
        <v>0</v>
      </c>
      <c r="Y531" s="34">
        <f>IFERROR(VLOOKUP($H531,'Sewer F Exp'!$A:$B,16,FALSE),0)</f>
        <v>0</v>
      </c>
      <c r="Z531" s="42">
        <f>IFERROR(VLOOKUP($H531,'Sewer F Exp'!$A:$B,17,FALSE),0)</f>
        <v>0</v>
      </c>
      <c r="AA531" s="34">
        <f>IFERROR(VLOOKUP($H531,'Refuse F Rev'!$A:$E,15,FALSE),0)</f>
        <v>0</v>
      </c>
      <c r="AB531" s="34">
        <f>IFERROR(VLOOKUP($H531,'Refuse F Rev'!$A:$E,16,FALSE),0)</f>
        <v>0</v>
      </c>
      <c r="AC531" s="42">
        <f>IFERROR(VLOOKUP($H531,'Refuse F Rev'!$A:$E,17,FALSE),0)</f>
        <v>0</v>
      </c>
      <c r="AD531" s="34">
        <f>IFERROR(VLOOKUP($H531,'Refuse F Exp'!$A:$E,15,FALSE),0)</f>
        <v>0</v>
      </c>
      <c r="AE531" s="34">
        <f>IFERROR(VLOOKUP($H531,'Refuse F Exp'!$A:$E,16,FALSE),0)</f>
        <v>0</v>
      </c>
      <c r="AF531" s="42">
        <f>IFERROR(VLOOKUP($H531,'Refuse F Exp'!$A:$E,17,FALSE),0)</f>
        <v>0</v>
      </c>
      <c r="AG531" s="34">
        <f>IFERROR(VLOOKUP($H531,#REF!,10,FALSE),0)</f>
        <v>0</v>
      </c>
      <c r="AH531" s="34">
        <f>IFERROR(VLOOKUP($H531,#REF!,11,FALSE),0)</f>
        <v>0</v>
      </c>
      <c r="AI531" s="42">
        <f>IFERROR(VLOOKUP($H531,#REF!,12,FALSE),0)</f>
        <v>0</v>
      </c>
      <c r="AJ531" s="34">
        <f>IFERROR(VLOOKUP($H531,#REF!,10,FALSE),0)</f>
        <v>0</v>
      </c>
      <c r="AK531" s="34">
        <f>IFERROR(VLOOKUP($H531,#REF!,11,FALSE),0)</f>
        <v>0</v>
      </c>
      <c r="AL531" s="42">
        <f>IFERROR(VLOOKUP($H531,#REF!,12,FALSE),0)</f>
        <v>0</v>
      </c>
      <c r="AM531" s="34">
        <f>IFERROR(VLOOKUP($H531,#REF!,10,FALSE),0)</f>
        <v>0</v>
      </c>
      <c r="AN531" s="34">
        <f>IFERROR(VLOOKUP($H531,#REF!,11,FALSE),0)</f>
        <v>0</v>
      </c>
      <c r="AO531" s="42">
        <f>IFERROR(VLOOKUP($H531,#REF!,12,FALSE),0)</f>
        <v>0</v>
      </c>
      <c r="AP531" s="34">
        <f>IFERROR(VLOOKUP($H531,#REF!,10,FALSE),0)</f>
        <v>0</v>
      </c>
      <c r="AQ531" s="34">
        <f>IFERROR(VLOOKUP($H531,#REF!,11,FALSE),0)</f>
        <v>0</v>
      </c>
      <c r="AR531" s="42">
        <f>IFERROR(VLOOKUP($H531,#REF!,12,FALSE),0)</f>
        <v>0</v>
      </c>
      <c r="AS531" s="34">
        <f>IFERROR(VLOOKUP($H531,#REF!,13,FALSE),0)</f>
        <v>0</v>
      </c>
      <c r="AT531" s="34">
        <f>IFERROR(VLOOKUP($H531,#REF!,14,FALSE),0)</f>
        <v>0</v>
      </c>
      <c r="AU531" s="42">
        <f>IFERROR(VLOOKUP($H531,#REF!,15,FALSE),0)</f>
        <v>0</v>
      </c>
      <c r="AV531" s="34">
        <f>IFERROR(VLOOKUP($H531,#REF!,15,FALSE),0)</f>
        <v>0</v>
      </c>
      <c r="AW531" s="34">
        <f>IFERROR(VLOOKUP($H531,#REF!,16,FALSE),0)</f>
        <v>0</v>
      </c>
      <c r="AX531" s="42">
        <f>IFERROR(VLOOKUP($H531,#REF!,17,FALSE),0)</f>
        <v>0</v>
      </c>
    </row>
    <row r="532" spans="1:50" x14ac:dyDescent="0.3">
      <c r="A532" s="33" t="str">
        <f t="shared" si="32"/>
        <v>EM-8160-4-612</v>
      </c>
      <c r="B532" s="33" t="str">
        <f>+'R&amp;E EXPORT'!B531</f>
        <v>REFUSE-DUMP PERMITS</v>
      </c>
      <c r="C532" t="str">
        <f>IFERROR(VLOOKUP(A532,'MCSJ Export'!A:C,3,FALSE),"")</f>
        <v>Sub Account</v>
      </c>
      <c r="D532" s="37">
        <f t="shared" ca="1" si="33"/>
        <v>0</v>
      </c>
      <c r="E532" s="37">
        <f t="shared" ca="1" si="34"/>
        <v>0</v>
      </c>
      <c r="F532" s="37">
        <f t="shared" ca="1" si="35"/>
        <v>0</v>
      </c>
      <c r="G532" s="37"/>
      <c r="H532" s="33" t="str">
        <f>+'R&amp;E EXPORT'!A531</f>
        <v>EM-8160-4-612</v>
      </c>
      <c r="I532" s="34">
        <f>IFERROR(VLOOKUP($H532,'Gen F Rev'!$A:$M,15,FALSE),0)</f>
        <v>0</v>
      </c>
      <c r="J532" s="34">
        <f>IFERROR(VLOOKUP($H532,'Gen F Rev'!$A:$M,16,FALSE),0)</f>
        <v>0</v>
      </c>
      <c r="K532" s="42">
        <f>IFERROR(VLOOKUP($H532,'Gen F Rev'!$A:$M,17,FALSE),0)</f>
        <v>0</v>
      </c>
      <c r="L532" s="34">
        <f>IFERROR(VLOOKUP($H532,'Gen F Exp'!$A:$E,15,FALSE),0)</f>
        <v>0</v>
      </c>
      <c r="M532" s="34">
        <f>IFERROR(VLOOKUP($H532,'Gen F Exp'!$A:$E,16,FALSE),0)</f>
        <v>0</v>
      </c>
      <c r="N532" s="42">
        <f>IFERROR(VLOOKUP($H532,'Gen F Exp'!$A:$E,17,FALSE),0)</f>
        <v>0</v>
      </c>
      <c r="O532" s="34">
        <f>IFERROR(VLOOKUP($H532,'Water F Rev'!$A:$L,15,FALSE),0)</f>
        <v>0</v>
      </c>
      <c r="P532" s="34">
        <f>IFERROR(VLOOKUP($H532,'Water F Rev'!$A:$L,16,FALSE),0)</f>
        <v>0</v>
      </c>
      <c r="Q532" s="42">
        <f>IFERROR(VLOOKUP($H532,'Water F Rev'!$A:$L,17,FALSE),0)</f>
        <v>0</v>
      </c>
      <c r="R532" s="34">
        <f>IFERROR(VLOOKUP($H532,'Water F Exp'!$A:$K,15,FALSE),0)</f>
        <v>0</v>
      </c>
      <c r="S532" s="34">
        <f>IFERROR(VLOOKUP($H532,'Water F Exp'!$A:$K,16,FALSE),0)</f>
        <v>0</v>
      </c>
      <c r="T532" s="42">
        <f>IFERROR(VLOOKUP($H532,'Water F Exp'!$A:$K,17,FALSE),0)</f>
        <v>0</v>
      </c>
      <c r="U532" s="34">
        <f ca="1">IFERROR(VLOOKUP($H532,'Sewer F Rev'!$A:$E,15,FALSE),0)</f>
        <v>0</v>
      </c>
      <c r="V532" s="34">
        <f ca="1">IFERROR(VLOOKUP($H532,'Sewer F Rev'!$A:$E,16,FALSE),0)</f>
        <v>0</v>
      </c>
      <c r="W532" s="42">
        <f ca="1">IFERROR(VLOOKUP($H532,'Sewer F Rev'!$A:$E,17,FALSE),0)</f>
        <v>0</v>
      </c>
      <c r="X532" s="34">
        <f>IFERROR(VLOOKUP($H532,'Sewer F Exp'!$A:$B,15,FALSE),0)</f>
        <v>0</v>
      </c>
      <c r="Y532" s="34">
        <f>IFERROR(VLOOKUP($H532,'Sewer F Exp'!$A:$B,16,FALSE),0)</f>
        <v>0</v>
      </c>
      <c r="Z532" s="42">
        <f>IFERROR(VLOOKUP($H532,'Sewer F Exp'!$A:$B,17,FALSE),0)</f>
        <v>0</v>
      </c>
      <c r="AA532" s="34">
        <f>IFERROR(VLOOKUP($H532,'Refuse F Rev'!$A:$E,15,FALSE),0)</f>
        <v>0</v>
      </c>
      <c r="AB532" s="34">
        <f>IFERROR(VLOOKUP($H532,'Refuse F Rev'!$A:$E,16,FALSE),0)</f>
        <v>0</v>
      </c>
      <c r="AC532" s="42">
        <f>IFERROR(VLOOKUP($H532,'Refuse F Rev'!$A:$E,17,FALSE),0)</f>
        <v>0</v>
      </c>
      <c r="AD532" s="34">
        <f>IFERROR(VLOOKUP($H532,'Refuse F Exp'!$A:$E,15,FALSE),0)</f>
        <v>0</v>
      </c>
      <c r="AE532" s="34">
        <f>IFERROR(VLOOKUP($H532,'Refuse F Exp'!$A:$E,16,FALSE),0)</f>
        <v>0</v>
      </c>
      <c r="AF532" s="42">
        <f>IFERROR(VLOOKUP($H532,'Refuse F Exp'!$A:$E,17,FALSE),0)</f>
        <v>0</v>
      </c>
      <c r="AG532" s="34">
        <f>IFERROR(VLOOKUP($H532,#REF!,10,FALSE),0)</f>
        <v>0</v>
      </c>
      <c r="AH532" s="34">
        <f>IFERROR(VLOOKUP($H532,#REF!,11,FALSE),0)</f>
        <v>0</v>
      </c>
      <c r="AI532" s="42">
        <f>IFERROR(VLOOKUP($H532,#REF!,12,FALSE),0)</f>
        <v>0</v>
      </c>
      <c r="AJ532" s="34">
        <f>IFERROR(VLOOKUP($H532,#REF!,10,FALSE),0)</f>
        <v>0</v>
      </c>
      <c r="AK532" s="34">
        <f>IFERROR(VLOOKUP($H532,#REF!,11,FALSE),0)</f>
        <v>0</v>
      </c>
      <c r="AL532" s="42">
        <f>IFERROR(VLOOKUP($H532,#REF!,12,FALSE),0)</f>
        <v>0</v>
      </c>
      <c r="AM532" s="34">
        <f>IFERROR(VLOOKUP($H532,#REF!,10,FALSE),0)</f>
        <v>0</v>
      </c>
      <c r="AN532" s="34">
        <f>IFERROR(VLOOKUP($H532,#REF!,11,FALSE),0)</f>
        <v>0</v>
      </c>
      <c r="AO532" s="42">
        <f>IFERROR(VLOOKUP($H532,#REF!,12,FALSE),0)</f>
        <v>0</v>
      </c>
      <c r="AP532" s="34">
        <f>IFERROR(VLOOKUP($H532,#REF!,10,FALSE),0)</f>
        <v>0</v>
      </c>
      <c r="AQ532" s="34">
        <f>IFERROR(VLOOKUP($H532,#REF!,11,FALSE),0)</f>
        <v>0</v>
      </c>
      <c r="AR532" s="42">
        <f>IFERROR(VLOOKUP($H532,#REF!,12,FALSE),0)</f>
        <v>0</v>
      </c>
      <c r="AS532" s="34">
        <f>IFERROR(VLOOKUP($H532,#REF!,13,FALSE),0)</f>
        <v>0</v>
      </c>
      <c r="AT532" s="34">
        <f>IFERROR(VLOOKUP($H532,#REF!,14,FALSE),0)</f>
        <v>0</v>
      </c>
      <c r="AU532" s="42">
        <f>IFERROR(VLOOKUP($H532,#REF!,15,FALSE),0)</f>
        <v>0</v>
      </c>
      <c r="AV532" s="34">
        <f>IFERROR(VLOOKUP($H532,#REF!,15,FALSE),0)</f>
        <v>0</v>
      </c>
      <c r="AW532" s="34">
        <f>IFERROR(VLOOKUP($H532,#REF!,16,FALSE),0)</f>
        <v>0</v>
      </c>
      <c r="AX532" s="42">
        <f>IFERROR(VLOOKUP($H532,#REF!,17,FALSE),0)</f>
        <v>0</v>
      </c>
    </row>
    <row r="533" spans="1:50" x14ac:dyDescent="0.3">
      <c r="A533" s="33" t="str">
        <f t="shared" si="32"/>
        <v>EM-8160-4-613</v>
      </c>
      <c r="B533" s="33" t="str">
        <f>+'R&amp;E EXPORT'!B532</f>
        <v>REFUSE-VIOLATION TAGS</v>
      </c>
      <c r="C533" t="str">
        <f>IFERROR(VLOOKUP(A533,'MCSJ Export'!A:C,3,FALSE),"")</f>
        <v>Sub Account</v>
      </c>
      <c r="D533" s="37">
        <f t="shared" ca="1" si="33"/>
        <v>0</v>
      </c>
      <c r="E533" s="37">
        <f t="shared" ca="1" si="34"/>
        <v>0</v>
      </c>
      <c r="F533" s="37">
        <f t="shared" ca="1" si="35"/>
        <v>0</v>
      </c>
      <c r="G533" s="37"/>
      <c r="H533" s="33" t="str">
        <f>+'R&amp;E EXPORT'!A532</f>
        <v>EM-8160-4-613</v>
      </c>
      <c r="I533" s="34">
        <f>IFERROR(VLOOKUP($H533,'Gen F Rev'!$A:$M,15,FALSE),0)</f>
        <v>0</v>
      </c>
      <c r="J533" s="34">
        <f>IFERROR(VLOOKUP($H533,'Gen F Rev'!$A:$M,16,FALSE),0)</f>
        <v>0</v>
      </c>
      <c r="K533" s="42">
        <f>IFERROR(VLOOKUP($H533,'Gen F Rev'!$A:$M,17,FALSE),0)</f>
        <v>0</v>
      </c>
      <c r="L533" s="34">
        <f>IFERROR(VLOOKUP($H533,'Gen F Exp'!$A:$E,15,FALSE),0)</f>
        <v>0</v>
      </c>
      <c r="M533" s="34">
        <f>IFERROR(VLOOKUP($H533,'Gen F Exp'!$A:$E,16,FALSE),0)</f>
        <v>0</v>
      </c>
      <c r="N533" s="42">
        <f>IFERROR(VLOOKUP($H533,'Gen F Exp'!$A:$E,17,FALSE),0)</f>
        <v>0</v>
      </c>
      <c r="O533" s="34">
        <f>IFERROR(VLOOKUP($H533,'Water F Rev'!$A:$L,15,FALSE),0)</f>
        <v>0</v>
      </c>
      <c r="P533" s="34">
        <f>IFERROR(VLOOKUP($H533,'Water F Rev'!$A:$L,16,FALSE),0)</f>
        <v>0</v>
      </c>
      <c r="Q533" s="42">
        <f>IFERROR(VLOOKUP($H533,'Water F Rev'!$A:$L,17,FALSE),0)</f>
        <v>0</v>
      </c>
      <c r="R533" s="34">
        <f>IFERROR(VLOOKUP($H533,'Water F Exp'!$A:$K,15,FALSE),0)</f>
        <v>0</v>
      </c>
      <c r="S533" s="34">
        <f>IFERROR(VLOOKUP($H533,'Water F Exp'!$A:$K,16,FALSE),0)</f>
        <v>0</v>
      </c>
      <c r="T533" s="42">
        <f>IFERROR(VLOOKUP($H533,'Water F Exp'!$A:$K,17,FALSE),0)</f>
        <v>0</v>
      </c>
      <c r="U533" s="34">
        <f ca="1">IFERROR(VLOOKUP($H533,'Sewer F Rev'!$A:$E,15,FALSE),0)</f>
        <v>0</v>
      </c>
      <c r="V533" s="34">
        <f ca="1">IFERROR(VLOOKUP($H533,'Sewer F Rev'!$A:$E,16,FALSE),0)</f>
        <v>0</v>
      </c>
      <c r="W533" s="42">
        <f ca="1">IFERROR(VLOOKUP($H533,'Sewer F Rev'!$A:$E,17,FALSE),0)</f>
        <v>0</v>
      </c>
      <c r="X533" s="34">
        <f>IFERROR(VLOOKUP($H533,'Sewer F Exp'!$A:$B,15,FALSE),0)</f>
        <v>0</v>
      </c>
      <c r="Y533" s="34">
        <f>IFERROR(VLOOKUP($H533,'Sewer F Exp'!$A:$B,16,FALSE),0)</f>
        <v>0</v>
      </c>
      <c r="Z533" s="42">
        <f>IFERROR(VLOOKUP($H533,'Sewer F Exp'!$A:$B,17,FALSE),0)</f>
        <v>0</v>
      </c>
      <c r="AA533" s="34">
        <f>IFERROR(VLOOKUP($H533,'Refuse F Rev'!$A:$E,15,FALSE),0)</f>
        <v>0</v>
      </c>
      <c r="AB533" s="34">
        <f>IFERROR(VLOOKUP($H533,'Refuse F Rev'!$A:$E,16,FALSE),0)</f>
        <v>0</v>
      </c>
      <c r="AC533" s="42">
        <f>IFERROR(VLOOKUP($H533,'Refuse F Rev'!$A:$E,17,FALSE),0)</f>
        <v>0</v>
      </c>
      <c r="AD533" s="34">
        <f>IFERROR(VLOOKUP($H533,'Refuse F Exp'!$A:$E,15,FALSE),0)</f>
        <v>0</v>
      </c>
      <c r="AE533" s="34">
        <f>IFERROR(VLOOKUP($H533,'Refuse F Exp'!$A:$E,16,FALSE),0)</f>
        <v>0</v>
      </c>
      <c r="AF533" s="42">
        <f>IFERROR(VLOOKUP($H533,'Refuse F Exp'!$A:$E,17,FALSE),0)</f>
        <v>0</v>
      </c>
      <c r="AG533" s="34">
        <f>IFERROR(VLOOKUP($H533,#REF!,10,FALSE),0)</f>
        <v>0</v>
      </c>
      <c r="AH533" s="34">
        <f>IFERROR(VLOOKUP($H533,#REF!,11,FALSE),0)</f>
        <v>0</v>
      </c>
      <c r="AI533" s="42">
        <f>IFERROR(VLOOKUP($H533,#REF!,12,FALSE),0)</f>
        <v>0</v>
      </c>
      <c r="AJ533" s="34">
        <f>IFERROR(VLOOKUP($H533,#REF!,10,FALSE),0)</f>
        <v>0</v>
      </c>
      <c r="AK533" s="34">
        <f>IFERROR(VLOOKUP($H533,#REF!,11,FALSE),0)</f>
        <v>0</v>
      </c>
      <c r="AL533" s="42">
        <f>IFERROR(VLOOKUP($H533,#REF!,12,FALSE),0)</f>
        <v>0</v>
      </c>
      <c r="AM533" s="34">
        <f>IFERROR(VLOOKUP($H533,#REF!,10,FALSE),0)</f>
        <v>0</v>
      </c>
      <c r="AN533" s="34">
        <f>IFERROR(VLOOKUP($H533,#REF!,11,FALSE),0)</f>
        <v>0</v>
      </c>
      <c r="AO533" s="42">
        <f>IFERROR(VLOOKUP($H533,#REF!,12,FALSE),0)</f>
        <v>0</v>
      </c>
      <c r="AP533" s="34">
        <f>IFERROR(VLOOKUP($H533,#REF!,10,FALSE),0)</f>
        <v>0</v>
      </c>
      <c r="AQ533" s="34">
        <f>IFERROR(VLOOKUP($H533,#REF!,11,FALSE),0)</f>
        <v>0</v>
      </c>
      <c r="AR533" s="42">
        <f>IFERROR(VLOOKUP($H533,#REF!,12,FALSE),0)</f>
        <v>0</v>
      </c>
      <c r="AS533" s="34">
        <f>IFERROR(VLOOKUP($H533,#REF!,13,FALSE),0)</f>
        <v>0</v>
      </c>
      <c r="AT533" s="34">
        <f>IFERROR(VLOOKUP($H533,#REF!,14,FALSE),0)</f>
        <v>0</v>
      </c>
      <c r="AU533" s="42">
        <f>IFERROR(VLOOKUP($H533,#REF!,15,FALSE),0)</f>
        <v>0</v>
      </c>
      <c r="AV533" s="34">
        <f>IFERROR(VLOOKUP($H533,#REF!,15,FALSE),0)</f>
        <v>0</v>
      </c>
      <c r="AW533" s="34">
        <f>IFERROR(VLOOKUP($H533,#REF!,16,FALSE),0)</f>
        <v>0</v>
      </c>
      <c r="AX533" s="42">
        <f>IFERROR(VLOOKUP($H533,#REF!,17,FALSE),0)</f>
        <v>0</v>
      </c>
    </row>
    <row r="534" spans="1:50" x14ac:dyDescent="0.3">
      <c r="A534" s="33" t="str">
        <f t="shared" si="32"/>
        <v>EM-8160-4-614</v>
      </c>
      <c r="B534" s="33" t="str">
        <f>+'R&amp;E EXPORT'!B533</f>
        <v>REFUSE-YARDWASTE DISPOSAL</v>
      </c>
      <c r="C534" t="str">
        <f>IFERROR(VLOOKUP(A534,'MCSJ Export'!A:C,3,FALSE),"")</f>
        <v>Sub Account</v>
      </c>
      <c r="D534" s="37">
        <f t="shared" ca="1" si="33"/>
        <v>0</v>
      </c>
      <c r="E534" s="37">
        <f t="shared" ca="1" si="34"/>
        <v>0</v>
      </c>
      <c r="F534" s="37">
        <f t="shared" ca="1" si="35"/>
        <v>0</v>
      </c>
      <c r="G534" s="37"/>
      <c r="H534" s="33" t="str">
        <f>+'R&amp;E EXPORT'!A533</f>
        <v>EM-8160-4-614</v>
      </c>
      <c r="I534" s="34">
        <f>IFERROR(VLOOKUP($H534,'Gen F Rev'!$A:$M,15,FALSE),0)</f>
        <v>0</v>
      </c>
      <c r="J534" s="34">
        <f>IFERROR(VLOOKUP($H534,'Gen F Rev'!$A:$M,16,FALSE),0)</f>
        <v>0</v>
      </c>
      <c r="K534" s="42">
        <f>IFERROR(VLOOKUP($H534,'Gen F Rev'!$A:$M,17,FALSE),0)</f>
        <v>0</v>
      </c>
      <c r="L534" s="34">
        <f>IFERROR(VLOOKUP($H534,'Gen F Exp'!$A:$E,15,FALSE),0)</f>
        <v>0</v>
      </c>
      <c r="M534" s="34">
        <f>IFERROR(VLOOKUP($H534,'Gen F Exp'!$A:$E,16,FALSE),0)</f>
        <v>0</v>
      </c>
      <c r="N534" s="42">
        <f>IFERROR(VLOOKUP($H534,'Gen F Exp'!$A:$E,17,FALSE),0)</f>
        <v>0</v>
      </c>
      <c r="O534" s="34">
        <f>IFERROR(VLOOKUP($H534,'Water F Rev'!$A:$L,15,FALSE),0)</f>
        <v>0</v>
      </c>
      <c r="P534" s="34">
        <f>IFERROR(VLOOKUP($H534,'Water F Rev'!$A:$L,16,FALSE),0)</f>
        <v>0</v>
      </c>
      <c r="Q534" s="42">
        <f>IFERROR(VLOOKUP($H534,'Water F Rev'!$A:$L,17,FALSE),0)</f>
        <v>0</v>
      </c>
      <c r="R534" s="34">
        <f>IFERROR(VLOOKUP($H534,'Water F Exp'!$A:$K,15,FALSE),0)</f>
        <v>0</v>
      </c>
      <c r="S534" s="34">
        <f>IFERROR(VLOOKUP($H534,'Water F Exp'!$A:$K,16,FALSE),0)</f>
        <v>0</v>
      </c>
      <c r="T534" s="42">
        <f>IFERROR(VLOOKUP($H534,'Water F Exp'!$A:$K,17,FALSE),0)</f>
        <v>0</v>
      </c>
      <c r="U534" s="34">
        <f ca="1">IFERROR(VLOOKUP($H534,'Sewer F Rev'!$A:$E,15,FALSE),0)</f>
        <v>0</v>
      </c>
      <c r="V534" s="34">
        <f ca="1">IFERROR(VLOOKUP($H534,'Sewer F Rev'!$A:$E,16,FALSE),0)</f>
        <v>0</v>
      </c>
      <c r="W534" s="42">
        <f ca="1">IFERROR(VLOOKUP($H534,'Sewer F Rev'!$A:$E,17,FALSE),0)</f>
        <v>0</v>
      </c>
      <c r="X534" s="34">
        <f>IFERROR(VLOOKUP($H534,'Sewer F Exp'!$A:$B,15,FALSE),0)</f>
        <v>0</v>
      </c>
      <c r="Y534" s="34">
        <f>IFERROR(VLOOKUP($H534,'Sewer F Exp'!$A:$B,16,FALSE),0)</f>
        <v>0</v>
      </c>
      <c r="Z534" s="42">
        <f>IFERROR(VLOOKUP($H534,'Sewer F Exp'!$A:$B,17,FALSE),0)</f>
        <v>0</v>
      </c>
      <c r="AA534" s="34">
        <f>IFERROR(VLOOKUP($H534,'Refuse F Rev'!$A:$E,15,FALSE),0)</f>
        <v>0</v>
      </c>
      <c r="AB534" s="34">
        <f>IFERROR(VLOOKUP($H534,'Refuse F Rev'!$A:$E,16,FALSE),0)</f>
        <v>0</v>
      </c>
      <c r="AC534" s="42">
        <f>IFERROR(VLOOKUP($H534,'Refuse F Rev'!$A:$E,17,FALSE),0)</f>
        <v>0</v>
      </c>
      <c r="AD534" s="34">
        <f>IFERROR(VLOOKUP($H534,'Refuse F Exp'!$A:$E,15,FALSE),0)</f>
        <v>0</v>
      </c>
      <c r="AE534" s="34">
        <f>IFERROR(VLOOKUP($H534,'Refuse F Exp'!$A:$E,16,FALSE),0)</f>
        <v>0</v>
      </c>
      <c r="AF534" s="42">
        <f>IFERROR(VLOOKUP($H534,'Refuse F Exp'!$A:$E,17,FALSE),0)</f>
        <v>0</v>
      </c>
      <c r="AG534" s="34">
        <f>IFERROR(VLOOKUP($H534,#REF!,10,FALSE),0)</f>
        <v>0</v>
      </c>
      <c r="AH534" s="34">
        <f>IFERROR(VLOOKUP($H534,#REF!,11,FALSE),0)</f>
        <v>0</v>
      </c>
      <c r="AI534" s="42">
        <f>IFERROR(VLOOKUP($H534,#REF!,12,FALSE),0)</f>
        <v>0</v>
      </c>
      <c r="AJ534" s="34">
        <f>IFERROR(VLOOKUP($H534,#REF!,10,FALSE),0)</f>
        <v>0</v>
      </c>
      <c r="AK534" s="34">
        <f>IFERROR(VLOOKUP($H534,#REF!,11,FALSE),0)</f>
        <v>0</v>
      </c>
      <c r="AL534" s="42">
        <f>IFERROR(VLOOKUP($H534,#REF!,12,FALSE),0)</f>
        <v>0</v>
      </c>
      <c r="AM534" s="34">
        <f>IFERROR(VLOOKUP($H534,#REF!,10,FALSE),0)</f>
        <v>0</v>
      </c>
      <c r="AN534" s="34">
        <f>IFERROR(VLOOKUP($H534,#REF!,11,FALSE),0)</f>
        <v>0</v>
      </c>
      <c r="AO534" s="42">
        <f>IFERROR(VLOOKUP($H534,#REF!,12,FALSE),0)</f>
        <v>0</v>
      </c>
      <c r="AP534" s="34">
        <f>IFERROR(VLOOKUP($H534,#REF!,10,FALSE),0)</f>
        <v>0</v>
      </c>
      <c r="AQ534" s="34">
        <f>IFERROR(VLOOKUP($H534,#REF!,11,FALSE),0)</f>
        <v>0</v>
      </c>
      <c r="AR534" s="42">
        <f>IFERROR(VLOOKUP($H534,#REF!,12,FALSE),0)</f>
        <v>0</v>
      </c>
      <c r="AS534" s="34">
        <f>IFERROR(VLOOKUP($H534,#REF!,13,FALSE),0)</f>
        <v>0</v>
      </c>
      <c r="AT534" s="34">
        <f>IFERROR(VLOOKUP($H534,#REF!,14,FALSE),0)</f>
        <v>0</v>
      </c>
      <c r="AU534" s="42">
        <f>IFERROR(VLOOKUP($H534,#REF!,15,FALSE),0)</f>
        <v>0</v>
      </c>
      <c r="AV534" s="34">
        <f>IFERROR(VLOOKUP($H534,#REF!,15,FALSE),0)</f>
        <v>0</v>
      </c>
      <c r="AW534" s="34">
        <f>IFERROR(VLOOKUP($H534,#REF!,16,FALSE),0)</f>
        <v>0</v>
      </c>
      <c r="AX534" s="42">
        <f>IFERROR(VLOOKUP($H534,#REF!,17,FALSE),0)</f>
        <v>0</v>
      </c>
    </row>
    <row r="535" spans="1:50" x14ac:dyDescent="0.3">
      <c r="A535" s="33" t="str">
        <f t="shared" si="32"/>
        <v>EM-8160-4-615</v>
      </c>
      <c r="B535" s="33" t="str">
        <f>+'R&amp;E EXPORT'!B534</f>
        <v>REFUSE-PEST CONTROL</v>
      </c>
      <c r="C535" t="str">
        <f>IFERROR(VLOOKUP(A535,'MCSJ Export'!A:C,3,FALSE),"")</f>
        <v>Sub Account</v>
      </c>
      <c r="D535" s="37">
        <f t="shared" ca="1" si="33"/>
        <v>0</v>
      </c>
      <c r="E535" s="37">
        <f t="shared" ca="1" si="34"/>
        <v>0</v>
      </c>
      <c r="F535" s="37">
        <f t="shared" ca="1" si="35"/>
        <v>0</v>
      </c>
      <c r="G535" s="37"/>
      <c r="H535" s="33" t="str">
        <f>+'R&amp;E EXPORT'!A534</f>
        <v>EM-8160-4-615</v>
      </c>
      <c r="I535" s="34">
        <f>IFERROR(VLOOKUP($H535,'Gen F Rev'!$A:$M,15,FALSE),0)</f>
        <v>0</v>
      </c>
      <c r="J535" s="34">
        <f>IFERROR(VLOOKUP($H535,'Gen F Rev'!$A:$M,16,FALSE),0)</f>
        <v>0</v>
      </c>
      <c r="K535" s="42">
        <f>IFERROR(VLOOKUP($H535,'Gen F Rev'!$A:$M,17,FALSE),0)</f>
        <v>0</v>
      </c>
      <c r="L535" s="34">
        <f>IFERROR(VLOOKUP($H535,'Gen F Exp'!$A:$E,15,FALSE),0)</f>
        <v>0</v>
      </c>
      <c r="M535" s="34">
        <f>IFERROR(VLOOKUP($H535,'Gen F Exp'!$A:$E,16,FALSE),0)</f>
        <v>0</v>
      </c>
      <c r="N535" s="42">
        <f>IFERROR(VLOOKUP($H535,'Gen F Exp'!$A:$E,17,FALSE),0)</f>
        <v>0</v>
      </c>
      <c r="O535" s="34">
        <f>IFERROR(VLOOKUP($H535,'Water F Rev'!$A:$L,15,FALSE),0)</f>
        <v>0</v>
      </c>
      <c r="P535" s="34">
        <f>IFERROR(VLOOKUP($H535,'Water F Rev'!$A:$L,16,FALSE),0)</f>
        <v>0</v>
      </c>
      <c r="Q535" s="42">
        <f>IFERROR(VLOOKUP($H535,'Water F Rev'!$A:$L,17,FALSE),0)</f>
        <v>0</v>
      </c>
      <c r="R535" s="34">
        <f>IFERROR(VLOOKUP($H535,'Water F Exp'!$A:$K,15,FALSE),0)</f>
        <v>0</v>
      </c>
      <c r="S535" s="34">
        <f>IFERROR(VLOOKUP($H535,'Water F Exp'!$A:$K,16,FALSE),0)</f>
        <v>0</v>
      </c>
      <c r="T535" s="42">
        <f>IFERROR(VLOOKUP($H535,'Water F Exp'!$A:$K,17,FALSE),0)</f>
        <v>0</v>
      </c>
      <c r="U535" s="34">
        <f ca="1">IFERROR(VLOOKUP($H535,'Sewer F Rev'!$A:$E,15,FALSE),0)</f>
        <v>0</v>
      </c>
      <c r="V535" s="34">
        <f ca="1">IFERROR(VLOOKUP($H535,'Sewer F Rev'!$A:$E,16,FALSE),0)</f>
        <v>0</v>
      </c>
      <c r="W535" s="42">
        <f ca="1">IFERROR(VLOOKUP($H535,'Sewer F Rev'!$A:$E,17,FALSE),0)</f>
        <v>0</v>
      </c>
      <c r="X535" s="34">
        <f>IFERROR(VLOOKUP($H535,'Sewer F Exp'!$A:$B,15,FALSE),0)</f>
        <v>0</v>
      </c>
      <c r="Y535" s="34">
        <f>IFERROR(VLOOKUP($H535,'Sewer F Exp'!$A:$B,16,FALSE),0)</f>
        <v>0</v>
      </c>
      <c r="Z535" s="42">
        <f>IFERROR(VLOOKUP($H535,'Sewer F Exp'!$A:$B,17,FALSE),0)</f>
        <v>0</v>
      </c>
      <c r="AA535" s="34">
        <f>IFERROR(VLOOKUP($H535,'Refuse F Rev'!$A:$E,15,FALSE),0)</f>
        <v>0</v>
      </c>
      <c r="AB535" s="34">
        <f>IFERROR(VLOOKUP($H535,'Refuse F Rev'!$A:$E,16,FALSE),0)</f>
        <v>0</v>
      </c>
      <c r="AC535" s="42">
        <f>IFERROR(VLOOKUP($H535,'Refuse F Rev'!$A:$E,17,FALSE),0)</f>
        <v>0</v>
      </c>
      <c r="AD535" s="34">
        <f>IFERROR(VLOOKUP($H535,'Refuse F Exp'!$A:$E,15,FALSE),0)</f>
        <v>0</v>
      </c>
      <c r="AE535" s="34">
        <f>IFERROR(VLOOKUP($H535,'Refuse F Exp'!$A:$E,16,FALSE),0)</f>
        <v>0</v>
      </c>
      <c r="AF535" s="42">
        <f>IFERROR(VLOOKUP($H535,'Refuse F Exp'!$A:$E,17,FALSE),0)</f>
        <v>0</v>
      </c>
      <c r="AG535" s="34">
        <f>IFERROR(VLOOKUP($H535,#REF!,10,FALSE),0)</f>
        <v>0</v>
      </c>
      <c r="AH535" s="34">
        <f>IFERROR(VLOOKUP($H535,#REF!,11,FALSE),0)</f>
        <v>0</v>
      </c>
      <c r="AI535" s="42">
        <f>IFERROR(VLOOKUP($H535,#REF!,12,FALSE),0)</f>
        <v>0</v>
      </c>
      <c r="AJ535" s="34">
        <f>IFERROR(VLOOKUP($H535,#REF!,10,FALSE),0)</f>
        <v>0</v>
      </c>
      <c r="AK535" s="34">
        <f>IFERROR(VLOOKUP($H535,#REF!,11,FALSE),0)</f>
        <v>0</v>
      </c>
      <c r="AL535" s="42">
        <f>IFERROR(VLOOKUP($H535,#REF!,12,FALSE),0)</f>
        <v>0</v>
      </c>
      <c r="AM535" s="34">
        <f>IFERROR(VLOOKUP($H535,#REF!,10,FALSE),0)</f>
        <v>0</v>
      </c>
      <c r="AN535" s="34">
        <f>IFERROR(VLOOKUP($H535,#REF!,11,FALSE),0)</f>
        <v>0</v>
      </c>
      <c r="AO535" s="42">
        <f>IFERROR(VLOOKUP($H535,#REF!,12,FALSE),0)</f>
        <v>0</v>
      </c>
      <c r="AP535" s="34">
        <f>IFERROR(VLOOKUP($H535,#REF!,10,FALSE),0)</f>
        <v>0</v>
      </c>
      <c r="AQ535" s="34">
        <f>IFERROR(VLOOKUP($H535,#REF!,11,FALSE),0)</f>
        <v>0</v>
      </c>
      <c r="AR535" s="42">
        <f>IFERROR(VLOOKUP($H535,#REF!,12,FALSE),0)</f>
        <v>0</v>
      </c>
      <c r="AS535" s="34">
        <f>IFERROR(VLOOKUP($H535,#REF!,13,FALSE),0)</f>
        <v>0</v>
      </c>
      <c r="AT535" s="34">
        <f>IFERROR(VLOOKUP($H535,#REF!,14,FALSE),0)</f>
        <v>0</v>
      </c>
      <c r="AU535" s="42">
        <f>IFERROR(VLOOKUP($H535,#REF!,15,FALSE),0)</f>
        <v>0</v>
      </c>
      <c r="AV535" s="34">
        <f>IFERROR(VLOOKUP($H535,#REF!,15,FALSE),0)</f>
        <v>0</v>
      </c>
      <c r="AW535" s="34">
        <f>IFERROR(VLOOKUP($H535,#REF!,16,FALSE),0)</f>
        <v>0</v>
      </c>
      <c r="AX535" s="42">
        <f>IFERROR(VLOOKUP($H535,#REF!,17,FALSE),0)</f>
        <v>0</v>
      </c>
    </row>
    <row r="536" spans="1:50" x14ac:dyDescent="0.3">
      <c r="A536" s="33" t="str">
        <f t="shared" si="32"/>
        <v>EM-8160-4-616</v>
      </c>
      <c r="B536" s="33" t="str">
        <f>+'R&amp;E EXPORT'!B535</f>
        <v>REFUSE-RECYCLE COST</v>
      </c>
      <c r="C536" t="str">
        <f>IFERROR(VLOOKUP(A536,'MCSJ Export'!A:C,3,FALSE),"")</f>
        <v>Sub Account</v>
      </c>
      <c r="D536" s="37">
        <f t="shared" ca="1" si="33"/>
        <v>0</v>
      </c>
      <c r="E536" s="37">
        <f t="shared" ca="1" si="34"/>
        <v>0</v>
      </c>
      <c r="F536" s="37">
        <f t="shared" ca="1" si="35"/>
        <v>0</v>
      </c>
      <c r="G536" s="37"/>
      <c r="H536" s="33" t="str">
        <f>+'R&amp;E EXPORT'!A535</f>
        <v>EM-8160-4-616</v>
      </c>
      <c r="I536" s="34">
        <f>IFERROR(VLOOKUP($H536,'Gen F Rev'!$A:$M,15,FALSE),0)</f>
        <v>0</v>
      </c>
      <c r="J536" s="34">
        <f>IFERROR(VLOOKUP($H536,'Gen F Rev'!$A:$M,16,FALSE),0)</f>
        <v>0</v>
      </c>
      <c r="K536" s="42">
        <f>IFERROR(VLOOKUP($H536,'Gen F Rev'!$A:$M,17,FALSE),0)</f>
        <v>0</v>
      </c>
      <c r="L536" s="34">
        <f>IFERROR(VLOOKUP($H536,'Gen F Exp'!$A:$E,15,FALSE),0)</f>
        <v>0</v>
      </c>
      <c r="M536" s="34">
        <f>IFERROR(VLOOKUP($H536,'Gen F Exp'!$A:$E,16,FALSE),0)</f>
        <v>0</v>
      </c>
      <c r="N536" s="42">
        <f>IFERROR(VLOOKUP($H536,'Gen F Exp'!$A:$E,17,FALSE),0)</f>
        <v>0</v>
      </c>
      <c r="O536" s="34">
        <f>IFERROR(VLOOKUP($H536,'Water F Rev'!$A:$L,15,FALSE),0)</f>
        <v>0</v>
      </c>
      <c r="P536" s="34">
        <f>IFERROR(VLOOKUP($H536,'Water F Rev'!$A:$L,16,FALSE),0)</f>
        <v>0</v>
      </c>
      <c r="Q536" s="42">
        <f>IFERROR(VLOOKUP($H536,'Water F Rev'!$A:$L,17,FALSE),0)</f>
        <v>0</v>
      </c>
      <c r="R536" s="34">
        <f>IFERROR(VLOOKUP($H536,'Water F Exp'!$A:$K,15,FALSE),0)</f>
        <v>0</v>
      </c>
      <c r="S536" s="34">
        <f>IFERROR(VLOOKUP($H536,'Water F Exp'!$A:$K,16,FALSE),0)</f>
        <v>0</v>
      </c>
      <c r="T536" s="42">
        <f>IFERROR(VLOOKUP($H536,'Water F Exp'!$A:$K,17,FALSE),0)</f>
        <v>0</v>
      </c>
      <c r="U536" s="34">
        <f ca="1">IFERROR(VLOOKUP($H536,'Sewer F Rev'!$A:$E,15,FALSE),0)</f>
        <v>0</v>
      </c>
      <c r="V536" s="34">
        <f ca="1">IFERROR(VLOOKUP($H536,'Sewer F Rev'!$A:$E,16,FALSE),0)</f>
        <v>0</v>
      </c>
      <c r="W536" s="42">
        <f ca="1">IFERROR(VLOOKUP($H536,'Sewer F Rev'!$A:$E,17,FALSE),0)</f>
        <v>0</v>
      </c>
      <c r="X536" s="34">
        <f>IFERROR(VLOOKUP($H536,'Sewer F Exp'!$A:$B,15,FALSE),0)</f>
        <v>0</v>
      </c>
      <c r="Y536" s="34">
        <f>IFERROR(VLOOKUP($H536,'Sewer F Exp'!$A:$B,16,FALSE),0)</f>
        <v>0</v>
      </c>
      <c r="Z536" s="42">
        <f>IFERROR(VLOOKUP($H536,'Sewer F Exp'!$A:$B,17,FALSE),0)</f>
        <v>0</v>
      </c>
      <c r="AA536" s="34">
        <f>IFERROR(VLOOKUP($H536,'Refuse F Rev'!$A:$E,15,FALSE),0)</f>
        <v>0</v>
      </c>
      <c r="AB536" s="34">
        <f>IFERROR(VLOOKUP($H536,'Refuse F Rev'!$A:$E,16,FALSE),0)</f>
        <v>0</v>
      </c>
      <c r="AC536" s="42">
        <f>IFERROR(VLOOKUP($H536,'Refuse F Rev'!$A:$E,17,FALSE),0)</f>
        <v>0</v>
      </c>
      <c r="AD536" s="34">
        <f>IFERROR(VLOOKUP($H536,'Refuse F Exp'!$A:$E,15,FALSE),0)</f>
        <v>0</v>
      </c>
      <c r="AE536" s="34">
        <f>IFERROR(VLOOKUP($H536,'Refuse F Exp'!$A:$E,16,FALSE),0)</f>
        <v>0</v>
      </c>
      <c r="AF536" s="42">
        <f>IFERROR(VLOOKUP($H536,'Refuse F Exp'!$A:$E,17,FALSE),0)</f>
        <v>0</v>
      </c>
      <c r="AG536" s="34">
        <f>IFERROR(VLOOKUP($H536,#REF!,10,FALSE),0)</f>
        <v>0</v>
      </c>
      <c r="AH536" s="34">
        <f>IFERROR(VLOOKUP($H536,#REF!,11,FALSE),0)</f>
        <v>0</v>
      </c>
      <c r="AI536" s="42">
        <f>IFERROR(VLOOKUP($H536,#REF!,12,FALSE),0)</f>
        <v>0</v>
      </c>
      <c r="AJ536" s="34">
        <f>IFERROR(VLOOKUP($H536,#REF!,10,FALSE),0)</f>
        <v>0</v>
      </c>
      <c r="AK536" s="34">
        <f>IFERROR(VLOOKUP($H536,#REF!,11,FALSE),0)</f>
        <v>0</v>
      </c>
      <c r="AL536" s="42">
        <f>IFERROR(VLOOKUP($H536,#REF!,12,FALSE),0)</f>
        <v>0</v>
      </c>
      <c r="AM536" s="34">
        <f>IFERROR(VLOOKUP($H536,#REF!,10,FALSE),0)</f>
        <v>0</v>
      </c>
      <c r="AN536" s="34">
        <f>IFERROR(VLOOKUP($H536,#REF!,11,FALSE),0)</f>
        <v>0</v>
      </c>
      <c r="AO536" s="42">
        <f>IFERROR(VLOOKUP($H536,#REF!,12,FALSE),0)</f>
        <v>0</v>
      </c>
      <c r="AP536" s="34">
        <f>IFERROR(VLOOKUP($H536,#REF!,10,FALSE),0)</f>
        <v>0</v>
      </c>
      <c r="AQ536" s="34">
        <f>IFERROR(VLOOKUP($H536,#REF!,11,FALSE),0)</f>
        <v>0</v>
      </c>
      <c r="AR536" s="42">
        <f>IFERROR(VLOOKUP($H536,#REF!,12,FALSE),0)</f>
        <v>0</v>
      </c>
      <c r="AS536" s="34">
        <f>IFERROR(VLOOKUP($H536,#REF!,13,FALSE),0)</f>
        <v>0</v>
      </c>
      <c r="AT536" s="34">
        <f>IFERROR(VLOOKUP($H536,#REF!,14,FALSE),0)</f>
        <v>0</v>
      </c>
      <c r="AU536" s="42">
        <f>IFERROR(VLOOKUP($H536,#REF!,15,FALSE),0)</f>
        <v>0</v>
      </c>
      <c r="AV536" s="34">
        <f>IFERROR(VLOOKUP($H536,#REF!,15,FALSE),0)</f>
        <v>0</v>
      </c>
      <c r="AW536" s="34">
        <f>IFERROR(VLOOKUP($H536,#REF!,16,FALSE),0)</f>
        <v>0</v>
      </c>
      <c r="AX536" s="42">
        <f>IFERROR(VLOOKUP($H536,#REF!,17,FALSE),0)</f>
        <v>0</v>
      </c>
    </row>
    <row r="537" spans="1:50" x14ac:dyDescent="0.3">
      <c r="A537" s="33" t="str">
        <f t="shared" si="32"/>
        <v>EM-8160-4-915</v>
      </c>
      <c r="B537" s="33" t="str">
        <f>+'R&amp;E EXPORT'!B536</f>
        <v>REFUSE-CLOTHING ALLOWANCE-DPW</v>
      </c>
      <c r="C537" t="str">
        <f>IFERROR(VLOOKUP(A537,'MCSJ Export'!A:C,3,FALSE),"")</f>
        <v>Sub Account</v>
      </c>
      <c r="D537" s="37">
        <f t="shared" ca="1" si="33"/>
        <v>0</v>
      </c>
      <c r="E537" s="37">
        <f t="shared" ca="1" si="34"/>
        <v>0</v>
      </c>
      <c r="F537" s="37">
        <f t="shared" ca="1" si="35"/>
        <v>0</v>
      </c>
      <c r="G537" s="37"/>
      <c r="H537" s="33" t="str">
        <f>+'R&amp;E EXPORT'!A536</f>
        <v>EM-8160-4-915</v>
      </c>
      <c r="I537" s="34">
        <f>IFERROR(VLOOKUP($H537,'Gen F Rev'!$A:$M,15,FALSE),0)</f>
        <v>0</v>
      </c>
      <c r="J537" s="34">
        <f>IFERROR(VLOOKUP($H537,'Gen F Rev'!$A:$M,16,FALSE),0)</f>
        <v>0</v>
      </c>
      <c r="K537" s="42">
        <f>IFERROR(VLOOKUP($H537,'Gen F Rev'!$A:$M,17,FALSE),0)</f>
        <v>0</v>
      </c>
      <c r="L537" s="34">
        <f>IFERROR(VLOOKUP($H537,'Gen F Exp'!$A:$E,15,FALSE),0)</f>
        <v>0</v>
      </c>
      <c r="M537" s="34">
        <f>IFERROR(VLOOKUP($H537,'Gen F Exp'!$A:$E,16,FALSE),0)</f>
        <v>0</v>
      </c>
      <c r="N537" s="42">
        <f>IFERROR(VLOOKUP($H537,'Gen F Exp'!$A:$E,17,FALSE),0)</f>
        <v>0</v>
      </c>
      <c r="O537" s="34">
        <f>IFERROR(VLOOKUP($H537,'Water F Rev'!$A:$L,15,FALSE),0)</f>
        <v>0</v>
      </c>
      <c r="P537" s="34">
        <f>IFERROR(VLOOKUP($H537,'Water F Rev'!$A:$L,16,FALSE),0)</f>
        <v>0</v>
      </c>
      <c r="Q537" s="42">
        <f>IFERROR(VLOOKUP($H537,'Water F Rev'!$A:$L,17,FALSE),0)</f>
        <v>0</v>
      </c>
      <c r="R537" s="34">
        <f>IFERROR(VLOOKUP($H537,'Water F Exp'!$A:$K,15,FALSE),0)</f>
        <v>0</v>
      </c>
      <c r="S537" s="34">
        <f>IFERROR(VLOOKUP($H537,'Water F Exp'!$A:$K,16,FALSE),0)</f>
        <v>0</v>
      </c>
      <c r="T537" s="42">
        <f>IFERROR(VLOOKUP($H537,'Water F Exp'!$A:$K,17,FALSE),0)</f>
        <v>0</v>
      </c>
      <c r="U537" s="34">
        <f ca="1">IFERROR(VLOOKUP($H537,'Sewer F Rev'!$A:$E,15,FALSE),0)</f>
        <v>0</v>
      </c>
      <c r="V537" s="34">
        <f ca="1">IFERROR(VLOOKUP($H537,'Sewer F Rev'!$A:$E,16,FALSE),0)</f>
        <v>0</v>
      </c>
      <c r="W537" s="42">
        <f ca="1">IFERROR(VLOOKUP($H537,'Sewer F Rev'!$A:$E,17,FALSE),0)</f>
        <v>0</v>
      </c>
      <c r="X537" s="34">
        <f>IFERROR(VLOOKUP($H537,'Sewer F Exp'!$A:$B,15,FALSE),0)</f>
        <v>0</v>
      </c>
      <c r="Y537" s="34">
        <f>IFERROR(VLOOKUP($H537,'Sewer F Exp'!$A:$B,16,FALSE),0)</f>
        <v>0</v>
      </c>
      <c r="Z537" s="42">
        <f>IFERROR(VLOOKUP($H537,'Sewer F Exp'!$A:$B,17,FALSE),0)</f>
        <v>0</v>
      </c>
      <c r="AA537" s="34">
        <f>IFERROR(VLOOKUP($H537,'Refuse F Rev'!$A:$E,15,FALSE),0)</f>
        <v>0</v>
      </c>
      <c r="AB537" s="34">
        <f>IFERROR(VLOOKUP($H537,'Refuse F Rev'!$A:$E,16,FALSE),0)</f>
        <v>0</v>
      </c>
      <c r="AC537" s="42">
        <f>IFERROR(VLOOKUP($H537,'Refuse F Rev'!$A:$E,17,FALSE),0)</f>
        <v>0</v>
      </c>
      <c r="AD537" s="34">
        <f>IFERROR(VLOOKUP($H537,'Refuse F Exp'!$A:$E,15,FALSE),0)</f>
        <v>0</v>
      </c>
      <c r="AE537" s="34">
        <f>IFERROR(VLOOKUP($H537,'Refuse F Exp'!$A:$E,16,FALSE),0)</f>
        <v>0</v>
      </c>
      <c r="AF537" s="42">
        <f>IFERROR(VLOOKUP($H537,'Refuse F Exp'!$A:$E,17,FALSE),0)</f>
        <v>0</v>
      </c>
      <c r="AG537" s="34">
        <f>IFERROR(VLOOKUP($H537,#REF!,10,FALSE),0)</f>
        <v>0</v>
      </c>
      <c r="AH537" s="34">
        <f>IFERROR(VLOOKUP($H537,#REF!,11,FALSE),0)</f>
        <v>0</v>
      </c>
      <c r="AI537" s="42">
        <f>IFERROR(VLOOKUP($H537,#REF!,12,FALSE),0)</f>
        <v>0</v>
      </c>
      <c r="AJ537" s="34">
        <f>IFERROR(VLOOKUP($H537,#REF!,10,FALSE),0)</f>
        <v>0</v>
      </c>
      <c r="AK537" s="34">
        <f>IFERROR(VLOOKUP($H537,#REF!,11,FALSE),0)</f>
        <v>0</v>
      </c>
      <c r="AL537" s="42">
        <f>IFERROR(VLOOKUP($H537,#REF!,12,FALSE),0)</f>
        <v>0</v>
      </c>
      <c r="AM537" s="34">
        <f>IFERROR(VLOOKUP($H537,#REF!,10,FALSE),0)</f>
        <v>0</v>
      </c>
      <c r="AN537" s="34">
        <f>IFERROR(VLOOKUP($H537,#REF!,11,FALSE),0)</f>
        <v>0</v>
      </c>
      <c r="AO537" s="42">
        <f>IFERROR(VLOOKUP($H537,#REF!,12,FALSE),0)</f>
        <v>0</v>
      </c>
      <c r="AP537" s="34">
        <f>IFERROR(VLOOKUP($H537,#REF!,10,FALSE),0)</f>
        <v>0</v>
      </c>
      <c r="AQ537" s="34">
        <f>IFERROR(VLOOKUP($H537,#REF!,11,FALSE),0)</f>
        <v>0</v>
      </c>
      <c r="AR537" s="42">
        <f>IFERROR(VLOOKUP($H537,#REF!,12,FALSE),0)</f>
        <v>0</v>
      </c>
      <c r="AS537" s="34">
        <f>IFERROR(VLOOKUP($H537,#REF!,13,FALSE),0)</f>
        <v>0</v>
      </c>
      <c r="AT537" s="34">
        <f>IFERROR(VLOOKUP($H537,#REF!,14,FALSE),0)</f>
        <v>0</v>
      </c>
      <c r="AU537" s="42">
        <f>IFERROR(VLOOKUP($H537,#REF!,15,FALSE),0)</f>
        <v>0</v>
      </c>
      <c r="AV537" s="34">
        <f>IFERROR(VLOOKUP($H537,#REF!,15,FALSE),0)</f>
        <v>0</v>
      </c>
      <c r="AW537" s="34">
        <f>IFERROR(VLOOKUP($H537,#REF!,16,FALSE),0)</f>
        <v>0</v>
      </c>
      <c r="AX537" s="42">
        <f>IFERROR(VLOOKUP($H537,#REF!,17,FALSE),0)</f>
        <v>0</v>
      </c>
    </row>
    <row r="538" spans="1:50" x14ac:dyDescent="0.3">
      <c r="A538" s="33" t="str">
        <f t="shared" si="32"/>
        <v>EM-8160-4-920</v>
      </c>
      <c r="B538" s="33" t="str">
        <f>+'R&amp;E EXPORT'!B537</f>
        <v>REFUSE-CDL RENEWAL &amp; DRUG TESTING</v>
      </c>
      <c r="C538" t="str">
        <f>IFERROR(VLOOKUP(A538,'MCSJ Export'!A:C,3,FALSE),"")</f>
        <v>Sub Account</v>
      </c>
      <c r="D538" s="37">
        <f t="shared" ca="1" si="33"/>
        <v>0</v>
      </c>
      <c r="E538" s="37">
        <f t="shared" ca="1" si="34"/>
        <v>0</v>
      </c>
      <c r="F538" s="37">
        <f t="shared" ca="1" si="35"/>
        <v>0</v>
      </c>
      <c r="G538" s="37"/>
      <c r="H538" s="33" t="str">
        <f>+'R&amp;E EXPORT'!A537</f>
        <v>EM-8160-4-920</v>
      </c>
      <c r="I538" s="34">
        <f>IFERROR(VLOOKUP($H538,'Gen F Rev'!$A:$M,15,FALSE),0)</f>
        <v>0</v>
      </c>
      <c r="J538" s="34">
        <f>IFERROR(VLOOKUP($H538,'Gen F Rev'!$A:$M,16,FALSE),0)</f>
        <v>0</v>
      </c>
      <c r="K538" s="42">
        <f>IFERROR(VLOOKUP($H538,'Gen F Rev'!$A:$M,17,FALSE),0)</f>
        <v>0</v>
      </c>
      <c r="L538" s="34">
        <f>IFERROR(VLOOKUP($H538,'Gen F Exp'!$A:$E,15,FALSE),0)</f>
        <v>0</v>
      </c>
      <c r="M538" s="34">
        <f>IFERROR(VLOOKUP($H538,'Gen F Exp'!$A:$E,16,FALSE),0)</f>
        <v>0</v>
      </c>
      <c r="N538" s="42">
        <f>IFERROR(VLOOKUP($H538,'Gen F Exp'!$A:$E,17,FALSE),0)</f>
        <v>0</v>
      </c>
      <c r="O538" s="34">
        <f>IFERROR(VLOOKUP($H538,'Water F Rev'!$A:$L,15,FALSE),0)</f>
        <v>0</v>
      </c>
      <c r="P538" s="34">
        <f>IFERROR(VLOOKUP($H538,'Water F Rev'!$A:$L,16,FALSE),0)</f>
        <v>0</v>
      </c>
      <c r="Q538" s="42">
        <f>IFERROR(VLOOKUP($H538,'Water F Rev'!$A:$L,17,FALSE),0)</f>
        <v>0</v>
      </c>
      <c r="R538" s="34">
        <f>IFERROR(VLOOKUP($H538,'Water F Exp'!$A:$K,15,FALSE),0)</f>
        <v>0</v>
      </c>
      <c r="S538" s="34">
        <f>IFERROR(VLOOKUP($H538,'Water F Exp'!$A:$K,16,FALSE),0)</f>
        <v>0</v>
      </c>
      <c r="T538" s="42">
        <f>IFERROR(VLOOKUP($H538,'Water F Exp'!$A:$K,17,FALSE),0)</f>
        <v>0</v>
      </c>
      <c r="U538" s="34">
        <f ca="1">IFERROR(VLOOKUP($H538,'Sewer F Rev'!$A:$E,15,FALSE),0)</f>
        <v>0</v>
      </c>
      <c r="V538" s="34">
        <f ca="1">IFERROR(VLOOKUP($H538,'Sewer F Rev'!$A:$E,16,FALSE),0)</f>
        <v>0</v>
      </c>
      <c r="W538" s="42">
        <f ca="1">IFERROR(VLOOKUP($H538,'Sewer F Rev'!$A:$E,17,FALSE),0)</f>
        <v>0</v>
      </c>
      <c r="X538" s="34">
        <f>IFERROR(VLOOKUP($H538,'Sewer F Exp'!$A:$B,15,FALSE),0)</f>
        <v>0</v>
      </c>
      <c r="Y538" s="34">
        <f>IFERROR(VLOOKUP($H538,'Sewer F Exp'!$A:$B,16,FALSE),0)</f>
        <v>0</v>
      </c>
      <c r="Z538" s="42">
        <f>IFERROR(VLOOKUP($H538,'Sewer F Exp'!$A:$B,17,FALSE),0)</f>
        <v>0</v>
      </c>
      <c r="AA538" s="34">
        <f>IFERROR(VLOOKUP($H538,'Refuse F Rev'!$A:$E,15,FALSE),0)</f>
        <v>0</v>
      </c>
      <c r="AB538" s="34">
        <f>IFERROR(VLOOKUP($H538,'Refuse F Rev'!$A:$E,16,FALSE),0)</f>
        <v>0</v>
      </c>
      <c r="AC538" s="42">
        <f>IFERROR(VLOOKUP($H538,'Refuse F Rev'!$A:$E,17,FALSE),0)</f>
        <v>0</v>
      </c>
      <c r="AD538" s="34">
        <f>IFERROR(VLOOKUP($H538,'Refuse F Exp'!$A:$E,15,FALSE),0)</f>
        <v>0</v>
      </c>
      <c r="AE538" s="34">
        <f>IFERROR(VLOOKUP($H538,'Refuse F Exp'!$A:$E,16,FALSE),0)</f>
        <v>0</v>
      </c>
      <c r="AF538" s="42">
        <f>IFERROR(VLOOKUP($H538,'Refuse F Exp'!$A:$E,17,FALSE),0)</f>
        <v>0</v>
      </c>
      <c r="AG538" s="34">
        <f>IFERROR(VLOOKUP($H538,#REF!,10,FALSE),0)</f>
        <v>0</v>
      </c>
      <c r="AH538" s="34">
        <f>IFERROR(VLOOKUP($H538,#REF!,11,FALSE),0)</f>
        <v>0</v>
      </c>
      <c r="AI538" s="42">
        <f>IFERROR(VLOOKUP($H538,#REF!,12,FALSE),0)</f>
        <v>0</v>
      </c>
      <c r="AJ538" s="34">
        <f>IFERROR(VLOOKUP($H538,#REF!,10,FALSE),0)</f>
        <v>0</v>
      </c>
      <c r="AK538" s="34">
        <f>IFERROR(VLOOKUP($H538,#REF!,11,FALSE),0)</f>
        <v>0</v>
      </c>
      <c r="AL538" s="42">
        <f>IFERROR(VLOOKUP($H538,#REF!,12,FALSE),0)</f>
        <v>0</v>
      </c>
      <c r="AM538" s="34">
        <f>IFERROR(VLOOKUP($H538,#REF!,10,FALSE),0)</f>
        <v>0</v>
      </c>
      <c r="AN538" s="34">
        <f>IFERROR(VLOOKUP($H538,#REF!,11,FALSE),0)</f>
        <v>0</v>
      </c>
      <c r="AO538" s="42">
        <f>IFERROR(VLOOKUP($H538,#REF!,12,FALSE),0)</f>
        <v>0</v>
      </c>
      <c r="AP538" s="34">
        <f>IFERROR(VLOOKUP($H538,#REF!,10,FALSE),0)</f>
        <v>0</v>
      </c>
      <c r="AQ538" s="34">
        <f>IFERROR(VLOOKUP($H538,#REF!,11,FALSE),0)</f>
        <v>0</v>
      </c>
      <c r="AR538" s="42">
        <f>IFERROR(VLOOKUP($H538,#REF!,12,FALSE),0)</f>
        <v>0</v>
      </c>
      <c r="AS538" s="34">
        <f>IFERROR(VLOOKUP($H538,#REF!,13,FALSE),0)</f>
        <v>0</v>
      </c>
      <c r="AT538" s="34">
        <f>IFERROR(VLOOKUP($H538,#REF!,14,FALSE),0)</f>
        <v>0</v>
      </c>
      <c r="AU538" s="42">
        <f>IFERROR(VLOOKUP($H538,#REF!,15,FALSE),0)</f>
        <v>0</v>
      </c>
      <c r="AV538" s="34">
        <f>IFERROR(VLOOKUP($H538,#REF!,15,FALSE),0)</f>
        <v>0</v>
      </c>
      <c r="AW538" s="34">
        <f>IFERROR(VLOOKUP($H538,#REF!,16,FALSE),0)</f>
        <v>0</v>
      </c>
      <c r="AX538" s="42">
        <f>IFERROR(VLOOKUP($H538,#REF!,17,FALSE),0)</f>
        <v>0</v>
      </c>
    </row>
    <row r="539" spans="1:50" x14ac:dyDescent="0.3">
      <c r="A539" s="33" t="str">
        <f t="shared" si="32"/>
        <v>EM-9010-8-010</v>
      </c>
      <c r="B539" s="33" t="str">
        <f>+'R&amp;E EXPORT'!B538</f>
        <v>REF-EMPLOYEE BENEFIT-NYS RETIREMENT</v>
      </c>
      <c r="C539" t="str">
        <f>IFERROR(VLOOKUP(A539,'MCSJ Export'!A:C,3,FALSE),"")</f>
        <v>Line Item Control</v>
      </c>
      <c r="D539" s="37">
        <f t="shared" ca="1" si="33"/>
        <v>0</v>
      </c>
      <c r="E539" s="37">
        <f t="shared" ca="1" si="34"/>
        <v>0</v>
      </c>
      <c r="F539" s="37">
        <f t="shared" ca="1" si="35"/>
        <v>0</v>
      </c>
      <c r="G539" s="37"/>
      <c r="H539" s="33" t="str">
        <f>+'R&amp;E EXPORT'!A538</f>
        <v>EM-9010-8-010</v>
      </c>
      <c r="I539" s="34">
        <f>IFERROR(VLOOKUP($H539,'Gen F Rev'!$A:$M,15,FALSE),0)</f>
        <v>0</v>
      </c>
      <c r="J539" s="34">
        <f>IFERROR(VLOOKUP($H539,'Gen F Rev'!$A:$M,16,FALSE),0)</f>
        <v>0</v>
      </c>
      <c r="K539" s="42">
        <f>IFERROR(VLOOKUP($H539,'Gen F Rev'!$A:$M,17,FALSE),0)</f>
        <v>0</v>
      </c>
      <c r="L539" s="34">
        <f>IFERROR(VLOOKUP($H539,'Gen F Exp'!$A:$E,15,FALSE),0)</f>
        <v>0</v>
      </c>
      <c r="M539" s="34">
        <f>IFERROR(VLOOKUP($H539,'Gen F Exp'!$A:$E,16,FALSE),0)</f>
        <v>0</v>
      </c>
      <c r="N539" s="42">
        <f>IFERROR(VLOOKUP($H539,'Gen F Exp'!$A:$E,17,FALSE),0)</f>
        <v>0</v>
      </c>
      <c r="O539" s="34">
        <f>IFERROR(VLOOKUP($H539,'Water F Rev'!$A:$L,15,FALSE),0)</f>
        <v>0</v>
      </c>
      <c r="P539" s="34">
        <f>IFERROR(VLOOKUP($H539,'Water F Rev'!$A:$L,16,FALSE),0)</f>
        <v>0</v>
      </c>
      <c r="Q539" s="42">
        <f>IFERROR(VLOOKUP($H539,'Water F Rev'!$A:$L,17,FALSE),0)</f>
        <v>0</v>
      </c>
      <c r="R539" s="34">
        <f>IFERROR(VLOOKUP($H539,'Water F Exp'!$A:$K,15,FALSE),0)</f>
        <v>0</v>
      </c>
      <c r="S539" s="34">
        <f>IFERROR(VLOOKUP($H539,'Water F Exp'!$A:$K,16,FALSE),0)</f>
        <v>0</v>
      </c>
      <c r="T539" s="42">
        <f>IFERROR(VLOOKUP($H539,'Water F Exp'!$A:$K,17,FALSE),0)</f>
        <v>0</v>
      </c>
      <c r="U539" s="34">
        <f ca="1">IFERROR(VLOOKUP($H539,'Sewer F Rev'!$A:$E,15,FALSE),0)</f>
        <v>0</v>
      </c>
      <c r="V539" s="34">
        <f ca="1">IFERROR(VLOOKUP($H539,'Sewer F Rev'!$A:$E,16,FALSE),0)</f>
        <v>0</v>
      </c>
      <c r="W539" s="42">
        <f ca="1">IFERROR(VLOOKUP($H539,'Sewer F Rev'!$A:$E,17,FALSE),0)</f>
        <v>0</v>
      </c>
      <c r="X539" s="34">
        <f>IFERROR(VLOOKUP($H539,'Sewer F Exp'!$A:$B,15,FALSE),0)</f>
        <v>0</v>
      </c>
      <c r="Y539" s="34">
        <f>IFERROR(VLOOKUP($H539,'Sewer F Exp'!$A:$B,16,FALSE),0)</f>
        <v>0</v>
      </c>
      <c r="Z539" s="42">
        <f>IFERROR(VLOOKUP($H539,'Sewer F Exp'!$A:$B,17,FALSE),0)</f>
        <v>0</v>
      </c>
      <c r="AA539" s="34">
        <f>IFERROR(VLOOKUP($H539,'Refuse F Rev'!$A:$E,15,FALSE),0)</f>
        <v>0</v>
      </c>
      <c r="AB539" s="34">
        <f>IFERROR(VLOOKUP($H539,'Refuse F Rev'!$A:$E,16,FALSE),0)</f>
        <v>0</v>
      </c>
      <c r="AC539" s="42">
        <f>IFERROR(VLOOKUP($H539,'Refuse F Rev'!$A:$E,17,FALSE),0)</f>
        <v>0</v>
      </c>
      <c r="AD539" s="34">
        <f>IFERROR(VLOOKUP($H539,'Refuse F Exp'!$A:$E,15,FALSE),0)</f>
        <v>0</v>
      </c>
      <c r="AE539" s="34">
        <f>IFERROR(VLOOKUP($H539,'Refuse F Exp'!$A:$E,16,FALSE),0)</f>
        <v>0</v>
      </c>
      <c r="AF539" s="42">
        <f>IFERROR(VLOOKUP($H539,'Refuse F Exp'!$A:$E,17,FALSE),0)</f>
        <v>0</v>
      </c>
      <c r="AG539" s="34">
        <f>IFERROR(VLOOKUP($H539,#REF!,10,FALSE),0)</f>
        <v>0</v>
      </c>
      <c r="AH539" s="34">
        <f>IFERROR(VLOOKUP($H539,#REF!,11,FALSE),0)</f>
        <v>0</v>
      </c>
      <c r="AI539" s="42">
        <f>IFERROR(VLOOKUP($H539,#REF!,12,FALSE),0)</f>
        <v>0</v>
      </c>
      <c r="AJ539" s="34">
        <f>IFERROR(VLOOKUP($H539,#REF!,10,FALSE),0)</f>
        <v>0</v>
      </c>
      <c r="AK539" s="34">
        <f>IFERROR(VLOOKUP($H539,#REF!,11,FALSE),0)</f>
        <v>0</v>
      </c>
      <c r="AL539" s="42">
        <f>IFERROR(VLOOKUP($H539,#REF!,12,FALSE),0)</f>
        <v>0</v>
      </c>
      <c r="AM539" s="34">
        <f>IFERROR(VLOOKUP($H539,#REF!,10,FALSE),0)</f>
        <v>0</v>
      </c>
      <c r="AN539" s="34">
        <f>IFERROR(VLOOKUP($H539,#REF!,11,FALSE),0)</f>
        <v>0</v>
      </c>
      <c r="AO539" s="42">
        <f>IFERROR(VLOOKUP($H539,#REF!,12,FALSE),0)</f>
        <v>0</v>
      </c>
      <c r="AP539" s="34">
        <f>IFERROR(VLOOKUP($H539,#REF!,10,FALSE),0)</f>
        <v>0</v>
      </c>
      <c r="AQ539" s="34">
        <f>IFERROR(VLOOKUP($H539,#REF!,11,FALSE),0)</f>
        <v>0</v>
      </c>
      <c r="AR539" s="42">
        <f>IFERROR(VLOOKUP($H539,#REF!,12,FALSE),0)</f>
        <v>0</v>
      </c>
      <c r="AS539" s="34">
        <f>IFERROR(VLOOKUP($H539,#REF!,13,FALSE),0)</f>
        <v>0</v>
      </c>
      <c r="AT539" s="34">
        <f>IFERROR(VLOOKUP($H539,#REF!,14,FALSE),0)</f>
        <v>0</v>
      </c>
      <c r="AU539" s="42">
        <f>IFERROR(VLOOKUP($H539,#REF!,15,FALSE),0)</f>
        <v>0</v>
      </c>
      <c r="AV539" s="34">
        <f>IFERROR(VLOOKUP($H539,#REF!,15,FALSE),0)</f>
        <v>0</v>
      </c>
      <c r="AW539" s="34">
        <f>IFERROR(VLOOKUP($H539,#REF!,16,FALSE),0)</f>
        <v>0</v>
      </c>
      <c r="AX539" s="42">
        <f>IFERROR(VLOOKUP($H539,#REF!,17,FALSE),0)</f>
        <v>0</v>
      </c>
    </row>
    <row r="540" spans="1:50" x14ac:dyDescent="0.3">
      <c r="A540" s="33" t="str">
        <f t="shared" si="32"/>
        <v>EM-9030-8-030</v>
      </c>
      <c r="B540" s="33" t="str">
        <f>+'R&amp;E EXPORT'!B539</f>
        <v>REF-EMPLOYEE BENEFIT-SOCIAL SECURITY</v>
      </c>
      <c r="C540" t="str">
        <f>IFERROR(VLOOKUP(A540,'MCSJ Export'!A:C,3,FALSE),"")</f>
        <v>Line Item Control</v>
      </c>
      <c r="D540" s="37">
        <f t="shared" ca="1" si="33"/>
        <v>0</v>
      </c>
      <c r="E540" s="37">
        <f t="shared" ca="1" si="34"/>
        <v>0</v>
      </c>
      <c r="F540" s="37">
        <f t="shared" ca="1" si="35"/>
        <v>0</v>
      </c>
      <c r="G540" s="37"/>
      <c r="H540" s="33" t="str">
        <f>+'R&amp;E EXPORT'!A539</f>
        <v>EM-9030-8-030</v>
      </c>
      <c r="I540" s="34">
        <f>IFERROR(VLOOKUP($H540,'Gen F Rev'!$A:$M,15,FALSE),0)</f>
        <v>0</v>
      </c>
      <c r="J540" s="34">
        <f>IFERROR(VLOOKUP($H540,'Gen F Rev'!$A:$M,16,FALSE),0)</f>
        <v>0</v>
      </c>
      <c r="K540" s="42">
        <f>IFERROR(VLOOKUP($H540,'Gen F Rev'!$A:$M,17,FALSE),0)</f>
        <v>0</v>
      </c>
      <c r="L540" s="34">
        <f>IFERROR(VLOOKUP($H540,'Gen F Exp'!$A:$E,15,FALSE),0)</f>
        <v>0</v>
      </c>
      <c r="M540" s="34">
        <f>IFERROR(VLOOKUP($H540,'Gen F Exp'!$A:$E,16,FALSE),0)</f>
        <v>0</v>
      </c>
      <c r="N540" s="42">
        <f>IFERROR(VLOOKUP($H540,'Gen F Exp'!$A:$E,17,FALSE),0)</f>
        <v>0</v>
      </c>
      <c r="O540" s="34">
        <f>IFERROR(VLOOKUP($H540,'Water F Rev'!$A:$L,15,FALSE),0)</f>
        <v>0</v>
      </c>
      <c r="P540" s="34">
        <f>IFERROR(VLOOKUP($H540,'Water F Rev'!$A:$L,16,FALSE),0)</f>
        <v>0</v>
      </c>
      <c r="Q540" s="42">
        <f>IFERROR(VLOOKUP($H540,'Water F Rev'!$A:$L,17,FALSE),0)</f>
        <v>0</v>
      </c>
      <c r="R540" s="34">
        <f>IFERROR(VLOOKUP($H540,'Water F Exp'!$A:$K,15,FALSE),0)</f>
        <v>0</v>
      </c>
      <c r="S540" s="34">
        <f>IFERROR(VLOOKUP($H540,'Water F Exp'!$A:$K,16,FALSE),0)</f>
        <v>0</v>
      </c>
      <c r="T540" s="42">
        <f>IFERROR(VLOOKUP($H540,'Water F Exp'!$A:$K,17,FALSE),0)</f>
        <v>0</v>
      </c>
      <c r="U540" s="34">
        <f ca="1">IFERROR(VLOOKUP($H540,'Sewer F Rev'!$A:$E,15,FALSE),0)</f>
        <v>0</v>
      </c>
      <c r="V540" s="34">
        <f ca="1">IFERROR(VLOOKUP($H540,'Sewer F Rev'!$A:$E,16,FALSE),0)</f>
        <v>0</v>
      </c>
      <c r="W540" s="42">
        <f ca="1">IFERROR(VLOOKUP($H540,'Sewer F Rev'!$A:$E,17,FALSE),0)</f>
        <v>0</v>
      </c>
      <c r="X540" s="34">
        <f>IFERROR(VLOOKUP($H540,'Sewer F Exp'!$A:$B,15,FALSE),0)</f>
        <v>0</v>
      </c>
      <c r="Y540" s="34">
        <f>IFERROR(VLOOKUP($H540,'Sewer F Exp'!$A:$B,16,FALSE),0)</f>
        <v>0</v>
      </c>
      <c r="Z540" s="42">
        <f>IFERROR(VLOOKUP($H540,'Sewer F Exp'!$A:$B,17,FALSE),0)</f>
        <v>0</v>
      </c>
      <c r="AA540" s="34">
        <f>IFERROR(VLOOKUP($H540,'Refuse F Rev'!$A:$E,15,FALSE),0)</f>
        <v>0</v>
      </c>
      <c r="AB540" s="34">
        <f>IFERROR(VLOOKUP($H540,'Refuse F Rev'!$A:$E,16,FALSE),0)</f>
        <v>0</v>
      </c>
      <c r="AC540" s="42">
        <f>IFERROR(VLOOKUP($H540,'Refuse F Rev'!$A:$E,17,FALSE),0)</f>
        <v>0</v>
      </c>
      <c r="AD540" s="34">
        <f>IFERROR(VLOOKUP($H540,'Refuse F Exp'!$A:$E,15,FALSE),0)</f>
        <v>0</v>
      </c>
      <c r="AE540" s="34">
        <f>IFERROR(VLOOKUP($H540,'Refuse F Exp'!$A:$E,16,FALSE),0)</f>
        <v>0</v>
      </c>
      <c r="AF540" s="42">
        <f>IFERROR(VLOOKUP($H540,'Refuse F Exp'!$A:$E,17,FALSE),0)</f>
        <v>0</v>
      </c>
      <c r="AG540" s="34">
        <f>IFERROR(VLOOKUP($H540,#REF!,10,FALSE),0)</f>
        <v>0</v>
      </c>
      <c r="AH540" s="34">
        <f>IFERROR(VLOOKUP($H540,#REF!,11,FALSE),0)</f>
        <v>0</v>
      </c>
      <c r="AI540" s="42">
        <f>IFERROR(VLOOKUP($H540,#REF!,12,FALSE),0)</f>
        <v>0</v>
      </c>
      <c r="AJ540" s="34">
        <f>IFERROR(VLOOKUP($H540,#REF!,10,FALSE),0)</f>
        <v>0</v>
      </c>
      <c r="AK540" s="34">
        <f>IFERROR(VLOOKUP($H540,#REF!,11,FALSE),0)</f>
        <v>0</v>
      </c>
      <c r="AL540" s="42">
        <f>IFERROR(VLOOKUP($H540,#REF!,12,FALSE),0)</f>
        <v>0</v>
      </c>
      <c r="AM540" s="34">
        <f>IFERROR(VLOOKUP($H540,#REF!,10,FALSE),0)</f>
        <v>0</v>
      </c>
      <c r="AN540" s="34">
        <f>IFERROR(VLOOKUP($H540,#REF!,11,FALSE),0)</f>
        <v>0</v>
      </c>
      <c r="AO540" s="42">
        <f>IFERROR(VLOOKUP($H540,#REF!,12,FALSE),0)</f>
        <v>0</v>
      </c>
      <c r="AP540" s="34">
        <f>IFERROR(VLOOKUP($H540,#REF!,10,FALSE),0)</f>
        <v>0</v>
      </c>
      <c r="AQ540" s="34">
        <f>IFERROR(VLOOKUP($H540,#REF!,11,FALSE),0)</f>
        <v>0</v>
      </c>
      <c r="AR540" s="42">
        <f>IFERROR(VLOOKUP($H540,#REF!,12,FALSE),0)</f>
        <v>0</v>
      </c>
      <c r="AS540" s="34">
        <f>IFERROR(VLOOKUP($H540,#REF!,13,FALSE),0)</f>
        <v>0</v>
      </c>
      <c r="AT540" s="34">
        <f>IFERROR(VLOOKUP($H540,#REF!,14,FALSE),0)</f>
        <v>0</v>
      </c>
      <c r="AU540" s="42">
        <f>IFERROR(VLOOKUP($H540,#REF!,15,FALSE),0)</f>
        <v>0</v>
      </c>
      <c r="AV540" s="34">
        <f>IFERROR(VLOOKUP($H540,#REF!,15,FALSE),0)</f>
        <v>0</v>
      </c>
      <c r="AW540" s="34">
        <f>IFERROR(VLOOKUP($H540,#REF!,16,FALSE),0)</f>
        <v>0</v>
      </c>
      <c r="AX540" s="42">
        <f>IFERROR(VLOOKUP($H540,#REF!,17,FALSE),0)</f>
        <v>0</v>
      </c>
    </row>
    <row r="541" spans="1:50" x14ac:dyDescent="0.3">
      <c r="A541" s="33" t="str">
        <f t="shared" si="32"/>
        <v>EM-9035-8-035</v>
      </c>
      <c r="B541" s="33" t="str">
        <f>+'R&amp;E EXPORT'!B540</f>
        <v>REF-EMPLOYEE BENFIT-MEDICARE</v>
      </c>
      <c r="C541" t="str">
        <f>IFERROR(VLOOKUP(A541,'MCSJ Export'!A:C,3,FALSE),"")</f>
        <v>Line Item Control</v>
      </c>
      <c r="D541" s="37">
        <f t="shared" ca="1" si="33"/>
        <v>0</v>
      </c>
      <c r="E541" s="37">
        <f t="shared" ca="1" si="34"/>
        <v>0</v>
      </c>
      <c r="F541" s="37">
        <f t="shared" ca="1" si="35"/>
        <v>0</v>
      </c>
      <c r="G541" s="37"/>
      <c r="H541" s="33" t="str">
        <f>+'R&amp;E EXPORT'!A540</f>
        <v>EM-9035-8-035</v>
      </c>
      <c r="I541" s="34">
        <f>IFERROR(VLOOKUP($H541,'Gen F Rev'!$A:$M,15,FALSE),0)</f>
        <v>0</v>
      </c>
      <c r="J541" s="34">
        <f>IFERROR(VLOOKUP($H541,'Gen F Rev'!$A:$M,16,FALSE),0)</f>
        <v>0</v>
      </c>
      <c r="K541" s="42">
        <f>IFERROR(VLOOKUP($H541,'Gen F Rev'!$A:$M,17,FALSE),0)</f>
        <v>0</v>
      </c>
      <c r="L541" s="34">
        <f>IFERROR(VLOOKUP($H541,'Gen F Exp'!$A:$E,15,FALSE),0)</f>
        <v>0</v>
      </c>
      <c r="M541" s="34">
        <f>IFERROR(VLOOKUP($H541,'Gen F Exp'!$A:$E,16,FALSE),0)</f>
        <v>0</v>
      </c>
      <c r="N541" s="42">
        <f>IFERROR(VLOOKUP($H541,'Gen F Exp'!$A:$E,17,FALSE),0)</f>
        <v>0</v>
      </c>
      <c r="O541" s="34">
        <f>IFERROR(VLOOKUP($H541,'Water F Rev'!$A:$L,15,FALSE),0)</f>
        <v>0</v>
      </c>
      <c r="P541" s="34">
        <f>IFERROR(VLOOKUP($H541,'Water F Rev'!$A:$L,16,FALSE),0)</f>
        <v>0</v>
      </c>
      <c r="Q541" s="42">
        <f>IFERROR(VLOOKUP($H541,'Water F Rev'!$A:$L,17,FALSE),0)</f>
        <v>0</v>
      </c>
      <c r="R541" s="34">
        <f>IFERROR(VLOOKUP($H541,'Water F Exp'!$A:$K,15,FALSE),0)</f>
        <v>0</v>
      </c>
      <c r="S541" s="34">
        <f>IFERROR(VLOOKUP($H541,'Water F Exp'!$A:$K,16,FALSE),0)</f>
        <v>0</v>
      </c>
      <c r="T541" s="42">
        <f>IFERROR(VLOOKUP($H541,'Water F Exp'!$A:$K,17,FALSE),0)</f>
        <v>0</v>
      </c>
      <c r="U541" s="34">
        <f ca="1">IFERROR(VLOOKUP($H541,'Sewer F Rev'!$A:$E,15,FALSE),0)</f>
        <v>0</v>
      </c>
      <c r="V541" s="34">
        <f ca="1">IFERROR(VLOOKUP($H541,'Sewer F Rev'!$A:$E,16,FALSE),0)</f>
        <v>0</v>
      </c>
      <c r="W541" s="42">
        <f ca="1">IFERROR(VLOOKUP($H541,'Sewer F Rev'!$A:$E,17,FALSE),0)</f>
        <v>0</v>
      </c>
      <c r="X541" s="34">
        <f>IFERROR(VLOOKUP($H541,'Sewer F Exp'!$A:$B,15,FALSE),0)</f>
        <v>0</v>
      </c>
      <c r="Y541" s="34">
        <f>IFERROR(VLOOKUP($H541,'Sewer F Exp'!$A:$B,16,FALSE),0)</f>
        <v>0</v>
      </c>
      <c r="Z541" s="42">
        <f>IFERROR(VLOOKUP($H541,'Sewer F Exp'!$A:$B,17,FALSE),0)</f>
        <v>0</v>
      </c>
      <c r="AA541" s="34">
        <f>IFERROR(VLOOKUP($H541,'Refuse F Rev'!$A:$E,15,FALSE),0)</f>
        <v>0</v>
      </c>
      <c r="AB541" s="34">
        <f>IFERROR(VLOOKUP($H541,'Refuse F Rev'!$A:$E,16,FALSE),0)</f>
        <v>0</v>
      </c>
      <c r="AC541" s="42">
        <f>IFERROR(VLOOKUP($H541,'Refuse F Rev'!$A:$E,17,FALSE),0)</f>
        <v>0</v>
      </c>
      <c r="AD541" s="34">
        <f>IFERROR(VLOOKUP($H541,'Refuse F Exp'!$A:$E,15,FALSE),0)</f>
        <v>0</v>
      </c>
      <c r="AE541" s="34">
        <f>IFERROR(VLOOKUP($H541,'Refuse F Exp'!$A:$E,16,FALSE),0)</f>
        <v>0</v>
      </c>
      <c r="AF541" s="42">
        <f>IFERROR(VLOOKUP($H541,'Refuse F Exp'!$A:$E,17,FALSE),0)</f>
        <v>0</v>
      </c>
      <c r="AG541" s="34">
        <f>IFERROR(VLOOKUP($H541,#REF!,10,FALSE),0)</f>
        <v>0</v>
      </c>
      <c r="AH541" s="34">
        <f>IFERROR(VLOOKUP($H541,#REF!,11,FALSE),0)</f>
        <v>0</v>
      </c>
      <c r="AI541" s="42">
        <f>IFERROR(VLOOKUP($H541,#REF!,12,FALSE),0)</f>
        <v>0</v>
      </c>
      <c r="AJ541" s="34">
        <f>IFERROR(VLOOKUP($H541,#REF!,10,FALSE),0)</f>
        <v>0</v>
      </c>
      <c r="AK541" s="34">
        <f>IFERROR(VLOOKUP($H541,#REF!,11,FALSE),0)</f>
        <v>0</v>
      </c>
      <c r="AL541" s="42">
        <f>IFERROR(VLOOKUP($H541,#REF!,12,FALSE),0)</f>
        <v>0</v>
      </c>
      <c r="AM541" s="34">
        <f>IFERROR(VLOOKUP($H541,#REF!,10,FALSE),0)</f>
        <v>0</v>
      </c>
      <c r="AN541" s="34">
        <f>IFERROR(VLOOKUP($H541,#REF!,11,FALSE),0)</f>
        <v>0</v>
      </c>
      <c r="AO541" s="42">
        <f>IFERROR(VLOOKUP($H541,#REF!,12,FALSE),0)</f>
        <v>0</v>
      </c>
      <c r="AP541" s="34">
        <f>IFERROR(VLOOKUP($H541,#REF!,10,FALSE),0)</f>
        <v>0</v>
      </c>
      <c r="AQ541" s="34">
        <f>IFERROR(VLOOKUP($H541,#REF!,11,FALSE),0)</f>
        <v>0</v>
      </c>
      <c r="AR541" s="42">
        <f>IFERROR(VLOOKUP($H541,#REF!,12,FALSE),0)</f>
        <v>0</v>
      </c>
      <c r="AS541" s="34">
        <f>IFERROR(VLOOKUP($H541,#REF!,13,FALSE),0)</f>
        <v>0</v>
      </c>
      <c r="AT541" s="34">
        <f>IFERROR(VLOOKUP($H541,#REF!,14,FALSE),0)</f>
        <v>0</v>
      </c>
      <c r="AU541" s="42">
        <f>IFERROR(VLOOKUP($H541,#REF!,15,FALSE),0)</f>
        <v>0</v>
      </c>
      <c r="AV541" s="34">
        <f>IFERROR(VLOOKUP($H541,#REF!,15,FALSE),0)</f>
        <v>0</v>
      </c>
      <c r="AW541" s="34">
        <f>IFERROR(VLOOKUP($H541,#REF!,16,FALSE),0)</f>
        <v>0</v>
      </c>
      <c r="AX541" s="42">
        <f>IFERROR(VLOOKUP($H541,#REF!,17,FALSE),0)</f>
        <v>0</v>
      </c>
    </row>
    <row r="542" spans="1:50" x14ac:dyDescent="0.3">
      <c r="A542" s="33" t="str">
        <f t="shared" si="32"/>
        <v>EM-9040-8-040</v>
      </c>
      <c r="B542" s="33" t="str">
        <f>+'R&amp;E EXPORT'!B541</f>
        <v>REF-EMPLOYEE BENEFIT-WORKERS COMP</v>
      </c>
      <c r="C542" t="str">
        <f>IFERROR(VLOOKUP(A542,'MCSJ Export'!A:C,3,FALSE),"")</f>
        <v>Line Item Control</v>
      </c>
      <c r="D542" s="37">
        <f t="shared" ca="1" si="33"/>
        <v>0</v>
      </c>
      <c r="E542" s="37">
        <f t="shared" ca="1" si="34"/>
        <v>0</v>
      </c>
      <c r="F542" s="37">
        <f t="shared" ca="1" si="35"/>
        <v>0</v>
      </c>
      <c r="G542" s="37"/>
      <c r="H542" s="33" t="str">
        <f>+'R&amp;E EXPORT'!A541</f>
        <v>EM-9040-8-040</v>
      </c>
      <c r="I542" s="34">
        <f>IFERROR(VLOOKUP($H542,'Gen F Rev'!$A:$M,15,FALSE),0)</f>
        <v>0</v>
      </c>
      <c r="J542" s="34">
        <f>IFERROR(VLOOKUP($H542,'Gen F Rev'!$A:$M,16,FALSE),0)</f>
        <v>0</v>
      </c>
      <c r="K542" s="42">
        <f>IFERROR(VLOOKUP($H542,'Gen F Rev'!$A:$M,17,FALSE),0)</f>
        <v>0</v>
      </c>
      <c r="L542" s="34">
        <f>IFERROR(VLOOKUP($H542,'Gen F Exp'!$A:$E,15,FALSE),0)</f>
        <v>0</v>
      </c>
      <c r="M542" s="34">
        <f>IFERROR(VLOOKUP($H542,'Gen F Exp'!$A:$E,16,FALSE),0)</f>
        <v>0</v>
      </c>
      <c r="N542" s="42">
        <f>IFERROR(VLOOKUP($H542,'Gen F Exp'!$A:$E,17,FALSE),0)</f>
        <v>0</v>
      </c>
      <c r="O542" s="34">
        <f>IFERROR(VLOOKUP($H542,'Water F Rev'!$A:$L,15,FALSE),0)</f>
        <v>0</v>
      </c>
      <c r="P542" s="34">
        <f>IFERROR(VLOOKUP($H542,'Water F Rev'!$A:$L,16,FALSE),0)</f>
        <v>0</v>
      </c>
      <c r="Q542" s="42">
        <f>IFERROR(VLOOKUP($H542,'Water F Rev'!$A:$L,17,FALSE),0)</f>
        <v>0</v>
      </c>
      <c r="R542" s="34">
        <f>IFERROR(VLOOKUP($H542,'Water F Exp'!$A:$K,15,FALSE),0)</f>
        <v>0</v>
      </c>
      <c r="S542" s="34">
        <f>IFERROR(VLOOKUP($H542,'Water F Exp'!$A:$K,16,FALSE),0)</f>
        <v>0</v>
      </c>
      <c r="T542" s="42">
        <f>IFERROR(VLOOKUP($H542,'Water F Exp'!$A:$K,17,FALSE),0)</f>
        <v>0</v>
      </c>
      <c r="U542" s="34">
        <f ca="1">IFERROR(VLOOKUP($H542,'Sewer F Rev'!$A:$E,15,FALSE),0)</f>
        <v>0</v>
      </c>
      <c r="V542" s="34">
        <f ca="1">IFERROR(VLOOKUP($H542,'Sewer F Rev'!$A:$E,16,FALSE),0)</f>
        <v>0</v>
      </c>
      <c r="W542" s="42">
        <f ca="1">IFERROR(VLOOKUP($H542,'Sewer F Rev'!$A:$E,17,FALSE),0)</f>
        <v>0</v>
      </c>
      <c r="X542" s="34">
        <f>IFERROR(VLOOKUP($H542,'Sewer F Exp'!$A:$B,15,FALSE),0)</f>
        <v>0</v>
      </c>
      <c r="Y542" s="34">
        <f>IFERROR(VLOOKUP($H542,'Sewer F Exp'!$A:$B,16,FALSE),0)</f>
        <v>0</v>
      </c>
      <c r="Z542" s="42">
        <f>IFERROR(VLOOKUP($H542,'Sewer F Exp'!$A:$B,17,FALSE),0)</f>
        <v>0</v>
      </c>
      <c r="AA542" s="34">
        <f>IFERROR(VLOOKUP($H542,'Refuse F Rev'!$A:$E,15,FALSE),0)</f>
        <v>0</v>
      </c>
      <c r="AB542" s="34">
        <f>IFERROR(VLOOKUP($H542,'Refuse F Rev'!$A:$E,16,FALSE),0)</f>
        <v>0</v>
      </c>
      <c r="AC542" s="42">
        <f>IFERROR(VLOOKUP($H542,'Refuse F Rev'!$A:$E,17,FALSE),0)</f>
        <v>0</v>
      </c>
      <c r="AD542" s="34">
        <f>IFERROR(VLOOKUP($H542,'Refuse F Exp'!$A:$E,15,FALSE),0)</f>
        <v>0</v>
      </c>
      <c r="AE542" s="34">
        <f>IFERROR(VLOOKUP($H542,'Refuse F Exp'!$A:$E,16,FALSE),0)</f>
        <v>0</v>
      </c>
      <c r="AF542" s="42">
        <f>IFERROR(VLOOKUP($H542,'Refuse F Exp'!$A:$E,17,FALSE),0)</f>
        <v>0</v>
      </c>
      <c r="AG542" s="34">
        <f>IFERROR(VLOOKUP($H542,#REF!,10,FALSE),0)</f>
        <v>0</v>
      </c>
      <c r="AH542" s="34">
        <f>IFERROR(VLOOKUP($H542,#REF!,11,FALSE),0)</f>
        <v>0</v>
      </c>
      <c r="AI542" s="42">
        <f>IFERROR(VLOOKUP($H542,#REF!,12,FALSE),0)</f>
        <v>0</v>
      </c>
      <c r="AJ542" s="34">
        <f>IFERROR(VLOOKUP($H542,#REF!,10,FALSE),0)</f>
        <v>0</v>
      </c>
      <c r="AK542" s="34">
        <f>IFERROR(VLOOKUP($H542,#REF!,11,FALSE),0)</f>
        <v>0</v>
      </c>
      <c r="AL542" s="42">
        <f>IFERROR(VLOOKUP($H542,#REF!,12,FALSE),0)</f>
        <v>0</v>
      </c>
      <c r="AM542" s="34">
        <f>IFERROR(VLOOKUP($H542,#REF!,10,FALSE),0)</f>
        <v>0</v>
      </c>
      <c r="AN542" s="34">
        <f>IFERROR(VLOOKUP($H542,#REF!,11,FALSE),0)</f>
        <v>0</v>
      </c>
      <c r="AO542" s="42">
        <f>IFERROR(VLOOKUP($H542,#REF!,12,FALSE),0)</f>
        <v>0</v>
      </c>
      <c r="AP542" s="34">
        <f>IFERROR(VLOOKUP($H542,#REF!,10,FALSE),0)</f>
        <v>0</v>
      </c>
      <c r="AQ542" s="34">
        <f>IFERROR(VLOOKUP($H542,#REF!,11,FALSE),0)</f>
        <v>0</v>
      </c>
      <c r="AR542" s="42">
        <f>IFERROR(VLOOKUP($H542,#REF!,12,FALSE),0)</f>
        <v>0</v>
      </c>
      <c r="AS542" s="34">
        <f>IFERROR(VLOOKUP($H542,#REF!,13,FALSE),0)</f>
        <v>0</v>
      </c>
      <c r="AT542" s="34">
        <f>IFERROR(VLOOKUP($H542,#REF!,14,FALSE),0)</f>
        <v>0</v>
      </c>
      <c r="AU542" s="42">
        <f>IFERROR(VLOOKUP($H542,#REF!,15,FALSE),0)</f>
        <v>0</v>
      </c>
      <c r="AV542" s="34">
        <f>IFERROR(VLOOKUP($H542,#REF!,15,FALSE),0)</f>
        <v>0</v>
      </c>
      <c r="AW542" s="34">
        <f>IFERROR(VLOOKUP($H542,#REF!,16,FALSE),0)</f>
        <v>0</v>
      </c>
      <c r="AX542" s="42">
        <f>IFERROR(VLOOKUP($H542,#REF!,17,FALSE),0)</f>
        <v>0</v>
      </c>
    </row>
    <row r="543" spans="1:50" x14ac:dyDescent="0.3">
      <c r="A543" s="33" t="str">
        <f t="shared" si="32"/>
        <v>EM-9060-8-055</v>
      </c>
      <c r="B543" s="33" t="str">
        <f>+'R&amp;E EXPORT'!B542</f>
        <v>REF-EMPLOYEE BENEFIT-MEDICARE REIMBSMNT</v>
      </c>
      <c r="C543" t="str">
        <f>IFERROR(VLOOKUP(A543,'MCSJ Export'!A:C,3,FALSE),"")</f>
        <v>Line Item Control</v>
      </c>
      <c r="D543" s="37">
        <f t="shared" ca="1" si="33"/>
        <v>0</v>
      </c>
      <c r="E543" s="37">
        <f t="shared" ca="1" si="34"/>
        <v>0</v>
      </c>
      <c r="F543" s="37">
        <f t="shared" ca="1" si="35"/>
        <v>0</v>
      </c>
      <c r="G543" s="37"/>
      <c r="H543" s="33" t="str">
        <f>+'R&amp;E EXPORT'!A542</f>
        <v>EM-9060-8-055</v>
      </c>
      <c r="I543" s="34">
        <f>IFERROR(VLOOKUP($H543,'Gen F Rev'!$A:$M,15,FALSE),0)</f>
        <v>0</v>
      </c>
      <c r="J543" s="34">
        <f>IFERROR(VLOOKUP($H543,'Gen F Rev'!$A:$M,16,FALSE),0)</f>
        <v>0</v>
      </c>
      <c r="K543" s="42">
        <f>IFERROR(VLOOKUP($H543,'Gen F Rev'!$A:$M,17,FALSE),0)</f>
        <v>0</v>
      </c>
      <c r="L543" s="34">
        <f>IFERROR(VLOOKUP($H543,'Gen F Exp'!$A:$E,15,FALSE),0)</f>
        <v>0</v>
      </c>
      <c r="M543" s="34">
        <f>IFERROR(VLOOKUP($H543,'Gen F Exp'!$A:$E,16,FALSE),0)</f>
        <v>0</v>
      </c>
      <c r="N543" s="42">
        <f>IFERROR(VLOOKUP($H543,'Gen F Exp'!$A:$E,17,FALSE),0)</f>
        <v>0</v>
      </c>
      <c r="O543" s="34">
        <f>IFERROR(VLOOKUP($H543,'Water F Rev'!$A:$L,15,FALSE),0)</f>
        <v>0</v>
      </c>
      <c r="P543" s="34">
        <f>IFERROR(VLOOKUP($H543,'Water F Rev'!$A:$L,16,FALSE),0)</f>
        <v>0</v>
      </c>
      <c r="Q543" s="42">
        <f>IFERROR(VLOOKUP($H543,'Water F Rev'!$A:$L,17,FALSE),0)</f>
        <v>0</v>
      </c>
      <c r="R543" s="34">
        <f>IFERROR(VLOOKUP($H543,'Water F Exp'!$A:$K,15,FALSE),0)</f>
        <v>0</v>
      </c>
      <c r="S543" s="34">
        <f>IFERROR(VLOOKUP($H543,'Water F Exp'!$A:$K,16,FALSE),0)</f>
        <v>0</v>
      </c>
      <c r="T543" s="42">
        <f>IFERROR(VLOOKUP($H543,'Water F Exp'!$A:$K,17,FALSE),0)</f>
        <v>0</v>
      </c>
      <c r="U543" s="34">
        <f ca="1">IFERROR(VLOOKUP($H543,'Sewer F Rev'!$A:$E,15,FALSE),0)</f>
        <v>0</v>
      </c>
      <c r="V543" s="34">
        <f ca="1">IFERROR(VLOOKUP($H543,'Sewer F Rev'!$A:$E,16,FALSE),0)</f>
        <v>0</v>
      </c>
      <c r="W543" s="42">
        <f ca="1">IFERROR(VLOOKUP($H543,'Sewer F Rev'!$A:$E,17,FALSE),0)</f>
        <v>0</v>
      </c>
      <c r="X543" s="34">
        <f>IFERROR(VLOOKUP($H543,'Sewer F Exp'!$A:$B,15,FALSE),0)</f>
        <v>0</v>
      </c>
      <c r="Y543" s="34">
        <f>IFERROR(VLOOKUP($H543,'Sewer F Exp'!$A:$B,16,FALSE),0)</f>
        <v>0</v>
      </c>
      <c r="Z543" s="42">
        <f>IFERROR(VLOOKUP($H543,'Sewer F Exp'!$A:$B,17,FALSE),0)</f>
        <v>0</v>
      </c>
      <c r="AA543" s="34">
        <f>IFERROR(VLOOKUP($H543,'Refuse F Rev'!$A:$E,15,FALSE),0)</f>
        <v>0</v>
      </c>
      <c r="AB543" s="34">
        <f>IFERROR(VLOOKUP($H543,'Refuse F Rev'!$A:$E,16,FALSE),0)</f>
        <v>0</v>
      </c>
      <c r="AC543" s="42">
        <f>IFERROR(VLOOKUP($H543,'Refuse F Rev'!$A:$E,17,FALSE),0)</f>
        <v>0</v>
      </c>
      <c r="AD543" s="34">
        <f>IFERROR(VLOOKUP($H543,'Refuse F Exp'!$A:$E,15,FALSE),0)</f>
        <v>0</v>
      </c>
      <c r="AE543" s="34">
        <f>IFERROR(VLOOKUP($H543,'Refuse F Exp'!$A:$E,16,FALSE),0)</f>
        <v>0</v>
      </c>
      <c r="AF543" s="42">
        <f>IFERROR(VLOOKUP($H543,'Refuse F Exp'!$A:$E,17,FALSE),0)</f>
        <v>0</v>
      </c>
      <c r="AG543" s="34">
        <f>IFERROR(VLOOKUP($H543,#REF!,10,FALSE),0)</f>
        <v>0</v>
      </c>
      <c r="AH543" s="34">
        <f>IFERROR(VLOOKUP($H543,#REF!,11,FALSE),0)</f>
        <v>0</v>
      </c>
      <c r="AI543" s="42">
        <f>IFERROR(VLOOKUP($H543,#REF!,12,FALSE),0)</f>
        <v>0</v>
      </c>
      <c r="AJ543" s="34">
        <f>IFERROR(VLOOKUP($H543,#REF!,10,FALSE),0)</f>
        <v>0</v>
      </c>
      <c r="AK543" s="34">
        <f>IFERROR(VLOOKUP($H543,#REF!,11,FALSE),0)</f>
        <v>0</v>
      </c>
      <c r="AL543" s="42">
        <f>IFERROR(VLOOKUP($H543,#REF!,12,FALSE),0)</f>
        <v>0</v>
      </c>
      <c r="AM543" s="34">
        <f>IFERROR(VLOOKUP($H543,#REF!,10,FALSE),0)</f>
        <v>0</v>
      </c>
      <c r="AN543" s="34">
        <f>IFERROR(VLOOKUP($H543,#REF!,11,FALSE),0)</f>
        <v>0</v>
      </c>
      <c r="AO543" s="42">
        <f>IFERROR(VLOOKUP($H543,#REF!,12,FALSE),0)</f>
        <v>0</v>
      </c>
      <c r="AP543" s="34">
        <f>IFERROR(VLOOKUP($H543,#REF!,10,FALSE),0)</f>
        <v>0</v>
      </c>
      <c r="AQ543" s="34">
        <f>IFERROR(VLOOKUP($H543,#REF!,11,FALSE),0)</f>
        <v>0</v>
      </c>
      <c r="AR543" s="42">
        <f>IFERROR(VLOOKUP($H543,#REF!,12,FALSE),0)</f>
        <v>0</v>
      </c>
      <c r="AS543" s="34">
        <f>IFERROR(VLOOKUP($H543,#REF!,13,FALSE),0)</f>
        <v>0</v>
      </c>
      <c r="AT543" s="34">
        <f>IFERROR(VLOOKUP($H543,#REF!,14,FALSE),0)</f>
        <v>0</v>
      </c>
      <c r="AU543" s="42">
        <f>IFERROR(VLOOKUP($H543,#REF!,15,FALSE),0)</f>
        <v>0</v>
      </c>
      <c r="AV543" s="34">
        <f>IFERROR(VLOOKUP($H543,#REF!,15,FALSE),0)</f>
        <v>0</v>
      </c>
      <c r="AW543" s="34">
        <f>IFERROR(VLOOKUP($H543,#REF!,16,FALSE),0)</f>
        <v>0</v>
      </c>
      <c r="AX543" s="42">
        <f>IFERROR(VLOOKUP($H543,#REF!,17,FALSE),0)</f>
        <v>0</v>
      </c>
    </row>
    <row r="544" spans="1:50" x14ac:dyDescent="0.3">
      <c r="A544" s="33" t="str">
        <f t="shared" si="32"/>
        <v>EM-9060-8-060</v>
      </c>
      <c r="B544" s="33" t="str">
        <f>+'R&amp;E EXPORT'!B543</f>
        <v>REF-EMPLOYEE BENEFIT-HOS/MED/DNTL INS</v>
      </c>
      <c r="C544" t="str">
        <f>IFERROR(VLOOKUP(A544,'MCSJ Export'!A:C,3,FALSE),"")</f>
        <v>Line Item Control</v>
      </c>
      <c r="D544" s="37">
        <f t="shared" ca="1" si="33"/>
        <v>0</v>
      </c>
      <c r="E544" s="37">
        <f t="shared" ca="1" si="34"/>
        <v>0</v>
      </c>
      <c r="F544" s="37">
        <f t="shared" ca="1" si="35"/>
        <v>0</v>
      </c>
      <c r="G544" s="37"/>
      <c r="H544" s="33" t="str">
        <f>+'R&amp;E EXPORT'!A543</f>
        <v>EM-9060-8-060</v>
      </c>
      <c r="I544" s="34">
        <f>IFERROR(VLOOKUP($H544,'Gen F Rev'!$A:$M,15,FALSE),0)</f>
        <v>0</v>
      </c>
      <c r="J544" s="34">
        <f>IFERROR(VLOOKUP($H544,'Gen F Rev'!$A:$M,16,FALSE),0)</f>
        <v>0</v>
      </c>
      <c r="K544" s="42">
        <f>IFERROR(VLOOKUP($H544,'Gen F Rev'!$A:$M,17,FALSE),0)</f>
        <v>0</v>
      </c>
      <c r="L544" s="34">
        <f>IFERROR(VLOOKUP($H544,'Gen F Exp'!$A:$E,15,FALSE),0)</f>
        <v>0</v>
      </c>
      <c r="M544" s="34">
        <f>IFERROR(VLOOKUP($H544,'Gen F Exp'!$A:$E,16,FALSE),0)</f>
        <v>0</v>
      </c>
      <c r="N544" s="42">
        <f>IFERROR(VLOOKUP($H544,'Gen F Exp'!$A:$E,17,FALSE),0)</f>
        <v>0</v>
      </c>
      <c r="O544" s="34">
        <f>IFERROR(VLOOKUP($H544,'Water F Rev'!$A:$L,15,FALSE),0)</f>
        <v>0</v>
      </c>
      <c r="P544" s="34">
        <f>IFERROR(VLOOKUP($H544,'Water F Rev'!$A:$L,16,FALSE),0)</f>
        <v>0</v>
      </c>
      <c r="Q544" s="42">
        <f>IFERROR(VLOOKUP($H544,'Water F Rev'!$A:$L,17,FALSE),0)</f>
        <v>0</v>
      </c>
      <c r="R544" s="34">
        <f>IFERROR(VLOOKUP($H544,'Water F Exp'!$A:$K,15,FALSE),0)</f>
        <v>0</v>
      </c>
      <c r="S544" s="34">
        <f>IFERROR(VLOOKUP($H544,'Water F Exp'!$A:$K,16,FALSE),0)</f>
        <v>0</v>
      </c>
      <c r="T544" s="42">
        <f>IFERROR(VLOOKUP($H544,'Water F Exp'!$A:$K,17,FALSE),0)</f>
        <v>0</v>
      </c>
      <c r="U544" s="34">
        <f ca="1">IFERROR(VLOOKUP($H544,'Sewer F Rev'!$A:$E,15,FALSE),0)</f>
        <v>0</v>
      </c>
      <c r="V544" s="34">
        <f ca="1">IFERROR(VLOOKUP($H544,'Sewer F Rev'!$A:$E,16,FALSE),0)</f>
        <v>0</v>
      </c>
      <c r="W544" s="42">
        <f ca="1">IFERROR(VLOOKUP($H544,'Sewer F Rev'!$A:$E,17,FALSE),0)</f>
        <v>0</v>
      </c>
      <c r="X544" s="34">
        <f>IFERROR(VLOOKUP($H544,'Sewer F Exp'!$A:$B,15,FALSE),0)</f>
        <v>0</v>
      </c>
      <c r="Y544" s="34">
        <f>IFERROR(VLOOKUP($H544,'Sewer F Exp'!$A:$B,16,FALSE),0)</f>
        <v>0</v>
      </c>
      <c r="Z544" s="42">
        <f>IFERROR(VLOOKUP($H544,'Sewer F Exp'!$A:$B,17,FALSE),0)</f>
        <v>0</v>
      </c>
      <c r="AA544" s="34">
        <f>IFERROR(VLOOKUP($H544,'Refuse F Rev'!$A:$E,15,FALSE),0)</f>
        <v>0</v>
      </c>
      <c r="AB544" s="34">
        <f>IFERROR(VLOOKUP($H544,'Refuse F Rev'!$A:$E,16,FALSE),0)</f>
        <v>0</v>
      </c>
      <c r="AC544" s="42">
        <f>IFERROR(VLOOKUP($H544,'Refuse F Rev'!$A:$E,17,FALSE),0)</f>
        <v>0</v>
      </c>
      <c r="AD544" s="34">
        <f>IFERROR(VLOOKUP($H544,'Refuse F Exp'!$A:$E,15,FALSE),0)</f>
        <v>0</v>
      </c>
      <c r="AE544" s="34">
        <f>IFERROR(VLOOKUP($H544,'Refuse F Exp'!$A:$E,16,FALSE),0)</f>
        <v>0</v>
      </c>
      <c r="AF544" s="42">
        <f>IFERROR(VLOOKUP($H544,'Refuse F Exp'!$A:$E,17,FALSE),0)</f>
        <v>0</v>
      </c>
      <c r="AG544" s="34">
        <f>IFERROR(VLOOKUP($H544,#REF!,10,FALSE),0)</f>
        <v>0</v>
      </c>
      <c r="AH544" s="34">
        <f>IFERROR(VLOOKUP($H544,#REF!,11,FALSE),0)</f>
        <v>0</v>
      </c>
      <c r="AI544" s="42">
        <f>IFERROR(VLOOKUP($H544,#REF!,12,FALSE),0)</f>
        <v>0</v>
      </c>
      <c r="AJ544" s="34">
        <f>IFERROR(VLOOKUP($H544,#REF!,10,FALSE),0)</f>
        <v>0</v>
      </c>
      <c r="AK544" s="34">
        <f>IFERROR(VLOOKUP($H544,#REF!,11,FALSE),0)</f>
        <v>0</v>
      </c>
      <c r="AL544" s="42">
        <f>IFERROR(VLOOKUP($H544,#REF!,12,FALSE),0)</f>
        <v>0</v>
      </c>
      <c r="AM544" s="34">
        <f>IFERROR(VLOOKUP($H544,#REF!,10,FALSE),0)</f>
        <v>0</v>
      </c>
      <c r="AN544" s="34">
        <f>IFERROR(VLOOKUP($H544,#REF!,11,FALSE),0)</f>
        <v>0</v>
      </c>
      <c r="AO544" s="42">
        <f>IFERROR(VLOOKUP($H544,#REF!,12,FALSE),0)</f>
        <v>0</v>
      </c>
      <c r="AP544" s="34">
        <f>IFERROR(VLOOKUP($H544,#REF!,10,FALSE),0)</f>
        <v>0</v>
      </c>
      <c r="AQ544" s="34">
        <f>IFERROR(VLOOKUP($H544,#REF!,11,FALSE),0)</f>
        <v>0</v>
      </c>
      <c r="AR544" s="42">
        <f>IFERROR(VLOOKUP($H544,#REF!,12,FALSE),0)</f>
        <v>0</v>
      </c>
      <c r="AS544" s="34">
        <f>IFERROR(VLOOKUP($H544,#REF!,13,FALSE),0)</f>
        <v>0</v>
      </c>
      <c r="AT544" s="34">
        <f>IFERROR(VLOOKUP($H544,#REF!,14,FALSE),0)</f>
        <v>0</v>
      </c>
      <c r="AU544" s="42">
        <f>IFERROR(VLOOKUP($H544,#REF!,15,FALSE),0)</f>
        <v>0</v>
      </c>
      <c r="AV544" s="34">
        <f>IFERROR(VLOOKUP($H544,#REF!,15,FALSE),0)</f>
        <v>0</v>
      </c>
      <c r="AW544" s="34">
        <f>IFERROR(VLOOKUP($H544,#REF!,16,FALSE),0)</f>
        <v>0</v>
      </c>
      <c r="AX544" s="42">
        <f>IFERROR(VLOOKUP($H544,#REF!,17,FALSE),0)</f>
        <v>0</v>
      </c>
    </row>
    <row r="545" spans="1:50" x14ac:dyDescent="0.3">
      <c r="A545" s="33" t="str">
        <f t="shared" si="32"/>
        <v>EM-9060-8-065</v>
      </c>
      <c r="B545" s="33" t="str">
        <f>+'R&amp;E EXPORT'!B544</f>
        <v>REF-EMPLOYEEBENEFIT-HOS/MED/DNTL-RETIREE</v>
      </c>
      <c r="C545" t="str">
        <f>IFERROR(VLOOKUP(A545,'MCSJ Export'!A:C,3,FALSE),"")</f>
        <v>Line Item Control</v>
      </c>
      <c r="D545" s="37">
        <f t="shared" ca="1" si="33"/>
        <v>0</v>
      </c>
      <c r="E545" s="37">
        <f t="shared" ca="1" si="34"/>
        <v>0</v>
      </c>
      <c r="F545" s="37">
        <f t="shared" ca="1" si="35"/>
        <v>0</v>
      </c>
      <c r="G545" s="37"/>
      <c r="H545" s="33" t="str">
        <f>+'R&amp;E EXPORT'!A544</f>
        <v>EM-9060-8-065</v>
      </c>
      <c r="I545" s="34">
        <f>IFERROR(VLOOKUP($H545,'Gen F Rev'!$A:$M,15,FALSE),0)</f>
        <v>0</v>
      </c>
      <c r="J545" s="34">
        <f>IFERROR(VLOOKUP($H545,'Gen F Rev'!$A:$M,16,FALSE),0)</f>
        <v>0</v>
      </c>
      <c r="K545" s="42">
        <f>IFERROR(VLOOKUP($H545,'Gen F Rev'!$A:$M,17,FALSE),0)</f>
        <v>0</v>
      </c>
      <c r="L545" s="34">
        <f>IFERROR(VLOOKUP($H545,'Gen F Exp'!$A:$E,15,FALSE),0)</f>
        <v>0</v>
      </c>
      <c r="M545" s="34">
        <f>IFERROR(VLOOKUP($H545,'Gen F Exp'!$A:$E,16,FALSE),0)</f>
        <v>0</v>
      </c>
      <c r="N545" s="42">
        <f>IFERROR(VLOOKUP($H545,'Gen F Exp'!$A:$E,17,FALSE),0)</f>
        <v>0</v>
      </c>
      <c r="O545" s="34">
        <f>IFERROR(VLOOKUP($H545,'Water F Rev'!$A:$L,15,FALSE),0)</f>
        <v>0</v>
      </c>
      <c r="P545" s="34">
        <f>IFERROR(VLOOKUP($H545,'Water F Rev'!$A:$L,16,FALSE),0)</f>
        <v>0</v>
      </c>
      <c r="Q545" s="42">
        <f>IFERROR(VLOOKUP($H545,'Water F Rev'!$A:$L,17,FALSE),0)</f>
        <v>0</v>
      </c>
      <c r="R545" s="34">
        <f>IFERROR(VLOOKUP($H545,'Water F Exp'!$A:$K,15,FALSE),0)</f>
        <v>0</v>
      </c>
      <c r="S545" s="34">
        <f>IFERROR(VLOOKUP($H545,'Water F Exp'!$A:$K,16,FALSE),0)</f>
        <v>0</v>
      </c>
      <c r="T545" s="42">
        <f>IFERROR(VLOOKUP($H545,'Water F Exp'!$A:$K,17,FALSE),0)</f>
        <v>0</v>
      </c>
      <c r="U545" s="34">
        <f ca="1">IFERROR(VLOOKUP($H545,'Sewer F Rev'!$A:$E,15,FALSE),0)</f>
        <v>0</v>
      </c>
      <c r="V545" s="34">
        <f ca="1">IFERROR(VLOOKUP($H545,'Sewer F Rev'!$A:$E,16,FALSE),0)</f>
        <v>0</v>
      </c>
      <c r="W545" s="42">
        <f ca="1">IFERROR(VLOOKUP($H545,'Sewer F Rev'!$A:$E,17,FALSE),0)</f>
        <v>0</v>
      </c>
      <c r="X545" s="34">
        <f>IFERROR(VLOOKUP($H545,'Sewer F Exp'!$A:$B,15,FALSE),0)</f>
        <v>0</v>
      </c>
      <c r="Y545" s="34">
        <f>IFERROR(VLOOKUP($H545,'Sewer F Exp'!$A:$B,16,FALSE),0)</f>
        <v>0</v>
      </c>
      <c r="Z545" s="42">
        <f>IFERROR(VLOOKUP($H545,'Sewer F Exp'!$A:$B,17,FALSE),0)</f>
        <v>0</v>
      </c>
      <c r="AA545" s="34">
        <f>IFERROR(VLOOKUP($H545,'Refuse F Rev'!$A:$E,15,FALSE),0)</f>
        <v>0</v>
      </c>
      <c r="AB545" s="34">
        <f>IFERROR(VLOOKUP($H545,'Refuse F Rev'!$A:$E,16,FALSE),0)</f>
        <v>0</v>
      </c>
      <c r="AC545" s="42">
        <f>IFERROR(VLOOKUP($H545,'Refuse F Rev'!$A:$E,17,FALSE),0)</f>
        <v>0</v>
      </c>
      <c r="AD545" s="34">
        <f>IFERROR(VLOOKUP($H545,'Refuse F Exp'!$A:$E,15,FALSE),0)</f>
        <v>0</v>
      </c>
      <c r="AE545" s="34">
        <f>IFERROR(VLOOKUP($H545,'Refuse F Exp'!$A:$E,16,FALSE),0)</f>
        <v>0</v>
      </c>
      <c r="AF545" s="42">
        <f>IFERROR(VLOOKUP($H545,'Refuse F Exp'!$A:$E,17,FALSE),0)</f>
        <v>0</v>
      </c>
      <c r="AG545" s="34">
        <f>IFERROR(VLOOKUP($H545,#REF!,10,FALSE),0)</f>
        <v>0</v>
      </c>
      <c r="AH545" s="34">
        <f>IFERROR(VLOOKUP($H545,#REF!,11,FALSE),0)</f>
        <v>0</v>
      </c>
      <c r="AI545" s="42">
        <f>IFERROR(VLOOKUP($H545,#REF!,12,FALSE),0)</f>
        <v>0</v>
      </c>
      <c r="AJ545" s="34">
        <f>IFERROR(VLOOKUP($H545,#REF!,10,FALSE),0)</f>
        <v>0</v>
      </c>
      <c r="AK545" s="34">
        <f>IFERROR(VLOOKUP($H545,#REF!,11,FALSE),0)</f>
        <v>0</v>
      </c>
      <c r="AL545" s="42">
        <f>IFERROR(VLOOKUP($H545,#REF!,12,FALSE),0)</f>
        <v>0</v>
      </c>
      <c r="AM545" s="34">
        <f>IFERROR(VLOOKUP($H545,#REF!,10,FALSE),0)</f>
        <v>0</v>
      </c>
      <c r="AN545" s="34">
        <f>IFERROR(VLOOKUP($H545,#REF!,11,FALSE),0)</f>
        <v>0</v>
      </c>
      <c r="AO545" s="42">
        <f>IFERROR(VLOOKUP($H545,#REF!,12,FALSE),0)</f>
        <v>0</v>
      </c>
      <c r="AP545" s="34">
        <f>IFERROR(VLOOKUP($H545,#REF!,10,FALSE),0)</f>
        <v>0</v>
      </c>
      <c r="AQ545" s="34">
        <f>IFERROR(VLOOKUP($H545,#REF!,11,FALSE),0)</f>
        <v>0</v>
      </c>
      <c r="AR545" s="42">
        <f>IFERROR(VLOOKUP($H545,#REF!,12,FALSE),0)</f>
        <v>0</v>
      </c>
      <c r="AS545" s="34">
        <f>IFERROR(VLOOKUP($H545,#REF!,13,FALSE),0)</f>
        <v>0</v>
      </c>
      <c r="AT545" s="34">
        <f>IFERROR(VLOOKUP($H545,#REF!,14,FALSE),0)</f>
        <v>0</v>
      </c>
      <c r="AU545" s="42">
        <f>IFERROR(VLOOKUP($H545,#REF!,15,FALSE),0)</f>
        <v>0</v>
      </c>
      <c r="AV545" s="34">
        <f>IFERROR(VLOOKUP($H545,#REF!,15,FALSE),0)</f>
        <v>0</v>
      </c>
      <c r="AW545" s="34">
        <f>IFERROR(VLOOKUP($H545,#REF!,16,FALSE),0)</f>
        <v>0</v>
      </c>
      <c r="AX545" s="42">
        <f>IFERROR(VLOOKUP($H545,#REF!,17,FALSE),0)</f>
        <v>0</v>
      </c>
    </row>
    <row r="546" spans="1:50" x14ac:dyDescent="0.3">
      <c r="A546" s="33" t="str">
        <f t="shared" si="32"/>
        <v>EM-9901-9-000</v>
      </c>
      <c r="B546" s="33" t="str">
        <f>+'R&amp;E EXPORT'!B545</f>
        <v>INTERFUND TRANSFER - DEBT</v>
      </c>
      <c r="C546" t="str">
        <f>IFERROR(VLOOKUP(A546,'MCSJ Export'!A:C,3,FALSE),"")</f>
        <v>Control</v>
      </c>
      <c r="D546" s="37">
        <f t="shared" ca="1" si="33"/>
        <v>0</v>
      </c>
      <c r="E546" s="37">
        <f t="shared" ca="1" si="34"/>
        <v>0</v>
      </c>
      <c r="F546" s="37">
        <f t="shared" ca="1" si="35"/>
        <v>0</v>
      </c>
      <c r="G546" s="37"/>
      <c r="H546" s="33" t="str">
        <f>+'R&amp;E EXPORT'!A545</f>
        <v>EM-9901-9-000</v>
      </c>
      <c r="I546" s="34">
        <f>IFERROR(VLOOKUP($H546,'Gen F Rev'!$A:$M,15,FALSE),0)</f>
        <v>0</v>
      </c>
      <c r="J546" s="34">
        <f>IFERROR(VLOOKUP($H546,'Gen F Rev'!$A:$M,16,FALSE),0)</f>
        <v>0</v>
      </c>
      <c r="K546" s="42">
        <f>IFERROR(VLOOKUP($H546,'Gen F Rev'!$A:$M,17,FALSE),0)</f>
        <v>0</v>
      </c>
      <c r="L546" s="34">
        <f>IFERROR(VLOOKUP($H546,'Gen F Exp'!$A:$E,15,FALSE),0)</f>
        <v>0</v>
      </c>
      <c r="M546" s="34">
        <f>IFERROR(VLOOKUP($H546,'Gen F Exp'!$A:$E,16,FALSE),0)</f>
        <v>0</v>
      </c>
      <c r="N546" s="42">
        <f>IFERROR(VLOOKUP($H546,'Gen F Exp'!$A:$E,17,FALSE),0)</f>
        <v>0</v>
      </c>
      <c r="O546" s="34">
        <f>IFERROR(VLOOKUP($H546,'Water F Rev'!$A:$L,15,FALSE),0)</f>
        <v>0</v>
      </c>
      <c r="P546" s="34">
        <f>IFERROR(VLOOKUP($H546,'Water F Rev'!$A:$L,16,FALSE),0)</f>
        <v>0</v>
      </c>
      <c r="Q546" s="42">
        <f>IFERROR(VLOOKUP($H546,'Water F Rev'!$A:$L,17,FALSE),0)</f>
        <v>0</v>
      </c>
      <c r="R546" s="34">
        <f>IFERROR(VLOOKUP($H546,'Water F Exp'!$A:$K,15,FALSE),0)</f>
        <v>0</v>
      </c>
      <c r="S546" s="34">
        <f>IFERROR(VLOOKUP($H546,'Water F Exp'!$A:$K,16,FALSE),0)</f>
        <v>0</v>
      </c>
      <c r="T546" s="42">
        <f>IFERROR(VLOOKUP($H546,'Water F Exp'!$A:$K,17,FALSE),0)</f>
        <v>0</v>
      </c>
      <c r="U546" s="34">
        <f ca="1">IFERROR(VLOOKUP($H546,'Sewer F Rev'!$A:$E,15,FALSE),0)</f>
        <v>0</v>
      </c>
      <c r="V546" s="34">
        <f ca="1">IFERROR(VLOOKUP($H546,'Sewer F Rev'!$A:$E,16,FALSE),0)</f>
        <v>0</v>
      </c>
      <c r="W546" s="42">
        <f ca="1">IFERROR(VLOOKUP($H546,'Sewer F Rev'!$A:$E,17,FALSE),0)</f>
        <v>0</v>
      </c>
      <c r="X546" s="34">
        <f>IFERROR(VLOOKUP($H546,'Sewer F Exp'!$A:$B,15,FALSE),0)</f>
        <v>0</v>
      </c>
      <c r="Y546" s="34">
        <f>IFERROR(VLOOKUP($H546,'Sewer F Exp'!$A:$B,16,FALSE),0)</f>
        <v>0</v>
      </c>
      <c r="Z546" s="42">
        <f>IFERROR(VLOOKUP($H546,'Sewer F Exp'!$A:$B,17,FALSE),0)</f>
        <v>0</v>
      </c>
      <c r="AA546" s="34">
        <f>IFERROR(VLOOKUP($H546,'Refuse F Rev'!$A:$E,15,FALSE),0)</f>
        <v>0</v>
      </c>
      <c r="AB546" s="34">
        <f>IFERROR(VLOOKUP($H546,'Refuse F Rev'!$A:$E,16,FALSE),0)</f>
        <v>0</v>
      </c>
      <c r="AC546" s="42">
        <f>IFERROR(VLOOKUP($H546,'Refuse F Rev'!$A:$E,17,FALSE),0)</f>
        <v>0</v>
      </c>
      <c r="AD546" s="34">
        <f>IFERROR(VLOOKUP($H546,'Refuse F Exp'!$A:$E,15,FALSE),0)</f>
        <v>0</v>
      </c>
      <c r="AE546" s="34">
        <f>IFERROR(VLOOKUP($H546,'Refuse F Exp'!$A:$E,16,FALSE),0)</f>
        <v>0</v>
      </c>
      <c r="AF546" s="42">
        <f>IFERROR(VLOOKUP($H546,'Refuse F Exp'!$A:$E,17,FALSE),0)</f>
        <v>0</v>
      </c>
      <c r="AG546" s="34">
        <f>IFERROR(VLOOKUP($H546,#REF!,10,FALSE),0)</f>
        <v>0</v>
      </c>
      <c r="AH546" s="34">
        <f>IFERROR(VLOOKUP($H546,#REF!,11,FALSE),0)</f>
        <v>0</v>
      </c>
      <c r="AI546" s="42">
        <f>IFERROR(VLOOKUP($H546,#REF!,12,FALSE),0)</f>
        <v>0</v>
      </c>
      <c r="AJ546" s="34">
        <f>IFERROR(VLOOKUP($H546,#REF!,10,FALSE),0)</f>
        <v>0</v>
      </c>
      <c r="AK546" s="34">
        <f>IFERROR(VLOOKUP($H546,#REF!,11,FALSE),0)</f>
        <v>0</v>
      </c>
      <c r="AL546" s="42">
        <f>IFERROR(VLOOKUP($H546,#REF!,12,FALSE),0)</f>
        <v>0</v>
      </c>
      <c r="AM546" s="34">
        <f>IFERROR(VLOOKUP($H546,#REF!,10,FALSE),0)</f>
        <v>0</v>
      </c>
      <c r="AN546" s="34">
        <f>IFERROR(VLOOKUP($H546,#REF!,11,FALSE),0)</f>
        <v>0</v>
      </c>
      <c r="AO546" s="42">
        <f>IFERROR(VLOOKUP($H546,#REF!,12,FALSE),0)</f>
        <v>0</v>
      </c>
      <c r="AP546" s="34">
        <f>IFERROR(VLOOKUP($H546,#REF!,10,FALSE),0)</f>
        <v>0</v>
      </c>
      <c r="AQ546" s="34">
        <f>IFERROR(VLOOKUP($H546,#REF!,11,FALSE),0)</f>
        <v>0</v>
      </c>
      <c r="AR546" s="42">
        <f>IFERROR(VLOOKUP($H546,#REF!,12,FALSE),0)</f>
        <v>0</v>
      </c>
      <c r="AS546" s="34">
        <f>IFERROR(VLOOKUP($H546,#REF!,13,FALSE),0)</f>
        <v>0</v>
      </c>
      <c r="AT546" s="34">
        <f>IFERROR(VLOOKUP($H546,#REF!,14,FALSE),0)</f>
        <v>0</v>
      </c>
      <c r="AU546" s="42">
        <f>IFERROR(VLOOKUP($H546,#REF!,15,FALSE),0)</f>
        <v>0</v>
      </c>
      <c r="AV546" s="34">
        <f>IFERROR(VLOOKUP($H546,#REF!,15,FALSE),0)</f>
        <v>0</v>
      </c>
      <c r="AW546" s="34">
        <f>IFERROR(VLOOKUP($H546,#REF!,16,FALSE),0)</f>
        <v>0</v>
      </c>
      <c r="AX546" s="42">
        <f>IFERROR(VLOOKUP($H546,#REF!,17,FALSE),0)</f>
        <v>0</v>
      </c>
    </row>
    <row r="547" spans="1:50" x14ac:dyDescent="0.3">
      <c r="A547" s="33" t="str">
        <f t="shared" si="32"/>
        <v>EM-9901-9-010</v>
      </c>
      <c r="B547" s="33" t="str">
        <f>+'R&amp;E EXPORT'!B546</f>
        <v>REF-TO-CAP BAN PAYMENT</v>
      </c>
      <c r="C547" t="str">
        <f>IFERROR(VLOOKUP(A547,'MCSJ Export'!A:C,3,FALSE),"")</f>
        <v>Sub Account</v>
      </c>
      <c r="D547" s="37">
        <f t="shared" ca="1" si="33"/>
        <v>0</v>
      </c>
      <c r="E547" s="37">
        <f t="shared" ca="1" si="34"/>
        <v>0</v>
      </c>
      <c r="F547" s="37">
        <f t="shared" ca="1" si="35"/>
        <v>0</v>
      </c>
      <c r="G547" s="37"/>
      <c r="H547" s="33" t="str">
        <f>+'R&amp;E EXPORT'!A546</f>
        <v>EM-9901-9-010</v>
      </c>
      <c r="I547" s="34">
        <f>IFERROR(VLOOKUP($H547,'Gen F Rev'!$A:$M,15,FALSE),0)</f>
        <v>0</v>
      </c>
      <c r="J547" s="34">
        <f>IFERROR(VLOOKUP($H547,'Gen F Rev'!$A:$M,16,FALSE),0)</f>
        <v>0</v>
      </c>
      <c r="K547" s="42">
        <f>IFERROR(VLOOKUP($H547,'Gen F Rev'!$A:$M,17,FALSE),0)</f>
        <v>0</v>
      </c>
      <c r="L547" s="34">
        <f>IFERROR(VLOOKUP($H547,'Gen F Exp'!$A:$E,15,FALSE),0)</f>
        <v>0</v>
      </c>
      <c r="M547" s="34">
        <f>IFERROR(VLOOKUP($H547,'Gen F Exp'!$A:$E,16,FALSE),0)</f>
        <v>0</v>
      </c>
      <c r="N547" s="42">
        <f>IFERROR(VLOOKUP($H547,'Gen F Exp'!$A:$E,17,FALSE),0)</f>
        <v>0</v>
      </c>
      <c r="O547" s="34">
        <f>IFERROR(VLOOKUP($H547,'Water F Rev'!$A:$L,15,FALSE),0)</f>
        <v>0</v>
      </c>
      <c r="P547" s="34">
        <f>IFERROR(VLOOKUP($H547,'Water F Rev'!$A:$L,16,FALSE),0)</f>
        <v>0</v>
      </c>
      <c r="Q547" s="42">
        <f>IFERROR(VLOOKUP($H547,'Water F Rev'!$A:$L,17,FALSE),0)</f>
        <v>0</v>
      </c>
      <c r="R547" s="34">
        <f>IFERROR(VLOOKUP($H547,'Water F Exp'!$A:$K,15,FALSE),0)</f>
        <v>0</v>
      </c>
      <c r="S547" s="34">
        <f>IFERROR(VLOOKUP($H547,'Water F Exp'!$A:$K,16,FALSE),0)</f>
        <v>0</v>
      </c>
      <c r="T547" s="42">
        <f>IFERROR(VLOOKUP($H547,'Water F Exp'!$A:$K,17,FALSE),0)</f>
        <v>0</v>
      </c>
      <c r="U547" s="34">
        <f ca="1">IFERROR(VLOOKUP($H547,'Sewer F Rev'!$A:$E,15,FALSE),0)</f>
        <v>0</v>
      </c>
      <c r="V547" s="34">
        <f ca="1">IFERROR(VLOOKUP($H547,'Sewer F Rev'!$A:$E,16,FALSE),0)</f>
        <v>0</v>
      </c>
      <c r="W547" s="42">
        <f ca="1">IFERROR(VLOOKUP($H547,'Sewer F Rev'!$A:$E,17,FALSE),0)</f>
        <v>0</v>
      </c>
      <c r="X547" s="34">
        <f>IFERROR(VLOOKUP($H547,'Sewer F Exp'!$A:$B,15,FALSE),0)</f>
        <v>0</v>
      </c>
      <c r="Y547" s="34">
        <f>IFERROR(VLOOKUP($H547,'Sewer F Exp'!$A:$B,16,FALSE),0)</f>
        <v>0</v>
      </c>
      <c r="Z547" s="42">
        <f>IFERROR(VLOOKUP($H547,'Sewer F Exp'!$A:$B,17,FALSE),0)</f>
        <v>0</v>
      </c>
      <c r="AA547" s="34">
        <f>IFERROR(VLOOKUP($H547,'Refuse F Rev'!$A:$E,15,FALSE),0)</f>
        <v>0</v>
      </c>
      <c r="AB547" s="34">
        <f>IFERROR(VLOOKUP($H547,'Refuse F Rev'!$A:$E,16,FALSE),0)</f>
        <v>0</v>
      </c>
      <c r="AC547" s="42">
        <f>IFERROR(VLOOKUP($H547,'Refuse F Rev'!$A:$E,17,FALSE),0)</f>
        <v>0</v>
      </c>
      <c r="AD547" s="34">
        <f>IFERROR(VLOOKUP($H547,'Refuse F Exp'!$A:$E,15,FALSE),0)</f>
        <v>0</v>
      </c>
      <c r="AE547" s="34">
        <f>IFERROR(VLOOKUP($H547,'Refuse F Exp'!$A:$E,16,FALSE),0)</f>
        <v>0</v>
      </c>
      <c r="AF547" s="42">
        <f>IFERROR(VLOOKUP($H547,'Refuse F Exp'!$A:$E,17,FALSE),0)</f>
        <v>0</v>
      </c>
      <c r="AG547" s="34">
        <f>IFERROR(VLOOKUP($H547,#REF!,10,FALSE),0)</f>
        <v>0</v>
      </c>
      <c r="AH547" s="34">
        <f>IFERROR(VLOOKUP($H547,#REF!,11,FALSE),0)</f>
        <v>0</v>
      </c>
      <c r="AI547" s="42">
        <f>IFERROR(VLOOKUP($H547,#REF!,12,FALSE),0)</f>
        <v>0</v>
      </c>
      <c r="AJ547" s="34">
        <f>IFERROR(VLOOKUP($H547,#REF!,10,FALSE),0)</f>
        <v>0</v>
      </c>
      <c r="AK547" s="34">
        <f>IFERROR(VLOOKUP($H547,#REF!,11,FALSE),0)</f>
        <v>0</v>
      </c>
      <c r="AL547" s="42">
        <f>IFERROR(VLOOKUP($H547,#REF!,12,FALSE),0)</f>
        <v>0</v>
      </c>
      <c r="AM547" s="34">
        <f>IFERROR(VLOOKUP($H547,#REF!,10,FALSE),0)</f>
        <v>0</v>
      </c>
      <c r="AN547" s="34">
        <f>IFERROR(VLOOKUP($H547,#REF!,11,FALSE),0)</f>
        <v>0</v>
      </c>
      <c r="AO547" s="42">
        <f>IFERROR(VLOOKUP($H547,#REF!,12,FALSE),0)</f>
        <v>0</v>
      </c>
      <c r="AP547" s="34">
        <f>IFERROR(VLOOKUP($H547,#REF!,10,FALSE),0)</f>
        <v>0</v>
      </c>
      <c r="AQ547" s="34">
        <f>IFERROR(VLOOKUP($H547,#REF!,11,FALSE),0)</f>
        <v>0</v>
      </c>
      <c r="AR547" s="42">
        <f>IFERROR(VLOOKUP($H547,#REF!,12,FALSE),0)</f>
        <v>0</v>
      </c>
      <c r="AS547" s="34">
        <f>IFERROR(VLOOKUP($H547,#REF!,13,FALSE),0)</f>
        <v>0</v>
      </c>
      <c r="AT547" s="34">
        <f>IFERROR(VLOOKUP($H547,#REF!,14,FALSE),0)</f>
        <v>0</v>
      </c>
      <c r="AU547" s="42">
        <f>IFERROR(VLOOKUP($H547,#REF!,15,FALSE),0)</f>
        <v>0</v>
      </c>
      <c r="AV547" s="34">
        <f>IFERROR(VLOOKUP($H547,#REF!,15,FALSE),0)</f>
        <v>0</v>
      </c>
      <c r="AW547" s="34">
        <f>IFERROR(VLOOKUP($H547,#REF!,16,FALSE),0)</f>
        <v>0</v>
      </c>
      <c r="AX547" s="42">
        <f>IFERROR(VLOOKUP($H547,#REF!,17,FALSE),0)</f>
        <v>0</v>
      </c>
    </row>
    <row r="548" spans="1:50" x14ac:dyDescent="0.3">
      <c r="A548" s="33" t="str">
        <f t="shared" si="32"/>
        <v>EM-9910-9-000</v>
      </c>
      <c r="B548" s="33" t="str">
        <f>+'R&amp;E EXPORT'!B547</f>
        <v>INTERFUND TRANSFERS - SERVICES</v>
      </c>
      <c r="C548" t="str">
        <f>IFERROR(VLOOKUP(A548,'MCSJ Export'!A:C,3,FALSE),"")</f>
        <v>Control</v>
      </c>
      <c r="D548" s="37">
        <f t="shared" ca="1" si="33"/>
        <v>0</v>
      </c>
      <c r="E548" s="37">
        <f t="shared" ca="1" si="34"/>
        <v>0</v>
      </c>
      <c r="F548" s="37">
        <f t="shared" ca="1" si="35"/>
        <v>0</v>
      </c>
      <c r="G548" s="37"/>
      <c r="H548" s="33" t="str">
        <f>+'R&amp;E EXPORT'!A547</f>
        <v>EM-9910-9-000</v>
      </c>
      <c r="I548" s="34">
        <f>IFERROR(VLOOKUP($H548,'Gen F Rev'!$A:$M,15,FALSE),0)</f>
        <v>0</v>
      </c>
      <c r="J548" s="34">
        <f>IFERROR(VLOOKUP($H548,'Gen F Rev'!$A:$M,16,FALSE),0)</f>
        <v>0</v>
      </c>
      <c r="K548" s="42">
        <f>IFERROR(VLOOKUP($H548,'Gen F Rev'!$A:$M,17,FALSE),0)</f>
        <v>0</v>
      </c>
      <c r="L548" s="34">
        <f>IFERROR(VLOOKUP($H548,'Gen F Exp'!$A:$E,15,FALSE),0)</f>
        <v>0</v>
      </c>
      <c r="M548" s="34">
        <f>IFERROR(VLOOKUP($H548,'Gen F Exp'!$A:$E,16,FALSE),0)</f>
        <v>0</v>
      </c>
      <c r="N548" s="42">
        <f>IFERROR(VLOOKUP($H548,'Gen F Exp'!$A:$E,17,FALSE),0)</f>
        <v>0</v>
      </c>
      <c r="O548" s="34">
        <f>IFERROR(VLOOKUP($H548,'Water F Rev'!$A:$L,15,FALSE),0)</f>
        <v>0</v>
      </c>
      <c r="P548" s="34">
        <f>IFERROR(VLOOKUP($H548,'Water F Rev'!$A:$L,16,FALSE),0)</f>
        <v>0</v>
      </c>
      <c r="Q548" s="42">
        <f>IFERROR(VLOOKUP($H548,'Water F Rev'!$A:$L,17,FALSE),0)</f>
        <v>0</v>
      </c>
      <c r="R548" s="34">
        <f>IFERROR(VLOOKUP($H548,'Water F Exp'!$A:$K,15,FALSE),0)</f>
        <v>0</v>
      </c>
      <c r="S548" s="34">
        <f>IFERROR(VLOOKUP($H548,'Water F Exp'!$A:$K,16,FALSE),0)</f>
        <v>0</v>
      </c>
      <c r="T548" s="42">
        <f>IFERROR(VLOOKUP($H548,'Water F Exp'!$A:$K,17,FALSE),0)</f>
        <v>0</v>
      </c>
      <c r="U548" s="34">
        <f ca="1">IFERROR(VLOOKUP($H548,'Sewer F Rev'!$A:$E,15,FALSE),0)</f>
        <v>0</v>
      </c>
      <c r="V548" s="34">
        <f ca="1">IFERROR(VLOOKUP($H548,'Sewer F Rev'!$A:$E,16,FALSE),0)</f>
        <v>0</v>
      </c>
      <c r="W548" s="42">
        <f ca="1">IFERROR(VLOOKUP($H548,'Sewer F Rev'!$A:$E,17,FALSE),0)</f>
        <v>0</v>
      </c>
      <c r="X548" s="34">
        <f>IFERROR(VLOOKUP($H548,'Sewer F Exp'!$A:$B,15,FALSE),0)</f>
        <v>0</v>
      </c>
      <c r="Y548" s="34">
        <f>IFERROR(VLOOKUP($H548,'Sewer F Exp'!$A:$B,16,FALSE),0)</f>
        <v>0</v>
      </c>
      <c r="Z548" s="42">
        <f>IFERROR(VLOOKUP($H548,'Sewer F Exp'!$A:$B,17,FALSE),0)</f>
        <v>0</v>
      </c>
      <c r="AA548" s="34">
        <f>IFERROR(VLOOKUP($H548,'Refuse F Rev'!$A:$E,15,FALSE),0)</f>
        <v>0</v>
      </c>
      <c r="AB548" s="34">
        <f>IFERROR(VLOOKUP($H548,'Refuse F Rev'!$A:$E,16,FALSE),0)</f>
        <v>0</v>
      </c>
      <c r="AC548" s="42">
        <f>IFERROR(VLOOKUP($H548,'Refuse F Rev'!$A:$E,17,FALSE),0)</f>
        <v>0</v>
      </c>
      <c r="AD548" s="34">
        <f>IFERROR(VLOOKUP($H548,'Refuse F Exp'!$A:$E,15,FALSE),0)</f>
        <v>0</v>
      </c>
      <c r="AE548" s="34">
        <f>IFERROR(VLOOKUP($H548,'Refuse F Exp'!$A:$E,16,FALSE),0)</f>
        <v>0</v>
      </c>
      <c r="AF548" s="42">
        <f>IFERROR(VLOOKUP($H548,'Refuse F Exp'!$A:$E,17,FALSE),0)</f>
        <v>0</v>
      </c>
      <c r="AG548" s="34">
        <f>IFERROR(VLOOKUP($H548,#REF!,10,FALSE),0)</f>
        <v>0</v>
      </c>
      <c r="AH548" s="34">
        <f>IFERROR(VLOOKUP($H548,#REF!,11,FALSE),0)</f>
        <v>0</v>
      </c>
      <c r="AI548" s="42">
        <f>IFERROR(VLOOKUP($H548,#REF!,12,FALSE),0)</f>
        <v>0</v>
      </c>
      <c r="AJ548" s="34">
        <f>IFERROR(VLOOKUP($H548,#REF!,10,FALSE),0)</f>
        <v>0</v>
      </c>
      <c r="AK548" s="34">
        <f>IFERROR(VLOOKUP($H548,#REF!,11,FALSE),0)</f>
        <v>0</v>
      </c>
      <c r="AL548" s="42">
        <f>IFERROR(VLOOKUP($H548,#REF!,12,FALSE),0)</f>
        <v>0</v>
      </c>
      <c r="AM548" s="34">
        <f>IFERROR(VLOOKUP($H548,#REF!,10,FALSE),0)</f>
        <v>0</v>
      </c>
      <c r="AN548" s="34">
        <f>IFERROR(VLOOKUP($H548,#REF!,11,FALSE),0)</f>
        <v>0</v>
      </c>
      <c r="AO548" s="42">
        <f>IFERROR(VLOOKUP($H548,#REF!,12,FALSE),0)</f>
        <v>0</v>
      </c>
      <c r="AP548" s="34">
        <f>IFERROR(VLOOKUP($H548,#REF!,10,FALSE),0)</f>
        <v>0</v>
      </c>
      <c r="AQ548" s="34">
        <f>IFERROR(VLOOKUP($H548,#REF!,11,FALSE),0)</f>
        <v>0</v>
      </c>
      <c r="AR548" s="42">
        <f>IFERROR(VLOOKUP($H548,#REF!,12,FALSE),0)</f>
        <v>0</v>
      </c>
      <c r="AS548" s="34">
        <f>IFERROR(VLOOKUP($H548,#REF!,13,FALSE),0)</f>
        <v>0</v>
      </c>
      <c r="AT548" s="34">
        <f>IFERROR(VLOOKUP($H548,#REF!,14,FALSE),0)</f>
        <v>0</v>
      </c>
      <c r="AU548" s="42">
        <f>IFERROR(VLOOKUP($H548,#REF!,15,FALSE),0)</f>
        <v>0</v>
      </c>
      <c r="AV548" s="34">
        <f>IFERROR(VLOOKUP($H548,#REF!,15,FALSE),0)</f>
        <v>0</v>
      </c>
      <c r="AW548" s="34">
        <f>IFERROR(VLOOKUP($H548,#REF!,16,FALSE),0)</f>
        <v>0</v>
      </c>
      <c r="AX548" s="42">
        <f>IFERROR(VLOOKUP($H548,#REF!,17,FALSE),0)</f>
        <v>0</v>
      </c>
    </row>
    <row r="549" spans="1:50" x14ac:dyDescent="0.3">
      <c r="A549" s="33" t="str">
        <f t="shared" si="32"/>
        <v>EM-9910-9-075</v>
      </c>
      <c r="B549" s="33" t="str">
        <f>+'R&amp;E EXPORT'!B548</f>
        <v>REF-TO-GEN SERVICES &amp; LIAB INS</v>
      </c>
      <c r="C549" t="str">
        <f>IFERROR(VLOOKUP(A549,'MCSJ Export'!A:C,3,FALSE),"")</f>
        <v>Sub Account</v>
      </c>
      <c r="D549" s="37">
        <f t="shared" ca="1" si="33"/>
        <v>0</v>
      </c>
      <c r="E549" s="37">
        <f t="shared" ca="1" si="34"/>
        <v>0</v>
      </c>
      <c r="F549" s="37">
        <f t="shared" ca="1" si="35"/>
        <v>0</v>
      </c>
      <c r="G549" s="37"/>
      <c r="H549" s="33" t="str">
        <f>+'R&amp;E EXPORT'!A548</f>
        <v>EM-9910-9-075</v>
      </c>
      <c r="I549" s="34">
        <f>IFERROR(VLOOKUP($H549,'Gen F Rev'!$A:$M,15,FALSE),0)</f>
        <v>0</v>
      </c>
      <c r="J549" s="34">
        <f>IFERROR(VLOOKUP($H549,'Gen F Rev'!$A:$M,16,FALSE),0)</f>
        <v>0</v>
      </c>
      <c r="K549" s="42">
        <f>IFERROR(VLOOKUP($H549,'Gen F Rev'!$A:$M,17,FALSE),0)</f>
        <v>0</v>
      </c>
      <c r="L549" s="34">
        <f>IFERROR(VLOOKUP($H549,'Gen F Exp'!$A:$E,15,FALSE),0)</f>
        <v>0</v>
      </c>
      <c r="M549" s="34">
        <f>IFERROR(VLOOKUP($H549,'Gen F Exp'!$A:$E,16,FALSE),0)</f>
        <v>0</v>
      </c>
      <c r="N549" s="42">
        <f>IFERROR(VLOOKUP($H549,'Gen F Exp'!$A:$E,17,FALSE),0)</f>
        <v>0</v>
      </c>
      <c r="O549" s="34">
        <f>IFERROR(VLOOKUP($H549,'Water F Rev'!$A:$L,15,FALSE),0)</f>
        <v>0</v>
      </c>
      <c r="P549" s="34">
        <f>IFERROR(VLOOKUP($H549,'Water F Rev'!$A:$L,16,FALSE),0)</f>
        <v>0</v>
      </c>
      <c r="Q549" s="42">
        <f>IFERROR(VLOOKUP($H549,'Water F Rev'!$A:$L,17,FALSE),0)</f>
        <v>0</v>
      </c>
      <c r="R549" s="34">
        <f>IFERROR(VLOOKUP($H549,'Water F Exp'!$A:$K,15,FALSE),0)</f>
        <v>0</v>
      </c>
      <c r="S549" s="34">
        <f>IFERROR(VLOOKUP($H549,'Water F Exp'!$A:$K,16,FALSE),0)</f>
        <v>0</v>
      </c>
      <c r="T549" s="42">
        <f>IFERROR(VLOOKUP($H549,'Water F Exp'!$A:$K,17,FALSE),0)</f>
        <v>0</v>
      </c>
      <c r="U549" s="34">
        <f ca="1">IFERROR(VLOOKUP($H549,'Sewer F Rev'!$A:$E,15,FALSE),0)</f>
        <v>0</v>
      </c>
      <c r="V549" s="34">
        <f ca="1">IFERROR(VLOOKUP($H549,'Sewer F Rev'!$A:$E,16,FALSE),0)</f>
        <v>0</v>
      </c>
      <c r="W549" s="42">
        <f ca="1">IFERROR(VLOOKUP($H549,'Sewer F Rev'!$A:$E,17,FALSE),0)</f>
        <v>0</v>
      </c>
      <c r="X549" s="34">
        <f>IFERROR(VLOOKUP($H549,'Sewer F Exp'!$A:$B,15,FALSE),0)</f>
        <v>0</v>
      </c>
      <c r="Y549" s="34">
        <f>IFERROR(VLOOKUP($H549,'Sewer F Exp'!$A:$B,16,FALSE),0)</f>
        <v>0</v>
      </c>
      <c r="Z549" s="42">
        <f>IFERROR(VLOOKUP($H549,'Sewer F Exp'!$A:$B,17,FALSE),0)</f>
        <v>0</v>
      </c>
      <c r="AA549" s="34">
        <f>IFERROR(VLOOKUP($H549,'Refuse F Rev'!$A:$E,15,FALSE),0)</f>
        <v>0</v>
      </c>
      <c r="AB549" s="34">
        <f>IFERROR(VLOOKUP($H549,'Refuse F Rev'!$A:$E,16,FALSE),0)</f>
        <v>0</v>
      </c>
      <c r="AC549" s="42">
        <f>IFERROR(VLOOKUP($H549,'Refuse F Rev'!$A:$E,17,FALSE),0)</f>
        <v>0</v>
      </c>
      <c r="AD549" s="34">
        <f>IFERROR(VLOOKUP($H549,'Refuse F Exp'!$A:$E,15,FALSE),0)</f>
        <v>0</v>
      </c>
      <c r="AE549" s="34">
        <f>IFERROR(VLOOKUP($H549,'Refuse F Exp'!$A:$E,16,FALSE),0)</f>
        <v>0</v>
      </c>
      <c r="AF549" s="42">
        <f>IFERROR(VLOOKUP($H549,'Refuse F Exp'!$A:$E,17,FALSE),0)</f>
        <v>0</v>
      </c>
      <c r="AG549" s="34">
        <f>IFERROR(VLOOKUP($H549,#REF!,10,FALSE),0)</f>
        <v>0</v>
      </c>
      <c r="AH549" s="34">
        <f>IFERROR(VLOOKUP($H549,#REF!,11,FALSE),0)</f>
        <v>0</v>
      </c>
      <c r="AI549" s="42">
        <f>IFERROR(VLOOKUP($H549,#REF!,12,FALSE),0)</f>
        <v>0</v>
      </c>
      <c r="AJ549" s="34">
        <f>IFERROR(VLOOKUP($H549,#REF!,10,FALSE),0)</f>
        <v>0</v>
      </c>
      <c r="AK549" s="34">
        <f>IFERROR(VLOOKUP($H549,#REF!,11,FALSE),0)</f>
        <v>0</v>
      </c>
      <c r="AL549" s="42">
        <f>IFERROR(VLOOKUP($H549,#REF!,12,FALSE),0)</f>
        <v>0</v>
      </c>
      <c r="AM549" s="34">
        <f>IFERROR(VLOOKUP($H549,#REF!,10,FALSE),0)</f>
        <v>0</v>
      </c>
      <c r="AN549" s="34">
        <f>IFERROR(VLOOKUP($H549,#REF!,11,FALSE),0)</f>
        <v>0</v>
      </c>
      <c r="AO549" s="42">
        <f>IFERROR(VLOOKUP($H549,#REF!,12,FALSE),0)</f>
        <v>0</v>
      </c>
      <c r="AP549" s="34">
        <f>IFERROR(VLOOKUP($H549,#REF!,10,FALSE),0)</f>
        <v>0</v>
      </c>
      <c r="AQ549" s="34">
        <f>IFERROR(VLOOKUP($H549,#REF!,11,FALSE),0)</f>
        <v>0</v>
      </c>
      <c r="AR549" s="42">
        <f>IFERROR(VLOOKUP($H549,#REF!,12,FALSE),0)</f>
        <v>0</v>
      </c>
      <c r="AS549" s="34">
        <f>IFERROR(VLOOKUP($H549,#REF!,13,FALSE),0)</f>
        <v>0</v>
      </c>
      <c r="AT549" s="34">
        <f>IFERROR(VLOOKUP($H549,#REF!,14,FALSE),0)</f>
        <v>0</v>
      </c>
      <c r="AU549" s="42">
        <f>IFERROR(VLOOKUP($H549,#REF!,15,FALSE),0)</f>
        <v>0</v>
      </c>
      <c r="AV549" s="34">
        <f>IFERROR(VLOOKUP($H549,#REF!,15,FALSE),0)</f>
        <v>0</v>
      </c>
      <c r="AW549" s="34">
        <f>IFERROR(VLOOKUP($H549,#REF!,16,FALSE),0)</f>
        <v>0</v>
      </c>
      <c r="AX549" s="42">
        <f>IFERROR(VLOOKUP($H549,#REF!,17,FALSE),0)</f>
        <v>0</v>
      </c>
    </row>
    <row r="550" spans="1:50" x14ac:dyDescent="0.3">
      <c r="A550" s="33" t="str">
        <f t="shared" si="32"/>
        <v>EM-9910-9-260</v>
      </c>
      <c r="B550" s="33" t="str">
        <f>+'R&amp;E EXPORT'!B549</f>
        <v>REF-TO-GEN GAS/OIL/DIESEL</v>
      </c>
      <c r="C550" t="str">
        <f>IFERROR(VLOOKUP(A550,'MCSJ Export'!A:C,3,FALSE),"")</f>
        <v>Sub Account</v>
      </c>
      <c r="D550" s="37">
        <f t="shared" ca="1" si="33"/>
        <v>0</v>
      </c>
      <c r="E550" s="37">
        <f t="shared" ca="1" si="34"/>
        <v>0</v>
      </c>
      <c r="F550" s="37">
        <f t="shared" ca="1" si="35"/>
        <v>0</v>
      </c>
      <c r="G550" s="37"/>
      <c r="H550" s="33" t="str">
        <f>+'R&amp;E EXPORT'!A549</f>
        <v>EM-9910-9-260</v>
      </c>
      <c r="I550" s="34">
        <f>IFERROR(VLOOKUP($H550,'Gen F Rev'!$A:$M,15,FALSE),0)</f>
        <v>0</v>
      </c>
      <c r="J550" s="34">
        <f>IFERROR(VLOOKUP($H550,'Gen F Rev'!$A:$M,16,FALSE),0)</f>
        <v>0</v>
      </c>
      <c r="K550" s="42">
        <f>IFERROR(VLOOKUP($H550,'Gen F Rev'!$A:$M,17,FALSE),0)</f>
        <v>0</v>
      </c>
      <c r="L550" s="34">
        <f>IFERROR(VLOOKUP($H550,'Gen F Exp'!$A:$E,15,FALSE),0)</f>
        <v>0</v>
      </c>
      <c r="M550" s="34">
        <f>IFERROR(VLOOKUP($H550,'Gen F Exp'!$A:$E,16,FALSE),0)</f>
        <v>0</v>
      </c>
      <c r="N550" s="42">
        <f>IFERROR(VLOOKUP($H550,'Gen F Exp'!$A:$E,17,FALSE),0)</f>
        <v>0</v>
      </c>
      <c r="O550" s="34">
        <f>IFERROR(VLOOKUP($H550,'Water F Rev'!$A:$L,15,FALSE),0)</f>
        <v>0</v>
      </c>
      <c r="P550" s="34">
        <f>IFERROR(VLOOKUP($H550,'Water F Rev'!$A:$L,16,FALSE),0)</f>
        <v>0</v>
      </c>
      <c r="Q550" s="42">
        <f>IFERROR(VLOOKUP($H550,'Water F Rev'!$A:$L,17,FALSE),0)</f>
        <v>0</v>
      </c>
      <c r="R550" s="34">
        <f>IFERROR(VLOOKUP($H550,'Water F Exp'!$A:$K,15,FALSE),0)</f>
        <v>0</v>
      </c>
      <c r="S550" s="34">
        <f>IFERROR(VLOOKUP($H550,'Water F Exp'!$A:$K,16,FALSE),0)</f>
        <v>0</v>
      </c>
      <c r="T550" s="42">
        <f>IFERROR(VLOOKUP($H550,'Water F Exp'!$A:$K,17,FALSE),0)</f>
        <v>0</v>
      </c>
      <c r="U550" s="34">
        <f ca="1">IFERROR(VLOOKUP($H550,'Sewer F Rev'!$A:$E,15,FALSE),0)</f>
        <v>0</v>
      </c>
      <c r="V550" s="34">
        <f ca="1">IFERROR(VLOOKUP($H550,'Sewer F Rev'!$A:$E,16,FALSE),0)</f>
        <v>0</v>
      </c>
      <c r="W550" s="42">
        <f ca="1">IFERROR(VLOOKUP($H550,'Sewer F Rev'!$A:$E,17,FALSE),0)</f>
        <v>0</v>
      </c>
      <c r="X550" s="34">
        <f>IFERROR(VLOOKUP($H550,'Sewer F Exp'!$A:$B,15,FALSE),0)</f>
        <v>0</v>
      </c>
      <c r="Y550" s="34">
        <f>IFERROR(VLOOKUP($H550,'Sewer F Exp'!$A:$B,16,FALSE),0)</f>
        <v>0</v>
      </c>
      <c r="Z550" s="42">
        <f>IFERROR(VLOOKUP($H550,'Sewer F Exp'!$A:$B,17,FALSE),0)</f>
        <v>0</v>
      </c>
      <c r="AA550" s="34">
        <f>IFERROR(VLOOKUP($H550,'Refuse F Rev'!$A:$E,15,FALSE),0)</f>
        <v>0</v>
      </c>
      <c r="AB550" s="34">
        <f>IFERROR(VLOOKUP($H550,'Refuse F Rev'!$A:$E,16,FALSE),0)</f>
        <v>0</v>
      </c>
      <c r="AC550" s="42">
        <f>IFERROR(VLOOKUP($H550,'Refuse F Rev'!$A:$E,17,FALSE),0)</f>
        <v>0</v>
      </c>
      <c r="AD550" s="34">
        <f>IFERROR(VLOOKUP($H550,'Refuse F Exp'!$A:$E,15,FALSE),0)</f>
        <v>0</v>
      </c>
      <c r="AE550" s="34">
        <f>IFERROR(VLOOKUP($H550,'Refuse F Exp'!$A:$E,16,FALSE),0)</f>
        <v>0</v>
      </c>
      <c r="AF550" s="42">
        <f>IFERROR(VLOOKUP($H550,'Refuse F Exp'!$A:$E,17,FALSE),0)</f>
        <v>0</v>
      </c>
      <c r="AG550" s="34">
        <f>IFERROR(VLOOKUP($H550,#REF!,10,FALSE),0)</f>
        <v>0</v>
      </c>
      <c r="AH550" s="34">
        <f>IFERROR(VLOOKUP($H550,#REF!,11,FALSE),0)</f>
        <v>0</v>
      </c>
      <c r="AI550" s="42">
        <f>IFERROR(VLOOKUP($H550,#REF!,12,FALSE),0)</f>
        <v>0</v>
      </c>
      <c r="AJ550" s="34">
        <f>IFERROR(VLOOKUP($H550,#REF!,10,FALSE),0)</f>
        <v>0</v>
      </c>
      <c r="AK550" s="34">
        <f>IFERROR(VLOOKUP($H550,#REF!,11,FALSE),0)</f>
        <v>0</v>
      </c>
      <c r="AL550" s="42">
        <f>IFERROR(VLOOKUP($H550,#REF!,12,FALSE),0)</f>
        <v>0</v>
      </c>
      <c r="AM550" s="34">
        <f>IFERROR(VLOOKUP($H550,#REF!,10,FALSE),0)</f>
        <v>0</v>
      </c>
      <c r="AN550" s="34">
        <f>IFERROR(VLOOKUP($H550,#REF!,11,FALSE),0)</f>
        <v>0</v>
      </c>
      <c r="AO550" s="42">
        <f>IFERROR(VLOOKUP($H550,#REF!,12,FALSE),0)</f>
        <v>0</v>
      </c>
      <c r="AP550" s="34">
        <f>IFERROR(VLOOKUP($H550,#REF!,10,FALSE),0)</f>
        <v>0</v>
      </c>
      <c r="AQ550" s="34">
        <f>IFERROR(VLOOKUP($H550,#REF!,11,FALSE),0)</f>
        <v>0</v>
      </c>
      <c r="AR550" s="42">
        <f>IFERROR(VLOOKUP($H550,#REF!,12,FALSE),0)</f>
        <v>0</v>
      </c>
      <c r="AS550" s="34">
        <f>IFERROR(VLOOKUP($H550,#REF!,13,FALSE),0)</f>
        <v>0</v>
      </c>
      <c r="AT550" s="34">
        <f>IFERROR(VLOOKUP($H550,#REF!,14,FALSE),0)</f>
        <v>0</v>
      </c>
      <c r="AU550" s="42">
        <f>IFERROR(VLOOKUP($H550,#REF!,15,FALSE),0)</f>
        <v>0</v>
      </c>
      <c r="AV550" s="34">
        <f>IFERROR(VLOOKUP($H550,#REF!,15,FALSE),0)</f>
        <v>0</v>
      </c>
      <c r="AW550" s="34">
        <f>IFERROR(VLOOKUP($H550,#REF!,16,FALSE),0)</f>
        <v>0</v>
      </c>
      <c r="AX550" s="42">
        <f>IFERROR(VLOOKUP($H550,#REF!,17,FALSE),0)</f>
        <v>0</v>
      </c>
    </row>
    <row r="551" spans="1:50" x14ac:dyDescent="0.3">
      <c r="A551" s="33" t="str">
        <f t="shared" si="32"/>
        <v>EM-9910-9-261</v>
      </c>
      <c r="B551" s="33" t="str">
        <f>+'R&amp;E EXPORT'!B550</f>
        <v>REF-TO-GEN DEF FUEL ADDITIVE</v>
      </c>
      <c r="C551" t="str">
        <f>IFERROR(VLOOKUP(A551,'MCSJ Export'!A:C,3,FALSE),"")</f>
        <v>Line Item Control</v>
      </c>
      <c r="D551" s="37">
        <f t="shared" ca="1" si="33"/>
        <v>0</v>
      </c>
      <c r="E551" s="37">
        <f t="shared" ca="1" si="34"/>
        <v>0</v>
      </c>
      <c r="F551" s="37">
        <f t="shared" ca="1" si="35"/>
        <v>0</v>
      </c>
      <c r="G551" s="37"/>
      <c r="H551" s="33" t="str">
        <f>+'R&amp;E EXPORT'!A550</f>
        <v>EM-9910-9-261</v>
      </c>
      <c r="I551" s="34">
        <f>IFERROR(VLOOKUP($H551,'Gen F Rev'!$A:$M,15,FALSE),0)</f>
        <v>0</v>
      </c>
      <c r="J551" s="34">
        <f>IFERROR(VLOOKUP($H551,'Gen F Rev'!$A:$M,16,FALSE),0)</f>
        <v>0</v>
      </c>
      <c r="K551" s="42">
        <f>IFERROR(VLOOKUP($H551,'Gen F Rev'!$A:$M,17,FALSE),0)</f>
        <v>0</v>
      </c>
      <c r="L551" s="34">
        <f>IFERROR(VLOOKUP($H551,'Gen F Exp'!$A:$E,15,FALSE),0)</f>
        <v>0</v>
      </c>
      <c r="M551" s="34">
        <f>IFERROR(VLOOKUP($H551,'Gen F Exp'!$A:$E,16,FALSE),0)</f>
        <v>0</v>
      </c>
      <c r="N551" s="42">
        <f>IFERROR(VLOOKUP($H551,'Gen F Exp'!$A:$E,17,FALSE),0)</f>
        <v>0</v>
      </c>
      <c r="O551" s="34">
        <f>IFERROR(VLOOKUP($H551,'Water F Rev'!$A:$L,15,FALSE),0)</f>
        <v>0</v>
      </c>
      <c r="P551" s="34">
        <f>IFERROR(VLOOKUP($H551,'Water F Rev'!$A:$L,16,FALSE),0)</f>
        <v>0</v>
      </c>
      <c r="Q551" s="42">
        <f>IFERROR(VLOOKUP($H551,'Water F Rev'!$A:$L,17,FALSE),0)</f>
        <v>0</v>
      </c>
      <c r="R551" s="34">
        <f>IFERROR(VLOOKUP($H551,'Water F Exp'!$A:$K,15,FALSE),0)</f>
        <v>0</v>
      </c>
      <c r="S551" s="34">
        <f>IFERROR(VLOOKUP($H551,'Water F Exp'!$A:$K,16,FALSE),0)</f>
        <v>0</v>
      </c>
      <c r="T551" s="42">
        <f>IFERROR(VLOOKUP($H551,'Water F Exp'!$A:$K,17,FALSE),0)</f>
        <v>0</v>
      </c>
      <c r="U551" s="34">
        <f ca="1">IFERROR(VLOOKUP($H551,'Sewer F Rev'!$A:$E,15,FALSE),0)</f>
        <v>0</v>
      </c>
      <c r="V551" s="34">
        <f ca="1">IFERROR(VLOOKUP($H551,'Sewer F Rev'!$A:$E,16,FALSE),0)</f>
        <v>0</v>
      </c>
      <c r="W551" s="42">
        <f ca="1">IFERROR(VLOOKUP($H551,'Sewer F Rev'!$A:$E,17,FALSE),0)</f>
        <v>0</v>
      </c>
      <c r="X551" s="34">
        <f>IFERROR(VLOOKUP($H551,'Sewer F Exp'!$A:$B,15,FALSE),0)</f>
        <v>0</v>
      </c>
      <c r="Y551" s="34">
        <f>IFERROR(VLOOKUP($H551,'Sewer F Exp'!$A:$B,16,FALSE),0)</f>
        <v>0</v>
      </c>
      <c r="Z551" s="42">
        <f>IFERROR(VLOOKUP($H551,'Sewer F Exp'!$A:$B,17,FALSE),0)</f>
        <v>0</v>
      </c>
      <c r="AA551" s="34">
        <f>IFERROR(VLOOKUP($H551,'Refuse F Rev'!$A:$E,15,FALSE),0)</f>
        <v>0</v>
      </c>
      <c r="AB551" s="34">
        <f>IFERROR(VLOOKUP($H551,'Refuse F Rev'!$A:$E,16,FALSE),0)</f>
        <v>0</v>
      </c>
      <c r="AC551" s="42">
        <f>IFERROR(VLOOKUP($H551,'Refuse F Rev'!$A:$E,17,FALSE),0)</f>
        <v>0</v>
      </c>
      <c r="AD551" s="34">
        <f>IFERROR(VLOOKUP($H551,'Refuse F Exp'!$A:$E,15,FALSE),0)</f>
        <v>0</v>
      </c>
      <c r="AE551" s="34">
        <f>IFERROR(VLOOKUP($H551,'Refuse F Exp'!$A:$E,16,FALSE),0)</f>
        <v>0</v>
      </c>
      <c r="AF551" s="42">
        <f>IFERROR(VLOOKUP($H551,'Refuse F Exp'!$A:$E,17,FALSE),0)</f>
        <v>0</v>
      </c>
      <c r="AG551" s="34">
        <f>IFERROR(VLOOKUP($H551,#REF!,10,FALSE),0)</f>
        <v>0</v>
      </c>
      <c r="AH551" s="34">
        <f>IFERROR(VLOOKUP($H551,#REF!,11,FALSE),0)</f>
        <v>0</v>
      </c>
      <c r="AI551" s="42">
        <f>IFERROR(VLOOKUP($H551,#REF!,12,FALSE),0)</f>
        <v>0</v>
      </c>
      <c r="AJ551" s="34">
        <f>IFERROR(VLOOKUP($H551,#REF!,10,FALSE),0)</f>
        <v>0</v>
      </c>
      <c r="AK551" s="34">
        <f>IFERROR(VLOOKUP($H551,#REF!,11,FALSE),0)</f>
        <v>0</v>
      </c>
      <c r="AL551" s="42">
        <f>IFERROR(VLOOKUP($H551,#REF!,12,FALSE),0)</f>
        <v>0</v>
      </c>
      <c r="AM551" s="34">
        <f>IFERROR(VLOOKUP($H551,#REF!,10,FALSE),0)</f>
        <v>0</v>
      </c>
      <c r="AN551" s="34">
        <f>IFERROR(VLOOKUP($H551,#REF!,11,FALSE),0)</f>
        <v>0</v>
      </c>
      <c r="AO551" s="42">
        <f>IFERROR(VLOOKUP($H551,#REF!,12,FALSE),0)</f>
        <v>0</v>
      </c>
      <c r="AP551" s="34">
        <f>IFERROR(VLOOKUP($H551,#REF!,10,FALSE),0)</f>
        <v>0</v>
      </c>
      <c r="AQ551" s="34">
        <f>IFERROR(VLOOKUP($H551,#REF!,11,FALSE),0)</f>
        <v>0</v>
      </c>
      <c r="AR551" s="42">
        <f>IFERROR(VLOOKUP($H551,#REF!,12,FALSE),0)</f>
        <v>0</v>
      </c>
      <c r="AS551" s="34">
        <f>IFERROR(VLOOKUP($H551,#REF!,13,FALSE),0)</f>
        <v>0</v>
      </c>
      <c r="AT551" s="34">
        <f>IFERROR(VLOOKUP($H551,#REF!,14,FALSE),0)</f>
        <v>0</v>
      </c>
      <c r="AU551" s="42">
        <f>IFERROR(VLOOKUP($H551,#REF!,15,FALSE),0)</f>
        <v>0</v>
      </c>
      <c r="AV551" s="34">
        <f>IFERROR(VLOOKUP($H551,#REF!,15,FALSE),0)</f>
        <v>0</v>
      </c>
      <c r="AW551" s="34">
        <f>IFERROR(VLOOKUP($H551,#REF!,16,FALSE),0)</f>
        <v>0</v>
      </c>
      <c r="AX551" s="42">
        <f>IFERROR(VLOOKUP($H551,#REF!,17,FALSE),0)</f>
        <v>0</v>
      </c>
    </row>
    <row r="552" spans="1:50" x14ac:dyDescent="0.3">
      <c r="A552" s="33" t="str">
        <f t="shared" si="32"/>
        <v>EM-9910-9-262</v>
      </c>
      <c r="B552" s="33" t="str">
        <f>+'R&amp;E EXPORT'!B551</f>
        <v>REF-TO-GEN MECHANICS TOOLS</v>
      </c>
      <c r="C552" t="str">
        <f>IFERROR(VLOOKUP(A552,'MCSJ Export'!A:C,3,FALSE),"")</f>
        <v>Line Item Control</v>
      </c>
      <c r="D552" s="37">
        <f t="shared" ca="1" si="33"/>
        <v>0</v>
      </c>
      <c r="E552" s="37">
        <f t="shared" ca="1" si="34"/>
        <v>0</v>
      </c>
      <c r="F552" s="37">
        <f t="shared" ca="1" si="35"/>
        <v>0</v>
      </c>
      <c r="G552" s="37"/>
      <c r="H552" s="33" t="str">
        <f>+'R&amp;E EXPORT'!A551</f>
        <v>EM-9910-9-262</v>
      </c>
      <c r="I552" s="34">
        <f>IFERROR(VLOOKUP($H552,'Gen F Rev'!$A:$M,15,FALSE),0)</f>
        <v>0</v>
      </c>
      <c r="J552" s="34">
        <f>IFERROR(VLOOKUP($H552,'Gen F Rev'!$A:$M,16,FALSE),0)</f>
        <v>0</v>
      </c>
      <c r="K552" s="42">
        <f>IFERROR(VLOOKUP($H552,'Gen F Rev'!$A:$M,17,FALSE),0)</f>
        <v>0</v>
      </c>
      <c r="L552" s="34">
        <f>IFERROR(VLOOKUP($H552,'Gen F Exp'!$A:$E,15,FALSE),0)</f>
        <v>0</v>
      </c>
      <c r="M552" s="34">
        <f>IFERROR(VLOOKUP($H552,'Gen F Exp'!$A:$E,16,FALSE),0)</f>
        <v>0</v>
      </c>
      <c r="N552" s="42">
        <f>IFERROR(VLOOKUP($H552,'Gen F Exp'!$A:$E,17,FALSE),0)</f>
        <v>0</v>
      </c>
      <c r="O552" s="34">
        <f>IFERROR(VLOOKUP($H552,'Water F Rev'!$A:$L,15,FALSE),0)</f>
        <v>0</v>
      </c>
      <c r="P552" s="34">
        <f>IFERROR(VLOOKUP($H552,'Water F Rev'!$A:$L,16,FALSE),0)</f>
        <v>0</v>
      </c>
      <c r="Q552" s="42">
        <f>IFERROR(VLOOKUP($H552,'Water F Rev'!$A:$L,17,FALSE),0)</f>
        <v>0</v>
      </c>
      <c r="R552" s="34">
        <f>IFERROR(VLOOKUP($H552,'Water F Exp'!$A:$K,15,FALSE),0)</f>
        <v>0</v>
      </c>
      <c r="S552" s="34">
        <f>IFERROR(VLOOKUP($H552,'Water F Exp'!$A:$K,16,FALSE),0)</f>
        <v>0</v>
      </c>
      <c r="T552" s="42">
        <f>IFERROR(VLOOKUP($H552,'Water F Exp'!$A:$K,17,FALSE),0)</f>
        <v>0</v>
      </c>
      <c r="U552" s="34">
        <f ca="1">IFERROR(VLOOKUP($H552,'Sewer F Rev'!$A:$E,15,FALSE),0)</f>
        <v>0</v>
      </c>
      <c r="V552" s="34">
        <f ca="1">IFERROR(VLOOKUP($H552,'Sewer F Rev'!$A:$E,16,FALSE),0)</f>
        <v>0</v>
      </c>
      <c r="W552" s="42">
        <f ca="1">IFERROR(VLOOKUP($H552,'Sewer F Rev'!$A:$E,17,FALSE),0)</f>
        <v>0</v>
      </c>
      <c r="X552" s="34">
        <f>IFERROR(VLOOKUP($H552,'Sewer F Exp'!$A:$B,15,FALSE),0)</f>
        <v>0</v>
      </c>
      <c r="Y552" s="34">
        <f>IFERROR(VLOOKUP($H552,'Sewer F Exp'!$A:$B,16,FALSE),0)</f>
        <v>0</v>
      </c>
      <c r="Z552" s="42">
        <f>IFERROR(VLOOKUP($H552,'Sewer F Exp'!$A:$B,17,FALSE),0)</f>
        <v>0</v>
      </c>
      <c r="AA552" s="34">
        <f>IFERROR(VLOOKUP($H552,'Refuse F Rev'!$A:$E,15,FALSE),0)</f>
        <v>0</v>
      </c>
      <c r="AB552" s="34">
        <f>IFERROR(VLOOKUP($H552,'Refuse F Rev'!$A:$E,16,FALSE),0)</f>
        <v>0</v>
      </c>
      <c r="AC552" s="42">
        <f>IFERROR(VLOOKUP($H552,'Refuse F Rev'!$A:$E,17,FALSE),0)</f>
        <v>0</v>
      </c>
      <c r="AD552" s="34">
        <f>IFERROR(VLOOKUP($H552,'Refuse F Exp'!$A:$E,15,FALSE),0)</f>
        <v>0</v>
      </c>
      <c r="AE552" s="34">
        <f>IFERROR(VLOOKUP($H552,'Refuse F Exp'!$A:$E,16,FALSE),0)</f>
        <v>0</v>
      </c>
      <c r="AF552" s="42">
        <f>IFERROR(VLOOKUP($H552,'Refuse F Exp'!$A:$E,17,FALSE),0)</f>
        <v>0</v>
      </c>
      <c r="AG552" s="34">
        <f>IFERROR(VLOOKUP($H552,#REF!,10,FALSE),0)</f>
        <v>0</v>
      </c>
      <c r="AH552" s="34">
        <f>IFERROR(VLOOKUP($H552,#REF!,11,FALSE),0)</f>
        <v>0</v>
      </c>
      <c r="AI552" s="42">
        <f>IFERROR(VLOOKUP($H552,#REF!,12,FALSE),0)</f>
        <v>0</v>
      </c>
      <c r="AJ552" s="34">
        <f>IFERROR(VLOOKUP($H552,#REF!,10,FALSE),0)</f>
        <v>0</v>
      </c>
      <c r="AK552" s="34">
        <f>IFERROR(VLOOKUP($H552,#REF!,11,FALSE),0)</f>
        <v>0</v>
      </c>
      <c r="AL552" s="42">
        <f>IFERROR(VLOOKUP($H552,#REF!,12,FALSE),0)</f>
        <v>0</v>
      </c>
      <c r="AM552" s="34">
        <f>IFERROR(VLOOKUP($H552,#REF!,10,FALSE),0)</f>
        <v>0</v>
      </c>
      <c r="AN552" s="34">
        <f>IFERROR(VLOOKUP($H552,#REF!,11,FALSE),0)</f>
        <v>0</v>
      </c>
      <c r="AO552" s="42">
        <f>IFERROR(VLOOKUP($H552,#REF!,12,FALSE),0)</f>
        <v>0</v>
      </c>
      <c r="AP552" s="34">
        <f>IFERROR(VLOOKUP($H552,#REF!,10,FALSE),0)</f>
        <v>0</v>
      </c>
      <c r="AQ552" s="34">
        <f>IFERROR(VLOOKUP($H552,#REF!,11,FALSE),0)</f>
        <v>0</v>
      </c>
      <c r="AR552" s="42">
        <f>IFERROR(VLOOKUP($H552,#REF!,12,FALSE),0)</f>
        <v>0</v>
      </c>
      <c r="AS552" s="34">
        <f>IFERROR(VLOOKUP($H552,#REF!,13,FALSE),0)</f>
        <v>0</v>
      </c>
      <c r="AT552" s="34">
        <f>IFERROR(VLOOKUP($H552,#REF!,14,FALSE),0)</f>
        <v>0</v>
      </c>
      <c r="AU552" s="42">
        <f>IFERROR(VLOOKUP($H552,#REF!,15,FALSE),0)</f>
        <v>0</v>
      </c>
      <c r="AV552" s="34">
        <f>IFERROR(VLOOKUP($H552,#REF!,15,FALSE),0)</f>
        <v>0</v>
      </c>
      <c r="AW552" s="34">
        <f>IFERROR(VLOOKUP($H552,#REF!,16,FALSE),0)</f>
        <v>0</v>
      </c>
      <c r="AX552" s="42">
        <f>IFERROR(VLOOKUP($H552,#REF!,17,FALSE),0)</f>
        <v>0</v>
      </c>
    </row>
    <row r="553" spans="1:50" x14ac:dyDescent="0.3">
      <c r="A553" s="33" t="str">
        <f t="shared" si="32"/>
        <v>EM-9950-9-001</v>
      </c>
      <c r="B553" s="33" t="str">
        <f>+'R&amp;E EXPORT'!B552</f>
        <v>REF-TO-CAP INTERFUND</v>
      </c>
      <c r="C553" t="str">
        <f>IFERROR(VLOOKUP(A553,'MCSJ Export'!A:C,3,FALSE),"")</f>
        <v>Line Item Control</v>
      </c>
      <c r="D553" s="37">
        <f t="shared" ca="1" si="33"/>
        <v>0</v>
      </c>
      <c r="E553" s="37">
        <f t="shared" ca="1" si="34"/>
        <v>0</v>
      </c>
      <c r="F553" s="37">
        <f t="shared" ca="1" si="35"/>
        <v>0</v>
      </c>
      <c r="G553" s="37"/>
      <c r="H553" s="33" t="str">
        <f>+'R&amp;E EXPORT'!A552</f>
        <v>EM-9950-9-001</v>
      </c>
      <c r="I553" s="34">
        <f>IFERROR(VLOOKUP($H553,'Gen F Rev'!$A:$M,15,FALSE),0)</f>
        <v>0</v>
      </c>
      <c r="J553" s="34">
        <f>IFERROR(VLOOKUP($H553,'Gen F Rev'!$A:$M,16,FALSE),0)</f>
        <v>0</v>
      </c>
      <c r="K553" s="42">
        <f>IFERROR(VLOOKUP($H553,'Gen F Rev'!$A:$M,17,FALSE),0)</f>
        <v>0</v>
      </c>
      <c r="L553" s="34">
        <f>IFERROR(VLOOKUP($H553,'Gen F Exp'!$A:$E,15,FALSE),0)</f>
        <v>0</v>
      </c>
      <c r="M553" s="34">
        <f>IFERROR(VLOOKUP($H553,'Gen F Exp'!$A:$E,16,FALSE),0)</f>
        <v>0</v>
      </c>
      <c r="N553" s="42">
        <f>IFERROR(VLOOKUP($H553,'Gen F Exp'!$A:$E,17,FALSE),0)</f>
        <v>0</v>
      </c>
      <c r="O553" s="34">
        <f>IFERROR(VLOOKUP($H553,'Water F Rev'!$A:$L,15,FALSE),0)</f>
        <v>0</v>
      </c>
      <c r="P553" s="34">
        <f>IFERROR(VLOOKUP($H553,'Water F Rev'!$A:$L,16,FALSE),0)</f>
        <v>0</v>
      </c>
      <c r="Q553" s="42">
        <f>IFERROR(VLOOKUP($H553,'Water F Rev'!$A:$L,17,FALSE),0)</f>
        <v>0</v>
      </c>
      <c r="R553" s="34">
        <f>IFERROR(VLOOKUP($H553,'Water F Exp'!$A:$K,15,FALSE),0)</f>
        <v>0</v>
      </c>
      <c r="S553" s="34">
        <f>IFERROR(VLOOKUP($H553,'Water F Exp'!$A:$K,16,FALSE),0)</f>
        <v>0</v>
      </c>
      <c r="T553" s="42">
        <f>IFERROR(VLOOKUP($H553,'Water F Exp'!$A:$K,17,FALSE),0)</f>
        <v>0</v>
      </c>
      <c r="U553" s="34">
        <f ca="1">IFERROR(VLOOKUP($H553,'Sewer F Rev'!$A:$E,15,FALSE),0)</f>
        <v>0</v>
      </c>
      <c r="V553" s="34">
        <f ca="1">IFERROR(VLOOKUP($H553,'Sewer F Rev'!$A:$E,16,FALSE),0)</f>
        <v>0</v>
      </c>
      <c r="W553" s="42">
        <f ca="1">IFERROR(VLOOKUP($H553,'Sewer F Rev'!$A:$E,17,FALSE),0)</f>
        <v>0</v>
      </c>
      <c r="X553" s="34">
        <f>IFERROR(VLOOKUP($H553,'Sewer F Exp'!$A:$B,15,FALSE),0)</f>
        <v>0</v>
      </c>
      <c r="Y553" s="34">
        <f>IFERROR(VLOOKUP($H553,'Sewer F Exp'!$A:$B,16,FALSE),0)</f>
        <v>0</v>
      </c>
      <c r="Z553" s="42">
        <f>IFERROR(VLOOKUP($H553,'Sewer F Exp'!$A:$B,17,FALSE),0)</f>
        <v>0</v>
      </c>
      <c r="AA553" s="34">
        <f>IFERROR(VLOOKUP($H553,'Refuse F Rev'!$A:$E,15,FALSE),0)</f>
        <v>0</v>
      </c>
      <c r="AB553" s="34">
        <f>IFERROR(VLOOKUP($H553,'Refuse F Rev'!$A:$E,16,FALSE),0)</f>
        <v>0</v>
      </c>
      <c r="AC553" s="42">
        <f>IFERROR(VLOOKUP($H553,'Refuse F Rev'!$A:$E,17,FALSE),0)</f>
        <v>0</v>
      </c>
      <c r="AD553" s="34">
        <f>IFERROR(VLOOKUP($H553,'Refuse F Exp'!$A:$E,15,FALSE),0)</f>
        <v>0</v>
      </c>
      <c r="AE553" s="34">
        <f>IFERROR(VLOOKUP($H553,'Refuse F Exp'!$A:$E,16,FALSE),0)</f>
        <v>0</v>
      </c>
      <c r="AF553" s="42">
        <f>IFERROR(VLOOKUP($H553,'Refuse F Exp'!$A:$E,17,FALSE),0)</f>
        <v>0</v>
      </c>
      <c r="AG553" s="34">
        <f>IFERROR(VLOOKUP($H553,#REF!,10,FALSE),0)</f>
        <v>0</v>
      </c>
      <c r="AH553" s="34">
        <f>IFERROR(VLOOKUP($H553,#REF!,11,FALSE),0)</f>
        <v>0</v>
      </c>
      <c r="AI553" s="42">
        <f>IFERROR(VLOOKUP($H553,#REF!,12,FALSE),0)</f>
        <v>0</v>
      </c>
      <c r="AJ553" s="34">
        <f>IFERROR(VLOOKUP($H553,#REF!,10,FALSE),0)</f>
        <v>0</v>
      </c>
      <c r="AK553" s="34">
        <f>IFERROR(VLOOKUP($H553,#REF!,11,FALSE),0)</f>
        <v>0</v>
      </c>
      <c r="AL553" s="42">
        <f>IFERROR(VLOOKUP($H553,#REF!,12,FALSE),0)</f>
        <v>0</v>
      </c>
      <c r="AM553" s="34">
        <f>IFERROR(VLOOKUP($H553,#REF!,10,FALSE),0)</f>
        <v>0</v>
      </c>
      <c r="AN553" s="34">
        <f>IFERROR(VLOOKUP($H553,#REF!,11,FALSE),0)</f>
        <v>0</v>
      </c>
      <c r="AO553" s="42">
        <f>IFERROR(VLOOKUP($H553,#REF!,12,FALSE),0)</f>
        <v>0</v>
      </c>
      <c r="AP553" s="34">
        <f>IFERROR(VLOOKUP($H553,#REF!,10,FALSE),0)</f>
        <v>0</v>
      </c>
      <c r="AQ553" s="34">
        <f>IFERROR(VLOOKUP($H553,#REF!,11,FALSE),0)</f>
        <v>0</v>
      </c>
      <c r="AR553" s="42">
        <f>IFERROR(VLOOKUP($H553,#REF!,12,FALSE),0)</f>
        <v>0</v>
      </c>
      <c r="AS553" s="34">
        <f>IFERROR(VLOOKUP($H553,#REF!,13,FALSE),0)</f>
        <v>0</v>
      </c>
      <c r="AT553" s="34">
        <f>IFERROR(VLOOKUP($H553,#REF!,14,FALSE),0)</f>
        <v>0</v>
      </c>
      <c r="AU553" s="42">
        <f>IFERROR(VLOOKUP($H553,#REF!,15,FALSE),0)</f>
        <v>0</v>
      </c>
      <c r="AV553" s="34">
        <f>IFERROR(VLOOKUP($H553,#REF!,15,FALSE),0)</f>
        <v>0</v>
      </c>
      <c r="AW553" s="34">
        <f>IFERROR(VLOOKUP($H553,#REF!,16,FALSE),0)</f>
        <v>0</v>
      </c>
      <c r="AX553" s="42">
        <f>IFERROR(VLOOKUP($H553,#REF!,17,FALSE),0)</f>
        <v>0</v>
      </c>
    </row>
    <row r="554" spans="1:50" x14ac:dyDescent="0.3">
      <c r="A554" s="33" t="str">
        <f t="shared" si="32"/>
        <v/>
      </c>
      <c r="B554" s="33" t="str">
        <f>+'R&amp;E EXPORT'!B553</f>
        <v>Refuse Expenditure Totals</v>
      </c>
      <c r="C554" t="str">
        <f>IFERROR(VLOOKUP(A554,'MCSJ Export'!A:C,3,FALSE),"")</f>
        <v/>
      </c>
      <c r="D554" s="37">
        <f t="shared" ca="1" si="33"/>
        <v>0</v>
      </c>
      <c r="E554" s="37">
        <f t="shared" ca="1" si="34"/>
        <v>0</v>
      </c>
      <c r="F554" s="37">
        <f t="shared" ca="1" si="35"/>
        <v>0</v>
      </c>
      <c r="G554" s="37"/>
      <c r="H554" s="33" t="str">
        <f>+'R&amp;E EXPORT'!A553</f>
        <v/>
      </c>
      <c r="I554" s="34">
        <f>IFERROR(VLOOKUP($H554,'Gen F Rev'!$A:$M,15,FALSE),0)</f>
        <v>0</v>
      </c>
      <c r="J554" s="34">
        <f>IFERROR(VLOOKUP($H554,'Gen F Rev'!$A:$M,16,FALSE),0)</f>
        <v>0</v>
      </c>
      <c r="K554" s="42">
        <f>IFERROR(VLOOKUP($H554,'Gen F Rev'!$A:$M,17,FALSE),0)</f>
        <v>0</v>
      </c>
      <c r="L554" s="34">
        <f>IFERROR(VLOOKUP($H554,'Gen F Exp'!$A:$E,15,FALSE),0)</f>
        <v>0</v>
      </c>
      <c r="M554" s="34">
        <f>IFERROR(VLOOKUP($H554,'Gen F Exp'!$A:$E,16,FALSE),0)</f>
        <v>0</v>
      </c>
      <c r="N554" s="42">
        <f>IFERROR(VLOOKUP($H554,'Gen F Exp'!$A:$E,17,FALSE),0)</f>
        <v>0</v>
      </c>
      <c r="O554" s="34">
        <f>IFERROR(VLOOKUP($H554,'Water F Rev'!$A:$L,15,FALSE),0)</f>
        <v>0</v>
      </c>
      <c r="P554" s="34">
        <f>IFERROR(VLOOKUP($H554,'Water F Rev'!$A:$L,16,FALSE),0)</f>
        <v>0</v>
      </c>
      <c r="Q554" s="42">
        <f>IFERROR(VLOOKUP($H554,'Water F Rev'!$A:$L,17,FALSE),0)</f>
        <v>0</v>
      </c>
      <c r="R554" s="34">
        <f>IFERROR(VLOOKUP($H554,'Water F Exp'!$A:$K,15,FALSE),0)</f>
        <v>0</v>
      </c>
      <c r="S554" s="34">
        <f>IFERROR(VLOOKUP($H554,'Water F Exp'!$A:$K,16,FALSE),0)</f>
        <v>0</v>
      </c>
      <c r="T554" s="42">
        <f>IFERROR(VLOOKUP($H554,'Water F Exp'!$A:$K,17,FALSE),0)</f>
        <v>0</v>
      </c>
      <c r="U554" s="34">
        <f ca="1">IFERROR(VLOOKUP($H554,'Sewer F Rev'!$A:$E,15,FALSE),0)</f>
        <v>0</v>
      </c>
      <c r="V554" s="34">
        <f ca="1">IFERROR(VLOOKUP($H554,'Sewer F Rev'!$A:$E,16,FALSE),0)</f>
        <v>0</v>
      </c>
      <c r="W554" s="42">
        <f ca="1">IFERROR(VLOOKUP($H554,'Sewer F Rev'!$A:$E,17,FALSE),0)</f>
        <v>0</v>
      </c>
      <c r="X554" s="34">
        <f>IFERROR(VLOOKUP($H554,'Sewer F Exp'!$A:$B,15,FALSE),0)</f>
        <v>0</v>
      </c>
      <c r="Y554" s="34">
        <f>IFERROR(VLOOKUP($H554,'Sewer F Exp'!$A:$B,16,FALSE),0)</f>
        <v>0</v>
      </c>
      <c r="Z554" s="42">
        <f>IFERROR(VLOOKUP($H554,'Sewer F Exp'!$A:$B,17,FALSE),0)</f>
        <v>0</v>
      </c>
      <c r="AA554" s="34">
        <f>IFERROR(VLOOKUP($H554,'Refuse F Rev'!$A:$E,15,FALSE),0)</f>
        <v>0</v>
      </c>
      <c r="AB554" s="34">
        <f>IFERROR(VLOOKUP($H554,'Refuse F Rev'!$A:$E,16,FALSE),0)</f>
        <v>0</v>
      </c>
      <c r="AC554" s="42">
        <f>IFERROR(VLOOKUP($H554,'Refuse F Rev'!$A:$E,17,FALSE),0)</f>
        <v>0</v>
      </c>
      <c r="AD554" s="34">
        <f>IFERROR(VLOOKUP($H554,'Refuse F Exp'!$A:$E,15,FALSE),0)</f>
        <v>0</v>
      </c>
      <c r="AE554" s="34">
        <f>IFERROR(VLOOKUP($H554,'Refuse F Exp'!$A:$E,16,FALSE),0)</f>
        <v>0</v>
      </c>
      <c r="AF554" s="42">
        <f>IFERROR(VLOOKUP($H554,'Refuse F Exp'!$A:$E,17,FALSE),0)</f>
        <v>0</v>
      </c>
      <c r="AG554" s="34">
        <f>IFERROR(VLOOKUP($H554,#REF!,10,FALSE),0)</f>
        <v>0</v>
      </c>
      <c r="AH554" s="34">
        <f>IFERROR(VLOOKUP($H554,#REF!,11,FALSE),0)</f>
        <v>0</v>
      </c>
      <c r="AI554" s="42">
        <f>IFERROR(VLOOKUP($H554,#REF!,12,FALSE),0)</f>
        <v>0</v>
      </c>
      <c r="AJ554" s="34">
        <f>IFERROR(VLOOKUP($H554,#REF!,10,FALSE),0)</f>
        <v>0</v>
      </c>
      <c r="AK554" s="34">
        <f>IFERROR(VLOOKUP($H554,#REF!,11,FALSE),0)</f>
        <v>0</v>
      </c>
      <c r="AL554" s="42">
        <f>IFERROR(VLOOKUP($H554,#REF!,12,FALSE),0)</f>
        <v>0</v>
      </c>
      <c r="AM554" s="34">
        <f>IFERROR(VLOOKUP($H554,#REF!,10,FALSE),0)</f>
        <v>0</v>
      </c>
      <c r="AN554" s="34">
        <f>IFERROR(VLOOKUP($H554,#REF!,11,FALSE),0)</f>
        <v>0</v>
      </c>
      <c r="AO554" s="42">
        <f>IFERROR(VLOOKUP($H554,#REF!,12,FALSE),0)</f>
        <v>0</v>
      </c>
      <c r="AP554" s="34">
        <f>IFERROR(VLOOKUP($H554,#REF!,10,FALSE),0)</f>
        <v>0</v>
      </c>
      <c r="AQ554" s="34">
        <f>IFERROR(VLOOKUP($H554,#REF!,11,FALSE),0)</f>
        <v>0</v>
      </c>
      <c r="AR554" s="42">
        <f>IFERROR(VLOOKUP($H554,#REF!,12,FALSE),0)</f>
        <v>0</v>
      </c>
      <c r="AS554" s="34">
        <f>IFERROR(VLOOKUP($H554,#REF!,13,FALSE),0)</f>
        <v>0</v>
      </c>
      <c r="AT554" s="34">
        <f>IFERROR(VLOOKUP($H554,#REF!,14,FALSE),0)</f>
        <v>0</v>
      </c>
      <c r="AU554" s="42">
        <f>IFERROR(VLOOKUP($H554,#REF!,15,FALSE),0)</f>
        <v>0</v>
      </c>
      <c r="AV554" s="34">
        <f>IFERROR(VLOOKUP($H554,#REF!,15,FALSE),0)</f>
        <v>0</v>
      </c>
      <c r="AW554" s="34">
        <f>IFERROR(VLOOKUP($H554,#REF!,16,FALSE),0)</f>
        <v>0</v>
      </c>
      <c r="AX554" s="42">
        <f>IFERROR(VLOOKUP($H554,#REF!,17,FALSE),0)</f>
        <v>0</v>
      </c>
    </row>
    <row r="555" spans="1:50" x14ac:dyDescent="0.3">
      <c r="A555" s="33" t="str">
        <f t="shared" si="32"/>
        <v/>
      </c>
      <c r="B555" s="33">
        <f>+'R&amp;E EXPORT'!B554</f>
        <v>0</v>
      </c>
      <c r="C555" t="str">
        <f>IFERROR(VLOOKUP(A555,'MCSJ Export'!A:C,3,FALSE),"")</f>
        <v/>
      </c>
      <c r="D555" s="37">
        <f t="shared" ca="1" si="33"/>
        <v>0</v>
      </c>
      <c r="E555" s="37">
        <f t="shared" ca="1" si="34"/>
        <v>0</v>
      </c>
      <c r="F555" s="37">
        <f t="shared" ca="1" si="35"/>
        <v>0</v>
      </c>
      <c r="G555" s="37"/>
      <c r="H555" s="33" t="str">
        <f>+'R&amp;E EXPORT'!A554</f>
        <v xml:space="preserve"> </v>
      </c>
      <c r="I555" s="34">
        <f>IFERROR(VLOOKUP($H555,'Gen F Rev'!$A:$M,15,FALSE),0)</f>
        <v>0</v>
      </c>
      <c r="J555" s="34">
        <f>IFERROR(VLOOKUP($H555,'Gen F Rev'!$A:$M,16,FALSE),0)</f>
        <v>0</v>
      </c>
      <c r="K555" s="42">
        <f>IFERROR(VLOOKUP($H555,'Gen F Rev'!$A:$M,17,FALSE),0)</f>
        <v>0</v>
      </c>
      <c r="L555" s="34">
        <f>IFERROR(VLOOKUP($H555,'Gen F Exp'!$A:$E,15,FALSE),0)</f>
        <v>0</v>
      </c>
      <c r="M555" s="34">
        <f>IFERROR(VLOOKUP($H555,'Gen F Exp'!$A:$E,16,FALSE),0)</f>
        <v>0</v>
      </c>
      <c r="N555" s="42">
        <f>IFERROR(VLOOKUP($H555,'Gen F Exp'!$A:$E,17,FALSE),0)</f>
        <v>0</v>
      </c>
      <c r="O555" s="34">
        <f>IFERROR(VLOOKUP($H555,'Water F Rev'!$A:$L,15,FALSE),0)</f>
        <v>0</v>
      </c>
      <c r="P555" s="34">
        <f>IFERROR(VLOOKUP($H555,'Water F Rev'!$A:$L,16,FALSE),0)</f>
        <v>0</v>
      </c>
      <c r="Q555" s="42">
        <f>IFERROR(VLOOKUP($H555,'Water F Rev'!$A:$L,17,FALSE),0)</f>
        <v>0</v>
      </c>
      <c r="R555" s="34">
        <f>IFERROR(VLOOKUP($H555,'Water F Exp'!$A:$K,15,FALSE),0)</f>
        <v>0</v>
      </c>
      <c r="S555" s="34">
        <f>IFERROR(VLOOKUP($H555,'Water F Exp'!$A:$K,16,FALSE),0)</f>
        <v>0</v>
      </c>
      <c r="T555" s="42">
        <f>IFERROR(VLOOKUP($H555,'Water F Exp'!$A:$K,17,FALSE),0)</f>
        <v>0</v>
      </c>
      <c r="U555" s="34">
        <f ca="1">IFERROR(VLOOKUP($H555,'Sewer F Rev'!$A:$E,15,FALSE),0)</f>
        <v>0</v>
      </c>
      <c r="V555" s="34">
        <f ca="1">IFERROR(VLOOKUP($H555,'Sewer F Rev'!$A:$E,16,FALSE),0)</f>
        <v>0</v>
      </c>
      <c r="W555" s="42">
        <f ca="1">IFERROR(VLOOKUP($H555,'Sewer F Rev'!$A:$E,17,FALSE),0)</f>
        <v>0</v>
      </c>
      <c r="X555" s="34">
        <f>IFERROR(VLOOKUP($H555,'Sewer F Exp'!$A:$B,15,FALSE),0)</f>
        <v>0</v>
      </c>
      <c r="Y555" s="34">
        <f>IFERROR(VLOOKUP($H555,'Sewer F Exp'!$A:$B,16,FALSE),0)</f>
        <v>0</v>
      </c>
      <c r="Z555" s="42">
        <f>IFERROR(VLOOKUP($H555,'Sewer F Exp'!$A:$B,17,FALSE),0)</f>
        <v>0</v>
      </c>
      <c r="AA555" s="34">
        <f>IFERROR(VLOOKUP($H555,'Refuse F Rev'!$A:$E,15,FALSE),0)</f>
        <v>0</v>
      </c>
      <c r="AB555" s="34">
        <f>IFERROR(VLOOKUP($H555,'Refuse F Rev'!$A:$E,16,FALSE),0)</f>
        <v>0</v>
      </c>
      <c r="AC555" s="42">
        <f>IFERROR(VLOOKUP($H555,'Refuse F Rev'!$A:$E,17,FALSE),0)</f>
        <v>0</v>
      </c>
      <c r="AD555" s="34">
        <f>IFERROR(VLOOKUP($H555,'Refuse F Exp'!$A:$E,15,FALSE),0)</f>
        <v>0</v>
      </c>
      <c r="AE555" s="34">
        <f>IFERROR(VLOOKUP($H555,'Refuse F Exp'!$A:$E,16,FALSE),0)</f>
        <v>0</v>
      </c>
      <c r="AF555" s="42">
        <f>IFERROR(VLOOKUP($H555,'Refuse F Exp'!$A:$E,17,FALSE),0)</f>
        <v>0</v>
      </c>
      <c r="AG555" s="34">
        <f>IFERROR(VLOOKUP($H555,#REF!,10,FALSE),0)</f>
        <v>0</v>
      </c>
      <c r="AH555" s="34">
        <f>IFERROR(VLOOKUP($H555,#REF!,11,FALSE),0)</f>
        <v>0</v>
      </c>
      <c r="AI555" s="42">
        <f>IFERROR(VLOOKUP($H555,#REF!,12,FALSE),0)</f>
        <v>0</v>
      </c>
      <c r="AJ555" s="34">
        <f>IFERROR(VLOOKUP($H555,#REF!,10,FALSE),0)</f>
        <v>0</v>
      </c>
      <c r="AK555" s="34">
        <f>IFERROR(VLOOKUP($H555,#REF!,11,FALSE),0)</f>
        <v>0</v>
      </c>
      <c r="AL555" s="42">
        <f>IFERROR(VLOOKUP($H555,#REF!,12,FALSE),0)</f>
        <v>0</v>
      </c>
      <c r="AM555" s="34">
        <f>IFERROR(VLOOKUP($H555,#REF!,10,FALSE),0)</f>
        <v>0</v>
      </c>
      <c r="AN555" s="34">
        <f>IFERROR(VLOOKUP($H555,#REF!,11,FALSE),0)</f>
        <v>0</v>
      </c>
      <c r="AO555" s="42">
        <f>IFERROR(VLOOKUP($H555,#REF!,12,FALSE),0)</f>
        <v>0</v>
      </c>
      <c r="AP555" s="34">
        <f>IFERROR(VLOOKUP($H555,#REF!,10,FALSE),0)</f>
        <v>0</v>
      </c>
      <c r="AQ555" s="34">
        <f>IFERROR(VLOOKUP($H555,#REF!,11,FALSE),0)</f>
        <v>0</v>
      </c>
      <c r="AR555" s="42">
        <f>IFERROR(VLOOKUP($H555,#REF!,12,FALSE),0)</f>
        <v>0</v>
      </c>
      <c r="AS555" s="34">
        <f>IFERROR(VLOOKUP($H555,#REF!,13,FALSE),0)</f>
        <v>0</v>
      </c>
      <c r="AT555" s="34">
        <f>IFERROR(VLOOKUP($H555,#REF!,14,FALSE),0)</f>
        <v>0</v>
      </c>
      <c r="AU555" s="42">
        <f>IFERROR(VLOOKUP($H555,#REF!,15,FALSE),0)</f>
        <v>0</v>
      </c>
      <c r="AV555" s="34">
        <f>IFERROR(VLOOKUP($H555,#REF!,15,FALSE),0)</f>
        <v>0</v>
      </c>
      <c r="AW555" s="34">
        <f>IFERROR(VLOOKUP($H555,#REF!,16,FALSE),0)</f>
        <v>0</v>
      </c>
      <c r="AX555" s="42">
        <f>IFERROR(VLOOKUP($H555,#REF!,17,FALSE),0)</f>
        <v>0</v>
      </c>
    </row>
    <row r="556" spans="1:50" x14ac:dyDescent="0.3">
      <c r="A556" s="33" t="str">
        <f t="shared" si="32"/>
        <v>F -2140-000</v>
      </c>
      <c r="B556" s="33" t="str">
        <f>+'R&amp;E EXPORT'!B555</f>
        <v>METERED WATER SALES</v>
      </c>
      <c r="C556" t="str">
        <f>IFERROR(VLOOKUP(A556,'MCSJ Export'!A:C,3,FALSE),"")</f>
        <v/>
      </c>
      <c r="D556" s="37">
        <f t="shared" ca="1" si="33"/>
        <v>0</v>
      </c>
      <c r="E556" s="37">
        <f t="shared" ca="1" si="34"/>
        <v>0</v>
      </c>
      <c r="F556" s="37">
        <f t="shared" ca="1" si="35"/>
        <v>0</v>
      </c>
      <c r="G556" s="37"/>
      <c r="H556" s="33" t="str">
        <f>+'R&amp;E EXPORT'!A555</f>
        <v>F -2140-000</v>
      </c>
      <c r="I556" s="34">
        <f>IFERROR(VLOOKUP($H556,'Gen F Rev'!$A:$M,15,FALSE),0)</f>
        <v>0</v>
      </c>
      <c r="J556" s="34">
        <f>IFERROR(VLOOKUP($H556,'Gen F Rev'!$A:$M,16,FALSE),0)</f>
        <v>0</v>
      </c>
      <c r="K556" s="42">
        <f>IFERROR(VLOOKUP($H556,'Gen F Rev'!$A:$M,17,FALSE),0)</f>
        <v>0</v>
      </c>
      <c r="L556" s="34">
        <f>IFERROR(VLOOKUP($H556,'Gen F Exp'!$A:$E,15,FALSE),0)</f>
        <v>0</v>
      </c>
      <c r="M556" s="34">
        <f>IFERROR(VLOOKUP($H556,'Gen F Exp'!$A:$E,16,FALSE),0)</f>
        <v>0</v>
      </c>
      <c r="N556" s="42">
        <f>IFERROR(VLOOKUP($H556,'Gen F Exp'!$A:$E,17,FALSE),0)</f>
        <v>0</v>
      </c>
      <c r="O556" s="34">
        <f>IFERROR(VLOOKUP($H556,'Water F Rev'!$A:$L,15,FALSE),0)</f>
        <v>0</v>
      </c>
      <c r="P556" s="34">
        <f>IFERROR(VLOOKUP($H556,'Water F Rev'!$A:$L,16,FALSE),0)</f>
        <v>0</v>
      </c>
      <c r="Q556" s="42">
        <f>IFERROR(VLOOKUP($H556,'Water F Rev'!$A:$L,17,FALSE),0)</f>
        <v>0</v>
      </c>
      <c r="R556" s="34">
        <f>IFERROR(VLOOKUP($H556,'Water F Exp'!$A:$K,15,FALSE),0)</f>
        <v>0</v>
      </c>
      <c r="S556" s="34">
        <f>IFERROR(VLOOKUP($H556,'Water F Exp'!$A:$K,16,FALSE),0)</f>
        <v>0</v>
      </c>
      <c r="T556" s="42">
        <f>IFERROR(VLOOKUP($H556,'Water F Exp'!$A:$K,17,FALSE),0)</f>
        <v>0</v>
      </c>
      <c r="U556" s="34">
        <f ca="1">IFERROR(VLOOKUP($H556,'Sewer F Rev'!$A:$E,15,FALSE),0)</f>
        <v>0</v>
      </c>
      <c r="V556" s="34">
        <f ca="1">IFERROR(VLOOKUP($H556,'Sewer F Rev'!$A:$E,16,FALSE),0)</f>
        <v>0</v>
      </c>
      <c r="W556" s="42">
        <f ca="1">IFERROR(VLOOKUP($H556,'Sewer F Rev'!$A:$E,17,FALSE),0)</f>
        <v>0</v>
      </c>
      <c r="X556" s="34">
        <f>IFERROR(VLOOKUP($H556,'Sewer F Exp'!$A:$B,15,FALSE),0)</f>
        <v>0</v>
      </c>
      <c r="Y556" s="34">
        <f>IFERROR(VLOOKUP($H556,'Sewer F Exp'!$A:$B,16,FALSE),0)</f>
        <v>0</v>
      </c>
      <c r="Z556" s="42">
        <f>IFERROR(VLOOKUP($H556,'Sewer F Exp'!$A:$B,17,FALSE),0)</f>
        <v>0</v>
      </c>
      <c r="AA556" s="34">
        <f>IFERROR(VLOOKUP($H556,'Refuse F Rev'!$A:$E,15,FALSE),0)</f>
        <v>0</v>
      </c>
      <c r="AB556" s="34">
        <f>IFERROR(VLOOKUP($H556,'Refuse F Rev'!$A:$E,16,FALSE),0)</f>
        <v>0</v>
      </c>
      <c r="AC556" s="42">
        <f>IFERROR(VLOOKUP($H556,'Refuse F Rev'!$A:$E,17,FALSE),0)</f>
        <v>0</v>
      </c>
      <c r="AD556" s="34">
        <f>IFERROR(VLOOKUP($H556,'Refuse F Exp'!$A:$E,15,FALSE),0)</f>
        <v>0</v>
      </c>
      <c r="AE556" s="34">
        <f>IFERROR(VLOOKUP($H556,'Refuse F Exp'!$A:$E,16,FALSE),0)</f>
        <v>0</v>
      </c>
      <c r="AF556" s="42">
        <f>IFERROR(VLOOKUP($H556,'Refuse F Exp'!$A:$E,17,FALSE),0)</f>
        <v>0</v>
      </c>
      <c r="AG556" s="34">
        <f>IFERROR(VLOOKUP($H556,#REF!,10,FALSE),0)</f>
        <v>0</v>
      </c>
      <c r="AH556" s="34">
        <f>IFERROR(VLOOKUP($H556,#REF!,11,FALSE),0)</f>
        <v>0</v>
      </c>
      <c r="AI556" s="42">
        <f>IFERROR(VLOOKUP($H556,#REF!,12,FALSE),0)</f>
        <v>0</v>
      </c>
      <c r="AJ556" s="34">
        <f>IFERROR(VLOOKUP($H556,#REF!,10,FALSE),0)</f>
        <v>0</v>
      </c>
      <c r="AK556" s="34">
        <f>IFERROR(VLOOKUP($H556,#REF!,11,FALSE),0)</f>
        <v>0</v>
      </c>
      <c r="AL556" s="42">
        <f>IFERROR(VLOOKUP($H556,#REF!,12,FALSE),0)</f>
        <v>0</v>
      </c>
      <c r="AM556" s="34">
        <f>IFERROR(VLOOKUP($H556,#REF!,10,FALSE),0)</f>
        <v>0</v>
      </c>
      <c r="AN556" s="34">
        <f>IFERROR(VLOOKUP($H556,#REF!,11,FALSE),0)</f>
        <v>0</v>
      </c>
      <c r="AO556" s="42">
        <f>IFERROR(VLOOKUP($H556,#REF!,12,FALSE),0)</f>
        <v>0</v>
      </c>
      <c r="AP556" s="34">
        <f>IFERROR(VLOOKUP($H556,#REF!,10,FALSE),0)</f>
        <v>0</v>
      </c>
      <c r="AQ556" s="34">
        <f>IFERROR(VLOOKUP($H556,#REF!,11,FALSE),0)</f>
        <v>0</v>
      </c>
      <c r="AR556" s="42">
        <f>IFERROR(VLOOKUP($H556,#REF!,12,FALSE),0)</f>
        <v>0</v>
      </c>
      <c r="AS556" s="34">
        <f>IFERROR(VLOOKUP($H556,#REF!,13,FALSE),0)</f>
        <v>0</v>
      </c>
      <c r="AT556" s="34">
        <f>IFERROR(VLOOKUP($H556,#REF!,14,FALSE),0)</f>
        <v>0</v>
      </c>
      <c r="AU556" s="42">
        <f>IFERROR(VLOOKUP($H556,#REF!,15,FALSE),0)</f>
        <v>0</v>
      </c>
      <c r="AV556" s="34">
        <f>IFERROR(VLOOKUP($H556,#REF!,15,FALSE),0)</f>
        <v>0</v>
      </c>
      <c r="AW556" s="34">
        <f>IFERROR(VLOOKUP($H556,#REF!,16,FALSE),0)</f>
        <v>0</v>
      </c>
      <c r="AX556" s="42">
        <f>IFERROR(VLOOKUP($H556,#REF!,17,FALSE),0)</f>
        <v>0</v>
      </c>
    </row>
    <row r="557" spans="1:50" x14ac:dyDescent="0.3">
      <c r="A557" s="33" t="str">
        <f t="shared" si="32"/>
        <v>F -2144-000</v>
      </c>
      <c r="B557" s="33" t="str">
        <f>+'R&amp;E EXPORT'!B556</f>
        <v>WATER SERVICE CHARGES</v>
      </c>
      <c r="C557" t="str">
        <f>IFERROR(VLOOKUP(A557,'MCSJ Export'!A:C,3,FALSE),"")</f>
        <v/>
      </c>
      <c r="D557" s="37">
        <f t="shared" ca="1" si="33"/>
        <v>0</v>
      </c>
      <c r="E557" s="37">
        <f t="shared" ca="1" si="34"/>
        <v>0</v>
      </c>
      <c r="F557" s="37">
        <f t="shared" ca="1" si="35"/>
        <v>0</v>
      </c>
      <c r="G557" s="37"/>
      <c r="H557" s="33" t="str">
        <f>+'R&amp;E EXPORT'!A556</f>
        <v>F -2144-000</v>
      </c>
      <c r="I557" s="34">
        <f>IFERROR(VLOOKUP($H557,'Gen F Rev'!$A:$M,15,FALSE),0)</f>
        <v>0</v>
      </c>
      <c r="J557" s="34">
        <f>IFERROR(VLOOKUP($H557,'Gen F Rev'!$A:$M,16,FALSE),0)</f>
        <v>0</v>
      </c>
      <c r="K557" s="42">
        <f>IFERROR(VLOOKUP($H557,'Gen F Rev'!$A:$M,17,FALSE),0)</f>
        <v>0</v>
      </c>
      <c r="L557" s="34">
        <f>IFERROR(VLOOKUP($H557,'Gen F Exp'!$A:$E,15,FALSE),0)</f>
        <v>0</v>
      </c>
      <c r="M557" s="34">
        <f>IFERROR(VLOOKUP($H557,'Gen F Exp'!$A:$E,16,FALSE),0)</f>
        <v>0</v>
      </c>
      <c r="N557" s="42">
        <f>IFERROR(VLOOKUP($H557,'Gen F Exp'!$A:$E,17,FALSE),0)</f>
        <v>0</v>
      </c>
      <c r="O557" s="34">
        <f>IFERROR(VLOOKUP($H557,'Water F Rev'!$A:$L,15,FALSE),0)</f>
        <v>0</v>
      </c>
      <c r="P557" s="34">
        <f>IFERROR(VLOOKUP($H557,'Water F Rev'!$A:$L,16,FALSE),0)</f>
        <v>0</v>
      </c>
      <c r="Q557" s="42">
        <f>IFERROR(VLOOKUP($H557,'Water F Rev'!$A:$L,17,FALSE),0)</f>
        <v>0</v>
      </c>
      <c r="R557" s="34">
        <f>IFERROR(VLOOKUP($H557,'Water F Exp'!$A:$K,15,FALSE),0)</f>
        <v>0</v>
      </c>
      <c r="S557" s="34">
        <f>IFERROR(VLOOKUP($H557,'Water F Exp'!$A:$K,16,FALSE),0)</f>
        <v>0</v>
      </c>
      <c r="T557" s="42">
        <f>IFERROR(VLOOKUP($H557,'Water F Exp'!$A:$K,17,FALSE),0)</f>
        <v>0</v>
      </c>
      <c r="U557" s="34">
        <f ca="1">IFERROR(VLOOKUP($H557,'Sewer F Rev'!$A:$E,15,FALSE),0)</f>
        <v>0</v>
      </c>
      <c r="V557" s="34">
        <f ca="1">IFERROR(VLOOKUP($H557,'Sewer F Rev'!$A:$E,16,FALSE),0)</f>
        <v>0</v>
      </c>
      <c r="W557" s="42">
        <f ca="1">IFERROR(VLOOKUP($H557,'Sewer F Rev'!$A:$E,17,FALSE),0)</f>
        <v>0</v>
      </c>
      <c r="X557" s="34">
        <f>IFERROR(VLOOKUP($H557,'Sewer F Exp'!$A:$B,15,FALSE),0)</f>
        <v>0</v>
      </c>
      <c r="Y557" s="34">
        <f>IFERROR(VLOOKUP($H557,'Sewer F Exp'!$A:$B,16,FALSE),0)</f>
        <v>0</v>
      </c>
      <c r="Z557" s="42">
        <f>IFERROR(VLOOKUP($H557,'Sewer F Exp'!$A:$B,17,FALSE),0)</f>
        <v>0</v>
      </c>
      <c r="AA557" s="34">
        <f>IFERROR(VLOOKUP($H557,'Refuse F Rev'!$A:$E,15,FALSE),0)</f>
        <v>0</v>
      </c>
      <c r="AB557" s="34">
        <f>IFERROR(VLOOKUP($H557,'Refuse F Rev'!$A:$E,16,FALSE),0)</f>
        <v>0</v>
      </c>
      <c r="AC557" s="42">
        <f>IFERROR(VLOOKUP($H557,'Refuse F Rev'!$A:$E,17,FALSE),0)</f>
        <v>0</v>
      </c>
      <c r="AD557" s="34">
        <f>IFERROR(VLOOKUP($H557,'Refuse F Exp'!$A:$E,15,FALSE),0)</f>
        <v>0</v>
      </c>
      <c r="AE557" s="34">
        <f>IFERROR(VLOOKUP($H557,'Refuse F Exp'!$A:$E,16,FALSE),0)</f>
        <v>0</v>
      </c>
      <c r="AF557" s="42">
        <f>IFERROR(VLOOKUP($H557,'Refuse F Exp'!$A:$E,17,FALSE),0)</f>
        <v>0</v>
      </c>
      <c r="AG557" s="34">
        <f>IFERROR(VLOOKUP($H557,#REF!,10,FALSE),0)</f>
        <v>0</v>
      </c>
      <c r="AH557" s="34">
        <f>IFERROR(VLOOKUP($H557,#REF!,11,FALSE),0)</f>
        <v>0</v>
      </c>
      <c r="AI557" s="42">
        <f>IFERROR(VLOOKUP($H557,#REF!,12,FALSE),0)</f>
        <v>0</v>
      </c>
      <c r="AJ557" s="34">
        <f>IFERROR(VLOOKUP($H557,#REF!,10,FALSE),0)</f>
        <v>0</v>
      </c>
      <c r="AK557" s="34">
        <f>IFERROR(VLOOKUP($H557,#REF!,11,FALSE),0)</f>
        <v>0</v>
      </c>
      <c r="AL557" s="42">
        <f>IFERROR(VLOOKUP($H557,#REF!,12,FALSE),0)</f>
        <v>0</v>
      </c>
      <c r="AM557" s="34">
        <f>IFERROR(VLOOKUP($H557,#REF!,10,FALSE),0)</f>
        <v>0</v>
      </c>
      <c r="AN557" s="34">
        <f>IFERROR(VLOOKUP($H557,#REF!,11,FALSE),0)</f>
        <v>0</v>
      </c>
      <c r="AO557" s="42">
        <f>IFERROR(VLOOKUP($H557,#REF!,12,FALSE),0)</f>
        <v>0</v>
      </c>
      <c r="AP557" s="34">
        <f>IFERROR(VLOOKUP($H557,#REF!,10,FALSE),0)</f>
        <v>0</v>
      </c>
      <c r="AQ557" s="34">
        <f>IFERROR(VLOOKUP($H557,#REF!,11,FALSE),0)</f>
        <v>0</v>
      </c>
      <c r="AR557" s="42">
        <f>IFERROR(VLOOKUP($H557,#REF!,12,FALSE),0)</f>
        <v>0</v>
      </c>
      <c r="AS557" s="34">
        <f>IFERROR(VLOOKUP($H557,#REF!,13,FALSE),0)</f>
        <v>0</v>
      </c>
      <c r="AT557" s="34">
        <f>IFERROR(VLOOKUP($H557,#REF!,14,FALSE),0)</f>
        <v>0</v>
      </c>
      <c r="AU557" s="42">
        <f>IFERROR(VLOOKUP($H557,#REF!,15,FALSE),0)</f>
        <v>0</v>
      </c>
      <c r="AV557" s="34">
        <f>IFERROR(VLOOKUP($H557,#REF!,15,FALSE),0)</f>
        <v>0</v>
      </c>
      <c r="AW557" s="34">
        <f>IFERROR(VLOOKUP($H557,#REF!,16,FALSE),0)</f>
        <v>0</v>
      </c>
      <c r="AX557" s="42">
        <f>IFERROR(VLOOKUP($H557,#REF!,17,FALSE),0)</f>
        <v>0</v>
      </c>
    </row>
    <row r="558" spans="1:50" x14ac:dyDescent="0.3">
      <c r="A558" s="33" t="str">
        <f t="shared" si="32"/>
        <v>F -2146-000</v>
      </c>
      <c r="B558" s="33" t="str">
        <f>+'R&amp;E EXPORT'!B557</f>
        <v>NEW WATER METERS</v>
      </c>
      <c r="C558" t="str">
        <f>IFERROR(VLOOKUP(A558,'MCSJ Export'!A:C,3,FALSE),"")</f>
        <v/>
      </c>
      <c r="D558" s="37">
        <f t="shared" ca="1" si="33"/>
        <v>0</v>
      </c>
      <c r="E558" s="37">
        <f t="shared" ca="1" si="34"/>
        <v>0</v>
      </c>
      <c r="F558" s="37">
        <f t="shared" ca="1" si="35"/>
        <v>0</v>
      </c>
      <c r="G558" s="37"/>
      <c r="H558" s="33" t="str">
        <f>+'R&amp;E EXPORT'!A557</f>
        <v>F -2146-000</v>
      </c>
      <c r="I558" s="34">
        <f>IFERROR(VLOOKUP($H558,'Gen F Rev'!$A:$M,15,FALSE),0)</f>
        <v>0</v>
      </c>
      <c r="J558" s="34">
        <f>IFERROR(VLOOKUP($H558,'Gen F Rev'!$A:$M,16,FALSE),0)</f>
        <v>0</v>
      </c>
      <c r="K558" s="42">
        <f>IFERROR(VLOOKUP($H558,'Gen F Rev'!$A:$M,17,FALSE),0)</f>
        <v>0</v>
      </c>
      <c r="L558" s="34">
        <f>IFERROR(VLOOKUP($H558,'Gen F Exp'!$A:$E,15,FALSE),0)</f>
        <v>0</v>
      </c>
      <c r="M558" s="34">
        <f>IFERROR(VLOOKUP($H558,'Gen F Exp'!$A:$E,16,FALSE),0)</f>
        <v>0</v>
      </c>
      <c r="N558" s="42">
        <f>IFERROR(VLOOKUP($H558,'Gen F Exp'!$A:$E,17,FALSE),0)</f>
        <v>0</v>
      </c>
      <c r="O558" s="34">
        <f>IFERROR(VLOOKUP($H558,'Water F Rev'!$A:$L,15,FALSE),0)</f>
        <v>0</v>
      </c>
      <c r="P558" s="34">
        <f>IFERROR(VLOOKUP($H558,'Water F Rev'!$A:$L,16,FALSE),0)</f>
        <v>0</v>
      </c>
      <c r="Q558" s="42">
        <f>IFERROR(VLOOKUP($H558,'Water F Rev'!$A:$L,17,FALSE),0)</f>
        <v>0</v>
      </c>
      <c r="R558" s="34">
        <f>IFERROR(VLOOKUP($H558,'Water F Exp'!$A:$K,15,FALSE),0)</f>
        <v>0</v>
      </c>
      <c r="S558" s="34">
        <f>IFERROR(VLOOKUP($H558,'Water F Exp'!$A:$K,16,FALSE),0)</f>
        <v>0</v>
      </c>
      <c r="T558" s="42">
        <f>IFERROR(VLOOKUP($H558,'Water F Exp'!$A:$K,17,FALSE),0)</f>
        <v>0</v>
      </c>
      <c r="U558" s="34">
        <f ca="1">IFERROR(VLOOKUP($H558,'Sewer F Rev'!$A:$E,15,FALSE),0)</f>
        <v>0</v>
      </c>
      <c r="V558" s="34">
        <f ca="1">IFERROR(VLOOKUP($H558,'Sewer F Rev'!$A:$E,16,FALSE),0)</f>
        <v>0</v>
      </c>
      <c r="W558" s="42">
        <f ca="1">IFERROR(VLOOKUP($H558,'Sewer F Rev'!$A:$E,17,FALSE),0)</f>
        <v>0</v>
      </c>
      <c r="X558" s="34">
        <f>IFERROR(VLOOKUP($H558,'Sewer F Exp'!$A:$B,15,FALSE),0)</f>
        <v>0</v>
      </c>
      <c r="Y558" s="34">
        <f>IFERROR(VLOOKUP($H558,'Sewer F Exp'!$A:$B,16,FALSE),0)</f>
        <v>0</v>
      </c>
      <c r="Z558" s="42">
        <f>IFERROR(VLOOKUP($H558,'Sewer F Exp'!$A:$B,17,FALSE),0)</f>
        <v>0</v>
      </c>
      <c r="AA558" s="34">
        <f>IFERROR(VLOOKUP($H558,'Refuse F Rev'!$A:$E,15,FALSE),0)</f>
        <v>0</v>
      </c>
      <c r="AB558" s="34">
        <f>IFERROR(VLOOKUP($H558,'Refuse F Rev'!$A:$E,16,FALSE),0)</f>
        <v>0</v>
      </c>
      <c r="AC558" s="42">
        <f>IFERROR(VLOOKUP($H558,'Refuse F Rev'!$A:$E,17,FALSE),0)</f>
        <v>0</v>
      </c>
      <c r="AD558" s="34">
        <f>IFERROR(VLOOKUP($H558,'Refuse F Exp'!$A:$E,15,FALSE),0)</f>
        <v>0</v>
      </c>
      <c r="AE558" s="34">
        <f>IFERROR(VLOOKUP($H558,'Refuse F Exp'!$A:$E,16,FALSE),0)</f>
        <v>0</v>
      </c>
      <c r="AF558" s="42">
        <f>IFERROR(VLOOKUP($H558,'Refuse F Exp'!$A:$E,17,FALSE),0)</f>
        <v>0</v>
      </c>
      <c r="AG558" s="34">
        <f>IFERROR(VLOOKUP($H558,#REF!,10,FALSE),0)</f>
        <v>0</v>
      </c>
      <c r="AH558" s="34">
        <f>IFERROR(VLOOKUP($H558,#REF!,11,FALSE),0)</f>
        <v>0</v>
      </c>
      <c r="AI558" s="42">
        <f>IFERROR(VLOOKUP($H558,#REF!,12,FALSE),0)</f>
        <v>0</v>
      </c>
      <c r="AJ558" s="34">
        <f>IFERROR(VLOOKUP($H558,#REF!,10,FALSE),0)</f>
        <v>0</v>
      </c>
      <c r="AK558" s="34">
        <f>IFERROR(VLOOKUP($H558,#REF!,11,FALSE),0)</f>
        <v>0</v>
      </c>
      <c r="AL558" s="42">
        <f>IFERROR(VLOOKUP($H558,#REF!,12,FALSE),0)</f>
        <v>0</v>
      </c>
      <c r="AM558" s="34">
        <f>IFERROR(VLOOKUP($H558,#REF!,10,FALSE),0)</f>
        <v>0</v>
      </c>
      <c r="AN558" s="34">
        <f>IFERROR(VLOOKUP($H558,#REF!,11,FALSE),0)</f>
        <v>0</v>
      </c>
      <c r="AO558" s="42">
        <f>IFERROR(VLOOKUP($H558,#REF!,12,FALSE),0)</f>
        <v>0</v>
      </c>
      <c r="AP558" s="34">
        <f>IFERROR(VLOOKUP($H558,#REF!,10,FALSE),0)</f>
        <v>0</v>
      </c>
      <c r="AQ558" s="34">
        <f>IFERROR(VLOOKUP($H558,#REF!,11,FALSE),0)</f>
        <v>0</v>
      </c>
      <c r="AR558" s="42">
        <f>IFERROR(VLOOKUP($H558,#REF!,12,FALSE),0)</f>
        <v>0</v>
      </c>
      <c r="AS558" s="34">
        <f>IFERROR(VLOOKUP($H558,#REF!,13,FALSE),0)</f>
        <v>0</v>
      </c>
      <c r="AT558" s="34">
        <f>IFERROR(VLOOKUP($H558,#REF!,14,FALSE),0)</f>
        <v>0</v>
      </c>
      <c r="AU558" s="42">
        <f>IFERROR(VLOOKUP($H558,#REF!,15,FALSE),0)</f>
        <v>0</v>
      </c>
      <c r="AV558" s="34">
        <f>IFERROR(VLOOKUP($H558,#REF!,15,FALSE),0)</f>
        <v>0</v>
      </c>
      <c r="AW558" s="34">
        <f>IFERROR(VLOOKUP($H558,#REF!,16,FALSE),0)</f>
        <v>0</v>
      </c>
      <c r="AX558" s="42">
        <f>IFERROR(VLOOKUP($H558,#REF!,17,FALSE),0)</f>
        <v>0</v>
      </c>
    </row>
    <row r="559" spans="1:50" x14ac:dyDescent="0.3">
      <c r="A559" s="33" t="str">
        <f t="shared" si="32"/>
        <v>F -2148-000</v>
      </c>
      <c r="B559" s="33" t="str">
        <f>+'R&amp;E EXPORT'!B558</f>
        <v>INTEREST &amp; PENALTIES ON WATER SALES</v>
      </c>
      <c r="C559" t="str">
        <f>IFERROR(VLOOKUP(A559,'MCSJ Export'!A:C,3,FALSE),"")</f>
        <v/>
      </c>
      <c r="D559" s="37">
        <f t="shared" ca="1" si="33"/>
        <v>0</v>
      </c>
      <c r="E559" s="37">
        <f t="shared" ca="1" si="34"/>
        <v>0</v>
      </c>
      <c r="F559" s="37">
        <f t="shared" ca="1" si="35"/>
        <v>0</v>
      </c>
      <c r="G559" s="37"/>
      <c r="H559" s="33" t="str">
        <f>+'R&amp;E EXPORT'!A558</f>
        <v>F -2148-000</v>
      </c>
      <c r="I559" s="34">
        <f>IFERROR(VLOOKUP($H559,'Gen F Rev'!$A:$M,15,FALSE),0)</f>
        <v>0</v>
      </c>
      <c r="J559" s="34">
        <f>IFERROR(VLOOKUP($H559,'Gen F Rev'!$A:$M,16,FALSE),0)</f>
        <v>0</v>
      </c>
      <c r="K559" s="42">
        <f>IFERROR(VLOOKUP($H559,'Gen F Rev'!$A:$M,17,FALSE),0)</f>
        <v>0</v>
      </c>
      <c r="L559" s="34">
        <f>IFERROR(VLOOKUP($H559,'Gen F Exp'!$A:$E,15,FALSE),0)</f>
        <v>0</v>
      </c>
      <c r="M559" s="34">
        <f>IFERROR(VLOOKUP($H559,'Gen F Exp'!$A:$E,16,FALSE),0)</f>
        <v>0</v>
      </c>
      <c r="N559" s="42">
        <f>IFERROR(VLOOKUP($H559,'Gen F Exp'!$A:$E,17,FALSE),0)</f>
        <v>0</v>
      </c>
      <c r="O559" s="34">
        <f>IFERROR(VLOOKUP($H559,'Water F Rev'!$A:$L,15,FALSE),0)</f>
        <v>0</v>
      </c>
      <c r="P559" s="34">
        <f>IFERROR(VLOOKUP($H559,'Water F Rev'!$A:$L,16,FALSE),0)</f>
        <v>0</v>
      </c>
      <c r="Q559" s="42">
        <f>IFERROR(VLOOKUP($H559,'Water F Rev'!$A:$L,17,FALSE),0)</f>
        <v>0</v>
      </c>
      <c r="R559" s="34">
        <f>IFERROR(VLOOKUP($H559,'Water F Exp'!$A:$K,15,FALSE),0)</f>
        <v>0</v>
      </c>
      <c r="S559" s="34">
        <f>IFERROR(VLOOKUP($H559,'Water F Exp'!$A:$K,16,FALSE),0)</f>
        <v>0</v>
      </c>
      <c r="T559" s="42">
        <f>IFERROR(VLOOKUP($H559,'Water F Exp'!$A:$K,17,FALSE),0)</f>
        <v>0</v>
      </c>
      <c r="U559" s="34">
        <f ca="1">IFERROR(VLOOKUP($H559,'Sewer F Rev'!$A:$E,15,FALSE),0)</f>
        <v>0</v>
      </c>
      <c r="V559" s="34">
        <f ca="1">IFERROR(VLOOKUP($H559,'Sewer F Rev'!$A:$E,16,FALSE),0)</f>
        <v>0</v>
      </c>
      <c r="W559" s="42">
        <f ca="1">IFERROR(VLOOKUP($H559,'Sewer F Rev'!$A:$E,17,FALSE),0)</f>
        <v>0</v>
      </c>
      <c r="X559" s="34">
        <f>IFERROR(VLOOKUP($H559,'Sewer F Exp'!$A:$B,15,FALSE),0)</f>
        <v>0</v>
      </c>
      <c r="Y559" s="34">
        <f>IFERROR(VLOOKUP($H559,'Sewer F Exp'!$A:$B,16,FALSE),0)</f>
        <v>0</v>
      </c>
      <c r="Z559" s="42">
        <f>IFERROR(VLOOKUP($H559,'Sewer F Exp'!$A:$B,17,FALSE),0)</f>
        <v>0</v>
      </c>
      <c r="AA559" s="34">
        <f>IFERROR(VLOOKUP($H559,'Refuse F Rev'!$A:$E,15,FALSE),0)</f>
        <v>0</v>
      </c>
      <c r="AB559" s="34">
        <f>IFERROR(VLOOKUP($H559,'Refuse F Rev'!$A:$E,16,FALSE),0)</f>
        <v>0</v>
      </c>
      <c r="AC559" s="42">
        <f>IFERROR(VLOOKUP($H559,'Refuse F Rev'!$A:$E,17,FALSE),0)</f>
        <v>0</v>
      </c>
      <c r="AD559" s="34">
        <f>IFERROR(VLOOKUP($H559,'Refuse F Exp'!$A:$E,15,FALSE),0)</f>
        <v>0</v>
      </c>
      <c r="AE559" s="34">
        <f>IFERROR(VLOOKUP($H559,'Refuse F Exp'!$A:$E,16,FALSE),0)</f>
        <v>0</v>
      </c>
      <c r="AF559" s="42">
        <f>IFERROR(VLOOKUP($H559,'Refuse F Exp'!$A:$E,17,FALSE),0)</f>
        <v>0</v>
      </c>
      <c r="AG559" s="34">
        <f>IFERROR(VLOOKUP($H559,#REF!,10,FALSE),0)</f>
        <v>0</v>
      </c>
      <c r="AH559" s="34">
        <f>IFERROR(VLOOKUP($H559,#REF!,11,FALSE),0)</f>
        <v>0</v>
      </c>
      <c r="AI559" s="42">
        <f>IFERROR(VLOOKUP($H559,#REF!,12,FALSE),0)</f>
        <v>0</v>
      </c>
      <c r="AJ559" s="34">
        <f>IFERROR(VLOOKUP($H559,#REF!,10,FALSE),0)</f>
        <v>0</v>
      </c>
      <c r="AK559" s="34">
        <f>IFERROR(VLOOKUP($H559,#REF!,11,FALSE),0)</f>
        <v>0</v>
      </c>
      <c r="AL559" s="42">
        <f>IFERROR(VLOOKUP($H559,#REF!,12,FALSE),0)</f>
        <v>0</v>
      </c>
      <c r="AM559" s="34">
        <f>IFERROR(VLOOKUP($H559,#REF!,10,FALSE),0)</f>
        <v>0</v>
      </c>
      <c r="AN559" s="34">
        <f>IFERROR(VLOOKUP($H559,#REF!,11,FALSE),0)</f>
        <v>0</v>
      </c>
      <c r="AO559" s="42">
        <f>IFERROR(VLOOKUP($H559,#REF!,12,FALSE),0)</f>
        <v>0</v>
      </c>
      <c r="AP559" s="34">
        <f>IFERROR(VLOOKUP($H559,#REF!,10,FALSE),0)</f>
        <v>0</v>
      </c>
      <c r="AQ559" s="34">
        <f>IFERROR(VLOOKUP($H559,#REF!,11,FALSE),0)</f>
        <v>0</v>
      </c>
      <c r="AR559" s="42">
        <f>IFERROR(VLOOKUP($H559,#REF!,12,FALSE),0)</f>
        <v>0</v>
      </c>
      <c r="AS559" s="34">
        <f>IFERROR(VLOOKUP($H559,#REF!,13,FALSE),0)</f>
        <v>0</v>
      </c>
      <c r="AT559" s="34">
        <f>IFERROR(VLOOKUP($H559,#REF!,14,FALSE),0)</f>
        <v>0</v>
      </c>
      <c r="AU559" s="42">
        <f>IFERROR(VLOOKUP($H559,#REF!,15,FALSE),0)</f>
        <v>0</v>
      </c>
      <c r="AV559" s="34">
        <f>IFERROR(VLOOKUP($H559,#REF!,15,FALSE),0)</f>
        <v>0</v>
      </c>
      <c r="AW559" s="34">
        <f>IFERROR(VLOOKUP($H559,#REF!,16,FALSE),0)</f>
        <v>0</v>
      </c>
      <c r="AX559" s="42">
        <f>IFERROR(VLOOKUP($H559,#REF!,17,FALSE),0)</f>
        <v>0</v>
      </c>
    </row>
    <row r="560" spans="1:50" x14ac:dyDescent="0.3">
      <c r="A560" s="33" t="str">
        <f t="shared" si="32"/>
        <v>F -2378-000</v>
      </c>
      <c r="B560" s="33" t="str">
        <f>+'R&amp;E EXPORT'!B559</f>
        <v>WATER SERVICE OTHER GOVERNMENTS</v>
      </c>
      <c r="C560" t="str">
        <f>IFERROR(VLOOKUP(A560,'MCSJ Export'!A:C,3,FALSE),"")</f>
        <v/>
      </c>
      <c r="D560" s="37">
        <f t="shared" ca="1" si="33"/>
        <v>0</v>
      </c>
      <c r="E560" s="37">
        <f t="shared" ca="1" si="34"/>
        <v>0</v>
      </c>
      <c r="F560" s="37">
        <f t="shared" ca="1" si="35"/>
        <v>0</v>
      </c>
      <c r="G560" s="37"/>
      <c r="H560" s="33" t="str">
        <f>+'R&amp;E EXPORT'!A559</f>
        <v>F -2378-000</v>
      </c>
      <c r="I560" s="34">
        <f>IFERROR(VLOOKUP($H560,'Gen F Rev'!$A:$M,15,FALSE),0)</f>
        <v>0</v>
      </c>
      <c r="J560" s="34">
        <f>IFERROR(VLOOKUP($H560,'Gen F Rev'!$A:$M,16,FALSE),0)</f>
        <v>0</v>
      </c>
      <c r="K560" s="42">
        <f>IFERROR(VLOOKUP($H560,'Gen F Rev'!$A:$M,17,FALSE),0)</f>
        <v>0</v>
      </c>
      <c r="L560" s="34">
        <f>IFERROR(VLOOKUP($H560,'Gen F Exp'!$A:$E,15,FALSE),0)</f>
        <v>0</v>
      </c>
      <c r="M560" s="34">
        <f>IFERROR(VLOOKUP($H560,'Gen F Exp'!$A:$E,16,FALSE),0)</f>
        <v>0</v>
      </c>
      <c r="N560" s="42">
        <f>IFERROR(VLOOKUP($H560,'Gen F Exp'!$A:$E,17,FALSE),0)</f>
        <v>0</v>
      </c>
      <c r="O560" s="34">
        <f>IFERROR(VLOOKUP($H560,'Water F Rev'!$A:$L,15,FALSE),0)</f>
        <v>0</v>
      </c>
      <c r="P560" s="34">
        <f>IFERROR(VLOOKUP($H560,'Water F Rev'!$A:$L,16,FALSE),0)</f>
        <v>0</v>
      </c>
      <c r="Q560" s="42">
        <f>IFERROR(VLOOKUP($H560,'Water F Rev'!$A:$L,17,FALSE),0)</f>
        <v>0</v>
      </c>
      <c r="R560" s="34">
        <f>IFERROR(VLOOKUP($H560,'Water F Exp'!$A:$K,15,FALSE),0)</f>
        <v>0</v>
      </c>
      <c r="S560" s="34">
        <f>IFERROR(VLOOKUP($H560,'Water F Exp'!$A:$K,16,FALSE),0)</f>
        <v>0</v>
      </c>
      <c r="T560" s="42">
        <f>IFERROR(VLOOKUP($H560,'Water F Exp'!$A:$K,17,FALSE),0)</f>
        <v>0</v>
      </c>
      <c r="U560" s="34">
        <f ca="1">IFERROR(VLOOKUP($H560,'Sewer F Rev'!$A:$E,15,FALSE),0)</f>
        <v>0</v>
      </c>
      <c r="V560" s="34">
        <f ca="1">IFERROR(VLOOKUP($H560,'Sewer F Rev'!$A:$E,16,FALSE),0)</f>
        <v>0</v>
      </c>
      <c r="W560" s="42">
        <f ca="1">IFERROR(VLOOKUP($H560,'Sewer F Rev'!$A:$E,17,FALSE),0)</f>
        <v>0</v>
      </c>
      <c r="X560" s="34">
        <f>IFERROR(VLOOKUP($H560,'Sewer F Exp'!$A:$B,15,FALSE),0)</f>
        <v>0</v>
      </c>
      <c r="Y560" s="34">
        <f>IFERROR(VLOOKUP($H560,'Sewer F Exp'!$A:$B,16,FALSE),0)</f>
        <v>0</v>
      </c>
      <c r="Z560" s="42">
        <f>IFERROR(VLOOKUP($H560,'Sewer F Exp'!$A:$B,17,FALSE),0)</f>
        <v>0</v>
      </c>
      <c r="AA560" s="34">
        <f>IFERROR(VLOOKUP($H560,'Refuse F Rev'!$A:$E,15,FALSE),0)</f>
        <v>0</v>
      </c>
      <c r="AB560" s="34">
        <f>IFERROR(VLOOKUP($H560,'Refuse F Rev'!$A:$E,16,FALSE),0)</f>
        <v>0</v>
      </c>
      <c r="AC560" s="42">
        <f>IFERROR(VLOOKUP($H560,'Refuse F Rev'!$A:$E,17,FALSE),0)</f>
        <v>0</v>
      </c>
      <c r="AD560" s="34">
        <f>IFERROR(VLOOKUP($H560,'Refuse F Exp'!$A:$E,15,FALSE),0)</f>
        <v>0</v>
      </c>
      <c r="AE560" s="34">
        <f>IFERROR(VLOOKUP($H560,'Refuse F Exp'!$A:$E,16,FALSE),0)</f>
        <v>0</v>
      </c>
      <c r="AF560" s="42">
        <f>IFERROR(VLOOKUP($H560,'Refuse F Exp'!$A:$E,17,FALSE),0)</f>
        <v>0</v>
      </c>
      <c r="AG560" s="34">
        <f>IFERROR(VLOOKUP($H560,#REF!,10,FALSE),0)</f>
        <v>0</v>
      </c>
      <c r="AH560" s="34">
        <f>IFERROR(VLOOKUP($H560,#REF!,11,FALSE),0)</f>
        <v>0</v>
      </c>
      <c r="AI560" s="42">
        <f>IFERROR(VLOOKUP($H560,#REF!,12,FALSE),0)</f>
        <v>0</v>
      </c>
      <c r="AJ560" s="34">
        <f>IFERROR(VLOOKUP($H560,#REF!,10,FALSE),0)</f>
        <v>0</v>
      </c>
      <c r="AK560" s="34">
        <f>IFERROR(VLOOKUP($H560,#REF!,11,FALSE),0)</f>
        <v>0</v>
      </c>
      <c r="AL560" s="42">
        <f>IFERROR(VLOOKUP($H560,#REF!,12,FALSE),0)</f>
        <v>0</v>
      </c>
      <c r="AM560" s="34">
        <f>IFERROR(VLOOKUP($H560,#REF!,10,FALSE),0)</f>
        <v>0</v>
      </c>
      <c r="AN560" s="34">
        <f>IFERROR(VLOOKUP($H560,#REF!,11,FALSE),0)</f>
        <v>0</v>
      </c>
      <c r="AO560" s="42">
        <f>IFERROR(VLOOKUP($H560,#REF!,12,FALSE),0)</f>
        <v>0</v>
      </c>
      <c r="AP560" s="34">
        <f>IFERROR(VLOOKUP($H560,#REF!,10,FALSE),0)</f>
        <v>0</v>
      </c>
      <c r="AQ560" s="34">
        <f>IFERROR(VLOOKUP($H560,#REF!,11,FALSE),0)</f>
        <v>0</v>
      </c>
      <c r="AR560" s="42">
        <f>IFERROR(VLOOKUP($H560,#REF!,12,FALSE),0)</f>
        <v>0</v>
      </c>
      <c r="AS560" s="34">
        <f>IFERROR(VLOOKUP($H560,#REF!,13,FALSE),0)</f>
        <v>0</v>
      </c>
      <c r="AT560" s="34">
        <f>IFERROR(VLOOKUP($H560,#REF!,14,FALSE),0)</f>
        <v>0</v>
      </c>
      <c r="AU560" s="42">
        <f>IFERROR(VLOOKUP($H560,#REF!,15,FALSE),0)</f>
        <v>0</v>
      </c>
      <c r="AV560" s="34">
        <f>IFERROR(VLOOKUP($H560,#REF!,15,FALSE),0)</f>
        <v>0</v>
      </c>
      <c r="AW560" s="34">
        <f>IFERROR(VLOOKUP($H560,#REF!,16,FALSE),0)</f>
        <v>0</v>
      </c>
      <c r="AX560" s="42">
        <f>IFERROR(VLOOKUP($H560,#REF!,17,FALSE),0)</f>
        <v>0</v>
      </c>
    </row>
    <row r="561" spans="1:50" x14ac:dyDescent="0.3">
      <c r="A561" s="33" t="str">
        <f t="shared" si="32"/>
        <v>F -2401-000</v>
      </c>
      <c r="B561" s="33" t="str">
        <f>+'R&amp;E EXPORT'!B560</f>
        <v>INTEREST EARNINGS</v>
      </c>
      <c r="C561" t="str">
        <f>IFERROR(VLOOKUP(A561,'MCSJ Export'!A:C,3,FALSE),"")</f>
        <v/>
      </c>
      <c r="D561" s="37">
        <f t="shared" ca="1" si="33"/>
        <v>0</v>
      </c>
      <c r="E561" s="37">
        <f t="shared" ca="1" si="34"/>
        <v>0</v>
      </c>
      <c r="F561" s="37">
        <f t="shared" ca="1" si="35"/>
        <v>0</v>
      </c>
      <c r="G561" s="37"/>
      <c r="H561" s="33" t="str">
        <f>+'R&amp;E EXPORT'!A560</f>
        <v>F -2401-000</v>
      </c>
      <c r="I561" s="34">
        <f>IFERROR(VLOOKUP($H561,'Gen F Rev'!$A:$M,15,FALSE),0)</f>
        <v>0</v>
      </c>
      <c r="J561" s="34">
        <f>IFERROR(VLOOKUP($H561,'Gen F Rev'!$A:$M,16,FALSE),0)</f>
        <v>0</v>
      </c>
      <c r="K561" s="42">
        <f>IFERROR(VLOOKUP($H561,'Gen F Rev'!$A:$M,17,FALSE),0)</f>
        <v>0</v>
      </c>
      <c r="L561" s="34">
        <f>IFERROR(VLOOKUP($H561,'Gen F Exp'!$A:$E,15,FALSE),0)</f>
        <v>0</v>
      </c>
      <c r="M561" s="34">
        <f>IFERROR(VLOOKUP($H561,'Gen F Exp'!$A:$E,16,FALSE),0)</f>
        <v>0</v>
      </c>
      <c r="N561" s="42">
        <f>IFERROR(VLOOKUP($H561,'Gen F Exp'!$A:$E,17,FALSE),0)</f>
        <v>0</v>
      </c>
      <c r="O561" s="34">
        <f>IFERROR(VLOOKUP($H561,'Water F Rev'!$A:$L,15,FALSE),0)</f>
        <v>0</v>
      </c>
      <c r="P561" s="34">
        <f>IFERROR(VLOOKUP($H561,'Water F Rev'!$A:$L,16,FALSE),0)</f>
        <v>0</v>
      </c>
      <c r="Q561" s="42">
        <f>IFERROR(VLOOKUP($H561,'Water F Rev'!$A:$L,17,FALSE),0)</f>
        <v>0</v>
      </c>
      <c r="R561" s="34">
        <f>IFERROR(VLOOKUP($H561,'Water F Exp'!$A:$K,15,FALSE),0)</f>
        <v>0</v>
      </c>
      <c r="S561" s="34">
        <f>IFERROR(VLOOKUP($H561,'Water F Exp'!$A:$K,16,FALSE),0)</f>
        <v>0</v>
      </c>
      <c r="T561" s="42">
        <f>IFERROR(VLOOKUP($H561,'Water F Exp'!$A:$K,17,FALSE),0)</f>
        <v>0</v>
      </c>
      <c r="U561" s="34">
        <f ca="1">IFERROR(VLOOKUP($H561,'Sewer F Rev'!$A:$E,15,FALSE),0)</f>
        <v>0</v>
      </c>
      <c r="V561" s="34">
        <f ca="1">IFERROR(VLOOKUP($H561,'Sewer F Rev'!$A:$E,16,FALSE),0)</f>
        <v>0</v>
      </c>
      <c r="W561" s="42">
        <f ca="1">IFERROR(VLOOKUP($H561,'Sewer F Rev'!$A:$E,17,FALSE),0)</f>
        <v>0</v>
      </c>
      <c r="X561" s="34">
        <f>IFERROR(VLOOKUP($H561,'Sewer F Exp'!$A:$B,15,FALSE),0)</f>
        <v>0</v>
      </c>
      <c r="Y561" s="34">
        <f>IFERROR(VLOOKUP($H561,'Sewer F Exp'!$A:$B,16,FALSE),0)</f>
        <v>0</v>
      </c>
      <c r="Z561" s="42">
        <f>IFERROR(VLOOKUP($H561,'Sewer F Exp'!$A:$B,17,FALSE),0)</f>
        <v>0</v>
      </c>
      <c r="AA561" s="34">
        <f>IFERROR(VLOOKUP($H561,'Refuse F Rev'!$A:$E,15,FALSE),0)</f>
        <v>0</v>
      </c>
      <c r="AB561" s="34">
        <f>IFERROR(VLOOKUP($H561,'Refuse F Rev'!$A:$E,16,FALSE),0)</f>
        <v>0</v>
      </c>
      <c r="AC561" s="42">
        <f>IFERROR(VLOOKUP($H561,'Refuse F Rev'!$A:$E,17,FALSE),0)</f>
        <v>0</v>
      </c>
      <c r="AD561" s="34">
        <f>IFERROR(VLOOKUP($H561,'Refuse F Exp'!$A:$E,15,FALSE),0)</f>
        <v>0</v>
      </c>
      <c r="AE561" s="34">
        <f>IFERROR(VLOOKUP($H561,'Refuse F Exp'!$A:$E,16,FALSE),0)</f>
        <v>0</v>
      </c>
      <c r="AF561" s="42">
        <f>IFERROR(VLOOKUP($H561,'Refuse F Exp'!$A:$E,17,FALSE),0)</f>
        <v>0</v>
      </c>
      <c r="AG561" s="34">
        <f>IFERROR(VLOOKUP($H561,#REF!,10,FALSE),0)</f>
        <v>0</v>
      </c>
      <c r="AH561" s="34">
        <f>IFERROR(VLOOKUP($H561,#REF!,11,FALSE),0)</f>
        <v>0</v>
      </c>
      <c r="AI561" s="42">
        <f>IFERROR(VLOOKUP($H561,#REF!,12,FALSE),0)</f>
        <v>0</v>
      </c>
      <c r="AJ561" s="34">
        <f>IFERROR(VLOOKUP($H561,#REF!,10,FALSE),0)</f>
        <v>0</v>
      </c>
      <c r="AK561" s="34">
        <f>IFERROR(VLOOKUP($H561,#REF!,11,FALSE),0)</f>
        <v>0</v>
      </c>
      <c r="AL561" s="42">
        <f>IFERROR(VLOOKUP($H561,#REF!,12,FALSE),0)</f>
        <v>0</v>
      </c>
      <c r="AM561" s="34">
        <f>IFERROR(VLOOKUP($H561,#REF!,10,FALSE),0)</f>
        <v>0</v>
      </c>
      <c r="AN561" s="34">
        <f>IFERROR(VLOOKUP($H561,#REF!,11,FALSE),0)</f>
        <v>0</v>
      </c>
      <c r="AO561" s="42">
        <f>IFERROR(VLOOKUP($H561,#REF!,12,FALSE),0)</f>
        <v>0</v>
      </c>
      <c r="AP561" s="34">
        <f>IFERROR(VLOOKUP($H561,#REF!,10,FALSE),0)</f>
        <v>0</v>
      </c>
      <c r="AQ561" s="34">
        <f>IFERROR(VLOOKUP($H561,#REF!,11,FALSE),0)</f>
        <v>0</v>
      </c>
      <c r="AR561" s="42">
        <f>IFERROR(VLOOKUP($H561,#REF!,12,FALSE),0)</f>
        <v>0</v>
      </c>
      <c r="AS561" s="34">
        <f>IFERROR(VLOOKUP($H561,#REF!,13,FALSE),0)</f>
        <v>0</v>
      </c>
      <c r="AT561" s="34">
        <f>IFERROR(VLOOKUP($H561,#REF!,14,FALSE),0)</f>
        <v>0</v>
      </c>
      <c r="AU561" s="42">
        <f>IFERROR(VLOOKUP($H561,#REF!,15,FALSE),0)</f>
        <v>0</v>
      </c>
      <c r="AV561" s="34">
        <f>IFERROR(VLOOKUP($H561,#REF!,15,FALSE),0)</f>
        <v>0</v>
      </c>
      <c r="AW561" s="34">
        <f>IFERROR(VLOOKUP($H561,#REF!,16,FALSE),0)</f>
        <v>0</v>
      </c>
      <c r="AX561" s="42">
        <f>IFERROR(VLOOKUP($H561,#REF!,17,FALSE),0)</f>
        <v>0</v>
      </c>
    </row>
    <row r="562" spans="1:50" x14ac:dyDescent="0.3">
      <c r="A562" s="33" t="str">
        <f t="shared" si="32"/>
        <v>F -2590-000</v>
      </c>
      <c r="B562" s="33" t="str">
        <f>+'R&amp;E EXPORT'!B561</f>
        <v>WATER PERMITS</v>
      </c>
      <c r="C562" t="str">
        <f>IFERROR(VLOOKUP(A562,'MCSJ Export'!A:C,3,FALSE),"")</f>
        <v/>
      </c>
      <c r="D562" s="37">
        <f t="shared" ca="1" si="33"/>
        <v>0</v>
      </c>
      <c r="E562" s="37">
        <f t="shared" ca="1" si="34"/>
        <v>0</v>
      </c>
      <c r="F562" s="37">
        <f t="shared" ca="1" si="35"/>
        <v>0</v>
      </c>
      <c r="G562" s="37"/>
      <c r="H562" s="33" t="str">
        <f>+'R&amp;E EXPORT'!A561</f>
        <v>F -2590-000</v>
      </c>
      <c r="I562" s="34">
        <f>IFERROR(VLOOKUP($H562,'Gen F Rev'!$A:$M,15,FALSE),0)</f>
        <v>0</v>
      </c>
      <c r="J562" s="34">
        <f>IFERROR(VLOOKUP($H562,'Gen F Rev'!$A:$M,16,FALSE),0)</f>
        <v>0</v>
      </c>
      <c r="K562" s="42">
        <f>IFERROR(VLOOKUP($H562,'Gen F Rev'!$A:$M,17,FALSE),0)</f>
        <v>0</v>
      </c>
      <c r="L562" s="34">
        <f>IFERROR(VLOOKUP($H562,'Gen F Exp'!$A:$E,15,FALSE),0)</f>
        <v>0</v>
      </c>
      <c r="M562" s="34">
        <f>IFERROR(VLOOKUP($H562,'Gen F Exp'!$A:$E,16,FALSE),0)</f>
        <v>0</v>
      </c>
      <c r="N562" s="42">
        <f>IFERROR(VLOOKUP($H562,'Gen F Exp'!$A:$E,17,FALSE),0)</f>
        <v>0</v>
      </c>
      <c r="O562" s="34">
        <f>IFERROR(VLOOKUP($H562,'Water F Rev'!$A:$L,15,FALSE),0)</f>
        <v>0</v>
      </c>
      <c r="P562" s="34">
        <f>IFERROR(VLOOKUP($H562,'Water F Rev'!$A:$L,16,FALSE),0)</f>
        <v>0</v>
      </c>
      <c r="Q562" s="42">
        <f>IFERROR(VLOOKUP($H562,'Water F Rev'!$A:$L,17,FALSE),0)</f>
        <v>0</v>
      </c>
      <c r="R562" s="34">
        <f>IFERROR(VLOOKUP($H562,'Water F Exp'!$A:$K,15,FALSE),0)</f>
        <v>0</v>
      </c>
      <c r="S562" s="34">
        <f>IFERROR(VLOOKUP($H562,'Water F Exp'!$A:$K,16,FALSE),0)</f>
        <v>0</v>
      </c>
      <c r="T562" s="42">
        <f>IFERROR(VLOOKUP($H562,'Water F Exp'!$A:$K,17,FALSE),0)</f>
        <v>0</v>
      </c>
      <c r="U562" s="34">
        <f ca="1">IFERROR(VLOOKUP($H562,'Sewer F Rev'!$A:$E,15,FALSE),0)</f>
        <v>0</v>
      </c>
      <c r="V562" s="34">
        <f ca="1">IFERROR(VLOOKUP($H562,'Sewer F Rev'!$A:$E,16,FALSE),0)</f>
        <v>0</v>
      </c>
      <c r="W562" s="42">
        <f ca="1">IFERROR(VLOOKUP($H562,'Sewer F Rev'!$A:$E,17,FALSE),0)</f>
        <v>0</v>
      </c>
      <c r="X562" s="34">
        <f>IFERROR(VLOOKUP($H562,'Sewer F Exp'!$A:$B,15,FALSE),0)</f>
        <v>0</v>
      </c>
      <c r="Y562" s="34">
        <f>IFERROR(VLOOKUP($H562,'Sewer F Exp'!$A:$B,16,FALSE),0)</f>
        <v>0</v>
      </c>
      <c r="Z562" s="42">
        <f>IFERROR(VLOOKUP($H562,'Sewer F Exp'!$A:$B,17,FALSE),0)</f>
        <v>0</v>
      </c>
      <c r="AA562" s="34">
        <f>IFERROR(VLOOKUP($H562,'Refuse F Rev'!$A:$E,15,FALSE),0)</f>
        <v>0</v>
      </c>
      <c r="AB562" s="34">
        <f>IFERROR(VLOOKUP($H562,'Refuse F Rev'!$A:$E,16,FALSE),0)</f>
        <v>0</v>
      </c>
      <c r="AC562" s="42">
        <f>IFERROR(VLOOKUP($H562,'Refuse F Rev'!$A:$E,17,FALSE),0)</f>
        <v>0</v>
      </c>
      <c r="AD562" s="34">
        <f>IFERROR(VLOOKUP($H562,'Refuse F Exp'!$A:$E,15,FALSE),0)</f>
        <v>0</v>
      </c>
      <c r="AE562" s="34">
        <f>IFERROR(VLOOKUP($H562,'Refuse F Exp'!$A:$E,16,FALSE),0)</f>
        <v>0</v>
      </c>
      <c r="AF562" s="42">
        <f>IFERROR(VLOOKUP($H562,'Refuse F Exp'!$A:$E,17,FALSE),0)</f>
        <v>0</v>
      </c>
      <c r="AG562" s="34">
        <f>IFERROR(VLOOKUP($H562,#REF!,10,FALSE),0)</f>
        <v>0</v>
      </c>
      <c r="AH562" s="34">
        <f>IFERROR(VLOOKUP($H562,#REF!,11,FALSE),0)</f>
        <v>0</v>
      </c>
      <c r="AI562" s="42">
        <f>IFERROR(VLOOKUP($H562,#REF!,12,FALSE),0)</f>
        <v>0</v>
      </c>
      <c r="AJ562" s="34">
        <f>IFERROR(VLOOKUP($H562,#REF!,10,FALSE),0)</f>
        <v>0</v>
      </c>
      <c r="AK562" s="34">
        <f>IFERROR(VLOOKUP($H562,#REF!,11,FALSE),0)</f>
        <v>0</v>
      </c>
      <c r="AL562" s="42">
        <f>IFERROR(VLOOKUP($H562,#REF!,12,FALSE),0)</f>
        <v>0</v>
      </c>
      <c r="AM562" s="34">
        <f>IFERROR(VLOOKUP($H562,#REF!,10,FALSE),0)</f>
        <v>0</v>
      </c>
      <c r="AN562" s="34">
        <f>IFERROR(VLOOKUP($H562,#REF!,11,FALSE),0)</f>
        <v>0</v>
      </c>
      <c r="AO562" s="42">
        <f>IFERROR(VLOOKUP($H562,#REF!,12,FALSE),0)</f>
        <v>0</v>
      </c>
      <c r="AP562" s="34">
        <f>IFERROR(VLOOKUP($H562,#REF!,10,FALSE),0)</f>
        <v>0</v>
      </c>
      <c r="AQ562" s="34">
        <f>IFERROR(VLOOKUP($H562,#REF!,11,FALSE),0)</f>
        <v>0</v>
      </c>
      <c r="AR562" s="42">
        <f>IFERROR(VLOOKUP($H562,#REF!,12,FALSE),0)</f>
        <v>0</v>
      </c>
      <c r="AS562" s="34">
        <f>IFERROR(VLOOKUP($H562,#REF!,13,FALSE),0)</f>
        <v>0</v>
      </c>
      <c r="AT562" s="34">
        <f>IFERROR(VLOOKUP($H562,#REF!,14,FALSE),0)</f>
        <v>0</v>
      </c>
      <c r="AU562" s="42">
        <f>IFERROR(VLOOKUP($H562,#REF!,15,FALSE),0)</f>
        <v>0</v>
      </c>
      <c r="AV562" s="34">
        <f>IFERROR(VLOOKUP($H562,#REF!,15,FALSE),0)</f>
        <v>0</v>
      </c>
      <c r="AW562" s="34">
        <f>IFERROR(VLOOKUP($H562,#REF!,16,FALSE),0)</f>
        <v>0</v>
      </c>
      <c r="AX562" s="42">
        <f>IFERROR(VLOOKUP($H562,#REF!,17,FALSE),0)</f>
        <v>0</v>
      </c>
    </row>
    <row r="563" spans="1:50" x14ac:dyDescent="0.3">
      <c r="A563" s="33" t="str">
        <f t="shared" si="32"/>
        <v>F -2650-000</v>
      </c>
      <c r="B563" s="33" t="str">
        <f>+'R&amp;E EXPORT'!B562</f>
        <v>SALE OF SCRAP &amp; EXCESS MATERIALS</v>
      </c>
      <c r="C563" t="str">
        <f>IFERROR(VLOOKUP(A563,'MCSJ Export'!A:C,3,FALSE),"")</f>
        <v/>
      </c>
      <c r="D563" s="37">
        <f t="shared" ca="1" si="33"/>
        <v>0</v>
      </c>
      <c r="E563" s="37">
        <f t="shared" ca="1" si="34"/>
        <v>0</v>
      </c>
      <c r="F563" s="37">
        <f t="shared" ca="1" si="35"/>
        <v>0</v>
      </c>
      <c r="G563" s="37"/>
      <c r="H563" s="33" t="str">
        <f>+'R&amp;E EXPORT'!A562</f>
        <v>F -2650-000</v>
      </c>
      <c r="I563" s="34">
        <f>IFERROR(VLOOKUP($H563,'Gen F Rev'!$A:$M,15,FALSE),0)</f>
        <v>0</v>
      </c>
      <c r="J563" s="34">
        <f>IFERROR(VLOOKUP($H563,'Gen F Rev'!$A:$M,16,FALSE),0)</f>
        <v>0</v>
      </c>
      <c r="K563" s="42">
        <f>IFERROR(VLOOKUP($H563,'Gen F Rev'!$A:$M,17,FALSE),0)</f>
        <v>0</v>
      </c>
      <c r="L563" s="34">
        <f>IFERROR(VLOOKUP($H563,'Gen F Exp'!$A:$E,15,FALSE),0)</f>
        <v>0</v>
      </c>
      <c r="M563" s="34">
        <f>IFERROR(VLOOKUP($H563,'Gen F Exp'!$A:$E,16,FALSE),0)</f>
        <v>0</v>
      </c>
      <c r="N563" s="42">
        <f>IFERROR(VLOOKUP($H563,'Gen F Exp'!$A:$E,17,FALSE),0)</f>
        <v>0</v>
      </c>
      <c r="O563" s="34">
        <f>IFERROR(VLOOKUP($H563,'Water F Rev'!$A:$L,15,FALSE),0)</f>
        <v>0</v>
      </c>
      <c r="P563" s="34">
        <f>IFERROR(VLOOKUP($H563,'Water F Rev'!$A:$L,16,FALSE),0)</f>
        <v>0</v>
      </c>
      <c r="Q563" s="42">
        <f>IFERROR(VLOOKUP($H563,'Water F Rev'!$A:$L,17,FALSE),0)</f>
        <v>0</v>
      </c>
      <c r="R563" s="34">
        <f>IFERROR(VLOOKUP($H563,'Water F Exp'!$A:$K,15,FALSE),0)</f>
        <v>0</v>
      </c>
      <c r="S563" s="34">
        <f>IFERROR(VLOOKUP($H563,'Water F Exp'!$A:$K,16,FALSE),0)</f>
        <v>0</v>
      </c>
      <c r="T563" s="42">
        <f>IFERROR(VLOOKUP($H563,'Water F Exp'!$A:$K,17,FALSE),0)</f>
        <v>0</v>
      </c>
      <c r="U563" s="34">
        <f ca="1">IFERROR(VLOOKUP($H563,'Sewer F Rev'!$A:$E,15,FALSE),0)</f>
        <v>0</v>
      </c>
      <c r="V563" s="34">
        <f ca="1">IFERROR(VLOOKUP($H563,'Sewer F Rev'!$A:$E,16,FALSE),0)</f>
        <v>0</v>
      </c>
      <c r="W563" s="42">
        <f ca="1">IFERROR(VLOOKUP($H563,'Sewer F Rev'!$A:$E,17,FALSE),0)</f>
        <v>0</v>
      </c>
      <c r="X563" s="34">
        <f>IFERROR(VLOOKUP($H563,'Sewer F Exp'!$A:$B,15,FALSE),0)</f>
        <v>0</v>
      </c>
      <c r="Y563" s="34">
        <f>IFERROR(VLOOKUP($H563,'Sewer F Exp'!$A:$B,16,FALSE),0)</f>
        <v>0</v>
      </c>
      <c r="Z563" s="42">
        <f>IFERROR(VLOOKUP($H563,'Sewer F Exp'!$A:$B,17,FALSE),0)</f>
        <v>0</v>
      </c>
      <c r="AA563" s="34">
        <f>IFERROR(VLOOKUP($H563,'Refuse F Rev'!$A:$E,15,FALSE),0)</f>
        <v>0</v>
      </c>
      <c r="AB563" s="34">
        <f>IFERROR(VLOOKUP($H563,'Refuse F Rev'!$A:$E,16,FALSE),0)</f>
        <v>0</v>
      </c>
      <c r="AC563" s="42">
        <f>IFERROR(VLOOKUP($H563,'Refuse F Rev'!$A:$E,17,FALSE),0)</f>
        <v>0</v>
      </c>
      <c r="AD563" s="34">
        <f>IFERROR(VLOOKUP($H563,'Refuse F Exp'!$A:$E,15,FALSE),0)</f>
        <v>0</v>
      </c>
      <c r="AE563" s="34">
        <f>IFERROR(VLOOKUP($H563,'Refuse F Exp'!$A:$E,16,FALSE),0)</f>
        <v>0</v>
      </c>
      <c r="AF563" s="42">
        <f>IFERROR(VLOOKUP($H563,'Refuse F Exp'!$A:$E,17,FALSE),0)</f>
        <v>0</v>
      </c>
      <c r="AG563" s="34">
        <f>IFERROR(VLOOKUP($H563,#REF!,10,FALSE),0)</f>
        <v>0</v>
      </c>
      <c r="AH563" s="34">
        <f>IFERROR(VLOOKUP($H563,#REF!,11,FALSE),0)</f>
        <v>0</v>
      </c>
      <c r="AI563" s="42">
        <f>IFERROR(VLOOKUP($H563,#REF!,12,FALSE),0)</f>
        <v>0</v>
      </c>
      <c r="AJ563" s="34">
        <f>IFERROR(VLOOKUP($H563,#REF!,10,FALSE),0)</f>
        <v>0</v>
      </c>
      <c r="AK563" s="34">
        <f>IFERROR(VLOOKUP($H563,#REF!,11,FALSE),0)</f>
        <v>0</v>
      </c>
      <c r="AL563" s="42">
        <f>IFERROR(VLOOKUP($H563,#REF!,12,FALSE),0)</f>
        <v>0</v>
      </c>
      <c r="AM563" s="34">
        <f>IFERROR(VLOOKUP($H563,#REF!,10,FALSE),0)</f>
        <v>0</v>
      </c>
      <c r="AN563" s="34">
        <f>IFERROR(VLOOKUP($H563,#REF!,11,FALSE),0)</f>
        <v>0</v>
      </c>
      <c r="AO563" s="42">
        <f>IFERROR(VLOOKUP($H563,#REF!,12,FALSE),0)</f>
        <v>0</v>
      </c>
      <c r="AP563" s="34">
        <f>IFERROR(VLOOKUP($H563,#REF!,10,FALSE),0)</f>
        <v>0</v>
      </c>
      <c r="AQ563" s="34">
        <f>IFERROR(VLOOKUP($H563,#REF!,11,FALSE),0)</f>
        <v>0</v>
      </c>
      <c r="AR563" s="42">
        <f>IFERROR(VLOOKUP($H563,#REF!,12,FALSE),0)</f>
        <v>0</v>
      </c>
      <c r="AS563" s="34">
        <f>IFERROR(VLOOKUP($H563,#REF!,13,FALSE),0)</f>
        <v>0</v>
      </c>
      <c r="AT563" s="34">
        <f>IFERROR(VLOOKUP($H563,#REF!,14,FALSE),0)</f>
        <v>0</v>
      </c>
      <c r="AU563" s="42">
        <f>IFERROR(VLOOKUP($H563,#REF!,15,FALSE),0)</f>
        <v>0</v>
      </c>
      <c r="AV563" s="34">
        <f>IFERROR(VLOOKUP($H563,#REF!,15,FALSE),0)</f>
        <v>0</v>
      </c>
      <c r="AW563" s="34">
        <f>IFERROR(VLOOKUP($H563,#REF!,16,FALSE),0)</f>
        <v>0</v>
      </c>
      <c r="AX563" s="42">
        <f>IFERROR(VLOOKUP($H563,#REF!,17,FALSE),0)</f>
        <v>0</v>
      </c>
    </row>
    <row r="564" spans="1:50" x14ac:dyDescent="0.3">
      <c r="A564" s="33" t="str">
        <f t="shared" si="32"/>
        <v>F -2770-000</v>
      </c>
      <c r="B564" s="33" t="str">
        <f>+'R&amp;E EXPORT'!B563</f>
        <v>UNCLASSIFIED</v>
      </c>
      <c r="C564" t="str">
        <f>IFERROR(VLOOKUP(A564,'MCSJ Export'!A:C,3,FALSE),"")</f>
        <v/>
      </c>
      <c r="D564" s="37">
        <f t="shared" ca="1" si="33"/>
        <v>0</v>
      </c>
      <c r="E564" s="37">
        <f t="shared" ca="1" si="34"/>
        <v>0</v>
      </c>
      <c r="F564" s="37">
        <f t="shared" ca="1" si="35"/>
        <v>0</v>
      </c>
      <c r="G564" s="37"/>
      <c r="H564" s="33" t="str">
        <f>+'R&amp;E EXPORT'!A563</f>
        <v>F -2770-000</v>
      </c>
      <c r="I564" s="34">
        <f>IFERROR(VLOOKUP($H564,'Gen F Rev'!$A:$M,15,FALSE),0)</f>
        <v>0</v>
      </c>
      <c r="J564" s="34">
        <f>IFERROR(VLOOKUP($H564,'Gen F Rev'!$A:$M,16,FALSE),0)</f>
        <v>0</v>
      </c>
      <c r="K564" s="42">
        <f>IFERROR(VLOOKUP($H564,'Gen F Rev'!$A:$M,17,FALSE),0)</f>
        <v>0</v>
      </c>
      <c r="L564" s="34">
        <f>IFERROR(VLOOKUP($H564,'Gen F Exp'!$A:$E,15,FALSE),0)</f>
        <v>0</v>
      </c>
      <c r="M564" s="34">
        <f>IFERROR(VLOOKUP($H564,'Gen F Exp'!$A:$E,16,FALSE),0)</f>
        <v>0</v>
      </c>
      <c r="N564" s="42">
        <f>IFERROR(VLOOKUP($H564,'Gen F Exp'!$A:$E,17,FALSE),0)</f>
        <v>0</v>
      </c>
      <c r="O564" s="34">
        <f>IFERROR(VLOOKUP($H564,'Water F Rev'!$A:$L,15,FALSE),0)</f>
        <v>0</v>
      </c>
      <c r="P564" s="34">
        <f>IFERROR(VLOOKUP($H564,'Water F Rev'!$A:$L,16,FALSE),0)</f>
        <v>0</v>
      </c>
      <c r="Q564" s="42">
        <f>IFERROR(VLOOKUP($H564,'Water F Rev'!$A:$L,17,FALSE),0)</f>
        <v>0</v>
      </c>
      <c r="R564" s="34">
        <f>IFERROR(VLOOKUP($H564,'Water F Exp'!$A:$K,15,FALSE),0)</f>
        <v>0</v>
      </c>
      <c r="S564" s="34">
        <f>IFERROR(VLOOKUP($H564,'Water F Exp'!$A:$K,16,FALSE),0)</f>
        <v>0</v>
      </c>
      <c r="T564" s="42">
        <f>IFERROR(VLOOKUP($H564,'Water F Exp'!$A:$K,17,FALSE),0)</f>
        <v>0</v>
      </c>
      <c r="U564" s="34">
        <f ca="1">IFERROR(VLOOKUP($H564,'Sewer F Rev'!$A:$E,15,FALSE),0)</f>
        <v>0</v>
      </c>
      <c r="V564" s="34">
        <f ca="1">IFERROR(VLOOKUP($H564,'Sewer F Rev'!$A:$E,16,FALSE),0)</f>
        <v>0</v>
      </c>
      <c r="W564" s="42">
        <f ca="1">IFERROR(VLOOKUP($H564,'Sewer F Rev'!$A:$E,17,FALSE),0)</f>
        <v>0</v>
      </c>
      <c r="X564" s="34">
        <f>IFERROR(VLOOKUP($H564,'Sewer F Exp'!$A:$B,15,FALSE),0)</f>
        <v>0</v>
      </c>
      <c r="Y564" s="34">
        <f>IFERROR(VLOOKUP($H564,'Sewer F Exp'!$A:$B,16,FALSE),0)</f>
        <v>0</v>
      </c>
      <c r="Z564" s="42">
        <f>IFERROR(VLOOKUP($H564,'Sewer F Exp'!$A:$B,17,FALSE),0)</f>
        <v>0</v>
      </c>
      <c r="AA564" s="34">
        <f>IFERROR(VLOOKUP($H564,'Refuse F Rev'!$A:$E,15,FALSE),0)</f>
        <v>0</v>
      </c>
      <c r="AB564" s="34">
        <f>IFERROR(VLOOKUP($H564,'Refuse F Rev'!$A:$E,16,FALSE),0)</f>
        <v>0</v>
      </c>
      <c r="AC564" s="42">
        <f>IFERROR(VLOOKUP($H564,'Refuse F Rev'!$A:$E,17,FALSE),0)</f>
        <v>0</v>
      </c>
      <c r="AD564" s="34">
        <f>IFERROR(VLOOKUP($H564,'Refuse F Exp'!$A:$E,15,FALSE),0)</f>
        <v>0</v>
      </c>
      <c r="AE564" s="34">
        <f>IFERROR(VLOOKUP($H564,'Refuse F Exp'!$A:$E,16,FALSE),0)</f>
        <v>0</v>
      </c>
      <c r="AF564" s="42">
        <f>IFERROR(VLOOKUP($H564,'Refuse F Exp'!$A:$E,17,FALSE),0)</f>
        <v>0</v>
      </c>
      <c r="AG564" s="34">
        <f>IFERROR(VLOOKUP($H564,#REF!,10,FALSE),0)</f>
        <v>0</v>
      </c>
      <c r="AH564" s="34">
        <f>IFERROR(VLOOKUP($H564,#REF!,11,FALSE),0)</f>
        <v>0</v>
      </c>
      <c r="AI564" s="42">
        <f>IFERROR(VLOOKUP($H564,#REF!,12,FALSE),0)</f>
        <v>0</v>
      </c>
      <c r="AJ564" s="34">
        <f>IFERROR(VLOOKUP($H564,#REF!,10,FALSE),0)</f>
        <v>0</v>
      </c>
      <c r="AK564" s="34">
        <f>IFERROR(VLOOKUP($H564,#REF!,11,FALSE),0)</f>
        <v>0</v>
      </c>
      <c r="AL564" s="42">
        <f>IFERROR(VLOOKUP($H564,#REF!,12,FALSE),0)</f>
        <v>0</v>
      </c>
      <c r="AM564" s="34">
        <f>IFERROR(VLOOKUP($H564,#REF!,10,FALSE),0)</f>
        <v>0</v>
      </c>
      <c r="AN564" s="34">
        <f>IFERROR(VLOOKUP($H564,#REF!,11,FALSE),0)</f>
        <v>0</v>
      </c>
      <c r="AO564" s="42">
        <f>IFERROR(VLOOKUP($H564,#REF!,12,FALSE),0)</f>
        <v>0</v>
      </c>
      <c r="AP564" s="34">
        <f>IFERROR(VLOOKUP($H564,#REF!,10,FALSE),0)</f>
        <v>0</v>
      </c>
      <c r="AQ564" s="34">
        <f>IFERROR(VLOOKUP($H564,#REF!,11,FALSE),0)</f>
        <v>0</v>
      </c>
      <c r="AR564" s="42">
        <f>IFERROR(VLOOKUP($H564,#REF!,12,FALSE),0)</f>
        <v>0</v>
      </c>
      <c r="AS564" s="34">
        <f>IFERROR(VLOOKUP($H564,#REF!,13,FALSE),0)</f>
        <v>0</v>
      </c>
      <c r="AT564" s="34">
        <f>IFERROR(VLOOKUP($H564,#REF!,14,FALSE),0)</f>
        <v>0</v>
      </c>
      <c r="AU564" s="42">
        <f>IFERROR(VLOOKUP($H564,#REF!,15,FALSE),0)</f>
        <v>0</v>
      </c>
      <c r="AV564" s="34">
        <f>IFERROR(VLOOKUP($H564,#REF!,15,FALSE),0)</f>
        <v>0</v>
      </c>
      <c r="AW564" s="34">
        <f>IFERROR(VLOOKUP($H564,#REF!,16,FALSE),0)</f>
        <v>0</v>
      </c>
      <c r="AX564" s="42">
        <f>IFERROR(VLOOKUP($H564,#REF!,17,FALSE),0)</f>
        <v>0</v>
      </c>
    </row>
    <row r="565" spans="1:50" x14ac:dyDescent="0.3">
      <c r="A565" s="33" t="str">
        <f t="shared" si="32"/>
        <v/>
      </c>
      <c r="B565" s="33" t="str">
        <f>+'R&amp;E EXPORT'!B564</f>
        <v>Water Revenue Totals</v>
      </c>
      <c r="C565" t="str">
        <f>IFERROR(VLOOKUP(A565,'MCSJ Export'!A:C,3,FALSE),"")</f>
        <v/>
      </c>
      <c r="D565" s="37">
        <f t="shared" ca="1" si="33"/>
        <v>0</v>
      </c>
      <c r="E565" s="37">
        <f t="shared" ca="1" si="34"/>
        <v>0</v>
      </c>
      <c r="F565" s="37">
        <f t="shared" ca="1" si="35"/>
        <v>0</v>
      </c>
      <c r="G565" s="37"/>
      <c r="H565" s="33" t="str">
        <f>+'R&amp;E EXPORT'!A564</f>
        <v/>
      </c>
      <c r="I565" s="34">
        <f>IFERROR(VLOOKUP($H565,'Gen F Rev'!$A:$M,15,FALSE),0)</f>
        <v>0</v>
      </c>
      <c r="J565" s="34">
        <f>IFERROR(VLOOKUP($H565,'Gen F Rev'!$A:$M,16,FALSE),0)</f>
        <v>0</v>
      </c>
      <c r="K565" s="42">
        <f>IFERROR(VLOOKUP($H565,'Gen F Rev'!$A:$M,17,FALSE),0)</f>
        <v>0</v>
      </c>
      <c r="L565" s="34">
        <f>IFERROR(VLOOKUP($H565,'Gen F Exp'!$A:$E,15,FALSE),0)</f>
        <v>0</v>
      </c>
      <c r="M565" s="34">
        <f>IFERROR(VLOOKUP($H565,'Gen F Exp'!$A:$E,16,FALSE),0)</f>
        <v>0</v>
      </c>
      <c r="N565" s="42">
        <f>IFERROR(VLOOKUP($H565,'Gen F Exp'!$A:$E,17,FALSE),0)</f>
        <v>0</v>
      </c>
      <c r="O565" s="34">
        <f>IFERROR(VLOOKUP($H565,'Water F Rev'!$A:$L,15,FALSE),0)</f>
        <v>0</v>
      </c>
      <c r="P565" s="34">
        <f>IFERROR(VLOOKUP($H565,'Water F Rev'!$A:$L,16,FALSE),0)</f>
        <v>0</v>
      </c>
      <c r="Q565" s="42">
        <f>IFERROR(VLOOKUP($H565,'Water F Rev'!$A:$L,17,FALSE),0)</f>
        <v>0</v>
      </c>
      <c r="R565" s="34">
        <f>IFERROR(VLOOKUP($H565,'Water F Exp'!$A:$K,15,FALSE),0)</f>
        <v>0</v>
      </c>
      <c r="S565" s="34">
        <f>IFERROR(VLOOKUP($H565,'Water F Exp'!$A:$K,16,FALSE),0)</f>
        <v>0</v>
      </c>
      <c r="T565" s="42">
        <f>IFERROR(VLOOKUP($H565,'Water F Exp'!$A:$K,17,FALSE),0)</f>
        <v>0</v>
      </c>
      <c r="U565" s="34">
        <f ca="1">IFERROR(VLOOKUP($H565,'Sewer F Rev'!$A:$E,15,FALSE),0)</f>
        <v>0</v>
      </c>
      <c r="V565" s="34">
        <f ca="1">IFERROR(VLOOKUP($H565,'Sewer F Rev'!$A:$E,16,FALSE),0)</f>
        <v>0</v>
      </c>
      <c r="W565" s="42">
        <f ca="1">IFERROR(VLOOKUP($H565,'Sewer F Rev'!$A:$E,17,FALSE),0)</f>
        <v>0</v>
      </c>
      <c r="X565" s="34">
        <f>IFERROR(VLOOKUP($H565,'Sewer F Exp'!$A:$B,15,FALSE),0)</f>
        <v>0</v>
      </c>
      <c r="Y565" s="34">
        <f>IFERROR(VLOOKUP($H565,'Sewer F Exp'!$A:$B,16,FALSE),0)</f>
        <v>0</v>
      </c>
      <c r="Z565" s="42">
        <f>IFERROR(VLOOKUP($H565,'Sewer F Exp'!$A:$B,17,FALSE),0)</f>
        <v>0</v>
      </c>
      <c r="AA565" s="34">
        <f>IFERROR(VLOOKUP($H565,'Refuse F Rev'!$A:$E,15,FALSE),0)</f>
        <v>0</v>
      </c>
      <c r="AB565" s="34">
        <f>IFERROR(VLOOKUP($H565,'Refuse F Rev'!$A:$E,16,FALSE),0)</f>
        <v>0</v>
      </c>
      <c r="AC565" s="42">
        <f>IFERROR(VLOOKUP($H565,'Refuse F Rev'!$A:$E,17,FALSE),0)</f>
        <v>0</v>
      </c>
      <c r="AD565" s="34">
        <f>IFERROR(VLOOKUP($H565,'Refuse F Exp'!$A:$E,15,FALSE),0)</f>
        <v>0</v>
      </c>
      <c r="AE565" s="34">
        <f>IFERROR(VLOOKUP($H565,'Refuse F Exp'!$A:$E,16,FALSE),0)</f>
        <v>0</v>
      </c>
      <c r="AF565" s="42">
        <f>IFERROR(VLOOKUP($H565,'Refuse F Exp'!$A:$E,17,FALSE),0)</f>
        <v>0</v>
      </c>
      <c r="AG565" s="34">
        <f>IFERROR(VLOOKUP($H565,#REF!,10,FALSE),0)</f>
        <v>0</v>
      </c>
      <c r="AH565" s="34">
        <f>IFERROR(VLOOKUP($H565,#REF!,11,FALSE),0)</f>
        <v>0</v>
      </c>
      <c r="AI565" s="42">
        <f>IFERROR(VLOOKUP($H565,#REF!,12,FALSE),0)</f>
        <v>0</v>
      </c>
      <c r="AJ565" s="34">
        <f>IFERROR(VLOOKUP($H565,#REF!,10,FALSE),0)</f>
        <v>0</v>
      </c>
      <c r="AK565" s="34">
        <f>IFERROR(VLOOKUP($H565,#REF!,11,FALSE),0)</f>
        <v>0</v>
      </c>
      <c r="AL565" s="42">
        <f>IFERROR(VLOOKUP($H565,#REF!,12,FALSE),0)</f>
        <v>0</v>
      </c>
      <c r="AM565" s="34">
        <f>IFERROR(VLOOKUP($H565,#REF!,10,FALSE),0)</f>
        <v>0</v>
      </c>
      <c r="AN565" s="34">
        <f>IFERROR(VLOOKUP($H565,#REF!,11,FALSE),0)</f>
        <v>0</v>
      </c>
      <c r="AO565" s="42">
        <f>IFERROR(VLOOKUP($H565,#REF!,12,FALSE),0)</f>
        <v>0</v>
      </c>
      <c r="AP565" s="34">
        <f>IFERROR(VLOOKUP($H565,#REF!,10,FALSE),0)</f>
        <v>0</v>
      </c>
      <c r="AQ565" s="34">
        <f>IFERROR(VLOOKUP($H565,#REF!,11,FALSE),0)</f>
        <v>0</v>
      </c>
      <c r="AR565" s="42">
        <f>IFERROR(VLOOKUP($H565,#REF!,12,FALSE),0)</f>
        <v>0</v>
      </c>
      <c r="AS565" s="34">
        <f>IFERROR(VLOOKUP($H565,#REF!,13,FALSE),0)</f>
        <v>0</v>
      </c>
      <c r="AT565" s="34">
        <f>IFERROR(VLOOKUP($H565,#REF!,14,FALSE),0)</f>
        <v>0</v>
      </c>
      <c r="AU565" s="42">
        <f>IFERROR(VLOOKUP($H565,#REF!,15,FALSE),0)</f>
        <v>0</v>
      </c>
      <c r="AV565" s="34">
        <f>IFERROR(VLOOKUP($H565,#REF!,15,FALSE),0)</f>
        <v>0</v>
      </c>
      <c r="AW565" s="34">
        <f>IFERROR(VLOOKUP($H565,#REF!,16,FALSE),0)</f>
        <v>0</v>
      </c>
      <c r="AX565" s="42">
        <f>IFERROR(VLOOKUP($H565,#REF!,17,FALSE),0)</f>
        <v>0</v>
      </c>
    </row>
    <row r="566" spans="1:50" x14ac:dyDescent="0.3">
      <c r="A566" s="33" t="str">
        <f t="shared" si="32"/>
        <v/>
      </c>
      <c r="B566" s="33">
        <f>+'R&amp;E EXPORT'!B565</f>
        <v>0</v>
      </c>
      <c r="C566" t="str">
        <f>IFERROR(VLOOKUP(A566,'MCSJ Export'!A:C,3,FALSE),"")</f>
        <v/>
      </c>
      <c r="D566" s="37">
        <f t="shared" ca="1" si="33"/>
        <v>0</v>
      </c>
      <c r="E566" s="37">
        <f t="shared" ca="1" si="34"/>
        <v>0</v>
      </c>
      <c r="F566" s="37">
        <f t="shared" ca="1" si="35"/>
        <v>0</v>
      </c>
      <c r="G566" s="37"/>
      <c r="H566" s="33" t="str">
        <f>+'R&amp;E EXPORT'!A565</f>
        <v xml:space="preserve"> </v>
      </c>
      <c r="I566" s="34">
        <f>IFERROR(VLOOKUP($H566,'Gen F Rev'!$A:$M,15,FALSE),0)</f>
        <v>0</v>
      </c>
      <c r="J566" s="34">
        <f>IFERROR(VLOOKUP($H566,'Gen F Rev'!$A:$M,16,FALSE),0)</f>
        <v>0</v>
      </c>
      <c r="K566" s="42">
        <f>IFERROR(VLOOKUP($H566,'Gen F Rev'!$A:$M,17,FALSE),0)</f>
        <v>0</v>
      </c>
      <c r="L566" s="34">
        <f>IFERROR(VLOOKUP($H566,'Gen F Exp'!$A:$E,15,FALSE),0)</f>
        <v>0</v>
      </c>
      <c r="M566" s="34">
        <f>IFERROR(VLOOKUP($H566,'Gen F Exp'!$A:$E,16,FALSE),0)</f>
        <v>0</v>
      </c>
      <c r="N566" s="42">
        <f>IFERROR(VLOOKUP($H566,'Gen F Exp'!$A:$E,17,FALSE),0)</f>
        <v>0</v>
      </c>
      <c r="O566" s="34">
        <f>IFERROR(VLOOKUP($H566,'Water F Rev'!$A:$L,15,FALSE),0)</f>
        <v>0</v>
      </c>
      <c r="P566" s="34">
        <f>IFERROR(VLOOKUP($H566,'Water F Rev'!$A:$L,16,FALSE),0)</f>
        <v>0</v>
      </c>
      <c r="Q566" s="42">
        <f>IFERROR(VLOOKUP($H566,'Water F Rev'!$A:$L,17,FALSE),0)</f>
        <v>0</v>
      </c>
      <c r="R566" s="34">
        <f>IFERROR(VLOOKUP($H566,'Water F Exp'!$A:$K,15,FALSE),0)</f>
        <v>0</v>
      </c>
      <c r="S566" s="34">
        <f>IFERROR(VLOOKUP($H566,'Water F Exp'!$A:$K,16,FALSE),0)</f>
        <v>0</v>
      </c>
      <c r="T566" s="42">
        <f>IFERROR(VLOOKUP($H566,'Water F Exp'!$A:$K,17,FALSE),0)</f>
        <v>0</v>
      </c>
      <c r="U566" s="34">
        <f ca="1">IFERROR(VLOOKUP($H566,'Sewer F Rev'!$A:$E,15,FALSE),0)</f>
        <v>0</v>
      </c>
      <c r="V566" s="34">
        <f ca="1">IFERROR(VLOOKUP($H566,'Sewer F Rev'!$A:$E,16,FALSE),0)</f>
        <v>0</v>
      </c>
      <c r="W566" s="42">
        <f ca="1">IFERROR(VLOOKUP($H566,'Sewer F Rev'!$A:$E,17,FALSE),0)</f>
        <v>0</v>
      </c>
      <c r="X566" s="34">
        <f>IFERROR(VLOOKUP($H566,'Sewer F Exp'!$A:$B,15,FALSE),0)</f>
        <v>0</v>
      </c>
      <c r="Y566" s="34">
        <f>IFERROR(VLOOKUP($H566,'Sewer F Exp'!$A:$B,16,FALSE),0)</f>
        <v>0</v>
      </c>
      <c r="Z566" s="42">
        <f>IFERROR(VLOOKUP($H566,'Sewer F Exp'!$A:$B,17,FALSE),0)</f>
        <v>0</v>
      </c>
      <c r="AA566" s="34">
        <f>IFERROR(VLOOKUP($H566,'Refuse F Rev'!$A:$E,15,FALSE),0)</f>
        <v>0</v>
      </c>
      <c r="AB566" s="34">
        <f>IFERROR(VLOOKUP($H566,'Refuse F Rev'!$A:$E,16,FALSE),0)</f>
        <v>0</v>
      </c>
      <c r="AC566" s="42">
        <f>IFERROR(VLOOKUP($H566,'Refuse F Rev'!$A:$E,17,FALSE),0)</f>
        <v>0</v>
      </c>
      <c r="AD566" s="34">
        <f>IFERROR(VLOOKUP($H566,'Refuse F Exp'!$A:$E,15,FALSE),0)</f>
        <v>0</v>
      </c>
      <c r="AE566" s="34">
        <f>IFERROR(VLOOKUP($H566,'Refuse F Exp'!$A:$E,16,FALSE),0)</f>
        <v>0</v>
      </c>
      <c r="AF566" s="42">
        <f>IFERROR(VLOOKUP($H566,'Refuse F Exp'!$A:$E,17,FALSE),0)</f>
        <v>0</v>
      </c>
      <c r="AG566" s="34">
        <f>IFERROR(VLOOKUP($H566,#REF!,10,FALSE),0)</f>
        <v>0</v>
      </c>
      <c r="AH566" s="34">
        <f>IFERROR(VLOOKUP($H566,#REF!,11,FALSE),0)</f>
        <v>0</v>
      </c>
      <c r="AI566" s="42">
        <f>IFERROR(VLOOKUP($H566,#REF!,12,FALSE),0)</f>
        <v>0</v>
      </c>
      <c r="AJ566" s="34">
        <f>IFERROR(VLOOKUP($H566,#REF!,10,FALSE),0)</f>
        <v>0</v>
      </c>
      <c r="AK566" s="34">
        <f>IFERROR(VLOOKUP($H566,#REF!,11,FALSE),0)</f>
        <v>0</v>
      </c>
      <c r="AL566" s="42">
        <f>IFERROR(VLOOKUP($H566,#REF!,12,FALSE),0)</f>
        <v>0</v>
      </c>
      <c r="AM566" s="34">
        <f>IFERROR(VLOOKUP($H566,#REF!,10,FALSE),0)</f>
        <v>0</v>
      </c>
      <c r="AN566" s="34">
        <f>IFERROR(VLOOKUP($H566,#REF!,11,FALSE),0)</f>
        <v>0</v>
      </c>
      <c r="AO566" s="42">
        <f>IFERROR(VLOOKUP($H566,#REF!,12,FALSE),0)</f>
        <v>0</v>
      </c>
      <c r="AP566" s="34">
        <f>IFERROR(VLOOKUP($H566,#REF!,10,FALSE),0)</f>
        <v>0</v>
      </c>
      <c r="AQ566" s="34">
        <f>IFERROR(VLOOKUP($H566,#REF!,11,FALSE),0)</f>
        <v>0</v>
      </c>
      <c r="AR566" s="42">
        <f>IFERROR(VLOOKUP($H566,#REF!,12,FALSE),0)</f>
        <v>0</v>
      </c>
      <c r="AS566" s="34">
        <f>IFERROR(VLOOKUP($H566,#REF!,13,FALSE),0)</f>
        <v>0</v>
      </c>
      <c r="AT566" s="34">
        <f>IFERROR(VLOOKUP($H566,#REF!,14,FALSE),0)</f>
        <v>0</v>
      </c>
      <c r="AU566" s="42">
        <f>IFERROR(VLOOKUP($H566,#REF!,15,FALSE),0)</f>
        <v>0</v>
      </c>
      <c r="AV566" s="34">
        <f>IFERROR(VLOOKUP($H566,#REF!,15,FALSE),0)</f>
        <v>0</v>
      </c>
      <c r="AW566" s="34">
        <f>IFERROR(VLOOKUP($H566,#REF!,16,FALSE),0)</f>
        <v>0</v>
      </c>
      <c r="AX566" s="42">
        <f>IFERROR(VLOOKUP($H566,#REF!,17,FALSE),0)</f>
        <v>0</v>
      </c>
    </row>
    <row r="567" spans="1:50" x14ac:dyDescent="0.3">
      <c r="A567" s="33" t="str">
        <f t="shared" si="32"/>
        <v>F -1910-0-000</v>
      </c>
      <c r="B567" s="33" t="str">
        <f>+'R&amp;E EXPORT'!B566</f>
        <v>UNALLOCATED INSURANCE:</v>
      </c>
      <c r="C567" t="str">
        <f>IFERROR(VLOOKUP(A567,'MCSJ Export'!A:C,3,FALSE),"")</f>
        <v>Control</v>
      </c>
      <c r="D567" s="37">
        <f t="shared" ca="1" si="33"/>
        <v>0</v>
      </c>
      <c r="E567" s="37">
        <f t="shared" ca="1" si="34"/>
        <v>0</v>
      </c>
      <c r="F567" s="37">
        <f t="shared" ca="1" si="35"/>
        <v>0</v>
      </c>
      <c r="G567" s="37"/>
      <c r="H567" s="33" t="str">
        <f>+'R&amp;E EXPORT'!A566</f>
        <v>F -1910-0-000</v>
      </c>
      <c r="I567" s="34">
        <f>IFERROR(VLOOKUP($H567,'Gen F Rev'!$A:$M,15,FALSE),0)</f>
        <v>0</v>
      </c>
      <c r="J567" s="34">
        <f>IFERROR(VLOOKUP($H567,'Gen F Rev'!$A:$M,16,FALSE),0)</f>
        <v>0</v>
      </c>
      <c r="K567" s="42">
        <f>IFERROR(VLOOKUP($H567,'Gen F Rev'!$A:$M,17,FALSE),0)</f>
        <v>0</v>
      </c>
      <c r="L567" s="34">
        <f>IFERROR(VLOOKUP($H567,'Gen F Exp'!$A:$E,15,FALSE),0)</f>
        <v>0</v>
      </c>
      <c r="M567" s="34">
        <f>IFERROR(VLOOKUP($H567,'Gen F Exp'!$A:$E,16,FALSE),0)</f>
        <v>0</v>
      </c>
      <c r="N567" s="42">
        <f>IFERROR(VLOOKUP($H567,'Gen F Exp'!$A:$E,17,FALSE),0)</f>
        <v>0</v>
      </c>
      <c r="O567" s="34">
        <f>IFERROR(VLOOKUP($H567,'Water F Rev'!$A:$L,15,FALSE),0)</f>
        <v>0</v>
      </c>
      <c r="P567" s="34">
        <f>IFERROR(VLOOKUP($H567,'Water F Rev'!$A:$L,16,FALSE),0)</f>
        <v>0</v>
      </c>
      <c r="Q567" s="42">
        <f>IFERROR(VLOOKUP($H567,'Water F Rev'!$A:$L,17,FALSE),0)</f>
        <v>0</v>
      </c>
      <c r="R567" s="34">
        <f>IFERROR(VLOOKUP($H567,'Water F Exp'!$A:$K,15,FALSE),0)</f>
        <v>0</v>
      </c>
      <c r="S567" s="34">
        <f>IFERROR(VLOOKUP($H567,'Water F Exp'!$A:$K,16,FALSE),0)</f>
        <v>0</v>
      </c>
      <c r="T567" s="42">
        <f>IFERROR(VLOOKUP($H567,'Water F Exp'!$A:$K,17,FALSE),0)</f>
        <v>0</v>
      </c>
      <c r="U567" s="34">
        <f ca="1">IFERROR(VLOOKUP($H567,'Sewer F Rev'!$A:$E,15,FALSE),0)</f>
        <v>0</v>
      </c>
      <c r="V567" s="34">
        <f ca="1">IFERROR(VLOOKUP($H567,'Sewer F Rev'!$A:$E,16,FALSE),0)</f>
        <v>0</v>
      </c>
      <c r="W567" s="42">
        <f ca="1">IFERROR(VLOOKUP($H567,'Sewer F Rev'!$A:$E,17,FALSE),0)</f>
        <v>0</v>
      </c>
      <c r="X567" s="34">
        <f>IFERROR(VLOOKUP($H567,'Sewer F Exp'!$A:$B,15,FALSE),0)</f>
        <v>0</v>
      </c>
      <c r="Y567" s="34">
        <f>IFERROR(VLOOKUP($H567,'Sewer F Exp'!$A:$B,16,FALSE),0)</f>
        <v>0</v>
      </c>
      <c r="Z567" s="42">
        <f>IFERROR(VLOOKUP($H567,'Sewer F Exp'!$A:$B,17,FALSE),0)</f>
        <v>0</v>
      </c>
      <c r="AA567" s="34">
        <f>IFERROR(VLOOKUP($H567,'Refuse F Rev'!$A:$E,15,FALSE),0)</f>
        <v>0</v>
      </c>
      <c r="AB567" s="34">
        <f>IFERROR(VLOOKUP($H567,'Refuse F Rev'!$A:$E,16,FALSE),0)</f>
        <v>0</v>
      </c>
      <c r="AC567" s="42">
        <f>IFERROR(VLOOKUP($H567,'Refuse F Rev'!$A:$E,17,FALSE),0)</f>
        <v>0</v>
      </c>
      <c r="AD567" s="34">
        <f>IFERROR(VLOOKUP($H567,'Refuse F Exp'!$A:$E,15,FALSE),0)</f>
        <v>0</v>
      </c>
      <c r="AE567" s="34">
        <f>IFERROR(VLOOKUP($H567,'Refuse F Exp'!$A:$E,16,FALSE),0)</f>
        <v>0</v>
      </c>
      <c r="AF567" s="42">
        <f>IFERROR(VLOOKUP($H567,'Refuse F Exp'!$A:$E,17,FALSE),0)</f>
        <v>0</v>
      </c>
      <c r="AG567" s="34">
        <f>IFERROR(VLOOKUP($H567,#REF!,10,FALSE),0)</f>
        <v>0</v>
      </c>
      <c r="AH567" s="34">
        <f>IFERROR(VLOOKUP($H567,#REF!,11,FALSE),0)</f>
        <v>0</v>
      </c>
      <c r="AI567" s="42">
        <f>IFERROR(VLOOKUP($H567,#REF!,12,FALSE),0)</f>
        <v>0</v>
      </c>
      <c r="AJ567" s="34">
        <f>IFERROR(VLOOKUP($H567,#REF!,10,FALSE),0)</f>
        <v>0</v>
      </c>
      <c r="AK567" s="34">
        <f>IFERROR(VLOOKUP($H567,#REF!,11,FALSE),0)</f>
        <v>0</v>
      </c>
      <c r="AL567" s="42">
        <f>IFERROR(VLOOKUP($H567,#REF!,12,FALSE),0)</f>
        <v>0</v>
      </c>
      <c r="AM567" s="34">
        <f>IFERROR(VLOOKUP($H567,#REF!,10,FALSE),0)</f>
        <v>0</v>
      </c>
      <c r="AN567" s="34">
        <f>IFERROR(VLOOKUP($H567,#REF!,11,FALSE),0)</f>
        <v>0</v>
      </c>
      <c r="AO567" s="42">
        <f>IFERROR(VLOOKUP($H567,#REF!,12,FALSE),0)</f>
        <v>0</v>
      </c>
      <c r="AP567" s="34">
        <f>IFERROR(VLOOKUP($H567,#REF!,10,FALSE),0)</f>
        <v>0</v>
      </c>
      <c r="AQ567" s="34">
        <f>IFERROR(VLOOKUP($H567,#REF!,11,FALSE),0)</f>
        <v>0</v>
      </c>
      <c r="AR567" s="42">
        <f>IFERROR(VLOOKUP($H567,#REF!,12,FALSE),0)</f>
        <v>0</v>
      </c>
      <c r="AS567" s="34">
        <f>IFERROR(VLOOKUP($H567,#REF!,13,FALSE),0)</f>
        <v>0</v>
      </c>
      <c r="AT567" s="34">
        <f>IFERROR(VLOOKUP($H567,#REF!,14,FALSE),0)</f>
        <v>0</v>
      </c>
      <c r="AU567" s="42">
        <f>IFERROR(VLOOKUP($H567,#REF!,15,FALSE),0)</f>
        <v>0</v>
      </c>
      <c r="AV567" s="34">
        <f>IFERROR(VLOOKUP($H567,#REF!,15,FALSE),0)</f>
        <v>0</v>
      </c>
      <c r="AW567" s="34">
        <f>IFERROR(VLOOKUP($H567,#REF!,16,FALSE),0)</f>
        <v>0</v>
      </c>
      <c r="AX567" s="42">
        <f>IFERROR(VLOOKUP($H567,#REF!,17,FALSE),0)</f>
        <v>0</v>
      </c>
    </row>
    <row r="568" spans="1:50" x14ac:dyDescent="0.3">
      <c r="A568" s="33" t="str">
        <f t="shared" si="32"/>
        <v>F -1910-4-310</v>
      </c>
      <c r="B568" s="33" t="str">
        <f>+'R&amp;E EXPORT'!B567</f>
        <v>WATER-UNALLOCATED INSUANCE</v>
      </c>
      <c r="C568" t="str">
        <f>IFERROR(VLOOKUP(A568,'MCSJ Export'!A:C,3,FALSE),"")</f>
        <v>Sub Account</v>
      </c>
      <c r="D568" s="37">
        <f t="shared" ca="1" si="33"/>
        <v>0</v>
      </c>
      <c r="E568" s="37">
        <f t="shared" ca="1" si="34"/>
        <v>0</v>
      </c>
      <c r="F568" s="37">
        <f t="shared" ca="1" si="35"/>
        <v>0</v>
      </c>
      <c r="G568" s="37"/>
      <c r="H568" s="33" t="str">
        <f>+'R&amp;E EXPORT'!A567</f>
        <v>F -1910-4-310</v>
      </c>
      <c r="I568" s="34">
        <f>IFERROR(VLOOKUP($H568,'Gen F Rev'!$A:$M,15,FALSE),0)</f>
        <v>0</v>
      </c>
      <c r="J568" s="34">
        <f>IFERROR(VLOOKUP($H568,'Gen F Rev'!$A:$M,16,FALSE),0)</f>
        <v>0</v>
      </c>
      <c r="K568" s="42">
        <f>IFERROR(VLOOKUP($H568,'Gen F Rev'!$A:$M,17,FALSE),0)</f>
        <v>0</v>
      </c>
      <c r="L568" s="34">
        <f>IFERROR(VLOOKUP($H568,'Gen F Exp'!$A:$E,15,FALSE),0)</f>
        <v>0</v>
      </c>
      <c r="M568" s="34">
        <f>IFERROR(VLOOKUP($H568,'Gen F Exp'!$A:$E,16,FALSE),0)</f>
        <v>0</v>
      </c>
      <c r="N568" s="42">
        <f>IFERROR(VLOOKUP($H568,'Gen F Exp'!$A:$E,17,FALSE),0)</f>
        <v>0</v>
      </c>
      <c r="O568" s="34">
        <f>IFERROR(VLOOKUP($H568,'Water F Rev'!$A:$L,15,FALSE),0)</f>
        <v>0</v>
      </c>
      <c r="P568" s="34">
        <f>IFERROR(VLOOKUP($H568,'Water F Rev'!$A:$L,16,FALSE),0)</f>
        <v>0</v>
      </c>
      <c r="Q568" s="42">
        <f>IFERROR(VLOOKUP($H568,'Water F Rev'!$A:$L,17,FALSE),0)</f>
        <v>0</v>
      </c>
      <c r="R568" s="34">
        <f>IFERROR(VLOOKUP($H568,'Water F Exp'!$A:$K,15,FALSE),0)</f>
        <v>0</v>
      </c>
      <c r="S568" s="34">
        <f>IFERROR(VLOOKUP($H568,'Water F Exp'!$A:$K,16,FALSE),0)</f>
        <v>0</v>
      </c>
      <c r="T568" s="42">
        <f>IFERROR(VLOOKUP($H568,'Water F Exp'!$A:$K,17,FALSE),0)</f>
        <v>0</v>
      </c>
      <c r="U568" s="34">
        <f ca="1">IFERROR(VLOOKUP($H568,'Sewer F Rev'!$A:$E,15,FALSE),0)</f>
        <v>0</v>
      </c>
      <c r="V568" s="34">
        <f ca="1">IFERROR(VLOOKUP($H568,'Sewer F Rev'!$A:$E,16,FALSE),0)</f>
        <v>0</v>
      </c>
      <c r="W568" s="42">
        <f ca="1">IFERROR(VLOOKUP($H568,'Sewer F Rev'!$A:$E,17,FALSE),0)</f>
        <v>0</v>
      </c>
      <c r="X568" s="34">
        <f>IFERROR(VLOOKUP($H568,'Sewer F Exp'!$A:$B,15,FALSE),0)</f>
        <v>0</v>
      </c>
      <c r="Y568" s="34">
        <f>IFERROR(VLOOKUP($H568,'Sewer F Exp'!$A:$B,16,FALSE),0)</f>
        <v>0</v>
      </c>
      <c r="Z568" s="42">
        <f>IFERROR(VLOOKUP($H568,'Sewer F Exp'!$A:$B,17,FALSE),0)</f>
        <v>0</v>
      </c>
      <c r="AA568" s="34">
        <f>IFERROR(VLOOKUP($H568,'Refuse F Rev'!$A:$E,15,FALSE),0)</f>
        <v>0</v>
      </c>
      <c r="AB568" s="34">
        <f>IFERROR(VLOOKUP($H568,'Refuse F Rev'!$A:$E,16,FALSE),0)</f>
        <v>0</v>
      </c>
      <c r="AC568" s="42">
        <f>IFERROR(VLOOKUP($H568,'Refuse F Rev'!$A:$E,17,FALSE),0)</f>
        <v>0</v>
      </c>
      <c r="AD568" s="34">
        <f>IFERROR(VLOOKUP($H568,'Refuse F Exp'!$A:$E,15,FALSE),0)</f>
        <v>0</v>
      </c>
      <c r="AE568" s="34">
        <f>IFERROR(VLOOKUP($H568,'Refuse F Exp'!$A:$E,16,FALSE),0)</f>
        <v>0</v>
      </c>
      <c r="AF568" s="42">
        <f>IFERROR(VLOOKUP($H568,'Refuse F Exp'!$A:$E,17,FALSE),0)</f>
        <v>0</v>
      </c>
      <c r="AG568" s="34">
        <f>IFERROR(VLOOKUP($H568,#REF!,10,FALSE),0)</f>
        <v>0</v>
      </c>
      <c r="AH568" s="34">
        <f>IFERROR(VLOOKUP($H568,#REF!,11,FALSE),0)</f>
        <v>0</v>
      </c>
      <c r="AI568" s="42">
        <f>IFERROR(VLOOKUP($H568,#REF!,12,FALSE),0)</f>
        <v>0</v>
      </c>
      <c r="AJ568" s="34">
        <f>IFERROR(VLOOKUP($H568,#REF!,10,FALSE),0)</f>
        <v>0</v>
      </c>
      <c r="AK568" s="34">
        <f>IFERROR(VLOOKUP($H568,#REF!,11,FALSE),0)</f>
        <v>0</v>
      </c>
      <c r="AL568" s="42">
        <f>IFERROR(VLOOKUP($H568,#REF!,12,FALSE),0)</f>
        <v>0</v>
      </c>
      <c r="AM568" s="34">
        <f>IFERROR(VLOOKUP($H568,#REF!,10,FALSE),0)</f>
        <v>0</v>
      </c>
      <c r="AN568" s="34">
        <f>IFERROR(VLOOKUP($H568,#REF!,11,FALSE),0)</f>
        <v>0</v>
      </c>
      <c r="AO568" s="42">
        <f>IFERROR(VLOOKUP($H568,#REF!,12,FALSE),0)</f>
        <v>0</v>
      </c>
      <c r="AP568" s="34">
        <f>IFERROR(VLOOKUP($H568,#REF!,10,FALSE),0)</f>
        <v>0</v>
      </c>
      <c r="AQ568" s="34">
        <f>IFERROR(VLOOKUP($H568,#REF!,11,FALSE),0)</f>
        <v>0</v>
      </c>
      <c r="AR568" s="42">
        <f>IFERROR(VLOOKUP($H568,#REF!,12,FALSE),0)</f>
        <v>0</v>
      </c>
      <c r="AS568" s="34">
        <f>IFERROR(VLOOKUP($H568,#REF!,13,FALSE),0)</f>
        <v>0</v>
      </c>
      <c r="AT568" s="34">
        <f>IFERROR(VLOOKUP($H568,#REF!,14,FALSE),0)</f>
        <v>0</v>
      </c>
      <c r="AU568" s="42">
        <f>IFERROR(VLOOKUP($H568,#REF!,15,FALSE),0)</f>
        <v>0</v>
      </c>
      <c r="AV568" s="34">
        <f>IFERROR(VLOOKUP($H568,#REF!,15,FALSE),0)</f>
        <v>0</v>
      </c>
      <c r="AW568" s="34">
        <f>IFERROR(VLOOKUP($H568,#REF!,16,FALSE),0)</f>
        <v>0</v>
      </c>
      <c r="AX568" s="42">
        <f>IFERROR(VLOOKUP($H568,#REF!,17,FALSE),0)</f>
        <v>0</v>
      </c>
    </row>
    <row r="569" spans="1:50" x14ac:dyDescent="0.3">
      <c r="A569" s="33" t="str">
        <f t="shared" si="32"/>
        <v>F -8310-0-000</v>
      </c>
      <c r="B569" s="33" t="str">
        <f>+'R&amp;E EXPORT'!B568</f>
        <v>WATER CENTRAL CTRL:</v>
      </c>
      <c r="C569" t="str">
        <f>IFERROR(VLOOKUP(A569,'MCSJ Export'!A:C,3,FALSE),"")</f>
        <v>Control</v>
      </c>
      <c r="D569" s="37">
        <f t="shared" ca="1" si="33"/>
        <v>0</v>
      </c>
      <c r="E569" s="37">
        <f t="shared" ca="1" si="34"/>
        <v>0</v>
      </c>
      <c r="F569" s="37">
        <f t="shared" ca="1" si="35"/>
        <v>0</v>
      </c>
      <c r="G569" s="37"/>
      <c r="H569" s="33" t="str">
        <f>+'R&amp;E EXPORT'!A568</f>
        <v>F -8310-0-000</v>
      </c>
      <c r="I569" s="34">
        <f>IFERROR(VLOOKUP($H569,'Gen F Rev'!$A:$M,15,FALSE),0)</f>
        <v>0</v>
      </c>
      <c r="J569" s="34">
        <f>IFERROR(VLOOKUP($H569,'Gen F Rev'!$A:$M,16,FALSE),0)</f>
        <v>0</v>
      </c>
      <c r="K569" s="42">
        <f>IFERROR(VLOOKUP($H569,'Gen F Rev'!$A:$M,17,FALSE),0)</f>
        <v>0</v>
      </c>
      <c r="L569" s="34">
        <f>IFERROR(VLOOKUP($H569,'Gen F Exp'!$A:$E,15,FALSE),0)</f>
        <v>0</v>
      </c>
      <c r="M569" s="34">
        <f>IFERROR(VLOOKUP($H569,'Gen F Exp'!$A:$E,16,FALSE),0)</f>
        <v>0</v>
      </c>
      <c r="N569" s="42">
        <f>IFERROR(VLOOKUP($H569,'Gen F Exp'!$A:$E,17,FALSE),0)</f>
        <v>0</v>
      </c>
      <c r="O569" s="34">
        <f>IFERROR(VLOOKUP($H569,'Water F Rev'!$A:$L,15,FALSE),0)</f>
        <v>0</v>
      </c>
      <c r="P569" s="34">
        <f>IFERROR(VLOOKUP($H569,'Water F Rev'!$A:$L,16,FALSE),0)</f>
        <v>0</v>
      </c>
      <c r="Q569" s="42">
        <f>IFERROR(VLOOKUP($H569,'Water F Rev'!$A:$L,17,FALSE),0)</f>
        <v>0</v>
      </c>
      <c r="R569" s="34">
        <f>IFERROR(VLOOKUP($H569,'Water F Exp'!$A:$K,15,FALSE),0)</f>
        <v>0</v>
      </c>
      <c r="S569" s="34">
        <f>IFERROR(VLOOKUP($H569,'Water F Exp'!$A:$K,16,FALSE),0)</f>
        <v>0</v>
      </c>
      <c r="T569" s="42">
        <f>IFERROR(VLOOKUP($H569,'Water F Exp'!$A:$K,17,FALSE),0)</f>
        <v>0</v>
      </c>
      <c r="U569" s="34">
        <f ca="1">IFERROR(VLOOKUP($H569,'Sewer F Rev'!$A:$E,15,FALSE),0)</f>
        <v>0</v>
      </c>
      <c r="V569" s="34">
        <f ca="1">IFERROR(VLOOKUP($H569,'Sewer F Rev'!$A:$E,16,FALSE),0)</f>
        <v>0</v>
      </c>
      <c r="W569" s="42">
        <f ca="1">IFERROR(VLOOKUP($H569,'Sewer F Rev'!$A:$E,17,FALSE),0)</f>
        <v>0</v>
      </c>
      <c r="X569" s="34">
        <f>IFERROR(VLOOKUP($H569,'Sewer F Exp'!$A:$B,15,FALSE),0)</f>
        <v>0</v>
      </c>
      <c r="Y569" s="34">
        <f>IFERROR(VLOOKUP($H569,'Sewer F Exp'!$A:$B,16,FALSE),0)</f>
        <v>0</v>
      </c>
      <c r="Z569" s="42">
        <f>IFERROR(VLOOKUP($H569,'Sewer F Exp'!$A:$B,17,FALSE),0)</f>
        <v>0</v>
      </c>
      <c r="AA569" s="34">
        <f>IFERROR(VLOOKUP($H569,'Refuse F Rev'!$A:$E,15,FALSE),0)</f>
        <v>0</v>
      </c>
      <c r="AB569" s="34">
        <f>IFERROR(VLOOKUP($H569,'Refuse F Rev'!$A:$E,16,FALSE),0)</f>
        <v>0</v>
      </c>
      <c r="AC569" s="42">
        <f>IFERROR(VLOOKUP($H569,'Refuse F Rev'!$A:$E,17,FALSE),0)</f>
        <v>0</v>
      </c>
      <c r="AD569" s="34">
        <f>IFERROR(VLOOKUP($H569,'Refuse F Exp'!$A:$E,15,FALSE),0)</f>
        <v>0</v>
      </c>
      <c r="AE569" s="34">
        <f>IFERROR(VLOOKUP($H569,'Refuse F Exp'!$A:$E,16,FALSE),0)</f>
        <v>0</v>
      </c>
      <c r="AF569" s="42">
        <f>IFERROR(VLOOKUP($H569,'Refuse F Exp'!$A:$E,17,FALSE),0)</f>
        <v>0</v>
      </c>
      <c r="AG569" s="34">
        <f>IFERROR(VLOOKUP($H569,#REF!,10,FALSE),0)</f>
        <v>0</v>
      </c>
      <c r="AH569" s="34">
        <f>IFERROR(VLOOKUP($H569,#REF!,11,FALSE),0)</f>
        <v>0</v>
      </c>
      <c r="AI569" s="42">
        <f>IFERROR(VLOOKUP($H569,#REF!,12,FALSE),0)</f>
        <v>0</v>
      </c>
      <c r="AJ569" s="34">
        <f>IFERROR(VLOOKUP($H569,#REF!,10,FALSE),0)</f>
        <v>0</v>
      </c>
      <c r="AK569" s="34">
        <f>IFERROR(VLOOKUP($H569,#REF!,11,FALSE),0)</f>
        <v>0</v>
      </c>
      <c r="AL569" s="42">
        <f>IFERROR(VLOOKUP($H569,#REF!,12,FALSE),0)</f>
        <v>0</v>
      </c>
      <c r="AM569" s="34">
        <f>IFERROR(VLOOKUP($H569,#REF!,10,FALSE),0)</f>
        <v>0</v>
      </c>
      <c r="AN569" s="34">
        <f>IFERROR(VLOOKUP($H569,#REF!,11,FALSE),0)</f>
        <v>0</v>
      </c>
      <c r="AO569" s="42">
        <f>IFERROR(VLOOKUP($H569,#REF!,12,FALSE),0)</f>
        <v>0</v>
      </c>
      <c r="AP569" s="34">
        <f>IFERROR(VLOOKUP($H569,#REF!,10,FALSE),0)</f>
        <v>0</v>
      </c>
      <c r="AQ569" s="34">
        <f>IFERROR(VLOOKUP($H569,#REF!,11,FALSE),0)</f>
        <v>0</v>
      </c>
      <c r="AR569" s="42">
        <f>IFERROR(VLOOKUP($H569,#REF!,12,FALSE),0)</f>
        <v>0</v>
      </c>
      <c r="AS569" s="34">
        <f>IFERROR(VLOOKUP($H569,#REF!,13,FALSE),0)</f>
        <v>0</v>
      </c>
      <c r="AT569" s="34">
        <f>IFERROR(VLOOKUP($H569,#REF!,14,FALSE),0)</f>
        <v>0</v>
      </c>
      <c r="AU569" s="42">
        <f>IFERROR(VLOOKUP($H569,#REF!,15,FALSE),0)</f>
        <v>0</v>
      </c>
      <c r="AV569" s="34">
        <f>IFERROR(VLOOKUP($H569,#REF!,15,FALSE),0)</f>
        <v>0</v>
      </c>
      <c r="AW569" s="34">
        <f>IFERROR(VLOOKUP($H569,#REF!,16,FALSE),0)</f>
        <v>0</v>
      </c>
      <c r="AX569" s="42">
        <f>IFERROR(VLOOKUP($H569,#REF!,17,FALSE),0)</f>
        <v>0</v>
      </c>
    </row>
    <row r="570" spans="1:50" x14ac:dyDescent="0.3">
      <c r="A570" s="33" t="str">
        <f t="shared" si="32"/>
        <v>F -8310-1-000</v>
      </c>
      <c r="B570" s="33" t="str">
        <f>+'R&amp;E EXPORT'!B569</f>
        <v>ADMINISTRATION PERS SERVICES</v>
      </c>
      <c r="C570" t="str">
        <f>IFERROR(VLOOKUP(A570,'MCSJ Export'!A:C,3,FALSE),"")</f>
        <v>Sub Account</v>
      </c>
      <c r="D570" s="37">
        <f t="shared" ca="1" si="33"/>
        <v>0</v>
      </c>
      <c r="E570" s="37">
        <f t="shared" ca="1" si="34"/>
        <v>0</v>
      </c>
      <c r="F570" s="37">
        <f t="shared" ca="1" si="35"/>
        <v>0</v>
      </c>
      <c r="G570" s="37"/>
      <c r="H570" s="33" t="str">
        <f>+'R&amp;E EXPORT'!A569</f>
        <v>F -8310-1-000</v>
      </c>
      <c r="I570" s="34">
        <f>IFERROR(VLOOKUP($H570,'Gen F Rev'!$A:$M,15,FALSE),0)</f>
        <v>0</v>
      </c>
      <c r="J570" s="34">
        <f>IFERROR(VLOOKUP($H570,'Gen F Rev'!$A:$M,16,FALSE),0)</f>
        <v>0</v>
      </c>
      <c r="K570" s="42">
        <f>IFERROR(VLOOKUP($H570,'Gen F Rev'!$A:$M,17,FALSE),0)</f>
        <v>0</v>
      </c>
      <c r="L570" s="34">
        <f>IFERROR(VLOOKUP($H570,'Gen F Exp'!$A:$E,15,FALSE),0)</f>
        <v>0</v>
      </c>
      <c r="M570" s="34">
        <f>IFERROR(VLOOKUP($H570,'Gen F Exp'!$A:$E,16,FALSE),0)</f>
        <v>0</v>
      </c>
      <c r="N570" s="42">
        <f>IFERROR(VLOOKUP($H570,'Gen F Exp'!$A:$E,17,FALSE),0)</f>
        <v>0</v>
      </c>
      <c r="O570" s="34">
        <f>IFERROR(VLOOKUP($H570,'Water F Rev'!$A:$L,15,FALSE),0)</f>
        <v>0</v>
      </c>
      <c r="P570" s="34">
        <f>IFERROR(VLOOKUP($H570,'Water F Rev'!$A:$L,16,FALSE),0)</f>
        <v>0</v>
      </c>
      <c r="Q570" s="42">
        <f>IFERROR(VLOOKUP($H570,'Water F Rev'!$A:$L,17,FALSE),0)</f>
        <v>0</v>
      </c>
      <c r="R570" s="34">
        <f>IFERROR(VLOOKUP($H570,'Water F Exp'!$A:$K,15,FALSE),0)</f>
        <v>0</v>
      </c>
      <c r="S570" s="34">
        <f>IFERROR(VLOOKUP($H570,'Water F Exp'!$A:$K,16,FALSE),0)</f>
        <v>0</v>
      </c>
      <c r="T570" s="42">
        <f>IFERROR(VLOOKUP($H570,'Water F Exp'!$A:$K,17,FALSE),0)</f>
        <v>0</v>
      </c>
      <c r="U570" s="34">
        <f ca="1">IFERROR(VLOOKUP($H570,'Sewer F Rev'!$A:$E,15,FALSE),0)</f>
        <v>0</v>
      </c>
      <c r="V570" s="34">
        <f ca="1">IFERROR(VLOOKUP($H570,'Sewer F Rev'!$A:$E,16,FALSE),0)</f>
        <v>0</v>
      </c>
      <c r="W570" s="42">
        <f ca="1">IFERROR(VLOOKUP($H570,'Sewer F Rev'!$A:$E,17,FALSE),0)</f>
        <v>0</v>
      </c>
      <c r="X570" s="34">
        <f>IFERROR(VLOOKUP($H570,'Sewer F Exp'!$A:$B,15,FALSE),0)</f>
        <v>0</v>
      </c>
      <c r="Y570" s="34">
        <f>IFERROR(VLOOKUP($H570,'Sewer F Exp'!$A:$B,16,FALSE),0)</f>
        <v>0</v>
      </c>
      <c r="Z570" s="42">
        <f>IFERROR(VLOOKUP($H570,'Sewer F Exp'!$A:$B,17,FALSE),0)</f>
        <v>0</v>
      </c>
      <c r="AA570" s="34">
        <f>IFERROR(VLOOKUP($H570,'Refuse F Rev'!$A:$E,15,FALSE),0)</f>
        <v>0</v>
      </c>
      <c r="AB570" s="34">
        <f>IFERROR(VLOOKUP($H570,'Refuse F Rev'!$A:$E,16,FALSE),0)</f>
        <v>0</v>
      </c>
      <c r="AC570" s="42">
        <f>IFERROR(VLOOKUP($H570,'Refuse F Rev'!$A:$E,17,FALSE),0)</f>
        <v>0</v>
      </c>
      <c r="AD570" s="34">
        <f>IFERROR(VLOOKUP($H570,'Refuse F Exp'!$A:$E,15,FALSE),0)</f>
        <v>0</v>
      </c>
      <c r="AE570" s="34">
        <f>IFERROR(VLOOKUP($H570,'Refuse F Exp'!$A:$E,16,FALSE),0)</f>
        <v>0</v>
      </c>
      <c r="AF570" s="42">
        <f>IFERROR(VLOOKUP($H570,'Refuse F Exp'!$A:$E,17,FALSE),0)</f>
        <v>0</v>
      </c>
      <c r="AG570" s="34">
        <f>IFERROR(VLOOKUP($H570,#REF!,10,FALSE),0)</f>
        <v>0</v>
      </c>
      <c r="AH570" s="34">
        <f>IFERROR(VLOOKUP($H570,#REF!,11,FALSE),0)</f>
        <v>0</v>
      </c>
      <c r="AI570" s="42">
        <f>IFERROR(VLOOKUP($H570,#REF!,12,FALSE),0)</f>
        <v>0</v>
      </c>
      <c r="AJ570" s="34">
        <f>IFERROR(VLOOKUP($H570,#REF!,10,FALSE),0)</f>
        <v>0</v>
      </c>
      <c r="AK570" s="34">
        <f>IFERROR(VLOOKUP($H570,#REF!,11,FALSE),0)</f>
        <v>0</v>
      </c>
      <c r="AL570" s="42">
        <f>IFERROR(VLOOKUP($H570,#REF!,12,FALSE),0)</f>
        <v>0</v>
      </c>
      <c r="AM570" s="34">
        <f>IFERROR(VLOOKUP($H570,#REF!,10,FALSE),0)</f>
        <v>0</v>
      </c>
      <c r="AN570" s="34">
        <f>IFERROR(VLOOKUP($H570,#REF!,11,FALSE),0)</f>
        <v>0</v>
      </c>
      <c r="AO570" s="42">
        <f>IFERROR(VLOOKUP($H570,#REF!,12,FALSE),0)</f>
        <v>0</v>
      </c>
      <c r="AP570" s="34">
        <f>IFERROR(VLOOKUP($H570,#REF!,10,FALSE),0)</f>
        <v>0</v>
      </c>
      <c r="AQ570" s="34">
        <f>IFERROR(VLOOKUP($H570,#REF!,11,FALSE),0)</f>
        <v>0</v>
      </c>
      <c r="AR570" s="42">
        <f>IFERROR(VLOOKUP($H570,#REF!,12,FALSE),0)</f>
        <v>0</v>
      </c>
      <c r="AS570" s="34">
        <f>IFERROR(VLOOKUP($H570,#REF!,13,FALSE),0)</f>
        <v>0</v>
      </c>
      <c r="AT570" s="34">
        <f>IFERROR(VLOOKUP($H570,#REF!,14,FALSE),0)</f>
        <v>0</v>
      </c>
      <c r="AU570" s="42">
        <f>IFERROR(VLOOKUP($H570,#REF!,15,FALSE),0)</f>
        <v>0</v>
      </c>
      <c r="AV570" s="34">
        <f>IFERROR(VLOOKUP($H570,#REF!,15,FALSE),0)</f>
        <v>0</v>
      </c>
      <c r="AW570" s="34">
        <f>IFERROR(VLOOKUP($H570,#REF!,16,FALSE),0)</f>
        <v>0</v>
      </c>
      <c r="AX570" s="42">
        <f>IFERROR(VLOOKUP($H570,#REF!,17,FALSE),0)</f>
        <v>0</v>
      </c>
    </row>
    <row r="571" spans="1:50" x14ac:dyDescent="0.3">
      <c r="A571" s="33" t="str">
        <f t="shared" si="32"/>
        <v>F -8310-2-110</v>
      </c>
      <c r="B571" s="33" t="str">
        <f>+'R&amp;E EXPORT'!B570</f>
        <v>WATER ADMIN-EQUIP-COPIER/PRINTER</v>
      </c>
      <c r="C571" t="str">
        <f>IFERROR(VLOOKUP(A571,'MCSJ Export'!A:C,3,FALSE),"")</f>
        <v>Sub Account</v>
      </c>
      <c r="D571" s="37">
        <f t="shared" ca="1" si="33"/>
        <v>0</v>
      </c>
      <c r="E571" s="37">
        <f t="shared" ca="1" si="34"/>
        <v>0</v>
      </c>
      <c r="F571" s="37">
        <f t="shared" ca="1" si="35"/>
        <v>0</v>
      </c>
      <c r="G571" s="37"/>
      <c r="H571" s="33" t="str">
        <f>+'R&amp;E EXPORT'!A570</f>
        <v>F -8310-2-110</v>
      </c>
      <c r="I571" s="34">
        <f>IFERROR(VLOOKUP($H571,'Gen F Rev'!$A:$M,15,FALSE),0)</f>
        <v>0</v>
      </c>
      <c r="J571" s="34">
        <f>IFERROR(VLOOKUP($H571,'Gen F Rev'!$A:$M,16,FALSE),0)</f>
        <v>0</v>
      </c>
      <c r="K571" s="42">
        <f>IFERROR(VLOOKUP($H571,'Gen F Rev'!$A:$M,17,FALSE),0)</f>
        <v>0</v>
      </c>
      <c r="L571" s="34">
        <f>IFERROR(VLOOKUP($H571,'Gen F Exp'!$A:$E,15,FALSE),0)</f>
        <v>0</v>
      </c>
      <c r="M571" s="34">
        <f>IFERROR(VLOOKUP($H571,'Gen F Exp'!$A:$E,16,FALSE),0)</f>
        <v>0</v>
      </c>
      <c r="N571" s="42">
        <f>IFERROR(VLOOKUP($H571,'Gen F Exp'!$A:$E,17,FALSE),0)</f>
        <v>0</v>
      </c>
      <c r="O571" s="34">
        <f>IFERROR(VLOOKUP($H571,'Water F Rev'!$A:$L,15,FALSE),0)</f>
        <v>0</v>
      </c>
      <c r="P571" s="34">
        <f>IFERROR(VLOOKUP($H571,'Water F Rev'!$A:$L,16,FALSE),0)</f>
        <v>0</v>
      </c>
      <c r="Q571" s="42">
        <f>IFERROR(VLOOKUP($H571,'Water F Rev'!$A:$L,17,FALSE),0)</f>
        <v>0</v>
      </c>
      <c r="R571" s="34">
        <f>IFERROR(VLOOKUP($H571,'Water F Exp'!$A:$K,15,FALSE),0)</f>
        <v>0</v>
      </c>
      <c r="S571" s="34">
        <f>IFERROR(VLOOKUP($H571,'Water F Exp'!$A:$K,16,FALSE),0)</f>
        <v>0</v>
      </c>
      <c r="T571" s="42">
        <f>IFERROR(VLOOKUP($H571,'Water F Exp'!$A:$K,17,FALSE),0)</f>
        <v>0</v>
      </c>
      <c r="U571" s="34">
        <f ca="1">IFERROR(VLOOKUP($H571,'Sewer F Rev'!$A:$E,15,FALSE),0)</f>
        <v>0</v>
      </c>
      <c r="V571" s="34">
        <f ca="1">IFERROR(VLOOKUP($H571,'Sewer F Rev'!$A:$E,16,FALSE),0)</f>
        <v>0</v>
      </c>
      <c r="W571" s="42">
        <f ca="1">IFERROR(VLOOKUP($H571,'Sewer F Rev'!$A:$E,17,FALSE),0)</f>
        <v>0</v>
      </c>
      <c r="X571" s="34">
        <f>IFERROR(VLOOKUP($H571,'Sewer F Exp'!$A:$B,15,FALSE),0)</f>
        <v>0</v>
      </c>
      <c r="Y571" s="34">
        <f>IFERROR(VLOOKUP($H571,'Sewer F Exp'!$A:$B,16,FALSE),0)</f>
        <v>0</v>
      </c>
      <c r="Z571" s="42">
        <f>IFERROR(VLOOKUP($H571,'Sewer F Exp'!$A:$B,17,FALSE),0)</f>
        <v>0</v>
      </c>
      <c r="AA571" s="34">
        <f>IFERROR(VLOOKUP($H571,'Refuse F Rev'!$A:$E,15,FALSE),0)</f>
        <v>0</v>
      </c>
      <c r="AB571" s="34">
        <f>IFERROR(VLOOKUP($H571,'Refuse F Rev'!$A:$E,16,FALSE),0)</f>
        <v>0</v>
      </c>
      <c r="AC571" s="42">
        <f>IFERROR(VLOOKUP($H571,'Refuse F Rev'!$A:$E,17,FALSE),0)</f>
        <v>0</v>
      </c>
      <c r="AD571" s="34">
        <f>IFERROR(VLOOKUP($H571,'Refuse F Exp'!$A:$E,15,FALSE),0)</f>
        <v>0</v>
      </c>
      <c r="AE571" s="34">
        <f>IFERROR(VLOOKUP($H571,'Refuse F Exp'!$A:$E,16,FALSE),0)</f>
        <v>0</v>
      </c>
      <c r="AF571" s="42">
        <f>IFERROR(VLOOKUP($H571,'Refuse F Exp'!$A:$E,17,FALSE),0)</f>
        <v>0</v>
      </c>
      <c r="AG571" s="34">
        <f>IFERROR(VLOOKUP($H571,#REF!,10,FALSE),0)</f>
        <v>0</v>
      </c>
      <c r="AH571" s="34">
        <f>IFERROR(VLOOKUP($H571,#REF!,11,FALSE),0)</f>
        <v>0</v>
      </c>
      <c r="AI571" s="42">
        <f>IFERROR(VLOOKUP($H571,#REF!,12,FALSE),0)</f>
        <v>0</v>
      </c>
      <c r="AJ571" s="34">
        <f>IFERROR(VLOOKUP($H571,#REF!,10,FALSE),0)</f>
        <v>0</v>
      </c>
      <c r="AK571" s="34">
        <f>IFERROR(VLOOKUP($H571,#REF!,11,FALSE),0)</f>
        <v>0</v>
      </c>
      <c r="AL571" s="42">
        <f>IFERROR(VLOOKUP($H571,#REF!,12,FALSE),0)</f>
        <v>0</v>
      </c>
      <c r="AM571" s="34">
        <f>IFERROR(VLOOKUP($H571,#REF!,10,FALSE),0)</f>
        <v>0</v>
      </c>
      <c r="AN571" s="34">
        <f>IFERROR(VLOOKUP($H571,#REF!,11,FALSE),0)</f>
        <v>0</v>
      </c>
      <c r="AO571" s="42">
        <f>IFERROR(VLOOKUP($H571,#REF!,12,FALSE),0)</f>
        <v>0</v>
      </c>
      <c r="AP571" s="34">
        <f>IFERROR(VLOOKUP($H571,#REF!,10,FALSE),0)</f>
        <v>0</v>
      </c>
      <c r="AQ571" s="34">
        <f>IFERROR(VLOOKUP($H571,#REF!,11,FALSE),0)</f>
        <v>0</v>
      </c>
      <c r="AR571" s="42">
        <f>IFERROR(VLOOKUP($H571,#REF!,12,FALSE),0)</f>
        <v>0</v>
      </c>
      <c r="AS571" s="34">
        <f>IFERROR(VLOOKUP($H571,#REF!,13,FALSE),0)</f>
        <v>0</v>
      </c>
      <c r="AT571" s="34">
        <f>IFERROR(VLOOKUP($H571,#REF!,14,FALSE),0)</f>
        <v>0</v>
      </c>
      <c r="AU571" s="42">
        <f>IFERROR(VLOOKUP($H571,#REF!,15,FALSE),0)</f>
        <v>0</v>
      </c>
      <c r="AV571" s="34">
        <f>IFERROR(VLOOKUP($H571,#REF!,15,FALSE),0)</f>
        <v>0</v>
      </c>
      <c r="AW571" s="34">
        <f>IFERROR(VLOOKUP($H571,#REF!,16,FALSE),0)</f>
        <v>0</v>
      </c>
      <c r="AX571" s="42">
        <f>IFERROR(VLOOKUP($H571,#REF!,17,FALSE),0)</f>
        <v>0</v>
      </c>
    </row>
    <row r="572" spans="1:50" x14ac:dyDescent="0.3">
      <c r="A572" s="33" t="str">
        <f t="shared" si="32"/>
        <v>F -8310-2-114</v>
      </c>
      <c r="B572" s="33" t="str">
        <f>+'R&amp;E EXPORT'!B571</f>
        <v>WATER ADMIN-EQUIP-COMPUTERS</v>
      </c>
      <c r="C572" t="str">
        <f>IFERROR(VLOOKUP(A572,'MCSJ Export'!A:C,3,FALSE),"")</f>
        <v>Sub Account</v>
      </c>
      <c r="D572" s="37">
        <f t="shared" ca="1" si="33"/>
        <v>0</v>
      </c>
      <c r="E572" s="37">
        <f t="shared" ca="1" si="34"/>
        <v>0</v>
      </c>
      <c r="F572" s="37">
        <f t="shared" ca="1" si="35"/>
        <v>0</v>
      </c>
      <c r="G572" s="37"/>
      <c r="H572" s="33" t="str">
        <f>+'R&amp;E EXPORT'!A571</f>
        <v>F -8310-2-114</v>
      </c>
      <c r="I572" s="34">
        <f>IFERROR(VLOOKUP($H572,'Gen F Rev'!$A:$M,15,FALSE),0)</f>
        <v>0</v>
      </c>
      <c r="J572" s="34">
        <f>IFERROR(VLOOKUP($H572,'Gen F Rev'!$A:$M,16,FALSE),0)</f>
        <v>0</v>
      </c>
      <c r="K572" s="42">
        <f>IFERROR(VLOOKUP($H572,'Gen F Rev'!$A:$M,17,FALSE),0)</f>
        <v>0</v>
      </c>
      <c r="L572" s="34">
        <f>IFERROR(VLOOKUP($H572,'Gen F Exp'!$A:$E,15,FALSE),0)</f>
        <v>0</v>
      </c>
      <c r="M572" s="34">
        <f>IFERROR(VLOOKUP($H572,'Gen F Exp'!$A:$E,16,FALSE),0)</f>
        <v>0</v>
      </c>
      <c r="N572" s="42">
        <f>IFERROR(VLOOKUP($H572,'Gen F Exp'!$A:$E,17,FALSE),0)</f>
        <v>0</v>
      </c>
      <c r="O572" s="34">
        <f>IFERROR(VLOOKUP($H572,'Water F Rev'!$A:$L,15,FALSE),0)</f>
        <v>0</v>
      </c>
      <c r="P572" s="34">
        <f>IFERROR(VLOOKUP($H572,'Water F Rev'!$A:$L,16,FALSE),0)</f>
        <v>0</v>
      </c>
      <c r="Q572" s="42">
        <f>IFERROR(VLOOKUP($H572,'Water F Rev'!$A:$L,17,FALSE),0)</f>
        <v>0</v>
      </c>
      <c r="R572" s="34">
        <f>IFERROR(VLOOKUP($H572,'Water F Exp'!$A:$K,15,FALSE),0)</f>
        <v>0</v>
      </c>
      <c r="S572" s="34">
        <f>IFERROR(VLOOKUP($H572,'Water F Exp'!$A:$K,16,FALSE),0)</f>
        <v>0</v>
      </c>
      <c r="T572" s="42">
        <f>IFERROR(VLOOKUP($H572,'Water F Exp'!$A:$K,17,FALSE),0)</f>
        <v>0</v>
      </c>
      <c r="U572" s="34">
        <f ca="1">IFERROR(VLOOKUP($H572,'Sewer F Rev'!$A:$E,15,FALSE),0)</f>
        <v>0</v>
      </c>
      <c r="V572" s="34">
        <f ca="1">IFERROR(VLOOKUP($H572,'Sewer F Rev'!$A:$E,16,FALSE),0)</f>
        <v>0</v>
      </c>
      <c r="W572" s="42">
        <f ca="1">IFERROR(VLOOKUP($H572,'Sewer F Rev'!$A:$E,17,FALSE),0)</f>
        <v>0</v>
      </c>
      <c r="X572" s="34">
        <f>IFERROR(VLOOKUP($H572,'Sewer F Exp'!$A:$B,15,FALSE),0)</f>
        <v>0</v>
      </c>
      <c r="Y572" s="34">
        <f>IFERROR(VLOOKUP($H572,'Sewer F Exp'!$A:$B,16,FALSE),0)</f>
        <v>0</v>
      </c>
      <c r="Z572" s="42">
        <f>IFERROR(VLOOKUP($H572,'Sewer F Exp'!$A:$B,17,FALSE),0)</f>
        <v>0</v>
      </c>
      <c r="AA572" s="34">
        <f>IFERROR(VLOOKUP($H572,'Refuse F Rev'!$A:$E,15,FALSE),0)</f>
        <v>0</v>
      </c>
      <c r="AB572" s="34">
        <f>IFERROR(VLOOKUP($H572,'Refuse F Rev'!$A:$E,16,FALSE),0)</f>
        <v>0</v>
      </c>
      <c r="AC572" s="42">
        <f>IFERROR(VLOOKUP($H572,'Refuse F Rev'!$A:$E,17,FALSE),0)</f>
        <v>0</v>
      </c>
      <c r="AD572" s="34">
        <f>IFERROR(VLOOKUP($H572,'Refuse F Exp'!$A:$E,15,FALSE),0)</f>
        <v>0</v>
      </c>
      <c r="AE572" s="34">
        <f>IFERROR(VLOOKUP($H572,'Refuse F Exp'!$A:$E,16,FALSE),0)</f>
        <v>0</v>
      </c>
      <c r="AF572" s="42">
        <f>IFERROR(VLOOKUP($H572,'Refuse F Exp'!$A:$E,17,FALSE),0)</f>
        <v>0</v>
      </c>
      <c r="AG572" s="34">
        <f>IFERROR(VLOOKUP($H572,#REF!,10,FALSE),0)</f>
        <v>0</v>
      </c>
      <c r="AH572" s="34">
        <f>IFERROR(VLOOKUP($H572,#REF!,11,FALSE),0)</f>
        <v>0</v>
      </c>
      <c r="AI572" s="42">
        <f>IFERROR(VLOOKUP($H572,#REF!,12,FALSE),0)</f>
        <v>0</v>
      </c>
      <c r="AJ572" s="34">
        <f>IFERROR(VLOOKUP($H572,#REF!,10,FALSE),0)</f>
        <v>0</v>
      </c>
      <c r="AK572" s="34">
        <f>IFERROR(VLOOKUP($H572,#REF!,11,FALSE),0)</f>
        <v>0</v>
      </c>
      <c r="AL572" s="42">
        <f>IFERROR(VLOOKUP($H572,#REF!,12,FALSE),0)</f>
        <v>0</v>
      </c>
      <c r="AM572" s="34">
        <f>IFERROR(VLOOKUP($H572,#REF!,10,FALSE),0)</f>
        <v>0</v>
      </c>
      <c r="AN572" s="34">
        <f>IFERROR(VLOOKUP($H572,#REF!,11,FALSE),0)</f>
        <v>0</v>
      </c>
      <c r="AO572" s="42">
        <f>IFERROR(VLOOKUP($H572,#REF!,12,FALSE),0)</f>
        <v>0</v>
      </c>
      <c r="AP572" s="34">
        <f>IFERROR(VLOOKUP($H572,#REF!,10,FALSE),0)</f>
        <v>0</v>
      </c>
      <c r="AQ572" s="34">
        <f>IFERROR(VLOOKUP($H572,#REF!,11,FALSE),0)</f>
        <v>0</v>
      </c>
      <c r="AR572" s="42">
        <f>IFERROR(VLOOKUP($H572,#REF!,12,FALSE),0)</f>
        <v>0</v>
      </c>
      <c r="AS572" s="34">
        <f>IFERROR(VLOOKUP($H572,#REF!,13,FALSE),0)</f>
        <v>0</v>
      </c>
      <c r="AT572" s="34">
        <f>IFERROR(VLOOKUP($H572,#REF!,14,FALSE),0)</f>
        <v>0</v>
      </c>
      <c r="AU572" s="42">
        <f>IFERROR(VLOOKUP($H572,#REF!,15,FALSE),0)</f>
        <v>0</v>
      </c>
      <c r="AV572" s="34">
        <f>IFERROR(VLOOKUP($H572,#REF!,15,FALSE),0)</f>
        <v>0</v>
      </c>
      <c r="AW572" s="34">
        <f>IFERROR(VLOOKUP($H572,#REF!,16,FALSE),0)</f>
        <v>0</v>
      </c>
      <c r="AX572" s="42">
        <f>IFERROR(VLOOKUP($H572,#REF!,17,FALSE),0)</f>
        <v>0</v>
      </c>
    </row>
    <row r="573" spans="1:50" x14ac:dyDescent="0.3">
      <c r="A573" s="33" t="str">
        <f t="shared" si="32"/>
        <v>F -8310-4-022</v>
      </c>
      <c r="B573" s="33" t="str">
        <f>+'R&amp;E EXPORT'!B572</f>
        <v>WATER ADMIN-CONSULTANT</v>
      </c>
      <c r="C573" t="str">
        <f>IFERROR(VLOOKUP(A573,'MCSJ Export'!A:C,3,FALSE),"")</f>
        <v>Sub Account</v>
      </c>
      <c r="D573" s="37">
        <f t="shared" ca="1" si="33"/>
        <v>0</v>
      </c>
      <c r="E573" s="37">
        <f t="shared" ca="1" si="34"/>
        <v>0</v>
      </c>
      <c r="F573" s="37">
        <f t="shared" ca="1" si="35"/>
        <v>0</v>
      </c>
      <c r="G573" s="37"/>
      <c r="H573" s="33" t="str">
        <f>+'R&amp;E EXPORT'!A572</f>
        <v>F -8310-4-022</v>
      </c>
      <c r="I573" s="34">
        <f>IFERROR(VLOOKUP($H573,'Gen F Rev'!$A:$M,15,FALSE),0)</f>
        <v>0</v>
      </c>
      <c r="J573" s="34">
        <f>IFERROR(VLOOKUP($H573,'Gen F Rev'!$A:$M,16,FALSE),0)</f>
        <v>0</v>
      </c>
      <c r="K573" s="42">
        <f>IFERROR(VLOOKUP($H573,'Gen F Rev'!$A:$M,17,FALSE),0)</f>
        <v>0</v>
      </c>
      <c r="L573" s="34">
        <f>IFERROR(VLOOKUP($H573,'Gen F Exp'!$A:$E,15,FALSE),0)</f>
        <v>0</v>
      </c>
      <c r="M573" s="34">
        <f>IFERROR(VLOOKUP($H573,'Gen F Exp'!$A:$E,16,FALSE),0)</f>
        <v>0</v>
      </c>
      <c r="N573" s="42">
        <f>IFERROR(VLOOKUP($H573,'Gen F Exp'!$A:$E,17,FALSE),0)</f>
        <v>0</v>
      </c>
      <c r="O573" s="34">
        <f>IFERROR(VLOOKUP($H573,'Water F Rev'!$A:$L,15,FALSE),0)</f>
        <v>0</v>
      </c>
      <c r="P573" s="34">
        <f>IFERROR(VLOOKUP($H573,'Water F Rev'!$A:$L,16,FALSE),0)</f>
        <v>0</v>
      </c>
      <c r="Q573" s="42">
        <f>IFERROR(VLOOKUP($H573,'Water F Rev'!$A:$L,17,FALSE),0)</f>
        <v>0</v>
      </c>
      <c r="R573" s="34">
        <f>IFERROR(VLOOKUP($H573,'Water F Exp'!$A:$K,15,FALSE),0)</f>
        <v>0</v>
      </c>
      <c r="S573" s="34">
        <f>IFERROR(VLOOKUP($H573,'Water F Exp'!$A:$K,16,FALSE),0)</f>
        <v>0</v>
      </c>
      <c r="T573" s="42">
        <f>IFERROR(VLOOKUP($H573,'Water F Exp'!$A:$K,17,FALSE),0)</f>
        <v>0</v>
      </c>
      <c r="U573" s="34">
        <f ca="1">IFERROR(VLOOKUP($H573,'Sewer F Rev'!$A:$E,15,FALSE),0)</f>
        <v>0</v>
      </c>
      <c r="V573" s="34">
        <f ca="1">IFERROR(VLOOKUP($H573,'Sewer F Rev'!$A:$E,16,FALSE),0)</f>
        <v>0</v>
      </c>
      <c r="W573" s="42">
        <f ca="1">IFERROR(VLOOKUP($H573,'Sewer F Rev'!$A:$E,17,FALSE),0)</f>
        <v>0</v>
      </c>
      <c r="X573" s="34">
        <f>IFERROR(VLOOKUP($H573,'Sewer F Exp'!$A:$B,15,FALSE),0)</f>
        <v>0</v>
      </c>
      <c r="Y573" s="34">
        <f>IFERROR(VLOOKUP($H573,'Sewer F Exp'!$A:$B,16,FALSE),0)</f>
        <v>0</v>
      </c>
      <c r="Z573" s="42">
        <f>IFERROR(VLOOKUP($H573,'Sewer F Exp'!$A:$B,17,FALSE),0)</f>
        <v>0</v>
      </c>
      <c r="AA573" s="34">
        <f>IFERROR(VLOOKUP($H573,'Refuse F Rev'!$A:$E,15,FALSE),0)</f>
        <v>0</v>
      </c>
      <c r="AB573" s="34">
        <f>IFERROR(VLOOKUP($H573,'Refuse F Rev'!$A:$E,16,FALSE),0)</f>
        <v>0</v>
      </c>
      <c r="AC573" s="42">
        <f>IFERROR(VLOOKUP($H573,'Refuse F Rev'!$A:$E,17,FALSE),0)</f>
        <v>0</v>
      </c>
      <c r="AD573" s="34">
        <f>IFERROR(VLOOKUP($H573,'Refuse F Exp'!$A:$E,15,FALSE),0)</f>
        <v>0</v>
      </c>
      <c r="AE573" s="34">
        <f>IFERROR(VLOOKUP($H573,'Refuse F Exp'!$A:$E,16,FALSE),0)</f>
        <v>0</v>
      </c>
      <c r="AF573" s="42">
        <f>IFERROR(VLOOKUP($H573,'Refuse F Exp'!$A:$E,17,FALSE),0)</f>
        <v>0</v>
      </c>
      <c r="AG573" s="34">
        <f>IFERROR(VLOOKUP($H573,#REF!,10,FALSE),0)</f>
        <v>0</v>
      </c>
      <c r="AH573" s="34">
        <f>IFERROR(VLOOKUP($H573,#REF!,11,FALSE),0)</f>
        <v>0</v>
      </c>
      <c r="AI573" s="42">
        <f>IFERROR(VLOOKUP($H573,#REF!,12,FALSE),0)</f>
        <v>0</v>
      </c>
      <c r="AJ573" s="34">
        <f>IFERROR(VLOOKUP($H573,#REF!,10,FALSE),0)</f>
        <v>0</v>
      </c>
      <c r="AK573" s="34">
        <f>IFERROR(VLOOKUP($H573,#REF!,11,FALSE),0)</f>
        <v>0</v>
      </c>
      <c r="AL573" s="42">
        <f>IFERROR(VLOOKUP($H573,#REF!,12,FALSE),0)</f>
        <v>0</v>
      </c>
      <c r="AM573" s="34">
        <f>IFERROR(VLOOKUP($H573,#REF!,10,FALSE),0)</f>
        <v>0</v>
      </c>
      <c r="AN573" s="34">
        <f>IFERROR(VLOOKUP($H573,#REF!,11,FALSE),0)</f>
        <v>0</v>
      </c>
      <c r="AO573" s="42">
        <f>IFERROR(VLOOKUP($H573,#REF!,12,FALSE),0)</f>
        <v>0</v>
      </c>
      <c r="AP573" s="34">
        <f>IFERROR(VLOOKUP($H573,#REF!,10,FALSE),0)</f>
        <v>0</v>
      </c>
      <c r="AQ573" s="34">
        <f>IFERROR(VLOOKUP($H573,#REF!,11,FALSE),0)</f>
        <v>0</v>
      </c>
      <c r="AR573" s="42">
        <f>IFERROR(VLOOKUP($H573,#REF!,12,FALSE),0)</f>
        <v>0</v>
      </c>
      <c r="AS573" s="34">
        <f>IFERROR(VLOOKUP($H573,#REF!,13,FALSE),0)</f>
        <v>0</v>
      </c>
      <c r="AT573" s="34">
        <f>IFERROR(VLOOKUP($H573,#REF!,14,FALSE),0)</f>
        <v>0</v>
      </c>
      <c r="AU573" s="42">
        <f>IFERROR(VLOOKUP($H573,#REF!,15,FALSE),0)</f>
        <v>0</v>
      </c>
      <c r="AV573" s="34">
        <f>IFERROR(VLOOKUP($H573,#REF!,15,FALSE),0)</f>
        <v>0</v>
      </c>
      <c r="AW573" s="34">
        <f>IFERROR(VLOOKUP($H573,#REF!,16,FALSE),0)</f>
        <v>0</v>
      </c>
      <c r="AX573" s="42">
        <f>IFERROR(VLOOKUP($H573,#REF!,17,FALSE),0)</f>
        <v>0</v>
      </c>
    </row>
    <row r="574" spans="1:50" x14ac:dyDescent="0.3">
      <c r="A574" s="33" t="str">
        <f t="shared" si="32"/>
        <v>F -8310-4-023</v>
      </c>
      <c r="B574" s="33" t="str">
        <f>+'R&amp;E EXPORT'!B573</f>
        <v>WATER ADMIN-CONSULTING-ENGINEERING</v>
      </c>
      <c r="C574" t="str">
        <f>IFERROR(VLOOKUP(A574,'MCSJ Export'!A:C,3,FALSE),"")</f>
        <v>Sub Account</v>
      </c>
      <c r="D574" s="37">
        <f t="shared" ca="1" si="33"/>
        <v>0</v>
      </c>
      <c r="E574" s="37">
        <f t="shared" ca="1" si="34"/>
        <v>0</v>
      </c>
      <c r="F574" s="37">
        <f t="shared" ca="1" si="35"/>
        <v>0</v>
      </c>
      <c r="G574" s="37"/>
      <c r="H574" s="33" t="str">
        <f>+'R&amp;E EXPORT'!A573</f>
        <v>F -8310-4-023</v>
      </c>
      <c r="I574" s="34">
        <f>IFERROR(VLOOKUP($H574,'Gen F Rev'!$A:$M,15,FALSE),0)</f>
        <v>0</v>
      </c>
      <c r="J574" s="34">
        <f>IFERROR(VLOOKUP($H574,'Gen F Rev'!$A:$M,16,FALSE),0)</f>
        <v>0</v>
      </c>
      <c r="K574" s="42">
        <f>IFERROR(VLOOKUP($H574,'Gen F Rev'!$A:$M,17,FALSE),0)</f>
        <v>0</v>
      </c>
      <c r="L574" s="34">
        <f>IFERROR(VLOOKUP($H574,'Gen F Exp'!$A:$E,15,FALSE),0)</f>
        <v>0</v>
      </c>
      <c r="M574" s="34">
        <f>IFERROR(VLOOKUP($H574,'Gen F Exp'!$A:$E,16,FALSE),0)</f>
        <v>0</v>
      </c>
      <c r="N574" s="42">
        <f>IFERROR(VLOOKUP($H574,'Gen F Exp'!$A:$E,17,FALSE),0)</f>
        <v>0</v>
      </c>
      <c r="O574" s="34">
        <f>IFERROR(VLOOKUP($H574,'Water F Rev'!$A:$L,15,FALSE),0)</f>
        <v>0</v>
      </c>
      <c r="P574" s="34">
        <f>IFERROR(VLOOKUP($H574,'Water F Rev'!$A:$L,16,FALSE),0)</f>
        <v>0</v>
      </c>
      <c r="Q574" s="42">
        <f>IFERROR(VLOOKUP($H574,'Water F Rev'!$A:$L,17,FALSE),0)</f>
        <v>0</v>
      </c>
      <c r="R574" s="34">
        <f>IFERROR(VLOOKUP($H574,'Water F Exp'!$A:$K,15,FALSE),0)</f>
        <v>0</v>
      </c>
      <c r="S574" s="34">
        <f>IFERROR(VLOOKUP($H574,'Water F Exp'!$A:$K,16,FALSE),0)</f>
        <v>0</v>
      </c>
      <c r="T574" s="42">
        <f>IFERROR(VLOOKUP($H574,'Water F Exp'!$A:$K,17,FALSE),0)</f>
        <v>0</v>
      </c>
      <c r="U574" s="34">
        <f ca="1">IFERROR(VLOOKUP($H574,'Sewer F Rev'!$A:$E,15,FALSE),0)</f>
        <v>0</v>
      </c>
      <c r="V574" s="34">
        <f ca="1">IFERROR(VLOOKUP($H574,'Sewer F Rev'!$A:$E,16,FALSE),0)</f>
        <v>0</v>
      </c>
      <c r="W574" s="42">
        <f ca="1">IFERROR(VLOOKUP($H574,'Sewer F Rev'!$A:$E,17,FALSE),0)</f>
        <v>0</v>
      </c>
      <c r="X574" s="34">
        <f>IFERROR(VLOOKUP($H574,'Sewer F Exp'!$A:$B,15,FALSE),0)</f>
        <v>0</v>
      </c>
      <c r="Y574" s="34">
        <f>IFERROR(VLOOKUP($H574,'Sewer F Exp'!$A:$B,16,FALSE),0)</f>
        <v>0</v>
      </c>
      <c r="Z574" s="42">
        <f>IFERROR(VLOOKUP($H574,'Sewer F Exp'!$A:$B,17,FALSE),0)</f>
        <v>0</v>
      </c>
      <c r="AA574" s="34">
        <f>IFERROR(VLOOKUP($H574,'Refuse F Rev'!$A:$E,15,FALSE),0)</f>
        <v>0</v>
      </c>
      <c r="AB574" s="34">
        <f>IFERROR(VLOOKUP($H574,'Refuse F Rev'!$A:$E,16,FALSE),0)</f>
        <v>0</v>
      </c>
      <c r="AC574" s="42">
        <f>IFERROR(VLOOKUP($H574,'Refuse F Rev'!$A:$E,17,FALSE),0)</f>
        <v>0</v>
      </c>
      <c r="AD574" s="34">
        <f>IFERROR(VLOOKUP($H574,'Refuse F Exp'!$A:$E,15,FALSE),0)</f>
        <v>0</v>
      </c>
      <c r="AE574" s="34">
        <f>IFERROR(VLOOKUP($H574,'Refuse F Exp'!$A:$E,16,FALSE),0)</f>
        <v>0</v>
      </c>
      <c r="AF574" s="42">
        <f>IFERROR(VLOOKUP($H574,'Refuse F Exp'!$A:$E,17,FALSE),0)</f>
        <v>0</v>
      </c>
      <c r="AG574" s="34">
        <f>IFERROR(VLOOKUP($H574,#REF!,10,FALSE),0)</f>
        <v>0</v>
      </c>
      <c r="AH574" s="34">
        <f>IFERROR(VLOOKUP($H574,#REF!,11,FALSE),0)</f>
        <v>0</v>
      </c>
      <c r="AI574" s="42">
        <f>IFERROR(VLOOKUP($H574,#REF!,12,FALSE),0)</f>
        <v>0</v>
      </c>
      <c r="AJ574" s="34">
        <f>IFERROR(VLOOKUP($H574,#REF!,10,FALSE),0)</f>
        <v>0</v>
      </c>
      <c r="AK574" s="34">
        <f>IFERROR(VLOOKUP($H574,#REF!,11,FALSE),0)</f>
        <v>0</v>
      </c>
      <c r="AL574" s="42">
        <f>IFERROR(VLOOKUP($H574,#REF!,12,FALSE),0)</f>
        <v>0</v>
      </c>
      <c r="AM574" s="34">
        <f>IFERROR(VLOOKUP($H574,#REF!,10,FALSE),0)</f>
        <v>0</v>
      </c>
      <c r="AN574" s="34">
        <f>IFERROR(VLOOKUP($H574,#REF!,11,FALSE),0)</f>
        <v>0</v>
      </c>
      <c r="AO574" s="42">
        <f>IFERROR(VLOOKUP($H574,#REF!,12,FALSE),0)</f>
        <v>0</v>
      </c>
      <c r="AP574" s="34">
        <f>IFERROR(VLOOKUP($H574,#REF!,10,FALSE),0)</f>
        <v>0</v>
      </c>
      <c r="AQ574" s="34">
        <f>IFERROR(VLOOKUP($H574,#REF!,11,FALSE),0)</f>
        <v>0</v>
      </c>
      <c r="AR574" s="42">
        <f>IFERROR(VLOOKUP($H574,#REF!,12,FALSE),0)</f>
        <v>0</v>
      </c>
      <c r="AS574" s="34">
        <f>IFERROR(VLOOKUP($H574,#REF!,13,FALSE),0)</f>
        <v>0</v>
      </c>
      <c r="AT574" s="34">
        <f>IFERROR(VLOOKUP($H574,#REF!,14,FALSE),0)</f>
        <v>0</v>
      </c>
      <c r="AU574" s="42">
        <f>IFERROR(VLOOKUP($H574,#REF!,15,FALSE),0)</f>
        <v>0</v>
      </c>
      <c r="AV574" s="34">
        <f>IFERROR(VLOOKUP($H574,#REF!,15,FALSE),0)</f>
        <v>0</v>
      </c>
      <c r="AW574" s="34">
        <f>IFERROR(VLOOKUP($H574,#REF!,16,FALSE),0)</f>
        <v>0</v>
      </c>
      <c r="AX574" s="42">
        <f>IFERROR(VLOOKUP($H574,#REF!,17,FALSE),0)</f>
        <v>0</v>
      </c>
    </row>
    <row r="575" spans="1:50" x14ac:dyDescent="0.3">
      <c r="A575" s="33" t="str">
        <f t="shared" si="32"/>
        <v>F -8310-4-036</v>
      </c>
      <c r="B575" s="33" t="str">
        <f>+'R&amp;E EXPORT'!B574</f>
        <v>WATER ADMIN-DUES &amp; MEMBERSHIPS</v>
      </c>
      <c r="C575" t="str">
        <f>IFERROR(VLOOKUP(A575,'MCSJ Export'!A:C,3,FALSE),"")</f>
        <v>Sub Account</v>
      </c>
      <c r="D575" s="37">
        <f t="shared" ca="1" si="33"/>
        <v>0</v>
      </c>
      <c r="E575" s="37">
        <f t="shared" ca="1" si="34"/>
        <v>0</v>
      </c>
      <c r="F575" s="37">
        <f t="shared" ca="1" si="35"/>
        <v>0</v>
      </c>
      <c r="G575" s="37"/>
      <c r="H575" s="33" t="str">
        <f>+'R&amp;E EXPORT'!A574</f>
        <v>F -8310-4-036</v>
      </c>
      <c r="I575" s="34">
        <f>IFERROR(VLOOKUP($H575,'Gen F Rev'!$A:$M,15,FALSE),0)</f>
        <v>0</v>
      </c>
      <c r="J575" s="34">
        <f>IFERROR(VLOOKUP($H575,'Gen F Rev'!$A:$M,16,FALSE),0)</f>
        <v>0</v>
      </c>
      <c r="K575" s="42">
        <f>IFERROR(VLOOKUP($H575,'Gen F Rev'!$A:$M,17,FALSE),0)</f>
        <v>0</v>
      </c>
      <c r="L575" s="34">
        <f>IFERROR(VLOOKUP($H575,'Gen F Exp'!$A:$E,15,FALSE),0)</f>
        <v>0</v>
      </c>
      <c r="M575" s="34">
        <f>IFERROR(VLOOKUP($H575,'Gen F Exp'!$A:$E,16,FALSE),0)</f>
        <v>0</v>
      </c>
      <c r="N575" s="42">
        <f>IFERROR(VLOOKUP($H575,'Gen F Exp'!$A:$E,17,FALSE),0)</f>
        <v>0</v>
      </c>
      <c r="O575" s="34">
        <f>IFERROR(VLOOKUP($H575,'Water F Rev'!$A:$L,15,FALSE),0)</f>
        <v>0</v>
      </c>
      <c r="P575" s="34">
        <f>IFERROR(VLOOKUP($H575,'Water F Rev'!$A:$L,16,FALSE),0)</f>
        <v>0</v>
      </c>
      <c r="Q575" s="42">
        <f>IFERROR(VLOOKUP($H575,'Water F Rev'!$A:$L,17,FALSE),0)</f>
        <v>0</v>
      </c>
      <c r="R575" s="34">
        <f>IFERROR(VLOOKUP($H575,'Water F Exp'!$A:$K,15,FALSE),0)</f>
        <v>0</v>
      </c>
      <c r="S575" s="34">
        <f>IFERROR(VLOOKUP($H575,'Water F Exp'!$A:$K,16,FALSE),0)</f>
        <v>0</v>
      </c>
      <c r="T575" s="42">
        <f>IFERROR(VLOOKUP($H575,'Water F Exp'!$A:$K,17,FALSE),0)</f>
        <v>0</v>
      </c>
      <c r="U575" s="34">
        <f ca="1">IFERROR(VLOOKUP($H575,'Sewer F Rev'!$A:$E,15,FALSE),0)</f>
        <v>0</v>
      </c>
      <c r="V575" s="34">
        <f ca="1">IFERROR(VLOOKUP($H575,'Sewer F Rev'!$A:$E,16,FALSE),0)</f>
        <v>0</v>
      </c>
      <c r="W575" s="42">
        <f ca="1">IFERROR(VLOOKUP($H575,'Sewer F Rev'!$A:$E,17,FALSE),0)</f>
        <v>0</v>
      </c>
      <c r="X575" s="34">
        <f>IFERROR(VLOOKUP($H575,'Sewer F Exp'!$A:$B,15,FALSE),0)</f>
        <v>0</v>
      </c>
      <c r="Y575" s="34">
        <f>IFERROR(VLOOKUP($H575,'Sewer F Exp'!$A:$B,16,FALSE),0)</f>
        <v>0</v>
      </c>
      <c r="Z575" s="42">
        <f>IFERROR(VLOOKUP($H575,'Sewer F Exp'!$A:$B,17,FALSE),0)</f>
        <v>0</v>
      </c>
      <c r="AA575" s="34">
        <f>IFERROR(VLOOKUP($H575,'Refuse F Rev'!$A:$E,15,FALSE),0)</f>
        <v>0</v>
      </c>
      <c r="AB575" s="34">
        <f>IFERROR(VLOOKUP($H575,'Refuse F Rev'!$A:$E,16,FALSE),0)</f>
        <v>0</v>
      </c>
      <c r="AC575" s="42">
        <f>IFERROR(VLOOKUP($H575,'Refuse F Rev'!$A:$E,17,FALSE),0)</f>
        <v>0</v>
      </c>
      <c r="AD575" s="34">
        <f>IFERROR(VLOOKUP($H575,'Refuse F Exp'!$A:$E,15,FALSE),0)</f>
        <v>0</v>
      </c>
      <c r="AE575" s="34">
        <f>IFERROR(VLOOKUP($H575,'Refuse F Exp'!$A:$E,16,FALSE),0)</f>
        <v>0</v>
      </c>
      <c r="AF575" s="42">
        <f>IFERROR(VLOOKUP($H575,'Refuse F Exp'!$A:$E,17,FALSE),0)</f>
        <v>0</v>
      </c>
      <c r="AG575" s="34">
        <f>IFERROR(VLOOKUP($H575,#REF!,10,FALSE),0)</f>
        <v>0</v>
      </c>
      <c r="AH575" s="34">
        <f>IFERROR(VLOOKUP($H575,#REF!,11,FALSE),0)</f>
        <v>0</v>
      </c>
      <c r="AI575" s="42">
        <f>IFERROR(VLOOKUP($H575,#REF!,12,FALSE),0)</f>
        <v>0</v>
      </c>
      <c r="AJ575" s="34">
        <f>IFERROR(VLOOKUP($H575,#REF!,10,FALSE),0)</f>
        <v>0</v>
      </c>
      <c r="AK575" s="34">
        <f>IFERROR(VLOOKUP($H575,#REF!,11,FALSE),0)</f>
        <v>0</v>
      </c>
      <c r="AL575" s="42">
        <f>IFERROR(VLOOKUP($H575,#REF!,12,FALSE),0)</f>
        <v>0</v>
      </c>
      <c r="AM575" s="34">
        <f>IFERROR(VLOOKUP($H575,#REF!,10,FALSE),0)</f>
        <v>0</v>
      </c>
      <c r="AN575" s="34">
        <f>IFERROR(VLOOKUP($H575,#REF!,11,FALSE),0)</f>
        <v>0</v>
      </c>
      <c r="AO575" s="42">
        <f>IFERROR(VLOOKUP($H575,#REF!,12,FALSE),0)</f>
        <v>0</v>
      </c>
      <c r="AP575" s="34">
        <f>IFERROR(VLOOKUP($H575,#REF!,10,FALSE),0)</f>
        <v>0</v>
      </c>
      <c r="AQ575" s="34">
        <f>IFERROR(VLOOKUP($H575,#REF!,11,FALSE),0)</f>
        <v>0</v>
      </c>
      <c r="AR575" s="42">
        <f>IFERROR(VLOOKUP($H575,#REF!,12,FALSE),0)</f>
        <v>0</v>
      </c>
      <c r="AS575" s="34">
        <f>IFERROR(VLOOKUP($H575,#REF!,13,FALSE),0)</f>
        <v>0</v>
      </c>
      <c r="AT575" s="34">
        <f>IFERROR(VLOOKUP($H575,#REF!,14,FALSE),0)</f>
        <v>0</v>
      </c>
      <c r="AU575" s="42">
        <f>IFERROR(VLOOKUP($H575,#REF!,15,FALSE),0)</f>
        <v>0</v>
      </c>
      <c r="AV575" s="34">
        <f>IFERROR(VLOOKUP($H575,#REF!,15,FALSE),0)</f>
        <v>0</v>
      </c>
      <c r="AW575" s="34">
        <f>IFERROR(VLOOKUP($H575,#REF!,16,FALSE),0)</f>
        <v>0</v>
      </c>
      <c r="AX575" s="42">
        <f>IFERROR(VLOOKUP($H575,#REF!,17,FALSE),0)</f>
        <v>0</v>
      </c>
    </row>
    <row r="576" spans="1:50" x14ac:dyDescent="0.3">
      <c r="A576" s="33" t="str">
        <f t="shared" si="32"/>
        <v>F -8310-4-065</v>
      </c>
      <c r="B576" s="33" t="str">
        <f>+'R&amp;E EXPORT'!B575</f>
        <v>WATER ADMIN-MISCELLANEOUS</v>
      </c>
      <c r="C576" t="str">
        <f>IFERROR(VLOOKUP(A576,'MCSJ Export'!A:C,3,FALSE),"")</f>
        <v>Sub Account</v>
      </c>
      <c r="D576" s="37">
        <f t="shared" ca="1" si="33"/>
        <v>0</v>
      </c>
      <c r="E576" s="37">
        <f t="shared" ca="1" si="34"/>
        <v>0</v>
      </c>
      <c r="F576" s="37">
        <f t="shared" ca="1" si="35"/>
        <v>0</v>
      </c>
      <c r="G576" s="37"/>
      <c r="H576" s="33" t="str">
        <f>+'R&amp;E EXPORT'!A575</f>
        <v>F -8310-4-065</v>
      </c>
      <c r="I576" s="34">
        <f>IFERROR(VLOOKUP($H576,'Gen F Rev'!$A:$M,15,FALSE),0)</f>
        <v>0</v>
      </c>
      <c r="J576" s="34">
        <f>IFERROR(VLOOKUP($H576,'Gen F Rev'!$A:$M,16,FALSE),0)</f>
        <v>0</v>
      </c>
      <c r="K576" s="42">
        <f>IFERROR(VLOOKUP($H576,'Gen F Rev'!$A:$M,17,FALSE),0)</f>
        <v>0</v>
      </c>
      <c r="L576" s="34">
        <f>IFERROR(VLOOKUP($H576,'Gen F Exp'!$A:$E,15,FALSE),0)</f>
        <v>0</v>
      </c>
      <c r="M576" s="34">
        <f>IFERROR(VLOOKUP($H576,'Gen F Exp'!$A:$E,16,FALSE),0)</f>
        <v>0</v>
      </c>
      <c r="N576" s="42">
        <f>IFERROR(VLOOKUP($H576,'Gen F Exp'!$A:$E,17,FALSE),0)</f>
        <v>0</v>
      </c>
      <c r="O576" s="34">
        <f>IFERROR(VLOOKUP($H576,'Water F Rev'!$A:$L,15,FALSE),0)</f>
        <v>0</v>
      </c>
      <c r="P576" s="34">
        <f>IFERROR(VLOOKUP($H576,'Water F Rev'!$A:$L,16,FALSE),0)</f>
        <v>0</v>
      </c>
      <c r="Q576" s="42">
        <f>IFERROR(VLOOKUP($H576,'Water F Rev'!$A:$L,17,FALSE),0)</f>
        <v>0</v>
      </c>
      <c r="R576" s="34">
        <f>IFERROR(VLOOKUP($H576,'Water F Exp'!$A:$K,15,FALSE),0)</f>
        <v>0</v>
      </c>
      <c r="S576" s="34">
        <f>IFERROR(VLOOKUP($H576,'Water F Exp'!$A:$K,16,FALSE),0)</f>
        <v>0</v>
      </c>
      <c r="T576" s="42">
        <f>IFERROR(VLOOKUP($H576,'Water F Exp'!$A:$K,17,FALSE),0)</f>
        <v>0</v>
      </c>
      <c r="U576" s="34">
        <f ca="1">IFERROR(VLOOKUP($H576,'Sewer F Rev'!$A:$E,15,FALSE),0)</f>
        <v>0</v>
      </c>
      <c r="V576" s="34">
        <f ca="1">IFERROR(VLOOKUP($H576,'Sewer F Rev'!$A:$E,16,FALSE),0)</f>
        <v>0</v>
      </c>
      <c r="W576" s="42">
        <f ca="1">IFERROR(VLOOKUP($H576,'Sewer F Rev'!$A:$E,17,FALSE),0)</f>
        <v>0</v>
      </c>
      <c r="X576" s="34">
        <f>IFERROR(VLOOKUP($H576,'Sewer F Exp'!$A:$B,15,FALSE),0)</f>
        <v>0</v>
      </c>
      <c r="Y576" s="34">
        <f>IFERROR(VLOOKUP($H576,'Sewer F Exp'!$A:$B,16,FALSE),0)</f>
        <v>0</v>
      </c>
      <c r="Z576" s="42">
        <f>IFERROR(VLOOKUP($H576,'Sewer F Exp'!$A:$B,17,FALSE),0)</f>
        <v>0</v>
      </c>
      <c r="AA576" s="34">
        <f>IFERROR(VLOOKUP($H576,'Refuse F Rev'!$A:$E,15,FALSE),0)</f>
        <v>0</v>
      </c>
      <c r="AB576" s="34">
        <f>IFERROR(VLOOKUP($H576,'Refuse F Rev'!$A:$E,16,FALSE),0)</f>
        <v>0</v>
      </c>
      <c r="AC576" s="42">
        <f>IFERROR(VLOOKUP($H576,'Refuse F Rev'!$A:$E,17,FALSE),0)</f>
        <v>0</v>
      </c>
      <c r="AD576" s="34">
        <f>IFERROR(VLOOKUP($H576,'Refuse F Exp'!$A:$E,15,FALSE),0)</f>
        <v>0</v>
      </c>
      <c r="AE576" s="34">
        <f>IFERROR(VLOOKUP($H576,'Refuse F Exp'!$A:$E,16,FALSE),0)</f>
        <v>0</v>
      </c>
      <c r="AF576" s="42">
        <f>IFERROR(VLOOKUP($H576,'Refuse F Exp'!$A:$E,17,FALSE),0)</f>
        <v>0</v>
      </c>
      <c r="AG576" s="34">
        <f>IFERROR(VLOOKUP($H576,#REF!,10,FALSE),0)</f>
        <v>0</v>
      </c>
      <c r="AH576" s="34">
        <f>IFERROR(VLOOKUP($H576,#REF!,11,FALSE),0)</f>
        <v>0</v>
      </c>
      <c r="AI576" s="42">
        <f>IFERROR(VLOOKUP($H576,#REF!,12,FALSE),0)</f>
        <v>0</v>
      </c>
      <c r="AJ576" s="34">
        <f>IFERROR(VLOOKUP($H576,#REF!,10,FALSE),0)</f>
        <v>0</v>
      </c>
      <c r="AK576" s="34">
        <f>IFERROR(VLOOKUP($H576,#REF!,11,FALSE),0)</f>
        <v>0</v>
      </c>
      <c r="AL576" s="42">
        <f>IFERROR(VLOOKUP($H576,#REF!,12,FALSE),0)</f>
        <v>0</v>
      </c>
      <c r="AM576" s="34">
        <f>IFERROR(VLOOKUP($H576,#REF!,10,FALSE),0)</f>
        <v>0</v>
      </c>
      <c r="AN576" s="34">
        <f>IFERROR(VLOOKUP($H576,#REF!,11,FALSE),0)</f>
        <v>0</v>
      </c>
      <c r="AO576" s="42">
        <f>IFERROR(VLOOKUP($H576,#REF!,12,FALSE),0)</f>
        <v>0</v>
      </c>
      <c r="AP576" s="34">
        <f>IFERROR(VLOOKUP($H576,#REF!,10,FALSE),0)</f>
        <v>0</v>
      </c>
      <c r="AQ576" s="34">
        <f>IFERROR(VLOOKUP($H576,#REF!,11,FALSE),0)</f>
        <v>0</v>
      </c>
      <c r="AR576" s="42">
        <f>IFERROR(VLOOKUP($H576,#REF!,12,FALSE),0)</f>
        <v>0</v>
      </c>
      <c r="AS576" s="34">
        <f>IFERROR(VLOOKUP($H576,#REF!,13,FALSE),0)</f>
        <v>0</v>
      </c>
      <c r="AT576" s="34">
        <f>IFERROR(VLOOKUP($H576,#REF!,14,FALSE),0)</f>
        <v>0</v>
      </c>
      <c r="AU576" s="42">
        <f>IFERROR(VLOOKUP($H576,#REF!,15,FALSE),0)</f>
        <v>0</v>
      </c>
      <c r="AV576" s="34">
        <f>IFERROR(VLOOKUP($H576,#REF!,15,FALSE),0)</f>
        <v>0</v>
      </c>
      <c r="AW576" s="34">
        <f>IFERROR(VLOOKUP($H576,#REF!,16,FALSE),0)</f>
        <v>0</v>
      </c>
      <c r="AX576" s="42">
        <f>IFERROR(VLOOKUP($H576,#REF!,17,FALSE),0)</f>
        <v>0</v>
      </c>
    </row>
    <row r="577" spans="1:50" x14ac:dyDescent="0.3">
      <c r="A577" s="33" t="str">
        <f t="shared" si="32"/>
        <v>F -8310-4-101</v>
      </c>
      <c r="B577" s="33" t="str">
        <f>+'R&amp;E EXPORT'!B576</f>
        <v>WATER ADMIN-OFFICE SUPPLIES</v>
      </c>
      <c r="C577" t="str">
        <f>IFERROR(VLOOKUP(A577,'MCSJ Export'!A:C,3,FALSE),"")</f>
        <v>Sub Account</v>
      </c>
      <c r="D577" s="37">
        <f t="shared" ca="1" si="33"/>
        <v>0</v>
      </c>
      <c r="E577" s="37">
        <f t="shared" ca="1" si="34"/>
        <v>0</v>
      </c>
      <c r="F577" s="37">
        <f t="shared" ca="1" si="35"/>
        <v>0</v>
      </c>
      <c r="G577" s="37"/>
      <c r="H577" s="33" t="str">
        <f>+'R&amp;E EXPORT'!A576</f>
        <v>F -8310-4-101</v>
      </c>
      <c r="I577" s="34">
        <f>IFERROR(VLOOKUP($H577,'Gen F Rev'!$A:$M,15,FALSE),0)</f>
        <v>0</v>
      </c>
      <c r="J577" s="34">
        <f>IFERROR(VLOOKUP($H577,'Gen F Rev'!$A:$M,16,FALSE),0)</f>
        <v>0</v>
      </c>
      <c r="K577" s="42">
        <f>IFERROR(VLOOKUP($H577,'Gen F Rev'!$A:$M,17,FALSE),0)</f>
        <v>0</v>
      </c>
      <c r="L577" s="34">
        <f>IFERROR(VLOOKUP($H577,'Gen F Exp'!$A:$E,15,FALSE),0)</f>
        <v>0</v>
      </c>
      <c r="M577" s="34">
        <f>IFERROR(VLOOKUP($H577,'Gen F Exp'!$A:$E,16,FALSE),0)</f>
        <v>0</v>
      </c>
      <c r="N577" s="42">
        <f>IFERROR(VLOOKUP($H577,'Gen F Exp'!$A:$E,17,FALSE),0)</f>
        <v>0</v>
      </c>
      <c r="O577" s="34">
        <f>IFERROR(VLOOKUP($H577,'Water F Rev'!$A:$L,15,FALSE),0)</f>
        <v>0</v>
      </c>
      <c r="P577" s="34">
        <f>IFERROR(VLOOKUP($H577,'Water F Rev'!$A:$L,16,FALSE),0)</f>
        <v>0</v>
      </c>
      <c r="Q577" s="42">
        <f>IFERROR(VLOOKUP($H577,'Water F Rev'!$A:$L,17,FALSE),0)</f>
        <v>0</v>
      </c>
      <c r="R577" s="34">
        <f>IFERROR(VLOOKUP($H577,'Water F Exp'!$A:$K,15,FALSE),0)</f>
        <v>0</v>
      </c>
      <c r="S577" s="34">
        <f>IFERROR(VLOOKUP($H577,'Water F Exp'!$A:$K,16,FALSE),0)</f>
        <v>0</v>
      </c>
      <c r="T577" s="42">
        <f>IFERROR(VLOOKUP($H577,'Water F Exp'!$A:$K,17,FALSE),0)</f>
        <v>0</v>
      </c>
      <c r="U577" s="34">
        <f ca="1">IFERROR(VLOOKUP($H577,'Sewer F Rev'!$A:$E,15,FALSE),0)</f>
        <v>0</v>
      </c>
      <c r="V577" s="34">
        <f ca="1">IFERROR(VLOOKUP($H577,'Sewer F Rev'!$A:$E,16,FALSE),0)</f>
        <v>0</v>
      </c>
      <c r="W577" s="42">
        <f ca="1">IFERROR(VLOOKUP($H577,'Sewer F Rev'!$A:$E,17,FALSE),0)</f>
        <v>0</v>
      </c>
      <c r="X577" s="34">
        <f>IFERROR(VLOOKUP($H577,'Sewer F Exp'!$A:$B,15,FALSE),0)</f>
        <v>0</v>
      </c>
      <c r="Y577" s="34">
        <f>IFERROR(VLOOKUP($H577,'Sewer F Exp'!$A:$B,16,FALSE),0)</f>
        <v>0</v>
      </c>
      <c r="Z577" s="42">
        <f>IFERROR(VLOOKUP($H577,'Sewer F Exp'!$A:$B,17,FALSE),0)</f>
        <v>0</v>
      </c>
      <c r="AA577" s="34">
        <f>IFERROR(VLOOKUP($H577,'Refuse F Rev'!$A:$E,15,FALSE),0)</f>
        <v>0</v>
      </c>
      <c r="AB577" s="34">
        <f>IFERROR(VLOOKUP($H577,'Refuse F Rev'!$A:$E,16,FALSE),0)</f>
        <v>0</v>
      </c>
      <c r="AC577" s="42">
        <f>IFERROR(VLOOKUP($H577,'Refuse F Rev'!$A:$E,17,FALSE),0)</f>
        <v>0</v>
      </c>
      <c r="AD577" s="34">
        <f>IFERROR(VLOOKUP($H577,'Refuse F Exp'!$A:$E,15,FALSE),0)</f>
        <v>0</v>
      </c>
      <c r="AE577" s="34">
        <f>IFERROR(VLOOKUP($H577,'Refuse F Exp'!$A:$E,16,FALSE),0)</f>
        <v>0</v>
      </c>
      <c r="AF577" s="42">
        <f>IFERROR(VLOOKUP($H577,'Refuse F Exp'!$A:$E,17,FALSE),0)</f>
        <v>0</v>
      </c>
      <c r="AG577" s="34">
        <f>IFERROR(VLOOKUP($H577,#REF!,10,FALSE),0)</f>
        <v>0</v>
      </c>
      <c r="AH577" s="34">
        <f>IFERROR(VLOOKUP($H577,#REF!,11,FALSE),0)</f>
        <v>0</v>
      </c>
      <c r="AI577" s="42">
        <f>IFERROR(VLOOKUP($H577,#REF!,12,FALSE),0)</f>
        <v>0</v>
      </c>
      <c r="AJ577" s="34">
        <f>IFERROR(VLOOKUP($H577,#REF!,10,FALSE),0)</f>
        <v>0</v>
      </c>
      <c r="AK577" s="34">
        <f>IFERROR(VLOOKUP($H577,#REF!,11,FALSE),0)</f>
        <v>0</v>
      </c>
      <c r="AL577" s="42">
        <f>IFERROR(VLOOKUP($H577,#REF!,12,FALSE),0)</f>
        <v>0</v>
      </c>
      <c r="AM577" s="34">
        <f>IFERROR(VLOOKUP($H577,#REF!,10,FALSE),0)</f>
        <v>0</v>
      </c>
      <c r="AN577" s="34">
        <f>IFERROR(VLOOKUP($H577,#REF!,11,FALSE),0)</f>
        <v>0</v>
      </c>
      <c r="AO577" s="42">
        <f>IFERROR(VLOOKUP($H577,#REF!,12,FALSE),0)</f>
        <v>0</v>
      </c>
      <c r="AP577" s="34">
        <f>IFERROR(VLOOKUP($H577,#REF!,10,FALSE),0)</f>
        <v>0</v>
      </c>
      <c r="AQ577" s="34">
        <f>IFERROR(VLOOKUP($H577,#REF!,11,FALSE),0)</f>
        <v>0</v>
      </c>
      <c r="AR577" s="42">
        <f>IFERROR(VLOOKUP($H577,#REF!,12,FALSE),0)</f>
        <v>0</v>
      </c>
      <c r="AS577" s="34">
        <f>IFERROR(VLOOKUP($H577,#REF!,13,FALSE),0)</f>
        <v>0</v>
      </c>
      <c r="AT577" s="34">
        <f>IFERROR(VLOOKUP($H577,#REF!,14,FALSE),0)</f>
        <v>0</v>
      </c>
      <c r="AU577" s="42">
        <f>IFERROR(VLOOKUP($H577,#REF!,15,FALSE),0)</f>
        <v>0</v>
      </c>
      <c r="AV577" s="34">
        <f>IFERROR(VLOOKUP($H577,#REF!,15,FALSE),0)</f>
        <v>0</v>
      </c>
      <c r="AW577" s="34">
        <f>IFERROR(VLOOKUP($H577,#REF!,16,FALSE),0)</f>
        <v>0</v>
      </c>
      <c r="AX577" s="42">
        <f>IFERROR(VLOOKUP($H577,#REF!,17,FALSE),0)</f>
        <v>0</v>
      </c>
    </row>
    <row r="578" spans="1:50" x14ac:dyDescent="0.3">
      <c r="A578" s="33" t="str">
        <f t="shared" si="32"/>
        <v>F -8310-4-103</v>
      </c>
      <c r="B578" s="33" t="str">
        <f>+'R&amp;E EXPORT'!B577</f>
        <v>WATER ADMIN-MAIL/PSTG/FEDEX</v>
      </c>
      <c r="C578" t="str">
        <f>IFERROR(VLOOKUP(A578,'MCSJ Export'!A:C,3,FALSE),"")</f>
        <v>Sub Account</v>
      </c>
      <c r="D578" s="37">
        <f t="shared" ca="1" si="33"/>
        <v>0</v>
      </c>
      <c r="E578" s="37">
        <f t="shared" ca="1" si="34"/>
        <v>0</v>
      </c>
      <c r="F578" s="37">
        <f t="shared" ca="1" si="35"/>
        <v>0</v>
      </c>
      <c r="G578" s="37"/>
      <c r="H578" s="33" t="str">
        <f>+'R&amp;E EXPORT'!A577</f>
        <v>F -8310-4-103</v>
      </c>
      <c r="I578" s="34">
        <f>IFERROR(VLOOKUP($H578,'Gen F Rev'!$A:$M,15,FALSE),0)</f>
        <v>0</v>
      </c>
      <c r="J578" s="34">
        <f>IFERROR(VLOOKUP($H578,'Gen F Rev'!$A:$M,16,FALSE),0)</f>
        <v>0</v>
      </c>
      <c r="K578" s="42">
        <f>IFERROR(VLOOKUP($H578,'Gen F Rev'!$A:$M,17,FALSE),0)</f>
        <v>0</v>
      </c>
      <c r="L578" s="34">
        <f>IFERROR(VLOOKUP($H578,'Gen F Exp'!$A:$E,15,FALSE),0)</f>
        <v>0</v>
      </c>
      <c r="M578" s="34">
        <f>IFERROR(VLOOKUP($H578,'Gen F Exp'!$A:$E,16,FALSE),0)</f>
        <v>0</v>
      </c>
      <c r="N578" s="42">
        <f>IFERROR(VLOOKUP($H578,'Gen F Exp'!$A:$E,17,FALSE),0)</f>
        <v>0</v>
      </c>
      <c r="O578" s="34">
        <f>IFERROR(VLOOKUP($H578,'Water F Rev'!$A:$L,15,FALSE),0)</f>
        <v>0</v>
      </c>
      <c r="P578" s="34">
        <f>IFERROR(VLOOKUP($H578,'Water F Rev'!$A:$L,16,FALSE),0)</f>
        <v>0</v>
      </c>
      <c r="Q578" s="42">
        <f>IFERROR(VLOOKUP($H578,'Water F Rev'!$A:$L,17,FALSE),0)</f>
        <v>0</v>
      </c>
      <c r="R578" s="34">
        <f>IFERROR(VLOOKUP($H578,'Water F Exp'!$A:$K,15,FALSE),0)</f>
        <v>0</v>
      </c>
      <c r="S578" s="34">
        <f>IFERROR(VLOOKUP($H578,'Water F Exp'!$A:$K,16,FALSE),0)</f>
        <v>0</v>
      </c>
      <c r="T578" s="42">
        <f>IFERROR(VLOOKUP($H578,'Water F Exp'!$A:$K,17,FALSE),0)</f>
        <v>0</v>
      </c>
      <c r="U578" s="34">
        <f ca="1">IFERROR(VLOOKUP($H578,'Sewer F Rev'!$A:$E,15,FALSE),0)</f>
        <v>0</v>
      </c>
      <c r="V578" s="34">
        <f ca="1">IFERROR(VLOOKUP($H578,'Sewer F Rev'!$A:$E,16,FALSE),0)</f>
        <v>0</v>
      </c>
      <c r="W578" s="42">
        <f ca="1">IFERROR(VLOOKUP($H578,'Sewer F Rev'!$A:$E,17,FALSE),0)</f>
        <v>0</v>
      </c>
      <c r="X578" s="34">
        <f>IFERROR(VLOOKUP($H578,'Sewer F Exp'!$A:$B,15,FALSE),0)</f>
        <v>0</v>
      </c>
      <c r="Y578" s="34">
        <f>IFERROR(VLOOKUP($H578,'Sewer F Exp'!$A:$B,16,FALSE),0)</f>
        <v>0</v>
      </c>
      <c r="Z578" s="42">
        <f>IFERROR(VLOOKUP($H578,'Sewer F Exp'!$A:$B,17,FALSE),0)</f>
        <v>0</v>
      </c>
      <c r="AA578" s="34">
        <f>IFERROR(VLOOKUP($H578,'Refuse F Rev'!$A:$E,15,FALSE),0)</f>
        <v>0</v>
      </c>
      <c r="AB578" s="34">
        <f>IFERROR(VLOOKUP($H578,'Refuse F Rev'!$A:$E,16,FALSE),0)</f>
        <v>0</v>
      </c>
      <c r="AC578" s="42">
        <f>IFERROR(VLOOKUP($H578,'Refuse F Rev'!$A:$E,17,FALSE),0)</f>
        <v>0</v>
      </c>
      <c r="AD578" s="34">
        <f>IFERROR(VLOOKUP($H578,'Refuse F Exp'!$A:$E,15,FALSE),0)</f>
        <v>0</v>
      </c>
      <c r="AE578" s="34">
        <f>IFERROR(VLOOKUP($H578,'Refuse F Exp'!$A:$E,16,FALSE),0)</f>
        <v>0</v>
      </c>
      <c r="AF578" s="42">
        <f>IFERROR(VLOOKUP($H578,'Refuse F Exp'!$A:$E,17,FALSE),0)</f>
        <v>0</v>
      </c>
      <c r="AG578" s="34">
        <f>IFERROR(VLOOKUP($H578,#REF!,10,FALSE),0)</f>
        <v>0</v>
      </c>
      <c r="AH578" s="34">
        <f>IFERROR(VLOOKUP($H578,#REF!,11,FALSE),0)</f>
        <v>0</v>
      </c>
      <c r="AI578" s="42">
        <f>IFERROR(VLOOKUP($H578,#REF!,12,FALSE),0)</f>
        <v>0</v>
      </c>
      <c r="AJ578" s="34">
        <f>IFERROR(VLOOKUP($H578,#REF!,10,FALSE),0)</f>
        <v>0</v>
      </c>
      <c r="AK578" s="34">
        <f>IFERROR(VLOOKUP($H578,#REF!,11,FALSE),0)</f>
        <v>0</v>
      </c>
      <c r="AL578" s="42">
        <f>IFERROR(VLOOKUP($H578,#REF!,12,FALSE),0)</f>
        <v>0</v>
      </c>
      <c r="AM578" s="34">
        <f>IFERROR(VLOOKUP($H578,#REF!,10,FALSE),0)</f>
        <v>0</v>
      </c>
      <c r="AN578" s="34">
        <f>IFERROR(VLOOKUP($H578,#REF!,11,FALSE),0)</f>
        <v>0</v>
      </c>
      <c r="AO578" s="42">
        <f>IFERROR(VLOOKUP($H578,#REF!,12,FALSE),0)</f>
        <v>0</v>
      </c>
      <c r="AP578" s="34">
        <f>IFERROR(VLOOKUP($H578,#REF!,10,FALSE),0)</f>
        <v>0</v>
      </c>
      <c r="AQ578" s="34">
        <f>IFERROR(VLOOKUP($H578,#REF!,11,FALSE),0)</f>
        <v>0</v>
      </c>
      <c r="AR578" s="42">
        <f>IFERROR(VLOOKUP($H578,#REF!,12,FALSE),0)</f>
        <v>0</v>
      </c>
      <c r="AS578" s="34">
        <f>IFERROR(VLOOKUP($H578,#REF!,13,FALSE),0)</f>
        <v>0</v>
      </c>
      <c r="AT578" s="34">
        <f>IFERROR(VLOOKUP($H578,#REF!,14,FALSE),0)</f>
        <v>0</v>
      </c>
      <c r="AU578" s="42">
        <f>IFERROR(VLOOKUP($H578,#REF!,15,FALSE),0)</f>
        <v>0</v>
      </c>
      <c r="AV578" s="34">
        <f>IFERROR(VLOOKUP($H578,#REF!,15,FALSE),0)</f>
        <v>0</v>
      </c>
      <c r="AW578" s="34">
        <f>IFERROR(VLOOKUP($H578,#REF!,16,FALSE),0)</f>
        <v>0</v>
      </c>
      <c r="AX578" s="42">
        <f>IFERROR(VLOOKUP($H578,#REF!,17,FALSE),0)</f>
        <v>0</v>
      </c>
    </row>
    <row r="579" spans="1:50" x14ac:dyDescent="0.3">
      <c r="A579" s="33" t="str">
        <f t="shared" si="32"/>
        <v>F -8310-4-105</v>
      </c>
      <c r="B579" s="33" t="str">
        <f>+'R&amp;E EXPORT'!B578</f>
        <v>WATER ADMIN-STATIONARY &amp; PRINTING</v>
      </c>
      <c r="C579" t="str">
        <f>IFERROR(VLOOKUP(A579,'MCSJ Export'!A:C,3,FALSE),"")</f>
        <v>Sub Account</v>
      </c>
      <c r="D579" s="37">
        <f t="shared" ca="1" si="33"/>
        <v>0</v>
      </c>
      <c r="E579" s="37">
        <f t="shared" ca="1" si="34"/>
        <v>0</v>
      </c>
      <c r="F579" s="37">
        <f t="shared" ca="1" si="35"/>
        <v>0</v>
      </c>
      <c r="G579" s="37"/>
      <c r="H579" s="33" t="str">
        <f>+'R&amp;E EXPORT'!A578</f>
        <v>F -8310-4-105</v>
      </c>
      <c r="I579" s="34">
        <f>IFERROR(VLOOKUP($H579,'Gen F Rev'!$A:$M,15,FALSE),0)</f>
        <v>0</v>
      </c>
      <c r="J579" s="34">
        <f>IFERROR(VLOOKUP($H579,'Gen F Rev'!$A:$M,16,FALSE),0)</f>
        <v>0</v>
      </c>
      <c r="K579" s="42">
        <f>IFERROR(VLOOKUP($H579,'Gen F Rev'!$A:$M,17,FALSE),0)</f>
        <v>0</v>
      </c>
      <c r="L579" s="34">
        <f>IFERROR(VLOOKUP($H579,'Gen F Exp'!$A:$E,15,FALSE),0)</f>
        <v>0</v>
      </c>
      <c r="M579" s="34">
        <f>IFERROR(VLOOKUP($H579,'Gen F Exp'!$A:$E,16,FALSE),0)</f>
        <v>0</v>
      </c>
      <c r="N579" s="42">
        <f>IFERROR(VLOOKUP($H579,'Gen F Exp'!$A:$E,17,FALSE),0)</f>
        <v>0</v>
      </c>
      <c r="O579" s="34">
        <f>IFERROR(VLOOKUP($H579,'Water F Rev'!$A:$L,15,FALSE),0)</f>
        <v>0</v>
      </c>
      <c r="P579" s="34">
        <f>IFERROR(VLOOKUP($H579,'Water F Rev'!$A:$L,16,FALSE),0)</f>
        <v>0</v>
      </c>
      <c r="Q579" s="42">
        <f>IFERROR(VLOOKUP($H579,'Water F Rev'!$A:$L,17,FALSE),0)</f>
        <v>0</v>
      </c>
      <c r="R579" s="34">
        <f>IFERROR(VLOOKUP($H579,'Water F Exp'!$A:$K,15,FALSE),0)</f>
        <v>0</v>
      </c>
      <c r="S579" s="34">
        <f>IFERROR(VLOOKUP($H579,'Water F Exp'!$A:$K,16,FALSE),0)</f>
        <v>0</v>
      </c>
      <c r="T579" s="42">
        <f>IFERROR(VLOOKUP($H579,'Water F Exp'!$A:$K,17,FALSE),0)</f>
        <v>0</v>
      </c>
      <c r="U579" s="34">
        <f ca="1">IFERROR(VLOOKUP($H579,'Sewer F Rev'!$A:$E,15,FALSE),0)</f>
        <v>0</v>
      </c>
      <c r="V579" s="34">
        <f ca="1">IFERROR(VLOOKUP($H579,'Sewer F Rev'!$A:$E,16,FALSE),0)</f>
        <v>0</v>
      </c>
      <c r="W579" s="42">
        <f ca="1">IFERROR(VLOOKUP($H579,'Sewer F Rev'!$A:$E,17,FALSE),0)</f>
        <v>0</v>
      </c>
      <c r="X579" s="34">
        <f>IFERROR(VLOOKUP($H579,'Sewer F Exp'!$A:$B,15,FALSE),0)</f>
        <v>0</v>
      </c>
      <c r="Y579" s="34">
        <f>IFERROR(VLOOKUP($H579,'Sewer F Exp'!$A:$B,16,FALSE),0)</f>
        <v>0</v>
      </c>
      <c r="Z579" s="42">
        <f>IFERROR(VLOOKUP($H579,'Sewer F Exp'!$A:$B,17,FALSE),0)</f>
        <v>0</v>
      </c>
      <c r="AA579" s="34">
        <f>IFERROR(VLOOKUP($H579,'Refuse F Rev'!$A:$E,15,FALSE),0)</f>
        <v>0</v>
      </c>
      <c r="AB579" s="34">
        <f>IFERROR(VLOOKUP($H579,'Refuse F Rev'!$A:$E,16,FALSE),0)</f>
        <v>0</v>
      </c>
      <c r="AC579" s="42">
        <f>IFERROR(VLOOKUP($H579,'Refuse F Rev'!$A:$E,17,FALSE),0)</f>
        <v>0</v>
      </c>
      <c r="AD579" s="34">
        <f>IFERROR(VLOOKUP($H579,'Refuse F Exp'!$A:$E,15,FALSE),0)</f>
        <v>0</v>
      </c>
      <c r="AE579" s="34">
        <f>IFERROR(VLOOKUP($H579,'Refuse F Exp'!$A:$E,16,FALSE),0)</f>
        <v>0</v>
      </c>
      <c r="AF579" s="42">
        <f>IFERROR(VLOOKUP($H579,'Refuse F Exp'!$A:$E,17,FALSE),0)</f>
        <v>0</v>
      </c>
      <c r="AG579" s="34">
        <f>IFERROR(VLOOKUP($H579,#REF!,10,FALSE),0)</f>
        <v>0</v>
      </c>
      <c r="AH579" s="34">
        <f>IFERROR(VLOOKUP($H579,#REF!,11,FALSE),0)</f>
        <v>0</v>
      </c>
      <c r="AI579" s="42">
        <f>IFERROR(VLOOKUP($H579,#REF!,12,FALSE),0)</f>
        <v>0</v>
      </c>
      <c r="AJ579" s="34">
        <f>IFERROR(VLOOKUP($H579,#REF!,10,FALSE),0)</f>
        <v>0</v>
      </c>
      <c r="AK579" s="34">
        <f>IFERROR(VLOOKUP($H579,#REF!,11,FALSE),0)</f>
        <v>0</v>
      </c>
      <c r="AL579" s="42">
        <f>IFERROR(VLOOKUP($H579,#REF!,12,FALSE),0)</f>
        <v>0</v>
      </c>
      <c r="AM579" s="34">
        <f>IFERROR(VLOOKUP($H579,#REF!,10,FALSE),0)</f>
        <v>0</v>
      </c>
      <c r="AN579" s="34">
        <f>IFERROR(VLOOKUP($H579,#REF!,11,FALSE),0)</f>
        <v>0</v>
      </c>
      <c r="AO579" s="42">
        <f>IFERROR(VLOOKUP($H579,#REF!,12,FALSE),0)</f>
        <v>0</v>
      </c>
      <c r="AP579" s="34">
        <f>IFERROR(VLOOKUP($H579,#REF!,10,FALSE),0)</f>
        <v>0</v>
      </c>
      <c r="AQ579" s="34">
        <f>IFERROR(VLOOKUP($H579,#REF!,11,FALSE),0)</f>
        <v>0</v>
      </c>
      <c r="AR579" s="42">
        <f>IFERROR(VLOOKUP($H579,#REF!,12,FALSE),0)</f>
        <v>0</v>
      </c>
      <c r="AS579" s="34">
        <f>IFERROR(VLOOKUP($H579,#REF!,13,FALSE),0)</f>
        <v>0</v>
      </c>
      <c r="AT579" s="34">
        <f>IFERROR(VLOOKUP($H579,#REF!,14,FALSE),0)</f>
        <v>0</v>
      </c>
      <c r="AU579" s="42">
        <f>IFERROR(VLOOKUP($H579,#REF!,15,FALSE),0)</f>
        <v>0</v>
      </c>
      <c r="AV579" s="34">
        <f>IFERROR(VLOOKUP($H579,#REF!,15,FALSE),0)</f>
        <v>0</v>
      </c>
      <c r="AW579" s="34">
        <f>IFERROR(VLOOKUP($H579,#REF!,16,FALSE),0)</f>
        <v>0</v>
      </c>
      <c r="AX579" s="42">
        <f>IFERROR(VLOOKUP($H579,#REF!,17,FALSE),0)</f>
        <v>0</v>
      </c>
    </row>
    <row r="580" spans="1:50" x14ac:dyDescent="0.3">
      <c r="A580" s="33" t="str">
        <f t="shared" ref="A580:A643" si="36">+TRIM(H580)</f>
        <v>F -8310-4-126</v>
      </c>
      <c r="B580" s="33" t="str">
        <f>+'R&amp;E EXPORT'!B579</f>
        <v>WATER ADMIN-INTERNET ACCESS (CQ SIMPLE)</v>
      </c>
      <c r="C580" t="str">
        <f>IFERROR(VLOOKUP(A580,'MCSJ Export'!A:C,3,FALSE),"")</f>
        <v>Sub Account</v>
      </c>
      <c r="D580" s="37">
        <f t="shared" ref="D580:D643" ca="1" si="37">+I580+L580+O580+R580+U580+X580+AA580+AD580+AG580+AJ580+AM580+AP580+AS580+AV580</f>
        <v>0</v>
      </c>
      <c r="E580" s="37">
        <f t="shared" ref="E580:E643" ca="1" si="38">+J580+M580+P580+S580+V580+Y580+AB580+AE580+AH580+AK580+AN580+AQ580+AT580+AW580</f>
        <v>0</v>
      </c>
      <c r="F580" s="37">
        <f t="shared" ref="F580:F643" ca="1" si="39">+K580+N580+Q580+T580+W580+Z580+AC580+AF580+AI580+AL580+AO580+AR580+AU580+AX580</f>
        <v>0</v>
      </c>
      <c r="G580" s="37"/>
      <c r="H580" s="33" t="str">
        <f>+'R&amp;E EXPORT'!A579</f>
        <v>F -8310-4-126</v>
      </c>
      <c r="I580" s="34">
        <f>IFERROR(VLOOKUP($H580,'Gen F Rev'!$A:$M,15,FALSE),0)</f>
        <v>0</v>
      </c>
      <c r="J580" s="34">
        <f>IFERROR(VLOOKUP($H580,'Gen F Rev'!$A:$M,16,FALSE),0)</f>
        <v>0</v>
      </c>
      <c r="K580" s="42">
        <f>IFERROR(VLOOKUP($H580,'Gen F Rev'!$A:$M,17,FALSE),0)</f>
        <v>0</v>
      </c>
      <c r="L580" s="34">
        <f>IFERROR(VLOOKUP($H580,'Gen F Exp'!$A:$E,15,FALSE),0)</f>
        <v>0</v>
      </c>
      <c r="M580" s="34">
        <f>IFERROR(VLOOKUP($H580,'Gen F Exp'!$A:$E,16,FALSE),0)</f>
        <v>0</v>
      </c>
      <c r="N580" s="42">
        <f>IFERROR(VLOOKUP($H580,'Gen F Exp'!$A:$E,17,FALSE),0)</f>
        <v>0</v>
      </c>
      <c r="O580" s="34">
        <f>IFERROR(VLOOKUP($H580,'Water F Rev'!$A:$L,15,FALSE),0)</f>
        <v>0</v>
      </c>
      <c r="P580" s="34">
        <f>IFERROR(VLOOKUP($H580,'Water F Rev'!$A:$L,16,FALSE),0)</f>
        <v>0</v>
      </c>
      <c r="Q580" s="42">
        <f>IFERROR(VLOOKUP($H580,'Water F Rev'!$A:$L,17,FALSE),0)</f>
        <v>0</v>
      </c>
      <c r="R580" s="34">
        <f>IFERROR(VLOOKUP($H580,'Water F Exp'!$A:$K,15,FALSE),0)</f>
        <v>0</v>
      </c>
      <c r="S580" s="34">
        <f>IFERROR(VLOOKUP($H580,'Water F Exp'!$A:$K,16,FALSE),0)</f>
        <v>0</v>
      </c>
      <c r="T580" s="42">
        <f>IFERROR(VLOOKUP($H580,'Water F Exp'!$A:$K,17,FALSE),0)</f>
        <v>0</v>
      </c>
      <c r="U580" s="34">
        <f ca="1">IFERROR(VLOOKUP($H580,'Sewer F Rev'!$A:$E,15,FALSE),0)</f>
        <v>0</v>
      </c>
      <c r="V580" s="34">
        <f ca="1">IFERROR(VLOOKUP($H580,'Sewer F Rev'!$A:$E,16,FALSE),0)</f>
        <v>0</v>
      </c>
      <c r="W580" s="42">
        <f ca="1">IFERROR(VLOOKUP($H580,'Sewer F Rev'!$A:$E,17,FALSE),0)</f>
        <v>0</v>
      </c>
      <c r="X580" s="34">
        <f>IFERROR(VLOOKUP($H580,'Sewer F Exp'!$A:$B,15,FALSE),0)</f>
        <v>0</v>
      </c>
      <c r="Y580" s="34">
        <f>IFERROR(VLOOKUP($H580,'Sewer F Exp'!$A:$B,16,FALSE),0)</f>
        <v>0</v>
      </c>
      <c r="Z580" s="42">
        <f>IFERROR(VLOOKUP($H580,'Sewer F Exp'!$A:$B,17,FALSE),0)</f>
        <v>0</v>
      </c>
      <c r="AA580" s="34">
        <f>IFERROR(VLOOKUP($H580,'Refuse F Rev'!$A:$E,15,FALSE),0)</f>
        <v>0</v>
      </c>
      <c r="AB580" s="34">
        <f>IFERROR(VLOOKUP($H580,'Refuse F Rev'!$A:$E,16,FALSE),0)</f>
        <v>0</v>
      </c>
      <c r="AC580" s="42">
        <f>IFERROR(VLOOKUP($H580,'Refuse F Rev'!$A:$E,17,FALSE),0)</f>
        <v>0</v>
      </c>
      <c r="AD580" s="34">
        <f>IFERROR(VLOOKUP($H580,'Refuse F Exp'!$A:$E,15,FALSE),0)</f>
        <v>0</v>
      </c>
      <c r="AE580" s="34">
        <f>IFERROR(VLOOKUP($H580,'Refuse F Exp'!$A:$E,16,FALSE),0)</f>
        <v>0</v>
      </c>
      <c r="AF580" s="42">
        <f>IFERROR(VLOOKUP($H580,'Refuse F Exp'!$A:$E,17,FALSE),0)</f>
        <v>0</v>
      </c>
      <c r="AG580" s="34">
        <f>IFERROR(VLOOKUP($H580,#REF!,10,FALSE),0)</f>
        <v>0</v>
      </c>
      <c r="AH580" s="34">
        <f>IFERROR(VLOOKUP($H580,#REF!,11,FALSE),0)</f>
        <v>0</v>
      </c>
      <c r="AI580" s="42">
        <f>IFERROR(VLOOKUP($H580,#REF!,12,FALSE),0)</f>
        <v>0</v>
      </c>
      <c r="AJ580" s="34">
        <f>IFERROR(VLOOKUP($H580,#REF!,10,FALSE),0)</f>
        <v>0</v>
      </c>
      <c r="AK580" s="34">
        <f>IFERROR(VLOOKUP($H580,#REF!,11,FALSE),0)</f>
        <v>0</v>
      </c>
      <c r="AL580" s="42">
        <f>IFERROR(VLOOKUP($H580,#REF!,12,FALSE),0)</f>
        <v>0</v>
      </c>
      <c r="AM580" s="34">
        <f>IFERROR(VLOOKUP($H580,#REF!,10,FALSE),0)</f>
        <v>0</v>
      </c>
      <c r="AN580" s="34">
        <f>IFERROR(VLOOKUP($H580,#REF!,11,FALSE),0)</f>
        <v>0</v>
      </c>
      <c r="AO580" s="42">
        <f>IFERROR(VLOOKUP($H580,#REF!,12,FALSE),0)</f>
        <v>0</v>
      </c>
      <c r="AP580" s="34">
        <f>IFERROR(VLOOKUP($H580,#REF!,10,FALSE),0)</f>
        <v>0</v>
      </c>
      <c r="AQ580" s="34">
        <f>IFERROR(VLOOKUP($H580,#REF!,11,FALSE),0)</f>
        <v>0</v>
      </c>
      <c r="AR580" s="42">
        <f>IFERROR(VLOOKUP($H580,#REF!,12,FALSE),0)</f>
        <v>0</v>
      </c>
      <c r="AS580" s="34">
        <f>IFERROR(VLOOKUP($H580,#REF!,13,FALSE),0)</f>
        <v>0</v>
      </c>
      <c r="AT580" s="34">
        <f>IFERROR(VLOOKUP($H580,#REF!,14,FALSE),0)</f>
        <v>0</v>
      </c>
      <c r="AU580" s="42">
        <f>IFERROR(VLOOKUP($H580,#REF!,15,FALSE),0)</f>
        <v>0</v>
      </c>
      <c r="AV580" s="34">
        <f>IFERROR(VLOOKUP($H580,#REF!,15,FALSE),0)</f>
        <v>0</v>
      </c>
      <c r="AW580" s="34">
        <f>IFERROR(VLOOKUP($H580,#REF!,16,FALSE),0)</f>
        <v>0</v>
      </c>
      <c r="AX580" s="42">
        <f>IFERROR(VLOOKUP($H580,#REF!,17,FALSE),0)</f>
        <v>0</v>
      </c>
    </row>
    <row r="581" spans="1:50" x14ac:dyDescent="0.3">
      <c r="A581" s="33" t="str">
        <f t="shared" si="36"/>
        <v>F -8310-4-133</v>
      </c>
      <c r="B581" s="33" t="str">
        <f>+'R&amp;E EXPORT'!B580</f>
        <v>WATER ADMIN-COMPUTER-MAINTAGREE/LICENSE</v>
      </c>
      <c r="C581" t="str">
        <f>IFERROR(VLOOKUP(A581,'MCSJ Export'!A:C,3,FALSE),"")</f>
        <v>Sub Account</v>
      </c>
      <c r="D581" s="37">
        <f t="shared" ca="1" si="37"/>
        <v>0</v>
      </c>
      <c r="E581" s="37">
        <f t="shared" ca="1" si="38"/>
        <v>0</v>
      </c>
      <c r="F581" s="37">
        <f t="shared" ca="1" si="39"/>
        <v>0</v>
      </c>
      <c r="G581" s="37"/>
      <c r="H581" s="33" t="str">
        <f>+'R&amp;E EXPORT'!A580</f>
        <v>F -8310-4-133</v>
      </c>
      <c r="I581" s="34">
        <f>IFERROR(VLOOKUP($H581,'Gen F Rev'!$A:$M,15,FALSE),0)</f>
        <v>0</v>
      </c>
      <c r="J581" s="34">
        <f>IFERROR(VLOOKUP($H581,'Gen F Rev'!$A:$M,16,FALSE),0)</f>
        <v>0</v>
      </c>
      <c r="K581" s="42">
        <f>IFERROR(VLOOKUP($H581,'Gen F Rev'!$A:$M,17,FALSE),0)</f>
        <v>0</v>
      </c>
      <c r="L581" s="34">
        <f>IFERROR(VLOOKUP($H581,'Gen F Exp'!$A:$E,15,FALSE),0)</f>
        <v>0</v>
      </c>
      <c r="M581" s="34">
        <f>IFERROR(VLOOKUP($H581,'Gen F Exp'!$A:$E,16,FALSE),0)</f>
        <v>0</v>
      </c>
      <c r="N581" s="42">
        <f>IFERROR(VLOOKUP($H581,'Gen F Exp'!$A:$E,17,FALSE),0)</f>
        <v>0</v>
      </c>
      <c r="O581" s="34">
        <f>IFERROR(VLOOKUP($H581,'Water F Rev'!$A:$L,15,FALSE),0)</f>
        <v>0</v>
      </c>
      <c r="P581" s="34">
        <f>IFERROR(VLOOKUP($H581,'Water F Rev'!$A:$L,16,FALSE),0)</f>
        <v>0</v>
      </c>
      <c r="Q581" s="42">
        <f>IFERROR(VLOOKUP($H581,'Water F Rev'!$A:$L,17,FALSE),0)</f>
        <v>0</v>
      </c>
      <c r="R581" s="34">
        <f>IFERROR(VLOOKUP($H581,'Water F Exp'!$A:$K,15,FALSE),0)</f>
        <v>0</v>
      </c>
      <c r="S581" s="34">
        <f>IFERROR(VLOOKUP($H581,'Water F Exp'!$A:$K,16,FALSE),0)</f>
        <v>0</v>
      </c>
      <c r="T581" s="42">
        <f>IFERROR(VLOOKUP($H581,'Water F Exp'!$A:$K,17,FALSE),0)</f>
        <v>0</v>
      </c>
      <c r="U581" s="34">
        <f ca="1">IFERROR(VLOOKUP($H581,'Sewer F Rev'!$A:$E,15,FALSE),0)</f>
        <v>0</v>
      </c>
      <c r="V581" s="34">
        <f ca="1">IFERROR(VLOOKUP($H581,'Sewer F Rev'!$A:$E,16,FALSE),0)</f>
        <v>0</v>
      </c>
      <c r="W581" s="42">
        <f ca="1">IFERROR(VLOOKUP($H581,'Sewer F Rev'!$A:$E,17,FALSE),0)</f>
        <v>0</v>
      </c>
      <c r="X581" s="34">
        <f>IFERROR(VLOOKUP($H581,'Sewer F Exp'!$A:$B,15,FALSE),0)</f>
        <v>0</v>
      </c>
      <c r="Y581" s="34">
        <f>IFERROR(VLOOKUP($H581,'Sewer F Exp'!$A:$B,16,FALSE),0)</f>
        <v>0</v>
      </c>
      <c r="Z581" s="42">
        <f>IFERROR(VLOOKUP($H581,'Sewer F Exp'!$A:$B,17,FALSE),0)</f>
        <v>0</v>
      </c>
      <c r="AA581" s="34">
        <f>IFERROR(VLOOKUP($H581,'Refuse F Rev'!$A:$E,15,FALSE),0)</f>
        <v>0</v>
      </c>
      <c r="AB581" s="34">
        <f>IFERROR(VLOOKUP($H581,'Refuse F Rev'!$A:$E,16,FALSE),0)</f>
        <v>0</v>
      </c>
      <c r="AC581" s="42">
        <f>IFERROR(VLOOKUP($H581,'Refuse F Rev'!$A:$E,17,FALSE),0)</f>
        <v>0</v>
      </c>
      <c r="AD581" s="34">
        <f>IFERROR(VLOOKUP($H581,'Refuse F Exp'!$A:$E,15,FALSE),0)</f>
        <v>0</v>
      </c>
      <c r="AE581" s="34">
        <f>IFERROR(VLOOKUP($H581,'Refuse F Exp'!$A:$E,16,FALSE),0)</f>
        <v>0</v>
      </c>
      <c r="AF581" s="42">
        <f>IFERROR(VLOOKUP($H581,'Refuse F Exp'!$A:$E,17,FALSE),0)</f>
        <v>0</v>
      </c>
      <c r="AG581" s="34">
        <f>IFERROR(VLOOKUP($H581,#REF!,10,FALSE),0)</f>
        <v>0</v>
      </c>
      <c r="AH581" s="34">
        <f>IFERROR(VLOOKUP($H581,#REF!,11,FALSE),0)</f>
        <v>0</v>
      </c>
      <c r="AI581" s="42">
        <f>IFERROR(VLOOKUP($H581,#REF!,12,FALSE),0)</f>
        <v>0</v>
      </c>
      <c r="AJ581" s="34">
        <f>IFERROR(VLOOKUP($H581,#REF!,10,FALSE),0)</f>
        <v>0</v>
      </c>
      <c r="AK581" s="34">
        <f>IFERROR(VLOOKUP($H581,#REF!,11,FALSE),0)</f>
        <v>0</v>
      </c>
      <c r="AL581" s="42">
        <f>IFERROR(VLOOKUP($H581,#REF!,12,FALSE),0)</f>
        <v>0</v>
      </c>
      <c r="AM581" s="34">
        <f>IFERROR(VLOOKUP($H581,#REF!,10,FALSE),0)</f>
        <v>0</v>
      </c>
      <c r="AN581" s="34">
        <f>IFERROR(VLOOKUP($H581,#REF!,11,FALSE),0)</f>
        <v>0</v>
      </c>
      <c r="AO581" s="42">
        <f>IFERROR(VLOOKUP($H581,#REF!,12,FALSE),0)</f>
        <v>0</v>
      </c>
      <c r="AP581" s="34">
        <f>IFERROR(VLOOKUP($H581,#REF!,10,FALSE),0)</f>
        <v>0</v>
      </c>
      <c r="AQ581" s="34">
        <f>IFERROR(VLOOKUP($H581,#REF!,11,FALSE),0)</f>
        <v>0</v>
      </c>
      <c r="AR581" s="42">
        <f>IFERROR(VLOOKUP($H581,#REF!,12,FALSE),0)</f>
        <v>0</v>
      </c>
      <c r="AS581" s="34">
        <f>IFERROR(VLOOKUP($H581,#REF!,13,FALSE),0)</f>
        <v>0</v>
      </c>
      <c r="AT581" s="34">
        <f>IFERROR(VLOOKUP($H581,#REF!,14,FALSE),0)</f>
        <v>0</v>
      </c>
      <c r="AU581" s="42">
        <f>IFERROR(VLOOKUP($H581,#REF!,15,FALSE),0)</f>
        <v>0</v>
      </c>
      <c r="AV581" s="34">
        <f>IFERROR(VLOOKUP($H581,#REF!,15,FALSE),0)</f>
        <v>0</v>
      </c>
      <c r="AW581" s="34">
        <f>IFERROR(VLOOKUP($H581,#REF!,16,FALSE),0)</f>
        <v>0</v>
      </c>
      <c r="AX581" s="42">
        <f>IFERROR(VLOOKUP($H581,#REF!,17,FALSE),0)</f>
        <v>0</v>
      </c>
    </row>
    <row r="582" spans="1:50" x14ac:dyDescent="0.3">
      <c r="A582" s="33" t="str">
        <f t="shared" si="36"/>
        <v>F -8310-4-339</v>
      </c>
      <c r="B582" s="33" t="str">
        <f>+'R&amp;E EXPORT'!B581</f>
        <v>WATER ADMIN-TELEPHONE REPAIR SYSTEM</v>
      </c>
      <c r="C582" t="str">
        <f>IFERROR(VLOOKUP(A582,'MCSJ Export'!A:C,3,FALSE),"")</f>
        <v>Sub Account</v>
      </c>
      <c r="D582" s="37">
        <f t="shared" ca="1" si="37"/>
        <v>0</v>
      </c>
      <c r="E582" s="37">
        <f t="shared" ca="1" si="38"/>
        <v>0</v>
      </c>
      <c r="F582" s="37">
        <f t="shared" ca="1" si="39"/>
        <v>0</v>
      </c>
      <c r="G582" s="37"/>
      <c r="H582" s="33" t="str">
        <f>+'R&amp;E EXPORT'!A581</f>
        <v>F -8310-4-339</v>
      </c>
      <c r="I582" s="34">
        <f>IFERROR(VLOOKUP($H582,'Gen F Rev'!$A:$M,15,FALSE),0)</f>
        <v>0</v>
      </c>
      <c r="J582" s="34">
        <f>IFERROR(VLOOKUP($H582,'Gen F Rev'!$A:$M,16,FALSE),0)</f>
        <v>0</v>
      </c>
      <c r="K582" s="42">
        <f>IFERROR(VLOOKUP($H582,'Gen F Rev'!$A:$M,17,FALSE),0)</f>
        <v>0</v>
      </c>
      <c r="L582" s="34">
        <f>IFERROR(VLOOKUP($H582,'Gen F Exp'!$A:$E,15,FALSE),0)</f>
        <v>0</v>
      </c>
      <c r="M582" s="34">
        <f>IFERROR(VLOOKUP($H582,'Gen F Exp'!$A:$E,16,FALSE),0)</f>
        <v>0</v>
      </c>
      <c r="N582" s="42">
        <f>IFERROR(VLOOKUP($H582,'Gen F Exp'!$A:$E,17,FALSE),0)</f>
        <v>0</v>
      </c>
      <c r="O582" s="34">
        <f>IFERROR(VLOOKUP($H582,'Water F Rev'!$A:$L,15,FALSE),0)</f>
        <v>0</v>
      </c>
      <c r="P582" s="34">
        <f>IFERROR(VLOOKUP($H582,'Water F Rev'!$A:$L,16,FALSE),0)</f>
        <v>0</v>
      </c>
      <c r="Q582" s="42">
        <f>IFERROR(VLOOKUP($H582,'Water F Rev'!$A:$L,17,FALSE),0)</f>
        <v>0</v>
      </c>
      <c r="R582" s="34">
        <f>IFERROR(VLOOKUP($H582,'Water F Exp'!$A:$K,15,FALSE),0)</f>
        <v>0</v>
      </c>
      <c r="S582" s="34">
        <f>IFERROR(VLOOKUP($H582,'Water F Exp'!$A:$K,16,FALSE),0)</f>
        <v>0</v>
      </c>
      <c r="T582" s="42">
        <f>IFERROR(VLOOKUP($H582,'Water F Exp'!$A:$K,17,FALSE),0)</f>
        <v>0</v>
      </c>
      <c r="U582" s="34">
        <f ca="1">IFERROR(VLOOKUP($H582,'Sewer F Rev'!$A:$E,15,FALSE),0)</f>
        <v>0</v>
      </c>
      <c r="V582" s="34">
        <f ca="1">IFERROR(VLOOKUP($H582,'Sewer F Rev'!$A:$E,16,FALSE),0)</f>
        <v>0</v>
      </c>
      <c r="W582" s="42">
        <f ca="1">IFERROR(VLOOKUP($H582,'Sewer F Rev'!$A:$E,17,FALSE),0)</f>
        <v>0</v>
      </c>
      <c r="X582" s="34">
        <f>IFERROR(VLOOKUP($H582,'Sewer F Exp'!$A:$B,15,FALSE),0)</f>
        <v>0</v>
      </c>
      <c r="Y582" s="34">
        <f>IFERROR(VLOOKUP($H582,'Sewer F Exp'!$A:$B,16,FALSE),0)</f>
        <v>0</v>
      </c>
      <c r="Z582" s="42">
        <f>IFERROR(VLOOKUP($H582,'Sewer F Exp'!$A:$B,17,FALSE),0)</f>
        <v>0</v>
      </c>
      <c r="AA582" s="34">
        <f>IFERROR(VLOOKUP($H582,'Refuse F Rev'!$A:$E,15,FALSE),0)</f>
        <v>0</v>
      </c>
      <c r="AB582" s="34">
        <f>IFERROR(VLOOKUP($H582,'Refuse F Rev'!$A:$E,16,FALSE),0)</f>
        <v>0</v>
      </c>
      <c r="AC582" s="42">
        <f>IFERROR(VLOOKUP($H582,'Refuse F Rev'!$A:$E,17,FALSE),0)</f>
        <v>0</v>
      </c>
      <c r="AD582" s="34">
        <f>IFERROR(VLOOKUP($H582,'Refuse F Exp'!$A:$E,15,FALSE),0)</f>
        <v>0</v>
      </c>
      <c r="AE582" s="34">
        <f>IFERROR(VLOOKUP($H582,'Refuse F Exp'!$A:$E,16,FALSE),0)</f>
        <v>0</v>
      </c>
      <c r="AF582" s="42">
        <f>IFERROR(VLOOKUP($H582,'Refuse F Exp'!$A:$E,17,FALSE),0)</f>
        <v>0</v>
      </c>
      <c r="AG582" s="34">
        <f>IFERROR(VLOOKUP($H582,#REF!,10,FALSE),0)</f>
        <v>0</v>
      </c>
      <c r="AH582" s="34">
        <f>IFERROR(VLOOKUP($H582,#REF!,11,FALSE),0)</f>
        <v>0</v>
      </c>
      <c r="AI582" s="42">
        <f>IFERROR(VLOOKUP($H582,#REF!,12,FALSE),0)</f>
        <v>0</v>
      </c>
      <c r="AJ582" s="34">
        <f>IFERROR(VLOOKUP($H582,#REF!,10,FALSE),0)</f>
        <v>0</v>
      </c>
      <c r="AK582" s="34">
        <f>IFERROR(VLOOKUP($H582,#REF!,11,FALSE),0)</f>
        <v>0</v>
      </c>
      <c r="AL582" s="42">
        <f>IFERROR(VLOOKUP($H582,#REF!,12,FALSE),0)</f>
        <v>0</v>
      </c>
      <c r="AM582" s="34">
        <f>IFERROR(VLOOKUP($H582,#REF!,10,FALSE),0)</f>
        <v>0</v>
      </c>
      <c r="AN582" s="34">
        <f>IFERROR(VLOOKUP($H582,#REF!,11,FALSE),0)</f>
        <v>0</v>
      </c>
      <c r="AO582" s="42">
        <f>IFERROR(VLOOKUP($H582,#REF!,12,FALSE),0)</f>
        <v>0</v>
      </c>
      <c r="AP582" s="34">
        <f>IFERROR(VLOOKUP($H582,#REF!,10,FALSE),0)</f>
        <v>0</v>
      </c>
      <c r="AQ582" s="34">
        <f>IFERROR(VLOOKUP($H582,#REF!,11,FALSE),0)</f>
        <v>0</v>
      </c>
      <c r="AR582" s="42">
        <f>IFERROR(VLOOKUP($H582,#REF!,12,FALSE),0)</f>
        <v>0</v>
      </c>
      <c r="AS582" s="34">
        <f>IFERROR(VLOOKUP($H582,#REF!,13,FALSE),0)</f>
        <v>0</v>
      </c>
      <c r="AT582" s="34">
        <f>IFERROR(VLOOKUP($H582,#REF!,14,FALSE),0)</f>
        <v>0</v>
      </c>
      <c r="AU582" s="42">
        <f>IFERROR(VLOOKUP($H582,#REF!,15,FALSE),0)</f>
        <v>0</v>
      </c>
      <c r="AV582" s="34">
        <f>IFERROR(VLOOKUP($H582,#REF!,15,FALSE),0)</f>
        <v>0</v>
      </c>
      <c r="AW582" s="34">
        <f>IFERROR(VLOOKUP($H582,#REF!,16,FALSE),0)</f>
        <v>0</v>
      </c>
      <c r="AX582" s="42">
        <f>IFERROR(VLOOKUP($H582,#REF!,17,FALSE),0)</f>
        <v>0</v>
      </c>
    </row>
    <row r="583" spans="1:50" x14ac:dyDescent="0.3">
      <c r="A583" s="33" t="str">
        <f t="shared" si="36"/>
        <v>F -8310-4-340</v>
      </c>
      <c r="B583" s="33" t="str">
        <f>+'R&amp;E EXPORT'!B582</f>
        <v>WATER ADMIN-TELEPHONE/CELLULAR (VERIZON)</v>
      </c>
      <c r="C583" t="str">
        <f>IFERROR(VLOOKUP(A583,'MCSJ Export'!A:C,3,FALSE),"")</f>
        <v>Sub Account</v>
      </c>
      <c r="D583" s="37">
        <f t="shared" ca="1" si="37"/>
        <v>0</v>
      </c>
      <c r="E583" s="37">
        <f t="shared" ca="1" si="38"/>
        <v>0</v>
      </c>
      <c r="F583" s="37">
        <f t="shared" ca="1" si="39"/>
        <v>0</v>
      </c>
      <c r="G583" s="37"/>
      <c r="H583" s="33" t="str">
        <f>+'R&amp;E EXPORT'!A582</f>
        <v>F -8310-4-340</v>
      </c>
      <c r="I583" s="34">
        <f>IFERROR(VLOOKUP($H583,'Gen F Rev'!$A:$M,15,FALSE),0)</f>
        <v>0</v>
      </c>
      <c r="J583" s="34">
        <f>IFERROR(VLOOKUP($H583,'Gen F Rev'!$A:$M,16,FALSE),0)</f>
        <v>0</v>
      </c>
      <c r="K583" s="42">
        <f>IFERROR(VLOOKUP($H583,'Gen F Rev'!$A:$M,17,FALSE),0)</f>
        <v>0</v>
      </c>
      <c r="L583" s="34">
        <f>IFERROR(VLOOKUP($H583,'Gen F Exp'!$A:$E,15,FALSE),0)</f>
        <v>0</v>
      </c>
      <c r="M583" s="34">
        <f>IFERROR(VLOOKUP($H583,'Gen F Exp'!$A:$E,16,FALSE),0)</f>
        <v>0</v>
      </c>
      <c r="N583" s="42">
        <f>IFERROR(VLOOKUP($H583,'Gen F Exp'!$A:$E,17,FALSE),0)</f>
        <v>0</v>
      </c>
      <c r="O583" s="34">
        <f>IFERROR(VLOOKUP($H583,'Water F Rev'!$A:$L,15,FALSE),0)</f>
        <v>0</v>
      </c>
      <c r="P583" s="34">
        <f>IFERROR(VLOOKUP($H583,'Water F Rev'!$A:$L,16,FALSE),0)</f>
        <v>0</v>
      </c>
      <c r="Q583" s="42">
        <f>IFERROR(VLOOKUP($H583,'Water F Rev'!$A:$L,17,FALSE),0)</f>
        <v>0</v>
      </c>
      <c r="R583" s="34">
        <f>IFERROR(VLOOKUP($H583,'Water F Exp'!$A:$K,15,FALSE),0)</f>
        <v>0</v>
      </c>
      <c r="S583" s="34">
        <f>IFERROR(VLOOKUP($H583,'Water F Exp'!$A:$K,16,FALSE),0)</f>
        <v>0</v>
      </c>
      <c r="T583" s="42">
        <f>IFERROR(VLOOKUP($H583,'Water F Exp'!$A:$K,17,FALSE),0)</f>
        <v>0</v>
      </c>
      <c r="U583" s="34">
        <f ca="1">IFERROR(VLOOKUP($H583,'Sewer F Rev'!$A:$E,15,FALSE),0)</f>
        <v>0</v>
      </c>
      <c r="V583" s="34">
        <f ca="1">IFERROR(VLOOKUP($H583,'Sewer F Rev'!$A:$E,16,FALSE),0)</f>
        <v>0</v>
      </c>
      <c r="W583" s="42">
        <f ca="1">IFERROR(VLOOKUP($H583,'Sewer F Rev'!$A:$E,17,FALSE),0)</f>
        <v>0</v>
      </c>
      <c r="X583" s="34">
        <f>IFERROR(VLOOKUP($H583,'Sewer F Exp'!$A:$B,15,FALSE),0)</f>
        <v>0</v>
      </c>
      <c r="Y583" s="34">
        <f>IFERROR(VLOOKUP($H583,'Sewer F Exp'!$A:$B,16,FALSE),0)</f>
        <v>0</v>
      </c>
      <c r="Z583" s="42">
        <f>IFERROR(VLOOKUP($H583,'Sewer F Exp'!$A:$B,17,FALSE),0)</f>
        <v>0</v>
      </c>
      <c r="AA583" s="34">
        <f>IFERROR(VLOOKUP($H583,'Refuse F Rev'!$A:$E,15,FALSE),0)</f>
        <v>0</v>
      </c>
      <c r="AB583" s="34">
        <f>IFERROR(VLOOKUP($H583,'Refuse F Rev'!$A:$E,16,FALSE),0)</f>
        <v>0</v>
      </c>
      <c r="AC583" s="42">
        <f>IFERROR(VLOOKUP($H583,'Refuse F Rev'!$A:$E,17,FALSE),0)</f>
        <v>0</v>
      </c>
      <c r="AD583" s="34">
        <f>IFERROR(VLOOKUP($H583,'Refuse F Exp'!$A:$E,15,FALSE),0)</f>
        <v>0</v>
      </c>
      <c r="AE583" s="34">
        <f>IFERROR(VLOOKUP($H583,'Refuse F Exp'!$A:$E,16,FALSE),0)</f>
        <v>0</v>
      </c>
      <c r="AF583" s="42">
        <f>IFERROR(VLOOKUP($H583,'Refuse F Exp'!$A:$E,17,FALSE),0)</f>
        <v>0</v>
      </c>
      <c r="AG583" s="34">
        <f>IFERROR(VLOOKUP($H583,#REF!,10,FALSE),0)</f>
        <v>0</v>
      </c>
      <c r="AH583" s="34">
        <f>IFERROR(VLOOKUP($H583,#REF!,11,FALSE),0)</f>
        <v>0</v>
      </c>
      <c r="AI583" s="42">
        <f>IFERROR(VLOOKUP($H583,#REF!,12,FALSE),0)</f>
        <v>0</v>
      </c>
      <c r="AJ583" s="34">
        <f>IFERROR(VLOOKUP($H583,#REF!,10,FALSE),0)</f>
        <v>0</v>
      </c>
      <c r="AK583" s="34">
        <f>IFERROR(VLOOKUP($H583,#REF!,11,FALSE),0)</f>
        <v>0</v>
      </c>
      <c r="AL583" s="42">
        <f>IFERROR(VLOOKUP($H583,#REF!,12,FALSE),0)</f>
        <v>0</v>
      </c>
      <c r="AM583" s="34">
        <f>IFERROR(VLOOKUP($H583,#REF!,10,FALSE),0)</f>
        <v>0</v>
      </c>
      <c r="AN583" s="34">
        <f>IFERROR(VLOOKUP($H583,#REF!,11,FALSE),0)</f>
        <v>0</v>
      </c>
      <c r="AO583" s="42">
        <f>IFERROR(VLOOKUP($H583,#REF!,12,FALSE),0)</f>
        <v>0</v>
      </c>
      <c r="AP583" s="34">
        <f>IFERROR(VLOOKUP($H583,#REF!,10,FALSE),0)</f>
        <v>0</v>
      </c>
      <c r="AQ583" s="34">
        <f>IFERROR(VLOOKUP($H583,#REF!,11,FALSE),0)</f>
        <v>0</v>
      </c>
      <c r="AR583" s="42">
        <f>IFERROR(VLOOKUP($H583,#REF!,12,FALSE),0)</f>
        <v>0</v>
      </c>
      <c r="AS583" s="34">
        <f>IFERROR(VLOOKUP($H583,#REF!,13,FALSE),0)</f>
        <v>0</v>
      </c>
      <c r="AT583" s="34">
        <f>IFERROR(VLOOKUP($H583,#REF!,14,FALSE),0)</f>
        <v>0</v>
      </c>
      <c r="AU583" s="42">
        <f>IFERROR(VLOOKUP($H583,#REF!,15,FALSE),0)</f>
        <v>0</v>
      </c>
      <c r="AV583" s="34">
        <f>IFERROR(VLOOKUP($H583,#REF!,15,FALSE),0)</f>
        <v>0</v>
      </c>
      <c r="AW583" s="34">
        <f>IFERROR(VLOOKUP($H583,#REF!,16,FALSE),0)</f>
        <v>0</v>
      </c>
      <c r="AX583" s="42">
        <f>IFERROR(VLOOKUP($H583,#REF!,17,FALSE),0)</f>
        <v>0</v>
      </c>
    </row>
    <row r="584" spans="1:50" x14ac:dyDescent="0.3">
      <c r="A584" s="33" t="str">
        <f t="shared" si="36"/>
        <v>F -8310-4-341</v>
      </c>
      <c r="B584" s="33" t="str">
        <f>+'R&amp;E EXPORT'!B583</f>
        <v>WATER ADMIN-TELEPHONES (NEXTIVA/RINGSQ)</v>
      </c>
      <c r="C584" t="str">
        <f>IFERROR(VLOOKUP(A584,'MCSJ Export'!A:C,3,FALSE),"")</f>
        <v>Sub Account</v>
      </c>
      <c r="D584" s="37">
        <f t="shared" ca="1" si="37"/>
        <v>0</v>
      </c>
      <c r="E584" s="37">
        <f t="shared" ca="1" si="38"/>
        <v>0</v>
      </c>
      <c r="F584" s="37">
        <f t="shared" ca="1" si="39"/>
        <v>0</v>
      </c>
      <c r="G584" s="37"/>
      <c r="H584" s="33" t="str">
        <f>+'R&amp;E EXPORT'!A583</f>
        <v>F -8310-4-341</v>
      </c>
      <c r="I584" s="34">
        <f>IFERROR(VLOOKUP($H584,'Gen F Rev'!$A:$M,15,FALSE),0)</f>
        <v>0</v>
      </c>
      <c r="J584" s="34">
        <f>IFERROR(VLOOKUP($H584,'Gen F Rev'!$A:$M,16,FALSE),0)</f>
        <v>0</v>
      </c>
      <c r="K584" s="42">
        <f>IFERROR(VLOOKUP($H584,'Gen F Rev'!$A:$M,17,FALSE),0)</f>
        <v>0</v>
      </c>
      <c r="L584" s="34">
        <f>IFERROR(VLOOKUP($H584,'Gen F Exp'!$A:$E,15,FALSE),0)</f>
        <v>0</v>
      </c>
      <c r="M584" s="34">
        <f>IFERROR(VLOOKUP($H584,'Gen F Exp'!$A:$E,16,FALSE),0)</f>
        <v>0</v>
      </c>
      <c r="N584" s="42">
        <f>IFERROR(VLOOKUP($H584,'Gen F Exp'!$A:$E,17,FALSE),0)</f>
        <v>0</v>
      </c>
      <c r="O584" s="34">
        <f>IFERROR(VLOOKUP($H584,'Water F Rev'!$A:$L,15,FALSE),0)</f>
        <v>0</v>
      </c>
      <c r="P584" s="34">
        <f>IFERROR(VLOOKUP($H584,'Water F Rev'!$A:$L,16,FALSE),0)</f>
        <v>0</v>
      </c>
      <c r="Q584" s="42">
        <f>IFERROR(VLOOKUP($H584,'Water F Rev'!$A:$L,17,FALSE),0)</f>
        <v>0</v>
      </c>
      <c r="R584" s="34">
        <f>IFERROR(VLOOKUP($H584,'Water F Exp'!$A:$K,15,FALSE),0)</f>
        <v>0</v>
      </c>
      <c r="S584" s="34">
        <f>IFERROR(VLOOKUP($H584,'Water F Exp'!$A:$K,16,FALSE),0)</f>
        <v>0</v>
      </c>
      <c r="T584" s="42">
        <f>IFERROR(VLOOKUP($H584,'Water F Exp'!$A:$K,17,FALSE),0)</f>
        <v>0</v>
      </c>
      <c r="U584" s="34">
        <f ca="1">IFERROR(VLOOKUP($H584,'Sewer F Rev'!$A:$E,15,FALSE),0)</f>
        <v>0</v>
      </c>
      <c r="V584" s="34">
        <f ca="1">IFERROR(VLOOKUP($H584,'Sewer F Rev'!$A:$E,16,FALSE),0)</f>
        <v>0</v>
      </c>
      <c r="W584" s="42">
        <f ca="1">IFERROR(VLOOKUP($H584,'Sewer F Rev'!$A:$E,17,FALSE),0)</f>
        <v>0</v>
      </c>
      <c r="X584" s="34">
        <f>IFERROR(VLOOKUP($H584,'Sewer F Exp'!$A:$B,15,FALSE),0)</f>
        <v>0</v>
      </c>
      <c r="Y584" s="34">
        <f>IFERROR(VLOOKUP($H584,'Sewer F Exp'!$A:$B,16,FALSE),0)</f>
        <v>0</v>
      </c>
      <c r="Z584" s="42">
        <f>IFERROR(VLOOKUP($H584,'Sewer F Exp'!$A:$B,17,FALSE),0)</f>
        <v>0</v>
      </c>
      <c r="AA584" s="34">
        <f>IFERROR(VLOOKUP($H584,'Refuse F Rev'!$A:$E,15,FALSE),0)</f>
        <v>0</v>
      </c>
      <c r="AB584" s="34">
        <f>IFERROR(VLOOKUP($H584,'Refuse F Rev'!$A:$E,16,FALSE),0)</f>
        <v>0</v>
      </c>
      <c r="AC584" s="42">
        <f>IFERROR(VLOOKUP($H584,'Refuse F Rev'!$A:$E,17,FALSE),0)</f>
        <v>0</v>
      </c>
      <c r="AD584" s="34">
        <f>IFERROR(VLOOKUP($H584,'Refuse F Exp'!$A:$E,15,FALSE),0)</f>
        <v>0</v>
      </c>
      <c r="AE584" s="34">
        <f>IFERROR(VLOOKUP($H584,'Refuse F Exp'!$A:$E,16,FALSE),0)</f>
        <v>0</v>
      </c>
      <c r="AF584" s="42">
        <f>IFERROR(VLOOKUP($H584,'Refuse F Exp'!$A:$E,17,FALSE),0)</f>
        <v>0</v>
      </c>
      <c r="AG584" s="34">
        <f>IFERROR(VLOOKUP($H584,#REF!,10,FALSE),0)</f>
        <v>0</v>
      </c>
      <c r="AH584" s="34">
        <f>IFERROR(VLOOKUP($H584,#REF!,11,FALSE),0)</f>
        <v>0</v>
      </c>
      <c r="AI584" s="42">
        <f>IFERROR(VLOOKUP($H584,#REF!,12,FALSE),0)</f>
        <v>0</v>
      </c>
      <c r="AJ584" s="34">
        <f>IFERROR(VLOOKUP($H584,#REF!,10,FALSE),0)</f>
        <v>0</v>
      </c>
      <c r="AK584" s="34">
        <f>IFERROR(VLOOKUP($H584,#REF!,11,FALSE),0)</f>
        <v>0</v>
      </c>
      <c r="AL584" s="42">
        <f>IFERROR(VLOOKUP($H584,#REF!,12,FALSE),0)</f>
        <v>0</v>
      </c>
      <c r="AM584" s="34">
        <f>IFERROR(VLOOKUP($H584,#REF!,10,FALSE),0)</f>
        <v>0</v>
      </c>
      <c r="AN584" s="34">
        <f>IFERROR(VLOOKUP($H584,#REF!,11,FALSE),0)</f>
        <v>0</v>
      </c>
      <c r="AO584" s="42">
        <f>IFERROR(VLOOKUP($H584,#REF!,12,FALSE),0)</f>
        <v>0</v>
      </c>
      <c r="AP584" s="34">
        <f>IFERROR(VLOOKUP($H584,#REF!,10,FALSE),0)</f>
        <v>0</v>
      </c>
      <c r="AQ584" s="34">
        <f>IFERROR(VLOOKUP($H584,#REF!,11,FALSE),0)</f>
        <v>0</v>
      </c>
      <c r="AR584" s="42">
        <f>IFERROR(VLOOKUP($H584,#REF!,12,FALSE),0)</f>
        <v>0</v>
      </c>
      <c r="AS584" s="34">
        <f>IFERROR(VLOOKUP($H584,#REF!,13,FALSE),0)</f>
        <v>0</v>
      </c>
      <c r="AT584" s="34">
        <f>IFERROR(VLOOKUP($H584,#REF!,14,FALSE),0)</f>
        <v>0</v>
      </c>
      <c r="AU584" s="42">
        <f>IFERROR(VLOOKUP($H584,#REF!,15,FALSE),0)</f>
        <v>0</v>
      </c>
      <c r="AV584" s="34">
        <f>IFERROR(VLOOKUP($H584,#REF!,15,FALSE),0)</f>
        <v>0</v>
      </c>
      <c r="AW584" s="34">
        <f>IFERROR(VLOOKUP($H584,#REF!,16,FALSE),0)</f>
        <v>0</v>
      </c>
      <c r="AX584" s="42">
        <f>IFERROR(VLOOKUP($H584,#REF!,17,FALSE),0)</f>
        <v>0</v>
      </c>
    </row>
    <row r="585" spans="1:50" x14ac:dyDescent="0.3">
      <c r="A585" s="33" t="str">
        <f t="shared" si="36"/>
        <v>F -8310-4-930</v>
      </c>
      <c r="B585" s="33" t="str">
        <f>+'R&amp;E EXPORT'!B584</f>
        <v>WATER ADMIN-CONF/MLG/ED</v>
      </c>
      <c r="C585" t="str">
        <f>IFERROR(VLOOKUP(A585,'MCSJ Export'!A:C,3,FALSE),"")</f>
        <v>Sub Account</v>
      </c>
      <c r="D585" s="37">
        <f t="shared" ca="1" si="37"/>
        <v>0</v>
      </c>
      <c r="E585" s="37">
        <f t="shared" ca="1" si="38"/>
        <v>0</v>
      </c>
      <c r="F585" s="37">
        <f t="shared" ca="1" si="39"/>
        <v>0</v>
      </c>
      <c r="G585" s="37"/>
      <c r="H585" s="33" t="str">
        <f>+'R&amp;E EXPORT'!A584</f>
        <v>F -8310-4-930</v>
      </c>
      <c r="I585" s="34">
        <f>IFERROR(VLOOKUP($H585,'Gen F Rev'!$A:$M,15,FALSE),0)</f>
        <v>0</v>
      </c>
      <c r="J585" s="34">
        <f>IFERROR(VLOOKUP($H585,'Gen F Rev'!$A:$M,16,FALSE),0)</f>
        <v>0</v>
      </c>
      <c r="K585" s="42">
        <f>IFERROR(VLOOKUP($H585,'Gen F Rev'!$A:$M,17,FALSE),0)</f>
        <v>0</v>
      </c>
      <c r="L585" s="34">
        <f>IFERROR(VLOOKUP($H585,'Gen F Exp'!$A:$E,15,FALSE),0)</f>
        <v>0</v>
      </c>
      <c r="M585" s="34">
        <f>IFERROR(VLOOKUP($H585,'Gen F Exp'!$A:$E,16,FALSE),0)</f>
        <v>0</v>
      </c>
      <c r="N585" s="42">
        <f>IFERROR(VLOOKUP($H585,'Gen F Exp'!$A:$E,17,FALSE),0)</f>
        <v>0</v>
      </c>
      <c r="O585" s="34">
        <f>IFERROR(VLOOKUP($H585,'Water F Rev'!$A:$L,15,FALSE),0)</f>
        <v>0</v>
      </c>
      <c r="P585" s="34">
        <f>IFERROR(VLOOKUP($H585,'Water F Rev'!$A:$L,16,FALSE),0)</f>
        <v>0</v>
      </c>
      <c r="Q585" s="42">
        <f>IFERROR(VLOOKUP($H585,'Water F Rev'!$A:$L,17,FALSE),0)</f>
        <v>0</v>
      </c>
      <c r="R585" s="34">
        <f>IFERROR(VLOOKUP($H585,'Water F Exp'!$A:$K,15,FALSE),0)</f>
        <v>0</v>
      </c>
      <c r="S585" s="34">
        <f>IFERROR(VLOOKUP($H585,'Water F Exp'!$A:$K,16,FALSE),0)</f>
        <v>0</v>
      </c>
      <c r="T585" s="42">
        <f>IFERROR(VLOOKUP($H585,'Water F Exp'!$A:$K,17,FALSE),0)</f>
        <v>0</v>
      </c>
      <c r="U585" s="34">
        <f ca="1">IFERROR(VLOOKUP($H585,'Sewer F Rev'!$A:$E,15,FALSE),0)</f>
        <v>0</v>
      </c>
      <c r="V585" s="34">
        <f ca="1">IFERROR(VLOOKUP($H585,'Sewer F Rev'!$A:$E,16,FALSE),0)</f>
        <v>0</v>
      </c>
      <c r="W585" s="42">
        <f ca="1">IFERROR(VLOOKUP($H585,'Sewer F Rev'!$A:$E,17,FALSE),0)</f>
        <v>0</v>
      </c>
      <c r="X585" s="34">
        <f>IFERROR(VLOOKUP($H585,'Sewer F Exp'!$A:$B,15,FALSE),0)</f>
        <v>0</v>
      </c>
      <c r="Y585" s="34">
        <f>IFERROR(VLOOKUP($H585,'Sewer F Exp'!$A:$B,16,FALSE),0)</f>
        <v>0</v>
      </c>
      <c r="Z585" s="42">
        <f>IFERROR(VLOOKUP($H585,'Sewer F Exp'!$A:$B,17,FALSE),0)</f>
        <v>0</v>
      </c>
      <c r="AA585" s="34">
        <f>IFERROR(VLOOKUP($H585,'Refuse F Rev'!$A:$E,15,FALSE),0)</f>
        <v>0</v>
      </c>
      <c r="AB585" s="34">
        <f>IFERROR(VLOOKUP($H585,'Refuse F Rev'!$A:$E,16,FALSE),0)</f>
        <v>0</v>
      </c>
      <c r="AC585" s="42">
        <f>IFERROR(VLOOKUP($H585,'Refuse F Rev'!$A:$E,17,FALSE),0)</f>
        <v>0</v>
      </c>
      <c r="AD585" s="34">
        <f>IFERROR(VLOOKUP($H585,'Refuse F Exp'!$A:$E,15,FALSE),0)</f>
        <v>0</v>
      </c>
      <c r="AE585" s="34">
        <f>IFERROR(VLOOKUP($H585,'Refuse F Exp'!$A:$E,16,FALSE),0)</f>
        <v>0</v>
      </c>
      <c r="AF585" s="42">
        <f>IFERROR(VLOOKUP($H585,'Refuse F Exp'!$A:$E,17,FALSE),0)</f>
        <v>0</v>
      </c>
      <c r="AG585" s="34">
        <f>IFERROR(VLOOKUP($H585,#REF!,10,FALSE),0)</f>
        <v>0</v>
      </c>
      <c r="AH585" s="34">
        <f>IFERROR(VLOOKUP($H585,#REF!,11,FALSE),0)</f>
        <v>0</v>
      </c>
      <c r="AI585" s="42">
        <f>IFERROR(VLOOKUP($H585,#REF!,12,FALSE),0)</f>
        <v>0</v>
      </c>
      <c r="AJ585" s="34">
        <f>IFERROR(VLOOKUP($H585,#REF!,10,FALSE),0)</f>
        <v>0</v>
      </c>
      <c r="AK585" s="34">
        <f>IFERROR(VLOOKUP($H585,#REF!,11,FALSE),0)</f>
        <v>0</v>
      </c>
      <c r="AL585" s="42">
        <f>IFERROR(VLOOKUP($H585,#REF!,12,FALSE),0)</f>
        <v>0</v>
      </c>
      <c r="AM585" s="34">
        <f>IFERROR(VLOOKUP($H585,#REF!,10,FALSE),0)</f>
        <v>0</v>
      </c>
      <c r="AN585" s="34">
        <f>IFERROR(VLOOKUP($H585,#REF!,11,FALSE),0)</f>
        <v>0</v>
      </c>
      <c r="AO585" s="42">
        <f>IFERROR(VLOOKUP($H585,#REF!,12,FALSE),0)</f>
        <v>0</v>
      </c>
      <c r="AP585" s="34">
        <f>IFERROR(VLOOKUP($H585,#REF!,10,FALSE),0)</f>
        <v>0</v>
      </c>
      <c r="AQ585" s="34">
        <f>IFERROR(VLOOKUP($H585,#REF!,11,FALSE),0)</f>
        <v>0</v>
      </c>
      <c r="AR585" s="42">
        <f>IFERROR(VLOOKUP($H585,#REF!,12,FALSE),0)</f>
        <v>0</v>
      </c>
      <c r="AS585" s="34">
        <f>IFERROR(VLOOKUP($H585,#REF!,13,FALSE),0)</f>
        <v>0</v>
      </c>
      <c r="AT585" s="34">
        <f>IFERROR(VLOOKUP($H585,#REF!,14,FALSE),0)</f>
        <v>0</v>
      </c>
      <c r="AU585" s="42">
        <f>IFERROR(VLOOKUP($H585,#REF!,15,FALSE),0)</f>
        <v>0</v>
      </c>
      <c r="AV585" s="34">
        <f>IFERROR(VLOOKUP($H585,#REF!,15,FALSE),0)</f>
        <v>0</v>
      </c>
      <c r="AW585" s="34">
        <f>IFERROR(VLOOKUP($H585,#REF!,16,FALSE),0)</f>
        <v>0</v>
      </c>
      <c r="AX585" s="42">
        <f>IFERROR(VLOOKUP($H585,#REF!,17,FALSE),0)</f>
        <v>0</v>
      </c>
    </row>
    <row r="586" spans="1:50" x14ac:dyDescent="0.3">
      <c r="A586" s="33" t="str">
        <f t="shared" si="36"/>
        <v>F -8310-4-931</v>
      </c>
      <c r="B586" s="33" t="str">
        <f>+'R&amp;E EXPORT'!B585</f>
        <v>WATER ADMIN-CLASS A/B/D CERTS</v>
      </c>
      <c r="C586" t="str">
        <f>IFERROR(VLOOKUP(A586,'MCSJ Export'!A:C,3,FALSE),"")</f>
        <v/>
      </c>
      <c r="D586" s="37">
        <f t="shared" ca="1" si="37"/>
        <v>0</v>
      </c>
      <c r="E586" s="37">
        <f t="shared" ca="1" si="38"/>
        <v>0</v>
      </c>
      <c r="F586" s="37">
        <f t="shared" ca="1" si="39"/>
        <v>0</v>
      </c>
      <c r="G586" s="37"/>
      <c r="H586" s="33" t="str">
        <f>+'R&amp;E EXPORT'!A585</f>
        <v>F -8310-4-931</v>
      </c>
      <c r="I586" s="34">
        <f>IFERROR(VLOOKUP($H586,'Gen F Rev'!$A:$M,15,FALSE),0)</f>
        <v>0</v>
      </c>
      <c r="J586" s="34">
        <f>IFERROR(VLOOKUP($H586,'Gen F Rev'!$A:$M,16,FALSE),0)</f>
        <v>0</v>
      </c>
      <c r="K586" s="42">
        <f>IFERROR(VLOOKUP($H586,'Gen F Rev'!$A:$M,17,FALSE),0)</f>
        <v>0</v>
      </c>
      <c r="L586" s="34">
        <f>IFERROR(VLOOKUP($H586,'Gen F Exp'!$A:$E,15,FALSE),0)</f>
        <v>0</v>
      </c>
      <c r="M586" s="34">
        <f>IFERROR(VLOOKUP($H586,'Gen F Exp'!$A:$E,16,FALSE),0)</f>
        <v>0</v>
      </c>
      <c r="N586" s="42">
        <f>IFERROR(VLOOKUP($H586,'Gen F Exp'!$A:$E,17,FALSE),0)</f>
        <v>0</v>
      </c>
      <c r="O586" s="34">
        <f>IFERROR(VLOOKUP($H586,'Water F Rev'!$A:$L,15,FALSE),0)</f>
        <v>0</v>
      </c>
      <c r="P586" s="34">
        <f>IFERROR(VLOOKUP($H586,'Water F Rev'!$A:$L,16,FALSE),0)</f>
        <v>0</v>
      </c>
      <c r="Q586" s="42">
        <f>IFERROR(VLOOKUP($H586,'Water F Rev'!$A:$L,17,FALSE),0)</f>
        <v>0</v>
      </c>
      <c r="R586" s="34">
        <f>IFERROR(VLOOKUP($H586,'Water F Exp'!$A:$K,15,FALSE),0)</f>
        <v>0</v>
      </c>
      <c r="S586" s="34">
        <f>IFERROR(VLOOKUP($H586,'Water F Exp'!$A:$K,16,FALSE),0)</f>
        <v>0</v>
      </c>
      <c r="T586" s="42">
        <f>IFERROR(VLOOKUP($H586,'Water F Exp'!$A:$K,17,FALSE),0)</f>
        <v>0</v>
      </c>
      <c r="U586" s="34">
        <f ca="1">IFERROR(VLOOKUP($H586,'Sewer F Rev'!$A:$E,15,FALSE),0)</f>
        <v>0</v>
      </c>
      <c r="V586" s="34">
        <f ca="1">IFERROR(VLOOKUP($H586,'Sewer F Rev'!$A:$E,16,FALSE),0)</f>
        <v>0</v>
      </c>
      <c r="W586" s="42">
        <f ca="1">IFERROR(VLOOKUP($H586,'Sewer F Rev'!$A:$E,17,FALSE),0)</f>
        <v>0</v>
      </c>
      <c r="X586" s="34">
        <f>IFERROR(VLOOKUP($H586,'Sewer F Exp'!$A:$B,15,FALSE),0)</f>
        <v>0</v>
      </c>
      <c r="Y586" s="34">
        <f>IFERROR(VLOOKUP($H586,'Sewer F Exp'!$A:$B,16,FALSE),0)</f>
        <v>0</v>
      </c>
      <c r="Z586" s="42">
        <f>IFERROR(VLOOKUP($H586,'Sewer F Exp'!$A:$B,17,FALSE),0)</f>
        <v>0</v>
      </c>
      <c r="AA586" s="34">
        <f>IFERROR(VLOOKUP($H586,'Refuse F Rev'!$A:$E,15,FALSE),0)</f>
        <v>0</v>
      </c>
      <c r="AB586" s="34">
        <f>IFERROR(VLOOKUP($H586,'Refuse F Rev'!$A:$E,16,FALSE),0)</f>
        <v>0</v>
      </c>
      <c r="AC586" s="42">
        <f>IFERROR(VLOOKUP($H586,'Refuse F Rev'!$A:$E,17,FALSE),0)</f>
        <v>0</v>
      </c>
      <c r="AD586" s="34">
        <f>IFERROR(VLOOKUP($H586,'Refuse F Exp'!$A:$E,15,FALSE),0)</f>
        <v>0</v>
      </c>
      <c r="AE586" s="34">
        <f>IFERROR(VLOOKUP($H586,'Refuse F Exp'!$A:$E,16,FALSE),0)</f>
        <v>0</v>
      </c>
      <c r="AF586" s="42">
        <f>IFERROR(VLOOKUP($H586,'Refuse F Exp'!$A:$E,17,FALSE),0)</f>
        <v>0</v>
      </c>
      <c r="AG586" s="34">
        <f>IFERROR(VLOOKUP($H586,#REF!,10,FALSE),0)</f>
        <v>0</v>
      </c>
      <c r="AH586" s="34">
        <f>IFERROR(VLOOKUP($H586,#REF!,11,FALSE),0)</f>
        <v>0</v>
      </c>
      <c r="AI586" s="42">
        <f>IFERROR(VLOOKUP($H586,#REF!,12,FALSE),0)</f>
        <v>0</v>
      </c>
      <c r="AJ586" s="34">
        <f>IFERROR(VLOOKUP($H586,#REF!,10,FALSE),0)</f>
        <v>0</v>
      </c>
      <c r="AK586" s="34">
        <f>IFERROR(VLOOKUP($H586,#REF!,11,FALSE),0)</f>
        <v>0</v>
      </c>
      <c r="AL586" s="42">
        <f>IFERROR(VLOOKUP($H586,#REF!,12,FALSE),0)</f>
        <v>0</v>
      </c>
      <c r="AM586" s="34">
        <f>IFERROR(VLOOKUP($H586,#REF!,10,FALSE),0)</f>
        <v>0</v>
      </c>
      <c r="AN586" s="34">
        <f>IFERROR(VLOOKUP($H586,#REF!,11,FALSE),0)</f>
        <v>0</v>
      </c>
      <c r="AO586" s="42">
        <f>IFERROR(VLOOKUP($H586,#REF!,12,FALSE),0)</f>
        <v>0</v>
      </c>
      <c r="AP586" s="34">
        <f>IFERROR(VLOOKUP($H586,#REF!,10,FALSE),0)</f>
        <v>0</v>
      </c>
      <c r="AQ586" s="34">
        <f>IFERROR(VLOOKUP($H586,#REF!,11,FALSE),0)</f>
        <v>0</v>
      </c>
      <c r="AR586" s="42">
        <f>IFERROR(VLOOKUP($H586,#REF!,12,FALSE),0)</f>
        <v>0</v>
      </c>
      <c r="AS586" s="34">
        <f>IFERROR(VLOOKUP($H586,#REF!,13,FALSE),0)</f>
        <v>0</v>
      </c>
      <c r="AT586" s="34">
        <f>IFERROR(VLOOKUP($H586,#REF!,14,FALSE),0)</f>
        <v>0</v>
      </c>
      <c r="AU586" s="42">
        <f>IFERROR(VLOOKUP($H586,#REF!,15,FALSE),0)</f>
        <v>0</v>
      </c>
      <c r="AV586" s="34">
        <f>IFERROR(VLOOKUP($H586,#REF!,15,FALSE),0)</f>
        <v>0</v>
      </c>
      <c r="AW586" s="34">
        <f>IFERROR(VLOOKUP($H586,#REF!,16,FALSE),0)</f>
        <v>0</v>
      </c>
      <c r="AX586" s="42">
        <f>IFERROR(VLOOKUP($H586,#REF!,17,FALSE),0)</f>
        <v>0</v>
      </c>
    </row>
    <row r="587" spans="1:50" x14ac:dyDescent="0.3">
      <c r="A587" s="33" t="str">
        <f t="shared" si="36"/>
        <v>F -8320-0-000</v>
      </c>
      <c r="B587" s="33" t="str">
        <f>+'R&amp;E EXPORT'!B586</f>
        <v>WATER EQUIPMENT:</v>
      </c>
      <c r="C587" t="str">
        <f>IFERROR(VLOOKUP(A587,'MCSJ Export'!A:C,3,FALSE),"")</f>
        <v>Control</v>
      </c>
      <c r="D587" s="37">
        <f t="shared" ca="1" si="37"/>
        <v>0</v>
      </c>
      <c r="E587" s="37">
        <f t="shared" ca="1" si="38"/>
        <v>0</v>
      </c>
      <c r="F587" s="37">
        <f t="shared" ca="1" si="39"/>
        <v>0</v>
      </c>
      <c r="G587" s="37"/>
      <c r="H587" s="33" t="str">
        <f>+'R&amp;E EXPORT'!A586</f>
        <v>F -8320-0-000</v>
      </c>
      <c r="I587" s="34">
        <f>IFERROR(VLOOKUP($H587,'Gen F Rev'!$A:$M,15,FALSE),0)</f>
        <v>0</v>
      </c>
      <c r="J587" s="34">
        <f>IFERROR(VLOOKUP($H587,'Gen F Rev'!$A:$M,16,FALSE),0)</f>
        <v>0</v>
      </c>
      <c r="K587" s="42">
        <f>IFERROR(VLOOKUP($H587,'Gen F Rev'!$A:$M,17,FALSE),0)</f>
        <v>0</v>
      </c>
      <c r="L587" s="34">
        <f>IFERROR(VLOOKUP($H587,'Gen F Exp'!$A:$E,15,FALSE),0)</f>
        <v>0</v>
      </c>
      <c r="M587" s="34">
        <f>IFERROR(VLOOKUP($H587,'Gen F Exp'!$A:$E,16,FALSE),0)</f>
        <v>0</v>
      </c>
      <c r="N587" s="42">
        <f>IFERROR(VLOOKUP($H587,'Gen F Exp'!$A:$E,17,FALSE),0)</f>
        <v>0</v>
      </c>
      <c r="O587" s="34">
        <f>IFERROR(VLOOKUP($H587,'Water F Rev'!$A:$L,15,FALSE),0)</f>
        <v>0</v>
      </c>
      <c r="P587" s="34">
        <f>IFERROR(VLOOKUP($H587,'Water F Rev'!$A:$L,16,FALSE),0)</f>
        <v>0</v>
      </c>
      <c r="Q587" s="42">
        <f>IFERROR(VLOOKUP($H587,'Water F Rev'!$A:$L,17,FALSE),0)</f>
        <v>0</v>
      </c>
      <c r="R587" s="34">
        <f>IFERROR(VLOOKUP($H587,'Water F Exp'!$A:$K,15,FALSE),0)</f>
        <v>0</v>
      </c>
      <c r="S587" s="34">
        <f>IFERROR(VLOOKUP($H587,'Water F Exp'!$A:$K,16,FALSE),0)</f>
        <v>0</v>
      </c>
      <c r="T587" s="42">
        <f>IFERROR(VLOOKUP($H587,'Water F Exp'!$A:$K,17,FALSE),0)</f>
        <v>0</v>
      </c>
      <c r="U587" s="34">
        <f ca="1">IFERROR(VLOOKUP($H587,'Sewer F Rev'!$A:$E,15,FALSE),0)</f>
        <v>0</v>
      </c>
      <c r="V587" s="34">
        <f ca="1">IFERROR(VLOOKUP($H587,'Sewer F Rev'!$A:$E,16,FALSE),0)</f>
        <v>0</v>
      </c>
      <c r="W587" s="42">
        <f ca="1">IFERROR(VLOOKUP($H587,'Sewer F Rev'!$A:$E,17,FALSE),0)</f>
        <v>0</v>
      </c>
      <c r="X587" s="34">
        <f>IFERROR(VLOOKUP($H587,'Sewer F Exp'!$A:$B,15,FALSE),0)</f>
        <v>0</v>
      </c>
      <c r="Y587" s="34">
        <f>IFERROR(VLOOKUP($H587,'Sewer F Exp'!$A:$B,16,FALSE),0)</f>
        <v>0</v>
      </c>
      <c r="Z587" s="42">
        <f>IFERROR(VLOOKUP($H587,'Sewer F Exp'!$A:$B,17,FALSE),0)</f>
        <v>0</v>
      </c>
      <c r="AA587" s="34">
        <f>IFERROR(VLOOKUP($H587,'Refuse F Rev'!$A:$E,15,FALSE),0)</f>
        <v>0</v>
      </c>
      <c r="AB587" s="34">
        <f>IFERROR(VLOOKUP($H587,'Refuse F Rev'!$A:$E,16,FALSE),0)</f>
        <v>0</v>
      </c>
      <c r="AC587" s="42">
        <f>IFERROR(VLOOKUP($H587,'Refuse F Rev'!$A:$E,17,FALSE),0)</f>
        <v>0</v>
      </c>
      <c r="AD587" s="34">
        <f>IFERROR(VLOOKUP($H587,'Refuse F Exp'!$A:$E,15,FALSE),0)</f>
        <v>0</v>
      </c>
      <c r="AE587" s="34">
        <f>IFERROR(VLOOKUP($H587,'Refuse F Exp'!$A:$E,16,FALSE),0)</f>
        <v>0</v>
      </c>
      <c r="AF587" s="42">
        <f>IFERROR(VLOOKUP($H587,'Refuse F Exp'!$A:$E,17,FALSE),0)</f>
        <v>0</v>
      </c>
      <c r="AG587" s="34">
        <f>IFERROR(VLOOKUP($H587,#REF!,10,FALSE),0)</f>
        <v>0</v>
      </c>
      <c r="AH587" s="34">
        <f>IFERROR(VLOOKUP($H587,#REF!,11,FALSE),0)</f>
        <v>0</v>
      </c>
      <c r="AI587" s="42">
        <f>IFERROR(VLOOKUP($H587,#REF!,12,FALSE),0)</f>
        <v>0</v>
      </c>
      <c r="AJ587" s="34">
        <f>IFERROR(VLOOKUP($H587,#REF!,10,FALSE),0)</f>
        <v>0</v>
      </c>
      <c r="AK587" s="34">
        <f>IFERROR(VLOOKUP($H587,#REF!,11,FALSE),0)</f>
        <v>0</v>
      </c>
      <c r="AL587" s="42">
        <f>IFERROR(VLOOKUP($H587,#REF!,12,FALSE),0)</f>
        <v>0</v>
      </c>
      <c r="AM587" s="34">
        <f>IFERROR(VLOOKUP($H587,#REF!,10,FALSE),0)</f>
        <v>0</v>
      </c>
      <c r="AN587" s="34">
        <f>IFERROR(VLOOKUP($H587,#REF!,11,FALSE),0)</f>
        <v>0</v>
      </c>
      <c r="AO587" s="42">
        <f>IFERROR(VLOOKUP($H587,#REF!,12,FALSE),0)</f>
        <v>0</v>
      </c>
      <c r="AP587" s="34">
        <f>IFERROR(VLOOKUP($H587,#REF!,10,FALSE),0)</f>
        <v>0</v>
      </c>
      <c r="AQ587" s="34">
        <f>IFERROR(VLOOKUP($H587,#REF!,11,FALSE),0)</f>
        <v>0</v>
      </c>
      <c r="AR587" s="42">
        <f>IFERROR(VLOOKUP($H587,#REF!,12,FALSE),0)</f>
        <v>0</v>
      </c>
      <c r="AS587" s="34">
        <f>IFERROR(VLOOKUP($H587,#REF!,13,FALSE),0)</f>
        <v>0</v>
      </c>
      <c r="AT587" s="34">
        <f>IFERROR(VLOOKUP($H587,#REF!,14,FALSE),0)</f>
        <v>0</v>
      </c>
      <c r="AU587" s="42">
        <f>IFERROR(VLOOKUP($H587,#REF!,15,FALSE),0)</f>
        <v>0</v>
      </c>
      <c r="AV587" s="34">
        <f>IFERROR(VLOOKUP($H587,#REF!,15,FALSE),0)</f>
        <v>0</v>
      </c>
      <c r="AW587" s="34">
        <f>IFERROR(VLOOKUP($H587,#REF!,16,FALSE),0)</f>
        <v>0</v>
      </c>
      <c r="AX587" s="42">
        <f>IFERROR(VLOOKUP($H587,#REF!,17,FALSE),0)</f>
        <v>0</v>
      </c>
    </row>
    <row r="588" spans="1:50" x14ac:dyDescent="0.3">
      <c r="A588" s="33" t="str">
        <f t="shared" si="36"/>
        <v>F -8320-1-000</v>
      </c>
      <c r="B588" s="33" t="str">
        <f>+'R&amp;E EXPORT'!B587</f>
        <v>SOURCE OF SUPPLY POWER &amp; PUMP</v>
      </c>
      <c r="C588" t="str">
        <f>IFERROR(VLOOKUP(A588,'MCSJ Export'!A:C,3,FALSE),"")</f>
        <v>Sub Account</v>
      </c>
      <c r="D588" s="37">
        <f t="shared" ca="1" si="37"/>
        <v>0</v>
      </c>
      <c r="E588" s="37">
        <f t="shared" ca="1" si="38"/>
        <v>0</v>
      </c>
      <c r="F588" s="37">
        <f t="shared" ca="1" si="39"/>
        <v>0</v>
      </c>
      <c r="G588" s="37"/>
      <c r="H588" s="33" t="str">
        <f>+'R&amp;E EXPORT'!A587</f>
        <v>F -8320-1-000</v>
      </c>
      <c r="I588" s="34">
        <f>IFERROR(VLOOKUP($H588,'Gen F Rev'!$A:$M,15,FALSE),0)</f>
        <v>0</v>
      </c>
      <c r="J588" s="34">
        <f>IFERROR(VLOOKUP($H588,'Gen F Rev'!$A:$M,16,FALSE),0)</f>
        <v>0</v>
      </c>
      <c r="K588" s="42">
        <f>IFERROR(VLOOKUP($H588,'Gen F Rev'!$A:$M,17,FALSE),0)</f>
        <v>0</v>
      </c>
      <c r="L588" s="34">
        <f>IFERROR(VLOOKUP($H588,'Gen F Exp'!$A:$E,15,FALSE),0)</f>
        <v>0</v>
      </c>
      <c r="M588" s="34">
        <f>IFERROR(VLOOKUP($H588,'Gen F Exp'!$A:$E,16,FALSE),0)</f>
        <v>0</v>
      </c>
      <c r="N588" s="42">
        <f>IFERROR(VLOOKUP($H588,'Gen F Exp'!$A:$E,17,FALSE),0)</f>
        <v>0</v>
      </c>
      <c r="O588" s="34">
        <f>IFERROR(VLOOKUP($H588,'Water F Rev'!$A:$L,15,FALSE),0)</f>
        <v>0</v>
      </c>
      <c r="P588" s="34">
        <f>IFERROR(VLOOKUP($H588,'Water F Rev'!$A:$L,16,FALSE),0)</f>
        <v>0</v>
      </c>
      <c r="Q588" s="42">
        <f>IFERROR(VLOOKUP($H588,'Water F Rev'!$A:$L,17,FALSE),0)</f>
        <v>0</v>
      </c>
      <c r="R588" s="34">
        <f>IFERROR(VLOOKUP($H588,'Water F Exp'!$A:$K,15,FALSE),0)</f>
        <v>0</v>
      </c>
      <c r="S588" s="34">
        <f>IFERROR(VLOOKUP($H588,'Water F Exp'!$A:$K,16,FALSE),0)</f>
        <v>0</v>
      </c>
      <c r="T588" s="42">
        <f>IFERROR(VLOOKUP($H588,'Water F Exp'!$A:$K,17,FALSE),0)</f>
        <v>0</v>
      </c>
      <c r="U588" s="34">
        <f ca="1">IFERROR(VLOOKUP($H588,'Sewer F Rev'!$A:$E,15,FALSE),0)</f>
        <v>0</v>
      </c>
      <c r="V588" s="34">
        <f ca="1">IFERROR(VLOOKUP($H588,'Sewer F Rev'!$A:$E,16,FALSE),0)</f>
        <v>0</v>
      </c>
      <c r="W588" s="42">
        <f ca="1">IFERROR(VLOOKUP($H588,'Sewer F Rev'!$A:$E,17,FALSE),0)</f>
        <v>0</v>
      </c>
      <c r="X588" s="34">
        <f>IFERROR(VLOOKUP($H588,'Sewer F Exp'!$A:$B,15,FALSE),0)</f>
        <v>0</v>
      </c>
      <c r="Y588" s="34">
        <f>IFERROR(VLOOKUP($H588,'Sewer F Exp'!$A:$B,16,FALSE),0)</f>
        <v>0</v>
      </c>
      <c r="Z588" s="42">
        <f>IFERROR(VLOOKUP($H588,'Sewer F Exp'!$A:$B,17,FALSE),0)</f>
        <v>0</v>
      </c>
      <c r="AA588" s="34">
        <f>IFERROR(VLOOKUP($H588,'Refuse F Rev'!$A:$E,15,FALSE),0)</f>
        <v>0</v>
      </c>
      <c r="AB588" s="34">
        <f>IFERROR(VLOOKUP($H588,'Refuse F Rev'!$A:$E,16,FALSE),0)</f>
        <v>0</v>
      </c>
      <c r="AC588" s="42">
        <f>IFERROR(VLOOKUP($H588,'Refuse F Rev'!$A:$E,17,FALSE),0)</f>
        <v>0</v>
      </c>
      <c r="AD588" s="34">
        <f>IFERROR(VLOOKUP($H588,'Refuse F Exp'!$A:$E,15,FALSE),0)</f>
        <v>0</v>
      </c>
      <c r="AE588" s="34">
        <f>IFERROR(VLOOKUP($H588,'Refuse F Exp'!$A:$E,16,FALSE),0)</f>
        <v>0</v>
      </c>
      <c r="AF588" s="42">
        <f>IFERROR(VLOOKUP($H588,'Refuse F Exp'!$A:$E,17,FALSE),0)</f>
        <v>0</v>
      </c>
      <c r="AG588" s="34">
        <f>IFERROR(VLOOKUP($H588,#REF!,10,FALSE),0)</f>
        <v>0</v>
      </c>
      <c r="AH588" s="34">
        <f>IFERROR(VLOOKUP($H588,#REF!,11,FALSE),0)</f>
        <v>0</v>
      </c>
      <c r="AI588" s="42">
        <f>IFERROR(VLOOKUP($H588,#REF!,12,FALSE),0)</f>
        <v>0</v>
      </c>
      <c r="AJ588" s="34">
        <f>IFERROR(VLOOKUP($H588,#REF!,10,FALSE),0)</f>
        <v>0</v>
      </c>
      <c r="AK588" s="34">
        <f>IFERROR(VLOOKUP($H588,#REF!,11,FALSE),0)</f>
        <v>0</v>
      </c>
      <c r="AL588" s="42">
        <f>IFERROR(VLOOKUP($H588,#REF!,12,FALSE),0)</f>
        <v>0</v>
      </c>
      <c r="AM588" s="34">
        <f>IFERROR(VLOOKUP($H588,#REF!,10,FALSE),0)</f>
        <v>0</v>
      </c>
      <c r="AN588" s="34">
        <f>IFERROR(VLOOKUP($H588,#REF!,11,FALSE),0)</f>
        <v>0</v>
      </c>
      <c r="AO588" s="42">
        <f>IFERROR(VLOOKUP($H588,#REF!,12,FALSE),0)</f>
        <v>0</v>
      </c>
      <c r="AP588" s="34">
        <f>IFERROR(VLOOKUP($H588,#REF!,10,FALSE),0)</f>
        <v>0</v>
      </c>
      <c r="AQ588" s="34">
        <f>IFERROR(VLOOKUP($H588,#REF!,11,FALSE),0)</f>
        <v>0</v>
      </c>
      <c r="AR588" s="42">
        <f>IFERROR(VLOOKUP($H588,#REF!,12,FALSE),0)</f>
        <v>0</v>
      </c>
      <c r="AS588" s="34">
        <f>IFERROR(VLOOKUP($H588,#REF!,13,FALSE),0)</f>
        <v>0</v>
      </c>
      <c r="AT588" s="34">
        <f>IFERROR(VLOOKUP($H588,#REF!,14,FALSE),0)</f>
        <v>0</v>
      </c>
      <c r="AU588" s="42">
        <f>IFERROR(VLOOKUP($H588,#REF!,15,FALSE),0)</f>
        <v>0</v>
      </c>
      <c r="AV588" s="34">
        <f>IFERROR(VLOOKUP($H588,#REF!,15,FALSE),0)</f>
        <v>0</v>
      </c>
      <c r="AW588" s="34">
        <f>IFERROR(VLOOKUP($H588,#REF!,16,FALSE),0)</f>
        <v>0</v>
      </c>
      <c r="AX588" s="42">
        <f>IFERROR(VLOOKUP($H588,#REF!,17,FALSE),0)</f>
        <v>0</v>
      </c>
    </row>
    <row r="589" spans="1:50" x14ac:dyDescent="0.3">
      <c r="A589" s="33" t="str">
        <f t="shared" si="36"/>
        <v>F -8320-2-000</v>
      </c>
      <c r="B589" s="33" t="str">
        <f>+'R&amp;E EXPORT'!B588</f>
        <v>SOURCE OF SUPPLY EQUIPMENT</v>
      </c>
      <c r="C589" t="str">
        <f>IFERROR(VLOOKUP(A589,'MCSJ Export'!A:C,3,FALSE),"")</f>
        <v>Control</v>
      </c>
      <c r="D589" s="37">
        <f t="shared" ca="1" si="37"/>
        <v>0</v>
      </c>
      <c r="E589" s="37">
        <f t="shared" ca="1" si="38"/>
        <v>0</v>
      </c>
      <c r="F589" s="37">
        <f t="shared" ca="1" si="39"/>
        <v>0</v>
      </c>
      <c r="G589" s="37"/>
      <c r="H589" s="33" t="str">
        <f>+'R&amp;E EXPORT'!A588</f>
        <v>F -8320-2-000</v>
      </c>
      <c r="I589" s="34">
        <f>IFERROR(VLOOKUP($H589,'Gen F Rev'!$A:$M,15,FALSE),0)</f>
        <v>0</v>
      </c>
      <c r="J589" s="34">
        <f>IFERROR(VLOOKUP($H589,'Gen F Rev'!$A:$M,16,FALSE),0)</f>
        <v>0</v>
      </c>
      <c r="K589" s="42">
        <f>IFERROR(VLOOKUP($H589,'Gen F Rev'!$A:$M,17,FALSE),0)</f>
        <v>0</v>
      </c>
      <c r="L589" s="34">
        <f>IFERROR(VLOOKUP($H589,'Gen F Exp'!$A:$E,15,FALSE),0)</f>
        <v>0</v>
      </c>
      <c r="M589" s="34">
        <f>IFERROR(VLOOKUP($H589,'Gen F Exp'!$A:$E,16,FALSE),0)</f>
        <v>0</v>
      </c>
      <c r="N589" s="42">
        <f>IFERROR(VLOOKUP($H589,'Gen F Exp'!$A:$E,17,FALSE),0)</f>
        <v>0</v>
      </c>
      <c r="O589" s="34">
        <f>IFERROR(VLOOKUP($H589,'Water F Rev'!$A:$L,15,FALSE),0)</f>
        <v>0</v>
      </c>
      <c r="P589" s="34">
        <f>IFERROR(VLOOKUP($H589,'Water F Rev'!$A:$L,16,FALSE),0)</f>
        <v>0</v>
      </c>
      <c r="Q589" s="42">
        <f>IFERROR(VLOOKUP($H589,'Water F Rev'!$A:$L,17,FALSE),0)</f>
        <v>0</v>
      </c>
      <c r="R589" s="34">
        <f>IFERROR(VLOOKUP($H589,'Water F Exp'!$A:$K,15,FALSE),0)</f>
        <v>0</v>
      </c>
      <c r="S589" s="34">
        <f>IFERROR(VLOOKUP($H589,'Water F Exp'!$A:$K,16,FALSE),0)</f>
        <v>0</v>
      </c>
      <c r="T589" s="42">
        <f>IFERROR(VLOOKUP($H589,'Water F Exp'!$A:$K,17,FALSE),0)</f>
        <v>0</v>
      </c>
      <c r="U589" s="34">
        <f ca="1">IFERROR(VLOOKUP($H589,'Sewer F Rev'!$A:$E,15,FALSE),0)</f>
        <v>0</v>
      </c>
      <c r="V589" s="34">
        <f ca="1">IFERROR(VLOOKUP($H589,'Sewer F Rev'!$A:$E,16,FALSE),0)</f>
        <v>0</v>
      </c>
      <c r="W589" s="42">
        <f ca="1">IFERROR(VLOOKUP($H589,'Sewer F Rev'!$A:$E,17,FALSE),0)</f>
        <v>0</v>
      </c>
      <c r="X589" s="34">
        <f>IFERROR(VLOOKUP($H589,'Sewer F Exp'!$A:$B,15,FALSE),0)</f>
        <v>0</v>
      </c>
      <c r="Y589" s="34">
        <f>IFERROR(VLOOKUP($H589,'Sewer F Exp'!$A:$B,16,FALSE),0)</f>
        <v>0</v>
      </c>
      <c r="Z589" s="42">
        <f>IFERROR(VLOOKUP($H589,'Sewer F Exp'!$A:$B,17,FALSE),0)</f>
        <v>0</v>
      </c>
      <c r="AA589" s="34">
        <f>IFERROR(VLOOKUP($H589,'Refuse F Rev'!$A:$E,15,FALSE),0)</f>
        <v>0</v>
      </c>
      <c r="AB589" s="34">
        <f>IFERROR(VLOOKUP($H589,'Refuse F Rev'!$A:$E,16,FALSE),0)</f>
        <v>0</v>
      </c>
      <c r="AC589" s="42">
        <f>IFERROR(VLOOKUP($H589,'Refuse F Rev'!$A:$E,17,FALSE),0)</f>
        <v>0</v>
      </c>
      <c r="AD589" s="34">
        <f>IFERROR(VLOOKUP($H589,'Refuse F Exp'!$A:$E,15,FALSE),0)</f>
        <v>0</v>
      </c>
      <c r="AE589" s="34">
        <f>IFERROR(VLOOKUP($H589,'Refuse F Exp'!$A:$E,16,FALSE),0)</f>
        <v>0</v>
      </c>
      <c r="AF589" s="42">
        <f>IFERROR(VLOOKUP($H589,'Refuse F Exp'!$A:$E,17,FALSE),0)</f>
        <v>0</v>
      </c>
      <c r="AG589" s="34">
        <f>IFERROR(VLOOKUP($H589,#REF!,10,FALSE),0)</f>
        <v>0</v>
      </c>
      <c r="AH589" s="34">
        <f>IFERROR(VLOOKUP($H589,#REF!,11,FALSE),0)</f>
        <v>0</v>
      </c>
      <c r="AI589" s="42">
        <f>IFERROR(VLOOKUP($H589,#REF!,12,FALSE),0)</f>
        <v>0</v>
      </c>
      <c r="AJ589" s="34">
        <f>IFERROR(VLOOKUP($H589,#REF!,10,FALSE),0)</f>
        <v>0</v>
      </c>
      <c r="AK589" s="34">
        <f>IFERROR(VLOOKUP($H589,#REF!,11,FALSE),0)</f>
        <v>0</v>
      </c>
      <c r="AL589" s="42">
        <f>IFERROR(VLOOKUP($H589,#REF!,12,FALSE),0)</f>
        <v>0</v>
      </c>
      <c r="AM589" s="34">
        <f>IFERROR(VLOOKUP($H589,#REF!,10,FALSE),0)</f>
        <v>0</v>
      </c>
      <c r="AN589" s="34">
        <f>IFERROR(VLOOKUP($H589,#REF!,11,FALSE),0)</f>
        <v>0</v>
      </c>
      <c r="AO589" s="42">
        <f>IFERROR(VLOOKUP($H589,#REF!,12,FALSE),0)</f>
        <v>0</v>
      </c>
      <c r="AP589" s="34">
        <f>IFERROR(VLOOKUP($H589,#REF!,10,FALSE),0)</f>
        <v>0</v>
      </c>
      <c r="AQ589" s="34">
        <f>IFERROR(VLOOKUP($H589,#REF!,11,FALSE),0)</f>
        <v>0</v>
      </c>
      <c r="AR589" s="42">
        <f>IFERROR(VLOOKUP($H589,#REF!,12,FALSE),0)</f>
        <v>0</v>
      </c>
      <c r="AS589" s="34">
        <f>IFERROR(VLOOKUP($H589,#REF!,13,FALSE),0)</f>
        <v>0</v>
      </c>
      <c r="AT589" s="34">
        <f>IFERROR(VLOOKUP($H589,#REF!,14,FALSE),0)</f>
        <v>0</v>
      </c>
      <c r="AU589" s="42">
        <f>IFERROR(VLOOKUP($H589,#REF!,15,FALSE),0)</f>
        <v>0</v>
      </c>
      <c r="AV589" s="34">
        <f>IFERROR(VLOOKUP($H589,#REF!,15,FALSE),0)</f>
        <v>0</v>
      </c>
      <c r="AW589" s="34">
        <f>IFERROR(VLOOKUP($H589,#REF!,16,FALSE),0)</f>
        <v>0</v>
      </c>
      <c r="AX589" s="42">
        <f>IFERROR(VLOOKUP($H589,#REF!,17,FALSE),0)</f>
        <v>0</v>
      </c>
    </row>
    <row r="590" spans="1:50" x14ac:dyDescent="0.3">
      <c r="A590" s="33" t="str">
        <f t="shared" si="36"/>
        <v>F -8320-2-112</v>
      </c>
      <c r="B590" s="33" t="str">
        <f>+'R&amp;E EXPORT'!B589</f>
        <v>WATER SUPPLY-EQUIP-SERVER</v>
      </c>
      <c r="C590" t="str">
        <f>IFERROR(VLOOKUP(A590,'MCSJ Export'!A:C,3,FALSE),"")</f>
        <v>Sub Account</v>
      </c>
      <c r="D590" s="37">
        <f t="shared" ca="1" si="37"/>
        <v>0</v>
      </c>
      <c r="E590" s="37">
        <f t="shared" ca="1" si="38"/>
        <v>0</v>
      </c>
      <c r="F590" s="37">
        <f t="shared" ca="1" si="39"/>
        <v>0</v>
      </c>
      <c r="G590" s="37"/>
      <c r="H590" s="33" t="str">
        <f>+'R&amp;E EXPORT'!A589</f>
        <v>F -8320-2-112</v>
      </c>
      <c r="I590" s="34">
        <f>IFERROR(VLOOKUP($H590,'Gen F Rev'!$A:$M,15,FALSE),0)</f>
        <v>0</v>
      </c>
      <c r="J590" s="34">
        <f>IFERROR(VLOOKUP($H590,'Gen F Rev'!$A:$M,16,FALSE),0)</f>
        <v>0</v>
      </c>
      <c r="K590" s="42">
        <f>IFERROR(VLOOKUP($H590,'Gen F Rev'!$A:$M,17,FALSE),0)</f>
        <v>0</v>
      </c>
      <c r="L590" s="34">
        <f>IFERROR(VLOOKUP($H590,'Gen F Exp'!$A:$E,15,FALSE),0)</f>
        <v>0</v>
      </c>
      <c r="M590" s="34">
        <f>IFERROR(VLOOKUP($H590,'Gen F Exp'!$A:$E,16,FALSE),0)</f>
        <v>0</v>
      </c>
      <c r="N590" s="42">
        <f>IFERROR(VLOOKUP($H590,'Gen F Exp'!$A:$E,17,FALSE),0)</f>
        <v>0</v>
      </c>
      <c r="O590" s="34">
        <f>IFERROR(VLOOKUP($H590,'Water F Rev'!$A:$L,15,FALSE),0)</f>
        <v>0</v>
      </c>
      <c r="P590" s="34">
        <f>IFERROR(VLOOKUP($H590,'Water F Rev'!$A:$L,16,FALSE),0)</f>
        <v>0</v>
      </c>
      <c r="Q590" s="42">
        <f>IFERROR(VLOOKUP($H590,'Water F Rev'!$A:$L,17,FALSE),0)</f>
        <v>0</v>
      </c>
      <c r="R590" s="34">
        <f>IFERROR(VLOOKUP($H590,'Water F Exp'!$A:$K,15,FALSE),0)</f>
        <v>0</v>
      </c>
      <c r="S590" s="34">
        <f>IFERROR(VLOOKUP($H590,'Water F Exp'!$A:$K,16,FALSE),0)</f>
        <v>0</v>
      </c>
      <c r="T590" s="42">
        <f>IFERROR(VLOOKUP($H590,'Water F Exp'!$A:$K,17,FALSE),0)</f>
        <v>0</v>
      </c>
      <c r="U590" s="34">
        <f ca="1">IFERROR(VLOOKUP($H590,'Sewer F Rev'!$A:$E,15,FALSE),0)</f>
        <v>0</v>
      </c>
      <c r="V590" s="34">
        <f ca="1">IFERROR(VLOOKUP($H590,'Sewer F Rev'!$A:$E,16,FALSE),0)</f>
        <v>0</v>
      </c>
      <c r="W590" s="42">
        <f ca="1">IFERROR(VLOOKUP($H590,'Sewer F Rev'!$A:$E,17,FALSE),0)</f>
        <v>0</v>
      </c>
      <c r="X590" s="34">
        <f>IFERROR(VLOOKUP($H590,'Sewer F Exp'!$A:$B,15,FALSE),0)</f>
        <v>0</v>
      </c>
      <c r="Y590" s="34">
        <f>IFERROR(VLOOKUP($H590,'Sewer F Exp'!$A:$B,16,FALSE),0)</f>
        <v>0</v>
      </c>
      <c r="Z590" s="42">
        <f>IFERROR(VLOOKUP($H590,'Sewer F Exp'!$A:$B,17,FALSE),0)</f>
        <v>0</v>
      </c>
      <c r="AA590" s="34">
        <f>IFERROR(VLOOKUP($H590,'Refuse F Rev'!$A:$E,15,FALSE),0)</f>
        <v>0</v>
      </c>
      <c r="AB590" s="34">
        <f>IFERROR(VLOOKUP($H590,'Refuse F Rev'!$A:$E,16,FALSE),0)</f>
        <v>0</v>
      </c>
      <c r="AC590" s="42">
        <f>IFERROR(VLOOKUP($H590,'Refuse F Rev'!$A:$E,17,FALSE),0)</f>
        <v>0</v>
      </c>
      <c r="AD590" s="34">
        <f>IFERROR(VLOOKUP($H590,'Refuse F Exp'!$A:$E,15,FALSE),0)</f>
        <v>0</v>
      </c>
      <c r="AE590" s="34">
        <f>IFERROR(VLOOKUP($H590,'Refuse F Exp'!$A:$E,16,FALSE),0)</f>
        <v>0</v>
      </c>
      <c r="AF590" s="42">
        <f>IFERROR(VLOOKUP($H590,'Refuse F Exp'!$A:$E,17,FALSE),0)</f>
        <v>0</v>
      </c>
      <c r="AG590" s="34">
        <f>IFERROR(VLOOKUP($H590,#REF!,10,FALSE),0)</f>
        <v>0</v>
      </c>
      <c r="AH590" s="34">
        <f>IFERROR(VLOOKUP($H590,#REF!,11,FALSE),0)</f>
        <v>0</v>
      </c>
      <c r="AI590" s="42">
        <f>IFERROR(VLOOKUP($H590,#REF!,12,FALSE),0)</f>
        <v>0</v>
      </c>
      <c r="AJ590" s="34">
        <f>IFERROR(VLOOKUP($H590,#REF!,10,FALSE),0)</f>
        <v>0</v>
      </c>
      <c r="AK590" s="34">
        <f>IFERROR(VLOOKUP($H590,#REF!,11,FALSE),0)</f>
        <v>0</v>
      </c>
      <c r="AL590" s="42">
        <f>IFERROR(VLOOKUP($H590,#REF!,12,FALSE),0)</f>
        <v>0</v>
      </c>
      <c r="AM590" s="34">
        <f>IFERROR(VLOOKUP($H590,#REF!,10,FALSE),0)</f>
        <v>0</v>
      </c>
      <c r="AN590" s="34">
        <f>IFERROR(VLOOKUP($H590,#REF!,11,FALSE),0)</f>
        <v>0</v>
      </c>
      <c r="AO590" s="42">
        <f>IFERROR(VLOOKUP($H590,#REF!,12,FALSE),0)</f>
        <v>0</v>
      </c>
      <c r="AP590" s="34">
        <f>IFERROR(VLOOKUP($H590,#REF!,10,FALSE),0)</f>
        <v>0</v>
      </c>
      <c r="AQ590" s="34">
        <f>IFERROR(VLOOKUP($H590,#REF!,11,FALSE),0)</f>
        <v>0</v>
      </c>
      <c r="AR590" s="42">
        <f>IFERROR(VLOOKUP($H590,#REF!,12,FALSE),0)</f>
        <v>0</v>
      </c>
      <c r="AS590" s="34">
        <f>IFERROR(VLOOKUP($H590,#REF!,13,FALSE),0)</f>
        <v>0</v>
      </c>
      <c r="AT590" s="34">
        <f>IFERROR(VLOOKUP($H590,#REF!,14,FALSE),0)</f>
        <v>0</v>
      </c>
      <c r="AU590" s="42">
        <f>IFERROR(VLOOKUP($H590,#REF!,15,FALSE),0)</f>
        <v>0</v>
      </c>
      <c r="AV590" s="34">
        <f>IFERROR(VLOOKUP($H590,#REF!,15,FALSE),0)</f>
        <v>0</v>
      </c>
      <c r="AW590" s="34">
        <f>IFERROR(VLOOKUP($H590,#REF!,16,FALSE),0)</f>
        <v>0</v>
      </c>
      <c r="AX590" s="42">
        <f>IFERROR(VLOOKUP($H590,#REF!,17,FALSE),0)</f>
        <v>0</v>
      </c>
    </row>
    <row r="591" spans="1:50" x14ac:dyDescent="0.3">
      <c r="A591" s="33" t="str">
        <f t="shared" si="36"/>
        <v>F -8320-2-117</v>
      </c>
      <c r="B591" s="33" t="str">
        <f>+'R&amp;E EXPORT'!B590</f>
        <v>WATER SUPPLY-OFFICE EQUIP/FURNITURE</v>
      </c>
      <c r="C591" t="str">
        <f>IFERROR(VLOOKUP(A591,'MCSJ Export'!A:C,3,FALSE),"")</f>
        <v>Sub Account</v>
      </c>
      <c r="D591" s="37">
        <f t="shared" ca="1" si="37"/>
        <v>0</v>
      </c>
      <c r="E591" s="37">
        <f t="shared" ca="1" si="38"/>
        <v>0</v>
      </c>
      <c r="F591" s="37">
        <f t="shared" ca="1" si="39"/>
        <v>0</v>
      </c>
      <c r="G591" s="37"/>
      <c r="H591" s="33" t="str">
        <f>+'R&amp;E EXPORT'!A590</f>
        <v>F -8320-2-117</v>
      </c>
      <c r="I591" s="34">
        <f>IFERROR(VLOOKUP($H591,'Gen F Rev'!$A:$M,15,FALSE),0)</f>
        <v>0</v>
      </c>
      <c r="J591" s="34">
        <f>IFERROR(VLOOKUP($H591,'Gen F Rev'!$A:$M,16,FALSE),0)</f>
        <v>0</v>
      </c>
      <c r="K591" s="42">
        <f>IFERROR(VLOOKUP($H591,'Gen F Rev'!$A:$M,17,FALSE),0)</f>
        <v>0</v>
      </c>
      <c r="L591" s="34">
        <f>IFERROR(VLOOKUP($H591,'Gen F Exp'!$A:$E,15,FALSE),0)</f>
        <v>0</v>
      </c>
      <c r="M591" s="34">
        <f>IFERROR(VLOOKUP($H591,'Gen F Exp'!$A:$E,16,FALSE),0)</f>
        <v>0</v>
      </c>
      <c r="N591" s="42">
        <f>IFERROR(VLOOKUP($H591,'Gen F Exp'!$A:$E,17,FALSE),0)</f>
        <v>0</v>
      </c>
      <c r="O591" s="34">
        <f>IFERROR(VLOOKUP($H591,'Water F Rev'!$A:$L,15,FALSE),0)</f>
        <v>0</v>
      </c>
      <c r="P591" s="34">
        <f>IFERROR(VLOOKUP($H591,'Water F Rev'!$A:$L,16,FALSE),0)</f>
        <v>0</v>
      </c>
      <c r="Q591" s="42">
        <f>IFERROR(VLOOKUP($H591,'Water F Rev'!$A:$L,17,FALSE),0)</f>
        <v>0</v>
      </c>
      <c r="R591" s="34">
        <f>IFERROR(VLOOKUP($H591,'Water F Exp'!$A:$K,15,FALSE),0)</f>
        <v>0</v>
      </c>
      <c r="S591" s="34">
        <f>IFERROR(VLOOKUP($H591,'Water F Exp'!$A:$K,16,FALSE),0)</f>
        <v>0</v>
      </c>
      <c r="T591" s="42">
        <f>IFERROR(VLOOKUP($H591,'Water F Exp'!$A:$K,17,FALSE),0)</f>
        <v>0</v>
      </c>
      <c r="U591" s="34">
        <f ca="1">IFERROR(VLOOKUP($H591,'Sewer F Rev'!$A:$E,15,FALSE),0)</f>
        <v>0</v>
      </c>
      <c r="V591" s="34">
        <f ca="1">IFERROR(VLOOKUP($H591,'Sewer F Rev'!$A:$E,16,FALSE),0)</f>
        <v>0</v>
      </c>
      <c r="W591" s="42">
        <f ca="1">IFERROR(VLOOKUP($H591,'Sewer F Rev'!$A:$E,17,FALSE),0)</f>
        <v>0</v>
      </c>
      <c r="X591" s="34">
        <f>IFERROR(VLOOKUP($H591,'Sewer F Exp'!$A:$B,15,FALSE),0)</f>
        <v>0</v>
      </c>
      <c r="Y591" s="34">
        <f>IFERROR(VLOOKUP($H591,'Sewer F Exp'!$A:$B,16,FALSE),0)</f>
        <v>0</v>
      </c>
      <c r="Z591" s="42">
        <f>IFERROR(VLOOKUP($H591,'Sewer F Exp'!$A:$B,17,FALSE),0)</f>
        <v>0</v>
      </c>
      <c r="AA591" s="34">
        <f>IFERROR(VLOOKUP($H591,'Refuse F Rev'!$A:$E,15,FALSE),0)</f>
        <v>0</v>
      </c>
      <c r="AB591" s="34">
        <f>IFERROR(VLOOKUP($H591,'Refuse F Rev'!$A:$E,16,FALSE),0)</f>
        <v>0</v>
      </c>
      <c r="AC591" s="42">
        <f>IFERROR(VLOOKUP($H591,'Refuse F Rev'!$A:$E,17,FALSE),0)</f>
        <v>0</v>
      </c>
      <c r="AD591" s="34">
        <f>IFERROR(VLOOKUP($H591,'Refuse F Exp'!$A:$E,15,FALSE),0)</f>
        <v>0</v>
      </c>
      <c r="AE591" s="34">
        <f>IFERROR(VLOOKUP($H591,'Refuse F Exp'!$A:$E,16,FALSE),0)</f>
        <v>0</v>
      </c>
      <c r="AF591" s="42">
        <f>IFERROR(VLOOKUP($H591,'Refuse F Exp'!$A:$E,17,FALSE),0)</f>
        <v>0</v>
      </c>
      <c r="AG591" s="34">
        <f>IFERROR(VLOOKUP($H591,#REF!,10,FALSE),0)</f>
        <v>0</v>
      </c>
      <c r="AH591" s="34">
        <f>IFERROR(VLOOKUP($H591,#REF!,11,FALSE),0)</f>
        <v>0</v>
      </c>
      <c r="AI591" s="42">
        <f>IFERROR(VLOOKUP($H591,#REF!,12,FALSE),0)</f>
        <v>0</v>
      </c>
      <c r="AJ591" s="34">
        <f>IFERROR(VLOOKUP($H591,#REF!,10,FALSE),0)</f>
        <v>0</v>
      </c>
      <c r="AK591" s="34">
        <f>IFERROR(VLOOKUP($H591,#REF!,11,FALSE),0)</f>
        <v>0</v>
      </c>
      <c r="AL591" s="42">
        <f>IFERROR(VLOOKUP($H591,#REF!,12,FALSE),0)</f>
        <v>0</v>
      </c>
      <c r="AM591" s="34">
        <f>IFERROR(VLOOKUP($H591,#REF!,10,FALSE),0)</f>
        <v>0</v>
      </c>
      <c r="AN591" s="34">
        <f>IFERROR(VLOOKUP($H591,#REF!,11,FALSE),0)</f>
        <v>0</v>
      </c>
      <c r="AO591" s="42">
        <f>IFERROR(VLOOKUP($H591,#REF!,12,FALSE),0)</f>
        <v>0</v>
      </c>
      <c r="AP591" s="34">
        <f>IFERROR(VLOOKUP($H591,#REF!,10,FALSE),0)</f>
        <v>0</v>
      </c>
      <c r="AQ591" s="34">
        <f>IFERROR(VLOOKUP($H591,#REF!,11,FALSE),0)</f>
        <v>0</v>
      </c>
      <c r="AR591" s="42">
        <f>IFERROR(VLOOKUP($H591,#REF!,12,FALSE),0)</f>
        <v>0</v>
      </c>
      <c r="AS591" s="34">
        <f>IFERROR(VLOOKUP($H591,#REF!,13,FALSE),0)</f>
        <v>0</v>
      </c>
      <c r="AT591" s="34">
        <f>IFERROR(VLOOKUP($H591,#REF!,14,FALSE),0)</f>
        <v>0</v>
      </c>
      <c r="AU591" s="42">
        <f>IFERROR(VLOOKUP($H591,#REF!,15,FALSE),0)</f>
        <v>0</v>
      </c>
      <c r="AV591" s="34">
        <f>IFERROR(VLOOKUP($H591,#REF!,15,FALSE),0)</f>
        <v>0</v>
      </c>
      <c r="AW591" s="34">
        <f>IFERROR(VLOOKUP($H591,#REF!,16,FALSE),0)</f>
        <v>0</v>
      </c>
      <c r="AX591" s="42">
        <f>IFERROR(VLOOKUP($H591,#REF!,17,FALSE),0)</f>
        <v>0</v>
      </c>
    </row>
    <row r="592" spans="1:50" x14ac:dyDescent="0.3">
      <c r="A592" s="33" t="str">
        <f t="shared" si="36"/>
        <v>F -8320-2-118</v>
      </c>
      <c r="B592" s="33" t="str">
        <f>+'R&amp;E EXPORT'!B591</f>
        <v>WATER SUPPLY-EQUIP-CLOUD METER READER</v>
      </c>
      <c r="C592" t="str">
        <f>IFERROR(VLOOKUP(A592,'MCSJ Export'!A:C,3,FALSE),"")</f>
        <v>Sub Account</v>
      </c>
      <c r="D592" s="37">
        <f t="shared" ca="1" si="37"/>
        <v>0</v>
      </c>
      <c r="E592" s="37">
        <f t="shared" ca="1" si="38"/>
        <v>0</v>
      </c>
      <c r="F592" s="37">
        <f t="shared" ca="1" si="39"/>
        <v>0</v>
      </c>
      <c r="G592" s="37"/>
      <c r="H592" s="33" t="str">
        <f>+'R&amp;E EXPORT'!A591</f>
        <v>F -8320-2-118</v>
      </c>
      <c r="I592" s="34">
        <f>IFERROR(VLOOKUP($H592,'Gen F Rev'!$A:$M,15,FALSE),0)</f>
        <v>0</v>
      </c>
      <c r="J592" s="34">
        <f>IFERROR(VLOOKUP($H592,'Gen F Rev'!$A:$M,16,FALSE),0)</f>
        <v>0</v>
      </c>
      <c r="K592" s="42">
        <f>IFERROR(VLOOKUP($H592,'Gen F Rev'!$A:$M,17,FALSE),0)</f>
        <v>0</v>
      </c>
      <c r="L592" s="34">
        <f>IFERROR(VLOOKUP($H592,'Gen F Exp'!$A:$E,15,FALSE),0)</f>
        <v>0</v>
      </c>
      <c r="M592" s="34">
        <f>IFERROR(VLOOKUP($H592,'Gen F Exp'!$A:$E,16,FALSE),0)</f>
        <v>0</v>
      </c>
      <c r="N592" s="42">
        <f>IFERROR(VLOOKUP($H592,'Gen F Exp'!$A:$E,17,FALSE),0)</f>
        <v>0</v>
      </c>
      <c r="O592" s="34">
        <f>IFERROR(VLOOKUP($H592,'Water F Rev'!$A:$L,15,FALSE),0)</f>
        <v>0</v>
      </c>
      <c r="P592" s="34">
        <f>IFERROR(VLOOKUP($H592,'Water F Rev'!$A:$L,16,FALSE),0)</f>
        <v>0</v>
      </c>
      <c r="Q592" s="42">
        <f>IFERROR(VLOOKUP($H592,'Water F Rev'!$A:$L,17,FALSE),0)</f>
        <v>0</v>
      </c>
      <c r="R592" s="34">
        <f>IFERROR(VLOOKUP($H592,'Water F Exp'!$A:$K,15,FALSE),0)</f>
        <v>0</v>
      </c>
      <c r="S592" s="34">
        <f>IFERROR(VLOOKUP($H592,'Water F Exp'!$A:$K,16,FALSE),0)</f>
        <v>0</v>
      </c>
      <c r="T592" s="42">
        <f>IFERROR(VLOOKUP($H592,'Water F Exp'!$A:$K,17,FALSE),0)</f>
        <v>0</v>
      </c>
      <c r="U592" s="34">
        <f ca="1">IFERROR(VLOOKUP($H592,'Sewer F Rev'!$A:$E,15,FALSE),0)</f>
        <v>0</v>
      </c>
      <c r="V592" s="34">
        <f ca="1">IFERROR(VLOOKUP($H592,'Sewer F Rev'!$A:$E,16,FALSE),0)</f>
        <v>0</v>
      </c>
      <c r="W592" s="42">
        <f ca="1">IFERROR(VLOOKUP($H592,'Sewer F Rev'!$A:$E,17,FALSE),0)</f>
        <v>0</v>
      </c>
      <c r="X592" s="34">
        <f>IFERROR(VLOOKUP($H592,'Sewer F Exp'!$A:$B,15,FALSE),0)</f>
        <v>0</v>
      </c>
      <c r="Y592" s="34">
        <f>IFERROR(VLOOKUP($H592,'Sewer F Exp'!$A:$B,16,FALSE),0)</f>
        <v>0</v>
      </c>
      <c r="Z592" s="42">
        <f>IFERROR(VLOOKUP($H592,'Sewer F Exp'!$A:$B,17,FALSE),0)</f>
        <v>0</v>
      </c>
      <c r="AA592" s="34">
        <f>IFERROR(VLOOKUP($H592,'Refuse F Rev'!$A:$E,15,FALSE),0)</f>
        <v>0</v>
      </c>
      <c r="AB592" s="34">
        <f>IFERROR(VLOOKUP($H592,'Refuse F Rev'!$A:$E,16,FALSE),0)</f>
        <v>0</v>
      </c>
      <c r="AC592" s="42">
        <f>IFERROR(VLOOKUP($H592,'Refuse F Rev'!$A:$E,17,FALSE),0)</f>
        <v>0</v>
      </c>
      <c r="AD592" s="34">
        <f>IFERROR(VLOOKUP($H592,'Refuse F Exp'!$A:$E,15,FALSE),0)</f>
        <v>0</v>
      </c>
      <c r="AE592" s="34">
        <f>IFERROR(VLOOKUP($H592,'Refuse F Exp'!$A:$E,16,FALSE),0)</f>
        <v>0</v>
      </c>
      <c r="AF592" s="42">
        <f>IFERROR(VLOOKUP($H592,'Refuse F Exp'!$A:$E,17,FALSE),0)</f>
        <v>0</v>
      </c>
      <c r="AG592" s="34">
        <f>IFERROR(VLOOKUP($H592,#REF!,10,FALSE),0)</f>
        <v>0</v>
      </c>
      <c r="AH592" s="34">
        <f>IFERROR(VLOOKUP($H592,#REF!,11,FALSE),0)</f>
        <v>0</v>
      </c>
      <c r="AI592" s="42">
        <f>IFERROR(VLOOKUP($H592,#REF!,12,FALSE),0)</f>
        <v>0</v>
      </c>
      <c r="AJ592" s="34">
        <f>IFERROR(VLOOKUP($H592,#REF!,10,FALSE),0)</f>
        <v>0</v>
      </c>
      <c r="AK592" s="34">
        <f>IFERROR(VLOOKUP($H592,#REF!,11,FALSE),0)</f>
        <v>0</v>
      </c>
      <c r="AL592" s="42">
        <f>IFERROR(VLOOKUP($H592,#REF!,12,FALSE),0)</f>
        <v>0</v>
      </c>
      <c r="AM592" s="34">
        <f>IFERROR(VLOOKUP($H592,#REF!,10,FALSE),0)</f>
        <v>0</v>
      </c>
      <c r="AN592" s="34">
        <f>IFERROR(VLOOKUP($H592,#REF!,11,FALSE),0)</f>
        <v>0</v>
      </c>
      <c r="AO592" s="42">
        <f>IFERROR(VLOOKUP($H592,#REF!,12,FALSE),0)</f>
        <v>0</v>
      </c>
      <c r="AP592" s="34">
        <f>IFERROR(VLOOKUP($H592,#REF!,10,FALSE),0)</f>
        <v>0</v>
      </c>
      <c r="AQ592" s="34">
        <f>IFERROR(VLOOKUP($H592,#REF!,11,FALSE),0)</f>
        <v>0</v>
      </c>
      <c r="AR592" s="42">
        <f>IFERROR(VLOOKUP($H592,#REF!,12,FALSE),0)</f>
        <v>0</v>
      </c>
      <c r="AS592" s="34">
        <f>IFERROR(VLOOKUP($H592,#REF!,13,FALSE),0)</f>
        <v>0</v>
      </c>
      <c r="AT592" s="34">
        <f>IFERROR(VLOOKUP($H592,#REF!,14,FALSE),0)</f>
        <v>0</v>
      </c>
      <c r="AU592" s="42">
        <f>IFERROR(VLOOKUP($H592,#REF!,15,FALSE),0)</f>
        <v>0</v>
      </c>
      <c r="AV592" s="34">
        <f>IFERROR(VLOOKUP($H592,#REF!,15,FALSE),0)</f>
        <v>0</v>
      </c>
      <c r="AW592" s="34">
        <f>IFERROR(VLOOKUP($H592,#REF!,16,FALSE),0)</f>
        <v>0</v>
      </c>
      <c r="AX592" s="42">
        <f>IFERROR(VLOOKUP($H592,#REF!,17,FALSE),0)</f>
        <v>0</v>
      </c>
    </row>
    <row r="593" spans="1:50" x14ac:dyDescent="0.3">
      <c r="A593" s="33" t="str">
        <f t="shared" si="36"/>
        <v>F -8320-2-631</v>
      </c>
      <c r="B593" s="33" t="str">
        <f>+'R&amp;E EXPORT'!B592</f>
        <v>WATER SUPPLY-EQUIP-MAG METER (REYNOLDS)</v>
      </c>
      <c r="C593" t="str">
        <f>IFERROR(VLOOKUP(A593,'MCSJ Export'!A:C,3,FALSE),"")</f>
        <v>Sub Account</v>
      </c>
      <c r="D593" s="37">
        <f t="shared" ca="1" si="37"/>
        <v>0</v>
      </c>
      <c r="E593" s="37">
        <f t="shared" ca="1" si="38"/>
        <v>0</v>
      </c>
      <c r="F593" s="37">
        <f t="shared" ca="1" si="39"/>
        <v>0</v>
      </c>
      <c r="G593" s="37"/>
      <c r="H593" s="33" t="str">
        <f>+'R&amp;E EXPORT'!A592</f>
        <v>F -8320-2-631</v>
      </c>
      <c r="I593" s="34">
        <f>IFERROR(VLOOKUP($H593,'Gen F Rev'!$A:$M,15,FALSE),0)</f>
        <v>0</v>
      </c>
      <c r="J593" s="34">
        <f>IFERROR(VLOOKUP($H593,'Gen F Rev'!$A:$M,16,FALSE),0)</f>
        <v>0</v>
      </c>
      <c r="K593" s="42">
        <f>IFERROR(VLOOKUP($H593,'Gen F Rev'!$A:$M,17,FALSE),0)</f>
        <v>0</v>
      </c>
      <c r="L593" s="34">
        <f>IFERROR(VLOOKUP($H593,'Gen F Exp'!$A:$E,15,FALSE),0)</f>
        <v>0</v>
      </c>
      <c r="M593" s="34">
        <f>IFERROR(VLOOKUP($H593,'Gen F Exp'!$A:$E,16,FALSE),0)</f>
        <v>0</v>
      </c>
      <c r="N593" s="42">
        <f>IFERROR(VLOOKUP($H593,'Gen F Exp'!$A:$E,17,FALSE),0)</f>
        <v>0</v>
      </c>
      <c r="O593" s="34">
        <f>IFERROR(VLOOKUP($H593,'Water F Rev'!$A:$L,15,FALSE),0)</f>
        <v>0</v>
      </c>
      <c r="P593" s="34">
        <f>IFERROR(VLOOKUP($H593,'Water F Rev'!$A:$L,16,FALSE),0)</f>
        <v>0</v>
      </c>
      <c r="Q593" s="42">
        <f>IFERROR(VLOOKUP($H593,'Water F Rev'!$A:$L,17,FALSE),0)</f>
        <v>0</v>
      </c>
      <c r="R593" s="34">
        <f>IFERROR(VLOOKUP($H593,'Water F Exp'!$A:$K,15,FALSE),0)</f>
        <v>0</v>
      </c>
      <c r="S593" s="34">
        <f>IFERROR(VLOOKUP($H593,'Water F Exp'!$A:$K,16,FALSE),0)</f>
        <v>0</v>
      </c>
      <c r="T593" s="42">
        <f>IFERROR(VLOOKUP($H593,'Water F Exp'!$A:$K,17,FALSE),0)</f>
        <v>0</v>
      </c>
      <c r="U593" s="34">
        <f ca="1">IFERROR(VLOOKUP($H593,'Sewer F Rev'!$A:$E,15,FALSE),0)</f>
        <v>0</v>
      </c>
      <c r="V593" s="34">
        <f ca="1">IFERROR(VLOOKUP($H593,'Sewer F Rev'!$A:$E,16,FALSE),0)</f>
        <v>0</v>
      </c>
      <c r="W593" s="42">
        <f ca="1">IFERROR(VLOOKUP($H593,'Sewer F Rev'!$A:$E,17,FALSE),0)</f>
        <v>0</v>
      </c>
      <c r="X593" s="34">
        <f>IFERROR(VLOOKUP($H593,'Sewer F Exp'!$A:$B,15,FALSE),0)</f>
        <v>0</v>
      </c>
      <c r="Y593" s="34">
        <f>IFERROR(VLOOKUP($H593,'Sewer F Exp'!$A:$B,16,FALSE),0)</f>
        <v>0</v>
      </c>
      <c r="Z593" s="42">
        <f>IFERROR(VLOOKUP($H593,'Sewer F Exp'!$A:$B,17,FALSE),0)</f>
        <v>0</v>
      </c>
      <c r="AA593" s="34">
        <f>IFERROR(VLOOKUP($H593,'Refuse F Rev'!$A:$E,15,FALSE),0)</f>
        <v>0</v>
      </c>
      <c r="AB593" s="34">
        <f>IFERROR(VLOOKUP($H593,'Refuse F Rev'!$A:$E,16,FALSE),0)</f>
        <v>0</v>
      </c>
      <c r="AC593" s="42">
        <f>IFERROR(VLOOKUP($H593,'Refuse F Rev'!$A:$E,17,FALSE),0)</f>
        <v>0</v>
      </c>
      <c r="AD593" s="34">
        <f>IFERROR(VLOOKUP($H593,'Refuse F Exp'!$A:$E,15,FALSE),0)</f>
        <v>0</v>
      </c>
      <c r="AE593" s="34">
        <f>IFERROR(VLOOKUP($H593,'Refuse F Exp'!$A:$E,16,FALSE),0)</f>
        <v>0</v>
      </c>
      <c r="AF593" s="42">
        <f>IFERROR(VLOOKUP($H593,'Refuse F Exp'!$A:$E,17,FALSE),0)</f>
        <v>0</v>
      </c>
      <c r="AG593" s="34">
        <f>IFERROR(VLOOKUP($H593,#REF!,10,FALSE),0)</f>
        <v>0</v>
      </c>
      <c r="AH593" s="34">
        <f>IFERROR(VLOOKUP($H593,#REF!,11,FALSE),0)</f>
        <v>0</v>
      </c>
      <c r="AI593" s="42">
        <f>IFERROR(VLOOKUP($H593,#REF!,12,FALSE),0)</f>
        <v>0</v>
      </c>
      <c r="AJ593" s="34">
        <f>IFERROR(VLOOKUP($H593,#REF!,10,FALSE),0)</f>
        <v>0</v>
      </c>
      <c r="AK593" s="34">
        <f>IFERROR(VLOOKUP($H593,#REF!,11,FALSE),0)</f>
        <v>0</v>
      </c>
      <c r="AL593" s="42">
        <f>IFERROR(VLOOKUP($H593,#REF!,12,FALSE),0)</f>
        <v>0</v>
      </c>
      <c r="AM593" s="34">
        <f>IFERROR(VLOOKUP($H593,#REF!,10,FALSE),0)</f>
        <v>0</v>
      </c>
      <c r="AN593" s="34">
        <f>IFERROR(VLOOKUP($H593,#REF!,11,FALSE),0)</f>
        <v>0</v>
      </c>
      <c r="AO593" s="42">
        <f>IFERROR(VLOOKUP($H593,#REF!,12,FALSE),0)</f>
        <v>0</v>
      </c>
      <c r="AP593" s="34">
        <f>IFERROR(VLOOKUP($H593,#REF!,10,FALSE),0)</f>
        <v>0</v>
      </c>
      <c r="AQ593" s="34">
        <f>IFERROR(VLOOKUP($H593,#REF!,11,FALSE),0)</f>
        <v>0</v>
      </c>
      <c r="AR593" s="42">
        <f>IFERROR(VLOOKUP($H593,#REF!,12,FALSE),0)</f>
        <v>0</v>
      </c>
      <c r="AS593" s="34">
        <f>IFERROR(VLOOKUP($H593,#REF!,13,FALSE),0)</f>
        <v>0</v>
      </c>
      <c r="AT593" s="34">
        <f>IFERROR(VLOOKUP($H593,#REF!,14,FALSE),0)</f>
        <v>0</v>
      </c>
      <c r="AU593" s="42">
        <f>IFERROR(VLOOKUP($H593,#REF!,15,FALSE),0)</f>
        <v>0</v>
      </c>
      <c r="AV593" s="34">
        <f>IFERROR(VLOOKUP($H593,#REF!,15,FALSE),0)</f>
        <v>0</v>
      </c>
      <c r="AW593" s="34">
        <f>IFERROR(VLOOKUP($H593,#REF!,16,FALSE),0)</f>
        <v>0</v>
      </c>
      <c r="AX593" s="42">
        <f>IFERROR(VLOOKUP($H593,#REF!,17,FALSE),0)</f>
        <v>0</v>
      </c>
    </row>
    <row r="594" spans="1:50" x14ac:dyDescent="0.3">
      <c r="A594" s="33" t="str">
        <f t="shared" si="36"/>
        <v>F -8320-2-633</v>
      </c>
      <c r="B594" s="33" t="str">
        <f>+'R&amp;E EXPORT'!B593</f>
        <v>WATER SUPPLY-EQUIP-WELL2 UPGRADE/MAINT</v>
      </c>
      <c r="C594" t="str">
        <f>IFERROR(VLOOKUP(A594,'MCSJ Export'!A:C,3,FALSE),"")</f>
        <v>Sub Account</v>
      </c>
      <c r="D594" s="37">
        <f t="shared" ca="1" si="37"/>
        <v>0</v>
      </c>
      <c r="E594" s="37">
        <f t="shared" ca="1" si="38"/>
        <v>0</v>
      </c>
      <c r="F594" s="37">
        <f t="shared" ca="1" si="39"/>
        <v>0</v>
      </c>
      <c r="G594" s="37"/>
      <c r="H594" s="33" t="str">
        <f>+'R&amp;E EXPORT'!A593</f>
        <v>F -8320-2-633</v>
      </c>
      <c r="I594" s="34">
        <f>IFERROR(VLOOKUP($H594,'Gen F Rev'!$A:$M,15,FALSE),0)</f>
        <v>0</v>
      </c>
      <c r="J594" s="34">
        <f>IFERROR(VLOOKUP($H594,'Gen F Rev'!$A:$M,16,FALSE),0)</f>
        <v>0</v>
      </c>
      <c r="K594" s="42">
        <f>IFERROR(VLOOKUP($H594,'Gen F Rev'!$A:$M,17,FALSE),0)</f>
        <v>0</v>
      </c>
      <c r="L594" s="34">
        <f>IFERROR(VLOOKUP($H594,'Gen F Exp'!$A:$E,15,FALSE),0)</f>
        <v>0</v>
      </c>
      <c r="M594" s="34">
        <f>IFERROR(VLOOKUP($H594,'Gen F Exp'!$A:$E,16,FALSE),0)</f>
        <v>0</v>
      </c>
      <c r="N594" s="42">
        <f>IFERROR(VLOOKUP($H594,'Gen F Exp'!$A:$E,17,FALSE),0)</f>
        <v>0</v>
      </c>
      <c r="O594" s="34">
        <f>IFERROR(VLOOKUP($H594,'Water F Rev'!$A:$L,15,FALSE),0)</f>
        <v>0</v>
      </c>
      <c r="P594" s="34">
        <f>IFERROR(VLOOKUP($H594,'Water F Rev'!$A:$L,16,FALSE),0)</f>
        <v>0</v>
      </c>
      <c r="Q594" s="42">
        <f>IFERROR(VLOOKUP($H594,'Water F Rev'!$A:$L,17,FALSE),0)</f>
        <v>0</v>
      </c>
      <c r="R594" s="34">
        <f>IFERROR(VLOOKUP($H594,'Water F Exp'!$A:$K,15,FALSE),0)</f>
        <v>0</v>
      </c>
      <c r="S594" s="34">
        <f>IFERROR(VLOOKUP($H594,'Water F Exp'!$A:$K,16,FALSE),0)</f>
        <v>0</v>
      </c>
      <c r="T594" s="42">
        <f>IFERROR(VLOOKUP($H594,'Water F Exp'!$A:$K,17,FALSE),0)</f>
        <v>0</v>
      </c>
      <c r="U594" s="34">
        <f ca="1">IFERROR(VLOOKUP($H594,'Sewer F Rev'!$A:$E,15,FALSE),0)</f>
        <v>0</v>
      </c>
      <c r="V594" s="34">
        <f ca="1">IFERROR(VLOOKUP($H594,'Sewer F Rev'!$A:$E,16,FALSE),0)</f>
        <v>0</v>
      </c>
      <c r="W594" s="42">
        <f ca="1">IFERROR(VLOOKUP($H594,'Sewer F Rev'!$A:$E,17,FALSE),0)</f>
        <v>0</v>
      </c>
      <c r="X594" s="34">
        <f>IFERROR(VLOOKUP($H594,'Sewer F Exp'!$A:$B,15,FALSE),0)</f>
        <v>0</v>
      </c>
      <c r="Y594" s="34">
        <f>IFERROR(VLOOKUP($H594,'Sewer F Exp'!$A:$B,16,FALSE),0)</f>
        <v>0</v>
      </c>
      <c r="Z594" s="42">
        <f>IFERROR(VLOOKUP($H594,'Sewer F Exp'!$A:$B,17,FALSE),0)</f>
        <v>0</v>
      </c>
      <c r="AA594" s="34">
        <f>IFERROR(VLOOKUP($H594,'Refuse F Rev'!$A:$E,15,FALSE),0)</f>
        <v>0</v>
      </c>
      <c r="AB594" s="34">
        <f>IFERROR(VLOOKUP($H594,'Refuse F Rev'!$A:$E,16,FALSE),0)</f>
        <v>0</v>
      </c>
      <c r="AC594" s="42">
        <f>IFERROR(VLOOKUP($H594,'Refuse F Rev'!$A:$E,17,FALSE),0)</f>
        <v>0</v>
      </c>
      <c r="AD594" s="34">
        <f>IFERROR(VLOOKUP($H594,'Refuse F Exp'!$A:$E,15,FALSE),0)</f>
        <v>0</v>
      </c>
      <c r="AE594" s="34">
        <f>IFERROR(VLOOKUP($H594,'Refuse F Exp'!$A:$E,16,FALSE),0)</f>
        <v>0</v>
      </c>
      <c r="AF594" s="42">
        <f>IFERROR(VLOOKUP($H594,'Refuse F Exp'!$A:$E,17,FALSE),0)</f>
        <v>0</v>
      </c>
      <c r="AG594" s="34">
        <f>IFERROR(VLOOKUP($H594,#REF!,10,FALSE),0)</f>
        <v>0</v>
      </c>
      <c r="AH594" s="34">
        <f>IFERROR(VLOOKUP($H594,#REF!,11,FALSE),0)</f>
        <v>0</v>
      </c>
      <c r="AI594" s="42">
        <f>IFERROR(VLOOKUP($H594,#REF!,12,FALSE),0)</f>
        <v>0</v>
      </c>
      <c r="AJ594" s="34">
        <f>IFERROR(VLOOKUP($H594,#REF!,10,FALSE),0)</f>
        <v>0</v>
      </c>
      <c r="AK594" s="34">
        <f>IFERROR(VLOOKUP($H594,#REF!,11,FALSE),0)</f>
        <v>0</v>
      </c>
      <c r="AL594" s="42">
        <f>IFERROR(VLOOKUP($H594,#REF!,12,FALSE),0)</f>
        <v>0</v>
      </c>
      <c r="AM594" s="34">
        <f>IFERROR(VLOOKUP($H594,#REF!,10,FALSE),0)</f>
        <v>0</v>
      </c>
      <c r="AN594" s="34">
        <f>IFERROR(VLOOKUP($H594,#REF!,11,FALSE),0)</f>
        <v>0</v>
      </c>
      <c r="AO594" s="42">
        <f>IFERROR(VLOOKUP($H594,#REF!,12,FALSE),0)</f>
        <v>0</v>
      </c>
      <c r="AP594" s="34">
        <f>IFERROR(VLOOKUP($H594,#REF!,10,FALSE),0)</f>
        <v>0</v>
      </c>
      <c r="AQ594" s="34">
        <f>IFERROR(VLOOKUP($H594,#REF!,11,FALSE),0)</f>
        <v>0</v>
      </c>
      <c r="AR594" s="42">
        <f>IFERROR(VLOOKUP($H594,#REF!,12,FALSE),0)</f>
        <v>0</v>
      </c>
      <c r="AS594" s="34">
        <f>IFERROR(VLOOKUP($H594,#REF!,13,FALSE),0)</f>
        <v>0</v>
      </c>
      <c r="AT594" s="34">
        <f>IFERROR(VLOOKUP($H594,#REF!,14,FALSE),0)</f>
        <v>0</v>
      </c>
      <c r="AU594" s="42">
        <f>IFERROR(VLOOKUP($H594,#REF!,15,FALSE),0)</f>
        <v>0</v>
      </c>
      <c r="AV594" s="34">
        <f>IFERROR(VLOOKUP($H594,#REF!,15,FALSE),0)</f>
        <v>0</v>
      </c>
      <c r="AW594" s="34">
        <f>IFERROR(VLOOKUP($H594,#REF!,16,FALSE),0)</f>
        <v>0</v>
      </c>
      <c r="AX594" s="42">
        <f>IFERROR(VLOOKUP($H594,#REF!,17,FALSE),0)</f>
        <v>0</v>
      </c>
    </row>
    <row r="595" spans="1:50" x14ac:dyDescent="0.3">
      <c r="A595" s="33" t="str">
        <f t="shared" si="36"/>
        <v>F -8320-2-634</v>
      </c>
      <c r="B595" s="33" t="str">
        <f>+'R&amp;E EXPORT'!B594</f>
        <v>WATER SUPPLY-EQUIP-WELL3 UPGRADE/MAINT</v>
      </c>
      <c r="C595" t="str">
        <f>IFERROR(VLOOKUP(A595,'MCSJ Export'!A:C,3,FALSE),"")</f>
        <v>Sub Account</v>
      </c>
      <c r="D595" s="37">
        <f t="shared" ca="1" si="37"/>
        <v>0</v>
      </c>
      <c r="E595" s="37">
        <f t="shared" ca="1" si="38"/>
        <v>0</v>
      </c>
      <c r="F595" s="37">
        <f t="shared" ca="1" si="39"/>
        <v>0</v>
      </c>
      <c r="G595" s="37"/>
      <c r="H595" s="33" t="str">
        <f>+'R&amp;E EXPORT'!A594</f>
        <v>F -8320-2-634</v>
      </c>
      <c r="I595" s="34">
        <f>IFERROR(VLOOKUP($H595,'Gen F Rev'!$A:$M,15,FALSE),0)</f>
        <v>0</v>
      </c>
      <c r="J595" s="34">
        <f>IFERROR(VLOOKUP($H595,'Gen F Rev'!$A:$M,16,FALSE),0)</f>
        <v>0</v>
      </c>
      <c r="K595" s="42">
        <f>IFERROR(VLOOKUP($H595,'Gen F Rev'!$A:$M,17,FALSE),0)</f>
        <v>0</v>
      </c>
      <c r="L595" s="34">
        <f>IFERROR(VLOOKUP($H595,'Gen F Exp'!$A:$E,15,FALSE),0)</f>
        <v>0</v>
      </c>
      <c r="M595" s="34">
        <f>IFERROR(VLOOKUP($H595,'Gen F Exp'!$A:$E,16,FALSE),0)</f>
        <v>0</v>
      </c>
      <c r="N595" s="42">
        <f>IFERROR(VLOOKUP($H595,'Gen F Exp'!$A:$E,17,FALSE),0)</f>
        <v>0</v>
      </c>
      <c r="O595" s="34">
        <f>IFERROR(VLOOKUP($H595,'Water F Rev'!$A:$L,15,FALSE),0)</f>
        <v>0</v>
      </c>
      <c r="P595" s="34">
        <f>IFERROR(VLOOKUP($H595,'Water F Rev'!$A:$L,16,FALSE),0)</f>
        <v>0</v>
      </c>
      <c r="Q595" s="42">
        <f>IFERROR(VLOOKUP($H595,'Water F Rev'!$A:$L,17,FALSE),0)</f>
        <v>0</v>
      </c>
      <c r="R595" s="34">
        <f>IFERROR(VLOOKUP($H595,'Water F Exp'!$A:$K,15,FALSE),0)</f>
        <v>0</v>
      </c>
      <c r="S595" s="34">
        <f>IFERROR(VLOOKUP($H595,'Water F Exp'!$A:$K,16,FALSE),0)</f>
        <v>0</v>
      </c>
      <c r="T595" s="42">
        <f>IFERROR(VLOOKUP($H595,'Water F Exp'!$A:$K,17,FALSE),0)</f>
        <v>0</v>
      </c>
      <c r="U595" s="34">
        <f ca="1">IFERROR(VLOOKUP($H595,'Sewer F Rev'!$A:$E,15,FALSE),0)</f>
        <v>0</v>
      </c>
      <c r="V595" s="34">
        <f ca="1">IFERROR(VLOOKUP($H595,'Sewer F Rev'!$A:$E,16,FALSE),0)</f>
        <v>0</v>
      </c>
      <c r="W595" s="42">
        <f ca="1">IFERROR(VLOOKUP($H595,'Sewer F Rev'!$A:$E,17,FALSE),0)</f>
        <v>0</v>
      </c>
      <c r="X595" s="34">
        <f>IFERROR(VLOOKUP($H595,'Sewer F Exp'!$A:$B,15,FALSE),0)</f>
        <v>0</v>
      </c>
      <c r="Y595" s="34">
        <f>IFERROR(VLOOKUP($H595,'Sewer F Exp'!$A:$B,16,FALSE),0)</f>
        <v>0</v>
      </c>
      <c r="Z595" s="42">
        <f>IFERROR(VLOOKUP($H595,'Sewer F Exp'!$A:$B,17,FALSE),0)</f>
        <v>0</v>
      </c>
      <c r="AA595" s="34">
        <f>IFERROR(VLOOKUP($H595,'Refuse F Rev'!$A:$E,15,FALSE),0)</f>
        <v>0</v>
      </c>
      <c r="AB595" s="34">
        <f>IFERROR(VLOOKUP($H595,'Refuse F Rev'!$A:$E,16,FALSE),0)</f>
        <v>0</v>
      </c>
      <c r="AC595" s="42">
        <f>IFERROR(VLOOKUP($H595,'Refuse F Rev'!$A:$E,17,FALSE),0)</f>
        <v>0</v>
      </c>
      <c r="AD595" s="34">
        <f>IFERROR(VLOOKUP($H595,'Refuse F Exp'!$A:$E,15,FALSE),0)</f>
        <v>0</v>
      </c>
      <c r="AE595" s="34">
        <f>IFERROR(VLOOKUP($H595,'Refuse F Exp'!$A:$E,16,FALSE),0)</f>
        <v>0</v>
      </c>
      <c r="AF595" s="42">
        <f>IFERROR(VLOOKUP($H595,'Refuse F Exp'!$A:$E,17,FALSE),0)</f>
        <v>0</v>
      </c>
      <c r="AG595" s="34">
        <f>IFERROR(VLOOKUP($H595,#REF!,10,FALSE),0)</f>
        <v>0</v>
      </c>
      <c r="AH595" s="34">
        <f>IFERROR(VLOOKUP($H595,#REF!,11,FALSE),0)</f>
        <v>0</v>
      </c>
      <c r="AI595" s="42">
        <f>IFERROR(VLOOKUP($H595,#REF!,12,FALSE),0)</f>
        <v>0</v>
      </c>
      <c r="AJ595" s="34">
        <f>IFERROR(VLOOKUP($H595,#REF!,10,FALSE),0)</f>
        <v>0</v>
      </c>
      <c r="AK595" s="34">
        <f>IFERROR(VLOOKUP($H595,#REF!,11,FALSE),0)</f>
        <v>0</v>
      </c>
      <c r="AL595" s="42">
        <f>IFERROR(VLOOKUP($H595,#REF!,12,FALSE),0)</f>
        <v>0</v>
      </c>
      <c r="AM595" s="34">
        <f>IFERROR(VLOOKUP($H595,#REF!,10,FALSE),0)</f>
        <v>0</v>
      </c>
      <c r="AN595" s="34">
        <f>IFERROR(VLOOKUP($H595,#REF!,11,FALSE),0)</f>
        <v>0</v>
      </c>
      <c r="AO595" s="42">
        <f>IFERROR(VLOOKUP($H595,#REF!,12,FALSE),0)</f>
        <v>0</v>
      </c>
      <c r="AP595" s="34">
        <f>IFERROR(VLOOKUP($H595,#REF!,10,FALSE),0)</f>
        <v>0</v>
      </c>
      <c r="AQ595" s="34">
        <f>IFERROR(VLOOKUP($H595,#REF!,11,FALSE),0)</f>
        <v>0</v>
      </c>
      <c r="AR595" s="42">
        <f>IFERROR(VLOOKUP($H595,#REF!,12,FALSE),0)</f>
        <v>0</v>
      </c>
      <c r="AS595" s="34">
        <f>IFERROR(VLOOKUP($H595,#REF!,13,FALSE),0)</f>
        <v>0</v>
      </c>
      <c r="AT595" s="34">
        <f>IFERROR(VLOOKUP($H595,#REF!,14,FALSE),0)</f>
        <v>0</v>
      </c>
      <c r="AU595" s="42">
        <f>IFERROR(VLOOKUP($H595,#REF!,15,FALSE),0)</f>
        <v>0</v>
      </c>
      <c r="AV595" s="34">
        <f>IFERROR(VLOOKUP($H595,#REF!,15,FALSE),0)</f>
        <v>0</v>
      </c>
      <c r="AW595" s="34">
        <f>IFERROR(VLOOKUP($H595,#REF!,16,FALSE),0)</f>
        <v>0</v>
      </c>
      <c r="AX595" s="42">
        <f>IFERROR(VLOOKUP($H595,#REF!,17,FALSE),0)</f>
        <v>0</v>
      </c>
    </row>
    <row r="596" spans="1:50" x14ac:dyDescent="0.3">
      <c r="A596" s="33" t="str">
        <f t="shared" si="36"/>
        <v>F -8320-2-641</v>
      </c>
      <c r="B596" s="33" t="str">
        <f>+'R&amp;E EXPORT'!B595</f>
        <v>WATER SUPPLY-EQUIP-FAIRVIEW PUMP DRIVE</v>
      </c>
      <c r="C596" t="str">
        <f>IFERROR(VLOOKUP(A596,'MCSJ Export'!A:C,3,FALSE),"")</f>
        <v>Sub Account</v>
      </c>
      <c r="D596" s="37">
        <f t="shared" ca="1" si="37"/>
        <v>0</v>
      </c>
      <c r="E596" s="37">
        <f t="shared" ca="1" si="38"/>
        <v>0</v>
      </c>
      <c r="F596" s="37">
        <f t="shared" ca="1" si="39"/>
        <v>0</v>
      </c>
      <c r="G596" s="37"/>
      <c r="H596" s="33" t="str">
        <f>+'R&amp;E EXPORT'!A595</f>
        <v>F -8320-2-641</v>
      </c>
      <c r="I596" s="34">
        <f>IFERROR(VLOOKUP($H596,'Gen F Rev'!$A:$M,15,FALSE),0)</f>
        <v>0</v>
      </c>
      <c r="J596" s="34">
        <f>IFERROR(VLOOKUP($H596,'Gen F Rev'!$A:$M,16,FALSE),0)</f>
        <v>0</v>
      </c>
      <c r="K596" s="42">
        <f>IFERROR(VLOOKUP($H596,'Gen F Rev'!$A:$M,17,FALSE),0)</f>
        <v>0</v>
      </c>
      <c r="L596" s="34">
        <f>IFERROR(VLOOKUP($H596,'Gen F Exp'!$A:$E,15,FALSE),0)</f>
        <v>0</v>
      </c>
      <c r="M596" s="34">
        <f>IFERROR(VLOOKUP($H596,'Gen F Exp'!$A:$E,16,FALSE),0)</f>
        <v>0</v>
      </c>
      <c r="N596" s="42">
        <f>IFERROR(VLOOKUP($H596,'Gen F Exp'!$A:$E,17,FALSE),0)</f>
        <v>0</v>
      </c>
      <c r="O596" s="34">
        <f>IFERROR(VLOOKUP($H596,'Water F Rev'!$A:$L,15,FALSE),0)</f>
        <v>0</v>
      </c>
      <c r="P596" s="34">
        <f>IFERROR(VLOOKUP($H596,'Water F Rev'!$A:$L,16,FALSE),0)</f>
        <v>0</v>
      </c>
      <c r="Q596" s="42">
        <f>IFERROR(VLOOKUP($H596,'Water F Rev'!$A:$L,17,FALSE),0)</f>
        <v>0</v>
      </c>
      <c r="R596" s="34">
        <f>IFERROR(VLOOKUP($H596,'Water F Exp'!$A:$K,15,FALSE),0)</f>
        <v>0</v>
      </c>
      <c r="S596" s="34">
        <f>IFERROR(VLOOKUP($H596,'Water F Exp'!$A:$K,16,FALSE),0)</f>
        <v>0</v>
      </c>
      <c r="T596" s="42">
        <f>IFERROR(VLOOKUP($H596,'Water F Exp'!$A:$K,17,FALSE),0)</f>
        <v>0</v>
      </c>
      <c r="U596" s="34">
        <f ca="1">IFERROR(VLOOKUP($H596,'Sewer F Rev'!$A:$E,15,FALSE),0)</f>
        <v>0</v>
      </c>
      <c r="V596" s="34">
        <f ca="1">IFERROR(VLOOKUP($H596,'Sewer F Rev'!$A:$E,16,FALSE),0)</f>
        <v>0</v>
      </c>
      <c r="W596" s="42">
        <f ca="1">IFERROR(VLOOKUP($H596,'Sewer F Rev'!$A:$E,17,FALSE),0)</f>
        <v>0</v>
      </c>
      <c r="X596" s="34">
        <f>IFERROR(VLOOKUP($H596,'Sewer F Exp'!$A:$B,15,FALSE),0)</f>
        <v>0</v>
      </c>
      <c r="Y596" s="34">
        <f>IFERROR(VLOOKUP($H596,'Sewer F Exp'!$A:$B,16,FALSE),0)</f>
        <v>0</v>
      </c>
      <c r="Z596" s="42">
        <f>IFERROR(VLOOKUP($H596,'Sewer F Exp'!$A:$B,17,FALSE),0)</f>
        <v>0</v>
      </c>
      <c r="AA596" s="34">
        <f>IFERROR(VLOOKUP($H596,'Refuse F Rev'!$A:$E,15,FALSE),0)</f>
        <v>0</v>
      </c>
      <c r="AB596" s="34">
        <f>IFERROR(VLOOKUP($H596,'Refuse F Rev'!$A:$E,16,FALSE),0)</f>
        <v>0</v>
      </c>
      <c r="AC596" s="42">
        <f>IFERROR(VLOOKUP($H596,'Refuse F Rev'!$A:$E,17,FALSE),0)</f>
        <v>0</v>
      </c>
      <c r="AD596" s="34">
        <f>IFERROR(VLOOKUP($H596,'Refuse F Exp'!$A:$E,15,FALSE),0)</f>
        <v>0</v>
      </c>
      <c r="AE596" s="34">
        <f>IFERROR(VLOOKUP($H596,'Refuse F Exp'!$A:$E,16,FALSE),0)</f>
        <v>0</v>
      </c>
      <c r="AF596" s="42">
        <f>IFERROR(VLOOKUP($H596,'Refuse F Exp'!$A:$E,17,FALSE),0)</f>
        <v>0</v>
      </c>
      <c r="AG596" s="34">
        <f>IFERROR(VLOOKUP($H596,#REF!,10,FALSE),0)</f>
        <v>0</v>
      </c>
      <c r="AH596" s="34">
        <f>IFERROR(VLOOKUP($H596,#REF!,11,FALSE),0)</f>
        <v>0</v>
      </c>
      <c r="AI596" s="42">
        <f>IFERROR(VLOOKUP($H596,#REF!,12,FALSE),0)</f>
        <v>0</v>
      </c>
      <c r="AJ596" s="34">
        <f>IFERROR(VLOOKUP($H596,#REF!,10,FALSE),0)</f>
        <v>0</v>
      </c>
      <c r="AK596" s="34">
        <f>IFERROR(VLOOKUP($H596,#REF!,11,FALSE),0)</f>
        <v>0</v>
      </c>
      <c r="AL596" s="42">
        <f>IFERROR(VLOOKUP($H596,#REF!,12,FALSE),0)</f>
        <v>0</v>
      </c>
      <c r="AM596" s="34">
        <f>IFERROR(VLOOKUP($H596,#REF!,10,FALSE),0)</f>
        <v>0</v>
      </c>
      <c r="AN596" s="34">
        <f>IFERROR(VLOOKUP($H596,#REF!,11,FALSE),0)</f>
        <v>0</v>
      </c>
      <c r="AO596" s="42">
        <f>IFERROR(VLOOKUP($H596,#REF!,12,FALSE),0)</f>
        <v>0</v>
      </c>
      <c r="AP596" s="34">
        <f>IFERROR(VLOOKUP($H596,#REF!,10,FALSE),0)</f>
        <v>0</v>
      </c>
      <c r="AQ596" s="34">
        <f>IFERROR(VLOOKUP($H596,#REF!,11,FALSE),0)</f>
        <v>0</v>
      </c>
      <c r="AR596" s="42">
        <f>IFERROR(VLOOKUP($H596,#REF!,12,FALSE),0)</f>
        <v>0</v>
      </c>
      <c r="AS596" s="34">
        <f>IFERROR(VLOOKUP($H596,#REF!,13,FALSE),0)</f>
        <v>0</v>
      </c>
      <c r="AT596" s="34">
        <f>IFERROR(VLOOKUP($H596,#REF!,14,FALSE),0)</f>
        <v>0</v>
      </c>
      <c r="AU596" s="42">
        <f>IFERROR(VLOOKUP($H596,#REF!,15,FALSE),0)</f>
        <v>0</v>
      </c>
      <c r="AV596" s="34">
        <f>IFERROR(VLOOKUP($H596,#REF!,15,FALSE),0)</f>
        <v>0</v>
      </c>
      <c r="AW596" s="34">
        <f>IFERROR(VLOOKUP($H596,#REF!,16,FALSE),0)</f>
        <v>0</v>
      </c>
      <c r="AX596" s="42">
        <f>IFERROR(VLOOKUP($H596,#REF!,17,FALSE),0)</f>
        <v>0</v>
      </c>
    </row>
    <row r="597" spans="1:50" x14ac:dyDescent="0.3">
      <c r="A597" s="33" t="str">
        <f t="shared" si="36"/>
        <v>F -8320-2-643</v>
      </c>
      <c r="B597" s="33" t="str">
        <f>+'R&amp;E EXPORT'!B596</f>
        <v>WATER SUPPLY-EQUIP-FENCING/GATES</v>
      </c>
      <c r="C597" t="str">
        <f>IFERROR(VLOOKUP(A597,'MCSJ Export'!A:C,3,FALSE),"")</f>
        <v>Sub Account</v>
      </c>
      <c r="D597" s="37">
        <f t="shared" ca="1" si="37"/>
        <v>0</v>
      </c>
      <c r="E597" s="37">
        <f t="shared" ca="1" si="38"/>
        <v>0</v>
      </c>
      <c r="F597" s="37">
        <f t="shared" ca="1" si="39"/>
        <v>0</v>
      </c>
      <c r="G597" s="37"/>
      <c r="H597" s="33" t="str">
        <f>+'R&amp;E EXPORT'!A596</f>
        <v>F -8320-2-643</v>
      </c>
      <c r="I597" s="34">
        <f>IFERROR(VLOOKUP($H597,'Gen F Rev'!$A:$M,15,FALSE),0)</f>
        <v>0</v>
      </c>
      <c r="J597" s="34">
        <f>IFERROR(VLOOKUP($H597,'Gen F Rev'!$A:$M,16,FALSE),0)</f>
        <v>0</v>
      </c>
      <c r="K597" s="42">
        <f>IFERROR(VLOOKUP($H597,'Gen F Rev'!$A:$M,17,FALSE),0)</f>
        <v>0</v>
      </c>
      <c r="L597" s="34">
        <f>IFERROR(VLOOKUP($H597,'Gen F Exp'!$A:$E,15,FALSE),0)</f>
        <v>0</v>
      </c>
      <c r="M597" s="34">
        <f>IFERROR(VLOOKUP($H597,'Gen F Exp'!$A:$E,16,FALSE),0)</f>
        <v>0</v>
      </c>
      <c r="N597" s="42">
        <f>IFERROR(VLOOKUP($H597,'Gen F Exp'!$A:$E,17,FALSE),0)</f>
        <v>0</v>
      </c>
      <c r="O597" s="34">
        <f>IFERROR(VLOOKUP($H597,'Water F Rev'!$A:$L,15,FALSE),0)</f>
        <v>0</v>
      </c>
      <c r="P597" s="34">
        <f>IFERROR(VLOOKUP($H597,'Water F Rev'!$A:$L,16,FALSE),0)</f>
        <v>0</v>
      </c>
      <c r="Q597" s="42">
        <f>IFERROR(VLOOKUP($H597,'Water F Rev'!$A:$L,17,FALSE),0)</f>
        <v>0</v>
      </c>
      <c r="R597" s="34">
        <f>IFERROR(VLOOKUP($H597,'Water F Exp'!$A:$K,15,FALSE),0)</f>
        <v>0</v>
      </c>
      <c r="S597" s="34">
        <f>IFERROR(VLOOKUP($H597,'Water F Exp'!$A:$K,16,FALSE),0)</f>
        <v>0</v>
      </c>
      <c r="T597" s="42">
        <f>IFERROR(VLOOKUP($H597,'Water F Exp'!$A:$K,17,FALSE),0)</f>
        <v>0</v>
      </c>
      <c r="U597" s="34">
        <f ca="1">IFERROR(VLOOKUP($H597,'Sewer F Rev'!$A:$E,15,FALSE),0)</f>
        <v>0</v>
      </c>
      <c r="V597" s="34">
        <f ca="1">IFERROR(VLOOKUP($H597,'Sewer F Rev'!$A:$E,16,FALSE),0)</f>
        <v>0</v>
      </c>
      <c r="W597" s="42">
        <f ca="1">IFERROR(VLOOKUP($H597,'Sewer F Rev'!$A:$E,17,FALSE),0)</f>
        <v>0</v>
      </c>
      <c r="X597" s="34">
        <f>IFERROR(VLOOKUP($H597,'Sewer F Exp'!$A:$B,15,FALSE),0)</f>
        <v>0</v>
      </c>
      <c r="Y597" s="34">
        <f>IFERROR(VLOOKUP($H597,'Sewer F Exp'!$A:$B,16,FALSE),0)</f>
        <v>0</v>
      </c>
      <c r="Z597" s="42">
        <f>IFERROR(VLOOKUP($H597,'Sewer F Exp'!$A:$B,17,FALSE),0)</f>
        <v>0</v>
      </c>
      <c r="AA597" s="34">
        <f>IFERROR(VLOOKUP($H597,'Refuse F Rev'!$A:$E,15,FALSE),0)</f>
        <v>0</v>
      </c>
      <c r="AB597" s="34">
        <f>IFERROR(VLOOKUP($H597,'Refuse F Rev'!$A:$E,16,FALSE),0)</f>
        <v>0</v>
      </c>
      <c r="AC597" s="42">
        <f>IFERROR(VLOOKUP($H597,'Refuse F Rev'!$A:$E,17,FALSE),0)</f>
        <v>0</v>
      </c>
      <c r="AD597" s="34">
        <f>IFERROR(VLOOKUP($H597,'Refuse F Exp'!$A:$E,15,FALSE),0)</f>
        <v>0</v>
      </c>
      <c r="AE597" s="34">
        <f>IFERROR(VLOOKUP($H597,'Refuse F Exp'!$A:$E,16,FALSE),0)</f>
        <v>0</v>
      </c>
      <c r="AF597" s="42">
        <f>IFERROR(VLOOKUP($H597,'Refuse F Exp'!$A:$E,17,FALSE),0)</f>
        <v>0</v>
      </c>
      <c r="AG597" s="34">
        <f>IFERROR(VLOOKUP($H597,#REF!,10,FALSE),0)</f>
        <v>0</v>
      </c>
      <c r="AH597" s="34">
        <f>IFERROR(VLOOKUP($H597,#REF!,11,FALSE),0)</f>
        <v>0</v>
      </c>
      <c r="AI597" s="42">
        <f>IFERROR(VLOOKUP($H597,#REF!,12,FALSE),0)</f>
        <v>0</v>
      </c>
      <c r="AJ597" s="34">
        <f>IFERROR(VLOOKUP($H597,#REF!,10,FALSE),0)</f>
        <v>0</v>
      </c>
      <c r="AK597" s="34">
        <f>IFERROR(VLOOKUP($H597,#REF!,11,FALSE),0)</f>
        <v>0</v>
      </c>
      <c r="AL597" s="42">
        <f>IFERROR(VLOOKUP($H597,#REF!,12,FALSE),0)</f>
        <v>0</v>
      </c>
      <c r="AM597" s="34">
        <f>IFERROR(VLOOKUP($H597,#REF!,10,FALSE),0)</f>
        <v>0</v>
      </c>
      <c r="AN597" s="34">
        <f>IFERROR(VLOOKUP($H597,#REF!,11,FALSE),0)</f>
        <v>0</v>
      </c>
      <c r="AO597" s="42">
        <f>IFERROR(VLOOKUP($H597,#REF!,12,FALSE),0)</f>
        <v>0</v>
      </c>
      <c r="AP597" s="34">
        <f>IFERROR(VLOOKUP($H597,#REF!,10,FALSE),0)</f>
        <v>0</v>
      </c>
      <c r="AQ597" s="34">
        <f>IFERROR(VLOOKUP($H597,#REF!,11,FALSE),0)</f>
        <v>0</v>
      </c>
      <c r="AR597" s="42">
        <f>IFERROR(VLOOKUP($H597,#REF!,12,FALSE),0)</f>
        <v>0</v>
      </c>
      <c r="AS597" s="34">
        <f>IFERROR(VLOOKUP($H597,#REF!,13,FALSE),0)</f>
        <v>0</v>
      </c>
      <c r="AT597" s="34">
        <f>IFERROR(VLOOKUP($H597,#REF!,14,FALSE),0)</f>
        <v>0</v>
      </c>
      <c r="AU597" s="42">
        <f>IFERROR(VLOOKUP($H597,#REF!,15,FALSE),0)</f>
        <v>0</v>
      </c>
      <c r="AV597" s="34">
        <f>IFERROR(VLOOKUP($H597,#REF!,15,FALSE),0)</f>
        <v>0</v>
      </c>
      <c r="AW597" s="34">
        <f>IFERROR(VLOOKUP($H597,#REF!,16,FALSE),0)</f>
        <v>0</v>
      </c>
      <c r="AX597" s="42">
        <f>IFERROR(VLOOKUP($H597,#REF!,17,FALSE),0)</f>
        <v>0</v>
      </c>
    </row>
    <row r="598" spans="1:50" x14ac:dyDescent="0.3">
      <c r="A598" s="33" t="str">
        <f t="shared" si="36"/>
        <v>F -8320-4-102</v>
      </c>
      <c r="B598" s="33" t="str">
        <f>+'R&amp;E EXPORT'!B597</f>
        <v>WATER SUPPLY-JANITORIAL/CLEANING SUPPLY</v>
      </c>
      <c r="C598" t="str">
        <f>IFERROR(VLOOKUP(A598,'MCSJ Export'!A:C,3,FALSE),"")</f>
        <v>Sub Account</v>
      </c>
      <c r="D598" s="37">
        <f t="shared" ca="1" si="37"/>
        <v>0</v>
      </c>
      <c r="E598" s="37">
        <f t="shared" ca="1" si="38"/>
        <v>0</v>
      </c>
      <c r="F598" s="37">
        <f t="shared" ca="1" si="39"/>
        <v>0</v>
      </c>
      <c r="G598" s="37"/>
      <c r="H598" s="33" t="str">
        <f>+'R&amp;E EXPORT'!A597</f>
        <v>F -8320-4-102</v>
      </c>
      <c r="I598" s="34">
        <f>IFERROR(VLOOKUP($H598,'Gen F Rev'!$A:$M,15,FALSE),0)</f>
        <v>0</v>
      </c>
      <c r="J598" s="34">
        <f>IFERROR(VLOOKUP($H598,'Gen F Rev'!$A:$M,16,FALSE),0)</f>
        <v>0</v>
      </c>
      <c r="K598" s="42">
        <f>IFERROR(VLOOKUP($H598,'Gen F Rev'!$A:$M,17,FALSE),0)</f>
        <v>0</v>
      </c>
      <c r="L598" s="34">
        <f>IFERROR(VLOOKUP($H598,'Gen F Exp'!$A:$E,15,FALSE),0)</f>
        <v>0</v>
      </c>
      <c r="M598" s="34">
        <f>IFERROR(VLOOKUP($H598,'Gen F Exp'!$A:$E,16,FALSE),0)</f>
        <v>0</v>
      </c>
      <c r="N598" s="42">
        <f>IFERROR(VLOOKUP($H598,'Gen F Exp'!$A:$E,17,FALSE),0)</f>
        <v>0</v>
      </c>
      <c r="O598" s="34">
        <f>IFERROR(VLOOKUP($H598,'Water F Rev'!$A:$L,15,FALSE),0)</f>
        <v>0</v>
      </c>
      <c r="P598" s="34">
        <f>IFERROR(VLOOKUP($H598,'Water F Rev'!$A:$L,16,FALSE),0)</f>
        <v>0</v>
      </c>
      <c r="Q598" s="42">
        <f>IFERROR(VLOOKUP($H598,'Water F Rev'!$A:$L,17,FALSE),0)</f>
        <v>0</v>
      </c>
      <c r="R598" s="34">
        <f>IFERROR(VLOOKUP($H598,'Water F Exp'!$A:$K,15,FALSE),0)</f>
        <v>0</v>
      </c>
      <c r="S598" s="34">
        <f>IFERROR(VLOOKUP($H598,'Water F Exp'!$A:$K,16,FALSE),0)</f>
        <v>0</v>
      </c>
      <c r="T598" s="42">
        <f>IFERROR(VLOOKUP($H598,'Water F Exp'!$A:$K,17,FALSE),0)</f>
        <v>0</v>
      </c>
      <c r="U598" s="34">
        <f ca="1">IFERROR(VLOOKUP($H598,'Sewer F Rev'!$A:$E,15,FALSE),0)</f>
        <v>0</v>
      </c>
      <c r="V598" s="34">
        <f ca="1">IFERROR(VLOOKUP($H598,'Sewer F Rev'!$A:$E,16,FALSE),0)</f>
        <v>0</v>
      </c>
      <c r="W598" s="42">
        <f ca="1">IFERROR(VLOOKUP($H598,'Sewer F Rev'!$A:$E,17,FALSE),0)</f>
        <v>0</v>
      </c>
      <c r="X598" s="34">
        <f>IFERROR(VLOOKUP($H598,'Sewer F Exp'!$A:$B,15,FALSE),0)</f>
        <v>0</v>
      </c>
      <c r="Y598" s="34">
        <f>IFERROR(VLOOKUP($H598,'Sewer F Exp'!$A:$B,16,FALSE),0)</f>
        <v>0</v>
      </c>
      <c r="Z598" s="42">
        <f>IFERROR(VLOOKUP($H598,'Sewer F Exp'!$A:$B,17,FALSE),0)</f>
        <v>0</v>
      </c>
      <c r="AA598" s="34">
        <f>IFERROR(VLOOKUP($H598,'Refuse F Rev'!$A:$E,15,FALSE),0)</f>
        <v>0</v>
      </c>
      <c r="AB598" s="34">
        <f>IFERROR(VLOOKUP($H598,'Refuse F Rev'!$A:$E,16,FALSE),0)</f>
        <v>0</v>
      </c>
      <c r="AC598" s="42">
        <f>IFERROR(VLOOKUP($H598,'Refuse F Rev'!$A:$E,17,FALSE),0)</f>
        <v>0</v>
      </c>
      <c r="AD598" s="34">
        <f>IFERROR(VLOOKUP($H598,'Refuse F Exp'!$A:$E,15,FALSE),0)</f>
        <v>0</v>
      </c>
      <c r="AE598" s="34">
        <f>IFERROR(VLOOKUP($H598,'Refuse F Exp'!$A:$E,16,FALSE),0)</f>
        <v>0</v>
      </c>
      <c r="AF598" s="42">
        <f>IFERROR(VLOOKUP($H598,'Refuse F Exp'!$A:$E,17,FALSE),0)</f>
        <v>0</v>
      </c>
      <c r="AG598" s="34">
        <f>IFERROR(VLOOKUP($H598,#REF!,10,FALSE),0)</f>
        <v>0</v>
      </c>
      <c r="AH598" s="34">
        <f>IFERROR(VLOOKUP($H598,#REF!,11,FALSE),0)</f>
        <v>0</v>
      </c>
      <c r="AI598" s="42">
        <f>IFERROR(VLOOKUP($H598,#REF!,12,FALSE),0)</f>
        <v>0</v>
      </c>
      <c r="AJ598" s="34">
        <f>IFERROR(VLOOKUP($H598,#REF!,10,FALSE),0)</f>
        <v>0</v>
      </c>
      <c r="AK598" s="34">
        <f>IFERROR(VLOOKUP($H598,#REF!,11,FALSE),0)</f>
        <v>0</v>
      </c>
      <c r="AL598" s="42">
        <f>IFERROR(VLOOKUP($H598,#REF!,12,FALSE),0)</f>
        <v>0</v>
      </c>
      <c r="AM598" s="34">
        <f>IFERROR(VLOOKUP($H598,#REF!,10,FALSE),0)</f>
        <v>0</v>
      </c>
      <c r="AN598" s="34">
        <f>IFERROR(VLOOKUP($H598,#REF!,11,FALSE),0)</f>
        <v>0</v>
      </c>
      <c r="AO598" s="42">
        <f>IFERROR(VLOOKUP($H598,#REF!,12,FALSE),0)</f>
        <v>0</v>
      </c>
      <c r="AP598" s="34">
        <f>IFERROR(VLOOKUP($H598,#REF!,10,FALSE),0)</f>
        <v>0</v>
      </c>
      <c r="AQ598" s="34">
        <f>IFERROR(VLOOKUP($H598,#REF!,11,FALSE),0)</f>
        <v>0</v>
      </c>
      <c r="AR598" s="42">
        <f>IFERROR(VLOOKUP($H598,#REF!,12,FALSE),0)</f>
        <v>0</v>
      </c>
      <c r="AS598" s="34">
        <f>IFERROR(VLOOKUP($H598,#REF!,13,FALSE),0)</f>
        <v>0</v>
      </c>
      <c r="AT598" s="34">
        <f>IFERROR(VLOOKUP($H598,#REF!,14,FALSE),0)</f>
        <v>0</v>
      </c>
      <c r="AU598" s="42">
        <f>IFERROR(VLOOKUP($H598,#REF!,15,FALSE),0)</f>
        <v>0</v>
      </c>
      <c r="AV598" s="34">
        <f>IFERROR(VLOOKUP($H598,#REF!,15,FALSE),0)</f>
        <v>0</v>
      </c>
      <c r="AW598" s="34">
        <f>IFERROR(VLOOKUP($H598,#REF!,16,FALSE),0)</f>
        <v>0</v>
      </c>
      <c r="AX598" s="42">
        <f>IFERROR(VLOOKUP($H598,#REF!,17,FALSE),0)</f>
        <v>0</v>
      </c>
    </row>
    <row r="599" spans="1:50" x14ac:dyDescent="0.3">
      <c r="A599" s="33" t="str">
        <f t="shared" si="36"/>
        <v>F -8320-4-273</v>
      </c>
      <c r="B599" s="33" t="str">
        <f>+'R&amp;E EXPORT'!B598</f>
        <v>WATER SUPPLY-PAINT</v>
      </c>
      <c r="C599" t="str">
        <f>IFERROR(VLOOKUP(A599,'MCSJ Export'!A:C,3,FALSE),"")</f>
        <v>Sub Account</v>
      </c>
      <c r="D599" s="37">
        <f t="shared" ca="1" si="37"/>
        <v>0</v>
      </c>
      <c r="E599" s="37">
        <f t="shared" ca="1" si="38"/>
        <v>0</v>
      </c>
      <c r="F599" s="37">
        <f t="shared" ca="1" si="39"/>
        <v>0</v>
      </c>
      <c r="G599" s="37"/>
      <c r="H599" s="33" t="str">
        <f>+'R&amp;E EXPORT'!A598</f>
        <v>F -8320-4-273</v>
      </c>
      <c r="I599" s="34">
        <f>IFERROR(VLOOKUP($H599,'Gen F Rev'!$A:$M,15,FALSE),0)</f>
        <v>0</v>
      </c>
      <c r="J599" s="34">
        <f>IFERROR(VLOOKUP($H599,'Gen F Rev'!$A:$M,16,FALSE),0)</f>
        <v>0</v>
      </c>
      <c r="K599" s="42">
        <f>IFERROR(VLOOKUP($H599,'Gen F Rev'!$A:$M,17,FALSE),0)</f>
        <v>0</v>
      </c>
      <c r="L599" s="34">
        <f>IFERROR(VLOOKUP($H599,'Gen F Exp'!$A:$E,15,FALSE),0)</f>
        <v>0</v>
      </c>
      <c r="M599" s="34">
        <f>IFERROR(VLOOKUP($H599,'Gen F Exp'!$A:$E,16,FALSE),0)</f>
        <v>0</v>
      </c>
      <c r="N599" s="42">
        <f>IFERROR(VLOOKUP($H599,'Gen F Exp'!$A:$E,17,FALSE),0)</f>
        <v>0</v>
      </c>
      <c r="O599" s="34">
        <f>IFERROR(VLOOKUP($H599,'Water F Rev'!$A:$L,15,FALSE),0)</f>
        <v>0</v>
      </c>
      <c r="P599" s="34">
        <f>IFERROR(VLOOKUP($H599,'Water F Rev'!$A:$L,16,FALSE),0)</f>
        <v>0</v>
      </c>
      <c r="Q599" s="42">
        <f>IFERROR(VLOOKUP($H599,'Water F Rev'!$A:$L,17,FALSE),0)</f>
        <v>0</v>
      </c>
      <c r="R599" s="34">
        <f>IFERROR(VLOOKUP($H599,'Water F Exp'!$A:$K,15,FALSE),0)</f>
        <v>0</v>
      </c>
      <c r="S599" s="34">
        <f>IFERROR(VLOOKUP($H599,'Water F Exp'!$A:$K,16,FALSE),0)</f>
        <v>0</v>
      </c>
      <c r="T599" s="42">
        <f>IFERROR(VLOOKUP($H599,'Water F Exp'!$A:$K,17,FALSE),0)</f>
        <v>0</v>
      </c>
      <c r="U599" s="34">
        <f ca="1">IFERROR(VLOOKUP($H599,'Sewer F Rev'!$A:$E,15,FALSE),0)</f>
        <v>0</v>
      </c>
      <c r="V599" s="34">
        <f ca="1">IFERROR(VLOOKUP($H599,'Sewer F Rev'!$A:$E,16,FALSE),0)</f>
        <v>0</v>
      </c>
      <c r="W599" s="42">
        <f ca="1">IFERROR(VLOOKUP($H599,'Sewer F Rev'!$A:$E,17,FALSE),0)</f>
        <v>0</v>
      </c>
      <c r="X599" s="34">
        <f>IFERROR(VLOOKUP($H599,'Sewer F Exp'!$A:$B,15,FALSE),0)</f>
        <v>0</v>
      </c>
      <c r="Y599" s="34">
        <f>IFERROR(VLOOKUP($H599,'Sewer F Exp'!$A:$B,16,FALSE),0)</f>
        <v>0</v>
      </c>
      <c r="Z599" s="42">
        <f>IFERROR(VLOOKUP($H599,'Sewer F Exp'!$A:$B,17,FALSE),0)</f>
        <v>0</v>
      </c>
      <c r="AA599" s="34">
        <f>IFERROR(VLOOKUP($H599,'Refuse F Rev'!$A:$E,15,FALSE),0)</f>
        <v>0</v>
      </c>
      <c r="AB599" s="34">
        <f>IFERROR(VLOOKUP($H599,'Refuse F Rev'!$A:$E,16,FALSE),0)</f>
        <v>0</v>
      </c>
      <c r="AC599" s="42">
        <f>IFERROR(VLOOKUP($H599,'Refuse F Rev'!$A:$E,17,FALSE),0)</f>
        <v>0</v>
      </c>
      <c r="AD599" s="34">
        <f>IFERROR(VLOOKUP($H599,'Refuse F Exp'!$A:$E,15,FALSE),0)</f>
        <v>0</v>
      </c>
      <c r="AE599" s="34">
        <f>IFERROR(VLOOKUP($H599,'Refuse F Exp'!$A:$E,16,FALSE),0)</f>
        <v>0</v>
      </c>
      <c r="AF599" s="42">
        <f>IFERROR(VLOOKUP($H599,'Refuse F Exp'!$A:$E,17,FALSE),0)</f>
        <v>0</v>
      </c>
      <c r="AG599" s="34">
        <f>IFERROR(VLOOKUP($H599,#REF!,10,FALSE),0)</f>
        <v>0</v>
      </c>
      <c r="AH599" s="34">
        <f>IFERROR(VLOOKUP($H599,#REF!,11,FALSE),0)</f>
        <v>0</v>
      </c>
      <c r="AI599" s="42">
        <f>IFERROR(VLOOKUP($H599,#REF!,12,FALSE),0)</f>
        <v>0</v>
      </c>
      <c r="AJ599" s="34">
        <f>IFERROR(VLOOKUP($H599,#REF!,10,FALSE),0)</f>
        <v>0</v>
      </c>
      <c r="AK599" s="34">
        <f>IFERROR(VLOOKUP($H599,#REF!,11,FALSE),0)</f>
        <v>0</v>
      </c>
      <c r="AL599" s="42">
        <f>IFERROR(VLOOKUP($H599,#REF!,12,FALSE),0)</f>
        <v>0</v>
      </c>
      <c r="AM599" s="34">
        <f>IFERROR(VLOOKUP($H599,#REF!,10,FALSE),0)</f>
        <v>0</v>
      </c>
      <c r="AN599" s="34">
        <f>IFERROR(VLOOKUP($H599,#REF!,11,FALSE),0)</f>
        <v>0</v>
      </c>
      <c r="AO599" s="42">
        <f>IFERROR(VLOOKUP($H599,#REF!,12,FALSE),0)</f>
        <v>0</v>
      </c>
      <c r="AP599" s="34">
        <f>IFERROR(VLOOKUP($H599,#REF!,10,FALSE),0)</f>
        <v>0</v>
      </c>
      <c r="AQ599" s="34">
        <f>IFERROR(VLOOKUP($H599,#REF!,11,FALSE),0)</f>
        <v>0</v>
      </c>
      <c r="AR599" s="42">
        <f>IFERROR(VLOOKUP($H599,#REF!,12,FALSE),0)</f>
        <v>0</v>
      </c>
      <c r="AS599" s="34">
        <f>IFERROR(VLOOKUP($H599,#REF!,13,FALSE),0)</f>
        <v>0</v>
      </c>
      <c r="AT599" s="34">
        <f>IFERROR(VLOOKUP($H599,#REF!,14,FALSE),0)</f>
        <v>0</v>
      </c>
      <c r="AU599" s="42">
        <f>IFERROR(VLOOKUP($H599,#REF!,15,FALSE),0)</f>
        <v>0</v>
      </c>
      <c r="AV599" s="34">
        <f>IFERROR(VLOOKUP($H599,#REF!,15,FALSE),0)</f>
        <v>0</v>
      </c>
      <c r="AW599" s="34">
        <f>IFERROR(VLOOKUP($H599,#REF!,16,FALSE),0)</f>
        <v>0</v>
      </c>
      <c r="AX599" s="42">
        <f>IFERROR(VLOOKUP($H599,#REF!,17,FALSE),0)</f>
        <v>0</v>
      </c>
    </row>
    <row r="600" spans="1:50" x14ac:dyDescent="0.3">
      <c r="A600" s="33" t="str">
        <f t="shared" si="36"/>
        <v>F -8320-4-324</v>
      </c>
      <c r="B600" s="33" t="str">
        <f>+'R&amp;E EXPORT'!B599</f>
        <v>WATER SUPPLY-HEAT &amp; ELECTRIC</v>
      </c>
      <c r="C600" t="str">
        <f>IFERROR(VLOOKUP(A600,'MCSJ Export'!A:C,3,FALSE),"")</f>
        <v>Sub Account</v>
      </c>
      <c r="D600" s="37">
        <f t="shared" ca="1" si="37"/>
        <v>0</v>
      </c>
      <c r="E600" s="37">
        <f t="shared" ca="1" si="38"/>
        <v>0</v>
      </c>
      <c r="F600" s="37">
        <f t="shared" ca="1" si="39"/>
        <v>0</v>
      </c>
      <c r="G600" s="37"/>
      <c r="H600" s="33" t="str">
        <f>+'R&amp;E EXPORT'!A599</f>
        <v>F -8320-4-324</v>
      </c>
      <c r="I600" s="34">
        <f>IFERROR(VLOOKUP($H600,'Gen F Rev'!$A:$M,15,FALSE),0)</f>
        <v>0</v>
      </c>
      <c r="J600" s="34">
        <f>IFERROR(VLOOKUP($H600,'Gen F Rev'!$A:$M,16,FALSE),0)</f>
        <v>0</v>
      </c>
      <c r="K600" s="42">
        <f>IFERROR(VLOOKUP($H600,'Gen F Rev'!$A:$M,17,FALSE),0)</f>
        <v>0</v>
      </c>
      <c r="L600" s="34">
        <f>IFERROR(VLOOKUP($H600,'Gen F Exp'!$A:$E,15,FALSE),0)</f>
        <v>0</v>
      </c>
      <c r="M600" s="34">
        <f>IFERROR(VLOOKUP($H600,'Gen F Exp'!$A:$E,16,FALSE),0)</f>
        <v>0</v>
      </c>
      <c r="N600" s="42">
        <f>IFERROR(VLOOKUP($H600,'Gen F Exp'!$A:$E,17,FALSE),0)</f>
        <v>0</v>
      </c>
      <c r="O600" s="34">
        <f>IFERROR(VLOOKUP($H600,'Water F Rev'!$A:$L,15,FALSE),0)</f>
        <v>0</v>
      </c>
      <c r="P600" s="34">
        <f>IFERROR(VLOOKUP($H600,'Water F Rev'!$A:$L,16,FALSE),0)</f>
        <v>0</v>
      </c>
      <c r="Q600" s="42">
        <f>IFERROR(VLOOKUP($H600,'Water F Rev'!$A:$L,17,FALSE),0)</f>
        <v>0</v>
      </c>
      <c r="R600" s="34">
        <f>IFERROR(VLOOKUP($H600,'Water F Exp'!$A:$K,15,FALSE),0)</f>
        <v>0</v>
      </c>
      <c r="S600" s="34">
        <f>IFERROR(VLOOKUP($H600,'Water F Exp'!$A:$K,16,FALSE),0)</f>
        <v>0</v>
      </c>
      <c r="T600" s="42">
        <f>IFERROR(VLOOKUP($H600,'Water F Exp'!$A:$K,17,FALSE),0)</f>
        <v>0</v>
      </c>
      <c r="U600" s="34">
        <f ca="1">IFERROR(VLOOKUP($H600,'Sewer F Rev'!$A:$E,15,FALSE),0)</f>
        <v>0</v>
      </c>
      <c r="V600" s="34">
        <f ca="1">IFERROR(VLOOKUP($H600,'Sewer F Rev'!$A:$E,16,FALSE),0)</f>
        <v>0</v>
      </c>
      <c r="W600" s="42">
        <f ca="1">IFERROR(VLOOKUP($H600,'Sewer F Rev'!$A:$E,17,FALSE),0)</f>
        <v>0</v>
      </c>
      <c r="X600" s="34">
        <f>IFERROR(VLOOKUP($H600,'Sewer F Exp'!$A:$B,15,FALSE),0)</f>
        <v>0</v>
      </c>
      <c r="Y600" s="34">
        <f>IFERROR(VLOOKUP($H600,'Sewer F Exp'!$A:$B,16,FALSE),0)</f>
        <v>0</v>
      </c>
      <c r="Z600" s="42">
        <f>IFERROR(VLOOKUP($H600,'Sewer F Exp'!$A:$B,17,FALSE),0)</f>
        <v>0</v>
      </c>
      <c r="AA600" s="34">
        <f>IFERROR(VLOOKUP($H600,'Refuse F Rev'!$A:$E,15,FALSE),0)</f>
        <v>0</v>
      </c>
      <c r="AB600" s="34">
        <f>IFERROR(VLOOKUP($H600,'Refuse F Rev'!$A:$E,16,FALSE),0)</f>
        <v>0</v>
      </c>
      <c r="AC600" s="42">
        <f>IFERROR(VLOOKUP($H600,'Refuse F Rev'!$A:$E,17,FALSE),0)</f>
        <v>0</v>
      </c>
      <c r="AD600" s="34">
        <f>IFERROR(VLOOKUP($H600,'Refuse F Exp'!$A:$E,15,FALSE),0)</f>
        <v>0</v>
      </c>
      <c r="AE600" s="34">
        <f>IFERROR(VLOOKUP($H600,'Refuse F Exp'!$A:$E,16,FALSE),0)</f>
        <v>0</v>
      </c>
      <c r="AF600" s="42">
        <f>IFERROR(VLOOKUP($H600,'Refuse F Exp'!$A:$E,17,FALSE),0)</f>
        <v>0</v>
      </c>
      <c r="AG600" s="34">
        <f>IFERROR(VLOOKUP($H600,#REF!,10,FALSE),0)</f>
        <v>0</v>
      </c>
      <c r="AH600" s="34">
        <f>IFERROR(VLOOKUP($H600,#REF!,11,FALSE),0)</f>
        <v>0</v>
      </c>
      <c r="AI600" s="42">
        <f>IFERROR(VLOOKUP($H600,#REF!,12,FALSE),0)</f>
        <v>0</v>
      </c>
      <c r="AJ600" s="34">
        <f>IFERROR(VLOOKUP($H600,#REF!,10,FALSE),0)</f>
        <v>0</v>
      </c>
      <c r="AK600" s="34">
        <f>IFERROR(VLOOKUP($H600,#REF!,11,FALSE),0)</f>
        <v>0</v>
      </c>
      <c r="AL600" s="42">
        <f>IFERROR(VLOOKUP($H600,#REF!,12,FALSE),0)</f>
        <v>0</v>
      </c>
      <c r="AM600" s="34">
        <f>IFERROR(VLOOKUP($H600,#REF!,10,FALSE),0)</f>
        <v>0</v>
      </c>
      <c r="AN600" s="34">
        <f>IFERROR(VLOOKUP($H600,#REF!,11,FALSE),0)</f>
        <v>0</v>
      </c>
      <c r="AO600" s="42">
        <f>IFERROR(VLOOKUP($H600,#REF!,12,FALSE),0)</f>
        <v>0</v>
      </c>
      <c r="AP600" s="34">
        <f>IFERROR(VLOOKUP($H600,#REF!,10,FALSE),0)</f>
        <v>0</v>
      </c>
      <c r="AQ600" s="34">
        <f>IFERROR(VLOOKUP($H600,#REF!,11,FALSE),0)</f>
        <v>0</v>
      </c>
      <c r="AR600" s="42">
        <f>IFERROR(VLOOKUP($H600,#REF!,12,FALSE),0)</f>
        <v>0</v>
      </c>
      <c r="AS600" s="34">
        <f>IFERROR(VLOOKUP($H600,#REF!,13,FALSE),0)</f>
        <v>0</v>
      </c>
      <c r="AT600" s="34">
        <f>IFERROR(VLOOKUP($H600,#REF!,14,FALSE),0)</f>
        <v>0</v>
      </c>
      <c r="AU600" s="42">
        <f>IFERROR(VLOOKUP($H600,#REF!,15,FALSE),0)</f>
        <v>0</v>
      </c>
      <c r="AV600" s="34">
        <f>IFERROR(VLOOKUP($H600,#REF!,15,FALSE),0)</f>
        <v>0</v>
      </c>
      <c r="AW600" s="34">
        <f>IFERROR(VLOOKUP($H600,#REF!,16,FALSE),0)</f>
        <v>0</v>
      </c>
      <c r="AX600" s="42">
        <f>IFERROR(VLOOKUP($H600,#REF!,17,FALSE),0)</f>
        <v>0</v>
      </c>
    </row>
    <row r="601" spans="1:50" x14ac:dyDescent="0.3">
      <c r="A601" s="33" t="str">
        <f t="shared" si="36"/>
        <v>F -8320-4-412</v>
      </c>
      <c r="B601" s="33" t="str">
        <f>+'R&amp;E EXPORT'!B600</f>
        <v>WATER SUPPLY-PLANT &amp; PROPERTY REPAIRS</v>
      </c>
      <c r="C601" t="str">
        <f>IFERROR(VLOOKUP(A601,'MCSJ Export'!A:C,3,FALSE),"")</f>
        <v>Sub Account</v>
      </c>
      <c r="D601" s="37">
        <f t="shared" ca="1" si="37"/>
        <v>0</v>
      </c>
      <c r="E601" s="37">
        <f t="shared" ca="1" si="38"/>
        <v>0</v>
      </c>
      <c r="F601" s="37">
        <f t="shared" ca="1" si="39"/>
        <v>0</v>
      </c>
      <c r="G601" s="37"/>
      <c r="H601" s="33" t="str">
        <f>+'R&amp;E EXPORT'!A600</f>
        <v>F -8320-4-412</v>
      </c>
      <c r="I601" s="34">
        <f>IFERROR(VLOOKUP($H601,'Gen F Rev'!$A:$M,15,FALSE),0)</f>
        <v>0</v>
      </c>
      <c r="J601" s="34">
        <f>IFERROR(VLOOKUP($H601,'Gen F Rev'!$A:$M,16,FALSE),0)</f>
        <v>0</v>
      </c>
      <c r="K601" s="42">
        <f>IFERROR(VLOOKUP($H601,'Gen F Rev'!$A:$M,17,FALSE),0)</f>
        <v>0</v>
      </c>
      <c r="L601" s="34">
        <f>IFERROR(VLOOKUP($H601,'Gen F Exp'!$A:$E,15,FALSE),0)</f>
        <v>0</v>
      </c>
      <c r="M601" s="34">
        <f>IFERROR(VLOOKUP($H601,'Gen F Exp'!$A:$E,16,FALSE),0)</f>
        <v>0</v>
      </c>
      <c r="N601" s="42">
        <f>IFERROR(VLOOKUP($H601,'Gen F Exp'!$A:$E,17,FALSE),0)</f>
        <v>0</v>
      </c>
      <c r="O601" s="34">
        <f>IFERROR(VLOOKUP($H601,'Water F Rev'!$A:$L,15,FALSE),0)</f>
        <v>0</v>
      </c>
      <c r="P601" s="34">
        <f>IFERROR(VLOOKUP($H601,'Water F Rev'!$A:$L,16,FALSE),0)</f>
        <v>0</v>
      </c>
      <c r="Q601" s="42">
        <f>IFERROR(VLOOKUP($H601,'Water F Rev'!$A:$L,17,FALSE),0)</f>
        <v>0</v>
      </c>
      <c r="R601" s="34">
        <f>IFERROR(VLOOKUP($H601,'Water F Exp'!$A:$K,15,FALSE),0)</f>
        <v>0</v>
      </c>
      <c r="S601" s="34">
        <f>IFERROR(VLOOKUP($H601,'Water F Exp'!$A:$K,16,FALSE),0)</f>
        <v>0</v>
      </c>
      <c r="T601" s="42">
        <f>IFERROR(VLOOKUP($H601,'Water F Exp'!$A:$K,17,FALSE),0)</f>
        <v>0</v>
      </c>
      <c r="U601" s="34">
        <f ca="1">IFERROR(VLOOKUP($H601,'Sewer F Rev'!$A:$E,15,FALSE),0)</f>
        <v>0</v>
      </c>
      <c r="V601" s="34">
        <f ca="1">IFERROR(VLOOKUP($H601,'Sewer F Rev'!$A:$E,16,FALSE),0)</f>
        <v>0</v>
      </c>
      <c r="W601" s="42">
        <f ca="1">IFERROR(VLOOKUP($H601,'Sewer F Rev'!$A:$E,17,FALSE),0)</f>
        <v>0</v>
      </c>
      <c r="X601" s="34">
        <f>IFERROR(VLOOKUP($H601,'Sewer F Exp'!$A:$B,15,FALSE),0)</f>
        <v>0</v>
      </c>
      <c r="Y601" s="34">
        <f>IFERROR(VLOOKUP($H601,'Sewer F Exp'!$A:$B,16,FALSE),0)</f>
        <v>0</v>
      </c>
      <c r="Z601" s="42">
        <f>IFERROR(VLOOKUP($H601,'Sewer F Exp'!$A:$B,17,FALSE),0)</f>
        <v>0</v>
      </c>
      <c r="AA601" s="34">
        <f>IFERROR(VLOOKUP($H601,'Refuse F Rev'!$A:$E,15,FALSE),0)</f>
        <v>0</v>
      </c>
      <c r="AB601" s="34">
        <f>IFERROR(VLOOKUP($H601,'Refuse F Rev'!$A:$E,16,FALSE),0)</f>
        <v>0</v>
      </c>
      <c r="AC601" s="42">
        <f>IFERROR(VLOOKUP($H601,'Refuse F Rev'!$A:$E,17,FALSE),0)</f>
        <v>0</v>
      </c>
      <c r="AD601" s="34">
        <f>IFERROR(VLOOKUP($H601,'Refuse F Exp'!$A:$E,15,FALSE),0)</f>
        <v>0</v>
      </c>
      <c r="AE601" s="34">
        <f>IFERROR(VLOOKUP($H601,'Refuse F Exp'!$A:$E,16,FALSE),0)</f>
        <v>0</v>
      </c>
      <c r="AF601" s="42">
        <f>IFERROR(VLOOKUP($H601,'Refuse F Exp'!$A:$E,17,FALSE),0)</f>
        <v>0</v>
      </c>
      <c r="AG601" s="34">
        <f>IFERROR(VLOOKUP($H601,#REF!,10,FALSE),0)</f>
        <v>0</v>
      </c>
      <c r="AH601" s="34">
        <f>IFERROR(VLOOKUP($H601,#REF!,11,FALSE),0)</f>
        <v>0</v>
      </c>
      <c r="AI601" s="42">
        <f>IFERROR(VLOOKUP($H601,#REF!,12,FALSE),0)</f>
        <v>0</v>
      </c>
      <c r="AJ601" s="34">
        <f>IFERROR(VLOOKUP($H601,#REF!,10,FALSE),0)</f>
        <v>0</v>
      </c>
      <c r="AK601" s="34">
        <f>IFERROR(VLOOKUP($H601,#REF!,11,FALSE),0)</f>
        <v>0</v>
      </c>
      <c r="AL601" s="42">
        <f>IFERROR(VLOOKUP($H601,#REF!,12,FALSE),0)</f>
        <v>0</v>
      </c>
      <c r="AM601" s="34">
        <f>IFERROR(VLOOKUP($H601,#REF!,10,FALSE),0)</f>
        <v>0</v>
      </c>
      <c r="AN601" s="34">
        <f>IFERROR(VLOOKUP($H601,#REF!,11,FALSE),0)</f>
        <v>0</v>
      </c>
      <c r="AO601" s="42">
        <f>IFERROR(VLOOKUP($H601,#REF!,12,FALSE),0)</f>
        <v>0</v>
      </c>
      <c r="AP601" s="34">
        <f>IFERROR(VLOOKUP($H601,#REF!,10,FALSE),0)</f>
        <v>0</v>
      </c>
      <c r="AQ601" s="34">
        <f>IFERROR(VLOOKUP($H601,#REF!,11,FALSE),0)</f>
        <v>0</v>
      </c>
      <c r="AR601" s="42">
        <f>IFERROR(VLOOKUP($H601,#REF!,12,FALSE),0)</f>
        <v>0</v>
      </c>
      <c r="AS601" s="34">
        <f>IFERROR(VLOOKUP($H601,#REF!,13,FALSE),0)</f>
        <v>0</v>
      </c>
      <c r="AT601" s="34">
        <f>IFERROR(VLOOKUP($H601,#REF!,14,FALSE),0)</f>
        <v>0</v>
      </c>
      <c r="AU601" s="42">
        <f>IFERROR(VLOOKUP($H601,#REF!,15,FALSE),0)</f>
        <v>0</v>
      </c>
      <c r="AV601" s="34">
        <f>IFERROR(VLOOKUP($H601,#REF!,15,FALSE),0)</f>
        <v>0</v>
      </c>
      <c r="AW601" s="34">
        <f>IFERROR(VLOOKUP($H601,#REF!,16,FALSE),0)</f>
        <v>0</v>
      </c>
      <c r="AX601" s="42">
        <f>IFERROR(VLOOKUP($H601,#REF!,17,FALSE),0)</f>
        <v>0</v>
      </c>
    </row>
    <row r="602" spans="1:50" x14ac:dyDescent="0.3">
      <c r="A602" s="33" t="str">
        <f t="shared" si="36"/>
        <v>F -8320-4-413</v>
      </c>
      <c r="B602" s="33" t="str">
        <f>+'R&amp;E EXPORT'!B601</f>
        <v>WATER SUPPLY-PLANT &amp; EQUIPMENT REPAIRS</v>
      </c>
      <c r="C602" t="str">
        <f>IFERROR(VLOOKUP(A602,'MCSJ Export'!A:C,3,FALSE),"")</f>
        <v>Sub Account</v>
      </c>
      <c r="D602" s="37">
        <f t="shared" ca="1" si="37"/>
        <v>0</v>
      </c>
      <c r="E602" s="37">
        <f t="shared" ca="1" si="38"/>
        <v>0</v>
      </c>
      <c r="F602" s="37">
        <f t="shared" ca="1" si="39"/>
        <v>0</v>
      </c>
      <c r="G602" s="37"/>
      <c r="H602" s="33" t="str">
        <f>+'R&amp;E EXPORT'!A601</f>
        <v>F -8320-4-413</v>
      </c>
      <c r="I602" s="34">
        <f>IFERROR(VLOOKUP($H602,'Gen F Rev'!$A:$M,15,FALSE),0)</f>
        <v>0</v>
      </c>
      <c r="J602" s="34">
        <f>IFERROR(VLOOKUP($H602,'Gen F Rev'!$A:$M,16,FALSE),0)</f>
        <v>0</v>
      </c>
      <c r="K602" s="42">
        <f>IFERROR(VLOOKUP($H602,'Gen F Rev'!$A:$M,17,FALSE),0)</f>
        <v>0</v>
      </c>
      <c r="L602" s="34">
        <f>IFERROR(VLOOKUP($H602,'Gen F Exp'!$A:$E,15,FALSE),0)</f>
        <v>0</v>
      </c>
      <c r="M602" s="34">
        <f>IFERROR(VLOOKUP($H602,'Gen F Exp'!$A:$E,16,FALSE),0)</f>
        <v>0</v>
      </c>
      <c r="N602" s="42">
        <f>IFERROR(VLOOKUP($H602,'Gen F Exp'!$A:$E,17,FALSE),0)</f>
        <v>0</v>
      </c>
      <c r="O602" s="34">
        <f>IFERROR(VLOOKUP($H602,'Water F Rev'!$A:$L,15,FALSE),0)</f>
        <v>0</v>
      </c>
      <c r="P602" s="34">
        <f>IFERROR(VLOOKUP($H602,'Water F Rev'!$A:$L,16,FALSE),0)</f>
        <v>0</v>
      </c>
      <c r="Q602" s="42">
        <f>IFERROR(VLOOKUP($H602,'Water F Rev'!$A:$L,17,FALSE),0)</f>
        <v>0</v>
      </c>
      <c r="R602" s="34">
        <f>IFERROR(VLOOKUP($H602,'Water F Exp'!$A:$K,15,FALSE),0)</f>
        <v>0</v>
      </c>
      <c r="S602" s="34">
        <f>IFERROR(VLOOKUP($H602,'Water F Exp'!$A:$K,16,FALSE),0)</f>
        <v>0</v>
      </c>
      <c r="T602" s="42">
        <f>IFERROR(VLOOKUP($H602,'Water F Exp'!$A:$K,17,FALSE),0)</f>
        <v>0</v>
      </c>
      <c r="U602" s="34">
        <f ca="1">IFERROR(VLOOKUP($H602,'Sewer F Rev'!$A:$E,15,FALSE),0)</f>
        <v>0</v>
      </c>
      <c r="V602" s="34">
        <f ca="1">IFERROR(VLOOKUP($H602,'Sewer F Rev'!$A:$E,16,FALSE),0)</f>
        <v>0</v>
      </c>
      <c r="W602" s="42">
        <f ca="1">IFERROR(VLOOKUP($H602,'Sewer F Rev'!$A:$E,17,FALSE),0)</f>
        <v>0</v>
      </c>
      <c r="X602" s="34">
        <f>IFERROR(VLOOKUP($H602,'Sewer F Exp'!$A:$B,15,FALSE),0)</f>
        <v>0</v>
      </c>
      <c r="Y602" s="34">
        <f>IFERROR(VLOOKUP($H602,'Sewer F Exp'!$A:$B,16,FALSE),0)</f>
        <v>0</v>
      </c>
      <c r="Z602" s="42">
        <f>IFERROR(VLOOKUP($H602,'Sewer F Exp'!$A:$B,17,FALSE),0)</f>
        <v>0</v>
      </c>
      <c r="AA602" s="34">
        <f>IFERROR(VLOOKUP($H602,'Refuse F Rev'!$A:$E,15,FALSE),0)</f>
        <v>0</v>
      </c>
      <c r="AB602" s="34">
        <f>IFERROR(VLOOKUP($H602,'Refuse F Rev'!$A:$E,16,FALSE),0)</f>
        <v>0</v>
      </c>
      <c r="AC602" s="42">
        <f>IFERROR(VLOOKUP($H602,'Refuse F Rev'!$A:$E,17,FALSE),0)</f>
        <v>0</v>
      </c>
      <c r="AD602" s="34">
        <f>IFERROR(VLOOKUP($H602,'Refuse F Exp'!$A:$E,15,FALSE),0)</f>
        <v>0</v>
      </c>
      <c r="AE602" s="34">
        <f>IFERROR(VLOOKUP($H602,'Refuse F Exp'!$A:$E,16,FALSE),0)</f>
        <v>0</v>
      </c>
      <c r="AF602" s="42">
        <f>IFERROR(VLOOKUP($H602,'Refuse F Exp'!$A:$E,17,FALSE),0)</f>
        <v>0</v>
      </c>
      <c r="AG602" s="34">
        <f>IFERROR(VLOOKUP($H602,#REF!,10,FALSE),0)</f>
        <v>0</v>
      </c>
      <c r="AH602" s="34">
        <f>IFERROR(VLOOKUP($H602,#REF!,11,FALSE),0)</f>
        <v>0</v>
      </c>
      <c r="AI602" s="42">
        <f>IFERROR(VLOOKUP($H602,#REF!,12,FALSE),0)</f>
        <v>0</v>
      </c>
      <c r="AJ602" s="34">
        <f>IFERROR(VLOOKUP($H602,#REF!,10,FALSE),0)</f>
        <v>0</v>
      </c>
      <c r="AK602" s="34">
        <f>IFERROR(VLOOKUP($H602,#REF!,11,FALSE),0)</f>
        <v>0</v>
      </c>
      <c r="AL602" s="42">
        <f>IFERROR(VLOOKUP($H602,#REF!,12,FALSE),0)</f>
        <v>0</v>
      </c>
      <c r="AM602" s="34">
        <f>IFERROR(VLOOKUP($H602,#REF!,10,FALSE),0)</f>
        <v>0</v>
      </c>
      <c r="AN602" s="34">
        <f>IFERROR(VLOOKUP($H602,#REF!,11,FALSE),0)</f>
        <v>0</v>
      </c>
      <c r="AO602" s="42">
        <f>IFERROR(VLOOKUP($H602,#REF!,12,FALSE),0)</f>
        <v>0</v>
      </c>
      <c r="AP602" s="34">
        <f>IFERROR(VLOOKUP($H602,#REF!,10,FALSE),0)</f>
        <v>0</v>
      </c>
      <c r="AQ602" s="34">
        <f>IFERROR(VLOOKUP($H602,#REF!,11,FALSE),0)</f>
        <v>0</v>
      </c>
      <c r="AR602" s="42">
        <f>IFERROR(VLOOKUP($H602,#REF!,12,FALSE),0)</f>
        <v>0</v>
      </c>
      <c r="AS602" s="34">
        <f>IFERROR(VLOOKUP($H602,#REF!,13,FALSE),0)</f>
        <v>0</v>
      </c>
      <c r="AT602" s="34">
        <f>IFERROR(VLOOKUP($H602,#REF!,14,FALSE),0)</f>
        <v>0</v>
      </c>
      <c r="AU602" s="42">
        <f>IFERROR(VLOOKUP($H602,#REF!,15,FALSE),0)</f>
        <v>0</v>
      </c>
      <c r="AV602" s="34">
        <f>IFERROR(VLOOKUP($H602,#REF!,15,FALSE),0)</f>
        <v>0</v>
      </c>
      <c r="AW602" s="34">
        <f>IFERROR(VLOOKUP($H602,#REF!,16,FALSE),0)</f>
        <v>0</v>
      </c>
      <c r="AX602" s="42">
        <f>IFERROR(VLOOKUP($H602,#REF!,17,FALSE),0)</f>
        <v>0</v>
      </c>
    </row>
    <row r="603" spans="1:50" x14ac:dyDescent="0.3">
      <c r="A603" s="33" t="str">
        <f t="shared" si="36"/>
        <v>F -8320-4-414</v>
      </c>
      <c r="B603" s="33" t="str">
        <f>+'R&amp;E EXPORT'!B602</f>
        <v>WATER SUPPLY-BLDG MAINT/INSPEC</v>
      </c>
      <c r="C603" t="str">
        <f>IFERROR(VLOOKUP(A603,'MCSJ Export'!A:C,3,FALSE),"")</f>
        <v>Sub Account</v>
      </c>
      <c r="D603" s="37">
        <f t="shared" ca="1" si="37"/>
        <v>0</v>
      </c>
      <c r="E603" s="37">
        <f t="shared" ca="1" si="38"/>
        <v>0</v>
      </c>
      <c r="F603" s="37">
        <f t="shared" ca="1" si="39"/>
        <v>0</v>
      </c>
      <c r="G603" s="37"/>
      <c r="H603" s="33" t="str">
        <f>+'R&amp;E EXPORT'!A602</f>
        <v>F -8320-4-414</v>
      </c>
      <c r="I603" s="34">
        <f>IFERROR(VLOOKUP($H603,'Gen F Rev'!$A:$M,15,FALSE),0)</f>
        <v>0</v>
      </c>
      <c r="J603" s="34">
        <f>IFERROR(VLOOKUP($H603,'Gen F Rev'!$A:$M,16,FALSE),0)</f>
        <v>0</v>
      </c>
      <c r="K603" s="42">
        <f>IFERROR(VLOOKUP($H603,'Gen F Rev'!$A:$M,17,FALSE),0)</f>
        <v>0</v>
      </c>
      <c r="L603" s="34">
        <f>IFERROR(VLOOKUP($H603,'Gen F Exp'!$A:$E,15,FALSE),0)</f>
        <v>0</v>
      </c>
      <c r="M603" s="34">
        <f>IFERROR(VLOOKUP($H603,'Gen F Exp'!$A:$E,16,FALSE),0)</f>
        <v>0</v>
      </c>
      <c r="N603" s="42">
        <f>IFERROR(VLOOKUP($H603,'Gen F Exp'!$A:$E,17,FALSE),0)</f>
        <v>0</v>
      </c>
      <c r="O603" s="34">
        <f>IFERROR(VLOOKUP($H603,'Water F Rev'!$A:$L,15,FALSE),0)</f>
        <v>0</v>
      </c>
      <c r="P603" s="34">
        <f>IFERROR(VLOOKUP($H603,'Water F Rev'!$A:$L,16,FALSE),0)</f>
        <v>0</v>
      </c>
      <c r="Q603" s="42">
        <f>IFERROR(VLOOKUP($H603,'Water F Rev'!$A:$L,17,FALSE),0)</f>
        <v>0</v>
      </c>
      <c r="R603" s="34">
        <f>IFERROR(VLOOKUP($H603,'Water F Exp'!$A:$K,15,FALSE),0)</f>
        <v>0</v>
      </c>
      <c r="S603" s="34">
        <f>IFERROR(VLOOKUP($H603,'Water F Exp'!$A:$K,16,FALSE),0)</f>
        <v>0</v>
      </c>
      <c r="T603" s="42">
        <f>IFERROR(VLOOKUP($H603,'Water F Exp'!$A:$K,17,FALSE),0)</f>
        <v>0</v>
      </c>
      <c r="U603" s="34">
        <f ca="1">IFERROR(VLOOKUP($H603,'Sewer F Rev'!$A:$E,15,FALSE),0)</f>
        <v>0</v>
      </c>
      <c r="V603" s="34">
        <f ca="1">IFERROR(VLOOKUP($H603,'Sewer F Rev'!$A:$E,16,FALSE),0)</f>
        <v>0</v>
      </c>
      <c r="W603" s="42">
        <f ca="1">IFERROR(VLOOKUP($H603,'Sewer F Rev'!$A:$E,17,FALSE),0)</f>
        <v>0</v>
      </c>
      <c r="X603" s="34">
        <f>IFERROR(VLOOKUP($H603,'Sewer F Exp'!$A:$B,15,FALSE),0)</f>
        <v>0</v>
      </c>
      <c r="Y603" s="34">
        <f>IFERROR(VLOOKUP($H603,'Sewer F Exp'!$A:$B,16,FALSE),0)</f>
        <v>0</v>
      </c>
      <c r="Z603" s="42">
        <f>IFERROR(VLOOKUP($H603,'Sewer F Exp'!$A:$B,17,FALSE),0)</f>
        <v>0</v>
      </c>
      <c r="AA603" s="34">
        <f>IFERROR(VLOOKUP($H603,'Refuse F Rev'!$A:$E,15,FALSE),0)</f>
        <v>0</v>
      </c>
      <c r="AB603" s="34">
        <f>IFERROR(VLOOKUP($H603,'Refuse F Rev'!$A:$E,16,FALSE),0)</f>
        <v>0</v>
      </c>
      <c r="AC603" s="42">
        <f>IFERROR(VLOOKUP($H603,'Refuse F Rev'!$A:$E,17,FALSE),0)</f>
        <v>0</v>
      </c>
      <c r="AD603" s="34">
        <f>IFERROR(VLOOKUP($H603,'Refuse F Exp'!$A:$E,15,FALSE),0)</f>
        <v>0</v>
      </c>
      <c r="AE603" s="34">
        <f>IFERROR(VLOOKUP($H603,'Refuse F Exp'!$A:$E,16,FALSE),0)</f>
        <v>0</v>
      </c>
      <c r="AF603" s="42">
        <f>IFERROR(VLOOKUP($H603,'Refuse F Exp'!$A:$E,17,FALSE),0)</f>
        <v>0</v>
      </c>
      <c r="AG603" s="34">
        <f>IFERROR(VLOOKUP($H603,#REF!,10,FALSE),0)</f>
        <v>0</v>
      </c>
      <c r="AH603" s="34">
        <f>IFERROR(VLOOKUP($H603,#REF!,11,FALSE),0)</f>
        <v>0</v>
      </c>
      <c r="AI603" s="42">
        <f>IFERROR(VLOOKUP($H603,#REF!,12,FALSE),0)</f>
        <v>0</v>
      </c>
      <c r="AJ603" s="34">
        <f>IFERROR(VLOOKUP($H603,#REF!,10,FALSE),0)</f>
        <v>0</v>
      </c>
      <c r="AK603" s="34">
        <f>IFERROR(VLOOKUP($H603,#REF!,11,FALSE),0)</f>
        <v>0</v>
      </c>
      <c r="AL603" s="42">
        <f>IFERROR(VLOOKUP($H603,#REF!,12,FALSE),0)</f>
        <v>0</v>
      </c>
      <c r="AM603" s="34">
        <f>IFERROR(VLOOKUP($H603,#REF!,10,FALSE),0)</f>
        <v>0</v>
      </c>
      <c r="AN603" s="34">
        <f>IFERROR(VLOOKUP($H603,#REF!,11,FALSE),0)</f>
        <v>0</v>
      </c>
      <c r="AO603" s="42">
        <f>IFERROR(VLOOKUP($H603,#REF!,12,FALSE),0)</f>
        <v>0</v>
      </c>
      <c r="AP603" s="34">
        <f>IFERROR(VLOOKUP($H603,#REF!,10,FALSE),0)</f>
        <v>0</v>
      </c>
      <c r="AQ603" s="34">
        <f>IFERROR(VLOOKUP($H603,#REF!,11,FALSE),0)</f>
        <v>0</v>
      </c>
      <c r="AR603" s="42">
        <f>IFERROR(VLOOKUP($H603,#REF!,12,FALSE),0)</f>
        <v>0</v>
      </c>
      <c r="AS603" s="34">
        <f>IFERROR(VLOOKUP($H603,#REF!,13,FALSE),0)</f>
        <v>0</v>
      </c>
      <c r="AT603" s="34">
        <f>IFERROR(VLOOKUP($H603,#REF!,14,FALSE),0)</f>
        <v>0</v>
      </c>
      <c r="AU603" s="42">
        <f>IFERROR(VLOOKUP($H603,#REF!,15,FALSE),0)</f>
        <v>0</v>
      </c>
      <c r="AV603" s="34">
        <f>IFERROR(VLOOKUP($H603,#REF!,15,FALSE),0)</f>
        <v>0</v>
      </c>
      <c r="AW603" s="34">
        <f>IFERROR(VLOOKUP($H603,#REF!,16,FALSE),0)</f>
        <v>0</v>
      </c>
      <c r="AX603" s="42">
        <f>IFERROR(VLOOKUP($H603,#REF!,17,FALSE),0)</f>
        <v>0</v>
      </c>
    </row>
    <row r="604" spans="1:50" x14ac:dyDescent="0.3">
      <c r="A604" s="33" t="str">
        <f t="shared" si="36"/>
        <v>F -8320-4-599</v>
      </c>
      <c r="B604" s="33" t="str">
        <f>+'R&amp;E EXPORT'!B603</f>
        <v>WATER SUPPLY-HVAC CONTRACT</v>
      </c>
      <c r="C604" t="str">
        <f>IFERROR(VLOOKUP(A604,'MCSJ Export'!A:C,3,FALSE),"")</f>
        <v>Sub Account</v>
      </c>
      <c r="D604" s="37">
        <f t="shared" ca="1" si="37"/>
        <v>0</v>
      </c>
      <c r="E604" s="37">
        <f t="shared" ca="1" si="38"/>
        <v>0</v>
      </c>
      <c r="F604" s="37">
        <f t="shared" ca="1" si="39"/>
        <v>0</v>
      </c>
      <c r="G604" s="37"/>
      <c r="H604" s="33" t="str">
        <f>+'R&amp;E EXPORT'!A603</f>
        <v>F -8320-4-599</v>
      </c>
      <c r="I604" s="34">
        <f>IFERROR(VLOOKUP($H604,'Gen F Rev'!$A:$M,15,FALSE),0)</f>
        <v>0</v>
      </c>
      <c r="J604" s="34">
        <f>IFERROR(VLOOKUP($H604,'Gen F Rev'!$A:$M,16,FALSE),0)</f>
        <v>0</v>
      </c>
      <c r="K604" s="42">
        <f>IFERROR(VLOOKUP($H604,'Gen F Rev'!$A:$M,17,FALSE),0)</f>
        <v>0</v>
      </c>
      <c r="L604" s="34">
        <f>IFERROR(VLOOKUP($H604,'Gen F Exp'!$A:$E,15,FALSE),0)</f>
        <v>0</v>
      </c>
      <c r="M604" s="34">
        <f>IFERROR(VLOOKUP($H604,'Gen F Exp'!$A:$E,16,FALSE),0)</f>
        <v>0</v>
      </c>
      <c r="N604" s="42">
        <f>IFERROR(VLOOKUP($H604,'Gen F Exp'!$A:$E,17,FALSE),0)</f>
        <v>0</v>
      </c>
      <c r="O604" s="34">
        <f>IFERROR(VLOOKUP($H604,'Water F Rev'!$A:$L,15,FALSE),0)</f>
        <v>0</v>
      </c>
      <c r="P604" s="34">
        <f>IFERROR(VLOOKUP($H604,'Water F Rev'!$A:$L,16,FALSE),0)</f>
        <v>0</v>
      </c>
      <c r="Q604" s="42">
        <f>IFERROR(VLOOKUP($H604,'Water F Rev'!$A:$L,17,FALSE),0)</f>
        <v>0</v>
      </c>
      <c r="R604" s="34">
        <f>IFERROR(VLOOKUP($H604,'Water F Exp'!$A:$K,15,FALSE),0)</f>
        <v>0</v>
      </c>
      <c r="S604" s="34">
        <f>IFERROR(VLOOKUP($H604,'Water F Exp'!$A:$K,16,FALSE),0)</f>
        <v>0</v>
      </c>
      <c r="T604" s="42">
        <f>IFERROR(VLOOKUP($H604,'Water F Exp'!$A:$K,17,FALSE),0)</f>
        <v>0</v>
      </c>
      <c r="U604" s="34">
        <f ca="1">IFERROR(VLOOKUP($H604,'Sewer F Rev'!$A:$E,15,FALSE),0)</f>
        <v>0</v>
      </c>
      <c r="V604" s="34">
        <f ca="1">IFERROR(VLOOKUP($H604,'Sewer F Rev'!$A:$E,16,FALSE),0)</f>
        <v>0</v>
      </c>
      <c r="W604" s="42">
        <f ca="1">IFERROR(VLOOKUP($H604,'Sewer F Rev'!$A:$E,17,FALSE),0)</f>
        <v>0</v>
      </c>
      <c r="X604" s="34">
        <f>IFERROR(VLOOKUP($H604,'Sewer F Exp'!$A:$B,15,FALSE),0)</f>
        <v>0</v>
      </c>
      <c r="Y604" s="34">
        <f>IFERROR(VLOOKUP($H604,'Sewer F Exp'!$A:$B,16,FALSE),0)</f>
        <v>0</v>
      </c>
      <c r="Z604" s="42">
        <f>IFERROR(VLOOKUP($H604,'Sewer F Exp'!$A:$B,17,FALSE),0)</f>
        <v>0</v>
      </c>
      <c r="AA604" s="34">
        <f>IFERROR(VLOOKUP($H604,'Refuse F Rev'!$A:$E,15,FALSE),0)</f>
        <v>0</v>
      </c>
      <c r="AB604" s="34">
        <f>IFERROR(VLOOKUP($H604,'Refuse F Rev'!$A:$E,16,FALSE),0)</f>
        <v>0</v>
      </c>
      <c r="AC604" s="42">
        <f>IFERROR(VLOOKUP($H604,'Refuse F Rev'!$A:$E,17,FALSE),0)</f>
        <v>0</v>
      </c>
      <c r="AD604" s="34">
        <f>IFERROR(VLOOKUP($H604,'Refuse F Exp'!$A:$E,15,FALSE),0)</f>
        <v>0</v>
      </c>
      <c r="AE604" s="34">
        <f>IFERROR(VLOOKUP($H604,'Refuse F Exp'!$A:$E,16,FALSE),0)</f>
        <v>0</v>
      </c>
      <c r="AF604" s="42">
        <f>IFERROR(VLOOKUP($H604,'Refuse F Exp'!$A:$E,17,FALSE),0)</f>
        <v>0</v>
      </c>
      <c r="AG604" s="34">
        <f>IFERROR(VLOOKUP($H604,#REF!,10,FALSE),0)</f>
        <v>0</v>
      </c>
      <c r="AH604" s="34">
        <f>IFERROR(VLOOKUP($H604,#REF!,11,FALSE),0)</f>
        <v>0</v>
      </c>
      <c r="AI604" s="42">
        <f>IFERROR(VLOOKUP($H604,#REF!,12,FALSE),0)</f>
        <v>0</v>
      </c>
      <c r="AJ604" s="34">
        <f>IFERROR(VLOOKUP($H604,#REF!,10,FALSE),0)</f>
        <v>0</v>
      </c>
      <c r="AK604" s="34">
        <f>IFERROR(VLOOKUP($H604,#REF!,11,FALSE),0)</f>
        <v>0</v>
      </c>
      <c r="AL604" s="42">
        <f>IFERROR(VLOOKUP($H604,#REF!,12,FALSE),0)</f>
        <v>0</v>
      </c>
      <c r="AM604" s="34">
        <f>IFERROR(VLOOKUP($H604,#REF!,10,FALSE),0)</f>
        <v>0</v>
      </c>
      <c r="AN604" s="34">
        <f>IFERROR(VLOOKUP($H604,#REF!,11,FALSE),0)</f>
        <v>0</v>
      </c>
      <c r="AO604" s="42">
        <f>IFERROR(VLOOKUP($H604,#REF!,12,FALSE),0)</f>
        <v>0</v>
      </c>
      <c r="AP604" s="34">
        <f>IFERROR(VLOOKUP($H604,#REF!,10,FALSE),0)</f>
        <v>0</v>
      </c>
      <c r="AQ604" s="34">
        <f>IFERROR(VLOOKUP($H604,#REF!,11,FALSE),0)</f>
        <v>0</v>
      </c>
      <c r="AR604" s="42">
        <f>IFERROR(VLOOKUP($H604,#REF!,12,FALSE),0)</f>
        <v>0</v>
      </c>
      <c r="AS604" s="34">
        <f>IFERROR(VLOOKUP($H604,#REF!,13,FALSE),0)</f>
        <v>0</v>
      </c>
      <c r="AT604" s="34">
        <f>IFERROR(VLOOKUP($H604,#REF!,14,FALSE),0)</f>
        <v>0</v>
      </c>
      <c r="AU604" s="42">
        <f>IFERROR(VLOOKUP($H604,#REF!,15,FALSE),0)</f>
        <v>0</v>
      </c>
      <c r="AV604" s="34">
        <f>IFERROR(VLOOKUP($H604,#REF!,15,FALSE),0)</f>
        <v>0</v>
      </c>
      <c r="AW604" s="34">
        <f>IFERROR(VLOOKUP($H604,#REF!,16,FALSE),0)</f>
        <v>0</v>
      </c>
      <c r="AX604" s="42">
        <f>IFERROR(VLOOKUP($H604,#REF!,17,FALSE),0)</f>
        <v>0</v>
      </c>
    </row>
    <row r="605" spans="1:50" x14ac:dyDescent="0.3">
      <c r="A605" s="33" t="str">
        <f t="shared" si="36"/>
        <v>F -8320-4-602</v>
      </c>
      <c r="B605" s="33" t="str">
        <f>+'R&amp;E EXPORT'!B604</f>
        <v>WATER SUPPLY-SCADA MAINTENANCE</v>
      </c>
      <c r="C605" t="str">
        <f>IFERROR(VLOOKUP(A605,'MCSJ Export'!A:C,3,FALSE),"")</f>
        <v>Sub Account</v>
      </c>
      <c r="D605" s="37">
        <f t="shared" ca="1" si="37"/>
        <v>0</v>
      </c>
      <c r="E605" s="37">
        <f t="shared" ca="1" si="38"/>
        <v>0</v>
      </c>
      <c r="F605" s="37">
        <f t="shared" ca="1" si="39"/>
        <v>0</v>
      </c>
      <c r="G605" s="37"/>
      <c r="H605" s="33" t="str">
        <f>+'R&amp;E EXPORT'!A604</f>
        <v>F -8320-4-602</v>
      </c>
      <c r="I605" s="34">
        <f>IFERROR(VLOOKUP($H605,'Gen F Rev'!$A:$M,15,FALSE),0)</f>
        <v>0</v>
      </c>
      <c r="J605" s="34">
        <f>IFERROR(VLOOKUP($H605,'Gen F Rev'!$A:$M,16,FALSE),0)</f>
        <v>0</v>
      </c>
      <c r="K605" s="42">
        <f>IFERROR(VLOOKUP($H605,'Gen F Rev'!$A:$M,17,FALSE),0)</f>
        <v>0</v>
      </c>
      <c r="L605" s="34">
        <f>IFERROR(VLOOKUP($H605,'Gen F Exp'!$A:$E,15,FALSE),0)</f>
        <v>0</v>
      </c>
      <c r="M605" s="34">
        <f>IFERROR(VLOOKUP($H605,'Gen F Exp'!$A:$E,16,FALSE),0)</f>
        <v>0</v>
      </c>
      <c r="N605" s="42">
        <f>IFERROR(VLOOKUP($H605,'Gen F Exp'!$A:$E,17,FALSE),0)</f>
        <v>0</v>
      </c>
      <c r="O605" s="34">
        <f>IFERROR(VLOOKUP($H605,'Water F Rev'!$A:$L,15,FALSE),0)</f>
        <v>0</v>
      </c>
      <c r="P605" s="34">
        <f>IFERROR(VLOOKUP($H605,'Water F Rev'!$A:$L,16,FALSE),0)</f>
        <v>0</v>
      </c>
      <c r="Q605" s="42">
        <f>IFERROR(VLOOKUP($H605,'Water F Rev'!$A:$L,17,FALSE),0)</f>
        <v>0</v>
      </c>
      <c r="R605" s="34">
        <f>IFERROR(VLOOKUP($H605,'Water F Exp'!$A:$K,15,FALSE),0)</f>
        <v>0</v>
      </c>
      <c r="S605" s="34">
        <f>IFERROR(VLOOKUP($H605,'Water F Exp'!$A:$K,16,FALSE),0)</f>
        <v>0</v>
      </c>
      <c r="T605" s="42">
        <f>IFERROR(VLOOKUP($H605,'Water F Exp'!$A:$K,17,FALSE),0)</f>
        <v>0</v>
      </c>
      <c r="U605" s="34">
        <f ca="1">IFERROR(VLOOKUP($H605,'Sewer F Rev'!$A:$E,15,FALSE),0)</f>
        <v>0</v>
      </c>
      <c r="V605" s="34">
        <f ca="1">IFERROR(VLOOKUP($H605,'Sewer F Rev'!$A:$E,16,FALSE),0)</f>
        <v>0</v>
      </c>
      <c r="W605" s="42">
        <f ca="1">IFERROR(VLOOKUP($H605,'Sewer F Rev'!$A:$E,17,FALSE),0)</f>
        <v>0</v>
      </c>
      <c r="X605" s="34">
        <f>IFERROR(VLOOKUP($H605,'Sewer F Exp'!$A:$B,15,FALSE),0)</f>
        <v>0</v>
      </c>
      <c r="Y605" s="34">
        <f>IFERROR(VLOOKUP($H605,'Sewer F Exp'!$A:$B,16,FALSE),0)</f>
        <v>0</v>
      </c>
      <c r="Z605" s="42">
        <f>IFERROR(VLOOKUP($H605,'Sewer F Exp'!$A:$B,17,FALSE),0)</f>
        <v>0</v>
      </c>
      <c r="AA605" s="34">
        <f>IFERROR(VLOOKUP($H605,'Refuse F Rev'!$A:$E,15,FALSE),0)</f>
        <v>0</v>
      </c>
      <c r="AB605" s="34">
        <f>IFERROR(VLOOKUP($H605,'Refuse F Rev'!$A:$E,16,FALSE),0)</f>
        <v>0</v>
      </c>
      <c r="AC605" s="42">
        <f>IFERROR(VLOOKUP($H605,'Refuse F Rev'!$A:$E,17,FALSE),0)</f>
        <v>0</v>
      </c>
      <c r="AD605" s="34">
        <f>IFERROR(VLOOKUP($H605,'Refuse F Exp'!$A:$E,15,FALSE),0)</f>
        <v>0</v>
      </c>
      <c r="AE605" s="34">
        <f>IFERROR(VLOOKUP($H605,'Refuse F Exp'!$A:$E,16,FALSE),0)</f>
        <v>0</v>
      </c>
      <c r="AF605" s="42">
        <f>IFERROR(VLOOKUP($H605,'Refuse F Exp'!$A:$E,17,FALSE),0)</f>
        <v>0</v>
      </c>
      <c r="AG605" s="34">
        <f>IFERROR(VLOOKUP($H605,#REF!,10,FALSE),0)</f>
        <v>0</v>
      </c>
      <c r="AH605" s="34">
        <f>IFERROR(VLOOKUP($H605,#REF!,11,FALSE),0)</f>
        <v>0</v>
      </c>
      <c r="AI605" s="42">
        <f>IFERROR(VLOOKUP($H605,#REF!,12,FALSE),0)</f>
        <v>0</v>
      </c>
      <c r="AJ605" s="34">
        <f>IFERROR(VLOOKUP($H605,#REF!,10,FALSE),0)</f>
        <v>0</v>
      </c>
      <c r="AK605" s="34">
        <f>IFERROR(VLOOKUP($H605,#REF!,11,FALSE),0)</f>
        <v>0</v>
      </c>
      <c r="AL605" s="42">
        <f>IFERROR(VLOOKUP($H605,#REF!,12,FALSE),0)</f>
        <v>0</v>
      </c>
      <c r="AM605" s="34">
        <f>IFERROR(VLOOKUP($H605,#REF!,10,FALSE),0)</f>
        <v>0</v>
      </c>
      <c r="AN605" s="34">
        <f>IFERROR(VLOOKUP($H605,#REF!,11,FALSE),0)</f>
        <v>0</v>
      </c>
      <c r="AO605" s="42">
        <f>IFERROR(VLOOKUP($H605,#REF!,12,FALSE),0)</f>
        <v>0</v>
      </c>
      <c r="AP605" s="34">
        <f>IFERROR(VLOOKUP($H605,#REF!,10,FALSE),0)</f>
        <v>0</v>
      </c>
      <c r="AQ605" s="34">
        <f>IFERROR(VLOOKUP($H605,#REF!,11,FALSE),0)</f>
        <v>0</v>
      </c>
      <c r="AR605" s="42">
        <f>IFERROR(VLOOKUP($H605,#REF!,12,FALSE),0)</f>
        <v>0</v>
      </c>
      <c r="AS605" s="34">
        <f>IFERROR(VLOOKUP($H605,#REF!,13,FALSE),0)</f>
        <v>0</v>
      </c>
      <c r="AT605" s="34">
        <f>IFERROR(VLOOKUP($H605,#REF!,14,FALSE),0)</f>
        <v>0</v>
      </c>
      <c r="AU605" s="42">
        <f>IFERROR(VLOOKUP($H605,#REF!,15,FALSE),0)</f>
        <v>0</v>
      </c>
      <c r="AV605" s="34">
        <f>IFERROR(VLOOKUP($H605,#REF!,15,FALSE),0)</f>
        <v>0</v>
      </c>
      <c r="AW605" s="34">
        <f>IFERROR(VLOOKUP($H605,#REF!,16,FALSE),0)</f>
        <v>0</v>
      </c>
      <c r="AX605" s="42">
        <f>IFERROR(VLOOKUP($H605,#REF!,17,FALSE),0)</f>
        <v>0</v>
      </c>
    </row>
    <row r="606" spans="1:50" x14ac:dyDescent="0.3">
      <c r="A606" s="33" t="str">
        <f t="shared" si="36"/>
        <v>F -8320-4-642</v>
      </c>
      <c r="B606" s="33" t="str">
        <f>+'R&amp;E EXPORT'!B605</f>
        <v>WATER SUPPLY-GENERATOR MAINTENANCE</v>
      </c>
      <c r="C606" t="str">
        <f>IFERROR(VLOOKUP(A606,'MCSJ Export'!A:C,3,FALSE),"")</f>
        <v>Sub Account</v>
      </c>
      <c r="D606" s="37">
        <f t="shared" ca="1" si="37"/>
        <v>0</v>
      </c>
      <c r="E606" s="37">
        <f t="shared" ca="1" si="38"/>
        <v>0</v>
      </c>
      <c r="F606" s="37">
        <f t="shared" ca="1" si="39"/>
        <v>0</v>
      </c>
      <c r="G606" s="37"/>
      <c r="H606" s="33" t="str">
        <f>+'R&amp;E EXPORT'!A605</f>
        <v>F -8320-4-642</v>
      </c>
      <c r="I606" s="34">
        <f>IFERROR(VLOOKUP($H606,'Gen F Rev'!$A:$M,15,FALSE),0)</f>
        <v>0</v>
      </c>
      <c r="J606" s="34">
        <f>IFERROR(VLOOKUP($H606,'Gen F Rev'!$A:$M,16,FALSE),0)</f>
        <v>0</v>
      </c>
      <c r="K606" s="42">
        <f>IFERROR(VLOOKUP($H606,'Gen F Rev'!$A:$M,17,FALSE),0)</f>
        <v>0</v>
      </c>
      <c r="L606" s="34">
        <f>IFERROR(VLOOKUP($H606,'Gen F Exp'!$A:$E,15,FALSE),0)</f>
        <v>0</v>
      </c>
      <c r="M606" s="34">
        <f>IFERROR(VLOOKUP($H606,'Gen F Exp'!$A:$E,16,FALSE),0)</f>
        <v>0</v>
      </c>
      <c r="N606" s="42">
        <f>IFERROR(VLOOKUP($H606,'Gen F Exp'!$A:$E,17,FALSE),0)</f>
        <v>0</v>
      </c>
      <c r="O606" s="34">
        <f>IFERROR(VLOOKUP($H606,'Water F Rev'!$A:$L,15,FALSE),0)</f>
        <v>0</v>
      </c>
      <c r="P606" s="34">
        <f>IFERROR(VLOOKUP($H606,'Water F Rev'!$A:$L,16,FALSE),0)</f>
        <v>0</v>
      </c>
      <c r="Q606" s="42">
        <f>IFERROR(VLOOKUP($H606,'Water F Rev'!$A:$L,17,FALSE),0)</f>
        <v>0</v>
      </c>
      <c r="R606" s="34">
        <f>IFERROR(VLOOKUP($H606,'Water F Exp'!$A:$K,15,FALSE),0)</f>
        <v>0</v>
      </c>
      <c r="S606" s="34">
        <f>IFERROR(VLOOKUP($H606,'Water F Exp'!$A:$K,16,FALSE),0)</f>
        <v>0</v>
      </c>
      <c r="T606" s="42">
        <f>IFERROR(VLOOKUP($H606,'Water F Exp'!$A:$K,17,FALSE),0)</f>
        <v>0</v>
      </c>
      <c r="U606" s="34">
        <f ca="1">IFERROR(VLOOKUP($H606,'Sewer F Rev'!$A:$E,15,FALSE),0)</f>
        <v>0</v>
      </c>
      <c r="V606" s="34">
        <f ca="1">IFERROR(VLOOKUP($H606,'Sewer F Rev'!$A:$E,16,FALSE),0)</f>
        <v>0</v>
      </c>
      <c r="W606" s="42">
        <f ca="1">IFERROR(VLOOKUP($H606,'Sewer F Rev'!$A:$E,17,FALSE),0)</f>
        <v>0</v>
      </c>
      <c r="X606" s="34">
        <f>IFERROR(VLOOKUP($H606,'Sewer F Exp'!$A:$B,15,FALSE),0)</f>
        <v>0</v>
      </c>
      <c r="Y606" s="34">
        <f>IFERROR(VLOOKUP($H606,'Sewer F Exp'!$A:$B,16,FALSE),0)</f>
        <v>0</v>
      </c>
      <c r="Z606" s="42">
        <f>IFERROR(VLOOKUP($H606,'Sewer F Exp'!$A:$B,17,FALSE),0)</f>
        <v>0</v>
      </c>
      <c r="AA606" s="34">
        <f>IFERROR(VLOOKUP($H606,'Refuse F Rev'!$A:$E,15,FALSE),0)</f>
        <v>0</v>
      </c>
      <c r="AB606" s="34">
        <f>IFERROR(VLOOKUP($H606,'Refuse F Rev'!$A:$E,16,FALSE),0)</f>
        <v>0</v>
      </c>
      <c r="AC606" s="42">
        <f>IFERROR(VLOOKUP($H606,'Refuse F Rev'!$A:$E,17,FALSE),0)</f>
        <v>0</v>
      </c>
      <c r="AD606" s="34">
        <f>IFERROR(VLOOKUP($H606,'Refuse F Exp'!$A:$E,15,FALSE),0)</f>
        <v>0</v>
      </c>
      <c r="AE606" s="34">
        <f>IFERROR(VLOOKUP($H606,'Refuse F Exp'!$A:$E,16,FALSE),0)</f>
        <v>0</v>
      </c>
      <c r="AF606" s="42">
        <f>IFERROR(VLOOKUP($H606,'Refuse F Exp'!$A:$E,17,FALSE),0)</f>
        <v>0</v>
      </c>
      <c r="AG606" s="34">
        <f>IFERROR(VLOOKUP($H606,#REF!,10,FALSE),0)</f>
        <v>0</v>
      </c>
      <c r="AH606" s="34">
        <f>IFERROR(VLOOKUP($H606,#REF!,11,FALSE),0)</f>
        <v>0</v>
      </c>
      <c r="AI606" s="42">
        <f>IFERROR(VLOOKUP($H606,#REF!,12,FALSE),0)</f>
        <v>0</v>
      </c>
      <c r="AJ606" s="34">
        <f>IFERROR(VLOOKUP($H606,#REF!,10,FALSE),0)</f>
        <v>0</v>
      </c>
      <c r="AK606" s="34">
        <f>IFERROR(VLOOKUP($H606,#REF!,11,FALSE),0)</f>
        <v>0</v>
      </c>
      <c r="AL606" s="42">
        <f>IFERROR(VLOOKUP($H606,#REF!,12,FALSE),0)</f>
        <v>0</v>
      </c>
      <c r="AM606" s="34">
        <f>IFERROR(VLOOKUP($H606,#REF!,10,FALSE),0)</f>
        <v>0</v>
      </c>
      <c r="AN606" s="34">
        <f>IFERROR(VLOOKUP($H606,#REF!,11,FALSE),0)</f>
        <v>0</v>
      </c>
      <c r="AO606" s="42">
        <f>IFERROR(VLOOKUP($H606,#REF!,12,FALSE),0)</f>
        <v>0</v>
      </c>
      <c r="AP606" s="34">
        <f>IFERROR(VLOOKUP($H606,#REF!,10,FALSE),0)</f>
        <v>0</v>
      </c>
      <c r="AQ606" s="34">
        <f>IFERROR(VLOOKUP($H606,#REF!,11,FALSE),0)</f>
        <v>0</v>
      </c>
      <c r="AR606" s="42">
        <f>IFERROR(VLOOKUP($H606,#REF!,12,FALSE),0)</f>
        <v>0</v>
      </c>
      <c r="AS606" s="34">
        <f>IFERROR(VLOOKUP($H606,#REF!,13,FALSE),0)</f>
        <v>0</v>
      </c>
      <c r="AT606" s="34">
        <f>IFERROR(VLOOKUP($H606,#REF!,14,FALSE),0)</f>
        <v>0</v>
      </c>
      <c r="AU606" s="42">
        <f>IFERROR(VLOOKUP($H606,#REF!,15,FALSE),0)</f>
        <v>0</v>
      </c>
      <c r="AV606" s="34">
        <f>IFERROR(VLOOKUP($H606,#REF!,15,FALSE),0)</f>
        <v>0</v>
      </c>
      <c r="AW606" s="34">
        <f>IFERROR(VLOOKUP($H606,#REF!,16,FALSE),0)</f>
        <v>0</v>
      </c>
      <c r="AX606" s="42">
        <f>IFERROR(VLOOKUP($H606,#REF!,17,FALSE),0)</f>
        <v>0</v>
      </c>
    </row>
    <row r="607" spans="1:50" x14ac:dyDescent="0.3">
      <c r="A607" s="33" t="str">
        <f t="shared" si="36"/>
        <v>F -8320-4-646</v>
      </c>
      <c r="B607" s="33" t="str">
        <f>+'R&amp;E EXPORT'!B606</f>
        <v>WATER SUPPLY-WATER SAMPLES</v>
      </c>
      <c r="C607" t="str">
        <f>IFERROR(VLOOKUP(A607,'MCSJ Export'!A:C,3,FALSE),"")</f>
        <v>Sub Account</v>
      </c>
      <c r="D607" s="37">
        <f t="shared" ca="1" si="37"/>
        <v>0</v>
      </c>
      <c r="E607" s="37">
        <f t="shared" ca="1" si="38"/>
        <v>0</v>
      </c>
      <c r="F607" s="37">
        <f t="shared" ca="1" si="39"/>
        <v>0</v>
      </c>
      <c r="G607" s="37"/>
      <c r="H607" s="33" t="str">
        <f>+'R&amp;E EXPORT'!A606</f>
        <v>F -8320-4-646</v>
      </c>
      <c r="I607" s="34">
        <f>IFERROR(VLOOKUP($H607,'Gen F Rev'!$A:$M,15,FALSE),0)</f>
        <v>0</v>
      </c>
      <c r="J607" s="34">
        <f>IFERROR(VLOOKUP($H607,'Gen F Rev'!$A:$M,16,FALSE),0)</f>
        <v>0</v>
      </c>
      <c r="K607" s="42">
        <f>IFERROR(VLOOKUP($H607,'Gen F Rev'!$A:$M,17,FALSE),0)</f>
        <v>0</v>
      </c>
      <c r="L607" s="34">
        <f>IFERROR(VLOOKUP($H607,'Gen F Exp'!$A:$E,15,FALSE),0)</f>
        <v>0</v>
      </c>
      <c r="M607" s="34">
        <f>IFERROR(VLOOKUP($H607,'Gen F Exp'!$A:$E,16,FALSE),0)</f>
        <v>0</v>
      </c>
      <c r="N607" s="42">
        <f>IFERROR(VLOOKUP($H607,'Gen F Exp'!$A:$E,17,FALSE),0)</f>
        <v>0</v>
      </c>
      <c r="O607" s="34">
        <f>IFERROR(VLOOKUP($H607,'Water F Rev'!$A:$L,15,FALSE),0)</f>
        <v>0</v>
      </c>
      <c r="P607" s="34">
        <f>IFERROR(VLOOKUP($H607,'Water F Rev'!$A:$L,16,FALSE),0)</f>
        <v>0</v>
      </c>
      <c r="Q607" s="42">
        <f>IFERROR(VLOOKUP($H607,'Water F Rev'!$A:$L,17,FALSE),0)</f>
        <v>0</v>
      </c>
      <c r="R607" s="34">
        <f>IFERROR(VLOOKUP($H607,'Water F Exp'!$A:$K,15,FALSE),0)</f>
        <v>0</v>
      </c>
      <c r="S607" s="34">
        <f>IFERROR(VLOOKUP($H607,'Water F Exp'!$A:$K,16,FALSE),0)</f>
        <v>0</v>
      </c>
      <c r="T607" s="42">
        <f>IFERROR(VLOOKUP($H607,'Water F Exp'!$A:$K,17,FALSE),0)</f>
        <v>0</v>
      </c>
      <c r="U607" s="34">
        <f ca="1">IFERROR(VLOOKUP($H607,'Sewer F Rev'!$A:$E,15,FALSE),0)</f>
        <v>0</v>
      </c>
      <c r="V607" s="34">
        <f ca="1">IFERROR(VLOOKUP($H607,'Sewer F Rev'!$A:$E,16,FALSE),0)</f>
        <v>0</v>
      </c>
      <c r="W607" s="42">
        <f ca="1">IFERROR(VLOOKUP($H607,'Sewer F Rev'!$A:$E,17,FALSE),0)</f>
        <v>0</v>
      </c>
      <c r="X607" s="34">
        <f>IFERROR(VLOOKUP($H607,'Sewer F Exp'!$A:$B,15,FALSE),0)</f>
        <v>0</v>
      </c>
      <c r="Y607" s="34">
        <f>IFERROR(VLOOKUP($H607,'Sewer F Exp'!$A:$B,16,FALSE),0)</f>
        <v>0</v>
      </c>
      <c r="Z607" s="42">
        <f>IFERROR(VLOOKUP($H607,'Sewer F Exp'!$A:$B,17,FALSE),0)</f>
        <v>0</v>
      </c>
      <c r="AA607" s="34">
        <f>IFERROR(VLOOKUP($H607,'Refuse F Rev'!$A:$E,15,FALSE),0)</f>
        <v>0</v>
      </c>
      <c r="AB607" s="34">
        <f>IFERROR(VLOOKUP($H607,'Refuse F Rev'!$A:$E,16,FALSE),0)</f>
        <v>0</v>
      </c>
      <c r="AC607" s="42">
        <f>IFERROR(VLOOKUP($H607,'Refuse F Rev'!$A:$E,17,FALSE),0)</f>
        <v>0</v>
      </c>
      <c r="AD607" s="34">
        <f>IFERROR(VLOOKUP($H607,'Refuse F Exp'!$A:$E,15,FALSE),0)</f>
        <v>0</v>
      </c>
      <c r="AE607" s="34">
        <f>IFERROR(VLOOKUP($H607,'Refuse F Exp'!$A:$E,16,FALSE),0)</f>
        <v>0</v>
      </c>
      <c r="AF607" s="42">
        <f>IFERROR(VLOOKUP($H607,'Refuse F Exp'!$A:$E,17,FALSE),0)</f>
        <v>0</v>
      </c>
      <c r="AG607" s="34">
        <f>IFERROR(VLOOKUP($H607,#REF!,10,FALSE),0)</f>
        <v>0</v>
      </c>
      <c r="AH607" s="34">
        <f>IFERROR(VLOOKUP($H607,#REF!,11,FALSE),0)</f>
        <v>0</v>
      </c>
      <c r="AI607" s="42">
        <f>IFERROR(VLOOKUP($H607,#REF!,12,FALSE),0)</f>
        <v>0</v>
      </c>
      <c r="AJ607" s="34">
        <f>IFERROR(VLOOKUP($H607,#REF!,10,FALSE),0)</f>
        <v>0</v>
      </c>
      <c r="AK607" s="34">
        <f>IFERROR(VLOOKUP($H607,#REF!,11,FALSE),0)</f>
        <v>0</v>
      </c>
      <c r="AL607" s="42">
        <f>IFERROR(VLOOKUP($H607,#REF!,12,FALSE),0)</f>
        <v>0</v>
      </c>
      <c r="AM607" s="34">
        <f>IFERROR(VLOOKUP($H607,#REF!,10,FALSE),0)</f>
        <v>0</v>
      </c>
      <c r="AN607" s="34">
        <f>IFERROR(VLOOKUP($H607,#REF!,11,FALSE),0)</f>
        <v>0</v>
      </c>
      <c r="AO607" s="42">
        <f>IFERROR(VLOOKUP($H607,#REF!,12,FALSE),0)</f>
        <v>0</v>
      </c>
      <c r="AP607" s="34">
        <f>IFERROR(VLOOKUP($H607,#REF!,10,FALSE),0)</f>
        <v>0</v>
      </c>
      <c r="AQ607" s="34">
        <f>IFERROR(VLOOKUP($H607,#REF!,11,FALSE),0)</f>
        <v>0</v>
      </c>
      <c r="AR607" s="42">
        <f>IFERROR(VLOOKUP($H607,#REF!,12,FALSE),0)</f>
        <v>0</v>
      </c>
      <c r="AS607" s="34">
        <f>IFERROR(VLOOKUP($H607,#REF!,13,FALSE),0)</f>
        <v>0</v>
      </c>
      <c r="AT607" s="34">
        <f>IFERROR(VLOOKUP($H607,#REF!,14,FALSE),0)</f>
        <v>0</v>
      </c>
      <c r="AU607" s="42">
        <f>IFERROR(VLOOKUP($H607,#REF!,15,FALSE),0)</f>
        <v>0</v>
      </c>
      <c r="AV607" s="34">
        <f>IFERROR(VLOOKUP($H607,#REF!,15,FALSE),0)</f>
        <v>0</v>
      </c>
      <c r="AW607" s="34">
        <f>IFERROR(VLOOKUP($H607,#REF!,16,FALSE),0)</f>
        <v>0</v>
      </c>
      <c r="AX607" s="42">
        <f>IFERROR(VLOOKUP($H607,#REF!,17,FALSE),0)</f>
        <v>0</v>
      </c>
    </row>
    <row r="608" spans="1:50" x14ac:dyDescent="0.3">
      <c r="A608" s="33" t="str">
        <f t="shared" si="36"/>
        <v>F -8320-4-647</v>
      </c>
      <c r="B608" s="33" t="str">
        <f>+'R&amp;E EXPORT'!B607</f>
        <v>WATER SUPPLY-CALCI-QUEST</v>
      </c>
      <c r="C608" t="str">
        <f>IFERROR(VLOOKUP(A608,'MCSJ Export'!A:C,3,FALSE),"")</f>
        <v>Sub Account</v>
      </c>
      <c r="D608" s="37">
        <f t="shared" ca="1" si="37"/>
        <v>0</v>
      </c>
      <c r="E608" s="37">
        <f t="shared" ca="1" si="38"/>
        <v>0</v>
      </c>
      <c r="F608" s="37">
        <f t="shared" ca="1" si="39"/>
        <v>0</v>
      </c>
      <c r="G608" s="37"/>
      <c r="H608" s="33" t="str">
        <f>+'R&amp;E EXPORT'!A607</f>
        <v>F -8320-4-647</v>
      </c>
      <c r="I608" s="34">
        <f>IFERROR(VLOOKUP($H608,'Gen F Rev'!$A:$M,15,FALSE),0)</f>
        <v>0</v>
      </c>
      <c r="J608" s="34">
        <f>IFERROR(VLOOKUP($H608,'Gen F Rev'!$A:$M,16,FALSE),0)</f>
        <v>0</v>
      </c>
      <c r="K608" s="42">
        <f>IFERROR(VLOOKUP($H608,'Gen F Rev'!$A:$M,17,FALSE),0)</f>
        <v>0</v>
      </c>
      <c r="L608" s="34">
        <f>IFERROR(VLOOKUP($H608,'Gen F Exp'!$A:$E,15,FALSE),0)</f>
        <v>0</v>
      </c>
      <c r="M608" s="34">
        <f>IFERROR(VLOOKUP($H608,'Gen F Exp'!$A:$E,16,FALSE),0)</f>
        <v>0</v>
      </c>
      <c r="N608" s="42">
        <f>IFERROR(VLOOKUP($H608,'Gen F Exp'!$A:$E,17,FALSE),0)</f>
        <v>0</v>
      </c>
      <c r="O608" s="34">
        <f>IFERROR(VLOOKUP($H608,'Water F Rev'!$A:$L,15,FALSE),0)</f>
        <v>0</v>
      </c>
      <c r="P608" s="34">
        <f>IFERROR(VLOOKUP($H608,'Water F Rev'!$A:$L,16,FALSE),0)</f>
        <v>0</v>
      </c>
      <c r="Q608" s="42">
        <f>IFERROR(VLOOKUP($H608,'Water F Rev'!$A:$L,17,FALSE),0)</f>
        <v>0</v>
      </c>
      <c r="R608" s="34">
        <f>IFERROR(VLOOKUP($H608,'Water F Exp'!$A:$K,15,FALSE),0)</f>
        <v>0</v>
      </c>
      <c r="S608" s="34">
        <f>IFERROR(VLOOKUP($H608,'Water F Exp'!$A:$K,16,FALSE),0)</f>
        <v>0</v>
      </c>
      <c r="T608" s="42">
        <f>IFERROR(VLOOKUP($H608,'Water F Exp'!$A:$K,17,FALSE),0)</f>
        <v>0</v>
      </c>
      <c r="U608" s="34">
        <f ca="1">IFERROR(VLOOKUP($H608,'Sewer F Rev'!$A:$E,15,FALSE),0)</f>
        <v>0</v>
      </c>
      <c r="V608" s="34">
        <f ca="1">IFERROR(VLOOKUP($H608,'Sewer F Rev'!$A:$E,16,FALSE),0)</f>
        <v>0</v>
      </c>
      <c r="W608" s="42">
        <f ca="1">IFERROR(VLOOKUP($H608,'Sewer F Rev'!$A:$E,17,FALSE),0)</f>
        <v>0</v>
      </c>
      <c r="X608" s="34">
        <f>IFERROR(VLOOKUP($H608,'Sewer F Exp'!$A:$B,15,FALSE),0)</f>
        <v>0</v>
      </c>
      <c r="Y608" s="34">
        <f>IFERROR(VLOOKUP($H608,'Sewer F Exp'!$A:$B,16,FALSE),0)</f>
        <v>0</v>
      </c>
      <c r="Z608" s="42">
        <f>IFERROR(VLOOKUP($H608,'Sewer F Exp'!$A:$B,17,FALSE),0)</f>
        <v>0</v>
      </c>
      <c r="AA608" s="34">
        <f>IFERROR(VLOOKUP($H608,'Refuse F Rev'!$A:$E,15,FALSE),0)</f>
        <v>0</v>
      </c>
      <c r="AB608" s="34">
        <f>IFERROR(VLOOKUP($H608,'Refuse F Rev'!$A:$E,16,FALSE),0)</f>
        <v>0</v>
      </c>
      <c r="AC608" s="42">
        <f>IFERROR(VLOOKUP($H608,'Refuse F Rev'!$A:$E,17,FALSE),0)</f>
        <v>0</v>
      </c>
      <c r="AD608" s="34">
        <f>IFERROR(VLOOKUP($H608,'Refuse F Exp'!$A:$E,15,FALSE),0)</f>
        <v>0</v>
      </c>
      <c r="AE608" s="34">
        <f>IFERROR(VLOOKUP($H608,'Refuse F Exp'!$A:$E,16,FALSE),0)</f>
        <v>0</v>
      </c>
      <c r="AF608" s="42">
        <f>IFERROR(VLOOKUP($H608,'Refuse F Exp'!$A:$E,17,FALSE),0)</f>
        <v>0</v>
      </c>
      <c r="AG608" s="34">
        <f>IFERROR(VLOOKUP($H608,#REF!,10,FALSE),0)</f>
        <v>0</v>
      </c>
      <c r="AH608" s="34">
        <f>IFERROR(VLOOKUP($H608,#REF!,11,FALSE),0)</f>
        <v>0</v>
      </c>
      <c r="AI608" s="42">
        <f>IFERROR(VLOOKUP($H608,#REF!,12,FALSE),0)</f>
        <v>0</v>
      </c>
      <c r="AJ608" s="34">
        <f>IFERROR(VLOOKUP($H608,#REF!,10,FALSE),0)</f>
        <v>0</v>
      </c>
      <c r="AK608" s="34">
        <f>IFERROR(VLOOKUP($H608,#REF!,11,FALSE),0)</f>
        <v>0</v>
      </c>
      <c r="AL608" s="42">
        <f>IFERROR(VLOOKUP($H608,#REF!,12,FALSE),0)</f>
        <v>0</v>
      </c>
      <c r="AM608" s="34">
        <f>IFERROR(VLOOKUP($H608,#REF!,10,FALSE),0)</f>
        <v>0</v>
      </c>
      <c r="AN608" s="34">
        <f>IFERROR(VLOOKUP($H608,#REF!,11,FALSE),0)</f>
        <v>0</v>
      </c>
      <c r="AO608" s="42">
        <f>IFERROR(VLOOKUP($H608,#REF!,12,FALSE),0)</f>
        <v>0</v>
      </c>
      <c r="AP608" s="34">
        <f>IFERROR(VLOOKUP($H608,#REF!,10,FALSE),0)</f>
        <v>0</v>
      </c>
      <c r="AQ608" s="34">
        <f>IFERROR(VLOOKUP($H608,#REF!,11,FALSE),0)</f>
        <v>0</v>
      </c>
      <c r="AR608" s="42">
        <f>IFERROR(VLOOKUP($H608,#REF!,12,FALSE),0)</f>
        <v>0</v>
      </c>
      <c r="AS608" s="34">
        <f>IFERROR(VLOOKUP($H608,#REF!,13,FALSE),0)</f>
        <v>0</v>
      </c>
      <c r="AT608" s="34">
        <f>IFERROR(VLOOKUP($H608,#REF!,14,FALSE),0)</f>
        <v>0</v>
      </c>
      <c r="AU608" s="42">
        <f>IFERROR(VLOOKUP($H608,#REF!,15,FALSE),0)</f>
        <v>0</v>
      </c>
      <c r="AV608" s="34">
        <f>IFERROR(VLOOKUP($H608,#REF!,15,FALSE),0)</f>
        <v>0</v>
      </c>
      <c r="AW608" s="34">
        <f>IFERROR(VLOOKUP($H608,#REF!,16,FALSE),0)</f>
        <v>0</v>
      </c>
      <c r="AX608" s="42">
        <f>IFERROR(VLOOKUP($H608,#REF!,17,FALSE),0)</f>
        <v>0</v>
      </c>
    </row>
    <row r="609" spans="1:50" x14ac:dyDescent="0.3">
      <c r="A609" s="33" t="str">
        <f t="shared" si="36"/>
        <v>F -8320-4-655</v>
      </c>
      <c r="B609" s="33" t="str">
        <f>+'R&amp;E EXPORT'!B608</f>
        <v>WATER SUPPLY-CHLORINE</v>
      </c>
      <c r="C609" t="str">
        <f>IFERROR(VLOOKUP(A609,'MCSJ Export'!A:C,3,FALSE),"")</f>
        <v>Sub Account</v>
      </c>
      <c r="D609" s="37">
        <f t="shared" ca="1" si="37"/>
        <v>0</v>
      </c>
      <c r="E609" s="37">
        <f t="shared" ca="1" si="38"/>
        <v>0</v>
      </c>
      <c r="F609" s="37">
        <f t="shared" ca="1" si="39"/>
        <v>0</v>
      </c>
      <c r="G609" s="37"/>
      <c r="H609" s="33" t="str">
        <f>+'R&amp;E EXPORT'!A608</f>
        <v>F -8320-4-655</v>
      </c>
      <c r="I609" s="34">
        <f>IFERROR(VLOOKUP($H609,'Gen F Rev'!$A:$M,15,FALSE),0)</f>
        <v>0</v>
      </c>
      <c r="J609" s="34">
        <f>IFERROR(VLOOKUP($H609,'Gen F Rev'!$A:$M,16,FALSE),0)</f>
        <v>0</v>
      </c>
      <c r="K609" s="42">
        <f>IFERROR(VLOOKUP($H609,'Gen F Rev'!$A:$M,17,FALSE),0)</f>
        <v>0</v>
      </c>
      <c r="L609" s="34">
        <f>IFERROR(VLOOKUP($H609,'Gen F Exp'!$A:$E,15,FALSE),0)</f>
        <v>0</v>
      </c>
      <c r="M609" s="34">
        <f>IFERROR(VLOOKUP($H609,'Gen F Exp'!$A:$E,16,FALSE),0)</f>
        <v>0</v>
      </c>
      <c r="N609" s="42">
        <f>IFERROR(VLOOKUP($H609,'Gen F Exp'!$A:$E,17,FALSE),0)</f>
        <v>0</v>
      </c>
      <c r="O609" s="34">
        <f>IFERROR(VLOOKUP($H609,'Water F Rev'!$A:$L,15,FALSE),0)</f>
        <v>0</v>
      </c>
      <c r="P609" s="34">
        <f>IFERROR(VLOOKUP($H609,'Water F Rev'!$A:$L,16,FALSE),0)</f>
        <v>0</v>
      </c>
      <c r="Q609" s="42">
        <f>IFERROR(VLOOKUP($H609,'Water F Rev'!$A:$L,17,FALSE),0)</f>
        <v>0</v>
      </c>
      <c r="R609" s="34">
        <f>IFERROR(VLOOKUP($H609,'Water F Exp'!$A:$K,15,FALSE),0)</f>
        <v>0</v>
      </c>
      <c r="S609" s="34">
        <f>IFERROR(VLOOKUP($H609,'Water F Exp'!$A:$K,16,FALSE),0)</f>
        <v>0</v>
      </c>
      <c r="T609" s="42">
        <f>IFERROR(VLOOKUP($H609,'Water F Exp'!$A:$K,17,FALSE),0)</f>
        <v>0</v>
      </c>
      <c r="U609" s="34">
        <f ca="1">IFERROR(VLOOKUP($H609,'Sewer F Rev'!$A:$E,15,FALSE),0)</f>
        <v>0</v>
      </c>
      <c r="V609" s="34">
        <f ca="1">IFERROR(VLOOKUP($H609,'Sewer F Rev'!$A:$E,16,FALSE),0)</f>
        <v>0</v>
      </c>
      <c r="W609" s="42">
        <f ca="1">IFERROR(VLOOKUP($H609,'Sewer F Rev'!$A:$E,17,FALSE),0)</f>
        <v>0</v>
      </c>
      <c r="X609" s="34">
        <f>IFERROR(VLOOKUP($H609,'Sewer F Exp'!$A:$B,15,FALSE),0)</f>
        <v>0</v>
      </c>
      <c r="Y609" s="34">
        <f>IFERROR(VLOOKUP($H609,'Sewer F Exp'!$A:$B,16,FALSE),0)</f>
        <v>0</v>
      </c>
      <c r="Z609" s="42">
        <f>IFERROR(VLOOKUP($H609,'Sewer F Exp'!$A:$B,17,FALSE),0)</f>
        <v>0</v>
      </c>
      <c r="AA609" s="34">
        <f>IFERROR(VLOOKUP($H609,'Refuse F Rev'!$A:$E,15,FALSE),0)</f>
        <v>0</v>
      </c>
      <c r="AB609" s="34">
        <f>IFERROR(VLOOKUP($H609,'Refuse F Rev'!$A:$E,16,FALSE),0)</f>
        <v>0</v>
      </c>
      <c r="AC609" s="42">
        <f>IFERROR(VLOOKUP($H609,'Refuse F Rev'!$A:$E,17,FALSE),0)</f>
        <v>0</v>
      </c>
      <c r="AD609" s="34">
        <f>IFERROR(VLOOKUP($H609,'Refuse F Exp'!$A:$E,15,FALSE),0)</f>
        <v>0</v>
      </c>
      <c r="AE609" s="34">
        <f>IFERROR(VLOOKUP($H609,'Refuse F Exp'!$A:$E,16,FALSE),0)</f>
        <v>0</v>
      </c>
      <c r="AF609" s="42">
        <f>IFERROR(VLOOKUP($H609,'Refuse F Exp'!$A:$E,17,FALSE),0)</f>
        <v>0</v>
      </c>
      <c r="AG609" s="34">
        <f>IFERROR(VLOOKUP($H609,#REF!,10,FALSE),0)</f>
        <v>0</v>
      </c>
      <c r="AH609" s="34">
        <f>IFERROR(VLOOKUP($H609,#REF!,11,FALSE),0)</f>
        <v>0</v>
      </c>
      <c r="AI609" s="42">
        <f>IFERROR(VLOOKUP($H609,#REF!,12,FALSE),0)</f>
        <v>0</v>
      </c>
      <c r="AJ609" s="34">
        <f>IFERROR(VLOOKUP($H609,#REF!,10,FALSE),0)</f>
        <v>0</v>
      </c>
      <c r="AK609" s="34">
        <f>IFERROR(VLOOKUP($H609,#REF!,11,FALSE),0)</f>
        <v>0</v>
      </c>
      <c r="AL609" s="42">
        <f>IFERROR(VLOOKUP($H609,#REF!,12,FALSE),0)</f>
        <v>0</v>
      </c>
      <c r="AM609" s="34">
        <f>IFERROR(VLOOKUP($H609,#REF!,10,FALSE),0)</f>
        <v>0</v>
      </c>
      <c r="AN609" s="34">
        <f>IFERROR(VLOOKUP($H609,#REF!,11,FALSE),0)</f>
        <v>0</v>
      </c>
      <c r="AO609" s="42">
        <f>IFERROR(VLOOKUP($H609,#REF!,12,FALSE),0)</f>
        <v>0</v>
      </c>
      <c r="AP609" s="34">
        <f>IFERROR(VLOOKUP($H609,#REF!,10,FALSE),0)</f>
        <v>0</v>
      </c>
      <c r="AQ609" s="34">
        <f>IFERROR(VLOOKUP($H609,#REF!,11,FALSE),0)</f>
        <v>0</v>
      </c>
      <c r="AR609" s="42">
        <f>IFERROR(VLOOKUP($H609,#REF!,12,FALSE),0)</f>
        <v>0</v>
      </c>
      <c r="AS609" s="34">
        <f>IFERROR(VLOOKUP($H609,#REF!,13,FALSE),0)</f>
        <v>0</v>
      </c>
      <c r="AT609" s="34">
        <f>IFERROR(VLOOKUP($H609,#REF!,14,FALSE),0)</f>
        <v>0</v>
      </c>
      <c r="AU609" s="42">
        <f>IFERROR(VLOOKUP($H609,#REF!,15,FALSE),0)</f>
        <v>0</v>
      </c>
      <c r="AV609" s="34">
        <f>IFERROR(VLOOKUP($H609,#REF!,15,FALSE),0)</f>
        <v>0</v>
      </c>
      <c r="AW609" s="34">
        <f>IFERROR(VLOOKUP($H609,#REF!,16,FALSE),0)</f>
        <v>0</v>
      </c>
      <c r="AX609" s="42">
        <f>IFERROR(VLOOKUP($H609,#REF!,17,FALSE),0)</f>
        <v>0</v>
      </c>
    </row>
    <row r="610" spans="1:50" x14ac:dyDescent="0.3">
      <c r="A610" s="33" t="str">
        <f t="shared" si="36"/>
        <v>F -8320-4-656</v>
      </c>
      <c r="B610" s="33" t="str">
        <f>+'R&amp;E EXPORT'!B609</f>
        <v>WATER SUPPLY-BROOME CO CHLORINE</v>
      </c>
      <c r="C610" t="str">
        <f>IFERROR(VLOOKUP(A610,'MCSJ Export'!A:C,3,FALSE),"")</f>
        <v>Sub Account</v>
      </c>
      <c r="D610" s="37">
        <f t="shared" ca="1" si="37"/>
        <v>0</v>
      </c>
      <c r="E610" s="37">
        <f t="shared" ca="1" si="38"/>
        <v>0</v>
      </c>
      <c r="F610" s="37">
        <f t="shared" ca="1" si="39"/>
        <v>0</v>
      </c>
      <c r="G610" s="37"/>
      <c r="H610" s="33" t="str">
        <f>+'R&amp;E EXPORT'!A609</f>
        <v>F -8320-4-656</v>
      </c>
      <c r="I610" s="34">
        <f>IFERROR(VLOOKUP($H610,'Gen F Rev'!$A:$M,15,FALSE),0)</f>
        <v>0</v>
      </c>
      <c r="J610" s="34">
        <f>IFERROR(VLOOKUP($H610,'Gen F Rev'!$A:$M,16,FALSE),0)</f>
        <v>0</v>
      </c>
      <c r="K610" s="42">
        <f>IFERROR(VLOOKUP($H610,'Gen F Rev'!$A:$M,17,FALSE),0)</f>
        <v>0</v>
      </c>
      <c r="L610" s="34">
        <f>IFERROR(VLOOKUP($H610,'Gen F Exp'!$A:$E,15,FALSE),0)</f>
        <v>0</v>
      </c>
      <c r="M610" s="34">
        <f>IFERROR(VLOOKUP($H610,'Gen F Exp'!$A:$E,16,FALSE),0)</f>
        <v>0</v>
      </c>
      <c r="N610" s="42">
        <f>IFERROR(VLOOKUP($H610,'Gen F Exp'!$A:$E,17,FALSE),0)</f>
        <v>0</v>
      </c>
      <c r="O610" s="34">
        <f>IFERROR(VLOOKUP($H610,'Water F Rev'!$A:$L,15,FALSE),0)</f>
        <v>0</v>
      </c>
      <c r="P610" s="34">
        <f>IFERROR(VLOOKUP($H610,'Water F Rev'!$A:$L,16,FALSE),0)</f>
        <v>0</v>
      </c>
      <c r="Q610" s="42">
        <f>IFERROR(VLOOKUP($H610,'Water F Rev'!$A:$L,17,FALSE),0)</f>
        <v>0</v>
      </c>
      <c r="R610" s="34">
        <f>IFERROR(VLOOKUP($H610,'Water F Exp'!$A:$K,15,FALSE),0)</f>
        <v>0</v>
      </c>
      <c r="S610" s="34">
        <f>IFERROR(VLOOKUP($H610,'Water F Exp'!$A:$K,16,FALSE),0)</f>
        <v>0</v>
      </c>
      <c r="T610" s="42">
        <f>IFERROR(VLOOKUP($H610,'Water F Exp'!$A:$K,17,FALSE),0)</f>
        <v>0</v>
      </c>
      <c r="U610" s="34">
        <f ca="1">IFERROR(VLOOKUP($H610,'Sewer F Rev'!$A:$E,15,FALSE),0)</f>
        <v>0</v>
      </c>
      <c r="V610" s="34">
        <f ca="1">IFERROR(VLOOKUP($H610,'Sewer F Rev'!$A:$E,16,FALSE),0)</f>
        <v>0</v>
      </c>
      <c r="W610" s="42">
        <f ca="1">IFERROR(VLOOKUP($H610,'Sewer F Rev'!$A:$E,17,FALSE),0)</f>
        <v>0</v>
      </c>
      <c r="X610" s="34">
        <f>IFERROR(VLOOKUP($H610,'Sewer F Exp'!$A:$B,15,FALSE),0)</f>
        <v>0</v>
      </c>
      <c r="Y610" s="34">
        <f>IFERROR(VLOOKUP($H610,'Sewer F Exp'!$A:$B,16,FALSE),0)</f>
        <v>0</v>
      </c>
      <c r="Z610" s="42">
        <f>IFERROR(VLOOKUP($H610,'Sewer F Exp'!$A:$B,17,FALSE),0)</f>
        <v>0</v>
      </c>
      <c r="AA610" s="34">
        <f>IFERROR(VLOOKUP($H610,'Refuse F Rev'!$A:$E,15,FALSE),0)</f>
        <v>0</v>
      </c>
      <c r="AB610" s="34">
        <f>IFERROR(VLOOKUP($H610,'Refuse F Rev'!$A:$E,16,FALSE),0)</f>
        <v>0</v>
      </c>
      <c r="AC610" s="42">
        <f>IFERROR(VLOOKUP($H610,'Refuse F Rev'!$A:$E,17,FALSE),0)</f>
        <v>0</v>
      </c>
      <c r="AD610" s="34">
        <f>IFERROR(VLOOKUP($H610,'Refuse F Exp'!$A:$E,15,FALSE),0)</f>
        <v>0</v>
      </c>
      <c r="AE610" s="34">
        <f>IFERROR(VLOOKUP($H610,'Refuse F Exp'!$A:$E,16,FALSE),0)</f>
        <v>0</v>
      </c>
      <c r="AF610" s="42">
        <f>IFERROR(VLOOKUP($H610,'Refuse F Exp'!$A:$E,17,FALSE),0)</f>
        <v>0</v>
      </c>
      <c r="AG610" s="34">
        <f>IFERROR(VLOOKUP($H610,#REF!,10,FALSE),0)</f>
        <v>0</v>
      </c>
      <c r="AH610" s="34">
        <f>IFERROR(VLOOKUP($H610,#REF!,11,FALSE),0)</f>
        <v>0</v>
      </c>
      <c r="AI610" s="42">
        <f>IFERROR(VLOOKUP($H610,#REF!,12,FALSE),0)</f>
        <v>0</v>
      </c>
      <c r="AJ610" s="34">
        <f>IFERROR(VLOOKUP($H610,#REF!,10,FALSE),0)</f>
        <v>0</v>
      </c>
      <c r="AK610" s="34">
        <f>IFERROR(VLOOKUP($H610,#REF!,11,FALSE),0)</f>
        <v>0</v>
      </c>
      <c r="AL610" s="42">
        <f>IFERROR(VLOOKUP($H610,#REF!,12,FALSE),0)</f>
        <v>0</v>
      </c>
      <c r="AM610" s="34">
        <f>IFERROR(VLOOKUP($H610,#REF!,10,FALSE),0)</f>
        <v>0</v>
      </c>
      <c r="AN610" s="34">
        <f>IFERROR(VLOOKUP($H610,#REF!,11,FALSE),0)</f>
        <v>0</v>
      </c>
      <c r="AO610" s="42">
        <f>IFERROR(VLOOKUP($H610,#REF!,12,FALSE),0)</f>
        <v>0</v>
      </c>
      <c r="AP610" s="34">
        <f>IFERROR(VLOOKUP($H610,#REF!,10,FALSE),0)</f>
        <v>0</v>
      </c>
      <c r="AQ610" s="34">
        <f>IFERROR(VLOOKUP($H610,#REF!,11,FALSE),0)</f>
        <v>0</v>
      </c>
      <c r="AR610" s="42">
        <f>IFERROR(VLOOKUP($H610,#REF!,12,FALSE),0)</f>
        <v>0</v>
      </c>
      <c r="AS610" s="34">
        <f>IFERROR(VLOOKUP($H610,#REF!,13,FALSE),0)</f>
        <v>0</v>
      </c>
      <c r="AT610" s="34">
        <f>IFERROR(VLOOKUP($H610,#REF!,14,FALSE),0)</f>
        <v>0</v>
      </c>
      <c r="AU610" s="42">
        <f>IFERROR(VLOOKUP($H610,#REF!,15,FALSE),0)</f>
        <v>0</v>
      </c>
      <c r="AV610" s="34">
        <f>IFERROR(VLOOKUP($H610,#REF!,15,FALSE),0)</f>
        <v>0</v>
      </c>
      <c r="AW610" s="34">
        <f>IFERROR(VLOOKUP($H610,#REF!,16,FALSE),0)</f>
        <v>0</v>
      </c>
      <c r="AX610" s="42">
        <f>IFERROR(VLOOKUP($H610,#REF!,17,FALSE),0)</f>
        <v>0</v>
      </c>
    </row>
    <row r="611" spans="1:50" x14ac:dyDescent="0.3">
      <c r="A611" s="33" t="str">
        <f t="shared" si="36"/>
        <v>F -8320-4-902</v>
      </c>
      <c r="B611" s="33" t="str">
        <f>+'R&amp;E EXPORT'!B610</f>
        <v>WATER SUPPLY-BC SCADA</v>
      </c>
      <c r="C611" t="str">
        <f>IFERROR(VLOOKUP(A611,'MCSJ Export'!A:C,3,FALSE),"")</f>
        <v>Sub Account</v>
      </c>
      <c r="D611" s="37">
        <f t="shared" ca="1" si="37"/>
        <v>0</v>
      </c>
      <c r="E611" s="37">
        <f t="shared" ca="1" si="38"/>
        <v>0</v>
      </c>
      <c r="F611" s="37">
        <f t="shared" ca="1" si="39"/>
        <v>0</v>
      </c>
      <c r="G611" s="37"/>
      <c r="H611" s="33" t="str">
        <f>+'R&amp;E EXPORT'!A610</f>
        <v>F -8320-4-902</v>
      </c>
      <c r="I611" s="34">
        <f>IFERROR(VLOOKUP($H611,'Gen F Rev'!$A:$M,15,FALSE),0)</f>
        <v>0</v>
      </c>
      <c r="J611" s="34">
        <f>IFERROR(VLOOKUP($H611,'Gen F Rev'!$A:$M,16,FALSE),0)</f>
        <v>0</v>
      </c>
      <c r="K611" s="42">
        <f>IFERROR(VLOOKUP($H611,'Gen F Rev'!$A:$M,17,FALSE),0)</f>
        <v>0</v>
      </c>
      <c r="L611" s="34">
        <f>IFERROR(VLOOKUP($H611,'Gen F Exp'!$A:$E,15,FALSE),0)</f>
        <v>0</v>
      </c>
      <c r="M611" s="34">
        <f>IFERROR(VLOOKUP($H611,'Gen F Exp'!$A:$E,16,FALSE),0)</f>
        <v>0</v>
      </c>
      <c r="N611" s="42">
        <f>IFERROR(VLOOKUP($H611,'Gen F Exp'!$A:$E,17,FALSE),0)</f>
        <v>0</v>
      </c>
      <c r="O611" s="34">
        <f>IFERROR(VLOOKUP($H611,'Water F Rev'!$A:$L,15,FALSE),0)</f>
        <v>0</v>
      </c>
      <c r="P611" s="34">
        <f>IFERROR(VLOOKUP($H611,'Water F Rev'!$A:$L,16,FALSE),0)</f>
        <v>0</v>
      </c>
      <c r="Q611" s="42">
        <f>IFERROR(VLOOKUP($H611,'Water F Rev'!$A:$L,17,FALSE),0)</f>
        <v>0</v>
      </c>
      <c r="R611" s="34">
        <f>IFERROR(VLOOKUP($H611,'Water F Exp'!$A:$K,15,FALSE),0)</f>
        <v>0</v>
      </c>
      <c r="S611" s="34">
        <f>IFERROR(VLOOKUP($H611,'Water F Exp'!$A:$K,16,FALSE),0)</f>
        <v>0</v>
      </c>
      <c r="T611" s="42">
        <f>IFERROR(VLOOKUP($H611,'Water F Exp'!$A:$K,17,FALSE),0)</f>
        <v>0</v>
      </c>
      <c r="U611" s="34">
        <f ca="1">IFERROR(VLOOKUP($H611,'Sewer F Rev'!$A:$E,15,FALSE),0)</f>
        <v>0</v>
      </c>
      <c r="V611" s="34">
        <f ca="1">IFERROR(VLOOKUP($H611,'Sewer F Rev'!$A:$E,16,FALSE),0)</f>
        <v>0</v>
      </c>
      <c r="W611" s="42">
        <f ca="1">IFERROR(VLOOKUP($H611,'Sewer F Rev'!$A:$E,17,FALSE),0)</f>
        <v>0</v>
      </c>
      <c r="X611" s="34">
        <f>IFERROR(VLOOKUP($H611,'Sewer F Exp'!$A:$B,15,FALSE),0)</f>
        <v>0</v>
      </c>
      <c r="Y611" s="34">
        <f>IFERROR(VLOOKUP($H611,'Sewer F Exp'!$A:$B,16,FALSE),0)</f>
        <v>0</v>
      </c>
      <c r="Z611" s="42">
        <f>IFERROR(VLOOKUP($H611,'Sewer F Exp'!$A:$B,17,FALSE),0)</f>
        <v>0</v>
      </c>
      <c r="AA611" s="34">
        <f>IFERROR(VLOOKUP($H611,'Refuse F Rev'!$A:$E,15,FALSE),0)</f>
        <v>0</v>
      </c>
      <c r="AB611" s="34">
        <f>IFERROR(VLOOKUP($H611,'Refuse F Rev'!$A:$E,16,FALSE),0)</f>
        <v>0</v>
      </c>
      <c r="AC611" s="42">
        <f>IFERROR(VLOOKUP($H611,'Refuse F Rev'!$A:$E,17,FALSE),0)</f>
        <v>0</v>
      </c>
      <c r="AD611" s="34">
        <f>IFERROR(VLOOKUP($H611,'Refuse F Exp'!$A:$E,15,FALSE),0)</f>
        <v>0</v>
      </c>
      <c r="AE611" s="34">
        <f>IFERROR(VLOOKUP($H611,'Refuse F Exp'!$A:$E,16,FALSE),0)</f>
        <v>0</v>
      </c>
      <c r="AF611" s="42">
        <f>IFERROR(VLOOKUP($H611,'Refuse F Exp'!$A:$E,17,FALSE),0)</f>
        <v>0</v>
      </c>
      <c r="AG611" s="34">
        <f>IFERROR(VLOOKUP($H611,#REF!,10,FALSE),0)</f>
        <v>0</v>
      </c>
      <c r="AH611" s="34">
        <f>IFERROR(VLOOKUP($H611,#REF!,11,FALSE),0)</f>
        <v>0</v>
      </c>
      <c r="AI611" s="42">
        <f>IFERROR(VLOOKUP($H611,#REF!,12,FALSE),0)</f>
        <v>0</v>
      </c>
      <c r="AJ611" s="34">
        <f>IFERROR(VLOOKUP($H611,#REF!,10,FALSE),0)</f>
        <v>0</v>
      </c>
      <c r="AK611" s="34">
        <f>IFERROR(VLOOKUP($H611,#REF!,11,FALSE),0)</f>
        <v>0</v>
      </c>
      <c r="AL611" s="42">
        <f>IFERROR(VLOOKUP($H611,#REF!,12,FALSE),0)</f>
        <v>0</v>
      </c>
      <c r="AM611" s="34">
        <f>IFERROR(VLOOKUP($H611,#REF!,10,FALSE),0)</f>
        <v>0</v>
      </c>
      <c r="AN611" s="34">
        <f>IFERROR(VLOOKUP($H611,#REF!,11,FALSE),0)</f>
        <v>0</v>
      </c>
      <c r="AO611" s="42">
        <f>IFERROR(VLOOKUP($H611,#REF!,12,FALSE),0)</f>
        <v>0</v>
      </c>
      <c r="AP611" s="34">
        <f>IFERROR(VLOOKUP($H611,#REF!,10,FALSE),0)</f>
        <v>0</v>
      </c>
      <c r="AQ611" s="34">
        <f>IFERROR(VLOOKUP($H611,#REF!,11,FALSE),0)</f>
        <v>0</v>
      </c>
      <c r="AR611" s="42">
        <f>IFERROR(VLOOKUP($H611,#REF!,12,FALSE),0)</f>
        <v>0</v>
      </c>
      <c r="AS611" s="34">
        <f>IFERROR(VLOOKUP($H611,#REF!,13,FALSE),0)</f>
        <v>0</v>
      </c>
      <c r="AT611" s="34">
        <f>IFERROR(VLOOKUP($H611,#REF!,14,FALSE),0)</f>
        <v>0</v>
      </c>
      <c r="AU611" s="42">
        <f>IFERROR(VLOOKUP($H611,#REF!,15,FALSE),0)</f>
        <v>0</v>
      </c>
      <c r="AV611" s="34">
        <f>IFERROR(VLOOKUP($H611,#REF!,15,FALSE),0)</f>
        <v>0</v>
      </c>
      <c r="AW611" s="34">
        <f>IFERROR(VLOOKUP($H611,#REF!,16,FALSE),0)</f>
        <v>0</v>
      </c>
      <c r="AX611" s="42">
        <f>IFERROR(VLOOKUP($H611,#REF!,17,FALSE),0)</f>
        <v>0</v>
      </c>
    </row>
    <row r="612" spans="1:50" x14ac:dyDescent="0.3">
      <c r="A612" s="33" t="str">
        <f t="shared" si="36"/>
        <v>F -8320-4-912</v>
      </c>
      <c r="B612" s="33" t="str">
        <f>+'R&amp;E EXPORT'!B611</f>
        <v>WATER SUPPLY-BC PLANT REPAIRS</v>
      </c>
      <c r="C612" t="str">
        <f>IFERROR(VLOOKUP(A612,'MCSJ Export'!A:C,3,FALSE),"")</f>
        <v>Sub Account</v>
      </c>
      <c r="D612" s="37">
        <f t="shared" ca="1" si="37"/>
        <v>0</v>
      </c>
      <c r="E612" s="37">
        <f t="shared" ca="1" si="38"/>
        <v>0</v>
      </c>
      <c r="F612" s="37">
        <f t="shared" ca="1" si="39"/>
        <v>0</v>
      </c>
      <c r="G612" s="37"/>
      <c r="H612" s="33" t="str">
        <f>+'R&amp;E EXPORT'!A611</f>
        <v>F -8320-4-912</v>
      </c>
      <c r="I612" s="34">
        <f>IFERROR(VLOOKUP($H612,'Gen F Rev'!$A:$M,15,FALSE),0)</f>
        <v>0</v>
      </c>
      <c r="J612" s="34">
        <f>IFERROR(VLOOKUP($H612,'Gen F Rev'!$A:$M,16,FALSE),0)</f>
        <v>0</v>
      </c>
      <c r="K612" s="42">
        <f>IFERROR(VLOOKUP($H612,'Gen F Rev'!$A:$M,17,FALSE),0)</f>
        <v>0</v>
      </c>
      <c r="L612" s="34">
        <f>IFERROR(VLOOKUP($H612,'Gen F Exp'!$A:$E,15,FALSE),0)</f>
        <v>0</v>
      </c>
      <c r="M612" s="34">
        <f>IFERROR(VLOOKUP($H612,'Gen F Exp'!$A:$E,16,FALSE),0)</f>
        <v>0</v>
      </c>
      <c r="N612" s="42">
        <f>IFERROR(VLOOKUP($H612,'Gen F Exp'!$A:$E,17,FALSE),0)</f>
        <v>0</v>
      </c>
      <c r="O612" s="34">
        <f>IFERROR(VLOOKUP($H612,'Water F Rev'!$A:$L,15,FALSE),0)</f>
        <v>0</v>
      </c>
      <c r="P612" s="34">
        <f>IFERROR(VLOOKUP($H612,'Water F Rev'!$A:$L,16,FALSE),0)</f>
        <v>0</v>
      </c>
      <c r="Q612" s="42">
        <f>IFERROR(VLOOKUP($H612,'Water F Rev'!$A:$L,17,FALSE),0)</f>
        <v>0</v>
      </c>
      <c r="R612" s="34">
        <f>IFERROR(VLOOKUP($H612,'Water F Exp'!$A:$K,15,FALSE),0)</f>
        <v>0</v>
      </c>
      <c r="S612" s="34">
        <f>IFERROR(VLOOKUP($H612,'Water F Exp'!$A:$K,16,FALSE),0)</f>
        <v>0</v>
      </c>
      <c r="T612" s="42">
        <f>IFERROR(VLOOKUP($H612,'Water F Exp'!$A:$K,17,FALSE),0)</f>
        <v>0</v>
      </c>
      <c r="U612" s="34">
        <f ca="1">IFERROR(VLOOKUP($H612,'Sewer F Rev'!$A:$E,15,FALSE),0)</f>
        <v>0</v>
      </c>
      <c r="V612" s="34">
        <f ca="1">IFERROR(VLOOKUP($H612,'Sewer F Rev'!$A:$E,16,FALSE),0)</f>
        <v>0</v>
      </c>
      <c r="W612" s="42">
        <f ca="1">IFERROR(VLOOKUP($H612,'Sewer F Rev'!$A:$E,17,FALSE),0)</f>
        <v>0</v>
      </c>
      <c r="X612" s="34">
        <f>IFERROR(VLOOKUP($H612,'Sewer F Exp'!$A:$B,15,FALSE),0)</f>
        <v>0</v>
      </c>
      <c r="Y612" s="34">
        <f>IFERROR(VLOOKUP($H612,'Sewer F Exp'!$A:$B,16,FALSE),0)</f>
        <v>0</v>
      </c>
      <c r="Z612" s="42">
        <f>IFERROR(VLOOKUP($H612,'Sewer F Exp'!$A:$B,17,FALSE),0)</f>
        <v>0</v>
      </c>
      <c r="AA612" s="34">
        <f>IFERROR(VLOOKUP($H612,'Refuse F Rev'!$A:$E,15,FALSE),0)</f>
        <v>0</v>
      </c>
      <c r="AB612" s="34">
        <f>IFERROR(VLOOKUP($H612,'Refuse F Rev'!$A:$E,16,FALSE),0)</f>
        <v>0</v>
      </c>
      <c r="AC612" s="42">
        <f>IFERROR(VLOOKUP($H612,'Refuse F Rev'!$A:$E,17,FALSE),0)</f>
        <v>0</v>
      </c>
      <c r="AD612" s="34">
        <f>IFERROR(VLOOKUP($H612,'Refuse F Exp'!$A:$E,15,FALSE),0)</f>
        <v>0</v>
      </c>
      <c r="AE612" s="34">
        <f>IFERROR(VLOOKUP($H612,'Refuse F Exp'!$A:$E,16,FALSE),0)</f>
        <v>0</v>
      </c>
      <c r="AF612" s="42">
        <f>IFERROR(VLOOKUP($H612,'Refuse F Exp'!$A:$E,17,FALSE),0)</f>
        <v>0</v>
      </c>
      <c r="AG612" s="34">
        <f>IFERROR(VLOOKUP($H612,#REF!,10,FALSE),0)</f>
        <v>0</v>
      </c>
      <c r="AH612" s="34">
        <f>IFERROR(VLOOKUP($H612,#REF!,11,FALSE),0)</f>
        <v>0</v>
      </c>
      <c r="AI612" s="42">
        <f>IFERROR(VLOOKUP($H612,#REF!,12,FALSE),0)</f>
        <v>0</v>
      </c>
      <c r="AJ612" s="34">
        <f>IFERROR(VLOOKUP($H612,#REF!,10,FALSE),0)</f>
        <v>0</v>
      </c>
      <c r="AK612" s="34">
        <f>IFERROR(VLOOKUP($H612,#REF!,11,FALSE),0)</f>
        <v>0</v>
      </c>
      <c r="AL612" s="42">
        <f>IFERROR(VLOOKUP($H612,#REF!,12,FALSE),0)</f>
        <v>0</v>
      </c>
      <c r="AM612" s="34">
        <f>IFERROR(VLOOKUP($H612,#REF!,10,FALSE),0)</f>
        <v>0</v>
      </c>
      <c r="AN612" s="34">
        <f>IFERROR(VLOOKUP($H612,#REF!,11,FALSE),0)</f>
        <v>0</v>
      </c>
      <c r="AO612" s="42">
        <f>IFERROR(VLOOKUP($H612,#REF!,12,FALSE),0)</f>
        <v>0</v>
      </c>
      <c r="AP612" s="34">
        <f>IFERROR(VLOOKUP($H612,#REF!,10,FALSE),0)</f>
        <v>0</v>
      </c>
      <c r="AQ612" s="34">
        <f>IFERROR(VLOOKUP($H612,#REF!,11,FALSE),0)</f>
        <v>0</v>
      </c>
      <c r="AR612" s="42">
        <f>IFERROR(VLOOKUP($H612,#REF!,12,FALSE),0)</f>
        <v>0</v>
      </c>
      <c r="AS612" s="34">
        <f>IFERROR(VLOOKUP($H612,#REF!,13,FALSE),0)</f>
        <v>0</v>
      </c>
      <c r="AT612" s="34">
        <f>IFERROR(VLOOKUP($H612,#REF!,14,FALSE),0)</f>
        <v>0</v>
      </c>
      <c r="AU612" s="42">
        <f>IFERROR(VLOOKUP($H612,#REF!,15,FALSE),0)</f>
        <v>0</v>
      </c>
      <c r="AV612" s="34">
        <f>IFERROR(VLOOKUP($H612,#REF!,15,FALSE),0)</f>
        <v>0</v>
      </c>
      <c r="AW612" s="34">
        <f>IFERROR(VLOOKUP($H612,#REF!,16,FALSE),0)</f>
        <v>0</v>
      </c>
      <c r="AX612" s="42">
        <f>IFERROR(VLOOKUP($H612,#REF!,17,FALSE),0)</f>
        <v>0</v>
      </c>
    </row>
    <row r="613" spans="1:50" x14ac:dyDescent="0.3">
      <c r="A613" s="33" t="str">
        <f t="shared" si="36"/>
        <v>F -8320-4-913</v>
      </c>
      <c r="B613" s="33" t="str">
        <f>+'R&amp;E EXPORT'!B612</f>
        <v>WATER SUPPLY-BC EQUIPMENT REPAIRS</v>
      </c>
      <c r="C613" t="str">
        <f>IFERROR(VLOOKUP(A613,'MCSJ Export'!A:C,3,FALSE),"")</f>
        <v>Sub Account</v>
      </c>
      <c r="D613" s="37">
        <f t="shared" ca="1" si="37"/>
        <v>0</v>
      </c>
      <c r="E613" s="37">
        <f t="shared" ca="1" si="38"/>
        <v>0</v>
      </c>
      <c r="F613" s="37">
        <f t="shared" ca="1" si="39"/>
        <v>0</v>
      </c>
      <c r="G613" s="37"/>
      <c r="H613" s="33" t="str">
        <f>+'R&amp;E EXPORT'!A612</f>
        <v>F -8320-4-913</v>
      </c>
      <c r="I613" s="34">
        <f>IFERROR(VLOOKUP($H613,'Gen F Rev'!$A:$M,15,FALSE),0)</f>
        <v>0</v>
      </c>
      <c r="J613" s="34">
        <f>IFERROR(VLOOKUP($H613,'Gen F Rev'!$A:$M,16,FALSE),0)</f>
        <v>0</v>
      </c>
      <c r="K613" s="42">
        <f>IFERROR(VLOOKUP($H613,'Gen F Rev'!$A:$M,17,FALSE),0)</f>
        <v>0</v>
      </c>
      <c r="L613" s="34">
        <f>IFERROR(VLOOKUP($H613,'Gen F Exp'!$A:$E,15,FALSE),0)</f>
        <v>0</v>
      </c>
      <c r="M613" s="34">
        <f>IFERROR(VLOOKUP($H613,'Gen F Exp'!$A:$E,16,FALSE),0)</f>
        <v>0</v>
      </c>
      <c r="N613" s="42">
        <f>IFERROR(VLOOKUP($H613,'Gen F Exp'!$A:$E,17,FALSE),0)</f>
        <v>0</v>
      </c>
      <c r="O613" s="34">
        <f>IFERROR(VLOOKUP($H613,'Water F Rev'!$A:$L,15,FALSE),0)</f>
        <v>0</v>
      </c>
      <c r="P613" s="34">
        <f>IFERROR(VLOOKUP($H613,'Water F Rev'!$A:$L,16,FALSE),0)</f>
        <v>0</v>
      </c>
      <c r="Q613" s="42">
        <f>IFERROR(VLOOKUP($H613,'Water F Rev'!$A:$L,17,FALSE),0)</f>
        <v>0</v>
      </c>
      <c r="R613" s="34">
        <f>IFERROR(VLOOKUP($H613,'Water F Exp'!$A:$K,15,FALSE),0)</f>
        <v>0</v>
      </c>
      <c r="S613" s="34">
        <f>IFERROR(VLOOKUP($H613,'Water F Exp'!$A:$K,16,FALSE),0)</f>
        <v>0</v>
      </c>
      <c r="T613" s="42">
        <f>IFERROR(VLOOKUP($H613,'Water F Exp'!$A:$K,17,FALSE),0)</f>
        <v>0</v>
      </c>
      <c r="U613" s="34">
        <f ca="1">IFERROR(VLOOKUP($H613,'Sewer F Rev'!$A:$E,15,FALSE),0)</f>
        <v>0</v>
      </c>
      <c r="V613" s="34">
        <f ca="1">IFERROR(VLOOKUP($H613,'Sewer F Rev'!$A:$E,16,FALSE),0)</f>
        <v>0</v>
      </c>
      <c r="W613" s="42">
        <f ca="1">IFERROR(VLOOKUP($H613,'Sewer F Rev'!$A:$E,17,FALSE),0)</f>
        <v>0</v>
      </c>
      <c r="X613" s="34">
        <f>IFERROR(VLOOKUP($H613,'Sewer F Exp'!$A:$B,15,FALSE),0)</f>
        <v>0</v>
      </c>
      <c r="Y613" s="34">
        <f>IFERROR(VLOOKUP($H613,'Sewer F Exp'!$A:$B,16,FALSE),0)</f>
        <v>0</v>
      </c>
      <c r="Z613" s="42">
        <f>IFERROR(VLOOKUP($H613,'Sewer F Exp'!$A:$B,17,FALSE),0)</f>
        <v>0</v>
      </c>
      <c r="AA613" s="34">
        <f>IFERROR(VLOOKUP($H613,'Refuse F Rev'!$A:$E,15,FALSE),0)</f>
        <v>0</v>
      </c>
      <c r="AB613" s="34">
        <f>IFERROR(VLOOKUP($H613,'Refuse F Rev'!$A:$E,16,FALSE),0)</f>
        <v>0</v>
      </c>
      <c r="AC613" s="42">
        <f>IFERROR(VLOOKUP($H613,'Refuse F Rev'!$A:$E,17,FALSE),0)</f>
        <v>0</v>
      </c>
      <c r="AD613" s="34">
        <f>IFERROR(VLOOKUP($H613,'Refuse F Exp'!$A:$E,15,FALSE),0)</f>
        <v>0</v>
      </c>
      <c r="AE613" s="34">
        <f>IFERROR(VLOOKUP($H613,'Refuse F Exp'!$A:$E,16,FALSE),0)</f>
        <v>0</v>
      </c>
      <c r="AF613" s="42">
        <f>IFERROR(VLOOKUP($H613,'Refuse F Exp'!$A:$E,17,FALSE),0)</f>
        <v>0</v>
      </c>
      <c r="AG613" s="34">
        <f>IFERROR(VLOOKUP($H613,#REF!,10,FALSE),0)</f>
        <v>0</v>
      </c>
      <c r="AH613" s="34">
        <f>IFERROR(VLOOKUP($H613,#REF!,11,FALSE),0)</f>
        <v>0</v>
      </c>
      <c r="AI613" s="42">
        <f>IFERROR(VLOOKUP($H613,#REF!,12,FALSE),0)</f>
        <v>0</v>
      </c>
      <c r="AJ613" s="34">
        <f>IFERROR(VLOOKUP($H613,#REF!,10,FALSE),0)</f>
        <v>0</v>
      </c>
      <c r="AK613" s="34">
        <f>IFERROR(VLOOKUP($H613,#REF!,11,FALSE),0)</f>
        <v>0</v>
      </c>
      <c r="AL613" s="42">
        <f>IFERROR(VLOOKUP($H613,#REF!,12,FALSE),0)</f>
        <v>0</v>
      </c>
      <c r="AM613" s="34">
        <f>IFERROR(VLOOKUP($H613,#REF!,10,FALSE),0)</f>
        <v>0</v>
      </c>
      <c r="AN613" s="34">
        <f>IFERROR(VLOOKUP($H613,#REF!,11,FALSE),0)</f>
        <v>0</v>
      </c>
      <c r="AO613" s="42">
        <f>IFERROR(VLOOKUP($H613,#REF!,12,FALSE),0)</f>
        <v>0</v>
      </c>
      <c r="AP613" s="34">
        <f>IFERROR(VLOOKUP($H613,#REF!,10,FALSE),0)</f>
        <v>0</v>
      </c>
      <c r="AQ613" s="34">
        <f>IFERROR(VLOOKUP($H613,#REF!,11,FALSE),0)</f>
        <v>0</v>
      </c>
      <c r="AR613" s="42">
        <f>IFERROR(VLOOKUP($H613,#REF!,12,FALSE),0)</f>
        <v>0</v>
      </c>
      <c r="AS613" s="34">
        <f>IFERROR(VLOOKUP($H613,#REF!,13,FALSE),0)</f>
        <v>0</v>
      </c>
      <c r="AT613" s="34">
        <f>IFERROR(VLOOKUP($H613,#REF!,14,FALSE),0)</f>
        <v>0</v>
      </c>
      <c r="AU613" s="42">
        <f>IFERROR(VLOOKUP($H613,#REF!,15,FALSE),0)</f>
        <v>0</v>
      </c>
      <c r="AV613" s="34">
        <f>IFERROR(VLOOKUP($H613,#REF!,15,FALSE),0)</f>
        <v>0</v>
      </c>
      <c r="AW613" s="34">
        <f>IFERROR(VLOOKUP($H613,#REF!,16,FALSE),0)</f>
        <v>0</v>
      </c>
      <c r="AX613" s="42">
        <f>IFERROR(VLOOKUP($H613,#REF!,17,FALSE),0)</f>
        <v>0</v>
      </c>
    </row>
    <row r="614" spans="1:50" x14ac:dyDescent="0.3">
      <c r="A614" s="33" t="str">
        <f t="shared" si="36"/>
        <v>F -8320-4-943</v>
      </c>
      <c r="B614" s="33" t="str">
        <f>+'R&amp;E EXPORT'!B613</f>
        <v>WATER SUPPLY-BC AIRPORT TANK SERVICE</v>
      </c>
      <c r="C614" t="str">
        <f>IFERROR(VLOOKUP(A614,'MCSJ Export'!A:C,3,FALSE),"")</f>
        <v>Sub Account</v>
      </c>
      <c r="D614" s="37">
        <f t="shared" ca="1" si="37"/>
        <v>0</v>
      </c>
      <c r="E614" s="37">
        <f t="shared" ca="1" si="38"/>
        <v>0</v>
      </c>
      <c r="F614" s="37">
        <f t="shared" ca="1" si="39"/>
        <v>0</v>
      </c>
      <c r="G614" s="37"/>
      <c r="H614" s="33" t="str">
        <f>+'R&amp;E EXPORT'!A613</f>
        <v>F -8320-4-943</v>
      </c>
      <c r="I614" s="34">
        <f>IFERROR(VLOOKUP($H614,'Gen F Rev'!$A:$M,15,FALSE),0)</f>
        <v>0</v>
      </c>
      <c r="J614" s="34">
        <f>IFERROR(VLOOKUP($H614,'Gen F Rev'!$A:$M,16,FALSE),0)</f>
        <v>0</v>
      </c>
      <c r="K614" s="42">
        <f>IFERROR(VLOOKUP($H614,'Gen F Rev'!$A:$M,17,FALSE),0)</f>
        <v>0</v>
      </c>
      <c r="L614" s="34">
        <f>IFERROR(VLOOKUP($H614,'Gen F Exp'!$A:$E,15,FALSE),0)</f>
        <v>0</v>
      </c>
      <c r="M614" s="34">
        <f>IFERROR(VLOOKUP($H614,'Gen F Exp'!$A:$E,16,FALSE),0)</f>
        <v>0</v>
      </c>
      <c r="N614" s="42">
        <f>IFERROR(VLOOKUP($H614,'Gen F Exp'!$A:$E,17,FALSE),0)</f>
        <v>0</v>
      </c>
      <c r="O614" s="34">
        <f>IFERROR(VLOOKUP($H614,'Water F Rev'!$A:$L,15,FALSE),0)</f>
        <v>0</v>
      </c>
      <c r="P614" s="34">
        <f>IFERROR(VLOOKUP($H614,'Water F Rev'!$A:$L,16,FALSE),0)</f>
        <v>0</v>
      </c>
      <c r="Q614" s="42">
        <f>IFERROR(VLOOKUP($H614,'Water F Rev'!$A:$L,17,FALSE),0)</f>
        <v>0</v>
      </c>
      <c r="R614" s="34">
        <f>IFERROR(VLOOKUP($H614,'Water F Exp'!$A:$K,15,FALSE),0)</f>
        <v>0</v>
      </c>
      <c r="S614" s="34">
        <f>IFERROR(VLOOKUP($H614,'Water F Exp'!$A:$K,16,FALSE),0)</f>
        <v>0</v>
      </c>
      <c r="T614" s="42">
        <f>IFERROR(VLOOKUP($H614,'Water F Exp'!$A:$K,17,FALSE),0)</f>
        <v>0</v>
      </c>
      <c r="U614" s="34">
        <f ca="1">IFERROR(VLOOKUP($H614,'Sewer F Rev'!$A:$E,15,FALSE),0)</f>
        <v>0</v>
      </c>
      <c r="V614" s="34">
        <f ca="1">IFERROR(VLOOKUP($H614,'Sewer F Rev'!$A:$E,16,FALSE),0)</f>
        <v>0</v>
      </c>
      <c r="W614" s="42">
        <f ca="1">IFERROR(VLOOKUP($H614,'Sewer F Rev'!$A:$E,17,FALSE),0)</f>
        <v>0</v>
      </c>
      <c r="X614" s="34">
        <f>IFERROR(VLOOKUP($H614,'Sewer F Exp'!$A:$B,15,FALSE),0)</f>
        <v>0</v>
      </c>
      <c r="Y614" s="34">
        <f>IFERROR(VLOOKUP($H614,'Sewer F Exp'!$A:$B,16,FALSE),0)</f>
        <v>0</v>
      </c>
      <c r="Z614" s="42">
        <f>IFERROR(VLOOKUP($H614,'Sewer F Exp'!$A:$B,17,FALSE),0)</f>
        <v>0</v>
      </c>
      <c r="AA614" s="34">
        <f>IFERROR(VLOOKUP($H614,'Refuse F Rev'!$A:$E,15,FALSE),0)</f>
        <v>0</v>
      </c>
      <c r="AB614" s="34">
        <f>IFERROR(VLOOKUP($H614,'Refuse F Rev'!$A:$E,16,FALSE),0)</f>
        <v>0</v>
      </c>
      <c r="AC614" s="42">
        <f>IFERROR(VLOOKUP($H614,'Refuse F Rev'!$A:$E,17,FALSE),0)</f>
        <v>0</v>
      </c>
      <c r="AD614" s="34">
        <f>IFERROR(VLOOKUP($H614,'Refuse F Exp'!$A:$E,15,FALSE),0)</f>
        <v>0</v>
      </c>
      <c r="AE614" s="34">
        <f>IFERROR(VLOOKUP($H614,'Refuse F Exp'!$A:$E,16,FALSE),0)</f>
        <v>0</v>
      </c>
      <c r="AF614" s="42">
        <f>IFERROR(VLOOKUP($H614,'Refuse F Exp'!$A:$E,17,FALSE),0)</f>
        <v>0</v>
      </c>
      <c r="AG614" s="34">
        <f>IFERROR(VLOOKUP($H614,#REF!,10,FALSE),0)</f>
        <v>0</v>
      </c>
      <c r="AH614" s="34">
        <f>IFERROR(VLOOKUP($H614,#REF!,11,FALSE),0)</f>
        <v>0</v>
      </c>
      <c r="AI614" s="42">
        <f>IFERROR(VLOOKUP($H614,#REF!,12,FALSE),0)</f>
        <v>0</v>
      </c>
      <c r="AJ614" s="34">
        <f>IFERROR(VLOOKUP($H614,#REF!,10,FALSE),0)</f>
        <v>0</v>
      </c>
      <c r="AK614" s="34">
        <f>IFERROR(VLOOKUP($H614,#REF!,11,FALSE),0)</f>
        <v>0</v>
      </c>
      <c r="AL614" s="42">
        <f>IFERROR(VLOOKUP($H614,#REF!,12,FALSE),0)</f>
        <v>0</v>
      </c>
      <c r="AM614" s="34">
        <f>IFERROR(VLOOKUP($H614,#REF!,10,FALSE),0)</f>
        <v>0</v>
      </c>
      <c r="AN614" s="34">
        <f>IFERROR(VLOOKUP($H614,#REF!,11,FALSE),0)</f>
        <v>0</v>
      </c>
      <c r="AO614" s="42">
        <f>IFERROR(VLOOKUP($H614,#REF!,12,FALSE),0)</f>
        <v>0</v>
      </c>
      <c r="AP614" s="34">
        <f>IFERROR(VLOOKUP($H614,#REF!,10,FALSE),0)</f>
        <v>0</v>
      </c>
      <c r="AQ614" s="34">
        <f>IFERROR(VLOOKUP($H614,#REF!,11,FALSE),0)</f>
        <v>0</v>
      </c>
      <c r="AR614" s="42">
        <f>IFERROR(VLOOKUP($H614,#REF!,12,FALSE),0)</f>
        <v>0</v>
      </c>
      <c r="AS614" s="34">
        <f>IFERROR(VLOOKUP($H614,#REF!,13,FALSE),0)</f>
        <v>0</v>
      </c>
      <c r="AT614" s="34">
        <f>IFERROR(VLOOKUP($H614,#REF!,14,FALSE),0)</f>
        <v>0</v>
      </c>
      <c r="AU614" s="42">
        <f>IFERROR(VLOOKUP($H614,#REF!,15,FALSE),0)</f>
        <v>0</v>
      </c>
      <c r="AV614" s="34">
        <f>IFERROR(VLOOKUP($H614,#REF!,15,FALSE),0)</f>
        <v>0</v>
      </c>
      <c r="AW614" s="34">
        <f>IFERROR(VLOOKUP($H614,#REF!,16,FALSE),0)</f>
        <v>0</v>
      </c>
      <c r="AX614" s="42">
        <f>IFERROR(VLOOKUP($H614,#REF!,17,FALSE),0)</f>
        <v>0</v>
      </c>
    </row>
    <row r="615" spans="1:50" x14ac:dyDescent="0.3">
      <c r="A615" s="33" t="str">
        <f t="shared" si="36"/>
        <v>F -8320-4-973</v>
      </c>
      <c r="B615" s="33" t="str">
        <f>+'R&amp;E EXPORT'!B614</f>
        <v>WATER SUPPLY-TOU PAINT &amp; PROTECT</v>
      </c>
      <c r="C615" t="str">
        <f>IFERROR(VLOOKUP(A615,'MCSJ Export'!A:C,3,FALSE),"")</f>
        <v>Sub Account</v>
      </c>
      <c r="D615" s="37">
        <f t="shared" ca="1" si="37"/>
        <v>0</v>
      </c>
      <c r="E615" s="37">
        <f t="shared" ca="1" si="38"/>
        <v>0</v>
      </c>
      <c r="F615" s="37">
        <f t="shared" ca="1" si="39"/>
        <v>0</v>
      </c>
      <c r="G615" s="37"/>
      <c r="H615" s="33" t="str">
        <f>+'R&amp;E EXPORT'!A614</f>
        <v>F -8320-4-973</v>
      </c>
      <c r="I615" s="34">
        <f>IFERROR(VLOOKUP($H615,'Gen F Rev'!$A:$M,15,FALSE),0)</f>
        <v>0</v>
      </c>
      <c r="J615" s="34">
        <f>IFERROR(VLOOKUP($H615,'Gen F Rev'!$A:$M,16,FALSE),0)</f>
        <v>0</v>
      </c>
      <c r="K615" s="42">
        <f>IFERROR(VLOOKUP($H615,'Gen F Rev'!$A:$M,17,FALSE),0)</f>
        <v>0</v>
      </c>
      <c r="L615" s="34">
        <f>IFERROR(VLOOKUP($H615,'Gen F Exp'!$A:$E,15,FALSE),0)</f>
        <v>0</v>
      </c>
      <c r="M615" s="34">
        <f>IFERROR(VLOOKUP($H615,'Gen F Exp'!$A:$E,16,FALSE),0)</f>
        <v>0</v>
      </c>
      <c r="N615" s="42">
        <f>IFERROR(VLOOKUP($H615,'Gen F Exp'!$A:$E,17,FALSE),0)</f>
        <v>0</v>
      </c>
      <c r="O615" s="34">
        <f>IFERROR(VLOOKUP($H615,'Water F Rev'!$A:$L,15,FALSE),0)</f>
        <v>0</v>
      </c>
      <c r="P615" s="34">
        <f>IFERROR(VLOOKUP($H615,'Water F Rev'!$A:$L,16,FALSE),0)</f>
        <v>0</v>
      </c>
      <c r="Q615" s="42">
        <f>IFERROR(VLOOKUP($H615,'Water F Rev'!$A:$L,17,FALSE),0)</f>
        <v>0</v>
      </c>
      <c r="R615" s="34">
        <f>IFERROR(VLOOKUP($H615,'Water F Exp'!$A:$K,15,FALSE),0)</f>
        <v>0</v>
      </c>
      <c r="S615" s="34">
        <f>IFERROR(VLOOKUP($H615,'Water F Exp'!$A:$K,16,FALSE),0)</f>
        <v>0</v>
      </c>
      <c r="T615" s="42">
        <f>IFERROR(VLOOKUP($H615,'Water F Exp'!$A:$K,17,FALSE),0)</f>
        <v>0</v>
      </c>
      <c r="U615" s="34">
        <f ca="1">IFERROR(VLOOKUP($H615,'Sewer F Rev'!$A:$E,15,FALSE),0)</f>
        <v>0</v>
      </c>
      <c r="V615" s="34">
        <f ca="1">IFERROR(VLOOKUP($H615,'Sewer F Rev'!$A:$E,16,FALSE),0)</f>
        <v>0</v>
      </c>
      <c r="W615" s="42">
        <f ca="1">IFERROR(VLOOKUP($H615,'Sewer F Rev'!$A:$E,17,FALSE),0)</f>
        <v>0</v>
      </c>
      <c r="X615" s="34">
        <f>IFERROR(VLOOKUP($H615,'Sewer F Exp'!$A:$B,15,FALSE),0)</f>
        <v>0</v>
      </c>
      <c r="Y615" s="34">
        <f>IFERROR(VLOOKUP($H615,'Sewer F Exp'!$A:$B,16,FALSE),0)</f>
        <v>0</v>
      </c>
      <c r="Z615" s="42">
        <f>IFERROR(VLOOKUP($H615,'Sewer F Exp'!$A:$B,17,FALSE),0)</f>
        <v>0</v>
      </c>
      <c r="AA615" s="34">
        <f>IFERROR(VLOOKUP($H615,'Refuse F Rev'!$A:$E,15,FALSE),0)</f>
        <v>0</v>
      </c>
      <c r="AB615" s="34">
        <f>IFERROR(VLOOKUP($H615,'Refuse F Rev'!$A:$E,16,FALSE),0)</f>
        <v>0</v>
      </c>
      <c r="AC615" s="42">
        <f>IFERROR(VLOOKUP($H615,'Refuse F Rev'!$A:$E,17,FALSE),0)</f>
        <v>0</v>
      </c>
      <c r="AD615" s="34">
        <f>IFERROR(VLOOKUP($H615,'Refuse F Exp'!$A:$E,15,FALSE),0)</f>
        <v>0</v>
      </c>
      <c r="AE615" s="34">
        <f>IFERROR(VLOOKUP($H615,'Refuse F Exp'!$A:$E,16,FALSE),0)</f>
        <v>0</v>
      </c>
      <c r="AF615" s="42">
        <f>IFERROR(VLOOKUP($H615,'Refuse F Exp'!$A:$E,17,FALSE),0)</f>
        <v>0</v>
      </c>
      <c r="AG615" s="34">
        <f>IFERROR(VLOOKUP($H615,#REF!,10,FALSE),0)</f>
        <v>0</v>
      </c>
      <c r="AH615" s="34">
        <f>IFERROR(VLOOKUP($H615,#REF!,11,FALSE),0)</f>
        <v>0</v>
      </c>
      <c r="AI615" s="42">
        <f>IFERROR(VLOOKUP($H615,#REF!,12,FALSE),0)</f>
        <v>0</v>
      </c>
      <c r="AJ615" s="34">
        <f>IFERROR(VLOOKUP($H615,#REF!,10,FALSE),0)</f>
        <v>0</v>
      </c>
      <c r="AK615" s="34">
        <f>IFERROR(VLOOKUP($H615,#REF!,11,FALSE),0)</f>
        <v>0</v>
      </c>
      <c r="AL615" s="42">
        <f>IFERROR(VLOOKUP($H615,#REF!,12,FALSE),0)</f>
        <v>0</v>
      </c>
      <c r="AM615" s="34">
        <f>IFERROR(VLOOKUP($H615,#REF!,10,FALSE),0)</f>
        <v>0</v>
      </c>
      <c r="AN615" s="34">
        <f>IFERROR(VLOOKUP($H615,#REF!,11,FALSE),0)</f>
        <v>0</v>
      </c>
      <c r="AO615" s="42">
        <f>IFERROR(VLOOKUP($H615,#REF!,12,FALSE),0)</f>
        <v>0</v>
      </c>
      <c r="AP615" s="34">
        <f>IFERROR(VLOOKUP($H615,#REF!,10,FALSE),0)</f>
        <v>0</v>
      </c>
      <c r="AQ615" s="34">
        <f>IFERROR(VLOOKUP($H615,#REF!,11,FALSE),0)</f>
        <v>0</v>
      </c>
      <c r="AR615" s="42">
        <f>IFERROR(VLOOKUP($H615,#REF!,12,FALSE),0)</f>
        <v>0</v>
      </c>
      <c r="AS615" s="34">
        <f>IFERROR(VLOOKUP($H615,#REF!,13,FALSE),0)</f>
        <v>0</v>
      </c>
      <c r="AT615" s="34">
        <f>IFERROR(VLOOKUP($H615,#REF!,14,FALSE),0)</f>
        <v>0</v>
      </c>
      <c r="AU615" s="42">
        <f>IFERROR(VLOOKUP($H615,#REF!,15,FALSE),0)</f>
        <v>0</v>
      </c>
      <c r="AV615" s="34">
        <f>IFERROR(VLOOKUP($H615,#REF!,15,FALSE),0)</f>
        <v>0</v>
      </c>
      <c r="AW615" s="34">
        <f>IFERROR(VLOOKUP($H615,#REF!,16,FALSE),0)</f>
        <v>0</v>
      </c>
      <c r="AX615" s="42">
        <f>IFERROR(VLOOKUP($H615,#REF!,17,FALSE),0)</f>
        <v>0</v>
      </c>
    </row>
    <row r="616" spans="1:50" x14ac:dyDescent="0.3">
      <c r="A616" s="33" t="str">
        <f t="shared" si="36"/>
        <v>F -8340-0-000</v>
      </c>
      <c r="B616" s="33" t="str">
        <f>+'R&amp;E EXPORT'!B615</f>
        <v>WATER TRANSFER &amp; DISTRIBUTION:</v>
      </c>
      <c r="C616" t="str">
        <f>IFERROR(VLOOKUP(A616,'MCSJ Export'!A:C,3,FALSE),"")</f>
        <v>Control</v>
      </c>
      <c r="D616" s="37">
        <f t="shared" ca="1" si="37"/>
        <v>0</v>
      </c>
      <c r="E616" s="37">
        <f t="shared" ca="1" si="38"/>
        <v>0</v>
      </c>
      <c r="F616" s="37">
        <f t="shared" ca="1" si="39"/>
        <v>0</v>
      </c>
      <c r="G616" s="37"/>
      <c r="H616" s="33" t="str">
        <f>+'R&amp;E EXPORT'!A615</f>
        <v>F -8340-0-000</v>
      </c>
      <c r="I616" s="34">
        <f>IFERROR(VLOOKUP($H616,'Gen F Rev'!$A:$M,15,FALSE),0)</f>
        <v>0</v>
      </c>
      <c r="J616" s="34">
        <f>IFERROR(VLOOKUP($H616,'Gen F Rev'!$A:$M,16,FALSE),0)</f>
        <v>0</v>
      </c>
      <c r="K616" s="42">
        <f>IFERROR(VLOOKUP($H616,'Gen F Rev'!$A:$M,17,FALSE),0)</f>
        <v>0</v>
      </c>
      <c r="L616" s="34">
        <f>IFERROR(VLOOKUP($H616,'Gen F Exp'!$A:$E,15,FALSE),0)</f>
        <v>0</v>
      </c>
      <c r="M616" s="34">
        <f>IFERROR(VLOOKUP($H616,'Gen F Exp'!$A:$E,16,FALSE),0)</f>
        <v>0</v>
      </c>
      <c r="N616" s="42">
        <f>IFERROR(VLOOKUP($H616,'Gen F Exp'!$A:$E,17,FALSE),0)</f>
        <v>0</v>
      </c>
      <c r="O616" s="34">
        <f>IFERROR(VLOOKUP($H616,'Water F Rev'!$A:$L,15,FALSE),0)</f>
        <v>0</v>
      </c>
      <c r="P616" s="34">
        <f>IFERROR(VLOOKUP($H616,'Water F Rev'!$A:$L,16,FALSE),0)</f>
        <v>0</v>
      </c>
      <c r="Q616" s="42">
        <f>IFERROR(VLOOKUP($H616,'Water F Rev'!$A:$L,17,FALSE),0)</f>
        <v>0</v>
      </c>
      <c r="R616" s="34">
        <f>IFERROR(VLOOKUP($H616,'Water F Exp'!$A:$K,15,FALSE),0)</f>
        <v>0</v>
      </c>
      <c r="S616" s="34">
        <f>IFERROR(VLOOKUP($H616,'Water F Exp'!$A:$K,16,FALSE),0)</f>
        <v>0</v>
      </c>
      <c r="T616" s="42">
        <f>IFERROR(VLOOKUP($H616,'Water F Exp'!$A:$K,17,FALSE),0)</f>
        <v>0</v>
      </c>
      <c r="U616" s="34">
        <f ca="1">IFERROR(VLOOKUP($H616,'Sewer F Rev'!$A:$E,15,FALSE),0)</f>
        <v>0</v>
      </c>
      <c r="V616" s="34">
        <f ca="1">IFERROR(VLOOKUP($H616,'Sewer F Rev'!$A:$E,16,FALSE),0)</f>
        <v>0</v>
      </c>
      <c r="W616" s="42">
        <f ca="1">IFERROR(VLOOKUP($H616,'Sewer F Rev'!$A:$E,17,FALSE),0)</f>
        <v>0</v>
      </c>
      <c r="X616" s="34">
        <f>IFERROR(VLOOKUP($H616,'Sewer F Exp'!$A:$B,15,FALSE),0)</f>
        <v>0</v>
      </c>
      <c r="Y616" s="34">
        <f>IFERROR(VLOOKUP($H616,'Sewer F Exp'!$A:$B,16,FALSE),0)</f>
        <v>0</v>
      </c>
      <c r="Z616" s="42">
        <f>IFERROR(VLOOKUP($H616,'Sewer F Exp'!$A:$B,17,FALSE),0)</f>
        <v>0</v>
      </c>
      <c r="AA616" s="34">
        <f>IFERROR(VLOOKUP($H616,'Refuse F Rev'!$A:$E,15,FALSE),0)</f>
        <v>0</v>
      </c>
      <c r="AB616" s="34">
        <f>IFERROR(VLOOKUP($H616,'Refuse F Rev'!$A:$E,16,FALSE),0)</f>
        <v>0</v>
      </c>
      <c r="AC616" s="42">
        <f>IFERROR(VLOOKUP($H616,'Refuse F Rev'!$A:$E,17,FALSE),0)</f>
        <v>0</v>
      </c>
      <c r="AD616" s="34">
        <f>IFERROR(VLOOKUP($H616,'Refuse F Exp'!$A:$E,15,FALSE),0)</f>
        <v>0</v>
      </c>
      <c r="AE616" s="34">
        <f>IFERROR(VLOOKUP($H616,'Refuse F Exp'!$A:$E,16,FALSE),0)</f>
        <v>0</v>
      </c>
      <c r="AF616" s="42">
        <f>IFERROR(VLOOKUP($H616,'Refuse F Exp'!$A:$E,17,FALSE),0)</f>
        <v>0</v>
      </c>
      <c r="AG616" s="34">
        <f>IFERROR(VLOOKUP($H616,#REF!,10,FALSE),0)</f>
        <v>0</v>
      </c>
      <c r="AH616" s="34">
        <f>IFERROR(VLOOKUP($H616,#REF!,11,FALSE),0)</f>
        <v>0</v>
      </c>
      <c r="AI616" s="42">
        <f>IFERROR(VLOOKUP($H616,#REF!,12,FALSE),0)</f>
        <v>0</v>
      </c>
      <c r="AJ616" s="34">
        <f>IFERROR(VLOOKUP($H616,#REF!,10,FALSE),0)</f>
        <v>0</v>
      </c>
      <c r="AK616" s="34">
        <f>IFERROR(VLOOKUP($H616,#REF!,11,FALSE),0)</f>
        <v>0</v>
      </c>
      <c r="AL616" s="42">
        <f>IFERROR(VLOOKUP($H616,#REF!,12,FALSE),0)</f>
        <v>0</v>
      </c>
      <c r="AM616" s="34">
        <f>IFERROR(VLOOKUP($H616,#REF!,10,FALSE),0)</f>
        <v>0</v>
      </c>
      <c r="AN616" s="34">
        <f>IFERROR(VLOOKUP($H616,#REF!,11,FALSE),0)</f>
        <v>0</v>
      </c>
      <c r="AO616" s="42">
        <f>IFERROR(VLOOKUP($H616,#REF!,12,FALSE),0)</f>
        <v>0</v>
      </c>
      <c r="AP616" s="34">
        <f>IFERROR(VLOOKUP($H616,#REF!,10,FALSE),0)</f>
        <v>0</v>
      </c>
      <c r="AQ616" s="34">
        <f>IFERROR(VLOOKUP($H616,#REF!,11,FALSE),0)</f>
        <v>0</v>
      </c>
      <c r="AR616" s="42">
        <f>IFERROR(VLOOKUP($H616,#REF!,12,FALSE),0)</f>
        <v>0</v>
      </c>
      <c r="AS616" s="34">
        <f>IFERROR(VLOOKUP($H616,#REF!,13,FALSE),0)</f>
        <v>0</v>
      </c>
      <c r="AT616" s="34">
        <f>IFERROR(VLOOKUP($H616,#REF!,14,FALSE),0)</f>
        <v>0</v>
      </c>
      <c r="AU616" s="42">
        <f>IFERROR(VLOOKUP($H616,#REF!,15,FALSE),0)</f>
        <v>0</v>
      </c>
      <c r="AV616" s="34">
        <f>IFERROR(VLOOKUP($H616,#REF!,15,FALSE),0)</f>
        <v>0</v>
      </c>
      <c r="AW616" s="34">
        <f>IFERROR(VLOOKUP($H616,#REF!,16,FALSE),0)</f>
        <v>0</v>
      </c>
      <c r="AX616" s="42">
        <f>IFERROR(VLOOKUP($H616,#REF!,17,FALSE),0)</f>
        <v>0</v>
      </c>
    </row>
    <row r="617" spans="1:50" x14ac:dyDescent="0.3">
      <c r="A617" s="33" t="str">
        <f t="shared" si="36"/>
        <v>F -8340-1-000</v>
      </c>
      <c r="B617" s="33" t="str">
        <f>+'R&amp;E EXPORT'!B616</f>
        <v>TRANS. &amp; DIST. PERS. SERVICES</v>
      </c>
      <c r="C617" t="str">
        <f>IFERROR(VLOOKUP(A617,'MCSJ Export'!A:C,3,FALSE),"")</f>
        <v>Sub Account</v>
      </c>
      <c r="D617" s="37">
        <f t="shared" ca="1" si="37"/>
        <v>0</v>
      </c>
      <c r="E617" s="37">
        <f t="shared" ca="1" si="38"/>
        <v>0</v>
      </c>
      <c r="F617" s="37">
        <f t="shared" ca="1" si="39"/>
        <v>0</v>
      </c>
      <c r="G617" s="37"/>
      <c r="H617" s="33" t="str">
        <f>+'R&amp;E EXPORT'!A616</f>
        <v>F -8340-1-000</v>
      </c>
      <c r="I617" s="34">
        <f>IFERROR(VLOOKUP($H617,'Gen F Rev'!$A:$M,15,FALSE),0)</f>
        <v>0</v>
      </c>
      <c r="J617" s="34">
        <f>IFERROR(VLOOKUP($H617,'Gen F Rev'!$A:$M,16,FALSE),0)</f>
        <v>0</v>
      </c>
      <c r="K617" s="42">
        <f>IFERROR(VLOOKUP($H617,'Gen F Rev'!$A:$M,17,FALSE),0)</f>
        <v>0</v>
      </c>
      <c r="L617" s="34">
        <f>IFERROR(VLOOKUP($H617,'Gen F Exp'!$A:$E,15,FALSE),0)</f>
        <v>0</v>
      </c>
      <c r="M617" s="34">
        <f>IFERROR(VLOOKUP($H617,'Gen F Exp'!$A:$E,16,FALSE),0)</f>
        <v>0</v>
      </c>
      <c r="N617" s="42">
        <f>IFERROR(VLOOKUP($H617,'Gen F Exp'!$A:$E,17,FALSE),0)</f>
        <v>0</v>
      </c>
      <c r="O617" s="34">
        <f>IFERROR(VLOOKUP($H617,'Water F Rev'!$A:$L,15,FALSE),0)</f>
        <v>0</v>
      </c>
      <c r="P617" s="34">
        <f>IFERROR(VLOOKUP($H617,'Water F Rev'!$A:$L,16,FALSE),0)</f>
        <v>0</v>
      </c>
      <c r="Q617" s="42">
        <f>IFERROR(VLOOKUP($H617,'Water F Rev'!$A:$L,17,FALSE),0)</f>
        <v>0</v>
      </c>
      <c r="R617" s="34">
        <f>IFERROR(VLOOKUP($H617,'Water F Exp'!$A:$K,15,FALSE),0)</f>
        <v>0</v>
      </c>
      <c r="S617" s="34">
        <f>IFERROR(VLOOKUP($H617,'Water F Exp'!$A:$K,16,FALSE),0)</f>
        <v>0</v>
      </c>
      <c r="T617" s="42">
        <f>IFERROR(VLOOKUP($H617,'Water F Exp'!$A:$K,17,FALSE),0)</f>
        <v>0</v>
      </c>
      <c r="U617" s="34">
        <f ca="1">IFERROR(VLOOKUP($H617,'Sewer F Rev'!$A:$E,15,FALSE),0)</f>
        <v>0</v>
      </c>
      <c r="V617" s="34">
        <f ca="1">IFERROR(VLOOKUP($H617,'Sewer F Rev'!$A:$E,16,FALSE),0)</f>
        <v>0</v>
      </c>
      <c r="W617" s="42">
        <f ca="1">IFERROR(VLOOKUP($H617,'Sewer F Rev'!$A:$E,17,FALSE),0)</f>
        <v>0</v>
      </c>
      <c r="X617" s="34">
        <f>IFERROR(VLOOKUP($H617,'Sewer F Exp'!$A:$B,15,FALSE),0)</f>
        <v>0</v>
      </c>
      <c r="Y617" s="34">
        <f>IFERROR(VLOOKUP($H617,'Sewer F Exp'!$A:$B,16,FALSE),0)</f>
        <v>0</v>
      </c>
      <c r="Z617" s="42">
        <f>IFERROR(VLOOKUP($H617,'Sewer F Exp'!$A:$B,17,FALSE),0)</f>
        <v>0</v>
      </c>
      <c r="AA617" s="34">
        <f>IFERROR(VLOOKUP($H617,'Refuse F Rev'!$A:$E,15,FALSE),0)</f>
        <v>0</v>
      </c>
      <c r="AB617" s="34">
        <f>IFERROR(VLOOKUP($H617,'Refuse F Rev'!$A:$E,16,FALSE),0)</f>
        <v>0</v>
      </c>
      <c r="AC617" s="42">
        <f>IFERROR(VLOOKUP($H617,'Refuse F Rev'!$A:$E,17,FALSE),0)</f>
        <v>0</v>
      </c>
      <c r="AD617" s="34">
        <f>IFERROR(VLOOKUP($H617,'Refuse F Exp'!$A:$E,15,FALSE),0)</f>
        <v>0</v>
      </c>
      <c r="AE617" s="34">
        <f>IFERROR(VLOOKUP($H617,'Refuse F Exp'!$A:$E,16,FALSE),0)</f>
        <v>0</v>
      </c>
      <c r="AF617" s="42">
        <f>IFERROR(VLOOKUP($H617,'Refuse F Exp'!$A:$E,17,FALSE),0)</f>
        <v>0</v>
      </c>
      <c r="AG617" s="34">
        <f>IFERROR(VLOOKUP($H617,#REF!,10,FALSE),0)</f>
        <v>0</v>
      </c>
      <c r="AH617" s="34">
        <f>IFERROR(VLOOKUP($H617,#REF!,11,FALSE),0)</f>
        <v>0</v>
      </c>
      <c r="AI617" s="42">
        <f>IFERROR(VLOOKUP($H617,#REF!,12,FALSE),0)</f>
        <v>0</v>
      </c>
      <c r="AJ617" s="34">
        <f>IFERROR(VLOOKUP($H617,#REF!,10,FALSE),0)</f>
        <v>0</v>
      </c>
      <c r="AK617" s="34">
        <f>IFERROR(VLOOKUP($H617,#REF!,11,FALSE),0)</f>
        <v>0</v>
      </c>
      <c r="AL617" s="42">
        <f>IFERROR(VLOOKUP($H617,#REF!,12,FALSE),0)</f>
        <v>0</v>
      </c>
      <c r="AM617" s="34">
        <f>IFERROR(VLOOKUP($H617,#REF!,10,FALSE),0)</f>
        <v>0</v>
      </c>
      <c r="AN617" s="34">
        <f>IFERROR(VLOOKUP($H617,#REF!,11,FALSE),0)</f>
        <v>0</v>
      </c>
      <c r="AO617" s="42">
        <f>IFERROR(VLOOKUP($H617,#REF!,12,FALSE),0)</f>
        <v>0</v>
      </c>
      <c r="AP617" s="34">
        <f>IFERROR(VLOOKUP($H617,#REF!,10,FALSE),0)</f>
        <v>0</v>
      </c>
      <c r="AQ617" s="34">
        <f>IFERROR(VLOOKUP($H617,#REF!,11,FALSE),0)</f>
        <v>0</v>
      </c>
      <c r="AR617" s="42">
        <f>IFERROR(VLOOKUP($H617,#REF!,12,FALSE),0)</f>
        <v>0</v>
      </c>
      <c r="AS617" s="34">
        <f>IFERROR(VLOOKUP($H617,#REF!,13,FALSE),0)</f>
        <v>0</v>
      </c>
      <c r="AT617" s="34">
        <f>IFERROR(VLOOKUP($H617,#REF!,14,FALSE),0)</f>
        <v>0</v>
      </c>
      <c r="AU617" s="42">
        <f>IFERROR(VLOOKUP($H617,#REF!,15,FALSE),0)</f>
        <v>0</v>
      </c>
      <c r="AV617" s="34">
        <f>IFERROR(VLOOKUP($H617,#REF!,15,FALSE),0)</f>
        <v>0</v>
      </c>
      <c r="AW617" s="34">
        <f>IFERROR(VLOOKUP($H617,#REF!,16,FALSE),0)</f>
        <v>0</v>
      </c>
      <c r="AX617" s="42">
        <f>IFERROR(VLOOKUP($H617,#REF!,17,FALSE),0)</f>
        <v>0</v>
      </c>
    </row>
    <row r="618" spans="1:50" x14ac:dyDescent="0.3">
      <c r="A618" s="33" t="str">
        <f t="shared" si="36"/>
        <v>F -8340-2-260</v>
      </c>
      <c r="B618" s="33" t="str">
        <f>+'R&amp;E EXPORT'!B617</f>
        <v>WATER DIST-EQUIP-HAND HELD CORRELATOR</v>
      </c>
      <c r="C618" t="str">
        <f>IFERROR(VLOOKUP(A618,'MCSJ Export'!A:C,3,FALSE),"")</f>
        <v>Sub Account</v>
      </c>
      <c r="D618" s="37">
        <f t="shared" ca="1" si="37"/>
        <v>0</v>
      </c>
      <c r="E618" s="37">
        <f t="shared" ca="1" si="38"/>
        <v>0</v>
      </c>
      <c r="F618" s="37">
        <f t="shared" ca="1" si="39"/>
        <v>0</v>
      </c>
      <c r="G618" s="37"/>
      <c r="H618" s="33" t="str">
        <f>+'R&amp;E EXPORT'!A617</f>
        <v>F -8340-2-260</v>
      </c>
      <c r="I618" s="34">
        <f>IFERROR(VLOOKUP($H618,'Gen F Rev'!$A:$M,15,FALSE),0)</f>
        <v>0</v>
      </c>
      <c r="J618" s="34">
        <f>IFERROR(VLOOKUP($H618,'Gen F Rev'!$A:$M,16,FALSE),0)</f>
        <v>0</v>
      </c>
      <c r="K618" s="42">
        <f>IFERROR(VLOOKUP($H618,'Gen F Rev'!$A:$M,17,FALSE),0)</f>
        <v>0</v>
      </c>
      <c r="L618" s="34">
        <f>IFERROR(VLOOKUP($H618,'Gen F Exp'!$A:$E,15,FALSE),0)</f>
        <v>0</v>
      </c>
      <c r="M618" s="34">
        <f>IFERROR(VLOOKUP($H618,'Gen F Exp'!$A:$E,16,FALSE),0)</f>
        <v>0</v>
      </c>
      <c r="N618" s="42">
        <f>IFERROR(VLOOKUP($H618,'Gen F Exp'!$A:$E,17,FALSE),0)</f>
        <v>0</v>
      </c>
      <c r="O618" s="34">
        <f>IFERROR(VLOOKUP($H618,'Water F Rev'!$A:$L,15,FALSE),0)</f>
        <v>0</v>
      </c>
      <c r="P618" s="34">
        <f>IFERROR(VLOOKUP($H618,'Water F Rev'!$A:$L,16,FALSE),0)</f>
        <v>0</v>
      </c>
      <c r="Q618" s="42">
        <f>IFERROR(VLOOKUP($H618,'Water F Rev'!$A:$L,17,FALSE),0)</f>
        <v>0</v>
      </c>
      <c r="R618" s="34">
        <f>IFERROR(VLOOKUP($H618,'Water F Exp'!$A:$K,15,FALSE),0)</f>
        <v>0</v>
      </c>
      <c r="S618" s="34">
        <f>IFERROR(VLOOKUP($H618,'Water F Exp'!$A:$K,16,FALSE),0)</f>
        <v>0</v>
      </c>
      <c r="T618" s="42">
        <f>IFERROR(VLOOKUP($H618,'Water F Exp'!$A:$K,17,FALSE),0)</f>
        <v>0</v>
      </c>
      <c r="U618" s="34">
        <f ca="1">IFERROR(VLOOKUP($H618,'Sewer F Rev'!$A:$E,15,FALSE),0)</f>
        <v>0</v>
      </c>
      <c r="V618" s="34">
        <f ca="1">IFERROR(VLOOKUP($H618,'Sewer F Rev'!$A:$E,16,FALSE),0)</f>
        <v>0</v>
      </c>
      <c r="W618" s="42">
        <f ca="1">IFERROR(VLOOKUP($H618,'Sewer F Rev'!$A:$E,17,FALSE),0)</f>
        <v>0</v>
      </c>
      <c r="X618" s="34">
        <f>IFERROR(VLOOKUP($H618,'Sewer F Exp'!$A:$B,15,FALSE),0)</f>
        <v>0</v>
      </c>
      <c r="Y618" s="34">
        <f>IFERROR(VLOOKUP($H618,'Sewer F Exp'!$A:$B,16,FALSE),0)</f>
        <v>0</v>
      </c>
      <c r="Z618" s="42">
        <f>IFERROR(VLOOKUP($H618,'Sewer F Exp'!$A:$B,17,FALSE),0)</f>
        <v>0</v>
      </c>
      <c r="AA618" s="34">
        <f>IFERROR(VLOOKUP($H618,'Refuse F Rev'!$A:$E,15,FALSE),0)</f>
        <v>0</v>
      </c>
      <c r="AB618" s="34">
        <f>IFERROR(VLOOKUP($H618,'Refuse F Rev'!$A:$E,16,FALSE),0)</f>
        <v>0</v>
      </c>
      <c r="AC618" s="42">
        <f>IFERROR(VLOOKUP($H618,'Refuse F Rev'!$A:$E,17,FALSE),0)</f>
        <v>0</v>
      </c>
      <c r="AD618" s="34">
        <f>IFERROR(VLOOKUP($H618,'Refuse F Exp'!$A:$E,15,FALSE),0)</f>
        <v>0</v>
      </c>
      <c r="AE618" s="34">
        <f>IFERROR(VLOOKUP($H618,'Refuse F Exp'!$A:$E,16,FALSE),0)</f>
        <v>0</v>
      </c>
      <c r="AF618" s="42">
        <f>IFERROR(VLOOKUP($H618,'Refuse F Exp'!$A:$E,17,FALSE),0)</f>
        <v>0</v>
      </c>
      <c r="AG618" s="34">
        <f>IFERROR(VLOOKUP($H618,#REF!,10,FALSE),0)</f>
        <v>0</v>
      </c>
      <c r="AH618" s="34">
        <f>IFERROR(VLOOKUP($H618,#REF!,11,FALSE),0)</f>
        <v>0</v>
      </c>
      <c r="AI618" s="42">
        <f>IFERROR(VLOOKUP($H618,#REF!,12,FALSE),0)</f>
        <v>0</v>
      </c>
      <c r="AJ618" s="34">
        <f>IFERROR(VLOOKUP($H618,#REF!,10,FALSE),0)</f>
        <v>0</v>
      </c>
      <c r="AK618" s="34">
        <f>IFERROR(VLOOKUP($H618,#REF!,11,FALSE),0)</f>
        <v>0</v>
      </c>
      <c r="AL618" s="42">
        <f>IFERROR(VLOOKUP($H618,#REF!,12,FALSE),0)</f>
        <v>0</v>
      </c>
      <c r="AM618" s="34">
        <f>IFERROR(VLOOKUP($H618,#REF!,10,FALSE),0)</f>
        <v>0</v>
      </c>
      <c r="AN618" s="34">
        <f>IFERROR(VLOOKUP($H618,#REF!,11,FALSE),0)</f>
        <v>0</v>
      </c>
      <c r="AO618" s="42">
        <f>IFERROR(VLOOKUP($H618,#REF!,12,FALSE),0)</f>
        <v>0</v>
      </c>
      <c r="AP618" s="34">
        <f>IFERROR(VLOOKUP($H618,#REF!,10,FALSE),0)</f>
        <v>0</v>
      </c>
      <c r="AQ618" s="34">
        <f>IFERROR(VLOOKUP($H618,#REF!,11,FALSE),0)</f>
        <v>0</v>
      </c>
      <c r="AR618" s="42">
        <f>IFERROR(VLOOKUP($H618,#REF!,12,FALSE),0)</f>
        <v>0</v>
      </c>
      <c r="AS618" s="34">
        <f>IFERROR(VLOOKUP($H618,#REF!,13,FALSE),0)</f>
        <v>0</v>
      </c>
      <c r="AT618" s="34">
        <f>IFERROR(VLOOKUP($H618,#REF!,14,FALSE),0)</f>
        <v>0</v>
      </c>
      <c r="AU618" s="42">
        <f>IFERROR(VLOOKUP($H618,#REF!,15,FALSE),0)</f>
        <v>0</v>
      </c>
      <c r="AV618" s="34">
        <f>IFERROR(VLOOKUP($H618,#REF!,15,FALSE),0)</f>
        <v>0</v>
      </c>
      <c r="AW618" s="34">
        <f>IFERROR(VLOOKUP($H618,#REF!,16,FALSE),0)</f>
        <v>0</v>
      </c>
      <c r="AX618" s="42">
        <f>IFERROR(VLOOKUP($H618,#REF!,17,FALSE),0)</f>
        <v>0</v>
      </c>
    </row>
    <row r="619" spans="1:50" x14ac:dyDescent="0.3">
      <c r="A619" s="33" t="str">
        <f t="shared" si="36"/>
        <v>F -8340-2-261</v>
      </c>
      <c r="B619" s="33" t="str">
        <f>+'R&amp;E EXPORT'!B618</f>
        <v>WATER DIST-EQUIP-WARNING DEVICES</v>
      </c>
      <c r="C619" t="str">
        <f>IFERROR(VLOOKUP(A619,'MCSJ Export'!A:C,3,FALSE),"")</f>
        <v>Sub Account</v>
      </c>
      <c r="D619" s="37">
        <f t="shared" ca="1" si="37"/>
        <v>0</v>
      </c>
      <c r="E619" s="37">
        <f t="shared" ca="1" si="38"/>
        <v>0</v>
      </c>
      <c r="F619" s="37">
        <f t="shared" ca="1" si="39"/>
        <v>0</v>
      </c>
      <c r="G619" s="37"/>
      <c r="H619" s="33" t="str">
        <f>+'R&amp;E EXPORT'!A618</f>
        <v>F -8340-2-261</v>
      </c>
      <c r="I619" s="34">
        <f>IFERROR(VLOOKUP($H619,'Gen F Rev'!$A:$M,15,FALSE),0)</f>
        <v>0</v>
      </c>
      <c r="J619" s="34">
        <f>IFERROR(VLOOKUP($H619,'Gen F Rev'!$A:$M,16,FALSE),0)</f>
        <v>0</v>
      </c>
      <c r="K619" s="42">
        <f>IFERROR(VLOOKUP($H619,'Gen F Rev'!$A:$M,17,FALSE),0)</f>
        <v>0</v>
      </c>
      <c r="L619" s="34">
        <f>IFERROR(VLOOKUP($H619,'Gen F Exp'!$A:$E,15,FALSE),0)</f>
        <v>0</v>
      </c>
      <c r="M619" s="34">
        <f>IFERROR(VLOOKUP($H619,'Gen F Exp'!$A:$E,16,FALSE),0)</f>
        <v>0</v>
      </c>
      <c r="N619" s="42">
        <f>IFERROR(VLOOKUP($H619,'Gen F Exp'!$A:$E,17,FALSE),0)</f>
        <v>0</v>
      </c>
      <c r="O619" s="34">
        <f>IFERROR(VLOOKUP($H619,'Water F Rev'!$A:$L,15,FALSE),0)</f>
        <v>0</v>
      </c>
      <c r="P619" s="34">
        <f>IFERROR(VLOOKUP($H619,'Water F Rev'!$A:$L,16,FALSE),0)</f>
        <v>0</v>
      </c>
      <c r="Q619" s="42">
        <f>IFERROR(VLOOKUP($H619,'Water F Rev'!$A:$L,17,FALSE),0)</f>
        <v>0</v>
      </c>
      <c r="R619" s="34">
        <f>IFERROR(VLOOKUP($H619,'Water F Exp'!$A:$K,15,FALSE),0)</f>
        <v>0</v>
      </c>
      <c r="S619" s="34">
        <f>IFERROR(VLOOKUP($H619,'Water F Exp'!$A:$K,16,FALSE),0)</f>
        <v>0</v>
      </c>
      <c r="T619" s="42">
        <f>IFERROR(VLOOKUP($H619,'Water F Exp'!$A:$K,17,FALSE),0)</f>
        <v>0</v>
      </c>
      <c r="U619" s="34">
        <f ca="1">IFERROR(VLOOKUP($H619,'Sewer F Rev'!$A:$E,15,FALSE),0)</f>
        <v>0</v>
      </c>
      <c r="V619" s="34">
        <f ca="1">IFERROR(VLOOKUP($H619,'Sewer F Rev'!$A:$E,16,FALSE),0)</f>
        <v>0</v>
      </c>
      <c r="W619" s="42">
        <f ca="1">IFERROR(VLOOKUP($H619,'Sewer F Rev'!$A:$E,17,FALSE),0)</f>
        <v>0</v>
      </c>
      <c r="X619" s="34">
        <f>IFERROR(VLOOKUP($H619,'Sewer F Exp'!$A:$B,15,FALSE),0)</f>
        <v>0</v>
      </c>
      <c r="Y619" s="34">
        <f>IFERROR(VLOOKUP($H619,'Sewer F Exp'!$A:$B,16,FALSE),0)</f>
        <v>0</v>
      </c>
      <c r="Z619" s="42">
        <f>IFERROR(VLOOKUP($H619,'Sewer F Exp'!$A:$B,17,FALSE),0)</f>
        <v>0</v>
      </c>
      <c r="AA619" s="34">
        <f>IFERROR(VLOOKUP($H619,'Refuse F Rev'!$A:$E,15,FALSE),0)</f>
        <v>0</v>
      </c>
      <c r="AB619" s="34">
        <f>IFERROR(VLOOKUP($H619,'Refuse F Rev'!$A:$E,16,FALSE),0)</f>
        <v>0</v>
      </c>
      <c r="AC619" s="42">
        <f>IFERROR(VLOOKUP($H619,'Refuse F Rev'!$A:$E,17,FALSE),0)</f>
        <v>0</v>
      </c>
      <c r="AD619" s="34">
        <f>IFERROR(VLOOKUP($H619,'Refuse F Exp'!$A:$E,15,FALSE),0)</f>
        <v>0</v>
      </c>
      <c r="AE619" s="34">
        <f>IFERROR(VLOOKUP($H619,'Refuse F Exp'!$A:$E,16,FALSE),0)</f>
        <v>0</v>
      </c>
      <c r="AF619" s="42">
        <f>IFERROR(VLOOKUP($H619,'Refuse F Exp'!$A:$E,17,FALSE),0)</f>
        <v>0</v>
      </c>
      <c r="AG619" s="34">
        <f>IFERROR(VLOOKUP($H619,#REF!,10,FALSE),0)</f>
        <v>0</v>
      </c>
      <c r="AH619" s="34">
        <f>IFERROR(VLOOKUP($H619,#REF!,11,FALSE),0)</f>
        <v>0</v>
      </c>
      <c r="AI619" s="42">
        <f>IFERROR(VLOOKUP($H619,#REF!,12,FALSE),0)</f>
        <v>0</v>
      </c>
      <c r="AJ619" s="34">
        <f>IFERROR(VLOOKUP($H619,#REF!,10,FALSE),0)</f>
        <v>0</v>
      </c>
      <c r="AK619" s="34">
        <f>IFERROR(VLOOKUP($H619,#REF!,11,FALSE),0)</f>
        <v>0</v>
      </c>
      <c r="AL619" s="42">
        <f>IFERROR(VLOOKUP($H619,#REF!,12,FALSE),0)</f>
        <v>0</v>
      </c>
      <c r="AM619" s="34">
        <f>IFERROR(VLOOKUP($H619,#REF!,10,FALSE),0)</f>
        <v>0</v>
      </c>
      <c r="AN619" s="34">
        <f>IFERROR(VLOOKUP($H619,#REF!,11,FALSE),0)</f>
        <v>0</v>
      </c>
      <c r="AO619" s="42">
        <f>IFERROR(VLOOKUP($H619,#REF!,12,FALSE),0)</f>
        <v>0</v>
      </c>
      <c r="AP619" s="34">
        <f>IFERROR(VLOOKUP($H619,#REF!,10,FALSE),0)</f>
        <v>0</v>
      </c>
      <c r="AQ619" s="34">
        <f>IFERROR(VLOOKUP($H619,#REF!,11,FALSE),0)</f>
        <v>0</v>
      </c>
      <c r="AR619" s="42">
        <f>IFERROR(VLOOKUP($H619,#REF!,12,FALSE),0)</f>
        <v>0</v>
      </c>
      <c r="AS619" s="34">
        <f>IFERROR(VLOOKUP($H619,#REF!,13,FALSE),0)</f>
        <v>0</v>
      </c>
      <c r="AT619" s="34">
        <f>IFERROR(VLOOKUP($H619,#REF!,14,FALSE),0)</f>
        <v>0</v>
      </c>
      <c r="AU619" s="42">
        <f>IFERROR(VLOOKUP($H619,#REF!,15,FALSE),0)</f>
        <v>0</v>
      </c>
      <c r="AV619" s="34">
        <f>IFERROR(VLOOKUP($H619,#REF!,15,FALSE),0)</f>
        <v>0</v>
      </c>
      <c r="AW619" s="34">
        <f>IFERROR(VLOOKUP($H619,#REF!,16,FALSE),0)</f>
        <v>0</v>
      </c>
      <c r="AX619" s="42">
        <f>IFERROR(VLOOKUP($H619,#REF!,17,FALSE),0)</f>
        <v>0</v>
      </c>
    </row>
    <row r="620" spans="1:50" x14ac:dyDescent="0.3">
      <c r="A620" s="33" t="str">
        <f t="shared" si="36"/>
        <v>F -8340-2-262</v>
      </c>
      <c r="B620" s="33" t="str">
        <f>+'R&amp;E EXPORT'!B619</f>
        <v>WATER DIST-EQUIP-SECURITY EQUIPMENT</v>
      </c>
      <c r="C620" t="str">
        <f>IFERROR(VLOOKUP(A620,'MCSJ Export'!A:C,3,FALSE),"")</f>
        <v>Sub Account</v>
      </c>
      <c r="D620" s="37">
        <f t="shared" ca="1" si="37"/>
        <v>0</v>
      </c>
      <c r="E620" s="37">
        <f t="shared" ca="1" si="38"/>
        <v>0</v>
      </c>
      <c r="F620" s="37">
        <f t="shared" ca="1" si="39"/>
        <v>0</v>
      </c>
      <c r="G620" s="37"/>
      <c r="H620" s="33" t="str">
        <f>+'R&amp;E EXPORT'!A619</f>
        <v>F -8340-2-262</v>
      </c>
      <c r="I620" s="34">
        <f>IFERROR(VLOOKUP($H620,'Gen F Rev'!$A:$M,15,FALSE),0)</f>
        <v>0</v>
      </c>
      <c r="J620" s="34">
        <f>IFERROR(VLOOKUP($H620,'Gen F Rev'!$A:$M,16,FALSE),0)</f>
        <v>0</v>
      </c>
      <c r="K620" s="42">
        <f>IFERROR(VLOOKUP($H620,'Gen F Rev'!$A:$M,17,FALSE),0)</f>
        <v>0</v>
      </c>
      <c r="L620" s="34">
        <f>IFERROR(VLOOKUP($H620,'Gen F Exp'!$A:$E,15,FALSE),0)</f>
        <v>0</v>
      </c>
      <c r="M620" s="34">
        <f>IFERROR(VLOOKUP($H620,'Gen F Exp'!$A:$E,16,FALSE),0)</f>
        <v>0</v>
      </c>
      <c r="N620" s="42">
        <f>IFERROR(VLOOKUP($H620,'Gen F Exp'!$A:$E,17,FALSE),0)</f>
        <v>0</v>
      </c>
      <c r="O620" s="34">
        <f>IFERROR(VLOOKUP($H620,'Water F Rev'!$A:$L,15,FALSE),0)</f>
        <v>0</v>
      </c>
      <c r="P620" s="34">
        <f>IFERROR(VLOOKUP($H620,'Water F Rev'!$A:$L,16,FALSE),0)</f>
        <v>0</v>
      </c>
      <c r="Q620" s="42">
        <f>IFERROR(VLOOKUP($H620,'Water F Rev'!$A:$L,17,FALSE),0)</f>
        <v>0</v>
      </c>
      <c r="R620" s="34">
        <f>IFERROR(VLOOKUP($H620,'Water F Exp'!$A:$K,15,FALSE),0)</f>
        <v>0</v>
      </c>
      <c r="S620" s="34">
        <f>IFERROR(VLOOKUP($H620,'Water F Exp'!$A:$K,16,FALSE),0)</f>
        <v>0</v>
      </c>
      <c r="T620" s="42">
        <f>IFERROR(VLOOKUP($H620,'Water F Exp'!$A:$K,17,FALSE),0)</f>
        <v>0</v>
      </c>
      <c r="U620" s="34">
        <f ca="1">IFERROR(VLOOKUP($H620,'Sewer F Rev'!$A:$E,15,FALSE),0)</f>
        <v>0</v>
      </c>
      <c r="V620" s="34">
        <f ca="1">IFERROR(VLOOKUP($H620,'Sewer F Rev'!$A:$E,16,FALSE),0)</f>
        <v>0</v>
      </c>
      <c r="W620" s="42">
        <f ca="1">IFERROR(VLOOKUP($H620,'Sewer F Rev'!$A:$E,17,FALSE),0)</f>
        <v>0</v>
      </c>
      <c r="X620" s="34">
        <f>IFERROR(VLOOKUP($H620,'Sewer F Exp'!$A:$B,15,FALSE),0)</f>
        <v>0</v>
      </c>
      <c r="Y620" s="34">
        <f>IFERROR(VLOOKUP($H620,'Sewer F Exp'!$A:$B,16,FALSE),0)</f>
        <v>0</v>
      </c>
      <c r="Z620" s="42">
        <f>IFERROR(VLOOKUP($H620,'Sewer F Exp'!$A:$B,17,FALSE),0)</f>
        <v>0</v>
      </c>
      <c r="AA620" s="34">
        <f>IFERROR(VLOOKUP($H620,'Refuse F Rev'!$A:$E,15,FALSE),0)</f>
        <v>0</v>
      </c>
      <c r="AB620" s="34">
        <f>IFERROR(VLOOKUP($H620,'Refuse F Rev'!$A:$E,16,FALSE),0)</f>
        <v>0</v>
      </c>
      <c r="AC620" s="42">
        <f>IFERROR(VLOOKUP($H620,'Refuse F Rev'!$A:$E,17,FALSE),0)</f>
        <v>0</v>
      </c>
      <c r="AD620" s="34">
        <f>IFERROR(VLOOKUP($H620,'Refuse F Exp'!$A:$E,15,FALSE),0)</f>
        <v>0</v>
      </c>
      <c r="AE620" s="34">
        <f>IFERROR(VLOOKUP($H620,'Refuse F Exp'!$A:$E,16,FALSE),0)</f>
        <v>0</v>
      </c>
      <c r="AF620" s="42">
        <f>IFERROR(VLOOKUP($H620,'Refuse F Exp'!$A:$E,17,FALSE),0)</f>
        <v>0</v>
      </c>
      <c r="AG620" s="34">
        <f>IFERROR(VLOOKUP($H620,#REF!,10,FALSE),0)</f>
        <v>0</v>
      </c>
      <c r="AH620" s="34">
        <f>IFERROR(VLOOKUP($H620,#REF!,11,FALSE),0)</f>
        <v>0</v>
      </c>
      <c r="AI620" s="42">
        <f>IFERROR(VLOOKUP($H620,#REF!,12,FALSE),0)</f>
        <v>0</v>
      </c>
      <c r="AJ620" s="34">
        <f>IFERROR(VLOOKUP($H620,#REF!,10,FALSE),0)</f>
        <v>0</v>
      </c>
      <c r="AK620" s="34">
        <f>IFERROR(VLOOKUP($H620,#REF!,11,FALSE),0)</f>
        <v>0</v>
      </c>
      <c r="AL620" s="42">
        <f>IFERROR(VLOOKUP($H620,#REF!,12,FALSE),0)</f>
        <v>0</v>
      </c>
      <c r="AM620" s="34">
        <f>IFERROR(VLOOKUP($H620,#REF!,10,FALSE),0)</f>
        <v>0</v>
      </c>
      <c r="AN620" s="34">
        <f>IFERROR(VLOOKUP($H620,#REF!,11,FALSE),0)</f>
        <v>0</v>
      </c>
      <c r="AO620" s="42">
        <f>IFERROR(VLOOKUP($H620,#REF!,12,FALSE),0)</f>
        <v>0</v>
      </c>
      <c r="AP620" s="34">
        <f>IFERROR(VLOOKUP($H620,#REF!,10,FALSE),0)</f>
        <v>0</v>
      </c>
      <c r="AQ620" s="34">
        <f>IFERROR(VLOOKUP($H620,#REF!,11,FALSE),0)</f>
        <v>0</v>
      </c>
      <c r="AR620" s="42">
        <f>IFERROR(VLOOKUP($H620,#REF!,12,FALSE),0)</f>
        <v>0</v>
      </c>
      <c r="AS620" s="34">
        <f>IFERROR(VLOOKUP($H620,#REF!,13,FALSE),0)</f>
        <v>0</v>
      </c>
      <c r="AT620" s="34">
        <f>IFERROR(VLOOKUP($H620,#REF!,14,FALSE),0)</f>
        <v>0</v>
      </c>
      <c r="AU620" s="42">
        <f>IFERROR(VLOOKUP($H620,#REF!,15,FALSE),0)</f>
        <v>0</v>
      </c>
      <c r="AV620" s="34">
        <f>IFERROR(VLOOKUP($H620,#REF!,15,FALSE),0)</f>
        <v>0</v>
      </c>
      <c r="AW620" s="34">
        <f>IFERROR(VLOOKUP($H620,#REF!,16,FALSE),0)</f>
        <v>0</v>
      </c>
      <c r="AX620" s="42">
        <f>IFERROR(VLOOKUP($H620,#REF!,17,FALSE),0)</f>
        <v>0</v>
      </c>
    </row>
    <row r="621" spans="1:50" x14ac:dyDescent="0.3">
      <c r="A621" s="33" t="str">
        <f t="shared" si="36"/>
        <v>F -8340-2-321</v>
      </c>
      <c r="B621" s="33" t="str">
        <f>+'R&amp;E EXPORT'!B620</f>
        <v>WATER DIST-EQUIP-PICK-UP TRUCK</v>
      </c>
      <c r="C621" t="str">
        <f>IFERROR(VLOOKUP(A621,'MCSJ Export'!A:C,3,FALSE),"")</f>
        <v>Sub Account</v>
      </c>
      <c r="D621" s="37">
        <f t="shared" ca="1" si="37"/>
        <v>0</v>
      </c>
      <c r="E621" s="37">
        <f t="shared" ca="1" si="38"/>
        <v>0</v>
      </c>
      <c r="F621" s="37">
        <f t="shared" ca="1" si="39"/>
        <v>0</v>
      </c>
      <c r="G621" s="37"/>
      <c r="H621" s="33" t="str">
        <f>+'R&amp;E EXPORT'!A620</f>
        <v>F -8340-2-321</v>
      </c>
      <c r="I621" s="34">
        <f>IFERROR(VLOOKUP($H621,'Gen F Rev'!$A:$M,15,FALSE),0)</f>
        <v>0</v>
      </c>
      <c r="J621" s="34">
        <f>IFERROR(VLOOKUP($H621,'Gen F Rev'!$A:$M,16,FALSE),0)</f>
        <v>0</v>
      </c>
      <c r="K621" s="42">
        <f>IFERROR(VLOOKUP($H621,'Gen F Rev'!$A:$M,17,FALSE),0)</f>
        <v>0</v>
      </c>
      <c r="L621" s="34">
        <f>IFERROR(VLOOKUP($H621,'Gen F Exp'!$A:$E,15,FALSE),0)</f>
        <v>0</v>
      </c>
      <c r="M621" s="34">
        <f>IFERROR(VLOOKUP($H621,'Gen F Exp'!$A:$E,16,FALSE),0)</f>
        <v>0</v>
      </c>
      <c r="N621" s="42">
        <f>IFERROR(VLOOKUP($H621,'Gen F Exp'!$A:$E,17,FALSE),0)</f>
        <v>0</v>
      </c>
      <c r="O621" s="34">
        <f>IFERROR(VLOOKUP($H621,'Water F Rev'!$A:$L,15,FALSE),0)</f>
        <v>0</v>
      </c>
      <c r="P621" s="34">
        <f>IFERROR(VLOOKUP($H621,'Water F Rev'!$A:$L,16,FALSE),0)</f>
        <v>0</v>
      </c>
      <c r="Q621" s="42">
        <f>IFERROR(VLOOKUP($H621,'Water F Rev'!$A:$L,17,FALSE),0)</f>
        <v>0</v>
      </c>
      <c r="R621" s="34">
        <f>IFERROR(VLOOKUP($H621,'Water F Exp'!$A:$K,15,FALSE),0)</f>
        <v>0</v>
      </c>
      <c r="S621" s="34">
        <f>IFERROR(VLOOKUP($H621,'Water F Exp'!$A:$K,16,FALSE),0)</f>
        <v>0</v>
      </c>
      <c r="T621" s="42">
        <f>IFERROR(VLOOKUP($H621,'Water F Exp'!$A:$K,17,FALSE),0)</f>
        <v>0</v>
      </c>
      <c r="U621" s="34">
        <f ca="1">IFERROR(VLOOKUP($H621,'Sewer F Rev'!$A:$E,15,FALSE),0)</f>
        <v>0</v>
      </c>
      <c r="V621" s="34">
        <f ca="1">IFERROR(VLOOKUP($H621,'Sewer F Rev'!$A:$E,16,FALSE),0)</f>
        <v>0</v>
      </c>
      <c r="W621" s="42">
        <f ca="1">IFERROR(VLOOKUP($H621,'Sewer F Rev'!$A:$E,17,FALSE),0)</f>
        <v>0</v>
      </c>
      <c r="X621" s="34">
        <f>IFERROR(VLOOKUP($H621,'Sewer F Exp'!$A:$B,15,FALSE),0)</f>
        <v>0</v>
      </c>
      <c r="Y621" s="34">
        <f>IFERROR(VLOOKUP($H621,'Sewer F Exp'!$A:$B,16,FALSE),0)</f>
        <v>0</v>
      </c>
      <c r="Z621" s="42">
        <f>IFERROR(VLOOKUP($H621,'Sewer F Exp'!$A:$B,17,FALSE),0)</f>
        <v>0</v>
      </c>
      <c r="AA621" s="34">
        <f>IFERROR(VLOOKUP($H621,'Refuse F Rev'!$A:$E,15,FALSE),0)</f>
        <v>0</v>
      </c>
      <c r="AB621" s="34">
        <f>IFERROR(VLOOKUP($H621,'Refuse F Rev'!$A:$E,16,FALSE),0)</f>
        <v>0</v>
      </c>
      <c r="AC621" s="42">
        <f>IFERROR(VLOOKUP($H621,'Refuse F Rev'!$A:$E,17,FALSE),0)</f>
        <v>0</v>
      </c>
      <c r="AD621" s="34">
        <f>IFERROR(VLOOKUP($H621,'Refuse F Exp'!$A:$E,15,FALSE),0)</f>
        <v>0</v>
      </c>
      <c r="AE621" s="34">
        <f>IFERROR(VLOOKUP($H621,'Refuse F Exp'!$A:$E,16,FALSE),0)</f>
        <v>0</v>
      </c>
      <c r="AF621" s="42">
        <f>IFERROR(VLOOKUP($H621,'Refuse F Exp'!$A:$E,17,FALSE),0)</f>
        <v>0</v>
      </c>
      <c r="AG621" s="34">
        <f>IFERROR(VLOOKUP($H621,#REF!,10,FALSE),0)</f>
        <v>0</v>
      </c>
      <c r="AH621" s="34">
        <f>IFERROR(VLOOKUP($H621,#REF!,11,FALSE),0)</f>
        <v>0</v>
      </c>
      <c r="AI621" s="42">
        <f>IFERROR(VLOOKUP($H621,#REF!,12,FALSE),0)</f>
        <v>0</v>
      </c>
      <c r="AJ621" s="34">
        <f>IFERROR(VLOOKUP($H621,#REF!,10,FALSE),0)</f>
        <v>0</v>
      </c>
      <c r="AK621" s="34">
        <f>IFERROR(VLOOKUP($H621,#REF!,11,FALSE),0)</f>
        <v>0</v>
      </c>
      <c r="AL621" s="42">
        <f>IFERROR(VLOOKUP($H621,#REF!,12,FALSE),0)</f>
        <v>0</v>
      </c>
      <c r="AM621" s="34">
        <f>IFERROR(VLOOKUP($H621,#REF!,10,FALSE),0)</f>
        <v>0</v>
      </c>
      <c r="AN621" s="34">
        <f>IFERROR(VLOOKUP($H621,#REF!,11,FALSE),0)</f>
        <v>0</v>
      </c>
      <c r="AO621" s="42">
        <f>IFERROR(VLOOKUP($H621,#REF!,12,FALSE),0)</f>
        <v>0</v>
      </c>
      <c r="AP621" s="34">
        <f>IFERROR(VLOOKUP($H621,#REF!,10,FALSE),0)</f>
        <v>0</v>
      </c>
      <c r="AQ621" s="34">
        <f>IFERROR(VLOOKUP($H621,#REF!,11,FALSE),0)</f>
        <v>0</v>
      </c>
      <c r="AR621" s="42">
        <f>IFERROR(VLOOKUP($H621,#REF!,12,FALSE),0)</f>
        <v>0</v>
      </c>
      <c r="AS621" s="34">
        <f>IFERROR(VLOOKUP($H621,#REF!,13,FALSE),0)</f>
        <v>0</v>
      </c>
      <c r="AT621" s="34">
        <f>IFERROR(VLOOKUP($H621,#REF!,14,FALSE),0)</f>
        <v>0</v>
      </c>
      <c r="AU621" s="42">
        <f>IFERROR(VLOOKUP($H621,#REF!,15,FALSE),0)</f>
        <v>0</v>
      </c>
      <c r="AV621" s="34">
        <f>IFERROR(VLOOKUP($H621,#REF!,15,FALSE),0)</f>
        <v>0</v>
      </c>
      <c r="AW621" s="34">
        <f>IFERROR(VLOOKUP($H621,#REF!,16,FALSE),0)</f>
        <v>0</v>
      </c>
      <c r="AX621" s="42">
        <f>IFERROR(VLOOKUP($H621,#REF!,17,FALSE),0)</f>
        <v>0</v>
      </c>
    </row>
    <row r="622" spans="1:50" x14ac:dyDescent="0.3">
      <c r="A622" s="33" t="str">
        <f t="shared" si="36"/>
        <v>F -8340-2-403</v>
      </c>
      <c r="B622" s="33" t="str">
        <f>+'R&amp;E EXPORT'!B621</f>
        <v>WATER DIST-EQUIP-DUMP TRUCK</v>
      </c>
      <c r="C622" t="str">
        <f>IFERROR(VLOOKUP(A622,'MCSJ Export'!A:C,3,FALSE),"")</f>
        <v>Sub Account</v>
      </c>
      <c r="D622" s="37">
        <f t="shared" ca="1" si="37"/>
        <v>0</v>
      </c>
      <c r="E622" s="37">
        <f t="shared" ca="1" si="38"/>
        <v>0</v>
      </c>
      <c r="F622" s="37">
        <f t="shared" ca="1" si="39"/>
        <v>0</v>
      </c>
      <c r="G622" s="37"/>
      <c r="H622" s="33" t="str">
        <f>+'R&amp;E EXPORT'!A621</f>
        <v>F -8340-2-403</v>
      </c>
      <c r="I622" s="34">
        <f>IFERROR(VLOOKUP($H622,'Gen F Rev'!$A:$M,15,FALSE),0)</f>
        <v>0</v>
      </c>
      <c r="J622" s="34">
        <f>IFERROR(VLOOKUP($H622,'Gen F Rev'!$A:$M,16,FALSE),0)</f>
        <v>0</v>
      </c>
      <c r="K622" s="42">
        <f>IFERROR(VLOOKUP($H622,'Gen F Rev'!$A:$M,17,FALSE),0)</f>
        <v>0</v>
      </c>
      <c r="L622" s="34">
        <f>IFERROR(VLOOKUP($H622,'Gen F Exp'!$A:$E,15,FALSE),0)</f>
        <v>0</v>
      </c>
      <c r="M622" s="34">
        <f>IFERROR(VLOOKUP($H622,'Gen F Exp'!$A:$E,16,FALSE),0)</f>
        <v>0</v>
      </c>
      <c r="N622" s="42">
        <f>IFERROR(VLOOKUP($H622,'Gen F Exp'!$A:$E,17,FALSE),0)</f>
        <v>0</v>
      </c>
      <c r="O622" s="34">
        <f>IFERROR(VLOOKUP($H622,'Water F Rev'!$A:$L,15,FALSE),0)</f>
        <v>0</v>
      </c>
      <c r="P622" s="34">
        <f>IFERROR(VLOOKUP($H622,'Water F Rev'!$A:$L,16,FALSE),0)</f>
        <v>0</v>
      </c>
      <c r="Q622" s="42">
        <f>IFERROR(VLOOKUP($H622,'Water F Rev'!$A:$L,17,FALSE),0)</f>
        <v>0</v>
      </c>
      <c r="R622" s="34">
        <f>IFERROR(VLOOKUP($H622,'Water F Exp'!$A:$K,15,FALSE),0)</f>
        <v>0</v>
      </c>
      <c r="S622" s="34">
        <f>IFERROR(VLOOKUP($H622,'Water F Exp'!$A:$K,16,FALSE),0)</f>
        <v>0</v>
      </c>
      <c r="T622" s="42">
        <f>IFERROR(VLOOKUP($H622,'Water F Exp'!$A:$K,17,FALSE),0)</f>
        <v>0</v>
      </c>
      <c r="U622" s="34">
        <f ca="1">IFERROR(VLOOKUP($H622,'Sewer F Rev'!$A:$E,15,FALSE),0)</f>
        <v>0</v>
      </c>
      <c r="V622" s="34">
        <f ca="1">IFERROR(VLOOKUP($H622,'Sewer F Rev'!$A:$E,16,FALSE),0)</f>
        <v>0</v>
      </c>
      <c r="W622" s="42">
        <f ca="1">IFERROR(VLOOKUP($H622,'Sewer F Rev'!$A:$E,17,FALSE),0)</f>
        <v>0</v>
      </c>
      <c r="X622" s="34">
        <f>IFERROR(VLOOKUP($H622,'Sewer F Exp'!$A:$B,15,FALSE),0)</f>
        <v>0</v>
      </c>
      <c r="Y622" s="34">
        <f>IFERROR(VLOOKUP($H622,'Sewer F Exp'!$A:$B,16,FALSE),0)</f>
        <v>0</v>
      </c>
      <c r="Z622" s="42">
        <f>IFERROR(VLOOKUP($H622,'Sewer F Exp'!$A:$B,17,FALSE),0)</f>
        <v>0</v>
      </c>
      <c r="AA622" s="34">
        <f>IFERROR(VLOOKUP($H622,'Refuse F Rev'!$A:$E,15,FALSE),0)</f>
        <v>0</v>
      </c>
      <c r="AB622" s="34">
        <f>IFERROR(VLOOKUP($H622,'Refuse F Rev'!$A:$E,16,FALSE),0)</f>
        <v>0</v>
      </c>
      <c r="AC622" s="42">
        <f>IFERROR(VLOOKUP($H622,'Refuse F Rev'!$A:$E,17,FALSE),0)</f>
        <v>0</v>
      </c>
      <c r="AD622" s="34">
        <f>IFERROR(VLOOKUP($H622,'Refuse F Exp'!$A:$E,15,FALSE),0)</f>
        <v>0</v>
      </c>
      <c r="AE622" s="34">
        <f>IFERROR(VLOOKUP($H622,'Refuse F Exp'!$A:$E,16,FALSE),0)</f>
        <v>0</v>
      </c>
      <c r="AF622" s="42">
        <f>IFERROR(VLOOKUP($H622,'Refuse F Exp'!$A:$E,17,FALSE),0)</f>
        <v>0</v>
      </c>
      <c r="AG622" s="34">
        <f>IFERROR(VLOOKUP($H622,#REF!,10,FALSE),0)</f>
        <v>0</v>
      </c>
      <c r="AH622" s="34">
        <f>IFERROR(VLOOKUP($H622,#REF!,11,FALSE),0)</f>
        <v>0</v>
      </c>
      <c r="AI622" s="42">
        <f>IFERROR(VLOOKUP($H622,#REF!,12,FALSE),0)</f>
        <v>0</v>
      </c>
      <c r="AJ622" s="34">
        <f>IFERROR(VLOOKUP($H622,#REF!,10,FALSE),0)</f>
        <v>0</v>
      </c>
      <c r="AK622" s="34">
        <f>IFERROR(VLOOKUP($H622,#REF!,11,FALSE),0)</f>
        <v>0</v>
      </c>
      <c r="AL622" s="42">
        <f>IFERROR(VLOOKUP($H622,#REF!,12,FALSE),0)</f>
        <v>0</v>
      </c>
      <c r="AM622" s="34">
        <f>IFERROR(VLOOKUP($H622,#REF!,10,FALSE),0)</f>
        <v>0</v>
      </c>
      <c r="AN622" s="34">
        <f>IFERROR(VLOOKUP($H622,#REF!,11,FALSE),0)</f>
        <v>0</v>
      </c>
      <c r="AO622" s="42">
        <f>IFERROR(VLOOKUP($H622,#REF!,12,FALSE),0)</f>
        <v>0</v>
      </c>
      <c r="AP622" s="34">
        <f>IFERROR(VLOOKUP($H622,#REF!,10,FALSE),0)</f>
        <v>0</v>
      </c>
      <c r="AQ622" s="34">
        <f>IFERROR(VLOOKUP($H622,#REF!,11,FALSE),0)</f>
        <v>0</v>
      </c>
      <c r="AR622" s="42">
        <f>IFERROR(VLOOKUP($H622,#REF!,12,FALSE),0)</f>
        <v>0</v>
      </c>
      <c r="AS622" s="34">
        <f>IFERROR(VLOOKUP($H622,#REF!,13,FALSE),0)</f>
        <v>0</v>
      </c>
      <c r="AT622" s="34">
        <f>IFERROR(VLOOKUP($H622,#REF!,14,FALSE),0)</f>
        <v>0</v>
      </c>
      <c r="AU622" s="42">
        <f>IFERROR(VLOOKUP($H622,#REF!,15,FALSE),0)</f>
        <v>0</v>
      </c>
      <c r="AV622" s="34">
        <f>IFERROR(VLOOKUP($H622,#REF!,15,FALSE),0)</f>
        <v>0</v>
      </c>
      <c r="AW622" s="34">
        <f>IFERROR(VLOOKUP($H622,#REF!,16,FALSE),0)</f>
        <v>0</v>
      </c>
      <c r="AX622" s="42">
        <f>IFERROR(VLOOKUP($H622,#REF!,17,FALSE),0)</f>
        <v>0</v>
      </c>
    </row>
    <row r="623" spans="1:50" x14ac:dyDescent="0.3">
      <c r="A623" s="33" t="str">
        <f t="shared" si="36"/>
        <v>F -8340-2-502</v>
      </c>
      <c r="B623" s="33" t="str">
        <f>+'R&amp;E EXPORT'!B622</f>
        <v>WATER DIST-EQUIP-SMALL TOOLS</v>
      </c>
      <c r="C623" t="str">
        <f>IFERROR(VLOOKUP(A623,'MCSJ Export'!A:C,3,FALSE),"")</f>
        <v>Sub Account</v>
      </c>
      <c r="D623" s="37">
        <f t="shared" ca="1" si="37"/>
        <v>0</v>
      </c>
      <c r="E623" s="37">
        <f t="shared" ca="1" si="38"/>
        <v>0</v>
      </c>
      <c r="F623" s="37">
        <f t="shared" ca="1" si="39"/>
        <v>0</v>
      </c>
      <c r="G623" s="37"/>
      <c r="H623" s="33" t="str">
        <f>+'R&amp;E EXPORT'!A622</f>
        <v>F -8340-2-502</v>
      </c>
      <c r="I623" s="34">
        <f>IFERROR(VLOOKUP($H623,'Gen F Rev'!$A:$M,15,FALSE),0)</f>
        <v>0</v>
      </c>
      <c r="J623" s="34">
        <f>IFERROR(VLOOKUP($H623,'Gen F Rev'!$A:$M,16,FALSE),0)</f>
        <v>0</v>
      </c>
      <c r="K623" s="42">
        <f>IFERROR(VLOOKUP($H623,'Gen F Rev'!$A:$M,17,FALSE),0)</f>
        <v>0</v>
      </c>
      <c r="L623" s="34">
        <f>IFERROR(VLOOKUP($H623,'Gen F Exp'!$A:$E,15,FALSE),0)</f>
        <v>0</v>
      </c>
      <c r="M623" s="34">
        <f>IFERROR(VLOOKUP($H623,'Gen F Exp'!$A:$E,16,FALSE),0)</f>
        <v>0</v>
      </c>
      <c r="N623" s="42">
        <f>IFERROR(VLOOKUP($H623,'Gen F Exp'!$A:$E,17,FALSE),0)</f>
        <v>0</v>
      </c>
      <c r="O623" s="34">
        <f>IFERROR(VLOOKUP($H623,'Water F Rev'!$A:$L,15,FALSE),0)</f>
        <v>0</v>
      </c>
      <c r="P623" s="34">
        <f>IFERROR(VLOOKUP($H623,'Water F Rev'!$A:$L,16,FALSE),0)</f>
        <v>0</v>
      </c>
      <c r="Q623" s="42">
        <f>IFERROR(VLOOKUP($H623,'Water F Rev'!$A:$L,17,FALSE),0)</f>
        <v>0</v>
      </c>
      <c r="R623" s="34">
        <f>IFERROR(VLOOKUP($H623,'Water F Exp'!$A:$K,15,FALSE),0)</f>
        <v>0</v>
      </c>
      <c r="S623" s="34">
        <f>IFERROR(VLOOKUP($H623,'Water F Exp'!$A:$K,16,FALSE),0)</f>
        <v>0</v>
      </c>
      <c r="T623" s="42">
        <f>IFERROR(VLOOKUP($H623,'Water F Exp'!$A:$K,17,FALSE),0)</f>
        <v>0</v>
      </c>
      <c r="U623" s="34">
        <f ca="1">IFERROR(VLOOKUP($H623,'Sewer F Rev'!$A:$E,15,FALSE),0)</f>
        <v>0</v>
      </c>
      <c r="V623" s="34">
        <f ca="1">IFERROR(VLOOKUP($H623,'Sewer F Rev'!$A:$E,16,FALSE),0)</f>
        <v>0</v>
      </c>
      <c r="W623" s="42">
        <f ca="1">IFERROR(VLOOKUP($H623,'Sewer F Rev'!$A:$E,17,FALSE),0)</f>
        <v>0</v>
      </c>
      <c r="X623" s="34">
        <f>IFERROR(VLOOKUP($H623,'Sewer F Exp'!$A:$B,15,FALSE),0)</f>
        <v>0</v>
      </c>
      <c r="Y623" s="34">
        <f>IFERROR(VLOOKUP($H623,'Sewer F Exp'!$A:$B,16,FALSE),0)</f>
        <v>0</v>
      </c>
      <c r="Z623" s="42">
        <f>IFERROR(VLOOKUP($H623,'Sewer F Exp'!$A:$B,17,FALSE),0)</f>
        <v>0</v>
      </c>
      <c r="AA623" s="34">
        <f>IFERROR(VLOOKUP($H623,'Refuse F Rev'!$A:$E,15,FALSE),0)</f>
        <v>0</v>
      </c>
      <c r="AB623" s="34">
        <f>IFERROR(VLOOKUP($H623,'Refuse F Rev'!$A:$E,16,FALSE),0)</f>
        <v>0</v>
      </c>
      <c r="AC623" s="42">
        <f>IFERROR(VLOOKUP($H623,'Refuse F Rev'!$A:$E,17,FALSE),0)</f>
        <v>0</v>
      </c>
      <c r="AD623" s="34">
        <f>IFERROR(VLOOKUP($H623,'Refuse F Exp'!$A:$E,15,FALSE),0)</f>
        <v>0</v>
      </c>
      <c r="AE623" s="34">
        <f>IFERROR(VLOOKUP($H623,'Refuse F Exp'!$A:$E,16,FALSE),0)</f>
        <v>0</v>
      </c>
      <c r="AF623" s="42">
        <f>IFERROR(VLOOKUP($H623,'Refuse F Exp'!$A:$E,17,FALSE),0)</f>
        <v>0</v>
      </c>
      <c r="AG623" s="34">
        <f>IFERROR(VLOOKUP($H623,#REF!,10,FALSE),0)</f>
        <v>0</v>
      </c>
      <c r="AH623" s="34">
        <f>IFERROR(VLOOKUP($H623,#REF!,11,FALSE),0)</f>
        <v>0</v>
      </c>
      <c r="AI623" s="42">
        <f>IFERROR(VLOOKUP($H623,#REF!,12,FALSE),0)</f>
        <v>0</v>
      </c>
      <c r="AJ623" s="34">
        <f>IFERROR(VLOOKUP($H623,#REF!,10,FALSE),0)</f>
        <v>0</v>
      </c>
      <c r="AK623" s="34">
        <f>IFERROR(VLOOKUP($H623,#REF!,11,FALSE),0)</f>
        <v>0</v>
      </c>
      <c r="AL623" s="42">
        <f>IFERROR(VLOOKUP($H623,#REF!,12,FALSE),0)</f>
        <v>0</v>
      </c>
      <c r="AM623" s="34">
        <f>IFERROR(VLOOKUP($H623,#REF!,10,FALSE),0)</f>
        <v>0</v>
      </c>
      <c r="AN623" s="34">
        <f>IFERROR(VLOOKUP($H623,#REF!,11,FALSE),0)</f>
        <v>0</v>
      </c>
      <c r="AO623" s="42">
        <f>IFERROR(VLOOKUP($H623,#REF!,12,FALSE),0)</f>
        <v>0</v>
      </c>
      <c r="AP623" s="34">
        <f>IFERROR(VLOOKUP($H623,#REF!,10,FALSE),0)</f>
        <v>0</v>
      </c>
      <c r="AQ623" s="34">
        <f>IFERROR(VLOOKUP($H623,#REF!,11,FALSE),0)</f>
        <v>0</v>
      </c>
      <c r="AR623" s="42">
        <f>IFERROR(VLOOKUP($H623,#REF!,12,FALSE),0)</f>
        <v>0</v>
      </c>
      <c r="AS623" s="34">
        <f>IFERROR(VLOOKUP($H623,#REF!,13,FALSE),0)</f>
        <v>0</v>
      </c>
      <c r="AT623" s="34">
        <f>IFERROR(VLOOKUP($H623,#REF!,14,FALSE),0)</f>
        <v>0</v>
      </c>
      <c r="AU623" s="42">
        <f>IFERROR(VLOOKUP($H623,#REF!,15,FALSE),0)</f>
        <v>0</v>
      </c>
      <c r="AV623" s="34">
        <f>IFERROR(VLOOKUP($H623,#REF!,15,FALSE),0)</f>
        <v>0</v>
      </c>
      <c r="AW623" s="34">
        <f>IFERROR(VLOOKUP($H623,#REF!,16,FALSE),0)</f>
        <v>0</v>
      </c>
      <c r="AX623" s="42">
        <f>IFERROR(VLOOKUP($H623,#REF!,17,FALSE),0)</f>
        <v>0</v>
      </c>
    </row>
    <row r="624" spans="1:50" x14ac:dyDescent="0.3">
      <c r="A624" s="33" t="str">
        <f t="shared" si="36"/>
        <v>F -8340-2-503</v>
      </c>
      <c r="B624" s="33" t="str">
        <f>+'R&amp;E EXPORT'!B623</f>
        <v>WATER DIST-EQUIP-SMALL EQUIPMENT</v>
      </c>
      <c r="C624" t="str">
        <f>IFERROR(VLOOKUP(A624,'MCSJ Export'!A:C,3,FALSE),"")</f>
        <v>Sub Account</v>
      </c>
      <c r="D624" s="37">
        <f t="shared" ca="1" si="37"/>
        <v>0</v>
      </c>
      <c r="E624" s="37">
        <f t="shared" ca="1" si="38"/>
        <v>0</v>
      </c>
      <c r="F624" s="37">
        <f t="shared" ca="1" si="39"/>
        <v>0</v>
      </c>
      <c r="G624" s="37"/>
      <c r="H624" s="33" t="str">
        <f>+'R&amp;E EXPORT'!A623</f>
        <v>F -8340-2-503</v>
      </c>
      <c r="I624" s="34">
        <f>IFERROR(VLOOKUP($H624,'Gen F Rev'!$A:$M,15,FALSE),0)</f>
        <v>0</v>
      </c>
      <c r="J624" s="34">
        <f>IFERROR(VLOOKUP($H624,'Gen F Rev'!$A:$M,16,FALSE),0)</f>
        <v>0</v>
      </c>
      <c r="K624" s="42">
        <f>IFERROR(VLOOKUP($H624,'Gen F Rev'!$A:$M,17,FALSE),0)</f>
        <v>0</v>
      </c>
      <c r="L624" s="34">
        <f>IFERROR(VLOOKUP($H624,'Gen F Exp'!$A:$E,15,FALSE),0)</f>
        <v>0</v>
      </c>
      <c r="M624" s="34">
        <f>IFERROR(VLOOKUP($H624,'Gen F Exp'!$A:$E,16,FALSE),0)</f>
        <v>0</v>
      </c>
      <c r="N624" s="42">
        <f>IFERROR(VLOOKUP($H624,'Gen F Exp'!$A:$E,17,FALSE),0)</f>
        <v>0</v>
      </c>
      <c r="O624" s="34">
        <f>IFERROR(VLOOKUP($H624,'Water F Rev'!$A:$L,15,FALSE),0)</f>
        <v>0</v>
      </c>
      <c r="P624" s="34">
        <f>IFERROR(VLOOKUP($H624,'Water F Rev'!$A:$L,16,FALSE),0)</f>
        <v>0</v>
      </c>
      <c r="Q624" s="42">
        <f>IFERROR(VLOOKUP($H624,'Water F Rev'!$A:$L,17,FALSE),0)</f>
        <v>0</v>
      </c>
      <c r="R624" s="34">
        <f>IFERROR(VLOOKUP($H624,'Water F Exp'!$A:$K,15,FALSE),0)</f>
        <v>0</v>
      </c>
      <c r="S624" s="34">
        <f>IFERROR(VLOOKUP($H624,'Water F Exp'!$A:$K,16,FALSE),0)</f>
        <v>0</v>
      </c>
      <c r="T624" s="42">
        <f>IFERROR(VLOOKUP($H624,'Water F Exp'!$A:$K,17,FALSE),0)</f>
        <v>0</v>
      </c>
      <c r="U624" s="34">
        <f ca="1">IFERROR(VLOOKUP($H624,'Sewer F Rev'!$A:$E,15,FALSE),0)</f>
        <v>0</v>
      </c>
      <c r="V624" s="34">
        <f ca="1">IFERROR(VLOOKUP($H624,'Sewer F Rev'!$A:$E,16,FALSE),0)</f>
        <v>0</v>
      </c>
      <c r="W624" s="42">
        <f ca="1">IFERROR(VLOOKUP($H624,'Sewer F Rev'!$A:$E,17,FALSE),0)</f>
        <v>0</v>
      </c>
      <c r="X624" s="34">
        <f>IFERROR(VLOOKUP($H624,'Sewer F Exp'!$A:$B,15,FALSE),0)</f>
        <v>0</v>
      </c>
      <c r="Y624" s="34">
        <f>IFERROR(VLOOKUP($H624,'Sewer F Exp'!$A:$B,16,FALSE),0)</f>
        <v>0</v>
      </c>
      <c r="Z624" s="42">
        <f>IFERROR(VLOOKUP($H624,'Sewer F Exp'!$A:$B,17,FALSE),0)</f>
        <v>0</v>
      </c>
      <c r="AA624" s="34">
        <f>IFERROR(VLOOKUP($H624,'Refuse F Rev'!$A:$E,15,FALSE),0)</f>
        <v>0</v>
      </c>
      <c r="AB624" s="34">
        <f>IFERROR(VLOOKUP($H624,'Refuse F Rev'!$A:$E,16,FALSE),0)</f>
        <v>0</v>
      </c>
      <c r="AC624" s="42">
        <f>IFERROR(VLOOKUP($H624,'Refuse F Rev'!$A:$E,17,FALSE),0)</f>
        <v>0</v>
      </c>
      <c r="AD624" s="34">
        <f>IFERROR(VLOOKUP($H624,'Refuse F Exp'!$A:$E,15,FALSE),0)</f>
        <v>0</v>
      </c>
      <c r="AE624" s="34">
        <f>IFERROR(VLOOKUP($H624,'Refuse F Exp'!$A:$E,16,FALSE),0)</f>
        <v>0</v>
      </c>
      <c r="AF624" s="42">
        <f>IFERROR(VLOOKUP($H624,'Refuse F Exp'!$A:$E,17,FALSE),0)</f>
        <v>0</v>
      </c>
      <c r="AG624" s="34">
        <f>IFERROR(VLOOKUP($H624,#REF!,10,FALSE),0)</f>
        <v>0</v>
      </c>
      <c r="AH624" s="34">
        <f>IFERROR(VLOOKUP($H624,#REF!,11,FALSE),0)</f>
        <v>0</v>
      </c>
      <c r="AI624" s="42">
        <f>IFERROR(VLOOKUP($H624,#REF!,12,FALSE),0)</f>
        <v>0</v>
      </c>
      <c r="AJ624" s="34">
        <f>IFERROR(VLOOKUP($H624,#REF!,10,FALSE),0)</f>
        <v>0</v>
      </c>
      <c r="AK624" s="34">
        <f>IFERROR(VLOOKUP($H624,#REF!,11,FALSE),0)</f>
        <v>0</v>
      </c>
      <c r="AL624" s="42">
        <f>IFERROR(VLOOKUP($H624,#REF!,12,FALSE),0)</f>
        <v>0</v>
      </c>
      <c r="AM624" s="34">
        <f>IFERROR(VLOOKUP($H624,#REF!,10,FALSE),0)</f>
        <v>0</v>
      </c>
      <c r="AN624" s="34">
        <f>IFERROR(VLOOKUP($H624,#REF!,11,FALSE),0)</f>
        <v>0</v>
      </c>
      <c r="AO624" s="42">
        <f>IFERROR(VLOOKUP($H624,#REF!,12,FALSE),0)</f>
        <v>0</v>
      </c>
      <c r="AP624" s="34">
        <f>IFERROR(VLOOKUP($H624,#REF!,10,FALSE),0)</f>
        <v>0</v>
      </c>
      <c r="AQ624" s="34">
        <f>IFERROR(VLOOKUP($H624,#REF!,11,FALSE),0)</f>
        <v>0</v>
      </c>
      <c r="AR624" s="42">
        <f>IFERROR(VLOOKUP($H624,#REF!,12,FALSE),0)</f>
        <v>0</v>
      </c>
      <c r="AS624" s="34">
        <f>IFERROR(VLOOKUP($H624,#REF!,13,FALSE),0)</f>
        <v>0</v>
      </c>
      <c r="AT624" s="34">
        <f>IFERROR(VLOOKUP($H624,#REF!,14,FALSE),0)</f>
        <v>0</v>
      </c>
      <c r="AU624" s="42">
        <f>IFERROR(VLOOKUP($H624,#REF!,15,FALSE),0)</f>
        <v>0</v>
      </c>
      <c r="AV624" s="34">
        <f>IFERROR(VLOOKUP($H624,#REF!,15,FALSE),0)</f>
        <v>0</v>
      </c>
      <c r="AW624" s="34">
        <f>IFERROR(VLOOKUP($H624,#REF!,16,FALSE),0)</f>
        <v>0</v>
      </c>
      <c r="AX624" s="42">
        <f>IFERROR(VLOOKUP($H624,#REF!,17,FALSE),0)</f>
        <v>0</v>
      </c>
    </row>
    <row r="625" spans="1:50" x14ac:dyDescent="0.3">
      <c r="A625" s="33" t="str">
        <f t="shared" si="36"/>
        <v>F -8340-2-610</v>
      </c>
      <c r="B625" s="33" t="str">
        <f>+'R&amp;E EXPORT'!B624</f>
        <v>WATER DIST-EQUIP-METERS</v>
      </c>
      <c r="C625" t="str">
        <f>IFERROR(VLOOKUP(A625,'MCSJ Export'!A:C,3,FALSE),"")</f>
        <v>Sub Account</v>
      </c>
      <c r="D625" s="37">
        <f t="shared" ca="1" si="37"/>
        <v>0</v>
      </c>
      <c r="E625" s="37">
        <f t="shared" ca="1" si="38"/>
        <v>0</v>
      </c>
      <c r="F625" s="37">
        <f t="shared" ca="1" si="39"/>
        <v>0</v>
      </c>
      <c r="G625" s="37"/>
      <c r="H625" s="33" t="str">
        <f>+'R&amp;E EXPORT'!A624</f>
        <v>F -8340-2-610</v>
      </c>
      <c r="I625" s="34">
        <f>IFERROR(VLOOKUP($H625,'Gen F Rev'!$A:$M,15,FALSE),0)</f>
        <v>0</v>
      </c>
      <c r="J625" s="34">
        <f>IFERROR(VLOOKUP($H625,'Gen F Rev'!$A:$M,16,FALSE),0)</f>
        <v>0</v>
      </c>
      <c r="K625" s="42">
        <f>IFERROR(VLOOKUP($H625,'Gen F Rev'!$A:$M,17,FALSE),0)</f>
        <v>0</v>
      </c>
      <c r="L625" s="34">
        <f>IFERROR(VLOOKUP($H625,'Gen F Exp'!$A:$E,15,FALSE),0)</f>
        <v>0</v>
      </c>
      <c r="M625" s="34">
        <f>IFERROR(VLOOKUP($H625,'Gen F Exp'!$A:$E,16,FALSE),0)</f>
        <v>0</v>
      </c>
      <c r="N625" s="42">
        <f>IFERROR(VLOOKUP($H625,'Gen F Exp'!$A:$E,17,FALSE),0)</f>
        <v>0</v>
      </c>
      <c r="O625" s="34">
        <f>IFERROR(VLOOKUP($H625,'Water F Rev'!$A:$L,15,FALSE),0)</f>
        <v>0</v>
      </c>
      <c r="P625" s="34">
        <f>IFERROR(VLOOKUP($H625,'Water F Rev'!$A:$L,16,FALSE),0)</f>
        <v>0</v>
      </c>
      <c r="Q625" s="42">
        <f>IFERROR(VLOOKUP($H625,'Water F Rev'!$A:$L,17,FALSE),0)</f>
        <v>0</v>
      </c>
      <c r="R625" s="34">
        <f>IFERROR(VLOOKUP($H625,'Water F Exp'!$A:$K,15,FALSE),0)</f>
        <v>0</v>
      </c>
      <c r="S625" s="34">
        <f>IFERROR(VLOOKUP($H625,'Water F Exp'!$A:$K,16,FALSE),0)</f>
        <v>0</v>
      </c>
      <c r="T625" s="42">
        <f>IFERROR(VLOOKUP($H625,'Water F Exp'!$A:$K,17,FALSE),0)</f>
        <v>0</v>
      </c>
      <c r="U625" s="34">
        <f ca="1">IFERROR(VLOOKUP($H625,'Sewer F Rev'!$A:$E,15,FALSE),0)</f>
        <v>0</v>
      </c>
      <c r="V625" s="34">
        <f ca="1">IFERROR(VLOOKUP($H625,'Sewer F Rev'!$A:$E,16,FALSE),0)</f>
        <v>0</v>
      </c>
      <c r="W625" s="42">
        <f ca="1">IFERROR(VLOOKUP($H625,'Sewer F Rev'!$A:$E,17,FALSE),0)</f>
        <v>0</v>
      </c>
      <c r="X625" s="34">
        <f>IFERROR(VLOOKUP($H625,'Sewer F Exp'!$A:$B,15,FALSE),0)</f>
        <v>0</v>
      </c>
      <c r="Y625" s="34">
        <f>IFERROR(VLOOKUP($H625,'Sewer F Exp'!$A:$B,16,FALSE),0)</f>
        <v>0</v>
      </c>
      <c r="Z625" s="42">
        <f>IFERROR(VLOOKUP($H625,'Sewer F Exp'!$A:$B,17,FALSE),0)</f>
        <v>0</v>
      </c>
      <c r="AA625" s="34">
        <f>IFERROR(VLOOKUP($H625,'Refuse F Rev'!$A:$E,15,FALSE),0)</f>
        <v>0</v>
      </c>
      <c r="AB625" s="34">
        <f>IFERROR(VLOOKUP($H625,'Refuse F Rev'!$A:$E,16,FALSE),0)</f>
        <v>0</v>
      </c>
      <c r="AC625" s="42">
        <f>IFERROR(VLOOKUP($H625,'Refuse F Rev'!$A:$E,17,FALSE),0)</f>
        <v>0</v>
      </c>
      <c r="AD625" s="34">
        <f>IFERROR(VLOOKUP($H625,'Refuse F Exp'!$A:$E,15,FALSE),0)</f>
        <v>0</v>
      </c>
      <c r="AE625" s="34">
        <f>IFERROR(VLOOKUP($H625,'Refuse F Exp'!$A:$E,16,FALSE),0)</f>
        <v>0</v>
      </c>
      <c r="AF625" s="42">
        <f>IFERROR(VLOOKUP($H625,'Refuse F Exp'!$A:$E,17,FALSE),0)</f>
        <v>0</v>
      </c>
      <c r="AG625" s="34">
        <f>IFERROR(VLOOKUP($H625,#REF!,10,FALSE),0)</f>
        <v>0</v>
      </c>
      <c r="AH625" s="34">
        <f>IFERROR(VLOOKUP($H625,#REF!,11,FALSE),0)</f>
        <v>0</v>
      </c>
      <c r="AI625" s="42">
        <f>IFERROR(VLOOKUP($H625,#REF!,12,FALSE),0)</f>
        <v>0</v>
      </c>
      <c r="AJ625" s="34">
        <f>IFERROR(VLOOKUP($H625,#REF!,10,FALSE),0)</f>
        <v>0</v>
      </c>
      <c r="AK625" s="34">
        <f>IFERROR(VLOOKUP($H625,#REF!,11,FALSE),0)</f>
        <v>0</v>
      </c>
      <c r="AL625" s="42">
        <f>IFERROR(VLOOKUP($H625,#REF!,12,FALSE),0)</f>
        <v>0</v>
      </c>
      <c r="AM625" s="34">
        <f>IFERROR(VLOOKUP($H625,#REF!,10,FALSE),0)</f>
        <v>0</v>
      </c>
      <c r="AN625" s="34">
        <f>IFERROR(VLOOKUP($H625,#REF!,11,FALSE),0)</f>
        <v>0</v>
      </c>
      <c r="AO625" s="42">
        <f>IFERROR(VLOOKUP($H625,#REF!,12,FALSE),0)</f>
        <v>0</v>
      </c>
      <c r="AP625" s="34">
        <f>IFERROR(VLOOKUP($H625,#REF!,10,FALSE),0)</f>
        <v>0</v>
      </c>
      <c r="AQ625" s="34">
        <f>IFERROR(VLOOKUP($H625,#REF!,11,FALSE),0)</f>
        <v>0</v>
      </c>
      <c r="AR625" s="42">
        <f>IFERROR(VLOOKUP($H625,#REF!,12,FALSE),0)</f>
        <v>0</v>
      </c>
      <c r="AS625" s="34">
        <f>IFERROR(VLOOKUP($H625,#REF!,13,FALSE),0)</f>
        <v>0</v>
      </c>
      <c r="AT625" s="34">
        <f>IFERROR(VLOOKUP($H625,#REF!,14,FALSE),0)</f>
        <v>0</v>
      </c>
      <c r="AU625" s="42">
        <f>IFERROR(VLOOKUP($H625,#REF!,15,FALSE),0)</f>
        <v>0</v>
      </c>
      <c r="AV625" s="34">
        <f>IFERROR(VLOOKUP($H625,#REF!,15,FALSE),0)</f>
        <v>0</v>
      </c>
      <c r="AW625" s="34">
        <f>IFERROR(VLOOKUP($H625,#REF!,16,FALSE),0)</f>
        <v>0</v>
      </c>
      <c r="AX625" s="42">
        <f>IFERROR(VLOOKUP($H625,#REF!,17,FALSE),0)</f>
        <v>0</v>
      </c>
    </row>
    <row r="626" spans="1:50" x14ac:dyDescent="0.3">
      <c r="A626" s="33" t="str">
        <f t="shared" si="36"/>
        <v>F -8340-4-153</v>
      </c>
      <c r="B626" s="33" t="str">
        <f>+'R&amp;E EXPORT'!B625</f>
        <v>WATER DIST-EQUIP RENTAL</v>
      </c>
      <c r="C626" t="str">
        <f>IFERROR(VLOOKUP(A626,'MCSJ Export'!A:C,3,FALSE),"")</f>
        <v>Sub Account</v>
      </c>
      <c r="D626" s="37">
        <f t="shared" ca="1" si="37"/>
        <v>0</v>
      </c>
      <c r="E626" s="37">
        <f t="shared" ca="1" si="38"/>
        <v>0</v>
      </c>
      <c r="F626" s="37">
        <f t="shared" ca="1" si="39"/>
        <v>0</v>
      </c>
      <c r="G626" s="37"/>
      <c r="H626" s="33" t="str">
        <f>+'R&amp;E EXPORT'!A625</f>
        <v>F -8340-4-153</v>
      </c>
      <c r="I626" s="34">
        <f>IFERROR(VLOOKUP($H626,'Gen F Rev'!$A:$M,15,FALSE),0)</f>
        <v>0</v>
      </c>
      <c r="J626" s="34">
        <f>IFERROR(VLOOKUP($H626,'Gen F Rev'!$A:$M,16,FALSE),0)</f>
        <v>0</v>
      </c>
      <c r="K626" s="42">
        <f>IFERROR(VLOOKUP($H626,'Gen F Rev'!$A:$M,17,FALSE),0)</f>
        <v>0</v>
      </c>
      <c r="L626" s="34">
        <f>IFERROR(VLOOKUP($H626,'Gen F Exp'!$A:$E,15,FALSE),0)</f>
        <v>0</v>
      </c>
      <c r="M626" s="34">
        <f>IFERROR(VLOOKUP($H626,'Gen F Exp'!$A:$E,16,FALSE),0)</f>
        <v>0</v>
      </c>
      <c r="N626" s="42">
        <f>IFERROR(VLOOKUP($H626,'Gen F Exp'!$A:$E,17,FALSE),0)</f>
        <v>0</v>
      </c>
      <c r="O626" s="34">
        <f>IFERROR(VLOOKUP($H626,'Water F Rev'!$A:$L,15,FALSE),0)</f>
        <v>0</v>
      </c>
      <c r="P626" s="34">
        <f>IFERROR(VLOOKUP($H626,'Water F Rev'!$A:$L,16,FALSE),0)</f>
        <v>0</v>
      </c>
      <c r="Q626" s="42">
        <f>IFERROR(VLOOKUP($H626,'Water F Rev'!$A:$L,17,FALSE),0)</f>
        <v>0</v>
      </c>
      <c r="R626" s="34">
        <f>IFERROR(VLOOKUP($H626,'Water F Exp'!$A:$K,15,FALSE),0)</f>
        <v>0</v>
      </c>
      <c r="S626" s="34">
        <f>IFERROR(VLOOKUP($H626,'Water F Exp'!$A:$K,16,FALSE),0)</f>
        <v>0</v>
      </c>
      <c r="T626" s="42">
        <f>IFERROR(VLOOKUP($H626,'Water F Exp'!$A:$K,17,FALSE),0)</f>
        <v>0</v>
      </c>
      <c r="U626" s="34">
        <f ca="1">IFERROR(VLOOKUP($H626,'Sewer F Rev'!$A:$E,15,FALSE),0)</f>
        <v>0</v>
      </c>
      <c r="V626" s="34">
        <f ca="1">IFERROR(VLOOKUP($H626,'Sewer F Rev'!$A:$E,16,FALSE),0)</f>
        <v>0</v>
      </c>
      <c r="W626" s="42">
        <f ca="1">IFERROR(VLOOKUP($H626,'Sewer F Rev'!$A:$E,17,FALSE),0)</f>
        <v>0</v>
      </c>
      <c r="X626" s="34">
        <f>IFERROR(VLOOKUP($H626,'Sewer F Exp'!$A:$B,15,FALSE),0)</f>
        <v>0</v>
      </c>
      <c r="Y626" s="34">
        <f>IFERROR(VLOOKUP($H626,'Sewer F Exp'!$A:$B,16,FALSE),0)</f>
        <v>0</v>
      </c>
      <c r="Z626" s="42">
        <f>IFERROR(VLOOKUP($H626,'Sewer F Exp'!$A:$B,17,FALSE),0)</f>
        <v>0</v>
      </c>
      <c r="AA626" s="34">
        <f>IFERROR(VLOOKUP($H626,'Refuse F Rev'!$A:$E,15,FALSE),0)</f>
        <v>0</v>
      </c>
      <c r="AB626" s="34">
        <f>IFERROR(VLOOKUP($H626,'Refuse F Rev'!$A:$E,16,FALSE),0)</f>
        <v>0</v>
      </c>
      <c r="AC626" s="42">
        <f>IFERROR(VLOOKUP($H626,'Refuse F Rev'!$A:$E,17,FALSE),0)</f>
        <v>0</v>
      </c>
      <c r="AD626" s="34">
        <f>IFERROR(VLOOKUP($H626,'Refuse F Exp'!$A:$E,15,FALSE),0)</f>
        <v>0</v>
      </c>
      <c r="AE626" s="34">
        <f>IFERROR(VLOOKUP($H626,'Refuse F Exp'!$A:$E,16,FALSE),0)</f>
        <v>0</v>
      </c>
      <c r="AF626" s="42">
        <f>IFERROR(VLOOKUP($H626,'Refuse F Exp'!$A:$E,17,FALSE),0)</f>
        <v>0</v>
      </c>
      <c r="AG626" s="34">
        <f>IFERROR(VLOOKUP($H626,#REF!,10,FALSE),0)</f>
        <v>0</v>
      </c>
      <c r="AH626" s="34">
        <f>IFERROR(VLOOKUP($H626,#REF!,11,FALSE),0)</f>
        <v>0</v>
      </c>
      <c r="AI626" s="42">
        <f>IFERROR(VLOOKUP($H626,#REF!,12,FALSE),0)</f>
        <v>0</v>
      </c>
      <c r="AJ626" s="34">
        <f>IFERROR(VLOOKUP($H626,#REF!,10,FALSE),0)</f>
        <v>0</v>
      </c>
      <c r="AK626" s="34">
        <f>IFERROR(VLOOKUP($H626,#REF!,11,FALSE),0)</f>
        <v>0</v>
      </c>
      <c r="AL626" s="42">
        <f>IFERROR(VLOOKUP($H626,#REF!,12,FALSE),0)</f>
        <v>0</v>
      </c>
      <c r="AM626" s="34">
        <f>IFERROR(VLOOKUP($H626,#REF!,10,FALSE),0)</f>
        <v>0</v>
      </c>
      <c r="AN626" s="34">
        <f>IFERROR(VLOOKUP($H626,#REF!,11,FALSE),0)</f>
        <v>0</v>
      </c>
      <c r="AO626" s="42">
        <f>IFERROR(VLOOKUP($H626,#REF!,12,FALSE),0)</f>
        <v>0</v>
      </c>
      <c r="AP626" s="34">
        <f>IFERROR(VLOOKUP($H626,#REF!,10,FALSE),0)</f>
        <v>0</v>
      </c>
      <c r="AQ626" s="34">
        <f>IFERROR(VLOOKUP($H626,#REF!,11,FALSE),0)</f>
        <v>0</v>
      </c>
      <c r="AR626" s="42">
        <f>IFERROR(VLOOKUP($H626,#REF!,12,FALSE),0)</f>
        <v>0</v>
      </c>
      <c r="AS626" s="34">
        <f>IFERROR(VLOOKUP($H626,#REF!,13,FALSE),0)</f>
        <v>0</v>
      </c>
      <c r="AT626" s="34">
        <f>IFERROR(VLOOKUP($H626,#REF!,14,FALSE),0)</f>
        <v>0</v>
      </c>
      <c r="AU626" s="42">
        <f>IFERROR(VLOOKUP($H626,#REF!,15,FALSE),0)</f>
        <v>0</v>
      </c>
      <c r="AV626" s="34">
        <f>IFERROR(VLOOKUP($H626,#REF!,15,FALSE),0)</f>
        <v>0</v>
      </c>
      <c r="AW626" s="34">
        <f>IFERROR(VLOOKUP($H626,#REF!,16,FALSE),0)</f>
        <v>0</v>
      </c>
      <c r="AX626" s="42">
        <f>IFERROR(VLOOKUP($H626,#REF!,17,FALSE),0)</f>
        <v>0</v>
      </c>
    </row>
    <row r="627" spans="1:50" x14ac:dyDescent="0.3">
      <c r="A627" s="33" t="str">
        <f t="shared" si="36"/>
        <v>F -8340-4-214</v>
      </c>
      <c r="B627" s="33" t="str">
        <f>+'R&amp;E EXPORT'!B626</f>
        <v>WATER DIST-CONCRETE REPLACEMENT</v>
      </c>
      <c r="C627" t="str">
        <f>IFERROR(VLOOKUP(A627,'MCSJ Export'!A:C,3,FALSE),"")</f>
        <v>Sub Account</v>
      </c>
      <c r="D627" s="37">
        <f t="shared" ca="1" si="37"/>
        <v>0</v>
      </c>
      <c r="E627" s="37">
        <f t="shared" ca="1" si="38"/>
        <v>0</v>
      </c>
      <c r="F627" s="37">
        <f t="shared" ca="1" si="39"/>
        <v>0</v>
      </c>
      <c r="G627" s="37"/>
      <c r="H627" s="33" t="str">
        <f>+'R&amp;E EXPORT'!A626</f>
        <v>F -8340-4-214</v>
      </c>
      <c r="I627" s="34">
        <f>IFERROR(VLOOKUP($H627,'Gen F Rev'!$A:$M,15,FALSE),0)</f>
        <v>0</v>
      </c>
      <c r="J627" s="34">
        <f>IFERROR(VLOOKUP($H627,'Gen F Rev'!$A:$M,16,FALSE),0)</f>
        <v>0</v>
      </c>
      <c r="K627" s="42">
        <f>IFERROR(VLOOKUP($H627,'Gen F Rev'!$A:$M,17,FALSE),0)</f>
        <v>0</v>
      </c>
      <c r="L627" s="34">
        <f>IFERROR(VLOOKUP($H627,'Gen F Exp'!$A:$E,15,FALSE),0)</f>
        <v>0</v>
      </c>
      <c r="M627" s="34">
        <f>IFERROR(VLOOKUP($H627,'Gen F Exp'!$A:$E,16,FALSE),0)</f>
        <v>0</v>
      </c>
      <c r="N627" s="42">
        <f>IFERROR(VLOOKUP($H627,'Gen F Exp'!$A:$E,17,FALSE),0)</f>
        <v>0</v>
      </c>
      <c r="O627" s="34">
        <f>IFERROR(VLOOKUP($H627,'Water F Rev'!$A:$L,15,FALSE),0)</f>
        <v>0</v>
      </c>
      <c r="P627" s="34">
        <f>IFERROR(VLOOKUP($H627,'Water F Rev'!$A:$L,16,FALSE),0)</f>
        <v>0</v>
      </c>
      <c r="Q627" s="42">
        <f>IFERROR(VLOOKUP($H627,'Water F Rev'!$A:$L,17,FALSE),0)</f>
        <v>0</v>
      </c>
      <c r="R627" s="34">
        <f>IFERROR(VLOOKUP($H627,'Water F Exp'!$A:$K,15,FALSE),0)</f>
        <v>0</v>
      </c>
      <c r="S627" s="34">
        <f>IFERROR(VLOOKUP($H627,'Water F Exp'!$A:$K,16,FALSE),0)</f>
        <v>0</v>
      </c>
      <c r="T627" s="42">
        <f>IFERROR(VLOOKUP($H627,'Water F Exp'!$A:$K,17,FALSE),0)</f>
        <v>0</v>
      </c>
      <c r="U627" s="34">
        <f ca="1">IFERROR(VLOOKUP($H627,'Sewer F Rev'!$A:$E,15,FALSE),0)</f>
        <v>0</v>
      </c>
      <c r="V627" s="34">
        <f ca="1">IFERROR(VLOOKUP($H627,'Sewer F Rev'!$A:$E,16,FALSE),0)</f>
        <v>0</v>
      </c>
      <c r="W627" s="42">
        <f ca="1">IFERROR(VLOOKUP($H627,'Sewer F Rev'!$A:$E,17,FALSE),0)</f>
        <v>0</v>
      </c>
      <c r="X627" s="34">
        <f>IFERROR(VLOOKUP($H627,'Sewer F Exp'!$A:$B,15,FALSE),0)</f>
        <v>0</v>
      </c>
      <c r="Y627" s="34">
        <f>IFERROR(VLOOKUP($H627,'Sewer F Exp'!$A:$B,16,FALSE),0)</f>
        <v>0</v>
      </c>
      <c r="Z627" s="42">
        <f>IFERROR(VLOOKUP($H627,'Sewer F Exp'!$A:$B,17,FALSE),0)</f>
        <v>0</v>
      </c>
      <c r="AA627" s="34">
        <f>IFERROR(VLOOKUP($H627,'Refuse F Rev'!$A:$E,15,FALSE),0)</f>
        <v>0</v>
      </c>
      <c r="AB627" s="34">
        <f>IFERROR(VLOOKUP($H627,'Refuse F Rev'!$A:$E,16,FALSE),0)</f>
        <v>0</v>
      </c>
      <c r="AC627" s="42">
        <f>IFERROR(VLOOKUP($H627,'Refuse F Rev'!$A:$E,17,FALSE),0)</f>
        <v>0</v>
      </c>
      <c r="AD627" s="34">
        <f>IFERROR(VLOOKUP($H627,'Refuse F Exp'!$A:$E,15,FALSE),0)</f>
        <v>0</v>
      </c>
      <c r="AE627" s="34">
        <f>IFERROR(VLOOKUP($H627,'Refuse F Exp'!$A:$E,16,FALSE),0)</f>
        <v>0</v>
      </c>
      <c r="AF627" s="42">
        <f>IFERROR(VLOOKUP($H627,'Refuse F Exp'!$A:$E,17,FALSE),0)</f>
        <v>0</v>
      </c>
      <c r="AG627" s="34">
        <f>IFERROR(VLOOKUP($H627,#REF!,10,FALSE),0)</f>
        <v>0</v>
      </c>
      <c r="AH627" s="34">
        <f>IFERROR(VLOOKUP($H627,#REF!,11,FALSE),0)</f>
        <v>0</v>
      </c>
      <c r="AI627" s="42">
        <f>IFERROR(VLOOKUP($H627,#REF!,12,FALSE),0)</f>
        <v>0</v>
      </c>
      <c r="AJ627" s="34">
        <f>IFERROR(VLOOKUP($H627,#REF!,10,FALSE),0)</f>
        <v>0</v>
      </c>
      <c r="AK627" s="34">
        <f>IFERROR(VLOOKUP($H627,#REF!,11,FALSE),0)</f>
        <v>0</v>
      </c>
      <c r="AL627" s="42">
        <f>IFERROR(VLOOKUP($H627,#REF!,12,FALSE),0)</f>
        <v>0</v>
      </c>
      <c r="AM627" s="34">
        <f>IFERROR(VLOOKUP($H627,#REF!,10,FALSE),0)</f>
        <v>0</v>
      </c>
      <c r="AN627" s="34">
        <f>IFERROR(VLOOKUP($H627,#REF!,11,FALSE),0)</f>
        <v>0</v>
      </c>
      <c r="AO627" s="42">
        <f>IFERROR(VLOOKUP($H627,#REF!,12,FALSE),0)</f>
        <v>0</v>
      </c>
      <c r="AP627" s="34">
        <f>IFERROR(VLOOKUP($H627,#REF!,10,FALSE),0)</f>
        <v>0</v>
      </c>
      <c r="AQ627" s="34">
        <f>IFERROR(VLOOKUP($H627,#REF!,11,FALSE),0)</f>
        <v>0</v>
      </c>
      <c r="AR627" s="42">
        <f>IFERROR(VLOOKUP($H627,#REF!,12,FALSE),0)</f>
        <v>0</v>
      </c>
      <c r="AS627" s="34">
        <f>IFERROR(VLOOKUP($H627,#REF!,13,FALSE),0)</f>
        <v>0</v>
      </c>
      <c r="AT627" s="34">
        <f>IFERROR(VLOOKUP($H627,#REF!,14,FALSE),0)</f>
        <v>0</v>
      </c>
      <c r="AU627" s="42">
        <f>IFERROR(VLOOKUP($H627,#REF!,15,FALSE),0)</f>
        <v>0</v>
      </c>
      <c r="AV627" s="34">
        <f>IFERROR(VLOOKUP($H627,#REF!,15,FALSE),0)</f>
        <v>0</v>
      </c>
      <c r="AW627" s="34">
        <f>IFERROR(VLOOKUP($H627,#REF!,16,FALSE),0)</f>
        <v>0</v>
      </c>
      <c r="AX627" s="42">
        <f>IFERROR(VLOOKUP($H627,#REF!,17,FALSE),0)</f>
        <v>0</v>
      </c>
    </row>
    <row r="628" spans="1:50" x14ac:dyDescent="0.3">
      <c r="A628" s="33" t="str">
        <f t="shared" si="36"/>
        <v>F -8340-4-240</v>
      </c>
      <c r="B628" s="33" t="str">
        <f>+'R&amp;E EXPORT'!B627</f>
        <v>WATER DIST-VEHICLE REPAIRS</v>
      </c>
      <c r="C628" t="str">
        <f>IFERROR(VLOOKUP(A628,'MCSJ Export'!A:C,3,FALSE),"")</f>
        <v>Sub Account</v>
      </c>
      <c r="D628" s="37">
        <f t="shared" ca="1" si="37"/>
        <v>0</v>
      </c>
      <c r="E628" s="37">
        <f t="shared" ca="1" si="38"/>
        <v>0</v>
      </c>
      <c r="F628" s="37">
        <f t="shared" ca="1" si="39"/>
        <v>0</v>
      </c>
      <c r="G628" s="37"/>
      <c r="H628" s="33" t="str">
        <f>+'R&amp;E EXPORT'!A627</f>
        <v>F -8340-4-240</v>
      </c>
      <c r="I628" s="34">
        <f>IFERROR(VLOOKUP($H628,'Gen F Rev'!$A:$M,15,FALSE),0)</f>
        <v>0</v>
      </c>
      <c r="J628" s="34">
        <f>IFERROR(VLOOKUP($H628,'Gen F Rev'!$A:$M,16,FALSE),0)</f>
        <v>0</v>
      </c>
      <c r="K628" s="42">
        <f>IFERROR(VLOOKUP($H628,'Gen F Rev'!$A:$M,17,FALSE),0)</f>
        <v>0</v>
      </c>
      <c r="L628" s="34">
        <f>IFERROR(VLOOKUP($H628,'Gen F Exp'!$A:$E,15,FALSE),0)</f>
        <v>0</v>
      </c>
      <c r="M628" s="34">
        <f>IFERROR(VLOOKUP($H628,'Gen F Exp'!$A:$E,16,FALSE),0)</f>
        <v>0</v>
      </c>
      <c r="N628" s="42">
        <f>IFERROR(VLOOKUP($H628,'Gen F Exp'!$A:$E,17,FALSE),0)</f>
        <v>0</v>
      </c>
      <c r="O628" s="34">
        <f>IFERROR(VLOOKUP($H628,'Water F Rev'!$A:$L,15,FALSE),0)</f>
        <v>0</v>
      </c>
      <c r="P628" s="34">
        <f>IFERROR(VLOOKUP($H628,'Water F Rev'!$A:$L,16,FALSE),0)</f>
        <v>0</v>
      </c>
      <c r="Q628" s="42">
        <f>IFERROR(VLOOKUP($H628,'Water F Rev'!$A:$L,17,FALSE),0)</f>
        <v>0</v>
      </c>
      <c r="R628" s="34">
        <f>IFERROR(VLOOKUP($H628,'Water F Exp'!$A:$K,15,FALSE),0)</f>
        <v>0</v>
      </c>
      <c r="S628" s="34">
        <f>IFERROR(VLOOKUP($H628,'Water F Exp'!$A:$K,16,FALSE),0)</f>
        <v>0</v>
      </c>
      <c r="T628" s="42">
        <f>IFERROR(VLOOKUP($H628,'Water F Exp'!$A:$K,17,FALSE),0)</f>
        <v>0</v>
      </c>
      <c r="U628" s="34">
        <f ca="1">IFERROR(VLOOKUP($H628,'Sewer F Rev'!$A:$E,15,FALSE),0)</f>
        <v>0</v>
      </c>
      <c r="V628" s="34">
        <f ca="1">IFERROR(VLOOKUP($H628,'Sewer F Rev'!$A:$E,16,FALSE),0)</f>
        <v>0</v>
      </c>
      <c r="W628" s="42">
        <f ca="1">IFERROR(VLOOKUP($H628,'Sewer F Rev'!$A:$E,17,FALSE),0)</f>
        <v>0</v>
      </c>
      <c r="X628" s="34">
        <f>IFERROR(VLOOKUP($H628,'Sewer F Exp'!$A:$B,15,FALSE),0)</f>
        <v>0</v>
      </c>
      <c r="Y628" s="34">
        <f>IFERROR(VLOOKUP($H628,'Sewer F Exp'!$A:$B,16,FALSE),0)</f>
        <v>0</v>
      </c>
      <c r="Z628" s="42">
        <f>IFERROR(VLOOKUP($H628,'Sewer F Exp'!$A:$B,17,FALSE),0)</f>
        <v>0</v>
      </c>
      <c r="AA628" s="34">
        <f>IFERROR(VLOOKUP($H628,'Refuse F Rev'!$A:$E,15,FALSE),0)</f>
        <v>0</v>
      </c>
      <c r="AB628" s="34">
        <f>IFERROR(VLOOKUP($H628,'Refuse F Rev'!$A:$E,16,FALSE),0)</f>
        <v>0</v>
      </c>
      <c r="AC628" s="42">
        <f>IFERROR(VLOOKUP($H628,'Refuse F Rev'!$A:$E,17,FALSE),0)</f>
        <v>0</v>
      </c>
      <c r="AD628" s="34">
        <f>IFERROR(VLOOKUP($H628,'Refuse F Exp'!$A:$E,15,FALSE),0)</f>
        <v>0</v>
      </c>
      <c r="AE628" s="34">
        <f>IFERROR(VLOOKUP($H628,'Refuse F Exp'!$A:$E,16,FALSE),0)</f>
        <v>0</v>
      </c>
      <c r="AF628" s="42">
        <f>IFERROR(VLOOKUP($H628,'Refuse F Exp'!$A:$E,17,FALSE),0)</f>
        <v>0</v>
      </c>
      <c r="AG628" s="34">
        <f>IFERROR(VLOOKUP($H628,#REF!,10,FALSE),0)</f>
        <v>0</v>
      </c>
      <c r="AH628" s="34">
        <f>IFERROR(VLOOKUP($H628,#REF!,11,FALSE),0)</f>
        <v>0</v>
      </c>
      <c r="AI628" s="42">
        <f>IFERROR(VLOOKUP($H628,#REF!,12,FALSE),0)</f>
        <v>0</v>
      </c>
      <c r="AJ628" s="34">
        <f>IFERROR(VLOOKUP($H628,#REF!,10,FALSE),0)</f>
        <v>0</v>
      </c>
      <c r="AK628" s="34">
        <f>IFERROR(VLOOKUP($H628,#REF!,11,FALSE),0)</f>
        <v>0</v>
      </c>
      <c r="AL628" s="42">
        <f>IFERROR(VLOOKUP($H628,#REF!,12,FALSE),0)</f>
        <v>0</v>
      </c>
      <c r="AM628" s="34">
        <f>IFERROR(VLOOKUP($H628,#REF!,10,FALSE),0)</f>
        <v>0</v>
      </c>
      <c r="AN628" s="34">
        <f>IFERROR(VLOOKUP($H628,#REF!,11,FALSE),0)</f>
        <v>0</v>
      </c>
      <c r="AO628" s="42">
        <f>IFERROR(VLOOKUP($H628,#REF!,12,FALSE),0)</f>
        <v>0</v>
      </c>
      <c r="AP628" s="34">
        <f>IFERROR(VLOOKUP($H628,#REF!,10,FALSE),0)</f>
        <v>0</v>
      </c>
      <c r="AQ628" s="34">
        <f>IFERROR(VLOOKUP($H628,#REF!,11,FALSE),0)</f>
        <v>0</v>
      </c>
      <c r="AR628" s="42">
        <f>IFERROR(VLOOKUP($H628,#REF!,12,FALSE),0)</f>
        <v>0</v>
      </c>
      <c r="AS628" s="34">
        <f>IFERROR(VLOOKUP($H628,#REF!,13,FALSE),0)</f>
        <v>0</v>
      </c>
      <c r="AT628" s="34">
        <f>IFERROR(VLOOKUP($H628,#REF!,14,FALSE),0)</f>
        <v>0</v>
      </c>
      <c r="AU628" s="42">
        <f>IFERROR(VLOOKUP($H628,#REF!,15,FALSE),0)</f>
        <v>0</v>
      </c>
      <c r="AV628" s="34">
        <f>IFERROR(VLOOKUP($H628,#REF!,15,FALSE),0)</f>
        <v>0</v>
      </c>
      <c r="AW628" s="34">
        <f>IFERROR(VLOOKUP($H628,#REF!,16,FALSE),0)</f>
        <v>0</v>
      </c>
      <c r="AX628" s="42">
        <f>IFERROR(VLOOKUP($H628,#REF!,17,FALSE),0)</f>
        <v>0</v>
      </c>
    </row>
    <row r="629" spans="1:50" x14ac:dyDescent="0.3">
      <c r="A629" s="33" t="str">
        <f t="shared" si="36"/>
        <v>F -8340-4-251</v>
      </c>
      <c r="B629" s="33" t="str">
        <f>+'R&amp;E EXPORT'!B628</f>
        <v>WATER DIST-TIRES</v>
      </c>
      <c r="C629" t="str">
        <f>IFERROR(VLOOKUP(A629,'MCSJ Export'!A:C,3,FALSE),"")</f>
        <v>Sub Account</v>
      </c>
      <c r="D629" s="37">
        <f t="shared" ca="1" si="37"/>
        <v>0</v>
      </c>
      <c r="E629" s="37">
        <f t="shared" ca="1" si="38"/>
        <v>0</v>
      </c>
      <c r="F629" s="37">
        <f t="shared" ca="1" si="39"/>
        <v>0</v>
      </c>
      <c r="G629" s="37"/>
      <c r="H629" s="33" t="str">
        <f>+'R&amp;E EXPORT'!A628</f>
        <v>F -8340-4-251</v>
      </c>
      <c r="I629" s="34">
        <f>IFERROR(VLOOKUP($H629,'Gen F Rev'!$A:$M,15,FALSE),0)</f>
        <v>0</v>
      </c>
      <c r="J629" s="34">
        <f>IFERROR(VLOOKUP($H629,'Gen F Rev'!$A:$M,16,FALSE),0)</f>
        <v>0</v>
      </c>
      <c r="K629" s="42">
        <f>IFERROR(VLOOKUP($H629,'Gen F Rev'!$A:$M,17,FALSE),0)</f>
        <v>0</v>
      </c>
      <c r="L629" s="34">
        <f>IFERROR(VLOOKUP($H629,'Gen F Exp'!$A:$E,15,FALSE),0)</f>
        <v>0</v>
      </c>
      <c r="M629" s="34">
        <f>IFERROR(VLOOKUP($H629,'Gen F Exp'!$A:$E,16,FALSE),0)</f>
        <v>0</v>
      </c>
      <c r="N629" s="42">
        <f>IFERROR(VLOOKUP($H629,'Gen F Exp'!$A:$E,17,FALSE),0)</f>
        <v>0</v>
      </c>
      <c r="O629" s="34">
        <f>IFERROR(VLOOKUP($H629,'Water F Rev'!$A:$L,15,FALSE),0)</f>
        <v>0</v>
      </c>
      <c r="P629" s="34">
        <f>IFERROR(VLOOKUP($H629,'Water F Rev'!$A:$L,16,FALSE),0)</f>
        <v>0</v>
      </c>
      <c r="Q629" s="42">
        <f>IFERROR(VLOOKUP($H629,'Water F Rev'!$A:$L,17,FALSE),0)</f>
        <v>0</v>
      </c>
      <c r="R629" s="34">
        <f>IFERROR(VLOOKUP($H629,'Water F Exp'!$A:$K,15,FALSE),0)</f>
        <v>0</v>
      </c>
      <c r="S629" s="34">
        <f>IFERROR(VLOOKUP($H629,'Water F Exp'!$A:$K,16,FALSE),0)</f>
        <v>0</v>
      </c>
      <c r="T629" s="42">
        <f>IFERROR(VLOOKUP($H629,'Water F Exp'!$A:$K,17,FALSE),0)</f>
        <v>0</v>
      </c>
      <c r="U629" s="34">
        <f ca="1">IFERROR(VLOOKUP($H629,'Sewer F Rev'!$A:$E,15,FALSE),0)</f>
        <v>0</v>
      </c>
      <c r="V629" s="34">
        <f ca="1">IFERROR(VLOOKUP($H629,'Sewer F Rev'!$A:$E,16,FALSE),0)</f>
        <v>0</v>
      </c>
      <c r="W629" s="42">
        <f ca="1">IFERROR(VLOOKUP($H629,'Sewer F Rev'!$A:$E,17,FALSE),0)</f>
        <v>0</v>
      </c>
      <c r="X629" s="34">
        <f>IFERROR(VLOOKUP($H629,'Sewer F Exp'!$A:$B,15,FALSE),0)</f>
        <v>0</v>
      </c>
      <c r="Y629" s="34">
        <f>IFERROR(VLOOKUP($H629,'Sewer F Exp'!$A:$B,16,FALSE),0)</f>
        <v>0</v>
      </c>
      <c r="Z629" s="42">
        <f>IFERROR(VLOOKUP($H629,'Sewer F Exp'!$A:$B,17,FALSE),0)</f>
        <v>0</v>
      </c>
      <c r="AA629" s="34">
        <f>IFERROR(VLOOKUP($H629,'Refuse F Rev'!$A:$E,15,FALSE),0)</f>
        <v>0</v>
      </c>
      <c r="AB629" s="34">
        <f>IFERROR(VLOOKUP($H629,'Refuse F Rev'!$A:$E,16,FALSE),0)</f>
        <v>0</v>
      </c>
      <c r="AC629" s="42">
        <f>IFERROR(VLOOKUP($H629,'Refuse F Rev'!$A:$E,17,FALSE),0)</f>
        <v>0</v>
      </c>
      <c r="AD629" s="34">
        <f>IFERROR(VLOOKUP($H629,'Refuse F Exp'!$A:$E,15,FALSE),0)</f>
        <v>0</v>
      </c>
      <c r="AE629" s="34">
        <f>IFERROR(VLOOKUP($H629,'Refuse F Exp'!$A:$E,16,FALSE),0)</f>
        <v>0</v>
      </c>
      <c r="AF629" s="42">
        <f>IFERROR(VLOOKUP($H629,'Refuse F Exp'!$A:$E,17,FALSE),0)</f>
        <v>0</v>
      </c>
      <c r="AG629" s="34">
        <f>IFERROR(VLOOKUP($H629,#REF!,10,FALSE),0)</f>
        <v>0</v>
      </c>
      <c r="AH629" s="34">
        <f>IFERROR(VLOOKUP($H629,#REF!,11,FALSE),0)</f>
        <v>0</v>
      </c>
      <c r="AI629" s="42">
        <f>IFERROR(VLOOKUP($H629,#REF!,12,FALSE),0)</f>
        <v>0</v>
      </c>
      <c r="AJ629" s="34">
        <f>IFERROR(VLOOKUP($H629,#REF!,10,FALSE),0)</f>
        <v>0</v>
      </c>
      <c r="AK629" s="34">
        <f>IFERROR(VLOOKUP($H629,#REF!,11,FALSE),0)</f>
        <v>0</v>
      </c>
      <c r="AL629" s="42">
        <f>IFERROR(VLOOKUP($H629,#REF!,12,FALSE),0)</f>
        <v>0</v>
      </c>
      <c r="AM629" s="34">
        <f>IFERROR(VLOOKUP($H629,#REF!,10,FALSE),0)</f>
        <v>0</v>
      </c>
      <c r="AN629" s="34">
        <f>IFERROR(VLOOKUP($H629,#REF!,11,FALSE),0)</f>
        <v>0</v>
      </c>
      <c r="AO629" s="42">
        <f>IFERROR(VLOOKUP($H629,#REF!,12,FALSE),0)</f>
        <v>0</v>
      </c>
      <c r="AP629" s="34">
        <f>IFERROR(VLOOKUP($H629,#REF!,10,FALSE),0)</f>
        <v>0</v>
      </c>
      <c r="AQ629" s="34">
        <f>IFERROR(VLOOKUP($H629,#REF!,11,FALSE),0)</f>
        <v>0</v>
      </c>
      <c r="AR629" s="42">
        <f>IFERROR(VLOOKUP($H629,#REF!,12,FALSE),0)</f>
        <v>0</v>
      </c>
      <c r="AS629" s="34">
        <f>IFERROR(VLOOKUP($H629,#REF!,13,FALSE),0)</f>
        <v>0</v>
      </c>
      <c r="AT629" s="34">
        <f>IFERROR(VLOOKUP($H629,#REF!,14,FALSE),0)</f>
        <v>0</v>
      </c>
      <c r="AU629" s="42">
        <f>IFERROR(VLOOKUP($H629,#REF!,15,FALSE),0)</f>
        <v>0</v>
      </c>
      <c r="AV629" s="34">
        <f>IFERROR(VLOOKUP($H629,#REF!,15,FALSE),0)</f>
        <v>0</v>
      </c>
      <c r="AW629" s="34">
        <f>IFERROR(VLOOKUP($H629,#REF!,16,FALSE),0)</f>
        <v>0</v>
      </c>
      <c r="AX629" s="42">
        <f>IFERROR(VLOOKUP($H629,#REF!,17,FALSE),0)</f>
        <v>0</v>
      </c>
    </row>
    <row r="630" spans="1:50" x14ac:dyDescent="0.3">
      <c r="A630" s="33" t="str">
        <f t="shared" si="36"/>
        <v>F -8340-4-260</v>
      </c>
      <c r="B630" s="33" t="str">
        <f>+'R&amp;E EXPORT'!B629</f>
        <v>WATER DIST-GAS/DIESEL FUEL</v>
      </c>
      <c r="C630" t="str">
        <f>IFERROR(VLOOKUP(A630,'MCSJ Export'!A:C,3,FALSE),"")</f>
        <v>Sub Account</v>
      </c>
      <c r="D630" s="37">
        <f t="shared" ca="1" si="37"/>
        <v>0</v>
      </c>
      <c r="E630" s="37">
        <f t="shared" ca="1" si="38"/>
        <v>0</v>
      </c>
      <c r="F630" s="37">
        <f t="shared" ca="1" si="39"/>
        <v>0</v>
      </c>
      <c r="G630" s="37"/>
      <c r="H630" s="33" t="str">
        <f>+'R&amp;E EXPORT'!A629</f>
        <v>F -8340-4-260</v>
      </c>
      <c r="I630" s="34">
        <f>IFERROR(VLOOKUP($H630,'Gen F Rev'!$A:$M,15,FALSE),0)</f>
        <v>0</v>
      </c>
      <c r="J630" s="34">
        <f>IFERROR(VLOOKUP($H630,'Gen F Rev'!$A:$M,16,FALSE),0)</f>
        <v>0</v>
      </c>
      <c r="K630" s="42">
        <f>IFERROR(VLOOKUP($H630,'Gen F Rev'!$A:$M,17,FALSE),0)</f>
        <v>0</v>
      </c>
      <c r="L630" s="34">
        <f>IFERROR(VLOOKUP($H630,'Gen F Exp'!$A:$E,15,FALSE),0)</f>
        <v>0</v>
      </c>
      <c r="M630" s="34">
        <f>IFERROR(VLOOKUP($H630,'Gen F Exp'!$A:$E,16,FALSE),0)</f>
        <v>0</v>
      </c>
      <c r="N630" s="42">
        <f>IFERROR(VLOOKUP($H630,'Gen F Exp'!$A:$E,17,FALSE),0)</f>
        <v>0</v>
      </c>
      <c r="O630" s="34">
        <f>IFERROR(VLOOKUP($H630,'Water F Rev'!$A:$L,15,FALSE),0)</f>
        <v>0</v>
      </c>
      <c r="P630" s="34">
        <f>IFERROR(VLOOKUP($H630,'Water F Rev'!$A:$L,16,FALSE),0)</f>
        <v>0</v>
      </c>
      <c r="Q630" s="42">
        <f>IFERROR(VLOOKUP($H630,'Water F Rev'!$A:$L,17,FALSE),0)</f>
        <v>0</v>
      </c>
      <c r="R630" s="34">
        <f>IFERROR(VLOOKUP($H630,'Water F Exp'!$A:$K,15,FALSE),0)</f>
        <v>0</v>
      </c>
      <c r="S630" s="34">
        <f>IFERROR(VLOOKUP($H630,'Water F Exp'!$A:$K,16,FALSE),0)</f>
        <v>0</v>
      </c>
      <c r="T630" s="42">
        <f>IFERROR(VLOOKUP($H630,'Water F Exp'!$A:$K,17,FALSE),0)</f>
        <v>0</v>
      </c>
      <c r="U630" s="34">
        <f ca="1">IFERROR(VLOOKUP($H630,'Sewer F Rev'!$A:$E,15,FALSE),0)</f>
        <v>0</v>
      </c>
      <c r="V630" s="34">
        <f ca="1">IFERROR(VLOOKUP($H630,'Sewer F Rev'!$A:$E,16,FALSE),0)</f>
        <v>0</v>
      </c>
      <c r="W630" s="42">
        <f ca="1">IFERROR(VLOOKUP($H630,'Sewer F Rev'!$A:$E,17,FALSE),0)</f>
        <v>0</v>
      </c>
      <c r="X630" s="34">
        <f>IFERROR(VLOOKUP($H630,'Sewer F Exp'!$A:$B,15,FALSE),0)</f>
        <v>0</v>
      </c>
      <c r="Y630" s="34">
        <f>IFERROR(VLOOKUP($H630,'Sewer F Exp'!$A:$B,16,FALSE),0)</f>
        <v>0</v>
      </c>
      <c r="Z630" s="42">
        <f>IFERROR(VLOOKUP($H630,'Sewer F Exp'!$A:$B,17,FALSE),0)</f>
        <v>0</v>
      </c>
      <c r="AA630" s="34">
        <f>IFERROR(VLOOKUP($H630,'Refuse F Rev'!$A:$E,15,FALSE),0)</f>
        <v>0</v>
      </c>
      <c r="AB630" s="34">
        <f>IFERROR(VLOOKUP($H630,'Refuse F Rev'!$A:$E,16,FALSE),0)</f>
        <v>0</v>
      </c>
      <c r="AC630" s="42">
        <f>IFERROR(VLOOKUP($H630,'Refuse F Rev'!$A:$E,17,FALSE),0)</f>
        <v>0</v>
      </c>
      <c r="AD630" s="34">
        <f>IFERROR(VLOOKUP($H630,'Refuse F Exp'!$A:$E,15,FALSE),0)</f>
        <v>0</v>
      </c>
      <c r="AE630" s="34">
        <f>IFERROR(VLOOKUP($H630,'Refuse F Exp'!$A:$E,16,FALSE),0)</f>
        <v>0</v>
      </c>
      <c r="AF630" s="42">
        <f>IFERROR(VLOOKUP($H630,'Refuse F Exp'!$A:$E,17,FALSE),0)</f>
        <v>0</v>
      </c>
      <c r="AG630" s="34">
        <f>IFERROR(VLOOKUP($H630,#REF!,10,FALSE),0)</f>
        <v>0</v>
      </c>
      <c r="AH630" s="34">
        <f>IFERROR(VLOOKUP($H630,#REF!,11,FALSE),0)</f>
        <v>0</v>
      </c>
      <c r="AI630" s="42">
        <f>IFERROR(VLOOKUP($H630,#REF!,12,FALSE),0)</f>
        <v>0</v>
      </c>
      <c r="AJ630" s="34">
        <f>IFERROR(VLOOKUP($H630,#REF!,10,FALSE),0)</f>
        <v>0</v>
      </c>
      <c r="AK630" s="34">
        <f>IFERROR(VLOOKUP($H630,#REF!,11,FALSE),0)</f>
        <v>0</v>
      </c>
      <c r="AL630" s="42">
        <f>IFERROR(VLOOKUP($H630,#REF!,12,FALSE),0)</f>
        <v>0</v>
      </c>
      <c r="AM630" s="34">
        <f>IFERROR(VLOOKUP($H630,#REF!,10,FALSE),0)</f>
        <v>0</v>
      </c>
      <c r="AN630" s="34">
        <f>IFERROR(VLOOKUP($H630,#REF!,11,FALSE),0)</f>
        <v>0</v>
      </c>
      <c r="AO630" s="42">
        <f>IFERROR(VLOOKUP($H630,#REF!,12,FALSE),0)</f>
        <v>0</v>
      </c>
      <c r="AP630" s="34">
        <f>IFERROR(VLOOKUP($H630,#REF!,10,FALSE),0)</f>
        <v>0</v>
      </c>
      <c r="AQ630" s="34">
        <f>IFERROR(VLOOKUP($H630,#REF!,11,FALSE),0)</f>
        <v>0</v>
      </c>
      <c r="AR630" s="42">
        <f>IFERROR(VLOOKUP($H630,#REF!,12,FALSE),0)</f>
        <v>0</v>
      </c>
      <c r="AS630" s="34">
        <f>IFERROR(VLOOKUP($H630,#REF!,13,FALSE),0)</f>
        <v>0</v>
      </c>
      <c r="AT630" s="34">
        <f>IFERROR(VLOOKUP($H630,#REF!,14,FALSE),0)</f>
        <v>0</v>
      </c>
      <c r="AU630" s="42">
        <f>IFERROR(VLOOKUP($H630,#REF!,15,FALSE),0)</f>
        <v>0</v>
      </c>
      <c r="AV630" s="34">
        <f>IFERROR(VLOOKUP($H630,#REF!,15,FALSE),0)</f>
        <v>0</v>
      </c>
      <c r="AW630" s="34">
        <f>IFERROR(VLOOKUP($H630,#REF!,16,FALSE),0)</f>
        <v>0</v>
      </c>
      <c r="AX630" s="42">
        <f>IFERROR(VLOOKUP($H630,#REF!,17,FALSE),0)</f>
        <v>0</v>
      </c>
    </row>
    <row r="631" spans="1:50" x14ac:dyDescent="0.3">
      <c r="A631" s="33" t="str">
        <f t="shared" si="36"/>
        <v>F -8340-4-262</v>
      </c>
      <c r="B631" s="33" t="str">
        <f>+'R&amp;E EXPORT'!B630</f>
        <v>WATER DIST-OIL/GREASE/ANTI-FREEZE</v>
      </c>
      <c r="C631" t="str">
        <f>IFERROR(VLOOKUP(A631,'MCSJ Export'!A:C,3,FALSE),"")</f>
        <v>Sub Account</v>
      </c>
      <c r="D631" s="37">
        <f t="shared" ca="1" si="37"/>
        <v>0</v>
      </c>
      <c r="E631" s="37">
        <f t="shared" ca="1" si="38"/>
        <v>0</v>
      </c>
      <c r="F631" s="37">
        <f t="shared" ca="1" si="39"/>
        <v>0</v>
      </c>
      <c r="G631" s="37"/>
      <c r="H631" s="33" t="str">
        <f>+'R&amp;E EXPORT'!A630</f>
        <v>F -8340-4-262</v>
      </c>
      <c r="I631" s="34">
        <f>IFERROR(VLOOKUP($H631,'Gen F Rev'!$A:$M,15,FALSE),0)</f>
        <v>0</v>
      </c>
      <c r="J631" s="34">
        <f>IFERROR(VLOOKUP($H631,'Gen F Rev'!$A:$M,16,FALSE),0)</f>
        <v>0</v>
      </c>
      <c r="K631" s="42">
        <f>IFERROR(VLOOKUP($H631,'Gen F Rev'!$A:$M,17,FALSE),0)</f>
        <v>0</v>
      </c>
      <c r="L631" s="34">
        <f>IFERROR(VLOOKUP($H631,'Gen F Exp'!$A:$E,15,FALSE),0)</f>
        <v>0</v>
      </c>
      <c r="M631" s="34">
        <f>IFERROR(VLOOKUP($H631,'Gen F Exp'!$A:$E,16,FALSE),0)</f>
        <v>0</v>
      </c>
      <c r="N631" s="42">
        <f>IFERROR(VLOOKUP($H631,'Gen F Exp'!$A:$E,17,FALSE),0)</f>
        <v>0</v>
      </c>
      <c r="O631" s="34">
        <f>IFERROR(VLOOKUP($H631,'Water F Rev'!$A:$L,15,FALSE),0)</f>
        <v>0</v>
      </c>
      <c r="P631" s="34">
        <f>IFERROR(VLOOKUP($H631,'Water F Rev'!$A:$L,16,FALSE),0)</f>
        <v>0</v>
      </c>
      <c r="Q631" s="42">
        <f>IFERROR(VLOOKUP($H631,'Water F Rev'!$A:$L,17,FALSE),0)</f>
        <v>0</v>
      </c>
      <c r="R631" s="34">
        <f>IFERROR(VLOOKUP($H631,'Water F Exp'!$A:$K,15,FALSE),0)</f>
        <v>0</v>
      </c>
      <c r="S631" s="34">
        <f>IFERROR(VLOOKUP($H631,'Water F Exp'!$A:$K,16,FALSE),0)</f>
        <v>0</v>
      </c>
      <c r="T631" s="42">
        <f>IFERROR(VLOOKUP($H631,'Water F Exp'!$A:$K,17,FALSE),0)</f>
        <v>0</v>
      </c>
      <c r="U631" s="34">
        <f ca="1">IFERROR(VLOOKUP($H631,'Sewer F Rev'!$A:$E,15,FALSE),0)</f>
        <v>0</v>
      </c>
      <c r="V631" s="34">
        <f ca="1">IFERROR(VLOOKUP($H631,'Sewer F Rev'!$A:$E,16,FALSE),0)</f>
        <v>0</v>
      </c>
      <c r="W631" s="42">
        <f ca="1">IFERROR(VLOOKUP($H631,'Sewer F Rev'!$A:$E,17,FALSE),0)</f>
        <v>0</v>
      </c>
      <c r="X631" s="34">
        <f>IFERROR(VLOOKUP($H631,'Sewer F Exp'!$A:$B,15,FALSE),0)</f>
        <v>0</v>
      </c>
      <c r="Y631" s="34">
        <f>IFERROR(VLOOKUP($H631,'Sewer F Exp'!$A:$B,16,FALSE),0)</f>
        <v>0</v>
      </c>
      <c r="Z631" s="42">
        <f>IFERROR(VLOOKUP($H631,'Sewer F Exp'!$A:$B,17,FALSE),0)</f>
        <v>0</v>
      </c>
      <c r="AA631" s="34">
        <f>IFERROR(VLOOKUP($H631,'Refuse F Rev'!$A:$E,15,FALSE),0)</f>
        <v>0</v>
      </c>
      <c r="AB631" s="34">
        <f>IFERROR(VLOOKUP($H631,'Refuse F Rev'!$A:$E,16,FALSE),0)</f>
        <v>0</v>
      </c>
      <c r="AC631" s="42">
        <f>IFERROR(VLOOKUP($H631,'Refuse F Rev'!$A:$E,17,FALSE),0)</f>
        <v>0</v>
      </c>
      <c r="AD631" s="34">
        <f>IFERROR(VLOOKUP($H631,'Refuse F Exp'!$A:$E,15,FALSE),0)</f>
        <v>0</v>
      </c>
      <c r="AE631" s="34">
        <f>IFERROR(VLOOKUP($H631,'Refuse F Exp'!$A:$E,16,FALSE),0)</f>
        <v>0</v>
      </c>
      <c r="AF631" s="42">
        <f>IFERROR(VLOOKUP($H631,'Refuse F Exp'!$A:$E,17,FALSE),0)</f>
        <v>0</v>
      </c>
      <c r="AG631" s="34">
        <f>IFERROR(VLOOKUP($H631,#REF!,10,FALSE),0)</f>
        <v>0</v>
      </c>
      <c r="AH631" s="34">
        <f>IFERROR(VLOOKUP($H631,#REF!,11,FALSE),0)</f>
        <v>0</v>
      </c>
      <c r="AI631" s="42">
        <f>IFERROR(VLOOKUP($H631,#REF!,12,FALSE),0)</f>
        <v>0</v>
      </c>
      <c r="AJ631" s="34">
        <f>IFERROR(VLOOKUP($H631,#REF!,10,FALSE),0)</f>
        <v>0</v>
      </c>
      <c r="AK631" s="34">
        <f>IFERROR(VLOOKUP($H631,#REF!,11,FALSE),0)</f>
        <v>0</v>
      </c>
      <c r="AL631" s="42">
        <f>IFERROR(VLOOKUP($H631,#REF!,12,FALSE),0)</f>
        <v>0</v>
      </c>
      <c r="AM631" s="34">
        <f>IFERROR(VLOOKUP($H631,#REF!,10,FALSE),0)</f>
        <v>0</v>
      </c>
      <c r="AN631" s="34">
        <f>IFERROR(VLOOKUP($H631,#REF!,11,FALSE),0)</f>
        <v>0</v>
      </c>
      <c r="AO631" s="42">
        <f>IFERROR(VLOOKUP($H631,#REF!,12,FALSE),0)</f>
        <v>0</v>
      </c>
      <c r="AP631" s="34">
        <f>IFERROR(VLOOKUP($H631,#REF!,10,FALSE),0)</f>
        <v>0</v>
      </c>
      <c r="AQ631" s="34">
        <f>IFERROR(VLOOKUP($H631,#REF!,11,FALSE),0)</f>
        <v>0</v>
      </c>
      <c r="AR631" s="42">
        <f>IFERROR(VLOOKUP($H631,#REF!,12,FALSE),0)</f>
        <v>0</v>
      </c>
      <c r="AS631" s="34">
        <f>IFERROR(VLOOKUP($H631,#REF!,13,FALSE),0)</f>
        <v>0</v>
      </c>
      <c r="AT631" s="34">
        <f>IFERROR(VLOOKUP($H631,#REF!,14,FALSE),0)</f>
        <v>0</v>
      </c>
      <c r="AU631" s="42">
        <f>IFERROR(VLOOKUP($H631,#REF!,15,FALSE),0)</f>
        <v>0</v>
      </c>
      <c r="AV631" s="34">
        <f>IFERROR(VLOOKUP($H631,#REF!,15,FALSE),0)</f>
        <v>0</v>
      </c>
      <c r="AW631" s="34">
        <f>IFERROR(VLOOKUP($H631,#REF!,16,FALSE),0)</f>
        <v>0</v>
      </c>
      <c r="AX631" s="42">
        <f>IFERROR(VLOOKUP($H631,#REF!,17,FALSE),0)</f>
        <v>0</v>
      </c>
    </row>
    <row r="632" spans="1:50" x14ac:dyDescent="0.3">
      <c r="A632" s="33" t="str">
        <f t="shared" si="36"/>
        <v>F -8340-4-521</v>
      </c>
      <c r="B632" s="33" t="str">
        <f>+'R&amp;E EXPORT'!B631</f>
        <v>WATER DIST-PROTECTIVE CLOTHING &amp; EQUIP</v>
      </c>
      <c r="C632" t="str">
        <f>IFERROR(VLOOKUP(A632,'MCSJ Export'!A:C,3,FALSE),"")</f>
        <v>Sub Account</v>
      </c>
      <c r="D632" s="37">
        <f t="shared" ca="1" si="37"/>
        <v>0</v>
      </c>
      <c r="E632" s="37">
        <f t="shared" ca="1" si="38"/>
        <v>0</v>
      </c>
      <c r="F632" s="37">
        <f t="shared" ca="1" si="39"/>
        <v>0</v>
      </c>
      <c r="G632" s="37"/>
      <c r="H632" s="33" t="str">
        <f>+'R&amp;E EXPORT'!A631</f>
        <v>F -8340-4-521</v>
      </c>
      <c r="I632" s="34">
        <f>IFERROR(VLOOKUP($H632,'Gen F Rev'!$A:$M,15,FALSE),0)</f>
        <v>0</v>
      </c>
      <c r="J632" s="34">
        <f>IFERROR(VLOOKUP($H632,'Gen F Rev'!$A:$M,16,FALSE),0)</f>
        <v>0</v>
      </c>
      <c r="K632" s="42">
        <f>IFERROR(VLOOKUP($H632,'Gen F Rev'!$A:$M,17,FALSE),0)</f>
        <v>0</v>
      </c>
      <c r="L632" s="34">
        <f>IFERROR(VLOOKUP($H632,'Gen F Exp'!$A:$E,15,FALSE),0)</f>
        <v>0</v>
      </c>
      <c r="M632" s="34">
        <f>IFERROR(VLOOKUP($H632,'Gen F Exp'!$A:$E,16,FALSE),0)</f>
        <v>0</v>
      </c>
      <c r="N632" s="42">
        <f>IFERROR(VLOOKUP($H632,'Gen F Exp'!$A:$E,17,FALSE),0)</f>
        <v>0</v>
      </c>
      <c r="O632" s="34">
        <f>IFERROR(VLOOKUP($H632,'Water F Rev'!$A:$L,15,FALSE),0)</f>
        <v>0</v>
      </c>
      <c r="P632" s="34">
        <f>IFERROR(VLOOKUP($H632,'Water F Rev'!$A:$L,16,FALSE),0)</f>
        <v>0</v>
      </c>
      <c r="Q632" s="42">
        <f>IFERROR(VLOOKUP($H632,'Water F Rev'!$A:$L,17,FALSE),0)</f>
        <v>0</v>
      </c>
      <c r="R632" s="34">
        <f>IFERROR(VLOOKUP($H632,'Water F Exp'!$A:$K,15,FALSE),0)</f>
        <v>0</v>
      </c>
      <c r="S632" s="34">
        <f>IFERROR(VLOOKUP($H632,'Water F Exp'!$A:$K,16,FALSE),0)</f>
        <v>0</v>
      </c>
      <c r="T632" s="42">
        <f>IFERROR(VLOOKUP($H632,'Water F Exp'!$A:$K,17,FALSE),0)</f>
        <v>0</v>
      </c>
      <c r="U632" s="34">
        <f ca="1">IFERROR(VLOOKUP($H632,'Sewer F Rev'!$A:$E,15,FALSE),0)</f>
        <v>0</v>
      </c>
      <c r="V632" s="34">
        <f ca="1">IFERROR(VLOOKUP($H632,'Sewer F Rev'!$A:$E,16,FALSE),0)</f>
        <v>0</v>
      </c>
      <c r="W632" s="42">
        <f ca="1">IFERROR(VLOOKUP($H632,'Sewer F Rev'!$A:$E,17,FALSE),0)</f>
        <v>0</v>
      </c>
      <c r="X632" s="34">
        <f>IFERROR(VLOOKUP($H632,'Sewer F Exp'!$A:$B,15,FALSE),0)</f>
        <v>0</v>
      </c>
      <c r="Y632" s="34">
        <f>IFERROR(VLOOKUP($H632,'Sewer F Exp'!$A:$B,16,FALSE),0)</f>
        <v>0</v>
      </c>
      <c r="Z632" s="42">
        <f>IFERROR(VLOOKUP($H632,'Sewer F Exp'!$A:$B,17,FALSE),0)</f>
        <v>0</v>
      </c>
      <c r="AA632" s="34">
        <f>IFERROR(VLOOKUP($H632,'Refuse F Rev'!$A:$E,15,FALSE),0)</f>
        <v>0</v>
      </c>
      <c r="AB632" s="34">
        <f>IFERROR(VLOOKUP($H632,'Refuse F Rev'!$A:$E,16,FALSE),0)</f>
        <v>0</v>
      </c>
      <c r="AC632" s="42">
        <f>IFERROR(VLOOKUP($H632,'Refuse F Rev'!$A:$E,17,FALSE),0)</f>
        <v>0</v>
      </c>
      <c r="AD632" s="34">
        <f>IFERROR(VLOOKUP($H632,'Refuse F Exp'!$A:$E,15,FALSE),0)</f>
        <v>0</v>
      </c>
      <c r="AE632" s="34">
        <f>IFERROR(VLOOKUP($H632,'Refuse F Exp'!$A:$E,16,FALSE),0)</f>
        <v>0</v>
      </c>
      <c r="AF632" s="42">
        <f>IFERROR(VLOOKUP($H632,'Refuse F Exp'!$A:$E,17,FALSE),0)</f>
        <v>0</v>
      </c>
      <c r="AG632" s="34">
        <f>IFERROR(VLOOKUP($H632,#REF!,10,FALSE),0)</f>
        <v>0</v>
      </c>
      <c r="AH632" s="34">
        <f>IFERROR(VLOOKUP($H632,#REF!,11,FALSE),0)</f>
        <v>0</v>
      </c>
      <c r="AI632" s="42">
        <f>IFERROR(VLOOKUP($H632,#REF!,12,FALSE),0)</f>
        <v>0</v>
      </c>
      <c r="AJ632" s="34">
        <f>IFERROR(VLOOKUP($H632,#REF!,10,FALSE),0)</f>
        <v>0</v>
      </c>
      <c r="AK632" s="34">
        <f>IFERROR(VLOOKUP($H632,#REF!,11,FALSE),0)</f>
        <v>0</v>
      </c>
      <c r="AL632" s="42">
        <f>IFERROR(VLOOKUP($H632,#REF!,12,FALSE),0)</f>
        <v>0</v>
      </c>
      <c r="AM632" s="34">
        <f>IFERROR(VLOOKUP($H632,#REF!,10,FALSE),0)</f>
        <v>0</v>
      </c>
      <c r="AN632" s="34">
        <f>IFERROR(VLOOKUP($H632,#REF!,11,FALSE),0)</f>
        <v>0</v>
      </c>
      <c r="AO632" s="42">
        <f>IFERROR(VLOOKUP($H632,#REF!,12,FALSE),0)</f>
        <v>0</v>
      </c>
      <c r="AP632" s="34">
        <f>IFERROR(VLOOKUP($H632,#REF!,10,FALSE),0)</f>
        <v>0</v>
      </c>
      <c r="AQ632" s="34">
        <f>IFERROR(VLOOKUP($H632,#REF!,11,FALSE),0)</f>
        <v>0</v>
      </c>
      <c r="AR632" s="42">
        <f>IFERROR(VLOOKUP($H632,#REF!,12,FALSE),0)</f>
        <v>0</v>
      </c>
      <c r="AS632" s="34">
        <f>IFERROR(VLOOKUP($H632,#REF!,13,FALSE),0)</f>
        <v>0</v>
      </c>
      <c r="AT632" s="34">
        <f>IFERROR(VLOOKUP($H632,#REF!,14,FALSE),0)</f>
        <v>0</v>
      </c>
      <c r="AU632" s="42">
        <f>IFERROR(VLOOKUP($H632,#REF!,15,FALSE),0)</f>
        <v>0</v>
      </c>
      <c r="AV632" s="34">
        <f>IFERROR(VLOOKUP($H632,#REF!,15,FALSE),0)</f>
        <v>0</v>
      </c>
      <c r="AW632" s="34">
        <f>IFERROR(VLOOKUP($H632,#REF!,16,FALSE),0)</f>
        <v>0</v>
      </c>
      <c r="AX632" s="42">
        <f>IFERROR(VLOOKUP($H632,#REF!,17,FALSE),0)</f>
        <v>0</v>
      </c>
    </row>
    <row r="633" spans="1:50" x14ac:dyDescent="0.3">
      <c r="A633" s="33" t="str">
        <f t="shared" si="36"/>
        <v>F -8340-4-611</v>
      </c>
      <c r="B633" s="33" t="str">
        <f>+'R&amp;E EXPORT'!B632</f>
        <v>WATER DIST-HYDRANT PROGRAM</v>
      </c>
      <c r="C633" t="str">
        <f>IFERROR(VLOOKUP(A633,'MCSJ Export'!A:C,3,FALSE),"")</f>
        <v>Sub Account</v>
      </c>
      <c r="D633" s="37">
        <f t="shared" ca="1" si="37"/>
        <v>0</v>
      </c>
      <c r="E633" s="37">
        <f t="shared" ca="1" si="38"/>
        <v>0</v>
      </c>
      <c r="F633" s="37">
        <f t="shared" ca="1" si="39"/>
        <v>0</v>
      </c>
      <c r="G633" s="37"/>
      <c r="H633" s="33" t="str">
        <f>+'R&amp;E EXPORT'!A632</f>
        <v>F -8340-4-611</v>
      </c>
      <c r="I633" s="34">
        <f>IFERROR(VLOOKUP($H633,'Gen F Rev'!$A:$M,15,FALSE),0)</f>
        <v>0</v>
      </c>
      <c r="J633" s="34">
        <f>IFERROR(VLOOKUP($H633,'Gen F Rev'!$A:$M,16,FALSE),0)</f>
        <v>0</v>
      </c>
      <c r="K633" s="42">
        <f>IFERROR(VLOOKUP($H633,'Gen F Rev'!$A:$M,17,FALSE),0)</f>
        <v>0</v>
      </c>
      <c r="L633" s="34">
        <f>IFERROR(VLOOKUP($H633,'Gen F Exp'!$A:$E,15,FALSE),0)</f>
        <v>0</v>
      </c>
      <c r="M633" s="34">
        <f>IFERROR(VLOOKUP($H633,'Gen F Exp'!$A:$E,16,FALSE),0)</f>
        <v>0</v>
      </c>
      <c r="N633" s="42">
        <f>IFERROR(VLOOKUP($H633,'Gen F Exp'!$A:$E,17,FALSE),0)</f>
        <v>0</v>
      </c>
      <c r="O633" s="34">
        <f>IFERROR(VLOOKUP($H633,'Water F Rev'!$A:$L,15,FALSE),0)</f>
        <v>0</v>
      </c>
      <c r="P633" s="34">
        <f>IFERROR(VLOOKUP($H633,'Water F Rev'!$A:$L,16,FALSE),0)</f>
        <v>0</v>
      </c>
      <c r="Q633" s="42">
        <f>IFERROR(VLOOKUP($H633,'Water F Rev'!$A:$L,17,FALSE),0)</f>
        <v>0</v>
      </c>
      <c r="R633" s="34">
        <f>IFERROR(VLOOKUP($H633,'Water F Exp'!$A:$K,15,FALSE),0)</f>
        <v>0</v>
      </c>
      <c r="S633" s="34">
        <f>IFERROR(VLOOKUP($H633,'Water F Exp'!$A:$K,16,FALSE),0)</f>
        <v>0</v>
      </c>
      <c r="T633" s="42">
        <f>IFERROR(VLOOKUP($H633,'Water F Exp'!$A:$K,17,FALSE),0)</f>
        <v>0</v>
      </c>
      <c r="U633" s="34">
        <f ca="1">IFERROR(VLOOKUP($H633,'Sewer F Rev'!$A:$E,15,FALSE),0)</f>
        <v>0</v>
      </c>
      <c r="V633" s="34">
        <f ca="1">IFERROR(VLOOKUP($H633,'Sewer F Rev'!$A:$E,16,FALSE),0)</f>
        <v>0</v>
      </c>
      <c r="W633" s="42">
        <f ca="1">IFERROR(VLOOKUP($H633,'Sewer F Rev'!$A:$E,17,FALSE),0)</f>
        <v>0</v>
      </c>
      <c r="X633" s="34">
        <f>IFERROR(VLOOKUP($H633,'Sewer F Exp'!$A:$B,15,FALSE),0)</f>
        <v>0</v>
      </c>
      <c r="Y633" s="34">
        <f>IFERROR(VLOOKUP($H633,'Sewer F Exp'!$A:$B,16,FALSE),0)</f>
        <v>0</v>
      </c>
      <c r="Z633" s="42">
        <f>IFERROR(VLOOKUP($H633,'Sewer F Exp'!$A:$B,17,FALSE),0)</f>
        <v>0</v>
      </c>
      <c r="AA633" s="34">
        <f>IFERROR(VLOOKUP($H633,'Refuse F Rev'!$A:$E,15,FALSE),0)</f>
        <v>0</v>
      </c>
      <c r="AB633" s="34">
        <f>IFERROR(VLOOKUP($H633,'Refuse F Rev'!$A:$E,16,FALSE),0)</f>
        <v>0</v>
      </c>
      <c r="AC633" s="42">
        <f>IFERROR(VLOOKUP($H633,'Refuse F Rev'!$A:$E,17,FALSE),0)</f>
        <v>0</v>
      </c>
      <c r="AD633" s="34">
        <f>IFERROR(VLOOKUP($H633,'Refuse F Exp'!$A:$E,15,FALSE),0)</f>
        <v>0</v>
      </c>
      <c r="AE633" s="34">
        <f>IFERROR(VLOOKUP($H633,'Refuse F Exp'!$A:$E,16,FALSE),0)</f>
        <v>0</v>
      </c>
      <c r="AF633" s="42">
        <f>IFERROR(VLOOKUP($H633,'Refuse F Exp'!$A:$E,17,FALSE),0)</f>
        <v>0</v>
      </c>
      <c r="AG633" s="34">
        <f>IFERROR(VLOOKUP($H633,#REF!,10,FALSE),0)</f>
        <v>0</v>
      </c>
      <c r="AH633" s="34">
        <f>IFERROR(VLOOKUP($H633,#REF!,11,FALSE),0)</f>
        <v>0</v>
      </c>
      <c r="AI633" s="42">
        <f>IFERROR(VLOOKUP($H633,#REF!,12,FALSE),0)</f>
        <v>0</v>
      </c>
      <c r="AJ633" s="34">
        <f>IFERROR(VLOOKUP($H633,#REF!,10,FALSE),0)</f>
        <v>0</v>
      </c>
      <c r="AK633" s="34">
        <f>IFERROR(VLOOKUP($H633,#REF!,11,FALSE),0)</f>
        <v>0</v>
      </c>
      <c r="AL633" s="42">
        <f>IFERROR(VLOOKUP($H633,#REF!,12,FALSE),0)</f>
        <v>0</v>
      </c>
      <c r="AM633" s="34">
        <f>IFERROR(VLOOKUP($H633,#REF!,10,FALSE),0)</f>
        <v>0</v>
      </c>
      <c r="AN633" s="34">
        <f>IFERROR(VLOOKUP($H633,#REF!,11,FALSE),0)</f>
        <v>0</v>
      </c>
      <c r="AO633" s="42">
        <f>IFERROR(VLOOKUP($H633,#REF!,12,FALSE),0)</f>
        <v>0</v>
      </c>
      <c r="AP633" s="34">
        <f>IFERROR(VLOOKUP($H633,#REF!,10,FALSE),0)</f>
        <v>0</v>
      </c>
      <c r="AQ633" s="34">
        <f>IFERROR(VLOOKUP($H633,#REF!,11,FALSE),0)</f>
        <v>0</v>
      </c>
      <c r="AR633" s="42">
        <f>IFERROR(VLOOKUP($H633,#REF!,12,FALSE),0)</f>
        <v>0</v>
      </c>
      <c r="AS633" s="34">
        <f>IFERROR(VLOOKUP($H633,#REF!,13,FALSE),0)</f>
        <v>0</v>
      </c>
      <c r="AT633" s="34">
        <f>IFERROR(VLOOKUP($H633,#REF!,14,FALSE),0)</f>
        <v>0</v>
      </c>
      <c r="AU633" s="42">
        <f>IFERROR(VLOOKUP($H633,#REF!,15,FALSE),0)</f>
        <v>0</v>
      </c>
      <c r="AV633" s="34">
        <f>IFERROR(VLOOKUP($H633,#REF!,15,FALSE),0)</f>
        <v>0</v>
      </c>
      <c r="AW633" s="34">
        <f>IFERROR(VLOOKUP($H633,#REF!,16,FALSE),0)</f>
        <v>0</v>
      </c>
      <c r="AX633" s="42">
        <f>IFERROR(VLOOKUP($H633,#REF!,17,FALSE),0)</f>
        <v>0</v>
      </c>
    </row>
    <row r="634" spans="1:50" x14ac:dyDescent="0.3">
      <c r="A634" s="33" t="str">
        <f t="shared" si="36"/>
        <v>F -8340-4-614</v>
      </c>
      <c r="B634" s="33" t="str">
        <f>+'R&amp;E EXPORT'!B633</f>
        <v>WATER DIST-LARGE VALVE REPLACEMENT</v>
      </c>
      <c r="C634" t="str">
        <f>IFERROR(VLOOKUP(A634,'MCSJ Export'!A:C,3,FALSE),"")</f>
        <v>Sub Account</v>
      </c>
      <c r="D634" s="37">
        <f t="shared" ca="1" si="37"/>
        <v>0</v>
      </c>
      <c r="E634" s="37">
        <f t="shared" ca="1" si="38"/>
        <v>0</v>
      </c>
      <c r="F634" s="37">
        <f t="shared" ca="1" si="39"/>
        <v>0</v>
      </c>
      <c r="G634" s="37"/>
      <c r="H634" s="33" t="str">
        <f>+'R&amp;E EXPORT'!A633</f>
        <v>F -8340-4-614</v>
      </c>
      <c r="I634" s="34">
        <f>IFERROR(VLOOKUP($H634,'Gen F Rev'!$A:$M,15,FALSE),0)</f>
        <v>0</v>
      </c>
      <c r="J634" s="34">
        <f>IFERROR(VLOOKUP($H634,'Gen F Rev'!$A:$M,16,FALSE),0)</f>
        <v>0</v>
      </c>
      <c r="K634" s="42">
        <f>IFERROR(VLOOKUP($H634,'Gen F Rev'!$A:$M,17,FALSE),0)</f>
        <v>0</v>
      </c>
      <c r="L634" s="34">
        <f>IFERROR(VLOOKUP($H634,'Gen F Exp'!$A:$E,15,FALSE),0)</f>
        <v>0</v>
      </c>
      <c r="M634" s="34">
        <f>IFERROR(VLOOKUP($H634,'Gen F Exp'!$A:$E,16,FALSE),0)</f>
        <v>0</v>
      </c>
      <c r="N634" s="42">
        <f>IFERROR(VLOOKUP($H634,'Gen F Exp'!$A:$E,17,FALSE),0)</f>
        <v>0</v>
      </c>
      <c r="O634" s="34">
        <f>IFERROR(VLOOKUP($H634,'Water F Rev'!$A:$L,15,FALSE),0)</f>
        <v>0</v>
      </c>
      <c r="P634" s="34">
        <f>IFERROR(VLOOKUP($H634,'Water F Rev'!$A:$L,16,FALSE),0)</f>
        <v>0</v>
      </c>
      <c r="Q634" s="42">
        <f>IFERROR(VLOOKUP($H634,'Water F Rev'!$A:$L,17,FALSE),0)</f>
        <v>0</v>
      </c>
      <c r="R634" s="34">
        <f>IFERROR(VLOOKUP($H634,'Water F Exp'!$A:$K,15,FALSE),0)</f>
        <v>0</v>
      </c>
      <c r="S634" s="34">
        <f>IFERROR(VLOOKUP($H634,'Water F Exp'!$A:$K,16,FALSE),0)</f>
        <v>0</v>
      </c>
      <c r="T634" s="42">
        <f>IFERROR(VLOOKUP($H634,'Water F Exp'!$A:$K,17,FALSE),0)</f>
        <v>0</v>
      </c>
      <c r="U634" s="34">
        <f ca="1">IFERROR(VLOOKUP($H634,'Sewer F Rev'!$A:$E,15,FALSE),0)</f>
        <v>0</v>
      </c>
      <c r="V634" s="34">
        <f ca="1">IFERROR(VLOOKUP($H634,'Sewer F Rev'!$A:$E,16,FALSE),0)</f>
        <v>0</v>
      </c>
      <c r="W634" s="42">
        <f ca="1">IFERROR(VLOOKUP($H634,'Sewer F Rev'!$A:$E,17,FALSE),0)</f>
        <v>0</v>
      </c>
      <c r="X634" s="34">
        <f>IFERROR(VLOOKUP($H634,'Sewer F Exp'!$A:$B,15,FALSE),0)</f>
        <v>0</v>
      </c>
      <c r="Y634" s="34">
        <f>IFERROR(VLOOKUP($H634,'Sewer F Exp'!$A:$B,16,FALSE),0)</f>
        <v>0</v>
      </c>
      <c r="Z634" s="42">
        <f>IFERROR(VLOOKUP($H634,'Sewer F Exp'!$A:$B,17,FALSE),0)</f>
        <v>0</v>
      </c>
      <c r="AA634" s="34">
        <f>IFERROR(VLOOKUP($H634,'Refuse F Rev'!$A:$E,15,FALSE),0)</f>
        <v>0</v>
      </c>
      <c r="AB634" s="34">
        <f>IFERROR(VLOOKUP($H634,'Refuse F Rev'!$A:$E,16,FALSE),0)</f>
        <v>0</v>
      </c>
      <c r="AC634" s="42">
        <f>IFERROR(VLOOKUP($H634,'Refuse F Rev'!$A:$E,17,FALSE),0)</f>
        <v>0</v>
      </c>
      <c r="AD634" s="34">
        <f>IFERROR(VLOOKUP($H634,'Refuse F Exp'!$A:$E,15,FALSE),0)</f>
        <v>0</v>
      </c>
      <c r="AE634" s="34">
        <f>IFERROR(VLOOKUP($H634,'Refuse F Exp'!$A:$E,16,FALSE),0)</f>
        <v>0</v>
      </c>
      <c r="AF634" s="42">
        <f>IFERROR(VLOOKUP($H634,'Refuse F Exp'!$A:$E,17,FALSE),0)</f>
        <v>0</v>
      </c>
      <c r="AG634" s="34">
        <f>IFERROR(VLOOKUP($H634,#REF!,10,FALSE),0)</f>
        <v>0</v>
      </c>
      <c r="AH634" s="34">
        <f>IFERROR(VLOOKUP($H634,#REF!,11,FALSE),0)</f>
        <v>0</v>
      </c>
      <c r="AI634" s="42">
        <f>IFERROR(VLOOKUP($H634,#REF!,12,FALSE),0)</f>
        <v>0</v>
      </c>
      <c r="AJ634" s="34">
        <f>IFERROR(VLOOKUP($H634,#REF!,10,FALSE),0)</f>
        <v>0</v>
      </c>
      <c r="AK634" s="34">
        <f>IFERROR(VLOOKUP($H634,#REF!,11,FALSE),0)</f>
        <v>0</v>
      </c>
      <c r="AL634" s="42">
        <f>IFERROR(VLOOKUP($H634,#REF!,12,FALSE),0)</f>
        <v>0</v>
      </c>
      <c r="AM634" s="34">
        <f>IFERROR(VLOOKUP($H634,#REF!,10,FALSE),0)</f>
        <v>0</v>
      </c>
      <c r="AN634" s="34">
        <f>IFERROR(VLOOKUP($H634,#REF!,11,FALSE),0)</f>
        <v>0</v>
      </c>
      <c r="AO634" s="42">
        <f>IFERROR(VLOOKUP($H634,#REF!,12,FALSE),0)</f>
        <v>0</v>
      </c>
      <c r="AP634" s="34">
        <f>IFERROR(VLOOKUP($H634,#REF!,10,FALSE),0)</f>
        <v>0</v>
      </c>
      <c r="AQ634" s="34">
        <f>IFERROR(VLOOKUP($H634,#REF!,11,FALSE),0)</f>
        <v>0</v>
      </c>
      <c r="AR634" s="42">
        <f>IFERROR(VLOOKUP($H634,#REF!,12,FALSE),0)</f>
        <v>0</v>
      </c>
      <c r="AS634" s="34">
        <f>IFERROR(VLOOKUP($H634,#REF!,13,FALSE),0)</f>
        <v>0</v>
      </c>
      <c r="AT634" s="34">
        <f>IFERROR(VLOOKUP($H634,#REF!,14,FALSE),0)</f>
        <v>0</v>
      </c>
      <c r="AU634" s="42">
        <f>IFERROR(VLOOKUP($H634,#REF!,15,FALSE),0)</f>
        <v>0</v>
      </c>
      <c r="AV634" s="34">
        <f>IFERROR(VLOOKUP($H634,#REF!,15,FALSE),0)</f>
        <v>0</v>
      </c>
      <c r="AW634" s="34">
        <f>IFERROR(VLOOKUP($H634,#REF!,16,FALSE),0)</f>
        <v>0</v>
      </c>
      <c r="AX634" s="42">
        <f>IFERROR(VLOOKUP($H634,#REF!,17,FALSE),0)</f>
        <v>0</v>
      </c>
    </row>
    <row r="635" spans="1:50" x14ac:dyDescent="0.3">
      <c r="A635" s="33" t="str">
        <f t="shared" si="36"/>
        <v>F -8340-4-617</v>
      </c>
      <c r="B635" s="33" t="str">
        <f>+'R&amp;E EXPORT'!B634</f>
        <v>WATER DIST-WATER MAIN REPLACE MATLS</v>
      </c>
      <c r="C635" t="str">
        <f>IFERROR(VLOOKUP(A635,'MCSJ Export'!A:C,3,FALSE),"")</f>
        <v>Sub Account</v>
      </c>
      <c r="D635" s="37">
        <f t="shared" ca="1" si="37"/>
        <v>0</v>
      </c>
      <c r="E635" s="37">
        <f t="shared" ca="1" si="38"/>
        <v>0</v>
      </c>
      <c r="F635" s="37">
        <f t="shared" ca="1" si="39"/>
        <v>0</v>
      </c>
      <c r="G635" s="37"/>
      <c r="H635" s="33" t="str">
        <f>+'R&amp;E EXPORT'!A634</f>
        <v>F -8340-4-617</v>
      </c>
      <c r="I635" s="34">
        <f>IFERROR(VLOOKUP($H635,'Gen F Rev'!$A:$M,15,FALSE),0)</f>
        <v>0</v>
      </c>
      <c r="J635" s="34">
        <f>IFERROR(VLOOKUP($H635,'Gen F Rev'!$A:$M,16,FALSE),0)</f>
        <v>0</v>
      </c>
      <c r="K635" s="42">
        <f>IFERROR(VLOOKUP($H635,'Gen F Rev'!$A:$M,17,FALSE),0)</f>
        <v>0</v>
      </c>
      <c r="L635" s="34">
        <f>IFERROR(VLOOKUP($H635,'Gen F Exp'!$A:$E,15,FALSE),0)</f>
        <v>0</v>
      </c>
      <c r="M635" s="34">
        <f>IFERROR(VLOOKUP($H635,'Gen F Exp'!$A:$E,16,FALSE),0)</f>
        <v>0</v>
      </c>
      <c r="N635" s="42">
        <f>IFERROR(VLOOKUP($H635,'Gen F Exp'!$A:$E,17,FALSE),0)</f>
        <v>0</v>
      </c>
      <c r="O635" s="34">
        <f>IFERROR(VLOOKUP($H635,'Water F Rev'!$A:$L,15,FALSE),0)</f>
        <v>0</v>
      </c>
      <c r="P635" s="34">
        <f>IFERROR(VLOOKUP($H635,'Water F Rev'!$A:$L,16,FALSE),0)</f>
        <v>0</v>
      </c>
      <c r="Q635" s="42">
        <f>IFERROR(VLOOKUP($H635,'Water F Rev'!$A:$L,17,FALSE),0)</f>
        <v>0</v>
      </c>
      <c r="R635" s="34">
        <f>IFERROR(VLOOKUP($H635,'Water F Exp'!$A:$K,15,FALSE),0)</f>
        <v>0</v>
      </c>
      <c r="S635" s="34">
        <f>IFERROR(VLOOKUP($H635,'Water F Exp'!$A:$K,16,FALSE),0)</f>
        <v>0</v>
      </c>
      <c r="T635" s="42">
        <f>IFERROR(VLOOKUP($H635,'Water F Exp'!$A:$K,17,FALSE),0)</f>
        <v>0</v>
      </c>
      <c r="U635" s="34">
        <f ca="1">IFERROR(VLOOKUP($H635,'Sewer F Rev'!$A:$E,15,FALSE),0)</f>
        <v>0</v>
      </c>
      <c r="V635" s="34">
        <f ca="1">IFERROR(VLOOKUP($H635,'Sewer F Rev'!$A:$E,16,FALSE),0)</f>
        <v>0</v>
      </c>
      <c r="W635" s="42">
        <f ca="1">IFERROR(VLOOKUP($H635,'Sewer F Rev'!$A:$E,17,FALSE),0)</f>
        <v>0</v>
      </c>
      <c r="X635" s="34">
        <f>IFERROR(VLOOKUP($H635,'Sewer F Exp'!$A:$B,15,FALSE),0)</f>
        <v>0</v>
      </c>
      <c r="Y635" s="34">
        <f>IFERROR(VLOOKUP($H635,'Sewer F Exp'!$A:$B,16,FALSE),0)</f>
        <v>0</v>
      </c>
      <c r="Z635" s="42">
        <f>IFERROR(VLOOKUP($H635,'Sewer F Exp'!$A:$B,17,FALSE),0)</f>
        <v>0</v>
      </c>
      <c r="AA635" s="34">
        <f>IFERROR(VLOOKUP($H635,'Refuse F Rev'!$A:$E,15,FALSE),0)</f>
        <v>0</v>
      </c>
      <c r="AB635" s="34">
        <f>IFERROR(VLOOKUP($H635,'Refuse F Rev'!$A:$E,16,FALSE),0)</f>
        <v>0</v>
      </c>
      <c r="AC635" s="42">
        <f>IFERROR(VLOOKUP($H635,'Refuse F Rev'!$A:$E,17,FALSE),0)</f>
        <v>0</v>
      </c>
      <c r="AD635" s="34">
        <f>IFERROR(VLOOKUP($H635,'Refuse F Exp'!$A:$E,15,FALSE),0)</f>
        <v>0</v>
      </c>
      <c r="AE635" s="34">
        <f>IFERROR(VLOOKUP($H635,'Refuse F Exp'!$A:$E,16,FALSE),0)</f>
        <v>0</v>
      </c>
      <c r="AF635" s="42">
        <f>IFERROR(VLOOKUP($H635,'Refuse F Exp'!$A:$E,17,FALSE),0)</f>
        <v>0</v>
      </c>
      <c r="AG635" s="34">
        <f>IFERROR(VLOOKUP($H635,#REF!,10,FALSE),0)</f>
        <v>0</v>
      </c>
      <c r="AH635" s="34">
        <f>IFERROR(VLOOKUP($H635,#REF!,11,FALSE),0)</f>
        <v>0</v>
      </c>
      <c r="AI635" s="42">
        <f>IFERROR(VLOOKUP($H635,#REF!,12,FALSE),0)</f>
        <v>0</v>
      </c>
      <c r="AJ635" s="34">
        <f>IFERROR(VLOOKUP($H635,#REF!,10,FALSE),0)</f>
        <v>0</v>
      </c>
      <c r="AK635" s="34">
        <f>IFERROR(VLOOKUP($H635,#REF!,11,FALSE),0)</f>
        <v>0</v>
      </c>
      <c r="AL635" s="42">
        <f>IFERROR(VLOOKUP($H635,#REF!,12,FALSE),0)</f>
        <v>0</v>
      </c>
      <c r="AM635" s="34">
        <f>IFERROR(VLOOKUP($H635,#REF!,10,FALSE),0)</f>
        <v>0</v>
      </c>
      <c r="AN635" s="34">
        <f>IFERROR(VLOOKUP($H635,#REF!,11,FALSE),0)</f>
        <v>0</v>
      </c>
      <c r="AO635" s="42">
        <f>IFERROR(VLOOKUP($H635,#REF!,12,FALSE),0)</f>
        <v>0</v>
      </c>
      <c r="AP635" s="34">
        <f>IFERROR(VLOOKUP($H635,#REF!,10,FALSE),0)</f>
        <v>0</v>
      </c>
      <c r="AQ635" s="34">
        <f>IFERROR(VLOOKUP($H635,#REF!,11,FALSE),0)</f>
        <v>0</v>
      </c>
      <c r="AR635" s="42">
        <f>IFERROR(VLOOKUP($H635,#REF!,12,FALSE),0)</f>
        <v>0</v>
      </c>
      <c r="AS635" s="34">
        <f>IFERROR(VLOOKUP($H635,#REF!,13,FALSE),0)</f>
        <v>0</v>
      </c>
      <c r="AT635" s="34">
        <f>IFERROR(VLOOKUP($H635,#REF!,14,FALSE),0)</f>
        <v>0</v>
      </c>
      <c r="AU635" s="42">
        <f>IFERROR(VLOOKUP($H635,#REF!,15,FALSE),0)</f>
        <v>0</v>
      </c>
      <c r="AV635" s="34">
        <f>IFERROR(VLOOKUP($H635,#REF!,15,FALSE),0)</f>
        <v>0</v>
      </c>
      <c r="AW635" s="34">
        <f>IFERROR(VLOOKUP($H635,#REF!,16,FALSE),0)</f>
        <v>0</v>
      </c>
      <c r="AX635" s="42">
        <f>IFERROR(VLOOKUP($H635,#REF!,17,FALSE),0)</f>
        <v>0</v>
      </c>
    </row>
    <row r="636" spans="1:50" x14ac:dyDescent="0.3">
      <c r="A636" s="33" t="str">
        <f t="shared" si="36"/>
        <v>F -8340-4-658</v>
      </c>
      <c r="B636" s="33" t="str">
        <f>+'R&amp;E EXPORT'!B635</f>
        <v>WATER DIST-ASPHALT</v>
      </c>
      <c r="C636" t="str">
        <f>IFERROR(VLOOKUP(A636,'MCSJ Export'!A:C,3,FALSE),"")</f>
        <v>Sub Account</v>
      </c>
      <c r="D636" s="37">
        <f t="shared" ca="1" si="37"/>
        <v>0</v>
      </c>
      <c r="E636" s="37">
        <f t="shared" ca="1" si="38"/>
        <v>0</v>
      </c>
      <c r="F636" s="37">
        <f t="shared" ca="1" si="39"/>
        <v>0</v>
      </c>
      <c r="G636" s="37"/>
      <c r="H636" s="33" t="str">
        <f>+'R&amp;E EXPORT'!A635</f>
        <v>F -8340-4-658</v>
      </c>
      <c r="I636" s="34">
        <f>IFERROR(VLOOKUP($H636,'Gen F Rev'!$A:$M,15,FALSE),0)</f>
        <v>0</v>
      </c>
      <c r="J636" s="34">
        <f>IFERROR(VLOOKUP($H636,'Gen F Rev'!$A:$M,16,FALSE),0)</f>
        <v>0</v>
      </c>
      <c r="K636" s="42">
        <f>IFERROR(VLOOKUP($H636,'Gen F Rev'!$A:$M,17,FALSE),0)</f>
        <v>0</v>
      </c>
      <c r="L636" s="34">
        <f>IFERROR(VLOOKUP($H636,'Gen F Exp'!$A:$E,15,FALSE),0)</f>
        <v>0</v>
      </c>
      <c r="M636" s="34">
        <f>IFERROR(VLOOKUP($H636,'Gen F Exp'!$A:$E,16,FALSE),0)</f>
        <v>0</v>
      </c>
      <c r="N636" s="42">
        <f>IFERROR(VLOOKUP($H636,'Gen F Exp'!$A:$E,17,FALSE),0)</f>
        <v>0</v>
      </c>
      <c r="O636" s="34">
        <f>IFERROR(VLOOKUP($H636,'Water F Rev'!$A:$L,15,FALSE),0)</f>
        <v>0</v>
      </c>
      <c r="P636" s="34">
        <f>IFERROR(VLOOKUP($H636,'Water F Rev'!$A:$L,16,FALSE),0)</f>
        <v>0</v>
      </c>
      <c r="Q636" s="42">
        <f>IFERROR(VLOOKUP($H636,'Water F Rev'!$A:$L,17,FALSE),0)</f>
        <v>0</v>
      </c>
      <c r="R636" s="34">
        <f>IFERROR(VLOOKUP($H636,'Water F Exp'!$A:$K,15,FALSE),0)</f>
        <v>0</v>
      </c>
      <c r="S636" s="34">
        <f>IFERROR(VLOOKUP($H636,'Water F Exp'!$A:$K,16,FALSE),0)</f>
        <v>0</v>
      </c>
      <c r="T636" s="42">
        <f>IFERROR(VLOOKUP($H636,'Water F Exp'!$A:$K,17,FALSE),0)</f>
        <v>0</v>
      </c>
      <c r="U636" s="34">
        <f ca="1">IFERROR(VLOOKUP($H636,'Sewer F Rev'!$A:$E,15,FALSE),0)</f>
        <v>0</v>
      </c>
      <c r="V636" s="34">
        <f ca="1">IFERROR(VLOOKUP($H636,'Sewer F Rev'!$A:$E,16,FALSE),0)</f>
        <v>0</v>
      </c>
      <c r="W636" s="42">
        <f ca="1">IFERROR(VLOOKUP($H636,'Sewer F Rev'!$A:$E,17,FALSE),0)</f>
        <v>0</v>
      </c>
      <c r="X636" s="34">
        <f>IFERROR(VLOOKUP($H636,'Sewer F Exp'!$A:$B,15,FALSE),0)</f>
        <v>0</v>
      </c>
      <c r="Y636" s="34">
        <f>IFERROR(VLOOKUP($H636,'Sewer F Exp'!$A:$B,16,FALSE),0)</f>
        <v>0</v>
      </c>
      <c r="Z636" s="42">
        <f>IFERROR(VLOOKUP($H636,'Sewer F Exp'!$A:$B,17,FALSE),0)</f>
        <v>0</v>
      </c>
      <c r="AA636" s="34">
        <f>IFERROR(VLOOKUP($H636,'Refuse F Rev'!$A:$E,15,FALSE),0)</f>
        <v>0</v>
      </c>
      <c r="AB636" s="34">
        <f>IFERROR(VLOOKUP($H636,'Refuse F Rev'!$A:$E,16,FALSE),0)</f>
        <v>0</v>
      </c>
      <c r="AC636" s="42">
        <f>IFERROR(VLOOKUP($H636,'Refuse F Rev'!$A:$E,17,FALSE),0)</f>
        <v>0</v>
      </c>
      <c r="AD636" s="34">
        <f>IFERROR(VLOOKUP($H636,'Refuse F Exp'!$A:$E,15,FALSE),0)</f>
        <v>0</v>
      </c>
      <c r="AE636" s="34">
        <f>IFERROR(VLOOKUP($H636,'Refuse F Exp'!$A:$E,16,FALSE),0)</f>
        <v>0</v>
      </c>
      <c r="AF636" s="42">
        <f>IFERROR(VLOOKUP($H636,'Refuse F Exp'!$A:$E,17,FALSE),0)</f>
        <v>0</v>
      </c>
      <c r="AG636" s="34">
        <f>IFERROR(VLOOKUP($H636,#REF!,10,FALSE),0)</f>
        <v>0</v>
      </c>
      <c r="AH636" s="34">
        <f>IFERROR(VLOOKUP($H636,#REF!,11,FALSE),0)</f>
        <v>0</v>
      </c>
      <c r="AI636" s="42">
        <f>IFERROR(VLOOKUP($H636,#REF!,12,FALSE),0)</f>
        <v>0</v>
      </c>
      <c r="AJ636" s="34">
        <f>IFERROR(VLOOKUP($H636,#REF!,10,FALSE),0)</f>
        <v>0</v>
      </c>
      <c r="AK636" s="34">
        <f>IFERROR(VLOOKUP($H636,#REF!,11,FALSE),0)</f>
        <v>0</v>
      </c>
      <c r="AL636" s="42">
        <f>IFERROR(VLOOKUP($H636,#REF!,12,FALSE),0)</f>
        <v>0</v>
      </c>
      <c r="AM636" s="34">
        <f>IFERROR(VLOOKUP($H636,#REF!,10,FALSE),0)</f>
        <v>0</v>
      </c>
      <c r="AN636" s="34">
        <f>IFERROR(VLOOKUP($H636,#REF!,11,FALSE),0)</f>
        <v>0</v>
      </c>
      <c r="AO636" s="42">
        <f>IFERROR(VLOOKUP($H636,#REF!,12,FALSE),0)</f>
        <v>0</v>
      </c>
      <c r="AP636" s="34">
        <f>IFERROR(VLOOKUP($H636,#REF!,10,FALSE),0)</f>
        <v>0</v>
      </c>
      <c r="AQ636" s="34">
        <f>IFERROR(VLOOKUP($H636,#REF!,11,FALSE),0)</f>
        <v>0</v>
      </c>
      <c r="AR636" s="42">
        <f>IFERROR(VLOOKUP($H636,#REF!,12,FALSE),0)</f>
        <v>0</v>
      </c>
      <c r="AS636" s="34">
        <f>IFERROR(VLOOKUP($H636,#REF!,13,FALSE),0)</f>
        <v>0</v>
      </c>
      <c r="AT636" s="34">
        <f>IFERROR(VLOOKUP($H636,#REF!,14,FALSE),0)</f>
        <v>0</v>
      </c>
      <c r="AU636" s="42">
        <f>IFERROR(VLOOKUP($H636,#REF!,15,FALSE),0)</f>
        <v>0</v>
      </c>
      <c r="AV636" s="34">
        <f>IFERROR(VLOOKUP($H636,#REF!,15,FALSE),0)</f>
        <v>0</v>
      </c>
      <c r="AW636" s="34">
        <f>IFERROR(VLOOKUP($H636,#REF!,16,FALSE),0)</f>
        <v>0</v>
      </c>
      <c r="AX636" s="42">
        <f>IFERROR(VLOOKUP($H636,#REF!,17,FALSE),0)</f>
        <v>0</v>
      </c>
    </row>
    <row r="637" spans="1:50" x14ac:dyDescent="0.3">
      <c r="A637" s="33" t="str">
        <f t="shared" si="36"/>
        <v>F -8340-4-659</v>
      </c>
      <c r="B637" s="33" t="str">
        <f>+'R&amp;E EXPORT'!B636</f>
        <v>WATER DIST-STONE &amp; GRAVEL</v>
      </c>
      <c r="C637" t="str">
        <f>IFERROR(VLOOKUP(A637,'MCSJ Export'!A:C,3,FALSE),"")</f>
        <v>Sub Account</v>
      </c>
      <c r="D637" s="37">
        <f t="shared" ca="1" si="37"/>
        <v>0</v>
      </c>
      <c r="E637" s="37">
        <f t="shared" ca="1" si="38"/>
        <v>0</v>
      </c>
      <c r="F637" s="37">
        <f t="shared" ca="1" si="39"/>
        <v>0</v>
      </c>
      <c r="G637" s="37"/>
      <c r="H637" s="33" t="str">
        <f>+'R&amp;E EXPORT'!A636</f>
        <v>F -8340-4-659</v>
      </c>
      <c r="I637" s="34">
        <f>IFERROR(VLOOKUP($H637,'Gen F Rev'!$A:$M,15,FALSE),0)</f>
        <v>0</v>
      </c>
      <c r="J637" s="34">
        <f>IFERROR(VLOOKUP($H637,'Gen F Rev'!$A:$M,16,FALSE),0)</f>
        <v>0</v>
      </c>
      <c r="K637" s="42">
        <f>IFERROR(VLOOKUP($H637,'Gen F Rev'!$A:$M,17,FALSE),0)</f>
        <v>0</v>
      </c>
      <c r="L637" s="34">
        <f>IFERROR(VLOOKUP($H637,'Gen F Exp'!$A:$E,15,FALSE),0)</f>
        <v>0</v>
      </c>
      <c r="M637" s="34">
        <f>IFERROR(VLOOKUP($H637,'Gen F Exp'!$A:$E,16,FALSE),0)</f>
        <v>0</v>
      </c>
      <c r="N637" s="42">
        <f>IFERROR(VLOOKUP($H637,'Gen F Exp'!$A:$E,17,FALSE),0)</f>
        <v>0</v>
      </c>
      <c r="O637" s="34">
        <f>IFERROR(VLOOKUP($H637,'Water F Rev'!$A:$L,15,FALSE),0)</f>
        <v>0</v>
      </c>
      <c r="P637" s="34">
        <f>IFERROR(VLOOKUP($H637,'Water F Rev'!$A:$L,16,FALSE),0)</f>
        <v>0</v>
      </c>
      <c r="Q637" s="42">
        <f>IFERROR(VLOOKUP($H637,'Water F Rev'!$A:$L,17,FALSE),0)</f>
        <v>0</v>
      </c>
      <c r="R637" s="34">
        <f>IFERROR(VLOOKUP($H637,'Water F Exp'!$A:$K,15,FALSE),0)</f>
        <v>0</v>
      </c>
      <c r="S637" s="34">
        <f>IFERROR(VLOOKUP($H637,'Water F Exp'!$A:$K,16,FALSE),0)</f>
        <v>0</v>
      </c>
      <c r="T637" s="42">
        <f>IFERROR(VLOOKUP($H637,'Water F Exp'!$A:$K,17,FALSE),0)</f>
        <v>0</v>
      </c>
      <c r="U637" s="34">
        <f ca="1">IFERROR(VLOOKUP($H637,'Sewer F Rev'!$A:$E,15,FALSE),0)</f>
        <v>0</v>
      </c>
      <c r="V637" s="34">
        <f ca="1">IFERROR(VLOOKUP($H637,'Sewer F Rev'!$A:$E,16,FALSE),0)</f>
        <v>0</v>
      </c>
      <c r="W637" s="42">
        <f ca="1">IFERROR(VLOOKUP($H637,'Sewer F Rev'!$A:$E,17,FALSE),0)</f>
        <v>0</v>
      </c>
      <c r="X637" s="34">
        <f>IFERROR(VLOOKUP($H637,'Sewer F Exp'!$A:$B,15,FALSE),0)</f>
        <v>0</v>
      </c>
      <c r="Y637" s="34">
        <f>IFERROR(VLOOKUP($H637,'Sewer F Exp'!$A:$B,16,FALSE),0)</f>
        <v>0</v>
      </c>
      <c r="Z637" s="42">
        <f>IFERROR(VLOOKUP($H637,'Sewer F Exp'!$A:$B,17,FALSE),0)</f>
        <v>0</v>
      </c>
      <c r="AA637" s="34">
        <f>IFERROR(VLOOKUP($H637,'Refuse F Rev'!$A:$E,15,FALSE),0)</f>
        <v>0</v>
      </c>
      <c r="AB637" s="34">
        <f>IFERROR(VLOOKUP($H637,'Refuse F Rev'!$A:$E,16,FALSE),0)</f>
        <v>0</v>
      </c>
      <c r="AC637" s="42">
        <f>IFERROR(VLOOKUP($H637,'Refuse F Rev'!$A:$E,17,FALSE),0)</f>
        <v>0</v>
      </c>
      <c r="AD637" s="34">
        <f>IFERROR(VLOOKUP($H637,'Refuse F Exp'!$A:$E,15,FALSE),0)</f>
        <v>0</v>
      </c>
      <c r="AE637" s="34">
        <f>IFERROR(VLOOKUP($H637,'Refuse F Exp'!$A:$E,16,FALSE),0)</f>
        <v>0</v>
      </c>
      <c r="AF637" s="42">
        <f>IFERROR(VLOOKUP($H637,'Refuse F Exp'!$A:$E,17,FALSE),0)</f>
        <v>0</v>
      </c>
      <c r="AG637" s="34">
        <f>IFERROR(VLOOKUP($H637,#REF!,10,FALSE),0)</f>
        <v>0</v>
      </c>
      <c r="AH637" s="34">
        <f>IFERROR(VLOOKUP($H637,#REF!,11,FALSE),0)</f>
        <v>0</v>
      </c>
      <c r="AI637" s="42">
        <f>IFERROR(VLOOKUP($H637,#REF!,12,FALSE),0)</f>
        <v>0</v>
      </c>
      <c r="AJ637" s="34">
        <f>IFERROR(VLOOKUP($H637,#REF!,10,FALSE),0)</f>
        <v>0</v>
      </c>
      <c r="AK637" s="34">
        <f>IFERROR(VLOOKUP($H637,#REF!,11,FALSE),0)</f>
        <v>0</v>
      </c>
      <c r="AL637" s="42">
        <f>IFERROR(VLOOKUP($H637,#REF!,12,FALSE),0)</f>
        <v>0</v>
      </c>
      <c r="AM637" s="34">
        <f>IFERROR(VLOOKUP($H637,#REF!,10,FALSE),0)</f>
        <v>0</v>
      </c>
      <c r="AN637" s="34">
        <f>IFERROR(VLOOKUP($H637,#REF!,11,FALSE),0)</f>
        <v>0</v>
      </c>
      <c r="AO637" s="42">
        <f>IFERROR(VLOOKUP($H637,#REF!,12,FALSE),0)</f>
        <v>0</v>
      </c>
      <c r="AP637" s="34">
        <f>IFERROR(VLOOKUP($H637,#REF!,10,FALSE),0)</f>
        <v>0</v>
      </c>
      <c r="AQ637" s="34">
        <f>IFERROR(VLOOKUP($H637,#REF!,11,FALSE),0)</f>
        <v>0</v>
      </c>
      <c r="AR637" s="42">
        <f>IFERROR(VLOOKUP($H637,#REF!,12,FALSE),0)</f>
        <v>0</v>
      </c>
      <c r="AS637" s="34">
        <f>IFERROR(VLOOKUP($H637,#REF!,13,FALSE),0)</f>
        <v>0</v>
      </c>
      <c r="AT637" s="34">
        <f>IFERROR(VLOOKUP($H637,#REF!,14,FALSE),0)</f>
        <v>0</v>
      </c>
      <c r="AU637" s="42">
        <f>IFERROR(VLOOKUP($H637,#REF!,15,FALSE),0)</f>
        <v>0</v>
      </c>
      <c r="AV637" s="34">
        <f>IFERROR(VLOOKUP($H637,#REF!,15,FALSE),0)</f>
        <v>0</v>
      </c>
      <c r="AW637" s="34">
        <f>IFERROR(VLOOKUP($H637,#REF!,16,FALSE),0)</f>
        <v>0</v>
      </c>
      <c r="AX637" s="42">
        <f>IFERROR(VLOOKUP($H637,#REF!,17,FALSE),0)</f>
        <v>0</v>
      </c>
    </row>
    <row r="638" spans="1:50" x14ac:dyDescent="0.3">
      <c r="A638" s="33" t="str">
        <f t="shared" si="36"/>
        <v>F -8340-4-664</v>
      </c>
      <c r="B638" s="33" t="str">
        <f>+'R&amp;E EXPORT'!B637</f>
        <v>WATER DIST-CAP-WREN STREET TANK</v>
      </c>
      <c r="C638" t="str">
        <f>IFERROR(VLOOKUP(A638,'MCSJ Export'!A:C,3,FALSE),"")</f>
        <v>Sub Account</v>
      </c>
      <c r="D638" s="37">
        <f t="shared" ca="1" si="37"/>
        <v>0</v>
      </c>
      <c r="E638" s="37">
        <f t="shared" ca="1" si="38"/>
        <v>0</v>
      </c>
      <c r="F638" s="37">
        <f t="shared" ca="1" si="39"/>
        <v>0</v>
      </c>
      <c r="G638" s="37"/>
      <c r="H638" s="33" t="str">
        <f>+'R&amp;E EXPORT'!A637</f>
        <v>F -8340-4-664</v>
      </c>
      <c r="I638" s="34">
        <f>IFERROR(VLOOKUP($H638,'Gen F Rev'!$A:$M,15,FALSE),0)</f>
        <v>0</v>
      </c>
      <c r="J638" s="34">
        <f>IFERROR(VLOOKUP($H638,'Gen F Rev'!$A:$M,16,FALSE),0)</f>
        <v>0</v>
      </c>
      <c r="K638" s="42">
        <f>IFERROR(VLOOKUP($H638,'Gen F Rev'!$A:$M,17,FALSE),0)</f>
        <v>0</v>
      </c>
      <c r="L638" s="34">
        <f>IFERROR(VLOOKUP($H638,'Gen F Exp'!$A:$E,15,FALSE),0)</f>
        <v>0</v>
      </c>
      <c r="M638" s="34">
        <f>IFERROR(VLOOKUP($H638,'Gen F Exp'!$A:$E,16,FALSE),0)</f>
        <v>0</v>
      </c>
      <c r="N638" s="42">
        <f>IFERROR(VLOOKUP($H638,'Gen F Exp'!$A:$E,17,FALSE),0)</f>
        <v>0</v>
      </c>
      <c r="O638" s="34">
        <f>IFERROR(VLOOKUP($H638,'Water F Rev'!$A:$L,15,FALSE),0)</f>
        <v>0</v>
      </c>
      <c r="P638" s="34">
        <f>IFERROR(VLOOKUP($H638,'Water F Rev'!$A:$L,16,FALSE),0)</f>
        <v>0</v>
      </c>
      <c r="Q638" s="42">
        <f>IFERROR(VLOOKUP($H638,'Water F Rev'!$A:$L,17,FALSE),0)</f>
        <v>0</v>
      </c>
      <c r="R638" s="34">
        <f>IFERROR(VLOOKUP($H638,'Water F Exp'!$A:$K,15,FALSE),0)</f>
        <v>0</v>
      </c>
      <c r="S638" s="34">
        <f>IFERROR(VLOOKUP($H638,'Water F Exp'!$A:$K,16,FALSE),0)</f>
        <v>0</v>
      </c>
      <c r="T638" s="42">
        <f>IFERROR(VLOOKUP($H638,'Water F Exp'!$A:$K,17,FALSE),0)</f>
        <v>0</v>
      </c>
      <c r="U638" s="34">
        <f ca="1">IFERROR(VLOOKUP($H638,'Sewer F Rev'!$A:$E,15,FALSE),0)</f>
        <v>0</v>
      </c>
      <c r="V638" s="34">
        <f ca="1">IFERROR(VLOOKUP($H638,'Sewer F Rev'!$A:$E,16,FALSE),0)</f>
        <v>0</v>
      </c>
      <c r="W638" s="42">
        <f ca="1">IFERROR(VLOOKUP($H638,'Sewer F Rev'!$A:$E,17,FALSE),0)</f>
        <v>0</v>
      </c>
      <c r="X638" s="34">
        <f>IFERROR(VLOOKUP($H638,'Sewer F Exp'!$A:$B,15,FALSE),0)</f>
        <v>0</v>
      </c>
      <c r="Y638" s="34">
        <f>IFERROR(VLOOKUP($H638,'Sewer F Exp'!$A:$B,16,FALSE),0)</f>
        <v>0</v>
      </c>
      <c r="Z638" s="42">
        <f>IFERROR(VLOOKUP($H638,'Sewer F Exp'!$A:$B,17,FALSE),0)</f>
        <v>0</v>
      </c>
      <c r="AA638" s="34">
        <f>IFERROR(VLOOKUP($H638,'Refuse F Rev'!$A:$E,15,FALSE),0)</f>
        <v>0</v>
      </c>
      <c r="AB638" s="34">
        <f>IFERROR(VLOOKUP($H638,'Refuse F Rev'!$A:$E,16,FALSE),0)</f>
        <v>0</v>
      </c>
      <c r="AC638" s="42">
        <f>IFERROR(VLOOKUP($H638,'Refuse F Rev'!$A:$E,17,FALSE),0)</f>
        <v>0</v>
      </c>
      <c r="AD638" s="34">
        <f>IFERROR(VLOOKUP($H638,'Refuse F Exp'!$A:$E,15,FALSE),0)</f>
        <v>0</v>
      </c>
      <c r="AE638" s="34">
        <f>IFERROR(VLOOKUP($H638,'Refuse F Exp'!$A:$E,16,FALSE),0)</f>
        <v>0</v>
      </c>
      <c r="AF638" s="42">
        <f>IFERROR(VLOOKUP($H638,'Refuse F Exp'!$A:$E,17,FALSE),0)</f>
        <v>0</v>
      </c>
      <c r="AG638" s="34">
        <f>IFERROR(VLOOKUP($H638,#REF!,10,FALSE),0)</f>
        <v>0</v>
      </c>
      <c r="AH638" s="34">
        <f>IFERROR(VLOOKUP($H638,#REF!,11,FALSE),0)</f>
        <v>0</v>
      </c>
      <c r="AI638" s="42">
        <f>IFERROR(VLOOKUP($H638,#REF!,12,FALSE),0)</f>
        <v>0</v>
      </c>
      <c r="AJ638" s="34">
        <f>IFERROR(VLOOKUP($H638,#REF!,10,FALSE),0)</f>
        <v>0</v>
      </c>
      <c r="AK638" s="34">
        <f>IFERROR(VLOOKUP($H638,#REF!,11,FALSE),0)</f>
        <v>0</v>
      </c>
      <c r="AL638" s="42">
        <f>IFERROR(VLOOKUP($H638,#REF!,12,FALSE),0)</f>
        <v>0</v>
      </c>
      <c r="AM638" s="34">
        <f>IFERROR(VLOOKUP($H638,#REF!,10,FALSE),0)</f>
        <v>0</v>
      </c>
      <c r="AN638" s="34">
        <f>IFERROR(VLOOKUP($H638,#REF!,11,FALSE),0)</f>
        <v>0</v>
      </c>
      <c r="AO638" s="42">
        <f>IFERROR(VLOOKUP($H638,#REF!,12,FALSE),0)</f>
        <v>0</v>
      </c>
      <c r="AP638" s="34">
        <f>IFERROR(VLOOKUP($H638,#REF!,10,FALSE),0)</f>
        <v>0</v>
      </c>
      <c r="AQ638" s="34">
        <f>IFERROR(VLOOKUP($H638,#REF!,11,FALSE),0)</f>
        <v>0</v>
      </c>
      <c r="AR638" s="42">
        <f>IFERROR(VLOOKUP($H638,#REF!,12,FALSE),0)</f>
        <v>0</v>
      </c>
      <c r="AS638" s="34">
        <f>IFERROR(VLOOKUP($H638,#REF!,13,FALSE),0)</f>
        <v>0</v>
      </c>
      <c r="AT638" s="34">
        <f>IFERROR(VLOOKUP($H638,#REF!,14,FALSE),0)</f>
        <v>0</v>
      </c>
      <c r="AU638" s="42">
        <f>IFERROR(VLOOKUP($H638,#REF!,15,FALSE),0)</f>
        <v>0</v>
      </c>
      <c r="AV638" s="34">
        <f>IFERROR(VLOOKUP($H638,#REF!,15,FALSE),0)</f>
        <v>0</v>
      </c>
      <c r="AW638" s="34">
        <f>IFERROR(VLOOKUP($H638,#REF!,16,FALSE),0)</f>
        <v>0</v>
      </c>
      <c r="AX638" s="42">
        <f>IFERROR(VLOOKUP($H638,#REF!,17,FALSE),0)</f>
        <v>0</v>
      </c>
    </row>
    <row r="639" spans="1:50" x14ac:dyDescent="0.3">
      <c r="A639" s="33" t="str">
        <f t="shared" si="36"/>
        <v>F -8340-4-665</v>
      </c>
      <c r="B639" s="33" t="str">
        <f>+'R&amp;E EXPORT'!B638</f>
        <v>WATER DIST-SERVICE PARTS</v>
      </c>
      <c r="C639" t="str">
        <f>IFERROR(VLOOKUP(A639,'MCSJ Export'!A:C,3,FALSE),"")</f>
        <v>Sub Account</v>
      </c>
      <c r="D639" s="37">
        <f t="shared" ca="1" si="37"/>
        <v>0</v>
      </c>
      <c r="E639" s="37">
        <f t="shared" ca="1" si="38"/>
        <v>0</v>
      </c>
      <c r="F639" s="37">
        <f t="shared" ca="1" si="39"/>
        <v>0</v>
      </c>
      <c r="G639" s="37"/>
      <c r="H639" s="33" t="str">
        <f>+'R&amp;E EXPORT'!A638</f>
        <v>F -8340-4-665</v>
      </c>
      <c r="I639" s="34">
        <f>IFERROR(VLOOKUP($H639,'Gen F Rev'!$A:$M,15,FALSE),0)</f>
        <v>0</v>
      </c>
      <c r="J639" s="34">
        <f>IFERROR(VLOOKUP($H639,'Gen F Rev'!$A:$M,16,FALSE),0)</f>
        <v>0</v>
      </c>
      <c r="K639" s="42">
        <f>IFERROR(VLOOKUP($H639,'Gen F Rev'!$A:$M,17,FALSE),0)</f>
        <v>0</v>
      </c>
      <c r="L639" s="34">
        <f>IFERROR(VLOOKUP($H639,'Gen F Exp'!$A:$E,15,FALSE),0)</f>
        <v>0</v>
      </c>
      <c r="M639" s="34">
        <f>IFERROR(VLOOKUP($H639,'Gen F Exp'!$A:$E,16,FALSE),0)</f>
        <v>0</v>
      </c>
      <c r="N639" s="42">
        <f>IFERROR(VLOOKUP($H639,'Gen F Exp'!$A:$E,17,FALSE),0)</f>
        <v>0</v>
      </c>
      <c r="O639" s="34">
        <f>IFERROR(VLOOKUP($H639,'Water F Rev'!$A:$L,15,FALSE),0)</f>
        <v>0</v>
      </c>
      <c r="P639" s="34">
        <f>IFERROR(VLOOKUP($H639,'Water F Rev'!$A:$L,16,FALSE),0)</f>
        <v>0</v>
      </c>
      <c r="Q639" s="42">
        <f>IFERROR(VLOOKUP($H639,'Water F Rev'!$A:$L,17,FALSE),0)</f>
        <v>0</v>
      </c>
      <c r="R639" s="34">
        <f>IFERROR(VLOOKUP($H639,'Water F Exp'!$A:$K,15,FALSE),0)</f>
        <v>0</v>
      </c>
      <c r="S639" s="34">
        <f>IFERROR(VLOOKUP($H639,'Water F Exp'!$A:$K,16,FALSE),0)</f>
        <v>0</v>
      </c>
      <c r="T639" s="42">
        <f>IFERROR(VLOOKUP($H639,'Water F Exp'!$A:$K,17,FALSE),0)</f>
        <v>0</v>
      </c>
      <c r="U639" s="34">
        <f ca="1">IFERROR(VLOOKUP($H639,'Sewer F Rev'!$A:$E,15,FALSE),0)</f>
        <v>0</v>
      </c>
      <c r="V639" s="34">
        <f ca="1">IFERROR(VLOOKUP($H639,'Sewer F Rev'!$A:$E,16,FALSE),0)</f>
        <v>0</v>
      </c>
      <c r="W639" s="42">
        <f ca="1">IFERROR(VLOOKUP($H639,'Sewer F Rev'!$A:$E,17,FALSE),0)</f>
        <v>0</v>
      </c>
      <c r="X639" s="34">
        <f>IFERROR(VLOOKUP($H639,'Sewer F Exp'!$A:$B,15,FALSE),0)</f>
        <v>0</v>
      </c>
      <c r="Y639" s="34">
        <f>IFERROR(VLOOKUP($H639,'Sewer F Exp'!$A:$B,16,FALSE),0)</f>
        <v>0</v>
      </c>
      <c r="Z639" s="42">
        <f>IFERROR(VLOOKUP($H639,'Sewer F Exp'!$A:$B,17,FALSE),0)</f>
        <v>0</v>
      </c>
      <c r="AA639" s="34">
        <f>IFERROR(VLOOKUP($H639,'Refuse F Rev'!$A:$E,15,FALSE),0)</f>
        <v>0</v>
      </c>
      <c r="AB639" s="34">
        <f>IFERROR(VLOOKUP($H639,'Refuse F Rev'!$A:$E,16,FALSE),0)</f>
        <v>0</v>
      </c>
      <c r="AC639" s="42">
        <f>IFERROR(VLOOKUP($H639,'Refuse F Rev'!$A:$E,17,FALSE),0)</f>
        <v>0</v>
      </c>
      <c r="AD639" s="34">
        <f>IFERROR(VLOOKUP($H639,'Refuse F Exp'!$A:$E,15,FALSE),0)</f>
        <v>0</v>
      </c>
      <c r="AE639" s="34">
        <f>IFERROR(VLOOKUP($H639,'Refuse F Exp'!$A:$E,16,FALSE),0)</f>
        <v>0</v>
      </c>
      <c r="AF639" s="42">
        <f>IFERROR(VLOOKUP($H639,'Refuse F Exp'!$A:$E,17,FALSE),0)</f>
        <v>0</v>
      </c>
      <c r="AG639" s="34">
        <f>IFERROR(VLOOKUP($H639,#REF!,10,FALSE),0)</f>
        <v>0</v>
      </c>
      <c r="AH639" s="34">
        <f>IFERROR(VLOOKUP($H639,#REF!,11,FALSE),0)</f>
        <v>0</v>
      </c>
      <c r="AI639" s="42">
        <f>IFERROR(VLOOKUP($H639,#REF!,12,FALSE),0)</f>
        <v>0</v>
      </c>
      <c r="AJ639" s="34">
        <f>IFERROR(VLOOKUP($H639,#REF!,10,FALSE),0)</f>
        <v>0</v>
      </c>
      <c r="AK639" s="34">
        <f>IFERROR(VLOOKUP($H639,#REF!,11,FALSE),0)</f>
        <v>0</v>
      </c>
      <c r="AL639" s="42">
        <f>IFERROR(VLOOKUP($H639,#REF!,12,FALSE),0)</f>
        <v>0</v>
      </c>
      <c r="AM639" s="34">
        <f>IFERROR(VLOOKUP($H639,#REF!,10,FALSE),0)</f>
        <v>0</v>
      </c>
      <c r="AN639" s="34">
        <f>IFERROR(VLOOKUP($H639,#REF!,11,FALSE),0)</f>
        <v>0</v>
      </c>
      <c r="AO639" s="42">
        <f>IFERROR(VLOOKUP($H639,#REF!,12,FALSE),0)</f>
        <v>0</v>
      </c>
      <c r="AP639" s="34">
        <f>IFERROR(VLOOKUP($H639,#REF!,10,FALSE),0)</f>
        <v>0</v>
      </c>
      <c r="AQ639" s="34">
        <f>IFERROR(VLOOKUP($H639,#REF!,11,FALSE),0)</f>
        <v>0</v>
      </c>
      <c r="AR639" s="42">
        <f>IFERROR(VLOOKUP($H639,#REF!,12,FALSE),0)</f>
        <v>0</v>
      </c>
      <c r="AS639" s="34">
        <f>IFERROR(VLOOKUP($H639,#REF!,13,FALSE),0)</f>
        <v>0</v>
      </c>
      <c r="AT639" s="34">
        <f>IFERROR(VLOOKUP($H639,#REF!,14,FALSE),0)</f>
        <v>0</v>
      </c>
      <c r="AU639" s="42">
        <f>IFERROR(VLOOKUP($H639,#REF!,15,FALSE),0)</f>
        <v>0</v>
      </c>
      <c r="AV639" s="34">
        <f>IFERROR(VLOOKUP($H639,#REF!,15,FALSE),0)</f>
        <v>0</v>
      </c>
      <c r="AW639" s="34">
        <f>IFERROR(VLOOKUP($H639,#REF!,16,FALSE),0)</f>
        <v>0</v>
      </c>
      <c r="AX639" s="42">
        <f>IFERROR(VLOOKUP($H639,#REF!,17,FALSE),0)</f>
        <v>0</v>
      </c>
    </row>
    <row r="640" spans="1:50" x14ac:dyDescent="0.3">
      <c r="A640" s="33" t="str">
        <f t="shared" si="36"/>
        <v>F -8340-4-675</v>
      </c>
      <c r="B640" s="33" t="str">
        <f>+'R&amp;E EXPORT'!B639</f>
        <v>WATER DIST-DISTRIBUTION SUPPLIES</v>
      </c>
      <c r="C640" t="str">
        <f>IFERROR(VLOOKUP(A640,'MCSJ Export'!A:C,3,FALSE),"")</f>
        <v>Sub Account</v>
      </c>
      <c r="D640" s="37">
        <f t="shared" ca="1" si="37"/>
        <v>0</v>
      </c>
      <c r="E640" s="37">
        <f t="shared" ca="1" si="38"/>
        <v>0</v>
      </c>
      <c r="F640" s="37">
        <f t="shared" ca="1" si="39"/>
        <v>0</v>
      </c>
      <c r="G640" s="37"/>
      <c r="H640" s="33" t="str">
        <f>+'R&amp;E EXPORT'!A639</f>
        <v>F -8340-4-675</v>
      </c>
      <c r="I640" s="34">
        <f>IFERROR(VLOOKUP($H640,'Gen F Rev'!$A:$M,15,FALSE),0)</f>
        <v>0</v>
      </c>
      <c r="J640" s="34">
        <f>IFERROR(VLOOKUP($H640,'Gen F Rev'!$A:$M,16,FALSE),0)</f>
        <v>0</v>
      </c>
      <c r="K640" s="42">
        <f>IFERROR(VLOOKUP($H640,'Gen F Rev'!$A:$M,17,FALSE),0)</f>
        <v>0</v>
      </c>
      <c r="L640" s="34">
        <f>IFERROR(VLOOKUP($H640,'Gen F Exp'!$A:$E,15,FALSE),0)</f>
        <v>0</v>
      </c>
      <c r="M640" s="34">
        <f>IFERROR(VLOOKUP($H640,'Gen F Exp'!$A:$E,16,FALSE),0)</f>
        <v>0</v>
      </c>
      <c r="N640" s="42">
        <f>IFERROR(VLOOKUP($H640,'Gen F Exp'!$A:$E,17,FALSE),0)</f>
        <v>0</v>
      </c>
      <c r="O640" s="34">
        <f>IFERROR(VLOOKUP($H640,'Water F Rev'!$A:$L,15,FALSE),0)</f>
        <v>0</v>
      </c>
      <c r="P640" s="34">
        <f>IFERROR(VLOOKUP($H640,'Water F Rev'!$A:$L,16,FALSE),0)</f>
        <v>0</v>
      </c>
      <c r="Q640" s="42">
        <f>IFERROR(VLOOKUP($H640,'Water F Rev'!$A:$L,17,FALSE),0)</f>
        <v>0</v>
      </c>
      <c r="R640" s="34">
        <f>IFERROR(VLOOKUP($H640,'Water F Exp'!$A:$K,15,FALSE),0)</f>
        <v>0</v>
      </c>
      <c r="S640" s="34">
        <f>IFERROR(VLOOKUP($H640,'Water F Exp'!$A:$K,16,FALSE),0)</f>
        <v>0</v>
      </c>
      <c r="T640" s="42">
        <f>IFERROR(VLOOKUP($H640,'Water F Exp'!$A:$K,17,FALSE),0)</f>
        <v>0</v>
      </c>
      <c r="U640" s="34">
        <f ca="1">IFERROR(VLOOKUP($H640,'Sewer F Rev'!$A:$E,15,FALSE),0)</f>
        <v>0</v>
      </c>
      <c r="V640" s="34">
        <f ca="1">IFERROR(VLOOKUP($H640,'Sewer F Rev'!$A:$E,16,FALSE),0)</f>
        <v>0</v>
      </c>
      <c r="W640" s="42">
        <f ca="1">IFERROR(VLOOKUP($H640,'Sewer F Rev'!$A:$E,17,FALSE),0)</f>
        <v>0</v>
      </c>
      <c r="X640" s="34">
        <f>IFERROR(VLOOKUP($H640,'Sewer F Exp'!$A:$B,15,FALSE),0)</f>
        <v>0</v>
      </c>
      <c r="Y640" s="34">
        <f>IFERROR(VLOOKUP($H640,'Sewer F Exp'!$A:$B,16,FALSE),0)</f>
        <v>0</v>
      </c>
      <c r="Z640" s="42">
        <f>IFERROR(VLOOKUP($H640,'Sewer F Exp'!$A:$B,17,FALSE),0)</f>
        <v>0</v>
      </c>
      <c r="AA640" s="34">
        <f>IFERROR(VLOOKUP($H640,'Refuse F Rev'!$A:$E,15,FALSE),0)</f>
        <v>0</v>
      </c>
      <c r="AB640" s="34">
        <f>IFERROR(VLOOKUP($H640,'Refuse F Rev'!$A:$E,16,FALSE),0)</f>
        <v>0</v>
      </c>
      <c r="AC640" s="42">
        <f>IFERROR(VLOOKUP($H640,'Refuse F Rev'!$A:$E,17,FALSE),0)</f>
        <v>0</v>
      </c>
      <c r="AD640" s="34">
        <f>IFERROR(VLOOKUP($H640,'Refuse F Exp'!$A:$E,15,FALSE),0)</f>
        <v>0</v>
      </c>
      <c r="AE640" s="34">
        <f>IFERROR(VLOOKUP($H640,'Refuse F Exp'!$A:$E,16,FALSE),0)</f>
        <v>0</v>
      </c>
      <c r="AF640" s="42">
        <f>IFERROR(VLOOKUP($H640,'Refuse F Exp'!$A:$E,17,FALSE),0)</f>
        <v>0</v>
      </c>
      <c r="AG640" s="34">
        <f>IFERROR(VLOOKUP($H640,#REF!,10,FALSE),0)</f>
        <v>0</v>
      </c>
      <c r="AH640" s="34">
        <f>IFERROR(VLOOKUP($H640,#REF!,11,FALSE),0)</f>
        <v>0</v>
      </c>
      <c r="AI640" s="42">
        <f>IFERROR(VLOOKUP($H640,#REF!,12,FALSE),0)</f>
        <v>0</v>
      </c>
      <c r="AJ640" s="34">
        <f>IFERROR(VLOOKUP($H640,#REF!,10,FALSE),0)</f>
        <v>0</v>
      </c>
      <c r="AK640" s="34">
        <f>IFERROR(VLOOKUP($H640,#REF!,11,FALSE),0)</f>
        <v>0</v>
      </c>
      <c r="AL640" s="42">
        <f>IFERROR(VLOOKUP($H640,#REF!,12,FALSE),0)</f>
        <v>0</v>
      </c>
      <c r="AM640" s="34">
        <f>IFERROR(VLOOKUP($H640,#REF!,10,FALSE),0)</f>
        <v>0</v>
      </c>
      <c r="AN640" s="34">
        <f>IFERROR(VLOOKUP($H640,#REF!,11,FALSE),0)</f>
        <v>0</v>
      </c>
      <c r="AO640" s="42">
        <f>IFERROR(VLOOKUP($H640,#REF!,12,FALSE),0)</f>
        <v>0</v>
      </c>
      <c r="AP640" s="34">
        <f>IFERROR(VLOOKUP($H640,#REF!,10,FALSE),0)</f>
        <v>0</v>
      </c>
      <c r="AQ640" s="34">
        <f>IFERROR(VLOOKUP($H640,#REF!,11,FALSE),0)</f>
        <v>0</v>
      </c>
      <c r="AR640" s="42">
        <f>IFERROR(VLOOKUP($H640,#REF!,12,FALSE),0)</f>
        <v>0</v>
      </c>
      <c r="AS640" s="34">
        <f>IFERROR(VLOOKUP($H640,#REF!,13,FALSE),0)</f>
        <v>0</v>
      </c>
      <c r="AT640" s="34">
        <f>IFERROR(VLOOKUP($H640,#REF!,14,FALSE),0)</f>
        <v>0</v>
      </c>
      <c r="AU640" s="42">
        <f>IFERROR(VLOOKUP($H640,#REF!,15,FALSE),0)</f>
        <v>0</v>
      </c>
      <c r="AV640" s="34">
        <f>IFERROR(VLOOKUP($H640,#REF!,15,FALSE),0)</f>
        <v>0</v>
      </c>
      <c r="AW640" s="34">
        <f>IFERROR(VLOOKUP($H640,#REF!,16,FALSE),0)</f>
        <v>0</v>
      </c>
      <c r="AX640" s="42">
        <f>IFERROR(VLOOKUP($H640,#REF!,17,FALSE),0)</f>
        <v>0</v>
      </c>
    </row>
    <row r="641" spans="1:50" x14ac:dyDescent="0.3">
      <c r="A641" s="33" t="str">
        <f t="shared" si="36"/>
        <v>F -8340-4-901</v>
      </c>
      <c r="B641" s="33" t="str">
        <f>+'R&amp;E EXPORT'!B640</f>
        <v>WATER DIST-EYE CARE ALLOWANCE</v>
      </c>
      <c r="C641" t="str">
        <f>IFERROR(VLOOKUP(A641,'MCSJ Export'!A:C,3,FALSE),"")</f>
        <v>Sub Account</v>
      </c>
      <c r="D641" s="37">
        <f t="shared" ca="1" si="37"/>
        <v>0</v>
      </c>
      <c r="E641" s="37">
        <f t="shared" ca="1" si="38"/>
        <v>0</v>
      </c>
      <c r="F641" s="37">
        <f t="shared" ca="1" si="39"/>
        <v>0</v>
      </c>
      <c r="G641" s="37"/>
      <c r="H641" s="33" t="str">
        <f>+'R&amp;E EXPORT'!A640</f>
        <v>F -8340-4-901</v>
      </c>
      <c r="I641" s="34">
        <f>IFERROR(VLOOKUP($H641,'Gen F Rev'!$A:$M,15,FALSE),0)</f>
        <v>0</v>
      </c>
      <c r="J641" s="34">
        <f>IFERROR(VLOOKUP($H641,'Gen F Rev'!$A:$M,16,FALSE),0)</f>
        <v>0</v>
      </c>
      <c r="K641" s="42">
        <f>IFERROR(VLOOKUP($H641,'Gen F Rev'!$A:$M,17,FALSE),0)</f>
        <v>0</v>
      </c>
      <c r="L641" s="34">
        <f>IFERROR(VLOOKUP($H641,'Gen F Exp'!$A:$E,15,FALSE),0)</f>
        <v>0</v>
      </c>
      <c r="M641" s="34">
        <f>IFERROR(VLOOKUP($H641,'Gen F Exp'!$A:$E,16,FALSE),0)</f>
        <v>0</v>
      </c>
      <c r="N641" s="42">
        <f>IFERROR(VLOOKUP($H641,'Gen F Exp'!$A:$E,17,FALSE),0)</f>
        <v>0</v>
      </c>
      <c r="O641" s="34">
        <f>IFERROR(VLOOKUP($H641,'Water F Rev'!$A:$L,15,FALSE),0)</f>
        <v>0</v>
      </c>
      <c r="P641" s="34">
        <f>IFERROR(VLOOKUP($H641,'Water F Rev'!$A:$L,16,FALSE),0)</f>
        <v>0</v>
      </c>
      <c r="Q641" s="42">
        <f>IFERROR(VLOOKUP($H641,'Water F Rev'!$A:$L,17,FALSE),0)</f>
        <v>0</v>
      </c>
      <c r="R641" s="34">
        <f>IFERROR(VLOOKUP($H641,'Water F Exp'!$A:$K,15,FALSE),0)</f>
        <v>0</v>
      </c>
      <c r="S641" s="34">
        <f>IFERROR(VLOOKUP($H641,'Water F Exp'!$A:$K,16,FALSE),0)</f>
        <v>0</v>
      </c>
      <c r="T641" s="42">
        <f>IFERROR(VLOOKUP($H641,'Water F Exp'!$A:$K,17,FALSE),0)</f>
        <v>0</v>
      </c>
      <c r="U641" s="34">
        <f ca="1">IFERROR(VLOOKUP($H641,'Sewer F Rev'!$A:$E,15,FALSE),0)</f>
        <v>0</v>
      </c>
      <c r="V641" s="34">
        <f ca="1">IFERROR(VLOOKUP($H641,'Sewer F Rev'!$A:$E,16,FALSE),0)</f>
        <v>0</v>
      </c>
      <c r="W641" s="42">
        <f ca="1">IFERROR(VLOOKUP($H641,'Sewer F Rev'!$A:$E,17,FALSE),0)</f>
        <v>0</v>
      </c>
      <c r="X641" s="34">
        <f>IFERROR(VLOOKUP($H641,'Sewer F Exp'!$A:$B,15,FALSE),0)</f>
        <v>0</v>
      </c>
      <c r="Y641" s="34">
        <f>IFERROR(VLOOKUP($H641,'Sewer F Exp'!$A:$B,16,FALSE),0)</f>
        <v>0</v>
      </c>
      <c r="Z641" s="42">
        <f>IFERROR(VLOOKUP($H641,'Sewer F Exp'!$A:$B,17,FALSE),0)</f>
        <v>0</v>
      </c>
      <c r="AA641" s="34">
        <f>IFERROR(VLOOKUP($H641,'Refuse F Rev'!$A:$E,15,FALSE),0)</f>
        <v>0</v>
      </c>
      <c r="AB641" s="34">
        <f>IFERROR(VLOOKUP($H641,'Refuse F Rev'!$A:$E,16,FALSE),0)</f>
        <v>0</v>
      </c>
      <c r="AC641" s="42">
        <f>IFERROR(VLOOKUP($H641,'Refuse F Rev'!$A:$E,17,FALSE),0)</f>
        <v>0</v>
      </c>
      <c r="AD641" s="34">
        <f>IFERROR(VLOOKUP($H641,'Refuse F Exp'!$A:$E,15,FALSE),0)</f>
        <v>0</v>
      </c>
      <c r="AE641" s="34">
        <f>IFERROR(VLOOKUP($H641,'Refuse F Exp'!$A:$E,16,FALSE),0)</f>
        <v>0</v>
      </c>
      <c r="AF641" s="42">
        <f>IFERROR(VLOOKUP($H641,'Refuse F Exp'!$A:$E,17,FALSE),0)</f>
        <v>0</v>
      </c>
      <c r="AG641" s="34">
        <f>IFERROR(VLOOKUP($H641,#REF!,10,FALSE),0)</f>
        <v>0</v>
      </c>
      <c r="AH641" s="34">
        <f>IFERROR(VLOOKUP($H641,#REF!,11,FALSE),0)</f>
        <v>0</v>
      </c>
      <c r="AI641" s="42">
        <f>IFERROR(VLOOKUP($H641,#REF!,12,FALSE),0)</f>
        <v>0</v>
      </c>
      <c r="AJ641" s="34">
        <f>IFERROR(VLOOKUP($H641,#REF!,10,FALSE),0)</f>
        <v>0</v>
      </c>
      <c r="AK641" s="34">
        <f>IFERROR(VLOOKUP($H641,#REF!,11,FALSE),0)</f>
        <v>0</v>
      </c>
      <c r="AL641" s="42">
        <f>IFERROR(VLOOKUP($H641,#REF!,12,FALSE),0)</f>
        <v>0</v>
      </c>
      <c r="AM641" s="34">
        <f>IFERROR(VLOOKUP($H641,#REF!,10,FALSE),0)</f>
        <v>0</v>
      </c>
      <c r="AN641" s="34">
        <f>IFERROR(VLOOKUP($H641,#REF!,11,FALSE),0)</f>
        <v>0</v>
      </c>
      <c r="AO641" s="42">
        <f>IFERROR(VLOOKUP($H641,#REF!,12,FALSE),0)</f>
        <v>0</v>
      </c>
      <c r="AP641" s="34">
        <f>IFERROR(VLOOKUP($H641,#REF!,10,FALSE),0)</f>
        <v>0</v>
      </c>
      <c r="AQ641" s="34">
        <f>IFERROR(VLOOKUP($H641,#REF!,11,FALSE),0)</f>
        <v>0</v>
      </c>
      <c r="AR641" s="42">
        <f>IFERROR(VLOOKUP($H641,#REF!,12,FALSE),0)</f>
        <v>0</v>
      </c>
      <c r="AS641" s="34">
        <f>IFERROR(VLOOKUP($H641,#REF!,13,FALSE),0)</f>
        <v>0</v>
      </c>
      <c r="AT641" s="34">
        <f>IFERROR(VLOOKUP($H641,#REF!,14,FALSE),0)</f>
        <v>0</v>
      </c>
      <c r="AU641" s="42">
        <f>IFERROR(VLOOKUP($H641,#REF!,15,FALSE),0)</f>
        <v>0</v>
      </c>
      <c r="AV641" s="34">
        <f>IFERROR(VLOOKUP($H641,#REF!,15,FALSE),0)</f>
        <v>0</v>
      </c>
      <c r="AW641" s="34">
        <f>IFERROR(VLOOKUP($H641,#REF!,16,FALSE),0)</f>
        <v>0</v>
      </c>
      <c r="AX641" s="42">
        <f>IFERROR(VLOOKUP($H641,#REF!,17,FALSE),0)</f>
        <v>0</v>
      </c>
    </row>
    <row r="642" spans="1:50" x14ac:dyDescent="0.3">
      <c r="A642" s="33" t="str">
        <f t="shared" si="36"/>
        <v>F -8340-4-915</v>
      </c>
      <c r="B642" s="33" t="str">
        <f>+'R&amp;E EXPORT'!B641</f>
        <v>WATER DIST-CLOTHING ALLOWANCE-DPW</v>
      </c>
      <c r="C642" t="str">
        <f>IFERROR(VLOOKUP(A642,'MCSJ Export'!A:C,3,FALSE),"")</f>
        <v>Sub Account</v>
      </c>
      <c r="D642" s="37">
        <f t="shared" ca="1" si="37"/>
        <v>0</v>
      </c>
      <c r="E642" s="37">
        <f t="shared" ca="1" si="38"/>
        <v>0</v>
      </c>
      <c r="F642" s="37">
        <f t="shared" ca="1" si="39"/>
        <v>0</v>
      </c>
      <c r="G642" s="37"/>
      <c r="H642" s="33" t="str">
        <f>+'R&amp;E EXPORT'!A641</f>
        <v>F -8340-4-915</v>
      </c>
      <c r="I642" s="34">
        <f>IFERROR(VLOOKUP($H642,'Gen F Rev'!$A:$M,15,FALSE),0)</f>
        <v>0</v>
      </c>
      <c r="J642" s="34">
        <f>IFERROR(VLOOKUP($H642,'Gen F Rev'!$A:$M,16,FALSE),0)</f>
        <v>0</v>
      </c>
      <c r="K642" s="42">
        <f>IFERROR(VLOOKUP($H642,'Gen F Rev'!$A:$M,17,FALSE),0)</f>
        <v>0</v>
      </c>
      <c r="L642" s="34">
        <f>IFERROR(VLOOKUP($H642,'Gen F Exp'!$A:$E,15,FALSE),0)</f>
        <v>0</v>
      </c>
      <c r="M642" s="34">
        <f>IFERROR(VLOOKUP($H642,'Gen F Exp'!$A:$E,16,FALSE),0)</f>
        <v>0</v>
      </c>
      <c r="N642" s="42">
        <f>IFERROR(VLOOKUP($H642,'Gen F Exp'!$A:$E,17,FALSE),0)</f>
        <v>0</v>
      </c>
      <c r="O642" s="34">
        <f>IFERROR(VLOOKUP($H642,'Water F Rev'!$A:$L,15,FALSE),0)</f>
        <v>0</v>
      </c>
      <c r="P642" s="34">
        <f>IFERROR(VLOOKUP($H642,'Water F Rev'!$A:$L,16,FALSE),0)</f>
        <v>0</v>
      </c>
      <c r="Q642" s="42">
        <f>IFERROR(VLOOKUP($H642,'Water F Rev'!$A:$L,17,FALSE),0)</f>
        <v>0</v>
      </c>
      <c r="R642" s="34">
        <f>IFERROR(VLOOKUP($H642,'Water F Exp'!$A:$K,15,FALSE),0)</f>
        <v>0</v>
      </c>
      <c r="S642" s="34">
        <f>IFERROR(VLOOKUP($H642,'Water F Exp'!$A:$K,16,FALSE),0)</f>
        <v>0</v>
      </c>
      <c r="T642" s="42">
        <f>IFERROR(VLOOKUP($H642,'Water F Exp'!$A:$K,17,FALSE),0)</f>
        <v>0</v>
      </c>
      <c r="U642" s="34">
        <f ca="1">IFERROR(VLOOKUP($H642,'Sewer F Rev'!$A:$E,15,FALSE),0)</f>
        <v>0</v>
      </c>
      <c r="V642" s="34">
        <f ca="1">IFERROR(VLOOKUP($H642,'Sewer F Rev'!$A:$E,16,FALSE),0)</f>
        <v>0</v>
      </c>
      <c r="W642" s="42">
        <f ca="1">IFERROR(VLOOKUP($H642,'Sewer F Rev'!$A:$E,17,FALSE),0)</f>
        <v>0</v>
      </c>
      <c r="X642" s="34">
        <f>IFERROR(VLOOKUP($H642,'Sewer F Exp'!$A:$B,15,FALSE),0)</f>
        <v>0</v>
      </c>
      <c r="Y642" s="34">
        <f>IFERROR(VLOOKUP($H642,'Sewer F Exp'!$A:$B,16,FALSE),0)</f>
        <v>0</v>
      </c>
      <c r="Z642" s="42">
        <f>IFERROR(VLOOKUP($H642,'Sewer F Exp'!$A:$B,17,FALSE),0)</f>
        <v>0</v>
      </c>
      <c r="AA642" s="34">
        <f>IFERROR(VLOOKUP($H642,'Refuse F Rev'!$A:$E,15,FALSE),0)</f>
        <v>0</v>
      </c>
      <c r="AB642" s="34">
        <f>IFERROR(VLOOKUP($H642,'Refuse F Rev'!$A:$E,16,FALSE),0)</f>
        <v>0</v>
      </c>
      <c r="AC642" s="42">
        <f>IFERROR(VLOOKUP($H642,'Refuse F Rev'!$A:$E,17,FALSE),0)</f>
        <v>0</v>
      </c>
      <c r="AD642" s="34">
        <f>IFERROR(VLOOKUP($H642,'Refuse F Exp'!$A:$E,15,FALSE),0)</f>
        <v>0</v>
      </c>
      <c r="AE642" s="34">
        <f>IFERROR(VLOOKUP($H642,'Refuse F Exp'!$A:$E,16,FALSE),0)</f>
        <v>0</v>
      </c>
      <c r="AF642" s="42">
        <f>IFERROR(VLOOKUP($H642,'Refuse F Exp'!$A:$E,17,FALSE),0)</f>
        <v>0</v>
      </c>
      <c r="AG642" s="34">
        <f>IFERROR(VLOOKUP($H642,#REF!,10,FALSE),0)</f>
        <v>0</v>
      </c>
      <c r="AH642" s="34">
        <f>IFERROR(VLOOKUP($H642,#REF!,11,FALSE),0)</f>
        <v>0</v>
      </c>
      <c r="AI642" s="42">
        <f>IFERROR(VLOOKUP($H642,#REF!,12,FALSE),0)</f>
        <v>0</v>
      </c>
      <c r="AJ642" s="34">
        <f>IFERROR(VLOOKUP($H642,#REF!,10,FALSE),0)</f>
        <v>0</v>
      </c>
      <c r="AK642" s="34">
        <f>IFERROR(VLOOKUP($H642,#REF!,11,FALSE),0)</f>
        <v>0</v>
      </c>
      <c r="AL642" s="42">
        <f>IFERROR(VLOOKUP($H642,#REF!,12,FALSE),0)</f>
        <v>0</v>
      </c>
      <c r="AM642" s="34">
        <f>IFERROR(VLOOKUP($H642,#REF!,10,FALSE),0)</f>
        <v>0</v>
      </c>
      <c r="AN642" s="34">
        <f>IFERROR(VLOOKUP($H642,#REF!,11,FALSE),0)</f>
        <v>0</v>
      </c>
      <c r="AO642" s="42">
        <f>IFERROR(VLOOKUP($H642,#REF!,12,FALSE),0)</f>
        <v>0</v>
      </c>
      <c r="AP642" s="34">
        <f>IFERROR(VLOOKUP($H642,#REF!,10,FALSE),0)</f>
        <v>0</v>
      </c>
      <c r="AQ642" s="34">
        <f>IFERROR(VLOOKUP($H642,#REF!,11,FALSE),0)</f>
        <v>0</v>
      </c>
      <c r="AR642" s="42">
        <f>IFERROR(VLOOKUP($H642,#REF!,12,FALSE),0)</f>
        <v>0</v>
      </c>
      <c r="AS642" s="34">
        <f>IFERROR(VLOOKUP($H642,#REF!,13,FALSE),0)</f>
        <v>0</v>
      </c>
      <c r="AT642" s="34">
        <f>IFERROR(VLOOKUP($H642,#REF!,14,FALSE),0)</f>
        <v>0</v>
      </c>
      <c r="AU642" s="42">
        <f>IFERROR(VLOOKUP($H642,#REF!,15,FALSE),0)</f>
        <v>0</v>
      </c>
      <c r="AV642" s="34">
        <f>IFERROR(VLOOKUP($H642,#REF!,15,FALSE),0)</f>
        <v>0</v>
      </c>
      <c r="AW642" s="34">
        <f>IFERROR(VLOOKUP($H642,#REF!,16,FALSE),0)</f>
        <v>0</v>
      </c>
      <c r="AX642" s="42">
        <f>IFERROR(VLOOKUP($H642,#REF!,17,FALSE),0)</f>
        <v>0</v>
      </c>
    </row>
    <row r="643" spans="1:50" x14ac:dyDescent="0.3">
      <c r="A643" s="33" t="str">
        <f t="shared" si="36"/>
        <v>F -8340-4-920</v>
      </c>
      <c r="B643" s="33" t="str">
        <f>+'R&amp;E EXPORT'!B642</f>
        <v>WATER DIST-CDL RENEWALS &amp; TESTING</v>
      </c>
      <c r="C643" t="str">
        <f>IFERROR(VLOOKUP(A643,'MCSJ Export'!A:C,3,FALSE),"")</f>
        <v>Sub Account</v>
      </c>
      <c r="D643" s="37">
        <f t="shared" ca="1" si="37"/>
        <v>0</v>
      </c>
      <c r="E643" s="37">
        <f t="shared" ca="1" si="38"/>
        <v>0</v>
      </c>
      <c r="F643" s="37">
        <f t="shared" ca="1" si="39"/>
        <v>0</v>
      </c>
      <c r="G643" s="37"/>
      <c r="H643" s="33" t="str">
        <f>+'R&amp;E EXPORT'!A642</f>
        <v>F -8340-4-920</v>
      </c>
      <c r="I643" s="34">
        <f>IFERROR(VLOOKUP($H643,'Gen F Rev'!$A:$M,15,FALSE),0)</f>
        <v>0</v>
      </c>
      <c r="J643" s="34">
        <f>IFERROR(VLOOKUP($H643,'Gen F Rev'!$A:$M,16,FALSE),0)</f>
        <v>0</v>
      </c>
      <c r="K643" s="42">
        <f>IFERROR(VLOOKUP($H643,'Gen F Rev'!$A:$M,17,FALSE),0)</f>
        <v>0</v>
      </c>
      <c r="L643" s="34">
        <f>IFERROR(VLOOKUP($H643,'Gen F Exp'!$A:$E,15,FALSE),0)</f>
        <v>0</v>
      </c>
      <c r="M643" s="34">
        <f>IFERROR(VLOOKUP($H643,'Gen F Exp'!$A:$E,16,FALSE),0)</f>
        <v>0</v>
      </c>
      <c r="N643" s="42">
        <f>IFERROR(VLOOKUP($H643,'Gen F Exp'!$A:$E,17,FALSE),0)</f>
        <v>0</v>
      </c>
      <c r="O643" s="34">
        <f>IFERROR(VLOOKUP($H643,'Water F Rev'!$A:$L,15,FALSE),0)</f>
        <v>0</v>
      </c>
      <c r="P643" s="34">
        <f>IFERROR(VLOOKUP($H643,'Water F Rev'!$A:$L,16,FALSE),0)</f>
        <v>0</v>
      </c>
      <c r="Q643" s="42">
        <f>IFERROR(VLOOKUP($H643,'Water F Rev'!$A:$L,17,FALSE),0)</f>
        <v>0</v>
      </c>
      <c r="R643" s="34">
        <f>IFERROR(VLOOKUP($H643,'Water F Exp'!$A:$K,15,FALSE),0)</f>
        <v>0</v>
      </c>
      <c r="S643" s="34">
        <f>IFERROR(VLOOKUP($H643,'Water F Exp'!$A:$K,16,FALSE),0)</f>
        <v>0</v>
      </c>
      <c r="T643" s="42">
        <f>IFERROR(VLOOKUP($H643,'Water F Exp'!$A:$K,17,FALSE),0)</f>
        <v>0</v>
      </c>
      <c r="U643" s="34">
        <f ca="1">IFERROR(VLOOKUP($H643,'Sewer F Rev'!$A:$E,15,FALSE),0)</f>
        <v>0</v>
      </c>
      <c r="V643" s="34">
        <f ca="1">IFERROR(VLOOKUP($H643,'Sewer F Rev'!$A:$E,16,FALSE),0)</f>
        <v>0</v>
      </c>
      <c r="W643" s="42">
        <f ca="1">IFERROR(VLOOKUP($H643,'Sewer F Rev'!$A:$E,17,FALSE),0)</f>
        <v>0</v>
      </c>
      <c r="X643" s="34">
        <f>IFERROR(VLOOKUP($H643,'Sewer F Exp'!$A:$B,15,FALSE),0)</f>
        <v>0</v>
      </c>
      <c r="Y643" s="34">
        <f>IFERROR(VLOOKUP($H643,'Sewer F Exp'!$A:$B,16,FALSE),0)</f>
        <v>0</v>
      </c>
      <c r="Z643" s="42">
        <f>IFERROR(VLOOKUP($H643,'Sewer F Exp'!$A:$B,17,FALSE),0)</f>
        <v>0</v>
      </c>
      <c r="AA643" s="34">
        <f>IFERROR(VLOOKUP($H643,'Refuse F Rev'!$A:$E,15,FALSE),0)</f>
        <v>0</v>
      </c>
      <c r="AB643" s="34">
        <f>IFERROR(VLOOKUP($H643,'Refuse F Rev'!$A:$E,16,FALSE),0)</f>
        <v>0</v>
      </c>
      <c r="AC643" s="42">
        <f>IFERROR(VLOOKUP($H643,'Refuse F Rev'!$A:$E,17,FALSE),0)</f>
        <v>0</v>
      </c>
      <c r="AD643" s="34">
        <f>IFERROR(VLOOKUP($H643,'Refuse F Exp'!$A:$E,15,FALSE),0)</f>
        <v>0</v>
      </c>
      <c r="AE643" s="34">
        <f>IFERROR(VLOOKUP($H643,'Refuse F Exp'!$A:$E,16,FALSE),0)</f>
        <v>0</v>
      </c>
      <c r="AF643" s="42">
        <f>IFERROR(VLOOKUP($H643,'Refuse F Exp'!$A:$E,17,FALSE),0)</f>
        <v>0</v>
      </c>
      <c r="AG643" s="34">
        <f>IFERROR(VLOOKUP($H643,#REF!,10,FALSE),0)</f>
        <v>0</v>
      </c>
      <c r="AH643" s="34">
        <f>IFERROR(VLOOKUP($H643,#REF!,11,FALSE),0)</f>
        <v>0</v>
      </c>
      <c r="AI643" s="42">
        <f>IFERROR(VLOOKUP($H643,#REF!,12,FALSE),0)</f>
        <v>0</v>
      </c>
      <c r="AJ643" s="34">
        <f>IFERROR(VLOOKUP($H643,#REF!,10,FALSE),0)</f>
        <v>0</v>
      </c>
      <c r="AK643" s="34">
        <f>IFERROR(VLOOKUP($H643,#REF!,11,FALSE),0)</f>
        <v>0</v>
      </c>
      <c r="AL643" s="42">
        <f>IFERROR(VLOOKUP($H643,#REF!,12,FALSE),0)</f>
        <v>0</v>
      </c>
      <c r="AM643" s="34">
        <f>IFERROR(VLOOKUP($H643,#REF!,10,FALSE),0)</f>
        <v>0</v>
      </c>
      <c r="AN643" s="34">
        <f>IFERROR(VLOOKUP($H643,#REF!,11,FALSE),0)</f>
        <v>0</v>
      </c>
      <c r="AO643" s="42">
        <f>IFERROR(VLOOKUP($H643,#REF!,12,FALSE),0)</f>
        <v>0</v>
      </c>
      <c r="AP643" s="34">
        <f>IFERROR(VLOOKUP($H643,#REF!,10,FALSE),0)</f>
        <v>0</v>
      </c>
      <c r="AQ643" s="34">
        <f>IFERROR(VLOOKUP($H643,#REF!,11,FALSE),0)</f>
        <v>0</v>
      </c>
      <c r="AR643" s="42">
        <f>IFERROR(VLOOKUP($H643,#REF!,12,FALSE),0)</f>
        <v>0</v>
      </c>
      <c r="AS643" s="34">
        <f>IFERROR(VLOOKUP($H643,#REF!,13,FALSE),0)</f>
        <v>0</v>
      </c>
      <c r="AT643" s="34">
        <f>IFERROR(VLOOKUP($H643,#REF!,14,FALSE),0)</f>
        <v>0</v>
      </c>
      <c r="AU643" s="42">
        <f>IFERROR(VLOOKUP($H643,#REF!,15,FALSE),0)</f>
        <v>0</v>
      </c>
      <c r="AV643" s="34">
        <f>IFERROR(VLOOKUP($H643,#REF!,15,FALSE),0)</f>
        <v>0</v>
      </c>
      <c r="AW643" s="34">
        <f>IFERROR(VLOOKUP($H643,#REF!,16,FALSE),0)</f>
        <v>0</v>
      </c>
      <c r="AX643" s="42">
        <f>IFERROR(VLOOKUP($H643,#REF!,17,FALSE),0)</f>
        <v>0</v>
      </c>
    </row>
    <row r="644" spans="1:50" x14ac:dyDescent="0.3">
      <c r="A644" s="33" t="str">
        <f t="shared" ref="A644:A707" si="40">+TRIM(H644)</f>
        <v>F -8340-4-930</v>
      </c>
      <c r="B644" s="33" t="str">
        <f>+'R&amp;E EXPORT'!B643</f>
        <v>WATER DIST-CONF/MLG/ED</v>
      </c>
      <c r="C644" t="str">
        <f>IFERROR(VLOOKUP(A644,'MCSJ Export'!A:C,3,FALSE),"")</f>
        <v/>
      </c>
      <c r="D644" s="37">
        <f t="shared" ref="D644:D707" ca="1" si="41">+I644+L644+O644+R644+U644+X644+AA644+AD644+AG644+AJ644+AM644+AP644+AS644+AV644</f>
        <v>0</v>
      </c>
      <c r="E644" s="37">
        <f t="shared" ref="E644:E707" ca="1" si="42">+J644+M644+P644+S644+V644+Y644+AB644+AE644+AH644+AK644+AN644+AQ644+AT644+AW644</f>
        <v>0</v>
      </c>
      <c r="F644" s="37">
        <f t="shared" ref="F644:F707" ca="1" si="43">+K644+N644+Q644+T644+W644+Z644+AC644+AF644+AI644+AL644+AO644+AR644+AU644+AX644</f>
        <v>0</v>
      </c>
      <c r="G644" s="37"/>
      <c r="H644" s="33" t="str">
        <f>+'R&amp;E EXPORT'!A643</f>
        <v>F -8340-4-930</v>
      </c>
      <c r="I644" s="34">
        <f>IFERROR(VLOOKUP($H644,'Gen F Rev'!$A:$M,15,FALSE),0)</f>
        <v>0</v>
      </c>
      <c r="J644" s="34">
        <f>IFERROR(VLOOKUP($H644,'Gen F Rev'!$A:$M,16,FALSE),0)</f>
        <v>0</v>
      </c>
      <c r="K644" s="42">
        <f>IFERROR(VLOOKUP($H644,'Gen F Rev'!$A:$M,17,FALSE),0)</f>
        <v>0</v>
      </c>
      <c r="L644" s="34">
        <f>IFERROR(VLOOKUP($H644,'Gen F Exp'!$A:$E,15,FALSE),0)</f>
        <v>0</v>
      </c>
      <c r="M644" s="34">
        <f>IFERROR(VLOOKUP($H644,'Gen F Exp'!$A:$E,16,FALSE),0)</f>
        <v>0</v>
      </c>
      <c r="N644" s="42">
        <f>IFERROR(VLOOKUP($H644,'Gen F Exp'!$A:$E,17,FALSE),0)</f>
        <v>0</v>
      </c>
      <c r="O644" s="34">
        <f>IFERROR(VLOOKUP($H644,'Water F Rev'!$A:$L,15,FALSE),0)</f>
        <v>0</v>
      </c>
      <c r="P644" s="34">
        <f>IFERROR(VLOOKUP($H644,'Water F Rev'!$A:$L,16,FALSE),0)</f>
        <v>0</v>
      </c>
      <c r="Q644" s="42">
        <f>IFERROR(VLOOKUP($H644,'Water F Rev'!$A:$L,17,FALSE),0)</f>
        <v>0</v>
      </c>
      <c r="R644" s="34">
        <f>IFERROR(VLOOKUP($H644,'Water F Exp'!$A:$K,15,FALSE),0)</f>
        <v>0</v>
      </c>
      <c r="S644" s="34">
        <f>IFERROR(VLOOKUP($H644,'Water F Exp'!$A:$K,16,FALSE),0)</f>
        <v>0</v>
      </c>
      <c r="T644" s="42">
        <f>IFERROR(VLOOKUP($H644,'Water F Exp'!$A:$K,17,FALSE),0)</f>
        <v>0</v>
      </c>
      <c r="U644" s="34">
        <f ca="1">IFERROR(VLOOKUP($H644,'Sewer F Rev'!$A:$E,15,FALSE),0)</f>
        <v>0</v>
      </c>
      <c r="V644" s="34">
        <f ca="1">IFERROR(VLOOKUP($H644,'Sewer F Rev'!$A:$E,16,FALSE),0)</f>
        <v>0</v>
      </c>
      <c r="W644" s="42">
        <f ca="1">IFERROR(VLOOKUP($H644,'Sewer F Rev'!$A:$E,17,FALSE),0)</f>
        <v>0</v>
      </c>
      <c r="X644" s="34">
        <f>IFERROR(VLOOKUP($H644,'Sewer F Exp'!$A:$B,15,FALSE),0)</f>
        <v>0</v>
      </c>
      <c r="Y644" s="34">
        <f>IFERROR(VLOOKUP($H644,'Sewer F Exp'!$A:$B,16,FALSE),0)</f>
        <v>0</v>
      </c>
      <c r="Z644" s="42">
        <f>IFERROR(VLOOKUP($H644,'Sewer F Exp'!$A:$B,17,FALSE),0)</f>
        <v>0</v>
      </c>
      <c r="AA644" s="34">
        <f>IFERROR(VLOOKUP($H644,'Refuse F Rev'!$A:$E,15,FALSE),0)</f>
        <v>0</v>
      </c>
      <c r="AB644" s="34">
        <f>IFERROR(VLOOKUP($H644,'Refuse F Rev'!$A:$E,16,FALSE),0)</f>
        <v>0</v>
      </c>
      <c r="AC644" s="42">
        <f>IFERROR(VLOOKUP($H644,'Refuse F Rev'!$A:$E,17,FALSE),0)</f>
        <v>0</v>
      </c>
      <c r="AD644" s="34">
        <f>IFERROR(VLOOKUP($H644,'Refuse F Exp'!$A:$E,15,FALSE),0)</f>
        <v>0</v>
      </c>
      <c r="AE644" s="34">
        <f>IFERROR(VLOOKUP($H644,'Refuse F Exp'!$A:$E,16,FALSE),0)</f>
        <v>0</v>
      </c>
      <c r="AF644" s="42">
        <f>IFERROR(VLOOKUP($H644,'Refuse F Exp'!$A:$E,17,FALSE),0)</f>
        <v>0</v>
      </c>
      <c r="AG644" s="34">
        <f>IFERROR(VLOOKUP($H644,#REF!,10,FALSE),0)</f>
        <v>0</v>
      </c>
      <c r="AH644" s="34">
        <f>IFERROR(VLOOKUP($H644,#REF!,11,FALSE),0)</f>
        <v>0</v>
      </c>
      <c r="AI644" s="42">
        <f>IFERROR(VLOOKUP($H644,#REF!,12,FALSE),0)</f>
        <v>0</v>
      </c>
      <c r="AJ644" s="34">
        <f>IFERROR(VLOOKUP($H644,#REF!,10,FALSE),0)</f>
        <v>0</v>
      </c>
      <c r="AK644" s="34">
        <f>IFERROR(VLOOKUP($H644,#REF!,11,FALSE),0)</f>
        <v>0</v>
      </c>
      <c r="AL644" s="42">
        <f>IFERROR(VLOOKUP($H644,#REF!,12,FALSE),0)</f>
        <v>0</v>
      </c>
      <c r="AM644" s="34">
        <f>IFERROR(VLOOKUP($H644,#REF!,10,FALSE),0)</f>
        <v>0</v>
      </c>
      <c r="AN644" s="34">
        <f>IFERROR(VLOOKUP($H644,#REF!,11,FALSE),0)</f>
        <v>0</v>
      </c>
      <c r="AO644" s="42">
        <f>IFERROR(VLOOKUP($H644,#REF!,12,FALSE),0)</f>
        <v>0</v>
      </c>
      <c r="AP644" s="34">
        <f>IFERROR(VLOOKUP($H644,#REF!,10,FALSE),0)</f>
        <v>0</v>
      </c>
      <c r="AQ644" s="34">
        <f>IFERROR(VLOOKUP($H644,#REF!,11,FALSE),0)</f>
        <v>0</v>
      </c>
      <c r="AR644" s="42">
        <f>IFERROR(VLOOKUP($H644,#REF!,12,FALSE),0)</f>
        <v>0</v>
      </c>
      <c r="AS644" s="34">
        <f>IFERROR(VLOOKUP($H644,#REF!,13,FALSE),0)</f>
        <v>0</v>
      </c>
      <c r="AT644" s="34">
        <f>IFERROR(VLOOKUP($H644,#REF!,14,FALSE),0)</f>
        <v>0</v>
      </c>
      <c r="AU644" s="42">
        <f>IFERROR(VLOOKUP($H644,#REF!,15,FALSE),0)</f>
        <v>0</v>
      </c>
      <c r="AV644" s="34">
        <f>IFERROR(VLOOKUP($H644,#REF!,15,FALSE),0)</f>
        <v>0</v>
      </c>
      <c r="AW644" s="34">
        <f>IFERROR(VLOOKUP($H644,#REF!,16,FALSE),0)</f>
        <v>0</v>
      </c>
      <c r="AX644" s="42">
        <f>IFERROR(VLOOKUP($H644,#REF!,17,FALSE),0)</f>
        <v>0</v>
      </c>
    </row>
    <row r="645" spans="1:50" x14ac:dyDescent="0.3">
      <c r="A645" s="33" t="str">
        <f t="shared" si="40"/>
        <v>F -8340-4-976</v>
      </c>
      <c r="B645" s="33" t="str">
        <f>+'R&amp;E EXPORT'!B644</f>
        <v>WATER DIST-CAP-REYNOLDS RD EST TANK</v>
      </c>
      <c r="C645" t="str">
        <f>IFERROR(VLOOKUP(A645,'MCSJ Export'!A:C,3,FALSE),"")</f>
        <v>Sub Account</v>
      </c>
      <c r="D645" s="37">
        <f t="shared" ca="1" si="41"/>
        <v>0</v>
      </c>
      <c r="E645" s="37">
        <f t="shared" ca="1" si="42"/>
        <v>0</v>
      </c>
      <c r="F645" s="37">
        <f t="shared" ca="1" si="43"/>
        <v>0</v>
      </c>
      <c r="G645" s="37"/>
      <c r="H645" s="33" t="str">
        <f>+'R&amp;E EXPORT'!A644</f>
        <v>F -8340-4-976</v>
      </c>
      <c r="I645" s="34">
        <f>IFERROR(VLOOKUP($H645,'Gen F Rev'!$A:$M,15,FALSE),0)</f>
        <v>0</v>
      </c>
      <c r="J645" s="34">
        <f>IFERROR(VLOOKUP($H645,'Gen F Rev'!$A:$M,16,FALSE),0)</f>
        <v>0</v>
      </c>
      <c r="K645" s="42">
        <f>IFERROR(VLOOKUP($H645,'Gen F Rev'!$A:$M,17,FALSE),0)</f>
        <v>0</v>
      </c>
      <c r="L645" s="34">
        <f>IFERROR(VLOOKUP($H645,'Gen F Exp'!$A:$E,15,FALSE),0)</f>
        <v>0</v>
      </c>
      <c r="M645" s="34">
        <f>IFERROR(VLOOKUP($H645,'Gen F Exp'!$A:$E,16,FALSE),0)</f>
        <v>0</v>
      </c>
      <c r="N645" s="42">
        <f>IFERROR(VLOOKUP($H645,'Gen F Exp'!$A:$E,17,FALSE),0)</f>
        <v>0</v>
      </c>
      <c r="O645" s="34">
        <f>IFERROR(VLOOKUP($H645,'Water F Rev'!$A:$L,15,FALSE),0)</f>
        <v>0</v>
      </c>
      <c r="P645" s="34">
        <f>IFERROR(VLOOKUP($H645,'Water F Rev'!$A:$L,16,FALSE),0)</f>
        <v>0</v>
      </c>
      <c r="Q645" s="42">
        <f>IFERROR(VLOOKUP($H645,'Water F Rev'!$A:$L,17,FALSE),0)</f>
        <v>0</v>
      </c>
      <c r="R645" s="34">
        <f>IFERROR(VLOOKUP($H645,'Water F Exp'!$A:$K,15,FALSE),0)</f>
        <v>0</v>
      </c>
      <c r="S645" s="34">
        <f>IFERROR(VLOOKUP($H645,'Water F Exp'!$A:$K,16,FALSE),0)</f>
        <v>0</v>
      </c>
      <c r="T645" s="42">
        <f>IFERROR(VLOOKUP($H645,'Water F Exp'!$A:$K,17,FALSE),0)</f>
        <v>0</v>
      </c>
      <c r="U645" s="34">
        <f ca="1">IFERROR(VLOOKUP($H645,'Sewer F Rev'!$A:$E,15,FALSE),0)</f>
        <v>0</v>
      </c>
      <c r="V645" s="34">
        <f ca="1">IFERROR(VLOOKUP($H645,'Sewer F Rev'!$A:$E,16,FALSE),0)</f>
        <v>0</v>
      </c>
      <c r="W645" s="42">
        <f ca="1">IFERROR(VLOOKUP($H645,'Sewer F Rev'!$A:$E,17,FALSE),0)</f>
        <v>0</v>
      </c>
      <c r="X645" s="34">
        <f>IFERROR(VLOOKUP($H645,'Sewer F Exp'!$A:$B,15,FALSE),0)</f>
        <v>0</v>
      </c>
      <c r="Y645" s="34">
        <f>IFERROR(VLOOKUP($H645,'Sewer F Exp'!$A:$B,16,FALSE),0)</f>
        <v>0</v>
      </c>
      <c r="Z645" s="42">
        <f>IFERROR(VLOOKUP($H645,'Sewer F Exp'!$A:$B,17,FALSE),0)</f>
        <v>0</v>
      </c>
      <c r="AA645" s="34">
        <f>IFERROR(VLOOKUP($H645,'Refuse F Rev'!$A:$E,15,FALSE),0)</f>
        <v>0</v>
      </c>
      <c r="AB645" s="34">
        <f>IFERROR(VLOOKUP($H645,'Refuse F Rev'!$A:$E,16,FALSE),0)</f>
        <v>0</v>
      </c>
      <c r="AC645" s="42">
        <f>IFERROR(VLOOKUP($H645,'Refuse F Rev'!$A:$E,17,FALSE),0)</f>
        <v>0</v>
      </c>
      <c r="AD645" s="34">
        <f>IFERROR(VLOOKUP($H645,'Refuse F Exp'!$A:$E,15,FALSE),0)</f>
        <v>0</v>
      </c>
      <c r="AE645" s="34">
        <f>IFERROR(VLOOKUP($H645,'Refuse F Exp'!$A:$E,16,FALSE),0)</f>
        <v>0</v>
      </c>
      <c r="AF645" s="42">
        <f>IFERROR(VLOOKUP($H645,'Refuse F Exp'!$A:$E,17,FALSE),0)</f>
        <v>0</v>
      </c>
      <c r="AG645" s="34">
        <f>IFERROR(VLOOKUP($H645,#REF!,10,FALSE),0)</f>
        <v>0</v>
      </c>
      <c r="AH645" s="34">
        <f>IFERROR(VLOOKUP($H645,#REF!,11,FALSE),0)</f>
        <v>0</v>
      </c>
      <c r="AI645" s="42">
        <f>IFERROR(VLOOKUP($H645,#REF!,12,FALSE),0)</f>
        <v>0</v>
      </c>
      <c r="AJ645" s="34">
        <f>IFERROR(VLOOKUP($H645,#REF!,10,FALSE),0)</f>
        <v>0</v>
      </c>
      <c r="AK645" s="34">
        <f>IFERROR(VLOOKUP($H645,#REF!,11,FALSE),0)</f>
        <v>0</v>
      </c>
      <c r="AL645" s="42">
        <f>IFERROR(VLOOKUP($H645,#REF!,12,FALSE),0)</f>
        <v>0</v>
      </c>
      <c r="AM645" s="34">
        <f>IFERROR(VLOOKUP($H645,#REF!,10,FALSE),0)</f>
        <v>0</v>
      </c>
      <c r="AN645" s="34">
        <f>IFERROR(VLOOKUP($H645,#REF!,11,FALSE),0)</f>
        <v>0</v>
      </c>
      <c r="AO645" s="42">
        <f>IFERROR(VLOOKUP($H645,#REF!,12,FALSE),0)</f>
        <v>0</v>
      </c>
      <c r="AP645" s="34">
        <f>IFERROR(VLOOKUP($H645,#REF!,10,FALSE),0)</f>
        <v>0</v>
      </c>
      <c r="AQ645" s="34">
        <f>IFERROR(VLOOKUP($H645,#REF!,11,FALSE),0)</f>
        <v>0</v>
      </c>
      <c r="AR645" s="42">
        <f>IFERROR(VLOOKUP($H645,#REF!,12,FALSE),0)</f>
        <v>0</v>
      </c>
      <c r="AS645" s="34">
        <f>IFERROR(VLOOKUP($H645,#REF!,13,FALSE),0)</f>
        <v>0</v>
      </c>
      <c r="AT645" s="34">
        <f>IFERROR(VLOOKUP($H645,#REF!,14,FALSE),0)</f>
        <v>0</v>
      </c>
      <c r="AU645" s="42">
        <f>IFERROR(VLOOKUP($H645,#REF!,15,FALSE),0)</f>
        <v>0</v>
      </c>
      <c r="AV645" s="34">
        <f>IFERROR(VLOOKUP($H645,#REF!,15,FALSE),0)</f>
        <v>0</v>
      </c>
      <c r="AW645" s="34">
        <f>IFERROR(VLOOKUP($H645,#REF!,16,FALSE),0)</f>
        <v>0</v>
      </c>
      <c r="AX645" s="42">
        <f>IFERROR(VLOOKUP($H645,#REF!,17,FALSE),0)</f>
        <v>0</v>
      </c>
    </row>
    <row r="646" spans="1:50" x14ac:dyDescent="0.3">
      <c r="A646" s="33" t="str">
        <f t="shared" si="40"/>
        <v>F -8340-4-977</v>
      </c>
      <c r="B646" s="33" t="str">
        <f>+'R&amp;E EXPORT'!B645</f>
        <v>WATER DIST-DEYO HILL RD TANK PAINTING</v>
      </c>
      <c r="C646" t="str">
        <f>IFERROR(VLOOKUP(A646,'MCSJ Export'!A:C,3,FALSE),"")</f>
        <v>Sub Account</v>
      </c>
      <c r="D646" s="37">
        <f t="shared" ca="1" si="41"/>
        <v>0</v>
      </c>
      <c r="E646" s="37">
        <f t="shared" ca="1" si="42"/>
        <v>0</v>
      </c>
      <c r="F646" s="37">
        <f t="shared" ca="1" si="43"/>
        <v>0</v>
      </c>
      <c r="G646" s="37"/>
      <c r="H646" s="33" t="str">
        <f>+'R&amp;E EXPORT'!A645</f>
        <v>F -8340-4-977</v>
      </c>
      <c r="I646" s="34">
        <f>IFERROR(VLOOKUP($H646,'Gen F Rev'!$A:$M,15,FALSE),0)</f>
        <v>0</v>
      </c>
      <c r="J646" s="34">
        <f>IFERROR(VLOOKUP($H646,'Gen F Rev'!$A:$M,16,FALSE),0)</f>
        <v>0</v>
      </c>
      <c r="K646" s="42">
        <f>IFERROR(VLOOKUP($H646,'Gen F Rev'!$A:$M,17,FALSE),0)</f>
        <v>0</v>
      </c>
      <c r="L646" s="34">
        <f>IFERROR(VLOOKUP($H646,'Gen F Exp'!$A:$E,15,FALSE),0)</f>
        <v>0</v>
      </c>
      <c r="M646" s="34">
        <f>IFERROR(VLOOKUP($H646,'Gen F Exp'!$A:$E,16,FALSE),0)</f>
        <v>0</v>
      </c>
      <c r="N646" s="42">
        <f>IFERROR(VLOOKUP($H646,'Gen F Exp'!$A:$E,17,FALSE),0)</f>
        <v>0</v>
      </c>
      <c r="O646" s="34">
        <f>IFERROR(VLOOKUP($H646,'Water F Rev'!$A:$L,15,FALSE),0)</f>
        <v>0</v>
      </c>
      <c r="P646" s="34">
        <f>IFERROR(VLOOKUP($H646,'Water F Rev'!$A:$L,16,FALSE),0)</f>
        <v>0</v>
      </c>
      <c r="Q646" s="42">
        <f>IFERROR(VLOOKUP($H646,'Water F Rev'!$A:$L,17,FALSE),0)</f>
        <v>0</v>
      </c>
      <c r="R646" s="34">
        <f>IFERROR(VLOOKUP($H646,'Water F Exp'!$A:$K,15,FALSE),0)</f>
        <v>0</v>
      </c>
      <c r="S646" s="34">
        <f>IFERROR(VLOOKUP($H646,'Water F Exp'!$A:$K,16,FALSE),0)</f>
        <v>0</v>
      </c>
      <c r="T646" s="42">
        <f>IFERROR(VLOOKUP($H646,'Water F Exp'!$A:$K,17,FALSE),0)</f>
        <v>0</v>
      </c>
      <c r="U646" s="34">
        <f ca="1">IFERROR(VLOOKUP($H646,'Sewer F Rev'!$A:$E,15,FALSE),0)</f>
        <v>0</v>
      </c>
      <c r="V646" s="34">
        <f ca="1">IFERROR(VLOOKUP($H646,'Sewer F Rev'!$A:$E,16,FALSE),0)</f>
        <v>0</v>
      </c>
      <c r="W646" s="42">
        <f ca="1">IFERROR(VLOOKUP($H646,'Sewer F Rev'!$A:$E,17,FALSE),0)</f>
        <v>0</v>
      </c>
      <c r="X646" s="34">
        <f>IFERROR(VLOOKUP($H646,'Sewer F Exp'!$A:$B,15,FALSE),0)</f>
        <v>0</v>
      </c>
      <c r="Y646" s="34">
        <f>IFERROR(VLOOKUP($H646,'Sewer F Exp'!$A:$B,16,FALSE),0)</f>
        <v>0</v>
      </c>
      <c r="Z646" s="42">
        <f>IFERROR(VLOOKUP($H646,'Sewer F Exp'!$A:$B,17,FALSE),0)</f>
        <v>0</v>
      </c>
      <c r="AA646" s="34">
        <f>IFERROR(VLOOKUP($H646,'Refuse F Rev'!$A:$E,15,FALSE),0)</f>
        <v>0</v>
      </c>
      <c r="AB646" s="34">
        <f>IFERROR(VLOOKUP($H646,'Refuse F Rev'!$A:$E,16,FALSE),0)</f>
        <v>0</v>
      </c>
      <c r="AC646" s="42">
        <f>IFERROR(VLOOKUP($H646,'Refuse F Rev'!$A:$E,17,FALSE),0)</f>
        <v>0</v>
      </c>
      <c r="AD646" s="34">
        <f>IFERROR(VLOOKUP($H646,'Refuse F Exp'!$A:$E,15,FALSE),0)</f>
        <v>0</v>
      </c>
      <c r="AE646" s="34">
        <f>IFERROR(VLOOKUP($H646,'Refuse F Exp'!$A:$E,16,FALSE),0)</f>
        <v>0</v>
      </c>
      <c r="AF646" s="42">
        <f>IFERROR(VLOOKUP($H646,'Refuse F Exp'!$A:$E,17,FALSE),0)</f>
        <v>0</v>
      </c>
      <c r="AG646" s="34">
        <f>IFERROR(VLOOKUP($H646,#REF!,10,FALSE),0)</f>
        <v>0</v>
      </c>
      <c r="AH646" s="34">
        <f>IFERROR(VLOOKUP($H646,#REF!,11,FALSE),0)</f>
        <v>0</v>
      </c>
      <c r="AI646" s="42">
        <f>IFERROR(VLOOKUP($H646,#REF!,12,FALSE),0)</f>
        <v>0</v>
      </c>
      <c r="AJ646" s="34">
        <f>IFERROR(VLOOKUP($H646,#REF!,10,FALSE),0)</f>
        <v>0</v>
      </c>
      <c r="AK646" s="34">
        <f>IFERROR(VLOOKUP($H646,#REF!,11,FALSE),0)</f>
        <v>0</v>
      </c>
      <c r="AL646" s="42">
        <f>IFERROR(VLOOKUP($H646,#REF!,12,FALSE),0)</f>
        <v>0</v>
      </c>
      <c r="AM646" s="34">
        <f>IFERROR(VLOOKUP($H646,#REF!,10,FALSE),0)</f>
        <v>0</v>
      </c>
      <c r="AN646" s="34">
        <f>IFERROR(VLOOKUP($H646,#REF!,11,FALSE),0)</f>
        <v>0</v>
      </c>
      <c r="AO646" s="42">
        <f>IFERROR(VLOOKUP($H646,#REF!,12,FALSE),0)</f>
        <v>0</v>
      </c>
      <c r="AP646" s="34">
        <f>IFERROR(VLOOKUP($H646,#REF!,10,FALSE),0)</f>
        <v>0</v>
      </c>
      <c r="AQ646" s="34">
        <f>IFERROR(VLOOKUP($H646,#REF!,11,FALSE),0)</f>
        <v>0</v>
      </c>
      <c r="AR646" s="42">
        <f>IFERROR(VLOOKUP($H646,#REF!,12,FALSE),0)</f>
        <v>0</v>
      </c>
      <c r="AS646" s="34">
        <f>IFERROR(VLOOKUP($H646,#REF!,13,FALSE),0)</f>
        <v>0</v>
      </c>
      <c r="AT646" s="34">
        <f>IFERROR(VLOOKUP($H646,#REF!,14,FALSE),0)</f>
        <v>0</v>
      </c>
      <c r="AU646" s="42">
        <f>IFERROR(VLOOKUP($H646,#REF!,15,FALSE),0)</f>
        <v>0</v>
      </c>
      <c r="AV646" s="34">
        <f>IFERROR(VLOOKUP($H646,#REF!,15,FALSE),0)</f>
        <v>0</v>
      </c>
      <c r="AW646" s="34">
        <f>IFERROR(VLOOKUP($H646,#REF!,16,FALSE),0)</f>
        <v>0</v>
      </c>
      <c r="AX646" s="42">
        <f>IFERROR(VLOOKUP($H646,#REF!,17,FALSE),0)</f>
        <v>0</v>
      </c>
    </row>
    <row r="647" spans="1:50" x14ac:dyDescent="0.3">
      <c r="A647" s="33" t="str">
        <f t="shared" si="40"/>
        <v>F -8760-0-000</v>
      </c>
      <c r="B647" s="33" t="str">
        <f>+'R&amp;E EXPORT'!B646</f>
        <v>DISASTER RELIEF:</v>
      </c>
      <c r="C647" t="str">
        <f>IFERROR(VLOOKUP(A647,'MCSJ Export'!A:C,3,FALSE),"")</f>
        <v>Control</v>
      </c>
      <c r="D647" s="37">
        <f t="shared" ca="1" si="41"/>
        <v>0</v>
      </c>
      <c r="E647" s="37">
        <f t="shared" ca="1" si="42"/>
        <v>0</v>
      </c>
      <c r="F647" s="37">
        <f t="shared" ca="1" si="43"/>
        <v>0</v>
      </c>
      <c r="G647" s="37"/>
      <c r="H647" s="33" t="str">
        <f>+'R&amp;E EXPORT'!A646</f>
        <v>F -8760-0-000</v>
      </c>
      <c r="I647" s="34">
        <f>IFERROR(VLOOKUP($H647,'Gen F Rev'!$A:$M,15,FALSE),0)</f>
        <v>0</v>
      </c>
      <c r="J647" s="34">
        <f>IFERROR(VLOOKUP($H647,'Gen F Rev'!$A:$M,16,FALSE),0)</f>
        <v>0</v>
      </c>
      <c r="K647" s="42">
        <f>IFERROR(VLOOKUP($H647,'Gen F Rev'!$A:$M,17,FALSE),0)</f>
        <v>0</v>
      </c>
      <c r="L647" s="34">
        <f>IFERROR(VLOOKUP($H647,'Gen F Exp'!$A:$E,15,FALSE),0)</f>
        <v>0</v>
      </c>
      <c r="M647" s="34">
        <f>IFERROR(VLOOKUP($H647,'Gen F Exp'!$A:$E,16,FALSE),0)</f>
        <v>0</v>
      </c>
      <c r="N647" s="42">
        <f>IFERROR(VLOOKUP($H647,'Gen F Exp'!$A:$E,17,FALSE),0)</f>
        <v>0</v>
      </c>
      <c r="O647" s="34">
        <f>IFERROR(VLOOKUP($H647,'Water F Rev'!$A:$L,15,FALSE),0)</f>
        <v>0</v>
      </c>
      <c r="P647" s="34">
        <f>IFERROR(VLOOKUP($H647,'Water F Rev'!$A:$L,16,FALSE),0)</f>
        <v>0</v>
      </c>
      <c r="Q647" s="42">
        <f>IFERROR(VLOOKUP($H647,'Water F Rev'!$A:$L,17,FALSE),0)</f>
        <v>0</v>
      </c>
      <c r="R647" s="34">
        <f>IFERROR(VLOOKUP($H647,'Water F Exp'!$A:$K,15,FALSE),0)</f>
        <v>0</v>
      </c>
      <c r="S647" s="34">
        <f>IFERROR(VLOOKUP($H647,'Water F Exp'!$A:$K,16,FALSE),0)</f>
        <v>0</v>
      </c>
      <c r="T647" s="42">
        <f>IFERROR(VLOOKUP($H647,'Water F Exp'!$A:$K,17,FALSE),0)</f>
        <v>0</v>
      </c>
      <c r="U647" s="34">
        <f ca="1">IFERROR(VLOOKUP($H647,'Sewer F Rev'!$A:$E,15,FALSE),0)</f>
        <v>0</v>
      </c>
      <c r="V647" s="34">
        <f ca="1">IFERROR(VLOOKUP($H647,'Sewer F Rev'!$A:$E,16,FALSE),0)</f>
        <v>0</v>
      </c>
      <c r="W647" s="42">
        <f ca="1">IFERROR(VLOOKUP($H647,'Sewer F Rev'!$A:$E,17,FALSE),0)</f>
        <v>0</v>
      </c>
      <c r="X647" s="34">
        <f>IFERROR(VLOOKUP($H647,'Sewer F Exp'!$A:$B,15,FALSE),0)</f>
        <v>0</v>
      </c>
      <c r="Y647" s="34">
        <f>IFERROR(VLOOKUP($H647,'Sewer F Exp'!$A:$B,16,FALSE),0)</f>
        <v>0</v>
      </c>
      <c r="Z647" s="42">
        <f>IFERROR(VLOOKUP($H647,'Sewer F Exp'!$A:$B,17,FALSE),0)</f>
        <v>0</v>
      </c>
      <c r="AA647" s="34">
        <f>IFERROR(VLOOKUP($H647,'Refuse F Rev'!$A:$E,15,FALSE),0)</f>
        <v>0</v>
      </c>
      <c r="AB647" s="34">
        <f>IFERROR(VLOOKUP($H647,'Refuse F Rev'!$A:$E,16,FALSE),0)</f>
        <v>0</v>
      </c>
      <c r="AC647" s="42">
        <f>IFERROR(VLOOKUP($H647,'Refuse F Rev'!$A:$E,17,FALSE),0)</f>
        <v>0</v>
      </c>
      <c r="AD647" s="34">
        <f>IFERROR(VLOOKUP($H647,'Refuse F Exp'!$A:$E,15,FALSE),0)</f>
        <v>0</v>
      </c>
      <c r="AE647" s="34">
        <f>IFERROR(VLOOKUP($H647,'Refuse F Exp'!$A:$E,16,FALSE),0)</f>
        <v>0</v>
      </c>
      <c r="AF647" s="42">
        <f>IFERROR(VLOOKUP($H647,'Refuse F Exp'!$A:$E,17,FALSE),0)</f>
        <v>0</v>
      </c>
      <c r="AG647" s="34">
        <f>IFERROR(VLOOKUP($H647,#REF!,10,FALSE),0)</f>
        <v>0</v>
      </c>
      <c r="AH647" s="34">
        <f>IFERROR(VLOOKUP($H647,#REF!,11,FALSE),0)</f>
        <v>0</v>
      </c>
      <c r="AI647" s="42">
        <f>IFERROR(VLOOKUP($H647,#REF!,12,FALSE),0)</f>
        <v>0</v>
      </c>
      <c r="AJ647" s="34">
        <f>IFERROR(VLOOKUP($H647,#REF!,10,FALSE),0)</f>
        <v>0</v>
      </c>
      <c r="AK647" s="34">
        <f>IFERROR(VLOOKUP($H647,#REF!,11,FALSE),0)</f>
        <v>0</v>
      </c>
      <c r="AL647" s="42">
        <f>IFERROR(VLOOKUP($H647,#REF!,12,FALSE),0)</f>
        <v>0</v>
      </c>
      <c r="AM647" s="34">
        <f>IFERROR(VLOOKUP($H647,#REF!,10,FALSE),0)</f>
        <v>0</v>
      </c>
      <c r="AN647" s="34">
        <f>IFERROR(VLOOKUP($H647,#REF!,11,FALSE),0)</f>
        <v>0</v>
      </c>
      <c r="AO647" s="42">
        <f>IFERROR(VLOOKUP($H647,#REF!,12,FALSE),0)</f>
        <v>0</v>
      </c>
      <c r="AP647" s="34">
        <f>IFERROR(VLOOKUP($H647,#REF!,10,FALSE),0)</f>
        <v>0</v>
      </c>
      <c r="AQ647" s="34">
        <f>IFERROR(VLOOKUP($H647,#REF!,11,FALSE),0)</f>
        <v>0</v>
      </c>
      <c r="AR647" s="42">
        <f>IFERROR(VLOOKUP($H647,#REF!,12,FALSE),0)</f>
        <v>0</v>
      </c>
      <c r="AS647" s="34">
        <f>IFERROR(VLOOKUP($H647,#REF!,13,FALSE),0)</f>
        <v>0</v>
      </c>
      <c r="AT647" s="34">
        <f>IFERROR(VLOOKUP($H647,#REF!,14,FALSE),0)</f>
        <v>0</v>
      </c>
      <c r="AU647" s="42">
        <f>IFERROR(VLOOKUP($H647,#REF!,15,FALSE),0)</f>
        <v>0</v>
      </c>
      <c r="AV647" s="34">
        <f>IFERROR(VLOOKUP($H647,#REF!,15,FALSE),0)</f>
        <v>0</v>
      </c>
      <c r="AW647" s="34">
        <f>IFERROR(VLOOKUP($H647,#REF!,16,FALSE),0)</f>
        <v>0</v>
      </c>
      <c r="AX647" s="42">
        <f>IFERROR(VLOOKUP($H647,#REF!,17,FALSE),0)</f>
        <v>0</v>
      </c>
    </row>
    <row r="648" spans="1:50" x14ac:dyDescent="0.3">
      <c r="A648" s="33" t="str">
        <f t="shared" si="40"/>
        <v>F -8760-4-081</v>
      </c>
      <c r="B648" s="33" t="str">
        <f>+'R&amp;E EXPORT'!B647</f>
        <v>DAMAGE REIMBURSEMENT EXPENSE</v>
      </c>
      <c r="C648" t="str">
        <f>IFERROR(VLOOKUP(A648,'MCSJ Export'!A:C,3,FALSE),"")</f>
        <v>Sub Account</v>
      </c>
      <c r="D648" s="37">
        <f t="shared" ca="1" si="41"/>
        <v>0</v>
      </c>
      <c r="E648" s="37">
        <f t="shared" ca="1" si="42"/>
        <v>0</v>
      </c>
      <c r="F648" s="37">
        <f t="shared" ca="1" si="43"/>
        <v>0</v>
      </c>
      <c r="G648" s="37"/>
      <c r="H648" s="33" t="str">
        <f>+'R&amp;E EXPORT'!A647</f>
        <v>F -8760-4-081</v>
      </c>
      <c r="I648" s="34">
        <f>IFERROR(VLOOKUP($H648,'Gen F Rev'!$A:$M,15,FALSE),0)</f>
        <v>0</v>
      </c>
      <c r="J648" s="34">
        <f>IFERROR(VLOOKUP($H648,'Gen F Rev'!$A:$M,16,FALSE),0)</f>
        <v>0</v>
      </c>
      <c r="K648" s="42">
        <f>IFERROR(VLOOKUP($H648,'Gen F Rev'!$A:$M,17,FALSE),0)</f>
        <v>0</v>
      </c>
      <c r="L648" s="34">
        <f>IFERROR(VLOOKUP($H648,'Gen F Exp'!$A:$E,15,FALSE),0)</f>
        <v>0</v>
      </c>
      <c r="M648" s="34">
        <f>IFERROR(VLOOKUP($H648,'Gen F Exp'!$A:$E,16,FALSE),0)</f>
        <v>0</v>
      </c>
      <c r="N648" s="42">
        <f>IFERROR(VLOOKUP($H648,'Gen F Exp'!$A:$E,17,FALSE),0)</f>
        <v>0</v>
      </c>
      <c r="O648" s="34">
        <f>IFERROR(VLOOKUP($H648,'Water F Rev'!$A:$L,15,FALSE),0)</f>
        <v>0</v>
      </c>
      <c r="P648" s="34">
        <f>IFERROR(VLOOKUP($H648,'Water F Rev'!$A:$L,16,FALSE),0)</f>
        <v>0</v>
      </c>
      <c r="Q648" s="42">
        <f>IFERROR(VLOOKUP($H648,'Water F Rev'!$A:$L,17,FALSE),0)</f>
        <v>0</v>
      </c>
      <c r="R648" s="34">
        <f>IFERROR(VLOOKUP($H648,'Water F Exp'!$A:$K,15,FALSE),0)</f>
        <v>0</v>
      </c>
      <c r="S648" s="34">
        <f>IFERROR(VLOOKUP($H648,'Water F Exp'!$A:$K,16,FALSE),0)</f>
        <v>0</v>
      </c>
      <c r="T648" s="42">
        <f>IFERROR(VLOOKUP($H648,'Water F Exp'!$A:$K,17,FALSE),0)</f>
        <v>0</v>
      </c>
      <c r="U648" s="34">
        <f ca="1">IFERROR(VLOOKUP($H648,'Sewer F Rev'!$A:$E,15,FALSE),0)</f>
        <v>0</v>
      </c>
      <c r="V648" s="34">
        <f ca="1">IFERROR(VLOOKUP($H648,'Sewer F Rev'!$A:$E,16,FALSE),0)</f>
        <v>0</v>
      </c>
      <c r="W648" s="42">
        <f ca="1">IFERROR(VLOOKUP($H648,'Sewer F Rev'!$A:$E,17,FALSE),0)</f>
        <v>0</v>
      </c>
      <c r="X648" s="34">
        <f>IFERROR(VLOOKUP($H648,'Sewer F Exp'!$A:$B,15,FALSE),0)</f>
        <v>0</v>
      </c>
      <c r="Y648" s="34">
        <f>IFERROR(VLOOKUP($H648,'Sewer F Exp'!$A:$B,16,FALSE),0)</f>
        <v>0</v>
      </c>
      <c r="Z648" s="42">
        <f>IFERROR(VLOOKUP($H648,'Sewer F Exp'!$A:$B,17,FALSE),0)</f>
        <v>0</v>
      </c>
      <c r="AA648" s="34">
        <f>IFERROR(VLOOKUP($H648,'Refuse F Rev'!$A:$E,15,FALSE),0)</f>
        <v>0</v>
      </c>
      <c r="AB648" s="34">
        <f>IFERROR(VLOOKUP($H648,'Refuse F Rev'!$A:$E,16,FALSE),0)</f>
        <v>0</v>
      </c>
      <c r="AC648" s="42">
        <f>IFERROR(VLOOKUP($H648,'Refuse F Rev'!$A:$E,17,FALSE),0)</f>
        <v>0</v>
      </c>
      <c r="AD648" s="34">
        <f>IFERROR(VLOOKUP($H648,'Refuse F Exp'!$A:$E,15,FALSE),0)</f>
        <v>0</v>
      </c>
      <c r="AE648" s="34">
        <f>IFERROR(VLOOKUP($H648,'Refuse F Exp'!$A:$E,16,FALSE),0)</f>
        <v>0</v>
      </c>
      <c r="AF648" s="42">
        <f>IFERROR(VLOOKUP($H648,'Refuse F Exp'!$A:$E,17,FALSE),0)</f>
        <v>0</v>
      </c>
      <c r="AG648" s="34">
        <f>IFERROR(VLOOKUP($H648,#REF!,10,FALSE),0)</f>
        <v>0</v>
      </c>
      <c r="AH648" s="34">
        <f>IFERROR(VLOOKUP($H648,#REF!,11,FALSE),0)</f>
        <v>0</v>
      </c>
      <c r="AI648" s="42">
        <f>IFERROR(VLOOKUP($H648,#REF!,12,FALSE),0)</f>
        <v>0</v>
      </c>
      <c r="AJ648" s="34">
        <f>IFERROR(VLOOKUP($H648,#REF!,10,FALSE),0)</f>
        <v>0</v>
      </c>
      <c r="AK648" s="34">
        <f>IFERROR(VLOOKUP($H648,#REF!,11,FALSE),0)</f>
        <v>0</v>
      </c>
      <c r="AL648" s="42">
        <f>IFERROR(VLOOKUP($H648,#REF!,12,FALSE),0)</f>
        <v>0</v>
      </c>
      <c r="AM648" s="34">
        <f>IFERROR(VLOOKUP($H648,#REF!,10,FALSE),0)</f>
        <v>0</v>
      </c>
      <c r="AN648" s="34">
        <f>IFERROR(VLOOKUP($H648,#REF!,11,FALSE),0)</f>
        <v>0</v>
      </c>
      <c r="AO648" s="42">
        <f>IFERROR(VLOOKUP($H648,#REF!,12,FALSE),0)</f>
        <v>0</v>
      </c>
      <c r="AP648" s="34">
        <f>IFERROR(VLOOKUP($H648,#REF!,10,FALSE),0)</f>
        <v>0</v>
      </c>
      <c r="AQ648" s="34">
        <f>IFERROR(VLOOKUP($H648,#REF!,11,FALSE),0)</f>
        <v>0</v>
      </c>
      <c r="AR648" s="42">
        <f>IFERROR(VLOOKUP($H648,#REF!,12,FALSE),0)</f>
        <v>0</v>
      </c>
      <c r="AS648" s="34">
        <f>IFERROR(VLOOKUP($H648,#REF!,13,FALSE),0)</f>
        <v>0</v>
      </c>
      <c r="AT648" s="34">
        <f>IFERROR(VLOOKUP($H648,#REF!,14,FALSE),0)</f>
        <v>0</v>
      </c>
      <c r="AU648" s="42">
        <f>IFERROR(VLOOKUP($H648,#REF!,15,FALSE),0)</f>
        <v>0</v>
      </c>
      <c r="AV648" s="34">
        <f>IFERROR(VLOOKUP($H648,#REF!,15,FALSE),0)</f>
        <v>0</v>
      </c>
      <c r="AW648" s="34">
        <f>IFERROR(VLOOKUP($H648,#REF!,16,FALSE),0)</f>
        <v>0</v>
      </c>
      <c r="AX648" s="42">
        <f>IFERROR(VLOOKUP($H648,#REF!,17,FALSE),0)</f>
        <v>0</v>
      </c>
    </row>
    <row r="649" spans="1:50" x14ac:dyDescent="0.3">
      <c r="A649" s="33" t="str">
        <f t="shared" si="40"/>
        <v>F -9010-8-010</v>
      </c>
      <c r="B649" s="33" t="str">
        <f>+'R&amp;E EXPORT'!B648</f>
        <v>WAT-EMPLOYEE BENEFIT-NYS EMPLOYEE RTRMNT</v>
      </c>
      <c r="C649" t="str">
        <f>IFERROR(VLOOKUP(A649,'MCSJ Export'!A:C,3,FALSE),"")</f>
        <v>Line Item Control</v>
      </c>
      <c r="D649" s="37">
        <f t="shared" ca="1" si="41"/>
        <v>0</v>
      </c>
      <c r="E649" s="37">
        <f t="shared" ca="1" si="42"/>
        <v>0</v>
      </c>
      <c r="F649" s="37">
        <f t="shared" ca="1" si="43"/>
        <v>0</v>
      </c>
      <c r="G649" s="37"/>
      <c r="H649" s="33" t="str">
        <f>+'R&amp;E EXPORT'!A648</f>
        <v>F -9010-8-010</v>
      </c>
      <c r="I649" s="34">
        <f>IFERROR(VLOOKUP($H649,'Gen F Rev'!$A:$M,15,FALSE),0)</f>
        <v>0</v>
      </c>
      <c r="J649" s="34">
        <f>IFERROR(VLOOKUP($H649,'Gen F Rev'!$A:$M,16,FALSE),0)</f>
        <v>0</v>
      </c>
      <c r="K649" s="42">
        <f>IFERROR(VLOOKUP($H649,'Gen F Rev'!$A:$M,17,FALSE),0)</f>
        <v>0</v>
      </c>
      <c r="L649" s="34">
        <f>IFERROR(VLOOKUP($H649,'Gen F Exp'!$A:$E,15,FALSE),0)</f>
        <v>0</v>
      </c>
      <c r="M649" s="34">
        <f>IFERROR(VLOOKUP($H649,'Gen F Exp'!$A:$E,16,FALSE),0)</f>
        <v>0</v>
      </c>
      <c r="N649" s="42">
        <f>IFERROR(VLOOKUP($H649,'Gen F Exp'!$A:$E,17,FALSE),0)</f>
        <v>0</v>
      </c>
      <c r="O649" s="34">
        <f>IFERROR(VLOOKUP($H649,'Water F Rev'!$A:$L,15,FALSE),0)</f>
        <v>0</v>
      </c>
      <c r="P649" s="34">
        <f>IFERROR(VLOOKUP($H649,'Water F Rev'!$A:$L,16,FALSE),0)</f>
        <v>0</v>
      </c>
      <c r="Q649" s="42">
        <f>IFERROR(VLOOKUP($H649,'Water F Rev'!$A:$L,17,FALSE),0)</f>
        <v>0</v>
      </c>
      <c r="R649" s="34">
        <f>IFERROR(VLOOKUP($H649,'Water F Exp'!$A:$K,15,FALSE),0)</f>
        <v>0</v>
      </c>
      <c r="S649" s="34">
        <f>IFERROR(VLOOKUP($H649,'Water F Exp'!$A:$K,16,FALSE),0)</f>
        <v>0</v>
      </c>
      <c r="T649" s="42">
        <f>IFERROR(VLOOKUP($H649,'Water F Exp'!$A:$K,17,FALSE),0)</f>
        <v>0</v>
      </c>
      <c r="U649" s="34">
        <f ca="1">IFERROR(VLOOKUP($H649,'Sewer F Rev'!$A:$E,15,FALSE),0)</f>
        <v>0</v>
      </c>
      <c r="V649" s="34">
        <f ca="1">IFERROR(VLOOKUP($H649,'Sewer F Rev'!$A:$E,16,FALSE),0)</f>
        <v>0</v>
      </c>
      <c r="W649" s="42">
        <f ca="1">IFERROR(VLOOKUP($H649,'Sewer F Rev'!$A:$E,17,FALSE),0)</f>
        <v>0</v>
      </c>
      <c r="X649" s="34">
        <f>IFERROR(VLOOKUP($H649,'Sewer F Exp'!$A:$B,15,FALSE),0)</f>
        <v>0</v>
      </c>
      <c r="Y649" s="34">
        <f>IFERROR(VLOOKUP($H649,'Sewer F Exp'!$A:$B,16,FALSE),0)</f>
        <v>0</v>
      </c>
      <c r="Z649" s="42">
        <f>IFERROR(VLOOKUP($H649,'Sewer F Exp'!$A:$B,17,FALSE),0)</f>
        <v>0</v>
      </c>
      <c r="AA649" s="34">
        <f>IFERROR(VLOOKUP($H649,'Refuse F Rev'!$A:$E,15,FALSE),0)</f>
        <v>0</v>
      </c>
      <c r="AB649" s="34">
        <f>IFERROR(VLOOKUP($H649,'Refuse F Rev'!$A:$E,16,FALSE),0)</f>
        <v>0</v>
      </c>
      <c r="AC649" s="42">
        <f>IFERROR(VLOOKUP($H649,'Refuse F Rev'!$A:$E,17,FALSE),0)</f>
        <v>0</v>
      </c>
      <c r="AD649" s="34">
        <f>IFERROR(VLOOKUP($H649,'Refuse F Exp'!$A:$E,15,FALSE),0)</f>
        <v>0</v>
      </c>
      <c r="AE649" s="34">
        <f>IFERROR(VLOOKUP($H649,'Refuse F Exp'!$A:$E,16,FALSE),0)</f>
        <v>0</v>
      </c>
      <c r="AF649" s="42">
        <f>IFERROR(VLOOKUP($H649,'Refuse F Exp'!$A:$E,17,FALSE),0)</f>
        <v>0</v>
      </c>
      <c r="AG649" s="34">
        <f>IFERROR(VLOOKUP($H649,#REF!,10,FALSE),0)</f>
        <v>0</v>
      </c>
      <c r="AH649" s="34">
        <f>IFERROR(VLOOKUP($H649,#REF!,11,FALSE),0)</f>
        <v>0</v>
      </c>
      <c r="AI649" s="42">
        <f>IFERROR(VLOOKUP($H649,#REF!,12,FALSE),0)</f>
        <v>0</v>
      </c>
      <c r="AJ649" s="34">
        <f>IFERROR(VLOOKUP($H649,#REF!,10,FALSE),0)</f>
        <v>0</v>
      </c>
      <c r="AK649" s="34">
        <f>IFERROR(VLOOKUP($H649,#REF!,11,FALSE),0)</f>
        <v>0</v>
      </c>
      <c r="AL649" s="42">
        <f>IFERROR(VLOOKUP($H649,#REF!,12,FALSE),0)</f>
        <v>0</v>
      </c>
      <c r="AM649" s="34">
        <f>IFERROR(VLOOKUP($H649,#REF!,10,FALSE),0)</f>
        <v>0</v>
      </c>
      <c r="AN649" s="34">
        <f>IFERROR(VLOOKUP($H649,#REF!,11,FALSE),0)</f>
        <v>0</v>
      </c>
      <c r="AO649" s="42">
        <f>IFERROR(VLOOKUP($H649,#REF!,12,FALSE),0)</f>
        <v>0</v>
      </c>
      <c r="AP649" s="34">
        <f>IFERROR(VLOOKUP($H649,#REF!,10,FALSE),0)</f>
        <v>0</v>
      </c>
      <c r="AQ649" s="34">
        <f>IFERROR(VLOOKUP($H649,#REF!,11,FALSE),0)</f>
        <v>0</v>
      </c>
      <c r="AR649" s="42">
        <f>IFERROR(VLOOKUP($H649,#REF!,12,FALSE),0)</f>
        <v>0</v>
      </c>
      <c r="AS649" s="34">
        <f>IFERROR(VLOOKUP($H649,#REF!,13,FALSE),0)</f>
        <v>0</v>
      </c>
      <c r="AT649" s="34">
        <f>IFERROR(VLOOKUP($H649,#REF!,14,FALSE),0)</f>
        <v>0</v>
      </c>
      <c r="AU649" s="42">
        <f>IFERROR(VLOOKUP($H649,#REF!,15,FALSE),0)</f>
        <v>0</v>
      </c>
      <c r="AV649" s="34">
        <f>IFERROR(VLOOKUP($H649,#REF!,15,FALSE),0)</f>
        <v>0</v>
      </c>
      <c r="AW649" s="34">
        <f>IFERROR(VLOOKUP($H649,#REF!,16,FALSE),0)</f>
        <v>0</v>
      </c>
      <c r="AX649" s="42">
        <f>IFERROR(VLOOKUP($H649,#REF!,17,FALSE),0)</f>
        <v>0</v>
      </c>
    </row>
    <row r="650" spans="1:50" x14ac:dyDescent="0.3">
      <c r="A650" s="33" t="str">
        <f t="shared" si="40"/>
        <v>F -9030-8-030</v>
      </c>
      <c r="B650" s="33" t="str">
        <f>+'R&amp;E EXPORT'!B649</f>
        <v>WAT-EMPLOYEE BENEFIT-SOCIAL SECURITY</v>
      </c>
      <c r="C650" t="str">
        <f>IFERROR(VLOOKUP(A650,'MCSJ Export'!A:C,3,FALSE),"")</f>
        <v>Line Item Control</v>
      </c>
      <c r="D650" s="37">
        <f t="shared" ca="1" si="41"/>
        <v>0</v>
      </c>
      <c r="E650" s="37">
        <f t="shared" ca="1" si="42"/>
        <v>0</v>
      </c>
      <c r="F650" s="37">
        <f t="shared" ca="1" si="43"/>
        <v>0</v>
      </c>
      <c r="G650" s="37"/>
      <c r="H650" s="33" t="str">
        <f>+'R&amp;E EXPORT'!A649</f>
        <v>F -9030-8-030</v>
      </c>
      <c r="I650" s="34">
        <f>IFERROR(VLOOKUP($H650,'Gen F Rev'!$A:$M,15,FALSE),0)</f>
        <v>0</v>
      </c>
      <c r="J650" s="34">
        <f>IFERROR(VLOOKUP($H650,'Gen F Rev'!$A:$M,16,FALSE),0)</f>
        <v>0</v>
      </c>
      <c r="K650" s="42">
        <f>IFERROR(VLOOKUP($H650,'Gen F Rev'!$A:$M,17,FALSE),0)</f>
        <v>0</v>
      </c>
      <c r="L650" s="34">
        <f>IFERROR(VLOOKUP($H650,'Gen F Exp'!$A:$E,15,FALSE),0)</f>
        <v>0</v>
      </c>
      <c r="M650" s="34">
        <f>IFERROR(VLOOKUP($H650,'Gen F Exp'!$A:$E,16,FALSE),0)</f>
        <v>0</v>
      </c>
      <c r="N650" s="42">
        <f>IFERROR(VLOOKUP($H650,'Gen F Exp'!$A:$E,17,FALSE),0)</f>
        <v>0</v>
      </c>
      <c r="O650" s="34">
        <f>IFERROR(VLOOKUP($H650,'Water F Rev'!$A:$L,15,FALSE),0)</f>
        <v>0</v>
      </c>
      <c r="P650" s="34">
        <f>IFERROR(VLOOKUP($H650,'Water F Rev'!$A:$L,16,FALSE),0)</f>
        <v>0</v>
      </c>
      <c r="Q650" s="42">
        <f>IFERROR(VLOOKUP($H650,'Water F Rev'!$A:$L,17,FALSE),0)</f>
        <v>0</v>
      </c>
      <c r="R650" s="34">
        <f>IFERROR(VLOOKUP($H650,'Water F Exp'!$A:$K,15,FALSE),0)</f>
        <v>0</v>
      </c>
      <c r="S650" s="34">
        <f>IFERROR(VLOOKUP($H650,'Water F Exp'!$A:$K,16,FALSE),0)</f>
        <v>0</v>
      </c>
      <c r="T650" s="42">
        <f>IFERROR(VLOOKUP($H650,'Water F Exp'!$A:$K,17,FALSE),0)</f>
        <v>0</v>
      </c>
      <c r="U650" s="34">
        <f ca="1">IFERROR(VLOOKUP($H650,'Sewer F Rev'!$A:$E,15,FALSE),0)</f>
        <v>0</v>
      </c>
      <c r="V650" s="34">
        <f ca="1">IFERROR(VLOOKUP($H650,'Sewer F Rev'!$A:$E,16,FALSE),0)</f>
        <v>0</v>
      </c>
      <c r="W650" s="42">
        <f ca="1">IFERROR(VLOOKUP($H650,'Sewer F Rev'!$A:$E,17,FALSE),0)</f>
        <v>0</v>
      </c>
      <c r="X650" s="34">
        <f>IFERROR(VLOOKUP($H650,'Sewer F Exp'!$A:$B,15,FALSE),0)</f>
        <v>0</v>
      </c>
      <c r="Y650" s="34">
        <f>IFERROR(VLOOKUP($H650,'Sewer F Exp'!$A:$B,16,FALSE),0)</f>
        <v>0</v>
      </c>
      <c r="Z650" s="42">
        <f>IFERROR(VLOOKUP($H650,'Sewer F Exp'!$A:$B,17,FALSE),0)</f>
        <v>0</v>
      </c>
      <c r="AA650" s="34">
        <f>IFERROR(VLOOKUP($H650,'Refuse F Rev'!$A:$E,15,FALSE),0)</f>
        <v>0</v>
      </c>
      <c r="AB650" s="34">
        <f>IFERROR(VLOOKUP($H650,'Refuse F Rev'!$A:$E,16,FALSE),0)</f>
        <v>0</v>
      </c>
      <c r="AC650" s="42">
        <f>IFERROR(VLOOKUP($H650,'Refuse F Rev'!$A:$E,17,FALSE),0)</f>
        <v>0</v>
      </c>
      <c r="AD650" s="34">
        <f>IFERROR(VLOOKUP($H650,'Refuse F Exp'!$A:$E,15,FALSE),0)</f>
        <v>0</v>
      </c>
      <c r="AE650" s="34">
        <f>IFERROR(VLOOKUP($H650,'Refuse F Exp'!$A:$E,16,FALSE),0)</f>
        <v>0</v>
      </c>
      <c r="AF650" s="42">
        <f>IFERROR(VLOOKUP($H650,'Refuse F Exp'!$A:$E,17,FALSE),0)</f>
        <v>0</v>
      </c>
      <c r="AG650" s="34">
        <f>IFERROR(VLOOKUP($H650,#REF!,10,FALSE),0)</f>
        <v>0</v>
      </c>
      <c r="AH650" s="34">
        <f>IFERROR(VLOOKUP($H650,#REF!,11,FALSE),0)</f>
        <v>0</v>
      </c>
      <c r="AI650" s="42">
        <f>IFERROR(VLOOKUP($H650,#REF!,12,FALSE),0)</f>
        <v>0</v>
      </c>
      <c r="AJ650" s="34">
        <f>IFERROR(VLOOKUP($H650,#REF!,10,FALSE),0)</f>
        <v>0</v>
      </c>
      <c r="AK650" s="34">
        <f>IFERROR(VLOOKUP($H650,#REF!,11,FALSE),0)</f>
        <v>0</v>
      </c>
      <c r="AL650" s="42">
        <f>IFERROR(VLOOKUP($H650,#REF!,12,FALSE),0)</f>
        <v>0</v>
      </c>
      <c r="AM650" s="34">
        <f>IFERROR(VLOOKUP($H650,#REF!,10,FALSE),0)</f>
        <v>0</v>
      </c>
      <c r="AN650" s="34">
        <f>IFERROR(VLOOKUP($H650,#REF!,11,FALSE),0)</f>
        <v>0</v>
      </c>
      <c r="AO650" s="42">
        <f>IFERROR(VLOOKUP($H650,#REF!,12,FALSE),0)</f>
        <v>0</v>
      </c>
      <c r="AP650" s="34">
        <f>IFERROR(VLOOKUP($H650,#REF!,10,FALSE),0)</f>
        <v>0</v>
      </c>
      <c r="AQ650" s="34">
        <f>IFERROR(VLOOKUP($H650,#REF!,11,FALSE),0)</f>
        <v>0</v>
      </c>
      <c r="AR650" s="42">
        <f>IFERROR(VLOOKUP($H650,#REF!,12,FALSE),0)</f>
        <v>0</v>
      </c>
      <c r="AS650" s="34">
        <f>IFERROR(VLOOKUP($H650,#REF!,13,FALSE),0)</f>
        <v>0</v>
      </c>
      <c r="AT650" s="34">
        <f>IFERROR(VLOOKUP($H650,#REF!,14,FALSE),0)</f>
        <v>0</v>
      </c>
      <c r="AU650" s="42">
        <f>IFERROR(VLOOKUP($H650,#REF!,15,FALSE),0)</f>
        <v>0</v>
      </c>
      <c r="AV650" s="34">
        <f>IFERROR(VLOOKUP($H650,#REF!,15,FALSE),0)</f>
        <v>0</v>
      </c>
      <c r="AW650" s="34">
        <f>IFERROR(VLOOKUP($H650,#REF!,16,FALSE),0)</f>
        <v>0</v>
      </c>
      <c r="AX650" s="42">
        <f>IFERROR(VLOOKUP($H650,#REF!,17,FALSE),0)</f>
        <v>0</v>
      </c>
    </row>
    <row r="651" spans="1:50" x14ac:dyDescent="0.3">
      <c r="A651" s="33" t="str">
        <f t="shared" si="40"/>
        <v>F -9035-8-035</v>
      </c>
      <c r="B651" s="33" t="str">
        <f>+'R&amp;E EXPORT'!B650</f>
        <v>WAT-EMPLOYEE BENEFIT-MEDICARE</v>
      </c>
      <c r="C651" t="str">
        <f>IFERROR(VLOOKUP(A651,'MCSJ Export'!A:C,3,FALSE),"")</f>
        <v>Line Item Control</v>
      </c>
      <c r="D651" s="37">
        <f t="shared" ca="1" si="41"/>
        <v>0</v>
      </c>
      <c r="E651" s="37">
        <f t="shared" ca="1" si="42"/>
        <v>0</v>
      </c>
      <c r="F651" s="37">
        <f t="shared" ca="1" si="43"/>
        <v>0</v>
      </c>
      <c r="G651" s="37"/>
      <c r="H651" s="33" t="str">
        <f>+'R&amp;E EXPORT'!A650</f>
        <v>F -9035-8-035</v>
      </c>
      <c r="I651" s="34">
        <f>IFERROR(VLOOKUP($H651,'Gen F Rev'!$A:$M,15,FALSE),0)</f>
        <v>0</v>
      </c>
      <c r="J651" s="34">
        <f>IFERROR(VLOOKUP($H651,'Gen F Rev'!$A:$M,16,FALSE),0)</f>
        <v>0</v>
      </c>
      <c r="K651" s="42">
        <f>IFERROR(VLOOKUP($H651,'Gen F Rev'!$A:$M,17,FALSE),0)</f>
        <v>0</v>
      </c>
      <c r="L651" s="34">
        <f>IFERROR(VLOOKUP($H651,'Gen F Exp'!$A:$E,15,FALSE),0)</f>
        <v>0</v>
      </c>
      <c r="M651" s="34">
        <f>IFERROR(VLOOKUP($H651,'Gen F Exp'!$A:$E,16,FALSE),0)</f>
        <v>0</v>
      </c>
      <c r="N651" s="42">
        <f>IFERROR(VLOOKUP($H651,'Gen F Exp'!$A:$E,17,FALSE),0)</f>
        <v>0</v>
      </c>
      <c r="O651" s="34">
        <f>IFERROR(VLOOKUP($H651,'Water F Rev'!$A:$L,15,FALSE),0)</f>
        <v>0</v>
      </c>
      <c r="P651" s="34">
        <f>IFERROR(VLOOKUP($H651,'Water F Rev'!$A:$L,16,FALSE),0)</f>
        <v>0</v>
      </c>
      <c r="Q651" s="42">
        <f>IFERROR(VLOOKUP($H651,'Water F Rev'!$A:$L,17,FALSE),0)</f>
        <v>0</v>
      </c>
      <c r="R651" s="34">
        <f>IFERROR(VLOOKUP($H651,'Water F Exp'!$A:$K,15,FALSE),0)</f>
        <v>0</v>
      </c>
      <c r="S651" s="34">
        <f>IFERROR(VLOOKUP($H651,'Water F Exp'!$A:$K,16,FALSE),0)</f>
        <v>0</v>
      </c>
      <c r="T651" s="42">
        <f>IFERROR(VLOOKUP($H651,'Water F Exp'!$A:$K,17,FALSE),0)</f>
        <v>0</v>
      </c>
      <c r="U651" s="34">
        <f ca="1">IFERROR(VLOOKUP($H651,'Sewer F Rev'!$A:$E,15,FALSE),0)</f>
        <v>0</v>
      </c>
      <c r="V651" s="34">
        <f ca="1">IFERROR(VLOOKUP($H651,'Sewer F Rev'!$A:$E,16,FALSE),0)</f>
        <v>0</v>
      </c>
      <c r="W651" s="42">
        <f ca="1">IFERROR(VLOOKUP($H651,'Sewer F Rev'!$A:$E,17,FALSE),0)</f>
        <v>0</v>
      </c>
      <c r="X651" s="34">
        <f>IFERROR(VLOOKUP($H651,'Sewer F Exp'!$A:$B,15,FALSE),0)</f>
        <v>0</v>
      </c>
      <c r="Y651" s="34">
        <f>IFERROR(VLOOKUP($H651,'Sewer F Exp'!$A:$B,16,FALSE),0)</f>
        <v>0</v>
      </c>
      <c r="Z651" s="42">
        <f>IFERROR(VLOOKUP($H651,'Sewer F Exp'!$A:$B,17,FALSE),0)</f>
        <v>0</v>
      </c>
      <c r="AA651" s="34">
        <f>IFERROR(VLOOKUP($H651,'Refuse F Rev'!$A:$E,15,FALSE),0)</f>
        <v>0</v>
      </c>
      <c r="AB651" s="34">
        <f>IFERROR(VLOOKUP($H651,'Refuse F Rev'!$A:$E,16,FALSE),0)</f>
        <v>0</v>
      </c>
      <c r="AC651" s="42">
        <f>IFERROR(VLOOKUP($H651,'Refuse F Rev'!$A:$E,17,FALSE),0)</f>
        <v>0</v>
      </c>
      <c r="AD651" s="34">
        <f>IFERROR(VLOOKUP($H651,'Refuse F Exp'!$A:$E,15,FALSE),0)</f>
        <v>0</v>
      </c>
      <c r="AE651" s="34">
        <f>IFERROR(VLOOKUP($H651,'Refuse F Exp'!$A:$E,16,FALSE),0)</f>
        <v>0</v>
      </c>
      <c r="AF651" s="42">
        <f>IFERROR(VLOOKUP($H651,'Refuse F Exp'!$A:$E,17,FALSE),0)</f>
        <v>0</v>
      </c>
      <c r="AG651" s="34">
        <f>IFERROR(VLOOKUP($H651,#REF!,10,FALSE),0)</f>
        <v>0</v>
      </c>
      <c r="AH651" s="34">
        <f>IFERROR(VLOOKUP($H651,#REF!,11,FALSE),0)</f>
        <v>0</v>
      </c>
      <c r="AI651" s="42">
        <f>IFERROR(VLOOKUP($H651,#REF!,12,FALSE),0)</f>
        <v>0</v>
      </c>
      <c r="AJ651" s="34">
        <f>IFERROR(VLOOKUP($H651,#REF!,10,FALSE),0)</f>
        <v>0</v>
      </c>
      <c r="AK651" s="34">
        <f>IFERROR(VLOOKUP($H651,#REF!,11,FALSE),0)</f>
        <v>0</v>
      </c>
      <c r="AL651" s="42">
        <f>IFERROR(VLOOKUP($H651,#REF!,12,FALSE),0)</f>
        <v>0</v>
      </c>
      <c r="AM651" s="34">
        <f>IFERROR(VLOOKUP($H651,#REF!,10,FALSE),0)</f>
        <v>0</v>
      </c>
      <c r="AN651" s="34">
        <f>IFERROR(VLOOKUP($H651,#REF!,11,FALSE),0)</f>
        <v>0</v>
      </c>
      <c r="AO651" s="42">
        <f>IFERROR(VLOOKUP($H651,#REF!,12,FALSE),0)</f>
        <v>0</v>
      </c>
      <c r="AP651" s="34">
        <f>IFERROR(VLOOKUP($H651,#REF!,10,FALSE),0)</f>
        <v>0</v>
      </c>
      <c r="AQ651" s="34">
        <f>IFERROR(VLOOKUP($H651,#REF!,11,FALSE),0)</f>
        <v>0</v>
      </c>
      <c r="AR651" s="42">
        <f>IFERROR(VLOOKUP($H651,#REF!,12,FALSE),0)</f>
        <v>0</v>
      </c>
      <c r="AS651" s="34">
        <f>IFERROR(VLOOKUP($H651,#REF!,13,FALSE),0)</f>
        <v>0</v>
      </c>
      <c r="AT651" s="34">
        <f>IFERROR(VLOOKUP($H651,#REF!,14,FALSE),0)</f>
        <v>0</v>
      </c>
      <c r="AU651" s="42">
        <f>IFERROR(VLOOKUP($H651,#REF!,15,FALSE),0)</f>
        <v>0</v>
      </c>
      <c r="AV651" s="34">
        <f>IFERROR(VLOOKUP($H651,#REF!,15,FALSE),0)</f>
        <v>0</v>
      </c>
      <c r="AW651" s="34">
        <f>IFERROR(VLOOKUP($H651,#REF!,16,FALSE),0)</f>
        <v>0</v>
      </c>
      <c r="AX651" s="42">
        <f>IFERROR(VLOOKUP($H651,#REF!,17,FALSE),0)</f>
        <v>0</v>
      </c>
    </row>
    <row r="652" spans="1:50" x14ac:dyDescent="0.3">
      <c r="A652" s="33" t="str">
        <f t="shared" si="40"/>
        <v>F -9040-8-040</v>
      </c>
      <c r="B652" s="33" t="str">
        <f>+'R&amp;E EXPORT'!B651</f>
        <v>WAT-EMPLOYEE BENEFIT-WORKERS COMP</v>
      </c>
      <c r="C652" t="str">
        <f>IFERROR(VLOOKUP(A652,'MCSJ Export'!A:C,3,FALSE),"")</f>
        <v>Line Item Control</v>
      </c>
      <c r="D652" s="37">
        <f t="shared" ca="1" si="41"/>
        <v>0</v>
      </c>
      <c r="E652" s="37">
        <f t="shared" ca="1" si="42"/>
        <v>0</v>
      </c>
      <c r="F652" s="37">
        <f t="shared" ca="1" si="43"/>
        <v>0</v>
      </c>
      <c r="G652" s="37"/>
      <c r="H652" s="33" t="str">
        <f>+'R&amp;E EXPORT'!A651</f>
        <v>F -9040-8-040</v>
      </c>
      <c r="I652" s="34">
        <f>IFERROR(VLOOKUP($H652,'Gen F Rev'!$A:$M,15,FALSE),0)</f>
        <v>0</v>
      </c>
      <c r="J652" s="34">
        <f>IFERROR(VLOOKUP($H652,'Gen F Rev'!$A:$M,16,FALSE),0)</f>
        <v>0</v>
      </c>
      <c r="K652" s="42">
        <f>IFERROR(VLOOKUP($H652,'Gen F Rev'!$A:$M,17,FALSE),0)</f>
        <v>0</v>
      </c>
      <c r="L652" s="34">
        <f>IFERROR(VLOOKUP($H652,'Gen F Exp'!$A:$E,15,FALSE),0)</f>
        <v>0</v>
      </c>
      <c r="M652" s="34">
        <f>IFERROR(VLOOKUP($H652,'Gen F Exp'!$A:$E,16,FALSE),0)</f>
        <v>0</v>
      </c>
      <c r="N652" s="42">
        <f>IFERROR(VLOOKUP($H652,'Gen F Exp'!$A:$E,17,FALSE),0)</f>
        <v>0</v>
      </c>
      <c r="O652" s="34">
        <f>IFERROR(VLOOKUP($H652,'Water F Rev'!$A:$L,15,FALSE),0)</f>
        <v>0</v>
      </c>
      <c r="P652" s="34">
        <f>IFERROR(VLOOKUP($H652,'Water F Rev'!$A:$L,16,FALSE),0)</f>
        <v>0</v>
      </c>
      <c r="Q652" s="42">
        <f>IFERROR(VLOOKUP($H652,'Water F Rev'!$A:$L,17,FALSE),0)</f>
        <v>0</v>
      </c>
      <c r="R652" s="34">
        <f>IFERROR(VLOOKUP($H652,'Water F Exp'!$A:$K,15,FALSE),0)</f>
        <v>0</v>
      </c>
      <c r="S652" s="34">
        <f>IFERROR(VLOOKUP($H652,'Water F Exp'!$A:$K,16,FALSE),0)</f>
        <v>0</v>
      </c>
      <c r="T652" s="42">
        <f>IFERROR(VLOOKUP($H652,'Water F Exp'!$A:$K,17,FALSE),0)</f>
        <v>0</v>
      </c>
      <c r="U652" s="34">
        <f ca="1">IFERROR(VLOOKUP($H652,'Sewer F Rev'!$A:$E,15,FALSE),0)</f>
        <v>0</v>
      </c>
      <c r="V652" s="34">
        <f ca="1">IFERROR(VLOOKUP($H652,'Sewer F Rev'!$A:$E,16,FALSE),0)</f>
        <v>0</v>
      </c>
      <c r="W652" s="42">
        <f ca="1">IFERROR(VLOOKUP($H652,'Sewer F Rev'!$A:$E,17,FALSE),0)</f>
        <v>0</v>
      </c>
      <c r="X652" s="34">
        <f>IFERROR(VLOOKUP($H652,'Sewer F Exp'!$A:$B,15,FALSE),0)</f>
        <v>0</v>
      </c>
      <c r="Y652" s="34">
        <f>IFERROR(VLOOKUP($H652,'Sewer F Exp'!$A:$B,16,FALSE),0)</f>
        <v>0</v>
      </c>
      <c r="Z652" s="42">
        <f>IFERROR(VLOOKUP($H652,'Sewer F Exp'!$A:$B,17,FALSE),0)</f>
        <v>0</v>
      </c>
      <c r="AA652" s="34">
        <f>IFERROR(VLOOKUP($H652,'Refuse F Rev'!$A:$E,15,FALSE),0)</f>
        <v>0</v>
      </c>
      <c r="AB652" s="34">
        <f>IFERROR(VLOOKUP($H652,'Refuse F Rev'!$A:$E,16,FALSE),0)</f>
        <v>0</v>
      </c>
      <c r="AC652" s="42">
        <f>IFERROR(VLOOKUP($H652,'Refuse F Rev'!$A:$E,17,FALSE),0)</f>
        <v>0</v>
      </c>
      <c r="AD652" s="34">
        <f>IFERROR(VLOOKUP($H652,'Refuse F Exp'!$A:$E,15,FALSE),0)</f>
        <v>0</v>
      </c>
      <c r="AE652" s="34">
        <f>IFERROR(VLOOKUP($H652,'Refuse F Exp'!$A:$E,16,FALSE),0)</f>
        <v>0</v>
      </c>
      <c r="AF652" s="42">
        <f>IFERROR(VLOOKUP($H652,'Refuse F Exp'!$A:$E,17,FALSE),0)</f>
        <v>0</v>
      </c>
      <c r="AG652" s="34">
        <f>IFERROR(VLOOKUP($H652,#REF!,10,FALSE),0)</f>
        <v>0</v>
      </c>
      <c r="AH652" s="34">
        <f>IFERROR(VLOOKUP($H652,#REF!,11,FALSE),0)</f>
        <v>0</v>
      </c>
      <c r="AI652" s="42">
        <f>IFERROR(VLOOKUP($H652,#REF!,12,FALSE),0)</f>
        <v>0</v>
      </c>
      <c r="AJ652" s="34">
        <f>IFERROR(VLOOKUP($H652,#REF!,10,FALSE),0)</f>
        <v>0</v>
      </c>
      <c r="AK652" s="34">
        <f>IFERROR(VLOOKUP($H652,#REF!,11,FALSE),0)</f>
        <v>0</v>
      </c>
      <c r="AL652" s="42">
        <f>IFERROR(VLOOKUP($H652,#REF!,12,FALSE),0)</f>
        <v>0</v>
      </c>
      <c r="AM652" s="34">
        <f>IFERROR(VLOOKUP($H652,#REF!,10,FALSE),0)</f>
        <v>0</v>
      </c>
      <c r="AN652" s="34">
        <f>IFERROR(VLOOKUP($H652,#REF!,11,FALSE),0)</f>
        <v>0</v>
      </c>
      <c r="AO652" s="42">
        <f>IFERROR(VLOOKUP($H652,#REF!,12,FALSE),0)</f>
        <v>0</v>
      </c>
      <c r="AP652" s="34">
        <f>IFERROR(VLOOKUP($H652,#REF!,10,FALSE),0)</f>
        <v>0</v>
      </c>
      <c r="AQ652" s="34">
        <f>IFERROR(VLOOKUP($H652,#REF!,11,FALSE),0)</f>
        <v>0</v>
      </c>
      <c r="AR652" s="42">
        <f>IFERROR(VLOOKUP($H652,#REF!,12,FALSE),0)</f>
        <v>0</v>
      </c>
      <c r="AS652" s="34">
        <f>IFERROR(VLOOKUP($H652,#REF!,13,FALSE),0)</f>
        <v>0</v>
      </c>
      <c r="AT652" s="34">
        <f>IFERROR(VLOOKUP($H652,#REF!,14,FALSE),0)</f>
        <v>0</v>
      </c>
      <c r="AU652" s="42">
        <f>IFERROR(VLOOKUP($H652,#REF!,15,FALSE),0)</f>
        <v>0</v>
      </c>
      <c r="AV652" s="34">
        <f>IFERROR(VLOOKUP($H652,#REF!,15,FALSE),0)</f>
        <v>0</v>
      </c>
      <c r="AW652" s="34">
        <f>IFERROR(VLOOKUP($H652,#REF!,16,FALSE),0)</f>
        <v>0</v>
      </c>
      <c r="AX652" s="42">
        <f>IFERROR(VLOOKUP($H652,#REF!,17,FALSE),0)</f>
        <v>0</v>
      </c>
    </row>
    <row r="653" spans="1:50" x14ac:dyDescent="0.3">
      <c r="A653" s="33" t="str">
        <f t="shared" si="40"/>
        <v>F -9060-8-055</v>
      </c>
      <c r="B653" s="33" t="str">
        <f>+'R&amp;E EXPORT'!B652</f>
        <v>WAT-EMPLOYEE BENEFIT-MEDICAREREIMBURSMNT</v>
      </c>
      <c r="C653" t="str">
        <f>IFERROR(VLOOKUP(A653,'MCSJ Export'!A:C,3,FALSE),"")</f>
        <v>Line Item Control</v>
      </c>
      <c r="D653" s="37">
        <f t="shared" ca="1" si="41"/>
        <v>0</v>
      </c>
      <c r="E653" s="37">
        <f t="shared" ca="1" si="42"/>
        <v>0</v>
      </c>
      <c r="F653" s="37">
        <f t="shared" ca="1" si="43"/>
        <v>0</v>
      </c>
      <c r="G653" s="37"/>
      <c r="H653" s="33" t="str">
        <f>+'R&amp;E EXPORT'!A652</f>
        <v>F -9060-8-055</v>
      </c>
      <c r="I653" s="34">
        <f>IFERROR(VLOOKUP($H653,'Gen F Rev'!$A:$M,15,FALSE),0)</f>
        <v>0</v>
      </c>
      <c r="J653" s="34">
        <f>IFERROR(VLOOKUP($H653,'Gen F Rev'!$A:$M,16,FALSE),0)</f>
        <v>0</v>
      </c>
      <c r="K653" s="42">
        <f>IFERROR(VLOOKUP($H653,'Gen F Rev'!$A:$M,17,FALSE),0)</f>
        <v>0</v>
      </c>
      <c r="L653" s="34">
        <f>IFERROR(VLOOKUP($H653,'Gen F Exp'!$A:$E,15,FALSE),0)</f>
        <v>0</v>
      </c>
      <c r="M653" s="34">
        <f>IFERROR(VLOOKUP($H653,'Gen F Exp'!$A:$E,16,FALSE),0)</f>
        <v>0</v>
      </c>
      <c r="N653" s="42">
        <f>IFERROR(VLOOKUP($H653,'Gen F Exp'!$A:$E,17,FALSE),0)</f>
        <v>0</v>
      </c>
      <c r="O653" s="34">
        <f>IFERROR(VLOOKUP($H653,'Water F Rev'!$A:$L,15,FALSE),0)</f>
        <v>0</v>
      </c>
      <c r="P653" s="34">
        <f>IFERROR(VLOOKUP($H653,'Water F Rev'!$A:$L,16,FALSE),0)</f>
        <v>0</v>
      </c>
      <c r="Q653" s="42">
        <f>IFERROR(VLOOKUP($H653,'Water F Rev'!$A:$L,17,FALSE),0)</f>
        <v>0</v>
      </c>
      <c r="R653" s="34">
        <f>IFERROR(VLOOKUP($H653,'Water F Exp'!$A:$K,15,FALSE),0)</f>
        <v>0</v>
      </c>
      <c r="S653" s="34">
        <f>IFERROR(VLOOKUP($H653,'Water F Exp'!$A:$K,16,FALSE),0)</f>
        <v>0</v>
      </c>
      <c r="T653" s="42">
        <f>IFERROR(VLOOKUP($H653,'Water F Exp'!$A:$K,17,FALSE),0)</f>
        <v>0</v>
      </c>
      <c r="U653" s="34">
        <f ca="1">IFERROR(VLOOKUP($H653,'Sewer F Rev'!$A:$E,15,FALSE),0)</f>
        <v>0</v>
      </c>
      <c r="V653" s="34">
        <f ca="1">IFERROR(VLOOKUP($H653,'Sewer F Rev'!$A:$E,16,FALSE),0)</f>
        <v>0</v>
      </c>
      <c r="W653" s="42">
        <f ca="1">IFERROR(VLOOKUP($H653,'Sewer F Rev'!$A:$E,17,FALSE),0)</f>
        <v>0</v>
      </c>
      <c r="X653" s="34">
        <f>IFERROR(VLOOKUP($H653,'Sewer F Exp'!$A:$B,15,FALSE),0)</f>
        <v>0</v>
      </c>
      <c r="Y653" s="34">
        <f>IFERROR(VLOOKUP($H653,'Sewer F Exp'!$A:$B,16,FALSE),0)</f>
        <v>0</v>
      </c>
      <c r="Z653" s="42">
        <f>IFERROR(VLOOKUP($H653,'Sewer F Exp'!$A:$B,17,FALSE),0)</f>
        <v>0</v>
      </c>
      <c r="AA653" s="34">
        <f>IFERROR(VLOOKUP($H653,'Refuse F Rev'!$A:$E,15,FALSE),0)</f>
        <v>0</v>
      </c>
      <c r="AB653" s="34">
        <f>IFERROR(VLOOKUP($H653,'Refuse F Rev'!$A:$E,16,FALSE),0)</f>
        <v>0</v>
      </c>
      <c r="AC653" s="42">
        <f>IFERROR(VLOOKUP($H653,'Refuse F Rev'!$A:$E,17,FALSE),0)</f>
        <v>0</v>
      </c>
      <c r="AD653" s="34">
        <f>IFERROR(VLOOKUP($H653,'Refuse F Exp'!$A:$E,15,FALSE),0)</f>
        <v>0</v>
      </c>
      <c r="AE653" s="34">
        <f>IFERROR(VLOOKUP($H653,'Refuse F Exp'!$A:$E,16,FALSE),0)</f>
        <v>0</v>
      </c>
      <c r="AF653" s="42">
        <f>IFERROR(VLOOKUP($H653,'Refuse F Exp'!$A:$E,17,FALSE),0)</f>
        <v>0</v>
      </c>
      <c r="AG653" s="34">
        <f>IFERROR(VLOOKUP($H653,#REF!,10,FALSE),0)</f>
        <v>0</v>
      </c>
      <c r="AH653" s="34">
        <f>IFERROR(VLOOKUP($H653,#REF!,11,FALSE),0)</f>
        <v>0</v>
      </c>
      <c r="AI653" s="42">
        <f>IFERROR(VLOOKUP($H653,#REF!,12,FALSE),0)</f>
        <v>0</v>
      </c>
      <c r="AJ653" s="34">
        <f>IFERROR(VLOOKUP($H653,#REF!,10,FALSE),0)</f>
        <v>0</v>
      </c>
      <c r="AK653" s="34">
        <f>IFERROR(VLOOKUP($H653,#REF!,11,FALSE),0)</f>
        <v>0</v>
      </c>
      <c r="AL653" s="42">
        <f>IFERROR(VLOOKUP($H653,#REF!,12,FALSE),0)</f>
        <v>0</v>
      </c>
      <c r="AM653" s="34">
        <f>IFERROR(VLOOKUP($H653,#REF!,10,FALSE),0)</f>
        <v>0</v>
      </c>
      <c r="AN653" s="34">
        <f>IFERROR(VLOOKUP($H653,#REF!,11,FALSE),0)</f>
        <v>0</v>
      </c>
      <c r="AO653" s="42">
        <f>IFERROR(VLOOKUP($H653,#REF!,12,FALSE),0)</f>
        <v>0</v>
      </c>
      <c r="AP653" s="34">
        <f>IFERROR(VLOOKUP($H653,#REF!,10,FALSE),0)</f>
        <v>0</v>
      </c>
      <c r="AQ653" s="34">
        <f>IFERROR(VLOOKUP($H653,#REF!,11,FALSE),0)</f>
        <v>0</v>
      </c>
      <c r="AR653" s="42">
        <f>IFERROR(VLOOKUP($H653,#REF!,12,FALSE),0)</f>
        <v>0</v>
      </c>
      <c r="AS653" s="34">
        <f>IFERROR(VLOOKUP($H653,#REF!,13,FALSE),0)</f>
        <v>0</v>
      </c>
      <c r="AT653" s="34">
        <f>IFERROR(VLOOKUP($H653,#REF!,14,FALSE),0)</f>
        <v>0</v>
      </c>
      <c r="AU653" s="42">
        <f>IFERROR(VLOOKUP($H653,#REF!,15,FALSE),0)</f>
        <v>0</v>
      </c>
      <c r="AV653" s="34">
        <f>IFERROR(VLOOKUP($H653,#REF!,15,FALSE),0)</f>
        <v>0</v>
      </c>
      <c r="AW653" s="34">
        <f>IFERROR(VLOOKUP($H653,#REF!,16,FALSE),0)</f>
        <v>0</v>
      </c>
      <c r="AX653" s="42">
        <f>IFERROR(VLOOKUP($H653,#REF!,17,FALSE),0)</f>
        <v>0</v>
      </c>
    </row>
    <row r="654" spans="1:50" x14ac:dyDescent="0.3">
      <c r="A654" s="33" t="str">
        <f t="shared" si="40"/>
        <v>F -9060-8-060</v>
      </c>
      <c r="B654" s="33" t="str">
        <f>+'R&amp;E EXPORT'!B653</f>
        <v>WAT-EMPLOYEE BENEFIT-HOS/MED/DNTL INS</v>
      </c>
      <c r="C654" t="str">
        <f>IFERROR(VLOOKUP(A654,'MCSJ Export'!A:C,3,FALSE),"")</f>
        <v>Line Item Control</v>
      </c>
      <c r="D654" s="37">
        <f t="shared" ca="1" si="41"/>
        <v>0</v>
      </c>
      <c r="E654" s="37">
        <f t="shared" ca="1" si="42"/>
        <v>0</v>
      </c>
      <c r="F654" s="37">
        <f t="shared" ca="1" si="43"/>
        <v>0</v>
      </c>
      <c r="G654" s="37"/>
      <c r="H654" s="33" t="str">
        <f>+'R&amp;E EXPORT'!A653</f>
        <v>F -9060-8-060</v>
      </c>
      <c r="I654" s="34">
        <f>IFERROR(VLOOKUP($H654,'Gen F Rev'!$A:$M,15,FALSE),0)</f>
        <v>0</v>
      </c>
      <c r="J654" s="34">
        <f>IFERROR(VLOOKUP($H654,'Gen F Rev'!$A:$M,16,FALSE),0)</f>
        <v>0</v>
      </c>
      <c r="K654" s="42">
        <f>IFERROR(VLOOKUP($H654,'Gen F Rev'!$A:$M,17,FALSE),0)</f>
        <v>0</v>
      </c>
      <c r="L654" s="34">
        <f>IFERROR(VLOOKUP($H654,'Gen F Exp'!$A:$E,15,FALSE),0)</f>
        <v>0</v>
      </c>
      <c r="M654" s="34">
        <f>IFERROR(VLOOKUP($H654,'Gen F Exp'!$A:$E,16,FALSE),0)</f>
        <v>0</v>
      </c>
      <c r="N654" s="42">
        <f>IFERROR(VLOOKUP($H654,'Gen F Exp'!$A:$E,17,FALSE),0)</f>
        <v>0</v>
      </c>
      <c r="O654" s="34">
        <f>IFERROR(VLOOKUP($H654,'Water F Rev'!$A:$L,15,FALSE),0)</f>
        <v>0</v>
      </c>
      <c r="P654" s="34">
        <f>IFERROR(VLOOKUP($H654,'Water F Rev'!$A:$L,16,FALSE),0)</f>
        <v>0</v>
      </c>
      <c r="Q654" s="42">
        <f>IFERROR(VLOOKUP($H654,'Water F Rev'!$A:$L,17,FALSE),0)</f>
        <v>0</v>
      </c>
      <c r="R654" s="34">
        <f>IFERROR(VLOOKUP($H654,'Water F Exp'!$A:$K,15,FALSE),0)</f>
        <v>0</v>
      </c>
      <c r="S654" s="34">
        <f>IFERROR(VLOOKUP($H654,'Water F Exp'!$A:$K,16,FALSE),0)</f>
        <v>0</v>
      </c>
      <c r="T654" s="42">
        <f>IFERROR(VLOOKUP($H654,'Water F Exp'!$A:$K,17,FALSE),0)</f>
        <v>0</v>
      </c>
      <c r="U654" s="34">
        <f ca="1">IFERROR(VLOOKUP($H654,'Sewer F Rev'!$A:$E,15,FALSE),0)</f>
        <v>0</v>
      </c>
      <c r="V654" s="34">
        <f ca="1">IFERROR(VLOOKUP($H654,'Sewer F Rev'!$A:$E,16,FALSE),0)</f>
        <v>0</v>
      </c>
      <c r="W654" s="42">
        <f ca="1">IFERROR(VLOOKUP($H654,'Sewer F Rev'!$A:$E,17,FALSE),0)</f>
        <v>0</v>
      </c>
      <c r="X654" s="34">
        <f>IFERROR(VLOOKUP($H654,'Sewer F Exp'!$A:$B,15,FALSE),0)</f>
        <v>0</v>
      </c>
      <c r="Y654" s="34">
        <f>IFERROR(VLOOKUP($H654,'Sewer F Exp'!$A:$B,16,FALSE),0)</f>
        <v>0</v>
      </c>
      <c r="Z654" s="42">
        <f>IFERROR(VLOOKUP($H654,'Sewer F Exp'!$A:$B,17,FALSE),0)</f>
        <v>0</v>
      </c>
      <c r="AA654" s="34">
        <f>IFERROR(VLOOKUP($H654,'Refuse F Rev'!$A:$E,15,FALSE),0)</f>
        <v>0</v>
      </c>
      <c r="AB654" s="34">
        <f>IFERROR(VLOOKUP($H654,'Refuse F Rev'!$A:$E,16,FALSE),0)</f>
        <v>0</v>
      </c>
      <c r="AC654" s="42">
        <f>IFERROR(VLOOKUP($H654,'Refuse F Rev'!$A:$E,17,FALSE),0)</f>
        <v>0</v>
      </c>
      <c r="AD654" s="34">
        <f>IFERROR(VLOOKUP($H654,'Refuse F Exp'!$A:$E,15,FALSE),0)</f>
        <v>0</v>
      </c>
      <c r="AE654" s="34">
        <f>IFERROR(VLOOKUP($H654,'Refuse F Exp'!$A:$E,16,FALSE),0)</f>
        <v>0</v>
      </c>
      <c r="AF654" s="42">
        <f>IFERROR(VLOOKUP($H654,'Refuse F Exp'!$A:$E,17,FALSE),0)</f>
        <v>0</v>
      </c>
      <c r="AG654" s="34">
        <f>IFERROR(VLOOKUP($H654,#REF!,10,FALSE),0)</f>
        <v>0</v>
      </c>
      <c r="AH654" s="34">
        <f>IFERROR(VLOOKUP($H654,#REF!,11,FALSE),0)</f>
        <v>0</v>
      </c>
      <c r="AI654" s="42">
        <f>IFERROR(VLOOKUP($H654,#REF!,12,FALSE),0)</f>
        <v>0</v>
      </c>
      <c r="AJ654" s="34">
        <f>IFERROR(VLOOKUP($H654,#REF!,10,FALSE),0)</f>
        <v>0</v>
      </c>
      <c r="AK654" s="34">
        <f>IFERROR(VLOOKUP($H654,#REF!,11,FALSE),0)</f>
        <v>0</v>
      </c>
      <c r="AL654" s="42">
        <f>IFERROR(VLOOKUP($H654,#REF!,12,FALSE),0)</f>
        <v>0</v>
      </c>
      <c r="AM654" s="34">
        <f>IFERROR(VLOOKUP($H654,#REF!,10,FALSE),0)</f>
        <v>0</v>
      </c>
      <c r="AN654" s="34">
        <f>IFERROR(VLOOKUP($H654,#REF!,11,FALSE),0)</f>
        <v>0</v>
      </c>
      <c r="AO654" s="42">
        <f>IFERROR(VLOOKUP($H654,#REF!,12,FALSE),0)</f>
        <v>0</v>
      </c>
      <c r="AP654" s="34">
        <f>IFERROR(VLOOKUP($H654,#REF!,10,FALSE),0)</f>
        <v>0</v>
      </c>
      <c r="AQ654" s="34">
        <f>IFERROR(VLOOKUP($H654,#REF!,11,FALSE),0)</f>
        <v>0</v>
      </c>
      <c r="AR654" s="42">
        <f>IFERROR(VLOOKUP($H654,#REF!,12,FALSE),0)</f>
        <v>0</v>
      </c>
      <c r="AS654" s="34">
        <f>IFERROR(VLOOKUP($H654,#REF!,13,FALSE),0)</f>
        <v>0</v>
      </c>
      <c r="AT654" s="34">
        <f>IFERROR(VLOOKUP($H654,#REF!,14,FALSE),0)</f>
        <v>0</v>
      </c>
      <c r="AU654" s="42">
        <f>IFERROR(VLOOKUP($H654,#REF!,15,FALSE),0)</f>
        <v>0</v>
      </c>
      <c r="AV654" s="34">
        <f>IFERROR(VLOOKUP($H654,#REF!,15,FALSE),0)</f>
        <v>0</v>
      </c>
      <c r="AW654" s="34">
        <f>IFERROR(VLOOKUP($H654,#REF!,16,FALSE),0)</f>
        <v>0</v>
      </c>
      <c r="AX654" s="42">
        <f>IFERROR(VLOOKUP($H654,#REF!,17,FALSE),0)</f>
        <v>0</v>
      </c>
    </row>
    <row r="655" spans="1:50" x14ac:dyDescent="0.3">
      <c r="A655" s="33" t="str">
        <f t="shared" si="40"/>
        <v>F -9060-8-065</v>
      </c>
      <c r="B655" s="33" t="str">
        <f>+'R&amp;E EXPORT'!B654</f>
        <v>WAT-EMPLOYEE BENEFIT-HOS/MED/DNTL-RETIRE</v>
      </c>
      <c r="C655" t="str">
        <f>IFERROR(VLOOKUP(A655,'MCSJ Export'!A:C,3,FALSE),"")</f>
        <v>Line Item Control</v>
      </c>
      <c r="D655" s="37">
        <f t="shared" ca="1" si="41"/>
        <v>0</v>
      </c>
      <c r="E655" s="37">
        <f t="shared" ca="1" si="42"/>
        <v>0</v>
      </c>
      <c r="F655" s="37">
        <f t="shared" ca="1" si="43"/>
        <v>0</v>
      </c>
      <c r="G655" s="37"/>
      <c r="H655" s="33" t="str">
        <f>+'R&amp;E EXPORT'!A654</f>
        <v>F -9060-8-065</v>
      </c>
      <c r="I655" s="34">
        <f>IFERROR(VLOOKUP($H655,'Gen F Rev'!$A:$M,15,FALSE),0)</f>
        <v>0</v>
      </c>
      <c r="J655" s="34">
        <f>IFERROR(VLOOKUP($H655,'Gen F Rev'!$A:$M,16,FALSE),0)</f>
        <v>0</v>
      </c>
      <c r="K655" s="42">
        <f>IFERROR(VLOOKUP($H655,'Gen F Rev'!$A:$M,17,FALSE),0)</f>
        <v>0</v>
      </c>
      <c r="L655" s="34">
        <f>IFERROR(VLOOKUP($H655,'Gen F Exp'!$A:$E,15,FALSE),0)</f>
        <v>0</v>
      </c>
      <c r="M655" s="34">
        <f>IFERROR(VLOOKUP($H655,'Gen F Exp'!$A:$E,16,FALSE),0)</f>
        <v>0</v>
      </c>
      <c r="N655" s="42">
        <f>IFERROR(VLOOKUP($H655,'Gen F Exp'!$A:$E,17,FALSE),0)</f>
        <v>0</v>
      </c>
      <c r="O655" s="34">
        <f>IFERROR(VLOOKUP($H655,'Water F Rev'!$A:$L,15,FALSE),0)</f>
        <v>0</v>
      </c>
      <c r="P655" s="34">
        <f>IFERROR(VLOOKUP($H655,'Water F Rev'!$A:$L,16,FALSE),0)</f>
        <v>0</v>
      </c>
      <c r="Q655" s="42">
        <f>IFERROR(VLOOKUP($H655,'Water F Rev'!$A:$L,17,FALSE),0)</f>
        <v>0</v>
      </c>
      <c r="R655" s="34">
        <f>IFERROR(VLOOKUP($H655,'Water F Exp'!$A:$K,15,FALSE),0)</f>
        <v>0</v>
      </c>
      <c r="S655" s="34">
        <f>IFERROR(VLOOKUP($H655,'Water F Exp'!$A:$K,16,FALSE),0)</f>
        <v>0</v>
      </c>
      <c r="T655" s="42">
        <f>IFERROR(VLOOKUP($H655,'Water F Exp'!$A:$K,17,FALSE),0)</f>
        <v>0</v>
      </c>
      <c r="U655" s="34">
        <f ca="1">IFERROR(VLOOKUP($H655,'Sewer F Rev'!$A:$E,15,FALSE),0)</f>
        <v>0</v>
      </c>
      <c r="V655" s="34">
        <f ca="1">IFERROR(VLOOKUP($H655,'Sewer F Rev'!$A:$E,16,FALSE),0)</f>
        <v>0</v>
      </c>
      <c r="W655" s="42">
        <f ca="1">IFERROR(VLOOKUP($H655,'Sewer F Rev'!$A:$E,17,FALSE),0)</f>
        <v>0</v>
      </c>
      <c r="X655" s="34">
        <f>IFERROR(VLOOKUP($H655,'Sewer F Exp'!$A:$B,15,FALSE),0)</f>
        <v>0</v>
      </c>
      <c r="Y655" s="34">
        <f>IFERROR(VLOOKUP($H655,'Sewer F Exp'!$A:$B,16,FALSE),0)</f>
        <v>0</v>
      </c>
      <c r="Z655" s="42">
        <f>IFERROR(VLOOKUP($H655,'Sewer F Exp'!$A:$B,17,FALSE),0)</f>
        <v>0</v>
      </c>
      <c r="AA655" s="34">
        <f>IFERROR(VLOOKUP($H655,'Refuse F Rev'!$A:$E,15,FALSE),0)</f>
        <v>0</v>
      </c>
      <c r="AB655" s="34">
        <f>IFERROR(VLOOKUP($H655,'Refuse F Rev'!$A:$E,16,FALSE),0)</f>
        <v>0</v>
      </c>
      <c r="AC655" s="42">
        <f>IFERROR(VLOOKUP($H655,'Refuse F Rev'!$A:$E,17,FALSE),0)</f>
        <v>0</v>
      </c>
      <c r="AD655" s="34">
        <f>IFERROR(VLOOKUP($H655,'Refuse F Exp'!$A:$E,15,FALSE),0)</f>
        <v>0</v>
      </c>
      <c r="AE655" s="34">
        <f>IFERROR(VLOOKUP($H655,'Refuse F Exp'!$A:$E,16,FALSE),0)</f>
        <v>0</v>
      </c>
      <c r="AF655" s="42">
        <f>IFERROR(VLOOKUP($H655,'Refuse F Exp'!$A:$E,17,FALSE),0)</f>
        <v>0</v>
      </c>
      <c r="AG655" s="34">
        <f>IFERROR(VLOOKUP($H655,#REF!,10,FALSE),0)</f>
        <v>0</v>
      </c>
      <c r="AH655" s="34">
        <f>IFERROR(VLOOKUP($H655,#REF!,11,FALSE),0)</f>
        <v>0</v>
      </c>
      <c r="AI655" s="42">
        <f>IFERROR(VLOOKUP($H655,#REF!,12,FALSE),0)</f>
        <v>0</v>
      </c>
      <c r="AJ655" s="34">
        <f>IFERROR(VLOOKUP($H655,#REF!,10,FALSE),0)</f>
        <v>0</v>
      </c>
      <c r="AK655" s="34">
        <f>IFERROR(VLOOKUP($H655,#REF!,11,FALSE),0)</f>
        <v>0</v>
      </c>
      <c r="AL655" s="42">
        <f>IFERROR(VLOOKUP($H655,#REF!,12,FALSE),0)</f>
        <v>0</v>
      </c>
      <c r="AM655" s="34">
        <f>IFERROR(VLOOKUP($H655,#REF!,10,FALSE),0)</f>
        <v>0</v>
      </c>
      <c r="AN655" s="34">
        <f>IFERROR(VLOOKUP($H655,#REF!,11,FALSE),0)</f>
        <v>0</v>
      </c>
      <c r="AO655" s="42">
        <f>IFERROR(VLOOKUP($H655,#REF!,12,FALSE),0)</f>
        <v>0</v>
      </c>
      <c r="AP655" s="34">
        <f>IFERROR(VLOOKUP($H655,#REF!,10,FALSE),0)</f>
        <v>0</v>
      </c>
      <c r="AQ655" s="34">
        <f>IFERROR(VLOOKUP($H655,#REF!,11,FALSE),0)</f>
        <v>0</v>
      </c>
      <c r="AR655" s="42">
        <f>IFERROR(VLOOKUP($H655,#REF!,12,FALSE),0)</f>
        <v>0</v>
      </c>
      <c r="AS655" s="34">
        <f>IFERROR(VLOOKUP($H655,#REF!,13,FALSE),0)</f>
        <v>0</v>
      </c>
      <c r="AT655" s="34">
        <f>IFERROR(VLOOKUP($H655,#REF!,14,FALSE),0)</f>
        <v>0</v>
      </c>
      <c r="AU655" s="42">
        <f>IFERROR(VLOOKUP($H655,#REF!,15,FALSE),0)</f>
        <v>0</v>
      </c>
      <c r="AV655" s="34">
        <f>IFERROR(VLOOKUP($H655,#REF!,15,FALSE),0)</f>
        <v>0</v>
      </c>
      <c r="AW655" s="34">
        <f>IFERROR(VLOOKUP($H655,#REF!,16,FALSE),0)</f>
        <v>0</v>
      </c>
      <c r="AX655" s="42">
        <f>IFERROR(VLOOKUP($H655,#REF!,17,FALSE),0)</f>
        <v>0</v>
      </c>
    </row>
    <row r="656" spans="1:50" x14ac:dyDescent="0.3">
      <c r="A656" s="33" t="str">
        <f t="shared" si="40"/>
        <v>F -9901-9-010</v>
      </c>
      <c r="B656" s="33" t="str">
        <f>+'R&amp;E EXPORT'!B655</f>
        <v>WAT-TO-CAP BAN PAYMENTS</v>
      </c>
      <c r="C656" t="str">
        <f>IFERROR(VLOOKUP(A656,'MCSJ Export'!A:C,3,FALSE),"")</f>
        <v>Line Item Control</v>
      </c>
      <c r="D656" s="37">
        <f t="shared" ca="1" si="41"/>
        <v>0</v>
      </c>
      <c r="E656" s="37">
        <f t="shared" ca="1" si="42"/>
        <v>0</v>
      </c>
      <c r="F656" s="37">
        <f t="shared" ca="1" si="43"/>
        <v>0</v>
      </c>
      <c r="G656" s="37"/>
      <c r="H656" s="33" t="str">
        <f>+'R&amp;E EXPORT'!A655</f>
        <v>F -9901-9-010</v>
      </c>
      <c r="I656" s="34">
        <f>IFERROR(VLOOKUP($H656,'Gen F Rev'!$A:$M,15,FALSE),0)</f>
        <v>0</v>
      </c>
      <c r="J656" s="34">
        <f>IFERROR(VLOOKUP($H656,'Gen F Rev'!$A:$M,16,FALSE),0)</f>
        <v>0</v>
      </c>
      <c r="K656" s="42">
        <f>IFERROR(VLOOKUP($H656,'Gen F Rev'!$A:$M,17,FALSE),0)</f>
        <v>0</v>
      </c>
      <c r="L656" s="34">
        <f>IFERROR(VLOOKUP($H656,'Gen F Exp'!$A:$E,15,FALSE),0)</f>
        <v>0</v>
      </c>
      <c r="M656" s="34">
        <f>IFERROR(VLOOKUP($H656,'Gen F Exp'!$A:$E,16,FALSE),0)</f>
        <v>0</v>
      </c>
      <c r="N656" s="42">
        <f>IFERROR(VLOOKUP($H656,'Gen F Exp'!$A:$E,17,FALSE),0)</f>
        <v>0</v>
      </c>
      <c r="O656" s="34">
        <f>IFERROR(VLOOKUP($H656,'Water F Rev'!$A:$L,15,FALSE),0)</f>
        <v>0</v>
      </c>
      <c r="P656" s="34">
        <f>IFERROR(VLOOKUP($H656,'Water F Rev'!$A:$L,16,FALSE),0)</f>
        <v>0</v>
      </c>
      <c r="Q656" s="42">
        <f>IFERROR(VLOOKUP($H656,'Water F Rev'!$A:$L,17,FALSE),0)</f>
        <v>0</v>
      </c>
      <c r="R656" s="34">
        <f>IFERROR(VLOOKUP($H656,'Water F Exp'!$A:$K,15,FALSE),0)</f>
        <v>0</v>
      </c>
      <c r="S656" s="34">
        <f>IFERROR(VLOOKUP($H656,'Water F Exp'!$A:$K,16,FALSE),0)</f>
        <v>0</v>
      </c>
      <c r="T656" s="42">
        <f>IFERROR(VLOOKUP($H656,'Water F Exp'!$A:$K,17,FALSE),0)</f>
        <v>0</v>
      </c>
      <c r="U656" s="34">
        <f ca="1">IFERROR(VLOOKUP($H656,'Sewer F Rev'!$A:$E,15,FALSE),0)</f>
        <v>0</v>
      </c>
      <c r="V656" s="34">
        <f ca="1">IFERROR(VLOOKUP($H656,'Sewer F Rev'!$A:$E,16,FALSE),0)</f>
        <v>0</v>
      </c>
      <c r="W656" s="42">
        <f ca="1">IFERROR(VLOOKUP($H656,'Sewer F Rev'!$A:$E,17,FALSE),0)</f>
        <v>0</v>
      </c>
      <c r="X656" s="34">
        <f>IFERROR(VLOOKUP($H656,'Sewer F Exp'!$A:$B,15,FALSE),0)</f>
        <v>0</v>
      </c>
      <c r="Y656" s="34">
        <f>IFERROR(VLOOKUP($H656,'Sewer F Exp'!$A:$B,16,FALSE),0)</f>
        <v>0</v>
      </c>
      <c r="Z656" s="42">
        <f>IFERROR(VLOOKUP($H656,'Sewer F Exp'!$A:$B,17,FALSE),0)</f>
        <v>0</v>
      </c>
      <c r="AA656" s="34">
        <f>IFERROR(VLOOKUP($H656,'Refuse F Rev'!$A:$E,15,FALSE),0)</f>
        <v>0</v>
      </c>
      <c r="AB656" s="34">
        <f>IFERROR(VLOOKUP($H656,'Refuse F Rev'!$A:$E,16,FALSE),0)</f>
        <v>0</v>
      </c>
      <c r="AC656" s="42">
        <f>IFERROR(VLOOKUP($H656,'Refuse F Rev'!$A:$E,17,FALSE),0)</f>
        <v>0</v>
      </c>
      <c r="AD656" s="34">
        <f>IFERROR(VLOOKUP($H656,'Refuse F Exp'!$A:$E,15,FALSE),0)</f>
        <v>0</v>
      </c>
      <c r="AE656" s="34">
        <f>IFERROR(VLOOKUP($H656,'Refuse F Exp'!$A:$E,16,FALSE),0)</f>
        <v>0</v>
      </c>
      <c r="AF656" s="42">
        <f>IFERROR(VLOOKUP($H656,'Refuse F Exp'!$A:$E,17,FALSE),0)</f>
        <v>0</v>
      </c>
      <c r="AG656" s="34">
        <f>IFERROR(VLOOKUP($H656,#REF!,10,FALSE),0)</f>
        <v>0</v>
      </c>
      <c r="AH656" s="34">
        <f>IFERROR(VLOOKUP($H656,#REF!,11,FALSE),0)</f>
        <v>0</v>
      </c>
      <c r="AI656" s="42">
        <f>IFERROR(VLOOKUP($H656,#REF!,12,FALSE),0)</f>
        <v>0</v>
      </c>
      <c r="AJ656" s="34">
        <f>IFERROR(VLOOKUP($H656,#REF!,10,FALSE),0)</f>
        <v>0</v>
      </c>
      <c r="AK656" s="34">
        <f>IFERROR(VLOOKUP($H656,#REF!,11,FALSE),0)</f>
        <v>0</v>
      </c>
      <c r="AL656" s="42">
        <f>IFERROR(VLOOKUP($H656,#REF!,12,FALSE),0)</f>
        <v>0</v>
      </c>
      <c r="AM656" s="34">
        <f>IFERROR(VLOOKUP($H656,#REF!,10,FALSE),0)</f>
        <v>0</v>
      </c>
      <c r="AN656" s="34">
        <f>IFERROR(VLOOKUP($H656,#REF!,11,FALSE),0)</f>
        <v>0</v>
      </c>
      <c r="AO656" s="42">
        <f>IFERROR(VLOOKUP($H656,#REF!,12,FALSE),0)</f>
        <v>0</v>
      </c>
      <c r="AP656" s="34">
        <f>IFERROR(VLOOKUP($H656,#REF!,10,FALSE),0)</f>
        <v>0</v>
      </c>
      <c r="AQ656" s="34">
        <f>IFERROR(VLOOKUP($H656,#REF!,11,FALSE),0)</f>
        <v>0</v>
      </c>
      <c r="AR656" s="42">
        <f>IFERROR(VLOOKUP($H656,#REF!,12,FALSE),0)</f>
        <v>0</v>
      </c>
      <c r="AS656" s="34">
        <f>IFERROR(VLOOKUP($H656,#REF!,13,FALSE),0)</f>
        <v>0</v>
      </c>
      <c r="AT656" s="34">
        <f>IFERROR(VLOOKUP($H656,#REF!,14,FALSE),0)</f>
        <v>0</v>
      </c>
      <c r="AU656" s="42">
        <f>IFERROR(VLOOKUP($H656,#REF!,15,FALSE),0)</f>
        <v>0</v>
      </c>
      <c r="AV656" s="34">
        <f>IFERROR(VLOOKUP($H656,#REF!,15,FALSE),0)</f>
        <v>0</v>
      </c>
      <c r="AW656" s="34">
        <f>IFERROR(VLOOKUP($H656,#REF!,16,FALSE),0)</f>
        <v>0</v>
      </c>
      <c r="AX656" s="42">
        <f>IFERROR(VLOOKUP($H656,#REF!,17,FALSE),0)</f>
        <v>0</v>
      </c>
    </row>
    <row r="657" spans="1:50" x14ac:dyDescent="0.3">
      <c r="A657" s="33" t="str">
        <f t="shared" si="40"/>
        <v>F -9901-9-015</v>
      </c>
      <c r="B657" s="33" t="str">
        <f>+'R&amp;E EXPORT'!B656</f>
        <v>WAT-TO-DEBT SERVICE</v>
      </c>
      <c r="C657" t="str">
        <f>IFERROR(VLOOKUP(A657,'MCSJ Export'!A:C,3,FALSE),"")</f>
        <v>Line Item Control</v>
      </c>
      <c r="D657" s="37">
        <f t="shared" ca="1" si="41"/>
        <v>0</v>
      </c>
      <c r="E657" s="37">
        <f t="shared" ca="1" si="42"/>
        <v>0</v>
      </c>
      <c r="F657" s="37">
        <f t="shared" ca="1" si="43"/>
        <v>0</v>
      </c>
      <c r="G657" s="37"/>
      <c r="H657" s="33" t="str">
        <f>+'R&amp;E EXPORT'!A656</f>
        <v>F -9901-9-015</v>
      </c>
      <c r="I657" s="34">
        <f>IFERROR(VLOOKUP($H657,'Gen F Rev'!$A:$M,15,FALSE),0)</f>
        <v>0</v>
      </c>
      <c r="J657" s="34">
        <f>IFERROR(VLOOKUP($H657,'Gen F Rev'!$A:$M,16,FALSE),0)</f>
        <v>0</v>
      </c>
      <c r="K657" s="42">
        <f>IFERROR(VLOOKUP($H657,'Gen F Rev'!$A:$M,17,FALSE),0)</f>
        <v>0</v>
      </c>
      <c r="L657" s="34">
        <f>IFERROR(VLOOKUP($H657,'Gen F Exp'!$A:$E,15,FALSE),0)</f>
        <v>0</v>
      </c>
      <c r="M657" s="34">
        <f>IFERROR(VLOOKUP($H657,'Gen F Exp'!$A:$E,16,FALSE),0)</f>
        <v>0</v>
      </c>
      <c r="N657" s="42">
        <f>IFERROR(VLOOKUP($H657,'Gen F Exp'!$A:$E,17,FALSE),0)</f>
        <v>0</v>
      </c>
      <c r="O657" s="34">
        <f>IFERROR(VLOOKUP($H657,'Water F Rev'!$A:$L,15,FALSE),0)</f>
        <v>0</v>
      </c>
      <c r="P657" s="34">
        <f>IFERROR(VLOOKUP($H657,'Water F Rev'!$A:$L,16,FALSE),0)</f>
        <v>0</v>
      </c>
      <c r="Q657" s="42">
        <f>IFERROR(VLOOKUP($H657,'Water F Rev'!$A:$L,17,FALSE),0)</f>
        <v>0</v>
      </c>
      <c r="R657" s="34">
        <f>IFERROR(VLOOKUP($H657,'Water F Exp'!$A:$K,15,FALSE),0)</f>
        <v>0</v>
      </c>
      <c r="S657" s="34">
        <f>IFERROR(VLOOKUP($H657,'Water F Exp'!$A:$K,16,FALSE),0)</f>
        <v>0</v>
      </c>
      <c r="T657" s="42">
        <f>IFERROR(VLOOKUP($H657,'Water F Exp'!$A:$K,17,FALSE),0)</f>
        <v>0</v>
      </c>
      <c r="U657" s="34">
        <f ca="1">IFERROR(VLOOKUP($H657,'Sewer F Rev'!$A:$E,15,FALSE),0)</f>
        <v>0</v>
      </c>
      <c r="V657" s="34">
        <f ca="1">IFERROR(VLOOKUP($H657,'Sewer F Rev'!$A:$E,16,FALSE),0)</f>
        <v>0</v>
      </c>
      <c r="W657" s="42">
        <f ca="1">IFERROR(VLOOKUP($H657,'Sewer F Rev'!$A:$E,17,FALSE),0)</f>
        <v>0</v>
      </c>
      <c r="X657" s="34">
        <f>IFERROR(VLOOKUP($H657,'Sewer F Exp'!$A:$B,15,FALSE),0)</f>
        <v>0</v>
      </c>
      <c r="Y657" s="34">
        <f>IFERROR(VLOOKUP($H657,'Sewer F Exp'!$A:$B,16,FALSE),0)</f>
        <v>0</v>
      </c>
      <c r="Z657" s="42">
        <f>IFERROR(VLOOKUP($H657,'Sewer F Exp'!$A:$B,17,FALSE),0)</f>
        <v>0</v>
      </c>
      <c r="AA657" s="34">
        <f>IFERROR(VLOOKUP($H657,'Refuse F Rev'!$A:$E,15,FALSE),0)</f>
        <v>0</v>
      </c>
      <c r="AB657" s="34">
        <f>IFERROR(VLOOKUP($H657,'Refuse F Rev'!$A:$E,16,FALSE),0)</f>
        <v>0</v>
      </c>
      <c r="AC657" s="42">
        <f>IFERROR(VLOOKUP($H657,'Refuse F Rev'!$A:$E,17,FALSE),0)</f>
        <v>0</v>
      </c>
      <c r="AD657" s="34">
        <f>IFERROR(VLOOKUP($H657,'Refuse F Exp'!$A:$E,15,FALSE),0)</f>
        <v>0</v>
      </c>
      <c r="AE657" s="34">
        <f>IFERROR(VLOOKUP($H657,'Refuse F Exp'!$A:$E,16,FALSE),0)</f>
        <v>0</v>
      </c>
      <c r="AF657" s="42">
        <f>IFERROR(VLOOKUP($H657,'Refuse F Exp'!$A:$E,17,FALSE),0)</f>
        <v>0</v>
      </c>
      <c r="AG657" s="34">
        <f>IFERROR(VLOOKUP($H657,#REF!,10,FALSE),0)</f>
        <v>0</v>
      </c>
      <c r="AH657" s="34">
        <f>IFERROR(VLOOKUP($H657,#REF!,11,FALSE),0)</f>
        <v>0</v>
      </c>
      <c r="AI657" s="42">
        <f>IFERROR(VLOOKUP($H657,#REF!,12,FALSE),0)</f>
        <v>0</v>
      </c>
      <c r="AJ657" s="34">
        <f>IFERROR(VLOOKUP($H657,#REF!,10,FALSE),0)</f>
        <v>0</v>
      </c>
      <c r="AK657" s="34">
        <f>IFERROR(VLOOKUP($H657,#REF!,11,FALSE),0)</f>
        <v>0</v>
      </c>
      <c r="AL657" s="42">
        <f>IFERROR(VLOOKUP($H657,#REF!,12,FALSE),0)</f>
        <v>0</v>
      </c>
      <c r="AM657" s="34">
        <f>IFERROR(VLOOKUP($H657,#REF!,10,FALSE),0)</f>
        <v>0</v>
      </c>
      <c r="AN657" s="34">
        <f>IFERROR(VLOOKUP($H657,#REF!,11,FALSE),0)</f>
        <v>0</v>
      </c>
      <c r="AO657" s="42">
        <f>IFERROR(VLOOKUP($H657,#REF!,12,FALSE),0)</f>
        <v>0</v>
      </c>
      <c r="AP657" s="34">
        <f>IFERROR(VLOOKUP($H657,#REF!,10,FALSE),0)</f>
        <v>0</v>
      </c>
      <c r="AQ657" s="34">
        <f>IFERROR(VLOOKUP($H657,#REF!,11,FALSE),0)</f>
        <v>0</v>
      </c>
      <c r="AR657" s="42">
        <f>IFERROR(VLOOKUP($H657,#REF!,12,FALSE),0)</f>
        <v>0</v>
      </c>
      <c r="AS657" s="34">
        <f>IFERROR(VLOOKUP($H657,#REF!,13,FALSE),0)</f>
        <v>0</v>
      </c>
      <c r="AT657" s="34">
        <f>IFERROR(VLOOKUP($H657,#REF!,14,FALSE),0)</f>
        <v>0</v>
      </c>
      <c r="AU657" s="42">
        <f>IFERROR(VLOOKUP($H657,#REF!,15,FALSE),0)</f>
        <v>0</v>
      </c>
      <c r="AV657" s="34">
        <f>IFERROR(VLOOKUP($H657,#REF!,15,FALSE),0)</f>
        <v>0</v>
      </c>
      <c r="AW657" s="34">
        <f>IFERROR(VLOOKUP($H657,#REF!,16,FALSE),0)</f>
        <v>0</v>
      </c>
      <c r="AX657" s="42">
        <f>IFERROR(VLOOKUP($H657,#REF!,17,FALSE),0)</f>
        <v>0</v>
      </c>
    </row>
    <row r="658" spans="1:50" x14ac:dyDescent="0.3">
      <c r="A658" s="33" t="str">
        <f t="shared" si="40"/>
        <v>F -9901-9-020</v>
      </c>
      <c r="B658" s="33" t="str">
        <f>+'R&amp;E EXPORT'!B657</f>
        <v>WAT-TO-SGF INTERFUND</v>
      </c>
      <c r="C658" t="str">
        <f>IFERROR(VLOOKUP(A658,'MCSJ Export'!A:C,3,FALSE),"")</f>
        <v/>
      </c>
      <c r="D658" s="37">
        <f t="shared" ca="1" si="41"/>
        <v>0</v>
      </c>
      <c r="E658" s="37">
        <f t="shared" ca="1" si="42"/>
        <v>0</v>
      </c>
      <c r="F658" s="37">
        <f t="shared" ca="1" si="43"/>
        <v>0</v>
      </c>
      <c r="G658" s="37"/>
      <c r="H658" s="33" t="str">
        <f>+'R&amp;E EXPORT'!A657</f>
        <v>F -9901-9-020</v>
      </c>
      <c r="I658" s="34">
        <f>IFERROR(VLOOKUP($H658,'Gen F Rev'!$A:$M,15,FALSE),0)</f>
        <v>0</v>
      </c>
      <c r="J658" s="34">
        <f>IFERROR(VLOOKUP($H658,'Gen F Rev'!$A:$M,16,FALSE),0)</f>
        <v>0</v>
      </c>
      <c r="K658" s="42">
        <f>IFERROR(VLOOKUP($H658,'Gen F Rev'!$A:$M,17,FALSE),0)</f>
        <v>0</v>
      </c>
      <c r="L658" s="34">
        <f>IFERROR(VLOOKUP($H658,'Gen F Exp'!$A:$E,15,FALSE),0)</f>
        <v>0</v>
      </c>
      <c r="M658" s="34">
        <f>IFERROR(VLOOKUP($H658,'Gen F Exp'!$A:$E,16,FALSE),0)</f>
        <v>0</v>
      </c>
      <c r="N658" s="42">
        <f>IFERROR(VLOOKUP($H658,'Gen F Exp'!$A:$E,17,FALSE),0)</f>
        <v>0</v>
      </c>
      <c r="O658" s="34">
        <f>IFERROR(VLOOKUP($H658,'Water F Rev'!$A:$L,15,FALSE),0)</f>
        <v>0</v>
      </c>
      <c r="P658" s="34">
        <f>IFERROR(VLOOKUP($H658,'Water F Rev'!$A:$L,16,FALSE),0)</f>
        <v>0</v>
      </c>
      <c r="Q658" s="42">
        <f>IFERROR(VLOOKUP($H658,'Water F Rev'!$A:$L,17,FALSE),0)</f>
        <v>0</v>
      </c>
      <c r="R658" s="34">
        <f>IFERROR(VLOOKUP($H658,'Water F Exp'!$A:$K,15,FALSE),0)</f>
        <v>0</v>
      </c>
      <c r="S658" s="34">
        <f>IFERROR(VLOOKUP($H658,'Water F Exp'!$A:$K,16,FALSE),0)</f>
        <v>0</v>
      </c>
      <c r="T658" s="42">
        <f>IFERROR(VLOOKUP($H658,'Water F Exp'!$A:$K,17,FALSE),0)</f>
        <v>0</v>
      </c>
      <c r="U658" s="34">
        <f ca="1">IFERROR(VLOOKUP($H658,'Sewer F Rev'!$A:$E,15,FALSE),0)</f>
        <v>0</v>
      </c>
      <c r="V658" s="34">
        <f ca="1">IFERROR(VLOOKUP($H658,'Sewer F Rev'!$A:$E,16,FALSE),0)</f>
        <v>0</v>
      </c>
      <c r="W658" s="42">
        <f ca="1">IFERROR(VLOOKUP($H658,'Sewer F Rev'!$A:$E,17,FALSE),0)</f>
        <v>0</v>
      </c>
      <c r="X658" s="34">
        <f>IFERROR(VLOOKUP($H658,'Sewer F Exp'!$A:$B,15,FALSE),0)</f>
        <v>0</v>
      </c>
      <c r="Y658" s="34">
        <f>IFERROR(VLOOKUP($H658,'Sewer F Exp'!$A:$B,16,FALSE),0)</f>
        <v>0</v>
      </c>
      <c r="Z658" s="42">
        <f>IFERROR(VLOOKUP($H658,'Sewer F Exp'!$A:$B,17,FALSE),0)</f>
        <v>0</v>
      </c>
      <c r="AA658" s="34">
        <f>IFERROR(VLOOKUP($H658,'Refuse F Rev'!$A:$E,15,FALSE),0)</f>
        <v>0</v>
      </c>
      <c r="AB658" s="34">
        <f>IFERROR(VLOOKUP($H658,'Refuse F Rev'!$A:$E,16,FALSE),0)</f>
        <v>0</v>
      </c>
      <c r="AC658" s="42">
        <f>IFERROR(VLOOKUP($H658,'Refuse F Rev'!$A:$E,17,FALSE),0)</f>
        <v>0</v>
      </c>
      <c r="AD658" s="34">
        <f>IFERROR(VLOOKUP($H658,'Refuse F Exp'!$A:$E,15,FALSE),0)</f>
        <v>0</v>
      </c>
      <c r="AE658" s="34">
        <f>IFERROR(VLOOKUP($H658,'Refuse F Exp'!$A:$E,16,FALSE),0)</f>
        <v>0</v>
      </c>
      <c r="AF658" s="42">
        <f>IFERROR(VLOOKUP($H658,'Refuse F Exp'!$A:$E,17,FALSE),0)</f>
        <v>0</v>
      </c>
      <c r="AG658" s="34">
        <f>IFERROR(VLOOKUP($H658,#REF!,10,FALSE),0)</f>
        <v>0</v>
      </c>
      <c r="AH658" s="34">
        <f>IFERROR(VLOOKUP($H658,#REF!,11,FALSE),0)</f>
        <v>0</v>
      </c>
      <c r="AI658" s="42">
        <f>IFERROR(VLOOKUP($H658,#REF!,12,FALSE),0)</f>
        <v>0</v>
      </c>
      <c r="AJ658" s="34">
        <f>IFERROR(VLOOKUP($H658,#REF!,10,FALSE),0)</f>
        <v>0</v>
      </c>
      <c r="AK658" s="34">
        <f>IFERROR(VLOOKUP($H658,#REF!,11,FALSE),0)</f>
        <v>0</v>
      </c>
      <c r="AL658" s="42">
        <f>IFERROR(VLOOKUP($H658,#REF!,12,FALSE),0)</f>
        <v>0</v>
      </c>
      <c r="AM658" s="34">
        <f>IFERROR(VLOOKUP($H658,#REF!,10,FALSE),0)</f>
        <v>0</v>
      </c>
      <c r="AN658" s="34">
        <f>IFERROR(VLOOKUP($H658,#REF!,11,FALSE),0)</f>
        <v>0</v>
      </c>
      <c r="AO658" s="42">
        <f>IFERROR(VLOOKUP($H658,#REF!,12,FALSE),0)</f>
        <v>0</v>
      </c>
      <c r="AP658" s="34">
        <f>IFERROR(VLOOKUP($H658,#REF!,10,FALSE),0)</f>
        <v>0</v>
      </c>
      <c r="AQ658" s="34">
        <f>IFERROR(VLOOKUP($H658,#REF!,11,FALSE),0)</f>
        <v>0</v>
      </c>
      <c r="AR658" s="42">
        <f>IFERROR(VLOOKUP($H658,#REF!,12,FALSE),0)</f>
        <v>0</v>
      </c>
      <c r="AS658" s="34">
        <f>IFERROR(VLOOKUP($H658,#REF!,13,FALSE),0)</f>
        <v>0</v>
      </c>
      <c r="AT658" s="34">
        <f>IFERROR(VLOOKUP($H658,#REF!,14,FALSE),0)</f>
        <v>0</v>
      </c>
      <c r="AU658" s="42">
        <f>IFERROR(VLOOKUP($H658,#REF!,15,FALSE),0)</f>
        <v>0</v>
      </c>
      <c r="AV658" s="34">
        <f>IFERROR(VLOOKUP($H658,#REF!,15,FALSE),0)</f>
        <v>0</v>
      </c>
      <c r="AW658" s="34">
        <f>IFERROR(VLOOKUP($H658,#REF!,16,FALSE),0)</f>
        <v>0</v>
      </c>
      <c r="AX658" s="42">
        <f>IFERROR(VLOOKUP($H658,#REF!,17,FALSE),0)</f>
        <v>0</v>
      </c>
    </row>
    <row r="659" spans="1:50" x14ac:dyDescent="0.3">
      <c r="A659" s="33" t="str">
        <f t="shared" si="40"/>
        <v>F -9910-9-075</v>
      </c>
      <c r="B659" s="33" t="str">
        <f>+'R&amp;E EXPORT'!B658</f>
        <v>WAT-TO-GEN FOR SERVICES &amp; INSURANCE</v>
      </c>
      <c r="C659" t="str">
        <f>IFERROR(VLOOKUP(A659,'MCSJ Export'!A:C,3,FALSE),"")</f>
        <v>Line Item Control</v>
      </c>
      <c r="D659" s="37">
        <f t="shared" ca="1" si="41"/>
        <v>0</v>
      </c>
      <c r="E659" s="37">
        <f t="shared" ca="1" si="42"/>
        <v>0</v>
      </c>
      <c r="F659" s="37">
        <f t="shared" ca="1" si="43"/>
        <v>0</v>
      </c>
      <c r="G659" s="37"/>
      <c r="H659" s="33" t="str">
        <f>+'R&amp;E EXPORT'!A658</f>
        <v>F -9910-9-075</v>
      </c>
      <c r="I659" s="34">
        <f>IFERROR(VLOOKUP($H659,'Gen F Rev'!$A:$M,15,FALSE),0)</f>
        <v>0</v>
      </c>
      <c r="J659" s="34">
        <f>IFERROR(VLOOKUP($H659,'Gen F Rev'!$A:$M,16,FALSE),0)</f>
        <v>0</v>
      </c>
      <c r="K659" s="42">
        <f>IFERROR(VLOOKUP($H659,'Gen F Rev'!$A:$M,17,FALSE),0)</f>
        <v>0</v>
      </c>
      <c r="L659" s="34">
        <f>IFERROR(VLOOKUP($H659,'Gen F Exp'!$A:$E,15,FALSE),0)</f>
        <v>0</v>
      </c>
      <c r="M659" s="34">
        <f>IFERROR(VLOOKUP($H659,'Gen F Exp'!$A:$E,16,FALSE),0)</f>
        <v>0</v>
      </c>
      <c r="N659" s="42">
        <f>IFERROR(VLOOKUP($H659,'Gen F Exp'!$A:$E,17,FALSE),0)</f>
        <v>0</v>
      </c>
      <c r="O659" s="34">
        <f>IFERROR(VLOOKUP($H659,'Water F Rev'!$A:$L,15,FALSE),0)</f>
        <v>0</v>
      </c>
      <c r="P659" s="34">
        <f>IFERROR(VLOOKUP($H659,'Water F Rev'!$A:$L,16,FALSE),0)</f>
        <v>0</v>
      </c>
      <c r="Q659" s="42">
        <f>IFERROR(VLOOKUP($H659,'Water F Rev'!$A:$L,17,FALSE),0)</f>
        <v>0</v>
      </c>
      <c r="R659" s="34">
        <f>IFERROR(VLOOKUP($H659,'Water F Exp'!$A:$K,15,FALSE),0)</f>
        <v>0</v>
      </c>
      <c r="S659" s="34">
        <f>IFERROR(VLOOKUP($H659,'Water F Exp'!$A:$K,16,FALSE),0)</f>
        <v>0</v>
      </c>
      <c r="T659" s="42">
        <f>IFERROR(VLOOKUP($H659,'Water F Exp'!$A:$K,17,FALSE),0)</f>
        <v>0</v>
      </c>
      <c r="U659" s="34">
        <f ca="1">IFERROR(VLOOKUP($H659,'Sewer F Rev'!$A:$E,15,FALSE),0)</f>
        <v>0</v>
      </c>
      <c r="V659" s="34">
        <f ca="1">IFERROR(VLOOKUP($H659,'Sewer F Rev'!$A:$E,16,FALSE),0)</f>
        <v>0</v>
      </c>
      <c r="W659" s="42">
        <f ca="1">IFERROR(VLOOKUP($H659,'Sewer F Rev'!$A:$E,17,FALSE),0)</f>
        <v>0</v>
      </c>
      <c r="X659" s="34">
        <f>IFERROR(VLOOKUP($H659,'Sewer F Exp'!$A:$B,15,FALSE),0)</f>
        <v>0</v>
      </c>
      <c r="Y659" s="34">
        <f>IFERROR(VLOOKUP($H659,'Sewer F Exp'!$A:$B,16,FALSE),0)</f>
        <v>0</v>
      </c>
      <c r="Z659" s="42">
        <f>IFERROR(VLOOKUP($H659,'Sewer F Exp'!$A:$B,17,FALSE),0)</f>
        <v>0</v>
      </c>
      <c r="AA659" s="34">
        <f>IFERROR(VLOOKUP($H659,'Refuse F Rev'!$A:$E,15,FALSE),0)</f>
        <v>0</v>
      </c>
      <c r="AB659" s="34">
        <f>IFERROR(VLOOKUP($H659,'Refuse F Rev'!$A:$E,16,FALSE),0)</f>
        <v>0</v>
      </c>
      <c r="AC659" s="42">
        <f>IFERROR(VLOOKUP($H659,'Refuse F Rev'!$A:$E,17,FALSE),0)</f>
        <v>0</v>
      </c>
      <c r="AD659" s="34">
        <f>IFERROR(VLOOKUP($H659,'Refuse F Exp'!$A:$E,15,FALSE),0)</f>
        <v>0</v>
      </c>
      <c r="AE659" s="34">
        <f>IFERROR(VLOOKUP($H659,'Refuse F Exp'!$A:$E,16,FALSE),0)</f>
        <v>0</v>
      </c>
      <c r="AF659" s="42">
        <f>IFERROR(VLOOKUP($H659,'Refuse F Exp'!$A:$E,17,FALSE),0)</f>
        <v>0</v>
      </c>
      <c r="AG659" s="34">
        <f>IFERROR(VLOOKUP($H659,#REF!,10,FALSE),0)</f>
        <v>0</v>
      </c>
      <c r="AH659" s="34">
        <f>IFERROR(VLOOKUP($H659,#REF!,11,FALSE),0)</f>
        <v>0</v>
      </c>
      <c r="AI659" s="42">
        <f>IFERROR(VLOOKUP($H659,#REF!,12,FALSE),0)</f>
        <v>0</v>
      </c>
      <c r="AJ659" s="34">
        <f>IFERROR(VLOOKUP($H659,#REF!,10,FALSE),0)</f>
        <v>0</v>
      </c>
      <c r="AK659" s="34">
        <f>IFERROR(VLOOKUP($H659,#REF!,11,FALSE),0)</f>
        <v>0</v>
      </c>
      <c r="AL659" s="42">
        <f>IFERROR(VLOOKUP($H659,#REF!,12,FALSE),0)</f>
        <v>0</v>
      </c>
      <c r="AM659" s="34">
        <f>IFERROR(VLOOKUP($H659,#REF!,10,FALSE),0)</f>
        <v>0</v>
      </c>
      <c r="AN659" s="34">
        <f>IFERROR(VLOOKUP($H659,#REF!,11,FALSE),0)</f>
        <v>0</v>
      </c>
      <c r="AO659" s="42">
        <f>IFERROR(VLOOKUP($H659,#REF!,12,FALSE),0)</f>
        <v>0</v>
      </c>
      <c r="AP659" s="34">
        <f>IFERROR(VLOOKUP($H659,#REF!,10,FALSE),0)</f>
        <v>0</v>
      </c>
      <c r="AQ659" s="34">
        <f>IFERROR(VLOOKUP($H659,#REF!,11,FALSE),0)</f>
        <v>0</v>
      </c>
      <c r="AR659" s="42">
        <f>IFERROR(VLOOKUP($H659,#REF!,12,FALSE),0)</f>
        <v>0</v>
      </c>
      <c r="AS659" s="34">
        <f>IFERROR(VLOOKUP($H659,#REF!,13,FALSE),0)</f>
        <v>0</v>
      </c>
      <c r="AT659" s="34">
        <f>IFERROR(VLOOKUP($H659,#REF!,14,FALSE),0)</f>
        <v>0</v>
      </c>
      <c r="AU659" s="42">
        <f>IFERROR(VLOOKUP($H659,#REF!,15,FALSE),0)</f>
        <v>0</v>
      </c>
      <c r="AV659" s="34">
        <f>IFERROR(VLOOKUP($H659,#REF!,15,FALSE),0)</f>
        <v>0</v>
      </c>
      <c r="AW659" s="34">
        <f>IFERROR(VLOOKUP($H659,#REF!,16,FALSE),0)</f>
        <v>0</v>
      </c>
      <c r="AX659" s="42">
        <f>IFERROR(VLOOKUP($H659,#REF!,17,FALSE),0)</f>
        <v>0</v>
      </c>
    </row>
    <row r="660" spans="1:50" x14ac:dyDescent="0.3">
      <c r="A660" s="33" t="str">
        <f t="shared" si="40"/>
        <v>F -9910-9-260</v>
      </c>
      <c r="B660" s="33" t="str">
        <f>+'R&amp;E EXPORT'!B659</f>
        <v>WAT-TO-GEN GAS/DIESEL/OIL</v>
      </c>
      <c r="C660" t="str">
        <f>IFERROR(VLOOKUP(A660,'MCSJ Export'!A:C,3,FALSE),"")</f>
        <v>Line Item Control</v>
      </c>
      <c r="D660" s="37">
        <f t="shared" ca="1" si="41"/>
        <v>0</v>
      </c>
      <c r="E660" s="37">
        <f t="shared" ca="1" si="42"/>
        <v>0</v>
      </c>
      <c r="F660" s="37">
        <f t="shared" ca="1" si="43"/>
        <v>0</v>
      </c>
      <c r="G660" s="37"/>
      <c r="H660" s="33" t="str">
        <f>+'R&amp;E EXPORT'!A659</f>
        <v>F -9910-9-260</v>
      </c>
      <c r="I660" s="34">
        <f>IFERROR(VLOOKUP($H660,'Gen F Rev'!$A:$M,15,FALSE),0)</f>
        <v>0</v>
      </c>
      <c r="J660" s="34">
        <f>IFERROR(VLOOKUP($H660,'Gen F Rev'!$A:$M,16,FALSE),0)</f>
        <v>0</v>
      </c>
      <c r="K660" s="42">
        <f>IFERROR(VLOOKUP($H660,'Gen F Rev'!$A:$M,17,FALSE),0)</f>
        <v>0</v>
      </c>
      <c r="L660" s="34">
        <f>IFERROR(VLOOKUP($H660,'Gen F Exp'!$A:$E,15,FALSE),0)</f>
        <v>0</v>
      </c>
      <c r="M660" s="34">
        <f>IFERROR(VLOOKUP($H660,'Gen F Exp'!$A:$E,16,FALSE),0)</f>
        <v>0</v>
      </c>
      <c r="N660" s="42">
        <f>IFERROR(VLOOKUP($H660,'Gen F Exp'!$A:$E,17,FALSE),0)</f>
        <v>0</v>
      </c>
      <c r="O660" s="34">
        <f>IFERROR(VLOOKUP($H660,'Water F Rev'!$A:$L,15,FALSE),0)</f>
        <v>0</v>
      </c>
      <c r="P660" s="34">
        <f>IFERROR(VLOOKUP($H660,'Water F Rev'!$A:$L,16,FALSE),0)</f>
        <v>0</v>
      </c>
      <c r="Q660" s="42">
        <f>IFERROR(VLOOKUP($H660,'Water F Rev'!$A:$L,17,FALSE),0)</f>
        <v>0</v>
      </c>
      <c r="R660" s="34">
        <f>IFERROR(VLOOKUP($H660,'Water F Exp'!$A:$K,15,FALSE),0)</f>
        <v>0</v>
      </c>
      <c r="S660" s="34">
        <f>IFERROR(VLOOKUP($H660,'Water F Exp'!$A:$K,16,FALSE),0)</f>
        <v>0</v>
      </c>
      <c r="T660" s="42">
        <f>IFERROR(VLOOKUP($H660,'Water F Exp'!$A:$K,17,FALSE),0)</f>
        <v>0</v>
      </c>
      <c r="U660" s="34">
        <f ca="1">IFERROR(VLOOKUP($H660,'Sewer F Rev'!$A:$E,15,FALSE),0)</f>
        <v>0</v>
      </c>
      <c r="V660" s="34">
        <f ca="1">IFERROR(VLOOKUP($H660,'Sewer F Rev'!$A:$E,16,FALSE),0)</f>
        <v>0</v>
      </c>
      <c r="W660" s="42">
        <f ca="1">IFERROR(VLOOKUP($H660,'Sewer F Rev'!$A:$E,17,FALSE),0)</f>
        <v>0</v>
      </c>
      <c r="X660" s="34">
        <f>IFERROR(VLOOKUP($H660,'Sewer F Exp'!$A:$B,15,FALSE),0)</f>
        <v>0</v>
      </c>
      <c r="Y660" s="34">
        <f>IFERROR(VLOOKUP($H660,'Sewer F Exp'!$A:$B,16,FALSE),0)</f>
        <v>0</v>
      </c>
      <c r="Z660" s="42">
        <f>IFERROR(VLOOKUP($H660,'Sewer F Exp'!$A:$B,17,FALSE),0)</f>
        <v>0</v>
      </c>
      <c r="AA660" s="34">
        <f>IFERROR(VLOOKUP($H660,'Refuse F Rev'!$A:$E,15,FALSE),0)</f>
        <v>0</v>
      </c>
      <c r="AB660" s="34">
        <f>IFERROR(VLOOKUP($H660,'Refuse F Rev'!$A:$E,16,FALSE),0)</f>
        <v>0</v>
      </c>
      <c r="AC660" s="42">
        <f>IFERROR(VLOOKUP($H660,'Refuse F Rev'!$A:$E,17,FALSE),0)</f>
        <v>0</v>
      </c>
      <c r="AD660" s="34">
        <f>IFERROR(VLOOKUP($H660,'Refuse F Exp'!$A:$E,15,FALSE),0)</f>
        <v>0</v>
      </c>
      <c r="AE660" s="34">
        <f>IFERROR(VLOOKUP($H660,'Refuse F Exp'!$A:$E,16,FALSE),0)</f>
        <v>0</v>
      </c>
      <c r="AF660" s="42">
        <f>IFERROR(VLOOKUP($H660,'Refuse F Exp'!$A:$E,17,FALSE),0)</f>
        <v>0</v>
      </c>
      <c r="AG660" s="34">
        <f>IFERROR(VLOOKUP($H660,#REF!,10,FALSE),0)</f>
        <v>0</v>
      </c>
      <c r="AH660" s="34">
        <f>IFERROR(VLOOKUP($H660,#REF!,11,FALSE),0)</f>
        <v>0</v>
      </c>
      <c r="AI660" s="42">
        <f>IFERROR(VLOOKUP($H660,#REF!,12,FALSE),0)</f>
        <v>0</v>
      </c>
      <c r="AJ660" s="34">
        <f>IFERROR(VLOOKUP($H660,#REF!,10,FALSE),0)</f>
        <v>0</v>
      </c>
      <c r="AK660" s="34">
        <f>IFERROR(VLOOKUP($H660,#REF!,11,FALSE),0)</f>
        <v>0</v>
      </c>
      <c r="AL660" s="42">
        <f>IFERROR(VLOOKUP($H660,#REF!,12,FALSE),0)</f>
        <v>0</v>
      </c>
      <c r="AM660" s="34">
        <f>IFERROR(VLOOKUP($H660,#REF!,10,FALSE),0)</f>
        <v>0</v>
      </c>
      <c r="AN660" s="34">
        <f>IFERROR(VLOOKUP($H660,#REF!,11,FALSE),0)</f>
        <v>0</v>
      </c>
      <c r="AO660" s="42">
        <f>IFERROR(VLOOKUP($H660,#REF!,12,FALSE),0)</f>
        <v>0</v>
      </c>
      <c r="AP660" s="34">
        <f>IFERROR(VLOOKUP($H660,#REF!,10,FALSE),0)</f>
        <v>0</v>
      </c>
      <c r="AQ660" s="34">
        <f>IFERROR(VLOOKUP($H660,#REF!,11,FALSE),0)</f>
        <v>0</v>
      </c>
      <c r="AR660" s="42">
        <f>IFERROR(VLOOKUP($H660,#REF!,12,FALSE),0)</f>
        <v>0</v>
      </c>
      <c r="AS660" s="34">
        <f>IFERROR(VLOOKUP($H660,#REF!,13,FALSE),0)</f>
        <v>0</v>
      </c>
      <c r="AT660" s="34">
        <f>IFERROR(VLOOKUP($H660,#REF!,14,FALSE),0)</f>
        <v>0</v>
      </c>
      <c r="AU660" s="42">
        <f>IFERROR(VLOOKUP($H660,#REF!,15,FALSE),0)</f>
        <v>0</v>
      </c>
      <c r="AV660" s="34">
        <f>IFERROR(VLOOKUP($H660,#REF!,15,FALSE),0)</f>
        <v>0</v>
      </c>
      <c r="AW660" s="34">
        <f>IFERROR(VLOOKUP($H660,#REF!,16,FALSE),0)</f>
        <v>0</v>
      </c>
      <c r="AX660" s="42">
        <f>IFERROR(VLOOKUP($H660,#REF!,17,FALSE),0)</f>
        <v>0</v>
      </c>
    </row>
    <row r="661" spans="1:50" x14ac:dyDescent="0.3">
      <c r="A661" s="33" t="str">
        <f t="shared" si="40"/>
        <v>F -9910-9-406</v>
      </c>
      <c r="B661" s="33" t="str">
        <f>+'R&amp;E EXPORT'!B660</f>
        <v>WAT-TO-GEN JCI MAINT CONTRACT</v>
      </c>
      <c r="C661" t="str">
        <f>IFERROR(VLOOKUP(A661,'MCSJ Export'!A:C,3,FALSE),"")</f>
        <v>Line Item Control</v>
      </c>
      <c r="D661" s="37">
        <f t="shared" ca="1" si="41"/>
        <v>0</v>
      </c>
      <c r="E661" s="37">
        <f t="shared" ca="1" si="42"/>
        <v>0</v>
      </c>
      <c r="F661" s="37">
        <f t="shared" ca="1" si="43"/>
        <v>0</v>
      </c>
      <c r="G661" s="37"/>
      <c r="H661" s="33" t="str">
        <f>+'R&amp;E EXPORT'!A660</f>
        <v>F -9910-9-406</v>
      </c>
      <c r="I661" s="34">
        <f>IFERROR(VLOOKUP($H661,'Gen F Rev'!$A:$M,15,FALSE),0)</f>
        <v>0</v>
      </c>
      <c r="J661" s="34">
        <f>IFERROR(VLOOKUP($H661,'Gen F Rev'!$A:$M,16,FALSE),0)</f>
        <v>0</v>
      </c>
      <c r="K661" s="42">
        <f>IFERROR(VLOOKUP($H661,'Gen F Rev'!$A:$M,17,FALSE),0)</f>
        <v>0</v>
      </c>
      <c r="L661" s="34">
        <f>IFERROR(VLOOKUP($H661,'Gen F Exp'!$A:$E,15,FALSE),0)</f>
        <v>0</v>
      </c>
      <c r="M661" s="34">
        <f>IFERROR(VLOOKUP($H661,'Gen F Exp'!$A:$E,16,FALSE),0)</f>
        <v>0</v>
      </c>
      <c r="N661" s="42">
        <f>IFERROR(VLOOKUP($H661,'Gen F Exp'!$A:$E,17,FALSE),0)</f>
        <v>0</v>
      </c>
      <c r="O661" s="34">
        <f>IFERROR(VLOOKUP($H661,'Water F Rev'!$A:$L,15,FALSE),0)</f>
        <v>0</v>
      </c>
      <c r="P661" s="34">
        <f>IFERROR(VLOOKUP($H661,'Water F Rev'!$A:$L,16,FALSE),0)</f>
        <v>0</v>
      </c>
      <c r="Q661" s="42">
        <f>IFERROR(VLOOKUP($H661,'Water F Rev'!$A:$L,17,FALSE),0)</f>
        <v>0</v>
      </c>
      <c r="R661" s="34">
        <f>IFERROR(VLOOKUP($H661,'Water F Exp'!$A:$K,15,FALSE),0)</f>
        <v>0</v>
      </c>
      <c r="S661" s="34">
        <f>IFERROR(VLOOKUP($H661,'Water F Exp'!$A:$K,16,FALSE),0)</f>
        <v>0</v>
      </c>
      <c r="T661" s="42">
        <f>IFERROR(VLOOKUP($H661,'Water F Exp'!$A:$K,17,FALSE),0)</f>
        <v>0</v>
      </c>
      <c r="U661" s="34">
        <f ca="1">IFERROR(VLOOKUP($H661,'Sewer F Rev'!$A:$E,15,FALSE),0)</f>
        <v>0</v>
      </c>
      <c r="V661" s="34">
        <f ca="1">IFERROR(VLOOKUP($H661,'Sewer F Rev'!$A:$E,16,FALSE),0)</f>
        <v>0</v>
      </c>
      <c r="W661" s="42">
        <f ca="1">IFERROR(VLOOKUP($H661,'Sewer F Rev'!$A:$E,17,FALSE),0)</f>
        <v>0</v>
      </c>
      <c r="X661" s="34">
        <f>IFERROR(VLOOKUP($H661,'Sewer F Exp'!$A:$B,15,FALSE),0)</f>
        <v>0</v>
      </c>
      <c r="Y661" s="34">
        <f>IFERROR(VLOOKUP($H661,'Sewer F Exp'!$A:$B,16,FALSE),0)</f>
        <v>0</v>
      </c>
      <c r="Z661" s="42">
        <f>IFERROR(VLOOKUP($H661,'Sewer F Exp'!$A:$B,17,FALSE),0)</f>
        <v>0</v>
      </c>
      <c r="AA661" s="34">
        <f>IFERROR(VLOOKUP($H661,'Refuse F Rev'!$A:$E,15,FALSE),0)</f>
        <v>0</v>
      </c>
      <c r="AB661" s="34">
        <f>IFERROR(VLOOKUP($H661,'Refuse F Rev'!$A:$E,16,FALSE),0)</f>
        <v>0</v>
      </c>
      <c r="AC661" s="42">
        <f>IFERROR(VLOOKUP($H661,'Refuse F Rev'!$A:$E,17,FALSE),0)</f>
        <v>0</v>
      </c>
      <c r="AD661" s="34">
        <f>IFERROR(VLOOKUP($H661,'Refuse F Exp'!$A:$E,15,FALSE),0)</f>
        <v>0</v>
      </c>
      <c r="AE661" s="34">
        <f>IFERROR(VLOOKUP($H661,'Refuse F Exp'!$A:$E,16,FALSE),0)</f>
        <v>0</v>
      </c>
      <c r="AF661" s="42">
        <f>IFERROR(VLOOKUP($H661,'Refuse F Exp'!$A:$E,17,FALSE),0)</f>
        <v>0</v>
      </c>
      <c r="AG661" s="34">
        <f>IFERROR(VLOOKUP($H661,#REF!,10,FALSE),0)</f>
        <v>0</v>
      </c>
      <c r="AH661" s="34">
        <f>IFERROR(VLOOKUP($H661,#REF!,11,FALSE),0)</f>
        <v>0</v>
      </c>
      <c r="AI661" s="42">
        <f>IFERROR(VLOOKUP($H661,#REF!,12,FALSE),0)</f>
        <v>0</v>
      </c>
      <c r="AJ661" s="34">
        <f>IFERROR(VLOOKUP($H661,#REF!,10,FALSE),0)</f>
        <v>0</v>
      </c>
      <c r="AK661" s="34">
        <f>IFERROR(VLOOKUP($H661,#REF!,11,FALSE),0)</f>
        <v>0</v>
      </c>
      <c r="AL661" s="42">
        <f>IFERROR(VLOOKUP($H661,#REF!,12,FALSE),0)</f>
        <v>0</v>
      </c>
      <c r="AM661" s="34">
        <f>IFERROR(VLOOKUP($H661,#REF!,10,FALSE),0)</f>
        <v>0</v>
      </c>
      <c r="AN661" s="34">
        <f>IFERROR(VLOOKUP($H661,#REF!,11,FALSE),0)</f>
        <v>0</v>
      </c>
      <c r="AO661" s="42">
        <f>IFERROR(VLOOKUP($H661,#REF!,12,FALSE),0)</f>
        <v>0</v>
      </c>
      <c r="AP661" s="34">
        <f>IFERROR(VLOOKUP($H661,#REF!,10,FALSE),0)</f>
        <v>0</v>
      </c>
      <c r="AQ661" s="34">
        <f>IFERROR(VLOOKUP($H661,#REF!,11,FALSE),0)</f>
        <v>0</v>
      </c>
      <c r="AR661" s="42">
        <f>IFERROR(VLOOKUP($H661,#REF!,12,FALSE),0)</f>
        <v>0</v>
      </c>
      <c r="AS661" s="34">
        <f>IFERROR(VLOOKUP($H661,#REF!,13,FALSE),0)</f>
        <v>0</v>
      </c>
      <c r="AT661" s="34">
        <f>IFERROR(VLOOKUP($H661,#REF!,14,FALSE),0)</f>
        <v>0</v>
      </c>
      <c r="AU661" s="42">
        <f>IFERROR(VLOOKUP($H661,#REF!,15,FALSE),0)</f>
        <v>0</v>
      </c>
      <c r="AV661" s="34">
        <f>IFERROR(VLOOKUP($H661,#REF!,15,FALSE),0)</f>
        <v>0</v>
      </c>
      <c r="AW661" s="34">
        <f>IFERROR(VLOOKUP($H661,#REF!,16,FALSE),0)</f>
        <v>0</v>
      </c>
      <c r="AX661" s="42">
        <f>IFERROR(VLOOKUP($H661,#REF!,17,FALSE),0)</f>
        <v>0</v>
      </c>
    </row>
    <row r="662" spans="1:50" x14ac:dyDescent="0.3">
      <c r="A662" s="33" t="str">
        <f t="shared" si="40"/>
        <v>F -9910-9-407</v>
      </c>
      <c r="B662" s="33" t="str">
        <f>+'R&amp;E EXPORT'!B661</f>
        <v>WAT-TO-GEN MECHANIC TOOLS</v>
      </c>
      <c r="C662" t="str">
        <f>IFERROR(VLOOKUP(A662,'MCSJ Export'!A:C,3,FALSE),"")</f>
        <v>Line Item Control</v>
      </c>
      <c r="D662" s="37">
        <f t="shared" ca="1" si="41"/>
        <v>0</v>
      </c>
      <c r="E662" s="37">
        <f t="shared" ca="1" si="42"/>
        <v>0</v>
      </c>
      <c r="F662" s="37">
        <f t="shared" ca="1" si="43"/>
        <v>0</v>
      </c>
      <c r="G662" s="37"/>
      <c r="H662" s="33" t="str">
        <f>+'R&amp;E EXPORT'!A661</f>
        <v>F -9910-9-407</v>
      </c>
      <c r="I662" s="34">
        <f>IFERROR(VLOOKUP($H662,'Gen F Rev'!$A:$M,15,FALSE),0)</f>
        <v>0</v>
      </c>
      <c r="J662" s="34">
        <f>IFERROR(VLOOKUP($H662,'Gen F Rev'!$A:$M,16,FALSE),0)</f>
        <v>0</v>
      </c>
      <c r="K662" s="42">
        <f>IFERROR(VLOOKUP($H662,'Gen F Rev'!$A:$M,17,FALSE),0)</f>
        <v>0</v>
      </c>
      <c r="L662" s="34">
        <f>IFERROR(VLOOKUP($H662,'Gen F Exp'!$A:$E,15,FALSE),0)</f>
        <v>0</v>
      </c>
      <c r="M662" s="34">
        <f>IFERROR(VLOOKUP($H662,'Gen F Exp'!$A:$E,16,FALSE),0)</f>
        <v>0</v>
      </c>
      <c r="N662" s="42">
        <f>IFERROR(VLOOKUP($H662,'Gen F Exp'!$A:$E,17,FALSE),0)</f>
        <v>0</v>
      </c>
      <c r="O662" s="34">
        <f>IFERROR(VLOOKUP($H662,'Water F Rev'!$A:$L,15,FALSE),0)</f>
        <v>0</v>
      </c>
      <c r="P662" s="34">
        <f>IFERROR(VLOOKUP($H662,'Water F Rev'!$A:$L,16,FALSE),0)</f>
        <v>0</v>
      </c>
      <c r="Q662" s="42">
        <f>IFERROR(VLOOKUP($H662,'Water F Rev'!$A:$L,17,FALSE),0)</f>
        <v>0</v>
      </c>
      <c r="R662" s="34">
        <f>IFERROR(VLOOKUP($H662,'Water F Exp'!$A:$K,15,FALSE),0)</f>
        <v>0</v>
      </c>
      <c r="S662" s="34">
        <f>IFERROR(VLOOKUP($H662,'Water F Exp'!$A:$K,16,FALSE),0)</f>
        <v>0</v>
      </c>
      <c r="T662" s="42">
        <f>IFERROR(VLOOKUP($H662,'Water F Exp'!$A:$K,17,FALSE),0)</f>
        <v>0</v>
      </c>
      <c r="U662" s="34">
        <f ca="1">IFERROR(VLOOKUP($H662,'Sewer F Rev'!$A:$E,15,FALSE),0)</f>
        <v>0</v>
      </c>
      <c r="V662" s="34">
        <f ca="1">IFERROR(VLOOKUP($H662,'Sewer F Rev'!$A:$E,16,FALSE),0)</f>
        <v>0</v>
      </c>
      <c r="W662" s="42">
        <f ca="1">IFERROR(VLOOKUP($H662,'Sewer F Rev'!$A:$E,17,FALSE),0)</f>
        <v>0</v>
      </c>
      <c r="X662" s="34">
        <f>IFERROR(VLOOKUP($H662,'Sewer F Exp'!$A:$B,15,FALSE),0)</f>
        <v>0</v>
      </c>
      <c r="Y662" s="34">
        <f>IFERROR(VLOOKUP($H662,'Sewer F Exp'!$A:$B,16,FALSE),0)</f>
        <v>0</v>
      </c>
      <c r="Z662" s="42">
        <f>IFERROR(VLOOKUP($H662,'Sewer F Exp'!$A:$B,17,FALSE),0)</f>
        <v>0</v>
      </c>
      <c r="AA662" s="34">
        <f>IFERROR(VLOOKUP($H662,'Refuse F Rev'!$A:$E,15,FALSE),0)</f>
        <v>0</v>
      </c>
      <c r="AB662" s="34">
        <f>IFERROR(VLOOKUP($H662,'Refuse F Rev'!$A:$E,16,FALSE),0)</f>
        <v>0</v>
      </c>
      <c r="AC662" s="42">
        <f>IFERROR(VLOOKUP($H662,'Refuse F Rev'!$A:$E,17,FALSE),0)</f>
        <v>0</v>
      </c>
      <c r="AD662" s="34">
        <f>IFERROR(VLOOKUP($H662,'Refuse F Exp'!$A:$E,15,FALSE),0)</f>
        <v>0</v>
      </c>
      <c r="AE662" s="34">
        <f>IFERROR(VLOOKUP($H662,'Refuse F Exp'!$A:$E,16,FALSE),0)</f>
        <v>0</v>
      </c>
      <c r="AF662" s="42">
        <f>IFERROR(VLOOKUP($H662,'Refuse F Exp'!$A:$E,17,FALSE),0)</f>
        <v>0</v>
      </c>
      <c r="AG662" s="34">
        <f>IFERROR(VLOOKUP($H662,#REF!,10,FALSE),0)</f>
        <v>0</v>
      </c>
      <c r="AH662" s="34">
        <f>IFERROR(VLOOKUP($H662,#REF!,11,FALSE),0)</f>
        <v>0</v>
      </c>
      <c r="AI662" s="42">
        <f>IFERROR(VLOOKUP($H662,#REF!,12,FALSE),0)</f>
        <v>0</v>
      </c>
      <c r="AJ662" s="34">
        <f>IFERROR(VLOOKUP($H662,#REF!,10,FALSE),0)</f>
        <v>0</v>
      </c>
      <c r="AK662" s="34">
        <f>IFERROR(VLOOKUP($H662,#REF!,11,FALSE),0)</f>
        <v>0</v>
      </c>
      <c r="AL662" s="42">
        <f>IFERROR(VLOOKUP($H662,#REF!,12,FALSE),0)</f>
        <v>0</v>
      </c>
      <c r="AM662" s="34">
        <f>IFERROR(VLOOKUP($H662,#REF!,10,FALSE),0)</f>
        <v>0</v>
      </c>
      <c r="AN662" s="34">
        <f>IFERROR(VLOOKUP($H662,#REF!,11,FALSE),0)</f>
        <v>0</v>
      </c>
      <c r="AO662" s="42">
        <f>IFERROR(VLOOKUP($H662,#REF!,12,FALSE),0)</f>
        <v>0</v>
      </c>
      <c r="AP662" s="34">
        <f>IFERROR(VLOOKUP($H662,#REF!,10,FALSE),0)</f>
        <v>0</v>
      </c>
      <c r="AQ662" s="34">
        <f>IFERROR(VLOOKUP($H662,#REF!,11,FALSE),0)</f>
        <v>0</v>
      </c>
      <c r="AR662" s="42">
        <f>IFERROR(VLOOKUP($H662,#REF!,12,FALSE),0)</f>
        <v>0</v>
      </c>
      <c r="AS662" s="34">
        <f>IFERROR(VLOOKUP($H662,#REF!,13,FALSE),0)</f>
        <v>0</v>
      </c>
      <c r="AT662" s="34">
        <f>IFERROR(VLOOKUP($H662,#REF!,14,FALSE),0)</f>
        <v>0</v>
      </c>
      <c r="AU662" s="42">
        <f>IFERROR(VLOOKUP($H662,#REF!,15,FALSE),0)</f>
        <v>0</v>
      </c>
      <c r="AV662" s="34">
        <f>IFERROR(VLOOKUP($H662,#REF!,15,FALSE),0)</f>
        <v>0</v>
      </c>
      <c r="AW662" s="34">
        <f>IFERROR(VLOOKUP($H662,#REF!,16,FALSE),0)</f>
        <v>0</v>
      </c>
      <c r="AX662" s="42">
        <f>IFERROR(VLOOKUP($H662,#REF!,17,FALSE),0)</f>
        <v>0</v>
      </c>
    </row>
    <row r="663" spans="1:50" x14ac:dyDescent="0.3">
      <c r="A663" s="33" t="str">
        <f t="shared" si="40"/>
        <v>F -9950-9-001</v>
      </c>
      <c r="B663" s="33" t="str">
        <f>+'R&amp;E EXPORT'!B662</f>
        <v>WAT-TO-CAP INTERFUND</v>
      </c>
      <c r="C663" t="str">
        <f>IFERROR(VLOOKUP(A663,'MCSJ Export'!A:C,3,FALSE),"")</f>
        <v>Line Item Control</v>
      </c>
      <c r="D663" s="37">
        <f t="shared" ca="1" si="41"/>
        <v>0</v>
      </c>
      <c r="E663" s="37">
        <f t="shared" ca="1" si="42"/>
        <v>0</v>
      </c>
      <c r="F663" s="37">
        <f t="shared" ca="1" si="43"/>
        <v>0</v>
      </c>
      <c r="G663" s="37"/>
      <c r="H663" s="33" t="str">
        <f>+'R&amp;E EXPORT'!A662</f>
        <v>F -9950-9-001</v>
      </c>
      <c r="I663" s="34">
        <f>IFERROR(VLOOKUP($H663,'Gen F Rev'!$A:$M,15,FALSE),0)</f>
        <v>0</v>
      </c>
      <c r="J663" s="34">
        <f>IFERROR(VLOOKUP($H663,'Gen F Rev'!$A:$M,16,FALSE),0)</f>
        <v>0</v>
      </c>
      <c r="K663" s="42">
        <f>IFERROR(VLOOKUP($H663,'Gen F Rev'!$A:$M,17,FALSE),0)</f>
        <v>0</v>
      </c>
      <c r="L663" s="34">
        <f>IFERROR(VLOOKUP($H663,'Gen F Exp'!$A:$E,15,FALSE),0)</f>
        <v>0</v>
      </c>
      <c r="M663" s="34">
        <f>IFERROR(VLOOKUP($H663,'Gen F Exp'!$A:$E,16,FALSE),0)</f>
        <v>0</v>
      </c>
      <c r="N663" s="42">
        <f>IFERROR(VLOOKUP($H663,'Gen F Exp'!$A:$E,17,FALSE),0)</f>
        <v>0</v>
      </c>
      <c r="O663" s="34">
        <f>IFERROR(VLOOKUP($H663,'Water F Rev'!$A:$L,15,FALSE),0)</f>
        <v>0</v>
      </c>
      <c r="P663" s="34">
        <f>IFERROR(VLOOKUP($H663,'Water F Rev'!$A:$L,16,FALSE),0)</f>
        <v>0</v>
      </c>
      <c r="Q663" s="42">
        <f>IFERROR(VLOOKUP($H663,'Water F Rev'!$A:$L,17,FALSE),0)</f>
        <v>0</v>
      </c>
      <c r="R663" s="34">
        <f>IFERROR(VLOOKUP($H663,'Water F Exp'!$A:$K,15,FALSE),0)</f>
        <v>0</v>
      </c>
      <c r="S663" s="34">
        <f>IFERROR(VLOOKUP($H663,'Water F Exp'!$A:$K,16,FALSE),0)</f>
        <v>0</v>
      </c>
      <c r="T663" s="42">
        <f>IFERROR(VLOOKUP($H663,'Water F Exp'!$A:$K,17,FALSE),0)</f>
        <v>0</v>
      </c>
      <c r="U663" s="34">
        <f ca="1">IFERROR(VLOOKUP($H663,'Sewer F Rev'!$A:$E,15,FALSE),0)</f>
        <v>0</v>
      </c>
      <c r="V663" s="34">
        <f ca="1">IFERROR(VLOOKUP($H663,'Sewer F Rev'!$A:$E,16,FALSE),0)</f>
        <v>0</v>
      </c>
      <c r="W663" s="42">
        <f ca="1">IFERROR(VLOOKUP($H663,'Sewer F Rev'!$A:$E,17,FALSE),0)</f>
        <v>0</v>
      </c>
      <c r="X663" s="34">
        <f>IFERROR(VLOOKUP($H663,'Sewer F Exp'!$A:$B,15,FALSE),0)</f>
        <v>0</v>
      </c>
      <c r="Y663" s="34">
        <f>IFERROR(VLOOKUP($H663,'Sewer F Exp'!$A:$B,16,FALSE),0)</f>
        <v>0</v>
      </c>
      <c r="Z663" s="42">
        <f>IFERROR(VLOOKUP($H663,'Sewer F Exp'!$A:$B,17,FALSE),0)</f>
        <v>0</v>
      </c>
      <c r="AA663" s="34">
        <f>IFERROR(VLOOKUP($H663,'Refuse F Rev'!$A:$E,15,FALSE),0)</f>
        <v>0</v>
      </c>
      <c r="AB663" s="34">
        <f>IFERROR(VLOOKUP($H663,'Refuse F Rev'!$A:$E,16,FALSE),0)</f>
        <v>0</v>
      </c>
      <c r="AC663" s="42">
        <f>IFERROR(VLOOKUP($H663,'Refuse F Rev'!$A:$E,17,FALSE),0)</f>
        <v>0</v>
      </c>
      <c r="AD663" s="34">
        <f>IFERROR(VLOOKUP($H663,'Refuse F Exp'!$A:$E,15,FALSE),0)</f>
        <v>0</v>
      </c>
      <c r="AE663" s="34">
        <f>IFERROR(VLOOKUP($H663,'Refuse F Exp'!$A:$E,16,FALSE),0)</f>
        <v>0</v>
      </c>
      <c r="AF663" s="42">
        <f>IFERROR(VLOOKUP($H663,'Refuse F Exp'!$A:$E,17,FALSE),0)</f>
        <v>0</v>
      </c>
      <c r="AG663" s="34">
        <f>IFERROR(VLOOKUP($H663,#REF!,10,FALSE),0)</f>
        <v>0</v>
      </c>
      <c r="AH663" s="34">
        <f>IFERROR(VLOOKUP($H663,#REF!,11,FALSE),0)</f>
        <v>0</v>
      </c>
      <c r="AI663" s="42">
        <f>IFERROR(VLOOKUP($H663,#REF!,12,FALSE),0)</f>
        <v>0</v>
      </c>
      <c r="AJ663" s="34">
        <f>IFERROR(VLOOKUP($H663,#REF!,10,FALSE),0)</f>
        <v>0</v>
      </c>
      <c r="AK663" s="34">
        <f>IFERROR(VLOOKUP($H663,#REF!,11,FALSE),0)</f>
        <v>0</v>
      </c>
      <c r="AL663" s="42">
        <f>IFERROR(VLOOKUP($H663,#REF!,12,FALSE),0)</f>
        <v>0</v>
      </c>
      <c r="AM663" s="34">
        <f>IFERROR(VLOOKUP($H663,#REF!,10,FALSE),0)</f>
        <v>0</v>
      </c>
      <c r="AN663" s="34">
        <f>IFERROR(VLOOKUP($H663,#REF!,11,FALSE),0)</f>
        <v>0</v>
      </c>
      <c r="AO663" s="42">
        <f>IFERROR(VLOOKUP($H663,#REF!,12,FALSE),0)</f>
        <v>0</v>
      </c>
      <c r="AP663" s="34">
        <f>IFERROR(VLOOKUP($H663,#REF!,10,FALSE),0)</f>
        <v>0</v>
      </c>
      <c r="AQ663" s="34">
        <f>IFERROR(VLOOKUP($H663,#REF!,11,FALSE),0)</f>
        <v>0</v>
      </c>
      <c r="AR663" s="42">
        <f>IFERROR(VLOOKUP($H663,#REF!,12,FALSE),0)</f>
        <v>0</v>
      </c>
      <c r="AS663" s="34">
        <f>IFERROR(VLOOKUP($H663,#REF!,13,FALSE),0)</f>
        <v>0</v>
      </c>
      <c r="AT663" s="34">
        <f>IFERROR(VLOOKUP($H663,#REF!,14,FALSE),0)</f>
        <v>0</v>
      </c>
      <c r="AU663" s="42">
        <f>IFERROR(VLOOKUP($H663,#REF!,15,FALSE),0)</f>
        <v>0</v>
      </c>
      <c r="AV663" s="34">
        <f>IFERROR(VLOOKUP($H663,#REF!,15,FALSE),0)</f>
        <v>0</v>
      </c>
      <c r="AW663" s="34">
        <f>IFERROR(VLOOKUP($H663,#REF!,16,FALSE),0)</f>
        <v>0</v>
      </c>
      <c r="AX663" s="42">
        <f>IFERROR(VLOOKUP($H663,#REF!,17,FALSE),0)</f>
        <v>0</v>
      </c>
    </row>
    <row r="664" spans="1:50" x14ac:dyDescent="0.3">
      <c r="A664" s="33" t="str">
        <f t="shared" si="40"/>
        <v/>
      </c>
      <c r="B664" s="33" t="str">
        <f>+'R&amp;E EXPORT'!B663</f>
        <v>Water Expenditure Totals</v>
      </c>
      <c r="C664" t="str">
        <f>IFERROR(VLOOKUP(A664,'MCSJ Export'!A:C,3,FALSE),"")</f>
        <v/>
      </c>
      <c r="D664" s="37">
        <f t="shared" ca="1" si="41"/>
        <v>0</v>
      </c>
      <c r="E664" s="37">
        <f t="shared" ca="1" si="42"/>
        <v>0</v>
      </c>
      <c r="F664" s="37">
        <f t="shared" ca="1" si="43"/>
        <v>0</v>
      </c>
      <c r="G664" s="37"/>
      <c r="H664" s="33" t="str">
        <f>+'R&amp;E EXPORT'!A663</f>
        <v/>
      </c>
      <c r="I664" s="34">
        <f>IFERROR(VLOOKUP($H664,'Gen F Rev'!$A:$M,15,FALSE),0)</f>
        <v>0</v>
      </c>
      <c r="J664" s="34">
        <f>IFERROR(VLOOKUP($H664,'Gen F Rev'!$A:$M,16,FALSE),0)</f>
        <v>0</v>
      </c>
      <c r="K664" s="42">
        <f>IFERROR(VLOOKUP($H664,'Gen F Rev'!$A:$M,17,FALSE),0)</f>
        <v>0</v>
      </c>
      <c r="L664" s="34">
        <f>IFERROR(VLOOKUP($H664,'Gen F Exp'!$A:$E,15,FALSE),0)</f>
        <v>0</v>
      </c>
      <c r="M664" s="34">
        <f>IFERROR(VLOOKUP($H664,'Gen F Exp'!$A:$E,16,FALSE),0)</f>
        <v>0</v>
      </c>
      <c r="N664" s="42">
        <f>IFERROR(VLOOKUP($H664,'Gen F Exp'!$A:$E,17,FALSE),0)</f>
        <v>0</v>
      </c>
      <c r="O664" s="34">
        <f>IFERROR(VLOOKUP($H664,'Water F Rev'!$A:$L,15,FALSE),0)</f>
        <v>0</v>
      </c>
      <c r="P664" s="34">
        <f>IFERROR(VLOOKUP($H664,'Water F Rev'!$A:$L,16,FALSE),0)</f>
        <v>0</v>
      </c>
      <c r="Q664" s="42">
        <f>IFERROR(VLOOKUP($H664,'Water F Rev'!$A:$L,17,FALSE),0)</f>
        <v>0</v>
      </c>
      <c r="R664" s="34">
        <f>IFERROR(VLOOKUP($H664,'Water F Exp'!$A:$K,15,FALSE),0)</f>
        <v>0</v>
      </c>
      <c r="S664" s="34">
        <f>IFERROR(VLOOKUP($H664,'Water F Exp'!$A:$K,16,FALSE),0)</f>
        <v>0</v>
      </c>
      <c r="T664" s="42">
        <f>IFERROR(VLOOKUP($H664,'Water F Exp'!$A:$K,17,FALSE),0)</f>
        <v>0</v>
      </c>
      <c r="U664" s="34">
        <f ca="1">IFERROR(VLOOKUP($H664,'Sewer F Rev'!$A:$E,15,FALSE),0)</f>
        <v>0</v>
      </c>
      <c r="V664" s="34">
        <f ca="1">IFERROR(VLOOKUP($H664,'Sewer F Rev'!$A:$E,16,FALSE),0)</f>
        <v>0</v>
      </c>
      <c r="W664" s="42">
        <f ca="1">IFERROR(VLOOKUP($H664,'Sewer F Rev'!$A:$E,17,FALSE),0)</f>
        <v>0</v>
      </c>
      <c r="X664" s="34">
        <f>IFERROR(VLOOKUP($H664,'Sewer F Exp'!$A:$B,15,FALSE),0)</f>
        <v>0</v>
      </c>
      <c r="Y664" s="34">
        <f>IFERROR(VLOOKUP($H664,'Sewer F Exp'!$A:$B,16,FALSE),0)</f>
        <v>0</v>
      </c>
      <c r="Z664" s="42">
        <f>IFERROR(VLOOKUP($H664,'Sewer F Exp'!$A:$B,17,FALSE),0)</f>
        <v>0</v>
      </c>
      <c r="AA664" s="34">
        <f>IFERROR(VLOOKUP($H664,'Refuse F Rev'!$A:$E,15,FALSE),0)</f>
        <v>0</v>
      </c>
      <c r="AB664" s="34">
        <f>IFERROR(VLOOKUP($H664,'Refuse F Rev'!$A:$E,16,FALSE),0)</f>
        <v>0</v>
      </c>
      <c r="AC664" s="42">
        <f>IFERROR(VLOOKUP($H664,'Refuse F Rev'!$A:$E,17,FALSE),0)</f>
        <v>0</v>
      </c>
      <c r="AD664" s="34">
        <f>IFERROR(VLOOKUP($H664,'Refuse F Exp'!$A:$E,15,FALSE),0)</f>
        <v>0</v>
      </c>
      <c r="AE664" s="34">
        <f>IFERROR(VLOOKUP($H664,'Refuse F Exp'!$A:$E,16,FALSE),0)</f>
        <v>0</v>
      </c>
      <c r="AF664" s="42">
        <f>IFERROR(VLOOKUP($H664,'Refuse F Exp'!$A:$E,17,FALSE),0)</f>
        <v>0</v>
      </c>
      <c r="AG664" s="34">
        <f>IFERROR(VLOOKUP($H664,#REF!,10,FALSE),0)</f>
        <v>0</v>
      </c>
      <c r="AH664" s="34">
        <f>IFERROR(VLOOKUP($H664,#REF!,11,FALSE),0)</f>
        <v>0</v>
      </c>
      <c r="AI664" s="42">
        <f>IFERROR(VLOOKUP($H664,#REF!,12,FALSE),0)</f>
        <v>0</v>
      </c>
      <c r="AJ664" s="34">
        <f>IFERROR(VLOOKUP($H664,#REF!,10,FALSE),0)</f>
        <v>0</v>
      </c>
      <c r="AK664" s="34">
        <f>IFERROR(VLOOKUP($H664,#REF!,11,FALSE),0)</f>
        <v>0</v>
      </c>
      <c r="AL664" s="42">
        <f>IFERROR(VLOOKUP($H664,#REF!,12,FALSE),0)</f>
        <v>0</v>
      </c>
      <c r="AM664" s="34">
        <f>IFERROR(VLOOKUP($H664,#REF!,10,FALSE),0)</f>
        <v>0</v>
      </c>
      <c r="AN664" s="34">
        <f>IFERROR(VLOOKUP($H664,#REF!,11,FALSE),0)</f>
        <v>0</v>
      </c>
      <c r="AO664" s="42">
        <f>IFERROR(VLOOKUP($H664,#REF!,12,FALSE),0)</f>
        <v>0</v>
      </c>
      <c r="AP664" s="34">
        <f>IFERROR(VLOOKUP($H664,#REF!,10,FALSE),0)</f>
        <v>0</v>
      </c>
      <c r="AQ664" s="34">
        <f>IFERROR(VLOOKUP($H664,#REF!,11,FALSE),0)</f>
        <v>0</v>
      </c>
      <c r="AR664" s="42">
        <f>IFERROR(VLOOKUP($H664,#REF!,12,FALSE),0)</f>
        <v>0</v>
      </c>
      <c r="AS664" s="34">
        <f>IFERROR(VLOOKUP($H664,#REF!,13,FALSE),0)</f>
        <v>0</v>
      </c>
      <c r="AT664" s="34">
        <f>IFERROR(VLOOKUP($H664,#REF!,14,FALSE),0)</f>
        <v>0</v>
      </c>
      <c r="AU664" s="42">
        <f>IFERROR(VLOOKUP($H664,#REF!,15,FALSE),0)</f>
        <v>0</v>
      </c>
      <c r="AV664" s="34">
        <f>IFERROR(VLOOKUP($H664,#REF!,15,FALSE),0)</f>
        <v>0</v>
      </c>
      <c r="AW664" s="34">
        <f>IFERROR(VLOOKUP($H664,#REF!,16,FALSE),0)</f>
        <v>0</v>
      </c>
      <c r="AX664" s="42">
        <f>IFERROR(VLOOKUP($H664,#REF!,17,FALSE),0)</f>
        <v>0</v>
      </c>
    </row>
    <row r="665" spans="1:50" x14ac:dyDescent="0.3">
      <c r="A665" s="33" t="str">
        <f t="shared" si="40"/>
        <v/>
      </c>
      <c r="B665" s="33">
        <f>+'R&amp;E EXPORT'!B664</f>
        <v>0</v>
      </c>
      <c r="C665" t="str">
        <f>IFERROR(VLOOKUP(A665,'MCSJ Export'!A:C,3,FALSE),"")</f>
        <v/>
      </c>
      <c r="D665" s="37">
        <f t="shared" ca="1" si="41"/>
        <v>0</v>
      </c>
      <c r="E665" s="37">
        <f t="shared" ca="1" si="42"/>
        <v>0</v>
      </c>
      <c r="F665" s="37">
        <f t="shared" ca="1" si="43"/>
        <v>0</v>
      </c>
      <c r="G665" s="37"/>
      <c r="H665" s="33" t="str">
        <f>+'R&amp;E EXPORT'!A664</f>
        <v xml:space="preserve"> </v>
      </c>
      <c r="I665" s="34">
        <f>IFERROR(VLOOKUP($H665,'Gen F Rev'!$A:$M,15,FALSE),0)</f>
        <v>0</v>
      </c>
      <c r="J665" s="34">
        <f>IFERROR(VLOOKUP($H665,'Gen F Rev'!$A:$M,16,FALSE),0)</f>
        <v>0</v>
      </c>
      <c r="K665" s="42">
        <f>IFERROR(VLOOKUP($H665,'Gen F Rev'!$A:$M,17,FALSE),0)</f>
        <v>0</v>
      </c>
      <c r="L665" s="34">
        <f>IFERROR(VLOOKUP($H665,'Gen F Exp'!$A:$E,15,FALSE),0)</f>
        <v>0</v>
      </c>
      <c r="M665" s="34">
        <f>IFERROR(VLOOKUP($H665,'Gen F Exp'!$A:$E,16,FALSE),0)</f>
        <v>0</v>
      </c>
      <c r="N665" s="42">
        <f>IFERROR(VLOOKUP($H665,'Gen F Exp'!$A:$E,17,FALSE),0)</f>
        <v>0</v>
      </c>
      <c r="O665" s="34">
        <f>IFERROR(VLOOKUP($H665,'Water F Rev'!$A:$L,15,FALSE),0)</f>
        <v>0</v>
      </c>
      <c r="P665" s="34">
        <f>IFERROR(VLOOKUP($H665,'Water F Rev'!$A:$L,16,FALSE),0)</f>
        <v>0</v>
      </c>
      <c r="Q665" s="42">
        <f>IFERROR(VLOOKUP($H665,'Water F Rev'!$A:$L,17,FALSE),0)</f>
        <v>0</v>
      </c>
      <c r="R665" s="34">
        <f>IFERROR(VLOOKUP($H665,'Water F Exp'!$A:$K,15,FALSE),0)</f>
        <v>0</v>
      </c>
      <c r="S665" s="34">
        <f>IFERROR(VLOOKUP($H665,'Water F Exp'!$A:$K,16,FALSE),0)</f>
        <v>0</v>
      </c>
      <c r="T665" s="42">
        <f>IFERROR(VLOOKUP($H665,'Water F Exp'!$A:$K,17,FALSE),0)</f>
        <v>0</v>
      </c>
      <c r="U665" s="34">
        <f ca="1">IFERROR(VLOOKUP($H665,'Sewer F Rev'!$A:$E,15,FALSE),0)</f>
        <v>0</v>
      </c>
      <c r="V665" s="34">
        <f ca="1">IFERROR(VLOOKUP($H665,'Sewer F Rev'!$A:$E,16,FALSE),0)</f>
        <v>0</v>
      </c>
      <c r="W665" s="42">
        <f ca="1">IFERROR(VLOOKUP($H665,'Sewer F Rev'!$A:$E,17,FALSE),0)</f>
        <v>0</v>
      </c>
      <c r="X665" s="34">
        <f>IFERROR(VLOOKUP($H665,'Sewer F Exp'!$A:$B,15,FALSE),0)</f>
        <v>0</v>
      </c>
      <c r="Y665" s="34">
        <f>IFERROR(VLOOKUP($H665,'Sewer F Exp'!$A:$B,16,FALSE),0)</f>
        <v>0</v>
      </c>
      <c r="Z665" s="42">
        <f>IFERROR(VLOOKUP($H665,'Sewer F Exp'!$A:$B,17,FALSE),0)</f>
        <v>0</v>
      </c>
      <c r="AA665" s="34">
        <f>IFERROR(VLOOKUP($H665,'Refuse F Rev'!$A:$E,15,FALSE),0)</f>
        <v>0</v>
      </c>
      <c r="AB665" s="34">
        <f>IFERROR(VLOOKUP($H665,'Refuse F Rev'!$A:$E,16,FALSE),0)</f>
        <v>0</v>
      </c>
      <c r="AC665" s="42">
        <f>IFERROR(VLOOKUP($H665,'Refuse F Rev'!$A:$E,17,FALSE),0)</f>
        <v>0</v>
      </c>
      <c r="AD665" s="34">
        <f>IFERROR(VLOOKUP($H665,'Refuse F Exp'!$A:$E,15,FALSE),0)</f>
        <v>0</v>
      </c>
      <c r="AE665" s="34">
        <f>IFERROR(VLOOKUP($H665,'Refuse F Exp'!$A:$E,16,FALSE),0)</f>
        <v>0</v>
      </c>
      <c r="AF665" s="42">
        <f>IFERROR(VLOOKUP($H665,'Refuse F Exp'!$A:$E,17,FALSE),0)</f>
        <v>0</v>
      </c>
      <c r="AG665" s="34">
        <f>IFERROR(VLOOKUP($H665,#REF!,10,FALSE),0)</f>
        <v>0</v>
      </c>
      <c r="AH665" s="34">
        <f>IFERROR(VLOOKUP($H665,#REF!,11,FALSE),0)</f>
        <v>0</v>
      </c>
      <c r="AI665" s="42">
        <f>IFERROR(VLOOKUP($H665,#REF!,12,FALSE),0)</f>
        <v>0</v>
      </c>
      <c r="AJ665" s="34">
        <f>IFERROR(VLOOKUP($H665,#REF!,10,FALSE),0)</f>
        <v>0</v>
      </c>
      <c r="AK665" s="34">
        <f>IFERROR(VLOOKUP($H665,#REF!,11,FALSE),0)</f>
        <v>0</v>
      </c>
      <c r="AL665" s="42">
        <f>IFERROR(VLOOKUP($H665,#REF!,12,FALSE),0)</f>
        <v>0</v>
      </c>
      <c r="AM665" s="34">
        <f>IFERROR(VLOOKUP($H665,#REF!,10,FALSE),0)</f>
        <v>0</v>
      </c>
      <c r="AN665" s="34">
        <f>IFERROR(VLOOKUP($H665,#REF!,11,FALSE),0)</f>
        <v>0</v>
      </c>
      <c r="AO665" s="42">
        <f>IFERROR(VLOOKUP($H665,#REF!,12,FALSE),0)</f>
        <v>0</v>
      </c>
      <c r="AP665" s="34">
        <f>IFERROR(VLOOKUP($H665,#REF!,10,FALSE),0)</f>
        <v>0</v>
      </c>
      <c r="AQ665" s="34">
        <f>IFERROR(VLOOKUP($H665,#REF!,11,FALSE),0)</f>
        <v>0</v>
      </c>
      <c r="AR665" s="42">
        <f>IFERROR(VLOOKUP($H665,#REF!,12,FALSE),0)</f>
        <v>0</v>
      </c>
      <c r="AS665" s="34">
        <f>IFERROR(VLOOKUP($H665,#REF!,13,FALSE),0)</f>
        <v>0</v>
      </c>
      <c r="AT665" s="34">
        <f>IFERROR(VLOOKUP($H665,#REF!,14,FALSE),0)</f>
        <v>0</v>
      </c>
      <c r="AU665" s="42">
        <f>IFERROR(VLOOKUP($H665,#REF!,15,FALSE),0)</f>
        <v>0</v>
      </c>
      <c r="AV665" s="34">
        <f>IFERROR(VLOOKUP($H665,#REF!,15,FALSE),0)</f>
        <v>0</v>
      </c>
      <c r="AW665" s="34">
        <f>IFERROR(VLOOKUP($H665,#REF!,16,FALSE),0)</f>
        <v>0</v>
      </c>
      <c r="AX665" s="42">
        <f>IFERROR(VLOOKUP($H665,#REF!,17,FALSE),0)</f>
        <v>0</v>
      </c>
    </row>
    <row r="666" spans="1:50" x14ac:dyDescent="0.3">
      <c r="A666" s="33" t="str">
        <f t="shared" si="40"/>
        <v>G -2120-000</v>
      </c>
      <c r="B666" s="33" t="str">
        <f>+'R&amp;E EXPORT'!B665</f>
        <v>SEWER RENTS</v>
      </c>
      <c r="C666" t="str">
        <f>IFERROR(VLOOKUP(A666,'MCSJ Export'!A:C,3,FALSE),"")</f>
        <v/>
      </c>
      <c r="D666" s="37">
        <f t="shared" ca="1" si="41"/>
        <v>0</v>
      </c>
      <c r="E666" s="37">
        <f t="shared" ca="1" si="42"/>
        <v>0</v>
      </c>
      <c r="F666" s="37">
        <f t="shared" ca="1" si="43"/>
        <v>0</v>
      </c>
      <c r="G666" s="37"/>
      <c r="H666" s="33" t="str">
        <f>+'R&amp;E EXPORT'!A665</f>
        <v>G -2120-000</v>
      </c>
      <c r="I666" s="34">
        <f>IFERROR(VLOOKUP($H666,'Gen F Rev'!$A:$M,15,FALSE),0)</f>
        <v>0</v>
      </c>
      <c r="J666" s="34">
        <f>IFERROR(VLOOKUP($H666,'Gen F Rev'!$A:$M,16,FALSE),0)</f>
        <v>0</v>
      </c>
      <c r="K666" s="42">
        <f>IFERROR(VLOOKUP($H666,'Gen F Rev'!$A:$M,17,FALSE),0)</f>
        <v>0</v>
      </c>
      <c r="L666" s="34">
        <f>IFERROR(VLOOKUP($H666,'Gen F Exp'!$A:$E,15,FALSE),0)</f>
        <v>0</v>
      </c>
      <c r="M666" s="34">
        <f>IFERROR(VLOOKUP($H666,'Gen F Exp'!$A:$E,16,FALSE),0)</f>
        <v>0</v>
      </c>
      <c r="N666" s="42">
        <f>IFERROR(VLOOKUP($H666,'Gen F Exp'!$A:$E,17,FALSE),0)</f>
        <v>0</v>
      </c>
      <c r="O666" s="34">
        <f>IFERROR(VLOOKUP($H666,'Water F Rev'!$A:$L,15,FALSE),0)</f>
        <v>0</v>
      </c>
      <c r="P666" s="34">
        <f>IFERROR(VLOOKUP($H666,'Water F Rev'!$A:$L,16,FALSE),0)</f>
        <v>0</v>
      </c>
      <c r="Q666" s="42">
        <f>IFERROR(VLOOKUP($H666,'Water F Rev'!$A:$L,17,FALSE),0)</f>
        <v>0</v>
      </c>
      <c r="R666" s="34">
        <f>IFERROR(VLOOKUP($H666,'Water F Exp'!$A:$K,15,FALSE),0)</f>
        <v>0</v>
      </c>
      <c r="S666" s="34">
        <f>IFERROR(VLOOKUP($H666,'Water F Exp'!$A:$K,16,FALSE),0)</f>
        <v>0</v>
      </c>
      <c r="T666" s="42">
        <f>IFERROR(VLOOKUP($H666,'Water F Exp'!$A:$K,17,FALSE),0)</f>
        <v>0</v>
      </c>
      <c r="U666" s="34">
        <f ca="1">IFERROR(VLOOKUP($H666,'Sewer F Rev'!$A:$E,15,FALSE),0)</f>
        <v>0</v>
      </c>
      <c r="V666" s="34">
        <f ca="1">IFERROR(VLOOKUP($H666,'Sewer F Rev'!$A:$E,16,FALSE),0)</f>
        <v>0</v>
      </c>
      <c r="W666" s="42">
        <f ca="1">IFERROR(VLOOKUP($H666,'Sewer F Rev'!$A:$E,17,FALSE),0)</f>
        <v>0</v>
      </c>
      <c r="X666" s="34">
        <f>IFERROR(VLOOKUP($H666,'Sewer F Exp'!$A:$B,15,FALSE),0)</f>
        <v>0</v>
      </c>
      <c r="Y666" s="34">
        <f>IFERROR(VLOOKUP($H666,'Sewer F Exp'!$A:$B,16,FALSE),0)</f>
        <v>0</v>
      </c>
      <c r="Z666" s="42">
        <f>IFERROR(VLOOKUP($H666,'Sewer F Exp'!$A:$B,17,FALSE),0)</f>
        <v>0</v>
      </c>
      <c r="AA666" s="34">
        <f>IFERROR(VLOOKUP($H666,'Refuse F Rev'!$A:$E,15,FALSE),0)</f>
        <v>0</v>
      </c>
      <c r="AB666" s="34">
        <f>IFERROR(VLOOKUP($H666,'Refuse F Rev'!$A:$E,16,FALSE),0)</f>
        <v>0</v>
      </c>
      <c r="AC666" s="42">
        <f>IFERROR(VLOOKUP($H666,'Refuse F Rev'!$A:$E,17,FALSE),0)</f>
        <v>0</v>
      </c>
      <c r="AD666" s="34">
        <f>IFERROR(VLOOKUP($H666,'Refuse F Exp'!$A:$E,15,FALSE),0)</f>
        <v>0</v>
      </c>
      <c r="AE666" s="34">
        <f>IFERROR(VLOOKUP($H666,'Refuse F Exp'!$A:$E,16,FALSE),0)</f>
        <v>0</v>
      </c>
      <c r="AF666" s="42">
        <f>IFERROR(VLOOKUP($H666,'Refuse F Exp'!$A:$E,17,FALSE),0)</f>
        <v>0</v>
      </c>
      <c r="AG666" s="34">
        <f>IFERROR(VLOOKUP($H666,#REF!,10,FALSE),0)</f>
        <v>0</v>
      </c>
      <c r="AH666" s="34">
        <f>IFERROR(VLOOKUP($H666,#REF!,11,FALSE),0)</f>
        <v>0</v>
      </c>
      <c r="AI666" s="42">
        <f>IFERROR(VLOOKUP($H666,#REF!,12,FALSE),0)</f>
        <v>0</v>
      </c>
      <c r="AJ666" s="34">
        <f>IFERROR(VLOOKUP($H666,#REF!,10,FALSE),0)</f>
        <v>0</v>
      </c>
      <c r="AK666" s="34">
        <f>IFERROR(VLOOKUP($H666,#REF!,11,FALSE),0)</f>
        <v>0</v>
      </c>
      <c r="AL666" s="42">
        <f>IFERROR(VLOOKUP($H666,#REF!,12,FALSE),0)</f>
        <v>0</v>
      </c>
      <c r="AM666" s="34">
        <f>IFERROR(VLOOKUP($H666,#REF!,10,FALSE),0)</f>
        <v>0</v>
      </c>
      <c r="AN666" s="34">
        <f>IFERROR(VLOOKUP($H666,#REF!,11,FALSE),0)</f>
        <v>0</v>
      </c>
      <c r="AO666" s="42">
        <f>IFERROR(VLOOKUP($H666,#REF!,12,FALSE),0)</f>
        <v>0</v>
      </c>
      <c r="AP666" s="34">
        <f>IFERROR(VLOOKUP($H666,#REF!,10,FALSE),0)</f>
        <v>0</v>
      </c>
      <c r="AQ666" s="34">
        <f>IFERROR(VLOOKUP($H666,#REF!,11,FALSE),0)</f>
        <v>0</v>
      </c>
      <c r="AR666" s="42">
        <f>IFERROR(VLOOKUP($H666,#REF!,12,FALSE),0)</f>
        <v>0</v>
      </c>
      <c r="AS666" s="34">
        <f>IFERROR(VLOOKUP($H666,#REF!,13,FALSE),0)</f>
        <v>0</v>
      </c>
      <c r="AT666" s="34">
        <f>IFERROR(VLOOKUP($H666,#REF!,14,FALSE),0)</f>
        <v>0</v>
      </c>
      <c r="AU666" s="42">
        <f>IFERROR(VLOOKUP($H666,#REF!,15,FALSE),0)</f>
        <v>0</v>
      </c>
      <c r="AV666" s="34">
        <f>IFERROR(VLOOKUP($H666,#REF!,15,FALSE),0)</f>
        <v>0</v>
      </c>
      <c r="AW666" s="34">
        <f>IFERROR(VLOOKUP($H666,#REF!,16,FALSE),0)</f>
        <v>0</v>
      </c>
      <c r="AX666" s="42">
        <f>IFERROR(VLOOKUP($H666,#REF!,17,FALSE),0)</f>
        <v>0</v>
      </c>
    </row>
    <row r="667" spans="1:50" x14ac:dyDescent="0.3">
      <c r="A667" s="33" t="str">
        <f t="shared" si="40"/>
        <v>G -2122-JST</v>
      </c>
      <c r="B667" s="33" t="str">
        <f>+'R&amp;E EXPORT'!B666</f>
        <v>FLOW CHARGE REBATES</v>
      </c>
      <c r="C667" t="str">
        <f>IFERROR(VLOOKUP(A667,'MCSJ Export'!A:C,3,FALSE),"")</f>
        <v/>
      </c>
      <c r="D667" s="37">
        <f t="shared" ca="1" si="41"/>
        <v>0</v>
      </c>
      <c r="E667" s="37">
        <f t="shared" ca="1" si="42"/>
        <v>0</v>
      </c>
      <c r="F667" s="37">
        <f t="shared" ca="1" si="43"/>
        <v>0</v>
      </c>
      <c r="G667" s="37"/>
      <c r="H667" s="33" t="str">
        <f>+'R&amp;E EXPORT'!A666</f>
        <v>G -2122-JST</v>
      </c>
      <c r="I667" s="34">
        <f>IFERROR(VLOOKUP($H667,'Gen F Rev'!$A:$M,15,FALSE),0)</f>
        <v>0</v>
      </c>
      <c r="J667" s="34">
        <f>IFERROR(VLOOKUP($H667,'Gen F Rev'!$A:$M,16,FALSE),0)</f>
        <v>0</v>
      </c>
      <c r="K667" s="42">
        <f>IFERROR(VLOOKUP($H667,'Gen F Rev'!$A:$M,17,FALSE),0)</f>
        <v>0</v>
      </c>
      <c r="L667" s="34">
        <f>IFERROR(VLOOKUP($H667,'Gen F Exp'!$A:$E,15,FALSE),0)</f>
        <v>0</v>
      </c>
      <c r="M667" s="34">
        <f>IFERROR(VLOOKUP($H667,'Gen F Exp'!$A:$E,16,FALSE),0)</f>
        <v>0</v>
      </c>
      <c r="N667" s="42">
        <f>IFERROR(VLOOKUP($H667,'Gen F Exp'!$A:$E,17,FALSE),0)</f>
        <v>0</v>
      </c>
      <c r="O667" s="34">
        <f>IFERROR(VLOOKUP($H667,'Water F Rev'!$A:$L,15,FALSE),0)</f>
        <v>0</v>
      </c>
      <c r="P667" s="34">
        <f>IFERROR(VLOOKUP($H667,'Water F Rev'!$A:$L,16,FALSE),0)</f>
        <v>0</v>
      </c>
      <c r="Q667" s="42">
        <f>IFERROR(VLOOKUP($H667,'Water F Rev'!$A:$L,17,FALSE),0)</f>
        <v>0</v>
      </c>
      <c r="R667" s="34">
        <f>IFERROR(VLOOKUP($H667,'Water F Exp'!$A:$K,15,FALSE),0)</f>
        <v>0</v>
      </c>
      <c r="S667" s="34">
        <f>IFERROR(VLOOKUP($H667,'Water F Exp'!$A:$K,16,FALSE),0)</f>
        <v>0</v>
      </c>
      <c r="T667" s="42">
        <f>IFERROR(VLOOKUP($H667,'Water F Exp'!$A:$K,17,FALSE),0)</f>
        <v>0</v>
      </c>
      <c r="U667" s="34">
        <f ca="1">IFERROR(VLOOKUP($H667,'Sewer F Rev'!$A:$E,15,FALSE),0)</f>
        <v>0</v>
      </c>
      <c r="V667" s="34">
        <f ca="1">IFERROR(VLOOKUP($H667,'Sewer F Rev'!$A:$E,16,FALSE),0)</f>
        <v>0</v>
      </c>
      <c r="W667" s="42">
        <f ca="1">IFERROR(VLOOKUP($H667,'Sewer F Rev'!$A:$E,17,FALSE),0)</f>
        <v>0</v>
      </c>
      <c r="X667" s="34">
        <f>IFERROR(VLOOKUP($H667,'Sewer F Exp'!$A:$B,15,FALSE),0)</f>
        <v>0</v>
      </c>
      <c r="Y667" s="34">
        <f>IFERROR(VLOOKUP($H667,'Sewer F Exp'!$A:$B,16,FALSE),0)</f>
        <v>0</v>
      </c>
      <c r="Z667" s="42">
        <f>IFERROR(VLOOKUP($H667,'Sewer F Exp'!$A:$B,17,FALSE),0)</f>
        <v>0</v>
      </c>
      <c r="AA667" s="34">
        <f>IFERROR(VLOOKUP($H667,'Refuse F Rev'!$A:$E,15,FALSE),0)</f>
        <v>0</v>
      </c>
      <c r="AB667" s="34">
        <f>IFERROR(VLOOKUP($H667,'Refuse F Rev'!$A:$E,16,FALSE),0)</f>
        <v>0</v>
      </c>
      <c r="AC667" s="42">
        <f>IFERROR(VLOOKUP($H667,'Refuse F Rev'!$A:$E,17,FALSE),0)</f>
        <v>0</v>
      </c>
      <c r="AD667" s="34">
        <f>IFERROR(VLOOKUP($H667,'Refuse F Exp'!$A:$E,15,FALSE),0)</f>
        <v>0</v>
      </c>
      <c r="AE667" s="34">
        <f>IFERROR(VLOOKUP($H667,'Refuse F Exp'!$A:$E,16,FALSE),0)</f>
        <v>0</v>
      </c>
      <c r="AF667" s="42">
        <f>IFERROR(VLOOKUP($H667,'Refuse F Exp'!$A:$E,17,FALSE),0)</f>
        <v>0</v>
      </c>
      <c r="AG667" s="34">
        <f>IFERROR(VLOOKUP($H667,#REF!,10,FALSE),0)</f>
        <v>0</v>
      </c>
      <c r="AH667" s="34">
        <f>IFERROR(VLOOKUP($H667,#REF!,11,FALSE),0)</f>
        <v>0</v>
      </c>
      <c r="AI667" s="42">
        <f>IFERROR(VLOOKUP($H667,#REF!,12,FALSE),0)</f>
        <v>0</v>
      </c>
      <c r="AJ667" s="34">
        <f>IFERROR(VLOOKUP($H667,#REF!,10,FALSE),0)</f>
        <v>0</v>
      </c>
      <c r="AK667" s="34">
        <f>IFERROR(VLOOKUP($H667,#REF!,11,FALSE),0)</f>
        <v>0</v>
      </c>
      <c r="AL667" s="42">
        <f>IFERROR(VLOOKUP($H667,#REF!,12,FALSE),0)</f>
        <v>0</v>
      </c>
      <c r="AM667" s="34">
        <f>IFERROR(VLOOKUP($H667,#REF!,10,FALSE),0)</f>
        <v>0</v>
      </c>
      <c r="AN667" s="34">
        <f>IFERROR(VLOOKUP($H667,#REF!,11,FALSE),0)</f>
        <v>0</v>
      </c>
      <c r="AO667" s="42">
        <f>IFERROR(VLOOKUP($H667,#REF!,12,FALSE),0)</f>
        <v>0</v>
      </c>
      <c r="AP667" s="34">
        <f>IFERROR(VLOOKUP($H667,#REF!,10,FALSE),0)</f>
        <v>0</v>
      </c>
      <c r="AQ667" s="34">
        <f>IFERROR(VLOOKUP($H667,#REF!,11,FALSE),0)</f>
        <v>0</v>
      </c>
      <c r="AR667" s="42">
        <f>IFERROR(VLOOKUP($H667,#REF!,12,FALSE),0)</f>
        <v>0</v>
      </c>
      <c r="AS667" s="34">
        <f>IFERROR(VLOOKUP($H667,#REF!,13,FALSE),0)</f>
        <v>0</v>
      </c>
      <c r="AT667" s="34">
        <f>IFERROR(VLOOKUP($H667,#REF!,14,FALSE),0)</f>
        <v>0</v>
      </c>
      <c r="AU667" s="42">
        <f>IFERROR(VLOOKUP($H667,#REF!,15,FALSE),0)</f>
        <v>0</v>
      </c>
      <c r="AV667" s="34">
        <f>IFERROR(VLOOKUP($H667,#REF!,15,FALSE),0)</f>
        <v>0</v>
      </c>
      <c r="AW667" s="34">
        <f>IFERROR(VLOOKUP($H667,#REF!,16,FALSE),0)</f>
        <v>0</v>
      </c>
      <c r="AX667" s="42">
        <f>IFERROR(VLOOKUP($H667,#REF!,17,FALSE),0)</f>
        <v>0</v>
      </c>
    </row>
    <row r="668" spans="1:50" x14ac:dyDescent="0.3">
      <c r="A668" s="33" t="str">
        <f t="shared" si="40"/>
        <v>G -2128-000</v>
      </c>
      <c r="B668" s="33" t="str">
        <f>+'R&amp;E EXPORT'!B667</f>
        <v>SEWER PENALTIES</v>
      </c>
      <c r="C668" t="str">
        <f>IFERROR(VLOOKUP(A668,'MCSJ Export'!A:C,3,FALSE),"")</f>
        <v/>
      </c>
      <c r="D668" s="37">
        <f t="shared" ca="1" si="41"/>
        <v>0</v>
      </c>
      <c r="E668" s="37">
        <f t="shared" ca="1" si="42"/>
        <v>0</v>
      </c>
      <c r="F668" s="37">
        <f t="shared" ca="1" si="43"/>
        <v>0</v>
      </c>
      <c r="G668" s="37"/>
      <c r="H668" s="33" t="str">
        <f>+'R&amp;E EXPORT'!A667</f>
        <v>G -2128-000</v>
      </c>
      <c r="I668" s="34">
        <f>IFERROR(VLOOKUP($H668,'Gen F Rev'!$A:$M,15,FALSE),0)</f>
        <v>0</v>
      </c>
      <c r="J668" s="34">
        <f>IFERROR(VLOOKUP($H668,'Gen F Rev'!$A:$M,16,FALSE),0)</f>
        <v>0</v>
      </c>
      <c r="K668" s="42">
        <f>IFERROR(VLOOKUP($H668,'Gen F Rev'!$A:$M,17,FALSE),0)</f>
        <v>0</v>
      </c>
      <c r="L668" s="34">
        <f>IFERROR(VLOOKUP($H668,'Gen F Exp'!$A:$E,15,FALSE),0)</f>
        <v>0</v>
      </c>
      <c r="M668" s="34">
        <f>IFERROR(VLOOKUP($H668,'Gen F Exp'!$A:$E,16,FALSE),0)</f>
        <v>0</v>
      </c>
      <c r="N668" s="42">
        <f>IFERROR(VLOOKUP($H668,'Gen F Exp'!$A:$E,17,FALSE),0)</f>
        <v>0</v>
      </c>
      <c r="O668" s="34">
        <f>IFERROR(VLOOKUP($H668,'Water F Rev'!$A:$L,15,FALSE),0)</f>
        <v>0</v>
      </c>
      <c r="P668" s="34">
        <f>IFERROR(VLOOKUP($H668,'Water F Rev'!$A:$L,16,FALSE),0)</f>
        <v>0</v>
      </c>
      <c r="Q668" s="42">
        <f>IFERROR(VLOOKUP($H668,'Water F Rev'!$A:$L,17,FALSE),0)</f>
        <v>0</v>
      </c>
      <c r="R668" s="34">
        <f>IFERROR(VLOOKUP($H668,'Water F Exp'!$A:$K,15,FALSE),0)</f>
        <v>0</v>
      </c>
      <c r="S668" s="34">
        <f>IFERROR(VLOOKUP($H668,'Water F Exp'!$A:$K,16,FALSE),0)</f>
        <v>0</v>
      </c>
      <c r="T668" s="42">
        <f>IFERROR(VLOOKUP($H668,'Water F Exp'!$A:$K,17,FALSE),0)</f>
        <v>0</v>
      </c>
      <c r="U668" s="34">
        <f ca="1">IFERROR(VLOOKUP($H668,'Sewer F Rev'!$A:$E,15,FALSE),0)</f>
        <v>0</v>
      </c>
      <c r="V668" s="34">
        <f ca="1">IFERROR(VLOOKUP($H668,'Sewer F Rev'!$A:$E,16,FALSE),0)</f>
        <v>0</v>
      </c>
      <c r="W668" s="42">
        <f ca="1">IFERROR(VLOOKUP($H668,'Sewer F Rev'!$A:$E,17,FALSE),0)</f>
        <v>0</v>
      </c>
      <c r="X668" s="34">
        <f>IFERROR(VLOOKUP($H668,'Sewer F Exp'!$A:$B,15,FALSE),0)</f>
        <v>0</v>
      </c>
      <c r="Y668" s="34">
        <f>IFERROR(VLOOKUP($H668,'Sewer F Exp'!$A:$B,16,FALSE),0)</f>
        <v>0</v>
      </c>
      <c r="Z668" s="42">
        <f>IFERROR(VLOOKUP($H668,'Sewer F Exp'!$A:$B,17,FALSE),0)</f>
        <v>0</v>
      </c>
      <c r="AA668" s="34">
        <f>IFERROR(VLOOKUP($H668,'Refuse F Rev'!$A:$E,15,FALSE),0)</f>
        <v>0</v>
      </c>
      <c r="AB668" s="34">
        <f>IFERROR(VLOOKUP($H668,'Refuse F Rev'!$A:$E,16,FALSE),0)</f>
        <v>0</v>
      </c>
      <c r="AC668" s="42">
        <f>IFERROR(VLOOKUP($H668,'Refuse F Rev'!$A:$E,17,FALSE),0)</f>
        <v>0</v>
      </c>
      <c r="AD668" s="34">
        <f>IFERROR(VLOOKUP($H668,'Refuse F Exp'!$A:$E,15,FALSE),0)</f>
        <v>0</v>
      </c>
      <c r="AE668" s="34">
        <f>IFERROR(VLOOKUP($H668,'Refuse F Exp'!$A:$E,16,FALSE),0)</f>
        <v>0</v>
      </c>
      <c r="AF668" s="42">
        <f>IFERROR(VLOOKUP($H668,'Refuse F Exp'!$A:$E,17,FALSE),0)</f>
        <v>0</v>
      </c>
      <c r="AG668" s="34">
        <f>IFERROR(VLOOKUP($H668,#REF!,10,FALSE),0)</f>
        <v>0</v>
      </c>
      <c r="AH668" s="34">
        <f>IFERROR(VLOOKUP($H668,#REF!,11,FALSE),0)</f>
        <v>0</v>
      </c>
      <c r="AI668" s="42">
        <f>IFERROR(VLOOKUP($H668,#REF!,12,FALSE),0)</f>
        <v>0</v>
      </c>
      <c r="AJ668" s="34">
        <f>IFERROR(VLOOKUP($H668,#REF!,10,FALSE),0)</f>
        <v>0</v>
      </c>
      <c r="AK668" s="34">
        <f>IFERROR(VLOOKUP($H668,#REF!,11,FALSE),0)</f>
        <v>0</v>
      </c>
      <c r="AL668" s="42">
        <f>IFERROR(VLOOKUP($H668,#REF!,12,FALSE),0)</f>
        <v>0</v>
      </c>
      <c r="AM668" s="34">
        <f>IFERROR(VLOOKUP($H668,#REF!,10,FALSE),0)</f>
        <v>0</v>
      </c>
      <c r="AN668" s="34">
        <f>IFERROR(VLOOKUP($H668,#REF!,11,FALSE),0)</f>
        <v>0</v>
      </c>
      <c r="AO668" s="42">
        <f>IFERROR(VLOOKUP($H668,#REF!,12,FALSE),0)</f>
        <v>0</v>
      </c>
      <c r="AP668" s="34">
        <f>IFERROR(VLOOKUP($H668,#REF!,10,FALSE),0)</f>
        <v>0</v>
      </c>
      <c r="AQ668" s="34">
        <f>IFERROR(VLOOKUP($H668,#REF!,11,FALSE),0)</f>
        <v>0</v>
      </c>
      <c r="AR668" s="42">
        <f>IFERROR(VLOOKUP($H668,#REF!,12,FALSE),0)</f>
        <v>0</v>
      </c>
      <c r="AS668" s="34">
        <f>IFERROR(VLOOKUP($H668,#REF!,13,FALSE),0)</f>
        <v>0</v>
      </c>
      <c r="AT668" s="34">
        <f>IFERROR(VLOOKUP($H668,#REF!,14,FALSE),0)</f>
        <v>0</v>
      </c>
      <c r="AU668" s="42">
        <f>IFERROR(VLOOKUP($H668,#REF!,15,FALSE),0)</f>
        <v>0</v>
      </c>
      <c r="AV668" s="34">
        <f>IFERROR(VLOOKUP($H668,#REF!,15,FALSE),0)</f>
        <v>0</v>
      </c>
      <c r="AW668" s="34">
        <f>IFERROR(VLOOKUP($H668,#REF!,16,FALSE),0)</f>
        <v>0</v>
      </c>
      <c r="AX668" s="42">
        <f>IFERROR(VLOOKUP($H668,#REF!,17,FALSE),0)</f>
        <v>0</v>
      </c>
    </row>
    <row r="669" spans="1:50" x14ac:dyDescent="0.3">
      <c r="A669" s="33" t="str">
        <f t="shared" si="40"/>
        <v>G -2401-000</v>
      </c>
      <c r="B669" s="33" t="str">
        <f>+'R&amp;E EXPORT'!B668</f>
        <v>INTEREST EARNINGS</v>
      </c>
      <c r="C669" t="str">
        <f>IFERROR(VLOOKUP(A669,'MCSJ Export'!A:C,3,FALSE),"")</f>
        <v/>
      </c>
      <c r="D669" s="37">
        <f t="shared" ca="1" si="41"/>
        <v>0</v>
      </c>
      <c r="E669" s="37">
        <f t="shared" ca="1" si="42"/>
        <v>0</v>
      </c>
      <c r="F669" s="37">
        <f t="shared" ca="1" si="43"/>
        <v>0</v>
      </c>
      <c r="G669" s="37"/>
      <c r="H669" s="33" t="str">
        <f>+'R&amp;E EXPORT'!A668</f>
        <v>G -2401-000</v>
      </c>
      <c r="I669" s="34">
        <f>IFERROR(VLOOKUP($H669,'Gen F Rev'!$A:$M,15,FALSE),0)</f>
        <v>0</v>
      </c>
      <c r="J669" s="34">
        <f>IFERROR(VLOOKUP($H669,'Gen F Rev'!$A:$M,16,FALSE),0)</f>
        <v>0</v>
      </c>
      <c r="K669" s="42">
        <f>IFERROR(VLOOKUP($H669,'Gen F Rev'!$A:$M,17,FALSE),0)</f>
        <v>0</v>
      </c>
      <c r="L669" s="34">
        <f>IFERROR(VLOOKUP($H669,'Gen F Exp'!$A:$E,15,FALSE),0)</f>
        <v>0</v>
      </c>
      <c r="M669" s="34">
        <f>IFERROR(VLOOKUP($H669,'Gen F Exp'!$A:$E,16,FALSE),0)</f>
        <v>0</v>
      </c>
      <c r="N669" s="42">
        <f>IFERROR(VLOOKUP($H669,'Gen F Exp'!$A:$E,17,FALSE),0)</f>
        <v>0</v>
      </c>
      <c r="O669" s="34">
        <f>IFERROR(VLOOKUP($H669,'Water F Rev'!$A:$L,15,FALSE),0)</f>
        <v>0</v>
      </c>
      <c r="P669" s="34">
        <f>IFERROR(VLOOKUP($H669,'Water F Rev'!$A:$L,16,FALSE),0)</f>
        <v>0</v>
      </c>
      <c r="Q669" s="42">
        <f>IFERROR(VLOOKUP($H669,'Water F Rev'!$A:$L,17,FALSE),0)</f>
        <v>0</v>
      </c>
      <c r="R669" s="34">
        <f>IFERROR(VLOOKUP($H669,'Water F Exp'!$A:$K,15,FALSE),0)</f>
        <v>0</v>
      </c>
      <c r="S669" s="34">
        <f>IFERROR(VLOOKUP($H669,'Water F Exp'!$A:$K,16,FALSE),0)</f>
        <v>0</v>
      </c>
      <c r="T669" s="42">
        <f>IFERROR(VLOOKUP($H669,'Water F Exp'!$A:$K,17,FALSE),0)</f>
        <v>0</v>
      </c>
      <c r="U669" s="34">
        <f ca="1">IFERROR(VLOOKUP($H669,'Sewer F Rev'!$A:$E,15,FALSE),0)</f>
        <v>0</v>
      </c>
      <c r="V669" s="34">
        <f ca="1">IFERROR(VLOOKUP($H669,'Sewer F Rev'!$A:$E,16,FALSE),0)</f>
        <v>0</v>
      </c>
      <c r="W669" s="42">
        <f ca="1">IFERROR(VLOOKUP($H669,'Sewer F Rev'!$A:$E,17,FALSE),0)</f>
        <v>0</v>
      </c>
      <c r="X669" s="34">
        <f>IFERROR(VLOOKUP($H669,'Sewer F Exp'!$A:$B,15,FALSE),0)</f>
        <v>0</v>
      </c>
      <c r="Y669" s="34">
        <f>IFERROR(VLOOKUP($H669,'Sewer F Exp'!$A:$B,16,FALSE),0)</f>
        <v>0</v>
      </c>
      <c r="Z669" s="42">
        <f>IFERROR(VLOOKUP($H669,'Sewer F Exp'!$A:$B,17,FALSE),0)</f>
        <v>0</v>
      </c>
      <c r="AA669" s="34">
        <f>IFERROR(VLOOKUP($H669,'Refuse F Rev'!$A:$E,15,FALSE),0)</f>
        <v>0</v>
      </c>
      <c r="AB669" s="34">
        <f>IFERROR(VLOOKUP($H669,'Refuse F Rev'!$A:$E,16,FALSE),0)</f>
        <v>0</v>
      </c>
      <c r="AC669" s="42">
        <f>IFERROR(VLOOKUP($H669,'Refuse F Rev'!$A:$E,17,FALSE),0)</f>
        <v>0</v>
      </c>
      <c r="AD669" s="34">
        <f>IFERROR(VLOOKUP($H669,'Refuse F Exp'!$A:$E,15,FALSE),0)</f>
        <v>0</v>
      </c>
      <c r="AE669" s="34">
        <f>IFERROR(VLOOKUP($H669,'Refuse F Exp'!$A:$E,16,FALSE),0)</f>
        <v>0</v>
      </c>
      <c r="AF669" s="42">
        <f>IFERROR(VLOOKUP($H669,'Refuse F Exp'!$A:$E,17,FALSE),0)</f>
        <v>0</v>
      </c>
      <c r="AG669" s="34">
        <f>IFERROR(VLOOKUP($H669,#REF!,10,FALSE),0)</f>
        <v>0</v>
      </c>
      <c r="AH669" s="34">
        <f>IFERROR(VLOOKUP($H669,#REF!,11,FALSE),0)</f>
        <v>0</v>
      </c>
      <c r="AI669" s="42">
        <f>IFERROR(VLOOKUP($H669,#REF!,12,FALSE),0)</f>
        <v>0</v>
      </c>
      <c r="AJ669" s="34">
        <f>IFERROR(VLOOKUP($H669,#REF!,10,FALSE),0)</f>
        <v>0</v>
      </c>
      <c r="AK669" s="34">
        <f>IFERROR(VLOOKUP($H669,#REF!,11,FALSE),0)</f>
        <v>0</v>
      </c>
      <c r="AL669" s="42">
        <f>IFERROR(VLOOKUP($H669,#REF!,12,FALSE),0)</f>
        <v>0</v>
      </c>
      <c r="AM669" s="34">
        <f>IFERROR(VLOOKUP($H669,#REF!,10,FALSE),0)</f>
        <v>0</v>
      </c>
      <c r="AN669" s="34">
        <f>IFERROR(VLOOKUP($H669,#REF!,11,FALSE),0)</f>
        <v>0</v>
      </c>
      <c r="AO669" s="42">
        <f>IFERROR(VLOOKUP($H669,#REF!,12,FALSE),0)</f>
        <v>0</v>
      </c>
      <c r="AP669" s="34">
        <f>IFERROR(VLOOKUP($H669,#REF!,10,FALSE),0)</f>
        <v>0</v>
      </c>
      <c r="AQ669" s="34">
        <f>IFERROR(VLOOKUP($H669,#REF!,11,FALSE),0)</f>
        <v>0</v>
      </c>
      <c r="AR669" s="42">
        <f>IFERROR(VLOOKUP($H669,#REF!,12,FALSE),0)</f>
        <v>0</v>
      </c>
      <c r="AS669" s="34">
        <f>IFERROR(VLOOKUP($H669,#REF!,13,FALSE),0)</f>
        <v>0</v>
      </c>
      <c r="AT669" s="34">
        <f>IFERROR(VLOOKUP($H669,#REF!,14,FALSE),0)</f>
        <v>0</v>
      </c>
      <c r="AU669" s="42">
        <f>IFERROR(VLOOKUP($H669,#REF!,15,FALSE),0)</f>
        <v>0</v>
      </c>
      <c r="AV669" s="34">
        <f>IFERROR(VLOOKUP($H669,#REF!,15,FALSE),0)</f>
        <v>0</v>
      </c>
      <c r="AW669" s="34">
        <f>IFERROR(VLOOKUP($H669,#REF!,16,FALSE),0)</f>
        <v>0</v>
      </c>
      <c r="AX669" s="42">
        <f>IFERROR(VLOOKUP($H669,#REF!,17,FALSE),0)</f>
        <v>0</v>
      </c>
    </row>
    <row r="670" spans="1:50" x14ac:dyDescent="0.3">
      <c r="A670" s="33" t="str">
        <f t="shared" si="40"/>
        <v>G -2590-000</v>
      </c>
      <c r="B670" s="33" t="str">
        <f>+'R&amp;E EXPORT'!B669</f>
        <v>SEWER PERMITS</v>
      </c>
      <c r="C670" t="str">
        <f>IFERROR(VLOOKUP(A670,'MCSJ Export'!A:C,3,FALSE),"")</f>
        <v/>
      </c>
      <c r="D670" s="37">
        <f t="shared" ca="1" si="41"/>
        <v>0</v>
      </c>
      <c r="E670" s="37">
        <f t="shared" ca="1" si="42"/>
        <v>0</v>
      </c>
      <c r="F670" s="37">
        <f t="shared" ca="1" si="43"/>
        <v>0</v>
      </c>
      <c r="G670" s="37"/>
      <c r="H670" s="33" t="str">
        <f>+'R&amp;E EXPORT'!A669</f>
        <v>G -2590-000</v>
      </c>
      <c r="I670" s="34">
        <f>IFERROR(VLOOKUP($H670,'Gen F Rev'!$A:$M,15,FALSE),0)</f>
        <v>0</v>
      </c>
      <c r="J670" s="34">
        <f>IFERROR(VLOOKUP($H670,'Gen F Rev'!$A:$M,16,FALSE),0)</f>
        <v>0</v>
      </c>
      <c r="K670" s="42">
        <f>IFERROR(VLOOKUP($H670,'Gen F Rev'!$A:$M,17,FALSE),0)</f>
        <v>0</v>
      </c>
      <c r="L670" s="34">
        <f>IFERROR(VLOOKUP($H670,'Gen F Exp'!$A:$E,15,FALSE),0)</f>
        <v>0</v>
      </c>
      <c r="M670" s="34">
        <f>IFERROR(VLOOKUP($H670,'Gen F Exp'!$A:$E,16,FALSE),0)</f>
        <v>0</v>
      </c>
      <c r="N670" s="42">
        <f>IFERROR(VLOOKUP($H670,'Gen F Exp'!$A:$E,17,FALSE),0)</f>
        <v>0</v>
      </c>
      <c r="O670" s="34">
        <f>IFERROR(VLOOKUP($H670,'Water F Rev'!$A:$L,15,FALSE),0)</f>
        <v>0</v>
      </c>
      <c r="P670" s="34">
        <f>IFERROR(VLOOKUP($H670,'Water F Rev'!$A:$L,16,FALSE),0)</f>
        <v>0</v>
      </c>
      <c r="Q670" s="42">
        <f>IFERROR(VLOOKUP($H670,'Water F Rev'!$A:$L,17,FALSE),0)</f>
        <v>0</v>
      </c>
      <c r="R670" s="34">
        <f>IFERROR(VLOOKUP($H670,'Water F Exp'!$A:$K,15,FALSE),0)</f>
        <v>0</v>
      </c>
      <c r="S670" s="34">
        <f>IFERROR(VLOOKUP($H670,'Water F Exp'!$A:$K,16,FALSE),0)</f>
        <v>0</v>
      </c>
      <c r="T670" s="42">
        <f>IFERROR(VLOOKUP($H670,'Water F Exp'!$A:$K,17,FALSE),0)</f>
        <v>0</v>
      </c>
      <c r="U670" s="34">
        <f ca="1">IFERROR(VLOOKUP($H670,'Sewer F Rev'!$A:$E,15,FALSE),0)</f>
        <v>0</v>
      </c>
      <c r="V670" s="34">
        <f ca="1">IFERROR(VLOOKUP($H670,'Sewer F Rev'!$A:$E,16,FALSE),0)</f>
        <v>0</v>
      </c>
      <c r="W670" s="42">
        <f ca="1">IFERROR(VLOOKUP($H670,'Sewer F Rev'!$A:$E,17,FALSE),0)</f>
        <v>0</v>
      </c>
      <c r="X670" s="34">
        <f>IFERROR(VLOOKUP($H670,'Sewer F Exp'!$A:$B,15,FALSE),0)</f>
        <v>0</v>
      </c>
      <c r="Y670" s="34">
        <f>IFERROR(VLOOKUP($H670,'Sewer F Exp'!$A:$B,16,FALSE),0)</f>
        <v>0</v>
      </c>
      <c r="Z670" s="42">
        <f>IFERROR(VLOOKUP($H670,'Sewer F Exp'!$A:$B,17,FALSE),0)</f>
        <v>0</v>
      </c>
      <c r="AA670" s="34">
        <f>IFERROR(VLOOKUP($H670,'Refuse F Rev'!$A:$E,15,FALSE),0)</f>
        <v>0</v>
      </c>
      <c r="AB670" s="34">
        <f>IFERROR(VLOOKUP($H670,'Refuse F Rev'!$A:$E,16,FALSE),0)</f>
        <v>0</v>
      </c>
      <c r="AC670" s="42">
        <f>IFERROR(VLOOKUP($H670,'Refuse F Rev'!$A:$E,17,FALSE),0)</f>
        <v>0</v>
      </c>
      <c r="AD670" s="34">
        <f>IFERROR(VLOOKUP($H670,'Refuse F Exp'!$A:$E,15,FALSE),0)</f>
        <v>0</v>
      </c>
      <c r="AE670" s="34">
        <f>IFERROR(VLOOKUP($H670,'Refuse F Exp'!$A:$E,16,FALSE),0)</f>
        <v>0</v>
      </c>
      <c r="AF670" s="42">
        <f>IFERROR(VLOOKUP($H670,'Refuse F Exp'!$A:$E,17,FALSE),0)</f>
        <v>0</v>
      </c>
      <c r="AG670" s="34">
        <f>IFERROR(VLOOKUP($H670,#REF!,10,FALSE),0)</f>
        <v>0</v>
      </c>
      <c r="AH670" s="34">
        <f>IFERROR(VLOOKUP($H670,#REF!,11,FALSE),0)</f>
        <v>0</v>
      </c>
      <c r="AI670" s="42">
        <f>IFERROR(VLOOKUP($H670,#REF!,12,FALSE),0)</f>
        <v>0</v>
      </c>
      <c r="AJ670" s="34">
        <f>IFERROR(VLOOKUP($H670,#REF!,10,FALSE),0)</f>
        <v>0</v>
      </c>
      <c r="AK670" s="34">
        <f>IFERROR(VLOOKUP($H670,#REF!,11,FALSE),0)</f>
        <v>0</v>
      </c>
      <c r="AL670" s="42">
        <f>IFERROR(VLOOKUP($H670,#REF!,12,FALSE),0)</f>
        <v>0</v>
      </c>
      <c r="AM670" s="34">
        <f>IFERROR(VLOOKUP($H670,#REF!,10,FALSE),0)</f>
        <v>0</v>
      </c>
      <c r="AN670" s="34">
        <f>IFERROR(VLOOKUP($H670,#REF!,11,FALSE),0)</f>
        <v>0</v>
      </c>
      <c r="AO670" s="42">
        <f>IFERROR(VLOOKUP($H670,#REF!,12,FALSE),0)</f>
        <v>0</v>
      </c>
      <c r="AP670" s="34">
        <f>IFERROR(VLOOKUP($H670,#REF!,10,FALSE),0)</f>
        <v>0</v>
      </c>
      <c r="AQ670" s="34">
        <f>IFERROR(VLOOKUP($H670,#REF!,11,FALSE),0)</f>
        <v>0</v>
      </c>
      <c r="AR670" s="42">
        <f>IFERROR(VLOOKUP($H670,#REF!,12,FALSE),0)</f>
        <v>0</v>
      </c>
      <c r="AS670" s="34">
        <f>IFERROR(VLOOKUP($H670,#REF!,13,FALSE),0)</f>
        <v>0</v>
      </c>
      <c r="AT670" s="34">
        <f>IFERROR(VLOOKUP($H670,#REF!,14,FALSE),0)</f>
        <v>0</v>
      </c>
      <c r="AU670" s="42">
        <f>IFERROR(VLOOKUP($H670,#REF!,15,FALSE),0)</f>
        <v>0</v>
      </c>
      <c r="AV670" s="34">
        <f>IFERROR(VLOOKUP($H670,#REF!,15,FALSE),0)</f>
        <v>0</v>
      </c>
      <c r="AW670" s="34">
        <f>IFERROR(VLOOKUP($H670,#REF!,16,FALSE),0)</f>
        <v>0</v>
      </c>
      <c r="AX670" s="42">
        <f>IFERROR(VLOOKUP($H670,#REF!,17,FALSE),0)</f>
        <v>0</v>
      </c>
    </row>
    <row r="671" spans="1:50" x14ac:dyDescent="0.3">
      <c r="A671" s="33" t="str">
        <f t="shared" si="40"/>
        <v>G -2770-000</v>
      </c>
      <c r="B671" s="33" t="str">
        <f>+'R&amp;E EXPORT'!B670</f>
        <v>UNCLASSIFIED</v>
      </c>
      <c r="C671" t="str">
        <f>IFERROR(VLOOKUP(A671,'MCSJ Export'!A:C,3,FALSE),"")</f>
        <v/>
      </c>
      <c r="D671" s="37">
        <f t="shared" ca="1" si="41"/>
        <v>0</v>
      </c>
      <c r="E671" s="37">
        <f t="shared" ca="1" si="42"/>
        <v>0</v>
      </c>
      <c r="F671" s="37">
        <f t="shared" ca="1" si="43"/>
        <v>0</v>
      </c>
      <c r="G671" s="37"/>
      <c r="H671" s="33" t="str">
        <f>+'R&amp;E EXPORT'!A670</f>
        <v>G -2770-000</v>
      </c>
      <c r="I671" s="34">
        <f>IFERROR(VLOOKUP($H671,'Gen F Rev'!$A:$M,15,FALSE),0)</f>
        <v>0</v>
      </c>
      <c r="J671" s="34">
        <f>IFERROR(VLOOKUP($H671,'Gen F Rev'!$A:$M,16,FALSE),0)</f>
        <v>0</v>
      </c>
      <c r="K671" s="42">
        <f>IFERROR(VLOOKUP($H671,'Gen F Rev'!$A:$M,17,FALSE),0)</f>
        <v>0</v>
      </c>
      <c r="L671" s="34">
        <f>IFERROR(VLOOKUP($H671,'Gen F Exp'!$A:$E,15,FALSE),0)</f>
        <v>0</v>
      </c>
      <c r="M671" s="34">
        <f>IFERROR(VLOOKUP($H671,'Gen F Exp'!$A:$E,16,FALSE),0)</f>
        <v>0</v>
      </c>
      <c r="N671" s="42">
        <f>IFERROR(VLOOKUP($H671,'Gen F Exp'!$A:$E,17,FALSE),0)</f>
        <v>0</v>
      </c>
      <c r="O671" s="34">
        <f>IFERROR(VLOOKUP($H671,'Water F Rev'!$A:$L,15,FALSE),0)</f>
        <v>0</v>
      </c>
      <c r="P671" s="34">
        <f>IFERROR(VLOOKUP($H671,'Water F Rev'!$A:$L,16,FALSE),0)</f>
        <v>0</v>
      </c>
      <c r="Q671" s="42">
        <f>IFERROR(VLOOKUP($H671,'Water F Rev'!$A:$L,17,FALSE),0)</f>
        <v>0</v>
      </c>
      <c r="R671" s="34">
        <f>IFERROR(VLOOKUP($H671,'Water F Exp'!$A:$K,15,FALSE),0)</f>
        <v>0</v>
      </c>
      <c r="S671" s="34">
        <f>IFERROR(VLOOKUP($H671,'Water F Exp'!$A:$K,16,FALSE),0)</f>
        <v>0</v>
      </c>
      <c r="T671" s="42">
        <f>IFERROR(VLOOKUP($H671,'Water F Exp'!$A:$K,17,FALSE),0)</f>
        <v>0</v>
      </c>
      <c r="U671" s="34">
        <f ca="1">IFERROR(VLOOKUP($H671,'Sewer F Rev'!$A:$E,15,FALSE),0)</f>
        <v>0</v>
      </c>
      <c r="V671" s="34">
        <f ca="1">IFERROR(VLOOKUP($H671,'Sewer F Rev'!$A:$E,16,FALSE),0)</f>
        <v>0</v>
      </c>
      <c r="W671" s="42">
        <f ca="1">IFERROR(VLOOKUP($H671,'Sewer F Rev'!$A:$E,17,FALSE),0)</f>
        <v>0</v>
      </c>
      <c r="X671" s="34">
        <f>IFERROR(VLOOKUP($H671,'Sewer F Exp'!$A:$B,15,FALSE),0)</f>
        <v>0</v>
      </c>
      <c r="Y671" s="34">
        <f>IFERROR(VLOOKUP($H671,'Sewer F Exp'!$A:$B,16,FALSE),0)</f>
        <v>0</v>
      </c>
      <c r="Z671" s="42">
        <f>IFERROR(VLOOKUP($H671,'Sewer F Exp'!$A:$B,17,FALSE),0)</f>
        <v>0</v>
      </c>
      <c r="AA671" s="34">
        <f>IFERROR(VLOOKUP($H671,'Refuse F Rev'!$A:$E,15,FALSE),0)</f>
        <v>0</v>
      </c>
      <c r="AB671" s="34">
        <f>IFERROR(VLOOKUP($H671,'Refuse F Rev'!$A:$E,16,FALSE),0)</f>
        <v>0</v>
      </c>
      <c r="AC671" s="42">
        <f>IFERROR(VLOOKUP($H671,'Refuse F Rev'!$A:$E,17,FALSE),0)</f>
        <v>0</v>
      </c>
      <c r="AD671" s="34">
        <f>IFERROR(VLOOKUP($H671,'Refuse F Exp'!$A:$E,15,FALSE),0)</f>
        <v>0</v>
      </c>
      <c r="AE671" s="34">
        <f>IFERROR(VLOOKUP($H671,'Refuse F Exp'!$A:$E,16,FALSE),0)</f>
        <v>0</v>
      </c>
      <c r="AF671" s="42">
        <f>IFERROR(VLOOKUP($H671,'Refuse F Exp'!$A:$E,17,FALSE),0)</f>
        <v>0</v>
      </c>
      <c r="AG671" s="34">
        <f>IFERROR(VLOOKUP($H671,#REF!,10,FALSE),0)</f>
        <v>0</v>
      </c>
      <c r="AH671" s="34">
        <f>IFERROR(VLOOKUP($H671,#REF!,11,FALSE),0)</f>
        <v>0</v>
      </c>
      <c r="AI671" s="42">
        <f>IFERROR(VLOOKUP($H671,#REF!,12,FALSE),0)</f>
        <v>0</v>
      </c>
      <c r="AJ671" s="34">
        <f>IFERROR(VLOOKUP($H671,#REF!,10,FALSE),0)</f>
        <v>0</v>
      </c>
      <c r="AK671" s="34">
        <f>IFERROR(VLOOKUP($H671,#REF!,11,FALSE),0)</f>
        <v>0</v>
      </c>
      <c r="AL671" s="42">
        <f>IFERROR(VLOOKUP($H671,#REF!,12,FALSE),0)</f>
        <v>0</v>
      </c>
      <c r="AM671" s="34">
        <f>IFERROR(VLOOKUP($H671,#REF!,10,FALSE),0)</f>
        <v>0</v>
      </c>
      <c r="AN671" s="34">
        <f>IFERROR(VLOOKUP($H671,#REF!,11,FALSE),0)</f>
        <v>0</v>
      </c>
      <c r="AO671" s="42">
        <f>IFERROR(VLOOKUP($H671,#REF!,12,FALSE),0)</f>
        <v>0</v>
      </c>
      <c r="AP671" s="34">
        <f>IFERROR(VLOOKUP($H671,#REF!,10,FALSE),0)</f>
        <v>0</v>
      </c>
      <c r="AQ671" s="34">
        <f>IFERROR(VLOOKUP($H671,#REF!,11,FALSE),0)</f>
        <v>0</v>
      </c>
      <c r="AR671" s="42">
        <f>IFERROR(VLOOKUP($H671,#REF!,12,FALSE),0)</f>
        <v>0</v>
      </c>
      <c r="AS671" s="34">
        <f>IFERROR(VLOOKUP($H671,#REF!,13,FALSE),0)</f>
        <v>0</v>
      </c>
      <c r="AT671" s="34">
        <f>IFERROR(VLOOKUP($H671,#REF!,14,FALSE),0)</f>
        <v>0</v>
      </c>
      <c r="AU671" s="42">
        <f>IFERROR(VLOOKUP($H671,#REF!,15,FALSE),0)</f>
        <v>0</v>
      </c>
      <c r="AV671" s="34">
        <f>IFERROR(VLOOKUP($H671,#REF!,15,FALSE),0)</f>
        <v>0</v>
      </c>
      <c r="AW671" s="34">
        <f>IFERROR(VLOOKUP($H671,#REF!,16,FALSE),0)</f>
        <v>0</v>
      </c>
      <c r="AX671" s="42">
        <f>IFERROR(VLOOKUP($H671,#REF!,17,FALSE),0)</f>
        <v>0</v>
      </c>
    </row>
    <row r="672" spans="1:50" x14ac:dyDescent="0.3">
      <c r="A672" s="33" t="str">
        <f t="shared" si="40"/>
        <v/>
      </c>
      <c r="B672" s="33" t="str">
        <f>+'R&amp;E EXPORT'!B671</f>
        <v>Sewer Revenue Totals</v>
      </c>
      <c r="C672" t="str">
        <f>IFERROR(VLOOKUP(A672,'MCSJ Export'!A:C,3,FALSE),"")</f>
        <v/>
      </c>
      <c r="D672" s="37">
        <f t="shared" ca="1" si="41"/>
        <v>0</v>
      </c>
      <c r="E672" s="37">
        <f t="shared" ca="1" si="42"/>
        <v>0</v>
      </c>
      <c r="F672" s="37">
        <f t="shared" ca="1" si="43"/>
        <v>0</v>
      </c>
      <c r="G672" s="37"/>
      <c r="H672" s="33" t="str">
        <f>+'R&amp;E EXPORT'!A671</f>
        <v/>
      </c>
      <c r="I672" s="34">
        <f>IFERROR(VLOOKUP($H672,'Gen F Rev'!$A:$M,15,FALSE),0)</f>
        <v>0</v>
      </c>
      <c r="J672" s="34">
        <f>IFERROR(VLOOKUP($H672,'Gen F Rev'!$A:$M,16,FALSE),0)</f>
        <v>0</v>
      </c>
      <c r="K672" s="42">
        <f>IFERROR(VLOOKUP($H672,'Gen F Rev'!$A:$M,17,FALSE),0)</f>
        <v>0</v>
      </c>
      <c r="L672" s="34">
        <f>IFERROR(VLOOKUP($H672,'Gen F Exp'!$A:$E,15,FALSE),0)</f>
        <v>0</v>
      </c>
      <c r="M672" s="34">
        <f>IFERROR(VLOOKUP($H672,'Gen F Exp'!$A:$E,16,FALSE),0)</f>
        <v>0</v>
      </c>
      <c r="N672" s="42">
        <f>IFERROR(VLOOKUP($H672,'Gen F Exp'!$A:$E,17,FALSE),0)</f>
        <v>0</v>
      </c>
      <c r="O672" s="34">
        <f>IFERROR(VLOOKUP($H672,'Water F Rev'!$A:$L,15,FALSE),0)</f>
        <v>0</v>
      </c>
      <c r="P672" s="34">
        <f>IFERROR(VLOOKUP($H672,'Water F Rev'!$A:$L,16,FALSE),0)</f>
        <v>0</v>
      </c>
      <c r="Q672" s="42">
        <f>IFERROR(VLOOKUP($H672,'Water F Rev'!$A:$L,17,FALSE),0)</f>
        <v>0</v>
      </c>
      <c r="R672" s="34">
        <f>IFERROR(VLOOKUP($H672,'Water F Exp'!$A:$K,15,FALSE),0)</f>
        <v>0</v>
      </c>
      <c r="S672" s="34">
        <f>IFERROR(VLOOKUP($H672,'Water F Exp'!$A:$K,16,FALSE),0)</f>
        <v>0</v>
      </c>
      <c r="T672" s="42">
        <f>IFERROR(VLOOKUP($H672,'Water F Exp'!$A:$K,17,FALSE),0)</f>
        <v>0</v>
      </c>
      <c r="U672" s="34">
        <f ca="1">IFERROR(VLOOKUP($H672,'Sewer F Rev'!$A:$E,15,FALSE),0)</f>
        <v>0</v>
      </c>
      <c r="V672" s="34">
        <f ca="1">IFERROR(VLOOKUP($H672,'Sewer F Rev'!$A:$E,16,FALSE),0)</f>
        <v>0</v>
      </c>
      <c r="W672" s="42">
        <f ca="1">IFERROR(VLOOKUP($H672,'Sewer F Rev'!$A:$E,17,FALSE),0)</f>
        <v>0</v>
      </c>
      <c r="X672" s="34">
        <f>IFERROR(VLOOKUP($H672,'Sewer F Exp'!$A:$B,15,FALSE),0)</f>
        <v>0</v>
      </c>
      <c r="Y672" s="34">
        <f>IFERROR(VLOOKUP($H672,'Sewer F Exp'!$A:$B,16,FALSE),0)</f>
        <v>0</v>
      </c>
      <c r="Z672" s="42">
        <f>IFERROR(VLOOKUP($H672,'Sewer F Exp'!$A:$B,17,FALSE),0)</f>
        <v>0</v>
      </c>
      <c r="AA672" s="34">
        <f>IFERROR(VLOOKUP($H672,'Refuse F Rev'!$A:$E,15,FALSE),0)</f>
        <v>0</v>
      </c>
      <c r="AB672" s="34">
        <f>IFERROR(VLOOKUP($H672,'Refuse F Rev'!$A:$E,16,FALSE),0)</f>
        <v>0</v>
      </c>
      <c r="AC672" s="42">
        <f>IFERROR(VLOOKUP($H672,'Refuse F Rev'!$A:$E,17,FALSE),0)</f>
        <v>0</v>
      </c>
      <c r="AD672" s="34">
        <f>IFERROR(VLOOKUP($H672,'Refuse F Exp'!$A:$E,15,FALSE),0)</f>
        <v>0</v>
      </c>
      <c r="AE672" s="34">
        <f>IFERROR(VLOOKUP($H672,'Refuse F Exp'!$A:$E,16,FALSE),0)</f>
        <v>0</v>
      </c>
      <c r="AF672" s="42">
        <f>IFERROR(VLOOKUP($H672,'Refuse F Exp'!$A:$E,17,FALSE),0)</f>
        <v>0</v>
      </c>
      <c r="AG672" s="34">
        <f>IFERROR(VLOOKUP($H672,#REF!,10,FALSE),0)</f>
        <v>0</v>
      </c>
      <c r="AH672" s="34">
        <f>IFERROR(VLOOKUP($H672,#REF!,11,FALSE),0)</f>
        <v>0</v>
      </c>
      <c r="AI672" s="42">
        <f>IFERROR(VLOOKUP($H672,#REF!,12,FALSE),0)</f>
        <v>0</v>
      </c>
      <c r="AJ672" s="34">
        <f>IFERROR(VLOOKUP($H672,#REF!,10,FALSE),0)</f>
        <v>0</v>
      </c>
      <c r="AK672" s="34">
        <f>IFERROR(VLOOKUP($H672,#REF!,11,FALSE),0)</f>
        <v>0</v>
      </c>
      <c r="AL672" s="42">
        <f>IFERROR(VLOOKUP($H672,#REF!,12,FALSE),0)</f>
        <v>0</v>
      </c>
      <c r="AM672" s="34">
        <f>IFERROR(VLOOKUP($H672,#REF!,10,FALSE),0)</f>
        <v>0</v>
      </c>
      <c r="AN672" s="34">
        <f>IFERROR(VLOOKUP($H672,#REF!,11,FALSE),0)</f>
        <v>0</v>
      </c>
      <c r="AO672" s="42">
        <f>IFERROR(VLOOKUP($H672,#REF!,12,FALSE),0)</f>
        <v>0</v>
      </c>
      <c r="AP672" s="34">
        <f>IFERROR(VLOOKUP($H672,#REF!,10,FALSE),0)</f>
        <v>0</v>
      </c>
      <c r="AQ672" s="34">
        <f>IFERROR(VLOOKUP($H672,#REF!,11,FALSE),0)</f>
        <v>0</v>
      </c>
      <c r="AR672" s="42">
        <f>IFERROR(VLOOKUP($H672,#REF!,12,FALSE),0)</f>
        <v>0</v>
      </c>
      <c r="AS672" s="34">
        <f>IFERROR(VLOOKUP($H672,#REF!,13,FALSE),0)</f>
        <v>0</v>
      </c>
      <c r="AT672" s="34">
        <f>IFERROR(VLOOKUP($H672,#REF!,14,FALSE),0)</f>
        <v>0</v>
      </c>
      <c r="AU672" s="42">
        <f>IFERROR(VLOOKUP($H672,#REF!,15,FALSE),0)</f>
        <v>0</v>
      </c>
      <c r="AV672" s="34">
        <f>IFERROR(VLOOKUP($H672,#REF!,15,FALSE),0)</f>
        <v>0</v>
      </c>
      <c r="AW672" s="34">
        <f>IFERROR(VLOOKUP($H672,#REF!,16,FALSE),0)</f>
        <v>0</v>
      </c>
      <c r="AX672" s="42">
        <f>IFERROR(VLOOKUP($H672,#REF!,17,FALSE),0)</f>
        <v>0</v>
      </c>
    </row>
    <row r="673" spans="1:50" x14ac:dyDescent="0.3">
      <c r="A673" s="33" t="str">
        <f t="shared" si="40"/>
        <v/>
      </c>
      <c r="B673" s="33">
        <f>+'R&amp;E EXPORT'!B672</f>
        <v>0</v>
      </c>
      <c r="C673" t="str">
        <f>IFERROR(VLOOKUP(A673,'MCSJ Export'!A:C,3,FALSE),"")</f>
        <v/>
      </c>
      <c r="D673" s="37">
        <f t="shared" ca="1" si="41"/>
        <v>0</v>
      </c>
      <c r="E673" s="37">
        <f t="shared" ca="1" si="42"/>
        <v>0</v>
      </c>
      <c r="F673" s="37">
        <f t="shared" ca="1" si="43"/>
        <v>0</v>
      </c>
      <c r="G673" s="37"/>
      <c r="H673" s="33" t="str">
        <f>+'R&amp;E EXPORT'!A672</f>
        <v xml:space="preserve"> </v>
      </c>
      <c r="I673" s="34">
        <f>IFERROR(VLOOKUP($H673,'Gen F Rev'!$A:$M,15,FALSE),0)</f>
        <v>0</v>
      </c>
      <c r="J673" s="34">
        <f>IFERROR(VLOOKUP($H673,'Gen F Rev'!$A:$M,16,FALSE),0)</f>
        <v>0</v>
      </c>
      <c r="K673" s="42">
        <f>IFERROR(VLOOKUP($H673,'Gen F Rev'!$A:$M,17,FALSE),0)</f>
        <v>0</v>
      </c>
      <c r="L673" s="34">
        <f>IFERROR(VLOOKUP($H673,'Gen F Exp'!$A:$E,15,FALSE),0)</f>
        <v>0</v>
      </c>
      <c r="M673" s="34">
        <f>IFERROR(VLOOKUP($H673,'Gen F Exp'!$A:$E,16,FALSE),0)</f>
        <v>0</v>
      </c>
      <c r="N673" s="42">
        <f>IFERROR(VLOOKUP($H673,'Gen F Exp'!$A:$E,17,FALSE),0)</f>
        <v>0</v>
      </c>
      <c r="O673" s="34">
        <f>IFERROR(VLOOKUP($H673,'Water F Rev'!$A:$L,15,FALSE),0)</f>
        <v>0</v>
      </c>
      <c r="P673" s="34">
        <f>IFERROR(VLOOKUP($H673,'Water F Rev'!$A:$L,16,FALSE),0)</f>
        <v>0</v>
      </c>
      <c r="Q673" s="42">
        <f>IFERROR(VLOOKUP($H673,'Water F Rev'!$A:$L,17,FALSE),0)</f>
        <v>0</v>
      </c>
      <c r="R673" s="34">
        <f>IFERROR(VLOOKUP($H673,'Water F Exp'!$A:$K,15,FALSE),0)</f>
        <v>0</v>
      </c>
      <c r="S673" s="34">
        <f>IFERROR(VLOOKUP($H673,'Water F Exp'!$A:$K,16,FALSE),0)</f>
        <v>0</v>
      </c>
      <c r="T673" s="42">
        <f>IFERROR(VLOOKUP($H673,'Water F Exp'!$A:$K,17,FALSE),0)</f>
        <v>0</v>
      </c>
      <c r="U673" s="34">
        <f ca="1">IFERROR(VLOOKUP($H673,'Sewer F Rev'!$A:$E,15,FALSE),0)</f>
        <v>0</v>
      </c>
      <c r="V673" s="34">
        <f ca="1">IFERROR(VLOOKUP($H673,'Sewer F Rev'!$A:$E,16,FALSE),0)</f>
        <v>0</v>
      </c>
      <c r="W673" s="42">
        <f ca="1">IFERROR(VLOOKUP($H673,'Sewer F Rev'!$A:$E,17,FALSE),0)</f>
        <v>0</v>
      </c>
      <c r="X673" s="34">
        <f>IFERROR(VLOOKUP($H673,'Sewer F Exp'!$A:$B,15,FALSE),0)</f>
        <v>0</v>
      </c>
      <c r="Y673" s="34">
        <f>IFERROR(VLOOKUP($H673,'Sewer F Exp'!$A:$B,16,FALSE),0)</f>
        <v>0</v>
      </c>
      <c r="Z673" s="42">
        <f>IFERROR(VLOOKUP($H673,'Sewer F Exp'!$A:$B,17,FALSE),0)</f>
        <v>0</v>
      </c>
      <c r="AA673" s="34">
        <f>IFERROR(VLOOKUP($H673,'Refuse F Rev'!$A:$E,15,FALSE),0)</f>
        <v>0</v>
      </c>
      <c r="AB673" s="34">
        <f>IFERROR(VLOOKUP($H673,'Refuse F Rev'!$A:$E,16,FALSE),0)</f>
        <v>0</v>
      </c>
      <c r="AC673" s="42">
        <f>IFERROR(VLOOKUP($H673,'Refuse F Rev'!$A:$E,17,FALSE),0)</f>
        <v>0</v>
      </c>
      <c r="AD673" s="34">
        <f>IFERROR(VLOOKUP($H673,'Refuse F Exp'!$A:$E,15,FALSE),0)</f>
        <v>0</v>
      </c>
      <c r="AE673" s="34">
        <f>IFERROR(VLOOKUP($H673,'Refuse F Exp'!$A:$E,16,FALSE),0)</f>
        <v>0</v>
      </c>
      <c r="AF673" s="42">
        <f>IFERROR(VLOOKUP($H673,'Refuse F Exp'!$A:$E,17,FALSE),0)</f>
        <v>0</v>
      </c>
      <c r="AG673" s="34">
        <f>IFERROR(VLOOKUP($H673,#REF!,10,FALSE),0)</f>
        <v>0</v>
      </c>
      <c r="AH673" s="34">
        <f>IFERROR(VLOOKUP($H673,#REF!,11,FALSE),0)</f>
        <v>0</v>
      </c>
      <c r="AI673" s="42">
        <f>IFERROR(VLOOKUP($H673,#REF!,12,FALSE),0)</f>
        <v>0</v>
      </c>
      <c r="AJ673" s="34">
        <f>IFERROR(VLOOKUP($H673,#REF!,10,FALSE),0)</f>
        <v>0</v>
      </c>
      <c r="AK673" s="34">
        <f>IFERROR(VLOOKUP($H673,#REF!,11,FALSE),0)</f>
        <v>0</v>
      </c>
      <c r="AL673" s="42">
        <f>IFERROR(VLOOKUP($H673,#REF!,12,FALSE),0)</f>
        <v>0</v>
      </c>
      <c r="AM673" s="34">
        <f>IFERROR(VLOOKUP($H673,#REF!,10,FALSE),0)</f>
        <v>0</v>
      </c>
      <c r="AN673" s="34">
        <f>IFERROR(VLOOKUP($H673,#REF!,11,FALSE),0)</f>
        <v>0</v>
      </c>
      <c r="AO673" s="42">
        <f>IFERROR(VLOOKUP($H673,#REF!,12,FALSE),0)</f>
        <v>0</v>
      </c>
      <c r="AP673" s="34">
        <f>IFERROR(VLOOKUP($H673,#REF!,10,FALSE),0)</f>
        <v>0</v>
      </c>
      <c r="AQ673" s="34">
        <f>IFERROR(VLOOKUP($H673,#REF!,11,FALSE),0)</f>
        <v>0</v>
      </c>
      <c r="AR673" s="42">
        <f>IFERROR(VLOOKUP($H673,#REF!,12,FALSE),0)</f>
        <v>0</v>
      </c>
      <c r="AS673" s="34">
        <f>IFERROR(VLOOKUP($H673,#REF!,13,FALSE),0)</f>
        <v>0</v>
      </c>
      <c r="AT673" s="34">
        <f>IFERROR(VLOOKUP($H673,#REF!,14,FALSE),0)</f>
        <v>0</v>
      </c>
      <c r="AU673" s="42">
        <f>IFERROR(VLOOKUP($H673,#REF!,15,FALSE),0)</f>
        <v>0</v>
      </c>
      <c r="AV673" s="34">
        <f>IFERROR(VLOOKUP($H673,#REF!,15,FALSE),0)</f>
        <v>0</v>
      </c>
      <c r="AW673" s="34">
        <f>IFERROR(VLOOKUP($H673,#REF!,16,FALSE),0)</f>
        <v>0</v>
      </c>
      <c r="AX673" s="42">
        <f>IFERROR(VLOOKUP($H673,#REF!,17,FALSE),0)</f>
        <v>0</v>
      </c>
    </row>
    <row r="674" spans="1:50" x14ac:dyDescent="0.3">
      <c r="A674" s="33" t="str">
        <f t="shared" si="40"/>
        <v>G -1910-0-000</v>
      </c>
      <c r="B674" s="33" t="str">
        <f>+'R&amp;E EXPORT'!B673</f>
        <v>SWER-UNALLOCATED INSURANCE:</v>
      </c>
      <c r="C674" t="str">
        <f>IFERROR(VLOOKUP(A674,'MCSJ Export'!A:C,3,FALSE),"")</f>
        <v>Control</v>
      </c>
      <c r="D674" s="37">
        <f t="shared" ca="1" si="41"/>
        <v>0</v>
      </c>
      <c r="E674" s="37">
        <f t="shared" ca="1" si="42"/>
        <v>0</v>
      </c>
      <c r="F674" s="37">
        <f t="shared" ca="1" si="43"/>
        <v>0</v>
      </c>
      <c r="G674" s="37"/>
      <c r="H674" s="33" t="str">
        <f>+'R&amp;E EXPORT'!A673</f>
        <v>G -1910-0-000</v>
      </c>
      <c r="I674" s="34">
        <f>IFERROR(VLOOKUP($H674,'Gen F Rev'!$A:$M,15,FALSE),0)</f>
        <v>0</v>
      </c>
      <c r="J674" s="34">
        <f>IFERROR(VLOOKUP($H674,'Gen F Rev'!$A:$M,16,FALSE),0)</f>
        <v>0</v>
      </c>
      <c r="K674" s="42">
        <f>IFERROR(VLOOKUP($H674,'Gen F Rev'!$A:$M,17,FALSE),0)</f>
        <v>0</v>
      </c>
      <c r="L674" s="34">
        <f>IFERROR(VLOOKUP($H674,'Gen F Exp'!$A:$E,15,FALSE),0)</f>
        <v>0</v>
      </c>
      <c r="M674" s="34">
        <f>IFERROR(VLOOKUP($H674,'Gen F Exp'!$A:$E,16,FALSE),0)</f>
        <v>0</v>
      </c>
      <c r="N674" s="42">
        <f>IFERROR(VLOOKUP($H674,'Gen F Exp'!$A:$E,17,FALSE),0)</f>
        <v>0</v>
      </c>
      <c r="O674" s="34">
        <f>IFERROR(VLOOKUP($H674,'Water F Rev'!$A:$L,15,FALSE),0)</f>
        <v>0</v>
      </c>
      <c r="P674" s="34">
        <f>IFERROR(VLOOKUP($H674,'Water F Rev'!$A:$L,16,FALSE),0)</f>
        <v>0</v>
      </c>
      <c r="Q674" s="42">
        <f>IFERROR(VLOOKUP($H674,'Water F Rev'!$A:$L,17,FALSE),0)</f>
        <v>0</v>
      </c>
      <c r="R674" s="34">
        <f>IFERROR(VLOOKUP($H674,'Water F Exp'!$A:$K,15,FALSE),0)</f>
        <v>0</v>
      </c>
      <c r="S674" s="34">
        <f>IFERROR(VLOOKUP($H674,'Water F Exp'!$A:$K,16,FALSE),0)</f>
        <v>0</v>
      </c>
      <c r="T674" s="42">
        <f>IFERROR(VLOOKUP($H674,'Water F Exp'!$A:$K,17,FALSE),0)</f>
        <v>0</v>
      </c>
      <c r="U674" s="34">
        <f ca="1">IFERROR(VLOOKUP($H674,'Sewer F Rev'!$A:$E,15,FALSE),0)</f>
        <v>0</v>
      </c>
      <c r="V674" s="34">
        <f ca="1">IFERROR(VLOOKUP($H674,'Sewer F Rev'!$A:$E,16,FALSE),0)</f>
        <v>0</v>
      </c>
      <c r="W674" s="42">
        <f ca="1">IFERROR(VLOOKUP($H674,'Sewer F Rev'!$A:$E,17,FALSE),0)</f>
        <v>0</v>
      </c>
      <c r="X674" s="34">
        <f>IFERROR(VLOOKUP($H674,'Sewer F Exp'!$A:$B,15,FALSE),0)</f>
        <v>0</v>
      </c>
      <c r="Y674" s="34">
        <f>IFERROR(VLOOKUP($H674,'Sewer F Exp'!$A:$B,16,FALSE),0)</f>
        <v>0</v>
      </c>
      <c r="Z674" s="42">
        <f>IFERROR(VLOOKUP($H674,'Sewer F Exp'!$A:$B,17,FALSE),0)</f>
        <v>0</v>
      </c>
      <c r="AA674" s="34">
        <f>IFERROR(VLOOKUP($H674,'Refuse F Rev'!$A:$E,15,FALSE),0)</f>
        <v>0</v>
      </c>
      <c r="AB674" s="34">
        <f>IFERROR(VLOOKUP($H674,'Refuse F Rev'!$A:$E,16,FALSE),0)</f>
        <v>0</v>
      </c>
      <c r="AC674" s="42">
        <f>IFERROR(VLOOKUP($H674,'Refuse F Rev'!$A:$E,17,FALSE),0)</f>
        <v>0</v>
      </c>
      <c r="AD674" s="34">
        <f>IFERROR(VLOOKUP($H674,'Refuse F Exp'!$A:$E,15,FALSE),0)</f>
        <v>0</v>
      </c>
      <c r="AE674" s="34">
        <f>IFERROR(VLOOKUP($H674,'Refuse F Exp'!$A:$E,16,FALSE),0)</f>
        <v>0</v>
      </c>
      <c r="AF674" s="42">
        <f>IFERROR(VLOOKUP($H674,'Refuse F Exp'!$A:$E,17,FALSE),0)</f>
        <v>0</v>
      </c>
      <c r="AG674" s="34">
        <f>IFERROR(VLOOKUP($H674,#REF!,10,FALSE),0)</f>
        <v>0</v>
      </c>
      <c r="AH674" s="34">
        <f>IFERROR(VLOOKUP($H674,#REF!,11,FALSE),0)</f>
        <v>0</v>
      </c>
      <c r="AI674" s="42">
        <f>IFERROR(VLOOKUP($H674,#REF!,12,FALSE),0)</f>
        <v>0</v>
      </c>
      <c r="AJ674" s="34">
        <f>IFERROR(VLOOKUP($H674,#REF!,10,FALSE),0)</f>
        <v>0</v>
      </c>
      <c r="AK674" s="34">
        <f>IFERROR(VLOOKUP($H674,#REF!,11,FALSE),0)</f>
        <v>0</v>
      </c>
      <c r="AL674" s="42">
        <f>IFERROR(VLOOKUP($H674,#REF!,12,FALSE),0)</f>
        <v>0</v>
      </c>
      <c r="AM674" s="34">
        <f>IFERROR(VLOOKUP($H674,#REF!,10,FALSE),0)</f>
        <v>0</v>
      </c>
      <c r="AN674" s="34">
        <f>IFERROR(VLOOKUP($H674,#REF!,11,FALSE),0)</f>
        <v>0</v>
      </c>
      <c r="AO674" s="42">
        <f>IFERROR(VLOOKUP($H674,#REF!,12,FALSE),0)</f>
        <v>0</v>
      </c>
      <c r="AP674" s="34">
        <f>IFERROR(VLOOKUP($H674,#REF!,10,FALSE),0)</f>
        <v>0</v>
      </c>
      <c r="AQ674" s="34">
        <f>IFERROR(VLOOKUP($H674,#REF!,11,FALSE),0)</f>
        <v>0</v>
      </c>
      <c r="AR674" s="42">
        <f>IFERROR(VLOOKUP($H674,#REF!,12,FALSE),0)</f>
        <v>0</v>
      </c>
      <c r="AS674" s="34">
        <f>IFERROR(VLOOKUP($H674,#REF!,13,FALSE),0)</f>
        <v>0</v>
      </c>
      <c r="AT674" s="34">
        <f>IFERROR(VLOOKUP($H674,#REF!,14,FALSE),0)</f>
        <v>0</v>
      </c>
      <c r="AU674" s="42">
        <f>IFERROR(VLOOKUP($H674,#REF!,15,FALSE),0)</f>
        <v>0</v>
      </c>
      <c r="AV674" s="34">
        <f>IFERROR(VLOOKUP($H674,#REF!,15,FALSE),0)</f>
        <v>0</v>
      </c>
      <c r="AW674" s="34">
        <f>IFERROR(VLOOKUP($H674,#REF!,16,FALSE),0)</f>
        <v>0</v>
      </c>
      <c r="AX674" s="42">
        <f>IFERROR(VLOOKUP($H674,#REF!,17,FALSE),0)</f>
        <v>0</v>
      </c>
    </row>
    <row r="675" spans="1:50" x14ac:dyDescent="0.3">
      <c r="A675" s="33" t="str">
        <f t="shared" si="40"/>
        <v>G -1930-4-001</v>
      </c>
      <c r="B675" s="33" t="str">
        <f>+'R&amp;E EXPORT'!B674</f>
        <v>SEWER-JUDGEMENTS AND CLAIMS</v>
      </c>
      <c r="C675" t="str">
        <f>IFERROR(VLOOKUP(A675,'MCSJ Export'!A:C,3,FALSE),"")</f>
        <v/>
      </c>
      <c r="D675" s="37">
        <f t="shared" ca="1" si="41"/>
        <v>0</v>
      </c>
      <c r="E675" s="37">
        <f t="shared" ca="1" si="42"/>
        <v>0</v>
      </c>
      <c r="F675" s="37">
        <f t="shared" ca="1" si="43"/>
        <v>0</v>
      </c>
      <c r="G675" s="37"/>
      <c r="H675" s="33" t="str">
        <f>+'R&amp;E EXPORT'!A674</f>
        <v>G -1930-4-001</v>
      </c>
      <c r="I675" s="34">
        <f>IFERROR(VLOOKUP($H675,'Gen F Rev'!$A:$M,15,FALSE),0)</f>
        <v>0</v>
      </c>
      <c r="J675" s="34">
        <f>IFERROR(VLOOKUP($H675,'Gen F Rev'!$A:$M,16,FALSE),0)</f>
        <v>0</v>
      </c>
      <c r="K675" s="42">
        <f>IFERROR(VLOOKUP($H675,'Gen F Rev'!$A:$M,17,FALSE),0)</f>
        <v>0</v>
      </c>
      <c r="L675" s="34">
        <f>IFERROR(VLOOKUP($H675,'Gen F Exp'!$A:$E,15,FALSE),0)</f>
        <v>0</v>
      </c>
      <c r="M675" s="34">
        <f>IFERROR(VLOOKUP($H675,'Gen F Exp'!$A:$E,16,FALSE),0)</f>
        <v>0</v>
      </c>
      <c r="N675" s="42">
        <f>IFERROR(VLOOKUP($H675,'Gen F Exp'!$A:$E,17,FALSE),0)</f>
        <v>0</v>
      </c>
      <c r="O675" s="34">
        <f>IFERROR(VLOOKUP($H675,'Water F Rev'!$A:$L,15,FALSE),0)</f>
        <v>0</v>
      </c>
      <c r="P675" s="34">
        <f>IFERROR(VLOOKUP($H675,'Water F Rev'!$A:$L,16,FALSE),0)</f>
        <v>0</v>
      </c>
      <c r="Q675" s="42">
        <f>IFERROR(VLOOKUP($H675,'Water F Rev'!$A:$L,17,FALSE),0)</f>
        <v>0</v>
      </c>
      <c r="R675" s="34">
        <f>IFERROR(VLOOKUP($H675,'Water F Exp'!$A:$K,15,FALSE),0)</f>
        <v>0</v>
      </c>
      <c r="S675" s="34">
        <f>IFERROR(VLOOKUP($H675,'Water F Exp'!$A:$K,16,FALSE),0)</f>
        <v>0</v>
      </c>
      <c r="T675" s="42">
        <f>IFERROR(VLOOKUP($H675,'Water F Exp'!$A:$K,17,FALSE),0)</f>
        <v>0</v>
      </c>
      <c r="U675" s="34">
        <f ca="1">IFERROR(VLOOKUP($H675,'Sewer F Rev'!$A:$E,15,FALSE),0)</f>
        <v>0</v>
      </c>
      <c r="V675" s="34">
        <f ca="1">IFERROR(VLOOKUP($H675,'Sewer F Rev'!$A:$E,16,FALSE),0)</f>
        <v>0</v>
      </c>
      <c r="W675" s="42">
        <f ca="1">IFERROR(VLOOKUP($H675,'Sewer F Rev'!$A:$E,17,FALSE),0)</f>
        <v>0</v>
      </c>
      <c r="X675" s="34">
        <f>IFERROR(VLOOKUP($H675,'Sewer F Exp'!$A:$B,15,FALSE),0)</f>
        <v>0</v>
      </c>
      <c r="Y675" s="34">
        <f>IFERROR(VLOOKUP($H675,'Sewer F Exp'!$A:$B,16,FALSE),0)</f>
        <v>0</v>
      </c>
      <c r="Z675" s="42">
        <f>IFERROR(VLOOKUP($H675,'Sewer F Exp'!$A:$B,17,FALSE),0)</f>
        <v>0</v>
      </c>
      <c r="AA675" s="34">
        <f>IFERROR(VLOOKUP($H675,'Refuse F Rev'!$A:$E,15,FALSE),0)</f>
        <v>0</v>
      </c>
      <c r="AB675" s="34">
        <f>IFERROR(VLOOKUP($H675,'Refuse F Rev'!$A:$E,16,FALSE),0)</f>
        <v>0</v>
      </c>
      <c r="AC675" s="42">
        <f>IFERROR(VLOOKUP($H675,'Refuse F Rev'!$A:$E,17,FALSE),0)</f>
        <v>0</v>
      </c>
      <c r="AD675" s="34">
        <f>IFERROR(VLOOKUP($H675,'Refuse F Exp'!$A:$E,15,FALSE),0)</f>
        <v>0</v>
      </c>
      <c r="AE675" s="34">
        <f>IFERROR(VLOOKUP($H675,'Refuse F Exp'!$A:$E,16,FALSE),0)</f>
        <v>0</v>
      </c>
      <c r="AF675" s="42">
        <f>IFERROR(VLOOKUP($H675,'Refuse F Exp'!$A:$E,17,FALSE),0)</f>
        <v>0</v>
      </c>
      <c r="AG675" s="34">
        <f>IFERROR(VLOOKUP($H675,#REF!,10,FALSE),0)</f>
        <v>0</v>
      </c>
      <c r="AH675" s="34">
        <f>IFERROR(VLOOKUP($H675,#REF!,11,FALSE),0)</f>
        <v>0</v>
      </c>
      <c r="AI675" s="42">
        <f>IFERROR(VLOOKUP($H675,#REF!,12,FALSE),0)</f>
        <v>0</v>
      </c>
      <c r="AJ675" s="34">
        <f>IFERROR(VLOOKUP($H675,#REF!,10,FALSE),0)</f>
        <v>0</v>
      </c>
      <c r="AK675" s="34">
        <f>IFERROR(VLOOKUP($H675,#REF!,11,FALSE),0)</f>
        <v>0</v>
      </c>
      <c r="AL675" s="42">
        <f>IFERROR(VLOOKUP($H675,#REF!,12,FALSE),0)</f>
        <v>0</v>
      </c>
      <c r="AM675" s="34">
        <f>IFERROR(VLOOKUP($H675,#REF!,10,FALSE),0)</f>
        <v>0</v>
      </c>
      <c r="AN675" s="34">
        <f>IFERROR(VLOOKUP($H675,#REF!,11,FALSE),0)</f>
        <v>0</v>
      </c>
      <c r="AO675" s="42">
        <f>IFERROR(VLOOKUP($H675,#REF!,12,FALSE),0)</f>
        <v>0</v>
      </c>
      <c r="AP675" s="34">
        <f>IFERROR(VLOOKUP($H675,#REF!,10,FALSE),0)</f>
        <v>0</v>
      </c>
      <c r="AQ675" s="34">
        <f>IFERROR(VLOOKUP($H675,#REF!,11,FALSE),0)</f>
        <v>0</v>
      </c>
      <c r="AR675" s="42">
        <f>IFERROR(VLOOKUP($H675,#REF!,12,FALSE),0)</f>
        <v>0</v>
      </c>
      <c r="AS675" s="34">
        <f>IFERROR(VLOOKUP($H675,#REF!,13,FALSE),0)</f>
        <v>0</v>
      </c>
      <c r="AT675" s="34">
        <f>IFERROR(VLOOKUP($H675,#REF!,14,FALSE),0)</f>
        <v>0</v>
      </c>
      <c r="AU675" s="42">
        <f>IFERROR(VLOOKUP($H675,#REF!,15,FALSE),0)</f>
        <v>0</v>
      </c>
      <c r="AV675" s="34">
        <f>IFERROR(VLOOKUP($H675,#REF!,15,FALSE),0)</f>
        <v>0</v>
      </c>
      <c r="AW675" s="34">
        <f>IFERROR(VLOOKUP($H675,#REF!,16,FALSE),0)</f>
        <v>0</v>
      </c>
      <c r="AX675" s="42">
        <f>IFERROR(VLOOKUP($H675,#REF!,17,FALSE),0)</f>
        <v>0</v>
      </c>
    </row>
    <row r="676" spans="1:50" x14ac:dyDescent="0.3">
      <c r="A676" s="33" t="str">
        <f t="shared" si="40"/>
        <v>G -8120-0-000</v>
      </c>
      <c r="B676" s="33" t="str">
        <f>+'R&amp;E EXPORT'!B675</f>
        <v>SEWER DEPT:</v>
      </c>
      <c r="C676" t="str">
        <f>IFERROR(VLOOKUP(A676,'MCSJ Export'!A:C,3,FALSE),"")</f>
        <v>Control</v>
      </c>
      <c r="D676" s="37">
        <f t="shared" ca="1" si="41"/>
        <v>0</v>
      </c>
      <c r="E676" s="37">
        <f t="shared" ca="1" si="42"/>
        <v>0</v>
      </c>
      <c r="F676" s="37">
        <f t="shared" ca="1" si="43"/>
        <v>0</v>
      </c>
      <c r="G676" s="37"/>
      <c r="H676" s="33" t="str">
        <f>+'R&amp;E EXPORT'!A675</f>
        <v>G -8120-0-000</v>
      </c>
      <c r="I676" s="34">
        <f>IFERROR(VLOOKUP($H676,'Gen F Rev'!$A:$M,15,FALSE),0)</f>
        <v>0</v>
      </c>
      <c r="J676" s="34">
        <f>IFERROR(VLOOKUP($H676,'Gen F Rev'!$A:$M,16,FALSE),0)</f>
        <v>0</v>
      </c>
      <c r="K676" s="42">
        <f>IFERROR(VLOOKUP($H676,'Gen F Rev'!$A:$M,17,FALSE),0)</f>
        <v>0</v>
      </c>
      <c r="L676" s="34">
        <f>IFERROR(VLOOKUP($H676,'Gen F Exp'!$A:$E,15,FALSE),0)</f>
        <v>0</v>
      </c>
      <c r="M676" s="34">
        <f>IFERROR(VLOOKUP($H676,'Gen F Exp'!$A:$E,16,FALSE),0)</f>
        <v>0</v>
      </c>
      <c r="N676" s="42">
        <f>IFERROR(VLOOKUP($H676,'Gen F Exp'!$A:$E,17,FALSE),0)</f>
        <v>0</v>
      </c>
      <c r="O676" s="34">
        <f>IFERROR(VLOOKUP($H676,'Water F Rev'!$A:$L,15,FALSE),0)</f>
        <v>0</v>
      </c>
      <c r="P676" s="34">
        <f>IFERROR(VLOOKUP($H676,'Water F Rev'!$A:$L,16,FALSE),0)</f>
        <v>0</v>
      </c>
      <c r="Q676" s="42">
        <f>IFERROR(VLOOKUP($H676,'Water F Rev'!$A:$L,17,FALSE),0)</f>
        <v>0</v>
      </c>
      <c r="R676" s="34">
        <f>IFERROR(VLOOKUP($H676,'Water F Exp'!$A:$K,15,FALSE),0)</f>
        <v>0</v>
      </c>
      <c r="S676" s="34">
        <f>IFERROR(VLOOKUP($H676,'Water F Exp'!$A:$K,16,FALSE),0)</f>
        <v>0</v>
      </c>
      <c r="T676" s="42">
        <f>IFERROR(VLOOKUP($H676,'Water F Exp'!$A:$K,17,FALSE),0)</f>
        <v>0</v>
      </c>
      <c r="U676" s="34">
        <f ca="1">IFERROR(VLOOKUP($H676,'Sewer F Rev'!$A:$E,15,FALSE),0)</f>
        <v>0</v>
      </c>
      <c r="V676" s="34">
        <f ca="1">IFERROR(VLOOKUP($H676,'Sewer F Rev'!$A:$E,16,FALSE),0)</f>
        <v>0</v>
      </c>
      <c r="W676" s="42">
        <f ca="1">IFERROR(VLOOKUP($H676,'Sewer F Rev'!$A:$E,17,FALSE),0)</f>
        <v>0</v>
      </c>
      <c r="X676" s="34">
        <f>IFERROR(VLOOKUP($H676,'Sewer F Exp'!$A:$B,15,FALSE),0)</f>
        <v>0</v>
      </c>
      <c r="Y676" s="34">
        <f>IFERROR(VLOOKUP($H676,'Sewer F Exp'!$A:$B,16,FALSE),0)</f>
        <v>0</v>
      </c>
      <c r="Z676" s="42">
        <f>IFERROR(VLOOKUP($H676,'Sewer F Exp'!$A:$B,17,FALSE),0)</f>
        <v>0</v>
      </c>
      <c r="AA676" s="34">
        <f>IFERROR(VLOOKUP($H676,'Refuse F Rev'!$A:$E,15,FALSE),0)</f>
        <v>0</v>
      </c>
      <c r="AB676" s="34">
        <f>IFERROR(VLOOKUP($H676,'Refuse F Rev'!$A:$E,16,FALSE),0)</f>
        <v>0</v>
      </c>
      <c r="AC676" s="42">
        <f>IFERROR(VLOOKUP($H676,'Refuse F Rev'!$A:$E,17,FALSE),0)</f>
        <v>0</v>
      </c>
      <c r="AD676" s="34">
        <f>IFERROR(VLOOKUP($H676,'Refuse F Exp'!$A:$E,15,FALSE),0)</f>
        <v>0</v>
      </c>
      <c r="AE676" s="34">
        <f>IFERROR(VLOOKUP($H676,'Refuse F Exp'!$A:$E,16,FALSE),0)</f>
        <v>0</v>
      </c>
      <c r="AF676" s="42">
        <f>IFERROR(VLOOKUP($H676,'Refuse F Exp'!$A:$E,17,FALSE),0)</f>
        <v>0</v>
      </c>
      <c r="AG676" s="34">
        <f>IFERROR(VLOOKUP($H676,#REF!,10,FALSE),0)</f>
        <v>0</v>
      </c>
      <c r="AH676" s="34">
        <f>IFERROR(VLOOKUP($H676,#REF!,11,FALSE),0)</f>
        <v>0</v>
      </c>
      <c r="AI676" s="42">
        <f>IFERROR(VLOOKUP($H676,#REF!,12,FALSE),0)</f>
        <v>0</v>
      </c>
      <c r="AJ676" s="34">
        <f>IFERROR(VLOOKUP($H676,#REF!,10,FALSE),0)</f>
        <v>0</v>
      </c>
      <c r="AK676" s="34">
        <f>IFERROR(VLOOKUP($H676,#REF!,11,FALSE),0)</f>
        <v>0</v>
      </c>
      <c r="AL676" s="42">
        <f>IFERROR(VLOOKUP($H676,#REF!,12,FALSE),0)</f>
        <v>0</v>
      </c>
      <c r="AM676" s="34">
        <f>IFERROR(VLOOKUP($H676,#REF!,10,FALSE),0)</f>
        <v>0</v>
      </c>
      <c r="AN676" s="34">
        <f>IFERROR(VLOOKUP($H676,#REF!,11,FALSE),0)</f>
        <v>0</v>
      </c>
      <c r="AO676" s="42">
        <f>IFERROR(VLOOKUP($H676,#REF!,12,FALSE),0)</f>
        <v>0</v>
      </c>
      <c r="AP676" s="34">
        <f>IFERROR(VLOOKUP($H676,#REF!,10,FALSE),0)</f>
        <v>0</v>
      </c>
      <c r="AQ676" s="34">
        <f>IFERROR(VLOOKUP($H676,#REF!,11,FALSE),0)</f>
        <v>0</v>
      </c>
      <c r="AR676" s="42">
        <f>IFERROR(VLOOKUP($H676,#REF!,12,FALSE),0)</f>
        <v>0</v>
      </c>
      <c r="AS676" s="34">
        <f>IFERROR(VLOOKUP($H676,#REF!,13,FALSE),0)</f>
        <v>0</v>
      </c>
      <c r="AT676" s="34">
        <f>IFERROR(VLOOKUP($H676,#REF!,14,FALSE),0)</f>
        <v>0</v>
      </c>
      <c r="AU676" s="42">
        <f>IFERROR(VLOOKUP($H676,#REF!,15,FALSE),0)</f>
        <v>0</v>
      </c>
      <c r="AV676" s="34">
        <f>IFERROR(VLOOKUP($H676,#REF!,15,FALSE),0)</f>
        <v>0</v>
      </c>
      <c r="AW676" s="34">
        <f>IFERROR(VLOOKUP($H676,#REF!,16,FALSE),0)</f>
        <v>0</v>
      </c>
      <c r="AX676" s="42">
        <f>IFERROR(VLOOKUP($H676,#REF!,17,FALSE),0)</f>
        <v>0</v>
      </c>
    </row>
    <row r="677" spans="1:50" x14ac:dyDescent="0.3">
      <c r="A677" s="33" t="str">
        <f t="shared" si="40"/>
        <v>G -8120-1-000</v>
      </c>
      <c r="B677" s="33" t="str">
        <f>+'R&amp;E EXPORT'!B676</f>
        <v>SEWER PERSONAL SERVICES</v>
      </c>
      <c r="C677" t="str">
        <f>IFERROR(VLOOKUP(A677,'MCSJ Export'!A:C,3,FALSE),"")</f>
        <v>Sub Account</v>
      </c>
      <c r="D677" s="37">
        <f t="shared" ca="1" si="41"/>
        <v>0</v>
      </c>
      <c r="E677" s="37">
        <f t="shared" ca="1" si="42"/>
        <v>0</v>
      </c>
      <c r="F677" s="37">
        <f t="shared" ca="1" si="43"/>
        <v>0</v>
      </c>
      <c r="G677" s="37"/>
      <c r="H677" s="33" t="str">
        <f>+'R&amp;E EXPORT'!A676</f>
        <v>G -8120-1-000</v>
      </c>
      <c r="I677" s="34">
        <f>IFERROR(VLOOKUP($H677,'Gen F Rev'!$A:$M,15,FALSE),0)</f>
        <v>0</v>
      </c>
      <c r="J677" s="34">
        <f>IFERROR(VLOOKUP($H677,'Gen F Rev'!$A:$M,16,FALSE),0)</f>
        <v>0</v>
      </c>
      <c r="K677" s="42">
        <f>IFERROR(VLOOKUP($H677,'Gen F Rev'!$A:$M,17,FALSE),0)</f>
        <v>0</v>
      </c>
      <c r="L677" s="34">
        <f>IFERROR(VLOOKUP($H677,'Gen F Exp'!$A:$E,15,FALSE),0)</f>
        <v>0</v>
      </c>
      <c r="M677" s="34">
        <f>IFERROR(VLOOKUP($H677,'Gen F Exp'!$A:$E,16,FALSE),0)</f>
        <v>0</v>
      </c>
      <c r="N677" s="42">
        <f>IFERROR(VLOOKUP($H677,'Gen F Exp'!$A:$E,17,FALSE),0)</f>
        <v>0</v>
      </c>
      <c r="O677" s="34">
        <f>IFERROR(VLOOKUP($H677,'Water F Rev'!$A:$L,15,FALSE),0)</f>
        <v>0</v>
      </c>
      <c r="P677" s="34">
        <f>IFERROR(VLOOKUP($H677,'Water F Rev'!$A:$L,16,FALSE),0)</f>
        <v>0</v>
      </c>
      <c r="Q677" s="42">
        <f>IFERROR(VLOOKUP($H677,'Water F Rev'!$A:$L,17,FALSE),0)</f>
        <v>0</v>
      </c>
      <c r="R677" s="34">
        <f>IFERROR(VLOOKUP($H677,'Water F Exp'!$A:$K,15,FALSE),0)</f>
        <v>0</v>
      </c>
      <c r="S677" s="34">
        <f>IFERROR(VLOOKUP($H677,'Water F Exp'!$A:$K,16,FALSE),0)</f>
        <v>0</v>
      </c>
      <c r="T677" s="42">
        <f>IFERROR(VLOOKUP($H677,'Water F Exp'!$A:$K,17,FALSE),0)</f>
        <v>0</v>
      </c>
      <c r="U677" s="34">
        <f ca="1">IFERROR(VLOOKUP($H677,'Sewer F Rev'!$A:$E,15,FALSE),0)</f>
        <v>0</v>
      </c>
      <c r="V677" s="34">
        <f ca="1">IFERROR(VLOOKUP($H677,'Sewer F Rev'!$A:$E,16,FALSE),0)</f>
        <v>0</v>
      </c>
      <c r="W677" s="42">
        <f ca="1">IFERROR(VLOOKUP($H677,'Sewer F Rev'!$A:$E,17,FALSE),0)</f>
        <v>0</v>
      </c>
      <c r="X677" s="34">
        <f>IFERROR(VLOOKUP($H677,'Sewer F Exp'!$A:$B,15,FALSE),0)</f>
        <v>0</v>
      </c>
      <c r="Y677" s="34">
        <f>IFERROR(VLOOKUP($H677,'Sewer F Exp'!$A:$B,16,FALSE),0)</f>
        <v>0</v>
      </c>
      <c r="Z677" s="42">
        <f>IFERROR(VLOOKUP($H677,'Sewer F Exp'!$A:$B,17,FALSE),0)</f>
        <v>0</v>
      </c>
      <c r="AA677" s="34">
        <f>IFERROR(VLOOKUP($H677,'Refuse F Rev'!$A:$E,15,FALSE),0)</f>
        <v>0</v>
      </c>
      <c r="AB677" s="34">
        <f>IFERROR(VLOOKUP($H677,'Refuse F Rev'!$A:$E,16,FALSE),0)</f>
        <v>0</v>
      </c>
      <c r="AC677" s="42">
        <f>IFERROR(VLOOKUP($H677,'Refuse F Rev'!$A:$E,17,FALSE),0)</f>
        <v>0</v>
      </c>
      <c r="AD677" s="34">
        <f>IFERROR(VLOOKUP($H677,'Refuse F Exp'!$A:$E,15,FALSE),0)</f>
        <v>0</v>
      </c>
      <c r="AE677" s="34">
        <f>IFERROR(VLOOKUP($H677,'Refuse F Exp'!$A:$E,16,FALSE),0)</f>
        <v>0</v>
      </c>
      <c r="AF677" s="42">
        <f>IFERROR(VLOOKUP($H677,'Refuse F Exp'!$A:$E,17,FALSE),0)</f>
        <v>0</v>
      </c>
      <c r="AG677" s="34">
        <f>IFERROR(VLOOKUP($H677,#REF!,10,FALSE),0)</f>
        <v>0</v>
      </c>
      <c r="AH677" s="34">
        <f>IFERROR(VLOOKUP($H677,#REF!,11,FALSE),0)</f>
        <v>0</v>
      </c>
      <c r="AI677" s="42">
        <f>IFERROR(VLOOKUP($H677,#REF!,12,FALSE),0)</f>
        <v>0</v>
      </c>
      <c r="AJ677" s="34">
        <f>IFERROR(VLOOKUP($H677,#REF!,10,FALSE),0)</f>
        <v>0</v>
      </c>
      <c r="AK677" s="34">
        <f>IFERROR(VLOOKUP($H677,#REF!,11,FALSE),0)</f>
        <v>0</v>
      </c>
      <c r="AL677" s="42">
        <f>IFERROR(VLOOKUP($H677,#REF!,12,FALSE),0)</f>
        <v>0</v>
      </c>
      <c r="AM677" s="34">
        <f>IFERROR(VLOOKUP($H677,#REF!,10,FALSE),0)</f>
        <v>0</v>
      </c>
      <c r="AN677" s="34">
        <f>IFERROR(VLOOKUP($H677,#REF!,11,FALSE),0)</f>
        <v>0</v>
      </c>
      <c r="AO677" s="42">
        <f>IFERROR(VLOOKUP($H677,#REF!,12,FALSE),0)</f>
        <v>0</v>
      </c>
      <c r="AP677" s="34">
        <f>IFERROR(VLOOKUP($H677,#REF!,10,FALSE),0)</f>
        <v>0</v>
      </c>
      <c r="AQ677" s="34">
        <f>IFERROR(VLOOKUP($H677,#REF!,11,FALSE),0)</f>
        <v>0</v>
      </c>
      <c r="AR677" s="42">
        <f>IFERROR(VLOOKUP($H677,#REF!,12,FALSE),0)</f>
        <v>0</v>
      </c>
      <c r="AS677" s="34">
        <f>IFERROR(VLOOKUP($H677,#REF!,13,FALSE),0)</f>
        <v>0</v>
      </c>
      <c r="AT677" s="34">
        <f>IFERROR(VLOOKUP($H677,#REF!,14,FALSE),0)</f>
        <v>0</v>
      </c>
      <c r="AU677" s="42">
        <f>IFERROR(VLOOKUP($H677,#REF!,15,FALSE),0)</f>
        <v>0</v>
      </c>
      <c r="AV677" s="34">
        <f>IFERROR(VLOOKUP($H677,#REF!,15,FALSE),0)</f>
        <v>0</v>
      </c>
      <c r="AW677" s="34">
        <f>IFERROR(VLOOKUP($H677,#REF!,16,FALSE),0)</f>
        <v>0</v>
      </c>
      <c r="AX677" s="42">
        <f>IFERROR(VLOOKUP($H677,#REF!,17,FALSE),0)</f>
        <v>0</v>
      </c>
    </row>
    <row r="678" spans="1:50" x14ac:dyDescent="0.3">
      <c r="A678" s="33" t="str">
        <f t="shared" si="40"/>
        <v>G -8120-2-114</v>
      </c>
      <c r="B678" s="33" t="str">
        <f>+'R&amp;E EXPORT'!B677</f>
        <v>SEWER-EQUIP-COMPUTER EQUIP &amp; SFTWR</v>
      </c>
      <c r="C678" t="str">
        <f>IFERROR(VLOOKUP(A678,'MCSJ Export'!A:C,3,FALSE),"")</f>
        <v>Sub Account</v>
      </c>
      <c r="D678" s="37">
        <f t="shared" ca="1" si="41"/>
        <v>0</v>
      </c>
      <c r="E678" s="37">
        <f t="shared" ca="1" si="42"/>
        <v>0</v>
      </c>
      <c r="F678" s="37">
        <f t="shared" ca="1" si="43"/>
        <v>0</v>
      </c>
      <c r="G678" s="37"/>
      <c r="H678" s="33" t="str">
        <f>+'R&amp;E EXPORT'!A677</f>
        <v>G -8120-2-114</v>
      </c>
      <c r="I678" s="34">
        <f>IFERROR(VLOOKUP($H678,'Gen F Rev'!$A:$M,15,FALSE),0)</f>
        <v>0</v>
      </c>
      <c r="J678" s="34">
        <f>IFERROR(VLOOKUP($H678,'Gen F Rev'!$A:$M,16,FALSE),0)</f>
        <v>0</v>
      </c>
      <c r="K678" s="42">
        <f>IFERROR(VLOOKUP($H678,'Gen F Rev'!$A:$M,17,FALSE),0)</f>
        <v>0</v>
      </c>
      <c r="L678" s="34">
        <f>IFERROR(VLOOKUP($H678,'Gen F Exp'!$A:$E,15,FALSE),0)</f>
        <v>0</v>
      </c>
      <c r="M678" s="34">
        <f>IFERROR(VLOOKUP($H678,'Gen F Exp'!$A:$E,16,FALSE),0)</f>
        <v>0</v>
      </c>
      <c r="N678" s="42">
        <f>IFERROR(VLOOKUP($H678,'Gen F Exp'!$A:$E,17,FALSE),0)</f>
        <v>0</v>
      </c>
      <c r="O678" s="34">
        <f>IFERROR(VLOOKUP($H678,'Water F Rev'!$A:$L,15,FALSE),0)</f>
        <v>0</v>
      </c>
      <c r="P678" s="34">
        <f>IFERROR(VLOOKUP($H678,'Water F Rev'!$A:$L,16,FALSE),0)</f>
        <v>0</v>
      </c>
      <c r="Q678" s="42">
        <f>IFERROR(VLOOKUP($H678,'Water F Rev'!$A:$L,17,FALSE),0)</f>
        <v>0</v>
      </c>
      <c r="R678" s="34">
        <f>IFERROR(VLOOKUP($H678,'Water F Exp'!$A:$K,15,FALSE),0)</f>
        <v>0</v>
      </c>
      <c r="S678" s="34">
        <f>IFERROR(VLOOKUP($H678,'Water F Exp'!$A:$K,16,FALSE),0)</f>
        <v>0</v>
      </c>
      <c r="T678" s="42">
        <f>IFERROR(VLOOKUP($H678,'Water F Exp'!$A:$K,17,FALSE),0)</f>
        <v>0</v>
      </c>
      <c r="U678" s="34">
        <f ca="1">IFERROR(VLOOKUP($H678,'Sewer F Rev'!$A:$E,15,FALSE),0)</f>
        <v>0</v>
      </c>
      <c r="V678" s="34">
        <f ca="1">IFERROR(VLOOKUP($H678,'Sewer F Rev'!$A:$E,16,FALSE),0)</f>
        <v>0</v>
      </c>
      <c r="W678" s="42">
        <f ca="1">IFERROR(VLOOKUP($H678,'Sewer F Rev'!$A:$E,17,FALSE),0)</f>
        <v>0</v>
      </c>
      <c r="X678" s="34">
        <f>IFERROR(VLOOKUP($H678,'Sewer F Exp'!$A:$B,15,FALSE),0)</f>
        <v>0</v>
      </c>
      <c r="Y678" s="34">
        <f>IFERROR(VLOOKUP($H678,'Sewer F Exp'!$A:$B,16,FALSE),0)</f>
        <v>0</v>
      </c>
      <c r="Z678" s="42">
        <f>IFERROR(VLOOKUP($H678,'Sewer F Exp'!$A:$B,17,FALSE),0)</f>
        <v>0</v>
      </c>
      <c r="AA678" s="34">
        <f>IFERROR(VLOOKUP($H678,'Refuse F Rev'!$A:$E,15,FALSE),0)</f>
        <v>0</v>
      </c>
      <c r="AB678" s="34">
        <f>IFERROR(VLOOKUP($H678,'Refuse F Rev'!$A:$E,16,FALSE),0)</f>
        <v>0</v>
      </c>
      <c r="AC678" s="42">
        <f>IFERROR(VLOOKUP($H678,'Refuse F Rev'!$A:$E,17,FALSE),0)</f>
        <v>0</v>
      </c>
      <c r="AD678" s="34">
        <f>IFERROR(VLOOKUP($H678,'Refuse F Exp'!$A:$E,15,FALSE),0)</f>
        <v>0</v>
      </c>
      <c r="AE678" s="34">
        <f>IFERROR(VLOOKUP($H678,'Refuse F Exp'!$A:$E,16,FALSE),0)</f>
        <v>0</v>
      </c>
      <c r="AF678" s="42">
        <f>IFERROR(VLOOKUP($H678,'Refuse F Exp'!$A:$E,17,FALSE),0)</f>
        <v>0</v>
      </c>
      <c r="AG678" s="34">
        <f>IFERROR(VLOOKUP($H678,#REF!,10,FALSE),0)</f>
        <v>0</v>
      </c>
      <c r="AH678" s="34">
        <f>IFERROR(VLOOKUP($H678,#REF!,11,FALSE),0)</f>
        <v>0</v>
      </c>
      <c r="AI678" s="42">
        <f>IFERROR(VLOOKUP($H678,#REF!,12,FALSE),0)</f>
        <v>0</v>
      </c>
      <c r="AJ678" s="34">
        <f>IFERROR(VLOOKUP($H678,#REF!,10,FALSE),0)</f>
        <v>0</v>
      </c>
      <c r="AK678" s="34">
        <f>IFERROR(VLOOKUP($H678,#REF!,11,FALSE),0)</f>
        <v>0</v>
      </c>
      <c r="AL678" s="42">
        <f>IFERROR(VLOOKUP($H678,#REF!,12,FALSE),0)</f>
        <v>0</v>
      </c>
      <c r="AM678" s="34">
        <f>IFERROR(VLOOKUP($H678,#REF!,10,FALSE),0)</f>
        <v>0</v>
      </c>
      <c r="AN678" s="34">
        <f>IFERROR(VLOOKUP($H678,#REF!,11,FALSE),0)</f>
        <v>0</v>
      </c>
      <c r="AO678" s="42">
        <f>IFERROR(VLOOKUP($H678,#REF!,12,FALSE),0)</f>
        <v>0</v>
      </c>
      <c r="AP678" s="34">
        <f>IFERROR(VLOOKUP($H678,#REF!,10,FALSE),0)</f>
        <v>0</v>
      </c>
      <c r="AQ678" s="34">
        <f>IFERROR(VLOOKUP($H678,#REF!,11,FALSE),0)</f>
        <v>0</v>
      </c>
      <c r="AR678" s="42">
        <f>IFERROR(VLOOKUP($H678,#REF!,12,FALSE),0)</f>
        <v>0</v>
      </c>
      <c r="AS678" s="34">
        <f>IFERROR(VLOOKUP($H678,#REF!,13,FALSE),0)</f>
        <v>0</v>
      </c>
      <c r="AT678" s="34">
        <f>IFERROR(VLOOKUP($H678,#REF!,14,FALSE),0)</f>
        <v>0</v>
      </c>
      <c r="AU678" s="42">
        <f>IFERROR(VLOOKUP($H678,#REF!,15,FALSE),0)</f>
        <v>0</v>
      </c>
      <c r="AV678" s="34">
        <f>IFERROR(VLOOKUP($H678,#REF!,15,FALSE),0)</f>
        <v>0</v>
      </c>
      <c r="AW678" s="34">
        <f>IFERROR(VLOOKUP($H678,#REF!,16,FALSE),0)</f>
        <v>0</v>
      </c>
      <c r="AX678" s="42">
        <f>IFERROR(VLOOKUP($H678,#REF!,17,FALSE),0)</f>
        <v>0</v>
      </c>
    </row>
    <row r="679" spans="1:50" x14ac:dyDescent="0.3">
      <c r="A679" s="33" t="str">
        <f t="shared" si="40"/>
        <v>G -8120-2-262</v>
      </c>
      <c r="B679" s="33" t="str">
        <f>+'R&amp;E EXPORT'!B678</f>
        <v>SEWER-EQUIP-SMALL TOOLS</v>
      </c>
      <c r="C679" t="str">
        <f>IFERROR(VLOOKUP(A679,'MCSJ Export'!A:C,3,FALSE),"")</f>
        <v>Sub Account</v>
      </c>
      <c r="D679" s="37">
        <f t="shared" ca="1" si="41"/>
        <v>0</v>
      </c>
      <c r="E679" s="37">
        <f t="shared" ca="1" si="42"/>
        <v>0</v>
      </c>
      <c r="F679" s="37">
        <f t="shared" ca="1" si="43"/>
        <v>0</v>
      </c>
      <c r="G679" s="37"/>
      <c r="H679" s="33" t="str">
        <f>+'R&amp;E EXPORT'!A678</f>
        <v>G -8120-2-262</v>
      </c>
      <c r="I679" s="34">
        <f>IFERROR(VLOOKUP($H679,'Gen F Rev'!$A:$M,15,FALSE),0)</f>
        <v>0</v>
      </c>
      <c r="J679" s="34">
        <f>IFERROR(VLOOKUP($H679,'Gen F Rev'!$A:$M,16,FALSE),0)</f>
        <v>0</v>
      </c>
      <c r="K679" s="42">
        <f>IFERROR(VLOOKUP($H679,'Gen F Rev'!$A:$M,17,FALSE),0)</f>
        <v>0</v>
      </c>
      <c r="L679" s="34">
        <f>IFERROR(VLOOKUP($H679,'Gen F Exp'!$A:$E,15,FALSE),0)</f>
        <v>0</v>
      </c>
      <c r="M679" s="34">
        <f>IFERROR(VLOOKUP($H679,'Gen F Exp'!$A:$E,16,FALSE),0)</f>
        <v>0</v>
      </c>
      <c r="N679" s="42">
        <f>IFERROR(VLOOKUP($H679,'Gen F Exp'!$A:$E,17,FALSE),0)</f>
        <v>0</v>
      </c>
      <c r="O679" s="34">
        <f>IFERROR(VLOOKUP($H679,'Water F Rev'!$A:$L,15,FALSE),0)</f>
        <v>0</v>
      </c>
      <c r="P679" s="34">
        <f>IFERROR(VLOOKUP($H679,'Water F Rev'!$A:$L,16,FALSE),0)</f>
        <v>0</v>
      </c>
      <c r="Q679" s="42">
        <f>IFERROR(VLOOKUP($H679,'Water F Rev'!$A:$L,17,FALSE),0)</f>
        <v>0</v>
      </c>
      <c r="R679" s="34">
        <f>IFERROR(VLOOKUP($H679,'Water F Exp'!$A:$K,15,FALSE),0)</f>
        <v>0</v>
      </c>
      <c r="S679" s="34">
        <f>IFERROR(VLOOKUP($H679,'Water F Exp'!$A:$K,16,FALSE),0)</f>
        <v>0</v>
      </c>
      <c r="T679" s="42">
        <f>IFERROR(VLOOKUP($H679,'Water F Exp'!$A:$K,17,FALSE),0)</f>
        <v>0</v>
      </c>
      <c r="U679" s="34">
        <f ca="1">IFERROR(VLOOKUP($H679,'Sewer F Rev'!$A:$E,15,FALSE),0)</f>
        <v>0</v>
      </c>
      <c r="V679" s="34">
        <f ca="1">IFERROR(VLOOKUP($H679,'Sewer F Rev'!$A:$E,16,FALSE),0)</f>
        <v>0</v>
      </c>
      <c r="W679" s="42">
        <f ca="1">IFERROR(VLOOKUP($H679,'Sewer F Rev'!$A:$E,17,FALSE),0)</f>
        <v>0</v>
      </c>
      <c r="X679" s="34">
        <f>IFERROR(VLOOKUP($H679,'Sewer F Exp'!$A:$B,15,FALSE),0)</f>
        <v>0</v>
      </c>
      <c r="Y679" s="34">
        <f>IFERROR(VLOOKUP($H679,'Sewer F Exp'!$A:$B,16,FALSE),0)</f>
        <v>0</v>
      </c>
      <c r="Z679" s="42">
        <f>IFERROR(VLOOKUP($H679,'Sewer F Exp'!$A:$B,17,FALSE),0)</f>
        <v>0</v>
      </c>
      <c r="AA679" s="34">
        <f>IFERROR(VLOOKUP($H679,'Refuse F Rev'!$A:$E,15,FALSE),0)</f>
        <v>0</v>
      </c>
      <c r="AB679" s="34">
        <f>IFERROR(VLOOKUP($H679,'Refuse F Rev'!$A:$E,16,FALSE),0)</f>
        <v>0</v>
      </c>
      <c r="AC679" s="42">
        <f>IFERROR(VLOOKUP($H679,'Refuse F Rev'!$A:$E,17,FALSE),0)</f>
        <v>0</v>
      </c>
      <c r="AD679" s="34">
        <f>IFERROR(VLOOKUP($H679,'Refuse F Exp'!$A:$E,15,FALSE),0)</f>
        <v>0</v>
      </c>
      <c r="AE679" s="34">
        <f>IFERROR(VLOOKUP($H679,'Refuse F Exp'!$A:$E,16,FALSE),0)</f>
        <v>0</v>
      </c>
      <c r="AF679" s="42">
        <f>IFERROR(VLOOKUP($H679,'Refuse F Exp'!$A:$E,17,FALSE),0)</f>
        <v>0</v>
      </c>
      <c r="AG679" s="34">
        <f>IFERROR(VLOOKUP($H679,#REF!,10,FALSE),0)</f>
        <v>0</v>
      </c>
      <c r="AH679" s="34">
        <f>IFERROR(VLOOKUP($H679,#REF!,11,FALSE),0)</f>
        <v>0</v>
      </c>
      <c r="AI679" s="42">
        <f>IFERROR(VLOOKUP($H679,#REF!,12,FALSE),0)</f>
        <v>0</v>
      </c>
      <c r="AJ679" s="34">
        <f>IFERROR(VLOOKUP($H679,#REF!,10,FALSE),0)</f>
        <v>0</v>
      </c>
      <c r="AK679" s="34">
        <f>IFERROR(VLOOKUP($H679,#REF!,11,FALSE),0)</f>
        <v>0</v>
      </c>
      <c r="AL679" s="42">
        <f>IFERROR(VLOOKUP($H679,#REF!,12,FALSE),0)</f>
        <v>0</v>
      </c>
      <c r="AM679" s="34">
        <f>IFERROR(VLOOKUP($H679,#REF!,10,FALSE),0)</f>
        <v>0</v>
      </c>
      <c r="AN679" s="34">
        <f>IFERROR(VLOOKUP($H679,#REF!,11,FALSE),0)</f>
        <v>0</v>
      </c>
      <c r="AO679" s="42">
        <f>IFERROR(VLOOKUP($H679,#REF!,12,FALSE),0)</f>
        <v>0</v>
      </c>
      <c r="AP679" s="34">
        <f>IFERROR(VLOOKUP($H679,#REF!,10,FALSE),0)</f>
        <v>0</v>
      </c>
      <c r="AQ679" s="34">
        <f>IFERROR(VLOOKUP($H679,#REF!,11,FALSE),0)</f>
        <v>0</v>
      </c>
      <c r="AR679" s="42">
        <f>IFERROR(VLOOKUP($H679,#REF!,12,FALSE),0)</f>
        <v>0</v>
      </c>
      <c r="AS679" s="34">
        <f>IFERROR(VLOOKUP($H679,#REF!,13,FALSE),0)</f>
        <v>0</v>
      </c>
      <c r="AT679" s="34">
        <f>IFERROR(VLOOKUP($H679,#REF!,14,FALSE),0)</f>
        <v>0</v>
      </c>
      <c r="AU679" s="42">
        <f>IFERROR(VLOOKUP($H679,#REF!,15,FALSE),0)</f>
        <v>0</v>
      </c>
      <c r="AV679" s="34">
        <f>IFERROR(VLOOKUP($H679,#REF!,15,FALSE),0)</f>
        <v>0</v>
      </c>
      <c r="AW679" s="34">
        <f>IFERROR(VLOOKUP($H679,#REF!,16,FALSE),0)</f>
        <v>0</v>
      </c>
      <c r="AX679" s="42">
        <f>IFERROR(VLOOKUP($H679,#REF!,17,FALSE),0)</f>
        <v>0</v>
      </c>
    </row>
    <row r="680" spans="1:50" x14ac:dyDescent="0.3">
      <c r="A680" s="33" t="str">
        <f t="shared" si="40"/>
        <v>G -8120-2-659</v>
      </c>
      <c r="B680" s="33" t="str">
        <f>+'R&amp;E EXPORT'!B679</f>
        <v>SEWER-EQUIP-CONFINED SPACE RESCUE</v>
      </c>
      <c r="C680" t="str">
        <f>IFERROR(VLOOKUP(A680,'MCSJ Export'!A:C,3,FALSE),"")</f>
        <v>Sub Account</v>
      </c>
      <c r="D680" s="37">
        <f t="shared" ca="1" si="41"/>
        <v>0</v>
      </c>
      <c r="E680" s="37">
        <f t="shared" ca="1" si="42"/>
        <v>0</v>
      </c>
      <c r="F680" s="37">
        <f t="shared" ca="1" si="43"/>
        <v>0</v>
      </c>
      <c r="G680" s="37"/>
      <c r="H680" s="33" t="str">
        <f>+'R&amp;E EXPORT'!A679</f>
        <v>G -8120-2-659</v>
      </c>
      <c r="I680" s="34">
        <f>IFERROR(VLOOKUP($H680,'Gen F Rev'!$A:$M,15,FALSE),0)</f>
        <v>0</v>
      </c>
      <c r="J680" s="34">
        <f>IFERROR(VLOOKUP($H680,'Gen F Rev'!$A:$M,16,FALSE),0)</f>
        <v>0</v>
      </c>
      <c r="K680" s="42">
        <f>IFERROR(VLOOKUP($H680,'Gen F Rev'!$A:$M,17,FALSE),0)</f>
        <v>0</v>
      </c>
      <c r="L680" s="34">
        <f>IFERROR(VLOOKUP($H680,'Gen F Exp'!$A:$E,15,FALSE),0)</f>
        <v>0</v>
      </c>
      <c r="M680" s="34">
        <f>IFERROR(VLOOKUP($H680,'Gen F Exp'!$A:$E,16,FALSE),0)</f>
        <v>0</v>
      </c>
      <c r="N680" s="42">
        <f>IFERROR(VLOOKUP($H680,'Gen F Exp'!$A:$E,17,FALSE),0)</f>
        <v>0</v>
      </c>
      <c r="O680" s="34">
        <f>IFERROR(VLOOKUP($H680,'Water F Rev'!$A:$L,15,FALSE),0)</f>
        <v>0</v>
      </c>
      <c r="P680" s="34">
        <f>IFERROR(VLOOKUP($H680,'Water F Rev'!$A:$L,16,FALSE),0)</f>
        <v>0</v>
      </c>
      <c r="Q680" s="42">
        <f>IFERROR(VLOOKUP($H680,'Water F Rev'!$A:$L,17,FALSE),0)</f>
        <v>0</v>
      </c>
      <c r="R680" s="34">
        <f>IFERROR(VLOOKUP($H680,'Water F Exp'!$A:$K,15,FALSE),0)</f>
        <v>0</v>
      </c>
      <c r="S680" s="34">
        <f>IFERROR(VLOOKUP($H680,'Water F Exp'!$A:$K,16,FALSE),0)</f>
        <v>0</v>
      </c>
      <c r="T680" s="42">
        <f>IFERROR(VLOOKUP($H680,'Water F Exp'!$A:$K,17,FALSE),0)</f>
        <v>0</v>
      </c>
      <c r="U680" s="34">
        <f ca="1">IFERROR(VLOOKUP($H680,'Sewer F Rev'!$A:$E,15,FALSE),0)</f>
        <v>0</v>
      </c>
      <c r="V680" s="34">
        <f ca="1">IFERROR(VLOOKUP($H680,'Sewer F Rev'!$A:$E,16,FALSE),0)</f>
        <v>0</v>
      </c>
      <c r="W680" s="42">
        <f ca="1">IFERROR(VLOOKUP($H680,'Sewer F Rev'!$A:$E,17,FALSE),0)</f>
        <v>0</v>
      </c>
      <c r="X680" s="34">
        <f>IFERROR(VLOOKUP($H680,'Sewer F Exp'!$A:$B,15,FALSE),0)</f>
        <v>0</v>
      </c>
      <c r="Y680" s="34">
        <f>IFERROR(VLOOKUP($H680,'Sewer F Exp'!$A:$B,16,FALSE),0)</f>
        <v>0</v>
      </c>
      <c r="Z680" s="42">
        <f>IFERROR(VLOOKUP($H680,'Sewer F Exp'!$A:$B,17,FALSE),0)</f>
        <v>0</v>
      </c>
      <c r="AA680" s="34">
        <f>IFERROR(VLOOKUP($H680,'Refuse F Rev'!$A:$E,15,FALSE),0)</f>
        <v>0</v>
      </c>
      <c r="AB680" s="34">
        <f>IFERROR(VLOOKUP($H680,'Refuse F Rev'!$A:$E,16,FALSE),0)</f>
        <v>0</v>
      </c>
      <c r="AC680" s="42">
        <f>IFERROR(VLOOKUP($H680,'Refuse F Rev'!$A:$E,17,FALSE),0)</f>
        <v>0</v>
      </c>
      <c r="AD680" s="34">
        <f>IFERROR(VLOOKUP($H680,'Refuse F Exp'!$A:$E,15,FALSE),0)</f>
        <v>0</v>
      </c>
      <c r="AE680" s="34">
        <f>IFERROR(VLOOKUP($H680,'Refuse F Exp'!$A:$E,16,FALSE),0)</f>
        <v>0</v>
      </c>
      <c r="AF680" s="42">
        <f>IFERROR(VLOOKUP($H680,'Refuse F Exp'!$A:$E,17,FALSE),0)</f>
        <v>0</v>
      </c>
      <c r="AG680" s="34">
        <f>IFERROR(VLOOKUP($H680,#REF!,10,FALSE),0)</f>
        <v>0</v>
      </c>
      <c r="AH680" s="34">
        <f>IFERROR(VLOOKUP($H680,#REF!,11,FALSE),0)</f>
        <v>0</v>
      </c>
      <c r="AI680" s="42">
        <f>IFERROR(VLOOKUP($H680,#REF!,12,FALSE),0)</f>
        <v>0</v>
      </c>
      <c r="AJ680" s="34">
        <f>IFERROR(VLOOKUP($H680,#REF!,10,FALSE),0)</f>
        <v>0</v>
      </c>
      <c r="AK680" s="34">
        <f>IFERROR(VLOOKUP($H680,#REF!,11,FALSE),0)</f>
        <v>0</v>
      </c>
      <c r="AL680" s="42">
        <f>IFERROR(VLOOKUP($H680,#REF!,12,FALSE),0)</f>
        <v>0</v>
      </c>
      <c r="AM680" s="34">
        <f>IFERROR(VLOOKUP($H680,#REF!,10,FALSE),0)</f>
        <v>0</v>
      </c>
      <c r="AN680" s="34">
        <f>IFERROR(VLOOKUP($H680,#REF!,11,FALSE),0)</f>
        <v>0</v>
      </c>
      <c r="AO680" s="42">
        <f>IFERROR(VLOOKUP($H680,#REF!,12,FALSE),0)</f>
        <v>0</v>
      </c>
      <c r="AP680" s="34">
        <f>IFERROR(VLOOKUP($H680,#REF!,10,FALSE),0)</f>
        <v>0</v>
      </c>
      <c r="AQ680" s="34">
        <f>IFERROR(VLOOKUP($H680,#REF!,11,FALSE),0)</f>
        <v>0</v>
      </c>
      <c r="AR680" s="42">
        <f>IFERROR(VLOOKUP($H680,#REF!,12,FALSE),0)</f>
        <v>0</v>
      </c>
      <c r="AS680" s="34">
        <f>IFERROR(VLOOKUP($H680,#REF!,13,FALSE),0)</f>
        <v>0</v>
      </c>
      <c r="AT680" s="34">
        <f>IFERROR(VLOOKUP($H680,#REF!,14,FALSE),0)</f>
        <v>0</v>
      </c>
      <c r="AU680" s="42">
        <f>IFERROR(VLOOKUP($H680,#REF!,15,FALSE),0)</f>
        <v>0</v>
      </c>
      <c r="AV680" s="34">
        <f>IFERROR(VLOOKUP($H680,#REF!,15,FALSE),0)</f>
        <v>0</v>
      </c>
      <c r="AW680" s="34">
        <f>IFERROR(VLOOKUP($H680,#REF!,16,FALSE),0)</f>
        <v>0</v>
      </c>
      <c r="AX680" s="42">
        <f>IFERROR(VLOOKUP($H680,#REF!,17,FALSE),0)</f>
        <v>0</v>
      </c>
    </row>
    <row r="681" spans="1:50" x14ac:dyDescent="0.3">
      <c r="A681" s="33" t="str">
        <f t="shared" si="40"/>
        <v>G -8120-2-667</v>
      </c>
      <c r="B681" s="33" t="str">
        <f>+'R&amp;E EXPORT'!B680</f>
        <v>SEWER-EQUIP-WHEELS-EXISTING T76 TRACTOR</v>
      </c>
      <c r="C681" t="str">
        <f>IFERROR(VLOOKUP(A681,'MCSJ Export'!A:C,3,FALSE),"")</f>
        <v>Sub Account</v>
      </c>
      <c r="D681" s="37">
        <f t="shared" ca="1" si="41"/>
        <v>0</v>
      </c>
      <c r="E681" s="37">
        <f t="shared" ca="1" si="42"/>
        <v>0</v>
      </c>
      <c r="F681" s="37">
        <f t="shared" ca="1" si="43"/>
        <v>0</v>
      </c>
      <c r="G681" s="37"/>
      <c r="H681" s="33" t="str">
        <f>+'R&amp;E EXPORT'!A680</f>
        <v>G -8120-2-667</v>
      </c>
      <c r="I681" s="34">
        <f>IFERROR(VLOOKUP($H681,'Gen F Rev'!$A:$M,15,FALSE),0)</f>
        <v>0</v>
      </c>
      <c r="J681" s="34">
        <f>IFERROR(VLOOKUP($H681,'Gen F Rev'!$A:$M,16,FALSE),0)</f>
        <v>0</v>
      </c>
      <c r="K681" s="42">
        <f>IFERROR(VLOOKUP($H681,'Gen F Rev'!$A:$M,17,FALSE),0)</f>
        <v>0</v>
      </c>
      <c r="L681" s="34">
        <f>IFERROR(VLOOKUP($H681,'Gen F Exp'!$A:$E,15,FALSE),0)</f>
        <v>0</v>
      </c>
      <c r="M681" s="34">
        <f>IFERROR(VLOOKUP($H681,'Gen F Exp'!$A:$E,16,FALSE),0)</f>
        <v>0</v>
      </c>
      <c r="N681" s="42">
        <f>IFERROR(VLOOKUP($H681,'Gen F Exp'!$A:$E,17,FALSE),0)</f>
        <v>0</v>
      </c>
      <c r="O681" s="34">
        <f>IFERROR(VLOOKUP($H681,'Water F Rev'!$A:$L,15,FALSE),0)</f>
        <v>0</v>
      </c>
      <c r="P681" s="34">
        <f>IFERROR(VLOOKUP($H681,'Water F Rev'!$A:$L,16,FALSE),0)</f>
        <v>0</v>
      </c>
      <c r="Q681" s="42">
        <f>IFERROR(VLOOKUP($H681,'Water F Rev'!$A:$L,17,FALSE),0)</f>
        <v>0</v>
      </c>
      <c r="R681" s="34">
        <f>IFERROR(VLOOKUP($H681,'Water F Exp'!$A:$K,15,FALSE),0)</f>
        <v>0</v>
      </c>
      <c r="S681" s="34">
        <f>IFERROR(VLOOKUP($H681,'Water F Exp'!$A:$K,16,FALSE),0)</f>
        <v>0</v>
      </c>
      <c r="T681" s="42">
        <f>IFERROR(VLOOKUP($H681,'Water F Exp'!$A:$K,17,FALSE),0)</f>
        <v>0</v>
      </c>
      <c r="U681" s="34">
        <f ca="1">IFERROR(VLOOKUP($H681,'Sewer F Rev'!$A:$E,15,FALSE),0)</f>
        <v>0</v>
      </c>
      <c r="V681" s="34">
        <f ca="1">IFERROR(VLOOKUP($H681,'Sewer F Rev'!$A:$E,16,FALSE),0)</f>
        <v>0</v>
      </c>
      <c r="W681" s="42">
        <f ca="1">IFERROR(VLOOKUP($H681,'Sewer F Rev'!$A:$E,17,FALSE),0)</f>
        <v>0</v>
      </c>
      <c r="X681" s="34">
        <f>IFERROR(VLOOKUP($H681,'Sewer F Exp'!$A:$B,15,FALSE),0)</f>
        <v>0</v>
      </c>
      <c r="Y681" s="34">
        <f>IFERROR(VLOOKUP($H681,'Sewer F Exp'!$A:$B,16,FALSE),0)</f>
        <v>0</v>
      </c>
      <c r="Z681" s="42">
        <f>IFERROR(VLOOKUP($H681,'Sewer F Exp'!$A:$B,17,FALSE),0)</f>
        <v>0</v>
      </c>
      <c r="AA681" s="34">
        <f>IFERROR(VLOOKUP($H681,'Refuse F Rev'!$A:$E,15,FALSE),0)</f>
        <v>0</v>
      </c>
      <c r="AB681" s="34">
        <f>IFERROR(VLOOKUP($H681,'Refuse F Rev'!$A:$E,16,FALSE),0)</f>
        <v>0</v>
      </c>
      <c r="AC681" s="42">
        <f>IFERROR(VLOOKUP($H681,'Refuse F Rev'!$A:$E,17,FALSE),0)</f>
        <v>0</v>
      </c>
      <c r="AD681" s="34">
        <f>IFERROR(VLOOKUP($H681,'Refuse F Exp'!$A:$E,15,FALSE),0)</f>
        <v>0</v>
      </c>
      <c r="AE681" s="34">
        <f>IFERROR(VLOOKUP($H681,'Refuse F Exp'!$A:$E,16,FALSE),0)</f>
        <v>0</v>
      </c>
      <c r="AF681" s="42">
        <f>IFERROR(VLOOKUP($H681,'Refuse F Exp'!$A:$E,17,FALSE),0)</f>
        <v>0</v>
      </c>
      <c r="AG681" s="34">
        <f>IFERROR(VLOOKUP($H681,#REF!,10,FALSE),0)</f>
        <v>0</v>
      </c>
      <c r="AH681" s="34">
        <f>IFERROR(VLOOKUP($H681,#REF!,11,FALSE),0)</f>
        <v>0</v>
      </c>
      <c r="AI681" s="42">
        <f>IFERROR(VLOOKUP($H681,#REF!,12,FALSE),0)</f>
        <v>0</v>
      </c>
      <c r="AJ681" s="34">
        <f>IFERROR(VLOOKUP($H681,#REF!,10,FALSE),0)</f>
        <v>0</v>
      </c>
      <c r="AK681" s="34">
        <f>IFERROR(VLOOKUP($H681,#REF!,11,FALSE),0)</f>
        <v>0</v>
      </c>
      <c r="AL681" s="42">
        <f>IFERROR(VLOOKUP($H681,#REF!,12,FALSE),0)</f>
        <v>0</v>
      </c>
      <c r="AM681" s="34">
        <f>IFERROR(VLOOKUP($H681,#REF!,10,FALSE),0)</f>
        <v>0</v>
      </c>
      <c r="AN681" s="34">
        <f>IFERROR(VLOOKUP($H681,#REF!,11,FALSE),0)</f>
        <v>0</v>
      </c>
      <c r="AO681" s="42">
        <f>IFERROR(VLOOKUP($H681,#REF!,12,FALSE),0)</f>
        <v>0</v>
      </c>
      <c r="AP681" s="34">
        <f>IFERROR(VLOOKUP($H681,#REF!,10,FALSE),0)</f>
        <v>0</v>
      </c>
      <c r="AQ681" s="34">
        <f>IFERROR(VLOOKUP($H681,#REF!,11,FALSE),0)</f>
        <v>0</v>
      </c>
      <c r="AR681" s="42">
        <f>IFERROR(VLOOKUP($H681,#REF!,12,FALSE),0)</f>
        <v>0</v>
      </c>
      <c r="AS681" s="34">
        <f>IFERROR(VLOOKUP($H681,#REF!,13,FALSE),0)</f>
        <v>0</v>
      </c>
      <c r="AT681" s="34">
        <f>IFERROR(VLOOKUP($H681,#REF!,14,FALSE),0)</f>
        <v>0</v>
      </c>
      <c r="AU681" s="42">
        <f>IFERROR(VLOOKUP($H681,#REF!,15,FALSE),0)</f>
        <v>0</v>
      </c>
      <c r="AV681" s="34">
        <f>IFERROR(VLOOKUP($H681,#REF!,15,FALSE),0)</f>
        <v>0</v>
      </c>
      <c r="AW681" s="34">
        <f>IFERROR(VLOOKUP($H681,#REF!,16,FALSE),0)</f>
        <v>0</v>
      </c>
      <c r="AX681" s="42">
        <f>IFERROR(VLOOKUP($H681,#REF!,17,FALSE),0)</f>
        <v>0</v>
      </c>
    </row>
    <row r="682" spans="1:50" x14ac:dyDescent="0.3">
      <c r="A682" s="33" t="str">
        <f t="shared" si="40"/>
        <v>G -8120-4-010</v>
      </c>
      <c r="B682" s="33" t="str">
        <f>+'R&amp;E EXPORT'!B681</f>
        <v>SEWER -LEGAL SERVICES (C&amp;G)</v>
      </c>
      <c r="C682" t="str">
        <f>IFERROR(VLOOKUP(A682,'MCSJ Export'!A:C,3,FALSE),"")</f>
        <v>Sub Account</v>
      </c>
      <c r="D682" s="37">
        <f t="shared" ca="1" si="41"/>
        <v>0</v>
      </c>
      <c r="E682" s="37">
        <f t="shared" ca="1" si="42"/>
        <v>0</v>
      </c>
      <c r="F682" s="37">
        <f t="shared" ca="1" si="43"/>
        <v>0</v>
      </c>
      <c r="G682" s="37"/>
      <c r="H682" s="33" t="str">
        <f>+'R&amp;E EXPORT'!A681</f>
        <v>G -8120-4-010</v>
      </c>
      <c r="I682" s="34">
        <f>IFERROR(VLOOKUP($H682,'Gen F Rev'!$A:$M,15,FALSE),0)</f>
        <v>0</v>
      </c>
      <c r="J682" s="34">
        <f>IFERROR(VLOOKUP($H682,'Gen F Rev'!$A:$M,16,FALSE),0)</f>
        <v>0</v>
      </c>
      <c r="K682" s="42">
        <f>IFERROR(VLOOKUP($H682,'Gen F Rev'!$A:$M,17,FALSE),0)</f>
        <v>0</v>
      </c>
      <c r="L682" s="34">
        <f>IFERROR(VLOOKUP($H682,'Gen F Exp'!$A:$E,15,FALSE),0)</f>
        <v>0</v>
      </c>
      <c r="M682" s="34">
        <f>IFERROR(VLOOKUP($H682,'Gen F Exp'!$A:$E,16,FALSE),0)</f>
        <v>0</v>
      </c>
      <c r="N682" s="42">
        <f>IFERROR(VLOOKUP($H682,'Gen F Exp'!$A:$E,17,FALSE),0)</f>
        <v>0</v>
      </c>
      <c r="O682" s="34">
        <f>IFERROR(VLOOKUP($H682,'Water F Rev'!$A:$L,15,FALSE),0)</f>
        <v>0</v>
      </c>
      <c r="P682" s="34">
        <f>IFERROR(VLOOKUP($H682,'Water F Rev'!$A:$L,16,FALSE),0)</f>
        <v>0</v>
      </c>
      <c r="Q682" s="42">
        <f>IFERROR(VLOOKUP($H682,'Water F Rev'!$A:$L,17,FALSE),0)</f>
        <v>0</v>
      </c>
      <c r="R682" s="34">
        <f>IFERROR(VLOOKUP($H682,'Water F Exp'!$A:$K,15,FALSE),0)</f>
        <v>0</v>
      </c>
      <c r="S682" s="34">
        <f>IFERROR(VLOOKUP($H682,'Water F Exp'!$A:$K,16,FALSE),0)</f>
        <v>0</v>
      </c>
      <c r="T682" s="42">
        <f>IFERROR(VLOOKUP($H682,'Water F Exp'!$A:$K,17,FALSE),0)</f>
        <v>0</v>
      </c>
      <c r="U682" s="34">
        <f ca="1">IFERROR(VLOOKUP($H682,'Sewer F Rev'!$A:$E,15,FALSE),0)</f>
        <v>0</v>
      </c>
      <c r="V682" s="34">
        <f ca="1">IFERROR(VLOOKUP($H682,'Sewer F Rev'!$A:$E,16,FALSE),0)</f>
        <v>0</v>
      </c>
      <c r="W682" s="42">
        <f ca="1">IFERROR(VLOOKUP($H682,'Sewer F Rev'!$A:$E,17,FALSE),0)</f>
        <v>0</v>
      </c>
      <c r="X682" s="34">
        <f>IFERROR(VLOOKUP($H682,'Sewer F Exp'!$A:$B,15,FALSE),0)</f>
        <v>0</v>
      </c>
      <c r="Y682" s="34">
        <f>IFERROR(VLOOKUP($H682,'Sewer F Exp'!$A:$B,16,FALSE),0)</f>
        <v>0</v>
      </c>
      <c r="Z682" s="42">
        <f>IFERROR(VLOOKUP($H682,'Sewer F Exp'!$A:$B,17,FALSE),0)</f>
        <v>0</v>
      </c>
      <c r="AA682" s="34">
        <f>IFERROR(VLOOKUP($H682,'Refuse F Rev'!$A:$E,15,FALSE),0)</f>
        <v>0</v>
      </c>
      <c r="AB682" s="34">
        <f>IFERROR(VLOOKUP($H682,'Refuse F Rev'!$A:$E,16,FALSE),0)</f>
        <v>0</v>
      </c>
      <c r="AC682" s="42">
        <f>IFERROR(VLOOKUP($H682,'Refuse F Rev'!$A:$E,17,FALSE),0)</f>
        <v>0</v>
      </c>
      <c r="AD682" s="34">
        <f>IFERROR(VLOOKUP($H682,'Refuse F Exp'!$A:$E,15,FALSE),0)</f>
        <v>0</v>
      </c>
      <c r="AE682" s="34">
        <f>IFERROR(VLOOKUP($H682,'Refuse F Exp'!$A:$E,16,FALSE),0)</f>
        <v>0</v>
      </c>
      <c r="AF682" s="42">
        <f>IFERROR(VLOOKUP($H682,'Refuse F Exp'!$A:$E,17,FALSE),0)</f>
        <v>0</v>
      </c>
      <c r="AG682" s="34">
        <f>IFERROR(VLOOKUP($H682,#REF!,10,FALSE),0)</f>
        <v>0</v>
      </c>
      <c r="AH682" s="34">
        <f>IFERROR(VLOOKUP($H682,#REF!,11,FALSE),0)</f>
        <v>0</v>
      </c>
      <c r="AI682" s="42">
        <f>IFERROR(VLOOKUP($H682,#REF!,12,FALSE),0)</f>
        <v>0</v>
      </c>
      <c r="AJ682" s="34">
        <f>IFERROR(VLOOKUP($H682,#REF!,10,FALSE),0)</f>
        <v>0</v>
      </c>
      <c r="AK682" s="34">
        <f>IFERROR(VLOOKUP($H682,#REF!,11,FALSE),0)</f>
        <v>0</v>
      </c>
      <c r="AL682" s="42">
        <f>IFERROR(VLOOKUP($H682,#REF!,12,FALSE),0)</f>
        <v>0</v>
      </c>
      <c r="AM682" s="34">
        <f>IFERROR(VLOOKUP($H682,#REF!,10,FALSE),0)</f>
        <v>0</v>
      </c>
      <c r="AN682" s="34">
        <f>IFERROR(VLOOKUP($H682,#REF!,11,FALSE),0)</f>
        <v>0</v>
      </c>
      <c r="AO682" s="42">
        <f>IFERROR(VLOOKUP($H682,#REF!,12,FALSE),0)</f>
        <v>0</v>
      </c>
      <c r="AP682" s="34">
        <f>IFERROR(VLOOKUP($H682,#REF!,10,FALSE),0)</f>
        <v>0</v>
      </c>
      <c r="AQ682" s="34">
        <f>IFERROR(VLOOKUP($H682,#REF!,11,FALSE),0)</f>
        <v>0</v>
      </c>
      <c r="AR682" s="42">
        <f>IFERROR(VLOOKUP($H682,#REF!,12,FALSE),0)</f>
        <v>0</v>
      </c>
      <c r="AS682" s="34">
        <f>IFERROR(VLOOKUP($H682,#REF!,13,FALSE),0)</f>
        <v>0</v>
      </c>
      <c r="AT682" s="34">
        <f>IFERROR(VLOOKUP($H682,#REF!,14,FALSE),0)</f>
        <v>0</v>
      </c>
      <c r="AU682" s="42">
        <f>IFERROR(VLOOKUP($H682,#REF!,15,FALSE),0)</f>
        <v>0</v>
      </c>
      <c r="AV682" s="34">
        <f>IFERROR(VLOOKUP($H682,#REF!,15,FALSE),0)</f>
        <v>0</v>
      </c>
      <c r="AW682" s="34">
        <f>IFERROR(VLOOKUP($H682,#REF!,16,FALSE),0)</f>
        <v>0</v>
      </c>
      <c r="AX682" s="42">
        <f>IFERROR(VLOOKUP($H682,#REF!,17,FALSE),0)</f>
        <v>0</v>
      </c>
    </row>
    <row r="683" spans="1:50" x14ac:dyDescent="0.3">
      <c r="A683" s="33" t="str">
        <f t="shared" si="40"/>
        <v>G -8120-4-022</v>
      </c>
      <c r="B683" s="33" t="str">
        <f>+'R&amp;E EXPORT'!B682</f>
        <v>SEWER-FISCAL AGENT FEE (BOND)</v>
      </c>
      <c r="C683" t="str">
        <f>IFERROR(VLOOKUP(A683,'MCSJ Export'!A:C,3,FALSE),"")</f>
        <v>Sub Account</v>
      </c>
      <c r="D683" s="37">
        <f t="shared" ca="1" si="41"/>
        <v>0</v>
      </c>
      <c r="E683" s="37">
        <f t="shared" ca="1" si="42"/>
        <v>0</v>
      </c>
      <c r="F683" s="37">
        <f t="shared" ca="1" si="43"/>
        <v>0</v>
      </c>
      <c r="G683" s="37"/>
      <c r="H683" s="33" t="str">
        <f>+'R&amp;E EXPORT'!A682</f>
        <v>G -8120-4-022</v>
      </c>
      <c r="I683" s="34">
        <f>IFERROR(VLOOKUP($H683,'Gen F Rev'!$A:$M,15,FALSE),0)</f>
        <v>0</v>
      </c>
      <c r="J683" s="34">
        <f>IFERROR(VLOOKUP($H683,'Gen F Rev'!$A:$M,16,FALSE),0)</f>
        <v>0</v>
      </c>
      <c r="K683" s="42">
        <f>IFERROR(VLOOKUP($H683,'Gen F Rev'!$A:$M,17,FALSE),0)</f>
        <v>0</v>
      </c>
      <c r="L683" s="34">
        <f>IFERROR(VLOOKUP($H683,'Gen F Exp'!$A:$E,15,FALSE),0)</f>
        <v>0</v>
      </c>
      <c r="M683" s="34">
        <f>IFERROR(VLOOKUP($H683,'Gen F Exp'!$A:$E,16,FALSE),0)</f>
        <v>0</v>
      </c>
      <c r="N683" s="42">
        <f>IFERROR(VLOOKUP($H683,'Gen F Exp'!$A:$E,17,FALSE),0)</f>
        <v>0</v>
      </c>
      <c r="O683" s="34">
        <f>IFERROR(VLOOKUP($H683,'Water F Rev'!$A:$L,15,FALSE),0)</f>
        <v>0</v>
      </c>
      <c r="P683" s="34">
        <f>IFERROR(VLOOKUP($H683,'Water F Rev'!$A:$L,16,FALSE),0)</f>
        <v>0</v>
      </c>
      <c r="Q683" s="42">
        <f>IFERROR(VLOOKUP($H683,'Water F Rev'!$A:$L,17,FALSE),0)</f>
        <v>0</v>
      </c>
      <c r="R683" s="34">
        <f>IFERROR(VLOOKUP($H683,'Water F Exp'!$A:$K,15,FALSE),0)</f>
        <v>0</v>
      </c>
      <c r="S683" s="34">
        <f>IFERROR(VLOOKUP($H683,'Water F Exp'!$A:$K,16,FALSE),0)</f>
        <v>0</v>
      </c>
      <c r="T683" s="42">
        <f>IFERROR(VLOOKUP($H683,'Water F Exp'!$A:$K,17,FALSE),0)</f>
        <v>0</v>
      </c>
      <c r="U683" s="34">
        <f ca="1">IFERROR(VLOOKUP($H683,'Sewer F Rev'!$A:$E,15,FALSE),0)</f>
        <v>0</v>
      </c>
      <c r="V683" s="34">
        <f ca="1">IFERROR(VLOOKUP($H683,'Sewer F Rev'!$A:$E,16,FALSE),0)</f>
        <v>0</v>
      </c>
      <c r="W683" s="42">
        <f ca="1">IFERROR(VLOOKUP($H683,'Sewer F Rev'!$A:$E,17,FALSE),0)</f>
        <v>0</v>
      </c>
      <c r="X683" s="34">
        <f>IFERROR(VLOOKUP($H683,'Sewer F Exp'!$A:$B,15,FALSE),0)</f>
        <v>0</v>
      </c>
      <c r="Y683" s="34">
        <f>IFERROR(VLOOKUP($H683,'Sewer F Exp'!$A:$B,16,FALSE),0)</f>
        <v>0</v>
      </c>
      <c r="Z683" s="42">
        <f>IFERROR(VLOOKUP($H683,'Sewer F Exp'!$A:$B,17,FALSE),0)</f>
        <v>0</v>
      </c>
      <c r="AA683" s="34">
        <f>IFERROR(VLOOKUP($H683,'Refuse F Rev'!$A:$E,15,FALSE),0)</f>
        <v>0</v>
      </c>
      <c r="AB683" s="34">
        <f>IFERROR(VLOOKUP($H683,'Refuse F Rev'!$A:$E,16,FALSE),0)</f>
        <v>0</v>
      </c>
      <c r="AC683" s="42">
        <f>IFERROR(VLOOKUP($H683,'Refuse F Rev'!$A:$E,17,FALSE),0)</f>
        <v>0</v>
      </c>
      <c r="AD683" s="34">
        <f>IFERROR(VLOOKUP($H683,'Refuse F Exp'!$A:$E,15,FALSE),0)</f>
        <v>0</v>
      </c>
      <c r="AE683" s="34">
        <f>IFERROR(VLOOKUP($H683,'Refuse F Exp'!$A:$E,16,FALSE),0)</f>
        <v>0</v>
      </c>
      <c r="AF683" s="42">
        <f>IFERROR(VLOOKUP($H683,'Refuse F Exp'!$A:$E,17,FALSE),0)</f>
        <v>0</v>
      </c>
      <c r="AG683" s="34">
        <f>IFERROR(VLOOKUP($H683,#REF!,10,FALSE),0)</f>
        <v>0</v>
      </c>
      <c r="AH683" s="34">
        <f>IFERROR(VLOOKUP($H683,#REF!,11,FALSE),0)</f>
        <v>0</v>
      </c>
      <c r="AI683" s="42">
        <f>IFERROR(VLOOKUP($H683,#REF!,12,FALSE),0)</f>
        <v>0</v>
      </c>
      <c r="AJ683" s="34">
        <f>IFERROR(VLOOKUP($H683,#REF!,10,FALSE),0)</f>
        <v>0</v>
      </c>
      <c r="AK683" s="34">
        <f>IFERROR(VLOOKUP($H683,#REF!,11,FALSE),0)</f>
        <v>0</v>
      </c>
      <c r="AL683" s="42">
        <f>IFERROR(VLOOKUP($H683,#REF!,12,FALSE),0)</f>
        <v>0</v>
      </c>
      <c r="AM683" s="34">
        <f>IFERROR(VLOOKUP($H683,#REF!,10,FALSE),0)</f>
        <v>0</v>
      </c>
      <c r="AN683" s="34">
        <f>IFERROR(VLOOKUP($H683,#REF!,11,FALSE),0)</f>
        <v>0</v>
      </c>
      <c r="AO683" s="42">
        <f>IFERROR(VLOOKUP($H683,#REF!,12,FALSE),0)</f>
        <v>0</v>
      </c>
      <c r="AP683" s="34">
        <f>IFERROR(VLOOKUP($H683,#REF!,10,FALSE),0)</f>
        <v>0</v>
      </c>
      <c r="AQ683" s="34">
        <f>IFERROR(VLOOKUP($H683,#REF!,11,FALSE),0)</f>
        <v>0</v>
      </c>
      <c r="AR683" s="42">
        <f>IFERROR(VLOOKUP($H683,#REF!,12,FALSE),0)</f>
        <v>0</v>
      </c>
      <c r="AS683" s="34">
        <f>IFERROR(VLOOKUP($H683,#REF!,13,FALSE),0)</f>
        <v>0</v>
      </c>
      <c r="AT683" s="34">
        <f>IFERROR(VLOOKUP($H683,#REF!,14,FALSE),0)</f>
        <v>0</v>
      </c>
      <c r="AU683" s="42">
        <f>IFERROR(VLOOKUP($H683,#REF!,15,FALSE),0)</f>
        <v>0</v>
      </c>
      <c r="AV683" s="34">
        <f>IFERROR(VLOOKUP($H683,#REF!,15,FALSE),0)</f>
        <v>0</v>
      </c>
      <c r="AW683" s="34">
        <f>IFERROR(VLOOKUP($H683,#REF!,16,FALSE),0)</f>
        <v>0</v>
      </c>
      <c r="AX683" s="42">
        <f>IFERROR(VLOOKUP($H683,#REF!,17,FALSE),0)</f>
        <v>0</v>
      </c>
    </row>
    <row r="684" spans="1:50" x14ac:dyDescent="0.3">
      <c r="A684" s="33" t="str">
        <f t="shared" si="40"/>
        <v>G -8120-4-101</v>
      </c>
      <c r="B684" s="33" t="str">
        <f>+'R&amp;E EXPORT'!B683</f>
        <v>SEWER-OFFICE SUPPLIES</v>
      </c>
      <c r="C684" t="str">
        <f>IFERROR(VLOOKUP(A684,'MCSJ Export'!A:C,3,FALSE),"")</f>
        <v>Sub Account</v>
      </c>
      <c r="D684" s="37">
        <f t="shared" ca="1" si="41"/>
        <v>0</v>
      </c>
      <c r="E684" s="37">
        <f t="shared" ca="1" si="42"/>
        <v>0</v>
      </c>
      <c r="F684" s="37">
        <f t="shared" ca="1" si="43"/>
        <v>0</v>
      </c>
      <c r="G684" s="37"/>
      <c r="H684" s="33" t="str">
        <f>+'R&amp;E EXPORT'!A683</f>
        <v>G -8120-4-101</v>
      </c>
      <c r="I684" s="34">
        <f>IFERROR(VLOOKUP($H684,'Gen F Rev'!$A:$M,15,FALSE),0)</f>
        <v>0</v>
      </c>
      <c r="J684" s="34">
        <f>IFERROR(VLOOKUP($H684,'Gen F Rev'!$A:$M,16,FALSE),0)</f>
        <v>0</v>
      </c>
      <c r="K684" s="42">
        <f>IFERROR(VLOOKUP($H684,'Gen F Rev'!$A:$M,17,FALSE),0)</f>
        <v>0</v>
      </c>
      <c r="L684" s="34">
        <f>IFERROR(VLOOKUP($H684,'Gen F Exp'!$A:$E,15,FALSE),0)</f>
        <v>0</v>
      </c>
      <c r="M684" s="34">
        <f>IFERROR(VLOOKUP($H684,'Gen F Exp'!$A:$E,16,FALSE),0)</f>
        <v>0</v>
      </c>
      <c r="N684" s="42">
        <f>IFERROR(VLOOKUP($H684,'Gen F Exp'!$A:$E,17,FALSE),0)</f>
        <v>0</v>
      </c>
      <c r="O684" s="34">
        <f>IFERROR(VLOOKUP($H684,'Water F Rev'!$A:$L,15,FALSE),0)</f>
        <v>0</v>
      </c>
      <c r="P684" s="34">
        <f>IFERROR(VLOOKUP($H684,'Water F Rev'!$A:$L,16,FALSE),0)</f>
        <v>0</v>
      </c>
      <c r="Q684" s="42">
        <f>IFERROR(VLOOKUP($H684,'Water F Rev'!$A:$L,17,FALSE),0)</f>
        <v>0</v>
      </c>
      <c r="R684" s="34">
        <f>IFERROR(VLOOKUP($H684,'Water F Exp'!$A:$K,15,FALSE),0)</f>
        <v>0</v>
      </c>
      <c r="S684" s="34">
        <f>IFERROR(VLOOKUP($H684,'Water F Exp'!$A:$K,16,FALSE),0)</f>
        <v>0</v>
      </c>
      <c r="T684" s="42">
        <f>IFERROR(VLOOKUP($H684,'Water F Exp'!$A:$K,17,FALSE),0)</f>
        <v>0</v>
      </c>
      <c r="U684" s="34">
        <f ca="1">IFERROR(VLOOKUP($H684,'Sewer F Rev'!$A:$E,15,FALSE),0)</f>
        <v>0</v>
      </c>
      <c r="V684" s="34">
        <f ca="1">IFERROR(VLOOKUP($H684,'Sewer F Rev'!$A:$E,16,FALSE),0)</f>
        <v>0</v>
      </c>
      <c r="W684" s="42">
        <f ca="1">IFERROR(VLOOKUP($H684,'Sewer F Rev'!$A:$E,17,FALSE),0)</f>
        <v>0</v>
      </c>
      <c r="X684" s="34">
        <f>IFERROR(VLOOKUP($H684,'Sewer F Exp'!$A:$B,15,FALSE),0)</f>
        <v>0</v>
      </c>
      <c r="Y684" s="34">
        <f>IFERROR(VLOOKUP($H684,'Sewer F Exp'!$A:$B,16,FALSE),0)</f>
        <v>0</v>
      </c>
      <c r="Z684" s="42">
        <f>IFERROR(VLOOKUP($H684,'Sewer F Exp'!$A:$B,17,FALSE),0)</f>
        <v>0</v>
      </c>
      <c r="AA684" s="34">
        <f>IFERROR(VLOOKUP($H684,'Refuse F Rev'!$A:$E,15,FALSE),0)</f>
        <v>0</v>
      </c>
      <c r="AB684" s="34">
        <f>IFERROR(VLOOKUP($H684,'Refuse F Rev'!$A:$E,16,FALSE),0)</f>
        <v>0</v>
      </c>
      <c r="AC684" s="42">
        <f>IFERROR(VLOOKUP($H684,'Refuse F Rev'!$A:$E,17,FALSE),0)</f>
        <v>0</v>
      </c>
      <c r="AD684" s="34">
        <f>IFERROR(VLOOKUP($H684,'Refuse F Exp'!$A:$E,15,FALSE),0)</f>
        <v>0</v>
      </c>
      <c r="AE684" s="34">
        <f>IFERROR(VLOOKUP($H684,'Refuse F Exp'!$A:$E,16,FALSE),0)</f>
        <v>0</v>
      </c>
      <c r="AF684" s="42">
        <f>IFERROR(VLOOKUP($H684,'Refuse F Exp'!$A:$E,17,FALSE),0)</f>
        <v>0</v>
      </c>
      <c r="AG684" s="34">
        <f>IFERROR(VLOOKUP($H684,#REF!,10,FALSE),0)</f>
        <v>0</v>
      </c>
      <c r="AH684" s="34">
        <f>IFERROR(VLOOKUP($H684,#REF!,11,FALSE),0)</f>
        <v>0</v>
      </c>
      <c r="AI684" s="42">
        <f>IFERROR(VLOOKUP($H684,#REF!,12,FALSE),0)</f>
        <v>0</v>
      </c>
      <c r="AJ684" s="34">
        <f>IFERROR(VLOOKUP($H684,#REF!,10,FALSE),0)</f>
        <v>0</v>
      </c>
      <c r="AK684" s="34">
        <f>IFERROR(VLOOKUP($H684,#REF!,11,FALSE),0)</f>
        <v>0</v>
      </c>
      <c r="AL684" s="42">
        <f>IFERROR(VLOOKUP($H684,#REF!,12,FALSE),0)</f>
        <v>0</v>
      </c>
      <c r="AM684" s="34">
        <f>IFERROR(VLOOKUP($H684,#REF!,10,FALSE),0)</f>
        <v>0</v>
      </c>
      <c r="AN684" s="34">
        <f>IFERROR(VLOOKUP($H684,#REF!,11,FALSE),0)</f>
        <v>0</v>
      </c>
      <c r="AO684" s="42">
        <f>IFERROR(VLOOKUP($H684,#REF!,12,FALSE),0)</f>
        <v>0</v>
      </c>
      <c r="AP684" s="34">
        <f>IFERROR(VLOOKUP($H684,#REF!,10,FALSE),0)</f>
        <v>0</v>
      </c>
      <c r="AQ684" s="34">
        <f>IFERROR(VLOOKUP($H684,#REF!,11,FALSE),0)</f>
        <v>0</v>
      </c>
      <c r="AR684" s="42">
        <f>IFERROR(VLOOKUP($H684,#REF!,12,FALSE),0)</f>
        <v>0</v>
      </c>
      <c r="AS684" s="34">
        <f>IFERROR(VLOOKUP($H684,#REF!,13,FALSE),0)</f>
        <v>0</v>
      </c>
      <c r="AT684" s="34">
        <f>IFERROR(VLOOKUP($H684,#REF!,14,FALSE),0)</f>
        <v>0</v>
      </c>
      <c r="AU684" s="42">
        <f>IFERROR(VLOOKUP($H684,#REF!,15,FALSE),0)</f>
        <v>0</v>
      </c>
      <c r="AV684" s="34">
        <f>IFERROR(VLOOKUP($H684,#REF!,15,FALSE),0)</f>
        <v>0</v>
      </c>
      <c r="AW684" s="34">
        <f>IFERROR(VLOOKUP($H684,#REF!,16,FALSE),0)</f>
        <v>0</v>
      </c>
      <c r="AX684" s="42">
        <f>IFERROR(VLOOKUP($H684,#REF!,17,FALSE),0)</f>
        <v>0</v>
      </c>
    </row>
    <row r="685" spans="1:50" x14ac:dyDescent="0.3">
      <c r="A685" s="33" t="str">
        <f t="shared" si="40"/>
        <v>G -8120-4-103</v>
      </c>
      <c r="B685" s="33" t="str">
        <f>+'R&amp;E EXPORT'!B684</f>
        <v>SEWER-MAIL/PSTG/FEDEX</v>
      </c>
      <c r="C685" t="str">
        <f>IFERROR(VLOOKUP(A685,'MCSJ Export'!A:C,3,FALSE),"")</f>
        <v>Sub Account</v>
      </c>
      <c r="D685" s="37">
        <f t="shared" ca="1" si="41"/>
        <v>0</v>
      </c>
      <c r="E685" s="37">
        <f t="shared" ca="1" si="42"/>
        <v>0</v>
      </c>
      <c r="F685" s="37">
        <f t="shared" ca="1" si="43"/>
        <v>0</v>
      </c>
      <c r="G685" s="37"/>
      <c r="H685" s="33" t="str">
        <f>+'R&amp;E EXPORT'!A684</f>
        <v>G -8120-4-103</v>
      </c>
      <c r="I685" s="34">
        <f>IFERROR(VLOOKUP($H685,'Gen F Rev'!$A:$M,15,FALSE),0)</f>
        <v>0</v>
      </c>
      <c r="J685" s="34">
        <f>IFERROR(VLOOKUP($H685,'Gen F Rev'!$A:$M,16,FALSE),0)</f>
        <v>0</v>
      </c>
      <c r="K685" s="42">
        <f>IFERROR(VLOOKUP($H685,'Gen F Rev'!$A:$M,17,FALSE),0)</f>
        <v>0</v>
      </c>
      <c r="L685" s="34">
        <f>IFERROR(VLOOKUP($H685,'Gen F Exp'!$A:$E,15,FALSE),0)</f>
        <v>0</v>
      </c>
      <c r="M685" s="34">
        <f>IFERROR(VLOOKUP($H685,'Gen F Exp'!$A:$E,16,FALSE),0)</f>
        <v>0</v>
      </c>
      <c r="N685" s="42">
        <f>IFERROR(VLOOKUP($H685,'Gen F Exp'!$A:$E,17,FALSE),0)</f>
        <v>0</v>
      </c>
      <c r="O685" s="34">
        <f>IFERROR(VLOOKUP($H685,'Water F Rev'!$A:$L,15,FALSE),0)</f>
        <v>0</v>
      </c>
      <c r="P685" s="34">
        <f>IFERROR(VLOOKUP($H685,'Water F Rev'!$A:$L,16,FALSE),0)</f>
        <v>0</v>
      </c>
      <c r="Q685" s="42">
        <f>IFERROR(VLOOKUP($H685,'Water F Rev'!$A:$L,17,FALSE),0)</f>
        <v>0</v>
      </c>
      <c r="R685" s="34">
        <f>IFERROR(VLOOKUP($H685,'Water F Exp'!$A:$K,15,FALSE),0)</f>
        <v>0</v>
      </c>
      <c r="S685" s="34">
        <f>IFERROR(VLOOKUP($H685,'Water F Exp'!$A:$K,16,FALSE),0)</f>
        <v>0</v>
      </c>
      <c r="T685" s="42">
        <f>IFERROR(VLOOKUP($H685,'Water F Exp'!$A:$K,17,FALSE),0)</f>
        <v>0</v>
      </c>
      <c r="U685" s="34">
        <f ca="1">IFERROR(VLOOKUP($H685,'Sewer F Rev'!$A:$E,15,FALSE),0)</f>
        <v>0</v>
      </c>
      <c r="V685" s="34">
        <f ca="1">IFERROR(VLOOKUP($H685,'Sewer F Rev'!$A:$E,16,FALSE),0)</f>
        <v>0</v>
      </c>
      <c r="W685" s="42">
        <f ca="1">IFERROR(VLOOKUP($H685,'Sewer F Rev'!$A:$E,17,FALSE),0)</f>
        <v>0</v>
      </c>
      <c r="X685" s="34">
        <f>IFERROR(VLOOKUP($H685,'Sewer F Exp'!$A:$B,15,FALSE),0)</f>
        <v>0</v>
      </c>
      <c r="Y685" s="34">
        <f>IFERROR(VLOOKUP($H685,'Sewer F Exp'!$A:$B,16,FALSE),0)</f>
        <v>0</v>
      </c>
      <c r="Z685" s="42">
        <f>IFERROR(VLOOKUP($H685,'Sewer F Exp'!$A:$B,17,FALSE),0)</f>
        <v>0</v>
      </c>
      <c r="AA685" s="34">
        <f>IFERROR(VLOOKUP($H685,'Refuse F Rev'!$A:$E,15,FALSE),0)</f>
        <v>0</v>
      </c>
      <c r="AB685" s="34">
        <f>IFERROR(VLOOKUP($H685,'Refuse F Rev'!$A:$E,16,FALSE),0)</f>
        <v>0</v>
      </c>
      <c r="AC685" s="42">
        <f>IFERROR(VLOOKUP($H685,'Refuse F Rev'!$A:$E,17,FALSE),0)</f>
        <v>0</v>
      </c>
      <c r="AD685" s="34">
        <f>IFERROR(VLOOKUP($H685,'Refuse F Exp'!$A:$E,15,FALSE),0)</f>
        <v>0</v>
      </c>
      <c r="AE685" s="34">
        <f>IFERROR(VLOOKUP($H685,'Refuse F Exp'!$A:$E,16,FALSE),0)</f>
        <v>0</v>
      </c>
      <c r="AF685" s="42">
        <f>IFERROR(VLOOKUP($H685,'Refuse F Exp'!$A:$E,17,FALSE),0)</f>
        <v>0</v>
      </c>
      <c r="AG685" s="34">
        <f>IFERROR(VLOOKUP($H685,#REF!,10,FALSE),0)</f>
        <v>0</v>
      </c>
      <c r="AH685" s="34">
        <f>IFERROR(VLOOKUP($H685,#REF!,11,FALSE),0)</f>
        <v>0</v>
      </c>
      <c r="AI685" s="42">
        <f>IFERROR(VLOOKUP($H685,#REF!,12,FALSE),0)</f>
        <v>0</v>
      </c>
      <c r="AJ685" s="34">
        <f>IFERROR(VLOOKUP($H685,#REF!,10,FALSE),0)</f>
        <v>0</v>
      </c>
      <c r="AK685" s="34">
        <f>IFERROR(VLOOKUP($H685,#REF!,11,FALSE),0)</f>
        <v>0</v>
      </c>
      <c r="AL685" s="42">
        <f>IFERROR(VLOOKUP($H685,#REF!,12,FALSE),0)</f>
        <v>0</v>
      </c>
      <c r="AM685" s="34">
        <f>IFERROR(VLOOKUP($H685,#REF!,10,FALSE),0)</f>
        <v>0</v>
      </c>
      <c r="AN685" s="34">
        <f>IFERROR(VLOOKUP($H685,#REF!,11,FALSE),0)</f>
        <v>0</v>
      </c>
      <c r="AO685" s="42">
        <f>IFERROR(VLOOKUP($H685,#REF!,12,FALSE),0)</f>
        <v>0</v>
      </c>
      <c r="AP685" s="34">
        <f>IFERROR(VLOOKUP($H685,#REF!,10,FALSE),0)</f>
        <v>0</v>
      </c>
      <c r="AQ685" s="34">
        <f>IFERROR(VLOOKUP($H685,#REF!,11,FALSE),0)</f>
        <v>0</v>
      </c>
      <c r="AR685" s="42">
        <f>IFERROR(VLOOKUP($H685,#REF!,12,FALSE),0)</f>
        <v>0</v>
      </c>
      <c r="AS685" s="34">
        <f>IFERROR(VLOOKUP($H685,#REF!,13,FALSE),0)</f>
        <v>0</v>
      </c>
      <c r="AT685" s="34">
        <f>IFERROR(VLOOKUP($H685,#REF!,14,FALSE),0)</f>
        <v>0</v>
      </c>
      <c r="AU685" s="42">
        <f>IFERROR(VLOOKUP($H685,#REF!,15,FALSE),0)</f>
        <v>0</v>
      </c>
      <c r="AV685" s="34">
        <f>IFERROR(VLOOKUP($H685,#REF!,15,FALSE),0)</f>
        <v>0</v>
      </c>
      <c r="AW685" s="34">
        <f>IFERROR(VLOOKUP($H685,#REF!,16,FALSE),0)</f>
        <v>0</v>
      </c>
      <c r="AX685" s="42">
        <f>IFERROR(VLOOKUP($H685,#REF!,17,FALSE),0)</f>
        <v>0</v>
      </c>
    </row>
    <row r="686" spans="1:50" x14ac:dyDescent="0.3">
      <c r="A686" s="33" t="str">
        <f t="shared" si="40"/>
        <v>G -8120-4-133</v>
      </c>
      <c r="B686" s="33" t="str">
        <f>+'R&amp;E EXPORT'!B685</f>
        <v>SEWER-COMPUTER EQUIP &amp; SOFTWARE</v>
      </c>
      <c r="C686" t="str">
        <f>IFERROR(VLOOKUP(A686,'MCSJ Export'!A:C,3,FALSE),"")</f>
        <v>Sub Account</v>
      </c>
      <c r="D686" s="37">
        <f t="shared" ca="1" si="41"/>
        <v>0</v>
      </c>
      <c r="E686" s="37">
        <f t="shared" ca="1" si="42"/>
        <v>0</v>
      </c>
      <c r="F686" s="37">
        <f t="shared" ca="1" si="43"/>
        <v>0</v>
      </c>
      <c r="G686" s="37"/>
      <c r="H686" s="33" t="str">
        <f>+'R&amp;E EXPORT'!A685</f>
        <v>G -8120-4-133</v>
      </c>
      <c r="I686" s="34">
        <f>IFERROR(VLOOKUP($H686,'Gen F Rev'!$A:$M,15,FALSE),0)</f>
        <v>0</v>
      </c>
      <c r="J686" s="34">
        <f>IFERROR(VLOOKUP($H686,'Gen F Rev'!$A:$M,16,FALSE),0)</f>
        <v>0</v>
      </c>
      <c r="K686" s="42">
        <f>IFERROR(VLOOKUP($H686,'Gen F Rev'!$A:$M,17,FALSE),0)</f>
        <v>0</v>
      </c>
      <c r="L686" s="34">
        <f>IFERROR(VLOOKUP($H686,'Gen F Exp'!$A:$E,15,FALSE),0)</f>
        <v>0</v>
      </c>
      <c r="M686" s="34">
        <f>IFERROR(VLOOKUP($H686,'Gen F Exp'!$A:$E,16,FALSE),0)</f>
        <v>0</v>
      </c>
      <c r="N686" s="42">
        <f>IFERROR(VLOOKUP($H686,'Gen F Exp'!$A:$E,17,FALSE),0)</f>
        <v>0</v>
      </c>
      <c r="O686" s="34">
        <f>IFERROR(VLOOKUP($H686,'Water F Rev'!$A:$L,15,FALSE),0)</f>
        <v>0</v>
      </c>
      <c r="P686" s="34">
        <f>IFERROR(VLOOKUP($H686,'Water F Rev'!$A:$L,16,FALSE),0)</f>
        <v>0</v>
      </c>
      <c r="Q686" s="42">
        <f>IFERROR(VLOOKUP($H686,'Water F Rev'!$A:$L,17,FALSE),0)</f>
        <v>0</v>
      </c>
      <c r="R686" s="34">
        <f>IFERROR(VLOOKUP($H686,'Water F Exp'!$A:$K,15,FALSE),0)</f>
        <v>0</v>
      </c>
      <c r="S686" s="34">
        <f>IFERROR(VLOOKUP($H686,'Water F Exp'!$A:$K,16,FALSE),0)</f>
        <v>0</v>
      </c>
      <c r="T686" s="42">
        <f>IFERROR(VLOOKUP($H686,'Water F Exp'!$A:$K,17,FALSE),0)</f>
        <v>0</v>
      </c>
      <c r="U686" s="34">
        <f ca="1">IFERROR(VLOOKUP($H686,'Sewer F Rev'!$A:$E,15,FALSE),0)</f>
        <v>0</v>
      </c>
      <c r="V686" s="34">
        <f ca="1">IFERROR(VLOOKUP($H686,'Sewer F Rev'!$A:$E,16,FALSE),0)</f>
        <v>0</v>
      </c>
      <c r="W686" s="42">
        <f ca="1">IFERROR(VLOOKUP($H686,'Sewer F Rev'!$A:$E,17,FALSE),0)</f>
        <v>0</v>
      </c>
      <c r="X686" s="34">
        <f>IFERROR(VLOOKUP($H686,'Sewer F Exp'!$A:$B,15,FALSE),0)</f>
        <v>0</v>
      </c>
      <c r="Y686" s="34">
        <f>IFERROR(VLOOKUP($H686,'Sewer F Exp'!$A:$B,16,FALSE),0)</f>
        <v>0</v>
      </c>
      <c r="Z686" s="42">
        <f>IFERROR(VLOOKUP($H686,'Sewer F Exp'!$A:$B,17,FALSE),0)</f>
        <v>0</v>
      </c>
      <c r="AA686" s="34">
        <f>IFERROR(VLOOKUP($H686,'Refuse F Rev'!$A:$E,15,FALSE),0)</f>
        <v>0</v>
      </c>
      <c r="AB686" s="34">
        <f>IFERROR(VLOOKUP($H686,'Refuse F Rev'!$A:$E,16,FALSE),0)</f>
        <v>0</v>
      </c>
      <c r="AC686" s="42">
        <f>IFERROR(VLOOKUP($H686,'Refuse F Rev'!$A:$E,17,FALSE),0)</f>
        <v>0</v>
      </c>
      <c r="AD686" s="34">
        <f>IFERROR(VLOOKUP($H686,'Refuse F Exp'!$A:$E,15,FALSE),0)</f>
        <v>0</v>
      </c>
      <c r="AE686" s="34">
        <f>IFERROR(VLOOKUP($H686,'Refuse F Exp'!$A:$E,16,FALSE),0)</f>
        <v>0</v>
      </c>
      <c r="AF686" s="42">
        <f>IFERROR(VLOOKUP($H686,'Refuse F Exp'!$A:$E,17,FALSE),0)</f>
        <v>0</v>
      </c>
      <c r="AG686" s="34">
        <f>IFERROR(VLOOKUP($H686,#REF!,10,FALSE),0)</f>
        <v>0</v>
      </c>
      <c r="AH686" s="34">
        <f>IFERROR(VLOOKUP($H686,#REF!,11,FALSE),0)</f>
        <v>0</v>
      </c>
      <c r="AI686" s="42">
        <f>IFERROR(VLOOKUP($H686,#REF!,12,FALSE),0)</f>
        <v>0</v>
      </c>
      <c r="AJ686" s="34">
        <f>IFERROR(VLOOKUP($H686,#REF!,10,FALSE),0)</f>
        <v>0</v>
      </c>
      <c r="AK686" s="34">
        <f>IFERROR(VLOOKUP($H686,#REF!,11,FALSE),0)</f>
        <v>0</v>
      </c>
      <c r="AL686" s="42">
        <f>IFERROR(VLOOKUP($H686,#REF!,12,FALSE),0)</f>
        <v>0</v>
      </c>
      <c r="AM686" s="34">
        <f>IFERROR(VLOOKUP($H686,#REF!,10,FALSE),0)</f>
        <v>0</v>
      </c>
      <c r="AN686" s="34">
        <f>IFERROR(VLOOKUP($H686,#REF!,11,FALSE),0)</f>
        <v>0</v>
      </c>
      <c r="AO686" s="42">
        <f>IFERROR(VLOOKUP($H686,#REF!,12,FALSE),0)</f>
        <v>0</v>
      </c>
      <c r="AP686" s="34">
        <f>IFERROR(VLOOKUP($H686,#REF!,10,FALSE),0)</f>
        <v>0</v>
      </c>
      <c r="AQ686" s="34">
        <f>IFERROR(VLOOKUP($H686,#REF!,11,FALSE),0)</f>
        <v>0</v>
      </c>
      <c r="AR686" s="42">
        <f>IFERROR(VLOOKUP($H686,#REF!,12,FALSE),0)</f>
        <v>0</v>
      </c>
      <c r="AS686" s="34">
        <f>IFERROR(VLOOKUP($H686,#REF!,13,FALSE),0)</f>
        <v>0</v>
      </c>
      <c r="AT686" s="34">
        <f>IFERROR(VLOOKUP($H686,#REF!,14,FALSE),0)</f>
        <v>0</v>
      </c>
      <c r="AU686" s="42">
        <f>IFERROR(VLOOKUP($H686,#REF!,15,FALSE),0)</f>
        <v>0</v>
      </c>
      <c r="AV686" s="34">
        <f>IFERROR(VLOOKUP($H686,#REF!,15,FALSE),0)</f>
        <v>0</v>
      </c>
      <c r="AW686" s="34">
        <f>IFERROR(VLOOKUP($H686,#REF!,16,FALSE),0)</f>
        <v>0</v>
      </c>
      <c r="AX686" s="42">
        <f>IFERROR(VLOOKUP($H686,#REF!,17,FALSE),0)</f>
        <v>0</v>
      </c>
    </row>
    <row r="687" spans="1:50" x14ac:dyDescent="0.3">
      <c r="A687" s="33" t="str">
        <f t="shared" si="40"/>
        <v>G -8120-4-240</v>
      </c>
      <c r="B687" s="33" t="str">
        <f>+'R&amp;E EXPORT'!B686</f>
        <v>SEWER-REPAIRS TO SEWER VAC</v>
      </c>
      <c r="C687" t="str">
        <f>IFERROR(VLOOKUP(A687,'MCSJ Export'!A:C,3,FALSE),"")</f>
        <v>Sub Account</v>
      </c>
      <c r="D687" s="37">
        <f t="shared" ca="1" si="41"/>
        <v>0</v>
      </c>
      <c r="E687" s="37">
        <f t="shared" ca="1" si="42"/>
        <v>0</v>
      </c>
      <c r="F687" s="37">
        <f t="shared" ca="1" si="43"/>
        <v>0</v>
      </c>
      <c r="G687" s="37"/>
      <c r="H687" s="33" t="str">
        <f>+'R&amp;E EXPORT'!A686</f>
        <v>G -8120-4-240</v>
      </c>
      <c r="I687" s="34">
        <f>IFERROR(VLOOKUP($H687,'Gen F Rev'!$A:$M,15,FALSE),0)</f>
        <v>0</v>
      </c>
      <c r="J687" s="34">
        <f>IFERROR(VLOOKUP($H687,'Gen F Rev'!$A:$M,16,FALSE),0)</f>
        <v>0</v>
      </c>
      <c r="K687" s="42">
        <f>IFERROR(VLOOKUP($H687,'Gen F Rev'!$A:$M,17,FALSE),0)</f>
        <v>0</v>
      </c>
      <c r="L687" s="34">
        <f>IFERROR(VLOOKUP($H687,'Gen F Exp'!$A:$E,15,FALSE),0)</f>
        <v>0</v>
      </c>
      <c r="M687" s="34">
        <f>IFERROR(VLOOKUP($H687,'Gen F Exp'!$A:$E,16,FALSE),0)</f>
        <v>0</v>
      </c>
      <c r="N687" s="42">
        <f>IFERROR(VLOOKUP($H687,'Gen F Exp'!$A:$E,17,FALSE),0)</f>
        <v>0</v>
      </c>
      <c r="O687" s="34">
        <f>IFERROR(VLOOKUP($H687,'Water F Rev'!$A:$L,15,FALSE),0)</f>
        <v>0</v>
      </c>
      <c r="P687" s="34">
        <f>IFERROR(VLOOKUP($H687,'Water F Rev'!$A:$L,16,FALSE),0)</f>
        <v>0</v>
      </c>
      <c r="Q687" s="42">
        <f>IFERROR(VLOOKUP($H687,'Water F Rev'!$A:$L,17,FALSE),0)</f>
        <v>0</v>
      </c>
      <c r="R687" s="34">
        <f>IFERROR(VLOOKUP($H687,'Water F Exp'!$A:$K,15,FALSE),0)</f>
        <v>0</v>
      </c>
      <c r="S687" s="34">
        <f>IFERROR(VLOOKUP($H687,'Water F Exp'!$A:$K,16,FALSE),0)</f>
        <v>0</v>
      </c>
      <c r="T687" s="42">
        <f>IFERROR(VLOOKUP($H687,'Water F Exp'!$A:$K,17,FALSE),0)</f>
        <v>0</v>
      </c>
      <c r="U687" s="34">
        <f ca="1">IFERROR(VLOOKUP($H687,'Sewer F Rev'!$A:$E,15,FALSE),0)</f>
        <v>0</v>
      </c>
      <c r="V687" s="34">
        <f ca="1">IFERROR(VLOOKUP($H687,'Sewer F Rev'!$A:$E,16,FALSE),0)</f>
        <v>0</v>
      </c>
      <c r="W687" s="42">
        <f ca="1">IFERROR(VLOOKUP($H687,'Sewer F Rev'!$A:$E,17,FALSE),0)</f>
        <v>0</v>
      </c>
      <c r="X687" s="34">
        <f>IFERROR(VLOOKUP($H687,'Sewer F Exp'!$A:$B,15,FALSE),0)</f>
        <v>0</v>
      </c>
      <c r="Y687" s="34">
        <f>IFERROR(VLOOKUP($H687,'Sewer F Exp'!$A:$B,16,FALSE),0)</f>
        <v>0</v>
      </c>
      <c r="Z687" s="42">
        <f>IFERROR(VLOOKUP($H687,'Sewer F Exp'!$A:$B,17,FALSE),0)</f>
        <v>0</v>
      </c>
      <c r="AA687" s="34">
        <f>IFERROR(VLOOKUP($H687,'Refuse F Rev'!$A:$E,15,FALSE),0)</f>
        <v>0</v>
      </c>
      <c r="AB687" s="34">
        <f>IFERROR(VLOOKUP($H687,'Refuse F Rev'!$A:$E,16,FALSE),0)</f>
        <v>0</v>
      </c>
      <c r="AC687" s="42">
        <f>IFERROR(VLOOKUP($H687,'Refuse F Rev'!$A:$E,17,FALSE),0)</f>
        <v>0</v>
      </c>
      <c r="AD687" s="34">
        <f>IFERROR(VLOOKUP($H687,'Refuse F Exp'!$A:$E,15,FALSE),0)</f>
        <v>0</v>
      </c>
      <c r="AE687" s="34">
        <f>IFERROR(VLOOKUP($H687,'Refuse F Exp'!$A:$E,16,FALSE),0)</f>
        <v>0</v>
      </c>
      <c r="AF687" s="42">
        <f>IFERROR(VLOOKUP($H687,'Refuse F Exp'!$A:$E,17,FALSE),0)</f>
        <v>0</v>
      </c>
      <c r="AG687" s="34">
        <f>IFERROR(VLOOKUP($H687,#REF!,10,FALSE),0)</f>
        <v>0</v>
      </c>
      <c r="AH687" s="34">
        <f>IFERROR(VLOOKUP($H687,#REF!,11,FALSE),0)</f>
        <v>0</v>
      </c>
      <c r="AI687" s="42">
        <f>IFERROR(VLOOKUP($H687,#REF!,12,FALSE),0)</f>
        <v>0</v>
      </c>
      <c r="AJ687" s="34">
        <f>IFERROR(VLOOKUP($H687,#REF!,10,FALSE),0)</f>
        <v>0</v>
      </c>
      <c r="AK687" s="34">
        <f>IFERROR(VLOOKUP($H687,#REF!,11,FALSE),0)</f>
        <v>0</v>
      </c>
      <c r="AL687" s="42">
        <f>IFERROR(VLOOKUP($H687,#REF!,12,FALSE),0)</f>
        <v>0</v>
      </c>
      <c r="AM687" s="34">
        <f>IFERROR(VLOOKUP($H687,#REF!,10,FALSE),0)</f>
        <v>0</v>
      </c>
      <c r="AN687" s="34">
        <f>IFERROR(VLOOKUP($H687,#REF!,11,FALSE),0)</f>
        <v>0</v>
      </c>
      <c r="AO687" s="42">
        <f>IFERROR(VLOOKUP($H687,#REF!,12,FALSE),0)</f>
        <v>0</v>
      </c>
      <c r="AP687" s="34">
        <f>IFERROR(VLOOKUP($H687,#REF!,10,FALSE),0)</f>
        <v>0</v>
      </c>
      <c r="AQ687" s="34">
        <f>IFERROR(VLOOKUP($H687,#REF!,11,FALSE),0)</f>
        <v>0</v>
      </c>
      <c r="AR687" s="42">
        <f>IFERROR(VLOOKUP($H687,#REF!,12,FALSE),0)</f>
        <v>0</v>
      </c>
      <c r="AS687" s="34">
        <f>IFERROR(VLOOKUP($H687,#REF!,13,FALSE),0)</f>
        <v>0</v>
      </c>
      <c r="AT687" s="34">
        <f>IFERROR(VLOOKUP($H687,#REF!,14,FALSE),0)</f>
        <v>0</v>
      </c>
      <c r="AU687" s="42">
        <f>IFERROR(VLOOKUP($H687,#REF!,15,FALSE),0)</f>
        <v>0</v>
      </c>
      <c r="AV687" s="34">
        <f>IFERROR(VLOOKUP($H687,#REF!,15,FALSE),0)</f>
        <v>0</v>
      </c>
      <c r="AW687" s="34">
        <f>IFERROR(VLOOKUP($H687,#REF!,16,FALSE),0)</f>
        <v>0</v>
      </c>
      <c r="AX687" s="42">
        <f>IFERROR(VLOOKUP($H687,#REF!,17,FALSE),0)</f>
        <v>0</v>
      </c>
    </row>
    <row r="688" spans="1:50" x14ac:dyDescent="0.3">
      <c r="A688" s="33" t="str">
        <f t="shared" si="40"/>
        <v>G -8120-4-251</v>
      </c>
      <c r="B688" s="33" t="str">
        <f>+'R&amp;E EXPORT'!B687</f>
        <v>SEWER-TIRES</v>
      </c>
      <c r="C688" t="str">
        <f>IFERROR(VLOOKUP(A688,'MCSJ Export'!A:C,3,FALSE),"")</f>
        <v>Sub Account</v>
      </c>
      <c r="D688" s="37">
        <f t="shared" ca="1" si="41"/>
        <v>0</v>
      </c>
      <c r="E688" s="37">
        <f t="shared" ca="1" si="42"/>
        <v>0</v>
      </c>
      <c r="F688" s="37">
        <f t="shared" ca="1" si="43"/>
        <v>0</v>
      </c>
      <c r="G688" s="37"/>
      <c r="H688" s="33" t="str">
        <f>+'R&amp;E EXPORT'!A687</f>
        <v>G -8120-4-251</v>
      </c>
      <c r="I688" s="34">
        <f>IFERROR(VLOOKUP($H688,'Gen F Rev'!$A:$M,15,FALSE),0)</f>
        <v>0</v>
      </c>
      <c r="J688" s="34">
        <f>IFERROR(VLOOKUP($H688,'Gen F Rev'!$A:$M,16,FALSE),0)</f>
        <v>0</v>
      </c>
      <c r="K688" s="42">
        <f>IFERROR(VLOOKUP($H688,'Gen F Rev'!$A:$M,17,FALSE),0)</f>
        <v>0</v>
      </c>
      <c r="L688" s="34">
        <f>IFERROR(VLOOKUP($H688,'Gen F Exp'!$A:$E,15,FALSE),0)</f>
        <v>0</v>
      </c>
      <c r="M688" s="34">
        <f>IFERROR(VLOOKUP($H688,'Gen F Exp'!$A:$E,16,FALSE),0)</f>
        <v>0</v>
      </c>
      <c r="N688" s="42">
        <f>IFERROR(VLOOKUP($H688,'Gen F Exp'!$A:$E,17,FALSE),0)</f>
        <v>0</v>
      </c>
      <c r="O688" s="34">
        <f>IFERROR(VLOOKUP($H688,'Water F Rev'!$A:$L,15,FALSE),0)</f>
        <v>0</v>
      </c>
      <c r="P688" s="34">
        <f>IFERROR(VLOOKUP($H688,'Water F Rev'!$A:$L,16,FALSE),0)</f>
        <v>0</v>
      </c>
      <c r="Q688" s="42">
        <f>IFERROR(VLOOKUP($H688,'Water F Rev'!$A:$L,17,FALSE),0)</f>
        <v>0</v>
      </c>
      <c r="R688" s="34">
        <f>IFERROR(VLOOKUP($H688,'Water F Exp'!$A:$K,15,FALSE),0)</f>
        <v>0</v>
      </c>
      <c r="S688" s="34">
        <f>IFERROR(VLOOKUP($H688,'Water F Exp'!$A:$K,16,FALSE),0)</f>
        <v>0</v>
      </c>
      <c r="T688" s="42">
        <f>IFERROR(VLOOKUP($H688,'Water F Exp'!$A:$K,17,FALSE),0)</f>
        <v>0</v>
      </c>
      <c r="U688" s="34">
        <f ca="1">IFERROR(VLOOKUP($H688,'Sewer F Rev'!$A:$E,15,FALSE),0)</f>
        <v>0</v>
      </c>
      <c r="V688" s="34">
        <f ca="1">IFERROR(VLOOKUP($H688,'Sewer F Rev'!$A:$E,16,FALSE),0)</f>
        <v>0</v>
      </c>
      <c r="W688" s="42">
        <f ca="1">IFERROR(VLOOKUP($H688,'Sewer F Rev'!$A:$E,17,FALSE),0)</f>
        <v>0</v>
      </c>
      <c r="X688" s="34">
        <f>IFERROR(VLOOKUP($H688,'Sewer F Exp'!$A:$B,15,FALSE),0)</f>
        <v>0</v>
      </c>
      <c r="Y688" s="34">
        <f>IFERROR(VLOOKUP($H688,'Sewer F Exp'!$A:$B,16,FALSE),0)</f>
        <v>0</v>
      </c>
      <c r="Z688" s="42">
        <f>IFERROR(VLOOKUP($H688,'Sewer F Exp'!$A:$B,17,FALSE),0)</f>
        <v>0</v>
      </c>
      <c r="AA688" s="34">
        <f>IFERROR(VLOOKUP($H688,'Refuse F Rev'!$A:$E,15,FALSE),0)</f>
        <v>0</v>
      </c>
      <c r="AB688" s="34">
        <f>IFERROR(VLOOKUP($H688,'Refuse F Rev'!$A:$E,16,FALSE),0)</f>
        <v>0</v>
      </c>
      <c r="AC688" s="42">
        <f>IFERROR(VLOOKUP($H688,'Refuse F Rev'!$A:$E,17,FALSE),0)</f>
        <v>0</v>
      </c>
      <c r="AD688" s="34">
        <f>IFERROR(VLOOKUP($H688,'Refuse F Exp'!$A:$E,15,FALSE),0)</f>
        <v>0</v>
      </c>
      <c r="AE688" s="34">
        <f>IFERROR(VLOOKUP($H688,'Refuse F Exp'!$A:$E,16,FALSE),0)</f>
        <v>0</v>
      </c>
      <c r="AF688" s="42">
        <f>IFERROR(VLOOKUP($H688,'Refuse F Exp'!$A:$E,17,FALSE),0)</f>
        <v>0</v>
      </c>
      <c r="AG688" s="34">
        <f>IFERROR(VLOOKUP($H688,#REF!,10,FALSE),0)</f>
        <v>0</v>
      </c>
      <c r="AH688" s="34">
        <f>IFERROR(VLOOKUP($H688,#REF!,11,FALSE),0)</f>
        <v>0</v>
      </c>
      <c r="AI688" s="42">
        <f>IFERROR(VLOOKUP($H688,#REF!,12,FALSE),0)</f>
        <v>0</v>
      </c>
      <c r="AJ688" s="34">
        <f>IFERROR(VLOOKUP($H688,#REF!,10,FALSE),0)</f>
        <v>0</v>
      </c>
      <c r="AK688" s="34">
        <f>IFERROR(VLOOKUP($H688,#REF!,11,FALSE),0)</f>
        <v>0</v>
      </c>
      <c r="AL688" s="42">
        <f>IFERROR(VLOOKUP($H688,#REF!,12,FALSE),0)</f>
        <v>0</v>
      </c>
      <c r="AM688" s="34">
        <f>IFERROR(VLOOKUP($H688,#REF!,10,FALSE),0)</f>
        <v>0</v>
      </c>
      <c r="AN688" s="34">
        <f>IFERROR(VLOOKUP($H688,#REF!,11,FALSE),0)</f>
        <v>0</v>
      </c>
      <c r="AO688" s="42">
        <f>IFERROR(VLOOKUP($H688,#REF!,12,FALSE),0)</f>
        <v>0</v>
      </c>
      <c r="AP688" s="34">
        <f>IFERROR(VLOOKUP($H688,#REF!,10,FALSE),0)</f>
        <v>0</v>
      </c>
      <c r="AQ688" s="34">
        <f>IFERROR(VLOOKUP($H688,#REF!,11,FALSE),0)</f>
        <v>0</v>
      </c>
      <c r="AR688" s="42">
        <f>IFERROR(VLOOKUP($H688,#REF!,12,FALSE),0)</f>
        <v>0</v>
      </c>
      <c r="AS688" s="34">
        <f>IFERROR(VLOOKUP($H688,#REF!,13,FALSE),0)</f>
        <v>0</v>
      </c>
      <c r="AT688" s="34">
        <f>IFERROR(VLOOKUP($H688,#REF!,14,FALSE),0)</f>
        <v>0</v>
      </c>
      <c r="AU688" s="42">
        <f>IFERROR(VLOOKUP($H688,#REF!,15,FALSE),0)</f>
        <v>0</v>
      </c>
      <c r="AV688" s="34">
        <f>IFERROR(VLOOKUP($H688,#REF!,15,FALSE),0)</f>
        <v>0</v>
      </c>
      <c r="AW688" s="34">
        <f>IFERROR(VLOOKUP($H688,#REF!,16,FALSE),0)</f>
        <v>0</v>
      </c>
      <c r="AX688" s="42">
        <f>IFERROR(VLOOKUP($H688,#REF!,17,FALSE),0)</f>
        <v>0</v>
      </c>
    </row>
    <row r="689" spans="1:50" x14ac:dyDescent="0.3">
      <c r="A689" s="33" t="str">
        <f t="shared" si="40"/>
        <v>G -8120-4-254</v>
      </c>
      <c r="B689" s="33" t="str">
        <f>+'R&amp;E EXPORT'!B688</f>
        <v>SEWER-VEHICLE REPAIR PARTS</v>
      </c>
      <c r="C689" t="str">
        <f>IFERROR(VLOOKUP(A689,'MCSJ Export'!A:C,3,FALSE),"")</f>
        <v>Sub Account</v>
      </c>
      <c r="D689" s="37">
        <f t="shared" ca="1" si="41"/>
        <v>0</v>
      </c>
      <c r="E689" s="37">
        <f t="shared" ca="1" si="42"/>
        <v>0</v>
      </c>
      <c r="F689" s="37">
        <f t="shared" ca="1" si="43"/>
        <v>0</v>
      </c>
      <c r="G689" s="37"/>
      <c r="H689" s="33" t="str">
        <f>+'R&amp;E EXPORT'!A688</f>
        <v>G -8120-4-254</v>
      </c>
      <c r="I689" s="34">
        <f>IFERROR(VLOOKUP($H689,'Gen F Rev'!$A:$M,15,FALSE),0)</f>
        <v>0</v>
      </c>
      <c r="J689" s="34">
        <f>IFERROR(VLOOKUP($H689,'Gen F Rev'!$A:$M,16,FALSE),0)</f>
        <v>0</v>
      </c>
      <c r="K689" s="42">
        <f>IFERROR(VLOOKUP($H689,'Gen F Rev'!$A:$M,17,FALSE),0)</f>
        <v>0</v>
      </c>
      <c r="L689" s="34">
        <f>IFERROR(VLOOKUP($H689,'Gen F Exp'!$A:$E,15,FALSE),0)</f>
        <v>0</v>
      </c>
      <c r="M689" s="34">
        <f>IFERROR(VLOOKUP($H689,'Gen F Exp'!$A:$E,16,FALSE),0)</f>
        <v>0</v>
      </c>
      <c r="N689" s="42">
        <f>IFERROR(VLOOKUP($H689,'Gen F Exp'!$A:$E,17,FALSE),0)</f>
        <v>0</v>
      </c>
      <c r="O689" s="34">
        <f>IFERROR(VLOOKUP($H689,'Water F Rev'!$A:$L,15,FALSE),0)</f>
        <v>0</v>
      </c>
      <c r="P689" s="34">
        <f>IFERROR(VLOOKUP($H689,'Water F Rev'!$A:$L,16,FALSE),0)</f>
        <v>0</v>
      </c>
      <c r="Q689" s="42">
        <f>IFERROR(VLOOKUP($H689,'Water F Rev'!$A:$L,17,FALSE),0)</f>
        <v>0</v>
      </c>
      <c r="R689" s="34">
        <f>IFERROR(VLOOKUP($H689,'Water F Exp'!$A:$K,15,FALSE),0)</f>
        <v>0</v>
      </c>
      <c r="S689" s="34">
        <f>IFERROR(VLOOKUP($H689,'Water F Exp'!$A:$K,16,FALSE),0)</f>
        <v>0</v>
      </c>
      <c r="T689" s="42">
        <f>IFERROR(VLOOKUP($H689,'Water F Exp'!$A:$K,17,FALSE),0)</f>
        <v>0</v>
      </c>
      <c r="U689" s="34">
        <f ca="1">IFERROR(VLOOKUP($H689,'Sewer F Rev'!$A:$E,15,FALSE),0)</f>
        <v>0</v>
      </c>
      <c r="V689" s="34">
        <f ca="1">IFERROR(VLOOKUP($H689,'Sewer F Rev'!$A:$E,16,FALSE),0)</f>
        <v>0</v>
      </c>
      <c r="W689" s="42">
        <f ca="1">IFERROR(VLOOKUP($H689,'Sewer F Rev'!$A:$E,17,FALSE),0)</f>
        <v>0</v>
      </c>
      <c r="X689" s="34">
        <f>IFERROR(VLOOKUP($H689,'Sewer F Exp'!$A:$B,15,FALSE),0)</f>
        <v>0</v>
      </c>
      <c r="Y689" s="34">
        <f>IFERROR(VLOOKUP($H689,'Sewer F Exp'!$A:$B,16,FALSE),0)</f>
        <v>0</v>
      </c>
      <c r="Z689" s="42">
        <f>IFERROR(VLOOKUP($H689,'Sewer F Exp'!$A:$B,17,FALSE),0)</f>
        <v>0</v>
      </c>
      <c r="AA689" s="34">
        <f>IFERROR(VLOOKUP($H689,'Refuse F Rev'!$A:$E,15,FALSE),0)</f>
        <v>0</v>
      </c>
      <c r="AB689" s="34">
        <f>IFERROR(VLOOKUP($H689,'Refuse F Rev'!$A:$E,16,FALSE),0)</f>
        <v>0</v>
      </c>
      <c r="AC689" s="42">
        <f>IFERROR(VLOOKUP($H689,'Refuse F Rev'!$A:$E,17,FALSE),0)</f>
        <v>0</v>
      </c>
      <c r="AD689" s="34">
        <f>IFERROR(VLOOKUP($H689,'Refuse F Exp'!$A:$E,15,FALSE),0)</f>
        <v>0</v>
      </c>
      <c r="AE689" s="34">
        <f>IFERROR(VLOOKUP($H689,'Refuse F Exp'!$A:$E,16,FALSE),0)</f>
        <v>0</v>
      </c>
      <c r="AF689" s="42">
        <f>IFERROR(VLOOKUP($H689,'Refuse F Exp'!$A:$E,17,FALSE),0)</f>
        <v>0</v>
      </c>
      <c r="AG689" s="34">
        <f>IFERROR(VLOOKUP($H689,#REF!,10,FALSE),0)</f>
        <v>0</v>
      </c>
      <c r="AH689" s="34">
        <f>IFERROR(VLOOKUP($H689,#REF!,11,FALSE),0)</f>
        <v>0</v>
      </c>
      <c r="AI689" s="42">
        <f>IFERROR(VLOOKUP($H689,#REF!,12,FALSE),0)</f>
        <v>0</v>
      </c>
      <c r="AJ689" s="34">
        <f>IFERROR(VLOOKUP($H689,#REF!,10,FALSE),0)</f>
        <v>0</v>
      </c>
      <c r="AK689" s="34">
        <f>IFERROR(VLOOKUP($H689,#REF!,11,FALSE),0)</f>
        <v>0</v>
      </c>
      <c r="AL689" s="42">
        <f>IFERROR(VLOOKUP($H689,#REF!,12,FALSE),0)</f>
        <v>0</v>
      </c>
      <c r="AM689" s="34">
        <f>IFERROR(VLOOKUP($H689,#REF!,10,FALSE),0)</f>
        <v>0</v>
      </c>
      <c r="AN689" s="34">
        <f>IFERROR(VLOOKUP($H689,#REF!,11,FALSE),0)</f>
        <v>0</v>
      </c>
      <c r="AO689" s="42">
        <f>IFERROR(VLOOKUP($H689,#REF!,12,FALSE),0)</f>
        <v>0</v>
      </c>
      <c r="AP689" s="34">
        <f>IFERROR(VLOOKUP($H689,#REF!,10,FALSE),0)</f>
        <v>0</v>
      </c>
      <c r="AQ689" s="34">
        <f>IFERROR(VLOOKUP($H689,#REF!,11,FALSE),0)</f>
        <v>0</v>
      </c>
      <c r="AR689" s="42">
        <f>IFERROR(VLOOKUP($H689,#REF!,12,FALSE),0)</f>
        <v>0</v>
      </c>
      <c r="AS689" s="34">
        <f>IFERROR(VLOOKUP($H689,#REF!,13,FALSE),0)</f>
        <v>0</v>
      </c>
      <c r="AT689" s="34">
        <f>IFERROR(VLOOKUP($H689,#REF!,14,FALSE),0)</f>
        <v>0</v>
      </c>
      <c r="AU689" s="42">
        <f>IFERROR(VLOOKUP($H689,#REF!,15,FALSE),0)</f>
        <v>0</v>
      </c>
      <c r="AV689" s="34">
        <f>IFERROR(VLOOKUP($H689,#REF!,15,FALSE),0)</f>
        <v>0</v>
      </c>
      <c r="AW689" s="34">
        <f>IFERROR(VLOOKUP($H689,#REF!,16,FALSE),0)</f>
        <v>0</v>
      </c>
      <c r="AX689" s="42">
        <f>IFERROR(VLOOKUP($H689,#REF!,17,FALSE),0)</f>
        <v>0</v>
      </c>
    </row>
    <row r="690" spans="1:50" x14ac:dyDescent="0.3">
      <c r="A690" s="33" t="str">
        <f t="shared" si="40"/>
        <v>G -8120-4-265</v>
      </c>
      <c r="B690" s="33" t="str">
        <f>+'R&amp;E EXPORT'!B689</f>
        <v>SEWER-DEGREASER</v>
      </c>
      <c r="C690" t="str">
        <f>IFERROR(VLOOKUP(A690,'MCSJ Export'!A:C,3,FALSE),"")</f>
        <v>Sub Account</v>
      </c>
      <c r="D690" s="37">
        <f t="shared" ca="1" si="41"/>
        <v>0</v>
      </c>
      <c r="E690" s="37">
        <f t="shared" ca="1" si="42"/>
        <v>0</v>
      </c>
      <c r="F690" s="37">
        <f t="shared" ca="1" si="43"/>
        <v>0</v>
      </c>
      <c r="G690" s="37"/>
      <c r="H690" s="33" t="str">
        <f>+'R&amp;E EXPORT'!A689</f>
        <v>G -8120-4-265</v>
      </c>
      <c r="I690" s="34">
        <f>IFERROR(VLOOKUP($H690,'Gen F Rev'!$A:$M,15,FALSE),0)</f>
        <v>0</v>
      </c>
      <c r="J690" s="34">
        <f>IFERROR(VLOOKUP($H690,'Gen F Rev'!$A:$M,16,FALSE),0)</f>
        <v>0</v>
      </c>
      <c r="K690" s="42">
        <f>IFERROR(VLOOKUP($H690,'Gen F Rev'!$A:$M,17,FALSE),0)</f>
        <v>0</v>
      </c>
      <c r="L690" s="34">
        <f>IFERROR(VLOOKUP($H690,'Gen F Exp'!$A:$E,15,FALSE),0)</f>
        <v>0</v>
      </c>
      <c r="M690" s="34">
        <f>IFERROR(VLOOKUP($H690,'Gen F Exp'!$A:$E,16,FALSE),0)</f>
        <v>0</v>
      </c>
      <c r="N690" s="42">
        <f>IFERROR(VLOOKUP($H690,'Gen F Exp'!$A:$E,17,FALSE),0)</f>
        <v>0</v>
      </c>
      <c r="O690" s="34">
        <f>IFERROR(VLOOKUP($H690,'Water F Rev'!$A:$L,15,FALSE),0)</f>
        <v>0</v>
      </c>
      <c r="P690" s="34">
        <f>IFERROR(VLOOKUP($H690,'Water F Rev'!$A:$L,16,FALSE),0)</f>
        <v>0</v>
      </c>
      <c r="Q690" s="42">
        <f>IFERROR(VLOOKUP($H690,'Water F Rev'!$A:$L,17,FALSE),0)</f>
        <v>0</v>
      </c>
      <c r="R690" s="34">
        <f>IFERROR(VLOOKUP($H690,'Water F Exp'!$A:$K,15,FALSE),0)</f>
        <v>0</v>
      </c>
      <c r="S690" s="34">
        <f>IFERROR(VLOOKUP($H690,'Water F Exp'!$A:$K,16,FALSE),0)</f>
        <v>0</v>
      </c>
      <c r="T690" s="42">
        <f>IFERROR(VLOOKUP($H690,'Water F Exp'!$A:$K,17,FALSE),0)</f>
        <v>0</v>
      </c>
      <c r="U690" s="34">
        <f ca="1">IFERROR(VLOOKUP($H690,'Sewer F Rev'!$A:$E,15,FALSE),0)</f>
        <v>0</v>
      </c>
      <c r="V690" s="34">
        <f ca="1">IFERROR(VLOOKUP($H690,'Sewer F Rev'!$A:$E,16,FALSE),0)</f>
        <v>0</v>
      </c>
      <c r="W690" s="42">
        <f ca="1">IFERROR(VLOOKUP($H690,'Sewer F Rev'!$A:$E,17,FALSE),0)</f>
        <v>0</v>
      </c>
      <c r="X690" s="34">
        <f>IFERROR(VLOOKUP($H690,'Sewer F Exp'!$A:$B,15,FALSE),0)</f>
        <v>0</v>
      </c>
      <c r="Y690" s="34">
        <f>IFERROR(VLOOKUP($H690,'Sewer F Exp'!$A:$B,16,FALSE),0)</f>
        <v>0</v>
      </c>
      <c r="Z690" s="42">
        <f>IFERROR(VLOOKUP($H690,'Sewer F Exp'!$A:$B,17,FALSE),0)</f>
        <v>0</v>
      </c>
      <c r="AA690" s="34">
        <f>IFERROR(VLOOKUP($H690,'Refuse F Rev'!$A:$E,15,FALSE),0)</f>
        <v>0</v>
      </c>
      <c r="AB690" s="34">
        <f>IFERROR(VLOOKUP($H690,'Refuse F Rev'!$A:$E,16,FALSE),0)</f>
        <v>0</v>
      </c>
      <c r="AC690" s="42">
        <f>IFERROR(VLOOKUP($H690,'Refuse F Rev'!$A:$E,17,FALSE),0)</f>
        <v>0</v>
      </c>
      <c r="AD690" s="34">
        <f>IFERROR(VLOOKUP($H690,'Refuse F Exp'!$A:$E,15,FALSE),0)</f>
        <v>0</v>
      </c>
      <c r="AE690" s="34">
        <f>IFERROR(VLOOKUP($H690,'Refuse F Exp'!$A:$E,16,FALSE),0)</f>
        <v>0</v>
      </c>
      <c r="AF690" s="42">
        <f>IFERROR(VLOOKUP($H690,'Refuse F Exp'!$A:$E,17,FALSE),0)</f>
        <v>0</v>
      </c>
      <c r="AG690" s="34">
        <f>IFERROR(VLOOKUP($H690,#REF!,10,FALSE),0)</f>
        <v>0</v>
      </c>
      <c r="AH690" s="34">
        <f>IFERROR(VLOOKUP($H690,#REF!,11,FALSE),0)</f>
        <v>0</v>
      </c>
      <c r="AI690" s="42">
        <f>IFERROR(VLOOKUP($H690,#REF!,12,FALSE),0)</f>
        <v>0</v>
      </c>
      <c r="AJ690" s="34">
        <f>IFERROR(VLOOKUP($H690,#REF!,10,FALSE),0)</f>
        <v>0</v>
      </c>
      <c r="AK690" s="34">
        <f>IFERROR(VLOOKUP($H690,#REF!,11,FALSE),0)</f>
        <v>0</v>
      </c>
      <c r="AL690" s="42">
        <f>IFERROR(VLOOKUP($H690,#REF!,12,FALSE),0)</f>
        <v>0</v>
      </c>
      <c r="AM690" s="34">
        <f>IFERROR(VLOOKUP($H690,#REF!,10,FALSE),0)</f>
        <v>0</v>
      </c>
      <c r="AN690" s="34">
        <f>IFERROR(VLOOKUP($H690,#REF!,11,FALSE),0)</f>
        <v>0</v>
      </c>
      <c r="AO690" s="42">
        <f>IFERROR(VLOOKUP($H690,#REF!,12,FALSE),0)</f>
        <v>0</v>
      </c>
      <c r="AP690" s="34">
        <f>IFERROR(VLOOKUP($H690,#REF!,10,FALSE),0)</f>
        <v>0</v>
      </c>
      <c r="AQ690" s="34">
        <f>IFERROR(VLOOKUP($H690,#REF!,11,FALSE),0)</f>
        <v>0</v>
      </c>
      <c r="AR690" s="42">
        <f>IFERROR(VLOOKUP($H690,#REF!,12,FALSE),0)</f>
        <v>0</v>
      </c>
      <c r="AS690" s="34">
        <f>IFERROR(VLOOKUP($H690,#REF!,13,FALSE),0)</f>
        <v>0</v>
      </c>
      <c r="AT690" s="34">
        <f>IFERROR(VLOOKUP($H690,#REF!,14,FALSE),0)</f>
        <v>0</v>
      </c>
      <c r="AU690" s="42">
        <f>IFERROR(VLOOKUP($H690,#REF!,15,FALSE),0)</f>
        <v>0</v>
      </c>
      <c r="AV690" s="34">
        <f>IFERROR(VLOOKUP($H690,#REF!,15,FALSE),0)</f>
        <v>0</v>
      </c>
      <c r="AW690" s="34">
        <f>IFERROR(VLOOKUP($H690,#REF!,16,FALSE),0)</f>
        <v>0</v>
      </c>
      <c r="AX690" s="42">
        <f>IFERROR(VLOOKUP($H690,#REF!,17,FALSE),0)</f>
        <v>0</v>
      </c>
    </row>
    <row r="691" spans="1:50" x14ac:dyDescent="0.3">
      <c r="A691" s="33" t="str">
        <f t="shared" si="40"/>
        <v>G -8120-4-340</v>
      </c>
      <c r="B691" s="33" t="str">
        <f>+'R&amp;E EXPORT'!B690</f>
        <v>SEWER-CELLULAR (VERIZON)</v>
      </c>
      <c r="C691" t="str">
        <f>IFERROR(VLOOKUP(A691,'MCSJ Export'!A:C,3,FALSE),"")</f>
        <v>Sub Account</v>
      </c>
      <c r="D691" s="37">
        <f t="shared" ca="1" si="41"/>
        <v>0</v>
      </c>
      <c r="E691" s="37">
        <f t="shared" ca="1" si="42"/>
        <v>0</v>
      </c>
      <c r="F691" s="37">
        <f t="shared" ca="1" si="43"/>
        <v>0</v>
      </c>
      <c r="G691" s="37"/>
      <c r="H691" s="33" t="str">
        <f>+'R&amp;E EXPORT'!A690</f>
        <v>G -8120-4-340</v>
      </c>
      <c r="I691" s="34">
        <f>IFERROR(VLOOKUP($H691,'Gen F Rev'!$A:$M,15,FALSE),0)</f>
        <v>0</v>
      </c>
      <c r="J691" s="34">
        <f>IFERROR(VLOOKUP($H691,'Gen F Rev'!$A:$M,16,FALSE),0)</f>
        <v>0</v>
      </c>
      <c r="K691" s="42">
        <f>IFERROR(VLOOKUP($H691,'Gen F Rev'!$A:$M,17,FALSE),0)</f>
        <v>0</v>
      </c>
      <c r="L691" s="34">
        <f>IFERROR(VLOOKUP($H691,'Gen F Exp'!$A:$E,15,FALSE),0)</f>
        <v>0</v>
      </c>
      <c r="M691" s="34">
        <f>IFERROR(VLOOKUP($H691,'Gen F Exp'!$A:$E,16,FALSE),0)</f>
        <v>0</v>
      </c>
      <c r="N691" s="42">
        <f>IFERROR(VLOOKUP($H691,'Gen F Exp'!$A:$E,17,FALSE),0)</f>
        <v>0</v>
      </c>
      <c r="O691" s="34">
        <f>IFERROR(VLOOKUP($H691,'Water F Rev'!$A:$L,15,FALSE),0)</f>
        <v>0</v>
      </c>
      <c r="P691" s="34">
        <f>IFERROR(VLOOKUP($H691,'Water F Rev'!$A:$L,16,FALSE),0)</f>
        <v>0</v>
      </c>
      <c r="Q691" s="42">
        <f>IFERROR(VLOOKUP($H691,'Water F Rev'!$A:$L,17,FALSE),0)</f>
        <v>0</v>
      </c>
      <c r="R691" s="34">
        <f>IFERROR(VLOOKUP($H691,'Water F Exp'!$A:$K,15,FALSE),0)</f>
        <v>0</v>
      </c>
      <c r="S691" s="34">
        <f>IFERROR(VLOOKUP($H691,'Water F Exp'!$A:$K,16,FALSE),0)</f>
        <v>0</v>
      </c>
      <c r="T691" s="42">
        <f>IFERROR(VLOOKUP($H691,'Water F Exp'!$A:$K,17,FALSE),0)</f>
        <v>0</v>
      </c>
      <c r="U691" s="34">
        <f ca="1">IFERROR(VLOOKUP($H691,'Sewer F Rev'!$A:$E,15,FALSE),0)</f>
        <v>0</v>
      </c>
      <c r="V691" s="34">
        <f ca="1">IFERROR(VLOOKUP($H691,'Sewer F Rev'!$A:$E,16,FALSE),0)</f>
        <v>0</v>
      </c>
      <c r="W691" s="42">
        <f ca="1">IFERROR(VLOOKUP($H691,'Sewer F Rev'!$A:$E,17,FALSE),0)</f>
        <v>0</v>
      </c>
      <c r="X691" s="34">
        <f>IFERROR(VLOOKUP($H691,'Sewer F Exp'!$A:$B,15,FALSE),0)</f>
        <v>0</v>
      </c>
      <c r="Y691" s="34">
        <f>IFERROR(VLOOKUP($H691,'Sewer F Exp'!$A:$B,16,FALSE),0)</f>
        <v>0</v>
      </c>
      <c r="Z691" s="42">
        <f>IFERROR(VLOOKUP($H691,'Sewer F Exp'!$A:$B,17,FALSE),0)</f>
        <v>0</v>
      </c>
      <c r="AA691" s="34">
        <f>IFERROR(VLOOKUP($H691,'Refuse F Rev'!$A:$E,15,FALSE),0)</f>
        <v>0</v>
      </c>
      <c r="AB691" s="34">
        <f>IFERROR(VLOOKUP($H691,'Refuse F Rev'!$A:$E,16,FALSE),0)</f>
        <v>0</v>
      </c>
      <c r="AC691" s="42">
        <f>IFERROR(VLOOKUP($H691,'Refuse F Rev'!$A:$E,17,FALSE),0)</f>
        <v>0</v>
      </c>
      <c r="AD691" s="34">
        <f>IFERROR(VLOOKUP($H691,'Refuse F Exp'!$A:$E,15,FALSE),0)</f>
        <v>0</v>
      </c>
      <c r="AE691" s="34">
        <f>IFERROR(VLOOKUP($H691,'Refuse F Exp'!$A:$E,16,FALSE),0)</f>
        <v>0</v>
      </c>
      <c r="AF691" s="42">
        <f>IFERROR(VLOOKUP($H691,'Refuse F Exp'!$A:$E,17,FALSE),0)</f>
        <v>0</v>
      </c>
      <c r="AG691" s="34">
        <f>IFERROR(VLOOKUP($H691,#REF!,10,FALSE),0)</f>
        <v>0</v>
      </c>
      <c r="AH691" s="34">
        <f>IFERROR(VLOOKUP($H691,#REF!,11,FALSE),0)</f>
        <v>0</v>
      </c>
      <c r="AI691" s="42">
        <f>IFERROR(VLOOKUP($H691,#REF!,12,FALSE),0)</f>
        <v>0</v>
      </c>
      <c r="AJ691" s="34">
        <f>IFERROR(VLOOKUP($H691,#REF!,10,FALSE),0)</f>
        <v>0</v>
      </c>
      <c r="AK691" s="34">
        <f>IFERROR(VLOOKUP($H691,#REF!,11,FALSE),0)</f>
        <v>0</v>
      </c>
      <c r="AL691" s="42">
        <f>IFERROR(VLOOKUP($H691,#REF!,12,FALSE),0)</f>
        <v>0</v>
      </c>
      <c r="AM691" s="34">
        <f>IFERROR(VLOOKUP($H691,#REF!,10,FALSE),0)</f>
        <v>0</v>
      </c>
      <c r="AN691" s="34">
        <f>IFERROR(VLOOKUP($H691,#REF!,11,FALSE),0)</f>
        <v>0</v>
      </c>
      <c r="AO691" s="42">
        <f>IFERROR(VLOOKUP($H691,#REF!,12,FALSE),0)</f>
        <v>0</v>
      </c>
      <c r="AP691" s="34">
        <f>IFERROR(VLOOKUP($H691,#REF!,10,FALSE),0)</f>
        <v>0</v>
      </c>
      <c r="AQ691" s="34">
        <f>IFERROR(VLOOKUP($H691,#REF!,11,FALSE),0)</f>
        <v>0</v>
      </c>
      <c r="AR691" s="42">
        <f>IFERROR(VLOOKUP($H691,#REF!,12,FALSE),0)</f>
        <v>0</v>
      </c>
      <c r="AS691" s="34">
        <f>IFERROR(VLOOKUP($H691,#REF!,13,FALSE),0)</f>
        <v>0</v>
      </c>
      <c r="AT691" s="34">
        <f>IFERROR(VLOOKUP($H691,#REF!,14,FALSE),0)</f>
        <v>0</v>
      </c>
      <c r="AU691" s="42">
        <f>IFERROR(VLOOKUP($H691,#REF!,15,FALSE),0)</f>
        <v>0</v>
      </c>
      <c r="AV691" s="34">
        <f>IFERROR(VLOOKUP($H691,#REF!,15,FALSE),0)</f>
        <v>0</v>
      </c>
      <c r="AW691" s="34">
        <f>IFERROR(VLOOKUP($H691,#REF!,16,FALSE),0)</f>
        <v>0</v>
      </c>
      <c r="AX691" s="42">
        <f>IFERROR(VLOOKUP($H691,#REF!,17,FALSE),0)</f>
        <v>0</v>
      </c>
    </row>
    <row r="692" spans="1:50" x14ac:dyDescent="0.3">
      <c r="A692" s="33" t="str">
        <f t="shared" si="40"/>
        <v>G -8120-4-522</v>
      </c>
      <c r="B692" s="33" t="str">
        <f>+'R&amp;E EXPORT'!B691</f>
        <v>SEWER-PROTECTIVE CLOTHING</v>
      </c>
      <c r="C692" t="str">
        <f>IFERROR(VLOOKUP(A692,'MCSJ Export'!A:C,3,FALSE),"")</f>
        <v>Sub Account</v>
      </c>
      <c r="D692" s="37">
        <f t="shared" ca="1" si="41"/>
        <v>0</v>
      </c>
      <c r="E692" s="37">
        <f t="shared" ca="1" si="42"/>
        <v>0</v>
      </c>
      <c r="F692" s="37">
        <f t="shared" ca="1" si="43"/>
        <v>0</v>
      </c>
      <c r="G692" s="37"/>
      <c r="H692" s="33" t="str">
        <f>+'R&amp;E EXPORT'!A691</f>
        <v>G -8120-4-522</v>
      </c>
      <c r="I692" s="34">
        <f>IFERROR(VLOOKUP($H692,'Gen F Rev'!$A:$M,15,FALSE),0)</f>
        <v>0</v>
      </c>
      <c r="J692" s="34">
        <f>IFERROR(VLOOKUP($H692,'Gen F Rev'!$A:$M,16,FALSE),0)</f>
        <v>0</v>
      </c>
      <c r="K692" s="42">
        <f>IFERROR(VLOOKUP($H692,'Gen F Rev'!$A:$M,17,FALSE),0)</f>
        <v>0</v>
      </c>
      <c r="L692" s="34">
        <f>IFERROR(VLOOKUP($H692,'Gen F Exp'!$A:$E,15,FALSE),0)</f>
        <v>0</v>
      </c>
      <c r="M692" s="34">
        <f>IFERROR(VLOOKUP($H692,'Gen F Exp'!$A:$E,16,FALSE),0)</f>
        <v>0</v>
      </c>
      <c r="N692" s="42">
        <f>IFERROR(VLOOKUP($H692,'Gen F Exp'!$A:$E,17,FALSE),0)</f>
        <v>0</v>
      </c>
      <c r="O692" s="34">
        <f>IFERROR(VLOOKUP($H692,'Water F Rev'!$A:$L,15,FALSE),0)</f>
        <v>0</v>
      </c>
      <c r="P692" s="34">
        <f>IFERROR(VLOOKUP($H692,'Water F Rev'!$A:$L,16,FALSE),0)</f>
        <v>0</v>
      </c>
      <c r="Q692" s="42">
        <f>IFERROR(VLOOKUP($H692,'Water F Rev'!$A:$L,17,FALSE),0)</f>
        <v>0</v>
      </c>
      <c r="R692" s="34">
        <f>IFERROR(VLOOKUP($H692,'Water F Exp'!$A:$K,15,FALSE),0)</f>
        <v>0</v>
      </c>
      <c r="S692" s="34">
        <f>IFERROR(VLOOKUP($H692,'Water F Exp'!$A:$K,16,FALSE),0)</f>
        <v>0</v>
      </c>
      <c r="T692" s="42">
        <f>IFERROR(VLOOKUP($H692,'Water F Exp'!$A:$K,17,FALSE),0)</f>
        <v>0</v>
      </c>
      <c r="U692" s="34">
        <f ca="1">IFERROR(VLOOKUP($H692,'Sewer F Rev'!$A:$E,15,FALSE),0)</f>
        <v>0</v>
      </c>
      <c r="V692" s="34">
        <f ca="1">IFERROR(VLOOKUP($H692,'Sewer F Rev'!$A:$E,16,FALSE),0)</f>
        <v>0</v>
      </c>
      <c r="W692" s="42">
        <f ca="1">IFERROR(VLOOKUP($H692,'Sewer F Rev'!$A:$E,17,FALSE),0)</f>
        <v>0</v>
      </c>
      <c r="X692" s="34">
        <f>IFERROR(VLOOKUP($H692,'Sewer F Exp'!$A:$B,15,FALSE),0)</f>
        <v>0</v>
      </c>
      <c r="Y692" s="34">
        <f>IFERROR(VLOOKUP($H692,'Sewer F Exp'!$A:$B,16,FALSE),0)</f>
        <v>0</v>
      </c>
      <c r="Z692" s="42">
        <f>IFERROR(VLOOKUP($H692,'Sewer F Exp'!$A:$B,17,FALSE),0)</f>
        <v>0</v>
      </c>
      <c r="AA692" s="34">
        <f>IFERROR(VLOOKUP($H692,'Refuse F Rev'!$A:$E,15,FALSE),0)</f>
        <v>0</v>
      </c>
      <c r="AB692" s="34">
        <f>IFERROR(VLOOKUP($H692,'Refuse F Rev'!$A:$E,16,FALSE),0)</f>
        <v>0</v>
      </c>
      <c r="AC692" s="42">
        <f>IFERROR(VLOOKUP($H692,'Refuse F Rev'!$A:$E,17,FALSE),0)</f>
        <v>0</v>
      </c>
      <c r="AD692" s="34">
        <f>IFERROR(VLOOKUP($H692,'Refuse F Exp'!$A:$E,15,FALSE),0)</f>
        <v>0</v>
      </c>
      <c r="AE692" s="34">
        <f>IFERROR(VLOOKUP($H692,'Refuse F Exp'!$A:$E,16,FALSE),0)</f>
        <v>0</v>
      </c>
      <c r="AF692" s="42">
        <f>IFERROR(VLOOKUP($H692,'Refuse F Exp'!$A:$E,17,FALSE),0)</f>
        <v>0</v>
      </c>
      <c r="AG692" s="34">
        <f>IFERROR(VLOOKUP($H692,#REF!,10,FALSE),0)</f>
        <v>0</v>
      </c>
      <c r="AH692" s="34">
        <f>IFERROR(VLOOKUP($H692,#REF!,11,FALSE),0)</f>
        <v>0</v>
      </c>
      <c r="AI692" s="42">
        <f>IFERROR(VLOOKUP($H692,#REF!,12,FALSE),0)</f>
        <v>0</v>
      </c>
      <c r="AJ692" s="34">
        <f>IFERROR(VLOOKUP($H692,#REF!,10,FALSE),0)</f>
        <v>0</v>
      </c>
      <c r="AK692" s="34">
        <f>IFERROR(VLOOKUP($H692,#REF!,11,FALSE),0)</f>
        <v>0</v>
      </c>
      <c r="AL692" s="42">
        <f>IFERROR(VLOOKUP($H692,#REF!,12,FALSE),0)</f>
        <v>0</v>
      </c>
      <c r="AM692" s="34">
        <f>IFERROR(VLOOKUP($H692,#REF!,10,FALSE),0)</f>
        <v>0</v>
      </c>
      <c r="AN692" s="34">
        <f>IFERROR(VLOOKUP($H692,#REF!,11,FALSE),0)</f>
        <v>0</v>
      </c>
      <c r="AO692" s="42">
        <f>IFERROR(VLOOKUP($H692,#REF!,12,FALSE),0)</f>
        <v>0</v>
      </c>
      <c r="AP692" s="34">
        <f>IFERROR(VLOOKUP($H692,#REF!,10,FALSE),0)</f>
        <v>0</v>
      </c>
      <c r="AQ692" s="34">
        <f>IFERROR(VLOOKUP($H692,#REF!,11,FALSE),0)</f>
        <v>0</v>
      </c>
      <c r="AR692" s="42">
        <f>IFERROR(VLOOKUP($H692,#REF!,12,FALSE),0)</f>
        <v>0</v>
      </c>
      <c r="AS692" s="34">
        <f>IFERROR(VLOOKUP($H692,#REF!,13,FALSE),0)</f>
        <v>0</v>
      </c>
      <c r="AT692" s="34">
        <f>IFERROR(VLOOKUP($H692,#REF!,14,FALSE),0)</f>
        <v>0</v>
      </c>
      <c r="AU692" s="42">
        <f>IFERROR(VLOOKUP($H692,#REF!,15,FALSE),0)</f>
        <v>0</v>
      </c>
      <c r="AV692" s="34">
        <f>IFERROR(VLOOKUP($H692,#REF!,15,FALSE),0)</f>
        <v>0</v>
      </c>
      <c r="AW692" s="34">
        <f>IFERROR(VLOOKUP($H692,#REF!,16,FALSE),0)</f>
        <v>0</v>
      </c>
      <c r="AX692" s="42">
        <f>IFERROR(VLOOKUP($H692,#REF!,17,FALSE),0)</f>
        <v>0</v>
      </c>
    </row>
    <row r="693" spans="1:50" x14ac:dyDescent="0.3">
      <c r="A693" s="33" t="str">
        <f t="shared" si="40"/>
        <v>G -8120-4-610</v>
      </c>
      <c r="B693" s="33" t="str">
        <f>+'R&amp;E EXPORT'!B692</f>
        <v>SEWER-S.P.D.E. FEE</v>
      </c>
      <c r="C693" t="str">
        <f>IFERROR(VLOOKUP(A693,'MCSJ Export'!A:C,3,FALSE),"")</f>
        <v>Sub Account</v>
      </c>
      <c r="D693" s="37">
        <f t="shared" ca="1" si="41"/>
        <v>0</v>
      </c>
      <c r="E693" s="37">
        <f t="shared" ca="1" si="42"/>
        <v>0</v>
      </c>
      <c r="F693" s="37">
        <f t="shared" ca="1" si="43"/>
        <v>0</v>
      </c>
      <c r="G693" s="37"/>
      <c r="H693" s="33" t="str">
        <f>+'R&amp;E EXPORT'!A692</f>
        <v>G -8120-4-610</v>
      </c>
      <c r="I693" s="34">
        <f>IFERROR(VLOOKUP($H693,'Gen F Rev'!$A:$M,15,FALSE),0)</f>
        <v>0</v>
      </c>
      <c r="J693" s="34">
        <f>IFERROR(VLOOKUP($H693,'Gen F Rev'!$A:$M,16,FALSE),0)</f>
        <v>0</v>
      </c>
      <c r="K693" s="42">
        <f>IFERROR(VLOOKUP($H693,'Gen F Rev'!$A:$M,17,FALSE),0)</f>
        <v>0</v>
      </c>
      <c r="L693" s="34">
        <f>IFERROR(VLOOKUP($H693,'Gen F Exp'!$A:$E,15,FALSE),0)</f>
        <v>0</v>
      </c>
      <c r="M693" s="34">
        <f>IFERROR(VLOOKUP($H693,'Gen F Exp'!$A:$E,16,FALSE),0)</f>
        <v>0</v>
      </c>
      <c r="N693" s="42">
        <f>IFERROR(VLOOKUP($H693,'Gen F Exp'!$A:$E,17,FALSE),0)</f>
        <v>0</v>
      </c>
      <c r="O693" s="34">
        <f>IFERROR(VLOOKUP($H693,'Water F Rev'!$A:$L,15,FALSE),0)</f>
        <v>0</v>
      </c>
      <c r="P693" s="34">
        <f>IFERROR(VLOOKUP($H693,'Water F Rev'!$A:$L,16,FALSE),0)</f>
        <v>0</v>
      </c>
      <c r="Q693" s="42">
        <f>IFERROR(VLOOKUP($H693,'Water F Rev'!$A:$L,17,FALSE),0)</f>
        <v>0</v>
      </c>
      <c r="R693" s="34">
        <f>IFERROR(VLOOKUP($H693,'Water F Exp'!$A:$K,15,FALSE),0)</f>
        <v>0</v>
      </c>
      <c r="S693" s="34">
        <f>IFERROR(VLOOKUP($H693,'Water F Exp'!$A:$K,16,FALSE),0)</f>
        <v>0</v>
      </c>
      <c r="T693" s="42">
        <f>IFERROR(VLOOKUP($H693,'Water F Exp'!$A:$K,17,FALSE),0)</f>
        <v>0</v>
      </c>
      <c r="U693" s="34">
        <f ca="1">IFERROR(VLOOKUP($H693,'Sewer F Rev'!$A:$E,15,FALSE),0)</f>
        <v>0</v>
      </c>
      <c r="V693" s="34">
        <f ca="1">IFERROR(VLOOKUP($H693,'Sewer F Rev'!$A:$E,16,FALSE),0)</f>
        <v>0</v>
      </c>
      <c r="W693" s="42">
        <f ca="1">IFERROR(VLOOKUP($H693,'Sewer F Rev'!$A:$E,17,FALSE),0)</f>
        <v>0</v>
      </c>
      <c r="X693" s="34">
        <f>IFERROR(VLOOKUP($H693,'Sewer F Exp'!$A:$B,15,FALSE),0)</f>
        <v>0</v>
      </c>
      <c r="Y693" s="34">
        <f>IFERROR(VLOOKUP($H693,'Sewer F Exp'!$A:$B,16,FALSE),0)</f>
        <v>0</v>
      </c>
      <c r="Z693" s="42">
        <f>IFERROR(VLOOKUP($H693,'Sewer F Exp'!$A:$B,17,FALSE),0)</f>
        <v>0</v>
      </c>
      <c r="AA693" s="34">
        <f>IFERROR(VLOOKUP($H693,'Refuse F Rev'!$A:$E,15,FALSE),0)</f>
        <v>0</v>
      </c>
      <c r="AB693" s="34">
        <f>IFERROR(VLOOKUP($H693,'Refuse F Rev'!$A:$E,16,FALSE),0)</f>
        <v>0</v>
      </c>
      <c r="AC693" s="42">
        <f>IFERROR(VLOOKUP($H693,'Refuse F Rev'!$A:$E,17,FALSE),0)</f>
        <v>0</v>
      </c>
      <c r="AD693" s="34">
        <f>IFERROR(VLOOKUP($H693,'Refuse F Exp'!$A:$E,15,FALSE),0)</f>
        <v>0</v>
      </c>
      <c r="AE693" s="34">
        <f>IFERROR(VLOOKUP($H693,'Refuse F Exp'!$A:$E,16,FALSE),0)</f>
        <v>0</v>
      </c>
      <c r="AF693" s="42">
        <f>IFERROR(VLOOKUP($H693,'Refuse F Exp'!$A:$E,17,FALSE),0)</f>
        <v>0</v>
      </c>
      <c r="AG693" s="34">
        <f>IFERROR(VLOOKUP($H693,#REF!,10,FALSE),0)</f>
        <v>0</v>
      </c>
      <c r="AH693" s="34">
        <f>IFERROR(VLOOKUP($H693,#REF!,11,FALSE),0)</f>
        <v>0</v>
      </c>
      <c r="AI693" s="42">
        <f>IFERROR(VLOOKUP($H693,#REF!,12,FALSE),0)</f>
        <v>0</v>
      </c>
      <c r="AJ693" s="34">
        <f>IFERROR(VLOOKUP($H693,#REF!,10,FALSE),0)</f>
        <v>0</v>
      </c>
      <c r="AK693" s="34">
        <f>IFERROR(VLOOKUP($H693,#REF!,11,FALSE),0)</f>
        <v>0</v>
      </c>
      <c r="AL693" s="42">
        <f>IFERROR(VLOOKUP($H693,#REF!,12,FALSE),0)</f>
        <v>0</v>
      </c>
      <c r="AM693" s="34">
        <f>IFERROR(VLOOKUP($H693,#REF!,10,FALSE),0)</f>
        <v>0</v>
      </c>
      <c r="AN693" s="34">
        <f>IFERROR(VLOOKUP($H693,#REF!,11,FALSE),0)</f>
        <v>0</v>
      </c>
      <c r="AO693" s="42">
        <f>IFERROR(VLOOKUP($H693,#REF!,12,FALSE),0)</f>
        <v>0</v>
      </c>
      <c r="AP693" s="34">
        <f>IFERROR(VLOOKUP($H693,#REF!,10,FALSE),0)</f>
        <v>0</v>
      </c>
      <c r="AQ693" s="34">
        <f>IFERROR(VLOOKUP($H693,#REF!,11,FALSE),0)</f>
        <v>0</v>
      </c>
      <c r="AR693" s="42">
        <f>IFERROR(VLOOKUP($H693,#REF!,12,FALSE),0)</f>
        <v>0</v>
      </c>
      <c r="AS693" s="34">
        <f>IFERROR(VLOOKUP($H693,#REF!,13,FALSE),0)</f>
        <v>0</v>
      </c>
      <c r="AT693" s="34">
        <f>IFERROR(VLOOKUP($H693,#REF!,14,FALSE),0)</f>
        <v>0</v>
      </c>
      <c r="AU693" s="42">
        <f>IFERROR(VLOOKUP($H693,#REF!,15,FALSE),0)</f>
        <v>0</v>
      </c>
      <c r="AV693" s="34">
        <f>IFERROR(VLOOKUP($H693,#REF!,15,FALSE),0)</f>
        <v>0</v>
      </c>
      <c r="AW693" s="34">
        <f>IFERROR(VLOOKUP($H693,#REF!,16,FALSE),0)</f>
        <v>0</v>
      </c>
      <c r="AX693" s="42">
        <f>IFERROR(VLOOKUP($H693,#REF!,17,FALSE),0)</f>
        <v>0</v>
      </c>
    </row>
    <row r="694" spans="1:50" x14ac:dyDescent="0.3">
      <c r="A694" s="33" t="str">
        <f t="shared" si="40"/>
        <v>G -8120-4-620</v>
      </c>
      <c r="B694" s="33" t="str">
        <f>+'R&amp;E EXPORT'!B693</f>
        <v>SEWER-SYSTEM REPAIRS</v>
      </c>
      <c r="C694" t="str">
        <f>IFERROR(VLOOKUP(A694,'MCSJ Export'!A:C,3,FALSE),"")</f>
        <v>Sub Account</v>
      </c>
      <c r="D694" s="37">
        <f t="shared" ca="1" si="41"/>
        <v>0</v>
      </c>
      <c r="E694" s="37">
        <f t="shared" ca="1" si="42"/>
        <v>0</v>
      </c>
      <c r="F694" s="37">
        <f t="shared" ca="1" si="43"/>
        <v>0</v>
      </c>
      <c r="G694" s="37"/>
      <c r="H694" s="33" t="str">
        <f>+'R&amp;E EXPORT'!A693</f>
        <v>G -8120-4-620</v>
      </c>
      <c r="I694" s="34">
        <f>IFERROR(VLOOKUP($H694,'Gen F Rev'!$A:$M,15,FALSE),0)</f>
        <v>0</v>
      </c>
      <c r="J694" s="34">
        <f>IFERROR(VLOOKUP($H694,'Gen F Rev'!$A:$M,16,FALSE),0)</f>
        <v>0</v>
      </c>
      <c r="K694" s="42">
        <f>IFERROR(VLOOKUP($H694,'Gen F Rev'!$A:$M,17,FALSE),0)</f>
        <v>0</v>
      </c>
      <c r="L694" s="34">
        <f>IFERROR(VLOOKUP($H694,'Gen F Exp'!$A:$E,15,FALSE),0)</f>
        <v>0</v>
      </c>
      <c r="M694" s="34">
        <f>IFERROR(VLOOKUP($H694,'Gen F Exp'!$A:$E,16,FALSE),0)</f>
        <v>0</v>
      </c>
      <c r="N694" s="42">
        <f>IFERROR(VLOOKUP($H694,'Gen F Exp'!$A:$E,17,FALSE),0)</f>
        <v>0</v>
      </c>
      <c r="O694" s="34">
        <f>IFERROR(VLOOKUP($H694,'Water F Rev'!$A:$L,15,FALSE),0)</f>
        <v>0</v>
      </c>
      <c r="P694" s="34">
        <f>IFERROR(VLOOKUP($H694,'Water F Rev'!$A:$L,16,FALSE),0)</f>
        <v>0</v>
      </c>
      <c r="Q694" s="42">
        <f>IFERROR(VLOOKUP($H694,'Water F Rev'!$A:$L,17,FALSE),0)</f>
        <v>0</v>
      </c>
      <c r="R694" s="34">
        <f>IFERROR(VLOOKUP($H694,'Water F Exp'!$A:$K,15,FALSE),0)</f>
        <v>0</v>
      </c>
      <c r="S694" s="34">
        <f>IFERROR(VLOOKUP($H694,'Water F Exp'!$A:$K,16,FALSE),0)</f>
        <v>0</v>
      </c>
      <c r="T694" s="42">
        <f>IFERROR(VLOOKUP($H694,'Water F Exp'!$A:$K,17,FALSE),0)</f>
        <v>0</v>
      </c>
      <c r="U694" s="34">
        <f ca="1">IFERROR(VLOOKUP($H694,'Sewer F Rev'!$A:$E,15,FALSE),0)</f>
        <v>0</v>
      </c>
      <c r="V694" s="34">
        <f ca="1">IFERROR(VLOOKUP($H694,'Sewer F Rev'!$A:$E,16,FALSE),0)</f>
        <v>0</v>
      </c>
      <c r="W694" s="42">
        <f ca="1">IFERROR(VLOOKUP($H694,'Sewer F Rev'!$A:$E,17,FALSE),0)</f>
        <v>0</v>
      </c>
      <c r="X694" s="34">
        <f>IFERROR(VLOOKUP($H694,'Sewer F Exp'!$A:$B,15,FALSE),0)</f>
        <v>0</v>
      </c>
      <c r="Y694" s="34">
        <f>IFERROR(VLOOKUP($H694,'Sewer F Exp'!$A:$B,16,FALSE),0)</f>
        <v>0</v>
      </c>
      <c r="Z694" s="42">
        <f>IFERROR(VLOOKUP($H694,'Sewer F Exp'!$A:$B,17,FALSE),0)</f>
        <v>0</v>
      </c>
      <c r="AA694" s="34">
        <f>IFERROR(VLOOKUP($H694,'Refuse F Rev'!$A:$E,15,FALSE),0)</f>
        <v>0</v>
      </c>
      <c r="AB694" s="34">
        <f>IFERROR(VLOOKUP($H694,'Refuse F Rev'!$A:$E,16,FALSE),0)</f>
        <v>0</v>
      </c>
      <c r="AC694" s="42">
        <f>IFERROR(VLOOKUP($H694,'Refuse F Rev'!$A:$E,17,FALSE),0)</f>
        <v>0</v>
      </c>
      <c r="AD694" s="34">
        <f>IFERROR(VLOOKUP($H694,'Refuse F Exp'!$A:$E,15,FALSE),0)</f>
        <v>0</v>
      </c>
      <c r="AE694" s="34">
        <f>IFERROR(VLOOKUP($H694,'Refuse F Exp'!$A:$E,16,FALSE),0)</f>
        <v>0</v>
      </c>
      <c r="AF694" s="42">
        <f>IFERROR(VLOOKUP($H694,'Refuse F Exp'!$A:$E,17,FALSE),0)</f>
        <v>0</v>
      </c>
      <c r="AG694" s="34">
        <f>IFERROR(VLOOKUP($H694,#REF!,10,FALSE),0)</f>
        <v>0</v>
      </c>
      <c r="AH694" s="34">
        <f>IFERROR(VLOOKUP($H694,#REF!,11,FALSE),0)</f>
        <v>0</v>
      </c>
      <c r="AI694" s="42">
        <f>IFERROR(VLOOKUP($H694,#REF!,12,FALSE),0)</f>
        <v>0</v>
      </c>
      <c r="AJ694" s="34">
        <f>IFERROR(VLOOKUP($H694,#REF!,10,FALSE),0)</f>
        <v>0</v>
      </c>
      <c r="AK694" s="34">
        <f>IFERROR(VLOOKUP($H694,#REF!,11,FALSE),0)</f>
        <v>0</v>
      </c>
      <c r="AL694" s="42">
        <f>IFERROR(VLOOKUP($H694,#REF!,12,FALSE),0)</f>
        <v>0</v>
      </c>
      <c r="AM694" s="34">
        <f>IFERROR(VLOOKUP($H694,#REF!,10,FALSE),0)</f>
        <v>0</v>
      </c>
      <c r="AN694" s="34">
        <f>IFERROR(VLOOKUP($H694,#REF!,11,FALSE),0)</f>
        <v>0</v>
      </c>
      <c r="AO694" s="42">
        <f>IFERROR(VLOOKUP($H694,#REF!,12,FALSE),0)</f>
        <v>0</v>
      </c>
      <c r="AP694" s="34">
        <f>IFERROR(VLOOKUP($H694,#REF!,10,FALSE),0)</f>
        <v>0</v>
      </c>
      <c r="AQ694" s="34">
        <f>IFERROR(VLOOKUP($H694,#REF!,11,FALSE),0)</f>
        <v>0</v>
      </c>
      <c r="AR694" s="42">
        <f>IFERROR(VLOOKUP($H694,#REF!,12,FALSE),0)</f>
        <v>0</v>
      </c>
      <c r="AS694" s="34">
        <f>IFERROR(VLOOKUP($H694,#REF!,13,FALSE),0)</f>
        <v>0</v>
      </c>
      <c r="AT694" s="34">
        <f>IFERROR(VLOOKUP($H694,#REF!,14,FALSE),0)</f>
        <v>0</v>
      </c>
      <c r="AU694" s="42">
        <f>IFERROR(VLOOKUP($H694,#REF!,15,FALSE),0)</f>
        <v>0</v>
      </c>
      <c r="AV694" s="34">
        <f>IFERROR(VLOOKUP($H694,#REF!,15,FALSE),0)</f>
        <v>0</v>
      </c>
      <c r="AW694" s="34">
        <f>IFERROR(VLOOKUP($H694,#REF!,16,FALSE),0)</f>
        <v>0</v>
      </c>
      <c r="AX694" s="42">
        <f>IFERROR(VLOOKUP($H694,#REF!,17,FALSE),0)</f>
        <v>0</v>
      </c>
    </row>
    <row r="695" spans="1:50" x14ac:dyDescent="0.3">
      <c r="A695" s="33" t="str">
        <f t="shared" si="40"/>
        <v>G -8120-4-624</v>
      </c>
      <c r="B695" s="33" t="str">
        <f>+'R&amp;E EXPORT'!B694</f>
        <v>SEWER-SEWER DYE</v>
      </c>
      <c r="C695" t="str">
        <f>IFERROR(VLOOKUP(A695,'MCSJ Export'!A:C,3,FALSE),"")</f>
        <v>Sub Account</v>
      </c>
      <c r="D695" s="37">
        <f t="shared" ca="1" si="41"/>
        <v>0</v>
      </c>
      <c r="E695" s="37">
        <f t="shared" ca="1" si="42"/>
        <v>0</v>
      </c>
      <c r="F695" s="37">
        <f t="shared" ca="1" si="43"/>
        <v>0</v>
      </c>
      <c r="G695" s="37"/>
      <c r="H695" s="33" t="str">
        <f>+'R&amp;E EXPORT'!A694</f>
        <v>G -8120-4-624</v>
      </c>
      <c r="I695" s="34">
        <f>IFERROR(VLOOKUP($H695,'Gen F Rev'!$A:$M,15,FALSE),0)</f>
        <v>0</v>
      </c>
      <c r="J695" s="34">
        <f>IFERROR(VLOOKUP($H695,'Gen F Rev'!$A:$M,16,FALSE),0)</f>
        <v>0</v>
      </c>
      <c r="K695" s="42">
        <f>IFERROR(VLOOKUP($H695,'Gen F Rev'!$A:$M,17,FALSE),0)</f>
        <v>0</v>
      </c>
      <c r="L695" s="34">
        <f>IFERROR(VLOOKUP($H695,'Gen F Exp'!$A:$E,15,FALSE),0)</f>
        <v>0</v>
      </c>
      <c r="M695" s="34">
        <f>IFERROR(VLOOKUP($H695,'Gen F Exp'!$A:$E,16,FALSE),0)</f>
        <v>0</v>
      </c>
      <c r="N695" s="42">
        <f>IFERROR(VLOOKUP($H695,'Gen F Exp'!$A:$E,17,FALSE),0)</f>
        <v>0</v>
      </c>
      <c r="O695" s="34">
        <f>IFERROR(VLOOKUP($H695,'Water F Rev'!$A:$L,15,FALSE),0)</f>
        <v>0</v>
      </c>
      <c r="P695" s="34">
        <f>IFERROR(VLOOKUP($H695,'Water F Rev'!$A:$L,16,FALSE),0)</f>
        <v>0</v>
      </c>
      <c r="Q695" s="42">
        <f>IFERROR(VLOOKUP($H695,'Water F Rev'!$A:$L,17,FALSE),0)</f>
        <v>0</v>
      </c>
      <c r="R695" s="34">
        <f>IFERROR(VLOOKUP($H695,'Water F Exp'!$A:$K,15,FALSE),0)</f>
        <v>0</v>
      </c>
      <c r="S695" s="34">
        <f>IFERROR(VLOOKUP($H695,'Water F Exp'!$A:$K,16,FALSE),0)</f>
        <v>0</v>
      </c>
      <c r="T695" s="42">
        <f>IFERROR(VLOOKUP($H695,'Water F Exp'!$A:$K,17,FALSE),0)</f>
        <v>0</v>
      </c>
      <c r="U695" s="34">
        <f ca="1">IFERROR(VLOOKUP($H695,'Sewer F Rev'!$A:$E,15,FALSE),0)</f>
        <v>0</v>
      </c>
      <c r="V695" s="34">
        <f ca="1">IFERROR(VLOOKUP($H695,'Sewer F Rev'!$A:$E,16,FALSE),0)</f>
        <v>0</v>
      </c>
      <c r="W695" s="42">
        <f ca="1">IFERROR(VLOOKUP($H695,'Sewer F Rev'!$A:$E,17,FALSE),0)</f>
        <v>0</v>
      </c>
      <c r="X695" s="34">
        <f>IFERROR(VLOOKUP($H695,'Sewer F Exp'!$A:$B,15,FALSE),0)</f>
        <v>0</v>
      </c>
      <c r="Y695" s="34">
        <f>IFERROR(VLOOKUP($H695,'Sewer F Exp'!$A:$B,16,FALSE),0)</f>
        <v>0</v>
      </c>
      <c r="Z695" s="42">
        <f>IFERROR(VLOOKUP($H695,'Sewer F Exp'!$A:$B,17,FALSE),0)</f>
        <v>0</v>
      </c>
      <c r="AA695" s="34">
        <f>IFERROR(VLOOKUP($H695,'Refuse F Rev'!$A:$E,15,FALSE),0)</f>
        <v>0</v>
      </c>
      <c r="AB695" s="34">
        <f>IFERROR(VLOOKUP($H695,'Refuse F Rev'!$A:$E,16,FALSE),0)</f>
        <v>0</v>
      </c>
      <c r="AC695" s="42">
        <f>IFERROR(VLOOKUP($H695,'Refuse F Rev'!$A:$E,17,FALSE),0)</f>
        <v>0</v>
      </c>
      <c r="AD695" s="34">
        <f>IFERROR(VLOOKUP($H695,'Refuse F Exp'!$A:$E,15,FALSE),0)</f>
        <v>0</v>
      </c>
      <c r="AE695" s="34">
        <f>IFERROR(VLOOKUP($H695,'Refuse F Exp'!$A:$E,16,FALSE),0)</f>
        <v>0</v>
      </c>
      <c r="AF695" s="42">
        <f>IFERROR(VLOOKUP($H695,'Refuse F Exp'!$A:$E,17,FALSE),0)</f>
        <v>0</v>
      </c>
      <c r="AG695" s="34">
        <f>IFERROR(VLOOKUP($H695,#REF!,10,FALSE),0)</f>
        <v>0</v>
      </c>
      <c r="AH695" s="34">
        <f>IFERROR(VLOOKUP($H695,#REF!,11,FALSE),0)</f>
        <v>0</v>
      </c>
      <c r="AI695" s="42">
        <f>IFERROR(VLOOKUP($H695,#REF!,12,FALSE),0)</f>
        <v>0</v>
      </c>
      <c r="AJ695" s="34">
        <f>IFERROR(VLOOKUP($H695,#REF!,10,FALSE),0)</f>
        <v>0</v>
      </c>
      <c r="AK695" s="34">
        <f>IFERROR(VLOOKUP($H695,#REF!,11,FALSE),0)</f>
        <v>0</v>
      </c>
      <c r="AL695" s="42">
        <f>IFERROR(VLOOKUP($H695,#REF!,12,FALSE),0)</f>
        <v>0</v>
      </c>
      <c r="AM695" s="34">
        <f>IFERROR(VLOOKUP($H695,#REF!,10,FALSE),0)</f>
        <v>0</v>
      </c>
      <c r="AN695" s="34">
        <f>IFERROR(VLOOKUP($H695,#REF!,11,FALSE),0)</f>
        <v>0</v>
      </c>
      <c r="AO695" s="42">
        <f>IFERROR(VLOOKUP($H695,#REF!,12,FALSE),0)</f>
        <v>0</v>
      </c>
      <c r="AP695" s="34">
        <f>IFERROR(VLOOKUP($H695,#REF!,10,FALSE),0)</f>
        <v>0</v>
      </c>
      <c r="AQ695" s="34">
        <f>IFERROR(VLOOKUP($H695,#REF!,11,FALSE),0)</f>
        <v>0</v>
      </c>
      <c r="AR695" s="42">
        <f>IFERROR(VLOOKUP($H695,#REF!,12,FALSE),0)</f>
        <v>0</v>
      </c>
      <c r="AS695" s="34">
        <f>IFERROR(VLOOKUP($H695,#REF!,13,FALSE),0)</f>
        <v>0</v>
      </c>
      <c r="AT695" s="34">
        <f>IFERROR(VLOOKUP($H695,#REF!,14,FALSE),0)</f>
        <v>0</v>
      </c>
      <c r="AU695" s="42">
        <f>IFERROR(VLOOKUP($H695,#REF!,15,FALSE),0)</f>
        <v>0</v>
      </c>
      <c r="AV695" s="34">
        <f>IFERROR(VLOOKUP($H695,#REF!,15,FALSE),0)</f>
        <v>0</v>
      </c>
      <c r="AW695" s="34">
        <f>IFERROR(VLOOKUP($H695,#REF!,16,FALSE),0)</f>
        <v>0</v>
      </c>
      <c r="AX695" s="42">
        <f>IFERROR(VLOOKUP($H695,#REF!,17,FALSE),0)</f>
        <v>0</v>
      </c>
    </row>
    <row r="696" spans="1:50" x14ac:dyDescent="0.3">
      <c r="A696" s="33" t="str">
        <f t="shared" si="40"/>
        <v>G -8120-4-625</v>
      </c>
      <c r="B696" s="33" t="str">
        <f>+'R&amp;E EXPORT'!B695</f>
        <v>SEWER-U.F.P.O. MARKING PAINT</v>
      </c>
      <c r="C696" t="str">
        <f>IFERROR(VLOOKUP(A696,'MCSJ Export'!A:C,3,FALSE),"")</f>
        <v>Sub Account</v>
      </c>
      <c r="D696" s="37">
        <f t="shared" ca="1" si="41"/>
        <v>0</v>
      </c>
      <c r="E696" s="37">
        <f t="shared" ca="1" si="42"/>
        <v>0</v>
      </c>
      <c r="F696" s="37">
        <f t="shared" ca="1" si="43"/>
        <v>0</v>
      </c>
      <c r="G696" s="37"/>
      <c r="H696" s="33" t="str">
        <f>+'R&amp;E EXPORT'!A695</f>
        <v>G -8120-4-625</v>
      </c>
      <c r="I696" s="34">
        <f>IFERROR(VLOOKUP($H696,'Gen F Rev'!$A:$M,15,FALSE),0)</f>
        <v>0</v>
      </c>
      <c r="J696" s="34">
        <f>IFERROR(VLOOKUP($H696,'Gen F Rev'!$A:$M,16,FALSE),0)</f>
        <v>0</v>
      </c>
      <c r="K696" s="42">
        <f>IFERROR(VLOOKUP($H696,'Gen F Rev'!$A:$M,17,FALSE),0)</f>
        <v>0</v>
      </c>
      <c r="L696" s="34">
        <f>IFERROR(VLOOKUP($H696,'Gen F Exp'!$A:$E,15,FALSE),0)</f>
        <v>0</v>
      </c>
      <c r="M696" s="34">
        <f>IFERROR(VLOOKUP($H696,'Gen F Exp'!$A:$E,16,FALSE),0)</f>
        <v>0</v>
      </c>
      <c r="N696" s="42">
        <f>IFERROR(VLOOKUP($H696,'Gen F Exp'!$A:$E,17,FALSE),0)</f>
        <v>0</v>
      </c>
      <c r="O696" s="34">
        <f>IFERROR(VLOOKUP($H696,'Water F Rev'!$A:$L,15,FALSE),0)</f>
        <v>0</v>
      </c>
      <c r="P696" s="34">
        <f>IFERROR(VLOOKUP($H696,'Water F Rev'!$A:$L,16,FALSE),0)</f>
        <v>0</v>
      </c>
      <c r="Q696" s="42">
        <f>IFERROR(VLOOKUP($H696,'Water F Rev'!$A:$L,17,FALSE),0)</f>
        <v>0</v>
      </c>
      <c r="R696" s="34">
        <f>IFERROR(VLOOKUP($H696,'Water F Exp'!$A:$K,15,FALSE),0)</f>
        <v>0</v>
      </c>
      <c r="S696" s="34">
        <f>IFERROR(VLOOKUP($H696,'Water F Exp'!$A:$K,16,FALSE),0)</f>
        <v>0</v>
      </c>
      <c r="T696" s="42">
        <f>IFERROR(VLOOKUP($H696,'Water F Exp'!$A:$K,17,FALSE),0)</f>
        <v>0</v>
      </c>
      <c r="U696" s="34">
        <f ca="1">IFERROR(VLOOKUP($H696,'Sewer F Rev'!$A:$E,15,FALSE),0)</f>
        <v>0</v>
      </c>
      <c r="V696" s="34">
        <f ca="1">IFERROR(VLOOKUP($H696,'Sewer F Rev'!$A:$E,16,FALSE),0)</f>
        <v>0</v>
      </c>
      <c r="W696" s="42">
        <f ca="1">IFERROR(VLOOKUP($H696,'Sewer F Rev'!$A:$E,17,FALSE),0)</f>
        <v>0</v>
      </c>
      <c r="X696" s="34">
        <f>IFERROR(VLOOKUP($H696,'Sewer F Exp'!$A:$B,15,FALSE),0)</f>
        <v>0</v>
      </c>
      <c r="Y696" s="34">
        <f>IFERROR(VLOOKUP($H696,'Sewer F Exp'!$A:$B,16,FALSE),0)</f>
        <v>0</v>
      </c>
      <c r="Z696" s="42">
        <f>IFERROR(VLOOKUP($H696,'Sewer F Exp'!$A:$B,17,FALSE),0)</f>
        <v>0</v>
      </c>
      <c r="AA696" s="34">
        <f>IFERROR(VLOOKUP($H696,'Refuse F Rev'!$A:$E,15,FALSE),0)</f>
        <v>0</v>
      </c>
      <c r="AB696" s="34">
        <f>IFERROR(VLOOKUP($H696,'Refuse F Rev'!$A:$E,16,FALSE),0)</f>
        <v>0</v>
      </c>
      <c r="AC696" s="42">
        <f>IFERROR(VLOOKUP($H696,'Refuse F Rev'!$A:$E,17,FALSE),0)</f>
        <v>0</v>
      </c>
      <c r="AD696" s="34">
        <f>IFERROR(VLOOKUP($H696,'Refuse F Exp'!$A:$E,15,FALSE),0)</f>
        <v>0</v>
      </c>
      <c r="AE696" s="34">
        <f>IFERROR(VLOOKUP($H696,'Refuse F Exp'!$A:$E,16,FALSE),0)</f>
        <v>0</v>
      </c>
      <c r="AF696" s="42">
        <f>IFERROR(VLOOKUP($H696,'Refuse F Exp'!$A:$E,17,FALSE),0)</f>
        <v>0</v>
      </c>
      <c r="AG696" s="34">
        <f>IFERROR(VLOOKUP($H696,#REF!,10,FALSE),0)</f>
        <v>0</v>
      </c>
      <c r="AH696" s="34">
        <f>IFERROR(VLOOKUP($H696,#REF!,11,FALSE),0)</f>
        <v>0</v>
      </c>
      <c r="AI696" s="42">
        <f>IFERROR(VLOOKUP($H696,#REF!,12,FALSE),0)</f>
        <v>0</v>
      </c>
      <c r="AJ696" s="34">
        <f>IFERROR(VLOOKUP($H696,#REF!,10,FALSE),0)</f>
        <v>0</v>
      </c>
      <c r="AK696" s="34">
        <f>IFERROR(VLOOKUP($H696,#REF!,11,FALSE),0)</f>
        <v>0</v>
      </c>
      <c r="AL696" s="42">
        <f>IFERROR(VLOOKUP($H696,#REF!,12,FALSE),0)</f>
        <v>0</v>
      </c>
      <c r="AM696" s="34">
        <f>IFERROR(VLOOKUP($H696,#REF!,10,FALSE),0)</f>
        <v>0</v>
      </c>
      <c r="AN696" s="34">
        <f>IFERROR(VLOOKUP($H696,#REF!,11,FALSE),0)</f>
        <v>0</v>
      </c>
      <c r="AO696" s="42">
        <f>IFERROR(VLOOKUP($H696,#REF!,12,FALSE),0)</f>
        <v>0</v>
      </c>
      <c r="AP696" s="34">
        <f>IFERROR(VLOOKUP($H696,#REF!,10,FALSE),0)</f>
        <v>0</v>
      </c>
      <c r="AQ696" s="34">
        <f>IFERROR(VLOOKUP($H696,#REF!,11,FALSE),0)</f>
        <v>0</v>
      </c>
      <c r="AR696" s="42">
        <f>IFERROR(VLOOKUP($H696,#REF!,12,FALSE),0)</f>
        <v>0</v>
      </c>
      <c r="AS696" s="34">
        <f>IFERROR(VLOOKUP($H696,#REF!,13,FALSE),0)</f>
        <v>0</v>
      </c>
      <c r="AT696" s="34">
        <f>IFERROR(VLOOKUP($H696,#REF!,14,FALSE),0)</f>
        <v>0</v>
      </c>
      <c r="AU696" s="42">
        <f>IFERROR(VLOOKUP($H696,#REF!,15,FALSE),0)</f>
        <v>0</v>
      </c>
      <c r="AV696" s="34">
        <f>IFERROR(VLOOKUP($H696,#REF!,15,FALSE),0)</f>
        <v>0</v>
      </c>
      <c r="AW696" s="34">
        <f>IFERROR(VLOOKUP($H696,#REF!,16,FALSE),0)</f>
        <v>0</v>
      </c>
      <c r="AX696" s="42">
        <f>IFERROR(VLOOKUP($H696,#REF!,17,FALSE),0)</f>
        <v>0</v>
      </c>
    </row>
    <row r="697" spans="1:50" x14ac:dyDescent="0.3">
      <c r="A697" s="33" t="str">
        <f t="shared" si="40"/>
        <v>G -8120-4-626</v>
      </c>
      <c r="B697" s="33" t="str">
        <f>+'R&amp;E EXPORT'!B696</f>
        <v>SEWER-MAINT/RPR PRTS-SEWVIDEOSYS</v>
      </c>
      <c r="C697" t="str">
        <f>IFERROR(VLOOKUP(A697,'MCSJ Export'!A:C,3,FALSE),"")</f>
        <v>Sub Account</v>
      </c>
      <c r="D697" s="37">
        <f t="shared" ca="1" si="41"/>
        <v>0</v>
      </c>
      <c r="E697" s="37">
        <f t="shared" ca="1" si="42"/>
        <v>0</v>
      </c>
      <c r="F697" s="37">
        <f t="shared" ca="1" si="43"/>
        <v>0</v>
      </c>
      <c r="G697" s="37"/>
      <c r="H697" s="33" t="str">
        <f>+'R&amp;E EXPORT'!A696</f>
        <v>G -8120-4-626</v>
      </c>
      <c r="I697" s="34">
        <f>IFERROR(VLOOKUP($H697,'Gen F Rev'!$A:$M,15,FALSE),0)</f>
        <v>0</v>
      </c>
      <c r="J697" s="34">
        <f>IFERROR(VLOOKUP($H697,'Gen F Rev'!$A:$M,16,FALSE),0)</f>
        <v>0</v>
      </c>
      <c r="K697" s="42">
        <f>IFERROR(VLOOKUP($H697,'Gen F Rev'!$A:$M,17,FALSE),0)</f>
        <v>0</v>
      </c>
      <c r="L697" s="34">
        <f>IFERROR(VLOOKUP($H697,'Gen F Exp'!$A:$E,15,FALSE),0)</f>
        <v>0</v>
      </c>
      <c r="M697" s="34">
        <f>IFERROR(VLOOKUP($H697,'Gen F Exp'!$A:$E,16,FALSE),0)</f>
        <v>0</v>
      </c>
      <c r="N697" s="42">
        <f>IFERROR(VLOOKUP($H697,'Gen F Exp'!$A:$E,17,FALSE),0)</f>
        <v>0</v>
      </c>
      <c r="O697" s="34">
        <f>IFERROR(VLOOKUP($H697,'Water F Rev'!$A:$L,15,FALSE),0)</f>
        <v>0</v>
      </c>
      <c r="P697" s="34">
        <f>IFERROR(VLOOKUP($H697,'Water F Rev'!$A:$L,16,FALSE),0)</f>
        <v>0</v>
      </c>
      <c r="Q697" s="42">
        <f>IFERROR(VLOOKUP($H697,'Water F Rev'!$A:$L,17,FALSE),0)</f>
        <v>0</v>
      </c>
      <c r="R697" s="34">
        <f>IFERROR(VLOOKUP($H697,'Water F Exp'!$A:$K,15,FALSE),0)</f>
        <v>0</v>
      </c>
      <c r="S697" s="34">
        <f>IFERROR(VLOOKUP($H697,'Water F Exp'!$A:$K,16,FALSE),0)</f>
        <v>0</v>
      </c>
      <c r="T697" s="42">
        <f>IFERROR(VLOOKUP($H697,'Water F Exp'!$A:$K,17,FALSE),0)</f>
        <v>0</v>
      </c>
      <c r="U697" s="34">
        <f ca="1">IFERROR(VLOOKUP($H697,'Sewer F Rev'!$A:$E,15,FALSE),0)</f>
        <v>0</v>
      </c>
      <c r="V697" s="34">
        <f ca="1">IFERROR(VLOOKUP($H697,'Sewer F Rev'!$A:$E,16,FALSE),0)</f>
        <v>0</v>
      </c>
      <c r="W697" s="42">
        <f ca="1">IFERROR(VLOOKUP($H697,'Sewer F Rev'!$A:$E,17,FALSE),0)</f>
        <v>0</v>
      </c>
      <c r="X697" s="34">
        <f>IFERROR(VLOOKUP($H697,'Sewer F Exp'!$A:$B,15,FALSE),0)</f>
        <v>0</v>
      </c>
      <c r="Y697" s="34">
        <f>IFERROR(VLOOKUP($H697,'Sewer F Exp'!$A:$B,16,FALSE),0)</f>
        <v>0</v>
      </c>
      <c r="Z697" s="42">
        <f>IFERROR(VLOOKUP($H697,'Sewer F Exp'!$A:$B,17,FALSE),0)</f>
        <v>0</v>
      </c>
      <c r="AA697" s="34">
        <f>IFERROR(VLOOKUP($H697,'Refuse F Rev'!$A:$E,15,FALSE),0)</f>
        <v>0</v>
      </c>
      <c r="AB697" s="34">
        <f>IFERROR(VLOOKUP($H697,'Refuse F Rev'!$A:$E,16,FALSE),0)</f>
        <v>0</v>
      </c>
      <c r="AC697" s="42">
        <f>IFERROR(VLOOKUP($H697,'Refuse F Rev'!$A:$E,17,FALSE),0)</f>
        <v>0</v>
      </c>
      <c r="AD697" s="34">
        <f>IFERROR(VLOOKUP($H697,'Refuse F Exp'!$A:$E,15,FALSE),0)</f>
        <v>0</v>
      </c>
      <c r="AE697" s="34">
        <f>IFERROR(VLOOKUP($H697,'Refuse F Exp'!$A:$E,16,FALSE),0)</f>
        <v>0</v>
      </c>
      <c r="AF697" s="42">
        <f>IFERROR(VLOOKUP($H697,'Refuse F Exp'!$A:$E,17,FALSE),0)</f>
        <v>0</v>
      </c>
      <c r="AG697" s="34">
        <f>IFERROR(VLOOKUP($H697,#REF!,10,FALSE),0)</f>
        <v>0</v>
      </c>
      <c r="AH697" s="34">
        <f>IFERROR(VLOOKUP($H697,#REF!,11,FALSE),0)</f>
        <v>0</v>
      </c>
      <c r="AI697" s="42">
        <f>IFERROR(VLOOKUP($H697,#REF!,12,FALSE),0)</f>
        <v>0</v>
      </c>
      <c r="AJ697" s="34">
        <f>IFERROR(VLOOKUP($H697,#REF!,10,FALSE),0)</f>
        <v>0</v>
      </c>
      <c r="AK697" s="34">
        <f>IFERROR(VLOOKUP($H697,#REF!,11,FALSE),0)</f>
        <v>0</v>
      </c>
      <c r="AL697" s="42">
        <f>IFERROR(VLOOKUP($H697,#REF!,12,FALSE),0)</f>
        <v>0</v>
      </c>
      <c r="AM697" s="34">
        <f>IFERROR(VLOOKUP($H697,#REF!,10,FALSE),0)</f>
        <v>0</v>
      </c>
      <c r="AN697" s="34">
        <f>IFERROR(VLOOKUP($H697,#REF!,11,FALSE),0)</f>
        <v>0</v>
      </c>
      <c r="AO697" s="42">
        <f>IFERROR(VLOOKUP($H697,#REF!,12,FALSE),0)</f>
        <v>0</v>
      </c>
      <c r="AP697" s="34">
        <f>IFERROR(VLOOKUP($H697,#REF!,10,FALSE),0)</f>
        <v>0</v>
      </c>
      <c r="AQ697" s="34">
        <f>IFERROR(VLOOKUP($H697,#REF!,11,FALSE),0)</f>
        <v>0</v>
      </c>
      <c r="AR697" s="42">
        <f>IFERROR(VLOOKUP($H697,#REF!,12,FALSE),0)</f>
        <v>0</v>
      </c>
      <c r="AS697" s="34">
        <f>IFERROR(VLOOKUP($H697,#REF!,13,FALSE),0)</f>
        <v>0</v>
      </c>
      <c r="AT697" s="34">
        <f>IFERROR(VLOOKUP($H697,#REF!,14,FALSE),0)</f>
        <v>0</v>
      </c>
      <c r="AU697" s="42">
        <f>IFERROR(VLOOKUP($H697,#REF!,15,FALSE),0)</f>
        <v>0</v>
      </c>
      <c r="AV697" s="34">
        <f>IFERROR(VLOOKUP($H697,#REF!,15,FALSE),0)</f>
        <v>0</v>
      </c>
      <c r="AW697" s="34">
        <f>IFERROR(VLOOKUP($H697,#REF!,16,FALSE),0)</f>
        <v>0</v>
      </c>
      <c r="AX697" s="42">
        <f>IFERROR(VLOOKUP($H697,#REF!,17,FALSE),0)</f>
        <v>0</v>
      </c>
    </row>
    <row r="698" spans="1:50" x14ac:dyDescent="0.3">
      <c r="A698" s="33" t="str">
        <f t="shared" si="40"/>
        <v>G -8120-4-627</v>
      </c>
      <c r="B698" s="33" t="str">
        <f>+'R&amp;E EXPORT'!B697</f>
        <v>SEWER-DEC REQ VALVE REPAIR</v>
      </c>
      <c r="C698" t="str">
        <f>IFERROR(VLOOKUP(A698,'MCSJ Export'!A:C,3,FALSE),"")</f>
        <v>Sub Account</v>
      </c>
      <c r="D698" s="37">
        <f t="shared" ca="1" si="41"/>
        <v>0</v>
      </c>
      <c r="E698" s="37">
        <f t="shared" ca="1" si="42"/>
        <v>0</v>
      </c>
      <c r="F698" s="37">
        <f t="shared" ca="1" si="43"/>
        <v>0</v>
      </c>
      <c r="G698" s="37"/>
      <c r="H698" s="33" t="str">
        <f>+'R&amp;E EXPORT'!A697</f>
        <v>G -8120-4-627</v>
      </c>
      <c r="I698" s="34">
        <f>IFERROR(VLOOKUP($H698,'Gen F Rev'!$A:$M,15,FALSE),0)</f>
        <v>0</v>
      </c>
      <c r="J698" s="34">
        <f>IFERROR(VLOOKUP($H698,'Gen F Rev'!$A:$M,16,FALSE),0)</f>
        <v>0</v>
      </c>
      <c r="K698" s="42">
        <f>IFERROR(VLOOKUP($H698,'Gen F Rev'!$A:$M,17,FALSE),0)</f>
        <v>0</v>
      </c>
      <c r="L698" s="34">
        <f>IFERROR(VLOOKUP($H698,'Gen F Exp'!$A:$E,15,FALSE),0)</f>
        <v>0</v>
      </c>
      <c r="M698" s="34">
        <f>IFERROR(VLOOKUP($H698,'Gen F Exp'!$A:$E,16,FALSE),0)</f>
        <v>0</v>
      </c>
      <c r="N698" s="42">
        <f>IFERROR(VLOOKUP($H698,'Gen F Exp'!$A:$E,17,FALSE),0)</f>
        <v>0</v>
      </c>
      <c r="O698" s="34">
        <f>IFERROR(VLOOKUP($H698,'Water F Rev'!$A:$L,15,FALSE),0)</f>
        <v>0</v>
      </c>
      <c r="P698" s="34">
        <f>IFERROR(VLOOKUP($H698,'Water F Rev'!$A:$L,16,FALSE),0)</f>
        <v>0</v>
      </c>
      <c r="Q698" s="42">
        <f>IFERROR(VLOOKUP($H698,'Water F Rev'!$A:$L,17,FALSE),0)</f>
        <v>0</v>
      </c>
      <c r="R698" s="34">
        <f>IFERROR(VLOOKUP($H698,'Water F Exp'!$A:$K,15,FALSE),0)</f>
        <v>0</v>
      </c>
      <c r="S698" s="34">
        <f>IFERROR(VLOOKUP($H698,'Water F Exp'!$A:$K,16,FALSE),0)</f>
        <v>0</v>
      </c>
      <c r="T698" s="42">
        <f>IFERROR(VLOOKUP($H698,'Water F Exp'!$A:$K,17,FALSE),0)</f>
        <v>0</v>
      </c>
      <c r="U698" s="34">
        <f ca="1">IFERROR(VLOOKUP($H698,'Sewer F Rev'!$A:$E,15,FALSE),0)</f>
        <v>0</v>
      </c>
      <c r="V698" s="34">
        <f ca="1">IFERROR(VLOOKUP($H698,'Sewer F Rev'!$A:$E,16,FALSE),0)</f>
        <v>0</v>
      </c>
      <c r="W698" s="42">
        <f ca="1">IFERROR(VLOOKUP($H698,'Sewer F Rev'!$A:$E,17,FALSE),0)</f>
        <v>0</v>
      </c>
      <c r="X698" s="34">
        <f>IFERROR(VLOOKUP($H698,'Sewer F Exp'!$A:$B,15,FALSE),0)</f>
        <v>0</v>
      </c>
      <c r="Y698" s="34">
        <f>IFERROR(VLOOKUP($H698,'Sewer F Exp'!$A:$B,16,FALSE),0)</f>
        <v>0</v>
      </c>
      <c r="Z698" s="42">
        <f>IFERROR(VLOOKUP($H698,'Sewer F Exp'!$A:$B,17,FALSE),0)</f>
        <v>0</v>
      </c>
      <c r="AA698" s="34">
        <f>IFERROR(VLOOKUP($H698,'Refuse F Rev'!$A:$E,15,FALSE),0)</f>
        <v>0</v>
      </c>
      <c r="AB698" s="34">
        <f>IFERROR(VLOOKUP($H698,'Refuse F Rev'!$A:$E,16,FALSE),0)</f>
        <v>0</v>
      </c>
      <c r="AC698" s="42">
        <f>IFERROR(VLOOKUP($H698,'Refuse F Rev'!$A:$E,17,FALSE),0)</f>
        <v>0</v>
      </c>
      <c r="AD698" s="34">
        <f>IFERROR(VLOOKUP($H698,'Refuse F Exp'!$A:$E,15,FALSE),0)</f>
        <v>0</v>
      </c>
      <c r="AE698" s="34">
        <f>IFERROR(VLOOKUP($H698,'Refuse F Exp'!$A:$E,16,FALSE),0)</f>
        <v>0</v>
      </c>
      <c r="AF698" s="42">
        <f>IFERROR(VLOOKUP($H698,'Refuse F Exp'!$A:$E,17,FALSE),0)</f>
        <v>0</v>
      </c>
      <c r="AG698" s="34">
        <f>IFERROR(VLOOKUP($H698,#REF!,10,FALSE),0)</f>
        <v>0</v>
      </c>
      <c r="AH698" s="34">
        <f>IFERROR(VLOOKUP($H698,#REF!,11,FALSE),0)</f>
        <v>0</v>
      </c>
      <c r="AI698" s="42">
        <f>IFERROR(VLOOKUP($H698,#REF!,12,FALSE),0)</f>
        <v>0</v>
      </c>
      <c r="AJ698" s="34">
        <f>IFERROR(VLOOKUP($H698,#REF!,10,FALSE),0)</f>
        <v>0</v>
      </c>
      <c r="AK698" s="34">
        <f>IFERROR(VLOOKUP($H698,#REF!,11,FALSE),0)</f>
        <v>0</v>
      </c>
      <c r="AL698" s="42">
        <f>IFERROR(VLOOKUP($H698,#REF!,12,FALSE),0)</f>
        <v>0</v>
      </c>
      <c r="AM698" s="34">
        <f>IFERROR(VLOOKUP($H698,#REF!,10,FALSE),0)</f>
        <v>0</v>
      </c>
      <c r="AN698" s="34">
        <f>IFERROR(VLOOKUP($H698,#REF!,11,FALSE),0)</f>
        <v>0</v>
      </c>
      <c r="AO698" s="42">
        <f>IFERROR(VLOOKUP($H698,#REF!,12,FALSE),0)</f>
        <v>0</v>
      </c>
      <c r="AP698" s="34">
        <f>IFERROR(VLOOKUP($H698,#REF!,10,FALSE),0)</f>
        <v>0</v>
      </c>
      <c r="AQ698" s="34">
        <f>IFERROR(VLOOKUP($H698,#REF!,11,FALSE),0)</f>
        <v>0</v>
      </c>
      <c r="AR698" s="42">
        <f>IFERROR(VLOOKUP($H698,#REF!,12,FALSE),0)</f>
        <v>0</v>
      </c>
      <c r="AS698" s="34">
        <f>IFERROR(VLOOKUP($H698,#REF!,13,FALSE),0)</f>
        <v>0</v>
      </c>
      <c r="AT698" s="34">
        <f>IFERROR(VLOOKUP($H698,#REF!,14,FALSE),0)</f>
        <v>0</v>
      </c>
      <c r="AU698" s="42">
        <f>IFERROR(VLOOKUP($H698,#REF!,15,FALSE),0)</f>
        <v>0</v>
      </c>
      <c r="AV698" s="34">
        <f>IFERROR(VLOOKUP($H698,#REF!,15,FALSE),0)</f>
        <v>0</v>
      </c>
      <c r="AW698" s="34">
        <f>IFERROR(VLOOKUP($H698,#REF!,16,FALSE),0)</f>
        <v>0</v>
      </c>
      <c r="AX698" s="42">
        <f>IFERROR(VLOOKUP($H698,#REF!,17,FALSE),0)</f>
        <v>0</v>
      </c>
    </row>
    <row r="699" spans="1:50" x14ac:dyDescent="0.3">
      <c r="A699" s="33" t="str">
        <f t="shared" si="40"/>
        <v>G -8120-4-650</v>
      </c>
      <c r="B699" s="33" t="str">
        <f>+'R&amp;E EXPORT'!B698</f>
        <v>SEWER-CSO OVERFLOW EVENT-SAMPLES</v>
      </c>
      <c r="C699" t="str">
        <f>IFERROR(VLOOKUP(A699,'MCSJ Export'!A:C,3,FALSE),"")</f>
        <v>Sub Account</v>
      </c>
      <c r="D699" s="37">
        <f t="shared" ca="1" si="41"/>
        <v>0</v>
      </c>
      <c r="E699" s="37">
        <f t="shared" ca="1" si="42"/>
        <v>0</v>
      </c>
      <c r="F699" s="37">
        <f t="shared" ca="1" si="43"/>
        <v>0</v>
      </c>
      <c r="G699" s="37"/>
      <c r="H699" s="33" t="str">
        <f>+'R&amp;E EXPORT'!A698</f>
        <v>G -8120-4-650</v>
      </c>
      <c r="I699" s="34">
        <f>IFERROR(VLOOKUP($H699,'Gen F Rev'!$A:$M,15,FALSE),0)</f>
        <v>0</v>
      </c>
      <c r="J699" s="34">
        <f>IFERROR(VLOOKUP($H699,'Gen F Rev'!$A:$M,16,FALSE),0)</f>
        <v>0</v>
      </c>
      <c r="K699" s="42">
        <f>IFERROR(VLOOKUP($H699,'Gen F Rev'!$A:$M,17,FALSE),0)</f>
        <v>0</v>
      </c>
      <c r="L699" s="34">
        <f>IFERROR(VLOOKUP($H699,'Gen F Exp'!$A:$E,15,FALSE),0)</f>
        <v>0</v>
      </c>
      <c r="M699" s="34">
        <f>IFERROR(VLOOKUP($H699,'Gen F Exp'!$A:$E,16,FALSE),0)</f>
        <v>0</v>
      </c>
      <c r="N699" s="42">
        <f>IFERROR(VLOOKUP($H699,'Gen F Exp'!$A:$E,17,FALSE),0)</f>
        <v>0</v>
      </c>
      <c r="O699" s="34">
        <f>IFERROR(VLOOKUP($H699,'Water F Rev'!$A:$L,15,FALSE),0)</f>
        <v>0</v>
      </c>
      <c r="P699" s="34">
        <f>IFERROR(VLOOKUP($H699,'Water F Rev'!$A:$L,16,FALSE),0)</f>
        <v>0</v>
      </c>
      <c r="Q699" s="42">
        <f>IFERROR(VLOOKUP($H699,'Water F Rev'!$A:$L,17,FALSE),0)</f>
        <v>0</v>
      </c>
      <c r="R699" s="34">
        <f>IFERROR(VLOOKUP($H699,'Water F Exp'!$A:$K,15,FALSE),0)</f>
        <v>0</v>
      </c>
      <c r="S699" s="34">
        <f>IFERROR(VLOOKUP($H699,'Water F Exp'!$A:$K,16,FALSE),0)</f>
        <v>0</v>
      </c>
      <c r="T699" s="42">
        <f>IFERROR(VLOOKUP($H699,'Water F Exp'!$A:$K,17,FALSE),0)</f>
        <v>0</v>
      </c>
      <c r="U699" s="34">
        <f ca="1">IFERROR(VLOOKUP($H699,'Sewer F Rev'!$A:$E,15,FALSE),0)</f>
        <v>0</v>
      </c>
      <c r="V699" s="34">
        <f ca="1">IFERROR(VLOOKUP($H699,'Sewer F Rev'!$A:$E,16,FALSE),0)</f>
        <v>0</v>
      </c>
      <c r="W699" s="42">
        <f ca="1">IFERROR(VLOOKUP($H699,'Sewer F Rev'!$A:$E,17,FALSE),0)</f>
        <v>0</v>
      </c>
      <c r="X699" s="34">
        <f>IFERROR(VLOOKUP($H699,'Sewer F Exp'!$A:$B,15,FALSE),0)</f>
        <v>0</v>
      </c>
      <c r="Y699" s="34">
        <f>IFERROR(VLOOKUP($H699,'Sewer F Exp'!$A:$B,16,FALSE),0)</f>
        <v>0</v>
      </c>
      <c r="Z699" s="42">
        <f>IFERROR(VLOOKUP($H699,'Sewer F Exp'!$A:$B,17,FALSE),0)</f>
        <v>0</v>
      </c>
      <c r="AA699" s="34">
        <f>IFERROR(VLOOKUP($H699,'Refuse F Rev'!$A:$E,15,FALSE),0)</f>
        <v>0</v>
      </c>
      <c r="AB699" s="34">
        <f>IFERROR(VLOOKUP($H699,'Refuse F Rev'!$A:$E,16,FALSE),0)</f>
        <v>0</v>
      </c>
      <c r="AC699" s="42">
        <f>IFERROR(VLOOKUP($H699,'Refuse F Rev'!$A:$E,17,FALSE),0)</f>
        <v>0</v>
      </c>
      <c r="AD699" s="34">
        <f>IFERROR(VLOOKUP($H699,'Refuse F Exp'!$A:$E,15,FALSE),0)</f>
        <v>0</v>
      </c>
      <c r="AE699" s="34">
        <f>IFERROR(VLOOKUP($H699,'Refuse F Exp'!$A:$E,16,FALSE),0)</f>
        <v>0</v>
      </c>
      <c r="AF699" s="42">
        <f>IFERROR(VLOOKUP($H699,'Refuse F Exp'!$A:$E,17,FALSE),0)</f>
        <v>0</v>
      </c>
      <c r="AG699" s="34">
        <f>IFERROR(VLOOKUP($H699,#REF!,10,FALSE),0)</f>
        <v>0</v>
      </c>
      <c r="AH699" s="34">
        <f>IFERROR(VLOOKUP($H699,#REF!,11,FALSE),0)</f>
        <v>0</v>
      </c>
      <c r="AI699" s="42">
        <f>IFERROR(VLOOKUP($H699,#REF!,12,FALSE),0)</f>
        <v>0</v>
      </c>
      <c r="AJ699" s="34">
        <f>IFERROR(VLOOKUP($H699,#REF!,10,FALSE),0)</f>
        <v>0</v>
      </c>
      <c r="AK699" s="34">
        <f>IFERROR(VLOOKUP($H699,#REF!,11,FALSE),0)</f>
        <v>0</v>
      </c>
      <c r="AL699" s="42">
        <f>IFERROR(VLOOKUP($H699,#REF!,12,FALSE),0)</f>
        <v>0</v>
      </c>
      <c r="AM699" s="34">
        <f>IFERROR(VLOOKUP($H699,#REF!,10,FALSE),0)</f>
        <v>0</v>
      </c>
      <c r="AN699" s="34">
        <f>IFERROR(VLOOKUP($H699,#REF!,11,FALSE),0)</f>
        <v>0</v>
      </c>
      <c r="AO699" s="42">
        <f>IFERROR(VLOOKUP($H699,#REF!,12,FALSE),0)</f>
        <v>0</v>
      </c>
      <c r="AP699" s="34">
        <f>IFERROR(VLOOKUP($H699,#REF!,10,FALSE),0)</f>
        <v>0</v>
      </c>
      <c r="AQ699" s="34">
        <f>IFERROR(VLOOKUP($H699,#REF!,11,FALSE),0)</f>
        <v>0</v>
      </c>
      <c r="AR699" s="42">
        <f>IFERROR(VLOOKUP($H699,#REF!,12,FALSE),0)</f>
        <v>0</v>
      </c>
      <c r="AS699" s="34">
        <f>IFERROR(VLOOKUP($H699,#REF!,13,FALSE),0)</f>
        <v>0</v>
      </c>
      <c r="AT699" s="34">
        <f>IFERROR(VLOOKUP($H699,#REF!,14,FALSE),0)</f>
        <v>0</v>
      </c>
      <c r="AU699" s="42">
        <f>IFERROR(VLOOKUP($H699,#REF!,15,FALSE),0)</f>
        <v>0</v>
      </c>
      <c r="AV699" s="34">
        <f>IFERROR(VLOOKUP($H699,#REF!,15,FALSE),0)</f>
        <v>0</v>
      </c>
      <c r="AW699" s="34">
        <f>IFERROR(VLOOKUP($H699,#REF!,16,FALSE),0)</f>
        <v>0</v>
      </c>
      <c r="AX699" s="42">
        <f>IFERROR(VLOOKUP($H699,#REF!,17,FALSE),0)</f>
        <v>0</v>
      </c>
    </row>
    <row r="700" spans="1:50" x14ac:dyDescent="0.3">
      <c r="A700" s="33" t="str">
        <f t="shared" si="40"/>
        <v>G -8120-4-651</v>
      </c>
      <c r="B700" s="33" t="str">
        <f>+'R&amp;E EXPORT'!B699</f>
        <v>SEWER-CSO ELECTRICITY</v>
      </c>
      <c r="C700" t="str">
        <f>IFERROR(VLOOKUP(A700,'MCSJ Export'!A:C,3,FALSE),"")</f>
        <v>Sub Account</v>
      </c>
      <c r="D700" s="37">
        <f t="shared" ca="1" si="41"/>
        <v>0</v>
      </c>
      <c r="E700" s="37">
        <f t="shared" ca="1" si="42"/>
        <v>0</v>
      </c>
      <c r="F700" s="37">
        <f t="shared" ca="1" si="43"/>
        <v>0</v>
      </c>
      <c r="G700" s="37"/>
      <c r="H700" s="33" t="str">
        <f>+'R&amp;E EXPORT'!A699</f>
        <v>G -8120-4-651</v>
      </c>
      <c r="I700" s="34">
        <f>IFERROR(VLOOKUP($H700,'Gen F Rev'!$A:$M,15,FALSE),0)</f>
        <v>0</v>
      </c>
      <c r="J700" s="34">
        <f>IFERROR(VLOOKUP($H700,'Gen F Rev'!$A:$M,16,FALSE),0)</f>
        <v>0</v>
      </c>
      <c r="K700" s="42">
        <f>IFERROR(VLOOKUP($H700,'Gen F Rev'!$A:$M,17,FALSE),0)</f>
        <v>0</v>
      </c>
      <c r="L700" s="34">
        <f>IFERROR(VLOOKUP($H700,'Gen F Exp'!$A:$E,15,FALSE),0)</f>
        <v>0</v>
      </c>
      <c r="M700" s="34">
        <f>IFERROR(VLOOKUP($H700,'Gen F Exp'!$A:$E,16,FALSE),0)</f>
        <v>0</v>
      </c>
      <c r="N700" s="42">
        <f>IFERROR(VLOOKUP($H700,'Gen F Exp'!$A:$E,17,FALSE),0)</f>
        <v>0</v>
      </c>
      <c r="O700" s="34">
        <f>IFERROR(VLOOKUP($H700,'Water F Rev'!$A:$L,15,FALSE),0)</f>
        <v>0</v>
      </c>
      <c r="P700" s="34">
        <f>IFERROR(VLOOKUP($H700,'Water F Rev'!$A:$L,16,FALSE),0)</f>
        <v>0</v>
      </c>
      <c r="Q700" s="42">
        <f>IFERROR(VLOOKUP($H700,'Water F Rev'!$A:$L,17,FALSE),0)</f>
        <v>0</v>
      </c>
      <c r="R700" s="34">
        <f>IFERROR(VLOOKUP($H700,'Water F Exp'!$A:$K,15,FALSE),0)</f>
        <v>0</v>
      </c>
      <c r="S700" s="34">
        <f>IFERROR(VLOOKUP($H700,'Water F Exp'!$A:$K,16,FALSE),0)</f>
        <v>0</v>
      </c>
      <c r="T700" s="42">
        <f>IFERROR(VLOOKUP($H700,'Water F Exp'!$A:$K,17,FALSE),0)</f>
        <v>0</v>
      </c>
      <c r="U700" s="34">
        <f ca="1">IFERROR(VLOOKUP($H700,'Sewer F Rev'!$A:$E,15,FALSE),0)</f>
        <v>0</v>
      </c>
      <c r="V700" s="34">
        <f ca="1">IFERROR(VLOOKUP($H700,'Sewer F Rev'!$A:$E,16,FALSE),0)</f>
        <v>0</v>
      </c>
      <c r="W700" s="42">
        <f ca="1">IFERROR(VLOOKUP($H700,'Sewer F Rev'!$A:$E,17,FALSE),0)</f>
        <v>0</v>
      </c>
      <c r="X700" s="34">
        <f>IFERROR(VLOOKUP($H700,'Sewer F Exp'!$A:$B,15,FALSE),0)</f>
        <v>0</v>
      </c>
      <c r="Y700" s="34">
        <f>IFERROR(VLOOKUP($H700,'Sewer F Exp'!$A:$B,16,FALSE),0)</f>
        <v>0</v>
      </c>
      <c r="Z700" s="42">
        <f>IFERROR(VLOOKUP($H700,'Sewer F Exp'!$A:$B,17,FALSE),0)</f>
        <v>0</v>
      </c>
      <c r="AA700" s="34">
        <f>IFERROR(VLOOKUP($H700,'Refuse F Rev'!$A:$E,15,FALSE),0)</f>
        <v>0</v>
      </c>
      <c r="AB700" s="34">
        <f>IFERROR(VLOOKUP($H700,'Refuse F Rev'!$A:$E,16,FALSE),0)</f>
        <v>0</v>
      </c>
      <c r="AC700" s="42">
        <f>IFERROR(VLOOKUP($H700,'Refuse F Rev'!$A:$E,17,FALSE),0)</f>
        <v>0</v>
      </c>
      <c r="AD700" s="34">
        <f>IFERROR(VLOOKUP($H700,'Refuse F Exp'!$A:$E,15,FALSE),0)</f>
        <v>0</v>
      </c>
      <c r="AE700" s="34">
        <f>IFERROR(VLOOKUP($H700,'Refuse F Exp'!$A:$E,16,FALSE),0)</f>
        <v>0</v>
      </c>
      <c r="AF700" s="42">
        <f>IFERROR(VLOOKUP($H700,'Refuse F Exp'!$A:$E,17,FALSE),0)</f>
        <v>0</v>
      </c>
      <c r="AG700" s="34">
        <f>IFERROR(VLOOKUP($H700,#REF!,10,FALSE),0)</f>
        <v>0</v>
      </c>
      <c r="AH700" s="34">
        <f>IFERROR(VLOOKUP($H700,#REF!,11,FALSE),0)</f>
        <v>0</v>
      </c>
      <c r="AI700" s="42">
        <f>IFERROR(VLOOKUP($H700,#REF!,12,FALSE),0)</f>
        <v>0</v>
      </c>
      <c r="AJ700" s="34">
        <f>IFERROR(VLOOKUP($H700,#REF!,10,FALSE),0)</f>
        <v>0</v>
      </c>
      <c r="AK700" s="34">
        <f>IFERROR(VLOOKUP($H700,#REF!,11,FALSE),0)</f>
        <v>0</v>
      </c>
      <c r="AL700" s="42">
        <f>IFERROR(VLOOKUP($H700,#REF!,12,FALSE),0)</f>
        <v>0</v>
      </c>
      <c r="AM700" s="34">
        <f>IFERROR(VLOOKUP($H700,#REF!,10,FALSE),0)</f>
        <v>0</v>
      </c>
      <c r="AN700" s="34">
        <f>IFERROR(VLOOKUP($H700,#REF!,11,FALSE),0)</f>
        <v>0</v>
      </c>
      <c r="AO700" s="42">
        <f>IFERROR(VLOOKUP($H700,#REF!,12,FALSE),0)</f>
        <v>0</v>
      </c>
      <c r="AP700" s="34">
        <f>IFERROR(VLOOKUP($H700,#REF!,10,FALSE),0)</f>
        <v>0</v>
      </c>
      <c r="AQ700" s="34">
        <f>IFERROR(VLOOKUP($H700,#REF!,11,FALSE),0)</f>
        <v>0</v>
      </c>
      <c r="AR700" s="42">
        <f>IFERROR(VLOOKUP($H700,#REF!,12,FALSE),0)</f>
        <v>0</v>
      </c>
      <c r="AS700" s="34">
        <f>IFERROR(VLOOKUP($H700,#REF!,13,FALSE),0)</f>
        <v>0</v>
      </c>
      <c r="AT700" s="34">
        <f>IFERROR(VLOOKUP($H700,#REF!,14,FALSE),0)</f>
        <v>0</v>
      </c>
      <c r="AU700" s="42">
        <f>IFERROR(VLOOKUP($H700,#REF!,15,FALSE),0)</f>
        <v>0</v>
      </c>
      <c r="AV700" s="34">
        <f>IFERROR(VLOOKUP($H700,#REF!,15,FALSE),0)</f>
        <v>0</v>
      </c>
      <c r="AW700" s="34">
        <f>IFERROR(VLOOKUP($H700,#REF!,16,FALSE),0)</f>
        <v>0</v>
      </c>
      <c r="AX700" s="42">
        <f>IFERROR(VLOOKUP($H700,#REF!,17,FALSE),0)</f>
        <v>0</v>
      </c>
    </row>
    <row r="701" spans="1:50" x14ac:dyDescent="0.3">
      <c r="A701" s="33" t="str">
        <f t="shared" si="40"/>
        <v>G -8120-4-652</v>
      </c>
      <c r="B701" s="33" t="str">
        <f>+'R&amp;E EXPORT'!B700</f>
        <v>SEWER-CSO FLOW METER CALIBRATION</v>
      </c>
      <c r="C701" t="str">
        <f>IFERROR(VLOOKUP(A701,'MCSJ Export'!A:C,3,FALSE),"")</f>
        <v>Sub Account</v>
      </c>
      <c r="D701" s="37">
        <f t="shared" ca="1" si="41"/>
        <v>0</v>
      </c>
      <c r="E701" s="37">
        <f t="shared" ca="1" si="42"/>
        <v>0</v>
      </c>
      <c r="F701" s="37">
        <f t="shared" ca="1" si="43"/>
        <v>0</v>
      </c>
      <c r="G701" s="37"/>
      <c r="H701" s="33" t="str">
        <f>+'R&amp;E EXPORT'!A700</f>
        <v>G -8120-4-652</v>
      </c>
      <c r="I701" s="34">
        <f>IFERROR(VLOOKUP($H701,'Gen F Rev'!$A:$M,15,FALSE),0)</f>
        <v>0</v>
      </c>
      <c r="J701" s="34">
        <f>IFERROR(VLOOKUP($H701,'Gen F Rev'!$A:$M,16,FALSE),0)</f>
        <v>0</v>
      </c>
      <c r="K701" s="42">
        <f>IFERROR(VLOOKUP($H701,'Gen F Rev'!$A:$M,17,FALSE),0)</f>
        <v>0</v>
      </c>
      <c r="L701" s="34">
        <f>IFERROR(VLOOKUP($H701,'Gen F Exp'!$A:$E,15,FALSE),0)</f>
        <v>0</v>
      </c>
      <c r="M701" s="34">
        <f>IFERROR(VLOOKUP($H701,'Gen F Exp'!$A:$E,16,FALSE),0)</f>
        <v>0</v>
      </c>
      <c r="N701" s="42">
        <f>IFERROR(VLOOKUP($H701,'Gen F Exp'!$A:$E,17,FALSE),0)</f>
        <v>0</v>
      </c>
      <c r="O701" s="34">
        <f>IFERROR(VLOOKUP($H701,'Water F Rev'!$A:$L,15,FALSE),0)</f>
        <v>0</v>
      </c>
      <c r="P701" s="34">
        <f>IFERROR(VLOOKUP($H701,'Water F Rev'!$A:$L,16,FALSE),0)</f>
        <v>0</v>
      </c>
      <c r="Q701" s="42">
        <f>IFERROR(VLOOKUP($H701,'Water F Rev'!$A:$L,17,FALSE),0)</f>
        <v>0</v>
      </c>
      <c r="R701" s="34">
        <f>IFERROR(VLOOKUP($H701,'Water F Exp'!$A:$K,15,FALSE),0)</f>
        <v>0</v>
      </c>
      <c r="S701" s="34">
        <f>IFERROR(VLOOKUP($H701,'Water F Exp'!$A:$K,16,FALSE),0)</f>
        <v>0</v>
      </c>
      <c r="T701" s="42">
        <f>IFERROR(VLOOKUP($H701,'Water F Exp'!$A:$K,17,FALSE),0)</f>
        <v>0</v>
      </c>
      <c r="U701" s="34">
        <f ca="1">IFERROR(VLOOKUP($H701,'Sewer F Rev'!$A:$E,15,FALSE),0)</f>
        <v>0</v>
      </c>
      <c r="V701" s="34">
        <f ca="1">IFERROR(VLOOKUP($H701,'Sewer F Rev'!$A:$E,16,FALSE),0)</f>
        <v>0</v>
      </c>
      <c r="W701" s="42">
        <f ca="1">IFERROR(VLOOKUP($H701,'Sewer F Rev'!$A:$E,17,FALSE),0)</f>
        <v>0</v>
      </c>
      <c r="X701" s="34">
        <f>IFERROR(VLOOKUP($H701,'Sewer F Exp'!$A:$B,15,FALSE),0)</f>
        <v>0</v>
      </c>
      <c r="Y701" s="34">
        <f>IFERROR(VLOOKUP($H701,'Sewer F Exp'!$A:$B,16,FALSE),0)</f>
        <v>0</v>
      </c>
      <c r="Z701" s="42">
        <f>IFERROR(VLOOKUP($H701,'Sewer F Exp'!$A:$B,17,FALSE),0)</f>
        <v>0</v>
      </c>
      <c r="AA701" s="34">
        <f>IFERROR(VLOOKUP($H701,'Refuse F Rev'!$A:$E,15,FALSE),0)</f>
        <v>0</v>
      </c>
      <c r="AB701" s="34">
        <f>IFERROR(VLOOKUP($H701,'Refuse F Rev'!$A:$E,16,FALSE),0)</f>
        <v>0</v>
      </c>
      <c r="AC701" s="42">
        <f>IFERROR(VLOOKUP($H701,'Refuse F Rev'!$A:$E,17,FALSE),0)</f>
        <v>0</v>
      </c>
      <c r="AD701" s="34">
        <f>IFERROR(VLOOKUP($H701,'Refuse F Exp'!$A:$E,15,FALSE),0)</f>
        <v>0</v>
      </c>
      <c r="AE701" s="34">
        <f>IFERROR(VLOOKUP($H701,'Refuse F Exp'!$A:$E,16,FALSE),0)</f>
        <v>0</v>
      </c>
      <c r="AF701" s="42">
        <f>IFERROR(VLOOKUP($H701,'Refuse F Exp'!$A:$E,17,FALSE),0)</f>
        <v>0</v>
      </c>
      <c r="AG701" s="34">
        <f>IFERROR(VLOOKUP($H701,#REF!,10,FALSE),0)</f>
        <v>0</v>
      </c>
      <c r="AH701" s="34">
        <f>IFERROR(VLOOKUP($H701,#REF!,11,FALSE),0)</f>
        <v>0</v>
      </c>
      <c r="AI701" s="42">
        <f>IFERROR(VLOOKUP($H701,#REF!,12,FALSE),0)</f>
        <v>0</v>
      </c>
      <c r="AJ701" s="34">
        <f>IFERROR(VLOOKUP($H701,#REF!,10,FALSE),0)</f>
        <v>0</v>
      </c>
      <c r="AK701" s="34">
        <f>IFERROR(VLOOKUP($H701,#REF!,11,FALSE),0)</f>
        <v>0</v>
      </c>
      <c r="AL701" s="42">
        <f>IFERROR(VLOOKUP($H701,#REF!,12,FALSE),0)</f>
        <v>0</v>
      </c>
      <c r="AM701" s="34">
        <f>IFERROR(VLOOKUP($H701,#REF!,10,FALSE),0)</f>
        <v>0</v>
      </c>
      <c r="AN701" s="34">
        <f>IFERROR(VLOOKUP($H701,#REF!,11,FALSE),0)</f>
        <v>0</v>
      </c>
      <c r="AO701" s="42">
        <f>IFERROR(VLOOKUP($H701,#REF!,12,FALSE),0)</f>
        <v>0</v>
      </c>
      <c r="AP701" s="34">
        <f>IFERROR(VLOOKUP($H701,#REF!,10,FALSE),0)</f>
        <v>0</v>
      </c>
      <c r="AQ701" s="34">
        <f>IFERROR(VLOOKUP($H701,#REF!,11,FALSE),0)</f>
        <v>0</v>
      </c>
      <c r="AR701" s="42">
        <f>IFERROR(VLOOKUP($H701,#REF!,12,FALSE),0)</f>
        <v>0</v>
      </c>
      <c r="AS701" s="34">
        <f>IFERROR(VLOOKUP($H701,#REF!,13,FALSE),0)</f>
        <v>0</v>
      </c>
      <c r="AT701" s="34">
        <f>IFERROR(VLOOKUP($H701,#REF!,14,FALSE),0)</f>
        <v>0</v>
      </c>
      <c r="AU701" s="42">
        <f>IFERROR(VLOOKUP($H701,#REF!,15,FALSE),0)</f>
        <v>0</v>
      </c>
      <c r="AV701" s="34">
        <f>IFERROR(VLOOKUP($H701,#REF!,15,FALSE),0)</f>
        <v>0</v>
      </c>
      <c r="AW701" s="34">
        <f>IFERROR(VLOOKUP($H701,#REF!,16,FALSE),0)</f>
        <v>0</v>
      </c>
      <c r="AX701" s="42">
        <f>IFERROR(VLOOKUP($H701,#REF!,17,FALSE),0)</f>
        <v>0</v>
      </c>
    </row>
    <row r="702" spans="1:50" x14ac:dyDescent="0.3">
      <c r="A702" s="33" t="str">
        <f t="shared" si="40"/>
        <v>G -8120-4-653</v>
      </c>
      <c r="B702" s="33" t="str">
        <f>+'R&amp;E EXPORT'!B701</f>
        <v>SEWER-NYS DEC FLOW MONITORING PLN</v>
      </c>
      <c r="C702" t="str">
        <f>IFERROR(VLOOKUP(A702,'MCSJ Export'!A:C,3,FALSE),"")</f>
        <v>Sub Account</v>
      </c>
      <c r="D702" s="37">
        <f t="shared" ca="1" si="41"/>
        <v>0</v>
      </c>
      <c r="E702" s="37">
        <f t="shared" ca="1" si="42"/>
        <v>0</v>
      </c>
      <c r="F702" s="37">
        <f t="shared" ca="1" si="43"/>
        <v>0</v>
      </c>
      <c r="G702" s="37"/>
      <c r="H702" s="33" t="str">
        <f>+'R&amp;E EXPORT'!A701</f>
        <v>G -8120-4-653</v>
      </c>
      <c r="I702" s="34">
        <f>IFERROR(VLOOKUP($H702,'Gen F Rev'!$A:$M,15,FALSE),0)</f>
        <v>0</v>
      </c>
      <c r="J702" s="34">
        <f>IFERROR(VLOOKUP($H702,'Gen F Rev'!$A:$M,16,FALSE),0)</f>
        <v>0</v>
      </c>
      <c r="K702" s="42">
        <f>IFERROR(VLOOKUP($H702,'Gen F Rev'!$A:$M,17,FALSE),0)</f>
        <v>0</v>
      </c>
      <c r="L702" s="34">
        <f>IFERROR(VLOOKUP($H702,'Gen F Exp'!$A:$E,15,FALSE),0)</f>
        <v>0</v>
      </c>
      <c r="M702" s="34">
        <f>IFERROR(VLOOKUP($H702,'Gen F Exp'!$A:$E,16,FALSE),0)</f>
        <v>0</v>
      </c>
      <c r="N702" s="42">
        <f>IFERROR(VLOOKUP($H702,'Gen F Exp'!$A:$E,17,FALSE),0)</f>
        <v>0</v>
      </c>
      <c r="O702" s="34">
        <f>IFERROR(VLOOKUP($H702,'Water F Rev'!$A:$L,15,FALSE),0)</f>
        <v>0</v>
      </c>
      <c r="P702" s="34">
        <f>IFERROR(VLOOKUP($H702,'Water F Rev'!$A:$L,16,FALSE),0)</f>
        <v>0</v>
      </c>
      <c r="Q702" s="42">
        <f>IFERROR(VLOOKUP($H702,'Water F Rev'!$A:$L,17,FALSE),0)</f>
        <v>0</v>
      </c>
      <c r="R702" s="34">
        <f>IFERROR(VLOOKUP($H702,'Water F Exp'!$A:$K,15,FALSE),0)</f>
        <v>0</v>
      </c>
      <c r="S702" s="34">
        <f>IFERROR(VLOOKUP($H702,'Water F Exp'!$A:$K,16,FALSE),0)</f>
        <v>0</v>
      </c>
      <c r="T702" s="42">
        <f>IFERROR(VLOOKUP($H702,'Water F Exp'!$A:$K,17,FALSE),0)</f>
        <v>0</v>
      </c>
      <c r="U702" s="34">
        <f ca="1">IFERROR(VLOOKUP($H702,'Sewer F Rev'!$A:$E,15,FALSE),0)</f>
        <v>0</v>
      </c>
      <c r="V702" s="34">
        <f ca="1">IFERROR(VLOOKUP($H702,'Sewer F Rev'!$A:$E,16,FALSE),0)</f>
        <v>0</v>
      </c>
      <c r="W702" s="42">
        <f ca="1">IFERROR(VLOOKUP($H702,'Sewer F Rev'!$A:$E,17,FALSE),0)</f>
        <v>0</v>
      </c>
      <c r="X702" s="34">
        <f>IFERROR(VLOOKUP($H702,'Sewer F Exp'!$A:$B,15,FALSE),0)</f>
        <v>0</v>
      </c>
      <c r="Y702" s="34">
        <f>IFERROR(VLOOKUP($H702,'Sewer F Exp'!$A:$B,16,FALSE),0)</f>
        <v>0</v>
      </c>
      <c r="Z702" s="42">
        <f>IFERROR(VLOOKUP($H702,'Sewer F Exp'!$A:$B,17,FALSE),0)</f>
        <v>0</v>
      </c>
      <c r="AA702" s="34">
        <f>IFERROR(VLOOKUP($H702,'Refuse F Rev'!$A:$E,15,FALSE),0)</f>
        <v>0</v>
      </c>
      <c r="AB702" s="34">
        <f>IFERROR(VLOOKUP($H702,'Refuse F Rev'!$A:$E,16,FALSE),0)</f>
        <v>0</v>
      </c>
      <c r="AC702" s="42">
        <f>IFERROR(VLOOKUP($H702,'Refuse F Rev'!$A:$E,17,FALSE),0)</f>
        <v>0</v>
      </c>
      <c r="AD702" s="34">
        <f>IFERROR(VLOOKUP($H702,'Refuse F Exp'!$A:$E,15,FALSE),0)</f>
        <v>0</v>
      </c>
      <c r="AE702" s="34">
        <f>IFERROR(VLOOKUP($H702,'Refuse F Exp'!$A:$E,16,FALSE),0)</f>
        <v>0</v>
      </c>
      <c r="AF702" s="42">
        <f>IFERROR(VLOOKUP($H702,'Refuse F Exp'!$A:$E,17,FALSE),0)</f>
        <v>0</v>
      </c>
      <c r="AG702" s="34">
        <f>IFERROR(VLOOKUP($H702,#REF!,10,FALSE),0)</f>
        <v>0</v>
      </c>
      <c r="AH702" s="34">
        <f>IFERROR(VLOOKUP($H702,#REF!,11,FALSE),0)</f>
        <v>0</v>
      </c>
      <c r="AI702" s="42">
        <f>IFERROR(VLOOKUP($H702,#REF!,12,FALSE),0)</f>
        <v>0</v>
      </c>
      <c r="AJ702" s="34">
        <f>IFERROR(VLOOKUP($H702,#REF!,10,FALSE),0)</f>
        <v>0</v>
      </c>
      <c r="AK702" s="34">
        <f>IFERROR(VLOOKUP($H702,#REF!,11,FALSE),0)</f>
        <v>0</v>
      </c>
      <c r="AL702" s="42">
        <f>IFERROR(VLOOKUP($H702,#REF!,12,FALSE),0)</f>
        <v>0</v>
      </c>
      <c r="AM702" s="34">
        <f>IFERROR(VLOOKUP($H702,#REF!,10,FALSE),0)</f>
        <v>0</v>
      </c>
      <c r="AN702" s="34">
        <f>IFERROR(VLOOKUP($H702,#REF!,11,FALSE),0)</f>
        <v>0</v>
      </c>
      <c r="AO702" s="42">
        <f>IFERROR(VLOOKUP($H702,#REF!,12,FALSE),0)</f>
        <v>0</v>
      </c>
      <c r="AP702" s="34">
        <f>IFERROR(VLOOKUP($H702,#REF!,10,FALSE),0)</f>
        <v>0</v>
      </c>
      <c r="AQ702" s="34">
        <f>IFERROR(VLOOKUP($H702,#REF!,11,FALSE),0)</f>
        <v>0</v>
      </c>
      <c r="AR702" s="42">
        <f>IFERROR(VLOOKUP($H702,#REF!,12,FALSE),0)</f>
        <v>0</v>
      </c>
      <c r="AS702" s="34">
        <f>IFERROR(VLOOKUP($H702,#REF!,13,FALSE),0)</f>
        <v>0</v>
      </c>
      <c r="AT702" s="34">
        <f>IFERROR(VLOOKUP($H702,#REF!,14,FALSE),0)</f>
        <v>0</v>
      </c>
      <c r="AU702" s="42">
        <f>IFERROR(VLOOKUP($H702,#REF!,15,FALSE),0)</f>
        <v>0</v>
      </c>
      <c r="AV702" s="34">
        <f>IFERROR(VLOOKUP($H702,#REF!,15,FALSE),0)</f>
        <v>0</v>
      </c>
      <c r="AW702" s="34">
        <f>IFERROR(VLOOKUP($H702,#REF!,16,FALSE),0)</f>
        <v>0</v>
      </c>
      <c r="AX702" s="42">
        <f>IFERROR(VLOOKUP($H702,#REF!,17,FALSE),0)</f>
        <v>0</v>
      </c>
    </row>
    <row r="703" spans="1:50" x14ac:dyDescent="0.3">
      <c r="A703" s="33" t="str">
        <f t="shared" si="40"/>
        <v>G -8120-4-655</v>
      </c>
      <c r="B703" s="33" t="str">
        <f>+'R&amp;E EXPORT'!B702</f>
        <v>SEWER-DEC RIVER SAMPLE-ENGINEER</v>
      </c>
      <c r="C703" t="str">
        <f>IFERROR(VLOOKUP(A703,'MCSJ Export'!A:C,3,FALSE),"")</f>
        <v>Sub Account</v>
      </c>
      <c r="D703" s="37">
        <f t="shared" ca="1" si="41"/>
        <v>0</v>
      </c>
      <c r="E703" s="37">
        <f t="shared" ca="1" si="42"/>
        <v>0</v>
      </c>
      <c r="F703" s="37">
        <f t="shared" ca="1" si="43"/>
        <v>0</v>
      </c>
      <c r="G703" s="37"/>
      <c r="H703" s="33" t="str">
        <f>+'R&amp;E EXPORT'!A702</f>
        <v>G -8120-4-655</v>
      </c>
      <c r="I703" s="34">
        <f>IFERROR(VLOOKUP($H703,'Gen F Rev'!$A:$M,15,FALSE),0)</f>
        <v>0</v>
      </c>
      <c r="J703" s="34">
        <f>IFERROR(VLOOKUP($H703,'Gen F Rev'!$A:$M,16,FALSE),0)</f>
        <v>0</v>
      </c>
      <c r="K703" s="42">
        <f>IFERROR(VLOOKUP($H703,'Gen F Rev'!$A:$M,17,FALSE),0)</f>
        <v>0</v>
      </c>
      <c r="L703" s="34">
        <f>IFERROR(VLOOKUP($H703,'Gen F Exp'!$A:$E,15,FALSE),0)</f>
        <v>0</v>
      </c>
      <c r="M703" s="34">
        <f>IFERROR(VLOOKUP($H703,'Gen F Exp'!$A:$E,16,FALSE),0)</f>
        <v>0</v>
      </c>
      <c r="N703" s="42">
        <f>IFERROR(VLOOKUP($H703,'Gen F Exp'!$A:$E,17,FALSE),0)</f>
        <v>0</v>
      </c>
      <c r="O703" s="34">
        <f>IFERROR(VLOOKUP($H703,'Water F Rev'!$A:$L,15,FALSE),0)</f>
        <v>0</v>
      </c>
      <c r="P703" s="34">
        <f>IFERROR(VLOOKUP($H703,'Water F Rev'!$A:$L,16,FALSE),0)</f>
        <v>0</v>
      </c>
      <c r="Q703" s="42">
        <f>IFERROR(VLOOKUP($H703,'Water F Rev'!$A:$L,17,FALSE),0)</f>
        <v>0</v>
      </c>
      <c r="R703" s="34">
        <f>IFERROR(VLOOKUP($H703,'Water F Exp'!$A:$K,15,FALSE),0)</f>
        <v>0</v>
      </c>
      <c r="S703" s="34">
        <f>IFERROR(VLOOKUP($H703,'Water F Exp'!$A:$K,16,FALSE),0)</f>
        <v>0</v>
      </c>
      <c r="T703" s="42">
        <f>IFERROR(VLOOKUP($H703,'Water F Exp'!$A:$K,17,FALSE),0)</f>
        <v>0</v>
      </c>
      <c r="U703" s="34">
        <f ca="1">IFERROR(VLOOKUP($H703,'Sewer F Rev'!$A:$E,15,FALSE),0)</f>
        <v>0</v>
      </c>
      <c r="V703" s="34">
        <f ca="1">IFERROR(VLOOKUP($H703,'Sewer F Rev'!$A:$E,16,FALSE),0)</f>
        <v>0</v>
      </c>
      <c r="W703" s="42">
        <f ca="1">IFERROR(VLOOKUP($H703,'Sewer F Rev'!$A:$E,17,FALSE),0)</f>
        <v>0</v>
      </c>
      <c r="X703" s="34">
        <f>IFERROR(VLOOKUP($H703,'Sewer F Exp'!$A:$B,15,FALSE),0)</f>
        <v>0</v>
      </c>
      <c r="Y703" s="34">
        <f>IFERROR(VLOOKUP($H703,'Sewer F Exp'!$A:$B,16,FALSE),0)</f>
        <v>0</v>
      </c>
      <c r="Z703" s="42">
        <f>IFERROR(VLOOKUP($H703,'Sewer F Exp'!$A:$B,17,FALSE),0)</f>
        <v>0</v>
      </c>
      <c r="AA703" s="34">
        <f>IFERROR(VLOOKUP($H703,'Refuse F Rev'!$A:$E,15,FALSE),0)</f>
        <v>0</v>
      </c>
      <c r="AB703" s="34">
        <f>IFERROR(VLOOKUP($H703,'Refuse F Rev'!$A:$E,16,FALSE),0)</f>
        <v>0</v>
      </c>
      <c r="AC703" s="42">
        <f>IFERROR(VLOOKUP($H703,'Refuse F Rev'!$A:$E,17,FALSE),0)</f>
        <v>0</v>
      </c>
      <c r="AD703" s="34">
        <f>IFERROR(VLOOKUP($H703,'Refuse F Exp'!$A:$E,15,FALSE),0)</f>
        <v>0</v>
      </c>
      <c r="AE703" s="34">
        <f>IFERROR(VLOOKUP($H703,'Refuse F Exp'!$A:$E,16,FALSE),0)</f>
        <v>0</v>
      </c>
      <c r="AF703" s="42">
        <f>IFERROR(VLOOKUP($H703,'Refuse F Exp'!$A:$E,17,FALSE),0)</f>
        <v>0</v>
      </c>
      <c r="AG703" s="34">
        <f>IFERROR(VLOOKUP($H703,#REF!,10,FALSE),0)</f>
        <v>0</v>
      </c>
      <c r="AH703" s="34">
        <f>IFERROR(VLOOKUP($H703,#REF!,11,FALSE),0)</f>
        <v>0</v>
      </c>
      <c r="AI703" s="42">
        <f>IFERROR(VLOOKUP($H703,#REF!,12,FALSE),0)</f>
        <v>0</v>
      </c>
      <c r="AJ703" s="34">
        <f>IFERROR(VLOOKUP($H703,#REF!,10,FALSE),0)</f>
        <v>0</v>
      </c>
      <c r="AK703" s="34">
        <f>IFERROR(VLOOKUP($H703,#REF!,11,FALSE),0)</f>
        <v>0</v>
      </c>
      <c r="AL703" s="42">
        <f>IFERROR(VLOOKUP($H703,#REF!,12,FALSE),0)</f>
        <v>0</v>
      </c>
      <c r="AM703" s="34">
        <f>IFERROR(VLOOKUP($H703,#REF!,10,FALSE),0)</f>
        <v>0</v>
      </c>
      <c r="AN703" s="34">
        <f>IFERROR(VLOOKUP($H703,#REF!,11,FALSE),0)</f>
        <v>0</v>
      </c>
      <c r="AO703" s="42">
        <f>IFERROR(VLOOKUP($H703,#REF!,12,FALSE),0)</f>
        <v>0</v>
      </c>
      <c r="AP703" s="34">
        <f>IFERROR(VLOOKUP($H703,#REF!,10,FALSE),0)</f>
        <v>0</v>
      </c>
      <c r="AQ703" s="34">
        <f>IFERROR(VLOOKUP($H703,#REF!,11,FALSE),0)</f>
        <v>0</v>
      </c>
      <c r="AR703" s="42">
        <f>IFERROR(VLOOKUP($H703,#REF!,12,FALSE),0)</f>
        <v>0</v>
      </c>
      <c r="AS703" s="34">
        <f>IFERROR(VLOOKUP($H703,#REF!,13,FALSE),0)</f>
        <v>0</v>
      </c>
      <c r="AT703" s="34">
        <f>IFERROR(VLOOKUP($H703,#REF!,14,FALSE),0)</f>
        <v>0</v>
      </c>
      <c r="AU703" s="42">
        <f>IFERROR(VLOOKUP($H703,#REF!,15,FALSE),0)</f>
        <v>0</v>
      </c>
      <c r="AV703" s="34">
        <f>IFERROR(VLOOKUP($H703,#REF!,15,FALSE),0)</f>
        <v>0</v>
      </c>
      <c r="AW703" s="34">
        <f>IFERROR(VLOOKUP($H703,#REF!,16,FALSE),0)</f>
        <v>0</v>
      </c>
      <c r="AX703" s="42">
        <f>IFERROR(VLOOKUP($H703,#REF!,17,FALSE),0)</f>
        <v>0</v>
      </c>
    </row>
    <row r="704" spans="1:50" x14ac:dyDescent="0.3">
      <c r="A704" s="33" t="str">
        <f t="shared" si="40"/>
        <v>G -8120-4-657</v>
      </c>
      <c r="B704" s="33" t="str">
        <f>+'R&amp;E EXPORT'!B703</f>
        <v>SEWER-CSO BAR SCREEN MAINTENANCE</v>
      </c>
      <c r="C704" t="str">
        <f>IFERROR(VLOOKUP(A704,'MCSJ Export'!A:C,3,FALSE),"")</f>
        <v>Sub Account</v>
      </c>
      <c r="D704" s="37">
        <f t="shared" ca="1" si="41"/>
        <v>0</v>
      </c>
      <c r="E704" s="37">
        <f t="shared" ca="1" si="42"/>
        <v>0</v>
      </c>
      <c r="F704" s="37">
        <f t="shared" ca="1" si="43"/>
        <v>0</v>
      </c>
      <c r="G704" s="37"/>
      <c r="H704" s="33" t="str">
        <f>+'R&amp;E EXPORT'!A703</f>
        <v>G -8120-4-657</v>
      </c>
      <c r="I704" s="34">
        <f>IFERROR(VLOOKUP($H704,'Gen F Rev'!$A:$M,15,FALSE),0)</f>
        <v>0</v>
      </c>
      <c r="J704" s="34">
        <f>IFERROR(VLOOKUP($H704,'Gen F Rev'!$A:$M,16,FALSE),0)</f>
        <v>0</v>
      </c>
      <c r="K704" s="42">
        <f>IFERROR(VLOOKUP($H704,'Gen F Rev'!$A:$M,17,FALSE),0)</f>
        <v>0</v>
      </c>
      <c r="L704" s="34">
        <f>IFERROR(VLOOKUP($H704,'Gen F Exp'!$A:$E,15,FALSE),0)</f>
        <v>0</v>
      </c>
      <c r="M704" s="34">
        <f>IFERROR(VLOOKUP($H704,'Gen F Exp'!$A:$E,16,FALSE),0)</f>
        <v>0</v>
      </c>
      <c r="N704" s="42">
        <f>IFERROR(VLOOKUP($H704,'Gen F Exp'!$A:$E,17,FALSE),0)</f>
        <v>0</v>
      </c>
      <c r="O704" s="34">
        <f>IFERROR(VLOOKUP($H704,'Water F Rev'!$A:$L,15,FALSE),0)</f>
        <v>0</v>
      </c>
      <c r="P704" s="34">
        <f>IFERROR(VLOOKUP($H704,'Water F Rev'!$A:$L,16,FALSE),0)</f>
        <v>0</v>
      </c>
      <c r="Q704" s="42">
        <f>IFERROR(VLOOKUP($H704,'Water F Rev'!$A:$L,17,FALSE),0)</f>
        <v>0</v>
      </c>
      <c r="R704" s="34">
        <f>IFERROR(VLOOKUP($H704,'Water F Exp'!$A:$K,15,FALSE),0)</f>
        <v>0</v>
      </c>
      <c r="S704" s="34">
        <f>IFERROR(VLOOKUP($H704,'Water F Exp'!$A:$K,16,FALSE),0)</f>
        <v>0</v>
      </c>
      <c r="T704" s="42">
        <f>IFERROR(VLOOKUP($H704,'Water F Exp'!$A:$K,17,FALSE),0)</f>
        <v>0</v>
      </c>
      <c r="U704" s="34">
        <f ca="1">IFERROR(VLOOKUP($H704,'Sewer F Rev'!$A:$E,15,FALSE),0)</f>
        <v>0</v>
      </c>
      <c r="V704" s="34">
        <f ca="1">IFERROR(VLOOKUP($H704,'Sewer F Rev'!$A:$E,16,FALSE),0)</f>
        <v>0</v>
      </c>
      <c r="W704" s="42">
        <f ca="1">IFERROR(VLOOKUP($H704,'Sewer F Rev'!$A:$E,17,FALSE),0)</f>
        <v>0</v>
      </c>
      <c r="X704" s="34">
        <f>IFERROR(VLOOKUP($H704,'Sewer F Exp'!$A:$B,15,FALSE),0)</f>
        <v>0</v>
      </c>
      <c r="Y704" s="34">
        <f>IFERROR(VLOOKUP($H704,'Sewer F Exp'!$A:$B,16,FALSE),0)</f>
        <v>0</v>
      </c>
      <c r="Z704" s="42">
        <f>IFERROR(VLOOKUP($H704,'Sewer F Exp'!$A:$B,17,FALSE),0)</f>
        <v>0</v>
      </c>
      <c r="AA704" s="34">
        <f>IFERROR(VLOOKUP($H704,'Refuse F Rev'!$A:$E,15,FALSE),0)</f>
        <v>0</v>
      </c>
      <c r="AB704" s="34">
        <f>IFERROR(VLOOKUP($H704,'Refuse F Rev'!$A:$E,16,FALSE),0)</f>
        <v>0</v>
      </c>
      <c r="AC704" s="42">
        <f>IFERROR(VLOOKUP($H704,'Refuse F Rev'!$A:$E,17,FALSE),0)</f>
        <v>0</v>
      </c>
      <c r="AD704" s="34">
        <f>IFERROR(VLOOKUP($H704,'Refuse F Exp'!$A:$E,15,FALSE),0)</f>
        <v>0</v>
      </c>
      <c r="AE704" s="34">
        <f>IFERROR(VLOOKUP($H704,'Refuse F Exp'!$A:$E,16,FALSE),0)</f>
        <v>0</v>
      </c>
      <c r="AF704" s="42">
        <f>IFERROR(VLOOKUP($H704,'Refuse F Exp'!$A:$E,17,FALSE),0)</f>
        <v>0</v>
      </c>
      <c r="AG704" s="34">
        <f>IFERROR(VLOOKUP($H704,#REF!,10,FALSE),0)</f>
        <v>0</v>
      </c>
      <c r="AH704" s="34">
        <f>IFERROR(VLOOKUP($H704,#REF!,11,FALSE),0)</f>
        <v>0</v>
      </c>
      <c r="AI704" s="42">
        <f>IFERROR(VLOOKUP($H704,#REF!,12,FALSE),0)</f>
        <v>0</v>
      </c>
      <c r="AJ704" s="34">
        <f>IFERROR(VLOOKUP($H704,#REF!,10,FALSE),0)</f>
        <v>0</v>
      </c>
      <c r="AK704" s="34">
        <f>IFERROR(VLOOKUP($H704,#REF!,11,FALSE),0)</f>
        <v>0</v>
      </c>
      <c r="AL704" s="42">
        <f>IFERROR(VLOOKUP($H704,#REF!,12,FALSE),0)</f>
        <v>0</v>
      </c>
      <c r="AM704" s="34">
        <f>IFERROR(VLOOKUP($H704,#REF!,10,FALSE),0)</f>
        <v>0</v>
      </c>
      <c r="AN704" s="34">
        <f>IFERROR(VLOOKUP($H704,#REF!,11,FALSE),0)</f>
        <v>0</v>
      </c>
      <c r="AO704" s="42">
        <f>IFERROR(VLOOKUP($H704,#REF!,12,FALSE),0)</f>
        <v>0</v>
      </c>
      <c r="AP704" s="34">
        <f>IFERROR(VLOOKUP($H704,#REF!,10,FALSE),0)</f>
        <v>0</v>
      </c>
      <c r="AQ704" s="34">
        <f>IFERROR(VLOOKUP($H704,#REF!,11,FALSE),0)</f>
        <v>0</v>
      </c>
      <c r="AR704" s="42">
        <f>IFERROR(VLOOKUP($H704,#REF!,12,FALSE),0)</f>
        <v>0</v>
      </c>
      <c r="AS704" s="34">
        <f>IFERROR(VLOOKUP($H704,#REF!,13,FALSE),0)</f>
        <v>0</v>
      </c>
      <c r="AT704" s="34">
        <f>IFERROR(VLOOKUP($H704,#REF!,14,FALSE),0)</f>
        <v>0</v>
      </c>
      <c r="AU704" s="42">
        <f>IFERROR(VLOOKUP($H704,#REF!,15,FALSE),0)</f>
        <v>0</v>
      </c>
      <c r="AV704" s="34">
        <f>IFERROR(VLOOKUP($H704,#REF!,15,FALSE),0)</f>
        <v>0</v>
      </c>
      <c r="AW704" s="34">
        <f>IFERROR(VLOOKUP($H704,#REF!,16,FALSE),0)</f>
        <v>0</v>
      </c>
      <c r="AX704" s="42">
        <f>IFERROR(VLOOKUP($H704,#REF!,17,FALSE),0)</f>
        <v>0</v>
      </c>
    </row>
    <row r="705" spans="1:50" x14ac:dyDescent="0.3">
      <c r="A705" s="33" t="str">
        <f t="shared" si="40"/>
        <v>G -8120-4-915</v>
      </c>
      <c r="B705" s="33" t="str">
        <f>+'R&amp;E EXPORT'!B704</f>
        <v>SEWER-CLOTHING ALLOWANCE</v>
      </c>
      <c r="C705" t="str">
        <f>IFERROR(VLOOKUP(A705,'MCSJ Export'!A:C,3,FALSE),"")</f>
        <v>Sub Account</v>
      </c>
      <c r="D705" s="37">
        <f t="shared" ca="1" si="41"/>
        <v>0</v>
      </c>
      <c r="E705" s="37">
        <f t="shared" ca="1" si="42"/>
        <v>0</v>
      </c>
      <c r="F705" s="37">
        <f t="shared" ca="1" si="43"/>
        <v>0</v>
      </c>
      <c r="G705" s="37"/>
      <c r="H705" s="33" t="str">
        <f>+'R&amp;E EXPORT'!A704</f>
        <v>G -8120-4-915</v>
      </c>
      <c r="I705" s="34">
        <f>IFERROR(VLOOKUP($H705,'Gen F Rev'!$A:$M,15,FALSE),0)</f>
        <v>0</v>
      </c>
      <c r="J705" s="34">
        <f>IFERROR(VLOOKUP($H705,'Gen F Rev'!$A:$M,16,FALSE),0)</f>
        <v>0</v>
      </c>
      <c r="K705" s="42">
        <f>IFERROR(VLOOKUP($H705,'Gen F Rev'!$A:$M,17,FALSE),0)</f>
        <v>0</v>
      </c>
      <c r="L705" s="34">
        <f>IFERROR(VLOOKUP($H705,'Gen F Exp'!$A:$E,15,FALSE),0)</f>
        <v>0</v>
      </c>
      <c r="M705" s="34">
        <f>IFERROR(VLOOKUP($H705,'Gen F Exp'!$A:$E,16,FALSE),0)</f>
        <v>0</v>
      </c>
      <c r="N705" s="42">
        <f>IFERROR(VLOOKUP($H705,'Gen F Exp'!$A:$E,17,FALSE),0)</f>
        <v>0</v>
      </c>
      <c r="O705" s="34">
        <f>IFERROR(VLOOKUP($H705,'Water F Rev'!$A:$L,15,FALSE),0)</f>
        <v>0</v>
      </c>
      <c r="P705" s="34">
        <f>IFERROR(VLOOKUP($H705,'Water F Rev'!$A:$L,16,FALSE),0)</f>
        <v>0</v>
      </c>
      <c r="Q705" s="42">
        <f>IFERROR(VLOOKUP($H705,'Water F Rev'!$A:$L,17,FALSE),0)</f>
        <v>0</v>
      </c>
      <c r="R705" s="34">
        <f>IFERROR(VLOOKUP($H705,'Water F Exp'!$A:$K,15,FALSE),0)</f>
        <v>0</v>
      </c>
      <c r="S705" s="34">
        <f>IFERROR(VLOOKUP($H705,'Water F Exp'!$A:$K,16,FALSE),0)</f>
        <v>0</v>
      </c>
      <c r="T705" s="42">
        <f>IFERROR(VLOOKUP($H705,'Water F Exp'!$A:$K,17,FALSE),0)</f>
        <v>0</v>
      </c>
      <c r="U705" s="34">
        <f ca="1">IFERROR(VLOOKUP($H705,'Sewer F Rev'!$A:$E,15,FALSE),0)</f>
        <v>0</v>
      </c>
      <c r="V705" s="34">
        <f ca="1">IFERROR(VLOOKUP($H705,'Sewer F Rev'!$A:$E,16,FALSE),0)</f>
        <v>0</v>
      </c>
      <c r="W705" s="42">
        <f ca="1">IFERROR(VLOOKUP($H705,'Sewer F Rev'!$A:$E,17,FALSE),0)</f>
        <v>0</v>
      </c>
      <c r="X705" s="34">
        <f>IFERROR(VLOOKUP($H705,'Sewer F Exp'!$A:$B,15,FALSE),0)</f>
        <v>0</v>
      </c>
      <c r="Y705" s="34">
        <f>IFERROR(VLOOKUP($H705,'Sewer F Exp'!$A:$B,16,FALSE),0)</f>
        <v>0</v>
      </c>
      <c r="Z705" s="42">
        <f>IFERROR(VLOOKUP($H705,'Sewer F Exp'!$A:$B,17,FALSE),0)</f>
        <v>0</v>
      </c>
      <c r="AA705" s="34">
        <f>IFERROR(VLOOKUP($H705,'Refuse F Rev'!$A:$E,15,FALSE),0)</f>
        <v>0</v>
      </c>
      <c r="AB705" s="34">
        <f>IFERROR(VLOOKUP($H705,'Refuse F Rev'!$A:$E,16,FALSE),0)</f>
        <v>0</v>
      </c>
      <c r="AC705" s="42">
        <f>IFERROR(VLOOKUP($H705,'Refuse F Rev'!$A:$E,17,FALSE),0)</f>
        <v>0</v>
      </c>
      <c r="AD705" s="34">
        <f>IFERROR(VLOOKUP($H705,'Refuse F Exp'!$A:$E,15,FALSE),0)</f>
        <v>0</v>
      </c>
      <c r="AE705" s="34">
        <f>IFERROR(VLOOKUP($H705,'Refuse F Exp'!$A:$E,16,FALSE),0)</f>
        <v>0</v>
      </c>
      <c r="AF705" s="42">
        <f>IFERROR(VLOOKUP($H705,'Refuse F Exp'!$A:$E,17,FALSE),0)</f>
        <v>0</v>
      </c>
      <c r="AG705" s="34">
        <f>IFERROR(VLOOKUP($H705,#REF!,10,FALSE),0)</f>
        <v>0</v>
      </c>
      <c r="AH705" s="34">
        <f>IFERROR(VLOOKUP($H705,#REF!,11,FALSE),0)</f>
        <v>0</v>
      </c>
      <c r="AI705" s="42">
        <f>IFERROR(VLOOKUP($H705,#REF!,12,FALSE),0)</f>
        <v>0</v>
      </c>
      <c r="AJ705" s="34">
        <f>IFERROR(VLOOKUP($H705,#REF!,10,FALSE),0)</f>
        <v>0</v>
      </c>
      <c r="AK705" s="34">
        <f>IFERROR(VLOOKUP($H705,#REF!,11,FALSE),0)</f>
        <v>0</v>
      </c>
      <c r="AL705" s="42">
        <f>IFERROR(VLOOKUP($H705,#REF!,12,FALSE),0)</f>
        <v>0</v>
      </c>
      <c r="AM705" s="34">
        <f>IFERROR(VLOOKUP($H705,#REF!,10,FALSE),0)</f>
        <v>0</v>
      </c>
      <c r="AN705" s="34">
        <f>IFERROR(VLOOKUP($H705,#REF!,11,FALSE),0)</f>
        <v>0</v>
      </c>
      <c r="AO705" s="42">
        <f>IFERROR(VLOOKUP($H705,#REF!,12,FALSE),0)</f>
        <v>0</v>
      </c>
      <c r="AP705" s="34">
        <f>IFERROR(VLOOKUP($H705,#REF!,10,FALSE),0)</f>
        <v>0</v>
      </c>
      <c r="AQ705" s="34">
        <f>IFERROR(VLOOKUP($H705,#REF!,11,FALSE),0)</f>
        <v>0</v>
      </c>
      <c r="AR705" s="42">
        <f>IFERROR(VLOOKUP($H705,#REF!,12,FALSE),0)</f>
        <v>0</v>
      </c>
      <c r="AS705" s="34">
        <f>IFERROR(VLOOKUP($H705,#REF!,13,FALSE),0)</f>
        <v>0</v>
      </c>
      <c r="AT705" s="34">
        <f>IFERROR(VLOOKUP($H705,#REF!,14,FALSE),0)</f>
        <v>0</v>
      </c>
      <c r="AU705" s="42">
        <f>IFERROR(VLOOKUP($H705,#REF!,15,FALSE),0)</f>
        <v>0</v>
      </c>
      <c r="AV705" s="34">
        <f>IFERROR(VLOOKUP($H705,#REF!,15,FALSE),0)</f>
        <v>0</v>
      </c>
      <c r="AW705" s="34">
        <f>IFERROR(VLOOKUP($H705,#REF!,16,FALSE),0)</f>
        <v>0</v>
      </c>
      <c r="AX705" s="42">
        <f>IFERROR(VLOOKUP($H705,#REF!,17,FALSE),0)</f>
        <v>0</v>
      </c>
    </row>
    <row r="706" spans="1:50" x14ac:dyDescent="0.3">
      <c r="A706" s="33" t="str">
        <f t="shared" si="40"/>
        <v>G -8120-4-920</v>
      </c>
      <c r="B706" s="33" t="str">
        <f>+'R&amp;E EXPORT'!B705</f>
        <v>SEWER-CDL RENEWAL &amp; TESTING</v>
      </c>
      <c r="C706" t="str">
        <f>IFERROR(VLOOKUP(A706,'MCSJ Export'!A:C,3,FALSE),"")</f>
        <v>Sub Account</v>
      </c>
      <c r="D706" s="37">
        <f t="shared" ca="1" si="41"/>
        <v>0</v>
      </c>
      <c r="E706" s="37">
        <f t="shared" ca="1" si="42"/>
        <v>0</v>
      </c>
      <c r="F706" s="37">
        <f t="shared" ca="1" si="43"/>
        <v>0</v>
      </c>
      <c r="G706" s="37"/>
      <c r="H706" s="33" t="str">
        <f>+'R&amp;E EXPORT'!A705</f>
        <v>G -8120-4-920</v>
      </c>
      <c r="I706" s="34">
        <f>IFERROR(VLOOKUP($H706,'Gen F Rev'!$A:$M,15,FALSE),0)</f>
        <v>0</v>
      </c>
      <c r="J706" s="34">
        <f>IFERROR(VLOOKUP($H706,'Gen F Rev'!$A:$M,16,FALSE),0)</f>
        <v>0</v>
      </c>
      <c r="K706" s="42">
        <f>IFERROR(VLOOKUP($H706,'Gen F Rev'!$A:$M,17,FALSE),0)</f>
        <v>0</v>
      </c>
      <c r="L706" s="34">
        <f>IFERROR(VLOOKUP($H706,'Gen F Exp'!$A:$E,15,FALSE),0)</f>
        <v>0</v>
      </c>
      <c r="M706" s="34">
        <f>IFERROR(VLOOKUP($H706,'Gen F Exp'!$A:$E,16,FALSE),0)</f>
        <v>0</v>
      </c>
      <c r="N706" s="42">
        <f>IFERROR(VLOOKUP($H706,'Gen F Exp'!$A:$E,17,FALSE),0)</f>
        <v>0</v>
      </c>
      <c r="O706" s="34">
        <f>IFERROR(VLOOKUP($H706,'Water F Rev'!$A:$L,15,FALSE),0)</f>
        <v>0</v>
      </c>
      <c r="P706" s="34">
        <f>IFERROR(VLOOKUP($H706,'Water F Rev'!$A:$L,16,FALSE),0)</f>
        <v>0</v>
      </c>
      <c r="Q706" s="42">
        <f>IFERROR(VLOOKUP($H706,'Water F Rev'!$A:$L,17,FALSE),0)</f>
        <v>0</v>
      </c>
      <c r="R706" s="34">
        <f>IFERROR(VLOOKUP($H706,'Water F Exp'!$A:$K,15,FALSE),0)</f>
        <v>0</v>
      </c>
      <c r="S706" s="34">
        <f>IFERROR(VLOOKUP($H706,'Water F Exp'!$A:$K,16,FALSE),0)</f>
        <v>0</v>
      </c>
      <c r="T706" s="42">
        <f>IFERROR(VLOOKUP($H706,'Water F Exp'!$A:$K,17,FALSE),0)</f>
        <v>0</v>
      </c>
      <c r="U706" s="34">
        <f ca="1">IFERROR(VLOOKUP($H706,'Sewer F Rev'!$A:$E,15,FALSE),0)</f>
        <v>0</v>
      </c>
      <c r="V706" s="34">
        <f ca="1">IFERROR(VLOOKUP($H706,'Sewer F Rev'!$A:$E,16,FALSE),0)</f>
        <v>0</v>
      </c>
      <c r="W706" s="42">
        <f ca="1">IFERROR(VLOOKUP($H706,'Sewer F Rev'!$A:$E,17,FALSE),0)</f>
        <v>0</v>
      </c>
      <c r="X706" s="34">
        <f>IFERROR(VLOOKUP($H706,'Sewer F Exp'!$A:$B,15,FALSE),0)</f>
        <v>0</v>
      </c>
      <c r="Y706" s="34">
        <f>IFERROR(VLOOKUP($H706,'Sewer F Exp'!$A:$B,16,FALSE),0)</f>
        <v>0</v>
      </c>
      <c r="Z706" s="42">
        <f>IFERROR(VLOOKUP($H706,'Sewer F Exp'!$A:$B,17,FALSE),0)</f>
        <v>0</v>
      </c>
      <c r="AA706" s="34">
        <f>IFERROR(VLOOKUP($H706,'Refuse F Rev'!$A:$E,15,FALSE),0)</f>
        <v>0</v>
      </c>
      <c r="AB706" s="34">
        <f>IFERROR(VLOOKUP($H706,'Refuse F Rev'!$A:$E,16,FALSE),0)</f>
        <v>0</v>
      </c>
      <c r="AC706" s="42">
        <f>IFERROR(VLOOKUP($H706,'Refuse F Rev'!$A:$E,17,FALSE),0)</f>
        <v>0</v>
      </c>
      <c r="AD706" s="34">
        <f>IFERROR(VLOOKUP($H706,'Refuse F Exp'!$A:$E,15,FALSE),0)</f>
        <v>0</v>
      </c>
      <c r="AE706" s="34">
        <f>IFERROR(VLOOKUP($H706,'Refuse F Exp'!$A:$E,16,FALSE),0)</f>
        <v>0</v>
      </c>
      <c r="AF706" s="42">
        <f>IFERROR(VLOOKUP($H706,'Refuse F Exp'!$A:$E,17,FALSE),0)</f>
        <v>0</v>
      </c>
      <c r="AG706" s="34">
        <f>IFERROR(VLOOKUP($H706,#REF!,10,FALSE),0)</f>
        <v>0</v>
      </c>
      <c r="AH706" s="34">
        <f>IFERROR(VLOOKUP($H706,#REF!,11,FALSE),0)</f>
        <v>0</v>
      </c>
      <c r="AI706" s="42">
        <f>IFERROR(VLOOKUP($H706,#REF!,12,FALSE),0)</f>
        <v>0</v>
      </c>
      <c r="AJ706" s="34">
        <f>IFERROR(VLOOKUP($H706,#REF!,10,FALSE),0)</f>
        <v>0</v>
      </c>
      <c r="AK706" s="34">
        <f>IFERROR(VLOOKUP($H706,#REF!,11,FALSE),0)</f>
        <v>0</v>
      </c>
      <c r="AL706" s="42">
        <f>IFERROR(VLOOKUP($H706,#REF!,12,FALSE),0)</f>
        <v>0</v>
      </c>
      <c r="AM706" s="34">
        <f>IFERROR(VLOOKUP($H706,#REF!,10,FALSE),0)</f>
        <v>0</v>
      </c>
      <c r="AN706" s="34">
        <f>IFERROR(VLOOKUP($H706,#REF!,11,FALSE),0)</f>
        <v>0</v>
      </c>
      <c r="AO706" s="42">
        <f>IFERROR(VLOOKUP($H706,#REF!,12,FALSE),0)</f>
        <v>0</v>
      </c>
      <c r="AP706" s="34">
        <f>IFERROR(VLOOKUP($H706,#REF!,10,FALSE),0)</f>
        <v>0</v>
      </c>
      <c r="AQ706" s="34">
        <f>IFERROR(VLOOKUP($H706,#REF!,11,FALSE),0)</f>
        <v>0</v>
      </c>
      <c r="AR706" s="42">
        <f>IFERROR(VLOOKUP($H706,#REF!,12,FALSE),0)</f>
        <v>0</v>
      </c>
      <c r="AS706" s="34">
        <f>IFERROR(VLOOKUP($H706,#REF!,13,FALSE),0)</f>
        <v>0</v>
      </c>
      <c r="AT706" s="34">
        <f>IFERROR(VLOOKUP($H706,#REF!,14,FALSE),0)</f>
        <v>0</v>
      </c>
      <c r="AU706" s="42">
        <f>IFERROR(VLOOKUP($H706,#REF!,15,FALSE),0)</f>
        <v>0</v>
      </c>
      <c r="AV706" s="34">
        <f>IFERROR(VLOOKUP($H706,#REF!,15,FALSE),0)</f>
        <v>0</v>
      </c>
      <c r="AW706" s="34">
        <f>IFERROR(VLOOKUP($H706,#REF!,16,FALSE),0)</f>
        <v>0</v>
      </c>
      <c r="AX706" s="42">
        <f>IFERROR(VLOOKUP($H706,#REF!,17,FALSE),0)</f>
        <v>0</v>
      </c>
    </row>
    <row r="707" spans="1:50" x14ac:dyDescent="0.3">
      <c r="A707" s="33" t="str">
        <f t="shared" si="40"/>
        <v>G -8120-4-930</v>
      </c>
      <c r="B707" s="33" t="str">
        <f>+'R&amp;E EXPORT'!B706</f>
        <v>SEWER-CONFERENCES/MILEAGE/EDUCATE</v>
      </c>
      <c r="C707" t="str">
        <f>IFERROR(VLOOKUP(A707,'MCSJ Export'!A:C,3,FALSE),"")</f>
        <v>Sub Account</v>
      </c>
      <c r="D707" s="37">
        <f t="shared" ca="1" si="41"/>
        <v>0</v>
      </c>
      <c r="E707" s="37">
        <f t="shared" ca="1" si="42"/>
        <v>0</v>
      </c>
      <c r="F707" s="37">
        <f t="shared" ca="1" si="43"/>
        <v>0</v>
      </c>
      <c r="G707" s="37"/>
      <c r="H707" s="33" t="str">
        <f>+'R&amp;E EXPORT'!A706</f>
        <v>G -8120-4-930</v>
      </c>
      <c r="I707" s="34">
        <f>IFERROR(VLOOKUP($H707,'Gen F Rev'!$A:$M,15,FALSE),0)</f>
        <v>0</v>
      </c>
      <c r="J707" s="34">
        <f>IFERROR(VLOOKUP($H707,'Gen F Rev'!$A:$M,16,FALSE),0)</f>
        <v>0</v>
      </c>
      <c r="K707" s="42">
        <f>IFERROR(VLOOKUP($H707,'Gen F Rev'!$A:$M,17,FALSE),0)</f>
        <v>0</v>
      </c>
      <c r="L707" s="34">
        <f>IFERROR(VLOOKUP($H707,'Gen F Exp'!$A:$E,15,FALSE),0)</f>
        <v>0</v>
      </c>
      <c r="M707" s="34">
        <f>IFERROR(VLOOKUP($H707,'Gen F Exp'!$A:$E,16,FALSE),0)</f>
        <v>0</v>
      </c>
      <c r="N707" s="42">
        <f>IFERROR(VLOOKUP($H707,'Gen F Exp'!$A:$E,17,FALSE),0)</f>
        <v>0</v>
      </c>
      <c r="O707" s="34">
        <f>IFERROR(VLOOKUP($H707,'Water F Rev'!$A:$L,15,FALSE),0)</f>
        <v>0</v>
      </c>
      <c r="P707" s="34">
        <f>IFERROR(VLOOKUP($H707,'Water F Rev'!$A:$L,16,FALSE),0)</f>
        <v>0</v>
      </c>
      <c r="Q707" s="42">
        <f>IFERROR(VLOOKUP($H707,'Water F Rev'!$A:$L,17,FALSE),0)</f>
        <v>0</v>
      </c>
      <c r="R707" s="34">
        <f>IFERROR(VLOOKUP($H707,'Water F Exp'!$A:$K,15,FALSE),0)</f>
        <v>0</v>
      </c>
      <c r="S707" s="34">
        <f>IFERROR(VLOOKUP($H707,'Water F Exp'!$A:$K,16,FALSE),0)</f>
        <v>0</v>
      </c>
      <c r="T707" s="42">
        <f>IFERROR(VLOOKUP($H707,'Water F Exp'!$A:$K,17,FALSE),0)</f>
        <v>0</v>
      </c>
      <c r="U707" s="34">
        <f ca="1">IFERROR(VLOOKUP($H707,'Sewer F Rev'!$A:$E,15,FALSE),0)</f>
        <v>0</v>
      </c>
      <c r="V707" s="34">
        <f ca="1">IFERROR(VLOOKUP($H707,'Sewer F Rev'!$A:$E,16,FALSE),0)</f>
        <v>0</v>
      </c>
      <c r="W707" s="42">
        <f ca="1">IFERROR(VLOOKUP($H707,'Sewer F Rev'!$A:$E,17,FALSE),0)</f>
        <v>0</v>
      </c>
      <c r="X707" s="34">
        <f>IFERROR(VLOOKUP($H707,'Sewer F Exp'!$A:$B,15,FALSE),0)</f>
        <v>0</v>
      </c>
      <c r="Y707" s="34">
        <f>IFERROR(VLOOKUP($H707,'Sewer F Exp'!$A:$B,16,FALSE),0)</f>
        <v>0</v>
      </c>
      <c r="Z707" s="42">
        <f>IFERROR(VLOOKUP($H707,'Sewer F Exp'!$A:$B,17,FALSE),0)</f>
        <v>0</v>
      </c>
      <c r="AA707" s="34">
        <f>IFERROR(VLOOKUP($H707,'Refuse F Rev'!$A:$E,15,FALSE),0)</f>
        <v>0</v>
      </c>
      <c r="AB707" s="34">
        <f>IFERROR(VLOOKUP($H707,'Refuse F Rev'!$A:$E,16,FALSE),0)</f>
        <v>0</v>
      </c>
      <c r="AC707" s="42">
        <f>IFERROR(VLOOKUP($H707,'Refuse F Rev'!$A:$E,17,FALSE),0)</f>
        <v>0</v>
      </c>
      <c r="AD707" s="34">
        <f>IFERROR(VLOOKUP($H707,'Refuse F Exp'!$A:$E,15,FALSE),0)</f>
        <v>0</v>
      </c>
      <c r="AE707" s="34">
        <f>IFERROR(VLOOKUP($H707,'Refuse F Exp'!$A:$E,16,FALSE),0)</f>
        <v>0</v>
      </c>
      <c r="AF707" s="42">
        <f>IFERROR(VLOOKUP($H707,'Refuse F Exp'!$A:$E,17,FALSE),0)</f>
        <v>0</v>
      </c>
      <c r="AG707" s="34">
        <f>IFERROR(VLOOKUP($H707,#REF!,10,FALSE),0)</f>
        <v>0</v>
      </c>
      <c r="AH707" s="34">
        <f>IFERROR(VLOOKUP($H707,#REF!,11,FALSE),0)</f>
        <v>0</v>
      </c>
      <c r="AI707" s="42">
        <f>IFERROR(VLOOKUP($H707,#REF!,12,FALSE),0)</f>
        <v>0</v>
      </c>
      <c r="AJ707" s="34">
        <f>IFERROR(VLOOKUP($H707,#REF!,10,FALSE),0)</f>
        <v>0</v>
      </c>
      <c r="AK707" s="34">
        <f>IFERROR(VLOOKUP($H707,#REF!,11,FALSE),0)</f>
        <v>0</v>
      </c>
      <c r="AL707" s="42">
        <f>IFERROR(VLOOKUP($H707,#REF!,12,FALSE),0)</f>
        <v>0</v>
      </c>
      <c r="AM707" s="34">
        <f>IFERROR(VLOOKUP($H707,#REF!,10,FALSE),0)</f>
        <v>0</v>
      </c>
      <c r="AN707" s="34">
        <f>IFERROR(VLOOKUP($H707,#REF!,11,FALSE),0)</f>
        <v>0</v>
      </c>
      <c r="AO707" s="42">
        <f>IFERROR(VLOOKUP($H707,#REF!,12,FALSE),0)</f>
        <v>0</v>
      </c>
      <c r="AP707" s="34">
        <f>IFERROR(VLOOKUP($H707,#REF!,10,FALSE),0)</f>
        <v>0</v>
      </c>
      <c r="AQ707" s="34">
        <f>IFERROR(VLOOKUP($H707,#REF!,11,FALSE),0)</f>
        <v>0</v>
      </c>
      <c r="AR707" s="42">
        <f>IFERROR(VLOOKUP($H707,#REF!,12,FALSE),0)</f>
        <v>0</v>
      </c>
      <c r="AS707" s="34">
        <f>IFERROR(VLOOKUP($H707,#REF!,13,FALSE),0)</f>
        <v>0</v>
      </c>
      <c r="AT707" s="34">
        <f>IFERROR(VLOOKUP($H707,#REF!,14,FALSE),0)</f>
        <v>0</v>
      </c>
      <c r="AU707" s="42">
        <f>IFERROR(VLOOKUP($H707,#REF!,15,FALSE),0)</f>
        <v>0</v>
      </c>
      <c r="AV707" s="34">
        <f>IFERROR(VLOOKUP($H707,#REF!,15,FALSE),0)</f>
        <v>0</v>
      </c>
      <c r="AW707" s="34">
        <f>IFERROR(VLOOKUP($H707,#REF!,16,FALSE),0)</f>
        <v>0</v>
      </c>
      <c r="AX707" s="42">
        <f>IFERROR(VLOOKUP($H707,#REF!,17,FALSE),0)</f>
        <v>0</v>
      </c>
    </row>
    <row r="708" spans="1:50" x14ac:dyDescent="0.3">
      <c r="A708" s="33" t="str">
        <f t="shared" ref="A708:A771" si="44">+TRIM(H708)</f>
        <v>G -8120-4-999</v>
      </c>
      <c r="B708" s="33" t="str">
        <f>+'R&amp;E EXPORT'!B707</f>
        <v>Sewer-Misc Expense</v>
      </c>
      <c r="C708" t="str">
        <f>IFERROR(VLOOKUP(A708,'MCSJ Export'!A:C,3,FALSE),"")</f>
        <v/>
      </c>
      <c r="D708" s="37">
        <f t="shared" ref="D708:D771" ca="1" si="45">+I708+L708+O708+R708+U708+X708+AA708+AD708+AG708+AJ708+AM708+AP708+AS708+AV708</f>
        <v>0</v>
      </c>
      <c r="E708" s="37">
        <f t="shared" ref="E708:E771" ca="1" si="46">+J708+M708+P708+S708+V708+Y708+AB708+AE708+AH708+AK708+AN708+AQ708+AT708+AW708</f>
        <v>0</v>
      </c>
      <c r="F708" s="37">
        <f t="shared" ref="F708:F771" ca="1" si="47">+K708+N708+Q708+T708+W708+Z708+AC708+AF708+AI708+AL708+AO708+AR708+AU708+AX708</f>
        <v>0</v>
      </c>
      <c r="G708" s="37"/>
      <c r="H708" s="33" t="str">
        <f>+'R&amp;E EXPORT'!A707</f>
        <v>G -8120-4-999</v>
      </c>
      <c r="I708" s="34">
        <f>IFERROR(VLOOKUP($H708,'Gen F Rev'!$A:$M,15,FALSE),0)</f>
        <v>0</v>
      </c>
      <c r="J708" s="34">
        <f>IFERROR(VLOOKUP($H708,'Gen F Rev'!$A:$M,16,FALSE),0)</f>
        <v>0</v>
      </c>
      <c r="K708" s="42">
        <f>IFERROR(VLOOKUP($H708,'Gen F Rev'!$A:$M,17,FALSE),0)</f>
        <v>0</v>
      </c>
      <c r="L708" s="34">
        <f>IFERROR(VLOOKUP($H708,'Gen F Exp'!$A:$E,15,FALSE),0)</f>
        <v>0</v>
      </c>
      <c r="M708" s="34">
        <f>IFERROR(VLOOKUP($H708,'Gen F Exp'!$A:$E,16,FALSE),0)</f>
        <v>0</v>
      </c>
      <c r="N708" s="42">
        <f>IFERROR(VLOOKUP($H708,'Gen F Exp'!$A:$E,17,FALSE),0)</f>
        <v>0</v>
      </c>
      <c r="O708" s="34">
        <f>IFERROR(VLOOKUP($H708,'Water F Rev'!$A:$L,15,FALSE),0)</f>
        <v>0</v>
      </c>
      <c r="P708" s="34">
        <f>IFERROR(VLOOKUP($H708,'Water F Rev'!$A:$L,16,FALSE),0)</f>
        <v>0</v>
      </c>
      <c r="Q708" s="42">
        <f>IFERROR(VLOOKUP($H708,'Water F Rev'!$A:$L,17,FALSE),0)</f>
        <v>0</v>
      </c>
      <c r="R708" s="34">
        <f>IFERROR(VLOOKUP($H708,'Water F Exp'!$A:$K,15,FALSE),0)</f>
        <v>0</v>
      </c>
      <c r="S708" s="34">
        <f>IFERROR(VLOOKUP($H708,'Water F Exp'!$A:$K,16,FALSE),0)</f>
        <v>0</v>
      </c>
      <c r="T708" s="42">
        <f>IFERROR(VLOOKUP($H708,'Water F Exp'!$A:$K,17,FALSE),0)</f>
        <v>0</v>
      </c>
      <c r="U708" s="34">
        <f ca="1">IFERROR(VLOOKUP($H708,'Sewer F Rev'!$A:$E,15,FALSE),0)</f>
        <v>0</v>
      </c>
      <c r="V708" s="34">
        <f ca="1">IFERROR(VLOOKUP($H708,'Sewer F Rev'!$A:$E,16,FALSE),0)</f>
        <v>0</v>
      </c>
      <c r="W708" s="42">
        <f ca="1">IFERROR(VLOOKUP($H708,'Sewer F Rev'!$A:$E,17,FALSE),0)</f>
        <v>0</v>
      </c>
      <c r="X708" s="34">
        <f>IFERROR(VLOOKUP($H708,'Sewer F Exp'!$A:$B,15,FALSE),0)</f>
        <v>0</v>
      </c>
      <c r="Y708" s="34">
        <f>IFERROR(VLOOKUP($H708,'Sewer F Exp'!$A:$B,16,FALSE),0)</f>
        <v>0</v>
      </c>
      <c r="Z708" s="42">
        <f>IFERROR(VLOOKUP($H708,'Sewer F Exp'!$A:$B,17,FALSE),0)</f>
        <v>0</v>
      </c>
      <c r="AA708" s="34">
        <f>IFERROR(VLOOKUP($H708,'Refuse F Rev'!$A:$E,15,FALSE),0)</f>
        <v>0</v>
      </c>
      <c r="AB708" s="34">
        <f>IFERROR(VLOOKUP($H708,'Refuse F Rev'!$A:$E,16,FALSE),0)</f>
        <v>0</v>
      </c>
      <c r="AC708" s="42">
        <f>IFERROR(VLOOKUP($H708,'Refuse F Rev'!$A:$E,17,FALSE),0)</f>
        <v>0</v>
      </c>
      <c r="AD708" s="34">
        <f>IFERROR(VLOOKUP($H708,'Refuse F Exp'!$A:$E,15,FALSE),0)</f>
        <v>0</v>
      </c>
      <c r="AE708" s="34">
        <f>IFERROR(VLOOKUP($H708,'Refuse F Exp'!$A:$E,16,FALSE),0)</f>
        <v>0</v>
      </c>
      <c r="AF708" s="42">
        <f>IFERROR(VLOOKUP($H708,'Refuse F Exp'!$A:$E,17,FALSE),0)</f>
        <v>0</v>
      </c>
      <c r="AG708" s="34">
        <f>IFERROR(VLOOKUP($H708,#REF!,10,FALSE),0)</f>
        <v>0</v>
      </c>
      <c r="AH708" s="34">
        <f>IFERROR(VLOOKUP($H708,#REF!,11,FALSE),0)</f>
        <v>0</v>
      </c>
      <c r="AI708" s="42">
        <f>IFERROR(VLOOKUP($H708,#REF!,12,FALSE),0)</f>
        <v>0</v>
      </c>
      <c r="AJ708" s="34">
        <f>IFERROR(VLOOKUP($H708,#REF!,10,FALSE),0)</f>
        <v>0</v>
      </c>
      <c r="AK708" s="34">
        <f>IFERROR(VLOOKUP($H708,#REF!,11,FALSE),0)</f>
        <v>0</v>
      </c>
      <c r="AL708" s="42">
        <f>IFERROR(VLOOKUP($H708,#REF!,12,FALSE),0)</f>
        <v>0</v>
      </c>
      <c r="AM708" s="34">
        <f>IFERROR(VLOOKUP($H708,#REF!,10,FALSE),0)</f>
        <v>0</v>
      </c>
      <c r="AN708" s="34">
        <f>IFERROR(VLOOKUP($H708,#REF!,11,FALSE),0)</f>
        <v>0</v>
      </c>
      <c r="AO708" s="42">
        <f>IFERROR(VLOOKUP($H708,#REF!,12,FALSE),0)</f>
        <v>0</v>
      </c>
      <c r="AP708" s="34">
        <f>IFERROR(VLOOKUP($H708,#REF!,10,FALSE),0)</f>
        <v>0</v>
      </c>
      <c r="AQ708" s="34">
        <f>IFERROR(VLOOKUP($H708,#REF!,11,FALSE),0)</f>
        <v>0</v>
      </c>
      <c r="AR708" s="42">
        <f>IFERROR(VLOOKUP($H708,#REF!,12,FALSE),0)</f>
        <v>0</v>
      </c>
      <c r="AS708" s="34">
        <f>IFERROR(VLOOKUP($H708,#REF!,13,FALSE),0)</f>
        <v>0</v>
      </c>
      <c r="AT708" s="34">
        <f>IFERROR(VLOOKUP($H708,#REF!,14,FALSE),0)</f>
        <v>0</v>
      </c>
      <c r="AU708" s="42">
        <f>IFERROR(VLOOKUP($H708,#REF!,15,FALSE),0)</f>
        <v>0</v>
      </c>
      <c r="AV708" s="34">
        <f>IFERROR(VLOOKUP($H708,#REF!,15,FALSE),0)</f>
        <v>0</v>
      </c>
      <c r="AW708" s="34">
        <f>IFERROR(VLOOKUP($H708,#REF!,16,FALSE),0)</f>
        <v>0</v>
      </c>
      <c r="AX708" s="42">
        <f>IFERROR(VLOOKUP($H708,#REF!,17,FALSE),0)</f>
        <v>0</v>
      </c>
    </row>
    <row r="709" spans="1:50" x14ac:dyDescent="0.3">
      <c r="A709" s="33" t="str">
        <f t="shared" si="44"/>
        <v>G -8760-0-000</v>
      </c>
      <c r="B709" s="33" t="str">
        <f>+'R&amp;E EXPORT'!B708</f>
        <v>DISASTER RELIEF FUND SEWER:</v>
      </c>
      <c r="C709" t="str">
        <f>IFERROR(VLOOKUP(A709,'MCSJ Export'!A:C,3,FALSE),"")</f>
        <v>Control</v>
      </c>
      <c r="D709" s="37">
        <f t="shared" ca="1" si="45"/>
        <v>0</v>
      </c>
      <c r="E709" s="37">
        <f t="shared" ca="1" si="46"/>
        <v>0</v>
      </c>
      <c r="F709" s="37">
        <f t="shared" ca="1" si="47"/>
        <v>0</v>
      </c>
      <c r="G709" s="37"/>
      <c r="H709" s="33" t="str">
        <f>+'R&amp;E EXPORT'!A708</f>
        <v>G -8760-0-000</v>
      </c>
      <c r="I709" s="34">
        <f>IFERROR(VLOOKUP($H709,'Gen F Rev'!$A:$M,15,FALSE),0)</f>
        <v>0</v>
      </c>
      <c r="J709" s="34">
        <f>IFERROR(VLOOKUP($H709,'Gen F Rev'!$A:$M,16,FALSE),0)</f>
        <v>0</v>
      </c>
      <c r="K709" s="42">
        <f>IFERROR(VLOOKUP($H709,'Gen F Rev'!$A:$M,17,FALSE),0)</f>
        <v>0</v>
      </c>
      <c r="L709" s="34">
        <f>IFERROR(VLOOKUP($H709,'Gen F Exp'!$A:$E,15,FALSE),0)</f>
        <v>0</v>
      </c>
      <c r="M709" s="34">
        <f>IFERROR(VLOOKUP($H709,'Gen F Exp'!$A:$E,16,FALSE),0)</f>
        <v>0</v>
      </c>
      <c r="N709" s="42">
        <f>IFERROR(VLOOKUP($H709,'Gen F Exp'!$A:$E,17,FALSE),0)</f>
        <v>0</v>
      </c>
      <c r="O709" s="34">
        <f>IFERROR(VLOOKUP($H709,'Water F Rev'!$A:$L,15,FALSE),0)</f>
        <v>0</v>
      </c>
      <c r="P709" s="34">
        <f>IFERROR(VLOOKUP($H709,'Water F Rev'!$A:$L,16,FALSE),0)</f>
        <v>0</v>
      </c>
      <c r="Q709" s="42">
        <f>IFERROR(VLOOKUP($H709,'Water F Rev'!$A:$L,17,FALSE),0)</f>
        <v>0</v>
      </c>
      <c r="R709" s="34">
        <f>IFERROR(VLOOKUP($H709,'Water F Exp'!$A:$K,15,FALSE),0)</f>
        <v>0</v>
      </c>
      <c r="S709" s="34">
        <f>IFERROR(VLOOKUP($H709,'Water F Exp'!$A:$K,16,FALSE),0)</f>
        <v>0</v>
      </c>
      <c r="T709" s="42">
        <f>IFERROR(VLOOKUP($H709,'Water F Exp'!$A:$K,17,FALSE),0)</f>
        <v>0</v>
      </c>
      <c r="U709" s="34">
        <f ca="1">IFERROR(VLOOKUP($H709,'Sewer F Rev'!$A:$E,15,FALSE),0)</f>
        <v>0</v>
      </c>
      <c r="V709" s="34">
        <f ca="1">IFERROR(VLOOKUP($H709,'Sewer F Rev'!$A:$E,16,FALSE),0)</f>
        <v>0</v>
      </c>
      <c r="W709" s="42">
        <f ca="1">IFERROR(VLOOKUP($H709,'Sewer F Rev'!$A:$E,17,FALSE),0)</f>
        <v>0</v>
      </c>
      <c r="X709" s="34">
        <f>IFERROR(VLOOKUP($H709,'Sewer F Exp'!$A:$B,15,FALSE),0)</f>
        <v>0</v>
      </c>
      <c r="Y709" s="34">
        <f>IFERROR(VLOOKUP($H709,'Sewer F Exp'!$A:$B,16,FALSE),0)</f>
        <v>0</v>
      </c>
      <c r="Z709" s="42">
        <f>IFERROR(VLOOKUP($H709,'Sewer F Exp'!$A:$B,17,FALSE),0)</f>
        <v>0</v>
      </c>
      <c r="AA709" s="34">
        <f>IFERROR(VLOOKUP($H709,'Refuse F Rev'!$A:$E,15,FALSE),0)</f>
        <v>0</v>
      </c>
      <c r="AB709" s="34">
        <f>IFERROR(VLOOKUP($H709,'Refuse F Rev'!$A:$E,16,FALSE),0)</f>
        <v>0</v>
      </c>
      <c r="AC709" s="42">
        <f>IFERROR(VLOOKUP($H709,'Refuse F Rev'!$A:$E,17,FALSE),0)</f>
        <v>0</v>
      </c>
      <c r="AD709" s="34">
        <f>IFERROR(VLOOKUP($H709,'Refuse F Exp'!$A:$E,15,FALSE),0)</f>
        <v>0</v>
      </c>
      <c r="AE709" s="34">
        <f>IFERROR(VLOOKUP($H709,'Refuse F Exp'!$A:$E,16,FALSE),0)</f>
        <v>0</v>
      </c>
      <c r="AF709" s="42">
        <f>IFERROR(VLOOKUP($H709,'Refuse F Exp'!$A:$E,17,FALSE),0)</f>
        <v>0</v>
      </c>
      <c r="AG709" s="34">
        <f>IFERROR(VLOOKUP($H709,#REF!,10,FALSE),0)</f>
        <v>0</v>
      </c>
      <c r="AH709" s="34">
        <f>IFERROR(VLOOKUP($H709,#REF!,11,FALSE),0)</f>
        <v>0</v>
      </c>
      <c r="AI709" s="42">
        <f>IFERROR(VLOOKUP($H709,#REF!,12,FALSE),0)</f>
        <v>0</v>
      </c>
      <c r="AJ709" s="34">
        <f>IFERROR(VLOOKUP($H709,#REF!,10,FALSE),0)</f>
        <v>0</v>
      </c>
      <c r="AK709" s="34">
        <f>IFERROR(VLOOKUP($H709,#REF!,11,FALSE),0)</f>
        <v>0</v>
      </c>
      <c r="AL709" s="42">
        <f>IFERROR(VLOOKUP($H709,#REF!,12,FALSE),0)</f>
        <v>0</v>
      </c>
      <c r="AM709" s="34">
        <f>IFERROR(VLOOKUP($H709,#REF!,10,FALSE),0)</f>
        <v>0</v>
      </c>
      <c r="AN709" s="34">
        <f>IFERROR(VLOOKUP($H709,#REF!,11,FALSE),0)</f>
        <v>0</v>
      </c>
      <c r="AO709" s="42">
        <f>IFERROR(VLOOKUP($H709,#REF!,12,FALSE),0)</f>
        <v>0</v>
      </c>
      <c r="AP709" s="34">
        <f>IFERROR(VLOOKUP($H709,#REF!,10,FALSE),0)</f>
        <v>0</v>
      </c>
      <c r="AQ709" s="34">
        <f>IFERROR(VLOOKUP($H709,#REF!,11,FALSE),0)</f>
        <v>0</v>
      </c>
      <c r="AR709" s="42">
        <f>IFERROR(VLOOKUP($H709,#REF!,12,FALSE),0)</f>
        <v>0</v>
      </c>
      <c r="AS709" s="34">
        <f>IFERROR(VLOOKUP($H709,#REF!,13,FALSE),0)</f>
        <v>0</v>
      </c>
      <c r="AT709" s="34">
        <f>IFERROR(VLOOKUP($H709,#REF!,14,FALSE),0)</f>
        <v>0</v>
      </c>
      <c r="AU709" s="42">
        <f>IFERROR(VLOOKUP($H709,#REF!,15,FALSE),0)</f>
        <v>0</v>
      </c>
      <c r="AV709" s="34">
        <f>IFERROR(VLOOKUP($H709,#REF!,15,FALSE),0)</f>
        <v>0</v>
      </c>
      <c r="AW709" s="34">
        <f>IFERROR(VLOOKUP($H709,#REF!,16,FALSE),0)</f>
        <v>0</v>
      </c>
      <c r="AX709" s="42">
        <f>IFERROR(VLOOKUP($H709,#REF!,17,FALSE),0)</f>
        <v>0</v>
      </c>
    </row>
    <row r="710" spans="1:50" x14ac:dyDescent="0.3">
      <c r="A710" s="33" t="str">
        <f t="shared" si="44"/>
        <v>G -9010-8-010</v>
      </c>
      <c r="B710" s="33" t="str">
        <f>+'R&amp;E EXPORT'!B709</f>
        <v>SEW-EMPLOYEE BENEFIT-NYS RETIREMENT</v>
      </c>
      <c r="C710" t="str">
        <f>IFERROR(VLOOKUP(A710,'MCSJ Export'!A:C,3,FALSE),"")</f>
        <v>Line Item Control</v>
      </c>
      <c r="D710" s="37">
        <f t="shared" ca="1" si="45"/>
        <v>0</v>
      </c>
      <c r="E710" s="37">
        <f t="shared" ca="1" si="46"/>
        <v>0</v>
      </c>
      <c r="F710" s="37">
        <f t="shared" ca="1" si="47"/>
        <v>0</v>
      </c>
      <c r="G710" s="37"/>
      <c r="H710" s="33" t="str">
        <f>+'R&amp;E EXPORT'!A709</f>
        <v>G -9010-8-010</v>
      </c>
      <c r="I710" s="34">
        <f>IFERROR(VLOOKUP($H710,'Gen F Rev'!$A:$M,15,FALSE),0)</f>
        <v>0</v>
      </c>
      <c r="J710" s="34">
        <f>IFERROR(VLOOKUP($H710,'Gen F Rev'!$A:$M,16,FALSE),0)</f>
        <v>0</v>
      </c>
      <c r="K710" s="42">
        <f>IFERROR(VLOOKUP($H710,'Gen F Rev'!$A:$M,17,FALSE),0)</f>
        <v>0</v>
      </c>
      <c r="L710" s="34">
        <f>IFERROR(VLOOKUP($H710,'Gen F Exp'!$A:$E,15,FALSE),0)</f>
        <v>0</v>
      </c>
      <c r="M710" s="34">
        <f>IFERROR(VLOOKUP($H710,'Gen F Exp'!$A:$E,16,FALSE),0)</f>
        <v>0</v>
      </c>
      <c r="N710" s="42">
        <f>IFERROR(VLOOKUP($H710,'Gen F Exp'!$A:$E,17,FALSE),0)</f>
        <v>0</v>
      </c>
      <c r="O710" s="34">
        <f>IFERROR(VLOOKUP($H710,'Water F Rev'!$A:$L,15,FALSE),0)</f>
        <v>0</v>
      </c>
      <c r="P710" s="34">
        <f>IFERROR(VLOOKUP($H710,'Water F Rev'!$A:$L,16,FALSE),0)</f>
        <v>0</v>
      </c>
      <c r="Q710" s="42">
        <f>IFERROR(VLOOKUP($H710,'Water F Rev'!$A:$L,17,FALSE),0)</f>
        <v>0</v>
      </c>
      <c r="R710" s="34">
        <f>IFERROR(VLOOKUP($H710,'Water F Exp'!$A:$K,15,FALSE),0)</f>
        <v>0</v>
      </c>
      <c r="S710" s="34">
        <f>IFERROR(VLOOKUP($H710,'Water F Exp'!$A:$K,16,FALSE),0)</f>
        <v>0</v>
      </c>
      <c r="T710" s="42">
        <f>IFERROR(VLOOKUP($H710,'Water F Exp'!$A:$K,17,FALSE),0)</f>
        <v>0</v>
      </c>
      <c r="U710" s="34">
        <f ca="1">IFERROR(VLOOKUP($H710,'Sewer F Rev'!$A:$E,15,FALSE),0)</f>
        <v>0</v>
      </c>
      <c r="V710" s="34">
        <f ca="1">IFERROR(VLOOKUP($H710,'Sewer F Rev'!$A:$E,16,FALSE),0)</f>
        <v>0</v>
      </c>
      <c r="W710" s="42">
        <f ca="1">IFERROR(VLOOKUP($H710,'Sewer F Rev'!$A:$E,17,FALSE),0)</f>
        <v>0</v>
      </c>
      <c r="X710" s="34">
        <f>IFERROR(VLOOKUP($H710,'Sewer F Exp'!$A:$B,15,FALSE),0)</f>
        <v>0</v>
      </c>
      <c r="Y710" s="34">
        <f>IFERROR(VLOOKUP($H710,'Sewer F Exp'!$A:$B,16,FALSE),0)</f>
        <v>0</v>
      </c>
      <c r="Z710" s="42">
        <f>IFERROR(VLOOKUP($H710,'Sewer F Exp'!$A:$B,17,FALSE),0)</f>
        <v>0</v>
      </c>
      <c r="AA710" s="34">
        <f>IFERROR(VLOOKUP($H710,'Refuse F Rev'!$A:$E,15,FALSE),0)</f>
        <v>0</v>
      </c>
      <c r="AB710" s="34">
        <f>IFERROR(VLOOKUP($H710,'Refuse F Rev'!$A:$E,16,FALSE),0)</f>
        <v>0</v>
      </c>
      <c r="AC710" s="42">
        <f>IFERROR(VLOOKUP($H710,'Refuse F Rev'!$A:$E,17,FALSE),0)</f>
        <v>0</v>
      </c>
      <c r="AD710" s="34">
        <f>IFERROR(VLOOKUP($H710,'Refuse F Exp'!$A:$E,15,FALSE),0)</f>
        <v>0</v>
      </c>
      <c r="AE710" s="34">
        <f>IFERROR(VLOOKUP($H710,'Refuse F Exp'!$A:$E,16,FALSE),0)</f>
        <v>0</v>
      </c>
      <c r="AF710" s="42">
        <f>IFERROR(VLOOKUP($H710,'Refuse F Exp'!$A:$E,17,FALSE),0)</f>
        <v>0</v>
      </c>
      <c r="AG710" s="34">
        <f>IFERROR(VLOOKUP($H710,#REF!,10,FALSE),0)</f>
        <v>0</v>
      </c>
      <c r="AH710" s="34">
        <f>IFERROR(VLOOKUP($H710,#REF!,11,FALSE),0)</f>
        <v>0</v>
      </c>
      <c r="AI710" s="42">
        <f>IFERROR(VLOOKUP($H710,#REF!,12,FALSE),0)</f>
        <v>0</v>
      </c>
      <c r="AJ710" s="34">
        <f>IFERROR(VLOOKUP($H710,#REF!,10,FALSE),0)</f>
        <v>0</v>
      </c>
      <c r="AK710" s="34">
        <f>IFERROR(VLOOKUP($H710,#REF!,11,FALSE),0)</f>
        <v>0</v>
      </c>
      <c r="AL710" s="42">
        <f>IFERROR(VLOOKUP($H710,#REF!,12,FALSE),0)</f>
        <v>0</v>
      </c>
      <c r="AM710" s="34">
        <f>IFERROR(VLOOKUP($H710,#REF!,10,FALSE),0)</f>
        <v>0</v>
      </c>
      <c r="AN710" s="34">
        <f>IFERROR(VLOOKUP($H710,#REF!,11,FALSE),0)</f>
        <v>0</v>
      </c>
      <c r="AO710" s="42">
        <f>IFERROR(VLOOKUP($H710,#REF!,12,FALSE),0)</f>
        <v>0</v>
      </c>
      <c r="AP710" s="34">
        <f>IFERROR(VLOOKUP($H710,#REF!,10,FALSE),0)</f>
        <v>0</v>
      </c>
      <c r="AQ710" s="34">
        <f>IFERROR(VLOOKUP($H710,#REF!,11,FALSE),0)</f>
        <v>0</v>
      </c>
      <c r="AR710" s="42">
        <f>IFERROR(VLOOKUP($H710,#REF!,12,FALSE),0)</f>
        <v>0</v>
      </c>
      <c r="AS710" s="34">
        <f>IFERROR(VLOOKUP($H710,#REF!,13,FALSE),0)</f>
        <v>0</v>
      </c>
      <c r="AT710" s="34">
        <f>IFERROR(VLOOKUP($H710,#REF!,14,FALSE),0)</f>
        <v>0</v>
      </c>
      <c r="AU710" s="42">
        <f>IFERROR(VLOOKUP($H710,#REF!,15,FALSE),0)</f>
        <v>0</v>
      </c>
      <c r="AV710" s="34">
        <f>IFERROR(VLOOKUP($H710,#REF!,15,FALSE),0)</f>
        <v>0</v>
      </c>
      <c r="AW710" s="34">
        <f>IFERROR(VLOOKUP($H710,#REF!,16,FALSE),0)</f>
        <v>0</v>
      </c>
      <c r="AX710" s="42">
        <f>IFERROR(VLOOKUP($H710,#REF!,17,FALSE),0)</f>
        <v>0</v>
      </c>
    </row>
    <row r="711" spans="1:50" x14ac:dyDescent="0.3">
      <c r="A711" s="33" t="str">
        <f t="shared" si="44"/>
        <v>G -9030-8-030</v>
      </c>
      <c r="B711" s="33" t="str">
        <f>+'R&amp;E EXPORT'!B710</f>
        <v>SEW-EMPLOYEE BENEFIT-SOCIAL SECURITY</v>
      </c>
      <c r="C711" t="str">
        <f>IFERROR(VLOOKUP(A711,'MCSJ Export'!A:C,3,FALSE),"")</f>
        <v>Line Item Control</v>
      </c>
      <c r="D711" s="37">
        <f t="shared" ca="1" si="45"/>
        <v>0</v>
      </c>
      <c r="E711" s="37">
        <f t="shared" ca="1" si="46"/>
        <v>0</v>
      </c>
      <c r="F711" s="37">
        <f t="shared" ca="1" si="47"/>
        <v>0</v>
      </c>
      <c r="G711" s="37"/>
      <c r="H711" s="33" t="str">
        <f>+'R&amp;E EXPORT'!A710</f>
        <v>G -9030-8-030</v>
      </c>
      <c r="I711" s="34">
        <f>IFERROR(VLOOKUP($H711,'Gen F Rev'!$A:$M,15,FALSE),0)</f>
        <v>0</v>
      </c>
      <c r="J711" s="34">
        <f>IFERROR(VLOOKUP($H711,'Gen F Rev'!$A:$M,16,FALSE),0)</f>
        <v>0</v>
      </c>
      <c r="K711" s="42">
        <f>IFERROR(VLOOKUP($H711,'Gen F Rev'!$A:$M,17,FALSE),0)</f>
        <v>0</v>
      </c>
      <c r="L711" s="34">
        <f>IFERROR(VLOOKUP($H711,'Gen F Exp'!$A:$E,15,FALSE),0)</f>
        <v>0</v>
      </c>
      <c r="M711" s="34">
        <f>IFERROR(VLOOKUP($H711,'Gen F Exp'!$A:$E,16,FALSE),0)</f>
        <v>0</v>
      </c>
      <c r="N711" s="42">
        <f>IFERROR(VLOOKUP($H711,'Gen F Exp'!$A:$E,17,FALSE),0)</f>
        <v>0</v>
      </c>
      <c r="O711" s="34">
        <f>IFERROR(VLOOKUP($H711,'Water F Rev'!$A:$L,15,FALSE),0)</f>
        <v>0</v>
      </c>
      <c r="P711" s="34">
        <f>IFERROR(VLOOKUP($H711,'Water F Rev'!$A:$L,16,FALSE),0)</f>
        <v>0</v>
      </c>
      <c r="Q711" s="42">
        <f>IFERROR(VLOOKUP($H711,'Water F Rev'!$A:$L,17,FALSE),0)</f>
        <v>0</v>
      </c>
      <c r="R711" s="34">
        <f>IFERROR(VLOOKUP($H711,'Water F Exp'!$A:$K,15,FALSE),0)</f>
        <v>0</v>
      </c>
      <c r="S711" s="34">
        <f>IFERROR(VLOOKUP($H711,'Water F Exp'!$A:$K,16,FALSE),0)</f>
        <v>0</v>
      </c>
      <c r="T711" s="42">
        <f>IFERROR(VLOOKUP($H711,'Water F Exp'!$A:$K,17,FALSE),0)</f>
        <v>0</v>
      </c>
      <c r="U711" s="34">
        <f ca="1">IFERROR(VLOOKUP($H711,'Sewer F Rev'!$A:$E,15,FALSE),0)</f>
        <v>0</v>
      </c>
      <c r="V711" s="34">
        <f ca="1">IFERROR(VLOOKUP($H711,'Sewer F Rev'!$A:$E,16,FALSE),0)</f>
        <v>0</v>
      </c>
      <c r="W711" s="42">
        <f ca="1">IFERROR(VLOOKUP($H711,'Sewer F Rev'!$A:$E,17,FALSE),0)</f>
        <v>0</v>
      </c>
      <c r="X711" s="34">
        <f>IFERROR(VLOOKUP($H711,'Sewer F Exp'!$A:$B,15,FALSE),0)</f>
        <v>0</v>
      </c>
      <c r="Y711" s="34">
        <f>IFERROR(VLOOKUP($H711,'Sewer F Exp'!$A:$B,16,FALSE),0)</f>
        <v>0</v>
      </c>
      <c r="Z711" s="42">
        <f>IFERROR(VLOOKUP($H711,'Sewer F Exp'!$A:$B,17,FALSE),0)</f>
        <v>0</v>
      </c>
      <c r="AA711" s="34">
        <f>IFERROR(VLOOKUP($H711,'Refuse F Rev'!$A:$E,15,FALSE),0)</f>
        <v>0</v>
      </c>
      <c r="AB711" s="34">
        <f>IFERROR(VLOOKUP($H711,'Refuse F Rev'!$A:$E,16,FALSE),0)</f>
        <v>0</v>
      </c>
      <c r="AC711" s="42">
        <f>IFERROR(VLOOKUP($H711,'Refuse F Rev'!$A:$E,17,FALSE),0)</f>
        <v>0</v>
      </c>
      <c r="AD711" s="34">
        <f>IFERROR(VLOOKUP($H711,'Refuse F Exp'!$A:$E,15,FALSE),0)</f>
        <v>0</v>
      </c>
      <c r="AE711" s="34">
        <f>IFERROR(VLOOKUP($H711,'Refuse F Exp'!$A:$E,16,FALSE),0)</f>
        <v>0</v>
      </c>
      <c r="AF711" s="42">
        <f>IFERROR(VLOOKUP($H711,'Refuse F Exp'!$A:$E,17,FALSE),0)</f>
        <v>0</v>
      </c>
      <c r="AG711" s="34">
        <f>IFERROR(VLOOKUP($H711,#REF!,10,FALSE),0)</f>
        <v>0</v>
      </c>
      <c r="AH711" s="34">
        <f>IFERROR(VLOOKUP($H711,#REF!,11,FALSE),0)</f>
        <v>0</v>
      </c>
      <c r="AI711" s="42">
        <f>IFERROR(VLOOKUP($H711,#REF!,12,FALSE),0)</f>
        <v>0</v>
      </c>
      <c r="AJ711" s="34">
        <f>IFERROR(VLOOKUP($H711,#REF!,10,FALSE),0)</f>
        <v>0</v>
      </c>
      <c r="AK711" s="34">
        <f>IFERROR(VLOOKUP($H711,#REF!,11,FALSE),0)</f>
        <v>0</v>
      </c>
      <c r="AL711" s="42">
        <f>IFERROR(VLOOKUP($H711,#REF!,12,FALSE),0)</f>
        <v>0</v>
      </c>
      <c r="AM711" s="34">
        <f>IFERROR(VLOOKUP($H711,#REF!,10,FALSE),0)</f>
        <v>0</v>
      </c>
      <c r="AN711" s="34">
        <f>IFERROR(VLOOKUP($H711,#REF!,11,FALSE),0)</f>
        <v>0</v>
      </c>
      <c r="AO711" s="42">
        <f>IFERROR(VLOOKUP($H711,#REF!,12,FALSE),0)</f>
        <v>0</v>
      </c>
      <c r="AP711" s="34">
        <f>IFERROR(VLOOKUP($H711,#REF!,10,FALSE),0)</f>
        <v>0</v>
      </c>
      <c r="AQ711" s="34">
        <f>IFERROR(VLOOKUP($H711,#REF!,11,FALSE),0)</f>
        <v>0</v>
      </c>
      <c r="AR711" s="42">
        <f>IFERROR(VLOOKUP($H711,#REF!,12,FALSE),0)</f>
        <v>0</v>
      </c>
      <c r="AS711" s="34">
        <f>IFERROR(VLOOKUP($H711,#REF!,13,FALSE),0)</f>
        <v>0</v>
      </c>
      <c r="AT711" s="34">
        <f>IFERROR(VLOOKUP($H711,#REF!,14,FALSE),0)</f>
        <v>0</v>
      </c>
      <c r="AU711" s="42">
        <f>IFERROR(VLOOKUP($H711,#REF!,15,FALSE),0)</f>
        <v>0</v>
      </c>
      <c r="AV711" s="34">
        <f>IFERROR(VLOOKUP($H711,#REF!,15,FALSE),0)</f>
        <v>0</v>
      </c>
      <c r="AW711" s="34">
        <f>IFERROR(VLOOKUP($H711,#REF!,16,FALSE),0)</f>
        <v>0</v>
      </c>
      <c r="AX711" s="42">
        <f>IFERROR(VLOOKUP($H711,#REF!,17,FALSE),0)</f>
        <v>0</v>
      </c>
    </row>
    <row r="712" spans="1:50" x14ac:dyDescent="0.3">
      <c r="A712" s="33" t="str">
        <f t="shared" si="44"/>
        <v>G -9035-8-035</v>
      </c>
      <c r="B712" s="33" t="str">
        <f>+'R&amp;E EXPORT'!B711</f>
        <v>SEW-EMPLOYEE BENEFIT - MEDICARE</v>
      </c>
      <c r="C712" t="str">
        <f>IFERROR(VLOOKUP(A712,'MCSJ Export'!A:C,3,FALSE),"")</f>
        <v>Line Item Control</v>
      </c>
      <c r="D712" s="37">
        <f t="shared" ca="1" si="45"/>
        <v>0</v>
      </c>
      <c r="E712" s="37">
        <f t="shared" ca="1" si="46"/>
        <v>0</v>
      </c>
      <c r="F712" s="37">
        <f t="shared" ca="1" si="47"/>
        <v>0</v>
      </c>
      <c r="G712" s="37"/>
      <c r="H712" s="33" t="str">
        <f>+'R&amp;E EXPORT'!A711</f>
        <v>G -9035-8-035</v>
      </c>
      <c r="I712" s="34">
        <f>IFERROR(VLOOKUP($H712,'Gen F Rev'!$A:$M,15,FALSE),0)</f>
        <v>0</v>
      </c>
      <c r="J712" s="34">
        <f>IFERROR(VLOOKUP($H712,'Gen F Rev'!$A:$M,16,FALSE),0)</f>
        <v>0</v>
      </c>
      <c r="K712" s="42">
        <f>IFERROR(VLOOKUP($H712,'Gen F Rev'!$A:$M,17,FALSE),0)</f>
        <v>0</v>
      </c>
      <c r="L712" s="34">
        <f>IFERROR(VLOOKUP($H712,'Gen F Exp'!$A:$E,15,FALSE),0)</f>
        <v>0</v>
      </c>
      <c r="M712" s="34">
        <f>IFERROR(VLOOKUP($H712,'Gen F Exp'!$A:$E,16,FALSE),0)</f>
        <v>0</v>
      </c>
      <c r="N712" s="42">
        <f>IFERROR(VLOOKUP($H712,'Gen F Exp'!$A:$E,17,FALSE),0)</f>
        <v>0</v>
      </c>
      <c r="O712" s="34">
        <f>IFERROR(VLOOKUP($H712,'Water F Rev'!$A:$L,15,FALSE),0)</f>
        <v>0</v>
      </c>
      <c r="P712" s="34">
        <f>IFERROR(VLOOKUP($H712,'Water F Rev'!$A:$L,16,FALSE),0)</f>
        <v>0</v>
      </c>
      <c r="Q712" s="42">
        <f>IFERROR(VLOOKUP($H712,'Water F Rev'!$A:$L,17,FALSE),0)</f>
        <v>0</v>
      </c>
      <c r="R712" s="34">
        <f>IFERROR(VLOOKUP($H712,'Water F Exp'!$A:$K,15,FALSE),0)</f>
        <v>0</v>
      </c>
      <c r="S712" s="34">
        <f>IFERROR(VLOOKUP($H712,'Water F Exp'!$A:$K,16,FALSE),0)</f>
        <v>0</v>
      </c>
      <c r="T712" s="42">
        <f>IFERROR(VLOOKUP($H712,'Water F Exp'!$A:$K,17,FALSE),0)</f>
        <v>0</v>
      </c>
      <c r="U712" s="34">
        <f ca="1">IFERROR(VLOOKUP($H712,'Sewer F Rev'!$A:$E,15,FALSE),0)</f>
        <v>0</v>
      </c>
      <c r="V712" s="34">
        <f ca="1">IFERROR(VLOOKUP($H712,'Sewer F Rev'!$A:$E,16,FALSE),0)</f>
        <v>0</v>
      </c>
      <c r="W712" s="42">
        <f ca="1">IFERROR(VLOOKUP($H712,'Sewer F Rev'!$A:$E,17,FALSE),0)</f>
        <v>0</v>
      </c>
      <c r="X712" s="34">
        <f>IFERROR(VLOOKUP($H712,'Sewer F Exp'!$A:$B,15,FALSE),0)</f>
        <v>0</v>
      </c>
      <c r="Y712" s="34">
        <f>IFERROR(VLOOKUP($H712,'Sewer F Exp'!$A:$B,16,FALSE),0)</f>
        <v>0</v>
      </c>
      <c r="Z712" s="42">
        <f>IFERROR(VLOOKUP($H712,'Sewer F Exp'!$A:$B,17,FALSE),0)</f>
        <v>0</v>
      </c>
      <c r="AA712" s="34">
        <f>IFERROR(VLOOKUP($H712,'Refuse F Rev'!$A:$E,15,FALSE),0)</f>
        <v>0</v>
      </c>
      <c r="AB712" s="34">
        <f>IFERROR(VLOOKUP($H712,'Refuse F Rev'!$A:$E,16,FALSE),0)</f>
        <v>0</v>
      </c>
      <c r="AC712" s="42">
        <f>IFERROR(VLOOKUP($H712,'Refuse F Rev'!$A:$E,17,FALSE),0)</f>
        <v>0</v>
      </c>
      <c r="AD712" s="34">
        <f>IFERROR(VLOOKUP($H712,'Refuse F Exp'!$A:$E,15,FALSE),0)</f>
        <v>0</v>
      </c>
      <c r="AE712" s="34">
        <f>IFERROR(VLOOKUP($H712,'Refuse F Exp'!$A:$E,16,FALSE),0)</f>
        <v>0</v>
      </c>
      <c r="AF712" s="42">
        <f>IFERROR(VLOOKUP($H712,'Refuse F Exp'!$A:$E,17,FALSE),0)</f>
        <v>0</v>
      </c>
      <c r="AG712" s="34">
        <f>IFERROR(VLOOKUP($H712,#REF!,10,FALSE),0)</f>
        <v>0</v>
      </c>
      <c r="AH712" s="34">
        <f>IFERROR(VLOOKUP($H712,#REF!,11,FALSE),0)</f>
        <v>0</v>
      </c>
      <c r="AI712" s="42">
        <f>IFERROR(VLOOKUP($H712,#REF!,12,FALSE),0)</f>
        <v>0</v>
      </c>
      <c r="AJ712" s="34">
        <f>IFERROR(VLOOKUP($H712,#REF!,10,FALSE),0)</f>
        <v>0</v>
      </c>
      <c r="AK712" s="34">
        <f>IFERROR(VLOOKUP($H712,#REF!,11,FALSE),0)</f>
        <v>0</v>
      </c>
      <c r="AL712" s="42">
        <f>IFERROR(VLOOKUP($H712,#REF!,12,FALSE),0)</f>
        <v>0</v>
      </c>
      <c r="AM712" s="34">
        <f>IFERROR(VLOOKUP($H712,#REF!,10,FALSE),0)</f>
        <v>0</v>
      </c>
      <c r="AN712" s="34">
        <f>IFERROR(VLOOKUP($H712,#REF!,11,FALSE),0)</f>
        <v>0</v>
      </c>
      <c r="AO712" s="42">
        <f>IFERROR(VLOOKUP($H712,#REF!,12,FALSE),0)</f>
        <v>0</v>
      </c>
      <c r="AP712" s="34">
        <f>IFERROR(VLOOKUP($H712,#REF!,10,FALSE),0)</f>
        <v>0</v>
      </c>
      <c r="AQ712" s="34">
        <f>IFERROR(VLOOKUP($H712,#REF!,11,FALSE),0)</f>
        <v>0</v>
      </c>
      <c r="AR712" s="42">
        <f>IFERROR(VLOOKUP($H712,#REF!,12,FALSE),0)</f>
        <v>0</v>
      </c>
      <c r="AS712" s="34">
        <f>IFERROR(VLOOKUP($H712,#REF!,13,FALSE),0)</f>
        <v>0</v>
      </c>
      <c r="AT712" s="34">
        <f>IFERROR(VLOOKUP($H712,#REF!,14,FALSE),0)</f>
        <v>0</v>
      </c>
      <c r="AU712" s="42">
        <f>IFERROR(VLOOKUP($H712,#REF!,15,FALSE),0)</f>
        <v>0</v>
      </c>
      <c r="AV712" s="34">
        <f>IFERROR(VLOOKUP($H712,#REF!,15,FALSE),0)</f>
        <v>0</v>
      </c>
      <c r="AW712" s="34">
        <f>IFERROR(VLOOKUP($H712,#REF!,16,FALSE),0)</f>
        <v>0</v>
      </c>
      <c r="AX712" s="42">
        <f>IFERROR(VLOOKUP($H712,#REF!,17,FALSE),0)</f>
        <v>0</v>
      </c>
    </row>
    <row r="713" spans="1:50" x14ac:dyDescent="0.3">
      <c r="A713" s="33" t="str">
        <f t="shared" si="44"/>
        <v>G -9040-8-040</v>
      </c>
      <c r="B713" s="33" t="str">
        <f>+'R&amp;E EXPORT'!B712</f>
        <v>SEW-EMPLOYEEBENEFIT-WORKERS COMPENSATION</v>
      </c>
      <c r="C713" t="str">
        <f>IFERROR(VLOOKUP(A713,'MCSJ Export'!A:C,3,FALSE),"")</f>
        <v>Line Item Control</v>
      </c>
      <c r="D713" s="37">
        <f t="shared" ca="1" si="45"/>
        <v>0</v>
      </c>
      <c r="E713" s="37">
        <f t="shared" ca="1" si="46"/>
        <v>0</v>
      </c>
      <c r="F713" s="37">
        <f t="shared" ca="1" si="47"/>
        <v>0</v>
      </c>
      <c r="G713" s="37"/>
      <c r="H713" s="33" t="str">
        <f>+'R&amp;E EXPORT'!A712</f>
        <v>G -9040-8-040</v>
      </c>
      <c r="I713" s="34">
        <f>IFERROR(VLOOKUP($H713,'Gen F Rev'!$A:$M,15,FALSE),0)</f>
        <v>0</v>
      </c>
      <c r="J713" s="34">
        <f>IFERROR(VLOOKUP($H713,'Gen F Rev'!$A:$M,16,FALSE),0)</f>
        <v>0</v>
      </c>
      <c r="K713" s="42">
        <f>IFERROR(VLOOKUP($H713,'Gen F Rev'!$A:$M,17,FALSE),0)</f>
        <v>0</v>
      </c>
      <c r="L713" s="34">
        <f>IFERROR(VLOOKUP($H713,'Gen F Exp'!$A:$E,15,FALSE),0)</f>
        <v>0</v>
      </c>
      <c r="M713" s="34">
        <f>IFERROR(VLOOKUP($H713,'Gen F Exp'!$A:$E,16,FALSE),0)</f>
        <v>0</v>
      </c>
      <c r="N713" s="42">
        <f>IFERROR(VLOOKUP($H713,'Gen F Exp'!$A:$E,17,FALSE),0)</f>
        <v>0</v>
      </c>
      <c r="O713" s="34">
        <f>IFERROR(VLOOKUP($H713,'Water F Rev'!$A:$L,15,FALSE),0)</f>
        <v>0</v>
      </c>
      <c r="P713" s="34">
        <f>IFERROR(VLOOKUP($H713,'Water F Rev'!$A:$L,16,FALSE),0)</f>
        <v>0</v>
      </c>
      <c r="Q713" s="42">
        <f>IFERROR(VLOOKUP($H713,'Water F Rev'!$A:$L,17,FALSE),0)</f>
        <v>0</v>
      </c>
      <c r="R713" s="34">
        <f>IFERROR(VLOOKUP($H713,'Water F Exp'!$A:$K,15,FALSE),0)</f>
        <v>0</v>
      </c>
      <c r="S713" s="34">
        <f>IFERROR(VLOOKUP($H713,'Water F Exp'!$A:$K,16,FALSE),0)</f>
        <v>0</v>
      </c>
      <c r="T713" s="42">
        <f>IFERROR(VLOOKUP($H713,'Water F Exp'!$A:$K,17,FALSE),0)</f>
        <v>0</v>
      </c>
      <c r="U713" s="34">
        <f ca="1">IFERROR(VLOOKUP($H713,'Sewer F Rev'!$A:$E,15,FALSE),0)</f>
        <v>0</v>
      </c>
      <c r="V713" s="34">
        <f ca="1">IFERROR(VLOOKUP($H713,'Sewer F Rev'!$A:$E,16,FALSE),0)</f>
        <v>0</v>
      </c>
      <c r="W713" s="42">
        <f ca="1">IFERROR(VLOOKUP($H713,'Sewer F Rev'!$A:$E,17,FALSE),0)</f>
        <v>0</v>
      </c>
      <c r="X713" s="34">
        <f>IFERROR(VLOOKUP($H713,'Sewer F Exp'!$A:$B,15,FALSE),0)</f>
        <v>0</v>
      </c>
      <c r="Y713" s="34">
        <f>IFERROR(VLOOKUP($H713,'Sewer F Exp'!$A:$B,16,FALSE),0)</f>
        <v>0</v>
      </c>
      <c r="Z713" s="42">
        <f>IFERROR(VLOOKUP($H713,'Sewer F Exp'!$A:$B,17,FALSE),0)</f>
        <v>0</v>
      </c>
      <c r="AA713" s="34">
        <f>IFERROR(VLOOKUP($H713,'Refuse F Rev'!$A:$E,15,FALSE),0)</f>
        <v>0</v>
      </c>
      <c r="AB713" s="34">
        <f>IFERROR(VLOOKUP($H713,'Refuse F Rev'!$A:$E,16,FALSE),0)</f>
        <v>0</v>
      </c>
      <c r="AC713" s="42">
        <f>IFERROR(VLOOKUP($H713,'Refuse F Rev'!$A:$E,17,FALSE),0)</f>
        <v>0</v>
      </c>
      <c r="AD713" s="34">
        <f>IFERROR(VLOOKUP($H713,'Refuse F Exp'!$A:$E,15,FALSE),0)</f>
        <v>0</v>
      </c>
      <c r="AE713" s="34">
        <f>IFERROR(VLOOKUP($H713,'Refuse F Exp'!$A:$E,16,FALSE),0)</f>
        <v>0</v>
      </c>
      <c r="AF713" s="42">
        <f>IFERROR(VLOOKUP($H713,'Refuse F Exp'!$A:$E,17,FALSE),0)</f>
        <v>0</v>
      </c>
      <c r="AG713" s="34">
        <f>IFERROR(VLOOKUP($H713,#REF!,10,FALSE),0)</f>
        <v>0</v>
      </c>
      <c r="AH713" s="34">
        <f>IFERROR(VLOOKUP($H713,#REF!,11,FALSE),0)</f>
        <v>0</v>
      </c>
      <c r="AI713" s="42">
        <f>IFERROR(VLOOKUP($H713,#REF!,12,FALSE),0)</f>
        <v>0</v>
      </c>
      <c r="AJ713" s="34">
        <f>IFERROR(VLOOKUP($H713,#REF!,10,FALSE),0)</f>
        <v>0</v>
      </c>
      <c r="AK713" s="34">
        <f>IFERROR(VLOOKUP($H713,#REF!,11,FALSE),0)</f>
        <v>0</v>
      </c>
      <c r="AL713" s="42">
        <f>IFERROR(VLOOKUP($H713,#REF!,12,FALSE),0)</f>
        <v>0</v>
      </c>
      <c r="AM713" s="34">
        <f>IFERROR(VLOOKUP($H713,#REF!,10,FALSE),0)</f>
        <v>0</v>
      </c>
      <c r="AN713" s="34">
        <f>IFERROR(VLOOKUP($H713,#REF!,11,FALSE),0)</f>
        <v>0</v>
      </c>
      <c r="AO713" s="42">
        <f>IFERROR(VLOOKUP($H713,#REF!,12,FALSE),0)</f>
        <v>0</v>
      </c>
      <c r="AP713" s="34">
        <f>IFERROR(VLOOKUP($H713,#REF!,10,FALSE),0)</f>
        <v>0</v>
      </c>
      <c r="AQ713" s="34">
        <f>IFERROR(VLOOKUP($H713,#REF!,11,FALSE),0)</f>
        <v>0</v>
      </c>
      <c r="AR713" s="42">
        <f>IFERROR(VLOOKUP($H713,#REF!,12,FALSE),0)</f>
        <v>0</v>
      </c>
      <c r="AS713" s="34">
        <f>IFERROR(VLOOKUP($H713,#REF!,13,FALSE),0)</f>
        <v>0</v>
      </c>
      <c r="AT713" s="34">
        <f>IFERROR(VLOOKUP($H713,#REF!,14,FALSE),0)</f>
        <v>0</v>
      </c>
      <c r="AU713" s="42">
        <f>IFERROR(VLOOKUP($H713,#REF!,15,FALSE),0)</f>
        <v>0</v>
      </c>
      <c r="AV713" s="34">
        <f>IFERROR(VLOOKUP($H713,#REF!,15,FALSE),0)</f>
        <v>0</v>
      </c>
      <c r="AW713" s="34">
        <f>IFERROR(VLOOKUP($H713,#REF!,16,FALSE),0)</f>
        <v>0</v>
      </c>
      <c r="AX713" s="42">
        <f>IFERROR(VLOOKUP($H713,#REF!,17,FALSE),0)</f>
        <v>0</v>
      </c>
    </row>
    <row r="714" spans="1:50" x14ac:dyDescent="0.3">
      <c r="A714" s="33" t="str">
        <f t="shared" si="44"/>
        <v>G -9060-8-060</v>
      </c>
      <c r="B714" s="33" t="str">
        <f>+'R&amp;E EXPORT'!B713</f>
        <v>SEW-EMPLOYEEBENEFIT-HOS/MED/DNTL INS</v>
      </c>
      <c r="C714" t="str">
        <f>IFERROR(VLOOKUP(A714,'MCSJ Export'!A:C,3,FALSE),"")</f>
        <v>Line Item Control</v>
      </c>
      <c r="D714" s="37">
        <f t="shared" ca="1" si="45"/>
        <v>0</v>
      </c>
      <c r="E714" s="37">
        <f t="shared" ca="1" si="46"/>
        <v>0</v>
      </c>
      <c r="F714" s="37">
        <f t="shared" ca="1" si="47"/>
        <v>0</v>
      </c>
      <c r="G714" s="37"/>
      <c r="H714" s="33" t="str">
        <f>+'R&amp;E EXPORT'!A713</f>
        <v>G -9060-8-060</v>
      </c>
      <c r="I714" s="34">
        <f>IFERROR(VLOOKUP($H714,'Gen F Rev'!$A:$M,15,FALSE),0)</f>
        <v>0</v>
      </c>
      <c r="J714" s="34">
        <f>IFERROR(VLOOKUP($H714,'Gen F Rev'!$A:$M,16,FALSE),0)</f>
        <v>0</v>
      </c>
      <c r="K714" s="42">
        <f>IFERROR(VLOOKUP($H714,'Gen F Rev'!$A:$M,17,FALSE),0)</f>
        <v>0</v>
      </c>
      <c r="L714" s="34">
        <f>IFERROR(VLOOKUP($H714,'Gen F Exp'!$A:$E,15,FALSE),0)</f>
        <v>0</v>
      </c>
      <c r="M714" s="34">
        <f>IFERROR(VLOOKUP($H714,'Gen F Exp'!$A:$E,16,FALSE),0)</f>
        <v>0</v>
      </c>
      <c r="N714" s="42">
        <f>IFERROR(VLOOKUP($H714,'Gen F Exp'!$A:$E,17,FALSE),0)</f>
        <v>0</v>
      </c>
      <c r="O714" s="34">
        <f>IFERROR(VLOOKUP($H714,'Water F Rev'!$A:$L,15,FALSE),0)</f>
        <v>0</v>
      </c>
      <c r="P714" s="34">
        <f>IFERROR(VLOOKUP($H714,'Water F Rev'!$A:$L,16,FALSE),0)</f>
        <v>0</v>
      </c>
      <c r="Q714" s="42">
        <f>IFERROR(VLOOKUP($H714,'Water F Rev'!$A:$L,17,FALSE),0)</f>
        <v>0</v>
      </c>
      <c r="R714" s="34">
        <f>IFERROR(VLOOKUP($H714,'Water F Exp'!$A:$K,15,FALSE),0)</f>
        <v>0</v>
      </c>
      <c r="S714" s="34">
        <f>IFERROR(VLOOKUP($H714,'Water F Exp'!$A:$K,16,FALSE),0)</f>
        <v>0</v>
      </c>
      <c r="T714" s="42">
        <f>IFERROR(VLOOKUP($H714,'Water F Exp'!$A:$K,17,FALSE),0)</f>
        <v>0</v>
      </c>
      <c r="U714" s="34">
        <f ca="1">IFERROR(VLOOKUP($H714,'Sewer F Rev'!$A:$E,15,FALSE),0)</f>
        <v>0</v>
      </c>
      <c r="V714" s="34">
        <f ca="1">IFERROR(VLOOKUP($H714,'Sewer F Rev'!$A:$E,16,FALSE),0)</f>
        <v>0</v>
      </c>
      <c r="W714" s="42">
        <f ca="1">IFERROR(VLOOKUP($H714,'Sewer F Rev'!$A:$E,17,FALSE),0)</f>
        <v>0</v>
      </c>
      <c r="X714" s="34">
        <f>IFERROR(VLOOKUP($H714,'Sewer F Exp'!$A:$B,15,FALSE),0)</f>
        <v>0</v>
      </c>
      <c r="Y714" s="34">
        <f>IFERROR(VLOOKUP($H714,'Sewer F Exp'!$A:$B,16,FALSE),0)</f>
        <v>0</v>
      </c>
      <c r="Z714" s="42">
        <f>IFERROR(VLOOKUP($H714,'Sewer F Exp'!$A:$B,17,FALSE),0)</f>
        <v>0</v>
      </c>
      <c r="AA714" s="34">
        <f>IFERROR(VLOOKUP($H714,'Refuse F Rev'!$A:$E,15,FALSE),0)</f>
        <v>0</v>
      </c>
      <c r="AB714" s="34">
        <f>IFERROR(VLOOKUP($H714,'Refuse F Rev'!$A:$E,16,FALSE),0)</f>
        <v>0</v>
      </c>
      <c r="AC714" s="42">
        <f>IFERROR(VLOOKUP($H714,'Refuse F Rev'!$A:$E,17,FALSE),0)</f>
        <v>0</v>
      </c>
      <c r="AD714" s="34">
        <f>IFERROR(VLOOKUP($H714,'Refuse F Exp'!$A:$E,15,FALSE),0)</f>
        <v>0</v>
      </c>
      <c r="AE714" s="34">
        <f>IFERROR(VLOOKUP($H714,'Refuse F Exp'!$A:$E,16,FALSE),0)</f>
        <v>0</v>
      </c>
      <c r="AF714" s="42">
        <f>IFERROR(VLOOKUP($H714,'Refuse F Exp'!$A:$E,17,FALSE),0)</f>
        <v>0</v>
      </c>
      <c r="AG714" s="34">
        <f>IFERROR(VLOOKUP($H714,#REF!,10,FALSE),0)</f>
        <v>0</v>
      </c>
      <c r="AH714" s="34">
        <f>IFERROR(VLOOKUP($H714,#REF!,11,FALSE),0)</f>
        <v>0</v>
      </c>
      <c r="AI714" s="42">
        <f>IFERROR(VLOOKUP($H714,#REF!,12,FALSE),0)</f>
        <v>0</v>
      </c>
      <c r="AJ714" s="34">
        <f>IFERROR(VLOOKUP($H714,#REF!,10,FALSE),0)</f>
        <v>0</v>
      </c>
      <c r="AK714" s="34">
        <f>IFERROR(VLOOKUP($H714,#REF!,11,FALSE),0)</f>
        <v>0</v>
      </c>
      <c r="AL714" s="42">
        <f>IFERROR(VLOOKUP($H714,#REF!,12,FALSE),0)</f>
        <v>0</v>
      </c>
      <c r="AM714" s="34">
        <f>IFERROR(VLOOKUP($H714,#REF!,10,FALSE),0)</f>
        <v>0</v>
      </c>
      <c r="AN714" s="34">
        <f>IFERROR(VLOOKUP($H714,#REF!,11,FALSE),0)</f>
        <v>0</v>
      </c>
      <c r="AO714" s="42">
        <f>IFERROR(VLOOKUP($H714,#REF!,12,FALSE),0)</f>
        <v>0</v>
      </c>
      <c r="AP714" s="34">
        <f>IFERROR(VLOOKUP($H714,#REF!,10,FALSE),0)</f>
        <v>0</v>
      </c>
      <c r="AQ714" s="34">
        <f>IFERROR(VLOOKUP($H714,#REF!,11,FALSE),0)</f>
        <v>0</v>
      </c>
      <c r="AR714" s="42">
        <f>IFERROR(VLOOKUP($H714,#REF!,12,FALSE),0)</f>
        <v>0</v>
      </c>
      <c r="AS714" s="34">
        <f>IFERROR(VLOOKUP($H714,#REF!,13,FALSE),0)</f>
        <v>0</v>
      </c>
      <c r="AT714" s="34">
        <f>IFERROR(VLOOKUP($H714,#REF!,14,FALSE),0)</f>
        <v>0</v>
      </c>
      <c r="AU714" s="42">
        <f>IFERROR(VLOOKUP($H714,#REF!,15,FALSE),0)</f>
        <v>0</v>
      </c>
      <c r="AV714" s="34">
        <f>IFERROR(VLOOKUP($H714,#REF!,15,FALSE),0)</f>
        <v>0</v>
      </c>
      <c r="AW714" s="34">
        <f>IFERROR(VLOOKUP($H714,#REF!,16,FALSE),0)</f>
        <v>0</v>
      </c>
      <c r="AX714" s="42">
        <f>IFERROR(VLOOKUP($H714,#REF!,17,FALSE),0)</f>
        <v>0</v>
      </c>
    </row>
    <row r="715" spans="1:50" x14ac:dyDescent="0.3">
      <c r="A715" s="33" t="str">
        <f t="shared" si="44"/>
        <v>G -9060-8-065</v>
      </c>
      <c r="B715" s="33" t="str">
        <f>+'R&amp;E EXPORT'!B714</f>
        <v>SEW-EMPLOYEEBENEFIT-HOS/MED/DNTL-RETIREE</v>
      </c>
      <c r="C715" t="str">
        <f>IFERROR(VLOOKUP(A715,'MCSJ Export'!A:C,3,FALSE),"")</f>
        <v>Line Item Control</v>
      </c>
      <c r="D715" s="37">
        <f t="shared" ca="1" si="45"/>
        <v>0</v>
      </c>
      <c r="E715" s="37">
        <f t="shared" ca="1" si="46"/>
        <v>0</v>
      </c>
      <c r="F715" s="37">
        <f t="shared" ca="1" si="47"/>
        <v>0</v>
      </c>
      <c r="G715" s="37"/>
      <c r="H715" s="33" t="str">
        <f>+'R&amp;E EXPORT'!A714</f>
        <v>G -9060-8-065</v>
      </c>
      <c r="I715" s="34">
        <f>IFERROR(VLOOKUP($H715,'Gen F Rev'!$A:$M,15,FALSE),0)</f>
        <v>0</v>
      </c>
      <c r="J715" s="34">
        <f>IFERROR(VLOOKUP($H715,'Gen F Rev'!$A:$M,16,FALSE),0)</f>
        <v>0</v>
      </c>
      <c r="K715" s="42">
        <f>IFERROR(VLOOKUP($H715,'Gen F Rev'!$A:$M,17,FALSE),0)</f>
        <v>0</v>
      </c>
      <c r="L715" s="34">
        <f>IFERROR(VLOOKUP($H715,'Gen F Exp'!$A:$E,15,FALSE),0)</f>
        <v>0</v>
      </c>
      <c r="M715" s="34">
        <f>IFERROR(VLOOKUP($H715,'Gen F Exp'!$A:$E,16,FALSE),0)</f>
        <v>0</v>
      </c>
      <c r="N715" s="42">
        <f>IFERROR(VLOOKUP($H715,'Gen F Exp'!$A:$E,17,FALSE),0)</f>
        <v>0</v>
      </c>
      <c r="O715" s="34">
        <f>IFERROR(VLOOKUP($H715,'Water F Rev'!$A:$L,15,FALSE),0)</f>
        <v>0</v>
      </c>
      <c r="P715" s="34">
        <f>IFERROR(VLOOKUP($H715,'Water F Rev'!$A:$L,16,FALSE),0)</f>
        <v>0</v>
      </c>
      <c r="Q715" s="42">
        <f>IFERROR(VLOOKUP($H715,'Water F Rev'!$A:$L,17,FALSE),0)</f>
        <v>0</v>
      </c>
      <c r="R715" s="34">
        <f>IFERROR(VLOOKUP($H715,'Water F Exp'!$A:$K,15,FALSE),0)</f>
        <v>0</v>
      </c>
      <c r="S715" s="34">
        <f>IFERROR(VLOOKUP($H715,'Water F Exp'!$A:$K,16,FALSE),0)</f>
        <v>0</v>
      </c>
      <c r="T715" s="42">
        <f>IFERROR(VLOOKUP($H715,'Water F Exp'!$A:$K,17,FALSE),0)</f>
        <v>0</v>
      </c>
      <c r="U715" s="34">
        <f ca="1">IFERROR(VLOOKUP($H715,'Sewer F Rev'!$A:$E,15,FALSE),0)</f>
        <v>0</v>
      </c>
      <c r="V715" s="34">
        <f ca="1">IFERROR(VLOOKUP($H715,'Sewer F Rev'!$A:$E,16,FALSE),0)</f>
        <v>0</v>
      </c>
      <c r="W715" s="42">
        <f ca="1">IFERROR(VLOOKUP($H715,'Sewer F Rev'!$A:$E,17,FALSE),0)</f>
        <v>0</v>
      </c>
      <c r="X715" s="34">
        <f>IFERROR(VLOOKUP($H715,'Sewer F Exp'!$A:$B,15,FALSE),0)</f>
        <v>0</v>
      </c>
      <c r="Y715" s="34">
        <f>IFERROR(VLOOKUP($H715,'Sewer F Exp'!$A:$B,16,FALSE),0)</f>
        <v>0</v>
      </c>
      <c r="Z715" s="42">
        <f>IFERROR(VLOOKUP($H715,'Sewer F Exp'!$A:$B,17,FALSE),0)</f>
        <v>0</v>
      </c>
      <c r="AA715" s="34">
        <f>IFERROR(VLOOKUP($H715,'Refuse F Rev'!$A:$E,15,FALSE),0)</f>
        <v>0</v>
      </c>
      <c r="AB715" s="34">
        <f>IFERROR(VLOOKUP($H715,'Refuse F Rev'!$A:$E,16,FALSE),0)</f>
        <v>0</v>
      </c>
      <c r="AC715" s="42">
        <f>IFERROR(VLOOKUP($H715,'Refuse F Rev'!$A:$E,17,FALSE),0)</f>
        <v>0</v>
      </c>
      <c r="AD715" s="34">
        <f>IFERROR(VLOOKUP($H715,'Refuse F Exp'!$A:$E,15,FALSE),0)</f>
        <v>0</v>
      </c>
      <c r="AE715" s="34">
        <f>IFERROR(VLOOKUP($H715,'Refuse F Exp'!$A:$E,16,FALSE),0)</f>
        <v>0</v>
      </c>
      <c r="AF715" s="42">
        <f>IFERROR(VLOOKUP($H715,'Refuse F Exp'!$A:$E,17,FALSE),0)</f>
        <v>0</v>
      </c>
      <c r="AG715" s="34">
        <f>IFERROR(VLOOKUP($H715,#REF!,10,FALSE),0)</f>
        <v>0</v>
      </c>
      <c r="AH715" s="34">
        <f>IFERROR(VLOOKUP($H715,#REF!,11,FALSE),0)</f>
        <v>0</v>
      </c>
      <c r="AI715" s="42">
        <f>IFERROR(VLOOKUP($H715,#REF!,12,FALSE),0)</f>
        <v>0</v>
      </c>
      <c r="AJ715" s="34">
        <f>IFERROR(VLOOKUP($H715,#REF!,10,FALSE),0)</f>
        <v>0</v>
      </c>
      <c r="AK715" s="34">
        <f>IFERROR(VLOOKUP($H715,#REF!,11,FALSE),0)</f>
        <v>0</v>
      </c>
      <c r="AL715" s="42">
        <f>IFERROR(VLOOKUP($H715,#REF!,12,FALSE),0)</f>
        <v>0</v>
      </c>
      <c r="AM715" s="34">
        <f>IFERROR(VLOOKUP($H715,#REF!,10,FALSE),0)</f>
        <v>0</v>
      </c>
      <c r="AN715" s="34">
        <f>IFERROR(VLOOKUP($H715,#REF!,11,FALSE),0)</f>
        <v>0</v>
      </c>
      <c r="AO715" s="42">
        <f>IFERROR(VLOOKUP($H715,#REF!,12,FALSE),0)</f>
        <v>0</v>
      </c>
      <c r="AP715" s="34">
        <f>IFERROR(VLOOKUP($H715,#REF!,10,FALSE),0)</f>
        <v>0</v>
      </c>
      <c r="AQ715" s="34">
        <f>IFERROR(VLOOKUP($H715,#REF!,11,FALSE),0)</f>
        <v>0</v>
      </c>
      <c r="AR715" s="42">
        <f>IFERROR(VLOOKUP($H715,#REF!,12,FALSE),0)</f>
        <v>0</v>
      </c>
      <c r="AS715" s="34">
        <f>IFERROR(VLOOKUP($H715,#REF!,13,FALSE),0)</f>
        <v>0</v>
      </c>
      <c r="AT715" s="34">
        <f>IFERROR(VLOOKUP($H715,#REF!,14,FALSE),0)</f>
        <v>0</v>
      </c>
      <c r="AU715" s="42">
        <f>IFERROR(VLOOKUP($H715,#REF!,15,FALSE),0)</f>
        <v>0</v>
      </c>
      <c r="AV715" s="34">
        <f>IFERROR(VLOOKUP($H715,#REF!,15,FALSE),0)</f>
        <v>0</v>
      </c>
      <c r="AW715" s="34">
        <f>IFERROR(VLOOKUP($H715,#REF!,16,FALSE),0)</f>
        <v>0</v>
      </c>
      <c r="AX715" s="42">
        <f>IFERROR(VLOOKUP($H715,#REF!,17,FALSE),0)</f>
        <v>0</v>
      </c>
    </row>
    <row r="716" spans="1:50" x14ac:dyDescent="0.3">
      <c r="A716" s="33" t="str">
        <f t="shared" si="44"/>
        <v>G -9730-7-000</v>
      </c>
      <c r="B716" s="33" t="str">
        <f>+'R&amp;E EXPORT'!B715</f>
        <v>GENERAL FUND G9730-7 INTEREST</v>
      </c>
      <c r="C716" t="str">
        <f>IFERROR(VLOOKUP(A716,'MCSJ Export'!A:C,3,FALSE),"")</f>
        <v>Control</v>
      </c>
      <c r="D716" s="37">
        <f t="shared" ca="1" si="45"/>
        <v>0</v>
      </c>
      <c r="E716" s="37">
        <f t="shared" ca="1" si="46"/>
        <v>0</v>
      </c>
      <c r="F716" s="37">
        <f t="shared" ca="1" si="47"/>
        <v>0</v>
      </c>
      <c r="G716" s="37"/>
      <c r="H716" s="33" t="str">
        <f>+'R&amp;E EXPORT'!A715</f>
        <v>G -9730-7-000</v>
      </c>
      <c r="I716" s="34">
        <f>IFERROR(VLOOKUP($H716,'Gen F Rev'!$A:$M,15,FALSE),0)</f>
        <v>0</v>
      </c>
      <c r="J716" s="34">
        <f>IFERROR(VLOOKUP($H716,'Gen F Rev'!$A:$M,16,FALSE),0)</f>
        <v>0</v>
      </c>
      <c r="K716" s="42">
        <f>IFERROR(VLOOKUP($H716,'Gen F Rev'!$A:$M,17,FALSE),0)</f>
        <v>0</v>
      </c>
      <c r="L716" s="34">
        <f>IFERROR(VLOOKUP($H716,'Gen F Exp'!$A:$E,15,FALSE),0)</f>
        <v>0</v>
      </c>
      <c r="M716" s="34">
        <f>IFERROR(VLOOKUP($H716,'Gen F Exp'!$A:$E,16,FALSE),0)</f>
        <v>0</v>
      </c>
      <c r="N716" s="42">
        <f>IFERROR(VLOOKUP($H716,'Gen F Exp'!$A:$E,17,FALSE),0)</f>
        <v>0</v>
      </c>
      <c r="O716" s="34">
        <f>IFERROR(VLOOKUP($H716,'Water F Rev'!$A:$L,15,FALSE),0)</f>
        <v>0</v>
      </c>
      <c r="P716" s="34">
        <f>IFERROR(VLOOKUP($H716,'Water F Rev'!$A:$L,16,FALSE),0)</f>
        <v>0</v>
      </c>
      <c r="Q716" s="42">
        <f>IFERROR(VLOOKUP($H716,'Water F Rev'!$A:$L,17,FALSE),0)</f>
        <v>0</v>
      </c>
      <c r="R716" s="34">
        <f>IFERROR(VLOOKUP($H716,'Water F Exp'!$A:$K,15,FALSE),0)</f>
        <v>0</v>
      </c>
      <c r="S716" s="34">
        <f>IFERROR(VLOOKUP($H716,'Water F Exp'!$A:$K,16,FALSE),0)</f>
        <v>0</v>
      </c>
      <c r="T716" s="42">
        <f>IFERROR(VLOOKUP($H716,'Water F Exp'!$A:$K,17,FALSE),0)</f>
        <v>0</v>
      </c>
      <c r="U716" s="34">
        <f ca="1">IFERROR(VLOOKUP($H716,'Sewer F Rev'!$A:$E,15,FALSE),0)</f>
        <v>0</v>
      </c>
      <c r="V716" s="34">
        <f ca="1">IFERROR(VLOOKUP($H716,'Sewer F Rev'!$A:$E,16,FALSE),0)</f>
        <v>0</v>
      </c>
      <c r="W716" s="42">
        <f ca="1">IFERROR(VLOOKUP($H716,'Sewer F Rev'!$A:$E,17,FALSE),0)</f>
        <v>0</v>
      </c>
      <c r="X716" s="34">
        <f>IFERROR(VLOOKUP($H716,'Sewer F Exp'!$A:$B,15,FALSE),0)</f>
        <v>0</v>
      </c>
      <c r="Y716" s="34">
        <f>IFERROR(VLOOKUP($H716,'Sewer F Exp'!$A:$B,16,FALSE),0)</f>
        <v>0</v>
      </c>
      <c r="Z716" s="42">
        <f>IFERROR(VLOOKUP($H716,'Sewer F Exp'!$A:$B,17,FALSE),0)</f>
        <v>0</v>
      </c>
      <c r="AA716" s="34">
        <f>IFERROR(VLOOKUP($H716,'Refuse F Rev'!$A:$E,15,FALSE),0)</f>
        <v>0</v>
      </c>
      <c r="AB716" s="34">
        <f>IFERROR(VLOOKUP($H716,'Refuse F Rev'!$A:$E,16,FALSE),0)</f>
        <v>0</v>
      </c>
      <c r="AC716" s="42">
        <f>IFERROR(VLOOKUP($H716,'Refuse F Rev'!$A:$E,17,FALSE),0)</f>
        <v>0</v>
      </c>
      <c r="AD716" s="34">
        <f>IFERROR(VLOOKUP($H716,'Refuse F Exp'!$A:$E,15,FALSE),0)</f>
        <v>0</v>
      </c>
      <c r="AE716" s="34">
        <f>IFERROR(VLOOKUP($H716,'Refuse F Exp'!$A:$E,16,FALSE),0)</f>
        <v>0</v>
      </c>
      <c r="AF716" s="42">
        <f>IFERROR(VLOOKUP($H716,'Refuse F Exp'!$A:$E,17,FALSE),0)</f>
        <v>0</v>
      </c>
      <c r="AG716" s="34">
        <f>IFERROR(VLOOKUP($H716,#REF!,10,FALSE),0)</f>
        <v>0</v>
      </c>
      <c r="AH716" s="34">
        <f>IFERROR(VLOOKUP($H716,#REF!,11,FALSE),0)</f>
        <v>0</v>
      </c>
      <c r="AI716" s="42">
        <f>IFERROR(VLOOKUP($H716,#REF!,12,FALSE),0)</f>
        <v>0</v>
      </c>
      <c r="AJ716" s="34">
        <f>IFERROR(VLOOKUP($H716,#REF!,10,FALSE),0)</f>
        <v>0</v>
      </c>
      <c r="AK716" s="34">
        <f>IFERROR(VLOOKUP($H716,#REF!,11,FALSE),0)</f>
        <v>0</v>
      </c>
      <c r="AL716" s="42">
        <f>IFERROR(VLOOKUP($H716,#REF!,12,FALSE),0)</f>
        <v>0</v>
      </c>
      <c r="AM716" s="34">
        <f>IFERROR(VLOOKUP($H716,#REF!,10,FALSE),0)</f>
        <v>0</v>
      </c>
      <c r="AN716" s="34">
        <f>IFERROR(VLOOKUP($H716,#REF!,11,FALSE),0)</f>
        <v>0</v>
      </c>
      <c r="AO716" s="42">
        <f>IFERROR(VLOOKUP($H716,#REF!,12,FALSE),0)</f>
        <v>0</v>
      </c>
      <c r="AP716" s="34">
        <f>IFERROR(VLOOKUP($H716,#REF!,10,FALSE),0)</f>
        <v>0</v>
      </c>
      <c r="AQ716" s="34">
        <f>IFERROR(VLOOKUP($H716,#REF!,11,FALSE),0)</f>
        <v>0</v>
      </c>
      <c r="AR716" s="42">
        <f>IFERROR(VLOOKUP($H716,#REF!,12,FALSE),0)</f>
        <v>0</v>
      </c>
      <c r="AS716" s="34">
        <f>IFERROR(VLOOKUP($H716,#REF!,13,FALSE),0)</f>
        <v>0</v>
      </c>
      <c r="AT716" s="34">
        <f>IFERROR(VLOOKUP($H716,#REF!,14,FALSE),0)</f>
        <v>0</v>
      </c>
      <c r="AU716" s="42">
        <f>IFERROR(VLOOKUP($H716,#REF!,15,FALSE),0)</f>
        <v>0</v>
      </c>
      <c r="AV716" s="34">
        <f>IFERROR(VLOOKUP($H716,#REF!,15,FALSE),0)</f>
        <v>0</v>
      </c>
      <c r="AW716" s="34">
        <f>IFERROR(VLOOKUP($H716,#REF!,16,FALSE),0)</f>
        <v>0</v>
      </c>
      <c r="AX716" s="42">
        <f>IFERROR(VLOOKUP($H716,#REF!,17,FALSE),0)</f>
        <v>0</v>
      </c>
    </row>
    <row r="717" spans="1:50" x14ac:dyDescent="0.3">
      <c r="A717" s="33" t="str">
        <f t="shared" si="44"/>
        <v>G -9901-9-000</v>
      </c>
      <c r="B717" s="33" t="str">
        <f>+'R&amp;E EXPORT'!B716</f>
        <v>INTERFUND TRANSFERS</v>
      </c>
      <c r="C717" t="str">
        <f>IFERROR(VLOOKUP(A717,'MCSJ Export'!A:C,3,FALSE),"")</f>
        <v>Control</v>
      </c>
      <c r="D717" s="37">
        <f t="shared" ca="1" si="45"/>
        <v>0</v>
      </c>
      <c r="E717" s="37">
        <f t="shared" ca="1" si="46"/>
        <v>0</v>
      </c>
      <c r="F717" s="37">
        <f t="shared" ca="1" si="47"/>
        <v>0</v>
      </c>
      <c r="G717" s="37"/>
      <c r="H717" s="33" t="str">
        <f>+'R&amp;E EXPORT'!A716</f>
        <v>G -9901-9-000</v>
      </c>
      <c r="I717" s="34">
        <f>IFERROR(VLOOKUP($H717,'Gen F Rev'!$A:$M,15,FALSE),0)</f>
        <v>0</v>
      </c>
      <c r="J717" s="34">
        <f>IFERROR(VLOOKUP($H717,'Gen F Rev'!$A:$M,16,FALSE),0)</f>
        <v>0</v>
      </c>
      <c r="K717" s="42">
        <f>IFERROR(VLOOKUP($H717,'Gen F Rev'!$A:$M,17,FALSE),0)</f>
        <v>0</v>
      </c>
      <c r="L717" s="34">
        <f>IFERROR(VLOOKUP($H717,'Gen F Exp'!$A:$E,15,FALSE),0)</f>
        <v>0</v>
      </c>
      <c r="M717" s="34">
        <f>IFERROR(VLOOKUP($H717,'Gen F Exp'!$A:$E,16,FALSE),0)</f>
        <v>0</v>
      </c>
      <c r="N717" s="42">
        <f>IFERROR(VLOOKUP($H717,'Gen F Exp'!$A:$E,17,FALSE),0)</f>
        <v>0</v>
      </c>
      <c r="O717" s="34">
        <f>IFERROR(VLOOKUP($H717,'Water F Rev'!$A:$L,15,FALSE),0)</f>
        <v>0</v>
      </c>
      <c r="P717" s="34">
        <f>IFERROR(VLOOKUP($H717,'Water F Rev'!$A:$L,16,FALSE),0)</f>
        <v>0</v>
      </c>
      <c r="Q717" s="42">
        <f>IFERROR(VLOOKUP($H717,'Water F Rev'!$A:$L,17,FALSE),0)</f>
        <v>0</v>
      </c>
      <c r="R717" s="34">
        <f>IFERROR(VLOOKUP($H717,'Water F Exp'!$A:$K,15,FALSE),0)</f>
        <v>0</v>
      </c>
      <c r="S717" s="34">
        <f>IFERROR(VLOOKUP($H717,'Water F Exp'!$A:$K,16,FALSE),0)</f>
        <v>0</v>
      </c>
      <c r="T717" s="42">
        <f>IFERROR(VLOOKUP($H717,'Water F Exp'!$A:$K,17,FALSE),0)</f>
        <v>0</v>
      </c>
      <c r="U717" s="34">
        <f ca="1">IFERROR(VLOOKUP($H717,'Sewer F Rev'!$A:$E,15,FALSE),0)</f>
        <v>0</v>
      </c>
      <c r="V717" s="34">
        <f ca="1">IFERROR(VLOOKUP($H717,'Sewer F Rev'!$A:$E,16,FALSE),0)</f>
        <v>0</v>
      </c>
      <c r="W717" s="42">
        <f ca="1">IFERROR(VLOOKUP($H717,'Sewer F Rev'!$A:$E,17,FALSE),0)</f>
        <v>0</v>
      </c>
      <c r="X717" s="34">
        <f>IFERROR(VLOOKUP($H717,'Sewer F Exp'!$A:$B,15,FALSE),0)</f>
        <v>0</v>
      </c>
      <c r="Y717" s="34">
        <f>IFERROR(VLOOKUP($H717,'Sewer F Exp'!$A:$B,16,FALSE),0)</f>
        <v>0</v>
      </c>
      <c r="Z717" s="42">
        <f>IFERROR(VLOOKUP($H717,'Sewer F Exp'!$A:$B,17,FALSE),0)</f>
        <v>0</v>
      </c>
      <c r="AA717" s="34">
        <f>IFERROR(VLOOKUP($H717,'Refuse F Rev'!$A:$E,15,FALSE),0)</f>
        <v>0</v>
      </c>
      <c r="AB717" s="34">
        <f>IFERROR(VLOOKUP($H717,'Refuse F Rev'!$A:$E,16,FALSE),0)</f>
        <v>0</v>
      </c>
      <c r="AC717" s="42">
        <f>IFERROR(VLOOKUP($H717,'Refuse F Rev'!$A:$E,17,FALSE),0)</f>
        <v>0</v>
      </c>
      <c r="AD717" s="34">
        <f>IFERROR(VLOOKUP($H717,'Refuse F Exp'!$A:$E,15,FALSE),0)</f>
        <v>0</v>
      </c>
      <c r="AE717" s="34">
        <f>IFERROR(VLOOKUP($H717,'Refuse F Exp'!$A:$E,16,FALSE),0)</f>
        <v>0</v>
      </c>
      <c r="AF717" s="42">
        <f>IFERROR(VLOOKUP($H717,'Refuse F Exp'!$A:$E,17,FALSE),0)</f>
        <v>0</v>
      </c>
      <c r="AG717" s="34">
        <f>IFERROR(VLOOKUP($H717,#REF!,10,FALSE),0)</f>
        <v>0</v>
      </c>
      <c r="AH717" s="34">
        <f>IFERROR(VLOOKUP($H717,#REF!,11,FALSE),0)</f>
        <v>0</v>
      </c>
      <c r="AI717" s="42">
        <f>IFERROR(VLOOKUP($H717,#REF!,12,FALSE),0)</f>
        <v>0</v>
      </c>
      <c r="AJ717" s="34">
        <f>IFERROR(VLOOKUP($H717,#REF!,10,FALSE),0)</f>
        <v>0</v>
      </c>
      <c r="AK717" s="34">
        <f>IFERROR(VLOOKUP($H717,#REF!,11,FALSE),0)</f>
        <v>0</v>
      </c>
      <c r="AL717" s="42">
        <f>IFERROR(VLOOKUP($H717,#REF!,12,FALSE),0)</f>
        <v>0</v>
      </c>
      <c r="AM717" s="34">
        <f>IFERROR(VLOOKUP($H717,#REF!,10,FALSE),0)</f>
        <v>0</v>
      </c>
      <c r="AN717" s="34">
        <f>IFERROR(VLOOKUP($H717,#REF!,11,FALSE),0)</f>
        <v>0</v>
      </c>
      <c r="AO717" s="42">
        <f>IFERROR(VLOOKUP($H717,#REF!,12,FALSE),0)</f>
        <v>0</v>
      </c>
      <c r="AP717" s="34">
        <f>IFERROR(VLOOKUP($H717,#REF!,10,FALSE),0)</f>
        <v>0</v>
      </c>
      <c r="AQ717" s="34">
        <f>IFERROR(VLOOKUP($H717,#REF!,11,FALSE),0)</f>
        <v>0</v>
      </c>
      <c r="AR717" s="42">
        <f>IFERROR(VLOOKUP($H717,#REF!,12,FALSE),0)</f>
        <v>0</v>
      </c>
      <c r="AS717" s="34">
        <f>IFERROR(VLOOKUP($H717,#REF!,13,FALSE),0)</f>
        <v>0</v>
      </c>
      <c r="AT717" s="34">
        <f>IFERROR(VLOOKUP($H717,#REF!,14,FALSE),0)</f>
        <v>0</v>
      </c>
      <c r="AU717" s="42">
        <f>IFERROR(VLOOKUP($H717,#REF!,15,FALSE),0)</f>
        <v>0</v>
      </c>
      <c r="AV717" s="34">
        <f>IFERROR(VLOOKUP($H717,#REF!,15,FALSE),0)</f>
        <v>0</v>
      </c>
      <c r="AW717" s="34">
        <f>IFERROR(VLOOKUP($H717,#REF!,16,FALSE),0)</f>
        <v>0</v>
      </c>
      <c r="AX717" s="42">
        <f>IFERROR(VLOOKUP($H717,#REF!,17,FALSE),0)</f>
        <v>0</v>
      </c>
    </row>
    <row r="718" spans="1:50" x14ac:dyDescent="0.3">
      <c r="A718" s="33" t="str">
        <f t="shared" si="44"/>
        <v>G -9901-9-010</v>
      </c>
      <c r="B718" s="33" t="str">
        <f>+'R&amp;E EXPORT'!B717</f>
        <v>SEW-TO-CAP BAN PAYMENTS</v>
      </c>
      <c r="C718" t="str">
        <f>IFERROR(VLOOKUP(A718,'MCSJ Export'!A:C,3,FALSE),"")</f>
        <v>Sub Account</v>
      </c>
      <c r="D718" s="37">
        <f t="shared" ca="1" si="45"/>
        <v>0</v>
      </c>
      <c r="E718" s="37">
        <f t="shared" ca="1" si="46"/>
        <v>0</v>
      </c>
      <c r="F718" s="37">
        <f t="shared" ca="1" si="47"/>
        <v>0</v>
      </c>
      <c r="G718" s="37"/>
      <c r="H718" s="33" t="str">
        <f>+'R&amp;E EXPORT'!A717</f>
        <v>G -9901-9-010</v>
      </c>
      <c r="I718" s="34">
        <f>IFERROR(VLOOKUP($H718,'Gen F Rev'!$A:$M,15,FALSE),0)</f>
        <v>0</v>
      </c>
      <c r="J718" s="34">
        <f>IFERROR(VLOOKUP($H718,'Gen F Rev'!$A:$M,16,FALSE),0)</f>
        <v>0</v>
      </c>
      <c r="K718" s="42">
        <f>IFERROR(VLOOKUP($H718,'Gen F Rev'!$A:$M,17,FALSE),0)</f>
        <v>0</v>
      </c>
      <c r="L718" s="34">
        <f>IFERROR(VLOOKUP($H718,'Gen F Exp'!$A:$E,15,FALSE),0)</f>
        <v>0</v>
      </c>
      <c r="M718" s="34">
        <f>IFERROR(VLOOKUP($H718,'Gen F Exp'!$A:$E,16,FALSE),0)</f>
        <v>0</v>
      </c>
      <c r="N718" s="42">
        <f>IFERROR(VLOOKUP($H718,'Gen F Exp'!$A:$E,17,FALSE),0)</f>
        <v>0</v>
      </c>
      <c r="O718" s="34">
        <f>IFERROR(VLOOKUP($H718,'Water F Rev'!$A:$L,15,FALSE),0)</f>
        <v>0</v>
      </c>
      <c r="P718" s="34">
        <f>IFERROR(VLOOKUP($H718,'Water F Rev'!$A:$L,16,FALSE),0)</f>
        <v>0</v>
      </c>
      <c r="Q718" s="42">
        <f>IFERROR(VLOOKUP($H718,'Water F Rev'!$A:$L,17,FALSE),0)</f>
        <v>0</v>
      </c>
      <c r="R718" s="34">
        <f>IFERROR(VLOOKUP($H718,'Water F Exp'!$A:$K,15,FALSE),0)</f>
        <v>0</v>
      </c>
      <c r="S718" s="34">
        <f>IFERROR(VLOOKUP($H718,'Water F Exp'!$A:$K,16,FALSE),0)</f>
        <v>0</v>
      </c>
      <c r="T718" s="42">
        <f>IFERROR(VLOOKUP($H718,'Water F Exp'!$A:$K,17,FALSE),0)</f>
        <v>0</v>
      </c>
      <c r="U718" s="34">
        <f ca="1">IFERROR(VLOOKUP($H718,'Sewer F Rev'!$A:$E,15,FALSE),0)</f>
        <v>0</v>
      </c>
      <c r="V718" s="34">
        <f ca="1">IFERROR(VLOOKUP($H718,'Sewer F Rev'!$A:$E,16,FALSE),0)</f>
        <v>0</v>
      </c>
      <c r="W718" s="42">
        <f ca="1">IFERROR(VLOOKUP($H718,'Sewer F Rev'!$A:$E,17,FALSE),0)</f>
        <v>0</v>
      </c>
      <c r="X718" s="34">
        <f>IFERROR(VLOOKUP($H718,'Sewer F Exp'!$A:$B,15,FALSE),0)</f>
        <v>0</v>
      </c>
      <c r="Y718" s="34">
        <f>IFERROR(VLOOKUP($H718,'Sewer F Exp'!$A:$B,16,FALSE),0)</f>
        <v>0</v>
      </c>
      <c r="Z718" s="42">
        <f>IFERROR(VLOOKUP($H718,'Sewer F Exp'!$A:$B,17,FALSE),0)</f>
        <v>0</v>
      </c>
      <c r="AA718" s="34">
        <f>IFERROR(VLOOKUP($H718,'Refuse F Rev'!$A:$E,15,FALSE),0)</f>
        <v>0</v>
      </c>
      <c r="AB718" s="34">
        <f>IFERROR(VLOOKUP($H718,'Refuse F Rev'!$A:$E,16,FALSE),0)</f>
        <v>0</v>
      </c>
      <c r="AC718" s="42">
        <f>IFERROR(VLOOKUP($H718,'Refuse F Rev'!$A:$E,17,FALSE),0)</f>
        <v>0</v>
      </c>
      <c r="AD718" s="34">
        <f>IFERROR(VLOOKUP($H718,'Refuse F Exp'!$A:$E,15,FALSE),0)</f>
        <v>0</v>
      </c>
      <c r="AE718" s="34">
        <f>IFERROR(VLOOKUP($H718,'Refuse F Exp'!$A:$E,16,FALSE),0)</f>
        <v>0</v>
      </c>
      <c r="AF718" s="42">
        <f>IFERROR(VLOOKUP($H718,'Refuse F Exp'!$A:$E,17,FALSE),0)</f>
        <v>0</v>
      </c>
      <c r="AG718" s="34">
        <f>IFERROR(VLOOKUP($H718,#REF!,10,FALSE),0)</f>
        <v>0</v>
      </c>
      <c r="AH718" s="34">
        <f>IFERROR(VLOOKUP($H718,#REF!,11,FALSE),0)</f>
        <v>0</v>
      </c>
      <c r="AI718" s="42">
        <f>IFERROR(VLOOKUP($H718,#REF!,12,FALSE),0)</f>
        <v>0</v>
      </c>
      <c r="AJ718" s="34">
        <f>IFERROR(VLOOKUP($H718,#REF!,10,FALSE),0)</f>
        <v>0</v>
      </c>
      <c r="AK718" s="34">
        <f>IFERROR(VLOOKUP($H718,#REF!,11,FALSE),0)</f>
        <v>0</v>
      </c>
      <c r="AL718" s="42">
        <f>IFERROR(VLOOKUP($H718,#REF!,12,FALSE),0)</f>
        <v>0</v>
      </c>
      <c r="AM718" s="34">
        <f>IFERROR(VLOOKUP($H718,#REF!,10,FALSE),0)</f>
        <v>0</v>
      </c>
      <c r="AN718" s="34">
        <f>IFERROR(VLOOKUP($H718,#REF!,11,FALSE),0)</f>
        <v>0</v>
      </c>
      <c r="AO718" s="42">
        <f>IFERROR(VLOOKUP($H718,#REF!,12,FALSE),0)</f>
        <v>0</v>
      </c>
      <c r="AP718" s="34">
        <f>IFERROR(VLOOKUP($H718,#REF!,10,FALSE),0)</f>
        <v>0</v>
      </c>
      <c r="AQ718" s="34">
        <f>IFERROR(VLOOKUP($H718,#REF!,11,FALSE),0)</f>
        <v>0</v>
      </c>
      <c r="AR718" s="42">
        <f>IFERROR(VLOOKUP($H718,#REF!,12,FALSE),0)</f>
        <v>0</v>
      </c>
      <c r="AS718" s="34">
        <f>IFERROR(VLOOKUP($H718,#REF!,13,FALSE),0)</f>
        <v>0</v>
      </c>
      <c r="AT718" s="34">
        <f>IFERROR(VLOOKUP($H718,#REF!,14,FALSE),0)</f>
        <v>0</v>
      </c>
      <c r="AU718" s="42">
        <f>IFERROR(VLOOKUP($H718,#REF!,15,FALSE),0)</f>
        <v>0</v>
      </c>
      <c r="AV718" s="34">
        <f>IFERROR(VLOOKUP($H718,#REF!,15,FALSE),0)</f>
        <v>0</v>
      </c>
      <c r="AW718" s="34">
        <f>IFERROR(VLOOKUP($H718,#REF!,16,FALSE),0)</f>
        <v>0</v>
      </c>
      <c r="AX718" s="42">
        <f>IFERROR(VLOOKUP($H718,#REF!,17,FALSE),0)</f>
        <v>0</v>
      </c>
    </row>
    <row r="719" spans="1:50" x14ac:dyDescent="0.3">
      <c r="A719" s="33" t="str">
        <f t="shared" si="44"/>
        <v>G -9901-9-015</v>
      </c>
      <c r="B719" s="33" t="str">
        <f>+'R&amp;E EXPORT'!B718</f>
        <v>SEW-TO-DEBT SERVICE BOND PAYMENTS</v>
      </c>
      <c r="C719" t="str">
        <f>IFERROR(VLOOKUP(A719,'MCSJ Export'!A:C,3,FALSE),"")</f>
        <v>Sub Account</v>
      </c>
      <c r="D719" s="37">
        <f t="shared" ca="1" si="45"/>
        <v>0</v>
      </c>
      <c r="E719" s="37">
        <f t="shared" ca="1" si="46"/>
        <v>0</v>
      </c>
      <c r="F719" s="37">
        <f t="shared" ca="1" si="47"/>
        <v>0</v>
      </c>
      <c r="G719" s="37"/>
      <c r="H719" s="33" t="str">
        <f>+'R&amp;E EXPORT'!A718</f>
        <v>G -9901-9-015</v>
      </c>
      <c r="I719" s="34">
        <f>IFERROR(VLOOKUP($H719,'Gen F Rev'!$A:$M,15,FALSE),0)</f>
        <v>0</v>
      </c>
      <c r="J719" s="34">
        <f>IFERROR(VLOOKUP($H719,'Gen F Rev'!$A:$M,16,FALSE),0)</f>
        <v>0</v>
      </c>
      <c r="K719" s="42">
        <f>IFERROR(VLOOKUP($H719,'Gen F Rev'!$A:$M,17,FALSE),0)</f>
        <v>0</v>
      </c>
      <c r="L719" s="34">
        <f>IFERROR(VLOOKUP($H719,'Gen F Exp'!$A:$E,15,FALSE),0)</f>
        <v>0</v>
      </c>
      <c r="M719" s="34">
        <f>IFERROR(VLOOKUP($H719,'Gen F Exp'!$A:$E,16,FALSE),0)</f>
        <v>0</v>
      </c>
      <c r="N719" s="42">
        <f>IFERROR(VLOOKUP($H719,'Gen F Exp'!$A:$E,17,FALSE),0)</f>
        <v>0</v>
      </c>
      <c r="O719" s="34">
        <f>IFERROR(VLOOKUP($H719,'Water F Rev'!$A:$L,15,FALSE),0)</f>
        <v>0</v>
      </c>
      <c r="P719" s="34">
        <f>IFERROR(VLOOKUP($H719,'Water F Rev'!$A:$L,16,FALSE),0)</f>
        <v>0</v>
      </c>
      <c r="Q719" s="42">
        <f>IFERROR(VLOOKUP($H719,'Water F Rev'!$A:$L,17,FALSE),0)</f>
        <v>0</v>
      </c>
      <c r="R719" s="34">
        <f>IFERROR(VLOOKUP($H719,'Water F Exp'!$A:$K,15,FALSE),0)</f>
        <v>0</v>
      </c>
      <c r="S719" s="34">
        <f>IFERROR(VLOOKUP($H719,'Water F Exp'!$A:$K,16,FALSE),0)</f>
        <v>0</v>
      </c>
      <c r="T719" s="42">
        <f>IFERROR(VLOOKUP($H719,'Water F Exp'!$A:$K,17,FALSE),0)</f>
        <v>0</v>
      </c>
      <c r="U719" s="34">
        <f ca="1">IFERROR(VLOOKUP($H719,'Sewer F Rev'!$A:$E,15,FALSE),0)</f>
        <v>0</v>
      </c>
      <c r="V719" s="34">
        <f ca="1">IFERROR(VLOOKUP($H719,'Sewer F Rev'!$A:$E,16,FALSE),0)</f>
        <v>0</v>
      </c>
      <c r="W719" s="42">
        <f ca="1">IFERROR(VLOOKUP($H719,'Sewer F Rev'!$A:$E,17,FALSE),0)</f>
        <v>0</v>
      </c>
      <c r="X719" s="34">
        <f>IFERROR(VLOOKUP($H719,'Sewer F Exp'!$A:$B,15,FALSE),0)</f>
        <v>0</v>
      </c>
      <c r="Y719" s="34">
        <f>IFERROR(VLOOKUP($H719,'Sewer F Exp'!$A:$B,16,FALSE),0)</f>
        <v>0</v>
      </c>
      <c r="Z719" s="42">
        <f>IFERROR(VLOOKUP($H719,'Sewer F Exp'!$A:$B,17,FALSE),0)</f>
        <v>0</v>
      </c>
      <c r="AA719" s="34">
        <f>IFERROR(VLOOKUP($H719,'Refuse F Rev'!$A:$E,15,FALSE),0)</f>
        <v>0</v>
      </c>
      <c r="AB719" s="34">
        <f>IFERROR(VLOOKUP($H719,'Refuse F Rev'!$A:$E,16,FALSE),0)</f>
        <v>0</v>
      </c>
      <c r="AC719" s="42">
        <f>IFERROR(VLOOKUP($H719,'Refuse F Rev'!$A:$E,17,FALSE),0)</f>
        <v>0</v>
      </c>
      <c r="AD719" s="34">
        <f>IFERROR(VLOOKUP($H719,'Refuse F Exp'!$A:$E,15,FALSE),0)</f>
        <v>0</v>
      </c>
      <c r="AE719" s="34">
        <f>IFERROR(VLOOKUP($H719,'Refuse F Exp'!$A:$E,16,FALSE),0)</f>
        <v>0</v>
      </c>
      <c r="AF719" s="42">
        <f>IFERROR(VLOOKUP($H719,'Refuse F Exp'!$A:$E,17,FALSE),0)</f>
        <v>0</v>
      </c>
      <c r="AG719" s="34">
        <f>IFERROR(VLOOKUP($H719,#REF!,10,FALSE),0)</f>
        <v>0</v>
      </c>
      <c r="AH719" s="34">
        <f>IFERROR(VLOOKUP($H719,#REF!,11,FALSE),0)</f>
        <v>0</v>
      </c>
      <c r="AI719" s="42">
        <f>IFERROR(VLOOKUP($H719,#REF!,12,FALSE),0)</f>
        <v>0</v>
      </c>
      <c r="AJ719" s="34">
        <f>IFERROR(VLOOKUP($H719,#REF!,10,FALSE),0)</f>
        <v>0</v>
      </c>
      <c r="AK719" s="34">
        <f>IFERROR(VLOOKUP($H719,#REF!,11,FALSE),0)</f>
        <v>0</v>
      </c>
      <c r="AL719" s="42">
        <f>IFERROR(VLOOKUP($H719,#REF!,12,FALSE),0)</f>
        <v>0</v>
      </c>
      <c r="AM719" s="34">
        <f>IFERROR(VLOOKUP($H719,#REF!,10,FALSE),0)</f>
        <v>0</v>
      </c>
      <c r="AN719" s="34">
        <f>IFERROR(VLOOKUP($H719,#REF!,11,FALSE),0)</f>
        <v>0</v>
      </c>
      <c r="AO719" s="42">
        <f>IFERROR(VLOOKUP($H719,#REF!,12,FALSE),0)</f>
        <v>0</v>
      </c>
      <c r="AP719" s="34">
        <f>IFERROR(VLOOKUP($H719,#REF!,10,FALSE),0)</f>
        <v>0</v>
      </c>
      <c r="AQ719" s="34">
        <f>IFERROR(VLOOKUP($H719,#REF!,11,FALSE),0)</f>
        <v>0</v>
      </c>
      <c r="AR719" s="42">
        <f>IFERROR(VLOOKUP($H719,#REF!,12,FALSE),0)</f>
        <v>0</v>
      </c>
      <c r="AS719" s="34">
        <f>IFERROR(VLOOKUP($H719,#REF!,13,FALSE),0)</f>
        <v>0</v>
      </c>
      <c r="AT719" s="34">
        <f>IFERROR(VLOOKUP($H719,#REF!,14,FALSE),0)</f>
        <v>0</v>
      </c>
      <c r="AU719" s="42">
        <f>IFERROR(VLOOKUP($H719,#REF!,15,FALSE),0)</f>
        <v>0</v>
      </c>
      <c r="AV719" s="34">
        <f>IFERROR(VLOOKUP($H719,#REF!,15,FALSE),0)</f>
        <v>0</v>
      </c>
      <c r="AW719" s="34">
        <f>IFERROR(VLOOKUP($H719,#REF!,16,FALSE),0)</f>
        <v>0</v>
      </c>
      <c r="AX719" s="42">
        <f>IFERROR(VLOOKUP($H719,#REF!,17,FALSE),0)</f>
        <v>0</v>
      </c>
    </row>
    <row r="720" spans="1:50" x14ac:dyDescent="0.3">
      <c r="A720" s="33" t="str">
        <f t="shared" si="44"/>
        <v>G -9910-9-000</v>
      </c>
      <c r="B720" s="33" t="str">
        <f>+'R&amp;E EXPORT'!B719</f>
        <v>INTERFUND TRANSFERS- SERVICES</v>
      </c>
      <c r="C720" t="str">
        <f>IFERROR(VLOOKUP(A720,'MCSJ Export'!A:C,3,FALSE),"")</f>
        <v>Control</v>
      </c>
      <c r="D720" s="37">
        <f t="shared" ca="1" si="45"/>
        <v>0</v>
      </c>
      <c r="E720" s="37">
        <f t="shared" ca="1" si="46"/>
        <v>0</v>
      </c>
      <c r="F720" s="37">
        <f t="shared" ca="1" si="47"/>
        <v>0</v>
      </c>
      <c r="G720" s="37"/>
      <c r="H720" s="33" t="str">
        <f>+'R&amp;E EXPORT'!A719</f>
        <v>G -9910-9-000</v>
      </c>
      <c r="I720" s="34">
        <f>IFERROR(VLOOKUP($H720,'Gen F Rev'!$A:$M,15,FALSE),0)</f>
        <v>0</v>
      </c>
      <c r="J720" s="34">
        <f>IFERROR(VLOOKUP($H720,'Gen F Rev'!$A:$M,16,FALSE),0)</f>
        <v>0</v>
      </c>
      <c r="K720" s="42">
        <f>IFERROR(VLOOKUP($H720,'Gen F Rev'!$A:$M,17,FALSE),0)</f>
        <v>0</v>
      </c>
      <c r="L720" s="34">
        <f>IFERROR(VLOOKUP($H720,'Gen F Exp'!$A:$E,15,FALSE),0)</f>
        <v>0</v>
      </c>
      <c r="M720" s="34">
        <f>IFERROR(VLOOKUP($H720,'Gen F Exp'!$A:$E,16,FALSE),0)</f>
        <v>0</v>
      </c>
      <c r="N720" s="42">
        <f>IFERROR(VLOOKUP($H720,'Gen F Exp'!$A:$E,17,FALSE),0)</f>
        <v>0</v>
      </c>
      <c r="O720" s="34">
        <f>IFERROR(VLOOKUP($H720,'Water F Rev'!$A:$L,15,FALSE),0)</f>
        <v>0</v>
      </c>
      <c r="P720" s="34">
        <f>IFERROR(VLOOKUP($H720,'Water F Rev'!$A:$L,16,FALSE),0)</f>
        <v>0</v>
      </c>
      <c r="Q720" s="42">
        <f>IFERROR(VLOOKUP($H720,'Water F Rev'!$A:$L,17,FALSE),0)</f>
        <v>0</v>
      </c>
      <c r="R720" s="34">
        <f>IFERROR(VLOOKUP($H720,'Water F Exp'!$A:$K,15,FALSE),0)</f>
        <v>0</v>
      </c>
      <c r="S720" s="34">
        <f>IFERROR(VLOOKUP($H720,'Water F Exp'!$A:$K,16,FALSE),0)</f>
        <v>0</v>
      </c>
      <c r="T720" s="42">
        <f>IFERROR(VLOOKUP($H720,'Water F Exp'!$A:$K,17,FALSE),0)</f>
        <v>0</v>
      </c>
      <c r="U720" s="34">
        <f ca="1">IFERROR(VLOOKUP($H720,'Sewer F Rev'!$A:$E,15,FALSE),0)</f>
        <v>0</v>
      </c>
      <c r="V720" s="34">
        <f ca="1">IFERROR(VLOOKUP($H720,'Sewer F Rev'!$A:$E,16,FALSE),0)</f>
        <v>0</v>
      </c>
      <c r="W720" s="42">
        <f ca="1">IFERROR(VLOOKUP($H720,'Sewer F Rev'!$A:$E,17,FALSE),0)</f>
        <v>0</v>
      </c>
      <c r="X720" s="34">
        <f>IFERROR(VLOOKUP($H720,'Sewer F Exp'!$A:$B,15,FALSE),0)</f>
        <v>0</v>
      </c>
      <c r="Y720" s="34">
        <f>IFERROR(VLOOKUP($H720,'Sewer F Exp'!$A:$B,16,FALSE),0)</f>
        <v>0</v>
      </c>
      <c r="Z720" s="42">
        <f>IFERROR(VLOOKUP($H720,'Sewer F Exp'!$A:$B,17,FALSE),0)</f>
        <v>0</v>
      </c>
      <c r="AA720" s="34">
        <f>IFERROR(VLOOKUP($H720,'Refuse F Rev'!$A:$E,15,FALSE),0)</f>
        <v>0</v>
      </c>
      <c r="AB720" s="34">
        <f>IFERROR(VLOOKUP($H720,'Refuse F Rev'!$A:$E,16,FALSE),0)</f>
        <v>0</v>
      </c>
      <c r="AC720" s="42">
        <f>IFERROR(VLOOKUP($H720,'Refuse F Rev'!$A:$E,17,FALSE),0)</f>
        <v>0</v>
      </c>
      <c r="AD720" s="34">
        <f>IFERROR(VLOOKUP($H720,'Refuse F Exp'!$A:$E,15,FALSE),0)</f>
        <v>0</v>
      </c>
      <c r="AE720" s="34">
        <f>IFERROR(VLOOKUP($H720,'Refuse F Exp'!$A:$E,16,FALSE),0)</f>
        <v>0</v>
      </c>
      <c r="AF720" s="42">
        <f>IFERROR(VLOOKUP($H720,'Refuse F Exp'!$A:$E,17,FALSE),0)</f>
        <v>0</v>
      </c>
      <c r="AG720" s="34">
        <f>IFERROR(VLOOKUP($H720,#REF!,10,FALSE),0)</f>
        <v>0</v>
      </c>
      <c r="AH720" s="34">
        <f>IFERROR(VLOOKUP($H720,#REF!,11,FALSE),0)</f>
        <v>0</v>
      </c>
      <c r="AI720" s="42">
        <f>IFERROR(VLOOKUP($H720,#REF!,12,FALSE),0)</f>
        <v>0</v>
      </c>
      <c r="AJ720" s="34">
        <f>IFERROR(VLOOKUP($H720,#REF!,10,FALSE),0)</f>
        <v>0</v>
      </c>
      <c r="AK720" s="34">
        <f>IFERROR(VLOOKUP($H720,#REF!,11,FALSE),0)</f>
        <v>0</v>
      </c>
      <c r="AL720" s="42">
        <f>IFERROR(VLOOKUP($H720,#REF!,12,FALSE),0)</f>
        <v>0</v>
      </c>
      <c r="AM720" s="34">
        <f>IFERROR(VLOOKUP($H720,#REF!,10,FALSE),0)</f>
        <v>0</v>
      </c>
      <c r="AN720" s="34">
        <f>IFERROR(VLOOKUP($H720,#REF!,11,FALSE),0)</f>
        <v>0</v>
      </c>
      <c r="AO720" s="42">
        <f>IFERROR(VLOOKUP($H720,#REF!,12,FALSE),0)</f>
        <v>0</v>
      </c>
      <c r="AP720" s="34">
        <f>IFERROR(VLOOKUP($H720,#REF!,10,FALSE),0)</f>
        <v>0</v>
      </c>
      <c r="AQ720" s="34">
        <f>IFERROR(VLOOKUP($H720,#REF!,11,FALSE),0)</f>
        <v>0</v>
      </c>
      <c r="AR720" s="42">
        <f>IFERROR(VLOOKUP($H720,#REF!,12,FALSE),0)</f>
        <v>0</v>
      </c>
      <c r="AS720" s="34">
        <f>IFERROR(VLOOKUP($H720,#REF!,13,FALSE),0)</f>
        <v>0</v>
      </c>
      <c r="AT720" s="34">
        <f>IFERROR(VLOOKUP($H720,#REF!,14,FALSE),0)</f>
        <v>0</v>
      </c>
      <c r="AU720" s="42">
        <f>IFERROR(VLOOKUP($H720,#REF!,15,FALSE),0)</f>
        <v>0</v>
      </c>
      <c r="AV720" s="34">
        <f>IFERROR(VLOOKUP($H720,#REF!,15,FALSE),0)</f>
        <v>0</v>
      </c>
      <c r="AW720" s="34">
        <f>IFERROR(VLOOKUP($H720,#REF!,16,FALSE),0)</f>
        <v>0</v>
      </c>
      <c r="AX720" s="42">
        <f>IFERROR(VLOOKUP($H720,#REF!,17,FALSE),0)</f>
        <v>0</v>
      </c>
    </row>
    <row r="721" spans="1:50" x14ac:dyDescent="0.3">
      <c r="A721" s="33" t="str">
        <f t="shared" si="44"/>
        <v>G -9910-9-075</v>
      </c>
      <c r="B721" s="33" t="str">
        <f>+'R&amp;E EXPORT'!B720</f>
        <v>SEW-TO-GEN FOR SERVICES &amp; LIAB INS</v>
      </c>
      <c r="C721" t="str">
        <f>IFERROR(VLOOKUP(A721,'MCSJ Export'!A:C,3,FALSE),"")</f>
        <v>Sub Account</v>
      </c>
      <c r="D721" s="37">
        <f t="shared" ca="1" si="45"/>
        <v>0</v>
      </c>
      <c r="E721" s="37">
        <f t="shared" ca="1" si="46"/>
        <v>0</v>
      </c>
      <c r="F721" s="37">
        <f t="shared" ca="1" si="47"/>
        <v>0</v>
      </c>
      <c r="G721" s="37"/>
      <c r="H721" s="33" t="str">
        <f>+'R&amp;E EXPORT'!A720</f>
        <v>G -9910-9-075</v>
      </c>
      <c r="I721" s="34">
        <f>IFERROR(VLOOKUP($H721,'Gen F Rev'!$A:$M,15,FALSE),0)</f>
        <v>0</v>
      </c>
      <c r="J721" s="34">
        <f>IFERROR(VLOOKUP($H721,'Gen F Rev'!$A:$M,16,FALSE),0)</f>
        <v>0</v>
      </c>
      <c r="K721" s="42">
        <f>IFERROR(VLOOKUP($H721,'Gen F Rev'!$A:$M,17,FALSE),0)</f>
        <v>0</v>
      </c>
      <c r="L721" s="34">
        <f>IFERROR(VLOOKUP($H721,'Gen F Exp'!$A:$E,15,FALSE),0)</f>
        <v>0</v>
      </c>
      <c r="M721" s="34">
        <f>IFERROR(VLOOKUP($H721,'Gen F Exp'!$A:$E,16,FALSE),0)</f>
        <v>0</v>
      </c>
      <c r="N721" s="42">
        <f>IFERROR(VLOOKUP($H721,'Gen F Exp'!$A:$E,17,FALSE),0)</f>
        <v>0</v>
      </c>
      <c r="O721" s="34">
        <f>IFERROR(VLOOKUP($H721,'Water F Rev'!$A:$L,15,FALSE),0)</f>
        <v>0</v>
      </c>
      <c r="P721" s="34">
        <f>IFERROR(VLOOKUP($H721,'Water F Rev'!$A:$L,16,FALSE),0)</f>
        <v>0</v>
      </c>
      <c r="Q721" s="42">
        <f>IFERROR(VLOOKUP($H721,'Water F Rev'!$A:$L,17,FALSE),0)</f>
        <v>0</v>
      </c>
      <c r="R721" s="34">
        <f>IFERROR(VLOOKUP($H721,'Water F Exp'!$A:$K,15,FALSE),0)</f>
        <v>0</v>
      </c>
      <c r="S721" s="34">
        <f>IFERROR(VLOOKUP($H721,'Water F Exp'!$A:$K,16,FALSE),0)</f>
        <v>0</v>
      </c>
      <c r="T721" s="42">
        <f>IFERROR(VLOOKUP($H721,'Water F Exp'!$A:$K,17,FALSE),0)</f>
        <v>0</v>
      </c>
      <c r="U721" s="34">
        <f ca="1">IFERROR(VLOOKUP($H721,'Sewer F Rev'!$A:$E,15,FALSE),0)</f>
        <v>0</v>
      </c>
      <c r="V721" s="34">
        <f ca="1">IFERROR(VLOOKUP($H721,'Sewer F Rev'!$A:$E,16,FALSE),0)</f>
        <v>0</v>
      </c>
      <c r="W721" s="42">
        <f ca="1">IFERROR(VLOOKUP($H721,'Sewer F Rev'!$A:$E,17,FALSE),0)</f>
        <v>0</v>
      </c>
      <c r="X721" s="34">
        <f>IFERROR(VLOOKUP($H721,'Sewer F Exp'!$A:$B,15,FALSE),0)</f>
        <v>0</v>
      </c>
      <c r="Y721" s="34">
        <f>IFERROR(VLOOKUP($H721,'Sewer F Exp'!$A:$B,16,FALSE),0)</f>
        <v>0</v>
      </c>
      <c r="Z721" s="42">
        <f>IFERROR(VLOOKUP($H721,'Sewer F Exp'!$A:$B,17,FALSE),0)</f>
        <v>0</v>
      </c>
      <c r="AA721" s="34">
        <f>IFERROR(VLOOKUP($H721,'Refuse F Rev'!$A:$E,15,FALSE),0)</f>
        <v>0</v>
      </c>
      <c r="AB721" s="34">
        <f>IFERROR(VLOOKUP($H721,'Refuse F Rev'!$A:$E,16,FALSE),0)</f>
        <v>0</v>
      </c>
      <c r="AC721" s="42">
        <f>IFERROR(VLOOKUP($H721,'Refuse F Rev'!$A:$E,17,FALSE),0)</f>
        <v>0</v>
      </c>
      <c r="AD721" s="34">
        <f>IFERROR(VLOOKUP($H721,'Refuse F Exp'!$A:$E,15,FALSE),0)</f>
        <v>0</v>
      </c>
      <c r="AE721" s="34">
        <f>IFERROR(VLOOKUP($H721,'Refuse F Exp'!$A:$E,16,FALSE),0)</f>
        <v>0</v>
      </c>
      <c r="AF721" s="42">
        <f>IFERROR(VLOOKUP($H721,'Refuse F Exp'!$A:$E,17,FALSE),0)</f>
        <v>0</v>
      </c>
      <c r="AG721" s="34">
        <f>IFERROR(VLOOKUP($H721,#REF!,10,FALSE),0)</f>
        <v>0</v>
      </c>
      <c r="AH721" s="34">
        <f>IFERROR(VLOOKUP($H721,#REF!,11,FALSE),0)</f>
        <v>0</v>
      </c>
      <c r="AI721" s="42">
        <f>IFERROR(VLOOKUP($H721,#REF!,12,FALSE),0)</f>
        <v>0</v>
      </c>
      <c r="AJ721" s="34">
        <f>IFERROR(VLOOKUP($H721,#REF!,10,FALSE),0)</f>
        <v>0</v>
      </c>
      <c r="AK721" s="34">
        <f>IFERROR(VLOOKUP($H721,#REF!,11,FALSE),0)</f>
        <v>0</v>
      </c>
      <c r="AL721" s="42">
        <f>IFERROR(VLOOKUP($H721,#REF!,12,FALSE),0)</f>
        <v>0</v>
      </c>
      <c r="AM721" s="34">
        <f>IFERROR(VLOOKUP($H721,#REF!,10,FALSE),0)</f>
        <v>0</v>
      </c>
      <c r="AN721" s="34">
        <f>IFERROR(VLOOKUP($H721,#REF!,11,FALSE),0)</f>
        <v>0</v>
      </c>
      <c r="AO721" s="42">
        <f>IFERROR(VLOOKUP($H721,#REF!,12,FALSE),0)</f>
        <v>0</v>
      </c>
      <c r="AP721" s="34">
        <f>IFERROR(VLOOKUP($H721,#REF!,10,FALSE),0)</f>
        <v>0</v>
      </c>
      <c r="AQ721" s="34">
        <f>IFERROR(VLOOKUP($H721,#REF!,11,FALSE),0)</f>
        <v>0</v>
      </c>
      <c r="AR721" s="42">
        <f>IFERROR(VLOOKUP($H721,#REF!,12,FALSE),0)</f>
        <v>0</v>
      </c>
      <c r="AS721" s="34">
        <f>IFERROR(VLOOKUP($H721,#REF!,13,FALSE),0)</f>
        <v>0</v>
      </c>
      <c r="AT721" s="34">
        <f>IFERROR(VLOOKUP($H721,#REF!,14,FALSE),0)</f>
        <v>0</v>
      </c>
      <c r="AU721" s="42">
        <f>IFERROR(VLOOKUP($H721,#REF!,15,FALSE),0)</f>
        <v>0</v>
      </c>
      <c r="AV721" s="34">
        <f>IFERROR(VLOOKUP($H721,#REF!,15,FALSE),0)</f>
        <v>0</v>
      </c>
      <c r="AW721" s="34">
        <f>IFERROR(VLOOKUP($H721,#REF!,16,FALSE),0)</f>
        <v>0</v>
      </c>
      <c r="AX721" s="42">
        <f>IFERROR(VLOOKUP($H721,#REF!,17,FALSE),0)</f>
        <v>0</v>
      </c>
    </row>
    <row r="722" spans="1:50" x14ac:dyDescent="0.3">
      <c r="A722" s="33" t="str">
        <f t="shared" si="44"/>
        <v>G -9910-9-260</v>
      </c>
      <c r="B722" s="33" t="str">
        <f>+'R&amp;E EXPORT'!B721</f>
        <v>SEW-TO-GEN GAS/DIESEL/OIL</v>
      </c>
      <c r="C722" t="str">
        <f>IFERROR(VLOOKUP(A722,'MCSJ Export'!A:C,3,FALSE),"")</f>
        <v>Line Item Control</v>
      </c>
      <c r="D722" s="37">
        <f t="shared" ca="1" si="45"/>
        <v>0</v>
      </c>
      <c r="E722" s="37">
        <f t="shared" ca="1" si="46"/>
        <v>0</v>
      </c>
      <c r="F722" s="37">
        <f t="shared" ca="1" si="47"/>
        <v>0</v>
      </c>
      <c r="G722" s="37"/>
      <c r="H722" s="33" t="str">
        <f>+'R&amp;E EXPORT'!A721</f>
        <v>G -9910-9-260</v>
      </c>
      <c r="I722" s="34">
        <f>IFERROR(VLOOKUP($H722,'Gen F Rev'!$A:$M,15,FALSE),0)</f>
        <v>0</v>
      </c>
      <c r="J722" s="34">
        <f>IFERROR(VLOOKUP($H722,'Gen F Rev'!$A:$M,16,FALSE),0)</f>
        <v>0</v>
      </c>
      <c r="K722" s="42">
        <f>IFERROR(VLOOKUP($H722,'Gen F Rev'!$A:$M,17,FALSE),0)</f>
        <v>0</v>
      </c>
      <c r="L722" s="34">
        <f>IFERROR(VLOOKUP($H722,'Gen F Exp'!$A:$E,15,FALSE),0)</f>
        <v>0</v>
      </c>
      <c r="M722" s="34">
        <f>IFERROR(VLOOKUP($H722,'Gen F Exp'!$A:$E,16,FALSE),0)</f>
        <v>0</v>
      </c>
      <c r="N722" s="42">
        <f>IFERROR(VLOOKUP($H722,'Gen F Exp'!$A:$E,17,FALSE),0)</f>
        <v>0</v>
      </c>
      <c r="O722" s="34">
        <f>IFERROR(VLOOKUP($H722,'Water F Rev'!$A:$L,15,FALSE),0)</f>
        <v>0</v>
      </c>
      <c r="P722" s="34">
        <f>IFERROR(VLOOKUP($H722,'Water F Rev'!$A:$L,16,FALSE),0)</f>
        <v>0</v>
      </c>
      <c r="Q722" s="42">
        <f>IFERROR(VLOOKUP($H722,'Water F Rev'!$A:$L,17,FALSE),0)</f>
        <v>0</v>
      </c>
      <c r="R722" s="34">
        <f>IFERROR(VLOOKUP($H722,'Water F Exp'!$A:$K,15,FALSE),0)</f>
        <v>0</v>
      </c>
      <c r="S722" s="34">
        <f>IFERROR(VLOOKUP($H722,'Water F Exp'!$A:$K,16,FALSE),0)</f>
        <v>0</v>
      </c>
      <c r="T722" s="42">
        <f>IFERROR(VLOOKUP($H722,'Water F Exp'!$A:$K,17,FALSE),0)</f>
        <v>0</v>
      </c>
      <c r="U722" s="34">
        <f ca="1">IFERROR(VLOOKUP($H722,'Sewer F Rev'!$A:$E,15,FALSE),0)</f>
        <v>0</v>
      </c>
      <c r="V722" s="34">
        <f ca="1">IFERROR(VLOOKUP($H722,'Sewer F Rev'!$A:$E,16,FALSE),0)</f>
        <v>0</v>
      </c>
      <c r="W722" s="42">
        <f ca="1">IFERROR(VLOOKUP($H722,'Sewer F Rev'!$A:$E,17,FALSE),0)</f>
        <v>0</v>
      </c>
      <c r="X722" s="34">
        <f>IFERROR(VLOOKUP($H722,'Sewer F Exp'!$A:$B,15,FALSE),0)</f>
        <v>0</v>
      </c>
      <c r="Y722" s="34">
        <f>IFERROR(VLOOKUP($H722,'Sewer F Exp'!$A:$B,16,FALSE),0)</f>
        <v>0</v>
      </c>
      <c r="Z722" s="42">
        <f>IFERROR(VLOOKUP($H722,'Sewer F Exp'!$A:$B,17,FALSE),0)</f>
        <v>0</v>
      </c>
      <c r="AA722" s="34">
        <f>IFERROR(VLOOKUP($H722,'Refuse F Rev'!$A:$E,15,FALSE),0)</f>
        <v>0</v>
      </c>
      <c r="AB722" s="34">
        <f>IFERROR(VLOOKUP($H722,'Refuse F Rev'!$A:$E,16,FALSE),0)</f>
        <v>0</v>
      </c>
      <c r="AC722" s="42">
        <f>IFERROR(VLOOKUP($H722,'Refuse F Rev'!$A:$E,17,FALSE),0)</f>
        <v>0</v>
      </c>
      <c r="AD722" s="34">
        <f>IFERROR(VLOOKUP($H722,'Refuse F Exp'!$A:$E,15,FALSE),0)</f>
        <v>0</v>
      </c>
      <c r="AE722" s="34">
        <f>IFERROR(VLOOKUP($H722,'Refuse F Exp'!$A:$E,16,FALSE),0)</f>
        <v>0</v>
      </c>
      <c r="AF722" s="42">
        <f>IFERROR(VLOOKUP($H722,'Refuse F Exp'!$A:$E,17,FALSE),0)</f>
        <v>0</v>
      </c>
      <c r="AG722" s="34">
        <f>IFERROR(VLOOKUP($H722,#REF!,10,FALSE),0)</f>
        <v>0</v>
      </c>
      <c r="AH722" s="34">
        <f>IFERROR(VLOOKUP($H722,#REF!,11,FALSE),0)</f>
        <v>0</v>
      </c>
      <c r="AI722" s="42">
        <f>IFERROR(VLOOKUP($H722,#REF!,12,FALSE),0)</f>
        <v>0</v>
      </c>
      <c r="AJ722" s="34">
        <f>IFERROR(VLOOKUP($H722,#REF!,10,FALSE),0)</f>
        <v>0</v>
      </c>
      <c r="AK722" s="34">
        <f>IFERROR(VLOOKUP($H722,#REF!,11,FALSE),0)</f>
        <v>0</v>
      </c>
      <c r="AL722" s="42">
        <f>IFERROR(VLOOKUP($H722,#REF!,12,FALSE),0)</f>
        <v>0</v>
      </c>
      <c r="AM722" s="34">
        <f>IFERROR(VLOOKUP($H722,#REF!,10,FALSE),0)</f>
        <v>0</v>
      </c>
      <c r="AN722" s="34">
        <f>IFERROR(VLOOKUP($H722,#REF!,11,FALSE),0)</f>
        <v>0</v>
      </c>
      <c r="AO722" s="42">
        <f>IFERROR(VLOOKUP($H722,#REF!,12,FALSE),0)</f>
        <v>0</v>
      </c>
      <c r="AP722" s="34">
        <f>IFERROR(VLOOKUP($H722,#REF!,10,FALSE),0)</f>
        <v>0</v>
      </c>
      <c r="AQ722" s="34">
        <f>IFERROR(VLOOKUP($H722,#REF!,11,FALSE),0)</f>
        <v>0</v>
      </c>
      <c r="AR722" s="42">
        <f>IFERROR(VLOOKUP($H722,#REF!,12,FALSE),0)</f>
        <v>0</v>
      </c>
      <c r="AS722" s="34">
        <f>IFERROR(VLOOKUP($H722,#REF!,13,FALSE),0)</f>
        <v>0</v>
      </c>
      <c r="AT722" s="34">
        <f>IFERROR(VLOOKUP($H722,#REF!,14,FALSE),0)</f>
        <v>0</v>
      </c>
      <c r="AU722" s="42">
        <f>IFERROR(VLOOKUP($H722,#REF!,15,FALSE),0)</f>
        <v>0</v>
      </c>
      <c r="AV722" s="34">
        <f>IFERROR(VLOOKUP($H722,#REF!,15,FALSE),0)</f>
        <v>0</v>
      </c>
      <c r="AW722" s="34">
        <f>IFERROR(VLOOKUP($H722,#REF!,16,FALSE),0)</f>
        <v>0</v>
      </c>
      <c r="AX722" s="42">
        <f>IFERROR(VLOOKUP($H722,#REF!,17,FALSE),0)</f>
        <v>0</v>
      </c>
    </row>
    <row r="723" spans="1:50" x14ac:dyDescent="0.3">
      <c r="A723" s="33" t="str">
        <f t="shared" si="44"/>
        <v>G -9910-9-261</v>
      </c>
      <c r="B723" s="33" t="str">
        <f>+'R&amp;E EXPORT'!B722</f>
        <v>SEW-TO-GEN DEF FUEL ADDITIVE</v>
      </c>
      <c r="C723" t="str">
        <f>IFERROR(VLOOKUP(A723,'MCSJ Export'!A:C,3,FALSE),"")</f>
        <v>Line Item Control</v>
      </c>
      <c r="D723" s="37">
        <f t="shared" ca="1" si="45"/>
        <v>0</v>
      </c>
      <c r="E723" s="37">
        <f t="shared" ca="1" si="46"/>
        <v>0</v>
      </c>
      <c r="F723" s="37">
        <f t="shared" ca="1" si="47"/>
        <v>0</v>
      </c>
      <c r="G723" s="37"/>
      <c r="H723" s="33" t="str">
        <f>+'R&amp;E EXPORT'!A722</f>
        <v>G -9910-9-261</v>
      </c>
      <c r="I723" s="34">
        <f>IFERROR(VLOOKUP($H723,'Gen F Rev'!$A:$M,15,FALSE),0)</f>
        <v>0</v>
      </c>
      <c r="J723" s="34">
        <f>IFERROR(VLOOKUP($H723,'Gen F Rev'!$A:$M,16,FALSE),0)</f>
        <v>0</v>
      </c>
      <c r="K723" s="42">
        <f>IFERROR(VLOOKUP($H723,'Gen F Rev'!$A:$M,17,FALSE),0)</f>
        <v>0</v>
      </c>
      <c r="L723" s="34">
        <f>IFERROR(VLOOKUP($H723,'Gen F Exp'!$A:$E,15,FALSE),0)</f>
        <v>0</v>
      </c>
      <c r="M723" s="34">
        <f>IFERROR(VLOOKUP($H723,'Gen F Exp'!$A:$E,16,FALSE),0)</f>
        <v>0</v>
      </c>
      <c r="N723" s="42">
        <f>IFERROR(VLOOKUP($H723,'Gen F Exp'!$A:$E,17,FALSE),0)</f>
        <v>0</v>
      </c>
      <c r="O723" s="34">
        <f>IFERROR(VLOOKUP($H723,'Water F Rev'!$A:$L,15,FALSE),0)</f>
        <v>0</v>
      </c>
      <c r="P723" s="34">
        <f>IFERROR(VLOOKUP($H723,'Water F Rev'!$A:$L,16,FALSE),0)</f>
        <v>0</v>
      </c>
      <c r="Q723" s="42">
        <f>IFERROR(VLOOKUP($H723,'Water F Rev'!$A:$L,17,FALSE),0)</f>
        <v>0</v>
      </c>
      <c r="R723" s="34">
        <f>IFERROR(VLOOKUP($H723,'Water F Exp'!$A:$K,15,FALSE),0)</f>
        <v>0</v>
      </c>
      <c r="S723" s="34">
        <f>IFERROR(VLOOKUP($H723,'Water F Exp'!$A:$K,16,FALSE),0)</f>
        <v>0</v>
      </c>
      <c r="T723" s="42">
        <f>IFERROR(VLOOKUP($H723,'Water F Exp'!$A:$K,17,FALSE),0)</f>
        <v>0</v>
      </c>
      <c r="U723" s="34">
        <f ca="1">IFERROR(VLOOKUP($H723,'Sewer F Rev'!$A:$E,15,FALSE),0)</f>
        <v>0</v>
      </c>
      <c r="V723" s="34">
        <f ca="1">IFERROR(VLOOKUP($H723,'Sewer F Rev'!$A:$E,16,FALSE),0)</f>
        <v>0</v>
      </c>
      <c r="W723" s="42">
        <f ca="1">IFERROR(VLOOKUP($H723,'Sewer F Rev'!$A:$E,17,FALSE),0)</f>
        <v>0</v>
      </c>
      <c r="X723" s="34">
        <f>IFERROR(VLOOKUP($H723,'Sewer F Exp'!$A:$B,15,FALSE),0)</f>
        <v>0</v>
      </c>
      <c r="Y723" s="34">
        <f>IFERROR(VLOOKUP($H723,'Sewer F Exp'!$A:$B,16,FALSE),0)</f>
        <v>0</v>
      </c>
      <c r="Z723" s="42">
        <f>IFERROR(VLOOKUP($H723,'Sewer F Exp'!$A:$B,17,FALSE),0)</f>
        <v>0</v>
      </c>
      <c r="AA723" s="34">
        <f>IFERROR(VLOOKUP($H723,'Refuse F Rev'!$A:$E,15,FALSE),0)</f>
        <v>0</v>
      </c>
      <c r="AB723" s="34">
        <f>IFERROR(VLOOKUP($H723,'Refuse F Rev'!$A:$E,16,FALSE),0)</f>
        <v>0</v>
      </c>
      <c r="AC723" s="42">
        <f>IFERROR(VLOOKUP($H723,'Refuse F Rev'!$A:$E,17,FALSE),0)</f>
        <v>0</v>
      </c>
      <c r="AD723" s="34">
        <f>IFERROR(VLOOKUP($H723,'Refuse F Exp'!$A:$E,15,FALSE),0)</f>
        <v>0</v>
      </c>
      <c r="AE723" s="34">
        <f>IFERROR(VLOOKUP($H723,'Refuse F Exp'!$A:$E,16,FALSE),0)</f>
        <v>0</v>
      </c>
      <c r="AF723" s="42">
        <f>IFERROR(VLOOKUP($H723,'Refuse F Exp'!$A:$E,17,FALSE),0)</f>
        <v>0</v>
      </c>
      <c r="AG723" s="34">
        <f>IFERROR(VLOOKUP($H723,#REF!,10,FALSE),0)</f>
        <v>0</v>
      </c>
      <c r="AH723" s="34">
        <f>IFERROR(VLOOKUP($H723,#REF!,11,FALSE),0)</f>
        <v>0</v>
      </c>
      <c r="AI723" s="42">
        <f>IFERROR(VLOOKUP($H723,#REF!,12,FALSE),0)</f>
        <v>0</v>
      </c>
      <c r="AJ723" s="34">
        <f>IFERROR(VLOOKUP($H723,#REF!,10,FALSE),0)</f>
        <v>0</v>
      </c>
      <c r="AK723" s="34">
        <f>IFERROR(VLOOKUP($H723,#REF!,11,FALSE),0)</f>
        <v>0</v>
      </c>
      <c r="AL723" s="42">
        <f>IFERROR(VLOOKUP($H723,#REF!,12,FALSE),0)</f>
        <v>0</v>
      </c>
      <c r="AM723" s="34">
        <f>IFERROR(VLOOKUP($H723,#REF!,10,FALSE),0)</f>
        <v>0</v>
      </c>
      <c r="AN723" s="34">
        <f>IFERROR(VLOOKUP($H723,#REF!,11,FALSE),0)</f>
        <v>0</v>
      </c>
      <c r="AO723" s="42">
        <f>IFERROR(VLOOKUP($H723,#REF!,12,FALSE),0)</f>
        <v>0</v>
      </c>
      <c r="AP723" s="34">
        <f>IFERROR(VLOOKUP($H723,#REF!,10,FALSE),0)</f>
        <v>0</v>
      </c>
      <c r="AQ723" s="34">
        <f>IFERROR(VLOOKUP($H723,#REF!,11,FALSE),0)</f>
        <v>0</v>
      </c>
      <c r="AR723" s="42">
        <f>IFERROR(VLOOKUP($H723,#REF!,12,FALSE),0)</f>
        <v>0</v>
      </c>
      <c r="AS723" s="34">
        <f>IFERROR(VLOOKUP($H723,#REF!,13,FALSE),0)</f>
        <v>0</v>
      </c>
      <c r="AT723" s="34">
        <f>IFERROR(VLOOKUP($H723,#REF!,14,FALSE),0)</f>
        <v>0</v>
      </c>
      <c r="AU723" s="42">
        <f>IFERROR(VLOOKUP($H723,#REF!,15,FALSE),0)</f>
        <v>0</v>
      </c>
      <c r="AV723" s="34">
        <f>IFERROR(VLOOKUP($H723,#REF!,15,FALSE),0)</f>
        <v>0</v>
      </c>
      <c r="AW723" s="34">
        <f>IFERROR(VLOOKUP($H723,#REF!,16,FALSE),0)</f>
        <v>0</v>
      </c>
      <c r="AX723" s="42">
        <f>IFERROR(VLOOKUP($H723,#REF!,17,FALSE),0)</f>
        <v>0</v>
      </c>
    </row>
    <row r="724" spans="1:50" x14ac:dyDescent="0.3">
      <c r="A724" s="33" t="str">
        <f t="shared" si="44"/>
        <v>G -9910-9-262</v>
      </c>
      <c r="B724" s="33" t="str">
        <f>+'R&amp;E EXPORT'!B723</f>
        <v>SEW-TO-GEN MECHANICS TOOLS</v>
      </c>
      <c r="C724" t="str">
        <f>IFERROR(VLOOKUP(A724,'MCSJ Export'!A:C,3,FALSE),"")</f>
        <v>Line Item Control</v>
      </c>
      <c r="D724" s="37">
        <f t="shared" ca="1" si="45"/>
        <v>0</v>
      </c>
      <c r="E724" s="37">
        <f t="shared" ca="1" si="46"/>
        <v>0</v>
      </c>
      <c r="F724" s="37">
        <f t="shared" ca="1" si="47"/>
        <v>0</v>
      </c>
      <c r="G724" s="37"/>
      <c r="H724" s="33" t="str">
        <f>+'R&amp;E EXPORT'!A723</f>
        <v>G -9910-9-262</v>
      </c>
      <c r="I724" s="34">
        <f>IFERROR(VLOOKUP($H724,'Gen F Rev'!$A:$M,15,FALSE),0)</f>
        <v>0</v>
      </c>
      <c r="J724" s="34">
        <f>IFERROR(VLOOKUP($H724,'Gen F Rev'!$A:$M,16,FALSE),0)</f>
        <v>0</v>
      </c>
      <c r="K724" s="42">
        <f>IFERROR(VLOOKUP($H724,'Gen F Rev'!$A:$M,17,FALSE),0)</f>
        <v>0</v>
      </c>
      <c r="L724" s="34">
        <f>IFERROR(VLOOKUP($H724,'Gen F Exp'!$A:$E,15,FALSE),0)</f>
        <v>0</v>
      </c>
      <c r="M724" s="34">
        <f>IFERROR(VLOOKUP($H724,'Gen F Exp'!$A:$E,16,FALSE),0)</f>
        <v>0</v>
      </c>
      <c r="N724" s="42">
        <f>IFERROR(VLOOKUP($H724,'Gen F Exp'!$A:$E,17,FALSE),0)</f>
        <v>0</v>
      </c>
      <c r="O724" s="34">
        <f>IFERROR(VLOOKUP($H724,'Water F Rev'!$A:$L,15,FALSE),0)</f>
        <v>0</v>
      </c>
      <c r="P724" s="34">
        <f>IFERROR(VLOOKUP($H724,'Water F Rev'!$A:$L,16,FALSE),0)</f>
        <v>0</v>
      </c>
      <c r="Q724" s="42">
        <f>IFERROR(VLOOKUP($H724,'Water F Rev'!$A:$L,17,FALSE),0)</f>
        <v>0</v>
      </c>
      <c r="R724" s="34">
        <f>IFERROR(VLOOKUP($H724,'Water F Exp'!$A:$K,15,FALSE),0)</f>
        <v>0</v>
      </c>
      <c r="S724" s="34">
        <f>IFERROR(VLOOKUP($H724,'Water F Exp'!$A:$K,16,FALSE),0)</f>
        <v>0</v>
      </c>
      <c r="T724" s="42">
        <f>IFERROR(VLOOKUP($H724,'Water F Exp'!$A:$K,17,FALSE),0)</f>
        <v>0</v>
      </c>
      <c r="U724" s="34">
        <f ca="1">IFERROR(VLOOKUP($H724,'Sewer F Rev'!$A:$E,15,FALSE),0)</f>
        <v>0</v>
      </c>
      <c r="V724" s="34">
        <f ca="1">IFERROR(VLOOKUP($H724,'Sewer F Rev'!$A:$E,16,FALSE),0)</f>
        <v>0</v>
      </c>
      <c r="W724" s="42">
        <f ca="1">IFERROR(VLOOKUP($H724,'Sewer F Rev'!$A:$E,17,FALSE),0)</f>
        <v>0</v>
      </c>
      <c r="X724" s="34">
        <f>IFERROR(VLOOKUP($H724,'Sewer F Exp'!$A:$B,15,FALSE),0)</f>
        <v>0</v>
      </c>
      <c r="Y724" s="34">
        <f>IFERROR(VLOOKUP($H724,'Sewer F Exp'!$A:$B,16,FALSE),0)</f>
        <v>0</v>
      </c>
      <c r="Z724" s="42">
        <f>IFERROR(VLOOKUP($H724,'Sewer F Exp'!$A:$B,17,FALSE),0)</f>
        <v>0</v>
      </c>
      <c r="AA724" s="34">
        <f>IFERROR(VLOOKUP($H724,'Refuse F Rev'!$A:$E,15,FALSE),0)</f>
        <v>0</v>
      </c>
      <c r="AB724" s="34">
        <f>IFERROR(VLOOKUP($H724,'Refuse F Rev'!$A:$E,16,FALSE),0)</f>
        <v>0</v>
      </c>
      <c r="AC724" s="42">
        <f>IFERROR(VLOOKUP($H724,'Refuse F Rev'!$A:$E,17,FALSE),0)</f>
        <v>0</v>
      </c>
      <c r="AD724" s="34">
        <f>IFERROR(VLOOKUP($H724,'Refuse F Exp'!$A:$E,15,FALSE),0)</f>
        <v>0</v>
      </c>
      <c r="AE724" s="34">
        <f>IFERROR(VLOOKUP($H724,'Refuse F Exp'!$A:$E,16,FALSE),0)</f>
        <v>0</v>
      </c>
      <c r="AF724" s="42">
        <f>IFERROR(VLOOKUP($H724,'Refuse F Exp'!$A:$E,17,FALSE),0)</f>
        <v>0</v>
      </c>
      <c r="AG724" s="34">
        <f>IFERROR(VLOOKUP($H724,#REF!,10,FALSE),0)</f>
        <v>0</v>
      </c>
      <c r="AH724" s="34">
        <f>IFERROR(VLOOKUP($H724,#REF!,11,FALSE),0)</f>
        <v>0</v>
      </c>
      <c r="AI724" s="42">
        <f>IFERROR(VLOOKUP($H724,#REF!,12,FALSE),0)</f>
        <v>0</v>
      </c>
      <c r="AJ724" s="34">
        <f>IFERROR(VLOOKUP($H724,#REF!,10,FALSE),0)</f>
        <v>0</v>
      </c>
      <c r="AK724" s="34">
        <f>IFERROR(VLOOKUP($H724,#REF!,11,FALSE),0)</f>
        <v>0</v>
      </c>
      <c r="AL724" s="42">
        <f>IFERROR(VLOOKUP($H724,#REF!,12,FALSE),0)</f>
        <v>0</v>
      </c>
      <c r="AM724" s="34">
        <f>IFERROR(VLOOKUP($H724,#REF!,10,FALSE),0)</f>
        <v>0</v>
      </c>
      <c r="AN724" s="34">
        <f>IFERROR(VLOOKUP($H724,#REF!,11,FALSE),0)</f>
        <v>0</v>
      </c>
      <c r="AO724" s="42">
        <f>IFERROR(VLOOKUP($H724,#REF!,12,FALSE),0)</f>
        <v>0</v>
      </c>
      <c r="AP724" s="34">
        <f>IFERROR(VLOOKUP($H724,#REF!,10,FALSE),0)</f>
        <v>0</v>
      </c>
      <c r="AQ724" s="34">
        <f>IFERROR(VLOOKUP($H724,#REF!,11,FALSE),0)</f>
        <v>0</v>
      </c>
      <c r="AR724" s="42">
        <f>IFERROR(VLOOKUP($H724,#REF!,12,FALSE),0)</f>
        <v>0</v>
      </c>
      <c r="AS724" s="34">
        <f>IFERROR(VLOOKUP($H724,#REF!,13,FALSE),0)</f>
        <v>0</v>
      </c>
      <c r="AT724" s="34">
        <f>IFERROR(VLOOKUP($H724,#REF!,14,FALSE),0)</f>
        <v>0</v>
      </c>
      <c r="AU724" s="42">
        <f>IFERROR(VLOOKUP($H724,#REF!,15,FALSE),0)</f>
        <v>0</v>
      </c>
      <c r="AV724" s="34">
        <f>IFERROR(VLOOKUP($H724,#REF!,15,FALSE),0)</f>
        <v>0</v>
      </c>
      <c r="AW724" s="34">
        <f>IFERROR(VLOOKUP($H724,#REF!,16,FALSE),0)</f>
        <v>0</v>
      </c>
      <c r="AX724" s="42">
        <f>IFERROR(VLOOKUP($H724,#REF!,17,FALSE),0)</f>
        <v>0</v>
      </c>
    </row>
    <row r="725" spans="1:50" x14ac:dyDescent="0.3">
      <c r="A725" s="33" t="str">
        <f t="shared" si="44"/>
        <v>G -9910-9-263</v>
      </c>
      <c r="B725" s="33" t="str">
        <f>+'R&amp;E EXPORT'!B724</f>
        <v>SEW-TO-GEN TRENCH BOX</v>
      </c>
      <c r="C725" t="str">
        <f>IFERROR(VLOOKUP(A725,'MCSJ Export'!A:C,3,FALSE),"")</f>
        <v>Line Item Control</v>
      </c>
      <c r="D725" s="37">
        <f t="shared" ca="1" si="45"/>
        <v>0</v>
      </c>
      <c r="E725" s="37">
        <f t="shared" ca="1" si="46"/>
        <v>0</v>
      </c>
      <c r="F725" s="37">
        <f t="shared" ca="1" si="47"/>
        <v>0</v>
      </c>
      <c r="G725" s="37"/>
      <c r="H725" s="33" t="str">
        <f>+'R&amp;E EXPORT'!A724</f>
        <v>G -9910-9-263</v>
      </c>
      <c r="I725" s="34">
        <f>IFERROR(VLOOKUP($H725,'Gen F Rev'!$A:$M,15,FALSE),0)</f>
        <v>0</v>
      </c>
      <c r="J725" s="34">
        <f>IFERROR(VLOOKUP($H725,'Gen F Rev'!$A:$M,16,FALSE),0)</f>
        <v>0</v>
      </c>
      <c r="K725" s="42">
        <f>IFERROR(VLOOKUP($H725,'Gen F Rev'!$A:$M,17,FALSE),0)</f>
        <v>0</v>
      </c>
      <c r="L725" s="34">
        <f>IFERROR(VLOOKUP($H725,'Gen F Exp'!$A:$E,15,FALSE),0)</f>
        <v>0</v>
      </c>
      <c r="M725" s="34">
        <f>IFERROR(VLOOKUP($H725,'Gen F Exp'!$A:$E,16,FALSE),0)</f>
        <v>0</v>
      </c>
      <c r="N725" s="42">
        <f>IFERROR(VLOOKUP($H725,'Gen F Exp'!$A:$E,17,FALSE),0)</f>
        <v>0</v>
      </c>
      <c r="O725" s="34">
        <f>IFERROR(VLOOKUP($H725,'Water F Rev'!$A:$L,15,FALSE),0)</f>
        <v>0</v>
      </c>
      <c r="P725" s="34">
        <f>IFERROR(VLOOKUP($H725,'Water F Rev'!$A:$L,16,FALSE),0)</f>
        <v>0</v>
      </c>
      <c r="Q725" s="42">
        <f>IFERROR(VLOOKUP($H725,'Water F Rev'!$A:$L,17,FALSE),0)</f>
        <v>0</v>
      </c>
      <c r="R725" s="34">
        <f>IFERROR(VLOOKUP($H725,'Water F Exp'!$A:$K,15,FALSE),0)</f>
        <v>0</v>
      </c>
      <c r="S725" s="34">
        <f>IFERROR(VLOOKUP($H725,'Water F Exp'!$A:$K,16,FALSE),0)</f>
        <v>0</v>
      </c>
      <c r="T725" s="42">
        <f>IFERROR(VLOOKUP($H725,'Water F Exp'!$A:$K,17,FALSE),0)</f>
        <v>0</v>
      </c>
      <c r="U725" s="34">
        <f ca="1">IFERROR(VLOOKUP($H725,'Sewer F Rev'!$A:$E,15,FALSE),0)</f>
        <v>0</v>
      </c>
      <c r="V725" s="34">
        <f ca="1">IFERROR(VLOOKUP($H725,'Sewer F Rev'!$A:$E,16,FALSE),0)</f>
        <v>0</v>
      </c>
      <c r="W725" s="42">
        <f ca="1">IFERROR(VLOOKUP($H725,'Sewer F Rev'!$A:$E,17,FALSE),0)</f>
        <v>0</v>
      </c>
      <c r="X725" s="34">
        <f>IFERROR(VLOOKUP($H725,'Sewer F Exp'!$A:$B,15,FALSE),0)</f>
        <v>0</v>
      </c>
      <c r="Y725" s="34">
        <f>IFERROR(VLOOKUP($H725,'Sewer F Exp'!$A:$B,16,FALSE),0)</f>
        <v>0</v>
      </c>
      <c r="Z725" s="42">
        <f>IFERROR(VLOOKUP($H725,'Sewer F Exp'!$A:$B,17,FALSE),0)</f>
        <v>0</v>
      </c>
      <c r="AA725" s="34">
        <f>IFERROR(VLOOKUP($H725,'Refuse F Rev'!$A:$E,15,FALSE),0)</f>
        <v>0</v>
      </c>
      <c r="AB725" s="34">
        <f>IFERROR(VLOOKUP($H725,'Refuse F Rev'!$A:$E,16,FALSE),0)</f>
        <v>0</v>
      </c>
      <c r="AC725" s="42">
        <f>IFERROR(VLOOKUP($H725,'Refuse F Rev'!$A:$E,17,FALSE),0)</f>
        <v>0</v>
      </c>
      <c r="AD725" s="34">
        <f>IFERROR(VLOOKUP($H725,'Refuse F Exp'!$A:$E,15,FALSE),0)</f>
        <v>0</v>
      </c>
      <c r="AE725" s="34">
        <f>IFERROR(VLOOKUP($H725,'Refuse F Exp'!$A:$E,16,FALSE),0)</f>
        <v>0</v>
      </c>
      <c r="AF725" s="42">
        <f>IFERROR(VLOOKUP($H725,'Refuse F Exp'!$A:$E,17,FALSE),0)</f>
        <v>0</v>
      </c>
      <c r="AG725" s="34">
        <f>IFERROR(VLOOKUP($H725,#REF!,10,FALSE),0)</f>
        <v>0</v>
      </c>
      <c r="AH725" s="34">
        <f>IFERROR(VLOOKUP($H725,#REF!,11,FALSE),0)</f>
        <v>0</v>
      </c>
      <c r="AI725" s="42">
        <f>IFERROR(VLOOKUP($H725,#REF!,12,FALSE),0)</f>
        <v>0</v>
      </c>
      <c r="AJ725" s="34">
        <f>IFERROR(VLOOKUP($H725,#REF!,10,FALSE),0)</f>
        <v>0</v>
      </c>
      <c r="AK725" s="34">
        <f>IFERROR(VLOOKUP($H725,#REF!,11,FALSE),0)</f>
        <v>0</v>
      </c>
      <c r="AL725" s="42">
        <f>IFERROR(VLOOKUP($H725,#REF!,12,FALSE),0)</f>
        <v>0</v>
      </c>
      <c r="AM725" s="34">
        <f>IFERROR(VLOOKUP($H725,#REF!,10,FALSE),0)</f>
        <v>0</v>
      </c>
      <c r="AN725" s="34">
        <f>IFERROR(VLOOKUP($H725,#REF!,11,FALSE),0)</f>
        <v>0</v>
      </c>
      <c r="AO725" s="42">
        <f>IFERROR(VLOOKUP($H725,#REF!,12,FALSE),0)</f>
        <v>0</v>
      </c>
      <c r="AP725" s="34">
        <f>IFERROR(VLOOKUP($H725,#REF!,10,FALSE),0)</f>
        <v>0</v>
      </c>
      <c r="AQ725" s="34">
        <f>IFERROR(VLOOKUP($H725,#REF!,11,FALSE),0)</f>
        <v>0</v>
      </c>
      <c r="AR725" s="42">
        <f>IFERROR(VLOOKUP($H725,#REF!,12,FALSE),0)</f>
        <v>0</v>
      </c>
      <c r="AS725" s="34">
        <f>IFERROR(VLOOKUP($H725,#REF!,13,FALSE),0)</f>
        <v>0</v>
      </c>
      <c r="AT725" s="34">
        <f>IFERROR(VLOOKUP($H725,#REF!,14,FALSE),0)</f>
        <v>0</v>
      </c>
      <c r="AU725" s="42">
        <f>IFERROR(VLOOKUP($H725,#REF!,15,FALSE),0)</f>
        <v>0</v>
      </c>
      <c r="AV725" s="34">
        <f>IFERROR(VLOOKUP($H725,#REF!,15,FALSE),0)</f>
        <v>0</v>
      </c>
      <c r="AW725" s="34">
        <f>IFERROR(VLOOKUP($H725,#REF!,16,FALSE),0)</f>
        <v>0</v>
      </c>
      <c r="AX725" s="42">
        <f>IFERROR(VLOOKUP($H725,#REF!,17,FALSE),0)</f>
        <v>0</v>
      </c>
    </row>
    <row r="726" spans="1:50" x14ac:dyDescent="0.3">
      <c r="A726" s="33" t="str">
        <f t="shared" si="44"/>
        <v>G -9950-9-001</v>
      </c>
      <c r="B726" s="33" t="str">
        <f>+'R&amp;E EXPORT'!B725</f>
        <v>SEW-TO-CAP INTERFUND</v>
      </c>
      <c r="C726" t="str">
        <f>IFERROR(VLOOKUP(A726,'MCSJ Export'!A:C,3,FALSE),"")</f>
        <v>Line Item Control</v>
      </c>
      <c r="D726" s="37">
        <f t="shared" ca="1" si="45"/>
        <v>0</v>
      </c>
      <c r="E726" s="37">
        <f t="shared" ca="1" si="46"/>
        <v>0</v>
      </c>
      <c r="F726" s="37">
        <f t="shared" ca="1" si="47"/>
        <v>0</v>
      </c>
      <c r="G726" s="37"/>
      <c r="H726" s="33" t="str">
        <f>+'R&amp;E EXPORT'!A725</f>
        <v>G -9950-9-001</v>
      </c>
      <c r="I726" s="34">
        <f>IFERROR(VLOOKUP($H726,'Gen F Rev'!$A:$M,15,FALSE),0)</f>
        <v>0</v>
      </c>
      <c r="J726" s="34">
        <f>IFERROR(VLOOKUP($H726,'Gen F Rev'!$A:$M,16,FALSE),0)</f>
        <v>0</v>
      </c>
      <c r="K726" s="42">
        <f>IFERROR(VLOOKUP($H726,'Gen F Rev'!$A:$M,17,FALSE),0)</f>
        <v>0</v>
      </c>
      <c r="L726" s="34">
        <f>IFERROR(VLOOKUP($H726,'Gen F Exp'!$A:$E,15,FALSE),0)</f>
        <v>0</v>
      </c>
      <c r="M726" s="34">
        <f>IFERROR(VLOOKUP($H726,'Gen F Exp'!$A:$E,16,FALSE),0)</f>
        <v>0</v>
      </c>
      <c r="N726" s="42">
        <f>IFERROR(VLOOKUP($H726,'Gen F Exp'!$A:$E,17,FALSE),0)</f>
        <v>0</v>
      </c>
      <c r="O726" s="34">
        <f>IFERROR(VLOOKUP($H726,'Water F Rev'!$A:$L,15,FALSE),0)</f>
        <v>0</v>
      </c>
      <c r="P726" s="34">
        <f>IFERROR(VLOOKUP($H726,'Water F Rev'!$A:$L,16,FALSE),0)</f>
        <v>0</v>
      </c>
      <c r="Q726" s="42">
        <f>IFERROR(VLOOKUP($H726,'Water F Rev'!$A:$L,17,FALSE),0)</f>
        <v>0</v>
      </c>
      <c r="R726" s="34">
        <f>IFERROR(VLOOKUP($H726,'Water F Exp'!$A:$K,15,FALSE),0)</f>
        <v>0</v>
      </c>
      <c r="S726" s="34">
        <f>IFERROR(VLOOKUP($H726,'Water F Exp'!$A:$K,16,FALSE),0)</f>
        <v>0</v>
      </c>
      <c r="T726" s="42">
        <f>IFERROR(VLOOKUP($H726,'Water F Exp'!$A:$K,17,FALSE),0)</f>
        <v>0</v>
      </c>
      <c r="U726" s="34">
        <f ca="1">IFERROR(VLOOKUP($H726,'Sewer F Rev'!$A:$E,15,FALSE),0)</f>
        <v>0</v>
      </c>
      <c r="V726" s="34">
        <f ca="1">IFERROR(VLOOKUP($H726,'Sewer F Rev'!$A:$E,16,FALSE),0)</f>
        <v>0</v>
      </c>
      <c r="W726" s="42">
        <f ca="1">IFERROR(VLOOKUP($H726,'Sewer F Rev'!$A:$E,17,FALSE),0)</f>
        <v>0</v>
      </c>
      <c r="X726" s="34">
        <f>IFERROR(VLOOKUP($H726,'Sewer F Exp'!$A:$B,15,FALSE),0)</f>
        <v>0</v>
      </c>
      <c r="Y726" s="34">
        <f>IFERROR(VLOOKUP($H726,'Sewer F Exp'!$A:$B,16,FALSE),0)</f>
        <v>0</v>
      </c>
      <c r="Z726" s="42">
        <f>IFERROR(VLOOKUP($H726,'Sewer F Exp'!$A:$B,17,FALSE),0)</f>
        <v>0</v>
      </c>
      <c r="AA726" s="34">
        <f>IFERROR(VLOOKUP($H726,'Refuse F Rev'!$A:$E,15,FALSE),0)</f>
        <v>0</v>
      </c>
      <c r="AB726" s="34">
        <f>IFERROR(VLOOKUP($H726,'Refuse F Rev'!$A:$E,16,FALSE),0)</f>
        <v>0</v>
      </c>
      <c r="AC726" s="42">
        <f>IFERROR(VLOOKUP($H726,'Refuse F Rev'!$A:$E,17,FALSE),0)</f>
        <v>0</v>
      </c>
      <c r="AD726" s="34">
        <f>IFERROR(VLOOKUP($H726,'Refuse F Exp'!$A:$E,15,FALSE),0)</f>
        <v>0</v>
      </c>
      <c r="AE726" s="34">
        <f>IFERROR(VLOOKUP($H726,'Refuse F Exp'!$A:$E,16,FALSE),0)</f>
        <v>0</v>
      </c>
      <c r="AF726" s="42">
        <f>IFERROR(VLOOKUP($H726,'Refuse F Exp'!$A:$E,17,FALSE),0)</f>
        <v>0</v>
      </c>
      <c r="AG726" s="34">
        <f>IFERROR(VLOOKUP($H726,#REF!,10,FALSE),0)</f>
        <v>0</v>
      </c>
      <c r="AH726" s="34">
        <f>IFERROR(VLOOKUP($H726,#REF!,11,FALSE),0)</f>
        <v>0</v>
      </c>
      <c r="AI726" s="42">
        <f>IFERROR(VLOOKUP($H726,#REF!,12,FALSE),0)</f>
        <v>0</v>
      </c>
      <c r="AJ726" s="34">
        <f>IFERROR(VLOOKUP($H726,#REF!,10,FALSE),0)</f>
        <v>0</v>
      </c>
      <c r="AK726" s="34">
        <f>IFERROR(VLOOKUP($H726,#REF!,11,FALSE),0)</f>
        <v>0</v>
      </c>
      <c r="AL726" s="42">
        <f>IFERROR(VLOOKUP($H726,#REF!,12,FALSE),0)</f>
        <v>0</v>
      </c>
      <c r="AM726" s="34">
        <f>IFERROR(VLOOKUP($H726,#REF!,10,FALSE),0)</f>
        <v>0</v>
      </c>
      <c r="AN726" s="34">
        <f>IFERROR(VLOOKUP($H726,#REF!,11,FALSE),0)</f>
        <v>0</v>
      </c>
      <c r="AO726" s="42">
        <f>IFERROR(VLOOKUP($H726,#REF!,12,FALSE),0)</f>
        <v>0</v>
      </c>
      <c r="AP726" s="34">
        <f>IFERROR(VLOOKUP($H726,#REF!,10,FALSE),0)</f>
        <v>0</v>
      </c>
      <c r="AQ726" s="34">
        <f>IFERROR(VLOOKUP($H726,#REF!,11,FALSE),0)</f>
        <v>0</v>
      </c>
      <c r="AR726" s="42">
        <f>IFERROR(VLOOKUP($H726,#REF!,12,FALSE),0)</f>
        <v>0</v>
      </c>
      <c r="AS726" s="34">
        <f>IFERROR(VLOOKUP($H726,#REF!,13,FALSE),0)</f>
        <v>0</v>
      </c>
      <c r="AT726" s="34">
        <f>IFERROR(VLOOKUP($H726,#REF!,14,FALSE),0)</f>
        <v>0</v>
      </c>
      <c r="AU726" s="42">
        <f>IFERROR(VLOOKUP($H726,#REF!,15,FALSE),0)</f>
        <v>0</v>
      </c>
      <c r="AV726" s="34">
        <f>IFERROR(VLOOKUP($H726,#REF!,15,FALSE),0)</f>
        <v>0</v>
      </c>
      <c r="AW726" s="34">
        <f>IFERROR(VLOOKUP($H726,#REF!,16,FALSE),0)</f>
        <v>0</v>
      </c>
      <c r="AX726" s="42">
        <f>IFERROR(VLOOKUP($H726,#REF!,17,FALSE),0)</f>
        <v>0</v>
      </c>
    </row>
    <row r="727" spans="1:50" x14ac:dyDescent="0.3">
      <c r="A727" s="33" t="str">
        <f t="shared" si="44"/>
        <v/>
      </c>
      <c r="B727" s="33" t="str">
        <f>+'R&amp;E EXPORT'!B726</f>
        <v>Sewer Expenditure Totals</v>
      </c>
      <c r="C727" t="str">
        <f>IFERROR(VLOOKUP(A727,'MCSJ Export'!A:C,3,FALSE),"")</f>
        <v/>
      </c>
      <c r="D727" s="37">
        <f t="shared" ca="1" si="45"/>
        <v>0</v>
      </c>
      <c r="E727" s="37">
        <f t="shared" ca="1" si="46"/>
        <v>0</v>
      </c>
      <c r="F727" s="37">
        <f t="shared" ca="1" si="47"/>
        <v>0</v>
      </c>
      <c r="G727" s="37"/>
      <c r="H727" s="33" t="str">
        <f>+'R&amp;E EXPORT'!A726</f>
        <v/>
      </c>
      <c r="I727" s="34">
        <f>IFERROR(VLOOKUP($H727,'Gen F Rev'!$A:$M,15,FALSE),0)</f>
        <v>0</v>
      </c>
      <c r="J727" s="34">
        <f>IFERROR(VLOOKUP($H727,'Gen F Rev'!$A:$M,16,FALSE),0)</f>
        <v>0</v>
      </c>
      <c r="K727" s="42">
        <f>IFERROR(VLOOKUP($H727,'Gen F Rev'!$A:$M,17,FALSE),0)</f>
        <v>0</v>
      </c>
      <c r="L727" s="34">
        <f>IFERROR(VLOOKUP($H727,'Gen F Exp'!$A:$E,15,FALSE),0)</f>
        <v>0</v>
      </c>
      <c r="M727" s="34">
        <f>IFERROR(VLOOKUP($H727,'Gen F Exp'!$A:$E,16,FALSE),0)</f>
        <v>0</v>
      </c>
      <c r="N727" s="42">
        <f>IFERROR(VLOOKUP($H727,'Gen F Exp'!$A:$E,17,FALSE),0)</f>
        <v>0</v>
      </c>
      <c r="O727" s="34">
        <f>IFERROR(VLOOKUP($H727,'Water F Rev'!$A:$L,15,FALSE),0)</f>
        <v>0</v>
      </c>
      <c r="P727" s="34">
        <f>IFERROR(VLOOKUP($H727,'Water F Rev'!$A:$L,16,FALSE),0)</f>
        <v>0</v>
      </c>
      <c r="Q727" s="42">
        <f>IFERROR(VLOOKUP($H727,'Water F Rev'!$A:$L,17,FALSE),0)</f>
        <v>0</v>
      </c>
      <c r="R727" s="34">
        <f>IFERROR(VLOOKUP($H727,'Water F Exp'!$A:$K,15,FALSE),0)</f>
        <v>0</v>
      </c>
      <c r="S727" s="34">
        <f>IFERROR(VLOOKUP($H727,'Water F Exp'!$A:$K,16,FALSE),0)</f>
        <v>0</v>
      </c>
      <c r="T727" s="42">
        <f>IFERROR(VLOOKUP($H727,'Water F Exp'!$A:$K,17,FALSE),0)</f>
        <v>0</v>
      </c>
      <c r="U727" s="34">
        <f ca="1">IFERROR(VLOOKUP($H727,'Sewer F Rev'!$A:$E,15,FALSE),0)</f>
        <v>0</v>
      </c>
      <c r="V727" s="34">
        <f ca="1">IFERROR(VLOOKUP($H727,'Sewer F Rev'!$A:$E,16,FALSE),0)</f>
        <v>0</v>
      </c>
      <c r="W727" s="42">
        <f ca="1">IFERROR(VLOOKUP($H727,'Sewer F Rev'!$A:$E,17,FALSE),0)</f>
        <v>0</v>
      </c>
      <c r="X727" s="34">
        <f>IFERROR(VLOOKUP($H727,'Sewer F Exp'!$A:$B,15,FALSE),0)</f>
        <v>0</v>
      </c>
      <c r="Y727" s="34">
        <f>IFERROR(VLOOKUP($H727,'Sewer F Exp'!$A:$B,16,FALSE),0)</f>
        <v>0</v>
      </c>
      <c r="Z727" s="42">
        <f>IFERROR(VLOOKUP($H727,'Sewer F Exp'!$A:$B,17,FALSE),0)</f>
        <v>0</v>
      </c>
      <c r="AA727" s="34">
        <f>IFERROR(VLOOKUP($H727,'Refuse F Rev'!$A:$E,15,FALSE),0)</f>
        <v>0</v>
      </c>
      <c r="AB727" s="34">
        <f>IFERROR(VLOOKUP($H727,'Refuse F Rev'!$A:$E,16,FALSE),0)</f>
        <v>0</v>
      </c>
      <c r="AC727" s="42">
        <f>IFERROR(VLOOKUP($H727,'Refuse F Rev'!$A:$E,17,FALSE),0)</f>
        <v>0</v>
      </c>
      <c r="AD727" s="34">
        <f>IFERROR(VLOOKUP($H727,'Refuse F Exp'!$A:$E,15,FALSE),0)</f>
        <v>0</v>
      </c>
      <c r="AE727" s="34">
        <f>IFERROR(VLOOKUP($H727,'Refuse F Exp'!$A:$E,16,FALSE),0)</f>
        <v>0</v>
      </c>
      <c r="AF727" s="42">
        <f>IFERROR(VLOOKUP($H727,'Refuse F Exp'!$A:$E,17,FALSE),0)</f>
        <v>0</v>
      </c>
      <c r="AG727" s="34">
        <f>IFERROR(VLOOKUP($H727,#REF!,10,FALSE),0)</f>
        <v>0</v>
      </c>
      <c r="AH727" s="34">
        <f>IFERROR(VLOOKUP($H727,#REF!,11,FALSE),0)</f>
        <v>0</v>
      </c>
      <c r="AI727" s="42">
        <f>IFERROR(VLOOKUP($H727,#REF!,12,FALSE),0)</f>
        <v>0</v>
      </c>
      <c r="AJ727" s="34">
        <f>IFERROR(VLOOKUP($H727,#REF!,10,FALSE),0)</f>
        <v>0</v>
      </c>
      <c r="AK727" s="34">
        <f>IFERROR(VLOOKUP($H727,#REF!,11,FALSE),0)</f>
        <v>0</v>
      </c>
      <c r="AL727" s="42">
        <f>IFERROR(VLOOKUP($H727,#REF!,12,FALSE),0)</f>
        <v>0</v>
      </c>
      <c r="AM727" s="34">
        <f>IFERROR(VLOOKUP($H727,#REF!,10,FALSE),0)</f>
        <v>0</v>
      </c>
      <c r="AN727" s="34">
        <f>IFERROR(VLOOKUP($H727,#REF!,11,FALSE),0)</f>
        <v>0</v>
      </c>
      <c r="AO727" s="42">
        <f>IFERROR(VLOOKUP($H727,#REF!,12,FALSE),0)</f>
        <v>0</v>
      </c>
      <c r="AP727" s="34">
        <f>IFERROR(VLOOKUP($H727,#REF!,10,FALSE),0)</f>
        <v>0</v>
      </c>
      <c r="AQ727" s="34">
        <f>IFERROR(VLOOKUP($H727,#REF!,11,FALSE),0)</f>
        <v>0</v>
      </c>
      <c r="AR727" s="42">
        <f>IFERROR(VLOOKUP($H727,#REF!,12,FALSE),0)</f>
        <v>0</v>
      </c>
      <c r="AS727" s="34">
        <f>IFERROR(VLOOKUP($H727,#REF!,13,FALSE),0)</f>
        <v>0</v>
      </c>
      <c r="AT727" s="34">
        <f>IFERROR(VLOOKUP($H727,#REF!,14,FALSE),0)</f>
        <v>0</v>
      </c>
      <c r="AU727" s="42">
        <f>IFERROR(VLOOKUP($H727,#REF!,15,FALSE),0)</f>
        <v>0</v>
      </c>
      <c r="AV727" s="34">
        <f>IFERROR(VLOOKUP($H727,#REF!,15,FALSE),0)</f>
        <v>0</v>
      </c>
      <c r="AW727" s="34">
        <f>IFERROR(VLOOKUP($H727,#REF!,16,FALSE),0)</f>
        <v>0</v>
      </c>
      <c r="AX727" s="42">
        <f>IFERROR(VLOOKUP($H727,#REF!,17,FALSE),0)</f>
        <v>0</v>
      </c>
    </row>
    <row r="728" spans="1:50" x14ac:dyDescent="0.3">
      <c r="A728" s="33" t="str">
        <f t="shared" si="44"/>
        <v/>
      </c>
      <c r="B728" s="33">
        <f>+'R&amp;E EXPORT'!B727</f>
        <v>0</v>
      </c>
      <c r="C728" t="str">
        <f>IFERROR(VLOOKUP(A728,'MCSJ Export'!A:C,3,FALSE),"")</f>
        <v/>
      </c>
      <c r="D728" s="37">
        <f t="shared" ca="1" si="45"/>
        <v>0</v>
      </c>
      <c r="E728" s="37">
        <f t="shared" ca="1" si="46"/>
        <v>0</v>
      </c>
      <c r="F728" s="37">
        <f t="shared" ca="1" si="47"/>
        <v>0</v>
      </c>
      <c r="G728" s="37"/>
      <c r="H728" s="33" t="str">
        <f>+'R&amp;E EXPORT'!A727</f>
        <v xml:space="preserve"> </v>
      </c>
      <c r="I728" s="34">
        <f>IFERROR(VLOOKUP($H728,'Gen F Rev'!$A:$M,15,FALSE),0)</f>
        <v>0</v>
      </c>
      <c r="J728" s="34">
        <f>IFERROR(VLOOKUP($H728,'Gen F Rev'!$A:$M,16,FALSE),0)</f>
        <v>0</v>
      </c>
      <c r="K728" s="42">
        <f>IFERROR(VLOOKUP($H728,'Gen F Rev'!$A:$M,17,FALSE),0)</f>
        <v>0</v>
      </c>
      <c r="L728" s="34">
        <f>IFERROR(VLOOKUP($H728,'Gen F Exp'!$A:$E,15,FALSE),0)</f>
        <v>0</v>
      </c>
      <c r="M728" s="34">
        <f>IFERROR(VLOOKUP($H728,'Gen F Exp'!$A:$E,16,FALSE),0)</f>
        <v>0</v>
      </c>
      <c r="N728" s="42">
        <f>IFERROR(VLOOKUP($H728,'Gen F Exp'!$A:$E,17,FALSE),0)</f>
        <v>0</v>
      </c>
      <c r="O728" s="34">
        <f>IFERROR(VLOOKUP($H728,'Water F Rev'!$A:$L,15,FALSE),0)</f>
        <v>0</v>
      </c>
      <c r="P728" s="34">
        <f>IFERROR(VLOOKUP($H728,'Water F Rev'!$A:$L,16,FALSE),0)</f>
        <v>0</v>
      </c>
      <c r="Q728" s="42">
        <f>IFERROR(VLOOKUP($H728,'Water F Rev'!$A:$L,17,FALSE),0)</f>
        <v>0</v>
      </c>
      <c r="R728" s="34">
        <f>IFERROR(VLOOKUP($H728,'Water F Exp'!$A:$K,15,FALSE),0)</f>
        <v>0</v>
      </c>
      <c r="S728" s="34">
        <f>IFERROR(VLOOKUP($H728,'Water F Exp'!$A:$K,16,FALSE),0)</f>
        <v>0</v>
      </c>
      <c r="T728" s="42">
        <f>IFERROR(VLOOKUP($H728,'Water F Exp'!$A:$K,17,FALSE),0)</f>
        <v>0</v>
      </c>
      <c r="U728" s="34">
        <f ca="1">IFERROR(VLOOKUP($H728,'Sewer F Rev'!$A:$E,15,FALSE),0)</f>
        <v>0</v>
      </c>
      <c r="V728" s="34">
        <f ca="1">IFERROR(VLOOKUP($H728,'Sewer F Rev'!$A:$E,16,FALSE),0)</f>
        <v>0</v>
      </c>
      <c r="W728" s="42">
        <f ca="1">IFERROR(VLOOKUP($H728,'Sewer F Rev'!$A:$E,17,FALSE),0)</f>
        <v>0</v>
      </c>
      <c r="X728" s="34">
        <f>IFERROR(VLOOKUP($H728,'Sewer F Exp'!$A:$B,15,FALSE),0)</f>
        <v>0</v>
      </c>
      <c r="Y728" s="34">
        <f>IFERROR(VLOOKUP($H728,'Sewer F Exp'!$A:$B,16,FALSE),0)</f>
        <v>0</v>
      </c>
      <c r="Z728" s="42">
        <f>IFERROR(VLOOKUP($H728,'Sewer F Exp'!$A:$B,17,FALSE),0)</f>
        <v>0</v>
      </c>
      <c r="AA728" s="34">
        <f>IFERROR(VLOOKUP($H728,'Refuse F Rev'!$A:$E,15,FALSE),0)</f>
        <v>0</v>
      </c>
      <c r="AB728" s="34">
        <f>IFERROR(VLOOKUP($H728,'Refuse F Rev'!$A:$E,16,FALSE),0)</f>
        <v>0</v>
      </c>
      <c r="AC728" s="42">
        <f>IFERROR(VLOOKUP($H728,'Refuse F Rev'!$A:$E,17,FALSE),0)</f>
        <v>0</v>
      </c>
      <c r="AD728" s="34">
        <f>IFERROR(VLOOKUP($H728,'Refuse F Exp'!$A:$E,15,FALSE),0)</f>
        <v>0</v>
      </c>
      <c r="AE728" s="34">
        <f>IFERROR(VLOOKUP($H728,'Refuse F Exp'!$A:$E,16,FALSE),0)</f>
        <v>0</v>
      </c>
      <c r="AF728" s="42">
        <f>IFERROR(VLOOKUP($H728,'Refuse F Exp'!$A:$E,17,FALSE),0)</f>
        <v>0</v>
      </c>
      <c r="AG728" s="34">
        <f>IFERROR(VLOOKUP($H728,#REF!,10,FALSE),0)</f>
        <v>0</v>
      </c>
      <c r="AH728" s="34">
        <f>IFERROR(VLOOKUP($H728,#REF!,11,FALSE),0)</f>
        <v>0</v>
      </c>
      <c r="AI728" s="42">
        <f>IFERROR(VLOOKUP($H728,#REF!,12,FALSE),0)</f>
        <v>0</v>
      </c>
      <c r="AJ728" s="34">
        <f>IFERROR(VLOOKUP($H728,#REF!,10,FALSE),0)</f>
        <v>0</v>
      </c>
      <c r="AK728" s="34">
        <f>IFERROR(VLOOKUP($H728,#REF!,11,FALSE),0)</f>
        <v>0</v>
      </c>
      <c r="AL728" s="42">
        <f>IFERROR(VLOOKUP($H728,#REF!,12,FALSE),0)</f>
        <v>0</v>
      </c>
      <c r="AM728" s="34">
        <f>IFERROR(VLOOKUP($H728,#REF!,10,FALSE),0)</f>
        <v>0</v>
      </c>
      <c r="AN728" s="34">
        <f>IFERROR(VLOOKUP($H728,#REF!,11,FALSE),0)</f>
        <v>0</v>
      </c>
      <c r="AO728" s="42">
        <f>IFERROR(VLOOKUP($H728,#REF!,12,FALSE),0)</f>
        <v>0</v>
      </c>
      <c r="AP728" s="34">
        <f>IFERROR(VLOOKUP($H728,#REF!,10,FALSE),0)</f>
        <v>0</v>
      </c>
      <c r="AQ728" s="34">
        <f>IFERROR(VLOOKUP($H728,#REF!,11,FALSE),0)</f>
        <v>0</v>
      </c>
      <c r="AR728" s="42">
        <f>IFERROR(VLOOKUP($H728,#REF!,12,FALSE),0)</f>
        <v>0</v>
      </c>
      <c r="AS728" s="34">
        <f>IFERROR(VLOOKUP($H728,#REF!,13,FALSE),0)</f>
        <v>0</v>
      </c>
      <c r="AT728" s="34">
        <f>IFERROR(VLOOKUP($H728,#REF!,14,FALSE),0)</f>
        <v>0</v>
      </c>
      <c r="AU728" s="42">
        <f>IFERROR(VLOOKUP($H728,#REF!,15,FALSE),0)</f>
        <v>0</v>
      </c>
      <c r="AV728" s="34">
        <f>IFERROR(VLOOKUP($H728,#REF!,15,FALSE),0)</f>
        <v>0</v>
      </c>
      <c r="AW728" s="34">
        <f>IFERROR(VLOOKUP($H728,#REF!,16,FALSE),0)</f>
        <v>0</v>
      </c>
      <c r="AX728" s="42">
        <f>IFERROR(VLOOKUP($H728,#REF!,17,FALSE),0)</f>
        <v>0</v>
      </c>
    </row>
    <row r="729" spans="1:50" x14ac:dyDescent="0.3">
      <c r="A729" s="33" t="str">
        <f t="shared" si="44"/>
        <v>H1-2401-JSP</v>
      </c>
      <c r="B729" s="33" t="str">
        <f>+'R&amp;E EXPORT'!B728</f>
        <v>INTEREST EARNINGS - JSTP-PHASE III</v>
      </c>
      <c r="C729" t="str">
        <f>IFERROR(VLOOKUP(A729,'MCSJ Export'!A:C,3,FALSE),"")</f>
        <v/>
      </c>
      <c r="D729" s="37">
        <f t="shared" ca="1" si="45"/>
        <v>0</v>
      </c>
      <c r="E729" s="37">
        <f t="shared" ca="1" si="46"/>
        <v>0</v>
      </c>
      <c r="F729" s="37">
        <f t="shared" ca="1" si="47"/>
        <v>0</v>
      </c>
      <c r="G729" s="37"/>
      <c r="H729" s="33" t="str">
        <f>+'R&amp;E EXPORT'!A728</f>
        <v>H1-2401-JSP</v>
      </c>
      <c r="I729" s="34">
        <f>IFERROR(VLOOKUP($H729,'Gen F Rev'!$A:$M,15,FALSE),0)</f>
        <v>0</v>
      </c>
      <c r="J729" s="34">
        <f>IFERROR(VLOOKUP($H729,'Gen F Rev'!$A:$M,16,FALSE),0)</f>
        <v>0</v>
      </c>
      <c r="K729" s="42">
        <f>IFERROR(VLOOKUP($H729,'Gen F Rev'!$A:$M,17,FALSE),0)</f>
        <v>0</v>
      </c>
      <c r="L729" s="34">
        <f>IFERROR(VLOOKUP($H729,'Gen F Exp'!$A:$E,15,FALSE),0)</f>
        <v>0</v>
      </c>
      <c r="M729" s="34">
        <f>IFERROR(VLOOKUP($H729,'Gen F Exp'!$A:$E,16,FALSE),0)</f>
        <v>0</v>
      </c>
      <c r="N729" s="42">
        <f>IFERROR(VLOOKUP($H729,'Gen F Exp'!$A:$E,17,FALSE),0)</f>
        <v>0</v>
      </c>
      <c r="O729" s="34">
        <f>IFERROR(VLOOKUP($H729,'Water F Rev'!$A:$L,15,FALSE),0)</f>
        <v>0</v>
      </c>
      <c r="P729" s="34">
        <f>IFERROR(VLOOKUP($H729,'Water F Rev'!$A:$L,16,FALSE),0)</f>
        <v>0</v>
      </c>
      <c r="Q729" s="42">
        <f>IFERROR(VLOOKUP($H729,'Water F Rev'!$A:$L,17,FALSE),0)</f>
        <v>0</v>
      </c>
      <c r="R729" s="34">
        <f>IFERROR(VLOOKUP($H729,'Water F Exp'!$A:$K,15,FALSE),0)</f>
        <v>0</v>
      </c>
      <c r="S729" s="34">
        <f>IFERROR(VLOOKUP($H729,'Water F Exp'!$A:$K,16,FALSE),0)</f>
        <v>0</v>
      </c>
      <c r="T729" s="42">
        <f>IFERROR(VLOOKUP($H729,'Water F Exp'!$A:$K,17,FALSE),0)</f>
        <v>0</v>
      </c>
      <c r="U729" s="34">
        <f ca="1">IFERROR(VLOOKUP($H729,'Sewer F Rev'!$A:$E,15,FALSE),0)</f>
        <v>0</v>
      </c>
      <c r="V729" s="34">
        <f ca="1">IFERROR(VLOOKUP($H729,'Sewer F Rev'!$A:$E,16,FALSE),0)</f>
        <v>0</v>
      </c>
      <c r="W729" s="42">
        <f ca="1">IFERROR(VLOOKUP($H729,'Sewer F Rev'!$A:$E,17,FALSE),0)</f>
        <v>0</v>
      </c>
      <c r="X729" s="34">
        <f>IFERROR(VLOOKUP($H729,'Sewer F Exp'!$A:$B,15,FALSE),0)</f>
        <v>0</v>
      </c>
      <c r="Y729" s="34">
        <f>IFERROR(VLOOKUP($H729,'Sewer F Exp'!$A:$B,16,FALSE),0)</f>
        <v>0</v>
      </c>
      <c r="Z729" s="42">
        <f>IFERROR(VLOOKUP($H729,'Sewer F Exp'!$A:$B,17,FALSE),0)</f>
        <v>0</v>
      </c>
      <c r="AA729" s="34">
        <f>IFERROR(VLOOKUP($H729,'Refuse F Rev'!$A:$E,15,FALSE),0)</f>
        <v>0</v>
      </c>
      <c r="AB729" s="34">
        <f>IFERROR(VLOOKUP($H729,'Refuse F Rev'!$A:$E,16,FALSE),0)</f>
        <v>0</v>
      </c>
      <c r="AC729" s="42">
        <f>IFERROR(VLOOKUP($H729,'Refuse F Rev'!$A:$E,17,FALSE),0)</f>
        <v>0</v>
      </c>
      <c r="AD729" s="34">
        <f>IFERROR(VLOOKUP($H729,'Refuse F Exp'!$A:$E,15,FALSE),0)</f>
        <v>0</v>
      </c>
      <c r="AE729" s="34">
        <f>IFERROR(VLOOKUP($H729,'Refuse F Exp'!$A:$E,16,FALSE),0)</f>
        <v>0</v>
      </c>
      <c r="AF729" s="42">
        <f>IFERROR(VLOOKUP($H729,'Refuse F Exp'!$A:$E,17,FALSE),0)</f>
        <v>0</v>
      </c>
      <c r="AG729" s="34">
        <f>IFERROR(VLOOKUP($H729,#REF!,10,FALSE),0)</f>
        <v>0</v>
      </c>
      <c r="AH729" s="34">
        <f>IFERROR(VLOOKUP($H729,#REF!,11,FALSE),0)</f>
        <v>0</v>
      </c>
      <c r="AI729" s="42">
        <f>IFERROR(VLOOKUP($H729,#REF!,12,FALSE),0)</f>
        <v>0</v>
      </c>
      <c r="AJ729" s="34">
        <f>IFERROR(VLOOKUP($H729,#REF!,10,FALSE),0)</f>
        <v>0</v>
      </c>
      <c r="AK729" s="34">
        <f>IFERROR(VLOOKUP($H729,#REF!,11,FALSE),0)</f>
        <v>0</v>
      </c>
      <c r="AL729" s="42">
        <f>IFERROR(VLOOKUP($H729,#REF!,12,FALSE),0)</f>
        <v>0</v>
      </c>
      <c r="AM729" s="34">
        <f>IFERROR(VLOOKUP($H729,#REF!,10,FALSE),0)</f>
        <v>0</v>
      </c>
      <c r="AN729" s="34">
        <f>IFERROR(VLOOKUP($H729,#REF!,11,FALSE),0)</f>
        <v>0</v>
      </c>
      <c r="AO729" s="42">
        <f>IFERROR(VLOOKUP($H729,#REF!,12,FALSE),0)</f>
        <v>0</v>
      </c>
      <c r="AP729" s="34">
        <f>IFERROR(VLOOKUP($H729,#REF!,10,FALSE),0)</f>
        <v>0</v>
      </c>
      <c r="AQ729" s="34">
        <f>IFERROR(VLOOKUP($H729,#REF!,11,FALSE),0)</f>
        <v>0</v>
      </c>
      <c r="AR729" s="42">
        <f>IFERROR(VLOOKUP($H729,#REF!,12,FALSE),0)</f>
        <v>0</v>
      </c>
      <c r="AS729" s="34">
        <f>IFERROR(VLOOKUP($H729,#REF!,13,FALSE),0)</f>
        <v>0</v>
      </c>
      <c r="AT729" s="34">
        <f>IFERROR(VLOOKUP($H729,#REF!,14,FALSE),0)</f>
        <v>0</v>
      </c>
      <c r="AU729" s="42">
        <f>IFERROR(VLOOKUP($H729,#REF!,15,FALSE),0)</f>
        <v>0</v>
      </c>
      <c r="AV729" s="34">
        <f>IFERROR(VLOOKUP($H729,#REF!,15,FALSE),0)</f>
        <v>0</v>
      </c>
      <c r="AW729" s="34">
        <f>IFERROR(VLOOKUP($H729,#REF!,16,FALSE),0)</f>
        <v>0</v>
      </c>
      <c r="AX729" s="42">
        <f>IFERROR(VLOOKUP($H729,#REF!,17,FALSE),0)</f>
        <v>0</v>
      </c>
    </row>
    <row r="730" spans="1:50" x14ac:dyDescent="0.3">
      <c r="A730" s="33" t="str">
        <f t="shared" si="44"/>
        <v>H1-3065-JSP</v>
      </c>
      <c r="B730" s="33" t="str">
        <f>+'R&amp;E EXPORT'!B729</f>
        <v>FEMA RECOVERY MONEY - JSTP-PHASE III</v>
      </c>
      <c r="C730" t="str">
        <f>IFERROR(VLOOKUP(A730,'MCSJ Export'!A:C,3,FALSE),"")</f>
        <v/>
      </c>
      <c r="D730" s="37">
        <f t="shared" ca="1" si="45"/>
        <v>0</v>
      </c>
      <c r="E730" s="37">
        <f t="shared" ca="1" si="46"/>
        <v>0</v>
      </c>
      <c r="F730" s="37">
        <f t="shared" ca="1" si="47"/>
        <v>0</v>
      </c>
      <c r="G730" s="37"/>
      <c r="H730" s="33" t="str">
        <f>+'R&amp;E EXPORT'!A729</f>
        <v>H1-3065-JSP</v>
      </c>
      <c r="I730" s="34">
        <f>IFERROR(VLOOKUP($H730,'Gen F Rev'!$A:$M,15,FALSE),0)</f>
        <v>0</v>
      </c>
      <c r="J730" s="34">
        <f>IFERROR(VLOOKUP($H730,'Gen F Rev'!$A:$M,16,FALSE),0)</f>
        <v>0</v>
      </c>
      <c r="K730" s="42">
        <f>IFERROR(VLOOKUP($H730,'Gen F Rev'!$A:$M,17,FALSE),0)</f>
        <v>0</v>
      </c>
      <c r="L730" s="34">
        <f>IFERROR(VLOOKUP($H730,'Gen F Exp'!$A:$E,15,FALSE),0)</f>
        <v>0</v>
      </c>
      <c r="M730" s="34">
        <f>IFERROR(VLOOKUP($H730,'Gen F Exp'!$A:$E,16,FALSE),0)</f>
        <v>0</v>
      </c>
      <c r="N730" s="42">
        <f>IFERROR(VLOOKUP($H730,'Gen F Exp'!$A:$E,17,FALSE),0)</f>
        <v>0</v>
      </c>
      <c r="O730" s="34">
        <f>IFERROR(VLOOKUP($H730,'Water F Rev'!$A:$L,15,FALSE),0)</f>
        <v>0</v>
      </c>
      <c r="P730" s="34">
        <f>IFERROR(VLOOKUP($H730,'Water F Rev'!$A:$L,16,FALSE),0)</f>
        <v>0</v>
      </c>
      <c r="Q730" s="42">
        <f>IFERROR(VLOOKUP($H730,'Water F Rev'!$A:$L,17,FALSE),0)</f>
        <v>0</v>
      </c>
      <c r="R730" s="34">
        <f>IFERROR(VLOOKUP($H730,'Water F Exp'!$A:$K,15,FALSE),0)</f>
        <v>0</v>
      </c>
      <c r="S730" s="34">
        <f>IFERROR(VLOOKUP($H730,'Water F Exp'!$A:$K,16,FALSE),0)</f>
        <v>0</v>
      </c>
      <c r="T730" s="42">
        <f>IFERROR(VLOOKUP($H730,'Water F Exp'!$A:$K,17,FALSE),0)</f>
        <v>0</v>
      </c>
      <c r="U730" s="34">
        <f ca="1">IFERROR(VLOOKUP($H730,'Sewer F Rev'!$A:$E,15,FALSE),0)</f>
        <v>0</v>
      </c>
      <c r="V730" s="34">
        <f ca="1">IFERROR(VLOOKUP($H730,'Sewer F Rev'!$A:$E,16,FALSE),0)</f>
        <v>0</v>
      </c>
      <c r="W730" s="42">
        <f ca="1">IFERROR(VLOOKUP($H730,'Sewer F Rev'!$A:$E,17,FALSE),0)</f>
        <v>0</v>
      </c>
      <c r="X730" s="34">
        <f>IFERROR(VLOOKUP($H730,'Sewer F Exp'!$A:$B,15,FALSE),0)</f>
        <v>0</v>
      </c>
      <c r="Y730" s="34">
        <f>IFERROR(VLOOKUP($H730,'Sewer F Exp'!$A:$B,16,FALSE),0)</f>
        <v>0</v>
      </c>
      <c r="Z730" s="42">
        <f>IFERROR(VLOOKUP($H730,'Sewer F Exp'!$A:$B,17,FALSE),0)</f>
        <v>0</v>
      </c>
      <c r="AA730" s="34">
        <f>IFERROR(VLOOKUP($H730,'Refuse F Rev'!$A:$E,15,FALSE),0)</f>
        <v>0</v>
      </c>
      <c r="AB730" s="34">
        <f>IFERROR(VLOOKUP($H730,'Refuse F Rev'!$A:$E,16,FALSE),0)</f>
        <v>0</v>
      </c>
      <c r="AC730" s="42">
        <f>IFERROR(VLOOKUP($H730,'Refuse F Rev'!$A:$E,17,FALSE),0)</f>
        <v>0</v>
      </c>
      <c r="AD730" s="34">
        <f>IFERROR(VLOOKUP($H730,'Refuse F Exp'!$A:$E,15,FALSE),0)</f>
        <v>0</v>
      </c>
      <c r="AE730" s="34">
        <f>IFERROR(VLOOKUP($H730,'Refuse F Exp'!$A:$E,16,FALSE),0)</f>
        <v>0</v>
      </c>
      <c r="AF730" s="42">
        <f>IFERROR(VLOOKUP($H730,'Refuse F Exp'!$A:$E,17,FALSE),0)</f>
        <v>0</v>
      </c>
      <c r="AG730" s="34">
        <f>IFERROR(VLOOKUP($H730,#REF!,10,FALSE),0)</f>
        <v>0</v>
      </c>
      <c r="AH730" s="34">
        <f>IFERROR(VLOOKUP($H730,#REF!,11,FALSE),0)</f>
        <v>0</v>
      </c>
      <c r="AI730" s="42">
        <f>IFERROR(VLOOKUP($H730,#REF!,12,FALSE),0)</f>
        <v>0</v>
      </c>
      <c r="AJ730" s="34">
        <f>IFERROR(VLOOKUP($H730,#REF!,10,FALSE),0)</f>
        <v>0</v>
      </c>
      <c r="AK730" s="34">
        <f>IFERROR(VLOOKUP($H730,#REF!,11,FALSE),0)</f>
        <v>0</v>
      </c>
      <c r="AL730" s="42">
        <f>IFERROR(VLOOKUP($H730,#REF!,12,FALSE),0)</f>
        <v>0</v>
      </c>
      <c r="AM730" s="34">
        <f>IFERROR(VLOOKUP($H730,#REF!,10,FALSE),0)</f>
        <v>0</v>
      </c>
      <c r="AN730" s="34">
        <f>IFERROR(VLOOKUP($H730,#REF!,11,FALSE),0)</f>
        <v>0</v>
      </c>
      <c r="AO730" s="42">
        <f>IFERROR(VLOOKUP($H730,#REF!,12,FALSE),0)</f>
        <v>0</v>
      </c>
      <c r="AP730" s="34">
        <f>IFERROR(VLOOKUP($H730,#REF!,10,FALSE),0)</f>
        <v>0</v>
      </c>
      <c r="AQ730" s="34">
        <f>IFERROR(VLOOKUP($H730,#REF!,11,FALSE),0)</f>
        <v>0</v>
      </c>
      <c r="AR730" s="42">
        <f>IFERROR(VLOOKUP($H730,#REF!,12,FALSE),0)</f>
        <v>0</v>
      </c>
      <c r="AS730" s="34">
        <f>IFERROR(VLOOKUP($H730,#REF!,13,FALSE),0)</f>
        <v>0</v>
      </c>
      <c r="AT730" s="34">
        <f>IFERROR(VLOOKUP($H730,#REF!,14,FALSE),0)</f>
        <v>0</v>
      </c>
      <c r="AU730" s="42">
        <f>IFERROR(VLOOKUP($H730,#REF!,15,FALSE),0)</f>
        <v>0</v>
      </c>
      <c r="AV730" s="34">
        <f>IFERROR(VLOOKUP($H730,#REF!,15,FALSE),0)</f>
        <v>0</v>
      </c>
      <c r="AW730" s="34">
        <f>IFERROR(VLOOKUP($H730,#REF!,16,FALSE),0)</f>
        <v>0</v>
      </c>
      <c r="AX730" s="42">
        <f>IFERROR(VLOOKUP($H730,#REF!,17,FALSE),0)</f>
        <v>0</v>
      </c>
    </row>
    <row r="731" spans="1:50" x14ac:dyDescent="0.3">
      <c r="A731" s="33" t="str">
        <f t="shared" si="44"/>
        <v>H1-3990-JSP</v>
      </c>
      <c r="B731" s="33" t="str">
        <f>+'R&amp;E EXPORT'!B730</f>
        <v>EFC-REIMBURSEMENTS - JSTP-PHASE III</v>
      </c>
      <c r="C731" t="str">
        <f>IFERROR(VLOOKUP(A731,'MCSJ Export'!A:C,3,FALSE),"")</f>
        <v/>
      </c>
      <c r="D731" s="37">
        <f t="shared" ca="1" si="45"/>
        <v>0</v>
      </c>
      <c r="E731" s="37">
        <f t="shared" ca="1" si="46"/>
        <v>0</v>
      </c>
      <c r="F731" s="37">
        <f t="shared" ca="1" si="47"/>
        <v>0</v>
      </c>
      <c r="G731" s="37"/>
      <c r="H731" s="33" t="str">
        <f>+'R&amp;E EXPORT'!A730</f>
        <v>H1-3990-JSP</v>
      </c>
      <c r="I731" s="34">
        <f>IFERROR(VLOOKUP($H731,'Gen F Rev'!$A:$M,15,FALSE),0)</f>
        <v>0</v>
      </c>
      <c r="J731" s="34">
        <f>IFERROR(VLOOKUP($H731,'Gen F Rev'!$A:$M,16,FALSE),0)</f>
        <v>0</v>
      </c>
      <c r="K731" s="42">
        <f>IFERROR(VLOOKUP($H731,'Gen F Rev'!$A:$M,17,FALSE),0)</f>
        <v>0</v>
      </c>
      <c r="L731" s="34">
        <f>IFERROR(VLOOKUP($H731,'Gen F Exp'!$A:$E,15,FALSE),0)</f>
        <v>0</v>
      </c>
      <c r="M731" s="34">
        <f>IFERROR(VLOOKUP($H731,'Gen F Exp'!$A:$E,16,FALSE),0)</f>
        <v>0</v>
      </c>
      <c r="N731" s="42">
        <f>IFERROR(VLOOKUP($H731,'Gen F Exp'!$A:$E,17,FALSE),0)</f>
        <v>0</v>
      </c>
      <c r="O731" s="34">
        <f>IFERROR(VLOOKUP($H731,'Water F Rev'!$A:$L,15,FALSE),0)</f>
        <v>0</v>
      </c>
      <c r="P731" s="34">
        <f>IFERROR(VLOOKUP($H731,'Water F Rev'!$A:$L,16,FALSE),0)</f>
        <v>0</v>
      </c>
      <c r="Q731" s="42">
        <f>IFERROR(VLOOKUP($H731,'Water F Rev'!$A:$L,17,FALSE),0)</f>
        <v>0</v>
      </c>
      <c r="R731" s="34">
        <f>IFERROR(VLOOKUP($H731,'Water F Exp'!$A:$K,15,FALSE),0)</f>
        <v>0</v>
      </c>
      <c r="S731" s="34">
        <f>IFERROR(VLOOKUP($H731,'Water F Exp'!$A:$K,16,FALSE),0)</f>
        <v>0</v>
      </c>
      <c r="T731" s="42">
        <f>IFERROR(VLOOKUP($H731,'Water F Exp'!$A:$K,17,FALSE),0)</f>
        <v>0</v>
      </c>
      <c r="U731" s="34">
        <f ca="1">IFERROR(VLOOKUP($H731,'Sewer F Rev'!$A:$E,15,FALSE),0)</f>
        <v>0</v>
      </c>
      <c r="V731" s="34">
        <f ca="1">IFERROR(VLOOKUP($H731,'Sewer F Rev'!$A:$E,16,FALSE),0)</f>
        <v>0</v>
      </c>
      <c r="W731" s="42">
        <f ca="1">IFERROR(VLOOKUP($H731,'Sewer F Rev'!$A:$E,17,FALSE),0)</f>
        <v>0</v>
      </c>
      <c r="X731" s="34">
        <f>IFERROR(VLOOKUP($H731,'Sewer F Exp'!$A:$B,15,FALSE),0)</f>
        <v>0</v>
      </c>
      <c r="Y731" s="34">
        <f>IFERROR(VLOOKUP($H731,'Sewer F Exp'!$A:$B,16,FALSE),0)</f>
        <v>0</v>
      </c>
      <c r="Z731" s="42">
        <f>IFERROR(VLOOKUP($H731,'Sewer F Exp'!$A:$B,17,FALSE),0)</f>
        <v>0</v>
      </c>
      <c r="AA731" s="34">
        <f>IFERROR(VLOOKUP($H731,'Refuse F Rev'!$A:$E,15,FALSE),0)</f>
        <v>0</v>
      </c>
      <c r="AB731" s="34">
        <f>IFERROR(VLOOKUP($H731,'Refuse F Rev'!$A:$E,16,FALSE),0)</f>
        <v>0</v>
      </c>
      <c r="AC731" s="42">
        <f>IFERROR(VLOOKUP($H731,'Refuse F Rev'!$A:$E,17,FALSE),0)</f>
        <v>0</v>
      </c>
      <c r="AD731" s="34">
        <f>IFERROR(VLOOKUP($H731,'Refuse F Exp'!$A:$E,15,FALSE),0)</f>
        <v>0</v>
      </c>
      <c r="AE731" s="34">
        <f>IFERROR(VLOOKUP($H731,'Refuse F Exp'!$A:$E,16,FALSE),0)</f>
        <v>0</v>
      </c>
      <c r="AF731" s="42">
        <f>IFERROR(VLOOKUP($H731,'Refuse F Exp'!$A:$E,17,FALSE),0)</f>
        <v>0</v>
      </c>
      <c r="AG731" s="34">
        <f>IFERROR(VLOOKUP($H731,#REF!,10,FALSE),0)</f>
        <v>0</v>
      </c>
      <c r="AH731" s="34">
        <f>IFERROR(VLOOKUP($H731,#REF!,11,FALSE),0)</f>
        <v>0</v>
      </c>
      <c r="AI731" s="42">
        <f>IFERROR(VLOOKUP($H731,#REF!,12,FALSE),0)</f>
        <v>0</v>
      </c>
      <c r="AJ731" s="34">
        <f>IFERROR(VLOOKUP($H731,#REF!,10,FALSE),0)</f>
        <v>0</v>
      </c>
      <c r="AK731" s="34">
        <f>IFERROR(VLOOKUP($H731,#REF!,11,FALSE),0)</f>
        <v>0</v>
      </c>
      <c r="AL731" s="42">
        <f>IFERROR(VLOOKUP($H731,#REF!,12,FALSE),0)</f>
        <v>0</v>
      </c>
      <c r="AM731" s="34">
        <f>IFERROR(VLOOKUP($H731,#REF!,10,FALSE),0)</f>
        <v>0</v>
      </c>
      <c r="AN731" s="34">
        <f>IFERROR(VLOOKUP($H731,#REF!,11,FALSE),0)</f>
        <v>0</v>
      </c>
      <c r="AO731" s="42">
        <f>IFERROR(VLOOKUP($H731,#REF!,12,FALSE),0)</f>
        <v>0</v>
      </c>
      <c r="AP731" s="34">
        <f>IFERROR(VLOOKUP($H731,#REF!,10,FALSE),0)</f>
        <v>0</v>
      </c>
      <c r="AQ731" s="34">
        <f>IFERROR(VLOOKUP($H731,#REF!,11,FALSE),0)</f>
        <v>0</v>
      </c>
      <c r="AR731" s="42">
        <f>IFERROR(VLOOKUP($H731,#REF!,12,FALSE),0)</f>
        <v>0</v>
      </c>
      <c r="AS731" s="34">
        <f>IFERROR(VLOOKUP($H731,#REF!,13,FALSE),0)</f>
        <v>0</v>
      </c>
      <c r="AT731" s="34">
        <f>IFERROR(VLOOKUP($H731,#REF!,14,FALSE),0)</f>
        <v>0</v>
      </c>
      <c r="AU731" s="42">
        <f>IFERROR(VLOOKUP($H731,#REF!,15,FALSE),0)</f>
        <v>0</v>
      </c>
      <c r="AV731" s="34">
        <f>IFERROR(VLOOKUP($H731,#REF!,15,FALSE),0)</f>
        <v>0</v>
      </c>
      <c r="AW731" s="34">
        <f>IFERROR(VLOOKUP($H731,#REF!,16,FALSE),0)</f>
        <v>0</v>
      </c>
      <c r="AX731" s="42">
        <f>IFERROR(VLOOKUP($H731,#REF!,17,FALSE),0)</f>
        <v>0</v>
      </c>
    </row>
    <row r="732" spans="1:50" x14ac:dyDescent="0.3">
      <c r="A732" s="33" t="str">
        <f t="shared" si="44"/>
        <v/>
      </c>
      <c r="B732" s="33" t="str">
        <f>+'R&amp;E EXPORT'!B731</f>
        <v>JSTP-PHASE III Revenue Totals</v>
      </c>
      <c r="C732" t="str">
        <f>IFERROR(VLOOKUP(A732,'MCSJ Export'!A:C,3,FALSE),"")</f>
        <v/>
      </c>
      <c r="D732" s="37">
        <f t="shared" ca="1" si="45"/>
        <v>0</v>
      </c>
      <c r="E732" s="37">
        <f t="shared" ca="1" si="46"/>
        <v>0</v>
      </c>
      <c r="F732" s="37">
        <f t="shared" ca="1" si="47"/>
        <v>0</v>
      </c>
      <c r="G732" s="37"/>
      <c r="H732" s="33" t="str">
        <f>+'R&amp;E EXPORT'!A731</f>
        <v/>
      </c>
      <c r="I732" s="34">
        <f>IFERROR(VLOOKUP($H732,'Gen F Rev'!$A:$M,15,FALSE),0)</f>
        <v>0</v>
      </c>
      <c r="J732" s="34">
        <f>IFERROR(VLOOKUP($H732,'Gen F Rev'!$A:$M,16,FALSE),0)</f>
        <v>0</v>
      </c>
      <c r="K732" s="42">
        <f>IFERROR(VLOOKUP($H732,'Gen F Rev'!$A:$M,17,FALSE),0)</f>
        <v>0</v>
      </c>
      <c r="L732" s="34">
        <f>IFERROR(VLOOKUP($H732,'Gen F Exp'!$A:$E,15,FALSE),0)</f>
        <v>0</v>
      </c>
      <c r="M732" s="34">
        <f>IFERROR(VLOOKUP($H732,'Gen F Exp'!$A:$E,16,FALSE),0)</f>
        <v>0</v>
      </c>
      <c r="N732" s="42">
        <f>IFERROR(VLOOKUP($H732,'Gen F Exp'!$A:$E,17,FALSE),0)</f>
        <v>0</v>
      </c>
      <c r="O732" s="34">
        <f>IFERROR(VLOOKUP($H732,'Water F Rev'!$A:$L,15,FALSE),0)</f>
        <v>0</v>
      </c>
      <c r="P732" s="34">
        <f>IFERROR(VLOOKUP($H732,'Water F Rev'!$A:$L,16,FALSE),0)</f>
        <v>0</v>
      </c>
      <c r="Q732" s="42">
        <f>IFERROR(VLOOKUP($H732,'Water F Rev'!$A:$L,17,FALSE),0)</f>
        <v>0</v>
      </c>
      <c r="R732" s="34">
        <f>IFERROR(VLOOKUP($H732,'Water F Exp'!$A:$K,15,FALSE),0)</f>
        <v>0</v>
      </c>
      <c r="S732" s="34">
        <f>IFERROR(VLOOKUP($H732,'Water F Exp'!$A:$K,16,FALSE),0)</f>
        <v>0</v>
      </c>
      <c r="T732" s="42">
        <f>IFERROR(VLOOKUP($H732,'Water F Exp'!$A:$K,17,FALSE),0)</f>
        <v>0</v>
      </c>
      <c r="U732" s="34">
        <f ca="1">IFERROR(VLOOKUP($H732,'Sewer F Rev'!$A:$E,15,FALSE),0)</f>
        <v>0</v>
      </c>
      <c r="V732" s="34">
        <f ca="1">IFERROR(VLOOKUP($H732,'Sewer F Rev'!$A:$E,16,FALSE),0)</f>
        <v>0</v>
      </c>
      <c r="W732" s="42">
        <f ca="1">IFERROR(VLOOKUP($H732,'Sewer F Rev'!$A:$E,17,FALSE),0)</f>
        <v>0</v>
      </c>
      <c r="X732" s="34">
        <f>IFERROR(VLOOKUP($H732,'Sewer F Exp'!$A:$B,15,FALSE),0)</f>
        <v>0</v>
      </c>
      <c r="Y732" s="34">
        <f>IFERROR(VLOOKUP($H732,'Sewer F Exp'!$A:$B,16,FALSE),0)</f>
        <v>0</v>
      </c>
      <c r="Z732" s="42">
        <f>IFERROR(VLOOKUP($H732,'Sewer F Exp'!$A:$B,17,FALSE),0)</f>
        <v>0</v>
      </c>
      <c r="AA732" s="34">
        <f>IFERROR(VLOOKUP($H732,'Refuse F Rev'!$A:$E,15,FALSE),0)</f>
        <v>0</v>
      </c>
      <c r="AB732" s="34">
        <f>IFERROR(VLOOKUP($H732,'Refuse F Rev'!$A:$E,16,FALSE),0)</f>
        <v>0</v>
      </c>
      <c r="AC732" s="42">
        <f>IFERROR(VLOOKUP($H732,'Refuse F Rev'!$A:$E,17,FALSE),0)</f>
        <v>0</v>
      </c>
      <c r="AD732" s="34">
        <f>IFERROR(VLOOKUP($H732,'Refuse F Exp'!$A:$E,15,FALSE),0)</f>
        <v>0</v>
      </c>
      <c r="AE732" s="34">
        <f>IFERROR(VLOOKUP($H732,'Refuse F Exp'!$A:$E,16,FALSE),0)</f>
        <v>0</v>
      </c>
      <c r="AF732" s="42">
        <f>IFERROR(VLOOKUP($H732,'Refuse F Exp'!$A:$E,17,FALSE),0)</f>
        <v>0</v>
      </c>
      <c r="AG732" s="34">
        <f>IFERROR(VLOOKUP($H732,#REF!,10,FALSE),0)</f>
        <v>0</v>
      </c>
      <c r="AH732" s="34">
        <f>IFERROR(VLOOKUP($H732,#REF!,11,FALSE),0)</f>
        <v>0</v>
      </c>
      <c r="AI732" s="42">
        <f>IFERROR(VLOOKUP($H732,#REF!,12,FALSE),0)</f>
        <v>0</v>
      </c>
      <c r="AJ732" s="34">
        <f>IFERROR(VLOOKUP($H732,#REF!,10,FALSE),0)</f>
        <v>0</v>
      </c>
      <c r="AK732" s="34">
        <f>IFERROR(VLOOKUP($H732,#REF!,11,FALSE),0)</f>
        <v>0</v>
      </c>
      <c r="AL732" s="42">
        <f>IFERROR(VLOOKUP($H732,#REF!,12,FALSE),0)</f>
        <v>0</v>
      </c>
      <c r="AM732" s="34">
        <f>IFERROR(VLOOKUP($H732,#REF!,10,FALSE),0)</f>
        <v>0</v>
      </c>
      <c r="AN732" s="34">
        <f>IFERROR(VLOOKUP($H732,#REF!,11,FALSE),0)</f>
        <v>0</v>
      </c>
      <c r="AO732" s="42">
        <f>IFERROR(VLOOKUP($H732,#REF!,12,FALSE),0)</f>
        <v>0</v>
      </c>
      <c r="AP732" s="34">
        <f>IFERROR(VLOOKUP($H732,#REF!,10,FALSE),0)</f>
        <v>0</v>
      </c>
      <c r="AQ732" s="34">
        <f>IFERROR(VLOOKUP($H732,#REF!,11,FALSE),0)</f>
        <v>0</v>
      </c>
      <c r="AR732" s="42">
        <f>IFERROR(VLOOKUP($H732,#REF!,12,FALSE),0)</f>
        <v>0</v>
      </c>
      <c r="AS732" s="34">
        <f>IFERROR(VLOOKUP($H732,#REF!,13,FALSE),0)</f>
        <v>0</v>
      </c>
      <c r="AT732" s="34">
        <f>IFERROR(VLOOKUP($H732,#REF!,14,FALSE),0)</f>
        <v>0</v>
      </c>
      <c r="AU732" s="42">
        <f>IFERROR(VLOOKUP($H732,#REF!,15,FALSE),0)</f>
        <v>0</v>
      </c>
      <c r="AV732" s="34">
        <f>IFERROR(VLOOKUP($H732,#REF!,15,FALSE),0)</f>
        <v>0</v>
      </c>
      <c r="AW732" s="34">
        <f>IFERROR(VLOOKUP($H732,#REF!,16,FALSE),0)</f>
        <v>0</v>
      </c>
      <c r="AX732" s="42">
        <f>IFERROR(VLOOKUP($H732,#REF!,17,FALSE),0)</f>
        <v>0</v>
      </c>
    </row>
    <row r="733" spans="1:50" x14ac:dyDescent="0.3">
      <c r="A733" s="33" t="str">
        <f t="shared" si="44"/>
        <v/>
      </c>
      <c r="B733" s="33">
        <f>+'R&amp;E EXPORT'!B732</f>
        <v>0</v>
      </c>
      <c r="C733" t="str">
        <f>IFERROR(VLOOKUP(A733,'MCSJ Export'!A:C,3,FALSE),"")</f>
        <v/>
      </c>
      <c r="D733" s="37">
        <f t="shared" ca="1" si="45"/>
        <v>0</v>
      </c>
      <c r="E733" s="37">
        <f t="shared" ca="1" si="46"/>
        <v>0</v>
      </c>
      <c r="F733" s="37">
        <f t="shared" ca="1" si="47"/>
        <v>0</v>
      </c>
      <c r="G733" s="37"/>
      <c r="H733" s="33" t="str">
        <f>+'R&amp;E EXPORT'!A732</f>
        <v xml:space="preserve"> </v>
      </c>
      <c r="I733" s="34">
        <f>IFERROR(VLOOKUP($H733,'Gen F Rev'!$A:$M,15,FALSE),0)</f>
        <v>0</v>
      </c>
      <c r="J733" s="34">
        <f>IFERROR(VLOOKUP($H733,'Gen F Rev'!$A:$M,16,FALSE),0)</f>
        <v>0</v>
      </c>
      <c r="K733" s="42">
        <f>IFERROR(VLOOKUP($H733,'Gen F Rev'!$A:$M,17,FALSE),0)</f>
        <v>0</v>
      </c>
      <c r="L733" s="34">
        <f>IFERROR(VLOOKUP($H733,'Gen F Exp'!$A:$E,15,FALSE),0)</f>
        <v>0</v>
      </c>
      <c r="M733" s="34">
        <f>IFERROR(VLOOKUP($H733,'Gen F Exp'!$A:$E,16,FALSE),0)</f>
        <v>0</v>
      </c>
      <c r="N733" s="42">
        <f>IFERROR(VLOOKUP($H733,'Gen F Exp'!$A:$E,17,FALSE),0)</f>
        <v>0</v>
      </c>
      <c r="O733" s="34">
        <f>IFERROR(VLOOKUP($H733,'Water F Rev'!$A:$L,15,FALSE),0)</f>
        <v>0</v>
      </c>
      <c r="P733" s="34">
        <f>IFERROR(VLOOKUP($H733,'Water F Rev'!$A:$L,16,FALSE),0)</f>
        <v>0</v>
      </c>
      <c r="Q733" s="42">
        <f>IFERROR(VLOOKUP($H733,'Water F Rev'!$A:$L,17,FALSE),0)</f>
        <v>0</v>
      </c>
      <c r="R733" s="34">
        <f>IFERROR(VLOOKUP($H733,'Water F Exp'!$A:$K,15,FALSE),0)</f>
        <v>0</v>
      </c>
      <c r="S733" s="34">
        <f>IFERROR(VLOOKUP($H733,'Water F Exp'!$A:$K,16,FALSE),0)</f>
        <v>0</v>
      </c>
      <c r="T733" s="42">
        <f>IFERROR(VLOOKUP($H733,'Water F Exp'!$A:$K,17,FALSE),0)</f>
        <v>0</v>
      </c>
      <c r="U733" s="34">
        <f ca="1">IFERROR(VLOOKUP($H733,'Sewer F Rev'!$A:$E,15,FALSE),0)</f>
        <v>0</v>
      </c>
      <c r="V733" s="34">
        <f ca="1">IFERROR(VLOOKUP($H733,'Sewer F Rev'!$A:$E,16,FALSE),0)</f>
        <v>0</v>
      </c>
      <c r="W733" s="42">
        <f ca="1">IFERROR(VLOOKUP($H733,'Sewer F Rev'!$A:$E,17,FALSE),0)</f>
        <v>0</v>
      </c>
      <c r="X733" s="34">
        <f>IFERROR(VLOOKUP($H733,'Sewer F Exp'!$A:$B,15,FALSE),0)</f>
        <v>0</v>
      </c>
      <c r="Y733" s="34">
        <f>IFERROR(VLOOKUP($H733,'Sewer F Exp'!$A:$B,16,FALSE),0)</f>
        <v>0</v>
      </c>
      <c r="Z733" s="42">
        <f>IFERROR(VLOOKUP($H733,'Sewer F Exp'!$A:$B,17,FALSE),0)</f>
        <v>0</v>
      </c>
      <c r="AA733" s="34">
        <f>IFERROR(VLOOKUP($H733,'Refuse F Rev'!$A:$E,15,FALSE),0)</f>
        <v>0</v>
      </c>
      <c r="AB733" s="34">
        <f>IFERROR(VLOOKUP($H733,'Refuse F Rev'!$A:$E,16,FALSE),0)</f>
        <v>0</v>
      </c>
      <c r="AC733" s="42">
        <f>IFERROR(VLOOKUP($H733,'Refuse F Rev'!$A:$E,17,FALSE),0)</f>
        <v>0</v>
      </c>
      <c r="AD733" s="34">
        <f>IFERROR(VLOOKUP($H733,'Refuse F Exp'!$A:$E,15,FALSE),0)</f>
        <v>0</v>
      </c>
      <c r="AE733" s="34">
        <f>IFERROR(VLOOKUP($H733,'Refuse F Exp'!$A:$E,16,FALSE),0)</f>
        <v>0</v>
      </c>
      <c r="AF733" s="42">
        <f>IFERROR(VLOOKUP($H733,'Refuse F Exp'!$A:$E,17,FALSE),0)</f>
        <v>0</v>
      </c>
      <c r="AG733" s="34">
        <f>IFERROR(VLOOKUP($H733,#REF!,10,FALSE),0)</f>
        <v>0</v>
      </c>
      <c r="AH733" s="34">
        <f>IFERROR(VLOOKUP($H733,#REF!,11,FALSE),0)</f>
        <v>0</v>
      </c>
      <c r="AI733" s="42">
        <f>IFERROR(VLOOKUP($H733,#REF!,12,FALSE),0)</f>
        <v>0</v>
      </c>
      <c r="AJ733" s="34">
        <f>IFERROR(VLOOKUP($H733,#REF!,10,FALSE),0)</f>
        <v>0</v>
      </c>
      <c r="AK733" s="34">
        <f>IFERROR(VLOOKUP($H733,#REF!,11,FALSE),0)</f>
        <v>0</v>
      </c>
      <c r="AL733" s="42">
        <f>IFERROR(VLOOKUP($H733,#REF!,12,FALSE),0)</f>
        <v>0</v>
      </c>
      <c r="AM733" s="34">
        <f>IFERROR(VLOOKUP($H733,#REF!,10,FALSE),0)</f>
        <v>0</v>
      </c>
      <c r="AN733" s="34">
        <f>IFERROR(VLOOKUP($H733,#REF!,11,FALSE),0)</f>
        <v>0</v>
      </c>
      <c r="AO733" s="42">
        <f>IFERROR(VLOOKUP($H733,#REF!,12,FALSE),0)</f>
        <v>0</v>
      </c>
      <c r="AP733" s="34">
        <f>IFERROR(VLOOKUP($H733,#REF!,10,FALSE),0)</f>
        <v>0</v>
      </c>
      <c r="AQ733" s="34">
        <f>IFERROR(VLOOKUP($H733,#REF!,11,FALSE),0)</f>
        <v>0</v>
      </c>
      <c r="AR733" s="42">
        <f>IFERROR(VLOOKUP($H733,#REF!,12,FALSE),0)</f>
        <v>0</v>
      </c>
      <c r="AS733" s="34">
        <f>IFERROR(VLOOKUP($H733,#REF!,13,FALSE),0)</f>
        <v>0</v>
      </c>
      <c r="AT733" s="34">
        <f>IFERROR(VLOOKUP($H733,#REF!,14,FALSE),0)</f>
        <v>0</v>
      </c>
      <c r="AU733" s="42">
        <f>IFERROR(VLOOKUP($H733,#REF!,15,FALSE),0)</f>
        <v>0</v>
      </c>
      <c r="AV733" s="34">
        <f>IFERROR(VLOOKUP($H733,#REF!,15,FALSE),0)</f>
        <v>0</v>
      </c>
      <c r="AW733" s="34">
        <f>IFERROR(VLOOKUP($H733,#REF!,16,FALSE),0)</f>
        <v>0</v>
      </c>
      <c r="AX733" s="42">
        <f>IFERROR(VLOOKUP($H733,#REF!,17,FALSE),0)</f>
        <v>0</v>
      </c>
    </row>
    <row r="734" spans="1:50" x14ac:dyDescent="0.3">
      <c r="A734" s="33" t="str">
        <f t="shared" si="44"/>
        <v>H1-8760-4-JST</v>
      </c>
      <c r="B734" s="33" t="str">
        <f>+'R&amp;E EXPORT'!B733</f>
        <v>JSTP FLOOD RECOVERY - PHASE III</v>
      </c>
      <c r="C734" t="str">
        <f>IFERROR(VLOOKUP(A734,'MCSJ Export'!A:C,3,FALSE),"")</f>
        <v>Line Item Control</v>
      </c>
      <c r="D734" s="37">
        <f t="shared" ca="1" si="45"/>
        <v>0</v>
      </c>
      <c r="E734" s="37">
        <f t="shared" ca="1" si="46"/>
        <v>0</v>
      </c>
      <c r="F734" s="37">
        <f t="shared" ca="1" si="47"/>
        <v>0</v>
      </c>
      <c r="G734" s="37"/>
      <c r="H734" s="33" t="str">
        <f>+'R&amp;E EXPORT'!A733</f>
        <v>H1-8760-4-JST</v>
      </c>
      <c r="I734" s="34">
        <f>IFERROR(VLOOKUP($H734,'Gen F Rev'!$A:$M,15,FALSE),0)</f>
        <v>0</v>
      </c>
      <c r="J734" s="34">
        <f>IFERROR(VLOOKUP($H734,'Gen F Rev'!$A:$M,16,FALSE),0)</f>
        <v>0</v>
      </c>
      <c r="K734" s="42">
        <f>IFERROR(VLOOKUP($H734,'Gen F Rev'!$A:$M,17,FALSE),0)</f>
        <v>0</v>
      </c>
      <c r="L734" s="34">
        <f>IFERROR(VLOOKUP($H734,'Gen F Exp'!$A:$E,15,FALSE),0)</f>
        <v>0</v>
      </c>
      <c r="M734" s="34">
        <f>IFERROR(VLOOKUP($H734,'Gen F Exp'!$A:$E,16,FALSE),0)</f>
        <v>0</v>
      </c>
      <c r="N734" s="42">
        <f>IFERROR(VLOOKUP($H734,'Gen F Exp'!$A:$E,17,FALSE),0)</f>
        <v>0</v>
      </c>
      <c r="O734" s="34">
        <f>IFERROR(VLOOKUP($H734,'Water F Rev'!$A:$L,15,FALSE),0)</f>
        <v>0</v>
      </c>
      <c r="P734" s="34">
        <f>IFERROR(VLOOKUP($H734,'Water F Rev'!$A:$L,16,FALSE),0)</f>
        <v>0</v>
      </c>
      <c r="Q734" s="42">
        <f>IFERROR(VLOOKUP($H734,'Water F Rev'!$A:$L,17,FALSE),0)</f>
        <v>0</v>
      </c>
      <c r="R734" s="34">
        <f>IFERROR(VLOOKUP($H734,'Water F Exp'!$A:$K,15,FALSE),0)</f>
        <v>0</v>
      </c>
      <c r="S734" s="34">
        <f>IFERROR(VLOOKUP($H734,'Water F Exp'!$A:$K,16,FALSE),0)</f>
        <v>0</v>
      </c>
      <c r="T734" s="42">
        <f>IFERROR(VLOOKUP($H734,'Water F Exp'!$A:$K,17,FALSE),0)</f>
        <v>0</v>
      </c>
      <c r="U734" s="34">
        <f ca="1">IFERROR(VLOOKUP($H734,'Sewer F Rev'!$A:$E,15,FALSE),0)</f>
        <v>0</v>
      </c>
      <c r="V734" s="34">
        <f ca="1">IFERROR(VLOOKUP($H734,'Sewer F Rev'!$A:$E,16,FALSE),0)</f>
        <v>0</v>
      </c>
      <c r="W734" s="42">
        <f ca="1">IFERROR(VLOOKUP($H734,'Sewer F Rev'!$A:$E,17,FALSE),0)</f>
        <v>0</v>
      </c>
      <c r="X734" s="34">
        <f>IFERROR(VLOOKUP($H734,'Sewer F Exp'!$A:$B,15,FALSE),0)</f>
        <v>0</v>
      </c>
      <c r="Y734" s="34">
        <f>IFERROR(VLOOKUP($H734,'Sewer F Exp'!$A:$B,16,FALSE),0)</f>
        <v>0</v>
      </c>
      <c r="Z734" s="42">
        <f>IFERROR(VLOOKUP($H734,'Sewer F Exp'!$A:$B,17,FALSE),0)</f>
        <v>0</v>
      </c>
      <c r="AA734" s="34">
        <f>IFERROR(VLOOKUP($H734,'Refuse F Rev'!$A:$E,15,FALSE),0)</f>
        <v>0</v>
      </c>
      <c r="AB734" s="34">
        <f>IFERROR(VLOOKUP($H734,'Refuse F Rev'!$A:$E,16,FALSE),0)</f>
        <v>0</v>
      </c>
      <c r="AC734" s="42">
        <f>IFERROR(VLOOKUP($H734,'Refuse F Rev'!$A:$E,17,FALSE),0)</f>
        <v>0</v>
      </c>
      <c r="AD734" s="34">
        <f>IFERROR(VLOOKUP($H734,'Refuse F Exp'!$A:$E,15,FALSE),0)</f>
        <v>0</v>
      </c>
      <c r="AE734" s="34">
        <f>IFERROR(VLOOKUP($H734,'Refuse F Exp'!$A:$E,16,FALSE),0)</f>
        <v>0</v>
      </c>
      <c r="AF734" s="42">
        <f>IFERROR(VLOOKUP($H734,'Refuse F Exp'!$A:$E,17,FALSE),0)</f>
        <v>0</v>
      </c>
      <c r="AG734" s="34">
        <f>IFERROR(VLOOKUP($H734,#REF!,10,FALSE),0)</f>
        <v>0</v>
      </c>
      <c r="AH734" s="34">
        <f>IFERROR(VLOOKUP($H734,#REF!,11,FALSE),0)</f>
        <v>0</v>
      </c>
      <c r="AI734" s="42">
        <f>IFERROR(VLOOKUP($H734,#REF!,12,FALSE),0)</f>
        <v>0</v>
      </c>
      <c r="AJ734" s="34">
        <f>IFERROR(VLOOKUP($H734,#REF!,10,FALSE),0)</f>
        <v>0</v>
      </c>
      <c r="AK734" s="34">
        <f>IFERROR(VLOOKUP($H734,#REF!,11,FALSE),0)</f>
        <v>0</v>
      </c>
      <c r="AL734" s="42">
        <f>IFERROR(VLOOKUP($H734,#REF!,12,FALSE),0)</f>
        <v>0</v>
      </c>
      <c r="AM734" s="34">
        <f>IFERROR(VLOOKUP($H734,#REF!,10,FALSE),0)</f>
        <v>0</v>
      </c>
      <c r="AN734" s="34">
        <f>IFERROR(VLOOKUP($H734,#REF!,11,FALSE),0)</f>
        <v>0</v>
      </c>
      <c r="AO734" s="42">
        <f>IFERROR(VLOOKUP($H734,#REF!,12,FALSE),0)</f>
        <v>0</v>
      </c>
      <c r="AP734" s="34">
        <f>IFERROR(VLOOKUP($H734,#REF!,10,FALSE),0)</f>
        <v>0</v>
      </c>
      <c r="AQ734" s="34">
        <f>IFERROR(VLOOKUP($H734,#REF!,11,FALSE),0)</f>
        <v>0</v>
      </c>
      <c r="AR734" s="42">
        <f>IFERROR(VLOOKUP($H734,#REF!,12,FALSE),0)</f>
        <v>0</v>
      </c>
      <c r="AS734" s="34">
        <f>IFERROR(VLOOKUP($H734,#REF!,13,FALSE),0)</f>
        <v>0</v>
      </c>
      <c r="AT734" s="34">
        <f>IFERROR(VLOOKUP($H734,#REF!,14,FALSE),0)</f>
        <v>0</v>
      </c>
      <c r="AU734" s="42">
        <f>IFERROR(VLOOKUP($H734,#REF!,15,FALSE),0)</f>
        <v>0</v>
      </c>
      <c r="AV734" s="34">
        <f>IFERROR(VLOOKUP($H734,#REF!,15,FALSE),0)</f>
        <v>0</v>
      </c>
      <c r="AW734" s="34">
        <f>IFERROR(VLOOKUP($H734,#REF!,16,FALSE),0)</f>
        <v>0</v>
      </c>
      <c r="AX734" s="42">
        <f>IFERROR(VLOOKUP($H734,#REF!,17,FALSE),0)</f>
        <v>0</v>
      </c>
    </row>
    <row r="735" spans="1:50" x14ac:dyDescent="0.3">
      <c r="A735" s="33" t="str">
        <f t="shared" si="44"/>
        <v/>
      </c>
      <c r="B735" s="33" t="str">
        <f>+'R&amp;E EXPORT'!B734</f>
        <v>JSTP-PHASE III Expenditure Totals</v>
      </c>
      <c r="C735" t="str">
        <f>IFERROR(VLOOKUP(A735,'MCSJ Export'!A:C,3,FALSE),"")</f>
        <v/>
      </c>
      <c r="D735" s="37">
        <f t="shared" ca="1" si="45"/>
        <v>0</v>
      </c>
      <c r="E735" s="37">
        <f t="shared" ca="1" si="46"/>
        <v>0</v>
      </c>
      <c r="F735" s="37">
        <f t="shared" ca="1" si="47"/>
        <v>0</v>
      </c>
      <c r="G735" s="37"/>
      <c r="H735" s="33" t="str">
        <f>+'R&amp;E EXPORT'!A734</f>
        <v/>
      </c>
      <c r="I735" s="34">
        <f>IFERROR(VLOOKUP($H735,'Gen F Rev'!$A:$M,15,FALSE),0)</f>
        <v>0</v>
      </c>
      <c r="J735" s="34">
        <f>IFERROR(VLOOKUP($H735,'Gen F Rev'!$A:$M,16,FALSE),0)</f>
        <v>0</v>
      </c>
      <c r="K735" s="42">
        <f>IFERROR(VLOOKUP($H735,'Gen F Rev'!$A:$M,17,FALSE),0)</f>
        <v>0</v>
      </c>
      <c r="L735" s="34">
        <f>IFERROR(VLOOKUP($H735,'Gen F Exp'!$A:$E,15,FALSE),0)</f>
        <v>0</v>
      </c>
      <c r="M735" s="34">
        <f>IFERROR(VLOOKUP($H735,'Gen F Exp'!$A:$E,16,FALSE),0)</f>
        <v>0</v>
      </c>
      <c r="N735" s="42">
        <f>IFERROR(VLOOKUP($H735,'Gen F Exp'!$A:$E,17,FALSE),0)</f>
        <v>0</v>
      </c>
      <c r="O735" s="34">
        <f>IFERROR(VLOOKUP($H735,'Water F Rev'!$A:$L,15,FALSE),0)</f>
        <v>0</v>
      </c>
      <c r="P735" s="34">
        <f>IFERROR(VLOOKUP($H735,'Water F Rev'!$A:$L,16,FALSE),0)</f>
        <v>0</v>
      </c>
      <c r="Q735" s="42">
        <f>IFERROR(VLOOKUP($H735,'Water F Rev'!$A:$L,17,FALSE),0)</f>
        <v>0</v>
      </c>
      <c r="R735" s="34">
        <f>IFERROR(VLOOKUP($H735,'Water F Exp'!$A:$K,15,FALSE),0)</f>
        <v>0</v>
      </c>
      <c r="S735" s="34">
        <f>IFERROR(VLOOKUP($H735,'Water F Exp'!$A:$K,16,FALSE),0)</f>
        <v>0</v>
      </c>
      <c r="T735" s="42">
        <f>IFERROR(VLOOKUP($H735,'Water F Exp'!$A:$K,17,FALSE),0)</f>
        <v>0</v>
      </c>
      <c r="U735" s="34">
        <f ca="1">IFERROR(VLOOKUP($H735,'Sewer F Rev'!$A:$E,15,FALSE),0)</f>
        <v>0</v>
      </c>
      <c r="V735" s="34">
        <f ca="1">IFERROR(VLOOKUP($H735,'Sewer F Rev'!$A:$E,16,FALSE),0)</f>
        <v>0</v>
      </c>
      <c r="W735" s="42">
        <f ca="1">IFERROR(VLOOKUP($H735,'Sewer F Rev'!$A:$E,17,FALSE),0)</f>
        <v>0</v>
      </c>
      <c r="X735" s="34">
        <f>IFERROR(VLOOKUP($H735,'Sewer F Exp'!$A:$B,15,FALSE),0)</f>
        <v>0</v>
      </c>
      <c r="Y735" s="34">
        <f>IFERROR(VLOOKUP($H735,'Sewer F Exp'!$A:$B,16,FALSE),0)</f>
        <v>0</v>
      </c>
      <c r="Z735" s="42">
        <f>IFERROR(VLOOKUP($H735,'Sewer F Exp'!$A:$B,17,FALSE),0)</f>
        <v>0</v>
      </c>
      <c r="AA735" s="34">
        <f>IFERROR(VLOOKUP($H735,'Refuse F Rev'!$A:$E,15,FALSE),0)</f>
        <v>0</v>
      </c>
      <c r="AB735" s="34">
        <f>IFERROR(VLOOKUP($H735,'Refuse F Rev'!$A:$E,16,FALSE),0)</f>
        <v>0</v>
      </c>
      <c r="AC735" s="42">
        <f>IFERROR(VLOOKUP($H735,'Refuse F Rev'!$A:$E,17,FALSE),0)</f>
        <v>0</v>
      </c>
      <c r="AD735" s="34">
        <f>IFERROR(VLOOKUP($H735,'Refuse F Exp'!$A:$E,15,FALSE),0)</f>
        <v>0</v>
      </c>
      <c r="AE735" s="34">
        <f>IFERROR(VLOOKUP($H735,'Refuse F Exp'!$A:$E,16,FALSE),0)</f>
        <v>0</v>
      </c>
      <c r="AF735" s="42">
        <f>IFERROR(VLOOKUP($H735,'Refuse F Exp'!$A:$E,17,FALSE),0)</f>
        <v>0</v>
      </c>
      <c r="AG735" s="34">
        <f>IFERROR(VLOOKUP($H735,#REF!,10,FALSE),0)</f>
        <v>0</v>
      </c>
      <c r="AH735" s="34">
        <f>IFERROR(VLOOKUP($H735,#REF!,11,FALSE),0)</f>
        <v>0</v>
      </c>
      <c r="AI735" s="42">
        <f>IFERROR(VLOOKUP($H735,#REF!,12,FALSE),0)</f>
        <v>0</v>
      </c>
      <c r="AJ735" s="34">
        <f>IFERROR(VLOOKUP($H735,#REF!,10,FALSE),0)</f>
        <v>0</v>
      </c>
      <c r="AK735" s="34">
        <f>IFERROR(VLOOKUP($H735,#REF!,11,FALSE),0)</f>
        <v>0</v>
      </c>
      <c r="AL735" s="42">
        <f>IFERROR(VLOOKUP($H735,#REF!,12,FALSE),0)</f>
        <v>0</v>
      </c>
      <c r="AM735" s="34">
        <f>IFERROR(VLOOKUP($H735,#REF!,10,FALSE),0)</f>
        <v>0</v>
      </c>
      <c r="AN735" s="34">
        <f>IFERROR(VLOOKUP($H735,#REF!,11,FALSE),0)</f>
        <v>0</v>
      </c>
      <c r="AO735" s="42">
        <f>IFERROR(VLOOKUP($H735,#REF!,12,FALSE),0)</f>
        <v>0</v>
      </c>
      <c r="AP735" s="34">
        <f>IFERROR(VLOOKUP($H735,#REF!,10,FALSE),0)</f>
        <v>0</v>
      </c>
      <c r="AQ735" s="34">
        <f>IFERROR(VLOOKUP($H735,#REF!,11,FALSE),0)</f>
        <v>0</v>
      </c>
      <c r="AR735" s="42">
        <f>IFERROR(VLOOKUP($H735,#REF!,12,FALSE),0)</f>
        <v>0</v>
      </c>
      <c r="AS735" s="34">
        <f>IFERROR(VLOOKUP($H735,#REF!,13,FALSE),0)</f>
        <v>0</v>
      </c>
      <c r="AT735" s="34">
        <f>IFERROR(VLOOKUP($H735,#REF!,14,FALSE),0)</f>
        <v>0</v>
      </c>
      <c r="AU735" s="42">
        <f>IFERROR(VLOOKUP($H735,#REF!,15,FALSE),0)</f>
        <v>0</v>
      </c>
      <c r="AV735" s="34">
        <f>IFERROR(VLOOKUP($H735,#REF!,15,FALSE),0)</f>
        <v>0</v>
      </c>
      <c r="AW735" s="34">
        <f>IFERROR(VLOOKUP($H735,#REF!,16,FALSE),0)</f>
        <v>0</v>
      </c>
      <c r="AX735" s="42">
        <f>IFERROR(VLOOKUP($H735,#REF!,17,FALSE),0)</f>
        <v>0</v>
      </c>
    </row>
    <row r="736" spans="1:50" x14ac:dyDescent="0.3">
      <c r="A736" s="33" t="str">
        <f t="shared" si="44"/>
        <v/>
      </c>
      <c r="B736" s="33">
        <f>+'R&amp;E EXPORT'!B735</f>
        <v>0</v>
      </c>
      <c r="C736" t="str">
        <f>IFERROR(VLOOKUP(A736,'MCSJ Export'!A:C,3,FALSE),"")</f>
        <v/>
      </c>
      <c r="D736" s="37">
        <f t="shared" ca="1" si="45"/>
        <v>0</v>
      </c>
      <c r="E736" s="37">
        <f t="shared" ca="1" si="46"/>
        <v>0</v>
      </c>
      <c r="F736" s="37">
        <f t="shared" ca="1" si="47"/>
        <v>0</v>
      </c>
      <c r="G736" s="37"/>
      <c r="H736" s="33" t="str">
        <f>+'R&amp;E EXPORT'!A735</f>
        <v xml:space="preserve"> </v>
      </c>
      <c r="I736" s="34">
        <f>IFERROR(VLOOKUP($H736,'Gen F Rev'!$A:$M,15,FALSE),0)</f>
        <v>0</v>
      </c>
      <c r="J736" s="34">
        <f>IFERROR(VLOOKUP($H736,'Gen F Rev'!$A:$M,16,FALSE),0)</f>
        <v>0</v>
      </c>
      <c r="K736" s="42">
        <f>IFERROR(VLOOKUP($H736,'Gen F Rev'!$A:$M,17,FALSE),0)</f>
        <v>0</v>
      </c>
      <c r="L736" s="34">
        <f>IFERROR(VLOOKUP($H736,'Gen F Exp'!$A:$E,15,FALSE),0)</f>
        <v>0</v>
      </c>
      <c r="M736" s="34">
        <f>IFERROR(VLOOKUP($H736,'Gen F Exp'!$A:$E,16,FALSE),0)</f>
        <v>0</v>
      </c>
      <c r="N736" s="42">
        <f>IFERROR(VLOOKUP($H736,'Gen F Exp'!$A:$E,17,FALSE),0)</f>
        <v>0</v>
      </c>
      <c r="O736" s="34">
        <f>IFERROR(VLOOKUP($H736,'Water F Rev'!$A:$L,15,FALSE),0)</f>
        <v>0</v>
      </c>
      <c r="P736" s="34">
        <f>IFERROR(VLOOKUP($H736,'Water F Rev'!$A:$L,16,FALSE),0)</f>
        <v>0</v>
      </c>
      <c r="Q736" s="42">
        <f>IFERROR(VLOOKUP($H736,'Water F Rev'!$A:$L,17,FALSE),0)</f>
        <v>0</v>
      </c>
      <c r="R736" s="34">
        <f>IFERROR(VLOOKUP($H736,'Water F Exp'!$A:$K,15,FALSE),0)</f>
        <v>0</v>
      </c>
      <c r="S736" s="34">
        <f>IFERROR(VLOOKUP($H736,'Water F Exp'!$A:$K,16,FALSE),0)</f>
        <v>0</v>
      </c>
      <c r="T736" s="42">
        <f>IFERROR(VLOOKUP($H736,'Water F Exp'!$A:$K,17,FALSE),0)</f>
        <v>0</v>
      </c>
      <c r="U736" s="34">
        <f ca="1">IFERROR(VLOOKUP($H736,'Sewer F Rev'!$A:$E,15,FALSE),0)</f>
        <v>0</v>
      </c>
      <c r="V736" s="34">
        <f ca="1">IFERROR(VLOOKUP($H736,'Sewer F Rev'!$A:$E,16,FALSE),0)</f>
        <v>0</v>
      </c>
      <c r="W736" s="42">
        <f ca="1">IFERROR(VLOOKUP($H736,'Sewer F Rev'!$A:$E,17,FALSE),0)</f>
        <v>0</v>
      </c>
      <c r="X736" s="34">
        <f>IFERROR(VLOOKUP($H736,'Sewer F Exp'!$A:$B,15,FALSE),0)</f>
        <v>0</v>
      </c>
      <c r="Y736" s="34">
        <f>IFERROR(VLOOKUP($H736,'Sewer F Exp'!$A:$B,16,FALSE),0)</f>
        <v>0</v>
      </c>
      <c r="Z736" s="42">
        <f>IFERROR(VLOOKUP($H736,'Sewer F Exp'!$A:$B,17,FALSE),0)</f>
        <v>0</v>
      </c>
      <c r="AA736" s="34">
        <f>IFERROR(VLOOKUP($H736,'Refuse F Rev'!$A:$E,15,FALSE),0)</f>
        <v>0</v>
      </c>
      <c r="AB736" s="34">
        <f>IFERROR(VLOOKUP($H736,'Refuse F Rev'!$A:$E,16,FALSE),0)</f>
        <v>0</v>
      </c>
      <c r="AC736" s="42">
        <f>IFERROR(VLOOKUP($H736,'Refuse F Rev'!$A:$E,17,FALSE),0)</f>
        <v>0</v>
      </c>
      <c r="AD736" s="34">
        <f>IFERROR(VLOOKUP($H736,'Refuse F Exp'!$A:$E,15,FALSE),0)</f>
        <v>0</v>
      </c>
      <c r="AE736" s="34">
        <f>IFERROR(VLOOKUP($H736,'Refuse F Exp'!$A:$E,16,FALSE),0)</f>
        <v>0</v>
      </c>
      <c r="AF736" s="42">
        <f>IFERROR(VLOOKUP($H736,'Refuse F Exp'!$A:$E,17,FALSE),0)</f>
        <v>0</v>
      </c>
      <c r="AG736" s="34">
        <f>IFERROR(VLOOKUP($H736,#REF!,10,FALSE),0)</f>
        <v>0</v>
      </c>
      <c r="AH736" s="34">
        <f>IFERROR(VLOOKUP($H736,#REF!,11,FALSE),0)</f>
        <v>0</v>
      </c>
      <c r="AI736" s="42">
        <f>IFERROR(VLOOKUP($H736,#REF!,12,FALSE),0)</f>
        <v>0</v>
      </c>
      <c r="AJ736" s="34">
        <f>IFERROR(VLOOKUP($H736,#REF!,10,FALSE),0)</f>
        <v>0</v>
      </c>
      <c r="AK736" s="34">
        <f>IFERROR(VLOOKUP($H736,#REF!,11,FALSE),0)</f>
        <v>0</v>
      </c>
      <c r="AL736" s="42">
        <f>IFERROR(VLOOKUP($H736,#REF!,12,FALSE),0)</f>
        <v>0</v>
      </c>
      <c r="AM736" s="34">
        <f>IFERROR(VLOOKUP($H736,#REF!,10,FALSE),0)</f>
        <v>0</v>
      </c>
      <c r="AN736" s="34">
        <f>IFERROR(VLOOKUP($H736,#REF!,11,FALSE),0)</f>
        <v>0</v>
      </c>
      <c r="AO736" s="42">
        <f>IFERROR(VLOOKUP($H736,#REF!,12,FALSE),0)</f>
        <v>0</v>
      </c>
      <c r="AP736" s="34">
        <f>IFERROR(VLOOKUP($H736,#REF!,10,FALSE),0)</f>
        <v>0</v>
      </c>
      <c r="AQ736" s="34">
        <f>IFERROR(VLOOKUP($H736,#REF!,11,FALSE),0)</f>
        <v>0</v>
      </c>
      <c r="AR736" s="42">
        <f>IFERROR(VLOOKUP($H736,#REF!,12,FALSE),0)</f>
        <v>0</v>
      </c>
      <c r="AS736" s="34">
        <f>IFERROR(VLOOKUP($H736,#REF!,13,FALSE),0)</f>
        <v>0</v>
      </c>
      <c r="AT736" s="34">
        <f>IFERROR(VLOOKUP($H736,#REF!,14,FALSE),0)</f>
        <v>0</v>
      </c>
      <c r="AU736" s="42">
        <f>IFERROR(VLOOKUP($H736,#REF!,15,FALSE),0)</f>
        <v>0</v>
      </c>
      <c r="AV736" s="34">
        <f>IFERROR(VLOOKUP($H736,#REF!,15,FALSE),0)</f>
        <v>0</v>
      </c>
      <c r="AW736" s="34">
        <f>IFERROR(VLOOKUP($H736,#REF!,16,FALSE),0)</f>
        <v>0</v>
      </c>
      <c r="AX736" s="42">
        <f>IFERROR(VLOOKUP($H736,#REF!,17,FALSE),0)</f>
        <v>0</v>
      </c>
    </row>
    <row r="737" spans="1:50" x14ac:dyDescent="0.3">
      <c r="A737" s="33" t="str">
        <f t="shared" si="44"/>
        <v>H2-2401-VP1</v>
      </c>
      <c r="B737" s="33" t="str">
        <f>+'R&amp;E EXPORT'!B736</f>
        <v>INTEREST INCOME - VP</v>
      </c>
      <c r="C737" t="str">
        <f>IFERROR(VLOOKUP(A737,'MCSJ Export'!A:C,3,FALSE),"")</f>
        <v/>
      </c>
      <c r="D737" s="37">
        <f t="shared" ca="1" si="45"/>
        <v>0</v>
      </c>
      <c r="E737" s="37">
        <f t="shared" ca="1" si="46"/>
        <v>0</v>
      </c>
      <c r="F737" s="37">
        <f t="shared" ca="1" si="47"/>
        <v>0</v>
      </c>
      <c r="G737" s="37"/>
      <c r="H737" s="33" t="str">
        <f>+'R&amp;E EXPORT'!A736</f>
        <v>H2-2401-VP1</v>
      </c>
      <c r="I737" s="34">
        <f>IFERROR(VLOOKUP($H737,'Gen F Rev'!$A:$M,15,FALSE),0)</f>
        <v>0</v>
      </c>
      <c r="J737" s="34">
        <f>IFERROR(VLOOKUP($H737,'Gen F Rev'!$A:$M,16,FALSE),0)</f>
        <v>0</v>
      </c>
      <c r="K737" s="42">
        <f>IFERROR(VLOOKUP($H737,'Gen F Rev'!$A:$M,17,FALSE),0)</f>
        <v>0</v>
      </c>
      <c r="L737" s="34">
        <f>IFERROR(VLOOKUP($H737,'Gen F Exp'!$A:$E,15,FALSE),0)</f>
        <v>0</v>
      </c>
      <c r="M737" s="34">
        <f>IFERROR(VLOOKUP($H737,'Gen F Exp'!$A:$E,16,FALSE),0)</f>
        <v>0</v>
      </c>
      <c r="N737" s="42">
        <f>IFERROR(VLOOKUP($H737,'Gen F Exp'!$A:$E,17,FALSE),0)</f>
        <v>0</v>
      </c>
      <c r="O737" s="34">
        <f>IFERROR(VLOOKUP($H737,'Water F Rev'!$A:$L,15,FALSE),0)</f>
        <v>0</v>
      </c>
      <c r="P737" s="34">
        <f>IFERROR(VLOOKUP($H737,'Water F Rev'!$A:$L,16,FALSE),0)</f>
        <v>0</v>
      </c>
      <c r="Q737" s="42">
        <f>IFERROR(VLOOKUP($H737,'Water F Rev'!$A:$L,17,FALSE),0)</f>
        <v>0</v>
      </c>
      <c r="R737" s="34">
        <f>IFERROR(VLOOKUP($H737,'Water F Exp'!$A:$K,15,FALSE),0)</f>
        <v>0</v>
      </c>
      <c r="S737" s="34">
        <f>IFERROR(VLOOKUP($H737,'Water F Exp'!$A:$K,16,FALSE),0)</f>
        <v>0</v>
      </c>
      <c r="T737" s="42">
        <f>IFERROR(VLOOKUP($H737,'Water F Exp'!$A:$K,17,FALSE),0)</f>
        <v>0</v>
      </c>
      <c r="U737" s="34">
        <f ca="1">IFERROR(VLOOKUP($H737,'Sewer F Rev'!$A:$E,15,FALSE),0)</f>
        <v>0</v>
      </c>
      <c r="V737" s="34">
        <f ca="1">IFERROR(VLOOKUP($H737,'Sewer F Rev'!$A:$E,16,FALSE),0)</f>
        <v>0</v>
      </c>
      <c r="W737" s="42">
        <f ca="1">IFERROR(VLOOKUP($H737,'Sewer F Rev'!$A:$E,17,FALSE),0)</f>
        <v>0</v>
      </c>
      <c r="X737" s="34">
        <f>IFERROR(VLOOKUP($H737,'Sewer F Exp'!$A:$B,15,FALSE),0)</f>
        <v>0</v>
      </c>
      <c r="Y737" s="34">
        <f>IFERROR(VLOOKUP($H737,'Sewer F Exp'!$A:$B,16,FALSE),0)</f>
        <v>0</v>
      </c>
      <c r="Z737" s="42">
        <f>IFERROR(VLOOKUP($H737,'Sewer F Exp'!$A:$B,17,FALSE),0)</f>
        <v>0</v>
      </c>
      <c r="AA737" s="34">
        <f>IFERROR(VLOOKUP($H737,'Refuse F Rev'!$A:$E,15,FALSE),0)</f>
        <v>0</v>
      </c>
      <c r="AB737" s="34">
        <f>IFERROR(VLOOKUP($H737,'Refuse F Rev'!$A:$E,16,FALSE),0)</f>
        <v>0</v>
      </c>
      <c r="AC737" s="42">
        <f>IFERROR(VLOOKUP($H737,'Refuse F Rev'!$A:$E,17,FALSE),0)</f>
        <v>0</v>
      </c>
      <c r="AD737" s="34">
        <f>IFERROR(VLOOKUP($H737,'Refuse F Exp'!$A:$E,15,FALSE),0)</f>
        <v>0</v>
      </c>
      <c r="AE737" s="34">
        <f>IFERROR(VLOOKUP($H737,'Refuse F Exp'!$A:$E,16,FALSE),0)</f>
        <v>0</v>
      </c>
      <c r="AF737" s="42">
        <f>IFERROR(VLOOKUP($H737,'Refuse F Exp'!$A:$E,17,FALSE),0)</f>
        <v>0</v>
      </c>
      <c r="AG737" s="34">
        <f>IFERROR(VLOOKUP($H737,#REF!,10,FALSE),0)</f>
        <v>0</v>
      </c>
      <c r="AH737" s="34">
        <f>IFERROR(VLOOKUP($H737,#REF!,11,FALSE),0)</f>
        <v>0</v>
      </c>
      <c r="AI737" s="42">
        <f>IFERROR(VLOOKUP($H737,#REF!,12,FALSE),0)</f>
        <v>0</v>
      </c>
      <c r="AJ737" s="34">
        <f>IFERROR(VLOOKUP($H737,#REF!,10,FALSE),0)</f>
        <v>0</v>
      </c>
      <c r="AK737" s="34">
        <f>IFERROR(VLOOKUP($H737,#REF!,11,FALSE),0)</f>
        <v>0</v>
      </c>
      <c r="AL737" s="42">
        <f>IFERROR(VLOOKUP($H737,#REF!,12,FALSE),0)</f>
        <v>0</v>
      </c>
      <c r="AM737" s="34">
        <f>IFERROR(VLOOKUP($H737,#REF!,10,FALSE),0)</f>
        <v>0</v>
      </c>
      <c r="AN737" s="34">
        <f>IFERROR(VLOOKUP($H737,#REF!,11,FALSE),0)</f>
        <v>0</v>
      </c>
      <c r="AO737" s="42">
        <f>IFERROR(VLOOKUP($H737,#REF!,12,FALSE),0)</f>
        <v>0</v>
      </c>
      <c r="AP737" s="34">
        <f>IFERROR(VLOOKUP($H737,#REF!,10,FALSE),0)</f>
        <v>0</v>
      </c>
      <c r="AQ737" s="34">
        <f>IFERROR(VLOOKUP($H737,#REF!,11,FALSE),0)</f>
        <v>0</v>
      </c>
      <c r="AR737" s="42">
        <f>IFERROR(VLOOKUP($H737,#REF!,12,FALSE),0)</f>
        <v>0</v>
      </c>
      <c r="AS737" s="34">
        <f>IFERROR(VLOOKUP($H737,#REF!,13,FALSE),0)</f>
        <v>0</v>
      </c>
      <c r="AT737" s="34">
        <f>IFERROR(VLOOKUP($H737,#REF!,14,FALSE),0)</f>
        <v>0</v>
      </c>
      <c r="AU737" s="42">
        <f>IFERROR(VLOOKUP($H737,#REF!,15,FALSE),0)</f>
        <v>0</v>
      </c>
      <c r="AV737" s="34">
        <f>IFERROR(VLOOKUP($H737,#REF!,15,FALSE),0)</f>
        <v>0</v>
      </c>
      <c r="AW737" s="34">
        <f>IFERROR(VLOOKUP($H737,#REF!,16,FALSE),0)</f>
        <v>0</v>
      </c>
      <c r="AX737" s="42">
        <f>IFERROR(VLOOKUP($H737,#REF!,17,FALSE),0)</f>
        <v>0</v>
      </c>
    </row>
    <row r="738" spans="1:50" x14ac:dyDescent="0.3">
      <c r="A738" s="33" t="str">
        <f t="shared" si="44"/>
        <v>H2-2706-DRO</v>
      </c>
      <c r="B738" s="33" t="str">
        <f>+'R&amp;E EXPORT'!B737</f>
        <v>JC POLICE DRONE GRANT DA OFFICE</v>
      </c>
      <c r="C738" t="str">
        <f>IFERROR(VLOOKUP(A738,'MCSJ Export'!A:C,3,FALSE),"")</f>
        <v/>
      </c>
      <c r="D738" s="37">
        <f t="shared" ca="1" si="45"/>
        <v>0</v>
      </c>
      <c r="E738" s="37">
        <f t="shared" ca="1" si="46"/>
        <v>0</v>
      </c>
      <c r="F738" s="37">
        <f t="shared" ca="1" si="47"/>
        <v>0</v>
      </c>
      <c r="G738" s="37"/>
      <c r="H738" s="33" t="str">
        <f>+'R&amp;E EXPORT'!A737</f>
        <v>H2-2706-DRO</v>
      </c>
      <c r="I738" s="34">
        <f>IFERROR(VLOOKUP($H738,'Gen F Rev'!$A:$M,15,FALSE),0)</f>
        <v>0</v>
      </c>
      <c r="J738" s="34">
        <f>IFERROR(VLOOKUP($H738,'Gen F Rev'!$A:$M,16,FALSE),0)</f>
        <v>0</v>
      </c>
      <c r="K738" s="42">
        <f>IFERROR(VLOOKUP($H738,'Gen F Rev'!$A:$M,17,FALSE),0)</f>
        <v>0</v>
      </c>
      <c r="L738" s="34">
        <f>IFERROR(VLOOKUP($H738,'Gen F Exp'!$A:$E,15,FALSE),0)</f>
        <v>0</v>
      </c>
      <c r="M738" s="34">
        <f>IFERROR(VLOOKUP($H738,'Gen F Exp'!$A:$E,16,FALSE),0)</f>
        <v>0</v>
      </c>
      <c r="N738" s="42">
        <f>IFERROR(VLOOKUP($H738,'Gen F Exp'!$A:$E,17,FALSE),0)</f>
        <v>0</v>
      </c>
      <c r="O738" s="34">
        <f>IFERROR(VLOOKUP($H738,'Water F Rev'!$A:$L,15,FALSE),0)</f>
        <v>0</v>
      </c>
      <c r="P738" s="34">
        <f>IFERROR(VLOOKUP($H738,'Water F Rev'!$A:$L,16,FALSE),0)</f>
        <v>0</v>
      </c>
      <c r="Q738" s="42">
        <f>IFERROR(VLOOKUP($H738,'Water F Rev'!$A:$L,17,FALSE),0)</f>
        <v>0</v>
      </c>
      <c r="R738" s="34">
        <f>IFERROR(VLOOKUP($H738,'Water F Exp'!$A:$K,15,FALSE),0)</f>
        <v>0</v>
      </c>
      <c r="S738" s="34">
        <f>IFERROR(VLOOKUP($H738,'Water F Exp'!$A:$K,16,FALSE),0)</f>
        <v>0</v>
      </c>
      <c r="T738" s="42">
        <f>IFERROR(VLOOKUP($H738,'Water F Exp'!$A:$K,17,FALSE),0)</f>
        <v>0</v>
      </c>
      <c r="U738" s="34">
        <f ca="1">IFERROR(VLOOKUP($H738,'Sewer F Rev'!$A:$E,15,FALSE),0)</f>
        <v>0</v>
      </c>
      <c r="V738" s="34">
        <f ca="1">IFERROR(VLOOKUP($H738,'Sewer F Rev'!$A:$E,16,FALSE),0)</f>
        <v>0</v>
      </c>
      <c r="W738" s="42">
        <f ca="1">IFERROR(VLOOKUP($H738,'Sewer F Rev'!$A:$E,17,FALSE),0)</f>
        <v>0</v>
      </c>
      <c r="X738" s="34">
        <f>IFERROR(VLOOKUP($H738,'Sewer F Exp'!$A:$B,15,FALSE),0)</f>
        <v>0</v>
      </c>
      <c r="Y738" s="34">
        <f>IFERROR(VLOOKUP($H738,'Sewer F Exp'!$A:$B,16,FALSE),0)</f>
        <v>0</v>
      </c>
      <c r="Z738" s="42">
        <f>IFERROR(VLOOKUP($H738,'Sewer F Exp'!$A:$B,17,FALSE),0)</f>
        <v>0</v>
      </c>
      <c r="AA738" s="34">
        <f>IFERROR(VLOOKUP($H738,'Refuse F Rev'!$A:$E,15,FALSE),0)</f>
        <v>0</v>
      </c>
      <c r="AB738" s="34">
        <f>IFERROR(VLOOKUP($H738,'Refuse F Rev'!$A:$E,16,FALSE),0)</f>
        <v>0</v>
      </c>
      <c r="AC738" s="42">
        <f>IFERROR(VLOOKUP($H738,'Refuse F Rev'!$A:$E,17,FALSE),0)</f>
        <v>0</v>
      </c>
      <c r="AD738" s="34">
        <f>IFERROR(VLOOKUP($H738,'Refuse F Exp'!$A:$E,15,FALSE),0)</f>
        <v>0</v>
      </c>
      <c r="AE738" s="34">
        <f>IFERROR(VLOOKUP($H738,'Refuse F Exp'!$A:$E,16,FALSE),0)</f>
        <v>0</v>
      </c>
      <c r="AF738" s="42">
        <f>IFERROR(VLOOKUP($H738,'Refuse F Exp'!$A:$E,17,FALSE),0)</f>
        <v>0</v>
      </c>
      <c r="AG738" s="34">
        <f>IFERROR(VLOOKUP($H738,#REF!,10,FALSE),0)</f>
        <v>0</v>
      </c>
      <c r="AH738" s="34">
        <f>IFERROR(VLOOKUP($H738,#REF!,11,FALSE),0)</f>
        <v>0</v>
      </c>
      <c r="AI738" s="42">
        <f>IFERROR(VLOOKUP($H738,#REF!,12,FALSE),0)</f>
        <v>0</v>
      </c>
      <c r="AJ738" s="34">
        <f>IFERROR(VLOOKUP($H738,#REF!,10,FALSE),0)</f>
        <v>0</v>
      </c>
      <c r="AK738" s="34">
        <f>IFERROR(VLOOKUP($H738,#REF!,11,FALSE),0)</f>
        <v>0</v>
      </c>
      <c r="AL738" s="42">
        <f>IFERROR(VLOOKUP($H738,#REF!,12,FALSE),0)</f>
        <v>0</v>
      </c>
      <c r="AM738" s="34">
        <f>IFERROR(VLOOKUP($H738,#REF!,10,FALSE),0)</f>
        <v>0</v>
      </c>
      <c r="AN738" s="34">
        <f>IFERROR(VLOOKUP($H738,#REF!,11,FALSE),0)</f>
        <v>0</v>
      </c>
      <c r="AO738" s="42">
        <f>IFERROR(VLOOKUP($H738,#REF!,12,FALSE),0)</f>
        <v>0</v>
      </c>
      <c r="AP738" s="34">
        <f>IFERROR(VLOOKUP($H738,#REF!,10,FALSE),0)</f>
        <v>0</v>
      </c>
      <c r="AQ738" s="34">
        <f>IFERROR(VLOOKUP($H738,#REF!,11,FALSE),0)</f>
        <v>0</v>
      </c>
      <c r="AR738" s="42">
        <f>IFERROR(VLOOKUP($H738,#REF!,12,FALSE),0)</f>
        <v>0</v>
      </c>
      <c r="AS738" s="34">
        <f>IFERROR(VLOOKUP($H738,#REF!,13,FALSE),0)</f>
        <v>0</v>
      </c>
      <c r="AT738" s="34">
        <f>IFERROR(VLOOKUP($H738,#REF!,14,FALSE),0)</f>
        <v>0</v>
      </c>
      <c r="AU738" s="42">
        <f>IFERROR(VLOOKUP($H738,#REF!,15,FALSE),0)</f>
        <v>0</v>
      </c>
      <c r="AV738" s="34">
        <f>IFERROR(VLOOKUP($H738,#REF!,15,FALSE),0)</f>
        <v>0</v>
      </c>
      <c r="AW738" s="34">
        <f>IFERROR(VLOOKUP($H738,#REF!,16,FALSE),0)</f>
        <v>0</v>
      </c>
      <c r="AX738" s="42">
        <f>IFERROR(VLOOKUP($H738,#REF!,17,FALSE),0)</f>
        <v>0</v>
      </c>
    </row>
    <row r="739" spans="1:50" x14ac:dyDescent="0.3">
      <c r="A739" s="33" t="str">
        <f t="shared" si="44"/>
        <v>H2-2710-VP1</v>
      </c>
      <c r="B739" s="33" t="str">
        <f>+'R&amp;E EXPORT'!B738</f>
        <v>PREMIUM ON SALE</v>
      </c>
      <c r="C739" t="str">
        <f>IFERROR(VLOOKUP(A739,'MCSJ Export'!A:C,3,FALSE),"")</f>
        <v/>
      </c>
      <c r="D739" s="37">
        <f t="shared" ca="1" si="45"/>
        <v>0</v>
      </c>
      <c r="E739" s="37">
        <f t="shared" ca="1" si="46"/>
        <v>0</v>
      </c>
      <c r="F739" s="37">
        <f t="shared" ca="1" si="47"/>
        <v>0</v>
      </c>
      <c r="G739" s="37"/>
      <c r="H739" s="33" t="str">
        <f>+'R&amp;E EXPORT'!A738</f>
        <v>H2-2710-VP1</v>
      </c>
      <c r="I739" s="34">
        <f>IFERROR(VLOOKUP($H739,'Gen F Rev'!$A:$M,15,FALSE),0)</f>
        <v>0</v>
      </c>
      <c r="J739" s="34">
        <f>IFERROR(VLOOKUP($H739,'Gen F Rev'!$A:$M,16,FALSE),0)</f>
        <v>0</v>
      </c>
      <c r="K739" s="42">
        <f>IFERROR(VLOOKUP($H739,'Gen F Rev'!$A:$M,17,FALSE),0)</f>
        <v>0</v>
      </c>
      <c r="L739" s="34">
        <f>IFERROR(VLOOKUP($H739,'Gen F Exp'!$A:$E,15,FALSE),0)</f>
        <v>0</v>
      </c>
      <c r="M739" s="34">
        <f>IFERROR(VLOOKUP($H739,'Gen F Exp'!$A:$E,16,FALSE),0)</f>
        <v>0</v>
      </c>
      <c r="N739" s="42">
        <f>IFERROR(VLOOKUP($H739,'Gen F Exp'!$A:$E,17,FALSE),0)</f>
        <v>0</v>
      </c>
      <c r="O739" s="34">
        <f>IFERROR(VLOOKUP($H739,'Water F Rev'!$A:$L,15,FALSE),0)</f>
        <v>0</v>
      </c>
      <c r="P739" s="34">
        <f>IFERROR(VLOOKUP($H739,'Water F Rev'!$A:$L,16,FALSE),0)</f>
        <v>0</v>
      </c>
      <c r="Q739" s="42">
        <f>IFERROR(VLOOKUP($H739,'Water F Rev'!$A:$L,17,FALSE),0)</f>
        <v>0</v>
      </c>
      <c r="R739" s="34">
        <f>IFERROR(VLOOKUP($H739,'Water F Exp'!$A:$K,15,FALSE),0)</f>
        <v>0</v>
      </c>
      <c r="S739" s="34">
        <f>IFERROR(VLOOKUP($H739,'Water F Exp'!$A:$K,16,FALSE),0)</f>
        <v>0</v>
      </c>
      <c r="T739" s="42">
        <f>IFERROR(VLOOKUP($H739,'Water F Exp'!$A:$K,17,FALSE),0)</f>
        <v>0</v>
      </c>
      <c r="U739" s="34">
        <f ca="1">IFERROR(VLOOKUP($H739,'Sewer F Rev'!$A:$E,15,FALSE),0)</f>
        <v>0</v>
      </c>
      <c r="V739" s="34">
        <f ca="1">IFERROR(VLOOKUP($H739,'Sewer F Rev'!$A:$E,16,FALSE),0)</f>
        <v>0</v>
      </c>
      <c r="W739" s="42">
        <f ca="1">IFERROR(VLOOKUP($H739,'Sewer F Rev'!$A:$E,17,FALSE),0)</f>
        <v>0</v>
      </c>
      <c r="X739" s="34">
        <f>IFERROR(VLOOKUP($H739,'Sewer F Exp'!$A:$B,15,FALSE),0)</f>
        <v>0</v>
      </c>
      <c r="Y739" s="34">
        <f>IFERROR(VLOOKUP($H739,'Sewer F Exp'!$A:$B,16,FALSE),0)</f>
        <v>0</v>
      </c>
      <c r="Z739" s="42">
        <f>IFERROR(VLOOKUP($H739,'Sewer F Exp'!$A:$B,17,FALSE),0)</f>
        <v>0</v>
      </c>
      <c r="AA739" s="34">
        <f>IFERROR(VLOOKUP($H739,'Refuse F Rev'!$A:$E,15,FALSE),0)</f>
        <v>0</v>
      </c>
      <c r="AB739" s="34">
        <f>IFERROR(VLOOKUP($H739,'Refuse F Rev'!$A:$E,16,FALSE),0)</f>
        <v>0</v>
      </c>
      <c r="AC739" s="42">
        <f>IFERROR(VLOOKUP($H739,'Refuse F Rev'!$A:$E,17,FALSE),0)</f>
        <v>0</v>
      </c>
      <c r="AD739" s="34">
        <f>IFERROR(VLOOKUP($H739,'Refuse F Exp'!$A:$E,15,FALSE),0)</f>
        <v>0</v>
      </c>
      <c r="AE739" s="34">
        <f>IFERROR(VLOOKUP($H739,'Refuse F Exp'!$A:$E,16,FALSE),0)</f>
        <v>0</v>
      </c>
      <c r="AF739" s="42">
        <f>IFERROR(VLOOKUP($H739,'Refuse F Exp'!$A:$E,17,FALSE),0)</f>
        <v>0</v>
      </c>
      <c r="AG739" s="34">
        <f>IFERROR(VLOOKUP($H739,#REF!,10,FALSE),0)</f>
        <v>0</v>
      </c>
      <c r="AH739" s="34">
        <f>IFERROR(VLOOKUP($H739,#REF!,11,FALSE),0)</f>
        <v>0</v>
      </c>
      <c r="AI739" s="42">
        <f>IFERROR(VLOOKUP($H739,#REF!,12,FALSE),0)</f>
        <v>0</v>
      </c>
      <c r="AJ739" s="34">
        <f>IFERROR(VLOOKUP($H739,#REF!,10,FALSE),0)</f>
        <v>0</v>
      </c>
      <c r="AK739" s="34">
        <f>IFERROR(VLOOKUP($H739,#REF!,11,FALSE),0)</f>
        <v>0</v>
      </c>
      <c r="AL739" s="42">
        <f>IFERROR(VLOOKUP($H739,#REF!,12,FALSE),0)</f>
        <v>0</v>
      </c>
      <c r="AM739" s="34">
        <f>IFERROR(VLOOKUP($H739,#REF!,10,FALSE),0)</f>
        <v>0</v>
      </c>
      <c r="AN739" s="34">
        <f>IFERROR(VLOOKUP($H739,#REF!,11,FALSE),0)</f>
        <v>0</v>
      </c>
      <c r="AO739" s="42">
        <f>IFERROR(VLOOKUP($H739,#REF!,12,FALSE),0)</f>
        <v>0</v>
      </c>
      <c r="AP739" s="34">
        <f>IFERROR(VLOOKUP($H739,#REF!,10,FALSE),0)</f>
        <v>0</v>
      </c>
      <c r="AQ739" s="34">
        <f>IFERROR(VLOOKUP($H739,#REF!,11,FALSE),0)</f>
        <v>0</v>
      </c>
      <c r="AR739" s="42">
        <f>IFERROR(VLOOKUP($H739,#REF!,12,FALSE),0)</f>
        <v>0</v>
      </c>
      <c r="AS739" s="34">
        <f>IFERROR(VLOOKUP($H739,#REF!,13,FALSE),0)</f>
        <v>0</v>
      </c>
      <c r="AT739" s="34">
        <f>IFERROR(VLOOKUP($H739,#REF!,14,FALSE),0)</f>
        <v>0</v>
      </c>
      <c r="AU739" s="42">
        <f>IFERROR(VLOOKUP($H739,#REF!,15,FALSE),0)</f>
        <v>0</v>
      </c>
      <c r="AV739" s="34">
        <f>IFERROR(VLOOKUP($H739,#REF!,15,FALSE),0)</f>
        <v>0</v>
      </c>
      <c r="AW739" s="34">
        <f>IFERROR(VLOOKUP($H739,#REF!,16,FALSE),0)</f>
        <v>0</v>
      </c>
      <c r="AX739" s="42">
        <f>IFERROR(VLOOKUP($H739,#REF!,17,FALSE),0)</f>
        <v>0</v>
      </c>
    </row>
    <row r="740" spans="1:50" x14ac:dyDescent="0.3">
      <c r="A740" s="33" t="str">
        <f t="shared" si="44"/>
        <v>H2-3501-CHA</v>
      </c>
      <c r="B740" s="33" t="str">
        <f>+'R&amp;E EXPORT'!B739</f>
        <v>CAP-STATE-CONS. HIGHWAY AID (CHIPS)</v>
      </c>
      <c r="C740" t="str">
        <f>IFERROR(VLOOKUP(A740,'MCSJ Export'!A:C,3,FALSE),"")</f>
        <v/>
      </c>
      <c r="D740" s="37">
        <f t="shared" ca="1" si="45"/>
        <v>0</v>
      </c>
      <c r="E740" s="37">
        <f t="shared" ca="1" si="46"/>
        <v>0</v>
      </c>
      <c r="F740" s="37">
        <f t="shared" ca="1" si="47"/>
        <v>0</v>
      </c>
      <c r="G740" s="37"/>
      <c r="H740" s="33" t="str">
        <f>+'R&amp;E EXPORT'!A739</f>
        <v>H2-3501-CHA</v>
      </c>
      <c r="I740" s="34">
        <f>IFERROR(VLOOKUP($H740,'Gen F Rev'!$A:$M,15,FALSE),0)</f>
        <v>0</v>
      </c>
      <c r="J740" s="34">
        <f>IFERROR(VLOOKUP($H740,'Gen F Rev'!$A:$M,16,FALSE),0)</f>
        <v>0</v>
      </c>
      <c r="K740" s="42">
        <f>IFERROR(VLOOKUP($H740,'Gen F Rev'!$A:$M,17,FALSE),0)</f>
        <v>0</v>
      </c>
      <c r="L740" s="34">
        <f>IFERROR(VLOOKUP($H740,'Gen F Exp'!$A:$E,15,FALSE),0)</f>
        <v>0</v>
      </c>
      <c r="M740" s="34">
        <f>IFERROR(VLOOKUP($H740,'Gen F Exp'!$A:$E,16,FALSE),0)</f>
        <v>0</v>
      </c>
      <c r="N740" s="42">
        <f>IFERROR(VLOOKUP($H740,'Gen F Exp'!$A:$E,17,FALSE),0)</f>
        <v>0</v>
      </c>
      <c r="O740" s="34">
        <f>IFERROR(VLOOKUP($H740,'Water F Rev'!$A:$L,15,FALSE),0)</f>
        <v>0</v>
      </c>
      <c r="P740" s="34">
        <f>IFERROR(VLOOKUP($H740,'Water F Rev'!$A:$L,16,FALSE),0)</f>
        <v>0</v>
      </c>
      <c r="Q740" s="42">
        <f>IFERROR(VLOOKUP($H740,'Water F Rev'!$A:$L,17,FALSE),0)</f>
        <v>0</v>
      </c>
      <c r="R740" s="34">
        <f>IFERROR(VLOOKUP($H740,'Water F Exp'!$A:$K,15,FALSE),0)</f>
        <v>0</v>
      </c>
      <c r="S740" s="34">
        <f>IFERROR(VLOOKUP($H740,'Water F Exp'!$A:$K,16,FALSE),0)</f>
        <v>0</v>
      </c>
      <c r="T740" s="42">
        <f>IFERROR(VLOOKUP($H740,'Water F Exp'!$A:$K,17,FALSE),0)</f>
        <v>0</v>
      </c>
      <c r="U740" s="34">
        <f ca="1">IFERROR(VLOOKUP($H740,'Sewer F Rev'!$A:$E,15,FALSE),0)</f>
        <v>0</v>
      </c>
      <c r="V740" s="34">
        <f ca="1">IFERROR(VLOOKUP($H740,'Sewer F Rev'!$A:$E,16,FALSE),0)</f>
        <v>0</v>
      </c>
      <c r="W740" s="42">
        <f ca="1">IFERROR(VLOOKUP($H740,'Sewer F Rev'!$A:$E,17,FALSE),0)</f>
        <v>0</v>
      </c>
      <c r="X740" s="34">
        <f>IFERROR(VLOOKUP($H740,'Sewer F Exp'!$A:$B,15,FALSE),0)</f>
        <v>0</v>
      </c>
      <c r="Y740" s="34">
        <f>IFERROR(VLOOKUP($H740,'Sewer F Exp'!$A:$B,16,FALSE),0)</f>
        <v>0</v>
      </c>
      <c r="Z740" s="42">
        <f>IFERROR(VLOOKUP($H740,'Sewer F Exp'!$A:$B,17,FALSE),0)</f>
        <v>0</v>
      </c>
      <c r="AA740" s="34">
        <f>IFERROR(VLOOKUP($H740,'Refuse F Rev'!$A:$E,15,FALSE),0)</f>
        <v>0</v>
      </c>
      <c r="AB740" s="34">
        <f>IFERROR(VLOOKUP($H740,'Refuse F Rev'!$A:$E,16,FALSE),0)</f>
        <v>0</v>
      </c>
      <c r="AC740" s="42">
        <f>IFERROR(VLOOKUP($H740,'Refuse F Rev'!$A:$E,17,FALSE),0)</f>
        <v>0</v>
      </c>
      <c r="AD740" s="34">
        <f>IFERROR(VLOOKUP($H740,'Refuse F Exp'!$A:$E,15,FALSE),0)</f>
        <v>0</v>
      </c>
      <c r="AE740" s="34">
        <f>IFERROR(VLOOKUP($H740,'Refuse F Exp'!$A:$E,16,FALSE),0)</f>
        <v>0</v>
      </c>
      <c r="AF740" s="42">
        <f>IFERROR(VLOOKUP($H740,'Refuse F Exp'!$A:$E,17,FALSE),0)</f>
        <v>0</v>
      </c>
      <c r="AG740" s="34">
        <f>IFERROR(VLOOKUP($H740,#REF!,10,FALSE),0)</f>
        <v>0</v>
      </c>
      <c r="AH740" s="34">
        <f>IFERROR(VLOOKUP($H740,#REF!,11,FALSE),0)</f>
        <v>0</v>
      </c>
      <c r="AI740" s="42">
        <f>IFERROR(VLOOKUP($H740,#REF!,12,FALSE),0)</f>
        <v>0</v>
      </c>
      <c r="AJ740" s="34">
        <f>IFERROR(VLOOKUP($H740,#REF!,10,FALSE),0)</f>
        <v>0</v>
      </c>
      <c r="AK740" s="34">
        <f>IFERROR(VLOOKUP($H740,#REF!,11,FALSE),0)</f>
        <v>0</v>
      </c>
      <c r="AL740" s="42">
        <f>IFERROR(VLOOKUP($H740,#REF!,12,FALSE),0)</f>
        <v>0</v>
      </c>
      <c r="AM740" s="34">
        <f>IFERROR(VLOOKUP($H740,#REF!,10,FALSE),0)</f>
        <v>0</v>
      </c>
      <c r="AN740" s="34">
        <f>IFERROR(VLOOKUP($H740,#REF!,11,FALSE),0)</f>
        <v>0</v>
      </c>
      <c r="AO740" s="42">
        <f>IFERROR(VLOOKUP($H740,#REF!,12,FALSE),0)</f>
        <v>0</v>
      </c>
      <c r="AP740" s="34">
        <f>IFERROR(VLOOKUP($H740,#REF!,10,FALSE),0)</f>
        <v>0</v>
      </c>
      <c r="AQ740" s="34">
        <f>IFERROR(VLOOKUP($H740,#REF!,11,FALSE),0)</f>
        <v>0</v>
      </c>
      <c r="AR740" s="42">
        <f>IFERROR(VLOOKUP($H740,#REF!,12,FALSE),0)</f>
        <v>0</v>
      </c>
      <c r="AS740" s="34">
        <f>IFERROR(VLOOKUP($H740,#REF!,13,FALSE),0)</f>
        <v>0</v>
      </c>
      <c r="AT740" s="34">
        <f>IFERROR(VLOOKUP($H740,#REF!,14,FALSE),0)</f>
        <v>0</v>
      </c>
      <c r="AU740" s="42">
        <f>IFERROR(VLOOKUP($H740,#REF!,15,FALSE),0)</f>
        <v>0</v>
      </c>
      <c r="AV740" s="34">
        <f>IFERROR(VLOOKUP($H740,#REF!,15,FALSE),0)</f>
        <v>0</v>
      </c>
      <c r="AW740" s="34">
        <f>IFERROR(VLOOKUP($H740,#REF!,16,FALSE),0)</f>
        <v>0</v>
      </c>
      <c r="AX740" s="42">
        <f>IFERROR(VLOOKUP($H740,#REF!,17,FALSE),0)</f>
        <v>0</v>
      </c>
    </row>
    <row r="741" spans="1:50" x14ac:dyDescent="0.3">
      <c r="A741" s="33" t="str">
        <f t="shared" si="44"/>
        <v>H2-3589-PAV</v>
      </c>
      <c r="B741" s="33" t="str">
        <f>+'R&amp;E EXPORT'!B740</f>
        <v>CAP-STATE-NYS HIGHWAY PAVE NY</v>
      </c>
      <c r="C741" t="str">
        <f>IFERROR(VLOOKUP(A741,'MCSJ Export'!A:C,3,FALSE),"")</f>
        <v/>
      </c>
      <c r="D741" s="37">
        <f t="shared" ca="1" si="45"/>
        <v>0</v>
      </c>
      <c r="E741" s="37">
        <f t="shared" ca="1" si="46"/>
        <v>0</v>
      </c>
      <c r="F741" s="37">
        <f t="shared" ca="1" si="47"/>
        <v>0</v>
      </c>
      <c r="G741" s="37"/>
      <c r="H741" s="33" t="str">
        <f>+'R&amp;E EXPORT'!A740</f>
        <v>H2-3589-PAV</v>
      </c>
      <c r="I741" s="34">
        <f>IFERROR(VLOOKUP($H741,'Gen F Rev'!$A:$M,15,FALSE),0)</f>
        <v>0</v>
      </c>
      <c r="J741" s="34">
        <f>IFERROR(VLOOKUP($H741,'Gen F Rev'!$A:$M,16,FALSE),0)</f>
        <v>0</v>
      </c>
      <c r="K741" s="42">
        <f>IFERROR(VLOOKUP($H741,'Gen F Rev'!$A:$M,17,FALSE),0)</f>
        <v>0</v>
      </c>
      <c r="L741" s="34">
        <f>IFERROR(VLOOKUP($H741,'Gen F Exp'!$A:$E,15,FALSE),0)</f>
        <v>0</v>
      </c>
      <c r="M741" s="34">
        <f>IFERROR(VLOOKUP($H741,'Gen F Exp'!$A:$E,16,FALSE),0)</f>
        <v>0</v>
      </c>
      <c r="N741" s="42">
        <f>IFERROR(VLOOKUP($H741,'Gen F Exp'!$A:$E,17,FALSE),0)</f>
        <v>0</v>
      </c>
      <c r="O741" s="34">
        <f>IFERROR(VLOOKUP($H741,'Water F Rev'!$A:$L,15,FALSE),0)</f>
        <v>0</v>
      </c>
      <c r="P741" s="34">
        <f>IFERROR(VLOOKUP($H741,'Water F Rev'!$A:$L,16,FALSE),0)</f>
        <v>0</v>
      </c>
      <c r="Q741" s="42">
        <f>IFERROR(VLOOKUP($H741,'Water F Rev'!$A:$L,17,FALSE),0)</f>
        <v>0</v>
      </c>
      <c r="R741" s="34">
        <f>IFERROR(VLOOKUP($H741,'Water F Exp'!$A:$K,15,FALSE),0)</f>
        <v>0</v>
      </c>
      <c r="S741" s="34">
        <f>IFERROR(VLOOKUP($H741,'Water F Exp'!$A:$K,16,FALSE),0)</f>
        <v>0</v>
      </c>
      <c r="T741" s="42">
        <f>IFERROR(VLOOKUP($H741,'Water F Exp'!$A:$K,17,FALSE),0)</f>
        <v>0</v>
      </c>
      <c r="U741" s="34">
        <f ca="1">IFERROR(VLOOKUP($H741,'Sewer F Rev'!$A:$E,15,FALSE),0)</f>
        <v>0</v>
      </c>
      <c r="V741" s="34">
        <f ca="1">IFERROR(VLOOKUP($H741,'Sewer F Rev'!$A:$E,16,FALSE),0)</f>
        <v>0</v>
      </c>
      <c r="W741" s="42">
        <f ca="1">IFERROR(VLOOKUP($H741,'Sewer F Rev'!$A:$E,17,FALSE),0)</f>
        <v>0</v>
      </c>
      <c r="X741" s="34">
        <f>IFERROR(VLOOKUP($H741,'Sewer F Exp'!$A:$B,15,FALSE),0)</f>
        <v>0</v>
      </c>
      <c r="Y741" s="34">
        <f>IFERROR(VLOOKUP($H741,'Sewer F Exp'!$A:$B,16,FALSE),0)</f>
        <v>0</v>
      </c>
      <c r="Z741" s="42">
        <f>IFERROR(VLOOKUP($H741,'Sewer F Exp'!$A:$B,17,FALSE),0)</f>
        <v>0</v>
      </c>
      <c r="AA741" s="34">
        <f>IFERROR(VLOOKUP($H741,'Refuse F Rev'!$A:$E,15,FALSE),0)</f>
        <v>0</v>
      </c>
      <c r="AB741" s="34">
        <f>IFERROR(VLOOKUP($H741,'Refuse F Rev'!$A:$E,16,FALSE),0)</f>
        <v>0</v>
      </c>
      <c r="AC741" s="42">
        <f>IFERROR(VLOOKUP($H741,'Refuse F Rev'!$A:$E,17,FALSE),0)</f>
        <v>0</v>
      </c>
      <c r="AD741" s="34">
        <f>IFERROR(VLOOKUP($H741,'Refuse F Exp'!$A:$E,15,FALSE),0)</f>
        <v>0</v>
      </c>
      <c r="AE741" s="34">
        <f>IFERROR(VLOOKUP($H741,'Refuse F Exp'!$A:$E,16,FALSE),0)</f>
        <v>0</v>
      </c>
      <c r="AF741" s="42">
        <f>IFERROR(VLOOKUP($H741,'Refuse F Exp'!$A:$E,17,FALSE),0)</f>
        <v>0</v>
      </c>
      <c r="AG741" s="34">
        <f>IFERROR(VLOOKUP($H741,#REF!,10,FALSE),0)</f>
        <v>0</v>
      </c>
      <c r="AH741" s="34">
        <f>IFERROR(VLOOKUP($H741,#REF!,11,FALSE),0)</f>
        <v>0</v>
      </c>
      <c r="AI741" s="42">
        <f>IFERROR(VLOOKUP($H741,#REF!,12,FALSE),0)</f>
        <v>0</v>
      </c>
      <c r="AJ741" s="34">
        <f>IFERROR(VLOOKUP($H741,#REF!,10,FALSE),0)</f>
        <v>0</v>
      </c>
      <c r="AK741" s="34">
        <f>IFERROR(VLOOKUP($H741,#REF!,11,FALSE),0)</f>
        <v>0</v>
      </c>
      <c r="AL741" s="42">
        <f>IFERROR(VLOOKUP($H741,#REF!,12,FALSE),0)</f>
        <v>0</v>
      </c>
      <c r="AM741" s="34">
        <f>IFERROR(VLOOKUP($H741,#REF!,10,FALSE),0)</f>
        <v>0</v>
      </c>
      <c r="AN741" s="34">
        <f>IFERROR(VLOOKUP($H741,#REF!,11,FALSE),0)</f>
        <v>0</v>
      </c>
      <c r="AO741" s="42">
        <f>IFERROR(VLOOKUP($H741,#REF!,12,FALSE),0)</f>
        <v>0</v>
      </c>
      <c r="AP741" s="34">
        <f>IFERROR(VLOOKUP($H741,#REF!,10,FALSE),0)</f>
        <v>0</v>
      </c>
      <c r="AQ741" s="34">
        <f>IFERROR(VLOOKUP($H741,#REF!,11,FALSE),0)</f>
        <v>0</v>
      </c>
      <c r="AR741" s="42">
        <f>IFERROR(VLOOKUP($H741,#REF!,12,FALSE),0)</f>
        <v>0</v>
      </c>
      <c r="AS741" s="34">
        <f>IFERROR(VLOOKUP($H741,#REF!,13,FALSE),0)</f>
        <v>0</v>
      </c>
      <c r="AT741" s="34">
        <f>IFERROR(VLOOKUP($H741,#REF!,14,FALSE),0)</f>
        <v>0</v>
      </c>
      <c r="AU741" s="42">
        <f>IFERROR(VLOOKUP($H741,#REF!,15,FALSE),0)</f>
        <v>0</v>
      </c>
      <c r="AV741" s="34">
        <f>IFERROR(VLOOKUP($H741,#REF!,15,FALSE),0)</f>
        <v>0</v>
      </c>
      <c r="AW741" s="34">
        <f>IFERROR(VLOOKUP($H741,#REF!,16,FALSE),0)</f>
        <v>0</v>
      </c>
      <c r="AX741" s="42">
        <f>IFERROR(VLOOKUP($H741,#REF!,17,FALSE),0)</f>
        <v>0</v>
      </c>
    </row>
    <row r="742" spans="1:50" x14ac:dyDescent="0.3">
      <c r="A742" s="33" t="str">
        <f t="shared" si="44"/>
        <v>H2-3590-EWR</v>
      </c>
      <c r="B742" s="33" t="str">
        <f>+'R&amp;E EXPORT'!B741</f>
        <v>CAP-STATE-EXTREME WEATHER RECOVERY</v>
      </c>
      <c r="C742" t="str">
        <f>IFERROR(VLOOKUP(A742,'MCSJ Export'!A:C,3,FALSE),"")</f>
        <v/>
      </c>
      <c r="D742" s="37">
        <f t="shared" ca="1" si="45"/>
        <v>0</v>
      </c>
      <c r="E742" s="37">
        <f t="shared" ca="1" si="46"/>
        <v>0</v>
      </c>
      <c r="F742" s="37">
        <f t="shared" ca="1" si="47"/>
        <v>0</v>
      </c>
      <c r="G742" s="37"/>
      <c r="H742" s="33" t="str">
        <f>+'R&amp;E EXPORT'!A741</f>
        <v>H2-3590-EWR</v>
      </c>
      <c r="I742" s="34">
        <f>IFERROR(VLOOKUP($H742,'Gen F Rev'!$A:$M,15,FALSE),0)</f>
        <v>0</v>
      </c>
      <c r="J742" s="34">
        <f>IFERROR(VLOOKUP($H742,'Gen F Rev'!$A:$M,16,FALSE),0)</f>
        <v>0</v>
      </c>
      <c r="K742" s="42">
        <f>IFERROR(VLOOKUP($H742,'Gen F Rev'!$A:$M,17,FALSE),0)</f>
        <v>0</v>
      </c>
      <c r="L742" s="34">
        <f>IFERROR(VLOOKUP($H742,'Gen F Exp'!$A:$E,15,FALSE),0)</f>
        <v>0</v>
      </c>
      <c r="M742" s="34">
        <f>IFERROR(VLOOKUP($H742,'Gen F Exp'!$A:$E,16,FALSE),0)</f>
        <v>0</v>
      </c>
      <c r="N742" s="42">
        <f>IFERROR(VLOOKUP($H742,'Gen F Exp'!$A:$E,17,FALSE),0)</f>
        <v>0</v>
      </c>
      <c r="O742" s="34">
        <f>IFERROR(VLOOKUP($H742,'Water F Rev'!$A:$L,15,FALSE),0)</f>
        <v>0</v>
      </c>
      <c r="P742" s="34">
        <f>IFERROR(VLOOKUP($H742,'Water F Rev'!$A:$L,16,FALSE),0)</f>
        <v>0</v>
      </c>
      <c r="Q742" s="42">
        <f>IFERROR(VLOOKUP($H742,'Water F Rev'!$A:$L,17,FALSE),0)</f>
        <v>0</v>
      </c>
      <c r="R742" s="34">
        <f>IFERROR(VLOOKUP($H742,'Water F Exp'!$A:$K,15,FALSE),0)</f>
        <v>0</v>
      </c>
      <c r="S742" s="34">
        <f>IFERROR(VLOOKUP($H742,'Water F Exp'!$A:$K,16,FALSE),0)</f>
        <v>0</v>
      </c>
      <c r="T742" s="42">
        <f>IFERROR(VLOOKUP($H742,'Water F Exp'!$A:$K,17,FALSE),0)</f>
        <v>0</v>
      </c>
      <c r="U742" s="34">
        <f ca="1">IFERROR(VLOOKUP($H742,'Sewer F Rev'!$A:$E,15,FALSE),0)</f>
        <v>0</v>
      </c>
      <c r="V742" s="34">
        <f ca="1">IFERROR(VLOOKUP($H742,'Sewer F Rev'!$A:$E,16,FALSE),0)</f>
        <v>0</v>
      </c>
      <c r="W742" s="42">
        <f ca="1">IFERROR(VLOOKUP($H742,'Sewer F Rev'!$A:$E,17,FALSE),0)</f>
        <v>0</v>
      </c>
      <c r="X742" s="34">
        <f>IFERROR(VLOOKUP($H742,'Sewer F Exp'!$A:$B,15,FALSE),0)</f>
        <v>0</v>
      </c>
      <c r="Y742" s="34">
        <f>IFERROR(VLOOKUP($H742,'Sewer F Exp'!$A:$B,16,FALSE),0)</f>
        <v>0</v>
      </c>
      <c r="Z742" s="42">
        <f>IFERROR(VLOOKUP($H742,'Sewer F Exp'!$A:$B,17,FALSE),0)</f>
        <v>0</v>
      </c>
      <c r="AA742" s="34">
        <f>IFERROR(VLOOKUP($H742,'Refuse F Rev'!$A:$E,15,FALSE),0)</f>
        <v>0</v>
      </c>
      <c r="AB742" s="34">
        <f>IFERROR(VLOOKUP($H742,'Refuse F Rev'!$A:$E,16,FALSE),0)</f>
        <v>0</v>
      </c>
      <c r="AC742" s="42">
        <f>IFERROR(VLOOKUP($H742,'Refuse F Rev'!$A:$E,17,FALSE),0)</f>
        <v>0</v>
      </c>
      <c r="AD742" s="34">
        <f>IFERROR(VLOOKUP($H742,'Refuse F Exp'!$A:$E,15,FALSE),0)</f>
        <v>0</v>
      </c>
      <c r="AE742" s="34">
        <f>IFERROR(VLOOKUP($H742,'Refuse F Exp'!$A:$E,16,FALSE),0)</f>
        <v>0</v>
      </c>
      <c r="AF742" s="42">
        <f>IFERROR(VLOOKUP($H742,'Refuse F Exp'!$A:$E,17,FALSE),0)</f>
        <v>0</v>
      </c>
      <c r="AG742" s="34">
        <f>IFERROR(VLOOKUP($H742,#REF!,10,FALSE),0)</f>
        <v>0</v>
      </c>
      <c r="AH742" s="34">
        <f>IFERROR(VLOOKUP($H742,#REF!,11,FALSE),0)</f>
        <v>0</v>
      </c>
      <c r="AI742" s="42">
        <f>IFERROR(VLOOKUP($H742,#REF!,12,FALSE),0)</f>
        <v>0</v>
      </c>
      <c r="AJ742" s="34">
        <f>IFERROR(VLOOKUP($H742,#REF!,10,FALSE),0)</f>
        <v>0</v>
      </c>
      <c r="AK742" s="34">
        <f>IFERROR(VLOOKUP($H742,#REF!,11,FALSE),0)</f>
        <v>0</v>
      </c>
      <c r="AL742" s="42">
        <f>IFERROR(VLOOKUP($H742,#REF!,12,FALSE),0)</f>
        <v>0</v>
      </c>
      <c r="AM742" s="34">
        <f>IFERROR(VLOOKUP($H742,#REF!,10,FALSE),0)</f>
        <v>0</v>
      </c>
      <c r="AN742" s="34">
        <f>IFERROR(VLOOKUP($H742,#REF!,11,FALSE),0)</f>
        <v>0</v>
      </c>
      <c r="AO742" s="42">
        <f>IFERROR(VLOOKUP($H742,#REF!,12,FALSE),0)</f>
        <v>0</v>
      </c>
      <c r="AP742" s="34">
        <f>IFERROR(VLOOKUP($H742,#REF!,10,FALSE),0)</f>
        <v>0</v>
      </c>
      <c r="AQ742" s="34">
        <f>IFERROR(VLOOKUP($H742,#REF!,11,FALSE),0)</f>
        <v>0</v>
      </c>
      <c r="AR742" s="42">
        <f>IFERROR(VLOOKUP($H742,#REF!,12,FALSE),0)</f>
        <v>0</v>
      </c>
      <c r="AS742" s="34">
        <f>IFERROR(VLOOKUP($H742,#REF!,13,FALSE),0)</f>
        <v>0</v>
      </c>
      <c r="AT742" s="34">
        <f>IFERROR(VLOOKUP($H742,#REF!,14,FALSE),0)</f>
        <v>0</v>
      </c>
      <c r="AU742" s="42">
        <f>IFERROR(VLOOKUP($H742,#REF!,15,FALSE),0)</f>
        <v>0</v>
      </c>
      <c r="AV742" s="34">
        <f>IFERROR(VLOOKUP($H742,#REF!,15,FALSE),0)</f>
        <v>0</v>
      </c>
      <c r="AW742" s="34">
        <f>IFERROR(VLOOKUP($H742,#REF!,16,FALSE),0)</f>
        <v>0</v>
      </c>
      <c r="AX742" s="42">
        <f>IFERROR(VLOOKUP($H742,#REF!,17,FALSE),0)</f>
        <v>0</v>
      </c>
    </row>
    <row r="743" spans="1:50" x14ac:dyDescent="0.3">
      <c r="A743" s="33" t="str">
        <f t="shared" si="44"/>
        <v>H2-3591-POP</v>
      </c>
      <c r="B743" s="33" t="str">
        <f>+'R&amp;E EXPORT'!B742</f>
        <v>CAP-STATE-PAVE OUR POTHOLES</v>
      </c>
      <c r="C743" t="str">
        <f>IFERROR(VLOOKUP(A743,'MCSJ Export'!A:C,3,FALSE),"")</f>
        <v/>
      </c>
      <c r="D743" s="37">
        <f t="shared" ca="1" si="45"/>
        <v>0</v>
      </c>
      <c r="E743" s="37">
        <f t="shared" ca="1" si="46"/>
        <v>0</v>
      </c>
      <c r="F743" s="37">
        <f t="shared" ca="1" si="47"/>
        <v>0</v>
      </c>
      <c r="G743" s="37"/>
      <c r="H743" s="33" t="str">
        <f>+'R&amp;E EXPORT'!A742</f>
        <v>H2-3591-POP</v>
      </c>
      <c r="I743" s="34">
        <f>IFERROR(VLOOKUP($H743,'Gen F Rev'!$A:$M,15,FALSE),0)</f>
        <v>0</v>
      </c>
      <c r="J743" s="34">
        <f>IFERROR(VLOOKUP($H743,'Gen F Rev'!$A:$M,16,FALSE),0)</f>
        <v>0</v>
      </c>
      <c r="K743" s="42">
        <f>IFERROR(VLOOKUP($H743,'Gen F Rev'!$A:$M,17,FALSE),0)</f>
        <v>0</v>
      </c>
      <c r="L743" s="34">
        <f>IFERROR(VLOOKUP($H743,'Gen F Exp'!$A:$E,15,FALSE),0)</f>
        <v>0</v>
      </c>
      <c r="M743" s="34">
        <f>IFERROR(VLOOKUP($H743,'Gen F Exp'!$A:$E,16,FALSE),0)</f>
        <v>0</v>
      </c>
      <c r="N743" s="42">
        <f>IFERROR(VLOOKUP($H743,'Gen F Exp'!$A:$E,17,FALSE),0)</f>
        <v>0</v>
      </c>
      <c r="O743" s="34">
        <f>IFERROR(VLOOKUP($H743,'Water F Rev'!$A:$L,15,FALSE),0)</f>
        <v>0</v>
      </c>
      <c r="P743" s="34">
        <f>IFERROR(VLOOKUP($H743,'Water F Rev'!$A:$L,16,FALSE),0)</f>
        <v>0</v>
      </c>
      <c r="Q743" s="42">
        <f>IFERROR(VLOOKUP($H743,'Water F Rev'!$A:$L,17,FALSE),0)</f>
        <v>0</v>
      </c>
      <c r="R743" s="34">
        <f>IFERROR(VLOOKUP($H743,'Water F Exp'!$A:$K,15,FALSE),0)</f>
        <v>0</v>
      </c>
      <c r="S743" s="34">
        <f>IFERROR(VLOOKUP($H743,'Water F Exp'!$A:$K,16,FALSE),0)</f>
        <v>0</v>
      </c>
      <c r="T743" s="42">
        <f>IFERROR(VLOOKUP($H743,'Water F Exp'!$A:$K,17,FALSE),0)</f>
        <v>0</v>
      </c>
      <c r="U743" s="34">
        <f ca="1">IFERROR(VLOOKUP($H743,'Sewer F Rev'!$A:$E,15,FALSE),0)</f>
        <v>0</v>
      </c>
      <c r="V743" s="34">
        <f ca="1">IFERROR(VLOOKUP($H743,'Sewer F Rev'!$A:$E,16,FALSE),0)</f>
        <v>0</v>
      </c>
      <c r="W743" s="42">
        <f ca="1">IFERROR(VLOOKUP($H743,'Sewer F Rev'!$A:$E,17,FALSE),0)</f>
        <v>0</v>
      </c>
      <c r="X743" s="34">
        <f>IFERROR(VLOOKUP($H743,'Sewer F Exp'!$A:$B,15,FALSE),0)</f>
        <v>0</v>
      </c>
      <c r="Y743" s="34">
        <f>IFERROR(VLOOKUP($H743,'Sewer F Exp'!$A:$B,16,FALSE),0)</f>
        <v>0</v>
      </c>
      <c r="Z743" s="42">
        <f>IFERROR(VLOOKUP($H743,'Sewer F Exp'!$A:$B,17,FALSE),0)</f>
        <v>0</v>
      </c>
      <c r="AA743" s="34">
        <f>IFERROR(VLOOKUP($H743,'Refuse F Rev'!$A:$E,15,FALSE),0)</f>
        <v>0</v>
      </c>
      <c r="AB743" s="34">
        <f>IFERROR(VLOOKUP($H743,'Refuse F Rev'!$A:$E,16,FALSE),0)</f>
        <v>0</v>
      </c>
      <c r="AC743" s="42">
        <f>IFERROR(VLOOKUP($H743,'Refuse F Rev'!$A:$E,17,FALSE),0)</f>
        <v>0</v>
      </c>
      <c r="AD743" s="34">
        <f>IFERROR(VLOOKUP($H743,'Refuse F Exp'!$A:$E,15,FALSE),0)</f>
        <v>0</v>
      </c>
      <c r="AE743" s="34">
        <f>IFERROR(VLOOKUP($H743,'Refuse F Exp'!$A:$E,16,FALSE),0)</f>
        <v>0</v>
      </c>
      <c r="AF743" s="42">
        <f>IFERROR(VLOOKUP($H743,'Refuse F Exp'!$A:$E,17,FALSE),0)</f>
        <v>0</v>
      </c>
      <c r="AG743" s="34">
        <f>IFERROR(VLOOKUP($H743,#REF!,10,FALSE),0)</f>
        <v>0</v>
      </c>
      <c r="AH743" s="34">
        <f>IFERROR(VLOOKUP($H743,#REF!,11,FALSE),0)</f>
        <v>0</v>
      </c>
      <c r="AI743" s="42">
        <f>IFERROR(VLOOKUP($H743,#REF!,12,FALSE),0)</f>
        <v>0</v>
      </c>
      <c r="AJ743" s="34">
        <f>IFERROR(VLOOKUP($H743,#REF!,10,FALSE),0)</f>
        <v>0</v>
      </c>
      <c r="AK743" s="34">
        <f>IFERROR(VLOOKUP($H743,#REF!,11,FALSE),0)</f>
        <v>0</v>
      </c>
      <c r="AL743" s="42">
        <f>IFERROR(VLOOKUP($H743,#REF!,12,FALSE),0)</f>
        <v>0</v>
      </c>
      <c r="AM743" s="34">
        <f>IFERROR(VLOOKUP($H743,#REF!,10,FALSE),0)</f>
        <v>0</v>
      </c>
      <c r="AN743" s="34">
        <f>IFERROR(VLOOKUP($H743,#REF!,11,FALSE),0)</f>
        <v>0</v>
      </c>
      <c r="AO743" s="42">
        <f>IFERROR(VLOOKUP($H743,#REF!,12,FALSE),0)</f>
        <v>0</v>
      </c>
      <c r="AP743" s="34">
        <f>IFERROR(VLOOKUP($H743,#REF!,10,FALSE),0)</f>
        <v>0</v>
      </c>
      <c r="AQ743" s="34">
        <f>IFERROR(VLOOKUP($H743,#REF!,11,FALSE),0)</f>
        <v>0</v>
      </c>
      <c r="AR743" s="42">
        <f>IFERROR(VLOOKUP($H743,#REF!,12,FALSE),0)</f>
        <v>0</v>
      </c>
      <c r="AS743" s="34">
        <f>IFERROR(VLOOKUP($H743,#REF!,13,FALSE),0)</f>
        <v>0</v>
      </c>
      <c r="AT743" s="34">
        <f>IFERROR(VLOOKUP($H743,#REF!,14,FALSE),0)</f>
        <v>0</v>
      </c>
      <c r="AU743" s="42">
        <f>IFERROR(VLOOKUP($H743,#REF!,15,FALSE),0)</f>
        <v>0</v>
      </c>
      <c r="AV743" s="34">
        <f>IFERROR(VLOOKUP($H743,#REF!,15,FALSE),0)</f>
        <v>0</v>
      </c>
      <c r="AW743" s="34">
        <f>IFERROR(VLOOKUP($H743,#REF!,16,FALSE),0)</f>
        <v>0</v>
      </c>
      <c r="AX743" s="42">
        <f>IFERROR(VLOOKUP($H743,#REF!,17,FALSE),0)</f>
        <v>0</v>
      </c>
    </row>
    <row r="744" spans="1:50" x14ac:dyDescent="0.3">
      <c r="A744" s="33" t="str">
        <f t="shared" si="44"/>
        <v>H2-3592-DOT</v>
      </c>
      <c r="B744" s="33" t="str">
        <f>+'R&amp;E EXPORT'!B743</f>
        <v>CAP-STATE-DOT PAVING/SIDEWALKS</v>
      </c>
      <c r="C744" t="str">
        <f>IFERROR(VLOOKUP(A744,'MCSJ Export'!A:C,3,FALSE),"")</f>
        <v/>
      </c>
      <c r="D744" s="37">
        <f t="shared" ca="1" si="45"/>
        <v>0</v>
      </c>
      <c r="E744" s="37">
        <f t="shared" ca="1" si="46"/>
        <v>0</v>
      </c>
      <c r="F744" s="37">
        <f t="shared" ca="1" si="47"/>
        <v>0</v>
      </c>
      <c r="G744" s="37"/>
      <c r="H744" s="33" t="str">
        <f>+'R&amp;E EXPORT'!A743</f>
        <v>H2-3592-DOT</v>
      </c>
      <c r="I744" s="34">
        <f>IFERROR(VLOOKUP($H744,'Gen F Rev'!$A:$M,15,FALSE),0)</f>
        <v>0</v>
      </c>
      <c r="J744" s="34">
        <f>IFERROR(VLOOKUP($H744,'Gen F Rev'!$A:$M,16,FALSE),0)</f>
        <v>0</v>
      </c>
      <c r="K744" s="42">
        <f>IFERROR(VLOOKUP($H744,'Gen F Rev'!$A:$M,17,FALSE),0)</f>
        <v>0</v>
      </c>
      <c r="L744" s="34">
        <f>IFERROR(VLOOKUP($H744,'Gen F Exp'!$A:$E,15,FALSE),0)</f>
        <v>0</v>
      </c>
      <c r="M744" s="34">
        <f>IFERROR(VLOOKUP($H744,'Gen F Exp'!$A:$E,16,FALSE),0)</f>
        <v>0</v>
      </c>
      <c r="N744" s="42">
        <f>IFERROR(VLOOKUP($H744,'Gen F Exp'!$A:$E,17,FALSE),0)</f>
        <v>0</v>
      </c>
      <c r="O744" s="34">
        <f>IFERROR(VLOOKUP($H744,'Water F Rev'!$A:$L,15,FALSE),0)</f>
        <v>0</v>
      </c>
      <c r="P744" s="34">
        <f>IFERROR(VLOOKUP($H744,'Water F Rev'!$A:$L,16,FALSE),0)</f>
        <v>0</v>
      </c>
      <c r="Q744" s="42">
        <f>IFERROR(VLOOKUP($H744,'Water F Rev'!$A:$L,17,FALSE),0)</f>
        <v>0</v>
      </c>
      <c r="R744" s="34">
        <f>IFERROR(VLOOKUP($H744,'Water F Exp'!$A:$K,15,FALSE),0)</f>
        <v>0</v>
      </c>
      <c r="S744" s="34">
        <f>IFERROR(VLOOKUP($H744,'Water F Exp'!$A:$K,16,FALSE),0)</f>
        <v>0</v>
      </c>
      <c r="T744" s="42">
        <f>IFERROR(VLOOKUP($H744,'Water F Exp'!$A:$K,17,FALSE),0)</f>
        <v>0</v>
      </c>
      <c r="U744" s="34">
        <f ca="1">IFERROR(VLOOKUP($H744,'Sewer F Rev'!$A:$E,15,FALSE),0)</f>
        <v>0</v>
      </c>
      <c r="V744" s="34">
        <f ca="1">IFERROR(VLOOKUP($H744,'Sewer F Rev'!$A:$E,16,FALSE),0)</f>
        <v>0</v>
      </c>
      <c r="W744" s="42">
        <f ca="1">IFERROR(VLOOKUP($H744,'Sewer F Rev'!$A:$E,17,FALSE),0)</f>
        <v>0</v>
      </c>
      <c r="X744" s="34">
        <f>IFERROR(VLOOKUP($H744,'Sewer F Exp'!$A:$B,15,FALSE),0)</f>
        <v>0</v>
      </c>
      <c r="Y744" s="34">
        <f>IFERROR(VLOOKUP($H744,'Sewer F Exp'!$A:$B,16,FALSE),0)</f>
        <v>0</v>
      </c>
      <c r="Z744" s="42">
        <f>IFERROR(VLOOKUP($H744,'Sewer F Exp'!$A:$B,17,FALSE),0)</f>
        <v>0</v>
      </c>
      <c r="AA744" s="34">
        <f>IFERROR(VLOOKUP($H744,'Refuse F Rev'!$A:$E,15,FALSE),0)</f>
        <v>0</v>
      </c>
      <c r="AB744" s="34">
        <f>IFERROR(VLOOKUP($H744,'Refuse F Rev'!$A:$E,16,FALSE),0)</f>
        <v>0</v>
      </c>
      <c r="AC744" s="42">
        <f>IFERROR(VLOOKUP($H744,'Refuse F Rev'!$A:$E,17,FALSE),0)</f>
        <v>0</v>
      </c>
      <c r="AD744" s="34">
        <f>IFERROR(VLOOKUP($H744,'Refuse F Exp'!$A:$E,15,FALSE),0)</f>
        <v>0</v>
      </c>
      <c r="AE744" s="34">
        <f>IFERROR(VLOOKUP($H744,'Refuse F Exp'!$A:$E,16,FALSE),0)</f>
        <v>0</v>
      </c>
      <c r="AF744" s="42">
        <f>IFERROR(VLOOKUP($H744,'Refuse F Exp'!$A:$E,17,FALSE),0)</f>
        <v>0</v>
      </c>
      <c r="AG744" s="34">
        <f>IFERROR(VLOOKUP($H744,#REF!,10,FALSE),0)</f>
        <v>0</v>
      </c>
      <c r="AH744" s="34">
        <f>IFERROR(VLOOKUP($H744,#REF!,11,FALSE),0)</f>
        <v>0</v>
      </c>
      <c r="AI744" s="42">
        <f>IFERROR(VLOOKUP($H744,#REF!,12,FALSE),0)</f>
        <v>0</v>
      </c>
      <c r="AJ744" s="34">
        <f>IFERROR(VLOOKUP($H744,#REF!,10,FALSE),0)</f>
        <v>0</v>
      </c>
      <c r="AK744" s="34">
        <f>IFERROR(VLOOKUP($H744,#REF!,11,FALSE),0)</f>
        <v>0</v>
      </c>
      <c r="AL744" s="42">
        <f>IFERROR(VLOOKUP($H744,#REF!,12,FALSE),0)</f>
        <v>0</v>
      </c>
      <c r="AM744" s="34">
        <f>IFERROR(VLOOKUP($H744,#REF!,10,FALSE),0)</f>
        <v>0</v>
      </c>
      <c r="AN744" s="34">
        <f>IFERROR(VLOOKUP($H744,#REF!,11,FALSE),0)</f>
        <v>0</v>
      </c>
      <c r="AO744" s="42">
        <f>IFERROR(VLOOKUP($H744,#REF!,12,FALSE),0)</f>
        <v>0</v>
      </c>
      <c r="AP744" s="34">
        <f>IFERROR(VLOOKUP($H744,#REF!,10,FALSE),0)</f>
        <v>0</v>
      </c>
      <c r="AQ744" s="34">
        <f>IFERROR(VLOOKUP($H744,#REF!,11,FALSE),0)</f>
        <v>0</v>
      </c>
      <c r="AR744" s="42">
        <f>IFERROR(VLOOKUP($H744,#REF!,12,FALSE),0)</f>
        <v>0</v>
      </c>
      <c r="AS744" s="34">
        <f>IFERROR(VLOOKUP($H744,#REF!,13,FALSE),0)</f>
        <v>0</v>
      </c>
      <c r="AT744" s="34">
        <f>IFERROR(VLOOKUP($H744,#REF!,14,FALSE),0)</f>
        <v>0</v>
      </c>
      <c r="AU744" s="42">
        <f>IFERROR(VLOOKUP($H744,#REF!,15,FALSE),0)</f>
        <v>0</v>
      </c>
      <c r="AV744" s="34">
        <f>IFERROR(VLOOKUP($H744,#REF!,15,FALSE),0)</f>
        <v>0</v>
      </c>
      <c r="AW744" s="34">
        <f>IFERROR(VLOOKUP($H744,#REF!,16,FALSE),0)</f>
        <v>0</v>
      </c>
      <c r="AX744" s="42">
        <f>IFERROR(VLOOKUP($H744,#REF!,17,FALSE),0)</f>
        <v>0</v>
      </c>
    </row>
    <row r="745" spans="1:50" x14ac:dyDescent="0.3">
      <c r="A745" s="33" t="str">
        <f t="shared" si="44"/>
        <v>H2-3592-LAB</v>
      </c>
      <c r="B745" s="33" t="str">
        <f>+'R&amp;E EXPORT'!B744</f>
        <v>CAP-STATE-LESTER AVE BRIDGE REHAB</v>
      </c>
      <c r="C745" t="str">
        <f>IFERROR(VLOOKUP(A745,'MCSJ Export'!A:C,3,FALSE),"")</f>
        <v/>
      </c>
      <c r="D745" s="37">
        <f t="shared" ca="1" si="45"/>
        <v>0</v>
      </c>
      <c r="E745" s="37">
        <f t="shared" ca="1" si="46"/>
        <v>0</v>
      </c>
      <c r="F745" s="37">
        <f t="shared" ca="1" si="47"/>
        <v>0</v>
      </c>
      <c r="G745" s="37"/>
      <c r="H745" s="33" t="str">
        <f>+'R&amp;E EXPORT'!A744</f>
        <v>H2-3592-LAB</v>
      </c>
      <c r="I745" s="34">
        <f>IFERROR(VLOOKUP($H745,'Gen F Rev'!$A:$M,15,FALSE),0)</f>
        <v>0</v>
      </c>
      <c r="J745" s="34">
        <f>IFERROR(VLOOKUP($H745,'Gen F Rev'!$A:$M,16,FALSE),0)</f>
        <v>0</v>
      </c>
      <c r="K745" s="42">
        <f>IFERROR(VLOOKUP($H745,'Gen F Rev'!$A:$M,17,FALSE),0)</f>
        <v>0</v>
      </c>
      <c r="L745" s="34">
        <f>IFERROR(VLOOKUP($H745,'Gen F Exp'!$A:$E,15,FALSE),0)</f>
        <v>0</v>
      </c>
      <c r="M745" s="34">
        <f>IFERROR(VLOOKUP($H745,'Gen F Exp'!$A:$E,16,FALSE),0)</f>
        <v>0</v>
      </c>
      <c r="N745" s="42">
        <f>IFERROR(VLOOKUP($H745,'Gen F Exp'!$A:$E,17,FALSE),0)</f>
        <v>0</v>
      </c>
      <c r="O745" s="34">
        <f>IFERROR(VLOOKUP($H745,'Water F Rev'!$A:$L,15,FALSE),0)</f>
        <v>0</v>
      </c>
      <c r="P745" s="34">
        <f>IFERROR(VLOOKUP($H745,'Water F Rev'!$A:$L,16,FALSE),0)</f>
        <v>0</v>
      </c>
      <c r="Q745" s="42">
        <f>IFERROR(VLOOKUP($H745,'Water F Rev'!$A:$L,17,FALSE),0)</f>
        <v>0</v>
      </c>
      <c r="R745" s="34">
        <f>IFERROR(VLOOKUP($H745,'Water F Exp'!$A:$K,15,FALSE),0)</f>
        <v>0</v>
      </c>
      <c r="S745" s="34">
        <f>IFERROR(VLOOKUP($H745,'Water F Exp'!$A:$K,16,FALSE),0)</f>
        <v>0</v>
      </c>
      <c r="T745" s="42">
        <f>IFERROR(VLOOKUP($H745,'Water F Exp'!$A:$K,17,FALSE),0)</f>
        <v>0</v>
      </c>
      <c r="U745" s="34">
        <f ca="1">IFERROR(VLOOKUP($H745,'Sewer F Rev'!$A:$E,15,FALSE),0)</f>
        <v>0</v>
      </c>
      <c r="V745" s="34">
        <f ca="1">IFERROR(VLOOKUP($H745,'Sewer F Rev'!$A:$E,16,FALSE),0)</f>
        <v>0</v>
      </c>
      <c r="W745" s="42">
        <f ca="1">IFERROR(VLOOKUP($H745,'Sewer F Rev'!$A:$E,17,FALSE),0)</f>
        <v>0</v>
      </c>
      <c r="X745" s="34">
        <f>IFERROR(VLOOKUP($H745,'Sewer F Exp'!$A:$B,15,FALSE),0)</f>
        <v>0</v>
      </c>
      <c r="Y745" s="34">
        <f>IFERROR(VLOOKUP($H745,'Sewer F Exp'!$A:$B,16,FALSE),0)</f>
        <v>0</v>
      </c>
      <c r="Z745" s="42">
        <f>IFERROR(VLOOKUP($H745,'Sewer F Exp'!$A:$B,17,FALSE),0)</f>
        <v>0</v>
      </c>
      <c r="AA745" s="34">
        <f>IFERROR(VLOOKUP($H745,'Refuse F Rev'!$A:$E,15,FALSE),0)</f>
        <v>0</v>
      </c>
      <c r="AB745" s="34">
        <f>IFERROR(VLOOKUP($H745,'Refuse F Rev'!$A:$E,16,FALSE),0)</f>
        <v>0</v>
      </c>
      <c r="AC745" s="42">
        <f>IFERROR(VLOOKUP($H745,'Refuse F Rev'!$A:$E,17,FALSE),0)</f>
        <v>0</v>
      </c>
      <c r="AD745" s="34">
        <f>IFERROR(VLOOKUP($H745,'Refuse F Exp'!$A:$E,15,FALSE),0)</f>
        <v>0</v>
      </c>
      <c r="AE745" s="34">
        <f>IFERROR(VLOOKUP($H745,'Refuse F Exp'!$A:$E,16,FALSE),0)</f>
        <v>0</v>
      </c>
      <c r="AF745" s="42">
        <f>IFERROR(VLOOKUP($H745,'Refuse F Exp'!$A:$E,17,FALSE),0)</f>
        <v>0</v>
      </c>
      <c r="AG745" s="34">
        <f>IFERROR(VLOOKUP($H745,#REF!,10,FALSE),0)</f>
        <v>0</v>
      </c>
      <c r="AH745" s="34">
        <f>IFERROR(VLOOKUP($H745,#REF!,11,FALSE),0)</f>
        <v>0</v>
      </c>
      <c r="AI745" s="42">
        <f>IFERROR(VLOOKUP($H745,#REF!,12,FALSE),0)</f>
        <v>0</v>
      </c>
      <c r="AJ745" s="34">
        <f>IFERROR(VLOOKUP($H745,#REF!,10,FALSE),0)</f>
        <v>0</v>
      </c>
      <c r="AK745" s="34">
        <f>IFERROR(VLOOKUP($H745,#REF!,11,FALSE),0)</f>
        <v>0</v>
      </c>
      <c r="AL745" s="42">
        <f>IFERROR(VLOOKUP($H745,#REF!,12,FALSE),0)</f>
        <v>0</v>
      </c>
      <c r="AM745" s="34">
        <f>IFERROR(VLOOKUP($H745,#REF!,10,FALSE),0)</f>
        <v>0</v>
      </c>
      <c r="AN745" s="34">
        <f>IFERROR(VLOOKUP($H745,#REF!,11,FALSE),0)</f>
        <v>0</v>
      </c>
      <c r="AO745" s="42">
        <f>IFERROR(VLOOKUP($H745,#REF!,12,FALSE),0)</f>
        <v>0</v>
      </c>
      <c r="AP745" s="34">
        <f>IFERROR(VLOOKUP($H745,#REF!,10,FALSE),0)</f>
        <v>0</v>
      </c>
      <c r="AQ745" s="34">
        <f>IFERROR(VLOOKUP($H745,#REF!,11,FALSE),0)</f>
        <v>0</v>
      </c>
      <c r="AR745" s="42">
        <f>IFERROR(VLOOKUP($H745,#REF!,12,FALSE),0)</f>
        <v>0</v>
      </c>
      <c r="AS745" s="34">
        <f>IFERROR(VLOOKUP($H745,#REF!,13,FALSE),0)</f>
        <v>0</v>
      </c>
      <c r="AT745" s="34">
        <f>IFERROR(VLOOKUP($H745,#REF!,14,FALSE),0)</f>
        <v>0</v>
      </c>
      <c r="AU745" s="42">
        <f>IFERROR(VLOOKUP($H745,#REF!,15,FALSE),0)</f>
        <v>0</v>
      </c>
      <c r="AV745" s="34">
        <f>IFERROR(VLOOKUP($H745,#REF!,15,FALSE),0)</f>
        <v>0</v>
      </c>
      <c r="AW745" s="34">
        <f>IFERROR(VLOOKUP($H745,#REF!,16,FALSE),0)</f>
        <v>0</v>
      </c>
      <c r="AX745" s="42">
        <f>IFERROR(VLOOKUP($H745,#REF!,17,FALSE),0)</f>
        <v>0</v>
      </c>
    </row>
    <row r="746" spans="1:50" x14ac:dyDescent="0.3">
      <c r="A746" s="33" t="str">
        <f t="shared" si="44"/>
        <v>H2-4326-DOT</v>
      </c>
      <c r="B746" s="33" t="str">
        <f>+'R&amp;E EXPORT'!B745</f>
        <v>CAP-FEDERAL-DOT PAVING/SIDEWALKS</v>
      </c>
      <c r="C746" t="str">
        <f>IFERROR(VLOOKUP(A746,'MCSJ Export'!A:C,3,FALSE),"")</f>
        <v/>
      </c>
      <c r="D746" s="37">
        <f t="shared" ca="1" si="45"/>
        <v>0</v>
      </c>
      <c r="E746" s="37">
        <f t="shared" ca="1" si="46"/>
        <v>0</v>
      </c>
      <c r="F746" s="37">
        <f t="shared" ca="1" si="47"/>
        <v>0</v>
      </c>
      <c r="G746" s="37"/>
      <c r="H746" s="33" t="str">
        <f>+'R&amp;E EXPORT'!A745</f>
        <v>H2-4326-DOT</v>
      </c>
      <c r="I746" s="34">
        <f>IFERROR(VLOOKUP($H746,'Gen F Rev'!$A:$M,15,FALSE),0)</f>
        <v>0</v>
      </c>
      <c r="J746" s="34">
        <f>IFERROR(VLOOKUP($H746,'Gen F Rev'!$A:$M,16,FALSE),0)</f>
        <v>0</v>
      </c>
      <c r="K746" s="42">
        <f>IFERROR(VLOOKUP($H746,'Gen F Rev'!$A:$M,17,FALSE),0)</f>
        <v>0</v>
      </c>
      <c r="L746" s="34">
        <f>IFERROR(VLOOKUP($H746,'Gen F Exp'!$A:$E,15,FALSE),0)</f>
        <v>0</v>
      </c>
      <c r="M746" s="34">
        <f>IFERROR(VLOOKUP($H746,'Gen F Exp'!$A:$E,16,FALSE),0)</f>
        <v>0</v>
      </c>
      <c r="N746" s="42">
        <f>IFERROR(VLOOKUP($H746,'Gen F Exp'!$A:$E,17,FALSE),0)</f>
        <v>0</v>
      </c>
      <c r="O746" s="34">
        <f>IFERROR(VLOOKUP($H746,'Water F Rev'!$A:$L,15,FALSE),0)</f>
        <v>0</v>
      </c>
      <c r="P746" s="34">
        <f>IFERROR(VLOOKUP($H746,'Water F Rev'!$A:$L,16,FALSE),0)</f>
        <v>0</v>
      </c>
      <c r="Q746" s="42">
        <f>IFERROR(VLOOKUP($H746,'Water F Rev'!$A:$L,17,FALSE),0)</f>
        <v>0</v>
      </c>
      <c r="R746" s="34">
        <f>IFERROR(VLOOKUP($H746,'Water F Exp'!$A:$K,15,FALSE),0)</f>
        <v>0</v>
      </c>
      <c r="S746" s="34">
        <f>IFERROR(VLOOKUP($H746,'Water F Exp'!$A:$K,16,FALSE),0)</f>
        <v>0</v>
      </c>
      <c r="T746" s="42">
        <f>IFERROR(VLOOKUP($H746,'Water F Exp'!$A:$K,17,FALSE),0)</f>
        <v>0</v>
      </c>
      <c r="U746" s="34">
        <f ca="1">IFERROR(VLOOKUP($H746,'Sewer F Rev'!$A:$E,15,FALSE),0)</f>
        <v>0</v>
      </c>
      <c r="V746" s="34">
        <f ca="1">IFERROR(VLOOKUP($H746,'Sewer F Rev'!$A:$E,16,FALSE),0)</f>
        <v>0</v>
      </c>
      <c r="W746" s="42">
        <f ca="1">IFERROR(VLOOKUP($H746,'Sewer F Rev'!$A:$E,17,FALSE),0)</f>
        <v>0</v>
      </c>
      <c r="X746" s="34">
        <f>IFERROR(VLOOKUP($H746,'Sewer F Exp'!$A:$B,15,FALSE),0)</f>
        <v>0</v>
      </c>
      <c r="Y746" s="34">
        <f>IFERROR(VLOOKUP($H746,'Sewer F Exp'!$A:$B,16,FALSE),0)</f>
        <v>0</v>
      </c>
      <c r="Z746" s="42">
        <f>IFERROR(VLOOKUP($H746,'Sewer F Exp'!$A:$B,17,FALSE),0)</f>
        <v>0</v>
      </c>
      <c r="AA746" s="34">
        <f>IFERROR(VLOOKUP($H746,'Refuse F Rev'!$A:$E,15,FALSE),0)</f>
        <v>0</v>
      </c>
      <c r="AB746" s="34">
        <f>IFERROR(VLOOKUP($H746,'Refuse F Rev'!$A:$E,16,FALSE),0)</f>
        <v>0</v>
      </c>
      <c r="AC746" s="42">
        <f>IFERROR(VLOOKUP($H746,'Refuse F Rev'!$A:$E,17,FALSE),0)</f>
        <v>0</v>
      </c>
      <c r="AD746" s="34">
        <f>IFERROR(VLOOKUP($H746,'Refuse F Exp'!$A:$E,15,FALSE),0)</f>
        <v>0</v>
      </c>
      <c r="AE746" s="34">
        <f>IFERROR(VLOOKUP($H746,'Refuse F Exp'!$A:$E,16,FALSE),0)</f>
        <v>0</v>
      </c>
      <c r="AF746" s="42">
        <f>IFERROR(VLOOKUP($H746,'Refuse F Exp'!$A:$E,17,FALSE),0)</f>
        <v>0</v>
      </c>
      <c r="AG746" s="34">
        <f>IFERROR(VLOOKUP($H746,#REF!,10,FALSE),0)</f>
        <v>0</v>
      </c>
      <c r="AH746" s="34">
        <f>IFERROR(VLOOKUP($H746,#REF!,11,FALSE),0)</f>
        <v>0</v>
      </c>
      <c r="AI746" s="42">
        <f>IFERROR(VLOOKUP($H746,#REF!,12,FALSE),0)</f>
        <v>0</v>
      </c>
      <c r="AJ746" s="34">
        <f>IFERROR(VLOOKUP($H746,#REF!,10,FALSE),0)</f>
        <v>0</v>
      </c>
      <c r="AK746" s="34">
        <f>IFERROR(VLOOKUP($H746,#REF!,11,FALSE),0)</f>
        <v>0</v>
      </c>
      <c r="AL746" s="42">
        <f>IFERROR(VLOOKUP($H746,#REF!,12,FALSE),0)</f>
        <v>0</v>
      </c>
      <c r="AM746" s="34">
        <f>IFERROR(VLOOKUP($H746,#REF!,10,FALSE),0)</f>
        <v>0</v>
      </c>
      <c r="AN746" s="34">
        <f>IFERROR(VLOOKUP($H746,#REF!,11,FALSE),0)</f>
        <v>0</v>
      </c>
      <c r="AO746" s="42">
        <f>IFERROR(VLOOKUP($H746,#REF!,12,FALSE),0)</f>
        <v>0</v>
      </c>
      <c r="AP746" s="34">
        <f>IFERROR(VLOOKUP($H746,#REF!,10,FALSE),0)</f>
        <v>0</v>
      </c>
      <c r="AQ746" s="34">
        <f>IFERROR(VLOOKUP($H746,#REF!,11,FALSE),0)</f>
        <v>0</v>
      </c>
      <c r="AR746" s="42">
        <f>IFERROR(VLOOKUP($H746,#REF!,12,FALSE),0)</f>
        <v>0</v>
      </c>
      <c r="AS746" s="34">
        <f>IFERROR(VLOOKUP($H746,#REF!,13,FALSE),0)</f>
        <v>0</v>
      </c>
      <c r="AT746" s="34">
        <f>IFERROR(VLOOKUP($H746,#REF!,14,FALSE),0)</f>
        <v>0</v>
      </c>
      <c r="AU746" s="42">
        <f>IFERROR(VLOOKUP($H746,#REF!,15,FALSE),0)</f>
        <v>0</v>
      </c>
      <c r="AV746" s="34">
        <f>IFERROR(VLOOKUP($H746,#REF!,15,FALSE),0)</f>
        <v>0</v>
      </c>
      <c r="AW746" s="34">
        <f>IFERROR(VLOOKUP($H746,#REF!,16,FALSE),0)</f>
        <v>0</v>
      </c>
      <c r="AX746" s="42">
        <f>IFERROR(VLOOKUP($H746,#REF!,17,FALSE),0)</f>
        <v>0</v>
      </c>
    </row>
    <row r="747" spans="1:50" x14ac:dyDescent="0.3">
      <c r="A747" s="33" t="str">
        <f t="shared" si="44"/>
        <v>H2-4326-LAB</v>
      </c>
      <c r="B747" s="33" t="str">
        <f>+'R&amp;E EXPORT'!B746</f>
        <v>CAP-FEDERAL-LESTER AVE BRIDGE REHAB</v>
      </c>
      <c r="C747" t="str">
        <f>IFERROR(VLOOKUP(A747,'MCSJ Export'!A:C,3,FALSE),"")</f>
        <v/>
      </c>
      <c r="D747" s="37">
        <f t="shared" ca="1" si="45"/>
        <v>0</v>
      </c>
      <c r="E747" s="37">
        <f t="shared" ca="1" si="46"/>
        <v>0</v>
      </c>
      <c r="F747" s="37">
        <f t="shared" ca="1" si="47"/>
        <v>0</v>
      </c>
      <c r="G747" s="37"/>
      <c r="H747" s="33" t="str">
        <f>+'R&amp;E EXPORT'!A746</f>
        <v>H2-4326-LAB</v>
      </c>
      <c r="I747" s="34">
        <f>IFERROR(VLOOKUP($H747,'Gen F Rev'!$A:$M,15,FALSE),0)</f>
        <v>0</v>
      </c>
      <c r="J747" s="34">
        <f>IFERROR(VLOOKUP($H747,'Gen F Rev'!$A:$M,16,FALSE),0)</f>
        <v>0</v>
      </c>
      <c r="K747" s="42">
        <f>IFERROR(VLOOKUP($H747,'Gen F Rev'!$A:$M,17,FALSE),0)</f>
        <v>0</v>
      </c>
      <c r="L747" s="34">
        <f>IFERROR(VLOOKUP($H747,'Gen F Exp'!$A:$E,15,FALSE),0)</f>
        <v>0</v>
      </c>
      <c r="M747" s="34">
        <f>IFERROR(VLOOKUP($H747,'Gen F Exp'!$A:$E,16,FALSE),0)</f>
        <v>0</v>
      </c>
      <c r="N747" s="42">
        <f>IFERROR(VLOOKUP($H747,'Gen F Exp'!$A:$E,17,FALSE),0)</f>
        <v>0</v>
      </c>
      <c r="O747" s="34">
        <f>IFERROR(VLOOKUP($H747,'Water F Rev'!$A:$L,15,FALSE),0)</f>
        <v>0</v>
      </c>
      <c r="P747" s="34">
        <f>IFERROR(VLOOKUP($H747,'Water F Rev'!$A:$L,16,FALSE),0)</f>
        <v>0</v>
      </c>
      <c r="Q747" s="42">
        <f>IFERROR(VLOOKUP($H747,'Water F Rev'!$A:$L,17,FALSE),0)</f>
        <v>0</v>
      </c>
      <c r="R747" s="34">
        <f>IFERROR(VLOOKUP($H747,'Water F Exp'!$A:$K,15,FALSE),0)</f>
        <v>0</v>
      </c>
      <c r="S747" s="34">
        <f>IFERROR(VLOOKUP($H747,'Water F Exp'!$A:$K,16,FALSE),0)</f>
        <v>0</v>
      </c>
      <c r="T747" s="42">
        <f>IFERROR(VLOOKUP($H747,'Water F Exp'!$A:$K,17,FALSE),0)</f>
        <v>0</v>
      </c>
      <c r="U747" s="34">
        <f ca="1">IFERROR(VLOOKUP($H747,'Sewer F Rev'!$A:$E,15,FALSE),0)</f>
        <v>0</v>
      </c>
      <c r="V747" s="34">
        <f ca="1">IFERROR(VLOOKUP($H747,'Sewer F Rev'!$A:$E,16,FALSE),0)</f>
        <v>0</v>
      </c>
      <c r="W747" s="42">
        <f ca="1">IFERROR(VLOOKUP($H747,'Sewer F Rev'!$A:$E,17,FALSE),0)</f>
        <v>0</v>
      </c>
      <c r="X747" s="34">
        <f>IFERROR(VLOOKUP($H747,'Sewer F Exp'!$A:$B,15,FALSE),0)</f>
        <v>0</v>
      </c>
      <c r="Y747" s="34">
        <f>IFERROR(VLOOKUP($H747,'Sewer F Exp'!$A:$B,16,FALSE),0)</f>
        <v>0</v>
      </c>
      <c r="Z747" s="42">
        <f>IFERROR(VLOOKUP($H747,'Sewer F Exp'!$A:$B,17,FALSE),0)</f>
        <v>0</v>
      </c>
      <c r="AA747" s="34">
        <f>IFERROR(VLOOKUP($H747,'Refuse F Rev'!$A:$E,15,FALSE),0)</f>
        <v>0</v>
      </c>
      <c r="AB747" s="34">
        <f>IFERROR(VLOOKUP($H747,'Refuse F Rev'!$A:$E,16,FALSE),0)</f>
        <v>0</v>
      </c>
      <c r="AC747" s="42">
        <f>IFERROR(VLOOKUP($H747,'Refuse F Rev'!$A:$E,17,FALSE),0)</f>
        <v>0</v>
      </c>
      <c r="AD747" s="34">
        <f>IFERROR(VLOOKUP($H747,'Refuse F Exp'!$A:$E,15,FALSE),0)</f>
        <v>0</v>
      </c>
      <c r="AE747" s="34">
        <f>IFERROR(VLOOKUP($H747,'Refuse F Exp'!$A:$E,16,FALSE),0)</f>
        <v>0</v>
      </c>
      <c r="AF747" s="42">
        <f>IFERROR(VLOOKUP($H747,'Refuse F Exp'!$A:$E,17,FALSE),0)</f>
        <v>0</v>
      </c>
      <c r="AG747" s="34">
        <f>IFERROR(VLOOKUP($H747,#REF!,10,FALSE),0)</f>
        <v>0</v>
      </c>
      <c r="AH747" s="34">
        <f>IFERROR(VLOOKUP($H747,#REF!,11,FALSE),0)</f>
        <v>0</v>
      </c>
      <c r="AI747" s="42">
        <f>IFERROR(VLOOKUP($H747,#REF!,12,FALSE),0)</f>
        <v>0</v>
      </c>
      <c r="AJ747" s="34">
        <f>IFERROR(VLOOKUP($H747,#REF!,10,FALSE),0)</f>
        <v>0</v>
      </c>
      <c r="AK747" s="34">
        <f>IFERROR(VLOOKUP($H747,#REF!,11,FALSE),0)</f>
        <v>0</v>
      </c>
      <c r="AL747" s="42">
        <f>IFERROR(VLOOKUP($H747,#REF!,12,FALSE),0)</f>
        <v>0</v>
      </c>
      <c r="AM747" s="34">
        <f>IFERROR(VLOOKUP($H747,#REF!,10,FALSE),0)</f>
        <v>0</v>
      </c>
      <c r="AN747" s="34">
        <f>IFERROR(VLOOKUP($H747,#REF!,11,FALSE),0)</f>
        <v>0</v>
      </c>
      <c r="AO747" s="42">
        <f>IFERROR(VLOOKUP($H747,#REF!,12,FALSE),0)</f>
        <v>0</v>
      </c>
      <c r="AP747" s="34">
        <f>IFERROR(VLOOKUP($H747,#REF!,10,FALSE),0)</f>
        <v>0</v>
      </c>
      <c r="AQ747" s="34">
        <f>IFERROR(VLOOKUP($H747,#REF!,11,FALSE),0)</f>
        <v>0</v>
      </c>
      <c r="AR747" s="42">
        <f>IFERROR(VLOOKUP($H747,#REF!,12,FALSE),0)</f>
        <v>0</v>
      </c>
      <c r="AS747" s="34">
        <f>IFERROR(VLOOKUP($H747,#REF!,13,FALSE),0)</f>
        <v>0</v>
      </c>
      <c r="AT747" s="34">
        <f>IFERROR(VLOOKUP($H747,#REF!,14,FALSE),0)</f>
        <v>0</v>
      </c>
      <c r="AU747" s="42">
        <f>IFERROR(VLOOKUP($H747,#REF!,15,FALSE),0)</f>
        <v>0</v>
      </c>
      <c r="AV747" s="34">
        <f>IFERROR(VLOOKUP($H747,#REF!,15,FALSE),0)</f>
        <v>0</v>
      </c>
      <c r="AW747" s="34">
        <f>IFERROR(VLOOKUP($H747,#REF!,16,FALSE),0)</f>
        <v>0</v>
      </c>
      <c r="AX747" s="42">
        <f>IFERROR(VLOOKUP($H747,#REF!,17,FALSE),0)</f>
        <v>0</v>
      </c>
    </row>
    <row r="748" spans="1:50" x14ac:dyDescent="0.3">
      <c r="A748" s="33" t="str">
        <f t="shared" si="44"/>
        <v>H2-5031-BAN</v>
      </c>
      <c r="B748" s="33" t="str">
        <f>+'R&amp;E EXPORT'!B747</f>
        <v>CAPITAL BAN PROCEEDS</v>
      </c>
      <c r="C748" t="str">
        <f>IFERROR(VLOOKUP(A748,'MCSJ Export'!A:C,3,FALSE),"")</f>
        <v/>
      </c>
      <c r="D748" s="37">
        <f t="shared" ca="1" si="45"/>
        <v>0</v>
      </c>
      <c r="E748" s="37">
        <f t="shared" ca="1" si="46"/>
        <v>0</v>
      </c>
      <c r="F748" s="37">
        <f t="shared" ca="1" si="47"/>
        <v>0</v>
      </c>
      <c r="G748" s="37"/>
      <c r="H748" s="33" t="str">
        <f>+'R&amp;E EXPORT'!A747</f>
        <v>H2-5031-BAN</v>
      </c>
      <c r="I748" s="34">
        <f>IFERROR(VLOOKUP($H748,'Gen F Rev'!$A:$M,15,FALSE),0)</f>
        <v>0</v>
      </c>
      <c r="J748" s="34">
        <f>IFERROR(VLOOKUP($H748,'Gen F Rev'!$A:$M,16,FALSE),0)</f>
        <v>0</v>
      </c>
      <c r="K748" s="42">
        <f>IFERROR(VLOOKUP($H748,'Gen F Rev'!$A:$M,17,FALSE),0)</f>
        <v>0</v>
      </c>
      <c r="L748" s="34">
        <f>IFERROR(VLOOKUP($H748,'Gen F Exp'!$A:$E,15,FALSE),0)</f>
        <v>0</v>
      </c>
      <c r="M748" s="34">
        <f>IFERROR(VLOOKUP($H748,'Gen F Exp'!$A:$E,16,FALSE),0)</f>
        <v>0</v>
      </c>
      <c r="N748" s="42">
        <f>IFERROR(VLOOKUP($H748,'Gen F Exp'!$A:$E,17,FALSE),0)</f>
        <v>0</v>
      </c>
      <c r="O748" s="34">
        <f>IFERROR(VLOOKUP($H748,'Water F Rev'!$A:$L,15,FALSE),0)</f>
        <v>0</v>
      </c>
      <c r="P748" s="34">
        <f>IFERROR(VLOOKUP($H748,'Water F Rev'!$A:$L,16,FALSE),0)</f>
        <v>0</v>
      </c>
      <c r="Q748" s="42">
        <f>IFERROR(VLOOKUP($H748,'Water F Rev'!$A:$L,17,FALSE),0)</f>
        <v>0</v>
      </c>
      <c r="R748" s="34">
        <f>IFERROR(VLOOKUP($H748,'Water F Exp'!$A:$K,15,FALSE),0)</f>
        <v>0</v>
      </c>
      <c r="S748" s="34">
        <f>IFERROR(VLOOKUP($H748,'Water F Exp'!$A:$K,16,FALSE),0)</f>
        <v>0</v>
      </c>
      <c r="T748" s="42">
        <f>IFERROR(VLOOKUP($H748,'Water F Exp'!$A:$K,17,FALSE),0)</f>
        <v>0</v>
      </c>
      <c r="U748" s="34">
        <f ca="1">IFERROR(VLOOKUP($H748,'Sewer F Rev'!$A:$E,15,FALSE),0)</f>
        <v>0</v>
      </c>
      <c r="V748" s="34">
        <f ca="1">IFERROR(VLOOKUP($H748,'Sewer F Rev'!$A:$E,16,FALSE),0)</f>
        <v>0</v>
      </c>
      <c r="W748" s="42">
        <f ca="1">IFERROR(VLOOKUP($H748,'Sewer F Rev'!$A:$E,17,FALSE),0)</f>
        <v>0</v>
      </c>
      <c r="X748" s="34">
        <f>IFERROR(VLOOKUP($H748,'Sewer F Exp'!$A:$B,15,FALSE),0)</f>
        <v>0</v>
      </c>
      <c r="Y748" s="34">
        <f>IFERROR(VLOOKUP($H748,'Sewer F Exp'!$A:$B,16,FALSE),0)</f>
        <v>0</v>
      </c>
      <c r="Z748" s="42">
        <f>IFERROR(VLOOKUP($H748,'Sewer F Exp'!$A:$B,17,FALSE),0)</f>
        <v>0</v>
      </c>
      <c r="AA748" s="34">
        <f>IFERROR(VLOOKUP($H748,'Refuse F Rev'!$A:$E,15,FALSE),0)</f>
        <v>0</v>
      </c>
      <c r="AB748" s="34">
        <f>IFERROR(VLOOKUP($H748,'Refuse F Rev'!$A:$E,16,FALSE),0)</f>
        <v>0</v>
      </c>
      <c r="AC748" s="42">
        <f>IFERROR(VLOOKUP($H748,'Refuse F Rev'!$A:$E,17,FALSE),0)</f>
        <v>0</v>
      </c>
      <c r="AD748" s="34">
        <f>IFERROR(VLOOKUP($H748,'Refuse F Exp'!$A:$E,15,FALSE),0)</f>
        <v>0</v>
      </c>
      <c r="AE748" s="34">
        <f>IFERROR(VLOOKUP($H748,'Refuse F Exp'!$A:$E,16,FALSE),0)</f>
        <v>0</v>
      </c>
      <c r="AF748" s="42">
        <f>IFERROR(VLOOKUP($H748,'Refuse F Exp'!$A:$E,17,FALSE),0)</f>
        <v>0</v>
      </c>
      <c r="AG748" s="34">
        <f>IFERROR(VLOOKUP($H748,#REF!,10,FALSE),0)</f>
        <v>0</v>
      </c>
      <c r="AH748" s="34">
        <f>IFERROR(VLOOKUP($H748,#REF!,11,FALSE),0)</f>
        <v>0</v>
      </c>
      <c r="AI748" s="42">
        <f>IFERROR(VLOOKUP($H748,#REF!,12,FALSE),0)</f>
        <v>0</v>
      </c>
      <c r="AJ748" s="34">
        <f>IFERROR(VLOOKUP($H748,#REF!,10,FALSE),0)</f>
        <v>0</v>
      </c>
      <c r="AK748" s="34">
        <f>IFERROR(VLOOKUP($H748,#REF!,11,FALSE),0)</f>
        <v>0</v>
      </c>
      <c r="AL748" s="42">
        <f>IFERROR(VLOOKUP($H748,#REF!,12,FALSE),0)</f>
        <v>0</v>
      </c>
      <c r="AM748" s="34">
        <f>IFERROR(VLOOKUP($H748,#REF!,10,FALSE),0)</f>
        <v>0</v>
      </c>
      <c r="AN748" s="34">
        <f>IFERROR(VLOOKUP($H748,#REF!,11,FALSE),0)</f>
        <v>0</v>
      </c>
      <c r="AO748" s="42">
        <f>IFERROR(VLOOKUP($H748,#REF!,12,FALSE),0)</f>
        <v>0</v>
      </c>
      <c r="AP748" s="34">
        <f>IFERROR(VLOOKUP($H748,#REF!,10,FALSE),0)</f>
        <v>0</v>
      </c>
      <c r="AQ748" s="34">
        <f>IFERROR(VLOOKUP($H748,#REF!,11,FALSE),0)</f>
        <v>0</v>
      </c>
      <c r="AR748" s="42">
        <f>IFERROR(VLOOKUP($H748,#REF!,12,FALSE),0)</f>
        <v>0</v>
      </c>
      <c r="AS748" s="34">
        <f>IFERROR(VLOOKUP($H748,#REF!,13,FALSE),0)</f>
        <v>0</v>
      </c>
      <c r="AT748" s="34">
        <f>IFERROR(VLOOKUP($H748,#REF!,14,FALSE),0)</f>
        <v>0</v>
      </c>
      <c r="AU748" s="42">
        <f>IFERROR(VLOOKUP($H748,#REF!,15,FALSE),0)</f>
        <v>0</v>
      </c>
      <c r="AV748" s="34">
        <f>IFERROR(VLOOKUP($H748,#REF!,15,FALSE),0)</f>
        <v>0</v>
      </c>
      <c r="AW748" s="34">
        <f>IFERROR(VLOOKUP($H748,#REF!,16,FALSE),0)</f>
        <v>0</v>
      </c>
      <c r="AX748" s="42">
        <f>IFERROR(VLOOKUP($H748,#REF!,17,FALSE),0)</f>
        <v>0</v>
      </c>
    </row>
    <row r="749" spans="1:50" x14ac:dyDescent="0.3">
      <c r="A749" s="33" t="str">
        <f t="shared" si="44"/>
        <v>H2-5031-GEN</v>
      </c>
      <c r="B749" s="33" t="str">
        <f>+'R&amp;E EXPORT'!B748</f>
        <v>GEN-TO-CAP INTERFUND</v>
      </c>
      <c r="C749" t="str">
        <f>IFERROR(VLOOKUP(A749,'MCSJ Export'!A:C,3,FALSE),"")</f>
        <v/>
      </c>
      <c r="D749" s="37">
        <f t="shared" ca="1" si="45"/>
        <v>0</v>
      </c>
      <c r="E749" s="37">
        <f t="shared" ca="1" si="46"/>
        <v>0</v>
      </c>
      <c r="F749" s="37">
        <f t="shared" ca="1" si="47"/>
        <v>0</v>
      </c>
      <c r="G749" s="37"/>
      <c r="H749" s="33" t="str">
        <f>+'R&amp;E EXPORT'!A748</f>
        <v>H2-5031-GEN</v>
      </c>
      <c r="I749" s="34">
        <f>IFERROR(VLOOKUP($H749,'Gen F Rev'!$A:$M,15,FALSE),0)</f>
        <v>0</v>
      </c>
      <c r="J749" s="34">
        <f>IFERROR(VLOOKUP($H749,'Gen F Rev'!$A:$M,16,FALSE),0)</f>
        <v>0</v>
      </c>
      <c r="K749" s="42">
        <f>IFERROR(VLOOKUP($H749,'Gen F Rev'!$A:$M,17,FALSE),0)</f>
        <v>0</v>
      </c>
      <c r="L749" s="34">
        <f>IFERROR(VLOOKUP($H749,'Gen F Exp'!$A:$E,15,FALSE),0)</f>
        <v>0</v>
      </c>
      <c r="M749" s="34">
        <f>IFERROR(VLOOKUP($H749,'Gen F Exp'!$A:$E,16,FALSE),0)</f>
        <v>0</v>
      </c>
      <c r="N749" s="42">
        <f>IFERROR(VLOOKUP($H749,'Gen F Exp'!$A:$E,17,FALSE),0)</f>
        <v>0</v>
      </c>
      <c r="O749" s="34">
        <f>IFERROR(VLOOKUP($H749,'Water F Rev'!$A:$L,15,FALSE),0)</f>
        <v>0</v>
      </c>
      <c r="P749" s="34">
        <f>IFERROR(VLOOKUP($H749,'Water F Rev'!$A:$L,16,FALSE),0)</f>
        <v>0</v>
      </c>
      <c r="Q749" s="42">
        <f>IFERROR(VLOOKUP($H749,'Water F Rev'!$A:$L,17,FALSE),0)</f>
        <v>0</v>
      </c>
      <c r="R749" s="34">
        <f>IFERROR(VLOOKUP($H749,'Water F Exp'!$A:$K,15,FALSE),0)</f>
        <v>0</v>
      </c>
      <c r="S749" s="34">
        <f>IFERROR(VLOOKUP($H749,'Water F Exp'!$A:$K,16,FALSE),0)</f>
        <v>0</v>
      </c>
      <c r="T749" s="42">
        <f>IFERROR(VLOOKUP($H749,'Water F Exp'!$A:$K,17,FALSE),0)</f>
        <v>0</v>
      </c>
      <c r="U749" s="34">
        <f ca="1">IFERROR(VLOOKUP($H749,'Sewer F Rev'!$A:$E,15,FALSE),0)</f>
        <v>0</v>
      </c>
      <c r="V749" s="34">
        <f ca="1">IFERROR(VLOOKUP($H749,'Sewer F Rev'!$A:$E,16,FALSE),0)</f>
        <v>0</v>
      </c>
      <c r="W749" s="42">
        <f ca="1">IFERROR(VLOOKUP($H749,'Sewer F Rev'!$A:$E,17,FALSE),0)</f>
        <v>0</v>
      </c>
      <c r="X749" s="34">
        <f>IFERROR(VLOOKUP($H749,'Sewer F Exp'!$A:$B,15,FALSE),0)</f>
        <v>0</v>
      </c>
      <c r="Y749" s="34">
        <f>IFERROR(VLOOKUP($H749,'Sewer F Exp'!$A:$B,16,FALSE),0)</f>
        <v>0</v>
      </c>
      <c r="Z749" s="42">
        <f>IFERROR(VLOOKUP($H749,'Sewer F Exp'!$A:$B,17,FALSE),0)</f>
        <v>0</v>
      </c>
      <c r="AA749" s="34">
        <f>IFERROR(VLOOKUP($H749,'Refuse F Rev'!$A:$E,15,FALSE),0)</f>
        <v>0</v>
      </c>
      <c r="AB749" s="34">
        <f>IFERROR(VLOOKUP($H749,'Refuse F Rev'!$A:$E,16,FALSE),0)</f>
        <v>0</v>
      </c>
      <c r="AC749" s="42">
        <f>IFERROR(VLOOKUP($H749,'Refuse F Rev'!$A:$E,17,FALSE),0)</f>
        <v>0</v>
      </c>
      <c r="AD749" s="34">
        <f>IFERROR(VLOOKUP($H749,'Refuse F Exp'!$A:$E,15,FALSE),0)</f>
        <v>0</v>
      </c>
      <c r="AE749" s="34">
        <f>IFERROR(VLOOKUP($H749,'Refuse F Exp'!$A:$E,16,FALSE),0)</f>
        <v>0</v>
      </c>
      <c r="AF749" s="42">
        <f>IFERROR(VLOOKUP($H749,'Refuse F Exp'!$A:$E,17,FALSE),0)</f>
        <v>0</v>
      </c>
      <c r="AG749" s="34">
        <f>IFERROR(VLOOKUP($H749,#REF!,10,FALSE),0)</f>
        <v>0</v>
      </c>
      <c r="AH749" s="34">
        <f>IFERROR(VLOOKUP($H749,#REF!,11,FALSE),0)</f>
        <v>0</v>
      </c>
      <c r="AI749" s="42">
        <f>IFERROR(VLOOKUP($H749,#REF!,12,FALSE),0)</f>
        <v>0</v>
      </c>
      <c r="AJ749" s="34">
        <f>IFERROR(VLOOKUP($H749,#REF!,10,FALSE),0)</f>
        <v>0</v>
      </c>
      <c r="AK749" s="34">
        <f>IFERROR(VLOOKUP($H749,#REF!,11,FALSE),0)</f>
        <v>0</v>
      </c>
      <c r="AL749" s="42">
        <f>IFERROR(VLOOKUP($H749,#REF!,12,FALSE),0)</f>
        <v>0</v>
      </c>
      <c r="AM749" s="34">
        <f>IFERROR(VLOOKUP($H749,#REF!,10,FALSE),0)</f>
        <v>0</v>
      </c>
      <c r="AN749" s="34">
        <f>IFERROR(VLOOKUP($H749,#REF!,11,FALSE),0)</f>
        <v>0</v>
      </c>
      <c r="AO749" s="42">
        <f>IFERROR(VLOOKUP($H749,#REF!,12,FALSE),0)</f>
        <v>0</v>
      </c>
      <c r="AP749" s="34">
        <f>IFERROR(VLOOKUP($H749,#REF!,10,FALSE),0)</f>
        <v>0</v>
      </c>
      <c r="AQ749" s="34">
        <f>IFERROR(VLOOKUP($H749,#REF!,11,FALSE),0)</f>
        <v>0</v>
      </c>
      <c r="AR749" s="42">
        <f>IFERROR(VLOOKUP($H749,#REF!,12,FALSE),0)</f>
        <v>0</v>
      </c>
      <c r="AS749" s="34">
        <f>IFERROR(VLOOKUP($H749,#REF!,13,FALSE),0)</f>
        <v>0</v>
      </c>
      <c r="AT749" s="34">
        <f>IFERROR(VLOOKUP($H749,#REF!,14,FALSE),0)</f>
        <v>0</v>
      </c>
      <c r="AU749" s="42">
        <f>IFERROR(VLOOKUP($H749,#REF!,15,FALSE),0)</f>
        <v>0</v>
      </c>
      <c r="AV749" s="34">
        <f>IFERROR(VLOOKUP($H749,#REF!,15,FALSE),0)</f>
        <v>0</v>
      </c>
      <c r="AW749" s="34">
        <f>IFERROR(VLOOKUP($H749,#REF!,16,FALSE),0)</f>
        <v>0</v>
      </c>
      <c r="AX749" s="42">
        <f>IFERROR(VLOOKUP($H749,#REF!,17,FALSE),0)</f>
        <v>0</v>
      </c>
    </row>
    <row r="750" spans="1:50" x14ac:dyDescent="0.3">
      <c r="A750" s="33" t="str">
        <f t="shared" si="44"/>
        <v>H2-5031-REF</v>
      </c>
      <c r="B750" s="33" t="str">
        <f>+'R&amp;E EXPORT'!B749</f>
        <v>REF-TO-CAP INTERFUND</v>
      </c>
      <c r="C750" t="str">
        <f>IFERROR(VLOOKUP(A750,'MCSJ Export'!A:C,3,FALSE),"")</f>
        <v/>
      </c>
      <c r="D750" s="37">
        <f t="shared" ca="1" si="45"/>
        <v>0</v>
      </c>
      <c r="E750" s="37">
        <f t="shared" ca="1" si="46"/>
        <v>0</v>
      </c>
      <c r="F750" s="37">
        <f t="shared" ca="1" si="47"/>
        <v>0</v>
      </c>
      <c r="G750" s="37"/>
      <c r="H750" s="33" t="str">
        <f>+'R&amp;E EXPORT'!A749</f>
        <v>H2-5031-REF</v>
      </c>
      <c r="I750" s="34">
        <f>IFERROR(VLOOKUP($H750,'Gen F Rev'!$A:$M,15,FALSE),0)</f>
        <v>0</v>
      </c>
      <c r="J750" s="34">
        <f>IFERROR(VLOOKUP($H750,'Gen F Rev'!$A:$M,16,FALSE),0)</f>
        <v>0</v>
      </c>
      <c r="K750" s="42">
        <f>IFERROR(VLOOKUP($H750,'Gen F Rev'!$A:$M,17,FALSE),0)</f>
        <v>0</v>
      </c>
      <c r="L750" s="34">
        <f>IFERROR(VLOOKUP($H750,'Gen F Exp'!$A:$E,15,FALSE),0)</f>
        <v>0</v>
      </c>
      <c r="M750" s="34">
        <f>IFERROR(VLOOKUP($H750,'Gen F Exp'!$A:$E,16,FALSE),0)</f>
        <v>0</v>
      </c>
      <c r="N750" s="42">
        <f>IFERROR(VLOOKUP($H750,'Gen F Exp'!$A:$E,17,FALSE),0)</f>
        <v>0</v>
      </c>
      <c r="O750" s="34">
        <f>IFERROR(VLOOKUP($H750,'Water F Rev'!$A:$L,15,FALSE),0)</f>
        <v>0</v>
      </c>
      <c r="P750" s="34">
        <f>IFERROR(VLOOKUP($H750,'Water F Rev'!$A:$L,16,FALSE),0)</f>
        <v>0</v>
      </c>
      <c r="Q750" s="42">
        <f>IFERROR(VLOOKUP($H750,'Water F Rev'!$A:$L,17,FALSE),0)</f>
        <v>0</v>
      </c>
      <c r="R750" s="34">
        <f>IFERROR(VLOOKUP($H750,'Water F Exp'!$A:$K,15,FALSE),0)</f>
        <v>0</v>
      </c>
      <c r="S750" s="34">
        <f>IFERROR(VLOOKUP($H750,'Water F Exp'!$A:$K,16,FALSE),0)</f>
        <v>0</v>
      </c>
      <c r="T750" s="42">
        <f>IFERROR(VLOOKUP($H750,'Water F Exp'!$A:$K,17,FALSE),0)</f>
        <v>0</v>
      </c>
      <c r="U750" s="34">
        <f ca="1">IFERROR(VLOOKUP($H750,'Sewer F Rev'!$A:$E,15,FALSE),0)</f>
        <v>0</v>
      </c>
      <c r="V750" s="34">
        <f ca="1">IFERROR(VLOOKUP($H750,'Sewer F Rev'!$A:$E,16,FALSE),0)</f>
        <v>0</v>
      </c>
      <c r="W750" s="42">
        <f ca="1">IFERROR(VLOOKUP($H750,'Sewer F Rev'!$A:$E,17,FALSE),0)</f>
        <v>0</v>
      </c>
      <c r="X750" s="34">
        <f>IFERROR(VLOOKUP($H750,'Sewer F Exp'!$A:$B,15,FALSE),0)</f>
        <v>0</v>
      </c>
      <c r="Y750" s="34">
        <f>IFERROR(VLOOKUP($H750,'Sewer F Exp'!$A:$B,16,FALSE),0)</f>
        <v>0</v>
      </c>
      <c r="Z750" s="42">
        <f>IFERROR(VLOOKUP($H750,'Sewer F Exp'!$A:$B,17,FALSE),0)</f>
        <v>0</v>
      </c>
      <c r="AA750" s="34">
        <f>IFERROR(VLOOKUP($H750,'Refuse F Rev'!$A:$E,15,FALSE),0)</f>
        <v>0</v>
      </c>
      <c r="AB750" s="34">
        <f>IFERROR(VLOOKUP($H750,'Refuse F Rev'!$A:$E,16,FALSE),0)</f>
        <v>0</v>
      </c>
      <c r="AC750" s="42">
        <f>IFERROR(VLOOKUP($H750,'Refuse F Rev'!$A:$E,17,FALSE),0)</f>
        <v>0</v>
      </c>
      <c r="AD750" s="34">
        <f>IFERROR(VLOOKUP($H750,'Refuse F Exp'!$A:$E,15,FALSE),0)</f>
        <v>0</v>
      </c>
      <c r="AE750" s="34">
        <f>IFERROR(VLOOKUP($H750,'Refuse F Exp'!$A:$E,16,FALSE),0)</f>
        <v>0</v>
      </c>
      <c r="AF750" s="42">
        <f>IFERROR(VLOOKUP($H750,'Refuse F Exp'!$A:$E,17,FALSE),0)</f>
        <v>0</v>
      </c>
      <c r="AG750" s="34">
        <f>IFERROR(VLOOKUP($H750,#REF!,10,FALSE),0)</f>
        <v>0</v>
      </c>
      <c r="AH750" s="34">
        <f>IFERROR(VLOOKUP($H750,#REF!,11,FALSE),0)</f>
        <v>0</v>
      </c>
      <c r="AI750" s="42">
        <f>IFERROR(VLOOKUP($H750,#REF!,12,FALSE),0)</f>
        <v>0</v>
      </c>
      <c r="AJ750" s="34">
        <f>IFERROR(VLOOKUP($H750,#REF!,10,FALSE),0)</f>
        <v>0</v>
      </c>
      <c r="AK750" s="34">
        <f>IFERROR(VLOOKUP($H750,#REF!,11,FALSE),0)</f>
        <v>0</v>
      </c>
      <c r="AL750" s="42">
        <f>IFERROR(VLOOKUP($H750,#REF!,12,FALSE),0)</f>
        <v>0</v>
      </c>
      <c r="AM750" s="34">
        <f>IFERROR(VLOOKUP($H750,#REF!,10,FALSE),0)</f>
        <v>0</v>
      </c>
      <c r="AN750" s="34">
        <f>IFERROR(VLOOKUP($H750,#REF!,11,FALSE),0)</f>
        <v>0</v>
      </c>
      <c r="AO750" s="42">
        <f>IFERROR(VLOOKUP($H750,#REF!,12,FALSE),0)</f>
        <v>0</v>
      </c>
      <c r="AP750" s="34">
        <f>IFERROR(VLOOKUP($H750,#REF!,10,FALSE),0)</f>
        <v>0</v>
      </c>
      <c r="AQ750" s="34">
        <f>IFERROR(VLOOKUP($H750,#REF!,11,FALSE),0)</f>
        <v>0</v>
      </c>
      <c r="AR750" s="42">
        <f>IFERROR(VLOOKUP($H750,#REF!,12,FALSE),0)</f>
        <v>0</v>
      </c>
      <c r="AS750" s="34">
        <f>IFERROR(VLOOKUP($H750,#REF!,13,FALSE),0)</f>
        <v>0</v>
      </c>
      <c r="AT750" s="34">
        <f>IFERROR(VLOOKUP($H750,#REF!,14,FALSE),0)</f>
        <v>0</v>
      </c>
      <c r="AU750" s="42">
        <f>IFERROR(VLOOKUP($H750,#REF!,15,FALSE),0)</f>
        <v>0</v>
      </c>
      <c r="AV750" s="34">
        <f>IFERROR(VLOOKUP($H750,#REF!,15,FALSE),0)</f>
        <v>0</v>
      </c>
      <c r="AW750" s="34">
        <f>IFERROR(VLOOKUP($H750,#REF!,16,FALSE),0)</f>
        <v>0</v>
      </c>
      <c r="AX750" s="42">
        <f>IFERROR(VLOOKUP($H750,#REF!,17,FALSE),0)</f>
        <v>0</v>
      </c>
    </row>
    <row r="751" spans="1:50" x14ac:dyDescent="0.3">
      <c r="A751" s="33" t="str">
        <f t="shared" si="44"/>
        <v>H2-5031-SEW</v>
      </c>
      <c r="B751" s="33" t="str">
        <f>+'R&amp;E EXPORT'!B750</f>
        <v>SEW-TO-CAP INTERFUND</v>
      </c>
      <c r="C751" t="str">
        <f>IFERROR(VLOOKUP(A751,'MCSJ Export'!A:C,3,FALSE),"")</f>
        <v/>
      </c>
      <c r="D751" s="37">
        <f t="shared" ca="1" si="45"/>
        <v>0</v>
      </c>
      <c r="E751" s="37">
        <f t="shared" ca="1" si="46"/>
        <v>0</v>
      </c>
      <c r="F751" s="37">
        <f t="shared" ca="1" si="47"/>
        <v>0</v>
      </c>
      <c r="G751" s="37"/>
      <c r="H751" s="33" t="str">
        <f>+'R&amp;E EXPORT'!A750</f>
        <v>H2-5031-SEW</v>
      </c>
      <c r="I751" s="34">
        <f>IFERROR(VLOOKUP($H751,'Gen F Rev'!$A:$M,15,FALSE),0)</f>
        <v>0</v>
      </c>
      <c r="J751" s="34">
        <f>IFERROR(VLOOKUP($H751,'Gen F Rev'!$A:$M,16,FALSE),0)</f>
        <v>0</v>
      </c>
      <c r="K751" s="42">
        <f>IFERROR(VLOOKUP($H751,'Gen F Rev'!$A:$M,17,FALSE),0)</f>
        <v>0</v>
      </c>
      <c r="L751" s="34">
        <f>IFERROR(VLOOKUP($H751,'Gen F Exp'!$A:$E,15,FALSE),0)</f>
        <v>0</v>
      </c>
      <c r="M751" s="34">
        <f>IFERROR(VLOOKUP($H751,'Gen F Exp'!$A:$E,16,FALSE),0)</f>
        <v>0</v>
      </c>
      <c r="N751" s="42">
        <f>IFERROR(VLOOKUP($H751,'Gen F Exp'!$A:$E,17,FALSE),0)</f>
        <v>0</v>
      </c>
      <c r="O751" s="34">
        <f>IFERROR(VLOOKUP($H751,'Water F Rev'!$A:$L,15,FALSE),0)</f>
        <v>0</v>
      </c>
      <c r="P751" s="34">
        <f>IFERROR(VLOOKUP($H751,'Water F Rev'!$A:$L,16,FALSE),0)</f>
        <v>0</v>
      </c>
      <c r="Q751" s="42">
        <f>IFERROR(VLOOKUP($H751,'Water F Rev'!$A:$L,17,FALSE),0)</f>
        <v>0</v>
      </c>
      <c r="R751" s="34">
        <f>IFERROR(VLOOKUP($H751,'Water F Exp'!$A:$K,15,FALSE),0)</f>
        <v>0</v>
      </c>
      <c r="S751" s="34">
        <f>IFERROR(VLOOKUP($H751,'Water F Exp'!$A:$K,16,FALSE),0)</f>
        <v>0</v>
      </c>
      <c r="T751" s="42">
        <f>IFERROR(VLOOKUP($H751,'Water F Exp'!$A:$K,17,FALSE),0)</f>
        <v>0</v>
      </c>
      <c r="U751" s="34">
        <f ca="1">IFERROR(VLOOKUP($H751,'Sewer F Rev'!$A:$E,15,FALSE),0)</f>
        <v>0</v>
      </c>
      <c r="V751" s="34">
        <f ca="1">IFERROR(VLOOKUP($H751,'Sewer F Rev'!$A:$E,16,FALSE),0)</f>
        <v>0</v>
      </c>
      <c r="W751" s="42">
        <f ca="1">IFERROR(VLOOKUP($H751,'Sewer F Rev'!$A:$E,17,FALSE),0)</f>
        <v>0</v>
      </c>
      <c r="X751" s="34">
        <f>IFERROR(VLOOKUP($H751,'Sewer F Exp'!$A:$B,15,FALSE),0)</f>
        <v>0</v>
      </c>
      <c r="Y751" s="34">
        <f>IFERROR(VLOOKUP($H751,'Sewer F Exp'!$A:$B,16,FALSE),0)</f>
        <v>0</v>
      </c>
      <c r="Z751" s="42">
        <f>IFERROR(VLOOKUP($H751,'Sewer F Exp'!$A:$B,17,FALSE),0)</f>
        <v>0</v>
      </c>
      <c r="AA751" s="34">
        <f>IFERROR(VLOOKUP($H751,'Refuse F Rev'!$A:$E,15,FALSE),0)</f>
        <v>0</v>
      </c>
      <c r="AB751" s="34">
        <f>IFERROR(VLOOKUP($H751,'Refuse F Rev'!$A:$E,16,FALSE),0)</f>
        <v>0</v>
      </c>
      <c r="AC751" s="42">
        <f>IFERROR(VLOOKUP($H751,'Refuse F Rev'!$A:$E,17,FALSE),0)</f>
        <v>0</v>
      </c>
      <c r="AD751" s="34">
        <f>IFERROR(VLOOKUP($H751,'Refuse F Exp'!$A:$E,15,FALSE),0)</f>
        <v>0</v>
      </c>
      <c r="AE751" s="34">
        <f>IFERROR(VLOOKUP($H751,'Refuse F Exp'!$A:$E,16,FALSE),0)</f>
        <v>0</v>
      </c>
      <c r="AF751" s="42">
        <f>IFERROR(VLOOKUP($H751,'Refuse F Exp'!$A:$E,17,FALSE),0)</f>
        <v>0</v>
      </c>
      <c r="AG751" s="34">
        <f>IFERROR(VLOOKUP($H751,#REF!,10,FALSE),0)</f>
        <v>0</v>
      </c>
      <c r="AH751" s="34">
        <f>IFERROR(VLOOKUP($H751,#REF!,11,FALSE),0)</f>
        <v>0</v>
      </c>
      <c r="AI751" s="42">
        <f>IFERROR(VLOOKUP($H751,#REF!,12,FALSE),0)</f>
        <v>0</v>
      </c>
      <c r="AJ751" s="34">
        <f>IFERROR(VLOOKUP($H751,#REF!,10,FALSE),0)</f>
        <v>0</v>
      </c>
      <c r="AK751" s="34">
        <f>IFERROR(VLOOKUP($H751,#REF!,11,FALSE),0)</f>
        <v>0</v>
      </c>
      <c r="AL751" s="42">
        <f>IFERROR(VLOOKUP($H751,#REF!,12,FALSE),0)</f>
        <v>0</v>
      </c>
      <c r="AM751" s="34">
        <f>IFERROR(VLOOKUP($H751,#REF!,10,FALSE),0)</f>
        <v>0</v>
      </c>
      <c r="AN751" s="34">
        <f>IFERROR(VLOOKUP($H751,#REF!,11,FALSE),0)</f>
        <v>0</v>
      </c>
      <c r="AO751" s="42">
        <f>IFERROR(VLOOKUP($H751,#REF!,12,FALSE),0)</f>
        <v>0</v>
      </c>
      <c r="AP751" s="34">
        <f>IFERROR(VLOOKUP($H751,#REF!,10,FALSE),0)</f>
        <v>0</v>
      </c>
      <c r="AQ751" s="34">
        <f>IFERROR(VLOOKUP($H751,#REF!,11,FALSE),0)</f>
        <v>0</v>
      </c>
      <c r="AR751" s="42">
        <f>IFERROR(VLOOKUP($H751,#REF!,12,FALSE),0)</f>
        <v>0</v>
      </c>
      <c r="AS751" s="34">
        <f>IFERROR(VLOOKUP($H751,#REF!,13,FALSE),0)</f>
        <v>0</v>
      </c>
      <c r="AT751" s="34">
        <f>IFERROR(VLOOKUP($H751,#REF!,14,FALSE),0)</f>
        <v>0</v>
      </c>
      <c r="AU751" s="42">
        <f>IFERROR(VLOOKUP($H751,#REF!,15,FALSE),0)</f>
        <v>0</v>
      </c>
      <c r="AV751" s="34">
        <f>IFERROR(VLOOKUP($H751,#REF!,15,FALSE),0)</f>
        <v>0</v>
      </c>
      <c r="AW751" s="34">
        <f>IFERROR(VLOOKUP($H751,#REF!,16,FALSE),0)</f>
        <v>0</v>
      </c>
      <c r="AX751" s="42">
        <f>IFERROR(VLOOKUP($H751,#REF!,17,FALSE),0)</f>
        <v>0</v>
      </c>
    </row>
    <row r="752" spans="1:50" x14ac:dyDescent="0.3">
      <c r="A752" s="33" t="str">
        <f t="shared" si="44"/>
        <v>H2-5031-VP1</v>
      </c>
      <c r="B752" s="33" t="str">
        <f>+'R&amp;E EXPORT'!B751</f>
        <v>INTERFUND TRANSFERS - VP</v>
      </c>
      <c r="C752" t="str">
        <f>IFERROR(VLOOKUP(A752,'MCSJ Export'!A:C,3,FALSE),"")</f>
        <v/>
      </c>
      <c r="D752" s="37">
        <f t="shared" ca="1" si="45"/>
        <v>0</v>
      </c>
      <c r="E752" s="37">
        <f t="shared" ca="1" si="46"/>
        <v>0</v>
      </c>
      <c r="F752" s="37">
        <f t="shared" ca="1" si="47"/>
        <v>0</v>
      </c>
      <c r="G752" s="37"/>
      <c r="H752" s="33" t="str">
        <f>+'R&amp;E EXPORT'!A751</f>
        <v>H2-5031-VP1</v>
      </c>
      <c r="I752" s="34">
        <f>IFERROR(VLOOKUP($H752,'Gen F Rev'!$A:$M,15,FALSE),0)</f>
        <v>0</v>
      </c>
      <c r="J752" s="34">
        <f>IFERROR(VLOOKUP($H752,'Gen F Rev'!$A:$M,16,FALSE),0)</f>
        <v>0</v>
      </c>
      <c r="K752" s="42">
        <f>IFERROR(VLOOKUP($H752,'Gen F Rev'!$A:$M,17,FALSE),0)</f>
        <v>0</v>
      </c>
      <c r="L752" s="34">
        <f>IFERROR(VLOOKUP($H752,'Gen F Exp'!$A:$E,15,FALSE),0)</f>
        <v>0</v>
      </c>
      <c r="M752" s="34">
        <f>IFERROR(VLOOKUP($H752,'Gen F Exp'!$A:$E,16,FALSE),0)</f>
        <v>0</v>
      </c>
      <c r="N752" s="42">
        <f>IFERROR(VLOOKUP($H752,'Gen F Exp'!$A:$E,17,FALSE),0)</f>
        <v>0</v>
      </c>
      <c r="O752" s="34">
        <f>IFERROR(VLOOKUP($H752,'Water F Rev'!$A:$L,15,FALSE),0)</f>
        <v>0</v>
      </c>
      <c r="P752" s="34">
        <f>IFERROR(VLOOKUP($H752,'Water F Rev'!$A:$L,16,FALSE),0)</f>
        <v>0</v>
      </c>
      <c r="Q752" s="42">
        <f>IFERROR(VLOOKUP($H752,'Water F Rev'!$A:$L,17,FALSE),0)</f>
        <v>0</v>
      </c>
      <c r="R752" s="34">
        <f>IFERROR(VLOOKUP($H752,'Water F Exp'!$A:$K,15,FALSE),0)</f>
        <v>0</v>
      </c>
      <c r="S752" s="34">
        <f>IFERROR(VLOOKUP($H752,'Water F Exp'!$A:$K,16,FALSE),0)</f>
        <v>0</v>
      </c>
      <c r="T752" s="42">
        <f>IFERROR(VLOOKUP($H752,'Water F Exp'!$A:$K,17,FALSE),0)</f>
        <v>0</v>
      </c>
      <c r="U752" s="34">
        <f ca="1">IFERROR(VLOOKUP($H752,'Sewer F Rev'!$A:$E,15,FALSE),0)</f>
        <v>0</v>
      </c>
      <c r="V752" s="34">
        <f ca="1">IFERROR(VLOOKUP($H752,'Sewer F Rev'!$A:$E,16,FALSE),0)</f>
        <v>0</v>
      </c>
      <c r="W752" s="42">
        <f ca="1">IFERROR(VLOOKUP($H752,'Sewer F Rev'!$A:$E,17,FALSE),0)</f>
        <v>0</v>
      </c>
      <c r="X752" s="34">
        <f>IFERROR(VLOOKUP($H752,'Sewer F Exp'!$A:$B,15,FALSE),0)</f>
        <v>0</v>
      </c>
      <c r="Y752" s="34">
        <f>IFERROR(VLOOKUP($H752,'Sewer F Exp'!$A:$B,16,FALSE),0)</f>
        <v>0</v>
      </c>
      <c r="Z752" s="42">
        <f>IFERROR(VLOOKUP($H752,'Sewer F Exp'!$A:$B,17,FALSE),0)</f>
        <v>0</v>
      </c>
      <c r="AA752" s="34">
        <f>IFERROR(VLOOKUP($H752,'Refuse F Rev'!$A:$E,15,FALSE),0)</f>
        <v>0</v>
      </c>
      <c r="AB752" s="34">
        <f>IFERROR(VLOOKUP($H752,'Refuse F Rev'!$A:$E,16,FALSE),0)</f>
        <v>0</v>
      </c>
      <c r="AC752" s="42">
        <f>IFERROR(VLOOKUP($H752,'Refuse F Rev'!$A:$E,17,FALSE),0)</f>
        <v>0</v>
      </c>
      <c r="AD752" s="34">
        <f>IFERROR(VLOOKUP($H752,'Refuse F Exp'!$A:$E,15,FALSE),0)</f>
        <v>0</v>
      </c>
      <c r="AE752" s="34">
        <f>IFERROR(VLOOKUP($H752,'Refuse F Exp'!$A:$E,16,FALSE),0)</f>
        <v>0</v>
      </c>
      <c r="AF752" s="42">
        <f>IFERROR(VLOOKUP($H752,'Refuse F Exp'!$A:$E,17,FALSE),0)</f>
        <v>0</v>
      </c>
      <c r="AG752" s="34">
        <f>IFERROR(VLOOKUP($H752,#REF!,10,FALSE),0)</f>
        <v>0</v>
      </c>
      <c r="AH752" s="34">
        <f>IFERROR(VLOOKUP($H752,#REF!,11,FALSE),0)</f>
        <v>0</v>
      </c>
      <c r="AI752" s="42">
        <f>IFERROR(VLOOKUP($H752,#REF!,12,FALSE),0)</f>
        <v>0</v>
      </c>
      <c r="AJ752" s="34">
        <f>IFERROR(VLOOKUP($H752,#REF!,10,FALSE),0)</f>
        <v>0</v>
      </c>
      <c r="AK752" s="34">
        <f>IFERROR(VLOOKUP($H752,#REF!,11,FALSE),0)</f>
        <v>0</v>
      </c>
      <c r="AL752" s="42">
        <f>IFERROR(VLOOKUP($H752,#REF!,12,FALSE),0)</f>
        <v>0</v>
      </c>
      <c r="AM752" s="34">
        <f>IFERROR(VLOOKUP($H752,#REF!,10,FALSE),0)</f>
        <v>0</v>
      </c>
      <c r="AN752" s="34">
        <f>IFERROR(VLOOKUP($H752,#REF!,11,FALSE),0)</f>
        <v>0</v>
      </c>
      <c r="AO752" s="42">
        <f>IFERROR(VLOOKUP($H752,#REF!,12,FALSE),0)</f>
        <v>0</v>
      </c>
      <c r="AP752" s="34">
        <f>IFERROR(VLOOKUP($H752,#REF!,10,FALSE),0)</f>
        <v>0</v>
      </c>
      <c r="AQ752" s="34">
        <f>IFERROR(VLOOKUP($H752,#REF!,11,FALSE),0)</f>
        <v>0</v>
      </c>
      <c r="AR752" s="42">
        <f>IFERROR(VLOOKUP($H752,#REF!,12,FALSE),0)</f>
        <v>0</v>
      </c>
      <c r="AS752" s="34">
        <f>IFERROR(VLOOKUP($H752,#REF!,13,FALSE),0)</f>
        <v>0</v>
      </c>
      <c r="AT752" s="34">
        <f>IFERROR(VLOOKUP($H752,#REF!,14,FALSE),0)</f>
        <v>0</v>
      </c>
      <c r="AU752" s="42">
        <f>IFERROR(VLOOKUP($H752,#REF!,15,FALSE),0)</f>
        <v>0</v>
      </c>
      <c r="AV752" s="34">
        <f>IFERROR(VLOOKUP($H752,#REF!,15,FALSE),0)</f>
        <v>0</v>
      </c>
      <c r="AW752" s="34">
        <f>IFERROR(VLOOKUP($H752,#REF!,16,FALSE),0)</f>
        <v>0</v>
      </c>
      <c r="AX752" s="42">
        <f>IFERROR(VLOOKUP($H752,#REF!,17,FALSE),0)</f>
        <v>0</v>
      </c>
    </row>
    <row r="753" spans="1:50" x14ac:dyDescent="0.3">
      <c r="A753" s="33" t="str">
        <f t="shared" si="44"/>
        <v>H2-5031-WAT</v>
      </c>
      <c r="B753" s="33" t="str">
        <f>+'R&amp;E EXPORT'!B752</f>
        <v>WAT-TO-CAP INTERFUND</v>
      </c>
      <c r="C753" t="str">
        <f>IFERROR(VLOOKUP(A753,'MCSJ Export'!A:C,3,FALSE),"")</f>
        <v/>
      </c>
      <c r="D753" s="37">
        <f t="shared" ca="1" si="45"/>
        <v>0</v>
      </c>
      <c r="E753" s="37">
        <f t="shared" ca="1" si="46"/>
        <v>0</v>
      </c>
      <c r="F753" s="37">
        <f t="shared" ca="1" si="47"/>
        <v>0</v>
      </c>
      <c r="G753" s="37"/>
      <c r="H753" s="33" t="str">
        <f>+'R&amp;E EXPORT'!A752</f>
        <v>H2-5031-WAT</v>
      </c>
      <c r="I753" s="34">
        <f>IFERROR(VLOOKUP($H753,'Gen F Rev'!$A:$M,15,FALSE),0)</f>
        <v>0</v>
      </c>
      <c r="J753" s="34">
        <f>IFERROR(VLOOKUP($H753,'Gen F Rev'!$A:$M,16,FALSE),0)</f>
        <v>0</v>
      </c>
      <c r="K753" s="42">
        <f>IFERROR(VLOOKUP($H753,'Gen F Rev'!$A:$M,17,FALSE),0)</f>
        <v>0</v>
      </c>
      <c r="L753" s="34">
        <f>IFERROR(VLOOKUP($H753,'Gen F Exp'!$A:$E,15,FALSE),0)</f>
        <v>0</v>
      </c>
      <c r="M753" s="34">
        <f>IFERROR(VLOOKUP($H753,'Gen F Exp'!$A:$E,16,FALSE),0)</f>
        <v>0</v>
      </c>
      <c r="N753" s="42">
        <f>IFERROR(VLOOKUP($H753,'Gen F Exp'!$A:$E,17,FALSE),0)</f>
        <v>0</v>
      </c>
      <c r="O753" s="34">
        <f>IFERROR(VLOOKUP($H753,'Water F Rev'!$A:$L,15,FALSE),0)</f>
        <v>0</v>
      </c>
      <c r="P753" s="34">
        <f>IFERROR(VLOOKUP($H753,'Water F Rev'!$A:$L,16,FALSE),0)</f>
        <v>0</v>
      </c>
      <c r="Q753" s="42">
        <f>IFERROR(VLOOKUP($H753,'Water F Rev'!$A:$L,17,FALSE),0)</f>
        <v>0</v>
      </c>
      <c r="R753" s="34">
        <f>IFERROR(VLOOKUP($H753,'Water F Exp'!$A:$K,15,FALSE),0)</f>
        <v>0</v>
      </c>
      <c r="S753" s="34">
        <f>IFERROR(VLOOKUP($H753,'Water F Exp'!$A:$K,16,FALSE),0)</f>
        <v>0</v>
      </c>
      <c r="T753" s="42">
        <f>IFERROR(VLOOKUP($H753,'Water F Exp'!$A:$K,17,FALSE),0)</f>
        <v>0</v>
      </c>
      <c r="U753" s="34">
        <f ca="1">IFERROR(VLOOKUP($H753,'Sewer F Rev'!$A:$E,15,FALSE),0)</f>
        <v>0</v>
      </c>
      <c r="V753" s="34">
        <f ca="1">IFERROR(VLOOKUP($H753,'Sewer F Rev'!$A:$E,16,FALSE),0)</f>
        <v>0</v>
      </c>
      <c r="W753" s="42">
        <f ca="1">IFERROR(VLOOKUP($H753,'Sewer F Rev'!$A:$E,17,FALSE),0)</f>
        <v>0</v>
      </c>
      <c r="X753" s="34">
        <f>IFERROR(VLOOKUP($H753,'Sewer F Exp'!$A:$B,15,FALSE),0)</f>
        <v>0</v>
      </c>
      <c r="Y753" s="34">
        <f>IFERROR(VLOOKUP($H753,'Sewer F Exp'!$A:$B,16,FALSE),0)</f>
        <v>0</v>
      </c>
      <c r="Z753" s="42">
        <f>IFERROR(VLOOKUP($H753,'Sewer F Exp'!$A:$B,17,FALSE),0)</f>
        <v>0</v>
      </c>
      <c r="AA753" s="34">
        <f>IFERROR(VLOOKUP($H753,'Refuse F Rev'!$A:$E,15,FALSE),0)</f>
        <v>0</v>
      </c>
      <c r="AB753" s="34">
        <f>IFERROR(VLOOKUP($H753,'Refuse F Rev'!$A:$E,16,FALSE),0)</f>
        <v>0</v>
      </c>
      <c r="AC753" s="42">
        <f>IFERROR(VLOOKUP($H753,'Refuse F Rev'!$A:$E,17,FALSE),0)</f>
        <v>0</v>
      </c>
      <c r="AD753" s="34">
        <f>IFERROR(VLOOKUP($H753,'Refuse F Exp'!$A:$E,15,FALSE),0)</f>
        <v>0</v>
      </c>
      <c r="AE753" s="34">
        <f>IFERROR(VLOOKUP($H753,'Refuse F Exp'!$A:$E,16,FALSE),0)</f>
        <v>0</v>
      </c>
      <c r="AF753" s="42">
        <f>IFERROR(VLOOKUP($H753,'Refuse F Exp'!$A:$E,17,FALSE),0)</f>
        <v>0</v>
      </c>
      <c r="AG753" s="34">
        <f>IFERROR(VLOOKUP($H753,#REF!,10,FALSE),0)</f>
        <v>0</v>
      </c>
      <c r="AH753" s="34">
        <f>IFERROR(VLOOKUP($H753,#REF!,11,FALSE),0)</f>
        <v>0</v>
      </c>
      <c r="AI753" s="42">
        <f>IFERROR(VLOOKUP($H753,#REF!,12,FALSE),0)</f>
        <v>0</v>
      </c>
      <c r="AJ753" s="34">
        <f>IFERROR(VLOOKUP($H753,#REF!,10,FALSE),0)</f>
        <v>0</v>
      </c>
      <c r="AK753" s="34">
        <f>IFERROR(VLOOKUP($H753,#REF!,11,FALSE),0)</f>
        <v>0</v>
      </c>
      <c r="AL753" s="42">
        <f>IFERROR(VLOOKUP($H753,#REF!,12,FALSE),0)</f>
        <v>0</v>
      </c>
      <c r="AM753" s="34">
        <f>IFERROR(VLOOKUP($H753,#REF!,10,FALSE),0)</f>
        <v>0</v>
      </c>
      <c r="AN753" s="34">
        <f>IFERROR(VLOOKUP($H753,#REF!,11,FALSE),0)</f>
        <v>0</v>
      </c>
      <c r="AO753" s="42">
        <f>IFERROR(VLOOKUP($H753,#REF!,12,FALSE),0)</f>
        <v>0</v>
      </c>
      <c r="AP753" s="34">
        <f>IFERROR(VLOOKUP($H753,#REF!,10,FALSE),0)</f>
        <v>0</v>
      </c>
      <c r="AQ753" s="34">
        <f>IFERROR(VLOOKUP($H753,#REF!,11,FALSE),0)</f>
        <v>0</v>
      </c>
      <c r="AR753" s="42">
        <f>IFERROR(VLOOKUP($H753,#REF!,12,FALSE),0)</f>
        <v>0</v>
      </c>
      <c r="AS753" s="34">
        <f>IFERROR(VLOOKUP($H753,#REF!,13,FALSE),0)</f>
        <v>0</v>
      </c>
      <c r="AT753" s="34">
        <f>IFERROR(VLOOKUP($H753,#REF!,14,FALSE),0)</f>
        <v>0</v>
      </c>
      <c r="AU753" s="42">
        <f>IFERROR(VLOOKUP($H753,#REF!,15,FALSE),0)</f>
        <v>0</v>
      </c>
      <c r="AV753" s="34">
        <f>IFERROR(VLOOKUP($H753,#REF!,15,FALSE),0)</f>
        <v>0</v>
      </c>
      <c r="AW753" s="34">
        <f>IFERROR(VLOOKUP($H753,#REF!,16,FALSE),0)</f>
        <v>0</v>
      </c>
      <c r="AX753" s="42">
        <f>IFERROR(VLOOKUP($H753,#REF!,17,FALSE),0)</f>
        <v>0</v>
      </c>
    </row>
    <row r="754" spans="1:50" x14ac:dyDescent="0.3">
      <c r="A754" s="33" t="str">
        <f t="shared" si="44"/>
        <v>H2-5710-VP1</v>
      </c>
      <c r="B754" s="33" t="str">
        <f>+'R&amp;E EXPORT'!B753</f>
        <v>PROCEEDS FROM SERIAL BONDS - VP</v>
      </c>
      <c r="C754" t="str">
        <f>IFERROR(VLOOKUP(A754,'MCSJ Export'!A:C,3,FALSE),"")</f>
        <v/>
      </c>
      <c r="D754" s="37">
        <f t="shared" ca="1" si="45"/>
        <v>0</v>
      </c>
      <c r="E754" s="37">
        <f t="shared" ca="1" si="46"/>
        <v>0</v>
      </c>
      <c r="F754" s="37">
        <f t="shared" ca="1" si="47"/>
        <v>0</v>
      </c>
      <c r="G754" s="37"/>
      <c r="H754" s="33" t="str">
        <f>+'R&amp;E EXPORT'!A753</f>
        <v>H2-5710-VP1</v>
      </c>
      <c r="I754" s="34">
        <f>IFERROR(VLOOKUP($H754,'Gen F Rev'!$A:$M,15,FALSE),0)</f>
        <v>0</v>
      </c>
      <c r="J754" s="34">
        <f>IFERROR(VLOOKUP($H754,'Gen F Rev'!$A:$M,16,FALSE),0)</f>
        <v>0</v>
      </c>
      <c r="K754" s="42">
        <f>IFERROR(VLOOKUP($H754,'Gen F Rev'!$A:$M,17,FALSE),0)</f>
        <v>0</v>
      </c>
      <c r="L754" s="34">
        <f>IFERROR(VLOOKUP($H754,'Gen F Exp'!$A:$E,15,FALSE),0)</f>
        <v>0</v>
      </c>
      <c r="M754" s="34">
        <f>IFERROR(VLOOKUP($H754,'Gen F Exp'!$A:$E,16,FALSE),0)</f>
        <v>0</v>
      </c>
      <c r="N754" s="42">
        <f>IFERROR(VLOOKUP($H754,'Gen F Exp'!$A:$E,17,FALSE),0)</f>
        <v>0</v>
      </c>
      <c r="O754" s="34">
        <f>IFERROR(VLOOKUP($H754,'Water F Rev'!$A:$L,15,FALSE),0)</f>
        <v>0</v>
      </c>
      <c r="P754" s="34">
        <f>IFERROR(VLOOKUP($H754,'Water F Rev'!$A:$L,16,FALSE),0)</f>
        <v>0</v>
      </c>
      <c r="Q754" s="42">
        <f>IFERROR(VLOOKUP($H754,'Water F Rev'!$A:$L,17,FALSE),0)</f>
        <v>0</v>
      </c>
      <c r="R754" s="34">
        <f>IFERROR(VLOOKUP($H754,'Water F Exp'!$A:$K,15,FALSE),0)</f>
        <v>0</v>
      </c>
      <c r="S754" s="34">
        <f>IFERROR(VLOOKUP($H754,'Water F Exp'!$A:$K,16,FALSE),0)</f>
        <v>0</v>
      </c>
      <c r="T754" s="42">
        <f>IFERROR(VLOOKUP($H754,'Water F Exp'!$A:$K,17,FALSE),0)</f>
        <v>0</v>
      </c>
      <c r="U754" s="34">
        <f ca="1">IFERROR(VLOOKUP($H754,'Sewer F Rev'!$A:$E,15,FALSE),0)</f>
        <v>0</v>
      </c>
      <c r="V754" s="34">
        <f ca="1">IFERROR(VLOOKUP($H754,'Sewer F Rev'!$A:$E,16,FALSE),0)</f>
        <v>0</v>
      </c>
      <c r="W754" s="42">
        <f ca="1">IFERROR(VLOOKUP($H754,'Sewer F Rev'!$A:$E,17,FALSE),0)</f>
        <v>0</v>
      </c>
      <c r="X754" s="34">
        <f>IFERROR(VLOOKUP($H754,'Sewer F Exp'!$A:$B,15,FALSE),0)</f>
        <v>0</v>
      </c>
      <c r="Y754" s="34">
        <f>IFERROR(VLOOKUP($H754,'Sewer F Exp'!$A:$B,16,FALSE),0)</f>
        <v>0</v>
      </c>
      <c r="Z754" s="42">
        <f>IFERROR(VLOOKUP($H754,'Sewer F Exp'!$A:$B,17,FALSE),0)</f>
        <v>0</v>
      </c>
      <c r="AA754" s="34">
        <f>IFERROR(VLOOKUP($H754,'Refuse F Rev'!$A:$E,15,FALSE),0)</f>
        <v>0</v>
      </c>
      <c r="AB754" s="34">
        <f>IFERROR(VLOOKUP($H754,'Refuse F Rev'!$A:$E,16,FALSE),0)</f>
        <v>0</v>
      </c>
      <c r="AC754" s="42">
        <f>IFERROR(VLOOKUP($H754,'Refuse F Rev'!$A:$E,17,FALSE),0)</f>
        <v>0</v>
      </c>
      <c r="AD754" s="34">
        <f>IFERROR(VLOOKUP($H754,'Refuse F Exp'!$A:$E,15,FALSE),0)</f>
        <v>0</v>
      </c>
      <c r="AE754" s="34">
        <f>IFERROR(VLOOKUP($H754,'Refuse F Exp'!$A:$E,16,FALSE),0)</f>
        <v>0</v>
      </c>
      <c r="AF754" s="42">
        <f>IFERROR(VLOOKUP($H754,'Refuse F Exp'!$A:$E,17,FALSE),0)</f>
        <v>0</v>
      </c>
      <c r="AG754" s="34">
        <f>IFERROR(VLOOKUP($H754,#REF!,10,FALSE),0)</f>
        <v>0</v>
      </c>
      <c r="AH754" s="34">
        <f>IFERROR(VLOOKUP($H754,#REF!,11,FALSE),0)</f>
        <v>0</v>
      </c>
      <c r="AI754" s="42">
        <f>IFERROR(VLOOKUP($H754,#REF!,12,FALSE),0)</f>
        <v>0</v>
      </c>
      <c r="AJ754" s="34">
        <f>IFERROR(VLOOKUP($H754,#REF!,10,FALSE),0)</f>
        <v>0</v>
      </c>
      <c r="AK754" s="34">
        <f>IFERROR(VLOOKUP($H754,#REF!,11,FALSE),0)</f>
        <v>0</v>
      </c>
      <c r="AL754" s="42">
        <f>IFERROR(VLOOKUP($H754,#REF!,12,FALSE),0)</f>
        <v>0</v>
      </c>
      <c r="AM754" s="34">
        <f>IFERROR(VLOOKUP($H754,#REF!,10,FALSE),0)</f>
        <v>0</v>
      </c>
      <c r="AN754" s="34">
        <f>IFERROR(VLOOKUP($H754,#REF!,11,FALSE),0)</f>
        <v>0</v>
      </c>
      <c r="AO754" s="42">
        <f>IFERROR(VLOOKUP($H754,#REF!,12,FALSE),0)</f>
        <v>0</v>
      </c>
      <c r="AP754" s="34">
        <f>IFERROR(VLOOKUP($H754,#REF!,10,FALSE),0)</f>
        <v>0</v>
      </c>
      <c r="AQ754" s="34">
        <f>IFERROR(VLOOKUP($H754,#REF!,11,FALSE),0)</f>
        <v>0</v>
      </c>
      <c r="AR754" s="42">
        <f>IFERROR(VLOOKUP($H754,#REF!,12,FALSE),0)</f>
        <v>0</v>
      </c>
      <c r="AS754" s="34">
        <f>IFERROR(VLOOKUP($H754,#REF!,13,FALSE),0)</f>
        <v>0</v>
      </c>
      <c r="AT754" s="34">
        <f>IFERROR(VLOOKUP($H754,#REF!,14,FALSE),0)</f>
        <v>0</v>
      </c>
      <c r="AU754" s="42">
        <f>IFERROR(VLOOKUP($H754,#REF!,15,FALSE),0)</f>
        <v>0</v>
      </c>
      <c r="AV754" s="34">
        <f>IFERROR(VLOOKUP($H754,#REF!,15,FALSE),0)</f>
        <v>0</v>
      </c>
      <c r="AW754" s="34">
        <f>IFERROR(VLOOKUP($H754,#REF!,16,FALSE),0)</f>
        <v>0</v>
      </c>
      <c r="AX754" s="42">
        <f>IFERROR(VLOOKUP($H754,#REF!,17,FALSE),0)</f>
        <v>0</v>
      </c>
    </row>
    <row r="755" spans="1:50" x14ac:dyDescent="0.3">
      <c r="A755" s="33" t="str">
        <f t="shared" si="44"/>
        <v/>
      </c>
      <c r="B755" s="33" t="str">
        <f>+'R&amp;E EXPORT'!B754</f>
        <v>VARIABLE PURPOSE Revenue Totals</v>
      </c>
      <c r="C755" t="str">
        <f>IFERROR(VLOOKUP(A755,'MCSJ Export'!A:C,3,FALSE),"")</f>
        <v/>
      </c>
      <c r="D755" s="37">
        <f t="shared" ca="1" si="45"/>
        <v>0</v>
      </c>
      <c r="E755" s="37">
        <f t="shared" ca="1" si="46"/>
        <v>0</v>
      </c>
      <c r="F755" s="37">
        <f t="shared" ca="1" si="47"/>
        <v>0</v>
      </c>
      <c r="G755" s="37"/>
      <c r="H755" s="33" t="str">
        <f>+'R&amp;E EXPORT'!A754</f>
        <v/>
      </c>
      <c r="I755" s="34">
        <f>IFERROR(VLOOKUP($H755,'Gen F Rev'!$A:$M,15,FALSE),0)</f>
        <v>0</v>
      </c>
      <c r="J755" s="34">
        <f>IFERROR(VLOOKUP($H755,'Gen F Rev'!$A:$M,16,FALSE),0)</f>
        <v>0</v>
      </c>
      <c r="K755" s="42">
        <f>IFERROR(VLOOKUP($H755,'Gen F Rev'!$A:$M,17,FALSE),0)</f>
        <v>0</v>
      </c>
      <c r="L755" s="34">
        <f>IFERROR(VLOOKUP($H755,'Gen F Exp'!$A:$E,15,FALSE),0)</f>
        <v>0</v>
      </c>
      <c r="M755" s="34">
        <f>IFERROR(VLOOKUP($H755,'Gen F Exp'!$A:$E,16,FALSE),0)</f>
        <v>0</v>
      </c>
      <c r="N755" s="42">
        <f>IFERROR(VLOOKUP($H755,'Gen F Exp'!$A:$E,17,FALSE),0)</f>
        <v>0</v>
      </c>
      <c r="O755" s="34">
        <f>IFERROR(VLOOKUP($H755,'Water F Rev'!$A:$L,15,FALSE),0)</f>
        <v>0</v>
      </c>
      <c r="P755" s="34">
        <f>IFERROR(VLOOKUP($H755,'Water F Rev'!$A:$L,16,FALSE),0)</f>
        <v>0</v>
      </c>
      <c r="Q755" s="42">
        <f>IFERROR(VLOOKUP($H755,'Water F Rev'!$A:$L,17,FALSE),0)</f>
        <v>0</v>
      </c>
      <c r="R755" s="34">
        <f>IFERROR(VLOOKUP($H755,'Water F Exp'!$A:$K,15,FALSE),0)</f>
        <v>0</v>
      </c>
      <c r="S755" s="34">
        <f>IFERROR(VLOOKUP($H755,'Water F Exp'!$A:$K,16,FALSE),0)</f>
        <v>0</v>
      </c>
      <c r="T755" s="42">
        <f>IFERROR(VLOOKUP($H755,'Water F Exp'!$A:$K,17,FALSE),0)</f>
        <v>0</v>
      </c>
      <c r="U755" s="34">
        <f ca="1">IFERROR(VLOOKUP($H755,'Sewer F Rev'!$A:$E,15,FALSE),0)</f>
        <v>0</v>
      </c>
      <c r="V755" s="34">
        <f ca="1">IFERROR(VLOOKUP($H755,'Sewer F Rev'!$A:$E,16,FALSE),0)</f>
        <v>0</v>
      </c>
      <c r="W755" s="42">
        <f ca="1">IFERROR(VLOOKUP($H755,'Sewer F Rev'!$A:$E,17,FALSE),0)</f>
        <v>0</v>
      </c>
      <c r="X755" s="34">
        <f>IFERROR(VLOOKUP($H755,'Sewer F Exp'!$A:$B,15,FALSE),0)</f>
        <v>0</v>
      </c>
      <c r="Y755" s="34">
        <f>IFERROR(VLOOKUP($H755,'Sewer F Exp'!$A:$B,16,FALSE),0)</f>
        <v>0</v>
      </c>
      <c r="Z755" s="42">
        <f>IFERROR(VLOOKUP($H755,'Sewer F Exp'!$A:$B,17,FALSE),0)</f>
        <v>0</v>
      </c>
      <c r="AA755" s="34">
        <f>IFERROR(VLOOKUP($H755,'Refuse F Rev'!$A:$E,15,FALSE),0)</f>
        <v>0</v>
      </c>
      <c r="AB755" s="34">
        <f>IFERROR(VLOOKUP($H755,'Refuse F Rev'!$A:$E,16,FALSE),0)</f>
        <v>0</v>
      </c>
      <c r="AC755" s="42">
        <f>IFERROR(VLOOKUP($H755,'Refuse F Rev'!$A:$E,17,FALSE),0)</f>
        <v>0</v>
      </c>
      <c r="AD755" s="34">
        <f>IFERROR(VLOOKUP($H755,'Refuse F Exp'!$A:$E,15,FALSE),0)</f>
        <v>0</v>
      </c>
      <c r="AE755" s="34">
        <f>IFERROR(VLOOKUP($H755,'Refuse F Exp'!$A:$E,16,FALSE),0)</f>
        <v>0</v>
      </c>
      <c r="AF755" s="42">
        <f>IFERROR(VLOOKUP($H755,'Refuse F Exp'!$A:$E,17,FALSE),0)</f>
        <v>0</v>
      </c>
      <c r="AG755" s="34">
        <f>IFERROR(VLOOKUP($H755,#REF!,10,FALSE),0)</f>
        <v>0</v>
      </c>
      <c r="AH755" s="34">
        <f>IFERROR(VLOOKUP($H755,#REF!,11,FALSE),0)</f>
        <v>0</v>
      </c>
      <c r="AI755" s="42">
        <f>IFERROR(VLOOKUP($H755,#REF!,12,FALSE),0)</f>
        <v>0</v>
      </c>
      <c r="AJ755" s="34">
        <f>IFERROR(VLOOKUP($H755,#REF!,10,FALSE),0)</f>
        <v>0</v>
      </c>
      <c r="AK755" s="34">
        <f>IFERROR(VLOOKUP($H755,#REF!,11,FALSE),0)</f>
        <v>0</v>
      </c>
      <c r="AL755" s="42">
        <f>IFERROR(VLOOKUP($H755,#REF!,12,FALSE),0)</f>
        <v>0</v>
      </c>
      <c r="AM755" s="34">
        <f>IFERROR(VLOOKUP($H755,#REF!,10,FALSE),0)</f>
        <v>0</v>
      </c>
      <c r="AN755" s="34">
        <f>IFERROR(VLOOKUP($H755,#REF!,11,FALSE),0)</f>
        <v>0</v>
      </c>
      <c r="AO755" s="42">
        <f>IFERROR(VLOOKUP($H755,#REF!,12,FALSE),0)</f>
        <v>0</v>
      </c>
      <c r="AP755" s="34">
        <f>IFERROR(VLOOKUP($H755,#REF!,10,FALSE),0)</f>
        <v>0</v>
      </c>
      <c r="AQ755" s="34">
        <f>IFERROR(VLOOKUP($H755,#REF!,11,FALSE),0)</f>
        <v>0</v>
      </c>
      <c r="AR755" s="42">
        <f>IFERROR(VLOOKUP($H755,#REF!,12,FALSE),0)</f>
        <v>0</v>
      </c>
      <c r="AS755" s="34">
        <f>IFERROR(VLOOKUP($H755,#REF!,13,FALSE),0)</f>
        <v>0</v>
      </c>
      <c r="AT755" s="34">
        <f>IFERROR(VLOOKUP($H755,#REF!,14,FALSE),0)</f>
        <v>0</v>
      </c>
      <c r="AU755" s="42">
        <f>IFERROR(VLOOKUP($H755,#REF!,15,FALSE),0)</f>
        <v>0</v>
      </c>
      <c r="AV755" s="34">
        <f>IFERROR(VLOOKUP($H755,#REF!,15,FALSE),0)</f>
        <v>0</v>
      </c>
      <c r="AW755" s="34">
        <f>IFERROR(VLOOKUP($H755,#REF!,16,FALSE),0)</f>
        <v>0</v>
      </c>
      <c r="AX755" s="42">
        <f>IFERROR(VLOOKUP($H755,#REF!,17,FALSE),0)</f>
        <v>0</v>
      </c>
    </row>
    <row r="756" spans="1:50" x14ac:dyDescent="0.3">
      <c r="A756" s="33" t="str">
        <f t="shared" si="44"/>
        <v/>
      </c>
      <c r="B756" s="33">
        <f>+'R&amp;E EXPORT'!B755</f>
        <v>0</v>
      </c>
      <c r="C756" t="str">
        <f>IFERROR(VLOOKUP(A756,'MCSJ Export'!A:C,3,FALSE),"")</f>
        <v/>
      </c>
      <c r="D756" s="37">
        <f t="shared" ca="1" si="45"/>
        <v>0</v>
      </c>
      <c r="E756" s="37">
        <f t="shared" ca="1" si="46"/>
        <v>0</v>
      </c>
      <c r="F756" s="37">
        <f t="shared" ca="1" si="47"/>
        <v>0</v>
      </c>
      <c r="G756" s="37"/>
      <c r="H756" s="33" t="str">
        <f>+'R&amp;E EXPORT'!A755</f>
        <v xml:space="preserve"> </v>
      </c>
      <c r="I756" s="34">
        <f>IFERROR(VLOOKUP($H756,'Gen F Rev'!$A:$M,15,FALSE),0)</f>
        <v>0</v>
      </c>
      <c r="J756" s="34">
        <f>IFERROR(VLOOKUP($H756,'Gen F Rev'!$A:$M,16,FALSE),0)</f>
        <v>0</v>
      </c>
      <c r="K756" s="42">
        <f>IFERROR(VLOOKUP($H756,'Gen F Rev'!$A:$M,17,FALSE),0)</f>
        <v>0</v>
      </c>
      <c r="L756" s="34">
        <f>IFERROR(VLOOKUP($H756,'Gen F Exp'!$A:$E,15,FALSE),0)</f>
        <v>0</v>
      </c>
      <c r="M756" s="34">
        <f>IFERROR(VLOOKUP($H756,'Gen F Exp'!$A:$E,16,FALSE),0)</f>
        <v>0</v>
      </c>
      <c r="N756" s="42">
        <f>IFERROR(VLOOKUP($H756,'Gen F Exp'!$A:$E,17,FALSE),0)</f>
        <v>0</v>
      </c>
      <c r="O756" s="34">
        <f>IFERROR(VLOOKUP($H756,'Water F Rev'!$A:$L,15,FALSE),0)</f>
        <v>0</v>
      </c>
      <c r="P756" s="34">
        <f>IFERROR(VLOOKUP($H756,'Water F Rev'!$A:$L,16,FALSE),0)</f>
        <v>0</v>
      </c>
      <c r="Q756" s="42">
        <f>IFERROR(VLOOKUP($H756,'Water F Rev'!$A:$L,17,FALSE),0)</f>
        <v>0</v>
      </c>
      <c r="R756" s="34">
        <f>IFERROR(VLOOKUP($H756,'Water F Exp'!$A:$K,15,FALSE),0)</f>
        <v>0</v>
      </c>
      <c r="S756" s="34">
        <f>IFERROR(VLOOKUP($H756,'Water F Exp'!$A:$K,16,FALSE),0)</f>
        <v>0</v>
      </c>
      <c r="T756" s="42">
        <f>IFERROR(VLOOKUP($H756,'Water F Exp'!$A:$K,17,FALSE),0)</f>
        <v>0</v>
      </c>
      <c r="U756" s="34">
        <f ca="1">IFERROR(VLOOKUP($H756,'Sewer F Rev'!$A:$E,15,FALSE),0)</f>
        <v>0</v>
      </c>
      <c r="V756" s="34">
        <f ca="1">IFERROR(VLOOKUP($H756,'Sewer F Rev'!$A:$E,16,FALSE),0)</f>
        <v>0</v>
      </c>
      <c r="W756" s="42">
        <f ca="1">IFERROR(VLOOKUP($H756,'Sewer F Rev'!$A:$E,17,FALSE),0)</f>
        <v>0</v>
      </c>
      <c r="X756" s="34">
        <f>IFERROR(VLOOKUP($H756,'Sewer F Exp'!$A:$B,15,FALSE),0)</f>
        <v>0</v>
      </c>
      <c r="Y756" s="34">
        <f>IFERROR(VLOOKUP($H756,'Sewer F Exp'!$A:$B,16,FALSE),0)</f>
        <v>0</v>
      </c>
      <c r="Z756" s="42">
        <f>IFERROR(VLOOKUP($H756,'Sewer F Exp'!$A:$B,17,FALSE),0)</f>
        <v>0</v>
      </c>
      <c r="AA756" s="34">
        <f>IFERROR(VLOOKUP($H756,'Refuse F Rev'!$A:$E,15,FALSE),0)</f>
        <v>0</v>
      </c>
      <c r="AB756" s="34">
        <f>IFERROR(VLOOKUP($H756,'Refuse F Rev'!$A:$E,16,FALSE),0)</f>
        <v>0</v>
      </c>
      <c r="AC756" s="42">
        <f>IFERROR(VLOOKUP($H756,'Refuse F Rev'!$A:$E,17,FALSE),0)</f>
        <v>0</v>
      </c>
      <c r="AD756" s="34">
        <f>IFERROR(VLOOKUP($H756,'Refuse F Exp'!$A:$E,15,FALSE),0)</f>
        <v>0</v>
      </c>
      <c r="AE756" s="34">
        <f>IFERROR(VLOOKUP($H756,'Refuse F Exp'!$A:$E,16,FALSE),0)</f>
        <v>0</v>
      </c>
      <c r="AF756" s="42">
        <f>IFERROR(VLOOKUP($H756,'Refuse F Exp'!$A:$E,17,FALSE),0)</f>
        <v>0</v>
      </c>
      <c r="AG756" s="34">
        <f>IFERROR(VLOOKUP($H756,#REF!,10,FALSE),0)</f>
        <v>0</v>
      </c>
      <c r="AH756" s="34">
        <f>IFERROR(VLOOKUP($H756,#REF!,11,FALSE),0)</f>
        <v>0</v>
      </c>
      <c r="AI756" s="42">
        <f>IFERROR(VLOOKUP($H756,#REF!,12,FALSE),0)</f>
        <v>0</v>
      </c>
      <c r="AJ756" s="34">
        <f>IFERROR(VLOOKUP($H756,#REF!,10,FALSE),0)</f>
        <v>0</v>
      </c>
      <c r="AK756" s="34">
        <f>IFERROR(VLOOKUP($H756,#REF!,11,FALSE),0)</f>
        <v>0</v>
      </c>
      <c r="AL756" s="42">
        <f>IFERROR(VLOOKUP($H756,#REF!,12,FALSE),0)</f>
        <v>0</v>
      </c>
      <c r="AM756" s="34">
        <f>IFERROR(VLOOKUP($H756,#REF!,10,FALSE),0)</f>
        <v>0</v>
      </c>
      <c r="AN756" s="34">
        <f>IFERROR(VLOOKUP($H756,#REF!,11,FALSE),0)</f>
        <v>0</v>
      </c>
      <c r="AO756" s="42">
        <f>IFERROR(VLOOKUP($H756,#REF!,12,FALSE),0)</f>
        <v>0</v>
      </c>
      <c r="AP756" s="34">
        <f>IFERROR(VLOOKUP($H756,#REF!,10,FALSE),0)</f>
        <v>0</v>
      </c>
      <c r="AQ756" s="34">
        <f>IFERROR(VLOOKUP($H756,#REF!,11,FALSE),0)</f>
        <v>0</v>
      </c>
      <c r="AR756" s="42">
        <f>IFERROR(VLOOKUP($H756,#REF!,12,FALSE),0)</f>
        <v>0</v>
      </c>
      <c r="AS756" s="34">
        <f>IFERROR(VLOOKUP($H756,#REF!,13,FALSE),0)</f>
        <v>0</v>
      </c>
      <c r="AT756" s="34">
        <f>IFERROR(VLOOKUP($H756,#REF!,14,FALSE),0)</f>
        <v>0</v>
      </c>
      <c r="AU756" s="42">
        <f>IFERROR(VLOOKUP($H756,#REF!,15,FALSE),0)</f>
        <v>0</v>
      </c>
      <c r="AV756" s="34">
        <f>IFERROR(VLOOKUP($H756,#REF!,15,FALSE),0)</f>
        <v>0</v>
      </c>
      <c r="AW756" s="34">
        <f>IFERROR(VLOOKUP($H756,#REF!,16,FALSE),0)</f>
        <v>0</v>
      </c>
      <c r="AX756" s="42">
        <f>IFERROR(VLOOKUP($H756,#REF!,17,FALSE),0)</f>
        <v>0</v>
      </c>
    </row>
    <row r="757" spans="1:50" x14ac:dyDescent="0.3">
      <c r="A757" s="33" t="str">
        <f t="shared" si="44"/>
        <v>H2-1325-2-100</v>
      </c>
      <c r="B757" s="33" t="str">
        <f>+'R&amp;E EXPORT'!B756</f>
        <v>CAP-TREAS-SERVER UPGRADE</v>
      </c>
      <c r="C757" t="str">
        <f>IFERROR(VLOOKUP(A757,'MCSJ Export'!A:C,3,FALSE),"")</f>
        <v/>
      </c>
      <c r="D757" s="37">
        <f t="shared" ca="1" si="45"/>
        <v>0</v>
      </c>
      <c r="E757" s="37">
        <f t="shared" ca="1" si="46"/>
        <v>0</v>
      </c>
      <c r="F757" s="37">
        <f t="shared" ca="1" si="47"/>
        <v>0</v>
      </c>
      <c r="G757" s="37"/>
      <c r="H757" s="33" t="str">
        <f>+'R&amp;E EXPORT'!A756</f>
        <v>H2-1325-2-100</v>
      </c>
      <c r="I757" s="34">
        <f>IFERROR(VLOOKUP($H757,'Gen F Rev'!$A:$M,15,FALSE),0)</f>
        <v>0</v>
      </c>
      <c r="J757" s="34">
        <f>IFERROR(VLOOKUP($H757,'Gen F Rev'!$A:$M,16,FALSE),0)</f>
        <v>0</v>
      </c>
      <c r="K757" s="42">
        <f>IFERROR(VLOOKUP($H757,'Gen F Rev'!$A:$M,17,FALSE),0)</f>
        <v>0</v>
      </c>
      <c r="L757" s="34">
        <f>IFERROR(VLOOKUP($H757,'Gen F Exp'!$A:$E,15,FALSE),0)</f>
        <v>0</v>
      </c>
      <c r="M757" s="34">
        <f>IFERROR(VLOOKUP($H757,'Gen F Exp'!$A:$E,16,FALSE),0)</f>
        <v>0</v>
      </c>
      <c r="N757" s="42">
        <f>IFERROR(VLOOKUP($H757,'Gen F Exp'!$A:$E,17,FALSE),0)</f>
        <v>0</v>
      </c>
      <c r="O757" s="34">
        <f>IFERROR(VLOOKUP($H757,'Water F Rev'!$A:$L,15,FALSE),0)</f>
        <v>0</v>
      </c>
      <c r="P757" s="34">
        <f>IFERROR(VLOOKUP($H757,'Water F Rev'!$A:$L,16,FALSE),0)</f>
        <v>0</v>
      </c>
      <c r="Q757" s="42">
        <f>IFERROR(VLOOKUP($H757,'Water F Rev'!$A:$L,17,FALSE),0)</f>
        <v>0</v>
      </c>
      <c r="R757" s="34">
        <f>IFERROR(VLOOKUP($H757,'Water F Exp'!$A:$K,15,FALSE),0)</f>
        <v>0</v>
      </c>
      <c r="S757" s="34">
        <f>IFERROR(VLOOKUP($H757,'Water F Exp'!$A:$K,16,FALSE),0)</f>
        <v>0</v>
      </c>
      <c r="T757" s="42">
        <f>IFERROR(VLOOKUP($H757,'Water F Exp'!$A:$K,17,FALSE),0)</f>
        <v>0</v>
      </c>
      <c r="U757" s="34">
        <f ca="1">IFERROR(VLOOKUP($H757,'Sewer F Rev'!$A:$E,15,FALSE),0)</f>
        <v>0</v>
      </c>
      <c r="V757" s="34">
        <f ca="1">IFERROR(VLOOKUP($H757,'Sewer F Rev'!$A:$E,16,FALSE),0)</f>
        <v>0</v>
      </c>
      <c r="W757" s="42">
        <f ca="1">IFERROR(VLOOKUP($H757,'Sewer F Rev'!$A:$E,17,FALSE),0)</f>
        <v>0</v>
      </c>
      <c r="X757" s="34">
        <f>IFERROR(VLOOKUP($H757,'Sewer F Exp'!$A:$B,15,FALSE),0)</f>
        <v>0</v>
      </c>
      <c r="Y757" s="34">
        <f>IFERROR(VLOOKUP($H757,'Sewer F Exp'!$A:$B,16,FALSE),0)</f>
        <v>0</v>
      </c>
      <c r="Z757" s="42">
        <f>IFERROR(VLOOKUP($H757,'Sewer F Exp'!$A:$B,17,FALSE),0)</f>
        <v>0</v>
      </c>
      <c r="AA757" s="34">
        <f>IFERROR(VLOOKUP($H757,'Refuse F Rev'!$A:$E,15,FALSE),0)</f>
        <v>0</v>
      </c>
      <c r="AB757" s="34">
        <f>IFERROR(VLOOKUP($H757,'Refuse F Rev'!$A:$E,16,FALSE),0)</f>
        <v>0</v>
      </c>
      <c r="AC757" s="42">
        <f>IFERROR(VLOOKUP($H757,'Refuse F Rev'!$A:$E,17,FALSE),0)</f>
        <v>0</v>
      </c>
      <c r="AD757" s="34">
        <f>IFERROR(VLOOKUP($H757,'Refuse F Exp'!$A:$E,15,FALSE),0)</f>
        <v>0</v>
      </c>
      <c r="AE757" s="34">
        <f>IFERROR(VLOOKUP($H757,'Refuse F Exp'!$A:$E,16,FALSE),0)</f>
        <v>0</v>
      </c>
      <c r="AF757" s="42">
        <f>IFERROR(VLOOKUP($H757,'Refuse F Exp'!$A:$E,17,FALSE),0)</f>
        <v>0</v>
      </c>
      <c r="AG757" s="34">
        <f>IFERROR(VLOOKUP($H757,#REF!,10,FALSE),0)</f>
        <v>0</v>
      </c>
      <c r="AH757" s="34">
        <f>IFERROR(VLOOKUP($H757,#REF!,11,FALSE),0)</f>
        <v>0</v>
      </c>
      <c r="AI757" s="42">
        <f>IFERROR(VLOOKUP($H757,#REF!,12,FALSE),0)</f>
        <v>0</v>
      </c>
      <c r="AJ757" s="34">
        <f>IFERROR(VLOOKUP($H757,#REF!,10,FALSE),0)</f>
        <v>0</v>
      </c>
      <c r="AK757" s="34">
        <f>IFERROR(VLOOKUP($H757,#REF!,11,FALSE),0)</f>
        <v>0</v>
      </c>
      <c r="AL757" s="42">
        <f>IFERROR(VLOOKUP($H757,#REF!,12,FALSE),0)</f>
        <v>0</v>
      </c>
      <c r="AM757" s="34">
        <f>IFERROR(VLOOKUP($H757,#REF!,10,FALSE),0)</f>
        <v>0</v>
      </c>
      <c r="AN757" s="34">
        <f>IFERROR(VLOOKUP($H757,#REF!,11,FALSE),0)</f>
        <v>0</v>
      </c>
      <c r="AO757" s="42">
        <f>IFERROR(VLOOKUP($H757,#REF!,12,FALSE),0)</f>
        <v>0</v>
      </c>
      <c r="AP757" s="34">
        <f>IFERROR(VLOOKUP($H757,#REF!,10,FALSE),0)</f>
        <v>0</v>
      </c>
      <c r="AQ757" s="34">
        <f>IFERROR(VLOOKUP($H757,#REF!,11,FALSE),0)</f>
        <v>0</v>
      </c>
      <c r="AR757" s="42">
        <f>IFERROR(VLOOKUP($H757,#REF!,12,FALSE),0)</f>
        <v>0</v>
      </c>
      <c r="AS757" s="34">
        <f>IFERROR(VLOOKUP($H757,#REF!,13,FALSE),0)</f>
        <v>0</v>
      </c>
      <c r="AT757" s="34">
        <f>IFERROR(VLOOKUP($H757,#REF!,14,FALSE),0)</f>
        <v>0</v>
      </c>
      <c r="AU757" s="42">
        <f>IFERROR(VLOOKUP($H757,#REF!,15,FALSE),0)</f>
        <v>0</v>
      </c>
      <c r="AV757" s="34">
        <f>IFERROR(VLOOKUP($H757,#REF!,15,FALSE),0)</f>
        <v>0</v>
      </c>
      <c r="AW757" s="34">
        <f>IFERROR(VLOOKUP($H757,#REF!,16,FALSE),0)</f>
        <v>0</v>
      </c>
      <c r="AX757" s="42">
        <f>IFERROR(VLOOKUP($H757,#REF!,17,FALSE),0)</f>
        <v>0</v>
      </c>
    </row>
    <row r="758" spans="1:50" x14ac:dyDescent="0.3">
      <c r="A758" s="33" t="str">
        <f t="shared" si="44"/>
        <v>H2-1620-0-000</v>
      </c>
      <c r="B758" s="33" t="str">
        <f>+'R&amp;E EXPORT'!B757</f>
        <v>WATER FUND-WATER METER PROJECT</v>
      </c>
      <c r="C758" t="str">
        <f>IFERROR(VLOOKUP(A758,'MCSJ Export'!A:C,3,FALSE),"")</f>
        <v>Control</v>
      </c>
      <c r="D758" s="37">
        <f t="shared" ca="1" si="45"/>
        <v>0</v>
      </c>
      <c r="E758" s="37">
        <f t="shared" ca="1" si="46"/>
        <v>0</v>
      </c>
      <c r="F758" s="37">
        <f t="shared" ca="1" si="47"/>
        <v>0</v>
      </c>
      <c r="G758" s="37"/>
      <c r="H758" s="33" t="str">
        <f>+'R&amp;E EXPORT'!A757</f>
        <v>H2-1620-0-000</v>
      </c>
      <c r="I758" s="34">
        <f>IFERROR(VLOOKUP($H758,'Gen F Rev'!$A:$M,15,FALSE),0)</f>
        <v>0</v>
      </c>
      <c r="J758" s="34">
        <f>IFERROR(VLOOKUP($H758,'Gen F Rev'!$A:$M,16,FALSE),0)</f>
        <v>0</v>
      </c>
      <c r="K758" s="42">
        <f>IFERROR(VLOOKUP($H758,'Gen F Rev'!$A:$M,17,FALSE),0)</f>
        <v>0</v>
      </c>
      <c r="L758" s="34">
        <f>IFERROR(VLOOKUP($H758,'Gen F Exp'!$A:$E,15,FALSE),0)</f>
        <v>0</v>
      </c>
      <c r="M758" s="34">
        <f>IFERROR(VLOOKUP($H758,'Gen F Exp'!$A:$E,16,FALSE),0)</f>
        <v>0</v>
      </c>
      <c r="N758" s="42">
        <f>IFERROR(VLOOKUP($H758,'Gen F Exp'!$A:$E,17,FALSE),0)</f>
        <v>0</v>
      </c>
      <c r="O758" s="34">
        <f>IFERROR(VLOOKUP($H758,'Water F Rev'!$A:$L,15,FALSE),0)</f>
        <v>0</v>
      </c>
      <c r="P758" s="34">
        <f>IFERROR(VLOOKUP($H758,'Water F Rev'!$A:$L,16,FALSE),0)</f>
        <v>0</v>
      </c>
      <c r="Q758" s="42">
        <f>IFERROR(VLOOKUP($H758,'Water F Rev'!$A:$L,17,FALSE),0)</f>
        <v>0</v>
      </c>
      <c r="R758" s="34">
        <f>IFERROR(VLOOKUP($H758,'Water F Exp'!$A:$K,15,FALSE),0)</f>
        <v>0</v>
      </c>
      <c r="S758" s="34">
        <f>IFERROR(VLOOKUP($H758,'Water F Exp'!$A:$K,16,FALSE),0)</f>
        <v>0</v>
      </c>
      <c r="T758" s="42">
        <f>IFERROR(VLOOKUP($H758,'Water F Exp'!$A:$K,17,FALSE),0)</f>
        <v>0</v>
      </c>
      <c r="U758" s="34">
        <f ca="1">IFERROR(VLOOKUP($H758,'Sewer F Rev'!$A:$E,15,FALSE),0)</f>
        <v>0</v>
      </c>
      <c r="V758" s="34">
        <f ca="1">IFERROR(VLOOKUP($H758,'Sewer F Rev'!$A:$E,16,FALSE),0)</f>
        <v>0</v>
      </c>
      <c r="W758" s="42">
        <f ca="1">IFERROR(VLOOKUP($H758,'Sewer F Rev'!$A:$E,17,FALSE),0)</f>
        <v>0</v>
      </c>
      <c r="X758" s="34">
        <f>IFERROR(VLOOKUP($H758,'Sewer F Exp'!$A:$B,15,FALSE),0)</f>
        <v>0</v>
      </c>
      <c r="Y758" s="34">
        <f>IFERROR(VLOOKUP($H758,'Sewer F Exp'!$A:$B,16,FALSE),0)</f>
        <v>0</v>
      </c>
      <c r="Z758" s="42">
        <f>IFERROR(VLOOKUP($H758,'Sewer F Exp'!$A:$B,17,FALSE),0)</f>
        <v>0</v>
      </c>
      <c r="AA758" s="34">
        <f>IFERROR(VLOOKUP($H758,'Refuse F Rev'!$A:$E,15,FALSE),0)</f>
        <v>0</v>
      </c>
      <c r="AB758" s="34">
        <f>IFERROR(VLOOKUP($H758,'Refuse F Rev'!$A:$E,16,FALSE),0)</f>
        <v>0</v>
      </c>
      <c r="AC758" s="42">
        <f>IFERROR(VLOOKUP($H758,'Refuse F Rev'!$A:$E,17,FALSE),0)</f>
        <v>0</v>
      </c>
      <c r="AD758" s="34">
        <f>IFERROR(VLOOKUP($H758,'Refuse F Exp'!$A:$E,15,FALSE),0)</f>
        <v>0</v>
      </c>
      <c r="AE758" s="34">
        <f>IFERROR(VLOOKUP($H758,'Refuse F Exp'!$A:$E,16,FALSE),0)</f>
        <v>0</v>
      </c>
      <c r="AF758" s="42">
        <f>IFERROR(VLOOKUP($H758,'Refuse F Exp'!$A:$E,17,FALSE),0)</f>
        <v>0</v>
      </c>
      <c r="AG758" s="34">
        <f>IFERROR(VLOOKUP($H758,#REF!,10,FALSE),0)</f>
        <v>0</v>
      </c>
      <c r="AH758" s="34">
        <f>IFERROR(VLOOKUP($H758,#REF!,11,FALSE),0)</f>
        <v>0</v>
      </c>
      <c r="AI758" s="42">
        <f>IFERROR(VLOOKUP($H758,#REF!,12,FALSE),0)</f>
        <v>0</v>
      </c>
      <c r="AJ758" s="34">
        <f>IFERROR(VLOOKUP($H758,#REF!,10,FALSE),0)</f>
        <v>0</v>
      </c>
      <c r="AK758" s="34">
        <f>IFERROR(VLOOKUP($H758,#REF!,11,FALSE),0)</f>
        <v>0</v>
      </c>
      <c r="AL758" s="42">
        <f>IFERROR(VLOOKUP($H758,#REF!,12,FALSE),0)</f>
        <v>0</v>
      </c>
      <c r="AM758" s="34">
        <f>IFERROR(VLOOKUP($H758,#REF!,10,FALSE),0)</f>
        <v>0</v>
      </c>
      <c r="AN758" s="34">
        <f>IFERROR(VLOOKUP($H758,#REF!,11,FALSE),0)</f>
        <v>0</v>
      </c>
      <c r="AO758" s="42">
        <f>IFERROR(VLOOKUP($H758,#REF!,12,FALSE),0)</f>
        <v>0</v>
      </c>
      <c r="AP758" s="34">
        <f>IFERROR(VLOOKUP($H758,#REF!,10,FALSE),0)</f>
        <v>0</v>
      </c>
      <c r="AQ758" s="34">
        <f>IFERROR(VLOOKUP($H758,#REF!,11,FALSE),0)</f>
        <v>0</v>
      </c>
      <c r="AR758" s="42">
        <f>IFERROR(VLOOKUP($H758,#REF!,12,FALSE),0)</f>
        <v>0</v>
      </c>
      <c r="AS758" s="34">
        <f>IFERROR(VLOOKUP($H758,#REF!,13,FALSE),0)</f>
        <v>0</v>
      </c>
      <c r="AT758" s="34">
        <f>IFERROR(VLOOKUP($H758,#REF!,14,FALSE),0)</f>
        <v>0</v>
      </c>
      <c r="AU758" s="42">
        <f>IFERROR(VLOOKUP($H758,#REF!,15,FALSE),0)</f>
        <v>0</v>
      </c>
      <c r="AV758" s="34">
        <f>IFERROR(VLOOKUP($H758,#REF!,15,FALSE),0)</f>
        <v>0</v>
      </c>
      <c r="AW758" s="34">
        <f>IFERROR(VLOOKUP($H758,#REF!,16,FALSE),0)</f>
        <v>0</v>
      </c>
      <c r="AX758" s="42">
        <f>IFERROR(VLOOKUP($H758,#REF!,17,FALSE),0)</f>
        <v>0</v>
      </c>
    </row>
    <row r="759" spans="1:50" x14ac:dyDescent="0.3">
      <c r="A759" s="33" t="str">
        <f t="shared" si="44"/>
        <v>H2-1640-4-975</v>
      </c>
      <c r="B759" s="33" t="str">
        <f>+'R&amp;E EXPORT'!B758</f>
        <v>CAP-DPW-60 LESTER AVE BUILDING</v>
      </c>
      <c r="C759" t="str">
        <f>IFERROR(VLOOKUP(A759,'MCSJ Export'!A:C,3,FALSE),"")</f>
        <v>Sub Account</v>
      </c>
      <c r="D759" s="37">
        <f t="shared" ca="1" si="45"/>
        <v>0</v>
      </c>
      <c r="E759" s="37">
        <f t="shared" ca="1" si="46"/>
        <v>0</v>
      </c>
      <c r="F759" s="37">
        <f t="shared" ca="1" si="47"/>
        <v>0</v>
      </c>
      <c r="G759" s="37"/>
      <c r="H759" s="33" t="str">
        <f>+'R&amp;E EXPORT'!A758</f>
        <v>H2-1640-4-975</v>
      </c>
      <c r="I759" s="34">
        <f>IFERROR(VLOOKUP($H759,'Gen F Rev'!$A:$M,15,FALSE),0)</f>
        <v>0</v>
      </c>
      <c r="J759" s="34">
        <f>IFERROR(VLOOKUP($H759,'Gen F Rev'!$A:$M,16,FALSE),0)</f>
        <v>0</v>
      </c>
      <c r="K759" s="42">
        <f>IFERROR(VLOOKUP($H759,'Gen F Rev'!$A:$M,17,FALSE),0)</f>
        <v>0</v>
      </c>
      <c r="L759" s="34">
        <f>IFERROR(VLOOKUP($H759,'Gen F Exp'!$A:$E,15,FALSE),0)</f>
        <v>0</v>
      </c>
      <c r="M759" s="34">
        <f>IFERROR(VLOOKUP($H759,'Gen F Exp'!$A:$E,16,FALSE),0)</f>
        <v>0</v>
      </c>
      <c r="N759" s="42">
        <f>IFERROR(VLOOKUP($H759,'Gen F Exp'!$A:$E,17,FALSE),0)</f>
        <v>0</v>
      </c>
      <c r="O759" s="34">
        <f>IFERROR(VLOOKUP($H759,'Water F Rev'!$A:$L,15,FALSE),0)</f>
        <v>0</v>
      </c>
      <c r="P759" s="34">
        <f>IFERROR(VLOOKUP($H759,'Water F Rev'!$A:$L,16,FALSE),0)</f>
        <v>0</v>
      </c>
      <c r="Q759" s="42">
        <f>IFERROR(VLOOKUP($H759,'Water F Rev'!$A:$L,17,FALSE),0)</f>
        <v>0</v>
      </c>
      <c r="R759" s="34">
        <f>IFERROR(VLOOKUP($H759,'Water F Exp'!$A:$K,15,FALSE),0)</f>
        <v>0</v>
      </c>
      <c r="S759" s="34">
        <f>IFERROR(VLOOKUP($H759,'Water F Exp'!$A:$K,16,FALSE),0)</f>
        <v>0</v>
      </c>
      <c r="T759" s="42">
        <f>IFERROR(VLOOKUP($H759,'Water F Exp'!$A:$K,17,FALSE),0)</f>
        <v>0</v>
      </c>
      <c r="U759" s="34">
        <f ca="1">IFERROR(VLOOKUP($H759,'Sewer F Rev'!$A:$E,15,FALSE),0)</f>
        <v>0</v>
      </c>
      <c r="V759" s="34">
        <f ca="1">IFERROR(VLOOKUP($H759,'Sewer F Rev'!$A:$E,16,FALSE),0)</f>
        <v>0</v>
      </c>
      <c r="W759" s="42">
        <f ca="1">IFERROR(VLOOKUP($H759,'Sewer F Rev'!$A:$E,17,FALSE),0)</f>
        <v>0</v>
      </c>
      <c r="X759" s="34">
        <f>IFERROR(VLOOKUP($H759,'Sewer F Exp'!$A:$B,15,FALSE),0)</f>
        <v>0</v>
      </c>
      <c r="Y759" s="34">
        <f>IFERROR(VLOOKUP($H759,'Sewer F Exp'!$A:$B,16,FALSE),0)</f>
        <v>0</v>
      </c>
      <c r="Z759" s="42">
        <f>IFERROR(VLOOKUP($H759,'Sewer F Exp'!$A:$B,17,FALSE),0)</f>
        <v>0</v>
      </c>
      <c r="AA759" s="34">
        <f>IFERROR(VLOOKUP($H759,'Refuse F Rev'!$A:$E,15,FALSE),0)</f>
        <v>0</v>
      </c>
      <c r="AB759" s="34">
        <f>IFERROR(VLOOKUP($H759,'Refuse F Rev'!$A:$E,16,FALSE),0)</f>
        <v>0</v>
      </c>
      <c r="AC759" s="42">
        <f>IFERROR(VLOOKUP($H759,'Refuse F Rev'!$A:$E,17,FALSE),0)</f>
        <v>0</v>
      </c>
      <c r="AD759" s="34">
        <f>IFERROR(VLOOKUP($H759,'Refuse F Exp'!$A:$E,15,FALSE),0)</f>
        <v>0</v>
      </c>
      <c r="AE759" s="34">
        <f>IFERROR(VLOOKUP($H759,'Refuse F Exp'!$A:$E,16,FALSE),0)</f>
        <v>0</v>
      </c>
      <c r="AF759" s="42">
        <f>IFERROR(VLOOKUP($H759,'Refuse F Exp'!$A:$E,17,FALSE),0)</f>
        <v>0</v>
      </c>
      <c r="AG759" s="34">
        <f>IFERROR(VLOOKUP($H759,#REF!,10,FALSE),0)</f>
        <v>0</v>
      </c>
      <c r="AH759" s="34">
        <f>IFERROR(VLOOKUP($H759,#REF!,11,FALSE),0)</f>
        <v>0</v>
      </c>
      <c r="AI759" s="42">
        <f>IFERROR(VLOOKUP($H759,#REF!,12,FALSE),0)</f>
        <v>0</v>
      </c>
      <c r="AJ759" s="34">
        <f>IFERROR(VLOOKUP($H759,#REF!,10,FALSE),0)</f>
        <v>0</v>
      </c>
      <c r="AK759" s="34">
        <f>IFERROR(VLOOKUP($H759,#REF!,11,FALSE),0)</f>
        <v>0</v>
      </c>
      <c r="AL759" s="42">
        <f>IFERROR(VLOOKUP($H759,#REF!,12,FALSE),0)</f>
        <v>0</v>
      </c>
      <c r="AM759" s="34">
        <f>IFERROR(VLOOKUP($H759,#REF!,10,FALSE),0)</f>
        <v>0</v>
      </c>
      <c r="AN759" s="34">
        <f>IFERROR(VLOOKUP($H759,#REF!,11,FALSE),0)</f>
        <v>0</v>
      </c>
      <c r="AO759" s="42">
        <f>IFERROR(VLOOKUP($H759,#REF!,12,FALSE),0)</f>
        <v>0</v>
      </c>
      <c r="AP759" s="34">
        <f>IFERROR(VLOOKUP($H759,#REF!,10,FALSE),0)</f>
        <v>0</v>
      </c>
      <c r="AQ759" s="34">
        <f>IFERROR(VLOOKUP($H759,#REF!,11,FALSE),0)</f>
        <v>0</v>
      </c>
      <c r="AR759" s="42">
        <f>IFERROR(VLOOKUP($H759,#REF!,12,FALSE),0)</f>
        <v>0</v>
      </c>
      <c r="AS759" s="34">
        <f>IFERROR(VLOOKUP($H759,#REF!,13,FALSE),0)</f>
        <v>0</v>
      </c>
      <c r="AT759" s="34">
        <f>IFERROR(VLOOKUP($H759,#REF!,14,FALSE),0)</f>
        <v>0</v>
      </c>
      <c r="AU759" s="42">
        <f>IFERROR(VLOOKUP($H759,#REF!,15,FALSE),0)</f>
        <v>0</v>
      </c>
      <c r="AV759" s="34">
        <f>IFERROR(VLOOKUP($H759,#REF!,15,FALSE),0)</f>
        <v>0</v>
      </c>
      <c r="AW759" s="34">
        <f>IFERROR(VLOOKUP($H759,#REF!,16,FALSE),0)</f>
        <v>0</v>
      </c>
      <c r="AX759" s="42">
        <f>IFERROR(VLOOKUP($H759,#REF!,17,FALSE),0)</f>
        <v>0</v>
      </c>
    </row>
    <row r="760" spans="1:50" x14ac:dyDescent="0.3">
      <c r="A760" s="33" t="str">
        <f t="shared" si="44"/>
        <v>H2-3120-0-000</v>
      </c>
      <c r="B760" s="33" t="str">
        <f>+'R&amp;E EXPORT'!B759</f>
        <v>PUBLIC SAFETY:</v>
      </c>
      <c r="C760" t="str">
        <f>IFERROR(VLOOKUP(A760,'MCSJ Export'!A:C,3,FALSE),"")</f>
        <v>Control</v>
      </c>
      <c r="D760" s="37">
        <f t="shared" ca="1" si="45"/>
        <v>0</v>
      </c>
      <c r="E760" s="37">
        <f t="shared" ca="1" si="46"/>
        <v>0</v>
      </c>
      <c r="F760" s="37">
        <f t="shared" ca="1" si="47"/>
        <v>0</v>
      </c>
      <c r="G760" s="37"/>
      <c r="H760" s="33" t="str">
        <f>+'R&amp;E EXPORT'!A759</f>
        <v>H2-3120-0-000</v>
      </c>
      <c r="I760" s="34">
        <f>IFERROR(VLOOKUP($H760,'Gen F Rev'!$A:$M,15,FALSE),0)</f>
        <v>0</v>
      </c>
      <c r="J760" s="34">
        <f>IFERROR(VLOOKUP($H760,'Gen F Rev'!$A:$M,16,FALSE),0)</f>
        <v>0</v>
      </c>
      <c r="K760" s="42">
        <f>IFERROR(VLOOKUP($H760,'Gen F Rev'!$A:$M,17,FALSE),0)</f>
        <v>0</v>
      </c>
      <c r="L760" s="34">
        <f>IFERROR(VLOOKUP($H760,'Gen F Exp'!$A:$E,15,FALSE),0)</f>
        <v>0</v>
      </c>
      <c r="M760" s="34">
        <f>IFERROR(VLOOKUP($H760,'Gen F Exp'!$A:$E,16,FALSE),0)</f>
        <v>0</v>
      </c>
      <c r="N760" s="42">
        <f>IFERROR(VLOOKUP($H760,'Gen F Exp'!$A:$E,17,FALSE),0)</f>
        <v>0</v>
      </c>
      <c r="O760" s="34">
        <f>IFERROR(VLOOKUP($H760,'Water F Rev'!$A:$L,15,FALSE),0)</f>
        <v>0</v>
      </c>
      <c r="P760" s="34">
        <f>IFERROR(VLOOKUP($H760,'Water F Rev'!$A:$L,16,FALSE),0)</f>
        <v>0</v>
      </c>
      <c r="Q760" s="42">
        <f>IFERROR(VLOOKUP($H760,'Water F Rev'!$A:$L,17,FALSE),0)</f>
        <v>0</v>
      </c>
      <c r="R760" s="34">
        <f>IFERROR(VLOOKUP($H760,'Water F Exp'!$A:$K,15,FALSE),0)</f>
        <v>0</v>
      </c>
      <c r="S760" s="34">
        <f>IFERROR(VLOOKUP($H760,'Water F Exp'!$A:$K,16,FALSE),0)</f>
        <v>0</v>
      </c>
      <c r="T760" s="42">
        <f>IFERROR(VLOOKUP($H760,'Water F Exp'!$A:$K,17,FALSE),0)</f>
        <v>0</v>
      </c>
      <c r="U760" s="34">
        <f ca="1">IFERROR(VLOOKUP($H760,'Sewer F Rev'!$A:$E,15,FALSE),0)</f>
        <v>0</v>
      </c>
      <c r="V760" s="34">
        <f ca="1">IFERROR(VLOOKUP($H760,'Sewer F Rev'!$A:$E,16,FALSE),0)</f>
        <v>0</v>
      </c>
      <c r="W760" s="42">
        <f ca="1">IFERROR(VLOOKUP($H760,'Sewer F Rev'!$A:$E,17,FALSE),0)</f>
        <v>0</v>
      </c>
      <c r="X760" s="34">
        <f>IFERROR(VLOOKUP($H760,'Sewer F Exp'!$A:$B,15,FALSE),0)</f>
        <v>0</v>
      </c>
      <c r="Y760" s="34">
        <f>IFERROR(VLOOKUP($H760,'Sewer F Exp'!$A:$B,16,FALSE),0)</f>
        <v>0</v>
      </c>
      <c r="Z760" s="42">
        <f>IFERROR(VLOOKUP($H760,'Sewer F Exp'!$A:$B,17,FALSE),0)</f>
        <v>0</v>
      </c>
      <c r="AA760" s="34">
        <f>IFERROR(VLOOKUP($H760,'Refuse F Rev'!$A:$E,15,FALSE),0)</f>
        <v>0</v>
      </c>
      <c r="AB760" s="34">
        <f>IFERROR(VLOOKUP($H760,'Refuse F Rev'!$A:$E,16,FALSE),0)</f>
        <v>0</v>
      </c>
      <c r="AC760" s="42">
        <f>IFERROR(VLOOKUP($H760,'Refuse F Rev'!$A:$E,17,FALSE),0)</f>
        <v>0</v>
      </c>
      <c r="AD760" s="34">
        <f>IFERROR(VLOOKUP($H760,'Refuse F Exp'!$A:$E,15,FALSE),0)</f>
        <v>0</v>
      </c>
      <c r="AE760" s="34">
        <f>IFERROR(VLOOKUP($H760,'Refuse F Exp'!$A:$E,16,FALSE),0)</f>
        <v>0</v>
      </c>
      <c r="AF760" s="42">
        <f>IFERROR(VLOOKUP($H760,'Refuse F Exp'!$A:$E,17,FALSE),0)</f>
        <v>0</v>
      </c>
      <c r="AG760" s="34">
        <f>IFERROR(VLOOKUP($H760,#REF!,10,FALSE),0)</f>
        <v>0</v>
      </c>
      <c r="AH760" s="34">
        <f>IFERROR(VLOOKUP($H760,#REF!,11,FALSE),0)</f>
        <v>0</v>
      </c>
      <c r="AI760" s="42">
        <f>IFERROR(VLOOKUP($H760,#REF!,12,FALSE),0)</f>
        <v>0</v>
      </c>
      <c r="AJ760" s="34">
        <f>IFERROR(VLOOKUP($H760,#REF!,10,FALSE),0)</f>
        <v>0</v>
      </c>
      <c r="AK760" s="34">
        <f>IFERROR(VLOOKUP($H760,#REF!,11,FALSE),0)</f>
        <v>0</v>
      </c>
      <c r="AL760" s="42">
        <f>IFERROR(VLOOKUP($H760,#REF!,12,FALSE),0)</f>
        <v>0</v>
      </c>
      <c r="AM760" s="34">
        <f>IFERROR(VLOOKUP($H760,#REF!,10,FALSE),0)</f>
        <v>0</v>
      </c>
      <c r="AN760" s="34">
        <f>IFERROR(VLOOKUP($H760,#REF!,11,FALSE),0)</f>
        <v>0</v>
      </c>
      <c r="AO760" s="42">
        <f>IFERROR(VLOOKUP($H760,#REF!,12,FALSE),0)</f>
        <v>0</v>
      </c>
      <c r="AP760" s="34">
        <f>IFERROR(VLOOKUP($H760,#REF!,10,FALSE),0)</f>
        <v>0</v>
      </c>
      <c r="AQ760" s="34">
        <f>IFERROR(VLOOKUP($H760,#REF!,11,FALSE),0)</f>
        <v>0</v>
      </c>
      <c r="AR760" s="42">
        <f>IFERROR(VLOOKUP($H760,#REF!,12,FALSE),0)</f>
        <v>0</v>
      </c>
      <c r="AS760" s="34">
        <f>IFERROR(VLOOKUP($H760,#REF!,13,FALSE),0)</f>
        <v>0</v>
      </c>
      <c r="AT760" s="34">
        <f>IFERROR(VLOOKUP($H760,#REF!,14,FALSE),0)</f>
        <v>0</v>
      </c>
      <c r="AU760" s="42">
        <f>IFERROR(VLOOKUP($H760,#REF!,15,FALSE),0)</f>
        <v>0</v>
      </c>
      <c r="AV760" s="34">
        <f>IFERROR(VLOOKUP($H760,#REF!,15,FALSE),0)</f>
        <v>0</v>
      </c>
      <c r="AW760" s="34">
        <f>IFERROR(VLOOKUP($H760,#REF!,16,FALSE),0)</f>
        <v>0</v>
      </c>
      <c r="AX760" s="42">
        <f>IFERROR(VLOOKUP($H760,#REF!,17,FALSE),0)</f>
        <v>0</v>
      </c>
    </row>
    <row r="761" spans="1:50" x14ac:dyDescent="0.3">
      <c r="A761" s="33" t="str">
        <f t="shared" si="44"/>
        <v>H2-3120-2-310</v>
      </c>
      <c r="B761" s="33" t="str">
        <f>+'R&amp;E EXPORT'!B760</f>
        <v>CAP-POLICE-VEHICLES</v>
      </c>
      <c r="C761" t="str">
        <f>IFERROR(VLOOKUP(A761,'MCSJ Export'!A:C,3,FALSE),"")</f>
        <v>Sub Account</v>
      </c>
      <c r="D761" s="37">
        <f t="shared" ca="1" si="45"/>
        <v>0</v>
      </c>
      <c r="E761" s="37">
        <f t="shared" ca="1" si="46"/>
        <v>0</v>
      </c>
      <c r="F761" s="37">
        <f t="shared" ca="1" si="47"/>
        <v>0</v>
      </c>
      <c r="G761" s="37"/>
      <c r="H761" s="33" t="str">
        <f>+'R&amp;E EXPORT'!A760</f>
        <v>H2-3120-2-310</v>
      </c>
      <c r="I761" s="34">
        <f>IFERROR(VLOOKUP($H761,'Gen F Rev'!$A:$M,15,FALSE),0)</f>
        <v>0</v>
      </c>
      <c r="J761" s="34">
        <f>IFERROR(VLOOKUP($H761,'Gen F Rev'!$A:$M,16,FALSE),0)</f>
        <v>0</v>
      </c>
      <c r="K761" s="42">
        <f>IFERROR(VLOOKUP($H761,'Gen F Rev'!$A:$M,17,FALSE),0)</f>
        <v>0</v>
      </c>
      <c r="L761" s="34">
        <f>IFERROR(VLOOKUP($H761,'Gen F Exp'!$A:$E,15,FALSE),0)</f>
        <v>0</v>
      </c>
      <c r="M761" s="34">
        <f>IFERROR(VLOOKUP($H761,'Gen F Exp'!$A:$E,16,FALSE),0)</f>
        <v>0</v>
      </c>
      <c r="N761" s="42">
        <f>IFERROR(VLOOKUP($H761,'Gen F Exp'!$A:$E,17,FALSE),0)</f>
        <v>0</v>
      </c>
      <c r="O761" s="34">
        <f>IFERROR(VLOOKUP($H761,'Water F Rev'!$A:$L,15,FALSE),0)</f>
        <v>0</v>
      </c>
      <c r="P761" s="34">
        <f>IFERROR(VLOOKUP($H761,'Water F Rev'!$A:$L,16,FALSE),0)</f>
        <v>0</v>
      </c>
      <c r="Q761" s="42">
        <f>IFERROR(VLOOKUP($H761,'Water F Rev'!$A:$L,17,FALSE),0)</f>
        <v>0</v>
      </c>
      <c r="R761" s="34">
        <f>IFERROR(VLOOKUP($H761,'Water F Exp'!$A:$K,15,FALSE),0)</f>
        <v>0</v>
      </c>
      <c r="S761" s="34">
        <f>IFERROR(VLOOKUP($H761,'Water F Exp'!$A:$K,16,FALSE),0)</f>
        <v>0</v>
      </c>
      <c r="T761" s="42">
        <f>IFERROR(VLOOKUP($H761,'Water F Exp'!$A:$K,17,FALSE),0)</f>
        <v>0</v>
      </c>
      <c r="U761" s="34">
        <f ca="1">IFERROR(VLOOKUP($H761,'Sewer F Rev'!$A:$E,15,FALSE),0)</f>
        <v>0</v>
      </c>
      <c r="V761" s="34">
        <f ca="1">IFERROR(VLOOKUP($H761,'Sewer F Rev'!$A:$E,16,FALSE),0)</f>
        <v>0</v>
      </c>
      <c r="W761" s="42">
        <f ca="1">IFERROR(VLOOKUP($H761,'Sewer F Rev'!$A:$E,17,FALSE),0)</f>
        <v>0</v>
      </c>
      <c r="X761" s="34">
        <f>IFERROR(VLOOKUP($H761,'Sewer F Exp'!$A:$B,15,FALSE),0)</f>
        <v>0</v>
      </c>
      <c r="Y761" s="34">
        <f>IFERROR(VLOOKUP($H761,'Sewer F Exp'!$A:$B,16,FALSE),0)</f>
        <v>0</v>
      </c>
      <c r="Z761" s="42">
        <f>IFERROR(VLOOKUP($H761,'Sewer F Exp'!$A:$B,17,FALSE),0)</f>
        <v>0</v>
      </c>
      <c r="AA761" s="34">
        <f>IFERROR(VLOOKUP($H761,'Refuse F Rev'!$A:$E,15,FALSE),0)</f>
        <v>0</v>
      </c>
      <c r="AB761" s="34">
        <f>IFERROR(VLOOKUP($H761,'Refuse F Rev'!$A:$E,16,FALSE),0)</f>
        <v>0</v>
      </c>
      <c r="AC761" s="42">
        <f>IFERROR(VLOOKUP($H761,'Refuse F Rev'!$A:$E,17,FALSE),0)</f>
        <v>0</v>
      </c>
      <c r="AD761" s="34">
        <f>IFERROR(VLOOKUP($H761,'Refuse F Exp'!$A:$E,15,FALSE),0)</f>
        <v>0</v>
      </c>
      <c r="AE761" s="34">
        <f>IFERROR(VLOOKUP($H761,'Refuse F Exp'!$A:$E,16,FALSE),0)</f>
        <v>0</v>
      </c>
      <c r="AF761" s="42">
        <f>IFERROR(VLOOKUP($H761,'Refuse F Exp'!$A:$E,17,FALSE),0)</f>
        <v>0</v>
      </c>
      <c r="AG761" s="34">
        <f>IFERROR(VLOOKUP($H761,#REF!,10,FALSE),0)</f>
        <v>0</v>
      </c>
      <c r="AH761" s="34">
        <f>IFERROR(VLOOKUP($H761,#REF!,11,FALSE),0)</f>
        <v>0</v>
      </c>
      <c r="AI761" s="42">
        <f>IFERROR(VLOOKUP($H761,#REF!,12,FALSE),0)</f>
        <v>0</v>
      </c>
      <c r="AJ761" s="34">
        <f>IFERROR(VLOOKUP($H761,#REF!,10,FALSE),0)</f>
        <v>0</v>
      </c>
      <c r="AK761" s="34">
        <f>IFERROR(VLOOKUP($H761,#REF!,11,FALSE),0)</f>
        <v>0</v>
      </c>
      <c r="AL761" s="42">
        <f>IFERROR(VLOOKUP($H761,#REF!,12,FALSE),0)</f>
        <v>0</v>
      </c>
      <c r="AM761" s="34">
        <f>IFERROR(VLOOKUP($H761,#REF!,10,FALSE),0)</f>
        <v>0</v>
      </c>
      <c r="AN761" s="34">
        <f>IFERROR(VLOOKUP($H761,#REF!,11,FALSE),0)</f>
        <v>0</v>
      </c>
      <c r="AO761" s="42">
        <f>IFERROR(VLOOKUP($H761,#REF!,12,FALSE),0)</f>
        <v>0</v>
      </c>
      <c r="AP761" s="34">
        <f>IFERROR(VLOOKUP($H761,#REF!,10,FALSE),0)</f>
        <v>0</v>
      </c>
      <c r="AQ761" s="34">
        <f>IFERROR(VLOOKUP($H761,#REF!,11,FALSE),0)</f>
        <v>0</v>
      </c>
      <c r="AR761" s="42">
        <f>IFERROR(VLOOKUP($H761,#REF!,12,FALSE),0)</f>
        <v>0</v>
      </c>
      <c r="AS761" s="34">
        <f>IFERROR(VLOOKUP($H761,#REF!,13,FALSE),0)</f>
        <v>0</v>
      </c>
      <c r="AT761" s="34">
        <f>IFERROR(VLOOKUP($H761,#REF!,14,FALSE),0)</f>
        <v>0</v>
      </c>
      <c r="AU761" s="42">
        <f>IFERROR(VLOOKUP($H761,#REF!,15,FALSE),0)</f>
        <v>0</v>
      </c>
      <c r="AV761" s="34">
        <f>IFERROR(VLOOKUP($H761,#REF!,15,FALSE),0)</f>
        <v>0</v>
      </c>
      <c r="AW761" s="34">
        <f>IFERROR(VLOOKUP($H761,#REF!,16,FALSE),0)</f>
        <v>0</v>
      </c>
      <c r="AX761" s="42">
        <f>IFERROR(VLOOKUP($H761,#REF!,17,FALSE),0)</f>
        <v>0</v>
      </c>
    </row>
    <row r="762" spans="1:50" x14ac:dyDescent="0.3">
      <c r="A762" s="33" t="str">
        <f t="shared" si="44"/>
        <v>H2-3120-2-312</v>
      </c>
      <c r="B762" s="33" t="str">
        <f>+'R&amp;E EXPORT'!B761</f>
        <v>JC POLICE DRONE</v>
      </c>
      <c r="C762" t="str">
        <f>IFERROR(VLOOKUP(A762,'MCSJ Export'!A:C,3,FALSE),"")</f>
        <v/>
      </c>
      <c r="D762" s="37">
        <f t="shared" ca="1" si="45"/>
        <v>0</v>
      </c>
      <c r="E762" s="37">
        <f t="shared" ca="1" si="46"/>
        <v>0</v>
      </c>
      <c r="F762" s="37">
        <f t="shared" ca="1" si="47"/>
        <v>0</v>
      </c>
      <c r="G762" s="37"/>
      <c r="H762" s="33" t="str">
        <f>+'R&amp;E EXPORT'!A761</f>
        <v>H2-3120-2-312</v>
      </c>
      <c r="I762" s="34">
        <f>IFERROR(VLOOKUP($H762,'Gen F Rev'!$A:$M,15,FALSE),0)</f>
        <v>0</v>
      </c>
      <c r="J762" s="34">
        <f>IFERROR(VLOOKUP($H762,'Gen F Rev'!$A:$M,16,FALSE),0)</f>
        <v>0</v>
      </c>
      <c r="K762" s="42">
        <f>IFERROR(VLOOKUP($H762,'Gen F Rev'!$A:$M,17,FALSE),0)</f>
        <v>0</v>
      </c>
      <c r="L762" s="34">
        <f>IFERROR(VLOOKUP($H762,'Gen F Exp'!$A:$E,15,FALSE),0)</f>
        <v>0</v>
      </c>
      <c r="M762" s="34">
        <f>IFERROR(VLOOKUP($H762,'Gen F Exp'!$A:$E,16,FALSE),0)</f>
        <v>0</v>
      </c>
      <c r="N762" s="42">
        <f>IFERROR(VLOOKUP($H762,'Gen F Exp'!$A:$E,17,FALSE),0)</f>
        <v>0</v>
      </c>
      <c r="O762" s="34">
        <f>IFERROR(VLOOKUP($H762,'Water F Rev'!$A:$L,15,FALSE),0)</f>
        <v>0</v>
      </c>
      <c r="P762" s="34">
        <f>IFERROR(VLOOKUP($H762,'Water F Rev'!$A:$L,16,FALSE),0)</f>
        <v>0</v>
      </c>
      <c r="Q762" s="42">
        <f>IFERROR(VLOOKUP($H762,'Water F Rev'!$A:$L,17,FALSE),0)</f>
        <v>0</v>
      </c>
      <c r="R762" s="34">
        <f>IFERROR(VLOOKUP($H762,'Water F Exp'!$A:$K,15,FALSE),0)</f>
        <v>0</v>
      </c>
      <c r="S762" s="34">
        <f>IFERROR(VLOOKUP($H762,'Water F Exp'!$A:$K,16,FALSE),0)</f>
        <v>0</v>
      </c>
      <c r="T762" s="42">
        <f>IFERROR(VLOOKUP($H762,'Water F Exp'!$A:$K,17,FALSE),0)</f>
        <v>0</v>
      </c>
      <c r="U762" s="34">
        <f ca="1">IFERROR(VLOOKUP($H762,'Sewer F Rev'!$A:$E,15,FALSE),0)</f>
        <v>0</v>
      </c>
      <c r="V762" s="34">
        <f ca="1">IFERROR(VLOOKUP($H762,'Sewer F Rev'!$A:$E,16,FALSE),0)</f>
        <v>0</v>
      </c>
      <c r="W762" s="42">
        <f ca="1">IFERROR(VLOOKUP($H762,'Sewer F Rev'!$A:$E,17,FALSE),0)</f>
        <v>0</v>
      </c>
      <c r="X762" s="34">
        <f>IFERROR(VLOOKUP($H762,'Sewer F Exp'!$A:$B,15,FALSE),0)</f>
        <v>0</v>
      </c>
      <c r="Y762" s="34">
        <f>IFERROR(VLOOKUP($H762,'Sewer F Exp'!$A:$B,16,FALSE),0)</f>
        <v>0</v>
      </c>
      <c r="Z762" s="42">
        <f>IFERROR(VLOOKUP($H762,'Sewer F Exp'!$A:$B,17,FALSE),0)</f>
        <v>0</v>
      </c>
      <c r="AA762" s="34">
        <f>IFERROR(VLOOKUP($H762,'Refuse F Rev'!$A:$E,15,FALSE),0)</f>
        <v>0</v>
      </c>
      <c r="AB762" s="34">
        <f>IFERROR(VLOOKUP($H762,'Refuse F Rev'!$A:$E,16,FALSE),0)</f>
        <v>0</v>
      </c>
      <c r="AC762" s="42">
        <f>IFERROR(VLOOKUP($H762,'Refuse F Rev'!$A:$E,17,FALSE),0)</f>
        <v>0</v>
      </c>
      <c r="AD762" s="34">
        <f>IFERROR(VLOOKUP($H762,'Refuse F Exp'!$A:$E,15,FALSE),0)</f>
        <v>0</v>
      </c>
      <c r="AE762" s="34">
        <f>IFERROR(VLOOKUP($H762,'Refuse F Exp'!$A:$E,16,FALSE),0)</f>
        <v>0</v>
      </c>
      <c r="AF762" s="42">
        <f>IFERROR(VLOOKUP($H762,'Refuse F Exp'!$A:$E,17,FALSE),0)</f>
        <v>0</v>
      </c>
      <c r="AG762" s="34">
        <f>IFERROR(VLOOKUP($H762,#REF!,10,FALSE),0)</f>
        <v>0</v>
      </c>
      <c r="AH762" s="34">
        <f>IFERROR(VLOOKUP($H762,#REF!,11,FALSE),0)</f>
        <v>0</v>
      </c>
      <c r="AI762" s="42">
        <f>IFERROR(VLOOKUP($H762,#REF!,12,FALSE),0)</f>
        <v>0</v>
      </c>
      <c r="AJ762" s="34">
        <f>IFERROR(VLOOKUP($H762,#REF!,10,FALSE),0)</f>
        <v>0</v>
      </c>
      <c r="AK762" s="34">
        <f>IFERROR(VLOOKUP($H762,#REF!,11,FALSE),0)</f>
        <v>0</v>
      </c>
      <c r="AL762" s="42">
        <f>IFERROR(VLOOKUP($H762,#REF!,12,FALSE),0)</f>
        <v>0</v>
      </c>
      <c r="AM762" s="34">
        <f>IFERROR(VLOOKUP($H762,#REF!,10,FALSE),0)</f>
        <v>0</v>
      </c>
      <c r="AN762" s="34">
        <f>IFERROR(VLOOKUP($H762,#REF!,11,FALSE),0)</f>
        <v>0</v>
      </c>
      <c r="AO762" s="42">
        <f>IFERROR(VLOOKUP($H762,#REF!,12,FALSE),0)</f>
        <v>0</v>
      </c>
      <c r="AP762" s="34">
        <f>IFERROR(VLOOKUP($H762,#REF!,10,FALSE),0)</f>
        <v>0</v>
      </c>
      <c r="AQ762" s="34">
        <f>IFERROR(VLOOKUP($H762,#REF!,11,FALSE),0)</f>
        <v>0</v>
      </c>
      <c r="AR762" s="42">
        <f>IFERROR(VLOOKUP($H762,#REF!,12,FALSE),0)</f>
        <v>0</v>
      </c>
      <c r="AS762" s="34">
        <f>IFERROR(VLOOKUP($H762,#REF!,13,FALSE),0)</f>
        <v>0</v>
      </c>
      <c r="AT762" s="34">
        <f>IFERROR(VLOOKUP($H762,#REF!,14,FALSE),0)</f>
        <v>0</v>
      </c>
      <c r="AU762" s="42">
        <f>IFERROR(VLOOKUP($H762,#REF!,15,FALSE),0)</f>
        <v>0</v>
      </c>
      <c r="AV762" s="34">
        <f>IFERROR(VLOOKUP($H762,#REF!,15,FALSE),0)</f>
        <v>0</v>
      </c>
      <c r="AW762" s="34">
        <f>IFERROR(VLOOKUP($H762,#REF!,16,FALSE),0)</f>
        <v>0</v>
      </c>
      <c r="AX762" s="42">
        <f>IFERROR(VLOOKUP($H762,#REF!,17,FALSE),0)</f>
        <v>0</v>
      </c>
    </row>
    <row r="763" spans="1:50" x14ac:dyDescent="0.3">
      <c r="A763" s="33" t="str">
        <f t="shared" si="44"/>
        <v>H2-3410-2-100</v>
      </c>
      <c r="B763" s="33" t="str">
        <f>+'R&amp;E EXPORT'!B762</f>
        <v>CAP-FIRE-FIRETRUCK</v>
      </c>
      <c r="C763" t="str">
        <f>IFERROR(VLOOKUP(A763,'MCSJ Export'!A:C,3,FALSE),"")</f>
        <v/>
      </c>
      <c r="D763" s="37">
        <f t="shared" ca="1" si="45"/>
        <v>0</v>
      </c>
      <c r="E763" s="37">
        <f t="shared" ca="1" si="46"/>
        <v>0</v>
      </c>
      <c r="F763" s="37">
        <f t="shared" ca="1" si="47"/>
        <v>0</v>
      </c>
      <c r="G763" s="37"/>
      <c r="H763" s="33" t="str">
        <f>+'R&amp;E EXPORT'!A762</f>
        <v>H2-3410-2-100</v>
      </c>
      <c r="I763" s="34">
        <f>IFERROR(VLOOKUP($H763,'Gen F Rev'!$A:$M,15,FALSE),0)</f>
        <v>0</v>
      </c>
      <c r="J763" s="34">
        <f>IFERROR(VLOOKUP($H763,'Gen F Rev'!$A:$M,16,FALSE),0)</f>
        <v>0</v>
      </c>
      <c r="K763" s="42">
        <f>IFERROR(VLOOKUP($H763,'Gen F Rev'!$A:$M,17,FALSE),0)</f>
        <v>0</v>
      </c>
      <c r="L763" s="34">
        <f>IFERROR(VLOOKUP($H763,'Gen F Exp'!$A:$E,15,FALSE),0)</f>
        <v>0</v>
      </c>
      <c r="M763" s="34">
        <f>IFERROR(VLOOKUP($H763,'Gen F Exp'!$A:$E,16,FALSE),0)</f>
        <v>0</v>
      </c>
      <c r="N763" s="42">
        <f>IFERROR(VLOOKUP($H763,'Gen F Exp'!$A:$E,17,FALSE),0)</f>
        <v>0</v>
      </c>
      <c r="O763" s="34">
        <f>IFERROR(VLOOKUP($H763,'Water F Rev'!$A:$L,15,FALSE),0)</f>
        <v>0</v>
      </c>
      <c r="P763" s="34">
        <f>IFERROR(VLOOKUP($H763,'Water F Rev'!$A:$L,16,FALSE),0)</f>
        <v>0</v>
      </c>
      <c r="Q763" s="42">
        <f>IFERROR(VLOOKUP($H763,'Water F Rev'!$A:$L,17,FALSE),0)</f>
        <v>0</v>
      </c>
      <c r="R763" s="34">
        <f>IFERROR(VLOOKUP($H763,'Water F Exp'!$A:$K,15,FALSE),0)</f>
        <v>0</v>
      </c>
      <c r="S763" s="34">
        <f>IFERROR(VLOOKUP($H763,'Water F Exp'!$A:$K,16,FALSE),0)</f>
        <v>0</v>
      </c>
      <c r="T763" s="42">
        <f>IFERROR(VLOOKUP($H763,'Water F Exp'!$A:$K,17,FALSE),0)</f>
        <v>0</v>
      </c>
      <c r="U763" s="34">
        <f ca="1">IFERROR(VLOOKUP($H763,'Sewer F Rev'!$A:$E,15,FALSE),0)</f>
        <v>0</v>
      </c>
      <c r="V763" s="34">
        <f ca="1">IFERROR(VLOOKUP($H763,'Sewer F Rev'!$A:$E,16,FALSE),0)</f>
        <v>0</v>
      </c>
      <c r="W763" s="42">
        <f ca="1">IFERROR(VLOOKUP($H763,'Sewer F Rev'!$A:$E,17,FALSE),0)</f>
        <v>0</v>
      </c>
      <c r="X763" s="34">
        <f>IFERROR(VLOOKUP($H763,'Sewer F Exp'!$A:$B,15,FALSE),0)</f>
        <v>0</v>
      </c>
      <c r="Y763" s="34">
        <f>IFERROR(VLOOKUP($H763,'Sewer F Exp'!$A:$B,16,FALSE),0)</f>
        <v>0</v>
      </c>
      <c r="Z763" s="42">
        <f>IFERROR(VLOOKUP($H763,'Sewer F Exp'!$A:$B,17,FALSE),0)</f>
        <v>0</v>
      </c>
      <c r="AA763" s="34">
        <f>IFERROR(VLOOKUP($H763,'Refuse F Rev'!$A:$E,15,FALSE),0)</f>
        <v>0</v>
      </c>
      <c r="AB763" s="34">
        <f>IFERROR(VLOOKUP($H763,'Refuse F Rev'!$A:$E,16,FALSE),0)</f>
        <v>0</v>
      </c>
      <c r="AC763" s="42">
        <f>IFERROR(VLOOKUP($H763,'Refuse F Rev'!$A:$E,17,FALSE),0)</f>
        <v>0</v>
      </c>
      <c r="AD763" s="34">
        <f>IFERROR(VLOOKUP($H763,'Refuse F Exp'!$A:$E,15,FALSE),0)</f>
        <v>0</v>
      </c>
      <c r="AE763" s="34">
        <f>IFERROR(VLOOKUP($H763,'Refuse F Exp'!$A:$E,16,FALSE),0)</f>
        <v>0</v>
      </c>
      <c r="AF763" s="42">
        <f>IFERROR(VLOOKUP($H763,'Refuse F Exp'!$A:$E,17,FALSE),0)</f>
        <v>0</v>
      </c>
      <c r="AG763" s="34">
        <f>IFERROR(VLOOKUP($H763,#REF!,10,FALSE),0)</f>
        <v>0</v>
      </c>
      <c r="AH763" s="34">
        <f>IFERROR(VLOOKUP($H763,#REF!,11,FALSE),0)</f>
        <v>0</v>
      </c>
      <c r="AI763" s="42">
        <f>IFERROR(VLOOKUP($H763,#REF!,12,FALSE),0)</f>
        <v>0</v>
      </c>
      <c r="AJ763" s="34">
        <f>IFERROR(VLOOKUP($H763,#REF!,10,FALSE),0)</f>
        <v>0</v>
      </c>
      <c r="AK763" s="34">
        <f>IFERROR(VLOOKUP($H763,#REF!,11,FALSE),0)</f>
        <v>0</v>
      </c>
      <c r="AL763" s="42">
        <f>IFERROR(VLOOKUP($H763,#REF!,12,FALSE),0)</f>
        <v>0</v>
      </c>
      <c r="AM763" s="34">
        <f>IFERROR(VLOOKUP($H763,#REF!,10,FALSE),0)</f>
        <v>0</v>
      </c>
      <c r="AN763" s="34">
        <f>IFERROR(VLOOKUP($H763,#REF!,11,FALSE),0)</f>
        <v>0</v>
      </c>
      <c r="AO763" s="42">
        <f>IFERROR(VLOOKUP($H763,#REF!,12,FALSE),0)</f>
        <v>0</v>
      </c>
      <c r="AP763" s="34">
        <f>IFERROR(VLOOKUP($H763,#REF!,10,FALSE),0)</f>
        <v>0</v>
      </c>
      <c r="AQ763" s="34">
        <f>IFERROR(VLOOKUP($H763,#REF!,11,FALSE),0)</f>
        <v>0</v>
      </c>
      <c r="AR763" s="42">
        <f>IFERROR(VLOOKUP($H763,#REF!,12,FALSE),0)</f>
        <v>0</v>
      </c>
      <c r="AS763" s="34">
        <f>IFERROR(VLOOKUP($H763,#REF!,13,FALSE),0)</f>
        <v>0</v>
      </c>
      <c r="AT763" s="34">
        <f>IFERROR(VLOOKUP($H763,#REF!,14,FALSE),0)</f>
        <v>0</v>
      </c>
      <c r="AU763" s="42">
        <f>IFERROR(VLOOKUP($H763,#REF!,15,FALSE),0)</f>
        <v>0</v>
      </c>
      <c r="AV763" s="34">
        <f>IFERROR(VLOOKUP($H763,#REF!,15,FALSE),0)</f>
        <v>0</v>
      </c>
      <c r="AW763" s="34">
        <f>IFERROR(VLOOKUP($H763,#REF!,16,FALSE),0)</f>
        <v>0</v>
      </c>
      <c r="AX763" s="42">
        <f>IFERROR(VLOOKUP($H763,#REF!,17,FALSE),0)</f>
        <v>0</v>
      </c>
    </row>
    <row r="764" spans="1:50" x14ac:dyDescent="0.3">
      <c r="A764" s="33" t="str">
        <f t="shared" si="44"/>
        <v>H2-5110-2-000</v>
      </c>
      <c r="B764" s="33" t="str">
        <f>+'R&amp;E EXPORT'!B763</f>
        <v>CAP-STREET MAINT-EQUIPMENT</v>
      </c>
      <c r="C764" t="str">
        <f>IFERROR(VLOOKUP(A764,'MCSJ Export'!A:C,3,FALSE),"")</f>
        <v>Control</v>
      </c>
      <c r="D764" s="37">
        <f t="shared" ca="1" si="45"/>
        <v>0</v>
      </c>
      <c r="E764" s="37">
        <f t="shared" ca="1" si="46"/>
        <v>0</v>
      </c>
      <c r="F764" s="37">
        <f t="shared" ca="1" si="47"/>
        <v>0</v>
      </c>
      <c r="G764" s="37"/>
      <c r="H764" s="33" t="str">
        <f>+'R&amp;E EXPORT'!A763</f>
        <v>H2-5110-2-000</v>
      </c>
      <c r="I764" s="34">
        <f>IFERROR(VLOOKUP($H764,'Gen F Rev'!$A:$M,15,FALSE),0)</f>
        <v>0</v>
      </c>
      <c r="J764" s="34">
        <f>IFERROR(VLOOKUP($H764,'Gen F Rev'!$A:$M,16,FALSE),0)</f>
        <v>0</v>
      </c>
      <c r="K764" s="42">
        <f>IFERROR(VLOOKUP($H764,'Gen F Rev'!$A:$M,17,FALSE),0)</f>
        <v>0</v>
      </c>
      <c r="L764" s="34">
        <f>IFERROR(VLOOKUP($H764,'Gen F Exp'!$A:$E,15,FALSE),0)</f>
        <v>0</v>
      </c>
      <c r="M764" s="34">
        <f>IFERROR(VLOOKUP($H764,'Gen F Exp'!$A:$E,16,FALSE),0)</f>
        <v>0</v>
      </c>
      <c r="N764" s="42">
        <f>IFERROR(VLOOKUP($H764,'Gen F Exp'!$A:$E,17,FALSE),0)</f>
        <v>0</v>
      </c>
      <c r="O764" s="34">
        <f>IFERROR(VLOOKUP($H764,'Water F Rev'!$A:$L,15,FALSE),0)</f>
        <v>0</v>
      </c>
      <c r="P764" s="34">
        <f>IFERROR(VLOOKUP($H764,'Water F Rev'!$A:$L,16,FALSE),0)</f>
        <v>0</v>
      </c>
      <c r="Q764" s="42">
        <f>IFERROR(VLOOKUP($H764,'Water F Rev'!$A:$L,17,FALSE),0)</f>
        <v>0</v>
      </c>
      <c r="R764" s="34">
        <f>IFERROR(VLOOKUP($H764,'Water F Exp'!$A:$K,15,FALSE),0)</f>
        <v>0</v>
      </c>
      <c r="S764" s="34">
        <f>IFERROR(VLOOKUP($H764,'Water F Exp'!$A:$K,16,FALSE),0)</f>
        <v>0</v>
      </c>
      <c r="T764" s="42">
        <f>IFERROR(VLOOKUP($H764,'Water F Exp'!$A:$K,17,FALSE),0)</f>
        <v>0</v>
      </c>
      <c r="U764" s="34">
        <f ca="1">IFERROR(VLOOKUP($H764,'Sewer F Rev'!$A:$E,15,FALSE),0)</f>
        <v>0</v>
      </c>
      <c r="V764" s="34">
        <f ca="1">IFERROR(VLOOKUP($H764,'Sewer F Rev'!$A:$E,16,FALSE),0)</f>
        <v>0</v>
      </c>
      <c r="W764" s="42">
        <f ca="1">IFERROR(VLOOKUP($H764,'Sewer F Rev'!$A:$E,17,FALSE),0)</f>
        <v>0</v>
      </c>
      <c r="X764" s="34">
        <f>IFERROR(VLOOKUP($H764,'Sewer F Exp'!$A:$B,15,FALSE),0)</f>
        <v>0</v>
      </c>
      <c r="Y764" s="34">
        <f>IFERROR(VLOOKUP($H764,'Sewer F Exp'!$A:$B,16,FALSE),0)</f>
        <v>0</v>
      </c>
      <c r="Z764" s="42">
        <f>IFERROR(VLOOKUP($H764,'Sewer F Exp'!$A:$B,17,FALSE),0)</f>
        <v>0</v>
      </c>
      <c r="AA764" s="34">
        <f>IFERROR(VLOOKUP($H764,'Refuse F Rev'!$A:$E,15,FALSE),0)</f>
        <v>0</v>
      </c>
      <c r="AB764" s="34">
        <f>IFERROR(VLOOKUP($H764,'Refuse F Rev'!$A:$E,16,FALSE),0)</f>
        <v>0</v>
      </c>
      <c r="AC764" s="42">
        <f>IFERROR(VLOOKUP($H764,'Refuse F Rev'!$A:$E,17,FALSE),0)</f>
        <v>0</v>
      </c>
      <c r="AD764" s="34">
        <f>IFERROR(VLOOKUP($H764,'Refuse F Exp'!$A:$E,15,FALSE),0)</f>
        <v>0</v>
      </c>
      <c r="AE764" s="34">
        <f>IFERROR(VLOOKUP($H764,'Refuse F Exp'!$A:$E,16,FALSE),0)</f>
        <v>0</v>
      </c>
      <c r="AF764" s="42">
        <f>IFERROR(VLOOKUP($H764,'Refuse F Exp'!$A:$E,17,FALSE),0)</f>
        <v>0</v>
      </c>
      <c r="AG764" s="34">
        <f>IFERROR(VLOOKUP($H764,#REF!,10,FALSE),0)</f>
        <v>0</v>
      </c>
      <c r="AH764" s="34">
        <f>IFERROR(VLOOKUP($H764,#REF!,11,FALSE),0)</f>
        <v>0</v>
      </c>
      <c r="AI764" s="42">
        <f>IFERROR(VLOOKUP($H764,#REF!,12,FALSE),0)</f>
        <v>0</v>
      </c>
      <c r="AJ764" s="34">
        <f>IFERROR(VLOOKUP($H764,#REF!,10,FALSE),0)</f>
        <v>0</v>
      </c>
      <c r="AK764" s="34">
        <f>IFERROR(VLOOKUP($H764,#REF!,11,FALSE),0)</f>
        <v>0</v>
      </c>
      <c r="AL764" s="42">
        <f>IFERROR(VLOOKUP($H764,#REF!,12,FALSE),0)</f>
        <v>0</v>
      </c>
      <c r="AM764" s="34">
        <f>IFERROR(VLOOKUP($H764,#REF!,10,FALSE),0)</f>
        <v>0</v>
      </c>
      <c r="AN764" s="34">
        <f>IFERROR(VLOOKUP($H764,#REF!,11,FALSE),0)</f>
        <v>0</v>
      </c>
      <c r="AO764" s="42">
        <f>IFERROR(VLOOKUP($H764,#REF!,12,FALSE),0)</f>
        <v>0</v>
      </c>
      <c r="AP764" s="34">
        <f>IFERROR(VLOOKUP($H764,#REF!,10,FALSE),0)</f>
        <v>0</v>
      </c>
      <c r="AQ764" s="34">
        <f>IFERROR(VLOOKUP($H764,#REF!,11,FALSE),0)</f>
        <v>0</v>
      </c>
      <c r="AR764" s="42">
        <f>IFERROR(VLOOKUP($H764,#REF!,12,FALSE),0)</f>
        <v>0</v>
      </c>
      <c r="AS764" s="34">
        <f>IFERROR(VLOOKUP($H764,#REF!,13,FALSE),0)</f>
        <v>0</v>
      </c>
      <c r="AT764" s="34">
        <f>IFERROR(VLOOKUP($H764,#REF!,14,FALSE),0)</f>
        <v>0</v>
      </c>
      <c r="AU764" s="42">
        <f>IFERROR(VLOOKUP($H764,#REF!,15,FALSE),0)</f>
        <v>0</v>
      </c>
      <c r="AV764" s="34">
        <f>IFERROR(VLOOKUP($H764,#REF!,15,FALSE),0)</f>
        <v>0</v>
      </c>
      <c r="AW764" s="34">
        <f>IFERROR(VLOOKUP($H764,#REF!,16,FALSE),0)</f>
        <v>0</v>
      </c>
      <c r="AX764" s="42">
        <f>IFERROR(VLOOKUP($H764,#REF!,17,FALSE),0)</f>
        <v>0</v>
      </c>
    </row>
    <row r="765" spans="1:50" x14ac:dyDescent="0.3">
      <c r="A765" s="33" t="str">
        <f t="shared" si="44"/>
        <v>H2-5110-2-420</v>
      </c>
      <c r="B765" s="33" t="str">
        <f>+'R&amp;E EXPORT'!B764</f>
        <v>CAP-DPW-DUMP TRK/PLW/SNDR (21-22 BDG)</v>
      </c>
      <c r="C765" t="str">
        <f>IFERROR(VLOOKUP(A765,'MCSJ Export'!A:C,3,FALSE),"")</f>
        <v/>
      </c>
      <c r="D765" s="37">
        <f t="shared" ca="1" si="45"/>
        <v>0</v>
      </c>
      <c r="E765" s="37">
        <f t="shared" ca="1" si="46"/>
        <v>0</v>
      </c>
      <c r="F765" s="37">
        <f t="shared" ca="1" si="47"/>
        <v>0</v>
      </c>
      <c r="G765" s="37"/>
      <c r="H765" s="33" t="str">
        <f>+'R&amp;E EXPORT'!A764</f>
        <v>H2-5110-2-420</v>
      </c>
      <c r="I765" s="34">
        <f>IFERROR(VLOOKUP($H765,'Gen F Rev'!$A:$M,15,FALSE),0)</f>
        <v>0</v>
      </c>
      <c r="J765" s="34">
        <f>IFERROR(VLOOKUP($H765,'Gen F Rev'!$A:$M,16,FALSE),0)</f>
        <v>0</v>
      </c>
      <c r="K765" s="42">
        <f>IFERROR(VLOOKUP($H765,'Gen F Rev'!$A:$M,17,FALSE),0)</f>
        <v>0</v>
      </c>
      <c r="L765" s="34">
        <f>IFERROR(VLOOKUP($H765,'Gen F Exp'!$A:$E,15,FALSE),0)</f>
        <v>0</v>
      </c>
      <c r="M765" s="34">
        <f>IFERROR(VLOOKUP($H765,'Gen F Exp'!$A:$E,16,FALSE),0)</f>
        <v>0</v>
      </c>
      <c r="N765" s="42">
        <f>IFERROR(VLOOKUP($H765,'Gen F Exp'!$A:$E,17,FALSE),0)</f>
        <v>0</v>
      </c>
      <c r="O765" s="34">
        <f>IFERROR(VLOOKUP($H765,'Water F Rev'!$A:$L,15,FALSE),0)</f>
        <v>0</v>
      </c>
      <c r="P765" s="34">
        <f>IFERROR(VLOOKUP($H765,'Water F Rev'!$A:$L,16,FALSE),0)</f>
        <v>0</v>
      </c>
      <c r="Q765" s="42">
        <f>IFERROR(VLOOKUP($H765,'Water F Rev'!$A:$L,17,FALSE),0)</f>
        <v>0</v>
      </c>
      <c r="R765" s="34">
        <f>IFERROR(VLOOKUP($H765,'Water F Exp'!$A:$K,15,FALSE),0)</f>
        <v>0</v>
      </c>
      <c r="S765" s="34">
        <f>IFERROR(VLOOKUP($H765,'Water F Exp'!$A:$K,16,FALSE),0)</f>
        <v>0</v>
      </c>
      <c r="T765" s="42">
        <f>IFERROR(VLOOKUP($H765,'Water F Exp'!$A:$K,17,FALSE),0)</f>
        <v>0</v>
      </c>
      <c r="U765" s="34">
        <f ca="1">IFERROR(VLOOKUP($H765,'Sewer F Rev'!$A:$E,15,FALSE),0)</f>
        <v>0</v>
      </c>
      <c r="V765" s="34">
        <f ca="1">IFERROR(VLOOKUP($H765,'Sewer F Rev'!$A:$E,16,FALSE),0)</f>
        <v>0</v>
      </c>
      <c r="W765" s="42">
        <f ca="1">IFERROR(VLOOKUP($H765,'Sewer F Rev'!$A:$E,17,FALSE),0)</f>
        <v>0</v>
      </c>
      <c r="X765" s="34">
        <f>IFERROR(VLOOKUP($H765,'Sewer F Exp'!$A:$B,15,FALSE),0)</f>
        <v>0</v>
      </c>
      <c r="Y765" s="34">
        <f>IFERROR(VLOOKUP($H765,'Sewer F Exp'!$A:$B,16,FALSE),0)</f>
        <v>0</v>
      </c>
      <c r="Z765" s="42">
        <f>IFERROR(VLOOKUP($H765,'Sewer F Exp'!$A:$B,17,FALSE),0)</f>
        <v>0</v>
      </c>
      <c r="AA765" s="34">
        <f>IFERROR(VLOOKUP($H765,'Refuse F Rev'!$A:$E,15,FALSE),0)</f>
        <v>0</v>
      </c>
      <c r="AB765" s="34">
        <f>IFERROR(VLOOKUP($H765,'Refuse F Rev'!$A:$E,16,FALSE),0)</f>
        <v>0</v>
      </c>
      <c r="AC765" s="42">
        <f>IFERROR(VLOOKUP($H765,'Refuse F Rev'!$A:$E,17,FALSE),0)</f>
        <v>0</v>
      </c>
      <c r="AD765" s="34">
        <f>IFERROR(VLOOKUP($H765,'Refuse F Exp'!$A:$E,15,FALSE),0)</f>
        <v>0</v>
      </c>
      <c r="AE765" s="34">
        <f>IFERROR(VLOOKUP($H765,'Refuse F Exp'!$A:$E,16,FALSE),0)</f>
        <v>0</v>
      </c>
      <c r="AF765" s="42">
        <f>IFERROR(VLOOKUP($H765,'Refuse F Exp'!$A:$E,17,FALSE),0)</f>
        <v>0</v>
      </c>
      <c r="AG765" s="34">
        <f>IFERROR(VLOOKUP($H765,#REF!,10,FALSE),0)</f>
        <v>0</v>
      </c>
      <c r="AH765" s="34">
        <f>IFERROR(VLOOKUP($H765,#REF!,11,FALSE),0)</f>
        <v>0</v>
      </c>
      <c r="AI765" s="42">
        <f>IFERROR(VLOOKUP($H765,#REF!,12,FALSE),0)</f>
        <v>0</v>
      </c>
      <c r="AJ765" s="34">
        <f>IFERROR(VLOOKUP($H765,#REF!,10,FALSE),0)</f>
        <v>0</v>
      </c>
      <c r="AK765" s="34">
        <f>IFERROR(VLOOKUP($H765,#REF!,11,FALSE),0)</f>
        <v>0</v>
      </c>
      <c r="AL765" s="42">
        <f>IFERROR(VLOOKUP($H765,#REF!,12,FALSE),0)</f>
        <v>0</v>
      </c>
      <c r="AM765" s="34">
        <f>IFERROR(VLOOKUP($H765,#REF!,10,FALSE),0)</f>
        <v>0</v>
      </c>
      <c r="AN765" s="34">
        <f>IFERROR(VLOOKUP($H765,#REF!,11,FALSE),0)</f>
        <v>0</v>
      </c>
      <c r="AO765" s="42">
        <f>IFERROR(VLOOKUP($H765,#REF!,12,FALSE),0)</f>
        <v>0</v>
      </c>
      <c r="AP765" s="34">
        <f>IFERROR(VLOOKUP($H765,#REF!,10,FALSE),0)</f>
        <v>0</v>
      </c>
      <c r="AQ765" s="34">
        <f>IFERROR(VLOOKUP($H765,#REF!,11,FALSE),0)</f>
        <v>0</v>
      </c>
      <c r="AR765" s="42">
        <f>IFERROR(VLOOKUP($H765,#REF!,12,FALSE),0)</f>
        <v>0</v>
      </c>
      <c r="AS765" s="34">
        <f>IFERROR(VLOOKUP($H765,#REF!,13,FALSE),0)</f>
        <v>0</v>
      </c>
      <c r="AT765" s="34">
        <f>IFERROR(VLOOKUP($H765,#REF!,14,FALSE),0)</f>
        <v>0</v>
      </c>
      <c r="AU765" s="42">
        <f>IFERROR(VLOOKUP($H765,#REF!,15,FALSE),0)</f>
        <v>0</v>
      </c>
      <c r="AV765" s="34">
        <f>IFERROR(VLOOKUP($H765,#REF!,15,FALSE),0)</f>
        <v>0</v>
      </c>
      <c r="AW765" s="34">
        <f>IFERROR(VLOOKUP($H765,#REF!,16,FALSE),0)</f>
        <v>0</v>
      </c>
      <c r="AX765" s="42">
        <f>IFERROR(VLOOKUP($H765,#REF!,17,FALSE),0)</f>
        <v>0</v>
      </c>
    </row>
    <row r="766" spans="1:50" x14ac:dyDescent="0.3">
      <c r="A766" s="33" t="str">
        <f t="shared" si="44"/>
        <v>H2-5110-2-424</v>
      </c>
      <c r="B766" s="33" t="str">
        <f>+'R&amp;E EXPORT'!B765</f>
        <v>CAP-DPW-CHIPPER</v>
      </c>
      <c r="C766" t="str">
        <f>IFERROR(VLOOKUP(A766,'MCSJ Export'!A:C,3,FALSE),"")</f>
        <v>Sub Account</v>
      </c>
      <c r="D766" s="37">
        <f t="shared" ca="1" si="45"/>
        <v>0</v>
      </c>
      <c r="E766" s="37">
        <f t="shared" ca="1" si="46"/>
        <v>0</v>
      </c>
      <c r="F766" s="37">
        <f t="shared" ca="1" si="47"/>
        <v>0</v>
      </c>
      <c r="G766" s="37"/>
      <c r="H766" s="33" t="str">
        <f>+'R&amp;E EXPORT'!A765</f>
        <v>H2-5110-2-424</v>
      </c>
      <c r="I766" s="34">
        <f>IFERROR(VLOOKUP($H766,'Gen F Rev'!$A:$M,15,FALSE),0)</f>
        <v>0</v>
      </c>
      <c r="J766" s="34">
        <f>IFERROR(VLOOKUP($H766,'Gen F Rev'!$A:$M,16,FALSE),0)</f>
        <v>0</v>
      </c>
      <c r="K766" s="42">
        <f>IFERROR(VLOOKUP($H766,'Gen F Rev'!$A:$M,17,FALSE),0)</f>
        <v>0</v>
      </c>
      <c r="L766" s="34">
        <f>IFERROR(VLOOKUP($H766,'Gen F Exp'!$A:$E,15,FALSE),0)</f>
        <v>0</v>
      </c>
      <c r="M766" s="34">
        <f>IFERROR(VLOOKUP($H766,'Gen F Exp'!$A:$E,16,FALSE),0)</f>
        <v>0</v>
      </c>
      <c r="N766" s="42">
        <f>IFERROR(VLOOKUP($H766,'Gen F Exp'!$A:$E,17,FALSE),0)</f>
        <v>0</v>
      </c>
      <c r="O766" s="34">
        <f>IFERROR(VLOOKUP($H766,'Water F Rev'!$A:$L,15,FALSE),0)</f>
        <v>0</v>
      </c>
      <c r="P766" s="34">
        <f>IFERROR(VLOOKUP($H766,'Water F Rev'!$A:$L,16,FALSE),0)</f>
        <v>0</v>
      </c>
      <c r="Q766" s="42">
        <f>IFERROR(VLOOKUP($H766,'Water F Rev'!$A:$L,17,FALSE),0)</f>
        <v>0</v>
      </c>
      <c r="R766" s="34">
        <f>IFERROR(VLOOKUP($H766,'Water F Exp'!$A:$K,15,FALSE),0)</f>
        <v>0</v>
      </c>
      <c r="S766" s="34">
        <f>IFERROR(VLOOKUP($H766,'Water F Exp'!$A:$K,16,FALSE),0)</f>
        <v>0</v>
      </c>
      <c r="T766" s="42">
        <f>IFERROR(VLOOKUP($H766,'Water F Exp'!$A:$K,17,FALSE),0)</f>
        <v>0</v>
      </c>
      <c r="U766" s="34">
        <f ca="1">IFERROR(VLOOKUP($H766,'Sewer F Rev'!$A:$E,15,FALSE),0)</f>
        <v>0</v>
      </c>
      <c r="V766" s="34">
        <f ca="1">IFERROR(VLOOKUP($H766,'Sewer F Rev'!$A:$E,16,FALSE),0)</f>
        <v>0</v>
      </c>
      <c r="W766" s="42">
        <f ca="1">IFERROR(VLOOKUP($H766,'Sewer F Rev'!$A:$E,17,FALSE),0)</f>
        <v>0</v>
      </c>
      <c r="X766" s="34">
        <f>IFERROR(VLOOKUP($H766,'Sewer F Exp'!$A:$B,15,FALSE),0)</f>
        <v>0</v>
      </c>
      <c r="Y766" s="34">
        <f>IFERROR(VLOOKUP($H766,'Sewer F Exp'!$A:$B,16,FALSE),0)</f>
        <v>0</v>
      </c>
      <c r="Z766" s="42">
        <f>IFERROR(VLOOKUP($H766,'Sewer F Exp'!$A:$B,17,FALSE),0)</f>
        <v>0</v>
      </c>
      <c r="AA766" s="34">
        <f>IFERROR(VLOOKUP($H766,'Refuse F Rev'!$A:$E,15,FALSE),0)</f>
        <v>0</v>
      </c>
      <c r="AB766" s="34">
        <f>IFERROR(VLOOKUP($H766,'Refuse F Rev'!$A:$E,16,FALSE),0)</f>
        <v>0</v>
      </c>
      <c r="AC766" s="42">
        <f>IFERROR(VLOOKUP($H766,'Refuse F Rev'!$A:$E,17,FALSE),0)</f>
        <v>0</v>
      </c>
      <c r="AD766" s="34">
        <f>IFERROR(VLOOKUP($H766,'Refuse F Exp'!$A:$E,15,FALSE),0)</f>
        <v>0</v>
      </c>
      <c r="AE766" s="34">
        <f>IFERROR(VLOOKUP($H766,'Refuse F Exp'!$A:$E,16,FALSE),0)</f>
        <v>0</v>
      </c>
      <c r="AF766" s="42">
        <f>IFERROR(VLOOKUP($H766,'Refuse F Exp'!$A:$E,17,FALSE),0)</f>
        <v>0</v>
      </c>
      <c r="AG766" s="34">
        <f>IFERROR(VLOOKUP($H766,#REF!,10,FALSE),0)</f>
        <v>0</v>
      </c>
      <c r="AH766" s="34">
        <f>IFERROR(VLOOKUP($H766,#REF!,11,FALSE),0)</f>
        <v>0</v>
      </c>
      <c r="AI766" s="42">
        <f>IFERROR(VLOOKUP($H766,#REF!,12,FALSE),0)</f>
        <v>0</v>
      </c>
      <c r="AJ766" s="34">
        <f>IFERROR(VLOOKUP($H766,#REF!,10,FALSE),0)</f>
        <v>0</v>
      </c>
      <c r="AK766" s="34">
        <f>IFERROR(VLOOKUP($H766,#REF!,11,FALSE),0)</f>
        <v>0</v>
      </c>
      <c r="AL766" s="42">
        <f>IFERROR(VLOOKUP($H766,#REF!,12,FALSE),0)</f>
        <v>0</v>
      </c>
      <c r="AM766" s="34">
        <f>IFERROR(VLOOKUP($H766,#REF!,10,FALSE),0)</f>
        <v>0</v>
      </c>
      <c r="AN766" s="34">
        <f>IFERROR(VLOOKUP($H766,#REF!,11,FALSE),0)</f>
        <v>0</v>
      </c>
      <c r="AO766" s="42">
        <f>IFERROR(VLOOKUP($H766,#REF!,12,FALSE),0)</f>
        <v>0</v>
      </c>
      <c r="AP766" s="34">
        <f>IFERROR(VLOOKUP($H766,#REF!,10,FALSE),0)</f>
        <v>0</v>
      </c>
      <c r="AQ766" s="34">
        <f>IFERROR(VLOOKUP($H766,#REF!,11,FALSE),0)</f>
        <v>0</v>
      </c>
      <c r="AR766" s="42">
        <f>IFERROR(VLOOKUP($H766,#REF!,12,FALSE),0)</f>
        <v>0</v>
      </c>
      <c r="AS766" s="34">
        <f>IFERROR(VLOOKUP($H766,#REF!,13,FALSE),0)</f>
        <v>0</v>
      </c>
      <c r="AT766" s="34">
        <f>IFERROR(VLOOKUP($H766,#REF!,14,FALSE),0)</f>
        <v>0</v>
      </c>
      <c r="AU766" s="42">
        <f>IFERROR(VLOOKUP($H766,#REF!,15,FALSE),0)</f>
        <v>0</v>
      </c>
      <c r="AV766" s="34">
        <f>IFERROR(VLOOKUP($H766,#REF!,15,FALSE),0)</f>
        <v>0</v>
      </c>
      <c r="AW766" s="34">
        <f>IFERROR(VLOOKUP($H766,#REF!,16,FALSE),0)</f>
        <v>0</v>
      </c>
      <c r="AX766" s="42">
        <f>IFERROR(VLOOKUP($H766,#REF!,17,FALSE),0)</f>
        <v>0</v>
      </c>
    </row>
    <row r="767" spans="1:50" x14ac:dyDescent="0.3">
      <c r="A767" s="33" t="str">
        <f t="shared" si="44"/>
        <v>H2-5110-2-425</v>
      </c>
      <c r="B767" s="33" t="str">
        <f>+'R&amp;E EXPORT'!B766</f>
        <v>CAP-DPW-FORKLIFT</v>
      </c>
      <c r="C767" t="str">
        <f>IFERROR(VLOOKUP(A767,'MCSJ Export'!A:C,3,FALSE),"")</f>
        <v/>
      </c>
      <c r="D767" s="37">
        <f t="shared" ca="1" si="45"/>
        <v>0</v>
      </c>
      <c r="E767" s="37">
        <f t="shared" ca="1" si="46"/>
        <v>0</v>
      </c>
      <c r="F767" s="37">
        <f t="shared" ca="1" si="47"/>
        <v>0</v>
      </c>
      <c r="G767" s="37"/>
      <c r="H767" s="33" t="str">
        <f>+'R&amp;E EXPORT'!A766</f>
        <v>H2-5110-2-425</v>
      </c>
      <c r="I767" s="34">
        <f>IFERROR(VLOOKUP($H767,'Gen F Rev'!$A:$M,15,FALSE),0)</f>
        <v>0</v>
      </c>
      <c r="J767" s="34">
        <f>IFERROR(VLOOKUP($H767,'Gen F Rev'!$A:$M,16,FALSE),0)</f>
        <v>0</v>
      </c>
      <c r="K767" s="42">
        <f>IFERROR(VLOOKUP($H767,'Gen F Rev'!$A:$M,17,FALSE),0)</f>
        <v>0</v>
      </c>
      <c r="L767" s="34">
        <f>IFERROR(VLOOKUP($H767,'Gen F Exp'!$A:$E,15,FALSE),0)</f>
        <v>0</v>
      </c>
      <c r="M767" s="34">
        <f>IFERROR(VLOOKUP($H767,'Gen F Exp'!$A:$E,16,FALSE),0)</f>
        <v>0</v>
      </c>
      <c r="N767" s="42">
        <f>IFERROR(VLOOKUP($H767,'Gen F Exp'!$A:$E,17,FALSE),0)</f>
        <v>0</v>
      </c>
      <c r="O767" s="34">
        <f>IFERROR(VLOOKUP($H767,'Water F Rev'!$A:$L,15,FALSE),0)</f>
        <v>0</v>
      </c>
      <c r="P767" s="34">
        <f>IFERROR(VLOOKUP($H767,'Water F Rev'!$A:$L,16,FALSE),0)</f>
        <v>0</v>
      </c>
      <c r="Q767" s="42">
        <f>IFERROR(VLOOKUP($H767,'Water F Rev'!$A:$L,17,FALSE),0)</f>
        <v>0</v>
      </c>
      <c r="R767" s="34">
        <f>IFERROR(VLOOKUP($H767,'Water F Exp'!$A:$K,15,FALSE),0)</f>
        <v>0</v>
      </c>
      <c r="S767" s="34">
        <f>IFERROR(VLOOKUP($H767,'Water F Exp'!$A:$K,16,FALSE),0)</f>
        <v>0</v>
      </c>
      <c r="T767" s="42">
        <f>IFERROR(VLOOKUP($H767,'Water F Exp'!$A:$K,17,FALSE),0)</f>
        <v>0</v>
      </c>
      <c r="U767" s="34">
        <f ca="1">IFERROR(VLOOKUP($H767,'Sewer F Rev'!$A:$E,15,FALSE),0)</f>
        <v>0</v>
      </c>
      <c r="V767" s="34">
        <f ca="1">IFERROR(VLOOKUP($H767,'Sewer F Rev'!$A:$E,16,FALSE),0)</f>
        <v>0</v>
      </c>
      <c r="W767" s="42">
        <f ca="1">IFERROR(VLOOKUP($H767,'Sewer F Rev'!$A:$E,17,FALSE),0)</f>
        <v>0</v>
      </c>
      <c r="X767" s="34">
        <f>IFERROR(VLOOKUP($H767,'Sewer F Exp'!$A:$B,15,FALSE),0)</f>
        <v>0</v>
      </c>
      <c r="Y767" s="34">
        <f>IFERROR(VLOOKUP($H767,'Sewer F Exp'!$A:$B,16,FALSE),0)</f>
        <v>0</v>
      </c>
      <c r="Z767" s="42">
        <f>IFERROR(VLOOKUP($H767,'Sewer F Exp'!$A:$B,17,FALSE),0)</f>
        <v>0</v>
      </c>
      <c r="AA767" s="34">
        <f>IFERROR(VLOOKUP($H767,'Refuse F Rev'!$A:$E,15,FALSE),0)</f>
        <v>0</v>
      </c>
      <c r="AB767" s="34">
        <f>IFERROR(VLOOKUP($H767,'Refuse F Rev'!$A:$E,16,FALSE),0)</f>
        <v>0</v>
      </c>
      <c r="AC767" s="42">
        <f>IFERROR(VLOOKUP($H767,'Refuse F Rev'!$A:$E,17,FALSE),0)</f>
        <v>0</v>
      </c>
      <c r="AD767" s="34">
        <f>IFERROR(VLOOKUP($H767,'Refuse F Exp'!$A:$E,15,FALSE),0)</f>
        <v>0</v>
      </c>
      <c r="AE767" s="34">
        <f>IFERROR(VLOOKUP($H767,'Refuse F Exp'!$A:$E,16,FALSE),0)</f>
        <v>0</v>
      </c>
      <c r="AF767" s="42">
        <f>IFERROR(VLOOKUP($H767,'Refuse F Exp'!$A:$E,17,FALSE),0)</f>
        <v>0</v>
      </c>
      <c r="AG767" s="34">
        <f>IFERROR(VLOOKUP($H767,#REF!,10,FALSE),0)</f>
        <v>0</v>
      </c>
      <c r="AH767" s="34">
        <f>IFERROR(VLOOKUP($H767,#REF!,11,FALSE),0)</f>
        <v>0</v>
      </c>
      <c r="AI767" s="42">
        <f>IFERROR(VLOOKUP($H767,#REF!,12,FALSE),0)</f>
        <v>0</v>
      </c>
      <c r="AJ767" s="34">
        <f>IFERROR(VLOOKUP($H767,#REF!,10,FALSE),0)</f>
        <v>0</v>
      </c>
      <c r="AK767" s="34">
        <f>IFERROR(VLOOKUP($H767,#REF!,11,FALSE),0)</f>
        <v>0</v>
      </c>
      <c r="AL767" s="42">
        <f>IFERROR(VLOOKUP($H767,#REF!,12,FALSE),0)</f>
        <v>0</v>
      </c>
      <c r="AM767" s="34">
        <f>IFERROR(VLOOKUP($H767,#REF!,10,FALSE),0)</f>
        <v>0</v>
      </c>
      <c r="AN767" s="34">
        <f>IFERROR(VLOOKUP($H767,#REF!,11,FALSE),0)</f>
        <v>0</v>
      </c>
      <c r="AO767" s="42">
        <f>IFERROR(VLOOKUP($H767,#REF!,12,FALSE),0)</f>
        <v>0</v>
      </c>
      <c r="AP767" s="34">
        <f>IFERROR(VLOOKUP($H767,#REF!,10,FALSE),0)</f>
        <v>0</v>
      </c>
      <c r="AQ767" s="34">
        <f>IFERROR(VLOOKUP($H767,#REF!,11,FALSE),0)</f>
        <v>0</v>
      </c>
      <c r="AR767" s="42">
        <f>IFERROR(VLOOKUP($H767,#REF!,12,FALSE),0)</f>
        <v>0</v>
      </c>
      <c r="AS767" s="34">
        <f>IFERROR(VLOOKUP($H767,#REF!,13,FALSE),0)</f>
        <v>0</v>
      </c>
      <c r="AT767" s="34">
        <f>IFERROR(VLOOKUP($H767,#REF!,14,FALSE),0)</f>
        <v>0</v>
      </c>
      <c r="AU767" s="42">
        <f>IFERROR(VLOOKUP($H767,#REF!,15,FALSE),0)</f>
        <v>0</v>
      </c>
      <c r="AV767" s="34">
        <f>IFERROR(VLOOKUP($H767,#REF!,15,FALSE),0)</f>
        <v>0</v>
      </c>
      <c r="AW767" s="34">
        <f>IFERROR(VLOOKUP($H767,#REF!,16,FALSE),0)</f>
        <v>0</v>
      </c>
      <c r="AX767" s="42">
        <f>IFERROR(VLOOKUP($H767,#REF!,17,FALSE),0)</f>
        <v>0</v>
      </c>
    </row>
    <row r="768" spans="1:50" x14ac:dyDescent="0.3">
      <c r="A768" s="33" t="str">
        <f t="shared" si="44"/>
        <v>H2-5110-2-426</v>
      </c>
      <c r="B768" s="33" t="str">
        <f>+'R&amp;E EXPORT'!B767</f>
        <v>CAP-DPW-VIALYTICS SOFTWARE</v>
      </c>
      <c r="C768" t="str">
        <f>IFERROR(VLOOKUP(A768,'MCSJ Export'!A:C,3,FALSE),"")</f>
        <v/>
      </c>
      <c r="D768" s="37">
        <f t="shared" ca="1" si="45"/>
        <v>0</v>
      </c>
      <c r="E768" s="37">
        <f t="shared" ca="1" si="46"/>
        <v>0</v>
      </c>
      <c r="F768" s="37">
        <f t="shared" ca="1" si="47"/>
        <v>0</v>
      </c>
      <c r="G768" s="37"/>
      <c r="H768" s="33" t="str">
        <f>+'R&amp;E EXPORT'!A767</f>
        <v>H2-5110-2-426</v>
      </c>
      <c r="I768" s="34">
        <f>IFERROR(VLOOKUP($H768,'Gen F Rev'!$A:$M,15,FALSE),0)</f>
        <v>0</v>
      </c>
      <c r="J768" s="34">
        <f>IFERROR(VLOOKUP($H768,'Gen F Rev'!$A:$M,16,FALSE),0)</f>
        <v>0</v>
      </c>
      <c r="K768" s="42">
        <f>IFERROR(VLOOKUP($H768,'Gen F Rev'!$A:$M,17,FALSE),0)</f>
        <v>0</v>
      </c>
      <c r="L768" s="34">
        <f>IFERROR(VLOOKUP($H768,'Gen F Exp'!$A:$E,15,FALSE),0)</f>
        <v>0</v>
      </c>
      <c r="M768" s="34">
        <f>IFERROR(VLOOKUP($H768,'Gen F Exp'!$A:$E,16,FALSE),0)</f>
        <v>0</v>
      </c>
      <c r="N768" s="42">
        <f>IFERROR(VLOOKUP($H768,'Gen F Exp'!$A:$E,17,FALSE),0)</f>
        <v>0</v>
      </c>
      <c r="O768" s="34">
        <f>IFERROR(VLOOKUP($H768,'Water F Rev'!$A:$L,15,FALSE),0)</f>
        <v>0</v>
      </c>
      <c r="P768" s="34">
        <f>IFERROR(VLOOKUP($H768,'Water F Rev'!$A:$L,16,FALSE),0)</f>
        <v>0</v>
      </c>
      <c r="Q768" s="42">
        <f>IFERROR(VLOOKUP($H768,'Water F Rev'!$A:$L,17,FALSE),0)</f>
        <v>0</v>
      </c>
      <c r="R768" s="34">
        <f>IFERROR(VLOOKUP($H768,'Water F Exp'!$A:$K,15,FALSE),0)</f>
        <v>0</v>
      </c>
      <c r="S768" s="34">
        <f>IFERROR(VLOOKUP($H768,'Water F Exp'!$A:$K,16,FALSE),0)</f>
        <v>0</v>
      </c>
      <c r="T768" s="42">
        <f>IFERROR(VLOOKUP($H768,'Water F Exp'!$A:$K,17,FALSE),0)</f>
        <v>0</v>
      </c>
      <c r="U768" s="34">
        <f ca="1">IFERROR(VLOOKUP($H768,'Sewer F Rev'!$A:$E,15,FALSE),0)</f>
        <v>0</v>
      </c>
      <c r="V768" s="34">
        <f ca="1">IFERROR(VLOOKUP($H768,'Sewer F Rev'!$A:$E,16,FALSE),0)</f>
        <v>0</v>
      </c>
      <c r="W768" s="42">
        <f ca="1">IFERROR(VLOOKUP($H768,'Sewer F Rev'!$A:$E,17,FALSE),0)</f>
        <v>0</v>
      </c>
      <c r="X768" s="34">
        <f>IFERROR(VLOOKUP($H768,'Sewer F Exp'!$A:$B,15,FALSE),0)</f>
        <v>0</v>
      </c>
      <c r="Y768" s="34">
        <f>IFERROR(VLOOKUP($H768,'Sewer F Exp'!$A:$B,16,FALSE),0)</f>
        <v>0</v>
      </c>
      <c r="Z768" s="42">
        <f>IFERROR(VLOOKUP($H768,'Sewer F Exp'!$A:$B,17,FALSE),0)</f>
        <v>0</v>
      </c>
      <c r="AA768" s="34">
        <f>IFERROR(VLOOKUP($H768,'Refuse F Rev'!$A:$E,15,FALSE),0)</f>
        <v>0</v>
      </c>
      <c r="AB768" s="34">
        <f>IFERROR(VLOOKUP($H768,'Refuse F Rev'!$A:$E,16,FALSE),0)</f>
        <v>0</v>
      </c>
      <c r="AC768" s="42">
        <f>IFERROR(VLOOKUP($H768,'Refuse F Rev'!$A:$E,17,FALSE),0)</f>
        <v>0</v>
      </c>
      <c r="AD768" s="34">
        <f>IFERROR(VLOOKUP($H768,'Refuse F Exp'!$A:$E,15,FALSE),0)</f>
        <v>0</v>
      </c>
      <c r="AE768" s="34">
        <f>IFERROR(VLOOKUP($H768,'Refuse F Exp'!$A:$E,16,FALSE),0)</f>
        <v>0</v>
      </c>
      <c r="AF768" s="42">
        <f>IFERROR(VLOOKUP($H768,'Refuse F Exp'!$A:$E,17,FALSE),0)</f>
        <v>0</v>
      </c>
      <c r="AG768" s="34">
        <f>IFERROR(VLOOKUP($H768,#REF!,10,FALSE),0)</f>
        <v>0</v>
      </c>
      <c r="AH768" s="34">
        <f>IFERROR(VLOOKUP($H768,#REF!,11,FALSE),0)</f>
        <v>0</v>
      </c>
      <c r="AI768" s="42">
        <f>IFERROR(VLOOKUP($H768,#REF!,12,FALSE),0)</f>
        <v>0</v>
      </c>
      <c r="AJ768" s="34">
        <f>IFERROR(VLOOKUP($H768,#REF!,10,FALSE),0)</f>
        <v>0</v>
      </c>
      <c r="AK768" s="34">
        <f>IFERROR(VLOOKUP($H768,#REF!,11,FALSE),0)</f>
        <v>0</v>
      </c>
      <c r="AL768" s="42">
        <f>IFERROR(VLOOKUP($H768,#REF!,12,FALSE),0)</f>
        <v>0</v>
      </c>
      <c r="AM768" s="34">
        <f>IFERROR(VLOOKUP($H768,#REF!,10,FALSE),0)</f>
        <v>0</v>
      </c>
      <c r="AN768" s="34">
        <f>IFERROR(VLOOKUP($H768,#REF!,11,FALSE),0)</f>
        <v>0</v>
      </c>
      <c r="AO768" s="42">
        <f>IFERROR(VLOOKUP($H768,#REF!,12,FALSE),0)</f>
        <v>0</v>
      </c>
      <c r="AP768" s="34">
        <f>IFERROR(VLOOKUP($H768,#REF!,10,FALSE),0)</f>
        <v>0</v>
      </c>
      <c r="AQ768" s="34">
        <f>IFERROR(VLOOKUP($H768,#REF!,11,FALSE),0)</f>
        <v>0</v>
      </c>
      <c r="AR768" s="42">
        <f>IFERROR(VLOOKUP($H768,#REF!,12,FALSE),0)</f>
        <v>0</v>
      </c>
      <c r="AS768" s="34">
        <f>IFERROR(VLOOKUP($H768,#REF!,13,FALSE),0)</f>
        <v>0</v>
      </c>
      <c r="AT768" s="34">
        <f>IFERROR(VLOOKUP($H768,#REF!,14,FALSE),0)</f>
        <v>0</v>
      </c>
      <c r="AU768" s="42">
        <f>IFERROR(VLOOKUP($H768,#REF!,15,FALSE),0)</f>
        <v>0</v>
      </c>
      <c r="AV768" s="34">
        <f>IFERROR(VLOOKUP($H768,#REF!,15,FALSE),0)</f>
        <v>0</v>
      </c>
      <c r="AW768" s="34">
        <f>IFERROR(VLOOKUP($H768,#REF!,16,FALSE),0)</f>
        <v>0</v>
      </c>
      <c r="AX768" s="42">
        <f>IFERROR(VLOOKUP($H768,#REF!,17,FALSE),0)</f>
        <v>0</v>
      </c>
    </row>
    <row r="769" spans="1:50" x14ac:dyDescent="0.3">
      <c r="A769" s="33" t="str">
        <f t="shared" si="44"/>
        <v>H2-5112-2-000</v>
      </c>
      <c r="B769" s="33" t="str">
        <f>+'R&amp;E EXPORT'!B768</f>
        <v>CAP-PERMANENT IMPROV-EQUIPMENT</v>
      </c>
      <c r="C769" t="str">
        <f>IFERROR(VLOOKUP(A769,'MCSJ Export'!A:C,3,FALSE),"")</f>
        <v>Control</v>
      </c>
      <c r="D769" s="37">
        <f t="shared" ca="1" si="45"/>
        <v>0</v>
      </c>
      <c r="E769" s="37">
        <f t="shared" ca="1" si="46"/>
        <v>0</v>
      </c>
      <c r="F769" s="37">
        <f t="shared" ca="1" si="47"/>
        <v>0</v>
      </c>
      <c r="G769" s="37"/>
      <c r="H769" s="33" t="str">
        <f>+'R&amp;E EXPORT'!A768</f>
        <v>H2-5112-2-000</v>
      </c>
      <c r="I769" s="34">
        <f>IFERROR(VLOOKUP($H769,'Gen F Rev'!$A:$M,15,FALSE),0)</f>
        <v>0</v>
      </c>
      <c r="J769" s="34">
        <f>IFERROR(VLOOKUP($H769,'Gen F Rev'!$A:$M,16,FALSE),0)</f>
        <v>0</v>
      </c>
      <c r="K769" s="42">
        <f>IFERROR(VLOOKUP($H769,'Gen F Rev'!$A:$M,17,FALSE),0)</f>
        <v>0</v>
      </c>
      <c r="L769" s="34">
        <f>IFERROR(VLOOKUP($H769,'Gen F Exp'!$A:$E,15,FALSE),0)</f>
        <v>0</v>
      </c>
      <c r="M769" s="34">
        <f>IFERROR(VLOOKUP($H769,'Gen F Exp'!$A:$E,16,FALSE),0)</f>
        <v>0</v>
      </c>
      <c r="N769" s="42">
        <f>IFERROR(VLOOKUP($H769,'Gen F Exp'!$A:$E,17,FALSE),0)</f>
        <v>0</v>
      </c>
      <c r="O769" s="34">
        <f>IFERROR(VLOOKUP($H769,'Water F Rev'!$A:$L,15,FALSE),0)</f>
        <v>0</v>
      </c>
      <c r="P769" s="34">
        <f>IFERROR(VLOOKUP($H769,'Water F Rev'!$A:$L,16,FALSE),0)</f>
        <v>0</v>
      </c>
      <c r="Q769" s="42">
        <f>IFERROR(VLOOKUP($H769,'Water F Rev'!$A:$L,17,FALSE),0)</f>
        <v>0</v>
      </c>
      <c r="R769" s="34">
        <f>IFERROR(VLOOKUP($H769,'Water F Exp'!$A:$K,15,FALSE),0)</f>
        <v>0</v>
      </c>
      <c r="S769" s="34">
        <f>IFERROR(VLOOKUP($H769,'Water F Exp'!$A:$K,16,FALSE),0)</f>
        <v>0</v>
      </c>
      <c r="T769" s="42">
        <f>IFERROR(VLOOKUP($H769,'Water F Exp'!$A:$K,17,FALSE),0)</f>
        <v>0</v>
      </c>
      <c r="U769" s="34">
        <f ca="1">IFERROR(VLOOKUP($H769,'Sewer F Rev'!$A:$E,15,FALSE),0)</f>
        <v>0</v>
      </c>
      <c r="V769" s="34">
        <f ca="1">IFERROR(VLOOKUP($H769,'Sewer F Rev'!$A:$E,16,FALSE),0)</f>
        <v>0</v>
      </c>
      <c r="W769" s="42">
        <f ca="1">IFERROR(VLOOKUP($H769,'Sewer F Rev'!$A:$E,17,FALSE),0)</f>
        <v>0</v>
      </c>
      <c r="X769" s="34">
        <f>IFERROR(VLOOKUP($H769,'Sewer F Exp'!$A:$B,15,FALSE),0)</f>
        <v>0</v>
      </c>
      <c r="Y769" s="34">
        <f>IFERROR(VLOOKUP($H769,'Sewer F Exp'!$A:$B,16,FALSE),0)</f>
        <v>0</v>
      </c>
      <c r="Z769" s="42">
        <f>IFERROR(VLOOKUP($H769,'Sewer F Exp'!$A:$B,17,FALSE),0)</f>
        <v>0</v>
      </c>
      <c r="AA769" s="34">
        <f>IFERROR(VLOOKUP($H769,'Refuse F Rev'!$A:$E,15,FALSE),0)</f>
        <v>0</v>
      </c>
      <c r="AB769" s="34">
        <f>IFERROR(VLOOKUP($H769,'Refuse F Rev'!$A:$E,16,FALSE),0)</f>
        <v>0</v>
      </c>
      <c r="AC769" s="42">
        <f>IFERROR(VLOOKUP($H769,'Refuse F Rev'!$A:$E,17,FALSE),0)</f>
        <v>0</v>
      </c>
      <c r="AD769" s="34">
        <f>IFERROR(VLOOKUP($H769,'Refuse F Exp'!$A:$E,15,FALSE),0)</f>
        <v>0</v>
      </c>
      <c r="AE769" s="34">
        <f>IFERROR(VLOOKUP($H769,'Refuse F Exp'!$A:$E,16,FALSE),0)</f>
        <v>0</v>
      </c>
      <c r="AF769" s="42">
        <f>IFERROR(VLOOKUP($H769,'Refuse F Exp'!$A:$E,17,FALSE),0)</f>
        <v>0</v>
      </c>
      <c r="AG769" s="34">
        <f>IFERROR(VLOOKUP($H769,#REF!,10,FALSE),0)</f>
        <v>0</v>
      </c>
      <c r="AH769" s="34">
        <f>IFERROR(VLOOKUP($H769,#REF!,11,FALSE),0)</f>
        <v>0</v>
      </c>
      <c r="AI769" s="42">
        <f>IFERROR(VLOOKUP($H769,#REF!,12,FALSE),0)</f>
        <v>0</v>
      </c>
      <c r="AJ769" s="34">
        <f>IFERROR(VLOOKUP($H769,#REF!,10,FALSE),0)</f>
        <v>0</v>
      </c>
      <c r="AK769" s="34">
        <f>IFERROR(VLOOKUP($H769,#REF!,11,FALSE),0)</f>
        <v>0</v>
      </c>
      <c r="AL769" s="42">
        <f>IFERROR(VLOOKUP($H769,#REF!,12,FALSE),0)</f>
        <v>0</v>
      </c>
      <c r="AM769" s="34">
        <f>IFERROR(VLOOKUP($H769,#REF!,10,FALSE),0)</f>
        <v>0</v>
      </c>
      <c r="AN769" s="34">
        <f>IFERROR(VLOOKUP($H769,#REF!,11,FALSE),0)</f>
        <v>0</v>
      </c>
      <c r="AO769" s="42">
        <f>IFERROR(VLOOKUP($H769,#REF!,12,FALSE),0)</f>
        <v>0</v>
      </c>
      <c r="AP769" s="34">
        <f>IFERROR(VLOOKUP($H769,#REF!,10,FALSE),0)</f>
        <v>0</v>
      </c>
      <c r="AQ769" s="34">
        <f>IFERROR(VLOOKUP($H769,#REF!,11,FALSE),0)</f>
        <v>0</v>
      </c>
      <c r="AR769" s="42">
        <f>IFERROR(VLOOKUP($H769,#REF!,12,FALSE),0)</f>
        <v>0</v>
      </c>
      <c r="AS769" s="34">
        <f>IFERROR(VLOOKUP($H769,#REF!,13,FALSE),0)</f>
        <v>0</v>
      </c>
      <c r="AT769" s="34">
        <f>IFERROR(VLOOKUP($H769,#REF!,14,FALSE),0)</f>
        <v>0</v>
      </c>
      <c r="AU769" s="42">
        <f>IFERROR(VLOOKUP($H769,#REF!,15,FALSE),0)</f>
        <v>0</v>
      </c>
      <c r="AV769" s="34">
        <f>IFERROR(VLOOKUP($H769,#REF!,15,FALSE),0)</f>
        <v>0</v>
      </c>
      <c r="AW769" s="34">
        <f>IFERROR(VLOOKUP($H769,#REF!,16,FALSE),0)</f>
        <v>0</v>
      </c>
      <c r="AX769" s="42">
        <f>IFERROR(VLOOKUP($H769,#REF!,17,FALSE),0)</f>
        <v>0</v>
      </c>
    </row>
    <row r="770" spans="1:50" x14ac:dyDescent="0.3">
      <c r="A770" s="33" t="str">
        <f t="shared" si="44"/>
        <v>H2-5112-2-010</v>
      </c>
      <c r="B770" s="33" t="str">
        <f>+'R&amp;E EXPORT'!B769</f>
        <v>CAP-PERM-HWY IMPROVEMENTS (CHIPS)</v>
      </c>
      <c r="C770" t="str">
        <f>IFERROR(VLOOKUP(A770,'MCSJ Export'!A:C,3,FALSE),"")</f>
        <v>Sub Account</v>
      </c>
      <c r="D770" s="37">
        <f t="shared" ca="1" si="45"/>
        <v>0</v>
      </c>
      <c r="E770" s="37">
        <f t="shared" ca="1" si="46"/>
        <v>0</v>
      </c>
      <c r="F770" s="37">
        <f t="shared" ca="1" si="47"/>
        <v>0</v>
      </c>
      <c r="G770" s="37"/>
      <c r="H770" s="33" t="str">
        <f>+'R&amp;E EXPORT'!A769</f>
        <v>H2-5112-2-010</v>
      </c>
      <c r="I770" s="34">
        <f>IFERROR(VLOOKUP($H770,'Gen F Rev'!$A:$M,15,FALSE),0)</f>
        <v>0</v>
      </c>
      <c r="J770" s="34">
        <f>IFERROR(VLOOKUP($H770,'Gen F Rev'!$A:$M,16,FALSE),0)</f>
        <v>0</v>
      </c>
      <c r="K770" s="42">
        <f>IFERROR(VLOOKUP($H770,'Gen F Rev'!$A:$M,17,FALSE),0)</f>
        <v>0</v>
      </c>
      <c r="L770" s="34">
        <f>IFERROR(VLOOKUP($H770,'Gen F Exp'!$A:$E,15,FALSE),0)</f>
        <v>0</v>
      </c>
      <c r="M770" s="34">
        <f>IFERROR(VLOOKUP($H770,'Gen F Exp'!$A:$E,16,FALSE),0)</f>
        <v>0</v>
      </c>
      <c r="N770" s="42">
        <f>IFERROR(VLOOKUP($H770,'Gen F Exp'!$A:$E,17,FALSE),0)</f>
        <v>0</v>
      </c>
      <c r="O770" s="34">
        <f>IFERROR(VLOOKUP($H770,'Water F Rev'!$A:$L,15,FALSE),0)</f>
        <v>0</v>
      </c>
      <c r="P770" s="34">
        <f>IFERROR(VLOOKUP($H770,'Water F Rev'!$A:$L,16,FALSE),0)</f>
        <v>0</v>
      </c>
      <c r="Q770" s="42">
        <f>IFERROR(VLOOKUP($H770,'Water F Rev'!$A:$L,17,FALSE),0)</f>
        <v>0</v>
      </c>
      <c r="R770" s="34">
        <f>IFERROR(VLOOKUP($H770,'Water F Exp'!$A:$K,15,FALSE),0)</f>
        <v>0</v>
      </c>
      <c r="S770" s="34">
        <f>IFERROR(VLOOKUP($H770,'Water F Exp'!$A:$K,16,FALSE),0)</f>
        <v>0</v>
      </c>
      <c r="T770" s="42">
        <f>IFERROR(VLOOKUP($H770,'Water F Exp'!$A:$K,17,FALSE),0)</f>
        <v>0</v>
      </c>
      <c r="U770" s="34">
        <f ca="1">IFERROR(VLOOKUP($H770,'Sewer F Rev'!$A:$E,15,FALSE),0)</f>
        <v>0</v>
      </c>
      <c r="V770" s="34">
        <f ca="1">IFERROR(VLOOKUP($H770,'Sewer F Rev'!$A:$E,16,FALSE),0)</f>
        <v>0</v>
      </c>
      <c r="W770" s="42">
        <f ca="1">IFERROR(VLOOKUP($H770,'Sewer F Rev'!$A:$E,17,FALSE),0)</f>
        <v>0</v>
      </c>
      <c r="X770" s="34">
        <f>IFERROR(VLOOKUP($H770,'Sewer F Exp'!$A:$B,15,FALSE),0)</f>
        <v>0</v>
      </c>
      <c r="Y770" s="34">
        <f>IFERROR(VLOOKUP($H770,'Sewer F Exp'!$A:$B,16,FALSE),0)</f>
        <v>0</v>
      </c>
      <c r="Z770" s="42">
        <f>IFERROR(VLOOKUP($H770,'Sewer F Exp'!$A:$B,17,FALSE),0)</f>
        <v>0</v>
      </c>
      <c r="AA770" s="34">
        <f>IFERROR(VLOOKUP($H770,'Refuse F Rev'!$A:$E,15,FALSE),0)</f>
        <v>0</v>
      </c>
      <c r="AB770" s="34">
        <f>IFERROR(VLOOKUP($H770,'Refuse F Rev'!$A:$E,16,FALSE),0)</f>
        <v>0</v>
      </c>
      <c r="AC770" s="42">
        <f>IFERROR(VLOOKUP($H770,'Refuse F Rev'!$A:$E,17,FALSE),0)</f>
        <v>0</v>
      </c>
      <c r="AD770" s="34">
        <f>IFERROR(VLOOKUP($H770,'Refuse F Exp'!$A:$E,15,FALSE),0)</f>
        <v>0</v>
      </c>
      <c r="AE770" s="34">
        <f>IFERROR(VLOOKUP($H770,'Refuse F Exp'!$A:$E,16,FALSE),0)</f>
        <v>0</v>
      </c>
      <c r="AF770" s="42">
        <f>IFERROR(VLOOKUP($H770,'Refuse F Exp'!$A:$E,17,FALSE),0)</f>
        <v>0</v>
      </c>
      <c r="AG770" s="34">
        <f>IFERROR(VLOOKUP($H770,#REF!,10,FALSE),0)</f>
        <v>0</v>
      </c>
      <c r="AH770" s="34">
        <f>IFERROR(VLOOKUP($H770,#REF!,11,FALSE),0)</f>
        <v>0</v>
      </c>
      <c r="AI770" s="42">
        <f>IFERROR(VLOOKUP($H770,#REF!,12,FALSE),0)</f>
        <v>0</v>
      </c>
      <c r="AJ770" s="34">
        <f>IFERROR(VLOOKUP($H770,#REF!,10,FALSE),0)</f>
        <v>0</v>
      </c>
      <c r="AK770" s="34">
        <f>IFERROR(VLOOKUP($H770,#REF!,11,FALSE),0)</f>
        <v>0</v>
      </c>
      <c r="AL770" s="42">
        <f>IFERROR(VLOOKUP($H770,#REF!,12,FALSE),0)</f>
        <v>0</v>
      </c>
      <c r="AM770" s="34">
        <f>IFERROR(VLOOKUP($H770,#REF!,10,FALSE),0)</f>
        <v>0</v>
      </c>
      <c r="AN770" s="34">
        <f>IFERROR(VLOOKUP($H770,#REF!,11,FALSE),0)</f>
        <v>0</v>
      </c>
      <c r="AO770" s="42">
        <f>IFERROR(VLOOKUP($H770,#REF!,12,FALSE),0)</f>
        <v>0</v>
      </c>
      <c r="AP770" s="34">
        <f>IFERROR(VLOOKUP($H770,#REF!,10,FALSE),0)</f>
        <v>0</v>
      </c>
      <c r="AQ770" s="34">
        <f>IFERROR(VLOOKUP($H770,#REF!,11,FALSE),0)</f>
        <v>0</v>
      </c>
      <c r="AR770" s="42">
        <f>IFERROR(VLOOKUP($H770,#REF!,12,FALSE),0)</f>
        <v>0</v>
      </c>
      <c r="AS770" s="34">
        <f>IFERROR(VLOOKUP($H770,#REF!,13,FALSE),0)</f>
        <v>0</v>
      </c>
      <c r="AT770" s="34">
        <f>IFERROR(VLOOKUP($H770,#REF!,14,FALSE),0)</f>
        <v>0</v>
      </c>
      <c r="AU770" s="42">
        <f>IFERROR(VLOOKUP($H770,#REF!,15,FALSE),0)</f>
        <v>0</v>
      </c>
      <c r="AV770" s="34">
        <f>IFERROR(VLOOKUP($H770,#REF!,15,FALSE),0)</f>
        <v>0</v>
      </c>
      <c r="AW770" s="34">
        <f>IFERROR(VLOOKUP($H770,#REF!,16,FALSE),0)</f>
        <v>0</v>
      </c>
      <c r="AX770" s="42">
        <f>IFERROR(VLOOKUP($H770,#REF!,17,FALSE),0)</f>
        <v>0</v>
      </c>
    </row>
    <row r="771" spans="1:50" x14ac:dyDescent="0.3">
      <c r="A771" s="33" t="str">
        <f t="shared" si="44"/>
        <v>H2-5112-2-012</v>
      </c>
      <c r="B771" s="33" t="str">
        <f>+'R&amp;E EXPORT'!B770</f>
        <v>CAP-PERM-PAVE NY</v>
      </c>
      <c r="C771" t="str">
        <f>IFERROR(VLOOKUP(A771,'MCSJ Export'!A:C,3,FALSE),"")</f>
        <v>Sub Account</v>
      </c>
      <c r="D771" s="37">
        <f t="shared" ca="1" si="45"/>
        <v>0</v>
      </c>
      <c r="E771" s="37">
        <f t="shared" ca="1" si="46"/>
        <v>0</v>
      </c>
      <c r="F771" s="37">
        <f t="shared" ca="1" si="47"/>
        <v>0</v>
      </c>
      <c r="G771" s="37"/>
      <c r="H771" s="33" t="str">
        <f>+'R&amp;E EXPORT'!A770</f>
        <v>H2-5112-2-012</v>
      </c>
      <c r="I771" s="34">
        <f>IFERROR(VLOOKUP($H771,'Gen F Rev'!$A:$M,15,FALSE),0)</f>
        <v>0</v>
      </c>
      <c r="J771" s="34">
        <f>IFERROR(VLOOKUP($H771,'Gen F Rev'!$A:$M,16,FALSE),0)</f>
        <v>0</v>
      </c>
      <c r="K771" s="42">
        <f>IFERROR(VLOOKUP($H771,'Gen F Rev'!$A:$M,17,FALSE),0)</f>
        <v>0</v>
      </c>
      <c r="L771" s="34">
        <f>IFERROR(VLOOKUP($H771,'Gen F Exp'!$A:$E,15,FALSE),0)</f>
        <v>0</v>
      </c>
      <c r="M771" s="34">
        <f>IFERROR(VLOOKUP($H771,'Gen F Exp'!$A:$E,16,FALSE),0)</f>
        <v>0</v>
      </c>
      <c r="N771" s="42">
        <f>IFERROR(VLOOKUP($H771,'Gen F Exp'!$A:$E,17,FALSE),0)</f>
        <v>0</v>
      </c>
      <c r="O771" s="34">
        <f>IFERROR(VLOOKUP($H771,'Water F Rev'!$A:$L,15,FALSE),0)</f>
        <v>0</v>
      </c>
      <c r="P771" s="34">
        <f>IFERROR(VLOOKUP($H771,'Water F Rev'!$A:$L,16,FALSE),0)</f>
        <v>0</v>
      </c>
      <c r="Q771" s="42">
        <f>IFERROR(VLOOKUP($H771,'Water F Rev'!$A:$L,17,FALSE),0)</f>
        <v>0</v>
      </c>
      <c r="R771" s="34">
        <f>IFERROR(VLOOKUP($H771,'Water F Exp'!$A:$K,15,FALSE),0)</f>
        <v>0</v>
      </c>
      <c r="S771" s="34">
        <f>IFERROR(VLOOKUP($H771,'Water F Exp'!$A:$K,16,FALSE),0)</f>
        <v>0</v>
      </c>
      <c r="T771" s="42">
        <f>IFERROR(VLOOKUP($H771,'Water F Exp'!$A:$K,17,FALSE),0)</f>
        <v>0</v>
      </c>
      <c r="U771" s="34">
        <f ca="1">IFERROR(VLOOKUP($H771,'Sewer F Rev'!$A:$E,15,FALSE),0)</f>
        <v>0</v>
      </c>
      <c r="V771" s="34">
        <f ca="1">IFERROR(VLOOKUP($H771,'Sewer F Rev'!$A:$E,16,FALSE),0)</f>
        <v>0</v>
      </c>
      <c r="W771" s="42">
        <f ca="1">IFERROR(VLOOKUP($H771,'Sewer F Rev'!$A:$E,17,FALSE),0)</f>
        <v>0</v>
      </c>
      <c r="X771" s="34">
        <f>IFERROR(VLOOKUP($H771,'Sewer F Exp'!$A:$B,15,FALSE),0)</f>
        <v>0</v>
      </c>
      <c r="Y771" s="34">
        <f>IFERROR(VLOOKUP($H771,'Sewer F Exp'!$A:$B,16,FALSE),0)</f>
        <v>0</v>
      </c>
      <c r="Z771" s="42">
        <f>IFERROR(VLOOKUP($H771,'Sewer F Exp'!$A:$B,17,FALSE),0)</f>
        <v>0</v>
      </c>
      <c r="AA771" s="34">
        <f>IFERROR(VLOOKUP($H771,'Refuse F Rev'!$A:$E,15,FALSE),0)</f>
        <v>0</v>
      </c>
      <c r="AB771" s="34">
        <f>IFERROR(VLOOKUP($H771,'Refuse F Rev'!$A:$E,16,FALSE),0)</f>
        <v>0</v>
      </c>
      <c r="AC771" s="42">
        <f>IFERROR(VLOOKUP($H771,'Refuse F Rev'!$A:$E,17,FALSE),0)</f>
        <v>0</v>
      </c>
      <c r="AD771" s="34">
        <f>IFERROR(VLOOKUP($H771,'Refuse F Exp'!$A:$E,15,FALSE),0)</f>
        <v>0</v>
      </c>
      <c r="AE771" s="34">
        <f>IFERROR(VLOOKUP($H771,'Refuse F Exp'!$A:$E,16,FALSE),0)</f>
        <v>0</v>
      </c>
      <c r="AF771" s="42">
        <f>IFERROR(VLOOKUP($H771,'Refuse F Exp'!$A:$E,17,FALSE),0)</f>
        <v>0</v>
      </c>
      <c r="AG771" s="34">
        <f>IFERROR(VLOOKUP($H771,#REF!,10,FALSE),0)</f>
        <v>0</v>
      </c>
      <c r="AH771" s="34">
        <f>IFERROR(VLOOKUP($H771,#REF!,11,FALSE),0)</f>
        <v>0</v>
      </c>
      <c r="AI771" s="42">
        <f>IFERROR(VLOOKUP($H771,#REF!,12,FALSE),0)</f>
        <v>0</v>
      </c>
      <c r="AJ771" s="34">
        <f>IFERROR(VLOOKUP($H771,#REF!,10,FALSE),0)</f>
        <v>0</v>
      </c>
      <c r="AK771" s="34">
        <f>IFERROR(VLOOKUP($H771,#REF!,11,FALSE),0)</f>
        <v>0</v>
      </c>
      <c r="AL771" s="42">
        <f>IFERROR(VLOOKUP($H771,#REF!,12,FALSE),0)</f>
        <v>0</v>
      </c>
      <c r="AM771" s="34">
        <f>IFERROR(VLOOKUP($H771,#REF!,10,FALSE),0)</f>
        <v>0</v>
      </c>
      <c r="AN771" s="34">
        <f>IFERROR(VLOOKUP($H771,#REF!,11,FALSE),0)</f>
        <v>0</v>
      </c>
      <c r="AO771" s="42">
        <f>IFERROR(VLOOKUP($H771,#REF!,12,FALSE),0)</f>
        <v>0</v>
      </c>
      <c r="AP771" s="34">
        <f>IFERROR(VLOOKUP($H771,#REF!,10,FALSE),0)</f>
        <v>0</v>
      </c>
      <c r="AQ771" s="34">
        <f>IFERROR(VLOOKUP($H771,#REF!,11,FALSE),0)</f>
        <v>0</v>
      </c>
      <c r="AR771" s="42">
        <f>IFERROR(VLOOKUP($H771,#REF!,12,FALSE),0)</f>
        <v>0</v>
      </c>
      <c r="AS771" s="34">
        <f>IFERROR(VLOOKUP($H771,#REF!,13,FALSE),0)</f>
        <v>0</v>
      </c>
      <c r="AT771" s="34">
        <f>IFERROR(VLOOKUP($H771,#REF!,14,FALSE),0)</f>
        <v>0</v>
      </c>
      <c r="AU771" s="42">
        <f>IFERROR(VLOOKUP($H771,#REF!,15,FALSE),0)</f>
        <v>0</v>
      </c>
      <c r="AV771" s="34">
        <f>IFERROR(VLOOKUP($H771,#REF!,15,FALSE),0)</f>
        <v>0</v>
      </c>
      <c r="AW771" s="34">
        <f>IFERROR(VLOOKUP($H771,#REF!,16,FALSE),0)</f>
        <v>0</v>
      </c>
      <c r="AX771" s="42">
        <f>IFERROR(VLOOKUP($H771,#REF!,17,FALSE),0)</f>
        <v>0</v>
      </c>
    </row>
    <row r="772" spans="1:50" x14ac:dyDescent="0.3">
      <c r="A772" s="33" t="str">
        <f t="shared" ref="A772:A835" si="48">+TRIM(H772)</f>
        <v>H2-5112-2-013</v>
      </c>
      <c r="B772" s="33" t="str">
        <f>+'R&amp;E EXPORT'!B771</f>
        <v>CAP-PERM-EXTREME WEATHER</v>
      </c>
      <c r="C772" t="str">
        <f>IFERROR(VLOOKUP(A772,'MCSJ Export'!A:C,3,FALSE),"")</f>
        <v>Sub Account</v>
      </c>
      <c r="D772" s="37">
        <f t="shared" ref="D772:D835" ca="1" si="49">+I772+L772+O772+R772+U772+X772+AA772+AD772+AG772+AJ772+AM772+AP772+AS772+AV772</f>
        <v>0</v>
      </c>
      <c r="E772" s="37">
        <f t="shared" ref="E772:E835" ca="1" si="50">+J772+M772+P772+S772+V772+Y772+AB772+AE772+AH772+AK772+AN772+AQ772+AT772+AW772</f>
        <v>0</v>
      </c>
      <c r="F772" s="37">
        <f t="shared" ref="F772:F835" ca="1" si="51">+K772+N772+Q772+T772+W772+Z772+AC772+AF772+AI772+AL772+AO772+AR772+AU772+AX772</f>
        <v>0</v>
      </c>
      <c r="G772" s="37"/>
      <c r="H772" s="33" t="str">
        <f>+'R&amp;E EXPORT'!A771</f>
        <v>H2-5112-2-013</v>
      </c>
      <c r="I772" s="34">
        <f>IFERROR(VLOOKUP($H772,'Gen F Rev'!$A:$M,15,FALSE),0)</f>
        <v>0</v>
      </c>
      <c r="J772" s="34">
        <f>IFERROR(VLOOKUP($H772,'Gen F Rev'!$A:$M,16,FALSE),0)</f>
        <v>0</v>
      </c>
      <c r="K772" s="42">
        <f>IFERROR(VLOOKUP($H772,'Gen F Rev'!$A:$M,17,FALSE),0)</f>
        <v>0</v>
      </c>
      <c r="L772" s="34">
        <f>IFERROR(VLOOKUP($H772,'Gen F Exp'!$A:$E,15,FALSE),0)</f>
        <v>0</v>
      </c>
      <c r="M772" s="34">
        <f>IFERROR(VLOOKUP($H772,'Gen F Exp'!$A:$E,16,FALSE),0)</f>
        <v>0</v>
      </c>
      <c r="N772" s="42">
        <f>IFERROR(VLOOKUP($H772,'Gen F Exp'!$A:$E,17,FALSE),0)</f>
        <v>0</v>
      </c>
      <c r="O772" s="34">
        <f>IFERROR(VLOOKUP($H772,'Water F Rev'!$A:$L,15,FALSE),0)</f>
        <v>0</v>
      </c>
      <c r="P772" s="34">
        <f>IFERROR(VLOOKUP($H772,'Water F Rev'!$A:$L,16,FALSE),0)</f>
        <v>0</v>
      </c>
      <c r="Q772" s="42">
        <f>IFERROR(VLOOKUP($H772,'Water F Rev'!$A:$L,17,FALSE),0)</f>
        <v>0</v>
      </c>
      <c r="R772" s="34">
        <f>IFERROR(VLOOKUP($H772,'Water F Exp'!$A:$K,15,FALSE),0)</f>
        <v>0</v>
      </c>
      <c r="S772" s="34">
        <f>IFERROR(VLOOKUP($H772,'Water F Exp'!$A:$K,16,FALSE),0)</f>
        <v>0</v>
      </c>
      <c r="T772" s="42">
        <f>IFERROR(VLOOKUP($H772,'Water F Exp'!$A:$K,17,FALSE),0)</f>
        <v>0</v>
      </c>
      <c r="U772" s="34">
        <f ca="1">IFERROR(VLOOKUP($H772,'Sewer F Rev'!$A:$E,15,FALSE),0)</f>
        <v>0</v>
      </c>
      <c r="V772" s="34">
        <f ca="1">IFERROR(VLOOKUP($H772,'Sewer F Rev'!$A:$E,16,FALSE),0)</f>
        <v>0</v>
      </c>
      <c r="W772" s="42">
        <f ca="1">IFERROR(VLOOKUP($H772,'Sewer F Rev'!$A:$E,17,FALSE),0)</f>
        <v>0</v>
      </c>
      <c r="X772" s="34">
        <f>IFERROR(VLOOKUP($H772,'Sewer F Exp'!$A:$B,15,FALSE),0)</f>
        <v>0</v>
      </c>
      <c r="Y772" s="34">
        <f>IFERROR(VLOOKUP($H772,'Sewer F Exp'!$A:$B,16,FALSE),0)</f>
        <v>0</v>
      </c>
      <c r="Z772" s="42">
        <f>IFERROR(VLOOKUP($H772,'Sewer F Exp'!$A:$B,17,FALSE),0)</f>
        <v>0</v>
      </c>
      <c r="AA772" s="34">
        <f>IFERROR(VLOOKUP($H772,'Refuse F Rev'!$A:$E,15,FALSE),0)</f>
        <v>0</v>
      </c>
      <c r="AB772" s="34">
        <f>IFERROR(VLOOKUP($H772,'Refuse F Rev'!$A:$E,16,FALSE),0)</f>
        <v>0</v>
      </c>
      <c r="AC772" s="42">
        <f>IFERROR(VLOOKUP($H772,'Refuse F Rev'!$A:$E,17,FALSE),0)</f>
        <v>0</v>
      </c>
      <c r="AD772" s="34">
        <f>IFERROR(VLOOKUP($H772,'Refuse F Exp'!$A:$E,15,FALSE),0)</f>
        <v>0</v>
      </c>
      <c r="AE772" s="34">
        <f>IFERROR(VLOOKUP($H772,'Refuse F Exp'!$A:$E,16,FALSE),0)</f>
        <v>0</v>
      </c>
      <c r="AF772" s="42">
        <f>IFERROR(VLOOKUP($H772,'Refuse F Exp'!$A:$E,17,FALSE),0)</f>
        <v>0</v>
      </c>
      <c r="AG772" s="34">
        <f>IFERROR(VLOOKUP($H772,#REF!,10,FALSE),0)</f>
        <v>0</v>
      </c>
      <c r="AH772" s="34">
        <f>IFERROR(VLOOKUP($H772,#REF!,11,FALSE),0)</f>
        <v>0</v>
      </c>
      <c r="AI772" s="42">
        <f>IFERROR(VLOOKUP($H772,#REF!,12,FALSE),0)</f>
        <v>0</v>
      </c>
      <c r="AJ772" s="34">
        <f>IFERROR(VLOOKUP($H772,#REF!,10,FALSE),0)</f>
        <v>0</v>
      </c>
      <c r="AK772" s="34">
        <f>IFERROR(VLOOKUP($H772,#REF!,11,FALSE),0)</f>
        <v>0</v>
      </c>
      <c r="AL772" s="42">
        <f>IFERROR(VLOOKUP($H772,#REF!,12,FALSE),0)</f>
        <v>0</v>
      </c>
      <c r="AM772" s="34">
        <f>IFERROR(VLOOKUP($H772,#REF!,10,FALSE),0)</f>
        <v>0</v>
      </c>
      <c r="AN772" s="34">
        <f>IFERROR(VLOOKUP($H772,#REF!,11,FALSE),0)</f>
        <v>0</v>
      </c>
      <c r="AO772" s="42">
        <f>IFERROR(VLOOKUP($H772,#REF!,12,FALSE),0)</f>
        <v>0</v>
      </c>
      <c r="AP772" s="34">
        <f>IFERROR(VLOOKUP($H772,#REF!,10,FALSE),0)</f>
        <v>0</v>
      </c>
      <c r="AQ772" s="34">
        <f>IFERROR(VLOOKUP($H772,#REF!,11,FALSE),0)</f>
        <v>0</v>
      </c>
      <c r="AR772" s="42">
        <f>IFERROR(VLOOKUP($H772,#REF!,12,FALSE),0)</f>
        <v>0</v>
      </c>
      <c r="AS772" s="34">
        <f>IFERROR(VLOOKUP($H772,#REF!,13,FALSE),0)</f>
        <v>0</v>
      </c>
      <c r="AT772" s="34">
        <f>IFERROR(VLOOKUP($H772,#REF!,14,FALSE),0)</f>
        <v>0</v>
      </c>
      <c r="AU772" s="42">
        <f>IFERROR(VLOOKUP($H772,#REF!,15,FALSE),0)</f>
        <v>0</v>
      </c>
      <c r="AV772" s="34">
        <f>IFERROR(VLOOKUP($H772,#REF!,15,FALSE),0)</f>
        <v>0</v>
      </c>
      <c r="AW772" s="34">
        <f>IFERROR(VLOOKUP($H772,#REF!,16,FALSE),0)</f>
        <v>0</v>
      </c>
      <c r="AX772" s="42">
        <f>IFERROR(VLOOKUP($H772,#REF!,17,FALSE),0)</f>
        <v>0</v>
      </c>
    </row>
    <row r="773" spans="1:50" x14ac:dyDescent="0.3">
      <c r="A773" s="33" t="str">
        <f t="shared" si="48"/>
        <v>H2-5112-2-017</v>
      </c>
      <c r="B773" s="33" t="str">
        <f>+'R&amp;E EXPORT'!B772</f>
        <v>CAP-PERM-PAVE OUR POTHOLES</v>
      </c>
      <c r="C773" t="str">
        <f>IFERROR(VLOOKUP(A773,'MCSJ Export'!A:C,3,FALSE),"")</f>
        <v>Sub Account</v>
      </c>
      <c r="D773" s="37">
        <f t="shared" ca="1" si="49"/>
        <v>0</v>
      </c>
      <c r="E773" s="37">
        <f t="shared" ca="1" si="50"/>
        <v>0</v>
      </c>
      <c r="F773" s="37">
        <f t="shared" ca="1" si="51"/>
        <v>0</v>
      </c>
      <c r="G773" s="37"/>
      <c r="H773" s="33" t="str">
        <f>+'R&amp;E EXPORT'!A772</f>
        <v>H2-5112-2-017</v>
      </c>
      <c r="I773" s="34">
        <f>IFERROR(VLOOKUP($H773,'Gen F Rev'!$A:$M,15,FALSE),0)</f>
        <v>0</v>
      </c>
      <c r="J773" s="34">
        <f>IFERROR(VLOOKUP($H773,'Gen F Rev'!$A:$M,16,FALSE),0)</f>
        <v>0</v>
      </c>
      <c r="K773" s="42">
        <f>IFERROR(VLOOKUP($H773,'Gen F Rev'!$A:$M,17,FALSE),0)</f>
        <v>0</v>
      </c>
      <c r="L773" s="34">
        <f>IFERROR(VLOOKUP($H773,'Gen F Exp'!$A:$E,15,FALSE),0)</f>
        <v>0</v>
      </c>
      <c r="M773" s="34">
        <f>IFERROR(VLOOKUP($H773,'Gen F Exp'!$A:$E,16,FALSE),0)</f>
        <v>0</v>
      </c>
      <c r="N773" s="42">
        <f>IFERROR(VLOOKUP($H773,'Gen F Exp'!$A:$E,17,FALSE),0)</f>
        <v>0</v>
      </c>
      <c r="O773" s="34">
        <f>IFERROR(VLOOKUP($H773,'Water F Rev'!$A:$L,15,FALSE),0)</f>
        <v>0</v>
      </c>
      <c r="P773" s="34">
        <f>IFERROR(VLOOKUP($H773,'Water F Rev'!$A:$L,16,FALSE),0)</f>
        <v>0</v>
      </c>
      <c r="Q773" s="42">
        <f>IFERROR(VLOOKUP($H773,'Water F Rev'!$A:$L,17,FALSE),0)</f>
        <v>0</v>
      </c>
      <c r="R773" s="34">
        <f>IFERROR(VLOOKUP($H773,'Water F Exp'!$A:$K,15,FALSE),0)</f>
        <v>0</v>
      </c>
      <c r="S773" s="34">
        <f>IFERROR(VLOOKUP($H773,'Water F Exp'!$A:$K,16,FALSE),0)</f>
        <v>0</v>
      </c>
      <c r="T773" s="42">
        <f>IFERROR(VLOOKUP($H773,'Water F Exp'!$A:$K,17,FALSE),0)</f>
        <v>0</v>
      </c>
      <c r="U773" s="34">
        <f ca="1">IFERROR(VLOOKUP($H773,'Sewer F Rev'!$A:$E,15,FALSE),0)</f>
        <v>0</v>
      </c>
      <c r="V773" s="34">
        <f ca="1">IFERROR(VLOOKUP($H773,'Sewer F Rev'!$A:$E,16,FALSE),0)</f>
        <v>0</v>
      </c>
      <c r="W773" s="42">
        <f ca="1">IFERROR(VLOOKUP($H773,'Sewer F Rev'!$A:$E,17,FALSE),0)</f>
        <v>0</v>
      </c>
      <c r="X773" s="34">
        <f>IFERROR(VLOOKUP($H773,'Sewer F Exp'!$A:$B,15,FALSE),0)</f>
        <v>0</v>
      </c>
      <c r="Y773" s="34">
        <f>IFERROR(VLOOKUP($H773,'Sewer F Exp'!$A:$B,16,FALSE),0)</f>
        <v>0</v>
      </c>
      <c r="Z773" s="42">
        <f>IFERROR(VLOOKUP($H773,'Sewer F Exp'!$A:$B,17,FALSE),0)</f>
        <v>0</v>
      </c>
      <c r="AA773" s="34">
        <f>IFERROR(VLOOKUP($H773,'Refuse F Rev'!$A:$E,15,FALSE),0)</f>
        <v>0</v>
      </c>
      <c r="AB773" s="34">
        <f>IFERROR(VLOOKUP($H773,'Refuse F Rev'!$A:$E,16,FALSE),0)</f>
        <v>0</v>
      </c>
      <c r="AC773" s="42">
        <f>IFERROR(VLOOKUP($H773,'Refuse F Rev'!$A:$E,17,FALSE),0)</f>
        <v>0</v>
      </c>
      <c r="AD773" s="34">
        <f>IFERROR(VLOOKUP($H773,'Refuse F Exp'!$A:$E,15,FALSE),0)</f>
        <v>0</v>
      </c>
      <c r="AE773" s="34">
        <f>IFERROR(VLOOKUP($H773,'Refuse F Exp'!$A:$E,16,FALSE),0)</f>
        <v>0</v>
      </c>
      <c r="AF773" s="42">
        <f>IFERROR(VLOOKUP($H773,'Refuse F Exp'!$A:$E,17,FALSE),0)</f>
        <v>0</v>
      </c>
      <c r="AG773" s="34">
        <f>IFERROR(VLOOKUP($H773,#REF!,10,FALSE),0)</f>
        <v>0</v>
      </c>
      <c r="AH773" s="34">
        <f>IFERROR(VLOOKUP($H773,#REF!,11,FALSE),0)</f>
        <v>0</v>
      </c>
      <c r="AI773" s="42">
        <f>IFERROR(VLOOKUP($H773,#REF!,12,FALSE),0)</f>
        <v>0</v>
      </c>
      <c r="AJ773" s="34">
        <f>IFERROR(VLOOKUP($H773,#REF!,10,FALSE),0)</f>
        <v>0</v>
      </c>
      <c r="AK773" s="34">
        <f>IFERROR(VLOOKUP($H773,#REF!,11,FALSE),0)</f>
        <v>0</v>
      </c>
      <c r="AL773" s="42">
        <f>IFERROR(VLOOKUP($H773,#REF!,12,FALSE),0)</f>
        <v>0</v>
      </c>
      <c r="AM773" s="34">
        <f>IFERROR(VLOOKUP($H773,#REF!,10,FALSE),0)</f>
        <v>0</v>
      </c>
      <c r="AN773" s="34">
        <f>IFERROR(VLOOKUP($H773,#REF!,11,FALSE),0)</f>
        <v>0</v>
      </c>
      <c r="AO773" s="42">
        <f>IFERROR(VLOOKUP($H773,#REF!,12,FALSE),0)</f>
        <v>0</v>
      </c>
      <c r="AP773" s="34">
        <f>IFERROR(VLOOKUP($H773,#REF!,10,FALSE),0)</f>
        <v>0</v>
      </c>
      <c r="AQ773" s="34">
        <f>IFERROR(VLOOKUP($H773,#REF!,11,FALSE),0)</f>
        <v>0</v>
      </c>
      <c r="AR773" s="42">
        <f>IFERROR(VLOOKUP($H773,#REF!,12,FALSE),0)</f>
        <v>0</v>
      </c>
      <c r="AS773" s="34">
        <f>IFERROR(VLOOKUP($H773,#REF!,13,FALSE),0)</f>
        <v>0</v>
      </c>
      <c r="AT773" s="34">
        <f>IFERROR(VLOOKUP($H773,#REF!,14,FALSE),0)</f>
        <v>0</v>
      </c>
      <c r="AU773" s="42">
        <f>IFERROR(VLOOKUP($H773,#REF!,15,FALSE),0)</f>
        <v>0</v>
      </c>
      <c r="AV773" s="34">
        <f>IFERROR(VLOOKUP($H773,#REF!,15,FALSE),0)</f>
        <v>0</v>
      </c>
      <c r="AW773" s="34">
        <f>IFERROR(VLOOKUP($H773,#REF!,16,FALSE),0)</f>
        <v>0</v>
      </c>
      <c r="AX773" s="42">
        <f>IFERROR(VLOOKUP($H773,#REF!,17,FALSE),0)</f>
        <v>0</v>
      </c>
    </row>
    <row r="774" spans="1:50" x14ac:dyDescent="0.3">
      <c r="A774" s="33" t="str">
        <f t="shared" si="48"/>
        <v>H2-5112-2-019</v>
      </c>
      <c r="B774" s="33" t="str">
        <f>+'R&amp;E EXPORT'!B773</f>
        <v>CAP-PERM-GRAND AVE PH7 IMPROVEMENT</v>
      </c>
      <c r="C774" t="str">
        <f>IFERROR(VLOOKUP(A774,'MCSJ Export'!A:C,3,FALSE),"")</f>
        <v>Sub Account</v>
      </c>
      <c r="D774" s="37">
        <f t="shared" ca="1" si="49"/>
        <v>0</v>
      </c>
      <c r="E774" s="37">
        <f t="shared" ca="1" si="50"/>
        <v>0</v>
      </c>
      <c r="F774" s="37">
        <f t="shared" ca="1" si="51"/>
        <v>0</v>
      </c>
      <c r="G774" s="37"/>
      <c r="H774" s="33" t="str">
        <f>+'R&amp;E EXPORT'!A773</f>
        <v>H2-5112-2-019</v>
      </c>
      <c r="I774" s="34">
        <f>IFERROR(VLOOKUP($H774,'Gen F Rev'!$A:$M,15,FALSE),0)</f>
        <v>0</v>
      </c>
      <c r="J774" s="34">
        <f>IFERROR(VLOOKUP($H774,'Gen F Rev'!$A:$M,16,FALSE),0)</f>
        <v>0</v>
      </c>
      <c r="K774" s="42">
        <f>IFERROR(VLOOKUP($H774,'Gen F Rev'!$A:$M,17,FALSE),0)</f>
        <v>0</v>
      </c>
      <c r="L774" s="34">
        <f>IFERROR(VLOOKUP($H774,'Gen F Exp'!$A:$E,15,FALSE),0)</f>
        <v>0</v>
      </c>
      <c r="M774" s="34">
        <f>IFERROR(VLOOKUP($H774,'Gen F Exp'!$A:$E,16,FALSE),0)</f>
        <v>0</v>
      </c>
      <c r="N774" s="42">
        <f>IFERROR(VLOOKUP($H774,'Gen F Exp'!$A:$E,17,FALSE),0)</f>
        <v>0</v>
      </c>
      <c r="O774" s="34">
        <f>IFERROR(VLOOKUP($H774,'Water F Rev'!$A:$L,15,FALSE),0)</f>
        <v>0</v>
      </c>
      <c r="P774" s="34">
        <f>IFERROR(VLOOKUP($H774,'Water F Rev'!$A:$L,16,FALSE),0)</f>
        <v>0</v>
      </c>
      <c r="Q774" s="42">
        <f>IFERROR(VLOOKUP($H774,'Water F Rev'!$A:$L,17,FALSE),0)</f>
        <v>0</v>
      </c>
      <c r="R774" s="34">
        <f>IFERROR(VLOOKUP($H774,'Water F Exp'!$A:$K,15,FALSE),0)</f>
        <v>0</v>
      </c>
      <c r="S774" s="34">
        <f>IFERROR(VLOOKUP($H774,'Water F Exp'!$A:$K,16,FALSE),0)</f>
        <v>0</v>
      </c>
      <c r="T774" s="42">
        <f>IFERROR(VLOOKUP($H774,'Water F Exp'!$A:$K,17,FALSE),0)</f>
        <v>0</v>
      </c>
      <c r="U774" s="34">
        <f ca="1">IFERROR(VLOOKUP($H774,'Sewer F Rev'!$A:$E,15,FALSE),0)</f>
        <v>0</v>
      </c>
      <c r="V774" s="34">
        <f ca="1">IFERROR(VLOOKUP($H774,'Sewer F Rev'!$A:$E,16,FALSE),0)</f>
        <v>0</v>
      </c>
      <c r="W774" s="42">
        <f ca="1">IFERROR(VLOOKUP($H774,'Sewer F Rev'!$A:$E,17,FALSE),0)</f>
        <v>0</v>
      </c>
      <c r="X774" s="34">
        <f>IFERROR(VLOOKUP($H774,'Sewer F Exp'!$A:$B,15,FALSE),0)</f>
        <v>0</v>
      </c>
      <c r="Y774" s="34">
        <f>IFERROR(VLOOKUP($H774,'Sewer F Exp'!$A:$B,16,FALSE),0)</f>
        <v>0</v>
      </c>
      <c r="Z774" s="42">
        <f>IFERROR(VLOOKUP($H774,'Sewer F Exp'!$A:$B,17,FALSE),0)</f>
        <v>0</v>
      </c>
      <c r="AA774" s="34">
        <f>IFERROR(VLOOKUP($H774,'Refuse F Rev'!$A:$E,15,FALSE),0)</f>
        <v>0</v>
      </c>
      <c r="AB774" s="34">
        <f>IFERROR(VLOOKUP($H774,'Refuse F Rev'!$A:$E,16,FALSE),0)</f>
        <v>0</v>
      </c>
      <c r="AC774" s="42">
        <f>IFERROR(VLOOKUP($H774,'Refuse F Rev'!$A:$E,17,FALSE),0)</f>
        <v>0</v>
      </c>
      <c r="AD774" s="34">
        <f>IFERROR(VLOOKUP($H774,'Refuse F Exp'!$A:$E,15,FALSE),0)</f>
        <v>0</v>
      </c>
      <c r="AE774" s="34">
        <f>IFERROR(VLOOKUP($H774,'Refuse F Exp'!$A:$E,16,FALSE),0)</f>
        <v>0</v>
      </c>
      <c r="AF774" s="42">
        <f>IFERROR(VLOOKUP($H774,'Refuse F Exp'!$A:$E,17,FALSE),0)</f>
        <v>0</v>
      </c>
      <c r="AG774" s="34">
        <f>IFERROR(VLOOKUP($H774,#REF!,10,FALSE),0)</f>
        <v>0</v>
      </c>
      <c r="AH774" s="34">
        <f>IFERROR(VLOOKUP($H774,#REF!,11,FALSE),0)</f>
        <v>0</v>
      </c>
      <c r="AI774" s="42">
        <f>IFERROR(VLOOKUP($H774,#REF!,12,FALSE),0)</f>
        <v>0</v>
      </c>
      <c r="AJ774" s="34">
        <f>IFERROR(VLOOKUP($H774,#REF!,10,FALSE),0)</f>
        <v>0</v>
      </c>
      <c r="AK774" s="34">
        <f>IFERROR(VLOOKUP($H774,#REF!,11,FALSE),0)</f>
        <v>0</v>
      </c>
      <c r="AL774" s="42">
        <f>IFERROR(VLOOKUP($H774,#REF!,12,FALSE),0)</f>
        <v>0</v>
      </c>
      <c r="AM774" s="34">
        <f>IFERROR(VLOOKUP($H774,#REF!,10,FALSE),0)</f>
        <v>0</v>
      </c>
      <c r="AN774" s="34">
        <f>IFERROR(VLOOKUP($H774,#REF!,11,FALSE),0)</f>
        <v>0</v>
      </c>
      <c r="AO774" s="42">
        <f>IFERROR(VLOOKUP($H774,#REF!,12,FALSE),0)</f>
        <v>0</v>
      </c>
      <c r="AP774" s="34">
        <f>IFERROR(VLOOKUP($H774,#REF!,10,FALSE),0)</f>
        <v>0</v>
      </c>
      <c r="AQ774" s="34">
        <f>IFERROR(VLOOKUP($H774,#REF!,11,FALSE),0)</f>
        <v>0</v>
      </c>
      <c r="AR774" s="42">
        <f>IFERROR(VLOOKUP($H774,#REF!,12,FALSE),0)</f>
        <v>0</v>
      </c>
      <c r="AS774" s="34">
        <f>IFERROR(VLOOKUP($H774,#REF!,13,FALSE),0)</f>
        <v>0</v>
      </c>
      <c r="AT774" s="34">
        <f>IFERROR(VLOOKUP($H774,#REF!,14,FALSE),0)</f>
        <v>0</v>
      </c>
      <c r="AU774" s="42">
        <f>IFERROR(VLOOKUP($H774,#REF!,15,FALSE),0)</f>
        <v>0</v>
      </c>
      <c r="AV774" s="34">
        <f>IFERROR(VLOOKUP($H774,#REF!,15,FALSE),0)</f>
        <v>0</v>
      </c>
      <c r="AW774" s="34">
        <f>IFERROR(VLOOKUP($H774,#REF!,16,FALSE),0)</f>
        <v>0</v>
      </c>
      <c r="AX774" s="42">
        <f>IFERROR(VLOOKUP($H774,#REF!,17,FALSE),0)</f>
        <v>0</v>
      </c>
    </row>
    <row r="775" spans="1:50" x14ac:dyDescent="0.3">
      <c r="A775" s="33" t="str">
        <f t="shared" si="48"/>
        <v>H2-5112-2-023</v>
      </c>
      <c r="B775" s="33" t="str">
        <f>+'R&amp;E EXPORT'!B774</f>
        <v>CAP-PERM-LESTER AVE BRIDGE REHAB</v>
      </c>
      <c r="C775" t="str">
        <f>IFERROR(VLOOKUP(A775,'MCSJ Export'!A:C,3,FALSE),"")</f>
        <v>Sub Account</v>
      </c>
      <c r="D775" s="37">
        <f t="shared" ca="1" si="49"/>
        <v>0</v>
      </c>
      <c r="E775" s="37">
        <f t="shared" ca="1" si="50"/>
        <v>0</v>
      </c>
      <c r="F775" s="37">
        <f t="shared" ca="1" si="51"/>
        <v>0</v>
      </c>
      <c r="G775" s="37"/>
      <c r="H775" s="33" t="str">
        <f>+'R&amp;E EXPORT'!A774</f>
        <v>H2-5112-2-023</v>
      </c>
      <c r="I775" s="34">
        <f>IFERROR(VLOOKUP($H775,'Gen F Rev'!$A:$M,15,FALSE),0)</f>
        <v>0</v>
      </c>
      <c r="J775" s="34">
        <f>IFERROR(VLOOKUP($H775,'Gen F Rev'!$A:$M,16,FALSE),0)</f>
        <v>0</v>
      </c>
      <c r="K775" s="42">
        <f>IFERROR(VLOOKUP($H775,'Gen F Rev'!$A:$M,17,FALSE),0)</f>
        <v>0</v>
      </c>
      <c r="L775" s="34">
        <f>IFERROR(VLOOKUP($H775,'Gen F Exp'!$A:$E,15,FALSE),0)</f>
        <v>0</v>
      </c>
      <c r="M775" s="34">
        <f>IFERROR(VLOOKUP($H775,'Gen F Exp'!$A:$E,16,FALSE),0)</f>
        <v>0</v>
      </c>
      <c r="N775" s="42">
        <f>IFERROR(VLOOKUP($H775,'Gen F Exp'!$A:$E,17,FALSE),0)</f>
        <v>0</v>
      </c>
      <c r="O775" s="34">
        <f>IFERROR(VLOOKUP($H775,'Water F Rev'!$A:$L,15,FALSE),0)</f>
        <v>0</v>
      </c>
      <c r="P775" s="34">
        <f>IFERROR(VLOOKUP($H775,'Water F Rev'!$A:$L,16,FALSE),0)</f>
        <v>0</v>
      </c>
      <c r="Q775" s="42">
        <f>IFERROR(VLOOKUP($H775,'Water F Rev'!$A:$L,17,FALSE),0)</f>
        <v>0</v>
      </c>
      <c r="R775" s="34">
        <f>IFERROR(VLOOKUP($H775,'Water F Exp'!$A:$K,15,FALSE),0)</f>
        <v>0</v>
      </c>
      <c r="S775" s="34">
        <f>IFERROR(VLOOKUP($H775,'Water F Exp'!$A:$K,16,FALSE),0)</f>
        <v>0</v>
      </c>
      <c r="T775" s="42">
        <f>IFERROR(VLOOKUP($H775,'Water F Exp'!$A:$K,17,FALSE),0)</f>
        <v>0</v>
      </c>
      <c r="U775" s="34">
        <f ca="1">IFERROR(VLOOKUP($H775,'Sewer F Rev'!$A:$E,15,FALSE),0)</f>
        <v>0</v>
      </c>
      <c r="V775" s="34">
        <f ca="1">IFERROR(VLOOKUP($H775,'Sewer F Rev'!$A:$E,16,FALSE),0)</f>
        <v>0</v>
      </c>
      <c r="W775" s="42">
        <f ca="1">IFERROR(VLOOKUP($H775,'Sewer F Rev'!$A:$E,17,FALSE),0)</f>
        <v>0</v>
      </c>
      <c r="X775" s="34">
        <f>IFERROR(VLOOKUP($H775,'Sewer F Exp'!$A:$B,15,FALSE),0)</f>
        <v>0</v>
      </c>
      <c r="Y775" s="34">
        <f>IFERROR(VLOOKUP($H775,'Sewer F Exp'!$A:$B,16,FALSE),0)</f>
        <v>0</v>
      </c>
      <c r="Z775" s="42">
        <f>IFERROR(VLOOKUP($H775,'Sewer F Exp'!$A:$B,17,FALSE),0)</f>
        <v>0</v>
      </c>
      <c r="AA775" s="34">
        <f>IFERROR(VLOOKUP($H775,'Refuse F Rev'!$A:$E,15,FALSE),0)</f>
        <v>0</v>
      </c>
      <c r="AB775" s="34">
        <f>IFERROR(VLOOKUP($H775,'Refuse F Rev'!$A:$E,16,FALSE),0)</f>
        <v>0</v>
      </c>
      <c r="AC775" s="42">
        <f>IFERROR(VLOOKUP($H775,'Refuse F Rev'!$A:$E,17,FALSE),0)</f>
        <v>0</v>
      </c>
      <c r="AD775" s="34">
        <f>IFERROR(VLOOKUP($H775,'Refuse F Exp'!$A:$E,15,FALSE),0)</f>
        <v>0</v>
      </c>
      <c r="AE775" s="34">
        <f>IFERROR(VLOOKUP($H775,'Refuse F Exp'!$A:$E,16,FALSE),0)</f>
        <v>0</v>
      </c>
      <c r="AF775" s="42">
        <f>IFERROR(VLOOKUP($H775,'Refuse F Exp'!$A:$E,17,FALSE),0)</f>
        <v>0</v>
      </c>
      <c r="AG775" s="34">
        <f>IFERROR(VLOOKUP($H775,#REF!,10,FALSE),0)</f>
        <v>0</v>
      </c>
      <c r="AH775" s="34">
        <f>IFERROR(VLOOKUP($H775,#REF!,11,FALSE),0)</f>
        <v>0</v>
      </c>
      <c r="AI775" s="42">
        <f>IFERROR(VLOOKUP($H775,#REF!,12,FALSE),0)</f>
        <v>0</v>
      </c>
      <c r="AJ775" s="34">
        <f>IFERROR(VLOOKUP($H775,#REF!,10,FALSE),0)</f>
        <v>0</v>
      </c>
      <c r="AK775" s="34">
        <f>IFERROR(VLOOKUP($H775,#REF!,11,FALSE),0)</f>
        <v>0</v>
      </c>
      <c r="AL775" s="42">
        <f>IFERROR(VLOOKUP($H775,#REF!,12,FALSE),0)</f>
        <v>0</v>
      </c>
      <c r="AM775" s="34">
        <f>IFERROR(VLOOKUP($H775,#REF!,10,FALSE),0)</f>
        <v>0</v>
      </c>
      <c r="AN775" s="34">
        <f>IFERROR(VLOOKUP($H775,#REF!,11,FALSE),0)</f>
        <v>0</v>
      </c>
      <c r="AO775" s="42">
        <f>IFERROR(VLOOKUP($H775,#REF!,12,FALSE),0)</f>
        <v>0</v>
      </c>
      <c r="AP775" s="34">
        <f>IFERROR(VLOOKUP($H775,#REF!,10,FALSE),0)</f>
        <v>0</v>
      </c>
      <c r="AQ775" s="34">
        <f>IFERROR(VLOOKUP($H775,#REF!,11,FALSE),0)</f>
        <v>0</v>
      </c>
      <c r="AR775" s="42">
        <f>IFERROR(VLOOKUP($H775,#REF!,12,FALSE),0)</f>
        <v>0</v>
      </c>
      <c r="AS775" s="34">
        <f>IFERROR(VLOOKUP($H775,#REF!,13,FALSE),0)</f>
        <v>0</v>
      </c>
      <c r="AT775" s="34">
        <f>IFERROR(VLOOKUP($H775,#REF!,14,FALSE),0)</f>
        <v>0</v>
      </c>
      <c r="AU775" s="42">
        <f>IFERROR(VLOOKUP($H775,#REF!,15,FALSE),0)</f>
        <v>0</v>
      </c>
      <c r="AV775" s="34">
        <f>IFERROR(VLOOKUP($H775,#REF!,15,FALSE),0)</f>
        <v>0</v>
      </c>
      <c r="AW775" s="34">
        <f>IFERROR(VLOOKUP($H775,#REF!,16,FALSE),0)</f>
        <v>0</v>
      </c>
      <c r="AX775" s="42">
        <f>IFERROR(VLOOKUP($H775,#REF!,17,FALSE),0)</f>
        <v>0</v>
      </c>
    </row>
    <row r="776" spans="1:50" x14ac:dyDescent="0.3">
      <c r="A776" s="33" t="str">
        <f t="shared" si="48"/>
        <v>H2-5112-2-024</v>
      </c>
      <c r="B776" s="33" t="str">
        <f>+'R&amp;E EXPORT'!B775</f>
        <v>CAP-PERM-N. BROAD ST RECONSTRUCTION</v>
      </c>
      <c r="C776" t="str">
        <f>IFERROR(VLOOKUP(A776,'MCSJ Export'!A:C,3,FALSE),"")</f>
        <v>Sub Account</v>
      </c>
      <c r="D776" s="37">
        <f t="shared" ca="1" si="49"/>
        <v>0</v>
      </c>
      <c r="E776" s="37">
        <f t="shared" ca="1" si="50"/>
        <v>0</v>
      </c>
      <c r="F776" s="37">
        <f t="shared" ca="1" si="51"/>
        <v>0</v>
      </c>
      <c r="G776" s="37"/>
      <c r="H776" s="33" t="str">
        <f>+'R&amp;E EXPORT'!A775</f>
        <v>H2-5112-2-024</v>
      </c>
      <c r="I776" s="34">
        <f>IFERROR(VLOOKUP($H776,'Gen F Rev'!$A:$M,15,FALSE),0)</f>
        <v>0</v>
      </c>
      <c r="J776" s="34">
        <f>IFERROR(VLOOKUP($H776,'Gen F Rev'!$A:$M,16,FALSE),0)</f>
        <v>0</v>
      </c>
      <c r="K776" s="42">
        <f>IFERROR(VLOOKUP($H776,'Gen F Rev'!$A:$M,17,FALSE),0)</f>
        <v>0</v>
      </c>
      <c r="L776" s="34">
        <f>IFERROR(VLOOKUP($H776,'Gen F Exp'!$A:$E,15,FALSE),0)</f>
        <v>0</v>
      </c>
      <c r="M776" s="34">
        <f>IFERROR(VLOOKUP($H776,'Gen F Exp'!$A:$E,16,FALSE),0)</f>
        <v>0</v>
      </c>
      <c r="N776" s="42">
        <f>IFERROR(VLOOKUP($H776,'Gen F Exp'!$A:$E,17,FALSE),0)</f>
        <v>0</v>
      </c>
      <c r="O776" s="34">
        <f>IFERROR(VLOOKUP($H776,'Water F Rev'!$A:$L,15,FALSE),0)</f>
        <v>0</v>
      </c>
      <c r="P776" s="34">
        <f>IFERROR(VLOOKUP($H776,'Water F Rev'!$A:$L,16,FALSE),0)</f>
        <v>0</v>
      </c>
      <c r="Q776" s="42">
        <f>IFERROR(VLOOKUP($H776,'Water F Rev'!$A:$L,17,FALSE),0)</f>
        <v>0</v>
      </c>
      <c r="R776" s="34">
        <f>IFERROR(VLOOKUP($H776,'Water F Exp'!$A:$K,15,FALSE),0)</f>
        <v>0</v>
      </c>
      <c r="S776" s="34">
        <f>IFERROR(VLOOKUP($H776,'Water F Exp'!$A:$K,16,FALSE),0)</f>
        <v>0</v>
      </c>
      <c r="T776" s="42">
        <f>IFERROR(VLOOKUP($H776,'Water F Exp'!$A:$K,17,FALSE),0)</f>
        <v>0</v>
      </c>
      <c r="U776" s="34">
        <f ca="1">IFERROR(VLOOKUP($H776,'Sewer F Rev'!$A:$E,15,FALSE),0)</f>
        <v>0</v>
      </c>
      <c r="V776" s="34">
        <f ca="1">IFERROR(VLOOKUP($H776,'Sewer F Rev'!$A:$E,16,FALSE),0)</f>
        <v>0</v>
      </c>
      <c r="W776" s="42">
        <f ca="1">IFERROR(VLOOKUP($H776,'Sewer F Rev'!$A:$E,17,FALSE),0)</f>
        <v>0</v>
      </c>
      <c r="X776" s="34">
        <f>IFERROR(VLOOKUP($H776,'Sewer F Exp'!$A:$B,15,FALSE),0)</f>
        <v>0</v>
      </c>
      <c r="Y776" s="34">
        <f>IFERROR(VLOOKUP($H776,'Sewer F Exp'!$A:$B,16,FALSE),0)</f>
        <v>0</v>
      </c>
      <c r="Z776" s="42">
        <f>IFERROR(VLOOKUP($H776,'Sewer F Exp'!$A:$B,17,FALSE),0)</f>
        <v>0</v>
      </c>
      <c r="AA776" s="34">
        <f>IFERROR(VLOOKUP($H776,'Refuse F Rev'!$A:$E,15,FALSE),0)</f>
        <v>0</v>
      </c>
      <c r="AB776" s="34">
        <f>IFERROR(VLOOKUP($H776,'Refuse F Rev'!$A:$E,16,FALSE),0)</f>
        <v>0</v>
      </c>
      <c r="AC776" s="42">
        <f>IFERROR(VLOOKUP($H776,'Refuse F Rev'!$A:$E,17,FALSE),0)</f>
        <v>0</v>
      </c>
      <c r="AD776" s="34">
        <f>IFERROR(VLOOKUP($H776,'Refuse F Exp'!$A:$E,15,FALSE),0)</f>
        <v>0</v>
      </c>
      <c r="AE776" s="34">
        <f>IFERROR(VLOOKUP($H776,'Refuse F Exp'!$A:$E,16,FALSE),0)</f>
        <v>0</v>
      </c>
      <c r="AF776" s="42">
        <f>IFERROR(VLOOKUP($H776,'Refuse F Exp'!$A:$E,17,FALSE),0)</f>
        <v>0</v>
      </c>
      <c r="AG776" s="34">
        <f>IFERROR(VLOOKUP($H776,#REF!,10,FALSE),0)</f>
        <v>0</v>
      </c>
      <c r="AH776" s="34">
        <f>IFERROR(VLOOKUP($H776,#REF!,11,FALSE),0)</f>
        <v>0</v>
      </c>
      <c r="AI776" s="42">
        <f>IFERROR(VLOOKUP($H776,#REF!,12,FALSE),0)</f>
        <v>0</v>
      </c>
      <c r="AJ776" s="34">
        <f>IFERROR(VLOOKUP($H776,#REF!,10,FALSE),0)</f>
        <v>0</v>
      </c>
      <c r="AK776" s="34">
        <f>IFERROR(VLOOKUP($H776,#REF!,11,FALSE),0)</f>
        <v>0</v>
      </c>
      <c r="AL776" s="42">
        <f>IFERROR(VLOOKUP($H776,#REF!,12,FALSE),0)</f>
        <v>0</v>
      </c>
      <c r="AM776" s="34">
        <f>IFERROR(VLOOKUP($H776,#REF!,10,FALSE),0)</f>
        <v>0</v>
      </c>
      <c r="AN776" s="34">
        <f>IFERROR(VLOOKUP($H776,#REF!,11,FALSE),0)</f>
        <v>0</v>
      </c>
      <c r="AO776" s="42">
        <f>IFERROR(VLOOKUP($H776,#REF!,12,FALSE),0)</f>
        <v>0</v>
      </c>
      <c r="AP776" s="34">
        <f>IFERROR(VLOOKUP($H776,#REF!,10,FALSE),0)</f>
        <v>0</v>
      </c>
      <c r="AQ776" s="34">
        <f>IFERROR(VLOOKUP($H776,#REF!,11,FALSE),0)</f>
        <v>0</v>
      </c>
      <c r="AR776" s="42">
        <f>IFERROR(VLOOKUP($H776,#REF!,12,FALSE),0)</f>
        <v>0</v>
      </c>
      <c r="AS776" s="34">
        <f>IFERROR(VLOOKUP($H776,#REF!,13,FALSE),0)</f>
        <v>0</v>
      </c>
      <c r="AT776" s="34">
        <f>IFERROR(VLOOKUP($H776,#REF!,14,FALSE),0)</f>
        <v>0</v>
      </c>
      <c r="AU776" s="42">
        <f>IFERROR(VLOOKUP($H776,#REF!,15,FALSE),0)</f>
        <v>0</v>
      </c>
      <c r="AV776" s="34">
        <f>IFERROR(VLOOKUP($H776,#REF!,15,FALSE),0)</f>
        <v>0</v>
      </c>
      <c r="AW776" s="34">
        <f>IFERROR(VLOOKUP($H776,#REF!,16,FALSE),0)</f>
        <v>0</v>
      </c>
      <c r="AX776" s="42">
        <f>IFERROR(VLOOKUP($H776,#REF!,17,FALSE),0)</f>
        <v>0</v>
      </c>
    </row>
    <row r="777" spans="1:50" x14ac:dyDescent="0.3">
      <c r="A777" s="33" t="str">
        <f t="shared" si="48"/>
        <v>H2-5112-2-026</v>
      </c>
      <c r="B777" s="33" t="str">
        <f>+'R&amp;E EXPORT'!B776</f>
        <v>CAP-PERM-PARKING LOT REFURBISHMENT</v>
      </c>
      <c r="C777" t="str">
        <f>IFERROR(VLOOKUP(A777,'MCSJ Export'!A:C,3,FALSE),"")</f>
        <v>Sub Account</v>
      </c>
      <c r="D777" s="37">
        <f t="shared" ca="1" si="49"/>
        <v>0</v>
      </c>
      <c r="E777" s="37">
        <f t="shared" ca="1" si="50"/>
        <v>0</v>
      </c>
      <c r="F777" s="37">
        <f t="shared" ca="1" si="51"/>
        <v>0</v>
      </c>
      <c r="G777" s="37"/>
      <c r="H777" s="33" t="str">
        <f>+'R&amp;E EXPORT'!A776</f>
        <v>H2-5112-2-026</v>
      </c>
      <c r="I777" s="34">
        <f>IFERROR(VLOOKUP($H777,'Gen F Rev'!$A:$M,15,FALSE),0)</f>
        <v>0</v>
      </c>
      <c r="J777" s="34">
        <f>IFERROR(VLOOKUP($H777,'Gen F Rev'!$A:$M,16,FALSE),0)</f>
        <v>0</v>
      </c>
      <c r="K777" s="42">
        <f>IFERROR(VLOOKUP($H777,'Gen F Rev'!$A:$M,17,FALSE),0)</f>
        <v>0</v>
      </c>
      <c r="L777" s="34">
        <f>IFERROR(VLOOKUP($H777,'Gen F Exp'!$A:$E,15,FALSE),0)</f>
        <v>0</v>
      </c>
      <c r="M777" s="34">
        <f>IFERROR(VLOOKUP($H777,'Gen F Exp'!$A:$E,16,FALSE),0)</f>
        <v>0</v>
      </c>
      <c r="N777" s="42">
        <f>IFERROR(VLOOKUP($H777,'Gen F Exp'!$A:$E,17,FALSE),0)</f>
        <v>0</v>
      </c>
      <c r="O777" s="34">
        <f>IFERROR(VLOOKUP($H777,'Water F Rev'!$A:$L,15,FALSE),0)</f>
        <v>0</v>
      </c>
      <c r="P777" s="34">
        <f>IFERROR(VLOOKUP($H777,'Water F Rev'!$A:$L,16,FALSE),0)</f>
        <v>0</v>
      </c>
      <c r="Q777" s="42">
        <f>IFERROR(VLOOKUP($H777,'Water F Rev'!$A:$L,17,FALSE),0)</f>
        <v>0</v>
      </c>
      <c r="R777" s="34">
        <f>IFERROR(VLOOKUP($H777,'Water F Exp'!$A:$K,15,FALSE),0)</f>
        <v>0</v>
      </c>
      <c r="S777" s="34">
        <f>IFERROR(VLOOKUP($H777,'Water F Exp'!$A:$K,16,FALSE),0)</f>
        <v>0</v>
      </c>
      <c r="T777" s="42">
        <f>IFERROR(VLOOKUP($H777,'Water F Exp'!$A:$K,17,FALSE),0)</f>
        <v>0</v>
      </c>
      <c r="U777" s="34">
        <f ca="1">IFERROR(VLOOKUP($H777,'Sewer F Rev'!$A:$E,15,FALSE),0)</f>
        <v>0</v>
      </c>
      <c r="V777" s="34">
        <f ca="1">IFERROR(VLOOKUP($H777,'Sewer F Rev'!$A:$E,16,FALSE),0)</f>
        <v>0</v>
      </c>
      <c r="W777" s="42">
        <f ca="1">IFERROR(VLOOKUP($H777,'Sewer F Rev'!$A:$E,17,FALSE),0)</f>
        <v>0</v>
      </c>
      <c r="X777" s="34">
        <f>IFERROR(VLOOKUP($H777,'Sewer F Exp'!$A:$B,15,FALSE),0)</f>
        <v>0</v>
      </c>
      <c r="Y777" s="34">
        <f>IFERROR(VLOOKUP($H777,'Sewer F Exp'!$A:$B,16,FALSE),0)</f>
        <v>0</v>
      </c>
      <c r="Z777" s="42">
        <f>IFERROR(VLOOKUP($H777,'Sewer F Exp'!$A:$B,17,FALSE),0)</f>
        <v>0</v>
      </c>
      <c r="AA777" s="34">
        <f>IFERROR(VLOOKUP($H777,'Refuse F Rev'!$A:$E,15,FALSE),0)</f>
        <v>0</v>
      </c>
      <c r="AB777" s="34">
        <f>IFERROR(VLOOKUP($H777,'Refuse F Rev'!$A:$E,16,FALSE),0)</f>
        <v>0</v>
      </c>
      <c r="AC777" s="42">
        <f>IFERROR(VLOOKUP($H777,'Refuse F Rev'!$A:$E,17,FALSE),0)</f>
        <v>0</v>
      </c>
      <c r="AD777" s="34">
        <f>IFERROR(VLOOKUP($H777,'Refuse F Exp'!$A:$E,15,FALSE),0)</f>
        <v>0</v>
      </c>
      <c r="AE777" s="34">
        <f>IFERROR(VLOOKUP($H777,'Refuse F Exp'!$A:$E,16,FALSE),0)</f>
        <v>0</v>
      </c>
      <c r="AF777" s="42">
        <f>IFERROR(VLOOKUP($H777,'Refuse F Exp'!$A:$E,17,FALSE),0)</f>
        <v>0</v>
      </c>
      <c r="AG777" s="34">
        <f>IFERROR(VLOOKUP($H777,#REF!,10,FALSE),0)</f>
        <v>0</v>
      </c>
      <c r="AH777" s="34">
        <f>IFERROR(VLOOKUP($H777,#REF!,11,FALSE),0)</f>
        <v>0</v>
      </c>
      <c r="AI777" s="42">
        <f>IFERROR(VLOOKUP($H777,#REF!,12,FALSE),0)</f>
        <v>0</v>
      </c>
      <c r="AJ777" s="34">
        <f>IFERROR(VLOOKUP($H777,#REF!,10,FALSE),0)</f>
        <v>0</v>
      </c>
      <c r="AK777" s="34">
        <f>IFERROR(VLOOKUP($H777,#REF!,11,FALSE),0)</f>
        <v>0</v>
      </c>
      <c r="AL777" s="42">
        <f>IFERROR(VLOOKUP($H777,#REF!,12,FALSE),0)</f>
        <v>0</v>
      </c>
      <c r="AM777" s="34">
        <f>IFERROR(VLOOKUP($H777,#REF!,10,FALSE),0)</f>
        <v>0</v>
      </c>
      <c r="AN777" s="34">
        <f>IFERROR(VLOOKUP($H777,#REF!,11,FALSE),0)</f>
        <v>0</v>
      </c>
      <c r="AO777" s="42">
        <f>IFERROR(VLOOKUP($H777,#REF!,12,FALSE),0)</f>
        <v>0</v>
      </c>
      <c r="AP777" s="34">
        <f>IFERROR(VLOOKUP($H777,#REF!,10,FALSE),0)</f>
        <v>0</v>
      </c>
      <c r="AQ777" s="34">
        <f>IFERROR(VLOOKUP($H777,#REF!,11,FALSE),0)</f>
        <v>0</v>
      </c>
      <c r="AR777" s="42">
        <f>IFERROR(VLOOKUP($H777,#REF!,12,FALSE),0)</f>
        <v>0</v>
      </c>
      <c r="AS777" s="34">
        <f>IFERROR(VLOOKUP($H777,#REF!,13,FALSE),0)</f>
        <v>0</v>
      </c>
      <c r="AT777" s="34">
        <f>IFERROR(VLOOKUP($H777,#REF!,14,FALSE),0)</f>
        <v>0</v>
      </c>
      <c r="AU777" s="42">
        <f>IFERROR(VLOOKUP($H777,#REF!,15,FALSE),0)</f>
        <v>0</v>
      </c>
      <c r="AV777" s="34">
        <f>IFERROR(VLOOKUP($H777,#REF!,15,FALSE),0)</f>
        <v>0</v>
      </c>
      <c r="AW777" s="34">
        <f>IFERROR(VLOOKUP($H777,#REF!,16,FALSE),0)</f>
        <v>0</v>
      </c>
      <c r="AX777" s="42">
        <f>IFERROR(VLOOKUP($H777,#REF!,17,FALSE),0)</f>
        <v>0</v>
      </c>
    </row>
    <row r="778" spans="1:50" x14ac:dyDescent="0.3">
      <c r="A778" s="33" t="str">
        <f t="shared" si="48"/>
        <v>H2-5112-2-031</v>
      </c>
      <c r="B778" s="33" t="str">
        <f>+'R&amp;E EXPORT'!B777</f>
        <v>CAP-PERM-ROAD RECONSTUCTION/CONCRETE</v>
      </c>
      <c r="C778" t="str">
        <f>IFERROR(VLOOKUP(A778,'MCSJ Export'!A:C,3,FALSE),"")</f>
        <v>Sub Account</v>
      </c>
      <c r="D778" s="37">
        <f t="shared" ca="1" si="49"/>
        <v>0</v>
      </c>
      <c r="E778" s="37">
        <f t="shared" ca="1" si="50"/>
        <v>0</v>
      </c>
      <c r="F778" s="37">
        <f t="shared" ca="1" si="51"/>
        <v>0</v>
      </c>
      <c r="G778" s="37"/>
      <c r="H778" s="33" t="str">
        <f>+'R&amp;E EXPORT'!A777</f>
        <v>H2-5112-2-031</v>
      </c>
      <c r="I778" s="34">
        <f>IFERROR(VLOOKUP($H778,'Gen F Rev'!$A:$M,15,FALSE),0)</f>
        <v>0</v>
      </c>
      <c r="J778" s="34">
        <f>IFERROR(VLOOKUP($H778,'Gen F Rev'!$A:$M,16,FALSE),0)</f>
        <v>0</v>
      </c>
      <c r="K778" s="42">
        <f>IFERROR(VLOOKUP($H778,'Gen F Rev'!$A:$M,17,FALSE),0)</f>
        <v>0</v>
      </c>
      <c r="L778" s="34">
        <f>IFERROR(VLOOKUP($H778,'Gen F Exp'!$A:$E,15,FALSE),0)</f>
        <v>0</v>
      </c>
      <c r="M778" s="34">
        <f>IFERROR(VLOOKUP($H778,'Gen F Exp'!$A:$E,16,FALSE),0)</f>
        <v>0</v>
      </c>
      <c r="N778" s="42">
        <f>IFERROR(VLOOKUP($H778,'Gen F Exp'!$A:$E,17,FALSE),0)</f>
        <v>0</v>
      </c>
      <c r="O778" s="34">
        <f>IFERROR(VLOOKUP($H778,'Water F Rev'!$A:$L,15,FALSE),0)</f>
        <v>0</v>
      </c>
      <c r="P778" s="34">
        <f>IFERROR(VLOOKUP($H778,'Water F Rev'!$A:$L,16,FALSE),0)</f>
        <v>0</v>
      </c>
      <c r="Q778" s="42">
        <f>IFERROR(VLOOKUP($H778,'Water F Rev'!$A:$L,17,FALSE),0)</f>
        <v>0</v>
      </c>
      <c r="R778" s="34">
        <f>IFERROR(VLOOKUP($H778,'Water F Exp'!$A:$K,15,FALSE),0)</f>
        <v>0</v>
      </c>
      <c r="S778" s="34">
        <f>IFERROR(VLOOKUP($H778,'Water F Exp'!$A:$K,16,FALSE),0)</f>
        <v>0</v>
      </c>
      <c r="T778" s="42">
        <f>IFERROR(VLOOKUP($H778,'Water F Exp'!$A:$K,17,FALSE),0)</f>
        <v>0</v>
      </c>
      <c r="U778" s="34">
        <f ca="1">IFERROR(VLOOKUP($H778,'Sewer F Rev'!$A:$E,15,FALSE),0)</f>
        <v>0</v>
      </c>
      <c r="V778" s="34">
        <f ca="1">IFERROR(VLOOKUP($H778,'Sewer F Rev'!$A:$E,16,FALSE),0)</f>
        <v>0</v>
      </c>
      <c r="W778" s="42">
        <f ca="1">IFERROR(VLOOKUP($H778,'Sewer F Rev'!$A:$E,17,FALSE),0)</f>
        <v>0</v>
      </c>
      <c r="X778" s="34">
        <f>IFERROR(VLOOKUP($H778,'Sewer F Exp'!$A:$B,15,FALSE),0)</f>
        <v>0</v>
      </c>
      <c r="Y778" s="34">
        <f>IFERROR(VLOOKUP($H778,'Sewer F Exp'!$A:$B,16,FALSE),0)</f>
        <v>0</v>
      </c>
      <c r="Z778" s="42">
        <f>IFERROR(VLOOKUP($H778,'Sewer F Exp'!$A:$B,17,FALSE),0)</f>
        <v>0</v>
      </c>
      <c r="AA778" s="34">
        <f>IFERROR(VLOOKUP($H778,'Refuse F Rev'!$A:$E,15,FALSE),0)</f>
        <v>0</v>
      </c>
      <c r="AB778" s="34">
        <f>IFERROR(VLOOKUP($H778,'Refuse F Rev'!$A:$E,16,FALSE),0)</f>
        <v>0</v>
      </c>
      <c r="AC778" s="42">
        <f>IFERROR(VLOOKUP($H778,'Refuse F Rev'!$A:$E,17,FALSE),0)</f>
        <v>0</v>
      </c>
      <c r="AD778" s="34">
        <f>IFERROR(VLOOKUP($H778,'Refuse F Exp'!$A:$E,15,FALSE),0)</f>
        <v>0</v>
      </c>
      <c r="AE778" s="34">
        <f>IFERROR(VLOOKUP($H778,'Refuse F Exp'!$A:$E,16,FALSE),0)</f>
        <v>0</v>
      </c>
      <c r="AF778" s="42">
        <f>IFERROR(VLOOKUP($H778,'Refuse F Exp'!$A:$E,17,FALSE),0)</f>
        <v>0</v>
      </c>
      <c r="AG778" s="34">
        <f>IFERROR(VLOOKUP($H778,#REF!,10,FALSE),0)</f>
        <v>0</v>
      </c>
      <c r="AH778" s="34">
        <f>IFERROR(VLOOKUP($H778,#REF!,11,FALSE),0)</f>
        <v>0</v>
      </c>
      <c r="AI778" s="42">
        <f>IFERROR(VLOOKUP($H778,#REF!,12,FALSE),0)</f>
        <v>0</v>
      </c>
      <c r="AJ778" s="34">
        <f>IFERROR(VLOOKUP($H778,#REF!,10,FALSE),0)</f>
        <v>0</v>
      </c>
      <c r="AK778" s="34">
        <f>IFERROR(VLOOKUP($H778,#REF!,11,FALSE),0)</f>
        <v>0</v>
      </c>
      <c r="AL778" s="42">
        <f>IFERROR(VLOOKUP($H778,#REF!,12,FALSE),0)</f>
        <v>0</v>
      </c>
      <c r="AM778" s="34">
        <f>IFERROR(VLOOKUP($H778,#REF!,10,FALSE),0)</f>
        <v>0</v>
      </c>
      <c r="AN778" s="34">
        <f>IFERROR(VLOOKUP($H778,#REF!,11,FALSE),0)</f>
        <v>0</v>
      </c>
      <c r="AO778" s="42">
        <f>IFERROR(VLOOKUP($H778,#REF!,12,FALSE),0)</f>
        <v>0</v>
      </c>
      <c r="AP778" s="34">
        <f>IFERROR(VLOOKUP($H778,#REF!,10,FALSE),0)</f>
        <v>0</v>
      </c>
      <c r="AQ778" s="34">
        <f>IFERROR(VLOOKUP($H778,#REF!,11,FALSE),0)</f>
        <v>0</v>
      </c>
      <c r="AR778" s="42">
        <f>IFERROR(VLOOKUP($H778,#REF!,12,FALSE),0)</f>
        <v>0</v>
      </c>
      <c r="AS778" s="34">
        <f>IFERROR(VLOOKUP($H778,#REF!,13,FALSE),0)</f>
        <v>0</v>
      </c>
      <c r="AT778" s="34">
        <f>IFERROR(VLOOKUP($H778,#REF!,14,FALSE),0)</f>
        <v>0</v>
      </c>
      <c r="AU778" s="42">
        <f>IFERROR(VLOOKUP($H778,#REF!,15,FALSE),0)</f>
        <v>0</v>
      </c>
      <c r="AV778" s="34">
        <f>IFERROR(VLOOKUP($H778,#REF!,15,FALSE),0)</f>
        <v>0</v>
      </c>
      <c r="AW778" s="34">
        <f>IFERROR(VLOOKUP($H778,#REF!,16,FALSE),0)</f>
        <v>0</v>
      </c>
      <c r="AX778" s="42">
        <f>IFERROR(VLOOKUP($H778,#REF!,17,FALSE),0)</f>
        <v>0</v>
      </c>
    </row>
    <row r="779" spans="1:50" x14ac:dyDescent="0.3">
      <c r="A779" s="33" t="str">
        <f t="shared" si="48"/>
        <v>H2-5112-2-032</v>
      </c>
      <c r="B779" s="33" t="str">
        <f>+'R&amp;E EXPORT'!B778</f>
        <v>CAP-PERM-PETERSON STREET CONSTRUCTION</v>
      </c>
      <c r="C779" t="str">
        <f>IFERROR(VLOOKUP(A779,'MCSJ Export'!A:C,3,FALSE),"")</f>
        <v>Sub Account</v>
      </c>
      <c r="D779" s="37">
        <f t="shared" ca="1" si="49"/>
        <v>0</v>
      </c>
      <c r="E779" s="37">
        <f t="shared" ca="1" si="50"/>
        <v>0</v>
      </c>
      <c r="F779" s="37">
        <f t="shared" ca="1" si="51"/>
        <v>0</v>
      </c>
      <c r="G779" s="37"/>
      <c r="H779" s="33" t="str">
        <f>+'R&amp;E EXPORT'!A778</f>
        <v>H2-5112-2-032</v>
      </c>
      <c r="I779" s="34">
        <f>IFERROR(VLOOKUP($H779,'Gen F Rev'!$A:$M,15,FALSE),0)</f>
        <v>0</v>
      </c>
      <c r="J779" s="34">
        <f>IFERROR(VLOOKUP($H779,'Gen F Rev'!$A:$M,16,FALSE),0)</f>
        <v>0</v>
      </c>
      <c r="K779" s="42">
        <f>IFERROR(VLOOKUP($H779,'Gen F Rev'!$A:$M,17,FALSE),0)</f>
        <v>0</v>
      </c>
      <c r="L779" s="34">
        <f>IFERROR(VLOOKUP($H779,'Gen F Exp'!$A:$E,15,FALSE),0)</f>
        <v>0</v>
      </c>
      <c r="M779" s="34">
        <f>IFERROR(VLOOKUP($H779,'Gen F Exp'!$A:$E,16,FALSE),0)</f>
        <v>0</v>
      </c>
      <c r="N779" s="42">
        <f>IFERROR(VLOOKUP($H779,'Gen F Exp'!$A:$E,17,FALSE),0)</f>
        <v>0</v>
      </c>
      <c r="O779" s="34">
        <f>IFERROR(VLOOKUP($H779,'Water F Rev'!$A:$L,15,FALSE),0)</f>
        <v>0</v>
      </c>
      <c r="P779" s="34">
        <f>IFERROR(VLOOKUP($H779,'Water F Rev'!$A:$L,16,FALSE),0)</f>
        <v>0</v>
      </c>
      <c r="Q779" s="42">
        <f>IFERROR(VLOOKUP($H779,'Water F Rev'!$A:$L,17,FALSE),0)</f>
        <v>0</v>
      </c>
      <c r="R779" s="34">
        <f>IFERROR(VLOOKUP($H779,'Water F Exp'!$A:$K,15,FALSE),0)</f>
        <v>0</v>
      </c>
      <c r="S779" s="34">
        <f>IFERROR(VLOOKUP($H779,'Water F Exp'!$A:$K,16,FALSE),0)</f>
        <v>0</v>
      </c>
      <c r="T779" s="42">
        <f>IFERROR(VLOOKUP($H779,'Water F Exp'!$A:$K,17,FALSE),0)</f>
        <v>0</v>
      </c>
      <c r="U779" s="34">
        <f ca="1">IFERROR(VLOOKUP($H779,'Sewer F Rev'!$A:$E,15,FALSE),0)</f>
        <v>0</v>
      </c>
      <c r="V779" s="34">
        <f ca="1">IFERROR(VLOOKUP($H779,'Sewer F Rev'!$A:$E,16,FALSE),0)</f>
        <v>0</v>
      </c>
      <c r="W779" s="42">
        <f ca="1">IFERROR(VLOOKUP($H779,'Sewer F Rev'!$A:$E,17,FALSE),0)</f>
        <v>0</v>
      </c>
      <c r="X779" s="34">
        <f>IFERROR(VLOOKUP($H779,'Sewer F Exp'!$A:$B,15,FALSE),0)</f>
        <v>0</v>
      </c>
      <c r="Y779" s="34">
        <f>IFERROR(VLOOKUP($H779,'Sewer F Exp'!$A:$B,16,FALSE),0)</f>
        <v>0</v>
      </c>
      <c r="Z779" s="42">
        <f>IFERROR(VLOOKUP($H779,'Sewer F Exp'!$A:$B,17,FALSE),0)</f>
        <v>0</v>
      </c>
      <c r="AA779" s="34">
        <f>IFERROR(VLOOKUP($H779,'Refuse F Rev'!$A:$E,15,FALSE),0)</f>
        <v>0</v>
      </c>
      <c r="AB779" s="34">
        <f>IFERROR(VLOOKUP($H779,'Refuse F Rev'!$A:$E,16,FALSE),0)</f>
        <v>0</v>
      </c>
      <c r="AC779" s="42">
        <f>IFERROR(VLOOKUP($H779,'Refuse F Rev'!$A:$E,17,FALSE),0)</f>
        <v>0</v>
      </c>
      <c r="AD779" s="34">
        <f>IFERROR(VLOOKUP($H779,'Refuse F Exp'!$A:$E,15,FALSE),0)</f>
        <v>0</v>
      </c>
      <c r="AE779" s="34">
        <f>IFERROR(VLOOKUP($H779,'Refuse F Exp'!$A:$E,16,FALSE),0)</f>
        <v>0</v>
      </c>
      <c r="AF779" s="42">
        <f>IFERROR(VLOOKUP($H779,'Refuse F Exp'!$A:$E,17,FALSE),0)</f>
        <v>0</v>
      </c>
      <c r="AG779" s="34">
        <f>IFERROR(VLOOKUP($H779,#REF!,10,FALSE),0)</f>
        <v>0</v>
      </c>
      <c r="AH779" s="34">
        <f>IFERROR(VLOOKUP($H779,#REF!,11,FALSE),0)</f>
        <v>0</v>
      </c>
      <c r="AI779" s="42">
        <f>IFERROR(VLOOKUP($H779,#REF!,12,FALSE),0)</f>
        <v>0</v>
      </c>
      <c r="AJ779" s="34">
        <f>IFERROR(VLOOKUP($H779,#REF!,10,FALSE),0)</f>
        <v>0</v>
      </c>
      <c r="AK779" s="34">
        <f>IFERROR(VLOOKUP($H779,#REF!,11,FALSE),0)</f>
        <v>0</v>
      </c>
      <c r="AL779" s="42">
        <f>IFERROR(VLOOKUP($H779,#REF!,12,FALSE),0)</f>
        <v>0</v>
      </c>
      <c r="AM779" s="34">
        <f>IFERROR(VLOOKUP($H779,#REF!,10,FALSE),0)</f>
        <v>0</v>
      </c>
      <c r="AN779" s="34">
        <f>IFERROR(VLOOKUP($H779,#REF!,11,FALSE),0)</f>
        <v>0</v>
      </c>
      <c r="AO779" s="42">
        <f>IFERROR(VLOOKUP($H779,#REF!,12,FALSE),0)</f>
        <v>0</v>
      </c>
      <c r="AP779" s="34">
        <f>IFERROR(VLOOKUP($H779,#REF!,10,FALSE),0)</f>
        <v>0</v>
      </c>
      <c r="AQ779" s="34">
        <f>IFERROR(VLOOKUP($H779,#REF!,11,FALSE),0)</f>
        <v>0</v>
      </c>
      <c r="AR779" s="42">
        <f>IFERROR(VLOOKUP($H779,#REF!,12,FALSE),0)</f>
        <v>0</v>
      </c>
      <c r="AS779" s="34">
        <f>IFERROR(VLOOKUP($H779,#REF!,13,FALSE),0)</f>
        <v>0</v>
      </c>
      <c r="AT779" s="34">
        <f>IFERROR(VLOOKUP($H779,#REF!,14,FALSE),0)</f>
        <v>0</v>
      </c>
      <c r="AU779" s="42">
        <f>IFERROR(VLOOKUP($H779,#REF!,15,FALSE),0)</f>
        <v>0</v>
      </c>
      <c r="AV779" s="34">
        <f>IFERROR(VLOOKUP($H779,#REF!,15,FALSE),0)</f>
        <v>0</v>
      </c>
      <c r="AW779" s="34">
        <f>IFERROR(VLOOKUP($H779,#REF!,16,FALSE),0)</f>
        <v>0</v>
      </c>
      <c r="AX779" s="42">
        <f>IFERROR(VLOOKUP($H779,#REF!,17,FALSE),0)</f>
        <v>0</v>
      </c>
    </row>
    <row r="780" spans="1:50" x14ac:dyDescent="0.3">
      <c r="A780" s="33" t="str">
        <f t="shared" si="48"/>
        <v>H2-5112-2-034</v>
      </c>
      <c r="B780" s="33" t="str">
        <f>+'R&amp;E EXPORT'!B779</f>
        <v>CAP-PERM-PAVEMENT MAINTENANCE PROGRAM</v>
      </c>
      <c r="C780" t="str">
        <f>IFERROR(VLOOKUP(A780,'MCSJ Export'!A:C,3,FALSE),"")</f>
        <v>Sub Account</v>
      </c>
      <c r="D780" s="37">
        <f t="shared" ca="1" si="49"/>
        <v>0</v>
      </c>
      <c r="E780" s="37">
        <f t="shared" ca="1" si="50"/>
        <v>0</v>
      </c>
      <c r="F780" s="37">
        <f t="shared" ca="1" si="51"/>
        <v>0</v>
      </c>
      <c r="G780" s="37"/>
      <c r="H780" s="33" t="str">
        <f>+'R&amp;E EXPORT'!A779</f>
        <v>H2-5112-2-034</v>
      </c>
      <c r="I780" s="34">
        <f>IFERROR(VLOOKUP($H780,'Gen F Rev'!$A:$M,15,FALSE),0)</f>
        <v>0</v>
      </c>
      <c r="J780" s="34">
        <f>IFERROR(VLOOKUP($H780,'Gen F Rev'!$A:$M,16,FALSE),0)</f>
        <v>0</v>
      </c>
      <c r="K780" s="42">
        <f>IFERROR(VLOOKUP($H780,'Gen F Rev'!$A:$M,17,FALSE),0)</f>
        <v>0</v>
      </c>
      <c r="L780" s="34">
        <f>IFERROR(VLOOKUP($H780,'Gen F Exp'!$A:$E,15,FALSE),0)</f>
        <v>0</v>
      </c>
      <c r="M780" s="34">
        <f>IFERROR(VLOOKUP($H780,'Gen F Exp'!$A:$E,16,FALSE),0)</f>
        <v>0</v>
      </c>
      <c r="N780" s="42">
        <f>IFERROR(VLOOKUP($H780,'Gen F Exp'!$A:$E,17,FALSE),0)</f>
        <v>0</v>
      </c>
      <c r="O780" s="34">
        <f>IFERROR(VLOOKUP($H780,'Water F Rev'!$A:$L,15,FALSE),0)</f>
        <v>0</v>
      </c>
      <c r="P780" s="34">
        <f>IFERROR(VLOOKUP($H780,'Water F Rev'!$A:$L,16,FALSE),0)</f>
        <v>0</v>
      </c>
      <c r="Q780" s="42">
        <f>IFERROR(VLOOKUP($H780,'Water F Rev'!$A:$L,17,FALSE),0)</f>
        <v>0</v>
      </c>
      <c r="R780" s="34">
        <f>IFERROR(VLOOKUP($H780,'Water F Exp'!$A:$K,15,FALSE),0)</f>
        <v>0</v>
      </c>
      <c r="S780" s="34">
        <f>IFERROR(VLOOKUP($H780,'Water F Exp'!$A:$K,16,FALSE),0)</f>
        <v>0</v>
      </c>
      <c r="T780" s="42">
        <f>IFERROR(VLOOKUP($H780,'Water F Exp'!$A:$K,17,FALSE),0)</f>
        <v>0</v>
      </c>
      <c r="U780" s="34">
        <f ca="1">IFERROR(VLOOKUP($H780,'Sewer F Rev'!$A:$E,15,FALSE),0)</f>
        <v>0</v>
      </c>
      <c r="V780" s="34">
        <f ca="1">IFERROR(VLOOKUP($H780,'Sewer F Rev'!$A:$E,16,FALSE),0)</f>
        <v>0</v>
      </c>
      <c r="W780" s="42">
        <f ca="1">IFERROR(VLOOKUP($H780,'Sewer F Rev'!$A:$E,17,FALSE),0)</f>
        <v>0</v>
      </c>
      <c r="X780" s="34">
        <f>IFERROR(VLOOKUP($H780,'Sewer F Exp'!$A:$B,15,FALSE),0)</f>
        <v>0</v>
      </c>
      <c r="Y780" s="34">
        <f>IFERROR(VLOOKUP($H780,'Sewer F Exp'!$A:$B,16,FALSE),0)</f>
        <v>0</v>
      </c>
      <c r="Z780" s="42">
        <f>IFERROR(VLOOKUP($H780,'Sewer F Exp'!$A:$B,17,FALSE),0)</f>
        <v>0</v>
      </c>
      <c r="AA780" s="34">
        <f>IFERROR(VLOOKUP($H780,'Refuse F Rev'!$A:$E,15,FALSE),0)</f>
        <v>0</v>
      </c>
      <c r="AB780" s="34">
        <f>IFERROR(VLOOKUP($H780,'Refuse F Rev'!$A:$E,16,FALSE),0)</f>
        <v>0</v>
      </c>
      <c r="AC780" s="42">
        <f>IFERROR(VLOOKUP($H780,'Refuse F Rev'!$A:$E,17,FALSE),0)</f>
        <v>0</v>
      </c>
      <c r="AD780" s="34">
        <f>IFERROR(VLOOKUP($H780,'Refuse F Exp'!$A:$E,15,FALSE),0)</f>
        <v>0</v>
      </c>
      <c r="AE780" s="34">
        <f>IFERROR(VLOOKUP($H780,'Refuse F Exp'!$A:$E,16,FALSE),0)</f>
        <v>0</v>
      </c>
      <c r="AF780" s="42">
        <f>IFERROR(VLOOKUP($H780,'Refuse F Exp'!$A:$E,17,FALSE),0)</f>
        <v>0</v>
      </c>
      <c r="AG780" s="34">
        <f>IFERROR(VLOOKUP($H780,#REF!,10,FALSE),0)</f>
        <v>0</v>
      </c>
      <c r="AH780" s="34">
        <f>IFERROR(VLOOKUP($H780,#REF!,11,FALSE),0)</f>
        <v>0</v>
      </c>
      <c r="AI780" s="42">
        <f>IFERROR(VLOOKUP($H780,#REF!,12,FALSE),0)</f>
        <v>0</v>
      </c>
      <c r="AJ780" s="34">
        <f>IFERROR(VLOOKUP($H780,#REF!,10,FALSE),0)</f>
        <v>0</v>
      </c>
      <c r="AK780" s="34">
        <f>IFERROR(VLOOKUP($H780,#REF!,11,FALSE),0)</f>
        <v>0</v>
      </c>
      <c r="AL780" s="42">
        <f>IFERROR(VLOOKUP($H780,#REF!,12,FALSE),0)</f>
        <v>0</v>
      </c>
      <c r="AM780" s="34">
        <f>IFERROR(VLOOKUP($H780,#REF!,10,FALSE),0)</f>
        <v>0</v>
      </c>
      <c r="AN780" s="34">
        <f>IFERROR(VLOOKUP($H780,#REF!,11,FALSE),0)</f>
        <v>0</v>
      </c>
      <c r="AO780" s="42">
        <f>IFERROR(VLOOKUP($H780,#REF!,12,FALSE),0)</f>
        <v>0</v>
      </c>
      <c r="AP780" s="34">
        <f>IFERROR(VLOOKUP($H780,#REF!,10,FALSE),0)</f>
        <v>0</v>
      </c>
      <c r="AQ780" s="34">
        <f>IFERROR(VLOOKUP($H780,#REF!,11,FALSE),0)</f>
        <v>0</v>
      </c>
      <c r="AR780" s="42">
        <f>IFERROR(VLOOKUP($H780,#REF!,12,FALSE),0)</f>
        <v>0</v>
      </c>
      <c r="AS780" s="34">
        <f>IFERROR(VLOOKUP($H780,#REF!,13,FALSE),0)</f>
        <v>0</v>
      </c>
      <c r="AT780" s="34">
        <f>IFERROR(VLOOKUP($H780,#REF!,14,FALSE),0)</f>
        <v>0</v>
      </c>
      <c r="AU780" s="42">
        <f>IFERROR(VLOOKUP($H780,#REF!,15,FALSE),0)</f>
        <v>0</v>
      </c>
      <c r="AV780" s="34">
        <f>IFERROR(VLOOKUP($H780,#REF!,15,FALSE),0)</f>
        <v>0</v>
      </c>
      <c r="AW780" s="34">
        <f>IFERROR(VLOOKUP($H780,#REF!,16,FALSE),0)</f>
        <v>0</v>
      </c>
      <c r="AX780" s="42">
        <f>IFERROR(VLOOKUP($H780,#REF!,17,FALSE),0)</f>
        <v>0</v>
      </c>
    </row>
    <row r="781" spans="1:50" x14ac:dyDescent="0.3">
      <c r="A781" s="33" t="str">
        <f t="shared" si="48"/>
        <v>H2-5112-2-035</v>
      </c>
      <c r="B781" s="33" t="str">
        <f>+'R&amp;E EXPORT'!B780</f>
        <v>CAP-PERM-CARLTON ST RECON</v>
      </c>
      <c r="C781" t="str">
        <f>IFERROR(VLOOKUP(A781,'MCSJ Export'!A:C,3,FALSE),"")</f>
        <v/>
      </c>
      <c r="D781" s="37">
        <f t="shared" ca="1" si="49"/>
        <v>0</v>
      </c>
      <c r="E781" s="37">
        <f t="shared" ca="1" si="50"/>
        <v>0</v>
      </c>
      <c r="F781" s="37">
        <f t="shared" ca="1" si="51"/>
        <v>0</v>
      </c>
      <c r="G781" s="37"/>
      <c r="H781" s="33" t="str">
        <f>+'R&amp;E EXPORT'!A780</f>
        <v>H2-5112-2-035</v>
      </c>
      <c r="I781" s="34">
        <f>IFERROR(VLOOKUP($H781,'Gen F Rev'!$A:$M,15,FALSE),0)</f>
        <v>0</v>
      </c>
      <c r="J781" s="34">
        <f>IFERROR(VLOOKUP($H781,'Gen F Rev'!$A:$M,16,FALSE),0)</f>
        <v>0</v>
      </c>
      <c r="K781" s="42">
        <f>IFERROR(VLOOKUP($H781,'Gen F Rev'!$A:$M,17,FALSE),0)</f>
        <v>0</v>
      </c>
      <c r="L781" s="34">
        <f>IFERROR(VLOOKUP($H781,'Gen F Exp'!$A:$E,15,FALSE),0)</f>
        <v>0</v>
      </c>
      <c r="M781" s="34">
        <f>IFERROR(VLOOKUP($H781,'Gen F Exp'!$A:$E,16,FALSE),0)</f>
        <v>0</v>
      </c>
      <c r="N781" s="42">
        <f>IFERROR(VLOOKUP($H781,'Gen F Exp'!$A:$E,17,FALSE),0)</f>
        <v>0</v>
      </c>
      <c r="O781" s="34">
        <f>IFERROR(VLOOKUP($H781,'Water F Rev'!$A:$L,15,FALSE),0)</f>
        <v>0</v>
      </c>
      <c r="P781" s="34">
        <f>IFERROR(VLOOKUP($H781,'Water F Rev'!$A:$L,16,FALSE),0)</f>
        <v>0</v>
      </c>
      <c r="Q781" s="42">
        <f>IFERROR(VLOOKUP($H781,'Water F Rev'!$A:$L,17,FALSE),0)</f>
        <v>0</v>
      </c>
      <c r="R781" s="34">
        <f>IFERROR(VLOOKUP($H781,'Water F Exp'!$A:$K,15,FALSE),0)</f>
        <v>0</v>
      </c>
      <c r="S781" s="34">
        <f>IFERROR(VLOOKUP($H781,'Water F Exp'!$A:$K,16,FALSE),0)</f>
        <v>0</v>
      </c>
      <c r="T781" s="42">
        <f>IFERROR(VLOOKUP($H781,'Water F Exp'!$A:$K,17,FALSE),0)</f>
        <v>0</v>
      </c>
      <c r="U781" s="34">
        <f ca="1">IFERROR(VLOOKUP($H781,'Sewer F Rev'!$A:$E,15,FALSE),0)</f>
        <v>0</v>
      </c>
      <c r="V781" s="34">
        <f ca="1">IFERROR(VLOOKUP($H781,'Sewer F Rev'!$A:$E,16,FALSE),0)</f>
        <v>0</v>
      </c>
      <c r="W781" s="42">
        <f ca="1">IFERROR(VLOOKUP($H781,'Sewer F Rev'!$A:$E,17,FALSE),0)</f>
        <v>0</v>
      </c>
      <c r="X781" s="34">
        <f>IFERROR(VLOOKUP($H781,'Sewer F Exp'!$A:$B,15,FALSE),0)</f>
        <v>0</v>
      </c>
      <c r="Y781" s="34">
        <f>IFERROR(VLOOKUP($H781,'Sewer F Exp'!$A:$B,16,FALSE),0)</f>
        <v>0</v>
      </c>
      <c r="Z781" s="42">
        <f>IFERROR(VLOOKUP($H781,'Sewer F Exp'!$A:$B,17,FALSE),0)</f>
        <v>0</v>
      </c>
      <c r="AA781" s="34">
        <f>IFERROR(VLOOKUP($H781,'Refuse F Rev'!$A:$E,15,FALSE),0)</f>
        <v>0</v>
      </c>
      <c r="AB781" s="34">
        <f>IFERROR(VLOOKUP($H781,'Refuse F Rev'!$A:$E,16,FALSE),0)</f>
        <v>0</v>
      </c>
      <c r="AC781" s="42">
        <f>IFERROR(VLOOKUP($H781,'Refuse F Rev'!$A:$E,17,FALSE),0)</f>
        <v>0</v>
      </c>
      <c r="AD781" s="34">
        <f>IFERROR(VLOOKUP($H781,'Refuse F Exp'!$A:$E,15,FALSE),0)</f>
        <v>0</v>
      </c>
      <c r="AE781" s="34">
        <f>IFERROR(VLOOKUP($H781,'Refuse F Exp'!$A:$E,16,FALSE),0)</f>
        <v>0</v>
      </c>
      <c r="AF781" s="42">
        <f>IFERROR(VLOOKUP($H781,'Refuse F Exp'!$A:$E,17,FALSE),0)</f>
        <v>0</v>
      </c>
      <c r="AG781" s="34">
        <f>IFERROR(VLOOKUP($H781,#REF!,10,FALSE),0)</f>
        <v>0</v>
      </c>
      <c r="AH781" s="34">
        <f>IFERROR(VLOOKUP($H781,#REF!,11,FALSE),0)</f>
        <v>0</v>
      </c>
      <c r="AI781" s="42">
        <f>IFERROR(VLOOKUP($H781,#REF!,12,FALSE),0)</f>
        <v>0</v>
      </c>
      <c r="AJ781" s="34">
        <f>IFERROR(VLOOKUP($H781,#REF!,10,FALSE),0)</f>
        <v>0</v>
      </c>
      <c r="AK781" s="34">
        <f>IFERROR(VLOOKUP($H781,#REF!,11,FALSE),0)</f>
        <v>0</v>
      </c>
      <c r="AL781" s="42">
        <f>IFERROR(VLOOKUP($H781,#REF!,12,FALSE),0)</f>
        <v>0</v>
      </c>
      <c r="AM781" s="34">
        <f>IFERROR(VLOOKUP($H781,#REF!,10,FALSE),0)</f>
        <v>0</v>
      </c>
      <c r="AN781" s="34">
        <f>IFERROR(VLOOKUP($H781,#REF!,11,FALSE),0)</f>
        <v>0</v>
      </c>
      <c r="AO781" s="42">
        <f>IFERROR(VLOOKUP($H781,#REF!,12,FALSE),0)</f>
        <v>0</v>
      </c>
      <c r="AP781" s="34">
        <f>IFERROR(VLOOKUP($H781,#REF!,10,FALSE),0)</f>
        <v>0</v>
      </c>
      <c r="AQ781" s="34">
        <f>IFERROR(VLOOKUP($H781,#REF!,11,FALSE),0)</f>
        <v>0</v>
      </c>
      <c r="AR781" s="42">
        <f>IFERROR(VLOOKUP($H781,#REF!,12,FALSE),0)</f>
        <v>0</v>
      </c>
      <c r="AS781" s="34">
        <f>IFERROR(VLOOKUP($H781,#REF!,13,FALSE),0)</f>
        <v>0</v>
      </c>
      <c r="AT781" s="34">
        <f>IFERROR(VLOOKUP($H781,#REF!,14,FALSE),0)</f>
        <v>0</v>
      </c>
      <c r="AU781" s="42">
        <f>IFERROR(VLOOKUP($H781,#REF!,15,FALSE),0)</f>
        <v>0</v>
      </c>
      <c r="AV781" s="34">
        <f>IFERROR(VLOOKUP($H781,#REF!,15,FALSE),0)</f>
        <v>0</v>
      </c>
      <c r="AW781" s="34">
        <f>IFERROR(VLOOKUP($H781,#REF!,16,FALSE),0)</f>
        <v>0</v>
      </c>
      <c r="AX781" s="42">
        <f>IFERROR(VLOOKUP($H781,#REF!,17,FALSE),0)</f>
        <v>0</v>
      </c>
    </row>
    <row r="782" spans="1:50" x14ac:dyDescent="0.3">
      <c r="A782" s="33" t="str">
        <f t="shared" si="48"/>
        <v>H2-5112-2-036</v>
      </c>
      <c r="B782" s="33" t="str">
        <f>+'R&amp;E EXPORT'!B781</f>
        <v>CAP-PERM-FLORAL/BURBANK/GRAND REPAVE</v>
      </c>
      <c r="C782" t="str">
        <f>IFERROR(VLOOKUP(A782,'MCSJ Export'!A:C,3,FALSE),"")</f>
        <v/>
      </c>
      <c r="D782" s="37">
        <f t="shared" ca="1" si="49"/>
        <v>0</v>
      </c>
      <c r="E782" s="37">
        <f t="shared" ca="1" si="50"/>
        <v>0</v>
      </c>
      <c r="F782" s="37">
        <f t="shared" ca="1" si="51"/>
        <v>0</v>
      </c>
      <c r="G782" s="37"/>
      <c r="H782" s="33" t="str">
        <f>+'R&amp;E EXPORT'!A781</f>
        <v>H2-5112-2-036</v>
      </c>
      <c r="I782" s="34">
        <f>IFERROR(VLOOKUP($H782,'Gen F Rev'!$A:$M,15,FALSE),0)</f>
        <v>0</v>
      </c>
      <c r="J782" s="34">
        <f>IFERROR(VLOOKUP($H782,'Gen F Rev'!$A:$M,16,FALSE),0)</f>
        <v>0</v>
      </c>
      <c r="K782" s="42">
        <f>IFERROR(VLOOKUP($H782,'Gen F Rev'!$A:$M,17,FALSE),0)</f>
        <v>0</v>
      </c>
      <c r="L782" s="34">
        <f>IFERROR(VLOOKUP($H782,'Gen F Exp'!$A:$E,15,FALSE),0)</f>
        <v>0</v>
      </c>
      <c r="M782" s="34">
        <f>IFERROR(VLOOKUP($H782,'Gen F Exp'!$A:$E,16,FALSE),0)</f>
        <v>0</v>
      </c>
      <c r="N782" s="42">
        <f>IFERROR(VLOOKUP($H782,'Gen F Exp'!$A:$E,17,FALSE),0)</f>
        <v>0</v>
      </c>
      <c r="O782" s="34">
        <f>IFERROR(VLOOKUP($H782,'Water F Rev'!$A:$L,15,FALSE),0)</f>
        <v>0</v>
      </c>
      <c r="P782" s="34">
        <f>IFERROR(VLOOKUP($H782,'Water F Rev'!$A:$L,16,FALSE),0)</f>
        <v>0</v>
      </c>
      <c r="Q782" s="42">
        <f>IFERROR(VLOOKUP($H782,'Water F Rev'!$A:$L,17,FALSE),0)</f>
        <v>0</v>
      </c>
      <c r="R782" s="34">
        <f>IFERROR(VLOOKUP($H782,'Water F Exp'!$A:$K,15,FALSE),0)</f>
        <v>0</v>
      </c>
      <c r="S782" s="34">
        <f>IFERROR(VLOOKUP($H782,'Water F Exp'!$A:$K,16,FALSE),0)</f>
        <v>0</v>
      </c>
      <c r="T782" s="42">
        <f>IFERROR(VLOOKUP($H782,'Water F Exp'!$A:$K,17,FALSE),0)</f>
        <v>0</v>
      </c>
      <c r="U782" s="34">
        <f ca="1">IFERROR(VLOOKUP($H782,'Sewer F Rev'!$A:$E,15,FALSE),0)</f>
        <v>0</v>
      </c>
      <c r="V782" s="34">
        <f ca="1">IFERROR(VLOOKUP($H782,'Sewer F Rev'!$A:$E,16,FALSE),0)</f>
        <v>0</v>
      </c>
      <c r="W782" s="42">
        <f ca="1">IFERROR(VLOOKUP($H782,'Sewer F Rev'!$A:$E,17,FALSE),0)</f>
        <v>0</v>
      </c>
      <c r="X782" s="34">
        <f>IFERROR(VLOOKUP($H782,'Sewer F Exp'!$A:$B,15,FALSE),0)</f>
        <v>0</v>
      </c>
      <c r="Y782" s="34">
        <f>IFERROR(VLOOKUP($H782,'Sewer F Exp'!$A:$B,16,FALSE),0)</f>
        <v>0</v>
      </c>
      <c r="Z782" s="42">
        <f>IFERROR(VLOOKUP($H782,'Sewer F Exp'!$A:$B,17,FALSE),0)</f>
        <v>0</v>
      </c>
      <c r="AA782" s="34">
        <f>IFERROR(VLOOKUP($H782,'Refuse F Rev'!$A:$E,15,FALSE),0)</f>
        <v>0</v>
      </c>
      <c r="AB782" s="34">
        <f>IFERROR(VLOOKUP($H782,'Refuse F Rev'!$A:$E,16,FALSE),0)</f>
        <v>0</v>
      </c>
      <c r="AC782" s="42">
        <f>IFERROR(VLOOKUP($H782,'Refuse F Rev'!$A:$E,17,FALSE),0)</f>
        <v>0</v>
      </c>
      <c r="AD782" s="34">
        <f>IFERROR(VLOOKUP($H782,'Refuse F Exp'!$A:$E,15,FALSE),0)</f>
        <v>0</v>
      </c>
      <c r="AE782" s="34">
        <f>IFERROR(VLOOKUP($H782,'Refuse F Exp'!$A:$E,16,FALSE),0)</f>
        <v>0</v>
      </c>
      <c r="AF782" s="42">
        <f>IFERROR(VLOOKUP($H782,'Refuse F Exp'!$A:$E,17,FALSE),0)</f>
        <v>0</v>
      </c>
      <c r="AG782" s="34">
        <f>IFERROR(VLOOKUP($H782,#REF!,10,FALSE),0)</f>
        <v>0</v>
      </c>
      <c r="AH782" s="34">
        <f>IFERROR(VLOOKUP($H782,#REF!,11,FALSE),0)</f>
        <v>0</v>
      </c>
      <c r="AI782" s="42">
        <f>IFERROR(VLOOKUP($H782,#REF!,12,FALSE),0)</f>
        <v>0</v>
      </c>
      <c r="AJ782" s="34">
        <f>IFERROR(VLOOKUP($H782,#REF!,10,FALSE),0)</f>
        <v>0</v>
      </c>
      <c r="AK782" s="34">
        <f>IFERROR(VLOOKUP($H782,#REF!,11,FALSE),0)</f>
        <v>0</v>
      </c>
      <c r="AL782" s="42">
        <f>IFERROR(VLOOKUP($H782,#REF!,12,FALSE),0)</f>
        <v>0</v>
      </c>
      <c r="AM782" s="34">
        <f>IFERROR(VLOOKUP($H782,#REF!,10,FALSE),0)</f>
        <v>0</v>
      </c>
      <c r="AN782" s="34">
        <f>IFERROR(VLOOKUP($H782,#REF!,11,FALSE),0)</f>
        <v>0</v>
      </c>
      <c r="AO782" s="42">
        <f>IFERROR(VLOOKUP($H782,#REF!,12,FALSE),0)</f>
        <v>0</v>
      </c>
      <c r="AP782" s="34">
        <f>IFERROR(VLOOKUP($H782,#REF!,10,FALSE),0)</f>
        <v>0</v>
      </c>
      <c r="AQ782" s="34">
        <f>IFERROR(VLOOKUP($H782,#REF!,11,FALSE),0)</f>
        <v>0</v>
      </c>
      <c r="AR782" s="42">
        <f>IFERROR(VLOOKUP($H782,#REF!,12,FALSE),0)</f>
        <v>0</v>
      </c>
      <c r="AS782" s="34">
        <f>IFERROR(VLOOKUP($H782,#REF!,13,FALSE),0)</f>
        <v>0</v>
      </c>
      <c r="AT782" s="34">
        <f>IFERROR(VLOOKUP($H782,#REF!,14,FALSE),0)</f>
        <v>0</v>
      </c>
      <c r="AU782" s="42">
        <f>IFERROR(VLOOKUP($H782,#REF!,15,FALSE),0)</f>
        <v>0</v>
      </c>
      <c r="AV782" s="34">
        <f>IFERROR(VLOOKUP($H782,#REF!,15,FALSE),0)</f>
        <v>0</v>
      </c>
      <c r="AW782" s="34">
        <f>IFERROR(VLOOKUP($H782,#REF!,16,FALSE),0)</f>
        <v>0</v>
      </c>
      <c r="AX782" s="42">
        <f>IFERROR(VLOOKUP($H782,#REF!,17,FALSE),0)</f>
        <v>0</v>
      </c>
    </row>
    <row r="783" spans="1:50" x14ac:dyDescent="0.3">
      <c r="A783" s="33" t="str">
        <f t="shared" si="48"/>
        <v>H2-5112-2-037</v>
      </c>
      <c r="B783" s="33" t="str">
        <f>+'R&amp;E EXPORT'!B782</f>
        <v>CAP-PERM-OAKDALE RD SIDEWALKS</v>
      </c>
      <c r="C783" t="str">
        <f>IFERROR(VLOOKUP(A783,'MCSJ Export'!A:C,3,FALSE),"")</f>
        <v/>
      </c>
      <c r="D783" s="37">
        <f t="shared" ca="1" si="49"/>
        <v>0</v>
      </c>
      <c r="E783" s="37">
        <f t="shared" ca="1" si="50"/>
        <v>0</v>
      </c>
      <c r="F783" s="37">
        <f t="shared" ca="1" si="51"/>
        <v>0</v>
      </c>
      <c r="G783" s="37"/>
      <c r="H783" s="33" t="str">
        <f>+'R&amp;E EXPORT'!A782</f>
        <v>H2-5112-2-037</v>
      </c>
      <c r="I783" s="34">
        <f>IFERROR(VLOOKUP($H783,'Gen F Rev'!$A:$M,15,FALSE),0)</f>
        <v>0</v>
      </c>
      <c r="J783" s="34">
        <f>IFERROR(VLOOKUP($H783,'Gen F Rev'!$A:$M,16,FALSE),0)</f>
        <v>0</v>
      </c>
      <c r="K783" s="42">
        <f>IFERROR(VLOOKUP($H783,'Gen F Rev'!$A:$M,17,FALSE),0)</f>
        <v>0</v>
      </c>
      <c r="L783" s="34">
        <f>IFERROR(VLOOKUP($H783,'Gen F Exp'!$A:$E,15,FALSE),0)</f>
        <v>0</v>
      </c>
      <c r="M783" s="34">
        <f>IFERROR(VLOOKUP($H783,'Gen F Exp'!$A:$E,16,FALSE),0)</f>
        <v>0</v>
      </c>
      <c r="N783" s="42">
        <f>IFERROR(VLOOKUP($H783,'Gen F Exp'!$A:$E,17,FALSE),0)</f>
        <v>0</v>
      </c>
      <c r="O783" s="34">
        <f>IFERROR(VLOOKUP($H783,'Water F Rev'!$A:$L,15,FALSE),0)</f>
        <v>0</v>
      </c>
      <c r="P783" s="34">
        <f>IFERROR(VLOOKUP($H783,'Water F Rev'!$A:$L,16,FALSE),0)</f>
        <v>0</v>
      </c>
      <c r="Q783" s="42">
        <f>IFERROR(VLOOKUP($H783,'Water F Rev'!$A:$L,17,FALSE),0)</f>
        <v>0</v>
      </c>
      <c r="R783" s="34">
        <f>IFERROR(VLOOKUP($H783,'Water F Exp'!$A:$K,15,FALSE),0)</f>
        <v>0</v>
      </c>
      <c r="S783" s="34">
        <f>IFERROR(VLOOKUP($H783,'Water F Exp'!$A:$K,16,FALSE),0)</f>
        <v>0</v>
      </c>
      <c r="T783" s="42">
        <f>IFERROR(VLOOKUP($H783,'Water F Exp'!$A:$K,17,FALSE),0)</f>
        <v>0</v>
      </c>
      <c r="U783" s="34">
        <f ca="1">IFERROR(VLOOKUP($H783,'Sewer F Rev'!$A:$E,15,FALSE),0)</f>
        <v>0</v>
      </c>
      <c r="V783" s="34">
        <f ca="1">IFERROR(VLOOKUP($H783,'Sewer F Rev'!$A:$E,16,FALSE),0)</f>
        <v>0</v>
      </c>
      <c r="W783" s="42">
        <f ca="1">IFERROR(VLOOKUP($H783,'Sewer F Rev'!$A:$E,17,FALSE),0)</f>
        <v>0</v>
      </c>
      <c r="X783" s="34">
        <f>IFERROR(VLOOKUP($H783,'Sewer F Exp'!$A:$B,15,FALSE),0)</f>
        <v>0</v>
      </c>
      <c r="Y783" s="34">
        <f>IFERROR(VLOOKUP($H783,'Sewer F Exp'!$A:$B,16,FALSE),0)</f>
        <v>0</v>
      </c>
      <c r="Z783" s="42">
        <f>IFERROR(VLOOKUP($H783,'Sewer F Exp'!$A:$B,17,FALSE),0)</f>
        <v>0</v>
      </c>
      <c r="AA783" s="34">
        <f>IFERROR(VLOOKUP($H783,'Refuse F Rev'!$A:$E,15,FALSE),0)</f>
        <v>0</v>
      </c>
      <c r="AB783" s="34">
        <f>IFERROR(VLOOKUP($H783,'Refuse F Rev'!$A:$E,16,FALSE),0)</f>
        <v>0</v>
      </c>
      <c r="AC783" s="42">
        <f>IFERROR(VLOOKUP($H783,'Refuse F Rev'!$A:$E,17,FALSE),0)</f>
        <v>0</v>
      </c>
      <c r="AD783" s="34">
        <f>IFERROR(VLOOKUP($H783,'Refuse F Exp'!$A:$E,15,FALSE),0)</f>
        <v>0</v>
      </c>
      <c r="AE783" s="34">
        <f>IFERROR(VLOOKUP($H783,'Refuse F Exp'!$A:$E,16,FALSE),0)</f>
        <v>0</v>
      </c>
      <c r="AF783" s="42">
        <f>IFERROR(VLOOKUP($H783,'Refuse F Exp'!$A:$E,17,FALSE),0)</f>
        <v>0</v>
      </c>
      <c r="AG783" s="34">
        <f>IFERROR(VLOOKUP($H783,#REF!,10,FALSE),0)</f>
        <v>0</v>
      </c>
      <c r="AH783" s="34">
        <f>IFERROR(VLOOKUP($H783,#REF!,11,FALSE),0)</f>
        <v>0</v>
      </c>
      <c r="AI783" s="42">
        <f>IFERROR(VLOOKUP($H783,#REF!,12,FALSE),0)</f>
        <v>0</v>
      </c>
      <c r="AJ783" s="34">
        <f>IFERROR(VLOOKUP($H783,#REF!,10,FALSE),0)</f>
        <v>0</v>
      </c>
      <c r="AK783" s="34">
        <f>IFERROR(VLOOKUP($H783,#REF!,11,FALSE),0)</f>
        <v>0</v>
      </c>
      <c r="AL783" s="42">
        <f>IFERROR(VLOOKUP($H783,#REF!,12,FALSE),0)</f>
        <v>0</v>
      </c>
      <c r="AM783" s="34">
        <f>IFERROR(VLOOKUP($H783,#REF!,10,FALSE),0)</f>
        <v>0</v>
      </c>
      <c r="AN783" s="34">
        <f>IFERROR(VLOOKUP($H783,#REF!,11,FALSE),0)</f>
        <v>0</v>
      </c>
      <c r="AO783" s="42">
        <f>IFERROR(VLOOKUP($H783,#REF!,12,FALSE),0)</f>
        <v>0</v>
      </c>
      <c r="AP783" s="34">
        <f>IFERROR(VLOOKUP($H783,#REF!,10,FALSE),0)</f>
        <v>0</v>
      </c>
      <c r="AQ783" s="34">
        <f>IFERROR(VLOOKUP($H783,#REF!,11,FALSE),0)</f>
        <v>0</v>
      </c>
      <c r="AR783" s="42">
        <f>IFERROR(VLOOKUP($H783,#REF!,12,FALSE),0)</f>
        <v>0</v>
      </c>
      <c r="AS783" s="34">
        <f>IFERROR(VLOOKUP($H783,#REF!,13,FALSE),0)</f>
        <v>0</v>
      </c>
      <c r="AT783" s="34">
        <f>IFERROR(VLOOKUP($H783,#REF!,14,FALSE),0)</f>
        <v>0</v>
      </c>
      <c r="AU783" s="42">
        <f>IFERROR(VLOOKUP($H783,#REF!,15,FALSE),0)</f>
        <v>0</v>
      </c>
      <c r="AV783" s="34">
        <f>IFERROR(VLOOKUP($H783,#REF!,15,FALSE),0)</f>
        <v>0</v>
      </c>
      <c r="AW783" s="34">
        <f>IFERROR(VLOOKUP($H783,#REF!,16,FALSE),0)</f>
        <v>0</v>
      </c>
      <c r="AX783" s="42">
        <f>IFERROR(VLOOKUP($H783,#REF!,17,FALSE),0)</f>
        <v>0</v>
      </c>
    </row>
    <row r="784" spans="1:50" x14ac:dyDescent="0.3">
      <c r="A784" s="33" t="str">
        <f t="shared" si="48"/>
        <v>H2-5410-4-214</v>
      </c>
      <c r="B784" s="33" t="str">
        <f>+'R&amp;E EXPORT'!B783</f>
        <v>CAP-PERM-SIDEWALKS &amp; CURB REFURB</v>
      </c>
      <c r="C784" t="str">
        <f>IFERROR(VLOOKUP(A784,'MCSJ Export'!A:C,3,FALSE),"")</f>
        <v>Line Item Control</v>
      </c>
      <c r="D784" s="37">
        <f t="shared" ca="1" si="49"/>
        <v>0</v>
      </c>
      <c r="E784" s="37">
        <f t="shared" ca="1" si="50"/>
        <v>0</v>
      </c>
      <c r="F784" s="37">
        <f t="shared" ca="1" si="51"/>
        <v>0</v>
      </c>
      <c r="G784" s="37"/>
      <c r="H784" s="33" t="str">
        <f>+'R&amp;E EXPORT'!A783</f>
        <v>H2-5410-4-214</v>
      </c>
      <c r="I784" s="34">
        <f>IFERROR(VLOOKUP($H784,'Gen F Rev'!$A:$M,15,FALSE),0)</f>
        <v>0</v>
      </c>
      <c r="J784" s="34">
        <f>IFERROR(VLOOKUP($H784,'Gen F Rev'!$A:$M,16,FALSE),0)</f>
        <v>0</v>
      </c>
      <c r="K784" s="42">
        <f>IFERROR(VLOOKUP($H784,'Gen F Rev'!$A:$M,17,FALSE),0)</f>
        <v>0</v>
      </c>
      <c r="L784" s="34">
        <f>IFERROR(VLOOKUP($H784,'Gen F Exp'!$A:$E,15,FALSE),0)</f>
        <v>0</v>
      </c>
      <c r="M784" s="34">
        <f>IFERROR(VLOOKUP($H784,'Gen F Exp'!$A:$E,16,FALSE),0)</f>
        <v>0</v>
      </c>
      <c r="N784" s="42">
        <f>IFERROR(VLOOKUP($H784,'Gen F Exp'!$A:$E,17,FALSE),0)</f>
        <v>0</v>
      </c>
      <c r="O784" s="34">
        <f>IFERROR(VLOOKUP($H784,'Water F Rev'!$A:$L,15,FALSE),0)</f>
        <v>0</v>
      </c>
      <c r="P784" s="34">
        <f>IFERROR(VLOOKUP($H784,'Water F Rev'!$A:$L,16,FALSE),0)</f>
        <v>0</v>
      </c>
      <c r="Q784" s="42">
        <f>IFERROR(VLOOKUP($H784,'Water F Rev'!$A:$L,17,FALSE),0)</f>
        <v>0</v>
      </c>
      <c r="R784" s="34">
        <f>IFERROR(VLOOKUP($H784,'Water F Exp'!$A:$K,15,FALSE),0)</f>
        <v>0</v>
      </c>
      <c r="S784" s="34">
        <f>IFERROR(VLOOKUP($H784,'Water F Exp'!$A:$K,16,FALSE),0)</f>
        <v>0</v>
      </c>
      <c r="T784" s="42">
        <f>IFERROR(VLOOKUP($H784,'Water F Exp'!$A:$K,17,FALSE),0)</f>
        <v>0</v>
      </c>
      <c r="U784" s="34">
        <f ca="1">IFERROR(VLOOKUP($H784,'Sewer F Rev'!$A:$E,15,FALSE),0)</f>
        <v>0</v>
      </c>
      <c r="V784" s="34">
        <f ca="1">IFERROR(VLOOKUP($H784,'Sewer F Rev'!$A:$E,16,FALSE),0)</f>
        <v>0</v>
      </c>
      <c r="W784" s="42">
        <f ca="1">IFERROR(VLOOKUP($H784,'Sewer F Rev'!$A:$E,17,FALSE),0)</f>
        <v>0</v>
      </c>
      <c r="X784" s="34">
        <f>IFERROR(VLOOKUP($H784,'Sewer F Exp'!$A:$B,15,FALSE),0)</f>
        <v>0</v>
      </c>
      <c r="Y784" s="34">
        <f>IFERROR(VLOOKUP($H784,'Sewer F Exp'!$A:$B,16,FALSE),0)</f>
        <v>0</v>
      </c>
      <c r="Z784" s="42">
        <f>IFERROR(VLOOKUP($H784,'Sewer F Exp'!$A:$B,17,FALSE),0)</f>
        <v>0</v>
      </c>
      <c r="AA784" s="34">
        <f>IFERROR(VLOOKUP($H784,'Refuse F Rev'!$A:$E,15,FALSE),0)</f>
        <v>0</v>
      </c>
      <c r="AB784" s="34">
        <f>IFERROR(VLOOKUP($H784,'Refuse F Rev'!$A:$E,16,FALSE),0)</f>
        <v>0</v>
      </c>
      <c r="AC784" s="42">
        <f>IFERROR(VLOOKUP($H784,'Refuse F Rev'!$A:$E,17,FALSE),0)</f>
        <v>0</v>
      </c>
      <c r="AD784" s="34">
        <f>IFERROR(VLOOKUP($H784,'Refuse F Exp'!$A:$E,15,FALSE),0)</f>
        <v>0</v>
      </c>
      <c r="AE784" s="34">
        <f>IFERROR(VLOOKUP($H784,'Refuse F Exp'!$A:$E,16,FALSE),0)</f>
        <v>0</v>
      </c>
      <c r="AF784" s="42">
        <f>IFERROR(VLOOKUP($H784,'Refuse F Exp'!$A:$E,17,FALSE),0)</f>
        <v>0</v>
      </c>
      <c r="AG784" s="34">
        <f>IFERROR(VLOOKUP($H784,#REF!,10,FALSE),0)</f>
        <v>0</v>
      </c>
      <c r="AH784" s="34">
        <f>IFERROR(VLOOKUP($H784,#REF!,11,FALSE),0)</f>
        <v>0</v>
      </c>
      <c r="AI784" s="42">
        <f>IFERROR(VLOOKUP($H784,#REF!,12,FALSE),0)</f>
        <v>0</v>
      </c>
      <c r="AJ784" s="34">
        <f>IFERROR(VLOOKUP($H784,#REF!,10,FALSE),0)</f>
        <v>0</v>
      </c>
      <c r="AK784" s="34">
        <f>IFERROR(VLOOKUP($H784,#REF!,11,FALSE),0)</f>
        <v>0</v>
      </c>
      <c r="AL784" s="42">
        <f>IFERROR(VLOOKUP($H784,#REF!,12,FALSE),0)</f>
        <v>0</v>
      </c>
      <c r="AM784" s="34">
        <f>IFERROR(VLOOKUP($H784,#REF!,10,FALSE),0)</f>
        <v>0</v>
      </c>
      <c r="AN784" s="34">
        <f>IFERROR(VLOOKUP($H784,#REF!,11,FALSE),0)</f>
        <v>0</v>
      </c>
      <c r="AO784" s="42">
        <f>IFERROR(VLOOKUP($H784,#REF!,12,FALSE),0)</f>
        <v>0</v>
      </c>
      <c r="AP784" s="34">
        <f>IFERROR(VLOOKUP($H784,#REF!,10,FALSE),0)</f>
        <v>0</v>
      </c>
      <c r="AQ784" s="34">
        <f>IFERROR(VLOOKUP($H784,#REF!,11,FALSE),0)</f>
        <v>0</v>
      </c>
      <c r="AR784" s="42">
        <f>IFERROR(VLOOKUP($H784,#REF!,12,FALSE),0)</f>
        <v>0</v>
      </c>
      <c r="AS784" s="34">
        <f>IFERROR(VLOOKUP($H784,#REF!,13,FALSE),0)</f>
        <v>0</v>
      </c>
      <c r="AT784" s="34">
        <f>IFERROR(VLOOKUP($H784,#REF!,14,FALSE),0)</f>
        <v>0</v>
      </c>
      <c r="AU784" s="42">
        <f>IFERROR(VLOOKUP($H784,#REF!,15,FALSE),0)</f>
        <v>0</v>
      </c>
      <c r="AV784" s="34">
        <f>IFERROR(VLOOKUP($H784,#REF!,15,FALSE),0)</f>
        <v>0</v>
      </c>
      <c r="AW784" s="34">
        <f>IFERROR(VLOOKUP($H784,#REF!,16,FALSE),0)</f>
        <v>0</v>
      </c>
      <c r="AX784" s="42">
        <f>IFERROR(VLOOKUP($H784,#REF!,17,FALSE),0)</f>
        <v>0</v>
      </c>
    </row>
    <row r="785" spans="1:50" x14ac:dyDescent="0.3">
      <c r="A785" s="33" t="str">
        <f t="shared" si="48"/>
        <v>H2-7140-2-000</v>
      </c>
      <c r="B785" s="33" t="str">
        <f>+'R&amp;E EXPORT'!B784</f>
        <v>CAP-PARKS-EQUIPMENT</v>
      </c>
      <c r="C785" t="str">
        <f>IFERROR(VLOOKUP(A785,'MCSJ Export'!A:C,3,FALSE),"")</f>
        <v>Control</v>
      </c>
      <c r="D785" s="37">
        <f t="shared" ca="1" si="49"/>
        <v>0</v>
      </c>
      <c r="E785" s="37">
        <f t="shared" ca="1" si="50"/>
        <v>0</v>
      </c>
      <c r="F785" s="37">
        <f t="shared" ca="1" si="51"/>
        <v>0</v>
      </c>
      <c r="G785" s="37"/>
      <c r="H785" s="33" t="str">
        <f>+'R&amp;E EXPORT'!A784</f>
        <v>H2-7140-2-000</v>
      </c>
      <c r="I785" s="34">
        <f>IFERROR(VLOOKUP($H785,'Gen F Rev'!$A:$M,15,FALSE),0)</f>
        <v>0</v>
      </c>
      <c r="J785" s="34">
        <f>IFERROR(VLOOKUP($H785,'Gen F Rev'!$A:$M,16,FALSE),0)</f>
        <v>0</v>
      </c>
      <c r="K785" s="42">
        <f>IFERROR(VLOOKUP($H785,'Gen F Rev'!$A:$M,17,FALSE),0)</f>
        <v>0</v>
      </c>
      <c r="L785" s="34">
        <f>IFERROR(VLOOKUP($H785,'Gen F Exp'!$A:$E,15,FALSE),0)</f>
        <v>0</v>
      </c>
      <c r="M785" s="34">
        <f>IFERROR(VLOOKUP($H785,'Gen F Exp'!$A:$E,16,FALSE),0)</f>
        <v>0</v>
      </c>
      <c r="N785" s="42">
        <f>IFERROR(VLOOKUP($H785,'Gen F Exp'!$A:$E,17,FALSE),0)</f>
        <v>0</v>
      </c>
      <c r="O785" s="34">
        <f>IFERROR(VLOOKUP($H785,'Water F Rev'!$A:$L,15,FALSE),0)</f>
        <v>0</v>
      </c>
      <c r="P785" s="34">
        <f>IFERROR(VLOOKUP($H785,'Water F Rev'!$A:$L,16,FALSE),0)</f>
        <v>0</v>
      </c>
      <c r="Q785" s="42">
        <f>IFERROR(VLOOKUP($H785,'Water F Rev'!$A:$L,17,FALSE),0)</f>
        <v>0</v>
      </c>
      <c r="R785" s="34">
        <f>IFERROR(VLOOKUP($H785,'Water F Exp'!$A:$K,15,FALSE),0)</f>
        <v>0</v>
      </c>
      <c r="S785" s="34">
        <f>IFERROR(VLOOKUP($H785,'Water F Exp'!$A:$K,16,FALSE),0)</f>
        <v>0</v>
      </c>
      <c r="T785" s="42">
        <f>IFERROR(VLOOKUP($H785,'Water F Exp'!$A:$K,17,FALSE),0)</f>
        <v>0</v>
      </c>
      <c r="U785" s="34">
        <f ca="1">IFERROR(VLOOKUP($H785,'Sewer F Rev'!$A:$E,15,FALSE),0)</f>
        <v>0</v>
      </c>
      <c r="V785" s="34">
        <f ca="1">IFERROR(VLOOKUP($H785,'Sewer F Rev'!$A:$E,16,FALSE),0)</f>
        <v>0</v>
      </c>
      <c r="W785" s="42">
        <f ca="1">IFERROR(VLOOKUP($H785,'Sewer F Rev'!$A:$E,17,FALSE),0)</f>
        <v>0</v>
      </c>
      <c r="X785" s="34">
        <f>IFERROR(VLOOKUP($H785,'Sewer F Exp'!$A:$B,15,FALSE),0)</f>
        <v>0</v>
      </c>
      <c r="Y785" s="34">
        <f>IFERROR(VLOOKUP($H785,'Sewer F Exp'!$A:$B,16,FALSE),0)</f>
        <v>0</v>
      </c>
      <c r="Z785" s="42">
        <f>IFERROR(VLOOKUP($H785,'Sewer F Exp'!$A:$B,17,FALSE),0)</f>
        <v>0</v>
      </c>
      <c r="AA785" s="34">
        <f>IFERROR(VLOOKUP($H785,'Refuse F Rev'!$A:$E,15,FALSE),0)</f>
        <v>0</v>
      </c>
      <c r="AB785" s="34">
        <f>IFERROR(VLOOKUP($H785,'Refuse F Rev'!$A:$E,16,FALSE),0)</f>
        <v>0</v>
      </c>
      <c r="AC785" s="42">
        <f>IFERROR(VLOOKUP($H785,'Refuse F Rev'!$A:$E,17,FALSE),0)</f>
        <v>0</v>
      </c>
      <c r="AD785" s="34">
        <f>IFERROR(VLOOKUP($H785,'Refuse F Exp'!$A:$E,15,FALSE),0)</f>
        <v>0</v>
      </c>
      <c r="AE785" s="34">
        <f>IFERROR(VLOOKUP($H785,'Refuse F Exp'!$A:$E,16,FALSE),0)</f>
        <v>0</v>
      </c>
      <c r="AF785" s="42">
        <f>IFERROR(VLOOKUP($H785,'Refuse F Exp'!$A:$E,17,FALSE),0)</f>
        <v>0</v>
      </c>
      <c r="AG785" s="34">
        <f>IFERROR(VLOOKUP($H785,#REF!,10,FALSE),0)</f>
        <v>0</v>
      </c>
      <c r="AH785" s="34">
        <f>IFERROR(VLOOKUP($H785,#REF!,11,FALSE),0)</f>
        <v>0</v>
      </c>
      <c r="AI785" s="42">
        <f>IFERROR(VLOOKUP($H785,#REF!,12,FALSE),0)</f>
        <v>0</v>
      </c>
      <c r="AJ785" s="34">
        <f>IFERROR(VLOOKUP($H785,#REF!,10,FALSE),0)</f>
        <v>0</v>
      </c>
      <c r="AK785" s="34">
        <f>IFERROR(VLOOKUP($H785,#REF!,11,FALSE),0)</f>
        <v>0</v>
      </c>
      <c r="AL785" s="42">
        <f>IFERROR(VLOOKUP($H785,#REF!,12,FALSE),0)</f>
        <v>0</v>
      </c>
      <c r="AM785" s="34">
        <f>IFERROR(VLOOKUP($H785,#REF!,10,FALSE),0)</f>
        <v>0</v>
      </c>
      <c r="AN785" s="34">
        <f>IFERROR(VLOOKUP($H785,#REF!,11,FALSE),0)</f>
        <v>0</v>
      </c>
      <c r="AO785" s="42">
        <f>IFERROR(VLOOKUP($H785,#REF!,12,FALSE),0)</f>
        <v>0</v>
      </c>
      <c r="AP785" s="34">
        <f>IFERROR(VLOOKUP($H785,#REF!,10,FALSE),0)</f>
        <v>0</v>
      </c>
      <c r="AQ785" s="34">
        <f>IFERROR(VLOOKUP($H785,#REF!,11,FALSE),0)</f>
        <v>0</v>
      </c>
      <c r="AR785" s="42">
        <f>IFERROR(VLOOKUP($H785,#REF!,12,FALSE),0)</f>
        <v>0</v>
      </c>
      <c r="AS785" s="34">
        <f>IFERROR(VLOOKUP($H785,#REF!,13,FALSE),0)</f>
        <v>0</v>
      </c>
      <c r="AT785" s="34">
        <f>IFERROR(VLOOKUP($H785,#REF!,14,FALSE),0)</f>
        <v>0</v>
      </c>
      <c r="AU785" s="42">
        <f>IFERROR(VLOOKUP($H785,#REF!,15,FALSE),0)</f>
        <v>0</v>
      </c>
      <c r="AV785" s="34">
        <f>IFERROR(VLOOKUP($H785,#REF!,15,FALSE),0)</f>
        <v>0</v>
      </c>
      <c r="AW785" s="34">
        <f>IFERROR(VLOOKUP($H785,#REF!,16,FALSE),0)</f>
        <v>0</v>
      </c>
      <c r="AX785" s="42">
        <f>IFERROR(VLOOKUP($H785,#REF!,17,FALSE),0)</f>
        <v>0</v>
      </c>
    </row>
    <row r="786" spans="1:50" x14ac:dyDescent="0.3">
      <c r="A786" s="33" t="str">
        <f t="shared" si="48"/>
        <v>H2-7140-2-756</v>
      </c>
      <c r="B786" s="33" t="str">
        <f>+'R&amp;E EXPORT'!B785</f>
        <v>CAP-PARKS-KUBOTA TRACTOR</v>
      </c>
      <c r="C786" t="str">
        <f>IFERROR(VLOOKUP(A786,'MCSJ Export'!A:C,3,FALSE),"")</f>
        <v>Sub Account</v>
      </c>
      <c r="D786" s="37">
        <f t="shared" ca="1" si="49"/>
        <v>0</v>
      </c>
      <c r="E786" s="37">
        <f t="shared" ca="1" si="50"/>
        <v>0</v>
      </c>
      <c r="F786" s="37">
        <f t="shared" ca="1" si="51"/>
        <v>0</v>
      </c>
      <c r="G786" s="37"/>
      <c r="H786" s="33" t="str">
        <f>+'R&amp;E EXPORT'!A785</f>
        <v>H2-7140-2-756</v>
      </c>
      <c r="I786" s="34">
        <f>IFERROR(VLOOKUP($H786,'Gen F Rev'!$A:$M,15,FALSE),0)</f>
        <v>0</v>
      </c>
      <c r="J786" s="34">
        <f>IFERROR(VLOOKUP($H786,'Gen F Rev'!$A:$M,16,FALSE),0)</f>
        <v>0</v>
      </c>
      <c r="K786" s="42">
        <f>IFERROR(VLOOKUP($H786,'Gen F Rev'!$A:$M,17,FALSE),0)</f>
        <v>0</v>
      </c>
      <c r="L786" s="34">
        <f>IFERROR(VLOOKUP($H786,'Gen F Exp'!$A:$E,15,FALSE),0)</f>
        <v>0</v>
      </c>
      <c r="M786" s="34">
        <f>IFERROR(VLOOKUP($H786,'Gen F Exp'!$A:$E,16,FALSE),0)</f>
        <v>0</v>
      </c>
      <c r="N786" s="42">
        <f>IFERROR(VLOOKUP($H786,'Gen F Exp'!$A:$E,17,FALSE),0)</f>
        <v>0</v>
      </c>
      <c r="O786" s="34">
        <f>IFERROR(VLOOKUP($H786,'Water F Rev'!$A:$L,15,FALSE),0)</f>
        <v>0</v>
      </c>
      <c r="P786" s="34">
        <f>IFERROR(VLOOKUP($H786,'Water F Rev'!$A:$L,16,FALSE),0)</f>
        <v>0</v>
      </c>
      <c r="Q786" s="42">
        <f>IFERROR(VLOOKUP($H786,'Water F Rev'!$A:$L,17,FALSE),0)</f>
        <v>0</v>
      </c>
      <c r="R786" s="34">
        <f>IFERROR(VLOOKUP($H786,'Water F Exp'!$A:$K,15,FALSE),0)</f>
        <v>0</v>
      </c>
      <c r="S786" s="34">
        <f>IFERROR(VLOOKUP($H786,'Water F Exp'!$A:$K,16,FALSE),0)</f>
        <v>0</v>
      </c>
      <c r="T786" s="42">
        <f>IFERROR(VLOOKUP($H786,'Water F Exp'!$A:$K,17,FALSE),0)</f>
        <v>0</v>
      </c>
      <c r="U786" s="34">
        <f ca="1">IFERROR(VLOOKUP($H786,'Sewer F Rev'!$A:$E,15,FALSE),0)</f>
        <v>0</v>
      </c>
      <c r="V786" s="34">
        <f ca="1">IFERROR(VLOOKUP($H786,'Sewer F Rev'!$A:$E,16,FALSE),0)</f>
        <v>0</v>
      </c>
      <c r="W786" s="42">
        <f ca="1">IFERROR(VLOOKUP($H786,'Sewer F Rev'!$A:$E,17,FALSE),0)</f>
        <v>0</v>
      </c>
      <c r="X786" s="34">
        <f>IFERROR(VLOOKUP($H786,'Sewer F Exp'!$A:$B,15,FALSE),0)</f>
        <v>0</v>
      </c>
      <c r="Y786" s="34">
        <f>IFERROR(VLOOKUP($H786,'Sewer F Exp'!$A:$B,16,FALSE),0)</f>
        <v>0</v>
      </c>
      <c r="Z786" s="42">
        <f>IFERROR(VLOOKUP($H786,'Sewer F Exp'!$A:$B,17,FALSE),0)</f>
        <v>0</v>
      </c>
      <c r="AA786" s="34">
        <f>IFERROR(VLOOKUP($H786,'Refuse F Rev'!$A:$E,15,FALSE),0)</f>
        <v>0</v>
      </c>
      <c r="AB786" s="34">
        <f>IFERROR(VLOOKUP($H786,'Refuse F Rev'!$A:$E,16,FALSE),0)</f>
        <v>0</v>
      </c>
      <c r="AC786" s="42">
        <f>IFERROR(VLOOKUP($H786,'Refuse F Rev'!$A:$E,17,FALSE),0)</f>
        <v>0</v>
      </c>
      <c r="AD786" s="34">
        <f>IFERROR(VLOOKUP($H786,'Refuse F Exp'!$A:$E,15,FALSE),0)</f>
        <v>0</v>
      </c>
      <c r="AE786" s="34">
        <f>IFERROR(VLOOKUP($H786,'Refuse F Exp'!$A:$E,16,FALSE),0)</f>
        <v>0</v>
      </c>
      <c r="AF786" s="42">
        <f>IFERROR(VLOOKUP($H786,'Refuse F Exp'!$A:$E,17,FALSE),0)</f>
        <v>0</v>
      </c>
      <c r="AG786" s="34">
        <f>IFERROR(VLOOKUP($H786,#REF!,10,FALSE),0)</f>
        <v>0</v>
      </c>
      <c r="AH786" s="34">
        <f>IFERROR(VLOOKUP($H786,#REF!,11,FALSE),0)</f>
        <v>0</v>
      </c>
      <c r="AI786" s="42">
        <f>IFERROR(VLOOKUP($H786,#REF!,12,FALSE),0)</f>
        <v>0</v>
      </c>
      <c r="AJ786" s="34">
        <f>IFERROR(VLOOKUP($H786,#REF!,10,FALSE),0)</f>
        <v>0</v>
      </c>
      <c r="AK786" s="34">
        <f>IFERROR(VLOOKUP($H786,#REF!,11,FALSE),0)</f>
        <v>0</v>
      </c>
      <c r="AL786" s="42">
        <f>IFERROR(VLOOKUP($H786,#REF!,12,FALSE),0)</f>
        <v>0</v>
      </c>
      <c r="AM786" s="34">
        <f>IFERROR(VLOOKUP($H786,#REF!,10,FALSE),0)</f>
        <v>0</v>
      </c>
      <c r="AN786" s="34">
        <f>IFERROR(VLOOKUP($H786,#REF!,11,FALSE),0)</f>
        <v>0</v>
      </c>
      <c r="AO786" s="42">
        <f>IFERROR(VLOOKUP($H786,#REF!,12,FALSE),0)</f>
        <v>0</v>
      </c>
      <c r="AP786" s="34">
        <f>IFERROR(VLOOKUP($H786,#REF!,10,FALSE),0)</f>
        <v>0</v>
      </c>
      <c r="AQ786" s="34">
        <f>IFERROR(VLOOKUP($H786,#REF!,11,FALSE),0)</f>
        <v>0</v>
      </c>
      <c r="AR786" s="42">
        <f>IFERROR(VLOOKUP($H786,#REF!,12,FALSE),0)</f>
        <v>0</v>
      </c>
      <c r="AS786" s="34">
        <f>IFERROR(VLOOKUP($H786,#REF!,13,FALSE),0)</f>
        <v>0</v>
      </c>
      <c r="AT786" s="34">
        <f>IFERROR(VLOOKUP($H786,#REF!,14,FALSE),0)</f>
        <v>0</v>
      </c>
      <c r="AU786" s="42">
        <f>IFERROR(VLOOKUP($H786,#REF!,15,FALSE),0)</f>
        <v>0</v>
      </c>
      <c r="AV786" s="34">
        <f>IFERROR(VLOOKUP($H786,#REF!,15,FALSE),0)</f>
        <v>0</v>
      </c>
      <c r="AW786" s="34">
        <f>IFERROR(VLOOKUP($H786,#REF!,16,FALSE),0)</f>
        <v>0</v>
      </c>
      <c r="AX786" s="42">
        <f>IFERROR(VLOOKUP($H786,#REF!,17,FALSE),0)</f>
        <v>0</v>
      </c>
    </row>
    <row r="787" spans="1:50" x14ac:dyDescent="0.3">
      <c r="A787" s="33" t="str">
        <f t="shared" si="48"/>
        <v>H2-8120-2-100</v>
      </c>
      <c r="B787" s="33" t="str">
        <f>+'R&amp;E EXPORT'!B786</f>
        <v>CAP-SEWER-PICKUP TRUCKS</v>
      </c>
      <c r="C787" t="str">
        <f>IFERROR(VLOOKUP(A787,'MCSJ Export'!A:C,3,FALSE),"")</f>
        <v/>
      </c>
      <c r="D787" s="37">
        <f t="shared" ca="1" si="49"/>
        <v>0</v>
      </c>
      <c r="E787" s="37">
        <f t="shared" ca="1" si="50"/>
        <v>0</v>
      </c>
      <c r="F787" s="37">
        <f t="shared" ca="1" si="51"/>
        <v>0</v>
      </c>
      <c r="G787" s="37"/>
      <c r="H787" s="33" t="str">
        <f>+'R&amp;E EXPORT'!A786</f>
        <v>H2-8120-2-100</v>
      </c>
      <c r="I787" s="34">
        <f>IFERROR(VLOOKUP($H787,'Gen F Rev'!$A:$M,15,FALSE),0)</f>
        <v>0</v>
      </c>
      <c r="J787" s="34">
        <f>IFERROR(VLOOKUP($H787,'Gen F Rev'!$A:$M,16,FALSE),0)</f>
        <v>0</v>
      </c>
      <c r="K787" s="42">
        <f>IFERROR(VLOOKUP($H787,'Gen F Rev'!$A:$M,17,FALSE),0)</f>
        <v>0</v>
      </c>
      <c r="L787" s="34">
        <f>IFERROR(VLOOKUP($H787,'Gen F Exp'!$A:$E,15,FALSE),0)</f>
        <v>0</v>
      </c>
      <c r="M787" s="34">
        <f>IFERROR(VLOOKUP($H787,'Gen F Exp'!$A:$E,16,FALSE),0)</f>
        <v>0</v>
      </c>
      <c r="N787" s="42">
        <f>IFERROR(VLOOKUP($H787,'Gen F Exp'!$A:$E,17,FALSE),0)</f>
        <v>0</v>
      </c>
      <c r="O787" s="34">
        <f>IFERROR(VLOOKUP($H787,'Water F Rev'!$A:$L,15,FALSE),0)</f>
        <v>0</v>
      </c>
      <c r="P787" s="34">
        <f>IFERROR(VLOOKUP($H787,'Water F Rev'!$A:$L,16,FALSE),0)</f>
        <v>0</v>
      </c>
      <c r="Q787" s="42">
        <f>IFERROR(VLOOKUP($H787,'Water F Rev'!$A:$L,17,FALSE),0)</f>
        <v>0</v>
      </c>
      <c r="R787" s="34">
        <f>IFERROR(VLOOKUP($H787,'Water F Exp'!$A:$K,15,FALSE),0)</f>
        <v>0</v>
      </c>
      <c r="S787" s="34">
        <f>IFERROR(VLOOKUP($H787,'Water F Exp'!$A:$K,16,FALSE),0)</f>
        <v>0</v>
      </c>
      <c r="T787" s="42">
        <f>IFERROR(VLOOKUP($H787,'Water F Exp'!$A:$K,17,FALSE),0)</f>
        <v>0</v>
      </c>
      <c r="U787" s="34">
        <f ca="1">IFERROR(VLOOKUP($H787,'Sewer F Rev'!$A:$E,15,FALSE),0)</f>
        <v>0</v>
      </c>
      <c r="V787" s="34">
        <f ca="1">IFERROR(VLOOKUP($H787,'Sewer F Rev'!$A:$E,16,FALSE),0)</f>
        <v>0</v>
      </c>
      <c r="W787" s="42">
        <f ca="1">IFERROR(VLOOKUP($H787,'Sewer F Rev'!$A:$E,17,FALSE),0)</f>
        <v>0</v>
      </c>
      <c r="X787" s="34">
        <f>IFERROR(VLOOKUP($H787,'Sewer F Exp'!$A:$B,15,FALSE),0)</f>
        <v>0</v>
      </c>
      <c r="Y787" s="34">
        <f>IFERROR(VLOOKUP($H787,'Sewer F Exp'!$A:$B,16,FALSE),0)</f>
        <v>0</v>
      </c>
      <c r="Z787" s="42">
        <f>IFERROR(VLOOKUP($H787,'Sewer F Exp'!$A:$B,17,FALSE),0)</f>
        <v>0</v>
      </c>
      <c r="AA787" s="34">
        <f>IFERROR(VLOOKUP($H787,'Refuse F Rev'!$A:$E,15,FALSE),0)</f>
        <v>0</v>
      </c>
      <c r="AB787" s="34">
        <f>IFERROR(VLOOKUP($H787,'Refuse F Rev'!$A:$E,16,FALSE),0)</f>
        <v>0</v>
      </c>
      <c r="AC787" s="42">
        <f>IFERROR(VLOOKUP($H787,'Refuse F Rev'!$A:$E,17,FALSE),0)</f>
        <v>0</v>
      </c>
      <c r="AD787" s="34">
        <f>IFERROR(VLOOKUP($H787,'Refuse F Exp'!$A:$E,15,FALSE),0)</f>
        <v>0</v>
      </c>
      <c r="AE787" s="34">
        <f>IFERROR(VLOOKUP($H787,'Refuse F Exp'!$A:$E,16,FALSE),0)</f>
        <v>0</v>
      </c>
      <c r="AF787" s="42">
        <f>IFERROR(VLOOKUP($H787,'Refuse F Exp'!$A:$E,17,FALSE),0)</f>
        <v>0</v>
      </c>
      <c r="AG787" s="34">
        <f>IFERROR(VLOOKUP($H787,#REF!,10,FALSE),0)</f>
        <v>0</v>
      </c>
      <c r="AH787" s="34">
        <f>IFERROR(VLOOKUP($H787,#REF!,11,FALSE),0)</f>
        <v>0</v>
      </c>
      <c r="AI787" s="42">
        <f>IFERROR(VLOOKUP($H787,#REF!,12,FALSE),0)</f>
        <v>0</v>
      </c>
      <c r="AJ787" s="34">
        <f>IFERROR(VLOOKUP($H787,#REF!,10,FALSE),0)</f>
        <v>0</v>
      </c>
      <c r="AK787" s="34">
        <f>IFERROR(VLOOKUP($H787,#REF!,11,FALSE),0)</f>
        <v>0</v>
      </c>
      <c r="AL787" s="42">
        <f>IFERROR(VLOOKUP($H787,#REF!,12,FALSE),0)</f>
        <v>0</v>
      </c>
      <c r="AM787" s="34">
        <f>IFERROR(VLOOKUP($H787,#REF!,10,FALSE),0)</f>
        <v>0</v>
      </c>
      <c r="AN787" s="34">
        <f>IFERROR(VLOOKUP($H787,#REF!,11,FALSE),0)</f>
        <v>0</v>
      </c>
      <c r="AO787" s="42">
        <f>IFERROR(VLOOKUP($H787,#REF!,12,FALSE),0)</f>
        <v>0</v>
      </c>
      <c r="AP787" s="34">
        <f>IFERROR(VLOOKUP($H787,#REF!,10,FALSE),0)</f>
        <v>0</v>
      </c>
      <c r="AQ787" s="34">
        <f>IFERROR(VLOOKUP($H787,#REF!,11,FALSE),0)</f>
        <v>0</v>
      </c>
      <c r="AR787" s="42">
        <f>IFERROR(VLOOKUP($H787,#REF!,12,FALSE),0)</f>
        <v>0</v>
      </c>
      <c r="AS787" s="34">
        <f>IFERROR(VLOOKUP($H787,#REF!,13,FALSE),0)</f>
        <v>0</v>
      </c>
      <c r="AT787" s="34">
        <f>IFERROR(VLOOKUP($H787,#REF!,14,FALSE),0)</f>
        <v>0</v>
      </c>
      <c r="AU787" s="42">
        <f>IFERROR(VLOOKUP($H787,#REF!,15,FALSE),0)</f>
        <v>0</v>
      </c>
      <c r="AV787" s="34">
        <f>IFERROR(VLOOKUP($H787,#REF!,15,FALSE),0)</f>
        <v>0</v>
      </c>
      <c r="AW787" s="34">
        <f>IFERROR(VLOOKUP($H787,#REF!,16,FALSE),0)</f>
        <v>0</v>
      </c>
      <c r="AX787" s="42">
        <f>IFERROR(VLOOKUP($H787,#REF!,17,FALSE),0)</f>
        <v>0</v>
      </c>
    </row>
    <row r="788" spans="1:50" x14ac:dyDescent="0.3">
      <c r="A788" s="33" t="str">
        <f t="shared" si="48"/>
        <v>H2-8120-2-671</v>
      </c>
      <c r="B788" s="33" t="str">
        <f>+'R&amp;E EXPORT'!B787</f>
        <v>CAP-SEWER-NEW HOLLAND LOADER</v>
      </c>
      <c r="C788" t="str">
        <f>IFERROR(VLOOKUP(A788,'MCSJ Export'!A:C,3,FALSE),"")</f>
        <v>Line Item Control</v>
      </c>
      <c r="D788" s="37">
        <f t="shared" ca="1" si="49"/>
        <v>0</v>
      </c>
      <c r="E788" s="37">
        <f t="shared" ca="1" si="50"/>
        <v>0</v>
      </c>
      <c r="F788" s="37">
        <f t="shared" ca="1" si="51"/>
        <v>0</v>
      </c>
      <c r="G788" s="37"/>
      <c r="H788" s="33" t="str">
        <f>+'R&amp;E EXPORT'!A787</f>
        <v>H2-8120-2-671</v>
      </c>
      <c r="I788" s="34">
        <f>IFERROR(VLOOKUP($H788,'Gen F Rev'!$A:$M,15,FALSE),0)</f>
        <v>0</v>
      </c>
      <c r="J788" s="34">
        <f>IFERROR(VLOOKUP($H788,'Gen F Rev'!$A:$M,16,FALSE),0)</f>
        <v>0</v>
      </c>
      <c r="K788" s="42">
        <f>IFERROR(VLOOKUP($H788,'Gen F Rev'!$A:$M,17,FALSE),0)</f>
        <v>0</v>
      </c>
      <c r="L788" s="34">
        <f>IFERROR(VLOOKUP($H788,'Gen F Exp'!$A:$E,15,FALSE),0)</f>
        <v>0</v>
      </c>
      <c r="M788" s="34">
        <f>IFERROR(VLOOKUP($H788,'Gen F Exp'!$A:$E,16,FALSE),0)</f>
        <v>0</v>
      </c>
      <c r="N788" s="42">
        <f>IFERROR(VLOOKUP($H788,'Gen F Exp'!$A:$E,17,FALSE),0)</f>
        <v>0</v>
      </c>
      <c r="O788" s="34">
        <f>IFERROR(VLOOKUP($H788,'Water F Rev'!$A:$L,15,FALSE),0)</f>
        <v>0</v>
      </c>
      <c r="P788" s="34">
        <f>IFERROR(VLOOKUP($H788,'Water F Rev'!$A:$L,16,FALSE),0)</f>
        <v>0</v>
      </c>
      <c r="Q788" s="42">
        <f>IFERROR(VLOOKUP($H788,'Water F Rev'!$A:$L,17,FALSE),0)</f>
        <v>0</v>
      </c>
      <c r="R788" s="34">
        <f>IFERROR(VLOOKUP($H788,'Water F Exp'!$A:$K,15,FALSE),0)</f>
        <v>0</v>
      </c>
      <c r="S788" s="34">
        <f>IFERROR(VLOOKUP($H788,'Water F Exp'!$A:$K,16,FALSE),0)</f>
        <v>0</v>
      </c>
      <c r="T788" s="42">
        <f>IFERROR(VLOOKUP($H788,'Water F Exp'!$A:$K,17,FALSE),0)</f>
        <v>0</v>
      </c>
      <c r="U788" s="34">
        <f ca="1">IFERROR(VLOOKUP($H788,'Sewer F Rev'!$A:$E,15,FALSE),0)</f>
        <v>0</v>
      </c>
      <c r="V788" s="34">
        <f ca="1">IFERROR(VLOOKUP($H788,'Sewer F Rev'!$A:$E,16,FALSE),0)</f>
        <v>0</v>
      </c>
      <c r="W788" s="42">
        <f ca="1">IFERROR(VLOOKUP($H788,'Sewer F Rev'!$A:$E,17,FALSE),0)</f>
        <v>0</v>
      </c>
      <c r="X788" s="34">
        <f>IFERROR(VLOOKUP($H788,'Sewer F Exp'!$A:$B,15,FALSE),0)</f>
        <v>0</v>
      </c>
      <c r="Y788" s="34">
        <f>IFERROR(VLOOKUP($H788,'Sewer F Exp'!$A:$B,16,FALSE),0)</f>
        <v>0</v>
      </c>
      <c r="Z788" s="42">
        <f>IFERROR(VLOOKUP($H788,'Sewer F Exp'!$A:$B,17,FALSE),0)</f>
        <v>0</v>
      </c>
      <c r="AA788" s="34">
        <f>IFERROR(VLOOKUP($H788,'Refuse F Rev'!$A:$E,15,FALSE),0)</f>
        <v>0</v>
      </c>
      <c r="AB788" s="34">
        <f>IFERROR(VLOOKUP($H788,'Refuse F Rev'!$A:$E,16,FALSE),0)</f>
        <v>0</v>
      </c>
      <c r="AC788" s="42">
        <f>IFERROR(VLOOKUP($H788,'Refuse F Rev'!$A:$E,17,FALSE),0)</f>
        <v>0</v>
      </c>
      <c r="AD788" s="34">
        <f>IFERROR(VLOOKUP($H788,'Refuse F Exp'!$A:$E,15,FALSE),0)</f>
        <v>0</v>
      </c>
      <c r="AE788" s="34">
        <f>IFERROR(VLOOKUP($H788,'Refuse F Exp'!$A:$E,16,FALSE),0)</f>
        <v>0</v>
      </c>
      <c r="AF788" s="42">
        <f>IFERROR(VLOOKUP($H788,'Refuse F Exp'!$A:$E,17,FALSE),0)</f>
        <v>0</v>
      </c>
      <c r="AG788" s="34">
        <f>IFERROR(VLOOKUP($H788,#REF!,10,FALSE),0)</f>
        <v>0</v>
      </c>
      <c r="AH788" s="34">
        <f>IFERROR(VLOOKUP($H788,#REF!,11,FALSE),0)</f>
        <v>0</v>
      </c>
      <c r="AI788" s="42">
        <f>IFERROR(VLOOKUP($H788,#REF!,12,FALSE),0)</f>
        <v>0</v>
      </c>
      <c r="AJ788" s="34">
        <f>IFERROR(VLOOKUP($H788,#REF!,10,FALSE),0)</f>
        <v>0</v>
      </c>
      <c r="AK788" s="34">
        <f>IFERROR(VLOOKUP($H788,#REF!,11,FALSE),0)</f>
        <v>0</v>
      </c>
      <c r="AL788" s="42">
        <f>IFERROR(VLOOKUP($H788,#REF!,12,FALSE),0)</f>
        <v>0</v>
      </c>
      <c r="AM788" s="34">
        <f>IFERROR(VLOOKUP($H788,#REF!,10,FALSE),0)</f>
        <v>0</v>
      </c>
      <c r="AN788" s="34">
        <f>IFERROR(VLOOKUP($H788,#REF!,11,FALSE),0)</f>
        <v>0</v>
      </c>
      <c r="AO788" s="42">
        <f>IFERROR(VLOOKUP($H788,#REF!,12,FALSE),0)</f>
        <v>0</v>
      </c>
      <c r="AP788" s="34">
        <f>IFERROR(VLOOKUP($H788,#REF!,10,FALSE),0)</f>
        <v>0</v>
      </c>
      <c r="AQ788" s="34">
        <f>IFERROR(VLOOKUP($H788,#REF!,11,FALSE),0)</f>
        <v>0</v>
      </c>
      <c r="AR788" s="42">
        <f>IFERROR(VLOOKUP($H788,#REF!,12,FALSE),0)</f>
        <v>0</v>
      </c>
      <c r="AS788" s="34">
        <f>IFERROR(VLOOKUP($H788,#REF!,13,FALSE),0)</f>
        <v>0</v>
      </c>
      <c r="AT788" s="34">
        <f>IFERROR(VLOOKUP($H788,#REF!,14,FALSE),0)</f>
        <v>0</v>
      </c>
      <c r="AU788" s="42">
        <f>IFERROR(VLOOKUP($H788,#REF!,15,FALSE),0)</f>
        <v>0</v>
      </c>
      <c r="AV788" s="34">
        <f>IFERROR(VLOOKUP($H788,#REF!,15,FALSE),0)</f>
        <v>0</v>
      </c>
      <c r="AW788" s="34">
        <f>IFERROR(VLOOKUP($H788,#REF!,16,FALSE),0)</f>
        <v>0</v>
      </c>
      <c r="AX788" s="42">
        <f>IFERROR(VLOOKUP($H788,#REF!,17,FALSE),0)</f>
        <v>0</v>
      </c>
    </row>
    <row r="789" spans="1:50" x14ac:dyDescent="0.3">
      <c r="A789" s="33" t="str">
        <f t="shared" si="48"/>
        <v>H2-8160-2-406</v>
      </c>
      <c r="B789" s="33" t="str">
        <f>+'R&amp;E EXPORT'!B788</f>
        <v>CAP-REFUSE-30 YARD PACKER</v>
      </c>
      <c r="C789" t="str">
        <f>IFERROR(VLOOKUP(A789,'MCSJ Export'!A:C,3,FALSE),"")</f>
        <v>Line Item Control</v>
      </c>
      <c r="D789" s="37">
        <f t="shared" ca="1" si="49"/>
        <v>0</v>
      </c>
      <c r="E789" s="37">
        <f t="shared" ca="1" si="50"/>
        <v>0</v>
      </c>
      <c r="F789" s="37">
        <f t="shared" ca="1" si="51"/>
        <v>0</v>
      </c>
      <c r="G789" s="37"/>
      <c r="H789" s="33" t="str">
        <f>+'R&amp;E EXPORT'!A788</f>
        <v>H2-8160-2-406</v>
      </c>
      <c r="I789" s="34">
        <f>IFERROR(VLOOKUP($H789,'Gen F Rev'!$A:$M,15,FALSE),0)</f>
        <v>0</v>
      </c>
      <c r="J789" s="34">
        <f>IFERROR(VLOOKUP($H789,'Gen F Rev'!$A:$M,16,FALSE),0)</f>
        <v>0</v>
      </c>
      <c r="K789" s="42">
        <f>IFERROR(VLOOKUP($H789,'Gen F Rev'!$A:$M,17,FALSE),0)</f>
        <v>0</v>
      </c>
      <c r="L789" s="34">
        <f>IFERROR(VLOOKUP($H789,'Gen F Exp'!$A:$E,15,FALSE),0)</f>
        <v>0</v>
      </c>
      <c r="M789" s="34">
        <f>IFERROR(VLOOKUP($H789,'Gen F Exp'!$A:$E,16,FALSE),0)</f>
        <v>0</v>
      </c>
      <c r="N789" s="42">
        <f>IFERROR(VLOOKUP($H789,'Gen F Exp'!$A:$E,17,FALSE),0)</f>
        <v>0</v>
      </c>
      <c r="O789" s="34">
        <f>IFERROR(VLOOKUP($H789,'Water F Rev'!$A:$L,15,FALSE),0)</f>
        <v>0</v>
      </c>
      <c r="P789" s="34">
        <f>IFERROR(VLOOKUP($H789,'Water F Rev'!$A:$L,16,FALSE),0)</f>
        <v>0</v>
      </c>
      <c r="Q789" s="42">
        <f>IFERROR(VLOOKUP($H789,'Water F Rev'!$A:$L,17,FALSE),0)</f>
        <v>0</v>
      </c>
      <c r="R789" s="34">
        <f>IFERROR(VLOOKUP($H789,'Water F Exp'!$A:$K,15,FALSE),0)</f>
        <v>0</v>
      </c>
      <c r="S789" s="34">
        <f>IFERROR(VLOOKUP($H789,'Water F Exp'!$A:$K,16,FALSE),0)</f>
        <v>0</v>
      </c>
      <c r="T789" s="42">
        <f>IFERROR(VLOOKUP($H789,'Water F Exp'!$A:$K,17,FALSE),0)</f>
        <v>0</v>
      </c>
      <c r="U789" s="34">
        <f ca="1">IFERROR(VLOOKUP($H789,'Sewer F Rev'!$A:$E,15,FALSE),0)</f>
        <v>0</v>
      </c>
      <c r="V789" s="34">
        <f ca="1">IFERROR(VLOOKUP($H789,'Sewer F Rev'!$A:$E,16,FALSE),0)</f>
        <v>0</v>
      </c>
      <c r="W789" s="42">
        <f ca="1">IFERROR(VLOOKUP($H789,'Sewer F Rev'!$A:$E,17,FALSE),0)</f>
        <v>0</v>
      </c>
      <c r="X789" s="34">
        <f>IFERROR(VLOOKUP($H789,'Sewer F Exp'!$A:$B,15,FALSE),0)</f>
        <v>0</v>
      </c>
      <c r="Y789" s="34">
        <f>IFERROR(VLOOKUP($H789,'Sewer F Exp'!$A:$B,16,FALSE),0)</f>
        <v>0</v>
      </c>
      <c r="Z789" s="42">
        <f>IFERROR(VLOOKUP($H789,'Sewer F Exp'!$A:$B,17,FALSE),0)</f>
        <v>0</v>
      </c>
      <c r="AA789" s="34">
        <f>IFERROR(VLOOKUP($H789,'Refuse F Rev'!$A:$E,15,FALSE),0)</f>
        <v>0</v>
      </c>
      <c r="AB789" s="34">
        <f>IFERROR(VLOOKUP($H789,'Refuse F Rev'!$A:$E,16,FALSE),0)</f>
        <v>0</v>
      </c>
      <c r="AC789" s="42">
        <f>IFERROR(VLOOKUP($H789,'Refuse F Rev'!$A:$E,17,FALSE),0)</f>
        <v>0</v>
      </c>
      <c r="AD789" s="34">
        <f>IFERROR(VLOOKUP($H789,'Refuse F Exp'!$A:$E,15,FALSE),0)</f>
        <v>0</v>
      </c>
      <c r="AE789" s="34">
        <f>IFERROR(VLOOKUP($H789,'Refuse F Exp'!$A:$E,16,FALSE),0)</f>
        <v>0</v>
      </c>
      <c r="AF789" s="42">
        <f>IFERROR(VLOOKUP($H789,'Refuse F Exp'!$A:$E,17,FALSE),0)</f>
        <v>0</v>
      </c>
      <c r="AG789" s="34">
        <f>IFERROR(VLOOKUP($H789,#REF!,10,FALSE),0)</f>
        <v>0</v>
      </c>
      <c r="AH789" s="34">
        <f>IFERROR(VLOOKUP($H789,#REF!,11,FALSE),0)</f>
        <v>0</v>
      </c>
      <c r="AI789" s="42">
        <f>IFERROR(VLOOKUP($H789,#REF!,12,FALSE),0)</f>
        <v>0</v>
      </c>
      <c r="AJ789" s="34">
        <f>IFERROR(VLOOKUP($H789,#REF!,10,FALSE),0)</f>
        <v>0</v>
      </c>
      <c r="AK789" s="34">
        <f>IFERROR(VLOOKUP($H789,#REF!,11,FALSE),0)</f>
        <v>0</v>
      </c>
      <c r="AL789" s="42">
        <f>IFERROR(VLOOKUP($H789,#REF!,12,FALSE),0)</f>
        <v>0</v>
      </c>
      <c r="AM789" s="34">
        <f>IFERROR(VLOOKUP($H789,#REF!,10,FALSE),0)</f>
        <v>0</v>
      </c>
      <c r="AN789" s="34">
        <f>IFERROR(VLOOKUP($H789,#REF!,11,FALSE),0)</f>
        <v>0</v>
      </c>
      <c r="AO789" s="42">
        <f>IFERROR(VLOOKUP($H789,#REF!,12,FALSE),0)</f>
        <v>0</v>
      </c>
      <c r="AP789" s="34">
        <f>IFERROR(VLOOKUP($H789,#REF!,10,FALSE),0)</f>
        <v>0</v>
      </c>
      <c r="AQ789" s="34">
        <f>IFERROR(VLOOKUP($H789,#REF!,11,FALSE),0)</f>
        <v>0</v>
      </c>
      <c r="AR789" s="42">
        <f>IFERROR(VLOOKUP($H789,#REF!,12,FALSE),0)</f>
        <v>0</v>
      </c>
      <c r="AS789" s="34">
        <f>IFERROR(VLOOKUP($H789,#REF!,13,FALSE),0)</f>
        <v>0</v>
      </c>
      <c r="AT789" s="34">
        <f>IFERROR(VLOOKUP($H789,#REF!,14,FALSE),0)</f>
        <v>0</v>
      </c>
      <c r="AU789" s="42">
        <f>IFERROR(VLOOKUP($H789,#REF!,15,FALSE),0)</f>
        <v>0</v>
      </c>
      <c r="AV789" s="34">
        <f>IFERROR(VLOOKUP($H789,#REF!,15,FALSE),0)</f>
        <v>0</v>
      </c>
      <c r="AW789" s="34">
        <f>IFERROR(VLOOKUP($H789,#REF!,16,FALSE),0)</f>
        <v>0</v>
      </c>
      <c r="AX789" s="42">
        <f>IFERROR(VLOOKUP($H789,#REF!,17,FALSE),0)</f>
        <v>0</v>
      </c>
    </row>
    <row r="790" spans="1:50" x14ac:dyDescent="0.3">
      <c r="A790" s="33" t="str">
        <f t="shared" si="48"/>
        <v>H2-8160-2-407</v>
      </c>
      <c r="B790" s="33" t="str">
        <f>+'R&amp;E EXPORT'!B789</f>
        <v>CAP-REFUSE-30 YARD PACKER BODY</v>
      </c>
      <c r="C790" t="str">
        <f>IFERROR(VLOOKUP(A790,'MCSJ Export'!A:C,3,FALSE),"")</f>
        <v/>
      </c>
      <c r="D790" s="37">
        <f t="shared" ca="1" si="49"/>
        <v>0</v>
      </c>
      <c r="E790" s="37">
        <f t="shared" ca="1" si="50"/>
        <v>0</v>
      </c>
      <c r="F790" s="37">
        <f t="shared" ca="1" si="51"/>
        <v>0</v>
      </c>
      <c r="G790" s="37"/>
      <c r="H790" s="33" t="str">
        <f>+'R&amp;E EXPORT'!A789</f>
        <v>H2-8160-2-407</v>
      </c>
      <c r="I790" s="34">
        <f>IFERROR(VLOOKUP($H790,'Gen F Rev'!$A:$M,15,FALSE),0)</f>
        <v>0</v>
      </c>
      <c r="J790" s="34">
        <f>IFERROR(VLOOKUP($H790,'Gen F Rev'!$A:$M,16,FALSE),0)</f>
        <v>0</v>
      </c>
      <c r="K790" s="42">
        <f>IFERROR(VLOOKUP($H790,'Gen F Rev'!$A:$M,17,FALSE),0)</f>
        <v>0</v>
      </c>
      <c r="L790" s="34">
        <f>IFERROR(VLOOKUP($H790,'Gen F Exp'!$A:$E,15,FALSE),0)</f>
        <v>0</v>
      </c>
      <c r="M790" s="34">
        <f>IFERROR(VLOOKUP($H790,'Gen F Exp'!$A:$E,16,FALSE),0)</f>
        <v>0</v>
      </c>
      <c r="N790" s="42">
        <f>IFERROR(VLOOKUP($H790,'Gen F Exp'!$A:$E,17,FALSE),0)</f>
        <v>0</v>
      </c>
      <c r="O790" s="34">
        <f>IFERROR(VLOOKUP($H790,'Water F Rev'!$A:$L,15,FALSE),0)</f>
        <v>0</v>
      </c>
      <c r="P790" s="34">
        <f>IFERROR(VLOOKUP($H790,'Water F Rev'!$A:$L,16,FALSE),0)</f>
        <v>0</v>
      </c>
      <c r="Q790" s="42">
        <f>IFERROR(VLOOKUP($H790,'Water F Rev'!$A:$L,17,FALSE),0)</f>
        <v>0</v>
      </c>
      <c r="R790" s="34">
        <f>IFERROR(VLOOKUP($H790,'Water F Exp'!$A:$K,15,FALSE),0)</f>
        <v>0</v>
      </c>
      <c r="S790" s="34">
        <f>IFERROR(VLOOKUP($H790,'Water F Exp'!$A:$K,16,FALSE),0)</f>
        <v>0</v>
      </c>
      <c r="T790" s="42">
        <f>IFERROR(VLOOKUP($H790,'Water F Exp'!$A:$K,17,FALSE),0)</f>
        <v>0</v>
      </c>
      <c r="U790" s="34">
        <f ca="1">IFERROR(VLOOKUP($H790,'Sewer F Rev'!$A:$E,15,FALSE),0)</f>
        <v>0</v>
      </c>
      <c r="V790" s="34">
        <f ca="1">IFERROR(VLOOKUP($H790,'Sewer F Rev'!$A:$E,16,FALSE),0)</f>
        <v>0</v>
      </c>
      <c r="W790" s="42">
        <f ca="1">IFERROR(VLOOKUP($H790,'Sewer F Rev'!$A:$E,17,FALSE),0)</f>
        <v>0</v>
      </c>
      <c r="X790" s="34">
        <f>IFERROR(VLOOKUP($H790,'Sewer F Exp'!$A:$B,15,FALSE),0)</f>
        <v>0</v>
      </c>
      <c r="Y790" s="34">
        <f>IFERROR(VLOOKUP($H790,'Sewer F Exp'!$A:$B,16,FALSE),0)</f>
        <v>0</v>
      </c>
      <c r="Z790" s="42">
        <f>IFERROR(VLOOKUP($H790,'Sewer F Exp'!$A:$B,17,FALSE),0)</f>
        <v>0</v>
      </c>
      <c r="AA790" s="34">
        <f>IFERROR(VLOOKUP($H790,'Refuse F Rev'!$A:$E,15,FALSE),0)</f>
        <v>0</v>
      </c>
      <c r="AB790" s="34">
        <f>IFERROR(VLOOKUP($H790,'Refuse F Rev'!$A:$E,16,FALSE),0)</f>
        <v>0</v>
      </c>
      <c r="AC790" s="42">
        <f>IFERROR(VLOOKUP($H790,'Refuse F Rev'!$A:$E,17,FALSE),0)</f>
        <v>0</v>
      </c>
      <c r="AD790" s="34">
        <f>IFERROR(VLOOKUP($H790,'Refuse F Exp'!$A:$E,15,FALSE),0)</f>
        <v>0</v>
      </c>
      <c r="AE790" s="34">
        <f>IFERROR(VLOOKUP($H790,'Refuse F Exp'!$A:$E,16,FALSE),0)</f>
        <v>0</v>
      </c>
      <c r="AF790" s="42">
        <f>IFERROR(VLOOKUP($H790,'Refuse F Exp'!$A:$E,17,FALSE),0)</f>
        <v>0</v>
      </c>
      <c r="AG790" s="34">
        <f>IFERROR(VLOOKUP($H790,#REF!,10,FALSE),0)</f>
        <v>0</v>
      </c>
      <c r="AH790" s="34">
        <f>IFERROR(VLOOKUP($H790,#REF!,11,FALSE),0)</f>
        <v>0</v>
      </c>
      <c r="AI790" s="42">
        <f>IFERROR(VLOOKUP($H790,#REF!,12,FALSE),0)</f>
        <v>0</v>
      </c>
      <c r="AJ790" s="34">
        <f>IFERROR(VLOOKUP($H790,#REF!,10,FALSE),0)</f>
        <v>0</v>
      </c>
      <c r="AK790" s="34">
        <f>IFERROR(VLOOKUP($H790,#REF!,11,FALSE),0)</f>
        <v>0</v>
      </c>
      <c r="AL790" s="42">
        <f>IFERROR(VLOOKUP($H790,#REF!,12,FALSE),0)</f>
        <v>0</v>
      </c>
      <c r="AM790" s="34">
        <f>IFERROR(VLOOKUP($H790,#REF!,10,FALSE),0)</f>
        <v>0</v>
      </c>
      <c r="AN790" s="34">
        <f>IFERROR(VLOOKUP($H790,#REF!,11,FALSE),0)</f>
        <v>0</v>
      </c>
      <c r="AO790" s="42">
        <f>IFERROR(VLOOKUP($H790,#REF!,12,FALSE),0)</f>
        <v>0</v>
      </c>
      <c r="AP790" s="34">
        <f>IFERROR(VLOOKUP($H790,#REF!,10,FALSE),0)</f>
        <v>0</v>
      </c>
      <c r="AQ790" s="34">
        <f>IFERROR(VLOOKUP($H790,#REF!,11,FALSE),0)</f>
        <v>0</v>
      </c>
      <c r="AR790" s="42">
        <f>IFERROR(VLOOKUP($H790,#REF!,12,FALSE),0)</f>
        <v>0</v>
      </c>
      <c r="AS790" s="34">
        <f>IFERROR(VLOOKUP($H790,#REF!,13,FALSE),0)</f>
        <v>0</v>
      </c>
      <c r="AT790" s="34">
        <f>IFERROR(VLOOKUP($H790,#REF!,14,FALSE),0)</f>
        <v>0</v>
      </c>
      <c r="AU790" s="42">
        <f>IFERROR(VLOOKUP($H790,#REF!,15,FALSE),0)</f>
        <v>0</v>
      </c>
      <c r="AV790" s="34">
        <f>IFERROR(VLOOKUP($H790,#REF!,15,FALSE),0)</f>
        <v>0</v>
      </c>
      <c r="AW790" s="34">
        <f>IFERROR(VLOOKUP($H790,#REF!,16,FALSE),0)</f>
        <v>0</v>
      </c>
      <c r="AX790" s="42">
        <f>IFERROR(VLOOKUP($H790,#REF!,17,FALSE),0)</f>
        <v>0</v>
      </c>
    </row>
    <row r="791" spans="1:50" x14ac:dyDescent="0.3">
      <c r="A791" s="33" t="str">
        <f t="shared" si="48"/>
        <v>H2-8310-2-000</v>
      </c>
      <c r="B791" s="33" t="str">
        <f>+'R&amp;E EXPORT'!B790</f>
        <v>CAP-WATER ADMIN-EQUIPMENT</v>
      </c>
      <c r="C791" t="str">
        <f>IFERROR(VLOOKUP(A791,'MCSJ Export'!A:C,3,FALSE),"")</f>
        <v>Control</v>
      </c>
      <c r="D791" s="37">
        <f t="shared" ca="1" si="49"/>
        <v>0</v>
      </c>
      <c r="E791" s="37">
        <f t="shared" ca="1" si="50"/>
        <v>0</v>
      </c>
      <c r="F791" s="37">
        <f t="shared" ca="1" si="51"/>
        <v>0</v>
      </c>
      <c r="G791" s="37"/>
      <c r="H791" s="33" t="str">
        <f>+'R&amp;E EXPORT'!A790</f>
        <v>H2-8310-2-000</v>
      </c>
      <c r="I791" s="34">
        <f>IFERROR(VLOOKUP($H791,'Gen F Rev'!$A:$M,15,FALSE),0)</f>
        <v>0</v>
      </c>
      <c r="J791" s="34">
        <f>IFERROR(VLOOKUP($H791,'Gen F Rev'!$A:$M,16,FALSE),0)</f>
        <v>0</v>
      </c>
      <c r="K791" s="42">
        <f>IFERROR(VLOOKUP($H791,'Gen F Rev'!$A:$M,17,FALSE),0)</f>
        <v>0</v>
      </c>
      <c r="L791" s="34">
        <f>IFERROR(VLOOKUP($H791,'Gen F Exp'!$A:$E,15,FALSE),0)</f>
        <v>0</v>
      </c>
      <c r="M791" s="34">
        <f>IFERROR(VLOOKUP($H791,'Gen F Exp'!$A:$E,16,FALSE),0)</f>
        <v>0</v>
      </c>
      <c r="N791" s="42">
        <f>IFERROR(VLOOKUP($H791,'Gen F Exp'!$A:$E,17,FALSE),0)</f>
        <v>0</v>
      </c>
      <c r="O791" s="34">
        <f>IFERROR(VLOOKUP($H791,'Water F Rev'!$A:$L,15,FALSE),0)</f>
        <v>0</v>
      </c>
      <c r="P791" s="34">
        <f>IFERROR(VLOOKUP($H791,'Water F Rev'!$A:$L,16,FALSE),0)</f>
        <v>0</v>
      </c>
      <c r="Q791" s="42">
        <f>IFERROR(VLOOKUP($H791,'Water F Rev'!$A:$L,17,FALSE),0)</f>
        <v>0</v>
      </c>
      <c r="R791" s="34">
        <f>IFERROR(VLOOKUP($H791,'Water F Exp'!$A:$K,15,FALSE),0)</f>
        <v>0</v>
      </c>
      <c r="S791" s="34">
        <f>IFERROR(VLOOKUP($H791,'Water F Exp'!$A:$K,16,FALSE),0)</f>
        <v>0</v>
      </c>
      <c r="T791" s="42">
        <f>IFERROR(VLOOKUP($H791,'Water F Exp'!$A:$K,17,FALSE),0)</f>
        <v>0</v>
      </c>
      <c r="U791" s="34">
        <f ca="1">IFERROR(VLOOKUP($H791,'Sewer F Rev'!$A:$E,15,FALSE),0)</f>
        <v>0</v>
      </c>
      <c r="V791" s="34">
        <f ca="1">IFERROR(VLOOKUP($H791,'Sewer F Rev'!$A:$E,16,FALSE),0)</f>
        <v>0</v>
      </c>
      <c r="W791" s="42">
        <f ca="1">IFERROR(VLOOKUP($H791,'Sewer F Rev'!$A:$E,17,FALSE),0)</f>
        <v>0</v>
      </c>
      <c r="X791" s="34">
        <f>IFERROR(VLOOKUP($H791,'Sewer F Exp'!$A:$B,15,FALSE),0)</f>
        <v>0</v>
      </c>
      <c r="Y791" s="34">
        <f>IFERROR(VLOOKUP($H791,'Sewer F Exp'!$A:$B,16,FALSE),0)</f>
        <v>0</v>
      </c>
      <c r="Z791" s="42">
        <f>IFERROR(VLOOKUP($H791,'Sewer F Exp'!$A:$B,17,FALSE),0)</f>
        <v>0</v>
      </c>
      <c r="AA791" s="34">
        <f>IFERROR(VLOOKUP($H791,'Refuse F Rev'!$A:$E,15,FALSE),0)</f>
        <v>0</v>
      </c>
      <c r="AB791" s="34">
        <f>IFERROR(VLOOKUP($H791,'Refuse F Rev'!$A:$E,16,FALSE),0)</f>
        <v>0</v>
      </c>
      <c r="AC791" s="42">
        <f>IFERROR(VLOOKUP($H791,'Refuse F Rev'!$A:$E,17,FALSE),0)</f>
        <v>0</v>
      </c>
      <c r="AD791" s="34">
        <f>IFERROR(VLOOKUP($H791,'Refuse F Exp'!$A:$E,15,FALSE),0)</f>
        <v>0</v>
      </c>
      <c r="AE791" s="34">
        <f>IFERROR(VLOOKUP($H791,'Refuse F Exp'!$A:$E,16,FALSE),0)</f>
        <v>0</v>
      </c>
      <c r="AF791" s="42">
        <f>IFERROR(VLOOKUP($H791,'Refuse F Exp'!$A:$E,17,FALSE),0)</f>
        <v>0</v>
      </c>
      <c r="AG791" s="34">
        <f>IFERROR(VLOOKUP($H791,#REF!,10,FALSE),0)</f>
        <v>0</v>
      </c>
      <c r="AH791" s="34">
        <f>IFERROR(VLOOKUP($H791,#REF!,11,FALSE),0)</f>
        <v>0</v>
      </c>
      <c r="AI791" s="42">
        <f>IFERROR(VLOOKUP($H791,#REF!,12,FALSE),0)</f>
        <v>0</v>
      </c>
      <c r="AJ791" s="34">
        <f>IFERROR(VLOOKUP($H791,#REF!,10,FALSE),0)</f>
        <v>0</v>
      </c>
      <c r="AK791" s="34">
        <f>IFERROR(VLOOKUP($H791,#REF!,11,FALSE),0)</f>
        <v>0</v>
      </c>
      <c r="AL791" s="42">
        <f>IFERROR(VLOOKUP($H791,#REF!,12,FALSE),0)</f>
        <v>0</v>
      </c>
      <c r="AM791" s="34">
        <f>IFERROR(VLOOKUP($H791,#REF!,10,FALSE),0)</f>
        <v>0</v>
      </c>
      <c r="AN791" s="34">
        <f>IFERROR(VLOOKUP($H791,#REF!,11,FALSE),0)</f>
        <v>0</v>
      </c>
      <c r="AO791" s="42">
        <f>IFERROR(VLOOKUP($H791,#REF!,12,FALSE),0)</f>
        <v>0</v>
      </c>
      <c r="AP791" s="34">
        <f>IFERROR(VLOOKUP($H791,#REF!,10,FALSE),0)</f>
        <v>0</v>
      </c>
      <c r="AQ791" s="34">
        <f>IFERROR(VLOOKUP($H791,#REF!,11,FALSE),0)</f>
        <v>0</v>
      </c>
      <c r="AR791" s="42">
        <f>IFERROR(VLOOKUP($H791,#REF!,12,FALSE),0)</f>
        <v>0</v>
      </c>
      <c r="AS791" s="34">
        <f>IFERROR(VLOOKUP($H791,#REF!,13,FALSE),0)</f>
        <v>0</v>
      </c>
      <c r="AT791" s="34">
        <f>IFERROR(VLOOKUP($H791,#REF!,14,FALSE),0)</f>
        <v>0</v>
      </c>
      <c r="AU791" s="42">
        <f>IFERROR(VLOOKUP($H791,#REF!,15,FALSE),0)</f>
        <v>0</v>
      </c>
      <c r="AV791" s="34">
        <f>IFERROR(VLOOKUP($H791,#REF!,15,FALSE),0)</f>
        <v>0</v>
      </c>
      <c r="AW791" s="34">
        <f>IFERROR(VLOOKUP($H791,#REF!,16,FALSE),0)</f>
        <v>0</v>
      </c>
      <c r="AX791" s="42">
        <f>IFERROR(VLOOKUP($H791,#REF!,17,FALSE),0)</f>
        <v>0</v>
      </c>
    </row>
    <row r="792" spans="1:50" x14ac:dyDescent="0.3">
      <c r="A792" s="33" t="str">
        <f t="shared" si="48"/>
        <v>H2-8310-2-115</v>
      </c>
      <c r="B792" s="33" t="str">
        <f>+'R&amp;E EXPORT'!B791</f>
        <v>CAP-WATER ADMIN-MAIL FOLDING MACHINE</v>
      </c>
      <c r="C792" t="str">
        <f>IFERROR(VLOOKUP(A792,'MCSJ Export'!A:C,3,FALSE),"")</f>
        <v>Sub Account</v>
      </c>
      <c r="D792" s="37">
        <f t="shared" ca="1" si="49"/>
        <v>0</v>
      </c>
      <c r="E792" s="37">
        <f t="shared" ca="1" si="50"/>
        <v>0</v>
      </c>
      <c r="F792" s="37">
        <f t="shared" ca="1" si="51"/>
        <v>0</v>
      </c>
      <c r="G792" s="37"/>
      <c r="H792" s="33" t="str">
        <f>+'R&amp;E EXPORT'!A791</f>
        <v>H2-8310-2-115</v>
      </c>
      <c r="I792" s="34">
        <f>IFERROR(VLOOKUP($H792,'Gen F Rev'!$A:$M,15,FALSE),0)</f>
        <v>0</v>
      </c>
      <c r="J792" s="34">
        <f>IFERROR(VLOOKUP($H792,'Gen F Rev'!$A:$M,16,FALSE),0)</f>
        <v>0</v>
      </c>
      <c r="K792" s="42">
        <f>IFERROR(VLOOKUP($H792,'Gen F Rev'!$A:$M,17,FALSE),0)</f>
        <v>0</v>
      </c>
      <c r="L792" s="34">
        <f>IFERROR(VLOOKUP($H792,'Gen F Exp'!$A:$E,15,FALSE),0)</f>
        <v>0</v>
      </c>
      <c r="M792" s="34">
        <f>IFERROR(VLOOKUP($H792,'Gen F Exp'!$A:$E,16,FALSE),0)</f>
        <v>0</v>
      </c>
      <c r="N792" s="42">
        <f>IFERROR(VLOOKUP($H792,'Gen F Exp'!$A:$E,17,FALSE),0)</f>
        <v>0</v>
      </c>
      <c r="O792" s="34">
        <f>IFERROR(VLOOKUP($H792,'Water F Rev'!$A:$L,15,FALSE),0)</f>
        <v>0</v>
      </c>
      <c r="P792" s="34">
        <f>IFERROR(VLOOKUP($H792,'Water F Rev'!$A:$L,16,FALSE),0)</f>
        <v>0</v>
      </c>
      <c r="Q792" s="42">
        <f>IFERROR(VLOOKUP($H792,'Water F Rev'!$A:$L,17,FALSE),0)</f>
        <v>0</v>
      </c>
      <c r="R792" s="34">
        <f>IFERROR(VLOOKUP($H792,'Water F Exp'!$A:$K,15,FALSE),0)</f>
        <v>0</v>
      </c>
      <c r="S792" s="34">
        <f>IFERROR(VLOOKUP($H792,'Water F Exp'!$A:$K,16,FALSE),0)</f>
        <v>0</v>
      </c>
      <c r="T792" s="42">
        <f>IFERROR(VLOOKUP($H792,'Water F Exp'!$A:$K,17,FALSE),0)</f>
        <v>0</v>
      </c>
      <c r="U792" s="34">
        <f ca="1">IFERROR(VLOOKUP($H792,'Sewer F Rev'!$A:$E,15,FALSE),0)</f>
        <v>0</v>
      </c>
      <c r="V792" s="34">
        <f ca="1">IFERROR(VLOOKUP($H792,'Sewer F Rev'!$A:$E,16,FALSE),0)</f>
        <v>0</v>
      </c>
      <c r="W792" s="42">
        <f ca="1">IFERROR(VLOOKUP($H792,'Sewer F Rev'!$A:$E,17,FALSE),0)</f>
        <v>0</v>
      </c>
      <c r="X792" s="34">
        <f>IFERROR(VLOOKUP($H792,'Sewer F Exp'!$A:$B,15,FALSE),0)</f>
        <v>0</v>
      </c>
      <c r="Y792" s="34">
        <f>IFERROR(VLOOKUP($H792,'Sewer F Exp'!$A:$B,16,FALSE),0)</f>
        <v>0</v>
      </c>
      <c r="Z792" s="42">
        <f>IFERROR(VLOOKUP($H792,'Sewer F Exp'!$A:$B,17,FALSE),0)</f>
        <v>0</v>
      </c>
      <c r="AA792" s="34">
        <f>IFERROR(VLOOKUP($H792,'Refuse F Rev'!$A:$E,15,FALSE),0)</f>
        <v>0</v>
      </c>
      <c r="AB792" s="34">
        <f>IFERROR(VLOOKUP($H792,'Refuse F Rev'!$A:$E,16,FALSE),0)</f>
        <v>0</v>
      </c>
      <c r="AC792" s="42">
        <f>IFERROR(VLOOKUP($H792,'Refuse F Rev'!$A:$E,17,FALSE),0)</f>
        <v>0</v>
      </c>
      <c r="AD792" s="34">
        <f>IFERROR(VLOOKUP($H792,'Refuse F Exp'!$A:$E,15,FALSE),0)</f>
        <v>0</v>
      </c>
      <c r="AE792" s="34">
        <f>IFERROR(VLOOKUP($H792,'Refuse F Exp'!$A:$E,16,FALSE),0)</f>
        <v>0</v>
      </c>
      <c r="AF792" s="42">
        <f>IFERROR(VLOOKUP($H792,'Refuse F Exp'!$A:$E,17,FALSE),0)</f>
        <v>0</v>
      </c>
      <c r="AG792" s="34">
        <f>IFERROR(VLOOKUP($H792,#REF!,10,FALSE),0)</f>
        <v>0</v>
      </c>
      <c r="AH792" s="34">
        <f>IFERROR(VLOOKUP($H792,#REF!,11,FALSE),0)</f>
        <v>0</v>
      </c>
      <c r="AI792" s="42">
        <f>IFERROR(VLOOKUP($H792,#REF!,12,FALSE),0)</f>
        <v>0</v>
      </c>
      <c r="AJ792" s="34">
        <f>IFERROR(VLOOKUP($H792,#REF!,10,FALSE),0)</f>
        <v>0</v>
      </c>
      <c r="AK792" s="34">
        <f>IFERROR(VLOOKUP($H792,#REF!,11,FALSE),0)</f>
        <v>0</v>
      </c>
      <c r="AL792" s="42">
        <f>IFERROR(VLOOKUP($H792,#REF!,12,FALSE),0)</f>
        <v>0</v>
      </c>
      <c r="AM792" s="34">
        <f>IFERROR(VLOOKUP($H792,#REF!,10,FALSE),0)</f>
        <v>0</v>
      </c>
      <c r="AN792" s="34">
        <f>IFERROR(VLOOKUP($H792,#REF!,11,FALSE),0)</f>
        <v>0</v>
      </c>
      <c r="AO792" s="42">
        <f>IFERROR(VLOOKUP($H792,#REF!,12,FALSE),0)</f>
        <v>0</v>
      </c>
      <c r="AP792" s="34">
        <f>IFERROR(VLOOKUP($H792,#REF!,10,FALSE),0)</f>
        <v>0</v>
      </c>
      <c r="AQ792" s="34">
        <f>IFERROR(VLOOKUP($H792,#REF!,11,FALSE),0)</f>
        <v>0</v>
      </c>
      <c r="AR792" s="42">
        <f>IFERROR(VLOOKUP($H792,#REF!,12,FALSE),0)</f>
        <v>0</v>
      </c>
      <c r="AS792" s="34">
        <f>IFERROR(VLOOKUP($H792,#REF!,13,FALSE),0)</f>
        <v>0</v>
      </c>
      <c r="AT792" s="34">
        <f>IFERROR(VLOOKUP($H792,#REF!,14,FALSE),0)</f>
        <v>0</v>
      </c>
      <c r="AU792" s="42">
        <f>IFERROR(VLOOKUP($H792,#REF!,15,FALSE),0)</f>
        <v>0</v>
      </c>
      <c r="AV792" s="34">
        <f>IFERROR(VLOOKUP($H792,#REF!,15,FALSE),0)</f>
        <v>0</v>
      </c>
      <c r="AW792" s="34">
        <f>IFERROR(VLOOKUP($H792,#REF!,16,FALSE),0)</f>
        <v>0</v>
      </c>
      <c r="AX792" s="42">
        <f>IFERROR(VLOOKUP($H792,#REF!,17,FALSE),0)</f>
        <v>0</v>
      </c>
    </row>
    <row r="793" spans="1:50" x14ac:dyDescent="0.3">
      <c r="A793" s="33" t="str">
        <f t="shared" si="48"/>
        <v>H2-8340-2-000</v>
      </c>
      <c r="B793" s="33" t="str">
        <f>+'R&amp;E EXPORT'!B792</f>
        <v>CAP-WATER-EQUIPMENT</v>
      </c>
      <c r="C793" t="str">
        <f>IFERROR(VLOOKUP(A793,'MCSJ Export'!A:C,3,FALSE),"")</f>
        <v>Control</v>
      </c>
      <c r="D793" s="37">
        <f t="shared" ca="1" si="49"/>
        <v>0</v>
      </c>
      <c r="E793" s="37">
        <f t="shared" ca="1" si="50"/>
        <v>0</v>
      </c>
      <c r="F793" s="37">
        <f t="shared" ca="1" si="51"/>
        <v>0</v>
      </c>
      <c r="G793" s="37"/>
      <c r="H793" s="33" t="str">
        <f>+'R&amp;E EXPORT'!A792</f>
        <v>H2-8340-2-000</v>
      </c>
      <c r="I793" s="34">
        <f>IFERROR(VLOOKUP($H793,'Gen F Rev'!$A:$M,15,FALSE),0)</f>
        <v>0</v>
      </c>
      <c r="J793" s="34">
        <f>IFERROR(VLOOKUP($H793,'Gen F Rev'!$A:$M,16,FALSE),0)</f>
        <v>0</v>
      </c>
      <c r="K793" s="42">
        <f>IFERROR(VLOOKUP($H793,'Gen F Rev'!$A:$M,17,FALSE),0)</f>
        <v>0</v>
      </c>
      <c r="L793" s="34">
        <f>IFERROR(VLOOKUP($H793,'Gen F Exp'!$A:$E,15,FALSE),0)</f>
        <v>0</v>
      </c>
      <c r="M793" s="34">
        <f>IFERROR(VLOOKUP($H793,'Gen F Exp'!$A:$E,16,FALSE),0)</f>
        <v>0</v>
      </c>
      <c r="N793" s="42">
        <f>IFERROR(VLOOKUP($H793,'Gen F Exp'!$A:$E,17,FALSE),0)</f>
        <v>0</v>
      </c>
      <c r="O793" s="34">
        <f>IFERROR(VLOOKUP($H793,'Water F Rev'!$A:$L,15,FALSE),0)</f>
        <v>0</v>
      </c>
      <c r="P793" s="34">
        <f>IFERROR(VLOOKUP($H793,'Water F Rev'!$A:$L,16,FALSE),0)</f>
        <v>0</v>
      </c>
      <c r="Q793" s="42">
        <f>IFERROR(VLOOKUP($H793,'Water F Rev'!$A:$L,17,FALSE),0)</f>
        <v>0</v>
      </c>
      <c r="R793" s="34">
        <f>IFERROR(VLOOKUP($H793,'Water F Exp'!$A:$K,15,FALSE),0)</f>
        <v>0</v>
      </c>
      <c r="S793" s="34">
        <f>IFERROR(VLOOKUP($H793,'Water F Exp'!$A:$K,16,FALSE),0)</f>
        <v>0</v>
      </c>
      <c r="T793" s="42">
        <f>IFERROR(VLOOKUP($H793,'Water F Exp'!$A:$K,17,FALSE),0)</f>
        <v>0</v>
      </c>
      <c r="U793" s="34">
        <f ca="1">IFERROR(VLOOKUP($H793,'Sewer F Rev'!$A:$E,15,FALSE),0)</f>
        <v>0</v>
      </c>
      <c r="V793" s="34">
        <f ca="1">IFERROR(VLOOKUP($H793,'Sewer F Rev'!$A:$E,16,FALSE),0)</f>
        <v>0</v>
      </c>
      <c r="W793" s="42">
        <f ca="1">IFERROR(VLOOKUP($H793,'Sewer F Rev'!$A:$E,17,FALSE),0)</f>
        <v>0</v>
      </c>
      <c r="X793" s="34">
        <f>IFERROR(VLOOKUP($H793,'Sewer F Exp'!$A:$B,15,FALSE),0)</f>
        <v>0</v>
      </c>
      <c r="Y793" s="34">
        <f>IFERROR(VLOOKUP($H793,'Sewer F Exp'!$A:$B,16,FALSE),0)</f>
        <v>0</v>
      </c>
      <c r="Z793" s="42">
        <f>IFERROR(VLOOKUP($H793,'Sewer F Exp'!$A:$B,17,FALSE),0)</f>
        <v>0</v>
      </c>
      <c r="AA793" s="34">
        <f>IFERROR(VLOOKUP($H793,'Refuse F Rev'!$A:$E,15,FALSE),0)</f>
        <v>0</v>
      </c>
      <c r="AB793" s="34">
        <f>IFERROR(VLOOKUP($H793,'Refuse F Rev'!$A:$E,16,FALSE),0)</f>
        <v>0</v>
      </c>
      <c r="AC793" s="42">
        <f>IFERROR(VLOOKUP($H793,'Refuse F Rev'!$A:$E,17,FALSE),0)</f>
        <v>0</v>
      </c>
      <c r="AD793" s="34">
        <f>IFERROR(VLOOKUP($H793,'Refuse F Exp'!$A:$E,15,FALSE),0)</f>
        <v>0</v>
      </c>
      <c r="AE793" s="34">
        <f>IFERROR(VLOOKUP($H793,'Refuse F Exp'!$A:$E,16,FALSE),0)</f>
        <v>0</v>
      </c>
      <c r="AF793" s="42">
        <f>IFERROR(VLOOKUP($H793,'Refuse F Exp'!$A:$E,17,FALSE),0)</f>
        <v>0</v>
      </c>
      <c r="AG793" s="34">
        <f>IFERROR(VLOOKUP($H793,#REF!,10,FALSE),0)</f>
        <v>0</v>
      </c>
      <c r="AH793" s="34">
        <f>IFERROR(VLOOKUP($H793,#REF!,11,FALSE),0)</f>
        <v>0</v>
      </c>
      <c r="AI793" s="42">
        <f>IFERROR(VLOOKUP($H793,#REF!,12,FALSE),0)</f>
        <v>0</v>
      </c>
      <c r="AJ793" s="34">
        <f>IFERROR(VLOOKUP($H793,#REF!,10,FALSE),0)</f>
        <v>0</v>
      </c>
      <c r="AK793" s="34">
        <f>IFERROR(VLOOKUP($H793,#REF!,11,FALSE),0)</f>
        <v>0</v>
      </c>
      <c r="AL793" s="42">
        <f>IFERROR(VLOOKUP($H793,#REF!,12,FALSE),0)</f>
        <v>0</v>
      </c>
      <c r="AM793" s="34">
        <f>IFERROR(VLOOKUP($H793,#REF!,10,FALSE),0)</f>
        <v>0</v>
      </c>
      <c r="AN793" s="34">
        <f>IFERROR(VLOOKUP($H793,#REF!,11,FALSE),0)</f>
        <v>0</v>
      </c>
      <c r="AO793" s="42">
        <f>IFERROR(VLOOKUP($H793,#REF!,12,FALSE),0)</f>
        <v>0</v>
      </c>
      <c r="AP793" s="34">
        <f>IFERROR(VLOOKUP($H793,#REF!,10,FALSE),0)</f>
        <v>0</v>
      </c>
      <c r="AQ793" s="34">
        <f>IFERROR(VLOOKUP($H793,#REF!,11,FALSE),0)</f>
        <v>0</v>
      </c>
      <c r="AR793" s="42">
        <f>IFERROR(VLOOKUP($H793,#REF!,12,FALSE),0)</f>
        <v>0</v>
      </c>
      <c r="AS793" s="34">
        <f>IFERROR(VLOOKUP($H793,#REF!,13,FALSE),0)</f>
        <v>0</v>
      </c>
      <c r="AT793" s="34">
        <f>IFERROR(VLOOKUP($H793,#REF!,14,FALSE),0)</f>
        <v>0</v>
      </c>
      <c r="AU793" s="42">
        <f>IFERROR(VLOOKUP($H793,#REF!,15,FALSE),0)</f>
        <v>0</v>
      </c>
      <c r="AV793" s="34">
        <f>IFERROR(VLOOKUP($H793,#REF!,15,FALSE),0)</f>
        <v>0</v>
      </c>
      <c r="AW793" s="34">
        <f>IFERROR(VLOOKUP($H793,#REF!,16,FALSE),0)</f>
        <v>0</v>
      </c>
      <c r="AX793" s="42">
        <f>IFERROR(VLOOKUP($H793,#REF!,17,FALSE),0)</f>
        <v>0</v>
      </c>
    </row>
    <row r="794" spans="1:50" x14ac:dyDescent="0.3">
      <c r="A794" s="33" t="str">
        <f t="shared" si="48"/>
        <v>H2-8340-2-321</v>
      </c>
      <c r="B794" s="33" t="str">
        <f>+'R&amp;E EXPORT'!B793</f>
        <v>CAP-WATER-PICKUP TRUCK</v>
      </c>
      <c r="C794" t="str">
        <f>IFERROR(VLOOKUP(A794,'MCSJ Export'!A:C,3,FALSE),"")</f>
        <v>Sub Account</v>
      </c>
      <c r="D794" s="37">
        <f t="shared" ca="1" si="49"/>
        <v>0</v>
      </c>
      <c r="E794" s="37">
        <f t="shared" ca="1" si="50"/>
        <v>0</v>
      </c>
      <c r="F794" s="37">
        <f t="shared" ca="1" si="51"/>
        <v>0</v>
      </c>
      <c r="G794" s="37"/>
      <c r="H794" s="33" t="str">
        <f>+'R&amp;E EXPORT'!A793</f>
        <v>H2-8340-2-321</v>
      </c>
      <c r="I794" s="34">
        <f>IFERROR(VLOOKUP($H794,'Gen F Rev'!$A:$M,15,FALSE),0)</f>
        <v>0</v>
      </c>
      <c r="J794" s="34">
        <f>IFERROR(VLOOKUP($H794,'Gen F Rev'!$A:$M,16,FALSE),0)</f>
        <v>0</v>
      </c>
      <c r="K794" s="42">
        <f>IFERROR(VLOOKUP($H794,'Gen F Rev'!$A:$M,17,FALSE),0)</f>
        <v>0</v>
      </c>
      <c r="L794" s="34">
        <f>IFERROR(VLOOKUP($H794,'Gen F Exp'!$A:$E,15,FALSE),0)</f>
        <v>0</v>
      </c>
      <c r="M794" s="34">
        <f>IFERROR(VLOOKUP($H794,'Gen F Exp'!$A:$E,16,FALSE),0)</f>
        <v>0</v>
      </c>
      <c r="N794" s="42">
        <f>IFERROR(VLOOKUP($H794,'Gen F Exp'!$A:$E,17,FALSE),0)</f>
        <v>0</v>
      </c>
      <c r="O794" s="34">
        <f>IFERROR(VLOOKUP($H794,'Water F Rev'!$A:$L,15,FALSE),0)</f>
        <v>0</v>
      </c>
      <c r="P794" s="34">
        <f>IFERROR(VLOOKUP($H794,'Water F Rev'!$A:$L,16,FALSE),0)</f>
        <v>0</v>
      </c>
      <c r="Q794" s="42">
        <f>IFERROR(VLOOKUP($H794,'Water F Rev'!$A:$L,17,FALSE),0)</f>
        <v>0</v>
      </c>
      <c r="R794" s="34">
        <f>IFERROR(VLOOKUP($H794,'Water F Exp'!$A:$K,15,FALSE),0)</f>
        <v>0</v>
      </c>
      <c r="S794" s="34">
        <f>IFERROR(VLOOKUP($H794,'Water F Exp'!$A:$K,16,FALSE),0)</f>
        <v>0</v>
      </c>
      <c r="T794" s="42">
        <f>IFERROR(VLOOKUP($H794,'Water F Exp'!$A:$K,17,FALSE),0)</f>
        <v>0</v>
      </c>
      <c r="U794" s="34">
        <f ca="1">IFERROR(VLOOKUP($H794,'Sewer F Rev'!$A:$E,15,FALSE),0)</f>
        <v>0</v>
      </c>
      <c r="V794" s="34">
        <f ca="1">IFERROR(VLOOKUP($H794,'Sewer F Rev'!$A:$E,16,FALSE),0)</f>
        <v>0</v>
      </c>
      <c r="W794" s="42">
        <f ca="1">IFERROR(VLOOKUP($H794,'Sewer F Rev'!$A:$E,17,FALSE),0)</f>
        <v>0</v>
      </c>
      <c r="X794" s="34">
        <f>IFERROR(VLOOKUP($H794,'Sewer F Exp'!$A:$B,15,FALSE),0)</f>
        <v>0</v>
      </c>
      <c r="Y794" s="34">
        <f>IFERROR(VLOOKUP($H794,'Sewer F Exp'!$A:$B,16,FALSE),0)</f>
        <v>0</v>
      </c>
      <c r="Z794" s="42">
        <f>IFERROR(VLOOKUP($H794,'Sewer F Exp'!$A:$B,17,FALSE),0)</f>
        <v>0</v>
      </c>
      <c r="AA794" s="34">
        <f>IFERROR(VLOOKUP($H794,'Refuse F Rev'!$A:$E,15,FALSE),0)</f>
        <v>0</v>
      </c>
      <c r="AB794" s="34">
        <f>IFERROR(VLOOKUP($H794,'Refuse F Rev'!$A:$E,16,FALSE),0)</f>
        <v>0</v>
      </c>
      <c r="AC794" s="42">
        <f>IFERROR(VLOOKUP($H794,'Refuse F Rev'!$A:$E,17,FALSE),0)</f>
        <v>0</v>
      </c>
      <c r="AD794" s="34">
        <f>IFERROR(VLOOKUP($H794,'Refuse F Exp'!$A:$E,15,FALSE),0)</f>
        <v>0</v>
      </c>
      <c r="AE794" s="34">
        <f>IFERROR(VLOOKUP($H794,'Refuse F Exp'!$A:$E,16,FALSE),0)</f>
        <v>0</v>
      </c>
      <c r="AF794" s="42">
        <f>IFERROR(VLOOKUP($H794,'Refuse F Exp'!$A:$E,17,FALSE),0)</f>
        <v>0</v>
      </c>
      <c r="AG794" s="34">
        <f>IFERROR(VLOOKUP($H794,#REF!,10,FALSE),0)</f>
        <v>0</v>
      </c>
      <c r="AH794" s="34">
        <f>IFERROR(VLOOKUP($H794,#REF!,11,FALSE),0)</f>
        <v>0</v>
      </c>
      <c r="AI794" s="42">
        <f>IFERROR(VLOOKUP($H794,#REF!,12,FALSE),0)</f>
        <v>0</v>
      </c>
      <c r="AJ794" s="34">
        <f>IFERROR(VLOOKUP($H794,#REF!,10,FALSE),0)</f>
        <v>0</v>
      </c>
      <c r="AK794" s="34">
        <f>IFERROR(VLOOKUP($H794,#REF!,11,FALSE),0)</f>
        <v>0</v>
      </c>
      <c r="AL794" s="42">
        <f>IFERROR(VLOOKUP($H794,#REF!,12,FALSE),0)</f>
        <v>0</v>
      </c>
      <c r="AM794" s="34">
        <f>IFERROR(VLOOKUP($H794,#REF!,10,FALSE),0)</f>
        <v>0</v>
      </c>
      <c r="AN794" s="34">
        <f>IFERROR(VLOOKUP($H794,#REF!,11,FALSE),0)</f>
        <v>0</v>
      </c>
      <c r="AO794" s="42">
        <f>IFERROR(VLOOKUP($H794,#REF!,12,FALSE),0)</f>
        <v>0</v>
      </c>
      <c r="AP794" s="34">
        <f>IFERROR(VLOOKUP($H794,#REF!,10,FALSE),0)</f>
        <v>0</v>
      </c>
      <c r="AQ794" s="34">
        <f>IFERROR(VLOOKUP($H794,#REF!,11,FALSE),0)</f>
        <v>0</v>
      </c>
      <c r="AR794" s="42">
        <f>IFERROR(VLOOKUP($H794,#REF!,12,FALSE),0)</f>
        <v>0</v>
      </c>
      <c r="AS794" s="34">
        <f>IFERROR(VLOOKUP($H794,#REF!,13,FALSE),0)</f>
        <v>0</v>
      </c>
      <c r="AT794" s="34">
        <f>IFERROR(VLOOKUP($H794,#REF!,14,FALSE),0)</f>
        <v>0</v>
      </c>
      <c r="AU794" s="42">
        <f>IFERROR(VLOOKUP($H794,#REF!,15,FALSE),0)</f>
        <v>0</v>
      </c>
      <c r="AV794" s="34">
        <f>IFERROR(VLOOKUP($H794,#REF!,15,FALSE),0)</f>
        <v>0</v>
      </c>
      <c r="AW794" s="34">
        <f>IFERROR(VLOOKUP($H794,#REF!,16,FALSE),0)</f>
        <v>0</v>
      </c>
      <c r="AX794" s="42">
        <f>IFERROR(VLOOKUP($H794,#REF!,17,FALSE),0)</f>
        <v>0</v>
      </c>
    </row>
    <row r="795" spans="1:50" x14ac:dyDescent="0.3">
      <c r="A795" s="33" t="str">
        <f t="shared" si="48"/>
        <v>H2-8340-2-425</v>
      </c>
      <c r="B795" s="33" t="str">
        <f>+'R&amp;E EXPORT'!B794</f>
        <v>CAP-WATER-TRENCHBOX</v>
      </c>
      <c r="C795" t="str">
        <f>IFERROR(VLOOKUP(A795,'MCSJ Export'!A:C,3,FALSE),"")</f>
        <v>Sub Account</v>
      </c>
      <c r="D795" s="37">
        <f t="shared" ca="1" si="49"/>
        <v>0</v>
      </c>
      <c r="E795" s="37">
        <f t="shared" ca="1" si="50"/>
        <v>0</v>
      </c>
      <c r="F795" s="37">
        <f t="shared" ca="1" si="51"/>
        <v>0</v>
      </c>
      <c r="G795" s="37"/>
      <c r="H795" s="33" t="str">
        <f>+'R&amp;E EXPORT'!A794</f>
        <v>H2-8340-2-425</v>
      </c>
      <c r="I795" s="34">
        <f>IFERROR(VLOOKUP($H795,'Gen F Rev'!$A:$M,15,FALSE),0)</f>
        <v>0</v>
      </c>
      <c r="J795" s="34">
        <f>IFERROR(VLOOKUP($H795,'Gen F Rev'!$A:$M,16,FALSE),0)</f>
        <v>0</v>
      </c>
      <c r="K795" s="42">
        <f>IFERROR(VLOOKUP($H795,'Gen F Rev'!$A:$M,17,FALSE),0)</f>
        <v>0</v>
      </c>
      <c r="L795" s="34">
        <f>IFERROR(VLOOKUP($H795,'Gen F Exp'!$A:$E,15,FALSE),0)</f>
        <v>0</v>
      </c>
      <c r="M795" s="34">
        <f>IFERROR(VLOOKUP($H795,'Gen F Exp'!$A:$E,16,FALSE),0)</f>
        <v>0</v>
      </c>
      <c r="N795" s="42">
        <f>IFERROR(VLOOKUP($H795,'Gen F Exp'!$A:$E,17,FALSE),0)</f>
        <v>0</v>
      </c>
      <c r="O795" s="34">
        <f>IFERROR(VLOOKUP($H795,'Water F Rev'!$A:$L,15,FALSE),0)</f>
        <v>0</v>
      </c>
      <c r="P795" s="34">
        <f>IFERROR(VLOOKUP($H795,'Water F Rev'!$A:$L,16,FALSE),0)</f>
        <v>0</v>
      </c>
      <c r="Q795" s="42">
        <f>IFERROR(VLOOKUP($H795,'Water F Rev'!$A:$L,17,FALSE),0)</f>
        <v>0</v>
      </c>
      <c r="R795" s="34">
        <f>IFERROR(VLOOKUP($H795,'Water F Exp'!$A:$K,15,FALSE),0)</f>
        <v>0</v>
      </c>
      <c r="S795" s="34">
        <f>IFERROR(VLOOKUP($H795,'Water F Exp'!$A:$K,16,FALSE),0)</f>
        <v>0</v>
      </c>
      <c r="T795" s="42">
        <f>IFERROR(VLOOKUP($H795,'Water F Exp'!$A:$K,17,FALSE),0)</f>
        <v>0</v>
      </c>
      <c r="U795" s="34">
        <f ca="1">IFERROR(VLOOKUP($H795,'Sewer F Rev'!$A:$E,15,FALSE),0)</f>
        <v>0</v>
      </c>
      <c r="V795" s="34">
        <f ca="1">IFERROR(VLOOKUP($H795,'Sewer F Rev'!$A:$E,16,FALSE),0)</f>
        <v>0</v>
      </c>
      <c r="W795" s="42">
        <f ca="1">IFERROR(VLOOKUP($H795,'Sewer F Rev'!$A:$E,17,FALSE),0)</f>
        <v>0</v>
      </c>
      <c r="X795" s="34">
        <f>IFERROR(VLOOKUP($H795,'Sewer F Exp'!$A:$B,15,FALSE),0)</f>
        <v>0</v>
      </c>
      <c r="Y795" s="34">
        <f>IFERROR(VLOOKUP($H795,'Sewer F Exp'!$A:$B,16,FALSE),0)</f>
        <v>0</v>
      </c>
      <c r="Z795" s="42">
        <f>IFERROR(VLOOKUP($H795,'Sewer F Exp'!$A:$B,17,FALSE),0)</f>
        <v>0</v>
      </c>
      <c r="AA795" s="34">
        <f>IFERROR(VLOOKUP($H795,'Refuse F Rev'!$A:$E,15,FALSE),0)</f>
        <v>0</v>
      </c>
      <c r="AB795" s="34">
        <f>IFERROR(VLOOKUP($H795,'Refuse F Rev'!$A:$E,16,FALSE),0)</f>
        <v>0</v>
      </c>
      <c r="AC795" s="42">
        <f>IFERROR(VLOOKUP($H795,'Refuse F Rev'!$A:$E,17,FALSE),0)</f>
        <v>0</v>
      </c>
      <c r="AD795" s="34">
        <f>IFERROR(VLOOKUP($H795,'Refuse F Exp'!$A:$E,15,FALSE),0)</f>
        <v>0</v>
      </c>
      <c r="AE795" s="34">
        <f>IFERROR(VLOOKUP($H795,'Refuse F Exp'!$A:$E,16,FALSE),0)</f>
        <v>0</v>
      </c>
      <c r="AF795" s="42">
        <f>IFERROR(VLOOKUP($H795,'Refuse F Exp'!$A:$E,17,FALSE),0)</f>
        <v>0</v>
      </c>
      <c r="AG795" s="34">
        <f>IFERROR(VLOOKUP($H795,#REF!,10,FALSE),0)</f>
        <v>0</v>
      </c>
      <c r="AH795" s="34">
        <f>IFERROR(VLOOKUP($H795,#REF!,11,FALSE),0)</f>
        <v>0</v>
      </c>
      <c r="AI795" s="42">
        <f>IFERROR(VLOOKUP($H795,#REF!,12,FALSE),0)</f>
        <v>0</v>
      </c>
      <c r="AJ795" s="34">
        <f>IFERROR(VLOOKUP($H795,#REF!,10,FALSE),0)</f>
        <v>0</v>
      </c>
      <c r="AK795" s="34">
        <f>IFERROR(VLOOKUP($H795,#REF!,11,FALSE),0)</f>
        <v>0</v>
      </c>
      <c r="AL795" s="42">
        <f>IFERROR(VLOOKUP($H795,#REF!,12,FALSE),0)</f>
        <v>0</v>
      </c>
      <c r="AM795" s="34">
        <f>IFERROR(VLOOKUP($H795,#REF!,10,FALSE),0)</f>
        <v>0</v>
      </c>
      <c r="AN795" s="34">
        <f>IFERROR(VLOOKUP($H795,#REF!,11,FALSE),0)</f>
        <v>0</v>
      </c>
      <c r="AO795" s="42">
        <f>IFERROR(VLOOKUP($H795,#REF!,12,FALSE),0)</f>
        <v>0</v>
      </c>
      <c r="AP795" s="34">
        <f>IFERROR(VLOOKUP($H795,#REF!,10,FALSE),0)</f>
        <v>0</v>
      </c>
      <c r="AQ795" s="34">
        <f>IFERROR(VLOOKUP($H795,#REF!,11,FALSE),0)</f>
        <v>0</v>
      </c>
      <c r="AR795" s="42">
        <f>IFERROR(VLOOKUP($H795,#REF!,12,FALSE),0)</f>
        <v>0</v>
      </c>
      <c r="AS795" s="34">
        <f>IFERROR(VLOOKUP($H795,#REF!,13,FALSE),0)</f>
        <v>0</v>
      </c>
      <c r="AT795" s="34">
        <f>IFERROR(VLOOKUP($H795,#REF!,14,FALSE),0)</f>
        <v>0</v>
      </c>
      <c r="AU795" s="42">
        <f>IFERROR(VLOOKUP($H795,#REF!,15,FALSE),0)</f>
        <v>0</v>
      </c>
      <c r="AV795" s="34">
        <f>IFERROR(VLOOKUP($H795,#REF!,15,FALSE),0)</f>
        <v>0</v>
      </c>
      <c r="AW795" s="34">
        <f>IFERROR(VLOOKUP($H795,#REF!,16,FALSE),0)</f>
        <v>0</v>
      </c>
      <c r="AX795" s="42">
        <f>IFERROR(VLOOKUP($H795,#REF!,17,FALSE),0)</f>
        <v>0</v>
      </c>
    </row>
    <row r="796" spans="1:50" x14ac:dyDescent="0.3">
      <c r="A796" s="33" t="str">
        <f t="shared" si="48"/>
        <v>H2-8340-2-504</v>
      </c>
      <c r="B796" s="33" t="str">
        <f>+'R&amp;E EXPORT'!B795</f>
        <v>CAP-WATER-VALVE TRUCK</v>
      </c>
      <c r="C796" t="str">
        <f>IFERROR(VLOOKUP(A796,'MCSJ Export'!A:C,3,FALSE),"")</f>
        <v>Sub Account</v>
      </c>
      <c r="D796" s="37">
        <f t="shared" ca="1" si="49"/>
        <v>0</v>
      </c>
      <c r="E796" s="37">
        <f t="shared" ca="1" si="50"/>
        <v>0</v>
      </c>
      <c r="F796" s="37">
        <f t="shared" ca="1" si="51"/>
        <v>0</v>
      </c>
      <c r="G796" s="37"/>
      <c r="H796" s="33" t="str">
        <f>+'R&amp;E EXPORT'!A795</f>
        <v>H2-8340-2-504</v>
      </c>
      <c r="I796" s="34">
        <f>IFERROR(VLOOKUP($H796,'Gen F Rev'!$A:$M,15,FALSE),0)</f>
        <v>0</v>
      </c>
      <c r="J796" s="34">
        <f>IFERROR(VLOOKUP($H796,'Gen F Rev'!$A:$M,16,FALSE),0)</f>
        <v>0</v>
      </c>
      <c r="K796" s="42">
        <f>IFERROR(VLOOKUP($H796,'Gen F Rev'!$A:$M,17,FALSE),0)</f>
        <v>0</v>
      </c>
      <c r="L796" s="34">
        <f>IFERROR(VLOOKUP($H796,'Gen F Exp'!$A:$E,15,FALSE),0)</f>
        <v>0</v>
      </c>
      <c r="M796" s="34">
        <f>IFERROR(VLOOKUP($H796,'Gen F Exp'!$A:$E,16,FALSE),0)</f>
        <v>0</v>
      </c>
      <c r="N796" s="42">
        <f>IFERROR(VLOOKUP($H796,'Gen F Exp'!$A:$E,17,FALSE),0)</f>
        <v>0</v>
      </c>
      <c r="O796" s="34">
        <f>IFERROR(VLOOKUP($H796,'Water F Rev'!$A:$L,15,FALSE),0)</f>
        <v>0</v>
      </c>
      <c r="P796" s="34">
        <f>IFERROR(VLOOKUP($H796,'Water F Rev'!$A:$L,16,FALSE),0)</f>
        <v>0</v>
      </c>
      <c r="Q796" s="42">
        <f>IFERROR(VLOOKUP($H796,'Water F Rev'!$A:$L,17,FALSE),0)</f>
        <v>0</v>
      </c>
      <c r="R796" s="34">
        <f>IFERROR(VLOOKUP($H796,'Water F Exp'!$A:$K,15,FALSE),0)</f>
        <v>0</v>
      </c>
      <c r="S796" s="34">
        <f>IFERROR(VLOOKUP($H796,'Water F Exp'!$A:$K,16,FALSE),0)</f>
        <v>0</v>
      </c>
      <c r="T796" s="42">
        <f>IFERROR(VLOOKUP($H796,'Water F Exp'!$A:$K,17,FALSE),0)</f>
        <v>0</v>
      </c>
      <c r="U796" s="34">
        <f ca="1">IFERROR(VLOOKUP($H796,'Sewer F Rev'!$A:$E,15,FALSE),0)</f>
        <v>0</v>
      </c>
      <c r="V796" s="34">
        <f ca="1">IFERROR(VLOOKUP($H796,'Sewer F Rev'!$A:$E,16,FALSE),0)</f>
        <v>0</v>
      </c>
      <c r="W796" s="42">
        <f ca="1">IFERROR(VLOOKUP($H796,'Sewer F Rev'!$A:$E,17,FALSE),0)</f>
        <v>0</v>
      </c>
      <c r="X796" s="34">
        <f>IFERROR(VLOOKUP($H796,'Sewer F Exp'!$A:$B,15,FALSE),0)</f>
        <v>0</v>
      </c>
      <c r="Y796" s="34">
        <f>IFERROR(VLOOKUP($H796,'Sewer F Exp'!$A:$B,16,FALSE),0)</f>
        <v>0</v>
      </c>
      <c r="Z796" s="42">
        <f>IFERROR(VLOOKUP($H796,'Sewer F Exp'!$A:$B,17,FALSE),0)</f>
        <v>0</v>
      </c>
      <c r="AA796" s="34">
        <f>IFERROR(VLOOKUP($H796,'Refuse F Rev'!$A:$E,15,FALSE),0)</f>
        <v>0</v>
      </c>
      <c r="AB796" s="34">
        <f>IFERROR(VLOOKUP($H796,'Refuse F Rev'!$A:$E,16,FALSE),0)</f>
        <v>0</v>
      </c>
      <c r="AC796" s="42">
        <f>IFERROR(VLOOKUP($H796,'Refuse F Rev'!$A:$E,17,FALSE),0)</f>
        <v>0</v>
      </c>
      <c r="AD796" s="34">
        <f>IFERROR(VLOOKUP($H796,'Refuse F Exp'!$A:$E,15,FALSE),0)</f>
        <v>0</v>
      </c>
      <c r="AE796" s="34">
        <f>IFERROR(VLOOKUP($H796,'Refuse F Exp'!$A:$E,16,FALSE),0)</f>
        <v>0</v>
      </c>
      <c r="AF796" s="42">
        <f>IFERROR(VLOOKUP($H796,'Refuse F Exp'!$A:$E,17,FALSE),0)</f>
        <v>0</v>
      </c>
      <c r="AG796" s="34">
        <f>IFERROR(VLOOKUP($H796,#REF!,10,FALSE),0)</f>
        <v>0</v>
      </c>
      <c r="AH796" s="34">
        <f>IFERROR(VLOOKUP($H796,#REF!,11,FALSE),0)</f>
        <v>0</v>
      </c>
      <c r="AI796" s="42">
        <f>IFERROR(VLOOKUP($H796,#REF!,12,FALSE),0)</f>
        <v>0</v>
      </c>
      <c r="AJ796" s="34">
        <f>IFERROR(VLOOKUP($H796,#REF!,10,FALSE),0)</f>
        <v>0</v>
      </c>
      <c r="AK796" s="34">
        <f>IFERROR(VLOOKUP($H796,#REF!,11,FALSE),0)</f>
        <v>0</v>
      </c>
      <c r="AL796" s="42">
        <f>IFERROR(VLOOKUP($H796,#REF!,12,FALSE),0)</f>
        <v>0</v>
      </c>
      <c r="AM796" s="34">
        <f>IFERROR(VLOOKUP($H796,#REF!,10,FALSE),0)</f>
        <v>0</v>
      </c>
      <c r="AN796" s="34">
        <f>IFERROR(VLOOKUP($H796,#REF!,11,FALSE),0)</f>
        <v>0</v>
      </c>
      <c r="AO796" s="42">
        <f>IFERROR(VLOOKUP($H796,#REF!,12,FALSE),0)</f>
        <v>0</v>
      </c>
      <c r="AP796" s="34">
        <f>IFERROR(VLOOKUP($H796,#REF!,10,FALSE),0)</f>
        <v>0</v>
      </c>
      <c r="AQ796" s="34">
        <f>IFERROR(VLOOKUP($H796,#REF!,11,FALSE),0)</f>
        <v>0</v>
      </c>
      <c r="AR796" s="42">
        <f>IFERROR(VLOOKUP($H796,#REF!,12,FALSE),0)</f>
        <v>0</v>
      </c>
      <c r="AS796" s="34">
        <f>IFERROR(VLOOKUP($H796,#REF!,13,FALSE),0)</f>
        <v>0</v>
      </c>
      <c r="AT796" s="34">
        <f>IFERROR(VLOOKUP($H796,#REF!,14,FALSE),0)</f>
        <v>0</v>
      </c>
      <c r="AU796" s="42">
        <f>IFERROR(VLOOKUP($H796,#REF!,15,FALSE),0)</f>
        <v>0</v>
      </c>
      <c r="AV796" s="34">
        <f>IFERROR(VLOOKUP($H796,#REF!,15,FALSE),0)</f>
        <v>0</v>
      </c>
      <c r="AW796" s="34">
        <f>IFERROR(VLOOKUP($H796,#REF!,16,FALSE),0)</f>
        <v>0</v>
      </c>
      <c r="AX796" s="42">
        <f>IFERROR(VLOOKUP($H796,#REF!,17,FALSE),0)</f>
        <v>0</v>
      </c>
    </row>
    <row r="797" spans="1:50" x14ac:dyDescent="0.3">
      <c r="A797" s="33" t="str">
        <f t="shared" si="48"/>
        <v>H2-8340-2-505</v>
      </c>
      <c r="B797" s="33" t="str">
        <f>+'R&amp;E EXPORT'!B796</f>
        <v>CAP-WATER-TRUCK LIFTGATE</v>
      </c>
      <c r="C797" t="str">
        <f>IFERROR(VLOOKUP(A797,'MCSJ Export'!A:C,3,FALSE),"")</f>
        <v/>
      </c>
      <c r="D797" s="37">
        <f t="shared" ca="1" si="49"/>
        <v>0</v>
      </c>
      <c r="E797" s="37">
        <f t="shared" ca="1" si="50"/>
        <v>0</v>
      </c>
      <c r="F797" s="37">
        <f t="shared" ca="1" si="51"/>
        <v>0</v>
      </c>
      <c r="G797" s="37"/>
      <c r="H797" s="33" t="str">
        <f>+'R&amp;E EXPORT'!A796</f>
        <v>H2-8340-2-505</v>
      </c>
      <c r="I797" s="34">
        <f>IFERROR(VLOOKUP($H797,'Gen F Rev'!$A:$M,15,FALSE),0)</f>
        <v>0</v>
      </c>
      <c r="J797" s="34">
        <f>IFERROR(VLOOKUP($H797,'Gen F Rev'!$A:$M,16,FALSE),0)</f>
        <v>0</v>
      </c>
      <c r="K797" s="42">
        <f>IFERROR(VLOOKUP($H797,'Gen F Rev'!$A:$M,17,FALSE),0)</f>
        <v>0</v>
      </c>
      <c r="L797" s="34">
        <f>IFERROR(VLOOKUP($H797,'Gen F Exp'!$A:$E,15,FALSE),0)</f>
        <v>0</v>
      </c>
      <c r="M797" s="34">
        <f>IFERROR(VLOOKUP($H797,'Gen F Exp'!$A:$E,16,FALSE),0)</f>
        <v>0</v>
      </c>
      <c r="N797" s="42">
        <f>IFERROR(VLOOKUP($H797,'Gen F Exp'!$A:$E,17,FALSE),0)</f>
        <v>0</v>
      </c>
      <c r="O797" s="34">
        <f>IFERROR(VLOOKUP($H797,'Water F Rev'!$A:$L,15,FALSE),0)</f>
        <v>0</v>
      </c>
      <c r="P797" s="34">
        <f>IFERROR(VLOOKUP($H797,'Water F Rev'!$A:$L,16,FALSE),0)</f>
        <v>0</v>
      </c>
      <c r="Q797" s="42">
        <f>IFERROR(VLOOKUP($H797,'Water F Rev'!$A:$L,17,FALSE),0)</f>
        <v>0</v>
      </c>
      <c r="R797" s="34">
        <f>IFERROR(VLOOKUP($H797,'Water F Exp'!$A:$K,15,FALSE),0)</f>
        <v>0</v>
      </c>
      <c r="S797" s="34">
        <f>IFERROR(VLOOKUP($H797,'Water F Exp'!$A:$K,16,FALSE),0)</f>
        <v>0</v>
      </c>
      <c r="T797" s="42">
        <f>IFERROR(VLOOKUP($H797,'Water F Exp'!$A:$K,17,FALSE),0)</f>
        <v>0</v>
      </c>
      <c r="U797" s="34">
        <f ca="1">IFERROR(VLOOKUP($H797,'Sewer F Rev'!$A:$E,15,FALSE),0)</f>
        <v>0</v>
      </c>
      <c r="V797" s="34">
        <f ca="1">IFERROR(VLOOKUP($H797,'Sewer F Rev'!$A:$E,16,FALSE),0)</f>
        <v>0</v>
      </c>
      <c r="W797" s="42">
        <f ca="1">IFERROR(VLOOKUP($H797,'Sewer F Rev'!$A:$E,17,FALSE),0)</f>
        <v>0</v>
      </c>
      <c r="X797" s="34">
        <f>IFERROR(VLOOKUP($H797,'Sewer F Exp'!$A:$B,15,FALSE),0)</f>
        <v>0</v>
      </c>
      <c r="Y797" s="34">
        <f>IFERROR(VLOOKUP($H797,'Sewer F Exp'!$A:$B,16,FALSE),0)</f>
        <v>0</v>
      </c>
      <c r="Z797" s="42">
        <f>IFERROR(VLOOKUP($H797,'Sewer F Exp'!$A:$B,17,FALSE),0)</f>
        <v>0</v>
      </c>
      <c r="AA797" s="34">
        <f>IFERROR(VLOOKUP($H797,'Refuse F Rev'!$A:$E,15,FALSE),0)</f>
        <v>0</v>
      </c>
      <c r="AB797" s="34">
        <f>IFERROR(VLOOKUP($H797,'Refuse F Rev'!$A:$E,16,FALSE),0)</f>
        <v>0</v>
      </c>
      <c r="AC797" s="42">
        <f>IFERROR(VLOOKUP($H797,'Refuse F Rev'!$A:$E,17,FALSE),0)</f>
        <v>0</v>
      </c>
      <c r="AD797" s="34">
        <f>IFERROR(VLOOKUP($H797,'Refuse F Exp'!$A:$E,15,FALSE),0)</f>
        <v>0</v>
      </c>
      <c r="AE797" s="34">
        <f>IFERROR(VLOOKUP($H797,'Refuse F Exp'!$A:$E,16,FALSE),0)</f>
        <v>0</v>
      </c>
      <c r="AF797" s="42">
        <f>IFERROR(VLOOKUP($H797,'Refuse F Exp'!$A:$E,17,FALSE),0)</f>
        <v>0</v>
      </c>
      <c r="AG797" s="34">
        <f>IFERROR(VLOOKUP($H797,#REF!,10,FALSE),0)</f>
        <v>0</v>
      </c>
      <c r="AH797" s="34">
        <f>IFERROR(VLOOKUP($H797,#REF!,11,FALSE),0)</f>
        <v>0</v>
      </c>
      <c r="AI797" s="42">
        <f>IFERROR(VLOOKUP($H797,#REF!,12,FALSE),0)</f>
        <v>0</v>
      </c>
      <c r="AJ797" s="34">
        <f>IFERROR(VLOOKUP($H797,#REF!,10,FALSE),0)</f>
        <v>0</v>
      </c>
      <c r="AK797" s="34">
        <f>IFERROR(VLOOKUP($H797,#REF!,11,FALSE),0)</f>
        <v>0</v>
      </c>
      <c r="AL797" s="42">
        <f>IFERROR(VLOOKUP($H797,#REF!,12,FALSE),0)</f>
        <v>0</v>
      </c>
      <c r="AM797" s="34">
        <f>IFERROR(VLOOKUP($H797,#REF!,10,FALSE),0)</f>
        <v>0</v>
      </c>
      <c r="AN797" s="34">
        <f>IFERROR(VLOOKUP($H797,#REF!,11,FALSE),0)</f>
        <v>0</v>
      </c>
      <c r="AO797" s="42">
        <f>IFERROR(VLOOKUP($H797,#REF!,12,FALSE),0)</f>
        <v>0</v>
      </c>
      <c r="AP797" s="34">
        <f>IFERROR(VLOOKUP($H797,#REF!,10,FALSE),0)</f>
        <v>0</v>
      </c>
      <c r="AQ797" s="34">
        <f>IFERROR(VLOOKUP($H797,#REF!,11,FALSE),0)</f>
        <v>0</v>
      </c>
      <c r="AR797" s="42">
        <f>IFERROR(VLOOKUP($H797,#REF!,12,FALSE),0)</f>
        <v>0</v>
      </c>
      <c r="AS797" s="34">
        <f>IFERROR(VLOOKUP($H797,#REF!,13,FALSE),0)</f>
        <v>0</v>
      </c>
      <c r="AT797" s="34">
        <f>IFERROR(VLOOKUP($H797,#REF!,14,FALSE),0)</f>
        <v>0</v>
      </c>
      <c r="AU797" s="42">
        <f>IFERROR(VLOOKUP($H797,#REF!,15,FALSE),0)</f>
        <v>0</v>
      </c>
      <c r="AV797" s="34">
        <f>IFERROR(VLOOKUP($H797,#REF!,15,FALSE),0)</f>
        <v>0</v>
      </c>
      <c r="AW797" s="34">
        <f>IFERROR(VLOOKUP($H797,#REF!,16,FALSE),0)</f>
        <v>0</v>
      </c>
      <c r="AX797" s="42">
        <f>IFERROR(VLOOKUP($H797,#REF!,17,FALSE),0)</f>
        <v>0</v>
      </c>
    </row>
    <row r="798" spans="1:50" x14ac:dyDescent="0.3">
      <c r="A798" s="33" t="str">
        <f t="shared" si="48"/>
        <v>H2-8340-2-506</v>
      </c>
      <c r="B798" s="33" t="str">
        <f>+'R&amp;E EXPORT'!B797</f>
        <v>CAP-WATER-BACKHOE</v>
      </c>
      <c r="C798" t="str">
        <f>IFERROR(VLOOKUP(A798,'MCSJ Export'!A:C,3,FALSE),"")</f>
        <v/>
      </c>
      <c r="D798" s="37">
        <f t="shared" ca="1" si="49"/>
        <v>0</v>
      </c>
      <c r="E798" s="37">
        <f t="shared" ca="1" si="50"/>
        <v>0</v>
      </c>
      <c r="F798" s="37">
        <f t="shared" ca="1" si="51"/>
        <v>0</v>
      </c>
      <c r="G798" s="37"/>
      <c r="H798" s="33" t="str">
        <f>+'R&amp;E EXPORT'!A797</f>
        <v>H2-8340-2-506</v>
      </c>
      <c r="I798" s="34">
        <f>IFERROR(VLOOKUP($H798,'Gen F Rev'!$A:$M,15,FALSE),0)</f>
        <v>0</v>
      </c>
      <c r="J798" s="34">
        <f>IFERROR(VLOOKUP($H798,'Gen F Rev'!$A:$M,16,FALSE),0)</f>
        <v>0</v>
      </c>
      <c r="K798" s="42">
        <f>IFERROR(VLOOKUP($H798,'Gen F Rev'!$A:$M,17,FALSE),0)</f>
        <v>0</v>
      </c>
      <c r="L798" s="34">
        <f>IFERROR(VLOOKUP($H798,'Gen F Exp'!$A:$E,15,FALSE),0)</f>
        <v>0</v>
      </c>
      <c r="M798" s="34">
        <f>IFERROR(VLOOKUP($H798,'Gen F Exp'!$A:$E,16,FALSE),0)</f>
        <v>0</v>
      </c>
      <c r="N798" s="42">
        <f>IFERROR(VLOOKUP($H798,'Gen F Exp'!$A:$E,17,FALSE),0)</f>
        <v>0</v>
      </c>
      <c r="O798" s="34">
        <f>IFERROR(VLOOKUP($H798,'Water F Rev'!$A:$L,15,FALSE),0)</f>
        <v>0</v>
      </c>
      <c r="P798" s="34">
        <f>IFERROR(VLOOKUP($H798,'Water F Rev'!$A:$L,16,FALSE),0)</f>
        <v>0</v>
      </c>
      <c r="Q798" s="42">
        <f>IFERROR(VLOOKUP($H798,'Water F Rev'!$A:$L,17,FALSE),0)</f>
        <v>0</v>
      </c>
      <c r="R798" s="34">
        <f>IFERROR(VLOOKUP($H798,'Water F Exp'!$A:$K,15,FALSE),0)</f>
        <v>0</v>
      </c>
      <c r="S798" s="34">
        <f>IFERROR(VLOOKUP($H798,'Water F Exp'!$A:$K,16,FALSE),0)</f>
        <v>0</v>
      </c>
      <c r="T798" s="42">
        <f>IFERROR(VLOOKUP($H798,'Water F Exp'!$A:$K,17,FALSE),0)</f>
        <v>0</v>
      </c>
      <c r="U798" s="34">
        <f ca="1">IFERROR(VLOOKUP($H798,'Sewer F Rev'!$A:$E,15,FALSE),0)</f>
        <v>0</v>
      </c>
      <c r="V798" s="34">
        <f ca="1">IFERROR(VLOOKUP($H798,'Sewer F Rev'!$A:$E,16,FALSE),0)</f>
        <v>0</v>
      </c>
      <c r="W798" s="42">
        <f ca="1">IFERROR(VLOOKUP($H798,'Sewer F Rev'!$A:$E,17,FALSE),0)</f>
        <v>0</v>
      </c>
      <c r="X798" s="34">
        <f>IFERROR(VLOOKUP($H798,'Sewer F Exp'!$A:$B,15,FALSE),0)</f>
        <v>0</v>
      </c>
      <c r="Y798" s="34">
        <f>IFERROR(VLOOKUP($H798,'Sewer F Exp'!$A:$B,16,FALSE),0)</f>
        <v>0</v>
      </c>
      <c r="Z798" s="42">
        <f>IFERROR(VLOOKUP($H798,'Sewer F Exp'!$A:$B,17,FALSE),0)</f>
        <v>0</v>
      </c>
      <c r="AA798" s="34">
        <f>IFERROR(VLOOKUP($H798,'Refuse F Rev'!$A:$E,15,FALSE),0)</f>
        <v>0</v>
      </c>
      <c r="AB798" s="34">
        <f>IFERROR(VLOOKUP($H798,'Refuse F Rev'!$A:$E,16,FALSE),0)</f>
        <v>0</v>
      </c>
      <c r="AC798" s="42">
        <f>IFERROR(VLOOKUP($H798,'Refuse F Rev'!$A:$E,17,FALSE),0)</f>
        <v>0</v>
      </c>
      <c r="AD798" s="34">
        <f>IFERROR(VLOOKUP($H798,'Refuse F Exp'!$A:$E,15,FALSE),0)</f>
        <v>0</v>
      </c>
      <c r="AE798" s="34">
        <f>IFERROR(VLOOKUP($H798,'Refuse F Exp'!$A:$E,16,FALSE),0)</f>
        <v>0</v>
      </c>
      <c r="AF798" s="42">
        <f>IFERROR(VLOOKUP($H798,'Refuse F Exp'!$A:$E,17,FALSE),0)</f>
        <v>0</v>
      </c>
      <c r="AG798" s="34">
        <f>IFERROR(VLOOKUP($H798,#REF!,10,FALSE),0)</f>
        <v>0</v>
      </c>
      <c r="AH798" s="34">
        <f>IFERROR(VLOOKUP($H798,#REF!,11,FALSE),0)</f>
        <v>0</v>
      </c>
      <c r="AI798" s="42">
        <f>IFERROR(VLOOKUP($H798,#REF!,12,FALSE),0)</f>
        <v>0</v>
      </c>
      <c r="AJ798" s="34">
        <f>IFERROR(VLOOKUP($H798,#REF!,10,FALSE),0)</f>
        <v>0</v>
      </c>
      <c r="AK798" s="34">
        <f>IFERROR(VLOOKUP($H798,#REF!,11,FALSE),0)</f>
        <v>0</v>
      </c>
      <c r="AL798" s="42">
        <f>IFERROR(VLOOKUP($H798,#REF!,12,FALSE),0)</f>
        <v>0</v>
      </c>
      <c r="AM798" s="34">
        <f>IFERROR(VLOOKUP($H798,#REF!,10,FALSE),0)</f>
        <v>0</v>
      </c>
      <c r="AN798" s="34">
        <f>IFERROR(VLOOKUP($H798,#REF!,11,FALSE),0)</f>
        <v>0</v>
      </c>
      <c r="AO798" s="42">
        <f>IFERROR(VLOOKUP($H798,#REF!,12,FALSE),0)</f>
        <v>0</v>
      </c>
      <c r="AP798" s="34">
        <f>IFERROR(VLOOKUP($H798,#REF!,10,FALSE),0)</f>
        <v>0</v>
      </c>
      <c r="AQ798" s="34">
        <f>IFERROR(VLOOKUP($H798,#REF!,11,FALSE),0)</f>
        <v>0</v>
      </c>
      <c r="AR798" s="42">
        <f>IFERROR(VLOOKUP($H798,#REF!,12,FALSE),0)</f>
        <v>0</v>
      </c>
      <c r="AS798" s="34">
        <f>IFERROR(VLOOKUP($H798,#REF!,13,FALSE),0)</f>
        <v>0</v>
      </c>
      <c r="AT798" s="34">
        <f>IFERROR(VLOOKUP($H798,#REF!,14,FALSE),0)</f>
        <v>0</v>
      </c>
      <c r="AU798" s="42">
        <f>IFERROR(VLOOKUP($H798,#REF!,15,FALSE),0)</f>
        <v>0</v>
      </c>
      <c r="AV798" s="34">
        <f>IFERROR(VLOOKUP($H798,#REF!,15,FALSE),0)</f>
        <v>0</v>
      </c>
      <c r="AW798" s="34">
        <f>IFERROR(VLOOKUP($H798,#REF!,16,FALSE),0)</f>
        <v>0</v>
      </c>
      <c r="AX798" s="42">
        <f>IFERROR(VLOOKUP($H798,#REF!,17,FALSE),0)</f>
        <v>0</v>
      </c>
    </row>
    <row r="799" spans="1:50" x14ac:dyDescent="0.3">
      <c r="A799" s="33" t="str">
        <f t="shared" si="48"/>
        <v>H2-8340-4-000</v>
      </c>
      <c r="B799" s="33" t="str">
        <f>+'R&amp;E EXPORT'!B798</f>
        <v>CAP-WATER-CONTRACTUAL EXPENSES</v>
      </c>
      <c r="C799" t="str">
        <f>IFERROR(VLOOKUP(A799,'MCSJ Export'!A:C,3,FALSE),"")</f>
        <v>Control</v>
      </c>
      <c r="D799" s="37">
        <f t="shared" ca="1" si="49"/>
        <v>0</v>
      </c>
      <c r="E799" s="37">
        <f t="shared" ca="1" si="50"/>
        <v>0</v>
      </c>
      <c r="F799" s="37">
        <f t="shared" ca="1" si="51"/>
        <v>0</v>
      </c>
      <c r="G799" s="37"/>
      <c r="H799" s="33" t="str">
        <f>+'R&amp;E EXPORT'!A798</f>
        <v>H2-8340-4-000</v>
      </c>
      <c r="I799" s="34">
        <f>IFERROR(VLOOKUP($H799,'Gen F Rev'!$A:$M,15,FALSE),0)</f>
        <v>0</v>
      </c>
      <c r="J799" s="34">
        <f>IFERROR(VLOOKUP($H799,'Gen F Rev'!$A:$M,16,FALSE),0)</f>
        <v>0</v>
      </c>
      <c r="K799" s="42">
        <f>IFERROR(VLOOKUP($H799,'Gen F Rev'!$A:$M,17,FALSE),0)</f>
        <v>0</v>
      </c>
      <c r="L799" s="34">
        <f>IFERROR(VLOOKUP($H799,'Gen F Exp'!$A:$E,15,FALSE),0)</f>
        <v>0</v>
      </c>
      <c r="M799" s="34">
        <f>IFERROR(VLOOKUP($H799,'Gen F Exp'!$A:$E,16,FALSE),0)</f>
        <v>0</v>
      </c>
      <c r="N799" s="42">
        <f>IFERROR(VLOOKUP($H799,'Gen F Exp'!$A:$E,17,FALSE),0)</f>
        <v>0</v>
      </c>
      <c r="O799" s="34">
        <f>IFERROR(VLOOKUP($H799,'Water F Rev'!$A:$L,15,FALSE),0)</f>
        <v>0</v>
      </c>
      <c r="P799" s="34">
        <f>IFERROR(VLOOKUP($H799,'Water F Rev'!$A:$L,16,FALSE),0)</f>
        <v>0</v>
      </c>
      <c r="Q799" s="42">
        <f>IFERROR(VLOOKUP($H799,'Water F Rev'!$A:$L,17,FALSE),0)</f>
        <v>0</v>
      </c>
      <c r="R799" s="34">
        <f>IFERROR(VLOOKUP($H799,'Water F Exp'!$A:$K,15,FALSE),0)</f>
        <v>0</v>
      </c>
      <c r="S799" s="34">
        <f>IFERROR(VLOOKUP($H799,'Water F Exp'!$A:$K,16,FALSE),0)</f>
        <v>0</v>
      </c>
      <c r="T799" s="42">
        <f>IFERROR(VLOOKUP($H799,'Water F Exp'!$A:$K,17,FALSE),0)</f>
        <v>0</v>
      </c>
      <c r="U799" s="34">
        <f ca="1">IFERROR(VLOOKUP($H799,'Sewer F Rev'!$A:$E,15,FALSE),0)</f>
        <v>0</v>
      </c>
      <c r="V799" s="34">
        <f ca="1">IFERROR(VLOOKUP($H799,'Sewer F Rev'!$A:$E,16,FALSE),0)</f>
        <v>0</v>
      </c>
      <c r="W799" s="42">
        <f ca="1">IFERROR(VLOOKUP($H799,'Sewer F Rev'!$A:$E,17,FALSE),0)</f>
        <v>0</v>
      </c>
      <c r="X799" s="34">
        <f>IFERROR(VLOOKUP($H799,'Sewer F Exp'!$A:$B,15,FALSE),0)</f>
        <v>0</v>
      </c>
      <c r="Y799" s="34">
        <f>IFERROR(VLOOKUP($H799,'Sewer F Exp'!$A:$B,16,FALSE),0)</f>
        <v>0</v>
      </c>
      <c r="Z799" s="42">
        <f>IFERROR(VLOOKUP($H799,'Sewer F Exp'!$A:$B,17,FALSE),0)</f>
        <v>0</v>
      </c>
      <c r="AA799" s="34">
        <f>IFERROR(VLOOKUP($H799,'Refuse F Rev'!$A:$E,15,FALSE),0)</f>
        <v>0</v>
      </c>
      <c r="AB799" s="34">
        <f>IFERROR(VLOOKUP($H799,'Refuse F Rev'!$A:$E,16,FALSE),0)</f>
        <v>0</v>
      </c>
      <c r="AC799" s="42">
        <f>IFERROR(VLOOKUP($H799,'Refuse F Rev'!$A:$E,17,FALSE),0)</f>
        <v>0</v>
      </c>
      <c r="AD799" s="34">
        <f>IFERROR(VLOOKUP($H799,'Refuse F Exp'!$A:$E,15,FALSE),0)</f>
        <v>0</v>
      </c>
      <c r="AE799" s="34">
        <f>IFERROR(VLOOKUP($H799,'Refuse F Exp'!$A:$E,16,FALSE),0)</f>
        <v>0</v>
      </c>
      <c r="AF799" s="42">
        <f>IFERROR(VLOOKUP($H799,'Refuse F Exp'!$A:$E,17,FALSE),0)</f>
        <v>0</v>
      </c>
      <c r="AG799" s="34">
        <f>IFERROR(VLOOKUP($H799,#REF!,10,FALSE),0)</f>
        <v>0</v>
      </c>
      <c r="AH799" s="34">
        <f>IFERROR(VLOOKUP($H799,#REF!,11,FALSE),0)</f>
        <v>0</v>
      </c>
      <c r="AI799" s="42">
        <f>IFERROR(VLOOKUP($H799,#REF!,12,FALSE),0)</f>
        <v>0</v>
      </c>
      <c r="AJ799" s="34">
        <f>IFERROR(VLOOKUP($H799,#REF!,10,FALSE),0)</f>
        <v>0</v>
      </c>
      <c r="AK799" s="34">
        <f>IFERROR(VLOOKUP($H799,#REF!,11,FALSE),0)</f>
        <v>0</v>
      </c>
      <c r="AL799" s="42">
        <f>IFERROR(VLOOKUP($H799,#REF!,12,FALSE),0)</f>
        <v>0</v>
      </c>
      <c r="AM799" s="34">
        <f>IFERROR(VLOOKUP($H799,#REF!,10,FALSE),0)</f>
        <v>0</v>
      </c>
      <c r="AN799" s="34">
        <f>IFERROR(VLOOKUP($H799,#REF!,11,FALSE),0)</f>
        <v>0</v>
      </c>
      <c r="AO799" s="42">
        <f>IFERROR(VLOOKUP($H799,#REF!,12,FALSE),0)</f>
        <v>0</v>
      </c>
      <c r="AP799" s="34">
        <f>IFERROR(VLOOKUP($H799,#REF!,10,FALSE),0)</f>
        <v>0</v>
      </c>
      <c r="AQ799" s="34">
        <f>IFERROR(VLOOKUP($H799,#REF!,11,FALSE),0)</f>
        <v>0</v>
      </c>
      <c r="AR799" s="42">
        <f>IFERROR(VLOOKUP($H799,#REF!,12,FALSE),0)</f>
        <v>0</v>
      </c>
      <c r="AS799" s="34">
        <f>IFERROR(VLOOKUP($H799,#REF!,13,FALSE),0)</f>
        <v>0</v>
      </c>
      <c r="AT799" s="34">
        <f>IFERROR(VLOOKUP($H799,#REF!,14,FALSE),0)</f>
        <v>0</v>
      </c>
      <c r="AU799" s="42">
        <f>IFERROR(VLOOKUP($H799,#REF!,15,FALSE),0)</f>
        <v>0</v>
      </c>
      <c r="AV799" s="34">
        <f>IFERROR(VLOOKUP($H799,#REF!,15,FALSE),0)</f>
        <v>0</v>
      </c>
      <c r="AW799" s="34">
        <f>IFERROR(VLOOKUP($H799,#REF!,16,FALSE),0)</f>
        <v>0</v>
      </c>
      <c r="AX799" s="42">
        <f>IFERROR(VLOOKUP($H799,#REF!,17,FALSE),0)</f>
        <v>0</v>
      </c>
    </row>
    <row r="800" spans="1:50" x14ac:dyDescent="0.3">
      <c r="A800" s="33" t="str">
        <f t="shared" si="48"/>
        <v>H2-8340-4-618</v>
      </c>
      <c r="B800" s="33" t="str">
        <f>+'R&amp;E EXPORT'!B799</f>
        <v>CAP-WATER-DEYO HILL PRV REPLACEMENT</v>
      </c>
      <c r="C800" t="str">
        <f>IFERROR(VLOOKUP(A800,'MCSJ Export'!A:C,3,FALSE),"")</f>
        <v>Sub Account</v>
      </c>
      <c r="D800" s="37">
        <f t="shared" ca="1" si="49"/>
        <v>0</v>
      </c>
      <c r="E800" s="37">
        <f t="shared" ca="1" si="50"/>
        <v>0</v>
      </c>
      <c r="F800" s="37">
        <f t="shared" ca="1" si="51"/>
        <v>0</v>
      </c>
      <c r="G800" s="37"/>
      <c r="H800" s="33" t="str">
        <f>+'R&amp;E EXPORT'!A799</f>
        <v>H2-8340-4-618</v>
      </c>
      <c r="I800" s="34">
        <f>IFERROR(VLOOKUP($H800,'Gen F Rev'!$A:$M,15,FALSE),0)</f>
        <v>0</v>
      </c>
      <c r="J800" s="34">
        <f>IFERROR(VLOOKUP($H800,'Gen F Rev'!$A:$M,16,FALSE),0)</f>
        <v>0</v>
      </c>
      <c r="K800" s="42">
        <f>IFERROR(VLOOKUP($H800,'Gen F Rev'!$A:$M,17,FALSE),0)</f>
        <v>0</v>
      </c>
      <c r="L800" s="34">
        <f>IFERROR(VLOOKUP($H800,'Gen F Exp'!$A:$E,15,FALSE),0)</f>
        <v>0</v>
      </c>
      <c r="M800" s="34">
        <f>IFERROR(VLOOKUP($H800,'Gen F Exp'!$A:$E,16,FALSE),0)</f>
        <v>0</v>
      </c>
      <c r="N800" s="42">
        <f>IFERROR(VLOOKUP($H800,'Gen F Exp'!$A:$E,17,FALSE),0)</f>
        <v>0</v>
      </c>
      <c r="O800" s="34">
        <f>IFERROR(VLOOKUP($H800,'Water F Rev'!$A:$L,15,FALSE),0)</f>
        <v>0</v>
      </c>
      <c r="P800" s="34">
        <f>IFERROR(VLOOKUP($H800,'Water F Rev'!$A:$L,16,FALSE),0)</f>
        <v>0</v>
      </c>
      <c r="Q800" s="42">
        <f>IFERROR(VLOOKUP($H800,'Water F Rev'!$A:$L,17,FALSE),0)</f>
        <v>0</v>
      </c>
      <c r="R800" s="34">
        <f>IFERROR(VLOOKUP($H800,'Water F Exp'!$A:$K,15,FALSE),0)</f>
        <v>0</v>
      </c>
      <c r="S800" s="34">
        <f>IFERROR(VLOOKUP($H800,'Water F Exp'!$A:$K,16,FALSE),0)</f>
        <v>0</v>
      </c>
      <c r="T800" s="42">
        <f>IFERROR(VLOOKUP($H800,'Water F Exp'!$A:$K,17,FALSE),0)</f>
        <v>0</v>
      </c>
      <c r="U800" s="34">
        <f ca="1">IFERROR(VLOOKUP($H800,'Sewer F Rev'!$A:$E,15,FALSE),0)</f>
        <v>0</v>
      </c>
      <c r="V800" s="34">
        <f ca="1">IFERROR(VLOOKUP($H800,'Sewer F Rev'!$A:$E,16,FALSE),0)</f>
        <v>0</v>
      </c>
      <c r="W800" s="42">
        <f ca="1">IFERROR(VLOOKUP($H800,'Sewer F Rev'!$A:$E,17,FALSE),0)</f>
        <v>0</v>
      </c>
      <c r="X800" s="34">
        <f>IFERROR(VLOOKUP($H800,'Sewer F Exp'!$A:$B,15,FALSE),0)</f>
        <v>0</v>
      </c>
      <c r="Y800" s="34">
        <f>IFERROR(VLOOKUP($H800,'Sewer F Exp'!$A:$B,16,FALSE),0)</f>
        <v>0</v>
      </c>
      <c r="Z800" s="42">
        <f>IFERROR(VLOOKUP($H800,'Sewer F Exp'!$A:$B,17,FALSE),0)</f>
        <v>0</v>
      </c>
      <c r="AA800" s="34">
        <f>IFERROR(VLOOKUP($H800,'Refuse F Rev'!$A:$E,15,FALSE),0)</f>
        <v>0</v>
      </c>
      <c r="AB800" s="34">
        <f>IFERROR(VLOOKUP($H800,'Refuse F Rev'!$A:$E,16,FALSE),0)</f>
        <v>0</v>
      </c>
      <c r="AC800" s="42">
        <f>IFERROR(VLOOKUP($H800,'Refuse F Rev'!$A:$E,17,FALSE),0)</f>
        <v>0</v>
      </c>
      <c r="AD800" s="34">
        <f>IFERROR(VLOOKUP($H800,'Refuse F Exp'!$A:$E,15,FALSE),0)</f>
        <v>0</v>
      </c>
      <c r="AE800" s="34">
        <f>IFERROR(VLOOKUP($H800,'Refuse F Exp'!$A:$E,16,FALSE),0)</f>
        <v>0</v>
      </c>
      <c r="AF800" s="42">
        <f>IFERROR(VLOOKUP($H800,'Refuse F Exp'!$A:$E,17,FALSE),0)</f>
        <v>0</v>
      </c>
      <c r="AG800" s="34">
        <f>IFERROR(VLOOKUP($H800,#REF!,10,FALSE),0)</f>
        <v>0</v>
      </c>
      <c r="AH800" s="34">
        <f>IFERROR(VLOOKUP($H800,#REF!,11,FALSE),0)</f>
        <v>0</v>
      </c>
      <c r="AI800" s="42">
        <f>IFERROR(VLOOKUP($H800,#REF!,12,FALSE),0)</f>
        <v>0</v>
      </c>
      <c r="AJ800" s="34">
        <f>IFERROR(VLOOKUP($H800,#REF!,10,FALSE),0)</f>
        <v>0</v>
      </c>
      <c r="AK800" s="34">
        <f>IFERROR(VLOOKUP($H800,#REF!,11,FALSE),0)</f>
        <v>0</v>
      </c>
      <c r="AL800" s="42">
        <f>IFERROR(VLOOKUP($H800,#REF!,12,FALSE),0)</f>
        <v>0</v>
      </c>
      <c r="AM800" s="34">
        <f>IFERROR(VLOOKUP($H800,#REF!,10,FALSE),0)</f>
        <v>0</v>
      </c>
      <c r="AN800" s="34">
        <f>IFERROR(VLOOKUP($H800,#REF!,11,FALSE),0)</f>
        <v>0</v>
      </c>
      <c r="AO800" s="42">
        <f>IFERROR(VLOOKUP($H800,#REF!,12,FALSE),0)</f>
        <v>0</v>
      </c>
      <c r="AP800" s="34">
        <f>IFERROR(VLOOKUP($H800,#REF!,10,FALSE),0)</f>
        <v>0</v>
      </c>
      <c r="AQ800" s="34">
        <f>IFERROR(VLOOKUP($H800,#REF!,11,FALSE),0)</f>
        <v>0</v>
      </c>
      <c r="AR800" s="42">
        <f>IFERROR(VLOOKUP($H800,#REF!,12,FALSE),0)</f>
        <v>0</v>
      </c>
      <c r="AS800" s="34">
        <f>IFERROR(VLOOKUP($H800,#REF!,13,FALSE),0)</f>
        <v>0</v>
      </c>
      <c r="AT800" s="34">
        <f>IFERROR(VLOOKUP($H800,#REF!,14,FALSE),0)</f>
        <v>0</v>
      </c>
      <c r="AU800" s="42">
        <f>IFERROR(VLOOKUP($H800,#REF!,15,FALSE),0)</f>
        <v>0</v>
      </c>
      <c r="AV800" s="34">
        <f>IFERROR(VLOOKUP($H800,#REF!,15,FALSE),0)</f>
        <v>0</v>
      </c>
      <c r="AW800" s="34">
        <f>IFERROR(VLOOKUP($H800,#REF!,16,FALSE),0)</f>
        <v>0</v>
      </c>
      <c r="AX800" s="42">
        <f>IFERROR(VLOOKUP($H800,#REF!,17,FALSE),0)</f>
        <v>0</v>
      </c>
    </row>
    <row r="801" spans="1:50" x14ac:dyDescent="0.3">
      <c r="A801" s="33" t="str">
        <f t="shared" si="48"/>
        <v>H2-8340-4-664</v>
      </c>
      <c r="B801" s="33" t="str">
        <f>+'R&amp;E EXPORT'!B800</f>
        <v>CAP-WATER-WREN STREET TANK REFURBISHMENT</v>
      </c>
      <c r="C801" t="str">
        <f>IFERROR(VLOOKUP(A801,'MCSJ Export'!A:C,3,FALSE),"")</f>
        <v>Sub Account</v>
      </c>
      <c r="D801" s="37">
        <f t="shared" ca="1" si="49"/>
        <v>0</v>
      </c>
      <c r="E801" s="37">
        <f t="shared" ca="1" si="50"/>
        <v>0</v>
      </c>
      <c r="F801" s="37">
        <f t="shared" ca="1" si="51"/>
        <v>0</v>
      </c>
      <c r="G801" s="37"/>
      <c r="H801" s="33" t="str">
        <f>+'R&amp;E EXPORT'!A800</f>
        <v>H2-8340-4-664</v>
      </c>
      <c r="I801" s="34">
        <f>IFERROR(VLOOKUP($H801,'Gen F Rev'!$A:$M,15,FALSE),0)</f>
        <v>0</v>
      </c>
      <c r="J801" s="34">
        <f>IFERROR(VLOOKUP($H801,'Gen F Rev'!$A:$M,16,FALSE),0)</f>
        <v>0</v>
      </c>
      <c r="K801" s="42">
        <f>IFERROR(VLOOKUP($H801,'Gen F Rev'!$A:$M,17,FALSE),0)</f>
        <v>0</v>
      </c>
      <c r="L801" s="34">
        <f>IFERROR(VLOOKUP($H801,'Gen F Exp'!$A:$E,15,FALSE),0)</f>
        <v>0</v>
      </c>
      <c r="M801" s="34">
        <f>IFERROR(VLOOKUP($H801,'Gen F Exp'!$A:$E,16,FALSE),0)</f>
        <v>0</v>
      </c>
      <c r="N801" s="42">
        <f>IFERROR(VLOOKUP($H801,'Gen F Exp'!$A:$E,17,FALSE),0)</f>
        <v>0</v>
      </c>
      <c r="O801" s="34">
        <f>IFERROR(VLOOKUP($H801,'Water F Rev'!$A:$L,15,FALSE),0)</f>
        <v>0</v>
      </c>
      <c r="P801" s="34">
        <f>IFERROR(VLOOKUP($H801,'Water F Rev'!$A:$L,16,FALSE),0)</f>
        <v>0</v>
      </c>
      <c r="Q801" s="42">
        <f>IFERROR(VLOOKUP($H801,'Water F Rev'!$A:$L,17,FALSE),0)</f>
        <v>0</v>
      </c>
      <c r="R801" s="34">
        <f>IFERROR(VLOOKUP($H801,'Water F Exp'!$A:$K,15,FALSE),0)</f>
        <v>0</v>
      </c>
      <c r="S801" s="34">
        <f>IFERROR(VLOOKUP($H801,'Water F Exp'!$A:$K,16,FALSE),0)</f>
        <v>0</v>
      </c>
      <c r="T801" s="42">
        <f>IFERROR(VLOOKUP($H801,'Water F Exp'!$A:$K,17,FALSE),0)</f>
        <v>0</v>
      </c>
      <c r="U801" s="34">
        <f ca="1">IFERROR(VLOOKUP($H801,'Sewer F Rev'!$A:$E,15,FALSE),0)</f>
        <v>0</v>
      </c>
      <c r="V801" s="34">
        <f ca="1">IFERROR(VLOOKUP($H801,'Sewer F Rev'!$A:$E,16,FALSE),0)</f>
        <v>0</v>
      </c>
      <c r="W801" s="42">
        <f ca="1">IFERROR(VLOOKUP($H801,'Sewer F Rev'!$A:$E,17,FALSE),0)</f>
        <v>0</v>
      </c>
      <c r="X801" s="34">
        <f>IFERROR(VLOOKUP($H801,'Sewer F Exp'!$A:$B,15,FALSE),0)</f>
        <v>0</v>
      </c>
      <c r="Y801" s="34">
        <f>IFERROR(VLOOKUP($H801,'Sewer F Exp'!$A:$B,16,FALSE),0)</f>
        <v>0</v>
      </c>
      <c r="Z801" s="42">
        <f>IFERROR(VLOOKUP($H801,'Sewer F Exp'!$A:$B,17,FALSE),0)</f>
        <v>0</v>
      </c>
      <c r="AA801" s="34">
        <f>IFERROR(VLOOKUP($H801,'Refuse F Rev'!$A:$E,15,FALSE),0)</f>
        <v>0</v>
      </c>
      <c r="AB801" s="34">
        <f>IFERROR(VLOOKUP($H801,'Refuse F Rev'!$A:$E,16,FALSE),0)</f>
        <v>0</v>
      </c>
      <c r="AC801" s="42">
        <f>IFERROR(VLOOKUP($H801,'Refuse F Rev'!$A:$E,17,FALSE),0)</f>
        <v>0</v>
      </c>
      <c r="AD801" s="34">
        <f>IFERROR(VLOOKUP($H801,'Refuse F Exp'!$A:$E,15,FALSE),0)</f>
        <v>0</v>
      </c>
      <c r="AE801" s="34">
        <f>IFERROR(VLOOKUP($H801,'Refuse F Exp'!$A:$E,16,FALSE),0)</f>
        <v>0</v>
      </c>
      <c r="AF801" s="42">
        <f>IFERROR(VLOOKUP($H801,'Refuse F Exp'!$A:$E,17,FALSE),0)</f>
        <v>0</v>
      </c>
      <c r="AG801" s="34">
        <f>IFERROR(VLOOKUP($H801,#REF!,10,FALSE),0)</f>
        <v>0</v>
      </c>
      <c r="AH801" s="34">
        <f>IFERROR(VLOOKUP($H801,#REF!,11,FALSE),0)</f>
        <v>0</v>
      </c>
      <c r="AI801" s="42">
        <f>IFERROR(VLOOKUP($H801,#REF!,12,FALSE),0)</f>
        <v>0</v>
      </c>
      <c r="AJ801" s="34">
        <f>IFERROR(VLOOKUP($H801,#REF!,10,FALSE),0)</f>
        <v>0</v>
      </c>
      <c r="AK801" s="34">
        <f>IFERROR(VLOOKUP($H801,#REF!,11,FALSE),0)</f>
        <v>0</v>
      </c>
      <c r="AL801" s="42">
        <f>IFERROR(VLOOKUP($H801,#REF!,12,FALSE),0)</f>
        <v>0</v>
      </c>
      <c r="AM801" s="34">
        <f>IFERROR(VLOOKUP($H801,#REF!,10,FALSE),0)</f>
        <v>0</v>
      </c>
      <c r="AN801" s="34">
        <f>IFERROR(VLOOKUP($H801,#REF!,11,FALSE),0)</f>
        <v>0</v>
      </c>
      <c r="AO801" s="42">
        <f>IFERROR(VLOOKUP($H801,#REF!,12,FALSE),0)</f>
        <v>0</v>
      </c>
      <c r="AP801" s="34">
        <f>IFERROR(VLOOKUP($H801,#REF!,10,FALSE),0)</f>
        <v>0</v>
      </c>
      <c r="AQ801" s="34">
        <f>IFERROR(VLOOKUP($H801,#REF!,11,FALSE),0)</f>
        <v>0</v>
      </c>
      <c r="AR801" s="42">
        <f>IFERROR(VLOOKUP($H801,#REF!,12,FALSE),0)</f>
        <v>0</v>
      </c>
      <c r="AS801" s="34">
        <f>IFERROR(VLOOKUP($H801,#REF!,13,FALSE),0)</f>
        <v>0</v>
      </c>
      <c r="AT801" s="34">
        <f>IFERROR(VLOOKUP($H801,#REF!,14,FALSE),0)</f>
        <v>0</v>
      </c>
      <c r="AU801" s="42">
        <f>IFERROR(VLOOKUP($H801,#REF!,15,FALSE),0)</f>
        <v>0</v>
      </c>
      <c r="AV801" s="34">
        <f>IFERROR(VLOOKUP($H801,#REF!,15,FALSE),0)</f>
        <v>0</v>
      </c>
      <c r="AW801" s="34">
        <f>IFERROR(VLOOKUP($H801,#REF!,16,FALSE),0)</f>
        <v>0</v>
      </c>
      <c r="AX801" s="42">
        <f>IFERROR(VLOOKUP($H801,#REF!,17,FALSE),0)</f>
        <v>0</v>
      </c>
    </row>
    <row r="802" spans="1:50" x14ac:dyDescent="0.3">
      <c r="A802" s="33" t="str">
        <f t="shared" si="48"/>
        <v>H2-8340-4-665</v>
      </c>
      <c r="B802" s="33" t="str">
        <f>+'R&amp;E EXPORT'!B801</f>
        <v>CAP-WATER-WREN STREET EAST TANK REFURB</v>
      </c>
      <c r="C802" t="str">
        <f>IFERROR(VLOOKUP(A802,'MCSJ Export'!A:C,3,FALSE),"")</f>
        <v/>
      </c>
      <c r="D802" s="37">
        <f t="shared" ca="1" si="49"/>
        <v>0</v>
      </c>
      <c r="E802" s="37">
        <f t="shared" ca="1" si="50"/>
        <v>0</v>
      </c>
      <c r="F802" s="37">
        <f t="shared" ca="1" si="51"/>
        <v>0</v>
      </c>
      <c r="G802" s="37"/>
      <c r="H802" s="33" t="str">
        <f>+'R&amp;E EXPORT'!A801</f>
        <v>H2-8340-4-665</v>
      </c>
      <c r="I802" s="34">
        <f>IFERROR(VLOOKUP($H802,'Gen F Rev'!$A:$M,15,FALSE),0)</f>
        <v>0</v>
      </c>
      <c r="J802" s="34">
        <f>IFERROR(VLOOKUP($H802,'Gen F Rev'!$A:$M,16,FALSE),0)</f>
        <v>0</v>
      </c>
      <c r="K802" s="42">
        <f>IFERROR(VLOOKUP($H802,'Gen F Rev'!$A:$M,17,FALSE),0)</f>
        <v>0</v>
      </c>
      <c r="L802" s="34">
        <f>IFERROR(VLOOKUP($H802,'Gen F Exp'!$A:$E,15,FALSE),0)</f>
        <v>0</v>
      </c>
      <c r="M802" s="34">
        <f>IFERROR(VLOOKUP($H802,'Gen F Exp'!$A:$E,16,FALSE),0)</f>
        <v>0</v>
      </c>
      <c r="N802" s="42">
        <f>IFERROR(VLOOKUP($H802,'Gen F Exp'!$A:$E,17,FALSE),0)</f>
        <v>0</v>
      </c>
      <c r="O802" s="34">
        <f>IFERROR(VLOOKUP($H802,'Water F Rev'!$A:$L,15,FALSE),0)</f>
        <v>0</v>
      </c>
      <c r="P802" s="34">
        <f>IFERROR(VLOOKUP($H802,'Water F Rev'!$A:$L,16,FALSE),0)</f>
        <v>0</v>
      </c>
      <c r="Q802" s="42">
        <f>IFERROR(VLOOKUP($H802,'Water F Rev'!$A:$L,17,FALSE),0)</f>
        <v>0</v>
      </c>
      <c r="R802" s="34">
        <f>IFERROR(VLOOKUP($H802,'Water F Exp'!$A:$K,15,FALSE),0)</f>
        <v>0</v>
      </c>
      <c r="S802" s="34">
        <f>IFERROR(VLOOKUP($H802,'Water F Exp'!$A:$K,16,FALSE),0)</f>
        <v>0</v>
      </c>
      <c r="T802" s="42">
        <f>IFERROR(VLOOKUP($H802,'Water F Exp'!$A:$K,17,FALSE),0)</f>
        <v>0</v>
      </c>
      <c r="U802" s="34">
        <f ca="1">IFERROR(VLOOKUP($H802,'Sewer F Rev'!$A:$E,15,FALSE),0)</f>
        <v>0</v>
      </c>
      <c r="V802" s="34">
        <f ca="1">IFERROR(VLOOKUP($H802,'Sewer F Rev'!$A:$E,16,FALSE),0)</f>
        <v>0</v>
      </c>
      <c r="W802" s="42">
        <f ca="1">IFERROR(VLOOKUP($H802,'Sewer F Rev'!$A:$E,17,FALSE),0)</f>
        <v>0</v>
      </c>
      <c r="X802" s="34">
        <f>IFERROR(VLOOKUP($H802,'Sewer F Exp'!$A:$B,15,FALSE),0)</f>
        <v>0</v>
      </c>
      <c r="Y802" s="34">
        <f>IFERROR(VLOOKUP($H802,'Sewer F Exp'!$A:$B,16,FALSE),0)</f>
        <v>0</v>
      </c>
      <c r="Z802" s="42">
        <f>IFERROR(VLOOKUP($H802,'Sewer F Exp'!$A:$B,17,FALSE),0)</f>
        <v>0</v>
      </c>
      <c r="AA802" s="34">
        <f>IFERROR(VLOOKUP($H802,'Refuse F Rev'!$A:$E,15,FALSE),0)</f>
        <v>0</v>
      </c>
      <c r="AB802" s="34">
        <f>IFERROR(VLOOKUP($H802,'Refuse F Rev'!$A:$E,16,FALSE),0)</f>
        <v>0</v>
      </c>
      <c r="AC802" s="42">
        <f>IFERROR(VLOOKUP($H802,'Refuse F Rev'!$A:$E,17,FALSE),0)</f>
        <v>0</v>
      </c>
      <c r="AD802" s="34">
        <f>IFERROR(VLOOKUP($H802,'Refuse F Exp'!$A:$E,15,FALSE),0)</f>
        <v>0</v>
      </c>
      <c r="AE802" s="34">
        <f>IFERROR(VLOOKUP($H802,'Refuse F Exp'!$A:$E,16,FALSE),0)</f>
        <v>0</v>
      </c>
      <c r="AF802" s="42">
        <f>IFERROR(VLOOKUP($H802,'Refuse F Exp'!$A:$E,17,FALSE),0)</f>
        <v>0</v>
      </c>
      <c r="AG802" s="34">
        <f>IFERROR(VLOOKUP($H802,#REF!,10,FALSE),0)</f>
        <v>0</v>
      </c>
      <c r="AH802" s="34">
        <f>IFERROR(VLOOKUP($H802,#REF!,11,FALSE),0)</f>
        <v>0</v>
      </c>
      <c r="AI802" s="42">
        <f>IFERROR(VLOOKUP($H802,#REF!,12,FALSE),0)</f>
        <v>0</v>
      </c>
      <c r="AJ802" s="34">
        <f>IFERROR(VLOOKUP($H802,#REF!,10,FALSE),0)</f>
        <v>0</v>
      </c>
      <c r="AK802" s="34">
        <f>IFERROR(VLOOKUP($H802,#REF!,11,FALSE),0)</f>
        <v>0</v>
      </c>
      <c r="AL802" s="42">
        <f>IFERROR(VLOOKUP($H802,#REF!,12,FALSE),0)</f>
        <v>0</v>
      </c>
      <c r="AM802" s="34">
        <f>IFERROR(VLOOKUP($H802,#REF!,10,FALSE),0)</f>
        <v>0</v>
      </c>
      <c r="AN802" s="34">
        <f>IFERROR(VLOOKUP($H802,#REF!,11,FALSE),0)</f>
        <v>0</v>
      </c>
      <c r="AO802" s="42">
        <f>IFERROR(VLOOKUP($H802,#REF!,12,FALSE),0)</f>
        <v>0</v>
      </c>
      <c r="AP802" s="34">
        <f>IFERROR(VLOOKUP($H802,#REF!,10,FALSE),0)</f>
        <v>0</v>
      </c>
      <c r="AQ802" s="34">
        <f>IFERROR(VLOOKUP($H802,#REF!,11,FALSE),0)</f>
        <v>0</v>
      </c>
      <c r="AR802" s="42">
        <f>IFERROR(VLOOKUP($H802,#REF!,12,FALSE),0)</f>
        <v>0</v>
      </c>
      <c r="AS802" s="34">
        <f>IFERROR(VLOOKUP($H802,#REF!,13,FALSE),0)</f>
        <v>0</v>
      </c>
      <c r="AT802" s="34">
        <f>IFERROR(VLOOKUP($H802,#REF!,14,FALSE),0)</f>
        <v>0</v>
      </c>
      <c r="AU802" s="42">
        <f>IFERROR(VLOOKUP($H802,#REF!,15,FALSE),0)</f>
        <v>0</v>
      </c>
      <c r="AV802" s="34">
        <f>IFERROR(VLOOKUP($H802,#REF!,15,FALSE),0)</f>
        <v>0</v>
      </c>
      <c r="AW802" s="34">
        <f>IFERROR(VLOOKUP($H802,#REF!,16,FALSE),0)</f>
        <v>0</v>
      </c>
      <c r="AX802" s="42">
        <f>IFERROR(VLOOKUP($H802,#REF!,17,FALSE),0)</f>
        <v>0</v>
      </c>
    </row>
    <row r="803" spans="1:50" x14ac:dyDescent="0.3">
      <c r="A803" s="33" t="str">
        <f t="shared" si="48"/>
        <v>H2-8340-4-976</v>
      </c>
      <c r="B803" s="33" t="str">
        <f>+'R&amp;E EXPORT'!B802</f>
        <v>CAP-WATER-REYNOLDS RD TANK REFURBISHMENT</v>
      </c>
      <c r="C803" t="str">
        <f>IFERROR(VLOOKUP(A803,'MCSJ Export'!A:C,3,FALSE),"")</f>
        <v>Sub Account</v>
      </c>
      <c r="D803" s="37">
        <f t="shared" ca="1" si="49"/>
        <v>0</v>
      </c>
      <c r="E803" s="37">
        <f t="shared" ca="1" si="50"/>
        <v>0</v>
      </c>
      <c r="F803" s="37">
        <f t="shared" ca="1" si="51"/>
        <v>0</v>
      </c>
      <c r="G803" s="37"/>
      <c r="H803" s="33" t="str">
        <f>+'R&amp;E EXPORT'!A802</f>
        <v>H2-8340-4-976</v>
      </c>
      <c r="I803" s="34">
        <f>IFERROR(VLOOKUP($H803,'Gen F Rev'!$A:$M,15,FALSE),0)</f>
        <v>0</v>
      </c>
      <c r="J803" s="34">
        <f>IFERROR(VLOOKUP($H803,'Gen F Rev'!$A:$M,16,FALSE),0)</f>
        <v>0</v>
      </c>
      <c r="K803" s="42">
        <f>IFERROR(VLOOKUP($H803,'Gen F Rev'!$A:$M,17,FALSE),0)</f>
        <v>0</v>
      </c>
      <c r="L803" s="34">
        <f>IFERROR(VLOOKUP($H803,'Gen F Exp'!$A:$E,15,FALSE),0)</f>
        <v>0</v>
      </c>
      <c r="M803" s="34">
        <f>IFERROR(VLOOKUP($H803,'Gen F Exp'!$A:$E,16,FALSE),0)</f>
        <v>0</v>
      </c>
      <c r="N803" s="42">
        <f>IFERROR(VLOOKUP($H803,'Gen F Exp'!$A:$E,17,FALSE),0)</f>
        <v>0</v>
      </c>
      <c r="O803" s="34">
        <f>IFERROR(VLOOKUP($H803,'Water F Rev'!$A:$L,15,FALSE),0)</f>
        <v>0</v>
      </c>
      <c r="P803" s="34">
        <f>IFERROR(VLOOKUP($H803,'Water F Rev'!$A:$L,16,FALSE),0)</f>
        <v>0</v>
      </c>
      <c r="Q803" s="42">
        <f>IFERROR(VLOOKUP($H803,'Water F Rev'!$A:$L,17,FALSE),0)</f>
        <v>0</v>
      </c>
      <c r="R803" s="34">
        <f>IFERROR(VLOOKUP($H803,'Water F Exp'!$A:$K,15,FALSE),0)</f>
        <v>0</v>
      </c>
      <c r="S803" s="34">
        <f>IFERROR(VLOOKUP($H803,'Water F Exp'!$A:$K,16,FALSE),0)</f>
        <v>0</v>
      </c>
      <c r="T803" s="42">
        <f>IFERROR(VLOOKUP($H803,'Water F Exp'!$A:$K,17,FALSE),0)</f>
        <v>0</v>
      </c>
      <c r="U803" s="34">
        <f ca="1">IFERROR(VLOOKUP($H803,'Sewer F Rev'!$A:$E,15,FALSE),0)</f>
        <v>0</v>
      </c>
      <c r="V803" s="34">
        <f ca="1">IFERROR(VLOOKUP($H803,'Sewer F Rev'!$A:$E,16,FALSE),0)</f>
        <v>0</v>
      </c>
      <c r="W803" s="42">
        <f ca="1">IFERROR(VLOOKUP($H803,'Sewer F Rev'!$A:$E,17,FALSE),0)</f>
        <v>0</v>
      </c>
      <c r="X803" s="34">
        <f>IFERROR(VLOOKUP($H803,'Sewer F Exp'!$A:$B,15,FALSE),0)</f>
        <v>0</v>
      </c>
      <c r="Y803" s="34">
        <f>IFERROR(VLOOKUP($H803,'Sewer F Exp'!$A:$B,16,FALSE),0)</f>
        <v>0</v>
      </c>
      <c r="Z803" s="42">
        <f>IFERROR(VLOOKUP($H803,'Sewer F Exp'!$A:$B,17,FALSE),0)</f>
        <v>0</v>
      </c>
      <c r="AA803" s="34">
        <f>IFERROR(VLOOKUP($H803,'Refuse F Rev'!$A:$E,15,FALSE),0)</f>
        <v>0</v>
      </c>
      <c r="AB803" s="34">
        <f>IFERROR(VLOOKUP($H803,'Refuse F Rev'!$A:$E,16,FALSE),0)</f>
        <v>0</v>
      </c>
      <c r="AC803" s="42">
        <f>IFERROR(VLOOKUP($H803,'Refuse F Rev'!$A:$E,17,FALSE),0)</f>
        <v>0</v>
      </c>
      <c r="AD803" s="34">
        <f>IFERROR(VLOOKUP($H803,'Refuse F Exp'!$A:$E,15,FALSE),0)</f>
        <v>0</v>
      </c>
      <c r="AE803" s="34">
        <f>IFERROR(VLOOKUP($H803,'Refuse F Exp'!$A:$E,16,FALSE),0)</f>
        <v>0</v>
      </c>
      <c r="AF803" s="42">
        <f>IFERROR(VLOOKUP($H803,'Refuse F Exp'!$A:$E,17,FALSE),0)</f>
        <v>0</v>
      </c>
      <c r="AG803" s="34">
        <f>IFERROR(VLOOKUP($H803,#REF!,10,FALSE),0)</f>
        <v>0</v>
      </c>
      <c r="AH803" s="34">
        <f>IFERROR(VLOOKUP($H803,#REF!,11,FALSE),0)</f>
        <v>0</v>
      </c>
      <c r="AI803" s="42">
        <f>IFERROR(VLOOKUP($H803,#REF!,12,FALSE),0)</f>
        <v>0</v>
      </c>
      <c r="AJ803" s="34">
        <f>IFERROR(VLOOKUP($H803,#REF!,10,FALSE),0)</f>
        <v>0</v>
      </c>
      <c r="AK803" s="34">
        <f>IFERROR(VLOOKUP($H803,#REF!,11,FALSE),0)</f>
        <v>0</v>
      </c>
      <c r="AL803" s="42">
        <f>IFERROR(VLOOKUP($H803,#REF!,12,FALSE),0)</f>
        <v>0</v>
      </c>
      <c r="AM803" s="34">
        <f>IFERROR(VLOOKUP($H803,#REF!,10,FALSE),0)</f>
        <v>0</v>
      </c>
      <c r="AN803" s="34">
        <f>IFERROR(VLOOKUP($H803,#REF!,11,FALSE),0)</f>
        <v>0</v>
      </c>
      <c r="AO803" s="42">
        <f>IFERROR(VLOOKUP($H803,#REF!,12,FALSE),0)</f>
        <v>0</v>
      </c>
      <c r="AP803" s="34">
        <f>IFERROR(VLOOKUP($H803,#REF!,10,FALSE),0)</f>
        <v>0</v>
      </c>
      <c r="AQ803" s="34">
        <f>IFERROR(VLOOKUP($H803,#REF!,11,FALSE),0)</f>
        <v>0</v>
      </c>
      <c r="AR803" s="42">
        <f>IFERROR(VLOOKUP($H803,#REF!,12,FALSE),0)</f>
        <v>0</v>
      </c>
      <c r="AS803" s="34">
        <f>IFERROR(VLOOKUP($H803,#REF!,13,FALSE),0)</f>
        <v>0</v>
      </c>
      <c r="AT803" s="34">
        <f>IFERROR(VLOOKUP($H803,#REF!,14,FALSE),0)</f>
        <v>0</v>
      </c>
      <c r="AU803" s="42">
        <f>IFERROR(VLOOKUP($H803,#REF!,15,FALSE),0)</f>
        <v>0</v>
      </c>
      <c r="AV803" s="34">
        <f>IFERROR(VLOOKUP($H803,#REF!,15,FALSE),0)</f>
        <v>0</v>
      </c>
      <c r="AW803" s="34">
        <f>IFERROR(VLOOKUP($H803,#REF!,16,FALSE),0)</f>
        <v>0</v>
      </c>
      <c r="AX803" s="42">
        <f>IFERROR(VLOOKUP($H803,#REF!,17,FALSE),0)</f>
        <v>0</v>
      </c>
    </row>
    <row r="804" spans="1:50" x14ac:dyDescent="0.3">
      <c r="A804" s="33" t="str">
        <f t="shared" si="48"/>
        <v>H2-8340-4-977</v>
      </c>
      <c r="B804" s="33" t="str">
        <f>+'R&amp;E EXPORT'!B803</f>
        <v>CAP-WATER-DEYO HILL RD TNK REFURBISHMENT</v>
      </c>
      <c r="C804" t="str">
        <f>IFERROR(VLOOKUP(A804,'MCSJ Export'!A:C,3,FALSE),"")</f>
        <v>Sub Account</v>
      </c>
      <c r="D804" s="37">
        <f t="shared" ca="1" si="49"/>
        <v>0</v>
      </c>
      <c r="E804" s="37">
        <f t="shared" ca="1" si="50"/>
        <v>0</v>
      </c>
      <c r="F804" s="37">
        <f t="shared" ca="1" si="51"/>
        <v>0</v>
      </c>
      <c r="G804" s="37"/>
      <c r="H804" s="33" t="str">
        <f>+'R&amp;E EXPORT'!A803</f>
        <v>H2-8340-4-977</v>
      </c>
      <c r="I804" s="34">
        <f>IFERROR(VLOOKUP($H804,'Gen F Rev'!$A:$M,15,FALSE),0)</f>
        <v>0</v>
      </c>
      <c r="J804" s="34">
        <f>IFERROR(VLOOKUP($H804,'Gen F Rev'!$A:$M,16,FALSE),0)</f>
        <v>0</v>
      </c>
      <c r="K804" s="42">
        <f>IFERROR(VLOOKUP($H804,'Gen F Rev'!$A:$M,17,FALSE),0)</f>
        <v>0</v>
      </c>
      <c r="L804" s="34">
        <f>IFERROR(VLOOKUP($H804,'Gen F Exp'!$A:$E,15,FALSE),0)</f>
        <v>0</v>
      </c>
      <c r="M804" s="34">
        <f>IFERROR(VLOOKUP($H804,'Gen F Exp'!$A:$E,16,FALSE),0)</f>
        <v>0</v>
      </c>
      <c r="N804" s="42">
        <f>IFERROR(VLOOKUP($H804,'Gen F Exp'!$A:$E,17,FALSE),0)</f>
        <v>0</v>
      </c>
      <c r="O804" s="34">
        <f>IFERROR(VLOOKUP($H804,'Water F Rev'!$A:$L,15,FALSE),0)</f>
        <v>0</v>
      </c>
      <c r="P804" s="34">
        <f>IFERROR(VLOOKUP($H804,'Water F Rev'!$A:$L,16,FALSE),0)</f>
        <v>0</v>
      </c>
      <c r="Q804" s="42">
        <f>IFERROR(VLOOKUP($H804,'Water F Rev'!$A:$L,17,FALSE),0)</f>
        <v>0</v>
      </c>
      <c r="R804" s="34">
        <f>IFERROR(VLOOKUP($H804,'Water F Exp'!$A:$K,15,FALSE),0)</f>
        <v>0</v>
      </c>
      <c r="S804" s="34">
        <f>IFERROR(VLOOKUP($H804,'Water F Exp'!$A:$K,16,FALSE),0)</f>
        <v>0</v>
      </c>
      <c r="T804" s="42">
        <f>IFERROR(VLOOKUP($H804,'Water F Exp'!$A:$K,17,FALSE),0)</f>
        <v>0</v>
      </c>
      <c r="U804" s="34">
        <f ca="1">IFERROR(VLOOKUP($H804,'Sewer F Rev'!$A:$E,15,FALSE),0)</f>
        <v>0</v>
      </c>
      <c r="V804" s="34">
        <f ca="1">IFERROR(VLOOKUP($H804,'Sewer F Rev'!$A:$E,16,FALSE),0)</f>
        <v>0</v>
      </c>
      <c r="W804" s="42">
        <f ca="1">IFERROR(VLOOKUP($H804,'Sewer F Rev'!$A:$E,17,FALSE),0)</f>
        <v>0</v>
      </c>
      <c r="X804" s="34">
        <f>IFERROR(VLOOKUP($H804,'Sewer F Exp'!$A:$B,15,FALSE),0)</f>
        <v>0</v>
      </c>
      <c r="Y804" s="34">
        <f>IFERROR(VLOOKUP($H804,'Sewer F Exp'!$A:$B,16,FALSE),0)</f>
        <v>0</v>
      </c>
      <c r="Z804" s="42">
        <f>IFERROR(VLOOKUP($H804,'Sewer F Exp'!$A:$B,17,FALSE),0)</f>
        <v>0</v>
      </c>
      <c r="AA804" s="34">
        <f>IFERROR(VLOOKUP($H804,'Refuse F Rev'!$A:$E,15,FALSE),0)</f>
        <v>0</v>
      </c>
      <c r="AB804" s="34">
        <f>IFERROR(VLOOKUP($H804,'Refuse F Rev'!$A:$E,16,FALSE),0)</f>
        <v>0</v>
      </c>
      <c r="AC804" s="42">
        <f>IFERROR(VLOOKUP($H804,'Refuse F Rev'!$A:$E,17,FALSE),0)</f>
        <v>0</v>
      </c>
      <c r="AD804" s="34">
        <f>IFERROR(VLOOKUP($H804,'Refuse F Exp'!$A:$E,15,FALSE),0)</f>
        <v>0</v>
      </c>
      <c r="AE804" s="34">
        <f>IFERROR(VLOOKUP($H804,'Refuse F Exp'!$A:$E,16,FALSE),0)</f>
        <v>0</v>
      </c>
      <c r="AF804" s="42">
        <f>IFERROR(VLOOKUP($H804,'Refuse F Exp'!$A:$E,17,FALSE),0)</f>
        <v>0</v>
      </c>
      <c r="AG804" s="34">
        <f>IFERROR(VLOOKUP($H804,#REF!,10,FALSE),0)</f>
        <v>0</v>
      </c>
      <c r="AH804" s="34">
        <f>IFERROR(VLOOKUP($H804,#REF!,11,FALSE),0)</f>
        <v>0</v>
      </c>
      <c r="AI804" s="42">
        <f>IFERROR(VLOOKUP($H804,#REF!,12,FALSE),0)</f>
        <v>0</v>
      </c>
      <c r="AJ804" s="34">
        <f>IFERROR(VLOOKUP($H804,#REF!,10,FALSE),0)</f>
        <v>0</v>
      </c>
      <c r="AK804" s="34">
        <f>IFERROR(VLOOKUP($H804,#REF!,11,FALSE),0)</f>
        <v>0</v>
      </c>
      <c r="AL804" s="42">
        <f>IFERROR(VLOOKUP($H804,#REF!,12,FALSE),0)</f>
        <v>0</v>
      </c>
      <c r="AM804" s="34">
        <f>IFERROR(VLOOKUP($H804,#REF!,10,FALSE),0)</f>
        <v>0</v>
      </c>
      <c r="AN804" s="34">
        <f>IFERROR(VLOOKUP($H804,#REF!,11,FALSE),0)</f>
        <v>0</v>
      </c>
      <c r="AO804" s="42">
        <f>IFERROR(VLOOKUP($H804,#REF!,12,FALSE),0)</f>
        <v>0</v>
      </c>
      <c r="AP804" s="34">
        <f>IFERROR(VLOOKUP($H804,#REF!,10,FALSE),0)</f>
        <v>0</v>
      </c>
      <c r="AQ804" s="34">
        <f>IFERROR(VLOOKUP($H804,#REF!,11,FALSE),0)</f>
        <v>0</v>
      </c>
      <c r="AR804" s="42">
        <f>IFERROR(VLOOKUP($H804,#REF!,12,FALSE),0)</f>
        <v>0</v>
      </c>
      <c r="AS804" s="34">
        <f>IFERROR(VLOOKUP($H804,#REF!,13,FALSE),0)</f>
        <v>0</v>
      </c>
      <c r="AT804" s="34">
        <f>IFERROR(VLOOKUP($H804,#REF!,14,FALSE),0)</f>
        <v>0</v>
      </c>
      <c r="AU804" s="42">
        <f>IFERROR(VLOOKUP($H804,#REF!,15,FALSE),0)</f>
        <v>0</v>
      </c>
      <c r="AV804" s="34">
        <f>IFERROR(VLOOKUP($H804,#REF!,15,FALSE),0)</f>
        <v>0</v>
      </c>
      <c r="AW804" s="34">
        <f>IFERROR(VLOOKUP($H804,#REF!,16,FALSE),0)</f>
        <v>0</v>
      </c>
      <c r="AX804" s="42">
        <f>IFERROR(VLOOKUP($H804,#REF!,17,FALSE),0)</f>
        <v>0</v>
      </c>
    </row>
    <row r="805" spans="1:50" x14ac:dyDescent="0.3">
      <c r="A805" s="33" t="str">
        <f t="shared" si="48"/>
        <v>H2-8340-4-978</v>
      </c>
      <c r="B805" s="33" t="str">
        <f>+'R&amp;E EXPORT'!B804</f>
        <v>CAP-WATER-MIRIAM STREET MAIN REPLACE</v>
      </c>
      <c r="C805" t="str">
        <f>IFERROR(VLOOKUP(A805,'MCSJ Export'!A:C,3,FALSE),"")</f>
        <v>Sub Account</v>
      </c>
      <c r="D805" s="37">
        <f t="shared" ca="1" si="49"/>
        <v>0</v>
      </c>
      <c r="E805" s="37">
        <f t="shared" ca="1" si="50"/>
        <v>0</v>
      </c>
      <c r="F805" s="37">
        <f t="shared" ca="1" si="51"/>
        <v>0</v>
      </c>
      <c r="G805" s="37"/>
      <c r="H805" s="33" t="str">
        <f>+'R&amp;E EXPORT'!A804</f>
        <v>H2-8340-4-978</v>
      </c>
      <c r="I805" s="34">
        <f>IFERROR(VLOOKUP($H805,'Gen F Rev'!$A:$M,15,FALSE),0)</f>
        <v>0</v>
      </c>
      <c r="J805" s="34">
        <f>IFERROR(VLOOKUP($H805,'Gen F Rev'!$A:$M,16,FALSE),0)</f>
        <v>0</v>
      </c>
      <c r="K805" s="42">
        <f>IFERROR(VLOOKUP($H805,'Gen F Rev'!$A:$M,17,FALSE),0)</f>
        <v>0</v>
      </c>
      <c r="L805" s="34">
        <f>IFERROR(VLOOKUP($H805,'Gen F Exp'!$A:$E,15,FALSE),0)</f>
        <v>0</v>
      </c>
      <c r="M805" s="34">
        <f>IFERROR(VLOOKUP($H805,'Gen F Exp'!$A:$E,16,FALSE),0)</f>
        <v>0</v>
      </c>
      <c r="N805" s="42">
        <f>IFERROR(VLOOKUP($H805,'Gen F Exp'!$A:$E,17,FALSE),0)</f>
        <v>0</v>
      </c>
      <c r="O805" s="34">
        <f>IFERROR(VLOOKUP($H805,'Water F Rev'!$A:$L,15,FALSE),0)</f>
        <v>0</v>
      </c>
      <c r="P805" s="34">
        <f>IFERROR(VLOOKUP($H805,'Water F Rev'!$A:$L,16,FALSE),0)</f>
        <v>0</v>
      </c>
      <c r="Q805" s="42">
        <f>IFERROR(VLOOKUP($H805,'Water F Rev'!$A:$L,17,FALSE),0)</f>
        <v>0</v>
      </c>
      <c r="R805" s="34">
        <f>IFERROR(VLOOKUP($H805,'Water F Exp'!$A:$K,15,FALSE),0)</f>
        <v>0</v>
      </c>
      <c r="S805" s="34">
        <f>IFERROR(VLOOKUP($H805,'Water F Exp'!$A:$K,16,FALSE),0)</f>
        <v>0</v>
      </c>
      <c r="T805" s="42">
        <f>IFERROR(VLOOKUP($H805,'Water F Exp'!$A:$K,17,FALSE),0)</f>
        <v>0</v>
      </c>
      <c r="U805" s="34">
        <f ca="1">IFERROR(VLOOKUP($H805,'Sewer F Rev'!$A:$E,15,FALSE),0)</f>
        <v>0</v>
      </c>
      <c r="V805" s="34">
        <f ca="1">IFERROR(VLOOKUP($H805,'Sewer F Rev'!$A:$E,16,FALSE),0)</f>
        <v>0</v>
      </c>
      <c r="W805" s="42">
        <f ca="1">IFERROR(VLOOKUP($H805,'Sewer F Rev'!$A:$E,17,FALSE),0)</f>
        <v>0</v>
      </c>
      <c r="X805" s="34">
        <f>IFERROR(VLOOKUP($H805,'Sewer F Exp'!$A:$B,15,FALSE),0)</f>
        <v>0</v>
      </c>
      <c r="Y805" s="34">
        <f>IFERROR(VLOOKUP($H805,'Sewer F Exp'!$A:$B,16,FALSE),0)</f>
        <v>0</v>
      </c>
      <c r="Z805" s="42">
        <f>IFERROR(VLOOKUP($H805,'Sewer F Exp'!$A:$B,17,FALSE),0)</f>
        <v>0</v>
      </c>
      <c r="AA805" s="34">
        <f>IFERROR(VLOOKUP($H805,'Refuse F Rev'!$A:$E,15,FALSE),0)</f>
        <v>0</v>
      </c>
      <c r="AB805" s="34">
        <f>IFERROR(VLOOKUP($H805,'Refuse F Rev'!$A:$E,16,FALSE),0)</f>
        <v>0</v>
      </c>
      <c r="AC805" s="42">
        <f>IFERROR(VLOOKUP($H805,'Refuse F Rev'!$A:$E,17,FALSE),0)</f>
        <v>0</v>
      </c>
      <c r="AD805" s="34">
        <f>IFERROR(VLOOKUP($H805,'Refuse F Exp'!$A:$E,15,FALSE),0)</f>
        <v>0</v>
      </c>
      <c r="AE805" s="34">
        <f>IFERROR(VLOOKUP($H805,'Refuse F Exp'!$A:$E,16,FALSE),0)</f>
        <v>0</v>
      </c>
      <c r="AF805" s="42">
        <f>IFERROR(VLOOKUP($H805,'Refuse F Exp'!$A:$E,17,FALSE),0)</f>
        <v>0</v>
      </c>
      <c r="AG805" s="34">
        <f>IFERROR(VLOOKUP($H805,#REF!,10,FALSE),0)</f>
        <v>0</v>
      </c>
      <c r="AH805" s="34">
        <f>IFERROR(VLOOKUP($H805,#REF!,11,FALSE),0)</f>
        <v>0</v>
      </c>
      <c r="AI805" s="42">
        <f>IFERROR(VLOOKUP($H805,#REF!,12,FALSE),0)</f>
        <v>0</v>
      </c>
      <c r="AJ805" s="34">
        <f>IFERROR(VLOOKUP($H805,#REF!,10,FALSE),0)</f>
        <v>0</v>
      </c>
      <c r="AK805" s="34">
        <f>IFERROR(VLOOKUP($H805,#REF!,11,FALSE),0)</f>
        <v>0</v>
      </c>
      <c r="AL805" s="42">
        <f>IFERROR(VLOOKUP($H805,#REF!,12,FALSE),0)</f>
        <v>0</v>
      </c>
      <c r="AM805" s="34">
        <f>IFERROR(VLOOKUP($H805,#REF!,10,FALSE),0)</f>
        <v>0</v>
      </c>
      <c r="AN805" s="34">
        <f>IFERROR(VLOOKUP($H805,#REF!,11,FALSE),0)</f>
        <v>0</v>
      </c>
      <c r="AO805" s="42">
        <f>IFERROR(VLOOKUP($H805,#REF!,12,FALSE),0)</f>
        <v>0</v>
      </c>
      <c r="AP805" s="34">
        <f>IFERROR(VLOOKUP($H805,#REF!,10,FALSE),0)</f>
        <v>0</v>
      </c>
      <c r="AQ805" s="34">
        <f>IFERROR(VLOOKUP($H805,#REF!,11,FALSE),0)</f>
        <v>0</v>
      </c>
      <c r="AR805" s="42">
        <f>IFERROR(VLOOKUP($H805,#REF!,12,FALSE),0)</f>
        <v>0</v>
      </c>
      <c r="AS805" s="34">
        <f>IFERROR(VLOOKUP($H805,#REF!,13,FALSE),0)</f>
        <v>0</v>
      </c>
      <c r="AT805" s="34">
        <f>IFERROR(VLOOKUP($H805,#REF!,14,FALSE),0)</f>
        <v>0</v>
      </c>
      <c r="AU805" s="42">
        <f>IFERROR(VLOOKUP($H805,#REF!,15,FALSE),0)</f>
        <v>0</v>
      </c>
      <c r="AV805" s="34">
        <f>IFERROR(VLOOKUP($H805,#REF!,15,FALSE),0)</f>
        <v>0</v>
      </c>
      <c r="AW805" s="34">
        <f>IFERROR(VLOOKUP($H805,#REF!,16,FALSE),0)</f>
        <v>0</v>
      </c>
      <c r="AX805" s="42">
        <f>IFERROR(VLOOKUP($H805,#REF!,17,FALSE),0)</f>
        <v>0</v>
      </c>
    </row>
    <row r="806" spans="1:50" x14ac:dyDescent="0.3">
      <c r="A806" s="33" t="str">
        <f t="shared" si="48"/>
        <v>H2-8340-4-979</v>
      </c>
      <c r="B806" s="33" t="str">
        <f>+'R&amp;E EXPORT'!B805</f>
        <v>CAP-WATER-UKRANIAN HILL RD WTR MAIN REPL</v>
      </c>
      <c r="C806" t="str">
        <f>IFERROR(VLOOKUP(A806,'MCSJ Export'!A:C,3,FALSE),"")</f>
        <v/>
      </c>
      <c r="D806" s="37">
        <f t="shared" ca="1" si="49"/>
        <v>0</v>
      </c>
      <c r="E806" s="37">
        <f t="shared" ca="1" si="50"/>
        <v>0</v>
      </c>
      <c r="F806" s="37">
        <f t="shared" ca="1" si="51"/>
        <v>0</v>
      </c>
      <c r="G806" s="37"/>
      <c r="H806" s="33" t="str">
        <f>+'R&amp;E EXPORT'!A805</f>
        <v>H2-8340-4-979</v>
      </c>
      <c r="I806" s="34">
        <f>IFERROR(VLOOKUP($H806,'Gen F Rev'!$A:$M,15,FALSE),0)</f>
        <v>0</v>
      </c>
      <c r="J806" s="34">
        <f>IFERROR(VLOOKUP($H806,'Gen F Rev'!$A:$M,16,FALSE),0)</f>
        <v>0</v>
      </c>
      <c r="K806" s="42">
        <f>IFERROR(VLOOKUP($H806,'Gen F Rev'!$A:$M,17,FALSE),0)</f>
        <v>0</v>
      </c>
      <c r="L806" s="34">
        <f>IFERROR(VLOOKUP($H806,'Gen F Exp'!$A:$E,15,FALSE),0)</f>
        <v>0</v>
      </c>
      <c r="M806" s="34">
        <f>IFERROR(VLOOKUP($H806,'Gen F Exp'!$A:$E,16,FALSE),0)</f>
        <v>0</v>
      </c>
      <c r="N806" s="42">
        <f>IFERROR(VLOOKUP($H806,'Gen F Exp'!$A:$E,17,FALSE),0)</f>
        <v>0</v>
      </c>
      <c r="O806" s="34">
        <f>IFERROR(VLOOKUP($H806,'Water F Rev'!$A:$L,15,FALSE),0)</f>
        <v>0</v>
      </c>
      <c r="P806" s="34">
        <f>IFERROR(VLOOKUP($H806,'Water F Rev'!$A:$L,16,FALSE),0)</f>
        <v>0</v>
      </c>
      <c r="Q806" s="42">
        <f>IFERROR(VLOOKUP($H806,'Water F Rev'!$A:$L,17,FALSE),0)</f>
        <v>0</v>
      </c>
      <c r="R806" s="34">
        <f>IFERROR(VLOOKUP($H806,'Water F Exp'!$A:$K,15,FALSE),0)</f>
        <v>0</v>
      </c>
      <c r="S806" s="34">
        <f>IFERROR(VLOOKUP($H806,'Water F Exp'!$A:$K,16,FALSE),0)</f>
        <v>0</v>
      </c>
      <c r="T806" s="42">
        <f>IFERROR(VLOOKUP($H806,'Water F Exp'!$A:$K,17,FALSE),0)</f>
        <v>0</v>
      </c>
      <c r="U806" s="34">
        <f ca="1">IFERROR(VLOOKUP($H806,'Sewer F Rev'!$A:$E,15,FALSE),0)</f>
        <v>0</v>
      </c>
      <c r="V806" s="34">
        <f ca="1">IFERROR(VLOOKUP($H806,'Sewer F Rev'!$A:$E,16,FALSE),0)</f>
        <v>0</v>
      </c>
      <c r="W806" s="42">
        <f ca="1">IFERROR(VLOOKUP($H806,'Sewer F Rev'!$A:$E,17,FALSE),0)</f>
        <v>0</v>
      </c>
      <c r="X806" s="34">
        <f>IFERROR(VLOOKUP($H806,'Sewer F Exp'!$A:$B,15,FALSE),0)</f>
        <v>0</v>
      </c>
      <c r="Y806" s="34">
        <f>IFERROR(VLOOKUP($H806,'Sewer F Exp'!$A:$B,16,FALSE),0)</f>
        <v>0</v>
      </c>
      <c r="Z806" s="42">
        <f>IFERROR(VLOOKUP($H806,'Sewer F Exp'!$A:$B,17,FALSE),0)</f>
        <v>0</v>
      </c>
      <c r="AA806" s="34">
        <f>IFERROR(VLOOKUP($H806,'Refuse F Rev'!$A:$E,15,FALSE),0)</f>
        <v>0</v>
      </c>
      <c r="AB806" s="34">
        <f>IFERROR(VLOOKUP($H806,'Refuse F Rev'!$A:$E,16,FALSE),0)</f>
        <v>0</v>
      </c>
      <c r="AC806" s="42">
        <f>IFERROR(VLOOKUP($H806,'Refuse F Rev'!$A:$E,17,FALSE),0)</f>
        <v>0</v>
      </c>
      <c r="AD806" s="34">
        <f>IFERROR(VLOOKUP($H806,'Refuse F Exp'!$A:$E,15,FALSE),0)</f>
        <v>0</v>
      </c>
      <c r="AE806" s="34">
        <f>IFERROR(VLOOKUP($H806,'Refuse F Exp'!$A:$E,16,FALSE),0)</f>
        <v>0</v>
      </c>
      <c r="AF806" s="42">
        <f>IFERROR(VLOOKUP($H806,'Refuse F Exp'!$A:$E,17,FALSE),0)</f>
        <v>0</v>
      </c>
      <c r="AG806" s="34">
        <f>IFERROR(VLOOKUP($H806,#REF!,10,FALSE),0)</f>
        <v>0</v>
      </c>
      <c r="AH806" s="34">
        <f>IFERROR(VLOOKUP($H806,#REF!,11,FALSE),0)</f>
        <v>0</v>
      </c>
      <c r="AI806" s="42">
        <f>IFERROR(VLOOKUP($H806,#REF!,12,FALSE),0)</f>
        <v>0</v>
      </c>
      <c r="AJ806" s="34">
        <f>IFERROR(VLOOKUP($H806,#REF!,10,FALSE),0)</f>
        <v>0</v>
      </c>
      <c r="AK806" s="34">
        <f>IFERROR(VLOOKUP($H806,#REF!,11,FALSE),0)</f>
        <v>0</v>
      </c>
      <c r="AL806" s="42">
        <f>IFERROR(VLOOKUP($H806,#REF!,12,FALSE),0)</f>
        <v>0</v>
      </c>
      <c r="AM806" s="34">
        <f>IFERROR(VLOOKUP($H806,#REF!,10,FALSE),0)</f>
        <v>0</v>
      </c>
      <c r="AN806" s="34">
        <f>IFERROR(VLOOKUP($H806,#REF!,11,FALSE),0)</f>
        <v>0</v>
      </c>
      <c r="AO806" s="42">
        <f>IFERROR(VLOOKUP($H806,#REF!,12,FALSE),0)</f>
        <v>0</v>
      </c>
      <c r="AP806" s="34">
        <f>IFERROR(VLOOKUP($H806,#REF!,10,FALSE),0)</f>
        <v>0</v>
      </c>
      <c r="AQ806" s="34">
        <f>IFERROR(VLOOKUP($H806,#REF!,11,FALSE),0)</f>
        <v>0</v>
      </c>
      <c r="AR806" s="42">
        <f>IFERROR(VLOOKUP($H806,#REF!,12,FALSE),0)</f>
        <v>0</v>
      </c>
      <c r="AS806" s="34">
        <f>IFERROR(VLOOKUP($H806,#REF!,13,FALSE),0)</f>
        <v>0</v>
      </c>
      <c r="AT806" s="34">
        <f>IFERROR(VLOOKUP($H806,#REF!,14,FALSE),0)</f>
        <v>0</v>
      </c>
      <c r="AU806" s="42">
        <f>IFERROR(VLOOKUP($H806,#REF!,15,FALSE),0)</f>
        <v>0</v>
      </c>
      <c r="AV806" s="34">
        <f>IFERROR(VLOOKUP($H806,#REF!,15,FALSE),0)</f>
        <v>0</v>
      </c>
      <c r="AW806" s="34">
        <f>IFERROR(VLOOKUP($H806,#REF!,16,FALSE),0)</f>
        <v>0</v>
      </c>
      <c r="AX806" s="42">
        <f>IFERROR(VLOOKUP($H806,#REF!,17,FALSE),0)</f>
        <v>0</v>
      </c>
    </row>
    <row r="807" spans="1:50" x14ac:dyDescent="0.3">
      <c r="A807" s="33" t="str">
        <f t="shared" si="48"/>
        <v>H2-9730-7-VP1</v>
      </c>
      <c r="B807" s="33" t="str">
        <f>+'R&amp;E EXPORT'!B806</f>
        <v>BAN INTEREST - VP0</v>
      </c>
      <c r="C807" t="str">
        <f>IFERROR(VLOOKUP(A807,'MCSJ Export'!A:C,3,FALSE),"")</f>
        <v>Line Item Control</v>
      </c>
      <c r="D807" s="37">
        <f t="shared" ca="1" si="49"/>
        <v>0</v>
      </c>
      <c r="E807" s="37">
        <f t="shared" ca="1" si="50"/>
        <v>0</v>
      </c>
      <c r="F807" s="37">
        <f t="shared" ca="1" si="51"/>
        <v>0</v>
      </c>
      <c r="G807" s="37"/>
      <c r="H807" s="33" t="str">
        <f>+'R&amp;E EXPORT'!A806</f>
        <v>H2-9730-7-VP1</v>
      </c>
      <c r="I807" s="34">
        <f>IFERROR(VLOOKUP($H807,'Gen F Rev'!$A:$M,15,FALSE),0)</f>
        <v>0</v>
      </c>
      <c r="J807" s="34">
        <f>IFERROR(VLOOKUP($H807,'Gen F Rev'!$A:$M,16,FALSE),0)</f>
        <v>0</v>
      </c>
      <c r="K807" s="42">
        <f>IFERROR(VLOOKUP($H807,'Gen F Rev'!$A:$M,17,FALSE),0)</f>
        <v>0</v>
      </c>
      <c r="L807" s="34">
        <f>IFERROR(VLOOKUP($H807,'Gen F Exp'!$A:$E,15,FALSE),0)</f>
        <v>0</v>
      </c>
      <c r="M807" s="34">
        <f>IFERROR(VLOOKUP($H807,'Gen F Exp'!$A:$E,16,FALSE),0)</f>
        <v>0</v>
      </c>
      <c r="N807" s="42">
        <f>IFERROR(VLOOKUP($H807,'Gen F Exp'!$A:$E,17,FALSE),0)</f>
        <v>0</v>
      </c>
      <c r="O807" s="34">
        <f>IFERROR(VLOOKUP($H807,'Water F Rev'!$A:$L,15,FALSE),0)</f>
        <v>0</v>
      </c>
      <c r="P807" s="34">
        <f>IFERROR(VLOOKUP($H807,'Water F Rev'!$A:$L,16,FALSE),0)</f>
        <v>0</v>
      </c>
      <c r="Q807" s="42">
        <f>IFERROR(VLOOKUP($H807,'Water F Rev'!$A:$L,17,FALSE),0)</f>
        <v>0</v>
      </c>
      <c r="R807" s="34">
        <f>IFERROR(VLOOKUP($H807,'Water F Exp'!$A:$K,15,FALSE),0)</f>
        <v>0</v>
      </c>
      <c r="S807" s="34">
        <f>IFERROR(VLOOKUP($H807,'Water F Exp'!$A:$K,16,FALSE),0)</f>
        <v>0</v>
      </c>
      <c r="T807" s="42">
        <f>IFERROR(VLOOKUP($H807,'Water F Exp'!$A:$K,17,FALSE),0)</f>
        <v>0</v>
      </c>
      <c r="U807" s="34">
        <f ca="1">IFERROR(VLOOKUP($H807,'Sewer F Rev'!$A:$E,15,FALSE),0)</f>
        <v>0</v>
      </c>
      <c r="V807" s="34">
        <f ca="1">IFERROR(VLOOKUP($H807,'Sewer F Rev'!$A:$E,16,FALSE),0)</f>
        <v>0</v>
      </c>
      <c r="W807" s="42">
        <f ca="1">IFERROR(VLOOKUP($H807,'Sewer F Rev'!$A:$E,17,FALSE),0)</f>
        <v>0</v>
      </c>
      <c r="X807" s="34">
        <f>IFERROR(VLOOKUP($H807,'Sewer F Exp'!$A:$B,15,FALSE),0)</f>
        <v>0</v>
      </c>
      <c r="Y807" s="34">
        <f>IFERROR(VLOOKUP($H807,'Sewer F Exp'!$A:$B,16,FALSE),0)</f>
        <v>0</v>
      </c>
      <c r="Z807" s="42">
        <f>IFERROR(VLOOKUP($H807,'Sewer F Exp'!$A:$B,17,FALSE),0)</f>
        <v>0</v>
      </c>
      <c r="AA807" s="34">
        <f>IFERROR(VLOOKUP($H807,'Refuse F Rev'!$A:$E,15,FALSE),0)</f>
        <v>0</v>
      </c>
      <c r="AB807" s="34">
        <f>IFERROR(VLOOKUP($H807,'Refuse F Rev'!$A:$E,16,FALSE),0)</f>
        <v>0</v>
      </c>
      <c r="AC807" s="42">
        <f>IFERROR(VLOOKUP($H807,'Refuse F Rev'!$A:$E,17,FALSE),0)</f>
        <v>0</v>
      </c>
      <c r="AD807" s="34">
        <f>IFERROR(VLOOKUP($H807,'Refuse F Exp'!$A:$E,15,FALSE),0)</f>
        <v>0</v>
      </c>
      <c r="AE807" s="34">
        <f>IFERROR(VLOOKUP($H807,'Refuse F Exp'!$A:$E,16,FALSE),0)</f>
        <v>0</v>
      </c>
      <c r="AF807" s="42">
        <f>IFERROR(VLOOKUP($H807,'Refuse F Exp'!$A:$E,17,FALSE),0)</f>
        <v>0</v>
      </c>
      <c r="AG807" s="34">
        <f>IFERROR(VLOOKUP($H807,#REF!,10,FALSE),0)</f>
        <v>0</v>
      </c>
      <c r="AH807" s="34">
        <f>IFERROR(VLOOKUP($H807,#REF!,11,FALSE),0)</f>
        <v>0</v>
      </c>
      <c r="AI807" s="42">
        <f>IFERROR(VLOOKUP($H807,#REF!,12,FALSE),0)</f>
        <v>0</v>
      </c>
      <c r="AJ807" s="34">
        <f>IFERROR(VLOOKUP($H807,#REF!,10,FALSE),0)</f>
        <v>0</v>
      </c>
      <c r="AK807" s="34">
        <f>IFERROR(VLOOKUP($H807,#REF!,11,FALSE),0)</f>
        <v>0</v>
      </c>
      <c r="AL807" s="42">
        <f>IFERROR(VLOOKUP($H807,#REF!,12,FALSE),0)</f>
        <v>0</v>
      </c>
      <c r="AM807" s="34">
        <f>IFERROR(VLOOKUP($H807,#REF!,10,FALSE),0)</f>
        <v>0</v>
      </c>
      <c r="AN807" s="34">
        <f>IFERROR(VLOOKUP($H807,#REF!,11,FALSE),0)</f>
        <v>0</v>
      </c>
      <c r="AO807" s="42">
        <f>IFERROR(VLOOKUP($H807,#REF!,12,FALSE),0)</f>
        <v>0</v>
      </c>
      <c r="AP807" s="34">
        <f>IFERROR(VLOOKUP($H807,#REF!,10,FALSE),0)</f>
        <v>0</v>
      </c>
      <c r="AQ807" s="34">
        <f>IFERROR(VLOOKUP($H807,#REF!,11,FALSE),0)</f>
        <v>0</v>
      </c>
      <c r="AR807" s="42">
        <f>IFERROR(VLOOKUP($H807,#REF!,12,FALSE),0)</f>
        <v>0</v>
      </c>
      <c r="AS807" s="34">
        <f>IFERROR(VLOOKUP($H807,#REF!,13,FALSE),0)</f>
        <v>0</v>
      </c>
      <c r="AT807" s="34">
        <f>IFERROR(VLOOKUP($H807,#REF!,14,FALSE),0)</f>
        <v>0</v>
      </c>
      <c r="AU807" s="42">
        <f>IFERROR(VLOOKUP($H807,#REF!,15,FALSE),0)</f>
        <v>0</v>
      </c>
      <c r="AV807" s="34">
        <f>IFERROR(VLOOKUP($H807,#REF!,15,FALSE),0)</f>
        <v>0</v>
      </c>
      <c r="AW807" s="34">
        <f>IFERROR(VLOOKUP($H807,#REF!,16,FALSE),0)</f>
        <v>0</v>
      </c>
      <c r="AX807" s="42">
        <f>IFERROR(VLOOKUP($H807,#REF!,17,FALSE),0)</f>
        <v>0</v>
      </c>
    </row>
    <row r="808" spans="1:50" x14ac:dyDescent="0.3">
      <c r="A808" s="33" t="str">
        <f t="shared" si="48"/>
        <v>H2-9901-9-010</v>
      </c>
      <c r="B808" s="33" t="str">
        <f>+'R&amp;E EXPORT'!B807</f>
        <v>CAP-BAN DEBT PAYMENTS</v>
      </c>
      <c r="C808" t="str">
        <f>IFERROR(VLOOKUP(A808,'MCSJ Export'!A:C,3,FALSE),"")</f>
        <v>Line Item Control</v>
      </c>
      <c r="D808" s="37">
        <f t="shared" ca="1" si="49"/>
        <v>0</v>
      </c>
      <c r="E808" s="37">
        <f t="shared" ca="1" si="50"/>
        <v>0</v>
      </c>
      <c r="F808" s="37">
        <f t="shared" ca="1" si="51"/>
        <v>0</v>
      </c>
      <c r="G808" s="37"/>
      <c r="H808" s="33" t="str">
        <f>+'R&amp;E EXPORT'!A807</f>
        <v>H2-9901-9-010</v>
      </c>
      <c r="I808" s="34">
        <f>IFERROR(VLOOKUP($H808,'Gen F Rev'!$A:$M,15,FALSE),0)</f>
        <v>0</v>
      </c>
      <c r="J808" s="34">
        <f>IFERROR(VLOOKUP($H808,'Gen F Rev'!$A:$M,16,FALSE),0)</f>
        <v>0</v>
      </c>
      <c r="K808" s="42">
        <f>IFERROR(VLOOKUP($H808,'Gen F Rev'!$A:$M,17,FALSE),0)</f>
        <v>0</v>
      </c>
      <c r="L808" s="34">
        <f>IFERROR(VLOOKUP($H808,'Gen F Exp'!$A:$E,15,FALSE),0)</f>
        <v>0</v>
      </c>
      <c r="M808" s="34">
        <f>IFERROR(VLOOKUP($H808,'Gen F Exp'!$A:$E,16,FALSE),0)</f>
        <v>0</v>
      </c>
      <c r="N808" s="42">
        <f>IFERROR(VLOOKUP($H808,'Gen F Exp'!$A:$E,17,FALSE),0)</f>
        <v>0</v>
      </c>
      <c r="O808" s="34">
        <f>IFERROR(VLOOKUP($H808,'Water F Rev'!$A:$L,15,FALSE),0)</f>
        <v>0</v>
      </c>
      <c r="P808" s="34">
        <f>IFERROR(VLOOKUP($H808,'Water F Rev'!$A:$L,16,FALSE),0)</f>
        <v>0</v>
      </c>
      <c r="Q808" s="42">
        <f>IFERROR(VLOOKUP($H808,'Water F Rev'!$A:$L,17,FALSE),0)</f>
        <v>0</v>
      </c>
      <c r="R808" s="34">
        <f>IFERROR(VLOOKUP($H808,'Water F Exp'!$A:$K,15,FALSE),0)</f>
        <v>0</v>
      </c>
      <c r="S808" s="34">
        <f>IFERROR(VLOOKUP($H808,'Water F Exp'!$A:$K,16,FALSE),0)</f>
        <v>0</v>
      </c>
      <c r="T808" s="42">
        <f>IFERROR(VLOOKUP($H808,'Water F Exp'!$A:$K,17,FALSE),0)</f>
        <v>0</v>
      </c>
      <c r="U808" s="34">
        <f ca="1">IFERROR(VLOOKUP($H808,'Sewer F Rev'!$A:$E,15,FALSE),0)</f>
        <v>0</v>
      </c>
      <c r="V808" s="34">
        <f ca="1">IFERROR(VLOOKUP($H808,'Sewer F Rev'!$A:$E,16,FALSE),0)</f>
        <v>0</v>
      </c>
      <c r="W808" s="42">
        <f ca="1">IFERROR(VLOOKUP($H808,'Sewer F Rev'!$A:$E,17,FALSE),0)</f>
        <v>0</v>
      </c>
      <c r="X808" s="34">
        <f>IFERROR(VLOOKUP($H808,'Sewer F Exp'!$A:$B,15,FALSE),0)</f>
        <v>0</v>
      </c>
      <c r="Y808" s="34">
        <f>IFERROR(VLOOKUP($H808,'Sewer F Exp'!$A:$B,16,FALSE),0)</f>
        <v>0</v>
      </c>
      <c r="Z808" s="42">
        <f>IFERROR(VLOOKUP($H808,'Sewer F Exp'!$A:$B,17,FALSE),0)</f>
        <v>0</v>
      </c>
      <c r="AA808" s="34">
        <f>IFERROR(VLOOKUP($H808,'Refuse F Rev'!$A:$E,15,FALSE),0)</f>
        <v>0</v>
      </c>
      <c r="AB808" s="34">
        <f>IFERROR(VLOOKUP($H808,'Refuse F Rev'!$A:$E,16,FALSE),0)</f>
        <v>0</v>
      </c>
      <c r="AC808" s="42">
        <f>IFERROR(VLOOKUP($H808,'Refuse F Rev'!$A:$E,17,FALSE),0)</f>
        <v>0</v>
      </c>
      <c r="AD808" s="34">
        <f>IFERROR(VLOOKUP($H808,'Refuse F Exp'!$A:$E,15,FALSE),0)</f>
        <v>0</v>
      </c>
      <c r="AE808" s="34">
        <f>IFERROR(VLOOKUP($H808,'Refuse F Exp'!$A:$E,16,FALSE),0)</f>
        <v>0</v>
      </c>
      <c r="AF808" s="42">
        <f>IFERROR(VLOOKUP($H808,'Refuse F Exp'!$A:$E,17,FALSE),0)</f>
        <v>0</v>
      </c>
      <c r="AG808" s="34">
        <f>IFERROR(VLOOKUP($H808,#REF!,10,FALSE),0)</f>
        <v>0</v>
      </c>
      <c r="AH808" s="34">
        <f>IFERROR(VLOOKUP($H808,#REF!,11,FALSE),0)</f>
        <v>0</v>
      </c>
      <c r="AI808" s="42">
        <f>IFERROR(VLOOKUP($H808,#REF!,12,FALSE),0)</f>
        <v>0</v>
      </c>
      <c r="AJ808" s="34">
        <f>IFERROR(VLOOKUP($H808,#REF!,10,FALSE),0)</f>
        <v>0</v>
      </c>
      <c r="AK808" s="34">
        <f>IFERROR(VLOOKUP($H808,#REF!,11,FALSE),0)</f>
        <v>0</v>
      </c>
      <c r="AL808" s="42">
        <f>IFERROR(VLOOKUP($H808,#REF!,12,FALSE),0)</f>
        <v>0</v>
      </c>
      <c r="AM808" s="34">
        <f>IFERROR(VLOOKUP($H808,#REF!,10,FALSE),0)</f>
        <v>0</v>
      </c>
      <c r="AN808" s="34">
        <f>IFERROR(VLOOKUP($H808,#REF!,11,FALSE),0)</f>
        <v>0</v>
      </c>
      <c r="AO808" s="42">
        <f>IFERROR(VLOOKUP($H808,#REF!,12,FALSE),0)</f>
        <v>0</v>
      </c>
      <c r="AP808" s="34">
        <f>IFERROR(VLOOKUP($H808,#REF!,10,FALSE),0)</f>
        <v>0</v>
      </c>
      <c r="AQ808" s="34">
        <f>IFERROR(VLOOKUP($H808,#REF!,11,FALSE),0)</f>
        <v>0</v>
      </c>
      <c r="AR808" s="42">
        <f>IFERROR(VLOOKUP($H808,#REF!,12,FALSE),0)</f>
        <v>0</v>
      </c>
      <c r="AS808" s="34">
        <f>IFERROR(VLOOKUP($H808,#REF!,13,FALSE),0)</f>
        <v>0</v>
      </c>
      <c r="AT808" s="34">
        <f>IFERROR(VLOOKUP($H808,#REF!,14,FALSE),0)</f>
        <v>0</v>
      </c>
      <c r="AU808" s="42">
        <f>IFERROR(VLOOKUP($H808,#REF!,15,FALSE),0)</f>
        <v>0</v>
      </c>
      <c r="AV808" s="34">
        <f>IFERROR(VLOOKUP($H808,#REF!,15,FALSE),0)</f>
        <v>0</v>
      </c>
      <c r="AW808" s="34">
        <f>IFERROR(VLOOKUP($H808,#REF!,16,FALSE),0)</f>
        <v>0</v>
      </c>
      <c r="AX808" s="42">
        <f>IFERROR(VLOOKUP($H808,#REF!,17,FALSE),0)</f>
        <v>0</v>
      </c>
    </row>
    <row r="809" spans="1:50" x14ac:dyDescent="0.3">
      <c r="A809" s="33" t="str">
        <f t="shared" si="48"/>
        <v>H2-9901-9-VP1</v>
      </c>
      <c r="B809" s="33" t="str">
        <f>+'R&amp;E EXPORT'!B808</f>
        <v>INTERFUND TRANSFERS</v>
      </c>
      <c r="C809" t="str">
        <f>IFERROR(VLOOKUP(A809,'MCSJ Export'!A:C,3,FALSE),"")</f>
        <v>Line Item Control</v>
      </c>
      <c r="D809" s="37">
        <f t="shared" ca="1" si="49"/>
        <v>0</v>
      </c>
      <c r="E809" s="37">
        <f t="shared" ca="1" si="50"/>
        <v>0</v>
      </c>
      <c r="F809" s="37">
        <f t="shared" ca="1" si="51"/>
        <v>0</v>
      </c>
      <c r="G809" s="37"/>
      <c r="H809" s="33" t="str">
        <f>+'R&amp;E EXPORT'!A808</f>
        <v>H2-9901-9-VP1</v>
      </c>
      <c r="I809" s="34">
        <f>IFERROR(VLOOKUP($H809,'Gen F Rev'!$A:$M,15,FALSE),0)</f>
        <v>0</v>
      </c>
      <c r="J809" s="34">
        <f>IFERROR(VLOOKUP($H809,'Gen F Rev'!$A:$M,16,FALSE),0)</f>
        <v>0</v>
      </c>
      <c r="K809" s="42">
        <f>IFERROR(VLOOKUP($H809,'Gen F Rev'!$A:$M,17,FALSE),0)</f>
        <v>0</v>
      </c>
      <c r="L809" s="34">
        <f>IFERROR(VLOOKUP($H809,'Gen F Exp'!$A:$E,15,FALSE),0)</f>
        <v>0</v>
      </c>
      <c r="M809" s="34">
        <f>IFERROR(VLOOKUP($H809,'Gen F Exp'!$A:$E,16,FALSE),0)</f>
        <v>0</v>
      </c>
      <c r="N809" s="42">
        <f>IFERROR(VLOOKUP($H809,'Gen F Exp'!$A:$E,17,FALSE),0)</f>
        <v>0</v>
      </c>
      <c r="O809" s="34">
        <f>IFERROR(VLOOKUP($H809,'Water F Rev'!$A:$L,15,FALSE),0)</f>
        <v>0</v>
      </c>
      <c r="P809" s="34">
        <f>IFERROR(VLOOKUP($H809,'Water F Rev'!$A:$L,16,FALSE),0)</f>
        <v>0</v>
      </c>
      <c r="Q809" s="42">
        <f>IFERROR(VLOOKUP($H809,'Water F Rev'!$A:$L,17,FALSE),0)</f>
        <v>0</v>
      </c>
      <c r="R809" s="34">
        <f>IFERROR(VLOOKUP($H809,'Water F Exp'!$A:$K,15,FALSE),0)</f>
        <v>0</v>
      </c>
      <c r="S809" s="34">
        <f>IFERROR(VLOOKUP($H809,'Water F Exp'!$A:$K,16,FALSE),0)</f>
        <v>0</v>
      </c>
      <c r="T809" s="42">
        <f>IFERROR(VLOOKUP($H809,'Water F Exp'!$A:$K,17,FALSE),0)</f>
        <v>0</v>
      </c>
      <c r="U809" s="34">
        <f ca="1">IFERROR(VLOOKUP($H809,'Sewer F Rev'!$A:$E,15,FALSE),0)</f>
        <v>0</v>
      </c>
      <c r="V809" s="34">
        <f ca="1">IFERROR(VLOOKUP($H809,'Sewer F Rev'!$A:$E,16,FALSE),0)</f>
        <v>0</v>
      </c>
      <c r="W809" s="42">
        <f ca="1">IFERROR(VLOOKUP($H809,'Sewer F Rev'!$A:$E,17,FALSE),0)</f>
        <v>0</v>
      </c>
      <c r="X809" s="34">
        <f>IFERROR(VLOOKUP($H809,'Sewer F Exp'!$A:$B,15,FALSE),0)</f>
        <v>0</v>
      </c>
      <c r="Y809" s="34">
        <f>IFERROR(VLOOKUP($H809,'Sewer F Exp'!$A:$B,16,FALSE),0)</f>
        <v>0</v>
      </c>
      <c r="Z809" s="42">
        <f>IFERROR(VLOOKUP($H809,'Sewer F Exp'!$A:$B,17,FALSE),0)</f>
        <v>0</v>
      </c>
      <c r="AA809" s="34">
        <f>IFERROR(VLOOKUP($H809,'Refuse F Rev'!$A:$E,15,FALSE),0)</f>
        <v>0</v>
      </c>
      <c r="AB809" s="34">
        <f>IFERROR(VLOOKUP($H809,'Refuse F Rev'!$A:$E,16,FALSE),0)</f>
        <v>0</v>
      </c>
      <c r="AC809" s="42">
        <f>IFERROR(VLOOKUP($H809,'Refuse F Rev'!$A:$E,17,FALSE),0)</f>
        <v>0</v>
      </c>
      <c r="AD809" s="34">
        <f>IFERROR(VLOOKUP($H809,'Refuse F Exp'!$A:$E,15,FALSE),0)</f>
        <v>0</v>
      </c>
      <c r="AE809" s="34">
        <f>IFERROR(VLOOKUP($H809,'Refuse F Exp'!$A:$E,16,FALSE),0)</f>
        <v>0</v>
      </c>
      <c r="AF809" s="42">
        <f>IFERROR(VLOOKUP($H809,'Refuse F Exp'!$A:$E,17,FALSE),0)</f>
        <v>0</v>
      </c>
      <c r="AG809" s="34">
        <f>IFERROR(VLOOKUP($H809,#REF!,10,FALSE),0)</f>
        <v>0</v>
      </c>
      <c r="AH809" s="34">
        <f>IFERROR(VLOOKUP($H809,#REF!,11,FALSE),0)</f>
        <v>0</v>
      </c>
      <c r="AI809" s="42">
        <f>IFERROR(VLOOKUP($H809,#REF!,12,FALSE),0)</f>
        <v>0</v>
      </c>
      <c r="AJ809" s="34">
        <f>IFERROR(VLOOKUP($H809,#REF!,10,FALSE),0)</f>
        <v>0</v>
      </c>
      <c r="AK809" s="34">
        <f>IFERROR(VLOOKUP($H809,#REF!,11,FALSE),0)</f>
        <v>0</v>
      </c>
      <c r="AL809" s="42">
        <f>IFERROR(VLOOKUP($H809,#REF!,12,FALSE),0)</f>
        <v>0</v>
      </c>
      <c r="AM809" s="34">
        <f>IFERROR(VLOOKUP($H809,#REF!,10,FALSE),0)</f>
        <v>0</v>
      </c>
      <c r="AN809" s="34">
        <f>IFERROR(VLOOKUP($H809,#REF!,11,FALSE),0)</f>
        <v>0</v>
      </c>
      <c r="AO809" s="42">
        <f>IFERROR(VLOOKUP($H809,#REF!,12,FALSE),0)</f>
        <v>0</v>
      </c>
      <c r="AP809" s="34">
        <f>IFERROR(VLOOKUP($H809,#REF!,10,FALSE),0)</f>
        <v>0</v>
      </c>
      <c r="AQ809" s="34">
        <f>IFERROR(VLOOKUP($H809,#REF!,11,FALSE),0)</f>
        <v>0</v>
      </c>
      <c r="AR809" s="42">
        <f>IFERROR(VLOOKUP($H809,#REF!,12,FALSE),0)</f>
        <v>0</v>
      </c>
      <c r="AS809" s="34">
        <f>IFERROR(VLOOKUP($H809,#REF!,13,FALSE),0)</f>
        <v>0</v>
      </c>
      <c r="AT809" s="34">
        <f>IFERROR(VLOOKUP($H809,#REF!,14,FALSE),0)</f>
        <v>0</v>
      </c>
      <c r="AU809" s="42">
        <f>IFERROR(VLOOKUP($H809,#REF!,15,FALSE),0)</f>
        <v>0</v>
      </c>
      <c r="AV809" s="34">
        <f>IFERROR(VLOOKUP($H809,#REF!,15,FALSE),0)</f>
        <v>0</v>
      </c>
      <c r="AW809" s="34">
        <f>IFERROR(VLOOKUP($H809,#REF!,16,FALSE),0)</f>
        <v>0</v>
      </c>
      <c r="AX809" s="42">
        <f>IFERROR(VLOOKUP($H809,#REF!,17,FALSE),0)</f>
        <v>0</v>
      </c>
    </row>
    <row r="810" spans="1:50" x14ac:dyDescent="0.3">
      <c r="A810" s="33" t="str">
        <f t="shared" si="48"/>
        <v/>
      </c>
      <c r="B810" s="33" t="str">
        <f>+'R&amp;E EXPORT'!B809</f>
        <v>VARIABLE PURPOSE Expenditure Totals</v>
      </c>
      <c r="C810" t="str">
        <f>IFERROR(VLOOKUP(A810,'MCSJ Export'!A:C,3,FALSE),"")</f>
        <v/>
      </c>
      <c r="D810" s="37">
        <f t="shared" ca="1" si="49"/>
        <v>0</v>
      </c>
      <c r="E810" s="37">
        <f t="shared" ca="1" si="50"/>
        <v>0</v>
      </c>
      <c r="F810" s="37">
        <f t="shared" ca="1" si="51"/>
        <v>0</v>
      </c>
      <c r="G810" s="37"/>
      <c r="H810" s="33" t="str">
        <f>+'R&amp;E EXPORT'!A809</f>
        <v/>
      </c>
      <c r="I810" s="34">
        <f>IFERROR(VLOOKUP($H810,'Gen F Rev'!$A:$M,15,FALSE),0)</f>
        <v>0</v>
      </c>
      <c r="J810" s="34">
        <f>IFERROR(VLOOKUP($H810,'Gen F Rev'!$A:$M,16,FALSE),0)</f>
        <v>0</v>
      </c>
      <c r="K810" s="42">
        <f>IFERROR(VLOOKUP($H810,'Gen F Rev'!$A:$M,17,FALSE),0)</f>
        <v>0</v>
      </c>
      <c r="L810" s="34">
        <f>IFERROR(VLOOKUP($H810,'Gen F Exp'!$A:$E,15,FALSE),0)</f>
        <v>0</v>
      </c>
      <c r="M810" s="34">
        <f>IFERROR(VLOOKUP($H810,'Gen F Exp'!$A:$E,16,FALSE),0)</f>
        <v>0</v>
      </c>
      <c r="N810" s="42">
        <f>IFERROR(VLOOKUP($H810,'Gen F Exp'!$A:$E,17,FALSE),0)</f>
        <v>0</v>
      </c>
      <c r="O810" s="34">
        <f>IFERROR(VLOOKUP($H810,'Water F Rev'!$A:$L,15,FALSE),0)</f>
        <v>0</v>
      </c>
      <c r="P810" s="34">
        <f>IFERROR(VLOOKUP($H810,'Water F Rev'!$A:$L,16,FALSE),0)</f>
        <v>0</v>
      </c>
      <c r="Q810" s="42">
        <f>IFERROR(VLOOKUP($H810,'Water F Rev'!$A:$L,17,FALSE),0)</f>
        <v>0</v>
      </c>
      <c r="R810" s="34">
        <f>IFERROR(VLOOKUP($H810,'Water F Exp'!$A:$K,15,FALSE),0)</f>
        <v>0</v>
      </c>
      <c r="S810" s="34">
        <f>IFERROR(VLOOKUP($H810,'Water F Exp'!$A:$K,16,FALSE),0)</f>
        <v>0</v>
      </c>
      <c r="T810" s="42">
        <f>IFERROR(VLOOKUP($H810,'Water F Exp'!$A:$K,17,FALSE),0)</f>
        <v>0</v>
      </c>
      <c r="U810" s="34">
        <f ca="1">IFERROR(VLOOKUP($H810,'Sewer F Rev'!$A:$E,15,FALSE),0)</f>
        <v>0</v>
      </c>
      <c r="V810" s="34">
        <f ca="1">IFERROR(VLOOKUP($H810,'Sewer F Rev'!$A:$E,16,FALSE),0)</f>
        <v>0</v>
      </c>
      <c r="W810" s="42">
        <f ca="1">IFERROR(VLOOKUP($H810,'Sewer F Rev'!$A:$E,17,FALSE),0)</f>
        <v>0</v>
      </c>
      <c r="X810" s="34">
        <f>IFERROR(VLOOKUP($H810,'Sewer F Exp'!$A:$B,15,FALSE),0)</f>
        <v>0</v>
      </c>
      <c r="Y810" s="34">
        <f>IFERROR(VLOOKUP($H810,'Sewer F Exp'!$A:$B,16,FALSE),0)</f>
        <v>0</v>
      </c>
      <c r="Z810" s="42">
        <f>IFERROR(VLOOKUP($H810,'Sewer F Exp'!$A:$B,17,FALSE),0)</f>
        <v>0</v>
      </c>
      <c r="AA810" s="34">
        <f>IFERROR(VLOOKUP($H810,'Refuse F Rev'!$A:$E,15,FALSE),0)</f>
        <v>0</v>
      </c>
      <c r="AB810" s="34">
        <f>IFERROR(VLOOKUP($H810,'Refuse F Rev'!$A:$E,16,FALSE),0)</f>
        <v>0</v>
      </c>
      <c r="AC810" s="42">
        <f>IFERROR(VLOOKUP($H810,'Refuse F Rev'!$A:$E,17,FALSE),0)</f>
        <v>0</v>
      </c>
      <c r="AD810" s="34">
        <f>IFERROR(VLOOKUP($H810,'Refuse F Exp'!$A:$E,15,FALSE),0)</f>
        <v>0</v>
      </c>
      <c r="AE810" s="34">
        <f>IFERROR(VLOOKUP($H810,'Refuse F Exp'!$A:$E,16,FALSE),0)</f>
        <v>0</v>
      </c>
      <c r="AF810" s="42">
        <f>IFERROR(VLOOKUP($H810,'Refuse F Exp'!$A:$E,17,FALSE),0)</f>
        <v>0</v>
      </c>
      <c r="AG810" s="34">
        <f>IFERROR(VLOOKUP($H810,#REF!,10,FALSE),0)</f>
        <v>0</v>
      </c>
      <c r="AH810" s="34">
        <f>IFERROR(VLOOKUP($H810,#REF!,11,FALSE),0)</f>
        <v>0</v>
      </c>
      <c r="AI810" s="42">
        <f>IFERROR(VLOOKUP($H810,#REF!,12,FALSE),0)</f>
        <v>0</v>
      </c>
      <c r="AJ810" s="34">
        <f>IFERROR(VLOOKUP($H810,#REF!,10,FALSE),0)</f>
        <v>0</v>
      </c>
      <c r="AK810" s="34">
        <f>IFERROR(VLOOKUP($H810,#REF!,11,FALSE),0)</f>
        <v>0</v>
      </c>
      <c r="AL810" s="42">
        <f>IFERROR(VLOOKUP($H810,#REF!,12,FALSE),0)</f>
        <v>0</v>
      </c>
      <c r="AM810" s="34">
        <f>IFERROR(VLOOKUP($H810,#REF!,10,FALSE),0)</f>
        <v>0</v>
      </c>
      <c r="AN810" s="34">
        <f>IFERROR(VLOOKUP($H810,#REF!,11,FALSE),0)</f>
        <v>0</v>
      </c>
      <c r="AO810" s="42">
        <f>IFERROR(VLOOKUP($H810,#REF!,12,FALSE),0)</f>
        <v>0</v>
      </c>
      <c r="AP810" s="34">
        <f>IFERROR(VLOOKUP($H810,#REF!,10,FALSE),0)</f>
        <v>0</v>
      </c>
      <c r="AQ810" s="34">
        <f>IFERROR(VLOOKUP($H810,#REF!,11,FALSE),0)</f>
        <v>0</v>
      </c>
      <c r="AR810" s="42">
        <f>IFERROR(VLOOKUP($H810,#REF!,12,FALSE),0)</f>
        <v>0</v>
      </c>
      <c r="AS810" s="34">
        <f>IFERROR(VLOOKUP($H810,#REF!,13,FALSE),0)</f>
        <v>0</v>
      </c>
      <c r="AT810" s="34">
        <f>IFERROR(VLOOKUP($H810,#REF!,14,FALSE),0)</f>
        <v>0</v>
      </c>
      <c r="AU810" s="42">
        <f>IFERROR(VLOOKUP($H810,#REF!,15,FALSE),0)</f>
        <v>0</v>
      </c>
      <c r="AV810" s="34">
        <f>IFERROR(VLOOKUP($H810,#REF!,15,FALSE),0)</f>
        <v>0</v>
      </c>
      <c r="AW810" s="34">
        <f>IFERROR(VLOOKUP($H810,#REF!,16,FALSE),0)</f>
        <v>0</v>
      </c>
      <c r="AX810" s="42">
        <f>IFERROR(VLOOKUP($H810,#REF!,17,FALSE),0)</f>
        <v>0</v>
      </c>
    </row>
    <row r="811" spans="1:50" x14ac:dyDescent="0.3">
      <c r="A811" s="33" t="str">
        <f t="shared" si="48"/>
        <v/>
      </c>
      <c r="B811" s="33">
        <f>+'R&amp;E EXPORT'!B810</f>
        <v>0</v>
      </c>
      <c r="C811" t="str">
        <f>IFERROR(VLOOKUP(A811,'MCSJ Export'!A:C,3,FALSE),"")</f>
        <v/>
      </c>
      <c r="D811" s="37">
        <f t="shared" ca="1" si="49"/>
        <v>0</v>
      </c>
      <c r="E811" s="37">
        <f t="shared" ca="1" si="50"/>
        <v>0</v>
      </c>
      <c r="F811" s="37">
        <f t="shared" ca="1" si="51"/>
        <v>0</v>
      </c>
      <c r="G811" s="37"/>
      <c r="H811" s="33" t="str">
        <f>+'R&amp;E EXPORT'!A810</f>
        <v xml:space="preserve"> </v>
      </c>
      <c r="I811" s="34">
        <f>IFERROR(VLOOKUP($H811,'Gen F Rev'!$A:$M,15,FALSE),0)</f>
        <v>0</v>
      </c>
      <c r="J811" s="34">
        <f>IFERROR(VLOOKUP($H811,'Gen F Rev'!$A:$M,16,FALSE),0)</f>
        <v>0</v>
      </c>
      <c r="K811" s="42">
        <f>IFERROR(VLOOKUP($H811,'Gen F Rev'!$A:$M,17,FALSE),0)</f>
        <v>0</v>
      </c>
      <c r="L811" s="34">
        <f>IFERROR(VLOOKUP($H811,'Gen F Exp'!$A:$E,15,FALSE),0)</f>
        <v>0</v>
      </c>
      <c r="M811" s="34">
        <f>IFERROR(VLOOKUP($H811,'Gen F Exp'!$A:$E,16,FALSE),0)</f>
        <v>0</v>
      </c>
      <c r="N811" s="42">
        <f>IFERROR(VLOOKUP($H811,'Gen F Exp'!$A:$E,17,FALSE),0)</f>
        <v>0</v>
      </c>
      <c r="O811" s="34">
        <f>IFERROR(VLOOKUP($H811,'Water F Rev'!$A:$L,15,FALSE),0)</f>
        <v>0</v>
      </c>
      <c r="P811" s="34">
        <f>IFERROR(VLOOKUP($H811,'Water F Rev'!$A:$L,16,FALSE),0)</f>
        <v>0</v>
      </c>
      <c r="Q811" s="42">
        <f>IFERROR(VLOOKUP($H811,'Water F Rev'!$A:$L,17,FALSE),0)</f>
        <v>0</v>
      </c>
      <c r="R811" s="34">
        <f>IFERROR(VLOOKUP($H811,'Water F Exp'!$A:$K,15,FALSE),0)</f>
        <v>0</v>
      </c>
      <c r="S811" s="34">
        <f>IFERROR(VLOOKUP($H811,'Water F Exp'!$A:$K,16,FALSE),0)</f>
        <v>0</v>
      </c>
      <c r="T811" s="42">
        <f>IFERROR(VLOOKUP($H811,'Water F Exp'!$A:$K,17,FALSE),0)</f>
        <v>0</v>
      </c>
      <c r="U811" s="34">
        <f ca="1">IFERROR(VLOOKUP($H811,'Sewer F Rev'!$A:$E,15,FALSE),0)</f>
        <v>0</v>
      </c>
      <c r="V811" s="34">
        <f ca="1">IFERROR(VLOOKUP($H811,'Sewer F Rev'!$A:$E,16,FALSE),0)</f>
        <v>0</v>
      </c>
      <c r="W811" s="42">
        <f ca="1">IFERROR(VLOOKUP($H811,'Sewer F Rev'!$A:$E,17,FALSE),0)</f>
        <v>0</v>
      </c>
      <c r="X811" s="34">
        <f>IFERROR(VLOOKUP($H811,'Sewer F Exp'!$A:$B,15,FALSE),0)</f>
        <v>0</v>
      </c>
      <c r="Y811" s="34">
        <f>IFERROR(VLOOKUP($H811,'Sewer F Exp'!$A:$B,16,FALSE),0)</f>
        <v>0</v>
      </c>
      <c r="Z811" s="42">
        <f>IFERROR(VLOOKUP($H811,'Sewer F Exp'!$A:$B,17,FALSE),0)</f>
        <v>0</v>
      </c>
      <c r="AA811" s="34">
        <f>IFERROR(VLOOKUP($H811,'Refuse F Rev'!$A:$E,15,FALSE),0)</f>
        <v>0</v>
      </c>
      <c r="AB811" s="34">
        <f>IFERROR(VLOOKUP($H811,'Refuse F Rev'!$A:$E,16,FALSE),0)</f>
        <v>0</v>
      </c>
      <c r="AC811" s="42">
        <f>IFERROR(VLOOKUP($H811,'Refuse F Rev'!$A:$E,17,FALSE),0)</f>
        <v>0</v>
      </c>
      <c r="AD811" s="34">
        <f>IFERROR(VLOOKUP($H811,'Refuse F Exp'!$A:$E,15,FALSE),0)</f>
        <v>0</v>
      </c>
      <c r="AE811" s="34">
        <f>IFERROR(VLOOKUP($H811,'Refuse F Exp'!$A:$E,16,FALSE),0)</f>
        <v>0</v>
      </c>
      <c r="AF811" s="42">
        <f>IFERROR(VLOOKUP($H811,'Refuse F Exp'!$A:$E,17,FALSE),0)</f>
        <v>0</v>
      </c>
      <c r="AG811" s="34">
        <f>IFERROR(VLOOKUP($H811,#REF!,10,FALSE),0)</f>
        <v>0</v>
      </c>
      <c r="AH811" s="34">
        <f>IFERROR(VLOOKUP($H811,#REF!,11,FALSE),0)</f>
        <v>0</v>
      </c>
      <c r="AI811" s="42">
        <f>IFERROR(VLOOKUP($H811,#REF!,12,FALSE),0)</f>
        <v>0</v>
      </c>
      <c r="AJ811" s="34">
        <f>IFERROR(VLOOKUP($H811,#REF!,10,FALSE),0)</f>
        <v>0</v>
      </c>
      <c r="AK811" s="34">
        <f>IFERROR(VLOOKUP($H811,#REF!,11,FALSE),0)</f>
        <v>0</v>
      </c>
      <c r="AL811" s="42">
        <f>IFERROR(VLOOKUP($H811,#REF!,12,FALSE),0)</f>
        <v>0</v>
      </c>
      <c r="AM811" s="34">
        <f>IFERROR(VLOOKUP($H811,#REF!,10,FALSE),0)</f>
        <v>0</v>
      </c>
      <c r="AN811" s="34">
        <f>IFERROR(VLOOKUP($H811,#REF!,11,FALSE),0)</f>
        <v>0</v>
      </c>
      <c r="AO811" s="42">
        <f>IFERROR(VLOOKUP($H811,#REF!,12,FALSE),0)</f>
        <v>0</v>
      </c>
      <c r="AP811" s="34">
        <f>IFERROR(VLOOKUP($H811,#REF!,10,FALSE),0)</f>
        <v>0</v>
      </c>
      <c r="AQ811" s="34">
        <f>IFERROR(VLOOKUP($H811,#REF!,11,FALSE),0)</f>
        <v>0</v>
      </c>
      <c r="AR811" s="42">
        <f>IFERROR(VLOOKUP($H811,#REF!,12,FALSE),0)</f>
        <v>0</v>
      </c>
      <c r="AS811" s="34">
        <f>IFERROR(VLOOKUP($H811,#REF!,13,FALSE),0)</f>
        <v>0</v>
      </c>
      <c r="AT811" s="34">
        <f>IFERROR(VLOOKUP($H811,#REF!,14,FALSE),0)</f>
        <v>0</v>
      </c>
      <c r="AU811" s="42">
        <f>IFERROR(VLOOKUP($H811,#REF!,15,FALSE),0)</f>
        <v>0</v>
      </c>
      <c r="AV811" s="34">
        <f>IFERROR(VLOOKUP($H811,#REF!,15,FALSE),0)</f>
        <v>0</v>
      </c>
      <c r="AW811" s="34">
        <f>IFERROR(VLOOKUP($H811,#REF!,16,FALSE),0)</f>
        <v>0</v>
      </c>
      <c r="AX811" s="42">
        <f>IFERROR(VLOOKUP($H811,#REF!,17,FALSE),0)</f>
        <v>0</v>
      </c>
    </row>
    <row r="812" spans="1:50" x14ac:dyDescent="0.3">
      <c r="A812" s="33" t="str">
        <f t="shared" si="48"/>
        <v>H3-2401-CAR</v>
      </c>
      <c r="B812" s="33" t="str">
        <f>+'R&amp;E EXPORT'!B811</f>
        <v>INTEREST EARNINGS</v>
      </c>
      <c r="C812" t="str">
        <f>IFERROR(VLOOKUP(A812,'MCSJ Export'!A:C,3,FALSE),"")</f>
        <v/>
      </c>
      <c r="D812" s="37">
        <f t="shared" ca="1" si="49"/>
        <v>0</v>
      </c>
      <c r="E812" s="37">
        <f t="shared" ca="1" si="50"/>
        <v>0</v>
      </c>
      <c r="F812" s="37">
        <f t="shared" ca="1" si="51"/>
        <v>0</v>
      </c>
      <c r="G812" s="37"/>
      <c r="H812" s="33" t="str">
        <f>+'R&amp;E EXPORT'!A811</f>
        <v>H3-2401-CAR</v>
      </c>
      <c r="I812" s="34">
        <f>IFERROR(VLOOKUP($H812,'Gen F Rev'!$A:$M,15,FALSE),0)</f>
        <v>0</v>
      </c>
      <c r="J812" s="34">
        <f>IFERROR(VLOOKUP($H812,'Gen F Rev'!$A:$M,16,FALSE),0)</f>
        <v>0</v>
      </c>
      <c r="K812" s="42">
        <f>IFERROR(VLOOKUP($H812,'Gen F Rev'!$A:$M,17,FALSE),0)</f>
        <v>0</v>
      </c>
      <c r="L812" s="34">
        <f>IFERROR(VLOOKUP($H812,'Gen F Exp'!$A:$E,15,FALSE),0)</f>
        <v>0</v>
      </c>
      <c r="M812" s="34">
        <f>IFERROR(VLOOKUP($H812,'Gen F Exp'!$A:$E,16,FALSE),0)</f>
        <v>0</v>
      </c>
      <c r="N812" s="42">
        <f>IFERROR(VLOOKUP($H812,'Gen F Exp'!$A:$E,17,FALSE),0)</f>
        <v>0</v>
      </c>
      <c r="O812" s="34">
        <f>IFERROR(VLOOKUP($H812,'Water F Rev'!$A:$L,15,FALSE),0)</f>
        <v>0</v>
      </c>
      <c r="P812" s="34">
        <f>IFERROR(VLOOKUP($H812,'Water F Rev'!$A:$L,16,FALSE),0)</f>
        <v>0</v>
      </c>
      <c r="Q812" s="42">
        <f>IFERROR(VLOOKUP($H812,'Water F Rev'!$A:$L,17,FALSE),0)</f>
        <v>0</v>
      </c>
      <c r="R812" s="34">
        <f>IFERROR(VLOOKUP($H812,'Water F Exp'!$A:$K,15,FALSE),0)</f>
        <v>0</v>
      </c>
      <c r="S812" s="34">
        <f>IFERROR(VLOOKUP($H812,'Water F Exp'!$A:$K,16,FALSE),0)</f>
        <v>0</v>
      </c>
      <c r="T812" s="42">
        <f>IFERROR(VLOOKUP($H812,'Water F Exp'!$A:$K,17,FALSE),0)</f>
        <v>0</v>
      </c>
      <c r="U812" s="34">
        <f ca="1">IFERROR(VLOOKUP($H812,'Sewer F Rev'!$A:$E,15,FALSE),0)</f>
        <v>0</v>
      </c>
      <c r="V812" s="34">
        <f ca="1">IFERROR(VLOOKUP($H812,'Sewer F Rev'!$A:$E,16,FALSE),0)</f>
        <v>0</v>
      </c>
      <c r="W812" s="42">
        <f ca="1">IFERROR(VLOOKUP($H812,'Sewer F Rev'!$A:$E,17,FALSE),0)</f>
        <v>0</v>
      </c>
      <c r="X812" s="34">
        <f>IFERROR(VLOOKUP($H812,'Sewer F Exp'!$A:$B,15,FALSE),0)</f>
        <v>0</v>
      </c>
      <c r="Y812" s="34">
        <f>IFERROR(VLOOKUP($H812,'Sewer F Exp'!$A:$B,16,FALSE),0)</f>
        <v>0</v>
      </c>
      <c r="Z812" s="42">
        <f>IFERROR(VLOOKUP($H812,'Sewer F Exp'!$A:$B,17,FALSE),0)</f>
        <v>0</v>
      </c>
      <c r="AA812" s="34">
        <f>IFERROR(VLOOKUP($H812,'Refuse F Rev'!$A:$E,15,FALSE),0)</f>
        <v>0</v>
      </c>
      <c r="AB812" s="34">
        <f>IFERROR(VLOOKUP($H812,'Refuse F Rev'!$A:$E,16,FALSE),0)</f>
        <v>0</v>
      </c>
      <c r="AC812" s="42">
        <f>IFERROR(VLOOKUP($H812,'Refuse F Rev'!$A:$E,17,FALSE),0)</f>
        <v>0</v>
      </c>
      <c r="AD812" s="34">
        <f>IFERROR(VLOOKUP($H812,'Refuse F Exp'!$A:$E,15,FALSE),0)</f>
        <v>0</v>
      </c>
      <c r="AE812" s="34">
        <f>IFERROR(VLOOKUP($H812,'Refuse F Exp'!$A:$E,16,FALSE),0)</f>
        <v>0</v>
      </c>
      <c r="AF812" s="42">
        <f>IFERROR(VLOOKUP($H812,'Refuse F Exp'!$A:$E,17,FALSE),0)</f>
        <v>0</v>
      </c>
      <c r="AG812" s="34">
        <f>IFERROR(VLOOKUP($H812,#REF!,10,FALSE),0)</f>
        <v>0</v>
      </c>
      <c r="AH812" s="34">
        <f>IFERROR(VLOOKUP($H812,#REF!,11,FALSE),0)</f>
        <v>0</v>
      </c>
      <c r="AI812" s="42">
        <f>IFERROR(VLOOKUP($H812,#REF!,12,FALSE),0)</f>
        <v>0</v>
      </c>
      <c r="AJ812" s="34">
        <f>IFERROR(VLOOKUP($H812,#REF!,10,FALSE),0)</f>
        <v>0</v>
      </c>
      <c r="AK812" s="34">
        <f>IFERROR(VLOOKUP($H812,#REF!,11,FALSE),0)</f>
        <v>0</v>
      </c>
      <c r="AL812" s="42">
        <f>IFERROR(VLOOKUP($H812,#REF!,12,FALSE),0)</f>
        <v>0</v>
      </c>
      <c r="AM812" s="34">
        <f>IFERROR(VLOOKUP($H812,#REF!,10,FALSE),0)</f>
        <v>0</v>
      </c>
      <c r="AN812" s="34">
        <f>IFERROR(VLOOKUP($H812,#REF!,11,FALSE),0)</f>
        <v>0</v>
      </c>
      <c r="AO812" s="42">
        <f>IFERROR(VLOOKUP($H812,#REF!,12,FALSE),0)</f>
        <v>0</v>
      </c>
      <c r="AP812" s="34">
        <f>IFERROR(VLOOKUP($H812,#REF!,10,FALSE),0)</f>
        <v>0</v>
      </c>
      <c r="AQ812" s="34">
        <f>IFERROR(VLOOKUP($H812,#REF!,11,FALSE),0)</f>
        <v>0</v>
      </c>
      <c r="AR812" s="42">
        <f>IFERROR(VLOOKUP($H812,#REF!,12,FALSE),0)</f>
        <v>0</v>
      </c>
      <c r="AS812" s="34">
        <f>IFERROR(VLOOKUP($H812,#REF!,13,FALSE),0)</f>
        <v>0</v>
      </c>
      <c r="AT812" s="34">
        <f>IFERROR(VLOOKUP($H812,#REF!,14,FALSE),0)</f>
        <v>0</v>
      </c>
      <c r="AU812" s="42">
        <f>IFERROR(VLOOKUP($H812,#REF!,15,FALSE),0)</f>
        <v>0</v>
      </c>
      <c r="AV812" s="34">
        <f>IFERROR(VLOOKUP($H812,#REF!,15,FALSE),0)</f>
        <v>0</v>
      </c>
      <c r="AW812" s="34">
        <f>IFERROR(VLOOKUP($H812,#REF!,16,FALSE),0)</f>
        <v>0</v>
      </c>
      <c r="AX812" s="42">
        <f>IFERROR(VLOOKUP($H812,#REF!,17,FALSE),0)</f>
        <v>0</v>
      </c>
    </row>
    <row r="813" spans="1:50" x14ac:dyDescent="0.3">
      <c r="A813" s="33" t="str">
        <f t="shared" si="48"/>
        <v/>
      </c>
      <c r="B813" s="33" t="str">
        <f>+'R&amp;E EXPORT'!B812</f>
        <v>CAROUSEL Revenue Totals</v>
      </c>
      <c r="C813" t="str">
        <f>IFERROR(VLOOKUP(A813,'MCSJ Export'!A:C,3,FALSE),"")</f>
        <v/>
      </c>
      <c r="D813" s="37">
        <f t="shared" ca="1" si="49"/>
        <v>0</v>
      </c>
      <c r="E813" s="37">
        <f t="shared" ca="1" si="50"/>
        <v>0</v>
      </c>
      <c r="F813" s="37">
        <f t="shared" ca="1" si="51"/>
        <v>0</v>
      </c>
      <c r="G813" s="37"/>
      <c r="H813" s="33" t="str">
        <f>+'R&amp;E EXPORT'!A812</f>
        <v/>
      </c>
      <c r="I813" s="34">
        <f>IFERROR(VLOOKUP($H813,'Gen F Rev'!$A:$M,15,FALSE),0)</f>
        <v>0</v>
      </c>
      <c r="J813" s="34">
        <f>IFERROR(VLOOKUP($H813,'Gen F Rev'!$A:$M,16,FALSE),0)</f>
        <v>0</v>
      </c>
      <c r="K813" s="42">
        <f>IFERROR(VLOOKUP($H813,'Gen F Rev'!$A:$M,17,FALSE),0)</f>
        <v>0</v>
      </c>
      <c r="L813" s="34">
        <f>IFERROR(VLOOKUP($H813,'Gen F Exp'!$A:$E,15,FALSE),0)</f>
        <v>0</v>
      </c>
      <c r="M813" s="34">
        <f>IFERROR(VLOOKUP($H813,'Gen F Exp'!$A:$E,16,FALSE),0)</f>
        <v>0</v>
      </c>
      <c r="N813" s="42">
        <f>IFERROR(VLOOKUP($H813,'Gen F Exp'!$A:$E,17,FALSE),0)</f>
        <v>0</v>
      </c>
      <c r="O813" s="34">
        <f>IFERROR(VLOOKUP($H813,'Water F Rev'!$A:$L,15,FALSE),0)</f>
        <v>0</v>
      </c>
      <c r="P813" s="34">
        <f>IFERROR(VLOOKUP($H813,'Water F Rev'!$A:$L,16,FALSE),0)</f>
        <v>0</v>
      </c>
      <c r="Q813" s="42">
        <f>IFERROR(VLOOKUP($H813,'Water F Rev'!$A:$L,17,FALSE),0)</f>
        <v>0</v>
      </c>
      <c r="R813" s="34">
        <f>IFERROR(VLOOKUP($H813,'Water F Exp'!$A:$K,15,FALSE),0)</f>
        <v>0</v>
      </c>
      <c r="S813" s="34">
        <f>IFERROR(VLOOKUP($H813,'Water F Exp'!$A:$K,16,FALSE),0)</f>
        <v>0</v>
      </c>
      <c r="T813" s="42">
        <f>IFERROR(VLOOKUP($H813,'Water F Exp'!$A:$K,17,FALSE),0)</f>
        <v>0</v>
      </c>
      <c r="U813" s="34">
        <f ca="1">IFERROR(VLOOKUP($H813,'Sewer F Rev'!$A:$E,15,FALSE),0)</f>
        <v>0</v>
      </c>
      <c r="V813" s="34">
        <f ca="1">IFERROR(VLOOKUP($H813,'Sewer F Rev'!$A:$E,16,FALSE),0)</f>
        <v>0</v>
      </c>
      <c r="W813" s="42">
        <f ca="1">IFERROR(VLOOKUP($H813,'Sewer F Rev'!$A:$E,17,FALSE),0)</f>
        <v>0</v>
      </c>
      <c r="X813" s="34">
        <f>IFERROR(VLOOKUP($H813,'Sewer F Exp'!$A:$B,15,FALSE),0)</f>
        <v>0</v>
      </c>
      <c r="Y813" s="34">
        <f>IFERROR(VLOOKUP($H813,'Sewer F Exp'!$A:$B,16,FALSE),0)</f>
        <v>0</v>
      </c>
      <c r="Z813" s="42">
        <f>IFERROR(VLOOKUP($H813,'Sewer F Exp'!$A:$B,17,FALSE),0)</f>
        <v>0</v>
      </c>
      <c r="AA813" s="34">
        <f>IFERROR(VLOOKUP($H813,'Refuse F Rev'!$A:$E,15,FALSE),0)</f>
        <v>0</v>
      </c>
      <c r="AB813" s="34">
        <f>IFERROR(VLOOKUP($H813,'Refuse F Rev'!$A:$E,16,FALSE),0)</f>
        <v>0</v>
      </c>
      <c r="AC813" s="42">
        <f>IFERROR(VLOOKUP($H813,'Refuse F Rev'!$A:$E,17,FALSE),0)</f>
        <v>0</v>
      </c>
      <c r="AD813" s="34">
        <f>IFERROR(VLOOKUP($H813,'Refuse F Exp'!$A:$E,15,FALSE),0)</f>
        <v>0</v>
      </c>
      <c r="AE813" s="34">
        <f>IFERROR(VLOOKUP($H813,'Refuse F Exp'!$A:$E,16,FALSE),0)</f>
        <v>0</v>
      </c>
      <c r="AF813" s="42">
        <f>IFERROR(VLOOKUP($H813,'Refuse F Exp'!$A:$E,17,FALSE),0)</f>
        <v>0</v>
      </c>
      <c r="AG813" s="34">
        <f>IFERROR(VLOOKUP($H813,#REF!,10,FALSE),0)</f>
        <v>0</v>
      </c>
      <c r="AH813" s="34">
        <f>IFERROR(VLOOKUP($H813,#REF!,11,FALSE),0)</f>
        <v>0</v>
      </c>
      <c r="AI813" s="42">
        <f>IFERROR(VLOOKUP($H813,#REF!,12,FALSE),0)</f>
        <v>0</v>
      </c>
      <c r="AJ813" s="34">
        <f>IFERROR(VLOOKUP($H813,#REF!,10,FALSE),0)</f>
        <v>0</v>
      </c>
      <c r="AK813" s="34">
        <f>IFERROR(VLOOKUP($H813,#REF!,11,FALSE),0)</f>
        <v>0</v>
      </c>
      <c r="AL813" s="42">
        <f>IFERROR(VLOOKUP($H813,#REF!,12,FALSE),0)</f>
        <v>0</v>
      </c>
      <c r="AM813" s="34">
        <f>IFERROR(VLOOKUP($H813,#REF!,10,FALSE),0)</f>
        <v>0</v>
      </c>
      <c r="AN813" s="34">
        <f>IFERROR(VLOOKUP($H813,#REF!,11,FALSE),0)</f>
        <v>0</v>
      </c>
      <c r="AO813" s="42">
        <f>IFERROR(VLOOKUP($H813,#REF!,12,FALSE),0)</f>
        <v>0</v>
      </c>
      <c r="AP813" s="34">
        <f>IFERROR(VLOOKUP($H813,#REF!,10,FALSE),0)</f>
        <v>0</v>
      </c>
      <c r="AQ813" s="34">
        <f>IFERROR(VLOOKUP($H813,#REF!,11,FALSE),0)</f>
        <v>0</v>
      </c>
      <c r="AR813" s="42">
        <f>IFERROR(VLOOKUP($H813,#REF!,12,FALSE),0)</f>
        <v>0</v>
      </c>
      <c r="AS813" s="34">
        <f>IFERROR(VLOOKUP($H813,#REF!,13,FALSE),0)</f>
        <v>0</v>
      </c>
      <c r="AT813" s="34">
        <f>IFERROR(VLOOKUP($H813,#REF!,14,FALSE),0)</f>
        <v>0</v>
      </c>
      <c r="AU813" s="42">
        <f>IFERROR(VLOOKUP($H813,#REF!,15,FALSE),0)</f>
        <v>0</v>
      </c>
      <c r="AV813" s="34">
        <f>IFERROR(VLOOKUP($H813,#REF!,15,FALSE),0)</f>
        <v>0</v>
      </c>
      <c r="AW813" s="34">
        <f>IFERROR(VLOOKUP($H813,#REF!,16,FALSE),0)</f>
        <v>0</v>
      </c>
      <c r="AX813" s="42">
        <f>IFERROR(VLOOKUP($H813,#REF!,17,FALSE),0)</f>
        <v>0</v>
      </c>
    </row>
    <row r="814" spans="1:50" x14ac:dyDescent="0.3">
      <c r="A814" s="33" t="str">
        <f t="shared" si="48"/>
        <v/>
      </c>
      <c r="B814" s="33">
        <f>+'R&amp;E EXPORT'!B813</f>
        <v>0</v>
      </c>
      <c r="C814" t="str">
        <f>IFERROR(VLOOKUP(A814,'MCSJ Export'!A:C,3,FALSE),"")</f>
        <v/>
      </c>
      <c r="D814" s="37">
        <f t="shared" ca="1" si="49"/>
        <v>0</v>
      </c>
      <c r="E814" s="37">
        <f t="shared" ca="1" si="50"/>
        <v>0</v>
      </c>
      <c r="F814" s="37">
        <f t="shared" ca="1" si="51"/>
        <v>0</v>
      </c>
      <c r="G814" s="37"/>
      <c r="H814" s="33" t="str">
        <f>+'R&amp;E EXPORT'!A813</f>
        <v xml:space="preserve"> </v>
      </c>
      <c r="I814" s="34">
        <f>IFERROR(VLOOKUP($H814,'Gen F Rev'!$A:$M,15,FALSE),0)</f>
        <v>0</v>
      </c>
      <c r="J814" s="34">
        <f>IFERROR(VLOOKUP($H814,'Gen F Rev'!$A:$M,16,FALSE),0)</f>
        <v>0</v>
      </c>
      <c r="K814" s="42">
        <f>IFERROR(VLOOKUP($H814,'Gen F Rev'!$A:$M,17,FALSE),0)</f>
        <v>0</v>
      </c>
      <c r="L814" s="34">
        <f>IFERROR(VLOOKUP($H814,'Gen F Exp'!$A:$E,15,FALSE),0)</f>
        <v>0</v>
      </c>
      <c r="M814" s="34">
        <f>IFERROR(VLOOKUP($H814,'Gen F Exp'!$A:$E,16,FALSE),0)</f>
        <v>0</v>
      </c>
      <c r="N814" s="42">
        <f>IFERROR(VLOOKUP($H814,'Gen F Exp'!$A:$E,17,FALSE),0)</f>
        <v>0</v>
      </c>
      <c r="O814" s="34">
        <f>IFERROR(VLOOKUP($H814,'Water F Rev'!$A:$L,15,FALSE),0)</f>
        <v>0</v>
      </c>
      <c r="P814" s="34">
        <f>IFERROR(VLOOKUP($H814,'Water F Rev'!$A:$L,16,FALSE),0)</f>
        <v>0</v>
      </c>
      <c r="Q814" s="42">
        <f>IFERROR(VLOOKUP($H814,'Water F Rev'!$A:$L,17,FALSE),0)</f>
        <v>0</v>
      </c>
      <c r="R814" s="34">
        <f>IFERROR(VLOOKUP($H814,'Water F Exp'!$A:$K,15,FALSE),0)</f>
        <v>0</v>
      </c>
      <c r="S814" s="34">
        <f>IFERROR(VLOOKUP($H814,'Water F Exp'!$A:$K,16,FALSE),0)</f>
        <v>0</v>
      </c>
      <c r="T814" s="42">
        <f>IFERROR(VLOOKUP($H814,'Water F Exp'!$A:$K,17,FALSE),0)</f>
        <v>0</v>
      </c>
      <c r="U814" s="34">
        <f ca="1">IFERROR(VLOOKUP($H814,'Sewer F Rev'!$A:$E,15,FALSE),0)</f>
        <v>0</v>
      </c>
      <c r="V814" s="34">
        <f ca="1">IFERROR(VLOOKUP($H814,'Sewer F Rev'!$A:$E,16,FALSE),0)</f>
        <v>0</v>
      </c>
      <c r="W814" s="42">
        <f ca="1">IFERROR(VLOOKUP($H814,'Sewer F Rev'!$A:$E,17,FALSE),0)</f>
        <v>0</v>
      </c>
      <c r="X814" s="34">
        <f>IFERROR(VLOOKUP($H814,'Sewer F Exp'!$A:$B,15,FALSE),0)</f>
        <v>0</v>
      </c>
      <c r="Y814" s="34">
        <f>IFERROR(VLOOKUP($H814,'Sewer F Exp'!$A:$B,16,FALSE),0)</f>
        <v>0</v>
      </c>
      <c r="Z814" s="42">
        <f>IFERROR(VLOOKUP($H814,'Sewer F Exp'!$A:$B,17,FALSE),0)</f>
        <v>0</v>
      </c>
      <c r="AA814" s="34">
        <f>IFERROR(VLOOKUP($H814,'Refuse F Rev'!$A:$E,15,FALSE),0)</f>
        <v>0</v>
      </c>
      <c r="AB814" s="34">
        <f>IFERROR(VLOOKUP($H814,'Refuse F Rev'!$A:$E,16,FALSE),0)</f>
        <v>0</v>
      </c>
      <c r="AC814" s="42">
        <f>IFERROR(VLOOKUP($H814,'Refuse F Rev'!$A:$E,17,FALSE),0)</f>
        <v>0</v>
      </c>
      <c r="AD814" s="34">
        <f>IFERROR(VLOOKUP($H814,'Refuse F Exp'!$A:$E,15,FALSE),0)</f>
        <v>0</v>
      </c>
      <c r="AE814" s="34">
        <f>IFERROR(VLOOKUP($H814,'Refuse F Exp'!$A:$E,16,FALSE),0)</f>
        <v>0</v>
      </c>
      <c r="AF814" s="42">
        <f>IFERROR(VLOOKUP($H814,'Refuse F Exp'!$A:$E,17,FALSE),0)</f>
        <v>0</v>
      </c>
      <c r="AG814" s="34">
        <f>IFERROR(VLOOKUP($H814,#REF!,10,FALSE),0)</f>
        <v>0</v>
      </c>
      <c r="AH814" s="34">
        <f>IFERROR(VLOOKUP($H814,#REF!,11,FALSE),0)</f>
        <v>0</v>
      </c>
      <c r="AI814" s="42">
        <f>IFERROR(VLOOKUP($H814,#REF!,12,FALSE),0)</f>
        <v>0</v>
      </c>
      <c r="AJ814" s="34">
        <f>IFERROR(VLOOKUP($H814,#REF!,10,FALSE),0)</f>
        <v>0</v>
      </c>
      <c r="AK814" s="34">
        <f>IFERROR(VLOOKUP($H814,#REF!,11,FALSE),0)</f>
        <v>0</v>
      </c>
      <c r="AL814" s="42">
        <f>IFERROR(VLOOKUP($H814,#REF!,12,FALSE),0)</f>
        <v>0</v>
      </c>
      <c r="AM814" s="34">
        <f>IFERROR(VLOOKUP($H814,#REF!,10,FALSE),0)</f>
        <v>0</v>
      </c>
      <c r="AN814" s="34">
        <f>IFERROR(VLOOKUP($H814,#REF!,11,FALSE),0)</f>
        <v>0</v>
      </c>
      <c r="AO814" s="42">
        <f>IFERROR(VLOOKUP($H814,#REF!,12,FALSE),0)</f>
        <v>0</v>
      </c>
      <c r="AP814" s="34">
        <f>IFERROR(VLOOKUP($H814,#REF!,10,FALSE),0)</f>
        <v>0</v>
      </c>
      <c r="AQ814" s="34">
        <f>IFERROR(VLOOKUP($H814,#REF!,11,FALSE),0)</f>
        <v>0</v>
      </c>
      <c r="AR814" s="42">
        <f>IFERROR(VLOOKUP($H814,#REF!,12,FALSE),0)</f>
        <v>0</v>
      </c>
      <c r="AS814" s="34">
        <f>IFERROR(VLOOKUP($H814,#REF!,13,FALSE),0)</f>
        <v>0</v>
      </c>
      <c r="AT814" s="34">
        <f>IFERROR(VLOOKUP($H814,#REF!,14,FALSE),0)</f>
        <v>0</v>
      </c>
      <c r="AU814" s="42">
        <f>IFERROR(VLOOKUP($H814,#REF!,15,FALSE),0)</f>
        <v>0</v>
      </c>
      <c r="AV814" s="34">
        <f>IFERROR(VLOOKUP($H814,#REF!,15,FALSE),0)</f>
        <v>0</v>
      </c>
      <c r="AW814" s="34">
        <f>IFERROR(VLOOKUP($H814,#REF!,16,FALSE),0)</f>
        <v>0</v>
      </c>
      <c r="AX814" s="42">
        <f>IFERROR(VLOOKUP($H814,#REF!,17,FALSE),0)</f>
        <v>0</v>
      </c>
    </row>
    <row r="815" spans="1:50" x14ac:dyDescent="0.3">
      <c r="A815" s="33" t="str">
        <f t="shared" si="48"/>
        <v>L -2401-000</v>
      </c>
      <c r="B815" s="33" t="str">
        <f>+'R&amp;E EXPORT'!B814</f>
        <v>INTEREST EARNINGS</v>
      </c>
      <c r="C815" t="str">
        <f>IFERROR(VLOOKUP(A815,'MCSJ Export'!A:C,3,FALSE),"")</f>
        <v/>
      </c>
      <c r="D815" s="37">
        <f t="shared" ca="1" si="49"/>
        <v>0</v>
      </c>
      <c r="E815" s="37">
        <f t="shared" ca="1" si="50"/>
        <v>0</v>
      </c>
      <c r="F815" s="37">
        <f t="shared" ca="1" si="51"/>
        <v>0</v>
      </c>
      <c r="G815" s="37"/>
      <c r="H815" s="33" t="str">
        <f>+'R&amp;E EXPORT'!A814</f>
        <v>L -2401-000</v>
      </c>
      <c r="I815" s="34">
        <f>IFERROR(VLOOKUP($H815,'Gen F Rev'!$A:$M,15,FALSE),0)</f>
        <v>0</v>
      </c>
      <c r="J815" s="34">
        <f>IFERROR(VLOOKUP($H815,'Gen F Rev'!$A:$M,16,FALSE),0)</f>
        <v>0</v>
      </c>
      <c r="K815" s="42">
        <f>IFERROR(VLOOKUP($H815,'Gen F Rev'!$A:$M,17,FALSE),0)</f>
        <v>0</v>
      </c>
      <c r="L815" s="34">
        <f>IFERROR(VLOOKUP($H815,'Gen F Exp'!$A:$E,15,FALSE),0)</f>
        <v>0</v>
      </c>
      <c r="M815" s="34">
        <f>IFERROR(VLOOKUP($H815,'Gen F Exp'!$A:$E,16,FALSE),0)</f>
        <v>0</v>
      </c>
      <c r="N815" s="42">
        <f>IFERROR(VLOOKUP($H815,'Gen F Exp'!$A:$E,17,FALSE),0)</f>
        <v>0</v>
      </c>
      <c r="O815" s="34">
        <f>IFERROR(VLOOKUP($H815,'Water F Rev'!$A:$L,15,FALSE),0)</f>
        <v>0</v>
      </c>
      <c r="P815" s="34">
        <f>IFERROR(VLOOKUP($H815,'Water F Rev'!$A:$L,16,FALSE),0)</f>
        <v>0</v>
      </c>
      <c r="Q815" s="42">
        <f>IFERROR(VLOOKUP($H815,'Water F Rev'!$A:$L,17,FALSE),0)</f>
        <v>0</v>
      </c>
      <c r="R815" s="34">
        <f>IFERROR(VLOOKUP($H815,'Water F Exp'!$A:$K,15,FALSE),0)</f>
        <v>0</v>
      </c>
      <c r="S815" s="34">
        <f>IFERROR(VLOOKUP($H815,'Water F Exp'!$A:$K,16,FALSE),0)</f>
        <v>0</v>
      </c>
      <c r="T815" s="42">
        <f>IFERROR(VLOOKUP($H815,'Water F Exp'!$A:$K,17,FALSE),0)</f>
        <v>0</v>
      </c>
      <c r="U815" s="34">
        <f ca="1">IFERROR(VLOOKUP($H815,'Sewer F Rev'!$A:$E,15,FALSE),0)</f>
        <v>0</v>
      </c>
      <c r="V815" s="34">
        <f ca="1">IFERROR(VLOOKUP($H815,'Sewer F Rev'!$A:$E,16,FALSE),0)</f>
        <v>0</v>
      </c>
      <c r="W815" s="42">
        <f ca="1">IFERROR(VLOOKUP($H815,'Sewer F Rev'!$A:$E,17,FALSE),0)</f>
        <v>0</v>
      </c>
      <c r="X815" s="34">
        <f>IFERROR(VLOOKUP($H815,'Sewer F Exp'!$A:$B,15,FALSE),0)</f>
        <v>0</v>
      </c>
      <c r="Y815" s="34">
        <f>IFERROR(VLOOKUP($H815,'Sewer F Exp'!$A:$B,16,FALSE),0)</f>
        <v>0</v>
      </c>
      <c r="Z815" s="42">
        <f>IFERROR(VLOOKUP($H815,'Sewer F Exp'!$A:$B,17,FALSE),0)</f>
        <v>0</v>
      </c>
      <c r="AA815" s="34">
        <f>IFERROR(VLOOKUP($H815,'Refuse F Rev'!$A:$E,15,FALSE),0)</f>
        <v>0</v>
      </c>
      <c r="AB815" s="34">
        <f>IFERROR(VLOOKUP($H815,'Refuse F Rev'!$A:$E,16,FALSE),0)</f>
        <v>0</v>
      </c>
      <c r="AC815" s="42">
        <f>IFERROR(VLOOKUP($H815,'Refuse F Rev'!$A:$E,17,FALSE),0)</f>
        <v>0</v>
      </c>
      <c r="AD815" s="34">
        <f>IFERROR(VLOOKUP($H815,'Refuse F Exp'!$A:$E,15,FALSE),0)</f>
        <v>0</v>
      </c>
      <c r="AE815" s="34">
        <f>IFERROR(VLOOKUP($H815,'Refuse F Exp'!$A:$E,16,FALSE),0)</f>
        <v>0</v>
      </c>
      <c r="AF815" s="42">
        <f>IFERROR(VLOOKUP($H815,'Refuse F Exp'!$A:$E,17,FALSE),0)</f>
        <v>0</v>
      </c>
      <c r="AG815" s="34">
        <f>IFERROR(VLOOKUP($H815,#REF!,10,FALSE),0)</f>
        <v>0</v>
      </c>
      <c r="AH815" s="34">
        <f>IFERROR(VLOOKUP($H815,#REF!,11,FALSE),0)</f>
        <v>0</v>
      </c>
      <c r="AI815" s="42">
        <f>IFERROR(VLOOKUP($H815,#REF!,12,FALSE),0)</f>
        <v>0</v>
      </c>
      <c r="AJ815" s="34">
        <f>IFERROR(VLOOKUP($H815,#REF!,10,FALSE),0)</f>
        <v>0</v>
      </c>
      <c r="AK815" s="34">
        <f>IFERROR(VLOOKUP($H815,#REF!,11,FALSE),0)</f>
        <v>0</v>
      </c>
      <c r="AL815" s="42">
        <f>IFERROR(VLOOKUP($H815,#REF!,12,FALSE),0)</f>
        <v>0</v>
      </c>
      <c r="AM815" s="34">
        <f>IFERROR(VLOOKUP($H815,#REF!,10,FALSE),0)</f>
        <v>0</v>
      </c>
      <c r="AN815" s="34">
        <f>IFERROR(VLOOKUP($H815,#REF!,11,FALSE),0)</f>
        <v>0</v>
      </c>
      <c r="AO815" s="42">
        <f>IFERROR(VLOOKUP($H815,#REF!,12,FALSE),0)</f>
        <v>0</v>
      </c>
      <c r="AP815" s="34">
        <f>IFERROR(VLOOKUP($H815,#REF!,10,FALSE),0)</f>
        <v>0</v>
      </c>
      <c r="AQ815" s="34">
        <f>IFERROR(VLOOKUP($H815,#REF!,11,FALSE),0)</f>
        <v>0</v>
      </c>
      <c r="AR815" s="42">
        <f>IFERROR(VLOOKUP($H815,#REF!,12,FALSE),0)</f>
        <v>0</v>
      </c>
      <c r="AS815" s="34">
        <f>IFERROR(VLOOKUP($H815,#REF!,13,FALSE),0)</f>
        <v>0</v>
      </c>
      <c r="AT815" s="34">
        <f>IFERROR(VLOOKUP($H815,#REF!,14,FALSE),0)</f>
        <v>0</v>
      </c>
      <c r="AU815" s="42">
        <f>IFERROR(VLOOKUP($H815,#REF!,15,FALSE),0)</f>
        <v>0</v>
      </c>
      <c r="AV815" s="34">
        <f>IFERROR(VLOOKUP($H815,#REF!,15,FALSE),0)</f>
        <v>0</v>
      </c>
      <c r="AW815" s="34">
        <f>IFERROR(VLOOKUP($H815,#REF!,16,FALSE),0)</f>
        <v>0</v>
      </c>
      <c r="AX815" s="42">
        <f>IFERROR(VLOOKUP($H815,#REF!,17,FALSE),0)</f>
        <v>0</v>
      </c>
    </row>
    <row r="816" spans="1:50" x14ac:dyDescent="0.3">
      <c r="A816" s="33" t="str">
        <f t="shared" si="48"/>
        <v/>
      </c>
      <c r="B816" s="33" t="str">
        <f>+'R&amp;E EXPORT'!B815</f>
        <v>Library Revenue Totals</v>
      </c>
      <c r="C816" t="str">
        <f>IFERROR(VLOOKUP(A816,'MCSJ Export'!A:C,3,FALSE),"")</f>
        <v/>
      </c>
      <c r="D816" s="37">
        <f t="shared" ca="1" si="49"/>
        <v>0</v>
      </c>
      <c r="E816" s="37">
        <f t="shared" ca="1" si="50"/>
        <v>0</v>
      </c>
      <c r="F816" s="37">
        <f t="shared" ca="1" si="51"/>
        <v>0</v>
      </c>
      <c r="G816" s="37"/>
      <c r="H816" s="33" t="str">
        <f>+'R&amp;E EXPORT'!A815</f>
        <v/>
      </c>
      <c r="I816" s="34">
        <f>IFERROR(VLOOKUP($H816,'Gen F Rev'!$A:$M,15,FALSE),0)</f>
        <v>0</v>
      </c>
      <c r="J816" s="34">
        <f>IFERROR(VLOOKUP($H816,'Gen F Rev'!$A:$M,16,FALSE),0)</f>
        <v>0</v>
      </c>
      <c r="K816" s="42">
        <f>IFERROR(VLOOKUP($H816,'Gen F Rev'!$A:$M,17,FALSE),0)</f>
        <v>0</v>
      </c>
      <c r="L816" s="34">
        <f>IFERROR(VLOOKUP($H816,'Gen F Exp'!$A:$E,15,FALSE),0)</f>
        <v>0</v>
      </c>
      <c r="M816" s="34">
        <f>IFERROR(VLOOKUP($H816,'Gen F Exp'!$A:$E,16,FALSE),0)</f>
        <v>0</v>
      </c>
      <c r="N816" s="42">
        <f>IFERROR(VLOOKUP($H816,'Gen F Exp'!$A:$E,17,FALSE),0)</f>
        <v>0</v>
      </c>
      <c r="O816" s="34">
        <f>IFERROR(VLOOKUP($H816,'Water F Rev'!$A:$L,15,FALSE),0)</f>
        <v>0</v>
      </c>
      <c r="P816" s="34">
        <f>IFERROR(VLOOKUP($H816,'Water F Rev'!$A:$L,16,FALSE),0)</f>
        <v>0</v>
      </c>
      <c r="Q816" s="42">
        <f>IFERROR(VLOOKUP($H816,'Water F Rev'!$A:$L,17,FALSE),0)</f>
        <v>0</v>
      </c>
      <c r="R816" s="34">
        <f>IFERROR(VLOOKUP($H816,'Water F Exp'!$A:$K,15,FALSE),0)</f>
        <v>0</v>
      </c>
      <c r="S816" s="34">
        <f>IFERROR(VLOOKUP($H816,'Water F Exp'!$A:$K,16,FALSE),0)</f>
        <v>0</v>
      </c>
      <c r="T816" s="42">
        <f>IFERROR(VLOOKUP($H816,'Water F Exp'!$A:$K,17,FALSE),0)</f>
        <v>0</v>
      </c>
      <c r="U816" s="34">
        <f ca="1">IFERROR(VLOOKUP($H816,'Sewer F Rev'!$A:$E,15,FALSE),0)</f>
        <v>0</v>
      </c>
      <c r="V816" s="34">
        <f ca="1">IFERROR(VLOOKUP($H816,'Sewer F Rev'!$A:$E,16,FALSE),0)</f>
        <v>0</v>
      </c>
      <c r="W816" s="42">
        <f ca="1">IFERROR(VLOOKUP($H816,'Sewer F Rev'!$A:$E,17,FALSE),0)</f>
        <v>0</v>
      </c>
      <c r="X816" s="34">
        <f>IFERROR(VLOOKUP($H816,'Sewer F Exp'!$A:$B,15,FALSE),0)</f>
        <v>0</v>
      </c>
      <c r="Y816" s="34">
        <f>IFERROR(VLOOKUP($H816,'Sewer F Exp'!$A:$B,16,FALSE),0)</f>
        <v>0</v>
      </c>
      <c r="Z816" s="42">
        <f>IFERROR(VLOOKUP($H816,'Sewer F Exp'!$A:$B,17,FALSE),0)</f>
        <v>0</v>
      </c>
      <c r="AA816" s="34">
        <f>IFERROR(VLOOKUP($H816,'Refuse F Rev'!$A:$E,15,FALSE),0)</f>
        <v>0</v>
      </c>
      <c r="AB816" s="34">
        <f>IFERROR(VLOOKUP($H816,'Refuse F Rev'!$A:$E,16,FALSE),0)</f>
        <v>0</v>
      </c>
      <c r="AC816" s="42">
        <f>IFERROR(VLOOKUP($H816,'Refuse F Rev'!$A:$E,17,FALSE),0)</f>
        <v>0</v>
      </c>
      <c r="AD816" s="34">
        <f>IFERROR(VLOOKUP($H816,'Refuse F Exp'!$A:$E,15,FALSE),0)</f>
        <v>0</v>
      </c>
      <c r="AE816" s="34">
        <f>IFERROR(VLOOKUP($H816,'Refuse F Exp'!$A:$E,16,FALSE),0)</f>
        <v>0</v>
      </c>
      <c r="AF816" s="42">
        <f>IFERROR(VLOOKUP($H816,'Refuse F Exp'!$A:$E,17,FALSE),0)</f>
        <v>0</v>
      </c>
      <c r="AG816" s="34">
        <f>IFERROR(VLOOKUP($H816,#REF!,10,FALSE),0)</f>
        <v>0</v>
      </c>
      <c r="AH816" s="34">
        <f>IFERROR(VLOOKUP($H816,#REF!,11,FALSE),0)</f>
        <v>0</v>
      </c>
      <c r="AI816" s="42">
        <f>IFERROR(VLOOKUP($H816,#REF!,12,FALSE),0)</f>
        <v>0</v>
      </c>
      <c r="AJ816" s="34">
        <f>IFERROR(VLOOKUP($H816,#REF!,10,FALSE),0)</f>
        <v>0</v>
      </c>
      <c r="AK816" s="34">
        <f>IFERROR(VLOOKUP($H816,#REF!,11,FALSE),0)</f>
        <v>0</v>
      </c>
      <c r="AL816" s="42">
        <f>IFERROR(VLOOKUP($H816,#REF!,12,FALSE),0)</f>
        <v>0</v>
      </c>
      <c r="AM816" s="34">
        <f>IFERROR(VLOOKUP($H816,#REF!,10,FALSE),0)</f>
        <v>0</v>
      </c>
      <c r="AN816" s="34">
        <f>IFERROR(VLOOKUP($H816,#REF!,11,FALSE),0)</f>
        <v>0</v>
      </c>
      <c r="AO816" s="42">
        <f>IFERROR(VLOOKUP($H816,#REF!,12,FALSE),0)</f>
        <v>0</v>
      </c>
      <c r="AP816" s="34">
        <f>IFERROR(VLOOKUP($H816,#REF!,10,FALSE),0)</f>
        <v>0</v>
      </c>
      <c r="AQ816" s="34">
        <f>IFERROR(VLOOKUP($H816,#REF!,11,FALSE),0)</f>
        <v>0</v>
      </c>
      <c r="AR816" s="42">
        <f>IFERROR(VLOOKUP($H816,#REF!,12,FALSE),0)</f>
        <v>0</v>
      </c>
      <c r="AS816" s="34">
        <f>IFERROR(VLOOKUP($H816,#REF!,13,FALSE),0)</f>
        <v>0</v>
      </c>
      <c r="AT816" s="34">
        <f>IFERROR(VLOOKUP($H816,#REF!,14,FALSE),0)</f>
        <v>0</v>
      </c>
      <c r="AU816" s="42">
        <f>IFERROR(VLOOKUP($H816,#REF!,15,FALSE),0)</f>
        <v>0</v>
      </c>
      <c r="AV816" s="34">
        <f>IFERROR(VLOOKUP($H816,#REF!,15,FALSE),0)</f>
        <v>0</v>
      </c>
      <c r="AW816" s="34">
        <f>IFERROR(VLOOKUP($H816,#REF!,16,FALSE),0)</f>
        <v>0</v>
      </c>
      <c r="AX816" s="42">
        <f>IFERROR(VLOOKUP($H816,#REF!,17,FALSE),0)</f>
        <v>0</v>
      </c>
    </row>
    <row r="817" spans="1:50" x14ac:dyDescent="0.3">
      <c r="A817" s="33" t="str">
        <f t="shared" si="48"/>
        <v/>
      </c>
      <c r="B817" s="33">
        <f>+'R&amp;E EXPORT'!B816</f>
        <v>0</v>
      </c>
      <c r="C817" t="str">
        <f>IFERROR(VLOOKUP(A817,'MCSJ Export'!A:C,3,FALSE),"")</f>
        <v/>
      </c>
      <c r="D817" s="37">
        <f t="shared" ca="1" si="49"/>
        <v>0</v>
      </c>
      <c r="E817" s="37">
        <f t="shared" ca="1" si="50"/>
        <v>0</v>
      </c>
      <c r="F817" s="37">
        <f t="shared" ca="1" si="51"/>
        <v>0</v>
      </c>
      <c r="G817" s="37"/>
      <c r="H817" s="33" t="str">
        <f>+'R&amp;E EXPORT'!A816</f>
        <v xml:space="preserve"> </v>
      </c>
      <c r="I817" s="34">
        <f>IFERROR(VLOOKUP($H817,'Gen F Rev'!$A:$M,15,FALSE),0)</f>
        <v>0</v>
      </c>
      <c r="J817" s="34">
        <f>IFERROR(VLOOKUP($H817,'Gen F Rev'!$A:$M,16,FALSE),0)</f>
        <v>0</v>
      </c>
      <c r="K817" s="42">
        <f>IFERROR(VLOOKUP($H817,'Gen F Rev'!$A:$M,17,FALSE),0)</f>
        <v>0</v>
      </c>
      <c r="L817" s="34">
        <f>IFERROR(VLOOKUP($H817,'Gen F Exp'!$A:$E,15,FALSE),0)</f>
        <v>0</v>
      </c>
      <c r="M817" s="34">
        <f>IFERROR(VLOOKUP($H817,'Gen F Exp'!$A:$E,16,FALSE),0)</f>
        <v>0</v>
      </c>
      <c r="N817" s="42">
        <f>IFERROR(VLOOKUP($H817,'Gen F Exp'!$A:$E,17,FALSE),0)</f>
        <v>0</v>
      </c>
      <c r="O817" s="34">
        <f>IFERROR(VLOOKUP($H817,'Water F Rev'!$A:$L,15,FALSE),0)</f>
        <v>0</v>
      </c>
      <c r="P817" s="34">
        <f>IFERROR(VLOOKUP($H817,'Water F Rev'!$A:$L,16,FALSE),0)</f>
        <v>0</v>
      </c>
      <c r="Q817" s="42">
        <f>IFERROR(VLOOKUP($H817,'Water F Rev'!$A:$L,17,FALSE),0)</f>
        <v>0</v>
      </c>
      <c r="R817" s="34">
        <f>IFERROR(VLOOKUP($H817,'Water F Exp'!$A:$K,15,FALSE),0)</f>
        <v>0</v>
      </c>
      <c r="S817" s="34">
        <f>IFERROR(VLOOKUP($H817,'Water F Exp'!$A:$K,16,FALSE),0)</f>
        <v>0</v>
      </c>
      <c r="T817" s="42">
        <f>IFERROR(VLOOKUP($H817,'Water F Exp'!$A:$K,17,FALSE),0)</f>
        <v>0</v>
      </c>
      <c r="U817" s="34">
        <f ca="1">IFERROR(VLOOKUP($H817,'Sewer F Rev'!$A:$E,15,FALSE),0)</f>
        <v>0</v>
      </c>
      <c r="V817" s="34">
        <f ca="1">IFERROR(VLOOKUP($H817,'Sewer F Rev'!$A:$E,16,FALSE),0)</f>
        <v>0</v>
      </c>
      <c r="W817" s="42">
        <f ca="1">IFERROR(VLOOKUP($H817,'Sewer F Rev'!$A:$E,17,FALSE),0)</f>
        <v>0</v>
      </c>
      <c r="X817" s="34">
        <f>IFERROR(VLOOKUP($H817,'Sewer F Exp'!$A:$B,15,FALSE),0)</f>
        <v>0</v>
      </c>
      <c r="Y817" s="34">
        <f>IFERROR(VLOOKUP($H817,'Sewer F Exp'!$A:$B,16,FALSE),0)</f>
        <v>0</v>
      </c>
      <c r="Z817" s="42">
        <f>IFERROR(VLOOKUP($H817,'Sewer F Exp'!$A:$B,17,FALSE),0)</f>
        <v>0</v>
      </c>
      <c r="AA817" s="34">
        <f>IFERROR(VLOOKUP($H817,'Refuse F Rev'!$A:$E,15,FALSE),0)</f>
        <v>0</v>
      </c>
      <c r="AB817" s="34">
        <f>IFERROR(VLOOKUP($H817,'Refuse F Rev'!$A:$E,16,FALSE),0)</f>
        <v>0</v>
      </c>
      <c r="AC817" s="42">
        <f>IFERROR(VLOOKUP($H817,'Refuse F Rev'!$A:$E,17,FALSE),0)</f>
        <v>0</v>
      </c>
      <c r="AD817" s="34">
        <f>IFERROR(VLOOKUP($H817,'Refuse F Exp'!$A:$E,15,FALSE),0)</f>
        <v>0</v>
      </c>
      <c r="AE817" s="34">
        <f>IFERROR(VLOOKUP($H817,'Refuse F Exp'!$A:$E,16,FALSE),0)</f>
        <v>0</v>
      </c>
      <c r="AF817" s="42">
        <f>IFERROR(VLOOKUP($H817,'Refuse F Exp'!$A:$E,17,FALSE),0)</f>
        <v>0</v>
      </c>
      <c r="AG817" s="34">
        <f>IFERROR(VLOOKUP($H817,#REF!,10,FALSE),0)</f>
        <v>0</v>
      </c>
      <c r="AH817" s="34">
        <f>IFERROR(VLOOKUP($H817,#REF!,11,FALSE),0)</f>
        <v>0</v>
      </c>
      <c r="AI817" s="42">
        <f>IFERROR(VLOOKUP($H817,#REF!,12,FALSE),0)</f>
        <v>0</v>
      </c>
      <c r="AJ817" s="34">
        <f>IFERROR(VLOOKUP($H817,#REF!,10,FALSE),0)</f>
        <v>0</v>
      </c>
      <c r="AK817" s="34">
        <f>IFERROR(VLOOKUP($H817,#REF!,11,FALSE),0)</f>
        <v>0</v>
      </c>
      <c r="AL817" s="42">
        <f>IFERROR(VLOOKUP($H817,#REF!,12,FALSE),0)</f>
        <v>0</v>
      </c>
      <c r="AM817" s="34">
        <f>IFERROR(VLOOKUP($H817,#REF!,10,FALSE),0)</f>
        <v>0</v>
      </c>
      <c r="AN817" s="34">
        <f>IFERROR(VLOOKUP($H817,#REF!,11,FALSE),0)</f>
        <v>0</v>
      </c>
      <c r="AO817" s="42">
        <f>IFERROR(VLOOKUP($H817,#REF!,12,FALSE),0)</f>
        <v>0</v>
      </c>
      <c r="AP817" s="34">
        <f>IFERROR(VLOOKUP($H817,#REF!,10,FALSE),0)</f>
        <v>0</v>
      </c>
      <c r="AQ817" s="34">
        <f>IFERROR(VLOOKUP($H817,#REF!,11,FALSE),0)</f>
        <v>0</v>
      </c>
      <c r="AR817" s="42">
        <f>IFERROR(VLOOKUP($H817,#REF!,12,FALSE),0)</f>
        <v>0</v>
      </c>
      <c r="AS817" s="34">
        <f>IFERROR(VLOOKUP($H817,#REF!,13,FALSE),0)</f>
        <v>0</v>
      </c>
      <c r="AT817" s="34">
        <f>IFERROR(VLOOKUP($H817,#REF!,14,FALSE),0)</f>
        <v>0</v>
      </c>
      <c r="AU817" s="42">
        <f>IFERROR(VLOOKUP($H817,#REF!,15,FALSE),0)</f>
        <v>0</v>
      </c>
      <c r="AV817" s="34">
        <f>IFERROR(VLOOKUP($H817,#REF!,15,FALSE),0)</f>
        <v>0</v>
      </c>
      <c r="AW817" s="34">
        <f>IFERROR(VLOOKUP($H817,#REF!,16,FALSE),0)</f>
        <v>0</v>
      </c>
      <c r="AX817" s="42">
        <f>IFERROR(VLOOKUP($H817,#REF!,17,FALSE),0)</f>
        <v>0</v>
      </c>
    </row>
    <row r="818" spans="1:50" x14ac:dyDescent="0.3">
      <c r="A818" s="33" t="str">
        <f t="shared" si="48"/>
        <v>L -7410-0-000</v>
      </c>
      <c r="B818" s="33" t="str">
        <f>+'R&amp;E EXPORT'!B817</f>
        <v>LIBRARY:</v>
      </c>
      <c r="C818" t="str">
        <f>IFERROR(VLOOKUP(A818,'MCSJ Export'!A:C,3,FALSE),"")</f>
        <v>Control</v>
      </c>
      <c r="D818" s="37">
        <f t="shared" ca="1" si="49"/>
        <v>0</v>
      </c>
      <c r="E818" s="37">
        <f t="shared" ca="1" si="50"/>
        <v>0</v>
      </c>
      <c r="F818" s="37">
        <f t="shared" ca="1" si="51"/>
        <v>0</v>
      </c>
      <c r="G818" s="37"/>
      <c r="H818" s="33" t="str">
        <f>+'R&amp;E EXPORT'!A817</f>
        <v>L -7410-0-000</v>
      </c>
      <c r="I818" s="34">
        <f>IFERROR(VLOOKUP($H818,'Gen F Rev'!$A:$M,15,FALSE),0)</f>
        <v>0</v>
      </c>
      <c r="J818" s="34">
        <f>IFERROR(VLOOKUP($H818,'Gen F Rev'!$A:$M,16,FALSE),0)</f>
        <v>0</v>
      </c>
      <c r="K818" s="42">
        <f>IFERROR(VLOOKUP($H818,'Gen F Rev'!$A:$M,17,FALSE),0)</f>
        <v>0</v>
      </c>
      <c r="L818" s="34">
        <f>IFERROR(VLOOKUP($H818,'Gen F Exp'!$A:$E,15,FALSE),0)</f>
        <v>0</v>
      </c>
      <c r="M818" s="34">
        <f>IFERROR(VLOOKUP($H818,'Gen F Exp'!$A:$E,16,FALSE),0)</f>
        <v>0</v>
      </c>
      <c r="N818" s="42">
        <f>IFERROR(VLOOKUP($H818,'Gen F Exp'!$A:$E,17,FALSE),0)</f>
        <v>0</v>
      </c>
      <c r="O818" s="34">
        <f>IFERROR(VLOOKUP($H818,'Water F Rev'!$A:$L,15,FALSE),0)</f>
        <v>0</v>
      </c>
      <c r="P818" s="34">
        <f>IFERROR(VLOOKUP($H818,'Water F Rev'!$A:$L,16,FALSE),0)</f>
        <v>0</v>
      </c>
      <c r="Q818" s="42">
        <f>IFERROR(VLOOKUP($H818,'Water F Rev'!$A:$L,17,FALSE),0)</f>
        <v>0</v>
      </c>
      <c r="R818" s="34">
        <f>IFERROR(VLOOKUP($H818,'Water F Exp'!$A:$K,15,FALSE),0)</f>
        <v>0</v>
      </c>
      <c r="S818" s="34">
        <f>IFERROR(VLOOKUP($H818,'Water F Exp'!$A:$K,16,FALSE),0)</f>
        <v>0</v>
      </c>
      <c r="T818" s="42">
        <f>IFERROR(VLOOKUP($H818,'Water F Exp'!$A:$K,17,FALSE),0)</f>
        <v>0</v>
      </c>
      <c r="U818" s="34">
        <f ca="1">IFERROR(VLOOKUP($H818,'Sewer F Rev'!$A:$E,15,FALSE),0)</f>
        <v>0</v>
      </c>
      <c r="V818" s="34">
        <f ca="1">IFERROR(VLOOKUP($H818,'Sewer F Rev'!$A:$E,16,FALSE),0)</f>
        <v>0</v>
      </c>
      <c r="W818" s="42">
        <f ca="1">IFERROR(VLOOKUP($H818,'Sewer F Rev'!$A:$E,17,FALSE),0)</f>
        <v>0</v>
      </c>
      <c r="X818" s="34">
        <f>IFERROR(VLOOKUP($H818,'Sewer F Exp'!$A:$B,15,FALSE),0)</f>
        <v>0</v>
      </c>
      <c r="Y818" s="34">
        <f>IFERROR(VLOOKUP($H818,'Sewer F Exp'!$A:$B,16,FALSE),0)</f>
        <v>0</v>
      </c>
      <c r="Z818" s="42">
        <f>IFERROR(VLOOKUP($H818,'Sewer F Exp'!$A:$B,17,FALSE),0)</f>
        <v>0</v>
      </c>
      <c r="AA818" s="34">
        <f>IFERROR(VLOOKUP($H818,'Refuse F Rev'!$A:$E,15,FALSE),0)</f>
        <v>0</v>
      </c>
      <c r="AB818" s="34">
        <f>IFERROR(VLOOKUP($H818,'Refuse F Rev'!$A:$E,16,FALSE),0)</f>
        <v>0</v>
      </c>
      <c r="AC818" s="42">
        <f>IFERROR(VLOOKUP($H818,'Refuse F Rev'!$A:$E,17,FALSE),0)</f>
        <v>0</v>
      </c>
      <c r="AD818" s="34">
        <f>IFERROR(VLOOKUP($H818,'Refuse F Exp'!$A:$E,15,FALSE),0)</f>
        <v>0</v>
      </c>
      <c r="AE818" s="34">
        <f>IFERROR(VLOOKUP($H818,'Refuse F Exp'!$A:$E,16,FALSE),0)</f>
        <v>0</v>
      </c>
      <c r="AF818" s="42">
        <f>IFERROR(VLOOKUP($H818,'Refuse F Exp'!$A:$E,17,FALSE),0)</f>
        <v>0</v>
      </c>
      <c r="AG818" s="34">
        <f>IFERROR(VLOOKUP($H818,#REF!,10,FALSE),0)</f>
        <v>0</v>
      </c>
      <c r="AH818" s="34">
        <f>IFERROR(VLOOKUP($H818,#REF!,11,FALSE),0)</f>
        <v>0</v>
      </c>
      <c r="AI818" s="42">
        <f>IFERROR(VLOOKUP($H818,#REF!,12,FALSE),0)</f>
        <v>0</v>
      </c>
      <c r="AJ818" s="34">
        <f>IFERROR(VLOOKUP($H818,#REF!,10,FALSE),0)</f>
        <v>0</v>
      </c>
      <c r="AK818" s="34">
        <f>IFERROR(VLOOKUP($H818,#REF!,11,FALSE),0)</f>
        <v>0</v>
      </c>
      <c r="AL818" s="42">
        <f>IFERROR(VLOOKUP($H818,#REF!,12,FALSE),0)</f>
        <v>0</v>
      </c>
      <c r="AM818" s="34">
        <f>IFERROR(VLOOKUP($H818,#REF!,10,FALSE),0)</f>
        <v>0</v>
      </c>
      <c r="AN818" s="34">
        <f>IFERROR(VLOOKUP($H818,#REF!,11,FALSE),0)</f>
        <v>0</v>
      </c>
      <c r="AO818" s="42">
        <f>IFERROR(VLOOKUP($H818,#REF!,12,FALSE),0)</f>
        <v>0</v>
      </c>
      <c r="AP818" s="34">
        <f>IFERROR(VLOOKUP($H818,#REF!,10,FALSE),0)</f>
        <v>0</v>
      </c>
      <c r="AQ818" s="34">
        <f>IFERROR(VLOOKUP($H818,#REF!,11,FALSE),0)</f>
        <v>0</v>
      </c>
      <c r="AR818" s="42">
        <f>IFERROR(VLOOKUP($H818,#REF!,12,FALSE),0)</f>
        <v>0</v>
      </c>
      <c r="AS818" s="34">
        <f>IFERROR(VLOOKUP($H818,#REF!,13,FALSE),0)</f>
        <v>0</v>
      </c>
      <c r="AT818" s="34">
        <f>IFERROR(VLOOKUP($H818,#REF!,14,FALSE),0)</f>
        <v>0</v>
      </c>
      <c r="AU818" s="42">
        <f>IFERROR(VLOOKUP($H818,#REF!,15,FALSE),0)</f>
        <v>0</v>
      </c>
      <c r="AV818" s="34">
        <f>IFERROR(VLOOKUP($H818,#REF!,15,FALSE),0)</f>
        <v>0</v>
      </c>
      <c r="AW818" s="34">
        <f>IFERROR(VLOOKUP($H818,#REF!,16,FALSE),0)</f>
        <v>0</v>
      </c>
      <c r="AX818" s="42">
        <f>IFERROR(VLOOKUP($H818,#REF!,17,FALSE),0)</f>
        <v>0</v>
      </c>
    </row>
    <row r="819" spans="1:50" x14ac:dyDescent="0.3">
      <c r="A819" s="33" t="str">
        <f t="shared" si="48"/>
        <v>L -9901-9-407</v>
      </c>
      <c r="B819" s="33" t="str">
        <f>+'R&amp;E EXPORT'!B818</f>
        <v>LIB-TO GEN - SHR-JCI CONTRACT/SERVICES</v>
      </c>
      <c r="C819" t="str">
        <f>IFERROR(VLOOKUP(A819,'MCSJ Export'!A:C,3,FALSE),"")</f>
        <v>Line Item Control</v>
      </c>
      <c r="D819" s="37">
        <f t="shared" ca="1" si="49"/>
        <v>0</v>
      </c>
      <c r="E819" s="37">
        <f t="shared" ca="1" si="50"/>
        <v>0</v>
      </c>
      <c r="F819" s="37">
        <f t="shared" ca="1" si="51"/>
        <v>0</v>
      </c>
      <c r="G819" s="37"/>
      <c r="H819" s="33" t="str">
        <f>+'R&amp;E EXPORT'!A818</f>
        <v>L -9901-9-407</v>
      </c>
      <c r="I819" s="34">
        <f>IFERROR(VLOOKUP($H819,'Gen F Rev'!$A:$M,15,FALSE),0)</f>
        <v>0</v>
      </c>
      <c r="J819" s="34">
        <f>IFERROR(VLOOKUP($H819,'Gen F Rev'!$A:$M,16,FALSE),0)</f>
        <v>0</v>
      </c>
      <c r="K819" s="42">
        <f>IFERROR(VLOOKUP($H819,'Gen F Rev'!$A:$M,17,FALSE),0)</f>
        <v>0</v>
      </c>
      <c r="L819" s="34">
        <f>IFERROR(VLOOKUP($H819,'Gen F Exp'!$A:$E,15,FALSE),0)</f>
        <v>0</v>
      </c>
      <c r="M819" s="34">
        <f>IFERROR(VLOOKUP($H819,'Gen F Exp'!$A:$E,16,FALSE),0)</f>
        <v>0</v>
      </c>
      <c r="N819" s="42">
        <f>IFERROR(VLOOKUP($H819,'Gen F Exp'!$A:$E,17,FALSE),0)</f>
        <v>0</v>
      </c>
      <c r="O819" s="34">
        <f>IFERROR(VLOOKUP($H819,'Water F Rev'!$A:$L,15,FALSE),0)</f>
        <v>0</v>
      </c>
      <c r="P819" s="34">
        <f>IFERROR(VLOOKUP($H819,'Water F Rev'!$A:$L,16,FALSE),0)</f>
        <v>0</v>
      </c>
      <c r="Q819" s="42">
        <f>IFERROR(VLOOKUP($H819,'Water F Rev'!$A:$L,17,FALSE),0)</f>
        <v>0</v>
      </c>
      <c r="R819" s="34">
        <f>IFERROR(VLOOKUP($H819,'Water F Exp'!$A:$K,15,FALSE),0)</f>
        <v>0</v>
      </c>
      <c r="S819" s="34">
        <f>IFERROR(VLOOKUP($H819,'Water F Exp'!$A:$K,16,FALSE),0)</f>
        <v>0</v>
      </c>
      <c r="T819" s="42">
        <f>IFERROR(VLOOKUP($H819,'Water F Exp'!$A:$K,17,FALSE),0)</f>
        <v>0</v>
      </c>
      <c r="U819" s="34">
        <f ca="1">IFERROR(VLOOKUP($H819,'Sewer F Rev'!$A:$E,15,FALSE),0)</f>
        <v>0</v>
      </c>
      <c r="V819" s="34">
        <f ca="1">IFERROR(VLOOKUP($H819,'Sewer F Rev'!$A:$E,16,FALSE),0)</f>
        <v>0</v>
      </c>
      <c r="W819" s="42">
        <f ca="1">IFERROR(VLOOKUP($H819,'Sewer F Rev'!$A:$E,17,FALSE),0)</f>
        <v>0</v>
      </c>
      <c r="X819" s="34">
        <f>IFERROR(VLOOKUP($H819,'Sewer F Exp'!$A:$B,15,FALSE),0)</f>
        <v>0</v>
      </c>
      <c r="Y819" s="34">
        <f>IFERROR(VLOOKUP($H819,'Sewer F Exp'!$A:$B,16,FALSE),0)</f>
        <v>0</v>
      </c>
      <c r="Z819" s="42">
        <f>IFERROR(VLOOKUP($H819,'Sewer F Exp'!$A:$B,17,FALSE),0)</f>
        <v>0</v>
      </c>
      <c r="AA819" s="34">
        <f>IFERROR(VLOOKUP($H819,'Refuse F Rev'!$A:$E,15,FALSE),0)</f>
        <v>0</v>
      </c>
      <c r="AB819" s="34">
        <f>IFERROR(VLOOKUP($H819,'Refuse F Rev'!$A:$E,16,FALSE),0)</f>
        <v>0</v>
      </c>
      <c r="AC819" s="42">
        <f>IFERROR(VLOOKUP($H819,'Refuse F Rev'!$A:$E,17,FALSE),0)</f>
        <v>0</v>
      </c>
      <c r="AD819" s="34">
        <f>IFERROR(VLOOKUP($H819,'Refuse F Exp'!$A:$E,15,FALSE),0)</f>
        <v>0</v>
      </c>
      <c r="AE819" s="34">
        <f>IFERROR(VLOOKUP($H819,'Refuse F Exp'!$A:$E,16,FALSE),0)</f>
        <v>0</v>
      </c>
      <c r="AF819" s="42">
        <f>IFERROR(VLOOKUP($H819,'Refuse F Exp'!$A:$E,17,FALSE),0)</f>
        <v>0</v>
      </c>
      <c r="AG819" s="34">
        <f>IFERROR(VLOOKUP($H819,#REF!,10,FALSE),0)</f>
        <v>0</v>
      </c>
      <c r="AH819" s="34">
        <f>IFERROR(VLOOKUP($H819,#REF!,11,FALSE),0)</f>
        <v>0</v>
      </c>
      <c r="AI819" s="42">
        <f>IFERROR(VLOOKUP($H819,#REF!,12,FALSE),0)</f>
        <v>0</v>
      </c>
      <c r="AJ819" s="34">
        <f>IFERROR(VLOOKUP($H819,#REF!,10,FALSE),0)</f>
        <v>0</v>
      </c>
      <c r="AK819" s="34">
        <f>IFERROR(VLOOKUP($H819,#REF!,11,FALSE),0)</f>
        <v>0</v>
      </c>
      <c r="AL819" s="42">
        <f>IFERROR(VLOOKUP($H819,#REF!,12,FALSE),0)</f>
        <v>0</v>
      </c>
      <c r="AM819" s="34">
        <f>IFERROR(VLOOKUP($H819,#REF!,10,FALSE),0)</f>
        <v>0</v>
      </c>
      <c r="AN819" s="34">
        <f>IFERROR(VLOOKUP($H819,#REF!,11,FALSE),0)</f>
        <v>0</v>
      </c>
      <c r="AO819" s="42">
        <f>IFERROR(VLOOKUP($H819,#REF!,12,FALSE),0)</f>
        <v>0</v>
      </c>
      <c r="AP819" s="34">
        <f>IFERROR(VLOOKUP($H819,#REF!,10,FALSE),0)</f>
        <v>0</v>
      </c>
      <c r="AQ819" s="34">
        <f>IFERROR(VLOOKUP($H819,#REF!,11,FALSE),0)</f>
        <v>0</v>
      </c>
      <c r="AR819" s="42">
        <f>IFERROR(VLOOKUP($H819,#REF!,12,FALSE),0)</f>
        <v>0</v>
      </c>
      <c r="AS819" s="34">
        <f>IFERROR(VLOOKUP($H819,#REF!,13,FALSE),0)</f>
        <v>0</v>
      </c>
      <c r="AT819" s="34">
        <f>IFERROR(VLOOKUP($H819,#REF!,14,FALSE),0)</f>
        <v>0</v>
      </c>
      <c r="AU819" s="42">
        <f>IFERROR(VLOOKUP($H819,#REF!,15,FALSE),0)</f>
        <v>0</v>
      </c>
      <c r="AV819" s="34">
        <f>IFERROR(VLOOKUP($H819,#REF!,15,FALSE),0)</f>
        <v>0</v>
      </c>
      <c r="AW819" s="34">
        <f>IFERROR(VLOOKUP($H819,#REF!,16,FALSE),0)</f>
        <v>0</v>
      </c>
      <c r="AX819" s="42">
        <f>IFERROR(VLOOKUP($H819,#REF!,17,FALSE),0)</f>
        <v>0</v>
      </c>
    </row>
    <row r="820" spans="1:50" x14ac:dyDescent="0.3">
      <c r="A820" s="33" t="str">
        <f t="shared" si="48"/>
        <v/>
      </c>
      <c r="B820" s="33" t="str">
        <f>+'R&amp;E EXPORT'!B819</f>
        <v>Library Expenditure Totals</v>
      </c>
      <c r="C820" t="str">
        <f>IFERROR(VLOOKUP(A820,'MCSJ Export'!A:C,3,FALSE),"")</f>
        <v/>
      </c>
      <c r="D820" s="37">
        <f t="shared" ca="1" si="49"/>
        <v>0</v>
      </c>
      <c r="E820" s="37">
        <f t="shared" ca="1" si="50"/>
        <v>0</v>
      </c>
      <c r="F820" s="37">
        <f t="shared" ca="1" si="51"/>
        <v>0</v>
      </c>
      <c r="G820" s="37"/>
      <c r="H820" s="33" t="str">
        <f>+'R&amp;E EXPORT'!A819</f>
        <v/>
      </c>
      <c r="I820" s="34">
        <f>IFERROR(VLOOKUP($H820,'Gen F Rev'!$A:$M,15,FALSE),0)</f>
        <v>0</v>
      </c>
      <c r="J820" s="34">
        <f>IFERROR(VLOOKUP($H820,'Gen F Rev'!$A:$M,16,FALSE),0)</f>
        <v>0</v>
      </c>
      <c r="K820" s="42">
        <f>IFERROR(VLOOKUP($H820,'Gen F Rev'!$A:$M,17,FALSE),0)</f>
        <v>0</v>
      </c>
      <c r="L820" s="34">
        <f>IFERROR(VLOOKUP($H820,'Gen F Exp'!$A:$E,15,FALSE),0)</f>
        <v>0</v>
      </c>
      <c r="M820" s="34">
        <f>IFERROR(VLOOKUP($H820,'Gen F Exp'!$A:$E,16,FALSE),0)</f>
        <v>0</v>
      </c>
      <c r="N820" s="42">
        <f>IFERROR(VLOOKUP($H820,'Gen F Exp'!$A:$E,17,FALSE),0)</f>
        <v>0</v>
      </c>
      <c r="O820" s="34">
        <f>IFERROR(VLOOKUP($H820,'Water F Rev'!$A:$L,15,FALSE),0)</f>
        <v>0</v>
      </c>
      <c r="P820" s="34">
        <f>IFERROR(VLOOKUP($H820,'Water F Rev'!$A:$L,16,FALSE),0)</f>
        <v>0</v>
      </c>
      <c r="Q820" s="42">
        <f>IFERROR(VLOOKUP($H820,'Water F Rev'!$A:$L,17,FALSE),0)</f>
        <v>0</v>
      </c>
      <c r="R820" s="34">
        <f>IFERROR(VLOOKUP($H820,'Water F Exp'!$A:$K,15,FALSE),0)</f>
        <v>0</v>
      </c>
      <c r="S820" s="34">
        <f>IFERROR(VLOOKUP($H820,'Water F Exp'!$A:$K,16,FALSE),0)</f>
        <v>0</v>
      </c>
      <c r="T820" s="42">
        <f>IFERROR(VLOOKUP($H820,'Water F Exp'!$A:$K,17,FALSE),0)</f>
        <v>0</v>
      </c>
      <c r="U820" s="34">
        <f ca="1">IFERROR(VLOOKUP($H820,'Sewer F Rev'!$A:$E,15,FALSE),0)</f>
        <v>0</v>
      </c>
      <c r="V820" s="34">
        <f ca="1">IFERROR(VLOOKUP($H820,'Sewer F Rev'!$A:$E,16,FALSE),0)</f>
        <v>0</v>
      </c>
      <c r="W820" s="42">
        <f ca="1">IFERROR(VLOOKUP($H820,'Sewer F Rev'!$A:$E,17,FALSE),0)</f>
        <v>0</v>
      </c>
      <c r="X820" s="34">
        <f>IFERROR(VLOOKUP($H820,'Sewer F Exp'!$A:$B,15,FALSE),0)</f>
        <v>0</v>
      </c>
      <c r="Y820" s="34">
        <f>IFERROR(VLOOKUP($H820,'Sewer F Exp'!$A:$B,16,FALSE),0)</f>
        <v>0</v>
      </c>
      <c r="Z820" s="42">
        <f>IFERROR(VLOOKUP($H820,'Sewer F Exp'!$A:$B,17,FALSE),0)</f>
        <v>0</v>
      </c>
      <c r="AA820" s="34">
        <f>IFERROR(VLOOKUP($H820,'Refuse F Rev'!$A:$E,15,FALSE),0)</f>
        <v>0</v>
      </c>
      <c r="AB820" s="34">
        <f>IFERROR(VLOOKUP($H820,'Refuse F Rev'!$A:$E,16,FALSE),0)</f>
        <v>0</v>
      </c>
      <c r="AC820" s="42">
        <f>IFERROR(VLOOKUP($H820,'Refuse F Rev'!$A:$E,17,FALSE),0)</f>
        <v>0</v>
      </c>
      <c r="AD820" s="34">
        <f>IFERROR(VLOOKUP($H820,'Refuse F Exp'!$A:$E,15,FALSE),0)</f>
        <v>0</v>
      </c>
      <c r="AE820" s="34">
        <f>IFERROR(VLOOKUP($H820,'Refuse F Exp'!$A:$E,16,FALSE),0)</f>
        <v>0</v>
      </c>
      <c r="AF820" s="42">
        <f>IFERROR(VLOOKUP($H820,'Refuse F Exp'!$A:$E,17,FALSE),0)</f>
        <v>0</v>
      </c>
      <c r="AG820" s="34">
        <f>IFERROR(VLOOKUP($H820,#REF!,10,FALSE),0)</f>
        <v>0</v>
      </c>
      <c r="AH820" s="34">
        <f>IFERROR(VLOOKUP($H820,#REF!,11,FALSE),0)</f>
        <v>0</v>
      </c>
      <c r="AI820" s="42">
        <f>IFERROR(VLOOKUP($H820,#REF!,12,FALSE),0)</f>
        <v>0</v>
      </c>
      <c r="AJ820" s="34">
        <f>IFERROR(VLOOKUP($H820,#REF!,10,FALSE),0)</f>
        <v>0</v>
      </c>
      <c r="AK820" s="34">
        <f>IFERROR(VLOOKUP($H820,#REF!,11,FALSE),0)</f>
        <v>0</v>
      </c>
      <c r="AL820" s="42">
        <f>IFERROR(VLOOKUP($H820,#REF!,12,FALSE),0)</f>
        <v>0</v>
      </c>
      <c r="AM820" s="34">
        <f>IFERROR(VLOOKUP($H820,#REF!,10,FALSE),0)</f>
        <v>0</v>
      </c>
      <c r="AN820" s="34">
        <f>IFERROR(VLOOKUP($H820,#REF!,11,FALSE),0)</f>
        <v>0</v>
      </c>
      <c r="AO820" s="42">
        <f>IFERROR(VLOOKUP($H820,#REF!,12,FALSE),0)</f>
        <v>0</v>
      </c>
      <c r="AP820" s="34">
        <f>IFERROR(VLOOKUP($H820,#REF!,10,FALSE),0)</f>
        <v>0</v>
      </c>
      <c r="AQ820" s="34">
        <f>IFERROR(VLOOKUP($H820,#REF!,11,FALSE),0)</f>
        <v>0</v>
      </c>
      <c r="AR820" s="42">
        <f>IFERROR(VLOOKUP($H820,#REF!,12,FALSE),0)</f>
        <v>0</v>
      </c>
      <c r="AS820" s="34">
        <f>IFERROR(VLOOKUP($H820,#REF!,13,FALSE),0)</f>
        <v>0</v>
      </c>
      <c r="AT820" s="34">
        <f>IFERROR(VLOOKUP($H820,#REF!,14,FALSE),0)</f>
        <v>0</v>
      </c>
      <c r="AU820" s="42">
        <f>IFERROR(VLOOKUP($H820,#REF!,15,FALSE),0)</f>
        <v>0</v>
      </c>
      <c r="AV820" s="34">
        <f>IFERROR(VLOOKUP($H820,#REF!,15,FALSE),0)</f>
        <v>0</v>
      </c>
      <c r="AW820" s="34">
        <f>IFERROR(VLOOKUP($H820,#REF!,16,FALSE),0)</f>
        <v>0</v>
      </c>
      <c r="AX820" s="42">
        <f>IFERROR(VLOOKUP($H820,#REF!,17,FALSE),0)</f>
        <v>0</v>
      </c>
    </row>
    <row r="821" spans="1:50" x14ac:dyDescent="0.3">
      <c r="A821" s="33" t="str">
        <f t="shared" si="48"/>
        <v/>
      </c>
      <c r="B821" s="33">
        <f>+'R&amp;E EXPORT'!B820</f>
        <v>0</v>
      </c>
      <c r="C821" t="str">
        <f>IFERROR(VLOOKUP(A821,'MCSJ Export'!A:C,3,FALSE),"")</f>
        <v/>
      </c>
      <c r="D821" s="37">
        <f t="shared" ca="1" si="49"/>
        <v>0</v>
      </c>
      <c r="E821" s="37">
        <f t="shared" ca="1" si="50"/>
        <v>0</v>
      </c>
      <c r="F821" s="37">
        <f t="shared" ca="1" si="51"/>
        <v>0</v>
      </c>
      <c r="G821" s="37"/>
      <c r="H821" s="33" t="str">
        <f>+'R&amp;E EXPORT'!A820</f>
        <v xml:space="preserve"> </v>
      </c>
      <c r="I821" s="34">
        <f>IFERROR(VLOOKUP($H821,'Gen F Rev'!$A:$M,15,FALSE),0)</f>
        <v>0</v>
      </c>
      <c r="J821" s="34">
        <f>IFERROR(VLOOKUP($H821,'Gen F Rev'!$A:$M,16,FALSE),0)</f>
        <v>0</v>
      </c>
      <c r="K821" s="42">
        <f>IFERROR(VLOOKUP($H821,'Gen F Rev'!$A:$M,17,FALSE),0)</f>
        <v>0</v>
      </c>
      <c r="L821" s="34">
        <f>IFERROR(VLOOKUP($H821,'Gen F Exp'!$A:$E,15,FALSE),0)</f>
        <v>0</v>
      </c>
      <c r="M821" s="34">
        <f>IFERROR(VLOOKUP($H821,'Gen F Exp'!$A:$E,16,FALSE),0)</f>
        <v>0</v>
      </c>
      <c r="N821" s="42">
        <f>IFERROR(VLOOKUP($H821,'Gen F Exp'!$A:$E,17,FALSE),0)</f>
        <v>0</v>
      </c>
      <c r="O821" s="34">
        <f>IFERROR(VLOOKUP($H821,'Water F Rev'!$A:$L,15,FALSE),0)</f>
        <v>0</v>
      </c>
      <c r="P821" s="34">
        <f>IFERROR(VLOOKUP($H821,'Water F Rev'!$A:$L,16,FALSE),0)</f>
        <v>0</v>
      </c>
      <c r="Q821" s="42">
        <f>IFERROR(VLOOKUP($H821,'Water F Rev'!$A:$L,17,FALSE),0)</f>
        <v>0</v>
      </c>
      <c r="R821" s="34">
        <f>IFERROR(VLOOKUP($H821,'Water F Exp'!$A:$K,15,FALSE),0)</f>
        <v>0</v>
      </c>
      <c r="S821" s="34">
        <f>IFERROR(VLOOKUP($H821,'Water F Exp'!$A:$K,16,FALSE),0)</f>
        <v>0</v>
      </c>
      <c r="T821" s="42">
        <f>IFERROR(VLOOKUP($H821,'Water F Exp'!$A:$K,17,FALSE),0)</f>
        <v>0</v>
      </c>
      <c r="U821" s="34">
        <f ca="1">IFERROR(VLOOKUP($H821,'Sewer F Rev'!$A:$E,15,FALSE),0)</f>
        <v>0</v>
      </c>
      <c r="V821" s="34">
        <f ca="1">IFERROR(VLOOKUP($H821,'Sewer F Rev'!$A:$E,16,FALSE),0)</f>
        <v>0</v>
      </c>
      <c r="W821" s="42">
        <f ca="1">IFERROR(VLOOKUP($H821,'Sewer F Rev'!$A:$E,17,FALSE),0)</f>
        <v>0</v>
      </c>
      <c r="X821" s="34">
        <f>IFERROR(VLOOKUP($H821,'Sewer F Exp'!$A:$B,15,FALSE),0)</f>
        <v>0</v>
      </c>
      <c r="Y821" s="34">
        <f>IFERROR(VLOOKUP($H821,'Sewer F Exp'!$A:$B,16,FALSE),0)</f>
        <v>0</v>
      </c>
      <c r="Z821" s="42">
        <f>IFERROR(VLOOKUP($H821,'Sewer F Exp'!$A:$B,17,FALSE),0)</f>
        <v>0</v>
      </c>
      <c r="AA821" s="34">
        <f>IFERROR(VLOOKUP($H821,'Refuse F Rev'!$A:$E,15,FALSE),0)</f>
        <v>0</v>
      </c>
      <c r="AB821" s="34">
        <f>IFERROR(VLOOKUP($H821,'Refuse F Rev'!$A:$E,16,FALSE),0)</f>
        <v>0</v>
      </c>
      <c r="AC821" s="42">
        <f>IFERROR(VLOOKUP($H821,'Refuse F Rev'!$A:$E,17,FALSE),0)</f>
        <v>0</v>
      </c>
      <c r="AD821" s="34">
        <f>IFERROR(VLOOKUP($H821,'Refuse F Exp'!$A:$E,15,FALSE),0)</f>
        <v>0</v>
      </c>
      <c r="AE821" s="34">
        <f>IFERROR(VLOOKUP($H821,'Refuse F Exp'!$A:$E,16,FALSE),0)</f>
        <v>0</v>
      </c>
      <c r="AF821" s="42">
        <f>IFERROR(VLOOKUP($H821,'Refuse F Exp'!$A:$E,17,FALSE),0)</f>
        <v>0</v>
      </c>
      <c r="AG821" s="34">
        <f>IFERROR(VLOOKUP($H821,#REF!,10,FALSE),0)</f>
        <v>0</v>
      </c>
      <c r="AH821" s="34">
        <f>IFERROR(VLOOKUP($H821,#REF!,11,FALSE),0)</f>
        <v>0</v>
      </c>
      <c r="AI821" s="42">
        <f>IFERROR(VLOOKUP($H821,#REF!,12,FALSE),0)</f>
        <v>0</v>
      </c>
      <c r="AJ821" s="34">
        <f>IFERROR(VLOOKUP($H821,#REF!,10,FALSE),0)</f>
        <v>0</v>
      </c>
      <c r="AK821" s="34">
        <f>IFERROR(VLOOKUP($H821,#REF!,11,FALSE),0)</f>
        <v>0</v>
      </c>
      <c r="AL821" s="42">
        <f>IFERROR(VLOOKUP($H821,#REF!,12,FALSE),0)</f>
        <v>0</v>
      </c>
      <c r="AM821" s="34">
        <f>IFERROR(VLOOKUP($H821,#REF!,10,FALSE),0)</f>
        <v>0</v>
      </c>
      <c r="AN821" s="34">
        <f>IFERROR(VLOOKUP($H821,#REF!,11,FALSE),0)</f>
        <v>0</v>
      </c>
      <c r="AO821" s="42">
        <f>IFERROR(VLOOKUP($H821,#REF!,12,FALSE),0)</f>
        <v>0</v>
      </c>
      <c r="AP821" s="34">
        <f>IFERROR(VLOOKUP($H821,#REF!,10,FALSE),0)</f>
        <v>0</v>
      </c>
      <c r="AQ821" s="34">
        <f>IFERROR(VLOOKUP($H821,#REF!,11,FALSE),0)</f>
        <v>0</v>
      </c>
      <c r="AR821" s="42">
        <f>IFERROR(VLOOKUP($H821,#REF!,12,FALSE),0)</f>
        <v>0</v>
      </c>
      <c r="AS821" s="34">
        <f>IFERROR(VLOOKUP($H821,#REF!,13,FALSE),0)</f>
        <v>0</v>
      </c>
      <c r="AT821" s="34">
        <f>IFERROR(VLOOKUP($H821,#REF!,14,FALSE),0)</f>
        <v>0</v>
      </c>
      <c r="AU821" s="42">
        <f>IFERROR(VLOOKUP($H821,#REF!,15,FALSE),0)</f>
        <v>0</v>
      </c>
      <c r="AV821" s="34">
        <f>IFERROR(VLOOKUP($H821,#REF!,15,FALSE),0)</f>
        <v>0</v>
      </c>
      <c r="AW821" s="34">
        <f>IFERROR(VLOOKUP($H821,#REF!,16,FALSE),0)</f>
        <v>0</v>
      </c>
      <c r="AX821" s="42">
        <f>IFERROR(VLOOKUP($H821,#REF!,17,FALSE),0)</f>
        <v>0</v>
      </c>
    </row>
    <row r="822" spans="1:50" x14ac:dyDescent="0.3">
      <c r="A822" s="33" t="str">
        <f t="shared" si="48"/>
        <v>V -2401-000</v>
      </c>
      <c r="B822" s="33" t="str">
        <f>+'R&amp;E EXPORT'!B821</f>
        <v>USE OF MONEY/PROPERTY-INTEREST EARNINGS</v>
      </c>
      <c r="C822" t="str">
        <f>IFERROR(VLOOKUP(A822,'MCSJ Export'!A:C,3,FALSE),"")</f>
        <v/>
      </c>
      <c r="D822" s="37">
        <f t="shared" ca="1" si="49"/>
        <v>0</v>
      </c>
      <c r="E822" s="37">
        <f t="shared" ca="1" si="50"/>
        <v>0</v>
      </c>
      <c r="F822" s="37">
        <f t="shared" ca="1" si="51"/>
        <v>0</v>
      </c>
      <c r="G822" s="37"/>
      <c r="H822" s="33" t="str">
        <f>+'R&amp;E EXPORT'!A821</f>
        <v>V -2401-000</v>
      </c>
      <c r="I822" s="34">
        <f>IFERROR(VLOOKUP($H822,'Gen F Rev'!$A:$M,15,FALSE),0)</f>
        <v>0</v>
      </c>
      <c r="J822" s="34">
        <f>IFERROR(VLOOKUP($H822,'Gen F Rev'!$A:$M,16,FALSE),0)</f>
        <v>0</v>
      </c>
      <c r="K822" s="42">
        <f>IFERROR(VLOOKUP($H822,'Gen F Rev'!$A:$M,17,FALSE),0)</f>
        <v>0</v>
      </c>
      <c r="L822" s="34">
        <f>IFERROR(VLOOKUP($H822,'Gen F Exp'!$A:$E,15,FALSE),0)</f>
        <v>0</v>
      </c>
      <c r="M822" s="34">
        <f>IFERROR(VLOOKUP($H822,'Gen F Exp'!$A:$E,16,FALSE),0)</f>
        <v>0</v>
      </c>
      <c r="N822" s="42">
        <f>IFERROR(VLOOKUP($H822,'Gen F Exp'!$A:$E,17,FALSE),0)</f>
        <v>0</v>
      </c>
      <c r="O822" s="34">
        <f>IFERROR(VLOOKUP($H822,'Water F Rev'!$A:$L,15,FALSE),0)</f>
        <v>0</v>
      </c>
      <c r="P822" s="34">
        <f>IFERROR(VLOOKUP($H822,'Water F Rev'!$A:$L,16,FALSE),0)</f>
        <v>0</v>
      </c>
      <c r="Q822" s="42">
        <f>IFERROR(VLOOKUP($H822,'Water F Rev'!$A:$L,17,FALSE),0)</f>
        <v>0</v>
      </c>
      <c r="R822" s="34">
        <f>IFERROR(VLOOKUP($H822,'Water F Exp'!$A:$K,15,FALSE),0)</f>
        <v>0</v>
      </c>
      <c r="S822" s="34">
        <f>IFERROR(VLOOKUP($H822,'Water F Exp'!$A:$K,16,FALSE),0)</f>
        <v>0</v>
      </c>
      <c r="T822" s="42">
        <f>IFERROR(VLOOKUP($H822,'Water F Exp'!$A:$K,17,FALSE),0)</f>
        <v>0</v>
      </c>
      <c r="U822" s="34">
        <f ca="1">IFERROR(VLOOKUP($H822,'Sewer F Rev'!$A:$E,15,FALSE),0)</f>
        <v>0</v>
      </c>
      <c r="V822" s="34">
        <f ca="1">IFERROR(VLOOKUP($H822,'Sewer F Rev'!$A:$E,16,FALSE),0)</f>
        <v>0</v>
      </c>
      <c r="W822" s="42">
        <f ca="1">IFERROR(VLOOKUP($H822,'Sewer F Rev'!$A:$E,17,FALSE),0)</f>
        <v>0</v>
      </c>
      <c r="X822" s="34">
        <f>IFERROR(VLOOKUP($H822,'Sewer F Exp'!$A:$B,15,FALSE),0)</f>
        <v>0</v>
      </c>
      <c r="Y822" s="34">
        <f>IFERROR(VLOOKUP($H822,'Sewer F Exp'!$A:$B,16,FALSE),0)</f>
        <v>0</v>
      </c>
      <c r="Z822" s="42">
        <f>IFERROR(VLOOKUP($H822,'Sewer F Exp'!$A:$B,17,FALSE),0)</f>
        <v>0</v>
      </c>
      <c r="AA822" s="34">
        <f>IFERROR(VLOOKUP($H822,'Refuse F Rev'!$A:$E,15,FALSE),0)</f>
        <v>0</v>
      </c>
      <c r="AB822" s="34">
        <f>IFERROR(VLOOKUP($H822,'Refuse F Rev'!$A:$E,16,FALSE),0)</f>
        <v>0</v>
      </c>
      <c r="AC822" s="42">
        <f>IFERROR(VLOOKUP($H822,'Refuse F Rev'!$A:$E,17,FALSE),0)</f>
        <v>0</v>
      </c>
      <c r="AD822" s="34">
        <f>IFERROR(VLOOKUP($H822,'Refuse F Exp'!$A:$E,15,FALSE),0)</f>
        <v>0</v>
      </c>
      <c r="AE822" s="34">
        <f>IFERROR(VLOOKUP($H822,'Refuse F Exp'!$A:$E,16,FALSE),0)</f>
        <v>0</v>
      </c>
      <c r="AF822" s="42">
        <f>IFERROR(VLOOKUP($H822,'Refuse F Exp'!$A:$E,17,FALSE),0)</f>
        <v>0</v>
      </c>
      <c r="AG822" s="34">
        <f>IFERROR(VLOOKUP($H822,#REF!,10,FALSE),0)</f>
        <v>0</v>
      </c>
      <c r="AH822" s="34">
        <f>IFERROR(VLOOKUP($H822,#REF!,11,FALSE),0)</f>
        <v>0</v>
      </c>
      <c r="AI822" s="42">
        <f>IFERROR(VLOOKUP($H822,#REF!,12,FALSE),0)</f>
        <v>0</v>
      </c>
      <c r="AJ822" s="34">
        <f>IFERROR(VLOOKUP($H822,#REF!,10,FALSE),0)</f>
        <v>0</v>
      </c>
      <c r="AK822" s="34">
        <f>IFERROR(VLOOKUP($H822,#REF!,11,FALSE),0)</f>
        <v>0</v>
      </c>
      <c r="AL822" s="42">
        <f>IFERROR(VLOOKUP($H822,#REF!,12,FALSE),0)</f>
        <v>0</v>
      </c>
      <c r="AM822" s="34">
        <f>IFERROR(VLOOKUP($H822,#REF!,10,FALSE),0)</f>
        <v>0</v>
      </c>
      <c r="AN822" s="34">
        <f>IFERROR(VLOOKUP($H822,#REF!,11,FALSE),0)</f>
        <v>0</v>
      </c>
      <c r="AO822" s="42">
        <f>IFERROR(VLOOKUP($H822,#REF!,12,FALSE),0)</f>
        <v>0</v>
      </c>
      <c r="AP822" s="34">
        <f>IFERROR(VLOOKUP($H822,#REF!,10,FALSE),0)</f>
        <v>0</v>
      </c>
      <c r="AQ822" s="34">
        <f>IFERROR(VLOOKUP($H822,#REF!,11,FALSE),0)</f>
        <v>0</v>
      </c>
      <c r="AR822" s="42">
        <f>IFERROR(VLOOKUP($H822,#REF!,12,FALSE),0)</f>
        <v>0</v>
      </c>
      <c r="AS822" s="34">
        <f>IFERROR(VLOOKUP($H822,#REF!,13,FALSE),0)</f>
        <v>0</v>
      </c>
      <c r="AT822" s="34">
        <f>IFERROR(VLOOKUP($H822,#REF!,14,FALSE),0)</f>
        <v>0</v>
      </c>
      <c r="AU822" s="42">
        <f>IFERROR(VLOOKUP($H822,#REF!,15,FALSE),0)</f>
        <v>0</v>
      </c>
      <c r="AV822" s="34">
        <f>IFERROR(VLOOKUP($H822,#REF!,15,FALSE),0)</f>
        <v>0</v>
      </c>
      <c r="AW822" s="34">
        <f>IFERROR(VLOOKUP($H822,#REF!,16,FALSE),0)</f>
        <v>0</v>
      </c>
      <c r="AX822" s="42">
        <f>IFERROR(VLOOKUP($H822,#REF!,17,FALSE),0)</f>
        <v>0</v>
      </c>
    </row>
    <row r="823" spans="1:50" x14ac:dyDescent="0.3">
      <c r="A823" s="33" t="str">
        <f t="shared" si="48"/>
        <v>V -5031-A00</v>
      </c>
      <c r="B823" s="33" t="str">
        <f>+'R&amp;E EXPORT'!B822</f>
        <v>INTERFUND TRANSFER FROM GENERAL - A</v>
      </c>
      <c r="C823" t="str">
        <f>IFERROR(VLOOKUP(A823,'MCSJ Export'!A:C,3,FALSE),"")</f>
        <v/>
      </c>
      <c r="D823" s="37">
        <f t="shared" ca="1" si="49"/>
        <v>0</v>
      </c>
      <c r="E823" s="37">
        <f t="shared" ca="1" si="50"/>
        <v>0</v>
      </c>
      <c r="F823" s="37">
        <f t="shared" ca="1" si="51"/>
        <v>0</v>
      </c>
      <c r="G823" s="37"/>
      <c r="H823" s="33" t="str">
        <f>+'R&amp;E EXPORT'!A822</f>
        <v>V -5031-A00</v>
      </c>
      <c r="I823" s="34">
        <f>IFERROR(VLOOKUP($H823,'Gen F Rev'!$A:$M,15,FALSE),0)</f>
        <v>0</v>
      </c>
      <c r="J823" s="34">
        <f>IFERROR(VLOOKUP($H823,'Gen F Rev'!$A:$M,16,FALSE),0)</f>
        <v>0</v>
      </c>
      <c r="K823" s="42">
        <f>IFERROR(VLOOKUP($H823,'Gen F Rev'!$A:$M,17,FALSE),0)</f>
        <v>0</v>
      </c>
      <c r="L823" s="34">
        <f>IFERROR(VLOOKUP($H823,'Gen F Exp'!$A:$E,15,FALSE),0)</f>
        <v>0</v>
      </c>
      <c r="M823" s="34">
        <f>IFERROR(VLOOKUP($H823,'Gen F Exp'!$A:$E,16,FALSE),0)</f>
        <v>0</v>
      </c>
      <c r="N823" s="42">
        <f>IFERROR(VLOOKUP($H823,'Gen F Exp'!$A:$E,17,FALSE),0)</f>
        <v>0</v>
      </c>
      <c r="O823" s="34">
        <f>IFERROR(VLOOKUP($H823,'Water F Rev'!$A:$L,15,FALSE),0)</f>
        <v>0</v>
      </c>
      <c r="P823" s="34">
        <f>IFERROR(VLOOKUP($H823,'Water F Rev'!$A:$L,16,FALSE),0)</f>
        <v>0</v>
      </c>
      <c r="Q823" s="42">
        <f>IFERROR(VLOOKUP($H823,'Water F Rev'!$A:$L,17,FALSE),0)</f>
        <v>0</v>
      </c>
      <c r="R823" s="34">
        <f>IFERROR(VLOOKUP($H823,'Water F Exp'!$A:$K,15,FALSE),0)</f>
        <v>0</v>
      </c>
      <c r="S823" s="34">
        <f>IFERROR(VLOOKUP($H823,'Water F Exp'!$A:$K,16,FALSE),0)</f>
        <v>0</v>
      </c>
      <c r="T823" s="42">
        <f>IFERROR(VLOOKUP($H823,'Water F Exp'!$A:$K,17,FALSE),0)</f>
        <v>0</v>
      </c>
      <c r="U823" s="34">
        <f ca="1">IFERROR(VLOOKUP($H823,'Sewer F Rev'!$A:$E,15,FALSE),0)</f>
        <v>0</v>
      </c>
      <c r="V823" s="34">
        <f ca="1">IFERROR(VLOOKUP($H823,'Sewer F Rev'!$A:$E,16,FALSE),0)</f>
        <v>0</v>
      </c>
      <c r="W823" s="42">
        <f ca="1">IFERROR(VLOOKUP($H823,'Sewer F Rev'!$A:$E,17,FALSE),0)</f>
        <v>0</v>
      </c>
      <c r="X823" s="34">
        <f>IFERROR(VLOOKUP($H823,'Sewer F Exp'!$A:$B,15,FALSE),0)</f>
        <v>0</v>
      </c>
      <c r="Y823" s="34">
        <f>IFERROR(VLOOKUP($H823,'Sewer F Exp'!$A:$B,16,FALSE),0)</f>
        <v>0</v>
      </c>
      <c r="Z823" s="42">
        <f>IFERROR(VLOOKUP($H823,'Sewer F Exp'!$A:$B,17,FALSE),0)</f>
        <v>0</v>
      </c>
      <c r="AA823" s="34">
        <f>IFERROR(VLOOKUP($H823,'Refuse F Rev'!$A:$E,15,FALSE),0)</f>
        <v>0</v>
      </c>
      <c r="AB823" s="34">
        <f>IFERROR(VLOOKUP($H823,'Refuse F Rev'!$A:$E,16,FALSE),0)</f>
        <v>0</v>
      </c>
      <c r="AC823" s="42">
        <f>IFERROR(VLOOKUP($H823,'Refuse F Rev'!$A:$E,17,FALSE),0)</f>
        <v>0</v>
      </c>
      <c r="AD823" s="34">
        <f>IFERROR(VLOOKUP($H823,'Refuse F Exp'!$A:$E,15,FALSE),0)</f>
        <v>0</v>
      </c>
      <c r="AE823" s="34">
        <f>IFERROR(VLOOKUP($H823,'Refuse F Exp'!$A:$E,16,FALSE),0)</f>
        <v>0</v>
      </c>
      <c r="AF823" s="42">
        <f>IFERROR(VLOOKUP($H823,'Refuse F Exp'!$A:$E,17,FALSE),0)</f>
        <v>0</v>
      </c>
      <c r="AG823" s="34">
        <f>IFERROR(VLOOKUP($H823,#REF!,10,FALSE),0)</f>
        <v>0</v>
      </c>
      <c r="AH823" s="34">
        <f>IFERROR(VLOOKUP($H823,#REF!,11,FALSE),0)</f>
        <v>0</v>
      </c>
      <c r="AI823" s="42">
        <f>IFERROR(VLOOKUP($H823,#REF!,12,FALSE),0)</f>
        <v>0</v>
      </c>
      <c r="AJ823" s="34">
        <f>IFERROR(VLOOKUP($H823,#REF!,10,FALSE),0)</f>
        <v>0</v>
      </c>
      <c r="AK823" s="34">
        <f>IFERROR(VLOOKUP($H823,#REF!,11,FALSE),0)</f>
        <v>0</v>
      </c>
      <c r="AL823" s="42">
        <f>IFERROR(VLOOKUP($H823,#REF!,12,FALSE),0)</f>
        <v>0</v>
      </c>
      <c r="AM823" s="34">
        <f>IFERROR(VLOOKUP($H823,#REF!,10,FALSE),0)</f>
        <v>0</v>
      </c>
      <c r="AN823" s="34">
        <f>IFERROR(VLOOKUP($H823,#REF!,11,FALSE),0)</f>
        <v>0</v>
      </c>
      <c r="AO823" s="42">
        <f>IFERROR(VLOOKUP($H823,#REF!,12,FALSE),0)</f>
        <v>0</v>
      </c>
      <c r="AP823" s="34">
        <f>IFERROR(VLOOKUP($H823,#REF!,10,FALSE),0)</f>
        <v>0</v>
      </c>
      <c r="AQ823" s="34">
        <f>IFERROR(VLOOKUP($H823,#REF!,11,FALSE),0)</f>
        <v>0</v>
      </c>
      <c r="AR823" s="42">
        <f>IFERROR(VLOOKUP($H823,#REF!,12,FALSE),0)</f>
        <v>0</v>
      </c>
      <c r="AS823" s="34">
        <f>IFERROR(VLOOKUP($H823,#REF!,13,FALSE),0)</f>
        <v>0</v>
      </c>
      <c r="AT823" s="34">
        <f>IFERROR(VLOOKUP($H823,#REF!,14,FALSE),0)</f>
        <v>0</v>
      </c>
      <c r="AU823" s="42">
        <f>IFERROR(VLOOKUP($H823,#REF!,15,FALSE),0)</f>
        <v>0</v>
      </c>
      <c r="AV823" s="34">
        <f>IFERROR(VLOOKUP($H823,#REF!,15,FALSE),0)</f>
        <v>0</v>
      </c>
      <c r="AW823" s="34">
        <f>IFERROR(VLOOKUP($H823,#REF!,16,FALSE),0)</f>
        <v>0</v>
      </c>
      <c r="AX823" s="42">
        <f>IFERROR(VLOOKUP($H823,#REF!,17,FALSE),0)</f>
        <v>0</v>
      </c>
    </row>
    <row r="824" spans="1:50" x14ac:dyDescent="0.3">
      <c r="A824" s="33" t="str">
        <f t="shared" si="48"/>
        <v>V -5031-F00</v>
      </c>
      <c r="B824" s="33" t="str">
        <f>+'R&amp;E EXPORT'!B823</f>
        <v>INTERFUND TRANSFER FROM WATER FUND - F</v>
      </c>
      <c r="C824" t="str">
        <f>IFERROR(VLOOKUP(A824,'MCSJ Export'!A:C,3,FALSE),"")</f>
        <v/>
      </c>
      <c r="D824" s="37">
        <f t="shared" ca="1" si="49"/>
        <v>0</v>
      </c>
      <c r="E824" s="37">
        <f t="shared" ca="1" si="50"/>
        <v>0</v>
      </c>
      <c r="F824" s="37">
        <f t="shared" ca="1" si="51"/>
        <v>0</v>
      </c>
      <c r="G824" s="37"/>
      <c r="H824" s="33" t="str">
        <f>+'R&amp;E EXPORT'!A823</f>
        <v>V -5031-F00</v>
      </c>
      <c r="I824" s="34">
        <f>IFERROR(VLOOKUP($H824,'Gen F Rev'!$A:$M,15,FALSE),0)</f>
        <v>0</v>
      </c>
      <c r="J824" s="34">
        <f>IFERROR(VLOOKUP($H824,'Gen F Rev'!$A:$M,16,FALSE),0)</f>
        <v>0</v>
      </c>
      <c r="K824" s="42">
        <f>IFERROR(VLOOKUP($H824,'Gen F Rev'!$A:$M,17,FALSE),0)</f>
        <v>0</v>
      </c>
      <c r="L824" s="34">
        <f>IFERROR(VLOOKUP($H824,'Gen F Exp'!$A:$E,15,FALSE),0)</f>
        <v>0</v>
      </c>
      <c r="M824" s="34">
        <f>IFERROR(VLOOKUP($H824,'Gen F Exp'!$A:$E,16,FALSE),0)</f>
        <v>0</v>
      </c>
      <c r="N824" s="42">
        <f>IFERROR(VLOOKUP($H824,'Gen F Exp'!$A:$E,17,FALSE),0)</f>
        <v>0</v>
      </c>
      <c r="O824" s="34">
        <f>IFERROR(VLOOKUP($H824,'Water F Rev'!$A:$L,15,FALSE),0)</f>
        <v>0</v>
      </c>
      <c r="P824" s="34">
        <f>IFERROR(VLOOKUP($H824,'Water F Rev'!$A:$L,16,FALSE),0)</f>
        <v>0</v>
      </c>
      <c r="Q824" s="42">
        <f>IFERROR(VLOOKUP($H824,'Water F Rev'!$A:$L,17,FALSE),0)</f>
        <v>0</v>
      </c>
      <c r="R824" s="34">
        <f>IFERROR(VLOOKUP($H824,'Water F Exp'!$A:$K,15,FALSE),0)</f>
        <v>0</v>
      </c>
      <c r="S824" s="34">
        <f>IFERROR(VLOOKUP($H824,'Water F Exp'!$A:$K,16,FALSE),0)</f>
        <v>0</v>
      </c>
      <c r="T824" s="42">
        <f>IFERROR(VLOOKUP($H824,'Water F Exp'!$A:$K,17,FALSE),0)</f>
        <v>0</v>
      </c>
      <c r="U824" s="34">
        <f ca="1">IFERROR(VLOOKUP($H824,'Sewer F Rev'!$A:$E,15,FALSE),0)</f>
        <v>0</v>
      </c>
      <c r="V824" s="34">
        <f ca="1">IFERROR(VLOOKUP($H824,'Sewer F Rev'!$A:$E,16,FALSE),0)</f>
        <v>0</v>
      </c>
      <c r="W824" s="42">
        <f ca="1">IFERROR(VLOOKUP($H824,'Sewer F Rev'!$A:$E,17,FALSE),0)</f>
        <v>0</v>
      </c>
      <c r="X824" s="34">
        <f>IFERROR(VLOOKUP($H824,'Sewer F Exp'!$A:$B,15,FALSE),0)</f>
        <v>0</v>
      </c>
      <c r="Y824" s="34">
        <f>IFERROR(VLOOKUP($H824,'Sewer F Exp'!$A:$B,16,FALSE),0)</f>
        <v>0</v>
      </c>
      <c r="Z824" s="42">
        <f>IFERROR(VLOOKUP($H824,'Sewer F Exp'!$A:$B,17,FALSE),0)</f>
        <v>0</v>
      </c>
      <c r="AA824" s="34">
        <f>IFERROR(VLOOKUP($H824,'Refuse F Rev'!$A:$E,15,FALSE),0)</f>
        <v>0</v>
      </c>
      <c r="AB824" s="34">
        <f>IFERROR(VLOOKUP($H824,'Refuse F Rev'!$A:$E,16,FALSE),0)</f>
        <v>0</v>
      </c>
      <c r="AC824" s="42">
        <f>IFERROR(VLOOKUP($H824,'Refuse F Rev'!$A:$E,17,FALSE),0)</f>
        <v>0</v>
      </c>
      <c r="AD824" s="34">
        <f>IFERROR(VLOOKUP($H824,'Refuse F Exp'!$A:$E,15,FALSE),0)</f>
        <v>0</v>
      </c>
      <c r="AE824" s="34">
        <f>IFERROR(VLOOKUP($H824,'Refuse F Exp'!$A:$E,16,FALSE),0)</f>
        <v>0</v>
      </c>
      <c r="AF824" s="42">
        <f>IFERROR(VLOOKUP($H824,'Refuse F Exp'!$A:$E,17,FALSE),0)</f>
        <v>0</v>
      </c>
      <c r="AG824" s="34">
        <f>IFERROR(VLOOKUP($H824,#REF!,10,FALSE),0)</f>
        <v>0</v>
      </c>
      <c r="AH824" s="34">
        <f>IFERROR(VLOOKUP($H824,#REF!,11,FALSE),0)</f>
        <v>0</v>
      </c>
      <c r="AI824" s="42">
        <f>IFERROR(VLOOKUP($H824,#REF!,12,FALSE),0)</f>
        <v>0</v>
      </c>
      <c r="AJ824" s="34">
        <f>IFERROR(VLOOKUP($H824,#REF!,10,FALSE),0)</f>
        <v>0</v>
      </c>
      <c r="AK824" s="34">
        <f>IFERROR(VLOOKUP($H824,#REF!,11,FALSE),0)</f>
        <v>0</v>
      </c>
      <c r="AL824" s="42">
        <f>IFERROR(VLOOKUP($H824,#REF!,12,FALSE),0)</f>
        <v>0</v>
      </c>
      <c r="AM824" s="34">
        <f>IFERROR(VLOOKUP($H824,#REF!,10,FALSE),0)</f>
        <v>0</v>
      </c>
      <c r="AN824" s="34">
        <f>IFERROR(VLOOKUP($H824,#REF!,11,FALSE),0)</f>
        <v>0</v>
      </c>
      <c r="AO824" s="42">
        <f>IFERROR(VLOOKUP($H824,#REF!,12,FALSE),0)</f>
        <v>0</v>
      </c>
      <c r="AP824" s="34">
        <f>IFERROR(VLOOKUP($H824,#REF!,10,FALSE),0)</f>
        <v>0</v>
      </c>
      <c r="AQ824" s="34">
        <f>IFERROR(VLOOKUP($H824,#REF!,11,FALSE),0)</f>
        <v>0</v>
      </c>
      <c r="AR824" s="42">
        <f>IFERROR(VLOOKUP($H824,#REF!,12,FALSE),0)</f>
        <v>0</v>
      </c>
      <c r="AS824" s="34">
        <f>IFERROR(VLOOKUP($H824,#REF!,13,FALSE),0)</f>
        <v>0</v>
      </c>
      <c r="AT824" s="34">
        <f>IFERROR(VLOOKUP($H824,#REF!,14,FALSE),0)</f>
        <v>0</v>
      </c>
      <c r="AU824" s="42">
        <f>IFERROR(VLOOKUP($H824,#REF!,15,FALSE),0)</f>
        <v>0</v>
      </c>
      <c r="AV824" s="34">
        <f>IFERROR(VLOOKUP($H824,#REF!,15,FALSE),0)</f>
        <v>0</v>
      </c>
      <c r="AW824" s="34">
        <f>IFERROR(VLOOKUP($H824,#REF!,16,FALSE),0)</f>
        <v>0</v>
      </c>
      <c r="AX824" s="42">
        <f>IFERROR(VLOOKUP($H824,#REF!,17,FALSE),0)</f>
        <v>0</v>
      </c>
    </row>
    <row r="825" spans="1:50" x14ac:dyDescent="0.3">
      <c r="A825" s="33" t="str">
        <f t="shared" si="48"/>
        <v>V -5031-G00</v>
      </c>
      <c r="B825" s="33" t="str">
        <f>+'R&amp;E EXPORT'!B824</f>
        <v>INTERFUND TRANSFER FROM SEWER FUND - G</v>
      </c>
      <c r="C825" t="str">
        <f>IFERROR(VLOOKUP(A825,'MCSJ Export'!A:C,3,FALSE),"")</f>
        <v/>
      </c>
      <c r="D825" s="37">
        <f t="shared" ca="1" si="49"/>
        <v>0</v>
      </c>
      <c r="E825" s="37">
        <f t="shared" ca="1" si="50"/>
        <v>0</v>
      </c>
      <c r="F825" s="37">
        <f t="shared" ca="1" si="51"/>
        <v>0</v>
      </c>
      <c r="G825" s="37"/>
      <c r="H825" s="33" t="str">
        <f>+'R&amp;E EXPORT'!A824</f>
        <v>V -5031-G00</v>
      </c>
      <c r="I825" s="34">
        <f>IFERROR(VLOOKUP($H825,'Gen F Rev'!$A:$M,15,FALSE),0)</f>
        <v>0</v>
      </c>
      <c r="J825" s="34">
        <f>IFERROR(VLOOKUP($H825,'Gen F Rev'!$A:$M,16,FALSE),0)</f>
        <v>0</v>
      </c>
      <c r="K825" s="42">
        <f>IFERROR(VLOOKUP($H825,'Gen F Rev'!$A:$M,17,FALSE),0)</f>
        <v>0</v>
      </c>
      <c r="L825" s="34">
        <f>IFERROR(VLOOKUP($H825,'Gen F Exp'!$A:$E,15,FALSE),0)</f>
        <v>0</v>
      </c>
      <c r="M825" s="34">
        <f>IFERROR(VLOOKUP($H825,'Gen F Exp'!$A:$E,16,FALSE),0)</f>
        <v>0</v>
      </c>
      <c r="N825" s="42">
        <f>IFERROR(VLOOKUP($H825,'Gen F Exp'!$A:$E,17,FALSE),0)</f>
        <v>0</v>
      </c>
      <c r="O825" s="34">
        <f>IFERROR(VLOOKUP($H825,'Water F Rev'!$A:$L,15,FALSE),0)</f>
        <v>0</v>
      </c>
      <c r="P825" s="34">
        <f>IFERROR(VLOOKUP($H825,'Water F Rev'!$A:$L,16,FALSE),0)</f>
        <v>0</v>
      </c>
      <c r="Q825" s="42">
        <f>IFERROR(VLOOKUP($H825,'Water F Rev'!$A:$L,17,FALSE),0)</f>
        <v>0</v>
      </c>
      <c r="R825" s="34">
        <f>IFERROR(VLOOKUP($H825,'Water F Exp'!$A:$K,15,FALSE),0)</f>
        <v>0</v>
      </c>
      <c r="S825" s="34">
        <f>IFERROR(VLOOKUP($H825,'Water F Exp'!$A:$K,16,FALSE),0)</f>
        <v>0</v>
      </c>
      <c r="T825" s="42">
        <f>IFERROR(VLOOKUP($H825,'Water F Exp'!$A:$K,17,FALSE),0)</f>
        <v>0</v>
      </c>
      <c r="U825" s="34">
        <f ca="1">IFERROR(VLOOKUP($H825,'Sewer F Rev'!$A:$E,15,FALSE),0)</f>
        <v>0</v>
      </c>
      <c r="V825" s="34">
        <f ca="1">IFERROR(VLOOKUP($H825,'Sewer F Rev'!$A:$E,16,FALSE),0)</f>
        <v>0</v>
      </c>
      <c r="W825" s="42">
        <f ca="1">IFERROR(VLOOKUP($H825,'Sewer F Rev'!$A:$E,17,FALSE),0)</f>
        <v>0</v>
      </c>
      <c r="X825" s="34">
        <f>IFERROR(VLOOKUP($H825,'Sewer F Exp'!$A:$B,15,FALSE),0)</f>
        <v>0</v>
      </c>
      <c r="Y825" s="34">
        <f>IFERROR(VLOOKUP($H825,'Sewer F Exp'!$A:$B,16,FALSE),0)</f>
        <v>0</v>
      </c>
      <c r="Z825" s="42">
        <f>IFERROR(VLOOKUP($H825,'Sewer F Exp'!$A:$B,17,FALSE),0)</f>
        <v>0</v>
      </c>
      <c r="AA825" s="34">
        <f>IFERROR(VLOOKUP($H825,'Refuse F Rev'!$A:$E,15,FALSE),0)</f>
        <v>0</v>
      </c>
      <c r="AB825" s="34">
        <f>IFERROR(VLOOKUP($H825,'Refuse F Rev'!$A:$E,16,FALSE),0)</f>
        <v>0</v>
      </c>
      <c r="AC825" s="42">
        <f>IFERROR(VLOOKUP($H825,'Refuse F Rev'!$A:$E,17,FALSE),0)</f>
        <v>0</v>
      </c>
      <c r="AD825" s="34">
        <f>IFERROR(VLOOKUP($H825,'Refuse F Exp'!$A:$E,15,FALSE),0)</f>
        <v>0</v>
      </c>
      <c r="AE825" s="34">
        <f>IFERROR(VLOOKUP($H825,'Refuse F Exp'!$A:$E,16,FALSE),0)</f>
        <v>0</v>
      </c>
      <c r="AF825" s="42">
        <f>IFERROR(VLOOKUP($H825,'Refuse F Exp'!$A:$E,17,FALSE),0)</f>
        <v>0</v>
      </c>
      <c r="AG825" s="34">
        <f>IFERROR(VLOOKUP($H825,#REF!,10,FALSE),0)</f>
        <v>0</v>
      </c>
      <c r="AH825" s="34">
        <f>IFERROR(VLOOKUP($H825,#REF!,11,FALSE),0)</f>
        <v>0</v>
      </c>
      <c r="AI825" s="42">
        <f>IFERROR(VLOOKUP($H825,#REF!,12,FALSE),0)</f>
        <v>0</v>
      </c>
      <c r="AJ825" s="34">
        <f>IFERROR(VLOOKUP($H825,#REF!,10,FALSE),0)</f>
        <v>0</v>
      </c>
      <c r="AK825" s="34">
        <f>IFERROR(VLOOKUP($H825,#REF!,11,FALSE),0)</f>
        <v>0</v>
      </c>
      <c r="AL825" s="42">
        <f>IFERROR(VLOOKUP($H825,#REF!,12,FALSE),0)</f>
        <v>0</v>
      </c>
      <c r="AM825" s="34">
        <f>IFERROR(VLOOKUP($H825,#REF!,10,FALSE),0)</f>
        <v>0</v>
      </c>
      <c r="AN825" s="34">
        <f>IFERROR(VLOOKUP($H825,#REF!,11,FALSE),0)</f>
        <v>0</v>
      </c>
      <c r="AO825" s="42">
        <f>IFERROR(VLOOKUP($H825,#REF!,12,FALSE),0)</f>
        <v>0</v>
      </c>
      <c r="AP825" s="34">
        <f>IFERROR(VLOOKUP($H825,#REF!,10,FALSE),0)</f>
        <v>0</v>
      </c>
      <c r="AQ825" s="34">
        <f>IFERROR(VLOOKUP($H825,#REF!,11,FALSE),0)</f>
        <v>0</v>
      </c>
      <c r="AR825" s="42">
        <f>IFERROR(VLOOKUP($H825,#REF!,12,FALSE),0)</f>
        <v>0</v>
      </c>
      <c r="AS825" s="34">
        <f>IFERROR(VLOOKUP($H825,#REF!,13,FALSE),0)</f>
        <v>0</v>
      </c>
      <c r="AT825" s="34">
        <f>IFERROR(VLOOKUP($H825,#REF!,14,FALSE),0)</f>
        <v>0</v>
      </c>
      <c r="AU825" s="42">
        <f>IFERROR(VLOOKUP($H825,#REF!,15,FALSE),0)</f>
        <v>0</v>
      </c>
      <c r="AV825" s="34">
        <f>IFERROR(VLOOKUP($H825,#REF!,15,FALSE),0)</f>
        <v>0</v>
      </c>
      <c r="AW825" s="34">
        <f>IFERROR(VLOOKUP($H825,#REF!,16,FALSE),0)</f>
        <v>0</v>
      </c>
      <c r="AX825" s="42">
        <f>IFERROR(VLOOKUP($H825,#REF!,17,FALSE),0)</f>
        <v>0</v>
      </c>
    </row>
    <row r="826" spans="1:50" x14ac:dyDescent="0.3">
      <c r="A826" s="33" t="str">
        <f t="shared" si="48"/>
        <v/>
      </c>
      <c r="B826" s="33" t="str">
        <f>+'R&amp;E EXPORT'!B825</f>
        <v>Debt Service Revenue Totals</v>
      </c>
      <c r="C826" t="str">
        <f>IFERROR(VLOOKUP(A826,'MCSJ Export'!A:C,3,FALSE),"")</f>
        <v/>
      </c>
      <c r="D826" s="37">
        <f t="shared" ca="1" si="49"/>
        <v>0</v>
      </c>
      <c r="E826" s="37">
        <f t="shared" ca="1" si="50"/>
        <v>0</v>
      </c>
      <c r="F826" s="37">
        <f t="shared" ca="1" si="51"/>
        <v>0</v>
      </c>
      <c r="G826" s="37"/>
      <c r="H826" s="33" t="str">
        <f>+'R&amp;E EXPORT'!A825</f>
        <v/>
      </c>
      <c r="I826" s="34">
        <f>IFERROR(VLOOKUP($H826,'Gen F Rev'!$A:$M,15,FALSE),0)</f>
        <v>0</v>
      </c>
      <c r="J826" s="34">
        <f>IFERROR(VLOOKUP($H826,'Gen F Rev'!$A:$M,16,FALSE),0)</f>
        <v>0</v>
      </c>
      <c r="K826" s="42">
        <f>IFERROR(VLOOKUP($H826,'Gen F Rev'!$A:$M,17,FALSE),0)</f>
        <v>0</v>
      </c>
      <c r="L826" s="34">
        <f>IFERROR(VLOOKUP($H826,'Gen F Exp'!$A:$E,15,FALSE),0)</f>
        <v>0</v>
      </c>
      <c r="M826" s="34">
        <f>IFERROR(VLOOKUP($H826,'Gen F Exp'!$A:$E,16,FALSE),0)</f>
        <v>0</v>
      </c>
      <c r="N826" s="42">
        <f>IFERROR(VLOOKUP($H826,'Gen F Exp'!$A:$E,17,FALSE),0)</f>
        <v>0</v>
      </c>
      <c r="O826" s="34">
        <f>IFERROR(VLOOKUP($H826,'Water F Rev'!$A:$L,15,FALSE),0)</f>
        <v>0</v>
      </c>
      <c r="P826" s="34">
        <f>IFERROR(VLOOKUP($H826,'Water F Rev'!$A:$L,16,FALSE),0)</f>
        <v>0</v>
      </c>
      <c r="Q826" s="42">
        <f>IFERROR(VLOOKUP($H826,'Water F Rev'!$A:$L,17,FALSE),0)</f>
        <v>0</v>
      </c>
      <c r="R826" s="34">
        <f>IFERROR(VLOOKUP($H826,'Water F Exp'!$A:$K,15,FALSE),0)</f>
        <v>0</v>
      </c>
      <c r="S826" s="34">
        <f>IFERROR(VLOOKUP($H826,'Water F Exp'!$A:$K,16,FALSE),0)</f>
        <v>0</v>
      </c>
      <c r="T826" s="42">
        <f>IFERROR(VLOOKUP($H826,'Water F Exp'!$A:$K,17,FALSE),0)</f>
        <v>0</v>
      </c>
      <c r="U826" s="34">
        <f ca="1">IFERROR(VLOOKUP($H826,'Sewer F Rev'!$A:$E,15,FALSE),0)</f>
        <v>0</v>
      </c>
      <c r="V826" s="34">
        <f ca="1">IFERROR(VLOOKUP($H826,'Sewer F Rev'!$A:$E,16,FALSE),0)</f>
        <v>0</v>
      </c>
      <c r="W826" s="42">
        <f ca="1">IFERROR(VLOOKUP($H826,'Sewer F Rev'!$A:$E,17,FALSE),0)</f>
        <v>0</v>
      </c>
      <c r="X826" s="34">
        <f>IFERROR(VLOOKUP($H826,'Sewer F Exp'!$A:$B,15,FALSE),0)</f>
        <v>0</v>
      </c>
      <c r="Y826" s="34">
        <f>IFERROR(VLOOKUP($H826,'Sewer F Exp'!$A:$B,16,FALSE),0)</f>
        <v>0</v>
      </c>
      <c r="Z826" s="42">
        <f>IFERROR(VLOOKUP($H826,'Sewer F Exp'!$A:$B,17,FALSE),0)</f>
        <v>0</v>
      </c>
      <c r="AA826" s="34">
        <f>IFERROR(VLOOKUP($H826,'Refuse F Rev'!$A:$E,15,FALSE),0)</f>
        <v>0</v>
      </c>
      <c r="AB826" s="34">
        <f>IFERROR(VLOOKUP($H826,'Refuse F Rev'!$A:$E,16,FALSE),0)</f>
        <v>0</v>
      </c>
      <c r="AC826" s="42">
        <f>IFERROR(VLOOKUP($H826,'Refuse F Rev'!$A:$E,17,FALSE),0)</f>
        <v>0</v>
      </c>
      <c r="AD826" s="34">
        <f>IFERROR(VLOOKUP($H826,'Refuse F Exp'!$A:$E,15,FALSE),0)</f>
        <v>0</v>
      </c>
      <c r="AE826" s="34">
        <f>IFERROR(VLOOKUP($H826,'Refuse F Exp'!$A:$E,16,FALSE),0)</f>
        <v>0</v>
      </c>
      <c r="AF826" s="42">
        <f>IFERROR(VLOOKUP($H826,'Refuse F Exp'!$A:$E,17,FALSE),0)</f>
        <v>0</v>
      </c>
      <c r="AG826" s="34">
        <f>IFERROR(VLOOKUP($H826,#REF!,10,FALSE),0)</f>
        <v>0</v>
      </c>
      <c r="AH826" s="34">
        <f>IFERROR(VLOOKUP($H826,#REF!,11,FALSE),0)</f>
        <v>0</v>
      </c>
      <c r="AI826" s="42">
        <f>IFERROR(VLOOKUP($H826,#REF!,12,FALSE),0)</f>
        <v>0</v>
      </c>
      <c r="AJ826" s="34">
        <f>IFERROR(VLOOKUP($H826,#REF!,10,FALSE),0)</f>
        <v>0</v>
      </c>
      <c r="AK826" s="34">
        <f>IFERROR(VLOOKUP($H826,#REF!,11,FALSE),0)</f>
        <v>0</v>
      </c>
      <c r="AL826" s="42">
        <f>IFERROR(VLOOKUP($H826,#REF!,12,FALSE),0)</f>
        <v>0</v>
      </c>
      <c r="AM826" s="34">
        <f>IFERROR(VLOOKUP($H826,#REF!,10,FALSE),0)</f>
        <v>0</v>
      </c>
      <c r="AN826" s="34">
        <f>IFERROR(VLOOKUP($H826,#REF!,11,FALSE),0)</f>
        <v>0</v>
      </c>
      <c r="AO826" s="42">
        <f>IFERROR(VLOOKUP($H826,#REF!,12,FALSE),0)</f>
        <v>0</v>
      </c>
      <c r="AP826" s="34">
        <f>IFERROR(VLOOKUP($H826,#REF!,10,FALSE),0)</f>
        <v>0</v>
      </c>
      <c r="AQ826" s="34">
        <f>IFERROR(VLOOKUP($H826,#REF!,11,FALSE),0)</f>
        <v>0</v>
      </c>
      <c r="AR826" s="42">
        <f>IFERROR(VLOOKUP($H826,#REF!,12,FALSE),0)</f>
        <v>0</v>
      </c>
      <c r="AS826" s="34">
        <f>IFERROR(VLOOKUP($H826,#REF!,13,FALSE),0)</f>
        <v>0</v>
      </c>
      <c r="AT826" s="34">
        <f>IFERROR(VLOOKUP($H826,#REF!,14,FALSE),0)</f>
        <v>0</v>
      </c>
      <c r="AU826" s="42">
        <f>IFERROR(VLOOKUP($H826,#REF!,15,FALSE),0)</f>
        <v>0</v>
      </c>
      <c r="AV826" s="34">
        <f>IFERROR(VLOOKUP($H826,#REF!,15,FALSE),0)</f>
        <v>0</v>
      </c>
      <c r="AW826" s="34">
        <f>IFERROR(VLOOKUP($H826,#REF!,16,FALSE),0)</f>
        <v>0</v>
      </c>
      <c r="AX826" s="42">
        <f>IFERROR(VLOOKUP($H826,#REF!,17,FALSE),0)</f>
        <v>0</v>
      </c>
    </row>
    <row r="827" spans="1:50" x14ac:dyDescent="0.3">
      <c r="A827" s="33" t="str">
        <f t="shared" si="48"/>
        <v/>
      </c>
      <c r="B827" s="33">
        <f>+'R&amp;E EXPORT'!B826</f>
        <v>0</v>
      </c>
      <c r="C827" t="str">
        <f>IFERROR(VLOOKUP(A827,'MCSJ Export'!A:C,3,FALSE),"")</f>
        <v/>
      </c>
      <c r="D827" s="37">
        <f t="shared" ca="1" si="49"/>
        <v>0</v>
      </c>
      <c r="E827" s="37">
        <f t="shared" ca="1" si="50"/>
        <v>0</v>
      </c>
      <c r="F827" s="37">
        <f t="shared" ca="1" si="51"/>
        <v>0</v>
      </c>
      <c r="G827" s="37"/>
      <c r="H827" s="33" t="str">
        <f>+'R&amp;E EXPORT'!A826</f>
        <v xml:space="preserve"> </v>
      </c>
      <c r="I827" s="34">
        <f>IFERROR(VLOOKUP($H827,'Gen F Rev'!$A:$M,15,FALSE),0)</f>
        <v>0</v>
      </c>
      <c r="J827" s="34">
        <f>IFERROR(VLOOKUP($H827,'Gen F Rev'!$A:$M,16,FALSE),0)</f>
        <v>0</v>
      </c>
      <c r="K827" s="42">
        <f>IFERROR(VLOOKUP($H827,'Gen F Rev'!$A:$M,17,FALSE),0)</f>
        <v>0</v>
      </c>
      <c r="L827" s="34">
        <f>IFERROR(VLOOKUP($H827,'Gen F Exp'!$A:$E,15,FALSE),0)</f>
        <v>0</v>
      </c>
      <c r="M827" s="34">
        <f>IFERROR(VLOOKUP($H827,'Gen F Exp'!$A:$E,16,FALSE),0)</f>
        <v>0</v>
      </c>
      <c r="N827" s="42">
        <f>IFERROR(VLOOKUP($H827,'Gen F Exp'!$A:$E,17,FALSE),0)</f>
        <v>0</v>
      </c>
      <c r="O827" s="34">
        <f>IFERROR(VLOOKUP($H827,'Water F Rev'!$A:$L,15,FALSE),0)</f>
        <v>0</v>
      </c>
      <c r="P827" s="34">
        <f>IFERROR(VLOOKUP($H827,'Water F Rev'!$A:$L,16,FALSE),0)</f>
        <v>0</v>
      </c>
      <c r="Q827" s="42">
        <f>IFERROR(VLOOKUP($H827,'Water F Rev'!$A:$L,17,FALSE),0)</f>
        <v>0</v>
      </c>
      <c r="R827" s="34">
        <f>IFERROR(VLOOKUP($H827,'Water F Exp'!$A:$K,15,FALSE),0)</f>
        <v>0</v>
      </c>
      <c r="S827" s="34">
        <f>IFERROR(VLOOKUP($H827,'Water F Exp'!$A:$K,16,FALSE),0)</f>
        <v>0</v>
      </c>
      <c r="T827" s="42">
        <f>IFERROR(VLOOKUP($H827,'Water F Exp'!$A:$K,17,FALSE),0)</f>
        <v>0</v>
      </c>
      <c r="U827" s="34">
        <f ca="1">IFERROR(VLOOKUP($H827,'Sewer F Rev'!$A:$E,15,FALSE),0)</f>
        <v>0</v>
      </c>
      <c r="V827" s="34">
        <f ca="1">IFERROR(VLOOKUP($H827,'Sewer F Rev'!$A:$E,16,FALSE),0)</f>
        <v>0</v>
      </c>
      <c r="W827" s="42">
        <f ca="1">IFERROR(VLOOKUP($H827,'Sewer F Rev'!$A:$E,17,FALSE),0)</f>
        <v>0</v>
      </c>
      <c r="X827" s="34">
        <f>IFERROR(VLOOKUP($H827,'Sewer F Exp'!$A:$B,15,FALSE),0)</f>
        <v>0</v>
      </c>
      <c r="Y827" s="34">
        <f>IFERROR(VLOOKUP($H827,'Sewer F Exp'!$A:$B,16,FALSE),0)</f>
        <v>0</v>
      </c>
      <c r="Z827" s="42">
        <f>IFERROR(VLOOKUP($H827,'Sewer F Exp'!$A:$B,17,FALSE),0)</f>
        <v>0</v>
      </c>
      <c r="AA827" s="34">
        <f>IFERROR(VLOOKUP($H827,'Refuse F Rev'!$A:$E,15,FALSE),0)</f>
        <v>0</v>
      </c>
      <c r="AB827" s="34">
        <f>IFERROR(VLOOKUP($H827,'Refuse F Rev'!$A:$E,16,FALSE),0)</f>
        <v>0</v>
      </c>
      <c r="AC827" s="42">
        <f>IFERROR(VLOOKUP($H827,'Refuse F Rev'!$A:$E,17,FALSE),0)</f>
        <v>0</v>
      </c>
      <c r="AD827" s="34">
        <f>IFERROR(VLOOKUP($H827,'Refuse F Exp'!$A:$E,15,FALSE),0)</f>
        <v>0</v>
      </c>
      <c r="AE827" s="34">
        <f>IFERROR(VLOOKUP($H827,'Refuse F Exp'!$A:$E,16,FALSE),0)</f>
        <v>0</v>
      </c>
      <c r="AF827" s="42">
        <f>IFERROR(VLOOKUP($H827,'Refuse F Exp'!$A:$E,17,FALSE),0)</f>
        <v>0</v>
      </c>
      <c r="AG827" s="34">
        <f>IFERROR(VLOOKUP($H827,#REF!,10,FALSE),0)</f>
        <v>0</v>
      </c>
      <c r="AH827" s="34">
        <f>IFERROR(VLOOKUP($H827,#REF!,11,FALSE),0)</f>
        <v>0</v>
      </c>
      <c r="AI827" s="42">
        <f>IFERROR(VLOOKUP($H827,#REF!,12,FALSE),0)</f>
        <v>0</v>
      </c>
      <c r="AJ827" s="34">
        <f>IFERROR(VLOOKUP($H827,#REF!,10,FALSE),0)</f>
        <v>0</v>
      </c>
      <c r="AK827" s="34">
        <f>IFERROR(VLOOKUP($H827,#REF!,11,FALSE),0)</f>
        <v>0</v>
      </c>
      <c r="AL827" s="42">
        <f>IFERROR(VLOOKUP($H827,#REF!,12,FALSE),0)</f>
        <v>0</v>
      </c>
      <c r="AM827" s="34">
        <f>IFERROR(VLOOKUP($H827,#REF!,10,FALSE),0)</f>
        <v>0</v>
      </c>
      <c r="AN827" s="34">
        <f>IFERROR(VLOOKUP($H827,#REF!,11,FALSE),0)</f>
        <v>0</v>
      </c>
      <c r="AO827" s="42">
        <f>IFERROR(VLOOKUP($H827,#REF!,12,FALSE),0)</f>
        <v>0</v>
      </c>
      <c r="AP827" s="34">
        <f>IFERROR(VLOOKUP($H827,#REF!,10,FALSE),0)</f>
        <v>0</v>
      </c>
      <c r="AQ827" s="34">
        <f>IFERROR(VLOOKUP($H827,#REF!,11,FALSE),0)</f>
        <v>0</v>
      </c>
      <c r="AR827" s="42">
        <f>IFERROR(VLOOKUP($H827,#REF!,12,FALSE),0)</f>
        <v>0</v>
      </c>
      <c r="AS827" s="34">
        <f>IFERROR(VLOOKUP($H827,#REF!,13,FALSE),0)</f>
        <v>0</v>
      </c>
      <c r="AT827" s="34">
        <f>IFERROR(VLOOKUP($H827,#REF!,14,FALSE),0)</f>
        <v>0</v>
      </c>
      <c r="AU827" s="42">
        <f>IFERROR(VLOOKUP($H827,#REF!,15,FALSE),0)</f>
        <v>0</v>
      </c>
      <c r="AV827" s="34">
        <f>IFERROR(VLOOKUP($H827,#REF!,15,FALSE),0)</f>
        <v>0</v>
      </c>
      <c r="AW827" s="34">
        <f>IFERROR(VLOOKUP($H827,#REF!,16,FALSE),0)</f>
        <v>0</v>
      </c>
      <c r="AX827" s="42">
        <f>IFERROR(VLOOKUP($H827,#REF!,17,FALSE),0)</f>
        <v>0</v>
      </c>
    </row>
    <row r="828" spans="1:50" x14ac:dyDescent="0.3">
      <c r="A828" s="33" t="str">
        <f t="shared" si="48"/>
        <v>V -9710-6-000</v>
      </c>
      <c r="B828" s="33" t="str">
        <f>+'R&amp;E EXPORT'!B827</f>
        <v>SERIAL BOND PRINCIPAL</v>
      </c>
      <c r="C828" t="str">
        <f>IFERROR(VLOOKUP(A828,'MCSJ Export'!A:C,3,FALSE),"")</f>
        <v>Control</v>
      </c>
      <c r="D828" s="37">
        <f t="shared" ca="1" si="49"/>
        <v>0</v>
      </c>
      <c r="E828" s="37">
        <f t="shared" ca="1" si="50"/>
        <v>0</v>
      </c>
      <c r="F828" s="37">
        <f t="shared" ca="1" si="51"/>
        <v>0</v>
      </c>
      <c r="G828" s="37"/>
      <c r="H828" s="33" t="str">
        <f>+'R&amp;E EXPORT'!A827</f>
        <v>V -9710-6-000</v>
      </c>
      <c r="I828" s="34">
        <f>IFERROR(VLOOKUP($H828,'Gen F Rev'!$A:$M,15,FALSE),0)</f>
        <v>0</v>
      </c>
      <c r="J828" s="34">
        <f>IFERROR(VLOOKUP($H828,'Gen F Rev'!$A:$M,16,FALSE),0)</f>
        <v>0</v>
      </c>
      <c r="K828" s="42">
        <f>IFERROR(VLOOKUP($H828,'Gen F Rev'!$A:$M,17,FALSE),0)</f>
        <v>0</v>
      </c>
      <c r="L828" s="34">
        <f>IFERROR(VLOOKUP($H828,'Gen F Exp'!$A:$E,15,FALSE),0)</f>
        <v>0</v>
      </c>
      <c r="M828" s="34">
        <f>IFERROR(VLOOKUP($H828,'Gen F Exp'!$A:$E,16,FALSE),0)</f>
        <v>0</v>
      </c>
      <c r="N828" s="42">
        <f>IFERROR(VLOOKUP($H828,'Gen F Exp'!$A:$E,17,FALSE),0)</f>
        <v>0</v>
      </c>
      <c r="O828" s="34">
        <f>IFERROR(VLOOKUP($H828,'Water F Rev'!$A:$L,15,FALSE),0)</f>
        <v>0</v>
      </c>
      <c r="P828" s="34">
        <f>IFERROR(VLOOKUP($H828,'Water F Rev'!$A:$L,16,FALSE),0)</f>
        <v>0</v>
      </c>
      <c r="Q828" s="42">
        <f>IFERROR(VLOOKUP($H828,'Water F Rev'!$A:$L,17,FALSE),0)</f>
        <v>0</v>
      </c>
      <c r="R828" s="34">
        <f>IFERROR(VLOOKUP($H828,'Water F Exp'!$A:$K,15,FALSE),0)</f>
        <v>0</v>
      </c>
      <c r="S828" s="34">
        <f>IFERROR(VLOOKUP($H828,'Water F Exp'!$A:$K,16,FALSE),0)</f>
        <v>0</v>
      </c>
      <c r="T828" s="42">
        <f>IFERROR(VLOOKUP($H828,'Water F Exp'!$A:$K,17,FALSE),0)</f>
        <v>0</v>
      </c>
      <c r="U828" s="34">
        <f ca="1">IFERROR(VLOOKUP($H828,'Sewer F Rev'!$A:$E,15,FALSE),0)</f>
        <v>0</v>
      </c>
      <c r="V828" s="34">
        <f ca="1">IFERROR(VLOOKUP($H828,'Sewer F Rev'!$A:$E,16,FALSE),0)</f>
        <v>0</v>
      </c>
      <c r="W828" s="42">
        <f ca="1">IFERROR(VLOOKUP($H828,'Sewer F Rev'!$A:$E,17,FALSE),0)</f>
        <v>0</v>
      </c>
      <c r="X828" s="34">
        <f>IFERROR(VLOOKUP($H828,'Sewer F Exp'!$A:$B,15,FALSE),0)</f>
        <v>0</v>
      </c>
      <c r="Y828" s="34">
        <f>IFERROR(VLOOKUP($H828,'Sewer F Exp'!$A:$B,16,FALSE),0)</f>
        <v>0</v>
      </c>
      <c r="Z828" s="42">
        <f>IFERROR(VLOOKUP($H828,'Sewer F Exp'!$A:$B,17,FALSE),0)</f>
        <v>0</v>
      </c>
      <c r="AA828" s="34">
        <f>IFERROR(VLOOKUP($H828,'Refuse F Rev'!$A:$E,15,FALSE),0)</f>
        <v>0</v>
      </c>
      <c r="AB828" s="34">
        <f>IFERROR(VLOOKUP($H828,'Refuse F Rev'!$A:$E,16,FALSE),0)</f>
        <v>0</v>
      </c>
      <c r="AC828" s="42">
        <f>IFERROR(VLOOKUP($H828,'Refuse F Rev'!$A:$E,17,FALSE),0)</f>
        <v>0</v>
      </c>
      <c r="AD828" s="34">
        <f>IFERROR(VLOOKUP($H828,'Refuse F Exp'!$A:$E,15,FALSE),0)</f>
        <v>0</v>
      </c>
      <c r="AE828" s="34">
        <f>IFERROR(VLOOKUP($H828,'Refuse F Exp'!$A:$E,16,FALSE),0)</f>
        <v>0</v>
      </c>
      <c r="AF828" s="42">
        <f>IFERROR(VLOOKUP($H828,'Refuse F Exp'!$A:$E,17,FALSE),0)</f>
        <v>0</v>
      </c>
      <c r="AG828" s="34">
        <f>IFERROR(VLOOKUP($H828,#REF!,10,FALSE),0)</f>
        <v>0</v>
      </c>
      <c r="AH828" s="34">
        <f>IFERROR(VLOOKUP($H828,#REF!,11,FALSE),0)</f>
        <v>0</v>
      </c>
      <c r="AI828" s="42">
        <f>IFERROR(VLOOKUP($H828,#REF!,12,FALSE),0)</f>
        <v>0</v>
      </c>
      <c r="AJ828" s="34">
        <f>IFERROR(VLOOKUP($H828,#REF!,10,FALSE),0)</f>
        <v>0</v>
      </c>
      <c r="AK828" s="34">
        <f>IFERROR(VLOOKUP($H828,#REF!,11,FALSE),0)</f>
        <v>0</v>
      </c>
      <c r="AL828" s="42">
        <f>IFERROR(VLOOKUP($H828,#REF!,12,FALSE),0)</f>
        <v>0</v>
      </c>
      <c r="AM828" s="34">
        <f>IFERROR(VLOOKUP($H828,#REF!,10,FALSE),0)</f>
        <v>0</v>
      </c>
      <c r="AN828" s="34">
        <f>IFERROR(VLOOKUP($H828,#REF!,11,FALSE),0)</f>
        <v>0</v>
      </c>
      <c r="AO828" s="42">
        <f>IFERROR(VLOOKUP($H828,#REF!,12,FALSE),0)</f>
        <v>0</v>
      </c>
      <c r="AP828" s="34">
        <f>IFERROR(VLOOKUP($H828,#REF!,10,FALSE),0)</f>
        <v>0</v>
      </c>
      <c r="AQ828" s="34">
        <f>IFERROR(VLOOKUP($H828,#REF!,11,FALSE),0)</f>
        <v>0</v>
      </c>
      <c r="AR828" s="42">
        <f>IFERROR(VLOOKUP($H828,#REF!,12,FALSE),0)</f>
        <v>0</v>
      </c>
      <c r="AS828" s="34">
        <f>IFERROR(VLOOKUP($H828,#REF!,13,FALSE),0)</f>
        <v>0</v>
      </c>
      <c r="AT828" s="34">
        <f>IFERROR(VLOOKUP($H828,#REF!,14,FALSE),0)</f>
        <v>0</v>
      </c>
      <c r="AU828" s="42">
        <f>IFERROR(VLOOKUP($H828,#REF!,15,FALSE),0)</f>
        <v>0</v>
      </c>
      <c r="AV828" s="34">
        <f>IFERROR(VLOOKUP($H828,#REF!,15,FALSE),0)</f>
        <v>0</v>
      </c>
      <c r="AW828" s="34">
        <f>IFERROR(VLOOKUP($H828,#REF!,16,FALSE),0)</f>
        <v>0</v>
      </c>
      <c r="AX828" s="42">
        <f>IFERROR(VLOOKUP($H828,#REF!,17,FALSE),0)</f>
        <v>0</v>
      </c>
    </row>
    <row r="829" spans="1:50" x14ac:dyDescent="0.3">
      <c r="A829" s="33" t="str">
        <f t="shared" si="48"/>
        <v>V -9710-6-013</v>
      </c>
      <c r="B829" s="33" t="str">
        <f>+'R&amp;E EXPORT'!B828</f>
        <v>2013 REFUND BOND-PRIN</v>
      </c>
      <c r="C829" t="str">
        <f>IFERROR(VLOOKUP(A829,'MCSJ Export'!A:C,3,FALSE),"")</f>
        <v>Sub Account</v>
      </c>
      <c r="D829" s="37">
        <f t="shared" ca="1" si="49"/>
        <v>0</v>
      </c>
      <c r="E829" s="37">
        <f t="shared" ca="1" si="50"/>
        <v>0</v>
      </c>
      <c r="F829" s="37">
        <f t="shared" ca="1" si="51"/>
        <v>0</v>
      </c>
      <c r="G829" s="37"/>
      <c r="H829" s="33" t="str">
        <f>+'R&amp;E EXPORT'!A828</f>
        <v>V -9710-6-013</v>
      </c>
      <c r="I829" s="34">
        <f>IFERROR(VLOOKUP($H829,'Gen F Rev'!$A:$M,15,FALSE),0)</f>
        <v>0</v>
      </c>
      <c r="J829" s="34">
        <f>IFERROR(VLOOKUP($H829,'Gen F Rev'!$A:$M,16,FALSE),0)</f>
        <v>0</v>
      </c>
      <c r="K829" s="42">
        <f>IFERROR(VLOOKUP($H829,'Gen F Rev'!$A:$M,17,FALSE),0)</f>
        <v>0</v>
      </c>
      <c r="L829" s="34">
        <f>IFERROR(VLOOKUP($H829,'Gen F Exp'!$A:$E,15,FALSE),0)</f>
        <v>0</v>
      </c>
      <c r="M829" s="34">
        <f>IFERROR(VLOOKUP($H829,'Gen F Exp'!$A:$E,16,FALSE),0)</f>
        <v>0</v>
      </c>
      <c r="N829" s="42">
        <f>IFERROR(VLOOKUP($H829,'Gen F Exp'!$A:$E,17,FALSE),0)</f>
        <v>0</v>
      </c>
      <c r="O829" s="34">
        <f>IFERROR(VLOOKUP($H829,'Water F Rev'!$A:$L,15,FALSE),0)</f>
        <v>0</v>
      </c>
      <c r="P829" s="34">
        <f>IFERROR(VLOOKUP($H829,'Water F Rev'!$A:$L,16,FALSE),0)</f>
        <v>0</v>
      </c>
      <c r="Q829" s="42">
        <f>IFERROR(VLOOKUP($H829,'Water F Rev'!$A:$L,17,FALSE),0)</f>
        <v>0</v>
      </c>
      <c r="R829" s="34">
        <f>IFERROR(VLOOKUP($H829,'Water F Exp'!$A:$K,15,FALSE),0)</f>
        <v>0</v>
      </c>
      <c r="S829" s="34">
        <f>IFERROR(VLOOKUP($H829,'Water F Exp'!$A:$K,16,FALSE),0)</f>
        <v>0</v>
      </c>
      <c r="T829" s="42">
        <f>IFERROR(VLOOKUP($H829,'Water F Exp'!$A:$K,17,FALSE),0)</f>
        <v>0</v>
      </c>
      <c r="U829" s="34">
        <f ca="1">IFERROR(VLOOKUP($H829,'Sewer F Rev'!$A:$E,15,FALSE),0)</f>
        <v>0</v>
      </c>
      <c r="V829" s="34">
        <f ca="1">IFERROR(VLOOKUP($H829,'Sewer F Rev'!$A:$E,16,FALSE),0)</f>
        <v>0</v>
      </c>
      <c r="W829" s="42">
        <f ca="1">IFERROR(VLOOKUP($H829,'Sewer F Rev'!$A:$E,17,FALSE),0)</f>
        <v>0</v>
      </c>
      <c r="X829" s="34">
        <f>IFERROR(VLOOKUP($H829,'Sewer F Exp'!$A:$B,15,FALSE),0)</f>
        <v>0</v>
      </c>
      <c r="Y829" s="34">
        <f>IFERROR(VLOOKUP($H829,'Sewer F Exp'!$A:$B,16,FALSE),0)</f>
        <v>0</v>
      </c>
      <c r="Z829" s="42">
        <f>IFERROR(VLOOKUP($H829,'Sewer F Exp'!$A:$B,17,FALSE),0)</f>
        <v>0</v>
      </c>
      <c r="AA829" s="34">
        <f>IFERROR(VLOOKUP($H829,'Refuse F Rev'!$A:$E,15,FALSE),0)</f>
        <v>0</v>
      </c>
      <c r="AB829" s="34">
        <f>IFERROR(VLOOKUP($H829,'Refuse F Rev'!$A:$E,16,FALSE),0)</f>
        <v>0</v>
      </c>
      <c r="AC829" s="42">
        <f>IFERROR(VLOOKUP($H829,'Refuse F Rev'!$A:$E,17,FALSE),0)</f>
        <v>0</v>
      </c>
      <c r="AD829" s="34">
        <f>IFERROR(VLOOKUP($H829,'Refuse F Exp'!$A:$E,15,FALSE),0)</f>
        <v>0</v>
      </c>
      <c r="AE829" s="34">
        <f>IFERROR(VLOOKUP($H829,'Refuse F Exp'!$A:$E,16,FALSE),0)</f>
        <v>0</v>
      </c>
      <c r="AF829" s="42">
        <f>IFERROR(VLOOKUP($H829,'Refuse F Exp'!$A:$E,17,FALSE),0)</f>
        <v>0</v>
      </c>
      <c r="AG829" s="34">
        <f>IFERROR(VLOOKUP($H829,#REF!,10,FALSE),0)</f>
        <v>0</v>
      </c>
      <c r="AH829" s="34">
        <f>IFERROR(VLOOKUP($H829,#REF!,11,FALSE),0)</f>
        <v>0</v>
      </c>
      <c r="AI829" s="42">
        <f>IFERROR(VLOOKUP($H829,#REF!,12,FALSE),0)</f>
        <v>0</v>
      </c>
      <c r="AJ829" s="34">
        <f>IFERROR(VLOOKUP($H829,#REF!,10,FALSE),0)</f>
        <v>0</v>
      </c>
      <c r="AK829" s="34">
        <f>IFERROR(VLOOKUP($H829,#REF!,11,FALSE),0)</f>
        <v>0</v>
      </c>
      <c r="AL829" s="42">
        <f>IFERROR(VLOOKUP($H829,#REF!,12,FALSE),0)</f>
        <v>0</v>
      </c>
      <c r="AM829" s="34">
        <f>IFERROR(VLOOKUP($H829,#REF!,10,FALSE),0)</f>
        <v>0</v>
      </c>
      <c r="AN829" s="34">
        <f>IFERROR(VLOOKUP($H829,#REF!,11,FALSE),0)</f>
        <v>0</v>
      </c>
      <c r="AO829" s="42">
        <f>IFERROR(VLOOKUP($H829,#REF!,12,FALSE),0)</f>
        <v>0</v>
      </c>
      <c r="AP829" s="34">
        <f>IFERROR(VLOOKUP($H829,#REF!,10,FALSE),0)</f>
        <v>0</v>
      </c>
      <c r="AQ829" s="34">
        <f>IFERROR(VLOOKUP($H829,#REF!,11,FALSE),0)</f>
        <v>0</v>
      </c>
      <c r="AR829" s="42">
        <f>IFERROR(VLOOKUP($H829,#REF!,12,FALSE),0)</f>
        <v>0</v>
      </c>
      <c r="AS829" s="34">
        <f>IFERROR(VLOOKUP($H829,#REF!,13,FALSE),0)</f>
        <v>0</v>
      </c>
      <c r="AT829" s="34">
        <f>IFERROR(VLOOKUP($H829,#REF!,14,FALSE),0)</f>
        <v>0</v>
      </c>
      <c r="AU829" s="42">
        <f>IFERROR(VLOOKUP($H829,#REF!,15,FALSE),0)</f>
        <v>0</v>
      </c>
      <c r="AV829" s="34">
        <f>IFERROR(VLOOKUP($H829,#REF!,15,FALSE),0)</f>
        <v>0</v>
      </c>
      <c r="AW829" s="34">
        <f>IFERROR(VLOOKUP($H829,#REF!,16,FALSE),0)</f>
        <v>0</v>
      </c>
      <c r="AX829" s="42">
        <f>IFERROR(VLOOKUP($H829,#REF!,17,FALSE),0)</f>
        <v>0</v>
      </c>
    </row>
    <row r="830" spans="1:50" x14ac:dyDescent="0.3">
      <c r="A830" s="33" t="str">
        <f t="shared" si="48"/>
        <v>V -9710-6-014</v>
      </c>
      <c r="B830" s="33" t="str">
        <f>+'R&amp;E EXPORT'!B829</f>
        <v>2014 SB FF CLAIMS - PRIN</v>
      </c>
      <c r="C830" t="str">
        <f>IFERROR(VLOOKUP(A830,'MCSJ Export'!A:C,3,FALSE),"")</f>
        <v>Sub Account</v>
      </c>
      <c r="D830" s="37">
        <f t="shared" ca="1" si="49"/>
        <v>0</v>
      </c>
      <c r="E830" s="37">
        <f t="shared" ca="1" si="50"/>
        <v>0</v>
      </c>
      <c r="F830" s="37">
        <f t="shared" ca="1" si="51"/>
        <v>0</v>
      </c>
      <c r="G830" s="37"/>
      <c r="H830" s="33" t="str">
        <f>+'R&amp;E EXPORT'!A829</f>
        <v>V -9710-6-014</v>
      </c>
      <c r="I830" s="34">
        <f>IFERROR(VLOOKUP($H830,'Gen F Rev'!$A:$M,15,FALSE),0)</f>
        <v>0</v>
      </c>
      <c r="J830" s="34">
        <f>IFERROR(VLOOKUP($H830,'Gen F Rev'!$A:$M,16,FALSE),0)</f>
        <v>0</v>
      </c>
      <c r="K830" s="42">
        <f>IFERROR(VLOOKUP($H830,'Gen F Rev'!$A:$M,17,FALSE),0)</f>
        <v>0</v>
      </c>
      <c r="L830" s="34">
        <f>IFERROR(VLOOKUP($H830,'Gen F Exp'!$A:$E,15,FALSE),0)</f>
        <v>0</v>
      </c>
      <c r="M830" s="34">
        <f>IFERROR(VLOOKUP($H830,'Gen F Exp'!$A:$E,16,FALSE),0)</f>
        <v>0</v>
      </c>
      <c r="N830" s="42">
        <f>IFERROR(VLOOKUP($H830,'Gen F Exp'!$A:$E,17,FALSE),0)</f>
        <v>0</v>
      </c>
      <c r="O830" s="34">
        <f>IFERROR(VLOOKUP($H830,'Water F Rev'!$A:$L,15,FALSE),0)</f>
        <v>0</v>
      </c>
      <c r="P830" s="34">
        <f>IFERROR(VLOOKUP($H830,'Water F Rev'!$A:$L,16,FALSE),0)</f>
        <v>0</v>
      </c>
      <c r="Q830" s="42">
        <f>IFERROR(VLOOKUP($H830,'Water F Rev'!$A:$L,17,FALSE),0)</f>
        <v>0</v>
      </c>
      <c r="R830" s="34">
        <f>IFERROR(VLOOKUP($H830,'Water F Exp'!$A:$K,15,FALSE),0)</f>
        <v>0</v>
      </c>
      <c r="S830" s="34">
        <f>IFERROR(VLOOKUP($H830,'Water F Exp'!$A:$K,16,FALSE),0)</f>
        <v>0</v>
      </c>
      <c r="T830" s="42">
        <f>IFERROR(VLOOKUP($H830,'Water F Exp'!$A:$K,17,FALSE),0)</f>
        <v>0</v>
      </c>
      <c r="U830" s="34">
        <f ca="1">IFERROR(VLOOKUP($H830,'Sewer F Rev'!$A:$E,15,FALSE),0)</f>
        <v>0</v>
      </c>
      <c r="V830" s="34">
        <f ca="1">IFERROR(VLOOKUP($H830,'Sewer F Rev'!$A:$E,16,FALSE),0)</f>
        <v>0</v>
      </c>
      <c r="W830" s="42">
        <f ca="1">IFERROR(VLOOKUP($H830,'Sewer F Rev'!$A:$E,17,FALSE),0)</f>
        <v>0</v>
      </c>
      <c r="X830" s="34">
        <f>IFERROR(VLOOKUP($H830,'Sewer F Exp'!$A:$B,15,FALSE),0)</f>
        <v>0</v>
      </c>
      <c r="Y830" s="34">
        <f>IFERROR(VLOOKUP($H830,'Sewer F Exp'!$A:$B,16,FALSE),0)</f>
        <v>0</v>
      </c>
      <c r="Z830" s="42">
        <f>IFERROR(VLOOKUP($H830,'Sewer F Exp'!$A:$B,17,FALSE),0)</f>
        <v>0</v>
      </c>
      <c r="AA830" s="34">
        <f>IFERROR(VLOOKUP($H830,'Refuse F Rev'!$A:$E,15,FALSE),0)</f>
        <v>0</v>
      </c>
      <c r="AB830" s="34">
        <f>IFERROR(VLOOKUP($H830,'Refuse F Rev'!$A:$E,16,FALSE),0)</f>
        <v>0</v>
      </c>
      <c r="AC830" s="42">
        <f>IFERROR(VLOOKUP($H830,'Refuse F Rev'!$A:$E,17,FALSE),0)</f>
        <v>0</v>
      </c>
      <c r="AD830" s="34">
        <f>IFERROR(VLOOKUP($H830,'Refuse F Exp'!$A:$E,15,FALSE),0)</f>
        <v>0</v>
      </c>
      <c r="AE830" s="34">
        <f>IFERROR(VLOOKUP($H830,'Refuse F Exp'!$A:$E,16,FALSE),0)</f>
        <v>0</v>
      </c>
      <c r="AF830" s="42">
        <f>IFERROR(VLOOKUP($H830,'Refuse F Exp'!$A:$E,17,FALSE),0)</f>
        <v>0</v>
      </c>
      <c r="AG830" s="34">
        <f>IFERROR(VLOOKUP($H830,#REF!,10,FALSE),0)</f>
        <v>0</v>
      </c>
      <c r="AH830" s="34">
        <f>IFERROR(VLOOKUP($H830,#REF!,11,FALSE),0)</f>
        <v>0</v>
      </c>
      <c r="AI830" s="42">
        <f>IFERROR(VLOOKUP($H830,#REF!,12,FALSE),0)</f>
        <v>0</v>
      </c>
      <c r="AJ830" s="34">
        <f>IFERROR(VLOOKUP($H830,#REF!,10,FALSE),0)</f>
        <v>0</v>
      </c>
      <c r="AK830" s="34">
        <f>IFERROR(VLOOKUP($H830,#REF!,11,FALSE),0)</f>
        <v>0</v>
      </c>
      <c r="AL830" s="42">
        <f>IFERROR(VLOOKUP($H830,#REF!,12,FALSE),0)</f>
        <v>0</v>
      </c>
      <c r="AM830" s="34">
        <f>IFERROR(VLOOKUP($H830,#REF!,10,FALSE),0)</f>
        <v>0</v>
      </c>
      <c r="AN830" s="34">
        <f>IFERROR(VLOOKUP($H830,#REF!,11,FALSE),0)</f>
        <v>0</v>
      </c>
      <c r="AO830" s="42">
        <f>IFERROR(VLOOKUP($H830,#REF!,12,FALSE),0)</f>
        <v>0</v>
      </c>
      <c r="AP830" s="34">
        <f>IFERROR(VLOOKUP($H830,#REF!,10,FALSE),0)</f>
        <v>0</v>
      </c>
      <c r="AQ830" s="34">
        <f>IFERROR(VLOOKUP($H830,#REF!,11,FALSE),0)</f>
        <v>0</v>
      </c>
      <c r="AR830" s="42">
        <f>IFERROR(VLOOKUP($H830,#REF!,12,FALSE),0)</f>
        <v>0</v>
      </c>
      <c r="AS830" s="34">
        <f>IFERROR(VLOOKUP($H830,#REF!,13,FALSE),0)</f>
        <v>0</v>
      </c>
      <c r="AT830" s="34">
        <f>IFERROR(VLOOKUP($H830,#REF!,14,FALSE),0)</f>
        <v>0</v>
      </c>
      <c r="AU830" s="42">
        <f>IFERROR(VLOOKUP($H830,#REF!,15,FALSE),0)</f>
        <v>0</v>
      </c>
      <c r="AV830" s="34">
        <f>IFERROR(VLOOKUP($H830,#REF!,15,FALSE),0)</f>
        <v>0</v>
      </c>
      <c r="AW830" s="34">
        <f>IFERROR(VLOOKUP($H830,#REF!,16,FALSE),0)</f>
        <v>0</v>
      </c>
      <c r="AX830" s="42">
        <f>IFERROR(VLOOKUP($H830,#REF!,17,FALSE),0)</f>
        <v>0</v>
      </c>
    </row>
    <row r="831" spans="1:50" x14ac:dyDescent="0.3">
      <c r="A831" s="33" t="str">
        <f t="shared" si="48"/>
        <v>V -9710-6-017</v>
      </c>
      <c r="B831" s="33" t="str">
        <f>+'R&amp;E EXPORT'!B830</f>
        <v>2017 SB (2012 PUB IMP) PRIN</v>
      </c>
      <c r="C831" t="str">
        <f>IFERROR(VLOOKUP(A831,'MCSJ Export'!A:C,3,FALSE),"")</f>
        <v>Sub Account</v>
      </c>
      <c r="D831" s="37">
        <f t="shared" ca="1" si="49"/>
        <v>0</v>
      </c>
      <c r="E831" s="37">
        <f t="shared" ca="1" si="50"/>
        <v>0</v>
      </c>
      <c r="F831" s="37">
        <f t="shared" ca="1" si="51"/>
        <v>0</v>
      </c>
      <c r="G831" s="37"/>
      <c r="H831" s="33" t="str">
        <f>+'R&amp;E EXPORT'!A830</f>
        <v>V -9710-6-017</v>
      </c>
      <c r="I831" s="34">
        <f>IFERROR(VLOOKUP($H831,'Gen F Rev'!$A:$M,15,FALSE),0)</f>
        <v>0</v>
      </c>
      <c r="J831" s="34">
        <f>IFERROR(VLOOKUP($H831,'Gen F Rev'!$A:$M,16,FALSE),0)</f>
        <v>0</v>
      </c>
      <c r="K831" s="42">
        <f>IFERROR(VLOOKUP($H831,'Gen F Rev'!$A:$M,17,FALSE),0)</f>
        <v>0</v>
      </c>
      <c r="L831" s="34">
        <f>IFERROR(VLOOKUP($H831,'Gen F Exp'!$A:$E,15,FALSE),0)</f>
        <v>0</v>
      </c>
      <c r="M831" s="34">
        <f>IFERROR(VLOOKUP($H831,'Gen F Exp'!$A:$E,16,FALSE),0)</f>
        <v>0</v>
      </c>
      <c r="N831" s="42">
        <f>IFERROR(VLOOKUP($H831,'Gen F Exp'!$A:$E,17,FALSE),0)</f>
        <v>0</v>
      </c>
      <c r="O831" s="34">
        <f>IFERROR(VLOOKUP($H831,'Water F Rev'!$A:$L,15,FALSE),0)</f>
        <v>0</v>
      </c>
      <c r="P831" s="34">
        <f>IFERROR(VLOOKUP($H831,'Water F Rev'!$A:$L,16,FALSE),0)</f>
        <v>0</v>
      </c>
      <c r="Q831" s="42">
        <f>IFERROR(VLOOKUP($H831,'Water F Rev'!$A:$L,17,FALSE),0)</f>
        <v>0</v>
      </c>
      <c r="R831" s="34">
        <f>IFERROR(VLOOKUP($H831,'Water F Exp'!$A:$K,15,FALSE),0)</f>
        <v>0</v>
      </c>
      <c r="S831" s="34">
        <f>IFERROR(VLOOKUP($H831,'Water F Exp'!$A:$K,16,FALSE),0)</f>
        <v>0</v>
      </c>
      <c r="T831" s="42">
        <f>IFERROR(VLOOKUP($H831,'Water F Exp'!$A:$K,17,FALSE),0)</f>
        <v>0</v>
      </c>
      <c r="U831" s="34">
        <f ca="1">IFERROR(VLOOKUP($H831,'Sewer F Rev'!$A:$E,15,FALSE),0)</f>
        <v>0</v>
      </c>
      <c r="V831" s="34">
        <f ca="1">IFERROR(VLOOKUP($H831,'Sewer F Rev'!$A:$E,16,FALSE),0)</f>
        <v>0</v>
      </c>
      <c r="W831" s="42">
        <f ca="1">IFERROR(VLOOKUP($H831,'Sewer F Rev'!$A:$E,17,FALSE),0)</f>
        <v>0</v>
      </c>
      <c r="X831" s="34">
        <f>IFERROR(VLOOKUP($H831,'Sewer F Exp'!$A:$B,15,FALSE),0)</f>
        <v>0</v>
      </c>
      <c r="Y831" s="34">
        <f>IFERROR(VLOOKUP($H831,'Sewer F Exp'!$A:$B,16,FALSE),0)</f>
        <v>0</v>
      </c>
      <c r="Z831" s="42">
        <f>IFERROR(VLOOKUP($H831,'Sewer F Exp'!$A:$B,17,FALSE),0)</f>
        <v>0</v>
      </c>
      <c r="AA831" s="34">
        <f>IFERROR(VLOOKUP($H831,'Refuse F Rev'!$A:$E,15,FALSE),0)</f>
        <v>0</v>
      </c>
      <c r="AB831" s="34">
        <f>IFERROR(VLOOKUP($H831,'Refuse F Rev'!$A:$E,16,FALSE),0)</f>
        <v>0</v>
      </c>
      <c r="AC831" s="42">
        <f>IFERROR(VLOOKUP($H831,'Refuse F Rev'!$A:$E,17,FALSE),0)</f>
        <v>0</v>
      </c>
      <c r="AD831" s="34">
        <f>IFERROR(VLOOKUP($H831,'Refuse F Exp'!$A:$E,15,FALSE),0)</f>
        <v>0</v>
      </c>
      <c r="AE831" s="34">
        <f>IFERROR(VLOOKUP($H831,'Refuse F Exp'!$A:$E,16,FALSE),0)</f>
        <v>0</v>
      </c>
      <c r="AF831" s="42">
        <f>IFERROR(VLOOKUP($H831,'Refuse F Exp'!$A:$E,17,FALSE),0)</f>
        <v>0</v>
      </c>
      <c r="AG831" s="34">
        <f>IFERROR(VLOOKUP($H831,#REF!,10,FALSE),0)</f>
        <v>0</v>
      </c>
      <c r="AH831" s="34">
        <f>IFERROR(VLOOKUP($H831,#REF!,11,FALSE),0)</f>
        <v>0</v>
      </c>
      <c r="AI831" s="42">
        <f>IFERROR(VLOOKUP($H831,#REF!,12,FALSE),0)</f>
        <v>0</v>
      </c>
      <c r="AJ831" s="34">
        <f>IFERROR(VLOOKUP($H831,#REF!,10,FALSE),0)</f>
        <v>0</v>
      </c>
      <c r="AK831" s="34">
        <f>IFERROR(VLOOKUP($H831,#REF!,11,FALSE),0)</f>
        <v>0</v>
      </c>
      <c r="AL831" s="42">
        <f>IFERROR(VLOOKUP($H831,#REF!,12,FALSE),0)</f>
        <v>0</v>
      </c>
      <c r="AM831" s="34">
        <f>IFERROR(VLOOKUP($H831,#REF!,10,FALSE),0)</f>
        <v>0</v>
      </c>
      <c r="AN831" s="34">
        <f>IFERROR(VLOOKUP($H831,#REF!,11,FALSE),0)</f>
        <v>0</v>
      </c>
      <c r="AO831" s="42">
        <f>IFERROR(VLOOKUP($H831,#REF!,12,FALSE),0)</f>
        <v>0</v>
      </c>
      <c r="AP831" s="34">
        <f>IFERROR(VLOOKUP($H831,#REF!,10,FALSE),0)</f>
        <v>0</v>
      </c>
      <c r="AQ831" s="34">
        <f>IFERROR(VLOOKUP($H831,#REF!,11,FALSE),0)</f>
        <v>0</v>
      </c>
      <c r="AR831" s="42">
        <f>IFERROR(VLOOKUP($H831,#REF!,12,FALSE),0)</f>
        <v>0</v>
      </c>
      <c r="AS831" s="34">
        <f>IFERROR(VLOOKUP($H831,#REF!,13,FALSE),0)</f>
        <v>0</v>
      </c>
      <c r="AT831" s="34">
        <f>IFERROR(VLOOKUP($H831,#REF!,14,FALSE),0)</f>
        <v>0</v>
      </c>
      <c r="AU831" s="42">
        <f>IFERROR(VLOOKUP($H831,#REF!,15,FALSE),0)</f>
        <v>0</v>
      </c>
      <c r="AV831" s="34">
        <f>IFERROR(VLOOKUP($H831,#REF!,15,FALSE),0)</f>
        <v>0</v>
      </c>
      <c r="AW831" s="34">
        <f>IFERROR(VLOOKUP($H831,#REF!,16,FALSE),0)</f>
        <v>0</v>
      </c>
      <c r="AX831" s="42">
        <f>IFERROR(VLOOKUP($H831,#REF!,17,FALSE),0)</f>
        <v>0</v>
      </c>
    </row>
    <row r="832" spans="1:50" x14ac:dyDescent="0.3">
      <c r="A832" s="33" t="str">
        <f t="shared" si="48"/>
        <v>V -9710-6-020</v>
      </c>
      <c r="B832" s="33" t="str">
        <f>+'R&amp;E EXPORT'!B831</f>
        <v>2020 SB PUB IMP(2015)-PRIN</v>
      </c>
      <c r="C832" t="str">
        <f>IFERROR(VLOOKUP(A832,'MCSJ Export'!A:C,3,FALSE),"")</f>
        <v>Sub Account</v>
      </c>
      <c r="D832" s="37">
        <f t="shared" ca="1" si="49"/>
        <v>0</v>
      </c>
      <c r="E832" s="37">
        <f t="shared" ca="1" si="50"/>
        <v>0</v>
      </c>
      <c r="F832" s="37">
        <f t="shared" ca="1" si="51"/>
        <v>0</v>
      </c>
      <c r="G832" s="37"/>
      <c r="H832" s="33" t="str">
        <f>+'R&amp;E EXPORT'!A831</f>
        <v>V -9710-6-020</v>
      </c>
      <c r="I832" s="34">
        <f>IFERROR(VLOOKUP($H832,'Gen F Rev'!$A:$M,15,FALSE),0)</f>
        <v>0</v>
      </c>
      <c r="J832" s="34">
        <f>IFERROR(VLOOKUP($H832,'Gen F Rev'!$A:$M,16,FALSE),0)</f>
        <v>0</v>
      </c>
      <c r="K832" s="42">
        <f>IFERROR(VLOOKUP($H832,'Gen F Rev'!$A:$M,17,FALSE),0)</f>
        <v>0</v>
      </c>
      <c r="L832" s="34">
        <f>IFERROR(VLOOKUP($H832,'Gen F Exp'!$A:$E,15,FALSE),0)</f>
        <v>0</v>
      </c>
      <c r="M832" s="34">
        <f>IFERROR(VLOOKUP($H832,'Gen F Exp'!$A:$E,16,FALSE),0)</f>
        <v>0</v>
      </c>
      <c r="N832" s="42">
        <f>IFERROR(VLOOKUP($H832,'Gen F Exp'!$A:$E,17,FALSE),0)</f>
        <v>0</v>
      </c>
      <c r="O832" s="34">
        <f>IFERROR(VLOOKUP($H832,'Water F Rev'!$A:$L,15,FALSE),0)</f>
        <v>0</v>
      </c>
      <c r="P832" s="34">
        <f>IFERROR(VLOOKUP($H832,'Water F Rev'!$A:$L,16,FALSE),0)</f>
        <v>0</v>
      </c>
      <c r="Q832" s="42">
        <f>IFERROR(VLOOKUP($H832,'Water F Rev'!$A:$L,17,FALSE),0)</f>
        <v>0</v>
      </c>
      <c r="R832" s="34">
        <f>IFERROR(VLOOKUP($H832,'Water F Exp'!$A:$K,15,FALSE),0)</f>
        <v>0</v>
      </c>
      <c r="S832" s="34">
        <f>IFERROR(VLOOKUP($H832,'Water F Exp'!$A:$K,16,FALSE),0)</f>
        <v>0</v>
      </c>
      <c r="T832" s="42">
        <f>IFERROR(VLOOKUP($H832,'Water F Exp'!$A:$K,17,FALSE),0)</f>
        <v>0</v>
      </c>
      <c r="U832" s="34">
        <f ca="1">IFERROR(VLOOKUP($H832,'Sewer F Rev'!$A:$E,15,FALSE),0)</f>
        <v>0</v>
      </c>
      <c r="V832" s="34">
        <f ca="1">IFERROR(VLOOKUP($H832,'Sewer F Rev'!$A:$E,16,FALSE),0)</f>
        <v>0</v>
      </c>
      <c r="W832" s="42">
        <f ca="1">IFERROR(VLOOKUP($H832,'Sewer F Rev'!$A:$E,17,FALSE),0)</f>
        <v>0</v>
      </c>
      <c r="X832" s="34">
        <f>IFERROR(VLOOKUP($H832,'Sewer F Exp'!$A:$B,15,FALSE),0)</f>
        <v>0</v>
      </c>
      <c r="Y832" s="34">
        <f>IFERROR(VLOOKUP($H832,'Sewer F Exp'!$A:$B,16,FALSE),0)</f>
        <v>0</v>
      </c>
      <c r="Z832" s="42">
        <f>IFERROR(VLOOKUP($H832,'Sewer F Exp'!$A:$B,17,FALSE),0)</f>
        <v>0</v>
      </c>
      <c r="AA832" s="34">
        <f>IFERROR(VLOOKUP($H832,'Refuse F Rev'!$A:$E,15,FALSE),0)</f>
        <v>0</v>
      </c>
      <c r="AB832" s="34">
        <f>IFERROR(VLOOKUP($H832,'Refuse F Rev'!$A:$E,16,FALSE),0)</f>
        <v>0</v>
      </c>
      <c r="AC832" s="42">
        <f>IFERROR(VLOOKUP($H832,'Refuse F Rev'!$A:$E,17,FALSE),0)</f>
        <v>0</v>
      </c>
      <c r="AD832" s="34">
        <f>IFERROR(VLOOKUP($H832,'Refuse F Exp'!$A:$E,15,FALSE),0)</f>
        <v>0</v>
      </c>
      <c r="AE832" s="34">
        <f>IFERROR(VLOOKUP($H832,'Refuse F Exp'!$A:$E,16,FALSE),0)</f>
        <v>0</v>
      </c>
      <c r="AF832" s="42">
        <f>IFERROR(VLOOKUP($H832,'Refuse F Exp'!$A:$E,17,FALSE),0)</f>
        <v>0</v>
      </c>
      <c r="AG832" s="34">
        <f>IFERROR(VLOOKUP($H832,#REF!,10,FALSE),0)</f>
        <v>0</v>
      </c>
      <c r="AH832" s="34">
        <f>IFERROR(VLOOKUP($H832,#REF!,11,FALSE),0)</f>
        <v>0</v>
      </c>
      <c r="AI832" s="42">
        <f>IFERROR(VLOOKUP($H832,#REF!,12,FALSE),0)</f>
        <v>0</v>
      </c>
      <c r="AJ832" s="34">
        <f>IFERROR(VLOOKUP($H832,#REF!,10,FALSE),0)</f>
        <v>0</v>
      </c>
      <c r="AK832" s="34">
        <f>IFERROR(VLOOKUP($H832,#REF!,11,FALSE),0)</f>
        <v>0</v>
      </c>
      <c r="AL832" s="42">
        <f>IFERROR(VLOOKUP($H832,#REF!,12,FALSE),0)</f>
        <v>0</v>
      </c>
      <c r="AM832" s="34">
        <f>IFERROR(VLOOKUP($H832,#REF!,10,FALSE),0)</f>
        <v>0</v>
      </c>
      <c r="AN832" s="34">
        <f>IFERROR(VLOOKUP($H832,#REF!,11,FALSE),0)</f>
        <v>0</v>
      </c>
      <c r="AO832" s="42">
        <f>IFERROR(VLOOKUP($H832,#REF!,12,FALSE),0)</f>
        <v>0</v>
      </c>
      <c r="AP832" s="34">
        <f>IFERROR(VLOOKUP($H832,#REF!,10,FALSE),0)</f>
        <v>0</v>
      </c>
      <c r="AQ832" s="34">
        <f>IFERROR(VLOOKUP($H832,#REF!,11,FALSE),0)</f>
        <v>0</v>
      </c>
      <c r="AR832" s="42">
        <f>IFERROR(VLOOKUP($H832,#REF!,12,FALSE),0)</f>
        <v>0</v>
      </c>
      <c r="AS832" s="34">
        <f>IFERROR(VLOOKUP($H832,#REF!,13,FALSE),0)</f>
        <v>0</v>
      </c>
      <c r="AT832" s="34">
        <f>IFERROR(VLOOKUP($H832,#REF!,14,FALSE),0)</f>
        <v>0</v>
      </c>
      <c r="AU832" s="42">
        <f>IFERROR(VLOOKUP($H832,#REF!,15,FALSE),0)</f>
        <v>0</v>
      </c>
      <c r="AV832" s="34">
        <f>IFERROR(VLOOKUP($H832,#REF!,15,FALSE),0)</f>
        <v>0</v>
      </c>
      <c r="AW832" s="34">
        <f>IFERROR(VLOOKUP($H832,#REF!,16,FALSE),0)</f>
        <v>0</v>
      </c>
      <c r="AX832" s="42">
        <f>IFERROR(VLOOKUP($H832,#REF!,17,FALSE),0)</f>
        <v>0</v>
      </c>
    </row>
    <row r="833" spans="1:50" x14ac:dyDescent="0.3">
      <c r="A833" s="33" t="str">
        <f t="shared" si="48"/>
        <v>V -9710-6-023</v>
      </c>
      <c r="B833" s="33" t="str">
        <f>+'R&amp;E EXPORT'!B832</f>
        <v>2023 SUB PUB IMP (2016) - PRIN</v>
      </c>
      <c r="C833" t="str">
        <f>IFERROR(VLOOKUP(A833,'MCSJ Export'!A:C,3,FALSE),"")</f>
        <v/>
      </c>
      <c r="D833" s="37">
        <f t="shared" ca="1" si="49"/>
        <v>0</v>
      </c>
      <c r="E833" s="37">
        <f t="shared" ca="1" si="50"/>
        <v>0</v>
      </c>
      <c r="F833" s="37">
        <f t="shared" ca="1" si="51"/>
        <v>0</v>
      </c>
      <c r="G833" s="37"/>
      <c r="H833" s="33" t="str">
        <f>+'R&amp;E EXPORT'!A832</f>
        <v>V -9710-6-023</v>
      </c>
      <c r="I833" s="34">
        <f>IFERROR(VLOOKUP($H833,'Gen F Rev'!$A:$M,15,FALSE),0)</f>
        <v>0</v>
      </c>
      <c r="J833" s="34">
        <f>IFERROR(VLOOKUP($H833,'Gen F Rev'!$A:$M,16,FALSE),0)</f>
        <v>0</v>
      </c>
      <c r="K833" s="42">
        <f>IFERROR(VLOOKUP($H833,'Gen F Rev'!$A:$M,17,FALSE),0)</f>
        <v>0</v>
      </c>
      <c r="L833" s="34">
        <f>IFERROR(VLOOKUP($H833,'Gen F Exp'!$A:$E,15,FALSE),0)</f>
        <v>0</v>
      </c>
      <c r="M833" s="34">
        <f>IFERROR(VLOOKUP($H833,'Gen F Exp'!$A:$E,16,FALSE),0)</f>
        <v>0</v>
      </c>
      <c r="N833" s="42">
        <f>IFERROR(VLOOKUP($H833,'Gen F Exp'!$A:$E,17,FALSE),0)</f>
        <v>0</v>
      </c>
      <c r="O833" s="34">
        <f>IFERROR(VLOOKUP($H833,'Water F Rev'!$A:$L,15,FALSE),0)</f>
        <v>0</v>
      </c>
      <c r="P833" s="34">
        <f>IFERROR(VLOOKUP($H833,'Water F Rev'!$A:$L,16,FALSE),0)</f>
        <v>0</v>
      </c>
      <c r="Q833" s="42">
        <f>IFERROR(VLOOKUP($H833,'Water F Rev'!$A:$L,17,FALSE),0)</f>
        <v>0</v>
      </c>
      <c r="R833" s="34">
        <f>IFERROR(VLOOKUP($H833,'Water F Exp'!$A:$K,15,FALSE),0)</f>
        <v>0</v>
      </c>
      <c r="S833" s="34">
        <f>IFERROR(VLOOKUP($H833,'Water F Exp'!$A:$K,16,FALSE),0)</f>
        <v>0</v>
      </c>
      <c r="T833" s="42">
        <f>IFERROR(VLOOKUP($H833,'Water F Exp'!$A:$K,17,FALSE),0)</f>
        <v>0</v>
      </c>
      <c r="U833" s="34">
        <f ca="1">IFERROR(VLOOKUP($H833,'Sewer F Rev'!$A:$E,15,FALSE),0)</f>
        <v>0</v>
      </c>
      <c r="V833" s="34">
        <f ca="1">IFERROR(VLOOKUP($H833,'Sewer F Rev'!$A:$E,16,FALSE),0)</f>
        <v>0</v>
      </c>
      <c r="W833" s="42">
        <f ca="1">IFERROR(VLOOKUP($H833,'Sewer F Rev'!$A:$E,17,FALSE),0)</f>
        <v>0</v>
      </c>
      <c r="X833" s="34">
        <f>IFERROR(VLOOKUP($H833,'Sewer F Exp'!$A:$B,15,FALSE),0)</f>
        <v>0</v>
      </c>
      <c r="Y833" s="34">
        <f>IFERROR(VLOOKUP($H833,'Sewer F Exp'!$A:$B,16,FALSE),0)</f>
        <v>0</v>
      </c>
      <c r="Z833" s="42">
        <f>IFERROR(VLOOKUP($H833,'Sewer F Exp'!$A:$B,17,FALSE),0)</f>
        <v>0</v>
      </c>
      <c r="AA833" s="34">
        <f>IFERROR(VLOOKUP($H833,'Refuse F Rev'!$A:$E,15,FALSE),0)</f>
        <v>0</v>
      </c>
      <c r="AB833" s="34">
        <f>IFERROR(VLOOKUP($H833,'Refuse F Rev'!$A:$E,16,FALSE),0)</f>
        <v>0</v>
      </c>
      <c r="AC833" s="42">
        <f>IFERROR(VLOOKUP($H833,'Refuse F Rev'!$A:$E,17,FALSE),0)</f>
        <v>0</v>
      </c>
      <c r="AD833" s="34">
        <f>IFERROR(VLOOKUP($H833,'Refuse F Exp'!$A:$E,15,FALSE),0)</f>
        <v>0</v>
      </c>
      <c r="AE833" s="34">
        <f>IFERROR(VLOOKUP($H833,'Refuse F Exp'!$A:$E,16,FALSE),0)</f>
        <v>0</v>
      </c>
      <c r="AF833" s="42">
        <f>IFERROR(VLOOKUP($H833,'Refuse F Exp'!$A:$E,17,FALSE),0)</f>
        <v>0</v>
      </c>
      <c r="AG833" s="34">
        <f>IFERROR(VLOOKUP($H833,#REF!,10,FALSE),0)</f>
        <v>0</v>
      </c>
      <c r="AH833" s="34">
        <f>IFERROR(VLOOKUP($H833,#REF!,11,FALSE),0)</f>
        <v>0</v>
      </c>
      <c r="AI833" s="42">
        <f>IFERROR(VLOOKUP($H833,#REF!,12,FALSE),0)</f>
        <v>0</v>
      </c>
      <c r="AJ833" s="34">
        <f>IFERROR(VLOOKUP($H833,#REF!,10,FALSE),0)</f>
        <v>0</v>
      </c>
      <c r="AK833" s="34">
        <f>IFERROR(VLOOKUP($H833,#REF!,11,FALSE),0)</f>
        <v>0</v>
      </c>
      <c r="AL833" s="42">
        <f>IFERROR(VLOOKUP($H833,#REF!,12,FALSE),0)</f>
        <v>0</v>
      </c>
      <c r="AM833" s="34">
        <f>IFERROR(VLOOKUP($H833,#REF!,10,FALSE),0)</f>
        <v>0</v>
      </c>
      <c r="AN833" s="34">
        <f>IFERROR(VLOOKUP($H833,#REF!,11,FALSE),0)</f>
        <v>0</v>
      </c>
      <c r="AO833" s="42">
        <f>IFERROR(VLOOKUP($H833,#REF!,12,FALSE),0)</f>
        <v>0</v>
      </c>
      <c r="AP833" s="34">
        <f>IFERROR(VLOOKUP($H833,#REF!,10,FALSE),0)</f>
        <v>0</v>
      </c>
      <c r="AQ833" s="34">
        <f>IFERROR(VLOOKUP($H833,#REF!,11,FALSE),0)</f>
        <v>0</v>
      </c>
      <c r="AR833" s="42">
        <f>IFERROR(VLOOKUP($H833,#REF!,12,FALSE),0)</f>
        <v>0</v>
      </c>
      <c r="AS833" s="34">
        <f>IFERROR(VLOOKUP($H833,#REF!,13,FALSE),0)</f>
        <v>0</v>
      </c>
      <c r="AT833" s="34">
        <f>IFERROR(VLOOKUP($H833,#REF!,14,FALSE),0)</f>
        <v>0</v>
      </c>
      <c r="AU833" s="42">
        <f>IFERROR(VLOOKUP($H833,#REF!,15,FALSE),0)</f>
        <v>0</v>
      </c>
      <c r="AV833" s="34">
        <f>IFERROR(VLOOKUP($H833,#REF!,15,FALSE),0)</f>
        <v>0</v>
      </c>
      <c r="AW833" s="34">
        <f>IFERROR(VLOOKUP($H833,#REF!,16,FALSE),0)</f>
        <v>0</v>
      </c>
      <c r="AX833" s="42">
        <f>IFERROR(VLOOKUP($H833,#REF!,17,FALSE),0)</f>
        <v>0</v>
      </c>
    </row>
    <row r="834" spans="1:50" x14ac:dyDescent="0.3">
      <c r="A834" s="33" t="str">
        <f t="shared" si="48"/>
        <v>V -9710-6-JCI</v>
      </c>
      <c r="B834" s="33" t="str">
        <f>+'R&amp;E EXPORT'!B833</f>
        <v>2008 SIB JCI ENERGY-PRIN</v>
      </c>
      <c r="C834" t="str">
        <f>IFERROR(VLOOKUP(A834,'MCSJ Export'!A:C,3,FALSE),"")</f>
        <v>Sub Account</v>
      </c>
      <c r="D834" s="37">
        <f t="shared" ca="1" si="49"/>
        <v>0</v>
      </c>
      <c r="E834" s="37">
        <f t="shared" ca="1" si="50"/>
        <v>0</v>
      </c>
      <c r="F834" s="37">
        <f t="shared" ca="1" si="51"/>
        <v>0</v>
      </c>
      <c r="G834" s="37"/>
      <c r="H834" s="33" t="str">
        <f>+'R&amp;E EXPORT'!A833</f>
        <v>V -9710-6-JCI</v>
      </c>
      <c r="I834" s="34">
        <f>IFERROR(VLOOKUP($H834,'Gen F Rev'!$A:$M,15,FALSE),0)</f>
        <v>0</v>
      </c>
      <c r="J834" s="34">
        <f>IFERROR(VLOOKUP($H834,'Gen F Rev'!$A:$M,16,FALSE),0)</f>
        <v>0</v>
      </c>
      <c r="K834" s="42">
        <f>IFERROR(VLOOKUP($H834,'Gen F Rev'!$A:$M,17,FALSE),0)</f>
        <v>0</v>
      </c>
      <c r="L834" s="34">
        <f>IFERROR(VLOOKUP($H834,'Gen F Exp'!$A:$E,15,FALSE),0)</f>
        <v>0</v>
      </c>
      <c r="M834" s="34">
        <f>IFERROR(VLOOKUP($H834,'Gen F Exp'!$A:$E,16,FALSE),0)</f>
        <v>0</v>
      </c>
      <c r="N834" s="42">
        <f>IFERROR(VLOOKUP($H834,'Gen F Exp'!$A:$E,17,FALSE),0)</f>
        <v>0</v>
      </c>
      <c r="O834" s="34">
        <f>IFERROR(VLOOKUP($H834,'Water F Rev'!$A:$L,15,FALSE),0)</f>
        <v>0</v>
      </c>
      <c r="P834" s="34">
        <f>IFERROR(VLOOKUP($H834,'Water F Rev'!$A:$L,16,FALSE),0)</f>
        <v>0</v>
      </c>
      <c r="Q834" s="42">
        <f>IFERROR(VLOOKUP($H834,'Water F Rev'!$A:$L,17,FALSE),0)</f>
        <v>0</v>
      </c>
      <c r="R834" s="34">
        <f>IFERROR(VLOOKUP($H834,'Water F Exp'!$A:$K,15,FALSE),0)</f>
        <v>0</v>
      </c>
      <c r="S834" s="34">
        <f>IFERROR(VLOOKUP($H834,'Water F Exp'!$A:$K,16,FALSE),0)</f>
        <v>0</v>
      </c>
      <c r="T834" s="42">
        <f>IFERROR(VLOOKUP($H834,'Water F Exp'!$A:$K,17,FALSE),0)</f>
        <v>0</v>
      </c>
      <c r="U834" s="34">
        <f ca="1">IFERROR(VLOOKUP($H834,'Sewer F Rev'!$A:$E,15,FALSE),0)</f>
        <v>0</v>
      </c>
      <c r="V834" s="34">
        <f ca="1">IFERROR(VLOOKUP($H834,'Sewer F Rev'!$A:$E,16,FALSE),0)</f>
        <v>0</v>
      </c>
      <c r="W834" s="42">
        <f ca="1">IFERROR(VLOOKUP($H834,'Sewer F Rev'!$A:$E,17,FALSE),0)</f>
        <v>0</v>
      </c>
      <c r="X834" s="34">
        <f>IFERROR(VLOOKUP($H834,'Sewer F Exp'!$A:$B,15,FALSE),0)</f>
        <v>0</v>
      </c>
      <c r="Y834" s="34">
        <f>IFERROR(VLOOKUP($H834,'Sewer F Exp'!$A:$B,16,FALSE),0)</f>
        <v>0</v>
      </c>
      <c r="Z834" s="42">
        <f>IFERROR(VLOOKUP($H834,'Sewer F Exp'!$A:$B,17,FALSE),0)</f>
        <v>0</v>
      </c>
      <c r="AA834" s="34">
        <f>IFERROR(VLOOKUP($H834,'Refuse F Rev'!$A:$E,15,FALSE),0)</f>
        <v>0</v>
      </c>
      <c r="AB834" s="34">
        <f>IFERROR(VLOOKUP($H834,'Refuse F Rev'!$A:$E,16,FALSE),0)</f>
        <v>0</v>
      </c>
      <c r="AC834" s="42">
        <f>IFERROR(VLOOKUP($H834,'Refuse F Rev'!$A:$E,17,FALSE),0)</f>
        <v>0</v>
      </c>
      <c r="AD834" s="34">
        <f>IFERROR(VLOOKUP($H834,'Refuse F Exp'!$A:$E,15,FALSE),0)</f>
        <v>0</v>
      </c>
      <c r="AE834" s="34">
        <f>IFERROR(VLOOKUP($H834,'Refuse F Exp'!$A:$E,16,FALSE),0)</f>
        <v>0</v>
      </c>
      <c r="AF834" s="42">
        <f>IFERROR(VLOOKUP($H834,'Refuse F Exp'!$A:$E,17,FALSE),0)</f>
        <v>0</v>
      </c>
      <c r="AG834" s="34">
        <f>IFERROR(VLOOKUP($H834,#REF!,10,FALSE),0)</f>
        <v>0</v>
      </c>
      <c r="AH834" s="34">
        <f>IFERROR(VLOOKUP($H834,#REF!,11,FALSE),0)</f>
        <v>0</v>
      </c>
      <c r="AI834" s="42">
        <f>IFERROR(VLOOKUP($H834,#REF!,12,FALSE),0)</f>
        <v>0</v>
      </c>
      <c r="AJ834" s="34">
        <f>IFERROR(VLOOKUP($H834,#REF!,10,FALSE),0)</f>
        <v>0</v>
      </c>
      <c r="AK834" s="34">
        <f>IFERROR(VLOOKUP($H834,#REF!,11,FALSE),0)</f>
        <v>0</v>
      </c>
      <c r="AL834" s="42">
        <f>IFERROR(VLOOKUP($H834,#REF!,12,FALSE),0)</f>
        <v>0</v>
      </c>
      <c r="AM834" s="34">
        <f>IFERROR(VLOOKUP($H834,#REF!,10,FALSE),0)</f>
        <v>0</v>
      </c>
      <c r="AN834" s="34">
        <f>IFERROR(VLOOKUP($H834,#REF!,11,FALSE),0)</f>
        <v>0</v>
      </c>
      <c r="AO834" s="42">
        <f>IFERROR(VLOOKUP($H834,#REF!,12,FALSE),0)</f>
        <v>0</v>
      </c>
      <c r="AP834" s="34">
        <f>IFERROR(VLOOKUP($H834,#REF!,10,FALSE),0)</f>
        <v>0</v>
      </c>
      <c r="AQ834" s="34">
        <f>IFERROR(VLOOKUP($H834,#REF!,11,FALSE),0)</f>
        <v>0</v>
      </c>
      <c r="AR834" s="42">
        <f>IFERROR(VLOOKUP($H834,#REF!,12,FALSE),0)</f>
        <v>0</v>
      </c>
      <c r="AS834" s="34">
        <f>IFERROR(VLOOKUP($H834,#REF!,13,FALSE),0)</f>
        <v>0</v>
      </c>
      <c r="AT834" s="34">
        <f>IFERROR(VLOOKUP($H834,#REF!,14,FALSE),0)</f>
        <v>0</v>
      </c>
      <c r="AU834" s="42">
        <f>IFERROR(VLOOKUP($H834,#REF!,15,FALSE),0)</f>
        <v>0</v>
      </c>
      <c r="AV834" s="34">
        <f>IFERROR(VLOOKUP($H834,#REF!,15,FALSE),0)</f>
        <v>0</v>
      </c>
      <c r="AW834" s="34">
        <f>IFERROR(VLOOKUP($H834,#REF!,16,FALSE),0)</f>
        <v>0</v>
      </c>
      <c r="AX834" s="42">
        <f>IFERROR(VLOOKUP($H834,#REF!,17,FALSE),0)</f>
        <v>0</v>
      </c>
    </row>
    <row r="835" spans="1:50" x14ac:dyDescent="0.3">
      <c r="A835" s="33" t="str">
        <f t="shared" si="48"/>
        <v>V -9710-7-000</v>
      </c>
      <c r="B835" s="33" t="str">
        <f>+'R&amp;E EXPORT'!B834</f>
        <v>SERIAL BOND INTEREST</v>
      </c>
      <c r="C835" t="str">
        <f>IFERROR(VLOOKUP(A835,'MCSJ Export'!A:C,3,FALSE),"")</f>
        <v>Control</v>
      </c>
      <c r="D835" s="37">
        <f t="shared" ca="1" si="49"/>
        <v>0</v>
      </c>
      <c r="E835" s="37">
        <f t="shared" ca="1" si="50"/>
        <v>0</v>
      </c>
      <c r="F835" s="37">
        <f t="shared" ca="1" si="51"/>
        <v>0</v>
      </c>
      <c r="G835" s="37"/>
      <c r="H835" s="33" t="str">
        <f>+'R&amp;E EXPORT'!A834</f>
        <v>V -9710-7-000</v>
      </c>
      <c r="I835" s="34">
        <f>IFERROR(VLOOKUP($H835,'Gen F Rev'!$A:$M,15,FALSE),0)</f>
        <v>0</v>
      </c>
      <c r="J835" s="34">
        <f>IFERROR(VLOOKUP($H835,'Gen F Rev'!$A:$M,16,FALSE),0)</f>
        <v>0</v>
      </c>
      <c r="K835" s="42">
        <f>IFERROR(VLOOKUP($H835,'Gen F Rev'!$A:$M,17,FALSE),0)</f>
        <v>0</v>
      </c>
      <c r="L835" s="34">
        <f>IFERROR(VLOOKUP($H835,'Gen F Exp'!$A:$E,15,FALSE),0)</f>
        <v>0</v>
      </c>
      <c r="M835" s="34">
        <f>IFERROR(VLOOKUP($H835,'Gen F Exp'!$A:$E,16,FALSE),0)</f>
        <v>0</v>
      </c>
      <c r="N835" s="42">
        <f>IFERROR(VLOOKUP($H835,'Gen F Exp'!$A:$E,17,FALSE),0)</f>
        <v>0</v>
      </c>
      <c r="O835" s="34">
        <f>IFERROR(VLOOKUP($H835,'Water F Rev'!$A:$L,15,FALSE),0)</f>
        <v>0</v>
      </c>
      <c r="P835" s="34">
        <f>IFERROR(VLOOKUP($H835,'Water F Rev'!$A:$L,16,FALSE),0)</f>
        <v>0</v>
      </c>
      <c r="Q835" s="42">
        <f>IFERROR(VLOOKUP($H835,'Water F Rev'!$A:$L,17,FALSE),0)</f>
        <v>0</v>
      </c>
      <c r="R835" s="34">
        <f>IFERROR(VLOOKUP($H835,'Water F Exp'!$A:$K,15,FALSE),0)</f>
        <v>0</v>
      </c>
      <c r="S835" s="34">
        <f>IFERROR(VLOOKUP($H835,'Water F Exp'!$A:$K,16,FALSE),0)</f>
        <v>0</v>
      </c>
      <c r="T835" s="42">
        <f>IFERROR(VLOOKUP($H835,'Water F Exp'!$A:$K,17,FALSE),0)</f>
        <v>0</v>
      </c>
      <c r="U835" s="34">
        <f ca="1">IFERROR(VLOOKUP($H835,'Sewer F Rev'!$A:$E,15,FALSE),0)</f>
        <v>0</v>
      </c>
      <c r="V835" s="34">
        <f ca="1">IFERROR(VLOOKUP($H835,'Sewer F Rev'!$A:$E,16,FALSE),0)</f>
        <v>0</v>
      </c>
      <c r="W835" s="42">
        <f ca="1">IFERROR(VLOOKUP($H835,'Sewer F Rev'!$A:$E,17,FALSE),0)</f>
        <v>0</v>
      </c>
      <c r="X835" s="34">
        <f>IFERROR(VLOOKUP($H835,'Sewer F Exp'!$A:$B,15,FALSE),0)</f>
        <v>0</v>
      </c>
      <c r="Y835" s="34">
        <f>IFERROR(VLOOKUP($H835,'Sewer F Exp'!$A:$B,16,FALSE),0)</f>
        <v>0</v>
      </c>
      <c r="Z835" s="42">
        <f>IFERROR(VLOOKUP($H835,'Sewer F Exp'!$A:$B,17,FALSE),0)</f>
        <v>0</v>
      </c>
      <c r="AA835" s="34">
        <f>IFERROR(VLOOKUP($H835,'Refuse F Rev'!$A:$E,15,FALSE),0)</f>
        <v>0</v>
      </c>
      <c r="AB835" s="34">
        <f>IFERROR(VLOOKUP($H835,'Refuse F Rev'!$A:$E,16,FALSE),0)</f>
        <v>0</v>
      </c>
      <c r="AC835" s="42">
        <f>IFERROR(VLOOKUP($H835,'Refuse F Rev'!$A:$E,17,FALSE),0)</f>
        <v>0</v>
      </c>
      <c r="AD835" s="34">
        <f>IFERROR(VLOOKUP($H835,'Refuse F Exp'!$A:$E,15,FALSE),0)</f>
        <v>0</v>
      </c>
      <c r="AE835" s="34">
        <f>IFERROR(VLOOKUP($H835,'Refuse F Exp'!$A:$E,16,FALSE),0)</f>
        <v>0</v>
      </c>
      <c r="AF835" s="42">
        <f>IFERROR(VLOOKUP($H835,'Refuse F Exp'!$A:$E,17,FALSE),0)</f>
        <v>0</v>
      </c>
      <c r="AG835" s="34">
        <f>IFERROR(VLOOKUP($H835,#REF!,10,FALSE),0)</f>
        <v>0</v>
      </c>
      <c r="AH835" s="34">
        <f>IFERROR(VLOOKUP($H835,#REF!,11,FALSE),0)</f>
        <v>0</v>
      </c>
      <c r="AI835" s="42">
        <f>IFERROR(VLOOKUP($H835,#REF!,12,FALSE),0)</f>
        <v>0</v>
      </c>
      <c r="AJ835" s="34">
        <f>IFERROR(VLOOKUP($H835,#REF!,10,FALSE),0)</f>
        <v>0</v>
      </c>
      <c r="AK835" s="34">
        <f>IFERROR(VLOOKUP($H835,#REF!,11,FALSE),0)</f>
        <v>0</v>
      </c>
      <c r="AL835" s="42">
        <f>IFERROR(VLOOKUP($H835,#REF!,12,FALSE),0)</f>
        <v>0</v>
      </c>
      <c r="AM835" s="34">
        <f>IFERROR(VLOOKUP($H835,#REF!,10,FALSE),0)</f>
        <v>0</v>
      </c>
      <c r="AN835" s="34">
        <f>IFERROR(VLOOKUP($H835,#REF!,11,FALSE),0)</f>
        <v>0</v>
      </c>
      <c r="AO835" s="42">
        <f>IFERROR(VLOOKUP($H835,#REF!,12,FALSE),0)</f>
        <v>0</v>
      </c>
      <c r="AP835" s="34">
        <f>IFERROR(VLOOKUP($H835,#REF!,10,FALSE),0)</f>
        <v>0</v>
      </c>
      <c r="AQ835" s="34">
        <f>IFERROR(VLOOKUP($H835,#REF!,11,FALSE),0)</f>
        <v>0</v>
      </c>
      <c r="AR835" s="42">
        <f>IFERROR(VLOOKUP($H835,#REF!,12,FALSE),0)</f>
        <v>0</v>
      </c>
      <c r="AS835" s="34">
        <f>IFERROR(VLOOKUP($H835,#REF!,13,FALSE),0)</f>
        <v>0</v>
      </c>
      <c r="AT835" s="34">
        <f>IFERROR(VLOOKUP($H835,#REF!,14,FALSE),0)</f>
        <v>0</v>
      </c>
      <c r="AU835" s="42">
        <f>IFERROR(VLOOKUP($H835,#REF!,15,FALSE),0)</f>
        <v>0</v>
      </c>
      <c r="AV835" s="34">
        <f>IFERROR(VLOOKUP($H835,#REF!,15,FALSE),0)</f>
        <v>0</v>
      </c>
      <c r="AW835" s="34">
        <f>IFERROR(VLOOKUP($H835,#REF!,16,FALSE),0)</f>
        <v>0</v>
      </c>
      <c r="AX835" s="42">
        <f>IFERROR(VLOOKUP($H835,#REF!,17,FALSE),0)</f>
        <v>0</v>
      </c>
    </row>
    <row r="836" spans="1:50" x14ac:dyDescent="0.3">
      <c r="A836" s="33" t="str">
        <f t="shared" ref="A836:A899" si="52">+TRIM(H836)</f>
        <v>V -9710-7-013</v>
      </c>
      <c r="B836" s="33" t="str">
        <f>+'R&amp;E EXPORT'!B835</f>
        <v>2013 REFUND BOND-INT</v>
      </c>
      <c r="C836" t="str">
        <f>IFERROR(VLOOKUP(A836,'MCSJ Export'!A:C,3,FALSE),"")</f>
        <v>Sub Account</v>
      </c>
      <c r="D836" s="37">
        <f t="shared" ref="D836:D899" ca="1" si="53">+I836+L836+O836+R836+U836+X836+AA836+AD836+AG836+AJ836+AM836+AP836+AS836+AV836</f>
        <v>0</v>
      </c>
      <c r="E836" s="37">
        <f t="shared" ref="E836:E899" ca="1" si="54">+J836+M836+P836+S836+V836+Y836+AB836+AE836+AH836+AK836+AN836+AQ836+AT836+AW836</f>
        <v>0</v>
      </c>
      <c r="F836" s="37">
        <f t="shared" ref="F836:F899" ca="1" si="55">+K836+N836+Q836+T836+W836+Z836+AC836+AF836+AI836+AL836+AO836+AR836+AU836+AX836</f>
        <v>0</v>
      </c>
      <c r="G836" s="37"/>
      <c r="H836" s="33" t="str">
        <f>+'R&amp;E EXPORT'!A835</f>
        <v>V -9710-7-013</v>
      </c>
      <c r="I836" s="34">
        <f>IFERROR(VLOOKUP($H836,'Gen F Rev'!$A:$M,15,FALSE),0)</f>
        <v>0</v>
      </c>
      <c r="J836" s="34">
        <f>IFERROR(VLOOKUP($H836,'Gen F Rev'!$A:$M,16,FALSE),0)</f>
        <v>0</v>
      </c>
      <c r="K836" s="42">
        <f>IFERROR(VLOOKUP($H836,'Gen F Rev'!$A:$M,17,FALSE),0)</f>
        <v>0</v>
      </c>
      <c r="L836" s="34">
        <f>IFERROR(VLOOKUP($H836,'Gen F Exp'!$A:$E,15,FALSE),0)</f>
        <v>0</v>
      </c>
      <c r="M836" s="34">
        <f>IFERROR(VLOOKUP($H836,'Gen F Exp'!$A:$E,16,FALSE),0)</f>
        <v>0</v>
      </c>
      <c r="N836" s="42">
        <f>IFERROR(VLOOKUP($H836,'Gen F Exp'!$A:$E,17,FALSE),0)</f>
        <v>0</v>
      </c>
      <c r="O836" s="34">
        <f>IFERROR(VLOOKUP($H836,'Water F Rev'!$A:$L,15,FALSE),0)</f>
        <v>0</v>
      </c>
      <c r="P836" s="34">
        <f>IFERROR(VLOOKUP($H836,'Water F Rev'!$A:$L,16,FALSE),0)</f>
        <v>0</v>
      </c>
      <c r="Q836" s="42">
        <f>IFERROR(VLOOKUP($H836,'Water F Rev'!$A:$L,17,FALSE),0)</f>
        <v>0</v>
      </c>
      <c r="R836" s="34">
        <f>IFERROR(VLOOKUP($H836,'Water F Exp'!$A:$K,15,FALSE),0)</f>
        <v>0</v>
      </c>
      <c r="S836" s="34">
        <f>IFERROR(VLOOKUP($H836,'Water F Exp'!$A:$K,16,FALSE),0)</f>
        <v>0</v>
      </c>
      <c r="T836" s="42">
        <f>IFERROR(VLOOKUP($H836,'Water F Exp'!$A:$K,17,FALSE),0)</f>
        <v>0</v>
      </c>
      <c r="U836" s="34">
        <f ca="1">IFERROR(VLOOKUP($H836,'Sewer F Rev'!$A:$E,15,FALSE),0)</f>
        <v>0</v>
      </c>
      <c r="V836" s="34">
        <f ca="1">IFERROR(VLOOKUP($H836,'Sewer F Rev'!$A:$E,16,FALSE),0)</f>
        <v>0</v>
      </c>
      <c r="W836" s="42">
        <f ca="1">IFERROR(VLOOKUP($H836,'Sewer F Rev'!$A:$E,17,FALSE),0)</f>
        <v>0</v>
      </c>
      <c r="X836" s="34">
        <f>IFERROR(VLOOKUP($H836,'Sewer F Exp'!$A:$B,15,FALSE),0)</f>
        <v>0</v>
      </c>
      <c r="Y836" s="34">
        <f>IFERROR(VLOOKUP($H836,'Sewer F Exp'!$A:$B,16,FALSE),0)</f>
        <v>0</v>
      </c>
      <c r="Z836" s="42">
        <f>IFERROR(VLOOKUP($H836,'Sewer F Exp'!$A:$B,17,FALSE),0)</f>
        <v>0</v>
      </c>
      <c r="AA836" s="34">
        <f>IFERROR(VLOOKUP($H836,'Refuse F Rev'!$A:$E,15,FALSE),0)</f>
        <v>0</v>
      </c>
      <c r="AB836" s="34">
        <f>IFERROR(VLOOKUP($H836,'Refuse F Rev'!$A:$E,16,FALSE),0)</f>
        <v>0</v>
      </c>
      <c r="AC836" s="42">
        <f>IFERROR(VLOOKUP($H836,'Refuse F Rev'!$A:$E,17,FALSE),0)</f>
        <v>0</v>
      </c>
      <c r="AD836" s="34">
        <f>IFERROR(VLOOKUP($H836,'Refuse F Exp'!$A:$E,15,FALSE),0)</f>
        <v>0</v>
      </c>
      <c r="AE836" s="34">
        <f>IFERROR(VLOOKUP($H836,'Refuse F Exp'!$A:$E,16,FALSE),0)</f>
        <v>0</v>
      </c>
      <c r="AF836" s="42">
        <f>IFERROR(VLOOKUP($H836,'Refuse F Exp'!$A:$E,17,FALSE),0)</f>
        <v>0</v>
      </c>
      <c r="AG836" s="34">
        <f>IFERROR(VLOOKUP($H836,#REF!,10,FALSE),0)</f>
        <v>0</v>
      </c>
      <c r="AH836" s="34">
        <f>IFERROR(VLOOKUP($H836,#REF!,11,FALSE),0)</f>
        <v>0</v>
      </c>
      <c r="AI836" s="42">
        <f>IFERROR(VLOOKUP($H836,#REF!,12,FALSE),0)</f>
        <v>0</v>
      </c>
      <c r="AJ836" s="34">
        <f>IFERROR(VLOOKUP($H836,#REF!,10,FALSE),0)</f>
        <v>0</v>
      </c>
      <c r="AK836" s="34">
        <f>IFERROR(VLOOKUP($H836,#REF!,11,FALSE),0)</f>
        <v>0</v>
      </c>
      <c r="AL836" s="42">
        <f>IFERROR(VLOOKUP($H836,#REF!,12,FALSE),0)</f>
        <v>0</v>
      </c>
      <c r="AM836" s="34">
        <f>IFERROR(VLOOKUP($H836,#REF!,10,FALSE),0)</f>
        <v>0</v>
      </c>
      <c r="AN836" s="34">
        <f>IFERROR(VLOOKUP($H836,#REF!,11,FALSE),0)</f>
        <v>0</v>
      </c>
      <c r="AO836" s="42">
        <f>IFERROR(VLOOKUP($H836,#REF!,12,FALSE),0)</f>
        <v>0</v>
      </c>
      <c r="AP836" s="34">
        <f>IFERROR(VLOOKUP($H836,#REF!,10,FALSE),0)</f>
        <v>0</v>
      </c>
      <c r="AQ836" s="34">
        <f>IFERROR(VLOOKUP($H836,#REF!,11,FALSE),0)</f>
        <v>0</v>
      </c>
      <c r="AR836" s="42">
        <f>IFERROR(VLOOKUP($H836,#REF!,12,FALSE),0)</f>
        <v>0</v>
      </c>
      <c r="AS836" s="34">
        <f>IFERROR(VLOOKUP($H836,#REF!,13,FALSE),0)</f>
        <v>0</v>
      </c>
      <c r="AT836" s="34">
        <f>IFERROR(VLOOKUP($H836,#REF!,14,FALSE),0)</f>
        <v>0</v>
      </c>
      <c r="AU836" s="42">
        <f>IFERROR(VLOOKUP($H836,#REF!,15,FALSE),0)</f>
        <v>0</v>
      </c>
      <c r="AV836" s="34">
        <f>IFERROR(VLOOKUP($H836,#REF!,15,FALSE),0)</f>
        <v>0</v>
      </c>
      <c r="AW836" s="34">
        <f>IFERROR(VLOOKUP($H836,#REF!,16,FALSE),0)</f>
        <v>0</v>
      </c>
      <c r="AX836" s="42">
        <f>IFERROR(VLOOKUP($H836,#REF!,17,FALSE),0)</f>
        <v>0</v>
      </c>
    </row>
    <row r="837" spans="1:50" x14ac:dyDescent="0.3">
      <c r="A837" s="33" t="str">
        <f t="shared" si="52"/>
        <v>V -9710-7-014</v>
      </c>
      <c r="B837" s="33" t="str">
        <f>+'R&amp;E EXPORT'!B836</f>
        <v>2014 SB FF CLAIMS - INT</v>
      </c>
      <c r="C837" t="str">
        <f>IFERROR(VLOOKUP(A837,'MCSJ Export'!A:C,3,FALSE),"")</f>
        <v>Sub Account</v>
      </c>
      <c r="D837" s="37">
        <f t="shared" ca="1" si="53"/>
        <v>0</v>
      </c>
      <c r="E837" s="37">
        <f t="shared" ca="1" si="54"/>
        <v>0</v>
      </c>
      <c r="F837" s="37">
        <f t="shared" ca="1" si="55"/>
        <v>0</v>
      </c>
      <c r="G837" s="37"/>
      <c r="H837" s="33" t="str">
        <f>+'R&amp;E EXPORT'!A836</f>
        <v>V -9710-7-014</v>
      </c>
      <c r="I837" s="34">
        <f>IFERROR(VLOOKUP($H837,'Gen F Rev'!$A:$M,15,FALSE),0)</f>
        <v>0</v>
      </c>
      <c r="J837" s="34">
        <f>IFERROR(VLOOKUP($H837,'Gen F Rev'!$A:$M,16,FALSE),0)</f>
        <v>0</v>
      </c>
      <c r="K837" s="42">
        <f>IFERROR(VLOOKUP($H837,'Gen F Rev'!$A:$M,17,FALSE),0)</f>
        <v>0</v>
      </c>
      <c r="L837" s="34">
        <f>IFERROR(VLOOKUP($H837,'Gen F Exp'!$A:$E,15,FALSE),0)</f>
        <v>0</v>
      </c>
      <c r="M837" s="34">
        <f>IFERROR(VLOOKUP($H837,'Gen F Exp'!$A:$E,16,FALSE),0)</f>
        <v>0</v>
      </c>
      <c r="N837" s="42">
        <f>IFERROR(VLOOKUP($H837,'Gen F Exp'!$A:$E,17,FALSE),0)</f>
        <v>0</v>
      </c>
      <c r="O837" s="34">
        <f>IFERROR(VLOOKUP($H837,'Water F Rev'!$A:$L,15,FALSE),0)</f>
        <v>0</v>
      </c>
      <c r="P837" s="34">
        <f>IFERROR(VLOOKUP($H837,'Water F Rev'!$A:$L,16,FALSE),0)</f>
        <v>0</v>
      </c>
      <c r="Q837" s="42">
        <f>IFERROR(VLOOKUP($H837,'Water F Rev'!$A:$L,17,FALSE),0)</f>
        <v>0</v>
      </c>
      <c r="R837" s="34">
        <f>IFERROR(VLOOKUP($H837,'Water F Exp'!$A:$K,15,FALSE),0)</f>
        <v>0</v>
      </c>
      <c r="S837" s="34">
        <f>IFERROR(VLOOKUP($H837,'Water F Exp'!$A:$K,16,FALSE),0)</f>
        <v>0</v>
      </c>
      <c r="T837" s="42">
        <f>IFERROR(VLOOKUP($H837,'Water F Exp'!$A:$K,17,FALSE),0)</f>
        <v>0</v>
      </c>
      <c r="U837" s="34">
        <f ca="1">IFERROR(VLOOKUP($H837,'Sewer F Rev'!$A:$E,15,FALSE),0)</f>
        <v>0</v>
      </c>
      <c r="V837" s="34">
        <f ca="1">IFERROR(VLOOKUP($H837,'Sewer F Rev'!$A:$E,16,FALSE),0)</f>
        <v>0</v>
      </c>
      <c r="W837" s="42">
        <f ca="1">IFERROR(VLOOKUP($H837,'Sewer F Rev'!$A:$E,17,FALSE),0)</f>
        <v>0</v>
      </c>
      <c r="X837" s="34">
        <f>IFERROR(VLOOKUP($H837,'Sewer F Exp'!$A:$B,15,FALSE),0)</f>
        <v>0</v>
      </c>
      <c r="Y837" s="34">
        <f>IFERROR(VLOOKUP($H837,'Sewer F Exp'!$A:$B,16,FALSE),0)</f>
        <v>0</v>
      </c>
      <c r="Z837" s="42">
        <f>IFERROR(VLOOKUP($H837,'Sewer F Exp'!$A:$B,17,FALSE),0)</f>
        <v>0</v>
      </c>
      <c r="AA837" s="34">
        <f>IFERROR(VLOOKUP($H837,'Refuse F Rev'!$A:$E,15,FALSE),0)</f>
        <v>0</v>
      </c>
      <c r="AB837" s="34">
        <f>IFERROR(VLOOKUP($H837,'Refuse F Rev'!$A:$E,16,FALSE),0)</f>
        <v>0</v>
      </c>
      <c r="AC837" s="42">
        <f>IFERROR(VLOOKUP($H837,'Refuse F Rev'!$A:$E,17,FALSE),0)</f>
        <v>0</v>
      </c>
      <c r="AD837" s="34">
        <f>IFERROR(VLOOKUP($H837,'Refuse F Exp'!$A:$E,15,FALSE),0)</f>
        <v>0</v>
      </c>
      <c r="AE837" s="34">
        <f>IFERROR(VLOOKUP($H837,'Refuse F Exp'!$A:$E,16,FALSE),0)</f>
        <v>0</v>
      </c>
      <c r="AF837" s="42">
        <f>IFERROR(VLOOKUP($H837,'Refuse F Exp'!$A:$E,17,FALSE),0)</f>
        <v>0</v>
      </c>
      <c r="AG837" s="34">
        <f>IFERROR(VLOOKUP($H837,#REF!,10,FALSE),0)</f>
        <v>0</v>
      </c>
      <c r="AH837" s="34">
        <f>IFERROR(VLOOKUP($H837,#REF!,11,FALSE),0)</f>
        <v>0</v>
      </c>
      <c r="AI837" s="42">
        <f>IFERROR(VLOOKUP($H837,#REF!,12,FALSE),0)</f>
        <v>0</v>
      </c>
      <c r="AJ837" s="34">
        <f>IFERROR(VLOOKUP($H837,#REF!,10,FALSE),0)</f>
        <v>0</v>
      </c>
      <c r="AK837" s="34">
        <f>IFERROR(VLOOKUP($H837,#REF!,11,FALSE),0)</f>
        <v>0</v>
      </c>
      <c r="AL837" s="42">
        <f>IFERROR(VLOOKUP($H837,#REF!,12,FALSE),0)</f>
        <v>0</v>
      </c>
      <c r="AM837" s="34">
        <f>IFERROR(VLOOKUP($H837,#REF!,10,FALSE),0)</f>
        <v>0</v>
      </c>
      <c r="AN837" s="34">
        <f>IFERROR(VLOOKUP($H837,#REF!,11,FALSE),0)</f>
        <v>0</v>
      </c>
      <c r="AO837" s="42">
        <f>IFERROR(VLOOKUP($H837,#REF!,12,FALSE),0)</f>
        <v>0</v>
      </c>
      <c r="AP837" s="34">
        <f>IFERROR(VLOOKUP($H837,#REF!,10,FALSE),0)</f>
        <v>0</v>
      </c>
      <c r="AQ837" s="34">
        <f>IFERROR(VLOOKUP($H837,#REF!,11,FALSE),0)</f>
        <v>0</v>
      </c>
      <c r="AR837" s="42">
        <f>IFERROR(VLOOKUP($H837,#REF!,12,FALSE),0)</f>
        <v>0</v>
      </c>
      <c r="AS837" s="34">
        <f>IFERROR(VLOOKUP($H837,#REF!,13,FALSE),0)</f>
        <v>0</v>
      </c>
      <c r="AT837" s="34">
        <f>IFERROR(VLOOKUP($H837,#REF!,14,FALSE),0)</f>
        <v>0</v>
      </c>
      <c r="AU837" s="42">
        <f>IFERROR(VLOOKUP($H837,#REF!,15,FALSE),0)</f>
        <v>0</v>
      </c>
      <c r="AV837" s="34">
        <f>IFERROR(VLOOKUP($H837,#REF!,15,FALSE),0)</f>
        <v>0</v>
      </c>
      <c r="AW837" s="34">
        <f>IFERROR(VLOOKUP($H837,#REF!,16,FALSE),0)</f>
        <v>0</v>
      </c>
      <c r="AX837" s="42">
        <f>IFERROR(VLOOKUP($H837,#REF!,17,FALSE),0)</f>
        <v>0</v>
      </c>
    </row>
    <row r="838" spans="1:50" x14ac:dyDescent="0.3">
      <c r="A838" s="33" t="str">
        <f t="shared" si="52"/>
        <v>V -9710-7-017</v>
      </c>
      <c r="B838" s="33" t="str">
        <f>+'R&amp;E EXPORT'!B837</f>
        <v>2017 SB (2012 PUB IMP) INT</v>
      </c>
      <c r="C838" t="str">
        <f>IFERROR(VLOOKUP(A838,'MCSJ Export'!A:C,3,FALSE),"")</f>
        <v>Sub Account</v>
      </c>
      <c r="D838" s="37">
        <f t="shared" ca="1" si="53"/>
        <v>0</v>
      </c>
      <c r="E838" s="37">
        <f t="shared" ca="1" si="54"/>
        <v>0</v>
      </c>
      <c r="F838" s="37">
        <f t="shared" ca="1" si="55"/>
        <v>0</v>
      </c>
      <c r="G838" s="37"/>
      <c r="H838" s="33" t="str">
        <f>+'R&amp;E EXPORT'!A837</f>
        <v>V -9710-7-017</v>
      </c>
      <c r="I838" s="34">
        <f>IFERROR(VLOOKUP($H838,'Gen F Rev'!$A:$M,15,FALSE),0)</f>
        <v>0</v>
      </c>
      <c r="J838" s="34">
        <f>IFERROR(VLOOKUP($H838,'Gen F Rev'!$A:$M,16,FALSE),0)</f>
        <v>0</v>
      </c>
      <c r="K838" s="42">
        <f>IFERROR(VLOOKUP($H838,'Gen F Rev'!$A:$M,17,FALSE),0)</f>
        <v>0</v>
      </c>
      <c r="L838" s="34">
        <f>IFERROR(VLOOKUP($H838,'Gen F Exp'!$A:$E,15,FALSE),0)</f>
        <v>0</v>
      </c>
      <c r="M838" s="34">
        <f>IFERROR(VLOOKUP($H838,'Gen F Exp'!$A:$E,16,FALSE),0)</f>
        <v>0</v>
      </c>
      <c r="N838" s="42">
        <f>IFERROR(VLOOKUP($H838,'Gen F Exp'!$A:$E,17,FALSE),0)</f>
        <v>0</v>
      </c>
      <c r="O838" s="34">
        <f>IFERROR(VLOOKUP($H838,'Water F Rev'!$A:$L,15,FALSE),0)</f>
        <v>0</v>
      </c>
      <c r="P838" s="34">
        <f>IFERROR(VLOOKUP($H838,'Water F Rev'!$A:$L,16,FALSE),0)</f>
        <v>0</v>
      </c>
      <c r="Q838" s="42">
        <f>IFERROR(VLOOKUP($H838,'Water F Rev'!$A:$L,17,FALSE),0)</f>
        <v>0</v>
      </c>
      <c r="R838" s="34">
        <f>IFERROR(VLOOKUP($H838,'Water F Exp'!$A:$K,15,FALSE),0)</f>
        <v>0</v>
      </c>
      <c r="S838" s="34">
        <f>IFERROR(VLOOKUP($H838,'Water F Exp'!$A:$K,16,FALSE),0)</f>
        <v>0</v>
      </c>
      <c r="T838" s="42">
        <f>IFERROR(VLOOKUP($H838,'Water F Exp'!$A:$K,17,FALSE),0)</f>
        <v>0</v>
      </c>
      <c r="U838" s="34">
        <f ca="1">IFERROR(VLOOKUP($H838,'Sewer F Rev'!$A:$E,15,FALSE),0)</f>
        <v>0</v>
      </c>
      <c r="V838" s="34">
        <f ca="1">IFERROR(VLOOKUP($H838,'Sewer F Rev'!$A:$E,16,FALSE),0)</f>
        <v>0</v>
      </c>
      <c r="W838" s="42">
        <f ca="1">IFERROR(VLOOKUP($H838,'Sewer F Rev'!$A:$E,17,FALSE),0)</f>
        <v>0</v>
      </c>
      <c r="X838" s="34">
        <f>IFERROR(VLOOKUP($H838,'Sewer F Exp'!$A:$B,15,FALSE),0)</f>
        <v>0</v>
      </c>
      <c r="Y838" s="34">
        <f>IFERROR(VLOOKUP($H838,'Sewer F Exp'!$A:$B,16,FALSE),0)</f>
        <v>0</v>
      </c>
      <c r="Z838" s="42">
        <f>IFERROR(VLOOKUP($H838,'Sewer F Exp'!$A:$B,17,FALSE),0)</f>
        <v>0</v>
      </c>
      <c r="AA838" s="34">
        <f>IFERROR(VLOOKUP($H838,'Refuse F Rev'!$A:$E,15,FALSE),0)</f>
        <v>0</v>
      </c>
      <c r="AB838" s="34">
        <f>IFERROR(VLOOKUP($H838,'Refuse F Rev'!$A:$E,16,FALSE),0)</f>
        <v>0</v>
      </c>
      <c r="AC838" s="42">
        <f>IFERROR(VLOOKUP($H838,'Refuse F Rev'!$A:$E,17,FALSE),0)</f>
        <v>0</v>
      </c>
      <c r="AD838" s="34">
        <f>IFERROR(VLOOKUP($H838,'Refuse F Exp'!$A:$E,15,FALSE),0)</f>
        <v>0</v>
      </c>
      <c r="AE838" s="34">
        <f>IFERROR(VLOOKUP($H838,'Refuse F Exp'!$A:$E,16,FALSE),0)</f>
        <v>0</v>
      </c>
      <c r="AF838" s="42">
        <f>IFERROR(VLOOKUP($H838,'Refuse F Exp'!$A:$E,17,FALSE),0)</f>
        <v>0</v>
      </c>
      <c r="AG838" s="34">
        <f>IFERROR(VLOOKUP($H838,#REF!,10,FALSE),0)</f>
        <v>0</v>
      </c>
      <c r="AH838" s="34">
        <f>IFERROR(VLOOKUP($H838,#REF!,11,FALSE),0)</f>
        <v>0</v>
      </c>
      <c r="AI838" s="42">
        <f>IFERROR(VLOOKUP($H838,#REF!,12,FALSE),0)</f>
        <v>0</v>
      </c>
      <c r="AJ838" s="34">
        <f>IFERROR(VLOOKUP($H838,#REF!,10,FALSE),0)</f>
        <v>0</v>
      </c>
      <c r="AK838" s="34">
        <f>IFERROR(VLOOKUP($H838,#REF!,11,FALSE),0)</f>
        <v>0</v>
      </c>
      <c r="AL838" s="42">
        <f>IFERROR(VLOOKUP($H838,#REF!,12,FALSE),0)</f>
        <v>0</v>
      </c>
      <c r="AM838" s="34">
        <f>IFERROR(VLOOKUP($H838,#REF!,10,FALSE),0)</f>
        <v>0</v>
      </c>
      <c r="AN838" s="34">
        <f>IFERROR(VLOOKUP($H838,#REF!,11,FALSE),0)</f>
        <v>0</v>
      </c>
      <c r="AO838" s="42">
        <f>IFERROR(VLOOKUP($H838,#REF!,12,FALSE),0)</f>
        <v>0</v>
      </c>
      <c r="AP838" s="34">
        <f>IFERROR(VLOOKUP($H838,#REF!,10,FALSE),0)</f>
        <v>0</v>
      </c>
      <c r="AQ838" s="34">
        <f>IFERROR(VLOOKUP($H838,#REF!,11,FALSE),0)</f>
        <v>0</v>
      </c>
      <c r="AR838" s="42">
        <f>IFERROR(VLOOKUP($H838,#REF!,12,FALSE),0)</f>
        <v>0</v>
      </c>
      <c r="AS838" s="34">
        <f>IFERROR(VLOOKUP($H838,#REF!,13,FALSE),0)</f>
        <v>0</v>
      </c>
      <c r="AT838" s="34">
        <f>IFERROR(VLOOKUP($H838,#REF!,14,FALSE),0)</f>
        <v>0</v>
      </c>
      <c r="AU838" s="42">
        <f>IFERROR(VLOOKUP($H838,#REF!,15,FALSE),0)</f>
        <v>0</v>
      </c>
      <c r="AV838" s="34">
        <f>IFERROR(VLOOKUP($H838,#REF!,15,FALSE),0)</f>
        <v>0</v>
      </c>
      <c r="AW838" s="34">
        <f>IFERROR(VLOOKUP($H838,#REF!,16,FALSE),0)</f>
        <v>0</v>
      </c>
      <c r="AX838" s="42">
        <f>IFERROR(VLOOKUP($H838,#REF!,17,FALSE),0)</f>
        <v>0</v>
      </c>
    </row>
    <row r="839" spans="1:50" x14ac:dyDescent="0.3">
      <c r="A839" s="33" t="str">
        <f t="shared" si="52"/>
        <v>V -9710-7-020</v>
      </c>
      <c r="B839" s="33" t="str">
        <f>+'R&amp;E EXPORT'!B838</f>
        <v>2020 SB PUB IMP(2015)-INT</v>
      </c>
      <c r="C839" t="str">
        <f>IFERROR(VLOOKUP(A839,'MCSJ Export'!A:C,3,FALSE),"")</f>
        <v>Sub Account</v>
      </c>
      <c r="D839" s="37">
        <f t="shared" ca="1" si="53"/>
        <v>0</v>
      </c>
      <c r="E839" s="37">
        <f t="shared" ca="1" si="54"/>
        <v>0</v>
      </c>
      <c r="F839" s="37">
        <f t="shared" ca="1" si="55"/>
        <v>0</v>
      </c>
      <c r="G839" s="37"/>
      <c r="H839" s="33" t="str">
        <f>+'R&amp;E EXPORT'!A838</f>
        <v>V -9710-7-020</v>
      </c>
      <c r="I839" s="34">
        <f>IFERROR(VLOOKUP($H839,'Gen F Rev'!$A:$M,15,FALSE),0)</f>
        <v>0</v>
      </c>
      <c r="J839" s="34">
        <f>IFERROR(VLOOKUP($H839,'Gen F Rev'!$A:$M,16,FALSE),0)</f>
        <v>0</v>
      </c>
      <c r="K839" s="42">
        <f>IFERROR(VLOOKUP($H839,'Gen F Rev'!$A:$M,17,FALSE),0)</f>
        <v>0</v>
      </c>
      <c r="L839" s="34">
        <f>IFERROR(VLOOKUP($H839,'Gen F Exp'!$A:$E,15,FALSE),0)</f>
        <v>0</v>
      </c>
      <c r="M839" s="34">
        <f>IFERROR(VLOOKUP($H839,'Gen F Exp'!$A:$E,16,FALSE),0)</f>
        <v>0</v>
      </c>
      <c r="N839" s="42">
        <f>IFERROR(VLOOKUP($H839,'Gen F Exp'!$A:$E,17,FALSE),0)</f>
        <v>0</v>
      </c>
      <c r="O839" s="34">
        <f>IFERROR(VLOOKUP($H839,'Water F Rev'!$A:$L,15,FALSE),0)</f>
        <v>0</v>
      </c>
      <c r="P839" s="34">
        <f>IFERROR(VLOOKUP($H839,'Water F Rev'!$A:$L,16,FALSE),0)</f>
        <v>0</v>
      </c>
      <c r="Q839" s="42">
        <f>IFERROR(VLOOKUP($H839,'Water F Rev'!$A:$L,17,FALSE),0)</f>
        <v>0</v>
      </c>
      <c r="R839" s="34">
        <f>IFERROR(VLOOKUP($H839,'Water F Exp'!$A:$K,15,FALSE),0)</f>
        <v>0</v>
      </c>
      <c r="S839" s="34">
        <f>IFERROR(VLOOKUP($H839,'Water F Exp'!$A:$K,16,FALSE),0)</f>
        <v>0</v>
      </c>
      <c r="T839" s="42">
        <f>IFERROR(VLOOKUP($H839,'Water F Exp'!$A:$K,17,FALSE),0)</f>
        <v>0</v>
      </c>
      <c r="U839" s="34">
        <f ca="1">IFERROR(VLOOKUP($H839,'Sewer F Rev'!$A:$E,15,FALSE),0)</f>
        <v>0</v>
      </c>
      <c r="V839" s="34">
        <f ca="1">IFERROR(VLOOKUP($H839,'Sewer F Rev'!$A:$E,16,FALSE),0)</f>
        <v>0</v>
      </c>
      <c r="W839" s="42">
        <f ca="1">IFERROR(VLOOKUP($H839,'Sewer F Rev'!$A:$E,17,FALSE),0)</f>
        <v>0</v>
      </c>
      <c r="X839" s="34">
        <f>IFERROR(VLOOKUP($H839,'Sewer F Exp'!$A:$B,15,FALSE),0)</f>
        <v>0</v>
      </c>
      <c r="Y839" s="34">
        <f>IFERROR(VLOOKUP($H839,'Sewer F Exp'!$A:$B,16,FALSE),0)</f>
        <v>0</v>
      </c>
      <c r="Z839" s="42">
        <f>IFERROR(VLOOKUP($H839,'Sewer F Exp'!$A:$B,17,FALSE),0)</f>
        <v>0</v>
      </c>
      <c r="AA839" s="34">
        <f>IFERROR(VLOOKUP($H839,'Refuse F Rev'!$A:$E,15,FALSE),0)</f>
        <v>0</v>
      </c>
      <c r="AB839" s="34">
        <f>IFERROR(VLOOKUP($H839,'Refuse F Rev'!$A:$E,16,FALSE),0)</f>
        <v>0</v>
      </c>
      <c r="AC839" s="42">
        <f>IFERROR(VLOOKUP($H839,'Refuse F Rev'!$A:$E,17,FALSE),0)</f>
        <v>0</v>
      </c>
      <c r="AD839" s="34">
        <f>IFERROR(VLOOKUP($H839,'Refuse F Exp'!$A:$E,15,FALSE),0)</f>
        <v>0</v>
      </c>
      <c r="AE839" s="34">
        <f>IFERROR(VLOOKUP($H839,'Refuse F Exp'!$A:$E,16,FALSE),0)</f>
        <v>0</v>
      </c>
      <c r="AF839" s="42">
        <f>IFERROR(VLOOKUP($H839,'Refuse F Exp'!$A:$E,17,FALSE),0)</f>
        <v>0</v>
      </c>
      <c r="AG839" s="34">
        <f>IFERROR(VLOOKUP($H839,#REF!,10,FALSE),0)</f>
        <v>0</v>
      </c>
      <c r="AH839" s="34">
        <f>IFERROR(VLOOKUP($H839,#REF!,11,FALSE),0)</f>
        <v>0</v>
      </c>
      <c r="AI839" s="42">
        <f>IFERROR(VLOOKUP($H839,#REF!,12,FALSE),0)</f>
        <v>0</v>
      </c>
      <c r="AJ839" s="34">
        <f>IFERROR(VLOOKUP($H839,#REF!,10,FALSE),0)</f>
        <v>0</v>
      </c>
      <c r="AK839" s="34">
        <f>IFERROR(VLOOKUP($H839,#REF!,11,FALSE),0)</f>
        <v>0</v>
      </c>
      <c r="AL839" s="42">
        <f>IFERROR(VLOOKUP($H839,#REF!,12,FALSE),0)</f>
        <v>0</v>
      </c>
      <c r="AM839" s="34">
        <f>IFERROR(VLOOKUP($H839,#REF!,10,FALSE),0)</f>
        <v>0</v>
      </c>
      <c r="AN839" s="34">
        <f>IFERROR(VLOOKUP($H839,#REF!,11,FALSE),0)</f>
        <v>0</v>
      </c>
      <c r="AO839" s="42">
        <f>IFERROR(VLOOKUP($H839,#REF!,12,FALSE),0)</f>
        <v>0</v>
      </c>
      <c r="AP839" s="34">
        <f>IFERROR(VLOOKUP($H839,#REF!,10,FALSE),0)</f>
        <v>0</v>
      </c>
      <c r="AQ839" s="34">
        <f>IFERROR(VLOOKUP($H839,#REF!,11,FALSE),0)</f>
        <v>0</v>
      </c>
      <c r="AR839" s="42">
        <f>IFERROR(VLOOKUP($H839,#REF!,12,FALSE),0)</f>
        <v>0</v>
      </c>
      <c r="AS839" s="34">
        <f>IFERROR(VLOOKUP($H839,#REF!,13,FALSE),0)</f>
        <v>0</v>
      </c>
      <c r="AT839" s="34">
        <f>IFERROR(VLOOKUP($H839,#REF!,14,FALSE),0)</f>
        <v>0</v>
      </c>
      <c r="AU839" s="42">
        <f>IFERROR(VLOOKUP($H839,#REF!,15,FALSE),0)</f>
        <v>0</v>
      </c>
      <c r="AV839" s="34">
        <f>IFERROR(VLOOKUP($H839,#REF!,15,FALSE),0)</f>
        <v>0</v>
      </c>
      <c r="AW839" s="34">
        <f>IFERROR(VLOOKUP($H839,#REF!,16,FALSE),0)</f>
        <v>0</v>
      </c>
      <c r="AX839" s="42">
        <f>IFERROR(VLOOKUP($H839,#REF!,17,FALSE),0)</f>
        <v>0</v>
      </c>
    </row>
    <row r="840" spans="1:50" x14ac:dyDescent="0.3">
      <c r="A840" s="33" t="str">
        <f t="shared" si="52"/>
        <v>V -9710-7-023</v>
      </c>
      <c r="B840" s="33" t="str">
        <f>+'R&amp;E EXPORT'!B839</f>
        <v>2023 SUB SB PUB IMP (2016) - INT</v>
      </c>
      <c r="C840" t="str">
        <f>IFERROR(VLOOKUP(A840,'MCSJ Export'!A:C,3,FALSE),"")</f>
        <v/>
      </c>
      <c r="D840" s="37">
        <f t="shared" ca="1" si="53"/>
        <v>0</v>
      </c>
      <c r="E840" s="37">
        <f t="shared" ca="1" si="54"/>
        <v>0</v>
      </c>
      <c r="F840" s="37">
        <f t="shared" ca="1" si="55"/>
        <v>0</v>
      </c>
      <c r="G840" s="37"/>
      <c r="H840" s="33" t="str">
        <f>+'R&amp;E EXPORT'!A839</f>
        <v>V -9710-7-023</v>
      </c>
      <c r="I840" s="34">
        <f>IFERROR(VLOOKUP($H840,'Gen F Rev'!$A:$M,15,FALSE),0)</f>
        <v>0</v>
      </c>
      <c r="J840" s="34">
        <f>IFERROR(VLOOKUP($H840,'Gen F Rev'!$A:$M,16,FALSE),0)</f>
        <v>0</v>
      </c>
      <c r="K840" s="42">
        <f>IFERROR(VLOOKUP($H840,'Gen F Rev'!$A:$M,17,FALSE),0)</f>
        <v>0</v>
      </c>
      <c r="L840" s="34">
        <f>IFERROR(VLOOKUP($H840,'Gen F Exp'!$A:$E,15,FALSE),0)</f>
        <v>0</v>
      </c>
      <c r="M840" s="34">
        <f>IFERROR(VLOOKUP($H840,'Gen F Exp'!$A:$E,16,FALSE),0)</f>
        <v>0</v>
      </c>
      <c r="N840" s="42">
        <f>IFERROR(VLOOKUP($H840,'Gen F Exp'!$A:$E,17,FALSE),0)</f>
        <v>0</v>
      </c>
      <c r="O840" s="34">
        <f>IFERROR(VLOOKUP($H840,'Water F Rev'!$A:$L,15,FALSE),0)</f>
        <v>0</v>
      </c>
      <c r="P840" s="34">
        <f>IFERROR(VLOOKUP($H840,'Water F Rev'!$A:$L,16,FALSE),0)</f>
        <v>0</v>
      </c>
      <c r="Q840" s="42">
        <f>IFERROR(VLOOKUP($H840,'Water F Rev'!$A:$L,17,FALSE),0)</f>
        <v>0</v>
      </c>
      <c r="R840" s="34">
        <f>IFERROR(VLOOKUP($H840,'Water F Exp'!$A:$K,15,FALSE),0)</f>
        <v>0</v>
      </c>
      <c r="S840" s="34">
        <f>IFERROR(VLOOKUP($H840,'Water F Exp'!$A:$K,16,FALSE),0)</f>
        <v>0</v>
      </c>
      <c r="T840" s="42">
        <f>IFERROR(VLOOKUP($H840,'Water F Exp'!$A:$K,17,FALSE),0)</f>
        <v>0</v>
      </c>
      <c r="U840" s="34">
        <f ca="1">IFERROR(VLOOKUP($H840,'Sewer F Rev'!$A:$E,15,FALSE),0)</f>
        <v>0</v>
      </c>
      <c r="V840" s="34">
        <f ca="1">IFERROR(VLOOKUP($H840,'Sewer F Rev'!$A:$E,16,FALSE),0)</f>
        <v>0</v>
      </c>
      <c r="W840" s="42">
        <f ca="1">IFERROR(VLOOKUP($H840,'Sewer F Rev'!$A:$E,17,FALSE),0)</f>
        <v>0</v>
      </c>
      <c r="X840" s="34">
        <f>IFERROR(VLOOKUP($H840,'Sewer F Exp'!$A:$B,15,FALSE),0)</f>
        <v>0</v>
      </c>
      <c r="Y840" s="34">
        <f>IFERROR(VLOOKUP($H840,'Sewer F Exp'!$A:$B,16,FALSE),0)</f>
        <v>0</v>
      </c>
      <c r="Z840" s="42">
        <f>IFERROR(VLOOKUP($H840,'Sewer F Exp'!$A:$B,17,FALSE),0)</f>
        <v>0</v>
      </c>
      <c r="AA840" s="34">
        <f>IFERROR(VLOOKUP($H840,'Refuse F Rev'!$A:$E,15,FALSE),0)</f>
        <v>0</v>
      </c>
      <c r="AB840" s="34">
        <f>IFERROR(VLOOKUP($H840,'Refuse F Rev'!$A:$E,16,FALSE),0)</f>
        <v>0</v>
      </c>
      <c r="AC840" s="42">
        <f>IFERROR(VLOOKUP($H840,'Refuse F Rev'!$A:$E,17,FALSE),0)</f>
        <v>0</v>
      </c>
      <c r="AD840" s="34">
        <f>IFERROR(VLOOKUP($H840,'Refuse F Exp'!$A:$E,15,FALSE),0)</f>
        <v>0</v>
      </c>
      <c r="AE840" s="34">
        <f>IFERROR(VLOOKUP($H840,'Refuse F Exp'!$A:$E,16,FALSE),0)</f>
        <v>0</v>
      </c>
      <c r="AF840" s="42">
        <f>IFERROR(VLOOKUP($H840,'Refuse F Exp'!$A:$E,17,FALSE),0)</f>
        <v>0</v>
      </c>
      <c r="AG840" s="34">
        <f>IFERROR(VLOOKUP($H840,#REF!,10,FALSE),0)</f>
        <v>0</v>
      </c>
      <c r="AH840" s="34">
        <f>IFERROR(VLOOKUP($H840,#REF!,11,FALSE),0)</f>
        <v>0</v>
      </c>
      <c r="AI840" s="42">
        <f>IFERROR(VLOOKUP($H840,#REF!,12,FALSE),0)</f>
        <v>0</v>
      </c>
      <c r="AJ840" s="34">
        <f>IFERROR(VLOOKUP($H840,#REF!,10,FALSE),0)</f>
        <v>0</v>
      </c>
      <c r="AK840" s="34">
        <f>IFERROR(VLOOKUP($H840,#REF!,11,FALSE),0)</f>
        <v>0</v>
      </c>
      <c r="AL840" s="42">
        <f>IFERROR(VLOOKUP($H840,#REF!,12,FALSE),0)</f>
        <v>0</v>
      </c>
      <c r="AM840" s="34">
        <f>IFERROR(VLOOKUP($H840,#REF!,10,FALSE),0)</f>
        <v>0</v>
      </c>
      <c r="AN840" s="34">
        <f>IFERROR(VLOOKUP($H840,#REF!,11,FALSE),0)</f>
        <v>0</v>
      </c>
      <c r="AO840" s="42">
        <f>IFERROR(VLOOKUP($H840,#REF!,12,FALSE),0)</f>
        <v>0</v>
      </c>
      <c r="AP840" s="34">
        <f>IFERROR(VLOOKUP($H840,#REF!,10,FALSE),0)</f>
        <v>0</v>
      </c>
      <c r="AQ840" s="34">
        <f>IFERROR(VLOOKUP($H840,#REF!,11,FALSE),0)</f>
        <v>0</v>
      </c>
      <c r="AR840" s="42">
        <f>IFERROR(VLOOKUP($H840,#REF!,12,FALSE),0)</f>
        <v>0</v>
      </c>
      <c r="AS840" s="34">
        <f>IFERROR(VLOOKUP($H840,#REF!,13,FALSE),0)</f>
        <v>0</v>
      </c>
      <c r="AT840" s="34">
        <f>IFERROR(VLOOKUP($H840,#REF!,14,FALSE),0)</f>
        <v>0</v>
      </c>
      <c r="AU840" s="42">
        <f>IFERROR(VLOOKUP($H840,#REF!,15,FALSE),0)</f>
        <v>0</v>
      </c>
      <c r="AV840" s="34">
        <f>IFERROR(VLOOKUP($H840,#REF!,15,FALSE),0)</f>
        <v>0</v>
      </c>
      <c r="AW840" s="34">
        <f>IFERROR(VLOOKUP($H840,#REF!,16,FALSE),0)</f>
        <v>0</v>
      </c>
      <c r="AX840" s="42">
        <f>IFERROR(VLOOKUP($H840,#REF!,17,FALSE),0)</f>
        <v>0</v>
      </c>
    </row>
    <row r="841" spans="1:50" x14ac:dyDescent="0.3">
      <c r="A841" s="33" t="str">
        <f t="shared" si="52"/>
        <v>V -9720-6-000</v>
      </c>
      <c r="B841" s="33" t="str">
        <f>+'R&amp;E EXPORT'!B840</f>
        <v>GENERAL FUND -V9720-6 PRINCIPAL</v>
      </c>
      <c r="C841" t="str">
        <f>IFERROR(VLOOKUP(A841,'MCSJ Export'!A:C,3,FALSE),"")</f>
        <v>Control</v>
      </c>
      <c r="D841" s="37">
        <f t="shared" ca="1" si="53"/>
        <v>0</v>
      </c>
      <c r="E841" s="37">
        <f t="shared" ca="1" si="54"/>
        <v>0</v>
      </c>
      <c r="F841" s="37">
        <f t="shared" ca="1" si="55"/>
        <v>0</v>
      </c>
      <c r="G841" s="37"/>
      <c r="H841" s="33" t="str">
        <f>+'R&amp;E EXPORT'!A840</f>
        <v>V -9720-6-000</v>
      </c>
      <c r="I841" s="34">
        <f>IFERROR(VLOOKUP($H841,'Gen F Rev'!$A:$M,15,FALSE),0)</f>
        <v>0</v>
      </c>
      <c r="J841" s="34">
        <f>IFERROR(VLOOKUP($H841,'Gen F Rev'!$A:$M,16,FALSE),0)</f>
        <v>0</v>
      </c>
      <c r="K841" s="42">
        <f>IFERROR(VLOOKUP($H841,'Gen F Rev'!$A:$M,17,FALSE),0)</f>
        <v>0</v>
      </c>
      <c r="L841" s="34">
        <f>IFERROR(VLOOKUP($H841,'Gen F Exp'!$A:$E,15,FALSE),0)</f>
        <v>0</v>
      </c>
      <c r="M841" s="34">
        <f>IFERROR(VLOOKUP($H841,'Gen F Exp'!$A:$E,16,FALSE),0)</f>
        <v>0</v>
      </c>
      <c r="N841" s="42">
        <f>IFERROR(VLOOKUP($H841,'Gen F Exp'!$A:$E,17,FALSE),0)</f>
        <v>0</v>
      </c>
      <c r="O841" s="34">
        <f>IFERROR(VLOOKUP($H841,'Water F Rev'!$A:$L,15,FALSE),0)</f>
        <v>0</v>
      </c>
      <c r="P841" s="34">
        <f>IFERROR(VLOOKUP($H841,'Water F Rev'!$A:$L,16,FALSE),0)</f>
        <v>0</v>
      </c>
      <c r="Q841" s="42">
        <f>IFERROR(VLOOKUP($H841,'Water F Rev'!$A:$L,17,FALSE),0)</f>
        <v>0</v>
      </c>
      <c r="R841" s="34">
        <f>IFERROR(VLOOKUP($H841,'Water F Exp'!$A:$K,15,FALSE),0)</f>
        <v>0</v>
      </c>
      <c r="S841" s="34">
        <f>IFERROR(VLOOKUP($H841,'Water F Exp'!$A:$K,16,FALSE),0)</f>
        <v>0</v>
      </c>
      <c r="T841" s="42">
        <f>IFERROR(VLOOKUP($H841,'Water F Exp'!$A:$K,17,FALSE),0)</f>
        <v>0</v>
      </c>
      <c r="U841" s="34">
        <f ca="1">IFERROR(VLOOKUP($H841,'Sewer F Rev'!$A:$E,15,FALSE),0)</f>
        <v>0</v>
      </c>
      <c r="V841" s="34">
        <f ca="1">IFERROR(VLOOKUP($H841,'Sewer F Rev'!$A:$E,16,FALSE),0)</f>
        <v>0</v>
      </c>
      <c r="W841" s="42">
        <f ca="1">IFERROR(VLOOKUP($H841,'Sewer F Rev'!$A:$E,17,FALSE),0)</f>
        <v>0</v>
      </c>
      <c r="X841" s="34">
        <f>IFERROR(VLOOKUP($H841,'Sewer F Exp'!$A:$B,15,FALSE),0)</f>
        <v>0</v>
      </c>
      <c r="Y841" s="34">
        <f>IFERROR(VLOOKUP($H841,'Sewer F Exp'!$A:$B,16,FALSE),0)</f>
        <v>0</v>
      </c>
      <c r="Z841" s="42">
        <f>IFERROR(VLOOKUP($H841,'Sewer F Exp'!$A:$B,17,FALSE),0)</f>
        <v>0</v>
      </c>
      <c r="AA841" s="34">
        <f>IFERROR(VLOOKUP($H841,'Refuse F Rev'!$A:$E,15,FALSE),0)</f>
        <v>0</v>
      </c>
      <c r="AB841" s="34">
        <f>IFERROR(VLOOKUP($H841,'Refuse F Rev'!$A:$E,16,FALSE),0)</f>
        <v>0</v>
      </c>
      <c r="AC841" s="42">
        <f>IFERROR(VLOOKUP($H841,'Refuse F Rev'!$A:$E,17,FALSE),0)</f>
        <v>0</v>
      </c>
      <c r="AD841" s="34">
        <f>IFERROR(VLOOKUP($H841,'Refuse F Exp'!$A:$E,15,FALSE),0)</f>
        <v>0</v>
      </c>
      <c r="AE841" s="34">
        <f>IFERROR(VLOOKUP($H841,'Refuse F Exp'!$A:$E,16,FALSE),0)</f>
        <v>0</v>
      </c>
      <c r="AF841" s="42">
        <f>IFERROR(VLOOKUP($H841,'Refuse F Exp'!$A:$E,17,FALSE),0)</f>
        <v>0</v>
      </c>
      <c r="AG841" s="34">
        <f>IFERROR(VLOOKUP($H841,#REF!,10,FALSE),0)</f>
        <v>0</v>
      </c>
      <c r="AH841" s="34">
        <f>IFERROR(VLOOKUP($H841,#REF!,11,FALSE),0)</f>
        <v>0</v>
      </c>
      <c r="AI841" s="42">
        <f>IFERROR(VLOOKUP($H841,#REF!,12,FALSE),0)</f>
        <v>0</v>
      </c>
      <c r="AJ841" s="34">
        <f>IFERROR(VLOOKUP($H841,#REF!,10,FALSE),0)</f>
        <v>0</v>
      </c>
      <c r="AK841" s="34">
        <f>IFERROR(VLOOKUP($H841,#REF!,11,FALSE),0)</f>
        <v>0</v>
      </c>
      <c r="AL841" s="42">
        <f>IFERROR(VLOOKUP($H841,#REF!,12,FALSE),0)</f>
        <v>0</v>
      </c>
      <c r="AM841" s="34">
        <f>IFERROR(VLOOKUP($H841,#REF!,10,FALSE),0)</f>
        <v>0</v>
      </c>
      <c r="AN841" s="34">
        <f>IFERROR(VLOOKUP($H841,#REF!,11,FALSE),0)</f>
        <v>0</v>
      </c>
      <c r="AO841" s="42">
        <f>IFERROR(VLOOKUP($H841,#REF!,12,FALSE),0)</f>
        <v>0</v>
      </c>
      <c r="AP841" s="34">
        <f>IFERROR(VLOOKUP($H841,#REF!,10,FALSE),0)</f>
        <v>0</v>
      </c>
      <c r="AQ841" s="34">
        <f>IFERROR(VLOOKUP($H841,#REF!,11,FALSE),0)</f>
        <v>0</v>
      </c>
      <c r="AR841" s="42">
        <f>IFERROR(VLOOKUP($H841,#REF!,12,FALSE),0)</f>
        <v>0</v>
      </c>
      <c r="AS841" s="34">
        <f>IFERROR(VLOOKUP($H841,#REF!,13,FALSE),0)</f>
        <v>0</v>
      </c>
      <c r="AT841" s="34">
        <f>IFERROR(VLOOKUP($H841,#REF!,14,FALSE),0)</f>
        <v>0</v>
      </c>
      <c r="AU841" s="42">
        <f>IFERROR(VLOOKUP($H841,#REF!,15,FALSE),0)</f>
        <v>0</v>
      </c>
      <c r="AV841" s="34">
        <f>IFERROR(VLOOKUP($H841,#REF!,15,FALSE),0)</f>
        <v>0</v>
      </c>
      <c r="AW841" s="34">
        <f>IFERROR(VLOOKUP($H841,#REF!,16,FALSE),0)</f>
        <v>0</v>
      </c>
      <c r="AX841" s="42">
        <f>IFERROR(VLOOKUP($H841,#REF!,17,FALSE),0)</f>
        <v>0</v>
      </c>
    </row>
    <row r="842" spans="1:50" x14ac:dyDescent="0.3">
      <c r="A842" s="33" t="str">
        <f t="shared" si="52"/>
        <v>V -9720-6-014</v>
      </c>
      <c r="B842" s="33" t="str">
        <f>+'R&amp;E EXPORT'!B841</f>
        <v>2014 SB-PRIN   WAT FND</v>
      </c>
      <c r="C842" t="str">
        <f>IFERROR(VLOOKUP(A842,'MCSJ Export'!A:C,3,FALSE),"")</f>
        <v>Sub Account</v>
      </c>
      <c r="D842" s="37">
        <f t="shared" ca="1" si="53"/>
        <v>0</v>
      </c>
      <c r="E842" s="37">
        <f t="shared" ca="1" si="54"/>
        <v>0</v>
      </c>
      <c r="F842" s="37">
        <f t="shared" ca="1" si="55"/>
        <v>0</v>
      </c>
      <c r="G842" s="37"/>
      <c r="H842" s="33" t="str">
        <f>+'R&amp;E EXPORT'!A841</f>
        <v>V -9720-6-014</v>
      </c>
      <c r="I842" s="34">
        <f>IFERROR(VLOOKUP($H842,'Gen F Rev'!$A:$M,15,FALSE),0)</f>
        <v>0</v>
      </c>
      <c r="J842" s="34">
        <f>IFERROR(VLOOKUP($H842,'Gen F Rev'!$A:$M,16,FALSE),0)</f>
        <v>0</v>
      </c>
      <c r="K842" s="42">
        <f>IFERROR(VLOOKUP($H842,'Gen F Rev'!$A:$M,17,FALSE),0)</f>
        <v>0</v>
      </c>
      <c r="L842" s="34">
        <f>IFERROR(VLOOKUP($H842,'Gen F Exp'!$A:$E,15,FALSE),0)</f>
        <v>0</v>
      </c>
      <c r="M842" s="34">
        <f>IFERROR(VLOOKUP($H842,'Gen F Exp'!$A:$E,16,FALSE),0)</f>
        <v>0</v>
      </c>
      <c r="N842" s="42">
        <f>IFERROR(VLOOKUP($H842,'Gen F Exp'!$A:$E,17,FALSE),0)</f>
        <v>0</v>
      </c>
      <c r="O842" s="34">
        <f>IFERROR(VLOOKUP($H842,'Water F Rev'!$A:$L,15,FALSE),0)</f>
        <v>0</v>
      </c>
      <c r="P842" s="34">
        <f>IFERROR(VLOOKUP($H842,'Water F Rev'!$A:$L,16,FALSE),0)</f>
        <v>0</v>
      </c>
      <c r="Q842" s="42">
        <f>IFERROR(VLOOKUP($H842,'Water F Rev'!$A:$L,17,FALSE),0)</f>
        <v>0</v>
      </c>
      <c r="R842" s="34">
        <f>IFERROR(VLOOKUP($H842,'Water F Exp'!$A:$K,15,FALSE),0)</f>
        <v>0</v>
      </c>
      <c r="S842" s="34">
        <f>IFERROR(VLOOKUP($H842,'Water F Exp'!$A:$K,16,FALSE),0)</f>
        <v>0</v>
      </c>
      <c r="T842" s="42">
        <f>IFERROR(VLOOKUP($H842,'Water F Exp'!$A:$K,17,FALSE),0)</f>
        <v>0</v>
      </c>
      <c r="U842" s="34">
        <f ca="1">IFERROR(VLOOKUP($H842,'Sewer F Rev'!$A:$E,15,FALSE),0)</f>
        <v>0</v>
      </c>
      <c r="V842" s="34">
        <f ca="1">IFERROR(VLOOKUP($H842,'Sewer F Rev'!$A:$E,16,FALSE),0)</f>
        <v>0</v>
      </c>
      <c r="W842" s="42">
        <f ca="1">IFERROR(VLOOKUP($H842,'Sewer F Rev'!$A:$E,17,FALSE),0)</f>
        <v>0</v>
      </c>
      <c r="X842" s="34">
        <f>IFERROR(VLOOKUP($H842,'Sewer F Exp'!$A:$B,15,FALSE),0)</f>
        <v>0</v>
      </c>
      <c r="Y842" s="34">
        <f>IFERROR(VLOOKUP($H842,'Sewer F Exp'!$A:$B,16,FALSE),0)</f>
        <v>0</v>
      </c>
      <c r="Z842" s="42">
        <f>IFERROR(VLOOKUP($H842,'Sewer F Exp'!$A:$B,17,FALSE),0)</f>
        <v>0</v>
      </c>
      <c r="AA842" s="34">
        <f>IFERROR(VLOOKUP($H842,'Refuse F Rev'!$A:$E,15,FALSE),0)</f>
        <v>0</v>
      </c>
      <c r="AB842" s="34">
        <f>IFERROR(VLOOKUP($H842,'Refuse F Rev'!$A:$E,16,FALSE),0)</f>
        <v>0</v>
      </c>
      <c r="AC842" s="42">
        <f>IFERROR(VLOOKUP($H842,'Refuse F Rev'!$A:$E,17,FALSE),0)</f>
        <v>0</v>
      </c>
      <c r="AD842" s="34">
        <f>IFERROR(VLOOKUP($H842,'Refuse F Exp'!$A:$E,15,FALSE),0)</f>
        <v>0</v>
      </c>
      <c r="AE842" s="34">
        <f>IFERROR(VLOOKUP($H842,'Refuse F Exp'!$A:$E,16,FALSE),0)</f>
        <v>0</v>
      </c>
      <c r="AF842" s="42">
        <f>IFERROR(VLOOKUP($H842,'Refuse F Exp'!$A:$E,17,FALSE),0)</f>
        <v>0</v>
      </c>
      <c r="AG842" s="34">
        <f>IFERROR(VLOOKUP($H842,#REF!,10,FALSE),0)</f>
        <v>0</v>
      </c>
      <c r="AH842" s="34">
        <f>IFERROR(VLOOKUP($H842,#REF!,11,FALSE),0)</f>
        <v>0</v>
      </c>
      <c r="AI842" s="42">
        <f>IFERROR(VLOOKUP($H842,#REF!,12,FALSE),0)</f>
        <v>0</v>
      </c>
      <c r="AJ842" s="34">
        <f>IFERROR(VLOOKUP($H842,#REF!,10,FALSE),0)</f>
        <v>0</v>
      </c>
      <c r="AK842" s="34">
        <f>IFERROR(VLOOKUP($H842,#REF!,11,FALSE),0)</f>
        <v>0</v>
      </c>
      <c r="AL842" s="42">
        <f>IFERROR(VLOOKUP($H842,#REF!,12,FALSE),0)</f>
        <v>0</v>
      </c>
      <c r="AM842" s="34">
        <f>IFERROR(VLOOKUP($H842,#REF!,10,FALSE),0)</f>
        <v>0</v>
      </c>
      <c r="AN842" s="34">
        <f>IFERROR(VLOOKUP($H842,#REF!,11,FALSE),0)</f>
        <v>0</v>
      </c>
      <c r="AO842" s="42">
        <f>IFERROR(VLOOKUP($H842,#REF!,12,FALSE),0)</f>
        <v>0</v>
      </c>
      <c r="AP842" s="34">
        <f>IFERROR(VLOOKUP($H842,#REF!,10,FALSE),0)</f>
        <v>0</v>
      </c>
      <c r="AQ842" s="34">
        <f>IFERROR(VLOOKUP($H842,#REF!,11,FALSE),0)</f>
        <v>0</v>
      </c>
      <c r="AR842" s="42">
        <f>IFERROR(VLOOKUP($H842,#REF!,12,FALSE),0)</f>
        <v>0</v>
      </c>
      <c r="AS842" s="34">
        <f>IFERROR(VLOOKUP($H842,#REF!,13,FALSE),0)</f>
        <v>0</v>
      </c>
      <c r="AT842" s="34">
        <f>IFERROR(VLOOKUP($H842,#REF!,14,FALSE),0)</f>
        <v>0</v>
      </c>
      <c r="AU842" s="42">
        <f>IFERROR(VLOOKUP($H842,#REF!,15,FALSE),0)</f>
        <v>0</v>
      </c>
      <c r="AV842" s="34">
        <f>IFERROR(VLOOKUP($H842,#REF!,15,FALSE),0)</f>
        <v>0</v>
      </c>
      <c r="AW842" s="34">
        <f>IFERROR(VLOOKUP($H842,#REF!,16,FALSE),0)</f>
        <v>0</v>
      </c>
      <c r="AX842" s="42">
        <f>IFERROR(VLOOKUP($H842,#REF!,17,FALSE),0)</f>
        <v>0</v>
      </c>
    </row>
    <row r="843" spans="1:50" x14ac:dyDescent="0.3">
      <c r="A843" s="33" t="str">
        <f t="shared" si="52"/>
        <v>V -9720-6-016</v>
      </c>
      <c r="B843" s="33" t="str">
        <f>+'R&amp;E EXPORT'!B842</f>
        <v>2016 SB WATER METER PRIN</v>
      </c>
      <c r="C843" t="str">
        <f>IFERROR(VLOOKUP(A843,'MCSJ Export'!A:C,3,FALSE),"")</f>
        <v>Sub Account</v>
      </c>
      <c r="D843" s="37">
        <f t="shared" ca="1" si="53"/>
        <v>0</v>
      </c>
      <c r="E843" s="37">
        <f t="shared" ca="1" si="54"/>
        <v>0</v>
      </c>
      <c r="F843" s="37">
        <f t="shared" ca="1" si="55"/>
        <v>0</v>
      </c>
      <c r="G843" s="37"/>
      <c r="H843" s="33" t="str">
        <f>+'R&amp;E EXPORT'!A842</f>
        <v>V -9720-6-016</v>
      </c>
      <c r="I843" s="34">
        <f>IFERROR(VLOOKUP($H843,'Gen F Rev'!$A:$M,15,FALSE),0)</f>
        <v>0</v>
      </c>
      <c r="J843" s="34">
        <f>IFERROR(VLOOKUP($H843,'Gen F Rev'!$A:$M,16,FALSE),0)</f>
        <v>0</v>
      </c>
      <c r="K843" s="42">
        <f>IFERROR(VLOOKUP($H843,'Gen F Rev'!$A:$M,17,FALSE),0)</f>
        <v>0</v>
      </c>
      <c r="L843" s="34">
        <f>IFERROR(VLOOKUP($H843,'Gen F Exp'!$A:$E,15,FALSE),0)</f>
        <v>0</v>
      </c>
      <c r="M843" s="34">
        <f>IFERROR(VLOOKUP($H843,'Gen F Exp'!$A:$E,16,FALSE),0)</f>
        <v>0</v>
      </c>
      <c r="N843" s="42">
        <f>IFERROR(VLOOKUP($H843,'Gen F Exp'!$A:$E,17,FALSE),0)</f>
        <v>0</v>
      </c>
      <c r="O843" s="34">
        <f>IFERROR(VLOOKUP($H843,'Water F Rev'!$A:$L,15,FALSE),0)</f>
        <v>0</v>
      </c>
      <c r="P843" s="34">
        <f>IFERROR(VLOOKUP($H843,'Water F Rev'!$A:$L,16,FALSE),0)</f>
        <v>0</v>
      </c>
      <c r="Q843" s="42">
        <f>IFERROR(VLOOKUP($H843,'Water F Rev'!$A:$L,17,FALSE),0)</f>
        <v>0</v>
      </c>
      <c r="R843" s="34">
        <f>IFERROR(VLOOKUP($H843,'Water F Exp'!$A:$K,15,FALSE),0)</f>
        <v>0</v>
      </c>
      <c r="S843" s="34">
        <f>IFERROR(VLOOKUP($H843,'Water F Exp'!$A:$K,16,FALSE),0)</f>
        <v>0</v>
      </c>
      <c r="T843" s="42">
        <f>IFERROR(VLOOKUP($H843,'Water F Exp'!$A:$K,17,FALSE),0)</f>
        <v>0</v>
      </c>
      <c r="U843" s="34">
        <f ca="1">IFERROR(VLOOKUP($H843,'Sewer F Rev'!$A:$E,15,FALSE),0)</f>
        <v>0</v>
      </c>
      <c r="V843" s="34">
        <f ca="1">IFERROR(VLOOKUP($H843,'Sewer F Rev'!$A:$E,16,FALSE),0)</f>
        <v>0</v>
      </c>
      <c r="W843" s="42">
        <f ca="1">IFERROR(VLOOKUP($H843,'Sewer F Rev'!$A:$E,17,FALSE),0)</f>
        <v>0</v>
      </c>
      <c r="X843" s="34">
        <f>IFERROR(VLOOKUP($H843,'Sewer F Exp'!$A:$B,15,FALSE),0)</f>
        <v>0</v>
      </c>
      <c r="Y843" s="34">
        <f>IFERROR(VLOOKUP($H843,'Sewer F Exp'!$A:$B,16,FALSE),0)</f>
        <v>0</v>
      </c>
      <c r="Z843" s="42">
        <f>IFERROR(VLOOKUP($H843,'Sewer F Exp'!$A:$B,17,FALSE),0)</f>
        <v>0</v>
      </c>
      <c r="AA843" s="34">
        <f>IFERROR(VLOOKUP($H843,'Refuse F Rev'!$A:$E,15,FALSE),0)</f>
        <v>0</v>
      </c>
      <c r="AB843" s="34">
        <f>IFERROR(VLOOKUP($H843,'Refuse F Rev'!$A:$E,16,FALSE),0)</f>
        <v>0</v>
      </c>
      <c r="AC843" s="42">
        <f>IFERROR(VLOOKUP($H843,'Refuse F Rev'!$A:$E,17,FALSE),0)</f>
        <v>0</v>
      </c>
      <c r="AD843" s="34">
        <f>IFERROR(VLOOKUP($H843,'Refuse F Exp'!$A:$E,15,FALSE),0)</f>
        <v>0</v>
      </c>
      <c r="AE843" s="34">
        <f>IFERROR(VLOOKUP($H843,'Refuse F Exp'!$A:$E,16,FALSE),0)</f>
        <v>0</v>
      </c>
      <c r="AF843" s="42">
        <f>IFERROR(VLOOKUP($H843,'Refuse F Exp'!$A:$E,17,FALSE),0)</f>
        <v>0</v>
      </c>
      <c r="AG843" s="34">
        <f>IFERROR(VLOOKUP($H843,#REF!,10,FALSE),0)</f>
        <v>0</v>
      </c>
      <c r="AH843" s="34">
        <f>IFERROR(VLOOKUP($H843,#REF!,11,FALSE),0)</f>
        <v>0</v>
      </c>
      <c r="AI843" s="42">
        <f>IFERROR(VLOOKUP($H843,#REF!,12,FALSE),0)</f>
        <v>0</v>
      </c>
      <c r="AJ843" s="34">
        <f>IFERROR(VLOOKUP($H843,#REF!,10,FALSE),0)</f>
        <v>0</v>
      </c>
      <c r="AK843" s="34">
        <f>IFERROR(VLOOKUP($H843,#REF!,11,FALSE),0)</f>
        <v>0</v>
      </c>
      <c r="AL843" s="42">
        <f>IFERROR(VLOOKUP($H843,#REF!,12,FALSE),0)</f>
        <v>0</v>
      </c>
      <c r="AM843" s="34">
        <f>IFERROR(VLOOKUP($H843,#REF!,10,FALSE),0)</f>
        <v>0</v>
      </c>
      <c r="AN843" s="34">
        <f>IFERROR(VLOOKUP($H843,#REF!,11,FALSE),0)</f>
        <v>0</v>
      </c>
      <c r="AO843" s="42">
        <f>IFERROR(VLOOKUP($H843,#REF!,12,FALSE),0)</f>
        <v>0</v>
      </c>
      <c r="AP843" s="34">
        <f>IFERROR(VLOOKUP($H843,#REF!,10,FALSE),0)</f>
        <v>0</v>
      </c>
      <c r="AQ843" s="34">
        <f>IFERROR(VLOOKUP($H843,#REF!,11,FALSE),0)</f>
        <v>0</v>
      </c>
      <c r="AR843" s="42">
        <f>IFERROR(VLOOKUP($H843,#REF!,12,FALSE),0)</f>
        <v>0</v>
      </c>
      <c r="AS843" s="34">
        <f>IFERROR(VLOOKUP($H843,#REF!,13,FALSE),0)</f>
        <v>0</v>
      </c>
      <c r="AT843" s="34">
        <f>IFERROR(VLOOKUP($H843,#REF!,14,FALSE),0)</f>
        <v>0</v>
      </c>
      <c r="AU843" s="42">
        <f>IFERROR(VLOOKUP($H843,#REF!,15,FALSE),0)</f>
        <v>0</v>
      </c>
      <c r="AV843" s="34">
        <f>IFERROR(VLOOKUP($H843,#REF!,15,FALSE),0)</f>
        <v>0</v>
      </c>
      <c r="AW843" s="34">
        <f>IFERROR(VLOOKUP($H843,#REF!,16,FALSE),0)</f>
        <v>0</v>
      </c>
      <c r="AX843" s="42">
        <f>IFERROR(VLOOKUP($H843,#REF!,17,FALSE),0)</f>
        <v>0</v>
      </c>
    </row>
    <row r="844" spans="1:50" x14ac:dyDescent="0.3">
      <c r="A844" s="33" t="str">
        <f t="shared" si="52"/>
        <v>V -9720-7-000</v>
      </c>
      <c r="B844" s="33" t="str">
        <f>+'R&amp;E EXPORT'!B843</f>
        <v>GENERAL FUND V9720 - INTEREST</v>
      </c>
      <c r="C844" t="str">
        <f>IFERROR(VLOOKUP(A844,'MCSJ Export'!A:C,3,FALSE),"")</f>
        <v>Control</v>
      </c>
      <c r="D844" s="37">
        <f t="shared" ca="1" si="53"/>
        <v>0</v>
      </c>
      <c r="E844" s="37">
        <f t="shared" ca="1" si="54"/>
        <v>0</v>
      </c>
      <c r="F844" s="37">
        <f t="shared" ca="1" si="55"/>
        <v>0</v>
      </c>
      <c r="G844" s="37"/>
      <c r="H844" s="33" t="str">
        <f>+'R&amp;E EXPORT'!A843</f>
        <v>V -9720-7-000</v>
      </c>
      <c r="I844" s="34">
        <f>IFERROR(VLOOKUP($H844,'Gen F Rev'!$A:$M,15,FALSE),0)</f>
        <v>0</v>
      </c>
      <c r="J844" s="34">
        <f>IFERROR(VLOOKUP($H844,'Gen F Rev'!$A:$M,16,FALSE),0)</f>
        <v>0</v>
      </c>
      <c r="K844" s="42">
        <f>IFERROR(VLOOKUP($H844,'Gen F Rev'!$A:$M,17,FALSE),0)</f>
        <v>0</v>
      </c>
      <c r="L844" s="34">
        <f>IFERROR(VLOOKUP($H844,'Gen F Exp'!$A:$E,15,FALSE),0)</f>
        <v>0</v>
      </c>
      <c r="M844" s="34">
        <f>IFERROR(VLOOKUP($H844,'Gen F Exp'!$A:$E,16,FALSE),0)</f>
        <v>0</v>
      </c>
      <c r="N844" s="42">
        <f>IFERROR(VLOOKUP($H844,'Gen F Exp'!$A:$E,17,FALSE),0)</f>
        <v>0</v>
      </c>
      <c r="O844" s="34">
        <f>IFERROR(VLOOKUP($H844,'Water F Rev'!$A:$L,15,FALSE),0)</f>
        <v>0</v>
      </c>
      <c r="P844" s="34">
        <f>IFERROR(VLOOKUP($H844,'Water F Rev'!$A:$L,16,FALSE),0)</f>
        <v>0</v>
      </c>
      <c r="Q844" s="42">
        <f>IFERROR(VLOOKUP($H844,'Water F Rev'!$A:$L,17,FALSE),0)</f>
        <v>0</v>
      </c>
      <c r="R844" s="34">
        <f>IFERROR(VLOOKUP($H844,'Water F Exp'!$A:$K,15,FALSE),0)</f>
        <v>0</v>
      </c>
      <c r="S844" s="34">
        <f>IFERROR(VLOOKUP($H844,'Water F Exp'!$A:$K,16,FALSE),0)</f>
        <v>0</v>
      </c>
      <c r="T844" s="42">
        <f>IFERROR(VLOOKUP($H844,'Water F Exp'!$A:$K,17,FALSE),0)</f>
        <v>0</v>
      </c>
      <c r="U844" s="34">
        <f ca="1">IFERROR(VLOOKUP($H844,'Sewer F Rev'!$A:$E,15,FALSE),0)</f>
        <v>0</v>
      </c>
      <c r="V844" s="34">
        <f ca="1">IFERROR(VLOOKUP($H844,'Sewer F Rev'!$A:$E,16,FALSE),0)</f>
        <v>0</v>
      </c>
      <c r="W844" s="42">
        <f ca="1">IFERROR(VLOOKUP($H844,'Sewer F Rev'!$A:$E,17,FALSE),0)</f>
        <v>0</v>
      </c>
      <c r="X844" s="34">
        <f>IFERROR(VLOOKUP($H844,'Sewer F Exp'!$A:$B,15,FALSE),0)</f>
        <v>0</v>
      </c>
      <c r="Y844" s="34">
        <f>IFERROR(VLOOKUP($H844,'Sewer F Exp'!$A:$B,16,FALSE),0)</f>
        <v>0</v>
      </c>
      <c r="Z844" s="42">
        <f>IFERROR(VLOOKUP($H844,'Sewer F Exp'!$A:$B,17,FALSE),0)</f>
        <v>0</v>
      </c>
      <c r="AA844" s="34">
        <f>IFERROR(VLOOKUP($H844,'Refuse F Rev'!$A:$E,15,FALSE),0)</f>
        <v>0</v>
      </c>
      <c r="AB844" s="34">
        <f>IFERROR(VLOOKUP($H844,'Refuse F Rev'!$A:$E,16,FALSE),0)</f>
        <v>0</v>
      </c>
      <c r="AC844" s="42">
        <f>IFERROR(VLOOKUP($H844,'Refuse F Rev'!$A:$E,17,FALSE),0)</f>
        <v>0</v>
      </c>
      <c r="AD844" s="34">
        <f>IFERROR(VLOOKUP($H844,'Refuse F Exp'!$A:$E,15,FALSE),0)</f>
        <v>0</v>
      </c>
      <c r="AE844" s="34">
        <f>IFERROR(VLOOKUP($H844,'Refuse F Exp'!$A:$E,16,FALSE),0)</f>
        <v>0</v>
      </c>
      <c r="AF844" s="42">
        <f>IFERROR(VLOOKUP($H844,'Refuse F Exp'!$A:$E,17,FALSE),0)</f>
        <v>0</v>
      </c>
      <c r="AG844" s="34">
        <f>IFERROR(VLOOKUP($H844,#REF!,10,FALSE),0)</f>
        <v>0</v>
      </c>
      <c r="AH844" s="34">
        <f>IFERROR(VLOOKUP($H844,#REF!,11,FALSE),0)</f>
        <v>0</v>
      </c>
      <c r="AI844" s="42">
        <f>IFERROR(VLOOKUP($H844,#REF!,12,FALSE),0)</f>
        <v>0</v>
      </c>
      <c r="AJ844" s="34">
        <f>IFERROR(VLOOKUP($H844,#REF!,10,FALSE),0)</f>
        <v>0</v>
      </c>
      <c r="AK844" s="34">
        <f>IFERROR(VLOOKUP($H844,#REF!,11,FALSE),0)</f>
        <v>0</v>
      </c>
      <c r="AL844" s="42">
        <f>IFERROR(VLOOKUP($H844,#REF!,12,FALSE),0)</f>
        <v>0</v>
      </c>
      <c r="AM844" s="34">
        <f>IFERROR(VLOOKUP($H844,#REF!,10,FALSE),0)</f>
        <v>0</v>
      </c>
      <c r="AN844" s="34">
        <f>IFERROR(VLOOKUP($H844,#REF!,11,FALSE),0)</f>
        <v>0</v>
      </c>
      <c r="AO844" s="42">
        <f>IFERROR(VLOOKUP($H844,#REF!,12,FALSE),0)</f>
        <v>0</v>
      </c>
      <c r="AP844" s="34">
        <f>IFERROR(VLOOKUP($H844,#REF!,10,FALSE),0)</f>
        <v>0</v>
      </c>
      <c r="AQ844" s="34">
        <f>IFERROR(VLOOKUP($H844,#REF!,11,FALSE),0)</f>
        <v>0</v>
      </c>
      <c r="AR844" s="42">
        <f>IFERROR(VLOOKUP($H844,#REF!,12,FALSE),0)</f>
        <v>0</v>
      </c>
      <c r="AS844" s="34">
        <f>IFERROR(VLOOKUP($H844,#REF!,13,FALSE),0)</f>
        <v>0</v>
      </c>
      <c r="AT844" s="34">
        <f>IFERROR(VLOOKUP($H844,#REF!,14,FALSE),0)</f>
        <v>0</v>
      </c>
      <c r="AU844" s="42">
        <f>IFERROR(VLOOKUP($H844,#REF!,15,FALSE),0)</f>
        <v>0</v>
      </c>
      <c r="AV844" s="34">
        <f>IFERROR(VLOOKUP($H844,#REF!,15,FALSE),0)</f>
        <v>0</v>
      </c>
      <c r="AW844" s="34">
        <f>IFERROR(VLOOKUP($H844,#REF!,16,FALSE),0)</f>
        <v>0</v>
      </c>
      <c r="AX844" s="42">
        <f>IFERROR(VLOOKUP($H844,#REF!,17,FALSE),0)</f>
        <v>0</v>
      </c>
    </row>
    <row r="845" spans="1:50" x14ac:dyDescent="0.3">
      <c r="A845" s="33" t="str">
        <f t="shared" si="52"/>
        <v>V -9720-7-014</v>
      </c>
      <c r="B845" s="33" t="str">
        <f>+'R&amp;E EXPORT'!B844</f>
        <v>2014 SB-INT   WAT FND</v>
      </c>
      <c r="C845" t="str">
        <f>IFERROR(VLOOKUP(A845,'MCSJ Export'!A:C,3,FALSE),"")</f>
        <v>Sub Account</v>
      </c>
      <c r="D845" s="37">
        <f t="shared" ca="1" si="53"/>
        <v>0</v>
      </c>
      <c r="E845" s="37">
        <f t="shared" ca="1" si="54"/>
        <v>0</v>
      </c>
      <c r="F845" s="37">
        <f t="shared" ca="1" si="55"/>
        <v>0</v>
      </c>
      <c r="G845" s="37"/>
      <c r="H845" s="33" t="str">
        <f>+'R&amp;E EXPORT'!A844</f>
        <v>V -9720-7-014</v>
      </c>
      <c r="I845" s="34">
        <f>IFERROR(VLOOKUP($H845,'Gen F Rev'!$A:$M,15,FALSE),0)</f>
        <v>0</v>
      </c>
      <c r="J845" s="34">
        <f>IFERROR(VLOOKUP($H845,'Gen F Rev'!$A:$M,16,FALSE),0)</f>
        <v>0</v>
      </c>
      <c r="K845" s="42">
        <f>IFERROR(VLOOKUP($H845,'Gen F Rev'!$A:$M,17,FALSE),0)</f>
        <v>0</v>
      </c>
      <c r="L845" s="34">
        <f>IFERROR(VLOOKUP($H845,'Gen F Exp'!$A:$E,15,FALSE),0)</f>
        <v>0</v>
      </c>
      <c r="M845" s="34">
        <f>IFERROR(VLOOKUP($H845,'Gen F Exp'!$A:$E,16,FALSE),0)</f>
        <v>0</v>
      </c>
      <c r="N845" s="42">
        <f>IFERROR(VLOOKUP($H845,'Gen F Exp'!$A:$E,17,FALSE),0)</f>
        <v>0</v>
      </c>
      <c r="O845" s="34">
        <f>IFERROR(VLOOKUP($H845,'Water F Rev'!$A:$L,15,FALSE),0)</f>
        <v>0</v>
      </c>
      <c r="P845" s="34">
        <f>IFERROR(VLOOKUP($H845,'Water F Rev'!$A:$L,16,FALSE),0)</f>
        <v>0</v>
      </c>
      <c r="Q845" s="42">
        <f>IFERROR(VLOOKUP($H845,'Water F Rev'!$A:$L,17,FALSE),0)</f>
        <v>0</v>
      </c>
      <c r="R845" s="34">
        <f>IFERROR(VLOOKUP($H845,'Water F Exp'!$A:$K,15,FALSE),0)</f>
        <v>0</v>
      </c>
      <c r="S845" s="34">
        <f>IFERROR(VLOOKUP($H845,'Water F Exp'!$A:$K,16,FALSE),0)</f>
        <v>0</v>
      </c>
      <c r="T845" s="42">
        <f>IFERROR(VLOOKUP($H845,'Water F Exp'!$A:$K,17,FALSE),0)</f>
        <v>0</v>
      </c>
      <c r="U845" s="34">
        <f ca="1">IFERROR(VLOOKUP($H845,'Sewer F Rev'!$A:$E,15,FALSE),0)</f>
        <v>0</v>
      </c>
      <c r="V845" s="34">
        <f ca="1">IFERROR(VLOOKUP($H845,'Sewer F Rev'!$A:$E,16,FALSE),0)</f>
        <v>0</v>
      </c>
      <c r="W845" s="42">
        <f ca="1">IFERROR(VLOOKUP($H845,'Sewer F Rev'!$A:$E,17,FALSE),0)</f>
        <v>0</v>
      </c>
      <c r="X845" s="34">
        <f>IFERROR(VLOOKUP($H845,'Sewer F Exp'!$A:$B,15,FALSE),0)</f>
        <v>0</v>
      </c>
      <c r="Y845" s="34">
        <f>IFERROR(VLOOKUP($H845,'Sewer F Exp'!$A:$B,16,FALSE),0)</f>
        <v>0</v>
      </c>
      <c r="Z845" s="42">
        <f>IFERROR(VLOOKUP($H845,'Sewer F Exp'!$A:$B,17,FALSE),0)</f>
        <v>0</v>
      </c>
      <c r="AA845" s="34">
        <f>IFERROR(VLOOKUP($H845,'Refuse F Rev'!$A:$E,15,FALSE),0)</f>
        <v>0</v>
      </c>
      <c r="AB845" s="34">
        <f>IFERROR(VLOOKUP($H845,'Refuse F Rev'!$A:$E,16,FALSE),0)</f>
        <v>0</v>
      </c>
      <c r="AC845" s="42">
        <f>IFERROR(VLOOKUP($H845,'Refuse F Rev'!$A:$E,17,FALSE),0)</f>
        <v>0</v>
      </c>
      <c r="AD845" s="34">
        <f>IFERROR(VLOOKUP($H845,'Refuse F Exp'!$A:$E,15,FALSE),0)</f>
        <v>0</v>
      </c>
      <c r="AE845" s="34">
        <f>IFERROR(VLOOKUP($H845,'Refuse F Exp'!$A:$E,16,FALSE),0)</f>
        <v>0</v>
      </c>
      <c r="AF845" s="42">
        <f>IFERROR(VLOOKUP($H845,'Refuse F Exp'!$A:$E,17,FALSE),0)</f>
        <v>0</v>
      </c>
      <c r="AG845" s="34">
        <f>IFERROR(VLOOKUP($H845,#REF!,10,FALSE),0)</f>
        <v>0</v>
      </c>
      <c r="AH845" s="34">
        <f>IFERROR(VLOOKUP($H845,#REF!,11,FALSE),0)</f>
        <v>0</v>
      </c>
      <c r="AI845" s="42">
        <f>IFERROR(VLOOKUP($H845,#REF!,12,FALSE),0)</f>
        <v>0</v>
      </c>
      <c r="AJ845" s="34">
        <f>IFERROR(VLOOKUP($H845,#REF!,10,FALSE),0)</f>
        <v>0</v>
      </c>
      <c r="AK845" s="34">
        <f>IFERROR(VLOOKUP($H845,#REF!,11,FALSE),0)</f>
        <v>0</v>
      </c>
      <c r="AL845" s="42">
        <f>IFERROR(VLOOKUP($H845,#REF!,12,FALSE),0)</f>
        <v>0</v>
      </c>
      <c r="AM845" s="34">
        <f>IFERROR(VLOOKUP($H845,#REF!,10,FALSE),0)</f>
        <v>0</v>
      </c>
      <c r="AN845" s="34">
        <f>IFERROR(VLOOKUP($H845,#REF!,11,FALSE),0)</f>
        <v>0</v>
      </c>
      <c r="AO845" s="42">
        <f>IFERROR(VLOOKUP($H845,#REF!,12,FALSE),0)</f>
        <v>0</v>
      </c>
      <c r="AP845" s="34">
        <f>IFERROR(VLOOKUP($H845,#REF!,10,FALSE),0)</f>
        <v>0</v>
      </c>
      <c r="AQ845" s="34">
        <f>IFERROR(VLOOKUP($H845,#REF!,11,FALSE),0)</f>
        <v>0</v>
      </c>
      <c r="AR845" s="42">
        <f>IFERROR(VLOOKUP($H845,#REF!,12,FALSE),0)</f>
        <v>0</v>
      </c>
      <c r="AS845" s="34">
        <f>IFERROR(VLOOKUP($H845,#REF!,13,FALSE),0)</f>
        <v>0</v>
      </c>
      <c r="AT845" s="34">
        <f>IFERROR(VLOOKUP($H845,#REF!,14,FALSE),0)</f>
        <v>0</v>
      </c>
      <c r="AU845" s="42">
        <f>IFERROR(VLOOKUP($H845,#REF!,15,FALSE),0)</f>
        <v>0</v>
      </c>
      <c r="AV845" s="34">
        <f>IFERROR(VLOOKUP($H845,#REF!,15,FALSE),0)</f>
        <v>0</v>
      </c>
      <c r="AW845" s="34">
        <f>IFERROR(VLOOKUP($H845,#REF!,16,FALSE),0)</f>
        <v>0</v>
      </c>
      <c r="AX845" s="42">
        <f>IFERROR(VLOOKUP($H845,#REF!,17,FALSE),0)</f>
        <v>0</v>
      </c>
    </row>
    <row r="846" spans="1:50" x14ac:dyDescent="0.3">
      <c r="A846" s="33" t="str">
        <f t="shared" si="52"/>
        <v>V -9720-7-016</v>
      </c>
      <c r="B846" s="33" t="str">
        <f>+'R&amp;E EXPORT'!B845</f>
        <v>2016 SB WATER METER INT</v>
      </c>
      <c r="C846" t="str">
        <f>IFERROR(VLOOKUP(A846,'MCSJ Export'!A:C,3,FALSE),"")</f>
        <v>Sub Account</v>
      </c>
      <c r="D846" s="37">
        <f t="shared" ca="1" si="53"/>
        <v>0</v>
      </c>
      <c r="E846" s="37">
        <f t="shared" ca="1" si="54"/>
        <v>0</v>
      </c>
      <c r="F846" s="37">
        <f t="shared" ca="1" si="55"/>
        <v>0</v>
      </c>
      <c r="G846" s="37"/>
      <c r="H846" s="33" t="str">
        <f>+'R&amp;E EXPORT'!A845</f>
        <v>V -9720-7-016</v>
      </c>
      <c r="I846" s="34">
        <f>IFERROR(VLOOKUP($H846,'Gen F Rev'!$A:$M,15,FALSE),0)</f>
        <v>0</v>
      </c>
      <c r="J846" s="34">
        <f>IFERROR(VLOOKUP($H846,'Gen F Rev'!$A:$M,16,FALSE),0)</f>
        <v>0</v>
      </c>
      <c r="K846" s="42">
        <f>IFERROR(VLOOKUP($H846,'Gen F Rev'!$A:$M,17,FALSE),0)</f>
        <v>0</v>
      </c>
      <c r="L846" s="34">
        <f>IFERROR(VLOOKUP($H846,'Gen F Exp'!$A:$E,15,FALSE),0)</f>
        <v>0</v>
      </c>
      <c r="M846" s="34">
        <f>IFERROR(VLOOKUP($H846,'Gen F Exp'!$A:$E,16,FALSE),0)</f>
        <v>0</v>
      </c>
      <c r="N846" s="42">
        <f>IFERROR(VLOOKUP($H846,'Gen F Exp'!$A:$E,17,FALSE),0)</f>
        <v>0</v>
      </c>
      <c r="O846" s="34">
        <f>IFERROR(VLOOKUP($H846,'Water F Rev'!$A:$L,15,FALSE),0)</f>
        <v>0</v>
      </c>
      <c r="P846" s="34">
        <f>IFERROR(VLOOKUP($H846,'Water F Rev'!$A:$L,16,FALSE),0)</f>
        <v>0</v>
      </c>
      <c r="Q846" s="42">
        <f>IFERROR(VLOOKUP($H846,'Water F Rev'!$A:$L,17,FALSE),0)</f>
        <v>0</v>
      </c>
      <c r="R846" s="34">
        <f>IFERROR(VLOOKUP($H846,'Water F Exp'!$A:$K,15,FALSE),0)</f>
        <v>0</v>
      </c>
      <c r="S846" s="34">
        <f>IFERROR(VLOOKUP($H846,'Water F Exp'!$A:$K,16,FALSE),0)</f>
        <v>0</v>
      </c>
      <c r="T846" s="42">
        <f>IFERROR(VLOOKUP($H846,'Water F Exp'!$A:$K,17,FALSE),0)</f>
        <v>0</v>
      </c>
      <c r="U846" s="34">
        <f ca="1">IFERROR(VLOOKUP($H846,'Sewer F Rev'!$A:$E,15,FALSE),0)</f>
        <v>0</v>
      </c>
      <c r="V846" s="34">
        <f ca="1">IFERROR(VLOOKUP($H846,'Sewer F Rev'!$A:$E,16,FALSE),0)</f>
        <v>0</v>
      </c>
      <c r="W846" s="42">
        <f ca="1">IFERROR(VLOOKUP($H846,'Sewer F Rev'!$A:$E,17,FALSE),0)</f>
        <v>0</v>
      </c>
      <c r="X846" s="34">
        <f>IFERROR(VLOOKUP($H846,'Sewer F Exp'!$A:$B,15,FALSE),0)</f>
        <v>0</v>
      </c>
      <c r="Y846" s="34">
        <f>IFERROR(VLOOKUP($H846,'Sewer F Exp'!$A:$B,16,FALSE),0)</f>
        <v>0</v>
      </c>
      <c r="Z846" s="42">
        <f>IFERROR(VLOOKUP($H846,'Sewer F Exp'!$A:$B,17,FALSE),0)</f>
        <v>0</v>
      </c>
      <c r="AA846" s="34">
        <f>IFERROR(VLOOKUP($H846,'Refuse F Rev'!$A:$E,15,FALSE),0)</f>
        <v>0</v>
      </c>
      <c r="AB846" s="34">
        <f>IFERROR(VLOOKUP($H846,'Refuse F Rev'!$A:$E,16,FALSE),0)</f>
        <v>0</v>
      </c>
      <c r="AC846" s="42">
        <f>IFERROR(VLOOKUP($H846,'Refuse F Rev'!$A:$E,17,FALSE),0)</f>
        <v>0</v>
      </c>
      <c r="AD846" s="34">
        <f>IFERROR(VLOOKUP($H846,'Refuse F Exp'!$A:$E,15,FALSE),0)</f>
        <v>0</v>
      </c>
      <c r="AE846" s="34">
        <f>IFERROR(VLOOKUP($H846,'Refuse F Exp'!$A:$E,16,FALSE),0)</f>
        <v>0</v>
      </c>
      <c r="AF846" s="42">
        <f>IFERROR(VLOOKUP($H846,'Refuse F Exp'!$A:$E,17,FALSE),0)</f>
        <v>0</v>
      </c>
      <c r="AG846" s="34">
        <f>IFERROR(VLOOKUP($H846,#REF!,10,FALSE),0)</f>
        <v>0</v>
      </c>
      <c r="AH846" s="34">
        <f>IFERROR(VLOOKUP($H846,#REF!,11,FALSE),0)</f>
        <v>0</v>
      </c>
      <c r="AI846" s="42">
        <f>IFERROR(VLOOKUP($H846,#REF!,12,FALSE),0)</f>
        <v>0</v>
      </c>
      <c r="AJ846" s="34">
        <f>IFERROR(VLOOKUP($H846,#REF!,10,FALSE),0)</f>
        <v>0</v>
      </c>
      <c r="AK846" s="34">
        <f>IFERROR(VLOOKUP($H846,#REF!,11,FALSE),0)</f>
        <v>0</v>
      </c>
      <c r="AL846" s="42">
        <f>IFERROR(VLOOKUP($H846,#REF!,12,FALSE),0)</f>
        <v>0</v>
      </c>
      <c r="AM846" s="34">
        <f>IFERROR(VLOOKUP($H846,#REF!,10,FALSE),0)</f>
        <v>0</v>
      </c>
      <c r="AN846" s="34">
        <f>IFERROR(VLOOKUP($H846,#REF!,11,FALSE),0)</f>
        <v>0</v>
      </c>
      <c r="AO846" s="42">
        <f>IFERROR(VLOOKUP($H846,#REF!,12,FALSE),0)</f>
        <v>0</v>
      </c>
      <c r="AP846" s="34">
        <f>IFERROR(VLOOKUP($H846,#REF!,10,FALSE),0)</f>
        <v>0</v>
      </c>
      <c r="AQ846" s="34">
        <f>IFERROR(VLOOKUP($H846,#REF!,11,FALSE),0)</f>
        <v>0</v>
      </c>
      <c r="AR846" s="42">
        <f>IFERROR(VLOOKUP($H846,#REF!,12,FALSE),0)</f>
        <v>0</v>
      </c>
      <c r="AS846" s="34">
        <f>IFERROR(VLOOKUP($H846,#REF!,13,FALSE),0)</f>
        <v>0</v>
      </c>
      <c r="AT846" s="34">
        <f>IFERROR(VLOOKUP($H846,#REF!,14,FALSE),0)</f>
        <v>0</v>
      </c>
      <c r="AU846" s="42">
        <f>IFERROR(VLOOKUP($H846,#REF!,15,FALSE),0)</f>
        <v>0</v>
      </c>
      <c r="AV846" s="34">
        <f>IFERROR(VLOOKUP($H846,#REF!,15,FALSE),0)</f>
        <v>0</v>
      </c>
      <c r="AW846" s="34">
        <f>IFERROR(VLOOKUP($H846,#REF!,16,FALSE),0)</f>
        <v>0</v>
      </c>
      <c r="AX846" s="42">
        <f>IFERROR(VLOOKUP($H846,#REF!,17,FALSE),0)</f>
        <v>0</v>
      </c>
    </row>
    <row r="847" spans="1:50" x14ac:dyDescent="0.3">
      <c r="A847" s="33" t="str">
        <f t="shared" si="52"/>
        <v>V -9730-6-000</v>
      </c>
      <c r="B847" s="33" t="str">
        <f>+'R&amp;E EXPORT'!B846</f>
        <v>GENERAL FUND -G9730-6 PRINCIPAL</v>
      </c>
      <c r="C847" t="str">
        <f>IFERROR(VLOOKUP(A847,'MCSJ Export'!A:C,3,FALSE),"")</f>
        <v>Control</v>
      </c>
      <c r="D847" s="37">
        <f t="shared" ca="1" si="53"/>
        <v>0</v>
      </c>
      <c r="E847" s="37">
        <f t="shared" ca="1" si="54"/>
        <v>0</v>
      </c>
      <c r="F847" s="37">
        <f t="shared" ca="1" si="55"/>
        <v>0</v>
      </c>
      <c r="G847" s="37"/>
      <c r="H847" s="33" t="str">
        <f>+'R&amp;E EXPORT'!A846</f>
        <v>V -9730-6-000</v>
      </c>
      <c r="I847" s="34">
        <f>IFERROR(VLOOKUP($H847,'Gen F Rev'!$A:$M,15,FALSE),0)</f>
        <v>0</v>
      </c>
      <c r="J847" s="34">
        <f>IFERROR(VLOOKUP($H847,'Gen F Rev'!$A:$M,16,FALSE),0)</f>
        <v>0</v>
      </c>
      <c r="K847" s="42">
        <f>IFERROR(VLOOKUP($H847,'Gen F Rev'!$A:$M,17,FALSE),0)</f>
        <v>0</v>
      </c>
      <c r="L847" s="34">
        <f>IFERROR(VLOOKUP($H847,'Gen F Exp'!$A:$E,15,FALSE),0)</f>
        <v>0</v>
      </c>
      <c r="M847" s="34">
        <f>IFERROR(VLOOKUP($H847,'Gen F Exp'!$A:$E,16,FALSE),0)</f>
        <v>0</v>
      </c>
      <c r="N847" s="42">
        <f>IFERROR(VLOOKUP($H847,'Gen F Exp'!$A:$E,17,FALSE),0)</f>
        <v>0</v>
      </c>
      <c r="O847" s="34">
        <f>IFERROR(VLOOKUP($H847,'Water F Rev'!$A:$L,15,FALSE),0)</f>
        <v>0</v>
      </c>
      <c r="P847" s="34">
        <f>IFERROR(VLOOKUP($H847,'Water F Rev'!$A:$L,16,FALSE),0)</f>
        <v>0</v>
      </c>
      <c r="Q847" s="42">
        <f>IFERROR(VLOOKUP($H847,'Water F Rev'!$A:$L,17,FALSE),0)</f>
        <v>0</v>
      </c>
      <c r="R847" s="34">
        <f>IFERROR(VLOOKUP($H847,'Water F Exp'!$A:$K,15,FALSE),0)</f>
        <v>0</v>
      </c>
      <c r="S847" s="34">
        <f>IFERROR(VLOOKUP($H847,'Water F Exp'!$A:$K,16,FALSE),0)</f>
        <v>0</v>
      </c>
      <c r="T847" s="42">
        <f>IFERROR(VLOOKUP($H847,'Water F Exp'!$A:$K,17,FALSE),0)</f>
        <v>0</v>
      </c>
      <c r="U847" s="34">
        <f ca="1">IFERROR(VLOOKUP($H847,'Sewer F Rev'!$A:$E,15,FALSE),0)</f>
        <v>0</v>
      </c>
      <c r="V847" s="34">
        <f ca="1">IFERROR(VLOOKUP($H847,'Sewer F Rev'!$A:$E,16,FALSE),0)</f>
        <v>0</v>
      </c>
      <c r="W847" s="42">
        <f ca="1">IFERROR(VLOOKUP($H847,'Sewer F Rev'!$A:$E,17,FALSE),0)</f>
        <v>0</v>
      </c>
      <c r="X847" s="34">
        <f>IFERROR(VLOOKUP($H847,'Sewer F Exp'!$A:$B,15,FALSE),0)</f>
        <v>0</v>
      </c>
      <c r="Y847" s="34">
        <f>IFERROR(VLOOKUP($H847,'Sewer F Exp'!$A:$B,16,FALSE),0)</f>
        <v>0</v>
      </c>
      <c r="Z847" s="42">
        <f>IFERROR(VLOOKUP($H847,'Sewer F Exp'!$A:$B,17,FALSE),0)</f>
        <v>0</v>
      </c>
      <c r="AA847" s="34">
        <f>IFERROR(VLOOKUP($H847,'Refuse F Rev'!$A:$E,15,FALSE),0)</f>
        <v>0</v>
      </c>
      <c r="AB847" s="34">
        <f>IFERROR(VLOOKUP($H847,'Refuse F Rev'!$A:$E,16,FALSE),0)</f>
        <v>0</v>
      </c>
      <c r="AC847" s="42">
        <f>IFERROR(VLOOKUP($H847,'Refuse F Rev'!$A:$E,17,FALSE),0)</f>
        <v>0</v>
      </c>
      <c r="AD847" s="34">
        <f>IFERROR(VLOOKUP($H847,'Refuse F Exp'!$A:$E,15,FALSE),0)</f>
        <v>0</v>
      </c>
      <c r="AE847" s="34">
        <f>IFERROR(VLOOKUP($H847,'Refuse F Exp'!$A:$E,16,FALSE),0)</f>
        <v>0</v>
      </c>
      <c r="AF847" s="42">
        <f>IFERROR(VLOOKUP($H847,'Refuse F Exp'!$A:$E,17,FALSE),0)</f>
        <v>0</v>
      </c>
      <c r="AG847" s="34">
        <f>IFERROR(VLOOKUP($H847,#REF!,10,FALSE),0)</f>
        <v>0</v>
      </c>
      <c r="AH847" s="34">
        <f>IFERROR(VLOOKUP($H847,#REF!,11,FALSE),0)</f>
        <v>0</v>
      </c>
      <c r="AI847" s="42">
        <f>IFERROR(VLOOKUP($H847,#REF!,12,FALSE),0)</f>
        <v>0</v>
      </c>
      <c r="AJ847" s="34">
        <f>IFERROR(VLOOKUP($H847,#REF!,10,FALSE),0)</f>
        <v>0</v>
      </c>
      <c r="AK847" s="34">
        <f>IFERROR(VLOOKUP($H847,#REF!,11,FALSE),0)</f>
        <v>0</v>
      </c>
      <c r="AL847" s="42">
        <f>IFERROR(VLOOKUP($H847,#REF!,12,FALSE),0)</f>
        <v>0</v>
      </c>
      <c r="AM847" s="34">
        <f>IFERROR(VLOOKUP($H847,#REF!,10,FALSE),0)</f>
        <v>0</v>
      </c>
      <c r="AN847" s="34">
        <f>IFERROR(VLOOKUP($H847,#REF!,11,FALSE),0)</f>
        <v>0</v>
      </c>
      <c r="AO847" s="42">
        <f>IFERROR(VLOOKUP($H847,#REF!,12,FALSE),0)</f>
        <v>0</v>
      </c>
      <c r="AP847" s="34">
        <f>IFERROR(VLOOKUP($H847,#REF!,10,FALSE),0)</f>
        <v>0</v>
      </c>
      <c r="AQ847" s="34">
        <f>IFERROR(VLOOKUP($H847,#REF!,11,FALSE),0)</f>
        <v>0</v>
      </c>
      <c r="AR847" s="42">
        <f>IFERROR(VLOOKUP($H847,#REF!,12,FALSE),0)</f>
        <v>0</v>
      </c>
      <c r="AS847" s="34">
        <f>IFERROR(VLOOKUP($H847,#REF!,13,FALSE),0)</f>
        <v>0</v>
      </c>
      <c r="AT847" s="34">
        <f>IFERROR(VLOOKUP($H847,#REF!,14,FALSE),0)</f>
        <v>0</v>
      </c>
      <c r="AU847" s="42">
        <f>IFERROR(VLOOKUP($H847,#REF!,15,FALSE),0)</f>
        <v>0</v>
      </c>
      <c r="AV847" s="34">
        <f>IFERROR(VLOOKUP($H847,#REF!,15,FALSE),0)</f>
        <v>0</v>
      </c>
      <c r="AW847" s="34">
        <f>IFERROR(VLOOKUP($H847,#REF!,16,FALSE),0)</f>
        <v>0</v>
      </c>
      <c r="AX847" s="42">
        <f>IFERROR(VLOOKUP($H847,#REF!,17,FALSE),0)</f>
        <v>0</v>
      </c>
    </row>
    <row r="848" spans="1:50" x14ac:dyDescent="0.3">
      <c r="A848" s="33" t="str">
        <f t="shared" si="52"/>
        <v>V -9730-6-010</v>
      </c>
      <c r="B848" s="33" t="str">
        <f>+'R&amp;E EXPORT'!B847</f>
        <v>EFC 2010C C7-6201-03-01 PRIN SEWFND</v>
      </c>
      <c r="C848" t="str">
        <f>IFERROR(VLOOKUP(A848,'MCSJ Export'!A:C,3,FALSE),"")</f>
        <v>Sub Account</v>
      </c>
      <c r="D848" s="37">
        <f t="shared" ca="1" si="53"/>
        <v>0</v>
      </c>
      <c r="E848" s="37">
        <f t="shared" ca="1" si="54"/>
        <v>0</v>
      </c>
      <c r="F848" s="37">
        <f t="shared" ca="1" si="55"/>
        <v>0</v>
      </c>
      <c r="G848" s="37"/>
      <c r="H848" s="33" t="str">
        <f>+'R&amp;E EXPORT'!A847</f>
        <v>V -9730-6-010</v>
      </c>
      <c r="I848" s="34">
        <f>IFERROR(VLOOKUP($H848,'Gen F Rev'!$A:$M,15,FALSE),0)</f>
        <v>0</v>
      </c>
      <c r="J848" s="34">
        <f>IFERROR(VLOOKUP($H848,'Gen F Rev'!$A:$M,16,FALSE),0)</f>
        <v>0</v>
      </c>
      <c r="K848" s="42">
        <f>IFERROR(VLOOKUP($H848,'Gen F Rev'!$A:$M,17,FALSE),0)</f>
        <v>0</v>
      </c>
      <c r="L848" s="34">
        <f>IFERROR(VLOOKUP($H848,'Gen F Exp'!$A:$E,15,FALSE),0)</f>
        <v>0</v>
      </c>
      <c r="M848" s="34">
        <f>IFERROR(VLOOKUP($H848,'Gen F Exp'!$A:$E,16,FALSE),0)</f>
        <v>0</v>
      </c>
      <c r="N848" s="42">
        <f>IFERROR(VLOOKUP($H848,'Gen F Exp'!$A:$E,17,FALSE),0)</f>
        <v>0</v>
      </c>
      <c r="O848" s="34">
        <f>IFERROR(VLOOKUP($H848,'Water F Rev'!$A:$L,15,FALSE),0)</f>
        <v>0</v>
      </c>
      <c r="P848" s="34">
        <f>IFERROR(VLOOKUP($H848,'Water F Rev'!$A:$L,16,FALSE),0)</f>
        <v>0</v>
      </c>
      <c r="Q848" s="42">
        <f>IFERROR(VLOOKUP($H848,'Water F Rev'!$A:$L,17,FALSE),0)</f>
        <v>0</v>
      </c>
      <c r="R848" s="34">
        <f>IFERROR(VLOOKUP($H848,'Water F Exp'!$A:$K,15,FALSE),0)</f>
        <v>0</v>
      </c>
      <c r="S848" s="34">
        <f>IFERROR(VLOOKUP($H848,'Water F Exp'!$A:$K,16,FALSE),0)</f>
        <v>0</v>
      </c>
      <c r="T848" s="42">
        <f>IFERROR(VLOOKUP($H848,'Water F Exp'!$A:$K,17,FALSE),0)</f>
        <v>0</v>
      </c>
      <c r="U848" s="34">
        <f ca="1">IFERROR(VLOOKUP($H848,'Sewer F Rev'!$A:$E,15,FALSE),0)</f>
        <v>0</v>
      </c>
      <c r="V848" s="34">
        <f ca="1">IFERROR(VLOOKUP($H848,'Sewer F Rev'!$A:$E,16,FALSE),0)</f>
        <v>0</v>
      </c>
      <c r="W848" s="42">
        <f ca="1">IFERROR(VLOOKUP($H848,'Sewer F Rev'!$A:$E,17,FALSE),0)</f>
        <v>0</v>
      </c>
      <c r="X848" s="34">
        <f>IFERROR(VLOOKUP($H848,'Sewer F Exp'!$A:$B,15,FALSE),0)</f>
        <v>0</v>
      </c>
      <c r="Y848" s="34">
        <f>IFERROR(VLOOKUP($H848,'Sewer F Exp'!$A:$B,16,FALSE),0)</f>
        <v>0</v>
      </c>
      <c r="Z848" s="42">
        <f>IFERROR(VLOOKUP($H848,'Sewer F Exp'!$A:$B,17,FALSE),0)</f>
        <v>0</v>
      </c>
      <c r="AA848" s="34">
        <f>IFERROR(VLOOKUP($H848,'Refuse F Rev'!$A:$E,15,FALSE),0)</f>
        <v>0</v>
      </c>
      <c r="AB848" s="34">
        <f>IFERROR(VLOOKUP($H848,'Refuse F Rev'!$A:$E,16,FALSE),0)</f>
        <v>0</v>
      </c>
      <c r="AC848" s="42">
        <f>IFERROR(VLOOKUP($H848,'Refuse F Rev'!$A:$E,17,FALSE),0)</f>
        <v>0</v>
      </c>
      <c r="AD848" s="34">
        <f>IFERROR(VLOOKUP($H848,'Refuse F Exp'!$A:$E,15,FALSE),0)</f>
        <v>0</v>
      </c>
      <c r="AE848" s="34">
        <f>IFERROR(VLOOKUP($H848,'Refuse F Exp'!$A:$E,16,FALSE),0)</f>
        <v>0</v>
      </c>
      <c r="AF848" s="42">
        <f>IFERROR(VLOOKUP($H848,'Refuse F Exp'!$A:$E,17,FALSE),0)</f>
        <v>0</v>
      </c>
      <c r="AG848" s="34">
        <f>IFERROR(VLOOKUP($H848,#REF!,10,FALSE),0)</f>
        <v>0</v>
      </c>
      <c r="AH848" s="34">
        <f>IFERROR(VLOOKUP($H848,#REF!,11,FALSE),0)</f>
        <v>0</v>
      </c>
      <c r="AI848" s="42">
        <f>IFERROR(VLOOKUP($H848,#REF!,12,FALSE),0)</f>
        <v>0</v>
      </c>
      <c r="AJ848" s="34">
        <f>IFERROR(VLOOKUP($H848,#REF!,10,FALSE),0)</f>
        <v>0</v>
      </c>
      <c r="AK848" s="34">
        <f>IFERROR(VLOOKUP($H848,#REF!,11,FALSE),0)</f>
        <v>0</v>
      </c>
      <c r="AL848" s="42">
        <f>IFERROR(VLOOKUP($H848,#REF!,12,FALSE),0)</f>
        <v>0</v>
      </c>
      <c r="AM848" s="34">
        <f>IFERROR(VLOOKUP($H848,#REF!,10,FALSE),0)</f>
        <v>0</v>
      </c>
      <c r="AN848" s="34">
        <f>IFERROR(VLOOKUP($H848,#REF!,11,FALSE),0)</f>
        <v>0</v>
      </c>
      <c r="AO848" s="42">
        <f>IFERROR(VLOOKUP($H848,#REF!,12,FALSE),0)</f>
        <v>0</v>
      </c>
      <c r="AP848" s="34">
        <f>IFERROR(VLOOKUP($H848,#REF!,10,FALSE),0)</f>
        <v>0</v>
      </c>
      <c r="AQ848" s="34">
        <f>IFERROR(VLOOKUP($H848,#REF!,11,FALSE),0)</f>
        <v>0</v>
      </c>
      <c r="AR848" s="42">
        <f>IFERROR(VLOOKUP($H848,#REF!,12,FALSE),0)</f>
        <v>0</v>
      </c>
      <c r="AS848" s="34">
        <f>IFERROR(VLOOKUP($H848,#REF!,13,FALSE),0)</f>
        <v>0</v>
      </c>
      <c r="AT848" s="34">
        <f>IFERROR(VLOOKUP($H848,#REF!,14,FALSE),0)</f>
        <v>0</v>
      </c>
      <c r="AU848" s="42">
        <f>IFERROR(VLOOKUP($H848,#REF!,15,FALSE),0)</f>
        <v>0</v>
      </c>
      <c r="AV848" s="34">
        <f>IFERROR(VLOOKUP($H848,#REF!,15,FALSE),0)</f>
        <v>0</v>
      </c>
      <c r="AW848" s="34">
        <f>IFERROR(VLOOKUP($H848,#REF!,16,FALSE),0)</f>
        <v>0</v>
      </c>
      <c r="AX848" s="42">
        <f>IFERROR(VLOOKUP($H848,#REF!,17,FALSE),0)</f>
        <v>0</v>
      </c>
    </row>
    <row r="849" spans="1:50" x14ac:dyDescent="0.3">
      <c r="A849" s="33" t="str">
        <f t="shared" si="52"/>
        <v>V -9730-6-020</v>
      </c>
      <c r="B849" s="33" t="str">
        <f>+'R&amp;E EXPORT'!B848</f>
        <v>EFC 2020B LT C7-6201-03-01 - P</v>
      </c>
      <c r="C849" t="str">
        <f>IFERROR(VLOOKUP(A849,'MCSJ Export'!A:C,3,FALSE),"")</f>
        <v/>
      </c>
      <c r="D849" s="37">
        <f t="shared" ca="1" si="53"/>
        <v>0</v>
      </c>
      <c r="E849" s="37">
        <f t="shared" ca="1" si="54"/>
        <v>0</v>
      </c>
      <c r="F849" s="37">
        <f t="shared" ca="1" si="55"/>
        <v>0</v>
      </c>
      <c r="G849" s="37"/>
      <c r="H849" s="33" t="str">
        <f>+'R&amp;E EXPORT'!A848</f>
        <v>V -9730-6-020</v>
      </c>
      <c r="I849" s="34">
        <f>IFERROR(VLOOKUP($H849,'Gen F Rev'!$A:$M,15,FALSE),0)</f>
        <v>0</v>
      </c>
      <c r="J849" s="34">
        <f>IFERROR(VLOOKUP($H849,'Gen F Rev'!$A:$M,16,FALSE),0)</f>
        <v>0</v>
      </c>
      <c r="K849" s="42">
        <f>IFERROR(VLOOKUP($H849,'Gen F Rev'!$A:$M,17,FALSE),0)</f>
        <v>0</v>
      </c>
      <c r="L849" s="34">
        <f>IFERROR(VLOOKUP($H849,'Gen F Exp'!$A:$E,15,FALSE),0)</f>
        <v>0</v>
      </c>
      <c r="M849" s="34">
        <f>IFERROR(VLOOKUP($H849,'Gen F Exp'!$A:$E,16,FALSE),0)</f>
        <v>0</v>
      </c>
      <c r="N849" s="42">
        <f>IFERROR(VLOOKUP($H849,'Gen F Exp'!$A:$E,17,FALSE),0)</f>
        <v>0</v>
      </c>
      <c r="O849" s="34">
        <f>IFERROR(VLOOKUP($H849,'Water F Rev'!$A:$L,15,FALSE),0)</f>
        <v>0</v>
      </c>
      <c r="P849" s="34">
        <f>IFERROR(VLOOKUP($H849,'Water F Rev'!$A:$L,16,FALSE),0)</f>
        <v>0</v>
      </c>
      <c r="Q849" s="42">
        <f>IFERROR(VLOOKUP($H849,'Water F Rev'!$A:$L,17,FALSE),0)</f>
        <v>0</v>
      </c>
      <c r="R849" s="34">
        <f>IFERROR(VLOOKUP($H849,'Water F Exp'!$A:$K,15,FALSE),0)</f>
        <v>0</v>
      </c>
      <c r="S849" s="34">
        <f>IFERROR(VLOOKUP($H849,'Water F Exp'!$A:$K,16,FALSE),0)</f>
        <v>0</v>
      </c>
      <c r="T849" s="42">
        <f>IFERROR(VLOOKUP($H849,'Water F Exp'!$A:$K,17,FALSE),0)</f>
        <v>0</v>
      </c>
      <c r="U849" s="34">
        <f ca="1">IFERROR(VLOOKUP($H849,'Sewer F Rev'!$A:$E,15,FALSE),0)</f>
        <v>0</v>
      </c>
      <c r="V849" s="34">
        <f ca="1">IFERROR(VLOOKUP($H849,'Sewer F Rev'!$A:$E,16,FALSE),0)</f>
        <v>0</v>
      </c>
      <c r="W849" s="42">
        <f ca="1">IFERROR(VLOOKUP($H849,'Sewer F Rev'!$A:$E,17,FALSE),0)</f>
        <v>0</v>
      </c>
      <c r="X849" s="34">
        <f>IFERROR(VLOOKUP($H849,'Sewer F Exp'!$A:$B,15,FALSE),0)</f>
        <v>0</v>
      </c>
      <c r="Y849" s="34">
        <f>IFERROR(VLOOKUP($H849,'Sewer F Exp'!$A:$B,16,FALSE),0)</f>
        <v>0</v>
      </c>
      <c r="Z849" s="42">
        <f>IFERROR(VLOOKUP($H849,'Sewer F Exp'!$A:$B,17,FALSE),0)</f>
        <v>0</v>
      </c>
      <c r="AA849" s="34">
        <f>IFERROR(VLOOKUP($H849,'Refuse F Rev'!$A:$E,15,FALSE),0)</f>
        <v>0</v>
      </c>
      <c r="AB849" s="34">
        <f>IFERROR(VLOOKUP($H849,'Refuse F Rev'!$A:$E,16,FALSE),0)</f>
        <v>0</v>
      </c>
      <c r="AC849" s="42">
        <f>IFERROR(VLOOKUP($H849,'Refuse F Rev'!$A:$E,17,FALSE),0)</f>
        <v>0</v>
      </c>
      <c r="AD849" s="34">
        <f>IFERROR(VLOOKUP($H849,'Refuse F Exp'!$A:$E,15,FALSE),0)</f>
        <v>0</v>
      </c>
      <c r="AE849" s="34">
        <f>IFERROR(VLOOKUP($H849,'Refuse F Exp'!$A:$E,16,FALSE),0)</f>
        <v>0</v>
      </c>
      <c r="AF849" s="42">
        <f>IFERROR(VLOOKUP($H849,'Refuse F Exp'!$A:$E,17,FALSE),0)</f>
        <v>0</v>
      </c>
      <c r="AG849" s="34">
        <f>IFERROR(VLOOKUP($H849,#REF!,10,FALSE),0)</f>
        <v>0</v>
      </c>
      <c r="AH849" s="34">
        <f>IFERROR(VLOOKUP($H849,#REF!,11,FALSE),0)</f>
        <v>0</v>
      </c>
      <c r="AI849" s="42">
        <f>IFERROR(VLOOKUP($H849,#REF!,12,FALSE),0)</f>
        <v>0</v>
      </c>
      <c r="AJ849" s="34">
        <f>IFERROR(VLOOKUP($H849,#REF!,10,FALSE),0)</f>
        <v>0</v>
      </c>
      <c r="AK849" s="34">
        <f>IFERROR(VLOOKUP($H849,#REF!,11,FALSE),0)</f>
        <v>0</v>
      </c>
      <c r="AL849" s="42">
        <f>IFERROR(VLOOKUP($H849,#REF!,12,FALSE),0)</f>
        <v>0</v>
      </c>
      <c r="AM849" s="34">
        <f>IFERROR(VLOOKUP($H849,#REF!,10,FALSE),0)</f>
        <v>0</v>
      </c>
      <c r="AN849" s="34">
        <f>IFERROR(VLOOKUP($H849,#REF!,11,FALSE),0)</f>
        <v>0</v>
      </c>
      <c r="AO849" s="42">
        <f>IFERROR(VLOOKUP($H849,#REF!,12,FALSE),0)</f>
        <v>0</v>
      </c>
      <c r="AP849" s="34">
        <f>IFERROR(VLOOKUP($H849,#REF!,10,FALSE),0)</f>
        <v>0</v>
      </c>
      <c r="AQ849" s="34">
        <f>IFERROR(VLOOKUP($H849,#REF!,11,FALSE),0)</f>
        <v>0</v>
      </c>
      <c r="AR849" s="42">
        <f>IFERROR(VLOOKUP($H849,#REF!,12,FALSE),0)</f>
        <v>0</v>
      </c>
      <c r="AS849" s="34">
        <f>IFERROR(VLOOKUP($H849,#REF!,13,FALSE),0)</f>
        <v>0</v>
      </c>
      <c r="AT849" s="34">
        <f>IFERROR(VLOOKUP($H849,#REF!,14,FALSE),0)</f>
        <v>0</v>
      </c>
      <c r="AU849" s="42">
        <f>IFERROR(VLOOKUP($H849,#REF!,15,FALSE),0)</f>
        <v>0</v>
      </c>
      <c r="AV849" s="34">
        <f>IFERROR(VLOOKUP($H849,#REF!,15,FALSE),0)</f>
        <v>0</v>
      </c>
      <c r="AW849" s="34">
        <f>IFERROR(VLOOKUP($H849,#REF!,16,FALSE),0)</f>
        <v>0</v>
      </c>
      <c r="AX849" s="42">
        <f>IFERROR(VLOOKUP($H849,#REF!,17,FALSE),0)</f>
        <v>0</v>
      </c>
    </row>
    <row r="850" spans="1:50" x14ac:dyDescent="0.3">
      <c r="A850" s="33" t="str">
        <f t="shared" si="52"/>
        <v>V -9730-6-11C</v>
      </c>
      <c r="B850" s="33" t="str">
        <f>+'R&amp;E EXPORT'!B849</f>
        <v>(2002G) 2011C C7-6204-01-00-PRIN</v>
      </c>
      <c r="C850" t="str">
        <f>IFERROR(VLOOKUP(A850,'MCSJ Export'!A:C,3,FALSE),"")</f>
        <v>Sub Account</v>
      </c>
      <c r="D850" s="37">
        <f t="shared" ca="1" si="53"/>
        <v>0</v>
      </c>
      <c r="E850" s="37">
        <f t="shared" ca="1" si="54"/>
        <v>0</v>
      </c>
      <c r="F850" s="37">
        <f t="shared" ca="1" si="55"/>
        <v>0</v>
      </c>
      <c r="G850" s="37"/>
      <c r="H850" s="33" t="str">
        <f>+'R&amp;E EXPORT'!A849</f>
        <v>V -9730-6-11C</v>
      </c>
      <c r="I850" s="34">
        <f>IFERROR(VLOOKUP($H850,'Gen F Rev'!$A:$M,15,FALSE),0)</f>
        <v>0</v>
      </c>
      <c r="J850" s="34">
        <f>IFERROR(VLOOKUP($H850,'Gen F Rev'!$A:$M,16,FALSE),0)</f>
        <v>0</v>
      </c>
      <c r="K850" s="42">
        <f>IFERROR(VLOOKUP($H850,'Gen F Rev'!$A:$M,17,FALSE),0)</f>
        <v>0</v>
      </c>
      <c r="L850" s="34">
        <f>IFERROR(VLOOKUP($H850,'Gen F Exp'!$A:$E,15,FALSE),0)</f>
        <v>0</v>
      </c>
      <c r="M850" s="34">
        <f>IFERROR(VLOOKUP($H850,'Gen F Exp'!$A:$E,16,FALSE),0)</f>
        <v>0</v>
      </c>
      <c r="N850" s="42">
        <f>IFERROR(VLOOKUP($H850,'Gen F Exp'!$A:$E,17,FALSE),0)</f>
        <v>0</v>
      </c>
      <c r="O850" s="34">
        <f>IFERROR(VLOOKUP($H850,'Water F Rev'!$A:$L,15,FALSE),0)</f>
        <v>0</v>
      </c>
      <c r="P850" s="34">
        <f>IFERROR(VLOOKUP($H850,'Water F Rev'!$A:$L,16,FALSE),0)</f>
        <v>0</v>
      </c>
      <c r="Q850" s="42">
        <f>IFERROR(VLOOKUP($H850,'Water F Rev'!$A:$L,17,FALSE),0)</f>
        <v>0</v>
      </c>
      <c r="R850" s="34">
        <f>IFERROR(VLOOKUP($H850,'Water F Exp'!$A:$K,15,FALSE),0)</f>
        <v>0</v>
      </c>
      <c r="S850" s="34">
        <f>IFERROR(VLOOKUP($H850,'Water F Exp'!$A:$K,16,FALSE),0)</f>
        <v>0</v>
      </c>
      <c r="T850" s="42">
        <f>IFERROR(VLOOKUP($H850,'Water F Exp'!$A:$K,17,FALSE),0)</f>
        <v>0</v>
      </c>
      <c r="U850" s="34">
        <f ca="1">IFERROR(VLOOKUP($H850,'Sewer F Rev'!$A:$E,15,FALSE),0)</f>
        <v>0</v>
      </c>
      <c r="V850" s="34">
        <f ca="1">IFERROR(VLOOKUP($H850,'Sewer F Rev'!$A:$E,16,FALSE),0)</f>
        <v>0</v>
      </c>
      <c r="W850" s="42">
        <f ca="1">IFERROR(VLOOKUP($H850,'Sewer F Rev'!$A:$E,17,FALSE),0)</f>
        <v>0</v>
      </c>
      <c r="X850" s="34">
        <f>IFERROR(VLOOKUP($H850,'Sewer F Exp'!$A:$B,15,FALSE),0)</f>
        <v>0</v>
      </c>
      <c r="Y850" s="34">
        <f>IFERROR(VLOOKUP($H850,'Sewer F Exp'!$A:$B,16,FALSE),0)</f>
        <v>0</v>
      </c>
      <c r="Z850" s="42">
        <f>IFERROR(VLOOKUP($H850,'Sewer F Exp'!$A:$B,17,FALSE),0)</f>
        <v>0</v>
      </c>
      <c r="AA850" s="34">
        <f>IFERROR(VLOOKUP($H850,'Refuse F Rev'!$A:$E,15,FALSE),0)</f>
        <v>0</v>
      </c>
      <c r="AB850" s="34">
        <f>IFERROR(VLOOKUP($H850,'Refuse F Rev'!$A:$E,16,FALSE),0)</f>
        <v>0</v>
      </c>
      <c r="AC850" s="42">
        <f>IFERROR(VLOOKUP($H850,'Refuse F Rev'!$A:$E,17,FALSE),0)</f>
        <v>0</v>
      </c>
      <c r="AD850" s="34">
        <f>IFERROR(VLOOKUP($H850,'Refuse F Exp'!$A:$E,15,FALSE),0)</f>
        <v>0</v>
      </c>
      <c r="AE850" s="34">
        <f>IFERROR(VLOOKUP($H850,'Refuse F Exp'!$A:$E,16,FALSE),0)</f>
        <v>0</v>
      </c>
      <c r="AF850" s="42">
        <f>IFERROR(VLOOKUP($H850,'Refuse F Exp'!$A:$E,17,FALSE),0)</f>
        <v>0</v>
      </c>
      <c r="AG850" s="34">
        <f>IFERROR(VLOOKUP($H850,#REF!,10,FALSE),0)</f>
        <v>0</v>
      </c>
      <c r="AH850" s="34">
        <f>IFERROR(VLOOKUP($H850,#REF!,11,FALSE),0)</f>
        <v>0</v>
      </c>
      <c r="AI850" s="42">
        <f>IFERROR(VLOOKUP($H850,#REF!,12,FALSE),0)</f>
        <v>0</v>
      </c>
      <c r="AJ850" s="34">
        <f>IFERROR(VLOOKUP($H850,#REF!,10,FALSE),0)</f>
        <v>0</v>
      </c>
      <c r="AK850" s="34">
        <f>IFERROR(VLOOKUP($H850,#REF!,11,FALSE),0)</f>
        <v>0</v>
      </c>
      <c r="AL850" s="42">
        <f>IFERROR(VLOOKUP($H850,#REF!,12,FALSE),0)</f>
        <v>0</v>
      </c>
      <c r="AM850" s="34">
        <f>IFERROR(VLOOKUP($H850,#REF!,10,FALSE),0)</f>
        <v>0</v>
      </c>
      <c r="AN850" s="34">
        <f>IFERROR(VLOOKUP($H850,#REF!,11,FALSE),0)</f>
        <v>0</v>
      </c>
      <c r="AO850" s="42">
        <f>IFERROR(VLOOKUP($H850,#REF!,12,FALSE),0)</f>
        <v>0</v>
      </c>
      <c r="AP850" s="34">
        <f>IFERROR(VLOOKUP($H850,#REF!,10,FALSE),0)</f>
        <v>0</v>
      </c>
      <c r="AQ850" s="34">
        <f>IFERROR(VLOOKUP($H850,#REF!,11,FALSE),0)</f>
        <v>0</v>
      </c>
      <c r="AR850" s="42">
        <f>IFERROR(VLOOKUP($H850,#REF!,12,FALSE),0)</f>
        <v>0</v>
      </c>
      <c r="AS850" s="34">
        <f>IFERROR(VLOOKUP($H850,#REF!,13,FALSE),0)</f>
        <v>0</v>
      </c>
      <c r="AT850" s="34">
        <f>IFERROR(VLOOKUP($H850,#REF!,14,FALSE),0)</f>
        <v>0</v>
      </c>
      <c r="AU850" s="42">
        <f>IFERROR(VLOOKUP($H850,#REF!,15,FALSE),0)</f>
        <v>0</v>
      </c>
      <c r="AV850" s="34">
        <f>IFERROR(VLOOKUP($H850,#REF!,15,FALSE),0)</f>
        <v>0</v>
      </c>
      <c r="AW850" s="34">
        <f>IFERROR(VLOOKUP($H850,#REF!,16,FALSE),0)</f>
        <v>0</v>
      </c>
      <c r="AX850" s="42">
        <f>IFERROR(VLOOKUP($H850,#REF!,17,FALSE),0)</f>
        <v>0</v>
      </c>
    </row>
    <row r="851" spans="1:50" x14ac:dyDescent="0.3">
      <c r="A851" s="33" t="str">
        <f t="shared" si="52"/>
        <v>V -9730-6-12B</v>
      </c>
      <c r="B851" s="33" t="str">
        <f>+'R&amp;E EXPORT'!B850</f>
        <v>EFC 2012B C7-6201-01-00-PRIN</v>
      </c>
      <c r="C851" t="str">
        <f>IFERROR(VLOOKUP(A851,'MCSJ Export'!A:C,3,FALSE),"")</f>
        <v>Sub Account</v>
      </c>
      <c r="D851" s="37">
        <f t="shared" ca="1" si="53"/>
        <v>0</v>
      </c>
      <c r="E851" s="37">
        <f t="shared" ca="1" si="54"/>
        <v>0</v>
      </c>
      <c r="F851" s="37">
        <f t="shared" ca="1" si="55"/>
        <v>0</v>
      </c>
      <c r="G851" s="37"/>
      <c r="H851" s="33" t="str">
        <f>+'R&amp;E EXPORT'!A850</f>
        <v>V -9730-6-12B</v>
      </c>
      <c r="I851" s="34">
        <f>IFERROR(VLOOKUP($H851,'Gen F Rev'!$A:$M,15,FALSE),0)</f>
        <v>0</v>
      </c>
      <c r="J851" s="34">
        <f>IFERROR(VLOOKUP($H851,'Gen F Rev'!$A:$M,16,FALSE),0)</f>
        <v>0</v>
      </c>
      <c r="K851" s="42">
        <f>IFERROR(VLOOKUP($H851,'Gen F Rev'!$A:$M,17,FALSE),0)</f>
        <v>0</v>
      </c>
      <c r="L851" s="34">
        <f>IFERROR(VLOOKUP($H851,'Gen F Exp'!$A:$E,15,FALSE),0)</f>
        <v>0</v>
      </c>
      <c r="M851" s="34">
        <f>IFERROR(VLOOKUP($H851,'Gen F Exp'!$A:$E,16,FALSE),0)</f>
        <v>0</v>
      </c>
      <c r="N851" s="42">
        <f>IFERROR(VLOOKUP($H851,'Gen F Exp'!$A:$E,17,FALSE),0)</f>
        <v>0</v>
      </c>
      <c r="O851" s="34">
        <f>IFERROR(VLOOKUP($H851,'Water F Rev'!$A:$L,15,FALSE),0)</f>
        <v>0</v>
      </c>
      <c r="P851" s="34">
        <f>IFERROR(VLOOKUP($H851,'Water F Rev'!$A:$L,16,FALSE),0)</f>
        <v>0</v>
      </c>
      <c r="Q851" s="42">
        <f>IFERROR(VLOOKUP($H851,'Water F Rev'!$A:$L,17,FALSE),0)</f>
        <v>0</v>
      </c>
      <c r="R851" s="34">
        <f>IFERROR(VLOOKUP($H851,'Water F Exp'!$A:$K,15,FALSE),0)</f>
        <v>0</v>
      </c>
      <c r="S851" s="34">
        <f>IFERROR(VLOOKUP($H851,'Water F Exp'!$A:$K,16,FALSE),0)</f>
        <v>0</v>
      </c>
      <c r="T851" s="42">
        <f>IFERROR(VLOOKUP($H851,'Water F Exp'!$A:$K,17,FALSE),0)</f>
        <v>0</v>
      </c>
      <c r="U851" s="34">
        <f ca="1">IFERROR(VLOOKUP($H851,'Sewer F Rev'!$A:$E,15,FALSE),0)</f>
        <v>0</v>
      </c>
      <c r="V851" s="34">
        <f ca="1">IFERROR(VLOOKUP($H851,'Sewer F Rev'!$A:$E,16,FALSE),0)</f>
        <v>0</v>
      </c>
      <c r="W851" s="42">
        <f ca="1">IFERROR(VLOOKUP($H851,'Sewer F Rev'!$A:$E,17,FALSE),0)</f>
        <v>0</v>
      </c>
      <c r="X851" s="34">
        <f>IFERROR(VLOOKUP($H851,'Sewer F Exp'!$A:$B,15,FALSE),0)</f>
        <v>0</v>
      </c>
      <c r="Y851" s="34">
        <f>IFERROR(VLOOKUP($H851,'Sewer F Exp'!$A:$B,16,FALSE),0)</f>
        <v>0</v>
      </c>
      <c r="Z851" s="42">
        <f>IFERROR(VLOOKUP($H851,'Sewer F Exp'!$A:$B,17,FALSE),0)</f>
        <v>0</v>
      </c>
      <c r="AA851" s="34">
        <f>IFERROR(VLOOKUP($H851,'Refuse F Rev'!$A:$E,15,FALSE),0)</f>
        <v>0</v>
      </c>
      <c r="AB851" s="34">
        <f>IFERROR(VLOOKUP($H851,'Refuse F Rev'!$A:$E,16,FALSE),0)</f>
        <v>0</v>
      </c>
      <c r="AC851" s="42">
        <f>IFERROR(VLOOKUP($H851,'Refuse F Rev'!$A:$E,17,FALSE),0)</f>
        <v>0</v>
      </c>
      <c r="AD851" s="34">
        <f>IFERROR(VLOOKUP($H851,'Refuse F Exp'!$A:$E,15,FALSE),0)</f>
        <v>0</v>
      </c>
      <c r="AE851" s="34">
        <f>IFERROR(VLOOKUP($H851,'Refuse F Exp'!$A:$E,16,FALSE),0)</f>
        <v>0</v>
      </c>
      <c r="AF851" s="42">
        <f>IFERROR(VLOOKUP($H851,'Refuse F Exp'!$A:$E,17,FALSE),0)</f>
        <v>0</v>
      </c>
      <c r="AG851" s="34">
        <f>IFERROR(VLOOKUP($H851,#REF!,10,FALSE),0)</f>
        <v>0</v>
      </c>
      <c r="AH851" s="34">
        <f>IFERROR(VLOOKUP($H851,#REF!,11,FALSE),0)</f>
        <v>0</v>
      </c>
      <c r="AI851" s="42">
        <f>IFERROR(VLOOKUP($H851,#REF!,12,FALSE),0)</f>
        <v>0</v>
      </c>
      <c r="AJ851" s="34">
        <f>IFERROR(VLOOKUP($H851,#REF!,10,FALSE),0)</f>
        <v>0</v>
      </c>
      <c r="AK851" s="34">
        <f>IFERROR(VLOOKUP($H851,#REF!,11,FALSE),0)</f>
        <v>0</v>
      </c>
      <c r="AL851" s="42">
        <f>IFERROR(VLOOKUP($H851,#REF!,12,FALSE),0)</f>
        <v>0</v>
      </c>
      <c r="AM851" s="34">
        <f>IFERROR(VLOOKUP($H851,#REF!,10,FALSE),0)</f>
        <v>0</v>
      </c>
      <c r="AN851" s="34">
        <f>IFERROR(VLOOKUP($H851,#REF!,11,FALSE),0)</f>
        <v>0</v>
      </c>
      <c r="AO851" s="42">
        <f>IFERROR(VLOOKUP($H851,#REF!,12,FALSE),0)</f>
        <v>0</v>
      </c>
      <c r="AP851" s="34">
        <f>IFERROR(VLOOKUP($H851,#REF!,10,FALSE),0)</f>
        <v>0</v>
      </c>
      <c r="AQ851" s="34">
        <f>IFERROR(VLOOKUP($H851,#REF!,11,FALSE),0)</f>
        <v>0</v>
      </c>
      <c r="AR851" s="42">
        <f>IFERROR(VLOOKUP($H851,#REF!,12,FALSE),0)</f>
        <v>0</v>
      </c>
      <c r="AS851" s="34">
        <f>IFERROR(VLOOKUP($H851,#REF!,13,FALSE),0)</f>
        <v>0</v>
      </c>
      <c r="AT851" s="34">
        <f>IFERROR(VLOOKUP($H851,#REF!,14,FALSE),0)</f>
        <v>0</v>
      </c>
      <c r="AU851" s="42">
        <f>IFERROR(VLOOKUP($H851,#REF!,15,FALSE),0)</f>
        <v>0</v>
      </c>
      <c r="AV851" s="34">
        <f>IFERROR(VLOOKUP($H851,#REF!,15,FALSE),0)</f>
        <v>0</v>
      </c>
      <c r="AW851" s="34">
        <f>IFERROR(VLOOKUP($H851,#REF!,16,FALSE),0)</f>
        <v>0</v>
      </c>
      <c r="AX851" s="42">
        <f>IFERROR(VLOOKUP($H851,#REF!,17,FALSE),0)</f>
        <v>0</v>
      </c>
    </row>
    <row r="852" spans="1:50" x14ac:dyDescent="0.3">
      <c r="A852" s="33" t="str">
        <f t="shared" si="52"/>
        <v>V -9730-6-15D</v>
      </c>
      <c r="B852" s="33" t="str">
        <f>+'R&amp;E EXPORT'!B851</f>
        <v>EFC 2015D C7-6201-03-00-PRIN</v>
      </c>
      <c r="C852" t="str">
        <f>IFERROR(VLOOKUP(A852,'MCSJ Export'!A:C,3,FALSE),"")</f>
        <v>Sub Account</v>
      </c>
      <c r="D852" s="37">
        <f t="shared" ca="1" si="53"/>
        <v>0</v>
      </c>
      <c r="E852" s="37">
        <f t="shared" ca="1" si="54"/>
        <v>0</v>
      </c>
      <c r="F852" s="37">
        <f t="shared" ca="1" si="55"/>
        <v>0</v>
      </c>
      <c r="G852" s="37"/>
      <c r="H852" s="33" t="str">
        <f>+'R&amp;E EXPORT'!A851</f>
        <v>V -9730-6-15D</v>
      </c>
      <c r="I852" s="34">
        <f>IFERROR(VLOOKUP($H852,'Gen F Rev'!$A:$M,15,FALSE),0)</f>
        <v>0</v>
      </c>
      <c r="J852" s="34">
        <f>IFERROR(VLOOKUP($H852,'Gen F Rev'!$A:$M,16,FALSE),0)</f>
        <v>0</v>
      </c>
      <c r="K852" s="42">
        <f>IFERROR(VLOOKUP($H852,'Gen F Rev'!$A:$M,17,FALSE),0)</f>
        <v>0</v>
      </c>
      <c r="L852" s="34">
        <f>IFERROR(VLOOKUP($H852,'Gen F Exp'!$A:$E,15,FALSE),0)</f>
        <v>0</v>
      </c>
      <c r="M852" s="34">
        <f>IFERROR(VLOOKUP($H852,'Gen F Exp'!$A:$E,16,FALSE),0)</f>
        <v>0</v>
      </c>
      <c r="N852" s="42">
        <f>IFERROR(VLOOKUP($H852,'Gen F Exp'!$A:$E,17,FALSE),0)</f>
        <v>0</v>
      </c>
      <c r="O852" s="34">
        <f>IFERROR(VLOOKUP($H852,'Water F Rev'!$A:$L,15,FALSE),0)</f>
        <v>0</v>
      </c>
      <c r="P852" s="34">
        <f>IFERROR(VLOOKUP($H852,'Water F Rev'!$A:$L,16,FALSE),0)</f>
        <v>0</v>
      </c>
      <c r="Q852" s="42">
        <f>IFERROR(VLOOKUP($H852,'Water F Rev'!$A:$L,17,FALSE),0)</f>
        <v>0</v>
      </c>
      <c r="R852" s="34">
        <f>IFERROR(VLOOKUP($H852,'Water F Exp'!$A:$K,15,FALSE),0)</f>
        <v>0</v>
      </c>
      <c r="S852" s="34">
        <f>IFERROR(VLOOKUP($H852,'Water F Exp'!$A:$K,16,FALSE),0)</f>
        <v>0</v>
      </c>
      <c r="T852" s="42">
        <f>IFERROR(VLOOKUP($H852,'Water F Exp'!$A:$K,17,FALSE),0)</f>
        <v>0</v>
      </c>
      <c r="U852" s="34">
        <f ca="1">IFERROR(VLOOKUP($H852,'Sewer F Rev'!$A:$E,15,FALSE),0)</f>
        <v>0</v>
      </c>
      <c r="V852" s="34">
        <f ca="1">IFERROR(VLOOKUP($H852,'Sewer F Rev'!$A:$E,16,FALSE),0)</f>
        <v>0</v>
      </c>
      <c r="W852" s="42">
        <f ca="1">IFERROR(VLOOKUP($H852,'Sewer F Rev'!$A:$E,17,FALSE),0)</f>
        <v>0</v>
      </c>
      <c r="X852" s="34">
        <f>IFERROR(VLOOKUP($H852,'Sewer F Exp'!$A:$B,15,FALSE),0)</f>
        <v>0</v>
      </c>
      <c r="Y852" s="34">
        <f>IFERROR(VLOOKUP($H852,'Sewer F Exp'!$A:$B,16,FALSE),0)</f>
        <v>0</v>
      </c>
      <c r="Z852" s="42">
        <f>IFERROR(VLOOKUP($H852,'Sewer F Exp'!$A:$B,17,FALSE),0)</f>
        <v>0</v>
      </c>
      <c r="AA852" s="34">
        <f>IFERROR(VLOOKUP($H852,'Refuse F Rev'!$A:$E,15,FALSE),0)</f>
        <v>0</v>
      </c>
      <c r="AB852" s="34">
        <f>IFERROR(VLOOKUP($H852,'Refuse F Rev'!$A:$E,16,FALSE),0)</f>
        <v>0</v>
      </c>
      <c r="AC852" s="42">
        <f>IFERROR(VLOOKUP($H852,'Refuse F Rev'!$A:$E,17,FALSE),0)</f>
        <v>0</v>
      </c>
      <c r="AD852" s="34">
        <f>IFERROR(VLOOKUP($H852,'Refuse F Exp'!$A:$E,15,FALSE),0)</f>
        <v>0</v>
      </c>
      <c r="AE852" s="34">
        <f>IFERROR(VLOOKUP($H852,'Refuse F Exp'!$A:$E,16,FALSE),0)</f>
        <v>0</v>
      </c>
      <c r="AF852" s="42">
        <f>IFERROR(VLOOKUP($H852,'Refuse F Exp'!$A:$E,17,FALSE),0)</f>
        <v>0</v>
      </c>
      <c r="AG852" s="34">
        <f>IFERROR(VLOOKUP($H852,#REF!,10,FALSE),0)</f>
        <v>0</v>
      </c>
      <c r="AH852" s="34">
        <f>IFERROR(VLOOKUP($H852,#REF!,11,FALSE),0)</f>
        <v>0</v>
      </c>
      <c r="AI852" s="42">
        <f>IFERROR(VLOOKUP($H852,#REF!,12,FALSE),0)</f>
        <v>0</v>
      </c>
      <c r="AJ852" s="34">
        <f>IFERROR(VLOOKUP($H852,#REF!,10,FALSE),0)</f>
        <v>0</v>
      </c>
      <c r="AK852" s="34">
        <f>IFERROR(VLOOKUP($H852,#REF!,11,FALSE),0)</f>
        <v>0</v>
      </c>
      <c r="AL852" s="42">
        <f>IFERROR(VLOOKUP($H852,#REF!,12,FALSE),0)</f>
        <v>0</v>
      </c>
      <c r="AM852" s="34">
        <f>IFERROR(VLOOKUP($H852,#REF!,10,FALSE),0)</f>
        <v>0</v>
      </c>
      <c r="AN852" s="34">
        <f>IFERROR(VLOOKUP($H852,#REF!,11,FALSE),0)</f>
        <v>0</v>
      </c>
      <c r="AO852" s="42">
        <f>IFERROR(VLOOKUP($H852,#REF!,12,FALSE),0)</f>
        <v>0</v>
      </c>
      <c r="AP852" s="34">
        <f>IFERROR(VLOOKUP($H852,#REF!,10,FALSE),0)</f>
        <v>0</v>
      </c>
      <c r="AQ852" s="34">
        <f>IFERROR(VLOOKUP($H852,#REF!,11,FALSE),0)</f>
        <v>0</v>
      </c>
      <c r="AR852" s="42">
        <f>IFERROR(VLOOKUP($H852,#REF!,12,FALSE),0)</f>
        <v>0</v>
      </c>
      <c r="AS852" s="34">
        <f>IFERROR(VLOOKUP($H852,#REF!,13,FALSE),0)</f>
        <v>0</v>
      </c>
      <c r="AT852" s="34">
        <f>IFERROR(VLOOKUP($H852,#REF!,14,FALSE),0)</f>
        <v>0</v>
      </c>
      <c r="AU852" s="42">
        <f>IFERROR(VLOOKUP($H852,#REF!,15,FALSE),0)</f>
        <v>0</v>
      </c>
      <c r="AV852" s="34">
        <f>IFERROR(VLOOKUP($H852,#REF!,15,FALSE),0)</f>
        <v>0</v>
      </c>
      <c r="AW852" s="34">
        <f>IFERROR(VLOOKUP($H852,#REF!,16,FALSE),0)</f>
        <v>0</v>
      </c>
      <c r="AX852" s="42">
        <f>IFERROR(VLOOKUP($H852,#REF!,17,FALSE),0)</f>
        <v>0</v>
      </c>
    </row>
    <row r="853" spans="1:50" x14ac:dyDescent="0.3">
      <c r="A853" s="33" t="str">
        <f t="shared" si="52"/>
        <v>V -9730-6-16B</v>
      </c>
      <c r="B853" s="33" t="str">
        <f>+'R&amp;E EXPORT'!B852</f>
        <v>EFC 2016B LT C7-6201-03-04 - PRIN</v>
      </c>
      <c r="C853" t="str">
        <f>IFERROR(VLOOKUP(A853,'MCSJ Export'!A:C,3,FALSE),"")</f>
        <v>Sub Account</v>
      </c>
      <c r="D853" s="37">
        <f t="shared" ca="1" si="53"/>
        <v>0</v>
      </c>
      <c r="E853" s="37">
        <f t="shared" ca="1" si="54"/>
        <v>0</v>
      </c>
      <c r="F853" s="37">
        <f t="shared" ca="1" si="55"/>
        <v>0</v>
      </c>
      <c r="G853" s="37"/>
      <c r="H853" s="33" t="str">
        <f>+'R&amp;E EXPORT'!A852</f>
        <v>V -9730-6-16B</v>
      </c>
      <c r="I853" s="34">
        <f>IFERROR(VLOOKUP($H853,'Gen F Rev'!$A:$M,15,FALSE),0)</f>
        <v>0</v>
      </c>
      <c r="J853" s="34">
        <f>IFERROR(VLOOKUP($H853,'Gen F Rev'!$A:$M,16,FALSE),0)</f>
        <v>0</v>
      </c>
      <c r="K853" s="42">
        <f>IFERROR(VLOOKUP($H853,'Gen F Rev'!$A:$M,17,FALSE),0)</f>
        <v>0</v>
      </c>
      <c r="L853" s="34">
        <f>IFERROR(VLOOKUP($H853,'Gen F Exp'!$A:$E,15,FALSE),0)</f>
        <v>0</v>
      </c>
      <c r="M853" s="34">
        <f>IFERROR(VLOOKUP($H853,'Gen F Exp'!$A:$E,16,FALSE),0)</f>
        <v>0</v>
      </c>
      <c r="N853" s="42">
        <f>IFERROR(VLOOKUP($H853,'Gen F Exp'!$A:$E,17,FALSE),0)</f>
        <v>0</v>
      </c>
      <c r="O853" s="34">
        <f>IFERROR(VLOOKUP($H853,'Water F Rev'!$A:$L,15,FALSE),0)</f>
        <v>0</v>
      </c>
      <c r="P853" s="34">
        <f>IFERROR(VLOOKUP($H853,'Water F Rev'!$A:$L,16,FALSE),0)</f>
        <v>0</v>
      </c>
      <c r="Q853" s="42">
        <f>IFERROR(VLOOKUP($H853,'Water F Rev'!$A:$L,17,FALSE),0)</f>
        <v>0</v>
      </c>
      <c r="R853" s="34">
        <f>IFERROR(VLOOKUP($H853,'Water F Exp'!$A:$K,15,FALSE),0)</f>
        <v>0</v>
      </c>
      <c r="S853" s="34">
        <f>IFERROR(VLOOKUP($H853,'Water F Exp'!$A:$K,16,FALSE),0)</f>
        <v>0</v>
      </c>
      <c r="T853" s="42">
        <f>IFERROR(VLOOKUP($H853,'Water F Exp'!$A:$K,17,FALSE),0)</f>
        <v>0</v>
      </c>
      <c r="U853" s="34">
        <f ca="1">IFERROR(VLOOKUP($H853,'Sewer F Rev'!$A:$E,15,FALSE),0)</f>
        <v>0</v>
      </c>
      <c r="V853" s="34">
        <f ca="1">IFERROR(VLOOKUP($H853,'Sewer F Rev'!$A:$E,16,FALSE),0)</f>
        <v>0</v>
      </c>
      <c r="W853" s="42">
        <f ca="1">IFERROR(VLOOKUP($H853,'Sewer F Rev'!$A:$E,17,FALSE),0)</f>
        <v>0</v>
      </c>
      <c r="X853" s="34">
        <f>IFERROR(VLOOKUP($H853,'Sewer F Exp'!$A:$B,15,FALSE),0)</f>
        <v>0</v>
      </c>
      <c r="Y853" s="34">
        <f>IFERROR(VLOOKUP($H853,'Sewer F Exp'!$A:$B,16,FALSE),0)</f>
        <v>0</v>
      </c>
      <c r="Z853" s="42">
        <f>IFERROR(VLOOKUP($H853,'Sewer F Exp'!$A:$B,17,FALSE),0)</f>
        <v>0</v>
      </c>
      <c r="AA853" s="34">
        <f>IFERROR(VLOOKUP($H853,'Refuse F Rev'!$A:$E,15,FALSE),0)</f>
        <v>0</v>
      </c>
      <c r="AB853" s="34">
        <f>IFERROR(VLOOKUP($H853,'Refuse F Rev'!$A:$E,16,FALSE),0)</f>
        <v>0</v>
      </c>
      <c r="AC853" s="42">
        <f>IFERROR(VLOOKUP($H853,'Refuse F Rev'!$A:$E,17,FALSE),0)</f>
        <v>0</v>
      </c>
      <c r="AD853" s="34">
        <f>IFERROR(VLOOKUP($H853,'Refuse F Exp'!$A:$E,15,FALSE),0)</f>
        <v>0</v>
      </c>
      <c r="AE853" s="34">
        <f>IFERROR(VLOOKUP($H853,'Refuse F Exp'!$A:$E,16,FALSE),0)</f>
        <v>0</v>
      </c>
      <c r="AF853" s="42">
        <f>IFERROR(VLOOKUP($H853,'Refuse F Exp'!$A:$E,17,FALSE),0)</f>
        <v>0</v>
      </c>
      <c r="AG853" s="34">
        <f>IFERROR(VLOOKUP($H853,#REF!,10,FALSE),0)</f>
        <v>0</v>
      </c>
      <c r="AH853" s="34">
        <f>IFERROR(VLOOKUP($H853,#REF!,11,FALSE),0)</f>
        <v>0</v>
      </c>
      <c r="AI853" s="42">
        <f>IFERROR(VLOOKUP($H853,#REF!,12,FALSE),0)</f>
        <v>0</v>
      </c>
      <c r="AJ853" s="34">
        <f>IFERROR(VLOOKUP($H853,#REF!,10,FALSE),0)</f>
        <v>0</v>
      </c>
      <c r="AK853" s="34">
        <f>IFERROR(VLOOKUP($H853,#REF!,11,FALSE),0)</f>
        <v>0</v>
      </c>
      <c r="AL853" s="42">
        <f>IFERROR(VLOOKUP($H853,#REF!,12,FALSE),0)</f>
        <v>0</v>
      </c>
      <c r="AM853" s="34">
        <f>IFERROR(VLOOKUP($H853,#REF!,10,FALSE),0)</f>
        <v>0</v>
      </c>
      <c r="AN853" s="34">
        <f>IFERROR(VLOOKUP($H853,#REF!,11,FALSE),0)</f>
        <v>0</v>
      </c>
      <c r="AO853" s="42">
        <f>IFERROR(VLOOKUP($H853,#REF!,12,FALSE),0)</f>
        <v>0</v>
      </c>
      <c r="AP853" s="34">
        <f>IFERROR(VLOOKUP($H853,#REF!,10,FALSE),0)</f>
        <v>0</v>
      </c>
      <c r="AQ853" s="34">
        <f>IFERROR(VLOOKUP($H853,#REF!,11,FALSE),0)</f>
        <v>0</v>
      </c>
      <c r="AR853" s="42">
        <f>IFERROR(VLOOKUP($H853,#REF!,12,FALSE),0)</f>
        <v>0</v>
      </c>
      <c r="AS853" s="34">
        <f>IFERROR(VLOOKUP($H853,#REF!,13,FALSE),0)</f>
        <v>0</v>
      </c>
      <c r="AT853" s="34">
        <f>IFERROR(VLOOKUP($H853,#REF!,14,FALSE),0)</f>
        <v>0</v>
      </c>
      <c r="AU853" s="42">
        <f>IFERROR(VLOOKUP($H853,#REF!,15,FALSE),0)</f>
        <v>0</v>
      </c>
      <c r="AV853" s="34">
        <f>IFERROR(VLOOKUP($H853,#REF!,15,FALSE),0)</f>
        <v>0</v>
      </c>
      <c r="AW853" s="34">
        <f>IFERROR(VLOOKUP($H853,#REF!,16,FALSE),0)</f>
        <v>0</v>
      </c>
      <c r="AX853" s="42">
        <f>IFERROR(VLOOKUP($H853,#REF!,17,FALSE),0)</f>
        <v>0</v>
      </c>
    </row>
    <row r="854" spans="1:50" x14ac:dyDescent="0.3">
      <c r="A854" s="33" t="str">
        <f t="shared" si="52"/>
        <v>V -9730-6-19A</v>
      </c>
      <c r="B854" s="33" t="str">
        <f>+'R&amp;E EXPORT'!B853</f>
        <v>EFC 2019A LT C7-6201-03-05 PRIN</v>
      </c>
      <c r="C854" t="str">
        <f>IFERROR(VLOOKUP(A854,'MCSJ Export'!A:C,3,FALSE),"")</f>
        <v>Sub Account</v>
      </c>
      <c r="D854" s="37">
        <f t="shared" ca="1" si="53"/>
        <v>0</v>
      </c>
      <c r="E854" s="37">
        <f t="shared" ca="1" si="54"/>
        <v>0</v>
      </c>
      <c r="F854" s="37">
        <f t="shared" ca="1" si="55"/>
        <v>0</v>
      </c>
      <c r="G854" s="37"/>
      <c r="H854" s="33" t="str">
        <f>+'R&amp;E EXPORT'!A853</f>
        <v>V -9730-6-19A</v>
      </c>
      <c r="I854" s="34">
        <f>IFERROR(VLOOKUP($H854,'Gen F Rev'!$A:$M,15,FALSE),0)</f>
        <v>0</v>
      </c>
      <c r="J854" s="34">
        <f>IFERROR(VLOOKUP($H854,'Gen F Rev'!$A:$M,16,FALSE),0)</f>
        <v>0</v>
      </c>
      <c r="K854" s="42">
        <f>IFERROR(VLOOKUP($H854,'Gen F Rev'!$A:$M,17,FALSE),0)</f>
        <v>0</v>
      </c>
      <c r="L854" s="34">
        <f>IFERROR(VLOOKUP($H854,'Gen F Exp'!$A:$E,15,FALSE),0)</f>
        <v>0</v>
      </c>
      <c r="M854" s="34">
        <f>IFERROR(VLOOKUP($H854,'Gen F Exp'!$A:$E,16,FALSE),0)</f>
        <v>0</v>
      </c>
      <c r="N854" s="42">
        <f>IFERROR(VLOOKUP($H854,'Gen F Exp'!$A:$E,17,FALSE),0)</f>
        <v>0</v>
      </c>
      <c r="O854" s="34">
        <f>IFERROR(VLOOKUP($H854,'Water F Rev'!$A:$L,15,FALSE),0)</f>
        <v>0</v>
      </c>
      <c r="P854" s="34">
        <f>IFERROR(VLOOKUP($H854,'Water F Rev'!$A:$L,16,FALSE),0)</f>
        <v>0</v>
      </c>
      <c r="Q854" s="42">
        <f>IFERROR(VLOOKUP($H854,'Water F Rev'!$A:$L,17,FALSE),0)</f>
        <v>0</v>
      </c>
      <c r="R854" s="34">
        <f>IFERROR(VLOOKUP($H854,'Water F Exp'!$A:$K,15,FALSE),0)</f>
        <v>0</v>
      </c>
      <c r="S854" s="34">
        <f>IFERROR(VLOOKUP($H854,'Water F Exp'!$A:$K,16,FALSE),0)</f>
        <v>0</v>
      </c>
      <c r="T854" s="42">
        <f>IFERROR(VLOOKUP($H854,'Water F Exp'!$A:$K,17,FALSE),0)</f>
        <v>0</v>
      </c>
      <c r="U854" s="34">
        <f ca="1">IFERROR(VLOOKUP($H854,'Sewer F Rev'!$A:$E,15,FALSE),0)</f>
        <v>0</v>
      </c>
      <c r="V854" s="34">
        <f ca="1">IFERROR(VLOOKUP($H854,'Sewer F Rev'!$A:$E,16,FALSE),0)</f>
        <v>0</v>
      </c>
      <c r="W854" s="42">
        <f ca="1">IFERROR(VLOOKUP($H854,'Sewer F Rev'!$A:$E,17,FALSE),0)</f>
        <v>0</v>
      </c>
      <c r="X854" s="34">
        <f>IFERROR(VLOOKUP($H854,'Sewer F Exp'!$A:$B,15,FALSE),0)</f>
        <v>0</v>
      </c>
      <c r="Y854" s="34">
        <f>IFERROR(VLOOKUP($H854,'Sewer F Exp'!$A:$B,16,FALSE),0)</f>
        <v>0</v>
      </c>
      <c r="Z854" s="42">
        <f>IFERROR(VLOOKUP($H854,'Sewer F Exp'!$A:$B,17,FALSE),0)</f>
        <v>0</v>
      </c>
      <c r="AA854" s="34">
        <f>IFERROR(VLOOKUP($H854,'Refuse F Rev'!$A:$E,15,FALSE),0)</f>
        <v>0</v>
      </c>
      <c r="AB854" s="34">
        <f>IFERROR(VLOOKUP($H854,'Refuse F Rev'!$A:$E,16,FALSE),0)</f>
        <v>0</v>
      </c>
      <c r="AC854" s="42">
        <f>IFERROR(VLOOKUP($H854,'Refuse F Rev'!$A:$E,17,FALSE),0)</f>
        <v>0</v>
      </c>
      <c r="AD854" s="34">
        <f>IFERROR(VLOOKUP($H854,'Refuse F Exp'!$A:$E,15,FALSE),0)</f>
        <v>0</v>
      </c>
      <c r="AE854" s="34">
        <f>IFERROR(VLOOKUP($H854,'Refuse F Exp'!$A:$E,16,FALSE),0)</f>
        <v>0</v>
      </c>
      <c r="AF854" s="42">
        <f>IFERROR(VLOOKUP($H854,'Refuse F Exp'!$A:$E,17,FALSE),0)</f>
        <v>0</v>
      </c>
      <c r="AG854" s="34">
        <f>IFERROR(VLOOKUP($H854,#REF!,10,FALSE),0)</f>
        <v>0</v>
      </c>
      <c r="AH854" s="34">
        <f>IFERROR(VLOOKUP($H854,#REF!,11,FALSE),0)</f>
        <v>0</v>
      </c>
      <c r="AI854" s="42">
        <f>IFERROR(VLOOKUP($H854,#REF!,12,FALSE),0)</f>
        <v>0</v>
      </c>
      <c r="AJ854" s="34">
        <f>IFERROR(VLOOKUP($H854,#REF!,10,FALSE),0)</f>
        <v>0</v>
      </c>
      <c r="AK854" s="34">
        <f>IFERROR(VLOOKUP($H854,#REF!,11,FALSE),0)</f>
        <v>0</v>
      </c>
      <c r="AL854" s="42">
        <f>IFERROR(VLOOKUP($H854,#REF!,12,FALSE),0)</f>
        <v>0</v>
      </c>
      <c r="AM854" s="34">
        <f>IFERROR(VLOOKUP($H854,#REF!,10,FALSE),0)</f>
        <v>0</v>
      </c>
      <c r="AN854" s="34">
        <f>IFERROR(VLOOKUP($H854,#REF!,11,FALSE),0)</f>
        <v>0</v>
      </c>
      <c r="AO854" s="42">
        <f>IFERROR(VLOOKUP($H854,#REF!,12,FALSE),0)</f>
        <v>0</v>
      </c>
      <c r="AP854" s="34">
        <f>IFERROR(VLOOKUP($H854,#REF!,10,FALSE),0)</f>
        <v>0</v>
      </c>
      <c r="AQ854" s="34">
        <f>IFERROR(VLOOKUP($H854,#REF!,11,FALSE),0)</f>
        <v>0</v>
      </c>
      <c r="AR854" s="42">
        <f>IFERROR(VLOOKUP($H854,#REF!,12,FALSE),0)</f>
        <v>0</v>
      </c>
      <c r="AS854" s="34">
        <f>IFERROR(VLOOKUP($H854,#REF!,13,FALSE),0)</f>
        <v>0</v>
      </c>
      <c r="AT854" s="34">
        <f>IFERROR(VLOOKUP($H854,#REF!,14,FALSE),0)</f>
        <v>0</v>
      </c>
      <c r="AU854" s="42">
        <f>IFERROR(VLOOKUP($H854,#REF!,15,FALSE),0)</f>
        <v>0</v>
      </c>
      <c r="AV854" s="34">
        <f>IFERROR(VLOOKUP($H854,#REF!,15,FALSE),0)</f>
        <v>0</v>
      </c>
      <c r="AW854" s="34">
        <f>IFERROR(VLOOKUP($H854,#REF!,16,FALSE),0)</f>
        <v>0</v>
      </c>
      <c r="AX854" s="42">
        <f>IFERROR(VLOOKUP($H854,#REF!,17,FALSE),0)</f>
        <v>0</v>
      </c>
    </row>
    <row r="855" spans="1:50" x14ac:dyDescent="0.3">
      <c r="A855" s="33" t="str">
        <f t="shared" si="52"/>
        <v>V -9730-6-21B</v>
      </c>
      <c r="B855" s="33" t="str">
        <f>+'R&amp;E EXPORT'!B854</f>
        <v>EFC C7-6201-03-06 LT 2021B Prin</v>
      </c>
      <c r="C855" t="str">
        <f>IFERROR(VLOOKUP(A855,'MCSJ Export'!A:C,3,FALSE),"")</f>
        <v>Sub Account</v>
      </c>
      <c r="D855" s="37">
        <f t="shared" ca="1" si="53"/>
        <v>0</v>
      </c>
      <c r="E855" s="37">
        <f t="shared" ca="1" si="54"/>
        <v>0</v>
      </c>
      <c r="F855" s="37">
        <f t="shared" ca="1" si="55"/>
        <v>0</v>
      </c>
      <c r="G855" s="37"/>
      <c r="H855" s="33" t="str">
        <f>+'R&amp;E EXPORT'!A854</f>
        <v>V -9730-6-21B</v>
      </c>
      <c r="I855" s="34">
        <f>IFERROR(VLOOKUP($H855,'Gen F Rev'!$A:$M,15,FALSE),0)</f>
        <v>0</v>
      </c>
      <c r="J855" s="34">
        <f>IFERROR(VLOOKUP($H855,'Gen F Rev'!$A:$M,16,FALSE),0)</f>
        <v>0</v>
      </c>
      <c r="K855" s="42">
        <f>IFERROR(VLOOKUP($H855,'Gen F Rev'!$A:$M,17,FALSE),0)</f>
        <v>0</v>
      </c>
      <c r="L855" s="34">
        <f>IFERROR(VLOOKUP($H855,'Gen F Exp'!$A:$E,15,FALSE),0)</f>
        <v>0</v>
      </c>
      <c r="M855" s="34">
        <f>IFERROR(VLOOKUP($H855,'Gen F Exp'!$A:$E,16,FALSE),0)</f>
        <v>0</v>
      </c>
      <c r="N855" s="42">
        <f>IFERROR(VLOOKUP($H855,'Gen F Exp'!$A:$E,17,FALSE),0)</f>
        <v>0</v>
      </c>
      <c r="O855" s="34">
        <f>IFERROR(VLOOKUP($H855,'Water F Rev'!$A:$L,15,FALSE),0)</f>
        <v>0</v>
      </c>
      <c r="P855" s="34">
        <f>IFERROR(VLOOKUP($H855,'Water F Rev'!$A:$L,16,FALSE),0)</f>
        <v>0</v>
      </c>
      <c r="Q855" s="42">
        <f>IFERROR(VLOOKUP($H855,'Water F Rev'!$A:$L,17,FALSE),0)</f>
        <v>0</v>
      </c>
      <c r="R855" s="34">
        <f>IFERROR(VLOOKUP($H855,'Water F Exp'!$A:$K,15,FALSE),0)</f>
        <v>0</v>
      </c>
      <c r="S855" s="34">
        <f>IFERROR(VLOOKUP($H855,'Water F Exp'!$A:$K,16,FALSE),0)</f>
        <v>0</v>
      </c>
      <c r="T855" s="42">
        <f>IFERROR(VLOOKUP($H855,'Water F Exp'!$A:$K,17,FALSE),0)</f>
        <v>0</v>
      </c>
      <c r="U855" s="34">
        <f ca="1">IFERROR(VLOOKUP($H855,'Sewer F Rev'!$A:$E,15,FALSE),0)</f>
        <v>0</v>
      </c>
      <c r="V855" s="34">
        <f ca="1">IFERROR(VLOOKUP($H855,'Sewer F Rev'!$A:$E,16,FALSE),0)</f>
        <v>0</v>
      </c>
      <c r="W855" s="42">
        <f ca="1">IFERROR(VLOOKUP($H855,'Sewer F Rev'!$A:$E,17,FALSE),0)</f>
        <v>0</v>
      </c>
      <c r="X855" s="34">
        <f>IFERROR(VLOOKUP($H855,'Sewer F Exp'!$A:$B,15,FALSE),0)</f>
        <v>0</v>
      </c>
      <c r="Y855" s="34">
        <f>IFERROR(VLOOKUP($H855,'Sewer F Exp'!$A:$B,16,FALSE),0)</f>
        <v>0</v>
      </c>
      <c r="Z855" s="42">
        <f>IFERROR(VLOOKUP($H855,'Sewer F Exp'!$A:$B,17,FALSE),0)</f>
        <v>0</v>
      </c>
      <c r="AA855" s="34">
        <f>IFERROR(VLOOKUP($H855,'Refuse F Rev'!$A:$E,15,FALSE),0)</f>
        <v>0</v>
      </c>
      <c r="AB855" s="34">
        <f>IFERROR(VLOOKUP($H855,'Refuse F Rev'!$A:$E,16,FALSE),0)</f>
        <v>0</v>
      </c>
      <c r="AC855" s="42">
        <f>IFERROR(VLOOKUP($H855,'Refuse F Rev'!$A:$E,17,FALSE),0)</f>
        <v>0</v>
      </c>
      <c r="AD855" s="34">
        <f>IFERROR(VLOOKUP($H855,'Refuse F Exp'!$A:$E,15,FALSE),0)</f>
        <v>0</v>
      </c>
      <c r="AE855" s="34">
        <f>IFERROR(VLOOKUP($H855,'Refuse F Exp'!$A:$E,16,FALSE),0)</f>
        <v>0</v>
      </c>
      <c r="AF855" s="42">
        <f>IFERROR(VLOOKUP($H855,'Refuse F Exp'!$A:$E,17,FALSE),0)</f>
        <v>0</v>
      </c>
      <c r="AG855" s="34">
        <f>IFERROR(VLOOKUP($H855,#REF!,10,FALSE),0)</f>
        <v>0</v>
      </c>
      <c r="AH855" s="34">
        <f>IFERROR(VLOOKUP($H855,#REF!,11,FALSE),0)</f>
        <v>0</v>
      </c>
      <c r="AI855" s="42">
        <f>IFERROR(VLOOKUP($H855,#REF!,12,FALSE),0)</f>
        <v>0</v>
      </c>
      <c r="AJ855" s="34">
        <f>IFERROR(VLOOKUP($H855,#REF!,10,FALSE),0)</f>
        <v>0</v>
      </c>
      <c r="AK855" s="34">
        <f>IFERROR(VLOOKUP($H855,#REF!,11,FALSE),0)</f>
        <v>0</v>
      </c>
      <c r="AL855" s="42">
        <f>IFERROR(VLOOKUP($H855,#REF!,12,FALSE),0)</f>
        <v>0</v>
      </c>
      <c r="AM855" s="34">
        <f>IFERROR(VLOOKUP($H855,#REF!,10,FALSE),0)</f>
        <v>0</v>
      </c>
      <c r="AN855" s="34">
        <f>IFERROR(VLOOKUP($H855,#REF!,11,FALSE),0)</f>
        <v>0</v>
      </c>
      <c r="AO855" s="42">
        <f>IFERROR(VLOOKUP($H855,#REF!,12,FALSE),0)</f>
        <v>0</v>
      </c>
      <c r="AP855" s="34">
        <f>IFERROR(VLOOKUP($H855,#REF!,10,FALSE),0)</f>
        <v>0</v>
      </c>
      <c r="AQ855" s="34">
        <f>IFERROR(VLOOKUP($H855,#REF!,11,FALSE),0)</f>
        <v>0</v>
      </c>
      <c r="AR855" s="42">
        <f>IFERROR(VLOOKUP($H855,#REF!,12,FALSE),0)</f>
        <v>0</v>
      </c>
      <c r="AS855" s="34">
        <f>IFERROR(VLOOKUP($H855,#REF!,13,FALSE),0)</f>
        <v>0</v>
      </c>
      <c r="AT855" s="34">
        <f>IFERROR(VLOOKUP($H855,#REF!,14,FALSE),0)</f>
        <v>0</v>
      </c>
      <c r="AU855" s="42">
        <f>IFERROR(VLOOKUP($H855,#REF!,15,FALSE),0)</f>
        <v>0</v>
      </c>
      <c r="AV855" s="34">
        <f>IFERROR(VLOOKUP($H855,#REF!,15,FALSE),0)</f>
        <v>0</v>
      </c>
      <c r="AW855" s="34">
        <f>IFERROR(VLOOKUP($H855,#REF!,16,FALSE),0)</f>
        <v>0</v>
      </c>
      <c r="AX855" s="42">
        <f>IFERROR(VLOOKUP($H855,#REF!,17,FALSE),0)</f>
        <v>0</v>
      </c>
    </row>
    <row r="856" spans="1:50" x14ac:dyDescent="0.3">
      <c r="A856" s="33" t="str">
        <f t="shared" si="52"/>
        <v>V -9730-6-23A</v>
      </c>
      <c r="B856" s="33" t="str">
        <f>+'R&amp;E EXPORT'!B855</f>
        <v>EFC 2023A LT C7-6201-01-00 - P</v>
      </c>
      <c r="C856" t="str">
        <f>IFERROR(VLOOKUP(A856,'MCSJ Export'!A:C,3,FALSE),"")</f>
        <v/>
      </c>
      <c r="D856" s="37">
        <f t="shared" ca="1" si="53"/>
        <v>0</v>
      </c>
      <c r="E856" s="37">
        <f t="shared" ca="1" si="54"/>
        <v>0</v>
      </c>
      <c r="F856" s="37">
        <f t="shared" ca="1" si="55"/>
        <v>0</v>
      </c>
      <c r="G856" s="37"/>
      <c r="H856" s="33" t="str">
        <f>+'R&amp;E EXPORT'!A855</f>
        <v>V -9730-6-23A</v>
      </c>
      <c r="I856" s="34">
        <f>IFERROR(VLOOKUP($H856,'Gen F Rev'!$A:$M,15,FALSE),0)</f>
        <v>0</v>
      </c>
      <c r="J856" s="34">
        <f>IFERROR(VLOOKUP($H856,'Gen F Rev'!$A:$M,16,FALSE),0)</f>
        <v>0</v>
      </c>
      <c r="K856" s="42">
        <f>IFERROR(VLOOKUP($H856,'Gen F Rev'!$A:$M,17,FALSE),0)</f>
        <v>0</v>
      </c>
      <c r="L856" s="34">
        <f>IFERROR(VLOOKUP($H856,'Gen F Exp'!$A:$E,15,FALSE),0)</f>
        <v>0</v>
      </c>
      <c r="M856" s="34">
        <f>IFERROR(VLOOKUP($H856,'Gen F Exp'!$A:$E,16,FALSE),0)</f>
        <v>0</v>
      </c>
      <c r="N856" s="42">
        <f>IFERROR(VLOOKUP($H856,'Gen F Exp'!$A:$E,17,FALSE),0)</f>
        <v>0</v>
      </c>
      <c r="O856" s="34">
        <f>IFERROR(VLOOKUP($H856,'Water F Rev'!$A:$L,15,FALSE),0)</f>
        <v>0</v>
      </c>
      <c r="P856" s="34">
        <f>IFERROR(VLOOKUP($H856,'Water F Rev'!$A:$L,16,FALSE),0)</f>
        <v>0</v>
      </c>
      <c r="Q856" s="42">
        <f>IFERROR(VLOOKUP($H856,'Water F Rev'!$A:$L,17,FALSE),0)</f>
        <v>0</v>
      </c>
      <c r="R856" s="34">
        <f>IFERROR(VLOOKUP($H856,'Water F Exp'!$A:$K,15,FALSE),0)</f>
        <v>0</v>
      </c>
      <c r="S856" s="34">
        <f>IFERROR(VLOOKUP($H856,'Water F Exp'!$A:$K,16,FALSE),0)</f>
        <v>0</v>
      </c>
      <c r="T856" s="42">
        <f>IFERROR(VLOOKUP($H856,'Water F Exp'!$A:$K,17,FALSE),0)</f>
        <v>0</v>
      </c>
      <c r="U856" s="34">
        <f ca="1">IFERROR(VLOOKUP($H856,'Sewer F Rev'!$A:$E,15,FALSE),0)</f>
        <v>0</v>
      </c>
      <c r="V856" s="34">
        <f ca="1">IFERROR(VLOOKUP($H856,'Sewer F Rev'!$A:$E,16,FALSE),0)</f>
        <v>0</v>
      </c>
      <c r="W856" s="42">
        <f ca="1">IFERROR(VLOOKUP($H856,'Sewer F Rev'!$A:$E,17,FALSE),0)</f>
        <v>0</v>
      </c>
      <c r="X856" s="34">
        <f>IFERROR(VLOOKUP($H856,'Sewer F Exp'!$A:$B,15,FALSE),0)</f>
        <v>0</v>
      </c>
      <c r="Y856" s="34">
        <f>IFERROR(VLOOKUP($H856,'Sewer F Exp'!$A:$B,16,FALSE),0)</f>
        <v>0</v>
      </c>
      <c r="Z856" s="42">
        <f>IFERROR(VLOOKUP($H856,'Sewer F Exp'!$A:$B,17,FALSE),0)</f>
        <v>0</v>
      </c>
      <c r="AA856" s="34">
        <f>IFERROR(VLOOKUP($H856,'Refuse F Rev'!$A:$E,15,FALSE),0)</f>
        <v>0</v>
      </c>
      <c r="AB856" s="34">
        <f>IFERROR(VLOOKUP($H856,'Refuse F Rev'!$A:$E,16,FALSE),0)</f>
        <v>0</v>
      </c>
      <c r="AC856" s="42">
        <f>IFERROR(VLOOKUP($H856,'Refuse F Rev'!$A:$E,17,FALSE),0)</f>
        <v>0</v>
      </c>
      <c r="AD856" s="34">
        <f>IFERROR(VLOOKUP($H856,'Refuse F Exp'!$A:$E,15,FALSE),0)</f>
        <v>0</v>
      </c>
      <c r="AE856" s="34">
        <f>IFERROR(VLOOKUP($H856,'Refuse F Exp'!$A:$E,16,FALSE),0)</f>
        <v>0</v>
      </c>
      <c r="AF856" s="42">
        <f>IFERROR(VLOOKUP($H856,'Refuse F Exp'!$A:$E,17,FALSE),0)</f>
        <v>0</v>
      </c>
      <c r="AG856" s="34">
        <f>IFERROR(VLOOKUP($H856,#REF!,10,FALSE),0)</f>
        <v>0</v>
      </c>
      <c r="AH856" s="34">
        <f>IFERROR(VLOOKUP($H856,#REF!,11,FALSE),0)</f>
        <v>0</v>
      </c>
      <c r="AI856" s="42">
        <f>IFERROR(VLOOKUP($H856,#REF!,12,FALSE),0)</f>
        <v>0</v>
      </c>
      <c r="AJ856" s="34">
        <f>IFERROR(VLOOKUP($H856,#REF!,10,FALSE),0)</f>
        <v>0</v>
      </c>
      <c r="AK856" s="34">
        <f>IFERROR(VLOOKUP($H856,#REF!,11,FALSE),0)</f>
        <v>0</v>
      </c>
      <c r="AL856" s="42">
        <f>IFERROR(VLOOKUP($H856,#REF!,12,FALSE),0)</f>
        <v>0</v>
      </c>
      <c r="AM856" s="34">
        <f>IFERROR(VLOOKUP($H856,#REF!,10,FALSE),0)</f>
        <v>0</v>
      </c>
      <c r="AN856" s="34">
        <f>IFERROR(VLOOKUP($H856,#REF!,11,FALSE),0)</f>
        <v>0</v>
      </c>
      <c r="AO856" s="42">
        <f>IFERROR(VLOOKUP($H856,#REF!,12,FALSE),0)</f>
        <v>0</v>
      </c>
      <c r="AP856" s="34">
        <f>IFERROR(VLOOKUP($H856,#REF!,10,FALSE),0)</f>
        <v>0</v>
      </c>
      <c r="AQ856" s="34">
        <f>IFERROR(VLOOKUP($H856,#REF!,11,FALSE),0)</f>
        <v>0</v>
      </c>
      <c r="AR856" s="42">
        <f>IFERROR(VLOOKUP($H856,#REF!,12,FALSE),0)</f>
        <v>0</v>
      </c>
      <c r="AS856" s="34">
        <f>IFERROR(VLOOKUP($H856,#REF!,13,FALSE),0)</f>
        <v>0</v>
      </c>
      <c r="AT856" s="34">
        <f>IFERROR(VLOOKUP($H856,#REF!,14,FALSE),0)</f>
        <v>0</v>
      </c>
      <c r="AU856" s="42">
        <f>IFERROR(VLOOKUP($H856,#REF!,15,FALSE),0)</f>
        <v>0</v>
      </c>
      <c r="AV856" s="34">
        <f>IFERROR(VLOOKUP($H856,#REF!,15,FALSE),0)</f>
        <v>0</v>
      </c>
      <c r="AW856" s="34">
        <f>IFERROR(VLOOKUP($H856,#REF!,16,FALSE),0)</f>
        <v>0</v>
      </c>
      <c r="AX856" s="42">
        <f>IFERROR(VLOOKUP($H856,#REF!,17,FALSE),0)</f>
        <v>0</v>
      </c>
    </row>
    <row r="857" spans="1:50" x14ac:dyDescent="0.3">
      <c r="A857" s="33" t="str">
        <f t="shared" si="52"/>
        <v>V -9730-6-DL1</v>
      </c>
      <c r="B857" s="33" t="str">
        <f>+'R&amp;E EXPORT'!B856</f>
        <v>C7-6201-03-09 new direct loan prin</v>
      </c>
      <c r="C857" t="str">
        <f>IFERROR(VLOOKUP(A857,'MCSJ Export'!A:C,3,FALSE),"")</f>
        <v>Sub Account</v>
      </c>
      <c r="D857" s="37">
        <f t="shared" ca="1" si="53"/>
        <v>0</v>
      </c>
      <c r="E857" s="37">
        <f t="shared" ca="1" si="54"/>
        <v>0</v>
      </c>
      <c r="F857" s="37">
        <f t="shared" ca="1" si="55"/>
        <v>0</v>
      </c>
      <c r="G857" s="37"/>
      <c r="H857" s="33" t="str">
        <f>+'R&amp;E EXPORT'!A856</f>
        <v>V -9730-6-DL1</v>
      </c>
      <c r="I857" s="34">
        <f>IFERROR(VLOOKUP($H857,'Gen F Rev'!$A:$M,15,FALSE),0)</f>
        <v>0</v>
      </c>
      <c r="J857" s="34">
        <f>IFERROR(VLOOKUP($H857,'Gen F Rev'!$A:$M,16,FALSE),0)</f>
        <v>0</v>
      </c>
      <c r="K857" s="42">
        <f>IFERROR(VLOOKUP($H857,'Gen F Rev'!$A:$M,17,FALSE),0)</f>
        <v>0</v>
      </c>
      <c r="L857" s="34">
        <f>IFERROR(VLOOKUP($H857,'Gen F Exp'!$A:$E,15,FALSE),0)</f>
        <v>0</v>
      </c>
      <c r="M857" s="34">
        <f>IFERROR(VLOOKUP($H857,'Gen F Exp'!$A:$E,16,FALSE),0)</f>
        <v>0</v>
      </c>
      <c r="N857" s="42">
        <f>IFERROR(VLOOKUP($H857,'Gen F Exp'!$A:$E,17,FALSE),0)</f>
        <v>0</v>
      </c>
      <c r="O857" s="34">
        <f>IFERROR(VLOOKUP($H857,'Water F Rev'!$A:$L,15,FALSE),0)</f>
        <v>0</v>
      </c>
      <c r="P857" s="34">
        <f>IFERROR(VLOOKUP($H857,'Water F Rev'!$A:$L,16,FALSE),0)</f>
        <v>0</v>
      </c>
      <c r="Q857" s="42">
        <f>IFERROR(VLOOKUP($H857,'Water F Rev'!$A:$L,17,FALSE),0)</f>
        <v>0</v>
      </c>
      <c r="R857" s="34">
        <f>IFERROR(VLOOKUP($H857,'Water F Exp'!$A:$K,15,FALSE),0)</f>
        <v>0</v>
      </c>
      <c r="S857" s="34">
        <f>IFERROR(VLOOKUP($H857,'Water F Exp'!$A:$K,16,FALSE),0)</f>
        <v>0</v>
      </c>
      <c r="T857" s="42">
        <f>IFERROR(VLOOKUP($H857,'Water F Exp'!$A:$K,17,FALSE),0)</f>
        <v>0</v>
      </c>
      <c r="U857" s="34">
        <f ca="1">IFERROR(VLOOKUP($H857,'Sewer F Rev'!$A:$E,15,FALSE),0)</f>
        <v>0</v>
      </c>
      <c r="V857" s="34">
        <f ca="1">IFERROR(VLOOKUP($H857,'Sewer F Rev'!$A:$E,16,FALSE),0)</f>
        <v>0</v>
      </c>
      <c r="W857" s="42">
        <f ca="1">IFERROR(VLOOKUP($H857,'Sewer F Rev'!$A:$E,17,FALSE),0)</f>
        <v>0</v>
      </c>
      <c r="X857" s="34">
        <f>IFERROR(VLOOKUP($H857,'Sewer F Exp'!$A:$B,15,FALSE),0)</f>
        <v>0</v>
      </c>
      <c r="Y857" s="34">
        <f>IFERROR(VLOOKUP($H857,'Sewer F Exp'!$A:$B,16,FALSE),0)</f>
        <v>0</v>
      </c>
      <c r="Z857" s="42">
        <f>IFERROR(VLOOKUP($H857,'Sewer F Exp'!$A:$B,17,FALSE),0)</f>
        <v>0</v>
      </c>
      <c r="AA857" s="34">
        <f>IFERROR(VLOOKUP($H857,'Refuse F Rev'!$A:$E,15,FALSE),0)</f>
        <v>0</v>
      </c>
      <c r="AB857" s="34">
        <f>IFERROR(VLOOKUP($H857,'Refuse F Rev'!$A:$E,16,FALSE),0)</f>
        <v>0</v>
      </c>
      <c r="AC857" s="42">
        <f>IFERROR(VLOOKUP($H857,'Refuse F Rev'!$A:$E,17,FALSE),0)</f>
        <v>0</v>
      </c>
      <c r="AD857" s="34">
        <f>IFERROR(VLOOKUP($H857,'Refuse F Exp'!$A:$E,15,FALSE),0)</f>
        <v>0</v>
      </c>
      <c r="AE857" s="34">
        <f>IFERROR(VLOOKUP($H857,'Refuse F Exp'!$A:$E,16,FALSE),0)</f>
        <v>0</v>
      </c>
      <c r="AF857" s="42">
        <f>IFERROR(VLOOKUP($H857,'Refuse F Exp'!$A:$E,17,FALSE),0)</f>
        <v>0</v>
      </c>
      <c r="AG857" s="34">
        <f>IFERROR(VLOOKUP($H857,#REF!,10,FALSE),0)</f>
        <v>0</v>
      </c>
      <c r="AH857" s="34">
        <f>IFERROR(VLOOKUP($H857,#REF!,11,FALSE),0)</f>
        <v>0</v>
      </c>
      <c r="AI857" s="42">
        <f>IFERROR(VLOOKUP($H857,#REF!,12,FALSE),0)</f>
        <v>0</v>
      </c>
      <c r="AJ857" s="34">
        <f>IFERROR(VLOOKUP($H857,#REF!,10,FALSE),0)</f>
        <v>0</v>
      </c>
      <c r="AK857" s="34">
        <f>IFERROR(VLOOKUP($H857,#REF!,11,FALSE),0)</f>
        <v>0</v>
      </c>
      <c r="AL857" s="42">
        <f>IFERROR(VLOOKUP($H857,#REF!,12,FALSE),0)</f>
        <v>0</v>
      </c>
      <c r="AM857" s="34">
        <f>IFERROR(VLOOKUP($H857,#REF!,10,FALSE),0)</f>
        <v>0</v>
      </c>
      <c r="AN857" s="34">
        <f>IFERROR(VLOOKUP($H857,#REF!,11,FALSE),0)</f>
        <v>0</v>
      </c>
      <c r="AO857" s="42">
        <f>IFERROR(VLOOKUP($H857,#REF!,12,FALSE),0)</f>
        <v>0</v>
      </c>
      <c r="AP857" s="34">
        <f>IFERROR(VLOOKUP($H857,#REF!,10,FALSE),0)</f>
        <v>0</v>
      </c>
      <c r="AQ857" s="34">
        <f>IFERROR(VLOOKUP($H857,#REF!,11,FALSE),0)</f>
        <v>0</v>
      </c>
      <c r="AR857" s="42">
        <f>IFERROR(VLOOKUP($H857,#REF!,12,FALSE),0)</f>
        <v>0</v>
      </c>
      <c r="AS857" s="34">
        <f>IFERROR(VLOOKUP($H857,#REF!,13,FALSE),0)</f>
        <v>0</v>
      </c>
      <c r="AT857" s="34">
        <f>IFERROR(VLOOKUP($H857,#REF!,14,FALSE),0)</f>
        <v>0</v>
      </c>
      <c r="AU857" s="42">
        <f>IFERROR(VLOOKUP($H857,#REF!,15,FALSE),0)</f>
        <v>0</v>
      </c>
      <c r="AV857" s="34">
        <f>IFERROR(VLOOKUP($H857,#REF!,15,FALSE),0)</f>
        <v>0</v>
      </c>
      <c r="AW857" s="34">
        <f>IFERROR(VLOOKUP($H857,#REF!,16,FALSE),0)</f>
        <v>0</v>
      </c>
      <c r="AX857" s="42">
        <f>IFERROR(VLOOKUP($H857,#REF!,17,FALSE),0)</f>
        <v>0</v>
      </c>
    </row>
    <row r="858" spans="1:50" x14ac:dyDescent="0.3">
      <c r="A858" s="33" t="str">
        <f t="shared" si="52"/>
        <v>V -9730-7-010</v>
      </c>
      <c r="B858" s="33" t="str">
        <f>+'R&amp;E EXPORT'!B857</f>
        <v>EFC 2010C C7-6201-03-01  INT SEWFND</v>
      </c>
      <c r="C858" t="str">
        <f>IFERROR(VLOOKUP(A858,'MCSJ Export'!A:C,3,FALSE),"")</f>
        <v>Sub Account</v>
      </c>
      <c r="D858" s="37">
        <f t="shared" ca="1" si="53"/>
        <v>0</v>
      </c>
      <c r="E858" s="37">
        <f t="shared" ca="1" si="54"/>
        <v>0</v>
      </c>
      <c r="F858" s="37">
        <f t="shared" ca="1" si="55"/>
        <v>0</v>
      </c>
      <c r="G858" s="37"/>
      <c r="H858" s="33" t="str">
        <f>+'R&amp;E EXPORT'!A857</f>
        <v>V -9730-7-010</v>
      </c>
      <c r="I858" s="34">
        <f>IFERROR(VLOOKUP($H858,'Gen F Rev'!$A:$M,15,FALSE),0)</f>
        <v>0</v>
      </c>
      <c r="J858" s="34">
        <f>IFERROR(VLOOKUP($H858,'Gen F Rev'!$A:$M,16,FALSE),0)</f>
        <v>0</v>
      </c>
      <c r="K858" s="42">
        <f>IFERROR(VLOOKUP($H858,'Gen F Rev'!$A:$M,17,FALSE),0)</f>
        <v>0</v>
      </c>
      <c r="L858" s="34">
        <f>IFERROR(VLOOKUP($H858,'Gen F Exp'!$A:$E,15,FALSE),0)</f>
        <v>0</v>
      </c>
      <c r="M858" s="34">
        <f>IFERROR(VLOOKUP($H858,'Gen F Exp'!$A:$E,16,FALSE),0)</f>
        <v>0</v>
      </c>
      <c r="N858" s="42">
        <f>IFERROR(VLOOKUP($H858,'Gen F Exp'!$A:$E,17,FALSE),0)</f>
        <v>0</v>
      </c>
      <c r="O858" s="34">
        <f>IFERROR(VLOOKUP($H858,'Water F Rev'!$A:$L,15,FALSE),0)</f>
        <v>0</v>
      </c>
      <c r="P858" s="34">
        <f>IFERROR(VLOOKUP($H858,'Water F Rev'!$A:$L,16,FALSE),0)</f>
        <v>0</v>
      </c>
      <c r="Q858" s="42">
        <f>IFERROR(VLOOKUP($H858,'Water F Rev'!$A:$L,17,FALSE),0)</f>
        <v>0</v>
      </c>
      <c r="R858" s="34">
        <f>IFERROR(VLOOKUP($H858,'Water F Exp'!$A:$K,15,FALSE),0)</f>
        <v>0</v>
      </c>
      <c r="S858" s="34">
        <f>IFERROR(VLOOKUP($H858,'Water F Exp'!$A:$K,16,FALSE),0)</f>
        <v>0</v>
      </c>
      <c r="T858" s="42">
        <f>IFERROR(VLOOKUP($H858,'Water F Exp'!$A:$K,17,FALSE),0)</f>
        <v>0</v>
      </c>
      <c r="U858" s="34">
        <f ca="1">IFERROR(VLOOKUP($H858,'Sewer F Rev'!$A:$E,15,FALSE),0)</f>
        <v>0</v>
      </c>
      <c r="V858" s="34">
        <f ca="1">IFERROR(VLOOKUP($H858,'Sewer F Rev'!$A:$E,16,FALSE),0)</f>
        <v>0</v>
      </c>
      <c r="W858" s="42">
        <f ca="1">IFERROR(VLOOKUP($H858,'Sewer F Rev'!$A:$E,17,FALSE),0)</f>
        <v>0</v>
      </c>
      <c r="X858" s="34">
        <f>IFERROR(VLOOKUP($H858,'Sewer F Exp'!$A:$B,15,FALSE),0)</f>
        <v>0</v>
      </c>
      <c r="Y858" s="34">
        <f>IFERROR(VLOOKUP($H858,'Sewer F Exp'!$A:$B,16,FALSE),0)</f>
        <v>0</v>
      </c>
      <c r="Z858" s="42">
        <f>IFERROR(VLOOKUP($H858,'Sewer F Exp'!$A:$B,17,FALSE),0)</f>
        <v>0</v>
      </c>
      <c r="AA858" s="34">
        <f>IFERROR(VLOOKUP($H858,'Refuse F Rev'!$A:$E,15,FALSE),0)</f>
        <v>0</v>
      </c>
      <c r="AB858" s="34">
        <f>IFERROR(VLOOKUP($H858,'Refuse F Rev'!$A:$E,16,FALSE),0)</f>
        <v>0</v>
      </c>
      <c r="AC858" s="42">
        <f>IFERROR(VLOOKUP($H858,'Refuse F Rev'!$A:$E,17,FALSE),0)</f>
        <v>0</v>
      </c>
      <c r="AD858" s="34">
        <f>IFERROR(VLOOKUP($H858,'Refuse F Exp'!$A:$E,15,FALSE),0)</f>
        <v>0</v>
      </c>
      <c r="AE858" s="34">
        <f>IFERROR(VLOOKUP($H858,'Refuse F Exp'!$A:$E,16,FALSE),0)</f>
        <v>0</v>
      </c>
      <c r="AF858" s="42">
        <f>IFERROR(VLOOKUP($H858,'Refuse F Exp'!$A:$E,17,FALSE),0)</f>
        <v>0</v>
      </c>
      <c r="AG858" s="34">
        <f>IFERROR(VLOOKUP($H858,#REF!,10,FALSE),0)</f>
        <v>0</v>
      </c>
      <c r="AH858" s="34">
        <f>IFERROR(VLOOKUP($H858,#REF!,11,FALSE),0)</f>
        <v>0</v>
      </c>
      <c r="AI858" s="42">
        <f>IFERROR(VLOOKUP($H858,#REF!,12,FALSE),0)</f>
        <v>0</v>
      </c>
      <c r="AJ858" s="34">
        <f>IFERROR(VLOOKUP($H858,#REF!,10,FALSE),0)</f>
        <v>0</v>
      </c>
      <c r="AK858" s="34">
        <f>IFERROR(VLOOKUP($H858,#REF!,11,FALSE),0)</f>
        <v>0</v>
      </c>
      <c r="AL858" s="42">
        <f>IFERROR(VLOOKUP($H858,#REF!,12,FALSE),0)</f>
        <v>0</v>
      </c>
      <c r="AM858" s="34">
        <f>IFERROR(VLOOKUP($H858,#REF!,10,FALSE),0)</f>
        <v>0</v>
      </c>
      <c r="AN858" s="34">
        <f>IFERROR(VLOOKUP($H858,#REF!,11,FALSE),0)</f>
        <v>0</v>
      </c>
      <c r="AO858" s="42">
        <f>IFERROR(VLOOKUP($H858,#REF!,12,FALSE),0)</f>
        <v>0</v>
      </c>
      <c r="AP858" s="34">
        <f>IFERROR(VLOOKUP($H858,#REF!,10,FALSE),0)</f>
        <v>0</v>
      </c>
      <c r="AQ858" s="34">
        <f>IFERROR(VLOOKUP($H858,#REF!,11,FALSE),0)</f>
        <v>0</v>
      </c>
      <c r="AR858" s="42">
        <f>IFERROR(VLOOKUP($H858,#REF!,12,FALSE),0)</f>
        <v>0</v>
      </c>
      <c r="AS858" s="34">
        <f>IFERROR(VLOOKUP($H858,#REF!,13,FALSE),0)</f>
        <v>0</v>
      </c>
      <c r="AT858" s="34">
        <f>IFERROR(VLOOKUP($H858,#REF!,14,FALSE),0)</f>
        <v>0</v>
      </c>
      <c r="AU858" s="42">
        <f>IFERROR(VLOOKUP($H858,#REF!,15,FALSE),0)</f>
        <v>0</v>
      </c>
      <c r="AV858" s="34">
        <f>IFERROR(VLOOKUP($H858,#REF!,15,FALSE),0)</f>
        <v>0</v>
      </c>
      <c r="AW858" s="34">
        <f>IFERROR(VLOOKUP($H858,#REF!,16,FALSE),0)</f>
        <v>0</v>
      </c>
      <c r="AX858" s="42">
        <f>IFERROR(VLOOKUP($H858,#REF!,17,FALSE),0)</f>
        <v>0</v>
      </c>
    </row>
    <row r="859" spans="1:50" x14ac:dyDescent="0.3">
      <c r="A859" s="33" t="str">
        <f t="shared" si="52"/>
        <v>V -9730-7-020</v>
      </c>
      <c r="B859" s="33" t="str">
        <f>+'R&amp;E EXPORT'!B858</f>
        <v>EFC 2020B LT C7-6201-03-01 - I</v>
      </c>
      <c r="C859" t="str">
        <f>IFERROR(VLOOKUP(A859,'MCSJ Export'!A:C,3,FALSE),"")</f>
        <v/>
      </c>
      <c r="D859" s="37">
        <f t="shared" ca="1" si="53"/>
        <v>0</v>
      </c>
      <c r="E859" s="37">
        <f t="shared" ca="1" si="54"/>
        <v>0</v>
      </c>
      <c r="F859" s="37">
        <f t="shared" ca="1" si="55"/>
        <v>0</v>
      </c>
      <c r="G859" s="37"/>
      <c r="H859" s="33" t="str">
        <f>+'R&amp;E EXPORT'!A858</f>
        <v>V -9730-7-020</v>
      </c>
      <c r="I859" s="34">
        <f>IFERROR(VLOOKUP($H859,'Gen F Rev'!$A:$M,15,FALSE),0)</f>
        <v>0</v>
      </c>
      <c r="J859" s="34">
        <f>IFERROR(VLOOKUP($H859,'Gen F Rev'!$A:$M,16,FALSE),0)</f>
        <v>0</v>
      </c>
      <c r="K859" s="42">
        <f>IFERROR(VLOOKUP($H859,'Gen F Rev'!$A:$M,17,FALSE),0)</f>
        <v>0</v>
      </c>
      <c r="L859" s="34">
        <f>IFERROR(VLOOKUP($H859,'Gen F Exp'!$A:$E,15,FALSE),0)</f>
        <v>0</v>
      </c>
      <c r="M859" s="34">
        <f>IFERROR(VLOOKUP($H859,'Gen F Exp'!$A:$E,16,FALSE),0)</f>
        <v>0</v>
      </c>
      <c r="N859" s="42">
        <f>IFERROR(VLOOKUP($H859,'Gen F Exp'!$A:$E,17,FALSE),0)</f>
        <v>0</v>
      </c>
      <c r="O859" s="34">
        <f>IFERROR(VLOOKUP($H859,'Water F Rev'!$A:$L,15,FALSE),0)</f>
        <v>0</v>
      </c>
      <c r="P859" s="34">
        <f>IFERROR(VLOOKUP($H859,'Water F Rev'!$A:$L,16,FALSE),0)</f>
        <v>0</v>
      </c>
      <c r="Q859" s="42">
        <f>IFERROR(VLOOKUP($H859,'Water F Rev'!$A:$L,17,FALSE),0)</f>
        <v>0</v>
      </c>
      <c r="R859" s="34">
        <f>IFERROR(VLOOKUP($H859,'Water F Exp'!$A:$K,15,FALSE),0)</f>
        <v>0</v>
      </c>
      <c r="S859" s="34">
        <f>IFERROR(VLOOKUP($H859,'Water F Exp'!$A:$K,16,FALSE),0)</f>
        <v>0</v>
      </c>
      <c r="T859" s="42">
        <f>IFERROR(VLOOKUP($H859,'Water F Exp'!$A:$K,17,FALSE),0)</f>
        <v>0</v>
      </c>
      <c r="U859" s="34">
        <f ca="1">IFERROR(VLOOKUP($H859,'Sewer F Rev'!$A:$E,15,FALSE),0)</f>
        <v>0</v>
      </c>
      <c r="V859" s="34">
        <f ca="1">IFERROR(VLOOKUP($H859,'Sewer F Rev'!$A:$E,16,FALSE),0)</f>
        <v>0</v>
      </c>
      <c r="W859" s="42">
        <f ca="1">IFERROR(VLOOKUP($H859,'Sewer F Rev'!$A:$E,17,FALSE),0)</f>
        <v>0</v>
      </c>
      <c r="X859" s="34">
        <f>IFERROR(VLOOKUP($H859,'Sewer F Exp'!$A:$B,15,FALSE),0)</f>
        <v>0</v>
      </c>
      <c r="Y859" s="34">
        <f>IFERROR(VLOOKUP($H859,'Sewer F Exp'!$A:$B,16,FALSE),0)</f>
        <v>0</v>
      </c>
      <c r="Z859" s="42">
        <f>IFERROR(VLOOKUP($H859,'Sewer F Exp'!$A:$B,17,FALSE),0)</f>
        <v>0</v>
      </c>
      <c r="AA859" s="34">
        <f>IFERROR(VLOOKUP($H859,'Refuse F Rev'!$A:$E,15,FALSE),0)</f>
        <v>0</v>
      </c>
      <c r="AB859" s="34">
        <f>IFERROR(VLOOKUP($H859,'Refuse F Rev'!$A:$E,16,FALSE),0)</f>
        <v>0</v>
      </c>
      <c r="AC859" s="42">
        <f>IFERROR(VLOOKUP($H859,'Refuse F Rev'!$A:$E,17,FALSE),0)</f>
        <v>0</v>
      </c>
      <c r="AD859" s="34">
        <f>IFERROR(VLOOKUP($H859,'Refuse F Exp'!$A:$E,15,FALSE),0)</f>
        <v>0</v>
      </c>
      <c r="AE859" s="34">
        <f>IFERROR(VLOOKUP($H859,'Refuse F Exp'!$A:$E,16,FALSE),0)</f>
        <v>0</v>
      </c>
      <c r="AF859" s="42">
        <f>IFERROR(VLOOKUP($H859,'Refuse F Exp'!$A:$E,17,FALSE),0)</f>
        <v>0</v>
      </c>
      <c r="AG859" s="34">
        <f>IFERROR(VLOOKUP($H859,#REF!,10,FALSE),0)</f>
        <v>0</v>
      </c>
      <c r="AH859" s="34">
        <f>IFERROR(VLOOKUP($H859,#REF!,11,FALSE),0)</f>
        <v>0</v>
      </c>
      <c r="AI859" s="42">
        <f>IFERROR(VLOOKUP($H859,#REF!,12,FALSE),0)</f>
        <v>0</v>
      </c>
      <c r="AJ859" s="34">
        <f>IFERROR(VLOOKUP($H859,#REF!,10,FALSE),0)</f>
        <v>0</v>
      </c>
      <c r="AK859" s="34">
        <f>IFERROR(VLOOKUP($H859,#REF!,11,FALSE),0)</f>
        <v>0</v>
      </c>
      <c r="AL859" s="42">
        <f>IFERROR(VLOOKUP($H859,#REF!,12,FALSE),0)</f>
        <v>0</v>
      </c>
      <c r="AM859" s="34">
        <f>IFERROR(VLOOKUP($H859,#REF!,10,FALSE),0)</f>
        <v>0</v>
      </c>
      <c r="AN859" s="34">
        <f>IFERROR(VLOOKUP($H859,#REF!,11,FALSE),0)</f>
        <v>0</v>
      </c>
      <c r="AO859" s="42">
        <f>IFERROR(VLOOKUP($H859,#REF!,12,FALSE),0)</f>
        <v>0</v>
      </c>
      <c r="AP859" s="34">
        <f>IFERROR(VLOOKUP($H859,#REF!,10,FALSE),0)</f>
        <v>0</v>
      </c>
      <c r="AQ859" s="34">
        <f>IFERROR(VLOOKUP($H859,#REF!,11,FALSE),0)</f>
        <v>0</v>
      </c>
      <c r="AR859" s="42">
        <f>IFERROR(VLOOKUP($H859,#REF!,12,FALSE),0)</f>
        <v>0</v>
      </c>
      <c r="AS859" s="34">
        <f>IFERROR(VLOOKUP($H859,#REF!,13,FALSE),0)</f>
        <v>0</v>
      </c>
      <c r="AT859" s="34">
        <f>IFERROR(VLOOKUP($H859,#REF!,14,FALSE),0)</f>
        <v>0</v>
      </c>
      <c r="AU859" s="42">
        <f>IFERROR(VLOOKUP($H859,#REF!,15,FALSE),0)</f>
        <v>0</v>
      </c>
      <c r="AV859" s="34">
        <f>IFERROR(VLOOKUP($H859,#REF!,15,FALSE),0)</f>
        <v>0</v>
      </c>
      <c r="AW859" s="34">
        <f>IFERROR(VLOOKUP($H859,#REF!,16,FALSE),0)</f>
        <v>0</v>
      </c>
      <c r="AX859" s="42">
        <f>IFERROR(VLOOKUP($H859,#REF!,17,FALSE),0)</f>
        <v>0</v>
      </c>
    </row>
    <row r="860" spans="1:50" x14ac:dyDescent="0.3">
      <c r="A860" s="33" t="str">
        <f t="shared" si="52"/>
        <v>V -9730-7-11C</v>
      </c>
      <c r="B860" s="33" t="str">
        <f>+'R&amp;E EXPORT'!B859</f>
        <v>(2002G) 2011C C7-6204-01-00-INT</v>
      </c>
      <c r="C860" t="str">
        <f>IFERROR(VLOOKUP(A860,'MCSJ Export'!A:C,3,FALSE),"")</f>
        <v>Sub Account</v>
      </c>
      <c r="D860" s="37">
        <f t="shared" ca="1" si="53"/>
        <v>0</v>
      </c>
      <c r="E860" s="37">
        <f t="shared" ca="1" si="54"/>
        <v>0</v>
      </c>
      <c r="F860" s="37">
        <f t="shared" ca="1" si="55"/>
        <v>0</v>
      </c>
      <c r="G860" s="37"/>
      <c r="H860" s="33" t="str">
        <f>+'R&amp;E EXPORT'!A859</f>
        <v>V -9730-7-11C</v>
      </c>
      <c r="I860" s="34">
        <f>IFERROR(VLOOKUP($H860,'Gen F Rev'!$A:$M,15,FALSE),0)</f>
        <v>0</v>
      </c>
      <c r="J860" s="34">
        <f>IFERROR(VLOOKUP($H860,'Gen F Rev'!$A:$M,16,FALSE),0)</f>
        <v>0</v>
      </c>
      <c r="K860" s="42">
        <f>IFERROR(VLOOKUP($H860,'Gen F Rev'!$A:$M,17,FALSE),0)</f>
        <v>0</v>
      </c>
      <c r="L860" s="34">
        <f>IFERROR(VLOOKUP($H860,'Gen F Exp'!$A:$E,15,FALSE),0)</f>
        <v>0</v>
      </c>
      <c r="M860" s="34">
        <f>IFERROR(VLOOKUP($H860,'Gen F Exp'!$A:$E,16,FALSE),0)</f>
        <v>0</v>
      </c>
      <c r="N860" s="42">
        <f>IFERROR(VLOOKUP($H860,'Gen F Exp'!$A:$E,17,FALSE),0)</f>
        <v>0</v>
      </c>
      <c r="O860" s="34">
        <f>IFERROR(VLOOKUP($H860,'Water F Rev'!$A:$L,15,FALSE),0)</f>
        <v>0</v>
      </c>
      <c r="P860" s="34">
        <f>IFERROR(VLOOKUP($H860,'Water F Rev'!$A:$L,16,FALSE),0)</f>
        <v>0</v>
      </c>
      <c r="Q860" s="42">
        <f>IFERROR(VLOOKUP($H860,'Water F Rev'!$A:$L,17,FALSE),0)</f>
        <v>0</v>
      </c>
      <c r="R860" s="34">
        <f>IFERROR(VLOOKUP($H860,'Water F Exp'!$A:$K,15,FALSE),0)</f>
        <v>0</v>
      </c>
      <c r="S860" s="34">
        <f>IFERROR(VLOOKUP($H860,'Water F Exp'!$A:$K,16,FALSE),0)</f>
        <v>0</v>
      </c>
      <c r="T860" s="42">
        <f>IFERROR(VLOOKUP($H860,'Water F Exp'!$A:$K,17,FALSE),0)</f>
        <v>0</v>
      </c>
      <c r="U860" s="34">
        <f ca="1">IFERROR(VLOOKUP($H860,'Sewer F Rev'!$A:$E,15,FALSE),0)</f>
        <v>0</v>
      </c>
      <c r="V860" s="34">
        <f ca="1">IFERROR(VLOOKUP($H860,'Sewer F Rev'!$A:$E,16,FALSE),0)</f>
        <v>0</v>
      </c>
      <c r="W860" s="42">
        <f ca="1">IFERROR(VLOOKUP($H860,'Sewer F Rev'!$A:$E,17,FALSE),0)</f>
        <v>0</v>
      </c>
      <c r="X860" s="34">
        <f>IFERROR(VLOOKUP($H860,'Sewer F Exp'!$A:$B,15,FALSE),0)</f>
        <v>0</v>
      </c>
      <c r="Y860" s="34">
        <f>IFERROR(VLOOKUP($H860,'Sewer F Exp'!$A:$B,16,FALSE),0)</f>
        <v>0</v>
      </c>
      <c r="Z860" s="42">
        <f>IFERROR(VLOOKUP($H860,'Sewer F Exp'!$A:$B,17,FALSE),0)</f>
        <v>0</v>
      </c>
      <c r="AA860" s="34">
        <f>IFERROR(VLOOKUP($H860,'Refuse F Rev'!$A:$E,15,FALSE),0)</f>
        <v>0</v>
      </c>
      <c r="AB860" s="34">
        <f>IFERROR(VLOOKUP($H860,'Refuse F Rev'!$A:$E,16,FALSE),0)</f>
        <v>0</v>
      </c>
      <c r="AC860" s="42">
        <f>IFERROR(VLOOKUP($H860,'Refuse F Rev'!$A:$E,17,FALSE),0)</f>
        <v>0</v>
      </c>
      <c r="AD860" s="34">
        <f>IFERROR(VLOOKUP($H860,'Refuse F Exp'!$A:$E,15,FALSE),0)</f>
        <v>0</v>
      </c>
      <c r="AE860" s="34">
        <f>IFERROR(VLOOKUP($H860,'Refuse F Exp'!$A:$E,16,FALSE),0)</f>
        <v>0</v>
      </c>
      <c r="AF860" s="42">
        <f>IFERROR(VLOOKUP($H860,'Refuse F Exp'!$A:$E,17,FALSE),0)</f>
        <v>0</v>
      </c>
      <c r="AG860" s="34">
        <f>IFERROR(VLOOKUP($H860,#REF!,10,FALSE),0)</f>
        <v>0</v>
      </c>
      <c r="AH860" s="34">
        <f>IFERROR(VLOOKUP($H860,#REF!,11,FALSE),0)</f>
        <v>0</v>
      </c>
      <c r="AI860" s="42">
        <f>IFERROR(VLOOKUP($H860,#REF!,12,FALSE),0)</f>
        <v>0</v>
      </c>
      <c r="AJ860" s="34">
        <f>IFERROR(VLOOKUP($H860,#REF!,10,FALSE),0)</f>
        <v>0</v>
      </c>
      <c r="AK860" s="34">
        <f>IFERROR(VLOOKUP($H860,#REF!,11,FALSE),0)</f>
        <v>0</v>
      </c>
      <c r="AL860" s="42">
        <f>IFERROR(VLOOKUP($H860,#REF!,12,FALSE),0)</f>
        <v>0</v>
      </c>
      <c r="AM860" s="34">
        <f>IFERROR(VLOOKUP($H860,#REF!,10,FALSE),0)</f>
        <v>0</v>
      </c>
      <c r="AN860" s="34">
        <f>IFERROR(VLOOKUP($H860,#REF!,11,FALSE),0)</f>
        <v>0</v>
      </c>
      <c r="AO860" s="42">
        <f>IFERROR(VLOOKUP($H860,#REF!,12,FALSE),0)</f>
        <v>0</v>
      </c>
      <c r="AP860" s="34">
        <f>IFERROR(VLOOKUP($H860,#REF!,10,FALSE),0)</f>
        <v>0</v>
      </c>
      <c r="AQ860" s="34">
        <f>IFERROR(VLOOKUP($H860,#REF!,11,FALSE),0)</f>
        <v>0</v>
      </c>
      <c r="AR860" s="42">
        <f>IFERROR(VLOOKUP($H860,#REF!,12,FALSE),0)</f>
        <v>0</v>
      </c>
      <c r="AS860" s="34">
        <f>IFERROR(VLOOKUP($H860,#REF!,13,FALSE),0)</f>
        <v>0</v>
      </c>
      <c r="AT860" s="34">
        <f>IFERROR(VLOOKUP($H860,#REF!,14,FALSE),0)</f>
        <v>0</v>
      </c>
      <c r="AU860" s="42">
        <f>IFERROR(VLOOKUP($H860,#REF!,15,FALSE),0)</f>
        <v>0</v>
      </c>
      <c r="AV860" s="34">
        <f>IFERROR(VLOOKUP($H860,#REF!,15,FALSE),0)</f>
        <v>0</v>
      </c>
      <c r="AW860" s="34">
        <f>IFERROR(VLOOKUP($H860,#REF!,16,FALSE),0)</f>
        <v>0</v>
      </c>
      <c r="AX860" s="42">
        <f>IFERROR(VLOOKUP($H860,#REF!,17,FALSE),0)</f>
        <v>0</v>
      </c>
    </row>
    <row r="861" spans="1:50" x14ac:dyDescent="0.3">
      <c r="A861" s="33" t="str">
        <f t="shared" si="52"/>
        <v>V -9730-7-12B</v>
      </c>
      <c r="B861" s="33" t="str">
        <f>+'R&amp;E EXPORT'!B860</f>
        <v>EFC 2012B C7-6201-01-00-INT</v>
      </c>
      <c r="C861" t="str">
        <f>IFERROR(VLOOKUP(A861,'MCSJ Export'!A:C,3,FALSE),"")</f>
        <v>Sub Account</v>
      </c>
      <c r="D861" s="37">
        <f t="shared" ca="1" si="53"/>
        <v>0</v>
      </c>
      <c r="E861" s="37">
        <f t="shared" ca="1" si="54"/>
        <v>0</v>
      </c>
      <c r="F861" s="37">
        <f t="shared" ca="1" si="55"/>
        <v>0</v>
      </c>
      <c r="G861" s="37"/>
      <c r="H861" s="33" t="str">
        <f>+'R&amp;E EXPORT'!A860</f>
        <v>V -9730-7-12B</v>
      </c>
      <c r="I861" s="34">
        <f>IFERROR(VLOOKUP($H861,'Gen F Rev'!$A:$M,15,FALSE),0)</f>
        <v>0</v>
      </c>
      <c r="J861" s="34">
        <f>IFERROR(VLOOKUP($H861,'Gen F Rev'!$A:$M,16,FALSE),0)</f>
        <v>0</v>
      </c>
      <c r="K861" s="42">
        <f>IFERROR(VLOOKUP($H861,'Gen F Rev'!$A:$M,17,FALSE),0)</f>
        <v>0</v>
      </c>
      <c r="L861" s="34">
        <f>IFERROR(VLOOKUP($H861,'Gen F Exp'!$A:$E,15,FALSE),0)</f>
        <v>0</v>
      </c>
      <c r="M861" s="34">
        <f>IFERROR(VLOOKUP($H861,'Gen F Exp'!$A:$E,16,FALSE),0)</f>
        <v>0</v>
      </c>
      <c r="N861" s="42">
        <f>IFERROR(VLOOKUP($H861,'Gen F Exp'!$A:$E,17,FALSE),0)</f>
        <v>0</v>
      </c>
      <c r="O861" s="34">
        <f>IFERROR(VLOOKUP($H861,'Water F Rev'!$A:$L,15,FALSE),0)</f>
        <v>0</v>
      </c>
      <c r="P861" s="34">
        <f>IFERROR(VLOOKUP($H861,'Water F Rev'!$A:$L,16,FALSE),0)</f>
        <v>0</v>
      </c>
      <c r="Q861" s="42">
        <f>IFERROR(VLOOKUP($H861,'Water F Rev'!$A:$L,17,FALSE),0)</f>
        <v>0</v>
      </c>
      <c r="R861" s="34">
        <f>IFERROR(VLOOKUP($H861,'Water F Exp'!$A:$K,15,FALSE),0)</f>
        <v>0</v>
      </c>
      <c r="S861" s="34">
        <f>IFERROR(VLOOKUP($H861,'Water F Exp'!$A:$K,16,FALSE),0)</f>
        <v>0</v>
      </c>
      <c r="T861" s="42">
        <f>IFERROR(VLOOKUP($H861,'Water F Exp'!$A:$K,17,FALSE),0)</f>
        <v>0</v>
      </c>
      <c r="U861" s="34">
        <f ca="1">IFERROR(VLOOKUP($H861,'Sewer F Rev'!$A:$E,15,FALSE),0)</f>
        <v>0</v>
      </c>
      <c r="V861" s="34">
        <f ca="1">IFERROR(VLOOKUP($H861,'Sewer F Rev'!$A:$E,16,FALSE),0)</f>
        <v>0</v>
      </c>
      <c r="W861" s="42">
        <f ca="1">IFERROR(VLOOKUP($H861,'Sewer F Rev'!$A:$E,17,FALSE),0)</f>
        <v>0</v>
      </c>
      <c r="X861" s="34">
        <f>IFERROR(VLOOKUP($H861,'Sewer F Exp'!$A:$B,15,FALSE),0)</f>
        <v>0</v>
      </c>
      <c r="Y861" s="34">
        <f>IFERROR(VLOOKUP($H861,'Sewer F Exp'!$A:$B,16,FALSE),0)</f>
        <v>0</v>
      </c>
      <c r="Z861" s="42">
        <f>IFERROR(VLOOKUP($H861,'Sewer F Exp'!$A:$B,17,FALSE),0)</f>
        <v>0</v>
      </c>
      <c r="AA861" s="34">
        <f>IFERROR(VLOOKUP($H861,'Refuse F Rev'!$A:$E,15,FALSE),0)</f>
        <v>0</v>
      </c>
      <c r="AB861" s="34">
        <f>IFERROR(VLOOKUP($H861,'Refuse F Rev'!$A:$E,16,FALSE),0)</f>
        <v>0</v>
      </c>
      <c r="AC861" s="42">
        <f>IFERROR(VLOOKUP($H861,'Refuse F Rev'!$A:$E,17,FALSE),0)</f>
        <v>0</v>
      </c>
      <c r="AD861" s="34">
        <f>IFERROR(VLOOKUP($H861,'Refuse F Exp'!$A:$E,15,FALSE),0)</f>
        <v>0</v>
      </c>
      <c r="AE861" s="34">
        <f>IFERROR(VLOOKUP($H861,'Refuse F Exp'!$A:$E,16,FALSE),0)</f>
        <v>0</v>
      </c>
      <c r="AF861" s="42">
        <f>IFERROR(VLOOKUP($H861,'Refuse F Exp'!$A:$E,17,FALSE),0)</f>
        <v>0</v>
      </c>
      <c r="AG861" s="34">
        <f>IFERROR(VLOOKUP($H861,#REF!,10,FALSE),0)</f>
        <v>0</v>
      </c>
      <c r="AH861" s="34">
        <f>IFERROR(VLOOKUP($H861,#REF!,11,FALSE),0)</f>
        <v>0</v>
      </c>
      <c r="AI861" s="42">
        <f>IFERROR(VLOOKUP($H861,#REF!,12,FALSE),0)</f>
        <v>0</v>
      </c>
      <c r="AJ861" s="34">
        <f>IFERROR(VLOOKUP($H861,#REF!,10,FALSE),0)</f>
        <v>0</v>
      </c>
      <c r="AK861" s="34">
        <f>IFERROR(VLOOKUP($H861,#REF!,11,FALSE),0)</f>
        <v>0</v>
      </c>
      <c r="AL861" s="42">
        <f>IFERROR(VLOOKUP($H861,#REF!,12,FALSE),0)</f>
        <v>0</v>
      </c>
      <c r="AM861" s="34">
        <f>IFERROR(VLOOKUP($H861,#REF!,10,FALSE),0)</f>
        <v>0</v>
      </c>
      <c r="AN861" s="34">
        <f>IFERROR(VLOOKUP($H861,#REF!,11,FALSE),0)</f>
        <v>0</v>
      </c>
      <c r="AO861" s="42">
        <f>IFERROR(VLOOKUP($H861,#REF!,12,FALSE),0)</f>
        <v>0</v>
      </c>
      <c r="AP861" s="34">
        <f>IFERROR(VLOOKUP($H861,#REF!,10,FALSE),0)</f>
        <v>0</v>
      </c>
      <c r="AQ861" s="34">
        <f>IFERROR(VLOOKUP($H861,#REF!,11,FALSE),0)</f>
        <v>0</v>
      </c>
      <c r="AR861" s="42">
        <f>IFERROR(VLOOKUP($H861,#REF!,12,FALSE),0)</f>
        <v>0</v>
      </c>
      <c r="AS861" s="34">
        <f>IFERROR(VLOOKUP($H861,#REF!,13,FALSE),0)</f>
        <v>0</v>
      </c>
      <c r="AT861" s="34">
        <f>IFERROR(VLOOKUP($H861,#REF!,14,FALSE),0)</f>
        <v>0</v>
      </c>
      <c r="AU861" s="42">
        <f>IFERROR(VLOOKUP($H861,#REF!,15,FALSE),0)</f>
        <v>0</v>
      </c>
      <c r="AV861" s="34">
        <f>IFERROR(VLOOKUP($H861,#REF!,15,FALSE),0)</f>
        <v>0</v>
      </c>
      <c r="AW861" s="34">
        <f>IFERROR(VLOOKUP($H861,#REF!,16,FALSE),0)</f>
        <v>0</v>
      </c>
      <c r="AX861" s="42">
        <f>IFERROR(VLOOKUP($H861,#REF!,17,FALSE),0)</f>
        <v>0</v>
      </c>
    </row>
    <row r="862" spans="1:50" x14ac:dyDescent="0.3">
      <c r="A862" s="33" t="str">
        <f t="shared" si="52"/>
        <v>V -9730-7-15D</v>
      </c>
      <c r="B862" s="33" t="str">
        <f>+'R&amp;E EXPORT'!B861</f>
        <v>EFC 2015D C7-6201-03-00 INT</v>
      </c>
      <c r="C862" t="str">
        <f>IFERROR(VLOOKUP(A862,'MCSJ Export'!A:C,3,FALSE),"")</f>
        <v>Sub Account</v>
      </c>
      <c r="D862" s="37">
        <f t="shared" ca="1" si="53"/>
        <v>0</v>
      </c>
      <c r="E862" s="37">
        <f t="shared" ca="1" si="54"/>
        <v>0</v>
      </c>
      <c r="F862" s="37">
        <f t="shared" ca="1" si="55"/>
        <v>0</v>
      </c>
      <c r="G862" s="37"/>
      <c r="H862" s="33" t="str">
        <f>+'R&amp;E EXPORT'!A861</f>
        <v>V -9730-7-15D</v>
      </c>
      <c r="I862" s="34">
        <f>IFERROR(VLOOKUP($H862,'Gen F Rev'!$A:$M,15,FALSE),0)</f>
        <v>0</v>
      </c>
      <c r="J862" s="34">
        <f>IFERROR(VLOOKUP($H862,'Gen F Rev'!$A:$M,16,FALSE),0)</f>
        <v>0</v>
      </c>
      <c r="K862" s="42">
        <f>IFERROR(VLOOKUP($H862,'Gen F Rev'!$A:$M,17,FALSE),0)</f>
        <v>0</v>
      </c>
      <c r="L862" s="34">
        <f>IFERROR(VLOOKUP($H862,'Gen F Exp'!$A:$E,15,FALSE),0)</f>
        <v>0</v>
      </c>
      <c r="M862" s="34">
        <f>IFERROR(VLOOKUP($H862,'Gen F Exp'!$A:$E,16,FALSE),0)</f>
        <v>0</v>
      </c>
      <c r="N862" s="42">
        <f>IFERROR(VLOOKUP($H862,'Gen F Exp'!$A:$E,17,FALSE),0)</f>
        <v>0</v>
      </c>
      <c r="O862" s="34">
        <f>IFERROR(VLOOKUP($H862,'Water F Rev'!$A:$L,15,FALSE),0)</f>
        <v>0</v>
      </c>
      <c r="P862" s="34">
        <f>IFERROR(VLOOKUP($H862,'Water F Rev'!$A:$L,16,FALSE),0)</f>
        <v>0</v>
      </c>
      <c r="Q862" s="42">
        <f>IFERROR(VLOOKUP($H862,'Water F Rev'!$A:$L,17,FALSE),0)</f>
        <v>0</v>
      </c>
      <c r="R862" s="34">
        <f>IFERROR(VLOOKUP($H862,'Water F Exp'!$A:$K,15,FALSE),0)</f>
        <v>0</v>
      </c>
      <c r="S862" s="34">
        <f>IFERROR(VLOOKUP($H862,'Water F Exp'!$A:$K,16,FALSE),0)</f>
        <v>0</v>
      </c>
      <c r="T862" s="42">
        <f>IFERROR(VLOOKUP($H862,'Water F Exp'!$A:$K,17,FALSE),0)</f>
        <v>0</v>
      </c>
      <c r="U862" s="34">
        <f ca="1">IFERROR(VLOOKUP($H862,'Sewer F Rev'!$A:$E,15,FALSE),0)</f>
        <v>0</v>
      </c>
      <c r="V862" s="34">
        <f ca="1">IFERROR(VLOOKUP($H862,'Sewer F Rev'!$A:$E,16,FALSE),0)</f>
        <v>0</v>
      </c>
      <c r="W862" s="42">
        <f ca="1">IFERROR(VLOOKUP($H862,'Sewer F Rev'!$A:$E,17,FALSE),0)</f>
        <v>0</v>
      </c>
      <c r="X862" s="34">
        <f>IFERROR(VLOOKUP($H862,'Sewer F Exp'!$A:$B,15,FALSE),0)</f>
        <v>0</v>
      </c>
      <c r="Y862" s="34">
        <f>IFERROR(VLOOKUP($H862,'Sewer F Exp'!$A:$B,16,FALSE),0)</f>
        <v>0</v>
      </c>
      <c r="Z862" s="42">
        <f>IFERROR(VLOOKUP($H862,'Sewer F Exp'!$A:$B,17,FALSE),0)</f>
        <v>0</v>
      </c>
      <c r="AA862" s="34">
        <f>IFERROR(VLOOKUP($H862,'Refuse F Rev'!$A:$E,15,FALSE),0)</f>
        <v>0</v>
      </c>
      <c r="AB862" s="34">
        <f>IFERROR(VLOOKUP($H862,'Refuse F Rev'!$A:$E,16,FALSE),0)</f>
        <v>0</v>
      </c>
      <c r="AC862" s="42">
        <f>IFERROR(VLOOKUP($H862,'Refuse F Rev'!$A:$E,17,FALSE),0)</f>
        <v>0</v>
      </c>
      <c r="AD862" s="34">
        <f>IFERROR(VLOOKUP($H862,'Refuse F Exp'!$A:$E,15,FALSE),0)</f>
        <v>0</v>
      </c>
      <c r="AE862" s="34">
        <f>IFERROR(VLOOKUP($H862,'Refuse F Exp'!$A:$E,16,FALSE),0)</f>
        <v>0</v>
      </c>
      <c r="AF862" s="42">
        <f>IFERROR(VLOOKUP($H862,'Refuse F Exp'!$A:$E,17,FALSE),0)</f>
        <v>0</v>
      </c>
      <c r="AG862" s="34">
        <f>IFERROR(VLOOKUP($H862,#REF!,10,FALSE),0)</f>
        <v>0</v>
      </c>
      <c r="AH862" s="34">
        <f>IFERROR(VLOOKUP($H862,#REF!,11,FALSE),0)</f>
        <v>0</v>
      </c>
      <c r="AI862" s="42">
        <f>IFERROR(VLOOKUP($H862,#REF!,12,FALSE),0)</f>
        <v>0</v>
      </c>
      <c r="AJ862" s="34">
        <f>IFERROR(VLOOKUP($H862,#REF!,10,FALSE),0)</f>
        <v>0</v>
      </c>
      <c r="AK862" s="34">
        <f>IFERROR(VLOOKUP($H862,#REF!,11,FALSE),0)</f>
        <v>0</v>
      </c>
      <c r="AL862" s="42">
        <f>IFERROR(VLOOKUP($H862,#REF!,12,FALSE),0)</f>
        <v>0</v>
      </c>
      <c r="AM862" s="34">
        <f>IFERROR(VLOOKUP($H862,#REF!,10,FALSE),0)</f>
        <v>0</v>
      </c>
      <c r="AN862" s="34">
        <f>IFERROR(VLOOKUP($H862,#REF!,11,FALSE),0)</f>
        <v>0</v>
      </c>
      <c r="AO862" s="42">
        <f>IFERROR(VLOOKUP($H862,#REF!,12,FALSE),0)</f>
        <v>0</v>
      </c>
      <c r="AP862" s="34">
        <f>IFERROR(VLOOKUP($H862,#REF!,10,FALSE),0)</f>
        <v>0</v>
      </c>
      <c r="AQ862" s="34">
        <f>IFERROR(VLOOKUP($H862,#REF!,11,FALSE),0)</f>
        <v>0</v>
      </c>
      <c r="AR862" s="42">
        <f>IFERROR(VLOOKUP($H862,#REF!,12,FALSE),0)</f>
        <v>0</v>
      </c>
      <c r="AS862" s="34">
        <f>IFERROR(VLOOKUP($H862,#REF!,13,FALSE),0)</f>
        <v>0</v>
      </c>
      <c r="AT862" s="34">
        <f>IFERROR(VLOOKUP($H862,#REF!,14,FALSE),0)</f>
        <v>0</v>
      </c>
      <c r="AU862" s="42">
        <f>IFERROR(VLOOKUP($H862,#REF!,15,FALSE),0)</f>
        <v>0</v>
      </c>
      <c r="AV862" s="34">
        <f>IFERROR(VLOOKUP($H862,#REF!,15,FALSE),0)</f>
        <v>0</v>
      </c>
      <c r="AW862" s="34">
        <f>IFERROR(VLOOKUP($H862,#REF!,16,FALSE),0)</f>
        <v>0</v>
      </c>
      <c r="AX862" s="42">
        <f>IFERROR(VLOOKUP($H862,#REF!,17,FALSE),0)</f>
        <v>0</v>
      </c>
    </row>
    <row r="863" spans="1:50" x14ac:dyDescent="0.3">
      <c r="A863" s="33" t="str">
        <f t="shared" si="52"/>
        <v>V -9730-7-16B</v>
      </c>
      <c r="B863" s="33" t="str">
        <f>+'R&amp;E EXPORT'!B862</f>
        <v>EFC 2016B LT C7-6201-03-04 - INT</v>
      </c>
      <c r="C863" t="str">
        <f>IFERROR(VLOOKUP(A863,'MCSJ Export'!A:C,3,FALSE),"")</f>
        <v>Sub Account</v>
      </c>
      <c r="D863" s="37">
        <f t="shared" ca="1" si="53"/>
        <v>0</v>
      </c>
      <c r="E863" s="37">
        <f t="shared" ca="1" si="54"/>
        <v>0</v>
      </c>
      <c r="F863" s="37">
        <f t="shared" ca="1" si="55"/>
        <v>0</v>
      </c>
      <c r="G863" s="37"/>
      <c r="H863" s="33" t="str">
        <f>+'R&amp;E EXPORT'!A862</f>
        <v>V -9730-7-16B</v>
      </c>
      <c r="I863" s="34">
        <f>IFERROR(VLOOKUP($H863,'Gen F Rev'!$A:$M,15,FALSE),0)</f>
        <v>0</v>
      </c>
      <c r="J863" s="34">
        <f>IFERROR(VLOOKUP($H863,'Gen F Rev'!$A:$M,16,FALSE),0)</f>
        <v>0</v>
      </c>
      <c r="K863" s="42">
        <f>IFERROR(VLOOKUP($H863,'Gen F Rev'!$A:$M,17,FALSE),0)</f>
        <v>0</v>
      </c>
      <c r="L863" s="34">
        <f>IFERROR(VLOOKUP($H863,'Gen F Exp'!$A:$E,15,FALSE),0)</f>
        <v>0</v>
      </c>
      <c r="M863" s="34">
        <f>IFERROR(VLOOKUP($H863,'Gen F Exp'!$A:$E,16,FALSE),0)</f>
        <v>0</v>
      </c>
      <c r="N863" s="42">
        <f>IFERROR(VLOOKUP($H863,'Gen F Exp'!$A:$E,17,FALSE),0)</f>
        <v>0</v>
      </c>
      <c r="O863" s="34">
        <f>IFERROR(VLOOKUP($H863,'Water F Rev'!$A:$L,15,FALSE),0)</f>
        <v>0</v>
      </c>
      <c r="P863" s="34">
        <f>IFERROR(VLOOKUP($H863,'Water F Rev'!$A:$L,16,FALSE),0)</f>
        <v>0</v>
      </c>
      <c r="Q863" s="42">
        <f>IFERROR(VLOOKUP($H863,'Water F Rev'!$A:$L,17,FALSE),0)</f>
        <v>0</v>
      </c>
      <c r="R863" s="34">
        <f>IFERROR(VLOOKUP($H863,'Water F Exp'!$A:$K,15,FALSE),0)</f>
        <v>0</v>
      </c>
      <c r="S863" s="34">
        <f>IFERROR(VLOOKUP($H863,'Water F Exp'!$A:$K,16,FALSE),0)</f>
        <v>0</v>
      </c>
      <c r="T863" s="42">
        <f>IFERROR(VLOOKUP($H863,'Water F Exp'!$A:$K,17,FALSE),0)</f>
        <v>0</v>
      </c>
      <c r="U863" s="34">
        <f ca="1">IFERROR(VLOOKUP($H863,'Sewer F Rev'!$A:$E,15,FALSE),0)</f>
        <v>0</v>
      </c>
      <c r="V863" s="34">
        <f ca="1">IFERROR(VLOOKUP($H863,'Sewer F Rev'!$A:$E,16,FALSE),0)</f>
        <v>0</v>
      </c>
      <c r="W863" s="42">
        <f ca="1">IFERROR(VLOOKUP($H863,'Sewer F Rev'!$A:$E,17,FALSE),0)</f>
        <v>0</v>
      </c>
      <c r="X863" s="34">
        <f>IFERROR(VLOOKUP($H863,'Sewer F Exp'!$A:$B,15,FALSE),0)</f>
        <v>0</v>
      </c>
      <c r="Y863" s="34">
        <f>IFERROR(VLOOKUP($H863,'Sewer F Exp'!$A:$B,16,FALSE),0)</f>
        <v>0</v>
      </c>
      <c r="Z863" s="42">
        <f>IFERROR(VLOOKUP($H863,'Sewer F Exp'!$A:$B,17,FALSE),0)</f>
        <v>0</v>
      </c>
      <c r="AA863" s="34">
        <f>IFERROR(VLOOKUP($H863,'Refuse F Rev'!$A:$E,15,FALSE),0)</f>
        <v>0</v>
      </c>
      <c r="AB863" s="34">
        <f>IFERROR(VLOOKUP($H863,'Refuse F Rev'!$A:$E,16,FALSE),0)</f>
        <v>0</v>
      </c>
      <c r="AC863" s="42">
        <f>IFERROR(VLOOKUP($H863,'Refuse F Rev'!$A:$E,17,FALSE),0)</f>
        <v>0</v>
      </c>
      <c r="AD863" s="34">
        <f>IFERROR(VLOOKUP($H863,'Refuse F Exp'!$A:$E,15,FALSE),0)</f>
        <v>0</v>
      </c>
      <c r="AE863" s="34">
        <f>IFERROR(VLOOKUP($H863,'Refuse F Exp'!$A:$E,16,FALSE),0)</f>
        <v>0</v>
      </c>
      <c r="AF863" s="42">
        <f>IFERROR(VLOOKUP($H863,'Refuse F Exp'!$A:$E,17,FALSE),0)</f>
        <v>0</v>
      </c>
      <c r="AG863" s="34">
        <f>IFERROR(VLOOKUP($H863,#REF!,10,FALSE),0)</f>
        <v>0</v>
      </c>
      <c r="AH863" s="34">
        <f>IFERROR(VLOOKUP($H863,#REF!,11,FALSE),0)</f>
        <v>0</v>
      </c>
      <c r="AI863" s="42">
        <f>IFERROR(VLOOKUP($H863,#REF!,12,FALSE),0)</f>
        <v>0</v>
      </c>
      <c r="AJ863" s="34">
        <f>IFERROR(VLOOKUP($H863,#REF!,10,FALSE),0)</f>
        <v>0</v>
      </c>
      <c r="AK863" s="34">
        <f>IFERROR(VLOOKUP($H863,#REF!,11,FALSE),0)</f>
        <v>0</v>
      </c>
      <c r="AL863" s="42">
        <f>IFERROR(VLOOKUP($H863,#REF!,12,FALSE),0)</f>
        <v>0</v>
      </c>
      <c r="AM863" s="34">
        <f>IFERROR(VLOOKUP($H863,#REF!,10,FALSE),0)</f>
        <v>0</v>
      </c>
      <c r="AN863" s="34">
        <f>IFERROR(VLOOKUP($H863,#REF!,11,FALSE),0)</f>
        <v>0</v>
      </c>
      <c r="AO863" s="42">
        <f>IFERROR(VLOOKUP($H863,#REF!,12,FALSE),0)</f>
        <v>0</v>
      </c>
      <c r="AP863" s="34">
        <f>IFERROR(VLOOKUP($H863,#REF!,10,FALSE),0)</f>
        <v>0</v>
      </c>
      <c r="AQ863" s="34">
        <f>IFERROR(VLOOKUP($H863,#REF!,11,FALSE),0)</f>
        <v>0</v>
      </c>
      <c r="AR863" s="42">
        <f>IFERROR(VLOOKUP($H863,#REF!,12,FALSE),0)</f>
        <v>0</v>
      </c>
      <c r="AS863" s="34">
        <f>IFERROR(VLOOKUP($H863,#REF!,13,FALSE),0)</f>
        <v>0</v>
      </c>
      <c r="AT863" s="34">
        <f>IFERROR(VLOOKUP($H863,#REF!,14,FALSE),0)</f>
        <v>0</v>
      </c>
      <c r="AU863" s="42">
        <f>IFERROR(VLOOKUP($H863,#REF!,15,FALSE),0)</f>
        <v>0</v>
      </c>
      <c r="AV863" s="34">
        <f>IFERROR(VLOOKUP($H863,#REF!,15,FALSE),0)</f>
        <v>0</v>
      </c>
      <c r="AW863" s="34">
        <f>IFERROR(VLOOKUP($H863,#REF!,16,FALSE),0)</f>
        <v>0</v>
      </c>
      <c r="AX863" s="42">
        <f>IFERROR(VLOOKUP($H863,#REF!,17,FALSE),0)</f>
        <v>0</v>
      </c>
    </row>
    <row r="864" spans="1:50" x14ac:dyDescent="0.3">
      <c r="A864" s="33" t="str">
        <f t="shared" si="52"/>
        <v>V -9730-7-19A</v>
      </c>
      <c r="B864" s="33" t="str">
        <f>+'R&amp;E EXPORT'!B863</f>
        <v>EFC 2019A LT C7-6201-03-05 INT</v>
      </c>
      <c r="C864" t="str">
        <f>IFERROR(VLOOKUP(A864,'MCSJ Export'!A:C,3,FALSE),"")</f>
        <v>Sub Account</v>
      </c>
      <c r="D864" s="37">
        <f t="shared" ca="1" si="53"/>
        <v>0</v>
      </c>
      <c r="E864" s="37">
        <f t="shared" ca="1" si="54"/>
        <v>0</v>
      </c>
      <c r="F864" s="37">
        <f t="shared" ca="1" si="55"/>
        <v>0</v>
      </c>
      <c r="G864" s="37"/>
      <c r="H864" s="33" t="str">
        <f>+'R&amp;E EXPORT'!A863</f>
        <v>V -9730-7-19A</v>
      </c>
      <c r="I864" s="34">
        <f>IFERROR(VLOOKUP($H864,'Gen F Rev'!$A:$M,15,FALSE),0)</f>
        <v>0</v>
      </c>
      <c r="J864" s="34">
        <f>IFERROR(VLOOKUP($H864,'Gen F Rev'!$A:$M,16,FALSE),0)</f>
        <v>0</v>
      </c>
      <c r="K864" s="42">
        <f>IFERROR(VLOOKUP($H864,'Gen F Rev'!$A:$M,17,FALSE),0)</f>
        <v>0</v>
      </c>
      <c r="L864" s="34">
        <f>IFERROR(VLOOKUP($H864,'Gen F Exp'!$A:$E,15,FALSE),0)</f>
        <v>0</v>
      </c>
      <c r="M864" s="34">
        <f>IFERROR(VLOOKUP($H864,'Gen F Exp'!$A:$E,16,FALSE),0)</f>
        <v>0</v>
      </c>
      <c r="N864" s="42">
        <f>IFERROR(VLOOKUP($H864,'Gen F Exp'!$A:$E,17,FALSE),0)</f>
        <v>0</v>
      </c>
      <c r="O864" s="34">
        <f>IFERROR(VLOOKUP($H864,'Water F Rev'!$A:$L,15,FALSE),0)</f>
        <v>0</v>
      </c>
      <c r="P864" s="34">
        <f>IFERROR(VLOOKUP($H864,'Water F Rev'!$A:$L,16,FALSE),0)</f>
        <v>0</v>
      </c>
      <c r="Q864" s="42">
        <f>IFERROR(VLOOKUP($H864,'Water F Rev'!$A:$L,17,FALSE),0)</f>
        <v>0</v>
      </c>
      <c r="R864" s="34">
        <f>IFERROR(VLOOKUP($H864,'Water F Exp'!$A:$K,15,FALSE),0)</f>
        <v>0</v>
      </c>
      <c r="S864" s="34">
        <f>IFERROR(VLOOKUP($H864,'Water F Exp'!$A:$K,16,FALSE),0)</f>
        <v>0</v>
      </c>
      <c r="T864" s="42">
        <f>IFERROR(VLOOKUP($H864,'Water F Exp'!$A:$K,17,FALSE),0)</f>
        <v>0</v>
      </c>
      <c r="U864" s="34">
        <f ca="1">IFERROR(VLOOKUP($H864,'Sewer F Rev'!$A:$E,15,FALSE),0)</f>
        <v>0</v>
      </c>
      <c r="V864" s="34">
        <f ca="1">IFERROR(VLOOKUP($H864,'Sewer F Rev'!$A:$E,16,FALSE),0)</f>
        <v>0</v>
      </c>
      <c r="W864" s="42">
        <f ca="1">IFERROR(VLOOKUP($H864,'Sewer F Rev'!$A:$E,17,FALSE),0)</f>
        <v>0</v>
      </c>
      <c r="X864" s="34">
        <f>IFERROR(VLOOKUP($H864,'Sewer F Exp'!$A:$B,15,FALSE),0)</f>
        <v>0</v>
      </c>
      <c r="Y864" s="34">
        <f>IFERROR(VLOOKUP($H864,'Sewer F Exp'!$A:$B,16,FALSE),0)</f>
        <v>0</v>
      </c>
      <c r="Z864" s="42">
        <f>IFERROR(VLOOKUP($H864,'Sewer F Exp'!$A:$B,17,FALSE),0)</f>
        <v>0</v>
      </c>
      <c r="AA864" s="34">
        <f>IFERROR(VLOOKUP($H864,'Refuse F Rev'!$A:$E,15,FALSE),0)</f>
        <v>0</v>
      </c>
      <c r="AB864" s="34">
        <f>IFERROR(VLOOKUP($H864,'Refuse F Rev'!$A:$E,16,FALSE),0)</f>
        <v>0</v>
      </c>
      <c r="AC864" s="42">
        <f>IFERROR(VLOOKUP($H864,'Refuse F Rev'!$A:$E,17,FALSE),0)</f>
        <v>0</v>
      </c>
      <c r="AD864" s="34">
        <f>IFERROR(VLOOKUP($H864,'Refuse F Exp'!$A:$E,15,FALSE),0)</f>
        <v>0</v>
      </c>
      <c r="AE864" s="34">
        <f>IFERROR(VLOOKUP($H864,'Refuse F Exp'!$A:$E,16,FALSE),0)</f>
        <v>0</v>
      </c>
      <c r="AF864" s="42">
        <f>IFERROR(VLOOKUP($H864,'Refuse F Exp'!$A:$E,17,FALSE),0)</f>
        <v>0</v>
      </c>
      <c r="AG864" s="34">
        <f>IFERROR(VLOOKUP($H864,#REF!,10,FALSE),0)</f>
        <v>0</v>
      </c>
      <c r="AH864" s="34">
        <f>IFERROR(VLOOKUP($H864,#REF!,11,FALSE),0)</f>
        <v>0</v>
      </c>
      <c r="AI864" s="42">
        <f>IFERROR(VLOOKUP($H864,#REF!,12,FALSE),0)</f>
        <v>0</v>
      </c>
      <c r="AJ864" s="34">
        <f>IFERROR(VLOOKUP($H864,#REF!,10,FALSE),0)</f>
        <v>0</v>
      </c>
      <c r="AK864" s="34">
        <f>IFERROR(VLOOKUP($H864,#REF!,11,FALSE),0)</f>
        <v>0</v>
      </c>
      <c r="AL864" s="42">
        <f>IFERROR(VLOOKUP($H864,#REF!,12,FALSE),0)</f>
        <v>0</v>
      </c>
      <c r="AM864" s="34">
        <f>IFERROR(VLOOKUP($H864,#REF!,10,FALSE),0)</f>
        <v>0</v>
      </c>
      <c r="AN864" s="34">
        <f>IFERROR(VLOOKUP($H864,#REF!,11,FALSE),0)</f>
        <v>0</v>
      </c>
      <c r="AO864" s="42">
        <f>IFERROR(VLOOKUP($H864,#REF!,12,FALSE),0)</f>
        <v>0</v>
      </c>
      <c r="AP864" s="34">
        <f>IFERROR(VLOOKUP($H864,#REF!,10,FALSE),0)</f>
        <v>0</v>
      </c>
      <c r="AQ864" s="34">
        <f>IFERROR(VLOOKUP($H864,#REF!,11,FALSE),0)</f>
        <v>0</v>
      </c>
      <c r="AR864" s="42">
        <f>IFERROR(VLOOKUP($H864,#REF!,12,FALSE),0)</f>
        <v>0</v>
      </c>
      <c r="AS864" s="34">
        <f>IFERROR(VLOOKUP($H864,#REF!,13,FALSE),0)</f>
        <v>0</v>
      </c>
      <c r="AT864" s="34">
        <f>IFERROR(VLOOKUP($H864,#REF!,14,FALSE),0)</f>
        <v>0</v>
      </c>
      <c r="AU864" s="42">
        <f>IFERROR(VLOOKUP($H864,#REF!,15,FALSE),0)</f>
        <v>0</v>
      </c>
      <c r="AV864" s="34">
        <f>IFERROR(VLOOKUP($H864,#REF!,15,FALSE),0)</f>
        <v>0</v>
      </c>
      <c r="AW864" s="34">
        <f>IFERROR(VLOOKUP($H864,#REF!,16,FALSE),0)</f>
        <v>0</v>
      </c>
      <c r="AX864" s="42">
        <f>IFERROR(VLOOKUP($H864,#REF!,17,FALSE),0)</f>
        <v>0</v>
      </c>
    </row>
    <row r="865" spans="1:50" x14ac:dyDescent="0.3">
      <c r="A865" s="33" t="str">
        <f t="shared" si="52"/>
        <v>V -9730-7-21B</v>
      </c>
      <c r="B865" s="33" t="str">
        <f>+'R&amp;E EXPORT'!B864</f>
        <v>EFC C7-6201-03-06 2021B LT Int</v>
      </c>
      <c r="C865" t="str">
        <f>IFERROR(VLOOKUP(A865,'MCSJ Export'!A:C,3,FALSE),"")</f>
        <v>Sub Account</v>
      </c>
      <c r="D865" s="37">
        <f t="shared" ca="1" si="53"/>
        <v>0</v>
      </c>
      <c r="E865" s="37">
        <f t="shared" ca="1" si="54"/>
        <v>0</v>
      </c>
      <c r="F865" s="37">
        <f t="shared" ca="1" si="55"/>
        <v>0</v>
      </c>
      <c r="G865" s="37"/>
      <c r="H865" s="33" t="str">
        <f>+'R&amp;E EXPORT'!A864</f>
        <v>V -9730-7-21B</v>
      </c>
      <c r="I865" s="34">
        <f>IFERROR(VLOOKUP($H865,'Gen F Rev'!$A:$M,15,FALSE),0)</f>
        <v>0</v>
      </c>
      <c r="J865" s="34">
        <f>IFERROR(VLOOKUP($H865,'Gen F Rev'!$A:$M,16,FALSE),0)</f>
        <v>0</v>
      </c>
      <c r="K865" s="42">
        <f>IFERROR(VLOOKUP($H865,'Gen F Rev'!$A:$M,17,FALSE),0)</f>
        <v>0</v>
      </c>
      <c r="L865" s="34">
        <f>IFERROR(VLOOKUP($H865,'Gen F Exp'!$A:$E,15,FALSE),0)</f>
        <v>0</v>
      </c>
      <c r="M865" s="34">
        <f>IFERROR(VLOOKUP($H865,'Gen F Exp'!$A:$E,16,FALSE),0)</f>
        <v>0</v>
      </c>
      <c r="N865" s="42">
        <f>IFERROR(VLOOKUP($H865,'Gen F Exp'!$A:$E,17,FALSE),0)</f>
        <v>0</v>
      </c>
      <c r="O865" s="34">
        <f>IFERROR(VLOOKUP($H865,'Water F Rev'!$A:$L,15,FALSE),0)</f>
        <v>0</v>
      </c>
      <c r="P865" s="34">
        <f>IFERROR(VLOOKUP($H865,'Water F Rev'!$A:$L,16,FALSE),0)</f>
        <v>0</v>
      </c>
      <c r="Q865" s="42">
        <f>IFERROR(VLOOKUP($H865,'Water F Rev'!$A:$L,17,FALSE),0)</f>
        <v>0</v>
      </c>
      <c r="R865" s="34">
        <f>IFERROR(VLOOKUP($H865,'Water F Exp'!$A:$K,15,FALSE),0)</f>
        <v>0</v>
      </c>
      <c r="S865" s="34">
        <f>IFERROR(VLOOKUP($H865,'Water F Exp'!$A:$K,16,FALSE),0)</f>
        <v>0</v>
      </c>
      <c r="T865" s="42">
        <f>IFERROR(VLOOKUP($H865,'Water F Exp'!$A:$K,17,FALSE),0)</f>
        <v>0</v>
      </c>
      <c r="U865" s="34">
        <f ca="1">IFERROR(VLOOKUP($H865,'Sewer F Rev'!$A:$E,15,FALSE),0)</f>
        <v>0</v>
      </c>
      <c r="V865" s="34">
        <f ca="1">IFERROR(VLOOKUP($H865,'Sewer F Rev'!$A:$E,16,FALSE),0)</f>
        <v>0</v>
      </c>
      <c r="W865" s="42">
        <f ca="1">IFERROR(VLOOKUP($H865,'Sewer F Rev'!$A:$E,17,FALSE),0)</f>
        <v>0</v>
      </c>
      <c r="X865" s="34">
        <f>IFERROR(VLOOKUP($H865,'Sewer F Exp'!$A:$B,15,FALSE),0)</f>
        <v>0</v>
      </c>
      <c r="Y865" s="34">
        <f>IFERROR(VLOOKUP($H865,'Sewer F Exp'!$A:$B,16,FALSE),0)</f>
        <v>0</v>
      </c>
      <c r="Z865" s="42">
        <f>IFERROR(VLOOKUP($H865,'Sewer F Exp'!$A:$B,17,FALSE),0)</f>
        <v>0</v>
      </c>
      <c r="AA865" s="34">
        <f>IFERROR(VLOOKUP($H865,'Refuse F Rev'!$A:$E,15,FALSE),0)</f>
        <v>0</v>
      </c>
      <c r="AB865" s="34">
        <f>IFERROR(VLOOKUP($H865,'Refuse F Rev'!$A:$E,16,FALSE),0)</f>
        <v>0</v>
      </c>
      <c r="AC865" s="42">
        <f>IFERROR(VLOOKUP($H865,'Refuse F Rev'!$A:$E,17,FALSE),0)</f>
        <v>0</v>
      </c>
      <c r="AD865" s="34">
        <f>IFERROR(VLOOKUP($H865,'Refuse F Exp'!$A:$E,15,FALSE),0)</f>
        <v>0</v>
      </c>
      <c r="AE865" s="34">
        <f>IFERROR(VLOOKUP($H865,'Refuse F Exp'!$A:$E,16,FALSE),0)</f>
        <v>0</v>
      </c>
      <c r="AF865" s="42">
        <f>IFERROR(VLOOKUP($H865,'Refuse F Exp'!$A:$E,17,FALSE),0)</f>
        <v>0</v>
      </c>
      <c r="AG865" s="34">
        <f>IFERROR(VLOOKUP($H865,#REF!,10,FALSE),0)</f>
        <v>0</v>
      </c>
      <c r="AH865" s="34">
        <f>IFERROR(VLOOKUP($H865,#REF!,11,FALSE),0)</f>
        <v>0</v>
      </c>
      <c r="AI865" s="42">
        <f>IFERROR(VLOOKUP($H865,#REF!,12,FALSE),0)</f>
        <v>0</v>
      </c>
      <c r="AJ865" s="34">
        <f>IFERROR(VLOOKUP($H865,#REF!,10,FALSE),0)</f>
        <v>0</v>
      </c>
      <c r="AK865" s="34">
        <f>IFERROR(VLOOKUP($H865,#REF!,11,FALSE),0)</f>
        <v>0</v>
      </c>
      <c r="AL865" s="42">
        <f>IFERROR(VLOOKUP($H865,#REF!,12,FALSE),0)</f>
        <v>0</v>
      </c>
      <c r="AM865" s="34">
        <f>IFERROR(VLOOKUP($H865,#REF!,10,FALSE),0)</f>
        <v>0</v>
      </c>
      <c r="AN865" s="34">
        <f>IFERROR(VLOOKUP($H865,#REF!,11,FALSE),0)</f>
        <v>0</v>
      </c>
      <c r="AO865" s="42">
        <f>IFERROR(VLOOKUP($H865,#REF!,12,FALSE),0)</f>
        <v>0</v>
      </c>
      <c r="AP865" s="34">
        <f>IFERROR(VLOOKUP($H865,#REF!,10,FALSE),0)</f>
        <v>0</v>
      </c>
      <c r="AQ865" s="34">
        <f>IFERROR(VLOOKUP($H865,#REF!,11,FALSE),0)</f>
        <v>0</v>
      </c>
      <c r="AR865" s="42">
        <f>IFERROR(VLOOKUP($H865,#REF!,12,FALSE),0)</f>
        <v>0</v>
      </c>
      <c r="AS865" s="34">
        <f>IFERROR(VLOOKUP($H865,#REF!,13,FALSE),0)</f>
        <v>0</v>
      </c>
      <c r="AT865" s="34">
        <f>IFERROR(VLOOKUP($H865,#REF!,14,FALSE),0)</f>
        <v>0</v>
      </c>
      <c r="AU865" s="42">
        <f>IFERROR(VLOOKUP($H865,#REF!,15,FALSE),0)</f>
        <v>0</v>
      </c>
      <c r="AV865" s="34">
        <f>IFERROR(VLOOKUP($H865,#REF!,15,FALSE),0)</f>
        <v>0</v>
      </c>
      <c r="AW865" s="34">
        <f>IFERROR(VLOOKUP($H865,#REF!,16,FALSE),0)</f>
        <v>0</v>
      </c>
      <c r="AX865" s="42">
        <f>IFERROR(VLOOKUP($H865,#REF!,17,FALSE),0)</f>
        <v>0</v>
      </c>
    </row>
    <row r="866" spans="1:50" x14ac:dyDescent="0.3">
      <c r="A866" s="33" t="str">
        <f t="shared" si="52"/>
        <v>V -9730-7-23A</v>
      </c>
      <c r="B866" s="33" t="str">
        <f>+'R&amp;E EXPORT'!B865</f>
        <v>EFC 2023A LT C7-6201-01-00 - I</v>
      </c>
      <c r="C866" t="str">
        <f>IFERROR(VLOOKUP(A866,'MCSJ Export'!A:C,3,FALSE),"")</f>
        <v/>
      </c>
      <c r="D866" s="37">
        <f t="shared" ca="1" si="53"/>
        <v>0</v>
      </c>
      <c r="E866" s="37">
        <f t="shared" ca="1" si="54"/>
        <v>0</v>
      </c>
      <c r="F866" s="37">
        <f t="shared" ca="1" si="55"/>
        <v>0</v>
      </c>
      <c r="G866" s="37"/>
      <c r="H866" s="33" t="str">
        <f>+'R&amp;E EXPORT'!A865</f>
        <v>V -9730-7-23A</v>
      </c>
      <c r="I866" s="34">
        <f>IFERROR(VLOOKUP($H866,'Gen F Rev'!$A:$M,15,FALSE),0)</f>
        <v>0</v>
      </c>
      <c r="J866" s="34">
        <f>IFERROR(VLOOKUP($H866,'Gen F Rev'!$A:$M,16,FALSE),0)</f>
        <v>0</v>
      </c>
      <c r="K866" s="42">
        <f>IFERROR(VLOOKUP($H866,'Gen F Rev'!$A:$M,17,FALSE),0)</f>
        <v>0</v>
      </c>
      <c r="L866" s="34">
        <f>IFERROR(VLOOKUP($H866,'Gen F Exp'!$A:$E,15,FALSE),0)</f>
        <v>0</v>
      </c>
      <c r="M866" s="34">
        <f>IFERROR(VLOOKUP($H866,'Gen F Exp'!$A:$E,16,FALSE),0)</f>
        <v>0</v>
      </c>
      <c r="N866" s="42">
        <f>IFERROR(VLOOKUP($H866,'Gen F Exp'!$A:$E,17,FALSE),0)</f>
        <v>0</v>
      </c>
      <c r="O866" s="34">
        <f>IFERROR(VLOOKUP($H866,'Water F Rev'!$A:$L,15,FALSE),0)</f>
        <v>0</v>
      </c>
      <c r="P866" s="34">
        <f>IFERROR(VLOOKUP($H866,'Water F Rev'!$A:$L,16,FALSE),0)</f>
        <v>0</v>
      </c>
      <c r="Q866" s="42">
        <f>IFERROR(VLOOKUP($H866,'Water F Rev'!$A:$L,17,FALSE),0)</f>
        <v>0</v>
      </c>
      <c r="R866" s="34">
        <f>IFERROR(VLOOKUP($H866,'Water F Exp'!$A:$K,15,FALSE),0)</f>
        <v>0</v>
      </c>
      <c r="S866" s="34">
        <f>IFERROR(VLOOKUP($H866,'Water F Exp'!$A:$K,16,FALSE),0)</f>
        <v>0</v>
      </c>
      <c r="T866" s="42">
        <f>IFERROR(VLOOKUP($H866,'Water F Exp'!$A:$K,17,FALSE),0)</f>
        <v>0</v>
      </c>
      <c r="U866" s="34">
        <f ca="1">IFERROR(VLOOKUP($H866,'Sewer F Rev'!$A:$E,15,FALSE),0)</f>
        <v>0</v>
      </c>
      <c r="V866" s="34">
        <f ca="1">IFERROR(VLOOKUP($H866,'Sewer F Rev'!$A:$E,16,FALSE),0)</f>
        <v>0</v>
      </c>
      <c r="W866" s="42">
        <f ca="1">IFERROR(VLOOKUP($H866,'Sewer F Rev'!$A:$E,17,FALSE),0)</f>
        <v>0</v>
      </c>
      <c r="X866" s="34">
        <f>IFERROR(VLOOKUP($H866,'Sewer F Exp'!$A:$B,15,FALSE),0)</f>
        <v>0</v>
      </c>
      <c r="Y866" s="34">
        <f>IFERROR(VLOOKUP($H866,'Sewer F Exp'!$A:$B,16,FALSE),0)</f>
        <v>0</v>
      </c>
      <c r="Z866" s="42">
        <f>IFERROR(VLOOKUP($H866,'Sewer F Exp'!$A:$B,17,FALSE),0)</f>
        <v>0</v>
      </c>
      <c r="AA866" s="34">
        <f>IFERROR(VLOOKUP($H866,'Refuse F Rev'!$A:$E,15,FALSE),0)</f>
        <v>0</v>
      </c>
      <c r="AB866" s="34">
        <f>IFERROR(VLOOKUP($H866,'Refuse F Rev'!$A:$E,16,FALSE),0)</f>
        <v>0</v>
      </c>
      <c r="AC866" s="42">
        <f>IFERROR(VLOOKUP($H866,'Refuse F Rev'!$A:$E,17,FALSE),0)</f>
        <v>0</v>
      </c>
      <c r="AD866" s="34">
        <f>IFERROR(VLOOKUP($H866,'Refuse F Exp'!$A:$E,15,FALSE),0)</f>
        <v>0</v>
      </c>
      <c r="AE866" s="34">
        <f>IFERROR(VLOOKUP($H866,'Refuse F Exp'!$A:$E,16,FALSE),0)</f>
        <v>0</v>
      </c>
      <c r="AF866" s="42">
        <f>IFERROR(VLOOKUP($H866,'Refuse F Exp'!$A:$E,17,FALSE),0)</f>
        <v>0</v>
      </c>
      <c r="AG866" s="34">
        <f>IFERROR(VLOOKUP($H866,#REF!,10,FALSE),0)</f>
        <v>0</v>
      </c>
      <c r="AH866" s="34">
        <f>IFERROR(VLOOKUP($H866,#REF!,11,FALSE),0)</f>
        <v>0</v>
      </c>
      <c r="AI866" s="42">
        <f>IFERROR(VLOOKUP($H866,#REF!,12,FALSE),0)</f>
        <v>0</v>
      </c>
      <c r="AJ866" s="34">
        <f>IFERROR(VLOOKUP($H866,#REF!,10,FALSE),0)</f>
        <v>0</v>
      </c>
      <c r="AK866" s="34">
        <f>IFERROR(VLOOKUP($H866,#REF!,11,FALSE),0)</f>
        <v>0</v>
      </c>
      <c r="AL866" s="42">
        <f>IFERROR(VLOOKUP($H866,#REF!,12,FALSE),0)</f>
        <v>0</v>
      </c>
      <c r="AM866" s="34">
        <f>IFERROR(VLOOKUP($H866,#REF!,10,FALSE),0)</f>
        <v>0</v>
      </c>
      <c r="AN866" s="34">
        <f>IFERROR(VLOOKUP($H866,#REF!,11,FALSE),0)</f>
        <v>0</v>
      </c>
      <c r="AO866" s="42">
        <f>IFERROR(VLOOKUP($H866,#REF!,12,FALSE),0)</f>
        <v>0</v>
      </c>
      <c r="AP866" s="34">
        <f>IFERROR(VLOOKUP($H866,#REF!,10,FALSE),0)</f>
        <v>0</v>
      </c>
      <c r="AQ866" s="34">
        <f>IFERROR(VLOOKUP($H866,#REF!,11,FALSE),0)</f>
        <v>0</v>
      </c>
      <c r="AR866" s="42">
        <f>IFERROR(VLOOKUP($H866,#REF!,12,FALSE),0)</f>
        <v>0</v>
      </c>
      <c r="AS866" s="34">
        <f>IFERROR(VLOOKUP($H866,#REF!,13,FALSE),0)</f>
        <v>0</v>
      </c>
      <c r="AT866" s="34">
        <f>IFERROR(VLOOKUP($H866,#REF!,14,FALSE),0)</f>
        <v>0</v>
      </c>
      <c r="AU866" s="42">
        <f>IFERROR(VLOOKUP($H866,#REF!,15,FALSE),0)</f>
        <v>0</v>
      </c>
      <c r="AV866" s="34">
        <f>IFERROR(VLOOKUP($H866,#REF!,15,FALSE),0)</f>
        <v>0</v>
      </c>
      <c r="AW866" s="34">
        <f>IFERROR(VLOOKUP($H866,#REF!,16,FALSE),0)</f>
        <v>0</v>
      </c>
      <c r="AX866" s="42">
        <f>IFERROR(VLOOKUP($H866,#REF!,17,FALSE),0)</f>
        <v>0</v>
      </c>
    </row>
    <row r="867" spans="1:50" x14ac:dyDescent="0.3">
      <c r="A867" s="33" t="str">
        <f t="shared" si="52"/>
        <v>V -9731-6-19A</v>
      </c>
      <c r="B867" s="33" t="str">
        <f>+'R&amp;E EXPORT'!B866</f>
        <v>EFC 2019A LT-6201-03-07 PRIN</v>
      </c>
      <c r="C867" t="str">
        <f>IFERROR(VLOOKUP(A867,'MCSJ Export'!A:C,3,FALSE),"")</f>
        <v>Sub Account</v>
      </c>
      <c r="D867" s="37">
        <f t="shared" ca="1" si="53"/>
        <v>0</v>
      </c>
      <c r="E867" s="37">
        <f t="shared" ca="1" si="54"/>
        <v>0</v>
      </c>
      <c r="F867" s="37">
        <f t="shared" ca="1" si="55"/>
        <v>0</v>
      </c>
      <c r="G867" s="37"/>
      <c r="H867" s="33" t="str">
        <f>+'R&amp;E EXPORT'!A866</f>
        <v>V -9731-6-19A</v>
      </c>
      <c r="I867" s="34">
        <f>IFERROR(VLOOKUP($H867,'Gen F Rev'!$A:$M,15,FALSE),0)</f>
        <v>0</v>
      </c>
      <c r="J867" s="34">
        <f>IFERROR(VLOOKUP($H867,'Gen F Rev'!$A:$M,16,FALSE),0)</f>
        <v>0</v>
      </c>
      <c r="K867" s="42">
        <f>IFERROR(VLOOKUP($H867,'Gen F Rev'!$A:$M,17,FALSE),0)</f>
        <v>0</v>
      </c>
      <c r="L867" s="34">
        <f>IFERROR(VLOOKUP($H867,'Gen F Exp'!$A:$E,15,FALSE),0)</f>
        <v>0</v>
      </c>
      <c r="M867" s="34">
        <f>IFERROR(VLOOKUP($H867,'Gen F Exp'!$A:$E,16,FALSE),0)</f>
        <v>0</v>
      </c>
      <c r="N867" s="42">
        <f>IFERROR(VLOOKUP($H867,'Gen F Exp'!$A:$E,17,FALSE),0)</f>
        <v>0</v>
      </c>
      <c r="O867" s="34">
        <f>IFERROR(VLOOKUP($H867,'Water F Rev'!$A:$L,15,FALSE),0)</f>
        <v>0</v>
      </c>
      <c r="P867" s="34">
        <f>IFERROR(VLOOKUP($H867,'Water F Rev'!$A:$L,16,FALSE),0)</f>
        <v>0</v>
      </c>
      <c r="Q867" s="42">
        <f>IFERROR(VLOOKUP($H867,'Water F Rev'!$A:$L,17,FALSE),0)</f>
        <v>0</v>
      </c>
      <c r="R867" s="34">
        <f>IFERROR(VLOOKUP($H867,'Water F Exp'!$A:$K,15,FALSE),0)</f>
        <v>0</v>
      </c>
      <c r="S867" s="34">
        <f>IFERROR(VLOOKUP($H867,'Water F Exp'!$A:$K,16,FALSE),0)</f>
        <v>0</v>
      </c>
      <c r="T867" s="42">
        <f>IFERROR(VLOOKUP($H867,'Water F Exp'!$A:$K,17,FALSE),0)</f>
        <v>0</v>
      </c>
      <c r="U867" s="34">
        <f ca="1">IFERROR(VLOOKUP($H867,'Sewer F Rev'!$A:$E,15,FALSE),0)</f>
        <v>0</v>
      </c>
      <c r="V867" s="34">
        <f ca="1">IFERROR(VLOOKUP($H867,'Sewer F Rev'!$A:$E,16,FALSE),0)</f>
        <v>0</v>
      </c>
      <c r="W867" s="42">
        <f ca="1">IFERROR(VLOOKUP($H867,'Sewer F Rev'!$A:$E,17,FALSE),0)</f>
        <v>0</v>
      </c>
      <c r="X867" s="34">
        <f>IFERROR(VLOOKUP($H867,'Sewer F Exp'!$A:$B,15,FALSE),0)</f>
        <v>0</v>
      </c>
      <c r="Y867" s="34">
        <f>IFERROR(VLOOKUP($H867,'Sewer F Exp'!$A:$B,16,FALSE),0)</f>
        <v>0</v>
      </c>
      <c r="Z867" s="42">
        <f>IFERROR(VLOOKUP($H867,'Sewer F Exp'!$A:$B,17,FALSE),0)</f>
        <v>0</v>
      </c>
      <c r="AA867" s="34">
        <f>IFERROR(VLOOKUP($H867,'Refuse F Rev'!$A:$E,15,FALSE),0)</f>
        <v>0</v>
      </c>
      <c r="AB867" s="34">
        <f>IFERROR(VLOOKUP($H867,'Refuse F Rev'!$A:$E,16,FALSE),0)</f>
        <v>0</v>
      </c>
      <c r="AC867" s="42">
        <f>IFERROR(VLOOKUP($H867,'Refuse F Rev'!$A:$E,17,FALSE),0)</f>
        <v>0</v>
      </c>
      <c r="AD867" s="34">
        <f>IFERROR(VLOOKUP($H867,'Refuse F Exp'!$A:$E,15,FALSE),0)</f>
        <v>0</v>
      </c>
      <c r="AE867" s="34">
        <f>IFERROR(VLOOKUP($H867,'Refuse F Exp'!$A:$E,16,FALSE),0)</f>
        <v>0</v>
      </c>
      <c r="AF867" s="42">
        <f>IFERROR(VLOOKUP($H867,'Refuse F Exp'!$A:$E,17,FALSE),0)</f>
        <v>0</v>
      </c>
      <c r="AG867" s="34">
        <f>IFERROR(VLOOKUP($H867,#REF!,10,FALSE),0)</f>
        <v>0</v>
      </c>
      <c r="AH867" s="34">
        <f>IFERROR(VLOOKUP($H867,#REF!,11,FALSE),0)</f>
        <v>0</v>
      </c>
      <c r="AI867" s="42">
        <f>IFERROR(VLOOKUP($H867,#REF!,12,FALSE),0)</f>
        <v>0</v>
      </c>
      <c r="AJ867" s="34">
        <f>IFERROR(VLOOKUP($H867,#REF!,10,FALSE),0)</f>
        <v>0</v>
      </c>
      <c r="AK867" s="34">
        <f>IFERROR(VLOOKUP($H867,#REF!,11,FALSE),0)</f>
        <v>0</v>
      </c>
      <c r="AL867" s="42">
        <f>IFERROR(VLOOKUP($H867,#REF!,12,FALSE),0)</f>
        <v>0</v>
      </c>
      <c r="AM867" s="34">
        <f>IFERROR(VLOOKUP($H867,#REF!,10,FALSE),0)</f>
        <v>0</v>
      </c>
      <c r="AN867" s="34">
        <f>IFERROR(VLOOKUP($H867,#REF!,11,FALSE),0)</f>
        <v>0</v>
      </c>
      <c r="AO867" s="42">
        <f>IFERROR(VLOOKUP($H867,#REF!,12,FALSE),0)</f>
        <v>0</v>
      </c>
      <c r="AP867" s="34">
        <f>IFERROR(VLOOKUP($H867,#REF!,10,FALSE),0)</f>
        <v>0</v>
      </c>
      <c r="AQ867" s="34">
        <f>IFERROR(VLOOKUP($H867,#REF!,11,FALSE),0)</f>
        <v>0</v>
      </c>
      <c r="AR867" s="42">
        <f>IFERROR(VLOOKUP($H867,#REF!,12,FALSE),0)</f>
        <v>0</v>
      </c>
      <c r="AS867" s="34">
        <f>IFERROR(VLOOKUP($H867,#REF!,13,FALSE),0)</f>
        <v>0</v>
      </c>
      <c r="AT867" s="34">
        <f>IFERROR(VLOOKUP($H867,#REF!,14,FALSE),0)</f>
        <v>0</v>
      </c>
      <c r="AU867" s="42">
        <f>IFERROR(VLOOKUP($H867,#REF!,15,FALSE),0)</f>
        <v>0</v>
      </c>
      <c r="AV867" s="34">
        <f>IFERROR(VLOOKUP($H867,#REF!,15,FALSE),0)</f>
        <v>0</v>
      </c>
      <c r="AW867" s="34">
        <f>IFERROR(VLOOKUP($H867,#REF!,16,FALSE),0)</f>
        <v>0</v>
      </c>
      <c r="AX867" s="42">
        <f>IFERROR(VLOOKUP($H867,#REF!,17,FALSE),0)</f>
        <v>0</v>
      </c>
    </row>
    <row r="868" spans="1:50" x14ac:dyDescent="0.3">
      <c r="A868" s="33" t="str">
        <f t="shared" si="52"/>
        <v>V -9731-6-21B</v>
      </c>
      <c r="B868" s="33" t="str">
        <f>+'R&amp;E EXPORT'!B867</f>
        <v>C7-6201-03-06 LT 9 (2021B LT) PRIN</v>
      </c>
      <c r="C868" t="str">
        <f>IFERROR(VLOOKUP(A868,'MCSJ Export'!A:C,3,FALSE),"")</f>
        <v>Sub Account</v>
      </c>
      <c r="D868" s="37">
        <f t="shared" ca="1" si="53"/>
        <v>0</v>
      </c>
      <c r="E868" s="37">
        <f t="shared" ca="1" si="54"/>
        <v>0</v>
      </c>
      <c r="F868" s="37">
        <f t="shared" ca="1" si="55"/>
        <v>0</v>
      </c>
      <c r="G868" s="37"/>
      <c r="H868" s="33" t="str">
        <f>+'R&amp;E EXPORT'!A867</f>
        <v>V -9731-6-21B</v>
      </c>
      <c r="I868" s="34">
        <f>IFERROR(VLOOKUP($H868,'Gen F Rev'!$A:$M,15,FALSE),0)</f>
        <v>0</v>
      </c>
      <c r="J868" s="34">
        <f>IFERROR(VLOOKUP($H868,'Gen F Rev'!$A:$M,16,FALSE),0)</f>
        <v>0</v>
      </c>
      <c r="K868" s="42">
        <f>IFERROR(VLOOKUP($H868,'Gen F Rev'!$A:$M,17,FALSE),0)</f>
        <v>0</v>
      </c>
      <c r="L868" s="34">
        <f>IFERROR(VLOOKUP($H868,'Gen F Exp'!$A:$E,15,FALSE),0)</f>
        <v>0</v>
      </c>
      <c r="M868" s="34">
        <f>IFERROR(VLOOKUP($H868,'Gen F Exp'!$A:$E,16,FALSE),0)</f>
        <v>0</v>
      </c>
      <c r="N868" s="42">
        <f>IFERROR(VLOOKUP($H868,'Gen F Exp'!$A:$E,17,FALSE),0)</f>
        <v>0</v>
      </c>
      <c r="O868" s="34">
        <f>IFERROR(VLOOKUP($H868,'Water F Rev'!$A:$L,15,FALSE),0)</f>
        <v>0</v>
      </c>
      <c r="P868" s="34">
        <f>IFERROR(VLOOKUP($H868,'Water F Rev'!$A:$L,16,FALSE),0)</f>
        <v>0</v>
      </c>
      <c r="Q868" s="42">
        <f>IFERROR(VLOOKUP($H868,'Water F Rev'!$A:$L,17,FALSE),0)</f>
        <v>0</v>
      </c>
      <c r="R868" s="34">
        <f>IFERROR(VLOOKUP($H868,'Water F Exp'!$A:$K,15,FALSE),0)</f>
        <v>0</v>
      </c>
      <c r="S868" s="34">
        <f>IFERROR(VLOOKUP($H868,'Water F Exp'!$A:$K,16,FALSE),0)</f>
        <v>0</v>
      </c>
      <c r="T868" s="42">
        <f>IFERROR(VLOOKUP($H868,'Water F Exp'!$A:$K,17,FALSE),0)</f>
        <v>0</v>
      </c>
      <c r="U868" s="34">
        <f ca="1">IFERROR(VLOOKUP($H868,'Sewer F Rev'!$A:$E,15,FALSE),0)</f>
        <v>0</v>
      </c>
      <c r="V868" s="34">
        <f ca="1">IFERROR(VLOOKUP($H868,'Sewer F Rev'!$A:$E,16,FALSE),0)</f>
        <v>0</v>
      </c>
      <c r="W868" s="42">
        <f ca="1">IFERROR(VLOOKUP($H868,'Sewer F Rev'!$A:$E,17,FALSE),0)</f>
        <v>0</v>
      </c>
      <c r="X868" s="34">
        <f>IFERROR(VLOOKUP($H868,'Sewer F Exp'!$A:$B,15,FALSE),0)</f>
        <v>0</v>
      </c>
      <c r="Y868" s="34">
        <f>IFERROR(VLOOKUP($H868,'Sewer F Exp'!$A:$B,16,FALSE),0)</f>
        <v>0</v>
      </c>
      <c r="Z868" s="42">
        <f>IFERROR(VLOOKUP($H868,'Sewer F Exp'!$A:$B,17,FALSE),0)</f>
        <v>0</v>
      </c>
      <c r="AA868" s="34">
        <f>IFERROR(VLOOKUP($H868,'Refuse F Rev'!$A:$E,15,FALSE),0)</f>
        <v>0</v>
      </c>
      <c r="AB868" s="34">
        <f>IFERROR(VLOOKUP($H868,'Refuse F Rev'!$A:$E,16,FALSE),0)</f>
        <v>0</v>
      </c>
      <c r="AC868" s="42">
        <f>IFERROR(VLOOKUP($H868,'Refuse F Rev'!$A:$E,17,FALSE),0)</f>
        <v>0</v>
      </c>
      <c r="AD868" s="34">
        <f>IFERROR(VLOOKUP($H868,'Refuse F Exp'!$A:$E,15,FALSE),0)</f>
        <v>0</v>
      </c>
      <c r="AE868" s="34">
        <f>IFERROR(VLOOKUP($H868,'Refuse F Exp'!$A:$E,16,FALSE),0)</f>
        <v>0</v>
      </c>
      <c r="AF868" s="42">
        <f>IFERROR(VLOOKUP($H868,'Refuse F Exp'!$A:$E,17,FALSE),0)</f>
        <v>0</v>
      </c>
      <c r="AG868" s="34">
        <f>IFERROR(VLOOKUP($H868,#REF!,10,FALSE),0)</f>
        <v>0</v>
      </c>
      <c r="AH868" s="34">
        <f>IFERROR(VLOOKUP($H868,#REF!,11,FALSE),0)</f>
        <v>0</v>
      </c>
      <c r="AI868" s="42">
        <f>IFERROR(VLOOKUP($H868,#REF!,12,FALSE),0)</f>
        <v>0</v>
      </c>
      <c r="AJ868" s="34">
        <f>IFERROR(VLOOKUP($H868,#REF!,10,FALSE),0)</f>
        <v>0</v>
      </c>
      <c r="AK868" s="34">
        <f>IFERROR(VLOOKUP($H868,#REF!,11,FALSE),0)</f>
        <v>0</v>
      </c>
      <c r="AL868" s="42">
        <f>IFERROR(VLOOKUP($H868,#REF!,12,FALSE),0)</f>
        <v>0</v>
      </c>
      <c r="AM868" s="34">
        <f>IFERROR(VLOOKUP($H868,#REF!,10,FALSE),0)</f>
        <v>0</v>
      </c>
      <c r="AN868" s="34">
        <f>IFERROR(VLOOKUP($H868,#REF!,11,FALSE),0)</f>
        <v>0</v>
      </c>
      <c r="AO868" s="42">
        <f>IFERROR(VLOOKUP($H868,#REF!,12,FALSE),0)</f>
        <v>0</v>
      </c>
      <c r="AP868" s="34">
        <f>IFERROR(VLOOKUP($H868,#REF!,10,FALSE),0)</f>
        <v>0</v>
      </c>
      <c r="AQ868" s="34">
        <f>IFERROR(VLOOKUP($H868,#REF!,11,FALSE),0)</f>
        <v>0</v>
      </c>
      <c r="AR868" s="42">
        <f>IFERROR(VLOOKUP($H868,#REF!,12,FALSE),0)</f>
        <v>0</v>
      </c>
      <c r="AS868" s="34">
        <f>IFERROR(VLOOKUP($H868,#REF!,13,FALSE),0)</f>
        <v>0</v>
      </c>
      <c r="AT868" s="34">
        <f>IFERROR(VLOOKUP($H868,#REF!,14,FALSE),0)</f>
        <v>0</v>
      </c>
      <c r="AU868" s="42">
        <f>IFERROR(VLOOKUP($H868,#REF!,15,FALSE),0)</f>
        <v>0</v>
      </c>
      <c r="AV868" s="34">
        <f>IFERROR(VLOOKUP($H868,#REF!,15,FALSE),0)</f>
        <v>0</v>
      </c>
      <c r="AW868" s="34">
        <f>IFERROR(VLOOKUP($H868,#REF!,16,FALSE),0)</f>
        <v>0</v>
      </c>
      <c r="AX868" s="42">
        <f>IFERROR(VLOOKUP($H868,#REF!,17,FALSE),0)</f>
        <v>0</v>
      </c>
    </row>
    <row r="869" spans="1:50" x14ac:dyDescent="0.3">
      <c r="A869" s="33" t="str">
        <f t="shared" si="52"/>
        <v>V -9731-7-19A</v>
      </c>
      <c r="B869" s="33" t="str">
        <f>+'R&amp;E EXPORT'!B868</f>
        <v>EFC 2019A LT C7-6201-03-07-INT</v>
      </c>
      <c r="C869" t="str">
        <f>IFERROR(VLOOKUP(A869,'MCSJ Export'!A:C,3,FALSE),"")</f>
        <v>Sub Account</v>
      </c>
      <c r="D869" s="37">
        <f t="shared" ca="1" si="53"/>
        <v>0</v>
      </c>
      <c r="E869" s="37">
        <f t="shared" ca="1" si="54"/>
        <v>0</v>
      </c>
      <c r="F869" s="37">
        <f t="shared" ca="1" si="55"/>
        <v>0</v>
      </c>
      <c r="G869" s="37"/>
      <c r="H869" s="33" t="str">
        <f>+'R&amp;E EXPORT'!A868</f>
        <v>V -9731-7-19A</v>
      </c>
      <c r="I869" s="34">
        <f>IFERROR(VLOOKUP($H869,'Gen F Rev'!$A:$M,15,FALSE),0)</f>
        <v>0</v>
      </c>
      <c r="J869" s="34">
        <f>IFERROR(VLOOKUP($H869,'Gen F Rev'!$A:$M,16,FALSE),0)</f>
        <v>0</v>
      </c>
      <c r="K869" s="42">
        <f>IFERROR(VLOOKUP($H869,'Gen F Rev'!$A:$M,17,FALSE),0)</f>
        <v>0</v>
      </c>
      <c r="L869" s="34">
        <f>IFERROR(VLOOKUP($H869,'Gen F Exp'!$A:$E,15,FALSE),0)</f>
        <v>0</v>
      </c>
      <c r="M869" s="34">
        <f>IFERROR(VLOOKUP($H869,'Gen F Exp'!$A:$E,16,FALSE),0)</f>
        <v>0</v>
      </c>
      <c r="N869" s="42">
        <f>IFERROR(VLOOKUP($H869,'Gen F Exp'!$A:$E,17,FALSE),0)</f>
        <v>0</v>
      </c>
      <c r="O869" s="34">
        <f>IFERROR(VLOOKUP($H869,'Water F Rev'!$A:$L,15,FALSE),0)</f>
        <v>0</v>
      </c>
      <c r="P869" s="34">
        <f>IFERROR(VLOOKUP($H869,'Water F Rev'!$A:$L,16,FALSE),0)</f>
        <v>0</v>
      </c>
      <c r="Q869" s="42">
        <f>IFERROR(VLOOKUP($H869,'Water F Rev'!$A:$L,17,FALSE),0)</f>
        <v>0</v>
      </c>
      <c r="R869" s="34">
        <f>IFERROR(VLOOKUP($H869,'Water F Exp'!$A:$K,15,FALSE),0)</f>
        <v>0</v>
      </c>
      <c r="S869" s="34">
        <f>IFERROR(VLOOKUP($H869,'Water F Exp'!$A:$K,16,FALSE),0)</f>
        <v>0</v>
      </c>
      <c r="T869" s="42">
        <f>IFERROR(VLOOKUP($H869,'Water F Exp'!$A:$K,17,FALSE),0)</f>
        <v>0</v>
      </c>
      <c r="U869" s="34">
        <f ca="1">IFERROR(VLOOKUP($H869,'Sewer F Rev'!$A:$E,15,FALSE),0)</f>
        <v>0</v>
      </c>
      <c r="V869" s="34">
        <f ca="1">IFERROR(VLOOKUP($H869,'Sewer F Rev'!$A:$E,16,FALSE),0)</f>
        <v>0</v>
      </c>
      <c r="W869" s="42">
        <f ca="1">IFERROR(VLOOKUP($H869,'Sewer F Rev'!$A:$E,17,FALSE),0)</f>
        <v>0</v>
      </c>
      <c r="X869" s="34">
        <f>IFERROR(VLOOKUP($H869,'Sewer F Exp'!$A:$B,15,FALSE),0)</f>
        <v>0</v>
      </c>
      <c r="Y869" s="34">
        <f>IFERROR(VLOOKUP($H869,'Sewer F Exp'!$A:$B,16,FALSE),0)</f>
        <v>0</v>
      </c>
      <c r="Z869" s="42">
        <f>IFERROR(VLOOKUP($H869,'Sewer F Exp'!$A:$B,17,FALSE),0)</f>
        <v>0</v>
      </c>
      <c r="AA869" s="34">
        <f>IFERROR(VLOOKUP($H869,'Refuse F Rev'!$A:$E,15,FALSE),0)</f>
        <v>0</v>
      </c>
      <c r="AB869" s="34">
        <f>IFERROR(VLOOKUP($H869,'Refuse F Rev'!$A:$E,16,FALSE),0)</f>
        <v>0</v>
      </c>
      <c r="AC869" s="42">
        <f>IFERROR(VLOOKUP($H869,'Refuse F Rev'!$A:$E,17,FALSE),0)</f>
        <v>0</v>
      </c>
      <c r="AD869" s="34">
        <f>IFERROR(VLOOKUP($H869,'Refuse F Exp'!$A:$E,15,FALSE),0)</f>
        <v>0</v>
      </c>
      <c r="AE869" s="34">
        <f>IFERROR(VLOOKUP($H869,'Refuse F Exp'!$A:$E,16,FALSE),0)</f>
        <v>0</v>
      </c>
      <c r="AF869" s="42">
        <f>IFERROR(VLOOKUP($H869,'Refuse F Exp'!$A:$E,17,FALSE),0)</f>
        <v>0</v>
      </c>
      <c r="AG869" s="34">
        <f>IFERROR(VLOOKUP($H869,#REF!,10,FALSE),0)</f>
        <v>0</v>
      </c>
      <c r="AH869" s="34">
        <f>IFERROR(VLOOKUP($H869,#REF!,11,FALSE),0)</f>
        <v>0</v>
      </c>
      <c r="AI869" s="42">
        <f>IFERROR(VLOOKUP($H869,#REF!,12,FALSE),0)</f>
        <v>0</v>
      </c>
      <c r="AJ869" s="34">
        <f>IFERROR(VLOOKUP($H869,#REF!,10,FALSE),0)</f>
        <v>0</v>
      </c>
      <c r="AK869" s="34">
        <f>IFERROR(VLOOKUP($H869,#REF!,11,FALSE),0)</f>
        <v>0</v>
      </c>
      <c r="AL869" s="42">
        <f>IFERROR(VLOOKUP($H869,#REF!,12,FALSE),0)</f>
        <v>0</v>
      </c>
      <c r="AM869" s="34">
        <f>IFERROR(VLOOKUP($H869,#REF!,10,FALSE),0)</f>
        <v>0</v>
      </c>
      <c r="AN869" s="34">
        <f>IFERROR(VLOOKUP($H869,#REF!,11,FALSE),0)</f>
        <v>0</v>
      </c>
      <c r="AO869" s="42">
        <f>IFERROR(VLOOKUP($H869,#REF!,12,FALSE),0)</f>
        <v>0</v>
      </c>
      <c r="AP869" s="34">
        <f>IFERROR(VLOOKUP($H869,#REF!,10,FALSE),0)</f>
        <v>0</v>
      </c>
      <c r="AQ869" s="34">
        <f>IFERROR(VLOOKUP($H869,#REF!,11,FALSE),0)</f>
        <v>0</v>
      </c>
      <c r="AR869" s="42">
        <f>IFERROR(VLOOKUP($H869,#REF!,12,FALSE),0)</f>
        <v>0</v>
      </c>
      <c r="AS869" s="34">
        <f>IFERROR(VLOOKUP($H869,#REF!,13,FALSE),0)</f>
        <v>0</v>
      </c>
      <c r="AT869" s="34">
        <f>IFERROR(VLOOKUP($H869,#REF!,14,FALSE),0)</f>
        <v>0</v>
      </c>
      <c r="AU869" s="42">
        <f>IFERROR(VLOOKUP($H869,#REF!,15,FALSE),0)</f>
        <v>0</v>
      </c>
      <c r="AV869" s="34">
        <f>IFERROR(VLOOKUP($H869,#REF!,15,FALSE),0)</f>
        <v>0</v>
      </c>
      <c r="AW869" s="34">
        <f>IFERROR(VLOOKUP($H869,#REF!,16,FALSE),0)</f>
        <v>0</v>
      </c>
      <c r="AX869" s="42">
        <f>IFERROR(VLOOKUP($H869,#REF!,17,FALSE),0)</f>
        <v>0</v>
      </c>
    </row>
    <row r="870" spans="1:50" x14ac:dyDescent="0.3">
      <c r="A870" s="33" t="str">
        <f t="shared" si="52"/>
        <v>V -9731-7-21B</v>
      </c>
      <c r="B870" s="33" t="str">
        <f>+'R&amp;E EXPORT'!B869</f>
        <v>C7-6201-03-06 LT (2021B LT)</v>
      </c>
      <c r="C870" t="str">
        <f>IFERROR(VLOOKUP(A870,'MCSJ Export'!A:C,3,FALSE),"")</f>
        <v>Sub Account</v>
      </c>
      <c r="D870" s="37">
        <f t="shared" ca="1" si="53"/>
        <v>0</v>
      </c>
      <c r="E870" s="37">
        <f t="shared" ca="1" si="54"/>
        <v>0</v>
      </c>
      <c r="F870" s="37">
        <f t="shared" ca="1" si="55"/>
        <v>0</v>
      </c>
      <c r="G870" s="37"/>
      <c r="H870" s="33" t="str">
        <f>+'R&amp;E EXPORT'!A869</f>
        <v>V -9731-7-21B</v>
      </c>
      <c r="I870" s="34">
        <f>IFERROR(VLOOKUP($H870,'Gen F Rev'!$A:$M,15,FALSE),0)</f>
        <v>0</v>
      </c>
      <c r="J870" s="34">
        <f>IFERROR(VLOOKUP($H870,'Gen F Rev'!$A:$M,16,FALSE),0)</f>
        <v>0</v>
      </c>
      <c r="K870" s="42">
        <f>IFERROR(VLOOKUP($H870,'Gen F Rev'!$A:$M,17,FALSE),0)</f>
        <v>0</v>
      </c>
      <c r="L870" s="34">
        <f>IFERROR(VLOOKUP($H870,'Gen F Exp'!$A:$E,15,FALSE),0)</f>
        <v>0</v>
      </c>
      <c r="M870" s="34">
        <f>IFERROR(VLOOKUP($H870,'Gen F Exp'!$A:$E,16,FALSE),0)</f>
        <v>0</v>
      </c>
      <c r="N870" s="42">
        <f>IFERROR(VLOOKUP($H870,'Gen F Exp'!$A:$E,17,FALSE),0)</f>
        <v>0</v>
      </c>
      <c r="O870" s="34">
        <f>IFERROR(VLOOKUP($H870,'Water F Rev'!$A:$L,15,FALSE),0)</f>
        <v>0</v>
      </c>
      <c r="P870" s="34">
        <f>IFERROR(VLOOKUP($H870,'Water F Rev'!$A:$L,16,FALSE),0)</f>
        <v>0</v>
      </c>
      <c r="Q870" s="42">
        <f>IFERROR(VLOOKUP($H870,'Water F Rev'!$A:$L,17,FALSE),0)</f>
        <v>0</v>
      </c>
      <c r="R870" s="34">
        <f>IFERROR(VLOOKUP($H870,'Water F Exp'!$A:$K,15,FALSE),0)</f>
        <v>0</v>
      </c>
      <c r="S870" s="34">
        <f>IFERROR(VLOOKUP($H870,'Water F Exp'!$A:$K,16,FALSE),0)</f>
        <v>0</v>
      </c>
      <c r="T870" s="42">
        <f>IFERROR(VLOOKUP($H870,'Water F Exp'!$A:$K,17,FALSE),0)</f>
        <v>0</v>
      </c>
      <c r="U870" s="34">
        <f ca="1">IFERROR(VLOOKUP($H870,'Sewer F Rev'!$A:$E,15,FALSE),0)</f>
        <v>0</v>
      </c>
      <c r="V870" s="34">
        <f ca="1">IFERROR(VLOOKUP($H870,'Sewer F Rev'!$A:$E,16,FALSE),0)</f>
        <v>0</v>
      </c>
      <c r="W870" s="42">
        <f ca="1">IFERROR(VLOOKUP($H870,'Sewer F Rev'!$A:$E,17,FALSE),0)</f>
        <v>0</v>
      </c>
      <c r="X870" s="34">
        <f>IFERROR(VLOOKUP($H870,'Sewer F Exp'!$A:$B,15,FALSE),0)</f>
        <v>0</v>
      </c>
      <c r="Y870" s="34">
        <f>IFERROR(VLOOKUP($H870,'Sewer F Exp'!$A:$B,16,FALSE),0)</f>
        <v>0</v>
      </c>
      <c r="Z870" s="42">
        <f>IFERROR(VLOOKUP($H870,'Sewer F Exp'!$A:$B,17,FALSE),0)</f>
        <v>0</v>
      </c>
      <c r="AA870" s="34">
        <f>IFERROR(VLOOKUP($H870,'Refuse F Rev'!$A:$E,15,FALSE),0)</f>
        <v>0</v>
      </c>
      <c r="AB870" s="34">
        <f>IFERROR(VLOOKUP($H870,'Refuse F Rev'!$A:$E,16,FALSE),0)</f>
        <v>0</v>
      </c>
      <c r="AC870" s="42">
        <f>IFERROR(VLOOKUP($H870,'Refuse F Rev'!$A:$E,17,FALSE),0)</f>
        <v>0</v>
      </c>
      <c r="AD870" s="34">
        <f>IFERROR(VLOOKUP($H870,'Refuse F Exp'!$A:$E,15,FALSE),0)</f>
        <v>0</v>
      </c>
      <c r="AE870" s="34">
        <f>IFERROR(VLOOKUP($H870,'Refuse F Exp'!$A:$E,16,FALSE),0)</f>
        <v>0</v>
      </c>
      <c r="AF870" s="42">
        <f>IFERROR(VLOOKUP($H870,'Refuse F Exp'!$A:$E,17,FALSE),0)</f>
        <v>0</v>
      </c>
      <c r="AG870" s="34">
        <f>IFERROR(VLOOKUP($H870,#REF!,10,FALSE),0)</f>
        <v>0</v>
      </c>
      <c r="AH870" s="34">
        <f>IFERROR(VLOOKUP($H870,#REF!,11,FALSE),0)</f>
        <v>0</v>
      </c>
      <c r="AI870" s="42">
        <f>IFERROR(VLOOKUP($H870,#REF!,12,FALSE),0)</f>
        <v>0</v>
      </c>
      <c r="AJ870" s="34">
        <f>IFERROR(VLOOKUP($H870,#REF!,10,FALSE),0)</f>
        <v>0</v>
      </c>
      <c r="AK870" s="34">
        <f>IFERROR(VLOOKUP($H870,#REF!,11,FALSE),0)</f>
        <v>0</v>
      </c>
      <c r="AL870" s="42">
        <f>IFERROR(VLOOKUP($H870,#REF!,12,FALSE),0)</f>
        <v>0</v>
      </c>
      <c r="AM870" s="34">
        <f>IFERROR(VLOOKUP($H870,#REF!,10,FALSE),0)</f>
        <v>0</v>
      </c>
      <c r="AN870" s="34">
        <f>IFERROR(VLOOKUP($H870,#REF!,11,FALSE),0)</f>
        <v>0</v>
      </c>
      <c r="AO870" s="42">
        <f>IFERROR(VLOOKUP($H870,#REF!,12,FALSE),0)</f>
        <v>0</v>
      </c>
      <c r="AP870" s="34">
        <f>IFERROR(VLOOKUP($H870,#REF!,10,FALSE),0)</f>
        <v>0</v>
      </c>
      <c r="AQ870" s="34">
        <f>IFERROR(VLOOKUP($H870,#REF!,11,FALSE),0)</f>
        <v>0</v>
      </c>
      <c r="AR870" s="42">
        <f>IFERROR(VLOOKUP($H870,#REF!,12,FALSE),0)</f>
        <v>0</v>
      </c>
      <c r="AS870" s="34">
        <f>IFERROR(VLOOKUP($H870,#REF!,13,FALSE),0)</f>
        <v>0</v>
      </c>
      <c r="AT870" s="34">
        <f>IFERROR(VLOOKUP($H870,#REF!,14,FALSE),0)</f>
        <v>0</v>
      </c>
      <c r="AU870" s="42">
        <f>IFERROR(VLOOKUP($H870,#REF!,15,FALSE),0)</f>
        <v>0</v>
      </c>
      <c r="AV870" s="34">
        <f>IFERROR(VLOOKUP($H870,#REF!,15,FALSE),0)</f>
        <v>0</v>
      </c>
      <c r="AW870" s="34">
        <f>IFERROR(VLOOKUP($H870,#REF!,16,FALSE),0)</f>
        <v>0</v>
      </c>
      <c r="AX870" s="42">
        <f>IFERROR(VLOOKUP($H870,#REF!,17,FALSE),0)</f>
        <v>0</v>
      </c>
    </row>
    <row r="871" spans="1:50" x14ac:dyDescent="0.3">
      <c r="A871" s="33" t="str">
        <f t="shared" si="52"/>
        <v>V -9732-6-19A</v>
      </c>
      <c r="B871" s="33" t="str">
        <f>+'R&amp;E EXPORT'!B870</f>
        <v>EFC 2019A LT C7-6201-03-08-P</v>
      </c>
      <c r="C871" t="str">
        <f>IFERROR(VLOOKUP(A871,'MCSJ Export'!A:C,3,FALSE),"")</f>
        <v>Sub Account</v>
      </c>
      <c r="D871" s="37">
        <f t="shared" ca="1" si="53"/>
        <v>0</v>
      </c>
      <c r="E871" s="37">
        <f t="shared" ca="1" si="54"/>
        <v>0</v>
      </c>
      <c r="F871" s="37">
        <f t="shared" ca="1" si="55"/>
        <v>0</v>
      </c>
      <c r="G871" s="37"/>
      <c r="H871" s="33" t="str">
        <f>+'R&amp;E EXPORT'!A870</f>
        <v>V -9732-6-19A</v>
      </c>
      <c r="I871" s="34">
        <f>IFERROR(VLOOKUP($H871,'Gen F Rev'!$A:$M,15,FALSE),0)</f>
        <v>0</v>
      </c>
      <c r="J871" s="34">
        <f>IFERROR(VLOOKUP($H871,'Gen F Rev'!$A:$M,16,FALSE),0)</f>
        <v>0</v>
      </c>
      <c r="K871" s="42">
        <f>IFERROR(VLOOKUP($H871,'Gen F Rev'!$A:$M,17,FALSE),0)</f>
        <v>0</v>
      </c>
      <c r="L871" s="34">
        <f>IFERROR(VLOOKUP($H871,'Gen F Exp'!$A:$E,15,FALSE),0)</f>
        <v>0</v>
      </c>
      <c r="M871" s="34">
        <f>IFERROR(VLOOKUP($H871,'Gen F Exp'!$A:$E,16,FALSE),0)</f>
        <v>0</v>
      </c>
      <c r="N871" s="42">
        <f>IFERROR(VLOOKUP($H871,'Gen F Exp'!$A:$E,17,FALSE),0)</f>
        <v>0</v>
      </c>
      <c r="O871" s="34">
        <f>IFERROR(VLOOKUP($H871,'Water F Rev'!$A:$L,15,FALSE),0)</f>
        <v>0</v>
      </c>
      <c r="P871" s="34">
        <f>IFERROR(VLOOKUP($H871,'Water F Rev'!$A:$L,16,FALSE),0)</f>
        <v>0</v>
      </c>
      <c r="Q871" s="42">
        <f>IFERROR(VLOOKUP($H871,'Water F Rev'!$A:$L,17,FALSE),0)</f>
        <v>0</v>
      </c>
      <c r="R871" s="34">
        <f>IFERROR(VLOOKUP($H871,'Water F Exp'!$A:$K,15,FALSE),0)</f>
        <v>0</v>
      </c>
      <c r="S871" s="34">
        <f>IFERROR(VLOOKUP($H871,'Water F Exp'!$A:$K,16,FALSE),0)</f>
        <v>0</v>
      </c>
      <c r="T871" s="42">
        <f>IFERROR(VLOOKUP($H871,'Water F Exp'!$A:$K,17,FALSE),0)</f>
        <v>0</v>
      </c>
      <c r="U871" s="34">
        <f ca="1">IFERROR(VLOOKUP($H871,'Sewer F Rev'!$A:$E,15,FALSE),0)</f>
        <v>0</v>
      </c>
      <c r="V871" s="34">
        <f ca="1">IFERROR(VLOOKUP($H871,'Sewer F Rev'!$A:$E,16,FALSE),0)</f>
        <v>0</v>
      </c>
      <c r="W871" s="42">
        <f ca="1">IFERROR(VLOOKUP($H871,'Sewer F Rev'!$A:$E,17,FALSE),0)</f>
        <v>0</v>
      </c>
      <c r="X871" s="34">
        <f>IFERROR(VLOOKUP($H871,'Sewer F Exp'!$A:$B,15,FALSE),0)</f>
        <v>0</v>
      </c>
      <c r="Y871" s="34">
        <f>IFERROR(VLOOKUP($H871,'Sewer F Exp'!$A:$B,16,FALSE),0)</f>
        <v>0</v>
      </c>
      <c r="Z871" s="42">
        <f>IFERROR(VLOOKUP($H871,'Sewer F Exp'!$A:$B,17,FALSE),0)</f>
        <v>0</v>
      </c>
      <c r="AA871" s="34">
        <f>IFERROR(VLOOKUP($H871,'Refuse F Rev'!$A:$E,15,FALSE),0)</f>
        <v>0</v>
      </c>
      <c r="AB871" s="34">
        <f>IFERROR(VLOOKUP($H871,'Refuse F Rev'!$A:$E,16,FALSE),0)</f>
        <v>0</v>
      </c>
      <c r="AC871" s="42">
        <f>IFERROR(VLOOKUP($H871,'Refuse F Rev'!$A:$E,17,FALSE),0)</f>
        <v>0</v>
      </c>
      <c r="AD871" s="34">
        <f>IFERROR(VLOOKUP($H871,'Refuse F Exp'!$A:$E,15,FALSE),0)</f>
        <v>0</v>
      </c>
      <c r="AE871" s="34">
        <f>IFERROR(VLOOKUP($H871,'Refuse F Exp'!$A:$E,16,FALSE),0)</f>
        <v>0</v>
      </c>
      <c r="AF871" s="42">
        <f>IFERROR(VLOOKUP($H871,'Refuse F Exp'!$A:$E,17,FALSE),0)</f>
        <v>0</v>
      </c>
      <c r="AG871" s="34">
        <f>IFERROR(VLOOKUP($H871,#REF!,10,FALSE),0)</f>
        <v>0</v>
      </c>
      <c r="AH871" s="34">
        <f>IFERROR(VLOOKUP($H871,#REF!,11,FALSE),0)</f>
        <v>0</v>
      </c>
      <c r="AI871" s="42">
        <f>IFERROR(VLOOKUP($H871,#REF!,12,FALSE),0)</f>
        <v>0</v>
      </c>
      <c r="AJ871" s="34">
        <f>IFERROR(VLOOKUP($H871,#REF!,10,FALSE),0)</f>
        <v>0</v>
      </c>
      <c r="AK871" s="34">
        <f>IFERROR(VLOOKUP($H871,#REF!,11,FALSE),0)</f>
        <v>0</v>
      </c>
      <c r="AL871" s="42">
        <f>IFERROR(VLOOKUP($H871,#REF!,12,FALSE),0)</f>
        <v>0</v>
      </c>
      <c r="AM871" s="34">
        <f>IFERROR(VLOOKUP($H871,#REF!,10,FALSE),0)</f>
        <v>0</v>
      </c>
      <c r="AN871" s="34">
        <f>IFERROR(VLOOKUP($H871,#REF!,11,FALSE),0)</f>
        <v>0</v>
      </c>
      <c r="AO871" s="42">
        <f>IFERROR(VLOOKUP($H871,#REF!,12,FALSE),0)</f>
        <v>0</v>
      </c>
      <c r="AP871" s="34">
        <f>IFERROR(VLOOKUP($H871,#REF!,10,FALSE),0)</f>
        <v>0</v>
      </c>
      <c r="AQ871" s="34">
        <f>IFERROR(VLOOKUP($H871,#REF!,11,FALSE),0)</f>
        <v>0</v>
      </c>
      <c r="AR871" s="42">
        <f>IFERROR(VLOOKUP($H871,#REF!,12,FALSE),0)</f>
        <v>0</v>
      </c>
      <c r="AS871" s="34">
        <f>IFERROR(VLOOKUP($H871,#REF!,13,FALSE),0)</f>
        <v>0</v>
      </c>
      <c r="AT871" s="34">
        <f>IFERROR(VLOOKUP($H871,#REF!,14,FALSE),0)</f>
        <v>0</v>
      </c>
      <c r="AU871" s="42">
        <f>IFERROR(VLOOKUP($H871,#REF!,15,FALSE),0)</f>
        <v>0</v>
      </c>
      <c r="AV871" s="34">
        <f>IFERROR(VLOOKUP($H871,#REF!,15,FALSE),0)</f>
        <v>0</v>
      </c>
      <c r="AW871" s="34">
        <f>IFERROR(VLOOKUP($H871,#REF!,16,FALSE),0)</f>
        <v>0</v>
      </c>
      <c r="AX871" s="42">
        <f>IFERROR(VLOOKUP($H871,#REF!,17,FALSE),0)</f>
        <v>0</v>
      </c>
    </row>
    <row r="872" spans="1:50" x14ac:dyDescent="0.3">
      <c r="A872" s="33" t="str">
        <f t="shared" si="52"/>
        <v>V -9901-9-000</v>
      </c>
      <c r="B872" s="33" t="str">
        <f>+'R&amp;E EXPORT'!B871</f>
        <v>INTERFUND TRANSFERS</v>
      </c>
      <c r="C872" t="str">
        <f>IFERROR(VLOOKUP(A872,'MCSJ Export'!A:C,3,FALSE),"")</f>
        <v>Line Item Control</v>
      </c>
      <c r="D872" s="37">
        <f t="shared" ca="1" si="53"/>
        <v>0</v>
      </c>
      <c r="E872" s="37">
        <f t="shared" ca="1" si="54"/>
        <v>0</v>
      </c>
      <c r="F872" s="37">
        <f t="shared" ca="1" si="55"/>
        <v>0</v>
      </c>
      <c r="G872" s="37"/>
      <c r="H872" s="33" t="str">
        <f>+'R&amp;E EXPORT'!A871</f>
        <v>V -9901-9-000</v>
      </c>
      <c r="I872" s="34">
        <f>IFERROR(VLOOKUP($H872,'Gen F Rev'!$A:$M,15,FALSE),0)</f>
        <v>0</v>
      </c>
      <c r="J872" s="34">
        <f>IFERROR(VLOOKUP($H872,'Gen F Rev'!$A:$M,16,FALSE),0)</f>
        <v>0</v>
      </c>
      <c r="K872" s="42">
        <f>IFERROR(VLOOKUP($H872,'Gen F Rev'!$A:$M,17,FALSE),0)</f>
        <v>0</v>
      </c>
      <c r="L872" s="34">
        <f>IFERROR(VLOOKUP($H872,'Gen F Exp'!$A:$E,15,FALSE),0)</f>
        <v>0</v>
      </c>
      <c r="M872" s="34">
        <f>IFERROR(VLOOKUP($H872,'Gen F Exp'!$A:$E,16,FALSE),0)</f>
        <v>0</v>
      </c>
      <c r="N872" s="42">
        <f>IFERROR(VLOOKUP($H872,'Gen F Exp'!$A:$E,17,FALSE),0)</f>
        <v>0</v>
      </c>
      <c r="O872" s="34">
        <f>IFERROR(VLOOKUP($H872,'Water F Rev'!$A:$L,15,FALSE),0)</f>
        <v>0</v>
      </c>
      <c r="P872" s="34">
        <f>IFERROR(VLOOKUP($H872,'Water F Rev'!$A:$L,16,FALSE),0)</f>
        <v>0</v>
      </c>
      <c r="Q872" s="42">
        <f>IFERROR(VLOOKUP($H872,'Water F Rev'!$A:$L,17,FALSE),0)</f>
        <v>0</v>
      </c>
      <c r="R872" s="34">
        <f>IFERROR(VLOOKUP($H872,'Water F Exp'!$A:$K,15,FALSE),0)</f>
        <v>0</v>
      </c>
      <c r="S872" s="34">
        <f>IFERROR(VLOOKUP($H872,'Water F Exp'!$A:$K,16,FALSE),0)</f>
        <v>0</v>
      </c>
      <c r="T872" s="42">
        <f>IFERROR(VLOOKUP($H872,'Water F Exp'!$A:$K,17,FALSE),0)</f>
        <v>0</v>
      </c>
      <c r="U872" s="34">
        <f ca="1">IFERROR(VLOOKUP($H872,'Sewer F Rev'!$A:$E,15,FALSE),0)</f>
        <v>0</v>
      </c>
      <c r="V872" s="34">
        <f ca="1">IFERROR(VLOOKUP($H872,'Sewer F Rev'!$A:$E,16,FALSE),0)</f>
        <v>0</v>
      </c>
      <c r="W872" s="42">
        <f ca="1">IFERROR(VLOOKUP($H872,'Sewer F Rev'!$A:$E,17,FALSE),0)</f>
        <v>0</v>
      </c>
      <c r="X872" s="34">
        <f>IFERROR(VLOOKUP($H872,'Sewer F Exp'!$A:$B,15,FALSE),0)</f>
        <v>0</v>
      </c>
      <c r="Y872" s="34">
        <f>IFERROR(VLOOKUP($H872,'Sewer F Exp'!$A:$B,16,FALSE),0)</f>
        <v>0</v>
      </c>
      <c r="Z872" s="42">
        <f>IFERROR(VLOOKUP($H872,'Sewer F Exp'!$A:$B,17,FALSE),0)</f>
        <v>0</v>
      </c>
      <c r="AA872" s="34">
        <f>IFERROR(VLOOKUP($H872,'Refuse F Rev'!$A:$E,15,FALSE),0)</f>
        <v>0</v>
      </c>
      <c r="AB872" s="34">
        <f>IFERROR(VLOOKUP($H872,'Refuse F Rev'!$A:$E,16,FALSE),0)</f>
        <v>0</v>
      </c>
      <c r="AC872" s="42">
        <f>IFERROR(VLOOKUP($H872,'Refuse F Rev'!$A:$E,17,FALSE),0)</f>
        <v>0</v>
      </c>
      <c r="AD872" s="34">
        <f>IFERROR(VLOOKUP($H872,'Refuse F Exp'!$A:$E,15,FALSE),0)</f>
        <v>0</v>
      </c>
      <c r="AE872" s="34">
        <f>IFERROR(VLOOKUP($H872,'Refuse F Exp'!$A:$E,16,FALSE),0)</f>
        <v>0</v>
      </c>
      <c r="AF872" s="42">
        <f>IFERROR(VLOOKUP($H872,'Refuse F Exp'!$A:$E,17,FALSE),0)</f>
        <v>0</v>
      </c>
      <c r="AG872" s="34">
        <f>IFERROR(VLOOKUP($H872,#REF!,10,FALSE),0)</f>
        <v>0</v>
      </c>
      <c r="AH872" s="34">
        <f>IFERROR(VLOOKUP($H872,#REF!,11,FALSE),0)</f>
        <v>0</v>
      </c>
      <c r="AI872" s="42">
        <f>IFERROR(VLOOKUP($H872,#REF!,12,FALSE),0)</f>
        <v>0</v>
      </c>
      <c r="AJ872" s="34">
        <f>IFERROR(VLOOKUP($H872,#REF!,10,FALSE),0)</f>
        <v>0</v>
      </c>
      <c r="AK872" s="34">
        <f>IFERROR(VLOOKUP($H872,#REF!,11,FALSE),0)</f>
        <v>0</v>
      </c>
      <c r="AL872" s="42">
        <f>IFERROR(VLOOKUP($H872,#REF!,12,FALSE),0)</f>
        <v>0</v>
      </c>
      <c r="AM872" s="34">
        <f>IFERROR(VLOOKUP($H872,#REF!,10,FALSE),0)</f>
        <v>0</v>
      </c>
      <c r="AN872" s="34">
        <f>IFERROR(VLOOKUP($H872,#REF!,11,FALSE),0)</f>
        <v>0</v>
      </c>
      <c r="AO872" s="42">
        <f>IFERROR(VLOOKUP($H872,#REF!,12,FALSE),0)</f>
        <v>0</v>
      </c>
      <c r="AP872" s="34">
        <f>IFERROR(VLOOKUP($H872,#REF!,10,FALSE),0)</f>
        <v>0</v>
      </c>
      <c r="AQ872" s="34">
        <f>IFERROR(VLOOKUP($H872,#REF!,11,FALSE),0)</f>
        <v>0</v>
      </c>
      <c r="AR872" s="42">
        <f>IFERROR(VLOOKUP($H872,#REF!,12,FALSE),0)</f>
        <v>0</v>
      </c>
      <c r="AS872" s="34">
        <f>IFERROR(VLOOKUP($H872,#REF!,13,FALSE),0)</f>
        <v>0</v>
      </c>
      <c r="AT872" s="34">
        <f>IFERROR(VLOOKUP($H872,#REF!,14,FALSE),0)</f>
        <v>0</v>
      </c>
      <c r="AU872" s="42">
        <f>IFERROR(VLOOKUP($H872,#REF!,15,FALSE),0)</f>
        <v>0</v>
      </c>
      <c r="AV872" s="34">
        <f>IFERROR(VLOOKUP($H872,#REF!,15,FALSE),0)</f>
        <v>0</v>
      </c>
      <c r="AW872" s="34">
        <f>IFERROR(VLOOKUP($H872,#REF!,16,FALSE),0)</f>
        <v>0</v>
      </c>
      <c r="AX872" s="42">
        <f>IFERROR(VLOOKUP($H872,#REF!,17,FALSE),0)</f>
        <v>0</v>
      </c>
    </row>
    <row r="873" spans="1:50" x14ac:dyDescent="0.3">
      <c r="A873" s="33" t="str">
        <f t="shared" si="52"/>
        <v/>
      </c>
      <c r="B873" s="33" t="str">
        <f>+'R&amp;E EXPORT'!B872</f>
        <v>Debt Service Expenditure Totals</v>
      </c>
      <c r="C873" t="str">
        <f>IFERROR(VLOOKUP(A873,'MCSJ Export'!A:C,3,FALSE),"")</f>
        <v/>
      </c>
      <c r="D873" s="37">
        <f t="shared" ca="1" si="53"/>
        <v>0</v>
      </c>
      <c r="E873" s="37">
        <f t="shared" ca="1" si="54"/>
        <v>0</v>
      </c>
      <c r="F873" s="37">
        <f t="shared" ca="1" si="55"/>
        <v>0</v>
      </c>
      <c r="G873" s="37"/>
      <c r="H873" s="33" t="str">
        <f>+'R&amp;E EXPORT'!A872</f>
        <v/>
      </c>
      <c r="I873" s="34">
        <f>IFERROR(VLOOKUP($H873,'Gen F Rev'!$A:$M,15,FALSE),0)</f>
        <v>0</v>
      </c>
      <c r="J873" s="34">
        <f>IFERROR(VLOOKUP($H873,'Gen F Rev'!$A:$M,16,FALSE),0)</f>
        <v>0</v>
      </c>
      <c r="K873" s="42">
        <f>IFERROR(VLOOKUP($H873,'Gen F Rev'!$A:$M,17,FALSE),0)</f>
        <v>0</v>
      </c>
      <c r="L873" s="34">
        <f>IFERROR(VLOOKUP($H873,'Gen F Exp'!$A:$E,15,FALSE),0)</f>
        <v>0</v>
      </c>
      <c r="M873" s="34">
        <f>IFERROR(VLOOKUP($H873,'Gen F Exp'!$A:$E,16,FALSE),0)</f>
        <v>0</v>
      </c>
      <c r="N873" s="42">
        <f>IFERROR(VLOOKUP($H873,'Gen F Exp'!$A:$E,17,FALSE),0)</f>
        <v>0</v>
      </c>
      <c r="O873" s="34">
        <f>IFERROR(VLOOKUP($H873,'Water F Rev'!$A:$L,15,FALSE),0)</f>
        <v>0</v>
      </c>
      <c r="P873" s="34">
        <f>IFERROR(VLOOKUP($H873,'Water F Rev'!$A:$L,16,FALSE),0)</f>
        <v>0</v>
      </c>
      <c r="Q873" s="42">
        <f>IFERROR(VLOOKUP($H873,'Water F Rev'!$A:$L,17,FALSE),0)</f>
        <v>0</v>
      </c>
      <c r="R873" s="34">
        <f>IFERROR(VLOOKUP($H873,'Water F Exp'!$A:$K,15,FALSE),0)</f>
        <v>0</v>
      </c>
      <c r="S873" s="34">
        <f>IFERROR(VLOOKUP($H873,'Water F Exp'!$A:$K,16,FALSE),0)</f>
        <v>0</v>
      </c>
      <c r="T873" s="42">
        <f>IFERROR(VLOOKUP($H873,'Water F Exp'!$A:$K,17,FALSE),0)</f>
        <v>0</v>
      </c>
      <c r="U873" s="34">
        <f ca="1">IFERROR(VLOOKUP($H873,'Sewer F Rev'!$A:$E,15,FALSE),0)</f>
        <v>0</v>
      </c>
      <c r="V873" s="34">
        <f ca="1">IFERROR(VLOOKUP($H873,'Sewer F Rev'!$A:$E,16,FALSE),0)</f>
        <v>0</v>
      </c>
      <c r="W873" s="42">
        <f ca="1">IFERROR(VLOOKUP($H873,'Sewer F Rev'!$A:$E,17,FALSE),0)</f>
        <v>0</v>
      </c>
      <c r="X873" s="34">
        <f>IFERROR(VLOOKUP($H873,'Sewer F Exp'!$A:$B,15,FALSE),0)</f>
        <v>0</v>
      </c>
      <c r="Y873" s="34">
        <f>IFERROR(VLOOKUP($H873,'Sewer F Exp'!$A:$B,16,FALSE),0)</f>
        <v>0</v>
      </c>
      <c r="Z873" s="42">
        <f>IFERROR(VLOOKUP($H873,'Sewer F Exp'!$A:$B,17,FALSE),0)</f>
        <v>0</v>
      </c>
      <c r="AA873" s="34">
        <f>IFERROR(VLOOKUP($H873,'Refuse F Rev'!$A:$E,15,FALSE),0)</f>
        <v>0</v>
      </c>
      <c r="AB873" s="34">
        <f>IFERROR(VLOOKUP($H873,'Refuse F Rev'!$A:$E,16,FALSE),0)</f>
        <v>0</v>
      </c>
      <c r="AC873" s="42">
        <f>IFERROR(VLOOKUP($H873,'Refuse F Rev'!$A:$E,17,FALSE),0)</f>
        <v>0</v>
      </c>
      <c r="AD873" s="34">
        <f>IFERROR(VLOOKUP($H873,'Refuse F Exp'!$A:$E,15,FALSE),0)</f>
        <v>0</v>
      </c>
      <c r="AE873" s="34">
        <f>IFERROR(VLOOKUP($H873,'Refuse F Exp'!$A:$E,16,FALSE),0)</f>
        <v>0</v>
      </c>
      <c r="AF873" s="42">
        <f>IFERROR(VLOOKUP($H873,'Refuse F Exp'!$A:$E,17,FALSE),0)</f>
        <v>0</v>
      </c>
      <c r="AG873" s="34">
        <f>IFERROR(VLOOKUP($H873,#REF!,10,FALSE),0)</f>
        <v>0</v>
      </c>
      <c r="AH873" s="34">
        <f>IFERROR(VLOOKUP($H873,#REF!,11,FALSE),0)</f>
        <v>0</v>
      </c>
      <c r="AI873" s="42">
        <f>IFERROR(VLOOKUP($H873,#REF!,12,FALSE),0)</f>
        <v>0</v>
      </c>
      <c r="AJ873" s="34">
        <f>IFERROR(VLOOKUP($H873,#REF!,10,FALSE),0)</f>
        <v>0</v>
      </c>
      <c r="AK873" s="34">
        <f>IFERROR(VLOOKUP($H873,#REF!,11,FALSE),0)</f>
        <v>0</v>
      </c>
      <c r="AL873" s="42">
        <f>IFERROR(VLOOKUP($H873,#REF!,12,FALSE),0)</f>
        <v>0</v>
      </c>
      <c r="AM873" s="34">
        <f>IFERROR(VLOOKUP($H873,#REF!,10,FALSE),0)</f>
        <v>0</v>
      </c>
      <c r="AN873" s="34">
        <f>IFERROR(VLOOKUP($H873,#REF!,11,FALSE),0)</f>
        <v>0</v>
      </c>
      <c r="AO873" s="42">
        <f>IFERROR(VLOOKUP($H873,#REF!,12,FALSE),0)</f>
        <v>0</v>
      </c>
      <c r="AP873" s="34">
        <f>IFERROR(VLOOKUP($H873,#REF!,10,FALSE),0)</f>
        <v>0</v>
      </c>
      <c r="AQ873" s="34">
        <f>IFERROR(VLOOKUP($H873,#REF!,11,FALSE),0)</f>
        <v>0</v>
      </c>
      <c r="AR873" s="42">
        <f>IFERROR(VLOOKUP($H873,#REF!,12,FALSE),0)</f>
        <v>0</v>
      </c>
      <c r="AS873" s="34">
        <f>IFERROR(VLOOKUP($H873,#REF!,13,FALSE),0)</f>
        <v>0</v>
      </c>
      <c r="AT873" s="34">
        <f>IFERROR(VLOOKUP($H873,#REF!,14,FALSE),0)</f>
        <v>0</v>
      </c>
      <c r="AU873" s="42">
        <f>IFERROR(VLOOKUP($H873,#REF!,15,FALSE),0)</f>
        <v>0</v>
      </c>
      <c r="AV873" s="34">
        <f>IFERROR(VLOOKUP($H873,#REF!,15,FALSE),0)</f>
        <v>0</v>
      </c>
      <c r="AW873" s="34">
        <f>IFERROR(VLOOKUP($H873,#REF!,16,FALSE),0)</f>
        <v>0</v>
      </c>
      <c r="AX873" s="42">
        <f>IFERROR(VLOOKUP($H873,#REF!,17,FALSE),0)</f>
        <v>0</v>
      </c>
    </row>
    <row r="874" spans="1:50" x14ac:dyDescent="0.3">
      <c r="A874" s="33" t="str">
        <f t="shared" si="52"/>
        <v/>
      </c>
      <c r="B874" s="33">
        <f>+'R&amp;E EXPORT'!B873</f>
        <v>0</v>
      </c>
      <c r="C874" t="str">
        <f>IFERROR(VLOOKUP(A874,'MCSJ Export'!A:C,3,FALSE),"")</f>
        <v/>
      </c>
      <c r="D874" s="37">
        <f t="shared" ca="1" si="53"/>
        <v>0</v>
      </c>
      <c r="E874" s="37">
        <f t="shared" ca="1" si="54"/>
        <v>0</v>
      </c>
      <c r="F874" s="37">
        <f t="shared" ca="1" si="55"/>
        <v>0</v>
      </c>
      <c r="G874" s="37"/>
      <c r="H874" s="33" t="str">
        <f>+'R&amp;E EXPORT'!A873</f>
        <v xml:space="preserve"> </v>
      </c>
      <c r="I874" s="34">
        <f>IFERROR(VLOOKUP($H874,'Gen F Rev'!$A:$M,15,FALSE),0)</f>
        <v>0</v>
      </c>
      <c r="J874" s="34">
        <f>IFERROR(VLOOKUP($H874,'Gen F Rev'!$A:$M,16,FALSE),0)</f>
        <v>0</v>
      </c>
      <c r="K874" s="42">
        <f>IFERROR(VLOOKUP($H874,'Gen F Rev'!$A:$M,17,FALSE),0)</f>
        <v>0</v>
      </c>
      <c r="L874" s="34">
        <f>IFERROR(VLOOKUP($H874,'Gen F Exp'!$A:$E,15,FALSE),0)</f>
        <v>0</v>
      </c>
      <c r="M874" s="34">
        <f>IFERROR(VLOOKUP($H874,'Gen F Exp'!$A:$E,16,FALSE),0)</f>
        <v>0</v>
      </c>
      <c r="N874" s="42">
        <f>IFERROR(VLOOKUP($H874,'Gen F Exp'!$A:$E,17,FALSE),0)</f>
        <v>0</v>
      </c>
      <c r="O874" s="34">
        <f>IFERROR(VLOOKUP($H874,'Water F Rev'!$A:$L,15,FALSE),0)</f>
        <v>0</v>
      </c>
      <c r="P874" s="34">
        <f>IFERROR(VLOOKUP($H874,'Water F Rev'!$A:$L,16,FALSE),0)</f>
        <v>0</v>
      </c>
      <c r="Q874" s="42">
        <f>IFERROR(VLOOKUP($H874,'Water F Rev'!$A:$L,17,FALSE),0)</f>
        <v>0</v>
      </c>
      <c r="R874" s="34">
        <f>IFERROR(VLOOKUP($H874,'Water F Exp'!$A:$K,15,FALSE),0)</f>
        <v>0</v>
      </c>
      <c r="S874" s="34">
        <f>IFERROR(VLOOKUP($H874,'Water F Exp'!$A:$K,16,FALSE),0)</f>
        <v>0</v>
      </c>
      <c r="T874" s="42">
        <f>IFERROR(VLOOKUP($H874,'Water F Exp'!$A:$K,17,FALSE),0)</f>
        <v>0</v>
      </c>
      <c r="U874" s="34">
        <f ca="1">IFERROR(VLOOKUP($H874,'Sewer F Rev'!$A:$E,15,FALSE),0)</f>
        <v>0</v>
      </c>
      <c r="V874" s="34">
        <f ca="1">IFERROR(VLOOKUP($H874,'Sewer F Rev'!$A:$E,16,FALSE),0)</f>
        <v>0</v>
      </c>
      <c r="W874" s="42">
        <f ca="1">IFERROR(VLOOKUP($H874,'Sewer F Rev'!$A:$E,17,FALSE),0)</f>
        <v>0</v>
      </c>
      <c r="X874" s="34">
        <f>IFERROR(VLOOKUP($H874,'Sewer F Exp'!$A:$B,15,FALSE),0)</f>
        <v>0</v>
      </c>
      <c r="Y874" s="34">
        <f>IFERROR(VLOOKUP($H874,'Sewer F Exp'!$A:$B,16,FALSE),0)</f>
        <v>0</v>
      </c>
      <c r="Z874" s="42">
        <f>IFERROR(VLOOKUP($H874,'Sewer F Exp'!$A:$B,17,FALSE),0)</f>
        <v>0</v>
      </c>
      <c r="AA874" s="34">
        <f>IFERROR(VLOOKUP($H874,'Refuse F Rev'!$A:$E,15,FALSE),0)</f>
        <v>0</v>
      </c>
      <c r="AB874" s="34">
        <f>IFERROR(VLOOKUP($H874,'Refuse F Rev'!$A:$E,16,FALSE),0)</f>
        <v>0</v>
      </c>
      <c r="AC874" s="42">
        <f>IFERROR(VLOOKUP($H874,'Refuse F Rev'!$A:$E,17,FALSE),0)</f>
        <v>0</v>
      </c>
      <c r="AD874" s="34">
        <f>IFERROR(VLOOKUP($H874,'Refuse F Exp'!$A:$E,15,FALSE),0)</f>
        <v>0</v>
      </c>
      <c r="AE874" s="34">
        <f>IFERROR(VLOOKUP($H874,'Refuse F Exp'!$A:$E,16,FALSE),0)</f>
        <v>0</v>
      </c>
      <c r="AF874" s="42">
        <f>IFERROR(VLOOKUP($H874,'Refuse F Exp'!$A:$E,17,FALSE),0)</f>
        <v>0</v>
      </c>
      <c r="AG874" s="34">
        <f>IFERROR(VLOOKUP($H874,#REF!,10,FALSE),0)</f>
        <v>0</v>
      </c>
      <c r="AH874" s="34">
        <f>IFERROR(VLOOKUP($H874,#REF!,11,FALSE),0)</f>
        <v>0</v>
      </c>
      <c r="AI874" s="42">
        <f>IFERROR(VLOOKUP($H874,#REF!,12,FALSE),0)</f>
        <v>0</v>
      </c>
      <c r="AJ874" s="34">
        <f>IFERROR(VLOOKUP($H874,#REF!,10,FALSE),0)</f>
        <v>0</v>
      </c>
      <c r="AK874" s="34">
        <f>IFERROR(VLOOKUP($H874,#REF!,11,FALSE),0)</f>
        <v>0</v>
      </c>
      <c r="AL874" s="42">
        <f>IFERROR(VLOOKUP($H874,#REF!,12,FALSE),0)</f>
        <v>0</v>
      </c>
      <c r="AM874" s="34">
        <f>IFERROR(VLOOKUP($H874,#REF!,10,FALSE),0)</f>
        <v>0</v>
      </c>
      <c r="AN874" s="34">
        <f>IFERROR(VLOOKUP($H874,#REF!,11,FALSE),0)</f>
        <v>0</v>
      </c>
      <c r="AO874" s="42">
        <f>IFERROR(VLOOKUP($H874,#REF!,12,FALSE),0)</f>
        <v>0</v>
      </c>
      <c r="AP874" s="34">
        <f>IFERROR(VLOOKUP($H874,#REF!,10,FALSE),0)</f>
        <v>0</v>
      </c>
      <c r="AQ874" s="34">
        <f>IFERROR(VLOOKUP($H874,#REF!,11,FALSE),0)</f>
        <v>0</v>
      </c>
      <c r="AR874" s="42">
        <f>IFERROR(VLOOKUP($H874,#REF!,12,FALSE),0)</f>
        <v>0</v>
      </c>
      <c r="AS874" s="34">
        <f>IFERROR(VLOOKUP($H874,#REF!,13,FALSE),0)</f>
        <v>0</v>
      </c>
      <c r="AT874" s="34">
        <f>IFERROR(VLOOKUP($H874,#REF!,14,FALSE),0)</f>
        <v>0</v>
      </c>
      <c r="AU874" s="42">
        <f>IFERROR(VLOOKUP($H874,#REF!,15,FALSE),0)</f>
        <v>0</v>
      </c>
      <c r="AV874" s="34">
        <f>IFERROR(VLOOKUP($H874,#REF!,15,FALSE),0)</f>
        <v>0</v>
      </c>
      <c r="AW874" s="34">
        <f>IFERROR(VLOOKUP($H874,#REF!,16,FALSE),0)</f>
        <v>0</v>
      </c>
      <c r="AX874" s="42">
        <f>IFERROR(VLOOKUP($H874,#REF!,17,FALSE),0)</f>
        <v>0</v>
      </c>
    </row>
    <row r="875" spans="1:50" x14ac:dyDescent="0.3">
      <c r="A875" s="33" t="str">
        <f t="shared" si="52"/>
        <v>0</v>
      </c>
      <c r="B875" s="33">
        <f>+'R&amp;E EXPORT'!B874</f>
        <v>0</v>
      </c>
      <c r="C875" t="str">
        <f>IFERROR(VLOOKUP(A875,'MCSJ Export'!A:C,3,FALSE),"")</f>
        <v/>
      </c>
      <c r="D875" s="37">
        <f t="shared" ca="1" si="53"/>
        <v>0</v>
      </c>
      <c r="E875" s="37">
        <f t="shared" ca="1" si="54"/>
        <v>0</v>
      </c>
      <c r="F875" s="37">
        <f t="shared" ca="1" si="55"/>
        <v>0</v>
      </c>
      <c r="G875" s="37"/>
      <c r="H875" s="33">
        <f>+'R&amp;E EXPORT'!A874</f>
        <v>0</v>
      </c>
      <c r="I875" s="34">
        <f>IFERROR(VLOOKUP($H875,'Gen F Rev'!$A:$M,15,FALSE),0)</f>
        <v>0</v>
      </c>
      <c r="J875" s="34">
        <f>IFERROR(VLOOKUP($H875,'Gen F Rev'!$A:$M,16,FALSE),0)</f>
        <v>0</v>
      </c>
      <c r="K875" s="42">
        <f>IFERROR(VLOOKUP($H875,'Gen F Rev'!$A:$M,17,FALSE),0)</f>
        <v>0</v>
      </c>
      <c r="L875" s="34">
        <f>IFERROR(VLOOKUP($H875,'Gen F Exp'!$A:$E,15,FALSE),0)</f>
        <v>0</v>
      </c>
      <c r="M875" s="34">
        <f>IFERROR(VLOOKUP($H875,'Gen F Exp'!$A:$E,16,FALSE),0)</f>
        <v>0</v>
      </c>
      <c r="N875" s="42">
        <f>IFERROR(VLOOKUP($H875,'Gen F Exp'!$A:$E,17,FALSE),0)</f>
        <v>0</v>
      </c>
      <c r="O875" s="34">
        <f>IFERROR(VLOOKUP($H875,'Water F Rev'!$A:$L,15,FALSE),0)</f>
        <v>0</v>
      </c>
      <c r="P875" s="34">
        <f>IFERROR(VLOOKUP($H875,'Water F Rev'!$A:$L,16,FALSE),0)</f>
        <v>0</v>
      </c>
      <c r="Q875" s="42">
        <f>IFERROR(VLOOKUP($H875,'Water F Rev'!$A:$L,17,FALSE),0)</f>
        <v>0</v>
      </c>
      <c r="R875" s="34">
        <f>IFERROR(VLOOKUP($H875,'Water F Exp'!$A:$K,15,FALSE),0)</f>
        <v>0</v>
      </c>
      <c r="S875" s="34">
        <f>IFERROR(VLOOKUP($H875,'Water F Exp'!$A:$K,16,FALSE),0)</f>
        <v>0</v>
      </c>
      <c r="T875" s="42">
        <f>IFERROR(VLOOKUP($H875,'Water F Exp'!$A:$K,17,FALSE),0)</f>
        <v>0</v>
      </c>
      <c r="U875" s="34">
        <f ca="1">IFERROR(VLOOKUP($H875,'Sewer F Rev'!$A:$E,15,FALSE),0)</f>
        <v>0</v>
      </c>
      <c r="V875" s="34">
        <f ca="1">IFERROR(VLOOKUP($H875,'Sewer F Rev'!$A:$E,16,FALSE),0)</f>
        <v>0</v>
      </c>
      <c r="W875" s="42">
        <f ca="1">IFERROR(VLOOKUP($H875,'Sewer F Rev'!$A:$E,17,FALSE),0)</f>
        <v>0</v>
      </c>
      <c r="X875" s="34">
        <f>IFERROR(VLOOKUP($H875,'Sewer F Exp'!$A:$B,15,FALSE),0)</f>
        <v>0</v>
      </c>
      <c r="Y875" s="34">
        <f>IFERROR(VLOOKUP($H875,'Sewer F Exp'!$A:$B,16,FALSE),0)</f>
        <v>0</v>
      </c>
      <c r="Z875" s="42">
        <f>IFERROR(VLOOKUP($H875,'Sewer F Exp'!$A:$B,17,FALSE),0)</f>
        <v>0</v>
      </c>
      <c r="AA875" s="34">
        <f>IFERROR(VLOOKUP($H875,'Refuse F Rev'!$A:$E,15,FALSE),0)</f>
        <v>0</v>
      </c>
      <c r="AB875" s="34">
        <f>IFERROR(VLOOKUP($H875,'Refuse F Rev'!$A:$E,16,FALSE),0)</f>
        <v>0</v>
      </c>
      <c r="AC875" s="42">
        <f>IFERROR(VLOOKUP($H875,'Refuse F Rev'!$A:$E,17,FALSE),0)</f>
        <v>0</v>
      </c>
      <c r="AD875" s="34">
        <f>IFERROR(VLOOKUP($H875,'Refuse F Exp'!$A:$E,15,FALSE),0)</f>
        <v>0</v>
      </c>
      <c r="AE875" s="34">
        <f>IFERROR(VLOOKUP($H875,'Refuse F Exp'!$A:$E,16,FALSE),0)</f>
        <v>0</v>
      </c>
      <c r="AF875" s="42">
        <f>IFERROR(VLOOKUP($H875,'Refuse F Exp'!$A:$E,17,FALSE),0)</f>
        <v>0</v>
      </c>
      <c r="AG875" s="34">
        <f>IFERROR(VLOOKUP($H875,#REF!,10,FALSE),0)</f>
        <v>0</v>
      </c>
      <c r="AH875" s="34">
        <f>IFERROR(VLOOKUP($H875,#REF!,11,FALSE),0)</f>
        <v>0</v>
      </c>
      <c r="AI875" s="42">
        <f>IFERROR(VLOOKUP($H875,#REF!,12,FALSE),0)</f>
        <v>0</v>
      </c>
      <c r="AJ875" s="34">
        <f>IFERROR(VLOOKUP($H875,#REF!,10,FALSE),0)</f>
        <v>0</v>
      </c>
      <c r="AK875" s="34">
        <f>IFERROR(VLOOKUP($H875,#REF!,11,FALSE),0)</f>
        <v>0</v>
      </c>
      <c r="AL875" s="42">
        <f>IFERROR(VLOOKUP($H875,#REF!,12,FALSE),0)</f>
        <v>0</v>
      </c>
      <c r="AM875" s="34">
        <f>IFERROR(VLOOKUP($H875,#REF!,10,FALSE),0)</f>
        <v>0</v>
      </c>
      <c r="AN875" s="34">
        <f>IFERROR(VLOOKUP($H875,#REF!,11,FALSE),0)</f>
        <v>0</v>
      </c>
      <c r="AO875" s="42">
        <f>IFERROR(VLOOKUP($H875,#REF!,12,FALSE),0)</f>
        <v>0</v>
      </c>
      <c r="AP875" s="34">
        <f>IFERROR(VLOOKUP($H875,#REF!,10,FALSE),0)</f>
        <v>0</v>
      </c>
      <c r="AQ875" s="34">
        <f>IFERROR(VLOOKUP($H875,#REF!,11,FALSE),0)</f>
        <v>0</v>
      </c>
      <c r="AR875" s="42">
        <f>IFERROR(VLOOKUP($H875,#REF!,12,FALSE),0)</f>
        <v>0</v>
      </c>
      <c r="AS875" s="34">
        <f>IFERROR(VLOOKUP($H875,#REF!,13,FALSE),0)</f>
        <v>0</v>
      </c>
      <c r="AT875" s="34">
        <f>IFERROR(VLOOKUP($H875,#REF!,14,FALSE),0)</f>
        <v>0</v>
      </c>
      <c r="AU875" s="42">
        <f>IFERROR(VLOOKUP($H875,#REF!,15,FALSE),0)</f>
        <v>0</v>
      </c>
      <c r="AV875" s="34">
        <f>IFERROR(VLOOKUP($H875,#REF!,15,FALSE),0)</f>
        <v>0</v>
      </c>
      <c r="AW875" s="34">
        <f>IFERROR(VLOOKUP($H875,#REF!,16,FALSE),0)</f>
        <v>0</v>
      </c>
      <c r="AX875" s="42">
        <f>IFERROR(VLOOKUP($H875,#REF!,17,FALSE),0)</f>
        <v>0</v>
      </c>
    </row>
    <row r="876" spans="1:50" x14ac:dyDescent="0.3">
      <c r="A876" s="33" t="str">
        <f t="shared" si="52"/>
        <v>0</v>
      </c>
      <c r="B876" s="33">
        <f>+'R&amp;E EXPORT'!B875</f>
        <v>0</v>
      </c>
      <c r="C876" t="str">
        <f>IFERROR(VLOOKUP(A876,'MCSJ Export'!A:C,3,FALSE),"")</f>
        <v/>
      </c>
      <c r="D876" s="37">
        <f t="shared" ca="1" si="53"/>
        <v>0</v>
      </c>
      <c r="E876" s="37">
        <f t="shared" ca="1" si="54"/>
        <v>0</v>
      </c>
      <c r="F876" s="37">
        <f t="shared" ca="1" si="55"/>
        <v>0</v>
      </c>
      <c r="G876" s="37"/>
      <c r="H876" s="33">
        <f>+'R&amp;E EXPORT'!A875</f>
        <v>0</v>
      </c>
      <c r="I876" s="34">
        <f>IFERROR(VLOOKUP($H876,'Gen F Rev'!$A:$M,15,FALSE),0)</f>
        <v>0</v>
      </c>
      <c r="J876" s="34">
        <f>IFERROR(VLOOKUP($H876,'Gen F Rev'!$A:$M,16,FALSE),0)</f>
        <v>0</v>
      </c>
      <c r="K876" s="42">
        <f>IFERROR(VLOOKUP($H876,'Gen F Rev'!$A:$M,17,FALSE),0)</f>
        <v>0</v>
      </c>
      <c r="L876" s="34">
        <f>IFERROR(VLOOKUP($H876,'Gen F Exp'!$A:$E,15,FALSE),0)</f>
        <v>0</v>
      </c>
      <c r="M876" s="34">
        <f>IFERROR(VLOOKUP($H876,'Gen F Exp'!$A:$E,16,FALSE),0)</f>
        <v>0</v>
      </c>
      <c r="N876" s="42">
        <f>IFERROR(VLOOKUP($H876,'Gen F Exp'!$A:$E,17,FALSE),0)</f>
        <v>0</v>
      </c>
      <c r="O876" s="34">
        <f>IFERROR(VLOOKUP($H876,'Water F Rev'!$A:$L,15,FALSE),0)</f>
        <v>0</v>
      </c>
      <c r="P876" s="34">
        <f>IFERROR(VLOOKUP($H876,'Water F Rev'!$A:$L,16,FALSE),0)</f>
        <v>0</v>
      </c>
      <c r="Q876" s="42">
        <f>IFERROR(VLOOKUP($H876,'Water F Rev'!$A:$L,17,FALSE),0)</f>
        <v>0</v>
      </c>
      <c r="R876" s="34">
        <f>IFERROR(VLOOKUP($H876,'Water F Exp'!$A:$K,15,FALSE),0)</f>
        <v>0</v>
      </c>
      <c r="S876" s="34">
        <f>IFERROR(VLOOKUP($H876,'Water F Exp'!$A:$K,16,FALSE),0)</f>
        <v>0</v>
      </c>
      <c r="T876" s="42">
        <f>IFERROR(VLOOKUP($H876,'Water F Exp'!$A:$K,17,FALSE),0)</f>
        <v>0</v>
      </c>
      <c r="U876" s="34">
        <f ca="1">IFERROR(VLOOKUP($H876,'Sewer F Rev'!$A:$E,15,FALSE),0)</f>
        <v>0</v>
      </c>
      <c r="V876" s="34">
        <f ca="1">IFERROR(VLOOKUP($H876,'Sewer F Rev'!$A:$E,16,FALSE),0)</f>
        <v>0</v>
      </c>
      <c r="W876" s="42">
        <f ca="1">IFERROR(VLOOKUP($H876,'Sewer F Rev'!$A:$E,17,FALSE),0)</f>
        <v>0</v>
      </c>
      <c r="X876" s="34">
        <f>IFERROR(VLOOKUP($H876,'Sewer F Exp'!$A:$B,15,FALSE),0)</f>
        <v>0</v>
      </c>
      <c r="Y876" s="34">
        <f>IFERROR(VLOOKUP($H876,'Sewer F Exp'!$A:$B,16,FALSE),0)</f>
        <v>0</v>
      </c>
      <c r="Z876" s="42">
        <f>IFERROR(VLOOKUP($H876,'Sewer F Exp'!$A:$B,17,FALSE),0)</f>
        <v>0</v>
      </c>
      <c r="AA876" s="34">
        <f>IFERROR(VLOOKUP($H876,'Refuse F Rev'!$A:$E,15,FALSE),0)</f>
        <v>0</v>
      </c>
      <c r="AB876" s="34">
        <f>IFERROR(VLOOKUP($H876,'Refuse F Rev'!$A:$E,16,FALSE),0)</f>
        <v>0</v>
      </c>
      <c r="AC876" s="42">
        <f>IFERROR(VLOOKUP($H876,'Refuse F Rev'!$A:$E,17,FALSE),0)</f>
        <v>0</v>
      </c>
      <c r="AD876" s="34">
        <f>IFERROR(VLOOKUP($H876,'Refuse F Exp'!$A:$E,15,FALSE),0)</f>
        <v>0</v>
      </c>
      <c r="AE876" s="34">
        <f>IFERROR(VLOOKUP($H876,'Refuse F Exp'!$A:$E,16,FALSE),0)</f>
        <v>0</v>
      </c>
      <c r="AF876" s="42">
        <f>IFERROR(VLOOKUP($H876,'Refuse F Exp'!$A:$E,17,FALSE),0)</f>
        <v>0</v>
      </c>
      <c r="AG876" s="34">
        <f>IFERROR(VLOOKUP($H876,#REF!,10,FALSE),0)</f>
        <v>0</v>
      </c>
      <c r="AH876" s="34">
        <f>IFERROR(VLOOKUP($H876,#REF!,11,FALSE),0)</f>
        <v>0</v>
      </c>
      <c r="AI876" s="42">
        <f>IFERROR(VLOOKUP($H876,#REF!,12,FALSE),0)</f>
        <v>0</v>
      </c>
      <c r="AJ876" s="34">
        <f>IFERROR(VLOOKUP($H876,#REF!,10,FALSE),0)</f>
        <v>0</v>
      </c>
      <c r="AK876" s="34">
        <f>IFERROR(VLOOKUP($H876,#REF!,11,FALSE),0)</f>
        <v>0</v>
      </c>
      <c r="AL876" s="42">
        <f>IFERROR(VLOOKUP($H876,#REF!,12,FALSE),0)</f>
        <v>0</v>
      </c>
      <c r="AM876" s="34">
        <f>IFERROR(VLOOKUP($H876,#REF!,10,FALSE),0)</f>
        <v>0</v>
      </c>
      <c r="AN876" s="34">
        <f>IFERROR(VLOOKUP($H876,#REF!,11,FALSE),0)</f>
        <v>0</v>
      </c>
      <c r="AO876" s="42">
        <f>IFERROR(VLOOKUP($H876,#REF!,12,FALSE),0)</f>
        <v>0</v>
      </c>
      <c r="AP876" s="34">
        <f>IFERROR(VLOOKUP($H876,#REF!,10,FALSE),0)</f>
        <v>0</v>
      </c>
      <c r="AQ876" s="34">
        <f>IFERROR(VLOOKUP($H876,#REF!,11,FALSE),0)</f>
        <v>0</v>
      </c>
      <c r="AR876" s="42">
        <f>IFERROR(VLOOKUP($H876,#REF!,12,FALSE),0)</f>
        <v>0</v>
      </c>
      <c r="AS876" s="34">
        <f>IFERROR(VLOOKUP($H876,#REF!,13,FALSE),0)</f>
        <v>0</v>
      </c>
      <c r="AT876" s="34">
        <f>IFERROR(VLOOKUP($H876,#REF!,14,FALSE),0)</f>
        <v>0</v>
      </c>
      <c r="AU876" s="42">
        <f>IFERROR(VLOOKUP($H876,#REF!,15,FALSE),0)</f>
        <v>0</v>
      </c>
      <c r="AV876" s="34">
        <f>IFERROR(VLOOKUP($H876,#REF!,15,FALSE),0)</f>
        <v>0</v>
      </c>
      <c r="AW876" s="34">
        <f>IFERROR(VLOOKUP($H876,#REF!,16,FALSE),0)</f>
        <v>0</v>
      </c>
      <c r="AX876" s="42">
        <f>IFERROR(VLOOKUP($H876,#REF!,17,FALSE),0)</f>
        <v>0</v>
      </c>
    </row>
    <row r="877" spans="1:50" x14ac:dyDescent="0.3">
      <c r="A877" s="33" t="str">
        <f t="shared" si="52"/>
        <v>0</v>
      </c>
      <c r="B877" s="33">
        <f>+'R&amp;E EXPORT'!B876</f>
        <v>0</v>
      </c>
      <c r="C877" t="str">
        <f>IFERROR(VLOOKUP(A877,'MCSJ Export'!A:C,3,FALSE),"")</f>
        <v/>
      </c>
      <c r="D877" s="37">
        <f t="shared" ca="1" si="53"/>
        <v>0</v>
      </c>
      <c r="E877" s="37">
        <f t="shared" ca="1" si="54"/>
        <v>0</v>
      </c>
      <c r="F877" s="37">
        <f t="shared" ca="1" si="55"/>
        <v>0</v>
      </c>
      <c r="G877" s="37"/>
      <c r="H877" s="33">
        <f>+'R&amp;E EXPORT'!A876</f>
        <v>0</v>
      </c>
      <c r="I877" s="34">
        <f>IFERROR(VLOOKUP($H877,'Gen F Rev'!$A:$M,15,FALSE),0)</f>
        <v>0</v>
      </c>
      <c r="J877" s="34">
        <f>IFERROR(VLOOKUP($H877,'Gen F Rev'!$A:$M,16,FALSE),0)</f>
        <v>0</v>
      </c>
      <c r="K877" s="42">
        <f>IFERROR(VLOOKUP($H877,'Gen F Rev'!$A:$M,17,FALSE),0)</f>
        <v>0</v>
      </c>
      <c r="L877" s="34">
        <f>IFERROR(VLOOKUP($H877,'Gen F Exp'!$A:$E,15,FALSE),0)</f>
        <v>0</v>
      </c>
      <c r="M877" s="34">
        <f>IFERROR(VLOOKUP($H877,'Gen F Exp'!$A:$E,16,FALSE),0)</f>
        <v>0</v>
      </c>
      <c r="N877" s="42">
        <f>IFERROR(VLOOKUP($H877,'Gen F Exp'!$A:$E,17,FALSE),0)</f>
        <v>0</v>
      </c>
      <c r="O877" s="34">
        <f>IFERROR(VLOOKUP($H877,'Water F Rev'!$A:$L,15,FALSE),0)</f>
        <v>0</v>
      </c>
      <c r="P877" s="34">
        <f>IFERROR(VLOOKUP($H877,'Water F Rev'!$A:$L,16,FALSE),0)</f>
        <v>0</v>
      </c>
      <c r="Q877" s="42">
        <f>IFERROR(VLOOKUP($H877,'Water F Rev'!$A:$L,17,FALSE),0)</f>
        <v>0</v>
      </c>
      <c r="R877" s="34">
        <f>IFERROR(VLOOKUP($H877,'Water F Exp'!$A:$K,15,FALSE),0)</f>
        <v>0</v>
      </c>
      <c r="S877" s="34">
        <f>IFERROR(VLOOKUP($H877,'Water F Exp'!$A:$K,16,FALSE),0)</f>
        <v>0</v>
      </c>
      <c r="T877" s="42">
        <f>IFERROR(VLOOKUP($H877,'Water F Exp'!$A:$K,17,FALSE),0)</f>
        <v>0</v>
      </c>
      <c r="U877" s="34">
        <f ca="1">IFERROR(VLOOKUP($H877,'Sewer F Rev'!$A:$E,15,FALSE),0)</f>
        <v>0</v>
      </c>
      <c r="V877" s="34">
        <f ca="1">IFERROR(VLOOKUP($H877,'Sewer F Rev'!$A:$E,16,FALSE),0)</f>
        <v>0</v>
      </c>
      <c r="W877" s="42">
        <f ca="1">IFERROR(VLOOKUP($H877,'Sewer F Rev'!$A:$E,17,FALSE),0)</f>
        <v>0</v>
      </c>
      <c r="X877" s="34">
        <f>IFERROR(VLOOKUP($H877,'Sewer F Exp'!$A:$B,15,FALSE),0)</f>
        <v>0</v>
      </c>
      <c r="Y877" s="34">
        <f>IFERROR(VLOOKUP($H877,'Sewer F Exp'!$A:$B,16,FALSE),0)</f>
        <v>0</v>
      </c>
      <c r="Z877" s="42">
        <f>IFERROR(VLOOKUP($H877,'Sewer F Exp'!$A:$B,17,FALSE),0)</f>
        <v>0</v>
      </c>
      <c r="AA877" s="34">
        <f>IFERROR(VLOOKUP($H877,'Refuse F Rev'!$A:$E,15,FALSE),0)</f>
        <v>0</v>
      </c>
      <c r="AB877" s="34">
        <f>IFERROR(VLOOKUP($H877,'Refuse F Rev'!$A:$E,16,FALSE),0)</f>
        <v>0</v>
      </c>
      <c r="AC877" s="42">
        <f>IFERROR(VLOOKUP($H877,'Refuse F Rev'!$A:$E,17,FALSE),0)</f>
        <v>0</v>
      </c>
      <c r="AD877" s="34">
        <f>IFERROR(VLOOKUP($H877,'Refuse F Exp'!$A:$E,15,FALSE),0)</f>
        <v>0</v>
      </c>
      <c r="AE877" s="34">
        <f>IFERROR(VLOOKUP($H877,'Refuse F Exp'!$A:$E,16,FALSE),0)</f>
        <v>0</v>
      </c>
      <c r="AF877" s="42">
        <f>IFERROR(VLOOKUP($H877,'Refuse F Exp'!$A:$E,17,FALSE),0)</f>
        <v>0</v>
      </c>
      <c r="AG877" s="34">
        <f>IFERROR(VLOOKUP($H877,#REF!,10,FALSE),0)</f>
        <v>0</v>
      </c>
      <c r="AH877" s="34">
        <f>IFERROR(VLOOKUP($H877,#REF!,11,FALSE),0)</f>
        <v>0</v>
      </c>
      <c r="AI877" s="42">
        <f>IFERROR(VLOOKUP($H877,#REF!,12,FALSE),0)</f>
        <v>0</v>
      </c>
      <c r="AJ877" s="34">
        <f>IFERROR(VLOOKUP($H877,#REF!,10,FALSE),0)</f>
        <v>0</v>
      </c>
      <c r="AK877" s="34">
        <f>IFERROR(VLOOKUP($H877,#REF!,11,FALSE),0)</f>
        <v>0</v>
      </c>
      <c r="AL877" s="42">
        <f>IFERROR(VLOOKUP($H877,#REF!,12,FALSE),0)</f>
        <v>0</v>
      </c>
      <c r="AM877" s="34">
        <f>IFERROR(VLOOKUP($H877,#REF!,10,FALSE),0)</f>
        <v>0</v>
      </c>
      <c r="AN877" s="34">
        <f>IFERROR(VLOOKUP($H877,#REF!,11,FALSE),0)</f>
        <v>0</v>
      </c>
      <c r="AO877" s="42">
        <f>IFERROR(VLOOKUP($H877,#REF!,12,FALSE),0)</f>
        <v>0</v>
      </c>
      <c r="AP877" s="34">
        <f>IFERROR(VLOOKUP($H877,#REF!,10,FALSE),0)</f>
        <v>0</v>
      </c>
      <c r="AQ877" s="34">
        <f>IFERROR(VLOOKUP($H877,#REF!,11,FALSE),0)</f>
        <v>0</v>
      </c>
      <c r="AR877" s="42">
        <f>IFERROR(VLOOKUP($H877,#REF!,12,FALSE),0)</f>
        <v>0</v>
      </c>
      <c r="AS877" s="34">
        <f>IFERROR(VLOOKUP($H877,#REF!,13,FALSE),0)</f>
        <v>0</v>
      </c>
      <c r="AT877" s="34">
        <f>IFERROR(VLOOKUP($H877,#REF!,14,FALSE),0)</f>
        <v>0</v>
      </c>
      <c r="AU877" s="42">
        <f>IFERROR(VLOOKUP($H877,#REF!,15,FALSE),0)</f>
        <v>0</v>
      </c>
      <c r="AV877" s="34">
        <f>IFERROR(VLOOKUP($H877,#REF!,15,FALSE),0)</f>
        <v>0</v>
      </c>
      <c r="AW877" s="34">
        <f>IFERROR(VLOOKUP($H877,#REF!,16,FALSE),0)</f>
        <v>0</v>
      </c>
      <c r="AX877" s="42">
        <f>IFERROR(VLOOKUP($H877,#REF!,17,FALSE),0)</f>
        <v>0</v>
      </c>
    </row>
    <row r="878" spans="1:50" x14ac:dyDescent="0.3">
      <c r="A878" s="33" t="str">
        <f t="shared" si="52"/>
        <v>0</v>
      </c>
      <c r="B878" s="33">
        <f>+'R&amp;E EXPORT'!B877</f>
        <v>0</v>
      </c>
      <c r="C878" t="str">
        <f>IFERROR(VLOOKUP(A878,'MCSJ Export'!A:C,3,FALSE),"")</f>
        <v/>
      </c>
      <c r="D878" s="37">
        <f t="shared" ca="1" si="53"/>
        <v>0</v>
      </c>
      <c r="E878" s="37">
        <f t="shared" ca="1" si="54"/>
        <v>0</v>
      </c>
      <c r="F878" s="37">
        <f t="shared" ca="1" si="55"/>
        <v>0</v>
      </c>
      <c r="G878" s="37"/>
      <c r="H878" s="33">
        <f>+'R&amp;E EXPORT'!A877</f>
        <v>0</v>
      </c>
      <c r="I878" s="34">
        <f>IFERROR(VLOOKUP($H878,'Gen F Rev'!$A:$M,15,FALSE),0)</f>
        <v>0</v>
      </c>
      <c r="J878" s="34">
        <f>IFERROR(VLOOKUP($H878,'Gen F Rev'!$A:$M,16,FALSE),0)</f>
        <v>0</v>
      </c>
      <c r="K878" s="42">
        <f>IFERROR(VLOOKUP($H878,'Gen F Rev'!$A:$M,17,FALSE),0)</f>
        <v>0</v>
      </c>
      <c r="L878" s="34">
        <f>IFERROR(VLOOKUP($H878,'Gen F Exp'!$A:$E,15,FALSE),0)</f>
        <v>0</v>
      </c>
      <c r="M878" s="34">
        <f>IFERROR(VLOOKUP($H878,'Gen F Exp'!$A:$E,16,FALSE),0)</f>
        <v>0</v>
      </c>
      <c r="N878" s="42">
        <f>IFERROR(VLOOKUP($H878,'Gen F Exp'!$A:$E,17,FALSE),0)</f>
        <v>0</v>
      </c>
      <c r="O878" s="34">
        <f>IFERROR(VLOOKUP($H878,'Water F Rev'!$A:$L,15,FALSE),0)</f>
        <v>0</v>
      </c>
      <c r="P878" s="34">
        <f>IFERROR(VLOOKUP($H878,'Water F Rev'!$A:$L,16,FALSE),0)</f>
        <v>0</v>
      </c>
      <c r="Q878" s="42">
        <f>IFERROR(VLOOKUP($H878,'Water F Rev'!$A:$L,17,FALSE),0)</f>
        <v>0</v>
      </c>
      <c r="R878" s="34">
        <f>IFERROR(VLOOKUP($H878,'Water F Exp'!$A:$K,15,FALSE),0)</f>
        <v>0</v>
      </c>
      <c r="S878" s="34">
        <f>IFERROR(VLOOKUP($H878,'Water F Exp'!$A:$K,16,FALSE),0)</f>
        <v>0</v>
      </c>
      <c r="T878" s="42">
        <f>IFERROR(VLOOKUP($H878,'Water F Exp'!$A:$K,17,FALSE),0)</f>
        <v>0</v>
      </c>
      <c r="U878" s="34">
        <f ca="1">IFERROR(VLOOKUP($H878,'Sewer F Rev'!$A:$E,15,FALSE),0)</f>
        <v>0</v>
      </c>
      <c r="V878" s="34">
        <f ca="1">IFERROR(VLOOKUP($H878,'Sewer F Rev'!$A:$E,16,FALSE),0)</f>
        <v>0</v>
      </c>
      <c r="W878" s="42">
        <f ca="1">IFERROR(VLOOKUP($H878,'Sewer F Rev'!$A:$E,17,FALSE),0)</f>
        <v>0</v>
      </c>
      <c r="X878" s="34">
        <f>IFERROR(VLOOKUP($H878,'Sewer F Exp'!$A:$B,15,FALSE),0)</f>
        <v>0</v>
      </c>
      <c r="Y878" s="34">
        <f>IFERROR(VLOOKUP($H878,'Sewer F Exp'!$A:$B,16,FALSE),0)</f>
        <v>0</v>
      </c>
      <c r="Z878" s="42">
        <f>IFERROR(VLOOKUP($H878,'Sewer F Exp'!$A:$B,17,FALSE),0)</f>
        <v>0</v>
      </c>
      <c r="AA878" s="34">
        <f>IFERROR(VLOOKUP($H878,'Refuse F Rev'!$A:$E,15,FALSE),0)</f>
        <v>0</v>
      </c>
      <c r="AB878" s="34">
        <f>IFERROR(VLOOKUP($H878,'Refuse F Rev'!$A:$E,16,FALSE),0)</f>
        <v>0</v>
      </c>
      <c r="AC878" s="42">
        <f>IFERROR(VLOOKUP($H878,'Refuse F Rev'!$A:$E,17,FALSE),0)</f>
        <v>0</v>
      </c>
      <c r="AD878" s="34">
        <f>IFERROR(VLOOKUP($H878,'Refuse F Exp'!$A:$E,15,FALSE),0)</f>
        <v>0</v>
      </c>
      <c r="AE878" s="34">
        <f>IFERROR(VLOOKUP($H878,'Refuse F Exp'!$A:$E,16,FALSE),0)</f>
        <v>0</v>
      </c>
      <c r="AF878" s="42">
        <f>IFERROR(VLOOKUP($H878,'Refuse F Exp'!$A:$E,17,FALSE),0)</f>
        <v>0</v>
      </c>
      <c r="AG878" s="34">
        <f>IFERROR(VLOOKUP($H878,#REF!,10,FALSE),0)</f>
        <v>0</v>
      </c>
      <c r="AH878" s="34">
        <f>IFERROR(VLOOKUP($H878,#REF!,11,FALSE),0)</f>
        <v>0</v>
      </c>
      <c r="AI878" s="42">
        <f>IFERROR(VLOOKUP($H878,#REF!,12,FALSE),0)</f>
        <v>0</v>
      </c>
      <c r="AJ878" s="34">
        <f>IFERROR(VLOOKUP($H878,#REF!,10,FALSE),0)</f>
        <v>0</v>
      </c>
      <c r="AK878" s="34">
        <f>IFERROR(VLOOKUP($H878,#REF!,11,FALSE),0)</f>
        <v>0</v>
      </c>
      <c r="AL878" s="42">
        <f>IFERROR(VLOOKUP($H878,#REF!,12,FALSE),0)</f>
        <v>0</v>
      </c>
      <c r="AM878" s="34">
        <f>IFERROR(VLOOKUP($H878,#REF!,10,FALSE),0)</f>
        <v>0</v>
      </c>
      <c r="AN878" s="34">
        <f>IFERROR(VLOOKUP($H878,#REF!,11,FALSE),0)</f>
        <v>0</v>
      </c>
      <c r="AO878" s="42">
        <f>IFERROR(VLOOKUP($H878,#REF!,12,FALSE),0)</f>
        <v>0</v>
      </c>
      <c r="AP878" s="34">
        <f>IFERROR(VLOOKUP($H878,#REF!,10,FALSE),0)</f>
        <v>0</v>
      </c>
      <c r="AQ878" s="34">
        <f>IFERROR(VLOOKUP($H878,#REF!,11,FALSE),0)</f>
        <v>0</v>
      </c>
      <c r="AR878" s="42">
        <f>IFERROR(VLOOKUP($H878,#REF!,12,FALSE),0)</f>
        <v>0</v>
      </c>
      <c r="AS878" s="34">
        <f>IFERROR(VLOOKUP($H878,#REF!,13,FALSE),0)</f>
        <v>0</v>
      </c>
      <c r="AT878" s="34">
        <f>IFERROR(VLOOKUP($H878,#REF!,14,FALSE),0)</f>
        <v>0</v>
      </c>
      <c r="AU878" s="42">
        <f>IFERROR(VLOOKUP($H878,#REF!,15,FALSE),0)</f>
        <v>0</v>
      </c>
      <c r="AV878" s="34">
        <f>IFERROR(VLOOKUP($H878,#REF!,15,FALSE),0)</f>
        <v>0</v>
      </c>
      <c r="AW878" s="34">
        <f>IFERROR(VLOOKUP($H878,#REF!,16,FALSE),0)</f>
        <v>0</v>
      </c>
      <c r="AX878" s="42">
        <f>IFERROR(VLOOKUP($H878,#REF!,17,FALSE),0)</f>
        <v>0</v>
      </c>
    </row>
    <row r="879" spans="1:50" x14ac:dyDescent="0.3">
      <c r="A879" s="33" t="str">
        <f t="shared" si="52"/>
        <v>0</v>
      </c>
      <c r="B879" s="33">
        <f>+'R&amp;E EXPORT'!B878</f>
        <v>0</v>
      </c>
      <c r="C879" t="str">
        <f>IFERROR(VLOOKUP(A879,'MCSJ Export'!A:C,3,FALSE),"")</f>
        <v/>
      </c>
      <c r="D879" s="37">
        <f t="shared" ca="1" si="53"/>
        <v>0</v>
      </c>
      <c r="E879" s="37">
        <f t="shared" ca="1" si="54"/>
        <v>0</v>
      </c>
      <c r="F879" s="37">
        <f t="shared" ca="1" si="55"/>
        <v>0</v>
      </c>
      <c r="G879" s="37"/>
      <c r="H879" s="33">
        <f>+'R&amp;E EXPORT'!A878</f>
        <v>0</v>
      </c>
      <c r="I879" s="34">
        <f>IFERROR(VLOOKUP($H879,'Gen F Rev'!$A:$M,15,FALSE),0)</f>
        <v>0</v>
      </c>
      <c r="J879" s="34">
        <f>IFERROR(VLOOKUP($H879,'Gen F Rev'!$A:$M,16,FALSE),0)</f>
        <v>0</v>
      </c>
      <c r="K879" s="42">
        <f>IFERROR(VLOOKUP($H879,'Gen F Rev'!$A:$M,17,FALSE),0)</f>
        <v>0</v>
      </c>
      <c r="L879" s="34">
        <f>IFERROR(VLOOKUP($H879,'Gen F Exp'!$A:$E,15,FALSE),0)</f>
        <v>0</v>
      </c>
      <c r="M879" s="34">
        <f>IFERROR(VLOOKUP($H879,'Gen F Exp'!$A:$E,16,FALSE),0)</f>
        <v>0</v>
      </c>
      <c r="N879" s="42">
        <f>IFERROR(VLOOKUP($H879,'Gen F Exp'!$A:$E,17,FALSE),0)</f>
        <v>0</v>
      </c>
      <c r="O879" s="34">
        <f>IFERROR(VLOOKUP($H879,'Water F Rev'!$A:$L,15,FALSE),0)</f>
        <v>0</v>
      </c>
      <c r="P879" s="34">
        <f>IFERROR(VLOOKUP($H879,'Water F Rev'!$A:$L,16,FALSE),0)</f>
        <v>0</v>
      </c>
      <c r="Q879" s="42">
        <f>IFERROR(VLOOKUP($H879,'Water F Rev'!$A:$L,17,FALSE),0)</f>
        <v>0</v>
      </c>
      <c r="R879" s="34">
        <f>IFERROR(VLOOKUP($H879,'Water F Exp'!$A:$K,15,FALSE),0)</f>
        <v>0</v>
      </c>
      <c r="S879" s="34">
        <f>IFERROR(VLOOKUP($H879,'Water F Exp'!$A:$K,16,FALSE),0)</f>
        <v>0</v>
      </c>
      <c r="T879" s="42">
        <f>IFERROR(VLOOKUP($H879,'Water F Exp'!$A:$K,17,FALSE),0)</f>
        <v>0</v>
      </c>
      <c r="U879" s="34">
        <f ca="1">IFERROR(VLOOKUP($H879,'Sewer F Rev'!$A:$E,15,FALSE),0)</f>
        <v>0</v>
      </c>
      <c r="V879" s="34">
        <f ca="1">IFERROR(VLOOKUP($H879,'Sewer F Rev'!$A:$E,16,FALSE),0)</f>
        <v>0</v>
      </c>
      <c r="W879" s="42">
        <f ca="1">IFERROR(VLOOKUP($H879,'Sewer F Rev'!$A:$E,17,FALSE),0)</f>
        <v>0</v>
      </c>
      <c r="X879" s="34">
        <f>IFERROR(VLOOKUP($H879,'Sewer F Exp'!$A:$B,15,FALSE),0)</f>
        <v>0</v>
      </c>
      <c r="Y879" s="34">
        <f>IFERROR(VLOOKUP($H879,'Sewer F Exp'!$A:$B,16,FALSE),0)</f>
        <v>0</v>
      </c>
      <c r="Z879" s="42">
        <f>IFERROR(VLOOKUP($H879,'Sewer F Exp'!$A:$B,17,FALSE),0)</f>
        <v>0</v>
      </c>
      <c r="AA879" s="34">
        <f>IFERROR(VLOOKUP($H879,'Refuse F Rev'!$A:$E,15,FALSE),0)</f>
        <v>0</v>
      </c>
      <c r="AB879" s="34">
        <f>IFERROR(VLOOKUP($H879,'Refuse F Rev'!$A:$E,16,FALSE),0)</f>
        <v>0</v>
      </c>
      <c r="AC879" s="42">
        <f>IFERROR(VLOOKUP($H879,'Refuse F Rev'!$A:$E,17,FALSE),0)</f>
        <v>0</v>
      </c>
      <c r="AD879" s="34">
        <f>IFERROR(VLOOKUP($H879,'Refuse F Exp'!$A:$E,15,FALSE),0)</f>
        <v>0</v>
      </c>
      <c r="AE879" s="34">
        <f>IFERROR(VLOOKUP($H879,'Refuse F Exp'!$A:$E,16,FALSE),0)</f>
        <v>0</v>
      </c>
      <c r="AF879" s="42">
        <f>IFERROR(VLOOKUP($H879,'Refuse F Exp'!$A:$E,17,FALSE),0)</f>
        <v>0</v>
      </c>
      <c r="AG879" s="34">
        <f>IFERROR(VLOOKUP($H879,#REF!,10,FALSE),0)</f>
        <v>0</v>
      </c>
      <c r="AH879" s="34">
        <f>IFERROR(VLOOKUP($H879,#REF!,11,FALSE),0)</f>
        <v>0</v>
      </c>
      <c r="AI879" s="42">
        <f>IFERROR(VLOOKUP($H879,#REF!,12,FALSE),0)</f>
        <v>0</v>
      </c>
      <c r="AJ879" s="34">
        <f>IFERROR(VLOOKUP($H879,#REF!,10,FALSE),0)</f>
        <v>0</v>
      </c>
      <c r="AK879" s="34">
        <f>IFERROR(VLOOKUP($H879,#REF!,11,FALSE),0)</f>
        <v>0</v>
      </c>
      <c r="AL879" s="42">
        <f>IFERROR(VLOOKUP($H879,#REF!,12,FALSE),0)</f>
        <v>0</v>
      </c>
      <c r="AM879" s="34">
        <f>IFERROR(VLOOKUP($H879,#REF!,10,FALSE),0)</f>
        <v>0</v>
      </c>
      <c r="AN879" s="34">
        <f>IFERROR(VLOOKUP($H879,#REF!,11,FALSE),0)</f>
        <v>0</v>
      </c>
      <c r="AO879" s="42">
        <f>IFERROR(VLOOKUP($H879,#REF!,12,FALSE),0)</f>
        <v>0</v>
      </c>
      <c r="AP879" s="34">
        <f>IFERROR(VLOOKUP($H879,#REF!,10,FALSE),0)</f>
        <v>0</v>
      </c>
      <c r="AQ879" s="34">
        <f>IFERROR(VLOOKUP($H879,#REF!,11,FALSE),0)</f>
        <v>0</v>
      </c>
      <c r="AR879" s="42">
        <f>IFERROR(VLOOKUP($H879,#REF!,12,FALSE),0)</f>
        <v>0</v>
      </c>
      <c r="AS879" s="34">
        <f>IFERROR(VLOOKUP($H879,#REF!,13,FALSE),0)</f>
        <v>0</v>
      </c>
      <c r="AT879" s="34">
        <f>IFERROR(VLOOKUP($H879,#REF!,14,FALSE),0)</f>
        <v>0</v>
      </c>
      <c r="AU879" s="42">
        <f>IFERROR(VLOOKUP($H879,#REF!,15,FALSE),0)</f>
        <v>0</v>
      </c>
      <c r="AV879" s="34">
        <f>IFERROR(VLOOKUP($H879,#REF!,15,FALSE),0)</f>
        <v>0</v>
      </c>
      <c r="AW879" s="34">
        <f>IFERROR(VLOOKUP($H879,#REF!,16,FALSE),0)</f>
        <v>0</v>
      </c>
      <c r="AX879" s="42">
        <f>IFERROR(VLOOKUP($H879,#REF!,17,FALSE),0)</f>
        <v>0</v>
      </c>
    </row>
    <row r="880" spans="1:50" x14ac:dyDescent="0.3">
      <c r="A880" s="33" t="str">
        <f t="shared" si="52"/>
        <v>0</v>
      </c>
      <c r="B880" s="33">
        <f>+'R&amp;E EXPORT'!B879</f>
        <v>0</v>
      </c>
      <c r="C880" t="str">
        <f>IFERROR(VLOOKUP(A880,'MCSJ Export'!A:C,3,FALSE),"")</f>
        <v/>
      </c>
      <c r="D880" s="37">
        <f t="shared" ca="1" si="53"/>
        <v>0</v>
      </c>
      <c r="E880" s="37">
        <f t="shared" ca="1" si="54"/>
        <v>0</v>
      </c>
      <c r="F880" s="37">
        <f t="shared" ca="1" si="55"/>
        <v>0</v>
      </c>
      <c r="G880" s="37"/>
      <c r="H880" s="33">
        <f>+'R&amp;E EXPORT'!A879</f>
        <v>0</v>
      </c>
      <c r="I880" s="34">
        <f>IFERROR(VLOOKUP($H880,'Gen F Rev'!$A:$M,15,FALSE),0)</f>
        <v>0</v>
      </c>
      <c r="J880" s="34">
        <f>IFERROR(VLOOKUP($H880,'Gen F Rev'!$A:$M,16,FALSE),0)</f>
        <v>0</v>
      </c>
      <c r="K880" s="42">
        <f>IFERROR(VLOOKUP($H880,'Gen F Rev'!$A:$M,17,FALSE),0)</f>
        <v>0</v>
      </c>
      <c r="L880" s="34">
        <f>IFERROR(VLOOKUP($H880,'Gen F Exp'!$A:$E,15,FALSE),0)</f>
        <v>0</v>
      </c>
      <c r="M880" s="34">
        <f>IFERROR(VLOOKUP($H880,'Gen F Exp'!$A:$E,16,FALSE),0)</f>
        <v>0</v>
      </c>
      <c r="N880" s="42">
        <f>IFERROR(VLOOKUP($H880,'Gen F Exp'!$A:$E,17,FALSE),0)</f>
        <v>0</v>
      </c>
      <c r="O880" s="34">
        <f>IFERROR(VLOOKUP($H880,'Water F Rev'!$A:$L,15,FALSE),0)</f>
        <v>0</v>
      </c>
      <c r="P880" s="34">
        <f>IFERROR(VLOOKUP($H880,'Water F Rev'!$A:$L,16,FALSE),0)</f>
        <v>0</v>
      </c>
      <c r="Q880" s="42">
        <f>IFERROR(VLOOKUP($H880,'Water F Rev'!$A:$L,17,FALSE),0)</f>
        <v>0</v>
      </c>
      <c r="R880" s="34">
        <f>IFERROR(VLOOKUP($H880,'Water F Exp'!$A:$K,15,FALSE),0)</f>
        <v>0</v>
      </c>
      <c r="S880" s="34">
        <f>IFERROR(VLOOKUP($H880,'Water F Exp'!$A:$K,16,FALSE),0)</f>
        <v>0</v>
      </c>
      <c r="T880" s="42">
        <f>IFERROR(VLOOKUP($H880,'Water F Exp'!$A:$K,17,FALSE),0)</f>
        <v>0</v>
      </c>
      <c r="U880" s="34">
        <f ca="1">IFERROR(VLOOKUP($H880,'Sewer F Rev'!$A:$E,15,FALSE),0)</f>
        <v>0</v>
      </c>
      <c r="V880" s="34">
        <f ca="1">IFERROR(VLOOKUP($H880,'Sewer F Rev'!$A:$E,16,FALSE),0)</f>
        <v>0</v>
      </c>
      <c r="W880" s="42">
        <f ca="1">IFERROR(VLOOKUP($H880,'Sewer F Rev'!$A:$E,17,FALSE),0)</f>
        <v>0</v>
      </c>
      <c r="X880" s="34">
        <f>IFERROR(VLOOKUP($H880,'Sewer F Exp'!$A:$B,15,FALSE),0)</f>
        <v>0</v>
      </c>
      <c r="Y880" s="34">
        <f>IFERROR(VLOOKUP($H880,'Sewer F Exp'!$A:$B,16,FALSE),0)</f>
        <v>0</v>
      </c>
      <c r="Z880" s="42">
        <f>IFERROR(VLOOKUP($H880,'Sewer F Exp'!$A:$B,17,FALSE),0)</f>
        <v>0</v>
      </c>
      <c r="AA880" s="34">
        <f>IFERROR(VLOOKUP($H880,'Refuse F Rev'!$A:$E,15,FALSE),0)</f>
        <v>0</v>
      </c>
      <c r="AB880" s="34">
        <f>IFERROR(VLOOKUP($H880,'Refuse F Rev'!$A:$E,16,FALSE),0)</f>
        <v>0</v>
      </c>
      <c r="AC880" s="42">
        <f>IFERROR(VLOOKUP($H880,'Refuse F Rev'!$A:$E,17,FALSE),0)</f>
        <v>0</v>
      </c>
      <c r="AD880" s="34">
        <f>IFERROR(VLOOKUP($H880,'Refuse F Exp'!$A:$E,15,FALSE),0)</f>
        <v>0</v>
      </c>
      <c r="AE880" s="34">
        <f>IFERROR(VLOOKUP($H880,'Refuse F Exp'!$A:$E,16,FALSE),0)</f>
        <v>0</v>
      </c>
      <c r="AF880" s="42">
        <f>IFERROR(VLOOKUP($H880,'Refuse F Exp'!$A:$E,17,FALSE),0)</f>
        <v>0</v>
      </c>
      <c r="AG880" s="34">
        <f>IFERROR(VLOOKUP($H880,#REF!,10,FALSE),0)</f>
        <v>0</v>
      </c>
      <c r="AH880" s="34">
        <f>IFERROR(VLOOKUP($H880,#REF!,11,FALSE),0)</f>
        <v>0</v>
      </c>
      <c r="AI880" s="42">
        <f>IFERROR(VLOOKUP($H880,#REF!,12,FALSE),0)</f>
        <v>0</v>
      </c>
      <c r="AJ880" s="34">
        <f>IFERROR(VLOOKUP($H880,#REF!,10,FALSE),0)</f>
        <v>0</v>
      </c>
      <c r="AK880" s="34">
        <f>IFERROR(VLOOKUP($H880,#REF!,11,FALSE),0)</f>
        <v>0</v>
      </c>
      <c r="AL880" s="42">
        <f>IFERROR(VLOOKUP($H880,#REF!,12,FALSE),0)</f>
        <v>0</v>
      </c>
      <c r="AM880" s="34">
        <f>IFERROR(VLOOKUP($H880,#REF!,10,FALSE),0)</f>
        <v>0</v>
      </c>
      <c r="AN880" s="34">
        <f>IFERROR(VLOOKUP($H880,#REF!,11,FALSE),0)</f>
        <v>0</v>
      </c>
      <c r="AO880" s="42">
        <f>IFERROR(VLOOKUP($H880,#REF!,12,FALSE),0)</f>
        <v>0</v>
      </c>
      <c r="AP880" s="34">
        <f>IFERROR(VLOOKUP($H880,#REF!,10,FALSE),0)</f>
        <v>0</v>
      </c>
      <c r="AQ880" s="34">
        <f>IFERROR(VLOOKUP($H880,#REF!,11,FALSE),0)</f>
        <v>0</v>
      </c>
      <c r="AR880" s="42">
        <f>IFERROR(VLOOKUP($H880,#REF!,12,FALSE),0)</f>
        <v>0</v>
      </c>
      <c r="AS880" s="34">
        <f>IFERROR(VLOOKUP($H880,#REF!,13,FALSE),0)</f>
        <v>0</v>
      </c>
      <c r="AT880" s="34">
        <f>IFERROR(VLOOKUP($H880,#REF!,14,FALSE),0)</f>
        <v>0</v>
      </c>
      <c r="AU880" s="42">
        <f>IFERROR(VLOOKUP($H880,#REF!,15,FALSE),0)</f>
        <v>0</v>
      </c>
      <c r="AV880" s="34">
        <f>IFERROR(VLOOKUP($H880,#REF!,15,FALSE),0)</f>
        <v>0</v>
      </c>
      <c r="AW880" s="34">
        <f>IFERROR(VLOOKUP($H880,#REF!,16,FALSE),0)</f>
        <v>0</v>
      </c>
      <c r="AX880" s="42">
        <f>IFERROR(VLOOKUP($H880,#REF!,17,FALSE),0)</f>
        <v>0</v>
      </c>
    </row>
    <row r="881" spans="1:50" x14ac:dyDescent="0.3">
      <c r="A881" s="33" t="str">
        <f t="shared" si="52"/>
        <v>0</v>
      </c>
      <c r="B881" s="33">
        <f>+'R&amp;E EXPORT'!B880</f>
        <v>0</v>
      </c>
      <c r="C881" t="str">
        <f>IFERROR(VLOOKUP(A881,'MCSJ Export'!A:C,3,FALSE),"")</f>
        <v/>
      </c>
      <c r="D881" s="37">
        <f t="shared" ca="1" si="53"/>
        <v>0</v>
      </c>
      <c r="E881" s="37">
        <f t="shared" ca="1" si="54"/>
        <v>0</v>
      </c>
      <c r="F881" s="37">
        <f t="shared" ca="1" si="55"/>
        <v>0</v>
      </c>
      <c r="G881" s="37"/>
      <c r="H881" s="33">
        <f>+'R&amp;E EXPORT'!A880</f>
        <v>0</v>
      </c>
      <c r="I881" s="34">
        <f>IFERROR(VLOOKUP($H881,'Gen F Rev'!$A:$M,15,FALSE),0)</f>
        <v>0</v>
      </c>
      <c r="J881" s="34">
        <f>IFERROR(VLOOKUP($H881,'Gen F Rev'!$A:$M,16,FALSE),0)</f>
        <v>0</v>
      </c>
      <c r="K881" s="42">
        <f>IFERROR(VLOOKUP($H881,'Gen F Rev'!$A:$M,17,FALSE),0)</f>
        <v>0</v>
      </c>
      <c r="L881" s="34">
        <f>IFERROR(VLOOKUP($H881,'Gen F Exp'!$A:$E,15,FALSE),0)</f>
        <v>0</v>
      </c>
      <c r="M881" s="34">
        <f>IFERROR(VLOOKUP($H881,'Gen F Exp'!$A:$E,16,FALSE),0)</f>
        <v>0</v>
      </c>
      <c r="N881" s="42">
        <f>IFERROR(VLOOKUP($H881,'Gen F Exp'!$A:$E,17,FALSE),0)</f>
        <v>0</v>
      </c>
      <c r="O881" s="34">
        <f>IFERROR(VLOOKUP($H881,'Water F Rev'!$A:$L,15,FALSE),0)</f>
        <v>0</v>
      </c>
      <c r="P881" s="34">
        <f>IFERROR(VLOOKUP($H881,'Water F Rev'!$A:$L,16,FALSE),0)</f>
        <v>0</v>
      </c>
      <c r="Q881" s="42">
        <f>IFERROR(VLOOKUP($H881,'Water F Rev'!$A:$L,17,FALSE),0)</f>
        <v>0</v>
      </c>
      <c r="R881" s="34">
        <f>IFERROR(VLOOKUP($H881,'Water F Exp'!$A:$K,15,FALSE),0)</f>
        <v>0</v>
      </c>
      <c r="S881" s="34">
        <f>IFERROR(VLOOKUP($H881,'Water F Exp'!$A:$K,16,FALSE),0)</f>
        <v>0</v>
      </c>
      <c r="T881" s="42">
        <f>IFERROR(VLOOKUP($H881,'Water F Exp'!$A:$K,17,FALSE),0)</f>
        <v>0</v>
      </c>
      <c r="U881" s="34">
        <f ca="1">IFERROR(VLOOKUP($H881,'Sewer F Rev'!$A:$E,15,FALSE),0)</f>
        <v>0</v>
      </c>
      <c r="V881" s="34">
        <f ca="1">IFERROR(VLOOKUP($H881,'Sewer F Rev'!$A:$E,16,FALSE),0)</f>
        <v>0</v>
      </c>
      <c r="W881" s="42">
        <f ca="1">IFERROR(VLOOKUP($H881,'Sewer F Rev'!$A:$E,17,FALSE),0)</f>
        <v>0</v>
      </c>
      <c r="X881" s="34">
        <f>IFERROR(VLOOKUP($H881,'Sewer F Exp'!$A:$B,15,FALSE),0)</f>
        <v>0</v>
      </c>
      <c r="Y881" s="34">
        <f>IFERROR(VLOOKUP($H881,'Sewer F Exp'!$A:$B,16,FALSE),0)</f>
        <v>0</v>
      </c>
      <c r="Z881" s="42">
        <f>IFERROR(VLOOKUP($H881,'Sewer F Exp'!$A:$B,17,FALSE),0)</f>
        <v>0</v>
      </c>
      <c r="AA881" s="34">
        <f>IFERROR(VLOOKUP($H881,'Refuse F Rev'!$A:$E,15,FALSE),0)</f>
        <v>0</v>
      </c>
      <c r="AB881" s="34">
        <f>IFERROR(VLOOKUP($H881,'Refuse F Rev'!$A:$E,16,FALSE),0)</f>
        <v>0</v>
      </c>
      <c r="AC881" s="42">
        <f>IFERROR(VLOOKUP($H881,'Refuse F Rev'!$A:$E,17,FALSE),0)</f>
        <v>0</v>
      </c>
      <c r="AD881" s="34">
        <f>IFERROR(VLOOKUP($H881,'Refuse F Exp'!$A:$E,15,FALSE),0)</f>
        <v>0</v>
      </c>
      <c r="AE881" s="34">
        <f>IFERROR(VLOOKUP($H881,'Refuse F Exp'!$A:$E,16,FALSE),0)</f>
        <v>0</v>
      </c>
      <c r="AF881" s="42">
        <f>IFERROR(VLOOKUP($H881,'Refuse F Exp'!$A:$E,17,FALSE),0)</f>
        <v>0</v>
      </c>
      <c r="AG881" s="34">
        <f>IFERROR(VLOOKUP($H881,#REF!,10,FALSE),0)</f>
        <v>0</v>
      </c>
      <c r="AH881" s="34">
        <f>IFERROR(VLOOKUP($H881,#REF!,11,FALSE),0)</f>
        <v>0</v>
      </c>
      <c r="AI881" s="42">
        <f>IFERROR(VLOOKUP($H881,#REF!,12,FALSE),0)</f>
        <v>0</v>
      </c>
      <c r="AJ881" s="34">
        <f>IFERROR(VLOOKUP($H881,#REF!,10,FALSE),0)</f>
        <v>0</v>
      </c>
      <c r="AK881" s="34">
        <f>IFERROR(VLOOKUP($H881,#REF!,11,FALSE),0)</f>
        <v>0</v>
      </c>
      <c r="AL881" s="42">
        <f>IFERROR(VLOOKUP($H881,#REF!,12,FALSE),0)</f>
        <v>0</v>
      </c>
      <c r="AM881" s="34">
        <f>IFERROR(VLOOKUP($H881,#REF!,10,FALSE),0)</f>
        <v>0</v>
      </c>
      <c r="AN881" s="34">
        <f>IFERROR(VLOOKUP($H881,#REF!,11,FALSE),0)</f>
        <v>0</v>
      </c>
      <c r="AO881" s="42">
        <f>IFERROR(VLOOKUP($H881,#REF!,12,FALSE),0)</f>
        <v>0</v>
      </c>
      <c r="AP881" s="34">
        <f>IFERROR(VLOOKUP($H881,#REF!,10,FALSE),0)</f>
        <v>0</v>
      </c>
      <c r="AQ881" s="34">
        <f>IFERROR(VLOOKUP($H881,#REF!,11,FALSE),0)</f>
        <v>0</v>
      </c>
      <c r="AR881" s="42">
        <f>IFERROR(VLOOKUP($H881,#REF!,12,FALSE),0)</f>
        <v>0</v>
      </c>
      <c r="AS881" s="34">
        <f>IFERROR(VLOOKUP($H881,#REF!,13,FALSE),0)</f>
        <v>0</v>
      </c>
      <c r="AT881" s="34">
        <f>IFERROR(VLOOKUP($H881,#REF!,14,FALSE),0)</f>
        <v>0</v>
      </c>
      <c r="AU881" s="42">
        <f>IFERROR(VLOOKUP($H881,#REF!,15,FALSE),0)</f>
        <v>0</v>
      </c>
      <c r="AV881" s="34">
        <f>IFERROR(VLOOKUP($H881,#REF!,15,FALSE),0)</f>
        <v>0</v>
      </c>
      <c r="AW881" s="34">
        <f>IFERROR(VLOOKUP($H881,#REF!,16,FALSE),0)</f>
        <v>0</v>
      </c>
      <c r="AX881" s="42">
        <f>IFERROR(VLOOKUP($H881,#REF!,17,FALSE),0)</f>
        <v>0</v>
      </c>
    </row>
    <row r="882" spans="1:50" x14ac:dyDescent="0.3">
      <c r="A882" s="33" t="str">
        <f t="shared" si="52"/>
        <v>0</v>
      </c>
      <c r="B882" s="33">
        <f>+'R&amp;E EXPORT'!B881</f>
        <v>0</v>
      </c>
      <c r="C882" t="str">
        <f>IFERROR(VLOOKUP(A882,'MCSJ Export'!A:C,3,FALSE),"")</f>
        <v/>
      </c>
      <c r="D882" s="37">
        <f t="shared" ca="1" si="53"/>
        <v>0</v>
      </c>
      <c r="E882" s="37">
        <f t="shared" ca="1" si="54"/>
        <v>0</v>
      </c>
      <c r="F882" s="37">
        <f t="shared" ca="1" si="55"/>
        <v>0</v>
      </c>
      <c r="G882" s="37"/>
      <c r="H882" s="33">
        <f>+'R&amp;E EXPORT'!A881</f>
        <v>0</v>
      </c>
      <c r="I882" s="34">
        <f>IFERROR(VLOOKUP($H882,'Gen F Rev'!$A:$M,15,FALSE),0)</f>
        <v>0</v>
      </c>
      <c r="J882" s="34">
        <f>IFERROR(VLOOKUP($H882,'Gen F Rev'!$A:$M,16,FALSE),0)</f>
        <v>0</v>
      </c>
      <c r="K882" s="42">
        <f>IFERROR(VLOOKUP($H882,'Gen F Rev'!$A:$M,17,FALSE),0)</f>
        <v>0</v>
      </c>
      <c r="L882" s="34">
        <f>IFERROR(VLOOKUP($H882,'Gen F Exp'!$A:$E,15,FALSE),0)</f>
        <v>0</v>
      </c>
      <c r="M882" s="34">
        <f>IFERROR(VLOOKUP($H882,'Gen F Exp'!$A:$E,16,FALSE),0)</f>
        <v>0</v>
      </c>
      <c r="N882" s="42">
        <f>IFERROR(VLOOKUP($H882,'Gen F Exp'!$A:$E,17,FALSE),0)</f>
        <v>0</v>
      </c>
      <c r="O882" s="34">
        <f>IFERROR(VLOOKUP($H882,'Water F Rev'!$A:$L,15,FALSE),0)</f>
        <v>0</v>
      </c>
      <c r="P882" s="34">
        <f>IFERROR(VLOOKUP($H882,'Water F Rev'!$A:$L,16,FALSE),0)</f>
        <v>0</v>
      </c>
      <c r="Q882" s="42">
        <f>IFERROR(VLOOKUP($H882,'Water F Rev'!$A:$L,17,FALSE),0)</f>
        <v>0</v>
      </c>
      <c r="R882" s="34">
        <f>IFERROR(VLOOKUP($H882,'Water F Exp'!$A:$K,15,FALSE),0)</f>
        <v>0</v>
      </c>
      <c r="S882" s="34">
        <f>IFERROR(VLOOKUP($H882,'Water F Exp'!$A:$K,16,FALSE),0)</f>
        <v>0</v>
      </c>
      <c r="T882" s="42">
        <f>IFERROR(VLOOKUP($H882,'Water F Exp'!$A:$K,17,FALSE),0)</f>
        <v>0</v>
      </c>
      <c r="U882" s="34">
        <f ca="1">IFERROR(VLOOKUP($H882,'Sewer F Rev'!$A:$E,15,FALSE),0)</f>
        <v>0</v>
      </c>
      <c r="V882" s="34">
        <f ca="1">IFERROR(VLOOKUP($H882,'Sewer F Rev'!$A:$E,16,FALSE),0)</f>
        <v>0</v>
      </c>
      <c r="W882" s="42">
        <f ca="1">IFERROR(VLOOKUP($H882,'Sewer F Rev'!$A:$E,17,FALSE),0)</f>
        <v>0</v>
      </c>
      <c r="X882" s="34">
        <f>IFERROR(VLOOKUP($H882,'Sewer F Exp'!$A:$B,15,FALSE),0)</f>
        <v>0</v>
      </c>
      <c r="Y882" s="34">
        <f>IFERROR(VLOOKUP($H882,'Sewer F Exp'!$A:$B,16,FALSE),0)</f>
        <v>0</v>
      </c>
      <c r="Z882" s="42">
        <f>IFERROR(VLOOKUP($H882,'Sewer F Exp'!$A:$B,17,FALSE),0)</f>
        <v>0</v>
      </c>
      <c r="AA882" s="34">
        <f>IFERROR(VLOOKUP($H882,'Refuse F Rev'!$A:$E,15,FALSE),0)</f>
        <v>0</v>
      </c>
      <c r="AB882" s="34">
        <f>IFERROR(VLOOKUP($H882,'Refuse F Rev'!$A:$E,16,FALSE),0)</f>
        <v>0</v>
      </c>
      <c r="AC882" s="42">
        <f>IFERROR(VLOOKUP($H882,'Refuse F Rev'!$A:$E,17,FALSE),0)</f>
        <v>0</v>
      </c>
      <c r="AD882" s="34">
        <f>IFERROR(VLOOKUP($H882,'Refuse F Exp'!$A:$E,15,FALSE),0)</f>
        <v>0</v>
      </c>
      <c r="AE882" s="34">
        <f>IFERROR(VLOOKUP($H882,'Refuse F Exp'!$A:$E,16,FALSE),0)</f>
        <v>0</v>
      </c>
      <c r="AF882" s="42">
        <f>IFERROR(VLOOKUP($H882,'Refuse F Exp'!$A:$E,17,FALSE),0)</f>
        <v>0</v>
      </c>
      <c r="AG882" s="34">
        <f>IFERROR(VLOOKUP($H882,#REF!,10,FALSE),0)</f>
        <v>0</v>
      </c>
      <c r="AH882" s="34">
        <f>IFERROR(VLOOKUP($H882,#REF!,11,FALSE),0)</f>
        <v>0</v>
      </c>
      <c r="AI882" s="42">
        <f>IFERROR(VLOOKUP($H882,#REF!,12,FALSE),0)</f>
        <v>0</v>
      </c>
      <c r="AJ882" s="34">
        <f>IFERROR(VLOOKUP($H882,#REF!,10,FALSE),0)</f>
        <v>0</v>
      </c>
      <c r="AK882" s="34">
        <f>IFERROR(VLOOKUP($H882,#REF!,11,FALSE),0)</f>
        <v>0</v>
      </c>
      <c r="AL882" s="42">
        <f>IFERROR(VLOOKUP($H882,#REF!,12,FALSE),0)</f>
        <v>0</v>
      </c>
      <c r="AM882" s="34">
        <f>IFERROR(VLOOKUP($H882,#REF!,10,FALSE),0)</f>
        <v>0</v>
      </c>
      <c r="AN882" s="34">
        <f>IFERROR(VLOOKUP($H882,#REF!,11,FALSE),0)</f>
        <v>0</v>
      </c>
      <c r="AO882" s="42">
        <f>IFERROR(VLOOKUP($H882,#REF!,12,FALSE),0)</f>
        <v>0</v>
      </c>
      <c r="AP882" s="34">
        <f>IFERROR(VLOOKUP($H882,#REF!,10,FALSE),0)</f>
        <v>0</v>
      </c>
      <c r="AQ882" s="34">
        <f>IFERROR(VLOOKUP($H882,#REF!,11,FALSE),0)</f>
        <v>0</v>
      </c>
      <c r="AR882" s="42">
        <f>IFERROR(VLOOKUP($H882,#REF!,12,FALSE),0)</f>
        <v>0</v>
      </c>
      <c r="AS882" s="34">
        <f>IFERROR(VLOOKUP($H882,#REF!,13,FALSE),0)</f>
        <v>0</v>
      </c>
      <c r="AT882" s="34">
        <f>IFERROR(VLOOKUP($H882,#REF!,14,FALSE),0)</f>
        <v>0</v>
      </c>
      <c r="AU882" s="42">
        <f>IFERROR(VLOOKUP($H882,#REF!,15,FALSE),0)</f>
        <v>0</v>
      </c>
      <c r="AV882" s="34">
        <f>IFERROR(VLOOKUP($H882,#REF!,15,FALSE),0)</f>
        <v>0</v>
      </c>
      <c r="AW882" s="34">
        <f>IFERROR(VLOOKUP($H882,#REF!,16,FALSE),0)</f>
        <v>0</v>
      </c>
      <c r="AX882" s="42">
        <f>IFERROR(VLOOKUP($H882,#REF!,17,FALSE),0)</f>
        <v>0</v>
      </c>
    </row>
    <row r="883" spans="1:50" x14ac:dyDescent="0.3">
      <c r="A883" s="33" t="str">
        <f t="shared" si="52"/>
        <v>0</v>
      </c>
      <c r="B883" s="33">
        <f>+'R&amp;E EXPORT'!B882</f>
        <v>0</v>
      </c>
      <c r="C883" t="str">
        <f>IFERROR(VLOOKUP(A883,'MCSJ Export'!A:C,3,FALSE),"")</f>
        <v/>
      </c>
      <c r="D883" s="37">
        <f t="shared" ca="1" si="53"/>
        <v>0</v>
      </c>
      <c r="E883" s="37">
        <f t="shared" ca="1" si="54"/>
        <v>0</v>
      </c>
      <c r="F883" s="37">
        <f t="shared" ca="1" si="55"/>
        <v>0</v>
      </c>
      <c r="G883" s="37"/>
      <c r="H883" s="33">
        <f>+'R&amp;E EXPORT'!A882</f>
        <v>0</v>
      </c>
      <c r="I883" s="34">
        <f>IFERROR(VLOOKUP($H883,'Gen F Rev'!$A:$M,15,FALSE),0)</f>
        <v>0</v>
      </c>
      <c r="J883" s="34">
        <f>IFERROR(VLOOKUP($H883,'Gen F Rev'!$A:$M,16,FALSE),0)</f>
        <v>0</v>
      </c>
      <c r="K883" s="42">
        <f>IFERROR(VLOOKUP($H883,'Gen F Rev'!$A:$M,17,FALSE),0)</f>
        <v>0</v>
      </c>
      <c r="L883" s="34">
        <f>IFERROR(VLOOKUP($H883,'Gen F Exp'!$A:$E,15,FALSE),0)</f>
        <v>0</v>
      </c>
      <c r="M883" s="34">
        <f>IFERROR(VLOOKUP($H883,'Gen F Exp'!$A:$E,16,FALSE),0)</f>
        <v>0</v>
      </c>
      <c r="N883" s="42">
        <f>IFERROR(VLOOKUP($H883,'Gen F Exp'!$A:$E,17,FALSE),0)</f>
        <v>0</v>
      </c>
      <c r="O883" s="34">
        <f>IFERROR(VLOOKUP($H883,'Water F Rev'!$A:$L,15,FALSE),0)</f>
        <v>0</v>
      </c>
      <c r="P883" s="34">
        <f>IFERROR(VLOOKUP($H883,'Water F Rev'!$A:$L,16,FALSE),0)</f>
        <v>0</v>
      </c>
      <c r="Q883" s="42">
        <f>IFERROR(VLOOKUP($H883,'Water F Rev'!$A:$L,17,FALSE),0)</f>
        <v>0</v>
      </c>
      <c r="R883" s="34">
        <f>IFERROR(VLOOKUP($H883,'Water F Exp'!$A:$K,15,FALSE),0)</f>
        <v>0</v>
      </c>
      <c r="S883" s="34">
        <f>IFERROR(VLOOKUP($H883,'Water F Exp'!$A:$K,16,FALSE),0)</f>
        <v>0</v>
      </c>
      <c r="T883" s="42">
        <f>IFERROR(VLOOKUP($H883,'Water F Exp'!$A:$K,17,FALSE),0)</f>
        <v>0</v>
      </c>
      <c r="U883" s="34">
        <f ca="1">IFERROR(VLOOKUP($H883,'Sewer F Rev'!$A:$E,15,FALSE),0)</f>
        <v>0</v>
      </c>
      <c r="V883" s="34">
        <f ca="1">IFERROR(VLOOKUP($H883,'Sewer F Rev'!$A:$E,16,FALSE),0)</f>
        <v>0</v>
      </c>
      <c r="W883" s="42">
        <f ca="1">IFERROR(VLOOKUP($H883,'Sewer F Rev'!$A:$E,17,FALSE),0)</f>
        <v>0</v>
      </c>
      <c r="X883" s="34">
        <f>IFERROR(VLOOKUP($H883,'Sewer F Exp'!$A:$B,15,FALSE),0)</f>
        <v>0</v>
      </c>
      <c r="Y883" s="34">
        <f>IFERROR(VLOOKUP($H883,'Sewer F Exp'!$A:$B,16,FALSE),0)</f>
        <v>0</v>
      </c>
      <c r="Z883" s="42">
        <f>IFERROR(VLOOKUP($H883,'Sewer F Exp'!$A:$B,17,FALSE),0)</f>
        <v>0</v>
      </c>
      <c r="AA883" s="34">
        <f>IFERROR(VLOOKUP($H883,'Refuse F Rev'!$A:$E,15,FALSE),0)</f>
        <v>0</v>
      </c>
      <c r="AB883" s="34">
        <f>IFERROR(VLOOKUP($H883,'Refuse F Rev'!$A:$E,16,FALSE),0)</f>
        <v>0</v>
      </c>
      <c r="AC883" s="42">
        <f>IFERROR(VLOOKUP($H883,'Refuse F Rev'!$A:$E,17,FALSE),0)</f>
        <v>0</v>
      </c>
      <c r="AD883" s="34">
        <f>IFERROR(VLOOKUP($H883,'Refuse F Exp'!$A:$E,15,FALSE),0)</f>
        <v>0</v>
      </c>
      <c r="AE883" s="34">
        <f>IFERROR(VLOOKUP($H883,'Refuse F Exp'!$A:$E,16,FALSE),0)</f>
        <v>0</v>
      </c>
      <c r="AF883" s="42">
        <f>IFERROR(VLOOKUP($H883,'Refuse F Exp'!$A:$E,17,FALSE),0)</f>
        <v>0</v>
      </c>
      <c r="AG883" s="34">
        <f>IFERROR(VLOOKUP($H883,#REF!,10,FALSE),0)</f>
        <v>0</v>
      </c>
      <c r="AH883" s="34">
        <f>IFERROR(VLOOKUP($H883,#REF!,11,FALSE),0)</f>
        <v>0</v>
      </c>
      <c r="AI883" s="42">
        <f>IFERROR(VLOOKUP($H883,#REF!,12,FALSE),0)</f>
        <v>0</v>
      </c>
      <c r="AJ883" s="34">
        <f>IFERROR(VLOOKUP($H883,#REF!,10,FALSE),0)</f>
        <v>0</v>
      </c>
      <c r="AK883" s="34">
        <f>IFERROR(VLOOKUP($H883,#REF!,11,FALSE),0)</f>
        <v>0</v>
      </c>
      <c r="AL883" s="42">
        <f>IFERROR(VLOOKUP($H883,#REF!,12,FALSE),0)</f>
        <v>0</v>
      </c>
      <c r="AM883" s="34">
        <f>IFERROR(VLOOKUP($H883,#REF!,10,FALSE),0)</f>
        <v>0</v>
      </c>
      <c r="AN883" s="34">
        <f>IFERROR(VLOOKUP($H883,#REF!,11,FALSE),0)</f>
        <v>0</v>
      </c>
      <c r="AO883" s="42">
        <f>IFERROR(VLOOKUP($H883,#REF!,12,FALSE),0)</f>
        <v>0</v>
      </c>
      <c r="AP883" s="34">
        <f>IFERROR(VLOOKUP($H883,#REF!,10,FALSE),0)</f>
        <v>0</v>
      </c>
      <c r="AQ883" s="34">
        <f>IFERROR(VLOOKUP($H883,#REF!,11,FALSE),0)</f>
        <v>0</v>
      </c>
      <c r="AR883" s="42">
        <f>IFERROR(VLOOKUP($H883,#REF!,12,FALSE),0)</f>
        <v>0</v>
      </c>
      <c r="AS883" s="34">
        <f>IFERROR(VLOOKUP($H883,#REF!,13,FALSE),0)</f>
        <v>0</v>
      </c>
      <c r="AT883" s="34">
        <f>IFERROR(VLOOKUP($H883,#REF!,14,FALSE),0)</f>
        <v>0</v>
      </c>
      <c r="AU883" s="42">
        <f>IFERROR(VLOOKUP($H883,#REF!,15,FALSE),0)</f>
        <v>0</v>
      </c>
      <c r="AV883" s="34">
        <f>IFERROR(VLOOKUP($H883,#REF!,15,FALSE),0)</f>
        <v>0</v>
      </c>
      <c r="AW883" s="34">
        <f>IFERROR(VLOOKUP($H883,#REF!,16,FALSE),0)</f>
        <v>0</v>
      </c>
      <c r="AX883" s="42">
        <f>IFERROR(VLOOKUP($H883,#REF!,17,FALSE),0)</f>
        <v>0</v>
      </c>
    </row>
    <row r="884" spans="1:50" x14ac:dyDescent="0.3">
      <c r="A884" s="33" t="str">
        <f t="shared" si="52"/>
        <v>0</v>
      </c>
      <c r="B884" s="33">
        <f>+'R&amp;E EXPORT'!B883</f>
        <v>0</v>
      </c>
      <c r="C884" t="str">
        <f>IFERROR(VLOOKUP(A884,'MCSJ Export'!A:C,3,FALSE),"")</f>
        <v/>
      </c>
      <c r="D884" s="37">
        <f t="shared" ca="1" si="53"/>
        <v>0</v>
      </c>
      <c r="E884" s="37">
        <f t="shared" ca="1" si="54"/>
        <v>0</v>
      </c>
      <c r="F884" s="37">
        <f t="shared" ca="1" si="55"/>
        <v>0</v>
      </c>
      <c r="G884" s="37"/>
      <c r="H884" s="33">
        <f>+'R&amp;E EXPORT'!A883</f>
        <v>0</v>
      </c>
      <c r="I884" s="34">
        <f>IFERROR(VLOOKUP($H884,'Gen F Rev'!$A:$M,15,FALSE),0)</f>
        <v>0</v>
      </c>
      <c r="J884" s="34">
        <f>IFERROR(VLOOKUP($H884,'Gen F Rev'!$A:$M,16,FALSE),0)</f>
        <v>0</v>
      </c>
      <c r="K884" s="42">
        <f>IFERROR(VLOOKUP($H884,'Gen F Rev'!$A:$M,17,FALSE),0)</f>
        <v>0</v>
      </c>
      <c r="L884" s="34">
        <f>IFERROR(VLOOKUP($H884,'Gen F Exp'!$A:$E,15,FALSE),0)</f>
        <v>0</v>
      </c>
      <c r="M884" s="34">
        <f>IFERROR(VLOOKUP($H884,'Gen F Exp'!$A:$E,16,FALSE),0)</f>
        <v>0</v>
      </c>
      <c r="N884" s="42">
        <f>IFERROR(VLOOKUP($H884,'Gen F Exp'!$A:$E,17,FALSE),0)</f>
        <v>0</v>
      </c>
      <c r="O884" s="34">
        <f>IFERROR(VLOOKUP($H884,'Water F Rev'!$A:$L,15,FALSE),0)</f>
        <v>0</v>
      </c>
      <c r="P884" s="34">
        <f>IFERROR(VLOOKUP($H884,'Water F Rev'!$A:$L,16,FALSE),0)</f>
        <v>0</v>
      </c>
      <c r="Q884" s="42">
        <f>IFERROR(VLOOKUP($H884,'Water F Rev'!$A:$L,17,FALSE),0)</f>
        <v>0</v>
      </c>
      <c r="R884" s="34">
        <f>IFERROR(VLOOKUP($H884,'Water F Exp'!$A:$K,15,FALSE),0)</f>
        <v>0</v>
      </c>
      <c r="S884" s="34">
        <f>IFERROR(VLOOKUP($H884,'Water F Exp'!$A:$K,16,FALSE),0)</f>
        <v>0</v>
      </c>
      <c r="T884" s="42">
        <f>IFERROR(VLOOKUP($H884,'Water F Exp'!$A:$K,17,FALSE),0)</f>
        <v>0</v>
      </c>
      <c r="U884" s="34">
        <f ca="1">IFERROR(VLOOKUP($H884,'Sewer F Rev'!$A:$E,15,FALSE),0)</f>
        <v>0</v>
      </c>
      <c r="V884" s="34">
        <f ca="1">IFERROR(VLOOKUP($H884,'Sewer F Rev'!$A:$E,16,FALSE),0)</f>
        <v>0</v>
      </c>
      <c r="W884" s="42">
        <f ca="1">IFERROR(VLOOKUP($H884,'Sewer F Rev'!$A:$E,17,FALSE),0)</f>
        <v>0</v>
      </c>
      <c r="X884" s="34">
        <f>IFERROR(VLOOKUP($H884,'Sewer F Exp'!$A:$B,15,FALSE),0)</f>
        <v>0</v>
      </c>
      <c r="Y884" s="34">
        <f>IFERROR(VLOOKUP($H884,'Sewer F Exp'!$A:$B,16,FALSE),0)</f>
        <v>0</v>
      </c>
      <c r="Z884" s="42">
        <f>IFERROR(VLOOKUP($H884,'Sewer F Exp'!$A:$B,17,FALSE),0)</f>
        <v>0</v>
      </c>
      <c r="AA884" s="34">
        <f>IFERROR(VLOOKUP($H884,'Refuse F Rev'!$A:$E,15,FALSE),0)</f>
        <v>0</v>
      </c>
      <c r="AB884" s="34">
        <f>IFERROR(VLOOKUP($H884,'Refuse F Rev'!$A:$E,16,FALSE),0)</f>
        <v>0</v>
      </c>
      <c r="AC884" s="42">
        <f>IFERROR(VLOOKUP($H884,'Refuse F Rev'!$A:$E,17,FALSE),0)</f>
        <v>0</v>
      </c>
      <c r="AD884" s="34">
        <f>IFERROR(VLOOKUP($H884,'Refuse F Exp'!$A:$E,15,FALSE),0)</f>
        <v>0</v>
      </c>
      <c r="AE884" s="34">
        <f>IFERROR(VLOOKUP($H884,'Refuse F Exp'!$A:$E,16,FALSE),0)</f>
        <v>0</v>
      </c>
      <c r="AF884" s="42">
        <f>IFERROR(VLOOKUP($H884,'Refuse F Exp'!$A:$E,17,FALSE),0)</f>
        <v>0</v>
      </c>
      <c r="AG884" s="34">
        <f>IFERROR(VLOOKUP($H884,#REF!,10,FALSE),0)</f>
        <v>0</v>
      </c>
      <c r="AH884" s="34">
        <f>IFERROR(VLOOKUP($H884,#REF!,11,FALSE),0)</f>
        <v>0</v>
      </c>
      <c r="AI884" s="42">
        <f>IFERROR(VLOOKUP($H884,#REF!,12,FALSE),0)</f>
        <v>0</v>
      </c>
      <c r="AJ884" s="34">
        <f>IFERROR(VLOOKUP($H884,#REF!,10,FALSE),0)</f>
        <v>0</v>
      </c>
      <c r="AK884" s="34">
        <f>IFERROR(VLOOKUP($H884,#REF!,11,FALSE),0)</f>
        <v>0</v>
      </c>
      <c r="AL884" s="42">
        <f>IFERROR(VLOOKUP($H884,#REF!,12,FALSE),0)</f>
        <v>0</v>
      </c>
      <c r="AM884" s="34">
        <f>IFERROR(VLOOKUP($H884,#REF!,10,FALSE),0)</f>
        <v>0</v>
      </c>
      <c r="AN884" s="34">
        <f>IFERROR(VLOOKUP($H884,#REF!,11,FALSE),0)</f>
        <v>0</v>
      </c>
      <c r="AO884" s="42">
        <f>IFERROR(VLOOKUP($H884,#REF!,12,FALSE),0)</f>
        <v>0</v>
      </c>
      <c r="AP884" s="34">
        <f>IFERROR(VLOOKUP($H884,#REF!,10,FALSE),0)</f>
        <v>0</v>
      </c>
      <c r="AQ884" s="34">
        <f>IFERROR(VLOOKUP($H884,#REF!,11,FALSE),0)</f>
        <v>0</v>
      </c>
      <c r="AR884" s="42">
        <f>IFERROR(VLOOKUP($H884,#REF!,12,FALSE),0)</f>
        <v>0</v>
      </c>
      <c r="AS884" s="34">
        <f>IFERROR(VLOOKUP($H884,#REF!,13,FALSE),0)</f>
        <v>0</v>
      </c>
      <c r="AT884" s="34">
        <f>IFERROR(VLOOKUP($H884,#REF!,14,FALSE),0)</f>
        <v>0</v>
      </c>
      <c r="AU884" s="42">
        <f>IFERROR(VLOOKUP($H884,#REF!,15,FALSE),0)</f>
        <v>0</v>
      </c>
      <c r="AV884" s="34">
        <f>IFERROR(VLOOKUP($H884,#REF!,15,FALSE),0)</f>
        <v>0</v>
      </c>
      <c r="AW884" s="34">
        <f>IFERROR(VLOOKUP($H884,#REF!,16,FALSE),0)</f>
        <v>0</v>
      </c>
      <c r="AX884" s="42">
        <f>IFERROR(VLOOKUP($H884,#REF!,17,FALSE),0)</f>
        <v>0</v>
      </c>
    </row>
    <row r="885" spans="1:50" x14ac:dyDescent="0.3">
      <c r="A885" s="33" t="str">
        <f t="shared" si="52"/>
        <v>0</v>
      </c>
      <c r="B885" s="33">
        <f>+'R&amp;E EXPORT'!B884</f>
        <v>0</v>
      </c>
      <c r="C885" t="str">
        <f>IFERROR(VLOOKUP(A885,'MCSJ Export'!A:C,3,FALSE),"")</f>
        <v/>
      </c>
      <c r="D885" s="37">
        <f t="shared" ca="1" si="53"/>
        <v>0</v>
      </c>
      <c r="E885" s="37">
        <f t="shared" ca="1" si="54"/>
        <v>0</v>
      </c>
      <c r="F885" s="37">
        <f t="shared" ca="1" si="55"/>
        <v>0</v>
      </c>
      <c r="G885" s="37"/>
      <c r="H885" s="33">
        <f>+'R&amp;E EXPORT'!A884</f>
        <v>0</v>
      </c>
      <c r="I885" s="34">
        <f>IFERROR(VLOOKUP($H885,'Gen F Rev'!$A:$M,15,FALSE),0)</f>
        <v>0</v>
      </c>
      <c r="J885" s="34">
        <f>IFERROR(VLOOKUP($H885,'Gen F Rev'!$A:$M,16,FALSE),0)</f>
        <v>0</v>
      </c>
      <c r="K885" s="42">
        <f>IFERROR(VLOOKUP($H885,'Gen F Rev'!$A:$M,17,FALSE),0)</f>
        <v>0</v>
      </c>
      <c r="L885" s="34">
        <f>IFERROR(VLOOKUP($H885,'Gen F Exp'!$A:$E,15,FALSE),0)</f>
        <v>0</v>
      </c>
      <c r="M885" s="34">
        <f>IFERROR(VLOOKUP($H885,'Gen F Exp'!$A:$E,16,FALSE),0)</f>
        <v>0</v>
      </c>
      <c r="N885" s="42">
        <f>IFERROR(VLOOKUP($H885,'Gen F Exp'!$A:$E,17,FALSE),0)</f>
        <v>0</v>
      </c>
      <c r="O885" s="34">
        <f>IFERROR(VLOOKUP($H885,'Water F Rev'!$A:$L,15,FALSE),0)</f>
        <v>0</v>
      </c>
      <c r="P885" s="34">
        <f>IFERROR(VLOOKUP($H885,'Water F Rev'!$A:$L,16,FALSE),0)</f>
        <v>0</v>
      </c>
      <c r="Q885" s="42">
        <f>IFERROR(VLOOKUP($H885,'Water F Rev'!$A:$L,17,FALSE),0)</f>
        <v>0</v>
      </c>
      <c r="R885" s="34">
        <f>IFERROR(VLOOKUP($H885,'Water F Exp'!$A:$K,15,FALSE),0)</f>
        <v>0</v>
      </c>
      <c r="S885" s="34">
        <f>IFERROR(VLOOKUP($H885,'Water F Exp'!$A:$K,16,FALSE),0)</f>
        <v>0</v>
      </c>
      <c r="T885" s="42">
        <f>IFERROR(VLOOKUP($H885,'Water F Exp'!$A:$K,17,FALSE),0)</f>
        <v>0</v>
      </c>
      <c r="U885" s="34">
        <f ca="1">IFERROR(VLOOKUP($H885,'Sewer F Rev'!$A:$E,15,FALSE),0)</f>
        <v>0</v>
      </c>
      <c r="V885" s="34">
        <f ca="1">IFERROR(VLOOKUP($H885,'Sewer F Rev'!$A:$E,16,FALSE),0)</f>
        <v>0</v>
      </c>
      <c r="W885" s="42">
        <f ca="1">IFERROR(VLOOKUP($H885,'Sewer F Rev'!$A:$E,17,FALSE),0)</f>
        <v>0</v>
      </c>
      <c r="X885" s="34">
        <f>IFERROR(VLOOKUP($H885,'Sewer F Exp'!$A:$B,15,FALSE),0)</f>
        <v>0</v>
      </c>
      <c r="Y885" s="34">
        <f>IFERROR(VLOOKUP($H885,'Sewer F Exp'!$A:$B,16,FALSE),0)</f>
        <v>0</v>
      </c>
      <c r="Z885" s="42">
        <f>IFERROR(VLOOKUP($H885,'Sewer F Exp'!$A:$B,17,FALSE),0)</f>
        <v>0</v>
      </c>
      <c r="AA885" s="34">
        <f>IFERROR(VLOOKUP($H885,'Refuse F Rev'!$A:$E,15,FALSE),0)</f>
        <v>0</v>
      </c>
      <c r="AB885" s="34">
        <f>IFERROR(VLOOKUP($H885,'Refuse F Rev'!$A:$E,16,FALSE),0)</f>
        <v>0</v>
      </c>
      <c r="AC885" s="42">
        <f>IFERROR(VLOOKUP($H885,'Refuse F Rev'!$A:$E,17,FALSE),0)</f>
        <v>0</v>
      </c>
      <c r="AD885" s="34">
        <f>IFERROR(VLOOKUP($H885,'Refuse F Exp'!$A:$E,15,FALSE),0)</f>
        <v>0</v>
      </c>
      <c r="AE885" s="34">
        <f>IFERROR(VLOOKUP($H885,'Refuse F Exp'!$A:$E,16,FALSE),0)</f>
        <v>0</v>
      </c>
      <c r="AF885" s="42">
        <f>IFERROR(VLOOKUP($H885,'Refuse F Exp'!$A:$E,17,FALSE),0)</f>
        <v>0</v>
      </c>
      <c r="AG885" s="34">
        <f>IFERROR(VLOOKUP($H885,#REF!,10,FALSE),0)</f>
        <v>0</v>
      </c>
      <c r="AH885" s="34">
        <f>IFERROR(VLOOKUP($H885,#REF!,11,FALSE),0)</f>
        <v>0</v>
      </c>
      <c r="AI885" s="42">
        <f>IFERROR(VLOOKUP($H885,#REF!,12,FALSE),0)</f>
        <v>0</v>
      </c>
      <c r="AJ885" s="34">
        <f>IFERROR(VLOOKUP($H885,#REF!,10,FALSE),0)</f>
        <v>0</v>
      </c>
      <c r="AK885" s="34">
        <f>IFERROR(VLOOKUP($H885,#REF!,11,FALSE),0)</f>
        <v>0</v>
      </c>
      <c r="AL885" s="42">
        <f>IFERROR(VLOOKUP($H885,#REF!,12,FALSE),0)</f>
        <v>0</v>
      </c>
      <c r="AM885" s="34">
        <f>IFERROR(VLOOKUP($H885,#REF!,10,FALSE),0)</f>
        <v>0</v>
      </c>
      <c r="AN885" s="34">
        <f>IFERROR(VLOOKUP($H885,#REF!,11,FALSE),0)</f>
        <v>0</v>
      </c>
      <c r="AO885" s="42">
        <f>IFERROR(VLOOKUP($H885,#REF!,12,FALSE),0)</f>
        <v>0</v>
      </c>
      <c r="AP885" s="34">
        <f>IFERROR(VLOOKUP($H885,#REF!,10,FALSE),0)</f>
        <v>0</v>
      </c>
      <c r="AQ885" s="34">
        <f>IFERROR(VLOOKUP($H885,#REF!,11,FALSE),0)</f>
        <v>0</v>
      </c>
      <c r="AR885" s="42">
        <f>IFERROR(VLOOKUP($H885,#REF!,12,FALSE),0)</f>
        <v>0</v>
      </c>
      <c r="AS885" s="34">
        <f>IFERROR(VLOOKUP($H885,#REF!,13,FALSE),0)</f>
        <v>0</v>
      </c>
      <c r="AT885" s="34">
        <f>IFERROR(VLOOKUP($H885,#REF!,14,FALSE),0)</f>
        <v>0</v>
      </c>
      <c r="AU885" s="42">
        <f>IFERROR(VLOOKUP($H885,#REF!,15,FALSE),0)</f>
        <v>0</v>
      </c>
      <c r="AV885" s="34">
        <f>IFERROR(VLOOKUP($H885,#REF!,15,FALSE),0)</f>
        <v>0</v>
      </c>
      <c r="AW885" s="34">
        <f>IFERROR(VLOOKUP($H885,#REF!,16,FALSE),0)</f>
        <v>0</v>
      </c>
      <c r="AX885" s="42">
        <f>IFERROR(VLOOKUP($H885,#REF!,17,FALSE),0)</f>
        <v>0</v>
      </c>
    </row>
    <row r="886" spans="1:50" x14ac:dyDescent="0.3">
      <c r="A886" s="33" t="str">
        <f t="shared" si="52"/>
        <v>0</v>
      </c>
      <c r="B886" s="33">
        <f>+'R&amp;E EXPORT'!B885</f>
        <v>0</v>
      </c>
      <c r="C886" t="str">
        <f>IFERROR(VLOOKUP(A886,'MCSJ Export'!A:C,3,FALSE),"")</f>
        <v/>
      </c>
      <c r="D886" s="37">
        <f t="shared" ca="1" si="53"/>
        <v>0</v>
      </c>
      <c r="E886" s="37">
        <f t="shared" ca="1" si="54"/>
        <v>0</v>
      </c>
      <c r="F886" s="37">
        <f t="shared" ca="1" si="55"/>
        <v>0</v>
      </c>
      <c r="G886" s="37"/>
      <c r="H886" s="33">
        <f>+'R&amp;E EXPORT'!A885</f>
        <v>0</v>
      </c>
      <c r="I886" s="34">
        <f>IFERROR(VLOOKUP($H886,'Gen F Rev'!$A:$M,15,FALSE),0)</f>
        <v>0</v>
      </c>
      <c r="J886" s="34">
        <f>IFERROR(VLOOKUP($H886,'Gen F Rev'!$A:$M,16,FALSE),0)</f>
        <v>0</v>
      </c>
      <c r="K886" s="42">
        <f>IFERROR(VLOOKUP($H886,'Gen F Rev'!$A:$M,17,FALSE),0)</f>
        <v>0</v>
      </c>
      <c r="L886" s="34">
        <f>IFERROR(VLOOKUP($H886,'Gen F Exp'!$A:$E,15,FALSE),0)</f>
        <v>0</v>
      </c>
      <c r="M886" s="34">
        <f>IFERROR(VLOOKUP($H886,'Gen F Exp'!$A:$E,16,FALSE),0)</f>
        <v>0</v>
      </c>
      <c r="N886" s="42">
        <f>IFERROR(VLOOKUP($H886,'Gen F Exp'!$A:$E,17,FALSE),0)</f>
        <v>0</v>
      </c>
      <c r="O886" s="34">
        <f>IFERROR(VLOOKUP($H886,'Water F Rev'!$A:$L,15,FALSE),0)</f>
        <v>0</v>
      </c>
      <c r="P886" s="34">
        <f>IFERROR(VLOOKUP($H886,'Water F Rev'!$A:$L,16,FALSE),0)</f>
        <v>0</v>
      </c>
      <c r="Q886" s="42">
        <f>IFERROR(VLOOKUP($H886,'Water F Rev'!$A:$L,17,FALSE),0)</f>
        <v>0</v>
      </c>
      <c r="R886" s="34">
        <f>IFERROR(VLOOKUP($H886,'Water F Exp'!$A:$K,15,FALSE),0)</f>
        <v>0</v>
      </c>
      <c r="S886" s="34">
        <f>IFERROR(VLOOKUP($H886,'Water F Exp'!$A:$K,16,FALSE),0)</f>
        <v>0</v>
      </c>
      <c r="T886" s="42">
        <f>IFERROR(VLOOKUP($H886,'Water F Exp'!$A:$K,17,FALSE),0)</f>
        <v>0</v>
      </c>
      <c r="U886" s="34">
        <f ca="1">IFERROR(VLOOKUP($H886,'Sewer F Rev'!$A:$E,15,FALSE),0)</f>
        <v>0</v>
      </c>
      <c r="V886" s="34">
        <f ca="1">IFERROR(VLOOKUP($H886,'Sewer F Rev'!$A:$E,16,FALSE),0)</f>
        <v>0</v>
      </c>
      <c r="W886" s="42">
        <f ca="1">IFERROR(VLOOKUP($H886,'Sewer F Rev'!$A:$E,17,FALSE),0)</f>
        <v>0</v>
      </c>
      <c r="X886" s="34">
        <f>IFERROR(VLOOKUP($H886,'Sewer F Exp'!$A:$B,15,FALSE),0)</f>
        <v>0</v>
      </c>
      <c r="Y886" s="34">
        <f>IFERROR(VLOOKUP($H886,'Sewer F Exp'!$A:$B,16,FALSE),0)</f>
        <v>0</v>
      </c>
      <c r="Z886" s="42">
        <f>IFERROR(VLOOKUP($H886,'Sewer F Exp'!$A:$B,17,FALSE),0)</f>
        <v>0</v>
      </c>
      <c r="AA886" s="34">
        <f>IFERROR(VLOOKUP($H886,'Refuse F Rev'!$A:$E,15,FALSE),0)</f>
        <v>0</v>
      </c>
      <c r="AB886" s="34">
        <f>IFERROR(VLOOKUP($H886,'Refuse F Rev'!$A:$E,16,FALSE),0)</f>
        <v>0</v>
      </c>
      <c r="AC886" s="42">
        <f>IFERROR(VLOOKUP($H886,'Refuse F Rev'!$A:$E,17,FALSE),0)</f>
        <v>0</v>
      </c>
      <c r="AD886" s="34">
        <f>IFERROR(VLOOKUP($H886,'Refuse F Exp'!$A:$E,15,FALSE),0)</f>
        <v>0</v>
      </c>
      <c r="AE886" s="34">
        <f>IFERROR(VLOOKUP($H886,'Refuse F Exp'!$A:$E,16,FALSE),0)</f>
        <v>0</v>
      </c>
      <c r="AF886" s="42">
        <f>IFERROR(VLOOKUP($H886,'Refuse F Exp'!$A:$E,17,FALSE),0)</f>
        <v>0</v>
      </c>
      <c r="AG886" s="34">
        <f>IFERROR(VLOOKUP($H886,#REF!,10,FALSE),0)</f>
        <v>0</v>
      </c>
      <c r="AH886" s="34">
        <f>IFERROR(VLOOKUP($H886,#REF!,11,FALSE),0)</f>
        <v>0</v>
      </c>
      <c r="AI886" s="42">
        <f>IFERROR(VLOOKUP($H886,#REF!,12,FALSE),0)</f>
        <v>0</v>
      </c>
      <c r="AJ886" s="34">
        <f>IFERROR(VLOOKUP($H886,#REF!,10,FALSE),0)</f>
        <v>0</v>
      </c>
      <c r="AK886" s="34">
        <f>IFERROR(VLOOKUP($H886,#REF!,11,FALSE),0)</f>
        <v>0</v>
      </c>
      <c r="AL886" s="42">
        <f>IFERROR(VLOOKUP($H886,#REF!,12,FALSE),0)</f>
        <v>0</v>
      </c>
      <c r="AM886" s="34">
        <f>IFERROR(VLOOKUP($H886,#REF!,10,FALSE),0)</f>
        <v>0</v>
      </c>
      <c r="AN886" s="34">
        <f>IFERROR(VLOOKUP($H886,#REF!,11,FALSE),0)</f>
        <v>0</v>
      </c>
      <c r="AO886" s="42">
        <f>IFERROR(VLOOKUP($H886,#REF!,12,FALSE),0)</f>
        <v>0</v>
      </c>
      <c r="AP886" s="34">
        <f>IFERROR(VLOOKUP($H886,#REF!,10,FALSE),0)</f>
        <v>0</v>
      </c>
      <c r="AQ886" s="34">
        <f>IFERROR(VLOOKUP($H886,#REF!,11,FALSE),0)</f>
        <v>0</v>
      </c>
      <c r="AR886" s="42">
        <f>IFERROR(VLOOKUP($H886,#REF!,12,FALSE),0)</f>
        <v>0</v>
      </c>
      <c r="AS886" s="34">
        <f>IFERROR(VLOOKUP($H886,#REF!,13,FALSE),0)</f>
        <v>0</v>
      </c>
      <c r="AT886" s="34">
        <f>IFERROR(VLOOKUP($H886,#REF!,14,FALSE),0)</f>
        <v>0</v>
      </c>
      <c r="AU886" s="42">
        <f>IFERROR(VLOOKUP($H886,#REF!,15,FALSE),0)</f>
        <v>0</v>
      </c>
      <c r="AV886" s="34">
        <f>IFERROR(VLOOKUP($H886,#REF!,15,FALSE),0)</f>
        <v>0</v>
      </c>
      <c r="AW886" s="34">
        <f>IFERROR(VLOOKUP($H886,#REF!,16,FALSE),0)</f>
        <v>0</v>
      </c>
      <c r="AX886" s="42">
        <f>IFERROR(VLOOKUP($H886,#REF!,17,FALSE),0)</f>
        <v>0</v>
      </c>
    </row>
    <row r="887" spans="1:50" x14ac:dyDescent="0.3">
      <c r="A887" s="33" t="str">
        <f t="shared" si="52"/>
        <v>0</v>
      </c>
      <c r="B887" s="33">
        <f>+'R&amp;E EXPORT'!B886</f>
        <v>0</v>
      </c>
      <c r="C887" t="str">
        <f>IFERROR(VLOOKUP(A887,'MCSJ Export'!A:C,3,FALSE),"")</f>
        <v/>
      </c>
      <c r="D887" s="37">
        <f t="shared" ca="1" si="53"/>
        <v>0</v>
      </c>
      <c r="E887" s="37">
        <f t="shared" ca="1" si="54"/>
        <v>0</v>
      </c>
      <c r="F887" s="37">
        <f t="shared" ca="1" si="55"/>
        <v>0</v>
      </c>
      <c r="G887" s="37"/>
      <c r="H887" s="33">
        <f>+'R&amp;E EXPORT'!A886</f>
        <v>0</v>
      </c>
      <c r="I887" s="34">
        <f>IFERROR(VLOOKUP($H887,'Gen F Rev'!$A:$M,15,FALSE),0)</f>
        <v>0</v>
      </c>
      <c r="J887" s="34">
        <f>IFERROR(VLOOKUP($H887,'Gen F Rev'!$A:$M,16,FALSE),0)</f>
        <v>0</v>
      </c>
      <c r="K887" s="42">
        <f>IFERROR(VLOOKUP($H887,'Gen F Rev'!$A:$M,17,FALSE),0)</f>
        <v>0</v>
      </c>
      <c r="L887" s="34">
        <f>IFERROR(VLOOKUP($H887,'Gen F Exp'!$A:$E,15,FALSE),0)</f>
        <v>0</v>
      </c>
      <c r="M887" s="34">
        <f>IFERROR(VLOOKUP($H887,'Gen F Exp'!$A:$E,16,FALSE),0)</f>
        <v>0</v>
      </c>
      <c r="N887" s="42">
        <f>IFERROR(VLOOKUP($H887,'Gen F Exp'!$A:$E,17,FALSE),0)</f>
        <v>0</v>
      </c>
      <c r="O887" s="34">
        <f>IFERROR(VLOOKUP($H887,'Water F Rev'!$A:$L,15,FALSE),0)</f>
        <v>0</v>
      </c>
      <c r="P887" s="34">
        <f>IFERROR(VLOOKUP($H887,'Water F Rev'!$A:$L,16,FALSE),0)</f>
        <v>0</v>
      </c>
      <c r="Q887" s="42">
        <f>IFERROR(VLOOKUP($H887,'Water F Rev'!$A:$L,17,FALSE),0)</f>
        <v>0</v>
      </c>
      <c r="R887" s="34">
        <f>IFERROR(VLOOKUP($H887,'Water F Exp'!$A:$K,15,FALSE),0)</f>
        <v>0</v>
      </c>
      <c r="S887" s="34">
        <f>IFERROR(VLOOKUP($H887,'Water F Exp'!$A:$K,16,FALSE),0)</f>
        <v>0</v>
      </c>
      <c r="T887" s="42">
        <f>IFERROR(VLOOKUP($H887,'Water F Exp'!$A:$K,17,FALSE),0)</f>
        <v>0</v>
      </c>
      <c r="U887" s="34">
        <f ca="1">IFERROR(VLOOKUP($H887,'Sewer F Rev'!$A:$E,15,FALSE),0)</f>
        <v>0</v>
      </c>
      <c r="V887" s="34">
        <f ca="1">IFERROR(VLOOKUP($H887,'Sewer F Rev'!$A:$E,16,FALSE),0)</f>
        <v>0</v>
      </c>
      <c r="W887" s="42">
        <f ca="1">IFERROR(VLOOKUP($H887,'Sewer F Rev'!$A:$E,17,FALSE),0)</f>
        <v>0</v>
      </c>
      <c r="X887" s="34">
        <f>IFERROR(VLOOKUP($H887,'Sewer F Exp'!$A:$B,15,FALSE),0)</f>
        <v>0</v>
      </c>
      <c r="Y887" s="34">
        <f>IFERROR(VLOOKUP($H887,'Sewer F Exp'!$A:$B,16,FALSE),0)</f>
        <v>0</v>
      </c>
      <c r="Z887" s="42">
        <f>IFERROR(VLOOKUP($H887,'Sewer F Exp'!$A:$B,17,FALSE),0)</f>
        <v>0</v>
      </c>
      <c r="AA887" s="34">
        <f>IFERROR(VLOOKUP($H887,'Refuse F Rev'!$A:$E,15,FALSE),0)</f>
        <v>0</v>
      </c>
      <c r="AB887" s="34">
        <f>IFERROR(VLOOKUP($H887,'Refuse F Rev'!$A:$E,16,FALSE),0)</f>
        <v>0</v>
      </c>
      <c r="AC887" s="42">
        <f>IFERROR(VLOOKUP($H887,'Refuse F Rev'!$A:$E,17,FALSE),0)</f>
        <v>0</v>
      </c>
      <c r="AD887" s="34">
        <f>IFERROR(VLOOKUP($H887,'Refuse F Exp'!$A:$E,15,FALSE),0)</f>
        <v>0</v>
      </c>
      <c r="AE887" s="34">
        <f>IFERROR(VLOOKUP($H887,'Refuse F Exp'!$A:$E,16,FALSE),0)</f>
        <v>0</v>
      </c>
      <c r="AF887" s="42">
        <f>IFERROR(VLOOKUP($H887,'Refuse F Exp'!$A:$E,17,FALSE),0)</f>
        <v>0</v>
      </c>
      <c r="AG887" s="34">
        <f>IFERROR(VLOOKUP($H887,#REF!,10,FALSE),0)</f>
        <v>0</v>
      </c>
      <c r="AH887" s="34">
        <f>IFERROR(VLOOKUP($H887,#REF!,11,FALSE),0)</f>
        <v>0</v>
      </c>
      <c r="AI887" s="42">
        <f>IFERROR(VLOOKUP($H887,#REF!,12,FALSE),0)</f>
        <v>0</v>
      </c>
      <c r="AJ887" s="34">
        <f>IFERROR(VLOOKUP($H887,#REF!,10,FALSE),0)</f>
        <v>0</v>
      </c>
      <c r="AK887" s="34">
        <f>IFERROR(VLOOKUP($H887,#REF!,11,FALSE),0)</f>
        <v>0</v>
      </c>
      <c r="AL887" s="42">
        <f>IFERROR(VLOOKUP($H887,#REF!,12,FALSE),0)</f>
        <v>0</v>
      </c>
      <c r="AM887" s="34">
        <f>IFERROR(VLOOKUP($H887,#REF!,10,FALSE),0)</f>
        <v>0</v>
      </c>
      <c r="AN887" s="34">
        <f>IFERROR(VLOOKUP($H887,#REF!,11,FALSE),0)</f>
        <v>0</v>
      </c>
      <c r="AO887" s="42">
        <f>IFERROR(VLOOKUP($H887,#REF!,12,FALSE),0)</f>
        <v>0</v>
      </c>
      <c r="AP887" s="34">
        <f>IFERROR(VLOOKUP($H887,#REF!,10,FALSE),0)</f>
        <v>0</v>
      </c>
      <c r="AQ887" s="34">
        <f>IFERROR(VLOOKUP($H887,#REF!,11,FALSE),0)</f>
        <v>0</v>
      </c>
      <c r="AR887" s="42">
        <f>IFERROR(VLOOKUP($H887,#REF!,12,FALSE),0)</f>
        <v>0</v>
      </c>
      <c r="AS887" s="34">
        <f>IFERROR(VLOOKUP($H887,#REF!,13,FALSE),0)</f>
        <v>0</v>
      </c>
      <c r="AT887" s="34">
        <f>IFERROR(VLOOKUP($H887,#REF!,14,FALSE),0)</f>
        <v>0</v>
      </c>
      <c r="AU887" s="42">
        <f>IFERROR(VLOOKUP($H887,#REF!,15,FALSE),0)</f>
        <v>0</v>
      </c>
      <c r="AV887" s="34">
        <f>IFERROR(VLOOKUP($H887,#REF!,15,FALSE),0)</f>
        <v>0</v>
      </c>
      <c r="AW887" s="34">
        <f>IFERROR(VLOOKUP($H887,#REF!,16,FALSE),0)</f>
        <v>0</v>
      </c>
      <c r="AX887" s="42">
        <f>IFERROR(VLOOKUP($H887,#REF!,17,FALSE),0)</f>
        <v>0</v>
      </c>
    </row>
    <row r="888" spans="1:50" x14ac:dyDescent="0.3">
      <c r="A888" s="33" t="str">
        <f t="shared" si="52"/>
        <v>0</v>
      </c>
      <c r="B888" s="33">
        <f>+'R&amp;E EXPORT'!B887</f>
        <v>0</v>
      </c>
      <c r="C888" t="str">
        <f>IFERROR(VLOOKUP(A888,'MCSJ Export'!A:C,3,FALSE),"")</f>
        <v/>
      </c>
      <c r="D888" s="37">
        <f t="shared" ca="1" si="53"/>
        <v>0</v>
      </c>
      <c r="E888" s="37">
        <f t="shared" ca="1" si="54"/>
        <v>0</v>
      </c>
      <c r="F888" s="37">
        <f t="shared" ca="1" si="55"/>
        <v>0</v>
      </c>
      <c r="G888" s="37"/>
      <c r="H888" s="33">
        <f>+'R&amp;E EXPORT'!A887</f>
        <v>0</v>
      </c>
      <c r="I888" s="34">
        <f>IFERROR(VLOOKUP($H888,'Gen F Rev'!$A:$M,15,FALSE),0)</f>
        <v>0</v>
      </c>
      <c r="J888" s="34">
        <f>IFERROR(VLOOKUP($H888,'Gen F Rev'!$A:$M,16,FALSE),0)</f>
        <v>0</v>
      </c>
      <c r="K888" s="42">
        <f>IFERROR(VLOOKUP($H888,'Gen F Rev'!$A:$M,17,FALSE),0)</f>
        <v>0</v>
      </c>
      <c r="L888" s="34">
        <f>IFERROR(VLOOKUP($H888,'Gen F Exp'!$A:$E,15,FALSE),0)</f>
        <v>0</v>
      </c>
      <c r="M888" s="34">
        <f>IFERROR(VLOOKUP($H888,'Gen F Exp'!$A:$E,16,FALSE),0)</f>
        <v>0</v>
      </c>
      <c r="N888" s="42">
        <f>IFERROR(VLOOKUP($H888,'Gen F Exp'!$A:$E,17,FALSE),0)</f>
        <v>0</v>
      </c>
      <c r="O888" s="34">
        <f>IFERROR(VLOOKUP($H888,'Water F Rev'!$A:$L,15,FALSE),0)</f>
        <v>0</v>
      </c>
      <c r="P888" s="34">
        <f>IFERROR(VLOOKUP($H888,'Water F Rev'!$A:$L,16,FALSE),0)</f>
        <v>0</v>
      </c>
      <c r="Q888" s="42">
        <f>IFERROR(VLOOKUP($H888,'Water F Rev'!$A:$L,17,FALSE),0)</f>
        <v>0</v>
      </c>
      <c r="R888" s="34">
        <f>IFERROR(VLOOKUP($H888,'Water F Exp'!$A:$K,15,FALSE),0)</f>
        <v>0</v>
      </c>
      <c r="S888" s="34">
        <f>IFERROR(VLOOKUP($H888,'Water F Exp'!$A:$K,16,FALSE),0)</f>
        <v>0</v>
      </c>
      <c r="T888" s="42">
        <f>IFERROR(VLOOKUP($H888,'Water F Exp'!$A:$K,17,FALSE),0)</f>
        <v>0</v>
      </c>
      <c r="U888" s="34">
        <f ca="1">IFERROR(VLOOKUP($H888,'Sewer F Rev'!$A:$E,15,FALSE),0)</f>
        <v>0</v>
      </c>
      <c r="V888" s="34">
        <f ca="1">IFERROR(VLOOKUP($H888,'Sewer F Rev'!$A:$E,16,FALSE),0)</f>
        <v>0</v>
      </c>
      <c r="W888" s="42">
        <f ca="1">IFERROR(VLOOKUP($H888,'Sewer F Rev'!$A:$E,17,FALSE),0)</f>
        <v>0</v>
      </c>
      <c r="X888" s="34">
        <f>IFERROR(VLOOKUP($H888,'Sewer F Exp'!$A:$B,15,FALSE),0)</f>
        <v>0</v>
      </c>
      <c r="Y888" s="34">
        <f>IFERROR(VLOOKUP($H888,'Sewer F Exp'!$A:$B,16,FALSE),0)</f>
        <v>0</v>
      </c>
      <c r="Z888" s="42">
        <f>IFERROR(VLOOKUP($H888,'Sewer F Exp'!$A:$B,17,FALSE),0)</f>
        <v>0</v>
      </c>
      <c r="AA888" s="34">
        <f>IFERROR(VLOOKUP($H888,'Refuse F Rev'!$A:$E,15,FALSE),0)</f>
        <v>0</v>
      </c>
      <c r="AB888" s="34">
        <f>IFERROR(VLOOKUP($H888,'Refuse F Rev'!$A:$E,16,FALSE),0)</f>
        <v>0</v>
      </c>
      <c r="AC888" s="42">
        <f>IFERROR(VLOOKUP($H888,'Refuse F Rev'!$A:$E,17,FALSE),0)</f>
        <v>0</v>
      </c>
      <c r="AD888" s="34">
        <f>IFERROR(VLOOKUP($H888,'Refuse F Exp'!$A:$E,15,FALSE),0)</f>
        <v>0</v>
      </c>
      <c r="AE888" s="34">
        <f>IFERROR(VLOOKUP($H888,'Refuse F Exp'!$A:$E,16,FALSE),0)</f>
        <v>0</v>
      </c>
      <c r="AF888" s="42">
        <f>IFERROR(VLOOKUP($H888,'Refuse F Exp'!$A:$E,17,FALSE),0)</f>
        <v>0</v>
      </c>
      <c r="AG888" s="34">
        <f>IFERROR(VLOOKUP($H888,#REF!,10,FALSE),0)</f>
        <v>0</v>
      </c>
      <c r="AH888" s="34">
        <f>IFERROR(VLOOKUP($H888,#REF!,11,FALSE),0)</f>
        <v>0</v>
      </c>
      <c r="AI888" s="42">
        <f>IFERROR(VLOOKUP($H888,#REF!,12,FALSE),0)</f>
        <v>0</v>
      </c>
      <c r="AJ888" s="34">
        <f>IFERROR(VLOOKUP($H888,#REF!,10,FALSE),0)</f>
        <v>0</v>
      </c>
      <c r="AK888" s="34">
        <f>IFERROR(VLOOKUP($H888,#REF!,11,FALSE),0)</f>
        <v>0</v>
      </c>
      <c r="AL888" s="42">
        <f>IFERROR(VLOOKUP($H888,#REF!,12,FALSE),0)</f>
        <v>0</v>
      </c>
      <c r="AM888" s="34">
        <f>IFERROR(VLOOKUP($H888,#REF!,10,FALSE),0)</f>
        <v>0</v>
      </c>
      <c r="AN888" s="34">
        <f>IFERROR(VLOOKUP($H888,#REF!,11,FALSE),0)</f>
        <v>0</v>
      </c>
      <c r="AO888" s="42">
        <f>IFERROR(VLOOKUP($H888,#REF!,12,FALSE),0)</f>
        <v>0</v>
      </c>
      <c r="AP888" s="34">
        <f>IFERROR(VLOOKUP($H888,#REF!,10,FALSE),0)</f>
        <v>0</v>
      </c>
      <c r="AQ888" s="34">
        <f>IFERROR(VLOOKUP($H888,#REF!,11,FALSE),0)</f>
        <v>0</v>
      </c>
      <c r="AR888" s="42">
        <f>IFERROR(VLOOKUP($H888,#REF!,12,FALSE),0)</f>
        <v>0</v>
      </c>
      <c r="AS888" s="34">
        <f>IFERROR(VLOOKUP($H888,#REF!,13,FALSE),0)</f>
        <v>0</v>
      </c>
      <c r="AT888" s="34">
        <f>IFERROR(VLOOKUP($H888,#REF!,14,FALSE),0)</f>
        <v>0</v>
      </c>
      <c r="AU888" s="42">
        <f>IFERROR(VLOOKUP($H888,#REF!,15,FALSE),0)</f>
        <v>0</v>
      </c>
      <c r="AV888" s="34">
        <f>IFERROR(VLOOKUP($H888,#REF!,15,FALSE),0)</f>
        <v>0</v>
      </c>
      <c r="AW888" s="34">
        <f>IFERROR(VLOOKUP($H888,#REF!,16,FALSE),0)</f>
        <v>0</v>
      </c>
      <c r="AX888" s="42">
        <f>IFERROR(VLOOKUP($H888,#REF!,17,FALSE),0)</f>
        <v>0</v>
      </c>
    </row>
    <row r="889" spans="1:50" x14ac:dyDescent="0.3">
      <c r="A889" s="33" t="str">
        <f t="shared" si="52"/>
        <v>0</v>
      </c>
      <c r="B889" s="33">
        <f>+'R&amp;E EXPORT'!B888</f>
        <v>0</v>
      </c>
      <c r="C889" t="str">
        <f>IFERROR(VLOOKUP(A889,'MCSJ Export'!A:C,3,FALSE),"")</f>
        <v/>
      </c>
      <c r="D889" s="37">
        <f t="shared" ca="1" si="53"/>
        <v>0</v>
      </c>
      <c r="E889" s="37">
        <f t="shared" ca="1" si="54"/>
        <v>0</v>
      </c>
      <c r="F889" s="37">
        <f t="shared" ca="1" si="55"/>
        <v>0</v>
      </c>
      <c r="G889" s="37"/>
      <c r="H889" s="33">
        <f>+'R&amp;E EXPORT'!A888</f>
        <v>0</v>
      </c>
      <c r="I889" s="34">
        <f>IFERROR(VLOOKUP($H889,'Gen F Rev'!$A:$M,15,FALSE),0)</f>
        <v>0</v>
      </c>
      <c r="J889" s="34">
        <f>IFERROR(VLOOKUP($H889,'Gen F Rev'!$A:$M,16,FALSE),0)</f>
        <v>0</v>
      </c>
      <c r="K889" s="42">
        <f>IFERROR(VLOOKUP($H889,'Gen F Rev'!$A:$M,17,FALSE),0)</f>
        <v>0</v>
      </c>
      <c r="L889" s="34">
        <f>IFERROR(VLOOKUP($H889,'Gen F Exp'!$A:$E,15,FALSE),0)</f>
        <v>0</v>
      </c>
      <c r="M889" s="34">
        <f>IFERROR(VLOOKUP($H889,'Gen F Exp'!$A:$E,16,FALSE),0)</f>
        <v>0</v>
      </c>
      <c r="N889" s="42">
        <f>IFERROR(VLOOKUP($H889,'Gen F Exp'!$A:$E,17,FALSE),0)</f>
        <v>0</v>
      </c>
      <c r="O889" s="34">
        <f>IFERROR(VLOOKUP($H889,'Water F Rev'!$A:$L,15,FALSE),0)</f>
        <v>0</v>
      </c>
      <c r="P889" s="34">
        <f>IFERROR(VLOOKUP($H889,'Water F Rev'!$A:$L,16,FALSE),0)</f>
        <v>0</v>
      </c>
      <c r="Q889" s="42">
        <f>IFERROR(VLOOKUP($H889,'Water F Rev'!$A:$L,17,FALSE),0)</f>
        <v>0</v>
      </c>
      <c r="R889" s="34">
        <f>IFERROR(VLOOKUP($H889,'Water F Exp'!$A:$K,15,FALSE),0)</f>
        <v>0</v>
      </c>
      <c r="S889" s="34">
        <f>IFERROR(VLOOKUP($H889,'Water F Exp'!$A:$K,16,FALSE),0)</f>
        <v>0</v>
      </c>
      <c r="T889" s="42">
        <f>IFERROR(VLOOKUP($H889,'Water F Exp'!$A:$K,17,FALSE),0)</f>
        <v>0</v>
      </c>
      <c r="U889" s="34">
        <f ca="1">IFERROR(VLOOKUP($H889,'Sewer F Rev'!$A:$E,15,FALSE),0)</f>
        <v>0</v>
      </c>
      <c r="V889" s="34">
        <f ca="1">IFERROR(VLOOKUP($H889,'Sewer F Rev'!$A:$E,16,FALSE),0)</f>
        <v>0</v>
      </c>
      <c r="W889" s="42">
        <f ca="1">IFERROR(VLOOKUP($H889,'Sewer F Rev'!$A:$E,17,FALSE),0)</f>
        <v>0</v>
      </c>
      <c r="X889" s="34">
        <f>IFERROR(VLOOKUP($H889,'Sewer F Exp'!$A:$B,15,FALSE),0)</f>
        <v>0</v>
      </c>
      <c r="Y889" s="34">
        <f>IFERROR(VLOOKUP($H889,'Sewer F Exp'!$A:$B,16,FALSE),0)</f>
        <v>0</v>
      </c>
      <c r="Z889" s="42">
        <f>IFERROR(VLOOKUP($H889,'Sewer F Exp'!$A:$B,17,FALSE),0)</f>
        <v>0</v>
      </c>
      <c r="AA889" s="34">
        <f>IFERROR(VLOOKUP($H889,'Refuse F Rev'!$A:$E,15,FALSE),0)</f>
        <v>0</v>
      </c>
      <c r="AB889" s="34">
        <f>IFERROR(VLOOKUP($H889,'Refuse F Rev'!$A:$E,16,FALSE),0)</f>
        <v>0</v>
      </c>
      <c r="AC889" s="42">
        <f>IFERROR(VLOOKUP($H889,'Refuse F Rev'!$A:$E,17,FALSE),0)</f>
        <v>0</v>
      </c>
      <c r="AD889" s="34">
        <f>IFERROR(VLOOKUP($H889,'Refuse F Exp'!$A:$E,15,FALSE),0)</f>
        <v>0</v>
      </c>
      <c r="AE889" s="34">
        <f>IFERROR(VLOOKUP($H889,'Refuse F Exp'!$A:$E,16,FALSE),0)</f>
        <v>0</v>
      </c>
      <c r="AF889" s="42">
        <f>IFERROR(VLOOKUP($H889,'Refuse F Exp'!$A:$E,17,FALSE),0)</f>
        <v>0</v>
      </c>
      <c r="AG889" s="34">
        <f>IFERROR(VLOOKUP($H889,#REF!,10,FALSE),0)</f>
        <v>0</v>
      </c>
      <c r="AH889" s="34">
        <f>IFERROR(VLOOKUP($H889,#REF!,11,FALSE),0)</f>
        <v>0</v>
      </c>
      <c r="AI889" s="42">
        <f>IFERROR(VLOOKUP($H889,#REF!,12,FALSE),0)</f>
        <v>0</v>
      </c>
      <c r="AJ889" s="34">
        <f>IFERROR(VLOOKUP($H889,#REF!,10,FALSE),0)</f>
        <v>0</v>
      </c>
      <c r="AK889" s="34">
        <f>IFERROR(VLOOKUP($H889,#REF!,11,FALSE),0)</f>
        <v>0</v>
      </c>
      <c r="AL889" s="42">
        <f>IFERROR(VLOOKUP($H889,#REF!,12,FALSE),0)</f>
        <v>0</v>
      </c>
      <c r="AM889" s="34">
        <f>IFERROR(VLOOKUP($H889,#REF!,10,FALSE),0)</f>
        <v>0</v>
      </c>
      <c r="AN889" s="34">
        <f>IFERROR(VLOOKUP($H889,#REF!,11,FALSE),0)</f>
        <v>0</v>
      </c>
      <c r="AO889" s="42">
        <f>IFERROR(VLOOKUP($H889,#REF!,12,FALSE),0)</f>
        <v>0</v>
      </c>
      <c r="AP889" s="34">
        <f>IFERROR(VLOOKUP($H889,#REF!,10,FALSE),0)</f>
        <v>0</v>
      </c>
      <c r="AQ889" s="34">
        <f>IFERROR(VLOOKUP($H889,#REF!,11,FALSE),0)</f>
        <v>0</v>
      </c>
      <c r="AR889" s="42">
        <f>IFERROR(VLOOKUP($H889,#REF!,12,FALSE),0)</f>
        <v>0</v>
      </c>
      <c r="AS889" s="34">
        <f>IFERROR(VLOOKUP($H889,#REF!,13,FALSE),0)</f>
        <v>0</v>
      </c>
      <c r="AT889" s="34">
        <f>IFERROR(VLOOKUP($H889,#REF!,14,FALSE),0)</f>
        <v>0</v>
      </c>
      <c r="AU889" s="42">
        <f>IFERROR(VLOOKUP($H889,#REF!,15,FALSE),0)</f>
        <v>0</v>
      </c>
      <c r="AV889" s="34">
        <f>IFERROR(VLOOKUP($H889,#REF!,15,FALSE),0)</f>
        <v>0</v>
      </c>
      <c r="AW889" s="34">
        <f>IFERROR(VLOOKUP($H889,#REF!,16,FALSE),0)</f>
        <v>0</v>
      </c>
      <c r="AX889" s="42">
        <f>IFERROR(VLOOKUP($H889,#REF!,17,FALSE),0)</f>
        <v>0</v>
      </c>
    </row>
    <row r="890" spans="1:50" x14ac:dyDescent="0.3">
      <c r="A890" s="33" t="str">
        <f t="shared" si="52"/>
        <v>0</v>
      </c>
      <c r="B890" s="33">
        <f>+'R&amp;E EXPORT'!B889</f>
        <v>0</v>
      </c>
      <c r="C890" t="str">
        <f>IFERROR(VLOOKUP(A890,'MCSJ Export'!A:C,3,FALSE),"")</f>
        <v/>
      </c>
      <c r="D890" s="37">
        <f t="shared" ca="1" si="53"/>
        <v>0</v>
      </c>
      <c r="E890" s="37">
        <f t="shared" ca="1" si="54"/>
        <v>0</v>
      </c>
      <c r="F890" s="37">
        <f t="shared" ca="1" si="55"/>
        <v>0</v>
      </c>
      <c r="G890" s="37"/>
      <c r="H890" s="33">
        <f>+'R&amp;E EXPORT'!A889</f>
        <v>0</v>
      </c>
      <c r="I890" s="34">
        <f>IFERROR(VLOOKUP($H890,'Gen F Rev'!$A:$M,15,FALSE),0)</f>
        <v>0</v>
      </c>
      <c r="J890" s="34">
        <f>IFERROR(VLOOKUP($H890,'Gen F Rev'!$A:$M,16,FALSE),0)</f>
        <v>0</v>
      </c>
      <c r="K890" s="42">
        <f>IFERROR(VLOOKUP($H890,'Gen F Rev'!$A:$M,17,FALSE),0)</f>
        <v>0</v>
      </c>
      <c r="L890" s="34">
        <f>IFERROR(VLOOKUP($H890,'Gen F Exp'!$A:$E,15,FALSE),0)</f>
        <v>0</v>
      </c>
      <c r="M890" s="34">
        <f>IFERROR(VLOOKUP($H890,'Gen F Exp'!$A:$E,16,FALSE),0)</f>
        <v>0</v>
      </c>
      <c r="N890" s="42">
        <f>IFERROR(VLOOKUP($H890,'Gen F Exp'!$A:$E,17,FALSE),0)</f>
        <v>0</v>
      </c>
      <c r="O890" s="34">
        <f>IFERROR(VLOOKUP($H890,'Water F Rev'!$A:$L,15,FALSE),0)</f>
        <v>0</v>
      </c>
      <c r="P890" s="34">
        <f>IFERROR(VLOOKUP($H890,'Water F Rev'!$A:$L,16,FALSE),0)</f>
        <v>0</v>
      </c>
      <c r="Q890" s="42">
        <f>IFERROR(VLOOKUP($H890,'Water F Rev'!$A:$L,17,FALSE),0)</f>
        <v>0</v>
      </c>
      <c r="R890" s="34">
        <f>IFERROR(VLOOKUP($H890,'Water F Exp'!$A:$K,15,FALSE),0)</f>
        <v>0</v>
      </c>
      <c r="S890" s="34">
        <f>IFERROR(VLOOKUP($H890,'Water F Exp'!$A:$K,16,FALSE),0)</f>
        <v>0</v>
      </c>
      <c r="T890" s="42">
        <f>IFERROR(VLOOKUP($H890,'Water F Exp'!$A:$K,17,FALSE),0)</f>
        <v>0</v>
      </c>
      <c r="U890" s="34">
        <f ca="1">IFERROR(VLOOKUP($H890,'Sewer F Rev'!$A:$E,15,FALSE),0)</f>
        <v>0</v>
      </c>
      <c r="V890" s="34">
        <f ca="1">IFERROR(VLOOKUP($H890,'Sewer F Rev'!$A:$E,16,FALSE),0)</f>
        <v>0</v>
      </c>
      <c r="W890" s="42">
        <f ca="1">IFERROR(VLOOKUP($H890,'Sewer F Rev'!$A:$E,17,FALSE),0)</f>
        <v>0</v>
      </c>
      <c r="X890" s="34">
        <f>IFERROR(VLOOKUP($H890,'Sewer F Exp'!$A:$B,15,FALSE),0)</f>
        <v>0</v>
      </c>
      <c r="Y890" s="34">
        <f>IFERROR(VLOOKUP($H890,'Sewer F Exp'!$A:$B,16,FALSE),0)</f>
        <v>0</v>
      </c>
      <c r="Z890" s="42">
        <f>IFERROR(VLOOKUP($H890,'Sewer F Exp'!$A:$B,17,FALSE),0)</f>
        <v>0</v>
      </c>
      <c r="AA890" s="34">
        <f>IFERROR(VLOOKUP($H890,'Refuse F Rev'!$A:$E,15,FALSE),0)</f>
        <v>0</v>
      </c>
      <c r="AB890" s="34">
        <f>IFERROR(VLOOKUP($H890,'Refuse F Rev'!$A:$E,16,FALSE),0)</f>
        <v>0</v>
      </c>
      <c r="AC890" s="42">
        <f>IFERROR(VLOOKUP($H890,'Refuse F Rev'!$A:$E,17,FALSE),0)</f>
        <v>0</v>
      </c>
      <c r="AD890" s="34">
        <f>IFERROR(VLOOKUP($H890,'Refuse F Exp'!$A:$E,15,FALSE),0)</f>
        <v>0</v>
      </c>
      <c r="AE890" s="34">
        <f>IFERROR(VLOOKUP($H890,'Refuse F Exp'!$A:$E,16,FALSE),0)</f>
        <v>0</v>
      </c>
      <c r="AF890" s="42">
        <f>IFERROR(VLOOKUP($H890,'Refuse F Exp'!$A:$E,17,FALSE),0)</f>
        <v>0</v>
      </c>
      <c r="AG890" s="34">
        <f>IFERROR(VLOOKUP($H890,#REF!,10,FALSE),0)</f>
        <v>0</v>
      </c>
      <c r="AH890" s="34">
        <f>IFERROR(VLOOKUP($H890,#REF!,11,FALSE),0)</f>
        <v>0</v>
      </c>
      <c r="AI890" s="42">
        <f>IFERROR(VLOOKUP($H890,#REF!,12,FALSE),0)</f>
        <v>0</v>
      </c>
      <c r="AJ890" s="34">
        <f>IFERROR(VLOOKUP($H890,#REF!,10,FALSE),0)</f>
        <v>0</v>
      </c>
      <c r="AK890" s="34">
        <f>IFERROR(VLOOKUP($H890,#REF!,11,FALSE),0)</f>
        <v>0</v>
      </c>
      <c r="AL890" s="42">
        <f>IFERROR(VLOOKUP($H890,#REF!,12,FALSE),0)</f>
        <v>0</v>
      </c>
      <c r="AM890" s="34">
        <f>IFERROR(VLOOKUP($H890,#REF!,10,FALSE),0)</f>
        <v>0</v>
      </c>
      <c r="AN890" s="34">
        <f>IFERROR(VLOOKUP($H890,#REF!,11,FALSE),0)</f>
        <v>0</v>
      </c>
      <c r="AO890" s="42">
        <f>IFERROR(VLOOKUP($H890,#REF!,12,FALSE),0)</f>
        <v>0</v>
      </c>
      <c r="AP890" s="34">
        <f>IFERROR(VLOOKUP($H890,#REF!,10,FALSE),0)</f>
        <v>0</v>
      </c>
      <c r="AQ890" s="34">
        <f>IFERROR(VLOOKUP($H890,#REF!,11,FALSE),0)</f>
        <v>0</v>
      </c>
      <c r="AR890" s="42">
        <f>IFERROR(VLOOKUP($H890,#REF!,12,FALSE),0)</f>
        <v>0</v>
      </c>
      <c r="AS890" s="34">
        <f>IFERROR(VLOOKUP($H890,#REF!,13,FALSE),0)</f>
        <v>0</v>
      </c>
      <c r="AT890" s="34">
        <f>IFERROR(VLOOKUP($H890,#REF!,14,FALSE),0)</f>
        <v>0</v>
      </c>
      <c r="AU890" s="42">
        <f>IFERROR(VLOOKUP($H890,#REF!,15,FALSE),0)</f>
        <v>0</v>
      </c>
      <c r="AV890" s="34">
        <f>IFERROR(VLOOKUP($H890,#REF!,15,FALSE),0)</f>
        <v>0</v>
      </c>
      <c r="AW890" s="34">
        <f>IFERROR(VLOOKUP($H890,#REF!,16,FALSE),0)</f>
        <v>0</v>
      </c>
      <c r="AX890" s="42">
        <f>IFERROR(VLOOKUP($H890,#REF!,17,FALSE),0)</f>
        <v>0</v>
      </c>
    </row>
    <row r="891" spans="1:50" x14ac:dyDescent="0.3">
      <c r="A891" s="33" t="str">
        <f t="shared" si="52"/>
        <v>0</v>
      </c>
      <c r="B891" s="33">
        <f>+'R&amp;E EXPORT'!B890</f>
        <v>0</v>
      </c>
      <c r="C891" t="str">
        <f>IFERROR(VLOOKUP(A891,'MCSJ Export'!A:C,3,FALSE),"")</f>
        <v/>
      </c>
      <c r="D891" s="37">
        <f t="shared" ca="1" si="53"/>
        <v>0</v>
      </c>
      <c r="E891" s="37">
        <f t="shared" ca="1" si="54"/>
        <v>0</v>
      </c>
      <c r="F891" s="37">
        <f t="shared" ca="1" si="55"/>
        <v>0</v>
      </c>
      <c r="G891" s="37"/>
      <c r="H891" s="33">
        <f>+'R&amp;E EXPORT'!A890</f>
        <v>0</v>
      </c>
      <c r="I891" s="34">
        <f>IFERROR(VLOOKUP($H891,'Gen F Rev'!$A:$M,15,FALSE),0)</f>
        <v>0</v>
      </c>
      <c r="J891" s="34">
        <f>IFERROR(VLOOKUP($H891,'Gen F Rev'!$A:$M,16,FALSE),0)</f>
        <v>0</v>
      </c>
      <c r="K891" s="42">
        <f>IFERROR(VLOOKUP($H891,'Gen F Rev'!$A:$M,17,FALSE),0)</f>
        <v>0</v>
      </c>
      <c r="L891" s="34">
        <f>IFERROR(VLOOKUP($H891,'Gen F Exp'!$A:$E,15,FALSE),0)</f>
        <v>0</v>
      </c>
      <c r="M891" s="34">
        <f>IFERROR(VLOOKUP($H891,'Gen F Exp'!$A:$E,16,FALSE),0)</f>
        <v>0</v>
      </c>
      <c r="N891" s="42">
        <f>IFERROR(VLOOKUP($H891,'Gen F Exp'!$A:$E,17,FALSE),0)</f>
        <v>0</v>
      </c>
      <c r="O891" s="34">
        <f>IFERROR(VLOOKUP($H891,'Water F Rev'!$A:$L,15,FALSE),0)</f>
        <v>0</v>
      </c>
      <c r="P891" s="34">
        <f>IFERROR(VLOOKUP($H891,'Water F Rev'!$A:$L,16,FALSE),0)</f>
        <v>0</v>
      </c>
      <c r="Q891" s="42">
        <f>IFERROR(VLOOKUP($H891,'Water F Rev'!$A:$L,17,FALSE),0)</f>
        <v>0</v>
      </c>
      <c r="R891" s="34">
        <f>IFERROR(VLOOKUP($H891,'Water F Exp'!$A:$K,15,FALSE),0)</f>
        <v>0</v>
      </c>
      <c r="S891" s="34">
        <f>IFERROR(VLOOKUP($H891,'Water F Exp'!$A:$K,16,FALSE),0)</f>
        <v>0</v>
      </c>
      <c r="T891" s="42">
        <f>IFERROR(VLOOKUP($H891,'Water F Exp'!$A:$K,17,FALSE),0)</f>
        <v>0</v>
      </c>
      <c r="U891" s="34">
        <f ca="1">IFERROR(VLOOKUP($H891,'Sewer F Rev'!$A:$E,15,FALSE),0)</f>
        <v>0</v>
      </c>
      <c r="V891" s="34">
        <f ca="1">IFERROR(VLOOKUP($H891,'Sewer F Rev'!$A:$E,16,FALSE),0)</f>
        <v>0</v>
      </c>
      <c r="W891" s="42">
        <f ca="1">IFERROR(VLOOKUP($H891,'Sewer F Rev'!$A:$E,17,FALSE),0)</f>
        <v>0</v>
      </c>
      <c r="X891" s="34">
        <f>IFERROR(VLOOKUP($H891,'Sewer F Exp'!$A:$B,15,FALSE),0)</f>
        <v>0</v>
      </c>
      <c r="Y891" s="34">
        <f>IFERROR(VLOOKUP($H891,'Sewer F Exp'!$A:$B,16,FALSE),0)</f>
        <v>0</v>
      </c>
      <c r="Z891" s="42">
        <f>IFERROR(VLOOKUP($H891,'Sewer F Exp'!$A:$B,17,FALSE),0)</f>
        <v>0</v>
      </c>
      <c r="AA891" s="34">
        <f>IFERROR(VLOOKUP($H891,'Refuse F Rev'!$A:$E,15,FALSE),0)</f>
        <v>0</v>
      </c>
      <c r="AB891" s="34">
        <f>IFERROR(VLOOKUP($H891,'Refuse F Rev'!$A:$E,16,FALSE),0)</f>
        <v>0</v>
      </c>
      <c r="AC891" s="42">
        <f>IFERROR(VLOOKUP($H891,'Refuse F Rev'!$A:$E,17,FALSE),0)</f>
        <v>0</v>
      </c>
      <c r="AD891" s="34">
        <f>IFERROR(VLOOKUP($H891,'Refuse F Exp'!$A:$E,15,FALSE),0)</f>
        <v>0</v>
      </c>
      <c r="AE891" s="34">
        <f>IFERROR(VLOOKUP($H891,'Refuse F Exp'!$A:$E,16,FALSE),0)</f>
        <v>0</v>
      </c>
      <c r="AF891" s="42">
        <f>IFERROR(VLOOKUP($H891,'Refuse F Exp'!$A:$E,17,FALSE),0)</f>
        <v>0</v>
      </c>
      <c r="AG891" s="34">
        <f>IFERROR(VLOOKUP($H891,#REF!,10,FALSE),0)</f>
        <v>0</v>
      </c>
      <c r="AH891" s="34">
        <f>IFERROR(VLOOKUP($H891,#REF!,11,FALSE),0)</f>
        <v>0</v>
      </c>
      <c r="AI891" s="42">
        <f>IFERROR(VLOOKUP($H891,#REF!,12,FALSE),0)</f>
        <v>0</v>
      </c>
      <c r="AJ891" s="34">
        <f>IFERROR(VLOOKUP($H891,#REF!,10,FALSE),0)</f>
        <v>0</v>
      </c>
      <c r="AK891" s="34">
        <f>IFERROR(VLOOKUP($H891,#REF!,11,FALSE),0)</f>
        <v>0</v>
      </c>
      <c r="AL891" s="42">
        <f>IFERROR(VLOOKUP($H891,#REF!,12,FALSE),0)</f>
        <v>0</v>
      </c>
      <c r="AM891" s="34">
        <f>IFERROR(VLOOKUP($H891,#REF!,10,FALSE),0)</f>
        <v>0</v>
      </c>
      <c r="AN891" s="34">
        <f>IFERROR(VLOOKUP($H891,#REF!,11,FALSE),0)</f>
        <v>0</v>
      </c>
      <c r="AO891" s="42">
        <f>IFERROR(VLOOKUP($H891,#REF!,12,FALSE),0)</f>
        <v>0</v>
      </c>
      <c r="AP891" s="34">
        <f>IFERROR(VLOOKUP($H891,#REF!,10,FALSE),0)</f>
        <v>0</v>
      </c>
      <c r="AQ891" s="34">
        <f>IFERROR(VLOOKUP($H891,#REF!,11,FALSE),0)</f>
        <v>0</v>
      </c>
      <c r="AR891" s="42">
        <f>IFERROR(VLOOKUP($H891,#REF!,12,FALSE),0)</f>
        <v>0</v>
      </c>
      <c r="AS891" s="34">
        <f>IFERROR(VLOOKUP($H891,#REF!,13,FALSE),0)</f>
        <v>0</v>
      </c>
      <c r="AT891" s="34">
        <f>IFERROR(VLOOKUP($H891,#REF!,14,FALSE),0)</f>
        <v>0</v>
      </c>
      <c r="AU891" s="42">
        <f>IFERROR(VLOOKUP($H891,#REF!,15,FALSE),0)</f>
        <v>0</v>
      </c>
      <c r="AV891" s="34">
        <f>IFERROR(VLOOKUP($H891,#REF!,15,FALSE),0)</f>
        <v>0</v>
      </c>
      <c r="AW891" s="34">
        <f>IFERROR(VLOOKUP($H891,#REF!,16,FALSE),0)</f>
        <v>0</v>
      </c>
      <c r="AX891" s="42">
        <f>IFERROR(VLOOKUP($H891,#REF!,17,FALSE),0)</f>
        <v>0</v>
      </c>
    </row>
    <row r="892" spans="1:50" x14ac:dyDescent="0.3">
      <c r="A892" s="33" t="str">
        <f t="shared" si="52"/>
        <v>0</v>
      </c>
      <c r="B892" s="33">
        <f>+'R&amp;E EXPORT'!B891</f>
        <v>0</v>
      </c>
      <c r="C892" t="str">
        <f>IFERROR(VLOOKUP(A892,'MCSJ Export'!A:C,3,FALSE),"")</f>
        <v/>
      </c>
      <c r="D892" s="37">
        <f t="shared" ca="1" si="53"/>
        <v>0</v>
      </c>
      <c r="E892" s="37">
        <f t="shared" ca="1" si="54"/>
        <v>0</v>
      </c>
      <c r="F892" s="37">
        <f t="shared" ca="1" si="55"/>
        <v>0</v>
      </c>
      <c r="G892" s="37"/>
      <c r="H892" s="33">
        <f>+'R&amp;E EXPORT'!A891</f>
        <v>0</v>
      </c>
      <c r="I892" s="34">
        <f>IFERROR(VLOOKUP($H892,'Gen F Rev'!$A:$M,15,FALSE),0)</f>
        <v>0</v>
      </c>
      <c r="J892" s="34">
        <f>IFERROR(VLOOKUP($H892,'Gen F Rev'!$A:$M,16,FALSE),0)</f>
        <v>0</v>
      </c>
      <c r="K892" s="42">
        <f>IFERROR(VLOOKUP($H892,'Gen F Rev'!$A:$M,17,FALSE),0)</f>
        <v>0</v>
      </c>
      <c r="L892" s="34">
        <f>IFERROR(VLOOKUP($H892,'Gen F Exp'!$A:$E,15,FALSE),0)</f>
        <v>0</v>
      </c>
      <c r="M892" s="34">
        <f>IFERROR(VLOOKUP($H892,'Gen F Exp'!$A:$E,16,FALSE),0)</f>
        <v>0</v>
      </c>
      <c r="N892" s="42">
        <f>IFERROR(VLOOKUP($H892,'Gen F Exp'!$A:$E,17,FALSE),0)</f>
        <v>0</v>
      </c>
      <c r="O892" s="34">
        <f>IFERROR(VLOOKUP($H892,'Water F Rev'!$A:$L,15,FALSE),0)</f>
        <v>0</v>
      </c>
      <c r="P892" s="34">
        <f>IFERROR(VLOOKUP($H892,'Water F Rev'!$A:$L,16,FALSE),0)</f>
        <v>0</v>
      </c>
      <c r="Q892" s="42">
        <f>IFERROR(VLOOKUP($H892,'Water F Rev'!$A:$L,17,FALSE),0)</f>
        <v>0</v>
      </c>
      <c r="R892" s="34">
        <f>IFERROR(VLOOKUP($H892,'Water F Exp'!$A:$K,15,FALSE),0)</f>
        <v>0</v>
      </c>
      <c r="S892" s="34">
        <f>IFERROR(VLOOKUP($H892,'Water F Exp'!$A:$K,16,FALSE),0)</f>
        <v>0</v>
      </c>
      <c r="T892" s="42">
        <f>IFERROR(VLOOKUP($H892,'Water F Exp'!$A:$K,17,FALSE),0)</f>
        <v>0</v>
      </c>
      <c r="U892" s="34">
        <f ca="1">IFERROR(VLOOKUP($H892,'Sewer F Rev'!$A:$E,15,FALSE),0)</f>
        <v>0</v>
      </c>
      <c r="V892" s="34">
        <f ca="1">IFERROR(VLOOKUP($H892,'Sewer F Rev'!$A:$E,16,FALSE),0)</f>
        <v>0</v>
      </c>
      <c r="W892" s="42">
        <f ca="1">IFERROR(VLOOKUP($H892,'Sewer F Rev'!$A:$E,17,FALSE),0)</f>
        <v>0</v>
      </c>
      <c r="X892" s="34">
        <f>IFERROR(VLOOKUP($H892,'Sewer F Exp'!$A:$B,15,FALSE),0)</f>
        <v>0</v>
      </c>
      <c r="Y892" s="34">
        <f>IFERROR(VLOOKUP($H892,'Sewer F Exp'!$A:$B,16,FALSE),0)</f>
        <v>0</v>
      </c>
      <c r="Z892" s="42">
        <f>IFERROR(VLOOKUP($H892,'Sewer F Exp'!$A:$B,17,FALSE),0)</f>
        <v>0</v>
      </c>
      <c r="AA892" s="34">
        <f>IFERROR(VLOOKUP($H892,'Refuse F Rev'!$A:$E,15,FALSE),0)</f>
        <v>0</v>
      </c>
      <c r="AB892" s="34">
        <f>IFERROR(VLOOKUP($H892,'Refuse F Rev'!$A:$E,16,FALSE),0)</f>
        <v>0</v>
      </c>
      <c r="AC892" s="42">
        <f>IFERROR(VLOOKUP($H892,'Refuse F Rev'!$A:$E,17,FALSE),0)</f>
        <v>0</v>
      </c>
      <c r="AD892" s="34">
        <f>IFERROR(VLOOKUP($H892,'Refuse F Exp'!$A:$E,15,FALSE),0)</f>
        <v>0</v>
      </c>
      <c r="AE892" s="34">
        <f>IFERROR(VLOOKUP($H892,'Refuse F Exp'!$A:$E,16,FALSE),0)</f>
        <v>0</v>
      </c>
      <c r="AF892" s="42">
        <f>IFERROR(VLOOKUP($H892,'Refuse F Exp'!$A:$E,17,FALSE),0)</f>
        <v>0</v>
      </c>
      <c r="AG892" s="34">
        <f>IFERROR(VLOOKUP($H892,#REF!,10,FALSE),0)</f>
        <v>0</v>
      </c>
      <c r="AH892" s="34">
        <f>IFERROR(VLOOKUP($H892,#REF!,11,FALSE),0)</f>
        <v>0</v>
      </c>
      <c r="AI892" s="42">
        <f>IFERROR(VLOOKUP($H892,#REF!,12,FALSE),0)</f>
        <v>0</v>
      </c>
      <c r="AJ892" s="34">
        <f>IFERROR(VLOOKUP($H892,#REF!,10,FALSE),0)</f>
        <v>0</v>
      </c>
      <c r="AK892" s="34">
        <f>IFERROR(VLOOKUP($H892,#REF!,11,FALSE),0)</f>
        <v>0</v>
      </c>
      <c r="AL892" s="42">
        <f>IFERROR(VLOOKUP($H892,#REF!,12,FALSE),0)</f>
        <v>0</v>
      </c>
      <c r="AM892" s="34">
        <f>IFERROR(VLOOKUP($H892,#REF!,10,FALSE),0)</f>
        <v>0</v>
      </c>
      <c r="AN892" s="34">
        <f>IFERROR(VLOOKUP($H892,#REF!,11,FALSE),0)</f>
        <v>0</v>
      </c>
      <c r="AO892" s="42">
        <f>IFERROR(VLOOKUP($H892,#REF!,12,FALSE),0)</f>
        <v>0</v>
      </c>
      <c r="AP892" s="34">
        <f>IFERROR(VLOOKUP($H892,#REF!,10,FALSE),0)</f>
        <v>0</v>
      </c>
      <c r="AQ892" s="34">
        <f>IFERROR(VLOOKUP($H892,#REF!,11,FALSE),0)</f>
        <v>0</v>
      </c>
      <c r="AR892" s="42">
        <f>IFERROR(VLOOKUP($H892,#REF!,12,FALSE),0)</f>
        <v>0</v>
      </c>
      <c r="AS892" s="34">
        <f>IFERROR(VLOOKUP($H892,#REF!,13,FALSE),0)</f>
        <v>0</v>
      </c>
      <c r="AT892" s="34">
        <f>IFERROR(VLOOKUP($H892,#REF!,14,FALSE),0)</f>
        <v>0</v>
      </c>
      <c r="AU892" s="42">
        <f>IFERROR(VLOOKUP($H892,#REF!,15,FALSE),0)</f>
        <v>0</v>
      </c>
      <c r="AV892" s="34">
        <f>IFERROR(VLOOKUP($H892,#REF!,15,FALSE),0)</f>
        <v>0</v>
      </c>
      <c r="AW892" s="34">
        <f>IFERROR(VLOOKUP($H892,#REF!,16,FALSE),0)</f>
        <v>0</v>
      </c>
      <c r="AX892" s="42">
        <f>IFERROR(VLOOKUP($H892,#REF!,17,FALSE),0)</f>
        <v>0</v>
      </c>
    </row>
    <row r="893" spans="1:50" x14ac:dyDescent="0.3">
      <c r="A893" s="33" t="str">
        <f t="shared" si="52"/>
        <v>0</v>
      </c>
      <c r="B893" s="33">
        <f>+'R&amp;E EXPORT'!B892</f>
        <v>0</v>
      </c>
      <c r="C893" t="str">
        <f>IFERROR(VLOOKUP(A893,'MCSJ Export'!A:C,3,FALSE),"")</f>
        <v/>
      </c>
      <c r="D893" s="37">
        <f t="shared" ca="1" si="53"/>
        <v>0</v>
      </c>
      <c r="E893" s="37">
        <f t="shared" ca="1" si="54"/>
        <v>0</v>
      </c>
      <c r="F893" s="37">
        <f t="shared" ca="1" si="55"/>
        <v>0</v>
      </c>
      <c r="G893" s="37"/>
      <c r="H893" s="33">
        <f>+'R&amp;E EXPORT'!A892</f>
        <v>0</v>
      </c>
      <c r="I893" s="34">
        <f>IFERROR(VLOOKUP($H893,'Gen F Rev'!$A:$M,15,FALSE),0)</f>
        <v>0</v>
      </c>
      <c r="J893" s="34">
        <f>IFERROR(VLOOKUP($H893,'Gen F Rev'!$A:$M,16,FALSE),0)</f>
        <v>0</v>
      </c>
      <c r="K893" s="42">
        <f>IFERROR(VLOOKUP($H893,'Gen F Rev'!$A:$M,17,FALSE),0)</f>
        <v>0</v>
      </c>
      <c r="L893" s="34">
        <f>IFERROR(VLOOKUP($H893,'Gen F Exp'!$A:$E,15,FALSE),0)</f>
        <v>0</v>
      </c>
      <c r="M893" s="34">
        <f>IFERROR(VLOOKUP($H893,'Gen F Exp'!$A:$E,16,FALSE),0)</f>
        <v>0</v>
      </c>
      <c r="N893" s="42">
        <f>IFERROR(VLOOKUP($H893,'Gen F Exp'!$A:$E,17,FALSE),0)</f>
        <v>0</v>
      </c>
      <c r="O893" s="34">
        <f>IFERROR(VLOOKUP($H893,'Water F Rev'!$A:$L,15,FALSE),0)</f>
        <v>0</v>
      </c>
      <c r="P893" s="34">
        <f>IFERROR(VLOOKUP($H893,'Water F Rev'!$A:$L,16,FALSE),0)</f>
        <v>0</v>
      </c>
      <c r="Q893" s="42">
        <f>IFERROR(VLOOKUP($H893,'Water F Rev'!$A:$L,17,FALSE),0)</f>
        <v>0</v>
      </c>
      <c r="R893" s="34">
        <f>IFERROR(VLOOKUP($H893,'Water F Exp'!$A:$K,15,FALSE),0)</f>
        <v>0</v>
      </c>
      <c r="S893" s="34">
        <f>IFERROR(VLOOKUP($H893,'Water F Exp'!$A:$K,16,FALSE),0)</f>
        <v>0</v>
      </c>
      <c r="T893" s="42">
        <f>IFERROR(VLOOKUP($H893,'Water F Exp'!$A:$K,17,FALSE),0)</f>
        <v>0</v>
      </c>
      <c r="U893" s="34">
        <f ca="1">IFERROR(VLOOKUP($H893,'Sewer F Rev'!$A:$E,15,FALSE),0)</f>
        <v>0</v>
      </c>
      <c r="V893" s="34">
        <f ca="1">IFERROR(VLOOKUP($H893,'Sewer F Rev'!$A:$E,16,FALSE),0)</f>
        <v>0</v>
      </c>
      <c r="W893" s="42">
        <f ca="1">IFERROR(VLOOKUP($H893,'Sewer F Rev'!$A:$E,17,FALSE),0)</f>
        <v>0</v>
      </c>
      <c r="X893" s="34">
        <f>IFERROR(VLOOKUP($H893,'Sewer F Exp'!$A:$B,15,FALSE),0)</f>
        <v>0</v>
      </c>
      <c r="Y893" s="34">
        <f>IFERROR(VLOOKUP($H893,'Sewer F Exp'!$A:$B,16,FALSE),0)</f>
        <v>0</v>
      </c>
      <c r="Z893" s="42">
        <f>IFERROR(VLOOKUP($H893,'Sewer F Exp'!$A:$B,17,FALSE),0)</f>
        <v>0</v>
      </c>
      <c r="AA893" s="34">
        <f>IFERROR(VLOOKUP($H893,'Refuse F Rev'!$A:$E,15,FALSE),0)</f>
        <v>0</v>
      </c>
      <c r="AB893" s="34">
        <f>IFERROR(VLOOKUP($H893,'Refuse F Rev'!$A:$E,16,FALSE),0)</f>
        <v>0</v>
      </c>
      <c r="AC893" s="42">
        <f>IFERROR(VLOOKUP($H893,'Refuse F Rev'!$A:$E,17,FALSE),0)</f>
        <v>0</v>
      </c>
      <c r="AD893" s="34">
        <f>IFERROR(VLOOKUP($H893,'Refuse F Exp'!$A:$E,15,FALSE),0)</f>
        <v>0</v>
      </c>
      <c r="AE893" s="34">
        <f>IFERROR(VLOOKUP($H893,'Refuse F Exp'!$A:$E,16,FALSE),0)</f>
        <v>0</v>
      </c>
      <c r="AF893" s="42">
        <f>IFERROR(VLOOKUP($H893,'Refuse F Exp'!$A:$E,17,FALSE),0)</f>
        <v>0</v>
      </c>
      <c r="AG893" s="34">
        <f>IFERROR(VLOOKUP($H893,#REF!,10,FALSE),0)</f>
        <v>0</v>
      </c>
      <c r="AH893" s="34">
        <f>IFERROR(VLOOKUP($H893,#REF!,11,FALSE),0)</f>
        <v>0</v>
      </c>
      <c r="AI893" s="42">
        <f>IFERROR(VLOOKUP($H893,#REF!,12,FALSE),0)</f>
        <v>0</v>
      </c>
      <c r="AJ893" s="34">
        <f>IFERROR(VLOOKUP($H893,#REF!,10,FALSE),0)</f>
        <v>0</v>
      </c>
      <c r="AK893" s="34">
        <f>IFERROR(VLOOKUP($H893,#REF!,11,FALSE),0)</f>
        <v>0</v>
      </c>
      <c r="AL893" s="42">
        <f>IFERROR(VLOOKUP($H893,#REF!,12,FALSE),0)</f>
        <v>0</v>
      </c>
      <c r="AM893" s="34">
        <f>IFERROR(VLOOKUP($H893,#REF!,10,FALSE),0)</f>
        <v>0</v>
      </c>
      <c r="AN893" s="34">
        <f>IFERROR(VLOOKUP($H893,#REF!,11,FALSE),0)</f>
        <v>0</v>
      </c>
      <c r="AO893" s="42">
        <f>IFERROR(VLOOKUP($H893,#REF!,12,FALSE),0)</f>
        <v>0</v>
      </c>
      <c r="AP893" s="34">
        <f>IFERROR(VLOOKUP($H893,#REF!,10,FALSE),0)</f>
        <v>0</v>
      </c>
      <c r="AQ893" s="34">
        <f>IFERROR(VLOOKUP($H893,#REF!,11,FALSE),0)</f>
        <v>0</v>
      </c>
      <c r="AR893" s="42">
        <f>IFERROR(VLOOKUP($H893,#REF!,12,FALSE),0)</f>
        <v>0</v>
      </c>
      <c r="AS893" s="34">
        <f>IFERROR(VLOOKUP($H893,#REF!,13,FALSE),0)</f>
        <v>0</v>
      </c>
      <c r="AT893" s="34">
        <f>IFERROR(VLOOKUP($H893,#REF!,14,FALSE),0)</f>
        <v>0</v>
      </c>
      <c r="AU893" s="42">
        <f>IFERROR(VLOOKUP($H893,#REF!,15,FALSE),0)</f>
        <v>0</v>
      </c>
      <c r="AV893" s="34">
        <f>IFERROR(VLOOKUP($H893,#REF!,15,FALSE),0)</f>
        <v>0</v>
      </c>
      <c r="AW893" s="34">
        <f>IFERROR(VLOOKUP($H893,#REF!,16,FALSE),0)</f>
        <v>0</v>
      </c>
      <c r="AX893" s="42">
        <f>IFERROR(VLOOKUP($H893,#REF!,17,FALSE),0)</f>
        <v>0</v>
      </c>
    </row>
    <row r="894" spans="1:50" x14ac:dyDescent="0.3">
      <c r="A894" s="33" t="str">
        <f t="shared" si="52"/>
        <v>0</v>
      </c>
      <c r="B894" s="33">
        <f>+'R&amp;E EXPORT'!B893</f>
        <v>0</v>
      </c>
      <c r="C894" t="str">
        <f>IFERROR(VLOOKUP(A894,'MCSJ Export'!A:C,3,FALSE),"")</f>
        <v/>
      </c>
      <c r="D894" s="37">
        <f t="shared" ca="1" si="53"/>
        <v>0</v>
      </c>
      <c r="E894" s="37">
        <f t="shared" ca="1" si="54"/>
        <v>0</v>
      </c>
      <c r="F894" s="37">
        <f t="shared" ca="1" si="55"/>
        <v>0</v>
      </c>
      <c r="G894" s="37"/>
      <c r="H894" s="33">
        <f>+'R&amp;E EXPORT'!A893</f>
        <v>0</v>
      </c>
      <c r="I894" s="34">
        <f>IFERROR(VLOOKUP($H894,'Gen F Rev'!$A:$M,15,FALSE),0)</f>
        <v>0</v>
      </c>
      <c r="J894" s="34">
        <f>IFERROR(VLOOKUP($H894,'Gen F Rev'!$A:$M,16,FALSE),0)</f>
        <v>0</v>
      </c>
      <c r="K894" s="42">
        <f>IFERROR(VLOOKUP($H894,'Gen F Rev'!$A:$M,17,FALSE),0)</f>
        <v>0</v>
      </c>
      <c r="L894" s="34">
        <f>IFERROR(VLOOKUP($H894,'Gen F Exp'!$A:$E,15,FALSE),0)</f>
        <v>0</v>
      </c>
      <c r="M894" s="34">
        <f>IFERROR(VLOOKUP($H894,'Gen F Exp'!$A:$E,16,FALSE),0)</f>
        <v>0</v>
      </c>
      <c r="N894" s="42">
        <f>IFERROR(VLOOKUP($H894,'Gen F Exp'!$A:$E,17,FALSE),0)</f>
        <v>0</v>
      </c>
      <c r="O894" s="34">
        <f>IFERROR(VLOOKUP($H894,'Water F Rev'!$A:$L,15,FALSE),0)</f>
        <v>0</v>
      </c>
      <c r="P894" s="34">
        <f>IFERROR(VLOOKUP($H894,'Water F Rev'!$A:$L,16,FALSE),0)</f>
        <v>0</v>
      </c>
      <c r="Q894" s="42">
        <f>IFERROR(VLOOKUP($H894,'Water F Rev'!$A:$L,17,FALSE),0)</f>
        <v>0</v>
      </c>
      <c r="R894" s="34">
        <f>IFERROR(VLOOKUP($H894,'Water F Exp'!$A:$K,15,FALSE),0)</f>
        <v>0</v>
      </c>
      <c r="S894" s="34">
        <f>IFERROR(VLOOKUP($H894,'Water F Exp'!$A:$K,16,FALSE),0)</f>
        <v>0</v>
      </c>
      <c r="T894" s="42">
        <f>IFERROR(VLOOKUP($H894,'Water F Exp'!$A:$K,17,FALSE),0)</f>
        <v>0</v>
      </c>
      <c r="U894" s="34">
        <f ca="1">IFERROR(VLOOKUP($H894,'Sewer F Rev'!$A:$E,15,FALSE),0)</f>
        <v>0</v>
      </c>
      <c r="V894" s="34">
        <f ca="1">IFERROR(VLOOKUP($H894,'Sewer F Rev'!$A:$E,16,FALSE),0)</f>
        <v>0</v>
      </c>
      <c r="W894" s="42">
        <f ca="1">IFERROR(VLOOKUP($H894,'Sewer F Rev'!$A:$E,17,FALSE),0)</f>
        <v>0</v>
      </c>
      <c r="X894" s="34">
        <f>IFERROR(VLOOKUP($H894,'Sewer F Exp'!$A:$B,15,FALSE),0)</f>
        <v>0</v>
      </c>
      <c r="Y894" s="34">
        <f>IFERROR(VLOOKUP($H894,'Sewer F Exp'!$A:$B,16,FALSE),0)</f>
        <v>0</v>
      </c>
      <c r="Z894" s="42">
        <f>IFERROR(VLOOKUP($H894,'Sewer F Exp'!$A:$B,17,FALSE),0)</f>
        <v>0</v>
      </c>
      <c r="AA894" s="34">
        <f>IFERROR(VLOOKUP($H894,'Refuse F Rev'!$A:$E,15,FALSE),0)</f>
        <v>0</v>
      </c>
      <c r="AB894" s="34">
        <f>IFERROR(VLOOKUP($H894,'Refuse F Rev'!$A:$E,16,FALSE),0)</f>
        <v>0</v>
      </c>
      <c r="AC894" s="42">
        <f>IFERROR(VLOOKUP($H894,'Refuse F Rev'!$A:$E,17,FALSE),0)</f>
        <v>0</v>
      </c>
      <c r="AD894" s="34">
        <f>IFERROR(VLOOKUP($H894,'Refuse F Exp'!$A:$E,15,FALSE),0)</f>
        <v>0</v>
      </c>
      <c r="AE894" s="34">
        <f>IFERROR(VLOOKUP($H894,'Refuse F Exp'!$A:$E,16,FALSE),0)</f>
        <v>0</v>
      </c>
      <c r="AF894" s="42">
        <f>IFERROR(VLOOKUP($H894,'Refuse F Exp'!$A:$E,17,FALSE),0)</f>
        <v>0</v>
      </c>
      <c r="AG894" s="34">
        <f>IFERROR(VLOOKUP($H894,#REF!,10,FALSE),0)</f>
        <v>0</v>
      </c>
      <c r="AH894" s="34">
        <f>IFERROR(VLOOKUP($H894,#REF!,11,FALSE),0)</f>
        <v>0</v>
      </c>
      <c r="AI894" s="42">
        <f>IFERROR(VLOOKUP($H894,#REF!,12,FALSE),0)</f>
        <v>0</v>
      </c>
      <c r="AJ894" s="34">
        <f>IFERROR(VLOOKUP($H894,#REF!,10,FALSE),0)</f>
        <v>0</v>
      </c>
      <c r="AK894" s="34">
        <f>IFERROR(VLOOKUP($H894,#REF!,11,FALSE),0)</f>
        <v>0</v>
      </c>
      <c r="AL894" s="42">
        <f>IFERROR(VLOOKUP($H894,#REF!,12,FALSE),0)</f>
        <v>0</v>
      </c>
      <c r="AM894" s="34">
        <f>IFERROR(VLOOKUP($H894,#REF!,10,FALSE),0)</f>
        <v>0</v>
      </c>
      <c r="AN894" s="34">
        <f>IFERROR(VLOOKUP($H894,#REF!,11,FALSE),0)</f>
        <v>0</v>
      </c>
      <c r="AO894" s="42">
        <f>IFERROR(VLOOKUP($H894,#REF!,12,FALSE),0)</f>
        <v>0</v>
      </c>
      <c r="AP894" s="34">
        <f>IFERROR(VLOOKUP($H894,#REF!,10,FALSE),0)</f>
        <v>0</v>
      </c>
      <c r="AQ894" s="34">
        <f>IFERROR(VLOOKUP($H894,#REF!,11,FALSE),0)</f>
        <v>0</v>
      </c>
      <c r="AR894" s="42">
        <f>IFERROR(VLOOKUP($H894,#REF!,12,FALSE),0)</f>
        <v>0</v>
      </c>
      <c r="AS894" s="34">
        <f>IFERROR(VLOOKUP($H894,#REF!,13,FALSE),0)</f>
        <v>0</v>
      </c>
      <c r="AT894" s="34">
        <f>IFERROR(VLOOKUP($H894,#REF!,14,FALSE),0)</f>
        <v>0</v>
      </c>
      <c r="AU894" s="42">
        <f>IFERROR(VLOOKUP($H894,#REF!,15,FALSE),0)</f>
        <v>0</v>
      </c>
      <c r="AV894" s="34">
        <f>IFERROR(VLOOKUP($H894,#REF!,15,FALSE),0)</f>
        <v>0</v>
      </c>
      <c r="AW894" s="34">
        <f>IFERROR(VLOOKUP($H894,#REF!,16,FALSE),0)</f>
        <v>0</v>
      </c>
      <c r="AX894" s="42">
        <f>IFERROR(VLOOKUP($H894,#REF!,17,FALSE),0)</f>
        <v>0</v>
      </c>
    </row>
    <row r="895" spans="1:50" x14ac:dyDescent="0.3">
      <c r="A895" s="33" t="str">
        <f t="shared" si="52"/>
        <v>0</v>
      </c>
      <c r="B895" s="33">
        <f>+'R&amp;E EXPORT'!B894</f>
        <v>0</v>
      </c>
      <c r="C895" t="str">
        <f>IFERROR(VLOOKUP(A895,'MCSJ Export'!A:C,3,FALSE),"")</f>
        <v/>
      </c>
      <c r="D895" s="37">
        <f t="shared" ca="1" si="53"/>
        <v>0</v>
      </c>
      <c r="E895" s="37">
        <f t="shared" ca="1" si="54"/>
        <v>0</v>
      </c>
      <c r="F895" s="37">
        <f t="shared" ca="1" si="55"/>
        <v>0</v>
      </c>
      <c r="G895" s="37"/>
      <c r="H895" s="33">
        <f>+'R&amp;E EXPORT'!A894</f>
        <v>0</v>
      </c>
      <c r="I895" s="34">
        <f>IFERROR(VLOOKUP($H895,'Gen F Rev'!$A:$M,15,FALSE),0)</f>
        <v>0</v>
      </c>
      <c r="J895" s="34">
        <f>IFERROR(VLOOKUP($H895,'Gen F Rev'!$A:$M,16,FALSE),0)</f>
        <v>0</v>
      </c>
      <c r="K895" s="42">
        <f>IFERROR(VLOOKUP($H895,'Gen F Rev'!$A:$M,17,FALSE),0)</f>
        <v>0</v>
      </c>
      <c r="L895" s="34">
        <f>IFERROR(VLOOKUP($H895,'Gen F Exp'!$A:$E,15,FALSE),0)</f>
        <v>0</v>
      </c>
      <c r="M895" s="34">
        <f>IFERROR(VLOOKUP($H895,'Gen F Exp'!$A:$E,16,FALSE),0)</f>
        <v>0</v>
      </c>
      <c r="N895" s="42">
        <f>IFERROR(VLOOKUP($H895,'Gen F Exp'!$A:$E,17,FALSE),0)</f>
        <v>0</v>
      </c>
      <c r="O895" s="34">
        <f>IFERROR(VLOOKUP($H895,'Water F Rev'!$A:$L,15,FALSE),0)</f>
        <v>0</v>
      </c>
      <c r="P895" s="34">
        <f>IFERROR(VLOOKUP($H895,'Water F Rev'!$A:$L,16,FALSE),0)</f>
        <v>0</v>
      </c>
      <c r="Q895" s="42">
        <f>IFERROR(VLOOKUP($H895,'Water F Rev'!$A:$L,17,FALSE),0)</f>
        <v>0</v>
      </c>
      <c r="R895" s="34">
        <f>IFERROR(VLOOKUP($H895,'Water F Exp'!$A:$K,15,FALSE),0)</f>
        <v>0</v>
      </c>
      <c r="S895" s="34">
        <f>IFERROR(VLOOKUP($H895,'Water F Exp'!$A:$K,16,FALSE),0)</f>
        <v>0</v>
      </c>
      <c r="T895" s="42">
        <f>IFERROR(VLOOKUP($H895,'Water F Exp'!$A:$K,17,FALSE),0)</f>
        <v>0</v>
      </c>
      <c r="U895" s="34">
        <f ca="1">IFERROR(VLOOKUP($H895,'Sewer F Rev'!$A:$E,15,FALSE),0)</f>
        <v>0</v>
      </c>
      <c r="V895" s="34">
        <f ca="1">IFERROR(VLOOKUP($H895,'Sewer F Rev'!$A:$E,16,FALSE),0)</f>
        <v>0</v>
      </c>
      <c r="W895" s="42">
        <f ca="1">IFERROR(VLOOKUP($H895,'Sewer F Rev'!$A:$E,17,FALSE),0)</f>
        <v>0</v>
      </c>
      <c r="X895" s="34">
        <f>IFERROR(VLOOKUP($H895,'Sewer F Exp'!$A:$B,15,FALSE),0)</f>
        <v>0</v>
      </c>
      <c r="Y895" s="34">
        <f>IFERROR(VLOOKUP($H895,'Sewer F Exp'!$A:$B,16,FALSE),0)</f>
        <v>0</v>
      </c>
      <c r="Z895" s="42">
        <f>IFERROR(VLOOKUP($H895,'Sewer F Exp'!$A:$B,17,FALSE),0)</f>
        <v>0</v>
      </c>
      <c r="AA895" s="34">
        <f>IFERROR(VLOOKUP($H895,'Refuse F Rev'!$A:$E,15,FALSE),0)</f>
        <v>0</v>
      </c>
      <c r="AB895" s="34">
        <f>IFERROR(VLOOKUP($H895,'Refuse F Rev'!$A:$E,16,FALSE),0)</f>
        <v>0</v>
      </c>
      <c r="AC895" s="42">
        <f>IFERROR(VLOOKUP($H895,'Refuse F Rev'!$A:$E,17,FALSE),0)</f>
        <v>0</v>
      </c>
      <c r="AD895" s="34">
        <f>IFERROR(VLOOKUP($H895,'Refuse F Exp'!$A:$E,15,FALSE),0)</f>
        <v>0</v>
      </c>
      <c r="AE895" s="34">
        <f>IFERROR(VLOOKUP($H895,'Refuse F Exp'!$A:$E,16,FALSE),0)</f>
        <v>0</v>
      </c>
      <c r="AF895" s="42">
        <f>IFERROR(VLOOKUP($H895,'Refuse F Exp'!$A:$E,17,FALSE),0)</f>
        <v>0</v>
      </c>
      <c r="AG895" s="34">
        <f>IFERROR(VLOOKUP($H895,#REF!,10,FALSE),0)</f>
        <v>0</v>
      </c>
      <c r="AH895" s="34">
        <f>IFERROR(VLOOKUP($H895,#REF!,11,FALSE),0)</f>
        <v>0</v>
      </c>
      <c r="AI895" s="42">
        <f>IFERROR(VLOOKUP($H895,#REF!,12,FALSE),0)</f>
        <v>0</v>
      </c>
      <c r="AJ895" s="34">
        <f>IFERROR(VLOOKUP($H895,#REF!,10,FALSE),0)</f>
        <v>0</v>
      </c>
      <c r="AK895" s="34">
        <f>IFERROR(VLOOKUP($H895,#REF!,11,FALSE),0)</f>
        <v>0</v>
      </c>
      <c r="AL895" s="42">
        <f>IFERROR(VLOOKUP($H895,#REF!,12,FALSE),0)</f>
        <v>0</v>
      </c>
      <c r="AM895" s="34">
        <f>IFERROR(VLOOKUP($H895,#REF!,10,FALSE),0)</f>
        <v>0</v>
      </c>
      <c r="AN895" s="34">
        <f>IFERROR(VLOOKUP($H895,#REF!,11,FALSE),0)</f>
        <v>0</v>
      </c>
      <c r="AO895" s="42">
        <f>IFERROR(VLOOKUP($H895,#REF!,12,FALSE),0)</f>
        <v>0</v>
      </c>
      <c r="AP895" s="34">
        <f>IFERROR(VLOOKUP($H895,#REF!,10,FALSE),0)</f>
        <v>0</v>
      </c>
      <c r="AQ895" s="34">
        <f>IFERROR(VLOOKUP($H895,#REF!,11,FALSE),0)</f>
        <v>0</v>
      </c>
      <c r="AR895" s="42">
        <f>IFERROR(VLOOKUP($H895,#REF!,12,FALSE),0)</f>
        <v>0</v>
      </c>
      <c r="AS895" s="34">
        <f>IFERROR(VLOOKUP($H895,#REF!,13,FALSE),0)</f>
        <v>0</v>
      </c>
      <c r="AT895" s="34">
        <f>IFERROR(VLOOKUP($H895,#REF!,14,FALSE),0)</f>
        <v>0</v>
      </c>
      <c r="AU895" s="42">
        <f>IFERROR(VLOOKUP($H895,#REF!,15,FALSE),0)</f>
        <v>0</v>
      </c>
      <c r="AV895" s="34">
        <f>IFERROR(VLOOKUP($H895,#REF!,15,FALSE),0)</f>
        <v>0</v>
      </c>
      <c r="AW895" s="34">
        <f>IFERROR(VLOOKUP($H895,#REF!,16,FALSE),0)</f>
        <v>0</v>
      </c>
      <c r="AX895" s="42">
        <f>IFERROR(VLOOKUP($H895,#REF!,17,FALSE),0)</f>
        <v>0</v>
      </c>
    </row>
    <row r="896" spans="1:50" x14ac:dyDescent="0.3">
      <c r="A896" s="33" t="str">
        <f t="shared" si="52"/>
        <v>0</v>
      </c>
      <c r="B896" s="33">
        <f>+'R&amp;E EXPORT'!B895</f>
        <v>0</v>
      </c>
      <c r="C896" t="str">
        <f>IFERROR(VLOOKUP(A896,'MCSJ Export'!A:C,3,FALSE),"")</f>
        <v/>
      </c>
      <c r="D896" s="37">
        <f t="shared" ca="1" si="53"/>
        <v>0</v>
      </c>
      <c r="E896" s="37">
        <f t="shared" ca="1" si="54"/>
        <v>0</v>
      </c>
      <c r="F896" s="37">
        <f t="shared" ca="1" si="55"/>
        <v>0</v>
      </c>
      <c r="G896" s="37"/>
      <c r="H896" s="33">
        <f>+'R&amp;E EXPORT'!A895</f>
        <v>0</v>
      </c>
      <c r="I896" s="34">
        <f>IFERROR(VLOOKUP($H896,'Gen F Rev'!$A:$M,15,FALSE),0)</f>
        <v>0</v>
      </c>
      <c r="J896" s="34">
        <f>IFERROR(VLOOKUP($H896,'Gen F Rev'!$A:$M,16,FALSE),0)</f>
        <v>0</v>
      </c>
      <c r="K896" s="42">
        <f>IFERROR(VLOOKUP($H896,'Gen F Rev'!$A:$M,17,FALSE),0)</f>
        <v>0</v>
      </c>
      <c r="L896" s="34">
        <f>IFERROR(VLOOKUP($H896,'Gen F Exp'!$A:$E,15,FALSE),0)</f>
        <v>0</v>
      </c>
      <c r="M896" s="34">
        <f>IFERROR(VLOOKUP($H896,'Gen F Exp'!$A:$E,16,FALSE),0)</f>
        <v>0</v>
      </c>
      <c r="N896" s="42">
        <f>IFERROR(VLOOKUP($H896,'Gen F Exp'!$A:$E,17,FALSE),0)</f>
        <v>0</v>
      </c>
      <c r="O896" s="34">
        <f>IFERROR(VLOOKUP($H896,'Water F Rev'!$A:$L,15,FALSE),0)</f>
        <v>0</v>
      </c>
      <c r="P896" s="34">
        <f>IFERROR(VLOOKUP($H896,'Water F Rev'!$A:$L,16,FALSE),0)</f>
        <v>0</v>
      </c>
      <c r="Q896" s="42">
        <f>IFERROR(VLOOKUP($H896,'Water F Rev'!$A:$L,17,FALSE),0)</f>
        <v>0</v>
      </c>
      <c r="R896" s="34">
        <f>IFERROR(VLOOKUP($H896,'Water F Exp'!$A:$K,15,FALSE),0)</f>
        <v>0</v>
      </c>
      <c r="S896" s="34">
        <f>IFERROR(VLOOKUP($H896,'Water F Exp'!$A:$K,16,FALSE),0)</f>
        <v>0</v>
      </c>
      <c r="T896" s="42">
        <f>IFERROR(VLOOKUP($H896,'Water F Exp'!$A:$K,17,FALSE),0)</f>
        <v>0</v>
      </c>
      <c r="U896" s="34">
        <f ca="1">IFERROR(VLOOKUP($H896,'Sewer F Rev'!$A:$E,15,FALSE),0)</f>
        <v>0</v>
      </c>
      <c r="V896" s="34">
        <f ca="1">IFERROR(VLOOKUP($H896,'Sewer F Rev'!$A:$E,16,FALSE),0)</f>
        <v>0</v>
      </c>
      <c r="W896" s="42">
        <f ca="1">IFERROR(VLOOKUP($H896,'Sewer F Rev'!$A:$E,17,FALSE),0)</f>
        <v>0</v>
      </c>
      <c r="X896" s="34">
        <f>IFERROR(VLOOKUP($H896,'Sewer F Exp'!$A:$B,15,FALSE),0)</f>
        <v>0</v>
      </c>
      <c r="Y896" s="34">
        <f>IFERROR(VLOOKUP($H896,'Sewer F Exp'!$A:$B,16,FALSE),0)</f>
        <v>0</v>
      </c>
      <c r="Z896" s="42">
        <f>IFERROR(VLOOKUP($H896,'Sewer F Exp'!$A:$B,17,FALSE),0)</f>
        <v>0</v>
      </c>
      <c r="AA896" s="34">
        <f>IFERROR(VLOOKUP($H896,'Refuse F Rev'!$A:$E,15,FALSE),0)</f>
        <v>0</v>
      </c>
      <c r="AB896" s="34">
        <f>IFERROR(VLOOKUP($H896,'Refuse F Rev'!$A:$E,16,FALSE),0)</f>
        <v>0</v>
      </c>
      <c r="AC896" s="42">
        <f>IFERROR(VLOOKUP($H896,'Refuse F Rev'!$A:$E,17,FALSE),0)</f>
        <v>0</v>
      </c>
      <c r="AD896" s="34">
        <f>IFERROR(VLOOKUP($H896,'Refuse F Exp'!$A:$E,15,FALSE),0)</f>
        <v>0</v>
      </c>
      <c r="AE896" s="34">
        <f>IFERROR(VLOOKUP($H896,'Refuse F Exp'!$A:$E,16,FALSE),0)</f>
        <v>0</v>
      </c>
      <c r="AF896" s="42">
        <f>IFERROR(VLOOKUP($H896,'Refuse F Exp'!$A:$E,17,FALSE),0)</f>
        <v>0</v>
      </c>
      <c r="AG896" s="34">
        <f>IFERROR(VLOOKUP($H896,#REF!,10,FALSE),0)</f>
        <v>0</v>
      </c>
      <c r="AH896" s="34">
        <f>IFERROR(VLOOKUP($H896,#REF!,11,FALSE),0)</f>
        <v>0</v>
      </c>
      <c r="AI896" s="42">
        <f>IFERROR(VLOOKUP($H896,#REF!,12,FALSE),0)</f>
        <v>0</v>
      </c>
      <c r="AJ896" s="34">
        <f>IFERROR(VLOOKUP($H896,#REF!,10,FALSE),0)</f>
        <v>0</v>
      </c>
      <c r="AK896" s="34">
        <f>IFERROR(VLOOKUP($H896,#REF!,11,FALSE),0)</f>
        <v>0</v>
      </c>
      <c r="AL896" s="42">
        <f>IFERROR(VLOOKUP($H896,#REF!,12,FALSE),0)</f>
        <v>0</v>
      </c>
      <c r="AM896" s="34">
        <f>IFERROR(VLOOKUP($H896,#REF!,10,FALSE),0)</f>
        <v>0</v>
      </c>
      <c r="AN896" s="34">
        <f>IFERROR(VLOOKUP($H896,#REF!,11,FALSE),0)</f>
        <v>0</v>
      </c>
      <c r="AO896" s="42">
        <f>IFERROR(VLOOKUP($H896,#REF!,12,FALSE),0)</f>
        <v>0</v>
      </c>
      <c r="AP896" s="34">
        <f>IFERROR(VLOOKUP($H896,#REF!,10,FALSE),0)</f>
        <v>0</v>
      </c>
      <c r="AQ896" s="34">
        <f>IFERROR(VLOOKUP($H896,#REF!,11,FALSE),0)</f>
        <v>0</v>
      </c>
      <c r="AR896" s="42">
        <f>IFERROR(VLOOKUP($H896,#REF!,12,FALSE),0)</f>
        <v>0</v>
      </c>
      <c r="AS896" s="34">
        <f>IFERROR(VLOOKUP($H896,#REF!,13,FALSE),0)</f>
        <v>0</v>
      </c>
      <c r="AT896" s="34">
        <f>IFERROR(VLOOKUP($H896,#REF!,14,FALSE),0)</f>
        <v>0</v>
      </c>
      <c r="AU896" s="42">
        <f>IFERROR(VLOOKUP($H896,#REF!,15,FALSE),0)</f>
        <v>0</v>
      </c>
      <c r="AV896" s="34">
        <f>IFERROR(VLOOKUP($H896,#REF!,15,FALSE),0)</f>
        <v>0</v>
      </c>
      <c r="AW896" s="34">
        <f>IFERROR(VLOOKUP($H896,#REF!,16,FALSE),0)</f>
        <v>0</v>
      </c>
      <c r="AX896" s="42">
        <f>IFERROR(VLOOKUP($H896,#REF!,17,FALSE),0)</f>
        <v>0</v>
      </c>
    </row>
    <row r="897" spans="1:50" x14ac:dyDescent="0.3">
      <c r="A897" s="33" t="str">
        <f t="shared" si="52"/>
        <v>0</v>
      </c>
      <c r="B897" s="33">
        <f>+'R&amp;E EXPORT'!B896</f>
        <v>0</v>
      </c>
      <c r="C897" t="str">
        <f>IFERROR(VLOOKUP(A897,'MCSJ Export'!A:C,3,FALSE),"")</f>
        <v/>
      </c>
      <c r="D897" s="37">
        <f t="shared" ca="1" si="53"/>
        <v>0</v>
      </c>
      <c r="E897" s="37">
        <f t="shared" ca="1" si="54"/>
        <v>0</v>
      </c>
      <c r="F897" s="37">
        <f t="shared" ca="1" si="55"/>
        <v>0</v>
      </c>
      <c r="G897" s="37"/>
      <c r="H897" s="33">
        <f>+'R&amp;E EXPORT'!A896</f>
        <v>0</v>
      </c>
      <c r="I897" s="34">
        <f>IFERROR(VLOOKUP($H897,'Gen F Rev'!$A:$M,15,FALSE),0)</f>
        <v>0</v>
      </c>
      <c r="J897" s="34">
        <f>IFERROR(VLOOKUP($H897,'Gen F Rev'!$A:$M,16,FALSE),0)</f>
        <v>0</v>
      </c>
      <c r="K897" s="42">
        <f>IFERROR(VLOOKUP($H897,'Gen F Rev'!$A:$M,17,FALSE),0)</f>
        <v>0</v>
      </c>
      <c r="L897" s="34">
        <f>IFERROR(VLOOKUP($H897,'Gen F Exp'!$A:$E,15,FALSE),0)</f>
        <v>0</v>
      </c>
      <c r="M897" s="34">
        <f>IFERROR(VLOOKUP($H897,'Gen F Exp'!$A:$E,16,FALSE),0)</f>
        <v>0</v>
      </c>
      <c r="N897" s="42">
        <f>IFERROR(VLOOKUP($H897,'Gen F Exp'!$A:$E,17,FALSE),0)</f>
        <v>0</v>
      </c>
      <c r="O897" s="34">
        <f>IFERROR(VLOOKUP($H897,'Water F Rev'!$A:$L,15,FALSE),0)</f>
        <v>0</v>
      </c>
      <c r="P897" s="34">
        <f>IFERROR(VLOOKUP($H897,'Water F Rev'!$A:$L,16,FALSE),0)</f>
        <v>0</v>
      </c>
      <c r="Q897" s="42">
        <f>IFERROR(VLOOKUP($H897,'Water F Rev'!$A:$L,17,FALSE),0)</f>
        <v>0</v>
      </c>
      <c r="R897" s="34">
        <f>IFERROR(VLOOKUP($H897,'Water F Exp'!$A:$K,15,FALSE),0)</f>
        <v>0</v>
      </c>
      <c r="S897" s="34">
        <f>IFERROR(VLOOKUP($H897,'Water F Exp'!$A:$K,16,FALSE),0)</f>
        <v>0</v>
      </c>
      <c r="T897" s="42">
        <f>IFERROR(VLOOKUP($H897,'Water F Exp'!$A:$K,17,FALSE),0)</f>
        <v>0</v>
      </c>
      <c r="U897" s="34">
        <f ca="1">IFERROR(VLOOKUP($H897,'Sewer F Rev'!$A:$E,15,FALSE),0)</f>
        <v>0</v>
      </c>
      <c r="V897" s="34">
        <f ca="1">IFERROR(VLOOKUP($H897,'Sewer F Rev'!$A:$E,16,FALSE),0)</f>
        <v>0</v>
      </c>
      <c r="W897" s="42">
        <f ca="1">IFERROR(VLOOKUP($H897,'Sewer F Rev'!$A:$E,17,FALSE),0)</f>
        <v>0</v>
      </c>
      <c r="X897" s="34">
        <f>IFERROR(VLOOKUP($H897,'Sewer F Exp'!$A:$B,15,FALSE),0)</f>
        <v>0</v>
      </c>
      <c r="Y897" s="34">
        <f>IFERROR(VLOOKUP($H897,'Sewer F Exp'!$A:$B,16,FALSE),0)</f>
        <v>0</v>
      </c>
      <c r="Z897" s="42">
        <f>IFERROR(VLOOKUP($H897,'Sewer F Exp'!$A:$B,17,FALSE),0)</f>
        <v>0</v>
      </c>
      <c r="AA897" s="34">
        <f>IFERROR(VLOOKUP($H897,'Refuse F Rev'!$A:$E,15,FALSE),0)</f>
        <v>0</v>
      </c>
      <c r="AB897" s="34">
        <f>IFERROR(VLOOKUP($H897,'Refuse F Rev'!$A:$E,16,FALSE),0)</f>
        <v>0</v>
      </c>
      <c r="AC897" s="42">
        <f>IFERROR(VLOOKUP($H897,'Refuse F Rev'!$A:$E,17,FALSE),0)</f>
        <v>0</v>
      </c>
      <c r="AD897" s="34">
        <f>IFERROR(VLOOKUP($H897,'Refuse F Exp'!$A:$E,15,FALSE),0)</f>
        <v>0</v>
      </c>
      <c r="AE897" s="34">
        <f>IFERROR(VLOOKUP($H897,'Refuse F Exp'!$A:$E,16,FALSE),0)</f>
        <v>0</v>
      </c>
      <c r="AF897" s="42">
        <f>IFERROR(VLOOKUP($H897,'Refuse F Exp'!$A:$E,17,FALSE),0)</f>
        <v>0</v>
      </c>
      <c r="AG897" s="34">
        <f>IFERROR(VLOOKUP($H897,#REF!,10,FALSE),0)</f>
        <v>0</v>
      </c>
      <c r="AH897" s="34">
        <f>IFERROR(VLOOKUP($H897,#REF!,11,FALSE),0)</f>
        <v>0</v>
      </c>
      <c r="AI897" s="42">
        <f>IFERROR(VLOOKUP($H897,#REF!,12,FALSE),0)</f>
        <v>0</v>
      </c>
      <c r="AJ897" s="34">
        <f>IFERROR(VLOOKUP($H897,#REF!,10,FALSE),0)</f>
        <v>0</v>
      </c>
      <c r="AK897" s="34">
        <f>IFERROR(VLOOKUP($H897,#REF!,11,FALSE),0)</f>
        <v>0</v>
      </c>
      <c r="AL897" s="42">
        <f>IFERROR(VLOOKUP($H897,#REF!,12,FALSE),0)</f>
        <v>0</v>
      </c>
      <c r="AM897" s="34">
        <f>IFERROR(VLOOKUP($H897,#REF!,10,FALSE),0)</f>
        <v>0</v>
      </c>
      <c r="AN897" s="34">
        <f>IFERROR(VLOOKUP($H897,#REF!,11,FALSE),0)</f>
        <v>0</v>
      </c>
      <c r="AO897" s="42">
        <f>IFERROR(VLOOKUP($H897,#REF!,12,FALSE),0)</f>
        <v>0</v>
      </c>
      <c r="AP897" s="34">
        <f>IFERROR(VLOOKUP($H897,#REF!,10,FALSE),0)</f>
        <v>0</v>
      </c>
      <c r="AQ897" s="34">
        <f>IFERROR(VLOOKUP($H897,#REF!,11,FALSE),0)</f>
        <v>0</v>
      </c>
      <c r="AR897" s="42">
        <f>IFERROR(VLOOKUP($H897,#REF!,12,FALSE),0)</f>
        <v>0</v>
      </c>
      <c r="AS897" s="34">
        <f>IFERROR(VLOOKUP($H897,#REF!,13,FALSE),0)</f>
        <v>0</v>
      </c>
      <c r="AT897" s="34">
        <f>IFERROR(VLOOKUP($H897,#REF!,14,FALSE),0)</f>
        <v>0</v>
      </c>
      <c r="AU897" s="42">
        <f>IFERROR(VLOOKUP($H897,#REF!,15,FALSE),0)</f>
        <v>0</v>
      </c>
      <c r="AV897" s="34">
        <f>IFERROR(VLOOKUP($H897,#REF!,15,FALSE),0)</f>
        <v>0</v>
      </c>
      <c r="AW897" s="34">
        <f>IFERROR(VLOOKUP($H897,#REF!,16,FALSE),0)</f>
        <v>0</v>
      </c>
      <c r="AX897" s="42">
        <f>IFERROR(VLOOKUP($H897,#REF!,17,FALSE),0)</f>
        <v>0</v>
      </c>
    </row>
    <row r="898" spans="1:50" x14ac:dyDescent="0.3">
      <c r="A898" s="33" t="str">
        <f t="shared" si="52"/>
        <v>0</v>
      </c>
      <c r="B898" s="33">
        <f>+'R&amp;E EXPORT'!B897</f>
        <v>0</v>
      </c>
      <c r="C898" t="str">
        <f>IFERROR(VLOOKUP(A898,'MCSJ Export'!A:C,3,FALSE),"")</f>
        <v/>
      </c>
      <c r="D898" s="37">
        <f t="shared" ca="1" si="53"/>
        <v>0</v>
      </c>
      <c r="E898" s="37">
        <f t="shared" ca="1" si="54"/>
        <v>0</v>
      </c>
      <c r="F898" s="37">
        <f t="shared" ca="1" si="55"/>
        <v>0</v>
      </c>
      <c r="G898" s="37"/>
      <c r="H898" s="33">
        <f>+'R&amp;E EXPORT'!A897</f>
        <v>0</v>
      </c>
      <c r="I898" s="34">
        <f>IFERROR(VLOOKUP($H898,'Gen F Rev'!$A:$M,15,FALSE),0)</f>
        <v>0</v>
      </c>
      <c r="J898" s="34">
        <f>IFERROR(VLOOKUP($H898,'Gen F Rev'!$A:$M,16,FALSE),0)</f>
        <v>0</v>
      </c>
      <c r="K898" s="42">
        <f>IFERROR(VLOOKUP($H898,'Gen F Rev'!$A:$M,17,FALSE),0)</f>
        <v>0</v>
      </c>
      <c r="L898" s="34">
        <f>IFERROR(VLOOKUP($H898,'Gen F Exp'!$A:$E,15,FALSE),0)</f>
        <v>0</v>
      </c>
      <c r="M898" s="34">
        <f>IFERROR(VLOOKUP($H898,'Gen F Exp'!$A:$E,16,FALSE),0)</f>
        <v>0</v>
      </c>
      <c r="N898" s="42">
        <f>IFERROR(VLOOKUP($H898,'Gen F Exp'!$A:$E,17,FALSE),0)</f>
        <v>0</v>
      </c>
      <c r="O898" s="34">
        <f>IFERROR(VLOOKUP($H898,'Water F Rev'!$A:$L,15,FALSE),0)</f>
        <v>0</v>
      </c>
      <c r="P898" s="34">
        <f>IFERROR(VLOOKUP($H898,'Water F Rev'!$A:$L,16,FALSE),0)</f>
        <v>0</v>
      </c>
      <c r="Q898" s="42">
        <f>IFERROR(VLOOKUP($H898,'Water F Rev'!$A:$L,17,FALSE),0)</f>
        <v>0</v>
      </c>
      <c r="R898" s="34">
        <f>IFERROR(VLOOKUP($H898,'Water F Exp'!$A:$K,15,FALSE),0)</f>
        <v>0</v>
      </c>
      <c r="S898" s="34">
        <f>IFERROR(VLOOKUP($H898,'Water F Exp'!$A:$K,16,FALSE),0)</f>
        <v>0</v>
      </c>
      <c r="T898" s="42">
        <f>IFERROR(VLOOKUP($H898,'Water F Exp'!$A:$K,17,FALSE),0)</f>
        <v>0</v>
      </c>
      <c r="U898" s="34">
        <f ca="1">IFERROR(VLOOKUP($H898,'Sewer F Rev'!$A:$E,15,FALSE),0)</f>
        <v>0</v>
      </c>
      <c r="V898" s="34">
        <f ca="1">IFERROR(VLOOKUP($H898,'Sewer F Rev'!$A:$E,16,FALSE),0)</f>
        <v>0</v>
      </c>
      <c r="W898" s="42">
        <f ca="1">IFERROR(VLOOKUP($H898,'Sewer F Rev'!$A:$E,17,FALSE),0)</f>
        <v>0</v>
      </c>
      <c r="X898" s="34">
        <f>IFERROR(VLOOKUP($H898,'Sewer F Exp'!$A:$B,15,FALSE),0)</f>
        <v>0</v>
      </c>
      <c r="Y898" s="34">
        <f>IFERROR(VLOOKUP($H898,'Sewer F Exp'!$A:$B,16,FALSE),0)</f>
        <v>0</v>
      </c>
      <c r="Z898" s="42">
        <f>IFERROR(VLOOKUP($H898,'Sewer F Exp'!$A:$B,17,FALSE),0)</f>
        <v>0</v>
      </c>
      <c r="AA898" s="34">
        <f>IFERROR(VLOOKUP($H898,'Refuse F Rev'!$A:$E,15,FALSE),0)</f>
        <v>0</v>
      </c>
      <c r="AB898" s="34">
        <f>IFERROR(VLOOKUP($H898,'Refuse F Rev'!$A:$E,16,FALSE),0)</f>
        <v>0</v>
      </c>
      <c r="AC898" s="42">
        <f>IFERROR(VLOOKUP($H898,'Refuse F Rev'!$A:$E,17,FALSE),0)</f>
        <v>0</v>
      </c>
      <c r="AD898" s="34">
        <f>IFERROR(VLOOKUP($H898,'Refuse F Exp'!$A:$E,15,FALSE),0)</f>
        <v>0</v>
      </c>
      <c r="AE898" s="34">
        <f>IFERROR(VLOOKUP($H898,'Refuse F Exp'!$A:$E,16,FALSE),0)</f>
        <v>0</v>
      </c>
      <c r="AF898" s="42">
        <f>IFERROR(VLOOKUP($H898,'Refuse F Exp'!$A:$E,17,FALSE),0)</f>
        <v>0</v>
      </c>
      <c r="AG898" s="34">
        <f>IFERROR(VLOOKUP($H898,#REF!,10,FALSE),0)</f>
        <v>0</v>
      </c>
      <c r="AH898" s="34">
        <f>IFERROR(VLOOKUP($H898,#REF!,11,FALSE),0)</f>
        <v>0</v>
      </c>
      <c r="AI898" s="42">
        <f>IFERROR(VLOOKUP($H898,#REF!,12,FALSE),0)</f>
        <v>0</v>
      </c>
      <c r="AJ898" s="34">
        <f>IFERROR(VLOOKUP($H898,#REF!,10,FALSE),0)</f>
        <v>0</v>
      </c>
      <c r="AK898" s="34">
        <f>IFERROR(VLOOKUP($H898,#REF!,11,FALSE),0)</f>
        <v>0</v>
      </c>
      <c r="AL898" s="42">
        <f>IFERROR(VLOOKUP($H898,#REF!,12,FALSE),0)</f>
        <v>0</v>
      </c>
      <c r="AM898" s="34">
        <f>IFERROR(VLOOKUP($H898,#REF!,10,FALSE),0)</f>
        <v>0</v>
      </c>
      <c r="AN898" s="34">
        <f>IFERROR(VLOOKUP($H898,#REF!,11,FALSE),0)</f>
        <v>0</v>
      </c>
      <c r="AO898" s="42">
        <f>IFERROR(VLOOKUP($H898,#REF!,12,FALSE),0)</f>
        <v>0</v>
      </c>
      <c r="AP898" s="34">
        <f>IFERROR(VLOOKUP($H898,#REF!,10,FALSE),0)</f>
        <v>0</v>
      </c>
      <c r="AQ898" s="34">
        <f>IFERROR(VLOOKUP($H898,#REF!,11,FALSE),0)</f>
        <v>0</v>
      </c>
      <c r="AR898" s="42">
        <f>IFERROR(VLOOKUP($H898,#REF!,12,FALSE),0)</f>
        <v>0</v>
      </c>
      <c r="AS898" s="34">
        <f>IFERROR(VLOOKUP($H898,#REF!,13,FALSE),0)</f>
        <v>0</v>
      </c>
      <c r="AT898" s="34">
        <f>IFERROR(VLOOKUP($H898,#REF!,14,FALSE),0)</f>
        <v>0</v>
      </c>
      <c r="AU898" s="42">
        <f>IFERROR(VLOOKUP($H898,#REF!,15,FALSE),0)</f>
        <v>0</v>
      </c>
      <c r="AV898" s="34">
        <f>IFERROR(VLOOKUP($H898,#REF!,15,FALSE),0)</f>
        <v>0</v>
      </c>
      <c r="AW898" s="34">
        <f>IFERROR(VLOOKUP($H898,#REF!,16,FALSE),0)</f>
        <v>0</v>
      </c>
      <c r="AX898" s="42">
        <f>IFERROR(VLOOKUP($H898,#REF!,17,FALSE),0)</f>
        <v>0</v>
      </c>
    </row>
    <row r="899" spans="1:50" x14ac:dyDescent="0.3">
      <c r="A899" s="33" t="str">
        <f t="shared" si="52"/>
        <v>0</v>
      </c>
      <c r="B899" s="33">
        <f>+'R&amp;E EXPORT'!B898</f>
        <v>0</v>
      </c>
      <c r="C899" t="str">
        <f>IFERROR(VLOOKUP(A899,'MCSJ Export'!A:C,3,FALSE),"")</f>
        <v/>
      </c>
      <c r="D899" s="37">
        <f t="shared" ca="1" si="53"/>
        <v>0</v>
      </c>
      <c r="E899" s="37">
        <f t="shared" ca="1" si="54"/>
        <v>0</v>
      </c>
      <c r="F899" s="37">
        <f t="shared" ca="1" si="55"/>
        <v>0</v>
      </c>
      <c r="G899" s="37"/>
      <c r="H899" s="33">
        <f>+'R&amp;E EXPORT'!A898</f>
        <v>0</v>
      </c>
      <c r="I899" s="34">
        <f>IFERROR(VLOOKUP($H899,'Gen F Rev'!$A:$M,15,FALSE),0)</f>
        <v>0</v>
      </c>
      <c r="J899" s="34">
        <f>IFERROR(VLOOKUP($H899,'Gen F Rev'!$A:$M,16,FALSE),0)</f>
        <v>0</v>
      </c>
      <c r="K899" s="42">
        <f>IFERROR(VLOOKUP($H899,'Gen F Rev'!$A:$M,17,FALSE),0)</f>
        <v>0</v>
      </c>
      <c r="L899" s="34">
        <f>IFERROR(VLOOKUP($H899,'Gen F Exp'!$A:$E,15,FALSE),0)</f>
        <v>0</v>
      </c>
      <c r="M899" s="34">
        <f>IFERROR(VLOOKUP($H899,'Gen F Exp'!$A:$E,16,FALSE),0)</f>
        <v>0</v>
      </c>
      <c r="N899" s="42">
        <f>IFERROR(VLOOKUP($H899,'Gen F Exp'!$A:$E,17,FALSE),0)</f>
        <v>0</v>
      </c>
      <c r="O899" s="34">
        <f>IFERROR(VLOOKUP($H899,'Water F Rev'!$A:$L,15,FALSE),0)</f>
        <v>0</v>
      </c>
      <c r="P899" s="34">
        <f>IFERROR(VLOOKUP($H899,'Water F Rev'!$A:$L,16,FALSE),0)</f>
        <v>0</v>
      </c>
      <c r="Q899" s="42">
        <f>IFERROR(VLOOKUP($H899,'Water F Rev'!$A:$L,17,FALSE),0)</f>
        <v>0</v>
      </c>
      <c r="R899" s="34">
        <f>IFERROR(VLOOKUP($H899,'Water F Exp'!$A:$K,15,FALSE),0)</f>
        <v>0</v>
      </c>
      <c r="S899" s="34">
        <f>IFERROR(VLOOKUP($H899,'Water F Exp'!$A:$K,16,FALSE),0)</f>
        <v>0</v>
      </c>
      <c r="T899" s="42">
        <f>IFERROR(VLOOKUP($H899,'Water F Exp'!$A:$K,17,FALSE),0)</f>
        <v>0</v>
      </c>
      <c r="U899" s="34">
        <f ca="1">IFERROR(VLOOKUP($H899,'Sewer F Rev'!$A:$E,15,FALSE),0)</f>
        <v>0</v>
      </c>
      <c r="V899" s="34">
        <f ca="1">IFERROR(VLOOKUP($H899,'Sewer F Rev'!$A:$E,16,FALSE),0)</f>
        <v>0</v>
      </c>
      <c r="W899" s="42">
        <f ca="1">IFERROR(VLOOKUP($H899,'Sewer F Rev'!$A:$E,17,FALSE),0)</f>
        <v>0</v>
      </c>
      <c r="X899" s="34">
        <f>IFERROR(VLOOKUP($H899,'Sewer F Exp'!$A:$B,15,FALSE),0)</f>
        <v>0</v>
      </c>
      <c r="Y899" s="34">
        <f>IFERROR(VLOOKUP($H899,'Sewer F Exp'!$A:$B,16,FALSE),0)</f>
        <v>0</v>
      </c>
      <c r="Z899" s="42">
        <f>IFERROR(VLOOKUP($H899,'Sewer F Exp'!$A:$B,17,FALSE),0)</f>
        <v>0</v>
      </c>
      <c r="AA899" s="34">
        <f>IFERROR(VLOOKUP($H899,'Refuse F Rev'!$A:$E,15,FALSE),0)</f>
        <v>0</v>
      </c>
      <c r="AB899" s="34">
        <f>IFERROR(VLOOKUP($H899,'Refuse F Rev'!$A:$E,16,FALSE),0)</f>
        <v>0</v>
      </c>
      <c r="AC899" s="42">
        <f>IFERROR(VLOOKUP($H899,'Refuse F Rev'!$A:$E,17,FALSE),0)</f>
        <v>0</v>
      </c>
      <c r="AD899" s="34">
        <f>IFERROR(VLOOKUP($H899,'Refuse F Exp'!$A:$E,15,FALSE),0)</f>
        <v>0</v>
      </c>
      <c r="AE899" s="34">
        <f>IFERROR(VLOOKUP($H899,'Refuse F Exp'!$A:$E,16,FALSE),0)</f>
        <v>0</v>
      </c>
      <c r="AF899" s="42">
        <f>IFERROR(VLOOKUP($H899,'Refuse F Exp'!$A:$E,17,FALSE),0)</f>
        <v>0</v>
      </c>
      <c r="AG899" s="34">
        <f>IFERROR(VLOOKUP($H899,#REF!,10,FALSE),0)</f>
        <v>0</v>
      </c>
      <c r="AH899" s="34">
        <f>IFERROR(VLOOKUP($H899,#REF!,11,FALSE),0)</f>
        <v>0</v>
      </c>
      <c r="AI899" s="42">
        <f>IFERROR(VLOOKUP($H899,#REF!,12,FALSE),0)</f>
        <v>0</v>
      </c>
      <c r="AJ899" s="34">
        <f>IFERROR(VLOOKUP($H899,#REF!,10,FALSE),0)</f>
        <v>0</v>
      </c>
      <c r="AK899" s="34">
        <f>IFERROR(VLOOKUP($H899,#REF!,11,FALSE),0)</f>
        <v>0</v>
      </c>
      <c r="AL899" s="42">
        <f>IFERROR(VLOOKUP($H899,#REF!,12,FALSE),0)</f>
        <v>0</v>
      </c>
      <c r="AM899" s="34">
        <f>IFERROR(VLOOKUP($H899,#REF!,10,FALSE),0)</f>
        <v>0</v>
      </c>
      <c r="AN899" s="34">
        <f>IFERROR(VLOOKUP($H899,#REF!,11,FALSE),0)</f>
        <v>0</v>
      </c>
      <c r="AO899" s="42">
        <f>IFERROR(VLOOKUP($H899,#REF!,12,FALSE),0)</f>
        <v>0</v>
      </c>
      <c r="AP899" s="34">
        <f>IFERROR(VLOOKUP($H899,#REF!,10,FALSE),0)</f>
        <v>0</v>
      </c>
      <c r="AQ899" s="34">
        <f>IFERROR(VLOOKUP($H899,#REF!,11,FALSE),0)</f>
        <v>0</v>
      </c>
      <c r="AR899" s="42">
        <f>IFERROR(VLOOKUP($H899,#REF!,12,FALSE),0)</f>
        <v>0</v>
      </c>
      <c r="AS899" s="34">
        <f>IFERROR(VLOOKUP($H899,#REF!,13,FALSE),0)</f>
        <v>0</v>
      </c>
      <c r="AT899" s="34">
        <f>IFERROR(VLOOKUP($H899,#REF!,14,FALSE),0)</f>
        <v>0</v>
      </c>
      <c r="AU899" s="42">
        <f>IFERROR(VLOOKUP($H899,#REF!,15,FALSE),0)</f>
        <v>0</v>
      </c>
      <c r="AV899" s="34">
        <f>IFERROR(VLOOKUP($H899,#REF!,15,FALSE),0)</f>
        <v>0</v>
      </c>
      <c r="AW899" s="34">
        <f>IFERROR(VLOOKUP($H899,#REF!,16,FALSE),0)</f>
        <v>0</v>
      </c>
      <c r="AX899" s="42">
        <f>IFERROR(VLOOKUP($H899,#REF!,17,FALSE),0)</f>
        <v>0</v>
      </c>
    </row>
    <row r="900" spans="1:50" x14ac:dyDescent="0.3">
      <c r="A900" s="33" t="str">
        <f t="shared" ref="A900:A963" si="56">+TRIM(H900)</f>
        <v>0</v>
      </c>
      <c r="B900" s="33">
        <f>+'R&amp;E EXPORT'!B899</f>
        <v>0</v>
      </c>
      <c r="C900" t="str">
        <f>IFERROR(VLOOKUP(A900,'MCSJ Export'!A:C,3,FALSE),"")</f>
        <v/>
      </c>
      <c r="D900" s="37">
        <f t="shared" ref="D900:D963" ca="1" si="57">+I900+L900+O900+R900+U900+X900+AA900+AD900+AG900+AJ900+AM900+AP900+AS900+AV900</f>
        <v>0</v>
      </c>
      <c r="E900" s="37">
        <f t="shared" ref="E900:E963" ca="1" si="58">+J900+M900+P900+S900+V900+Y900+AB900+AE900+AH900+AK900+AN900+AQ900+AT900+AW900</f>
        <v>0</v>
      </c>
      <c r="F900" s="37">
        <f t="shared" ref="F900:F963" ca="1" si="59">+K900+N900+Q900+T900+W900+Z900+AC900+AF900+AI900+AL900+AO900+AR900+AU900+AX900</f>
        <v>0</v>
      </c>
      <c r="G900" s="37"/>
      <c r="H900" s="33">
        <f>+'R&amp;E EXPORT'!A899</f>
        <v>0</v>
      </c>
      <c r="I900" s="34">
        <f>IFERROR(VLOOKUP($H900,'Gen F Rev'!$A:$M,15,FALSE),0)</f>
        <v>0</v>
      </c>
      <c r="J900" s="34">
        <f>IFERROR(VLOOKUP($H900,'Gen F Rev'!$A:$M,16,FALSE),0)</f>
        <v>0</v>
      </c>
      <c r="K900" s="42">
        <f>IFERROR(VLOOKUP($H900,'Gen F Rev'!$A:$M,17,FALSE),0)</f>
        <v>0</v>
      </c>
      <c r="L900" s="34">
        <f>IFERROR(VLOOKUP($H900,'Gen F Exp'!$A:$E,15,FALSE),0)</f>
        <v>0</v>
      </c>
      <c r="M900" s="34">
        <f>IFERROR(VLOOKUP($H900,'Gen F Exp'!$A:$E,16,FALSE),0)</f>
        <v>0</v>
      </c>
      <c r="N900" s="42">
        <f>IFERROR(VLOOKUP($H900,'Gen F Exp'!$A:$E,17,FALSE),0)</f>
        <v>0</v>
      </c>
      <c r="O900" s="34">
        <f>IFERROR(VLOOKUP($H900,'Water F Rev'!$A:$L,15,FALSE),0)</f>
        <v>0</v>
      </c>
      <c r="P900" s="34">
        <f>IFERROR(VLOOKUP($H900,'Water F Rev'!$A:$L,16,FALSE),0)</f>
        <v>0</v>
      </c>
      <c r="Q900" s="42">
        <f>IFERROR(VLOOKUP($H900,'Water F Rev'!$A:$L,17,FALSE),0)</f>
        <v>0</v>
      </c>
      <c r="R900" s="34">
        <f>IFERROR(VLOOKUP($H900,'Water F Exp'!$A:$K,15,FALSE),0)</f>
        <v>0</v>
      </c>
      <c r="S900" s="34">
        <f>IFERROR(VLOOKUP($H900,'Water F Exp'!$A:$K,16,FALSE),0)</f>
        <v>0</v>
      </c>
      <c r="T900" s="42">
        <f>IFERROR(VLOOKUP($H900,'Water F Exp'!$A:$K,17,FALSE),0)</f>
        <v>0</v>
      </c>
      <c r="U900" s="34">
        <f ca="1">IFERROR(VLOOKUP($H900,'Sewer F Rev'!$A:$E,15,FALSE),0)</f>
        <v>0</v>
      </c>
      <c r="V900" s="34">
        <f ca="1">IFERROR(VLOOKUP($H900,'Sewer F Rev'!$A:$E,16,FALSE),0)</f>
        <v>0</v>
      </c>
      <c r="W900" s="42">
        <f ca="1">IFERROR(VLOOKUP($H900,'Sewer F Rev'!$A:$E,17,FALSE),0)</f>
        <v>0</v>
      </c>
      <c r="X900" s="34">
        <f>IFERROR(VLOOKUP($H900,'Sewer F Exp'!$A:$B,15,FALSE),0)</f>
        <v>0</v>
      </c>
      <c r="Y900" s="34">
        <f>IFERROR(VLOOKUP($H900,'Sewer F Exp'!$A:$B,16,FALSE),0)</f>
        <v>0</v>
      </c>
      <c r="Z900" s="42">
        <f>IFERROR(VLOOKUP($H900,'Sewer F Exp'!$A:$B,17,FALSE),0)</f>
        <v>0</v>
      </c>
      <c r="AA900" s="34">
        <f>IFERROR(VLOOKUP($H900,'Refuse F Rev'!$A:$E,15,FALSE),0)</f>
        <v>0</v>
      </c>
      <c r="AB900" s="34">
        <f>IFERROR(VLOOKUP($H900,'Refuse F Rev'!$A:$E,16,FALSE),0)</f>
        <v>0</v>
      </c>
      <c r="AC900" s="42">
        <f>IFERROR(VLOOKUP($H900,'Refuse F Rev'!$A:$E,17,FALSE),0)</f>
        <v>0</v>
      </c>
      <c r="AD900" s="34">
        <f>IFERROR(VLOOKUP($H900,'Refuse F Exp'!$A:$E,15,FALSE),0)</f>
        <v>0</v>
      </c>
      <c r="AE900" s="34">
        <f>IFERROR(VLOOKUP($H900,'Refuse F Exp'!$A:$E,16,FALSE),0)</f>
        <v>0</v>
      </c>
      <c r="AF900" s="42">
        <f>IFERROR(VLOOKUP($H900,'Refuse F Exp'!$A:$E,17,FALSE),0)</f>
        <v>0</v>
      </c>
      <c r="AG900" s="34">
        <f>IFERROR(VLOOKUP($H900,#REF!,10,FALSE),0)</f>
        <v>0</v>
      </c>
      <c r="AH900" s="34">
        <f>IFERROR(VLOOKUP($H900,#REF!,11,FALSE),0)</f>
        <v>0</v>
      </c>
      <c r="AI900" s="42">
        <f>IFERROR(VLOOKUP($H900,#REF!,12,FALSE),0)</f>
        <v>0</v>
      </c>
      <c r="AJ900" s="34">
        <f>IFERROR(VLOOKUP($H900,#REF!,10,FALSE),0)</f>
        <v>0</v>
      </c>
      <c r="AK900" s="34">
        <f>IFERROR(VLOOKUP($H900,#REF!,11,FALSE),0)</f>
        <v>0</v>
      </c>
      <c r="AL900" s="42">
        <f>IFERROR(VLOOKUP($H900,#REF!,12,FALSE),0)</f>
        <v>0</v>
      </c>
      <c r="AM900" s="34">
        <f>IFERROR(VLOOKUP($H900,#REF!,10,FALSE),0)</f>
        <v>0</v>
      </c>
      <c r="AN900" s="34">
        <f>IFERROR(VLOOKUP($H900,#REF!,11,FALSE),0)</f>
        <v>0</v>
      </c>
      <c r="AO900" s="42">
        <f>IFERROR(VLOOKUP($H900,#REF!,12,FALSE),0)</f>
        <v>0</v>
      </c>
      <c r="AP900" s="34">
        <f>IFERROR(VLOOKUP($H900,#REF!,10,FALSE),0)</f>
        <v>0</v>
      </c>
      <c r="AQ900" s="34">
        <f>IFERROR(VLOOKUP($H900,#REF!,11,FALSE),0)</f>
        <v>0</v>
      </c>
      <c r="AR900" s="42">
        <f>IFERROR(VLOOKUP($H900,#REF!,12,FALSE),0)</f>
        <v>0</v>
      </c>
      <c r="AS900" s="34">
        <f>IFERROR(VLOOKUP($H900,#REF!,13,FALSE),0)</f>
        <v>0</v>
      </c>
      <c r="AT900" s="34">
        <f>IFERROR(VLOOKUP($H900,#REF!,14,FALSE),0)</f>
        <v>0</v>
      </c>
      <c r="AU900" s="42">
        <f>IFERROR(VLOOKUP($H900,#REF!,15,FALSE),0)</f>
        <v>0</v>
      </c>
      <c r="AV900" s="34">
        <f>IFERROR(VLOOKUP($H900,#REF!,15,FALSE),0)</f>
        <v>0</v>
      </c>
      <c r="AW900" s="34">
        <f>IFERROR(VLOOKUP($H900,#REF!,16,FALSE),0)</f>
        <v>0</v>
      </c>
      <c r="AX900" s="42">
        <f>IFERROR(VLOOKUP($H900,#REF!,17,FALSE),0)</f>
        <v>0</v>
      </c>
    </row>
    <row r="901" spans="1:50" x14ac:dyDescent="0.3">
      <c r="A901" s="33" t="str">
        <f t="shared" si="56"/>
        <v>0</v>
      </c>
      <c r="B901" s="33">
        <f>+'R&amp;E EXPORT'!B900</f>
        <v>0</v>
      </c>
      <c r="C901" t="str">
        <f>IFERROR(VLOOKUP(A901,'MCSJ Export'!A:C,3,FALSE),"")</f>
        <v/>
      </c>
      <c r="D901" s="37">
        <f t="shared" ca="1" si="57"/>
        <v>0</v>
      </c>
      <c r="E901" s="37">
        <f t="shared" ca="1" si="58"/>
        <v>0</v>
      </c>
      <c r="F901" s="37">
        <f t="shared" ca="1" si="59"/>
        <v>0</v>
      </c>
      <c r="G901" s="37"/>
      <c r="H901" s="33">
        <f>+'R&amp;E EXPORT'!A900</f>
        <v>0</v>
      </c>
      <c r="I901" s="34">
        <f>IFERROR(VLOOKUP($H901,'Gen F Rev'!$A:$M,15,FALSE),0)</f>
        <v>0</v>
      </c>
      <c r="J901" s="34">
        <f>IFERROR(VLOOKUP($H901,'Gen F Rev'!$A:$M,16,FALSE),0)</f>
        <v>0</v>
      </c>
      <c r="K901" s="42">
        <f>IFERROR(VLOOKUP($H901,'Gen F Rev'!$A:$M,17,FALSE),0)</f>
        <v>0</v>
      </c>
      <c r="L901" s="34">
        <f>IFERROR(VLOOKUP($H901,'Gen F Exp'!$A:$E,15,FALSE),0)</f>
        <v>0</v>
      </c>
      <c r="M901" s="34">
        <f>IFERROR(VLOOKUP($H901,'Gen F Exp'!$A:$E,16,FALSE),0)</f>
        <v>0</v>
      </c>
      <c r="N901" s="42">
        <f>IFERROR(VLOOKUP($H901,'Gen F Exp'!$A:$E,17,FALSE),0)</f>
        <v>0</v>
      </c>
      <c r="O901" s="34">
        <f>IFERROR(VLOOKUP($H901,'Water F Rev'!$A:$L,15,FALSE),0)</f>
        <v>0</v>
      </c>
      <c r="P901" s="34">
        <f>IFERROR(VLOOKUP($H901,'Water F Rev'!$A:$L,16,FALSE),0)</f>
        <v>0</v>
      </c>
      <c r="Q901" s="42">
        <f>IFERROR(VLOOKUP($H901,'Water F Rev'!$A:$L,17,FALSE),0)</f>
        <v>0</v>
      </c>
      <c r="R901" s="34">
        <f>IFERROR(VLOOKUP($H901,'Water F Exp'!$A:$K,15,FALSE),0)</f>
        <v>0</v>
      </c>
      <c r="S901" s="34">
        <f>IFERROR(VLOOKUP($H901,'Water F Exp'!$A:$K,16,FALSE),0)</f>
        <v>0</v>
      </c>
      <c r="T901" s="42">
        <f>IFERROR(VLOOKUP($H901,'Water F Exp'!$A:$K,17,FALSE),0)</f>
        <v>0</v>
      </c>
      <c r="U901" s="34">
        <f ca="1">IFERROR(VLOOKUP($H901,'Sewer F Rev'!$A:$E,15,FALSE),0)</f>
        <v>0</v>
      </c>
      <c r="V901" s="34">
        <f ca="1">IFERROR(VLOOKUP($H901,'Sewer F Rev'!$A:$E,16,FALSE),0)</f>
        <v>0</v>
      </c>
      <c r="W901" s="42">
        <f ca="1">IFERROR(VLOOKUP($H901,'Sewer F Rev'!$A:$E,17,FALSE),0)</f>
        <v>0</v>
      </c>
      <c r="X901" s="34">
        <f>IFERROR(VLOOKUP($H901,'Sewer F Exp'!$A:$B,15,FALSE),0)</f>
        <v>0</v>
      </c>
      <c r="Y901" s="34">
        <f>IFERROR(VLOOKUP($H901,'Sewer F Exp'!$A:$B,16,FALSE),0)</f>
        <v>0</v>
      </c>
      <c r="Z901" s="42">
        <f>IFERROR(VLOOKUP($H901,'Sewer F Exp'!$A:$B,17,FALSE),0)</f>
        <v>0</v>
      </c>
      <c r="AA901" s="34">
        <f>IFERROR(VLOOKUP($H901,'Refuse F Rev'!$A:$E,15,FALSE),0)</f>
        <v>0</v>
      </c>
      <c r="AB901" s="34">
        <f>IFERROR(VLOOKUP($H901,'Refuse F Rev'!$A:$E,16,FALSE),0)</f>
        <v>0</v>
      </c>
      <c r="AC901" s="42">
        <f>IFERROR(VLOOKUP($H901,'Refuse F Rev'!$A:$E,17,FALSE),0)</f>
        <v>0</v>
      </c>
      <c r="AD901" s="34">
        <f>IFERROR(VLOOKUP($H901,'Refuse F Exp'!$A:$E,15,FALSE),0)</f>
        <v>0</v>
      </c>
      <c r="AE901" s="34">
        <f>IFERROR(VLOOKUP($H901,'Refuse F Exp'!$A:$E,16,FALSE),0)</f>
        <v>0</v>
      </c>
      <c r="AF901" s="42">
        <f>IFERROR(VLOOKUP($H901,'Refuse F Exp'!$A:$E,17,FALSE),0)</f>
        <v>0</v>
      </c>
      <c r="AG901" s="34">
        <f>IFERROR(VLOOKUP($H901,#REF!,10,FALSE),0)</f>
        <v>0</v>
      </c>
      <c r="AH901" s="34">
        <f>IFERROR(VLOOKUP($H901,#REF!,11,FALSE),0)</f>
        <v>0</v>
      </c>
      <c r="AI901" s="42">
        <f>IFERROR(VLOOKUP($H901,#REF!,12,FALSE),0)</f>
        <v>0</v>
      </c>
      <c r="AJ901" s="34">
        <f>IFERROR(VLOOKUP($H901,#REF!,10,FALSE),0)</f>
        <v>0</v>
      </c>
      <c r="AK901" s="34">
        <f>IFERROR(VLOOKUP($H901,#REF!,11,FALSE),0)</f>
        <v>0</v>
      </c>
      <c r="AL901" s="42">
        <f>IFERROR(VLOOKUP($H901,#REF!,12,FALSE),0)</f>
        <v>0</v>
      </c>
      <c r="AM901" s="34">
        <f>IFERROR(VLOOKUP($H901,#REF!,10,FALSE),0)</f>
        <v>0</v>
      </c>
      <c r="AN901" s="34">
        <f>IFERROR(VLOOKUP($H901,#REF!,11,FALSE),0)</f>
        <v>0</v>
      </c>
      <c r="AO901" s="42">
        <f>IFERROR(VLOOKUP($H901,#REF!,12,FALSE),0)</f>
        <v>0</v>
      </c>
      <c r="AP901" s="34">
        <f>IFERROR(VLOOKUP($H901,#REF!,10,FALSE),0)</f>
        <v>0</v>
      </c>
      <c r="AQ901" s="34">
        <f>IFERROR(VLOOKUP($H901,#REF!,11,FALSE),0)</f>
        <v>0</v>
      </c>
      <c r="AR901" s="42">
        <f>IFERROR(VLOOKUP($H901,#REF!,12,FALSE),0)</f>
        <v>0</v>
      </c>
      <c r="AS901" s="34">
        <f>IFERROR(VLOOKUP($H901,#REF!,13,FALSE),0)</f>
        <v>0</v>
      </c>
      <c r="AT901" s="34">
        <f>IFERROR(VLOOKUP($H901,#REF!,14,FALSE),0)</f>
        <v>0</v>
      </c>
      <c r="AU901" s="42">
        <f>IFERROR(VLOOKUP($H901,#REF!,15,FALSE),0)</f>
        <v>0</v>
      </c>
      <c r="AV901" s="34">
        <f>IFERROR(VLOOKUP($H901,#REF!,15,FALSE),0)</f>
        <v>0</v>
      </c>
      <c r="AW901" s="34">
        <f>IFERROR(VLOOKUP($H901,#REF!,16,FALSE),0)</f>
        <v>0</v>
      </c>
      <c r="AX901" s="42">
        <f>IFERROR(VLOOKUP($H901,#REF!,17,FALSE),0)</f>
        <v>0</v>
      </c>
    </row>
    <row r="902" spans="1:50" x14ac:dyDescent="0.3">
      <c r="A902" s="33" t="str">
        <f t="shared" si="56"/>
        <v>0</v>
      </c>
      <c r="B902" s="33">
        <f>+'R&amp;E EXPORT'!B901</f>
        <v>0</v>
      </c>
      <c r="C902" t="str">
        <f>IFERROR(VLOOKUP(A902,'MCSJ Export'!A:C,3,FALSE),"")</f>
        <v/>
      </c>
      <c r="D902" s="37">
        <f t="shared" ca="1" si="57"/>
        <v>0</v>
      </c>
      <c r="E902" s="37">
        <f t="shared" ca="1" si="58"/>
        <v>0</v>
      </c>
      <c r="F902" s="37">
        <f t="shared" ca="1" si="59"/>
        <v>0</v>
      </c>
      <c r="G902" s="37"/>
      <c r="H902" s="33">
        <f>+'R&amp;E EXPORT'!A901</f>
        <v>0</v>
      </c>
      <c r="I902" s="34">
        <f>IFERROR(VLOOKUP($H902,'Gen F Rev'!$A:$M,15,FALSE),0)</f>
        <v>0</v>
      </c>
      <c r="J902" s="34">
        <f>IFERROR(VLOOKUP($H902,'Gen F Rev'!$A:$M,16,FALSE),0)</f>
        <v>0</v>
      </c>
      <c r="K902" s="42">
        <f>IFERROR(VLOOKUP($H902,'Gen F Rev'!$A:$M,17,FALSE),0)</f>
        <v>0</v>
      </c>
      <c r="L902" s="34">
        <f>IFERROR(VLOOKUP($H902,'Gen F Exp'!$A:$E,15,FALSE),0)</f>
        <v>0</v>
      </c>
      <c r="M902" s="34">
        <f>IFERROR(VLOOKUP($H902,'Gen F Exp'!$A:$E,16,FALSE),0)</f>
        <v>0</v>
      </c>
      <c r="N902" s="42">
        <f>IFERROR(VLOOKUP($H902,'Gen F Exp'!$A:$E,17,FALSE),0)</f>
        <v>0</v>
      </c>
      <c r="O902" s="34">
        <f>IFERROR(VLOOKUP($H902,'Water F Rev'!$A:$L,15,FALSE),0)</f>
        <v>0</v>
      </c>
      <c r="P902" s="34">
        <f>IFERROR(VLOOKUP($H902,'Water F Rev'!$A:$L,16,FALSE),0)</f>
        <v>0</v>
      </c>
      <c r="Q902" s="42">
        <f>IFERROR(VLOOKUP($H902,'Water F Rev'!$A:$L,17,FALSE),0)</f>
        <v>0</v>
      </c>
      <c r="R902" s="34">
        <f>IFERROR(VLOOKUP($H902,'Water F Exp'!$A:$K,15,FALSE),0)</f>
        <v>0</v>
      </c>
      <c r="S902" s="34">
        <f>IFERROR(VLOOKUP($H902,'Water F Exp'!$A:$K,16,FALSE),0)</f>
        <v>0</v>
      </c>
      <c r="T902" s="42">
        <f>IFERROR(VLOOKUP($H902,'Water F Exp'!$A:$K,17,FALSE),0)</f>
        <v>0</v>
      </c>
      <c r="U902" s="34">
        <f ca="1">IFERROR(VLOOKUP($H902,'Sewer F Rev'!$A:$E,15,FALSE),0)</f>
        <v>0</v>
      </c>
      <c r="V902" s="34">
        <f ca="1">IFERROR(VLOOKUP($H902,'Sewer F Rev'!$A:$E,16,FALSE),0)</f>
        <v>0</v>
      </c>
      <c r="W902" s="42">
        <f ca="1">IFERROR(VLOOKUP($H902,'Sewer F Rev'!$A:$E,17,FALSE),0)</f>
        <v>0</v>
      </c>
      <c r="X902" s="34">
        <f>IFERROR(VLOOKUP($H902,'Sewer F Exp'!$A:$B,15,FALSE),0)</f>
        <v>0</v>
      </c>
      <c r="Y902" s="34">
        <f>IFERROR(VLOOKUP($H902,'Sewer F Exp'!$A:$B,16,FALSE),0)</f>
        <v>0</v>
      </c>
      <c r="Z902" s="42">
        <f>IFERROR(VLOOKUP($H902,'Sewer F Exp'!$A:$B,17,FALSE),0)</f>
        <v>0</v>
      </c>
      <c r="AA902" s="34">
        <f>IFERROR(VLOOKUP($H902,'Refuse F Rev'!$A:$E,15,FALSE),0)</f>
        <v>0</v>
      </c>
      <c r="AB902" s="34">
        <f>IFERROR(VLOOKUP($H902,'Refuse F Rev'!$A:$E,16,FALSE),0)</f>
        <v>0</v>
      </c>
      <c r="AC902" s="42">
        <f>IFERROR(VLOOKUP($H902,'Refuse F Rev'!$A:$E,17,FALSE),0)</f>
        <v>0</v>
      </c>
      <c r="AD902" s="34">
        <f>IFERROR(VLOOKUP($H902,'Refuse F Exp'!$A:$E,15,FALSE),0)</f>
        <v>0</v>
      </c>
      <c r="AE902" s="34">
        <f>IFERROR(VLOOKUP($H902,'Refuse F Exp'!$A:$E,16,FALSE),0)</f>
        <v>0</v>
      </c>
      <c r="AF902" s="42">
        <f>IFERROR(VLOOKUP($H902,'Refuse F Exp'!$A:$E,17,FALSE),0)</f>
        <v>0</v>
      </c>
      <c r="AG902" s="34">
        <f>IFERROR(VLOOKUP($H902,#REF!,10,FALSE),0)</f>
        <v>0</v>
      </c>
      <c r="AH902" s="34">
        <f>IFERROR(VLOOKUP($H902,#REF!,11,FALSE),0)</f>
        <v>0</v>
      </c>
      <c r="AI902" s="42">
        <f>IFERROR(VLOOKUP($H902,#REF!,12,FALSE),0)</f>
        <v>0</v>
      </c>
      <c r="AJ902" s="34">
        <f>IFERROR(VLOOKUP($H902,#REF!,10,FALSE),0)</f>
        <v>0</v>
      </c>
      <c r="AK902" s="34">
        <f>IFERROR(VLOOKUP($H902,#REF!,11,FALSE),0)</f>
        <v>0</v>
      </c>
      <c r="AL902" s="42">
        <f>IFERROR(VLOOKUP($H902,#REF!,12,FALSE),0)</f>
        <v>0</v>
      </c>
      <c r="AM902" s="34">
        <f>IFERROR(VLOOKUP($H902,#REF!,10,FALSE),0)</f>
        <v>0</v>
      </c>
      <c r="AN902" s="34">
        <f>IFERROR(VLOOKUP($H902,#REF!,11,FALSE),0)</f>
        <v>0</v>
      </c>
      <c r="AO902" s="42">
        <f>IFERROR(VLOOKUP($H902,#REF!,12,FALSE),0)</f>
        <v>0</v>
      </c>
      <c r="AP902" s="34">
        <f>IFERROR(VLOOKUP($H902,#REF!,10,FALSE),0)</f>
        <v>0</v>
      </c>
      <c r="AQ902" s="34">
        <f>IFERROR(VLOOKUP($H902,#REF!,11,FALSE),0)</f>
        <v>0</v>
      </c>
      <c r="AR902" s="42">
        <f>IFERROR(VLOOKUP($H902,#REF!,12,FALSE),0)</f>
        <v>0</v>
      </c>
      <c r="AS902" s="34">
        <f>IFERROR(VLOOKUP($H902,#REF!,13,FALSE),0)</f>
        <v>0</v>
      </c>
      <c r="AT902" s="34">
        <f>IFERROR(VLOOKUP($H902,#REF!,14,FALSE),0)</f>
        <v>0</v>
      </c>
      <c r="AU902" s="42">
        <f>IFERROR(VLOOKUP($H902,#REF!,15,FALSE),0)</f>
        <v>0</v>
      </c>
      <c r="AV902" s="34">
        <f>IFERROR(VLOOKUP($H902,#REF!,15,FALSE),0)</f>
        <v>0</v>
      </c>
      <c r="AW902" s="34">
        <f>IFERROR(VLOOKUP($H902,#REF!,16,FALSE),0)</f>
        <v>0</v>
      </c>
      <c r="AX902" s="42">
        <f>IFERROR(VLOOKUP($H902,#REF!,17,FALSE),0)</f>
        <v>0</v>
      </c>
    </row>
    <row r="903" spans="1:50" x14ac:dyDescent="0.3">
      <c r="A903" s="33" t="str">
        <f t="shared" si="56"/>
        <v>0</v>
      </c>
      <c r="B903" s="33">
        <f>+'R&amp;E EXPORT'!B902</f>
        <v>0</v>
      </c>
      <c r="C903" t="str">
        <f>IFERROR(VLOOKUP(A903,'MCSJ Export'!A:C,3,FALSE),"")</f>
        <v/>
      </c>
      <c r="D903" s="37">
        <f t="shared" ca="1" si="57"/>
        <v>0</v>
      </c>
      <c r="E903" s="37">
        <f t="shared" ca="1" si="58"/>
        <v>0</v>
      </c>
      <c r="F903" s="37">
        <f t="shared" ca="1" si="59"/>
        <v>0</v>
      </c>
      <c r="G903" s="37"/>
      <c r="H903" s="33">
        <f>+'R&amp;E EXPORT'!A902</f>
        <v>0</v>
      </c>
      <c r="I903" s="34">
        <f>IFERROR(VLOOKUP($H903,'Gen F Rev'!$A:$M,15,FALSE),0)</f>
        <v>0</v>
      </c>
      <c r="J903" s="34">
        <f>IFERROR(VLOOKUP($H903,'Gen F Rev'!$A:$M,16,FALSE),0)</f>
        <v>0</v>
      </c>
      <c r="K903" s="42">
        <f>IFERROR(VLOOKUP($H903,'Gen F Rev'!$A:$M,17,FALSE),0)</f>
        <v>0</v>
      </c>
      <c r="L903" s="34">
        <f>IFERROR(VLOOKUP($H903,'Gen F Exp'!$A:$E,15,FALSE),0)</f>
        <v>0</v>
      </c>
      <c r="M903" s="34">
        <f>IFERROR(VLOOKUP($H903,'Gen F Exp'!$A:$E,16,FALSE),0)</f>
        <v>0</v>
      </c>
      <c r="N903" s="42">
        <f>IFERROR(VLOOKUP($H903,'Gen F Exp'!$A:$E,17,FALSE),0)</f>
        <v>0</v>
      </c>
      <c r="O903" s="34">
        <f>IFERROR(VLOOKUP($H903,'Water F Rev'!$A:$L,15,FALSE),0)</f>
        <v>0</v>
      </c>
      <c r="P903" s="34">
        <f>IFERROR(VLOOKUP($H903,'Water F Rev'!$A:$L,16,FALSE),0)</f>
        <v>0</v>
      </c>
      <c r="Q903" s="42">
        <f>IFERROR(VLOOKUP($H903,'Water F Rev'!$A:$L,17,FALSE),0)</f>
        <v>0</v>
      </c>
      <c r="R903" s="34">
        <f>IFERROR(VLOOKUP($H903,'Water F Exp'!$A:$K,15,FALSE),0)</f>
        <v>0</v>
      </c>
      <c r="S903" s="34">
        <f>IFERROR(VLOOKUP($H903,'Water F Exp'!$A:$K,16,FALSE),0)</f>
        <v>0</v>
      </c>
      <c r="T903" s="42">
        <f>IFERROR(VLOOKUP($H903,'Water F Exp'!$A:$K,17,FALSE),0)</f>
        <v>0</v>
      </c>
      <c r="U903" s="34">
        <f ca="1">IFERROR(VLOOKUP($H903,'Sewer F Rev'!$A:$E,15,FALSE),0)</f>
        <v>0</v>
      </c>
      <c r="V903" s="34">
        <f ca="1">IFERROR(VLOOKUP($H903,'Sewer F Rev'!$A:$E,16,FALSE),0)</f>
        <v>0</v>
      </c>
      <c r="W903" s="42">
        <f ca="1">IFERROR(VLOOKUP($H903,'Sewer F Rev'!$A:$E,17,FALSE),0)</f>
        <v>0</v>
      </c>
      <c r="X903" s="34">
        <f>IFERROR(VLOOKUP($H903,'Sewer F Exp'!$A:$B,15,FALSE),0)</f>
        <v>0</v>
      </c>
      <c r="Y903" s="34">
        <f>IFERROR(VLOOKUP($H903,'Sewer F Exp'!$A:$B,16,FALSE),0)</f>
        <v>0</v>
      </c>
      <c r="Z903" s="42">
        <f>IFERROR(VLOOKUP($H903,'Sewer F Exp'!$A:$B,17,FALSE),0)</f>
        <v>0</v>
      </c>
      <c r="AA903" s="34">
        <f>IFERROR(VLOOKUP($H903,'Refuse F Rev'!$A:$E,15,FALSE),0)</f>
        <v>0</v>
      </c>
      <c r="AB903" s="34">
        <f>IFERROR(VLOOKUP($H903,'Refuse F Rev'!$A:$E,16,FALSE),0)</f>
        <v>0</v>
      </c>
      <c r="AC903" s="42">
        <f>IFERROR(VLOOKUP($H903,'Refuse F Rev'!$A:$E,17,FALSE),0)</f>
        <v>0</v>
      </c>
      <c r="AD903" s="34">
        <f>IFERROR(VLOOKUP($H903,'Refuse F Exp'!$A:$E,15,FALSE),0)</f>
        <v>0</v>
      </c>
      <c r="AE903" s="34">
        <f>IFERROR(VLOOKUP($H903,'Refuse F Exp'!$A:$E,16,FALSE),0)</f>
        <v>0</v>
      </c>
      <c r="AF903" s="42">
        <f>IFERROR(VLOOKUP($H903,'Refuse F Exp'!$A:$E,17,FALSE),0)</f>
        <v>0</v>
      </c>
      <c r="AG903" s="34">
        <f>IFERROR(VLOOKUP($H903,#REF!,10,FALSE),0)</f>
        <v>0</v>
      </c>
      <c r="AH903" s="34">
        <f>IFERROR(VLOOKUP($H903,#REF!,11,FALSE),0)</f>
        <v>0</v>
      </c>
      <c r="AI903" s="42">
        <f>IFERROR(VLOOKUP($H903,#REF!,12,FALSE),0)</f>
        <v>0</v>
      </c>
      <c r="AJ903" s="34">
        <f>IFERROR(VLOOKUP($H903,#REF!,10,FALSE),0)</f>
        <v>0</v>
      </c>
      <c r="AK903" s="34">
        <f>IFERROR(VLOOKUP($H903,#REF!,11,FALSE),0)</f>
        <v>0</v>
      </c>
      <c r="AL903" s="42">
        <f>IFERROR(VLOOKUP($H903,#REF!,12,FALSE),0)</f>
        <v>0</v>
      </c>
      <c r="AM903" s="34">
        <f>IFERROR(VLOOKUP($H903,#REF!,10,FALSE),0)</f>
        <v>0</v>
      </c>
      <c r="AN903" s="34">
        <f>IFERROR(VLOOKUP($H903,#REF!,11,FALSE),0)</f>
        <v>0</v>
      </c>
      <c r="AO903" s="42">
        <f>IFERROR(VLOOKUP($H903,#REF!,12,FALSE),0)</f>
        <v>0</v>
      </c>
      <c r="AP903" s="34">
        <f>IFERROR(VLOOKUP($H903,#REF!,10,FALSE),0)</f>
        <v>0</v>
      </c>
      <c r="AQ903" s="34">
        <f>IFERROR(VLOOKUP($H903,#REF!,11,FALSE),0)</f>
        <v>0</v>
      </c>
      <c r="AR903" s="42">
        <f>IFERROR(VLOOKUP($H903,#REF!,12,FALSE),0)</f>
        <v>0</v>
      </c>
      <c r="AS903" s="34">
        <f>IFERROR(VLOOKUP($H903,#REF!,13,FALSE),0)</f>
        <v>0</v>
      </c>
      <c r="AT903" s="34">
        <f>IFERROR(VLOOKUP($H903,#REF!,14,FALSE),0)</f>
        <v>0</v>
      </c>
      <c r="AU903" s="42">
        <f>IFERROR(VLOOKUP($H903,#REF!,15,FALSE),0)</f>
        <v>0</v>
      </c>
      <c r="AV903" s="34">
        <f>IFERROR(VLOOKUP($H903,#REF!,15,FALSE),0)</f>
        <v>0</v>
      </c>
      <c r="AW903" s="34">
        <f>IFERROR(VLOOKUP($H903,#REF!,16,FALSE),0)</f>
        <v>0</v>
      </c>
      <c r="AX903" s="42">
        <f>IFERROR(VLOOKUP($H903,#REF!,17,FALSE),0)</f>
        <v>0</v>
      </c>
    </row>
    <row r="904" spans="1:50" x14ac:dyDescent="0.3">
      <c r="A904" s="33" t="str">
        <f t="shared" si="56"/>
        <v>0</v>
      </c>
      <c r="B904" s="33">
        <f>+'R&amp;E EXPORT'!B903</f>
        <v>0</v>
      </c>
      <c r="C904" t="str">
        <f>IFERROR(VLOOKUP(A904,'MCSJ Export'!A:C,3,FALSE),"")</f>
        <v/>
      </c>
      <c r="D904" s="37">
        <f t="shared" ca="1" si="57"/>
        <v>0</v>
      </c>
      <c r="E904" s="37">
        <f t="shared" ca="1" si="58"/>
        <v>0</v>
      </c>
      <c r="F904" s="37">
        <f t="shared" ca="1" si="59"/>
        <v>0</v>
      </c>
      <c r="G904" s="37"/>
      <c r="H904" s="33">
        <f>+'R&amp;E EXPORT'!A903</f>
        <v>0</v>
      </c>
      <c r="I904" s="34">
        <f>IFERROR(VLOOKUP($H904,'Gen F Rev'!$A:$M,15,FALSE),0)</f>
        <v>0</v>
      </c>
      <c r="J904" s="34">
        <f>IFERROR(VLOOKUP($H904,'Gen F Rev'!$A:$M,16,FALSE),0)</f>
        <v>0</v>
      </c>
      <c r="K904" s="42">
        <f>IFERROR(VLOOKUP($H904,'Gen F Rev'!$A:$M,17,FALSE),0)</f>
        <v>0</v>
      </c>
      <c r="L904" s="34">
        <f>IFERROR(VLOOKUP($H904,'Gen F Exp'!$A:$E,15,FALSE),0)</f>
        <v>0</v>
      </c>
      <c r="M904" s="34">
        <f>IFERROR(VLOOKUP($H904,'Gen F Exp'!$A:$E,16,FALSE),0)</f>
        <v>0</v>
      </c>
      <c r="N904" s="42">
        <f>IFERROR(VLOOKUP($H904,'Gen F Exp'!$A:$E,17,FALSE),0)</f>
        <v>0</v>
      </c>
      <c r="O904" s="34">
        <f>IFERROR(VLOOKUP($H904,'Water F Rev'!$A:$L,15,FALSE),0)</f>
        <v>0</v>
      </c>
      <c r="P904" s="34">
        <f>IFERROR(VLOOKUP($H904,'Water F Rev'!$A:$L,16,FALSE),0)</f>
        <v>0</v>
      </c>
      <c r="Q904" s="42">
        <f>IFERROR(VLOOKUP($H904,'Water F Rev'!$A:$L,17,FALSE),0)</f>
        <v>0</v>
      </c>
      <c r="R904" s="34">
        <f>IFERROR(VLOOKUP($H904,'Water F Exp'!$A:$K,15,FALSE),0)</f>
        <v>0</v>
      </c>
      <c r="S904" s="34">
        <f>IFERROR(VLOOKUP($H904,'Water F Exp'!$A:$K,16,FALSE),0)</f>
        <v>0</v>
      </c>
      <c r="T904" s="42">
        <f>IFERROR(VLOOKUP($H904,'Water F Exp'!$A:$K,17,FALSE),0)</f>
        <v>0</v>
      </c>
      <c r="U904" s="34">
        <f ca="1">IFERROR(VLOOKUP($H904,'Sewer F Rev'!$A:$E,15,FALSE),0)</f>
        <v>0</v>
      </c>
      <c r="V904" s="34">
        <f ca="1">IFERROR(VLOOKUP($H904,'Sewer F Rev'!$A:$E,16,FALSE),0)</f>
        <v>0</v>
      </c>
      <c r="W904" s="42">
        <f ca="1">IFERROR(VLOOKUP($H904,'Sewer F Rev'!$A:$E,17,FALSE),0)</f>
        <v>0</v>
      </c>
      <c r="X904" s="34">
        <f>IFERROR(VLOOKUP($H904,'Sewer F Exp'!$A:$B,15,FALSE),0)</f>
        <v>0</v>
      </c>
      <c r="Y904" s="34">
        <f>IFERROR(VLOOKUP($H904,'Sewer F Exp'!$A:$B,16,FALSE),0)</f>
        <v>0</v>
      </c>
      <c r="Z904" s="42">
        <f>IFERROR(VLOOKUP($H904,'Sewer F Exp'!$A:$B,17,FALSE),0)</f>
        <v>0</v>
      </c>
      <c r="AA904" s="34">
        <f>IFERROR(VLOOKUP($H904,'Refuse F Rev'!$A:$E,15,FALSE),0)</f>
        <v>0</v>
      </c>
      <c r="AB904" s="34">
        <f>IFERROR(VLOOKUP($H904,'Refuse F Rev'!$A:$E,16,FALSE),0)</f>
        <v>0</v>
      </c>
      <c r="AC904" s="42">
        <f>IFERROR(VLOOKUP($H904,'Refuse F Rev'!$A:$E,17,FALSE),0)</f>
        <v>0</v>
      </c>
      <c r="AD904" s="34">
        <f>IFERROR(VLOOKUP($H904,'Refuse F Exp'!$A:$E,15,FALSE),0)</f>
        <v>0</v>
      </c>
      <c r="AE904" s="34">
        <f>IFERROR(VLOOKUP($H904,'Refuse F Exp'!$A:$E,16,FALSE),0)</f>
        <v>0</v>
      </c>
      <c r="AF904" s="42">
        <f>IFERROR(VLOOKUP($H904,'Refuse F Exp'!$A:$E,17,FALSE),0)</f>
        <v>0</v>
      </c>
      <c r="AG904" s="34">
        <f>IFERROR(VLOOKUP($H904,#REF!,10,FALSE),0)</f>
        <v>0</v>
      </c>
      <c r="AH904" s="34">
        <f>IFERROR(VLOOKUP($H904,#REF!,11,FALSE),0)</f>
        <v>0</v>
      </c>
      <c r="AI904" s="42">
        <f>IFERROR(VLOOKUP($H904,#REF!,12,FALSE),0)</f>
        <v>0</v>
      </c>
      <c r="AJ904" s="34">
        <f>IFERROR(VLOOKUP($H904,#REF!,10,FALSE),0)</f>
        <v>0</v>
      </c>
      <c r="AK904" s="34">
        <f>IFERROR(VLOOKUP($H904,#REF!,11,FALSE),0)</f>
        <v>0</v>
      </c>
      <c r="AL904" s="42">
        <f>IFERROR(VLOOKUP($H904,#REF!,12,FALSE),0)</f>
        <v>0</v>
      </c>
      <c r="AM904" s="34">
        <f>IFERROR(VLOOKUP($H904,#REF!,10,FALSE),0)</f>
        <v>0</v>
      </c>
      <c r="AN904" s="34">
        <f>IFERROR(VLOOKUP($H904,#REF!,11,FALSE),0)</f>
        <v>0</v>
      </c>
      <c r="AO904" s="42">
        <f>IFERROR(VLOOKUP($H904,#REF!,12,FALSE),0)</f>
        <v>0</v>
      </c>
      <c r="AP904" s="34">
        <f>IFERROR(VLOOKUP($H904,#REF!,10,FALSE),0)</f>
        <v>0</v>
      </c>
      <c r="AQ904" s="34">
        <f>IFERROR(VLOOKUP($H904,#REF!,11,FALSE),0)</f>
        <v>0</v>
      </c>
      <c r="AR904" s="42">
        <f>IFERROR(VLOOKUP($H904,#REF!,12,FALSE),0)</f>
        <v>0</v>
      </c>
      <c r="AS904" s="34">
        <f>IFERROR(VLOOKUP($H904,#REF!,13,FALSE),0)</f>
        <v>0</v>
      </c>
      <c r="AT904" s="34">
        <f>IFERROR(VLOOKUP($H904,#REF!,14,FALSE),0)</f>
        <v>0</v>
      </c>
      <c r="AU904" s="42">
        <f>IFERROR(VLOOKUP($H904,#REF!,15,FALSE),0)</f>
        <v>0</v>
      </c>
      <c r="AV904" s="34">
        <f>IFERROR(VLOOKUP($H904,#REF!,15,FALSE),0)</f>
        <v>0</v>
      </c>
      <c r="AW904" s="34">
        <f>IFERROR(VLOOKUP($H904,#REF!,16,FALSE),0)</f>
        <v>0</v>
      </c>
      <c r="AX904" s="42">
        <f>IFERROR(VLOOKUP($H904,#REF!,17,FALSE),0)</f>
        <v>0</v>
      </c>
    </row>
    <row r="905" spans="1:50" x14ac:dyDescent="0.3">
      <c r="A905" s="33" t="str">
        <f t="shared" si="56"/>
        <v>0</v>
      </c>
      <c r="B905" s="33">
        <f>+'R&amp;E EXPORT'!B904</f>
        <v>0</v>
      </c>
      <c r="C905" t="str">
        <f>IFERROR(VLOOKUP(A905,'MCSJ Export'!A:C,3,FALSE),"")</f>
        <v/>
      </c>
      <c r="D905" s="37">
        <f t="shared" ca="1" si="57"/>
        <v>0</v>
      </c>
      <c r="E905" s="37">
        <f t="shared" ca="1" si="58"/>
        <v>0</v>
      </c>
      <c r="F905" s="37">
        <f t="shared" ca="1" si="59"/>
        <v>0</v>
      </c>
      <c r="G905" s="37"/>
      <c r="H905" s="33">
        <f>+'R&amp;E EXPORT'!A904</f>
        <v>0</v>
      </c>
      <c r="I905" s="34">
        <f>IFERROR(VLOOKUP($H905,'Gen F Rev'!$A:$M,15,FALSE),0)</f>
        <v>0</v>
      </c>
      <c r="J905" s="34">
        <f>IFERROR(VLOOKUP($H905,'Gen F Rev'!$A:$M,16,FALSE),0)</f>
        <v>0</v>
      </c>
      <c r="K905" s="42">
        <f>IFERROR(VLOOKUP($H905,'Gen F Rev'!$A:$M,17,FALSE),0)</f>
        <v>0</v>
      </c>
      <c r="L905" s="34">
        <f>IFERROR(VLOOKUP($H905,'Gen F Exp'!$A:$E,15,FALSE),0)</f>
        <v>0</v>
      </c>
      <c r="M905" s="34">
        <f>IFERROR(VLOOKUP($H905,'Gen F Exp'!$A:$E,16,FALSE),0)</f>
        <v>0</v>
      </c>
      <c r="N905" s="42">
        <f>IFERROR(VLOOKUP($H905,'Gen F Exp'!$A:$E,17,FALSE),0)</f>
        <v>0</v>
      </c>
      <c r="O905" s="34">
        <f>IFERROR(VLOOKUP($H905,'Water F Rev'!$A:$L,15,FALSE),0)</f>
        <v>0</v>
      </c>
      <c r="P905" s="34">
        <f>IFERROR(VLOOKUP($H905,'Water F Rev'!$A:$L,16,FALSE),0)</f>
        <v>0</v>
      </c>
      <c r="Q905" s="42">
        <f>IFERROR(VLOOKUP($H905,'Water F Rev'!$A:$L,17,FALSE),0)</f>
        <v>0</v>
      </c>
      <c r="R905" s="34">
        <f>IFERROR(VLOOKUP($H905,'Water F Exp'!$A:$K,15,FALSE),0)</f>
        <v>0</v>
      </c>
      <c r="S905" s="34">
        <f>IFERROR(VLOOKUP($H905,'Water F Exp'!$A:$K,16,FALSE),0)</f>
        <v>0</v>
      </c>
      <c r="T905" s="42">
        <f>IFERROR(VLOOKUP($H905,'Water F Exp'!$A:$K,17,FALSE),0)</f>
        <v>0</v>
      </c>
      <c r="U905" s="34">
        <f ca="1">IFERROR(VLOOKUP($H905,'Sewer F Rev'!$A:$E,15,FALSE),0)</f>
        <v>0</v>
      </c>
      <c r="V905" s="34">
        <f ca="1">IFERROR(VLOOKUP($H905,'Sewer F Rev'!$A:$E,16,FALSE),0)</f>
        <v>0</v>
      </c>
      <c r="W905" s="42">
        <f ca="1">IFERROR(VLOOKUP($H905,'Sewer F Rev'!$A:$E,17,FALSE),0)</f>
        <v>0</v>
      </c>
      <c r="X905" s="34">
        <f>IFERROR(VLOOKUP($H905,'Sewer F Exp'!$A:$B,15,FALSE),0)</f>
        <v>0</v>
      </c>
      <c r="Y905" s="34">
        <f>IFERROR(VLOOKUP($H905,'Sewer F Exp'!$A:$B,16,FALSE),0)</f>
        <v>0</v>
      </c>
      <c r="Z905" s="42">
        <f>IFERROR(VLOOKUP($H905,'Sewer F Exp'!$A:$B,17,FALSE),0)</f>
        <v>0</v>
      </c>
      <c r="AA905" s="34">
        <f>IFERROR(VLOOKUP($H905,'Refuse F Rev'!$A:$E,15,FALSE),0)</f>
        <v>0</v>
      </c>
      <c r="AB905" s="34">
        <f>IFERROR(VLOOKUP($H905,'Refuse F Rev'!$A:$E,16,FALSE),0)</f>
        <v>0</v>
      </c>
      <c r="AC905" s="42">
        <f>IFERROR(VLOOKUP($H905,'Refuse F Rev'!$A:$E,17,FALSE),0)</f>
        <v>0</v>
      </c>
      <c r="AD905" s="34">
        <f>IFERROR(VLOOKUP($H905,'Refuse F Exp'!$A:$E,15,FALSE),0)</f>
        <v>0</v>
      </c>
      <c r="AE905" s="34">
        <f>IFERROR(VLOOKUP($H905,'Refuse F Exp'!$A:$E,16,FALSE),0)</f>
        <v>0</v>
      </c>
      <c r="AF905" s="42">
        <f>IFERROR(VLOOKUP($H905,'Refuse F Exp'!$A:$E,17,FALSE),0)</f>
        <v>0</v>
      </c>
      <c r="AG905" s="34">
        <f>IFERROR(VLOOKUP($H905,#REF!,10,FALSE),0)</f>
        <v>0</v>
      </c>
      <c r="AH905" s="34">
        <f>IFERROR(VLOOKUP($H905,#REF!,11,FALSE),0)</f>
        <v>0</v>
      </c>
      <c r="AI905" s="42">
        <f>IFERROR(VLOOKUP($H905,#REF!,12,FALSE),0)</f>
        <v>0</v>
      </c>
      <c r="AJ905" s="34">
        <f>IFERROR(VLOOKUP($H905,#REF!,10,FALSE),0)</f>
        <v>0</v>
      </c>
      <c r="AK905" s="34">
        <f>IFERROR(VLOOKUP($H905,#REF!,11,FALSE),0)</f>
        <v>0</v>
      </c>
      <c r="AL905" s="42">
        <f>IFERROR(VLOOKUP($H905,#REF!,12,FALSE),0)</f>
        <v>0</v>
      </c>
      <c r="AM905" s="34">
        <f>IFERROR(VLOOKUP($H905,#REF!,10,FALSE),0)</f>
        <v>0</v>
      </c>
      <c r="AN905" s="34">
        <f>IFERROR(VLOOKUP($H905,#REF!,11,FALSE),0)</f>
        <v>0</v>
      </c>
      <c r="AO905" s="42">
        <f>IFERROR(VLOOKUP($H905,#REF!,12,FALSE),0)</f>
        <v>0</v>
      </c>
      <c r="AP905" s="34">
        <f>IFERROR(VLOOKUP($H905,#REF!,10,FALSE),0)</f>
        <v>0</v>
      </c>
      <c r="AQ905" s="34">
        <f>IFERROR(VLOOKUP($H905,#REF!,11,FALSE),0)</f>
        <v>0</v>
      </c>
      <c r="AR905" s="42">
        <f>IFERROR(VLOOKUP($H905,#REF!,12,FALSE),0)</f>
        <v>0</v>
      </c>
      <c r="AS905" s="34">
        <f>IFERROR(VLOOKUP($H905,#REF!,13,FALSE),0)</f>
        <v>0</v>
      </c>
      <c r="AT905" s="34">
        <f>IFERROR(VLOOKUP($H905,#REF!,14,FALSE),0)</f>
        <v>0</v>
      </c>
      <c r="AU905" s="42">
        <f>IFERROR(VLOOKUP($H905,#REF!,15,FALSE),0)</f>
        <v>0</v>
      </c>
      <c r="AV905" s="34">
        <f>IFERROR(VLOOKUP($H905,#REF!,15,FALSE),0)</f>
        <v>0</v>
      </c>
      <c r="AW905" s="34">
        <f>IFERROR(VLOOKUP($H905,#REF!,16,FALSE),0)</f>
        <v>0</v>
      </c>
      <c r="AX905" s="42">
        <f>IFERROR(VLOOKUP($H905,#REF!,17,FALSE),0)</f>
        <v>0</v>
      </c>
    </row>
    <row r="906" spans="1:50" x14ac:dyDescent="0.3">
      <c r="A906" s="33" t="str">
        <f t="shared" si="56"/>
        <v>0</v>
      </c>
      <c r="B906" s="33">
        <f>+'R&amp;E EXPORT'!B905</f>
        <v>0</v>
      </c>
      <c r="C906" t="str">
        <f>IFERROR(VLOOKUP(A906,'MCSJ Export'!A:C,3,FALSE),"")</f>
        <v/>
      </c>
      <c r="D906" s="37">
        <f t="shared" ca="1" si="57"/>
        <v>0</v>
      </c>
      <c r="E906" s="37">
        <f t="shared" ca="1" si="58"/>
        <v>0</v>
      </c>
      <c r="F906" s="37">
        <f t="shared" ca="1" si="59"/>
        <v>0</v>
      </c>
      <c r="G906" s="37"/>
      <c r="H906" s="33">
        <f>+'R&amp;E EXPORT'!A905</f>
        <v>0</v>
      </c>
      <c r="I906" s="34">
        <f>IFERROR(VLOOKUP($H906,'Gen F Rev'!$A:$M,15,FALSE),0)</f>
        <v>0</v>
      </c>
      <c r="J906" s="34">
        <f>IFERROR(VLOOKUP($H906,'Gen F Rev'!$A:$M,16,FALSE),0)</f>
        <v>0</v>
      </c>
      <c r="K906" s="42">
        <f>IFERROR(VLOOKUP($H906,'Gen F Rev'!$A:$M,17,FALSE),0)</f>
        <v>0</v>
      </c>
      <c r="L906" s="34">
        <f>IFERROR(VLOOKUP($H906,'Gen F Exp'!$A:$E,15,FALSE),0)</f>
        <v>0</v>
      </c>
      <c r="M906" s="34">
        <f>IFERROR(VLOOKUP($H906,'Gen F Exp'!$A:$E,16,FALSE),0)</f>
        <v>0</v>
      </c>
      <c r="N906" s="42">
        <f>IFERROR(VLOOKUP($H906,'Gen F Exp'!$A:$E,17,FALSE),0)</f>
        <v>0</v>
      </c>
      <c r="O906" s="34">
        <f>IFERROR(VLOOKUP($H906,'Water F Rev'!$A:$L,15,FALSE),0)</f>
        <v>0</v>
      </c>
      <c r="P906" s="34">
        <f>IFERROR(VLOOKUP($H906,'Water F Rev'!$A:$L,16,FALSE),0)</f>
        <v>0</v>
      </c>
      <c r="Q906" s="42">
        <f>IFERROR(VLOOKUP($H906,'Water F Rev'!$A:$L,17,FALSE),0)</f>
        <v>0</v>
      </c>
      <c r="R906" s="34">
        <f>IFERROR(VLOOKUP($H906,'Water F Exp'!$A:$K,15,FALSE),0)</f>
        <v>0</v>
      </c>
      <c r="S906" s="34">
        <f>IFERROR(VLOOKUP($H906,'Water F Exp'!$A:$K,16,FALSE),0)</f>
        <v>0</v>
      </c>
      <c r="T906" s="42">
        <f>IFERROR(VLOOKUP($H906,'Water F Exp'!$A:$K,17,FALSE),0)</f>
        <v>0</v>
      </c>
      <c r="U906" s="34">
        <f ca="1">IFERROR(VLOOKUP($H906,'Sewer F Rev'!$A:$E,15,FALSE),0)</f>
        <v>0</v>
      </c>
      <c r="V906" s="34">
        <f ca="1">IFERROR(VLOOKUP($H906,'Sewer F Rev'!$A:$E,16,FALSE),0)</f>
        <v>0</v>
      </c>
      <c r="W906" s="42">
        <f ca="1">IFERROR(VLOOKUP($H906,'Sewer F Rev'!$A:$E,17,FALSE),0)</f>
        <v>0</v>
      </c>
      <c r="X906" s="34">
        <f>IFERROR(VLOOKUP($H906,'Sewer F Exp'!$A:$B,15,FALSE),0)</f>
        <v>0</v>
      </c>
      <c r="Y906" s="34">
        <f>IFERROR(VLOOKUP($H906,'Sewer F Exp'!$A:$B,16,FALSE),0)</f>
        <v>0</v>
      </c>
      <c r="Z906" s="42">
        <f>IFERROR(VLOOKUP($H906,'Sewer F Exp'!$A:$B,17,FALSE),0)</f>
        <v>0</v>
      </c>
      <c r="AA906" s="34">
        <f>IFERROR(VLOOKUP($H906,'Refuse F Rev'!$A:$E,15,FALSE),0)</f>
        <v>0</v>
      </c>
      <c r="AB906" s="34">
        <f>IFERROR(VLOOKUP($H906,'Refuse F Rev'!$A:$E,16,FALSE),0)</f>
        <v>0</v>
      </c>
      <c r="AC906" s="42">
        <f>IFERROR(VLOOKUP($H906,'Refuse F Rev'!$A:$E,17,FALSE),0)</f>
        <v>0</v>
      </c>
      <c r="AD906" s="34">
        <f>IFERROR(VLOOKUP($H906,'Refuse F Exp'!$A:$E,15,FALSE),0)</f>
        <v>0</v>
      </c>
      <c r="AE906" s="34">
        <f>IFERROR(VLOOKUP($H906,'Refuse F Exp'!$A:$E,16,FALSE),0)</f>
        <v>0</v>
      </c>
      <c r="AF906" s="42">
        <f>IFERROR(VLOOKUP($H906,'Refuse F Exp'!$A:$E,17,FALSE),0)</f>
        <v>0</v>
      </c>
      <c r="AG906" s="34">
        <f>IFERROR(VLOOKUP($H906,#REF!,10,FALSE),0)</f>
        <v>0</v>
      </c>
      <c r="AH906" s="34">
        <f>IFERROR(VLOOKUP($H906,#REF!,11,FALSE),0)</f>
        <v>0</v>
      </c>
      <c r="AI906" s="42">
        <f>IFERROR(VLOOKUP($H906,#REF!,12,FALSE),0)</f>
        <v>0</v>
      </c>
      <c r="AJ906" s="34">
        <f>IFERROR(VLOOKUP($H906,#REF!,10,FALSE),0)</f>
        <v>0</v>
      </c>
      <c r="AK906" s="34">
        <f>IFERROR(VLOOKUP($H906,#REF!,11,FALSE),0)</f>
        <v>0</v>
      </c>
      <c r="AL906" s="42">
        <f>IFERROR(VLOOKUP($H906,#REF!,12,FALSE),0)</f>
        <v>0</v>
      </c>
      <c r="AM906" s="34">
        <f>IFERROR(VLOOKUP($H906,#REF!,10,FALSE),0)</f>
        <v>0</v>
      </c>
      <c r="AN906" s="34">
        <f>IFERROR(VLOOKUP($H906,#REF!,11,FALSE),0)</f>
        <v>0</v>
      </c>
      <c r="AO906" s="42">
        <f>IFERROR(VLOOKUP($H906,#REF!,12,FALSE),0)</f>
        <v>0</v>
      </c>
      <c r="AP906" s="34">
        <f>IFERROR(VLOOKUP($H906,#REF!,10,FALSE),0)</f>
        <v>0</v>
      </c>
      <c r="AQ906" s="34">
        <f>IFERROR(VLOOKUP($H906,#REF!,11,FALSE),0)</f>
        <v>0</v>
      </c>
      <c r="AR906" s="42">
        <f>IFERROR(VLOOKUP($H906,#REF!,12,FALSE),0)</f>
        <v>0</v>
      </c>
      <c r="AS906" s="34">
        <f>IFERROR(VLOOKUP($H906,#REF!,13,FALSE),0)</f>
        <v>0</v>
      </c>
      <c r="AT906" s="34">
        <f>IFERROR(VLOOKUP($H906,#REF!,14,FALSE),0)</f>
        <v>0</v>
      </c>
      <c r="AU906" s="42">
        <f>IFERROR(VLOOKUP($H906,#REF!,15,FALSE),0)</f>
        <v>0</v>
      </c>
      <c r="AV906" s="34">
        <f>IFERROR(VLOOKUP($H906,#REF!,15,FALSE),0)</f>
        <v>0</v>
      </c>
      <c r="AW906" s="34">
        <f>IFERROR(VLOOKUP($H906,#REF!,16,FALSE),0)</f>
        <v>0</v>
      </c>
      <c r="AX906" s="42">
        <f>IFERROR(VLOOKUP($H906,#REF!,17,FALSE),0)</f>
        <v>0</v>
      </c>
    </row>
    <row r="907" spans="1:50" x14ac:dyDescent="0.3">
      <c r="A907" s="33" t="str">
        <f t="shared" si="56"/>
        <v>0</v>
      </c>
      <c r="B907" s="33">
        <f>+'R&amp;E EXPORT'!B906</f>
        <v>0</v>
      </c>
      <c r="C907" t="str">
        <f>IFERROR(VLOOKUP(A907,'MCSJ Export'!A:C,3,FALSE),"")</f>
        <v/>
      </c>
      <c r="D907" s="37">
        <f t="shared" ca="1" si="57"/>
        <v>0</v>
      </c>
      <c r="E907" s="37">
        <f t="shared" ca="1" si="58"/>
        <v>0</v>
      </c>
      <c r="F907" s="37">
        <f t="shared" ca="1" si="59"/>
        <v>0</v>
      </c>
      <c r="G907" s="37"/>
      <c r="H907" s="33">
        <f>+'R&amp;E EXPORT'!A906</f>
        <v>0</v>
      </c>
      <c r="I907" s="34">
        <f>IFERROR(VLOOKUP($H907,'Gen F Rev'!$A:$M,15,FALSE),0)</f>
        <v>0</v>
      </c>
      <c r="J907" s="34">
        <f>IFERROR(VLOOKUP($H907,'Gen F Rev'!$A:$M,16,FALSE),0)</f>
        <v>0</v>
      </c>
      <c r="K907" s="42">
        <f>IFERROR(VLOOKUP($H907,'Gen F Rev'!$A:$M,17,FALSE),0)</f>
        <v>0</v>
      </c>
      <c r="L907" s="34">
        <f>IFERROR(VLOOKUP($H907,'Gen F Exp'!$A:$E,15,FALSE),0)</f>
        <v>0</v>
      </c>
      <c r="M907" s="34">
        <f>IFERROR(VLOOKUP($H907,'Gen F Exp'!$A:$E,16,FALSE),0)</f>
        <v>0</v>
      </c>
      <c r="N907" s="42">
        <f>IFERROR(VLOOKUP($H907,'Gen F Exp'!$A:$E,17,FALSE),0)</f>
        <v>0</v>
      </c>
      <c r="O907" s="34">
        <f>IFERROR(VLOOKUP($H907,'Water F Rev'!$A:$L,15,FALSE),0)</f>
        <v>0</v>
      </c>
      <c r="P907" s="34">
        <f>IFERROR(VLOOKUP($H907,'Water F Rev'!$A:$L,16,FALSE),0)</f>
        <v>0</v>
      </c>
      <c r="Q907" s="42">
        <f>IFERROR(VLOOKUP($H907,'Water F Rev'!$A:$L,17,FALSE),0)</f>
        <v>0</v>
      </c>
      <c r="R907" s="34">
        <f>IFERROR(VLOOKUP($H907,'Water F Exp'!$A:$K,15,FALSE),0)</f>
        <v>0</v>
      </c>
      <c r="S907" s="34">
        <f>IFERROR(VLOOKUP($H907,'Water F Exp'!$A:$K,16,FALSE),0)</f>
        <v>0</v>
      </c>
      <c r="T907" s="42">
        <f>IFERROR(VLOOKUP($H907,'Water F Exp'!$A:$K,17,FALSE),0)</f>
        <v>0</v>
      </c>
      <c r="U907" s="34">
        <f ca="1">IFERROR(VLOOKUP($H907,'Sewer F Rev'!$A:$E,15,FALSE),0)</f>
        <v>0</v>
      </c>
      <c r="V907" s="34">
        <f ca="1">IFERROR(VLOOKUP($H907,'Sewer F Rev'!$A:$E,16,FALSE),0)</f>
        <v>0</v>
      </c>
      <c r="W907" s="42">
        <f ca="1">IFERROR(VLOOKUP($H907,'Sewer F Rev'!$A:$E,17,FALSE),0)</f>
        <v>0</v>
      </c>
      <c r="X907" s="34">
        <f>IFERROR(VLOOKUP($H907,'Sewer F Exp'!$A:$B,15,FALSE),0)</f>
        <v>0</v>
      </c>
      <c r="Y907" s="34">
        <f>IFERROR(VLOOKUP($H907,'Sewer F Exp'!$A:$B,16,FALSE),0)</f>
        <v>0</v>
      </c>
      <c r="Z907" s="42">
        <f>IFERROR(VLOOKUP($H907,'Sewer F Exp'!$A:$B,17,FALSE),0)</f>
        <v>0</v>
      </c>
      <c r="AA907" s="34">
        <f>IFERROR(VLOOKUP($H907,'Refuse F Rev'!$A:$E,15,FALSE),0)</f>
        <v>0</v>
      </c>
      <c r="AB907" s="34">
        <f>IFERROR(VLOOKUP($H907,'Refuse F Rev'!$A:$E,16,FALSE),0)</f>
        <v>0</v>
      </c>
      <c r="AC907" s="42">
        <f>IFERROR(VLOOKUP($H907,'Refuse F Rev'!$A:$E,17,FALSE),0)</f>
        <v>0</v>
      </c>
      <c r="AD907" s="34">
        <f>IFERROR(VLOOKUP($H907,'Refuse F Exp'!$A:$E,15,FALSE),0)</f>
        <v>0</v>
      </c>
      <c r="AE907" s="34">
        <f>IFERROR(VLOOKUP($H907,'Refuse F Exp'!$A:$E,16,FALSE),0)</f>
        <v>0</v>
      </c>
      <c r="AF907" s="42">
        <f>IFERROR(VLOOKUP($H907,'Refuse F Exp'!$A:$E,17,FALSE),0)</f>
        <v>0</v>
      </c>
      <c r="AG907" s="34">
        <f>IFERROR(VLOOKUP($H907,#REF!,10,FALSE),0)</f>
        <v>0</v>
      </c>
      <c r="AH907" s="34">
        <f>IFERROR(VLOOKUP($H907,#REF!,11,FALSE),0)</f>
        <v>0</v>
      </c>
      <c r="AI907" s="42">
        <f>IFERROR(VLOOKUP($H907,#REF!,12,FALSE),0)</f>
        <v>0</v>
      </c>
      <c r="AJ907" s="34">
        <f>IFERROR(VLOOKUP($H907,#REF!,10,FALSE),0)</f>
        <v>0</v>
      </c>
      <c r="AK907" s="34">
        <f>IFERROR(VLOOKUP($H907,#REF!,11,FALSE),0)</f>
        <v>0</v>
      </c>
      <c r="AL907" s="42">
        <f>IFERROR(VLOOKUP($H907,#REF!,12,FALSE),0)</f>
        <v>0</v>
      </c>
      <c r="AM907" s="34">
        <f>IFERROR(VLOOKUP($H907,#REF!,10,FALSE),0)</f>
        <v>0</v>
      </c>
      <c r="AN907" s="34">
        <f>IFERROR(VLOOKUP($H907,#REF!,11,FALSE),0)</f>
        <v>0</v>
      </c>
      <c r="AO907" s="42">
        <f>IFERROR(VLOOKUP($H907,#REF!,12,FALSE),0)</f>
        <v>0</v>
      </c>
      <c r="AP907" s="34">
        <f>IFERROR(VLOOKUP($H907,#REF!,10,FALSE),0)</f>
        <v>0</v>
      </c>
      <c r="AQ907" s="34">
        <f>IFERROR(VLOOKUP($H907,#REF!,11,FALSE),0)</f>
        <v>0</v>
      </c>
      <c r="AR907" s="42">
        <f>IFERROR(VLOOKUP($H907,#REF!,12,FALSE),0)</f>
        <v>0</v>
      </c>
      <c r="AS907" s="34">
        <f>IFERROR(VLOOKUP($H907,#REF!,13,FALSE),0)</f>
        <v>0</v>
      </c>
      <c r="AT907" s="34">
        <f>IFERROR(VLOOKUP($H907,#REF!,14,FALSE),0)</f>
        <v>0</v>
      </c>
      <c r="AU907" s="42">
        <f>IFERROR(VLOOKUP($H907,#REF!,15,FALSE),0)</f>
        <v>0</v>
      </c>
      <c r="AV907" s="34">
        <f>IFERROR(VLOOKUP($H907,#REF!,15,FALSE),0)</f>
        <v>0</v>
      </c>
      <c r="AW907" s="34">
        <f>IFERROR(VLOOKUP($H907,#REF!,16,FALSE),0)</f>
        <v>0</v>
      </c>
      <c r="AX907" s="42">
        <f>IFERROR(VLOOKUP($H907,#REF!,17,FALSE),0)</f>
        <v>0</v>
      </c>
    </row>
    <row r="908" spans="1:50" x14ac:dyDescent="0.3">
      <c r="A908" s="33" t="str">
        <f t="shared" si="56"/>
        <v>0</v>
      </c>
      <c r="B908" s="33">
        <f>+'R&amp;E EXPORT'!B907</f>
        <v>0</v>
      </c>
      <c r="C908" t="str">
        <f>IFERROR(VLOOKUP(A908,'MCSJ Export'!A:C,3,FALSE),"")</f>
        <v/>
      </c>
      <c r="D908" s="37">
        <f t="shared" ca="1" si="57"/>
        <v>0</v>
      </c>
      <c r="E908" s="37">
        <f t="shared" ca="1" si="58"/>
        <v>0</v>
      </c>
      <c r="F908" s="37">
        <f t="shared" ca="1" si="59"/>
        <v>0</v>
      </c>
      <c r="G908" s="37"/>
      <c r="H908" s="33">
        <f>+'R&amp;E EXPORT'!A907</f>
        <v>0</v>
      </c>
      <c r="I908" s="34">
        <f>IFERROR(VLOOKUP($H908,'Gen F Rev'!$A:$M,15,FALSE),0)</f>
        <v>0</v>
      </c>
      <c r="J908" s="34">
        <f>IFERROR(VLOOKUP($H908,'Gen F Rev'!$A:$M,16,FALSE),0)</f>
        <v>0</v>
      </c>
      <c r="K908" s="42">
        <f>IFERROR(VLOOKUP($H908,'Gen F Rev'!$A:$M,17,FALSE),0)</f>
        <v>0</v>
      </c>
      <c r="L908" s="34">
        <f>IFERROR(VLOOKUP($H908,'Gen F Exp'!$A:$E,15,FALSE),0)</f>
        <v>0</v>
      </c>
      <c r="M908" s="34">
        <f>IFERROR(VLOOKUP($H908,'Gen F Exp'!$A:$E,16,FALSE),0)</f>
        <v>0</v>
      </c>
      <c r="N908" s="42">
        <f>IFERROR(VLOOKUP($H908,'Gen F Exp'!$A:$E,17,FALSE),0)</f>
        <v>0</v>
      </c>
      <c r="O908" s="34">
        <f>IFERROR(VLOOKUP($H908,'Water F Rev'!$A:$L,15,FALSE),0)</f>
        <v>0</v>
      </c>
      <c r="P908" s="34">
        <f>IFERROR(VLOOKUP($H908,'Water F Rev'!$A:$L,16,FALSE),0)</f>
        <v>0</v>
      </c>
      <c r="Q908" s="42">
        <f>IFERROR(VLOOKUP($H908,'Water F Rev'!$A:$L,17,FALSE),0)</f>
        <v>0</v>
      </c>
      <c r="R908" s="34">
        <f>IFERROR(VLOOKUP($H908,'Water F Exp'!$A:$K,15,FALSE),0)</f>
        <v>0</v>
      </c>
      <c r="S908" s="34">
        <f>IFERROR(VLOOKUP($H908,'Water F Exp'!$A:$K,16,FALSE),0)</f>
        <v>0</v>
      </c>
      <c r="T908" s="42">
        <f>IFERROR(VLOOKUP($H908,'Water F Exp'!$A:$K,17,FALSE),0)</f>
        <v>0</v>
      </c>
      <c r="U908" s="34">
        <f ca="1">IFERROR(VLOOKUP($H908,'Sewer F Rev'!$A:$E,15,FALSE),0)</f>
        <v>0</v>
      </c>
      <c r="V908" s="34">
        <f ca="1">IFERROR(VLOOKUP($H908,'Sewer F Rev'!$A:$E,16,FALSE),0)</f>
        <v>0</v>
      </c>
      <c r="W908" s="42">
        <f ca="1">IFERROR(VLOOKUP($H908,'Sewer F Rev'!$A:$E,17,FALSE),0)</f>
        <v>0</v>
      </c>
      <c r="X908" s="34">
        <f>IFERROR(VLOOKUP($H908,'Sewer F Exp'!$A:$B,15,FALSE),0)</f>
        <v>0</v>
      </c>
      <c r="Y908" s="34">
        <f>IFERROR(VLOOKUP($H908,'Sewer F Exp'!$A:$B,16,FALSE),0)</f>
        <v>0</v>
      </c>
      <c r="Z908" s="42">
        <f>IFERROR(VLOOKUP($H908,'Sewer F Exp'!$A:$B,17,FALSE),0)</f>
        <v>0</v>
      </c>
      <c r="AA908" s="34">
        <f>IFERROR(VLOOKUP($H908,'Refuse F Rev'!$A:$E,15,FALSE),0)</f>
        <v>0</v>
      </c>
      <c r="AB908" s="34">
        <f>IFERROR(VLOOKUP($H908,'Refuse F Rev'!$A:$E,16,FALSE),0)</f>
        <v>0</v>
      </c>
      <c r="AC908" s="42">
        <f>IFERROR(VLOOKUP($H908,'Refuse F Rev'!$A:$E,17,FALSE),0)</f>
        <v>0</v>
      </c>
      <c r="AD908" s="34">
        <f>IFERROR(VLOOKUP($H908,'Refuse F Exp'!$A:$E,15,FALSE),0)</f>
        <v>0</v>
      </c>
      <c r="AE908" s="34">
        <f>IFERROR(VLOOKUP($H908,'Refuse F Exp'!$A:$E,16,FALSE),0)</f>
        <v>0</v>
      </c>
      <c r="AF908" s="42">
        <f>IFERROR(VLOOKUP($H908,'Refuse F Exp'!$A:$E,17,FALSE),0)</f>
        <v>0</v>
      </c>
      <c r="AG908" s="34">
        <f>IFERROR(VLOOKUP($H908,#REF!,10,FALSE),0)</f>
        <v>0</v>
      </c>
      <c r="AH908" s="34">
        <f>IFERROR(VLOOKUP($H908,#REF!,11,FALSE),0)</f>
        <v>0</v>
      </c>
      <c r="AI908" s="42">
        <f>IFERROR(VLOOKUP($H908,#REF!,12,FALSE),0)</f>
        <v>0</v>
      </c>
      <c r="AJ908" s="34">
        <f>IFERROR(VLOOKUP($H908,#REF!,10,FALSE),0)</f>
        <v>0</v>
      </c>
      <c r="AK908" s="34">
        <f>IFERROR(VLOOKUP($H908,#REF!,11,FALSE),0)</f>
        <v>0</v>
      </c>
      <c r="AL908" s="42">
        <f>IFERROR(VLOOKUP($H908,#REF!,12,FALSE),0)</f>
        <v>0</v>
      </c>
      <c r="AM908" s="34">
        <f>IFERROR(VLOOKUP($H908,#REF!,10,FALSE),0)</f>
        <v>0</v>
      </c>
      <c r="AN908" s="34">
        <f>IFERROR(VLOOKUP($H908,#REF!,11,FALSE),0)</f>
        <v>0</v>
      </c>
      <c r="AO908" s="42">
        <f>IFERROR(VLOOKUP($H908,#REF!,12,FALSE),0)</f>
        <v>0</v>
      </c>
      <c r="AP908" s="34">
        <f>IFERROR(VLOOKUP($H908,#REF!,10,FALSE),0)</f>
        <v>0</v>
      </c>
      <c r="AQ908" s="34">
        <f>IFERROR(VLOOKUP($H908,#REF!,11,FALSE),0)</f>
        <v>0</v>
      </c>
      <c r="AR908" s="42">
        <f>IFERROR(VLOOKUP($H908,#REF!,12,FALSE),0)</f>
        <v>0</v>
      </c>
      <c r="AS908" s="34">
        <f>IFERROR(VLOOKUP($H908,#REF!,13,FALSE),0)</f>
        <v>0</v>
      </c>
      <c r="AT908" s="34">
        <f>IFERROR(VLOOKUP($H908,#REF!,14,FALSE),0)</f>
        <v>0</v>
      </c>
      <c r="AU908" s="42">
        <f>IFERROR(VLOOKUP($H908,#REF!,15,FALSE),0)</f>
        <v>0</v>
      </c>
      <c r="AV908" s="34">
        <f>IFERROR(VLOOKUP($H908,#REF!,15,FALSE),0)</f>
        <v>0</v>
      </c>
      <c r="AW908" s="34">
        <f>IFERROR(VLOOKUP($H908,#REF!,16,FALSE),0)</f>
        <v>0</v>
      </c>
      <c r="AX908" s="42">
        <f>IFERROR(VLOOKUP($H908,#REF!,17,FALSE),0)</f>
        <v>0</v>
      </c>
    </row>
    <row r="909" spans="1:50" x14ac:dyDescent="0.3">
      <c r="A909" s="33" t="str">
        <f t="shared" si="56"/>
        <v>0</v>
      </c>
      <c r="B909" s="33">
        <f>+'R&amp;E EXPORT'!B908</f>
        <v>0</v>
      </c>
      <c r="C909" t="str">
        <f>IFERROR(VLOOKUP(A909,'MCSJ Export'!A:C,3,FALSE),"")</f>
        <v/>
      </c>
      <c r="D909" s="37">
        <f t="shared" ca="1" si="57"/>
        <v>0</v>
      </c>
      <c r="E909" s="37">
        <f t="shared" ca="1" si="58"/>
        <v>0</v>
      </c>
      <c r="F909" s="37">
        <f t="shared" ca="1" si="59"/>
        <v>0</v>
      </c>
      <c r="G909" s="37"/>
      <c r="H909" s="33">
        <f>+'R&amp;E EXPORT'!A908</f>
        <v>0</v>
      </c>
      <c r="I909" s="34">
        <f>IFERROR(VLOOKUP($H909,'Gen F Rev'!$A:$M,15,FALSE),0)</f>
        <v>0</v>
      </c>
      <c r="J909" s="34">
        <f>IFERROR(VLOOKUP($H909,'Gen F Rev'!$A:$M,16,FALSE),0)</f>
        <v>0</v>
      </c>
      <c r="K909" s="42">
        <f>IFERROR(VLOOKUP($H909,'Gen F Rev'!$A:$M,17,FALSE),0)</f>
        <v>0</v>
      </c>
      <c r="L909" s="34">
        <f>IFERROR(VLOOKUP($H909,'Gen F Exp'!$A:$E,15,FALSE),0)</f>
        <v>0</v>
      </c>
      <c r="M909" s="34">
        <f>IFERROR(VLOOKUP($H909,'Gen F Exp'!$A:$E,16,FALSE),0)</f>
        <v>0</v>
      </c>
      <c r="N909" s="42">
        <f>IFERROR(VLOOKUP($H909,'Gen F Exp'!$A:$E,17,FALSE),0)</f>
        <v>0</v>
      </c>
      <c r="O909" s="34">
        <f>IFERROR(VLOOKUP($H909,'Water F Rev'!$A:$L,15,FALSE),0)</f>
        <v>0</v>
      </c>
      <c r="P909" s="34">
        <f>IFERROR(VLOOKUP($H909,'Water F Rev'!$A:$L,16,FALSE),0)</f>
        <v>0</v>
      </c>
      <c r="Q909" s="42">
        <f>IFERROR(VLOOKUP($H909,'Water F Rev'!$A:$L,17,FALSE),0)</f>
        <v>0</v>
      </c>
      <c r="R909" s="34">
        <f>IFERROR(VLOOKUP($H909,'Water F Exp'!$A:$K,15,FALSE),0)</f>
        <v>0</v>
      </c>
      <c r="S909" s="34">
        <f>IFERROR(VLOOKUP($H909,'Water F Exp'!$A:$K,16,FALSE),0)</f>
        <v>0</v>
      </c>
      <c r="T909" s="42">
        <f>IFERROR(VLOOKUP($H909,'Water F Exp'!$A:$K,17,FALSE),0)</f>
        <v>0</v>
      </c>
      <c r="U909" s="34">
        <f ca="1">IFERROR(VLOOKUP($H909,'Sewer F Rev'!$A:$E,15,FALSE),0)</f>
        <v>0</v>
      </c>
      <c r="V909" s="34">
        <f ca="1">IFERROR(VLOOKUP($H909,'Sewer F Rev'!$A:$E,16,FALSE),0)</f>
        <v>0</v>
      </c>
      <c r="W909" s="42">
        <f ca="1">IFERROR(VLOOKUP($H909,'Sewer F Rev'!$A:$E,17,FALSE),0)</f>
        <v>0</v>
      </c>
      <c r="X909" s="34">
        <f>IFERROR(VLOOKUP($H909,'Sewer F Exp'!$A:$B,15,FALSE),0)</f>
        <v>0</v>
      </c>
      <c r="Y909" s="34">
        <f>IFERROR(VLOOKUP($H909,'Sewer F Exp'!$A:$B,16,FALSE),0)</f>
        <v>0</v>
      </c>
      <c r="Z909" s="42">
        <f>IFERROR(VLOOKUP($H909,'Sewer F Exp'!$A:$B,17,FALSE),0)</f>
        <v>0</v>
      </c>
      <c r="AA909" s="34">
        <f>IFERROR(VLOOKUP($H909,'Refuse F Rev'!$A:$E,15,FALSE),0)</f>
        <v>0</v>
      </c>
      <c r="AB909" s="34">
        <f>IFERROR(VLOOKUP($H909,'Refuse F Rev'!$A:$E,16,FALSE),0)</f>
        <v>0</v>
      </c>
      <c r="AC909" s="42">
        <f>IFERROR(VLOOKUP($H909,'Refuse F Rev'!$A:$E,17,FALSE),0)</f>
        <v>0</v>
      </c>
      <c r="AD909" s="34">
        <f>IFERROR(VLOOKUP($H909,'Refuse F Exp'!$A:$E,15,FALSE),0)</f>
        <v>0</v>
      </c>
      <c r="AE909" s="34">
        <f>IFERROR(VLOOKUP($H909,'Refuse F Exp'!$A:$E,16,FALSE),0)</f>
        <v>0</v>
      </c>
      <c r="AF909" s="42">
        <f>IFERROR(VLOOKUP($H909,'Refuse F Exp'!$A:$E,17,FALSE),0)</f>
        <v>0</v>
      </c>
      <c r="AG909" s="34">
        <f>IFERROR(VLOOKUP($H909,#REF!,10,FALSE),0)</f>
        <v>0</v>
      </c>
      <c r="AH909" s="34">
        <f>IFERROR(VLOOKUP($H909,#REF!,11,FALSE),0)</f>
        <v>0</v>
      </c>
      <c r="AI909" s="42">
        <f>IFERROR(VLOOKUP($H909,#REF!,12,FALSE),0)</f>
        <v>0</v>
      </c>
      <c r="AJ909" s="34">
        <f>IFERROR(VLOOKUP($H909,#REF!,10,FALSE),0)</f>
        <v>0</v>
      </c>
      <c r="AK909" s="34">
        <f>IFERROR(VLOOKUP($H909,#REF!,11,FALSE),0)</f>
        <v>0</v>
      </c>
      <c r="AL909" s="42">
        <f>IFERROR(VLOOKUP($H909,#REF!,12,FALSE),0)</f>
        <v>0</v>
      </c>
      <c r="AM909" s="34">
        <f>IFERROR(VLOOKUP($H909,#REF!,10,FALSE),0)</f>
        <v>0</v>
      </c>
      <c r="AN909" s="34">
        <f>IFERROR(VLOOKUP($H909,#REF!,11,FALSE),0)</f>
        <v>0</v>
      </c>
      <c r="AO909" s="42">
        <f>IFERROR(VLOOKUP($H909,#REF!,12,FALSE),0)</f>
        <v>0</v>
      </c>
      <c r="AP909" s="34">
        <f>IFERROR(VLOOKUP($H909,#REF!,10,FALSE),0)</f>
        <v>0</v>
      </c>
      <c r="AQ909" s="34">
        <f>IFERROR(VLOOKUP($H909,#REF!,11,FALSE),0)</f>
        <v>0</v>
      </c>
      <c r="AR909" s="42">
        <f>IFERROR(VLOOKUP($H909,#REF!,12,FALSE),0)</f>
        <v>0</v>
      </c>
      <c r="AS909" s="34">
        <f>IFERROR(VLOOKUP($H909,#REF!,13,FALSE),0)</f>
        <v>0</v>
      </c>
      <c r="AT909" s="34">
        <f>IFERROR(VLOOKUP($H909,#REF!,14,FALSE),0)</f>
        <v>0</v>
      </c>
      <c r="AU909" s="42">
        <f>IFERROR(VLOOKUP($H909,#REF!,15,FALSE),0)</f>
        <v>0</v>
      </c>
      <c r="AV909" s="34">
        <f>IFERROR(VLOOKUP($H909,#REF!,15,FALSE),0)</f>
        <v>0</v>
      </c>
      <c r="AW909" s="34">
        <f>IFERROR(VLOOKUP($H909,#REF!,16,FALSE),0)</f>
        <v>0</v>
      </c>
      <c r="AX909" s="42">
        <f>IFERROR(VLOOKUP($H909,#REF!,17,FALSE),0)</f>
        <v>0</v>
      </c>
    </row>
    <row r="910" spans="1:50" x14ac:dyDescent="0.3">
      <c r="A910" s="33" t="str">
        <f t="shared" si="56"/>
        <v>0</v>
      </c>
      <c r="B910" s="33">
        <f>+'R&amp;E EXPORT'!B909</f>
        <v>0</v>
      </c>
      <c r="C910" t="str">
        <f>IFERROR(VLOOKUP(A910,'MCSJ Export'!A:C,3,FALSE),"")</f>
        <v/>
      </c>
      <c r="D910" s="37">
        <f t="shared" ca="1" si="57"/>
        <v>0</v>
      </c>
      <c r="E910" s="37">
        <f t="shared" ca="1" si="58"/>
        <v>0</v>
      </c>
      <c r="F910" s="37">
        <f t="shared" ca="1" si="59"/>
        <v>0</v>
      </c>
      <c r="G910" s="37"/>
      <c r="H910" s="33">
        <f>+'R&amp;E EXPORT'!A909</f>
        <v>0</v>
      </c>
      <c r="I910" s="34">
        <f>IFERROR(VLOOKUP($H910,'Gen F Rev'!$A:$M,15,FALSE),0)</f>
        <v>0</v>
      </c>
      <c r="J910" s="34">
        <f>IFERROR(VLOOKUP($H910,'Gen F Rev'!$A:$M,16,FALSE),0)</f>
        <v>0</v>
      </c>
      <c r="K910" s="42">
        <f>IFERROR(VLOOKUP($H910,'Gen F Rev'!$A:$M,17,FALSE),0)</f>
        <v>0</v>
      </c>
      <c r="L910" s="34">
        <f>IFERROR(VLOOKUP($H910,'Gen F Exp'!$A:$E,15,FALSE),0)</f>
        <v>0</v>
      </c>
      <c r="M910" s="34">
        <f>IFERROR(VLOOKUP($H910,'Gen F Exp'!$A:$E,16,FALSE),0)</f>
        <v>0</v>
      </c>
      <c r="N910" s="42">
        <f>IFERROR(VLOOKUP($H910,'Gen F Exp'!$A:$E,17,FALSE),0)</f>
        <v>0</v>
      </c>
      <c r="O910" s="34">
        <f>IFERROR(VLOOKUP($H910,'Water F Rev'!$A:$L,15,FALSE),0)</f>
        <v>0</v>
      </c>
      <c r="P910" s="34">
        <f>IFERROR(VLOOKUP($H910,'Water F Rev'!$A:$L,16,FALSE),0)</f>
        <v>0</v>
      </c>
      <c r="Q910" s="42">
        <f>IFERROR(VLOOKUP($H910,'Water F Rev'!$A:$L,17,FALSE),0)</f>
        <v>0</v>
      </c>
      <c r="R910" s="34">
        <f>IFERROR(VLOOKUP($H910,'Water F Exp'!$A:$K,15,FALSE),0)</f>
        <v>0</v>
      </c>
      <c r="S910" s="34">
        <f>IFERROR(VLOOKUP($H910,'Water F Exp'!$A:$K,16,FALSE),0)</f>
        <v>0</v>
      </c>
      <c r="T910" s="42">
        <f>IFERROR(VLOOKUP($H910,'Water F Exp'!$A:$K,17,FALSE),0)</f>
        <v>0</v>
      </c>
      <c r="U910" s="34">
        <f ca="1">IFERROR(VLOOKUP($H910,'Sewer F Rev'!$A:$E,15,FALSE),0)</f>
        <v>0</v>
      </c>
      <c r="V910" s="34">
        <f ca="1">IFERROR(VLOOKUP($H910,'Sewer F Rev'!$A:$E,16,FALSE),0)</f>
        <v>0</v>
      </c>
      <c r="W910" s="42">
        <f ca="1">IFERROR(VLOOKUP($H910,'Sewer F Rev'!$A:$E,17,FALSE),0)</f>
        <v>0</v>
      </c>
      <c r="X910" s="34">
        <f>IFERROR(VLOOKUP($H910,'Sewer F Exp'!$A:$B,15,FALSE),0)</f>
        <v>0</v>
      </c>
      <c r="Y910" s="34">
        <f>IFERROR(VLOOKUP($H910,'Sewer F Exp'!$A:$B,16,FALSE),0)</f>
        <v>0</v>
      </c>
      <c r="Z910" s="42">
        <f>IFERROR(VLOOKUP($H910,'Sewer F Exp'!$A:$B,17,FALSE),0)</f>
        <v>0</v>
      </c>
      <c r="AA910" s="34">
        <f>IFERROR(VLOOKUP($H910,'Refuse F Rev'!$A:$E,15,FALSE),0)</f>
        <v>0</v>
      </c>
      <c r="AB910" s="34">
        <f>IFERROR(VLOOKUP($H910,'Refuse F Rev'!$A:$E,16,FALSE),0)</f>
        <v>0</v>
      </c>
      <c r="AC910" s="42">
        <f>IFERROR(VLOOKUP($H910,'Refuse F Rev'!$A:$E,17,FALSE),0)</f>
        <v>0</v>
      </c>
      <c r="AD910" s="34">
        <f>IFERROR(VLOOKUP($H910,'Refuse F Exp'!$A:$E,15,FALSE),0)</f>
        <v>0</v>
      </c>
      <c r="AE910" s="34">
        <f>IFERROR(VLOOKUP($H910,'Refuse F Exp'!$A:$E,16,FALSE),0)</f>
        <v>0</v>
      </c>
      <c r="AF910" s="42">
        <f>IFERROR(VLOOKUP($H910,'Refuse F Exp'!$A:$E,17,FALSE),0)</f>
        <v>0</v>
      </c>
      <c r="AG910" s="34">
        <f>IFERROR(VLOOKUP($H910,#REF!,10,FALSE),0)</f>
        <v>0</v>
      </c>
      <c r="AH910" s="34">
        <f>IFERROR(VLOOKUP($H910,#REF!,11,FALSE),0)</f>
        <v>0</v>
      </c>
      <c r="AI910" s="42">
        <f>IFERROR(VLOOKUP($H910,#REF!,12,FALSE),0)</f>
        <v>0</v>
      </c>
      <c r="AJ910" s="34">
        <f>IFERROR(VLOOKUP($H910,#REF!,10,FALSE),0)</f>
        <v>0</v>
      </c>
      <c r="AK910" s="34">
        <f>IFERROR(VLOOKUP($H910,#REF!,11,FALSE),0)</f>
        <v>0</v>
      </c>
      <c r="AL910" s="42">
        <f>IFERROR(VLOOKUP($H910,#REF!,12,FALSE),0)</f>
        <v>0</v>
      </c>
      <c r="AM910" s="34">
        <f>IFERROR(VLOOKUP($H910,#REF!,10,FALSE),0)</f>
        <v>0</v>
      </c>
      <c r="AN910" s="34">
        <f>IFERROR(VLOOKUP($H910,#REF!,11,FALSE),0)</f>
        <v>0</v>
      </c>
      <c r="AO910" s="42">
        <f>IFERROR(VLOOKUP($H910,#REF!,12,FALSE),0)</f>
        <v>0</v>
      </c>
      <c r="AP910" s="34">
        <f>IFERROR(VLOOKUP($H910,#REF!,10,FALSE),0)</f>
        <v>0</v>
      </c>
      <c r="AQ910" s="34">
        <f>IFERROR(VLOOKUP($H910,#REF!,11,FALSE),0)</f>
        <v>0</v>
      </c>
      <c r="AR910" s="42">
        <f>IFERROR(VLOOKUP($H910,#REF!,12,FALSE),0)</f>
        <v>0</v>
      </c>
      <c r="AS910" s="34">
        <f>IFERROR(VLOOKUP($H910,#REF!,13,FALSE),0)</f>
        <v>0</v>
      </c>
      <c r="AT910" s="34">
        <f>IFERROR(VLOOKUP($H910,#REF!,14,FALSE),0)</f>
        <v>0</v>
      </c>
      <c r="AU910" s="42">
        <f>IFERROR(VLOOKUP($H910,#REF!,15,FALSE),0)</f>
        <v>0</v>
      </c>
      <c r="AV910" s="34">
        <f>IFERROR(VLOOKUP($H910,#REF!,15,FALSE),0)</f>
        <v>0</v>
      </c>
      <c r="AW910" s="34">
        <f>IFERROR(VLOOKUP($H910,#REF!,16,FALSE),0)</f>
        <v>0</v>
      </c>
      <c r="AX910" s="42">
        <f>IFERROR(VLOOKUP($H910,#REF!,17,FALSE),0)</f>
        <v>0</v>
      </c>
    </row>
    <row r="911" spans="1:50" x14ac:dyDescent="0.3">
      <c r="A911" s="33" t="str">
        <f t="shared" si="56"/>
        <v>0</v>
      </c>
      <c r="B911" s="33">
        <f>+'R&amp;E EXPORT'!B910</f>
        <v>0</v>
      </c>
      <c r="C911" t="str">
        <f>IFERROR(VLOOKUP(A911,'MCSJ Export'!A:C,3,FALSE),"")</f>
        <v/>
      </c>
      <c r="D911" s="37">
        <f t="shared" ca="1" si="57"/>
        <v>0</v>
      </c>
      <c r="E911" s="37">
        <f t="shared" ca="1" si="58"/>
        <v>0</v>
      </c>
      <c r="F911" s="37">
        <f t="shared" ca="1" si="59"/>
        <v>0</v>
      </c>
      <c r="G911" s="37"/>
      <c r="H911" s="33">
        <f>+'R&amp;E EXPORT'!A910</f>
        <v>0</v>
      </c>
      <c r="I911" s="34">
        <f>IFERROR(VLOOKUP($H911,'Gen F Rev'!$A:$M,15,FALSE),0)</f>
        <v>0</v>
      </c>
      <c r="J911" s="34">
        <f>IFERROR(VLOOKUP($H911,'Gen F Rev'!$A:$M,16,FALSE),0)</f>
        <v>0</v>
      </c>
      <c r="K911" s="42">
        <f>IFERROR(VLOOKUP($H911,'Gen F Rev'!$A:$M,17,FALSE),0)</f>
        <v>0</v>
      </c>
      <c r="L911" s="34">
        <f>IFERROR(VLOOKUP($H911,'Gen F Exp'!$A:$E,15,FALSE),0)</f>
        <v>0</v>
      </c>
      <c r="M911" s="34">
        <f>IFERROR(VLOOKUP($H911,'Gen F Exp'!$A:$E,16,FALSE),0)</f>
        <v>0</v>
      </c>
      <c r="N911" s="42">
        <f>IFERROR(VLOOKUP($H911,'Gen F Exp'!$A:$E,17,FALSE),0)</f>
        <v>0</v>
      </c>
      <c r="O911" s="34">
        <f>IFERROR(VLOOKUP($H911,'Water F Rev'!$A:$L,15,FALSE),0)</f>
        <v>0</v>
      </c>
      <c r="P911" s="34">
        <f>IFERROR(VLOOKUP($H911,'Water F Rev'!$A:$L,16,FALSE),0)</f>
        <v>0</v>
      </c>
      <c r="Q911" s="42">
        <f>IFERROR(VLOOKUP($H911,'Water F Rev'!$A:$L,17,FALSE),0)</f>
        <v>0</v>
      </c>
      <c r="R911" s="34">
        <f>IFERROR(VLOOKUP($H911,'Water F Exp'!$A:$K,15,FALSE),0)</f>
        <v>0</v>
      </c>
      <c r="S911" s="34">
        <f>IFERROR(VLOOKUP($H911,'Water F Exp'!$A:$K,16,FALSE),0)</f>
        <v>0</v>
      </c>
      <c r="T911" s="42">
        <f>IFERROR(VLOOKUP($H911,'Water F Exp'!$A:$K,17,FALSE),0)</f>
        <v>0</v>
      </c>
      <c r="U911" s="34">
        <f ca="1">IFERROR(VLOOKUP($H911,'Sewer F Rev'!$A:$E,15,FALSE),0)</f>
        <v>0</v>
      </c>
      <c r="V911" s="34">
        <f ca="1">IFERROR(VLOOKUP($H911,'Sewer F Rev'!$A:$E,16,FALSE),0)</f>
        <v>0</v>
      </c>
      <c r="W911" s="42">
        <f ca="1">IFERROR(VLOOKUP($H911,'Sewer F Rev'!$A:$E,17,FALSE),0)</f>
        <v>0</v>
      </c>
      <c r="X911" s="34">
        <f>IFERROR(VLOOKUP($H911,'Sewer F Exp'!$A:$B,15,FALSE),0)</f>
        <v>0</v>
      </c>
      <c r="Y911" s="34">
        <f>IFERROR(VLOOKUP($H911,'Sewer F Exp'!$A:$B,16,FALSE),0)</f>
        <v>0</v>
      </c>
      <c r="Z911" s="42">
        <f>IFERROR(VLOOKUP($H911,'Sewer F Exp'!$A:$B,17,FALSE),0)</f>
        <v>0</v>
      </c>
      <c r="AA911" s="34">
        <f>IFERROR(VLOOKUP($H911,'Refuse F Rev'!$A:$E,15,FALSE),0)</f>
        <v>0</v>
      </c>
      <c r="AB911" s="34">
        <f>IFERROR(VLOOKUP($H911,'Refuse F Rev'!$A:$E,16,FALSE),0)</f>
        <v>0</v>
      </c>
      <c r="AC911" s="42">
        <f>IFERROR(VLOOKUP($H911,'Refuse F Rev'!$A:$E,17,FALSE),0)</f>
        <v>0</v>
      </c>
      <c r="AD911" s="34">
        <f>IFERROR(VLOOKUP($H911,'Refuse F Exp'!$A:$E,15,FALSE),0)</f>
        <v>0</v>
      </c>
      <c r="AE911" s="34">
        <f>IFERROR(VLOOKUP($H911,'Refuse F Exp'!$A:$E,16,FALSE),0)</f>
        <v>0</v>
      </c>
      <c r="AF911" s="42">
        <f>IFERROR(VLOOKUP($H911,'Refuse F Exp'!$A:$E,17,FALSE),0)</f>
        <v>0</v>
      </c>
      <c r="AG911" s="34">
        <f>IFERROR(VLOOKUP($H911,#REF!,10,FALSE),0)</f>
        <v>0</v>
      </c>
      <c r="AH911" s="34">
        <f>IFERROR(VLOOKUP($H911,#REF!,11,FALSE),0)</f>
        <v>0</v>
      </c>
      <c r="AI911" s="42">
        <f>IFERROR(VLOOKUP($H911,#REF!,12,FALSE),0)</f>
        <v>0</v>
      </c>
      <c r="AJ911" s="34">
        <f>IFERROR(VLOOKUP($H911,#REF!,10,FALSE),0)</f>
        <v>0</v>
      </c>
      <c r="AK911" s="34">
        <f>IFERROR(VLOOKUP($H911,#REF!,11,FALSE),0)</f>
        <v>0</v>
      </c>
      <c r="AL911" s="42">
        <f>IFERROR(VLOOKUP($H911,#REF!,12,FALSE),0)</f>
        <v>0</v>
      </c>
      <c r="AM911" s="34">
        <f>IFERROR(VLOOKUP($H911,#REF!,10,FALSE),0)</f>
        <v>0</v>
      </c>
      <c r="AN911" s="34">
        <f>IFERROR(VLOOKUP($H911,#REF!,11,FALSE),0)</f>
        <v>0</v>
      </c>
      <c r="AO911" s="42">
        <f>IFERROR(VLOOKUP($H911,#REF!,12,FALSE),0)</f>
        <v>0</v>
      </c>
      <c r="AP911" s="34">
        <f>IFERROR(VLOOKUP($H911,#REF!,10,FALSE),0)</f>
        <v>0</v>
      </c>
      <c r="AQ911" s="34">
        <f>IFERROR(VLOOKUP($H911,#REF!,11,FALSE),0)</f>
        <v>0</v>
      </c>
      <c r="AR911" s="42">
        <f>IFERROR(VLOOKUP($H911,#REF!,12,FALSE),0)</f>
        <v>0</v>
      </c>
      <c r="AS911" s="34">
        <f>IFERROR(VLOOKUP($H911,#REF!,13,FALSE),0)</f>
        <v>0</v>
      </c>
      <c r="AT911" s="34">
        <f>IFERROR(VLOOKUP($H911,#REF!,14,FALSE),0)</f>
        <v>0</v>
      </c>
      <c r="AU911" s="42">
        <f>IFERROR(VLOOKUP($H911,#REF!,15,FALSE),0)</f>
        <v>0</v>
      </c>
      <c r="AV911" s="34">
        <f>IFERROR(VLOOKUP($H911,#REF!,15,FALSE),0)</f>
        <v>0</v>
      </c>
      <c r="AW911" s="34">
        <f>IFERROR(VLOOKUP($H911,#REF!,16,FALSE),0)</f>
        <v>0</v>
      </c>
      <c r="AX911" s="42">
        <f>IFERROR(VLOOKUP($H911,#REF!,17,FALSE),0)</f>
        <v>0</v>
      </c>
    </row>
    <row r="912" spans="1:50" x14ac:dyDescent="0.3">
      <c r="A912" s="33" t="str">
        <f t="shared" si="56"/>
        <v>0</v>
      </c>
      <c r="B912" s="33">
        <f>+'R&amp;E EXPORT'!B911</f>
        <v>0</v>
      </c>
      <c r="C912" t="str">
        <f>IFERROR(VLOOKUP(A912,'MCSJ Export'!A:C,3,FALSE),"")</f>
        <v/>
      </c>
      <c r="D912" s="37">
        <f t="shared" ca="1" si="57"/>
        <v>0</v>
      </c>
      <c r="E912" s="37">
        <f t="shared" ca="1" si="58"/>
        <v>0</v>
      </c>
      <c r="F912" s="37">
        <f t="shared" ca="1" si="59"/>
        <v>0</v>
      </c>
      <c r="G912" s="37"/>
      <c r="H912" s="33">
        <f>+'R&amp;E EXPORT'!A911</f>
        <v>0</v>
      </c>
      <c r="I912" s="34">
        <f>IFERROR(VLOOKUP($H912,'Gen F Rev'!$A:$M,15,FALSE),0)</f>
        <v>0</v>
      </c>
      <c r="J912" s="34">
        <f>IFERROR(VLOOKUP($H912,'Gen F Rev'!$A:$M,16,FALSE),0)</f>
        <v>0</v>
      </c>
      <c r="K912" s="42">
        <f>IFERROR(VLOOKUP($H912,'Gen F Rev'!$A:$M,17,FALSE),0)</f>
        <v>0</v>
      </c>
      <c r="L912" s="34">
        <f>IFERROR(VLOOKUP($H912,'Gen F Exp'!$A:$E,15,FALSE),0)</f>
        <v>0</v>
      </c>
      <c r="M912" s="34">
        <f>IFERROR(VLOOKUP($H912,'Gen F Exp'!$A:$E,16,FALSE),0)</f>
        <v>0</v>
      </c>
      <c r="N912" s="42">
        <f>IFERROR(VLOOKUP($H912,'Gen F Exp'!$A:$E,17,FALSE),0)</f>
        <v>0</v>
      </c>
      <c r="O912" s="34">
        <f>IFERROR(VLOOKUP($H912,'Water F Rev'!$A:$L,15,FALSE),0)</f>
        <v>0</v>
      </c>
      <c r="P912" s="34">
        <f>IFERROR(VLOOKUP($H912,'Water F Rev'!$A:$L,16,FALSE),0)</f>
        <v>0</v>
      </c>
      <c r="Q912" s="42">
        <f>IFERROR(VLOOKUP($H912,'Water F Rev'!$A:$L,17,FALSE),0)</f>
        <v>0</v>
      </c>
      <c r="R912" s="34">
        <f>IFERROR(VLOOKUP($H912,'Water F Exp'!$A:$K,15,FALSE),0)</f>
        <v>0</v>
      </c>
      <c r="S912" s="34">
        <f>IFERROR(VLOOKUP($H912,'Water F Exp'!$A:$K,16,FALSE),0)</f>
        <v>0</v>
      </c>
      <c r="T912" s="42">
        <f>IFERROR(VLOOKUP($H912,'Water F Exp'!$A:$K,17,FALSE),0)</f>
        <v>0</v>
      </c>
      <c r="U912" s="34">
        <f ca="1">IFERROR(VLOOKUP($H912,'Sewer F Rev'!$A:$E,15,FALSE),0)</f>
        <v>0</v>
      </c>
      <c r="V912" s="34">
        <f ca="1">IFERROR(VLOOKUP($H912,'Sewer F Rev'!$A:$E,16,FALSE),0)</f>
        <v>0</v>
      </c>
      <c r="W912" s="42">
        <f ca="1">IFERROR(VLOOKUP($H912,'Sewer F Rev'!$A:$E,17,FALSE),0)</f>
        <v>0</v>
      </c>
      <c r="X912" s="34">
        <f>IFERROR(VLOOKUP($H912,'Sewer F Exp'!$A:$B,15,FALSE),0)</f>
        <v>0</v>
      </c>
      <c r="Y912" s="34">
        <f>IFERROR(VLOOKUP($H912,'Sewer F Exp'!$A:$B,16,FALSE),0)</f>
        <v>0</v>
      </c>
      <c r="Z912" s="42">
        <f>IFERROR(VLOOKUP($H912,'Sewer F Exp'!$A:$B,17,FALSE),0)</f>
        <v>0</v>
      </c>
      <c r="AA912" s="34">
        <f>IFERROR(VLOOKUP($H912,'Refuse F Rev'!$A:$E,15,FALSE),0)</f>
        <v>0</v>
      </c>
      <c r="AB912" s="34">
        <f>IFERROR(VLOOKUP($H912,'Refuse F Rev'!$A:$E,16,FALSE),0)</f>
        <v>0</v>
      </c>
      <c r="AC912" s="42">
        <f>IFERROR(VLOOKUP($H912,'Refuse F Rev'!$A:$E,17,FALSE),0)</f>
        <v>0</v>
      </c>
      <c r="AD912" s="34">
        <f>IFERROR(VLOOKUP($H912,'Refuse F Exp'!$A:$E,15,FALSE),0)</f>
        <v>0</v>
      </c>
      <c r="AE912" s="34">
        <f>IFERROR(VLOOKUP($H912,'Refuse F Exp'!$A:$E,16,FALSE),0)</f>
        <v>0</v>
      </c>
      <c r="AF912" s="42">
        <f>IFERROR(VLOOKUP($H912,'Refuse F Exp'!$A:$E,17,FALSE),0)</f>
        <v>0</v>
      </c>
      <c r="AG912" s="34">
        <f>IFERROR(VLOOKUP($H912,#REF!,10,FALSE),0)</f>
        <v>0</v>
      </c>
      <c r="AH912" s="34">
        <f>IFERROR(VLOOKUP($H912,#REF!,11,FALSE),0)</f>
        <v>0</v>
      </c>
      <c r="AI912" s="42">
        <f>IFERROR(VLOOKUP($H912,#REF!,12,FALSE),0)</f>
        <v>0</v>
      </c>
      <c r="AJ912" s="34">
        <f>IFERROR(VLOOKUP($H912,#REF!,10,FALSE),0)</f>
        <v>0</v>
      </c>
      <c r="AK912" s="34">
        <f>IFERROR(VLOOKUP($H912,#REF!,11,FALSE),0)</f>
        <v>0</v>
      </c>
      <c r="AL912" s="42">
        <f>IFERROR(VLOOKUP($H912,#REF!,12,FALSE),0)</f>
        <v>0</v>
      </c>
      <c r="AM912" s="34">
        <f>IFERROR(VLOOKUP($H912,#REF!,10,FALSE),0)</f>
        <v>0</v>
      </c>
      <c r="AN912" s="34">
        <f>IFERROR(VLOOKUP($H912,#REF!,11,FALSE),0)</f>
        <v>0</v>
      </c>
      <c r="AO912" s="42">
        <f>IFERROR(VLOOKUP($H912,#REF!,12,FALSE),0)</f>
        <v>0</v>
      </c>
      <c r="AP912" s="34">
        <f>IFERROR(VLOOKUP($H912,#REF!,10,FALSE),0)</f>
        <v>0</v>
      </c>
      <c r="AQ912" s="34">
        <f>IFERROR(VLOOKUP($H912,#REF!,11,FALSE),0)</f>
        <v>0</v>
      </c>
      <c r="AR912" s="42">
        <f>IFERROR(VLOOKUP($H912,#REF!,12,FALSE),0)</f>
        <v>0</v>
      </c>
      <c r="AS912" s="34">
        <f>IFERROR(VLOOKUP($H912,#REF!,13,FALSE),0)</f>
        <v>0</v>
      </c>
      <c r="AT912" s="34">
        <f>IFERROR(VLOOKUP($H912,#REF!,14,FALSE),0)</f>
        <v>0</v>
      </c>
      <c r="AU912" s="42">
        <f>IFERROR(VLOOKUP($H912,#REF!,15,FALSE),0)</f>
        <v>0</v>
      </c>
      <c r="AV912" s="34">
        <f>IFERROR(VLOOKUP($H912,#REF!,15,FALSE),0)</f>
        <v>0</v>
      </c>
      <c r="AW912" s="34">
        <f>IFERROR(VLOOKUP($H912,#REF!,16,FALSE),0)</f>
        <v>0</v>
      </c>
      <c r="AX912" s="42">
        <f>IFERROR(VLOOKUP($H912,#REF!,17,FALSE),0)</f>
        <v>0</v>
      </c>
    </row>
    <row r="913" spans="1:50" x14ac:dyDescent="0.3">
      <c r="A913" s="33" t="str">
        <f t="shared" si="56"/>
        <v>0</v>
      </c>
      <c r="B913" s="33">
        <f>+'R&amp;E EXPORT'!B912</f>
        <v>0</v>
      </c>
      <c r="C913" t="str">
        <f>IFERROR(VLOOKUP(A913,'MCSJ Export'!A:C,3,FALSE),"")</f>
        <v/>
      </c>
      <c r="D913" s="37">
        <f t="shared" ca="1" si="57"/>
        <v>0</v>
      </c>
      <c r="E913" s="37">
        <f t="shared" ca="1" si="58"/>
        <v>0</v>
      </c>
      <c r="F913" s="37">
        <f t="shared" ca="1" si="59"/>
        <v>0</v>
      </c>
      <c r="G913" s="37"/>
      <c r="H913" s="33">
        <f>+'R&amp;E EXPORT'!A912</f>
        <v>0</v>
      </c>
      <c r="I913" s="34">
        <f>IFERROR(VLOOKUP($H913,'Gen F Rev'!$A:$M,15,FALSE),0)</f>
        <v>0</v>
      </c>
      <c r="J913" s="34">
        <f>IFERROR(VLOOKUP($H913,'Gen F Rev'!$A:$M,16,FALSE),0)</f>
        <v>0</v>
      </c>
      <c r="K913" s="42">
        <f>IFERROR(VLOOKUP($H913,'Gen F Rev'!$A:$M,17,FALSE),0)</f>
        <v>0</v>
      </c>
      <c r="L913" s="34">
        <f>IFERROR(VLOOKUP($H913,'Gen F Exp'!$A:$E,15,FALSE),0)</f>
        <v>0</v>
      </c>
      <c r="M913" s="34">
        <f>IFERROR(VLOOKUP($H913,'Gen F Exp'!$A:$E,16,FALSE),0)</f>
        <v>0</v>
      </c>
      <c r="N913" s="42">
        <f>IFERROR(VLOOKUP($H913,'Gen F Exp'!$A:$E,17,FALSE),0)</f>
        <v>0</v>
      </c>
      <c r="O913" s="34">
        <f>IFERROR(VLOOKUP($H913,'Water F Rev'!$A:$L,15,FALSE),0)</f>
        <v>0</v>
      </c>
      <c r="P913" s="34">
        <f>IFERROR(VLOOKUP($H913,'Water F Rev'!$A:$L,16,FALSE),0)</f>
        <v>0</v>
      </c>
      <c r="Q913" s="42">
        <f>IFERROR(VLOOKUP($H913,'Water F Rev'!$A:$L,17,FALSE),0)</f>
        <v>0</v>
      </c>
      <c r="R913" s="34">
        <f>IFERROR(VLOOKUP($H913,'Water F Exp'!$A:$K,15,FALSE),0)</f>
        <v>0</v>
      </c>
      <c r="S913" s="34">
        <f>IFERROR(VLOOKUP($H913,'Water F Exp'!$A:$K,16,FALSE),0)</f>
        <v>0</v>
      </c>
      <c r="T913" s="42">
        <f>IFERROR(VLOOKUP($H913,'Water F Exp'!$A:$K,17,FALSE),0)</f>
        <v>0</v>
      </c>
      <c r="U913" s="34">
        <f ca="1">IFERROR(VLOOKUP($H913,'Sewer F Rev'!$A:$E,15,FALSE),0)</f>
        <v>0</v>
      </c>
      <c r="V913" s="34">
        <f ca="1">IFERROR(VLOOKUP($H913,'Sewer F Rev'!$A:$E,16,FALSE),0)</f>
        <v>0</v>
      </c>
      <c r="W913" s="42">
        <f ca="1">IFERROR(VLOOKUP($H913,'Sewer F Rev'!$A:$E,17,FALSE),0)</f>
        <v>0</v>
      </c>
      <c r="X913" s="34">
        <f>IFERROR(VLOOKUP($H913,'Sewer F Exp'!$A:$B,15,FALSE),0)</f>
        <v>0</v>
      </c>
      <c r="Y913" s="34">
        <f>IFERROR(VLOOKUP($H913,'Sewer F Exp'!$A:$B,16,FALSE),0)</f>
        <v>0</v>
      </c>
      <c r="Z913" s="42">
        <f>IFERROR(VLOOKUP($H913,'Sewer F Exp'!$A:$B,17,FALSE),0)</f>
        <v>0</v>
      </c>
      <c r="AA913" s="34">
        <f>IFERROR(VLOOKUP($H913,'Refuse F Rev'!$A:$E,15,FALSE),0)</f>
        <v>0</v>
      </c>
      <c r="AB913" s="34">
        <f>IFERROR(VLOOKUP($H913,'Refuse F Rev'!$A:$E,16,FALSE),0)</f>
        <v>0</v>
      </c>
      <c r="AC913" s="42">
        <f>IFERROR(VLOOKUP($H913,'Refuse F Rev'!$A:$E,17,FALSE),0)</f>
        <v>0</v>
      </c>
      <c r="AD913" s="34">
        <f>IFERROR(VLOOKUP($H913,'Refuse F Exp'!$A:$E,15,FALSE),0)</f>
        <v>0</v>
      </c>
      <c r="AE913" s="34">
        <f>IFERROR(VLOOKUP($H913,'Refuse F Exp'!$A:$E,16,FALSE),0)</f>
        <v>0</v>
      </c>
      <c r="AF913" s="42">
        <f>IFERROR(VLOOKUP($H913,'Refuse F Exp'!$A:$E,17,FALSE),0)</f>
        <v>0</v>
      </c>
      <c r="AG913" s="34">
        <f>IFERROR(VLOOKUP($H913,#REF!,10,FALSE),0)</f>
        <v>0</v>
      </c>
      <c r="AH913" s="34">
        <f>IFERROR(VLOOKUP($H913,#REF!,11,FALSE),0)</f>
        <v>0</v>
      </c>
      <c r="AI913" s="42">
        <f>IFERROR(VLOOKUP($H913,#REF!,12,FALSE),0)</f>
        <v>0</v>
      </c>
      <c r="AJ913" s="34">
        <f>IFERROR(VLOOKUP($H913,#REF!,10,FALSE),0)</f>
        <v>0</v>
      </c>
      <c r="AK913" s="34">
        <f>IFERROR(VLOOKUP($H913,#REF!,11,FALSE),0)</f>
        <v>0</v>
      </c>
      <c r="AL913" s="42">
        <f>IFERROR(VLOOKUP($H913,#REF!,12,FALSE),0)</f>
        <v>0</v>
      </c>
      <c r="AM913" s="34">
        <f>IFERROR(VLOOKUP($H913,#REF!,10,FALSE),0)</f>
        <v>0</v>
      </c>
      <c r="AN913" s="34">
        <f>IFERROR(VLOOKUP($H913,#REF!,11,FALSE),0)</f>
        <v>0</v>
      </c>
      <c r="AO913" s="42">
        <f>IFERROR(VLOOKUP($H913,#REF!,12,FALSE),0)</f>
        <v>0</v>
      </c>
      <c r="AP913" s="34">
        <f>IFERROR(VLOOKUP($H913,#REF!,10,FALSE),0)</f>
        <v>0</v>
      </c>
      <c r="AQ913" s="34">
        <f>IFERROR(VLOOKUP($H913,#REF!,11,FALSE),0)</f>
        <v>0</v>
      </c>
      <c r="AR913" s="42">
        <f>IFERROR(VLOOKUP($H913,#REF!,12,FALSE),0)</f>
        <v>0</v>
      </c>
      <c r="AS913" s="34">
        <f>IFERROR(VLOOKUP($H913,#REF!,13,FALSE),0)</f>
        <v>0</v>
      </c>
      <c r="AT913" s="34">
        <f>IFERROR(VLOOKUP($H913,#REF!,14,FALSE),0)</f>
        <v>0</v>
      </c>
      <c r="AU913" s="42">
        <f>IFERROR(VLOOKUP($H913,#REF!,15,FALSE),0)</f>
        <v>0</v>
      </c>
      <c r="AV913" s="34">
        <f>IFERROR(VLOOKUP($H913,#REF!,15,FALSE),0)</f>
        <v>0</v>
      </c>
      <c r="AW913" s="34">
        <f>IFERROR(VLOOKUP($H913,#REF!,16,FALSE),0)</f>
        <v>0</v>
      </c>
      <c r="AX913" s="42">
        <f>IFERROR(VLOOKUP($H913,#REF!,17,FALSE),0)</f>
        <v>0</v>
      </c>
    </row>
    <row r="914" spans="1:50" x14ac:dyDescent="0.3">
      <c r="A914" s="33" t="str">
        <f t="shared" si="56"/>
        <v>0</v>
      </c>
      <c r="B914" s="33">
        <f>+'R&amp;E EXPORT'!B913</f>
        <v>0</v>
      </c>
      <c r="C914" t="str">
        <f>IFERROR(VLOOKUP(A914,'MCSJ Export'!A:C,3,FALSE),"")</f>
        <v/>
      </c>
      <c r="D914" s="37">
        <f t="shared" ca="1" si="57"/>
        <v>0</v>
      </c>
      <c r="E914" s="37">
        <f t="shared" ca="1" si="58"/>
        <v>0</v>
      </c>
      <c r="F914" s="37">
        <f t="shared" ca="1" si="59"/>
        <v>0</v>
      </c>
      <c r="G914" s="37"/>
      <c r="H914" s="33">
        <f>+'R&amp;E EXPORT'!A913</f>
        <v>0</v>
      </c>
      <c r="I914" s="34">
        <f>IFERROR(VLOOKUP($H914,'Gen F Rev'!$A:$M,15,FALSE),0)</f>
        <v>0</v>
      </c>
      <c r="J914" s="34">
        <f>IFERROR(VLOOKUP($H914,'Gen F Rev'!$A:$M,16,FALSE),0)</f>
        <v>0</v>
      </c>
      <c r="K914" s="42">
        <f>IFERROR(VLOOKUP($H914,'Gen F Rev'!$A:$M,17,FALSE),0)</f>
        <v>0</v>
      </c>
      <c r="L914" s="34">
        <f>IFERROR(VLOOKUP($H914,'Gen F Exp'!$A:$E,15,FALSE),0)</f>
        <v>0</v>
      </c>
      <c r="M914" s="34">
        <f>IFERROR(VLOOKUP($H914,'Gen F Exp'!$A:$E,16,FALSE),0)</f>
        <v>0</v>
      </c>
      <c r="N914" s="42">
        <f>IFERROR(VLOOKUP($H914,'Gen F Exp'!$A:$E,17,FALSE),0)</f>
        <v>0</v>
      </c>
      <c r="O914" s="34">
        <f>IFERROR(VLOOKUP($H914,'Water F Rev'!$A:$L,15,FALSE),0)</f>
        <v>0</v>
      </c>
      <c r="P914" s="34">
        <f>IFERROR(VLOOKUP($H914,'Water F Rev'!$A:$L,16,FALSE),0)</f>
        <v>0</v>
      </c>
      <c r="Q914" s="42">
        <f>IFERROR(VLOOKUP($H914,'Water F Rev'!$A:$L,17,FALSE),0)</f>
        <v>0</v>
      </c>
      <c r="R914" s="34">
        <f>IFERROR(VLOOKUP($H914,'Water F Exp'!$A:$K,15,FALSE),0)</f>
        <v>0</v>
      </c>
      <c r="S914" s="34">
        <f>IFERROR(VLOOKUP($H914,'Water F Exp'!$A:$K,16,FALSE),0)</f>
        <v>0</v>
      </c>
      <c r="T914" s="42">
        <f>IFERROR(VLOOKUP($H914,'Water F Exp'!$A:$K,17,FALSE),0)</f>
        <v>0</v>
      </c>
      <c r="U914" s="34">
        <f ca="1">IFERROR(VLOOKUP($H914,'Sewer F Rev'!$A:$E,15,FALSE),0)</f>
        <v>0</v>
      </c>
      <c r="V914" s="34">
        <f ca="1">IFERROR(VLOOKUP($H914,'Sewer F Rev'!$A:$E,16,FALSE),0)</f>
        <v>0</v>
      </c>
      <c r="W914" s="42">
        <f ca="1">IFERROR(VLOOKUP($H914,'Sewer F Rev'!$A:$E,17,FALSE),0)</f>
        <v>0</v>
      </c>
      <c r="X914" s="34">
        <f>IFERROR(VLOOKUP($H914,'Sewer F Exp'!$A:$B,15,FALSE),0)</f>
        <v>0</v>
      </c>
      <c r="Y914" s="34">
        <f>IFERROR(VLOOKUP($H914,'Sewer F Exp'!$A:$B,16,FALSE),0)</f>
        <v>0</v>
      </c>
      <c r="Z914" s="42">
        <f>IFERROR(VLOOKUP($H914,'Sewer F Exp'!$A:$B,17,FALSE),0)</f>
        <v>0</v>
      </c>
      <c r="AA914" s="34">
        <f>IFERROR(VLOOKUP($H914,'Refuse F Rev'!$A:$E,15,FALSE),0)</f>
        <v>0</v>
      </c>
      <c r="AB914" s="34">
        <f>IFERROR(VLOOKUP($H914,'Refuse F Rev'!$A:$E,16,FALSE),0)</f>
        <v>0</v>
      </c>
      <c r="AC914" s="42">
        <f>IFERROR(VLOOKUP($H914,'Refuse F Rev'!$A:$E,17,FALSE),0)</f>
        <v>0</v>
      </c>
      <c r="AD914" s="34">
        <f>IFERROR(VLOOKUP($H914,'Refuse F Exp'!$A:$E,15,FALSE),0)</f>
        <v>0</v>
      </c>
      <c r="AE914" s="34">
        <f>IFERROR(VLOOKUP($H914,'Refuse F Exp'!$A:$E,16,FALSE),0)</f>
        <v>0</v>
      </c>
      <c r="AF914" s="42">
        <f>IFERROR(VLOOKUP($H914,'Refuse F Exp'!$A:$E,17,FALSE),0)</f>
        <v>0</v>
      </c>
      <c r="AG914" s="34">
        <f>IFERROR(VLOOKUP($H914,#REF!,10,FALSE),0)</f>
        <v>0</v>
      </c>
      <c r="AH914" s="34">
        <f>IFERROR(VLOOKUP($H914,#REF!,11,FALSE),0)</f>
        <v>0</v>
      </c>
      <c r="AI914" s="42">
        <f>IFERROR(VLOOKUP($H914,#REF!,12,FALSE),0)</f>
        <v>0</v>
      </c>
      <c r="AJ914" s="34">
        <f>IFERROR(VLOOKUP($H914,#REF!,10,FALSE),0)</f>
        <v>0</v>
      </c>
      <c r="AK914" s="34">
        <f>IFERROR(VLOOKUP($H914,#REF!,11,FALSE),0)</f>
        <v>0</v>
      </c>
      <c r="AL914" s="42">
        <f>IFERROR(VLOOKUP($H914,#REF!,12,FALSE),0)</f>
        <v>0</v>
      </c>
      <c r="AM914" s="34">
        <f>IFERROR(VLOOKUP($H914,#REF!,10,FALSE),0)</f>
        <v>0</v>
      </c>
      <c r="AN914" s="34">
        <f>IFERROR(VLOOKUP($H914,#REF!,11,FALSE),0)</f>
        <v>0</v>
      </c>
      <c r="AO914" s="42">
        <f>IFERROR(VLOOKUP($H914,#REF!,12,FALSE),0)</f>
        <v>0</v>
      </c>
      <c r="AP914" s="34">
        <f>IFERROR(VLOOKUP($H914,#REF!,10,FALSE),0)</f>
        <v>0</v>
      </c>
      <c r="AQ914" s="34">
        <f>IFERROR(VLOOKUP($H914,#REF!,11,FALSE),0)</f>
        <v>0</v>
      </c>
      <c r="AR914" s="42">
        <f>IFERROR(VLOOKUP($H914,#REF!,12,FALSE),0)</f>
        <v>0</v>
      </c>
      <c r="AS914" s="34">
        <f>IFERROR(VLOOKUP($H914,#REF!,13,FALSE),0)</f>
        <v>0</v>
      </c>
      <c r="AT914" s="34">
        <f>IFERROR(VLOOKUP($H914,#REF!,14,FALSE),0)</f>
        <v>0</v>
      </c>
      <c r="AU914" s="42">
        <f>IFERROR(VLOOKUP($H914,#REF!,15,FALSE),0)</f>
        <v>0</v>
      </c>
      <c r="AV914" s="34">
        <f>IFERROR(VLOOKUP($H914,#REF!,15,FALSE),0)</f>
        <v>0</v>
      </c>
      <c r="AW914" s="34">
        <f>IFERROR(VLOOKUP($H914,#REF!,16,FALSE),0)</f>
        <v>0</v>
      </c>
      <c r="AX914" s="42">
        <f>IFERROR(VLOOKUP($H914,#REF!,17,FALSE),0)</f>
        <v>0</v>
      </c>
    </row>
    <row r="915" spans="1:50" x14ac:dyDescent="0.3">
      <c r="A915" s="33" t="str">
        <f t="shared" si="56"/>
        <v>0</v>
      </c>
      <c r="B915" s="33">
        <f>+'R&amp;E EXPORT'!B914</f>
        <v>0</v>
      </c>
      <c r="C915" t="str">
        <f>IFERROR(VLOOKUP(A915,'MCSJ Export'!A:C,3,FALSE),"")</f>
        <v/>
      </c>
      <c r="D915" s="37">
        <f t="shared" ca="1" si="57"/>
        <v>0</v>
      </c>
      <c r="E915" s="37">
        <f t="shared" ca="1" si="58"/>
        <v>0</v>
      </c>
      <c r="F915" s="37">
        <f t="shared" ca="1" si="59"/>
        <v>0</v>
      </c>
      <c r="G915" s="37"/>
      <c r="H915" s="33">
        <f>+'R&amp;E EXPORT'!A914</f>
        <v>0</v>
      </c>
      <c r="I915" s="34">
        <f>IFERROR(VLOOKUP($H915,'Gen F Rev'!$A:$M,15,FALSE),0)</f>
        <v>0</v>
      </c>
      <c r="J915" s="34">
        <f>IFERROR(VLOOKUP($H915,'Gen F Rev'!$A:$M,16,FALSE),0)</f>
        <v>0</v>
      </c>
      <c r="K915" s="42">
        <f>IFERROR(VLOOKUP($H915,'Gen F Rev'!$A:$M,17,FALSE),0)</f>
        <v>0</v>
      </c>
      <c r="L915" s="34">
        <f>IFERROR(VLOOKUP($H915,'Gen F Exp'!$A:$E,15,FALSE),0)</f>
        <v>0</v>
      </c>
      <c r="M915" s="34">
        <f>IFERROR(VLOOKUP($H915,'Gen F Exp'!$A:$E,16,FALSE),0)</f>
        <v>0</v>
      </c>
      <c r="N915" s="42">
        <f>IFERROR(VLOOKUP($H915,'Gen F Exp'!$A:$E,17,FALSE),0)</f>
        <v>0</v>
      </c>
      <c r="O915" s="34">
        <f>IFERROR(VLOOKUP($H915,'Water F Rev'!$A:$L,15,FALSE),0)</f>
        <v>0</v>
      </c>
      <c r="P915" s="34">
        <f>IFERROR(VLOOKUP($H915,'Water F Rev'!$A:$L,16,FALSE),0)</f>
        <v>0</v>
      </c>
      <c r="Q915" s="42">
        <f>IFERROR(VLOOKUP($H915,'Water F Rev'!$A:$L,17,FALSE),0)</f>
        <v>0</v>
      </c>
      <c r="R915" s="34">
        <f>IFERROR(VLOOKUP($H915,'Water F Exp'!$A:$K,15,FALSE),0)</f>
        <v>0</v>
      </c>
      <c r="S915" s="34">
        <f>IFERROR(VLOOKUP($H915,'Water F Exp'!$A:$K,16,FALSE),0)</f>
        <v>0</v>
      </c>
      <c r="T915" s="42">
        <f>IFERROR(VLOOKUP($H915,'Water F Exp'!$A:$K,17,FALSE),0)</f>
        <v>0</v>
      </c>
      <c r="U915" s="34">
        <f ca="1">IFERROR(VLOOKUP($H915,'Sewer F Rev'!$A:$E,15,FALSE),0)</f>
        <v>0</v>
      </c>
      <c r="V915" s="34">
        <f ca="1">IFERROR(VLOOKUP($H915,'Sewer F Rev'!$A:$E,16,FALSE),0)</f>
        <v>0</v>
      </c>
      <c r="W915" s="42">
        <f ca="1">IFERROR(VLOOKUP($H915,'Sewer F Rev'!$A:$E,17,FALSE),0)</f>
        <v>0</v>
      </c>
      <c r="X915" s="34">
        <f>IFERROR(VLOOKUP($H915,'Sewer F Exp'!$A:$B,15,FALSE),0)</f>
        <v>0</v>
      </c>
      <c r="Y915" s="34">
        <f>IFERROR(VLOOKUP($H915,'Sewer F Exp'!$A:$B,16,FALSE),0)</f>
        <v>0</v>
      </c>
      <c r="Z915" s="42">
        <f>IFERROR(VLOOKUP($H915,'Sewer F Exp'!$A:$B,17,FALSE),0)</f>
        <v>0</v>
      </c>
      <c r="AA915" s="34">
        <f>IFERROR(VLOOKUP($H915,'Refuse F Rev'!$A:$E,15,FALSE),0)</f>
        <v>0</v>
      </c>
      <c r="AB915" s="34">
        <f>IFERROR(VLOOKUP($H915,'Refuse F Rev'!$A:$E,16,FALSE),0)</f>
        <v>0</v>
      </c>
      <c r="AC915" s="42">
        <f>IFERROR(VLOOKUP($H915,'Refuse F Rev'!$A:$E,17,FALSE),0)</f>
        <v>0</v>
      </c>
      <c r="AD915" s="34">
        <f>IFERROR(VLOOKUP($H915,'Refuse F Exp'!$A:$E,15,FALSE),0)</f>
        <v>0</v>
      </c>
      <c r="AE915" s="34">
        <f>IFERROR(VLOOKUP($H915,'Refuse F Exp'!$A:$E,16,FALSE),0)</f>
        <v>0</v>
      </c>
      <c r="AF915" s="42">
        <f>IFERROR(VLOOKUP($H915,'Refuse F Exp'!$A:$E,17,FALSE),0)</f>
        <v>0</v>
      </c>
      <c r="AG915" s="34">
        <f>IFERROR(VLOOKUP($H915,#REF!,10,FALSE),0)</f>
        <v>0</v>
      </c>
      <c r="AH915" s="34">
        <f>IFERROR(VLOOKUP($H915,#REF!,11,FALSE),0)</f>
        <v>0</v>
      </c>
      <c r="AI915" s="42">
        <f>IFERROR(VLOOKUP($H915,#REF!,12,FALSE),0)</f>
        <v>0</v>
      </c>
      <c r="AJ915" s="34">
        <f>IFERROR(VLOOKUP($H915,#REF!,10,FALSE),0)</f>
        <v>0</v>
      </c>
      <c r="AK915" s="34">
        <f>IFERROR(VLOOKUP($H915,#REF!,11,FALSE),0)</f>
        <v>0</v>
      </c>
      <c r="AL915" s="42">
        <f>IFERROR(VLOOKUP($H915,#REF!,12,FALSE),0)</f>
        <v>0</v>
      </c>
      <c r="AM915" s="34">
        <f>IFERROR(VLOOKUP($H915,#REF!,10,FALSE),0)</f>
        <v>0</v>
      </c>
      <c r="AN915" s="34">
        <f>IFERROR(VLOOKUP($H915,#REF!,11,FALSE),0)</f>
        <v>0</v>
      </c>
      <c r="AO915" s="42">
        <f>IFERROR(VLOOKUP($H915,#REF!,12,FALSE),0)</f>
        <v>0</v>
      </c>
      <c r="AP915" s="34">
        <f>IFERROR(VLOOKUP($H915,#REF!,10,FALSE),0)</f>
        <v>0</v>
      </c>
      <c r="AQ915" s="34">
        <f>IFERROR(VLOOKUP($H915,#REF!,11,FALSE),0)</f>
        <v>0</v>
      </c>
      <c r="AR915" s="42">
        <f>IFERROR(VLOOKUP($H915,#REF!,12,FALSE),0)</f>
        <v>0</v>
      </c>
      <c r="AS915" s="34">
        <f>IFERROR(VLOOKUP($H915,#REF!,13,FALSE),0)</f>
        <v>0</v>
      </c>
      <c r="AT915" s="34">
        <f>IFERROR(VLOOKUP($H915,#REF!,14,FALSE),0)</f>
        <v>0</v>
      </c>
      <c r="AU915" s="42">
        <f>IFERROR(VLOOKUP($H915,#REF!,15,FALSE),0)</f>
        <v>0</v>
      </c>
      <c r="AV915" s="34">
        <f>IFERROR(VLOOKUP($H915,#REF!,15,FALSE),0)</f>
        <v>0</v>
      </c>
      <c r="AW915" s="34">
        <f>IFERROR(VLOOKUP($H915,#REF!,16,FALSE),0)</f>
        <v>0</v>
      </c>
      <c r="AX915" s="42">
        <f>IFERROR(VLOOKUP($H915,#REF!,17,FALSE),0)</f>
        <v>0</v>
      </c>
    </row>
    <row r="916" spans="1:50" x14ac:dyDescent="0.3">
      <c r="A916" s="33" t="str">
        <f t="shared" si="56"/>
        <v>0</v>
      </c>
      <c r="B916" s="33">
        <f>+'R&amp;E EXPORT'!B915</f>
        <v>0</v>
      </c>
      <c r="C916" t="str">
        <f>IFERROR(VLOOKUP(A916,'MCSJ Export'!A:C,3,FALSE),"")</f>
        <v/>
      </c>
      <c r="D916" s="37">
        <f t="shared" ca="1" si="57"/>
        <v>0</v>
      </c>
      <c r="E916" s="37">
        <f t="shared" ca="1" si="58"/>
        <v>0</v>
      </c>
      <c r="F916" s="37">
        <f t="shared" ca="1" si="59"/>
        <v>0</v>
      </c>
      <c r="G916" s="37"/>
      <c r="H916" s="33">
        <f>+'R&amp;E EXPORT'!A915</f>
        <v>0</v>
      </c>
      <c r="I916" s="34">
        <f>IFERROR(VLOOKUP($H916,'Gen F Rev'!$A:$M,15,FALSE),0)</f>
        <v>0</v>
      </c>
      <c r="J916" s="34">
        <f>IFERROR(VLOOKUP($H916,'Gen F Rev'!$A:$M,16,FALSE),0)</f>
        <v>0</v>
      </c>
      <c r="K916" s="42">
        <f>IFERROR(VLOOKUP($H916,'Gen F Rev'!$A:$M,17,FALSE),0)</f>
        <v>0</v>
      </c>
      <c r="L916" s="34">
        <f>IFERROR(VLOOKUP($H916,'Gen F Exp'!$A:$E,15,FALSE),0)</f>
        <v>0</v>
      </c>
      <c r="M916" s="34">
        <f>IFERROR(VLOOKUP($H916,'Gen F Exp'!$A:$E,16,FALSE),0)</f>
        <v>0</v>
      </c>
      <c r="N916" s="42">
        <f>IFERROR(VLOOKUP($H916,'Gen F Exp'!$A:$E,17,FALSE),0)</f>
        <v>0</v>
      </c>
      <c r="O916" s="34">
        <f>IFERROR(VLOOKUP($H916,'Water F Rev'!$A:$L,15,FALSE),0)</f>
        <v>0</v>
      </c>
      <c r="P916" s="34">
        <f>IFERROR(VLOOKUP($H916,'Water F Rev'!$A:$L,16,FALSE),0)</f>
        <v>0</v>
      </c>
      <c r="Q916" s="42">
        <f>IFERROR(VLOOKUP($H916,'Water F Rev'!$A:$L,17,FALSE),0)</f>
        <v>0</v>
      </c>
      <c r="R916" s="34">
        <f>IFERROR(VLOOKUP($H916,'Water F Exp'!$A:$K,15,FALSE),0)</f>
        <v>0</v>
      </c>
      <c r="S916" s="34">
        <f>IFERROR(VLOOKUP($H916,'Water F Exp'!$A:$K,16,FALSE),0)</f>
        <v>0</v>
      </c>
      <c r="T916" s="42">
        <f>IFERROR(VLOOKUP($H916,'Water F Exp'!$A:$K,17,FALSE),0)</f>
        <v>0</v>
      </c>
      <c r="U916" s="34">
        <f ca="1">IFERROR(VLOOKUP($H916,'Sewer F Rev'!$A:$E,15,FALSE),0)</f>
        <v>0</v>
      </c>
      <c r="V916" s="34">
        <f ca="1">IFERROR(VLOOKUP($H916,'Sewer F Rev'!$A:$E,16,FALSE),0)</f>
        <v>0</v>
      </c>
      <c r="W916" s="42">
        <f ca="1">IFERROR(VLOOKUP($H916,'Sewer F Rev'!$A:$E,17,FALSE),0)</f>
        <v>0</v>
      </c>
      <c r="X916" s="34">
        <f>IFERROR(VLOOKUP($H916,'Sewer F Exp'!$A:$B,15,FALSE),0)</f>
        <v>0</v>
      </c>
      <c r="Y916" s="34">
        <f>IFERROR(VLOOKUP($H916,'Sewer F Exp'!$A:$B,16,FALSE),0)</f>
        <v>0</v>
      </c>
      <c r="Z916" s="42">
        <f>IFERROR(VLOOKUP($H916,'Sewer F Exp'!$A:$B,17,FALSE),0)</f>
        <v>0</v>
      </c>
      <c r="AA916" s="34">
        <f>IFERROR(VLOOKUP($H916,'Refuse F Rev'!$A:$E,15,FALSE),0)</f>
        <v>0</v>
      </c>
      <c r="AB916" s="34">
        <f>IFERROR(VLOOKUP($H916,'Refuse F Rev'!$A:$E,16,FALSE),0)</f>
        <v>0</v>
      </c>
      <c r="AC916" s="42">
        <f>IFERROR(VLOOKUP($H916,'Refuse F Rev'!$A:$E,17,FALSE),0)</f>
        <v>0</v>
      </c>
      <c r="AD916" s="34">
        <f>IFERROR(VLOOKUP($H916,'Refuse F Exp'!$A:$E,15,FALSE),0)</f>
        <v>0</v>
      </c>
      <c r="AE916" s="34">
        <f>IFERROR(VLOOKUP($H916,'Refuse F Exp'!$A:$E,16,FALSE),0)</f>
        <v>0</v>
      </c>
      <c r="AF916" s="42">
        <f>IFERROR(VLOOKUP($H916,'Refuse F Exp'!$A:$E,17,FALSE),0)</f>
        <v>0</v>
      </c>
      <c r="AG916" s="34">
        <f>IFERROR(VLOOKUP($H916,#REF!,10,FALSE),0)</f>
        <v>0</v>
      </c>
      <c r="AH916" s="34">
        <f>IFERROR(VLOOKUP($H916,#REF!,11,FALSE),0)</f>
        <v>0</v>
      </c>
      <c r="AI916" s="42">
        <f>IFERROR(VLOOKUP($H916,#REF!,12,FALSE),0)</f>
        <v>0</v>
      </c>
      <c r="AJ916" s="34">
        <f>IFERROR(VLOOKUP($H916,#REF!,10,FALSE),0)</f>
        <v>0</v>
      </c>
      <c r="AK916" s="34">
        <f>IFERROR(VLOOKUP($H916,#REF!,11,FALSE),0)</f>
        <v>0</v>
      </c>
      <c r="AL916" s="42">
        <f>IFERROR(VLOOKUP($H916,#REF!,12,FALSE),0)</f>
        <v>0</v>
      </c>
      <c r="AM916" s="34">
        <f>IFERROR(VLOOKUP($H916,#REF!,10,FALSE),0)</f>
        <v>0</v>
      </c>
      <c r="AN916" s="34">
        <f>IFERROR(VLOOKUP($H916,#REF!,11,FALSE),0)</f>
        <v>0</v>
      </c>
      <c r="AO916" s="42">
        <f>IFERROR(VLOOKUP($H916,#REF!,12,FALSE),0)</f>
        <v>0</v>
      </c>
      <c r="AP916" s="34">
        <f>IFERROR(VLOOKUP($H916,#REF!,10,FALSE),0)</f>
        <v>0</v>
      </c>
      <c r="AQ916" s="34">
        <f>IFERROR(VLOOKUP($H916,#REF!,11,FALSE),0)</f>
        <v>0</v>
      </c>
      <c r="AR916" s="42">
        <f>IFERROR(VLOOKUP($H916,#REF!,12,FALSE),0)</f>
        <v>0</v>
      </c>
      <c r="AS916" s="34">
        <f>IFERROR(VLOOKUP($H916,#REF!,13,FALSE),0)</f>
        <v>0</v>
      </c>
      <c r="AT916" s="34">
        <f>IFERROR(VLOOKUP($H916,#REF!,14,FALSE),0)</f>
        <v>0</v>
      </c>
      <c r="AU916" s="42">
        <f>IFERROR(VLOOKUP($H916,#REF!,15,FALSE),0)</f>
        <v>0</v>
      </c>
      <c r="AV916" s="34">
        <f>IFERROR(VLOOKUP($H916,#REF!,15,FALSE),0)</f>
        <v>0</v>
      </c>
      <c r="AW916" s="34">
        <f>IFERROR(VLOOKUP($H916,#REF!,16,FALSE),0)</f>
        <v>0</v>
      </c>
      <c r="AX916" s="42">
        <f>IFERROR(VLOOKUP($H916,#REF!,17,FALSE),0)</f>
        <v>0</v>
      </c>
    </row>
    <row r="917" spans="1:50" x14ac:dyDescent="0.3">
      <c r="A917" s="33" t="str">
        <f t="shared" si="56"/>
        <v>0</v>
      </c>
      <c r="B917" s="33">
        <f>+'R&amp;E EXPORT'!B916</f>
        <v>0</v>
      </c>
      <c r="C917" t="str">
        <f>IFERROR(VLOOKUP(A917,'MCSJ Export'!A:C,3,FALSE),"")</f>
        <v/>
      </c>
      <c r="D917" s="37">
        <f t="shared" ca="1" si="57"/>
        <v>0</v>
      </c>
      <c r="E917" s="37">
        <f t="shared" ca="1" si="58"/>
        <v>0</v>
      </c>
      <c r="F917" s="37">
        <f t="shared" ca="1" si="59"/>
        <v>0</v>
      </c>
      <c r="G917" s="37"/>
      <c r="H917" s="33">
        <f>+'R&amp;E EXPORT'!A916</f>
        <v>0</v>
      </c>
      <c r="I917" s="34">
        <f>IFERROR(VLOOKUP($H917,'Gen F Rev'!$A:$M,15,FALSE),0)</f>
        <v>0</v>
      </c>
      <c r="J917" s="34">
        <f>IFERROR(VLOOKUP($H917,'Gen F Rev'!$A:$M,16,FALSE),0)</f>
        <v>0</v>
      </c>
      <c r="K917" s="42">
        <f>IFERROR(VLOOKUP($H917,'Gen F Rev'!$A:$M,17,FALSE),0)</f>
        <v>0</v>
      </c>
      <c r="L917" s="34">
        <f>IFERROR(VLOOKUP($H917,'Gen F Exp'!$A:$E,15,FALSE),0)</f>
        <v>0</v>
      </c>
      <c r="M917" s="34">
        <f>IFERROR(VLOOKUP($H917,'Gen F Exp'!$A:$E,16,FALSE),0)</f>
        <v>0</v>
      </c>
      <c r="N917" s="42">
        <f>IFERROR(VLOOKUP($H917,'Gen F Exp'!$A:$E,17,FALSE),0)</f>
        <v>0</v>
      </c>
      <c r="O917" s="34">
        <f>IFERROR(VLOOKUP($H917,'Water F Rev'!$A:$L,15,FALSE),0)</f>
        <v>0</v>
      </c>
      <c r="P917" s="34">
        <f>IFERROR(VLOOKUP($H917,'Water F Rev'!$A:$L,16,FALSE),0)</f>
        <v>0</v>
      </c>
      <c r="Q917" s="42">
        <f>IFERROR(VLOOKUP($H917,'Water F Rev'!$A:$L,17,FALSE),0)</f>
        <v>0</v>
      </c>
      <c r="R917" s="34">
        <f>IFERROR(VLOOKUP($H917,'Water F Exp'!$A:$K,15,FALSE),0)</f>
        <v>0</v>
      </c>
      <c r="S917" s="34">
        <f>IFERROR(VLOOKUP($H917,'Water F Exp'!$A:$K,16,FALSE),0)</f>
        <v>0</v>
      </c>
      <c r="T917" s="42">
        <f>IFERROR(VLOOKUP($H917,'Water F Exp'!$A:$K,17,FALSE),0)</f>
        <v>0</v>
      </c>
      <c r="U917" s="34">
        <f ca="1">IFERROR(VLOOKUP($H917,'Sewer F Rev'!$A:$E,15,FALSE),0)</f>
        <v>0</v>
      </c>
      <c r="V917" s="34">
        <f ca="1">IFERROR(VLOOKUP($H917,'Sewer F Rev'!$A:$E,16,FALSE),0)</f>
        <v>0</v>
      </c>
      <c r="W917" s="42">
        <f ca="1">IFERROR(VLOOKUP($H917,'Sewer F Rev'!$A:$E,17,FALSE),0)</f>
        <v>0</v>
      </c>
      <c r="X917" s="34">
        <f>IFERROR(VLOOKUP($H917,'Sewer F Exp'!$A:$B,15,FALSE),0)</f>
        <v>0</v>
      </c>
      <c r="Y917" s="34">
        <f>IFERROR(VLOOKUP($H917,'Sewer F Exp'!$A:$B,16,FALSE),0)</f>
        <v>0</v>
      </c>
      <c r="Z917" s="42">
        <f>IFERROR(VLOOKUP($H917,'Sewer F Exp'!$A:$B,17,FALSE),0)</f>
        <v>0</v>
      </c>
      <c r="AA917" s="34">
        <f>IFERROR(VLOOKUP($H917,'Refuse F Rev'!$A:$E,15,FALSE),0)</f>
        <v>0</v>
      </c>
      <c r="AB917" s="34">
        <f>IFERROR(VLOOKUP($H917,'Refuse F Rev'!$A:$E,16,FALSE),0)</f>
        <v>0</v>
      </c>
      <c r="AC917" s="42">
        <f>IFERROR(VLOOKUP($H917,'Refuse F Rev'!$A:$E,17,FALSE),0)</f>
        <v>0</v>
      </c>
      <c r="AD917" s="34">
        <f>IFERROR(VLOOKUP($H917,'Refuse F Exp'!$A:$E,15,FALSE),0)</f>
        <v>0</v>
      </c>
      <c r="AE917" s="34">
        <f>IFERROR(VLOOKUP($H917,'Refuse F Exp'!$A:$E,16,FALSE),0)</f>
        <v>0</v>
      </c>
      <c r="AF917" s="42">
        <f>IFERROR(VLOOKUP($H917,'Refuse F Exp'!$A:$E,17,FALSE),0)</f>
        <v>0</v>
      </c>
      <c r="AG917" s="34">
        <f>IFERROR(VLOOKUP($H917,#REF!,10,FALSE),0)</f>
        <v>0</v>
      </c>
      <c r="AH917" s="34">
        <f>IFERROR(VLOOKUP($H917,#REF!,11,FALSE),0)</f>
        <v>0</v>
      </c>
      <c r="AI917" s="42">
        <f>IFERROR(VLOOKUP($H917,#REF!,12,FALSE),0)</f>
        <v>0</v>
      </c>
      <c r="AJ917" s="34">
        <f>IFERROR(VLOOKUP($H917,#REF!,10,FALSE),0)</f>
        <v>0</v>
      </c>
      <c r="AK917" s="34">
        <f>IFERROR(VLOOKUP($H917,#REF!,11,FALSE),0)</f>
        <v>0</v>
      </c>
      <c r="AL917" s="42">
        <f>IFERROR(VLOOKUP($H917,#REF!,12,FALSE),0)</f>
        <v>0</v>
      </c>
      <c r="AM917" s="34">
        <f>IFERROR(VLOOKUP($H917,#REF!,10,FALSE),0)</f>
        <v>0</v>
      </c>
      <c r="AN917" s="34">
        <f>IFERROR(VLOOKUP($H917,#REF!,11,FALSE),0)</f>
        <v>0</v>
      </c>
      <c r="AO917" s="42">
        <f>IFERROR(VLOOKUP($H917,#REF!,12,FALSE),0)</f>
        <v>0</v>
      </c>
      <c r="AP917" s="34">
        <f>IFERROR(VLOOKUP($H917,#REF!,10,FALSE),0)</f>
        <v>0</v>
      </c>
      <c r="AQ917" s="34">
        <f>IFERROR(VLOOKUP($H917,#REF!,11,FALSE),0)</f>
        <v>0</v>
      </c>
      <c r="AR917" s="42">
        <f>IFERROR(VLOOKUP($H917,#REF!,12,FALSE),0)</f>
        <v>0</v>
      </c>
      <c r="AS917" s="34">
        <f>IFERROR(VLOOKUP($H917,#REF!,13,FALSE),0)</f>
        <v>0</v>
      </c>
      <c r="AT917" s="34">
        <f>IFERROR(VLOOKUP($H917,#REF!,14,FALSE),0)</f>
        <v>0</v>
      </c>
      <c r="AU917" s="42">
        <f>IFERROR(VLOOKUP($H917,#REF!,15,FALSE),0)</f>
        <v>0</v>
      </c>
      <c r="AV917" s="34">
        <f>IFERROR(VLOOKUP($H917,#REF!,15,FALSE),0)</f>
        <v>0</v>
      </c>
      <c r="AW917" s="34">
        <f>IFERROR(VLOOKUP($H917,#REF!,16,FALSE),0)</f>
        <v>0</v>
      </c>
      <c r="AX917" s="42">
        <f>IFERROR(VLOOKUP($H917,#REF!,17,FALSE),0)</f>
        <v>0</v>
      </c>
    </row>
    <row r="918" spans="1:50" x14ac:dyDescent="0.3">
      <c r="A918" s="33" t="str">
        <f t="shared" si="56"/>
        <v>0</v>
      </c>
      <c r="B918" s="33">
        <f>+'R&amp;E EXPORT'!B917</f>
        <v>0</v>
      </c>
      <c r="C918" t="str">
        <f>IFERROR(VLOOKUP(A918,'MCSJ Export'!A:C,3,FALSE),"")</f>
        <v/>
      </c>
      <c r="D918" s="37">
        <f t="shared" ca="1" si="57"/>
        <v>0</v>
      </c>
      <c r="E918" s="37">
        <f t="shared" ca="1" si="58"/>
        <v>0</v>
      </c>
      <c r="F918" s="37">
        <f t="shared" ca="1" si="59"/>
        <v>0</v>
      </c>
      <c r="G918" s="37"/>
      <c r="H918" s="33">
        <f>+'R&amp;E EXPORT'!A917</f>
        <v>0</v>
      </c>
      <c r="I918" s="34">
        <f>IFERROR(VLOOKUP($H918,'Gen F Rev'!$A:$M,15,FALSE),0)</f>
        <v>0</v>
      </c>
      <c r="J918" s="34">
        <f>IFERROR(VLOOKUP($H918,'Gen F Rev'!$A:$M,16,FALSE),0)</f>
        <v>0</v>
      </c>
      <c r="K918" s="42">
        <f>IFERROR(VLOOKUP($H918,'Gen F Rev'!$A:$M,17,FALSE),0)</f>
        <v>0</v>
      </c>
      <c r="L918" s="34">
        <f>IFERROR(VLOOKUP($H918,'Gen F Exp'!$A:$E,15,FALSE),0)</f>
        <v>0</v>
      </c>
      <c r="M918" s="34">
        <f>IFERROR(VLOOKUP($H918,'Gen F Exp'!$A:$E,16,FALSE),0)</f>
        <v>0</v>
      </c>
      <c r="N918" s="42">
        <f>IFERROR(VLOOKUP($H918,'Gen F Exp'!$A:$E,17,FALSE),0)</f>
        <v>0</v>
      </c>
      <c r="O918" s="34">
        <f>IFERROR(VLOOKUP($H918,'Water F Rev'!$A:$L,15,FALSE),0)</f>
        <v>0</v>
      </c>
      <c r="P918" s="34">
        <f>IFERROR(VLOOKUP($H918,'Water F Rev'!$A:$L,16,FALSE),0)</f>
        <v>0</v>
      </c>
      <c r="Q918" s="42">
        <f>IFERROR(VLOOKUP($H918,'Water F Rev'!$A:$L,17,FALSE),0)</f>
        <v>0</v>
      </c>
      <c r="R918" s="34">
        <f>IFERROR(VLOOKUP($H918,'Water F Exp'!$A:$K,15,FALSE),0)</f>
        <v>0</v>
      </c>
      <c r="S918" s="34">
        <f>IFERROR(VLOOKUP($H918,'Water F Exp'!$A:$K,16,FALSE),0)</f>
        <v>0</v>
      </c>
      <c r="T918" s="42">
        <f>IFERROR(VLOOKUP($H918,'Water F Exp'!$A:$K,17,FALSE),0)</f>
        <v>0</v>
      </c>
      <c r="U918" s="34">
        <f ca="1">IFERROR(VLOOKUP($H918,'Sewer F Rev'!$A:$E,15,FALSE),0)</f>
        <v>0</v>
      </c>
      <c r="V918" s="34">
        <f ca="1">IFERROR(VLOOKUP($H918,'Sewer F Rev'!$A:$E,16,FALSE),0)</f>
        <v>0</v>
      </c>
      <c r="W918" s="42">
        <f ca="1">IFERROR(VLOOKUP($H918,'Sewer F Rev'!$A:$E,17,FALSE),0)</f>
        <v>0</v>
      </c>
      <c r="X918" s="34">
        <f>IFERROR(VLOOKUP($H918,'Sewer F Exp'!$A:$B,15,FALSE),0)</f>
        <v>0</v>
      </c>
      <c r="Y918" s="34">
        <f>IFERROR(VLOOKUP($H918,'Sewer F Exp'!$A:$B,16,FALSE),0)</f>
        <v>0</v>
      </c>
      <c r="Z918" s="42">
        <f>IFERROR(VLOOKUP($H918,'Sewer F Exp'!$A:$B,17,FALSE),0)</f>
        <v>0</v>
      </c>
      <c r="AA918" s="34">
        <f>IFERROR(VLOOKUP($H918,'Refuse F Rev'!$A:$E,15,FALSE),0)</f>
        <v>0</v>
      </c>
      <c r="AB918" s="34">
        <f>IFERROR(VLOOKUP($H918,'Refuse F Rev'!$A:$E,16,FALSE),0)</f>
        <v>0</v>
      </c>
      <c r="AC918" s="42">
        <f>IFERROR(VLOOKUP($H918,'Refuse F Rev'!$A:$E,17,FALSE),0)</f>
        <v>0</v>
      </c>
      <c r="AD918" s="34">
        <f>IFERROR(VLOOKUP($H918,'Refuse F Exp'!$A:$E,15,FALSE),0)</f>
        <v>0</v>
      </c>
      <c r="AE918" s="34">
        <f>IFERROR(VLOOKUP($H918,'Refuse F Exp'!$A:$E,16,FALSE),0)</f>
        <v>0</v>
      </c>
      <c r="AF918" s="42">
        <f>IFERROR(VLOOKUP($H918,'Refuse F Exp'!$A:$E,17,FALSE),0)</f>
        <v>0</v>
      </c>
      <c r="AG918" s="34">
        <f>IFERROR(VLOOKUP($H918,#REF!,10,FALSE),0)</f>
        <v>0</v>
      </c>
      <c r="AH918" s="34">
        <f>IFERROR(VLOOKUP($H918,#REF!,11,FALSE),0)</f>
        <v>0</v>
      </c>
      <c r="AI918" s="42">
        <f>IFERROR(VLOOKUP($H918,#REF!,12,FALSE),0)</f>
        <v>0</v>
      </c>
      <c r="AJ918" s="34">
        <f>IFERROR(VLOOKUP($H918,#REF!,10,FALSE),0)</f>
        <v>0</v>
      </c>
      <c r="AK918" s="34">
        <f>IFERROR(VLOOKUP($H918,#REF!,11,FALSE),0)</f>
        <v>0</v>
      </c>
      <c r="AL918" s="42">
        <f>IFERROR(VLOOKUP($H918,#REF!,12,FALSE),0)</f>
        <v>0</v>
      </c>
      <c r="AM918" s="34">
        <f>IFERROR(VLOOKUP($H918,#REF!,10,FALSE),0)</f>
        <v>0</v>
      </c>
      <c r="AN918" s="34">
        <f>IFERROR(VLOOKUP($H918,#REF!,11,FALSE),0)</f>
        <v>0</v>
      </c>
      <c r="AO918" s="42">
        <f>IFERROR(VLOOKUP($H918,#REF!,12,FALSE),0)</f>
        <v>0</v>
      </c>
      <c r="AP918" s="34">
        <f>IFERROR(VLOOKUP($H918,#REF!,10,FALSE),0)</f>
        <v>0</v>
      </c>
      <c r="AQ918" s="34">
        <f>IFERROR(VLOOKUP($H918,#REF!,11,FALSE),0)</f>
        <v>0</v>
      </c>
      <c r="AR918" s="42">
        <f>IFERROR(VLOOKUP($H918,#REF!,12,FALSE),0)</f>
        <v>0</v>
      </c>
      <c r="AS918" s="34">
        <f>IFERROR(VLOOKUP($H918,#REF!,13,FALSE),0)</f>
        <v>0</v>
      </c>
      <c r="AT918" s="34">
        <f>IFERROR(VLOOKUP($H918,#REF!,14,FALSE),0)</f>
        <v>0</v>
      </c>
      <c r="AU918" s="42">
        <f>IFERROR(VLOOKUP($H918,#REF!,15,FALSE),0)</f>
        <v>0</v>
      </c>
      <c r="AV918" s="34">
        <f>IFERROR(VLOOKUP($H918,#REF!,15,FALSE),0)</f>
        <v>0</v>
      </c>
      <c r="AW918" s="34">
        <f>IFERROR(VLOOKUP($H918,#REF!,16,FALSE),0)</f>
        <v>0</v>
      </c>
      <c r="AX918" s="42">
        <f>IFERROR(VLOOKUP($H918,#REF!,17,FALSE),0)</f>
        <v>0</v>
      </c>
    </row>
    <row r="919" spans="1:50" x14ac:dyDescent="0.3">
      <c r="A919" s="33" t="str">
        <f t="shared" si="56"/>
        <v>0</v>
      </c>
      <c r="B919" s="33">
        <f>+'R&amp;E EXPORT'!B918</f>
        <v>0</v>
      </c>
      <c r="C919" t="str">
        <f>IFERROR(VLOOKUP(A919,'MCSJ Export'!A:C,3,FALSE),"")</f>
        <v/>
      </c>
      <c r="D919" s="37">
        <f t="shared" ca="1" si="57"/>
        <v>0</v>
      </c>
      <c r="E919" s="37">
        <f t="shared" ca="1" si="58"/>
        <v>0</v>
      </c>
      <c r="F919" s="37">
        <f t="shared" ca="1" si="59"/>
        <v>0</v>
      </c>
      <c r="G919" s="37"/>
      <c r="H919" s="33">
        <f>+'R&amp;E EXPORT'!A918</f>
        <v>0</v>
      </c>
      <c r="I919" s="34">
        <f>IFERROR(VLOOKUP($H919,'Gen F Rev'!$A:$M,15,FALSE),0)</f>
        <v>0</v>
      </c>
      <c r="J919" s="34">
        <f>IFERROR(VLOOKUP($H919,'Gen F Rev'!$A:$M,16,FALSE),0)</f>
        <v>0</v>
      </c>
      <c r="K919" s="42">
        <f>IFERROR(VLOOKUP($H919,'Gen F Rev'!$A:$M,17,FALSE),0)</f>
        <v>0</v>
      </c>
      <c r="L919" s="34">
        <f>IFERROR(VLOOKUP($H919,'Gen F Exp'!$A:$E,15,FALSE),0)</f>
        <v>0</v>
      </c>
      <c r="M919" s="34">
        <f>IFERROR(VLOOKUP($H919,'Gen F Exp'!$A:$E,16,FALSE),0)</f>
        <v>0</v>
      </c>
      <c r="N919" s="42">
        <f>IFERROR(VLOOKUP($H919,'Gen F Exp'!$A:$E,17,FALSE),0)</f>
        <v>0</v>
      </c>
      <c r="O919" s="34">
        <f>IFERROR(VLOOKUP($H919,'Water F Rev'!$A:$L,15,FALSE),0)</f>
        <v>0</v>
      </c>
      <c r="P919" s="34">
        <f>IFERROR(VLOOKUP($H919,'Water F Rev'!$A:$L,16,FALSE),0)</f>
        <v>0</v>
      </c>
      <c r="Q919" s="42">
        <f>IFERROR(VLOOKUP($H919,'Water F Rev'!$A:$L,17,FALSE),0)</f>
        <v>0</v>
      </c>
      <c r="R919" s="34">
        <f>IFERROR(VLOOKUP($H919,'Water F Exp'!$A:$K,15,FALSE),0)</f>
        <v>0</v>
      </c>
      <c r="S919" s="34">
        <f>IFERROR(VLOOKUP($H919,'Water F Exp'!$A:$K,16,FALSE),0)</f>
        <v>0</v>
      </c>
      <c r="T919" s="42">
        <f>IFERROR(VLOOKUP($H919,'Water F Exp'!$A:$K,17,FALSE),0)</f>
        <v>0</v>
      </c>
      <c r="U919" s="34">
        <f ca="1">IFERROR(VLOOKUP($H919,'Sewer F Rev'!$A:$E,15,FALSE),0)</f>
        <v>0</v>
      </c>
      <c r="V919" s="34">
        <f ca="1">IFERROR(VLOOKUP($H919,'Sewer F Rev'!$A:$E,16,FALSE),0)</f>
        <v>0</v>
      </c>
      <c r="W919" s="42">
        <f ca="1">IFERROR(VLOOKUP($H919,'Sewer F Rev'!$A:$E,17,FALSE),0)</f>
        <v>0</v>
      </c>
      <c r="X919" s="34">
        <f>IFERROR(VLOOKUP($H919,'Sewer F Exp'!$A:$B,15,FALSE),0)</f>
        <v>0</v>
      </c>
      <c r="Y919" s="34">
        <f>IFERROR(VLOOKUP($H919,'Sewer F Exp'!$A:$B,16,FALSE),0)</f>
        <v>0</v>
      </c>
      <c r="Z919" s="42">
        <f>IFERROR(VLOOKUP($H919,'Sewer F Exp'!$A:$B,17,FALSE),0)</f>
        <v>0</v>
      </c>
      <c r="AA919" s="34">
        <f>IFERROR(VLOOKUP($H919,'Refuse F Rev'!$A:$E,15,FALSE),0)</f>
        <v>0</v>
      </c>
      <c r="AB919" s="34">
        <f>IFERROR(VLOOKUP($H919,'Refuse F Rev'!$A:$E,16,FALSE),0)</f>
        <v>0</v>
      </c>
      <c r="AC919" s="42">
        <f>IFERROR(VLOOKUP($H919,'Refuse F Rev'!$A:$E,17,FALSE),0)</f>
        <v>0</v>
      </c>
      <c r="AD919" s="34">
        <f>IFERROR(VLOOKUP($H919,'Refuse F Exp'!$A:$E,15,FALSE),0)</f>
        <v>0</v>
      </c>
      <c r="AE919" s="34">
        <f>IFERROR(VLOOKUP($H919,'Refuse F Exp'!$A:$E,16,FALSE),0)</f>
        <v>0</v>
      </c>
      <c r="AF919" s="42">
        <f>IFERROR(VLOOKUP($H919,'Refuse F Exp'!$A:$E,17,FALSE),0)</f>
        <v>0</v>
      </c>
      <c r="AG919" s="34">
        <f>IFERROR(VLOOKUP($H919,#REF!,10,FALSE),0)</f>
        <v>0</v>
      </c>
      <c r="AH919" s="34">
        <f>IFERROR(VLOOKUP($H919,#REF!,11,FALSE),0)</f>
        <v>0</v>
      </c>
      <c r="AI919" s="42">
        <f>IFERROR(VLOOKUP($H919,#REF!,12,FALSE),0)</f>
        <v>0</v>
      </c>
      <c r="AJ919" s="34">
        <f>IFERROR(VLOOKUP($H919,#REF!,10,FALSE),0)</f>
        <v>0</v>
      </c>
      <c r="AK919" s="34">
        <f>IFERROR(VLOOKUP($H919,#REF!,11,FALSE),0)</f>
        <v>0</v>
      </c>
      <c r="AL919" s="42">
        <f>IFERROR(VLOOKUP($H919,#REF!,12,FALSE),0)</f>
        <v>0</v>
      </c>
      <c r="AM919" s="34">
        <f>IFERROR(VLOOKUP($H919,#REF!,10,FALSE),0)</f>
        <v>0</v>
      </c>
      <c r="AN919" s="34">
        <f>IFERROR(VLOOKUP($H919,#REF!,11,FALSE),0)</f>
        <v>0</v>
      </c>
      <c r="AO919" s="42">
        <f>IFERROR(VLOOKUP($H919,#REF!,12,FALSE),0)</f>
        <v>0</v>
      </c>
      <c r="AP919" s="34">
        <f>IFERROR(VLOOKUP($H919,#REF!,10,FALSE),0)</f>
        <v>0</v>
      </c>
      <c r="AQ919" s="34">
        <f>IFERROR(VLOOKUP($H919,#REF!,11,FALSE),0)</f>
        <v>0</v>
      </c>
      <c r="AR919" s="42">
        <f>IFERROR(VLOOKUP($H919,#REF!,12,FALSE),0)</f>
        <v>0</v>
      </c>
      <c r="AS919" s="34">
        <f>IFERROR(VLOOKUP($H919,#REF!,13,FALSE),0)</f>
        <v>0</v>
      </c>
      <c r="AT919" s="34">
        <f>IFERROR(VLOOKUP($H919,#REF!,14,FALSE),0)</f>
        <v>0</v>
      </c>
      <c r="AU919" s="42">
        <f>IFERROR(VLOOKUP($H919,#REF!,15,FALSE),0)</f>
        <v>0</v>
      </c>
      <c r="AV919" s="34">
        <f>IFERROR(VLOOKUP($H919,#REF!,15,FALSE),0)</f>
        <v>0</v>
      </c>
      <c r="AW919" s="34">
        <f>IFERROR(VLOOKUP($H919,#REF!,16,FALSE),0)</f>
        <v>0</v>
      </c>
      <c r="AX919" s="42">
        <f>IFERROR(VLOOKUP($H919,#REF!,17,FALSE),0)</f>
        <v>0</v>
      </c>
    </row>
    <row r="920" spans="1:50" x14ac:dyDescent="0.3">
      <c r="A920" s="33" t="str">
        <f t="shared" si="56"/>
        <v>0</v>
      </c>
      <c r="B920" s="33">
        <f>+'R&amp;E EXPORT'!B919</f>
        <v>0</v>
      </c>
      <c r="C920" t="str">
        <f>IFERROR(VLOOKUP(A920,'MCSJ Export'!A:C,3,FALSE),"")</f>
        <v/>
      </c>
      <c r="D920" s="37">
        <f t="shared" ca="1" si="57"/>
        <v>0</v>
      </c>
      <c r="E920" s="37">
        <f t="shared" ca="1" si="58"/>
        <v>0</v>
      </c>
      <c r="F920" s="37">
        <f t="shared" ca="1" si="59"/>
        <v>0</v>
      </c>
      <c r="G920" s="37"/>
      <c r="H920" s="33">
        <f>+'R&amp;E EXPORT'!A919</f>
        <v>0</v>
      </c>
      <c r="I920" s="34">
        <f>IFERROR(VLOOKUP($H920,'Gen F Rev'!$A:$M,15,FALSE),0)</f>
        <v>0</v>
      </c>
      <c r="J920" s="34">
        <f>IFERROR(VLOOKUP($H920,'Gen F Rev'!$A:$M,16,FALSE),0)</f>
        <v>0</v>
      </c>
      <c r="K920" s="42">
        <f>IFERROR(VLOOKUP($H920,'Gen F Rev'!$A:$M,17,FALSE),0)</f>
        <v>0</v>
      </c>
      <c r="L920" s="34">
        <f>IFERROR(VLOOKUP($H920,'Gen F Exp'!$A:$E,15,FALSE),0)</f>
        <v>0</v>
      </c>
      <c r="M920" s="34">
        <f>IFERROR(VLOOKUP($H920,'Gen F Exp'!$A:$E,16,FALSE),0)</f>
        <v>0</v>
      </c>
      <c r="N920" s="42">
        <f>IFERROR(VLOOKUP($H920,'Gen F Exp'!$A:$E,17,FALSE),0)</f>
        <v>0</v>
      </c>
      <c r="O920" s="34">
        <f>IFERROR(VLOOKUP($H920,'Water F Rev'!$A:$L,15,FALSE),0)</f>
        <v>0</v>
      </c>
      <c r="P920" s="34">
        <f>IFERROR(VLOOKUP($H920,'Water F Rev'!$A:$L,16,FALSE),0)</f>
        <v>0</v>
      </c>
      <c r="Q920" s="42">
        <f>IFERROR(VLOOKUP($H920,'Water F Rev'!$A:$L,17,FALSE),0)</f>
        <v>0</v>
      </c>
      <c r="R920" s="34">
        <f>IFERROR(VLOOKUP($H920,'Water F Exp'!$A:$K,15,FALSE),0)</f>
        <v>0</v>
      </c>
      <c r="S920" s="34">
        <f>IFERROR(VLOOKUP($H920,'Water F Exp'!$A:$K,16,FALSE),0)</f>
        <v>0</v>
      </c>
      <c r="T920" s="42">
        <f>IFERROR(VLOOKUP($H920,'Water F Exp'!$A:$K,17,FALSE),0)</f>
        <v>0</v>
      </c>
      <c r="U920" s="34">
        <f ca="1">IFERROR(VLOOKUP($H920,'Sewer F Rev'!$A:$E,15,FALSE),0)</f>
        <v>0</v>
      </c>
      <c r="V920" s="34">
        <f ca="1">IFERROR(VLOOKUP($H920,'Sewer F Rev'!$A:$E,16,FALSE),0)</f>
        <v>0</v>
      </c>
      <c r="W920" s="42">
        <f ca="1">IFERROR(VLOOKUP($H920,'Sewer F Rev'!$A:$E,17,FALSE),0)</f>
        <v>0</v>
      </c>
      <c r="X920" s="34">
        <f>IFERROR(VLOOKUP($H920,'Sewer F Exp'!$A:$B,15,FALSE),0)</f>
        <v>0</v>
      </c>
      <c r="Y920" s="34">
        <f>IFERROR(VLOOKUP($H920,'Sewer F Exp'!$A:$B,16,FALSE),0)</f>
        <v>0</v>
      </c>
      <c r="Z920" s="42">
        <f>IFERROR(VLOOKUP($H920,'Sewer F Exp'!$A:$B,17,FALSE),0)</f>
        <v>0</v>
      </c>
      <c r="AA920" s="34">
        <f>IFERROR(VLOOKUP($H920,'Refuse F Rev'!$A:$E,15,FALSE),0)</f>
        <v>0</v>
      </c>
      <c r="AB920" s="34">
        <f>IFERROR(VLOOKUP($H920,'Refuse F Rev'!$A:$E,16,FALSE),0)</f>
        <v>0</v>
      </c>
      <c r="AC920" s="42">
        <f>IFERROR(VLOOKUP($H920,'Refuse F Rev'!$A:$E,17,FALSE),0)</f>
        <v>0</v>
      </c>
      <c r="AD920" s="34">
        <f>IFERROR(VLOOKUP($H920,'Refuse F Exp'!$A:$E,15,FALSE),0)</f>
        <v>0</v>
      </c>
      <c r="AE920" s="34">
        <f>IFERROR(VLOOKUP($H920,'Refuse F Exp'!$A:$E,16,FALSE),0)</f>
        <v>0</v>
      </c>
      <c r="AF920" s="42">
        <f>IFERROR(VLOOKUP($H920,'Refuse F Exp'!$A:$E,17,FALSE),0)</f>
        <v>0</v>
      </c>
      <c r="AG920" s="34">
        <f>IFERROR(VLOOKUP($H920,#REF!,10,FALSE),0)</f>
        <v>0</v>
      </c>
      <c r="AH920" s="34">
        <f>IFERROR(VLOOKUP($H920,#REF!,11,FALSE),0)</f>
        <v>0</v>
      </c>
      <c r="AI920" s="42">
        <f>IFERROR(VLOOKUP($H920,#REF!,12,FALSE),0)</f>
        <v>0</v>
      </c>
      <c r="AJ920" s="34">
        <f>IFERROR(VLOOKUP($H920,#REF!,10,FALSE),0)</f>
        <v>0</v>
      </c>
      <c r="AK920" s="34">
        <f>IFERROR(VLOOKUP($H920,#REF!,11,FALSE),0)</f>
        <v>0</v>
      </c>
      <c r="AL920" s="42">
        <f>IFERROR(VLOOKUP($H920,#REF!,12,FALSE),0)</f>
        <v>0</v>
      </c>
      <c r="AM920" s="34">
        <f>IFERROR(VLOOKUP($H920,#REF!,10,FALSE),0)</f>
        <v>0</v>
      </c>
      <c r="AN920" s="34">
        <f>IFERROR(VLOOKUP($H920,#REF!,11,FALSE),0)</f>
        <v>0</v>
      </c>
      <c r="AO920" s="42">
        <f>IFERROR(VLOOKUP($H920,#REF!,12,FALSE),0)</f>
        <v>0</v>
      </c>
      <c r="AP920" s="34">
        <f>IFERROR(VLOOKUP($H920,#REF!,10,FALSE),0)</f>
        <v>0</v>
      </c>
      <c r="AQ920" s="34">
        <f>IFERROR(VLOOKUP($H920,#REF!,11,FALSE),0)</f>
        <v>0</v>
      </c>
      <c r="AR920" s="42">
        <f>IFERROR(VLOOKUP($H920,#REF!,12,FALSE),0)</f>
        <v>0</v>
      </c>
      <c r="AS920" s="34">
        <f>IFERROR(VLOOKUP($H920,#REF!,13,FALSE),0)</f>
        <v>0</v>
      </c>
      <c r="AT920" s="34">
        <f>IFERROR(VLOOKUP($H920,#REF!,14,FALSE),0)</f>
        <v>0</v>
      </c>
      <c r="AU920" s="42">
        <f>IFERROR(VLOOKUP($H920,#REF!,15,FALSE),0)</f>
        <v>0</v>
      </c>
      <c r="AV920" s="34">
        <f>IFERROR(VLOOKUP($H920,#REF!,15,FALSE),0)</f>
        <v>0</v>
      </c>
      <c r="AW920" s="34">
        <f>IFERROR(VLOOKUP($H920,#REF!,16,FALSE),0)</f>
        <v>0</v>
      </c>
      <c r="AX920" s="42">
        <f>IFERROR(VLOOKUP($H920,#REF!,17,FALSE),0)</f>
        <v>0</v>
      </c>
    </row>
    <row r="921" spans="1:50" x14ac:dyDescent="0.3">
      <c r="A921" s="33" t="str">
        <f t="shared" si="56"/>
        <v>0</v>
      </c>
      <c r="B921" s="33">
        <f>+'R&amp;E EXPORT'!B920</f>
        <v>0</v>
      </c>
      <c r="C921" t="str">
        <f>IFERROR(VLOOKUP(A921,'MCSJ Export'!A:C,3,FALSE),"")</f>
        <v/>
      </c>
      <c r="D921" s="37">
        <f t="shared" ca="1" si="57"/>
        <v>0</v>
      </c>
      <c r="E921" s="37">
        <f t="shared" ca="1" si="58"/>
        <v>0</v>
      </c>
      <c r="F921" s="37">
        <f t="shared" ca="1" si="59"/>
        <v>0</v>
      </c>
      <c r="G921" s="37"/>
      <c r="H921" s="33">
        <f>+'R&amp;E EXPORT'!A920</f>
        <v>0</v>
      </c>
      <c r="I921" s="34">
        <f>IFERROR(VLOOKUP($H921,'Gen F Rev'!$A:$M,15,FALSE),0)</f>
        <v>0</v>
      </c>
      <c r="J921" s="34">
        <f>IFERROR(VLOOKUP($H921,'Gen F Rev'!$A:$M,16,FALSE),0)</f>
        <v>0</v>
      </c>
      <c r="K921" s="42">
        <f>IFERROR(VLOOKUP($H921,'Gen F Rev'!$A:$M,17,FALSE),0)</f>
        <v>0</v>
      </c>
      <c r="L921" s="34">
        <f>IFERROR(VLOOKUP($H921,'Gen F Exp'!$A:$E,15,FALSE),0)</f>
        <v>0</v>
      </c>
      <c r="M921" s="34">
        <f>IFERROR(VLOOKUP($H921,'Gen F Exp'!$A:$E,16,FALSE),0)</f>
        <v>0</v>
      </c>
      <c r="N921" s="42">
        <f>IFERROR(VLOOKUP($H921,'Gen F Exp'!$A:$E,17,FALSE),0)</f>
        <v>0</v>
      </c>
      <c r="O921" s="34">
        <f>IFERROR(VLOOKUP($H921,'Water F Rev'!$A:$L,15,FALSE),0)</f>
        <v>0</v>
      </c>
      <c r="P921" s="34">
        <f>IFERROR(VLOOKUP($H921,'Water F Rev'!$A:$L,16,FALSE),0)</f>
        <v>0</v>
      </c>
      <c r="Q921" s="42">
        <f>IFERROR(VLOOKUP($H921,'Water F Rev'!$A:$L,17,FALSE),0)</f>
        <v>0</v>
      </c>
      <c r="R921" s="34">
        <f>IFERROR(VLOOKUP($H921,'Water F Exp'!$A:$K,15,FALSE),0)</f>
        <v>0</v>
      </c>
      <c r="S921" s="34">
        <f>IFERROR(VLOOKUP($H921,'Water F Exp'!$A:$K,16,FALSE),0)</f>
        <v>0</v>
      </c>
      <c r="T921" s="42">
        <f>IFERROR(VLOOKUP($H921,'Water F Exp'!$A:$K,17,FALSE),0)</f>
        <v>0</v>
      </c>
      <c r="U921" s="34">
        <f ca="1">IFERROR(VLOOKUP($H921,'Sewer F Rev'!$A:$E,15,FALSE),0)</f>
        <v>0</v>
      </c>
      <c r="V921" s="34">
        <f ca="1">IFERROR(VLOOKUP($H921,'Sewer F Rev'!$A:$E,16,FALSE),0)</f>
        <v>0</v>
      </c>
      <c r="W921" s="42">
        <f ca="1">IFERROR(VLOOKUP($H921,'Sewer F Rev'!$A:$E,17,FALSE),0)</f>
        <v>0</v>
      </c>
      <c r="X921" s="34">
        <f>IFERROR(VLOOKUP($H921,'Sewer F Exp'!$A:$B,15,FALSE),0)</f>
        <v>0</v>
      </c>
      <c r="Y921" s="34">
        <f>IFERROR(VLOOKUP($H921,'Sewer F Exp'!$A:$B,16,FALSE),0)</f>
        <v>0</v>
      </c>
      <c r="Z921" s="42">
        <f>IFERROR(VLOOKUP($H921,'Sewer F Exp'!$A:$B,17,FALSE),0)</f>
        <v>0</v>
      </c>
      <c r="AA921" s="34">
        <f>IFERROR(VLOOKUP($H921,'Refuse F Rev'!$A:$E,15,FALSE),0)</f>
        <v>0</v>
      </c>
      <c r="AB921" s="34">
        <f>IFERROR(VLOOKUP($H921,'Refuse F Rev'!$A:$E,16,FALSE),0)</f>
        <v>0</v>
      </c>
      <c r="AC921" s="42">
        <f>IFERROR(VLOOKUP($H921,'Refuse F Rev'!$A:$E,17,FALSE),0)</f>
        <v>0</v>
      </c>
      <c r="AD921" s="34">
        <f>IFERROR(VLOOKUP($H921,'Refuse F Exp'!$A:$E,15,FALSE),0)</f>
        <v>0</v>
      </c>
      <c r="AE921" s="34">
        <f>IFERROR(VLOOKUP($H921,'Refuse F Exp'!$A:$E,16,FALSE),0)</f>
        <v>0</v>
      </c>
      <c r="AF921" s="42">
        <f>IFERROR(VLOOKUP($H921,'Refuse F Exp'!$A:$E,17,FALSE),0)</f>
        <v>0</v>
      </c>
      <c r="AG921" s="34">
        <f>IFERROR(VLOOKUP($H921,#REF!,10,FALSE),0)</f>
        <v>0</v>
      </c>
      <c r="AH921" s="34">
        <f>IFERROR(VLOOKUP($H921,#REF!,11,FALSE),0)</f>
        <v>0</v>
      </c>
      <c r="AI921" s="42">
        <f>IFERROR(VLOOKUP($H921,#REF!,12,FALSE),0)</f>
        <v>0</v>
      </c>
      <c r="AJ921" s="34">
        <f>IFERROR(VLOOKUP($H921,#REF!,10,FALSE),0)</f>
        <v>0</v>
      </c>
      <c r="AK921" s="34">
        <f>IFERROR(VLOOKUP($H921,#REF!,11,FALSE),0)</f>
        <v>0</v>
      </c>
      <c r="AL921" s="42">
        <f>IFERROR(VLOOKUP($H921,#REF!,12,FALSE),0)</f>
        <v>0</v>
      </c>
      <c r="AM921" s="34">
        <f>IFERROR(VLOOKUP($H921,#REF!,10,FALSE),0)</f>
        <v>0</v>
      </c>
      <c r="AN921" s="34">
        <f>IFERROR(VLOOKUP($H921,#REF!,11,FALSE),0)</f>
        <v>0</v>
      </c>
      <c r="AO921" s="42">
        <f>IFERROR(VLOOKUP($H921,#REF!,12,FALSE),0)</f>
        <v>0</v>
      </c>
      <c r="AP921" s="34">
        <f>IFERROR(VLOOKUP($H921,#REF!,10,FALSE),0)</f>
        <v>0</v>
      </c>
      <c r="AQ921" s="34">
        <f>IFERROR(VLOOKUP($H921,#REF!,11,FALSE),0)</f>
        <v>0</v>
      </c>
      <c r="AR921" s="42">
        <f>IFERROR(VLOOKUP($H921,#REF!,12,FALSE),0)</f>
        <v>0</v>
      </c>
      <c r="AS921" s="34">
        <f>IFERROR(VLOOKUP($H921,#REF!,13,FALSE),0)</f>
        <v>0</v>
      </c>
      <c r="AT921" s="34">
        <f>IFERROR(VLOOKUP($H921,#REF!,14,FALSE),0)</f>
        <v>0</v>
      </c>
      <c r="AU921" s="42">
        <f>IFERROR(VLOOKUP($H921,#REF!,15,FALSE),0)</f>
        <v>0</v>
      </c>
      <c r="AV921" s="34">
        <f>IFERROR(VLOOKUP($H921,#REF!,15,FALSE),0)</f>
        <v>0</v>
      </c>
      <c r="AW921" s="34">
        <f>IFERROR(VLOOKUP($H921,#REF!,16,FALSE),0)</f>
        <v>0</v>
      </c>
      <c r="AX921" s="42">
        <f>IFERROR(VLOOKUP($H921,#REF!,17,FALSE),0)</f>
        <v>0</v>
      </c>
    </row>
    <row r="922" spans="1:50" x14ac:dyDescent="0.3">
      <c r="A922" s="33" t="str">
        <f t="shared" si="56"/>
        <v>0</v>
      </c>
      <c r="B922" s="33">
        <f>+'R&amp;E EXPORT'!B921</f>
        <v>0</v>
      </c>
      <c r="C922" t="str">
        <f>IFERROR(VLOOKUP(A922,'MCSJ Export'!A:C,3,FALSE),"")</f>
        <v/>
      </c>
      <c r="D922" s="37">
        <f t="shared" ca="1" si="57"/>
        <v>0</v>
      </c>
      <c r="E922" s="37">
        <f t="shared" ca="1" si="58"/>
        <v>0</v>
      </c>
      <c r="F922" s="37">
        <f t="shared" ca="1" si="59"/>
        <v>0</v>
      </c>
      <c r="G922" s="37"/>
      <c r="H922" s="33">
        <f>+'R&amp;E EXPORT'!A921</f>
        <v>0</v>
      </c>
      <c r="I922" s="34">
        <f>IFERROR(VLOOKUP($H922,'Gen F Rev'!$A:$M,15,FALSE),0)</f>
        <v>0</v>
      </c>
      <c r="J922" s="34">
        <f>IFERROR(VLOOKUP($H922,'Gen F Rev'!$A:$M,16,FALSE),0)</f>
        <v>0</v>
      </c>
      <c r="K922" s="42">
        <f>IFERROR(VLOOKUP($H922,'Gen F Rev'!$A:$M,17,FALSE),0)</f>
        <v>0</v>
      </c>
      <c r="L922" s="34">
        <f>IFERROR(VLOOKUP($H922,'Gen F Exp'!$A:$E,15,FALSE),0)</f>
        <v>0</v>
      </c>
      <c r="M922" s="34">
        <f>IFERROR(VLOOKUP($H922,'Gen F Exp'!$A:$E,16,FALSE),0)</f>
        <v>0</v>
      </c>
      <c r="N922" s="42">
        <f>IFERROR(VLOOKUP($H922,'Gen F Exp'!$A:$E,17,FALSE),0)</f>
        <v>0</v>
      </c>
      <c r="O922" s="34">
        <f>IFERROR(VLOOKUP($H922,'Water F Rev'!$A:$L,15,FALSE),0)</f>
        <v>0</v>
      </c>
      <c r="P922" s="34">
        <f>IFERROR(VLOOKUP($H922,'Water F Rev'!$A:$L,16,FALSE),0)</f>
        <v>0</v>
      </c>
      <c r="Q922" s="42">
        <f>IFERROR(VLOOKUP($H922,'Water F Rev'!$A:$L,17,FALSE),0)</f>
        <v>0</v>
      </c>
      <c r="R922" s="34">
        <f>IFERROR(VLOOKUP($H922,'Water F Exp'!$A:$K,15,FALSE),0)</f>
        <v>0</v>
      </c>
      <c r="S922" s="34">
        <f>IFERROR(VLOOKUP($H922,'Water F Exp'!$A:$K,16,FALSE),0)</f>
        <v>0</v>
      </c>
      <c r="T922" s="42">
        <f>IFERROR(VLOOKUP($H922,'Water F Exp'!$A:$K,17,FALSE),0)</f>
        <v>0</v>
      </c>
      <c r="U922" s="34">
        <f ca="1">IFERROR(VLOOKUP($H922,'Sewer F Rev'!$A:$E,15,FALSE),0)</f>
        <v>0</v>
      </c>
      <c r="V922" s="34">
        <f ca="1">IFERROR(VLOOKUP($H922,'Sewer F Rev'!$A:$E,16,FALSE),0)</f>
        <v>0</v>
      </c>
      <c r="W922" s="42">
        <f ca="1">IFERROR(VLOOKUP($H922,'Sewer F Rev'!$A:$E,17,FALSE),0)</f>
        <v>0</v>
      </c>
      <c r="X922" s="34">
        <f>IFERROR(VLOOKUP($H922,'Sewer F Exp'!$A:$B,15,FALSE),0)</f>
        <v>0</v>
      </c>
      <c r="Y922" s="34">
        <f>IFERROR(VLOOKUP($H922,'Sewer F Exp'!$A:$B,16,FALSE),0)</f>
        <v>0</v>
      </c>
      <c r="Z922" s="42">
        <f>IFERROR(VLOOKUP($H922,'Sewer F Exp'!$A:$B,17,FALSE),0)</f>
        <v>0</v>
      </c>
      <c r="AA922" s="34">
        <f>IFERROR(VLOOKUP($H922,'Refuse F Rev'!$A:$E,15,FALSE),0)</f>
        <v>0</v>
      </c>
      <c r="AB922" s="34">
        <f>IFERROR(VLOOKUP($H922,'Refuse F Rev'!$A:$E,16,FALSE),0)</f>
        <v>0</v>
      </c>
      <c r="AC922" s="42">
        <f>IFERROR(VLOOKUP($H922,'Refuse F Rev'!$A:$E,17,FALSE),0)</f>
        <v>0</v>
      </c>
      <c r="AD922" s="34">
        <f>IFERROR(VLOOKUP($H922,'Refuse F Exp'!$A:$E,15,FALSE),0)</f>
        <v>0</v>
      </c>
      <c r="AE922" s="34">
        <f>IFERROR(VLOOKUP($H922,'Refuse F Exp'!$A:$E,16,FALSE),0)</f>
        <v>0</v>
      </c>
      <c r="AF922" s="42">
        <f>IFERROR(VLOOKUP($H922,'Refuse F Exp'!$A:$E,17,FALSE),0)</f>
        <v>0</v>
      </c>
      <c r="AG922" s="34">
        <f>IFERROR(VLOOKUP($H922,#REF!,10,FALSE),0)</f>
        <v>0</v>
      </c>
      <c r="AH922" s="34">
        <f>IFERROR(VLOOKUP($H922,#REF!,11,FALSE),0)</f>
        <v>0</v>
      </c>
      <c r="AI922" s="42">
        <f>IFERROR(VLOOKUP($H922,#REF!,12,FALSE),0)</f>
        <v>0</v>
      </c>
      <c r="AJ922" s="34">
        <f>IFERROR(VLOOKUP($H922,#REF!,10,FALSE),0)</f>
        <v>0</v>
      </c>
      <c r="AK922" s="34">
        <f>IFERROR(VLOOKUP($H922,#REF!,11,FALSE),0)</f>
        <v>0</v>
      </c>
      <c r="AL922" s="42">
        <f>IFERROR(VLOOKUP($H922,#REF!,12,FALSE),0)</f>
        <v>0</v>
      </c>
      <c r="AM922" s="34">
        <f>IFERROR(VLOOKUP($H922,#REF!,10,FALSE),0)</f>
        <v>0</v>
      </c>
      <c r="AN922" s="34">
        <f>IFERROR(VLOOKUP($H922,#REF!,11,FALSE),0)</f>
        <v>0</v>
      </c>
      <c r="AO922" s="42">
        <f>IFERROR(VLOOKUP($H922,#REF!,12,FALSE),0)</f>
        <v>0</v>
      </c>
      <c r="AP922" s="34">
        <f>IFERROR(VLOOKUP($H922,#REF!,10,FALSE),0)</f>
        <v>0</v>
      </c>
      <c r="AQ922" s="34">
        <f>IFERROR(VLOOKUP($H922,#REF!,11,FALSE),0)</f>
        <v>0</v>
      </c>
      <c r="AR922" s="42">
        <f>IFERROR(VLOOKUP($H922,#REF!,12,FALSE),0)</f>
        <v>0</v>
      </c>
      <c r="AS922" s="34">
        <f>IFERROR(VLOOKUP($H922,#REF!,13,FALSE),0)</f>
        <v>0</v>
      </c>
      <c r="AT922" s="34">
        <f>IFERROR(VLOOKUP($H922,#REF!,14,FALSE),0)</f>
        <v>0</v>
      </c>
      <c r="AU922" s="42">
        <f>IFERROR(VLOOKUP($H922,#REF!,15,FALSE),0)</f>
        <v>0</v>
      </c>
      <c r="AV922" s="34">
        <f>IFERROR(VLOOKUP($H922,#REF!,15,FALSE),0)</f>
        <v>0</v>
      </c>
      <c r="AW922" s="34">
        <f>IFERROR(VLOOKUP($H922,#REF!,16,FALSE),0)</f>
        <v>0</v>
      </c>
      <c r="AX922" s="42">
        <f>IFERROR(VLOOKUP($H922,#REF!,17,FALSE),0)</f>
        <v>0</v>
      </c>
    </row>
    <row r="923" spans="1:50" x14ac:dyDescent="0.3">
      <c r="A923" s="33" t="str">
        <f t="shared" si="56"/>
        <v>0</v>
      </c>
      <c r="B923" s="33">
        <f>+'R&amp;E EXPORT'!B922</f>
        <v>0</v>
      </c>
      <c r="C923" t="str">
        <f>IFERROR(VLOOKUP(A923,'MCSJ Export'!A:C,3,FALSE),"")</f>
        <v/>
      </c>
      <c r="D923" s="37">
        <f t="shared" ca="1" si="57"/>
        <v>0</v>
      </c>
      <c r="E923" s="37">
        <f t="shared" ca="1" si="58"/>
        <v>0</v>
      </c>
      <c r="F923" s="37">
        <f t="shared" ca="1" si="59"/>
        <v>0</v>
      </c>
      <c r="G923" s="37"/>
      <c r="H923" s="33">
        <f>+'R&amp;E EXPORT'!A922</f>
        <v>0</v>
      </c>
      <c r="I923" s="34">
        <f>IFERROR(VLOOKUP($H923,'Gen F Rev'!$A:$M,15,FALSE),0)</f>
        <v>0</v>
      </c>
      <c r="J923" s="34">
        <f>IFERROR(VLOOKUP($H923,'Gen F Rev'!$A:$M,16,FALSE),0)</f>
        <v>0</v>
      </c>
      <c r="K923" s="42">
        <f>IFERROR(VLOOKUP($H923,'Gen F Rev'!$A:$M,17,FALSE),0)</f>
        <v>0</v>
      </c>
      <c r="L923" s="34">
        <f>IFERROR(VLOOKUP($H923,'Gen F Exp'!$A:$E,15,FALSE),0)</f>
        <v>0</v>
      </c>
      <c r="M923" s="34">
        <f>IFERROR(VLOOKUP($H923,'Gen F Exp'!$A:$E,16,FALSE),0)</f>
        <v>0</v>
      </c>
      <c r="N923" s="42">
        <f>IFERROR(VLOOKUP($H923,'Gen F Exp'!$A:$E,17,FALSE),0)</f>
        <v>0</v>
      </c>
      <c r="O923" s="34">
        <f>IFERROR(VLOOKUP($H923,'Water F Rev'!$A:$L,15,FALSE),0)</f>
        <v>0</v>
      </c>
      <c r="P923" s="34">
        <f>IFERROR(VLOOKUP($H923,'Water F Rev'!$A:$L,16,FALSE),0)</f>
        <v>0</v>
      </c>
      <c r="Q923" s="42">
        <f>IFERROR(VLOOKUP($H923,'Water F Rev'!$A:$L,17,FALSE),0)</f>
        <v>0</v>
      </c>
      <c r="R923" s="34">
        <f>IFERROR(VLOOKUP($H923,'Water F Exp'!$A:$K,15,FALSE),0)</f>
        <v>0</v>
      </c>
      <c r="S923" s="34">
        <f>IFERROR(VLOOKUP($H923,'Water F Exp'!$A:$K,16,FALSE),0)</f>
        <v>0</v>
      </c>
      <c r="T923" s="42">
        <f>IFERROR(VLOOKUP($H923,'Water F Exp'!$A:$K,17,FALSE),0)</f>
        <v>0</v>
      </c>
      <c r="U923" s="34">
        <f ca="1">IFERROR(VLOOKUP($H923,'Sewer F Rev'!$A:$E,15,FALSE),0)</f>
        <v>0</v>
      </c>
      <c r="V923" s="34">
        <f ca="1">IFERROR(VLOOKUP($H923,'Sewer F Rev'!$A:$E,16,FALSE),0)</f>
        <v>0</v>
      </c>
      <c r="W923" s="42">
        <f ca="1">IFERROR(VLOOKUP($H923,'Sewer F Rev'!$A:$E,17,FALSE),0)</f>
        <v>0</v>
      </c>
      <c r="X923" s="34">
        <f>IFERROR(VLOOKUP($H923,'Sewer F Exp'!$A:$B,15,FALSE),0)</f>
        <v>0</v>
      </c>
      <c r="Y923" s="34">
        <f>IFERROR(VLOOKUP($H923,'Sewer F Exp'!$A:$B,16,FALSE),0)</f>
        <v>0</v>
      </c>
      <c r="Z923" s="42">
        <f>IFERROR(VLOOKUP($H923,'Sewer F Exp'!$A:$B,17,FALSE),0)</f>
        <v>0</v>
      </c>
      <c r="AA923" s="34">
        <f>IFERROR(VLOOKUP($H923,'Refuse F Rev'!$A:$E,15,FALSE),0)</f>
        <v>0</v>
      </c>
      <c r="AB923" s="34">
        <f>IFERROR(VLOOKUP($H923,'Refuse F Rev'!$A:$E,16,FALSE),0)</f>
        <v>0</v>
      </c>
      <c r="AC923" s="42">
        <f>IFERROR(VLOOKUP($H923,'Refuse F Rev'!$A:$E,17,FALSE),0)</f>
        <v>0</v>
      </c>
      <c r="AD923" s="34">
        <f>IFERROR(VLOOKUP($H923,'Refuse F Exp'!$A:$E,15,FALSE),0)</f>
        <v>0</v>
      </c>
      <c r="AE923" s="34">
        <f>IFERROR(VLOOKUP($H923,'Refuse F Exp'!$A:$E,16,FALSE),0)</f>
        <v>0</v>
      </c>
      <c r="AF923" s="42">
        <f>IFERROR(VLOOKUP($H923,'Refuse F Exp'!$A:$E,17,FALSE),0)</f>
        <v>0</v>
      </c>
      <c r="AG923" s="34">
        <f>IFERROR(VLOOKUP($H923,#REF!,10,FALSE),0)</f>
        <v>0</v>
      </c>
      <c r="AH923" s="34">
        <f>IFERROR(VLOOKUP($H923,#REF!,11,FALSE),0)</f>
        <v>0</v>
      </c>
      <c r="AI923" s="42">
        <f>IFERROR(VLOOKUP($H923,#REF!,12,FALSE),0)</f>
        <v>0</v>
      </c>
      <c r="AJ923" s="34">
        <f>IFERROR(VLOOKUP($H923,#REF!,10,FALSE),0)</f>
        <v>0</v>
      </c>
      <c r="AK923" s="34">
        <f>IFERROR(VLOOKUP($H923,#REF!,11,FALSE),0)</f>
        <v>0</v>
      </c>
      <c r="AL923" s="42">
        <f>IFERROR(VLOOKUP($H923,#REF!,12,FALSE),0)</f>
        <v>0</v>
      </c>
      <c r="AM923" s="34">
        <f>IFERROR(VLOOKUP($H923,#REF!,10,FALSE),0)</f>
        <v>0</v>
      </c>
      <c r="AN923" s="34">
        <f>IFERROR(VLOOKUP($H923,#REF!,11,FALSE),0)</f>
        <v>0</v>
      </c>
      <c r="AO923" s="42">
        <f>IFERROR(VLOOKUP($H923,#REF!,12,FALSE),0)</f>
        <v>0</v>
      </c>
      <c r="AP923" s="34">
        <f>IFERROR(VLOOKUP($H923,#REF!,10,FALSE),0)</f>
        <v>0</v>
      </c>
      <c r="AQ923" s="34">
        <f>IFERROR(VLOOKUP($H923,#REF!,11,FALSE),0)</f>
        <v>0</v>
      </c>
      <c r="AR923" s="42">
        <f>IFERROR(VLOOKUP($H923,#REF!,12,FALSE),0)</f>
        <v>0</v>
      </c>
      <c r="AS923" s="34">
        <f>IFERROR(VLOOKUP($H923,#REF!,13,FALSE),0)</f>
        <v>0</v>
      </c>
      <c r="AT923" s="34">
        <f>IFERROR(VLOOKUP($H923,#REF!,14,FALSE),0)</f>
        <v>0</v>
      </c>
      <c r="AU923" s="42">
        <f>IFERROR(VLOOKUP($H923,#REF!,15,FALSE),0)</f>
        <v>0</v>
      </c>
      <c r="AV923" s="34">
        <f>IFERROR(VLOOKUP($H923,#REF!,15,FALSE),0)</f>
        <v>0</v>
      </c>
      <c r="AW923" s="34">
        <f>IFERROR(VLOOKUP($H923,#REF!,16,FALSE),0)</f>
        <v>0</v>
      </c>
      <c r="AX923" s="42">
        <f>IFERROR(VLOOKUP($H923,#REF!,17,FALSE),0)</f>
        <v>0</v>
      </c>
    </row>
    <row r="924" spans="1:50" x14ac:dyDescent="0.3">
      <c r="A924" s="33" t="str">
        <f t="shared" si="56"/>
        <v>0</v>
      </c>
      <c r="B924" s="33">
        <f>+'R&amp;E EXPORT'!B923</f>
        <v>0</v>
      </c>
      <c r="C924" t="str">
        <f>IFERROR(VLOOKUP(A924,'MCSJ Export'!A:C,3,FALSE),"")</f>
        <v/>
      </c>
      <c r="D924" s="37">
        <f t="shared" ca="1" si="57"/>
        <v>0</v>
      </c>
      <c r="E924" s="37">
        <f t="shared" ca="1" si="58"/>
        <v>0</v>
      </c>
      <c r="F924" s="37">
        <f t="shared" ca="1" si="59"/>
        <v>0</v>
      </c>
      <c r="G924" s="37"/>
      <c r="H924" s="33">
        <f>+'R&amp;E EXPORT'!A923</f>
        <v>0</v>
      </c>
      <c r="I924" s="34">
        <f>IFERROR(VLOOKUP($H924,'Gen F Rev'!$A:$M,15,FALSE),0)</f>
        <v>0</v>
      </c>
      <c r="J924" s="34">
        <f>IFERROR(VLOOKUP($H924,'Gen F Rev'!$A:$M,16,FALSE),0)</f>
        <v>0</v>
      </c>
      <c r="K924" s="42">
        <f>IFERROR(VLOOKUP($H924,'Gen F Rev'!$A:$M,17,FALSE),0)</f>
        <v>0</v>
      </c>
      <c r="L924" s="34">
        <f>IFERROR(VLOOKUP($H924,'Gen F Exp'!$A:$E,15,FALSE),0)</f>
        <v>0</v>
      </c>
      <c r="M924" s="34">
        <f>IFERROR(VLOOKUP($H924,'Gen F Exp'!$A:$E,16,FALSE),0)</f>
        <v>0</v>
      </c>
      <c r="N924" s="42">
        <f>IFERROR(VLOOKUP($H924,'Gen F Exp'!$A:$E,17,FALSE),0)</f>
        <v>0</v>
      </c>
      <c r="O924" s="34">
        <f>IFERROR(VLOOKUP($H924,'Water F Rev'!$A:$L,15,FALSE),0)</f>
        <v>0</v>
      </c>
      <c r="P924" s="34">
        <f>IFERROR(VLOOKUP($H924,'Water F Rev'!$A:$L,16,FALSE),0)</f>
        <v>0</v>
      </c>
      <c r="Q924" s="42">
        <f>IFERROR(VLOOKUP($H924,'Water F Rev'!$A:$L,17,FALSE),0)</f>
        <v>0</v>
      </c>
      <c r="R924" s="34">
        <f>IFERROR(VLOOKUP($H924,'Water F Exp'!$A:$K,15,FALSE),0)</f>
        <v>0</v>
      </c>
      <c r="S924" s="34">
        <f>IFERROR(VLOOKUP($H924,'Water F Exp'!$A:$K,16,FALSE),0)</f>
        <v>0</v>
      </c>
      <c r="T924" s="42">
        <f>IFERROR(VLOOKUP($H924,'Water F Exp'!$A:$K,17,FALSE),0)</f>
        <v>0</v>
      </c>
      <c r="U924" s="34">
        <f ca="1">IFERROR(VLOOKUP($H924,'Sewer F Rev'!$A:$E,15,FALSE),0)</f>
        <v>0</v>
      </c>
      <c r="V924" s="34">
        <f ca="1">IFERROR(VLOOKUP($H924,'Sewer F Rev'!$A:$E,16,FALSE),0)</f>
        <v>0</v>
      </c>
      <c r="W924" s="42">
        <f ca="1">IFERROR(VLOOKUP($H924,'Sewer F Rev'!$A:$E,17,FALSE),0)</f>
        <v>0</v>
      </c>
      <c r="X924" s="34">
        <f>IFERROR(VLOOKUP($H924,'Sewer F Exp'!$A:$B,15,FALSE),0)</f>
        <v>0</v>
      </c>
      <c r="Y924" s="34">
        <f>IFERROR(VLOOKUP($H924,'Sewer F Exp'!$A:$B,16,FALSE),0)</f>
        <v>0</v>
      </c>
      <c r="Z924" s="42">
        <f>IFERROR(VLOOKUP($H924,'Sewer F Exp'!$A:$B,17,FALSE),0)</f>
        <v>0</v>
      </c>
      <c r="AA924" s="34">
        <f>IFERROR(VLOOKUP($H924,'Refuse F Rev'!$A:$E,15,FALSE),0)</f>
        <v>0</v>
      </c>
      <c r="AB924" s="34">
        <f>IFERROR(VLOOKUP($H924,'Refuse F Rev'!$A:$E,16,FALSE),0)</f>
        <v>0</v>
      </c>
      <c r="AC924" s="42">
        <f>IFERROR(VLOOKUP($H924,'Refuse F Rev'!$A:$E,17,FALSE),0)</f>
        <v>0</v>
      </c>
      <c r="AD924" s="34">
        <f>IFERROR(VLOOKUP($H924,'Refuse F Exp'!$A:$E,15,FALSE),0)</f>
        <v>0</v>
      </c>
      <c r="AE924" s="34">
        <f>IFERROR(VLOOKUP($H924,'Refuse F Exp'!$A:$E,16,FALSE),0)</f>
        <v>0</v>
      </c>
      <c r="AF924" s="42">
        <f>IFERROR(VLOOKUP($H924,'Refuse F Exp'!$A:$E,17,FALSE),0)</f>
        <v>0</v>
      </c>
      <c r="AG924" s="34">
        <f>IFERROR(VLOOKUP($H924,#REF!,10,FALSE),0)</f>
        <v>0</v>
      </c>
      <c r="AH924" s="34">
        <f>IFERROR(VLOOKUP($H924,#REF!,11,FALSE),0)</f>
        <v>0</v>
      </c>
      <c r="AI924" s="42">
        <f>IFERROR(VLOOKUP($H924,#REF!,12,FALSE),0)</f>
        <v>0</v>
      </c>
      <c r="AJ924" s="34">
        <f>IFERROR(VLOOKUP($H924,#REF!,10,FALSE),0)</f>
        <v>0</v>
      </c>
      <c r="AK924" s="34">
        <f>IFERROR(VLOOKUP($H924,#REF!,11,FALSE),0)</f>
        <v>0</v>
      </c>
      <c r="AL924" s="42">
        <f>IFERROR(VLOOKUP($H924,#REF!,12,FALSE),0)</f>
        <v>0</v>
      </c>
      <c r="AM924" s="34">
        <f>IFERROR(VLOOKUP($H924,#REF!,10,FALSE),0)</f>
        <v>0</v>
      </c>
      <c r="AN924" s="34">
        <f>IFERROR(VLOOKUP($H924,#REF!,11,FALSE),0)</f>
        <v>0</v>
      </c>
      <c r="AO924" s="42">
        <f>IFERROR(VLOOKUP($H924,#REF!,12,FALSE),0)</f>
        <v>0</v>
      </c>
      <c r="AP924" s="34">
        <f>IFERROR(VLOOKUP($H924,#REF!,10,FALSE),0)</f>
        <v>0</v>
      </c>
      <c r="AQ924" s="34">
        <f>IFERROR(VLOOKUP($H924,#REF!,11,FALSE),0)</f>
        <v>0</v>
      </c>
      <c r="AR924" s="42">
        <f>IFERROR(VLOOKUP($H924,#REF!,12,FALSE),0)</f>
        <v>0</v>
      </c>
      <c r="AS924" s="34">
        <f>IFERROR(VLOOKUP($H924,#REF!,13,FALSE),0)</f>
        <v>0</v>
      </c>
      <c r="AT924" s="34">
        <f>IFERROR(VLOOKUP($H924,#REF!,14,FALSE),0)</f>
        <v>0</v>
      </c>
      <c r="AU924" s="42">
        <f>IFERROR(VLOOKUP($H924,#REF!,15,FALSE),0)</f>
        <v>0</v>
      </c>
      <c r="AV924" s="34">
        <f>IFERROR(VLOOKUP($H924,#REF!,15,FALSE),0)</f>
        <v>0</v>
      </c>
      <c r="AW924" s="34">
        <f>IFERROR(VLOOKUP($H924,#REF!,16,FALSE),0)</f>
        <v>0</v>
      </c>
      <c r="AX924" s="42">
        <f>IFERROR(VLOOKUP($H924,#REF!,17,FALSE),0)</f>
        <v>0</v>
      </c>
    </row>
    <row r="925" spans="1:50" x14ac:dyDescent="0.3">
      <c r="A925" s="33" t="str">
        <f t="shared" si="56"/>
        <v>0</v>
      </c>
      <c r="B925" s="33">
        <f>+'R&amp;E EXPORT'!B924</f>
        <v>0</v>
      </c>
      <c r="C925" t="str">
        <f>IFERROR(VLOOKUP(A925,'MCSJ Export'!A:C,3,FALSE),"")</f>
        <v/>
      </c>
      <c r="D925" s="37">
        <f t="shared" ca="1" si="57"/>
        <v>0</v>
      </c>
      <c r="E925" s="37">
        <f t="shared" ca="1" si="58"/>
        <v>0</v>
      </c>
      <c r="F925" s="37">
        <f t="shared" ca="1" si="59"/>
        <v>0</v>
      </c>
      <c r="G925" s="37"/>
      <c r="H925" s="33">
        <f>+'R&amp;E EXPORT'!A924</f>
        <v>0</v>
      </c>
      <c r="I925" s="34">
        <f>IFERROR(VLOOKUP($H925,'Gen F Rev'!$A:$M,15,FALSE),0)</f>
        <v>0</v>
      </c>
      <c r="J925" s="34">
        <f>IFERROR(VLOOKUP($H925,'Gen F Rev'!$A:$M,16,FALSE),0)</f>
        <v>0</v>
      </c>
      <c r="K925" s="42">
        <f>IFERROR(VLOOKUP($H925,'Gen F Rev'!$A:$M,17,FALSE),0)</f>
        <v>0</v>
      </c>
      <c r="L925" s="34">
        <f>IFERROR(VLOOKUP($H925,'Gen F Exp'!$A:$E,15,FALSE),0)</f>
        <v>0</v>
      </c>
      <c r="M925" s="34">
        <f>IFERROR(VLOOKUP($H925,'Gen F Exp'!$A:$E,16,FALSE),0)</f>
        <v>0</v>
      </c>
      <c r="N925" s="42">
        <f>IFERROR(VLOOKUP($H925,'Gen F Exp'!$A:$E,17,FALSE),0)</f>
        <v>0</v>
      </c>
      <c r="O925" s="34">
        <f>IFERROR(VLOOKUP($H925,'Water F Rev'!$A:$L,15,FALSE),0)</f>
        <v>0</v>
      </c>
      <c r="P925" s="34">
        <f>IFERROR(VLOOKUP($H925,'Water F Rev'!$A:$L,16,FALSE),0)</f>
        <v>0</v>
      </c>
      <c r="Q925" s="42">
        <f>IFERROR(VLOOKUP($H925,'Water F Rev'!$A:$L,17,FALSE),0)</f>
        <v>0</v>
      </c>
      <c r="R925" s="34">
        <f>IFERROR(VLOOKUP($H925,'Water F Exp'!$A:$K,15,FALSE),0)</f>
        <v>0</v>
      </c>
      <c r="S925" s="34">
        <f>IFERROR(VLOOKUP($H925,'Water F Exp'!$A:$K,16,FALSE),0)</f>
        <v>0</v>
      </c>
      <c r="T925" s="42">
        <f>IFERROR(VLOOKUP($H925,'Water F Exp'!$A:$K,17,FALSE),0)</f>
        <v>0</v>
      </c>
      <c r="U925" s="34">
        <f ca="1">IFERROR(VLOOKUP($H925,'Sewer F Rev'!$A:$E,15,FALSE),0)</f>
        <v>0</v>
      </c>
      <c r="V925" s="34">
        <f ca="1">IFERROR(VLOOKUP($H925,'Sewer F Rev'!$A:$E,16,FALSE),0)</f>
        <v>0</v>
      </c>
      <c r="W925" s="42">
        <f ca="1">IFERROR(VLOOKUP($H925,'Sewer F Rev'!$A:$E,17,FALSE),0)</f>
        <v>0</v>
      </c>
      <c r="X925" s="34">
        <f>IFERROR(VLOOKUP($H925,'Sewer F Exp'!$A:$B,15,FALSE),0)</f>
        <v>0</v>
      </c>
      <c r="Y925" s="34">
        <f>IFERROR(VLOOKUP($H925,'Sewer F Exp'!$A:$B,16,FALSE),0)</f>
        <v>0</v>
      </c>
      <c r="Z925" s="42">
        <f>IFERROR(VLOOKUP($H925,'Sewer F Exp'!$A:$B,17,FALSE),0)</f>
        <v>0</v>
      </c>
      <c r="AA925" s="34">
        <f>IFERROR(VLOOKUP($H925,'Refuse F Rev'!$A:$E,15,FALSE),0)</f>
        <v>0</v>
      </c>
      <c r="AB925" s="34">
        <f>IFERROR(VLOOKUP($H925,'Refuse F Rev'!$A:$E,16,FALSE),0)</f>
        <v>0</v>
      </c>
      <c r="AC925" s="42">
        <f>IFERROR(VLOOKUP($H925,'Refuse F Rev'!$A:$E,17,FALSE),0)</f>
        <v>0</v>
      </c>
      <c r="AD925" s="34">
        <f>IFERROR(VLOOKUP($H925,'Refuse F Exp'!$A:$E,15,FALSE),0)</f>
        <v>0</v>
      </c>
      <c r="AE925" s="34">
        <f>IFERROR(VLOOKUP($H925,'Refuse F Exp'!$A:$E,16,FALSE),0)</f>
        <v>0</v>
      </c>
      <c r="AF925" s="42">
        <f>IFERROR(VLOOKUP($H925,'Refuse F Exp'!$A:$E,17,FALSE),0)</f>
        <v>0</v>
      </c>
      <c r="AG925" s="34">
        <f>IFERROR(VLOOKUP($H925,#REF!,10,FALSE),0)</f>
        <v>0</v>
      </c>
      <c r="AH925" s="34">
        <f>IFERROR(VLOOKUP($H925,#REF!,11,FALSE),0)</f>
        <v>0</v>
      </c>
      <c r="AI925" s="42">
        <f>IFERROR(VLOOKUP($H925,#REF!,12,FALSE),0)</f>
        <v>0</v>
      </c>
      <c r="AJ925" s="34">
        <f>IFERROR(VLOOKUP($H925,#REF!,10,FALSE),0)</f>
        <v>0</v>
      </c>
      <c r="AK925" s="34">
        <f>IFERROR(VLOOKUP($H925,#REF!,11,FALSE),0)</f>
        <v>0</v>
      </c>
      <c r="AL925" s="42">
        <f>IFERROR(VLOOKUP($H925,#REF!,12,FALSE),0)</f>
        <v>0</v>
      </c>
      <c r="AM925" s="34">
        <f>IFERROR(VLOOKUP($H925,#REF!,10,FALSE),0)</f>
        <v>0</v>
      </c>
      <c r="AN925" s="34">
        <f>IFERROR(VLOOKUP($H925,#REF!,11,FALSE),0)</f>
        <v>0</v>
      </c>
      <c r="AO925" s="42">
        <f>IFERROR(VLOOKUP($H925,#REF!,12,FALSE),0)</f>
        <v>0</v>
      </c>
      <c r="AP925" s="34">
        <f>IFERROR(VLOOKUP($H925,#REF!,10,FALSE),0)</f>
        <v>0</v>
      </c>
      <c r="AQ925" s="34">
        <f>IFERROR(VLOOKUP($H925,#REF!,11,FALSE),0)</f>
        <v>0</v>
      </c>
      <c r="AR925" s="42">
        <f>IFERROR(VLOOKUP($H925,#REF!,12,FALSE),0)</f>
        <v>0</v>
      </c>
      <c r="AS925" s="34">
        <f>IFERROR(VLOOKUP($H925,#REF!,13,FALSE),0)</f>
        <v>0</v>
      </c>
      <c r="AT925" s="34">
        <f>IFERROR(VLOOKUP($H925,#REF!,14,FALSE),0)</f>
        <v>0</v>
      </c>
      <c r="AU925" s="42">
        <f>IFERROR(VLOOKUP($H925,#REF!,15,FALSE),0)</f>
        <v>0</v>
      </c>
      <c r="AV925" s="34">
        <f>IFERROR(VLOOKUP($H925,#REF!,15,FALSE),0)</f>
        <v>0</v>
      </c>
      <c r="AW925" s="34">
        <f>IFERROR(VLOOKUP($H925,#REF!,16,FALSE),0)</f>
        <v>0</v>
      </c>
      <c r="AX925" s="42">
        <f>IFERROR(VLOOKUP($H925,#REF!,17,FALSE),0)</f>
        <v>0</v>
      </c>
    </row>
    <row r="926" spans="1:50" x14ac:dyDescent="0.3">
      <c r="A926" s="33" t="str">
        <f t="shared" si="56"/>
        <v>0</v>
      </c>
      <c r="B926" s="33">
        <f>+'R&amp;E EXPORT'!B925</f>
        <v>0</v>
      </c>
      <c r="C926" t="str">
        <f>IFERROR(VLOOKUP(A926,'MCSJ Export'!A:C,3,FALSE),"")</f>
        <v/>
      </c>
      <c r="D926" s="37">
        <f t="shared" ca="1" si="57"/>
        <v>0</v>
      </c>
      <c r="E926" s="37">
        <f t="shared" ca="1" si="58"/>
        <v>0</v>
      </c>
      <c r="F926" s="37">
        <f t="shared" ca="1" si="59"/>
        <v>0</v>
      </c>
      <c r="G926" s="37"/>
      <c r="H926" s="33">
        <f>+'R&amp;E EXPORT'!A925</f>
        <v>0</v>
      </c>
      <c r="I926" s="34">
        <f>IFERROR(VLOOKUP($H926,'Gen F Rev'!$A:$M,15,FALSE),0)</f>
        <v>0</v>
      </c>
      <c r="J926" s="34">
        <f>IFERROR(VLOOKUP($H926,'Gen F Rev'!$A:$M,16,FALSE),0)</f>
        <v>0</v>
      </c>
      <c r="K926" s="42">
        <f>IFERROR(VLOOKUP($H926,'Gen F Rev'!$A:$M,17,FALSE),0)</f>
        <v>0</v>
      </c>
      <c r="L926" s="34">
        <f>IFERROR(VLOOKUP($H926,'Gen F Exp'!$A:$E,15,FALSE),0)</f>
        <v>0</v>
      </c>
      <c r="M926" s="34">
        <f>IFERROR(VLOOKUP($H926,'Gen F Exp'!$A:$E,16,FALSE),0)</f>
        <v>0</v>
      </c>
      <c r="N926" s="42">
        <f>IFERROR(VLOOKUP($H926,'Gen F Exp'!$A:$E,17,FALSE),0)</f>
        <v>0</v>
      </c>
      <c r="O926" s="34">
        <f>IFERROR(VLOOKUP($H926,'Water F Rev'!$A:$L,15,FALSE),0)</f>
        <v>0</v>
      </c>
      <c r="P926" s="34">
        <f>IFERROR(VLOOKUP($H926,'Water F Rev'!$A:$L,16,FALSE),0)</f>
        <v>0</v>
      </c>
      <c r="Q926" s="42">
        <f>IFERROR(VLOOKUP($H926,'Water F Rev'!$A:$L,17,FALSE),0)</f>
        <v>0</v>
      </c>
      <c r="R926" s="34">
        <f>IFERROR(VLOOKUP($H926,'Water F Exp'!$A:$K,15,FALSE),0)</f>
        <v>0</v>
      </c>
      <c r="S926" s="34">
        <f>IFERROR(VLOOKUP($H926,'Water F Exp'!$A:$K,16,FALSE),0)</f>
        <v>0</v>
      </c>
      <c r="T926" s="42">
        <f>IFERROR(VLOOKUP($H926,'Water F Exp'!$A:$K,17,FALSE),0)</f>
        <v>0</v>
      </c>
      <c r="U926" s="34">
        <f ca="1">IFERROR(VLOOKUP($H926,'Sewer F Rev'!$A:$E,15,FALSE),0)</f>
        <v>0</v>
      </c>
      <c r="V926" s="34">
        <f ca="1">IFERROR(VLOOKUP($H926,'Sewer F Rev'!$A:$E,16,FALSE),0)</f>
        <v>0</v>
      </c>
      <c r="W926" s="42">
        <f ca="1">IFERROR(VLOOKUP($H926,'Sewer F Rev'!$A:$E,17,FALSE),0)</f>
        <v>0</v>
      </c>
      <c r="X926" s="34">
        <f>IFERROR(VLOOKUP($H926,'Sewer F Exp'!$A:$B,15,FALSE),0)</f>
        <v>0</v>
      </c>
      <c r="Y926" s="34">
        <f>IFERROR(VLOOKUP($H926,'Sewer F Exp'!$A:$B,16,FALSE),0)</f>
        <v>0</v>
      </c>
      <c r="Z926" s="42">
        <f>IFERROR(VLOOKUP($H926,'Sewer F Exp'!$A:$B,17,FALSE),0)</f>
        <v>0</v>
      </c>
      <c r="AA926" s="34">
        <f>IFERROR(VLOOKUP($H926,'Refuse F Rev'!$A:$E,15,FALSE),0)</f>
        <v>0</v>
      </c>
      <c r="AB926" s="34">
        <f>IFERROR(VLOOKUP($H926,'Refuse F Rev'!$A:$E,16,FALSE),0)</f>
        <v>0</v>
      </c>
      <c r="AC926" s="42">
        <f>IFERROR(VLOOKUP($H926,'Refuse F Rev'!$A:$E,17,FALSE),0)</f>
        <v>0</v>
      </c>
      <c r="AD926" s="34">
        <f>IFERROR(VLOOKUP($H926,'Refuse F Exp'!$A:$E,15,FALSE),0)</f>
        <v>0</v>
      </c>
      <c r="AE926" s="34">
        <f>IFERROR(VLOOKUP($H926,'Refuse F Exp'!$A:$E,16,FALSE),0)</f>
        <v>0</v>
      </c>
      <c r="AF926" s="42">
        <f>IFERROR(VLOOKUP($H926,'Refuse F Exp'!$A:$E,17,FALSE),0)</f>
        <v>0</v>
      </c>
      <c r="AG926" s="34">
        <f>IFERROR(VLOOKUP($H926,#REF!,10,FALSE),0)</f>
        <v>0</v>
      </c>
      <c r="AH926" s="34">
        <f>IFERROR(VLOOKUP($H926,#REF!,11,FALSE),0)</f>
        <v>0</v>
      </c>
      <c r="AI926" s="42">
        <f>IFERROR(VLOOKUP($H926,#REF!,12,FALSE),0)</f>
        <v>0</v>
      </c>
      <c r="AJ926" s="34">
        <f>IFERROR(VLOOKUP($H926,#REF!,10,FALSE),0)</f>
        <v>0</v>
      </c>
      <c r="AK926" s="34">
        <f>IFERROR(VLOOKUP($H926,#REF!,11,FALSE),0)</f>
        <v>0</v>
      </c>
      <c r="AL926" s="42">
        <f>IFERROR(VLOOKUP($H926,#REF!,12,FALSE),0)</f>
        <v>0</v>
      </c>
      <c r="AM926" s="34">
        <f>IFERROR(VLOOKUP($H926,#REF!,10,FALSE),0)</f>
        <v>0</v>
      </c>
      <c r="AN926" s="34">
        <f>IFERROR(VLOOKUP($H926,#REF!,11,FALSE),0)</f>
        <v>0</v>
      </c>
      <c r="AO926" s="42">
        <f>IFERROR(VLOOKUP($H926,#REF!,12,FALSE),0)</f>
        <v>0</v>
      </c>
      <c r="AP926" s="34">
        <f>IFERROR(VLOOKUP($H926,#REF!,10,FALSE),0)</f>
        <v>0</v>
      </c>
      <c r="AQ926" s="34">
        <f>IFERROR(VLOOKUP($H926,#REF!,11,FALSE),0)</f>
        <v>0</v>
      </c>
      <c r="AR926" s="42">
        <f>IFERROR(VLOOKUP($H926,#REF!,12,FALSE),0)</f>
        <v>0</v>
      </c>
      <c r="AS926" s="34">
        <f>IFERROR(VLOOKUP($H926,#REF!,13,FALSE),0)</f>
        <v>0</v>
      </c>
      <c r="AT926" s="34">
        <f>IFERROR(VLOOKUP($H926,#REF!,14,FALSE),0)</f>
        <v>0</v>
      </c>
      <c r="AU926" s="42">
        <f>IFERROR(VLOOKUP($H926,#REF!,15,FALSE),0)</f>
        <v>0</v>
      </c>
      <c r="AV926" s="34">
        <f>IFERROR(VLOOKUP($H926,#REF!,15,FALSE),0)</f>
        <v>0</v>
      </c>
      <c r="AW926" s="34">
        <f>IFERROR(VLOOKUP($H926,#REF!,16,FALSE),0)</f>
        <v>0</v>
      </c>
      <c r="AX926" s="42">
        <f>IFERROR(VLOOKUP($H926,#REF!,17,FALSE),0)</f>
        <v>0</v>
      </c>
    </row>
    <row r="927" spans="1:50" x14ac:dyDescent="0.3">
      <c r="A927" s="33" t="str">
        <f t="shared" si="56"/>
        <v>0</v>
      </c>
      <c r="B927" s="33">
        <f>+'R&amp;E EXPORT'!B926</f>
        <v>0</v>
      </c>
      <c r="C927" t="str">
        <f>IFERROR(VLOOKUP(A927,'MCSJ Export'!A:C,3,FALSE),"")</f>
        <v/>
      </c>
      <c r="D927" s="37">
        <f t="shared" ca="1" si="57"/>
        <v>0</v>
      </c>
      <c r="E927" s="37">
        <f t="shared" ca="1" si="58"/>
        <v>0</v>
      </c>
      <c r="F927" s="37">
        <f t="shared" ca="1" si="59"/>
        <v>0</v>
      </c>
      <c r="G927" s="37"/>
      <c r="H927" s="33">
        <f>+'R&amp;E EXPORT'!A926</f>
        <v>0</v>
      </c>
      <c r="I927" s="34">
        <f>IFERROR(VLOOKUP($H927,'Gen F Rev'!$A:$M,15,FALSE),0)</f>
        <v>0</v>
      </c>
      <c r="J927" s="34">
        <f>IFERROR(VLOOKUP($H927,'Gen F Rev'!$A:$M,16,FALSE),0)</f>
        <v>0</v>
      </c>
      <c r="K927" s="42">
        <f>IFERROR(VLOOKUP($H927,'Gen F Rev'!$A:$M,17,FALSE),0)</f>
        <v>0</v>
      </c>
      <c r="L927" s="34">
        <f>IFERROR(VLOOKUP($H927,'Gen F Exp'!$A:$E,15,FALSE),0)</f>
        <v>0</v>
      </c>
      <c r="M927" s="34">
        <f>IFERROR(VLOOKUP($H927,'Gen F Exp'!$A:$E,16,FALSE),0)</f>
        <v>0</v>
      </c>
      <c r="N927" s="42">
        <f>IFERROR(VLOOKUP($H927,'Gen F Exp'!$A:$E,17,FALSE),0)</f>
        <v>0</v>
      </c>
      <c r="O927" s="34">
        <f>IFERROR(VLOOKUP($H927,'Water F Rev'!$A:$L,15,FALSE),0)</f>
        <v>0</v>
      </c>
      <c r="P927" s="34">
        <f>IFERROR(VLOOKUP($H927,'Water F Rev'!$A:$L,16,FALSE),0)</f>
        <v>0</v>
      </c>
      <c r="Q927" s="42">
        <f>IFERROR(VLOOKUP($H927,'Water F Rev'!$A:$L,17,FALSE),0)</f>
        <v>0</v>
      </c>
      <c r="R927" s="34">
        <f>IFERROR(VLOOKUP($H927,'Water F Exp'!$A:$K,15,FALSE),0)</f>
        <v>0</v>
      </c>
      <c r="S927" s="34">
        <f>IFERROR(VLOOKUP($H927,'Water F Exp'!$A:$K,16,FALSE),0)</f>
        <v>0</v>
      </c>
      <c r="T927" s="42">
        <f>IFERROR(VLOOKUP($H927,'Water F Exp'!$A:$K,17,FALSE),0)</f>
        <v>0</v>
      </c>
      <c r="U927" s="34">
        <f ca="1">IFERROR(VLOOKUP($H927,'Sewer F Rev'!$A:$E,15,FALSE),0)</f>
        <v>0</v>
      </c>
      <c r="V927" s="34">
        <f ca="1">IFERROR(VLOOKUP($H927,'Sewer F Rev'!$A:$E,16,FALSE),0)</f>
        <v>0</v>
      </c>
      <c r="W927" s="42">
        <f ca="1">IFERROR(VLOOKUP($H927,'Sewer F Rev'!$A:$E,17,FALSE),0)</f>
        <v>0</v>
      </c>
      <c r="X927" s="34">
        <f>IFERROR(VLOOKUP($H927,'Sewer F Exp'!$A:$B,15,FALSE),0)</f>
        <v>0</v>
      </c>
      <c r="Y927" s="34">
        <f>IFERROR(VLOOKUP($H927,'Sewer F Exp'!$A:$B,16,FALSE),0)</f>
        <v>0</v>
      </c>
      <c r="Z927" s="42">
        <f>IFERROR(VLOOKUP($H927,'Sewer F Exp'!$A:$B,17,FALSE),0)</f>
        <v>0</v>
      </c>
      <c r="AA927" s="34">
        <f>IFERROR(VLOOKUP($H927,'Refuse F Rev'!$A:$E,15,FALSE),0)</f>
        <v>0</v>
      </c>
      <c r="AB927" s="34">
        <f>IFERROR(VLOOKUP($H927,'Refuse F Rev'!$A:$E,16,FALSE),0)</f>
        <v>0</v>
      </c>
      <c r="AC927" s="42">
        <f>IFERROR(VLOOKUP($H927,'Refuse F Rev'!$A:$E,17,FALSE),0)</f>
        <v>0</v>
      </c>
      <c r="AD927" s="34">
        <f>IFERROR(VLOOKUP($H927,'Refuse F Exp'!$A:$E,15,FALSE),0)</f>
        <v>0</v>
      </c>
      <c r="AE927" s="34">
        <f>IFERROR(VLOOKUP($H927,'Refuse F Exp'!$A:$E,16,FALSE),0)</f>
        <v>0</v>
      </c>
      <c r="AF927" s="42">
        <f>IFERROR(VLOOKUP($H927,'Refuse F Exp'!$A:$E,17,FALSE),0)</f>
        <v>0</v>
      </c>
      <c r="AG927" s="34">
        <f>IFERROR(VLOOKUP($H927,#REF!,10,FALSE),0)</f>
        <v>0</v>
      </c>
      <c r="AH927" s="34">
        <f>IFERROR(VLOOKUP($H927,#REF!,11,FALSE),0)</f>
        <v>0</v>
      </c>
      <c r="AI927" s="42">
        <f>IFERROR(VLOOKUP($H927,#REF!,12,FALSE),0)</f>
        <v>0</v>
      </c>
      <c r="AJ927" s="34">
        <f>IFERROR(VLOOKUP($H927,#REF!,10,FALSE),0)</f>
        <v>0</v>
      </c>
      <c r="AK927" s="34">
        <f>IFERROR(VLOOKUP($H927,#REF!,11,FALSE),0)</f>
        <v>0</v>
      </c>
      <c r="AL927" s="42">
        <f>IFERROR(VLOOKUP($H927,#REF!,12,FALSE),0)</f>
        <v>0</v>
      </c>
      <c r="AM927" s="34">
        <f>IFERROR(VLOOKUP($H927,#REF!,10,FALSE),0)</f>
        <v>0</v>
      </c>
      <c r="AN927" s="34">
        <f>IFERROR(VLOOKUP($H927,#REF!,11,FALSE),0)</f>
        <v>0</v>
      </c>
      <c r="AO927" s="42">
        <f>IFERROR(VLOOKUP($H927,#REF!,12,FALSE),0)</f>
        <v>0</v>
      </c>
      <c r="AP927" s="34">
        <f>IFERROR(VLOOKUP($H927,#REF!,10,FALSE),0)</f>
        <v>0</v>
      </c>
      <c r="AQ927" s="34">
        <f>IFERROR(VLOOKUP($H927,#REF!,11,FALSE),0)</f>
        <v>0</v>
      </c>
      <c r="AR927" s="42">
        <f>IFERROR(VLOOKUP($H927,#REF!,12,FALSE),0)</f>
        <v>0</v>
      </c>
      <c r="AS927" s="34">
        <f>IFERROR(VLOOKUP($H927,#REF!,13,FALSE),0)</f>
        <v>0</v>
      </c>
      <c r="AT927" s="34">
        <f>IFERROR(VLOOKUP($H927,#REF!,14,FALSE),0)</f>
        <v>0</v>
      </c>
      <c r="AU927" s="42">
        <f>IFERROR(VLOOKUP($H927,#REF!,15,FALSE),0)</f>
        <v>0</v>
      </c>
      <c r="AV927" s="34">
        <f>IFERROR(VLOOKUP($H927,#REF!,15,FALSE),0)</f>
        <v>0</v>
      </c>
      <c r="AW927" s="34">
        <f>IFERROR(VLOOKUP($H927,#REF!,16,FALSE),0)</f>
        <v>0</v>
      </c>
      <c r="AX927" s="42">
        <f>IFERROR(VLOOKUP($H927,#REF!,17,FALSE),0)</f>
        <v>0</v>
      </c>
    </row>
    <row r="928" spans="1:50" x14ac:dyDescent="0.3">
      <c r="A928" s="33" t="str">
        <f t="shared" si="56"/>
        <v>0</v>
      </c>
      <c r="B928" s="33">
        <f>+'R&amp;E EXPORT'!B927</f>
        <v>0</v>
      </c>
      <c r="C928" t="str">
        <f>IFERROR(VLOOKUP(A928,'MCSJ Export'!A:C,3,FALSE),"")</f>
        <v/>
      </c>
      <c r="D928" s="37">
        <f t="shared" ca="1" si="57"/>
        <v>0</v>
      </c>
      <c r="E928" s="37">
        <f t="shared" ca="1" si="58"/>
        <v>0</v>
      </c>
      <c r="F928" s="37">
        <f t="shared" ca="1" si="59"/>
        <v>0</v>
      </c>
      <c r="G928" s="37"/>
      <c r="H928" s="33">
        <f>+'R&amp;E EXPORT'!A927</f>
        <v>0</v>
      </c>
      <c r="I928" s="34">
        <f>IFERROR(VLOOKUP($H928,'Gen F Rev'!$A:$M,15,FALSE),0)</f>
        <v>0</v>
      </c>
      <c r="J928" s="34">
        <f>IFERROR(VLOOKUP($H928,'Gen F Rev'!$A:$M,16,FALSE),0)</f>
        <v>0</v>
      </c>
      <c r="K928" s="42">
        <f>IFERROR(VLOOKUP($H928,'Gen F Rev'!$A:$M,17,FALSE),0)</f>
        <v>0</v>
      </c>
      <c r="L928" s="34">
        <f>IFERROR(VLOOKUP($H928,'Gen F Exp'!$A:$E,15,FALSE),0)</f>
        <v>0</v>
      </c>
      <c r="M928" s="34">
        <f>IFERROR(VLOOKUP($H928,'Gen F Exp'!$A:$E,16,FALSE),0)</f>
        <v>0</v>
      </c>
      <c r="N928" s="42">
        <f>IFERROR(VLOOKUP($H928,'Gen F Exp'!$A:$E,17,FALSE),0)</f>
        <v>0</v>
      </c>
      <c r="O928" s="34">
        <f>IFERROR(VLOOKUP($H928,'Water F Rev'!$A:$L,15,FALSE),0)</f>
        <v>0</v>
      </c>
      <c r="P928" s="34">
        <f>IFERROR(VLOOKUP($H928,'Water F Rev'!$A:$L,16,FALSE),0)</f>
        <v>0</v>
      </c>
      <c r="Q928" s="42">
        <f>IFERROR(VLOOKUP($H928,'Water F Rev'!$A:$L,17,FALSE),0)</f>
        <v>0</v>
      </c>
      <c r="R928" s="34">
        <f>IFERROR(VLOOKUP($H928,'Water F Exp'!$A:$K,15,FALSE),0)</f>
        <v>0</v>
      </c>
      <c r="S928" s="34">
        <f>IFERROR(VLOOKUP($H928,'Water F Exp'!$A:$K,16,FALSE),0)</f>
        <v>0</v>
      </c>
      <c r="T928" s="42">
        <f>IFERROR(VLOOKUP($H928,'Water F Exp'!$A:$K,17,FALSE),0)</f>
        <v>0</v>
      </c>
      <c r="U928" s="34">
        <f ca="1">IFERROR(VLOOKUP($H928,'Sewer F Rev'!$A:$E,15,FALSE),0)</f>
        <v>0</v>
      </c>
      <c r="V928" s="34">
        <f ca="1">IFERROR(VLOOKUP($H928,'Sewer F Rev'!$A:$E,16,FALSE),0)</f>
        <v>0</v>
      </c>
      <c r="W928" s="42">
        <f ca="1">IFERROR(VLOOKUP($H928,'Sewer F Rev'!$A:$E,17,FALSE),0)</f>
        <v>0</v>
      </c>
      <c r="X928" s="34">
        <f>IFERROR(VLOOKUP($H928,'Sewer F Exp'!$A:$B,15,FALSE),0)</f>
        <v>0</v>
      </c>
      <c r="Y928" s="34">
        <f>IFERROR(VLOOKUP($H928,'Sewer F Exp'!$A:$B,16,FALSE),0)</f>
        <v>0</v>
      </c>
      <c r="Z928" s="42">
        <f>IFERROR(VLOOKUP($H928,'Sewer F Exp'!$A:$B,17,FALSE),0)</f>
        <v>0</v>
      </c>
      <c r="AA928" s="34">
        <f>IFERROR(VLOOKUP($H928,'Refuse F Rev'!$A:$E,15,FALSE),0)</f>
        <v>0</v>
      </c>
      <c r="AB928" s="34">
        <f>IFERROR(VLOOKUP($H928,'Refuse F Rev'!$A:$E,16,FALSE),0)</f>
        <v>0</v>
      </c>
      <c r="AC928" s="42">
        <f>IFERROR(VLOOKUP($H928,'Refuse F Rev'!$A:$E,17,FALSE),0)</f>
        <v>0</v>
      </c>
      <c r="AD928" s="34">
        <f>IFERROR(VLOOKUP($H928,'Refuse F Exp'!$A:$E,15,FALSE),0)</f>
        <v>0</v>
      </c>
      <c r="AE928" s="34">
        <f>IFERROR(VLOOKUP($H928,'Refuse F Exp'!$A:$E,16,FALSE),0)</f>
        <v>0</v>
      </c>
      <c r="AF928" s="42">
        <f>IFERROR(VLOOKUP($H928,'Refuse F Exp'!$A:$E,17,FALSE),0)</f>
        <v>0</v>
      </c>
      <c r="AG928" s="34">
        <f>IFERROR(VLOOKUP($H928,#REF!,10,FALSE),0)</f>
        <v>0</v>
      </c>
      <c r="AH928" s="34">
        <f>IFERROR(VLOOKUP($H928,#REF!,11,FALSE),0)</f>
        <v>0</v>
      </c>
      <c r="AI928" s="42">
        <f>IFERROR(VLOOKUP($H928,#REF!,12,FALSE),0)</f>
        <v>0</v>
      </c>
      <c r="AJ928" s="34">
        <f>IFERROR(VLOOKUP($H928,#REF!,10,FALSE),0)</f>
        <v>0</v>
      </c>
      <c r="AK928" s="34">
        <f>IFERROR(VLOOKUP($H928,#REF!,11,FALSE),0)</f>
        <v>0</v>
      </c>
      <c r="AL928" s="42">
        <f>IFERROR(VLOOKUP($H928,#REF!,12,FALSE),0)</f>
        <v>0</v>
      </c>
      <c r="AM928" s="34">
        <f>IFERROR(VLOOKUP($H928,#REF!,10,FALSE),0)</f>
        <v>0</v>
      </c>
      <c r="AN928" s="34">
        <f>IFERROR(VLOOKUP($H928,#REF!,11,FALSE),0)</f>
        <v>0</v>
      </c>
      <c r="AO928" s="42">
        <f>IFERROR(VLOOKUP($H928,#REF!,12,FALSE),0)</f>
        <v>0</v>
      </c>
      <c r="AP928" s="34">
        <f>IFERROR(VLOOKUP($H928,#REF!,10,FALSE),0)</f>
        <v>0</v>
      </c>
      <c r="AQ928" s="34">
        <f>IFERROR(VLOOKUP($H928,#REF!,11,FALSE),0)</f>
        <v>0</v>
      </c>
      <c r="AR928" s="42">
        <f>IFERROR(VLOOKUP($H928,#REF!,12,FALSE),0)</f>
        <v>0</v>
      </c>
      <c r="AS928" s="34">
        <f>IFERROR(VLOOKUP($H928,#REF!,13,FALSE),0)</f>
        <v>0</v>
      </c>
      <c r="AT928" s="34">
        <f>IFERROR(VLOOKUP($H928,#REF!,14,FALSE),0)</f>
        <v>0</v>
      </c>
      <c r="AU928" s="42">
        <f>IFERROR(VLOOKUP($H928,#REF!,15,FALSE),0)</f>
        <v>0</v>
      </c>
      <c r="AV928" s="34">
        <f>IFERROR(VLOOKUP($H928,#REF!,15,FALSE),0)</f>
        <v>0</v>
      </c>
      <c r="AW928" s="34">
        <f>IFERROR(VLOOKUP($H928,#REF!,16,FALSE),0)</f>
        <v>0</v>
      </c>
      <c r="AX928" s="42">
        <f>IFERROR(VLOOKUP($H928,#REF!,17,FALSE),0)</f>
        <v>0</v>
      </c>
    </row>
    <row r="929" spans="1:50" x14ac:dyDescent="0.3">
      <c r="A929" s="33" t="str">
        <f t="shared" si="56"/>
        <v>0</v>
      </c>
      <c r="B929" s="33">
        <f>+'R&amp;E EXPORT'!B928</f>
        <v>0</v>
      </c>
      <c r="C929" t="str">
        <f>IFERROR(VLOOKUP(A929,'MCSJ Export'!A:C,3,FALSE),"")</f>
        <v/>
      </c>
      <c r="D929" s="37">
        <f t="shared" ca="1" si="57"/>
        <v>0</v>
      </c>
      <c r="E929" s="37">
        <f t="shared" ca="1" si="58"/>
        <v>0</v>
      </c>
      <c r="F929" s="37">
        <f t="shared" ca="1" si="59"/>
        <v>0</v>
      </c>
      <c r="G929" s="37"/>
      <c r="H929" s="33">
        <f>+'R&amp;E EXPORT'!A928</f>
        <v>0</v>
      </c>
      <c r="I929" s="34">
        <f>IFERROR(VLOOKUP($H929,'Gen F Rev'!$A:$M,15,FALSE),0)</f>
        <v>0</v>
      </c>
      <c r="J929" s="34">
        <f>IFERROR(VLOOKUP($H929,'Gen F Rev'!$A:$M,16,FALSE),0)</f>
        <v>0</v>
      </c>
      <c r="K929" s="42">
        <f>IFERROR(VLOOKUP($H929,'Gen F Rev'!$A:$M,17,FALSE),0)</f>
        <v>0</v>
      </c>
      <c r="L929" s="34">
        <f>IFERROR(VLOOKUP($H929,'Gen F Exp'!$A:$E,15,FALSE),0)</f>
        <v>0</v>
      </c>
      <c r="M929" s="34">
        <f>IFERROR(VLOOKUP($H929,'Gen F Exp'!$A:$E,16,FALSE),0)</f>
        <v>0</v>
      </c>
      <c r="N929" s="42">
        <f>IFERROR(VLOOKUP($H929,'Gen F Exp'!$A:$E,17,FALSE),0)</f>
        <v>0</v>
      </c>
      <c r="O929" s="34">
        <f>IFERROR(VLOOKUP($H929,'Water F Rev'!$A:$L,15,FALSE),0)</f>
        <v>0</v>
      </c>
      <c r="P929" s="34">
        <f>IFERROR(VLOOKUP($H929,'Water F Rev'!$A:$L,16,FALSE),0)</f>
        <v>0</v>
      </c>
      <c r="Q929" s="42">
        <f>IFERROR(VLOOKUP($H929,'Water F Rev'!$A:$L,17,FALSE),0)</f>
        <v>0</v>
      </c>
      <c r="R929" s="34">
        <f>IFERROR(VLOOKUP($H929,'Water F Exp'!$A:$K,15,FALSE),0)</f>
        <v>0</v>
      </c>
      <c r="S929" s="34">
        <f>IFERROR(VLOOKUP($H929,'Water F Exp'!$A:$K,16,FALSE),0)</f>
        <v>0</v>
      </c>
      <c r="T929" s="42">
        <f>IFERROR(VLOOKUP($H929,'Water F Exp'!$A:$K,17,FALSE),0)</f>
        <v>0</v>
      </c>
      <c r="U929" s="34">
        <f ca="1">IFERROR(VLOOKUP($H929,'Sewer F Rev'!$A:$E,15,FALSE),0)</f>
        <v>0</v>
      </c>
      <c r="V929" s="34">
        <f ca="1">IFERROR(VLOOKUP($H929,'Sewer F Rev'!$A:$E,16,FALSE),0)</f>
        <v>0</v>
      </c>
      <c r="W929" s="42">
        <f ca="1">IFERROR(VLOOKUP($H929,'Sewer F Rev'!$A:$E,17,FALSE),0)</f>
        <v>0</v>
      </c>
      <c r="X929" s="34">
        <f>IFERROR(VLOOKUP($H929,'Sewer F Exp'!$A:$B,15,FALSE),0)</f>
        <v>0</v>
      </c>
      <c r="Y929" s="34">
        <f>IFERROR(VLOOKUP($H929,'Sewer F Exp'!$A:$B,16,FALSE),0)</f>
        <v>0</v>
      </c>
      <c r="Z929" s="42">
        <f>IFERROR(VLOOKUP($H929,'Sewer F Exp'!$A:$B,17,FALSE),0)</f>
        <v>0</v>
      </c>
      <c r="AA929" s="34">
        <f>IFERROR(VLOOKUP($H929,'Refuse F Rev'!$A:$E,15,FALSE),0)</f>
        <v>0</v>
      </c>
      <c r="AB929" s="34">
        <f>IFERROR(VLOOKUP($H929,'Refuse F Rev'!$A:$E,16,FALSE),0)</f>
        <v>0</v>
      </c>
      <c r="AC929" s="42">
        <f>IFERROR(VLOOKUP($H929,'Refuse F Rev'!$A:$E,17,FALSE),0)</f>
        <v>0</v>
      </c>
      <c r="AD929" s="34">
        <f>IFERROR(VLOOKUP($H929,'Refuse F Exp'!$A:$E,15,FALSE),0)</f>
        <v>0</v>
      </c>
      <c r="AE929" s="34">
        <f>IFERROR(VLOOKUP($H929,'Refuse F Exp'!$A:$E,16,FALSE),0)</f>
        <v>0</v>
      </c>
      <c r="AF929" s="42">
        <f>IFERROR(VLOOKUP($H929,'Refuse F Exp'!$A:$E,17,FALSE),0)</f>
        <v>0</v>
      </c>
      <c r="AG929" s="34">
        <f>IFERROR(VLOOKUP($H929,#REF!,10,FALSE),0)</f>
        <v>0</v>
      </c>
      <c r="AH929" s="34">
        <f>IFERROR(VLOOKUP($H929,#REF!,11,FALSE),0)</f>
        <v>0</v>
      </c>
      <c r="AI929" s="42">
        <f>IFERROR(VLOOKUP($H929,#REF!,12,FALSE),0)</f>
        <v>0</v>
      </c>
      <c r="AJ929" s="34">
        <f>IFERROR(VLOOKUP($H929,#REF!,10,FALSE),0)</f>
        <v>0</v>
      </c>
      <c r="AK929" s="34">
        <f>IFERROR(VLOOKUP($H929,#REF!,11,FALSE),0)</f>
        <v>0</v>
      </c>
      <c r="AL929" s="42">
        <f>IFERROR(VLOOKUP($H929,#REF!,12,FALSE),0)</f>
        <v>0</v>
      </c>
      <c r="AM929" s="34">
        <f>IFERROR(VLOOKUP($H929,#REF!,10,FALSE),0)</f>
        <v>0</v>
      </c>
      <c r="AN929" s="34">
        <f>IFERROR(VLOOKUP($H929,#REF!,11,FALSE),0)</f>
        <v>0</v>
      </c>
      <c r="AO929" s="42">
        <f>IFERROR(VLOOKUP($H929,#REF!,12,FALSE),0)</f>
        <v>0</v>
      </c>
      <c r="AP929" s="34">
        <f>IFERROR(VLOOKUP($H929,#REF!,10,FALSE),0)</f>
        <v>0</v>
      </c>
      <c r="AQ929" s="34">
        <f>IFERROR(VLOOKUP($H929,#REF!,11,FALSE),0)</f>
        <v>0</v>
      </c>
      <c r="AR929" s="42">
        <f>IFERROR(VLOOKUP($H929,#REF!,12,FALSE),0)</f>
        <v>0</v>
      </c>
      <c r="AS929" s="34">
        <f>IFERROR(VLOOKUP($H929,#REF!,13,FALSE),0)</f>
        <v>0</v>
      </c>
      <c r="AT929" s="34">
        <f>IFERROR(VLOOKUP($H929,#REF!,14,FALSE),0)</f>
        <v>0</v>
      </c>
      <c r="AU929" s="42">
        <f>IFERROR(VLOOKUP($H929,#REF!,15,FALSE),0)</f>
        <v>0</v>
      </c>
      <c r="AV929" s="34">
        <f>IFERROR(VLOOKUP($H929,#REF!,15,FALSE),0)</f>
        <v>0</v>
      </c>
      <c r="AW929" s="34">
        <f>IFERROR(VLOOKUP($H929,#REF!,16,FALSE),0)</f>
        <v>0</v>
      </c>
      <c r="AX929" s="42">
        <f>IFERROR(VLOOKUP($H929,#REF!,17,FALSE),0)</f>
        <v>0</v>
      </c>
    </row>
    <row r="930" spans="1:50" x14ac:dyDescent="0.3">
      <c r="A930" s="33" t="str">
        <f t="shared" si="56"/>
        <v>0</v>
      </c>
      <c r="B930" s="33">
        <f>+'R&amp;E EXPORT'!B929</f>
        <v>0</v>
      </c>
      <c r="C930" t="str">
        <f>IFERROR(VLOOKUP(A930,'MCSJ Export'!A:C,3,FALSE),"")</f>
        <v/>
      </c>
      <c r="D930" s="37">
        <f t="shared" ca="1" si="57"/>
        <v>0</v>
      </c>
      <c r="E930" s="37">
        <f t="shared" ca="1" si="58"/>
        <v>0</v>
      </c>
      <c r="F930" s="37">
        <f t="shared" ca="1" si="59"/>
        <v>0</v>
      </c>
      <c r="G930" s="37"/>
      <c r="H930" s="33">
        <f>+'R&amp;E EXPORT'!A929</f>
        <v>0</v>
      </c>
      <c r="I930" s="34">
        <f>IFERROR(VLOOKUP($H930,'Gen F Rev'!$A:$M,15,FALSE),0)</f>
        <v>0</v>
      </c>
      <c r="J930" s="34">
        <f>IFERROR(VLOOKUP($H930,'Gen F Rev'!$A:$M,16,FALSE),0)</f>
        <v>0</v>
      </c>
      <c r="K930" s="42">
        <f>IFERROR(VLOOKUP($H930,'Gen F Rev'!$A:$M,17,FALSE),0)</f>
        <v>0</v>
      </c>
      <c r="L930" s="34">
        <f>IFERROR(VLOOKUP($H930,'Gen F Exp'!$A:$E,15,FALSE),0)</f>
        <v>0</v>
      </c>
      <c r="M930" s="34">
        <f>IFERROR(VLOOKUP($H930,'Gen F Exp'!$A:$E,16,FALSE),0)</f>
        <v>0</v>
      </c>
      <c r="N930" s="42">
        <f>IFERROR(VLOOKUP($H930,'Gen F Exp'!$A:$E,17,FALSE),0)</f>
        <v>0</v>
      </c>
      <c r="O930" s="34">
        <f>IFERROR(VLOOKUP($H930,'Water F Rev'!$A:$L,15,FALSE),0)</f>
        <v>0</v>
      </c>
      <c r="P930" s="34">
        <f>IFERROR(VLOOKUP($H930,'Water F Rev'!$A:$L,16,FALSE),0)</f>
        <v>0</v>
      </c>
      <c r="Q930" s="42">
        <f>IFERROR(VLOOKUP($H930,'Water F Rev'!$A:$L,17,FALSE),0)</f>
        <v>0</v>
      </c>
      <c r="R930" s="34">
        <f>IFERROR(VLOOKUP($H930,'Water F Exp'!$A:$K,15,FALSE),0)</f>
        <v>0</v>
      </c>
      <c r="S930" s="34">
        <f>IFERROR(VLOOKUP($H930,'Water F Exp'!$A:$K,16,FALSE),0)</f>
        <v>0</v>
      </c>
      <c r="T930" s="42">
        <f>IFERROR(VLOOKUP($H930,'Water F Exp'!$A:$K,17,FALSE),0)</f>
        <v>0</v>
      </c>
      <c r="U930" s="34">
        <f ca="1">IFERROR(VLOOKUP($H930,'Sewer F Rev'!$A:$E,15,FALSE),0)</f>
        <v>0</v>
      </c>
      <c r="V930" s="34">
        <f ca="1">IFERROR(VLOOKUP($H930,'Sewer F Rev'!$A:$E,16,FALSE),0)</f>
        <v>0</v>
      </c>
      <c r="W930" s="42">
        <f ca="1">IFERROR(VLOOKUP($H930,'Sewer F Rev'!$A:$E,17,FALSE),0)</f>
        <v>0</v>
      </c>
      <c r="X930" s="34">
        <f>IFERROR(VLOOKUP($H930,'Sewer F Exp'!$A:$B,15,FALSE),0)</f>
        <v>0</v>
      </c>
      <c r="Y930" s="34">
        <f>IFERROR(VLOOKUP($H930,'Sewer F Exp'!$A:$B,16,FALSE),0)</f>
        <v>0</v>
      </c>
      <c r="Z930" s="42">
        <f>IFERROR(VLOOKUP($H930,'Sewer F Exp'!$A:$B,17,FALSE),0)</f>
        <v>0</v>
      </c>
      <c r="AA930" s="34">
        <f>IFERROR(VLOOKUP($H930,'Refuse F Rev'!$A:$E,15,FALSE),0)</f>
        <v>0</v>
      </c>
      <c r="AB930" s="34">
        <f>IFERROR(VLOOKUP($H930,'Refuse F Rev'!$A:$E,16,FALSE),0)</f>
        <v>0</v>
      </c>
      <c r="AC930" s="42">
        <f>IFERROR(VLOOKUP($H930,'Refuse F Rev'!$A:$E,17,FALSE),0)</f>
        <v>0</v>
      </c>
      <c r="AD930" s="34">
        <f>IFERROR(VLOOKUP($H930,'Refuse F Exp'!$A:$E,15,FALSE),0)</f>
        <v>0</v>
      </c>
      <c r="AE930" s="34">
        <f>IFERROR(VLOOKUP($H930,'Refuse F Exp'!$A:$E,16,FALSE),0)</f>
        <v>0</v>
      </c>
      <c r="AF930" s="42">
        <f>IFERROR(VLOOKUP($H930,'Refuse F Exp'!$A:$E,17,FALSE),0)</f>
        <v>0</v>
      </c>
      <c r="AG930" s="34">
        <f>IFERROR(VLOOKUP($H930,#REF!,10,FALSE),0)</f>
        <v>0</v>
      </c>
      <c r="AH930" s="34">
        <f>IFERROR(VLOOKUP($H930,#REF!,11,FALSE),0)</f>
        <v>0</v>
      </c>
      <c r="AI930" s="42">
        <f>IFERROR(VLOOKUP($H930,#REF!,12,FALSE),0)</f>
        <v>0</v>
      </c>
      <c r="AJ930" s="34">
        <f>IFERROR(VLOOKUP($H930,#REF!,10,FALSE),0)</f>
        <v>0</v>
      </c>
      <c r="AK930" s="34">
        <f>IFERROR(VLOOKUP($H930,#REF!,11,FALSE),0)</f>
        <v>0</v>
      </c>
      <c r="AL930" s="42">
        <f>IFERROR(VLOOKUP($H930,#REF!,12,FALSE),0)</f>
        <v>0</v>
      </c>
      <c r="AM930" s="34">
        <f>IFERROR(VLOOKUP($H930,#REF!,10,FALSE),0)</f>
        <v>0</v>
      </c>
      <c r="AN930" s="34">
        <f>IFERROR(VLOOKUP($H930,#REF!,11,FALSE),0)</f>
        <v>0</v>
      </c>
      <c r="AO930" s="42">
        <f>IFERROR(VLOOKUP($H930,#REF!,12,FALSE),0)</f>
        <v>0</v>
      </c>
      <c r="AP930" s="34">
        <f>IFERROR(VLOOKUP($H930,#REF!,10,FALSE),0)</f>
        <v>0</v>
      </c>
      <c r="AQ930" s="34">
        <f>IFERROR(VLOOKUP($H930,#REF!,11,FALSE),0)</f>
        <v>0</v>
      </c>
      <c r="AR930" s="42">
        <f>IFERROR(VLOOKUP($H930,#REF!,12,FALSE),0)</f>
        <v>0</v>
      </c>
      <c r="AS930" s="34">
        <f>IFERROR(VLOOKUP($H930,#REF!,13,FALSE),0)</f>
        <v>0</v>
      </c>
      <c r="AT930" s="34">
        <f>IFERROR(VLOOKUP($H930,#REF!,14,FALSE),0)</f>
        <v>0</v>
      </c>
      <c r="AU930" s="42">
        <f>IFERROR(VLOOKUP($H930,#REF!,15,FALSE),0)</f>
        <v>0</v>
      </c>
      <c r="AV930" s="34">
        <f>IFERROR(VLOOKUP($H930,#REF!,15,FALSE),0)</f>
        <v>0</v>
      </c>
      <c r="AW930" s="34">
        <f>IFERROR(VLOOKUP($H930,#REF!,16,FALSE),0)</f>
        <v>0</v>
      </c>
      <c r="AX930" s="42">
        <f>IFERROR(VLOOKUP($H930,#REF!,17,FALSE),0)</f>
        <v>0</v>
      </c>
    </row>
    <row r="931" spans="1:50" x14ac:dyDescent="0.3">
      <c r="A931" s="33" t="str">
        <f t="shared" si="56"/>
        <v>0</v>
      </c>
      <c r="B931" s="33">
        <f>+'R&amp;E EXPORT'!B930</f>
        <v>0</v>
      </c>
      <c r="C931" t="str">
        <f>IFERROR(VLOOKUP(A931,'MCSJ Export'!A:C,3,FALSE),"")</f>
        <v/>
      </c>
      <c r="D931" s="37">
        <f t="shared" ca="1" si="57"/>
        <v>0</v>
      </c>
      <c r="E931" s="37">
        <f t="shared" ca="1" si="58"/>
        <v>0</v>
      </c>
      <c r="F931" s="37">
        <f t="shared" ca="1" si="59"/>
        <v>0</v>
      </c>
      <c r="G931" s="37"/>
      <c r="H931" s="33">
        <f>+'R&amp;E EXPORT'!A930</f>
        <v>0</v>
      </c>
      <c r="I931" s="34">
        <f>IFERROR(VLOOKUP($H931,'Gen F Rev'!$A:$M,15,FALSE),0)</f>
        <v>0</v>
      </c>
      <c r="J931" s="34">
        <f>IFERROR(VLOOKUP($H931,'Gen F Rev'!$A:$M,16,FALSE),0)</f>
        <v>0</v>
      </c>
      <c r="K931" s="42">
        <f>IFERROR(VLOOKUP($H931,'Gen F Rev'!$A:$M,17,FALSE),0)</f>
        <v>0</v>
      </c>
      <c r="L931" s="34">
        <f>IFERROR(VLOOKUP($H931,'Gen F Exp'!$A:$E,15,FALSE),0)</f>
        <v>0</v>
      </c>
      <c r="M931" s="34">
        <f>IFERROR(VLOOKUP($H931,'Gen F Exp'!$A:$E,16,FALSE),0)</f>
        <v>0</v>
      </c>
      <c r="N931" s="42">
        <f>IFERROR(VLOOKUP($H931,'Gen F Exp'!$A:$E,17,FALSE),0)</f>
        <v>0</v>
      </c>
      <c r="O931" s="34">
        <f>IFERROR(VLOOKUP($H931,'Water F Rev'!$A:$L,15,FALSE),0)</f>
        <v>0</v>
      </c>
      <c r="P931" s="34">
        <f>IFERROR(VLOOKUP($H931,'Water F Rev'!$A:$L,16,FALSE),0)</f>
        <v>0</v>
      </c>
      <c r="Q931" s="42">
        <f>IFERROR(VLOOKUP($H931,'Water F Rev'!$A:$L,17,FALSE),0)</f>
        <v>0</v>
      </c>
      <c r="R931" s="34">
        <f>IFERROR(VLOOKUP($H931,'Water F Exp'!$A:$K,15,FALSE),0)</f>
        <v>0</v>
      </c>
      <c r="S931" s="34">
        <f>IFERROR(VLOOKUP($H931,'Water F Exp'!$A:$K,16,FALSE),0)</f>
        <v>0</v>
      </c>
      <c r="T931" s="42">
        <f>IFERROR(VLOOKUP($H931,'Water F Exp'!$A:$K,17,FALSE),0)</f>
        <v>0</v>
      </c>
      <c r="U931" s="34">
        <f ca="1">IFERROR(VLOOKUP($H931,'Sewer F Rev'!$A:$E,15,FALSE),0)</f>
        <v>0</v>
      </c>
      <c r="V931" s="34">
        <f ca="1">IFERROR(VLOOKUP($H931,'Sewer F Rev'!$A:$E,16,FALSE),0)</f>
        <v>0</v>
      </c>
      <c r="W931" s="42">
        <f ca="1">IFERROR(VLOOKUP($H931,'Sewer F Rev'!$A:$E,17,FALSE),0)</f>
        <v>0</v>
      </c>
      <c r="X931" s="34">
        <f>IFERROR(VLOOKUP($H931,'Sewer F Exp'!$A:$B,15,FALSE),0)</f>
        <v>0</v>
      </c>
      <c r="Y931" s="34">
        <f>IFERROR(VLOOKUP($H931,'Sewer F Exp'!$A:$B,16,FALSE),0)</f>
        <v>0</v>
      </c>
      <c r="Z931" s="42">
        <f>IFERROR(VLOOKUP($H931,'Sewer F Exp'!$A:$B,17,FALSE),0)</f>
        <v>0</v>
      </c>
      <c r="AA931" s="34">
        <f>IFERROR(VLOOKUP($H931,'Refuse F Rev'!$A:$E,15,FALSE),0)</f>
        <v>0</v>
      </c>
      <c r="AB931" s="34">
        <f>IFERROR(VLOOKUP($H931,'Refuse F Rev'!$A:$E,16,FALSE),0)</f>
        <v>0</v>
      </c>
      <c r="AC931" s="42">
        <f>IFERROR(VLOOKUP($H931,'Refuse F Rev'!$A:$E,17,FALSE),0)</f>
        <v>0</v>
      </c>
      <c r="AD931" s="34">
        <f>IFERROR(VLOOKUP($H931,'Refuse F Exp'!$A:$E,15,FALSE),0)</f>
        <v>0</v>
      </c>
      <c r="AE931" s="34">
        <f>IFERROR(VLOOKUP($H931,'Refuse F Exp'!$A:$E,16,FALSE),0)</f>
        <v>0</v>
      </c>
      <c r="AF931" s="42">
        <f>IFERROR(VLOOKUP($H931,'Refuse F Exp'!$A:$E,17,FALSE),0)</f>
        <v>0</v>
      </c>
      <c r="AG931" s="34">
        <f>IFERROR(VLOOKUP($H931,#REF!,10,FALSE),0)</f>
        <v>0</v>
      </c>
      <c r="AH931" s="34">
        <f>IFERROR(VLOOKUP($H931,#REF!,11,FALSE),0)</f>
        <v>0</v>
      </c>
      <c r="AI931" s="42">
        <f>IFERROR(VLOOKUP($H931,#REF!,12,FALSE),0)</f>
        <v>0</v>
      </c>
      <c r="AJ931" s="34">
        <f>IFERROR(VLOOKUP($H931,#REF!,10,FALSE),0)</f>
        <v>0</v>
      </c>
      <c r="AK931" s="34">
        <f>IFERROR(VLOOKUP($H931,#REF!,11,FALSE),0)</f>
        <v>0</v>
      </c>
      <c r="AL931" s="42">
        <f>IFERROR(VLOOKUP($H931,#REF!,12,FALSE),0)</f>
        <v>0</v>
      </c>
      <c r="AM931" s="34">
        <f>IFERROR(VLOOKUP($H931,#REF!,10,FALSE),0)</f>
        <v>0</v>
      </c>
      <c r="AN931" s="34">
        <f>IFERROR(VLOOKUP($H931,#REF!,11,FALSE),0)</f>
        <v>0</v>
      </c>
      <c r="AO931" s="42">
        <f>IFERROR(VLOOKUP($H931,#REF!,12,FALSE),0)</f>
        <v>0</v>
      </c>
      <c r="AP931" s="34">
        <f>IFERROR(VLOOKUP($H931,#REF!,10,FALSE),0)</f>
        <v>0</v>
      </c>
      <c r="AQ931" s="34">
        <f>IFERROR(VLOOKUP($H931,#REF!,11,FALSE),0)</f>
        <v>0</v>
      </c>
      <c r="AR931" s="42">
        <f>IFERROR(VLOOKUP($H931,#REF!,12,FALSE),0)</f>
        <v>0</v>
      </c>
      <c r="AS931" s="34">
        <f>IFERROR(VLOOKUP($H931,#REF!,13,FALSE),0)</f>
        <v>0</v>
      </c>
      <c r="AT931" s="34">
        <f>IFERROR(VLOOKUP($H931,#REF!,14,FALSE),0)</f>
        <v>0</v>
      </c>
      <c r="AU931" s="42">
        <f>IFERROR(VLOOKUP($H931,#REF!,15,FALSE),0)</f>
        <v>0</v>
      </c>
      <c r="AV931" s="34">
        <f>IFERROR(VLOOKUP($H931,#REF!,15,FALSE),0)</f>
        <v>0</v>
      </c>
      <c r="AW931" s="34">
        <f>IFERROR(VLOOKUP($H931,#REF!,16,FALSE),0)</f>
        <v>0</v>
      </c>
      <c r="AX931" s="42">
        <f>IFERROR(VLOOKUP($H931,#REF!,17,FALSE),0)</f>
        <v>0</v>
      </c>
    </row>
    <row r="932" spans="1:50" x14ac:dyDescent="0.3">
      <c r="A932" s="33" t="str">
        <f t="shared" si="56"/>
        <v>0</v>
      </c>
      <c r="B932" s="33">
        <f>+'R&amp;E EXPORT'!B931</f>
        <v>0</v>
      </c>
      <c r="C932" t="str">
        <f>IFERROR(VLOOKUP(A932,'MCSJ Export'!A:C,3,FALSE),"")</f>
        <v/>
      </c>
      <c r="D932" s="37">
        <f t="shared" ca="1" si="57"/>
        <v>0</v>
      </c>
      <c r="E932" s="37">
        <f t="shared" ca="1" si="58"/>
        <v>0</v>
      </c>
      <c r="F932" s="37">
        <f t="shared" ca="1" si="59"/>
        <v>0</v>
      </c>
      <c r="G932" s="37"/>
      <c r="H932" s="33">
        <f>+'R&amp;E EXPORT'!A931</f>
        <v>0</v>
      </c>
      <c r="I932" s="34">
        <f>IFERROR(VLOOKUP($H932,'Gen F Rev'!$A:$M,15,FALSE),0)</f>
        <v>0</v>
      </c>
      <c r="J932" s="34">
        <f>IFERROR(VLOOKUP($H932,'Gen F Rev'!$A:$M,16,FALSE),0)</f>
        <v>0</v>
      </c>
      <c r="K932" s="42">
        <f>IFERROR(VLOOKUP($H932,'Gen F Rev'!$A:$M,17,FALSE),0)</f>
        <v>0</v>
      </c>
      <c r="L932" s="34">
        <f>IFERROR(VLOOKUP($H932,'Gen F Exp'!$A:$E,15,FALSE),0)</f>
        <v>0</v>
      </c>
      <c r="M932" s="34">
        <f>IFERROR(VLOOKUP($H932,'Gen F Exp'!$A:$E,16,FALSE),0)</f>
        <v>0</v>
      </c>
      <c r="N932" s="42">
        <f>IFERROR(VLOOKUP($H932,'Gen F Exp'!$A:$E,17,FALSE),0)</f>
        <v>0</v>
      </c>
      <c r="O932" s="34">
        <f>IFERROR(VLOOKUP($H932,'Water F Rev'!$A:$L,15,FALSE),0)</f>
        <v>0</v>
      </c>
      <c r="P932" s="34">
        <f>IFERROR(VLOOKUP($H932,'Water F Rev'!$A:$L,16,FALSE),0)</f>
        <v>0</v>
      </c>
      <c r="Q932" s="42">
        <f>IFERROR(VLOOKUP($H932,'Water F Rev'!$A:$L,17,FALSE),0)</f>
        <v>0</v>
      </c>
      <c r="R932" s="34">
        <f>IFERROR(VLOOKUP($H932,'Water F Exp'!$A:$K,15,FALSE),0)</f>
        <v>0</v>
      </c>
      <c r="S932" s="34">
        <f>IFERROR(VLOOKUP($H932,'Water F Exp'!$A:$K,16,FALSE),0)</f>
        <v>0</v>
      </c>
      <c r="T932" s="42">
        <f>IFERROR(VLOOKUP($H932,'Water F Exp'!$A:$K,17,FALSE),0)</f>
        <v>0</v>
      </c>
      <c r="U932" s="34">
        <f ca="1">IFERROR(VLOOKUP($H932,'Sewer F Rev'!$A:$E,15,FALSE),0)</f>
        <v>0</v>
      </c>
      <c r="V932" s="34">
        <f ca="1">IFERROR(VLOOKUP($H932,'Sewer F Rev'!$A:$E,16,FALSE),0)</f>
        <v>0</v>
      </c>
      <c r="W932" s="42">
        <f ca="1">IFERROR(VLOOKUP($H932,'Sewer F Rev'!$A:$E,17,FALSE),0)</f>
        <v>0</v>
      </c>
      <c r="X932" s="34">
        <f>IFERROR(VLOOKUP($H932,'Sewer F Exp'!$A:$B,15,FALSE),0)</f>
        <v>0</v>
      </c>
      <c r="Y932" s="34">
        <f>IFERROR(VLOOKUP($H932,'Sewer F Exp'!$A:$B,16,FALSE),0)</f>
        <v>0</v>
      </c>
      <c r="Z932" s="42">
        <f>IFERROR(VLOOKUP($H932,'Sewer F Exp'!$A:$B,17,FALSE),0)</f>
        <v>0</v>
      </c>
      <c r="AA932" s="34">
        <f>IFERROR(VLOOKUP($H932,'Refuse F Rev'!$A:$E,15,FALSE),0)</f>
        <v>0</v>
      </c>
      <c r="AB932" s="34">
        <f>IFERROR(VLOOKUP($H932,'Refuse F Rev'!$A:$E,16,FALSE),0)</f>
        <v>0</v>
      </c>
      <c r="AC932" s="42">
        <f>IFERROR(VLOOKUP($H932,'Refuse F Rev'!$A:$E,17,FALSE),0)</f>
        <v>0</v>
      </c>
      <c r="AD932" s="34">
        <f>IFERROR(VLOOKUP($H932,'Refuse F Exp'!$A:$E,15,FALSE),0)</f>
        <v>0</v>
      </c>
      <c r="AE932" s="34">
        <f>IFERROR(VLOOKUP($H932,'Refuse F Exp'!$A:$E,16,FALSE),0)</f>
        <v>0</v>
      </c>
      <c r="AF932" s="42">
        <f>IFERROR(VLOOKUP($H932,'Refuse F Exp'!$A:$E,17,FALSE),0)</f>
        <v>0</v>
      </c>
      <c r="AG932" s="34">
        <f>IFERROR(VLOOKUP($H932,#REF!,10,FALSE),0)</f>
        <v>0</v>
      </c>
      <c r="AH932" s="34">
        <f>IFERROR(VLOOKUP($H932,#REF!,11,FALSE),0)</f>
        <v>0</v>
      </c>
      <c r="AI932" s="42">
        <f>IFERROR(VLOOKUP($H932,#REF!,12,FALSE),0)</f>
        <v>0</v>
      </c>
      <c r="AJ932" s="34">
        <f>IFERROR(VLOOKUP($H932,#REF!,10,FALSE),0)</f>
        <v>0</v>
      </c>
      <c r="AK932" s="34">
        <f>IFERROR(VLOOKUP($H932,#REF!,11,FALSE),0)</f>
        <v>0</v>
      </c>
      <c r="AL932" s="42">
        <f>IFERROR(VLOOKUP($H932,#REF!,12,FALSE),0)</f>
        <v>0</v>
      </c>
      <c r="AM932" s="34">
        <f>IFERROR(VLOOKUP($H932,#REF!,10,FALSE),0)</f>
        <v>0</v>
      </c>
      <c r="AN932" s="34">
        <f>IFERROR(VLOOKUP($H932,#REF!,11,FALSE),0)</f>
        <v>0</v>
      </c>
      <c r="AO932" s="42">
        <f>IFERROR(VLOOKUP($H932,#REF!,12,FALSE),0)</f>
        <v>0</v>
      </c>
      <c r="AP932" s="34">
        <f>IFERROR(VLOOKUP($H932,#REF!,10,FALSE),0)</f>
        <v>0</v>
      </c>
      <c r="AQ932" s="34">
        <f>IFERROR(VLOOKUP($H932,#REF!,11,FALSE),0)</f>
        <v>0</v>
      </c>
      <c r="AR932" s="42">
        <f>IFERROR(VLOOKUP($H932,#REF!,12,FALSE),0)</f>
        <v>0</v>
      </c>
      <c r="AS932" s="34">
        <f>IFERROR(VLOOKUP($H932,#REF!,13,FALSE),0)</f>
        <v>0</v>
      </c>
      <c r="AT932" s="34">
        <f>IFERROR(VLOOKUP($H932,#REF!,14,FALSE),0)</f>
        <v>0</v>
      </c>
      <c r="AU932" s="42">
        <f>IFERROR(VLOOKUP($H932,#REF!,15,FALSE),0)</f>
        <v>0</v>
      </c>
      <c r="AV932" s="34">
        <f>IFERROR(VLOOKUP($H932,#REF!,15,FALSE),0)</f>
        <v>0</v>
      </c>
      <c r="AW932" s="34">
        <f>IFERROR(VLOOKUP($H932,#REF!,16,FALSE),0)</f>
        <v>0</v>
      </c>
      <c r="AX932" s="42">
        <f>IFERROR(VLOOKUP($H932,#REF!,17,FALSE),0)</f>
        <v>0</v>
      </c>
    </row>
    <row r="933" spans="1:50" x14ac:dyDescent="0.3">
      <c r="A933" s="33" t="str">
        <f t="shared" si="56"/>
        <v>0</v>
      </c>
      <c r="B933" s="33">
        <f>+'R&amp;E EXPORT'!B932</f>
        <v>0</v>
      </c>
      <c r="C933" t="str">
        <f>IFERROR(VLOOKUP(A933,'MCSJ Export'!A:C,3,FALSE),"")</f>
        <v/>
      </c>
      <c r="D933" s="37">
        <f t="shared" ca="1" si="57"/>
        <v>0</v>
      </c>
      <c r="E933" s="37">
        <f t="shared" ca="1" si="58"/>
        <v>0</v>
      </c>
      <c r="F933" s="37">
        <f t="shared" ca="1" si="59"/>
        <v>0</v>
      </c>
      <c r="G933" s="37"/>
      <c r="H933" s="33">
        <f>+'R&amp;E EXPORT'!A932</f>
        <v>0</v>
      </c>
      <c r="I933" s="34">
        <f>IFERROR(VLOOKUP($H933,'Gen F Rev'!$A:$M,15,FALSE),0)</f>
        <v>0</v>
      </c>
      <c r="J933" s="34">
        <f>IFERROR(VLOOKUP($H933,'Gen F Rev'!$A:$M,16,FALSE),0)</f>
        <v>0</v>
      </c>
      <c r="K933" s="42">
        <f>IFERROR(VLOOKUP($H933,'Gen F Rev'!$A:$M,17,FALSE),0)</f>
        <v>0</v>
      </c>
      <c r="L933" s="34">
        <f>IFERROR(VLOOKUP($H933,'Gen F Exp'!$A:$E,15,FALSE),0)</f>
        <v>0</v>
      </c>
      <c r="M933" s="34">
        <f>IFERROR(VLOOKUP($H933,'Gen F Exp'!$A:$E,16,FALSE),0)</f>
        <v>0</v>
      </c>
      <c r="N933" s="42">
        <f>IFERROR(VLOOKUP($H933,'Gen F Exp'!$A:$E,17,FALSE),0)</f>
        <v>0</v>
      </c>
      <c r="O933" s="34">
        <f>IFERROR(VLOOKUP($H933,'Water F Rev'!$A:$L,15,FALSE),0)</f>
        <v>0</v>
      </c>
      <c r="P933" s="34">
        <f>IFERROR(VLOOKUP($H933,'Water F Rev'!$A:$L,16,FALSE),0)</f>
        <v>0</v>
      </c>
      <c r="Q933" s="42">
        <f>IFERROR(VLOOKUP($H933,'Water F Rev'!$A:$L,17,FALSE),0)</f>
        <v>0</v>
      </c>
      <c r="R933" s="34">
        <f>IFERROR(VLOOKUP($H933,'Water F Exp'!$A:$K,15,FALSE),0)</f>
        <v>0</v>
      </c>
      <c r="S933" s="34">
        <f>IFERROR(VLOOKUP($H933,'Water F Exp'!$A:$K,16,FALSE),0)</f>
        <v>0</v>
      </c>
      <c r="T933" s="42">
        <f>IFERROR(VLOOKUP($H933,'Water F Exp'!$A:$K,17,FALSE),0)</f>
        <v>0</v>
      </c>
      <c r="U933" s="34">
        <f ca="1">IFERROR(VLOOKUP($H933,'Sewer F Rev'!$A:$E,15,FALSE),0)</f>
        <v>0</v>
      </c>
      <c r="V933" s="34">
        <f ca="1">IFERROR(VLOOKUP($H933,'Sewer F Rev'!$A:$E,16,FALSE),0)</f>
        <v>0</v>
      </c>
      <c r="W933" s="42">
        <f ca="1">IFERROR(VLOOKUP($H933,'Sewer F Rev'!$A:$E,17,FALSE),0)</f>
        <v>0</v>
      </c>
      <c r="X933" s="34">
        <f>IFERROR(VLOOKUP($H933,'Sewer F Exp'!$A:$B,15,FALSE),0)</f>
        <v>0</v>
      </c>
      <c r="Y933" s="34">
        <f>IFERROR(VLOOKUP($H933,'Sewer F Exp'!$A:$B,16,FALSE),0)</f>
        <v>0</v>
      </c>
      <c r="Z933" s="42">
        <f>IFERROR(VLOOKUP($H933,'Sewer F Exp'!$A:$B,17,FALSE),0)</f>
        <v>0</v>
      </c>
      <c r="AA933" s="34">
        <f>IFERROR(VLOOKUP($H933,'Refuse F Rev'!$A:$E,15,FALSE),0)</f>
        <v>0</v>
      </c>
      <c r="AB933" s="34">
        <f>IFERROR(VLOOKUP($H933,'Refuse F Rev'!$A:$E,16,FALSE),0)</f>
        <v>0</v>
      </c>
      <c r="AC933" s="42">
        <f>IFERROR(VLOOKUP($H933,'Refuse F Rev'!$A:$E,17,FALSE),0)</f>
        <v>0</v>
      </c>
      <c r="AD933" s="34">
        <f>IFERROR(VLOOKUP($H933,'Refuse F Exp'!$A:$E,15,FALSE),0)</f>
        <v>0</v>
      </c>
      <c r="AE933" s="34">
        <f>IFERROR(VLOOKUP($H933,'Refuse F Exp'!$A:$E,16,FALSE),0)</f>
        <v>0</v>
      </c>
      <c r="AF933" s="42">
        <f>IFERROR(VLOOKUP($H933,'Refuse F Exp'!$A:$E,17,FALSE),0)</f>
        <v>0</v>
      </c>
      <c r="AG933" s="34">
        <f>IFERROR(VLOOKUP($H933,#REF!,10,FALSE),0)</f>
        <v>0</v>
      </c>
      <c r="AH933" s="34">
        <f>IFERROR(VLOOKUP($H933,#REF!,11,FALSE),0)</f>
        <v>0</v>
      </c>
      <c r="AI933" s="42">
        <f>IFERROR(VLOOKUP($H933,#REF!,12,FALSE),0)</f>
        <v>0</v>
      </c>
      <c r="AJ933" s="34">
        <f>IFERROR(VLOOKUP($H933,#REF!,10,FALSE),0)</f>
        <v>0</v>
      </c>
      <c r="AK933" s="34">
        <f>IFERROR(VLOOKUP($H933,#REF!,11,FALSE),0)</f>
        <v>0</v>
      </c>
      <c r="AL933" s="42">
        <f>IFERROR(VLOOKUP($H933,#REF!,12,FALSE),0)</f>
        <v>0</v>
      </c>
      <c r="AM933" s="34">
        <f>IFERROR(VLOOKUP($H933,#REF!,10,FALSE),0)</f>
        <v>0</v>
      </c>
      <c r="AN933" s="34">
        <f>IFERROR(VLOOKUP($H933,#REF!,11,FALSE),0)</f>
        <v>0</v>
      </c>
      <c r="AO933" s="42">
        <f>IFERROR(VLOOKUP($H933,#REF!,12,FALSE),0)</f>
        <v>0</v>
      </c>
      <c r="AP933" s="34">
        <f>IFERROR(VLOOKUP($H933,#REF!,10,FALSE),0)</f>
        <v>0</v>
      </c>
      <c r="AQ933" s="34">
        <f>IFERROR(VLOOKUP($H933,#REF!,11,FALSE),0)</f>
        <v>0</v>
      </c>
      <c r="AR933" s="42">
        <f>IFERROR(VLOOKUP($H933,#REF!,12,FALSE),0)</f>
        <v>0</v>
      </c>
      <c r="AS933" s="34">
        <f>IFERROR(VLOOKUP($H933,#REF!,13,FALSE),0)</f>
        <v>0</v>
      </c>
      <c r="AT933" s="34">
        <f>IFERROR(VLOOKUP($H933,#REF!,14,FALSE),0)</f>
        <v>0</v>
      </c>
      <c r="AU933" s="42">
        <f>IFERROR(VLOOKUP($H933,#REF!,15,FALSE),0)</f>
        <v>0</v>
      </c>
      <c r="AV933" s="34">
        <f>IFERROR(VLOOKUP($H933,#REF!,15,FALSE),0)</f>
        <v>0</v>
      </c>
      <c r="AW933" s="34">
        <f>IFERROR(VLOOKUP($H933,#REF!,16,FALSE),0)</f>
        <v>0</v>
      </c>
      <c r="AX933" s="42">
        <f>IFERROR(VLOOKUP($H933,#REF!,17,FALSE),0)</f>
        <v>0</v>
      </c>
    </row>
    <row r="934" spans="1:50" x14ac:dyDescent="0.3">
      <c r="A934" s="33" t="str">
        <f t="shared" si="56"/>
        <v>0</v>
      </c>
      <c r="B934" s="33">
        <f>+'R&amp;E EXPORT'!B933</f>
        <v>0</v>
      </c>
      <c r="C934" t="str">
        <f>IFERROR(VLOOKUP(A934,'MCSJ Export'!A:C,3,FALSE),"")</f>
        <v/>
      </c>
      <c r="D934" s="37">
        <f t="shared" ca="1" si="57"/>
        <v>0</v>
      </c>
      <c r="E934" s="37">
        <f t="shared" ca="1" si="58"/>
        <v>0</v>
      </c>
      <c r="F934" s="37">
        <f t="shared" ca="1" si="59"/>
        <v>0</v>
      </c>
      <c r="G934" s="37"/>
      <c r="H934" s="33">
        <f>+'R&amp;E EXPORT'!A933</f>
        <v>0</v>
      </c>
      <c r="I934" s="34">
        <f>IFERROR(VLOOKUP($H934,'Gen F Rev'!$A:$M,15,FALSE),0)</f>
        <v>0</v>
      </c>
      <c r="J934" s="34">
        <f>IFERROR(VLOOKUP($H934,'Gen F Rev'!$A:$M,16,FALSE),0)</f>
        <v>0</v>
      </c>
      <c r="K934" s="42">
        <f>IFERROR(VLOOKUP($H934,'Gen F Rev'!$A:$M,17,FALSE),0)</f>
        <v>0</v>
      </c>
      <c r="L934" s="34">
        <f>IFERROR(VLOOKUP($H934,'Gen F Exp'!$A:$E,15,FALSE),0)</f>
        <v>0</v>
      </c>
      <c r="M934" s="34">
        <f>IFERROR(VLOOKUP($H934,'Gen F Exp'!$A:$E,16,FALSE),0)</f>
        <v>0</v>
      </c>
      <c r="N934" s="42">
        <f>IFERROR(VLOOKUP($H934,'Gen F Exp'!$A:$E,17,FALSE),0)</f>
        <v>0</v>
      </c>
      <c r="O934" s="34">
        <f>IFERROR(VLOOKUP($H934,'Water F Rev'!$A:$L,15,FALSE),0)</f>
        <v>0</v>
      </c>
      <c r="P934" s="34">
        <f>IFERROR(VLOOKUP($H934,'Water F Rev'!$A:$L,16,FALSE),0)</f>
        <v>0</v>
      </c>
      <c r="Q934" s="42">
        <f>IFERROR(VLOOKUP($H934,'Water F Rev'!$A:$L,17,FALSE),0)</f>
        <v>0</v>
      </c>
      <c r="R934" s="34">
        <f>IFERROR(VLOOKUP($H934,'Water F Exp'!$A:$K,15,FALSE),0)</f>
        <v>0</v>
      </c>
      <c r="S934" s="34">
        <f>IFERROR(VLOOKUP($H934,'Water F Exp'!$A:$K,16,FALSE),0)</f>
        <v>0</v>
      </c>
      <c r="T934" s="42">
        <f>IFERROR(VLOOKUP($H934,'Water F Exp'!$A:$K,17,FALSE),0)</f>
        <v>0</v>
      </c>
      <c r="U934" s="34">
        <f ca="1">IFERROR(VLOOKUP($H934,'Sewer F Rev'!$A:$E,15,FALSE),0)</f>
        <v>0</v>
      </c>
      <c r="V934" s="34">
        <f ca="1">IFERROR(VLOOKUP($H934,'Sewer F Rev'!$A:$E,16,FALSE),0)</f>
        <v>0</v>
      </c>
      <c r="W934" s="42">
        <f ca="1">IFERROR(VLOOKUP($H934,'Sewer F Rev'!$A:$E,17,FALSE),0)</f>
        <v>0</v>
      </c>
      <c r="X934" s="34">
        <f>IFERROR(VLOOKUP($H934,'Sewer F Exp'!$A:$B,15,FALSE),0)</f>
        <v>0</v>
      </c>
      <c r="Y934" s="34">
        <f>IFERROR(VLOOKUP($H934,'Sewer F Exp'!$A:$B,16,FALSE),0)</f>
        <v>0</v>
      </c>
      <c r="Z934" s="42">
        <f>IFERROR(VLOOKUP($H934,'Sewer F Exp'!$A:$B,17,FALSE),0)</f>
        <v>0</v>
      </c>
      <c r="AA934" s="34">
        <f>IFERROR(VLOOKUP($H934,'Refuse F Rev'!$A:$E,15,FALSE),0)</f>
        <v>0</v>
      </c>
      <c r="AB934" s="34">
        <f>IFERROR(VLOOKUP($H934,'Refuse F Rev'!$A:$E,16,FALSE),0)</f>
        <v>0</v>
      </c>
      <c r="AC934" s="42">
        <f>IFERROR(VLOOKUP($H934,'Refuse F Rev'!$A:$E,17,FALSE),0)</f>
        <v>0</v>
      </c>
      <c r="AD934" s="34">
        <f>IFERROR(VLOOKUP($H934,'Refuse F Exp'!$A:$E,15,FALSE),0)</f>
        <v>0</v>
      </c>
      <c r="AE934" s="34">
        <f>IFERROR(VLOOKUP($H934,'Refuse F Exp'!$A:$E,16,FALSE),0)</f>
        <v>0</v>
      </c>
      <c r="AF934" s="42">
        <f>IFERROR(VLOOKUP($H934,'Refuse F Exp'!$A:$E,17,FALSE),0)</f>
        <v>0</v>
      </c>
      <c r="AG934" s="34">
        <f>IFERROR(VLOOKUP($H934,#REF!,10,FALSE),0)</f>
        <v>0</v>
      </c>
      <c r="AH934" s="34">
        <f>IFERROR(VLOOKUP($H934,#REF!,11,FALSE),0)</f>
        <v>0</v>
      </c>
      <c r="AI934" s="42">
        <f>IFERROR(VLOOKUP($H934,#REF!,12,FALSE),0)</f>
        <v>0</v>
      </c>
      <c r="AJ934" s="34">
        <f>IFERROR(VLOOKUP($H934,#REF!,10,FALSE),0)</f>
        <v>0</v>
      </c>
      <c r="AK934" s="34">
        <f>IFERROR(VLOOKUP($H934,#REF!,11,FALSE),0)</f>
        <v>0</v>
      </c>
      <c r="AL934" s="42">
        <f>IFERROR(VLOOKUP($H934,#REF!,12,FALSE),0)</f>
        <v>0</v>
      </c>
      <c r="AM934" s="34">
        <f>IFERROR(VLOOKUP($H934,#REF!,10,FALSE),0)</f>
        <v>0</v>
      </c>
      <c r="AN934" s="34">
        <f>IFERROR(VLOOKUP($H934,#REF!,11,FALSE),0)</f>
        <v>0</v>
      </c>
      <c r="AO934" s="42">
        <f>IFERROR(VLOOKUP($H934,#REF!,12,FALSE),0)</f>
        <v>0</v>
      </c>
      <c r="AP934" s="34">
        <f>IFERROR(VLOOKUP($H934,#REF!,10,FALSE),0)</f>
        <v>0</v>
      </c>
      <c r="AQ934" s="34">
        <f>IFERROR(VLOOKUP($H934,#REF!,11,FALSE),0)</f>
        <v>0</v>
      </c>
      <c r="AR934" s="42">
        <f>IFERROR(VLOOKUP($H934,#REF!,12,FALSE),0)</f>
        <v>0</v>
      </c>
      <c r="AS934" s="34">
        <f>IFERROR(VLOOKUP($H934,#REF!,13,FALSE),0)</f>
        <v>0</v>
      </c>
      <c r="AT934" s="34">
        <f>IFERROR(VLOOKUP($H934,#REF!,14,FALSE),0)</f>
        <v>0</v>
      </c>
      <c r="AU934" s="42">
        <f>IFERROR(VLOOKUP($H934,#REF!,15,FALSE),0)</f>
        <v>0</v>
      </c>
      <c r="AV934" s="34">
        <f>IFERROR(VLOOKUP($H934,#REF!,15,FALSE),0)</f>
        <v>0</v>
      </c>
      <c r="AW934" s="34">
        <f>IFERROR(VLOOKUP($H934,#REF!,16,FALSE),0)</f>
        <v>0</v>
      </c>
      <c r="AX934" s="42">
        <f>IFERROR(VLOOKUP($H934,#REF!,17,FALSE),0)</f>
        <v>0</v>
      </c>
    </row>
    <row r="935" spans="1:50" x14ac:dyDescent="0.3">
      <c r="A935" s="33" t="str">
        <f t="shared" si="56"/>
        <v>0</v>
      </c>
      <c r="B935" s="33">
        <f>+'R&amp;E EXPORT'!B934</f>
        <v>0</v>
      </c>
      <c r="C935" t="str">
        <f>IFERROR(VLOOKUP(A935,'MCSJ Export'!A:C,3,FALSE),"")</f>
        <v/>
      </c>
      <c r="D935" s="37">
        <f t="shared" ca="1" si="57"/>
        <v>0</v>
      </c>
      <c r="E935" s="37">
        <f t="shared" ca="1" si="58"/>
        <v>0</v>
      </c>
      <c r="F935" s="37">
        <f t="shared" ca="1" si="59"/>
        <v>0</v>
      </c>
      <c r="G935" s="37"/>
      <c r="H935" s="33">
        <f>+'R&amp;E EXPORT'!A934</f>
        <v>0</v>
      </c>
      <c r="I935" s="34">
        <f>IFERROR(VLOOKUP($H935,'Gen F Rev'!$A:$M,15,FALSE),0)</f>
        <v>0</v>
      </c>
      <c r="J935" s="34">
        <f>IFERROR(VLOOKUP($H935,'Gen F Rev'!$A:$M,16,FALSE),0)</f>
        <v>0</v>
      </c>
      <c r="K935" s="42">
        <f>IFERROR(VLOOKUP($H935,'Gen F Rev'!$A:$M,17,FALSE),0)</f>
        <v>0</v>
      </c>
      <c r="L935" s="34">
        <f>IFERROR(VLOOKUP($H935,'Gen F Exp'!$A:$E,15,FALSE),0)</f>
        <v>0</v>
      </c>
      <c r="M935" s="34">
        <f>IFERROR(VLOOKUP($H935,'Gen F Exp'!$A:$E,16,FALSE),0)</f>
        <v>0</v>
      </c>
      <c r="N935" s="42">
        <f>IFERROR(VLOOKUP($H935,'Gen F Exp'!$A:$E,17,FALSE),0)</f>
        <v>0</v>
      </c>
      <c r="O935" s="34">
        <f>IFERROR(VLOOKUP($H935,'Water F Rev'!$A:$L,15,FALSE),0)</f>
        <v>0</v>
      </c>
      <c r="P935" s="34">
        <f>IFERROR(VLOOKUP($H935,'Water F Rev'!$A:$L,16,FALSE),0)</f>
        <v>0</v>
      </c>
      <c r="Q935" s="42">
        <f>IFERROR(VLOOKUP($H935,'Water F Rev'!$A:$L,17,FALSE),0)</f>
        <v>0</v>
      </c>
      <c r="R935" s="34">
        <f>IFERROR(VLOOKUP($H935,'Water F Exp'!$A:$K,15,FALSE),0)</f>
        <v>0</v>
      </c>
      <c r="S935" s="34">
        <f>IFERROR(VLOOKUP($H935,'Water F Exp'!$A:$K,16,FALSE),0)</f>
        <v>0</v>
      </c>
      <c r="T935" s="42">
        <f>IFERROR(VLOOKUP($H935,'Water F Exp'!$A:$K,17,FALSE),0)</f>
        <v>0</v>
      </c>
      <c r="U935" s="34">
        <f ca="1">IFERROR(VLOOKUP($H935,'Sewer F Rev'!$A:$E,15,FALSE),0)</f>
        <v>0</v>
      </c>
      <c r="V935" s="34">
        <f ca="1">IFERROR(VLOOKUP($H935,'Sewer F Rev'!$A:$E,16,FALSE),0)</f>
        <v>0</v>
      </c>
      <c r="W935" s="42">
        <f ca="1">IFERROR(VLOOKUP($H935,'Sewer F Rev'!$A:$E,17,FALSE),0)</f>
        <v>0</v>
      </c>
      <c r="X935" s="34">
        <f>IFERROR(VLOOKUP($H935,'Sewer F Exp'!$A:$B,15,FALSE),0)</f>
        <v>0</v>
      </c>
      <c r="Y935" s="34">
        <f>IFERROR(VLOOKUP($H935,'Sewer F Exp'!$A:$B,16,FALSE),0)</f>
        <v>0</v>
      </c>
      <c r="Z935" s="42">
        <f>IFERROR(VLOOKUP($H935,'Sewer F Exp'!$A:$B,17,FALSE),0)</f>
        <v>0</v>
      </c>
      <c r="AA935" s="34">
        <f>IFERROR(VLOOKUP($H935,'Refuse F Rev'!$A:$E,15,FALSE),0)</f>
        <v>0</v>
      </c>
      <c r="AB935" s="34">
        <f>IFERROR(VLOOKUP($H935,'Refuse F Rev'!$A:$E,16,FALSE),0)</f>
        <v>0</v>
      </c>
      <c r="AC935" s="42">
        <f>IFERROR(VLOOKUP($H935,'Refuse F Rev'!$A:$E,17,FALSE),0)</f>
        <v>0</v>
      </c>
      <c r="AD935" s="34">
        <f>IFERROR(VLOOKUP($H935,'Refuse F Exp'!$A:$E,15,FALSE),0)</f>
        <v>0</v>
      </c>
      <c r="AE935" s="34">
        <f>IFERROR(VLOOKUP($H935,'Refuse F Exp'!$A:$E,16,FALSE),0)</f>
        <v>0</v>
      </c>
      <c r="AF935" s="42">
        <f>IFERROR(VLOOKUP($H935,'Refuse F Exp'!$A:$E,17,FALSE),0)</f>
        <v>0</v>
      </c>
      <c r="AG935" s="34">
        <f>IFERROR(VLOOKUP($H935,#REF!,10,FALSE),0)</f>
        <v>0</v>
      </c>
      <c r="AH935" s="34">
        <f>IFERROR(VLOOKUP($H935,#REF!,11,FALSE),0)</f>
        <v>0</v>
      </c>
      <c r="AI935" s="42">
        <f>IFERROR(VLOOKUP($H935,#REF!,12,FALSE),0)</f>
        <v>0</v>
      </c>
      <c r="AJ935" s="34">
        <f>IFERROR(VLOOKUP($H935,#REF!,10,FALSE),0)</f>
        <v>0</v>
      </c>
      <c r="AK935" s="34">
        <f>IFERROR(VLOOKUP($H935,#REF!,11,FALSE),0)</f>
        <v>0</v>
      </c>
      <c r="AL935" s="42">
        <f>IFERROR(VLOOKUP($H935,#REF!,12,FALSE),0)</f>
        <v>0</v>
      </c>
      <c r="AM935" s="34">
        <f>IFERROR(VLOOKUP($H935,#REF!,10,FALSE),0)</f>
        <v>0</v>
      </c>
      <c r="AN935" s="34">
        <f>IFERROR(VLOOKUP($H935,#REF!,11,FALSE),0)</f>
        <v>0</v>
      </c>
      <c r="AO935" s="42">
        <f>IFERROR(VLOOKUP($H935,#REF!,12,FALSE),0)</f>
        <v>0</v>
      </c>
      <c r="AP935" s="34">
        <f>IFERROR(VLOOKUP($H935,#REF!,10,FALSE),0)</f>
        <v>0</v>
      </c>
      <c r="AQ935" s="34">
        <f>IFERROR(VLOOKUP($H935,#REF!,11,FALSE),0)</f>
        <v>0</v>
      </c>
      <c r="AR935" s="42">
        <f>IFERROR(VLOOKUP($H935,#REF!,12,FALSE),0)</f>
        <v>0</v>
      </c>
      <c r="AS935" s="34">
        <f>IFERROR(VLOOKUP($H935,#REF!,13,FALSE),0)</f>
        <v>0</v>
      </c>
      <c r="AT935" s="34">
        <f>IFERROR(VLOOKUP($H935,#REF!,14,FALSE),0)</f>
        <v>0</v>
      </c>
      <c r="AU935" s="42">
        <f>IFERROR(VLOOKUP($H935,#REF!,15,FALSE),0)</f>
        <v>0</v>
      </c>
      <c r="AV935" s="34">
        <f>IFERROR(VLOOKUP($H935,#REF!,15,FALSE),0)</f>
        <v>0</v>
      </c>
      <c r="AW935" s="34">
        <f>IFERROR(VLOOKUP($H935,#REF!,16,FALSE),0)</f>
        <v>0</v>
      </c>
      <c r="AX935" s="42">
        <f>IFERROR(VLOOKUP($H935,#REF!,17,FALSE),0)</f>
        <v>0</v>
      </c>
    </row>
    <row r="936" spans="1:50" x14ac:dyDescent="0.3">
      <c r="A936" s="33" t="str">
        <f t="shared" si="56"/>
        <v>0</v>
      </c>
      <c r="B936" s="33">
        <f>+'R&amp;E EXPORT'!B935</f>
        <v>0</v>
      </c>
      <c r="C936" t="str">
        <f>IFERROR(VLOOKUP(A936,'MCSJ Export'!A:C,3,FALSE),"")</f>
        <v/>
      </c>
      <c r="D936" s="37">
        <f t="shared" ca="1" si="57"/>
        <v>0</v>
      </c>
      <c r="E936" s="37">
        <f t="shared" ca="1" si="58"/>
        <v>0</v>
      </c>
      <c r="F936" s="37">
        <f t="shared" ca="1" si="59"/>
        <v>0</v>
      </c>
      <c r="G936" s="37"/>
      <c r="H936" s="33">
        <f>+'R&amp;E EXPORT'!A935</f>
        <v>0</v>
      </c>
      <c r="I936" s="34">
        <f>IFERROR(VLOOKUP($H936,'Gen F Rev'!$A:$M,15,FALSE),0)</f>
        <v>0</v>
      </c>
      <c r="J936" s="34">
        <f>IFERROR(VLOOKUP($H936,'Gen F Rev'!$A:$M,16,FALSE),0)</f>
        <v>0</v>
      </c>
      <c r="K936" s="42">
        <f>IFERROR(VLOOKUP($H936,'Gen F Rev'!$A:$M,17,FALSE),0)</f>
        <v>0</v>
      </c>
      <c r="L936" s="34">
        <f>IFERROR(VLOOKUP($H936,'Gen F Exp'!$A:$E,15,FALSE),0)</f>
        <v>0</v>
      </c>
      <c r="M936" s="34">
        <f>IFERROR(VLOOKUP($H936,'Gen F Exp'!$A:$E,16,FALSE),0)</f>
        <v>0</v>
      </c>
      <c r="N936" s="42">
        <f>IFERROR(VLOOKUP($H936,'Gen F Exp'!$A:$E,17,FALSE),0)</f>
        <v>0</v>
      </c>
      <c r="O936" s="34">
        <f>IFERROR(VLOOKUP($H936,'Water F Rev'!$A:$L,15,FALSE),0)</f>
        <v>0</v>
      </c>
      <c r="P936" s="34">
        <f>IFERROR(VLOOKUP($H936,'Water F Rev'!$A:$L,16,FALSE),0)</f>
        <v>0</v>
      </c>
      <c r="Q936" s="42">
        <f>IFERROR(VLOOKUP($H936,'Water F Rev'!$A:$L,17,FALSE),0)</f>
        <v>0</v>
      </c>
      <c r="R936" s="34">
        <f>IFERROR(VLOOKUP($H936,'Water F Exp'!$A:$K,15,FALSE),0)</f>
        <v>0</v>
      </c>
      <c r="S936" s="34">
        <f>IFERROR(VLOOKUP($H936,'Water F Exp'!$A:$K,16,FALSE),0)</f>
        <v>0</v>
      </c>
      <c r="T936" s="42">
        <f>IFERROR(VLOOKUP($H936,'Water F Exp'!$A:$K,17,FALSE),0)</f>
        <v>0</v>
      </c>
      <c r="U936" s="34">
        <f ca="1">IFERROR(VLOOKUP($H936,'Sewer F Rev'!$A:$E,15,FALSE),0)</f>
        <v>0</v>
      </c>
      <c r="V936" s="34">
        <f ca="1">IFERROR(VLOOKUP($H936,'Sewer F Rev'!$A:$E,16,FALSE),0)</f>
        <v>0</v>
      </c>
      <c r="W936" s="42">
        <f ca="1">IFERROR(VLOOKUP($H936,'Sewer F Rev'!$A:$E,17,FALSE),0)</f>
        <v>0</v>
      </c>
      <c r="X936" s="34">
        <f>IFERROR(VLOOKUP($H936,'Sewer F Exp'!$A:$B,15,FALSE),0)</f>
        <v>0</v>
      </c>
      <c r="Y936" s="34">
        <f>IFERROR(VLOOKUP($H936,'Sewer F Exp'!$A:$B,16,FALSE),0)</f>
        <v>0</v>
      </c>
      <c r="Z936" s="42">
        <f>IFERROR(VLOOKUP($H936,'Sewer F Exp'!$A:$B,17,FALSE),0)</f>
        <v>0</v>
      </c>
      <c r="AA936" s="34">
        <f>IFERROR(VLOOKUP($H936,'Refuse F Rev'!$A:$E,15,FALSE),0)</f>
        <v>0</v>
      </c>
      <c r="AB936" s="34">
        <f>IFERROR(VLOOKUP($H936,'Refuse F Rev'!$A:$E,16,FALSE),0)</f>
        <v>0</v>
      </c>
      <c r="AC936" s="42">
        <f>IFERROR(VLOOKUP($H936,'Refuse F Rev'!$A:$E,17,FALSE),0)</f>
        <v>0</v>
      </c>
      <c r="AD936" s="34">
        <f>IFERROR(VLOOKUP($H936,'Refuse F Exp'!$A:$E,15,FALSE),0)</f>
        <v>0</v>
      </c>
      <c r="AE936" s="34">
        <f>IFERROR(VLOOKUP($H936,'Refuse F Exp'!$A:$E,16,FALSE),0)</f>
        <v>0</v>
      </c>
      <c r="AF936" s="42">
        <f>IFERROR(VLOOKUP($H936,'Refuse F Exp'!$A:$E,17,FALSE),0)</f>
        <v>0</v>
      </c>
      <c r="AG936" s="34">
        <f>IFERROR(VLOOKUP($H936,#REF!,10,FALSE),0)</f>
        <v>0</v>
      </c>
      <c r="AH936" s="34">
        <f>IFERROR(VLOOKUP($H936,#REF!,11,FALSE),0)</f>
        <v>0</v>
      </c>
      <c r="AI936" s="42">
        <f>IFERROR(VLOOKUP($H936,#REF!,12,FALSE),0)</f>
        <v>0</v>
      </c>
      <c r="AJ936" s="34">
        <f>IFERROR(VLOOKUP($H936,#REF!,10,FALSE),0)</f>
        <v>0</v>
      </c>
      <c r="AK936" s="34">
        <f>IFERROR(VLOOKUP($H936,#REF!,11,FALSE),0)</f>
        <v>0</v>
      </c>
      <c r="AL936" s="42">
        <f>IFERROR(VLOOKUP($H936,#REF!,12,FALSE),0)</f>
        <v>0</v>
      </c>
      <c r="AM936" s="34">
        <f>IFERROR(VLOOKUP($H936,#REF!,10,FALSE),0)</f>
        <v>0</v>
      </c>
      <c r="AN936" s="34">
        <f>IFERROR(VLOOKUP($H936,#REF!,11,FALSE),0)</f>
        <v>0</v>
      </c>
      <c r="AO936" s="42">
        <f>IFERROR(VLOOKUP($H936,#REF!,12,FALSE),0)</f>
        <v>0</v>
      </c>
      <c r="AP936" s="34">
        <f>IFERROR(VLOOKUP($H936,#REF!,10,FALSE),0)</f>
        <v>0</v>
      </c>
      <c r="AQ936" s="34">
        <f>IFERROR(VLOOKUP($H936,#REF!,11,FALSE),0)</f>
        <v>0</v>
      </c>
      <c r="AR936" s="42">
        <f>IFERROR(VLOOKUP($H936,#REF!,12,FALSE),0)</f>
        <v>0</v>
      </c>
      <c r="AS936" s="34">
        <f>IFERROR(VLOOKUP($H936,#REF!,13,FALSE),0)</f>
        <v>0</v>
      </c>
      <c r="AT936" s="34">
        <f>IFERROR(VLOOKUP($H936,#REF!,14,FALSE),0)</f>
        <v>0</v>
      </c>
      <c r="AU936" s="42">
        <f>IFERROR(VLOOKUP($H936,#REF!,15,FALSE),0)</f>
        <v>0</v>
      </c>
      <c r="AV936" s="34">
        <f>IFERROR(VLOOKUP($H936,#REF!,15,FALSE),0)</f>
        <v>0</v>
      </c>
      <c r="AW936" s="34">
        <f>IFERROR(VLOOKUP($H936,#REF!,16,FALSE),0)</f>
        <v>0</v>
      </c>
      <c r="AX936" s="42">
        <f>IFERROR(VLOOKUP($H936,#REF!,17,FALSE),0)</f>
        <v>0</v>
      </c>
    </row>
    <row r="937" spans="1:50" x14ac:dyDescent="0.3">
      <c r="A937" s="33" t="str">
        <f t="shared" si="56"/>
        <v>0</v>
      </c>
      <c r="B937" s="33">
        <f>+'R&amp;E EXPORT'!B936</f>
        <v>0</v>
      </c>
      <c r="C937" t="str">
        <f>IFERROR(VLOOKUP(A937,'MCSJ Export'!A:C,3,FALSE),"")</f>
        <v/>
      </c>
      <c r="D937" s="37">
        <f t="shared" ca="1" si="57"/>
        <v>0</v>
      </c>
      <c r="E937" s="37">
        <f t="shared" ca="1" si="58"/>
        <v>0</v>
      </c>
      <c r="F937" s="37">
        <f t="shared" ca="1" si="59"/>
        <v>0</v>
      </c>
      <c r="G937" s="37"/>
      <c r="H937" s="33">
        <f>+'R&amp;E EXPORT'!A936</f>
        <v>0</v>
      </c>
      <c r="I937" s="34">
        <f>IFERROR(VLOOKUP($H937,'Gen F Rev'!$A:$M,15,FALSE),0)</f>
        <v>0</v>
      </c>
      <c r="J937" s="34">
        <f>IFERROR(VLOOKUP($H937,'Gen F Rev'!$A:$M,16,FALSE),0)</f>
        <v>0</v>
      </c>
      <c r="K937" s="42">
        <f>IFERROR(VLOOKUP($H937,'Gen F Rev'!$A:$M,17,FALSE),0)</f>
        <v>0</v>
      </c>
      <c r="L937" s="34">
        <f>IFERROR(VLOOKUP($H937,'Gen F Exp'!$A:$E,15,FALSE),0)</f>
        <v>0</v>
      </c>
      <c r="M937" s="34">
        <f>IFERROR(VLOOKUP($H937,'Gen F Exp'!$A:$E,16,FALSE),0)</f>
        <v>0</v>
      </c>
      <c r="N937" s="42">
        <f>IFERROR(VLOOKUP($H937,'Gen F Exp'!$A:$E,17,FALSE),0)</f>
        <v>0</v>
      </c>
      <c r="O937" s="34">
        <f>IFERROR(VLOOKUP($H937,'Water F Rev'!$A:$L,15,FALSE),0)</f>
        <v>0</v>
      </c>
      <c r="P937" s="34">
        <f>IFERROR(VLOOKUP($H937,'Water F Rev'!$A:$L,16,FALSE),0)</f>
        <v>0</v>
      </c>
      <c r="Q937" s="42">
        <f>IFERROR(VLOOKUP($H937,'Water F Rev'!$A:$L,17,FALSE),0)</f>
        <v>0</v>
      </c>
      <c r="R937" s="34">
        <f>IFERROR(VLOOKUP($H937,'Water F Exp'!$A:$K,15,FALSE),0)</f>
        <v>0</v>
      </c>
      <c r="S937" s="34">
        <f>IFERROR(VLOOKUP($H937,'Water F Exp'!$A:$K,16,FALSE),0)</f>
        <v>0</v>
      </c>
      <c r="T937" s="42">
        <f>IFERROR(VLOOKUP($H937,'Water F Exp'!$A:$K,17,FALSE),0)</f>
        <v>0</v>
      </c>
      <c r="U937" s="34">
        <f ca="1">IFERROR(VLOOKUP($H937,'Sewer F Rev'!$A:$E,15,FALSE),0)</f>
        <v>0</v>
      </c>
      <c r="V937" s="34">
        <f ca="1">IFERROR(VLOOKUP($H937,'Sewer F Rev'!$A:$E,16,FALSE),0)</f>
        <v>0</v>
      </c>
      <c r="W937" s="42">
        <f ca="1">IFERROR(VLOOKUP($H937,'Sewer F Rev'!$A:$E,17,FALSE),0)</f>
        <v>0</v>
      </c>
      <c r="X937" s="34">
        <f>IFERROR(VLOOKUP($H937,'Sewer F Exp'!$A:$B,15,FALSE),0)</f>
        <v>0</v>
      </c>
      <c r="Y937" s="34">
        <f>IFERROR(VLOOKUP($H937,'Sewer F Exp'!$A:$B,16,FALSE),0)</f>
        <v>0</v>
      </c>
      <c r="Z937" s="42">
        <f>IFERROR(VLOOKUP($H937,'Sewer F Exp'!$A:$B,17,FALSE),0)</f>
        <v>0</v>
      </c>
      <c r="AA937" s="34">
        <f>IFERROR(VLOOKUP($H937,'Refuse F Rev'!$A:$E,15,FALSE),0)</f>
        <v>0</v>
      </c>
      <c r="AB937" s="34">
        <f>IFERROR(VLOOKUP($H937,'Refuse F Rev'!$A:$E,16,FALSE),0)</f>
        <v>0</v>
      </c>
      <c r="AC937" s="42">
        <f>IFERROR(VLOOKUP($H937,'Refuse F Rev'!$A:$E,17,FALSE),0)</f>
        <v>0</v>
      </c>
      <c r="AD937" s="34">
        <f>IFERROR(VLOOKUP($H937,'Refuse F Exp'!$A:$E,15,FALSE),0)</f>
        <v>0</v>
      </c>
      <c r="AE937" s="34">
        <f>IFERROR(VLOOKUP($H937,'Refuse F Exp'!$A:$E,16,FALSE),0)</f>
        <v>0</v>
      </c>
      <c r="AF937" s="42">
        <f>IFERROR(VLOOKUP($H937,'Refuse F Exp'!$A:$E,17,FALSE),0)</f>
        <v>0</v>
      </c>
      <c r="AG937" s="34">
        <f>IFERROR(VLOOKUP($H937,#REF!,10,FALSE),0)</f>
        <v>0</v>
      </c>
      <c r="AH937" s="34">
        <f>IFERROR(VLOOKUP($H937,#REF!,11,FALSE),0)</f>
        <v>0</v>
      </c>
      <c r="AI937" s="42">
        <f>IFERROR(VLOOKUP($H937,#REF!,12,FALSE),0)</f>
        <v>0</v>
      </c>
      <c r="AJ937" s="34">
        <f>IFERROR(VLOOKUP($H937,#REF!,10,FALSE),0)</f>
        <v>0</v>
      </c>
      <c r="AK937" s="34">
        <f>IFERROR(VLOOKUP($H937,#REF!,11,FALSE),0)</f>
        <v>0</v>
      </c>
      <c r="AL937" s="42">
        <f>IFERROR(VLOOKUP($H937,#REF!,12,FALSE),0)</f>
        <v>0</v>
      </c>
      <c r="AM937" s="34">
        <f>IFERROR(VLOOKUP($H937,#REF!,10,FALSE),0)</f>
        <v>0</v>
      </c>
      <c r="AN937" s="34">
        <f>IFERROR(VLOOKUP($H937,#REF!,11,FALSE),0)</f>
        <v>0</v>
      </c>
      <c r="AO937" s="42">
        <f>IFERROR(VLOOKUP($H937,#REF!,12,FALSE),0)</f>
        <v>0</v>
      </c>
      <c r="AP937" s="34">
        <f>IFERROR(VLOOKUP($H937,#REF!,10,FALSE),0)</f>
        <v>0</v>
      </c>
      <c r="AQ937" s="34">
        <f>IFERROR(VLOOKUP($H937,#REF!,11,FALSE),0)</f>
        <v>0</v>
      </c>
      <c r="AR937" s="42">
        <f>IFERROR(VLOOKUP($H937,#REF!,12,FALSE),0)</f>
        <v>0</v>
      </c>
      <c r="AS937" s="34">
        <f>IFERROR(VLOOKUP($H937,#REF!,13,FALSE),0)</f>
        <v>0</v>
      </c>
      <c r="AT937" s="34">
        <f>IFERROR(VLOOKUP($H937,#REF!,14,FALSE),0)</f>
        <v>0</v>
      </c>
      <c r="AU937" s="42">
        <f>IFERROR(VLOOKUP($H937,#REF!,15,FALSE),0)</f>
        <v>0</v>
      </c>
      <c r="AV937" s="34">
        <f>IFERROR(VLOOKUP($H937,#REF!,15,FALSE),0)</f>
        <v>0</v>
      </c>
      <c r="AW937" s="34">
        <f>IFERROR(VLOOKUP($H937,#REF!,16,FALSE),0)</f>
        <v>0</v>
      </c>
      <c r="AX937" s="42">
        <f>IFERROR(VLOOKUP($H937,#REF!,17,FALSE),0)</f>
        <v>0</v>
      </c>
    </row>
    <row r="938" spans="1:50" x14ac:dyDescent="0.3">
      <c r="A938" s="33" t="str">
        <f t="shared" si="56"/>
        <v>0</v>
      </c>
      <c r="B938" s="33">
        <f>+'R&amp;E EXPORT'!B937</f>
        <v>0</v>
      </c>
      <c r="C938" t="str">
        <f>IFERROR(VLOOKUP(A938,'MCSJ Export'!A:C,3,FALSE),"")</f>
        <v/>
      </c>
      <c r="D938" s="37">
        <f t="shared" ca="1" si="57"/>
        <v>0</v>
      </c>
      <c r="E938" s="37">
        <f t="shared" ca="1" si="58"/>
        <v>0</v>
      </c>
      <c r="F938" s="37">
        <f t="shared" ca="1" si="59"/>
        <v>0</v>
      </c>
      <c r="G938" s="37"/>
      <c r="H938" s="33">
        <f>+'R&amp;E EXPORT'!A937</f>
        <v>0</v>
      </c>
      <c r="I938" s="34">
        <f>IFERROR(VLOOKUP($H938,'Gen F Rev'!$A:$M,15,FALSE),0)</f>
        <v>0</v>
      </c>
      <c r="J938" s="34">
        <f>IFERROR(VLOOKUP($H938,'Gen F Rev'!$A:$M,16,FALSE),0)</f>
        <v>0</v>
      </c>
      <c r="K938" s="42">
        <f>IFERROR(VLOOKUP($H938,'Gen F Rev'!$A:$M,17,FALSE),0)</f>
        <v>0</v>
      </c>
      <c r="L938" s="34">
        <f>IFERROR(VLOOKUP($H938,'Gen F Exp'!$A:$E,15,FALSE),0)</f>
        <v>0</v>
      </c>
      <c r="M938" s="34">
        <f>IFERROR(VLOOKUP($H938,'Gen F Exp'!$A:$E,16,FALSE),0)</f>
        <v>0</v>
      </c>
      <c r="N938" s="42">
        <f>IFERROR(VLOOKUP($H938,'Gen F Exp'!$A:$E,17,FALSE),0)</f>
        <v>0</v>
      </c>
      <c r="O938" s="34">
        <f>IFERROR(VLOOKUP($H938,'Water F Rev'!$A:$L,15,FALSE),0)</f>
        <v>0</v>
      </c>
      <c r="P938" s="34">
        <f>IFERROR(VLOOKUP($H938,'Water F Rev'!$A:$L,16,FALSE),0)</f>
        <v>0</v>
      </c>
      <c r="Q938" s="42">
        <f>IFERROR(VLOOKUP($H938,'Water F Rev'!$A:$L,17,FALSE),0)</f>
        <v>0</v>
      </c>
      <c r="R938" s="34">
        <f>IFERROR(VLOOKUP($H938,'Water F Exp'!$A:$K,15,FALSE),0)</f>
        <v>0</v>
      </c>
      <c r="S938" s="34">
        <f>IFERROR(VLOOKUP($H938,'Water F Exp'!$A:$K,16,FALSE),0)</f>
        <v>0</v>
      </c>
      <c r="T938" s="42">
        <f>IFERROR(VLOOKUP($H938,'Water F Exp'!$A:$K,17,FALSE),0)</f>
        <v>0</v>
      </c>
      <c r="U938" s="34">
        <f ca="1">IFERROR(VLOOKUP($H938,'Sewer F Rev'!$A:$E,15,FALSE),0)</f>
        <v>0</v>
      </c>
      <c r="V938" s="34">
        <f ca="1">IFERROR(VLOOKUP($H938,'Sewer F Rev'!$A:$E,16,FALSE),0)</f>
        <v>0</v>
      </c>
      <c r="W938" s="42">
        <f ca="1">IFERROR(VLOOKUP($H938,'Sewer F Rev'!$A:$E,17,FALSE),0)</f>
        <v>0</v>
      </c>
      <c r="X938" s="34">
        <f>IFERROR(VLOOKUP($H938,'Sewer F Exp'!$A:$B,15,FALSE),0)</f>
        <v>0</v>
      </c>
      <c r="Y938" s="34">
        <f>IFERROR(VLOOKUP($H938,'Sewer F Exp'!$A:$B,16,FALSE),0)</f>
        <v>0</v>
      </c>
      <c r="Z938" s="42">
        <f>IFERROR(VLOOKUP($H938,'Sewer F Exp'!$A:$B,17,FALSE),0)</f>
        <v>0</v>
      </c>
      <c r="AA938" s="34">
        <f>IFERROR(VLOOKUP($H938,'Refuse F Rev'!$A:$E,15,FALSE),0)</f>
        <v>0</v>
      </c>
      <c r="AB938" s="34">
        <f>IFERROR(VLOOKUP($H938,'Refuse F Rev'!$A:$E,16,FALSE),0)</f>
        <v>0</v>
      </c>
      <c r="AC938" s="42">
        <f>IFERROR(VLOOKUP($H938,'Refuse F Rev'!$A:$E,17,FALSE),0)</f>
        <v>0</v>
      </c>
      <c r="AD938" s="34">
        <f>IFERROR(VLOOKUP($H938,'Refuse F Exp'!$A:$E,15,FALSE),0)</f>
        <v>0</v>
      </c>
      <c r="AE938" s="34">
        <f>IFERROR(VLOOKUP($H938,'Refuse F Exp'!$A:$E,16,FALSE),0)</f>
        <v>0</v>
      </c>
      <c r="AF938" s="42">
        <f>IFERROR(VLOOKUP($H938,'Refuse F Exp'!$A:$E,17,FALSE),0)</f>
        <v>0</v>
      </c>
      <c r="AG938" s="34">
        <f>IFERROR(VLOOKUP($H938,#REF!,10,FALSE),0)</f>
        <v>0</v>
      </c>
      <c r="AH938" s="34">
        <f>IFERROR(VLOOKUP($H938,#REF!,11,FALSE),0)</f>
        <v>0</v>
      </c>
      <c r="AI938" s="42">
        <f>IFERROR(VLOOKUP($H938,#REF!,12,FALSE),0)</f>
        <v>0</v>
      </c>
      <c r="AJ938" s="34">
        <f>IFERROR(VLOOKUP($H938,#REF!,10,FALSE),0)</f>
        <v>0</v>
      </c>
      <c r="AK938" s="34">
        <f>IFERROR(VLOOKUP($H938,#REF!,11,FALSE),0)</f>
        <v>0</v>
      </c>
      <c r="AL938" s="42">
        <f>IFERROR(VLOOKUP($H938,#REF!,12,FALSE),0)</f>
        <v>0</v>
      </c>
      <c r="AM938" s="34">
        <f>IFERROR(VLOOKUP($H938,#REF!,10,FALSE),0)</f>
        <v>0</v>
      </c>
      <c r="AN938" s="34">
        <f>IFERROR(VLOOKUP($H938,#REF!,11,FALSE),0)</f>
        <v>0</v>
      </c>
      <c r="AO938" s="42">
        <f>IFERROR(VLOOKUP($H938,#REF!,12,FALSE),0)</f>
        <v>0</v>
      </c>
      <c r="AP938" s="34">
        <f>IFERROR(VLOOKUP($H938,#REF!,10,FALSE),0)</f>
        <v>0</v>
      </c>
      <c r="AQ938" s="34">
        <f>IFERROR(VLOOKUP($H938,#REF!,11,FALSE),0)</f>
        <v>0</v>
      </c>
      <c r="AR938" s="42">
        <f>IFERROR(VLOOKUP($H938,#REF!,12,FALSE),0)</f>
        <v>0</v>
      </c>
      <c r="AS938" s="34">
        <f>IFERROR(VLOOKUP($H938,#REF!,13,FALSE),0)</f>
        <v>0</v>
      </c>
      <c r="AT938" s="34">
        <f>IFERROR(VLOOKUP($H938,#REF!,14,FALSE),0)</f>
        <v>0</v>
      </c>
      <c r="AU938" s="42">
        <f>IFERROR(VLOOKUP($H938,#REF!,15,FALSE),0)</f>
        <v>0</v>
      </c>
      <c r="AV938" s="34">
        <f>IFERROR(VLOOKUP($H938,#REF!,15,FALSE),0)</f>
        <v>0</v>
      </c>
      <c r="AW938" s="34">
        <f>IFERROR(VLOOKUP($H938,#REF!,16,FALSE),0)</f>
        <v>0</v>
      </c>
      <c r="AX938" s="42">
        <f>IFERROR(VLOOKUP($H938,#REF!,17,FALSE),0)</f>
        <v>0</v>
      </c>
    </row>
    <row r="939" spans="1:50" x14ac:dyDescent="0.3">
      <c r="A939" s="33" t="str">
        <f t="shared" si="56"/>
        <v>0</v>
      </c>
      <c r="B939" s="33">
        <f>+'R&amp;E EXPORT'!B938</f>
        <v>0</v>
      </c>
      <c r="C939" t="str">
        <f>IFERROR(VLOOKUP(A939,'MCSJ Export'!A:C,3,FALSE),"")</f>
        <v/>
      </c>
      <c r="D939" s="37">
        <f t="shared" ca="1" si="57"/>
        <v>0</v>
      </c>
      <c r="E939" s="37">
        <f t="shared" ca="1" si="58"/>
        <v>0</v>
      </c>
      <c r="F939" s="37">
        <f t="shared" ca="1" si="59"/>
        <v>0</v>
      </c>
      <c r="G939" s="37"/>
      <c r="H939" s="33">
        <f>+'R&amp;E EXPORT'!A938</f>
        <v>0</v>
      </c>
      <c r="I939" s="34">
        <f>IFERROR(VLOOKUP($H939,'Gen F Rev'!$A:$M,15,FALSE),0)</f>
        <v>0</v>
      </c>
      <c r="J939" s="34">
        <f>IFERROR(VLOOKUP($H939,'Gen F Rev'!$A:$M,16,FALSE),0)</f>
        <v>0</v>
      </c>
      <c r="K939" s="42">
        <f>IFERROR(VLOOKUP($H939,'Gen F Rev'!$A:$M,17,FALSE),0)</f>
        <v>0</v>
      </c>
      <c r="L939" s="34">
        <f>IFERROR(VLOOKUP($H939,'Gen F Exp'!$A:$E,15,FALSE),0)</f>
        <v>0</v>
      </c>
      <c r="M939" s="34">
        <f>IFERROR(VLOOKUP($H939,'Gen F Exp'!$A:$E,16,FALSE),0)</f>
        <v>0</v>
      </c>
      <c r="N939" s="42">
        <f>IFERROR(VLOOKUP($H939,'Gen F Exp'!$A:$E,17,FALSE),0)</f>
        <v>0</v>
      </c>
      <c r="O939" s="34">
        <f>IFERROR(VLOOKUP($H939,'Water F Rev'!$A:$L,15,FALSE),0)</f>
        <v>0</v>
      </c>
      <c r="P939" s="34">
        <f>IFERROR(VLOOKUP($H939,'Water F Rev'!$A:$L,16,FALSE),0)</f>
        <v>0</v>
      </c>
      <c r="Q939" s="42">
        <f>IFERROR(VLOOKUP($H939,'Water F Rev'!$A:$L,17,FALSE),0)</f>
        <v>0</v>
      </c>
      <c r="R939" s="34">
        <f>IFERROR(VLOOKUP($H939,'Water F Exp'!$A:$K,15,FALSE),0)</f>
        <v>0</v>
      </c>
      <c r="S939" s="34">
        <f>IFERROR(VLOOKUP($H939,'Water F Exp'!$A:$K,16,FALSE),0)</f>
        <v>0</v>
      </c>
      <c r="T939" s="42">
        <f>IFERROR(VLOOKUP($H939,'Water F Exp'!$A:$K,17,FALSE),0)</f>
        <v>0</v>
      </c>
      <c r="U939" s="34">
        <f ca="1">IFERROR(VLOOKUP($H939,'Sewer F Rev'!$A:$E,15,FALSE),0)</f>
        <v>0</v>
      </c>
      <c r="V939" s="34">
        <f ca="1">IFERROR(VLOOKUP($H939,'Sewer F Rev'!$A:$E,16,FALSE),0)</f>
        <v>0</v>
      </c>
      <c r="W939" s="42">
        <f ca="1">IFERROR(VLOOKUP($H939,'Sewer F Rev'!$A:$E,17,FALSE),0)</f>
        <v>0</v>
      </c>
      <c r="X939" s="34">
        <f>IFERROR(VLOOKUP($H939,'Sewer F Exp'!$A:$B,15,FALSE),0)</f>
        <v>0</v>
      </c>
      <c r="Y939" s="34">
        <f>IFERROR(VLOOKUP($H939,'Sewer F Exp'!$A:$B,16,FALSE),0)</f>
        <v>0</v>
      </c>
      <c r="Z939" s="42">
        <f>IFERROR(VLOOKUP($H939,'Sewer F Exp'!$A:$B,17,FALSE),0)</f>
        <v>0</v>
      </c>
      <c r="AA939" s="34">
        <f>IFERROR(VLOOKUP($H939,'Refuse F Rev'!$A:$E,15,FALSE),0)</f>
        <v>0</v>
      </c>
      <c r="AB939" s="34">
        <f>IFERROR(VLOOKUP($H939,'Refuse F Rev'!$A:$E,16,FALSE),0)</f>
        <v>0</v>
      </c>
      <c r="AC939" s="42">
        <f>IFERROR(VLOOKUP($H939,'Refuse F Rev'!$A:$E,17,FALSE),0)</f>
        <v>0</v>
      </c>
      <c r="AD939" s="34">
        <f>IFERROR(VLOOKUP($H939,'Refuse F Exp'!$A:$E,15,FALSE),0)</f>
        <v>0</v>
      </c>
      <c r="AE939" s="34">
        <f>IFERROR(VLOOKUP($H939,'Refuse F Exp'!$A:$E,16,FALSE),0)</f>
        <v>0</v>
      </c>
      <c r="AF939" s="42">
        <f>IFERROR(VLOOKUP($H939,'Refuse F Exp'!$A:$E,17,FALSE),0)</f>
        <v>0</v>
      </c>
      <c r="AG939" s="34">
        <f>IFERROR(VLOOKUP($H939,#REF!,10,FALSE),0)</f>
        <v>0</v>
      </c>
      <c r="AH939" s="34">
        <f>IFERROR(VLOOKUP($H939,#REF!,11,FALSE),0)</f>
        <v>0</v>
      </c>
      <c r="AI939" s="42">
        <f>IFERROR(VLOOKUP($H939,#REF!,12,FALSE),0)</f>
        <v>0</v>
      </c>
      <c r="AJ939" s="34">
        <f>IFERROR(VLOOKUP($H939,#REF!,10,FALSE),0)</f>
        <v>0</v>
      </c>
      <c r="AK939" s="34">
        <f>IFERROR(VLOOKUP($H939,#REF!,11,FALSE),0)</f>
        <v>0</v>
      </c>
      <c r="AL939" s="42">
        <f>IFERROR(VLOOKUP($H939,#REF!,12,FALSE),0)</f>
        <v>0</v>
      </c>
      <c r="AM939" s="34">
        <f>IFERROR(VLOOKUP($H939,#REF!,10,FALSE),0)</f>
        <v>0</v>
      </c>
      <c r="AN939" s="34">
        <f>IFERROR(VLOOKUP($H939,#REF!,11,FALSE),0)</f>
        <v>0</v>
      </c>
      <c r="AO939" s="42">
        <f>IFERROR(VLOOKUP($H939,#REF!,12,FALSE),0)</f>
        <v>0</v>
      </c>
      <c r="AP939" s="34">
        <f>IFERROR(VLOOKUP($H939,#REF!,10,FALSE),0)</f>
        <v>0</v>
      </c>
      <c r="AQ939" s="34">
        <f>IFERROR(VLOOKUP($H939,#REF!,11,FALSE),0)</f>
        <v>0</v>
      </c>
      <c r="AR939" s="42">
        <f>IFERROR(VLOOKUP($H939,#REF!,12,FALSE),0)</f>
        <v>0</v>
      </c>
      <c r="AS939" s="34">
        <f>IFERROR(VLOOKUP($H939,#REF!,13,FALSE),0)</f>
        <v>0</v>
      </c>
      <c r="AT939" s="34">
        <f>IFERROR(VLOOKUP($H939,#REF!,14,FALSE),0)</f>
        <v>0</v>
      </c>
      <c r="AU939" s="42">
        <f>IFERROR(VLOOKUP($H939,#REF!,15,FALSE),0)</f>
        <v>0</v>
      </c>
      <c r="AV939" s="34">
        <f>IFERROR(VLOOKUP($H939,#REF!,15,FALSE),0)</f>
        <v>0</v>
      </c>
      <c r="AW939" s="34">
        <f>IFERROR(VLOOKUP($H939,#REF!,16,FALSE),0)</f>
        <v>0</v>
      </c>
      <c r="AX939" s="42">
        <f>IFERROR(VLOOKUP($H939,#REF!,17,FALSE),0)</f>
        <v>0</v>
      </c>
    </row>
    <row r="940" spans="1:50" x14ac:dyDescent="0.3">
      <c r="A940" s="33" t="str">
        <f t="shared" si="56"/>
        <v>0</v>
      </c>
      <c r="B940" s="33">
        <f>+'R&amp;E EXPORT'!B939</f>
        <v>0</v>
      </c>
      <c r="C940" t="str">
        <f>IFERROR(VLOOKUP(A940,'MCSJ Export'!A:C,3,FALSE),"")</f>
        <v/>
      </c>
      <c r="D940" s="37">
        <f t="shared" ca="1" si="57"/>
        <v>0</v>
      </c>
      <c r="E940" s="37">
        <f t="shared" ca="1" si="58"/>
        <v>0</v>
      </c>
      <c r="F940" s="37">
        <f t="shared" ca="1" si="59"/>
        <v>0</v>
      </c>
      <c r="G940" s="37"/>
      <c r="H940" s="33">
        <f>+'R&amp;E EXPORT'!A939</f>
        <v>0</v>
      </c>
      <c r="I940" s="34">
        <f>IFERROR(VLOOKUP($H940,'Gen F Rev'!$A:$M,15,FALSE),0)</f>
        <v>0</v>
      </c>
      <c r="J940" s="34">
        <f>IFERROR(VLOOKUP($H940,'Gen F Rev'!$A:$M,16,FALSE),0)</f>
        <v>0</v>
      </c>
      <c r="K940" s="42">
        <f>IFERROR(VLOOKUP($H940,'Gen F Rev'!$A:$M,17,FALSE),0)</f>
        <v>0</v>
      </c>
      <c r="L940" s="34">
        <f>IFERROR(VLOOKUP($H940,'Gen F Exp'!$A:$E,15,FALSE),0)</f>
        <v>0</v>
      </c>
      <c r="M940" s="34">
        <f>IFERROR(VLOOKUP($H940,'Gen F Exp'!$A:$E,16,FALSE),0)</f>
        <v>0</v>
      </c>
      <c r="N940" s="42">
        <f>IFERROR(VLOOKUP($H940,'Gen F Exp'!$A:$E,17,FALSE),0)</f>
        <v>0</v>
      </c>
      <c r="O940" s="34">
        <f>IFERROR(VLOOKUP($H940,'Water F Rev'!$A:$L,15,FALSE),0)</f>
        <v>0</v>
      </c>
      <c r="P940" s="34">
        <f>IFERROR(VLOOKUP($H940,'Water F Rev'!$A:$L,16,FALSE),0)</f>
        <v>0</v>
      </c>
      <c r="Q940" s="42">
        <f>IFERROR(VLOOKUP($H940,'Water F Rev'!$A:$L,17,FALSE),0)</f>
        <v>0</v>
      </c>
      <c r="R940" s="34">
        <f>IFERROR(VLOOKUP($H940,'Water F Exp'!$A:$K,15,FALSE),0)</f>
        <v>0</v>
      </c>
      <c r="S940" s="34">
        <f>IFERROR(VLOOKUP($H940,'Water F Exp'!$A:$K,16,FALSE),0)</f>
        <v>0</v>
      </c>
      <c r="T940" s="42">
        <f>IFERROR(VLOOKUP($H940,'Water F Exp'!$A:$K,17,FALSE),0)</f>
        <v>0</v>
      </c>
      <c r="U940" s="34">
        <f ca="1">IFERROR(VLOOKUP($H940,'Sewer F Rev'!$A:$E,15,FALSE),0)</f>
        <v>0</v>
      </c>
      <c r="V940" s="34">
        <f ca="1">IFERROR(VLOOKUP($H940,'Sewer F Rev'!$A:$E,16,FALSE),0)</f>
        <v>0</v>
      </c>
      <c r="W940" s="42">
        <f ca="1">IFERROR(VLOOKUP($H940,'Sewer F Rev'!$A:$E,17,FALSE),0)</f>
        <v>0</v>
      </c>
      <c r="X940" s="34">
        <f>IFERROR(VLOOKUP($H940,'Sewer F Exp'!$A:$B,15,FALSE),0)</f>
        <v>0</v>
      </c>
      <c r="Y940" s="34">
        <f>IFERROR(VLOOKUP($H940,'Sewer F Exp'!$A:$B,16,FALSE),0)</f>
        <v>0</v>
      </c>
      <c r="Z940" s="42">
        <f>IFERROR(VLOOKUP($H940,'Sewer F Exp'!$A:$B,17,FALSE),0)</f>
        <v>0</v>
      </c>
      <c r="AA940" s="34">
        <f>IFERROR(VLOOKUP($H940,'Refuse F Rev'!$A:$E,15,FALSE),0)</f>
        <v>0</v>
      </c>
      <c r="AB940" s="34">
        <f>IFERROR(VLOOKUP($H940,'Refuse F Rev'!$A:$E,16,FALSE),0)</f>
        <v>0</v>
      </c>
      <c r="AC940" s="42">
        <f>IFERROR(VLOOKUP($H940,'Refuse F Rev'!$A:$E,17,FALSE),0)</f>
        <v>0</v>
      </c>
      <c r="AD940" s="34">
        <f>IFERROR(VLOOKUP($H940,'Refuse F Exp'!$A:$E,15,FALSE),0)</f>
        <v>0</v>
      </c>
      <c r="AE940" s="34">
        <f>IFERROR(VLOOKUP($H940,'Refuse F Exp'!$A:$E,16,FALSE),0)</f>
        <v>0</v>
      </c>
      <c r="AF940" s="42">
        <f>IFERROR(VLOOKUP($H940,'Refuse F Exp'!$A:$E,17,FALSE),0)</f>
        <v>0</v>
      </c>
      <c r="AG940" s="34">
        <f>IFERROR(VLOOKUP($H940,#REF!,10,FALSE),0)</f>
        <v>0</v>
      </c>
      <c r="AH940" s="34">
        <f>IFERROR(VLOOKUP($H940,#REF!,11,FALSE),0)</f>
        <v>0</v>
      </c>
      <c r="AI940" s="42">
        <f>IFERROR(VLOOKUP($H940,#REF!,12,FALSE),0)</f>
        <v>0</v>
      </c>
      <c r="AJ940" s="34">
        <f>IFERROR(VLOOKUP($H940,#REF!,10,FALSE),0)</f>
        <v>0</v>
      </c>
      <c r="AK940" s="34">
        <f>IFERROR(VLOOKUP($H940,#REF!,11,FALSE),0)</f>
        <v>0</v>
      </c>
      <c r="AL940" s="42">
        <f>IFERROR(VLOOKUP($H940,#REF!,12,FALSE),0)</f>
        <v>0</v>
      </c>
      <c r="AM940" s="34">
        <f>IFERROR(VLOOKUP($H940,#REF!,10,FALSE),0)</f>
        <v>0</v>
      </c>
      <c r="AN940" s="34">
        <f>IFERROR(VLOOKUP($H940,#REF!,11,FALSE),0)</f>
        <v>0</v>
      </c>
      <c r="AO940" s="42">
        <f>IFERROR(VLOOKUP($H940,#REF!,12,FALSE),0)</f>
        <v>0</v>
      </c>
      <c r="AP940" s="34">
        <f>IFERROR(VLOOKUP($H940,#REF!,10,FALSE),0)</f>
        <v>0</v>
      </c>
      <c r="AQ940" s="34">
        <f>IFERROR(VLOOKUP($H940,#REF!,11,FALSE),0)</f>
        <v>0</v>
      </c>
      <c r="AR940" s="42">
        <f>IFERROR(VLOOKUP($H940,#REF!,12,FALSE),0)</f>
        <v>0</v>
      </c>
      <c r="AS940" s="34">
        <f>IFERROR(VLOOKUP($H940,#REF!,13,FALSE),0)</f>
        <v>0</v>
      </c>
      <c r="AT940" s="34">
        <f>IFERROR(VLOOKUP($H940,#REF!,14,FALSE),0)</f>
        <v>0</v>
      </c>
      <c r="AU940" s="42">
        <f>IFERROR(VLOOKUP($H940,#REF!,15,FALSE),0)</f>
        <v>0</v>
      </c>
      <c r="AV940" s="34">
        <f>IFERROR(VLOOKUP($H940,#REF!,15,FALSE),0)</f>
        <v>0</v>
      </c>
      <c r="AW940" s="34">
        <f>IFERROR(VLOOKUP($H940,#REF!,16,FALSE),0)</f>
        <v>0</v>
      </c>
      <c r="AX940" s="42">
        <f>IFERROR(VLOOKUP($H940,#REF!,17,FALSE),0)</f>
        <v>0</v>
      </c>
    </row>
    <row r="941" spans="1:50" x14ac:dyDescent="0.3">
      <c r="A941" s="33" t="str">
        <f t="shared" si="56"/>
        <v>0</v>
      </c>
      <c r="B941" s="33">
        <f>+'R&amp;E EXPORT'!B940</f>
        <v>0</v>
      </c>
      <c r="C941" t="str">
        <f>IFERROR(VLOOKUP(A941,'MCSJ Export'!A:C,3,FALSE),"")</f>
        <v/>
      </c>
      <c r="D941" s="37">
        <f t="shared" ca="1" si="57"/>
        <v>0</v>
      </c>
      <c r="E941" s="37">
        <f t="shared" ca="1" si="58"/>
        <v>0</v>
      </c>
      <c r="F941" s="37">
        <f t="shared" ca="1" si="59"/>
        <v>0</v>
      </c>
      <c r="G941" s="37"/>
      <c r="H941" s="33">
        <f>+'R&amp;E EXPORT'!A940</f>
        <v>0</v>
      </c>
      <c r="I941" s="34">
        <f>IFERROR(VLOOKUP($H941,'Gen F Rev'!$A:$M,15,FALSE),0)</f>
        <v>0</v>
      </c>
      <c r="J941" s="34">
        <f>IFERROR(VLOOKUP($H941,'Gen F Rev'!$A:$M,16,FALSE),0)</f>
        <v>0</v>
      </c>
      <c r="K941" s="42">
        <f>IFERROR(VLOOKUP($H941,'Gen F Rev'!$A:$M,17,FALSE),0)</f>
        <v>0</v>
      </c>
      <c r="L941" s="34">
        <f>IFERROR(VLOOKUP($H941,'Gen F Exp'!$A:$E,15,FALSE),0)</f>
        <v>0</v>
      </c>
      <c r="M941" s="34">
        <f>IFERROR(VLOOKUP($H941,'Gen F Exp'!$A:$E,16,FALSE),0)</f>
        <v>0</v>
      </c>
      <c r="N941" s="42">
        <f>IFERROR(VLOOKUP($H941,'Gen F Exp'!$A:$E,17,FALSE),0)</f>
        <v>0</v>
      </c>
      <c r="O941" s="34">
        <f>IFERROR(VLOOKUP($H941,'Water F Rev'!$A:$L,15,FALSE),0)</f>
        <v>0</v>
      </c>
      <c r="P941" s="34">
        <f>IFERROR(VLOOKUP($H941,'Water F Rev'!$A:$L,16,FALSE),0)</f>
        <v>0</v>
      </c>
      <c r="Q941" s="42">
        <f>IFERROR(VLOOKUP($H941,'Water F Rev'!$A:$L,17,FALSE),0)</f>
        <v>0</v>
      </c>
      <c r="R941" s="34">
        <f>IFERROR(VLOOKUP($H941,'Water F Exp'!$A:$K,15,FALSE),0)</f>
        <v>0</v>
      </c>
      <c r="S941" s="34">
        <f>IFERROR(VLOOKUP($H941,'Water F Exp'!$A:$K,16,FALSE),0)</f>
        <v>0</v>
      </c>
      <c r="T941" s="42">
        <f>IFERROR(VLOOKUP($H941,'Water F Exp'!$A:$K,17,FALSE),0)</f>
        <v>0</v>
      </c>
      <c r="U941" s="34">
        <f ca="1">IFERROR(VLOOKUP($H941,'Sewer F Rev'!$A:$E,15,FALSE),0)</f>
        <v>0</v>
      </c>
      <c r="V941" s="34">
        <f ca="1">IFERROR(VLOOKUP($H941,'Sewer F Rev'!$A:$E,16,FALSE),0)</f>
        <v>0</v>
      </c>
      <c r="W941" s="42">
        <f ca="1">IFERROR(VLOOKUP($H941,'Sewer F Rev'!$A:$E,17,FALSE),0)</f>
        <v>0</v>
      </c>
      <c r="X941" s="34">
        <f>IFERROR(VLOOKUP($H941,'Sewer F Exp'!$A:$B,15,FALSE),0)</f>
        <v>0</v>
      </c>
      <c r="Y941" s="34">
        <f>IFERROR(VLOOKUP($H941,'Sewer F Exp'!$A:$B,16,FALSE),0)</f>
        <v>0</v>
      </c>
      <c r="Z941" s="42">
        <f>IFERROR(VLOOKUP($H941,'Sewer F Exp'!$A:$B,17,FALSE),0)</f>
        <v>0</v>
      </c>
      <c r="AA941" s="34">
        <f>IFERROR(VLOOKUP($H941,'Refuse F Rev'!$A:$E,15,FALSE),0)</f>
        <v>0</v>
      </c>
      <c r="AB941" s="34">
        <f>IFERROR(VLOOKUP($H941,'Refuse F Rev'!$A:$E,16,FALSE),0)</f>
        <v>0</v>
      </c>
      <c r="AC941" s="42">
        <f>IFERROR(VLOOKUP($H941,'Refuse F Rev'!$A:$E,17,FALSE),0)</f>
        <v>0</v>
      </c>
      <c r="AD941" s="34">
        <f>IFERROR(VLOOKUP($H941,'Refuse F Exp'!$A:$E,15,FALSE),0)</f>
        <v>0</v>
      </c>
      <c r="AE941" s="34">
        <f>IFERROR(VLOOKUP($H941,'Refuse F Exp'!$A:$E,16,FALSE),0)</f>
        <v>0</v>
      </c>
      <c r="AF941" s="42">
        <f>IFERROR(VLOOKUP($H941,'Refuse F Exp'!$A:$E,17,FALSE),0)</f>
        <v>0</v>
      </c>
      <c r="AG941" s="34">
        <f>IFERROR(VLOOKUP($H941,#REF!,10,FALSE),0)</f>
        <v>0</v>
      </c>
      <c r="AH941" s="34">
        <f>IFERROR(VLOOKUP($H941,#REF!,11,FALSE),0)</f>
        <v>0</v>
      </c>
      <c r="AI941" s="42">
        <f>IFERROR(VLOOKUP($H941,#REF!,12,FALSE),0)</f>
        <v>0</v>
      </c>
      <c r="AJ941" s="34">
        <f>IFERROR(VLOOKUP($H941,#REF!,10,FALSE),0)</f>
        <v>0</v>
      </c>
      <c r="AK941" s="34">
        <f>IFERROR(VLOOKUP($H941,#REF!,11,FALSE),0)</f>
        <v>0</v>
      </c>
      <c r="AL941" s="42">
        <f>IFERROR(VLOOKUP($H941,#REF!,12,FALSE),0)</f>
        <v>0</v>
      </c>
      <c r="AM941" s="34">
        <f>IFERROR(VLOOKUP($H941,#REF!,10,FALSE),0)</f>
        <v>0</v>
      </c>
      <c r="AN941" s="34">
        <f>IFERROR(VLOOKUP($H941,#REF!,11,FALSE),0)</f>
        <v>0</v>
      </c>
      <c r="AO941" s="42">
        <f>IFERROR(VLOOKUP($H941,#REF!,12,FALSE),0)</f>
        <v>0</v>
      </c>
      <c r="AP941" s="34">
        <f>IFERROR(VLOOKUP($H941,#REF!,10,FALSE),0)</f>
        <v>0</v>
      </c>
      <c r="AQ941" s="34">
        <f>IFERROR(VLOOKUP($H941,#REF!,11,FALSE),0)</f>
        <v>0</v>
      </c>
      <c r="AR941" s="42">
        <f>IFERROR(VLOOKUP($H941,#REF!,12,FALSE),0)</f>
        <v>0</v>
      </c>
      <c r="AS941" s="34">
        <f>IFERROR(VLOOKUP($H941,#REF!,13,FALSE),0)</f>
        <v>0</v>
      </c>
      <c r="AT941" s="34">
        <f>IFERROR(VLOOKUP($H941,#REF!,14,FALSE),0)</f>
        <v>0</v>
      </c>
      <c r="AU941" s="42">
        <f>IFERROR(VLOOKUP($H941,#REF!,15,FALSE),0)</f>
        <v>0</v>
      </c>
      <c r="AV941" s="34">
        <f>IFERROR(VLOOKUP($H941,#REF!,15,FALSE),0)</f>
        <v>0</v>
      </c>
      <c r="AW941" s="34">
        <f>IFERROR(VLOOKUP($H941,#REF!,16,FALSE),0)</f>
        <v>0</v>
      </c>
      <c r="AX941" s="42">
        <f>IFERROR(VLOOKUP($H941,#REF!,17,FALSE),0)</f>
        <v>0</v>
      </c>
    </row>
    <row r="942" spans="1:50" x14ac:dyDescent="0.3">
      <c r="A942" s="33" t="str">
        <f t="shared" si="56"/>
        <v>0</v>
      </c>
      <c r="B942" s="33">
        <f>+'R&amp;E EXPORT'!B941</f>
        <v>0</v>
      </c>
      <c r="C942" t="str">
        <f>IFERROR(VLOOKUP(A942,'MCSJ Export'!A:C,3,FALSE),"")</f>
        <v/>
      </c>
      <c r="D942" s="37">
        <f t="shared" ca="1" si="57"/>
        <v>0</v>
      </c>
      <c r="E942" s="37">
        <f t="shared" ca="1" si="58"/>
        <v>0</v>
      </c>
      <c r="F942" s="37">
        <f t="shared" ca="1" si="59"/>
        <v>0</v>
      </c>
      <c r="G942" s="37"/>
      <c r="H942" s="33">
        <f>+'R&amp;E EXPORT'!A941</f>
        <v>0</v>
      </c>
      <c r="I942" s="34">
        <f>IFERROR(VLOOKUP($H942,'Gen F Rev'!$A:$M,15,FALSE),0)</f>
        <v>0</v>
      </c>
      <c r="J942" s="34">
        <f>IFERROR(VLOOKUP($H942,'Gen F Rev'!$A:$M,16,FALSE),0)</f>
        <v>0</v>
      </c>
      <c r="K942" s="42">
        <f>IFERROR(VLOOKUP($H942,'Gen F Rev'!$A:$M,17,FALSE),0)</f>
        <v>0</v>
      </c>
      <c r="L942" s="34">
        <f>IFERROR(VLOOKUP($H942,'Gen F Exp'!$A:$E,15,FALSE),0)</f>
        <v>0</v>
      </c>
      <c r="M942" s="34">
        <f>IFERROR(VLOOKUP($H942,'Gen F Exp'!$A:$E,16,FALSE),0)</f>
        <v>0</v>
      </c>
      <c r="N942" s="42">
        <f>IFERROR(VLOOKUP($H942,'Gen F Exp'!$A:$E,17,FALSE),0)</f>
        <v>0</v>
      </c>
      <c r="O942" s="34">
        <f>IFERROR(VLOOKUP($H942,'Water F Rev'!$A:$L,15,FALSE),0)</f>
        <v>0</v>
      </c>
      <c r="P942" s="34">
        <f>IFERROR(VLOOKUP($H942,'Water F Rev'!$A:$L,16,FALSE),0)</f>
        <v>0</v>
      </c>
      <c r="Q942" s="42">
        <f>IFERROR(VLOOKUP($H942,'Water F Rev'!$A:$L,17,FALSE),0)</f>
        <v>0</v>
      </c>
      <c r="R942" s="34">
        <f>IFERROR(VLOOKUP($H942,'Water F Exp'!$A:$K,15,FALSE),0)</f>
        <v>0</v>
      </c>
      <c r="S942" s="34">
        <f>IFERROR(VLOOKUP($H942,'Water F Exp'!$A:$K,16,FALSE),0)</f>
        <v>0</v>
      </c>
      <c r="T942" s="42">
        <f>IFERROR(VLOOKUP($H942,'Water F Exp'!$A:$K,17,FALSE),0)</f>
        <v>0</v>
      </c>
      <c r="U942" s="34">
        <f ca="1">IFERROR(VLOOKUP($H942,'Sewer F Rev'!$A:$E,15,FALSE),0)</f>
        <v>0</v>
      </c>
      <c r="V942" s="34">
        <f ca="1">IFERROR(VLOOKUP($H942,'Sewer F Rev'!$A:$E,16,FALSE),0)</f>
        <v>0</v>
      </c>
      <c r="W942" s="42">
        <f ca="1">IFERROR(VLOOKUP($H942,'Sewer F Rev'!$A:$E,17,FALSE),0)</f>
        <v>0</v>
      </c>
      <c r="X942" s="34">
        <f>IFERROR(VLOOKUP($H942,'Sewer F Exp'!$A:$B,15,FALSE),0)</f>
        <v>0</v>
      </c>
      <c r="Y942" s="34">
        <f>IFERROR(VLOOKUP($H942,'Sewer F Exp'!$A:$B,16,FALSE),0)</f>
        <v>0</v>
      </c>
      <c r="Z942" s="42">
        <f>IFERROR(VLOOKUP($H942,'Sewer F Exp'!$A:$B,17,FALSE),0)</f>
        <v>0</v>
      </c>
      <c r="AA942" s="34">
        <f>IFERROR(VLOOKUP($H942,'Refuse F Rev'!$A:$E,15,FALSE),0)</f>
        <v>0</v>
      </c>
      <c r="AB942" s="34">
        <f>IFERROR(VLOOKUP($H942,'Refuse F Rev'!$A:$E,16,FALSE),0)</f>
        <v>0</v>
      </c>
      <c r="AC942" s="42">
        <f>IFERROR(VLOOKUP($H942,'Refuse F Rev'!$A:$E,17,FALSE),0)</f>
        <v>0</v>
      </c>
      <c r="AD942" s="34">
        <f>IFERROR(VLOOKUP($H942,'Refuse F Exp'!$A:$E,15,FALSE),0)</f>
        <v>0</v>
      </c>
      <c r="AE942" s="34">
        <f>IFERROR(VLOOKUP($H942,'Refuse F Exp'!$A:$E,16,FALSE),0)</f>
        <v>0</v>
      </c>
      <c r="AF942" s="42">
        <f>IFERROR(VLOOKUP($H942,'Refuse F Exp'!$A:$E,17,FALSE),0)</f>
        <v>0</v>
      </c>
      <c r="AG942" s="34">
        <f>IFERROR(VLOOKUP($H942,#REF!,10,FALSE),0)</f>
        <v>0</v>
      </c>
      <c r="AH942" s="34">
        <f>IFERROR(VLOOKUP($H942,#REF!,11,FALSE),0)</f>
        <v>0</v>
      </c>
      <c r="AI942" s="42">
        <f>IFERROR(VLOOKUP($H942,#REF!,12,FALSE),0)</f>
        <v>0</v>
      </c>
      <c r="AJ942" s="34">
        <f>IFERROR(VLOOKUP($H942,#REF!,10,FALSE),0)</f>
        <v>0</v>
      </c>
      <c r="AK942" s="34">
        <f>IFERROR(VLOOKUP($H942,#REF!,11,FALSE),0)</f>
        <v>0</v>
      </c>
      <c r="AL942" s="42">
        <f>IFERROR(VLOOKUP($H942,#REF!,12,FALSE),0)</f>
        <v>0</v>
      </c>
      <c r="AM942" s="34">
        <f>IFERROR(VLOOKUP($H942,#REF!,10,FALSE),0)</f>
        <v>0</v>
      </c>
      <c r="AN942" s="34">
        <f>IFERROR(VLOOKUP($H942,#REF!,11,FALSE),0)</f>
        <v>0</v>
      </c>
      <c r="AO942" s="42">
        <f>IFERROR(VLOOKUP($H942,#REF!,12,FALSE),0)</f>
        <v>0</v>
      </c>
      <c r="AP942" s="34">
        <f>IFERROR(VLOOKUP($H942,#REF!,10,FALSE),0)</f>
        <v>0</v>
      </c>
      <c r="AQ942" s="34">
        <f>IFERROR(VLOOKUP($H942,#REF!,11,FALSE),0)</f>
        <v>0</v>
      </c>
      <c r="AR942" s="42">
        <f>IFERROR(VLOOKUP($H942,#REF!,12,FALSE),0)</f>
        <v>0</v>
      </c>
      <c r="AS942" s="34">
        <f>IFERROR(VLOOKUP($H942,#REF!,13,FALSE),0)</f>
        <v>0</v>
      </c>
      <c r="AT942" s="34">
        <f>IFERROR(VLOOKUP($H942,#REF!,14,FALSE),0)</f>
        <v>0</v>
      </c>
      <c r="AU942" s="42">
        <f>IFERROR(VLOOKUP($H942,#REF!,15,FALSE),0)</f>
        <v>0</v>
      </c>
      <c r="AV942" s="34">
        <f>IFERROR(VLOOKUP($H942,#REF!,15,FALSE),0)</f>
        <v>0</v>
      </c>
      <c r="AW942" s="34">
        <f>IFERROR(VLOOKUP($H942,#REF!,16,FALSE),0)</f>
        <v>0</v>
      </c>
      <c r="AX942" s="42">
        <f>IFERROR(VLOOKUP($H942,#REF!,17,FALSE),0)</f>
        <v>0</v>
      </c>
    </row>
    <row r="943" spans="1:50" x14ac:dyDescent="0.3">
      <c r="A943" s="33" t="str">
        <f t="shared" si="56"/>
        <v>0</v>
      </c>
      <c r="B943" s="33">
        <f>+'R&amp;E EXPORT'!B942</f>
        <v>0</v>
      </c>
      <c r="C943" t="str">
        <f>IFERROR(VLOOKUP(A943,'MCSJ Export'!A:C,3,FALSE),"")</f>
        <v/>
      </c>
      <c r="D943" s="37">
        <f t="shared" ca="1" si="57"/>
        <v>0</v>
      </c>
      <c r="E943" s="37">
        <f t="shared" ca="1" si="58"/>
        <v>0</v>
      </c>
      <c r="F943" s="37">
        <f t="shared" ca="1" si="59"/>
        <v>0</v>
      </c>
      <c r="G943" s="37"/>
      <c r="H943" s="33">
        <f>+'R&amp;E EXPORT'!A942</f>
        <v>0</v>
      </c>
      <c r="I943" s="34">
        <f>IFERROR(VLOOKUP($H943,'Gen F Rev'!$A:$M,15,FALSE),0)</f>
        <v>0</v>
      </c>
      <c r="J943" s="34">
        <f>IFERROR(VLOOKUP($H943,'Gen F Rev'!$A:$M,16,FALSE),0)</f>
        <v>0</v>
      </c>
      <c r="K943" s="42">
        <f>IFERROR(VLOOKUP($H943,'Gen F Rev'!$A:$M,17,FALSE),0)</f>
        <v>0</v>
      </c>
      <c r="L943" s="34">
        <f>IFERROR(VLOOKUP($H943,'Gen F Exp'!$A:$E,15,FALSE),0)</f>
        <v>0</v>
      </c>
      <c r="M943" s="34">
        <f>IFERROR(VLOOKUP($H943,'Gen F Exp'!$A:$E,16,FALSE),0)</f>
        <v>0</v>
      </c>
      <c r="N943" s="42">
        <f>IFERROR(VLOOKUP($H943,'Gen F Exp'!$A:$E,17,FALSE),0)</f>
        <v>0</v>
      </c>
      <c r="O943" s="34">
        <f>IFERROR(VLOOKUP($H943,'Water F Rev'!$A:$L,15,FALSE),0)</f>
        <v>0</v>
      </c>
      <c r="P943" s="34">
        <f>IFERROR(VLOOKUP($H943,'Water F Rev'!$A:$L,16,FALSE),0)</f>
        <v>0</v>
      </c>
      <c r="Q943" s="42">
        <f>IFERROR(VLOOKUP($H943,'Water F Rev'!$A:$L,17,FALSE),0)</f>
        <v>0</v>
      </c>
      <c r="R943" s="34">
        <f>IFERROR(VLOOKUP($H943,'Water F Exp'!$A:$K,15,FALSE),0)</f>
        <v>0</v>
      </c>
      <c r="S943" s="34">
        <f>IFERROR(VLOOKUP($H943,'Water F Exp'!$A:$K,16,FALSE),0)</f>
        <v>0</v>
      </c>
      <c r="T943" s="42">
        <f>IFERROR(VLOOKUP($H943,'Water F Exp'!$A:$K,17,FALSE),0)</f>
        <v>0</v>
      </c>
      <c r="U943" s="34">
        <f ca="1">IFERROR(VLOOKUP($H943,'Sewer F Rev'!$A:$E,15,FALSE),0)</f>
        <v>0</v>
      </c>
      <c r="V943" s="34">
        <f ca="1">IFERROR(VLOOKUP($H943,'Sewer F Rev'!$A:$E,16,FALSE),0)</f>
        <v>0</v>
      </c>
      <c r="W943" s="42">
        <f ca="1">IFERROR(VLOOKUP($H943,'Sewer F Rev'!$A:$E,17,FALSE),0)</f>
        <v>0</v>
      </c>
      <c r="X943" s="34">
        <f>IFERROR(VLOOKUP($H943,'Sewer F Exp'!$A:$B,15,FALSE),0)</f>
        <v>0</v>
      </c>
      <c r="Y943" s="34">
        <f>IFERROR(VLOOKUP($H943,'Sewer F Exp'!$A:$B,16,FALSE),0)</f>
        <v>0</v>
      </c>
      <c r="Z943" s="42">
        <f>IFERROR(VLOOKUP($H943,'Sewer F Exp'!$A:$B,17,FALSE),0)</f>
        <v>0</v>
      </c>
      <c r="AA943" s="34">
        <f>IFERROR(VLOOKUP($H943,'Refuse F Rev'!$A:$E,15,FALSE),0)</f>
        <v>0</v>
      </c>
      <c r="AB943" s="34">
        <f>IFERROR(VLOOKUP($H943,'Refuse F Rev'!$A:$E,16,FALSE),0)</f>
        <v>0</v>
      </c>
      <c r="AC943" s="42">
        <f>IFERROR(VLOOKUP($H943,'Refuse F Rev'!$A:$E,17,FALSE),0)</f>
        <v>0</v>
      </c>
      <c r="AD943" s="34">
        <f>IFERROR(VLOOKUP($H943,'Refuse F Exp'!$A:$E,15,FALSE),0)</f>
        <v>0</v>
      </c>
      <c r="AE943" s="34">
        <f>IFERROR(VLOOKUP($H943,'Refuse F Exp'!$A:$E,16,FALSE),0)</f>
        <v>0</v>
      </c>
      <c r="AF943" s="42">
        <f>IFERROR(VLOOKUP($H943,'Refuse F Exp'!$A:$E,17,FALSE),0)</f>
        <v>0</v>
      </c>
      <c r="AG943" s="34">
        <f>IFERROR(VLOOKUP($H943,#REF!,10,FALSE),0)</f>
        <v>0</v>
      </c>
      <c r="AH943" s="34">
        <f>IFERROR(VLOOKUP($H943,#REF!,11,FALSE),0)</f>
        <v>0</v>
      </c>
      <c r="AI943" s="42">
        <f>IFERROR(VLOOKUP($H943,#REF!,12,FALSE),0)</f>
        <v>0</v>
      </c>
      <c r="AJ943" s="34">
        <f>IFERROR(VLOOKUP($H943,#REF!,10,FALSE),0)</f>
        <v>0</v>
      </c>
      <c r="AK943" s="34">
        <f>IFERROR(VLOOKUP($H943,#REF!,11,FALSE),0)</f>
        <v>0</v>
      </c>
      <c r="AL943" s="42">
        <f>IFERROR(VLOOKUP($H943,#REF!,12,FALSE),0)</f>
        <v>0</v>
      </c>
      <c r="AM943" s="34">
        <f>IFERROR(VLOOKUP($H943,#REF!,10,FALSE),0)</f>
        <v>0</v>
      </c>
      <c r="AN943" s="34">
        <f>IFERROR(VLOOKUP($H943,#REF!,11,FALSE),0)</f>
        <v>0</v>
      </c>
      <c r="AO943" s="42">
        <f>IFERROR(VLOOKUP($H943,#REF!,12,FALSE),0)</f>
        <v>0</v>
      </c>
      <c r="AP943" s="34">
        <f>IFERROR(VLOOKUP($H943,#REF!,10,FALSE),0)</f>
        <v>0</v>
      </c>
      <c r="AQ943" s="34">
        <f>IFERROR(VLOOKUP($H943,#REF!,11,FALSE),0)</f>
        <v>0</v>
      </c>
      <c r="AR943" s="42">
        <f>IFERROR(VLOOKUP($H943,#REF!,12,FALSE),0)</f>
        <v>0</v>
      </c>
      <c r="AS943" s="34">
        <f>IFERROR(VLOOKUP($H943,#REF!,13,FALSE),0)</f>
        <v>0</v>
      </c>
      <c r="AT943" s="34">
        <f>IFERROR(VLOOKUP($H943,#REF!,14,FALSE),0)</f>
        <v>0</v>
      </c>
      <c r="AU943" s="42">
        <f>IFERROR(VLOOKUP($H943,#REF!,15,FALSE),0)</f>
        <v>0</v>
      </c>
      <c r="AV943" s="34">
        <f>IFERROR(VLOOKUP($H943,#REF!,15,FALSE),0)</f>
        <v>0</v>
      </c>
      <c r="AW943" s="34">
        <f>IFERROR(VLOOKUP($H943,#REF!,16,FALSE),0)</f>
        <v>0</v>
      </c>
      <c r="AX943" s="42">
        <f>IFERROR(VLOOKUP($H943,#REF!,17,FALSE),0)</f>
        <v>0</v>
      </c>
    </row>
    <row r="944" spans="1:50" x14ac:dyDescent="0.3">
      <c r="A944" s="33" t="str">
        <f t="shared" si="56"/>
        <v>0</v>
      </c>
      <c r="B944" s="33">
        <f>+'R&amp;E EXPORT'!B943</f>
        <v>0</v>
      </c>
      <c r="C944" t="str">
        <f>IFERROR(VLOOKUP(A944,'MCSJ Export'!A:C,3,FALSE),"")</f>
        <v/>
      </c>
      <c r="D944" s="37">
        <f t="shared" ca="1" si="57"/>
        <v>0</v>
      </c>
      <c r="E944" s="37">
        <f t="shared" ca="1" si="58"/>
        <v>0</v>
      </c>
      <c r="F944" s="37">
        <f t="shared" ca="1" si="59"/>
        <v>0</v>
      </c>
      <c r="G944" s="37"/>
      <c r="H944" s="33">
        <f>+'R&amp;E EXPORT'!A943</f>
        <v>0</v>
      </c>
      <c r="I944" s="34">
        <f>IFERROR(VLOOKUP($H944,'Gen F Rev'!$A:$M,15,FALSE),0)</f>
        <v>0</v>
      </c>
      <c r="J944" s="34">
        <f>IFERROR(VLOOKUP($H944,'Gen F Rev'!$A:$M,16,FALSE),0)</f>
        <v>0</v>
      </c>
      <c r="K944" s="42">
        <f>IFERROR(VLOOKUP($H944,'Gen F Rev'!$A:$M,17,FALSE),0)</f>
        <v>0</v>
      </c>
      <c r="L944" s="34">
        <f>IFERROR(VLOOKUP($H944,'Gen F Exp'!$A:$E,15,FALSE),0)</f>
        <v>0</v>
      </c>
      <c r="M944" s="34">
        <f>IFERROR(VLOOKUP($H944,'Gen F Exp'!$A:$E,16,FALSE),0)</f>
        <v>0</v>
      </c>
      <c r="N944" s="42">
        <f>IFERROR(VLOOKUP($H944,'Gen F Exp'!$A:$E,17,FALSE),0)</f>
        <v>0</v>
      </c>
      <c r="O944" s="34">
        <f>IFERROR(VLOOKUP($H944,'Water F Rev'!$A:$L,15,FALSE),0)</f>
        <v>0</v>
      </c>
      <c r="P944" s="34">
        <f>IFERROR(VLOOKUP($H944,'Water F Rev'!$A:$L,16,FALSE),0)</f>
        <v>0</v>
      </c>
      <c r="Q944" s="42">
        <f>IFERROR(VLOOKUP($H944,'Water F Rev'!$A:$L,17,FALSE),0)</f>
        <v>0</v>
      </c>
      <c r="R944" s="34">
        <f>IFERROR(VLOOKUP($H944,'Water F Exp'!$A:$K,15,FALSE),0)</f>
        <v>0</v>
      </c>
      <c r="S944" s="34">
        <f>IFERROR(VLOOKUP($H944,'Water F Exp'!$A:$K,16,FALSE),0)</f>
        <v>0</v>
      </c>
      <c r="T944" s="42">
        <f>IFERROR(VLOOKUP($H944,'Water F Exp'!$A:$K,17,FALSE),0)</f>
        <v>0</v>
      </c>
      <c r="U944" s="34">
        <f ca="1">IFERROR(VLOOKUP($H944,'Sewer F Rev'!$A:$E,15,FALSE),0)</f>
        <v>0</v>
      </c>
      <c r="V944" s="34">
        <f ca="1">IFERROR(VLOOKUP($H944,'Sewer F Rev'!$A:$E,16,FALSE),0)</f>
        <v>0</v>
      </c>
      <c r="W944" s="42">
        <f ca="1">IFERROR(VLOOKUP($H944,'Sewer F Rev'!$A:$E,17,FALSE),0)</f>
        <v>0</v>
      </c>
      <c r="X944" s="34">
        <f>IFERROR(VLOOKUP($H944,'Sewer F Exp'!$A:$B,15,FALSE),0)</f>
        <v>0</v>
      </c>
      <c r="Y944" s="34">
        <f>IFERROR(VLOOKUP($H944,'Sewer F Exp'!$A:$B,16,FALSE),0)</f>
        <v>0</v>
      </c>
      <c r="Z944" s="42">
        <f>IFERROR(VLOOKUP($H944,'Sewer F Exp'!$A:$B,17,FALSE),0)</f>
        <v>0</v>
      </c>
      <c r="AA944" s="34">
        <f>IFERROR(VLOOKUP($H944,'Refuse F Rev'!$A:$E,15,FALSE),0)</f>
        <v>0</v>
      </c>
      <c r="AB944" s="34">
        <f>IFERROR(VLOOKUP($H944,'Refuse F Rev'!$A:$E,16,FALSE),0)</f>
        <v>0</v>
      </c>
      <c r="AC944" s="42">
        <f>IFERROR(VLOOKUP($H944,'Refuse F Rev'!$A:$E,17,FALSE),0)</f>
        <v>0</v>
      </c>
      <c r="AD944" s="34">
        <f>IFERROR(VLOOKUP($H944,'Refuse F Exp'!$A:$E,15,FALSE),0)</f>
        <v>0</v>
      </c>
      <c r="AE944" s="34">
        <f>IFERROR(VLOOKUP($H944,'Refuse F Exp'!$A:$E,16,FALSE),0)</f>
        <v>0</v>
      </c>
      <c r="AF944" s="42">
        <f>IFERROR(VLOOKUP($H944,'Refuse F Exp'!$A:$E,17,FALSE),0)</f>
        <v>0</v>
      </c>
      <c r="AG944" s="34">
        <f>IFERROR(VLOOKUP($H944,#REF!,10,FALSE),0)</f>
        <v>0</v>
      </c>
      <c r="AH944" s="34">
        <f>IFERROR(VLOOKUP($H944,#REF!,11,FALSE),0)</f>
        <v>0</v>
      </c>
      <c r="AI944" s="42">
        <f>IFERROR(VLOOKUP($H944,#REF!,12,FALSE),0)</f>
        <v>0</v>
      </c>
      <c r="AJ944" s="34">
        <f>IFERROR(VLOOKUP($H944,#REF!,10,FALSE),0)</f>
        <v>0</v>
      </c>
      <c r="AK944" s="34">
        <f>IFERROR(VLOOKUP($H944,#REF!,11,FALSE),0)</f>
        <v>0</v>
      </c>
      <c r="AL944" s="42">
        <f>IFERROR(VLOOKUP($H944,#REF!,12,FALSE),0)</f>
        <v>0</v>
      </c>
      <c r="AM944" s="34">
        <f>IFERROR(VLOOKUP($H944,#REF!,10,FALSE),0)</f>
        <v>0</v>
      </c>
      <c r="AN944" s="34">
        <f>IFERROR(VLOOKUP($H944,#REF!,11,FALSE),0)</f>
        <v>0</v>
      </c>
      <c r="AO944" s="42">
        <f>IFERROR(VLOOKUP($H944,#REF!,12,FALSE),0)</f>
        <v>0</v>
      </c>
      <c r="AP944" s="34">
        <f>IFERROR(VLOOKUP($H944,#REF!,10,FALSE),0)</f>
        <v>0</v>
      </c>
      <c r="AQ944" s="34">
        <f>IFERROR(VLOOKUP($H944,#REF!,11,FALSE),0)</f>
        <v>0</v>
      </c>
      <c r="AR944" s="42">
        <f>IFERROR(VLOOKUP($H944,#REF!,12,FALSE),0)</f>
        <v>0</v>
      </c>
      <c r="AS944" s="34">
        <f>IFERROR(VLOOKUP($H944,#REF!,13,FALSE),0)</f>
        <v>0</v>
      </c>
      <c r="AT944" s="34">
        <f>IFERROR(VLOOKUP($H944,#REF!,14,FALSE),0)</f>
        <v>0</v>
      </c>
      <c r="AU944" s="42">
        <f>IFERROR(VLOOKUP($H944,#REF!,15,FALSE),0)</f>
        <v>0</v>
      </c>
      <c r="AV944" s="34">
        <f>IFERROR(VLOOKUP($H944,#REF!,15,FALSE),0)</f>
        <v>0</v>
      </c>
      <c r="AW944" s="34">
        <f>IFERROR(VLOOKUP($H944,#REF!,16,FALSE),0)</f>
        <v>0</v>
      </c>
      <c r="AX944" s="42">
        <f>IFERROR(VLOOKUP($H944,#REF!,17,FALSE),0)</f>
        <v>0</v>
      </c>
    </row>
    <row r="945" spans="1:50" x14ac:dyDescent="0.3">
      <c r="A945" s="33" t="str">
        <f t="shared" si="56"/>
        <v>0</v>
      </c>
      <c r="B945" s="33">
        <f>+'R&amp;E EXPORT'!B944</f>
        <v>0</v>
      </c>
      <c r="C945" t="str">
        <f>IFERROR(VLOOKUP(A945,'MCSJ Export'!A:C,3,FALSE),"")</f>
        <v/>
      </c>
      <c r="D945" s="37">
        <f t="shared" ca="1" si="57"/>
        <v>0</v>
      </c>
      <c r="E945" s="37">
        <f t="shared" ca="1" si="58"/>
        <v>0</v>
      </c>
      <c r="F945" s="37">
        <f t="shared" ca="1" si="59"/>
        <v>0</v>
      </c>
      <c r="G945" s="37"/>
      <c r="H945" s="33">
        <f>+'R&amp;E EXPORT'!A944</f>
        <v>0</v>
      </c>
      <c r="I945" s="34">
        <f>IFERROR(VLOOKUP($H945,'Gen F Rev'!$A:$M,15,FALSE),0)</f>
        <v>0</v>
      </c>
      <c r="J945" s="34">
        <f>IFERROR(VLOOKUP($H945,'Gen F Rev'!$A:$M,16,FALSE),0)</f>
        <v>0</v>
      </c>
      <c r="K945" s="42">
        <f>IFERROR(VLOOKUP($H945,'Gen F Rev'!$A:$M,17,FALSE),0)</f>
        <v>0</v>
      </c>
      <c r="L945" s="34">
        <f>IFERROR(VLOOKUP($H945,'Gen F Exp'!$A:$E,15,FALSE),0)</f>
        <v>0</v>
      </c>
      <c r="M945" s="34">
        <f>IFERROR(VLOOKUP($H945,'Gen F Exp'!$A:$E,16,FALSE),0)</f>
        <v>0</v>
      </c>
      <c r="N945" s="42">
        <f>IFERROR(VLOOKUP($H945,'Gen F Exp'!$A:$E,17,FALSE),0)</f>
        <v>0</v>
      </c>
      <c r="O945" s="34">
        <f>IFERROR(VLOOKUP($H945,'Water F Rev'!$A:$L,15,FALSE),0)</f>
        <v>0</v>
      </c>
      <c r="P945" s="34">
        <f>IFERROR(VLOOKUP($H945,'Water F Rev'!$A:$L,16,FALSE),0)</f>
        <v>0</v>
      </c>
      <c r="Q945" s="42">
        <f>IFERROR(VLOOKUP($H945,'Water F Rev'!$A:$L,17,FALSE),0)</f>
        <v>0</v>
      </c>
      <c r="R945" s="34">
        <f>IFERROR(VLOOKUP($H945,'Water F Exp'!$A:$K,15,FALSE),0)</f>
        <v>0</v>
      </c>
      <c r="S945" s="34">
        <f>IFERROR(VLOOKUP($H945,'Water F Exp'!$A:$K,16,FALSE),0)</f>
        <v>0</v>
      </c>
      <c r="T945" s="42">
        <f>IFERROR(VLOOKUP($H945,'Water F Exp'!$A:$K,17,FALSE),0)</f>
        <v>0</v>
      </c>
      <c r="U945" s="34">
        <f ca="1">IFERROR(VLOOKUP($H945,'Sewer F Rev'!$A:$E,15,FALSE),0)</f>
        <v>0</v>
      </c>
      <c r="V945" s="34">
        <f ca="1">IFERROR(VLOOKUP($H945,'Sewer F Rev'!$A:$E,16,FALSE),0)</f>
        <v>0</v>
      </c>
      <c r="W945" s="42">
        <f ca="1">IFERROR(VLOOKUP($H945,'Sewer F Rev'!$A:$E,17,FALSE),0)</f>
        <v>0</v>
      </c>
      <c r="X945" s="34">
        <f>IFERROR(VLOOKUP($H945,'Sewer F Exp'!$A:$B,15,FALSE),0)</f>
        <v>0</v>
      </c>
      <c r="Y945" s="34">
        <f>IFERROR(VLOOKUP($H945,'Sewer F Exp'!$A:$B,16,FALSE),0)</f>
        <v>0</v>
      </c>
      <c r="Z945" s="42">
        <f>IFERROR(VLOOKUP($H945,'Sewer F Exp'!$A:$B,17,FALSE),0)</f>
        <v>0</v>
      </c>
      <c r="AA945" s="34">
        <f>IFERROR(VLOOKUP($H945,'Refuse F Rev'!$A:$E,15,FALSE),0)</f>
        <v>0</v>
      </c>
      <c r="AB945" s="34">
        <f>IFERROR(VLOOKUP($H945,'Refuse F Rev'!$A:$E,16,FALSE),0)</f>
        <v>0</v>
      </c>
      <c r="AC945" s="42">
        <f>IFERROR(VLOOKUP($H945,'Refuse F Rev'!$A:$E,17,FALSE),0)</f>
        <v>0</v>
      </c>
      <c r="AD945" s="34">
        <f>IFERROR(VLOOKUP($H945,'Refuse F Exp'!$A:$E,15,FALSE),0)</f>
        <v>0</v>
      </c>
      <c r="AE945" s="34">
        <f>IFERROR(VLOOKUP($H945,'Refuse F Exp'!$A:$E,16,FALSE),0)</f>
        <v>0</v>
      </c>
      <c r="AF945" s="42">
        <f>IFERROR(VLOOKUP($H945,'Refuse F Exp'!$A:$E,17,FALSE),0)</f>
        <v>0</v>
      </c>
      <c r="AG945" s="34">
        <f>IFERROR(VLOOKUP($H945,#REF!,10,FALSE),0)</f>
        <v>0</v>
      </c>
      <c r="AH945" s="34">
        <f>IFERROR(VLOOKUP($H945,#REF!,11,FALSE),0)</f>
        <v>0</v>
      </c>
      <c r="AI945" s="42">
        <f>IFERROR(VLOOKUP($H945,#REF!,12,FALSE),0)</f>
        <v>0</v>
      </c>
      <c r="AJ945" s="34">
        <f>IFERROR(VLOOKUP($H945,#REF!,10,FALSE),0)</f>
        <v>0</v>
      </c>
      <c r="AK945" s="34">
        <f>IFERROR(VLOOKUP($H945,#REF!,11,FALSE),0)</f>
        <v>0</v>
      </c>
      <c r="AL945" s="42">
        <f>IFERROR(VLOOKUP($H945,#REF!,12,FALSE),0)</f>
        <v>0</v>
      </c>
      <c r="AM945" s="34">
        <f>IFERROR(VLOOKUP($H945,#REF!,10,FALSE),0)</f>
        <v>0</v>
      </c>
      <c r="AN945" s="34">
        <f>IFERROR(VLOOKUP($H945,#REF!,11,FALSE),0)</f>
        <v>0</v>
      </c>
      <c r="AO945" s="42">
        <f>IFERROR(VLOOKUP($H945,#REF!,12,FALSE),0)</f>
        <v>0</v>
      </c>
      <c r="AP945" s="34">
        <f>IFERROR(VLOOKUP($H945,#REF!,10,FALSE),0)</f>
        <v>0</v>
      </c>
      <c r="AQ945" s="34">
        <f>IFERROR(VLOOKUP($H945,#REF!,11,FALSE),0)</f>
        <v>0</v>
      </c>
      <c r="AR945" s="42">
        <f>IFERROR(VLOOKUP($H945,#REF!,12,FALSE),0)</f>
        <v>0</v>
      </c>
      <c r="AS945" s="34">
        <f>IFERROR(VLOOKUP($H945,#REF!,13,FALSE),0)</f>
        <v>0</v>
      </c>
      <c r="AT945" s="34">
        <f>IFERROR(VLOOKUP($H945,#REF!,14,FALSE),0)</f>
        <v>0</v>
      </c>
      <c r="AU945" s="42">
        <f>IFERROR(VLOOKUP($H945,#REF!,15,FALSE),0)</f>
        <v>0</v>
      </c>
      <c r="AV945" s="34">
        <f>IFERROR(VLOOKUP($H945,#REF!,15,FALSE),0)</f>
        <v>0</v>
      </c>
      <c r="AW945" s="34">
        <f>IFERROR(VLOOKUP($H945,#REF!,16,FALSE),0)</f>
        <v>0</v>
      </c>
      <c r="AX945" s="42">
        <f>IFERROR(VLOOKUP($H945,#REF!,17,FALSE),0)</f>
        <v>0</v>
      </c>
    </row>
    <row r="946" spans="1:50" x14ac:dyDescent="0.3">
      <c r="A946" s="33" t="str">
        <f t="shared" si="56"/>
        <v>0</v>
      </c>
      <c r="B946" s="33">
        <f>+'R&amp;E EXPORT'!B945</f>
        <v>0</v>
      </c>
      <c r="C946" t="str">
        <f>IFERROR(VLOOKUP(A946,'MCSJ Export'!A:C,3,FALSE),"")</f>
        <v/>
      </c>
      <c r="D946" s="37">
        <f t="shared" ca="1" si="57"/>
        <v>0</v>
      </c>
      <c r="E946" s="37">
        <f t="shared" ca="1" si="58"/>
        <v>0</v>
      </c>
      <c r="F946" s="37">
        <f t="shared" ca="1" si="59"/>
        <v>0</v>
      </c>
      <c r="G946" s="37"/>
      <c r="H946" s="33">
        <f>+'R&amp;E EXPORT'!A945</f>
        <v>0</v>
      </c>
      <c r="I946" s="34">
        <f>IFERROR(VLOOKUP($H946,'Gen F Rev'!$A:$M,15,FALSE),0)</f>
        <v>0</v>
      </c>
      <c r="J946" s="34">
        <f>IFERROR(VLOOKUP($H946,'Gen F Rev'!$A:$M,16,FALSE),0)</f>
        <v>0</v>
      </c>
      <c r="K946" s="42">
        <f>IFERROR(VLOOKUP($H946,'Gen F Rev'!$A:$M,17,FALSE),0)</f>
        <v>0</v>
      </c>
      <c r="L946" s="34">
        <f>IFERROR(VLOOKUP($H946,'Gen F Exp'!$A:$E,15,FALSE),0)</f>
        <v>0</v>
      </c>
      <c r="M946" s="34">
        <f>IFERROR(VLOOKUP($H946,'Gen F Exp'!$A:$E,16,FALSE),0)</f>
        <v>0</v>
      </c>
      <c r="N946" s="42">
        <f>IFERROR(VLOOKUP($H946,'Gen F Exp'!$A:$E,17,FALSE),0)</f>
        <v>0</v>
      </c>
      <c r="O946" s="34">
        <f>IFERROR(VLOOKUP($H946,'Water F Rev'!$A:$L,15,FALSE),0)</f>
        <v>0</v>
      </c>
      <c r="P946" s="34">
        <f>IFERROR(VLOOKUP($H946,'Water F Rev'!$A:$L,16,FALSE),0)</f>
        <v>0</v>
      </c>
      <c r="Q946" s="42">
        <f>IFERROR(VLOOKUP($H946,'Water F Rev'!$A:$L,17,FALSE),0)</f>
        <v>0</v>
      </c>
      <c r="R946" s="34">
        <f>IFERROR(VLOOKUP($H946,'Water F Exp'!$A:$K,15,FALSE),0)</f>
        <v>0</v>
      </c>
      <c r="S946" s="34">
        <f>IFERROR(VLOOKUP($H946,'Water F Exp'!$A:$K,16,FALSE),0)</f>
        <v>0</v>
      </c>
      <c r="T946" s="42">
        <f>IFERROR(VLOOKUP($H946,'Water F Exp'!$A:$K,17,FALSE),0)</f>
        <v>0</v>
      </c>
      <c r="U946" s="34">
        <f ca="1">IFERROR(VLOOKUP($H946,'Sewer F Rev'!$A:$E,15,FALSE),0)</f>
        <v>0</v>
      </c>
      <c r="V946" s="34">
        <f ca="1">IFERROR(VLOOKUP($H946,'Sewer F Rev'!$A:$E,16,FALSE),0)</f>
        <v>0</v>
      </c>
      <c r="W946" s="42">
        <f ca="1">IFERROR(VLOOKUP($H946,'Sewer F Rev'!$A:$E,17,FALSE),0)</f>
        <v>0</v>
      </c>
      <c r="X946" s="34">
        <f>IFERROR(VLOOKUP($H946,'Sewer F Exp'!$A:$B,15,FALSE),0)</f>
        <v>0</v>
      </c>
      <c r="Y946" s="34">
        <f>IFERROR(VLOOKUP($H946,'Sewer F Exp'!$A:$B,16,FALSE),0)</f>
        <v>0</v>
      </c>
      <c r="Z946" s="42">
        <f>IFERROR(VLOOKUP($H946,'Sewer F Exp'!$A:$B,17,FALSE),0)</f>
        <v>0</v>
      </c>
      <c r="AA946" s="34">
        <f>IFERROR(VLOOKUP($H946,'Refuse F Rev'!$A:$E,15,FALSE),0)</f>
        <v>0</v>
      </c>
      <c r="AB946" s="34">
        <f>IFERROR(VLOOKUP($H946,'Refuse F Rev'!$A:$E,16,FALSE),0)</f>
        <v>0</v>
      </c>
      <c r="AC946" s="42">
        <f>IFERROR(VLOOKUP($H946,'Refuse F Rev'!$A:$E,17,FALSE),0)</f>
        <v>0</v>
      </c>
      <c r="AD946" s="34">
        <f>IFERROR(VLOOKUP($H946,'Refuse F Exp'!$A:$E,15,FALSE),0)</f>
        <v>0</v>
      </c>
      <c r="AE946" s="34">
        <f>IFERROR(VLOOKUP($H946,'Refuse F Exp'!$A:$E,16,FALSE),0)</f>
        <v>0</v>
      </c>
      <c r="AF946" s="42">
        <f>IFERROR(VLOOKUP($H946,'Refuse F Exp'!$A:$E,17,FALSE),0)</f>
        <v>0</v>
      </c>
      <c r="AG946" s="34">
        <f>IFERROR(VLOOKUP($H946,#REF!,10,FALSE),0)</f>
        <v>0</v>
      </c>
      <c r="AH946" s="34">
        <f>IFERROR(VLOOKUP($H946,#REF!,11,FALSE),0)</f>
        <v>0</v>
      </c>
      <c r="AI946" s="42">
        <f>IFERROR(VLOOKUP($H946,#REF!,12,FALSE),0)</f>
        <v>0</v>
      </c>
      <c r="AJ946" s="34">
        <f>IFERROR(VLOOKUP($H946,#REF!,10,FALSE),0)</f>
        <v>0</v>
      </c>
      <c r="AK946" s="34">
        <f>IFERROR(VLOOKUP($H946,#REF!,11,FALSE),0)</f>
        <v>0</v>
      </c>
      <c r="AL946" s="42">
        <f>IFERROR(VLOOKUP($H946,#REF!,12,FALSE),0)</f>
        <v>0</v>
      </c>
      <c r="AM946" s="34">
        <f>IFERROR(VLOOKUP($H946,#REF!,10,FALSE),0)</f>
        <v>0</v>
      </c>
      <c r="AN946" s="34">
        <f>IFERROR(VLOOKUP($H946,#REF!,11,FALSE),0)</f>
        <v>0</v>
      </c>
      <c r="AO946" s="42">
        <f>IFERROR(VLOOKUP($H946,#REF!,12,FALSE),0)</f>
        <v>0</v>
      </c>
      <c r="AP946" s="34">
        <f>IFERROR(VLOOKUP($H946,#REF!,10,FALSE),0)</f>
        <v>0</v>
      </c>
      <c r="AQ946" s="34">
        <f>IFERROR(VLOOKUP($H946,#REF!,11,FALSE),0)</f>
        <v>0</v>
      </c>
      <c r="AR946" s="42">
        <f>IFERROR(VLOOKUP($H946,#REF!,12,FALSE),0)</f>
        <v>0</v>
      </c>
      <c r="AS946" s="34">
        <f>IFERROR(VLOOKUP($H946,#REF!,13,FALSE),0)</f>
        <v>0</v>
      </c>
      <c r="AT946" s="34">
        <f>IFERROR(VLOOKUP($H946,#REF!,14,FALSE),0)</f>
        <v>0</v>
      </c>
      <c r="AU946" s="42">
        <f>IFERROR(VLOOKUP($H946,#REF!,15,FALSE),0)</f>
        <v>0</v>
      </c>
      <c r="AV946" s="34">
        <f>IFERROR(VLOOKUP($H946,#REF!,15,FALSE),0)</f>
        <v>0</v>
      </c>
      <c r="AW946" s="34">
        <f>IFERROR(VLOOKUP($H946,#REF!,16,FALSE),0)</f>
        <v>0</v>
      </c>
      <c r="AX946" s="42">
        <f>IFERROR(VLOOKUP($H946,#REF!,17,FALSE),0)</f>
        <v>0</v>
      </c>
    </row>
    <row r="947" spans="1:50" x14ac:dyDescent="0.3">
      <c r="A947" s="33" t="str">
        <f t="shared" si="56"/>
        <v>0</v>
      </c>
      <c r="B947" s="33">
        <f>+'R&amp;E EXPORT'!B946</f>
        <v>0</v>
      </c>
      <c r="C947" t="str">
        <f>IFERROR(VLOOKUP(A947,'MCSJ Export'!A:C,3,FALSE),"")</f>
        <v/>
      </c>
      <c r="D947" s="37">
        <f t="shared" ca="1" si="57"/>
        <v>0</v>
      </c>
      <c r="E947" s="37">
        <f t="shared" ca="1" si="58"/>
        <v>0</v>
      </c>
      <c r="F947" s="37">
        <f t="shared" ca="1" si="59"/>
        <v>0</v>
      </c>
      <c r="G947" s="37"/>
      <c r="H947" s="33">
        <f>+'R&amp;E EXPORT'!A946</f>
        <v>0</v>
      </c>
      <c r="I947" s="34">
        <f>IFERROR(VLOOKUP($H947,'Gen F Rev'!$A:$M,15,FALSE),0)</f>
        <v>0</v>
      </c>
      <c r="J947" s="34">
        <f>IFERROR(VLOOKUP($H947,'Gen F Rev'!$A:$M,16,FALSE),0)</f>
        <v>0</v>
      </c>
      <c r="K947" s="42">
        <f>IFERROR(VLOOKUP($H947,'Gen F Rev'!$A:$M,17,FALSE),0)</f>
        <v>0</v>
      </c>
      <c r="L947" s="34">
        <f>IFERROR(VLOOKUP($H947,'Gen F Exp'!$A:$E,15,FALSE),0)</f>
        <v>0</v>
      </c>
      <c r="M947" s="34">
        <f>IFERROR(VLOOKUP($H947,'Gen F Exp'!$A:$E,16,FALSE),0)</f>
        <v>0</v>
      </c>
      <c r="N947" s="42">
        <f>IFERROR(VLOOKUP($H947,'Gen F Exp'!$A:$E,17,FALSE),0)</f>
        <v>0</v>
      </c>
      <c r="O947" s="34">
        <f>IFERROR(VLOOKUP($H947,'Water F Rev'!$A:$L,15,FALSE),0)</f>
        <v>0</v>
      </c>
      <c r="P947" s="34">
        <f>IFERROR(VLOOKUP($H947,'Water F Rev'!$A:$L,16,FALSE),0)</f>
        <v>0</v>
      </c>
      <c r="Q947" s="42">
        <f>IFERROR(VLOOKUP($H947,'Water F Rev'!$A:$L,17,FALSE),0)</f>
        <v>0</v>
      </c>
      <c r="R947" s="34">
        <f>IFERROR(VLOOKUP($H947,'Water F Exp'!$A:$K,15,FALSE),0)</f>
        <v>0</v>
      </c>
      <c r="S947" s="34">
        <f>IFERROR(VLOOKUP($H947,'Water F Exp'!$A:$K,16,FALSE),0)</f>
        <v>0</v>
      </c>
      <c r="T947" s="42">
        <f>IFERROR(VLOOKUP($H947,'Water F Exp'!$A:$K,17,FALSE),0)</f>
        <v>0</v>
      </c>
      <c r="U947" s="34">
        <f ca="1">IFERROR(VLOOKUP($H947,'Sewer F Rev'!$A:$E,15,FALSE),0)</f>
        <v>0</v>
      </c>
      <c r="V947" s="34">
        <f ca="1">IFERROR(VLOOKUP($H947,'Sewer F Rev'!$A:$E,16,FALSE),0)</f>
        <v>0</v>
      </c>
      <c r="W947" s="42">
        <f ca="1">IFERROR(VLOOKUP($H947,'Sewer F Rev'!$A:$E,17,FALSE),0)</f>
        <v>0</v>
      </c>
      <c r="X947" s="34">
        <f>IFERROR(VLOOKUP($H947,'Sewer F Exp'!$A:$B,15,FALSE),0)</f>
        <v>0</v>
      </c>
      <c r="Y947" s="34">
        <f>IFERROR(VLOOKUP($H947,'Sewer F Exp'!$A:$B,16,FALSE),0)</f>
        <v>0</v>
      </c>
      <c r="Z947" s="42">
        <f>IFERROR(VLOOKUP($H947,'Sewer F Exp'!$A:$B,17,FALSE),0)</f>
        <v>0</v>
      </c>
      <c r="AA947" s="34">
        <f>IFERROR(VLOOKUP($H947,'Refuse F Rev'!$A:$E,15,FALSE),0)</f>
        <v>0</v>
      </c>
      <c r="AB947" s="34">
        <f>IFERROR(VLOOKUP($H947,'Refuse F Rev'!$A:$E,16,FALSE),0)</f>
        <v>0</v>
      </c>
      <c r="AC947" s="42">
        <f>IFERROR(VLOOKUP($H947,'Refuse F Rev'!$A:$E,17,FALSE),0)</f>
        <v>0</v>
      </c>
      <c r="AD947" s="34">
        <f>IFERROR(VLOOKUP($H947,'Refuse F Exp'!$A:$E,15,FALSE),0)</f>
        <v>0</v>
      </c>
      <c r="AE947" s="34">
        <f>IFERROR(VLOOKUP($H947,'Refuse F Exp'!$A:$E,16,FALSE),0)</f>
        <v>0</v>
      </c>
      <c r="AF947" s="42">
        <f>IFERROR(VLOOKUP($H947,'Refuse F Exp'!$A:$E,17,FALSE),0)</f>
        <v>0</v>
      </c>
      <c r="AG947" s="34">
        <f>IFERROR(VLOOKUP($H947,#REF!,10,FALSE),0)</f>
        <v>0</v>
      </c>
      <c r="AH947" s="34">
        <f>IFERROR(VLOOKUP($H947,#REF!,11,FALSE),0)</f>
        <v>0</v>
      </c>
      <c r="AI947" s="42">
        <f>IFERROR(VLOOKUP($H947,#REF!,12,FALSE),0)</f>
        <v>0</v>
      </c>
      <c r="AJ947" s="34">
        <f>IFERROR(VLOOKUP($H947,#REF!,10,FALSE),0)</f>
        <v>0</v>
      </c>
      <c r="AK947" s="34">
        <f>IFERROR(VLOOKUP($H947,#REF!,11,FALSE),0)</f>
        <v>0</v>
      </c>
      <c r="AL947" s="42">
        <f>IFERROR(VLOOKUP($H947,#REF!,12,FALSE),0)</f>
        <v>0</v>
      </c>
      <c r="AM947" s="34">
        <f>IFERROR(VLOOKUP($H947,#REF!,10,FALSE),0)</f>
        <v>0</v>
      </c>
      <c r="AN947" s="34">
        <f>IFERROR(VLOOKUP($H947,#REF!,11,FALSE),0)</f>
        <v>0</v>
      </c>
      <c r="AO947" s="42">
        <f>IFERROR(VLOOKUP($H947,#REF!,12,FALSE),0)</f>
        <v>0</v>
      </c>
      <c r="AP947" s="34">
        <f>IFERROR(VLOOKUP($H947,#REF!,10,FALSE),0)</f>
        <v>0</v>
      </c>
      <c r="AQ947" s="34">
        <f>IFERROR(VLOOKUP($H947,#REF!,11,FALSE),0)</f>
        <v>0</v>
      </c>
      <c r="AR947" s="42">
        <f>IFERROR(VLOOKUP($H947,#REF!,12,FALSE),0)</f>
        <v>0</v>
      </c>
      <c r="AS947" s="34">
        <f>IFERROR(VLOOKUP($H947,#REF!,13,FALSE),0)</f>
        <v>0</v>
      </c>
      <c r="AT947" s="34">
        <f>IFERROR(VLOOKUP($H947,#REF!,14,FALSE),0)</f>
        <v>0</v>
      </c>
      <c r="AU947" s="42">
        <f>IFERROR(VLOOKUP($H947,#REF!,15,FALSE),0)</f>
        <v>0</v>
      </c>
      <c r="AV947" s="34">
        <f>IFERROR(VLOOKUP($H947,#REF!,15,FALSE),0)</f>
        <v>0</v>
      </c>
      <c r="AW947" s="34">
        <f>IFERROR(VLOOKUP($H947,#REF!,16,FALSE),0)</f>
        <v>0</v>
      </c>
      <c r="AX947" s="42">
        <f>IFERROR(VLOOKUP($H947,#REF!,17,FALSE),0)</f>
        <v>0</v>
      </c>
    </row>
    <row r="948" spans="1:50" x14ac:dyDescent="0.3">
      <c r="A948" s="33" t="str">
        <f t="shared" si="56"/>
        <v>0</v>
      </c>
      <c r="B948" s="33">
        <f>+'R&amp;E EXPORT'!B947</f>
        <v>0</v>
      </c>
      <c r="C948" t="str">
        <f>IFERROR(VLOOKUP(A948,'MCSJ Export'!A:C,3,FALSE),"")</f>
        <v/>
      </c>
      <c r="D948" s="37">
        <f t="shared" ca="1" si="57"/>
        <v>0</v>
      </c>
      <c r="E948" s="37">
        <f t="shared" ca="1" si="58"/>
        <v>0</v>
      </c>
      <c r="F948" s="37">
        <f t="shared" ca="1" si="59"/>
        <v>0</v>
      </c>
      <c r="G948" s="37"/>
      <c r="H948" s="33">
        <f>+'R&amp;E EXPORT'!A947</f>
        <v>0</v>
      </c>
      <c r="I948" s="34">
        <f>IFERROR(VLOOKUP($H948,'Gen F Rev'!$A:$M,15,FALSE),0)</f>
        <v>0</v>
      </c>
      <c r="J948" s="34">
        <f>IFERROR(VLOOKUP($H948,'Gen F Rev'!$A:$M,16,FALSE),0)</f>
        <v>0</v>
      </c>
      <c r="K948" s="42">
        <f>IFERROR(VLOOKUP($H948,'Gen F Rev'!$A:$M,17,FALSE),0)</f>
        <v>0</v>
      </c>
      <c r="L948" s="34">
        <f>IFERROR(VLOOKUP($H948,'Gen F Exp'!$A:$E,15,FALSE),0)</f>
        <v>0</v>
      </c>
      <c r="M948" s="34">
        <f>IFERROR(VLOOKUP($H948,'Gen F Exp'!$A:$E,16,FALSE),0)</f>
        <v>0</v>
      </c>
      <c r="N948" s="42">
        <f>IFERROR(VLOOKUP($H948,'Gen F Exp'!$A:$E,17,FALSE),0)</f>
        <v>0</v>
      </c>
      <c r="O948" s="34">
        <f>IFERROR(VLOOKUP($H948,'Water F Rev'!$A:$L,15,FALSE),0)</f>
        <v>0</v>
      </c>
      <c r="P948" s="34">
        <f>IFERROR(VLOOKUP($H948,'Water F Rev'!$A:$L,16,FALSE),0)</f>
        <v>0</v>
      </c>
      <c r="Q948" s="42">
        <f>IFERROR(VLOOKUP($H948,'Water F Rev'!$A:$L,17,FALSE),0)</f>
        <v>0</v>
      </c>
      <c r="R948" s="34">
        <f>IFERROR(VLOOKUP($H948,'Water F Exp'!$A:$K,15,FALSE),0)</f>
        <v>0</v>
      </c>
      <c r="S948" s="34">
        <f>IFERROR(VLOOKUP($H948,'Water F Exp'!$A:$K,16,FALSE),0)</f>
        <v>0</v>
      </c>
      <c r="T948" s="42">
        <f>IFERROR(VLOOKUP($H948,'Water F Exp'!$A:$K,17,FALSE),0)</f>
        <v>0</v>
      </c>
      <c r="U948" s="34">
        <f ca="1">IFERROR(VLOOKUP($H948,'Sewer F Rev'!$A:$E,15,FALSE),0)</f>
        <v>0</v>
      </c>
      <c r="V948" s="34">
        <f ca="1">IFERROR(VLOOKUP($H948,'Sewer F Rev'!$A:$E,16,FALSE),0)</f>
        <v>0</v>
      </c>
      <c r="W948" s="42">
        <f ca="1">IFERROR(VLOOKUP($H948,'Sewer F Rev'!$A:$E,17,FALSE),0)</f>
        <v>0</v>
      </c>
      <c r="X948" s="34">
        <f>IFERROR(VLOOKUP($H948,'Sewer F Exp'!$A:$B,15,FALSE),0)</f>
        <v>0</v>
      </c>
      <c r="Y948" s="34">
        <f>IFERROR(VLOOKUP($H948,'Sewer F Exp'!$A:$B,16,FALSE),0)</f>
        <v>0</v>
      </c>
      <c r="Z948" s="42">
        <f>IFERROR(VLOOKUP($H948,'Sewer F Exp'!$A:$B,17,FALSE),0)</f>
        <v>0</v>
      </c>
      <c r="AA948" s="34">
        <f>IFERROR(VLOOKUP($H948,'Refuse F Rev'!$A:$E,15,FALSE),0)</f>
        <v>0</v>
      </c>
      <c r="AB948" s="34">
        <f>IFERROR(VLOOKUP($H948,'Refuse F Rev'!$A:$E,16,FALSE),0)</f>
        <v>0</v>
      </c>
      <c r="AC948" s="42">
        <f>IFERROR(VLOOKUP($H948,'Refuse F Rev'!$A:$E,17,FALSE),0)</f>
        <v>0</v>
      </c>
      <c r="AD948" s="34">
        <f>IFERROR(VLOOKUP($H948,'Refuse F Exp'!$A:$E,15,FALSE),0)</f>
        <v>0</v>
      </c>
      <c r="AE948" s="34">
        <f>IFERROR(VLOOKUP($H948,'Refuse F Exp'!$A:$E,16,FALSE),0)</f>
        <v>0</v>
      </c>
      <c r="AF948" s="42">
        <f>IFERROR(VLOOKUP($H948,'Refuse F Exp'!$A:$E,17,FALSE),0)</f>
        <v>0</v>
      </c>
      <c r="AG948" s="34">
        <f>IFERROR(VLOOKUP($H948,#REF!,10,FALSE),0)</f>
        <v>0</v>
      </c>
      <c r="AH948" s="34">
        <f>IFERROR(VLOOKUP($H948,#REF!,11,FALSE),0)</f>
        <v>0</v>
      </c>
      <c r="AI948" s="42">
        <f>IFERROR(VLOOKUP($H948,#REF!,12,FALSE),0)</f>
        <v>0</v>
      </c>
      <c r="AJ948" s="34">
        <f>IFERROR(VLOOKUP($H948,#REF!,10,FALSE),0)</f>
        <v>0</v>
      </c>
      <c r="AK948" s="34">
        <f>IFERROR(VLOOKUP($H948,#REF!,11,FALSE),0)</f>
        <v>0</v>
      </c>
      <c r="AL948" s="42">
        <f>IFERROR(VLOOKUP($H948,#REF!,12,FALSE),0)</f>
        <v>0</v>
      </c>
      <c r="AM948" s="34">
        <f>IFERROR(VLOOKUP($H948,#REF!,10,FALSE),0)</f>
        <v>0</v>
      </c>
      <c r="AN948" s="34">
        <f>IFERROR(VLOOKUP($H948,#REF!,11,FALSE),0)</f>
        <v>0</v>
      </c>
      <c r="AO948" s="42">
        <f>IFERROR(VLOOKUP($H948,#REF!,12,FALSE),0)</f>
        <v>0</v>
      </c>
      <c r="AP948" s="34">
        <f>IFERROR(VLOOKUP($H948,#REF!,10,FALSE),0)</f>
        <v>0</v>
      </c>
      <c r="AQ948" s="34">
        <f>IFERROR(VLOOKUP($H948,#REF!,11,FALSE),0)</f>
        <v>0</v>
      </c>
      <c r="AR948" s="42">
        <f>IFERROR(VLOOKUP($H948,#REF!,12,FALSE),0)</f>
        <v>0</v>
      </c>
      <c r="AS948" s="34">
        <f>IFERROR(VLOOKUP($H948,#REF!,13,FALSE),0)</f>
        <v>0</v>
      </c>
      <c r="AT948" s="34">
        <f>IFERROR(VLOOKUP($H948,#REF!,14,FALSE),0)</f>
        <v>0</v>
      </c>
      <c r="AU948" s="42">
        <f>IFERROR(VLOOKUP($H948,#REF!,15,FALSE),0)</f>
        <v>0</v>
      </c>
      <c r="AV948" s="34">
        <f>IFERROR(VLOOKUP($H948,#REF!,15,FALSE),0)</f>
        <v>0</v>
      </c>
      <c r="AW948" s="34">
        <f>IFERROR(VLOOKUP($H948,#REF!,16,FALSE),0)</f>
        <v>0</v>
      </c>
      <c r="AX948" s="42">
        <f>IFERROR(VLOOKUP($H948,#REF!,17,FALSE),0)</f>
        <v>0</v>
      </c>
    </row>
    <row r="949" spans="1:50" x14ac:dyDescent="0.3">
      <c r="A949" s="33" t="str">
        <f t="shared" si="56"/>
        <v>0</v>
      </c>
      <c r="B949" s="33">
        <f>+'R&amp;E EXPORT'!B948</f>
        <v>0</v>
      </c>
      <c r="C949" t="str">
        <f>IFERROR(VLOOKUP(A949,'MCSJ Export'!A:C,3,FALSE),"")</f>
        <v/>
      </c>
      <c r="D949" s="37">
        <f t="shared" ca="1" si="57"/>
        <v>0</v>
      </c>
      <c r="E949" s="37">
        <f t="shared" ca="1" si="58"/>
        <v>0</v>
      </c>
      <c r="F949" s="37">
        <f t="shared" ca="1" si="59"/>
        <v>0</v>
      </c>
      <c r="G949" s="37"/>
      <c r="H949" s="33">
        <f>+'R&amp;E EXPORT'!A948</f>
        <v>0</v>
      </c>
      <c r="I949" s="34">
        <f>IFERROR(VLOOKUP($H949,'Gen F Rev'!$A:$M,15,FALSE),0)</f>
        <v>0</v>
      </c>
      <c r="J949" s="34">
        <f>IFERROR(VLOOKUP($H949,'Gen F Rev'!$A:$M,16,FALSE),0)</f>
        <v>0</v>
      </c>
      <c r="K949" s="42">
        <f>IFERROR(VLOOKUP($H949,'Gen F Rev'!$A:$M,17,FALSE),0)</f>
        <v>0</v>
      </c>
      <c r="L949" s="34">
        <f>IFERROR(VLOOKUP($H949,'Gen F Exp'!$A:$E,15,FALSE),0)</f>
        <v>0</v>
      </c>
      <c r="M949" s="34">
        <f>IFERROR(VLOOKUP($H949,'Gen F Exp'!$A:$E,16,FALSE),0)</f>
        <v>0</v>
      </c>
      <c r="N949" s="42">
        <f>IFERROR(VLOOKUP($H949,'Gen F Exp'!$A:$E,17,FALSE),0)</f>
        <v>0</v>
      </c>
      <c r="O949" s="34">
        <f>IFERROR(VLOOKUP($H949,'Water F Rev'!$A:$L,15,FALSE),0)</f>
        <v>0</v>
      </c>
      <c r="P949" s="34">
        <f>IFERROR(VLOOKUP($H949,'Water F Rev'!$A:$L,16,FALSE),0)</f>
        <v>0</v>
      </c>
      <c r="Q949" s="42">
        <f>IFERROR(VLOOKUP($H949,'Water F Rev'!$A:$L,17,FALSE),0)</f>
        <v>0</v>
      </c>
      <c r="R949" s="34">
        <f>IFERROR(VLOOKUP($H949,'Water F Exp'!$A:$K,15,FALSE),0)</f>
        <v>0</v>
      </c>
      <c r="S949" s="34">
        <f>IFERROR(VLOOKUP($H949,'Water F Exp'!$A:$K,16,FALSE),0)</f>
        <v>0</v>
      </c>
      <c r="T949" s="42">
        <f>IFERROR(VLOOKUP($H949,'Water F Exp'!$A:$K,17,FALSE),0)</f>
        <v>0</v>
      </c>
      <c r="U949" s="34">
        <f ca="1">IFERROR(VLOOKUP($H949,'Sewer F Rev'!$A:$E,15,FALSE),0)</f>
        <v>0</v>
      </c>
      <c r="V949" s="34">
        <f ca="1">IFERROR(VLOOKUP($H949,'Sewer F Rev'!$A:$E,16,FALSE),0)</f>
        <v>0</v>
      </c>
      <c r="W949" s="42">
        <f ca="1">IFERROR(VLOOKUP($H949,'Sewer F Rev'!$A:$E,17,FALSE),0)</f>
        <v>0</v>
      </c>
      <c r="X949" s="34">
        <f>IFERROR(VLOOKUP($H949,'Sewer F Exp'!$A:$B,15,FALSE),0)</f>
        <v>0</v>
      </c>
      <c r="Y949" s="34">
        <f>IFERROR(VLOOKUP($H949,'Sewer F Exp'!$A:$B,16,FALSE),0)</f>
        <v>0</v>
      </c>
      <c r="Z949" s="42">
        <f>IFERROR(VLOOKUP($H949,'Sewer F Exp'!$A:$B,17,FALSE),0)</f>
        <v>0</v>
      </c>
      <c r="AA949" s="34">
        <f>IFERROR(VLOOKUP($H949,'Refuse F Rev'!$A:$E,15,FALSE),0)</f>
        <v>0</v>
      </c>
      <c r="AB949" s="34">
        <f>IFERROR(VLOOKUP($H949,'Refuse F Rev'!$A:$E,16,FALSE),0)</f>
        <v>0</v>
      </c>
      <c r="AC949" s="42">
        <f>IFERROR(VLOOKUP($H949,'Refuse F Rev'!$A:$E,17,FALSE),0)</f>
        <v>0</v>
      </c>
      <c r="AD949" s="34">
        <f>IFERROR(VLOOKUP($H949,'Refuse F Exp'!$A:$E,15,FALSE),0)</f>
        <v>0</v>
      </c>
      <c r="AE949" s="34">
        <f>IFERROR(VLOOKUP($H949,'Refuse F Exp'!$A:$E,16,FALSE),0)</f>
        <v>0</v>
      </c>
      <c r="AF949" s="42">
        <f>IFERROR(VLOOKUP($H949,'Refuse F Exp'!$A:$E,17,FALSE),0)</f>
        <v>0</v>
      </c>
      <c r="AG949" s="34">
        <f>IFERROR(VLOOKUP($H949,#REF!,10,FALSE),0)</f>
        <v>0</v>
      </c>
      <c r="AH949" s="34">
        <f>IFERROR(VLOOKUP($H949,#REF!,11,FALSE),0)</f>
        <v>0</v>
      </c>
      <c r="AI949" s="42">
        <f>IFERROR(VLOOKUP($H949,#REF!,12,FALSE),0)</f>
        <v>0</v>
      </c>
      <c r="AJ949" s="34">
        <f>IFERROR(VLOOKUP($H949,#REF!,10,FALSE),0)</f>
        <v>0</v>
      </c>
      <c r="AK949" s="34">
        <f>IFERROR(VLOOKUP($H949,#REF!,11,FALSE),0)</f>
        <v>0</v>
      </c>
      <c r="AL949" s="42">
        <f>IFERROR(VLOOKUP($H949,#REF!,12,FALSE),0)</f>
        <v>0</v>
      </c>
      <c r="AM949" s="34">
        <f>IFERROR(VLOOKUP($H949,#REF!,10,FALSE),0)</f>
        <v>0</v>
      </c>
      <c r="AN949" s="34">
        <f>IFERROR(VLOOKUP($H949,#REF!,11,FALSE),0)</f>
        <v>0</v>
      </c>
      <c r="AO949" s="42">
        <f>IFERROR(VLOOKUP($H949,#REF!,12,FALSE),0)</f>
        <v>0</v>
      </c>
      <c r="AP949" s="34">
        <f>IFERROR(VLOOKUP($H949,#REF!,10,FALSE),0)</f>
        <v>0</v>
      </c>
      <c r="AQ949" s="34">
        <f>IFERROR(VLOOKUP($H949,#REF!,11,FALSE),0)</f>
        <v>0</v>
      </c>
      <c r="AR949" s="42">
        <f>IFERROR(VLOOKUP($H949,#REF!,12,FALSE),0)</f>
        <v>0</v>
      </c>
      <c r="AS949" s="34">
        <f>IFERROR(VLOOKUP($H949,#REF!,13,FALSE),0)</f>
        <v>0</v>
      </c>
      <c r="AT949" s="34">
        <f>IFERROR(VLOOKUP($H949,#REF!,14,FALSE),0)</f>
        <v>0</v>
      </c>
      <c r="AU949" s="42">
        <f>IFERROR(VLOOKUP($H949,#REF!,15,FALSE),0)</f>
        <v>0</v>
      </c>
      <c r="AV949" s="34">
        <f>IFERROR(VLOOKUP($H949,#REF!,15,FALSE),0)</f>
        <v>0</v>
      </c>
      <c r="AW949" s="34">
        <f>IFERROR(VLOOKUP($H949,#REF!,16,FALSE),0)</f>
        <v>0</v>
      </c>
      <c r="AX949" s="42">
        <f>IFERROR(VLOOKUP($H949,#REF!,17,FALSE),0)</f>
        <v>0</v>
      </c>
    </row>
    <row r="950" spans="1:50" x14ac:dyDescent="0.3">
      <c r="A950" s="33" t="str">
        <f t="shared" si="56"/>
        <v>0</v>
      </c>
      <c r="B950" s="33">
        <f>+'R&amp;E EXPORT'!B949</f>
        <v>0</v>
      </c>
      <c r="C950" t="str">
        <f>IFERROR(VLOOKUP(A950,'MCSJ Export'!A:C,3,FALSE),"")</f>
        <v/>
      </c>
      <c r="D950" s="37">
        <f t="shared" ca="1" si="57"/>
        <v>0</v>
      </c>
      <c r="E950" s="37">
        <f t="shared" ca="1" si="58"/>
        <v>0</v>
      </c>
      <c r="F950" s="37">
        <f t="shared" ca="1" si="59"/>
        <v>0</v>
      </c>
      <c r="G950" s="37"/>
      <c r="H950" s="33">
        <f>+'R&amp;E EXPORT'!A949</f>
        <v>0</v>
      </c>
      <c r="I950" s="34">
        <f>IFERROR(VLOOKUP($H950,'Gen F Rev'!$A:$M,15,FALSE),0)</f>
        <v>0</v>
      </c>
      <c r="J950" s="34">
        <f>IFERROR(VLOOKUP($H950,'Gen F Rev'!$A:$M,16,FALSE),0)</f>
        <v>0</v>
      </c>
      <c r="K950" s="42">
        <f>IFERROR(VLOOKUP($H950,'Gen F Rev'!$A:$M,17,FALSE),0)</f>
        <v>0</v>
      </c>
      <c r="L950" s="34">
        <f>IFERROR(VLOOKUP($H950,'Gen F Exp'!$A:$E,15,FALSE),0)</f>
        <v>0</v>
      </c>
      <c r="M950" s="34">
        <f>IFERROR(VLOOKUP($H950,'Gen F Exp'!$A:$E,16,FALSE),0)</f>
        <v>0</v>
      </c>
      <c r="N950" s="42">
        <f>IFERROR(VLOOKUP($H950,'Gen F Exp'!$A:$E,17,FALSE),0)</f>
        <v>0</v>
      </c>
      <c r="O950" s="34">
        <f>IFERROR(VLOOKUP($H950,'Water F Rev'!$A:$L,15,FALSE),0)</f>
        <v>0</v>
      </c>
      <c r="P950" s="34">
        <f>IFERROR(VLOOKUP($H950,'Water F Rev'!$A:$L,16,FALSE),0)</f>
        <v>0</v>
      </c>
      <c r="Q950" s="42">
        <f>IFERROR(VLOOKUP($H950,'Water F Rev'!$A:$L,17,FALSE),0)</f>
        <v>0</v>
      </c>
      <c r="R950" s="34">
        <f>IFERROR(VLOOKUP($H950,'Water F Exp'!$A:$K,15,FALSE),0)</f>
        <v>0</v>
      </c>
      <c r="S950" s="34">
        <f>IFERROR(VLOOKUP($H950,'Water F Exp'!$A:$K,16,FALSE),0)</f>
        <v>0</v>
      </c>
      <c r="T950" s="42">
        <f>IFERROR(VLOOKUP($H950,'Water F Exp'!$A:$K,17,FALSE),0)</f>
        <v>0</v>
      </c>
      <c r="U950" s="34">
        <f ca="1">IFERROR(VLOOKUP($H950,'Sewer F Rev'!$A:$E,15,FALSE),0)</f>
        <v>0</v>
      </c>
      <c r="V950" s="34">
        <f ca="1">IFERROR(VLOOKUP($H950,'Sewer F Rev'!$A:$E,16,FALSE),0)</f>
        <v>0</v>
      </c>
      <c r="W950" s="42">
        <f ca="1">IFERROR(VLOOKUP($H950,'Sewer F Rev'!$A:$E,17,FALSE),0)</f>
        <v>0</v>
      </c>
      <c r="X950" s="34">
        <f>IFERROR(VLOOKUP($H950,'Sewer F Exp'!$A:$B,15,FALSE),0)</f>
        <v>0</v>
      </c>
      <c r="Y950" s="34">
        <f>IFERROR(VLOOKUP($H950,'Sewer F Exp'!$A:$B,16,FALSE),0)</f>
        <v>0</v>
      </c>
      <c r="Z950" s="42">
        <f>IFERROR(VLOOKUP($H950,'Sewer F Exp'!$A:$B,17,FALSE),0)</f>
        <v>0</v>
      </c>
      <c r="AA950" s="34">
        <f>IFERROR(VLOOKUP($H950,'Refuse F Rev'!$A:$E,15,FALSE),0)</f>
        <v>0</v>
      </c>
      <c r="AB950" s="34">
        <f>IFERROR(VLOOKUP($H950,'Refuse F Rev'!$A:$E,16,FALSE),0)</f>
        <v>0</v>
      </c>
      <c r="AC950" s="42">
        <f>IFERROR(VLOOKUP($H950,'Refuse F Rev'!$A:$E,17,FALSE),0)</f>
        <v>0</v>
      </c>
      <c r="AD950" s="34">
        <f>IFERROR(VLOOKUP($H950,'Refuse F Exp'!$A:$E,15,FALSE),0)</f>
        <v>0</v>
      </c>
      <c r="AE950" s="34">
        <f>IFERROR(VLOOKUP($H950,'Refuse F Exp'!$A:$E,16,FALSE),0)</f>
        <v>0</v>
      </c>
      <c r="AF950" s="42">
        <f>IFERROR(VLOOKUP($H950,'Refuse F Exp'!$A:$E,17,FALSE),0)</f>
        <v>0</v>
      </c>
      <c r="AG950" s="34">
        <f>IFERROR(VLOOKUP($H950,#REF!,10,FALSE),0)</f>
        <v>0</v>
      </c>
      <c r="AH950" s="34">
        <f>IFERROR(VLOOKUP($H950,#REF!,11,FALSE),0)</f>
        <v>0</v>
      </c>
      <c r="AI950" s="42">
        <f>IFERROR(VLOOKUP($H950,#REF!,12,FALSE),0)</f>
        <v>0</v>
      </c>
      <c r="AJ950" s="34">
        <f>IFERROR(VLOOKUP($H950,#REF!,10,FALSE),0)</f>
        <v>0</v>
      </c>
      <c r="AK950" s="34">
        <f>IFERROR(VLOOKUP($H950,#REF!,11,FALSE),0)</f>
        <v>0</v>
      </c>
      <c r="AL950" s="42">
        <f>IFERROR(VLOOKUP($H950,#REF!,12,FALSE),0)</f>
        <v>0</v>
      </c>
      <c r="AM950" s="34">
        <f>IFERROR(VLOOKUP($H950,#REF!,10,FALSE),0)</f>
        <v>0</v>
      </c>
      <c r="AN950" s="34">
        <f>IFERROR(VLOOKUP($H950,#REF!,11,FALSE),0)</f>
        <v>0</v>
      </c>
      <c r="AO950" s="42">
        <f>IFERROR(VLOOKUP($H950,#REF!,12,FALSE),0)</f>
        <v>0</v>
      </c>
      <c r="AP950" s="34">
        <f>IFERROR(VLOOKUP($H950,#REF!,10,FALSE),0)</f>
        <v>0</v>
      </c>
      <c r="AQ950" s="34">
        <f>IFERROR(VLOOKUP($H950,#REF!,11,FALSE),0)</f>
        <v>0</v>
      </c>
      <c r="AR950" s="42">
        <f>IFERROR(VLOOKUP($H950,#REF!,12,FALSE),0)</f>
        <v>0</v>
      </c>
      <c r="AS950" s="34">
        <f>IFERROR(VLOOKUP($H950,#REF!,13,FALSE),0)</f>
        <v>0</v>
      </c>
      <c r="AT950" s="34">
        <f>IFERROR(VLOOKUP($H950,#REF!,14,FALSE),0)</f>
        <v>0</v>
      </c>
      <c r="AU950" s="42">
        <f>IFERROR(VLOOKUP($H950,#REF!,15,FALSE),0)</f>
        <v>0</v>
      </c>
      <c r="AV950" s="34">
        <f>IFERROR(VLOOKUP($H950,#REF!,15,FALSE),0)</f>
        <v>0</v>
      </c>
      <c r="AW950" s="34">
        <f>IFERROR(VLOOKUP($H950,#REF!,16,FALSE),0)</f>
        <v>0</v>
      </c>
      <c r="AX950" s="42">
        <f>IFERROR(VLOOKUP($H950,#REF!,17,FALSE),0)</f>
        <v>0</v>
      </c>
    </row>
    <row r="951" spans="1:50" x14ac:dyDescent="0.3">
      <c r="A951" s="33" t="str">
        <f t="shared" si="56"/>
        <v>0</v>
      </c>
      <c r="B951" s="33">
        <f>+'R&amp;E EXPORT'!B950</f>
        <v>0</v>
      </c>
      <c r="C951" t="str">
        <f>IFERROR(VLOOKUP(A951,'MCSJ Export'!A:C,3,FALSE),"")</f>
        <v/>
      </c>
      <c r="D951" s="37">
        <f t="shared" ca="1" si="57"/>
        <v>0</v>
      </c>
      <c r="E951" s="37">
        <f t="shared" ca="1" si="58"/>
        <v>0</v>
      </c>
      <c r="F951" s="37">
        <f t="shared" ca="1" si="59"/>
        <v>0</v>
      </c>
      <c r="G951" s="37"/>
      <c r="H951" s="33">
        <f>+'R&amp;E EXPORT'!A950</f>
        <v>0</v>
      </c>
      <c r="I951" s="34">
        <f>IFERROR(VLOOKUP($H951,'Gen F Rev'!$A:$M,15,FALSE),0)</f>
        <v>0</v>
      </c>
      <c r="J951" s="34">
        <f>IFERROR(VLOOKUP($H951,'Gen F Rev'!$A:$M,16,FALSE),0)</f>
        <v>0</v>
      </c>
      <c r="K951" s="42">
        <f>IFERROR(VLOOKUP($H951,'Gen F Rev'!$A:$M,17,FALSE),0)</f>
        <v>0</v>
      </c>
      <c r="L951" s="34">
        <f>IFERROR(VLOOKUP($H951,'Gen F Exp'!$A:$E,15,FALSE),0)</f>
        <v>0</v>
      </c>
      <c r="M951" s="34">
        <f>IFERROR(VLOOKUP($H951,'Gen F Exp'!$A:$E,16,FALSE),0)</f>
        <v>0</v>
      </c>
      <c r="N951" s="42">
        <f>IFERROR(VLOOKUP($H951,'Gen F Exp'!$A:$E,17,FALSE),0)</f>
        <v>0</v>
      </c>
      <c r="O951" s="34">
        <f>IFERROR(VLOOKUP($H951,'Water F Rev'!$A:$L,15,FALSE),0)</f>
        <v>0</v>
      </c>
      <c r="P951" s="34">
        <f>IFERROR(VLOOKUP($H951,'Water F Rev'!$A:$L,16,FALSE),0)</f>
        <v>0</v>
      </c>
      <c r="Q951" s="42">
        <f>IFERROR(VLOOKUP($H951,'Water F Rev'!$A:$L,17,FALSE),0)</f>
        <v>0</v>
      </c>
      <c r="R951" s="34">
        <f>IFERROR(VLOOKUP($H951,'Water F Exp'!$A:$K,15,FALSE),0)</f>
        <v>0</v>
      </c>
      <c r="S951" s="34">
        <f>IFERROR(VLOOKUP($H951,'Water F Exp'!$A:$K,16,FALSE),0)</f>
        <v>0</v>
      </c>
      <c r="T951" s="42">
        <f>IFERROR(VLOOKUP($H951,'Water F Exp'!$A:$K,17,FALSE),0)</f>
        <v>0</v>
      </c>
      <c r="U951" s="34">
        <f ca="1">IFERROR(VLOOKUP($H951,'Sewer F Rev'!$A:$E,15,FALSE),0)</f>
        <v>0</v>
      </c>
      <c r="V951" s="34">
        <f ca="1">IFERROR(VLOOKUP($H951,'Sewer F Rev'!$A:$E,16,FALSE),0)</f>
        <v>0</v>
      </c>
      <c r="W951" s="42">
        <f ca="1">IFERROR(VLOOKUP($H951,'Sewer F Rev'!$A:$E,17,FALSE),0)</f>
        <v>0</v>
      </c>
      <c r="X951" s="34">
        <f>IFERROR(VLOOKUP($H951,'Sewer F Exp'!$A:$B,15,FALSE),0)</f>
        <v>0</v>
      </c>
      <c r="Y951" s="34">
        <f>IFERROR(VLOOKUP($H951,'Sewer F Exp'!$A:$B,16,FALSE),0)</f>
        <v>0</v>
      </c>
      <c r="Z951" s="42">
        <f>IFERROR(VLOOKUP($H951,'Sewer F Exp'!$A:$B,17,FALSE),0)</f>
        <v>0</v>
      </c>
      <c r="AA951" s="34">
        <f>IFERROR(VLOOKUP($H951,'Refuse F Rev'!$A:$E,15,FALSE),0)</f>
        <v>0</v>
      </c>
      <c r="AB951" s="34">
        <f>IFERROR(VLOOKUP($H951,'Refuse F Rev'!$A:$E,16,FALSE),0)</f>
        <v>0</v>
      </c>
      <c r="AC951" s="42">
        <f>IFERROR(VLOOKUP($H951,'Refuse F Rev'!$A:$E,17,FALSE),0)</f>
        <v>0</v>
      </c>
      <c r="AD951" s="34">
        <f>IFERROR(VLOOKUP($H951,'Refuse F Exp'!$A:$E,15,FALSE),0)</f>
        <v>0</v>
      </c>
      <c r="AE951" s="34">
        <f>IFERROR(VLOOKUP($H951,'Refuse F Exp'!$A:$E,16,FALSE),0)</f>
        <v>0</v>
      </c>
      <c r="AF951" s="42">
        <f>IFERROR(VLOOKUP($H951,'Refuse F Exp'!$A:$E,17,FALSE),0)</f>
        <v>0</v>
      </c>
      <c r="AG951" s="34">
        <f>IFERROR(VLOOKUP($H951,#REF!,10,FALSE),0)</f>
        <v>0</v>
      </c>
      <c r="AH951" s="34">
        <f>IFERROR(VLOOKUP($H951,#REF!,11,FALSE),0)</f>
        <v>0</v>
      </c>
      <c r="AI951" s="42">
        <f>IFERROR(VLOOKUP($H951,#REF!,12,FALSE),0)</f>
        <v>0</v>
      </c>
      <c r="AJ951" s="34">
        <f>IFERROR(VLOOKUP($H951,#REF!,10,FALSE),0)</f>
        <v>0</v>
      </c>
      <c r="AK951" s="34">
        <f>IFERROR(VLOOKUP($H951,#REF!,11,FALSE),0)</f>
        <v>0</v>
      </c>
      <c r="AL951" s="42">
        <f>IFERROR(VLOOKUP($H951,#REF!,12,FALSE),0)</f>
        <v>0</v>
      </c>
      <c r="AM951" s="34">
        <f>IFERROR(VLOOKUP($H951,#REF!,10,FALSE),0)</f>
        <v>0</v>
      </c>
      <c r="AN951" s="34">
        <f>IFERROR(VLOOKUP($H951,#REF!,11,FALSE),0)</f>
        <v>0</v>
      </c>
      <c r="AO951" s="42">
        <f>IFERROR(VLOOKUP($H951,#REF!,12,FALSE),0)</f>
        <v>0</v>
      </c>
      <c r="AP951" s="34">
        <f>IFERROR(VLOOKUP($H951,#REF!,10,FALSE),0)</f>
        <v>0</v>
      </c>
      <c r="AQ951" s="34">
        <f>IFERROR(VLOOKUP($H951,#REF!,11,FALSE),0)</f>
        <v>0</v>
      </c>
      <c r="AR951" s="42">
        <f>IFERROR(VLOOKUP($H951,#REF!,12,FALSE),0)</f>
        <v>0</v>
      </c>
      <c r="AS951" s="34">
        <f>IFERROR(VLOOKUP($H951,#REF!,13,FALSE),0)</f>
        <v>0</v>
      </c>
      <c r="AT951" s="34">
        <f>IFERROR(VLOOKUP($H951,#REF!,14,FALSE),0)</f>
        <v>0</v>
      </c>
      <c r="AU951" s="42">
        <f>IFERROR(VLOOKUP($H951,#REF!,15,FALSE),0)</f>
        <v>0</v>
      </c>
      <c r="AV951" s="34">
        <f>IFERROR(VLOOKUP($H951,#REF!,15,FALSE),0)</f>
        <v>0</v>
      </c>
      <c r="AW951" s="34">
        <f>IFERROR(VLOOKUP($H951,#REF!,16,FALSE),0)</f>
        <v>0</v>
      </c>
      <c r="AX951" s="42">
        <f>IFERROR(VLOOKUP($H951,#REF!,17,FALSE),0)</f>
        <v>0</v>
      </c>
    </row>
    <row r="952" spans="1:50" x14ac:dyDescent="0.3">
      <c r="A952" s="33" t="str">
        <f t="shared" si="56"/>
        <v>0</v>
      </c>
      <c r="B952" s="33">
        <f>+'R&amp;E EXPORT'!B951</f>
        <v>0</v>
      </c>
      <c r="C952" t="str">
        <f>IFERROR(VLOOKUP(A952,'MCSJ Export'!A:C,3,FALSE),"")</f>
        <v/>
      </c>
      <c r="D952" s="37">
        <f t="shared" ca="1" si="57"/>
        <v>0</v>
      </c>
      <c r="E952" s="37">
        <f t="shared" ca="1" si="58"/>
        <v>0</v>
      </c>
      <c r="F952" s="37">
        <f t="shared" ca="1" si="59"/>
        <v>0</v>
      </c>
      <c r="G952" s="37"/>
      <c r="H952" s="33">
        <f>+'R&amp;E EXPORT'!A951</f>
        <v>0</v>
      </c>
      <c r="I952" s="34">
        <f>IFERROR(VLOOKUP($H952,'Gen F Rev'!$A:$M,15,FALSE),0)</f>
        <v>0</v>
      </c>
      <c r="J952" s="34">
        <f>IFERROR(VLOOKUP($H952,'Gen F Rev'!$A:$M,16,FALSE),0)</f>
        <v>0</v>
      </c>
      <c r="K952" s="42">
        <f>IFERROR(VLOOKUP($H952,'Gen F Rev'!$A:$M,17,FALSE),0)</f>
        <v>0</v>
      </c>
      <c r="L952" s="34">
        <f>IFERROR(VLOOKUP($H952,'Gen F Exp'!$A:$E,15,FALSE),0)</f>
        <v>0</v>
      </c>
      <c r="M952" s="34">
        <f>IFERROR(VLOOKUP($H952,'Gen F Exp'!$A:$E,16,FALSE),0)</f>
        <v>0</v>
      </c>
      <c r="N952" s="42">
        <f>IFERROR(VLOOKUP($H952,'Gen F Exp'!$A:$E,17,FALSE),0)</f>
        <v>0</v>
      </c>
      <c r="O952" s="34">
        <f>IFERROR(VLOOKUP($H952,'Water F Rev'!$A:$L,15,FALSE),0)</f>
        <v>0</v>
      </c>
      <c r="P952" s="34">
        <f>IFERROR(VLOOKUP($H952,'Water F Rev'!$A:$L,16,FALSE),0)</f>
        <v>0</v>
      </c>
      <c r="Q952" s="42">
        <f>IFERROR(VLOOKUP($H952,'Water F Rev'!$A:$L,17,FALSE),0)</f>
        <v>0</v>
      </c>
      <c r="R952" s="34">
        <f>IFERROR(VLOOKUP($H952,'Water F Exp'!$A:$K,15,FALSE),0)</f>
        <v>0</v>
      </c>
      <c r="S952" s="34">
        <f>IFERROR(VLOOKUP($H952,'Water F Exp'!$A:$K,16,FALSE),0)</f>
        <v>0</v>
      </c>
      <c r="T952" s="42">
        <f>IFERROR(VLOOKUP($H952,'Water F Exp'!$A:$K,17,FALSE),0)</f>
        <v>0</v>
      </c>
      <c r="U952" s="34">
        <f ca="1">IFERROR(VLOOKUP($H952,'Sewer F Rev'!$A:$E,15,FALSE),0)</f>
        <v>0</v>
      </c>
      <c r="V952" s="34">
        <f ca="1">IFERROR(VLOOKUP($H952,'Sewer F Rev'!$A:$E,16,FALSE),0)</f>
        <v>0</v>
      </c>
      <c r="W952" s="42">
        <f ca="1">IFERROR(VLOOKUP($H952,'Sewer F Rev'!$A:$E,17,FALSE),0)</f>
        <v>0</v>
      </c>
      <c r="X952" s="34">
        <f>IFERROR(VLOOKUP($H952,'Sewer F Exp'!$A:$B,15,FALSE),0)</f>
        <v>0</v>
      </c>
      <c r="Y952" s="34">
        <f>IFERROR(VLOOKUP($H952,'Sewer F Exp'!$A:$B,16,FALSE),0)</f>
        <v>0</v>
      </c>
      <c r="Z952" s="42">
        <f>IFERROR(VLOOKUP($H952,'Sewer F Exp'!$A:$B,17,FALSE),0)</f>
        <v>0</v>
      </c>
      <c r="AA952" s="34">
        <f>IFERROR(VLOOKUP($H952,'Refuse F Rev'!$A:$E,15,FALSE),0)</f>
        <v>0</v>
      </c>
      <c r="AB952" s="34">
        <f>IFERROR(VLOOKUP($H952,'Refuse F Rev'!$A:$E,16,FALSE),0)</f>
        <v>0</v>
      </c>
      <c r="AC952" s="42">
        <f>IFERROR(VLOOKUP($H952,'Refuse F Rev'!$A:$E,17,FALSE),0)</f>
        <v>0</v>
      </c>
      <c r="AD952" s="34">
        <f>IFERROR(VLOOKUP($H952,'Refuse F Exp'!$A:$E,15,FALSE),0)</f>
        <v>0</v>
      </c>
      <c r="AE952" s="34">
        <f>IFERROR(VLOOKUP($H952,'Refuse F Exp'!$A:$E,16,FALSE),0)</f>
        <v>0</v>
      </c>
      <c r="AF952" s="42">
        <f>IFERROR(VLOOKUP($H952,'Refuse F Exp'!$A:$E,17,FALSE),0)</f>
        <v>0</v>
      </c>
      <c r="AG952" s="34">
        <f>IFERROR(VLOOKUP($H952,#REF!,10,FALSE),0)</f>
        <v>0</v>
      </c>
      <c r="AH952" s="34">
        <f>IFERROR(VLOOKUP($H952,#REF!,11,FALSE),0)</f>
        <v>0</v>
      </c>
      <c r="AI952" s="42">
        <f>IFERROR(VLOOKUP($H952,#REF!,12,FALSE),0)</f>
        <v>0</v>
      </c>
      <c r="AJ952" s="34">
        <f>IFERROR(VLOOKUP($H952,#REF!,10,FALSE),0)</f>
        <v>0</v>
      </c>
      <c r="AK952" s="34">
        <f>IFERROR(VLOOKUP($H952,#REF!,11,FALSE),0)</f>
        <v>0</v>
      </c>
      <c r="AL952" s="42">
        <f>IFERROR(VLOOKUP($H952,#REF!,12,FALSE),0)</f>
        <v>0</v>
      </c>
      <c r="AM952" s="34">
        <f>IFERROR(VLOOKUP($H952,#REF!,10,FALSE),0)</f>
        <v>0</v>
      </c>
      <c r="AN952" s="34">
        <f>IFERROR(VLOOKUP($H952,#REF!,11,FALSE),0)</f>
        <v>0</v>
      </c>
      <c r="AO952" s="42">
        <f>IFERROR(VLOOKUP($H952,#REF!,12,FALSE),0)</f>
        <v>0</v>
      </c>
      <c r="AP952" s="34">
        <f>IFERROR(VLOOKUP($H952,#REF!,10,FALSE),0)</f>
        <v>0</v>
      </c>
      <c r="AQ952" s="34">
        <f>IFERROR(VLOOKUP($H952,#REF!,11,FALSE),0)</f>
        <v>0</v>
      </c>
      <c r="AR952" s="42">
        <f>IFERROR(VLOOKUP($H952,#REF!,12,FALSE),0)</f>
        <v>0</v>
      </c>
      <c r="AS952" s="34">
        <f>IFERROR(VLOOKUP($H952,#REF!,13,FALSE),0)</f>
        <v>0</v>
      </c>
      <c r="AT952" s="34">
        <f>IFERROR(VLOOKUP($H952,#REF!,14,FALSE),0)</f>
        <v>0</v>
      </c>
      <c r="AU952" s="42">
        <f>IFERROR(VLOOKUP($H952,#REF!,15,FALSE),0)</f>
        <v>0</v>
      </c>
      <c r="AV952" s="34">
        <f>IFERROR(VLOOKUP($H952,#REF!,15,FALSE),0)</f>
        <v>0</v>
      </c>
      <c r="AW952" s="34">
        <f>IFERROR(VLOOKUP($H952,#REF!,16,FALSE),0)</f>
        <v>0</v>
      </c>
      <c r="AX952" s="42">
        <f>IFERROR(VLOOKUP($H952,#REF!,17,FALSE),0)</f>
        <v>0</v>
      </c>
    </row>
    <row r="953" spans="1:50" x14ac:dyDescent="0.3">
      <c r="A953" s="33" t="str">
        <f t="shared" si="56"/>
        <v>0</v>
      </c>
      <c r="B953" s="33">
        <f>+'R&amp;E EXPORT'!B952</f>
        <v>0</v>
      </c>
      <c r="C953" t="str">
        <f>IFERROR(VLOOKUP(A953,'MCSJ Export'!A:C,3,FALSE),"")</f>
        <v/>
      </c>
      <c r="D953" s="37">
        <f t="shared" ca="1" si="57"/>
        <v>0</v>
      </c>
      <c r="E953" s="37">
        <f t="shared" ca="1" si="58"/>
        <v>0</v>
      </c>
      <c r="F953" s="37">
        <f t="shared" ca="1" si="59"/>
        <v>0</v>
      </c>
      <c r="G953" s="37"/>
      <c r="H953" s="33">
        <f>+'R&amp;E EXPORT'!A952</f>
        <v>0</v>
      </c>
      <c r="I953" s="34">
        <f>IFERROR(VLOOKUP($H953,'Gen F Rev'!$A:$M,15,FALSE),0)</f>
        <v>0</v>
      </c>
      <c r="J953" s="34">
        <f>IFERROR(VLOOKUP($H953,'Gen F Rev'!$A:$M,16,FALSE),0)</f>
        <v>0</v>
      </c>
      <c r="K953" s="42">
        <f>IFERROR(VLOOKUP($H953,'Gen F Rev'!$A:$M,17,FALSE),0)</f>
        <v>0</v>
      </c>
      <c r="L953" s="34">
        <f>IFERROR(VLOOKUP($H953,'Gen F Exp'!$A:$E,15,FALSE),0)</f>
        <v>0</v>
      </c>
      <c r="M953" s="34">
        <f>IFERROR(VLOOKUP($H953,'Gen F Exp'!$A:$E,16,FALSE),0)</f>
        <v>0</v>
      </c>
      <c r="N953" s="42">
        <f>IFERROR(VLOOKUP($H953,'Gen F Exp'!$A:$E,17,FALSE),0)</f>
        <v>0</v>
      </c>
      <c r="O953" s="34">
        <f>IFERROR(VLOOKUP($H953,'Water F Rev'!$A:$L,15,FALSE),0)</f>
        <v>0</v>
      </c>
      <c r="P953" s="34">
        <f>IFERROR(VLOOKUP($H953,'Water F Rev'!$A:$L,16,FALSE),0)</f>
        <v>0</v>
      </c>
      <c r="Q953" s="42">
        <f>IFERROR(VLOOKUP($H953,'Water F Rev'!$A:$L,17,FALSE),0)</f>
        <v>0</v>
      </c>
      <c r="R953" s="34">
        <f>IFERROR(VLOOKUP($H953,'Water F Exp'!$A:$K,15,FALSE),0)</f>
        <v>0</v>
      </c>
      <c r="S953" s="34">
        <f>IFERROR(VLOOKUP($H953,'Water F Exp'!$A:$K,16,FALSE),0)</f>
        <v>0</v>
      </c>
      <c r="T953" s="42">
        <f>IFERROR(VLOOKUP($H953,'Water F Exp'!$A:$K,17,FALSE),0)</f>
        <v>0</v>
      </c>
      <c r="U953" s="34">
        <f ca="1">IFERROR(VLOOKUP($H953,'Sewer F Rev'!$A:$E,15,FALSE),0)</f>
        <v>0</v>
      </c>
      <c r="V953" s="34">
        <f ca="1">IFERROR(VLOOKUP($H953,'Sewer F Rev'!$A:$E,16,FALSE),0)</f>
        <v>0</v>
      </c>
      <c r="W953" s="42">
        <f ca="1">IFERROR(VLOOKUP($H953,'Sewer F Rev'!$A:$E,17,FALSE),0)</f>
        <v>0</v>
      </c>
      <c r="X953" s="34">
        <f>IFERROR(VLOOKUP($H953,'Sewer F Exp'!$A:$B,15,FALSE),0)</f>
        <v>0</v>
      </c>
      <c r="Y953" s="34">
        <f>IFERROR(VLOOKUP($H953,'Sewer F Exp'!$A:$B,16,FALSE),0)</f>
        <v>0</v>
      </c>
      <c r="Z953" s="42">
        <f>IFERROR(VLOOKUP($H953,'Sewer F Exp'!$A:$B,17,FALSE),0)</f>
        <v>0</v>
      </c>
      <c r="AA953" s="34">
        <f>IFERROR(VLOOKUP($H953,'Refuse F Rev'!$A:$E,15,FALSE),0)</f>
        <v>0</v>
      </c>
      <c r="AB953" s="34">
        <f>IFERROR(VLOOKUP($H953,'Refuse F Rev'!$A:$E,16,FALSE),0)</f>
        <v>0</v>
      </c>
      <c r="AC953" s="42">
        <f>IFERROR(VLOOKUP($H953,'Refuse F Rev'!$A:$E,17,FALSE),0)</f>
        <v>0</v>
      </c>
      <c r="AD953" s="34">
        <f>IFERROR(VLOOKUP($H953,'Refuse F Exp'!$A:$E,15,FALSE),0)</f>
        <v>0</v>
      </c>
      <c r="AE953" s="34">
        <f>IFERROR(VLOOKUP($H953,'Refuse F Exp'!$A:$E,16,FALSE),0)</f>
        <v>0</v>
      </c>
      <c r="AF953" s="42">
        <f>IFERROR(VLOOKUP($H953,'Refuse F Exp'!$A:$E,17,FALSE),0)</f>
        <v>0</v>
      </c>
      <c r="AG953" s="34">
        <f>IFERROR(VLOOKUP($H953,#REF!,10,FALSE),0)</f>
        <v>0</v>
      </c>
      <c r="AH953" s="34">
        <f>IFERROR(VLOOKUP($H953,#REF!,11,FALSE),0)</f>
        <v>0</v>
      </c>
      <c r="AI953" s="42">
        <f>IFERROR(VLOOKUP($H953,#REF!,12,FALSE),0)</f>
        <v>0</v>
      </c>
      <c r="AJ953" s="34">
        <f>IFERROR(VLOOKUP($H953,#REF!,10,FALSE),0)</f>
        <v>0</v>
      </c>
      <c r="AK953" s="34">
        <f>IFERROR(VLOOKUP($H953,#REF!,11,FALSE),0)</f>
        <v>0</v>
      </c>
      <c r="AL953" s="42">
        <f>IFERROR(VLOOKUP($H953,#REF!,12,FALSE),0)</f>
        <v>0</v>
      </c>
      <c r="AM953" s="34">
        <f>IFERROR(VLOOKUP($H953,#REF!,10,FALSE),0)</f>
        <v>0</v>
      </c>
      <c r="AN953" s="34">
        <f>IFERROR(VLOOKUP($H953,#REF!,11,FALSE),0)</f>
        <v>0</v>
      </c>
      <c r="AO953" s="42">
        <f>IFERROR(VLOOKUP($H953,#REF!,12,FALSE),0)</f>
        <v>0</v>
      </c>
      <c r="AP953" s="34">
        <f>IFERROR(VLOOKUP($H953,#REF!,10,FALSE),0)</f>
        <v>0</v>
      </c>
      <c r="AQ953" s="34">
        <f>IFERROR(VLOOKUP($H953,#REF!,11,FALSE),0)</f>
        <v>0</v>
      </c>
      <c r="AR953" s="42">
        <f>IFERROR(VLOOKUP($H953,#REF!,12,FALSE),0)</f>
        <v>0</v>
      </c>
      <c r="AS953" s="34">
        <f>IFERROR(VLOOKUP($H953,#REF!,13,FALSE),0)</f>
        <v>0</v>
      </c>
      <c r="AT953" s="34">
        <f>IFERROR(VLOOKUP($H953,#REF!,14,FALSE),0)</f>
        <v>0</v>
      </c>
      <c r="AU953" s="42">
        <f>IFERROR(VLOOKUP($H953,#REF!,15,FALSE),0)</f>
        <v>0</v>
      </c>
      <c r="AV953" s="34">
        <f>IFERROR(VLOOKUP($H953,#REF!,15,FALSE),0)</f>
        <v>0</v>
      </c>
      <c r="AW953" s="34">
        <f>IFERROR(VLOOKUP($H953,#REF!,16,FALSE),0)</f>
        <v>0</v>
      </c>
      <c r="AX953" s="42">
        <f>IFERROR(VLOOKUP($H953,#REF!,17,FALSE),0)</f>
        <v>0</v>
      </c>
    </row>
    <row r="954" spans="1:50" x14ac:dyDescent="0.3">
      <c r="A954" s="33" t="str">
        <f t="shared" si="56"/>
        <v>0</v>
      </c>
      <c r="B954" s="33">
        <f>+'R&amp;E EXPORT'!B953</f>
        <v>0</v>
      </c>
      <c r="C954" t="str">
        <f>IFERROR(VLOOKUP(A954,'MCSJ Export'!A:C,3,FALSE),"")</f>
        <v/>
      </c>
      <c r="D954" s="37">
        <f t="shared" ca="1" si="57"/>
        <v>0</v>
      </c>
      <c r="E954" s="37">
        <f t="shared" ca="1" si="58"/>
        <v>0</v>
      </c>
      <c r="F954" s="37">
        <f t="shared" ca="1" si="59"/>
        <v>0</v>
      </c>
      <c r="G954" s="37"/>
      <c r="H954" s="33">
        <f>+'R&amp;E EXPORT'!A953</f>
        <v>0</v>
      </c>
      <c r="I954" s="34">
        <f>IFERROR(VLOOKUP($H954,'Gen F Rev'!$A:$M,15,FALSE),0)</f>
        <v>0</v>
      </c>
      <c r="J954" s="34">
        <f>IFERROR(VLOOKUP($H954,'Gen F Rev'!$A:$M,16,FALSE),0)</f>
        <v>0</v>
      </c>
      <c r="K954" s="42">
        <f>IFERROR(VLOOKUP($H954,'Gen F Rev'!$A:$M,17,FALSE),0)</f>
        <v>0</v>
      </c>
      <c r="L954" s="34">
        <f>IFERROR(VLOOKUP($H954,'Gen F Exp'!$A:$E,15,FALSE),0)</f>
        <v>0</v>
      </c>
      <c r="M954" s="34">
        <f>IFERROR(VLOOKUP($H954,'Gen F Exp'!$A:$E,16,FALSE),0)</f>
        <v>0</v>
      </c>
      <c r="N954" s="42">
        <f>IFERROR(VLOOKUP($H954,'Gen F Exp'!$A:$E,17,FALSE),0)</f>
        <v>0</v>
      </c>
      <c r="O954" s="34">
        <f>IFERROR(VLOOKUP($H954,'Water F Rev'!$A:$L,15,FALSE),0)</f>
        <v>0</v>
      </c>
      <c r="P954" s="34">
        <f>IFERROR(VLOOKUP($H954,'Water F Rev'!$A:$L,16,FALSE),0)</f>
        <v>0</v>
      </c>
      <c r="Q954" s="42">
        <f>IFERROR(VLOOKUP($H954,'Water F Rev'!$A:$L,17,FALSE),0)</f>
        <v>0</v>
      </c>
      <c r="R954" s="34">
        <f>IFERROR(VLOOKUP($H954,'Water F Exp'!$A:$K,15,FALSE),0)</f>
        <v>0</v>
      </c>
      <c r="S954" s="34">
        <f>IFERROR(VLOOKUP($H954,'Water F Exp'!$A:$K,16,FALSE),0)</f>
        <v>0</v>
      </c>
      <c r="T954" s="42">
        <f>IFERROR(VLOOKUP($H954,'Water F Exp'!$A:$K,17,FALSE),0)</f>
        <v>0</v>
      </c>
      <c r="U954" s="34">
        <f ca="1">IFERROR(VLOOKUP($H954,'Sewer F Rev'!$A:$E,15,FALSE),0)</f>
        <v>0</v>
      </c>
      <c r="V954" s="34">
        <f ca="1">IFERROR(VLOOKUP($H954,'Sewer F Rev'!$A:$E,16,FALSE),0)</f>
        <v>0</v>
      </c>
      <c r="W954" s="42">
        <f ca="1">IFERROR(VLOOKUP($H954,'Sewer F Rev'!$A:$E,17,FALSE),0)</f>
        <v>0</v>
      </c>
      <c r="X954" s="34">
        <f>IFERROR(VLOOKUP($H954,'Sewer F Exp'!$A:$B,15,FALSE),0)</f>
        <v>0</v>
      </c>
      <c r="Y954" s="34">
        <f>IFERROR(VLOOKUP($H954,'Sewer F Exp'!$A:$B,16,FALSE),0)</f>
        <v>0</v>
      </c>
      <c r="Z954" s="42">
        <f>IFERROR(VLOOKUP($H954,'Sewer F Exp'!$A:$B,17,FALSE),0)</f>
        <v>0</v>
      </c>
      <c r="AA954" s="34">
        <f>IFERROR(VLOOKUP($H954,'Refuse F Rev'!$A:$E,15,FALSE),0)</f>
        <v>0</v>
      </c>
      <c r="AB954" s="34">
        <f>IFERROR(VLOOKUP($H954,'Refuse F Rev'!$A:$E,16,FALSE),0)</f>
        <v>0</v>
      </c>
      <c r="AC954" s="42">
        <f>IFERROR(VLOOKUP($H954,'Refuse F Rev'!$A:$E,17,FALSE),0)</f>
        <v>0</v>
      </c>
      <c r="AD954" s="34">
        <f>IFERROR(VLOOKUP($H954,'Refuse F Exp'!$A:$E,15,FALSE),0)</f>
        <v>0</v>
      </c>
      <c r="AE954" s="34">
        <f>IFERROR(VLOOKUP($H954,'Refuse F Exp'!$A:$E,16,FALSE),0)</f>
        <v>0</v>
      </c>
      <c r="AF954" s="42">
        <f>IFERROR(VLOOKUP($H954,'Refuse F Exp'!$A:$E,17,FALSE),0)</f>
        <v>0</v>
      </c>
      <c r="AG954" s="34">
        <f>IFERROR(VLOOKUP($H954,#REF!,10,FALSE),0)</f>
        <v>0</v>
      </c>
      <c r="AH954" s="34">
        <f>IFERROR(VLOOKUP($H954,#REF!,11,FALSE),0)</f>
        <v>0</v>
      </c>
      <c r="AI954" s="42">
        <f>IFERROR(VLOOKUP($H954,#REF!,12,FALSE),0)</f>
        <v>0</v>
      </c>
      <c r="AJ954" s="34">
        <f>IFERROR(VLOOKUP($H954,#REF!,10,FALSE),0)</f>
        <v>0</v>
      </c>
      <c r="AK954" s="34">
        <f>IFERROR(VLOOKUP($H954,#REF!,11,FALSE),0)</f>
        <v>0</v>
      </c>
      <c r="AL954" s="42">
        <f>IFERROR(VLOOKUP($H954,#REF!,12,FALSE),0)</f>
        <v>0</v>
      </c>
      <c r="AM954" s="34">
        <f>IFERROR(VLOOKUP($H954,#REF!,10,FALSE),0)</f>
        <v>0</v>
      </c>
      <c r="AN954" s="34">
        <f>IFERROR(VLOOKUP($H954,#REF!,11,FALSE),0)</f>
        <v>0</v>
      </c>
      <c r="AO954" s="42">
        <f>IFERROR(VLOOKUP($H954,#REF!,12,FALSE),0)</f>
        <v>0</v>
      </c>
      <c r="AP954" s="34">
        <f>IFERROR(VLOOKUP($H954,#REF!,10,FALSE),0)</f>
        <v>0</v>
      </c>
      <c r="AQ954" s="34">
        <f>IFERROR(VLOOKUP($H954,#REF!,11,FALSE),0)</f>
        <v>0</v>
      </c>
      <c r="AR954" s="42">
        <f>IFERROR(VLOOKUP($H954,#REF!,12,FALSE),0)</f>
        <v>0</v>
      </c>
      <c r="AS954" s="34">
        <f>IFERROR(VLOOKUP($H954,#REF!,13,FALSE),0)</f>
        <v>0</v>
      </c>
      <c r="AT954" s="34">
        <f>IFERROR(VLOOKUP($H954,#REF!,14,FALSE),0)</f>
        <v>0</v>
      </c>
      <c r="AU954" s="42">
        <f>IFERROR(VLOOKUP($H954,#REF!,15,FALSE),0)</f>
        <v>0</v>
      </c>
      <c r="AV954" s="34">
        <f>IFERROR(VLOOKUP($H954,#REF!,15,FALSE),0)</f>
        <v>0</v>
      </c>
      <c r="AW954" s="34">
        <f>IFERROR(VLOOKUP($H954,#REF!,16,FALSE),0)</f>
        <v>0</v>
      </c>
      <c r="AX954" s="42">
        <f>IFERROR(VLOOKUP($H954,#REF!,17,FALSE),0)</f>
        <v>0</v>
      </c>
    </row>
    <row r="955" spans="1:50" x14ac:dyDescent="0.3">
      <c r="A955" s="33" t="str">
        <f t="shared" si="56"/>
        <v>0</v>
      </c>
      <c r="B955" s="33">
        <f>+'R&amp;E EXPORT'!B954</f>
        <v>0</v>
      </c>
      <c r="C955" t="str">
        <f>IFERROR(VLOOKUP(A955,'MCSJ Export'!A:C,3,FALSE),"")</f>
        <v/>
      </c>
      <c r="D955" s="37">
        <f t="shared" ca="1" si="57"/>
        <v>0</v>
      </c>
      <c r="E955" s="37">
        <f t="shared" ca="1" si="58"/>
        <v>0</v>
      </c>
      <c r="F955" s="37">
        <f t="shared" ca="1" si="59"/>
        <v>0</v>
      </c>
      <c r="G955" s="37"/>
      <c r="H955" s="33">
        <f>+'R&amp;E EXPORT'!A954</f>
        <v>0</v>
      </c>
      <c r="I955" s="34">
        <f>IFERROR(VLOOKUP($H955,'Gen F Rev'!$A:$M,15,FALSE),0)</f>
        <v>0</v>
      </c>
      <c r="J955" s="34">
        <f>IFERROR(VLOOKUP($H955,'Gen F Rev'!$A:$M,16,FALSE),0)</f>
        <v>0</v>
      </c>
      <c r="K955" s="42">
        <f>IFERROR(VLOOKUP($H955,'Gen F Rev'!$A:$M,17,FALSE),0)</f>
        <v>0</v>
      </c>
      <c r="L955" s="34">
        <f>IFERROR(VLOOKUP($H955,'Gen F Exp'!$A:$E,15,FALSE),0)</f>
        <v>0</v>
      </c>
      <c r="M955" s="34">
        <f>IFERROR(VLOOKUP($H955,'Gen F Exp'!$A:$E,16,FALSE),0)</f>
        <v>0</v>
      </c>
      <c r="N955" s="42">
        <f>IFERROR(VLOOKUP($H955,'Gen F Exp'!$A:$E,17,FALSE),0)</f>
        <v>0</v>
      </c>
      <c r="O955" s="34">
        <f>IFERROR(VLOOKUP($H955,'Water F Rev'!$A:$L,15,FALSE),0)</f>
        <v>0</v>
      </c>
      <c r="P955" s="34">
        <f>IFERROR(VLOOKUP($H955,'Water F Rev'!$A:$L,16,FALSE),0)</f>
        <v>0</v>
      </c>
      <c r="Q955" s="42">
        <f>IFERROR(VLOOKUP($H955,'Water F Rev'!$A:$L,17,FALSE),0)</f>
        <v>0</v>
      </c>
      <c r="R955" s="34">
        <f>IFERROR(VLOOKUP($H955,'Water F Exp'!$A:$K,15,FALSE),0)</f>
        <v>0</v>
      </c>
      <c r="S955" s="34">
        <f>IFERROR(VLOOKUP($H955,'Water F Exp'!$A:$K,16,FALSE),0)</f>
        <v>0</v>
      </c>
      <c r="T955" s="42">
        <f>IFERROR(VLOOKUP($H955,'Water F Exp'!$A:$K,17,FALSE),0)</f>
        <v>0</v>
      </c>
      <c r="U955" s="34">
        <f ca="1">IFERROR(VLOOKUP($H955,'Sewer F Rev'!$A:$E,15,FALSE),0)</f>
        <v>0</v>
      </c>
      <c r="V955" s="34">
        <f ca="1">IFERROR(VLOOKUP($H955,'Sewer F Rev'!$A:$E,16,FALSE),0)</f>
        <v>0</v>
      </c>
      <c r="W955" s="42">
        <f ca="1">IFERROR(VLOOKUP($H955,'Sewer F Rev'!$A:$E,17,FALSE),0)</f>
        <v>0</v>
      </c>
      <c r="X955" s="34">
        <f>IFERROR(VLOOKUP($H955,'Sewer F Exp'!$A:$B,15,FALSE),0)</f>
        <v>0</v>
      </c>
      <c r="Y955" s="34">
        <f>IFERROR(VLOOKUP($H955,'Sewer F Exp'!$A:$B,16,FALSE),0)</f>
        <v>0</v>
      </c>
      <c r="Z955" s="42">
        <f>IFERROR(VLOOKUP($H955,'Sewer F Exp'!$A:$B,17,FALSE),0)</f>
        <v>0</v>
      </c>
      <c r="AA955" s="34">
        <f>IFERROR(VLOOKUP($H955,'Refuse F Rev'!$A:$E,15,FALSE),0)</f>
        <v>0</v>
      </c>
      <c r="AB955" s="34">
        <f>IFERROR(VLOOKUP($H955,'Refuse F Rev'!$A:$E,16,FALSE),0)</f>
        <v>0</v>
      </c>
      <c r="AC955" s="42">
        <f>IFERROR(VLOOKUP($H955,'Refuse F Rev'!$A:$E,17,FALSE),0)</f>
        <v>0</v>
      </c>
      <c r="AD955" s="34">
        <f>IFERROR(VLOOKUP($H955,'Refuse F Exp'!$A:$E,15,FALSE),0)</f>
        <v>0</v>
      </c>
      <c r="AE955" s="34">
        <f>IFERROR(VLOOKUP($H955,'Refuse F Exp'!$A:$E,16,FALSE),0)</f>
        <v>0</v>
      </c>
      <c r="AF955" s="42">
        <f>IFERROR(VLOOKUP($H955,'Refuse F Exp'!$A:$E,17,FALSE),0)</f>
        <v>0</v>
      </c>
      <c r="AG955" s="34">
        <f>IFERROR(VLOOKUP($H955,#REF!,10,FALSE),0)</f>
        <v>0</v>
      </c>
      <c r="AH955" s="34">
        <f>IFERROR(VLOOKUP($H955,#REF!,11,FALSE),0)</f>
        <v>0</v>
      </c>
      <c r="AI955" s="42">
        <f>IFERROR(VLOOKUP($H955,#REF!,12,FALSE),0)</f>
        <v>0</v>
      </c>
      <c r="AJ955" s="34">
        <f>IFERROR(VLOOKUP($H955,#REF!,10,FALSE),0)</f>
        <v>0</v>
      </c>
      <c r="AK955" s="34">
        <f>IFERROR(VLOOKUP($H955,#REF!,11,FALSE),0)</f>
        <v>0</v>
      </c>
      <c r="AL955" s="42">
        <f>IFERROR(VLOOKUP($H955,#REF!,12,FALSE),0)</f>
        <v>0</v>
      </c>
      <c r="AM955" s="34">
        <f>IFERROR(VLOOKUP($H955,#REF!,10,FALSE),0)</f>
        <v>0</v>
      </c>
      <c r="AN955" s="34">
        <f>IFERROR(VLOOKUP($H955,#REF!,11,FALSE),0)</f>
        <v>0</v>
      </c>
      <c r="AO955" s="42">
        <f>IFERROR(VLOOKUP($H955,#REF!,12,FALSE),0)</f>
        <v>0</v>
      </c>
      <c r="AP955" s="34">
        <f>IFERROR(VLOOKUP($H955,#REF!,10,FALSE),0)</f>
        <v>0</v>
      </c>
      <c r="AQ955" s="34">
        <f>IFERROR(VLOOKUP($H955,#REF!,11,FALSE),0)</f>
        <v>0</v>
      </c>
      <c r="AR955" s="42">
        <f>IFERROR(VLOOKUP($H955,#REF!,12,FALSE),0)</f>
        <v>0</v>
      </c>
      <c r="AS955" s="34">
        <f>IFERROR(VLOOKUP($H955,#REF!,13,FALSE),0)</f>
        <v>0</v>
      </c>
      <c r="AT955" s="34">
        <f>IFERROR(VLOOKUP($H955,#REF!,14,FALSE),0)</f>
        <v>0</v>
      </c>
      <c r="AU955" s="42">
        <f>IFERROR(VLOOKUP($H955,#REF!,15,FALSE),0)</f>
        <v>0</v>
      </c>
      <c r="AV955" s="34">
        <f>IFERROR(VLOOKUP($H955,#REF!,15,FALSE),0)</f>
        <v>0</v>
      </c>
      <c r="AW955" s="34">
        <f>IFERROR(VLOOKUP($H955,#REF!,16,FALSE),0)</f>
        <v>0</v>
      </c>
      <c r="AX955" s="42">
        <f>IFERROR(VLOOKUP($H955,#REF!,17,FALSE),0)</f>
        <v>0</v>
      </c>
    </row>
    <row r="956" spans="1:50" x14ac:dyDescent="0.3">
      <c r="A956" s="33" t="str">
        <f t="shared" si="56"/>
        <v>0</v>
      </c>
      <c r="B956" s="33">
        <f>+'R&amp;E EXPORT'!B955</f>
        <v>0</v>
      </c>
      <c r="C956" t="str">
        <f>IFERROR(VLOOKUP(A956,'MCSJ Export'!A:C,3,FALSE),"")</f>
        <v/>
      </c>
      <c r="D956" s="37">
        <f t="shared" ca="1" si="57"/>
        <v>0</v>
      </c>
      <c r="E956" s="37">
        <f t="shared" ca="1" si="58"/>
        <v>0</v>
      </c>
      <c r="F956" s="37">
        <f t="shared" ca="1" si="59"/>
        <v>0</v>
      </c>
      <c r="G956" s="37"/>
      <c r="H956" s="33">
        <f>+'R&amp;E EXPORT'!A955</f>
        <v>0</v>
      </c>
      <c r="I956" s="34">
        <f>IFERROR(VLOOKUP($H956,'Gen F Rev'!$A:$M,15,FALSE),0)</f>
        <v>0</v>
      </c>
      <c r="J956" s="34">
        <f>IFERROR(VLOOKUP($H956,'Gen F Rev'!$A:$M,16,FALSE),0)</f>
        <v>0</v>
      </c>
      <c r="K956" s="42">
        <f>IFERROR(VLOOKUP($H956,'Gen F Rev'!$A:$M,17,FALSE),0)</f>
        <v>0</v>
      </c>
      <c r="L956" s="34">
        <f>IFERROR(VLOOKUP($H956,'Gen F Exp'!$A:$E,15,FALSE),0)</f>
        <v>0</v>
      </c>
      <c r="M956" s="34">
        <f>IFERROR(VLOOKUP($H956,'Gen F Exp'!$A:$E,16,FALSE),0)</f>
        <v>0</v>
      </c>
      <c r="N956" s="42">
        <f>IFERROR(VLOOKUP($H956,'Gen F Exp'!$A:$E,17,FALSE),0)</f>
        <v>0</v>
      </c>
      <c r="O956" s="34">
        <f>IFERROR(VLOOKUP($H956,'Water F Rev'!$A:$L,15,FALSE),0)</f>
        <v>0</v>
      </c>
      <c r="P956" s="34">
        <f>IFERROR(VLOOKUP($H956,'Water F Rev'!$A:$L,16,FALSE),0)</f>
        <v>0</v>
      </c>
      <c r="Q956" s="42">
        <f>IFERROR(VLOOKUP($H956,'Water F Rev'!$A:$L,17,FALSE),0)</f>
        <v>0</v>
      </c>
      <c r="R956" s="34">
        <f>IFERROR(VLOOKUP($H956,'Water F Exp'!$A:$K,15,FALSE),0)</f>
        <v>0</v>
      </c>
      <c r="S956" s="34">
        <f>IFERROR(VLOOKUP($H956,'Water F Exp'!$A:$K,16,FALSE),0)</f>
        <v>0</v>
      </c>
      <c r="T956" s="42">
        <f>IFERROR(VLOOKUP($H956,'Water F Exp'!$A:$K,17,FALSE),0)</f>
        <v>0</v>
      </c>
      <c r="U956" s="34">
        <f ca="1">IFERROR(VLOOKUP($H956,'Sewer F Rev'!$A:$E,15,FALSE),0)</f>
        <v>0</v>
      </c>
      <c r="V956" s="34">
        <f ca="1">IFERROR(VLOOKUP($H956,'Sewer F Rev'!$A:$E,16,FALSE),0)</f>
        <v>0</v>
      </c>
      <c r="W956" s="42">
        <f ca="1">IFERROR(VLOOKUP($H956,'Sewer F Rev'!$A:$E,17,FALSE),0)</f>
        <v>0</v>
      </c>
      <c r="X956" s="34">
        <f>IFERROR(VLOOKUP($H956,'Sewer F Exp'!$A:$B,15,FALSE),0)</f>
        <v>0</v>
      </c>
      <c r="Y956" s="34">
        <f>IFERROR(VLOOKUP($H956,'Sewer F Exp'!$A:$B,16,FALSE),0)</f>
        <v>0</v>
      </c>
      <c r="Z956" s="42">
        <f>IFERROR(VLOOKUP($H956,'Sewer F Exp'!$A:$B,17,FALSE),0)</f>
        <v>0</v>
      </c>
      <c r="AA956" s="34">
        <f>IFERROR(VLOOKUP($H956,'Refuse F Rev'!$A:$E,15,FALSE),0)</f>
        <v>0</v>
      </c>
      <c r="AB956" s="34">
        <f>IFERROR(VLOOKUP($H956,'Refuse F Rev'!$A:$E,16,FALSE),0)</f>
        <v>0</v>
      </c>
      <c r="AC956" s="42">
        <f>IFERROR(VLOOKUP($H956,'Refuse F Rev'!$A:$E,17,FALSE),0)</f>
        <v>0</v>
      </c>
      <c r="AD956" s="34">
        <f>IFERROR(VLOOKUP($H956,'Refuse F Exp'!$A:$E,15,FALSE),0)</f>
        <v>0</v>
      </c>
      <c r="AE956" s="34">
        <f>IFERROR(VLOOKUP($H956,'Refuse F Exp'!$A:$E,16,FALSE),0)</f>
        <v>0</v>
      </c>
      <c r="AF956" s="42">
        <f>IFERROR(VLOOKUP($H956,'Refuse F Exp'!$A:$E,17,FALSE),0)</f>
        <v>0</v>
      </c>
      <c r="AG956" s="34">
        <f>IFERROR(VLOOKUP($H956,#REF!,10,FALSE),0)</f>
        <v>0</v>
      </c>
      <c r="AH956" s="34">
        <f>IFERROR(VLOOKUP($H956,#REF!,11,FALSE),0)</f>
        <v>0</v>
      </c>
      <c r="AI956" s="42">
        <f>IFERROR(VLOOKUP($H956,#REF!,12,FALSE),0)</f>
        <v>0</v>
      </c>
      <c r="AJ956" s="34">
        <f>IFERROR(VLOOKUP($H956,#REF!,10,FALSE),0)</f>
        <v>0</v>
      </c>
      <c r="AK956" s="34">
        <f>IFERROR(VLOOKUP($H956,#REF!,11,FALSE),0)</f>
        <v>0</v>
      </c>
      <c r="AL956" s="42">
        <f>IFERROR(VLOOKUP($H956,#REF!,12,FALSE),0)</f>
        <v>0</v>
      </c>
      <c r="AM956" s="34">
        <f>IFERROR(VLOOKUP($H956,#REF!,10,FALSE),0)</f>
        <v>0</v>
      </c>
      <c r="AN956" s="34">
        <f>IFERROR(VLOOKUP($H956,#REF!,11,FALSE),0)</f>
        <v>0</v>
      </c>
      <c r="AO956" s="42">
        <f>IFERROR(VLOOKUP($H956,#REF!,12,FALSE),0)</f>
        <v>0</v>
      </c>
      <c r="AP956" s="34">
        <f>IFERROR(VLOOKUP($H956,#REF!,10,FALSE),0)</f>
        <v>0</v>
      </c>
      <c r="AQ956" s="34">
        <f>IFERROR(VLOOKUP($H956,#REF!,11,FALSE),0)</f>
        <v>0</v>
      </c>
      <c r="AR956" s="42">
        <f>IFERROR(VLOOKUP($H956,#REF!,12,FALSE),0)</f>
        <v>0</v>
      </c>
      <c r="AS956" s="34">
        <f>IFERROR(VLOOKUP($H956,#REF!,13,FALSE),0)</f>
        <v>0</v>
      </c>
      <c r="AT956" s="34">
        <f>IFERROR(VLOOKUP($H956,#REF!,14,FALSE),0)</f>
        <v>0</v>
      </c>
      <c r="AU956" s="42">
        <f>IFERROR(VLOOKUP($H956,#REF!,15,FALSE),0)</f>
        <v>0</v>
      </c>
      <c r="AV956" s="34">
        <f>IFERROR(VLOOKUP($H956,#REF!,15,FALSE),0)</f>
        <v>0</v>
      </c>
      <c r="AW956" s="34">
        <f>IFERROR(VLOOKUP($H956,#REF!,16,FALSE),0)</f>
        <v>0</v>
      </c>
      <c r="AX956" s="42">
        <f>IFERROR(VLOOKUP($H956,#REF!,17,FALSE),0)</f>
        <v>0</v>
      </c>
    </row>
    <row r="957" spans="1:50" x14ac:dyDescent="0.3">
      <c r="A957" s="33" t="str">
        <f t="shared" si="56"/>
        <v>0</v>
      </c>
      <c r="B957" s="33">
        <f>+'R&amp;E EXPORT'!B956</f>
        <v>0</v>
      </c>
      <c r="C957" t="str">
        <f>IFERROR(VLOOKUP(A957,'MCSJ Export'!A:C,3,FALSE),"")</f>
        <v/>
      </c>
      <c r="D957" s="37">
        <f t="shared" ca="1" si="57"/>
        <v>0</v>
      </c>
      <c r="E957" s="37">
        <f t="shared" ca="1" si="58"/>
        <v>0</v>
      </c>
      <c r="F957" s="37">
        <f t="shared" ca="1" si="59"/>
        <v>0</v>
      </c>
      <c r="G957" s="37"/>
      <c r="H957" s="33">
        <f>+'R&amp;E EXPORT'!A956</f>
        <v>0</v>
      </c>
      <c r="I957" s="34">
        <f>IFERROR(VLOOKUP($H957,'Gen F Rev'!$A:$M,15,FALSE),0)</f>
        <v>0</v>
      </c>
      <c r="J957" s="34">
        <f>IFERROR(VLOOKUP($H957,'Gen F Rev'!$A:$M,16,FALSE),0)</f>
        <v>0</v>
      </c>
      <c r="K957" s="42">
        <f>IFERROR(VLOOKUP($H957,'Gen F Rev'!$A:$M,17,FALSE),0)</f>
        <v>0</v>
      </c>
      <c r="L957" s="34">
        <f>IFERROR(VLOOKUP($H957,'Gen F Exp'!$A:$E,15,FALSE),0)</f>
        <v>0</v>
      </c>
      <c r="M957" s="34">
        <f>IFERROR(VLOOKUP($H957,'Gen F Exp'!$A:$E,16,FALSE),0)</f>
        <v>0</v>
      </c>
      <c r="N957" s="42">
        <f>IFERROR(VLOOKUP($H957,'Gen F Exp'!$A:$E,17,FALSE),0)</f>
        <v>0</v>
      </c>
      <c r="O957" s="34">
        <f>IFERROR(VLOOKUP($H957,'Water F Rev'!$A:$L,15,FALSE),0)</f>
        <v>0</v>
      </c>
      <c r="P957" s="34">
        <f>IFERROR(VLOOKUP($H957,'Water F Rev'!$A:$L,16,FALSE),0)</f>
        <v>0</v>
      </c>
      <c r="Q957" s="42">
        <f>IFERROR(VLOOKUP($H957,'Water F Rev'!$A:$L,17,FALSE),0)</f>
        <v>0</v>
      </c>
      <c r="R957" s="34">
        <f>IFERROR(VLOOKUP($H957,'Water F Exp'!$A:$K,15,FALSE),0)</f>
        <v>0</v>
      </c>
      <c r="S957" s="34">
        <f>IFERROR(VLOOKUP($H957,'Water F Exp'!$A:$K,16,FALSE),0)</f>
        <v>0</v>
      </c>
      <c r="T957" s="42">
        <f>IFERROR(VLOOKUP($H957,'Water F Exp'!$A:$K,17,FALSE),0)</f>
        <v>0</v>
      </c>
      <c r="U957" s="34">
        <f ca="1">IFERROR(VLOOKUP($H957,'Sewer F Rev'!$A:$E,15,FALSE),0)</f>
        <v>0</v>
      </c>
      <c r="V957" s="34">
        <f ca="1">IFERROR(VLOOKUP($H957,'Sewer F Rev'!$A:$E,16,FALSE),0)</f>
        <v>0</v>
      </c>
      <c r="W957" s="42">
        <f ca="1">IFERROR(VLOOKUP($H957,'Sewer F Rev'!$A:$E,17,FALSE),0)</f>
        <v>0</v>
      </c>
      <c r="X957" s="34">
        <f>IFERROR(VLOOKUP($H957,'Sewer F Exp'!$A:$B,15,FALSE),0)</f>
        <v>0</v>
      </c>
      <c r="Y957" s="34">
        <f>IFERROR(VLOOKUP($H957,'Sewer F Exp'!$A:$B,16,FALSE),0)</f>
        <v>0</v>
      </c>
      <c r="Z957" s="42">
        <f>IFERROR(VLOOKUP($H957,'Sewer F Exp'!$A:$B,17,FALSE),0)</f>
        <v>0</v>
      </c>
      <c r="AA957" s="34">
        <f>IFERROR(VLOOKUP($H957,'Refuse F Rev'!$A:$E,15,FALSE),0)</f>
        <v>0</v>
      </c>
      <c r="AB957" s="34">
        <f>IFERROR(VLOOKUP($H957,'Refuse F Rev'!$A:$E,16,FALSE),0)</f>
        <v>0</v>
      </c>
      <c r="AC957" s="42">
        <f>IFERROR(VLOOKUP($H957,'Refuse F Rev'!$A:$E,17,FALSE),0)</f>
        <v>0</v>
      </c>
      <c r="AD957" s="34">
        <f>IFERROR(VLOOKUP($H957,'Refuse F Exp'!$A:$E,15,FALSE),0)</f>
        <v>0</v>
      </c>
      <c r="AE957" s="34">
        <f>IFERROR(VLOOKUP($H957,'Refuse F Exp'!$A:$E,16,FALSE),0)</f>
        <v>0</v>
      </c>
      <c r="AF957" s="42">
        <f>IFERROR(VLOOKUP($H957,'Refuse F Exp'!$A:$E,17,FALSE),0)</f>
        <v>0</v>
      </c>
      <c r="AG957" s="34">
        <f>IFERROR(VLOOKUP($H957,#REF!,10,FALSE),0)</f>
        <v>0</v>
      </c>
      <c r="AH957" s="34">
        <f>IFERROR(VLOOKUP($H957,#REF!,11,FALSE),0)</f>
        <v>0</v>
      </c>
      <c r="AI957" s="42">
        <f>IFERROR(VLOOKUP($H957,#REF!,12,FALSE),0)</f>
        <v>0</v>
      </c>
      <c r="AJ957" s="34">
        <f>IFERROR(VLOOKUP($H957,#REF!,10,FALSE),0)</f>
        <v>0</v>
      </c>
      <c r="AK957" s="34">
        <f>IFERROR(VLOOKUP($H957,#REF!,11,FALSE),0)</f>
        <v>0</v>
      </c>
      <c r="AL957" s="42">
        <f>IFERROR(VLOOKUP($H957,#REF!,12,FALSE),0)</f>
        <v>0</v>
      </c>
      <c r="AM957" s="34">
        <f>IFERROR(VLOOKUP($H957,#REF!,10,FALSE),0)</f>
        <v>0</v>
      </c>
      <c r="AN957" s="34">
        <f>IFERROR(VLOOKUP($H957,#REF!,11,FALSE),0)</f>
        <v>0</v>
      </c>
      <c r="AO957" s="42">
        <f>IFERROR(VLOOKUP($H957,#REF!,12,FALSE),0)</f>
        <v>0</v>
      </c>
      <c r="AP957" s="34">
        <f>IFERROR(VLOOKUP($H957,#REF!,10,FALSE),0)</f>
        <v>0</v>
      </c>
      <c r="AQ957" s="34">
        <f>IFERROR(VLOOKUP($H957,#REF!,11,FALSE),0)</f>
        <v>0</v>
      </c>
      <c r="AR957" s="42">
        <f>IFERROR(VLOOKUP($H957,#REF!,12,FALSE),0)</f>
        <v>0</v>
      </c>
      <c r="AS957" s="34">
        <f>IFERROR(VLOOKUP($H957,#REF!,13,FALSE),0)</f>
        <v>0</v>
      </c>
      <c r="AT957" s="34">
        <f>IFERROR(VLOOKUP($H957,#REF!,14,FALSE),0)</f>
        <v>0</v>
      </c>
      <c r="AU957" s="42">
        <f>IFERROR(VLOOKUP($H957,#REF!,15,FALSE),0)</f>
        <v>0</v>
      </c>
      <c r="AV957" s="34">
        <f>IFERROR(VLOOKUP($H957,#REF!,15,FALSE),0)</f>
        <v>0</v>
      </c>
      <c r="AW957" s="34">
        <f>IFERROR(VLOOKUP($H957,#REF!,16,FALSE),0)</f>
        <v>0</v>
      </c>
      <c r="AX957" s="42">
        <f>IFERROR(VLOOKUP($H957,#REF!,17,FALSE),0)</f>
        <v>0</v>
      </c>
    </row>
    <row r="958" spans="1:50" x14ac:dyDescent="0.3">
      <c r="A958" s="33" t="str">
        <f t="shared" si="56"/>
        <v>0</v>
      </c>
      <c r="B958" s="33">
        <f>+'R&amp;E EXPORT'!B957</f>
        <v>0</v>
      </c>
      <c r="C958" t="str">
        <f>IFERROR(VLOOKUP(A958,'MCSJ Export'!A:C,3,FALSE),"")</f>
        <v/>
      </c>
      <c r="D958" s="37">
        <f t="shared" ca="1" si="57"/>
        <v>0</v>
      </c>
      <c r="E958" s="37">
        <f t="shared" ca="1" si="58"/>
        <v>0</v>
      </c>
      <c r="F958" s="37">
        <f t="shared" ca="1" si="59"/>
        <v>0</v>
      </c>
      <c r="G958" s="37"/>
      <c r="H958" s="33">
        <f>+'R&amp;E EXPORT'!A957</f>
        <v>0</v>
      </c>
      <c r="I958" s="34">
        <f>IFERROR(VLOOKUP($H958,'Gen F Rev'!$A:$M,15,FALSE),0)</f>
        <v>0</v>
      </c>
      <c r="J958" s="34">
        <f>IFERROR(VLOOKUP($H958,'Gen F Rev'!$A:$M,16,FALSE),0)</f>
        <v>0</v>
      </c>
      <c r="K958" s="42">
        <f>IFERROR(VLOOKUP($H958,'Gen F Rev'!$A:$M,17,FALSE),0)</f>
        <v>0</v>
      </c>
      <c r="L958" s="34">
        <f>IFERROR(VLOOKUP($H958,'Gen F Exp'!$A:$E,15,FALSE),0)</f>
        <v>0</v>
      </c>
      <c r="M958" s="34">
        <f>IFERROR(VLOOKUP($H958,'Gen F Exp'!$A:$E,16,FALSE),0)</f>
        <v>0</v>
      </c>
      <c r="N958" s="42">
        <f>IFERROR(VLOOKUP($H958,'Gen F Exp'!$A:$E,17,FALSE),0)</f>
        <v>0</v>
      </c>
      <c r="O958" s="34">
        <f>IFERROR(VLOOKUP($H958,'Water F Rev'!$A:$L,15,FALSE),0)</f>
        <v>0</v>
      </c>
      <c r="P958" s="34">
        <f>IFERROR(VLOOKUP($H958,'Water F Rev'!$A:$L,16,FALSE),0)</f>
        <v>0</v>
      </c>
      <c r="Q958" s="42">
        <f>IFERROR(VLOOKUP($H958,'Water F Rev'!$A:$L,17,FALSE),0)</f>
        <v>0</v>
      </c>
      <c r="R958" s="34">
        <f>IFERROR(VLOOKUP($H958,'Water F Exp'!$A:$K,15,FALSE),0)</f>
        <v>0</v>
      </c>
      <c r="S958" s="34">
        <f>IFERROR(VLOOKUP($H958,'Water F Exp'!$A:$K,16,FALSE),0)</f>
        <v>0</v>
      </c>
      <c r="T958" s="42">
        <f>IFERROR(VLOOKUP($H958,'Water F Exp'!$A:$K,17,FALSE),0)</f>
        <v>0</v>
      </c>
      <c r="U958" s="34">
        <f ca="1">IFERROR(VLOOKUP($H958,'Sewer F Rev'!$A:$E,15,FALSE),0)</f>
        <v>0</v>
      </c>
      <c r="V958" s="34">
        <f ca="1">IFERROR(VLOOKUP($H958,'Sewer F Rev'!$A:$E,16,FALSE),0)</f>
        <v>0</v>
      </c>
      <c r="W958" s="42">
        <f ca="1">IFERROR(VLOOKUP($H958,'Sewer F Rev'!$A:$E,17,FALSE),0)</f>
        <v>0</v>
      </c>
      <c r="X958" s="34">
        <f>IFERROR(VLOOKUP($H958,'Sewer F Exp'!$A:$B,15,FALSE),0)</f>
        <v>0</v>
      </c>
      <c r="Y958" s="34">
        <f>IFERROR(VLOOKUP($H958,'Sewer F Exp'!$A:$B,16,FALSE),0)</f>
        <v>0</v>
      </c>
      <c r="Z958" s="42">
        <f>IFERROR(VLOOKUP($H958,'Sewer F Exp'!$A:$B,17,FALSE),0)</f>
        <v>0</v>
      </c>
      <c r="AA958" s="34">
        <f>IFERROR(VLOOKUP($H958,'Refuse F Rev'!$A:$E,15,FALSE),0)</f>
        <v>0</v>
      </c>
      <c r="AB958" s="34">
        <f>IFERROR(VLOOKUP($H958,'Refuse F Rev'!$A:$E,16,FALSE),0)</f>
        <v>0</v>
      </c>
      <c r="AC958" s="42">
        <f>IFERROR(VLOOKUP($H958,'Refuse F Rev'!$A:$E,17,FALSE),0)</f>
        <v>0</v>
      </c>
      <c r="AD958" s="34">
        <f>IFERROR(VLOOKUP($H958,'Refuse F Exp'!$A:$E,15,FALSE),0)</f>
        <v>0</v>
      </c>
      <c r="AE958" s="34">
        <f>IFERROR(VLOOKUP($H958,'Refuse F Exp'!$A:$E,16,FALSE),0)</f>
        <v>0</v>
      </c>
      <c r="AF958" s="42">
        <f>IFERROR(VLOOKUP($H958,'Refuse F Exp'!$A:$E,17,FALSE),0)</f>
        <v>0</v>
      </c>
      <c r="AG958" s="34">
        <f>IFERROR(VLOOKUP($H958,#REF!,10,FALSE),0)</f>
        <v>0</v>
      </c>
      <c r="AH958" s="34">
        <f>IFERROR(VLOOKUP($H958,#REF!,11,FALSE),0)</f>
        <v>0</v>
      </c>
      <c r="AI958" s="42">
        <f>IFERROR(VLOOKUP($H958,#REF!,12,FALSE),0)</f>
        <v>0</v>
      </c>
      <c r="AJ958" s="34">
        <f>IFERROR(VLOOKUP($H958,#REF!,10,FALSE),0)</f>
        <v>0</v>
      </c>
      <c r="AK958" s="34">
        <f>IFERROR(VLOOKUP($H958,#REF!,11,FALSE),0)</f>
        <v>0</v>
      </c>
      <c r="AL958" s="42">
        <f>IFERROR(VLOOKUP($H958,#REF!,12,FALSE),0)</f>
        <v>0</v>
      </c>
      <c r="AM958" s="34">
        <f>IFERROR(VLOOKUP($H958,#REF!,10,FALSE),0)</f>
        <v>0</v>
      </c>
      <c r="AN958" s="34">
        <f>IFERROR(VLOOKUP($H958,#REF!,11,FALSE),0)</f>
        <v>0</v>
      </c>
      <c r="AO958" s="42">
        <f>IFERROR(VLOOKUP($H958,#REF!,12,FALSE),0)</f>
        <v>0</v>
      </c>
      <c r="AP958" s="34">
        <f>IFERROR(VLOOKUP($H958,#REF!,10,FALSE),0)</f>
        <v>0</v>
      </c>
      <c r="AQ958" s="34">
        <f>IFERROR(VLOOKUP($H958,#REF!,11,FALSE),0)</f>
        <v>0</v>
      </c>
      <c r="AR958" s="42">
        <f>IFERROR(VLOOKUP($H958,#REF!,12,FALSE),0)</f>
        <v>0</v>
      </c>
      <c r="AS958" s="34">
        <f>IFERROR(VLOOKUP($H958,#REF!,13,FALSE),0)</f>
        <v>0</v>
      </c>
      <c r="AT958" s="34">
        <f>IFERROR(VLOOKUP($H958,#REF!,14,FALSE),0)</f>
        <v>0</v>
      </c>
      <c r="AU958" s="42">
        <f>IFERROR(VLOOKUP($H958,#REF!,15,FALSE),0)</f>
        <v>0</v>
      </c>
      <c r="AV958" s="34">
        <f>IFERROR(VLOOKUP($H958,#REF!,15,FALSE),0)</f>
        <v>0</v>
      </c>
      <c r="AW958" s="34">
        <f>IFERROR(VLOOKUP($H958,#REF!,16,FALSE),0)</f>
        <v>0</v>
      </c>
      <c r="AX958" s="42">
        <f>IFERROR(VLOOKUP($H958,#REF!,17,FALSE),0)</f>
        <v>0</v>
      </c>
    </row>
    <row r="959" spans="1:50" x14ac:dyDescent="0.3">
      <c r="A959" s="33" t="str">
        <f t="shared" si="56"/>
        <v>0</v>
      </c>
      <c r="B959" s="33">
        <f>+'R&amp;E EXPORT'!B958</f>
        <v>0</v>
      </c>
      <c r="C959" t="str">
        <f>IFERROR(VLOOKUP(A959,'MCSJ Export'!A:C,3,FALSE),"")</f>
        <v/>
      </c>
      <c r="D959" s="37">
        <f t="shared" ca="1" si="57"/>
        <v>0</v>
      </c>
      <c r="E959" s="37">
        <f t="shared" ca="1" si="58"/>
        <v>0</v>
      </c>
      <c r="F959" s="37">
        <f t="shared" ca="1" si="59"/>
        <v>0</v>
      </c>
      <c r="G959" s="37"/>
      <c r="H959" s="33">
        <f>+'R&amp;E EXPORT'!A958</f>
        <v>0</v>
      </c>
      <c r="I959" s="34">
        <f>IFERROR(VLOOKUP($H959,'Gen F Rev'!$A:$M,15,FALSE),0)</f>
        <v>0</v>
      </c>
      <c r="J959" s="34">
        <f>IFERROR(VLOOKUP($H959,'Gen F Rev'!$A:$M,16,FALSE),0)</f>
        <v>0</v>
      </c>
      <c r="K959" s="42">
        <f>IFERROR(VLOOKUP($H959,'Gen F Rev'!$A:$M,17,FALSE),0)</f>
        <v>0</v>
      </c>
      <c r="L959" s="34">
        <f>IFERROR(VLOOKUP($H959,'Gen F Exp'!$A:$E,15,FALSE),0)</f>
        <v>0</v>
      </c>
      <c r="M959" s="34">
        <f>IFERROR(VLOOKUP($H959,'Gen F Exp'!$A:$E,16,FALSE),0)</f>
        <v>0</v>
      </c>
      <c r="N959" s="42">
        <f>IFERROR(VLOOKUP($H959,'Gen F Exp'!$A:$E,17,FALSE),0)</f>
        <v>0</v>
      </c>
      <c r="O959" s="34">
        <f>IFERROR(VLOOKUP($H959,'Water F Rev'!$A:$L,15,FALSE),0)</f>
        <v>0</v>
      </c>
      <c r="P959" s="34">
        <f>IFERROR(VLOOKUP($H959,'Water F Rev'!$A:$L,16,FALSE),0)</f>
        <v>0</v>
      </c>
      <c r="Q959" s="42">
        <f>IFERROR(VLOOKUP($H959,'Water F Rev'!$A:$L,17,FALSE),0)</f>
        <v>0</v>
      </c>
      <c r="R959" s="34">
        <f>IFERROR(VLOOKUP($H959,'Water F Exp'!$A:$K,15,FALSE),0)</f>
        <v>0</v>
      </c>
      <c r="S959" s="34">
        <f>IFERROR(VLOOKUP($H959,'Water F Exp'!$A:$K,16,FALSE),0)</f>
        <v>0</v>
      </c>
      <c r="T959" s="42">
        <f>IFERROR(VLOOKUP($H959,'Water F Exp'!$A:$K,17,FALSE),0)</f>
        <v>0</v>
      </c>
      <c r="U959" s="34">
        <f ca="1">IFERROR(VLOOKUP($H959,'Sewer F Rev'!$A:$E,15,FALSE),0)</f>
        <v>0</v>
      </c>
      <c r="V959" s="34">
        <f ca="1">IFERROR(VLOOKUP($H959,'Sewer F Rev'!$A:$E,16,FALSE),0)</f>
        <v>0</v>
      </c>
      <c r="W959" s="42">
        <f ca="1">IFERROR(VLOOKUP($H959,'Sewer F Rev'!$A:$E,17,FALSE),0)</f>
        <v>0</v>
      </c>
      <c r="X959" s="34">
        <f>IFERROR(VLOOKUP($H959,'Sewer F Exp'!$A:$B,15,FALSE),0)</f>
        <v>0</v>
      </c>
      <c r="Y959" s="34">
        <f>IFERROR(VLOOKUP($H959,'Sewer F Exp'!$A:$B,16,FALSE),0)</f>
        <v>0</v>
      </c>
      <c r="Z959" s="42">
        <f>IFERROR(VLOOKUP($H959,'Sewer F Exp'!$A:$B,17,FALSE),0)</f>
        <v>0</v>
      </c>
      <c r="AA959" s="34">
        <f>IFERROR(VLOOKUP($H959,'Refuse F Rev'!$A:$E,15,FALSE),0)</f>
        <v>0</v>
      </c>
      <c r="AB959" s="34">
        <f>IFERROR(VLOOKUP($H959,'Refuse F Rev'!$A:$E,16,FALSE),0)</f>
        <v>0</v>
      </c>
      <c r="AC959" s="42">
        <f>IFERROR(VLOOKUP($H959,'Refuse F Rev'!$A:$E,17,FALSE),0)</f>
        <v>0</v>
      </c>
      <c r="AD959" s="34">
        <f>IFERROR(VLOOKUP($H959,'Refuse F Exp'!$A:$E,15,FALSE),0)</f>
        <v>0</v>
      </c>
      <c r="AE959" s="34">
        <f>IFERROR(VLOOKUP($H959,'Refuse F Exp'!$A:$E,16,FALSE),0)</f>
        <v>0</v>
      </c>
      <c r="AF959" s="42">
        <f>IFERROR(VLOOKUP($H959,'Refuse F Exp'!$A:$E,17,FALSE),0)</f>
        <v>0</v>
      </c>
      <c r="AG959" s="34">
        <f>IFERROR(VLOOKUP($H959,#REF!,10,FALSE),0)</f>
        <v>0</v>
      </c>
      <c r="AH959" s="34">
        <f>IFERROR(VLOOKUP($H959,#REF!,11,FALSE),0)</f>
        <v>0</v>
      </c>
      <c r="AI959" s="42">
        <f>IFERROR(VLOOKUP($H959,#REF!,12,FALSE),0)</f>
        <v>0</v>
      </c>
      <c r="AJ959" s="34">
        <f>IFERROR(VLOOKUP($H959,#REF!,10,FALSE),0)</f>
        <v>0</v>
      </c>
      <c r="AK959" s="34">
        <f>IFERROR(VLOOKUP($H959,#REF!,11,FALSE),0)</f>
        <v>0</v>
      </c>
      <c r="AL959" s="42">
        <f>IFERROR(VLOOKUP($H959,#REF!,12,FALSE),0)</f>
        <v>0</v>
      </c>
      <c r="AM959" s="34">
        <f>IFERROR(VLOOKUP($H959,#REF!,10,FALSE),0)</f>
        <v>0</v>
      </c>
      <c r="AN959" s="34">
        <f>IFERROR(VLOOKUP($H959,#REF!,11,FALSE),0)</f>
        <v>0</v>
      </c>
      <c r="AO959" s="42">
        <f>IFERROR(VLOOKUP($H959,#REF!,12,FALSE),0)</f>
        <v>0</v>
      </c>
      <c r="AP959" s="34">
        <f>IFERROR(VLOOKUP($H959,#REF!,10,FALSE),0)</f>
        <v>0</v>
      </c>
      <c r="AQ959" s="34">
        <f>IFERROR(VLOOKUP($H959,#REF!,11,FALSE),0)</f>
        <v>0</v>
      </c>
      <c r="AR959" s="42">
        <f>IFERROR(VLOOKUP($H959,#REF!,12,FALSE),0)</f>
        <v>0</v>
      </c>
      <c r="AS959" s="34">
        <f>IFERROR(VLOOKUP($H959,#REF!,13,FALSE),0)</f>
        <v>0</v>
      </c>
      <c r="AT959" s="34">
        <f>IFERROR(VLOOKUP($H959,#REF!,14,FALSE),0)</f>
        <v>0</v>
      </c>
      <c r="AU959" s="42">
        <f>IFERROR(VLOOKUP($H959,#REF!,15,FALSE),0)</f>
        <v>0</v>
      </c>
      <c r="AV959" s="34">
        <f>IFERROR(VLOOKUP($H959,#REF!,15,FALSE),0)</f>
        <v>0</v>
      </c>
      <c r="AW959" s="34">
        <f>IFERROR(VLOOKUP($H959,#REF!,16,FALSE),0)</f>
        <v>0</v>
      </c>
      <c r="AX959" s="42">
        <f>IFERROR(VLOOKUP($H959,#REF!,17,FALSE),0)</f>
        <v>0</v>
      </c>
    </row>
    <row r="960" spans="1:50" x14ac:dyDescent="0.3">
      <c r="A960" s="33" t="str">
        <f t="shared" si="56"/>
        <v>0</v>
      </c>
      <c r="B960" s="33">
        <f>+'R&amp;E EXPORT'!B959</f>
        <v>0</v>
      </c>
      <c r="C960" t="str">
        <f>IFERROR(VLOOKUP(A960,'MCSJ Export'!A:C,3,FALSE),"")</f>
        <v/>
      </c>
      <c r="D960" s="37">
        <f t="shared" ca="1" si="57"/>
        <v>0</v>
      </c>
      <c r="E960" s="37">
        <f t="shared" ca="1" si="58"/>
        <v>0</v>
      </c>
      <c r="F960" s="37">
        <f t="shared" ca="1" si="59"/>
        <v>0</v>
      </c>
      <c r="G960" s="37"/>
      <c r="H960" s="33">
        <f>+'R&amp;E EXPORT'!A959</f>
        <v>0</v>
      </c>
      <c r="I960" s="34">
        <f>IFERROR(VLOOKUP($H960,'Gen F Rev'!$A:$M,15,FALSE),0)</f>
        <v>0</v>
      </c>
      <c r="J960" s="34">
        <f>IFERROR(VLOOKUP($H960,'Gen F Rev'!$A:$M,16,FALSE),0)</f>
        <v>0</v>
      </c>
      <c r="K960" s="42">
        <f>IFERROR(VLOOKUP($H960,'Gen F Rev'!$A:$M,17,FALSE),0)</f>
        <v>0</v>
      </c>
      <c r="L960" s="34">
        <f>IFERROR(VLOOKUP($H960,'Gen F Exp'!$A:$E,15,FALSE),0)</f>
        <v>0</v>
      </c>
      <c r="M960" s="34">
        <f>IFERROR(VLOOKUP($H960,'Gen F Exp'!$A:$E,16,FALSE),0)</f>
        <v>0</v>
      </c>
      <c r="N960" s="42">
        <f>IFERROR(VLOOKUP($H960,'Gen F Exp'!$A:$E,17,FALSE),0)</f>
        <v>0</v>
      </c>
      <c r="O960" s="34">
        <f>IFERROR(VLOOKUP($H960,'Water F Rev'!$A:$L,15,FALSE),0)</f>
        <v>0</v>
      </c>
      <c r="P960" s="34">
        <f>IFERROR(VLOOKUP($H960,'Water F Rev'!$A:$L,16,FALSE),0)</f>
        <v>0</v>
      </c>
      <c r="Q960" s="42">
        <f>IFERROR(VLOOKUP($H960,'Water F Rev'!$A:$L,17,FALSE),0)</f>
        <v>0</v>
      </c>
      <c r="R960" s="34">
        <f>IFERROR(VLOOKUP($H960,'Water F Exp'!$A:$K,15,FALSE),0)</f>
        <v>0</v>
      </c>
      <c r="S960" s="34">
        <f>IFERROR(VLOOKUP($H960,'Water F Exp'!$A:$K,16,FALSE),0)</f>
        <v>0</v>
      </c>
      <c r="T960" s="42">
        <f>IFERROR(VLOOKUP($H960,'Water F Exp'!$A:$K,17,FALSE),0)</f>
        <v>0</v>
      </c>
      <c r="U960" s="34">
        <f ca="1">IFERROR(VLOOKUP($H960,'Sewer F Rev'!$A:$E,15,FALSE),0)</f>
        <v>0</v>
      </c>
      <c r="V960" s="34">
        <f ca="1">IFERROR(VLOOKUP($H960,'Sewer F Rev'!$A:$E,16,FALSE),0)</f>
        <v>0</v>
      </c>
      <c r="W960" s="42">
        <f ca="1">IFERROR(VLOOKUP($H960,'Sewer F Rev'!$A:$E,17,FALSE),0)</f>
        <v>0</v>
      </c>
      <c r="X960" s="34">
        <f>IFERROR(VLOOKUP($H960,'Sewer F Exp'!$A:$B,15,FALSE),0)</f>
        <v>0</v>
      </c>
      <c r="Y960" s="34">
        <f>IFERROR(VLOOKUP($H960,'Sewer F Exp'!$A:$B,16,FALSE),0)</f>
        <v>0</v>
      </c>
      <c r="Z960" s="42">
        <f>IFERROR(VLOOKUP($H960,'Sewer F Exp'!$A:$B,17,FALSE),0)</f>
        <v>0</v>
      </c>
      <c r="AA960" s="34">
        <f>IFERROR(VLOOKUP($H960,'Refuse F Rev'!$A:$E,15,FALSE),0)</f>
        <v>0</v>
      </c>
      <c r="AB960" s="34">
        <f>IFERROR(VLOOKUP($H960,'Refuse F Rev'!$A:$E,16,FALSE),0)</f>
        <v>0</v>
      </c>
      <c r="AC960" s="42">
        <f>IFERROR(VLOOKUP($H960,'Refuse F Rev'!$A:$E,17,FALSE),0)</f>
        <v>0</v>
      </c>
      <c r="AD960" s="34">
        <f>IFERROR(VLOOKUP($H960,'Refuse F Exp'!$A:$E,15,FALSE),0)</f>
        <v>0</v>
      </c>
      <c r="AE960" s="34">
        <f>IFERROR(VLOOKUP($H960,'Refuse F Exp'!$A:$E,16,FALSE),0)</f>
        <v>0</v>
      </c>
      <c r="AF960" s="42">
        <f>IFERROR(VLOOKUP($H960,'Refuse F Exp'!$A:$E,17,FALSE),0)</f>
        <v>0</v>
      </c>
      <c r="AG960" s="34">
        <f>IFERROR(VLOOKUP($H960,#REF!,10,FALSE),0)</f>
        <v>0</v>
      </c>
      <c r="AH960" s="34">
        <f>IFERROR(VLOOKUP($H960,#REF!,11,FALSE),0)</f>
        <v>0</v>
      </c>
      <c r="AI960" s="42">
        <f>IFERROR(VLOOKUP($H960,#REF!,12,FALSE),0)</f>
        <v>0</v>
      </c>
      <c r="AJ960" s="34">
        <f>IFERROR(VLOOKUP($H960,#REF!,10,FALSE),0)</f>
        <v>0</v>
      </c>
      <c r="AK960" s="34">
        <f>IFERROR(VLOOKUP($H960,#REF!,11,FALSE),0)</f>
        <v>0</v>
      </c>
      <c r="AL960" s="42">
        <f>IFERROR(VLOOKUP($H960,#REF!,12,FALSE),0)</f>
        <v>0</v>
      </c>
      <c r="AM960" s="34">
        <f>IFERROR(VLOOKUP($H960,#REF!,10,FALSE),0)</f>
        <v>0</v>
      </c>
      <c r="AN960" s="34">
        <f>IFERROR(VLOOKUP($H960,#REF!,11,FALSE),0)</f>
        <v>0</v>
      </c>
      <c r="AO960" s="42">
        <f>IFERROR(VLOOKUP($H960,#REF!,12,FALSE),0)</f>
        <v>0</v>
      </c>
      <c r="AP960" s="34">
        <f>IFERROR(VLOOKUP($H960,#REF!,10,FALSE),0)</f>
        <v>0</v>
      </c>
      <c r="AQ960" s="34">
        <f>IFERROR(VLOOKUP($H960,#REF!,11,FALSE),0)</f>
        <v>0</v>
      </c>
      <c r="AR960" s="42">
        <f>IFERROR(VLOOKUP($H960,#REF!,12,FALSE),0)</f>
        <v>0</v>
      </c>
      <c r="AS960" s="34">
        <f>IFERROR(VLOOKUP($H960,#REF!,13,FALSE),0)</f>
        <v>0</v>
      </c>
      <c r="AT960" s="34">
        <f>IFERROR(VLOOKUP($H960,#REF!,14,FALSE),0)</f>
        <v>0</v>
      </c>
      <c r="AU960" s="42">
        <f>IFERROR(VLOOKUP($H960,#REF!,15,FALSE),0)</f>
        <v>0</v>
      </c>
      <c r="AV960" s="34">
        <f>IFERROR(VLOOKUP($H960,#REF!,15,FALSE),0)</f>
        <v>0</v>
      </c>
      <c r="AW960" s="34">
        <f>IFERROR(VLOOKUP($H960,#REF!,16,FALSE),0)</f>
        <v>0</v>
      </c>
      <c r="AX960" s="42">
        <f>IFERROR(VLOOKUP($H960,#REF!,17,FALSE),0)</f>
        <v>0</v>
      </c>
    </row>
    <row r="961" spans="1:50" x14ac:dyDescent="0.3">
      <c r="A961" s="33" t="str">
        <f t="shared" si="56"/>
        <v>0</v>
      </c>
      <c r="B961" s="33">
        <f>+'R&amp;E EXPORT'!B960</f>
        <v>0</v>
      </c>
      <c r="C961" t="str">
        <f>IFERROR(VLOOKUP(A961,'MCSJ Export'!A:C,3,FALSE),"")</f>
        <v/>
      </c>
      <c r="D961" s="37">
        <f t="shared" ca="1" si="57"/>
        <v>0</v>
      </c>
      <c r="E961" s="37">
        <f t="shared" ca="1" si="58"/>
        <v>0</v>
      </c>
      <c r="F961" s="37">
        <f t="shared" ca="1" si="59"/>
        <v>0</v>
      </c>
      <c r="G961" s="37"/>
      <c r="H961" s="33">
        <f>+'R&amp;E EXPORT'!A960</f>
        <v>0</v>
      </c>
      <c r="I961" s="34">
        <f>IFERROR(VLOOKUP($H961,'Gen F Rev'!$A:$M,15,FALSE),0)</f>
        <v>0</v>
      </c>
      <c r="J961" s="34">
        <f>IFERROR(VLOOKUP($H961,'Gen F Rev'!$A:$M,16,FALSE),0)</f>
        <v>0</v>
      </c>
      <c r="K961" s="42">
        <f>IFERROR(VLOOKUP($H961,'Gen F Rev'!$A:$M,17,FALSE),0)</f>
        <v>0</v>
      </c>
      <c r="L961" s="34">
        <f>IFERROR(VLOOKUP($H961,'Gen F Exp'!$A:$E,15,FALSE),0)</f>
        <v>0</v>
      </c>
      <c r="M961" s="34">
        <f>IFERROR(VLOOKUP($H961,'Gen F Exp'!$A:$E,16,FALSE),0)</f>
        <v>0</v>
      </c>
      <c r="N961" s="42">
        <f>IFERROR(VLOOKUP($H961,'Gen F Exp'!$A:$E,17,FALSE),0)</f>
        <v>0</v>
      </c>
      <c r="O961" s="34">
        <f>IFERROR(VLOOKUP($H961,'Water F Rev'!$A:$L,15,FALSE),0)</f>
        <v>0</v>
      </c>
      <c r="P961" s="34">
        <f>IFERROR(VLOOKUP($H961,'Water F Rev'!$A:$L,16,FALSE),0)</f>
        <v>0</v>
      </c>
      <c r="Q961" s="42">
        <f>IFERROR(VLOOKUP($H961,'Water F Rev'!$A:$L,17,FALSE),0)</f>
        <v>0</v>
      </c>
      <c r="R961" s="34">
        <f>IFERROR(VLOOKUP($H961,'Water F Exp'!$A:$K,15,FALSE),0)</f>
        <v>0</v>
      </c>
      <c r="S961" s="34">
        <f>IFERROR(VLOOKUP($H961,'Water F Exp'!$A:$K,16,FALSE),0)</f>
        <v>0</v>
      </c>
      <c r="T961" s="42">
        <f>IFERROR(VLOOKUP($H961,'Water F Exp'!$A:$K,17,FALSE),0)</f>
        <v>0</v>
      </c>
      <c r="U961" s="34">
        <f ca="1">IFERROR(VLOOKUP($H961,'Sewer F Rev'!$A:$E,15,FALSE),0)</f>
        <v>0</v>
      </c>
      <c r="V961" s="34">
        <f ca="1">IFERROR(VLOOKUP($H961,'Sewer F Rev'!$A:$E,16,FALSE),0)</f>
        <v>0</v>
      </c>
      <c r="W961" s="42">
        <f ca="1">IFERROR(VLOOKUP($H961,'Sewer F Rev'!$A:$E,17,FALSE),0)</f>
        <v>0</v>
      </c>
      <c r="X961" s="34">
        <f>IFERROR(VLOOKUP($H961,'Sewer F Exp'!$A:$B,15,FALSE),0)</f>
        <v>0</v>
      </c>
      <c r="Y961" s="34">
        <f>IFERROR(VLOOKUP($H961,'Sewer F Exp'!$A:$B,16,FALSE),0)</f>
        <v>0</v>
      </c>
      <c r="Z961" s="42">
        <f>IFERROR(VLOOKUP($H961,'Sewer F Exp'!$A:$B,17,FALSE),0)</f>
        <v>0</v>
      </c>
      <c r="AA961" s="34">
        <f>IFERROR(VLOOKUP($H961,'Refuse F Rev'!$A:$E,15,FALSE),0)</f>
        <v>0</v>
      </c>
      <c r="AB961" s="34">
        <f>IFERROR(VLOOKUP($H961,'Refuse F Rev'!$A:$E,16,FALSE),0)</f>
        <v>0</v>
      </c>
      <c r="AC961" s="42">
        <f>IFERROR(VLOOKUP($H961,'Refuse F Rev'!$A:$E,17,FALSE),0)</f>
        <v>0</v>
      </c>
      <c r="AD961" s="34">
        <f>IFERROR(VLOOKUP($H961,'Refuse F Exp'!$A:$E,15,FALSE),0)</f>
        <v>0</v>
      </c>
      <c r="AE961" s="34">
        <f>IFERROR(VLOOKUP($H961,'Refuse F Exp'!$A:$E,16,FALSE),0)</f>
        <v>0</v>
      </c>
      <c r="AF961" s="42">
        <f>IFERROR(VLOOKUP($H961,'Refuse F Exp'!$A:$E,17,FALSE),0)</f>
        <v>0</v>
      </c>
      <c r="AG961" s="34">
        <f>IFERROR(VLOOKUP($H961,#REF!,10,FALSE),0)</f>
        <v>0</v>
      </c>
      <c r="AH961" s="34">
        <f>IFERROR(VLOOKUP($H961,#REF!,11,FALSE),0)</f>
        <v>0</v>
      </c>
      <c r="AI961" s="42">
        <f>IFERROR(VLOOKUP($H961,#REF!,12,FALSE),0)</f>
        <v>0</v>
      </c>
      <c r="AJ961" s="34">
        <f>IFERROR(VLOOKUP($H961,#REF!,10,FALSE),0)</f>
        <v>0</v>
      </c>
      <c r="AK961" s="34">
        <f>IFERROR(VLOOKUP($H961,#REF!,11,FALSE),0)</f>
        <v>0</v>
      </c>
      <c r="AL961" s="42">
        <f>IFERROR(VLOOKUP($H961,#REF!,12,FALSE),0)</f>
        <v>0</v>
      </c>
      <c r="AM961" s="34">
        <f>IFERROR(VLOOKUP($H961,#REF!,10,FALSE),0)</f>
        <v>0</v>
      </c>
      <c r="AN961" s="34">
        <f>IFERROR(VLOOKUP($H961,#REF!,11,FALSE),0)</f>
        <v>0</v>
      </c>
      <c r="AO961" s="42">
        <f>IFERROR(VLOOKUP($H961,#REF!,12,FALSE),0)</f>
        <v>0</v>
      </c>
      <c r="AP961" s="34">
        <f>IFERROR(VLOOKUP($H961,#REF!,10,FALSE),0)</f>
        <v>0</v>
      </c>
      <c r="AQ961" s="34">
        <f>IFERROR(VLOOKUP($H961,#REF!,11,FALSE),0)</f>
        <v>0</v>
      </c>
      <c r="AR961" s="42">
        <f>IFERROR(VLOOKUP($H961,#REF!,12,FALSE),0)</f>
        <v>0</v>
      </c>
      <c r="AS961" s="34">
        <f>IFERROR(VLOOKUP($H961,#REF!,13,FALSE),0)</f>
        <v>0</v>
      </c>
      <c r="AT961" s="34">
        <f>IFERROR(VLOOKUP($H961,#REF!,14,FALSE),0)</f>
        <v>0</v>
      </c>
      <c r="AU961" s="42">
        <f>IFERROR(VLOOKUP($H961,#REF!,15,FALSE),0)</f>
        <v>0</v>
      </c>
      <c r="AV961" s="34">
        <f>IFERROR(VLOOKUP($H961,#REF!,15,FALSE),0)</f>
        <v>0</v>
      </c>
      <c r="AW961" s="34">
        <f>IFERROR(VLOOKUP($H961,#REF!,16,FALSE),0)</f>
        <v>0</v>
      </c>
      <c r="AX961" s="42">
        <f>IFERROR(VLOOKUP($H961,#REF!,17,FALSE),0)</f>
        <v>0</v>
      </c>
    </row>
    <row r="962" spans="1:50" x14ac:dyDescent="0.3">
      <c r="A962" s="33" t="str">
        <f t="shared" si="56"/>
        <v>0</v>
      </c>
      <c r="B962" s="33">
        <f>+'R&amp;E EXPORT'!B961</f>
        <v>0</v>
      </c>
      <c r="C962" t="str">
        <f>IFERROR(VLOOKUP(A962,'MCSJ Export'!A:C,3,FALSE),"")</f>
        <v/>
      </c>
      <c r="D962" s="37">
        <f t="shared" ca="1" si="57"/>
        <v>0</v>
      </c>
      <c r="E962" s="37">
        <f t="shared" ca="1" si="58"/>
        <v>0</v>
      </c>
      <c r="F962" s="37">
        <f t="shared" ca="1" si="59"/>
        <v>0</v>
      </c>
      <c r="G962" s="37"/>
      <c r="H962" s="33">
        <f>+'R&amp;E EXPORT'!A961</f>
        <v>0</v>
      </c>
      <c r="I962" s="34">
        <f>IFERROR(VLOOKUP($H962,'Gen F Rev'!$A:$M,15,FALSE),0)</f>
        <v>0</v>
      </c>
      <c r="J962" s="34">
        <f>IFERROR(VLOOKUP($H962,'Gen F Rev'!$A:$M,16,FALSE),0)</f>
        <v>0</v>
      </c>
      <c r="K962" s="42">
        <f>IFERROR(VLOOKUP($H962,'Gen F Rev'!$A:$M,17,FALSE),0)</f>
        <v>0</v>
      </c>
      <c r="L962" s="34">
        <f>IFERROR(VLOOKUP($H962,'Gen F Exp'!$A:$E,15,FALSE),0)</f>
        <v>0</v>
      </c>
      <c r="M962" s="34">
        <f>IFERROR(VLOOKUP($H962,'Gen F Exp'!$A:$E,16,FALSE),0)</f>
        <v>0</v>
      </c>
      <c r="N962" s="42">
        <f>IFERROR(VLOOKUP($H962,'Gen F Exp'!$A:$E,17,FALSE),0)</f>
        <v>0</v>
      </c>
      <c r="O962" s="34">
        <f>IFERROR(VLOOKUP($H962,'Water F Rev'!$A:$L,15,FALSE),0)</f>
        <v>0</v>
      </c>
      <c r="P962" s="34">
        <f>IFERROR(VLOOKUP($H962,'Water F Rev'!$A:$L,16,FALSE),0)</f>
        <v>0</v>
      </c>
      <c r="Q962" s="42">
        <f>IFERROR(VLOOKUP($H962,'Water F Rev'!$A:$L,17,FALSE),0)</f>
        <v>0</v>
      </c>
      <c r="R962" s="34">
        <f>IFERROR(VLOOKUP($H962,'Water F Exp'!$A:$K,15,FALSE),0)</f>
        <v>0</v>
      </c>
      <c r="S962" s="34">
        <f>IFERROR(VLOOKUP($H962,'Water F Exp'!$A:$K,16,FALSE),0)</f>
        <v>0</v>
      </c>
      <c r="T962" s="42">
        <f>IFERROR(VLOOKUP($H962,'Water F Exp'!$A:$K,17,FALSE),0)</f>
        <v>0</v>
      </c>
      <c r="U962" s="34">
        <f ca="1">IFERROR(VLOOKUP($H962,'Sewer F Rev'!$A:$E,15,FALSE),0)</f>
        <v>0</v>
      </c>
      <c r="V962" s="34">
        <f ca="1">IFERROR(VLOOKUP($H962,'Sewer F Rev'!$A:$E,16,FALSE),0)</f>
        <v>0</v>
      </c>
      <c r="W962" s="42">
        <f ca="1">IFERROR(VLOOKUP($H962,'Sewer F Rev'!$A:$E,17,FALSE),0)</f>
        <v>0</v>
      </c>
      <c r="X962" s="34">
        <f>IFERROR(VLOOKUP($H962,'Sewer F Exp'!$A:$B,15,FALSE),0)</f>
        <v>0</v>
      </c>
      <c r="Y962" s="34">
        <f>IFERROR(VLOOKUP($H962,'Sewer F Exp'!$A:$B,16,FALSE),0)</f>
        <v>0</v>
      </c>
      <c r="Z962" s="42">
        <f>IFERROR(VLOOKUP($H962,'Sewer F Exp'!$A:$B,17,FALSE),0)</f>
        <v>0</v>
      </c>
      <c r="AA962" s="34">
        <f>IFERROR(VLOOKUP($H962,'Refuse F Rev'!$A:$E,15,FALSE),0)</f>
        <v>0</v>
      </c>
      <c r="AB962" s="34">
        <f>IFERROR(VLOOKUP($H962,'Refuse F Rev'!$A:$E,16,FALSE),0)</f>
        <v>0</v>
      </c>
      <c r="AC962" s="42">
        <f>IFERROR(VLOOKUP($H962,'Refuse F Rev'!$A:$E,17,FALSE),0)</f>
        <v>0</v>
      </c>
      <c r="AD962" s="34">
        <f>IFERROR(VLOOKUP($H962,'Refuse F Exp'!$A:$E,15,FALSE),0)</f>
        <v>0</v>
      </c>
      <c r="AE962" s="34">
        <f>IFERROR(VLOOKUP($H962,'Refuse F Exp'!$A:$E,16,FALSE),0)</f>
        <v>0</v>
      </c>
      <c r="AF962" s="42">
        <f>IFERROR(VLOOKUP($H962,'Refuse F Exp'!$A:$E,17,FALSE),0)</f>
        <v>0</v>
      </c>
      <c r="AG962" s="34">
        <f>IFERROR(VLOOKUP($H962,#REF!,10,FALSE),0)</f>
        <v>0</v>
      </c>
      <c r="AH962" s="34">
        <f>IFERROR(VLOOKUP($H962,#REF!,11,FALSE),0)</f>
        <v>0</v>
      </c>
      <c r="AI962" s="42">
        <f>IFERROR(VLOOKUP($H962,#REF!,12,FALSE),0)</f>
        <v>0</v>
      </c>
      <c r="AJ962" s="34">
        <f>IFERROR(VLOOKUP($H962,#REF!,10,FALSE),0)</f>
        <v>0</v>
      </c>
      <c r="AK962" s="34">
        <f>IFERROR(VLOOKUP($H962,#REF!,11,FALSE),0)</f>
        <v>0</v>
      </c>
      <c r="AL962" s="42">
        <f>IFERROR(VLOOKUP($H962,#REF!,12,FALSE),0)</f>
        <v>0</v>
      </c>
      <c r="AM962" s="34">
        <f>IFERROR(VLOOKUP($H962,#REF!,10,FALSE),0)</f>
        <v>0</v>
      </c>
      <c r="AN962" s="34">
        <f>IFERROR(VLOOKUP($H962,#REF!,11,FALSE),0)</f>
        <v>0</v>
      </c>
      <c r="AO962" s="42">
        <f>IFERROR(VLOOKUP($H962,#REF!,12,FALSE),0)</f>
        <v>0</v>
      </c>
      <c r="AP962" s="34">
        <f>IFERROR(VLOOKUP($H962,#REF!,10,FALSE),0)</f>
        <v>0</v>
      </c>
      <c r="AQ962" s="34">
        <f>IFERROR(VLOOKUP($H962,#REF!,11,FALSE),0)</f>
        <v>0</v>
      </c>
      <c r="AR962" s="42">
        <f>IFERROR(VLOOKUP($H962,#REF!,12,FALSE),0)</f>
        <v>0</v>
      </c>
      <c r="AS962" s="34">
        <f>IFERROR(VLOOKUP($H962,#REF!,13,FALSE),0)</f>
        <v>0</v>
      </c>
      <c r="AT962" s="34">
        <f>IFERROR(VLOOKUP($H962,#REF!,14,FALSE),0)</f>
        <v>0</v>
      </c>
      <c r="AU962" s="42">
        <f>IFERROR(VLOOKUP($H962,#REF!,15,FALSE),0)</f>
        <v>0</v>
      </c>
      <c r="AV962" s="34">
        <f>IFERROR(VLOOKUP($H962,#REF!,15,FALSE),0)</f>
        <v>0</v>
      </c>
      <c r="AW962" s="34">
        <f>IFERROR(VLOOKUP($H962,#REF!,16,FALSE),0)</f>
        <v>0</v>
      </c>
      <c r="AX962" s="42">
        <f>IFERROR(VLOOKUP($H962,#REF!,17,FALSE),0)</f>
        <v>0</v>
      </c>
    </row>
    <row r="963" spans="1:50" x14ac:dyDescent="0.3">
      <c r="A963" s="33" t="str">
        <f t="shared" si="56"/>
        <v>0</v>
      </c>
      <c r="B963" s="33">
        <f>+'R&amp;E EXPORT'!B962</f>
        <v>0</v>
      </c>
      <c r="C963" t="str">
        <f>IFERROR(VLOOKUP(A963,'MCSJ Export'!A:C,3,FALSE),"")</f>
        <v/>
      </c>
      <c r="D963" s="37">
        <f t="shared" ca="1" si="57"/>
        <v>0</v>
      </c>
      <c r="E963" s="37">
        <f t="shared" ca="1" si="58"/>
        <v>0</v>
      </c>
      <c r="F963" s="37">
        <f t="shared" ca="1" si="59"/>
        <v>0</v>
      </c>
      <c r="G963" s="37"/>
      <c r="H963" s="33">
        <f>+'R&amp;E EXPORT'!A962</f>
        <v>0</v>
      </c>
      <c r="I963" s="34">
        <f>IFERROR(VLOOKUP($H963,'Gen F Rev'!$A:$M,15,FALSE),0)</f>
        <v>0</v>
      </c>
      <c r="J963" s="34">
        <f>IFERROR(VLOOKUP($H963,'Gen F Rev'!$A:$M,16,FALSE),0)</f>
        <v>0</v>
      </c>
      <c r="K963" s="42">
        <f>IFERROR(VLOOKUP($H963,'Gen F Rev'!$A:$M,17,FALSE),0)</f>
        <v>0</v>
      </c>
      <c r="L963" s="34">
        <f>IFERROR(VLOOKUP($H963,'Gen F Exp'!$A:$E,15,FALSE),0)</f>
        <v>0</v>
      </c>
      <c r="M963" s="34">
        <f>IFERROR(VLOOKUP($H963,'Gen F Exp'!$A:$E,16,FALSE),0)</f>
        <v>0</v>
      </c>
      <c r="N963" s="42">
        <f>IFERROR(VLOOKUP($H963,'Gen F Exp'!$A:$E,17,FALSE),0)</f>
        <v>0</v>
      </c>
      <c r="O963" s="34">
        <f>IFERROR(VLOOKUP($H963,'Water F Rev'!$A:$L,15,FALSE),0)</f>
        <v>0</v>
      </c>
      <c r="P963" s="34">
        <f>IFERROR(VLOOKUP($H963,'Water F Rev'!$A:$L,16,FALSE),0)</f>
        <v>0</v>
      </c>
      <c r="Q963" s="42">
        <f>IFERROR(VLOOKUP($H963,'Water F Rev'!$A:$L,17,FALSE),0)</f>
        <v>0</v>
      </c>
      <c r="R963" s="34">
        <f>IFERROR(VLOOKUP($H963,'Water F Exp'!$A:$K,15,FALSE),0)</f>
        <v>0</v>
      </c>
      <c r="S963" s="34">
        <f>IFERROR(VLOOKUP($H963,'Water F Exp'!$A:$K,16,FALSE),0)</f>
        <v>0</v>
      </c>
      <c r="T963" s="42">
        <f>IFERROR(VLOOKUP($H963,'Water F Exp'!$A:$K,17,FALSE),0)</f>
        <v>0</v>
      </c>
      <c r="U963" s="34">
        <f ca="1">IFERROR(VLOOKUP($H963,'Sewer F Rev'!$A:$E,15,FALSE),0)</f>
        <v>0</v>
      </c>
      <c r="V963" s="34">
        <f ca="1">IFERROR(VLOOKUP($H963,'Sewer F Rev'!$A:$E,16,FALSE),0)</f>
        <v>0</v>
      </c>
      <c r="W963" s="42">
        <f ca="1">IFERROR(VLOOKUP($H963,'Sewer F Rev'!$A:$E,17,FALSE),0)</f>
        <v>0</v>
      </c>
      <c r="X963" s="34">
        <f>IFERROR(VLOOKUP($H963,'Sewer F Exp'!$A:$B,15,FALSE),0)</f>
        <v>0</v>
      </c>
      <c r="Y963" s="34">
        <f>IFERROR(VLOOKUP($H963,'Sewer F Exp'!$A:$B,16,FALSE),0)</f>
        <v>0</v>
      </c>
      <c r="Z963" s="42">
        <f>IFERROR(VLOOKUP($H963,'Sewer F Exp'!$A:$B,17,FALSE),0)</f>
        <v>0</v>
      </c>
      <c r="AA963" s="34">
        <f>IFERROR(VLOOKUP($H963,'Refuse F Rev'!$A:$E,15,FALSE),0)</f>
        <v>0</v>
      </c>
      <c r="AB963" s="34">
        <f>IFERROR(VLOOKUP($H963,'Refuse F Rev'!$A:$E,16,FALSE),0)</f>
        <v>0</v>
      </c>
      <c r="AC963" s="42">
        <f>IFERROR(VLOOKUP($H963,'Refuse F Rev'!$A:$E,17,FALSE),0)</f>
        <v>0</v>
      </c>
      <c r="AD963" s="34">
        <f>IFERROR(VLOOKUP($H963,'Refuse F Exp'!$A:$E,15,FALSE),0)</f>
        <v>0</v>
      </c>
      <c r="AE963" s="34">
        <f>IFERROR(VLOOKUP($H963,'Refuse F Exp'!$A:$E,16,FALSE),0)</f>
        <v>0</v>
      </c>
      <c r="AF963" s="42">
        <f>IFERROR(VLOOKUP($H963,'Refuse F Exp'!$A:$E,17,FALSE),0)</f>
        <v>0</v>
      </c>
      <c r="AG963" s="34">
        <f>IFERROR(VLOOKUP($H963,#REF!,10,FALSE),0)</f>
        <v>0</v>
      </c>
      <c r="AH963" s="34">
        <f>IFERROR(VLOOKUP($H963,#REF!,11,FALSE),0)</f>
        <v>0</v>
      </c>
      <c r="AI963" s="42">
        <f>IFERROR(VLOOKUP($H963,#REF!,12,FALSE),0)</f>
        <v>0</v>
      </c>
      <c r="AJ963" s="34">
        <f>IFERROR(VLOOKUP($H963,#REF!,10,FALSE),0)</f>
        <v>0</v>
      </c>
      <c r="AK963" s="34">
        <f>IFERROR(VLOOKUP($H963,#REF!,11,FALSE),0)</f>
        <v>0</v>
      </c>
      <c r="AL963" s="42">
        <f>IFERROR(VLOOKUP($H963,#REF!,12,FALSE),0)</f>
        <v>0</v>
      </c>
      <c r="AM963" s="34">
        <f>IFERROR(VLOOKUP($H963,#REF!,10,FALSE),0)</f>
        <v>0</v>
      </c>
      <c r="AN963" s="34">
        <f>IFERROR(VLOOKUP($H963,#REF!,11,FALSE),0)</f>
        <v>0</v>
      </c>
      <c r="AO963" s="42">
        <f>IFERROR(VLOOKUP($H963,#REF!,12,FALSE),0)</f>
        <v>0</v>
      </c>
      <c r="AP963" s="34">
        <f>IFERROR(VLOOKUP($H963,#REF!,10,FALSE),0)</f>
        <v>0</v>
      </c>
      <c r="AQ963" s="34">
        <f>IFERROR(VLOOKUP($H963,#REF!,11,FALSE),0)</f>
        <v>0</v>
      </c>
      <c r="AR963" s="42">
        <f>IFERROR(VLOOKUP($H963,#REF!,12,FALSE),0)</f>
        <v>0</v>
      </c>
      <c r="AS963" s="34">
        <f>IFERROR(VLOOKUP($H963,#REF!,13,FALSE),0)</f>
        <v>0</v>
      </c>
      <c r="AT963" s="34">
        <f>IFERROR(VLOOKUP($H963,#REF!,14,FALSE),0)</f>
        <v>0</v>
      </c>
      <c r="AU963" s="42">
        <f>IFERROR(VLOOKUP($H963,#REF!,15,FALSE),0)</f>
        <v>0</v>
      </c>
      <c r="AV963" s="34">
        <f>IFERROR(VLOOKUP($H963,#REF!,15,FALSE),0)</f>
        <v>0</v>
      </c>
      <c r="AW963" s="34">
        <f>IFERROR(VLOOKUP($H963,#REF!,16,FALSE),0)</f>
        <v>0</v>
      </c>
      <c r="AX963" s="42">
        <f>IFERROR(VLOOKUP($H963,#REF!,17,FALSE),0)</f>
        <v>0</v>
      </c>
    </row>
    <row r="964" spans="1:50" x14ac:dyDescent="0.3">
      <c r="A964" s="33" t="str">
        <f t="shared" ref="A964:A1027" si="60">+TRIM(H964)</f>
        <v>0</v>
      </c>
      <c r="B964" s="33">
        <f>+'R&amp;E EXPORT'!B963</f>
        <v>0</v>
      </c>
      <c r="C964" t="str">
        <f>IFERROR(VLOOKUP(A964,'MCSJ Export'!A:C,3,FALSE),"")</f>
        <v/>
      </c>
      <c r="D964" s="37">
        <f t="shared" ref="D964:D1027" ca="1" si="61">+I964+L964+O964+R964+U964+X964+AA964+AD964+AG964+AJ964+AM964+AP964+AS964+AV964</f>
        <v>0</v>
      </c>
      <c r="E964" s="37">
        <f t="shared" ref="E964:E1027" ca="1" si="62">+J964+M964+P964+S964+V964+Y964+AB964+AE964+AH964+AK964+AN964+AQ964+AT964+AW964</f>
        <v>0</v>
      </c>
      <c r="F964" s="37">
        <f t="shared" ref="F964:F1027" ca="1" si="63">+K964+N964+Q964+T964+W964+Z964+AC964+AF964+AI964+AL964+AO964+AR964+AU964+AX964</f>
        <v>0</v>
      </c>
      <c r="G964" s="37"/>
      <c r="H964" s="33">
        <f>+'R&amp;E EXPORT'!A963</f>
        <v>0</v>
      </c>
      <c r="I964" s="34">
        <f>IFERROR(VLOOKUP($H964,'Gen F Rev'!$A:$M,15,FALSE),0)</f>
        <v>0</v>
      </c>
      <c r="J964" s="34">
        <f>IFERROR(VLOOKUP($H964,'Gen F Rev'!$A:$M,16,FALSE),0)</f>
        <v>0</v>
      </c>
      <c r="K964" s="42">
        <f>IFERROR(VLOOKUP($H964,'Gen F Rev'!$A:$M,17,FALSE),0)</f>
        <v>0</v>
      </c>
      <c r="L964" s="34">
        <f>IFERROR(VLOOKUP($H964,'Gen F Exp'!$A:$E,15,FALSE),0)</f>
        <v>0</v>
      </c>
      <c r="M964" s="34">
        <f>IFERROR(VLOOKUP($H964,'Gen F Exp'!$A:$E,16,FALSE),0)</f>
        <v>0</v>
      </c>
      <c r="N964" s="42">
        <f>IFERROR(VLOOKUP($H964,'Gen F Exp'!$A:$E,17,FALSE),0)</f>
        <v>0</v>
      </c>
      <c r="O964" s="34">
        <f>IFERROR(VLOOKUP($H964,'Water F Rev'!$A:$L,15,FALSE),0)</f>
        <v>0</v>
      </c>
      <c r="P964" s="34">
        <f>IFERROR(VLOOKUP($H964,'Water F Rev'!$A:$L,16,FALSE),0)</f>
        <v>0</v>
      </c>
      <c r="Q964" s="42">
        <f>IFERROR(VLOOKUP($H964,'Water F Rev'!$A:$L,17,FALSE),0)</f>
        <v>0</v>
      </c>
      <c r="R964" s="34">
        <f>IFERROR(VLOOKUP($H964,'Water F Exp'!$A:$K,15,FALSE),0)</f>
        <v>0</v>
      </c>
      <c r="S964" s="34">
        <f>IFERROR(VLOOKUP($H964,'Water F Exp'!$A:$K,16,FALSE),0)</f>
        <v>0</v>
      </c>
      <c r="T964" s="42">
        <f>IFERROR(VLOOKUP($H964,'Water F Exp'!$A:$K,17,FALSE),0)</f>
        <v>0</v>
      </c>
      <c r="U964" s="34">
        <f ca="1">IFERROR(VLOOKUP($H964,'Sewer F Rev'!$A:$E,15,FALSE),0)</f>
        <v>0</v>
      </c>
      <c r="V964" s="34">
        <f ca="1">IFERROR(VLOOKUP($H964,'Sewer F Rev'!$A:$E,16,FALSE),0)</f>
        <v>0</v>
      </c>
      <c r="W964" s="42">
        <f ca="1">IFERROR(VLOOKUP($H964,'Sewer F Rev'!$A:$E,17,FALSE),0)</f>
        <v>0</v>
      </c>
      <c r="X964" s="34">
        <f>IFERROR(VLOOKUP($H964,'Sewer F Exp'!$A:$B,15,FALSE),0)</f>
        <v>0</v>
      </c>
      <c r="Y964" s="34">
        <f>IFERROR(VLOOKUP($H964,'Sewer F Exp'!$A:$B,16,FALSE),0)</f>
        <v>0</v>
      </c>
      <c r="Z964" s="42">
        <f>IFERROR(VLOOKUP($H964,'Sewer F Exp'!$A:$B,17,FALSE),0)</f>
        <v>0</v>
      </c>
      <c r="AA964" s="34">
        <f>IFERROR(VLOOKUP($H964,'Refuse F Rev'!$A:$E,15,FALSE),0)</f>
        <v>0</v>
      </c>
      <c r="AB964" s="34">
        <f>IFERROR(VLOOKUP($H964,'Refuse F Rev'!$A:$E,16,FALSE),0)</f>
        <v>0</v>
      </c>
      <c r="AC964" s="42">
        <f>IFERROR(VLOOKUP($H964,'Refuse F Rev'!$A:$E,17,FALSE),0)</f>
        <v>0</v>
      </c>
      <c r="AD964" s="34">
        <f>IFERROR(VLOOKUP($H964,'Refuse F Exp'!$A:$E,15,FALSE),0)</f>
        <v>0</v>
      </c>
      <c r="AE964" s="34">
        <f>IFERROR(VLOOKUP($H964,'Refuse F Exp'!$A:$E,16,FALSE),0)</f>
        <v>0</v>
      </c>
      <c r="AF964" s="42">
        <f>IFERROR(VLOOKUP($H964,'Refuse F Exp'!$A:$E,17,FALSE),0)</f>
        <v>0</v>
      </c>
      <c r="AG964" s="34">
        <f>IFERROR(VLOOKUP($H964,#REF!,10,FALSE),0)</f>
        <v>0</v>
      </c>
      <c r="AH964" s="34">
        <f>IFERROR(VLOOKUP($H964,#REF!,11,FALSE),0)</f>
        <v>0</v>
      </c>
      <c r="AI964" s="42">
        <f>IFERROR(VLOOKUP($H964,#REF!,12,FALSE),0)</f>
        <v>0</v>
      </c>
      <c r="AJ964" s="34">
        <f>IFERROR(VLOOKUP($H964,#REF!,10,FALSE),0)</f>
        <v>0</v>
      </c>
      <c r="AK964" s="34">
        <f>IFERROR(VLOOKUP($H964,#REF!,11,FALSE),0)</f>
        <v>0</v>
      </c>
      <c r="AL964" s="42">
        <f>IFERROR(VLOOKUP($H964,#REF!,12,FALSE),0)</f>
        <v>0</v>
      </c>
      <c r="AM964" s="34">
        <f>IFERROR(VLOOKUP($H964,#REF!,10,FALSE),0)</f>
        <v>0</v>
      </c>
      <c r="AN964" s="34">
        <f>IFERROR(VLOOKUP($H964,#REF!,11,FALSE),0)</f>
        <v>0</v>
      </c>
      <c r="AO964" s="42">
        <f>IFERROR(VLOOKUP($H964,#REF!,12,FALSE),0)</f>
        <v>0</v>
      </c>
      <c r="AP964" s="34">
        <f>IFERROR(VLOOKUP($H964,#REF!,10,FALSE),0)</f>
        <v>0</v>
      </c>
      <c r="AQ964" s="34">
        <f>IFERROR(VLOOKUP($H964,#REF!,11,FALSE),0)</f>
        <v>0</v>
      </c>
      <c r="AR964" s="42">
        <f>IFERROR(VLOOKUP($H964,#REF!,12,FALSE),0)</f>
        <v>0</v>
      </c>
      <c r="AS964" s="34">
        <f>IFERROR(VLOOKUP($H964,#REF!,13,FALSE),0)</f>
        <v>0</v>
      </c>
      <c r="AT964" s="34">
        <f>IFERROR(VLOOKUP($H964,#REF!,14,FALSE),0)</f>
        <v>0</v>
      </c>
      <c r="AU964" s="42">
        <f>IFERROR(VLOOKUP($H964,#REF!,15,FALSE),0)</f>
        <v>0</v>
      </c>
      <c r="AV964" s="34">
        <f>IFERROR(VLOOKUP($H964,#REF!,15,FALSE),0)</f>
        <v>0</v>
      </c>
      <c r="AW964" s="34">
        <f>IFERROR(VLOOKUP($H964,#REF!,16,FALSE),0)</f>
        <v>0</v>
      </c>
      <c r="AX964" s="42">
        <f>IFERROR(VLOOKUP($H964,#REF!,17,FALSE),0)</f>
        <v>0</v>
      </c>
    </row>
    <row r="965" spans="1:50" x14ac:dyDescent="0.3">
      <c r="A965" s="33" t="str">
        <f t="shared" si="60"/>
        <v>0</v>
      </c>
      <c r="B965" s="33">
        <f>+'R&amp;E EXPORT'!B964</f>
        <v>0</v>
      </c>
      <c r="C965" t="str">
        <f>IFERROR(VLOOKUP(A965,'MCSJ Export'!A:C,3,FALSE),"")</f>
        <v/>
      </c>
      <c r="D965" s="37">
        <f t="shared" ca="1" si="61"/>
        <v>0</v>
      </c>
      <c r="E965" s="37">
        <f t="shared" ca="1" si="62"/>
        <v>0</v>
      </c>
      <c r="F965" s="37">
        <f t="shared" ca="1" si="63"/>
        <v>0</v>
      </c>
      <c r="G965" s="37"/>
      <c r="H965" s="33">
        <f>+'R&amp;E EXPORT'!A964</f>
        <v>0</v>
      </c>
      <c r="I965" s="34">
        <f>IFERROR(VLOOKUP($H965,'Gen F Rev'!$A:$M,15,FALSE),0)</f>
        <v>0</v>
      </c>
      <c r="J965" s="34">
        <f>IFERROR(VLOOKUP($H965,'Gen F Rev'!$A:$M,16,FALSE),0)</f>
        <v>0</v>
      </c>
      <c r="K965" s="42">
        <f>IFERROR(VLOOKUP($H965,'Gen F Rev'!$A:$M,17,FALSE),0)</f>
        <v>0</v>
      </c>
      <c r="L965" s="34">
        <f>IFERROR(VLOOKUP($H965,'Gen F Exp'!$A:$E,15,FALSE),0)</f>
        <v>0</v>
      </c>
      <c r="M965" s="34">
        <f>IFERROR(VLOOKUP($H965,'Gen F Exp'!$A:$E,16,FALSE),0)</f>
        <v>0</v>
      </c>
      <c r="N965" s="42">
        <f>IFERROR(VLOOKUP($H965,'Gen F Exp'!$A:$E,17,FALSE),0)</f>
        <v>0</v>
      </c>
      <c r="O965" s="34">
        <f>IFERROR(VLOOKUP($H965,'Water F Rev'!$A:$L,15,FALSE),0)</f>
        <v>0</v>
      </c>
      <c r="P965" s="34">
        <f>IFERROR(VLOOKUP($H965,'Water F Rev'!$A:$L,16,FALSE),0)</f>
        <v>0</v>
      </c>
      <c r="Q965" s="42">
        <f>IFERROR(VLOOKUP($H965,'Water F Rev'!$A:$L,17,FALSE),0)</f>
        <v>0</v>
      </c>
      <c r="R965" s="34">
        <f>IFERROR(VLOOKUP($H965,'Water F Exp'!$A:$K,15,FALSE),0)</f>
        <v>0</v>
      </c>
      <c r="S965" s="34">
        <f>IFERROR(VLOOKUP($H965,'Water F Exp'!$A:$K,16,FALSE),0)</f>
        <v>0</v>
      </c>
      <c r="T965" s="42">
        <f>IFERROR(VLOOKUP($H965,'Water F Exp'!$A:$K,17,FALSE),0)</f>
        <v>0</v>
      </c>
      <c r="U965" s="34">
        <f ca="1">IFERROR(VLOOKUP($H965,'Sewer F Rev'!$A:$E,15,FALSE),0)</f>
        <v>0</v>
      </c>
      <c r="V965" s="34">
        <f ca="1">IFERROR(VLOOKUP($H965,'Sewer F Rev'!$A:$E,16,FALSE),0)</f>
        <v>0</v>
      </c>
      <c r="W965" s="42">
        <f ca="1">IFERROR(VLOOKUP($H965,'Sewer F Rev'!$A:$E,17,FALSE),0)</f>
        <v>0</v>
      </c>
      <c r="X965" s="34">
        <f>IFERROR(VLOOKUP($H965,'Sewer F Exp'!$A:$B,15,FALSE),0)</f>
        <v>0</v>
      </c>
      <c r="Y965" s="34">
        <f>IFERROR(VLOOKUP($H965,'Sewer F Exp'!$A:$B,16,FALSE),0)</f>
        <v>0</v>
      </c>
      <c r="Z965" s="42">
        <f>IFERROR(VLOOKUP($H965,'Sewer F Exp'!$A:$B,17,FALSE),0)</f>
        <v>0</v>
      </c>
      <c r="AA965" s="34">
        <f>IFERROR(VLOOKUP($H965,'Refuse F Rev'!$A:$E,15,FALSE),0)</f>
        <v>0</v>
      </c>
      <c r="AB965" s="34">
        <f>IFERROR(VLOOKUP($H965,'Refuse F Rev'!$A:$E,16,FALSE),0)</f>
        <v>0</v>
      </c>
      <c r="AC965" s="42">
        <f>IFERROR(VLOOKUP($H965,'Refuse F Rev'!$A:$E,17,FALSE),0)</f>
        <v>0</v>
      </c>
      <c r="AD965" s="34">
        <f>IFERROR(VLOOKUP($H965,'Refuse F Exp'!$A:$E,15,FALSE),0)</f>
        <v>0</v>
      </c>
      <c r="AE965" s="34">
        <f>IFERROR(VLOOKUP($H965,'Refuse F Exp'!$A:$E,16,FALSE),0)</f>
        <v>0</v>
      </c>
      <c r="AF965" s="42">
        <f>IFERROR(VLOOKUP($H965,'Refuse F Exp'!$A:$E,17,FALSE),0)</f>
        <v>0</v>
      </c>
      <c r="AG965" s="34">
        <f>IFERROR(VLOOKUP($H965,#REF!,10,FALSE),0)</f>
        <v>0</v>
      </c>
      <c r="AH965" s="34">
        <f>IFERROR(VLOOKUP($H965,#REF!,11,FALSE),0)</f>
        <v>0</v>
      </c>
      <c r="AI965" s="42">
        <f>IFERROR(VLOOKUP($H965,#REF!,12,FALSE),0)</f>
        <v>0</v>
      </c>
      <c r="AJ965" s="34">
        <f>IFERROR(VLOOKUP($H965,#REF!,10,FALSE),0)</f>
        <v>0</v>
      </c>
      <c r="AK965" s="34">
        <f>IFERROR(VLOOKUP($H965,#REF!,11,FALSE),0)</f>
        <v>0</v>
      </c>
      <c r="AL965" s="42">
        <f>IFERROR(VLOOKUP($H965,#REF!,12,FALSE),0)</f>
        <v>0</v>
      </c>
      <c r="AM965" s="34">
        <f>IFERROR(VLOOKUP($H965,#REF!,10,FALSE),0)</f>
        <v>0</v>
      </c>
      <c r="AN965" s="34">
        <f>IFERROR(VLOOKUP($H965,#REF!,11,FALSE),0)</f>
        <v>0</v>
      </c>
      <c r="AO965" s="42">
        <f>IFERROR(VLOOKUP($H965,#REF!,12,FALSE),0)</f>
        <v>0</v>
      </c>
      <c r="AP965" s="34">
        <f>IFERROR(VLOOKUP($H965,#REF!,10,FALSE),0)</f>
        <v>0</v>
      </c>
      <c r="AQ965" s="34">
        <f>IFERROR(VLOOKUP($H965,#REF!,11,FALSE),0)</f>
        <v>0</v>
      </c>
      <c r="AR965" s="42">
        <f>IFERROR(VLOOKUP($H965,#REF!,12,FALSE),0)</f>
        <v>0</v>
      </c>
      <c r="AS965" s="34">
        <f>IFERROR(VLOOKUP($H965,#REF!,13,FALSE),0)</f>
        <v>0</v>
      </c>
      <c r="AT965" s="34">
        <f>IFERROR(VLOOKUP($H965,#REF!,14,FALSE),0)</f>
        <v>0</v>
      </c>
      <c r="AU965" s="42">
        <f>IFERROR(VLOOKUP($H965,#REF!,15,FALSE),0)</f>
        <v>0</v>
      </c>
      <c r="AV965" s="34">
        <f>IFERROR(VLOOKUP($H965,#REF!,15,FALSE),0)</f>
        <v>0</v>
      </c>
      <c r="AW965" s="34">
        <f>IFERROR(VLOOKUP($H965,#REF!,16,FALSE),0)</f>
        <v>0</v>
      </c>
      <c r="AX965" s="42">
        <f>IFERROR(VLOOKUP($H965,#REF!,17,FALSE),0)</f>
        <v>0</v>
      </c>
    </row>
    <row r="966" spans="1:50" x14ac:dyDescent="0.3">
      <c r="A966" s="33" t="str">
        <f t="shared" si="60"/>
        <v>0</v>
      </c>
      <c r="B966" s="33">
        <f>+'R&amp;E EXPORT'!B965</f>
        <v>0</v>
      </c>
      <c r="C966" t="str">
        <f>IFERROR(VLOOKUP(A966,'MCSJ Export'!A:C,3,FALSE),"")</f>
        <v/>
      </c>
      <c r="D966" s="37">
        <f t="shared" ca="1" si="61"/>
        <v>0</v>
      </c>
      <c r="E966" s="37">
        <f t="shared" ca="1" si="62"/>
        <v>0</v>
      </c>
      <c r="F966" s="37">
        <f t="shared" ca="1" si="63"/>
        <v>0</v>
      </c>
      <c r="G966" s="37"/>
      <c r="H966" s="33">
        <f>+'R&amp;E EXPORT'!A965</f>
        <v>0</v>
      </c>
      <c r="I966" s="34">
        <f>IFERROR(VLOOKUP($H966,'Gen F Rev'!$A:$M,15,FALSE),0)</f>
        <v>0</v>
      </c>
      <c r="J966" s="34">
        <f>IFERROR(VLOOKUP($H966,'Gen F Rev'!$A:$M,16,FALSE),0)</f>
        <v>0</v>
      </c>
      <c r="K966" s="42">
        <f>IFERROR(VLOOKUP($H966,'Gen F Rev'!$A:$M,17,FALSE),0)</f>
        <v>0</v>
      </c>
      <c r="L966" s="34">
        <f>IFERROR(VLOOKUP($H966,'Gen F Exp'!$A:$E,15,FALSE),0)</f>
        <v>0</v>
      </c>
      <c r="M966" s="34">
        <f>IFERROR(VLOOKUP($H966,'Gen F Exp'!$A:$E,16,FALSE),0)</f>
        <v>0</v>
      </c>
      <c r="N966" s="42">
        <f>IFERROR(VLOOKUP($H966,'Gen F Exp'!$A:$E,17,FALSE),0)</f>
        <v>0</v>
      </c>
      <c r="O966" s="34">
        <f>IFERROR(VLOOKUP($H966,'Water F Rev'!$A:$L,15,FALSE),0)</f>
        <v>0</v>
      </c>
      <c r="P966" s="34">
        <f>IFERROR(VLOOKUP($H966,'Water F Rev'!$A:$L,16,FALSE),0)</f>
        <v>0</v>
      </c>
      <c r="Q966" s="42">
        <f>IFERROR(VLOOKUP($H966,'Water F Rev'!$A:$L,17,FALSE),0)</f>
        <v>0</v>
      </c>
      <c r="R966" s="34">
        <f>IFERROR(VLOOKUP($H966,'Water F Exp'!$A:$K,15,FALSE),0)</f>
        <v>0</v>
      </c>
      <c r="S966" s="34">
        <f>IFERROR(VLOOKUP($H966,'Water F Exp'!$A:$K,16,FALSE),0)</f>
        <v>0</v>
      </c>
      <c r="T966" s="42">
        <f>IFERROR(VLOOKUP($H966,'Water F Exp'!$A:$K,17,FALSE),0)</f>
        <v>0</v>
      </c>
      <c r="U966" s="34">
        <f ca="1">IFERROR(VLOOKUP($H966,'Sewer F Rev'!$A:$E,15,FALSE),0)</f>
        <v>0</v>
      </c>
      <c r="V966" s="34">
        <f ca="1">IFERROR(VLOOKUP($H966,'Sewer F Rev'!$A:$E,16,FALSE),0)</f>
        <v>0</v>
      </c>
      <c r="W966" s="42">
        <f ca="1">IFERROR(VLOOKUP($H966,'Sewer F Rev'!$A:$E,17,FALSE),0)</f>
        <v>0</v>
      </c>
      <c r="X966" s="34">
        <f>IFERROR(VLOOKUP($H966,'Sewer F Exp'!$A:$B,15,FALSE),0)</f>
        <v>0</v>
      </c>
      <c r="Y966" s="34">
        <f>IFERROR(VLOOKUP($H966,'Sewer F Exp'!$A:$B,16,FALSE),0)</f>
        <v>0</v>
      </c>
      <c r="Z966" s="42">
        <f>IFERROR(VLOOKUP($H966,'Sewer F Exp'!$A:$B,17,FALSE),0)</f>
        <v>0</v>
      </c>
      <c r="AA966" s="34">
        <f>IFERROR(VLOOKUP($H966,'Refuse F Rev'!$A:$E,15,FALSE),0)</f>
        <v>0</v>
      </c>
      <c r="AB966" s="34">
        <f>IFERROR(VLOOKUP($H966,'Refuse F Rev'!$A:$E,16,FALSE),0)</f>
        <v>0</v>
      </c>
      <c r="AC966" s="42">
        <f>IFERROR(VLOOKUP($H966,'Refuse F Rev'!$A:$E,17,FALSE),0)</f>
        <v>0</v>
      </c>
      <c r="AD966" s="34">
        <f>IFERROR(VLOOKUP($H966,'Refuse F Exp'!$A:$E,15,FALSE),0)</f>
        <v>0</v>
      </c>
      <c r="AE966" s="34">
        <f>IFERROR(VLOOKUP($H966,'Refuse F Exp'!$A:$E,16,FALSE),0)</f>
        <v>0</v>
      </c>
      <c r="AF966" s="42">
        <f>IFERROR(VLOOKUP($H966,'Refuse F Exp'!$A:$E,17,FALSE),0)</f>
        <v>0</v>
      </c>
      <c r="AG966" s="34">
        <f>IFERROR(VLOOKUP($H966,#REF!,10,FALSE),0)</f>
        <v>0</v>
      </c>
      <c r="AH966" s="34">
        <f>IFERROR(VLOOKUP($H966,#REF!,11,FALSE),0)</f>
        <v>0</v>
      </c>
      <c r="AI966" s="42">
        <f>IFERROR(VLOOKUP($H966,#REF!,12,FALSE),0)</f>
        <v>0</v>
      </c>
      <c r="AJ966" s="34">
        <f>IFERROR(VLOOKUP($H966,#REF!,10,FALSE),0)</f>
        <v>0</v>
      </c>
      <c r="AK966" s="34">
        <f>IFERROR(VLOOKUP($H966,#REF!,11,FALSE),0)</f>
        <v>0</v>
      </c>
      <c r="AL966" s="42">
        <f>IFERROR(VLOOKUP($H966,#REF!,12,FALSE),0)</f>
        <v>0</v>
      </c>
      <c r="AM966" s="34">
        <f>IFERROR(VLOOKUP($H966,#REF!,10,FALSE),0)</f>
        <v>0</v>
      </c>
      <c r="AN966" s="34">
        <f>IFERROR(VLOOKUP($H966,#REF!,11,FALSE),0)</f>
        <v>0</v>
      </c>
      <c r="AO966" s="42">
        <f>IFERROR(VLOOKUP($H966,#REF!,12,FALSE),0)</f>
        <v>0</v>
      </c>
      <c r="AP966" s="34">
        <f>IFERROR(VLOOKUP($H966,#REF!,10,FALSE),0)</f>
        <v>0</v>
      </c>
      <c r="AQ966" s="34">
        <f>IFERROR(VLOOKUP($H966,#REF!,11,FALSE),0)</f>
        <v>0</v>
      </c>
      <c r="AR966" s="42">
        <f>IFERROR(VLOOKUP($H966,#REF!,12,FALSE),0)</f>
        <v>0</v>
      </c>
      <c r="AS966" s="34">
        <f>IFERROR(VLOOKUP($H966,#REF!,13,FALSE),0)</f>
        <v>0</v>
      </c>
      <c r="AT966" s="34">
        <f>IFERROR(VLOOKUP($H966,#REF!,14,FALSE),0)</f>
        <v>0</v>
      </c>
      <c r="AU966" s="42">
        <f>IFERROR(VLOOKUP($H966,#REF!,15,FALSE),0)</f>
        <v>0</v>
      </c>
      <c r="AV966" s="34">
        <f>IFERROR(VLOOKUP($H966,#REF!,15,FALSE),0)</f>
        <v>0</v>
      </c>
      <c r="AW966" s="34">
        <f>IFERROR(VLOOKUP($H966,#REF!,16,FALSE),0)</f>
        <v>0</v>
      </c>
      <c r="AX966" s="42">
        <f>IFERROR(VLOOKUP($H966,#REF!,17,FALSE),0)</f>
        <v>0</v>
      </c>
    </row>
    <row r="967" spans="1:50" x14ac:dyDescent="0.3">
      <c r="A967" s="33" t="str">
        <f t="shared" si="60"/>
        <v>0</v>
      </c>
      <c r="B967" s="33">
        <f>+'R&amp;E EXPORT'!B966</f>
        <v>0</v>
      </c>
      <c r="C967" t="str">
        <f>IFERROR(VLOOKUP(A967,'MCSJ Export'!A:C,3,FALSE),"")</f>
        <v/>
      </c>
      <c r="D967" s="37">
        <f t="shared" ca="1" si="61"/>
        <v>0</v>
      </c>
      <c r="E967" s="37">
        <f t="shared" ca="1" si="62"/>
        <v>0</v>
      </c>
      <c r="F967" s="37">
        <f t="shared" ca="1" si="63"/>
        <v>0</v>
      </c>
      <c r="G967" s="37"/>
      <c r="H967" s="33">
        <f>+'R&amp;E EXPORT'!A966</f>
        <v>0</v>
      </c>
      <c r="I967" s="34">
        <f>IFERROR(VLOOKUP($H967,'Gen F Rev'!$A:$M,15,FALSE),0)</f>
        <v>0</v>
      </c>
      <c r="J967" s="34">
        <f>IFERROR(VLOOKUP($H967,'Gen F Rev'!$A:$M,16,FALSE),0)</f>
        <v>0</v>
      </c>
      <c r="K967" s="42">
        <f>IFERROR(VLOOKUP($H967,'Gen F Rev'!$A:$M,17,FALSE),0)</f>
        <v>0</v>
      </c>
      <c r="L967" s="34">
        <f>IFERROR(VLOOKUP($H967,'Gen F Exp'!$A:$E,15,FALSE),0)</f>
        <v>0</v>
      </c>
      <c r="M967" s="34">
        <f>IFERROR(VLOOKUP($H967,'Gen F Exp'!$A:$E,16,FALSE),0)</f>
        <v>0</v>
      </c>
      <c r="N967" s="42">
        <f>IFERROR(VLOOKUP($H967,'Gen F Exp'!$A:$E,17,FALSE),0)</f>
        <v>0</v>
      </c>
      <c r="O967" s="34">
        <f>IFERROR(VLOOKUP($H967,'Water F Rev'!$A:$L,15,FALSE),0)</f>
        <v>0</v>
      </c>
      <c r="P967" s="34">
        <f>IFERROR(VLOOKUP($H967,'Water F Rev'!$A:$L,16,FALSE),0)</f>
        <v>0</v>
      </c>
      <c r="Q967" s="42">
        <f>IFERROR(VLOOKUP($H967,'Water F Rev'!$A:$L,17,FALSE),0)</f>
        <v>0</v>
      </c>
      <c r="R967" s="34">
        <f>IFERROR(VLOOKUP($H967,'Water F Exp'!$A:$K,15,FALSE),0)</f>
        <v>0</v>
      </c>
      <c r="S967" s="34">
        <f>IFERROR(VLOOKUP($H967,'Water F Exp'!$A:$K,16,FALSE),0)</f>
        <v>0</v>
      </c>
      <c r="T967" s="42">
        <f>IFERROR(VLOOKUP($H967,'Water F Exp'!$A:$K,17,FALSE),0)</f>
        <v>0</v>
      </c>
      <c r="U967" s="34">
        <f ca="1">IFERROR(VLOOKUP($H967,'Sewer F Rev'!$A:$E,15,FALSE),0)</f>
        <v>0</v>
      </c>
      <c r="V967" s="34">
        <f ca="1">IFERROR(VLOOKUP($H967,'Sewer F Rev'!$A:$E,16,FALSE),0)</f>
        <v>0</v>
      </c>
      <c r="W967" s="42">
        <f ca="1">IFERROR(VLOOKUP($H967,'Sewer F Rev'!$A:$E,17,FALSE),0)</f>
        <v>0</v>
      </c>
      <c r="X967" s="34">
        <f>IFERROR(VLOOKUP($H967,'Sewer F Exp'!$A:$B,15,FALSE),0)</f>
        <v>0</v>
      </c>
      <c r="Y967" s="34">
        <f>IFERROR(VLOOKUP($H967,'Sewer F Exp'!$A:$B,16,FALSE),0)</f>
        <v>0</v>
      </c>
      <c r="Z967" s="42">
        <f>IFERROR(VLOOKUP($H967,'Sewer F Exp'!$A:$B,17,FALSE),0)</f>
        <v>0</v>
      </c>
      <c r="AA967" s="34">
        <f>IFERROR(VLOOKUP($H967,'Refuse F Rev'!$A:$E,15,FALSE),0)</f>
        <v>0</v>
      </c>
      <c r="AB967" s="34">
        <f>IFERROR(VLOOKUP($H967,'Refuse F Rev'!$A:$E,16,FALSE),0)</f>
        <v>0</v>
      </c>
      <c r="AC967" s="42">
        <f>IFERROR(VLOOKUP($H967,'Refuse F Rev'!$A:$E,17,FALSE),0)</f>
        <v>0</v>
      </c>
      <c r="AD967" s="34">
        <f>IFERROR(VLOOKUP($H967,'Refuse F Exp'!$A:$E,15,FALSE),0)</f>
        <v>0</v>
      </c>
      <c r="AE967" s="34">
        <f>IFERROR(VLOOKUP($H967,'Refuse F Exp'!$A:$E,16,FALSE),0)</f>
        <v>0</v>
      </c>
      <c r="AF967" s="42">
        <f>IFERROR(VLOOKUP($H967,'Refuse F Exp'!$A:$E,17,FALSE),0)</f>
        <v>0</v>
      </c>
      <c r="AG967" s="34">
        <f>IFERROR(VLOOKUP($H967,#REF!,10,FALSE),0)</f>
        <v>0</v>
      </c>
      <c r="AH967" s="34">
        <f>IFERROR(VLOOKUP($H967,#REF!,11,FALSE),0)</f>
        <v>0</v>
      </c>
      <c r="AI967" s="42">
        <f>IFERROR(VLOOKUP($H967,#REF!,12,FALSE),0)</f>
        <v>0</v>
      </c>
      <c r="AJ967" s="34">
        <f>IFERROR(VLOOKUP($H967,#REF!,10,FALSE),0)</f>
        <v>0</v>
      </c>
      <c r="AK967" s="34">
        <f>IFERROR(VLOOKUP($H967,#REF!,11,FALSE),0)</f>
        <v>0</v>
      </c>
      <c r="AL967" s="42">
        <f>IFERROR(VLOOKUP($H967,#REF!,12,FALSE),0)</f>
        <v>0</v>
      </c>
      <c r="AM967" s="34">
        <f>IFERROR(VLOOKUP($H967,#REF!,10,FALSE),0)</f>
        <v>0</v>
      </c>
      <c r="AN967" s="34">
        <f>IFERROR(VLOOKUP($H967,#REF!,11,FALSE),0)</f>
        <v>0</v>
      </c>
      <c r="AO967" s="42">
        <f>IFERROR(VLOOKUP($H967,#REF!,12,FALSE),0)</f>
        <v>0</v>
      </c>
      <c r="AP967" s="34">
        <f>IFERROR(VLOOKUP($H967,#REF!,10,FALSE),0)</f>
        <v>0</v>
      </c>
      <c r="AQ967" s="34">
        <f>IFERROR(VLOOKUP($H967,#REF!,11,FALSE),0)</f>
        <v>0</v>
      </c>
      <c r="AR967" s="42">
        <f>IFERROR(VLOOKUP($H967,#REF!,12,FALSE),0)</f>
        <v>0</v>
      </c>
      <c r="AS967" s="34">
        <f>IFERROR(VLOOKUP($H967,#REF!,13,FALSE),0)</f>
        <v>0</v>
      </c>
      <c r="AT967" s="34">
        <f>IFERROR(VLOOKUP($H967,#REF!,14,FALSE),0)</f>
        <v>0</v>
      </c>
      <c r="AU967" s="42">
        <f>IFERROR(VLOOKUP($H967,#REF!,15,FALSE),0)</f>
        <v>0</v>
      </c>
      <c r="AV967" s="34">
        <f>IFERROR(VLOOKUP($H967,#REF!,15,FALSE),0)</f>
        <v>0</v>
      </c>
      <c r="AW967" s="34">
        <f>IFERROR(VLOOKUP($H967,#REF!,16,FALSE),0)</f>
        <v>0</v>
      </c>
      <c r="AX967" s="42">
        <f>IFERROR(VLOOKUP($H967,#REF!,17,FALSE),0)</f>
        <v>0</v>
      </c>
    </row>
    <row r="968" spans="1:50" x14ac:dyDescent="0.3">
      <c r="A968" s="33" t="str">
        <f t="shared" si="60"/>
        <v>0</v>
      </c>
      <c r="B968" s="33">
        <f>+'R&amp;E EXPORT'!B967</f>
        <v>0</v>
      </c>
      <c r="C968" t="str">
        <f>IFERROR(VLOOKUP(A968,'MCSJ Export'!A:C,3,FALSE),"")</f>
        <v/>
      </c>
      <c r="D968" s="37">
        <f t="shared" ca="1" si="61"/>
        <v>0</v>
      </c>
      <c r="E968" s="37">
        <f t="shared" ca="1" si="62"/>
        <v>0</v>
      </c>
      <c r="F968" s="37">
        <f t="shared" ca="1" si="63"/>
        <v>0</v>
      </c>
      <c r="G968" s="37"/>
      <c r="H968" s="33">
        <f>+'R&amp;E EXPORT'!A967</f>
        <v>0</v>
      </c>
      <c r="I968" s="34">
        <f>IFERROR(VLOOKUP($H968,'Gen F Rev'!$A:$M,15,FALSE),0)</f>
        <v>0</v>
      </c>
      <c r="J968" s="34">
        <f>IFERROR(VLOOKUP($H968,'Gen F Rev'!$A:$M,16,FALSE),0)</f>
        <v>0</v>
      </c>
      <c r="K968" s="42">
        <f>IFERROR(VLOOKUP($H968,'Gen F Rev'!$A:$M,17,FALSE),0)</f>
        <v>0</v>
      </c>
      <c r="L968" s="34">
        <f>IFERROR(VLOOKUP($H968,'Gen F Exp'!$A:$E,15,FALSE),0)</f>
        <v>0</v>
      </c>
      <c r="M968" s="34">
        <f>IFERROR(VLOOKUP($H968,'Gen F Exp'!$A:$E,16,FALSE),0)</f>
        <v>0</v>
      </c>
      <c r="N968" s="42">
        <f>IFERROR(VLOOKUP($H968,'Gen F Exp'!$A:$E,17,FALSE),0)</f>
        <v>0</v>
      </c>
      <c r="O968" s="34">
        <f>IFERROR(VLOOKUP($H968,'Water F Rev'!$A:$L,15,FALSE),0)</f>
        <v>0</v>
      </c>
      <c r="P968" s="34">
        <f>IFERROR(VLOOKUP($H968,'Water F Rev'!$A:$L,16,FALSE),0)</f>
        <v>0</v>
      </c>
      <c r="Q968" s="42">
        <f>IFERROR(VLOOKUP($H968,'Water F Rev'!$A:$L,17,FALSE),0)</f>
        <v>0</v>
      </c>
      <c r="R968" s="34">
        <f>IFERROR(VLOOKUP($H968,'Water F Exp'!$A:$K,15,FALSE),0)</f>
        <v>0</v>
      </c>
      <c r="S968" s="34">
        <f>IFERROR(VLOOKUP($H968,'Water F Exp'!$A:$K,16,FALSE),0)</f>
        <v>0</v>
      </c>
      <c r="T968" s="42">
        <f>IFERROR(VLOOKUP($H968,'Water F Exp'!$A:$K,17,FALSE),0)</f>
        <v>0</v>
      </c>
      <c r="U968" s="34">
        <f ca="1">IFERROR(VLOOKUP($H968,'Sewer F Rev'!$A:$E,15,FALSE),0)</f>
        <v>0</v>
      </c>
      <c r="V968" s="34">
        <f ca="1">IFERROR(VLOOKUP($H968,'Sewer F Rev'!$A:$E,16,FALSE),0)</f>
        <v>0</v>
      </c>
      <c r="W968" s="42">
        <f ca="1">IFERROR(VLOOKUP($H968,'Sewer F Rev'!$A:$E,17,FALSE),0)</f>
        <v>0</v>
      </c>
      <c r="X968" s="34">
        <f>IFERROR(VLOOKUP($H968,'Sewer F Exp'!$A:$B,15,FALSE),0)</f>
        <v>0</v>
      </c>
      <c r="Y968" s="34">
        <f>IFERROR(VLOOKUP($H968,'Sewer F Exp'!$A:$B,16,FALSE),0)</f>
        <v>0</v>
      </c>
      <c r="Z968" s="42">
        <f>IFERROR(VLOOKUP($H968,'Sewer F Exp'!$A:$B,17,FALSE),0)</f>
        <v>0</v>
      </c>
      <c r="AA968" s="34">
        <f>IFERROR(VLOOKUP($H968,'Refuse F Rev'!$A:$E,15,FALSE),0)</f>
        <v>0</v>
      </c>
      <c r="AB968" s="34">
        <f>IFERROR(VLOOKUP($H968,'Refuse F Rev'!$A:$E,16,FALSE),0)</f>
        <v>0</v>
      </c>
      <c r="AC968" s="42">
        <f>IFERROR(VLOOKUP($H968,'Refuse F Rev'!$A:$E,17,FALSE),0)</f>
        <v>0</v>
      </c>
      <c r="AD968" s="34">
        <f>IFERROR(VLOOKUP($H968,'Refuse F Exp'!$A:$E,15,FALSE),0)</f>
        <v>0</v>
      </c>
      <c r="AE968" s="34">
        <f>IFERROR(VLOOKUP($H968,'Refuse F Exp'!$A:$E,16,FALSE),0)</f>
        <v>0</v>
      </c>
      <c r="AF968" s="42">
        <f>IFERROR(VLOOKUP($H968,'Refuse F Exp'!$A:$E,17,FALSE),0)</f>
        <v>0</v>
      </c>
      <c r="AG968" s="34">
        <f>IFERROR(VLOOKUP($H968,#REF!,10,FALSE),0)</f>
        <v>0</v>
      </c>
      <c r="AH968" s="34">
        <f>IFERROR(VLOOKUP($H968,#REF!,11,FALSE),0)</f>
        <v>0</v>
      </c>
      <c r="AI968" s="42">
        <f>IFERROR(VLOOKUP($H968,#REF!,12,FALSE),0)</f>
        <v>0</v>
      </c>
      <c r="AJ968" s="34">
        <f>IFERROR(VLOOKUP($H968,#REF!,10,FALSE),0)</f>
        <v>0</v>
      </c>
      <c r="AK968" s="34">
        <f>IFERROR(VLOOKUP($H968,#REF!,11,FALSE),0)</f>
        <v>0</v>
      </c>
      <c r="AL968" s="42">
        <f>IFERROR(VLOOKUP($H968,#REF!,12,FALSE),0)</f>
        <v>0</v>
      </c>
      <c r="AM968" s="34">
        <f>IFERROR(VLOOKUP($H968,#REF!,10,FALSE),0)</f>
        <v>0</v>
      </c>
      <c r="AN968" s="34">
        <f>IFERROR(VLOOKUP($H968,#REF!,11,FALSE),0)</f>
        <v>0</v>
      </c>
      <c r="AO968" s="42">
        <f>IFERROR(VLOOKUP($H968,#REF!,12,FALSE),0)</f>
        <v>0</v>
      </c>
      <c r="AP968" s="34">
        <f>IFERROR(VLOOKUP($H968,#REF!,10,FALSE),0)</f>
        <v>0</v>
      </c>
      <c r="AQ968" s="34">
        <f>IFERROR(VLOOKUP($H968,#REF!,11,FALSE),0)</f>
        <v>0</v>
      </c>
      <c r="AR968" s="42">
        <f>IFERROR(VLOOKUP($H968,#REF!,12,FALSE),0)</f>
        <v>0</v>
      </c>
      <c r="AS968" s="34">
        <f>IFERROR(VLOOKUP($H968,#REF!,13,FALSE),0)</f>
        <v>0</v>
      </c>
      <c r="AT968" s="34">
        <f>IFERROR(VLOOKUP($H968,#REF!,14,FALSE),0)</f>
        <v>0</v>
      </c>
      <c r="AU968" s="42">
        <f>IFERROR(VLOOKUP($H968,#REF!,15,FALSE),0)</f>
        <v>0</v>
      </c>
      <c r="AV968" s="34">
        <f>IFERROR(VLOOKUP($H968,#REF!,15,FALSE),0)</f>
        <v>0</v>
      </c>
      <c r="AW968" s="34">
        <f>IFERROR(VLOOKUP($H968,#REF!,16,FALSE),0)</f>
        <v>0</v>
      </c>
      <c r="AX968" s="42">
        <f>IFERROR(VLOOKUP($H968,#REF!,17,FALSE),0)</f>
        <v>0</v>
      </c>
    </row>
    <row r="969" spans="1:50" x14ac:dyDescent="0.3">
      <c r="A969" s="33" t="str">
        <f t="shared" si="60"/>
        <v>0</v>
      </c>
      <c r="B969" s="33">
        <f>+'R&amp;E EXPORT'!B968</f>
        <v>0</v>
      </c>
      <c r="C969" t="str">
        <f>IFERROR(VLOOKUP(A969,'MCSJ Export'!A:C,3,FALSE),"")</f>
        <v/>
      </c>
      <c r="D969" s="37">
        <f t="shared" ca="1" si="61"/>
        <v>0</v>
      </c>
      <c r="E969" s="37">
        <f t="shared" ca="1" si="62"/>
        <v>0</v>
      </c>
      <c r="F969" s="37">
        <f t="shared" ca="1" si="63"/>
        <v>0</v>
      </c>
      <c r="G969" s="37"/>
      <c r="H969" s="33">
        <f>+'R&amp;E EXPORT'!A968</f>
        <v>0</v>
      </c>
      <c r="I969" s="34">
        <f>IFERROR(VLOOKUP($H969,'Gen F Rev'!$A:$M,15,FALSE),0)</f>
        <v>0</v>
      </c>
      <c r="J969" s="34">
        <f>IFERROR(VLOOKUP($H969,'Gen F Rev'!$A:$M,16,FALSE),0)</f>
        <v>0</v>
      </c>
      <c r="K969" s="42">
        <f>IFERROR(VLOOKUP($H969,'Gen F Rev'!$A:$M,17,FALSE),0)</f>
        <v>0</v>
      </c>
      <c r="L969" s="34">
        <f>IFERROR(VLOOKUP($H969,'Gen F Exp'!$A:$E,15,FALSE),0)</f>
        <v>0</v>
      </c>
      <c r="M969" s="34">
        <f>IFERROR(VLOOKUP($H969,'Gen F Exp'!$A:$E,16,FALSE),0)</f>
        <v>0</v>
      </c>
      <c r="N969" s="42">
        <f>IFERROR(VLOOKUP($H969,'Gen F Exp'!$A:$E,17,FALSE),0)</f>
        <v>0</v>
      </c>
      <c r="O969" s="34">
        <f>IFERROR(VLOOKUP($H969,'Water F Rev'!$A:$L,15,FALSE),0)</f>
        <v>0</v>
      </c>
      <c r="P969" s="34">
        <f>IFERROR(VLOOKUP($H969,'Water F Rev'!$A:$L,16,FALSE),0)</f>
        <v>0</v>
      </c>
      <c r="Q969" s="42">
        <f>IFERROR(VLOOKUP($H969,'Water F Rev'!$A:$L,17,FALSE),0)</f>
        <v>0</v>
      </c>
      <c r="R969" s="34">
        <f>IFERROR(VLOOKUP($H969,'Water F Exp'!$A:$K,15,FALSE),0)</f>
        <v>0</v>
      </c>
      <c r="S969" s="34">
        <f>IFERROR(VLOOKUP($H969,'Water F Exp'!$A:$K,16,FALSE),0)</f>
        <v>0</v>
      </c>
      <c r="T969" s="42">
        <f>IFERROR(VLOOKUP($H969,'Water F Exp'!$A:$K,17,FALSE),0)</f>
        <v>0</v>
      </c>
      <c r="U969" s="34">
        <f ca="1">IFERROR(VLOOKUP($H969,'Sewer F Rev'!$A:$E,15,FALSE),0)</f>
        <v>0</v>
      </c>
      <c r="V969" s="34">
        <f ca="1">IFERROR(VLOOKUP($H969,'Sewer F Rev'!$A:$E,16,FALSE),0)</f>
        <v>0</v>
      </c>
      <c r="W969" s="42">
        <f ca="1">IFERROR(VLOOKUP($H969,'Sewer F Rev'!$A:$E,17,FALSE),0)</f>
        <v>0</v>
      </c>
      <c r="X969" s="34">
        <f>IFERROR(VLOOKUP($H969,'Sewer F Exp'!$A:$B,15,FALSE),0)</f>
        <v>0</v>
      </c>
      <c r="Y969" s="34">
        <f>IFERROR(VLOOKUP($H969,'Sewer F Exp'!$A:$B,16,FALSE),0)</f>
        <v>0</v>
      </c>
      <c r="Z969" s="42">
        <f>IFERROR(VLOOKUP($H969,'Sewer F Exp'!$A:$B,17,FALSE),0)</f>
        <v>0</v>
      </c>
      <c r="AA969" s="34">
        <f>IFERROR(VLOOKUP($H969,'Refuse F Rev'!$A:$E,15,FALSE),0)</f>
        <v>0</v>
      </c>
      <c r="AB969" s="34">
        <f>IFERROR(VLOOKUP($H969,'Refuse F Rev'!$A:$E,16,FALSE),0)</f>
        <v>0</v>
      </c>
      <c r="AC969" s="42">
        <f>IFERROR(VLOOKUP($H969,'Refuse F Rev'!$A:$E,17,FALSE),0)</f>
        <v>0</v>
      </c>
      <c r="AD969" s="34">
        <f>IFERROR(VLOOKUP($H969,'Refuse F Exp'!$A:$E,15,FALSE),0)</f>
        <v>0</v>
      </c>
      <c r="AE969" s="34">
        <f>IFERROR(VLOOKUP($H969,'Refuse F Exp'!$A:$E,16,FALSE),0)</f>
        <v>0</v>
      </c>
      <c r="AF969" s="42">
        <f>IFERROR(VLOOKUP($H969,'Refuse F Exp'!$A:$E,17,FALSE),0)</f>
        <v>0</v>
      </c>
      <c r="AG969" s="34">
        <f>IFERROR(VLOOKUP($H969,#REF!,10,FALSE),0)</f>
        <v>0</v>
      </c>
      <c r="AH969" s="34">
        <f>IFERROR(VLOOKUP($H969,#REF!,11,FALSE),0)</f>
        <v>0</v>
      </c>
      <c r="AI969" s="42">
        <f>IFERROR(VLOOKUP($H969,#REF!,12,FALSE),0)</f>
        <v>0</v>
      </c>
      <c r="AJ969" s="34">
        <f>IFERROR(VLOOKUP($H969,#REF!,10,FALSE),0)</f>
        <v>0</v>
      </c>
      <c r="AK969" s="34">
        <f>IFERROR(VLOOKUP($H969,#REF!,11,FALSE),0)</f>
        <v>0</v>
      </c>
      <c r="AL969" s="42">
        <f>IFERROR(VLOOKUP($H969,#REF!,12,FALSE),0)</f>
        <v>0</v>
      </c>
      <c r="AM969" s="34">
        <f>IFERROR(VLOOKUP($H969,#REF!,10,FALSE),0)</f>
        <v>0</v>
      </c>
      <c r="AN969" s="34">
        <f>IFERROR(VLOOKUP($H969,#REF!,11,FALSE),0)</f>
        <v>0</v>
      </c>
      <c r="AO969" s="42">
        <f>IFERROR(VLOOKUP($H969,#REF!,12,FALSE),0)</f>
        <v>0</v>
      </c>
      <c r="AP969" s="34">
        <f>IFERROR(VLOOKUP($H969,#REF!,10,FALSE),0)</f>
        <v>0</v>
      </c>
      <c r="AQ969" s="34">
        <f>IFERROR(VLOOKUP($H969,#REF!,11,FALSE),0)</f>
        <v>0</v>
      </c>
      <c r="AR969" s="42">
        <f>IFERROR(VLOOKUP($H969,#REF!,12,FALSE),0)</f>
        <v>0</v>
      </c>
      <c r="AS969" s="34">
        <f>IFERROR(VLOOKUP($H969,#REF!,13,FALSE),0)</f>
        <v>0</v>
      </c>
      <c r="AT969" s="34">
        <f>IFERROR(VLOOKUP($H969,#REF!,14,FALSE),0)</f>
        <v>0</v>
      </c>
      <c r="AU969" s="42">
        <f>IFERROR(VLOOKUP($H969,#REF!,15,FALSE),0)</f>
        <v>0</v>
      </c>
      <c r="AV969" s="34">
        <f>IFERROR(VLOOKUP($H969,#REF!,15,FALSE),0)</f>
        <v>0</v>
      </c>
      <c r="AW969" s="34">
        <f>IFERROR(VLOOKUP($H969,#REF!,16,FALSE),0)</f>
        <v>0</v>
      </c>
      <c r="AX969" s="42">
        <f>IFERROR(VLOOKUP($H969,#REF!,17,FALSE),0)</f>
        <v>0</v>
      </c>
    </row>
    <row r="970" spans="1:50" x14ac:dyDescent="0.3">
      <c r="A970" s="33" t="str">
        <f t="shared" si="60"/>
        <v>0</v>
      </c>
      <c r="B970" s="33">
        <f>+'R&amp;E EXPORT'!B969</f>
        <v>0</v>
      </c>
      <c r="C970" t="str">
        <f>IFERROR(VLOOKUP(A970,'MCSJ Export'!A:C,3,FALSE),"")</f>
        <v/>
      </c>
      <c r="D970" s="37">
        <f t="shared" ca="1" si="61"/>
        <v>0</v>
      </c>
      <c r="E970" s="37">
        <f t="shared" ca="1" si="62"/>
        <v>0</v>
      </c>
      <c r="F970" s="37">
        <f t="shared" ca="1" si="63"/>
        <v>0</v>
      </c>
      <c r="G970" s="37"/>
      <c r="H970" s="33">
        <f>+'R&amp;E EXPORT'!A969</f>
        <v>0</v>
      </c>
      <c r="I970" s="34">
        <f>IFERROR(VLOOKUP($H970,'Gen F Rev'!$A:$M,15,FALSE),0)</f>
        <v>0</v>
      </c>
      <c r="J970" s="34">
        <f>IFERROR(VLOOKUP($H970,'Gen F Rev'!$A:$M,16,FALSE),0)</f>
        <v>0</v>
      </c>
      <c r="K970" s="42">
        <f>IFERROR(VLOOKUP($H970,'Gen F Rev'!$A:$M,17,FALSE),0)</f>
        <v>0</v>
      </c>
      <c r="L970" s="34">
        <f>IFERROR(VLOOKUP($H970,'Gen F Exp'!$A:$E,15,FALSE),0)</f>
        <v>0</v>
      </c>
      <c r="M970" s="34">
        <f>IFERROR(VLOOKUP($H970,'Gen F Exp'!$A:$E,16,FALSE),0)</f>
        <v>0</v>
      </c>
      <c r="N970" s="42">
        <f>IFERROR(VLOOKUP($H970,'Gen F Exp'!$A:$E,17,FALSE),0)</f>
        <v>0</v>
      </c>
      <c r="O970" s="34">
        <f>IFERROR(VLOOKUP($H970,'Water F Rev'!$A:$L,15,FALSE),0)</f>
        <v>0</v>
      </c>
      <c r="P970" s="34">
        <f>IFERROR(VLOOKUP($H970,'Water F Rev'!$A:$L,16,FALSE),0)</f>
        <v>0</v>
      </c>
      <c r="Q970" s="42">
        <f>IFERROR(VLOOKUP($H970,'Water F Rev'!$A:$L,17,FALSE),0)</f>
        <v>0</v>
      </c>
      <c r="R970" s="34">
        <f>IFERROR(VLOOKUP($H970,'Water F Exp'!$A:$K,15,FALSE),0)</f>
        <v>0</v>
      </c>
      <c r="S970" s="34">
        <f>IFERROR(VLOOKUP($H970,'Water F Exp'!$A:$K,16,FALSE),0)</f>
        <v>0</v>
      </c>
      <c r="T970" s="42">
        <f>IFERROR(VLOOKUP($H970,'Water F Exp'!$A:$K,17,FALSE),0)</f>
        <v>0</v>
      </c>
      <c r="U970" s="34">
        <f ca="1">IFERROR(VLOOKUP($H970,'Sewer F Rev'!$A:$E,15,FALSE),0)</f>
        <v>0</v>
      </c>
      <c r="V970" s="34">
        <f ca="1">IFERROR(VLOOKUP($H970,'Sewer F Rev'!$A:$E,16,FALSE),0)</f>
        <v>0</v>
      </c>
      <c r="W970" s="42">
        <f ca="1">IFERROR(VLOOKUP($H970,'Sewer F Rev'!$A:$E,17,FALSE),0)</f>
        <v>0</v>
      </c>
      <c r="X970" s="34">
        <f>IFERROR(VLOOKUP($H970,'Sewer F Exp'!$A:$B,15,FALSE),0)</f>
        <v>0</v>
      </c>
      <c r="Y970" s="34">
        <f>IFERROR(VLOOKUP($H970,'Sewer F Exp'!$A:$B,16,FALSE),0)</f>
        <v>0</v>
      </c>
      <c r="Z970" s="42">
        <f>IFERROR(VLOOKUP($H970,'Sewer F Exp'!$A:$B,17,FALSE),0)</f>
        <v>0</v>
      </c>
      <c r="AA970" s="34">
        <f>IFERROR(VLOOKUP($H970,'Refuse F Rev'!$A:$E,15,FALSE),0)</f>
        <v>0</v>
      </c>
      <c r="AB970" s="34">
        <f>IFERROR(VLOOKUP($H970,'Refuse F Rev'!$A:$E,16,FALSE),0)</f>
        <v>0</v>
      </c>
      <c r="AC970" s="42">
        <f>IFERROR(VLOOKUP($H970,'Refuse F Rev'!$A:$E,17,FALSE),0)</f>
        <v>0</v>
      </c>
      <c r="AD970" s="34">
        <f>IFERROR(VLOOKUP($H970,'Refuse F Exp'!$A:$E,15,FALSE),0)</f>
        <v>0</v>
      </c>
      <c r="AE970" s="34">
        <f>IFERROR(VLOOKUP($H970,'Refuse F Exp'!$A:$E,16,FALSE),0)</f>
        <v>0</v>
      </c>
      <c r="AF970" s="42">
        <f>IFERROR(VLOOKUP($H970,'Refuse F Exp'!$A:$E,17,FALSE),0)</f>
        <v>0</v>
      </c>
      <c r="AG970" s="34">
        <f>IFERROR(VLOOKUP($H970,#REF!,10,FALSE),0)</f>
        <v>0</v>
      </c>
      <c r="AH970" s="34">
        <f>IFERROR(VLOOKUP($H970,#REF!,11,FALSE),0)</f>
        <v>0</v>
      </c>
      <c r="AI970" s="42">
        <f>IFERROR(VLOOKUP($H970,#REF!,12,FALSE),0)</f>
        <v>0</v>
      </c>
      <c r="AJ970" s="34">
        <f>IFERROR(VLOOKUP($H970,#REF!,10,FALSE),0)</f>
        <v>0</v>
      </c>
      <c r="AK970" s="34">
        <f>IFERROR(VLOOKUP($H970,#REF!,11,FALSE),0)</f>
        <v>0</v>
      </c>
      <c r="AL970" s="42">
        <f>IFERROR(VLOOKUP($H970,#REF!,12,FALSE),0)</f>
        <v>0</v>
      </c>
      <c r="AM970" s="34">
        <f>IFERROR(VLOOKUP($H970,#REF!,10,FALSE),0)</f>
        <v>0</v>
      </c>
      <c r="AN970" s="34">
        <f>IFERROR(VLOOKUP($H970,#REF!,11,FALSE),0)</f>
        <v>0</v>
      </c>
      <c r="AO970" s="42">
        <f>IFERROR(VLOOKUP($H970,#REF!,12,FALSE),0)</f>
        <v>0</v>
      </c>
      <c r="AP970" s="34">
        <f>IFERROR(VLOOKUP($H970,#REF!,10,FALSE),0)</f>
        <v>0</v>
      </c>
      <c r="AQ970" s="34">
        <f>IFERROR(VLOOKUP($H970,#REF!,11,FALSE),0)</f>
        <v>0</v>
      </c>
      <c r="AR970" s="42">
        <f>IFERROR(VLOOKUP($H970,#REF!,12,FALSE),0)</f>
        <v>0</v>
      </c>
      <c r="AS970" s="34">
        <f>IFERROR(VLOOKUP($H970,#REF!,13,FALSE),0)</f>
        <v>0</v>
      </c>
      <c r="AT970" s="34">
        <f>IFERROR(VLOOKUP($H970,#REF!,14,FALSE),0)</f>
        <v>0</v>
      </c>
      <c r="AU970" s="42">
        <f>IFERROR(VLOOKUP($H970,#REF!,15,FALSE),0)</f>
        <v>0</v>
      </c>
      <c r="AV970" s="34">
        <f>IFERROR(VLOOKUP($H970,#REF!,15,FALSE),0)</f>
        <v>0</v>
      </c>
      <c r="AW970" s="34">
        <f>IFERROR(VLOOKUP($H970,#REF!,16,FALSE),0)</f>
        <v>0</v>
      </c>
      <c r="AX970" s="42">
        <f>IFERROR(VLOOKUP($H970,#REF!,17,FALSE),0)</f>
        <v>0</v>
      </c>
    </row>
    <row r="971" spans="1:50" x14ac:dyDescent="0.3">
      <c r="A971" s="33" t="str">
        <f t="shared" si="60"/>
        <v>0</v>
      </c>
      <c r="B971" s="33">
        <f>+'R&amp;E EXPORT'!B970</f>
        <v>0</v>
      </c>
      <c r="C971" t="str">
        <f>IFERROR(VLOOKUP(A971,'MCSJ Export'!A:C,3,FALSE),"")</f>
        <v/>
      </c>
      <c r="D971" s="37">
        <f t="shared" ca="1" si="61"/>
        <v>0</v>
      </c>
      <c r="E971" s="37">
        <f t="shared" ca="1" si="62"/>
        <v>0</v>
      </c>
      <c r="F971" s="37">
        <f t="shared" ca="1" si="63"/>
        <v>0</v>
      </c>
      <c r="G971" s="37"/>
      <c r="H971" s="33">
        <f>+'R&amp;E EXPORT'!A970</f>
        <v>0</v>
      </c>
      <c r="I971" s="34">
        <f>IFERROR(VLOOKUP($H971,'Gen F Rev'!$A:$M,15,FALSE),0)</f>
        <v>0</v>
      </c>
      <c r="J971" s="34">
        <f>IFERROR(VLOOKUP($H971,'Gen F Rev'!$A:$M,16,FALSE),0)</f>
        <v>0</v>
      </c>
      <c r="K971" s="42">
        <f>IFERROR(VLOOKUP($H971,'Gen F Rev'!$A:$M,17,FALSE),0)</f>
        <v>0</v>
      </c>
      <c r="L971" s="34">
        <f>IFERROR(VLOOKUP($H971,'Gen F Exp'!$A:$E,15,FALSE),0)</f>
        <v>0</v>
      </c>
      <c r="M971" s="34">
        <f>IFERROR(VLOOKUP($H971,'Gen F Exp'!$A:$E,16,FALSE),0)</f>
        <v>0</v>
      </c>
      <c r="N971" s="42">
        <f>IFERROR(VLOOKUP($H971,'Gen F Exp'!$A:$E,17,FALSE),0)</f>
        <v>0</v>
      </c>
      <c r="O971" s="34">
        <f>IFERROR(VLOOKUP($H971,'Water F Rev'!$A:$L,15,FALSE),0)</f>
        <v>0</v>
      </c>
      <c r="P971" s="34">
        <f>IFERROR(VLOOKUP($H971,'Water F Rev'!$A:$L,16,FALSE),0)</f>
        <v>0</v>
      </c>
      <c r="Q971" s="42">
        <f>IFERROR(VLOOKUP($H971,'Water F Rev'!$A:$L,17,FALSE),0)</f>
        <v>0</v>
      </c>
      <c r="R971" s="34">
        <f>IFERROR(VLOOKUP($H971,'Water F Exp'!$A:$K,15,FALSE),0)</f>
        <v>0</v>
      </c>
      <c r="S971" s="34">
        <f>IFERROR(VLOOKUP($H971,'Water F Exp'!$A:$K,16,FALSE),0)</f>
        <v>0</v>
      </c>
      <c r="T971" s="42">
        <f>IFERROR(VLOOKUP($H971,'Water F Exp'!$A:$K,17,FALSE),0)</f>
        <v>0</v>
      </c>
      <c r="U971" s="34">
        <f ca="1">IFERROR(VLOOKUP($H971,'Sewer F Rev'!$A:$E,15,FALSE),0)</f>
        <v>0</v>
      </c>
      <c r="V971" s="34">
        <f ca="1">IFERROR(VLOOKUP($H971,'Sewer F Rev'!$A:$E,16,FALSE),0)</f>
        <v>0</v>
      </c>
      <c r="W971" s="42">
        <f ca="1">IFERROR(VLOOKUP($H971,'Sewer F Rev'!$A:$E,17,FALSE),0)</f>
        <v>0</v>
      </c>
      <c r="X971" s="34">
        <f>IFERROR(VLOOKUP($H971,'Sewer F Exp'!$A:$B,15,FALSE),0)</f>
        <v>0</v>
      </c>
      <c r="Y971" s="34">
        <f>IFERROR(VLOOKUP($H971,'Sewer F Exp'!$A:$B,16,FALSE),0)</f>
        <v>0</v>
      </c>
      <c r="Z971" s="42">
        <f>IFERROR(VLOOKUP($H971,'Sewer F Exp'!$A:$B,17,FALSE),0)</f>
        <v>0</v>
      </c>
      <c r="AA971" s="34">
        <f>IFERROR(VLOOKUP($H971,'Refuse F Rev'!$A:$E,15,FALSE),0)</f>
        <v>0</v>
      </c>
      <c r="AB971" s="34">
        <f>IFERROR(VLOOKUP($H971,'Refuse F Rev'!$A:$E,16,FALSE),0)</f>
        <v>0</v>
      </c>
      <c r="AC971" s="42">
        <f>IFERROR(VLOOKUP($H971,'Refuse F Rev'!$A:$E,17,FALSE),0)</f>
        <v>0</v>
      </c>
      <c r="AD971" s="34">
        <f>IFERROR(VLOOKUP($H971,'Refuse F Exp'!$A:$E,15,FALSE),0)</f>
        <v>0</v>
      </c>
      <c r="AE971" s="34">
        <f>IFERROR(VLOOKUP($H971,'Refuse F Exp'!$A:$E,16,FALSE),0)</f>
        <v>0</v>
      </c>
      <c r="AF971" s="42">
        <f>IFERROR(VLOOKUP($H971,'Refuse F Exp'!$A:$E,17,FALSE),0)</f>
        <v>0</v>
      </c>
      <c r="AG971" s="34">
        <f>IFERROR(VLOOKUP($H971,#REF!,10,FALSE),0)</f>
        <v>0</v>
      </c>
      <c r="AH971" s="34">
        <f>IFERROR(VLOOKUP($H971,#REF!,11,FALSE),0)</f>
        <v>0</v>
      </c>
      <c r="AI971" s="42">
        <f>IFERROR(VLOOKUP($H971,#REF!,12,FALSE),0)</f>
        <v>0</v>
      </c>
      <c r="AJ971" s="34">
        <f>IFERROR(VLOOKUP($H971,#REF!,10,FALSE),0)</f>
        <v>0</v>
      </c>
      <c r="AK971" s="34">
        <f>IFERROR(VLOOKUP($H971,#REF!,11,FALSE),0)</f>
        <v>0</v>
      </c>
      <c r="AL971" s="42">
        <f>IFERROR(VLOOKUP($H971,#REF!,12,FALSE),0)</f>
        <v>0</v>
      </c>
      <c r="AM971" s="34">
        <f>IFERROR(VLOOKUP($H971,#REF!,10,FALSE),0)</f>
        <v>0</v>
      </c>
      <c r="AN971" s="34">
        <f>IFERROR(VLOOKUP($H971,#REF!,11,FALSE),0)</f>
        <v>0</v>
      </c>
      <c r="AO971" s="42">
        <f>IFERROR(VLOOKUP($H971,#REF!,12,FALSE),0)</f>
        <v>0</v>
      </c>
      <c r="AP971" s="34">
        <f>IFERROR(VLOOKUP($H971,#REF!,10,FALSE),0)</f>
        <v>0</v>
      </c>
      <c r="AQ971" s="34">
        <f>IFERROR(VLOOKUP($H971,#REF!,11,FALSE),0)</f>
        <v>0</v>
      </c>
      <c r="AR971" s="42">
        <f>IFERROR(VLOOKUP($H971,#REF!,12,FALSE),0)</f>
        <v>0</v>
      </c>
      <c r="AS971" s="34">
        <f>IFERROR(VLOOKUP($H971,#REF!,13,FALSE),0)</f>
        <v>0</v>
      </c>
      <c r="AT971" s="34">
        <f>IFERROR(VLOOKUP($H971,#REF!,14,FALSE),0)</f>
        <v>0</v>
      </c>
      <c r="AU971" s="42">
        <f>IFERROR(VLOOKUP($H971,#REF!,15,FALSE),0)</f>
        <v>0</v>
      </c>
      <c r="AV971" s="34">
        <f>IFERROR(VLOOKUP($H971,#REF!,15,FALSE),0)</f>
        <v>0</v>
      </c>
      <c r="AW971" s="34">
        <f>IFERROR(VLOOKUP($H971,#REF!,16,FALSE),0)</f>
        <v>0</v>
      </c>
      <c r="AX971" s="42">
        <f>IFERROR(VLOOKUP($H971,#REF!,17,FALSE),0)</f>
        <v>0</v>
      </c>
    </row>
    <row r="972" spans="1:50" x14ac:dyDescent="0.3">
      <c r="A972" s="33" t="str">
        <f t="shared" si="60"/>
        <v>0</v>
      </c>
      <c r="B972" s="33">
        <f>+'R&amp;E EXPORT'!B971</f>
        <v>0</v>
      </c>
      <c r="C972" t="str">
        <f>IFERROR(VLOOKUP(A972,'MCSJ Export'!A:C,3,FALSE),"")</f>
        <v/>
      </c>
      <c r="D972" s="37">
        <f t="shared" ca="1" si="61"/>
        <v>0</v>
      </c>
      <c r="E972" s="37">
        <f t="shared" ca="1" si="62"/>
        <v>0</v>
      </c>
      <c r="F972" s="37">
        <f t="shared" ca="1" si="63"/>
        <v>0</v>
      </c>
      <c r="G972" s="37"/>
      <c r="H972" s="33">
        <f>+'R&amp;E EXPORT'!A971</f>
        <v>0</v>
      </c>
      <c r="I972" s="34">
        <f>IFERROR(VLOOKUP($H972,'Gen F Rev'!$A:$M,15,FALSE),0)</f>
        <v>0</v>
      </c>
      <c r="J972" s="34">
        <f>IFERROR(VLOOKUP($H972,'Gen F Rev'!$A:$M,16,FALSE),0)</f>
        <v>0</v>
      </c>
      <c r="K972" s="42">
        <f>IFERROR(VLOOKUP($H972,'Gen F Rev'!$A:$M,17,FALSE),0)</f>
        <v>0</v>
      </c>
      <c r="L972" s="34">
        <f>IFERROR(VLOOKUP($H972,'Gen F Exp'!$A:$E,15,FALSE),0)</f>
        <v>0</v>
      </c>
      <c r="M972" s="34">
        <f>IFERROR(VLOOKUP($H972,'Gen F Exp'!$A:$E,16,FALSE),0)</f>
        <v>0</v>
      </c>
      <c r="N972" s="42">
        <f>IFERROR(VLOOKUP($H972,'Gen F Exp'!$A:$E,17,FALSE),0)</f>
        <v>0</v>
      </c>
      <c r="O972" s="34">
        <f>IFERROR(VLOOKUP($H972,'Water F Rev'!$A:$L,15,FALSE),0)</f>
        <v>0</v>
      </c>
      <c r="P972" s="34">
        <f>IFERROR(VLOOKUP($H972,'Water F Rev'!$A:$L,16,FALSE),0)</f>
        <v>0</v>
      </c>
      <c r="Q972" s="42">
        <f>IFERROR(VLOOKUP($H972,'Water F Rev'!$A:$L,17,FALSE),0)</f>
        <v>0</v>
      </c>
      <c r="R972" s="34">
        <f>IFERROR(VLOOKUP($H972,'Water F Exp'!$A:$K,15,FALSE),0)</f>
        <v>0</v>
      </c>
      <c r="S972" s="34">
        <f>IFERROR(VLOOKUP($H972,'Water F Exp'!$A:$K,16,FALSE),0)</f>
        <v>0</v>
      </c>
      <c r="T972" s="42">
        <f>IFERROR(VLOOKUP($H972,'Water F Exp'!$A:$K,17,FALSE),0)</f>
        <v>0</v>
      </c>
      <c r="U972" s="34">
        <f ca="1">IFERROR(VLOOKUP($H972,'Sewer F Rev'!$A:$E,15,FALSE),0)</f>
        <v>0</v>
      </c>
      <c r="V972" s="34">
        <f ca="1">IFERROR(VLOOKUP($H972,'Sewer F Rev'!$A:$E,16,FALSE),0)</f>
        <v>0</v>
      </c>
      <c r="W972" s="42">
        <f ca="1">IFERROR(VLOOKUP($H972,'Sewer F Rev'!$A:$E,17,FALSE),0)</f>
        <v>0</v>
      </c>
      <c r="X972" s="34">
        <f>IFERROR(VLOOKUP($H972,'Sewer F Exp'!$A:$B,15,FALSE),0)</f>
        <v>0</v>
      </c>
      <c r="Y972" s="34">
        <f>IFERROR(VLOOKUP($H972,'Sewer F Exp'!$A:$B,16,FALSE),0)</f>
        <v>0</v>
      </c>
      <c r="Z972" s="42">
        <f>IFERROR(VLOOKUP($H972,'Sewer F Exp'!$A:$B,17,FALSE),0)</f>
        <v>0</v>
      </c>
      <c r="AA972" s="34">
        <f>IFERROR(VLOOKUP($H972,'Refuse F Rev'!$A:$E,15,FALSE),0)</f>
        <v>0</v>
      </c>
      <c r="AB972" s="34">
        <f>IFERROR(VLOOKUP($H972,'Refuse F Rev'!$A:$E,16,FALSE),0)</f>
        <v>0</v>
      </c>
      <c r="AC972" s="42">
        <f>IFERROR(VLOOKUP($H972,'Refuse F Rev'!$A:$E,17,FALSE),0)</f>
        <v>0</v>
      </c>
      <c r="AD972" s="34">
        <f>IFERROR(VLOOKUP($H972,'Refuse F Exp'!$A:$E,15,FALSE),0)</f>
        <v>0</v>
      </c>
      <c r="AE972" s="34">
        <f>IFERROR(VLOOKUP($H972,'Refuse F Exp'!$A:$E,16,FALSE),0)</f>
        <v>0</v>
      </c>
      <c r="AF972" s="42">
        <f>IFERROR(VLOOKUP($H972,'Refuse F Exp'!$A:$E,17,FALSE),0)</f>
        <v>0</v>
      </c>
      <c r="AG972" s="34">
        <f>IFERROR(VLOOKUP($H972,#REF!,10,FALSE),0)</f>
        <v>0</v>
      </c>
      <c r="AH972" s="34">
        <f>IFERROR(VLOOKUP($H972,#REF!,11,FALSE),0)</f>
        <v>0</v>
      </c>
      <c r="AI972" s="42">
        <f>IFERROR(VLOOKUP($H972,#REF!,12,FALSE),0)</f>
        <v>0</v>
      </c>
      <c r="AJ972" s="34">
        <f>IFERROR(VLOOKUP($H972,#REF!,10,FALSE),0)</f>
        <v>0</v>
      </c>
      <c r="AK972" s="34">
        <f>IFERROR(VLOOKUP($H972,#REF!,11,FALSE),0)</f>
        <v>0</v>
      </c>
      <c r="AL972" s="42">
        <f>IFERROR(VLOOKUP($H972,#REF!,12,FALSE),0)</f>
        <v>0</v>
      </c>
      <c r="AM972" s="34">
        <f>IFERROR(VLOOKUP($H972,#REF!,10,FALSE),0)</f>
        <v>0</v>
      </c>
      <c r="AN972" s="34">
        <f>IFERROR(VLOOKUP($H972,#REF!,11,FALSE),0)</f>
        <v>0</v>
      </c>
      <c r="AO972" s="42">
        <f>IFERROR(VLOOKUP($H972,#REF!,12,FALSE),0)</f>
        <v>0</v>
      </c>
      <c r="AP972" s="34">
        <f>IFERROR(VLOOKUP($H972,#REF!,10,FALSE),0)</f>
        <v>0</v>
      </c>
      <c r="AQ972" s="34">
        <f>IFERROR(VLOOKUP($H972,#REF!,11,FALSE),0)</f>
        <v>0</v>
      </c>
      <c r="AR972" s="42">
        <f>IFERROR(VLOOKUP($H972,#REF!,12,FALSE),0)</f>
        <v>0</v>
      </c>
      <c r="AS972" s="34">
        <f>IFERROR(VLOOKUP($H972,#REF!,13,FALSE),0)</f>
        <v>0</v>
      </c>
      <c r="AT972" s="34">
        <f>IFERROR(VLOOKUP($H972,#REF!,14,FALSE),0)</f>
        <v>0</v>
      </c>
      <c r="AU972" s="42">
        <f>IFERROR(VLOOKUP($H972,#REF!,15,FALSE),0)</f>
        <v>0</v>
      </c>
      <c r="AV972" s="34">
        <f>IFERROR(VLOOKUP($H972,#REF!,15,FALSE),0)</f>
        <v>0</v>
      </c>
      <c r="AW972" s="34">
        <f>IFERROR(VLOOKUP($H972,#REF!,16,FALSE),0)</f>
        <v>0</v>
      </c>
      <c r="AX972" s="42">
        <f>IFERROR(VLOOKUP($H972,#REF!,17,FALSE),0)</f>
        <v>0</v>
      </c>
    </row>
    <row r="973" spans="1:50" x14ac:dyDescent="0.3">
      <c r="A973" s="33" t="str">
        <f t="shared" si="60"/>
        <v>0</v>
      </c>
      <c r="B973" s="33">
        <f>+'R&amp;E EXPORT'!B972</f>
        <v>0</v>
      </c>
      <c r="C973" t="str">
        <f>IFERROR(VLOOKUP(A973,'MCSJ Export'!A:C,3,FALSE),"")</f>
        <v/>
      </c>
      <c r="D973" s="37">
        <f t="shared" ca="1" si="61"/>
        <v>0</v>
      </c>
      <c r="E973" s="37">
        <f t="shared" ca="1" si="62"/>
        <v>0</v>
      </c>
      <c r="F973" s="37">
        <f t="shared" ca="1" si="63"/>
        <v>0</v>
      </c>
      <c r="G973" s="37"/>
      <c r="H973" s="33">
        <f>+'R&amp;E EXPORT'!A972</f>
        <v>0</v>
      </c>
      <c r="I973" s="34">
        <f>IFERROR(VLOOKUP($H973,'Gen F Rev'!$A:$M,15,FALSE),0)</f>
        <v>0</v>
      </c>
      <c r="J973" s="34">
        <f>IFERROR(VLOOKUP($H973,'Gen F Rev'!$A:$M,16,FALSE),0)</f>
        <v>0</v>
      </c>
      <c r="K973" s="42">
        <f>IFERROR(VLOOKUP($H973,'Gen F Rev'!$A:$M,17,FALSE),0)</f>
        <v>0</v>
      </c>
      <c r="L973" s="34">
        <f>IFERROR(VLOOKUP($H973,'Gen F Exp'!$A:$E,15,FALSE),0)</f>
        <v>0</v>
      </c>
      <c r="M973" s="34">
        <f>IFERROR(VLOOKUP($H973,'Gen F Exp'!$A:$E,16,FALSE),0)</f>
        <v>0</v>
      </c>
      <c r="N973" s="42">
        <f>IFERROR(VLOOKUP($H973,'Gen F Exp'!$A:$E,17,FALSE),0)</f>
        <v>0</v>
      </c>
      <c r="O973" s="34">
        <f>IFERROR(VLOOKUP($H973,'Water F Rev'!$A:$L,15,FALSE),0)</f>
        <v>0</v>
      </c>
      <c r="P973" s="34">
        <f>IFERROR(VLOOKUP($H973,'Water F Rev'!$A:$L,16,FALSE),0)</f>
        <v>0</v>
      </c>
      <c r="Q973" s="42">
        <f>IFERROR(VLOOKUP($H973,'Water F Rev'!$A:$L,17,FALSE),0)</f>
        <v>0</v>
      </c>
      <c r="R973" s="34">
        <f>IFERROR(VLOOKUP($H973,'Water F Exp'!$A:$K,15,FALSE),0)</f>
        <v>0</v>
      </c>
      <c r="S973" s="34">
        <f>IFERROR(VLOOKUP($H973,'Water F Exp'!$A:$K,16,FALSE),0)</f>
        <v>0</v>
      </c>
      <c r="T973" s="42">
        <f>IFERROR(VLOOKUP($H973,'Water F Exp'!$A:$K,17,FALSE),0)</f>
        <v>0</v>
      </c>
      <c r="U973" s="34">
        <f ca="1">IFERROR(VLOOKUP($H973,'Sewer F Rev'!$A:$E,15,FALSE),0)</f>
        <v>0</v>
      </c>
      <c r="V973" s="34">
        <f ca="1">IFERROR(VLOOKUP($H973,'Sewer F Rev'!$A:$E,16,FALSE),0)</f>
        <v>0</v>
      </c>
      <c r="W973" s="42">
        <f ca="1">IFERROR(VLOOKUP($H973,'Sewer F Rev'!$A:$E,17,FALSE),0)</f>
        <v>0</v>
      </c>
      <c r="X973" s="34">
        <f>IFERROR(VLOOKUP($H973,'Sewer F Exp'!$A:$B,15,FALSE),0)</f>
        <v>0</v>
      </c>
      <c r="Y973" s="34">
        <f>IFERROR(VLOOKUP($H973,'Sewer F Exp'!$A:$B,16,FALSE),0)</f>
        <v>0</v>
      </c>
      <c r="Z973" s="42">
        <f>IFERROR(VLOOKUP($H973,'Sewer F Exp'!$A:$B,17,FALSE),0)</f>
        <v>0</v>
      </c>
      <c r="AA973" s="34">
        <f>IFERROR(VLOOKUP($H973,'Refuse F Rev'!$A:$E,15,FALSE),0)</f>
        <v>0</v>
      </c>
      <c r="AB973" s="34">
        <f>IFERROR(VLOOKUP($H973,'Refuse F Rev'!$A:$E,16,FALSE),0)</f>
        <v>0</v>
      </c>
      <c r="AC973" s="42">
        <f>IFERROR(VLOOKUP($H973,'Refuse F Rev'!$A:$E,17,FALSE),0)</f>
        <v>0</v>
      </c>
      <c r="AD973" s="34">
        <f>IFERROR(VLOOKUP($H973,'Refuse F Exp'!$A:$E,15,FALSE),0)</f>
        <v>0</v>
      </c>
      <c r="AE973" s="34">
        <f>IFERROR(VLOOKUP($H973,'Refuse F Exp'!$A:$E,16,FALSE),0)</f>
        <v>0</v>
      </c>
      <c r="AF973" s="42">
        <f>IFERROR(VLOOKUP($H973,'Refuse F Exp'!$A:$E,17,FALSE),0)</f>
        <v>0</v>
      </c>
      <c r="AG973" s="34">
        <f>IFERROR(VLOOKUP($H973,#REF!,10,FALSE),0)</f>
        <v>0</v>
      </c>
      <c r="AH973" s="34">
        <f>IFERROR(VLOOKUP($H973,#REF!,11,FALSE),0)</f>
        <v>0</v>
      </c>
      <c r="AI973" s="42">
        <f>IFERROR(VLOOKUP($H973,#REF!,12,FALSE),0)</f>
        <v>0</v>
      </c>
      <c r="AJ973" s="34">
        <f>IFERROR(VLOOKUP($H973,#REF!,10,FALSE),0)</f>
        <v>0</v>
      </c>
      <c r="AK973" s="34">
        <f>IFERROR(VLOOKUP($H973,#REF!,11,FALSE),0)</f>
        <v>0</v>
      </c>
      <c r="AL973" s="42">
        <f>IFERROR(VLOOKUP($H973,#REF!,12,FALSE),0)</f>
        <v>0</v>
      </c>
      <c r="AM973" s="34">
        <f>IFERROR(VLOOKUP($H973,#REF!,10,FALSE),0)</f>
        <v>0</v>
      </c>
      <c r="AN973" s="34">
        <f>IFERROR(VLOOKUP($H973,#REF!,11,FALSE),0)</f>
        <v>0</v>
      </c>
      <c r="AO973" s="42">
        <f>IFERROR(VLOOKUP($H973,#REF!,12,FALSE),0)</f>
        <v>0</v>
      </c>
      <c r="AP973" s="34">
        <f>IFERROR(VLOOKUP($H973,#REF!,10,FALSE),0)</f>
        <v>0</v>
      </c>
      <c r="AQ973" s="34">
        <f>IFERROR(VLOOKUP($H973,#REF!,11,FALSE),0)</f>
        <v>0</v>
      </c>
      <c r="AR973" s="42">
        <f>IFERROR(VLOOKUP($H973,#REF!,12,FALSE),0)</f>
        <v>0</v>
      </c>
      <c r="AS973" s="34">
        <f>IFERROR(VLOOKUP($H973,#REF!,13,FALSE),0)</f>
        <v>0</v>
      </c>
      <c r="AT973" s="34">
        <f>IFERROR(VLOOKUP($H973,#REF!,14,FALSE),0)</f>
        <v>0</v>
      </c>
      <c r="AU973" s="42">
        <f>IFERROR(VLOOKUP($H973,#REF!,15,FALSE),0)</f>
        <v>0</v>
      </c>
      <c r="AV973" s="34">
        <f>IFERROR(VLOOKUP($H973,#REF!,15,FALSE),0)</f>
        <v>0</v>
      </c>
      <c r="AW973" s="34">
        <f>IFERROR(VLOOKUP($H973,#REF!,16,FALSE),0)</f>
        <v>0</v>
      </c>
      <c r="AX973" s="42">
        <f>IFERROR(VLOOKUP($H973,#REF!,17,FALSE),0)</f>
        <v>0</v>
      </c>
    </row>
    <row r="974" spans="1:50" x14ac:dyDescent="0.3">
      <c r="A974" s="33" t="str">
        <f t="shared" si="60"/>
        <v>0</v>
      </c>
      <c r="B974" s="33">
        <f>+'R&amp;E EXPORT'!B973</f>
        <v>0</v>
      </c>
      <c r="C974" t="str">
        <f>IFERROR(VLOOKUP(A974,'MCSJ Export'!A:C,3,FALSE),"")</f>
        <v/>
      </c>
      <c r="D974" s="37">
        <f t="shared" ca="1" si="61"/>
        <v>0</v>
      </c>
      <c r="E974" s="37">
        <f t="shared" ca="1" si="62"/>
        <v>0</v>
      </c>
      <c r="F974" s="37">
        <f t="shared" ca="1" si="63"/>
        <v>0</v>
      </c>
      <c r="G974" s="37"/>
      <c r="H974" s="33">
        <f>+'R&amp;E EXPORT'!A973</f>
        <v>0</v>
      </c>
      <c r="I974" s="34">
        <f>IFERROR(VLOOKUP($H974,'Gen F Rev'!$A:$M,15,FALSE),0)</f>
        <v>0</v>
      </c>
      <c r="J974" s="34">
        <f>IFERROR(VLOOKUP($H974,'Gen F Rev'!$A:$M,16,FALSE),0)</f>
        <v>0</v>
      </c>
      <c r="K974" s="42">
        <f>IFERROR(VLOOKUP($H974,'Gen F Rev'!$A:$M,17,FALSE),0)</f>
        <v>0</v>
      </c>
      <c r="L974" s="34">
        <f>IFERROR(VLOOKUP($H974,'Gen F Exp'!$A:$E,15,FALSE),0)</f>
        <v>0</v>
      </c>
      <c r="M974" s="34">
        <f>IFERROR(VLOOKUP($H974,'Gen F Exp'!$A:$E,16,FALSE),0)</f>
        <v>0</v>
      </c>
      <c r="N974" s="42">
        <f>IFERROR(VLOOKUP($H974,'Gen F Exp'!$A:$E,17,FALSE),0)</f>
        <v>0</v>
      </c>
      <c r="O974" s="34">
        <f>IFERROR(VLOOKUP($H974,'Water F Rev'!$A:$L,15,FALSE),0)</f>
        <v>0</v>
      </c>
      <c r="P974" s="34">
        <f>IFERROR(VLOOKUP($H974,'Water F Rev'!$A:$L,16,FALSE),0)</f>
        <v>0</v>
      </c>
      <c r="Q974" s="42">
        <f>IFERROR(VLOOKUP($H974,'Water F Rev'!$A:$L,17,FALSE),0)</f>
        <v>0</v>
      </c>
      <c r="R974" s="34">
        <f>IFERROR(VLOOKUP($H974,'Water F Exp'!$A:$K,15,FALSE),0)</f>
        <v>0</v>
      </c>
      <c r="S974" s="34">
        <f>IFERROR(VLOOKUP($H974,'Water F Exp'!$A:$K,16,FALSE),0)</f>
        <v>0</v>
      </c>
      <c r="T974" s="42">
        <f>IFERROR(VLOOKUP($H974,'Water F Exp'!$A:$K,17,FALSE),0)</f>
        <v>0</v>
      </c>
      <c r="U974" s="34">
        <f ca="1">IFERROR(VLOOKUP($H974,'Sewer F Rev'!$A:$E,15,FALSE),0)</f>
        <v>0</v>
      </c>
      <c r="V974" s="34">
        <f ca="1">IFERROR(VLOOKUP($H974,'Sewer F Rev'!$A:$E,16,FALSE),0)</f>
        <v>0</v>
      </c>
      <c r="W974" s="42">
        <f ca="1">IFERROR(VLOOKUP($H974,'Sewer F Rev'!$A:$E,17,FALSE),0)</f>
        <v>0</v>
      </c>
      <c r="X974" s="34">
        <f>IFERROR(VLOOKUP($H974,'Sewer F Exp'!$A:$B,15,FALSE),0)</f>
        <v>0</v>
      </c>
      <c r="Y974" s="34">
        <f>IFERROR(VLOOKUP($H974,'Sewer F Exp'!$A:$B,16,FALSE),0)</f>
        <v>0</v>
      </c>
      <c r="Z974" s="42">
        <f>IFERROR(VLOOKUP($H974,'Sewer F Exp'!$A:$B,17,FALSE),0)</f>
        <v>0</v>
      </c>
      <c r="AA974" s="34">
        <f>IFERROR(VLOOKUP($H974,'Refuse F Rev'!$A:$E,15,FALSE),0)</f>
        <v>0</v>
      </c>
      <c r="AB974" s="34">
        <f>IFERROR(VLOOKUP($H974,'Refuse F Rev'!$A:$E,16,FALSE),0)</f>
        <v>0</v>
      </c>
      <c r="AC974" s="42">
        <f>IFERROR(VLOOKUP($H974,'Refuse F Rev'!$A:$E,17,FALSE),0)</f>
        <v>0</v>
      </c>
      <c r="AD974" s="34">
        <f>IFERROR(VLOOKUP($H974,'Refuse F Exp'!$A:$E,15,FALSE),0)</f>
        <v>0</v>
      </c>
      <c r="AE974" s="34">
        <f>IFERROR(VLOOKUP($H974,'Refuse F Exp'!$A:$E,16,FALSE),0)</f>
        <v>0</v>
      </c>
      <c r="AF974" s="42">
        <f>IFERROR(VLOOKUP($H974,'Refuse F Exp'!$A:$E,17,FALSE),0)</f>
        <v>0</v>
      </c>
      <c r="AG974" s="34">
        <f>IFERROR(VLOOKUP($H974,#REF!,10,FALSE),0)</f>
        <v>0</v>
      </c>
      <c r="AH974" s="34">
        <f>IFERROR(VLOOKUP($H974,#REF!,11,FALSE),0)</f>
        <v>0</v>
      </c>
      <c r="AI974" s="42">
        <f>IFERROR(VLOOKUP($H974,#REF!,12,FALSE),0)</f>
        <v>0</v>
      </c>
      <c r="AJ974" s="34">
        <f>IFERROR(VLOOKUP($H974,#REF!,10,FALSE),0)</f>
        <v>0</v>
      </c>
      <c r="AK974" s="34">
        <f>IFERROR(VLOOKUP($H974,#REF!,11,FALSE),0)</f>
        <v>0</v>
      </c>
      <c r="AL974" s="42">
        <f>IFERROR(VLOOKUP($H974,#REF!,12,FALSE),0)</f>
        <v>0</v>
      </c>
      <c r="AM974" s="34">
        <f>IFERROR(VLOOKUP($H974,#REF!,10,FALSE),0)</f>
        <v>0</v>
      </c>
      <c r="AN974" s="34">
        <f>IFERROR(VLOOKUP($H974,#REF!,11,FALSE),0)</f>
        <v>0</v>
      </c>
      <c r="AO974" s="42">
        <f>IFERROR(VLOOKUP($H974,#REF!,12,FALSE),0)</f>
        <v>0</v>
      </c>
      <c r="AP974" s="34">
        <f>IFERROR(VLOOKUP($H974,#REF!,10,FALSE),0)</f>
        <v>0</v>
      </c>
      <c r="AQ974" s="34">
        <f>IFERROR(VLOOKUP($H974,#REF!,11,FALSE),0)</f>
        <v>0</v>
      </c>
      <c r="AR974" s="42">
        <f>IFERROR(VLOOKUP($H974,#REF!,12,FALSE),0)</f>
        <v>0</v>
      </c>
      <c r="AS974" s="34">
        <f>IFERROR(VLOOKUP($H974,#REF!,13,FALSE),0)</f>
        <v>0</v>
      </c>
      <c r="AT974" s="34">
        <f>IFERROR(VLOOKUP($H974,#REF!,14,FALSE),0)</f>
        <v>0</v>
      </c>
      <c r="AU974" s="42">
        <f>IFERROR(VLOOKUP($H974,#REF!,15,FALSE),0)</f>
        <v>0</v>
      </c>
      <c r="AV974" s="34">
        <f>IFERROR(VLOOKUP($H974,#REF!,15,FALSE),0)</f>
        <v>0</v>
      </c>
      <c r="AW974" s="34">
        <f>IFERROR(VLOOKUP($H974,#REF!,16,FALSE),0)</f>
        <v>0</v>
      </c>
      <c r="AX974" s="42">
        <f>IFERROR(VLOOKUP($H974,#REF!,17,FALSE),0)</f>
        <v>0</v>
      </c>
    </row>
    <row r="975" spans="1:50" x14ac:dyDescent="0.3">
      <c r="A975" s="33" t="str">
        <f t="shared" si="60"/>
        <v>0</v>
      </c>
      <c r="B975" s="33">
        <f>+'R&amp;E EXPORT'!B974</f>
        <v>0</v>
      </c>
      <c r="C975" t="str">
        <f>IFERROR(VLOOKUP(A975,'MCSJ Export'!A:C,3,FALSE),"")</f>
        <v/>
      </c>
      <c r="D975" s="37">
        <f t="shared" ca="1" si="61"/>
        <v>0</v>
      </c>
      <c r="E975" s="37">
        <f t="shared" ca="1" si="62"/>
        <v>0</v>
      </c>
      <c r="F975" s="37">
        <f t="shared" ca="1" si="63"/>
        <v>0</v>
      </c>
      <c r="G975" s="37"/>
      <c r="H975" s="33">
        <f>+'R&amp;E EXPORT'!A974</f>
        <v>0</v>
      </c>
      <c r="I975" s="34">
        <f>IFERROR(VLOOKUP($H975,'Gen F Rev'!$A:$M,15,FALSE),0)</f>
        <v>0</v>
      </c>
      <c r="J975" s="34">
        <f>IFERROR(VLOOKUP($H975,'Gen F Rev'!$A:$M,16,FALSE),0)</f>
        <v>0</v>
      </c>
      <c r="K975" s="42">
        <f>IFERROR(VLOOKUP($H975,'Gen F Rev'!$A:$M,17,FALSE),0)</f>
        <v>0</v>
      </c>
      <c r="L975" s="34">
        <f>IFERROR(VLOOKUP($H975,'Gen F Exp'!$A:$E,15,FALSE),0)</f>
        <v>0</v>
      </c>
      <c r="M975" s="34">
        <f>IFERROR(VLOOKUP($H975,'Gen F Exp'!$A:$E,16,FALSE),0)</f>
        <v>0</v>
      </c>
      <c r="N975" s="42">
        <f>IFERROR(VLOOKUP($H975,'Gen F Exp'!$A:$E,17,FALSE),0)</f>
        <v>0</v>
      </c>
      <c r="O975" s="34">
        <f>IFERROR(VLOOKUP($H975,'Water F Rev'!$A:$L,15,FALSE),0)</f>
        <v>0</v>
      </c>
      <c r="P975" s="34">
        <f>IFERROR(VLOOKUP($H975,'Water F Rev'!$A:$L,16,FALSE),0)</f>
        <v>0</v>
      </c>
      <c r="Q975" s="42">
        <f>IFERROR(VLOOKUP($H975,'Water F Rev'!$A:$L,17,FALSE),0)</f>
        <v>0</v>
      </c>
      <c r="R975" s="34">
        <f>IFERROR(VLOOKUP($H975,'Water F Exp'!$A:$K,15,FALSE),0)</f>
        <v>0</v>
      </c>
      <c r="S975" s="34">
        <f>IFERROR(VLOOKUP($H975,'Water F Exp'!$A:$K,16,FALSE),0)</f>
        <v>0</v>
      </c>
      <c r="T975" s="42">
        <f>IFERROR(VLOOKUP($H975,'Water F Exp'!$A:$K,17,FALSE),0)</f>
        <v>0</v>
      </c>
      <c r="U975" s="34">
        <f ca="1">IFERROR(VLOOKUP($H975,'Sewer F Rev'!$A:$E,15,FALSE),0)</f>
        <v>0</v>
      </c>
      <c r="V975" s="34">
        <f ca="1">IFERROR(VLOOKUP($H975,'Sewer F Rev'!$A:$E,16,FALSE),0)</f>
        <v>0</v>
      </c>
      <c r="W975" s="42">
        <f ca="1">IFERROR(VLOOKUP($H975,'Sewer F Rev'!$A:$E,17,FALSE),0)</f>
        <v>0</v>
      </c>
      <c r="X975" s="34">
        <f>IFERROR(VLOOKUP($H975,'Sewer F Exp'!$A:$B,15,FALSE),0)</f>
        <v>0</v>
      </c>
      <c r="Y975" s="34">
        <f>IFERROR(VLOOKUP($H975,'Sewer F Exp'!$A:$B,16,FALSE),0)</f>
        <v>0</v>
      </c>
      <c r="Z975" s="42">
        <f>IFERROR(VLOOKUP($H975,'Sewer F Exp'!$A:$B,17,FALSE),0)</f>
        <v>0</v>
      </c>
      <c r="AA975" s="34">
        <f>IFERROR(VLOOKUP($H975,'Refuse F Rev'!$A:$E,15,FALSE),0)</f>
        <v>0</v>
      </c>
      <c r="AB975" s="34">
        <f>IFERROR(VLOOKUP($H975,'Refuse F Rev'!$A:$E,16,FALSE),0)</f>
        <v>0</v>
      </c>
      <c r="AC975" s="42">
        <f>IFERROR(VLOOKUP($H975,'Refuse F Rev'!$A:$E,17,FALSE),0)</f>
        <v>0</v>
      </c>
      <c r="AD975" s="34">
        <f>IFERROR(VLOOKUP($H975,'Refuse F Exp'!$A:$E,15,FALSE),0)</f>
        <v>0</v>
      </c>
      <c r="AE975" s="34">
        <f>IFERROR(VLOOKUP($H975,'Refuse F Exp'!$A:$E,16,FALSE),0)</f>
        <v>0</v>
      </c>
      <c r="AF975" s="42">
        <f>IFERROR(VLOOKUP($H975,'Refuse F Exp'!$A:$E,17,FALSE),0)</f>
        <v>0</v>
      </c>
      <c r="AG975" s="34">
        <f>IFERROR(VLOOKUP($H975,#REF!,10,FALSE),0)</f>
        <v>0</v>
      </c>
      <c r="AH975" s="34">
        <f>IFERROR(VLOOKUP($H975,#REF!,11,FALSE),0)</f>
        <v>0</v>
      </c>
      <c r="AI975" s="42">
        <f>IFERROR(VLOOKUP($H975,#REF!,12,FALSE),0)</f>
        <v>0</v>
      </c>
      <c r="AJ975" s="34">
        <f>IFERROR(VLOOKUP($H975,#REF!,10,FALSE),0)</f>
        <v>0</v>
      </c>
      <c r="AK975" s="34">
        <f>IFERROR(VLOOKUP($H975,#REF!,11,FALSE),0)</f>
        <v>0</v>
      </c>
      <c r="AL975" s="42">
        <f>IFERROR(VLOOKUP($H975,#REF!,12,FALSE),0)</f>
        <v>0</v>
      </c>
      <c r="AM975" s="34">
        <f>IFERROR(VLOOKUP($H975,#REF!,10,FALSE),0)</f>
        <v>0</v>
      </c>
      <c r="AN975" s="34">
        <f>IFERROR(VLOOKUP($H975,#REF!,11,FALSE),0)</f>
        <v>0</v>
      </c>
      <c r="AO975" s="42">
        <f>IFERROR(VLOOKUP($H975,#REF!,12,FALSE),0)</f>
        <v>0</v>
      </c>
      <c r="AP975" s="34">
        <f>IFERROR(VLOOKUP($H975,#REF!,10,FALSE),0)</f>
        <v>0</v>
      </c>
      <c r="AQ975" s="34">
        <f>IFERROR(VLOOKUP($H975,#REF!,11,FALSE),0)</f>
        <v>0</v>
      </c>
      <c r="AR975" s="42">
        <f>IFERROR(VLOOKUP($H975,#REF!,12,FALSE),0)</f>
        <v>0</v>
      </c>
      <c r="AS975" s="34">
        <f>IFERROR(VLOOKUP($H975,#REF!,13,FALSE),0)</f>
        <v>0</v>
      </c>
      <c r="AT975" s="34">
        <f>IFERROR(VLOOKUP($H975,#REF!,14,FALSE),0)</f>
        <v>0</v>
      </c>
      <c r="AU975" s="42">
        <f>IFERROR(VLOOKUP($H975,#REF!,15,FALSE),0)</f>
        <v>0</v>
      </c>
      <c r="AV975" s="34">
        <f>IFERROR(VLOOKUP($H975,#REF!,15,FALSE),0)</f>
        <v>0</v>
      </c>
      <c r="AW975" s="34">
        <f>IFERROR(VLOOKUP($H975,#REF!,16,FALSE),0)</f>
        <v>0</v>
      </c>
      <c r="AX975" s="42">
        <f>IFERROR(VLOOKUP($H975,#REF!,17,FALSE),0)</f>
        <v>0</v>
      </c>
    </row>
    <row r="976" spans="1:50" x14ac:dyDescent="0.3">
      <c r="A976" s="33" t="str">
        <f t="shared" si="60"/>
        <v>0</v>
      </c>
      <c r="B976" s="33">
        <f>+'R&amp;E EXPORT'!B975</f>
        <v>0</v>
      </c>
      <c r="C976" t="str">
        <f>IFERROR(VLOOKUP(A976,'MCSJ Export'!A:C,3,FALSE),"")</f>
        <v/>
      </c>
      <c r="D976" s="37">
        <f t="shared" ca="1" si="61"/>
        <v>0</v>
      </c>
      <c r="E976" s="37">
        <f t="shared" ca="1" si="62"/>
        <v>0</v>
      </c>
      <c r="F976" s="37">
        <f t="shared" ca="1" si="63"/>
        <v>0</v>
      </c>
      <c r="G976" s="37"/>
      <c r="H976" s="33">
        <f>+'R&amp;E EXPORT'!A975</f>
        <v>0</v>
      </c>
      <c r="I976" s="34">
        <f>IFERROR(VLOOKUP($H976,'Gen F Rev'!$A:$M,15,FALSE),0)</f>
        <v>0</v>
      </c>
      <c r="J976" s="34">
        <f>IFERROR(VLOOKUP($H976,'Gen F Rev'!$A:$M,16,FALSE),0)</f>
        <v>0</v>
      </c>
      <c r="K976" s="42">
        <f>IFERROR(VLOOKUP($H976,'Gen F Rev'!$A:$M,17,FALSE),0)</f>
        <v>0</v>
      </c>
      <c r="L976" s="34">
        <f>IFERROR(VLOOKUP($H976,'Gen F Exp'!$A:$E,15,FALSE),0)</f>
        <v>0</v>
      </c>
      <c r="M976" s="34">
        <f>IFERROR(VLOOKUP($H976,'Gen F Exp'!$A:$E,16,FALSE),0)</f>
        <v>0</v>
      </c>
      <c r="N976" s="42">
        <f>IFERROR(VLOOKUP($H976,'Gen F Exp'!$A:$E,17,FALSE),0)</f>
        <v>0</v>
      </c>
      <c r="O976" s="34">
        <f>IFERROR(VLOOKUP($H976,'Water F Rev'!$A:$L,15,FALSE),0)</f>
        <v>0</v>
      </c>
      <c r="P976" s="34">
        <f>IFERROR(VLOOKUP($H976,'Water F Rev'!$A:$L,16,FALSE),0)</f>
        <v>0</v>
      </c>
      <c r="Q976" s="42">
        <f>IFERROR(VLOOKUP($H976,'Water F Rev'!$A:$L,17,FALSE),0)</f>
        <v>0</v>
      </c>
      <c r="R976" s="34">
        <f>IFERROR(VLOOKUP($H976,'Water F Exp'!$A:$K,15,FALSE),0)</f>
        <v>0</v>
      </c>
      <c r="S976" s="34">
        <f>IFERROR(VLOOKUP($H976,'Water F Exp'!$A:$K,16,FALSE),0)</f>
        <v>0</v>
      </c>
      <c r="T976" s="42">
        <f>IFERROR(VLOOKUP($H976,'Water F Exp'!$A:$K,17,FALSE),0)</f>
        <v>0</v>
      </c>
      <c r="U976" s="34">
        <f ca="1">IFERROR(VLOOKUP($H976,'Sewer F Rev'!$A:$E,15,FALSE),0)</f>
        <v>0</v>
      </c>
      <c r="V976" s="34">
        <f ca="1">IFERROR(VLOOKUP($H976,'Sewer F Rev'!$A:$E,16,FALSE),0)</f>
        <v>0</v>
      </c>
      <c r="W976" s="42">
        <f ca="1">IFERROR(VLOOKUP($H976,'Sewer F Rev'!$A:$E,17,FALSE),0)</f>
        <v>0</v>
      </c>
      <c r="X976" s="34">
        <f>IFERROR(VLOOKUP($H976,'Sewer F Exp'!$A:$B,15,FALSE),0)</f>
        <v>0</v>
      </c>
      <c r="Y976" s="34">
        <f>IFERROR(VLOOKUP($H976,'Sewer F Exp'!$A:$B,16,FALSE),0)</f>
        <v>0</v>
      </c>
      <c r="Z976" s="42">
        <f>IFERROR(VLOOKUP($H976,'Sewer F Exp'!$A:$B,17,FALSE),0)</f>
        <v>0</v>
      </c>
      <c r="AA976" s="34">
        <f>IFERROR(VLOOKUP($H976,'Refuse F Rev'!$A:$E,15,FALSE),0)</f>
        <v>0</v>
      </c>
      <c r="AB976" s="34">
        <f>IFERROR(VLOOKUP($H976,'Refuse F Rev'!$A:$E,16,FALSE),0)</f>
        <v>0</v>
      </c>
      <c r="AC976" s="42">
        <f>IFERROR(VLOOKUP($H976,'Refuse F Rev'!$A:$E,17,FALSE),0)</f>
        <v>0</v>
      </c>
      <c r="AD976" s="34">
        <f>IFERROR(VLOOKUP($H976,'Refuse F Exp'!$A:$E,15,FALSE),0)</f>
        <v>0</v>
      </c>
      <c r="AE976" s="34">
        <f>IFERROR(VLOOKUP($H976,'Refuse F Exp'!$A:$E,16,FALSE),0)</f>
        <v>0</v>
      </c>
      <c r="AF976" s="42">
        <f>IFERROR(VLOOKUP($H976,'Refuse F Exp'!$A:$E,17,FALSE),0)</f>
        <v>0</v>
      </c>
      <c r="AG976" s="34">
        <f>IFERROR(VLOOKUP($H976,#REF!,10,FALSE),0)</f>
        <v>0</v>
      </c>
      <c r="AH976" s="34">
        <f>IFERROR(VLOOKUP($H976,#REF!,11,FALSE),0)</f>
        <v>0</v>
      </c>
      <c r="AI976" s="42">
        <f>IFERROR(VLOOKUP($H976,#REF!,12,FALSE),0)</f>
        <v>0</v>
      </c>
      <c r="AJ976" s="34">
        <f>IFERROR(VLOOKUP($H976,#REF!,10,FALSE),0)</f>
        <v>0</v>
      </c>
      <c r="AK976" s="34">
        <f>IFERROR(VLOOKUP($H976,#REF!,11,FALSE),0)</f>
        <v>0</v>
      </c>
      <c r="AL976" s="42">
        <f>IFERROR(VLOOKUP($H976,#REF!,12,FALSE),0)</f>
        <v>0</v>
      </c>
      <c r="AM976" s="34">
        <f>IFERROR(VLOOKUP($H976,#REF!,10,FALSE),0)</f>
        <v>0</v>
      </c>
      <c r="AN976" s="34">
        <f>IFERROR(VLOOKUP($H976,#REF!,11,FALSE),0)</f>
        <v>0</v>
      </c>
      <c r="AO976" s="42">
        <f>IFERROR(VLOOKUP($H976,#REF!,12,FALSE),0)</f>
        <v>0</v>
      </c>
      <c r="AP976" s="34">
        <f>IFERROR(VLOOKUP($H976,#REF!,10,FALSE),0)</f>
        <v>0</v>
      </c>
      <c r="AQ976" s="34">
        <f>IFERROR(VLOOKUP($H976,#REF!,11,FALSE),0)</f>
        <v>0</v>
      </c>
      <c r="AR976" s="42">
        <f>IFERROR(VLOOKUP($H976,#REF!,12,FALSE),0)</f>
        <v>0</v>
      </c>
      <c r="AS976" s="34">
        <f>IFERROR(VLOOKUP($H976,#REF!,13,FALSE),0)</f>
        <v>0</v>
      </c>
      <c r="AT976" s="34">
        <f>IFERROR(VLOOKUP($H976,#REF!,14,FALSE),0)</f>
        <v>0</v>
      </c>
      <c r="AU976" s="42">
        <f>IFERROR(VLOOKUP($H976,#REF!,15,FALSE),0)</f>
        <v>0</v>
      </c>
      <c r="AV976" s="34">
        <f>IFERROR(VLOOKUP($H976,#REF!,15,FALSE),0)</f>
        <v>0</v>
      </c>
      <c r="AW976" s="34">
        <f>IFERROR(VLOOKUP($H976,#REF!,16,FALSE),0)</f>
        <v>0</v>
      </c>
      <c r="AX976" s="42">
        <f>IFERROR(VLOOKUP($H976,#REF!,17,FALSE),0)</f>
        <v>0</v>
      </c>
    </row>
    <row r="977" spans="1:50" x14ac:dyDescent="0.3">
      <c r="A977" s="33" t="str">
        <f t="shared" si="60"/>
        <v>0</v>
      </c>
      <c r="B977" s="33">
        <f>+'R&amp;E EXPORT'!B976</f>
        <v>0</v>
      </c>
      <c r="C977" t="str">
        <f>IFERROR(VLOOKUP(A977,'MCSJ Export'!A:C,3,FALSE),"")</f>
        <v/>
      </c>
      <c r="D977" s="37">
        <f t="shared" ca="1" si="61"/>
        <v>0</v>
      </c>
      <c r="E977" s="37">
        <f t="shared" ca="1" si="62"/>
        <v>0</v>
      </c>
      <c r="F977" s="37">
        <f t="shared" ca="1" si="63"/>
        <v>0</v>
      </c>
      <c r="G977" s="37"/>
      <c r="H977" s="33">
        <f>+'R&amp;E EXPORT'!A976</f>
        <v>0</v>
      </c>
      <c r="I977" s="34">
        <f>IFERROR(VLOOKUP($H977,'Gen F Rev'!$A:$M,15,FALSE),0)</f>
        <v>0</v>
      </c>
      <c r="J977" s="34">
        <f>IFERROR(VLOOKUP($H977,'Gen F Rev'!$A:$M,16,FALSE),0)</f>
        <v>0</v>
      </c>
      <c r="K977" s="42">
        <f>IFERROR(VLOOKUP($H977,'Gen F Rev'!$A:$M,17,FALSE),0)</f>
        <v>0</v>
      </c>
      <c r="L977" s="34">
        <f>IFERROR(VLOOKUP($H977,'Gen F Exp'!$A:$E,15,FALSE),0)</f>
        <v>0</v>
      </c>
      <c r="M977" s="34">
        <f>IFERROR(VLOOKUP($H977,'Gen F Exp'!$A:$E,16,FALSE),0)</f>
        <v>0</v>
      </c>
      <c r="N977" s="42">
        <f>IFERROR(VLOOKUP($H977,'Gen F Exp'!$A:$E,17,FALSE),0)</f>
        <v>0</v>
      </c>
      <c r="O977" s="34">
        <f>IFERROR(VLOOKUP($H977,'Water F Rev'!$A:$L,15,FALSE),0)</f>
        <v>0</v>
      </c>
      <c r="P977" s="34">
        <f>IFERROR(VLOOKUP($H977,'Water F Rev'!$A:$L,16,FALSE),0)</f>
        <v>0</v>
      </c>
      <c r="Q977" s="42">
        <f>IFERROR(VLOOKUP($H977,'Water F Rev'!$A:$L,17,FALSE),0)</f>
        <v>0</v>
      </c>
      <c r="R977" s="34">
        <f>IFERROR(VLOOKUP($H977,'Water F Exp'!$A:$K,15,FALSE),0)</f>
        <v>0</v>
      </c>
      <c r="S977" s="34">
        <f>IFERROR(VLOOKUP($H977,'Water F Exp'!$A:$K,16,FALSE),0)</f>
        <v>0</v>
      </c>
      <c r="T977" s="42">
        <f>IFERROR(VLOOKUP($H977,'Water F Exp'!$A:$K,17,FALSE),0)</f>
        <v>0</v>
      </c>
      <c r="U977" s="34">
        <f ca="1">IFERROR(VLOOKUP($H977,'Sewer F Rev'!$A:$E,15,FALSE),0)</f>
        <v>0</v>
      </c>
      <c r="V977" s="34">
        <f ca="1">IFERROR(VLOOKUP($H977,'Sewer F Rev'!$A:$E,16,FALSE),0)</f>
        <v>0</v>
      </c>
      <c r="W977" s="42">
        <f ca="1">IFERROR(VLOOKUP($H977,'Sewer F Rev'!$A:$E,17,FALSE),0)</f>
        <v>0</v>
      </c>
      <c r="X977" s="34">
        <f>IFERROR(VLOOKUP($H977,'Sewer F Exp'!$A:$B,15,FALSE),0)</f>
        <v>0</v>
      </c>
      <c r="Y977" s="34">
        <f>IFERROR(VLOOKUP($H977,'Sewer F Exp'!$A:$B,16,FALSE),0)</f>
        <v>0</v>
      </c>
      <c r="Z977" s="42">
        <f>IFERROR(VLOOKUP($H977,'Sewer F Exp'!$A:$B,17,FALSE),0)</f>
        <v>0</v>
      </c>
      <c r="AA977" s="34">
        <f>IFERROR(VLOOKUP($H977,'Refuse F Rev'!$A:$E,15,FALSE),0)</f>
        <v>0</v>
      </c>
      <c r="AB977" s="34">
        <f>IFERROR(VLOOKUP($H977,'Refuse F Rev'!$A:$E,16,FALSE),0)</f>
        <v>0</v>
      </c>
      <c r="AC977" s="42">
        <f>IFERROR(VLOOKUP($H977,'Refuse F Rev'!$A:$E,17,FALSE),0)</f>
        <v>0</v>
      </c>
      <c r="AD977" s="34">
        <f>IFERROR(VLOOKUP($H977,'Refuse F Exp'!$A:$E,15,FALSE),0)</f>
        <v>0</v>
      </c>
      <c r="AE977" s="34">
        <f>IFERROR(VLOOKUP($H977,'Refuse F Exp'!$A:$E,16,FALSE),0)</f>
        <v>0</v>
      </c>
      <c r="AF977" s="42">
        <f>IFERROR(VLOOKUP($H977,'Refuse F Exp'!$A:$E,17,FALSE),0)</f>
        <v>0</v>
      </c>
      <c r="AG977" s="34">
        <f>IFERROR(VLOOKUP($H977,#REF!,10,FALSE),0)</f>
        <v>0</v>
      </c>
      <c r="AH977" s="34">
        <f>IFERROR(VLOOKUP($H977,#REF!,11,FALSE),0)</f>
        <v>0</v>
      </c>
      <c r="AI977" s="42">
        <f>IFERROR(VLOOKUP($H977,#REF!,12,FALSE),0)</f>
        <v>0</v>
      </c>
      <c r="AJ977" s="34">
        <f>IFERROR(VLOOKUP($H977,#REF!,10,FALSE),0)</f>
        <v>0</v>
      </c>
      <c r="AK977" s="34">
        <f>IFERROR(VLOOKUP($H977,#REF!,11,FALSE),0)</f>
        <v>0</v>
      </c>
      <c r="AL977" s="42">
        <f>IFERROR(VLOOKUP($H977,#REF!,12,FALSE),0)</f>
        <v>0</v>
      </c>
      <c r="AM977" s="34">
        <f>IFERROR(VLOOKUP($H977,#REF!,10,FALSE),0)</f>
        <v>0</v>
      </c>
      <c r="AN977" s="34">
        <f>IFERROR(VLOOKUP($H977,#REF!,11,FALSE),0)</f>
        <v>0</v>
      </c>
      <c r="AO977" s="42">
        <f>IFERROR(VLOOKUP($H977,#REF!,12,FALSE),0)</f>
        <v>0</v>
      </c>
      <c r="AP977" s="34">
        <f>IFERROR(VLOOKUP($H977,#REF!,10,FALSE),0)</f>
        <v>0</v>
      </c>
      <c r="AQ977" s="34">
        <f>IFERROR(VLOOKUP($H977,#REF!,11,FALSE),0)</f>
        <v>0</v>
      </c>
      <c r="AR977" s="42">
        <f>IFERROR(VLOOKUP($H977,#REF!,12,FALSE),0)</f>
        <v>0</v>
      </c>
      <c r="AS977" s="34">
        <f>IFERROR(VLOOKUP($H977,#REF!,13,FALSE),0)</f>
        <v>0</v>
      </c>
      <c r="AT977" s="34">
        <f>IFERROR(VLOOKUP($H977,#REF!,14,FALSE),0)</f>
        <v>0</v>
      </c>
      <c r="AU977" s="42">
        <f>IFERROR(VLOOKUP($H977,#REF!,15,FALSE),0)</f>
        <v>0</v>
      </c>
      <c r="AV977" s="34">
        <f>IFERROR(VLOOKUP($H977,#REF!,15,FALSE),0)</f>
        <v>0</v>
      </c>
      <c r="AW977" s="34">
        <f>IFERROR(VLOOKUP($H977,#REF!,16,FALSE),0)</f>
        <v>0</v>
      </c>
      <c r="AX977" s="42">
        <f>IFERROR(VLOOKUP($H977,#REF!,17,FALSE),0)</f>
        <v>0</v>
      </c>
    </row>
    <row r="978" spans="1:50" x14ac:dyDescent="0.3">
      <c r="A978" s="33" t="str">
        <f t="shared" si="60"/>
        <v>0</v>
      </c>
      <c r="B978" s="33">
        <f>+'R&amp;E EXPORT'!B977</f>
        <v>0</v>
      </c>
      <c r="C978" t="str">
        <f>IFERROR(VLOOKUP(A978,'MCSJ Export'!A:C,3,FALSE),"")</f>
        <v/>
      </c>
      <c r="D978" s="37">
        <f t="shared" ca="1" si="61"/>
        <v>0</v>
      </c>
      <c r="E978" s="37">
        <f t="shared" ca="1" si="62"/>
        <v>0</v>
      </c>
      <c r="F978" s="37">
        <f t="shared" ca="1" si="63"/>
        <v>0</v>
      </c>
      <c r="G978" s="37"/>
      <c r="H978" s="33">
        <f>+'R&amp;E EXPORT'!A977</f>
        <v>0</v>
      </c>
      <c r="I978" s="34">
        <f>IFERROR(VLOOKUP($H978,'Gen F Rev'!$A:$M,15,FALSE),0)</f>
        <v>0</v>
      </c>
      <c r="J978" s="34">
        <f>IFERROR(VLOOKUP($H978,'Gen F Rev'!$A:$M,16,FALSE),0)</f>
        <v>0</v>
      </c>
      <c r="K978" s="42">
        <f>IFERROR(VLOOKUP($H978,'Gen F Rev'!$A:$M,17,FALSE),0)</f>
        <v>0</v>
      </c>
      <c r="L978" s="34">
        <f>IFERROR(VLOOKUP($H978,'Gen F Exp'!$A:$E,15,FALSE),0)</f>
        <v>0</v>
      </c>
      <c r="M978" s="34">
        <f>IFERROR(VLOOKUP($H978,'Gen F Exp'!$A:$E,16,FALSE),0)</f>
        <v>0</v>
      </c>
      <c r="N978" s="42">
        <f>IFERROR(VLOOKUP($H978,'Gen F Exp'!$A:$E,17,FALSE),0)</f>
        <v>0</v>
      </c>
      <c r="O978" s="34">
        <f>IFERROR(VLOOKUP($H978,'Water F Rev'!$A:$L,15,FALSE),0)</f>
        <v>0</v>
      </c>
      <c r="P978" s="34">
        <f>IFERROR(VLOOKUP($H978,'Water F Rev'!$A:$L,16,FALSE),0)</f>
        <v>0</v>
      </c>
      <c r="Q978" s="42">
        <f>IFERROR(VLOOKUP($H978,'Water F Rev'!$A:$L,17,FALSE),0)</f>
        <v>0</v>
      </c>
      <c r="R978" s="34">
        <f>IFERROR(VLOOKUP($H978,'Water F Exp'!$A:$K,15,FALSE),0)</f>
        <v>0</v>
      </c>
      <c r="S978" s="34">
        <f>IFERROR(VLOOKUP($H978,'Water F Exp'!$A:$K,16,FALSE),0)</f>
        <v>0</v>
      </c>
      <c r="T978" s="42">
        <f>IFERROR(VLOOKUP($H978,'Water F Exp'!$A:$K,17,FALSE),0)</f>
        <v>0</v>
      </c>
      <c r="U978" s="34">
        <f ca="1">IFERROR(VLOOKUP($H978,'Sewer F Rev'!$A:$E,15,FALSE),0)</f>
        <v>0</v>
      </c>
      <c r="V978" s="34">
        <f ca="1">IFERROR(VLOOKUP($H978,'Sewer F Rev'!$A:$E,16,FALSE),0)</f>
        <v>0</v>
      </c>
      <c r="W978" s="42">
        <f ca="1">IFERROR(VLOOKUP($H978,'Sewer F Rev'!$A:$E,17,FALSE),0)</f>
        <v>0</v>
      </c>
      <c r="X978" s="34">
        <f>IFERROR(VLOOKUP($H978,'Sewer F Exp'!$A:$B,15,FALSE),0)</f>
        <v>0</v>
      </c>
      <c r="Y978" s="34">
        <f>IFERROR(VLOOKUP($H978,'Sewer F Exp'!$A:$B,16,FALSE),0)</f>
        <v>0</v>
      </c>
      <c r="Z978" s="42">
        <f>IFERROR(VLOOKUP($H978,'Sewer F Exp'!$A:$B,17,FALSE),0)</f>
        <v>0</v>
      </c>
      <c r="AA978" s="34">
        <f>IFERROR(VLOOKUP($H978,'Refuse F Rev'!$A:$E,15,FALSE),0)</f>
        <v>0</v>
      </c>
      <c r="AB978" s="34">
        <f>IFERROR(VLOOKUP($H978,'Refuse F Rev'!$A:$E,16,FALSE),0)</f>
        <v>0</v>
      </c>
      <c r="AC978" s="42">
        <f>IFERROR(VLOOKUP($H978,'Refuse F Rev'!$A:$E,17,FALSE),0)</f>
        <v>0</v>
      </c>
      <c r="AD978" s="34">
        <f>IFERROR(VLOOKUP($H978,'Refuse F Exp'!$A:$E,15,FALSE),0)</f>
        <v>0</v>
      </c>
      <c r="AE978" s="34">
        <f>IFERROR(VLOOKUP($H978,'Refuse F Exp'!$A:$E,16,FALSE),0)</f>
        <v>0</v>
      </c>
      <c r="AF978" s="42">
        <f>IFERROR(VLOOKUP($H978,'Refuse F Exp'!$A:$E,17,FALSE),0)</f>
        <v>0</v>
      </c>
      <c r="AG978" s="34">
        <f>IFERROR(VLOOKUP($H978,#REF!,10,FALSE),0)</f>
        <v>0</v>
      </c>
      <c r="AH978" s="34">
        <f>IFERROR(VLOOKUP($H978,#REF!,11,FALSE),0)</f>
        <v>0</v>
      </c>
      <c r="AI978" s="42">
        <f>IFERROR(VLOOKUP($H978,#REF!,12,FALSE),0)</f>
        <v>0</v>
      </c>
      <c r="AJ978" s="34">
        <f>IFERROR(VLOOKUP($H978,#REF!,10,FALSE),0)</f>
        <v>0</v>
      </c>
      <c r="AK978" s="34">
        <f>IFERROR(VLOOKUP($H978,#REF!,11,FALSE),0)</f>
        <v>0</v>
      </c>
      <c r="AL978" s="42">
        <f>IFERROR(VLOOKUP($H978,#REF!,12,FALSE),0)</f>
        <v>0</v>
      </c>
      <c r="AM978" s="34">
        <f>IFERROR(VLOOKUP($H978,#REF!,10,FALSE),0)</f>
        <v>0</v>
      </c>
      <c r="AN978" s="34">
        <f>IFERROR(VLOOKUP($H978,#REF!,11,FALSE),0)</f>
        <v>0</v>
      </c>
      <c r="AO978" s="42">
        <f>IFERROR(VLOOKUP($H978,#REF!,12,FALSE),0)</f>
        <v>0</v>
      </c>
      <c r="AP978" s="34">
        <f>IFERROR(VLOOKUP($H978,#REF!,10,FALSE),0)</f>
        <v>0</v>
      </c>
      <c r="AQ978" s="34">
        <f>IFERROR(VLOOKUP($H978,#REF!,11,FALSE),0)</f>
        <v>0</v>
      </c>
      <c r="AR978" s="42">
        <f>IFERROR(VLOOKUP($H978,#REF!,12,FALSE),0)</f>
        <v>0</v>
      </c>
      <c r="AS978" s="34">
        <f>IFERROR(VLOOKUP($H978,#REF!,13,FALSE),0)</f>
        <v>0</v>
      </c>
      <c r="AT978" s="34">
        <f>IFERROR(VLOOKUP($H978,#REF!,14,FALSE),0)</f>
        <v>0</v>
      </c>
      <c r="AU978" s="42">
        <f>IFERROR(VLOOKUP($H978,#REF!,15,FALSE),0)</f>
        <v>0</v>
      </c>
      <c r="AV978" s="34">
        <f>IFERROR(VLOOKUP($H978,#REF!,15,FALSE),0)</f>
        <v>0</v>
      </c>
      <c r="AW978" s="34">
        <f>IFERROR(VLOOKUP($H978,#REF!,16,FALSE),0)</f>
        <v>0</v>
      </c>
      <c r="AX978" s="42">
        <f>IFERROR(VLOOKUP($H978,#REF!,17,FALSE),0)</f>
        <v>0</v>
      </c>
    </row>
    <row r="979" spans="1:50" x14ac:dyDescent="0.3">
      <c r="A979" s="33" t="str">
        <f t="shared" si="60"/>
        <v>0</v>
      </c>
      <c r="B979" s="33">
        <f>+'R&amp;E EXPORT'!B978</f>
        <v>0</v>
      </c>
      <c r="C979" t="str">
        <f>IFERROR(VLOOKUP(A979,'MCSJ Export'!A:C,3,FALSE),"")</f>
        <v/>
      </c>
      <c r="D979" s="37">
        <f t="shared" ca="1" si="61"/>
        <v>0</v>
      </c>
      <c r="E979" s="37">
        <f t="shared" ca="1" si="62"/>
        <v>0</v>
      </c>
      <c r="F979" s="37">
        <f t="shared" ca="1" si="63"/>
        <v>0</v>
      </c>
      <c r="G979" s="37"/>
      <c r="H979" s="33">
        <f>+'R&amp;E EXPORT'!A978</f>
        <v>0</v>
      </c>
      <c r="I979" s="34">
        <f>IFERROR(VLOOKUP($H979,'Gen F Rev'!$A:$M,15,FALSE),0)</f>
        <v>0</v>
      </c>
      <c r="J979" s="34">
        <f>IFERROR(VLOOKUP($H979,'Gen F Rev'!$A:$M,16,FALSE),0)</f>
        <v>0</v>
      </c>
      <c r="K979" s="42">
        <f>IFERROR(VLOOKUP($H979,'Gen F Rev'!$A:$M,17,FALSE),0)</f>
        <v>0</v>
      </c>
      <c r="L979" s="34">
        <f>IFERROR(VLOOKUP($H979,'Gen F Exp'!$A:$E,15,FALSE),0)</f>
        <v>0</v>
      </c>
      <c r="M979" s="34">
        <f>IFERROR(VLOOKUP($H979,'Gen F Exp'!$A:$E,16,FALSE),0)</f>
        <v>0</v>
      </c>
      <c r="N979" s="42">
        <f>IFERROR(VLOOKUP($H979,'Gen F Exp'!$A:$E,17,FALSE),0)</f>
        <v>0</v>
      </c>
      <c r="O979" s="34">
        <f>IFERROR(VLOOKUP($H979,'Water F Rev'!$A:$L,15,FALSE),0)</f>
        <v>0</v>
      </c>
      <c r="P979" s="34">
        <f>IFERROR(VLOOKUP($H979,'Water F Rev'!$A:$L,16,FALSE),0)</f>
        <v>0</v>
      </c>
      <c r="Q979" s="42">
        <f>IFERROR(VLOOKUP($H979,'Water F Rev'!$A:$L,17,FALSE),0)</f>
        <v>0</v>
      </c>
      <c r="R979" s="34">
        <f>IFERROR(VLOOKUP($H979,'Water F Exp'!$A:$K,15,FALSE),0)</f>
        <v>0</v>
      </c>
      <c r="S979" s="34">
        <f>IFERROR(VLOOKUP($H979,'Water F Exp'!$A:$K,16,FALSE),0)</f>
        <v>0</v>
      </c>
      <c r="T979" s="42">
        <f>IFERROR(VLOOKUP($H979,'Water F Exp'!$A:$K,17,FALSE),0)</f>
        <v>0</v>
      </c>
      <c r="U979" s="34">
        <f ca="1">IFERROR(VLOOKUP($H979,'Sewer F Rev'!$A:$E,15,FALSE),0)</f>
        <v>0</v>
      </c>
      <c r="V979" s="34">
        <f ca="1">IFERROR(VLOOKUP($H979,'Sewer F Rev'!$A:$E,16,FALSE),0)</f>
        <v>0</v>
      </c>
      <c r="W979" s="42">
        <f ca="1">IFERROR(VLOOKUP($H979,'Sewer F Rev'!$A:$E,17,FALSE),0)</f>
        <v>0</v>
      </c>
      <c r="X979" s="34">
        <f>IFERROR(VLOOKUP($H979,'Sewer F Exp'!$A:$B,15,FALSE),0)</f>
        <v>0</v>
      </c>
      <c r="Y979" s="34">
        <f>IFERROR(VLOOKUP($H979,'Sewer F Exp'!$A:$B,16,FALSE),0)</f>
        <v>0</v>
      </c>
      <c r="Z979" s="42">
        <f>IFERROR(VLOOKUP($H979,'Sewer F Exp'!$A:$B,17,FALSE),0)</f>
        <v>0</v>
      </c>
      <c r="AA979" s="34">
        <f>IFERROR(VLOOKUP($H979,'Refuse F Rev'!$A:$E,15,FALSE),0)</f>
        <v>0</v>
      </c>
      <c r="AB979" s="34">
        <f>IFERROR(VLOOKUP($H979,'Refuse F Rev'!$A:$E,16,FALSE),0)</f>
        <v>0</v>
      </c>
      <c r="AC979" s="42">
        <f>IFERROR(VLOOKUP($H979,'Refuse F Rev'!$A:$E,17,FALSE),0)</f>
        <v>0</v>
      </c>
      <c r="AD979" s="34">
        <f>IFERROR(VLOOKUP($H979,'Refuse F Exp'!$A:$E,15,FALSE),0)</f>
        <v>0</v>
      </c>
      <c r="AE979" s="34">
        <f>IFERROR(VLOOKUP($H979,'Refuse F Exp'!$A:$E,16,FALSE),0)</f>
        <v>0</v>
      </c>
      <c r="AF979" s="42">
        <f>IFERROR(VLOOKUP($H979,'Refuse F Exp'!$A:$E,17,FALSE),0)</f>
        <v>0</v>
      </c>
      <c r="AG979" s="34">
        <f>IFERROR(VLOOKUP($H979,#REF!,10,FALSE),0)</f>
        <v>0</v>
      </c>
      <c r="AH979" s="34">
        <f>IFERROR(VLOOKUP($H979,#REF!,11,FALSE),0)</f>
        <v>0</v>
      </c>
      <c r="AI979" s="42">
        <f>IFERROR(VLOOKUP($H979,#REF!,12,FALSE),0)</f>
        <v>0</v>
      </c>
      <c r="AJ979" s="34">
        <f>IFERROR(VLOOKUP($H979,#REF!,10,FALSE),0)</f>
        <v>0</v>
      </c>
      <c r="AK979" s="34">
        <f>IFERROR(VLOOKUP($H979,#REF!,11,FALSE),0)</f>
        <v>0</v>
      </c>
      <c r="AL979" s="42">
        <f>IFERROR(VLOOKUP($H979,#REF!,12,FALSE),0)</f>
        <v>0</v>
      </c>
      <c r="AM979" s="34">
        <f>IFERROR(VLOOKUP($H979,#REF!,10,FALSE),0)</f>
        <v>0</v>
      </c>
      <c r="AN979" s="34">
        <f>IFERROR(VLOOKUP($H979,#REF!,11,FALSE),0)</f>
        <v>0</v>
      </c>
      <c r="AO979" s="42">
        <f>IFERROR(VLOOKUP($H979,#REF!,12,FALSE),0)</f>
        <v>0</v>
      </c>
      <c r="AP979" s="34">
        <f>IFERROR(VLOOKUP($H979,#REF!,10,FALSE),0)</f>
        <v>0</v>
      </c>
      <c r="AQ979" s="34">
        <f>IFERROR(VLOOKUP($H979,#REF!,11,FALSE),0)</f>
        <v>0</v>
      </c>
      <c r="AR979" s="42">
        <f>IFERROR(VLOOKUP($H979,#REF!,12,FALSE),0)</f>
        <v>0</v>
      </c>
      <c r="AS979" s="34">
        <f>IFERROR(VLOOKUP($H979,#REF!,13,FALSE),0)</f>
        <v>0</v>
      </c>
      <c r="AT979" s="34">
        <f>IFERROR(VLOOKUP($H979,#REF!,14,FALSE),0)</f>
        <v>0</v>
      </c>
      <c r="AU979" s="42">
        <f>IFERROR(VLOOKUP($H979,#REF!,15,FALSE),0)</f>
        <v>0</v>
      </c>
      <c r="AV979" s="34">
        <f>IFERROR(VLOOKUP($H979,#REF!,15,FALSE),0)</f>
        <v>0</v>
      </c>
      <c r="AW979" s="34">
        <f>IFERROR(VLOOKUP($H979,#REF!,16,FALSE),0)</f>
        <v>0</v>
      </c>
      <c r="AX979" s="42">
        <f>IFERROR(VLOOKUP($H979,#REF!,17,FALSE),0)</f>
        <v>0</v>
      </c>
    </row>
    <row r="980" spans="1:50" x14ac:dyDescent="0.3">
      <c r="A980" s="33" t="str">
        <f t="shared" si="60"/>
        <v>0</v>
      </c>
      <c r="B980" s="33">
        <f>+'R&amp;E EXPORT'!B979</f>
        <v>0</v>
      </c>
      <c r="C980" t="str">
        <f>IFERROR(VLOOKUP(A980,'MCSJ Export'!A:C,3,FALSE),"")</f>
        <v/>
      </c>
      <c r="D980" s="37">
        <f t="shared" ca="1" si="61"/>
        <v>0</v>
      </c>
      <c r="E980" s="37">
        <f t="shared" ca="1" si="62"/>
        <v>0</v>
      </c>
      <c r="F980" s="37">
        <f t="shared" ca="1" si="63"/>
        <v>0</v>
      </c>
      <c r="G980" s="37"/>
      <c r="H980" s="33">
        <f>+'R&amp;E EXPORT'!A979</f>
        <v>0</v>
      </c>
      <c r="I980" s="34">
        <f>IFERROR(VLOOKUP($H980,'Gen F Rev'!$A:$M,15,FALSE),0)</f>
        <v>0</v>
      </c>
      <c r="J980" s="34">
        <f>IFERROR(VLOOKUP($H980,'Gen F Rev'!$A:$M,16,FALSE),0)</f>
        <v>0</v>
      </c>
      <c r="K980" s="42">
        <f>IFERROR(VLOOKUP($H980,'Gen F Rev'!$A:$M,17,FALSE),0)</f>
        <v>0</v>
      </c>
      <c r="L980" s="34">
        <f>IFERROR(VLOOKUP($H980,'Gen F Exp'!$A:$E,15,FALSE),0)</f>
        <v>0</v>
      </c>
      <c r="M980" s="34">
        <f>IFERROR(VLOOKUP($H980,'Gen F Exp'!$A:$E,16,FALSE),0)</f>
        <v>0</v>
      </c>
      <c r="N980" s="42">
        <f>IFERROR(VLOOKUP($H980,'Gen F Exp'!$A:$E,17,FALSE),0)</f>
        <v>0</v>
      </c>
      <c r="O980" s="34">
        <f>IFERROR(VLOOKUP($H980,'Water F Rev'!$A:$L,15,FALSE),0)</f>
        <v>0</v>
      </c>
      <c r="P980" s="34">
        <f>IFERROR(VLOOKUP($H980,'Water F Rev'!$A:$L,16,FALSE),0)</f>
        <v>0</v>
      </c>
      <c r="Q980" s="42">
        <f>IFERROR(VLOOKUP($H980,'Water F Rev'!$A:$L,17,FALSE),0)</f>
        <v>0</v>
      </c>
      <c r="R980" s="34">
        <f>IFERROR(VLOOKUP($H980,'Water F Exp'!$A:$K,15,FALSE),0)</f>
        <v>0</v>
      </c>
      <c r="S980" s="34">
        <f>IFERROR(VLOOKUP($H980,'Water F Exp'!$A:$K,16,FALSE),0)</f>
        <v>0</v>
      </c>
      <c r="T980" s="42">
        <f>IFERROR(VLOOKUP($H980,'Water F Exp'!$A:$K,17,FALSE),0)</f>
        <v>0</v>
      </c>
      <c r="U980" s="34">
        <f ca="1">IFERROR(VLOOKUP($H980,'Sewer F Rev'!$A:$E,15,FALSE),0)</f>
        <v>0</v>
      </c>
      <c r="V980" s="34">
        <f ca="1">IFERROR(VLOOKUP($H980,'Sewer F Rev'!$A:$E,16,FALSE),0)</f>
        <v>0</v>
      </c>
      <c r="W980" s="42">
        <f ca="1">IFERROR(VLOOKUP($H980,'Sewer F Rev'!$A:$E,17,FALSE),0)</f>
        <v>0</v>
      </c>
      <c r="X980" s="34">
        <f>IFERROR(VLOOKUP($H980,'Sewer F Exp'!$A:$B,15,FALSE),0)</f>
        <v>0</v>
      </c>
      <c r="Y980" s="34">
        <f>IFERROR(VLOOKUP($H980,'Sewer F Exp'!$A:$B,16,FALSE),0)</f>
        <v>0</v>
      </c>
      <c r="Z980" s="42">
        <f>IFERROR(VLOOKUP($H980,'Sewer F Exp'!$A:$B,17,FALSE),0)</f>
        <v>0</v>
      </c>
      <c r="AA980" s="34">
        <f>IFERROR(VLOOKUP($H980,'Refuse F Rev'!$A:$E,15,FALSE),0)</f>
        <v>0</v>
      </c>
      <c r="AB980" s="34">
        <f>IFERROR(VLOOKUP($H980,'Refuse F Rev'!$A:$E,16,FALSE),0)</f>
        <v>0</v>
      </c>
      <c r="AC980" s="42">
        <f>IFERROR(VLOOKUP($H980,'Refuse F Rev'!$A:$E,17,FALSE),0)</f>
        <v>0</v>
      </c>
      <c r="AD980" s="34">
        <f>IFERROR(VLOOKUP($H980,'Refuse F Exp'!$A:$E,15,FALSE),0)</f>
        <v>0</v>
      </c>
      <c r="AE980" s="34">
        <f>IFERROR(VLOOKUP($H980,'Refuse F Exp'!$A:$E,16,FALSE),0)</f>
        <v>0</v>
      </c>
      <c r="AF980" s="42">
        <f>IFERROR(VLOOKUP($H980,'Refuse F Exp'!$A:$E,17,FALSE),0)</f>
        <v>0</v>
      </c>
      <c r="AG980" s="34">
        <f>IFERROR(VLOOKUP($H980,#REF!,10,FALSE),0)</f>
        <v>0</v>
      </c>
      <c r="AH980" s="34">
        <f>IFERROR(VLOOKUP($H980,#REF!,11,FALSE),0)</f>
        <v>0</v>
      </c>
      <c r="AI980" s="42">
        <f>IFERROR(VLOOKUP($H980,#REF!,12,FALSE),0)</f>
        <v>0</v>
      </c>
      <c r="AJ980" s="34">
        <f>IFERROR(VLOOKUP($H980,#REF!,10,FALSE),0)</f>
        <v>0</v>
      </c>
      <c r="AK980" s="34">
        <f>IFERROR(VLOOKUP($H980,#REF!,11,FALSE),0)</f>
        <v>0</v>
      </c>
      <c r="AL980" s="42">
        <f>IFERROR(VLOOKUP($H980,#REF!,12,FALSE),0)</f>
        <v>0</v>
      </c>
      <c r="AM980" s="34">
        <f>IFERROR(VLOOKUP($H980,#REF!,10,FALSE),0)</f>
        <v>0</v>
      </c>
      <c r="AN980" s="34">
        <f>IFERROR(VLOOKUP($H980,#REF!,11,FALSE),0)</f>
        <v>0</v>
      </c>
      <c r="AO980" s="42">
        <f>IFERROR(VLOOKUP($H980,#REF!,12,FALSE),0)</f>
        <v>0</v>
      </c>
      <c r="AP980" s="34">
        <f>IFERROR(VLOOKUP($H980,#REF!,10,FALSE),0)</f>
        <v>0</v>
      </c>
      <c r="AQ980" s="34">
        <f>IFERROR(VLOOKUP($H980,#REF!,11,FALSE),0)</f>
        <v>0</v>
      </c>
      <c r="AR980" s="42">
        <f>IFERROR(VLOOKUP($H980,#REF!,12,FALSE),0)</f>
        <v>0</v>
      </c>
      <c r="AS980" s="34">
        <f>IFERROR(VLOOKUP($H980,#REF!,13,FALSE),0)</f>
        <v>0</v>
      </c>
      <c r="AT980" s="34">
        <f>IFERROR(VLOOKUP($H980,#REF!,14,FALSE),0)</f>
        <v>0</v>
      </c>
      <c r="AU980" s="42">
        <f>IFERROR(VLOOKUP($H980,#REF!,15,FALSE),0)</f>
        <v>0</v>
      </c>
      <c r="AV980" s="34">
        <f>IFERROR(VLOOKUP($H980,#REF!,15,FALSE),0)</f>
        <v>0</v>
      </c>
      <c r="AW980" s="34">
        <f>IFERROR(VLOOKUP($H980,#REF!,16,FALSE),0)</f>
        <v>0</v>
      </c>
      <c r="AX980" s="42">
        <f>IFERROR(VLOOKUP($H980,#REF!,17,FALSE),0)</f>
        <v>0</v>
      </c>
    </row>
    <row r="981" spans="1:50" x14ac:dyDescent="0.3">
      <c r="A981" s="33" t="str">
        <f t="shared" si="60"/>
        <v>0</v>
      </c>
      <c r="B981" s="33">
        <f>+'R&amp;E EXPORT'!B980</f>
        <v>0</v>
      </c>
      <c r="C981" t="str">
        <f>IFERROR(VLOOKUP(A981,'MCSJ Export'!A:C,3,FALSE),"")</f>
        <v/>
      </c>
      <c r="D981" s="37">
        <f t="shared" ca="1" si="61"/>
        <v>0</v>
      </c>
      <c r="E981" s="37">
        <f t="shared" ca="1" si="62"/>
        <v>0</v>
      </c>
      <c r="F981" s="37">
        <f t="shared" ca="1" si="63"/>
        <v>0</v>
      </c>
      <c r="G981" s="37"/>
      <c r="H981" s="33">
        <f>+'R&amp;E EXPORT'!A980</f>
        <v>0</v>
      </c>
      <c r="I981" s="34">
        <f>IFERROR(VLOOKUP($H981,'Gen F Rev'!$A:$M,15,FALSE),0)</f>
        <v>0</v>
      </c>
      <c r="J981" s="34">
        <f>IFERROR(VLOOKUP($H981,'Gen F Rev'!$A:$M,16,FALSE),0)</f>
        <v>0</v>
      </c>
      <c r="K981" s="42">
        <f>IFERROR(VLOOKUP($H981,'Gen F Rev'!$A:$M,17,FALSE),0)</f>
        <v>0</v>
      </c>
      <c r="L981" s="34">
        <f>IFERROR(VLOOKUP($H981,'Gen F Exp'!$A:$E,15,FALSE),0)</f>
        <v>0</v>
      </c>
      <c r="M981" s="34">
        <f>IFERROR(VLOOKUP($H981,'Gen F Exp'!$A:$E,16,FALSE),0)</f>
        <v>0</v>
      </c>
      <c r="N981" s="42">
        <f>IFERROR(VLOOKUP($H981,'Gen F Exp'!$A:$E,17,FALSE),0)</f>
        <v>0</v>
      </c>
      <c r="O981" s="34">
        <f>IFERROR(VLOOKUP($H981,'Water F Rev'!$A:$L,15,FALSE),0)</f>
        <v>0</v>
      </c>
      <c r="P981" s="34">
        <f>IFERROR(VLOOKUP($H981,'Water F Rev'!$A:$L,16,FALSE),0)</f>
        <v>0</v>
      </c>
      <c r="Q981" s="42">
        <f>IFERROR(VLOOKUP($H981,'Water F Rev'!$A:$L,17,FALSE),0)</f>
        <v>0</v>
      </c>
      <c r="R981" s="34">
        <f>IFERROR(VLOOKUP($H981,'Water F Exp'!$A:$K,15,FALSE),0)</f>
        <v>0</v>
      </c>
      <c r="S981" s="34">
        <f>IFERROR(VLOOKUP($H981,'Water F Exp'!$A:$K,16,FALSE),0)</f>
        <v>0</v>
      </c>
      <c r="T981" s="42">
        <f>IFERROR(VLOOKUP($H981,'Water F Exp'!$A:$K,17,FALSE),0)</f>
        <v>0</v>
      </c>
      <c r="U981" s="34">
        <f ca="1">IFERROR(VLOOKUP($H981,'Sewer F Rev'!$A:$E,15,FALSE),0)</f>
        <v>0</v>
      </c>
      <c r="V981" s="34">
        <f ca="1">IFERROR(VLOOKUP($H981,'Sewer F Rev'!$A:$E,16,FALSE),0)</f>
        <v>0</v>
      </c>
      <c r="W981" s="42">
        <f ca="1">IFERROR(VLOOKUP($H981,'Sewer F Rev'!$A:$E,17,FALSE),0)</f>
        <v>0</v>
      </c>
      <c r="X981" s="34">
        <f>IFERROR(VLOOKUP($H981,'Sewer F Exp'!$A:$B,15,FALSE),0)</f>
        <v>0</v>
      </c>
      <c r="Y981" s="34">
        <f>IFERROR(VLOOKUP($H981,'Sewer F Exp'!$A:$B,16,FALSE),0)</f>
        <v>0</v>
      </c>
      <c r="Z981" s="42">
        <f>IFERROR(VLOOKUP($H981,'Sewer F Exp'!$A:$B,17,FALSE),0)</f>
        <v>0</v>
      </c>
      <c r="AA981" s="34">
        <f>IFERROR(VLOOKUP($H981,'Refuse F Rev'!$A:$E,15,FALSE),0)</f>
        <v>0</v>
      </c>
      <c r="AB981" s="34">
        <f>IFERROR(VLOOKUP($H981,'Refuse F Rev'!$A:$E,16,FALSE),0)</f>
        <v>0</v>
      </c>
      <c r="AC981" s="42">
        <f>IFERROR(VLOOKUP($H981,'Refuse F Rev'!$A:$E,17,FALSE),0)</f>
        <v>0</v>
      </c>
      <c r="AD981" s="34">
        <f>IFERROR(VLOOKUP($H981,'Refuse F Exp'!$A:$E,15,FALSE),0)</f>
        <v>0</v>
      </c>
      <c r="AE981" s="34">
        <f>IFERROR(VLOOKUP($H981,'Refuse F Exp'!$A:$E,16,FALSE),0)</f>
        <v>0</v>
      </c>
      <c r="AF981" s="42">
        <f>IFERROR(VLOOKUP($H981,'Refuse F Exp'!$A:$E,17,FALSE),0)</f>
        <v>0</v>
      </c>
      <c r="AG981" s="34">
        <f>IFERROR(VLOOKUP($H981,#REF!,10,FALSE),0)</f>
        <v>0</v>
      </c>
      <c r="AH981" s="34">
        <f>IFERROR(VLOOKUP($H981,#REF!,11,FALSE),0)</f>
        <v>0</v>
      </c>
      <c r="AI981" s="42">
        <f>IFERROR(VLOOKUP($H981,#REF!,12,FALSE),0)</f>
        <v>0</v>
      </c>
      <c r="AJ981" s="34">
        <f>IFERROR(VLOOKUP($H981,#REF!,10,FALSE),0)</f>
        <v>0</v>
      </c>
      <c r="AK981" s="34">
        <f>IFERROR(VLOOKUP($H981,#REF!,11,FALSE),0)</f>
        <v>0</v>
      </c>
      <c r="AL981" s="42">
        <f>IFERROR(VLOOKUP($H981,#REF!,12,FALSE),0)</f>
        <v>0</v>
      </c>
      <c r="AM981" s="34">
        <f>IFERROR(VLOOKUP($H981,#REF!,10,FALSE),0)</f>
        <v>0</v>
      </c>
      <c r="AN981" s="34">
        <f>IFERROR(VLOOKUP($H981,#REF!,11,FALSE),0)</f>
        <v>0</v>
      </c>
      <c r="AO981" s="42">
        <f>IFERROR(VLOOKUP($H981,#REF!,12,FALSE),0)</f>
        <v>0</v>
      </c>
      <c r="AP981" s="34">
        <f>IFERROR(VLOOKUP($H981,#REF!,10,FALSE),0)</f>
        <v>0</v>
      </c>
      <c r="AQ981" s="34">
        <f>IFERROR(VLOOKUP($H981,#REF!,11,FALSE),0)</f>
        <v>0</v>
      </c>
      <c r="AR981" s="42">
        <f>IFERROR(VLOOKUP($H981,#REF!,12,FALSE),0)</f>
        <v>0</v>
      </c>
      <c r="AS981" s="34">
        <f>IFERROR(VLOOKUP($H981,#REF!,13,FALSE),0)</f>
        <v>0</v>
      </c>
      <c r="AT981" s="34">
        <f>IFERROR(VLOOKUP($H981,#REF!,14,FALSE),0)</f>
        <v>0</v>
      </c>
      <c r="AU981" s="42">
        <f>IFERROR(VLOOKUP($H981,#REF!,15,FALSE),0)</f>
        <v>0</v>
      </c>
      <c r="AV981" s="34">
        <f>IFERROR(VLOOKUP($H981,#REF!,15,FALSE),0)</f>
        <v>0</v>
      </c>
      <c r="AW981" s="34">
        <f>IFERROR(VLOOKUP($H981,#REF!,16,FALSE),0)</f>
        <v>0</v>
      </c>
      <c r="AX981" s="42">
        <f>IFERROR(VLOOKUP($H981,#REF!,17,FALSE),0)</f>
        <v>0</v>
      </c>
    </row>
    <row r="982" spans="1:50" x14ac:dyDescent="0.3">
      <c r="A982" s="33" t="str">
        <f t="shared" si="60"/>
        <v>0</v>
      </c>
      <c r="B982" s="33">
        <f>+'R&amp;E EXPORT'!B981</f>
        <v>0</v>
      </c>
      <c r="C982" t="str">
        <f>IFERROR(VLOOKUP(A982,'MCSJ Export'!A:C,3,FALSE),"")</f>
        <v/>
      </c>
      <c r="D982" s="37">
        <f t="shared" ca="1" si="61"/>
        <v>0</v>
      </c>
      <c r="E982" s="37">
        <f t="shared" ca="1" si="62"/>
        <v>0</v>
      </c>
      <c r="F982" s="37">
        <f t="shared" ca="1" si="63"/>
        <v>0</v>
      </c>
      <c r="G982" s="37"/>
      <c r="H982" s="33">
        <f>+'R&amp;E EXPORT'!A981</f>
        <v>0</v>
      </c>
      <c r="I982" s="34">
        <f>IFERROR(VLOOKUP($H982,'Gen F Rev'!$A:$M,15,FALSE),0)</f>
        <v>0</v>
      </c>
      <c r="J982" s="34">
        <f>IFERROR(VLOOKUP($H982,'Gen F Rev'!$A:$M,16,FALSE),0)</f>
        <v>0</v>
      </c>
      <c r="K982" s="42">
        <f>IFERROR(VLOOKUP($H982,'Gen F Rev'!$A:$M,17,FALSE),0)</f>
        <v>0</v>
      </c>
      <c r="L982" s="34">
        <f>IFERROR(VLOOKUP($H982,'Gen F Exp'!$A:$E,15,FALSE),0)</f>
        <v>0</v>
      </c>
      <c r="M982" s="34">
        <f>IFERROR(VLOOKUP($H982,'Gen F Exp'!$A:$E,16,FALSE),0)</f>
        <v>0</v>
      </c>
      <c r="N982" s="42">
        <f>IFERROR(VLOOKUP($H982,'Gen F Exp'!$A:$E,17,FALSE),0)</f>
        <v>0</v>
      </c>
      <c r="O982" s="34">
        <f>IFERROR(VLOOKUP($H982,'Water F Rev'!$A:$L,15,FALSE),0)</f>
        <v>0</v>
      </c>
      <c r="P982" s="34">
        <f>IFERROR(VLOOKUP($H982,'Water F Rev'!$A:$L,16,FALSE),0)</f>
        <v>0</v>
      </c>
      <c r="Q982" s="42">
        <f>IFERROR(VLOOKUP($H982,'Water F Rev'!$A:$L,17,FALSE),0)</f>
        <v>0</v>
      </c>
      <c r="R982" s="34">
        <f>IFERROR(VLOOKUP($H982,'Water F Exp'!$A:$K,15,FALSE),0)</f>
        <v>0</v>
      </c>
      <c r="S982" s="34">
        <f>IFERROR(VLOOKUP($H982,'Water F Exp'!$A:$K,16,FALSE),0)</f>
        <v>0</v>
      </c>
      <c r="T982" s="42">
        <f>IFERROR(VLOOKUP($H982,'Water F Exp'!$A:$K,17,FALSE),0)</f>
        <v>0</v>
      </c>
      <c r="U982" s="34">
        <f ca="1">IFERROR(VLOOKUP($H982,'Sewer F Rev'!$A:$E,15,FALSE),0)</f>
        <v>0</v>
      </c>
      <c r="V982" s="34">
        <f ca="1">IFERROR(VLOOKUP($H982,'Sewer F Rev'!$A:$E,16,FALSE),0)</f>
        <v>0</v>
      </c>
      <c r="W982" s="42">
        <f ca="1">IFERROR(VLOOKUP($H982,'Sewer F Rev'!$A:$E,17,FALSE),0)</f>
        <v>0</v>
      </c>
      <c r="X982" s="34">
        <f>IFERROR(VLOOKUP($H982,'Sewer F Exp'!$A:$B,15,FALSE),0)</f>
        <v>0</v>
      </c>
      <c r="Y982" s="34">
        <f>IFERROR(VLOOKUP($H982,'Sewer F Exp'!$A:$B,16,FALSE),0)</f>
        <v>0</v>
      </c>
      <c r="Z982" s="42">
        <f>IFERROR(VLOOKUP($H982,'Sewer F Exp'!$A:$B,17,FALSE),0)</f>
        <v>0</v>
      </c>
      <c r="AA982" s="34">
        <f>IFERROR(VLOOKUP($H982,'Refuse F Rev'!$A:$E,15,FALSE),0)</f>
        <v>0</v>
      </c>
      <c r="AB982" s="34">
        <f>IFERROR(VLOOKUP($H982,'Refuse F Rev'!$A:$E,16,FALSE),0)</f>
        <v>0</v>
      </c>
      <c r="AC982" s="42">
        <f>IFERROR(VLOOKUP($H982,'Refuse F Rev'!$A:$E,17,FALSE),0)</f>
        <v>0</v>
      </c>
      <c r="AD982" s="34">
        <f>IFERROR(VLOOKUP($H982,'Refuse F Exp'!$A:$E,15,FALSE),0)</f>
        <v>0</v>
      </c>
      <c r="AE982" s="34">
        <f>IFERROR(VLOOKUP($H982,'Refuse F Exp'!$A:$E,16,FALSE),0)</f>
        <v>0</v>
      </c>
      <c r="AF982" s="42">
        <f>IFERROR(VLOOKUP($H982,'Refuse F Exp'!$A:$E,17,FALSE),0)</f>
        <v>0</v>
      </c>
      <c r="AG982" s="34">
        <f>IFERROR(VLOOKUP($H982,#REF!,10,FALSE),0)</f>
        <v>0</v>
      </c>
      <c r="AH982" s="34">
        <f>IFERROR(VLOOKUP($H982,#REF!,11,FALSE),0)</f>
        <v>0</v>
      </c>
      <c r="AI982" s="42">
        <f>IFERROR(VLOOKUP($H982,#REF!,12,FALSE),0)</f>
        <v>0</v>
      </c>
      <c r="AJ982" s="34">
        <f>IFERROR(VLOOKUP($H982,#REF!,10,FALSE),0)</f>
        <v>0</v>
      </c>
      <c r="AK982" s="34">
        <f>IFERROR(VLOOKUP($H982,#REF!,11,FALSE),0)</f>
        <v>0</v>
      </c>
      <c r="AL982" s="42">
        <f>IFERROR(VLOOKUP($H982,#REF!,12,FALSE),0)</f>
        <v>0</v>
      </c>
      <c r="AM982" s="34">
        <f>IFERROR(VLOOKUP($H982,#REF!,10,FALSE),0)</f>
        <v>0</v>
      </c>
      <c r="AN982" s="34">
        <f>IFERROR(VLOOKUP($H982,#REF!,11,FALSE),0)</f>
        <v>0</v>
      </c>
      <c r="AO982" s="42">
        <f>IFERROR(VLOOKUP($H982,#REF!,12,FALSE),0)</f>
        <v>0</v>
      </c>
      <c r="AP982" s="34">
        <f>IFERROR(VLOOKUP($H982,#REF!,10,FALSE),0)</f>
        <v>0</v>
      </c>
      <c r="AQ982" s="34">
        <f>IFERROR(VLOOKUP($H982,#REF!,11,FALSE),0)</f>
        <v>0</v>
      </c>
      <c r="AR982" s="42">
        <f>IFERROR(VLOOKUP($H982,#REF!,12,FALSE),0)</f>
        <v>0</v>
      </c>
      <c r="AS982" s="34">
        <f>IFERROR(VLOOKUP($H982,#REF!,13,FALSE),0)</f>
        <v>0</v>
      </c>
      <c r="AT982" s="34">
        <f>IFERROR(VLOOKUP($H982,#REF!,14,FALSE),0)</f>
        <v>0</v>
      </c>
      <c r="AU982" s="42">
        <f>IFERROR(VLOOKUP($H982,#REF!,15,FALSE),0)</f>
        <v>0</v>
      </c>
      <c r="AV982" s="34">
        <f>IFERROR(VLOOKUP($H982,#REF!,15,FALSE),0)</f>
        <v>0</v>
      </c>
      <c r="AW982" s="34">
        <f>IFERROR(VLOOKUP($H982,#REF!,16,FALSE),0)</f>
        <v>0</v>
      </c>
      <c r="AX982" s="42">
        <f>IFERROR(VLOOKUP($H982,#REF!,17,FALSE),0)</f>
        <v>0</v>
      </c>
    </row>
    <row r="983" spans="1:50" x14ac:dyDescent="0.3">
      <c r="A983" s="33" t="str">
        <f t="shared" si="60"/>
        <v>0</v>
      </c>
      <c r="B983" s="33">
        <f>+'R&amp;E EXPORT'!B982</f>
        <v>0</v>
      </c>
      <c r="C983" t="str">
        <f>IFERROR(VLOOKUP(A983,'MCSJ Export'!A:C,3,FALSE),"")</f>
        <v/>
      </c>
      <c r="D983" s="37">
        <f t="shared" ca="1" si="61"/>
        <v>0</v>
      </c>
      <c r="E983" s="37">
        <f t="shared" ca="1" si="62"/>
        <v>0</v>
      </c>
      <c r="F983" s="37">
        <f t="shared" ca="1" si="63"/>
        <v>0</v>
      </c>
      <c r="G983" s="37"/>
      <c r="H983" s="33">
        <f>+'R&amp;E EXPORT'!A982</f>
        <v>0</v>
      </c>
      <c r="I983" s="34">
        <f>IFERROR(VLOOKUP($H983,'Gen F Rev'!$A:$M,15,FALSE),0)</f>
        <v>0</v>
      </c>
      <c r="J983" s="34">
        <f>IFERROR(VLOOKUP($H983,'Gen F Rev'!$A:$M,16,FALSE),0)</f>
        <v>0</v>
      </c>
      <c r="K983" s="42">
        <f>IFERROR(VLOOKUP($H983,'Gen F Rev'!$A:$M,17,FALSE),0)</f>
        <v>0</v>
      </c>
      <c r="L983" s="34">
        <f>IFERROR(VLOOKUP($H983,'Gen F Exp'!$A:$E,15,FALSE),0)</f>
        <v>0</v>
      </c>
      <c r="M983" s="34">
        <f>IFERROR(VLOOKUP($H983,'Gen F Exp'!$A:$E,16,FALSE),0)</f>
        <v>0</v>
      </c>
      <c r="N983" s="42">
        <f>IFERROR(VLOOKUP($H983,'Gen F Exp'!$A:$E,17,FALSE),0)</f>
        <v>0</v>
      </c>
      <c r="O983" s="34">
        <f>IFERROR(VLOOKUP($H983,'Water F Rev'!$A:$L,15,FALSE),0)</f>
        <v>0</v>
      </c>
      <c r="P983" s="34">
        <f>IFERROR(VLOOKUP($H983,'Water F Rev'!$A:$L,16,FALSE),0)</f>
        <v>0</v>
      </c>
      <c r="Q983" s="42">
        <f>IFERROR(VLOOKUP($H983,'Water F Rev'!$A:$L,17,FALSE),0)</f>
        <v>0</v>
      </c>
      <c r="R983" s="34">
        <f>IFERROR(VLOOKUP($H983,'Water F Exp'!$A:$K,15,FALSE),0)</f>
        <v>0</v>
      </c>
      <c r="S983" s="34">
        <f>IFERROR(VLOOKUP($H983,'Water F Exp'!$A:$K,16,FALSE),0)</f>
        <v>0</v>
      </c>
      <c r="T983" s="42">
        <f>IFERROR(VLOOKUP($H983,'Water F Exp'!$A:$K,17,FALSE),0)</f>
        <v>0</v>
      </c>
      <c r="U983" s="34">
        <f ca="1">IFERROR(VLOOKUP($H983,'Sewer F Rev'!$A:$E,15,FALSE),0)</f>
        <v>0</v>
      </c>
      <c r="V983" s="34">
        <f ca="1">IFERROR(VLOOKUP($H983,'Sewer F Rev'!$A:$E,16,FALSE),0)</f>
        <v>0</v>
      </c>
      <c r="W983" s="42">
        <f ca="1">IFERROR(VLOOKUP($H983,'Sewer F Rev'!$A:$E,17,FALSE),0)</f>
        <v>0</v>
      </c>
      <c r="X983" s="34">
        <f>IFERROR(VLOOKUP($H983,'Sewer F Exp'!$A:$B,15,FALSE),0)</f>
        <v>0</v>
      </c>
      <c r="Y983" s="34">
        <f>IFERROR(VLOOKUP($H983,'Sewer F Exp'!$A:$B,16,FALSE),0)</f>
        <v>0</v>
      </c>
      <c r="Z983" s="42">
        <f>IFERROR(VLOOKUP($H983,'Sewer F Exp'!$A:$B,17,FALSE),0)</f>
        <v>0</v>
      </c>
      <c r="AA983" s="34">
        <f>IFERROR(VLOOKUP($H983,'Refuse F Rev'!$A:$E,15,FALSE),0)</f>
        <v>0</v>
      </c>
      <c r="AB983" s="34">
        <f>IFERROR(VLOOKUP($H983,'Refuse F Rev'!$A:$E,16,FALSE),0)</f>
        <v>0</v>
      </c>
      <c r="AC983" s="42">
        <f>IFERROR(VLOOKUP($H983,'Refuse F Rev'!$A:$E,17,FALSE),0)</f>
        <v>0</v>
      </c>
      <c r="AD983" s="34">
        <f>IFERROR(VLOOKUP($H983,'Refuse F Exp'!$A:$E,15,FALSE),0)</f>
        <v>0</v>
      </c>
      <c r="AE983" s="34">
        <f>IFERROR(VLOOKUP($H983,'Refuse F Exp'!$A:$E,16,FALSE),0)</f>
        <v>0</v>
      </c>
      <c r="AF983" s="42">
        <f>IFERROR(VLOOKUP($H983,'Refuse F Exp'!$A:$E,17,FALSE),0)</f>
        <v>0</v>
      </c>
      <c r="AG983" s="34">
        <f>IFERROR(VLOOKUP($H983,#REF!,10,FALSE),0)</f>
        <v>0</v>
      </c>
      <c r="AH983" s="34">
        <f>IFERROR(VLOOKUP($H983,#REF!,11,FALSE),0)</f>
        <v>0</v>
      </c>
      <c r="AI983" s="42">
        <f>IFERROR(VLOOKUP($H983,#REF!,12,FALSE),0)</f>
        <v>0</v>
      </c>
      <c r="AJ983" s="34">
        <f>IFERROR(VLOOKUP($H983,#REF!,10,FALSE),0)</f>
        <v>0</v>
      </c>
      <c r="AK983" s="34">
        <f>IFERROR(VLOOKUP($H983,#REF!,11,FALSE),0)</f>
        <v>0</v>
      </c>
      <c r="AL983" s="42">
        <f>IFERROR(VLOOKUP($H983,#REF!,12,FALSE),0)</f>
        <v>0</v>
      </c>
      <c r="AM983" s="34">
        <f>IFERROR(VLOOKUP($H983,#REF!,10,FALSE),0)</f>
        <v>0</v>
      </c>
      <c r="AN983" s="34">
        <f>IFERROR(VLOOKUP($H983,#REF!,11,FALSE),0)</f>
        <v>0</v>
      </c>
      <c r="AO983" s="42">
        <f>IFERROR(VLOOKUP($H983,#REF!,12,FALSE),0)</f>
        <v>0</v>
      </c>
      <c r="AP983" s="34">
        <f>IFERROR(VLOOKUP($H983,#REF!,10,FALSE),0)</f>
        <v>0</v>
      </c>
      <c r="AQ983" s="34">
        <f>IFERROR(VLOOKUP($H983,#REF!,11,FALSE),0)</f>
        <v>0</v>
      </c>
      <c r="AR983" s="42">
        <f>IFERROR(VLOOKUP($H983,#REF!,12,FALSE),0)</f>
        <v>0</v>
      </c>
      <c r="AS983" s="34">
        <f>IFERROR(VLOOKUP($H983,#REF!,13,FALSE),0)</f>
        <v>0</v>
      </c>
      <c r="AT983" s="34">
        <f>IFERROR(VLOOKUP($H983,#REF!,14,FALSE),0)</f>
        <v>0</v>
      </c>
      <c r="AU983" s="42">
        <f>IFERROR(VLOOKUP($H983,#REF!,15,FALSE),0)</f>
        <v>0</v>
      </c>
      <c r="AV983" s="34">
        <f>IFERROR(VLOOKUP($H983,#REF!,15,FALSE),0)</f>
        <v>0</v>
      </c>
      <c r="AW983" s="34">
        <f>IFERROR(VLOOKUP($H983,#REF!,16,FALSE),0)</f>
        <v>0</v>
      </c>
      <c r="AX983" s="42">
        <f>IFERROR(VLOOKUP($H983,#REF!,17,FALSE),0)</f>
        <v>0</v>
      </c>
    </row>
    <row r="984" spans="1:50" x14ac:dyDescent="0.3">
      <c r="A984" s="33" t="str">
        <f t="shared" si="60"/>
        <v>0</v>
      </c>
      <c r="B984" s="33">
        <f>+'R&amp;E EXPORT'!B983</f>
        <v>0</v>
      </c>
      <c r="C984" t="str">
        <f>IFERROR(VLOOKUP(A984,'MCSJ Export'!A:C,3,FALSE),"")</f>
        <v/>
      </c>
      <c r="D984" s="37">
        <f t="shared" ca="1" si="61"/>
        <v>0</v>
      </c>
      <c r="E984" s="37">
        <f t="shared" ca="1" si="62"/>
        <v>0</v>
      </c>
      <c r="F984" s="37">
        <f t="shared" ca="1" si="63"/>
        <v>0</v>
      </c>
      <c r="G984" s="37"/>
      <c r="H984" s="33">
        <f>+'R&amp;E EXPORT'!A983</f>
        <v>0</v>
      </c>
      <c r="I984" s="34">
        <f>IFERROR(VLOOKUP($H984,'Gen F Rev'!$A:$M,15,FALSE),0)</f>
        <v>0</v>
      </c>
      <c r="J984" s="34">
        <f>IFERROR(VLOOKUP($H984,'Gen F Rev'!$A:$M,16,FALSE),0)</f>
        <v>0</v>
      </c>
      <c r="K984" s="42">
        <f>IFERROR(VLOOKUP($H984,'Gen F Rev'!$A:$M,17,FALSE),0)</f>
        <v>0</v>
      </c>
      <c r="L984" s="34">
        <f>IFERROR(VLOOKUP($H984,'Gen F Exp'!$A:$E,15,FALSE),0)</f>
        <v>0</v>
      </c>
      <c r="M984" s="34">
        <f>IFERROR(VLOOKUP($H984,'Gen F Exp'!$A:$E,16,FALSE),0)</f>
        <v>0</v>
      </c>
      <c r="N984" s="42">
        <f>IFERROR(VLOOKUP($H984,'Gen F Exp'!$A:$E,17,FALSE),0)</f>
        <v>0</v>
      </c>
      <c r="O984" s="34">
        <f>IFERROR(VLOOKUP($H984,'Water F Rev'!$A:$L,15,FALSE),0)</f>
        <v>0</v>
      </c>
      <c r="P984" s="34">
        <f>IFERROR(VLOOKUP($H984,'Water F Rev'!$A:$L,16,FALSE),0)</f>
        <v>0</v>
      </c>
      <c r="Q984" s="42">
        <f>IFERROR(VLOOKUP($H984,'Water F Rev'!$A:$L,17,FALSE),0)</f>
        <v>0</v>
      </c>
      <c r="R984" s="34">
        <f>IFERROR(VLOOKUP($H984,'Water F Exp'!$A:$K,15,FALSE),0)</f>
        <v>0</v>
      </c>
      <c r="S984" s="34">
        <f>IFERROR(VLOOKUP($H984,'Water F Exp'!$A:$K,16,FALSE),0)</f>
        <v>0</v>
      </c>
      <c r="T984" s="42">
        <f>IFERROR(VLOOKUP($H984,'Water F Exp'!$A:$K,17,FALSE),0)</f>
        <v>0</v>
      </c>
      <c r="U984" s="34">
        <f ca="1">IFERROR(VLOOKUP($H984,'Sewer F Rev'!$A:$E,15,FALSE),0)</f>
        <v>0</v>
      </c>
      <c r="V984" s="34">
        <f ca="1">IFERROR(VLOOKUP($H984,'Sewer F Rev'!$A:$E,16,FALSE),0)</f>
        <v>0</v>
      </c>
      <c r="W984" s="42">
        <f ca="1">IFERROR(VLOOKUP($H984,'Sewer F Rev'!$A:$E,17,FALSE),0)</f>
        <v>0</v>
      </c>
      <c r="X984" s="34">
        <f>IFERROR(VLOOKUP($H984,'Sewer F Exp'!$A:$B,15,FALSE),0)</f>
        <v>0</v>
      </c>
      <c r="Y984" s="34">
        <f>IFERROR(VLOOKUP($H984,'Sewer F Exp'!$A:$B,16,FALSE),0)</f>
        <v>0</v>
      </c>
      <c r="Z984" s="42">
        <f>IFERROR(VLOOKUP($H984,'Sewer F Exp'!$A:$B,17,FALSE),0)</f>
        <v>0</v>
      </c>
      <c r="AA984" s="34">
        <f>IFERROR(VLOOKUP($H984,'Refuse F Rev'!$A:$E,15,FALSE),0)</f>
        <v>0</v>
      </c>
      <c r="AB984" s="34">
        <f>IFERROR(VLOOKUP($H984,'Refuse F Rev'!$A:$E,16,FALSE),0)</f>
        <v>0</v>
      </c>
      <c r="AC984" s="42">
        <f>IFERROR(VLOOKUP($H984,'Refuse F Rev'!$A:$E,17,FALSE),0)</f>
        <v>0</v>
      </c>
      <c r="AD984" s="34">
        <f>IFERROR(VLOOKUP($H984,'Refuse F Exp'!$A:$E,15,FALSE),0)</f>
        <v>0</v>
      </c>
      <c r="AE984" s="34">
        <f>IFERROR(VLOOKUP($H984,'Refuse F Exp'!$A:$E,16,FALSE),0)</f>
        <v>0</v>
      </c>
      <c r="AF984" s="42">
        <f>IFERROR(VLOOKUP($H984,'Refuse F Exp'!$A:$E,17,FALSE),0)</f>
        <v>0</v>
      </c>
      <c r="AG984" s="34">
        <f>IFERROR(VLOOKUP($H984,#REF!,10,FALSE),0)</f>
        <v>0</v>
      </c>
      <c r="AH984" s="34">
        <f>IFERROR(VLOOKUP($H984,#REF!,11,FALSE),0)</f>
        <v>0</v>
      </c>
      <c r="AI984" s="42">
        <f>IFERROR(VLOOKUP($H984,#REF!,12,FALSE),0)</f>
        <v>0</v>
      </c>
      <c r="AJ984" s="34">
        <f>IFERROR(VLOOKUP($H984,#REF!,10,FALSE),0)</f>
        <v>0</v>
      </c>
      <c r="AK984" s="34">
        <f>IFERROR(VLOOKUP($H984,#REF!,11,FALSE),0)</f>
        <v>0</v>
      </c>
      <c r="AL984" s="42">
        <f>IFERROR(VLOOKUP($H984,#REF!,12,FALSE),0)</f>
        <v>0</v>
      </c>
      <c r="AM984" s="34">
        <f>IFERROR(VLOOKUP($H984,#REF!,10,FALSE),0)</f>
        <v>0</v>
      </c>
      <c r="AN984" s="34">
        <f>IFERROR(VLOOKUP($H984,#REF!,11,FALSE),0)</f>
        <v>0</v>
      </c>
      <c r="AO984" s="42">
        <f>IFERROR(VLOOKUP($H984,#REF!,12,FALSE),0)</f>
        <v>0</v>
      </c>
      <c r="AP984" s="34">
        <f>IFERROR(VLOOKUP($H984,#REF!,10,FALSE),0)</f>
        <v>0</v>
      </c>
      <c r="AQ984" s="34">
        <f>IFERROR(VLOOKUP($H984,#REF!,11,FALSE),0)</f>
        <v>0</v>
      </c>
      <c r="AR984" s="42">
        <f>IFERROR(VLOOKUP($H984,#REF!,12,FALSE),0)</f>
        <v>0</v>
      </c>
      <c r="AS984" s="34">
        <f>IFERROR(VLOOKUP($H984,#REF!,13,FALSE),0)</f>
        <v>0</v>
      </c>
      <c r="AT984" s="34">
        <f>IFERROR(VLOOKUP($H984,#REF!,14,FALSE),0)</f>
        <v>0</v>
      </c>
      <c r="AU984" s="42">
        <f>IFERROR(VLOOKUP($H984,#REF!,15,FALSE),0)</f>
        <v>0</v>
      </c>
      <c r="AV984" s="34">
        <f>IFERROR(VLOOKUP($H984,#REF!,15,FALSE),0)</f>
        <v>0</v>
      </c>
      <c r="AW984" s="34">
        <f>IFERROR(VLOOKUP($H984,#REF!,16,FALSE),0)</f>
        <v>0</v>
      </c>
      <c r="AX984" s="42">
        <f>IFERROR(VLOOKUP($H984,#REF!,17,FALSE),0)</f>
        <v>0</v>
      </c>
    </row>
    <row r="985" spans="1:50" x14ac:dyDescent="0.3">
      <c r="A985" s="33" t="str">
        <f t="shared" si="60"/>
        <v>0</v>
      </c>
      <c r="B985" s="33">
        <f>+'R&amp;E EXPORT'!B984</f>
        <v>0</v>
      </c>
      <c r="C985" t="str">
        <f>IFERROR(VLOOKUP(A985,'MCSJ Export'!A:C,3,FALSE),"")</f>
        <v/>
      </c>
      <c r="D985" s="37">
        <f t="shared" ca="1" si="61"/>
        <v>0</v>
      </c>
      <c r="E985" s="37">
        <f t="shared" ca="1" si="62"/>
        <v>0</v>
      </c>
      <c r="F985" s="37">
        <f t="shared" ca="1" si="63"/>
        <v>0</v>
      </c>
      <c r="G985" s="37"/>
      <c r="H985" s="33">
        <f>+'R&amp;E EXPORT'!A984</f>
        <v>0</v>
      </c>
      <c r="I985" s="34">
        <f>IFERROR(VLOOKUP($H985,'Gen F Rev'!$A:$M,15,FALSE),0)</f>
        <v>0</v>
      </c>
      <c r="J985" s="34">
        <f>IFERROR(VLOOKUP($H985,'Gen F Rev'!$A:$M,16,FALSE),0)</f>
        <v>0</v>
      </c>
      <c r="K985" s="42">
        <f>IFERROR(VLOOKUP($H985,'Gen F Rev'!$A:$M,17,FALSE),0)</f>
        <v>0</v>
      </c>
      <c r="L985" s="34">
        <f>IFERROR(VLOOKUP($H985,'Gen F Exp'!$A:$E,15,FALSE),0)</f>
        <v>0</v>
      </c>
      <c r="M985" s="34">
        <f>IFERROR(VLOOKUP($H985,'Gen F Exp'!$A:$E,16,FALSE),0)</f>
        <v>0</v>
      </c>
      <c r="N985" s="42">
        <f>IFERROR(VLOOKUP($H985,'Gen F Exp'!$A:$E,17,FALSE),0)</f>
        <v>0</v>
      </c>
      <c r="O985" s="34">
        <f>IFERROR(VLOOKUP($H985,'Water F Rev'!$A:$L,15,FALSE),0)</f>
        <v>0</v>
      </c>
      <c r="P985" s="34">
        <f>IFERROR(VLOOKUP($H985,'Water F Rev'!$A:$L,16,FALSE),0)</f>
        <v>0</v>
      </c>
      <c r="Q985" s="42">
        <f>IFERROR(VLOOKUP($H985,'Water F Rev'!$A:$L,17,FALSE),0)</f>
        <v>0</v>
      </c>
      <c r="R985" s="34">
        <f>IFERROR(VLOOKUP($H985,'Water F Exp'!$A:$K,15,FALSE),0)</f>
        <v>0</v>
      </c>
      <c r="S985" s="34">
        <f>IFERROR(VLOOKUP($H985,'Water F Exp'!$A:$K,16,FALSE),0)</f>
        <v>0</v>
      </c>
      <c r="T985" s="42">
        <f>IFERROR(VLOOKUP($H985,'Water F Exp'!$A:$K,17,FALSE),0)</f>
        <v>0</v>
      </c>
      <c r="U985" s="34">
        <f ca="1">IFERROR(VLOOKUP($H985,'Sewer F Rev'!$A:$E,15,FALSE),0)</f>
        <v>0</v>
      </c>
      <c r="V985" s="34">
        <f ca="1">IFERROR(VLOOKUP($H985,'Sewer F Rev'!$A:$E,16,FALSE),0)</f>
        <v>0</v>
      </c>
      <c r="W985" s="42">
        <f ca="1">IFERROR(VLOOKUP($H985,'Sewer F Rev'!$A:$E,17,FALSE),0)</f>
        <v>0</v>
      </c>
      <c r="X985" s="34">
        <f>IFERROR(VLOOKUP($H985,'Sewer F Exp'!$A:$B,15,FALSE),0)</f>
        <v>0</v>
      </c>
      <c r="Y985" s="34">
        <f>IFERROR(VLOOKUP($H985,'Sewer F Exp'!$A:$B,16,FALSE),0)</f>
        <v>0</v>
      </c>
      <c r="Z985" s="42">
        <f>IFERROR(VLOOKUP($H985,'Sewer F Exp'!$A:$B,17,FALSE),0)</f>
        <v>0</v>
      </c>
      <c r="AA985" s="34">
        <f>IFERROR(VLOOKUP($H985,'Refuse F Rev'!$A:$E,15,FALSE),0)</f>
        <v>0</v>
      </c>
      <c r="AB985" s="34">
        <f>IFERROR(VLOOKUP($H985,'Refuse F Rev'!$A:$E,16,FALSE),0)</f>
        <v>0</v>
      </c>
      <c r="AC985" s="42">
        <f>IFERROR(VLOOKUP($H985,'Refuse F Rev'!$A:$E,17,FALSE),0)</f>
        <v>0</v>
      </c>
      <c r="AD985" s="34">
        <f>IFERROR(VLOOKUP($H985,'Refuse F Exp'!$A:$E,15,FALSE),0)</f>
        <v>0</v>
      </c>
      <c r="AE985" s="34">
        <f>IFERROR(VLOOKUP($H985,'Refuse F Exp'!$A:$E,16,FALSE),0)</f>
        <v>0</v>
      </c>
      <c r="AF985" s="42">
        <f>IFERROR(VLOOKUP($H985,'Refuse F Exp'!$A:$E,17,FALSE),0)</f>
        <v>0</v>
      </c>
      <c r="AG985" s="34">
        <f>IFERROR(VLOOKUP($H985,#REF!,10,FALSE),0)</f>
        <v>0</v>
      </c>
      <c r="AH985" s="34">
        <f>IFERROR(VLOOKUP($H985,#REF!,11,FALSE),0)</f>
        <v>0</v>
      </c>
      <c r="AI985" s="42">
        <f>IFERROR(VLOOKUP($H985,#REF!,12,FALSE),0)</f>
        <v>0</v>
      </c>
      <c r="AJ985" s="34">
        <f>IFERROR(VLOOKUP($H985,#REF!,10,FALSE),0)</f>
        <v>0</v>
      </c>
      <c r="AK985" s="34">
        <f>IFERROR(VLOOKUP($H985,#REF!,11,FALSE),0)</f>
        <v>0</v>
      </c>
      <c r="AL985" s="42">
        <f>IFERROR(VLOOKUP($H985,#REF!,12,FALSE),0)</f>
        <v>0</v>
      </c>
      <c r="AM985" s="34">
        <f>IFERROR(VLOOKUP($H985,#REF!,10,FALSE),0)</f>
        <v>0</v>
      </c>
      <c r="AN985" s="34">
        <f>IFERROR(VLOOKUP($H985,#REF!,11,FALSE),0)</f>
        <v>0</v>
      </c>
      <c r="AO985" s="42">
        <f>IFERROR(VLOOKUP($H985,#REF!,12,FALSE),0)</f>
        <v>0</v>
      </c>
      <c r="AP985" s="34">
        <f>IFERROR(VLOOKUP($H985,#REF!,10,FALSE),0)</f>
        <v>0</v>
      </c>
      <c r="AQ985" s="34">
        <f>IFERROR(VLOOKUP($H985,#REF!,11,FALSE),0)</f>
        <v>0</v>
      </c>
      <c r="AR985" s="42">
        <f>IFERROR(VLOOKUP($H985,#REF!,12,FALSE),0)</f>
        <v>0</v>
      </c>
      <c r="AS985" s="34">
        <f>IFERROR(VLOOKUP($H985,#REF!,13,FALSE),0)</f>
        <v>0</v>
      </c>
      <c r="AT985" s="34">
        <f>IFERROR(VLOOKUP($H985,#REF!,14,FALSE),0)</f>
        <v>0</v>
      </c>
      <c r="AU985" s="42">
        <f>IFERROR(VLOOKUP($H985,#REF!,15,FALSE),0)</f>
        <v>0</v>
      </c>
      <c r="AV985" s="34">
        <f>IFERROR(VLOOKUP($H985,#REF!,15,FALSE),0)</f>
        <v>0</v>
      </c>
      <c r="AW985" s="34">
        <f>IFERROR(VLOOKUP($H985,#REF!,16,FALSE),0)</f>
        <v>0</v>
      </c>
      <c r="AX985" s="42">
        <f>IFERROR(VLOOKUP($H985,#REF!,17,FALSE),0)</f>
        <v>0</v>
      </c>
    </row>
    <row r="986" spans="1:50" x14ac:dyDescent="0.3">
      <c r="A986" s="33" t="str">
        <f t="shared" si="60"/>
        <v>0</v>
      </c>
      <c r="B986" s="33">
        <f>+'R&amp;E EXPORT'!B985</f>
        <v>0</v>
      </c>
      <c r="C986" t="str">
        <f>IFERROR(VLOOKUP(A986,'MCSJ Export'!A:C,3,FALSE),"")</f>
        <v/>
      </c>
      <c r="D986" s="37">
        <f t="shared" ca="1" si="61"/>
        <v>0</v>
      </c>
      <c r="E986" s="37">
        <f t="shared" ca="1" si="62"/>
        <v>0</v>
      </c>
      <c r="F986" s="37">
        <f t="shared" ca="1" si="63"/>
        <v>0</v>
      </c>
      <c r="G986" s="37"/>
      <c r="H986" s="33">
        <f>+'R&amp;E EXPORT'!A985</f>
        <v>0</v>
      </c>
      <c r="I986" s="34">
        <f>IFERROR(VLOOKUP($H986,'Gen F Rev'!$A:$M,15,FALSE),0)</f>
        <v>0</v>
      </c>
      <c r="J986" s="34">
        <f>IFERROR(VLOOKUP($H986,'Gen F Rev'!$A:$M,16,FALSE),0)</f>
        <v>0</v>
      </c>
      <c r="K986" s="42">
        <f>IFERROR(VLOOKUP($H986,'Gen F Rev'!$A:$M,17,FALSE),0)</f>
        <v>0</v>
      </c>
      <c r="L986" s="34">
        <f>IFERROR(VLOOKUP($H986,'Gen F Exp'!$A:$E,15,FALSE),0)</f>
        <v>0</v>
      </c>
      <c r="M986" s="34">
        <f>IFERROR(VLOOKUP($H986,'Gen F Exp'!$A:$E,16,FALSE),0)</f>
        <v>0</v>
      </c>
      <c r="N986" s="42">
        <f>IFERROR(VLOOKUP($H986,'Gen F Exp'!$A:$E,17,FALSE),0)</f>
        <v>0</v>
      </c>
      <c r="O986" s="34">
        <f>IFERROR(VLOOKUP($H986,'Water F Rev'!$A:$L,15,FALSE),0)</f>
        <v>0</v>
      </c>
      <c r="P986" s="34">
        <f>IFERROR(VLOOKUP($H986,'Water F Rev'!$A:$L,16,FALSE),0)</f>
        <v>0</v>
      </c>
      <c r="Q986" s="42">
        <f>IFERROR(VLOOKUP($H986,'Water F Rev'!$A:$L,17,FALSE),0)</f>
        <v>0</v>
      </c>
      <c r="R986" s="34">
        <f>IFERROR(VLOOKUP($H986,'Water F Exp'!$A:$K,15,FALSE),0)</f>
        <v>0</v>
      </c>
      <c r="S986" s="34">
        <f>IFERROR(VLOOKUP($H986,'Water F Exp'!$A:$K,16,FALSE),0)</f>
        <v>0</v>
      </c>
      <c r="T986" s="42">
        <f>IFERROR(VLOOKUP($H986,'Water F Exp'!$A:$K,17,FALSE),0)</f>
        <v>0</v>
      </c>
      <c r="U986" s="34">
        <f ca="1">IFERROR(VLOOKUP($H986,'Sewer F Rev'!$A:$E,15,FALSE),0)</f>
        <v>0</v>
      </c>
      <c r="V986" s="34">
        <f ca="1">IFERROR(VLOOKUP($H986,'Sewer F Rev'!$A:$E,16,FALSE),0)</f>
        <v>0</v>
      </c>
      <c r="W986" s="42">
        <f ca="1">IFERROR(VLOOKUP($H986,'Sewer F Rev'!$A:$E,17,FALSE),0)</f>
        <v>0</v>
      </c>
      <c r="X986" s="34">
        <f>IFERROR(VLOOKUP($H986,'Sewer F Exp'!$A:$B,15,FALSE),0)</f>
        <v>0</v>
      </c>
      <c r="Y986" s="34">
        <f>IFERROR(VLOOKUP($H986,'Sewer F Exp'!$A:$B,16,FALSE),0)</f>
        <v>0</v>
      </c>
      <c r="Z986" s="42">
        <f>IFERROR(VLOOKUP($H986,'Sewer F Exp'!$A:$B,17,FALSE),0)</f>
        <v>0</v>
      </c>
      <c r="AA986" s="34">
        <f>IFERROR(VLOOKUP($H986,'Refuse F Rev'!$A:$E,15,FALSE),0)</f>
        <v>0</v>
      </c>
      <c r="AB986" s="34">
        <f>IFERROR(VLOOKUP($H986,'Refuse F Rev'!$A:$E,16,FALSE),0)</f>
        <v>0</v>
      </c>
      <c r="AC986" s="42">
        <f>IFERROR(VLOOKUP($H986,'Refuse F Rev'!$A:$E,17,FALSE),0)</f>
        <v>0</v>
      </c>
      <c r="AD986" s="34">
        <f>IFERROR(VLOOKUP($H986,'Refuse F Exp'!$A:$E,15,FALSE),0)</f>
        <v>0</v>
      </c>
      <c r="AE986" s="34">
        <f>IFERROR(VLOOKUP($H986,'Refuse F Exp'!$A:$E,16,FALSE),0)</f>
        <v>0</v>
      </c>
      <c r="AF986" s="42">
        <f>IFERROR(VLOOKUP($H986,'Refuse F Exp'!$A:$E,17,FALSE),0)</f>
        <v>0</v>
      </c>
      <c r="AG986" s="34">
        <f>IFERROR(VLOOKUP($H986,#REF!,10,FALSE),0)</f>
        <v>0</v>
      </c>
      <c r="AH986" s="34">
        <f>IFERROR(VLOOKUP($H986,#REF!,11,FALSE),0)</f>
        <v>0</v>
      </c>
      <c r="AI986" s="42">
        <f>IFERROR(VLOOKUP($H986,#REF!,12,FALSE),0)</f>
        <v>0</v>
      </c>
      <c r="AJ986" s="34">
        <f>IFERROR(VLOOKUP($H986,#REF!,10,FALSE),0)</f>
        <v>0</v>
      </c>
      <c r="AK986" s="34">
        <f>IFERROR(VLOOKUP($H986,#REF!,11,FALSE),0)</f>
        <v>0</v>
      </c>
      <c r="AL986" s="42">
        <f>IFERROR(VLOOKUP($H986,#REF!,12,FALSE),0)</f>
        <v>0</v>
      </c>
      <c r="AM986" s="34">
        <f>IFERROR(VLOOKUP($H986,#REF!,10,FALSE),0)</f>
        <v>0</v>
      </c>
      <c r="AN986" s="34">
        <f>IFERROR(VLOOKUP($H986,#REF!,11,FALSE),0)</f>
        <v>0</v>
      </c>
      <c r="AO986" s="42">
        <f>IFERROR(VLOOKUP($H986,#REF!,12,FALSE),0)</f>
        <v>0</v>
      </c>
      <c r="AP986" s="34">
        <f>IFERROR(VLOOKUP($H986,#REF!,10,FALSE),0)</f>
        <v>0</v>
      </c>
      <c r="AQ986" s="34">
        <f>IFERROR(VLOOKUP($H986,#REF!,11,FALSE),0)</f>
        <v>0</v>
      </c>
      <c r="AR986" s="42">
        <f>IFERROR(VLOOKUP($H986,#REF!,12,FALSE),0)</f>
        <v>0</v>
      </c>
      <c r="AS986" s="34">
        <f>IFERROR(VLOOKUP($H986,#REF!,13,FALSE),0)</f>
        <v>0</v>
      </c>
      <c r="AT986" s="34">
        <f>IFERROR(VLOOKUP($H986,#REF!,14,FALSE),0)</f>
        <v>0</v>
      </c>
      <c r="AU986" s="42">
        <f>IFERROR(VLOOKUP($H986,#REF!,15,FALSE),0)</f>
        <v>0</v>
      </c>
      <c r="AV986" s="34">
        <f>IFERROR(VLOOKUP($H986,#REF!,15,FALSE),0)</f>
        <v>0</v>
      </c>
      <c r="AW986" s="34">
        <f>IFERROR(VLOOKUP($H986,#REF!,16,FALSE),0)</f>
        <v>0</v>
      </c>
      <c r="AX986" s="42">
        <f>IFERROR(VLOOKUP($H986,#REF!,17,FALSE),0)</f>
        <v>0</v>
      </c>
    </row>
    <row r="987" spans="1:50" x14ac:dyDescent="0.3">
      <c r="A987" s="33" t="str">
        <f t="shared" si="60"/>
        <v>0</v>
      </c>
      <c r="B987" s="33">
        <f>+'R&amp;E EXPORT'!B986</f>
        <v>0</v>
      </c>
      <c r="C987" t="str">
        <f>IFERROR(VLOOKUP(A987,'MCSJ Export'!A:C,3,FALSE),"")</f>
        <v/>
      </c>
      <c r="D987" s="37">
        <f t="shared" ca="1" si="61"/>
        <v>0</v>
      </c>
      <c r="E987" s="37">
        <f t="shared" ca="1" si="62"/>
        <v>0</v>
      </c>
      <c r="F987" s="37">
        <f t="shared" ca="1" si="63"/>
        <v>0</v>
      </c>
      <c r="G987" s="37"/>
      <c r="H987" s="33">
        <f>+'R&amp;E EXPORT'!A986</f>
        <v>0</v>
      </c>
      <c r="I987" s="34">
        <f>IFERROR(VLOOKUP($H987,'Gen F Rev'!$A:$M,15,FALSE),0)</f>
        <v>0</v>
      </c>
      <c r="J987" s="34">
        <f>IFERROR(VLOOKUP($H987,'Gen F Rev'!$A:$M,16,FALSE),0)</f>
        <v>0</v>
      </c>
      <c r="K987" s="42">
        <f>IFERROR(VLOOKUP($H987,'Gen F Rev'!$A:$M,17,FALSE),0)</f>
        <v>0</v>
      </c>
      <c r="L987" s="34">
        <f>IFERROR(VLOOKUP($H987,'Gen F Exp'!$A:$E,15,FALSE),0)</f>
        <v>0</v>
      </c>
      <c r="M987" s="34">
        <f>IFERROR(VLOOKUP($H987,'Gen F Exp'!$A:$E,16,FALSE),0)</f>
        <v>0</v>
      </c>
      <c r="N987" s="42">
        <f>IFERROR(VLOOKUP($H987,'Gen F Exp'!$A:$E,17,FALSE),0)</f>
        <v>0</v>
      </c>
      <c r="O987" s="34">
        <f>IFERROR(VLOOKUP($H987,'Water F Rev'!$A:$L,15,FALSE),0)</f>
        <v>0</v>
      </c>
      <c r="P987" s="34">
        <f>IFERROR(VLOOKUP($H987,'Water F Rev'!$A:$L,16,FALSE),0)</f>
        <v>0</v>
      </c>
      <c r="Q987" s="42">
        <f>IFERROR(VLOOKUP($H987,'Water F Rev'!$A:$L,17,FALSE),0)</f>
        <v>0</v>
      </c>
      <c r="R987" s="34">
        <f>IFERROR(VLOOKUP($H987,'Water F Exp'!$A:$K,15,FALSE),0)</f>
        <v>0</v>
      </c>
      <c r="S987" s="34">
        <f>IFERROR(VLOOKUP($H987,'Water F Exp'!$A:$K,16,FALSE),0)</f>
        <v>0</v>
      </c>
      <c r="T987" s="42">
        <f>IFERROR(VLOOKUP($H987,'Water F Exp'!$A:$K,17,FALSE),0)</f>
        <v>0</v>
      </c>
      <c r="U987" s="34">
        <f ca="1">IFERROR(VLOOKUP($H987,'Sewer F Rev'!$A:$E,15,FALSE),0)</f>
        <v>0</v>
      </c>
      <c r="V987" s="34">
        <f ca="1">IFERROR(VLOOKUP($H987,'Sewer F Rev'!$A:$E,16,FALSE),0)</f>
        <v>0</v>
      </c>
      <c r="W987" s="42">
        <f ca="1">IFERROR(VLOOKUP($H987,'Sewer F Rev'!$A:$E,17,FALSE),0)</f>
        <v>0</v>
      </c>
      <c r="X987" s="34">
        <f>IFERROR(VLOOKUP($H987,'Sewer F Exp'!$A:$B,15,FALSE),0)</f>
        <v>0</v>
      </c>
      <c r="Y987" s="34">
        <f>IFERROR(VLOOKUP($H987,'Sewer F Exp'!$A:$B,16,FALSE),0)</f>
        <v>0</v>
      </c>
      <c r="Z987" s="42">
        <f>IFERROR(VLOOKUP($H987,'Sewer F Exp'!$A:$B,17,FALSE),0)</f>
        <v>0</v>
      </c>
      <c r="AA987" s="34">
        <f>IFERROR(VLOOKUP($H987,'Refuse F Rev'!$A:$E,15,FALSE),0)</f>
        <v>0</v>
      </c>
      <c r="AB987" s="34">
        <f>IFERROR(VLOOKUP($H987,'Refuse F Rev'!$A:$E,16,FALSE),0)</f>
        <v>0</v>
      </c>
      <c r="AC987" s="42">
        <f>IFERROR(VLOOKUP($H987,'Refuse F Rev'!$A:$E,17,FALSE),0)</f>
        <v>0</v>
      </c>
      <c r="AD987" s="34">
        <f>IFERROR(VLOOKUP($H987,'Refuse F Exp'!$A:$E,15,FALSE),0)</f>
        <v>0</v>
      </c>
      <c r="AE987" s="34">
        <f>IFERROR(VLOOKUP($H987,'Refuse F Exp'!$A:$E,16,FALSE),0)</f>
        <v>0</v>
      </c>
      <c r="AF987" s="42">
        <f>IFERROR(VLOOKUP($H987,'Refuse F Exp'!$A:$E,17,FALSE),0)</f>
        <v>0</v>
      </c>
      <c r="AG987" s="34">
        <f>IFERROR(VLOOKUP($H987,#REF!,10,FALSE),0)</f>
        <v>0</v>
      </c>
      <c r="AH987" s="34">
        <f>IFERROR(VLOOKUP($H987,#REF!,11,FALSE),0)</f>
        <v>0</v>
      </c>
      <c r="AI987" s="42">
        <f>IFERROR(VLOOKUP($H987,#REF!,12,FALSE),0)</f>
        <v>0</v>
      </c>
      <c r="AJ987" s="34">
        <f>IFERROR(VLOOKUP($H987,#REF!,10,FALSE),0)</f>
        <v>0</v>
      </c>
      <c r="AK987" s="34">
        <f>IFERROR(VLOOKUP($H987,#REF!,11,FALSE),0)</f>
        <v>0</v>
      </c>
      <c r="AL987" s="42">
        <f>IFERROR(VLOOKUP($H987,#REF!,12,FALSE),0)</f>
        <v>0</v>
      </c>
      <c r="AM987" s="34">
        <f>IFERROR(VLOOKUP($H987,#REF!,10,FALSE),0)</f>
        <v>0</v>
      </c>
      <c r="AN987" s="34">
        <f>IFERROR(VLOOKUP($H987,#REF!,11,FALSE),0)</f>
        <v>0</v>
      </c>
      <c r="AO987" s="42">
        <f>IFERROR(VLOOKUP($H987,#REF!,12,FALSE),0)</f>
        <v>0</v>
      </c>
      <c r="AP987" s="34">
        <f>IFERROR(VLOOKUP($H987,#REF!,10,FALSE),0)</f>
        <v>0</v>
      </c>
      <c r="AQ987" s="34">
        <f>IFERROR(VLOOKUP($H987,#REF!,11,FALSE),0)</f>
        <v>0</v>
      </c>
      <c r="AR987" s="42">
        <f>IFERROR(VLOOKUP($H987,#REF!,12,FALSE),0)</f>
        <v>0</v>
      </c>
      <c r="AS987" s="34">
        <f>IFERROR(VLOOKUP($H987,#REF!,13,FALSE),0)</f>
        <v>0</v>
      </c>
      <c r="AT987" s="34">
        <f>IFERROR(VLOOKUP($H987,#REF!,14,FALSE),0)</f>
        <v>0</v>
      </c>
      <c r="AU987" s="42">
        <f>IFERROR(VLOOKUP($H987,#REF!,15,FALSE),0)</f>
        <v>0</v>
      </c>
      <c r="AV987" s="34">
        <f>IFERROR(VLOOKUP($H987,#REF!,15,FALSE),0)</f>
        <v>0</v>
      </c>
      <c r="AW987" s="34">
        <f>IFERROR(VLOOKUP($H987,#REF!,16,FALSE),0)</f>
        <v>0</v>
      </c>
      <c r="AX987" s="42">
        <f>IFERROR(VLOOKUP($H987,#REF!,17,FALSE),0)</f>
        <v>0</v>
      </c>
    </row>
    <row r="988" spans="1:50" x14ac:dyDescent="0.3">
      <c r="A988" s="33" t="str">
        <f t="shared" si="60"/>
        <v>0</v>
      </c>
      <c r="B988" s="33">
        <f>+'R&amp;E EXPORT'!B987</f>
        <v>0</v>
      </c>
      <c r="C988" t="str">
        <f>IFERROR(VLOOKUP(A988,'MCSJ Export'!A:C,3,FALSE),"")</f>
        <v/>
      </c>
      <c r="D988" s="37">
        <f t="shared" ca="1" si="61"/>
        <v>0</v>
      </c>
      <c r="E988" s="37">
        <f t="shared" ca="1" si="62"/>
        <v>0</v>
      </c>
      <c r="F988" s="37">
        <f t="shared" ca="1" si="63"/>
        <v>0</v>
      </c>
      <c r="G988" s="37"/>
      <c r="H988" s="33">
        <f>+'R&amp;E EXPORT'!A987</f>
        <v>0</v>
      </c>
      <c r="I988" s="34">
        <f>IFERROR(VLOOKUP($H988,'Gen F Rev'!$A:$M,15,FALSE),0)</f>
        <v>0</v>
      </c>
      <c r="J988" s="34">
        <f>IFERROR(VLOOKUP($H988,'Gen F Rev'!$A:$M,16,FALSE),0)</f>
        <v>0</v>
      </c>
      <c r="K988" s="42">
        <f>IFERROR(VLOOKUP($H988,'Gen F Rev'!$A:$M,17,FALSE),0)</f>
        <v>0</v>
      </c>
      <c r="L988" s="34">
        <f>IFERROR(VLOOKUP($H988,'Gen F Exp'!$A:$E,15,FALSE),0)</f>
        <v>0</v>
      </c>
      <c r="M988" s="34">
        <f>IFERROR(VLOOKUP($H988,'Gen F Exp'!$A:$E,16,FALSE),0)</f>
        <v>0</v>
      </c>
      <c r="N988" s="42">
        <f>IFERROR(VLOOKUP($H988,'Gen F Exp'!$A:$E,17,FALSE),0)</f>
        <v>0</v>
      </c>
      <c r="O988" s="34">
        <f>IFERROR(VLOOKUP($H988,'Water F Rev'!$A:$L,15,FALSE),0)</f>
        <v>0</v>
      </c>
      <c r="P988" s="34">
        <f>IFERROR(VLOOKUP($H988,'Water F Rev'!$A:$L,16,FALSE),0)</f>
        <v>0</v>
      </c>
      <c r="Q988" s="42">
        <f>IFERROR(VLOOKUP($H988,'Water F Rev'!$A:$L,17,FALSE),0)</f>
        <v>0</v>
      </c>
      <c r="R988" s="34">
        <f>IFERROR(VLOOKUP($H988,'Water F Exp'!$A:$K,15,FALSE),0)</f>
        <v>0</v>
      </c>
      <c r="S988" s="34">
        <f>IFERROR(VLOOKUP($H988,'Water F Exp'!$A:$K,16,FALSE),0)</f>
        <v>0</v>
      </c>
      <c r="T988" s="42">
        <f>IFERROR(VLOOKUP($H988,'Water F Exp'!$A:$K,17,FALSE),0)</f>
        <v>0</v>
      </c>
      <c r="U988" s="34">
        <f ca="1">IFERROR(VLOOKUP($H988,'Sewer F Rev'!$A:$E,15,FALSE),0)</f>
        <v>0</v>
      </c>
      <c r="V988" s="34">
        <f ca="1">IFERROR(VLOOKUP($H988,'Sewer F Rev'!$A:$E,16,FALSE),0)</f>
        <v>0</v>
      </c>
      <c r="W988" s="42">
        <f ca="1">IFERROR(VLOOKUP($H988,'Sewer F Rev'!$A:$E,17,FALSE),0)</f>
        <v>0</v>
      </c>
      <c r="X988" s="34">
        <f>IFERROR(VLOOKUP($H988,'Sewer F Exp'!$A:$B,15,FALSE),0)</f>
        <v>0</v>
      </c>
      <c r="Y988" s="34">
        <f>IFERROR(VLOOKUP($H988,'Sewer F Exp'!$A:$B,16,FALSE),0)</f>
        <v>0</v>
      </c>
      <c r="Z988" s="42">
        <f>IFERROR(VLOOKUP($H988,'Sewer F Exp'!$A:$B,17,FALSE),0)</f>
        <v>0</v>
      </c>
      <c r="AA988" s="34">
        <f>IFERROR(VLOOKUP($H988,'Refuse F Rev'!$A:$E,15,FALSE),0)</f>
        <v>0</v>
      </c>
      <c r="AB988" s="34">
        <f>IFERROR(VLOOKUP($H988,'Refuse F Rev'!$A:$E,16,FALSE),0)</f>
        <v>0</v>
      </c>
      <c r="AC988" s="42">
        <f>IFERROR(VLOOKUP($H988,'Refuse F Rev'!$A:$E,17,FALSE),0)</f>
        <v>0</v>
      </c>
      <c r="AD988" s="34">
        <f>IFERROR(VLOOKUP($H988,'Refuse F Exp'!$A:$E,15,FALSE),0)</f>
        <v>0</v>
      </c>
      <c r="AE988" s="34">
        <f>IFERROR(VLOOKUP($H988,'Refuse F Exp'!$A:$E,16,FALSE),0)</f>
        <v>0</v>
      </c>
      <c r="AF988" s="42">
        <f>IFERROR(VLOOKUP($H988,'Refuse F Exp'!$A:$E,17,FALSE),0)</f>
        <v>0</v>
      </c>
      <c r="AG988" s="34">
        <f>IFERROR(VLOOKUP($H988,#REF!,10,FALSE),0)</f>
        <v>0</v>
      </c>
      <c r="AH988" s="34">
        <f>IFERROR(VLOOKUP($H988,#REF!,11,FALSE),0)</f>
        <v>0</v>
      </c>
      <c r="AI988" s="42">
        <f>IFERROR(VLOOKUP($H988,#REF!,12,FALSE),0)</f>
        <v>0</v>
      </c>
      <c r="AJ988" s="34">
        <f>IFERROR(VLOOKUP($H988,#REF!,10,FALSE),0)</f>
        <v>0</v>
      </c>
      <c r="AK988" s="34">
        <f>IFERROR(VLOOKUP($H988,#REF!,11,FALSE),0)</f>
        <v>0</v>
      </c>
      <c r="AL988" s="42">
        <f>IFERROR(VLOOKUP($H988,#REF!,12,FALSE),0)</f>
        <v>0</v>
      </c>
      <c r="AM988" s="34">
        <f>IFERROR(VLOOKUP($H988,#REF!,10,FALSE),0)</f>
        <v>0</v>
      </c>
      <c r="AN988" s="34">
        <f>IFERROR(VLOOKUP($H988,#REF!,11,FALSE),0)</f>
        <v>0</v>
      </c>
      <c r="AO988" s="42">
        <f>IFERROR(VLOOKUP($H988,#REF!,12,FALSE),0)</f>
        <v>0</v>
      </c>
      <c r="AP988" s="34">
        <f>IFERROR(VLOOKUP($H988,#REF!,10,FALSE),0)</f>
        <v>0</v>
      </c>
      <c r="AQ988" s="34">
        <f>IFERROR(VLOOKUP($H988,#REF!,11,FALSE),0)</f>
        <v>0</v>
      </c>
      <c r="AR988" s="42">
        <f>IFERROR(VLOOKUP($H988,#REF!,12,FALSE),0)</f>
        <v>0</v>
      </c>
      <c r="AS988" s="34">
        <f>IFERROR(VLOOKUP($H988,#REF!,13,FALSE),0)</f>
        <v>0</v>
      </c>
      <c r="AT988" s="34">
        <f>IFERROR(VLOOKUP($H988,#REF!,14,FALSE),0)</f>
        <v>0</v>
      </c>
      <c r="AU988" s="42">
        <f>IFERROR(VLOOKUP($H988,#REF!,15,FALSE),0)</f>
        <v>0</v>
      </c>
      <c r="AV988" s="34">
        <f>IFERROR(VLOOKUP($H988,#REF!,15,FALSE),0)</f>
        <v>0</v>
      </c>
      <c r="AW988" s="34">
        <f>IFERROR(VLOOKUP($H988,#REF!,16,FALSE),0)</f>
        <v>0</v>
      </c>
      <c r="AX988" s="42">
        <f>IFERROR(VLOOKUP($H988,#REF!,17,FALSE),0)</f>
        <v>0</v>
      </c>
    </row>
    <row r="989" spans="1:50" x14ac:dyDescent="0.3">
      <c r="A989" s="33" t="str">
        <f t="shared" si="60"/>
        <v>0</v>
      </c>
      <c r="B989" s="33">
        <f>+'R&amp;E EXPORT'!B988</f>
        <v>0</v>
      </c>
      <c r="C989" t="str">
        <f>IFERROR(VLOOKUP(A989,'MCSJ Export'!A:C,3,FALSE),"")</f>
        <v/>
      </c>
      <c r="D989" s="37">
        <f t="shared" ca="1" si="61"/>
        <v>0</v>
      </c>
      <c r="E989" s="37">
        <f t="shared" ca="1" si="62"/>
        <v>0</v>
      </c>
      <c r="F989" s="37">
        <f t="shared" ca="1" si="63"/>
        <v>0</v>
      </c>
      <c r="G989" s="37"/>
      <c r="H989" s="33">
        <f>+'R&amp;E EXPORT'!A988</f>
        <v>0</v>
      </c>
      <c r="I989" s="34">
        <f>IFERROR(VLOOKUP($H989,'Gen F Rev'!$A:$M,15,FALSE),0)</f>
        <v>0</v>
      </c>
      <c r="J989" s="34">
        <f>IFERROR(VLOOKUP($H989,'Gen F Rev'!$A:$M,16,FALSE),0)</f>
        <v>0</v>
      </c>
      <c r="K989" s="42">
        <f>IFERROR(VLOOKUP($H989,'Gen F Rev'!$A:$M,17,FALSE),0)</f>
        <v>0</v>
      </c>
      <c r="L989" s="34">
        <f>IFERROR(VLOOKUP($H989,'Gen F Exp'!$A:$E,15,FALSE),0)</f>
        <v>0</v>
      </c>
      <c r="M989" s="34">
        <f>IFERROR(VLOOKUP($H989,'Gen F Exp'!$A:$E,16,FALSE),0)</f>
        <v>0</v>
      </c>
      <c r="N989" s="42">
        <f>IFERROR(VLOOKUP($H989,'Gen F Exp'!$A:$E,17,FALSE),0)</f>
        <v>0</v>
      </c>
      <c r="O989" s="34">
        <f>IFERROR(VLOOKUP($H989,'Water F Rev'!$A:$L,15,FALSE),0)</f>
        <v>0</v>
      </c>
      <c r="P989" s="34">
        <f>IFERROR(VLOOKUP($H989,'Water F Rev'!$A:$L,16,FALSE),0)</f>
        <v>0</v>
      </c>
      <c r="Q989" s="42">
        <f>IFERROR(VLOOKUP($H989,'Water F Rev'!$A:$L,17,FALSE),0)</f>
        <v>0</v>
      </c>
      <c r="R989" s="34">
        <f>IFERROR(VLOOKUP($H989,'Water F Exp'!$A:$K,15,FALSE),0)</f>
        <v>0</v>
      </c>
      <c r="S989" s="34">
        <f>IFERROR(VLOOKUP($H989,'Water F Exp'!$A:$K,16,FALSE),0)</f>
        <v>0</v>
      </c>
      <c r="T989" s="42">
        <f>IFERROR(VLOOKUP($H989,'Water F Exp'!$A:$K,17,FALSE),0)</f>
        <v>0</v>
      </c>
      <c r="U989" s="34">
        <f ca="1">IFERROR(VLOOKUP($H989,'Sewer F Rev'!$A:$E,15,FALSE),0)</f>
        <v>0</v>
      </c>
      <c r="V989" s="34">
        <f ca="1">IFERROR(VLOOKUP($H989,'Sewer F Rev'!$A:$E,16,FALSE),0)</f>
        <v>0</v>
      </c>
      <c r="W989" s="42">
        <f ca="1">IFERROR(VLOOKUP($H989,'Sewer F Rev'!$A:$E,17,FALSE),0)</f>
        <v>0</v>
      </c>
      <c r="X989" s="34">
        <f>IFERROR(VLOOKUP($H989,'Sewer F Exp'!$A:$B,15,FALSE),0)</f>
        <v>0</v>
      </c>
      <c r="Y989" s="34">
        <f>IFERROR(VLOOKUP($H989,'Sewer F Exp'!$A:$B,16,FALSE),0)</f>
        <v>0</v>
      </c>
      <c r="Z989" s="42">
        <f>IFERROR(VLOOKUP($H989,'Sewer F Exp'!$A:$B,17,FALSE),0)</f>
        <v>0</v>
      </c>
      <c r="AA989" s="34">
        <f>IFERROR(VLOOKUP($H989,'Refuse F Rev'!$A:$E,15,FALSE),0)</f>
        <v>0</v>
      </c>
      <c r="AB989" s="34">
        <f>IFERROR(VLOOKUP($H989,'Refuse F Rev'!$A:$E,16,FALSE),0)</f>
        <v>0</v>
      </c>
      <c r="AC989" s="42">
        <f>IFERROR(VLOOKUP($H989,'Refuse F Rev'!$A:$E,17,FALSE),0)</f>
        <v>0</v>
      </c>
      <c r="AD989" s="34">
        <f>IFERROR(VLOOKUP($H989,'Refuse F Exp'!$A:$E,15,FALSE),0)</f>
        <v>0</v>
      </c>
      <c r="AE989" s="34">
        <f>IFERROR(VLOOKUP($H989,'Refuse F Exp'!$A:$E,16,FALSE),0)</f>
        <v>0</v>
      </c>
      <c r="AF989" s="42">
        <f>IFERROR(VLOOKUP($H989,'Refuse F Exp'!$A:$E,17,FALSE),0)</f>
        <v>0</v>
      </c>
      <c r="AG989" s="34">
        <f>IFERROR(VLOOKUP($H989,#REF!,10,FALSE),0)</f>
        <v>0</v>
      </c>
      <c r="AH989" s="34">
        <f>IFERROR(VLOOKUP($H989,#REF!,11,FALSE),0)</f>
        <v>0</v>
      </c>
      <c r="AI989" s="42">
        <f>IFERROR(VLOOKUP($H989,#REF!,12,FALSE),0)</f>
        <v>0</v>
      </c>
      <c r="AJ989" s="34">
        <f>IFERROR(VLOOKUP($H989,#REF!,10,FALSE),0)</f>
        <v>0</v>
      </c>
      <c r="AK989" s="34">
        <f>IFERROR(VLOOKUP($H989,#REF!,11,FALSE),0)</f>
        <v>0</v>
      </c>
      <c r="AL989" s="42">
        <f>IFERROR(VLOOKUP($H989,#REF!,12,FALSE),0)</f>
        <v>0</v>
      </c>
      <c r="AM989" s="34">
        <f>IFERROR(VLOOKUP($H989,#REF!,10,FALSE),0)</f>
        <v>0</v>
      </c>
      <c r="AN989" s="34">
        <f>IFERROR(VLOOKUP($H989,#REF!,11,FALSE),0)</f>
        <v>0</v>
      </c>
      <c r="AO989" s="42">
        <f>IFERROR(VLOOKUP($H989,#REF!,12,FALSE),0)</f>
        <v>0</v>
      </c>
      <c r="AP989" s="34">
        <f>IFERROR(VLOOKUP($H989,#REF!,10,FALSE),0)</f>
        <v>0</v>
      </c>
      <c r="AQ989" s="34">
        <f>IFERROR(VLOOKUP($H989,#REF!,11,FALSE),0)</f>
        <v>0</v>
      </c>
      <c r="AR989" s="42">
        <f>IFERROR(VLOOKUP($H989,#REF!,12,FALSE),0)</f>
        <v>0</v>
      </c>
      <c r="AS989" s="34">
        <f>IFERROR(VLOOKUP($H989,#REF!,13,FALSE),0)</f>
        <v>0</v>
      </c>
      <c r="AT989" s="34">
        <f>IFERROR(VLOOKUP($H989,#REF!,14,FALSE),0)</f>
        <v>0</v>
      </c>
      <c r="AU989" s="42">
        <f>IFERROR(VLOOKUP($H989,#REF!,15,FALSE),0)</f>
        <v>0</v>
      </c>
      <c r="AV989" s="34">
        <f>IFERROR(VLOOKUP($H989,#REF!,15,FALSE),0)</f>
        <v>0</v>
      </c>
      <c r="AW989" s="34">
        <f>IFERROR(VLOOKUP($H989,#REF!,16,FALSE),0)</f>
        <v>0</v>
      </c>
      <c r="AX989" s="42">
        <f>IFERROR(VLOOKUP($H989,#REF!,17,FALSE),0)</f>
        <v>0</v>
      </c>
    </row>
    <row r="990" spans="1:50" x14ac:dyDescent="0.3">
      <c r="A990" s="33" t="str">
        <f t="shared" si="60"/>
        <v>0</v>
      </c>
      <c r="B990" s="33">
        <f>+'R&amp;E EXPORT'!B989</f>
        <v>0</v>
      </c>
      <c r="C990" t="str">
        <f>IFERROR(VLOOKUP(A990,'MCSJ Export'!A:C,3,FALSE),"")</f>
        <v/>
      </c>
      <c r="D990" s="37">
        <f t="shared" ca="1" si="61"/>
        <v>0</v>
      </c>
      <c r="E990" s="37">
        <f t="shared" ca="1" si="62"/>
        <v>0</v>
      </c>
      <c r="F990" s="37">
        <f t="shared" ca="1" si="63"/>
        <v>0</v>
      </c>
      <c r="G990" s="37"/>
      <c r="H990" s="33">
        <f>+'R&amp;E EXPORT'!A989</f>
        <v>0</v>
      </c>
      <c r="I990" s="34">
        <f>IFERROR(VLOOKUP($H990,'Gen F Rev'!$A:$M,15,FALSE),0)</f>
        <v>0</v>
      </c>
      <c r="J990" s="34">
        <f>IFERROR(VLOOKUP($H990,'Gen F Rev'!$A:$M,16,FALSE),0)</f>
        <v>0</v>
      </c>
      <c r="K990" s="42">
        <f>IFERROR(VLOOKUP($H990,'Gen F Rev'!$A:$M,17,FALSE),0)</f>
        <v>0</v>
      </c>
      <c r="L990" s="34">
        <f>IFERROR(VLOOKUP($H990,'Gen F Exp'!$A:$E,15,FALSE),0)</f>
        <v>0</v>
      </c>
      <c r="M990" s="34">
        <f>IFERROR(VLOOKUP($H990,'Gen F Exp'!$A:$E,16,FALSE),0)</f>
        <v>0</v>
      </c>
      <c r="N990" s="42">
        <f>IFERROR(VLOOKUP($H990,'Gen F Exp'!$A:$E,17,FALSE),0)</f>
        <v>0</v>
      </c>
      <c r="O990" s="34">
        <f>IFERROR(VLOOKUP($H990,'Water F Rev'!$A:$L,15,FALSE),0)</f>
        <v>0</v>
      </c>
      <c r="P990" s="34">
        <f>IFERROR(VLOOKUP($H990,'Water F Rev'!$A:$L,16,FALSE),0)</f>
        <v>0</v>
      </c>
      <c r="Q990" s="42">
        <f>IFERROR(VLOOKUP($H990,'Water F Rev'!$A:$L,17,FALSE),0)</f>
        <v>0</v>
      </c>
      <c r="R990" s="34">
        <f>IFERROR(VLOOKUP($H990,'Water F Exp'!$A:$K,15,FALSE),0)</f>
        <v>0</v>
      </c>
      <c r="S990" s="34">
        <f>IFERROR(VLOOKUP($H990,'Water F Exp'!$A:$K,16,FALSE),0)</f>
        <v>0</v>
      </c>
      <c r="T990" s="42">
        <f>IFERROR(VLOOKUP($H990,'Water F Exp'!$A:$K,17,FALSE),0)</f>
        <v>0</v>
      </c>
      <c r="U990" s="34">
        <f ca="1">IFERROR(VLOOKUP($H990,'Sewer F Rev'!$A:$E,15,FALSE),0)</f>
        <v>0</v>
      </c>
      <c r="V990" s="34">
        <f ca="1">IFERROR(VLOOKUP($H990,'Sewer F Rev'!$A:$E,16,FALSE),0)</f>
        <v>0</v>
      </c>
      <c r="W990" s="42">
        <f ca="1">IFERROR(VLOOKUP($H990,'Sewer F Rev'!$A:$E,17,FALSE),0)</f>
        <v>0</v>
      </c>
      <c r="X990" s="34">
        <f>IFERROR(VLOOKUP($H990,'Sewer F Exp'!$A:$B,15,FALSE),0)</f>
        <v>0</v>
      </c>
      <c r="Y990" s="34">
        <f>IFERROR(VLOOKUP($H990,'Sewer F Exp'!$A:$B,16,FALSE),0)</f>
        <v>0</v>
      </c>
      <c r="Z990" s="42">
        <f>IFERROR(VLOOKUP($H990,'Sewer F Exp'!$A:$B,17,FALSE),0)</f>
        <v>0</v>
      </c>
      <c r="AA990" s="34">
        <f>IFERROR(VLOOKUP($H990,'Refuse F Rev'!$A:$E,15,FALSE),0)</f>
        <v>0</v>
      </c>
      <c r="AB990" s="34">
        <f>IFERROR(VLOOKUP($H990,'Refuse F Rev'!$A:$E,16,FALSE),0)</f>
        <v>0</v>
      </c>
      <c r="AC990" s="42">
        <f>IFERROR(VLOOKUP($H990,'Refuse F Rev'!$A:$E,17,FALSE),0)</f>
        <v>0</v>
      </c>
      <c r="AD990" s="34">
        <f>IFERROR(VLOOKUP($H990,'Refuse F Exp'!$A:$E,15,FALSE),0)</f>
        <v>0</v>
      </c>
      <c r="AE990" s="34">
        <f>IFERROR(VLOOKUP($H990,'Refuse F Exp'!$A:$E,16,FALSE),0)</f>
        <v>0</v>
      </c>
      <c r="AF990" s="42">
        <f>IFERROR(VLOOKUP($H990,'Refuse F Exp'!$A:$E,17,FALSE),0)</f>
        <v>0</v>
      </c>
      <c r="AG990" s="34">
        <f>IFERROR(VLOOKUP($H990,#REF!,10,FALSE),0)</f>
        <v>0</v>
      </c>
      <c r="AH990" s="34">
        <f>IFERROR(VLOOKUP($H990,#REF!,11,FALSE),0)</f>
        <v>0</v>
      </c>
      <c r="AI990" s="42">
        <f>IFERROR(VLOOKUP($H990,#REF!,12,FALSE),0)</f>
        <v>0</v>
      </c>
      <c r="AJ990" s="34">
        <f>IFERROR(VLOOKUP($H990,#REF!,10,FALSE),0)</f>
        <v>0</v>
      </c>
      <c r="AK990" s="34">
        <f>IFERROR(VLOOKUP($H990,#REF!,11,FALSE),0)</f>
        <v>0</v>
      </c>
      <c r="AL990" s="42">
        <f>IFERROR(VLOOKUP($H990,#REF!,12,FALSE),0)</f>
        <v>0</v>
      </c>
      <c r="AM990" s="34">
        <f>IFERROR(VLOOKUP($H990,#REF!,10,FALSE),0)</f>
        <v>0</v>
      </c>
      <c r="AN990" s="34">
        <f>IFERROR(VLOOKUP($H990,#REF!,11,FALSE),0)</f>
        <v>0</v>
      </c>
      <c r="AO990" s="42">
        <f>IFERROR(VLOOKUP($H990,#REF!,12,FALSE),0)</f>
        <v>0</v>
      </c>
      <c r="AP990" s="34">
        <f>IFERROR(VLOOKUP($H990,#REF!,10,FALSE),0)</f>
        <v>0</v>
      </c>
      <c r="AQ990" s="34">
        <f>IFERROR(VLOOKUP($H990,#REF!,11,FALSE),0)</f>
        <v>0</v>
      </c>
      <c r="AR990" s="42">
        <f>IFERROR(VLOOKUP($H990,#REF!,12,FALSE),0)</f>
        <v>0</v>
      </c>
      <c r="AS990" s="34">
        <f>IFERROR(VLOOKUP($H990,#REF!,13,FALSE),0)</f>
        <v>0</v>
      </c>
      <c r="AT990" s="34">
        <f>IFERROR(VLOOKUP($H990,#REF!,14,FALSE),0)</f>
        <v>0</v>
      </c>
      <c r="AU990" s="42">
        <f>IFERROR(VLOOKUP($H990,#REF!,15,FALSE),0)</f>
        <v>0</v>
      </c>
      <c r="AV990" s="34">
        <f>IFERROR(VLOOKUP($H990,#REF!,15,FALSE),0)</f>
        <v>0</v>
      </c>
      <c r="AW990" s="34">
        <f>IFERROR(VLOOKUP($H990,#REF!,16,FALSE),0)</f>
        <v>0</v>
      </c>
      <c r="AX990" s="42">
        <f>IFERROR(VLOOKUP($H990,#REF!,17,FALSE),0)</f>
        <v>0</v>
      </c>
    </row>
    <row r="991" spans="1:50" x14ac:dyDescent="0.3">
      <c r="A991" s="33" t="str">
        <f t="shared" si="60"/>
        <v>0</v>
      </c>
      <c r="B991" s="33">
        <f>+'R&amp;E EXPORT'!B990</f>
        <v>0</v>
      </c>
      <c r="C991" t="str">
        <f>IFERROR(VLOOKUP(A991,'MCSJ Export'!A:C,3,FALSE),"")</f>
        <v/>
      </c>
      <c r="D991" s="37">
        <f t="shared" ca="1" si="61"/>
        <v>0</v>
      </c>
      <c r="E991" s="37">
        <f t="shared" ca="1" si="62"/>
        <v>0</v>
      </c>
      <c r="F991" s="37">
        <f t="shared" ca="1" si="63"/>
        <v>0</v>
      </c>
      <c r="G991" s="37"/>
      <c r="H991" s="33">
        <f>+'R&amp;E EXPORT'!A990</f>
        <v>0</v>
      </c>
      <c r="I991" s="34">
        <f>IFERROR(VLOOKUP($H991,'Gen F Rev'!$A:$M,15,FALSE),0)</f>
        <v>0</v>
      </c>
      <c r="J991" s="34">
        <f>IFERROR(VLOOKUP($H991,'Gen F Rev'!$A:$M,16,FALSE),0)</f>
        <v>0</v>
      </c>
      <c r="K991" s="42">
        <f>IFERROR(VLOOKUP($H991,'Gen F Rev'!$A:$M,17,FALSE),0)</f>
        <v>0</v>
      </c>
      <c r="L991" s="34">
        <f>IFERROR(VLOOKUP($H991,'Gen F Exp'!$A:$E,15,FALSE),0)</f>
        <v>0</v>
      </c>
      <c r="M991" s="34">
        <f>IFERROR(VLOOKUP($H991,'Gen F Exp'!$A:$E,16,FALSE),0)</f>
        <v>0</v>
      </c>
      <c r="N991" s="42">
        <f>IFERROR(VLOOKUP($H991,'Gen F Exp'!$A:$E,17,FALSE),0)</f>
        <v>0</v>
      </c>
      <c r="O991" s="34">
        <f>IFERROR(VLOOKUP($H991,'Water F Rev'!$A:$L,15,FALSE),0)</f>
        <v>0</v>
      </c>
      <c r="P991" s="34">
        <f>IFERROR(VLOOKUP($H991,'Water F Rev'!$A:$L,16,FALSE),0)</f>
        <v>0</v>
      </c>
      <c r="Q991" s="42">
        <f>IFERROR(VLOOKUP($H991,'Water F Rev'!$A:$L,17,FALSE),0)</f>
        <v>0</v>
      </c>
      <c r="R991" s="34">
        <f>IFERROR(VLOOKUP($H991,'Water F Exp'!$A:$K,15,FALSE),0)</f>
        <v>0</v>
      </c>
      <c r="S991" s="34">
        <f>IFERROR(VLOOKUP($H991,'Water F Exp'!$A:$K,16,FALSE),0)</f>
        <v>0</v>
      </c>
      <c r="T991" s="42">
        <f>IFERROR(VLOOKUP($H991,'Water F Exp'!$A:$K,17,FALSE),0)</f>
        <v>0</v>
      </c>
      <c r="U991" s="34">
        <f ca="1">IFERROR(VLOOKUP($H991,'Sewer F Rev'!$A:$E,15,FALSE),0)</f>
        <v>0</v>
      </c>
      <c r="V991" s="34">
        <f ca="1">IFERROR(VLOOKUP($H991,'Sewer F Rev'!$A:$E,16,FALSE),0)</f>
        <v>0</v>
      </c>
      <c r="W991" s="42">
        <f ca="1">IFERROR(VLOOKUP($H991,'Sewer F Rev'!$A:$E,17,FALSE),0)</f>
        <v>0</v>
      </c>
      <c r="X991" s="34">
        <f>IFERROR(VLOOKUP($H991,'Sewer F Exp'!$A:$B,15,FALSE),0)</f>
        <v>0</v>
      </c>
      <c r="Y991" s="34">
        <f>IFERROR(VLOOKUP($H991,'Sewer F Exp'!$A:$B,16,FALSE),0)</f>
        <v>0</v>
      </c>
      <c r="Z991" s="42">
        <f>IFERROR(VLOOKUP($H991,'Sewer F Exp'!$A:$B,17,FALSE),0)</f>
        <v>0</v>
      </c>
      <c r="AA991" s="34">
        <f>IFERROR(VLOOKUP($H991,'Refuse F Rev'!$A:$E,15,FALSE),0)</f>
        <v>0</v>
      </c>
      <c r="AB991" s="34">
        <f>IFERROR(VLOOKUP($H991,'Refuse F Rev'!$A:$E,16,FALSE),0)</f>
        <v>0</v>
      </c>
      <c r="AC991" s="42">
        <f>IFERROR(VLOOKUP($H991,'Refuse F Rev'!$A:$E,17,FALSE),0)</f>
        <v>0</v>
      </c>
      <c r="AD991" s="34">
        <f>IFERROR(VLOOKUP($H991,'Refuse F Exp'!$A:$E,15,FALSE),0)</f>
        <v>0</v>
      </c>
      <c r="AE991" s="34">
        <f>IFERROR(VLOOKUP($H991,'Refuse F Exp'!$A:$E,16,FALSE),0)</f>
        <v>0</v>
      </c>
      <c r="AF991" s="42">
        <f>IFERROR(VLOOKUP($H991,'Refuse F Exp'!$A:$E,17,FALSE),0)</f>
        <v>0</v>
      </c>
      <c r="AG991" s="34">
        <f>IFERROR(VLOOKUP($H991,#REF!,10,FALSE),0)</f>
        <v>0</v>
      </c>
      <c r="AH991" s="34">
        <f>IFERROR(VLOOKUP($H991,#REF!,11,FALSE),0)</f>
        <v>0</v>
      </c>
      <c r="AI991" s="42">
        <f>IFERROR(VLOOKUP($H991,#REF!,12,FALSE),0)</f>
        <v>0</v>
      </c>
      <c r="AJ991" s="34">
        <f>IFERROR(VLOOKUP($H991,#REF!,10,FALSE),0)</f>
        <v>0</v>
      </c>
      <c r="AK991" s="34">
        <f>IFERROR(VLOOKUP($H991,#REF!,11,FALSE),0)</f>
        <v>0</v>
      </c>
      <c r="AL991" s="42">
        <f>IFERROR(VLOOKUP($H991,#REF!,12,FALSE),0)</f>
        <v>0</v>
      </c>
      <c r="AM991" s="34">
        <f>IFERROR(VLOOKUP($H991,#REF!,10,FALSE),0)</f>
        <v>0</v>
      </c>
      <c r="AN991" s="34">
        <f>IFERROR(VLOOKUP($H991,#REF!,11,FALSE),0)</f>
        <v>0</v>
      </c>
      <c r="AO991" s="42">
        <f>IFERROR(VLOOKUP($H991,#REF!,12,FALSE),0)</f>
        <v>0</v>
      </c>
      <c r="AP991" s="34">
        <f>IFERROR(VLOOKUP($H991,#REF!,10,FALSE),0)</f>
        <v>0</v>
      </c>
      <c r="AQ991" s="34">
        <f>IFERROR(VLOOKUP($H991,#REF!,11,FALSE),0)</f>
        <v>0</v>
      </c>
      <c r="AR991" s="42">
        <f>IFERROR(VLOOKUP($H991,#REF!,12,FALSE),0)</f>
        <v>0</v>
      </c>
      <c r="AS991" s="34">
        <f>IFERROR(VLOOKUP($H991,#REF!,13,FALSE),0)</f>
        <v>0</v>
      </c>
      <c r="AT991" s="34">
        <f>IFERROR(VLOOKUP($H991,#REF!,14,FALSE),0)</f>
        <v>0</v>
      </c>
      <c r="AU991" s="42">
        <f>IFERROR(VLOOKUP($H991,#REF!,15,FALSE),0)</f>
        <v>0</v>
      </c>
      <c r="AV991" s="34">
        <f>IFERROR(VLOOKUP($H991,#REF!,15,FALSE),0)</f>
        <v>0</v>
      </c>
      <c r="AW991" s="34">
        <f>IFERROR(VLOOKUP($H991,#REF!,16,FALSE),0)</f>
        <v>0</v>
      </c>
      <c r="AX991" s="42">
        <f>IFERROR(VLOOKUP($H991,#REF!,17,FALSE),0)</f>
        <v>0</v>
      </c>
    </row>
    <row r="992" spans="1:50" x14ac:dyDescent="0.3">
      <c r="A992" s="33" t="str">
        <f t="shared" si="60"/>
        <v>0</v>
      </c>
      <c r="B992" s="33">
        <f>+'R&amp;E EXPORT'!B991</f>
        <v>0</v>
      </c>
      <c r="C992" t="str">
        <f>IFERROR(VLOOKUP(A992,'MCSJ Export'!A:C,3,FALSE),"")</f>
        <v/>
      </c>
      <c r="D992" s="37">
        <f t="shared" ca="1" si="61"/>
        <v>0</v>
      </c>
      <c r="E992" s="37">
        <f t="shared" ca="1" si="62"/>
        <v>0</v>
      </c>
      <c r="F992" s="37">
        <f t="shared" ca="1" si="63"/>
        <v>0</v>
      </c>
      <c r="G992" s="37"/>
      <c r="H992" s="33">
        <f>+'R&amp;E EXPORT'!A991</f>
        <v>0</v>
      </c>
      <c r="I992" s="34">
        <f>IFERROR(VLOOKUP($H992,'Gen F Rev'!$A:$M,15,FALSE),0)</f>
        <v>0</v>
      </c>
      <c r="J992" s="34">
        <f>IFERROR(VLOOKUP($H992,'Gen F Rev'!$A:$M,16,FALSE),0)</f>
        <v>0</v>
      </c>
      <c r="K992" s="42">
        <f>IFERROR(VLOOKUP($H992,'Gen F Rev'!$A:$M,17,FALSE),0)</f>
        <v>0</v>
      </c>
      <c r="L992" s="34">
        <f>IFERROR(VLOOKUP($H992,'Gen F Exp'!$A:$E,15,FALSE),0)</f>
        <v>0</v>
      </c>
      <c r="M992" s="34">
        <f>IFERROR(VLOOKUP($H992,'Gen F Exp'!$A:$E,16,FALSE),0)</f>
        <v>0</v>
      </c>
      <c r="N992" s="42">
        <f>IFERROR(VLOOKUP($H992,'Gen F Exp'!$A:$E,17,FALSE),0)</f>
        <v>0</v>
      </c>
      <c r="O992" s="34">
        <f>IFERROR(VLOOKUP($H992,'Water F Rev'!$A:$L,15,FALSE),0)</f>
        <v>0</v>
      </c>
      <c r="P992" s="34">
        <f>IFERROR(VLOOKUP($H992,'Water F Rev'!$A:$L,16,FALSE),0)</f>
        <v>0</v>
      </c>
      <c r="Q992" s="42">
        <f>IFERROR(VLOOKUP($H992,'Water F Rev'!$A:$L,17,FALSE),0)</f>
        <v>0</v>
      </c>
      <c r="R992" s="34">
        <f>IFERROR(VLOOKUP($H992,'Water F Exp'!$A:$K,15,FALSE),0)</f>
        <v>0</v>
      </c>
      <c r="S992" s="34">
        <f>IFERROR(VLOOKUP($H992,'Water F Exp'!$A:$K,16,FALSE),0)</f>
        <v>0</v>
      </c>
      <c r="T992" s="42">
        <f>IFERROR(VLOOKUP($H992,'Water F Exp'!$A:$K,17,FALSE),0)</f>
        <v>0</v>
      </c>
      <c r="U992" s="34">
        <f ca="1">IFERROR(VLOOKUP($H992,'Sewer F Rev'!$A:$E,15,FALSE),0)</f>
        <v>0</v>
      </c>
      <c r="V992" s="34">
        <f ca="1">IFERROR(VLOOKUP($H992,'Sewer F Rev'!$A:$E,16,FALSE),0)</f>
        <v>0</v>
      </c>
      <c r="W992" s="42">
        <f ca="1">IFERROR(VLOOKUP($H992,'Sewer F Rev'!$A:$E,17,FALSE),0)</f>
        <v>0</v>
      </c>
      <c r="X992" s="34">
        <f>IFERROR(VLOOKUP($H992,'Sewer F Exp'!$A:$B,15,FALSE),0)</f>
        <v>0</v>
      </c>
      <c r="Y992" s="34">
        <f>IFERROR(VLOOKUP($H992,'Sewer F Exp'!$A:$B,16,FALSE),0)</f>
        <v>0</v>
      </c>
      <c r="Z992" s="42">
        <f>IFERROR(VLOOKUP($H992,'Sewer F Exp'!$A:$B,17,FALSE),0)</f>
        <v>0</v>
      </c>
      <c r="AA992" s="34">
        <f>IFERROR(VLOOKUP($H992,'Refuse F Rev'!$A:$E,15,FALSE),0)</f>
        <v>0</v>
      </c>
      <c r="AB992" s="34">
        <f>IFERROR(VLOOKUP($H992,'Refuse F Rev'!$A:$E,16,FALSE),0)</f>
        <v>0</v>
      </c>
      <c r="AC992" s="42">
        <f>IFERROR(VLOOKUP($H992,'Refuse F Rev'!$A:$E,17,FALSE),0)</f>
        <v>0</v>
      </c>
      <c r="AD992" s="34">
        <f>IFERROR(VLOOKUP($H992,'Refuse F Exp'!$A:$E,15,FALSE),0)</f>
        <v>0</v>
      </c>
      <c r="AE992" s="34">
        <f>IFERROR(VLOOKUP($H992,'Refuse F Exp'!$A:$E,16,FALSE),0)</f>
        <v>0</v>
      </c>
      <c r="AF992" s="42">
        <f>IFERROR(VLOOKUP($H992,'Refuse F Exp'!$A:$E,17,FALSE),0)</f>
        <v>0</v>
      </c>
      <c r="AG992" s="34">
        <f>IFERROR(VLOOKUP($H992,#REF!,10,FALSE),0)</f>
        <v>0</v>
      </c>
      <c r="AH992" s="34">
        <f>IFERROR(VLOOKUP($H992,#REF!,11,FALSE),0)</f>
        <v>0</v>
      </c>
      <c r="AI992" s="42">
        <f>IFERROR(VLOOKUP($H992,#REF!,12,FALSE),0)</f>
        <v>0</v>
      </c>
      <c r="AJ992" s="34">
        <f>IFERROR(VLOOKUP($H992,#REF!,10,FALSE),0)</f>
        <v>0</v>
      </c>
      <c r="AK992" s="34">
        <f>IFERROR(VLOOKUP($H992,#REF!,11,FALSE),0)</f>
        <v>0</v>
      </c>
      <c r="AL992" s="42">
        <f>IFERROR(VLOOKUP($H992,#REF!,12,FALSE),0)</f>
        <v>0</v>
      </c>
      <c r="AM992" s="34">
        <f>IFERROR(VLOOKUP($H992,#REF!,10,FALSE),0)</f>
        <v>0</v>
      </c>
      <c r="AN992" s="34">
        <f>IFERROR(VLOOKUP($H992,#REF!,11,FALSE),0)</f>
        <v>0</v>
      </c>
      <c r="AO992" s="42">
        <f>IFERROR(VLOOKUP($H992,#REF!,12,FALSE),0)</f>
        <v>0</v>
      </c>
      <c r="AP992" s="34">
        <f>IFERROR(VLOOKUP($H992,#REF!,10,FALSE),0)</f>
        <v>0</v>
      </c>
      <c r="AQ992" s="34">
        <f>IFERROR(VLOOKUP($H992,#REF!,11,FALSE),0)</f>
        <v>0</v>
      </c>
      <c r="AR992" s="42">
        <f>IFERROR(VLOOKUP($H992,#REF!,12,FALSE),0)</f>
        <v>0</v>
      </c>
      <c r="AS992" s="34">
        <f>IFERROR(VLOOKUP($H992,#REF!,13,FALSE),0)</f>
        <v>0</v>
      </c>
      <c r="AT992" s="34">
        <f>IFERROR(VLOOKUP($H992,#REF!,14,FALSE),0)</f>
        <v>0</v>
      </c>
      <c r="AU992" s="42">
        <f>IFERROR(VLOOKUP($H992,#REF!,15,FALSE),0)</f>
        <v>0</v>
      </c>
      <c r="AV992" s="34">
        <f>IFERROR(VLOOKUP($H992,#REF!,15,FALSE),0)</f>
        <v>0</v>
      </c>
      <c r="AW992" s="34">
        <f>IFERROR(VLOOKUP($H992,#REF!,16,FALSE),0)</f>
        <v>0</v>
      </c>
      <c r="AX992" s="42">
        <f>IFERROR(VLOOKUP($H992,#REF!,17,FALSE),0)</f>
        <v>0</v>
      </c>
    </row>
    <row r="993" spans="1:50" x14ac:dyDescent="0.3">
      <c r="A993" s="33" t="str">
        <f t="shared" si="60"/>
        <v>0</v>
      </c>
      <c r="B993" s="33">
        <f>+'R&amp;E EXPORT'!B992</f>
        <v>0</v>
      </c>
      <c r="C993" t="str">
        <f>IFERROR(VLOOKUP(A993,'MCSJ Export'!A:C,3,FALSE),"")</f>
        <v/>
      </c>
      <c r="D993" s="37">
        <f t="shared" ca="1" si="61"/>
        <v>0</v>
      </c>
      <c r="E993" s="37">
        <f t="shared" ca="1" si="62"/>
        <v>0</v>
      </c>
      <c r="F993" s="37">
        <f t="shared" ca="1" si="63"/>
        <v>0</v>
      </c>
      <c r="G993" s="37"/>
      <c r="H993" s="33">
        <f>+'R&amp;E EXPORT'!A992</f>
        <v>0</v>
      </c>
      <c r="I993" s="34">
        <f>IFERROR(VLOOKUP($H993,'Gen F Rev'!$A:$M,15,FALSE),0)</f>
        <v>0</v>
      </c>
      <c r="J993" s="34">
        <f>IFERROR(VLOOKUP($H993,'Gen F Rev'!$A:$M,16,FALSE),0)</f>
        <v>0</v>
      </c>
      <c r="K993" s="42">
        <f>IFERROR(VLOOKUP($H993,'Gen F Rev'!$A:$M,17,FALSE),0)</f>
        <v>0</v>
      </c>
      <c r="L993" s="34">
        <f>IFERROR(VLOOKUP($H993,'Gen F Exp'!$A:$E,15,FALSE),0)</f>
        <v>0</v>
      </c>
      <c r="M993" s="34">
        <f>IFERROR(VLOOKUP($H993,'Gen F Exp'!$A:$E,16,FALSE),0)</f>
        <v>0</v>
      </c>
      <c r="N993" s="42">
        <f>IFERROR(VLOOKUP($H993,'Gen F Exp'!$A:$E,17,FALSE),0)</f>
        <v>0</v>
      </c>
      <c r="O993" s="34">
        <f>IFERROR(VLOOKUP($H993,'Water F Rev'!$A:$L,15,FALSE),0)</f>
        <v>0</v>
      </c>
      <c r="P993" s="34">
        <f>IFERROR(VLOOKUP($H993,'Water F Rev'!$A:$L,16,FALSE),0)</f>
        <v>0</v>
      </c>
      <c r="Q993" s="42">
        <f>IFERROR(VLOOKUP($H993,'Water F Rev'!$A:$L,17,FALSE),0)</f>
        <v>0</v>
      </c>
      <c r="R993" s="34">
        <f>IFERROR(VLOOKUP($H993,'Water F Exp'!$A:$K,15,FALSE),0)</f>
        <v>0</v>
      </c>
      <c r="S993" s="34">
        <f>IFERROR(VLOOKUP($H993,'Water F Exp'!$A:$K,16,FALSE),0)</f>
        <v>0</v>
      </c>
      <c r="T993" s="42">
        <f>IFERROR(VLOOKUP($H993,'Water F Exp'!$A:$K,17,FALSE),0)</f>
        <v>0</v>
      </c>
      <c r="U993" s="34">
        <f ca="1">IFERROR(VLOOKUP($H993,'Sewer F Rev'!$A:$E,15,FALSE),0)</f>
        <v>0</v>
      </c>
      <c r="V993" s="34">
        <f ca="1">IFERROR(VLOOKUP($H993,'Sewer F Rev'!$A:$E,16,FALSE),0)</f>
        <v>0</v>
      </c>
      <c r="W993" s="42">
        <f ca="1">IFERROR(VLOOKUP($H993,'Sewer F Rev'!$A:$E,17,FALSE),0)</f>
        <v>0</v>
      </c>
      <c r="X993" s="34">
        <f>IFERROR(VLOOKUP($H993,'Sewer F Exp'!$A:$B,15,FALSE),0)</f>
        <v>0</v>
      </c>
      <c r="Y993" s="34">
        <f>IFERROR(VLOOKUP($H993,'Sewer F Exp'!$A:$B,16,FALSE),0)</f>
        <v>0</v>
      </c>
      <c r="Z993" s="42">
        <f>IFERROR(VLOOKUP($H993,'Sewer F Exp'!$A:$B,17,FALSE),0)</f>
        <v>0</v>
      </c>
      <c r="AA993" s="34">
        <f>IFERROR(VLOOKUP($H993,'Refuse F Rev'!$A:$E,15,FALSE),0)</f>
        <v>0</v>
      </c>
      <c r="AB993" s="34">
        <f>IFERROR(VLOOKUP($H993,'Refuse F Rev'!$A:$E,16,FALSE),0)</f>
        <v>0</v>
      </c>
      <c r="AC993" s="42">
        <f>IFERROR(VLOOKUP($H993,'Refuse F Rev'!$A:$E,17,FALSE),0)</f>
        <v>0</v>
      </c>
      <c r="AD993" s="34">
        <f>IFERROR(VLOOKUP($H993,'Refuse F Exp'!$A:$E,15,FALSE),0)</f>
        <v>0</v>
      </c>
      <c r="AE993" s="34">
        <f>IFERROR(VLOOKUP($H993,'Refuse F Exp'!$A:$E,16,FALSE),0)</f>
        <v>0</v>
      </c>
      <c r="AF993" s="42">
        <f>IFERROR(VLOOKUP($H993,'Refuse F Exp'!$A:$E,17,FALSE),0)</f>
        <v>0</v>
      </c>
      <c r="AG993" s="34">
        <f>IFERROR(VLOOKUP($H993,#REF!,10,FALSE),0)</f>
        <v>0</v>
      </c>
      <c r="AH993" s="34">
        <f>IFERROR(VLOOKUP($H993,#REF!,11,FALSE),0)</f>
        <v>0</v>
      </c>
      <c r="AI993" s="42">
        <f>IFERROR(VLOOKUP($H993,#REF!,12,FALSE),0)</f>
        <v>0</v>
      </c>
      <c r="AJ993" s="34">
        <f>IFERROR(VLOOKUP($H993,#REF!,10,FALSE),0)</f>
        <v>0</v>
      </c>
      <c r="AK993" s="34">
        <f>IFERROR(VLOOKUP($H993,#REF!,11,FALSE),0)</f>
        <v>0</v>
      </c>
      <c r="AL993" s="42">
        <f>IFERROR(VLOOKUP($H993,#REF!,12,FALSE),0)</f>
        <v>0</v>
      </c>
      <c r="AM993" s="34">
        <f>IFERROR(VLOOKUP($H993,#REF!,10,FALSE),0)</f>
        <v>0</v>
      </c>
      <c r="AN993" s="34">
        <f>IFERROR(VLOOKUP($H993,#REF!,11,FALSE),0)</f>
        <v>0</v>
      </c>
      <c r="AO993" s="42">
        <f>IFERROR(VLOOKUP($H993,#REF!,12,FALSE),0)</f>
        <v>0</v>
      </c>
      <c r="AP993" s="34">
        <f>IFERROR(VLOOKUP($H993,#REF!,10,FALSE),0)</f>
        <v>0</v>
      </c>
      <c r="AQ993" s="34">
        <f>IFERROR(VLOOKUP($H993,#REF!,11,FALSE),0)</f>
        <v>0</v>
      </c>
      <c r="AR993" s="42">
        <f>IFERROR(VLOOKUP($H993,#REF!,12,FALSE),0)</f>
        <v>0</v>
      </c>
      <c r="AS993" s="34">
        <f>IFERROR(VLOOKUP($H993,#REF!,13,FALSE),0)</f>
        <v>0</v>
      </c>
      <c r="AT993" s="34">
        <f>IFERROR(VLOOKUP($H993,#REF!,14,FALSE),0)</f>
        <v>0</v>
      </c>
      <c r="AU993" s="42">
        <f>IFERROR(VLOOKUP($H993,#REF!,15,FALSE),0)</f>
        <v>0</v>
      </c>
      <c r="AV993" s="34">
        <f>IFERROR(VLOOKUP($H993,#REF!,15,FALSE),0)</f>
        <v>0</v>
      </c>
      <c r="AW993" s="34">
        <f>IFERROR(VLOOKUP($H993,#REF!,16,FALSE),0)</f>
        <v>0</v>
      </c>
      <c r="AX993" s="42">
        <f>IFERROR(VLOOKUP($H993,#REF!,17,FALSE),0)</f>
        <v>0</v>
      </c>
    </row>
    <row r="994" spans="1:50" x14ac:dyDescent="0.3">
      <c r="A994" s="33" t="str">
        <f t="shared" si="60"/>
        <v>0</v>
      </c>
      <c r="B994" s="33">
        <f>+'R&amp;E EXPORT'!B993</f>
        <v>0</v>
      </c>
      <c r="C994" t="str">
        <f>IFERROR(VLOOKUP(A994,'MCSJ Export'!A:C,3,FALSE),"")</f>
        <v/>
      </c>
      <c r="D994" s="37">
        <f t="shared" ca="1" si="61"/>
        <v>0</v>
      </c>
      <c r="E994" s="37">
        <f t="shared" ca="1" si="62"/>
        <v>0</v>
      </c>
      <c r="F994" s="37">
        <f t="shared" ca="1" si="63"/>
        <v>0</v>
      </c>
      <c r="G994" s="37"/>
      <c r="H994" s="33">
        <f>+'R&amp;E EXPORT'!A993</f>
        <v>0</v>
      </c>
      <c r="I994" s="34">
        <f>IFERROR(VLOOKUP($H994,'Gen F Rev'!$A:$M,15,FALSE),0)</f>
        <v>0</v>
      </c>
      <c r="J994" s="34">
        <f>IFERROR(VLOOKUP($H994,'Gen F Rev'!$A:$M,16,FALSE),0)</f>
        <v>0</v>
      </c>
      <c r="K994" s="42">
        <f>IFERROR(VLOOKUP($H994,'Gen F Rev'!$A:$M,17,FALSE),0)</f>
        <v>0</v>
      </c>
      <c r="L994" s="34">
        <f>IFERROR(VLOOKUP($H994,'Gen F Exp'!$A:$E,15,FALSE),0)</f>
        <v>0</v>
      </c>
      <c r="M994" s="34">
        <f>IFERROR(VLOOKUP($H994,'Gen F Exp'!$A:$E,16,FALSE),0)</f>
        <v>0</v>
      </c>
      <c r="N994" s="42">
        <f>IFERROR(VLOOKUP($H994,'Gen F Exp'!$A:$E,17,FALSE),0)</f>
        <v>0</v>
      </c>
      <c r="O994" s="34">
        <f>IFERROR(VLOOKUP($H994,'Water F Rev'!$A:$L,15,FALSE),0)</f>
        <v>0</v>
      </c>
      <c r="P994" s="34">
        <f>IFERROR(VLOOKUP($H994,'Water F Rev'!$A:$L,16,FALSE),0)</f>
        <v>0</v>
      </c>
      <c r="Q994" s="42">
        <f>IFERROR(VLOOKUP($H994,'Water F Rev'!$A:$L,17,FALSE),0)</f>
        <v>0</v>
      </c>
      <c r="R994" s="34">
        <f>IFERROR(VLOOKUP($H994,'Water F Exp'!$A:$K,15,FALSE),0)</f>
        <v>0</v>
      </c>
      <c r="S994" s="34">
        <f>IFERROR(VLOOKUP($H994,'Water F Exp'!$A:$K,16,FALSE),0)</f>
        <v>0</v>
      </c>
      <c r="T994" s="42">
        <f>IFERROR(VLOOKUP($H994,'Water F Exp'!$A:$K,17,FALSE),0)</f>
        <v>0</v>
      </c>
      <c r="U994" s="34">
        <f ca="1">IFERROR(VLOOKUP($H994,'Sewer F Rev'!$A:$E,15,FALSE),0)</f>
        <v>0</v>
      </c>
      <c r="V994" s="34">
        <f ca="1">IFERROR(VLOOKUP($H994,'Sewer F Rev'!$A:$E,16,FALSE),0)</f>
        <v>0</v>
      </c>
      <c r="W994" s="42">
        <f ca="1">IFERROR(VLOOKUP($H994,'Sewer F Rev'!$A:$E,17,FALSE),0)</f>
        <v>0</v>
      </c>
      <c r="X994" s="34">
        <f>IFERROR(VLOOKUP($H994,'Sewer F Exp'!$A:$B,15,FALSE),0)</f>
        <v>0</v>
      </c>
      <c r="Y994" s="34">
        <f>IFERROR(VLOOKUP($H994,'Sewer F Exp'!$A:$B,16,FALSE),0)</f>
        <v>0</v>
      </c>
      <c r="Z994" s="42">
        <f>IFERROR(VLOOKUP($H994,'Sewer F Exp'!$A:$B,17,FALSE),0)</f>
        <v>0</v>
      </c>
      <c r="AA994" s="34">
        <f>IFERROR(VLOOKUP($H994,'Refuse F Rev'!$A:$E,15,FALSE),0)</f>
        <v>0</v>
      </c>
      <c r="AB994" s="34">
        <f>IFERROR(VLOOKUP($H994,'Refuse F Rev'!$A:$E,16,FALSE),0)</f>
        <v>0</v>
      </c>
      <c r="AC994" s="42">
        <f>IFERROR(VLOOKUP($H994,'Refuse F Rev'!$A:$E,17,FALSE),0)</f>
        <v>0</v>
      </c>
      <c r="AD994" s="34">
        <f>IFERROR(VLOOKUP($H994,'Refuse F Exp'!$A:$E,15,FALSE),0)</f>
        <v>0</v>
      </c>
      <c r="AE994" s="34">
        <f>IFERROR(VLOOKUP($H994,'Refuse F Exp'!$A:$E,16,FALSE),0)</f>
        <v>0</v>
      </c>
      <c r="AF994" s="42">
        <f>IFERROR(VLOOKUP($H994,'Refuse F Exp'!$A:$E,17,FALSE),0)</f>
        <v>0</v>
      </c>
      <c r="AG994" s="34">
        <f>IFERROR(VLOOKUP($H994,#REF!,10,FALSE),0)</f>
        <v>0</v>
      </c>
      <c r="AH994" s="34">
        <f>IFERROR(VLOOKUP($H994,#REF!,11,FALSE),0)</f>
        <v>0</v>
      </c>
      <c r="AI994" s="42">
        <f>IFERROR(VLOOKUP($H994,#REF!,12,FALSE),0)</f>
        <v>0</v>
      </c>
      <c r="AJ994" s="34">
        <f>IFERROR(VLOOKUP($H994,#REF!,10,FALSE),0)</f>
        <v>0</v>
      </c>
      <c r="AK994" s="34">
        <f>IFERROR(VLOOKUP($H994,#REF!,11,FALSE),0)</f>
        <v>0</v>
      </c>
      <c r="AL994" s="42">
        <f>IFERROR(VLOOKUP($H994,#REF!,12,FALSE),0)</f>
        <v>0</v>
      </c>
      <c r="AM994" s="34">
        <f>IFERROR(VLOOKUP($H994,#REF!,10,FALSE),0)</f>
        <v>0</v>
      </c>
      <c r="AN994" s="34">
        <f>IFERROR(VLOOKUP($H994,#REF!,11,FALSE),0)</f>
        <v>0</v>
      </c>
      <c r="AO994" s="42">
        <f>IFERROR(VLOOKUP($H994,#REF!,12,FALSE),0)</f>
        <v>0</v>
      </c>
      <c r="AP994" s="34">
        <f>IFERROR(VLOOKUP($H994,#REF!,10,FALSE),0)</f>
        <v>0</v>
      </c>
      <c r="AQ994" s="34">
        <f>IFERROR(VLOOKUP($H994,#REF!,11,FALSE),0)</f>
        <v>0</v>
      </c>
      <c r="AR994" s="42">
        <f>IFERROR(VLOOKUP($H994,#REF!,12,FALSE),0)</f>
        <v>0</v>
      </c>
      <c r="AS994" s="34">
        <f>IFERROR(VLOOKUP($H994,#REF!,13,FALSE),0)</f>
        <v>0</v>
      </c>
      <c r="AT994" s="34">
        <f>IFERROR(VLOOKUP($H994,#REF!,14,FALSE),0)</f>
        <v>0</v>
      </c>
      <c r="AU994" s="42">
        <f>IFERROR(VLOOKUP($H994,#REF!,15,FALSE),0)</f>
        <v>0</v>
      </c>
      <c r="AV994" s="34">
        <f>IFERROR(VLOOKUP($H994,#REF!,15,FALSE),0)</f>
        <v>0</v>
      </c>
      <c r="AW994" s="34">
        <f>IFERROR(VLOOKUP($H994,#REF!,16,FALSE),0)</f>
        <v>0</v>
      </c>
      <c r="AX994" s="42">
        <f>IFERROR(VLOOKUP($H994,#REF!,17,FALSE),0)</f>
        <v>0</v>
      </c>
    </row>
    <row r="995" spans="1:50" x14ac:dyDescent="0.3">
      <c r="A995" s="33" t="str">
        <f t="shared" si="60"/>
        <v>0</v>
      </c>
      <c r="B995" s="33">
        <f>+'R&amp;E EXPORT'!B994</f>
        <v>0</v>
      </c>
      <c r="C995" t="str">
        <f>IFERROR(VLOOKUP(A995,'MCSJ Export'!A:C,3,FALSE),"")</f>
        <v/>
      </c>
      <c r="D995" s="37">
        <f t="shared" ca="1" si="61"/>
        <v>0</v>
      </c>
      <c r="E995" s="37">
        <f t="shared" ca="1" si="62"/>
        <v>0</v>
      </c>
      <c r="F995" s="37">
        <f t="shared" ca="1" si="63"/>
        <v>0</v>
      </c>
      <c r="G995" s="37"/>
      <c r="H995" s="33">
        <f>+'R&amp;E EXPORT'!A994</f>
        <v>0</v>
      </c>
      <c r="I995" s="34">
        <f>IFERROR(VLOOKUP($H995,'Gen F Rev'!$A:$M,15,FALSE),0)</f>
        <v>0</v>
      </c>
      <c r="J995" s="34">
        <f>IFERROR(VLOOKUP($H995,'Gen F Rev'!$A:$M,16,FALSE),0)</f>
        <v>0</v>
      </c>
      <c r="K995" s="42">
        <f>IFERROR(VLOOKUP($H995,'Gen F Rev'!$A:$M,17,FALSE),0)</f>
        <v>0</v>
      </c>
      <c r="L995" s="34">
        <f>IFERROR(VLOOKUP($H995,'Gen F Exp'!$A:$E,15,FALSE),0)</f>
        <v>0</v>
      </c>
      <c r="M995" s="34">
        <f>IFERROR(VLOOKUP($H995,'Gen F Exp'!$A:$E,16,FALSE),0)</f>
        <v>0</v>
      </c>
      <c r="N995" s="42">
        <f>IFERROR(VLOOKUP($H995,'Gen F Exp'!$A:$E,17,FALSE),0)</f>
        <v>0</v>
      </c>
      <c r="O995" s="34">
        <f>IFERROR(VLOOKUP($H995,'Water F Rev'!$A:$L,15,FALSE),0)</f>
        <v>0</v>
      </c>
      <c r="P995" s="34">
        <f>IFERROR(VLOOKUP($H995,'Water F Rev'!$A:$L,16,FALSE),0)</f>
        <v>0</v>
      </c>
      <c r="Q995" s="42">
        <f>IFERROR(VLOOKUP($H995,'Water F Rev'!$A:$L,17,FALSE),0)</f>
        <v>0</v>
      </c>
      <c r="R995" s="34">
        <f>IFERROR(VLOOKUP($H995,'Water F Exp'!$A:$K,15,FALSE),0)</f>
        <v>0</v>
      </c>
      <c r="S995" s="34">
        <f>IFERROR(VLOOKUP($H995,'Water F Exp'!$A:$K,16,FALSE),0)</f>
        <v>0</v>
      </c>
      <c r="T995" s="42">
        <f>IFERROR(VLOOKUP($H995,'Water F Exp'!$A:$K,17,FALSE),0)</f>
        <v>0</v>
      </c>
      <c r="U995" s="34">
        <f ca="1">IFERROR(VLOOKUP($H995,'Sewer F Rev'!$A:$E,15,FALSE),0)</f>
        <v>0</v>
      </c>
      <c r="V995" s="34">
        <f ca="1">IFERROR(VLOOKUP($H995,'Sewer F Rev'!$A:$E,16,FALSE),0)</f>
        <v>0</v>
      </c>
      <c r="W995" s="42">
        <f ca="1">IFERROR(VLOOKUP($H995,'Sewer F Rev'!$A:$E,17,FALSE),0)</f>
        <v>0</v>
      </c>
      <c r="X995" s="34">
        <f>IFERROR(VLOOKUP($H995,'Sewer F Exp'!$A:$B,15,FALSE),0)</f>
        <v>0</v>
      </c>
      <c r="Y995" s="34">
        <f>IFERROR(VLOOKUP($H995,'Sewer F Exp'!$A:$B,16,FALSE),0)</f>
        <v>0</v>
      </c>
      <c r="Z995" s="42">
        <f>IFERROR(VLOOKUP($H995,'Sewer F Exp'!$A:$B,17,FALSE),0)</f>
        <v>0</v>
      </c>
      <c r="AA995" s="34">
        <f>IFERROR(VLOOKUP($H995,'Refuse F Rev'!$A:$E,15,FALSE),0)</f>
        <v>0</v>
      </c>
      <c r="AB995" s="34">
        <f>IFERROR(VLOOKUP($H995,'Refuse F Rev'!$A:$E,16,FALSE),0)</f>
        <v>0</v>
      </c>
      <c r="AC995" s="42">
        <f>IFERROR(VLOOKUP($H995,'Refuse F Rev'!$A:$E,17,FALSE),0)</f>
        <v>0</v>
      </c>
      <c r="AD995" s="34">
        <f>IFERROR(VLOOKUP($H995,'Refuse F Exp'!$A:$E,15,FALSE),0)</f>
        <v>0</v>
      </c>
      <c r="AE995" s="34">
        <f>IFERROR(VLOOKUP($H995,'Refuse F Exp'!$A:$E,16,FALSE),0)</f>
        <v>0</v>
      </c>
      <c r="AF995" s="42">
        <f>IFERROR(VLOOKUP($H995,'Refuse F Exp'!$A:$E,17,FALSE),0)</f>
        <v>0</v>
      </c>
      <c r="AG995" s="34">
        <f>IFERROR(VLOOKUP($H995,#REF!,10,FALSE),0)</f>
        <v>0</v>
      </c>
      <c r="AH995" s="34">
        <f>IFERROR(VLOOKUP($H995,#REF!,11,FALSE),0)</f>
        <v>0</v>
      </c>
      <c r="AI995" s="42">
        <f>IFERROR(VLOOKUP($H995,#REF!,12,FALSE),0)</f>
        <v>0</v>
      </c>
      <c r="AJ995" s="34">
        <f>IFERROR(VLOOKUP($H995,#REF!,10,FALSE),0)</f>
        <v>0</v>
      </c>
      <c r="AK995" s="34">
        <f>IFERROR(VLOOKUP($H995,#REF!,11,FALSE),0)</f>
        <v>0</v>
      </c>
      <c r="AL995" s="42">
        <f>IFERROR(VLOOKUP($H995,#REF!,12,FALSE),0)</f>
        <v>0</v>
      </c>
      <c r="AM995" s="34">
        <f>IFERROR(VLOOKUP($H995,#REF!,10,FALSE),0)</f>
        <v>0</v>
      </c>
      <c r="AN995" s="34">
        <f>IFERROR(VLOOKUP($H995,#REF!,11,FALSE),0)</f>
        <v>0</v>
      </c>
      <c r="AO995" s="42">
        <f>IFERROR(VLOOKUP($H995,#REF!,12,FALSE),0)</f>
        <v>0</v>
      </c>
      <c r="AP995" s="34">
        <f>IFERROR(VLOOKUP($H995,#REF!,10,FALSE),0)</f>
        <v>0</v>
      </c>
      <c r="AQ995" s="34">
        <f>IFERROR(VLOOKUP($H995,#REF!,11,FALSE),0)</f>
        <v>0</v>
      </c>
      <c r="AR995" s="42">
        <f>IFERROR(VLOOKUP($H995,#REF!,12,FALSE),0)</f>
        <v>0</v>
      </c>
      <c r="AS995" s="34">
        <f>IFERROR(VLOOKUP($H995,#REF!,13,FALSE),0)</f>
        <v>0</v>
      </c>
      <c r="AT995" s="34">
        <f>IFERROR(VLOOKUP($H995,#REF!,14,FALSE),0)</f>
        <v>0</v>
      </c>
      <c r="AU995" s="42">
        <f>IFERROR(VLOOKUP($H995,#REF!,15,FALSE),0)</f>
        <v>0</v>
      </c>
      <c r="AV995" s="34">
        <f>IFERROR(VLOOKUP($H995,#REF!,15,FALSE),0)</f>
        <v>0</v>
      </c>
      <c r="AW995" s="34">
        <f>IFERROR(VLOOKUP($H995,#REF!,16,FALSE),0)</f>
        <v>0</v>
      </c>
      <c r="AX995" s="42">
        <f>IFERROR(VLOOKUP($H995,#REF!,17,FALSE),0)</f>
        <v>0</v>
      </c>
    </row>
    <row r="996" spans="1:50" x14ac:dyDescent="0.3">
      <c r="A996" s="33" t="str">
        <f t="shared" si="60"/>
        <v>0</v>
      </c>
      <c r="B996" s="33">
        <f>+'R&amp;E EXPORT'!B995</f>
        <v>0</v>
      </c>
      <c r="C996" t="str">
        <f>IFERROR(VLOOKUP(A996,'MCSJ Export'!A:C,3,FALSE),"")</f>
        <v/>
      </c>
      <c r="D996" s="37">
        <f t="shared" ca="1" si="61"/>
        <v>0</v>
      </c>
      <c r="E996" s="37">
        <f t="shared" ca="1" si="62"/>
        <v>0</v>
      </c>
      <c r="F996" s="37">
        <f t="shared" ca="1" si="63"/>
        <v>0</v>
      </c>
      <c r="G996" s="37"/>
      <c r="H996" s="33">
        <f>+'R&amp;E EXPORT'!A995</f>
        <v>0</v>
      </c>
      <c r="I996" s="34">
        <f>IFERROR(VLOOKUP($H996,'Gen F Rev'!$A:$M,15,FALSE),0)</f>
        <v>0</v>
      </c>
      <c r="J996" s="34">
        <f>IFERROR(VLOOKUP($H996,'Gen F Rev'!$A:$M,16,FALSE),0)</f>
        <v>0</v>
      </c>
      <c r="K996" s="42">
        <f>IFERROR(VLOOKUP($H996,'Gen F Rev'!$A:$M,17,FALSE),0)</f>
        <v>0</v>
      </c>
      <c r="L996" s="34">
        <f>IFERROR(VLOOKUP($H996,'Gen F Exp'!$A:$E,15,FALSE),0)</f>
        <v>0</v>
      </c>
      <c r="M996" s="34">
        <f>IFERROR(VLOOKUP($H996,'Gen F Exp'!$A:$E,16,FALSE),0)</f>
        <v>0</v>
      </c>
      <c r="N996" s="42">
        <f>IFERROR(VLOOKUP($H996,'Gen F Exp'!$A:$E,17,FALSE),0)</f>
        <v>0</v>
      </c>
      <c r="O996" s="34">
        <f>IFERROR(VLOOKUP($H996,'Water F Rev'!$A:$L,15,FALSE),0)</f>
        <v>0</v>
      </c>
      <c r="P996" s="34">
        <f>IFERROR(VLOOKUP($H996,'Water F Rev'!$A:$L,16,FALSE),0)</f>
        <v>0</v>
      </c>
      <c r="Q996" s="42">
        <f>IFERROR(VLOOKUP($H996,'Water F Rev'!$A:$L,17,FALSE),0)</f>
        <v>0</v>
      </c>
      <c r="R996" s="34">
        <f>IFERROR(VLOOKUP($H996,'Water F Exp'!$A:$K,15,FALSE),0)</f>
        <v>0</v>
      </c>
      <c r="S996" s="34">
        <f>IFERROR(VLOOKUP($H996,'Water F Exp'!$A:$K,16,FALSE),0)</f>
        <v>0</v>
      </c>
      <c r="T996" s="42">
        <f>IFERROR(VLOOKUP($H996,'Water F Exp'!$A:$K,17,FALSE),0)</f>
        <v>0</v>
      </c>
      <c r="U996" s="34">
        <f ca="1">IFERROR(VLOOKUP($H996,'Sewer F Rev'!$A:$E,15,FALSE),0)</f>
        <v>0</v>
      </c>
      <c r="V996" s="34">
        <f ca="1">IFERROR(VLOOKUP($H996,'Sewer F Rev'!$A:$E,16,FALSE),0)</f>
        <v>0</v>
      </c>
      <c r="W996" s="42">
        <f ca="1">IFERROR(VLOOKUP($H996,'Sewer F Rev'!$A:$E,17,FALSE),0)</f>
        <v>0</v>
      </c>
      <c r="X996" s="34">
        <f>IFERROR(VLOOKUP($H996,'Sewer F Exp'!$A:$B,15,FALSE),0)</f>
        <v>0</v>
      </c>
      <c r="Y996" s="34">
        <f>IFERROR(VLOOKUP($H996,'Sewer F Exp'!$A:$B,16,FALSE),0)</f>
        <v>0</v>
      </c>
      <c r="Z996" s="42">
        <f>IFERROR(VLOOKUP($H996,'Sewer F Exp'!$A:$B,17,FALSE),0)</f>
        <v>0</v>
      </c>
      <c r="AA996" s="34">
        <f>IFERROR(VLOOKUP($H996,'Refuse F Rev'!$A:$E,15,FALSE),0)</f>
        <v>0</v>
      </c>
      <c r="AB996" s="34">
        <f>IFERROR(VLOOKUP($H996,'Refuse F Rev'!$A:$E,16,FALSE),0)</f>
        <v>0</v>
      </c>
      <c r="AC996" s="42">
        <f>IFERROR(VLOOKUP($H996,'Refuse F Rev'!$A:$E,17,FALSE),0)</f>
        <v>0</v>
      </c>
      <c r="AD996" s="34">
        <f>IFERROR(VLOOKUP($H996,'Refuse F Exp'!$A:$E,15,FALSE),0)</f>
        <v>0</v>
      </c>
      <c r="AE996" s="34">
        <f>IFERROR(VLOOKUP($H996,'Refuse F Exp'!$A:$E,16,FALSE),0)</f>
        <v>0</v>
      </c>
      <c r="AF996" s="42">
        <f>IFERROR(VLOOKUP($H996,'Refuse F Exp'!$A:$E,17,FALSE),0)</f>
        <v>0</v>
      </c>
      <c r="AG996" s="34">
        <f>IFERROR(VLOOKUP($H996,#REF!,10,FALSE),0)</f>
        <v>0</v>
      </c>
      <c r="AH996" s="34">
        <f>IFERROR(VLOOKUP($H996,#REF!,11,FALSE),0)</f>
        <v>0</v>
      </c>
      <c r="AI996" s="42">
        <f>IFERROR(VLOOKUP($H996,#REF!,12,FALSE),0)</f>
        <v>0</v>
      </c>
      <c r="AJ996" s="34">
        <f>IFERROR(VLOOKUP($H996,#REF!,10,FALSE),0)</f>
        <v>0</v>
      </c>
      <c r="AK996" s="34">
        <f>IFERROR(VLOOKUP($H996,#REF!,11,FALSE),0)</f>
        <v>0</v>
      </c>
      <c r="AL996" s="42">
        <f>IFERROR(VLOOKUP($H996,#REF!,12,FALSE),0)</f>
        <v>0</v>
      </c>
      <c r="AM996" s="34">
        <f>IFERROR(VLOOKUP($H996,#REF!,10,FALSE),0)</f>
        <v>0</v>
      </c>
      <c r="AN996" s="34">
        <f>IFERROR(VLOOKUP($H996,#REF!,11,FALSE),0)</f>
        <v>0</v>
      </c>
      <c r="AO996" s="42">
        <f>IFERROR(VLOOKUP($H996,#REF!,12,FALSE),0)</f>
        <v>0</v>
      </c>
      <c r="AP996" s="34">
        <f>IFERROR(VLOOKUP($H996,#REF!,10,FALSE),0)</f>
        <v>0</v>
      </c>
      <c r="AQ996" s="34">
        <f>IFERROR(VLOOKUP($H996,#REF!,11,FALSE),0)</f>
        <v>0</v>
      </c>
      <c r="AR996" s="42">
        <f>IFERROR(VLOOKUP($H996,#REF!,12,FALSE),0)</f>
        <v>0</v>
      </c>
      <c r="AS996" s="34">
        <f>IFERROR(VLOOKUP($H996,#REF!,13,FALSE),0)</f>
        <v>0</v>
      </c>
      <c r="AT996" s="34">
        <f>IFERROR(VLOOKUP($H996,#REF!,14,FALSE),0)</f>
        <v>0</v>
      </c>
      <c r="AU996" s="42">
        <f>IFERROR(VLOOKUP($H996,#REF!,15,FALSE),0)</f>
        <v>0</v>
      </c>
      <c r="AV996" s="34">
        <f>IFERROR(VLOOKUP($H996,#REF!,15,FALSE),0)</f>
        <v>0</v>
      </c>
      <c r="AW996" s="34">
        <f>IFERROR(VLOOKUP($H996,#REF!,16,FALSE),0)</f>
        <v>0</v>
      </c>
      <c r="AX996" s="42">
        <f>IFERROR(VLOOKUP($H996,#REF!,17,FALSE),0)</f>
        <v>0</v>
      </c>
    </row>
    <row r="997" spans="1:50" x14ac:dyDescent="0.3">
      <c r="A997" s="33" t="str">
        <f t="shared" si="60"/>
        <v>0</v>
      </c>
      <c r="B997" s="33">
        <f>+'R&amp;E EXPORT'!B996</f>
        <v>0</v>
      </c>
      <c r="C997" t="str">
        <f>IFERROR(VLOOKUP(A997,'MCSJ Export'!A:C,3,FALSE),"")</f>
        <v/>
      </c>
      <c r="D997" s="37">
        <f t="shared" ca="1" si="61"/>
        <v>0</v>
      </c>
      <c r="E997" s="37">
        <f t="shared" ca="1" si="62"/>
        <v>0</v>
      </c>
      <c r="F997" s="37">
        <f t="shared" ca="1" si="63"/>
        <v>0</v>
      </c>
      <c r="G997" s="37"/>
      <c r="H997" s="33">
        <f>+'R&amp;E EXPORT'!A996</f>
        <v>0</v>
      </c>
      <c r="I997" s="34">
        <f>IFERROR(VLOOKUP($H997,'Gen F Rev'!$A:$M,15,FALSE),0)</f>
        <v>0</v>
      </c>
      <c r="J997" s="34">
        <f>IFERROR(VLOOKUP($H997,'Gen F Rev'!$A:$M,16,FALSE),0)</f>
        <v>0</v>
      </c>
      <c r="K997" s="42">
        <f>IFERROR(VLOOKUP($H997,'Gen F Rev'!$A:$M,17,FALSE),0)</f>
        <v>0</v>
      </c>
      <c r="L997" s="34">
        <f>IFERROR(VLOOKUP($H997,'Gen F Exp'!$A:$E,15,FALSE),0)</f>
        <v>0</v>
      </c>
      <c r="M997" s="34">
        <f>IFERROR(VLOOKUP($H997,'Gen F Exp'!$A:$E,16,FALSE),0)</f>
        <v>0</v>
      </c>
      <c r="N997" s="42">
        <f>IFERROR(VLOOKUP($H997,'Gen F Exp'!$A:$E,17,FALSE),0)</f>
        <v>0</v>
      </c>
      <c r="O997" s="34">
        <f>IFERROR(VLOOKUP($H997,'Water F Rev'!$A:$L,15,FALSE),0)</f>
        <v>0</v>
      </c>
      <c r="P997" s="34">
        <f>IFERROR(VLOOKUP($H997,'Water F Rev'!$A:$L,16,FALSE),0)</f>
        <v>0</v>
      </c>
      <c r="Q997" s="42">
        <f>IFERROR(VLOOKUP($H997,'Water F Rev'!$A:$L,17,FALSE),0)</f>
        <v>0</v>
      </c>
      <c r="R997" s="34">
        <f>IFERROR(VLOOKUP($H997,'Water F Exp'!$A:$K,15,FALSE),0)</f>
        <v>0</v>
      </c>
      <c r="S997" s="34">
        <f>IFERROR(VLOOKUP($H997,'Water F Exp'!$A:$K,16,FALSE),0)</f>
        <v>0</v>
      </c>
      <c r="T997" s="42">
        <f>IFERROR(VLOOKUP($H997,'Water F Exp'!$A:$K,17,FALSE),0)</f>
        <v>0</v>
      </c>
      <c r="U997" s="34">
        <f ca="1">IFERROR(VLOOKUP($H997,'Sewer F Rev'!$A:$E,15,FALSE),0)</f>
        <v>0</v>
      </c>
      <c r="V997" s="34">
        <f ca="1">IFERROR(VLOOKUP($H997,'Sewer F Rev'!$A:$E,16,FALSE),0)</f>
        <v>0</v>
      </c>
      <c r="W997" s="42">
        <f ca="1">IFERROR(VLOOKUP($H997,'Sewer F Rev'!$A:$E,17,FALSE),0)</f>
        <v>0</v>
      </c>
      <c r="X997" s="34">
        <f>IFERROR(VLOOKUP($H997,'Sewer F Exp'!$A:$B,15,FALSE),0)</f>
        <v>0</v>
      </c>
      <c r="Y997" s="34">
        <f>IFERROR(VLOOKUP($H997,'Sewer F Exp'!$A:$B,16,FALSE),0)</f>
        <v>0</v>
      </c>
      <c r="Z997" s="42">
        <f>IFERROR(VLOOKUP($H997,'Sewer F Exp'!$A:$B,17,FALSE),0)</f>
        <v>0</v>
      </c>
      <c r="AA997" s="34">
        <f>IFERROR(VLOOKUP($H997,'Refuse F Rev'!$A:$E,15,FALSE),0)</f>
        <v>0</v>
      </c>
      <c r="AB997" s="34">
        <f>IFERROR(VLOOKUP($H997,'Refuse F Rev'!$A:$E,16,FALSE),0)</f>
        <v>0</v>
      </c>
      <c r="AC997" s="42">
        <f>IFERROR(VLOOKUP($H997,'Refuse F Rev'!$A:$E,17,FALSE),0)</f>
        <v>0</v>
      </c>
      <c r="AD997" s="34">
        <f>IFERROR(VLOOKUP($H997,'Refuse F Exp'!$A:$E,15,FALSE),0)</f>
        <v>0</v>
      </c>
      <c r="AE997" s="34">
        <f>IFERROR(VLOOKUP($H997,'Refuse F Exp'!$A:$E,16,FALSE),0)</f>
        <v>0</v>
      </c>
      <c r="AF997" s="42">
        <f>IFERROR(VLOOKUP($H997,'Refuse F Exp'!$A:$E,17,FALSE),0)</f>
        <v>0</v>
      </c>
      <c r="AG997" s="34">
        <f>IFERROR(VLOOKUP($H997,#REF!,10,FALSE),0)</f>
        <v>0</v>
      </c>
      <c r="AH997" s="34">
        <f>IFERROR(VLOOKUP($H997,#REF!,11,FALSE),0)</f>
        <v>0</v>
      </c>
      <c r="AI997" s="42">
        <f>IFERROR(VLOOKUP($H997,#REF!,12,FALSE),0)</f>
        <v>0</v>
      </c>
      <c r="AJ997" s="34">
        <f>IFERROR(VLOOKUP($H997,#REF!,10,FALSE),0)</f>
        <v>0</v>
      </c>
      <c r="AK997" s="34">
        <f>IFERROR(VLOOKUP($H997,#REF!,11,FALSE),0)</f>
        <v>0</v>
      </c>
      <c r="AL997" s="42">
        <f>IFERROR(VLOOKUP($H997,#REF!,12,FALSE),0)</f>
        <v>0</v>
      </c>
      <c r="AM997" s="34">
        <f>IFERROR(VLOOKUP($H997,#REF!,10,FALSE),0)</f>
        <v>0</v>
      </c>
      <c r="AN997" s="34">
        <f>IFERROR(VLOOKUP($H997,#REF!,11,FALSE),0)</f>
        <v>0</v>
      </c>
      <c r="AO997" s="42">
        <f>IFERROR(VLOOKUP($H997,#REF!,12,FALSE),0)</f>
        <v>0</v>
      </c>
      <c r="AP997" s="34">
        <f>IFERROR(VLOOKUP($H997,#REF!,10,FALSE),0)</f>
        <v>0</v>
      </c>
      <c r="AQ997" s="34">
        <f>IFERROR(VLOOKUP($H997,#REF!,11,FALSE),0)</f>
        <v>0</v>
      </c>
      <c r="AR997" s="42">
        <f>IFERROR(VLOOKUP($H997,#REF!,12,FALSE),0)</f>
        <v>0</v>
      </c>
      <c r="AS997" s="34">
        <f>IFERROR(VLOOKUP($H997,#REF!,13,FALSE),0)</f>
        <v>0</v>
      </c>
      <c r="AT997" s="34">
        <f>IFERROR(VLOOKUP($H997,#REF!,14,FALSE),0)</f>
        <v>0</v>
      </c>
      <c r="AU997" s="42">
        <f>IFERROR(VLOOKUP($H997,#REF!,15,FALSE),0)</f>
        <v>0</v>
      </c>
      <c r="AV997" s="34">
        <f>IFERROR(VLOOKUP($H997,#REF!,15,FALSE),0)</f>
        <v>0</v>
      </c>
      <c r="AW997" s="34">
        <f>IFERROR(VLOOKUP($H997,#REF!,16,FALSE),0)</f>
        <v>0</v>
      </c>
      <c r="AX997" s="42">
        <f>IFERROR(VLOOKUP($H997,#REF!,17,FALSE),0)</f>
        <v>0</v>
      </c>
    </row>
    <row r="998" spans="1:50" x14ac:dyDescent="0.3">
      <c r="A998" s="33" t="str">
        <f t="shared" si="60"/>
        <v>0</v>
      </c>
      <c r="B998" s="33">
        <f>+'R&amp;E EXPORT'!B997</f>
        <v>0</v>
      </c>
      <c r="C998" t="str">
        <f>IFERROR(VLOOKUP(A998,'MCSJ Export'!A:C,3,FALSE),"")</f>
        <v/>
      </c>
      <c r="D998" s="37">
        <f t="shared" ca="1" si="61"/>
        <v>0</v>
      </c>
      <c r="E998" s="37">
        <f t="shared" ca="1" si="62"/>
        <v>0</v>
      </c>
      <c r="F998" s="37">
        <f t="shared" ca="1" si="63"/>
        <v>0</v>
      </c>
      <c r="G998" s="37"/>
      <c r="H998" s="33">
        <f>+'R&amp;E EXPORT'!A997</f>
        <v>0</v>
      </c>
      <c r="I998" s="34">
        <f>IFERROR(VLOOKUP($H998,'Gen F Rev'!$A:$M,15,FALSE),0)</f>
        <v>0</v>
      </c>
      <c r="J998" s="34">
        <f>IFERROR(VLOOKUP($H998,'Gen F Rev'!$A:$M,16,FALSE),0)</f>
        <v>0</v>
      </c>
      <c r="K998" s="42">
        <f>IFERROR(VLOOKUP($H998,'Gen F Rev'!$A:$M,17,FALSE),0)</f>
        <v>0</v>
      </c>
      <c r="L998" s="34">
        <f>IFERROR(VLOOKUP($H998,'Gen F Exp'!$A:$E,15,FALSE),0)</f>
        <v>0</v>
      </c>
      <c r="M998" s="34">
        <f>IFERROR(VLOOKUP($H998,'Gen F Exp'!$A:$E,16,FALSE),0)</f>
        <v>0</v>
      </c>
      <c r="N998" s="42">
        <f>IFERROR(VLOOKUP($H998,'Gen F Exp'!$A:$E,17,FALSE),0)</f>
        <v>0</v>
      </c>
      <c r="O998" s="34">
        <f>IFERROR(VLOOKUP($H998,'Water F Rev'!$A:$L,15,FALSE),0)</f>
        <v>0</v>
      </c>
      <c r="P998" s="34">
        <f>IFERROR(VLOOKUP($H998,'Water F Rev'!$A:$L,16,FALSE),0)</f>
        <v>0</v>
      </c>
      <c r="Q998" s="42">
        <f>IFERROR(VLOOKUP($H998,'Water F Rev'!$A:$L,17,FALSE),0)</f>
        <v>0</v>
      </c>
      <c r="R998" s="34">
        <f>IFERROR(VLOOKUP($H998,'Water F Exp'!$A:$K,15,FALSE),0)</f>
        <v>0</v>
      </c>
      <c r="S998" s="34">
        <f>IFERROR(VLOOKUP($H998,'Water F Exp'!$A:$K,16,FALSE),0)</f>
        <v>0</v>
      </c>
      <c r="T998" s="42">
        <f>IFERROR(VLOOKUP($H998,'Water F Exp'!$A:$K,17,FALSE),0)</f>
        <v>0</v>
      </c>
      <c r="U998" s="34">
        <f ca="1">IFERROR(VLOOKUP($H998,'Sewer F Rev'!$A:$E,15,FALSE),0)</f>
        <v>0</v>
      </c>
      <c r="V998" s="34">
        <f ca="1">IFERROR(VLOOKUP($H998,'Sewer F Rev'!$A:$E,16,FALSE),0)</f>
        <v>0</v>
      </c>
      <c r="W998" s="42">
        <f ca="1">IFERROR(VLOOKUP($H998,'Sewer F Rev'!$A:$E,17,FALSE),0)</f>
        <v>0</v>
      </c>
      <c r="X998" s="34">
        <f>IFERROR(VLOOKUP($H998,'Sewer F Exp'!$A:$B,15,FALSE),0)</f>
        <v>0</v>
      </c>
      <c r="Y998" s="34">
        <f>IFERROR(VLOOKUP($H998,'Sewer F Exp'!$A:$B,16,FALSE),0)</f>
        <v>0</v>
      </c>
      <c r="Z998" s="42">
        <f>IFERROR(VLOOKUP($H998,'Sewer F Exp'!$A:$B,17,FALSE),0)</f>
        <v>0</v>
      </c>
      <c r="AA998" s="34">
        <f>IFERROR(VLOOKUP($H998,'Refuse F Rev'!$A:$E,15,FALSE),0)</f>
        <v>0</v>
      </c>
      <c r="AB998" s="34">
        <f>IFERROR(VLOOKUP($H998,'Refuse F Rev'!$A:$E,16,FALSE),0)</f>
        <v>0</v>
      </c>
      <c r="AC998" s="42">
        <f>IFERROR(VLOOKUP($H998,'Refuse F Rev'!$A:$E,17,FALSE),0)</f>
        <v>0</v>
      </c>
      <c r="AD998" s="34">
        <f>IFERROR(VLOOKUP($H998,'Refuse F Exp'!$A:$E,15,FALSE),0)</f>
        <v>0</v>
      </c>
      <c r="AE998" s="34">
        <f>IFERROR(VLOOKUP($H998,'Refuse F Exp'!$A:$E,16,FALSE),0)</f>
        <v>0</v>
      </c>
      <c r="AF998" s="42">
        <f>IFERROR(VLOOKUP($H998,'Refuse F Exp'!$A:$E,17,FALSE),0)</f>
        <v>0</v>
      </c>
      <c r="AG998" s="34">
        <f>IFERROR(VLOOKUP($H998,#REF!,10,FALSE),0)</f>
        <v>0</v>
      </c>
      <c r="AH998" s="34">
        <f>IFERROR(VLOOKUP($H998,#REF!,11,FALSE),0)</f>
        <v>0</v>
      </c>
      <c r="AI998" s="42">
        <f>IFERROR(VLOOKUP($H998,#REF!,12,FALSE),0)</f>
        <v>0</v>
      </c>
      <c r="AJ998" s="34">
        <f>IFERROR(VLOOKUP($H998,#REF!,10,FALSE),0)</f>
        <v>0</v>
      </c>
      <c r="AK998" s="34">
        <f>IFERROR(VLOOKUP($H998,#REF!,11,FALSE),0)</f>
        <v>0</v>
      </c>
      <c r="AL998" s="42">
        <f>IFERROR(VLOOKUP($H998,#REF!,12,FALSE),0)</f>
        <v>0</v>
      </c>
      <c r="AM998" s="34">
        <f>IFERROR(VLOOKUP($H998,#REF!,10,FALSE),0)</f>
        <v>0</v>
      </c>
      <c r="AN998" s="34">
        <f>IFERROR(VLOOKUP($H998,#REF!,11,FALSE),0)</f>
        <v>0</v>
      </c>
      <c r="AO998" s="42">
        <f>IFERROR(VLOOKUP($H998,#REF!,12,FALSE),0)</f>
        <v>0</v>
      </c>
      <c r="AP998" s="34">
        <f>IFERROR(VLOOKUP($H998,#REF!,10,FALSE),0)</f>
        <v>0</v>
      </c>
      <c r="AQ998" s="34">
        <f>IFERROR(VLOOKUP($H998,#REF!,11,FALSE),0)</f>
        <v>0</v>
      </c>
      <c r="AR998" s="42">
        <f>IFERROR(VLOOKUP($H998,#REF!,12,FALSE),0)</f>
        <v>0</v>
      </c>
      <c r="AS998" s="34">
        <f>IFERROR(VLOOKUP($H998,#REF!,13,FALSE),0)</f>
        <v>0</v>
      </c>
      <c r="AT998" s="34">
        <f>IFERROR(VLOOKUP($H998,#REF!,14,FALSE),0)</f>
        <v>0</v>
      </c>
      <c r="AU998" s="42">
        <f>IFERROR(VLOOKUP($H998,#REF!,15,FALSE),0)</f>
        <v>0</v>
      </c>
      <c r="AV998" s="34">
        <f>IFERROR(VLOOKUP($H998,#REF!,15,FALSE),0)</f>
        <v>0</v>
      </c>
      <c r="AW998" s="34">
        <f>IFERROR(VLOOKUP($H998,#REF!,16,FALSE),0)</f>
        <v>0</v>
      </c>
      <c r="AX998" s="42">
        <f>IFERROR(VLOOKUP($H998,#REF!,17,FALSE),0)</f>
        <v>0</v>
      </c>
    </row>
    <row r="999" spans="1:50" x14ac:dyDescent="0.3">
      <c r="A999" s="33" t="str">
        <f t="shared" si="60"/>
        <v>0</v>
      </c>
      <c r="B999" s="33">
        <f>+'R&amp;E EXPORT'!B998</f>
        <v>0</v>
      </c>
      <c r="C999" t="str">
        <f>IFERROR(VLOOKUP(A999,'MCSJ Export'!A:C,3,FALSE),"")</f>
        <v/>
      </c>
      <c r="D999" s="37">
        <f t="shared" ca="1" si="61"/>
        <v>0</v>
      </c>
      <c r="E999" s="37">
        <f t="shared" ca="1" si="62"/>
        <v>0</v>
      </c>
      <c r="F999" s="37">
        <f t="shared" ca="1" si="63"/>
        <v>0</v>
      </c>
      <c r="G999" s="37"/>
      <c r="H999" s="33">
        <f>+'R&amp;E EXPORT'!A998</f>
        <v>0</v>
      </c>
      <c r="I999" s="34">
        <f>IFERROR(VLOOKUP($H999,'Gen F Rev'!$A:$M,15,FALSE),0)</f>
        <v>0</v>
      </c>
      <c r="J999" s="34">
        <f>IFERROR(VLOOKUP($H999,'Gen F Rev'!$A:$M,16,FALSE),0)</f>
        <v>0</v>
      </c>
      <c r="K999" s="42">
        <f>IFERROR(VLOOKUP($H999,'Gen F Rev'!$A:$M,17,FALSE),0)</f>
        <v>0</v>
      </c>
      <c r="L999" s="34">
        <f>IFERROR(VLOOKUP($H999,'Gen F Exp'!$A:$E,15,FALSE),0)</f>
        <v>0</v>
      </c>
      <c r="M999" s="34">
        <f>IFERROR(VLOOKUP($H999,'Gen F Exp'!$A:$E,16,FALSE),0)</f>
        <v>0</v>
      </c>
      <c r="N999" s="42">
        <f>IFERROR(VLOOKUP($H999,'Gen F Exp'!$A:$E,17,FALSE),0)</f>
        <v>0</v>
      </c>
      <c r="O999" s="34">
        <f>IFERROR(VLOOKUP($H999,'Water F Rev'!$A:$L,15,FALSE),0)</f>
        <v>0</v>
      </c>
      <c r="P999" s="34">
        <f>IFERROR(VLOOKUP($H999,'Water F Rev'!$A:$L,16,FALSE),0)</f>
        <v>0</v>
      </c>
      <c r="Q999" s="42">
        <f>IFERROR(VLOOKUP($H999,'Water F Rev'!$A:$L,17,FALSE),0)</f>
        <v>0</v>
      </c>
      <c r="R999" s="34">
        <f>IFERROR(VLOOKUP($H999,'Water F Exp'!$A:$K,15,FALSE),0)</f>
        <v>0</v>
      </c>
      <c r="S999" s="34">
        <f>IFERROR(VLOOKUP($H999,'Water F Exp'!$A:$K,16,FALSE),0)</f>
        <v>0</v>
      </c>
      <c r="T999" s="42">
        <f>IFERROR(VLOOKUP($H999,'Water F Exp'!$A:$K,17,FALSE),0)</f>
        <v>0</v>
      </c>
      <c r="U999" s="34">
        <f ca="1">IFERROR(VLOOKUP($H999,'Sewer F Rev'!$A:$E,15,FALSE),0)</f>
        <v>0</v>
      </c>
      <c r="V999" s="34">
        <f ca="1">IFERROR(VLOOKUP($H999,'Sewer F Rev'!$A:$E,16,FALSE),0)</f>
        <v>0</v>
      </c>
      <c r="W999" s="42">
        <f ca="1">IFERROR(VLOOKUP($H999,'Sewer F Rev'!$A:$E,17,FALSE),0)</f>
        <v>0</v>
      </c>
      <c r="X999" s="34">
        <f>IFERROR(VLOOKUP($H999,'Sewer F Exp'!$A:$B,15,FALSE),0)</f>
        <v>0</v>
      </c>
      <c r="Y999" s="34">
        <f>IFERROR(VLOOKUP($H999,'Sewer F Exp'!$A:$B,16,FALSE),0)</f>
        <v>0</v>
      </c>
      <c r="Z999" s="42">
        <f>IFERROR(VLOOKUP($H999,'Sewer F Exp'!$A:$B,17,FALSE),0)</f>
        <v>0</v>
      </c>
      <c r="AA999" s="34">
        <f>IFERROR(VLOOKUP($H999,'Refuse F Rev'!$A:$E,15,FALSE),0)</f>
        <v>0</v>
      </c>
      <c r="AB999" s="34">
        <f>IFERROR(VLOOKUP($H999,'Refuse F Rev'!$A:$E,16,FALSE),0)</f>
        <v>0</v>
      </c>
      <c r="AC999" s="42">
        <f>IFERROR(VLOOKUP($H999,'Refuse F Rev'!$A:$E,17,FALSE),0)</f>
        <v>0</v>
      </c>
      <c r="AD999" s="34">
        <f>IFERROR(VLOOKUP($H999,'Refuse F Exp'!$A:$E,15,FALSE),0)</f>
        <v>0</v>
      </c>
      <c r="AE999" s="34">
        <f>IFERROR(VLOOKUP($H999,'Refuse F Exp'!$A:$E,16,FALSE),0)</f>
        <v>0</v>
      </c>
      <c r="AF999" s="42">
        <f>IFERROR(VLOOKUP($H999,'Refuse F Exp'!$A:$E,17,FALSE),0)</f>
        <v>0</v>
      </c>
      <c r="AG999" s="34">
        <f>IFERROR(VLOOKUP($H999,#REF!,10,FALSE),0)</f>
        <v>0</v>
      </c>
      <c r="AH999" s="34">
        <f>IFERROR(VLOOKUP($H999,#REF!,11,FALSE),0)</f>
        <v>0</v>
      </c>
      <c r="AI999" s="42">
        <f>IFERROR(VLOOKUP($H999,#REF!,12,FALSE),0)</f>
        <v>0</v>
      </c>
      <c r="AJ999" s="34">
        <f>IFERROR(VLOOKUP($H999,#REF!,10,FALSE),0)</f>
        <v>0</v>
      </c>
      <c r="AK999" s="34">
        <f>IFERROR(VLOOKUP($H999,#REF!,11,FALSE),0)</f>
        <v>0</v>
      </c>
      <c r="AL999" s="42">
        <f>IFERROR(VLOOKUP($H999,#REF!,12,FALSE),0)</f>
        <v>0</v>
      </c>
      <c r="AM999" s="34">
        <f>IFERROR(VLOOKUP($H999,#REF!,10,FALSE),0)</f>
        <v>0</v>
      </c>
      <c r="AN999" s="34">
        <f>IFERROR(VLOOKUP($H999,#REF!,11,FALSE),0)</f>
        <v>0</v>
      </c>
      <c r="AO999" s="42">
        <f>IFERROR(VLOOKUP($H999,#REF!,12,FALSE),0)</f>
        <v>0</v>
      </c>
      <c r="AP999" s="34">
        <f>IFERROR(VLOOKUP($H999,#REF!,10,FALSE),0)</f>
        <v>0</v>
      </c>
      <c r="AQ999" s="34">
        <f>IFERROR(VLOOKUP($H999,#REF!,11,FALSE),0)</f>
        <v>0</v>
      </c>
      <c r="AR999" s="42">
        <f>IFERROR(VLOOKUP($H999,#REF!,12,FALSE),0)</f>
        <v>0</v>
      </c>
      <c r="AS999" s="34">
        <f>IFERROR(VLOOKUP($H999,#REF!,13,FALSE),0)</f>
        <v>0</v>
      </c>
      <c r="AT999" s="34">
        <f>IFERROR(VLOOKUP($H999,#REF!,14,FALSE),0)</f>
        <v>0</v>
      </c>
      <c r="AU999" s="42">
        <f>IFERROR(VLOOKUP($H999,#REF!,15,FALSE),0)</f>
        <v>0</v>
      </c>
      <c r="AV999" s="34">
        <f>IFERROR(VLOOKUP($H999,#REF!,15,FALSE),0)</f>
        <v>0</v>
      </c>
      <c r="AW999" s="34">
        <f>IFERROR(VLOOKUP($H999,#REF!,16,FALSE),0)</f>
        <v>0</v>
      </c>
      <c r="AX999" s="42">
        <f>IFERROR(VLOOKUP($H999,#REF!,17,FALSE),0)</f>
        <v>0</v>
      </c>
    </row>
    <row r="1000" spans="1:50" x14ac:dyDescent="0.3">
      <c r="A1000" s="33" t="str">
        <f t="shared" si="60"/>
        <v>0</v>
      </c>
      <c r="B1000" s="33">
        <f>+'R&amp;E EXPORT'!B999</f>
        <v>0</v>
      </c>
      <c r="C1000" t="str">
        <f>IFERROR(VLOOKUP(A1000,'MCSJ Export'!A:C,3,FALSE),"")</f>
        <v/>
      </c>
      <c r="D1000" s="37">
        <f t="shared" ca="1" si="61"/>
        <v>0</v>
      </c>
      <c r="E1000" s="37">
        <f t="shared" ca="1" si="62"/>
        <v>0</v>
      </c>
      <c r="F1000" s="37">
        <f t="shared" ca="1" si="63"/>
        <v>0</v>
      </c>
      <c r="G1000" s="37"/>
      <c r="H1000" s="33">
        <f>+'R&amp;E EXPORT'!A999</f>
        <v>0</v>
      </c>
      <c r="I1000" s="34">
        <f>IFERROR(VLOOKUP($H1000,'Gen F Rev'!$A:$M,15,FALSE),0)</f>
        <v>0</v>
      </c>
      <c r="J1000" s="34">
        <f>IFERROR(VLOOKUP($H1000,'Gen F Rev'!$A:$M,16,FALSE),0)</f>
        <v>0</v>
      </c>
      <c r="K1000" s="42">
        <f>IFERROR(VLOOKUP($H1000,'Gen F Rev'!$A:$M,17,FALSE),0)</f>
        <v>0</v>
      </c>
      <c r="L1000" s="34">
        <f>IFERROR(VLOOKUP($H1000,'Gen F Exp'!$A:$E,15,FALSE),0)</f>
        <v>0</v>
      </c>
      <c r="M1000" s="34">
        <f>IFERROR(VLOOKUP($H1000,'Gen F Exp'!$A:$E,16,FALSE),0)</f>
        <v>0</v>
      </c>
      <c r="N1000" s="42">
        <f>IFERROR(VLOOKUP($H1000,'Gen F Exp'!$A:$E,17,FALSE),0)</f>
        <v>0</v>
      </c>
      <c r="O1000" s="34">
        <f>IFERROR(VLOOKUP($H1000,'Water F Rev'!$A:$L,15,FALSE),0)</f>
        <v>0</v>
      </c>
      <c r="P1000" s="34">
        <f>IFERROR(VLOOKUP($H1000,'Water F Rev'!$A:$L,16,FALSE),0)</f>
        <v>0</v>
      </c>
      <c r="Q1000" s="42">
        <f>IFERROR(VLOOKUP($H1000,'Water F Rev'!$A:$L,17,FALSE),0)</f>
        <v>0</v>
      </c>
      <c r="R1000" s="34">
        <f>IFERROR(VLOOKUP($H1000,'Water F Exp'!$A:$K,15,FALSE),0)</f>
        <v>0</v>
      </c>
      <c r="S1000" s="34">
        <f>IFERROR(VLOOKUP($H1000,'Water F Exp'!$A:$K,16,FALSE),0)</f>
        <v>0</v>
      </c>
      <c r="T1000" s="42">
        <f>IFERROR(VLOOKUP($H1000,'Water F Exp'!$A:$K,17,FALSE),0)</f>
        <v>0</v>
      </c>
      <c r="U1000" s="34">
        <f ca="1">IFERROR(VLOOKUP($H1000,'Sewer F Rev'!$A:$E,15,FALSE),0)</f>
        <v>0</v>
      </c>
      <c r="V1000" s="34">
        <f ca="1">IFERROR(VLOOKUP($H1000,'Sewer F Rev'!$A:$E,16,FALSE),0)</f>
        <v>0</v>
      </c>
      <c r="W1000" s="42">
        <f ca="1">IFERROR(VLOOKUP($H1000,'Sewer F Rev'!$A:$E,17,FALSE),0)</f>
        <v>0</v>
      </c>
      <c r="X1000" s="34">
        <f>IFERROR(VLOOKUP($H1000,'Sewer F Exp'!$A:$B,15,FALSE),0)</f>
        <v>0</v>
      </c>
      <c r="Y1000" s="34">
        <f>IFERROR(VLOOKUP($H1000,'Sewer F Exp'!$A:$B,16,FALSE),0)</f>
        <v>0</v>
      </c>
      <c r="Z1000" s="42">
        <f>IFERROR(VLOOKUP($H1000,'Sewer F Exp'!$A:$B,17,FALSE),0)</f>
        <v>0</v>
      </c>
      <c r="AA1000" s="34">
        <f>IFERROR(VLOOKUP($H1000,'Refuse F Rev'!$A:$E,15,FALSE),0)</f>
        <v>0</v>
      </c>
      <c r="AB1000" s="34">
        <f>IFERROR(VLOOKUP($H1000,'Refuse F Rev'!$A:$E,16,FALSE),0)</f>
        <v>0</v>
      </c>
      <c r="AC1000" s="42">
        <f>IFERROR(VLOOKUP($H1000,'Refuse F Rev'!$A:$E,17,FALSE),0)</f>
        <v>0</v>
      </c>
      <c r="AD1000" s="34">
        <f>IFERROR(VLOOKUP($H1000,'Refuse F Exp'!$A:$E,15,FALSE),0)</f>
        <v>0</v>
      </c>
      <c r="AE1000" s="34">
        <f>IFERROR(VLOOKUP($H1000,'Refuse F Exp'!$A:$E,16,FALSE),0)</f>
        <v>0</v>
      </c>
      <c r="AF1000" s="42">
        <f>IFERROR(VLOOKUP($H1000,'Refuse F Exp'!$A:$E,17,FALSE),0)</f>
        <v>0</v>
      </c>
      <c r="AG1000" s="34">
        <f>IFERROR(VLOOKUP($H1000,#REF!,10,FALSE),0)</f>
        <v>0</v>
      </c>
      <c r="AH1000" s="34">
        <f>IFERROR(VLOOKUP($H1000,#REF!,11,FALSE),0)</f>
        <v>0</v>
      </c>
      <c r="AI1000" s="42">
        <f>IFERROR(VLOOKUP($H1000,#REF!,12,FALSE),0)</f>
        <v>0</v>
      </c>
      <c r="AJ1000" s="34">
        <f>IFERROR(VLOOKUP($H1000,#REF!,10,FALSE),0)</f>
        <v>0</v>
      </c>
      <c r="AK1000" s="34">
        <f>IFERROR(VLOOKUP($H1000,#REF!,11,FALSE),0)</f>
        <v>0</v>
      </c>
      <c r="AL1000" s="42">
        <f>IFERROR(VLOOKUP($H1000,#REF!,12,FALSE),0)</f>
        <v>0</v>
      </c>
      <c r="AM1000" s="34">
        <f>IFERROR(VLOOKUP($H1000,#REF!,10,FALSE),0)</f>
        <v>0</v>
      </c>
      <c r="AN1000" s="34">
        <f>IFERROR(VLOOKUP($H1000,#REF!,11,FALSE),0)</f>
        <v>0</v>
      </c>
      <c r="AO1000" s="42">
        <f>IFERROR(VLOOKUP($H1000,#REF!,12,FALSE),0)</f>
        <v>0</v>
      </c>
      <c r="AP1000" s="34">
        <f>IFERROR(VLOOKUP($H1000,#REF!,10,FALSE),0)</f>
        <v>0</v>
      </c>
      <c r="AQ1000" s="34">
        <f>IFERROR(VLOOKUP($H1000,#REF!,11,FALSE),0)</f>
        <v>0</v>
      </c>
      <c r="AR1000" s="42">
        <f>IFERROR(VLOOKUP($H1000,#REF!,12,FALSE),0)</f>
        <v>0</v>
      </c>
      <c r="AS1000" s="34">
        <f>IFERROR(VLOOKUP($H1000,#REF!,13,FALSE),0)</f>
        <v>0</v>
      </c>
      <c r="AT1000" s="34">
        <f>IFERROR(VLOOKUP($H1000,#REF!,14,FALSE),0)</f>
        <v>0</v>
      </c>
      <c r="AU1000" s="42">
        <f>IFERROR(VLOOKUP($H1000,#REF!,15,FALSE),0)</f>
        <v>0</v>
      </c>
      <c r="AV1000" s="34">
        <f>IFERROR(VLOOKUP($H1000,#REF!,15,FALSE),0)</f>
        <v>0</v>
      </c>
      <c r="AW1000" s="34">
        <f>IFERROR(VLOOKUP($H1000,#REF!,16,FALSE),0)</f>
        <v>0</v>
      </c>
      <c r="AX1000" s="42">
        <f>IFERROR(VLOOKUP($H1000,#REF!,17,FALSE),0)</f>
        <v>0</v>
      </c>
    </row>
    <row r="1001" spans="1:50" x14ac:dyDescent="0.3">
      <c r="A1001" s="33" t="str">
        <f t="shared" si="60"/>
        <v>0</v>
      </c>
      <c r="B1001" s="33">
        <f>+'R&amp;E EXPORT'!B1000</f>
        <v>0</v>
      </c>
      <c r="C1001" t="str">
        <f>IFERROR(VLOOKUP(A1001,'MCSJ Export'!A:C,3,FALSE),"")</f>
        <v/>
      </c>
      <c r="D1001" s="37">
        <f t="shared" ca="1" si="61"/>
        <v>0</v>
      </c>
      <c r="E1001" s="37">
        <f t="shared" ca="1" si="62"/>
        <v>0</v>
      </c>
      <c r="F1001" s="37">
        <f t="shared" ca="1" si="63"/>
        <v>0</v>
      </c>
      <c r="G1001" s="37"/>
      <c r="H1001" s="33">
        <f>+'R&amp;E EXPORT'!A1000</f>
        <v>0</v>
      </c>
      <c r="I1001" s="34">
        <f>IFERROR(VLOOKUP($H1001,'Gen F Rev'!$A:$M,15,FALSE),0)</f>
        <v>0</v>
      </c>
      <c r="J1001" s="34">
        <f>IFERROR(VLOOKUP($H1001,'Gen F Rev'!$A:$M,16,FALSE),0)</f>
        <v>0</v>
      </c>
      <c r="K1001" s="42">
        <f>IFERROR(VLOOKUP($H1001,'Gen F Rev'!$A:$M,17,FALSE),0)</f>
        <v>0</v>
      </c>
      <c r="L1001" s="34">
        <f>IFERROR(VLOOKUP($H1001,'Gen F Exp'!$A:$E,15,FALSE),0)</f>
        <v>0</v>
      </c>
      <c r="M1001" s="34">
        <f>IFERROR(VLOOKUP($H1001,'Gen F Exp'!$A:$E,16,FALSE),0)</f>
        <v>0</v>
      </c>
      <c r="N1001" s="42">
        <f>IFERROR(VLOOKUP($H1001,'Gen F Exp'!$A:$E,17,FALSE),0)</f>
        <v>0</v>
      </c>
      <c r="O1001" s="34">
        <f>IFERROR(VLOOKUP($H1001,'Water F Rev'!$A:$L,15,FALSE),0)</f>
        <v>0</v>
      </c>
      <c r="P1001" s="34">
        <f>IFERROR(VLOOKUP($H1001,'Water F Rev'!$A:$L,16,FALSE),0)</f>
        <v>0</v>
      </c>
      <c r="Q1001" s="42">
        <f>IFERROR(VLOOKUP($H1001,'Water F Rev'!$A:$L,17,FALSE),0)</f>
        <v>0</v>
      </c>
      <c r="R1001" s="34">
        <f>IFERROR(VLOOKUP($H1001,'Water F Exp'!$A:$K,15,FALSE),0)</f>
        <v>0</v>
      </c>
      <c r="S1001" s="34">
        <f>IFERROR(VLOOKUP($H1001,'Water F Exp'!$A:$K,16,FALSE),0)</f>
        <v>0</v>
      </c>
      <c r="T1001" s="42">
        <f>IFERROR(VLOOKUP($H1001,'Water F Exp'!$A:$K,17,FALSE),0)</f>
        <v>0</v>
      </c>
      <c r="U1001" s="34">
        <f ca="1">IFERROR(VLOOKUP($H1001,'Sewer F Rev'!$A:$E,15,FALSE),0)</f>
        <v>0</v>
      </c>
      <c r="V1001" s="34">
        <f ca="1">IFERROR(VLOOKUP($H1001,'Sewer F Rev'!$A:$E,16,FALSE),0)</f>
        <v>0</v>
      </c>
      <c r="W1001" s="42">
        <f ca="1">IFERROR(VLOOKUP($H1001,'Sewer F Rev'!$A:$E,17,FALSE),0)</f>
        <v>0</v>
      </c>
      <c r="X1001" s="34">
        <f>IFERROR(VLOOKUP($H1001,'Sewer F Exp'!$A:$B,15,FALSE),0)</f>
        <v>0</v>
      </c>
      <c r="Y1001" s="34">
        <f>IFERROR(VLOOKUP($H1001,'Sewer F Exp'!$A:$B,16,FALSE),0)</f>
        <v>0</v>
      </c>
      <c r="Z1001" s="42">
        <f>IFERROR(VLOOKUP($H1001,'Sewer F Exp'!$A:$B,17,FALSE),0)</f>
        <v>0</v>
      </c>
      <c r="AA1001" s="34">
        <f>IFERROR(VLOOKUP($H1001,'Refuse F Rev'!$A:$E,15,FALSE),0)</f>
        <v>0</v>
      </c>
      <c r="AB1001" s="34">
        <f>IFERROR(VLOOKUP($H1001,'Refuse F Rev'!$A:$E,16,FALSE),0)</f>
        <v>0</v>
      </c>
      <c r="AC1001" s="42">
        <f>IFERROR(VLOOKUP($H1001,'Refuse F Rev'!$A:$E,17,FALSE),0)</f>
        <v>0</v>
      </c>
      <c r="AD1001" s="34">
        <f>IFERROR(VLOOKUP($H1001,'Refuse F Exp'!$A:$E,15,FALSE),0)</f>
        <v>0</v>
      </c>
      <c r="AE1001" s="34">
        <f>IFERROR(VLOOKUP($H1001,'Refuse F Exp'!$A:$E,16,FALSE),0)</f>
        <v>0</v>
      </c>
      <c r="AF1001" s="42">
        <f>IFERROR(VLOOKUP($H1001,'Refuse F Exp'!$A:$E,17,FALSE),0)</f>
        <v>0</v>
      </c>
      <c r="AG1001" s="34">
        <f>IFERROR(VLOOKUP($H1001,#REF!,10,FALSE),0)</f>
        <v>0</v>
      </c>
      <c r="AH1001" s="34">
        <f>IFERROR(VLOOKUP($H1001,#REF!,11,FALSE),0)</f>
        <v>0</v>
      </c>
      <c r="AI1001" s="42">
        <f>IFERROR(VLOOKUP($H1001,#REF!,12,FALSE),0)</f>
        <v>0</v>
      </c>
      <c r="AJ1001" s="34">
        <f>IFERROR(VLOOKUP($H1001,#REF!,10,FALSE),0)</f>
        <v>0</v>
      </c>
      <c r="AK1001" s="34">
        <f>IFERROR(VLOOKUP($H1001,#REF!,11,FALSE),0)</f>
        <v>0</v>
      </c>
      <c r="AL1001" s="42">
        <f>IFERROR(VLOOKUP($H1001,#REF!,12,FALSE),0)</f>
        <v>0</v>
      </c>
      <c r="AM1001" s="34">
        <f>IFERROR(VLOOKUP($H1001,#REF!,10,FALSE),0)</f>
        <v>0</v>
      </c>
      <c r="AN1001" s="34">
        <f>IFERROR(VLOOKUP($H1001,#REF!,11,FALSE),0)</f>
        <v>0</v>
      </c>
      <c r="AO1001" s="42">
        <f>IFERROR(VLOOKUP($H1001,#REF!,12,FALSE),0)</f>
        <v>0</v>
      </c>
      <c r="AP1001" s="34">
        <f>IFERROR(VLOOKUP($H1001,#REF!,10,FALSE),0)</f>
        <v>0</v>
      </c>
      <c r="AQ1001" s="34">
        <f>IFERROR(VLOOKUP($H1001,#REF!,11,FALSE),0)</f>
        <v>0</v>
      </c>
      <c r="AR1001" s="42">
        <f>IFERROR(VLOOKUP($H1001,#REF!,12,FALSE),0)</f>
        <v>0</v>
      </c>
      <c r="AS1001" s="34">
        <f>IFERROR(VLOOKUP($H1001,#REF!,13,FALSE),0)</f>
        <v>0</v>
      </c>
      <c r="AT1001" s="34">
        <f>IFERROR(VLOOKUP($H1001,#REF!,14,FALSE),0)</f>
        <v>0</v>
      </c>
      <c r="AU1001" s="42">
        <f>IFERROR(VLOOKUP($H1001,#REF!,15,FALSE),0)</f>
        <v>0</v>
      </c>
      <c r="AV1001" s="34">
        <f>IFERROR(VLOOKUP($H1001,#REF!,15,FALSE),0)</f>
        <v>0</v>
      </c>
      <c r="AW1001" s="34">
        <f>IFERROR(VLOOKUP($H1001,#REF!,16,FALSE),0)</f>
        <v>0</v>
      </c>
      <c r="AX1001" s="42">
        <f>IFERROR(VLOOKUP($H1001,#REF!,17,FALSE),0)</f>
        <v>0</v>
      </c>
    </row>
    <row r="1002" spans="1:50" x14ac:dyDescent="0.3">
      <c r="A1002" s="33" t="str">
        <f t="shared" si="60"/>
        <v>0</v>
      </c>
      <c r="B1002" s="33">
        <f>+'R&amp;E EXPORT'!B1001</f>
        <v>0</v>
      </c>
      <c r="C1002" t="str">
        <f>IFERROR(VLOOKUP(A1002,'MCSJ Export'!A:C,3,FALSE),"")</f>
        <v/>
      </c>
      <c r="D1002" s="37">
        <f t="shared" ca="1" si="61"/>
        <v>0</v>
      </c>
      <c r="E1002" s="37">
        <f t="shared" ca="1" si="62"/>
        <v>0</v>
      </c>
      <c r="F1002" s="37">
        <f t="shared" ca="1" si="63"/>
        <v>0</v>
      </c>
      <c r="G1002" s="37"/>
      <c r="H1002" s="33">
        <f>+'R&amp;E EXPORT'!A1001</f>
        <v>0</v>
      </c>
      <c r="I1002" s="34">
        <f>IFERROR(VLOOKUP($H1002,'Gen F Rev'!$A:$M,15,FALSE),0)</f>
        <v>0</v>
      </c>
      <c r="J1002" s="34">
        <f>IFERROR(VLOOKUP($H1002,'Gen F Rev'!$A:$M,16,FALSE),0)</f>
        <v>0</v>
      </c>
      <c r="K1002" s="42">
        <f>IFERROR(VLOOKUP($H1002,'Gen F Rev'!$A:$M,17,FALSE),0)</f>
        <v>0</v>
      </c>
      <c r="L1002" s="34">
        <f>IFERROR(VLOOKUP($H1002,'Gen F Exp'!$A:$E,15,FALSE),0)</f>
        <v>0</v>
      </c>
      <c r="M1002" s="34">
        <f>IFERROR(VLOOKUP($H1002,'Gen F Exp'!$A:$E,16,FALSE),0)</f>
        <v>0</v>
      </c>
      <c r="N1002" s="42">
        <f>IFERROR(VLOOKUP($H1002,'Gen F Exp'!$A:$E,17,FALSE),0)</f>
        <v>0</v>
      </c>
      <c r="O1002" s="34">
        <f>IFERROR(VLOOKUP($H1002,'Water F Rev'!$A:$L,15,FALSE),0)</f>
        <v>0</v>
      </c>
      <c r="P1002" s="34">
        <f>IFERROR(VLOOKUP($H1002,'Water F Rev'!$A:$L,16,FALSE),0)</f>
        <v>0</v>
      </c>
      <c r="Q1002" s="42">
        <f>IFERROR(VLOOKUP($H1002,'Water F Rev'!$A:$L,17,FALSE),0)</f>
        <v>0</v>
      </c>
      <c r="R1002" s="34">
        <f>IFERROR(VLOOKUP($H1002,'Water F Exp'!$A:$K,15,FALSE),0)</f>
        <v>0</v>
      </c>
      <c r="S1002" s="34">
        <f>IFERROR(VLOOKUP($H1002,'Water F Exp'!$A:$K,16,FALSE),0)</f>
        <v>0</v>
      </c>
      <c r="T1002" s="42">
        <f>IFERROR(VLOOKUP($H1002,'Water F Exp'!$A:$K,17,FALSE),0)</f>
        <v>0</v>
      </c>
      <c r="U1002" s="34">
        <f ca="1">IFERROR(VLOOKUP($H1002,'Sewer F Rev'!$A:$E,15,FALSE),0)</f>
        <v>0</v>
      </c>
      <c r="V1002" s="34">
        <f ca="1">IFERROR(VLOOKUP($H1002,'Sewer F Rev'!$A:$E,16,FALSE),0)</f>
        <v>0</v>
      </c>
      <c r="W1002" s="42">
        <f ca="1">IFERROR(VLOOKUP($H1002,'Sewer F Rev'!$A:$E,17,FALSE),0)</f>
        <v>0</v>
      </c>
      <c r="X1002" s="34">
        <f>IFERROR(VLOOKUP($H1002,'Sewer F Exp'!$A:$B,15,FALSE),0)</f>
        <v>0</v>
      </c>
      <c r="Y1002" s="34">
        <f>IFERROR(VLOOKUP($H1002,'Sewer F Exp'!$A:$B,16,FALSE),0)</f>
        <v>0</v>
      </c>
      <c r="Z1002" s="42">
        <f>IFERROR(VLOOKUP($H1002,'Sewer F Exp'!$A:$B,17,FALSE),0)</f>
        <v>0</v>
      </c>
      <c r="AA1002" s="34">
        <f>IFERROR(VLOOKUP($H1002,'Refuse F Rev'!$A:$E,15,FALSE),0)</f>
        <v>0</v>
      </c>
      <c r="AB1002" s="34">
        <f>IFERROR(VLOOKUP($H1002,'Refuse F Rev'!$A:$E,16,FALSE),0)</f>
        <v>0</v>
      </c>
      <c r="AC1002" s="42">
        <f>IFERROR(VLOOKUP($H1002,'Refuse F Rev'!$A:$E,17,FALSE),0)</f>
        <v>0</v>
      </c>
      <c r="AD1002" s="34">
        <f>IFERROR(VLOOKUP($H1002,'Refuse F Exp'!$A:$E,15,FALSE),0)</f>
        <v>0</v>
      </c>
      <c r="AE1002" s="34">
        <f>IFERROR(VLOOKUP($H1002,'Refuse F Exp'!$A:$E,16,FALSE),0)</f>
        <v>0</v>
      </c>
      <c r="AF1002" s="42">
        <f>IFERROR(VLOOKUP($H1002,'Refuse F Exp'!$A:$E,17,FALSE),0)</f>
        <v>0</v>
      </c>
      <c r="AG1002" s="34">
        <f>IFERROR(VLOOKUP($H1002,#REF!,10,FALSE),0)</f>
        <v>0</v>
      </c>
      <c r="AH1002" s="34">
        <f>IFERROR(VLOOKUP($H1002,#REF!,11,FALSE),0)</f>
        <v>0</v>
      </c>
      <c r="AI1002" s="42">
        <f>IFERROR(VLOOKUP($H1002,#REF!,12,FALSE),0)</f>
        <v>0</v>
      </c>
      <c r="AJ1002" s="34">
        <f>IFERROR(VLOOKUP($H1002,#REF!,10,FALSE),0)</f>
        <v>0</v>
      </c>
      <c r="AK1002" s="34">
        <f>IFERROR(VLOOKUP($H1002,#REF!,11,FALSE),0)</f>
        <v>0</v>
      </c>
      <c r="AL1002" s="42">
        <f>IFERROR(VLOOKUP($H1002,#REF!,12,FALSE),0)</f>
        <v>0</v>
      </c>
      <c r="AM1002" s="34">
        <f>IFERROR(VLOOKUP($H1002,#REF!,10,FALSE),0)</f>
        <v>0</v>
      </c>
      <c r="AN1002" s="34">
        <f>IFERROR(VLOOKUP($H1002,#REF!,11,FALSE),0)</f>
        <v>0</v>
      </c>
      <c r="AO1002" s="42">
        <f>IFERROR(VLOOKUP($H1002,#REF!,12,FALSE),0)</f>
        <v>0</v>
      </c>
      <c r="AP1002" s="34">
        <f>IFERROR(VLOOKUP($H1002,#REF!,10,FALSE),0)</f>
        <v>0</v>
      </c>
      <c r="AQ1002" s="34">
        <f>IFERROR(VLOOKUP($H1002,#REF!,11,FALSE),0)</f>
        <v>0</v>
      </c>
      <c r="AR1002" s="42">
        <f>IFERROR(VLOOKUP($H1002,#REF!,12,FALSE),0)</f>
        <v>0</v>
      </c>
      <c r="AS1002" s="34">
        <f>IFERROR(VLOOKUP($H1002,#REF!,13,FALSE),0)</f>
        <v>0</v>
      </c>
      <c r="AT1002" s="34">
        <f>IFERROR(VLOOKUP($H1002,#REF!,14,FALSE),0)</f>
        <v>0</v>
      </c>
      <c r="AU1002" s="42">
        <f>IFERROR(VLOOKUP($H1002,#REF!,15,FALSE),0)</f>
        <v>0</v>
      </c>
      <c r="AV1002" s="34">
        <f>IFERROR(VLOOKUP($H1002,#REF!,15,FALSE),0)</f>
        <v>0</v>
      </c>
      <c r="AW1002" s="34">
        <f>IFERROR(VLOOKUP($H1002,#REF!,16,FALSE),0)</f>
        <v>0</v>
      </c>
      <c r="AX1002" s="42">
        <f>IFERROR(VLOOKUP($H1002,#REF!,17,FALSE),0)</f>
        <v>0</v>
      </c>
    </row>
    <row r="1003" spans="1:50" x14ac:dyDescent="0.3">
      <c r="A1003" s="33" t="str">
        <f t="shared" si="60"/>
        <v>0</v>
      </c>
      <c r="B1003" s="33">
        <f>+'R&amp;E EXPORT'!B1002</f>
        <v>0</v>
      </c>
      <c r="C1003" t="str">
        <f>IFERROR(VLOOKUP(A1003,'MCSJ Export'!A:C,3,FALSE),"")</f>
        <v/>
      </c>
      <c r="D1003" s="37">
        <f t="shared" ca="1" si="61"/>
        <v>0</v>
      </c>
      <c r="E1003" s="37">
        <f t="shared" ca="1" si="62"/>
        <v>0</v>
      </c>
      <c r="F1003" s="37">
        <f t="shared" ca="1" si="63"/>
        <v>0</v>
      </c>
      <c r="G1003" s="37"/>
      <c r="H1003" s="33">
        <f>+'R&amp;E EXPORT'!A1002</f>
        <v>0</v>
      </c>
      <c r="I1003" s="34">
        <f>IFERROR(VLOOKUP($H1003,'Gen F Rev'!$A:$M,15,FALSE),0)</f>
        <v>0</v>
      </c>
      <c r="J1003" s="34">
        <f>IFERROR(VLOOKUP($H1003,'Gen F Rev'!$A:$M,16,FALSE),0)</f>
        <v>0</v>
      </c>
      <c r="K1003" s="42">
        <f>IFERROR(VLOOKUP($H1003,'Gen F Rev'!$A:$M,17,FALSE),0)</f>
        <v>0</v>
      </c>
      <c r="L1003" s="34">
        <f>IFERROR(VLOOKUP($H1003,'Gen F Exp'!$A:$E,15,FALSE),0)</f>
        <v>0</v>
      </c>
      <c r="M1003" s="34">
        <f>IFERROR(VLOOKUP($H1003,'Gen F Exp'!$A:$E,16,FALSE),0)</f>
        <v>0</v>
      </c>
      <c r="N1003" s="42">
        <f>IFERROR(VLOOKUP($H1003,'Gen F Exp'!$A:$E,17,FALSE),0)</f>
        <v>0</v>
      </c>
      <c r="O1003" s="34">
        <f>IFERROR(VLOOKUP($H1003,'Water F Rev'!$A:$L,15,FALSE),0)</f>
        <v>0</v>
      </c>
      <c r="P1003" s="34">
        <f>IFERROR(VLOOKUP($H1003,'Water F Rev'!$A:$L,16,FALSE),0)</f>
        <v>0</v>
      </c>
      <c r="Q1003" s="42">
        <f>IFERROR(VLOOKUP($H1003,'Water F Rev'!$A:$L,17,FALSE),0)</f>
        <v>0</v>
      </c>
      <c r="R1003" s="34">
        <f>IFERROR(VLOOKUP($H1003,'Water F Exp'!$A:$K,15,FALSE),0)</f>
        <v>0</v>
      </c>
      <c r="S1003" s="34">
        <f>IFERROR(VLOOKUP($H1003,'Water F Exp'!$A:$K,16,FALSE),0)</f>
        <v>0</v>
      </c>
      <c r="T1003" s="42">
        <f>IFERROR(VLOOKUP($H1003,'Water F Exp'!$A:$K,17,FALSE),0)</f>
        <v>0</v>
      </c>
      <c r="U1003" s="34">
        <f ca="1">IFERROR(VLOOKUP($H1003,'Sewer F Rev'!$A:$E,15,FALSE),0)</f>
        <v>0</v>
      </c>
      <c r="V1003" s="34">
        <f ca="1">IFERROR(VLOOKUP($H1003,'Sewer F Rev'!$A:$E,16,FALSE),0)</f>
        <v>0</v>
      </c>
      <c r="W1003" s="42">
        <f ca="1">IFERROR(VLOOKUP($H1003,'Sewer F Rev'!$A:$E,17,FALSE),0)</f>
        <v>0</v>
      </c>
      <c r="X1003" s="34">
        <f>IFERROR(VLOOKUP($H1003,'Sewer F Exp'!$A:$B,15,FALSE),0)</f>
        <v>0</v>
      </c>
      <c r="Y1003" s="34">
        <f>IFERROR(VLOOKUP($H1003,'Sewer F Exp'!$A:$B,16,FALSE),0)</f>
        <v>0</v>
      </c>
      <c r="Z1003" s="42">
        <f>IFERROR(VLOOKUP($H1003,'Sewer F Exp'!$A:$B,17,FALSE),0)</f>
        <v>0</v>
      </c>
      <c r="AA1003" s="34">
        <f>IFERROR(VLOOKUP($H1003,'Refuse F Rev'!$A:$E,15,FALSE),0)</f>
        <v>0</v>
      </c>
      <c r="AB1003" s="34">
        <f>IFERROR(VLOOKUP($H1003,'Refuse F Rev'!$A:$E,16,FALSE),0)</f>
        <v>0</v>
      </c>
      <c r="AC1003" s="42">
        <f>IFERROR(VLOOKUP($H1003,'Refuse F Rev'!$A:$E,17,FALSE),0)</f>
        <v>0</v>
      </c>
      <c r="AD1003" s="34">
        <f>IFERROR(VLOOKUP($H1003,'Refuse F Exp'!$A:$E,15,FALSE),0)</f>
        <v>0</v>
      </c>
      <c r="AE1003" s="34">
        <f>IFERROR(VLOOKUP($H1003,'Refuse F Exp'!$A:$E,16,FALSE),0)</f>
        <v>0</v>
      </c>
      <c r="AF1003" s="42">
        <f>IFERROR(VLOOKUP($H1003,'Refuse F Exp'!$A:$E,17,FALSE),0)</f>
        <v>0</v>
      </c>
      <c r="AG1003" s="34">
        <f>IFERROR(VLOOKUP($H1003,#REF!,10,FALSE),0)</f>
        <v>0</v>
      </c>
      <c r="AH1003" s="34">
        <f>IFERROR(VLOOKUP($H1003,#REF!,11,FALSE),0)</f>
        <v>0</v>
      </c>
      <c r="AI1003" s="42">
        <f>IFERROR(VLOOKUP($H1003,#REF!,12,FALSE),0)</f>
        <v>0</v>
      </c>
      <c r="AJ1003" s="34">
        <f>IFERROR(VLOOKUP($H1003,#REF!,10,FALSE),0)</f>
        <v>0</v>
      </c>
      <c r="AK1003" s="34">
        <f>IFERROR(VLOOKUP($H1003,#REF!,11,FALSE),0)</f>
        <v>0</v>
      </c>
      <c r="AL1003" s="42">
        <f>IFERROR(VLOOKUP($H1003,#REF!,12,FALSE),0)</f>
        <v>0</v>
      </c>
      <c r="AM1003" s="34">
        <f>IFERROR(VLOOKUP($H1003,#REF!,10,FALSE),0)</f>
        <v>0</v>
      </c>
      <c r="AN1003" s="34">
        <f>IFERROR(VLOOKUP($H1003,#REF!,11,FALSE),0)</f>
        <v>0</v>
      </c>
      <c r="AO1003" s="42">
        <f>IFERROR(VLOOKUP($H1003,#REF!,12,FALSE),0)</f>
        <v>0</v>
      </c>
      <c r="AP1003" s="34">
        <f>IFERROR(VLOOKUP($H1003,#REF!,10,FALSE),0)</f>
        <v>0</v>
      </c>
      <c r="AQ1003" s="34">
        <f>IFERROR(VLOOKUP($H1003,#REF!,11,FALSE),0)</f>
        <v>0</v>
      </c>
      <c r="AR1003" s="42">
        <f>IFERROR(VLOOKUP($H1003,#REF!,12,FALSE),0)</f>
        <v>0</v>
      </c>
      <c r="AS1003" s="34">
        <f>IFERROR(VLOOKUP($H1003,#REF!,13,FALSE),0)</f>
        <v>0</v>
      </c>
      <c r="AT1003" s="34">
        <f>IFERROR(VLOOKUP($H1003,#REF!,14,FALSE),0)</f>
        <v>0</v>
      </c>
      <c r="AU1003" s="42">
        <f>IFERROR(VLOOKUP($H1003,#REF!,15,FALSE),0)</f>
        <v>0</v>
      </c>
      <c r="AV1003" s="34">
        <f>IFERROR(VLOOKUP($H1003,#REF!,15,FALSE),0)</f>
        <v>0</v>
      </c>
      <c r="AW1003" s="34">
        <f>IFERROR(VLOOKUP($H1003,#REF!,16,FALSE),0)</f>
        <v>0</v>
      </c>
      <c r="AX1003" s="42">
        <f>IFERROR(VLOOKUP($H1003,#REF!,17,FALSE),0)</f>
        <v>0</v>
      </c>
    </row>
    <row r="1004" spans="1:50" x14ac:dyDescent="0.3">
      <c r="A1004" s="33" t="str">
        <f t="shared" si="60"/>
        <v>0</v>
      </c>
      <c r="B1004" s="33">
        <f>+'R&amp;E EXPORT'!B1003</f>
        <v>0</v>
      </c>
      <c r="C1004" t="str">
        <f>IFERROR(VLOOKUP(A1004,'MCSJ Export'!A:C,3,FALSE),"")</f>
        <v/>
      </c>
      <c r="D1004" s="37">
        <f t="shared" ca="1" si="61"/>
        <v>0</v>
      </c>
      <c r="E1004" s="37">
        <f t="shared" ca="1" si="62"/>
        <v>0</v>
      </c>
      <c r="F1004" s="37">
        <f t="shared" ca="1" si="63"/>
        <v>0</v>
      </c>
      <c r="G1004" s="37"/>
      <c r="H1004" s="33">
        <f>+'R&amp;E EXPORT'!A1003</f>
        <v>0</v>
      </c>
      <c r="I1004" s="34">
        <f>IFERROR(VLOOKUP($H1004,'Gen F Rev'!$A:$M,15,FALSE),0)</f>
        <v>0</v>
      </c>
      <c r="J1004" s="34">
        <f>IFERROR(VLOOKUP($H1004,'Gen F Rev'!$A:$M,16,FALSE),0)</f>
        <v>0</v>
      </c>
      <c r="K1004" s="42">
        <f>IFERROR(VLOOKUP($H1004,'Gen F Rev'!$A:$M,17,FALSE),0)</f>
        <v>0</v>
      </c>
      <c r="L1004" s="34">
        <f>IFERROR(VLOOKUP($H1004,'Gen F Exp'!$A:$E,15,FALSE),0)</f>
        <v>0</v>
      </c>
      <c r="M1004" s="34">
        <f>IFERROR(VLOOKUP($H1004,'Gen F Exp'!$A:$E,16,FALSE),0)</f>
        <v>0</v>
      </c>
      <c r="N1004" s="42">
        <f>IFERROR(VLOOKUP($H1004,'Gen F Exp'!$A:$E,17,FALSE),0)</f>
        <v>0</v>
      </c>
      <c r="O1004" s="34">
        <f>IFERROR(VLOOKUP($H1004,'Water F Rev'!$A:$L,15,FALSE),0)</f>
        <v>0</v>
      </c>
      <c r="P1004" s="34">
        <f>IFERROR(VLOOKUP($H1004,'Water F Rev'!$A:$L,16,FALSE),0)</f>
        <v>0</v>
      </c>
      <c r="Q1004" s="42">
        <f>IFERROR(VLOOKUP($H1004,'Water F Rev'!$A:$L,17,FALSE),0)</f>
        <v>0</v>
      </c>
      <c r="R1004" s="34">
        <f>IFERROR(VLOOKUP($H1004,'Water F Exp'!$A:$K,15,FALSE),0)</f>
        <v>0</v>
      </c>
      <c r="S1004" s="34">
        <f>IFERROR(VLOOKUP($H1004,'Water F Exp'!$A:$K,16,FALSE),0)</f>
        <v>0</v>
      </c>
      <c r="T1004" s="42">
        <f>IFERROR(VLOOKUP($H1004,'Water F Exp'!$A:$K,17,FALSE),0)</f>
        <v>0</v>
      </c>
      <c r="U1004" s="34">
        <f ca="1">IFERROR(VLOOKUP($H1004,'Sewer F Rev'!$A:$E,15,FALSE),0)</f>
        <v>0</v>
      </c>
      <c r="V1004" s="34">
        <f ca="1">IFERROR(VLOOKUP($H1004,'Sewer F Rev'!$A:$E,16,FALSE),0)</f>
        <v>0</v>
      </c>
      <c r="W1004" s="42">
        <f ca="1">IFERROR(VLOOKUP($H1004,'Sewer F Rev'!$A:$E,17,FALSE),0)</f>
        <v>0</v>
      </c>
      <c r="X1004" s="34">
        <f>IFERROR(VLOOKUP($H1004,'Sewer F Exp'!$A:$B,15,FALSE),0)</f>
        <v>0</v>
      </c>
      <c r="Y1004" s="34">
        <f>IFERROR(VLOOKUP($H1004,'Sewer F Exp'!$A:$B,16,FALSE),0)</f>
        <v>0</v>
      </c>
      <c r="Z1004" s="42">
        <f>IFERROR(VLOOKUP($H1004,'Sewer F Exp'!$A:$B,17,FALSE),0)</f>
        <v>0</v>
      </c>
      <c r="AA1004" s="34">
        <f>IFERROR(VLOOKUP($H1004,'Refuse F Rev'!$A:$E,15,FALSE),0)</f>
        <v>0</v>
      </c>
      <c r="AB1004" s="34">
        <f>IFERROR(VLOOKUP($H1004,'Refuse F Rev'!$A:$E,16,FALSE),0)</f>
        <v>0</v>
      </c>
      <c r="AC1004" s="42">
        <f>IFERROR(VLOOKUP($H1004,'Refuse F Rev'!$A:$E,17,FALSE),0)</f>
        <v>0</v>
      </c>
      <c r="AD1004" s="34">
        <f>IFERROR(VLOOKUP($H1004,'Refuse F Exp'!$A:$E,15,FALSE),0)</f>
        <v>0</v>
      </c>
      <c r="AE1004" s="34">
        <f>IFERROR(VLOOKUP($H1004,'Refuse F Exp'!$A:$E,16,FALSE),0)</f>
        <v>0</v>
      </c>
      <c r="AF1004" s="42">
        <f>IFERROR(VLOOKUP($H1004,'Refuse F Exp'!$A:$E,17,FALSE),0)</f>
        <v>0</v>
      </c>
      <c r="AG1004" s="34">
        <f>IFERROR(VLOOKUP($H1004,#REF!,10,FALSE),0)</f>
        <v>0</v>
      </c>
      <c r="AH1004" s="34">
        <f>IFERROR(VLOOKUP($H1004,#REF!,11,FALSE),0)</f>
        <v>0</v>
      </c>
      <c r="AI1004" s="42">
        <f>IFERROR(VLOOKUP($H1004,#REF!,12,FALSE),0)</f>
        <v>0</v>
      </c>
      <c r="AJ1004" s="34">
        <f>IFERROR(VLOOKUP($H1004,#REF!,10,FALSE),0)</f>
        <v>0</v>
      </c>
      <c r="AK1004" s="34">
        <f>IFERROR(VLOOKUP($H1004,#REF!,11,FALSE),0)</f>
        <v>0</v>
      </c>
      <c r="AL1004" s="42">
        <f>IFERROR(VLOOKUP($H1004,#REF!,12,FALSE),0)</f>
        <v>0</v>
      </c>
      <c r="AM1004" s="34">
        <f>IFERROR(VLOOKUP($H1004,#REF!,10,FALSE),0)</f>
        <v>0</v>
      </c>
      <c r="AN1004" s="34">
        <f>IFERROR(VLOOKUP($H1004,#REF!,11,FALSE),0)</f>
        <v>0</v>
      </c>
      <c r="AO1004" s="42">
        <f>IFERROR(VLOOKUP($H1004,#REF!,12,FALSE),0)</f>
        <v>0</v>
      </c>
      <c r="AP1004" s="34">
        <f>IFERROR(VLOOKUP($H1004,#REF!,10,FALSE),0)</f>
        <v>0</v>
      </c>
      <c r="AQ1004" s="34">
        <f>IFERROR(VLOOKUP($H1004,#REF!,11,FALSE),0)</f>
        <v>0</v>
      </c>
      <c r="AR1004" s="42">
        <f>IFERROR(VLOOKUP($H1004,#REF!,12,FALSE),0)</f>
        <v>0</v>
      </c>
      <c r="AS1004" s="34">
        <f>IFERROR(VLOOKUP($H1004,#REF!,13,FALSE),0)</f>
        <v>0</v>
      </c>
      <c r="AT1004" s="34">
        <f>IFERROR(VLOOKUP($H1004,#REF!,14,FALSE),0)</f>
        <v>0</v>
      </c>
      <c r="AU1004" s="42">
        <f>IFERROR(VLOOKUP($H1004,#REF!,15,FALSE),0)</f>
        <v>0</v>
      </c>
      <c r="AV1004" s="34">
        <f>IFERROR(VLOOKUP($H1004,#REF!,15,FALSE),0)</f>
        <v>0</v>
      </c>
      <c r="AW1004" s="34">
        <f>IFERROR(VLOOKUP($H1004,#REF!,16,FALSE),0)</f>
        <v>0</v>
      </c>
      <c r="AX1004" s="42">
        <f>IFERROR(VLOOKUP($H1004,#REF!,17,FALSE),0)</f>
        <v>0</v>
      </c>
    </row>
    <row r="1005" spans="1:50" x14ac:dyDescent="0.3">
      <c r="A1005" s="33" t="str">
        <f t="shared" si="60"/>
        <v>0</v>
      </c>
      <c r="B1005" s="33">
        <f>+'R&amp;E EXPORT'!B1004</f>
        <v>0</v>
      </c>
      <c r="C1005" t="str">
        <f>IFERROR(VLOOKUP(A1005,'MCSJ Export'!A:C,3,FALSE),"")</f>
        <v/>
      </c>
      <c r="D1005" s="37">
        <f t="shared" ca="1" si="61"/>
        <v>0</v>
      </c>
      <c r="E1005" s="37">
        <f t="shared" ca="1" si="62"/>
        <v>0</v>
      </c>
      <c r="F1005" s="37">
        <f t="shared" ca="1" si="63"/>
        <v>0</v>
      </c>
      <c r="G1005" s="37"/>
      <c r="H1005" s="33">
        <f>+'R&amp;E EXPORT'!A1004</f>
        <v>0</v>
      </c>
      <c r="I1005" s="34">
        <f>IFERROR(VLOOKUP($H1005,'Gen F Rev'!$A:$M,15,FALSE),0)</f>
        <v>0</v>
      </c>
      <c r="J1005" s="34">
        <f>IFERROR(VLOOKUP($H1005,'Gen F Rev'!$A:$M,16,FALSE),0)</f>
        <v>0</v>
      </c>
      <c r="K1005" s="42">
        <f>IFERROR(VLOOKUP($H1005,'Gen F Rev'!$A:$M,17,FALSE),0)</f>
        <v>0</v>
      </c>
      <c r="L1005" s="34">
        <f>IFERROR(VLOOKUP($H1005,'Gen F Exp'!$A:$E,15,FALSE),0)</f>
        <v>0</v>
      </c>
      <c r="M1005" s="34">
        <f>IFERROR(VLOOKUP($H1005,'Gen F Exp'!$A:$E,16,FALSE),0)</f>
        <v>0</v>
      </c>
      <c r="N1005" s="42">
        <f>IFERROR(VLOOKUP($H1005,'Gen F Exp'!$A:$E,17,FALSE),0)</f>
        <v>0</v>
      </c>
      <c r="O1005" s="34">
        <f>IFERROR(VLOOKUP($H1005,'Water F Rev'!$A:$L,15,FALSE),0)</f>
        <v>0</v>
      </c>
      <c r="P1005" s="34">
        <f>IFERROR(VLOOKUP($H1005,'Water F Rev'!$A:$L,16,FALSE),0)</f>
        <v>0</v>
      </c>
      <c r="Q1005" s="42">
        <f>IFERROR(VLOOKUP($H1005,'Water F Rev'!$A:$L,17,FALSE),0)</f>
        <v>0</v>
      </c>
      <c r="R1005" s="34">
        <f>IFERROR(VLOOKUP($H1005,'Water F Exp'!$A:$K,15,FALSE),0)</f>
        <v>0</v>
      </c>
      <c r="S1005" s="34">
        <f>IFERROR(VLOOKUP($H1005,'Water F Exp'!$A:$K,16,FALSE),0)</f>
        <v>0</v>
      </c>
      <c r="T1005" s="42">
        <f>IFERROR(VLOOKUP($H1005,'Water F Exp'!$A:$K,17,FALSE),0)</f>
        <v>0</v>
      </c>
      <c r="U1005" s="34">
        <f ca="1">IFERROR(VLOOKUP($H1005,'Sewer F Rev'!$A:$E,15,FALSE),0)</f>
        <v>0</v>
      </c>
      <c r="V1005" s="34">
        <f ca="1">IFERROR(VLOOKUP($H1005,'Sewer F Rev'!$A:$E,16,FALSE),0)</f>
        <v>0</v>
      </c>
      <c r="W1005" s="42">
        <f ca="1">IFERROR(VLOOKUP($H1005,'Sewer F Rev'!$A:$E,17,FALSE),0)</f>
        <v>0</v>
      </c>
      <c r="X1005" s="34">
        <f>IFERROR(VLOOKUP($H1005,'Sewer F Exp'!$A:$B,15,FALSE),0)</f>
        <v>0</v>
      </c>
      <c r="Y1005" s="34">
        <f>IFERROR(VLOOKUP($H1005,'Sewer F Exp'!$A:$B,16,FALSE),0)</f>
        <v>0</v>
      </c>
      <c r="Z1005" s="42">
        <f>IFERROR(VLOOKUP($H1005,'Sewer F Exp'!$A:$B,17,FALSE),0)</f>
        <v>0</v>
      </c>
      <c r="AA1005" s="34">
        <f>IFERROR(VLOOKUP($H1005,'Refuse F Rev'!$A:$E,15,FALSE),0)</f>
        <v>0</v>
      </c>
      <c r="AB1005" s="34">
        <f>IFERROR(VLOOKUP($H1005,'Refuse F Rev'!$A:$E,16,FALSE),0)</f>
        <v>0</v>
      </c>
      <c r="AC1005" s="42">
        <f>IFERROR(VLOOKUP($H1005,'Refuse F Rev'!$A:$E,17,FALSE),0)</f>
        <v>0</v>
      </c>
      <c r="AD1005" s="34">
        <f>IFERROR(VLOOKUP($H1005,'Refuse F Exp'!$A:$E,15,FALSE),0)</f>
        <v>0</v>
      </c>
      <c r="AE1005" s="34">
        <f>IFERROR(VLOOKUP($H1005,'Refuse F Exp'!$A:$E,16,FALSE),0)</f>
        <v>0</v>
      </c>
      <c r="AF1005" s="42">
        <f>IFERROR(VLOOKUP($H1005,'Refuse F Exp'!$A:$E,17,FALSE),0)</f>
        <v>0</v>
      </c>
      <c r="AG1005" s="34">
        <f>IFERROR(VLOOKUP($H1005,#REF!,10,FALSE),0)</f>
        <v>0</v>
      </c>
      <c r="AH1005" s="34">
        <f>IFERROR(VLOOKUP($H1005,#REF!,11,FALSE),0)</f>
        <v>0</v>
      </c>
      <c r="AI1005" s="42">
        <f>IFERROR(VLOOKUP($H1005,#REF!,12,FALSE),0)</f>
        <v>0</v>
      </c>
      <c r="AJ1005" s="34">
        <f>IFERROR(VLOOKUP($H1005,#REF!,10,FALSE),0)</f>
        <v>0</v>
      </c>
      <c r="AK1005" s="34">
        <f>IFERROR(VLOOKUP($H1005,#REF!,11,FALSE),0)</f>
        <v>0</v>
      </c>
      <c r="AL1005" s="42">
        <f>IFERROR(VLOOKUP($H1005,#REF!,12,FALSE),0)</f>
        <v>0</v>
      </c>
      <c r="AM1005" s="34">
        <f>IFERROR(VLOOKUP($H1005,#REF!,10,FALSE),0)</f>
        <v>0</v>
      </c>
      <c r="AN1005" s="34">
        <f>IFERROR(VLOOKUP($H1005,#REF!,11,FALSE),0)</f>
        <v>0</v>
      </c>
      <c r="AO1005" s="42">
        <f>IFERROR(VLOOKUP($H1005,#REF!,12,FALSE),0)</f>
        <v>0</v>
      </c>
      <c r="AP1005" s="34">
        <f>IFERROR(VLOOKUP($H1005,#REF!,10,FALSE),0)</f>
        <v>0</v>
      </c>
      <c r="AQ1005" s="34">
        <f>IFERROR(VLOOKUP($H1005,#REF!,11,FALSE),0)</f>
        <v>0</v>
      </c>
      <c r="AR1005" s="42">
        <f>IFERROR(VLOOKUP($H1005,#REF!,12,FALSE),0)</f>
        <v>0</v>
      </c>
      <c r="AS1005" s="34">
        <f>IFERROR(VLOOKUP($H1005,#REF!,13,FALSE),0)</f>
        <v>0</v>
      </c>
      <c r="AT1005" s="34">
        <f>IFERROR(VLOOKUP($H1005,#REF!,14,FALSE),0)</f>
        <v>0</v>
      </c>
      <c r="AU1005" s="42">
        <f>IFERROR(VLOOKUP($H1005,#REF!,15,FALSE),0)</f>
        <v>0</v>
      </c>
      <c r="AV1005" s="34">
        <f>IFERROR(VLOOKUP($H1005,#REF!,15,FALSE),0)</f>
        <v>0</v>
      </c>
      <c r="AW1005" s="34">
        <f>IFERROR(VLOOKUP($H1005,#REF!,16,FALSE),0)</f>
        <v>0</v>
      </c>
      <c r="AX1005" s="42">
        <f>IFERROR(VLOOKUP($H1005,#REF!,17,FALSE),0)</f>
        <v>0</v>
      </c>
    </row>
    <row r="1006" spans="1:50" x14ac:dyDescent="0.3">
      <c r="A1006" s="33" t="str">
        <f t="shared" si="60"/>
        <v>0</v>
      </c>
      <c r="B1006" s="33">
        <f>+'R&amp;E EXPORT'!B1005</f>
        <v>0</v>
      </c>
      <c r="C1006" t="str">
        <f>IFERROR(VLOOKUP(A1006,'MCSJ Export'!A:C,3,FALSE),"")</f>
        <v/>
      </c>
      <c r="D1006" s="37">
        <f t="shared" ca="1" si="61"/>
        <v>0</v>
      </c>
      <c r="E1006" s="37">
        <f t="shared" ca="1" si="62"/>
        <v>0</v>
      </c>
      <c r="F1006" s="37">
        <f t="shared" ca="1" si="63"/>
        <v>0</v>
      </c>
      <c r="G1006" s="37"/>
      <c r="H1006" s="33">
        <f>+'R&amp;E EXPORT'!A1005</f>
        <v>0</v>
      </c>
      <c r="I1006" s="34">
        <f>IFERROR(VLOOKUP($H1006,'Gen F Rev'!$A:$M,15,FALSE),0)</f>
        <v>0</v>
      </c>
      <c r="J1006" s="34">
        <f>IFERROR(VLOOKUP($H1006,'Gen F Rev'!$A:$M,16,FALSE),0)</f>
        <v>0</v>
      </c>
      <c r="K1006" s="42">
        <f>IFERROR(VLOOKUP($H1006,'Gen F Rev'!$A:$M,17,FALSE),0)</f>
        <v>0</v>
      </c>
      <c r="L1006" s="34">
        <f>IFERROR(VLOOKUP($H1006,'Gen F Exp'!$A:$E,15,FALSE),0)</f>
        <v>0</v>
      </c>
      <c r="M1006" s="34">
        <f>IFERROR(VLOOKUP($H1006,'Gen F Exp'!$A:$E,16,FALSE),0)</f>
        <v>0</v>
      </c>
      <c r="N1006" s="42">
        <f>IFERROR(VLOOKUP($H1006,'Gen F Exp'!$A:$E,17,FALSE),0)</f>
        <v>0</v>
      </c>
      <c r="O1006" s="34">
        <f>IFERROR(VLOOKUP($H1006,'Water F Rev'!$A:$L,15,FALSE),0)</f>
        <v>0</v>
      </c>
      <c r="P1006" s="34">
        <f>IFERROR(VLOOKUP($H1006,'Water F Rev'!$A:$L,16,FALSE),0)</f>
        <v>0</v>
      </c>
      <c r="Q1006" s="42">
        <f>IFERROR(VLOOKUP($H1006,'Water F Rev'!$A:$L,17,FALSE),0)</f>
        <v>0</v>
      </c>
      <c r="R1006" s="34">
        <f>IFERROR(VLOOKUP($H1006,'Water F Exp'!$A:$K,15,FALSE),0)</f>
        <v>0</v>
      </c>
      <c r="S1006" s="34">
        <f>IFERROR(VLOOKUP($H1006,'Water F Exp'!$A:$K,16,FALSE),0)</f>
        <v>0</v>
      </c>
      <c r="T1006" s="42">
        <f>IFERROR(VLOOKUP($H1006,'Water F Exp'!$A:$K,17,FALSE),0)</f>
        <v>0</v>
      </c>
      <c r="U1006" s="34">
        <f ca="1">IFERROR(VLOOKUP($H1006,'Sewer F Rev'!$A:$E,15,FALSE),0)</f>
        <v>0</v>
      </c>
      <c r="V1006" s="34">
        <f ca="1">IFERROR(VLOOKUP($H1006,'Sewer F Rev'!$A:$E,16,FALSE),0)</f>
        <v>0</v>
      </c>
      <c r="W1006" s="42">
        <f ca="1">IFERROR(VLOOKUP($H1006,'Sewer F Rev'!$A:$E,17,FALSE),0)</f>
        <v>0</v>
      </c>
      <c r="X1006" s="34">
        <f>IFERROR(VLOOKUP($H1006,'Sewer F Exp'!$A:$B,15,FALSE),0)</f>
        <v>0</v>
      </c>
      <c r="Y1006" s="34">
        <f>IFERROR(VLOOKUP($H1006,'Sewer F Exp'!$A:$B,16,FALSE),0)</f>
        <v>0</v>
      </c>
      <c r="Z1006" s="42">
        <f>IFERROR(VLOOKUP($H1006,'Sewer F Exp'!$A:$B,17,FALSE),0)</f>
        <v>0</v>
      </c>
      <c r="AA1006" s="34">
        <f>IFERROR(VLOOKUP($H1006,'Refuse F Rev'!$A:$E,15,FALSE),0)</f>
        <v>0</v>
      </c>
      <c r="AB1006" s="34">
        <f>IFERROR(VLOOKUP($H1006,'Refuse F Rev'!$A:$E,16,FALSE),0)</f>
        <v>0</v>
      </c>
      <c r="AC1006" s="42">
        <f>IFERROR(VLOOKUP($H1006,'Refuse F Rev'!$A:$E,17,FALSE),0)</f>
        <v>0</v>
      </c>
      <c r="AD1006" s="34">
        <f>IFERROR(VLOOKUP($H1006,'Refuse F Exp'!$A:$E,15,FALSE),0)</f>
        <v>0</v>
      </c>
      <c r="AE1006" s="34">
        <f>IFERROR(VLOOKUP($H1006,'Refuse F Exp'!$A:$E,16,FALSE),0)</f>
        <v>0</v>
      </c>
      <c r="AF1006" s="42">
        <f>IFERROR(VLOOKUP($H1006,'Refuse F Exp'!$A:$E,17,FALSE),0)</f>
        <v>0</v>
      </c>
      <c r="AG1006" s="34">
        <f>IFERROR(VLOOKUP($H1006,#REF!,10,FALSE),0)</f>
        <v>0</v>
      </c>
      <c r="AH1006" s="34">
        <f>IFERROR(VLOOKUP($H1006,#REF!,11,FALSE),0)</f>
        <v>0</v>
      </c>
      <c r="AI1006" s="42">
        <f>IFERROR(VLOOKUP($H1006,#REF!,12,FALSE),0)</f>
        <v>0</v>
      </c>
      <c r="AJ1006" s="34">
        <f>IFERROR(VLOOKUP($H1006,#REF!,10,FALSE),0)</f>
        <v>0</v>
      </c>
      <c r="AK1006" s="34">
        <f>IFERROR(VLOOKUP($H1006,#REF!,11,FALSE),0)</f>
        <v>0</v>
      </c>
      <c r="AL1006" s="42">
        <f>IFERROR(VLOOKUP($H1006,#REF!,12,FALSE),0)</f>
        <v>0</v>
      </c>
      <c r="AM1006" s="34">
        <f>IFERROR(VLOOKUP($H1006,#REF!,10,FALSE),0)</f>
        <v>0</v>
      </c>
      <c r="AN1006" s="34">
        <f>IFERROR(VLOOKUP($H1006,#REF!,11,FALSE),0)</f>
        <v>0</v>
      </c>
      <c r="AO1006" s="42">
        <f>IFERROR(VLOOKUP($H1006,#REF!,12,FALSE),0)</f>
        <v>0</v>
      </c>
      <c r="AP1006" s="34">
        <f>IFERROR(VLOOKUP($H1006,#REF!,10,FALSE),0)</f>
        <v>0</v>
      </c>
      <c r="AQ1006" s="34">
        <f>IFERROR(VLOOKUP($H1006,#REF!,11,FALSE),0)</f>
        <v>0</v>
      </c>
      <c r="AR1006" s="42">
        <f>IFERROR(VLOOKUP($H1006,#REF!,12,FALSE),0)</f>
        <v>0</v>
      </c>
      <c r="AS1006" s="34">
        <f>IFERROR(VLOOKUP($H1006,#REF!,13,FALSE),0)</f>
        <v>0</v>
      </c>
      <c r="AT1006" s="34">
        <f>IFERROR(VLOOKUP($H1006,#REF!,14,FALSE),0)</f>
        <v>0</v>
      </c>
      <c r="AU1006" s="42">
        <f>IFERROR(VLOOKUP($H1006,#REF!,15,FALSE),0)</f>
        <v>0</v>
      </c>
      <c r="AV1006" s="34">
        <f>IFERROR(VLOOKUP($H1006,#REF!,15,FALSE),0)</f>
        <v>0</v>
      </c>
      <c r="AW1006" s="34">
        <f>IFERROR(VLOOKUP($H1006,#REF!,16,FALSE),0)</f>
        <v>0</v>
      </c>
      <c r="AX1006" s="42">
        <f>IFERROR(VLOOKUP($H1006,#REF!,17,FALSE),0)</f>
        <v>0</v>
      </c>
    </row>
    <row r="1007" spans="1:50" x14ac:dyDescent="0.3">
      <c r="A1007" s="33" t="str">
        <f t="shared" si="60"/>
        <v>0</v>
      </c>
      <c r="B1007" s="33">
        <f>+'R&amp;E EXPORT'!B1006</f>
        <v>0</v>
      </c>
      <c r="C1007" t="str">
        <f>IFERROR(VLOOKUP(A1007,'MCSJ Export'!A:C,3,FALSE),"")</f>
        <v/>
      </c>
      <c r="D1007" s="37">
        <f t="shared" ca="1" si="61"/>
        <v>0</v>
      </c>
      <c r="E1007" s="37">
        <f t="shared" ca="1" si="62"/>
        <v>0</v>
      </c>
      <c r="F1007" s="37">
        <f t="shared" ca="1" si="63"/>
        <v>0</v>
      </c>
      <c r="G1007" s="37"/>
      <c r="H1007" s="33">
        <f>+'R&amp;E EXPORT'!A1006</f>
        <v>0</v>
      </c>
      <c r="I1007" s="34">
        <f>IFERROR(VLOOKUP($H1007,'Gen F Rev'!$A:$M,15,FALSE),0)</f>
        <v>0</v>
      </c>
      <c r="J1007" s="34">
        <f>IFERROR(VLOOKUP($H1007,'Gen F Rev'!$A:$M,16,FALSE),0)</f>
        <v>0</v>
      </c>
      <c r="K1007" s="42">
        <f>IFERROR(VLOOKUP($H1007,'Gen F Rev'!$A:$M,17,FALSE),0)</f>
        <v>0</v>
      </c>
      <c r="L1007" s="34">
        <f>IFERROR(VLOOKUP($H1007,'Gen F Exp'!$A:$E,15,FALSE),0)</f>
        <v>0</v>
      </c>
      <c r="M1007" s="34">
        <f>IFERROR(VLOOKUP($H1007,'Gen F Exp'!$A:$E,16,FALSE),0)</f>
        <v>0</v>
      </c>
      <c r="N1007" s="42">
        <f>IFERROR(VLOOKUP($H1007,'Gen F Exp'!$A:$E,17,FALSE),0)</f>
        <v>0</v>
      </c>
      <c r="O1007" s="34">
        <f>IFERROR(VLOOKUP($H1007,'Water F Rev'!$A:$L,15,FALSE),0)</f>
        <v>0</v>
      </c>
      <c r="P1007" s="34">
        <f>IFERROR(VLOOKUP($H1007,'Water F Rev'!$A:$L,16,FALSE),0)</f>
        <v>0</v>
      </c>
      <c r="Q1007" s="42">
        <f>IFERROR(VLOOKUP($H1007,'Water F Rev'!$A:$L,17,FALSE),0)</f>
        <v>0</v>
      </c>
      <c r="R1007" s="34">
        <f>IFERROR(VLOOKUP($H1007,'Water F Exp'!$A:$K,15,FALSE),0)</f>
        <v>0</v>
      </c>
      <c r="S1007" s="34">
        <f>IFERROR(VLOOKUP($H1007,'Water F Exp'!$A:$K,16,FALSE),0)</f>
        <v>0</v>
      </c>
      <c r="T1007" s="42">
        <f>IFERROR(VLOOKUP($H1007,'Water F Exp'!$A:$K,17,FALSE),0)</f>
        <v>0</v>
      </c>
      <c r="U1007" s="34">
        <f ca="1">IFERROR(VLOOKUP($H1007,'Sewer F Rev'!$A:$E,15,FALSE),0)</f>
        <v>0</v>
      </c>
      <c r="V1007" s="34">
        <f ca="1">IFERROR(VLOOKUP($H1007,'Sewer F Rev'!$A:$E,16,FALSE),0)</f>
        <v>0</v>
      </c>
      <c r="W1007" s="42">
        <f ca="1">IFERROR(VLOOKUP($H1007,'Sewer F Rev'!$A:$E,17,FALSE),0)</f>
        <v>0</v>
      </c>
      <c r="X1007" s="34">
        <f>IFERROR(VLOOKUP($H1007,'Sewer F Exp'!$A:$B,15,FALSE),0)</f>
        <v>0</v>
      </c>
      <c r="Y1007" s="34">
        <f>IFERROR(VLOOKUP($H1007,'Sewer F Exp'!$A:$B,16,FALSE),0)</f>
        <v>0</v>
      </c>
      <c r="Z1007" s="42">
        <f>IFERROR(VLOOKUP($H1007,'Sewer F Exp'!$A:$B,17,FALSE),0)</f>
        <v>0</v>
      </c>
      <c r="AA1007" s="34">
        <f>IFERROR(VLOOKUP($H1007,'Refuse F Rev'!$A:$E,15,FALSE),0)</f>
        <v>0</v>
      </c>
      <c r="AB1007" s="34">
        <f>IFERROR(VLOOKUP($H1007,'Refuse F Rev'!$A:$E,16,FALSE),0)</f>
        <v>0</v>
      </c>
      <c r="AC1007" s="42">
        <f>IFERROR(VLOOKUP($H1007,'Refuse F Rev'!$A:$E,17,FALSE),0)</f>
        <v>0</v>
      </c>
      <c r="AD1007" s="34">
        <f>IFERROR(VLOOKUP($H1007,'Refuse F Exp'!$A:$E,15,FALSE),0)</f>
        <v>0</v>
      </c>
      <c r="AE1007" s="34">
        <f>IFERROR(VLOOKUP($H1007,'Refuse F Exp'!$A:$E,16,FALSE),0)</f>
        <v>0</v>
      </c>
      <c r="AF1007" s="42">
        <f>IFERROR(VLOOKUP($H1007,'Refuse F Exp'!$A:$E,17,FALSE),0)</f>
        <v>0</v>
      </c>
      <c r="AG1007" s="34">
        <f>IFERROR(VLOOKUP($H1007,#REF!,10,FALSE),0)</f>
        <v>0</v>
      </c>
      <c r="AH1007" s="34">
        <f>IFERROR(VLOOKUP($H1007,#REF!,11,FALSE),0)</f>
        <v>0</v>
      </c>
      <c r="AI1007" s="42">
        <f>IFERROR(VLOOKUP($H1007,#REF!,12,FALSE),0)</f>
        <v>0</v>
      </c>
      <c r="AJ1007" s="34">
        <f>IFERROR(VLOOKUP($H1007,#REF!,10,FALSE),0)</f>
        <v>0</v>
      </c>
      <c r="AK1007" s="34">
        <f>IFERROR(VLOOKUP($H1007,#REF!,11,FALSE),0)</f>
        <v>0</v>
      </c>
      <c r="AL1007" s="42">
        <f>IFERROR(VLOOKUP($H1007,#REF!,12,FALSE),0)</f>
        <v>0</v>
      </c>
      <c r="AM1007" s="34">
        <f>IFERROR(VLOOKUP($H1007,#REF!,10,FALSE),0)</f>
        <v>0</v>
      </c>
      <c r="AN1007" s="34">
        <f>IFERROR(VLOOKUP($H1007,#REF!,11,FALSE),0)</f>
        <v>0</v>
      </c>
      <c r="AO1007" s="42">
        <f>IFERROR(VLOOKUP($H1007,#REF!,12,FALSE),0)</f>
        <v>0</v>
      </c>
      <c r="AP1007" s="34">
        <f>IFERROR(VLOOKUP($H1007,#REF!,10,FALSE),0)</f>
        <v>0</v>
      </c>
      <c r="AQ1007" s="34">
        <f>IFERROR(VLOOKUP($H1007,#REF!,11,FALSE),0)</f>
        <v>0</v>
      </c>
      <c r="AR1007" s="42">
        <f>IFERROR(VLOOKUP($H1007,#REF!,12,FALSE),0)</f>
        <v>0</v>
      </c>
      <c r="AS1007" s="34">
        <f>IFERROR(VLOOKUP($H1007,#REF!,13,FALSE),0)</f>
        <v>0</v>
      </c>
      <c r="AT1007" s="34">
        <f>IFERROR(VLOOKUP($H1007,#REF!,14,FALSE),0)</f>
        <v>0</v>
      </c>
      <c r="AU1007" s="42">
        <f>IFERROR(VLOOKUP($H1007,#REF!,15,FALSE),0)</f>
        <v>0</v>
      </c>
      <c r="AV1007" s="34">
        <f>IFERROR(VLOOKUP($H1007,#REF!,15,FALSE),0)</f>
        <v>0</v>
      </c>
      <c r="AW1007" s="34">
        <f>IFERROR(VLOOKUP($H1007,#REF!,16,FALSE),0)</f>
        <v>0</v>
      </c>
      <c r="AX1007" s="42">
        <f>IFERROR(VLOOKUP($H1007,#REF!,17,FALSE),0)</f>
        <v>0</v>
      </c>
    </row>
    <row r="1008" spans="1:50" x14ac:dyDescent="0.3">
      <c r="A1008" s="33" t="str">
        <f t="shared" si="60"/>
        <v>0</v>
      </c>
      <c r="B1008" s="33">
        <f>+'R&amp;E EXPORT'!B1007</f>
        <v>0</v>
      </c>
      <c r="C1008" t="str">
        <f>IFERROR(VLOOKUP(A1008,'MCSJ Export'!A:C,3,FALSE),"")</f>
        <v/>
      </c>
      <c r="D1008" s="37">
        <f t="shared" ca="1" si="61"/>
        <v>0</v>
      </c>
      <c r="E1008" s="37">
        <f t="shared" ca="1" si="62"/>
        <v>0</v>
      </c>
      <c r="F1008" s="37">
        <f t="shared" ca="1" si="63"/>
        <v>0</v>
      </c>
      <c r="G1008" s="37"/>
      <c r="H1008" s="33">
        <f>+'R&amp;E EXPORT'!A1007</f>
        <v>0</v>
      </c>
      <c r="I1008" s="34">
        <f>IFERROR(VLOOKUP($H1008,'Gen F Rev'!$A:$M,15,FALSE),0)</f>
        <v>0</v>
      </c>
      <c r="J1008" s="34">
        <f>IFERROR(VLOOKUP($H1008,'Gen F Rev'!$A:$M,16,FALSE),0)</f>
        <v>0</v>
      </c>
      <c r="K1008" s="42">
        <f>IFERROR(VLOOKUP($H1008,'Gen F Rev'!$A:$M,17,FALSE),0)</f>
        <v>0</v>
      </c>
      <c r="L1008" s="34">
        <f>IFERROR(VLOOKUP($H1008,'Gen F Exp'!$A:$E,15,FALSE),0)</f>
        <v>0</v>
      </c>
      <c r="M1008" s="34">
        <f>IFERROR(VLOOKUP($H1008,'Gen F Exp'!$A:$E,16,FALSE),0)</f>
        <v>0</v>
      </c>
      <c r="N1008" s="42">
        <f>IFERROR(VLOOKUP($H1008,'Gen F Exp'!$A:$E,17,FALSE),0)</f>
        <v>0</v>
      </c>
      <c r="O1008" s="34">
        <f>IFERROR(VLOOKUP($H1008,'Water F Rev'!$A:$L,15,FALSE),0)</f>
        <v>0</v>
      </c>
      <c r="P1008" s="34">
        <f>IFERROR(VLOOKUP($H1008,'Water F Rev'!$A:$L,16,FALSE),0)</f>
        <v>0</v>
      </c>
      <c r="Q1008" s="42">
        <f>IFERROR(VLOOKUP($H1008,'Water F Rev'!$A:$L,17,FALSE),0)</f>
        <v>0</v>
      </c>
      <c r="R1008" s="34">
        <f>IFERROR(VLOOKUP($H1008,'Water F Exp'!$A:$K,15,FALSE),0)</f>
        <v>0</v>
      </c>
      <c r="S1008" s="34">
        <f>IFERROR(VLOOKUP($H1008,'Water F Exp'!$A:$K,16,FALSE),0)</f>
        <v>0</v>
      </c>
      <c r="T1008" s="42">
        <f>IFERROR(VLOOKUP($H1008,'Water F Exp'!$A:$K,17,FALSE),0)</f>
        <v>0</v>
      </c>
      <c r="U1008" s="34">
        <f ca="1">IFERROR(VLOOKUP($H1008,'Sewer F Rev'!$A:$E,15,FALSE),0)</f>
        <v>0</v>
      </c>
      <c r="V1008" s="34">
        <f ca="1">IFERROR(VLOOKUP($H1008,'Sewer F Rev'!$A:$E,16,FALSE),0)</f>
        <v>0</v>
      </c>
      <c r="W1008" s="42">
        <f ca="1">IFERROR(VLOOKUP($H1008,'Sewer F Rev'!$A:$E,17,FALSE),0)</f>
        <v>0</v>
      </c>
      <c r="X1008" s="34">
        <f>IFERROR(VLOOKUP($H1008,'Sewer F Exp'!$A:$B,15,FALSE),0)</f>
        <v>0</v>
      </c>
      <c r="Y1008" s="34">
        <f>IFERROR(VLOOKUP($H1008,'Sewer F Exp'!$A:$B,16,FALSE),0)</f>
        <v>0</v>
      </c>
      <c r="Z1008" s="42">
        <f>IFERROR(VLOOKUP($H1008,'Sewer F Exp'!$A:$B,17,FALSE),0)</f>
        <v>0</v>
      </c>
      <c r="AA1008" s="34">
        <f>IFERROR(VLOOKUP($H1008,'Refuse F Rev'!$A:$E,15,FALSE),0)</f>
        <v>0</v>
      </c>
      <c r="AB1008" s="34">
        <f>IFERROR(VLOOKUP($H1008,'Refuse F Rev'!$A:$E,16,FALSE),0)</f>
        <v>0</v>
      </c>
      <c r="AC1008" s="42">
        <f>IFERROR(VLOOKUP($H1008,'Refuse F Rev'!$A:$E,17,FALSE),0)</f>
        <v>0</v>
      </c>
      <c r="AD1008" s="34">
        <f>IFERROR(VLOOKUP($H1008,'Refuse F Exp'!$A:$E,15,FALSE),0)</f>
        <v>0</v>
      </c>
      <c r="AE1008" s="34">
        <f>IFERROR(VLOOKUP($H1008,'Refuse F Exp'!$A:$E,16,FALSE),0)</f>
        <v>0</v>
      </c>
      <c r="AF1008" s="42">
        <f>IFERROR(VLOOKUP($H1008,'Refuse F Exp'!$A:$E,17,FALSE),0)</f>
        <v>0</v>
      </c>
      <c r="AG1008" s="34">
        <f>IFERROR(VLOOKUP($H1008,#REF!,10,FALSE),0)</f>
        <v>0</v>
      </c>
      <c r="AH1008" s="34">
        <f>IFERROR(VLOOKUP($H1008,#REF!,11,FALSE),0)</f>
        <v>0</v>
      </c>
      <c r="AI1008" s="42">
        <f>IFERROR(VLOOKUP($H1008,#REF!,12,FALSE),0)</f>
        <v>0</v>
      </c>
      <c r="AJ1008" s="34">
        <f>IFERROR(VLOOKUP($H1008,#REF!,10,FALSE),0)</f>
        <v>0</v>
      </c>
      <c r="AK1008" s="34">
        <f>IFERROR(VLOOKUP($H1008,#REF!,11,FALSE),0)</f>
        <v>0</v>
      </c>
      <c r="AL1008" s="42">
        <f>IFERROR(VLOOKUP($H1008,#REF!,12,FALSE),0)</f>
        <v>0</v>
      </c>
      <c r="AM1008" s="34">
        <f>IFERROR(VLOOKUP($H1008,#REF!,10,FALSE),0)</f>
        <v>0</v>
      </c>
      <c r="AN1008" s="34">
        <f>IFERROR(VLOOKUP($H1008,#REF!,11,FALSE),0)</f>
        <v>0</v>
      </c>
      <c r="AO1008" s="42">
        <f>IFERROR(VLOOKUP($H1008,#REF!,12,FALSE),0)</f>
        <v>0</v>
      </c>
      <c r="AP1008" s="34">
        <f>IFERROR(VLOOKUP($H1008,#REF!,10,FALSE),0)</f>
        <v>0</v>
      </c>
      <c r="AQ1008" s="34">
        <f>IFERROR(VLOOKUP($H1008,#REF!,11,FALSE),0)</f>
        <v>0</v>
      </c>
      <c r="AR1008" s="42">
        <f>IFERROR(VLOOKUP($H1008,#REF!,12,FALSE),0)</f>
        <v>0</v>
      </c>
      <c r="AS1008" s="34">
        <f>IFERROR(VLOOKUP($H1008,#REF!,13,FALSE),0)</f>
        <v>0</v>
      </c>
      <c r="AT1008" s="34">
        <f>IFERROR(VLOOKUP($H1008,#REF!,14,FALSE),0)</f>
        <v>0</v>
      </c>
      <c r="AU1008" s="42">
        <f>IFERROR(VLOOKUP($H1008,#REF!,15,FALSE),0)</f>
        <v>0</v>
      </c>
      <c r="AV1008" s="34">
        <f>IFERROR(VLOOKUP($H1008,#REF!,15,FALSE),0)</f>
        <v>0</v>
      </c>
      <c r="AW1008" s="34">
        <f>IFERROR(VLOOKUP($H1008,#REF!,16,FALSE),0)</f>
        <v>0</v>
      </c>
      <c r="AX1008" s="42">
        <f>IFERROR(VLOOKUP($H1008,#REF!,17,FALSE),0)</f>
        <v>0</v>
      </c>
    </row>
    <row r="1009" spans="1:50" x14ac:dyDescent="0.3">
      <c r="A1009" s="33" t="str">
        <f t="shared" si="60"/>
        <v>0</v>
      </c>
      <c r="B1009" s="33">
        <f>+'R&amp;E EXPORT'!B1008</f>
        <v>0</v>
      </c>
      <c r="C1009" t="str">
        <f>IFERROR(VLOOKUP(A1009,'MCSJ Export'!A:C,3,FALSE),"")</f>
        <v/>
      </c>
      <c r="D1009" s="37">
        <f t="shared" ca="1" si="61"/>
        <v>0</v>
      </c>
      <c r="E1009" s="37">
        <f t="shared" ca="1" si="62"/>
        <v>0</v>
      </c>
      <c r="F1009" s="37">
        <f t="shared" ca="1" si="63"/>
        <v>0</v>
      </c>
      <c r="G1009" s="37"/>
      <c r="H1009" s="33">
        <f>+'R&amp;E EXPORT'!A1008</f>
        <v>0</v>
      </c>
      <c r="I1009" s="34">
        <f>IFERROR(VLOOKUP($H1009,'Gen F Rev'!$A:$M,15,FALSE),0)</f>
        <v>0</v>
      </c>
      <c r="J1009" s="34">
        <f>IFERROR(VLOOKUP($H1009,'Gen F Rev'!$A:$M,16,FALSE),0)</f>
        <v>0</v>
      </c>
      <c r="K1009" s="42">
        <f>IFERROR(VLOOKUP($H1009,'Gen F Rev'!$A:$M,17,FALSE),0)</f>
        <v>0</v>
      </c>
      <c r="L1009" s="34">
        <f>IFERROR(VLOOKUP($H1009,'Gen F Exp'!$A:$E,15,FALSE),0)</f>
        <v>0</v>
      </c>
      <c r="M1009" s="34">
        <f>IFERROR(VLOOKUP($H1009,'Gen F Exp'!$A:$E,16,FALSE),0)</f>
        <v>0</v>
      </c>
      <c r="N1009" s="42">
        <f>IFERROR(VLOOKUP($H1009,'Gen F Exp'!$A:$E,17,FALSE),0)</f>
        <v>0</v>
      </c>
      <c r="O1009" s="34">
        <f>IFERROR(VLOOKUP($H1009,'Water F Rev'!$A:$L,15,FALSE),0)</f>
        <v>0</v>
      </c>
      <c r="P1009" s="34">
        <f>IFERROR(VLOOKUP($H1009,'Water F Rev'!$A:$L,16,FALSE),0)</f>
        <v>0</v>
      </c>
      <c r="Q1009" s="42">
        <f>IFERROR(VLOOKUP($H1009,'Water F Rev'!$A:$L,17,FALSE),0)</f>
        <v>0</v>
      </c>
      <c r="R1009" s="34">
        <f>IFERROR(VLOOKUP($H1009,'Water F Exp'!$A:$K,15,FALSE),0)</f>
        <v>0</v>
      </c>
      <c r="S1009" s="34">
        <f>IFERROR(VLOOKUP($H1009,'Water F Exp'!$A:$K,16,FALSE),0)</f>
        <v>0</v>
      </c>
      <c r="T1009" s="42">
        <f>IFERROR(VLOOKUP($H1009,'Water F Exp'!$A:$K,17,FALSE),0)</f>
        <v>0</v>
      </c>
      <c r="U1009" s="34">
        <f ca="1">IFERROR(VLOOKUP($H1009,'Sewer F Rev'!$A:$E,15,FALSE),0)</f>
        <v>0</v>
      </c>
      <c r="V1009" s="34">
        <f ca="1">IFERROR(VLOOKUP($H1009,'Sewer F Rev'!$A:$E,16,FALSE),0)</f>
        <v>0</v>
      </c>
      <c r="W1009" s="42">
        <f ca="1">IFERROR(VLOOKUP($H1009,'Sewer F Rev'!$A:$E,17,FALSE),0)</f>
        <v>0</v>
      </c>
      <c r="X1009" s="34">
        <f>IFERROR(VLOOKUP($H1009,'Sewer F Exp'!$A:$B,15,FALSE),0)</f>
        <v>0</v>
      </c>
      <c r="Y1009" s="34">
        <f>IFERROR(VLOOKUP($H1009,'Sewer F Exp'!$A:$B,16,FALSE),0)</f>
        <v>0</v>
      </c>
      <c r="Z1009" s="42">
        <f>IFERROR(VLOOKUP($H1009,'Sewer F Exp'!$A:$B,17,FALSE),0)</f>
        <v>0</v>
      </c>
      <c r="AA1009" s="34">
        <f>IFERROR(VLOOKUP($H1009,'Refuse F Rev'!$A:$E,15,FALSE),0)</f>
        <v>0</v>
      </c>
      <c r="AB1009" s="34">
        <f>IFERROR(VLOOKUP($H1009,'Refuse F Rev'!$A:$E,16,FALSE),0)</f>
        <v>0</v>
      </c>
      <c r="AC1009" s="42">
        <f>IFERROR(VLOOKUP($H1009,'Refuse F Rev'!$A:$E,17,FALSE),0)</f>
        <v>0</v>
      </c>
      <c r="AD1009" s="34">
        <f>IFERROR(VLOOKUP($H1009,'Refuse F Exp'!$A:$E,15,FALSE),0)</f>
        <v>0</v>
      </c>
      <c r="AE1009" s="34">
        <f>IFERROR(VLOOKUP($H1009,'Refuse F Exp'!$A:$E,16,FALSE),0)</f>
        <v>0</v>
      </c>
      <c r="AF1009" s="42">
        <f>IFERROR(VLOOKUP($H1009,'Refuse F Exp'!$A:$E,17,FALSE),0)</f>
        <v>0</v>
      </c>
      <c r="AG1009" s="34">
        <f>IFERROR(VLOOKUP($H1009,#REF!,10,FALSE),0)</f>
        <v>0</v>
      </c>
      <c r="AH1009" s="34">
        <f>IFERROR(VLOOKUP($H1009,#REF!,11,FALSE),0)</f>
        <v>0</v>
      </c>
      <c r="AI1009" s="42">
        <f>IFERROR(VLOOKUP($H1009,#REF!,12,FALSE),0)</f>
        <v>0</v>
      </c>
      <c r="AJ1009" s="34">
        <f>IFERROR(VLOOKUP($H1009,#REF!,10,FALSE),0)</f>
        <v>0</v>
      </c>
      <c r="AK1009" s="34">
        <f>IFERROR(VLOOKUP($H1009,#REF!,11,FALSE),0)</f>
        <v>0</v>
      </c>
      <c r="AL1009" s="42">
        <f>IFERROR(VLOOKUP($H1009,#REF!,12,FALSE),0)</f>
        <v>0</v>
      </c>
      <c r="AM1009" s="34">
        <f>IFERROR(VLOOKUP($H1009,#REF!,10,FALSE),0)</f>
        <v>0</v>
      </c>
      <c r="AN1009" s="34">
        <f>IFERROR(VLOOKUP($H1009,#REF!,11,FALSE),0)</f>
        <v>0</v>
      </c>
      <c r="AO1009" s="42">
        <f>IFERROR(VLOOKUP($H1009,#REF!,12,FALSE),0)</f>
        <v>0</v>
      </c>
      <c r="AP1009" s="34">
        <f>IFERROR(VLOOKUP($H1009,#REF!,10,FALSE),0)</f>
        <v>0</v>
      </c>
      <c r="AQ1009" s="34">
        <f>IFERROR(VLOOKUP($H1009,#REF!,11,FALSE),0)</f>
        <v>0</v>
      </c>
      <c r="AR1009" s="42">
        <f>IFERROR(VLOOKUP($H1009,#REF!,12,FALSE),0)</f>
        <v>0</v>
      </c>
      <c r="AS1009" s="34">
        <f>IFERROR(VLOOKUP($H1009,#REF!,13,FALSE),0)</f>
        <v>0</v>
      </c>
      <c r="AT1009" s="34">
        <f>IFERROR(VLOOKUP($H1009,#REF!,14,FALSE),0)</f>
        <v>0</v>
      </c>
      <c r="AU1009" s="42">
        <f>IFERROR(VLOOKUP($H1009,#REF!,15,FALSE),0)</f>
        <v>0</v>
      </c>
      <c r="AV1009" s="34">
        <f>IFERROR(VLOOKUP($H1009,#REF!,15,FALSE),0)</f>
        <v>0</v>
      </c>
      <c r="AW1009" s="34">
        <f>IFERROR(VLOOKUP($H1009,#REF!,16,FALSE),0)</f>
        <v>0</v>
      </c>
      <c r="AX1009" s="42">
        <f>IFERROR(VLOOKUP($H1009,#REF!,17,FALSE),0)</f>
        <v>0</v>
      </c>
    </row>
    <row r="1010" spans="1:50" x14ac:dyDescent="0.3">
      <c r="A1010" s="33" t="str">
        <f t="shared" si="60"/>
        <v>0</v>
      </c>
      <c r="B1010" s="33">
        <f>+'R&amp;E EXPORT'!B1009</f>
        <v>0</v>
      </c>
      <c r="C1010" t="str">
        <f>IFERROR(VLOOKUP(A1010,'MCSJ Export'!A:C,3,FALSE),"")</f>
        <v/>
      </c>
      <c r="D1010" s="37">
        <f t="shared" ca="1" si="61"/>
        <v>0</v>
      </c>
      <c r="E1010" s="37">
        <f t="shared" ca="1" si="62"/>
        <v>0</v>
      </c>
      <c r="F1010" s="37">
        <f t="shared" ca="1" si="63"/>
        <v>0</v>
      </c>
      <c r="G1010" s="37"/>
      <c r="H1010" s="33">
        <f>+'R&amp;E EXPORT'!A1009</f>
        <v>0</v>
      </c>
      <c r="I1010" s="34">
        <f>IFERROR(VLOOKUP($H1010,'Gen F Rev'!$A:$M,15,FALSE),0)</f>
        <v>0</v>
      </c>
      <c r="J1010" s="34">
        <f>IFERROR(VLOOKUP($H1010,'Gen F Rev'!$A:$M,16,FALSE),0)</f>
        <v>0</v>
      </c>
      <c r="K1010" s="42">
        <f>IFERROR(VLOOKUP($H1010,'Gen F Rev'!$A:$M,17,FALSE),0)</f>
        <v>0</v>
      </c>
      <c r="L1010" s="34">
        <f>IFERROR(VLOOKUP($H1010,'Gen F Exp'!$A:$E,15,FALSE),0)</f>
        <v>0</v>
      </c>
      <c r="M1010" s="34">
        <f>IFERROR(VLOOKUP($H1010,'Gen F Exp'!$A:$E,16,FALSE),0)</f>
        <v>0</v>
      </c>
      <c r="N1010" s="42">
        <f>IFERROR(VLOOKUP($H1010,'Gen F Exp'!$A:$E,17,FALSE),0)</f>
        <v>0</v>
      </c>
      <c r="O1010" s="34">
        <f>IFERROR(VLOOKUP($H1010,'Water F Rev'!$A:$L,15,FALSE),0)</f>
        <v>0</v>
      </c>
      <c r="P1010" s="34">
        <f>IFERROR(VLOOKUP($H1010,'Water F Rev'!$A:$L,16,FALSE),0)</f>
        <v>0</v>
      </c>
      <c r="Q1010" s="42">
        <f>IFERROR(VLOOKUP($H1010,'Water F Rev'!$A:$L,17,FALSE),0)</f>
        <v>0</v>
      </c>
      <c r="R1010" s="34">
        <f>IFERROR(VLOOKUP($H1010,'Water F Exp'!$A:$K,15,FALSE),0)</f>
        <v>0</v>
      </c>
      <c r="S1010" s="34">
        <f>IFERROR(VLOOKUP($H1010,'Water F Exp'!$A:$K,16,FALSE),0)</f>
        <v>0</v>
      </c>
      <c r="T1010" s="42">
        <f>IFERROR(VLOOKUP($H1010,'Water F Exp'!$A:$K,17,FALSE),0)</f>
        <v>0</v>
      </c>
      <c r="U1010" s="34">
        <f ca="1">IFERROR(VLOOKUP($H1010,'Sewer F Rev'!$A:$E,15,FALSE),0)</f>
        <v>0</v>
      </c>
      <c r="V1010" s="34">
        <f ca="1">IFERROR(VLOOKUP($H1010,'Sewer F Rev'!$A:$E,16,FALSE),0)</f>
        <v>0</v>
      </c>
      <c r="W1010" s="42">
        <f ca="1">IFERROR(VLOOKUP($H1010,'Sewer F Rev'!$A:$E,17,FALSE),0)</f>
        <v>0</v>
      </c>
      <c r="X1010" s="34">
        <f>IFERROR(VLOOKUP($H1010,'Sewer F Exp'!$A:$B,15,FALSE),0)</f>
        <v>0</v>
      </c>
      <c r="Y1010" s="34">
        <f>IFERROR(VLOOKUP($H1010,'Sewer F Exp'!$A:$B,16,FALSE),0)</f>
        <v>0</v>
      </c>
      <c r="Z1010" s="42">
        <f>IFERROR(VLOOKUP($H1010,'Sewer F Exp'!$A:$B,17,FALSE),0)</f>
        <v>0</v>
      </c>
      <c r="AA1010" s="34">
        <f>IFERROR(VLOOKUP($H1010,'Refuse F Rev'!$A:$E,15,FALSE),0)</f>
        <v>0</v>
      </c>
      <c r="AB1010" s="34">
        <f>IFERROR(VLOOKUP($H1010,'Refuse F Rev'!$A:$E,16,FALSE),0)</f>
        <v>0</v>
      </c>
      <c r="AC1010" s="42">
        <f>IFERROR(VLOOKUP($H1010,'Refuse F Rev'!$A:$E,17,FALSE),0)</f>
        <v>0</v>
      </c>
      <c r="AD1010" s="34">
        <f>IFERROR(VLOOKUP($H1010,'Refuse F Exp'!$A:$E,15,FALSE),0)</f>
        <v>0</v>
      </c>
      <c r="AE1010" s="34">
        <f>IFERROR(VLOOKUP($H1010,'Refuse F Exp'!$A:$E,16,FALSE),0)</f>
        <v>0</v>
      </c>
      <c r="AF1010" s="42">
        <f>IFERROR(VLOOKUP($H1010,'Refuse F Exp'!$A:$E,17,FALSE),0)</f>
        <v>0</v>
      </c>
      <c r="AG1010" s="34">
        <f>IFERROR(VLOOKUP($H1010,#REF!,10,FALSE),0)</f>
        <v>0</v>
      </c>
      <c r="AH1010" s="34">
        <f>IFERROR(VLOOKUP($H1010,#REF!,11,FALSE),0)</f>
        <v>0</v>
      </c>
      <c r="AI1010" s="42">
        <f>IFERROR(VLOOKUP($H1010,#REF!,12,FALSE),0)</f>
        <v>0</v>
      </c>
      <c r="AJ1010" s="34">
        <f>IFERROR(VLOOKUP($H1010,#REF!,10,FALSE),0)</f>
        <v>0</v>
      </c>
      <c r="AK1010" s="34">
        <f>IFERROR(VLOOKUP($H1010,#REF!,11,FALSE),0)</f>
        <v>0</v>
      </c>
      <c r="AL1010" s="42">
        <f>IFERROR(VLOOKUP($H1010,#REF!,12,FALSE),0)</f>
        <v>0</v>
      </c>
      <c r="AM1010" s="34">
        <f>IFERROR(VLOOKUP($H1010,#REF!,10,FALSE),0)</f>
        <v>0</v>
      </c>
      <c r="AN1010" s="34">
        <f>IFERROR(VLOOKUP($H1010,#REF!,11,FALSE),0)</f>
        <v>0</v>
      </c>
      <c r="AO1010" s="42">
        <f>IFERROR(VLOOKUP($H1010,#REF!,12,FALSE),0)</f>
        <v>0</v>
      </c>
      <c r="AP1010" s="34">
        <f>IFERROR(VLOOKUP($H1010,#REF!,10,FALSE),0)</f>
        <v>0</v>
      </c>
      <c r="AQ1010" s="34">
        <f>IFERROR(VLOOKUP($H1010,#REF!,11,FALSE),0)</f>
        <v>0</v>
      </c>
      <c r="AR1010" s="42">
        <f>IFERROR(VLOOKUP($H1010,#REF!,12,FALSE),0)</f>
        <v>0</v>
      </c>
      <c r="AS1010" s="34">
        <f>IFERROR(VLOOKUP($H1010,#REF!,13,FALSE),0)</f>
        <v>0</v>
      </c>
      <c r="AT1010" s="34">
        <f>IFERROR(VLOOKUP($H1010,#REF!,14,FALSE),0)</f>
        <v>0</v>
      </c>
      <c r="AU1010" s="42">
        <f>IFERROR(VLOOKUP($H1010,#REF!,15,FALSE),0)</f>
        <v>0</v>
      </c>
      <c r="AV1010" s="34">
        <f>IFERROR(VLOOKUP($H1010,#REF!,15,FALSE),0)</f>
        <v>0</v>
      </c>
      <c r="AW1010" s="34">
        <f>IFERROR(VLOOKUP($H1010,#REF!,16,FALSE),0)</f>
        <v>0</v>
      </c>
      <c r="AX1010" s="42">
        <f>IFERROR(VLOOKUP($H1010,#REF!,17,FALSE),0)</f>
        <v>0</v>
      </c>
    </row>
    <row r="1011" spans="1:50" x14ac:dyDescent="0.3">
      <c r="A1011" s="33" t="str">
        <f t="shared" si="60"/>
        <v>0</v>
      </c>
      <c r="B1011" s="33">
        <f>+'R&amp;E EXPORT'!B1010</f>
        <v>0</v>
      </c>
      <c r="C1011" t="str">
        <f>IFERROR(VLOOKUP(A1011,'MCSJ Export'!A:C,3,FALSE),"")</f>
        <v/>
      </c>
      <c r="D1011" s="37">
        <f t="shared" ca="1" si="61"/>
        <v>0</v>
      </c>
      <c r="E1011" s="37">
        <f t="shared" ca="1" si="62"/>
        <v>0</v>
      </c>
      <c r="F1011" s="37">
        <f t="shared" ca="1" si="63"/>
        <v>0</v>
      </c>
      <c r="G1011" s="37"/>
      <c r="H1011" s="33">
        <f>+'R&amp;E EXPORT'!A1010</f>
        <v>0</v>
      </c>
      <c r="I1011" s="34">
        <f>IFERROR(VLOOKUP($H1011,'Gen F Rev'!$A:$M,15,FALSE),0)</f>
        <v>0</v>
      </c>
      <c r="J1011" s="34">
        <f>IFERROR(VLOOKUP($H1011,'Gen F Rev'!$A:$M,16,FALSE),0)</f>
        <v>0</v>
      </c>
      <c r="K1011" s="42">
        <f>IFERROR(VLOOKUP($H1011,'Gen F Rev'!$A:$M,17,FALSE),0)</f>
        <v>0</v>
      </c>
      <c r="L1011" s="34">
        <f>IFERROR(VLOOKUP($H1011,'Gen F Exp'!$A:$E,15,FALSE),0)</f>
        <v>0</v>
      </c>
      <c r="M1011" s="34">
        <f>IFERROR(VLOOKUP($H1011,'Gen F Exp'!$A:$E,16,FALSE),0)</f>
        <v>0</v>
      </c>
      <c r="N1011" s="42">
        <f>IFERROR(VLOOKUP($H1011,'Gen F Exp'!$A:$E,17,FALSE),0)</f>
        <v>0</v>
      </c>
      <c r="O1011" s="34">
        <f>IFERROR(VLOOKUP($H1011,'Water F Rev'!$A:$L,15,FALSE),0)</f>
        <v>0</v>
      </c>
      <c r="P1011" s="34">
        <f>IFERROR(VLOOKUP($H1011,'Water F Rev'!$A:$L,16,FALSE),0)</f>
        <v>0</v>
      </c>
      <c r="Q1011" s="42">
        <f>IFERROR(VLOOKUP($H1011,'Water F Rev'!$A:$L,17,FALSE),0)</f>
        <v>0</v>
      </c>
      <c r="R1011" s="34">
        <f>IFERROR(VLOOKUP($H1011,'Water F Exp'!$A:$K,15,FALSE),0)</f>
        <v>0</v>
      </c>
      <c r="S1011" s="34">
        <f>IFERROR(VLOOKUP($H1011,'Water F Exp'!$A:$K,16,FALSE),0)</f>
        <v>0</v>
      </c>
      <c r="T1011" s="42">
        <f>IFERROR(VLOOKUP($H1011,'Water F Exp'!$A:$K,17,FALSE),0)</f>
        <v>0</v>
      </c>
      <c r="U1011" s="34">
        <f ca="1">IFERROR(VLOOKUP($H1011,'Sewer F Rev'!$A:$E,15,FALSE),0)</f>
        <v>0</v>
      </c>
      <c r="V1011" s="34">
        <f ca="1">IFERROR(VLOOKUP($H1011,'Sewer F Rev'!$A:$E,16,FALSE),0)</f>
        <v>0</v>
      </c>
      <c r="W1011" s="42">
        <f ca="1">IFERROR(VLOOKUP($H1011,'Sewer F Rev'!$A:$E,17,FALSE),0)</f>
        <v>0</v>
      </c>
      <c r="X1011" s="34">
        <f>IFERROR(VLOOKUP($H1011,'Sewer F Exp'!$A:$B,15,FALSE),0)</f>
        <v>0</v>
      </c>
      <c r="Y1011" s="34">
        <f>IFERROR(VLOOKUP($H1011,'Sewer F Exp'!$A:$B,16,FALSE),0)</f>
        <v>0</v>
      </c>
      <c r="Z1011" s="42">
        <f>IFERROR(VLOOKUP($H1011,'Sewer F Exp'!$A:$B,17,FALSE),0)</f>
        <v>0</v>
      </c>
      <c r="AA1011" s="34">
        <f>IFERROR(VLOOKUP($H1011,'Refuse F Rev'!$A:$E,15,FALSE),0)</f>
        <v>0</v>
      </c>
      <c r="AB1011" s="34">
        <f>IFERROR(VLOOKUP($H1011,'Refuse F Rev'!$A:$E,16,FALSE),0)</f>
        <v>0</v>
      </c>
      <c r="AC1011" s="42">
        <f>IFERROR(VLOOKUP($H1011,'Refuse F Rev'!$A:$E,17,FALSE),0)</f>
        <v>0</v>
      </c>
      <c r="AD1011" s="34">
        <f>IFERROR(VLOOKUP($H1011,'Refuse F Exp'!$A:$E,15,FALSE),0)</f>
        <v>0</v>
      </c>
      <c r="AE1011" s="34">
        <f>IFERROR(VLOOKUP($H1011,'Refuse F Exp'!$A:$E,16,FALSE),0)</f>
        <v>0</v>
      </c>
      <c r="AF1011" s="42">
        <f>IFERROR(VLOOKUP($H1011,'Refuse F Exp'!$A:$E,17,FALSE),0)</f>
        <v>0</v>
      </c>
      <c r="AG1011" s="34">
        <f>IFERROR(VLOOKUP($H1011,#REF!,10,FALSE),0)</f>
        <v>0</v>
      </c>
      <c r="AH1011" s="34">
        <f>IFERROR(VLOOKUP($H1011,#REF!,11,FALSE),0)</f>
        <v>0</v>
      </c>
      <c r="AI1011" s="42">
        <f>IFERROR(VLOOKUP($H1011,#REF!,12,FALSE),0)</f>
        <v>0</v>
      </c>
      <c r="AJ1011" s="34">
        <f>IFERROR(VLOOKUP($H1011,#REF!,10,FALSE),0)</f>
        <v>0</v>
      </c>
      <c r="AK1011" s="34">
        <f>IFERROR(VLOOKUP($H1011,#REF!,11,FALSE),0)</f>
        <v>0</v>
      </c>
      <c r="AL1011" s="42">
        <f>IFERROR(VLOOKUP($H1011,#REF!,12,FALSE),0)</f>
        <v>0</v>
      </c>
      <c r="AM1011" s="34">
        <f>IFERROR(VLOOKUP($H1011,#REF!,10,FALSE),0)</f>
        <v>0</v>
      </c>
      <c r="AN1011" s="34">
        <f>IFERROR(VLOOKUP($H1011,#REF!,11,FALSE),0)</f>
        <v>0</v>
      </c>
      <c r="AO1011" s="42">
        <f>IFERROR(VLOOKUP($H1011,#REF!,12,FALSE),0)</f>
        <v>0</v>
      </c>
      <c r="AP1011" s="34">
        <f>IFERROR(VLOOKUP($H1011,#REF!,10,FALSE),0)</f>
        <v>0</v>
      </c>
      <c r="AQ1011" s="34">
        <f>IFERROR(VLOOKUP($H1011,#REF!,11,FALSE),0)</f>
        <v>0</v>
      </c>
      <c r="AR1011" s="42">
        <f>IFERROR(VLOOKUP($H1011,#REF!,12,FALSE),0)</f>
        <v>0</v>
      </c>
      <c r="AS1011" s="34">
        <f>IFERROR(VLOOKUP($H1011,#REF!,13,FALSE),0)</f>
        <v>0</v>
      </c>
      <c r="AT1011" s="34">
        <f>IFERROR(VLOOKUP($H1011,#REF!,14,FALSE),0)</f>
        <v>0</v>
      </c>
      <c r="AU1011" s="42">
        <f>IFERROR(VLOOKUP($H1011,#REF!,15,FALSE),0)</f>
        <v>0</v>
      </c>
      <c r="AV1011" s="34">
        <f>IFERROR(VLOOKUP($H1011,#REF!,15,FALSE),0)</f>
        <v>0</v>
      </c>
      <c r="AW1011" s="34">
        <f>IFERROR(VLOOKUP($H1011,#REF!,16,FALSE),0)</f>
        <v>0</v>
      </c>
      <c r="AX1011" s="42">
        <f>IFERROR(VLOOKUP($H1011,#REF!,17,FALSE),0)</f>
        <v>0</v>
      </c>
    </row>
    <row r="1012" spans="1:50" x14ac:dyDescent="0.3">
      <c r="A1012" s="33" t="str">
        <f t="shared" si="60"/>
        <v>0</v>
      </c>
      <c r="B1012" s="33">
        <f>+'R&amp;E EXPORT'!B1011</f>
        <v>0</v>
      </c>
      <c r="C1012" t="str">
        <f>IFERROR(VLOOKUP(A1012,'MCSJ Export'!A:C,3,FALSE),"")</f>
        <v/>
      </c>
      <c r="D1012" s="37">
        <f t="shared" ca="1" si="61"/>
        <v>0</v>
      </c>
      <c r="E1012" s="37">
        <f t="shared" ca="1" si="62"/>
        <v>0</v>
      </c>
      <c r="F1012" s="37">
        <f t="shared" ca="1" si="63"/>
        <v>0</v>
      </c>
      <c r="G1012" s="37"/>
      <c r="H1012" s="33">
        <f>+'R&amp;E EXPORT'!A1011</f>
        <v>0</v>
      </c>
      <c r="I1012" s="34">
        <f>IFERROR(VLOOKUP($H1012,'Gen F Rev'!$A:$M,15,FALSE),0)</f>
        <v>0</v>
      </c>
      <c r="J1012" s="34">
        <f>IFERROR(VLOOKUP($H1012,'Gen F Rev'!$A:$M,16,FALSE),0)</f>
        <v>0</v>
      </c>
      <c r="K1012" s="42">
        <f>IFERROR(VLOOKUP($H1012,'Gen F Rev'!$A:$M,17,FALSE),0)</f>
        <v>0</v>
      </c>
      <c r="L1012" s="34">
        <f>IFERROR(VLOOKUP($H1012,'Gen F Exp'!$A:$E,15,FALSE),0)</f>
        <v>0</v>
      </c>
      <c r="M1012" s="34">
        <f>IFERROR(VLOOKUP($H1012,'Gen F Exp'!$A:$E,16,FALSE),0)</f>
        <v>0</v>
      </c>
      <c r="N1012" s="42">
        <f>IFERROR(VLOOKUP($H1012,'Gen F Exp'!$A:$E,17,FALSE),0)</f>
        <v>0</v>
      </c>
      <c r="O1012" s="34">
        <f>IFERROR(VLOOKUP($H1012,'Water F Rev'!$A:$L,15,FALSE),0)</f>
        <v>0</v>
      </c>
      <c r="P1012" s="34">
        <f>IFERROR(VLOOKUP($H1012,'Water F Rev'!$A:$L,16,FALSE),0)</f>
        <v>0</v>
      </c>
      <c r="Q1012" s="42">
        <f>IFERROR(VLOOKUP($H1012,'Water F Rev'!$A:$L,17,FALSE),0)</f>
        <v>0</v>
      </c>
      <c r="R1012" s="34">
        <f>IFERROR(VLOOKUP($H1012,'Water F Exp'!$A:$K,15,FALSE),0)</f>
        <v>0</v>
      </c>
      <c r="S1012" s="34">
        <f>IFERROR(VLOOKUP($H1012,'Water F Exp'!$A:$K,16,FALSE),0)</f>
        <v>0</v>
      </c>
      <c r="T1012" s="42">
        <f>IFERROR(VLOOKUP($H1012,'Water F Exp'!$A:$K,17,FALSE),0)</f>
        <v>0</v>
      </c>
      <c r="U1012" s="34">
        <f ca="1">IFERROR(VLOOKUP($H1012,'Sewer F Rev'!$A:$E,15,FALSE),0)</f>
        <v>0</v>
      </c>
      <c r="V1012" s="34">
        <f ca="1">IFERROR(VLOOKUP($H1012,'Sewer F Rev'!$A:$E,16,FALSE),0)</f>
        <v>0</v>
      </c>
      <c r="W1012" s="42">
        <f ca="1">IFERROR(VLOOKUP($H1012,'Sewer F Rev'!$A:$E,17,FALSE),0)</f>
        <v>0</v>
      </c>
      <c r="X1012" s="34">
        <f>IFERROR(VLOOKUP($H1012,'Sewer F Exp'!$A:$B,15,FALSE),0)</f>
        <v>0</v>
      </c>
      <c r="Y1012" s="34">
        <f>IFERROR(VLOOKUP($H1012,'Sewer F Exp'!$A:$B,16,FALSE),0)</f>
        <v>0</v>
      </c>
      <c r="Z1012" s="42">
        <f>IFERROR(VLOOKUP($H1012,'Sewer F Exp'!$A:$B,17,FALSE),0)</f>
        <v>0</v>
      </c>
      <c r="AA1012" s="34">
        <f>IFERROR(VLOOKUP($H1012,'Refuse F Rev'!$A:$E,15,FALSE),0)</f>
        <v>0</v>
      </c>
      <c r="AB1012" s="34">
        <f>IFERROR(VLOOKUP($H1012,'Refuse F Rev'!$A:$E,16,FALSE),0)</f>
        <v>0</v>
      </c>
      <c r="AC1012" s="42">
        <f>IFERROR(VLOOKUP($H1012,'Refuse F Rev'!$A:$E,17,FALSE),0)</f>
        <v>0</v>
      </c>
      <c r="AD1012" s="34">
        <f>IFERROR(VLOOKUP($H1012,'Refuse F Exp'!$A:$E,15,FALSE),0)</f>
        <v>0</v>
      </c>
      <c r="AE1012" s="34">
        <f>IFERROR(VLOOKUP($H1012,'Refuse F Exp'!$A:$E,16,FALSE),0)</f>
        <v>0</v>
      </c>
      <c r="AF1012" s="42">
        <f>IFERROR(VLOOKUP($H1012,'Refuse F Exp'!$A:$E,17,FALSE),0)</f>
        <v>0</v>
      </c>
      <c r="AG1012" s="34">
        <f>IFERROR(VLOOKUP($H1012,#REF!,10,FALSE),0)</f>
        <v>0</v>
      </c>
      <c r="AH1012" s="34">
        <f>IFERROR(VLOOKUP($H1012,#REF!,11,FALSE),0)</f>
        <v>0</v>
      </c>
      <c r="AI1012" s="42">
        <f>IFERROR(VLOOKUP($H1012,#REF!,12,FALSE),0)</f>
        <v>0</v>
      </c>
      <c r="AJ1012" s="34">
        <f>IFERROR(VLOOKUP($H1012,#REF!,10,FALSE),0)</f>
        <v>0</v>
      </c>
      <c r="AK1012" s="34">
        <f>IFERROR(VLOOKUP($H1012,#REF!,11,FALSE),0)</f>
        <v>0</v>
      </c>
      <c r="AL1012" s="42">
        <f>IFERROR(VLOOKUP($H1012,#REF!,12,FALSE),0)</f>
        <v>0</v>
      </c>
      <c r="AM1012" s="34">
        <f>IFERROR(VLOOKUP($H1012,#REF!,10,FALSE),0)</f>
        <v>0</v>
      </c>
      <c r="AN1012" s="34">
        <f>IFERROR(VLOOKUP($H1012,#REF!,11,FALSE),0)</f>
        <v>0</v>
      </c>
      <c r="AO1012" s="42">
        <f>IFERROR(VLOOKUP($H1012,#REF!,12,FALSE),0)</f>
        <v>0</v>
      </c>
      <c r="AP1012" s="34">
        <f>IFERROR(VLOOKUP($H1012,#REF!,10,FALSE),0)</f>
        <v>0</v>
      </c>
      <c r="AQ1012" s="34">
        <f>IFERROR(VLOOKUP($H1012,#REF!,11,FALSE),0)</f>
        <v>0</v>
      </c>
      <c r="AR1012" s="42">
        <f>IFERROR(VLOOKUP($H1012,#REF!,12,FALSE),0)</f>
        <v>0</v>
      </c>
      <c r="AS1012" s="34">
        <f>IFERROR(VLOOKUP($H1012,#REF!,13,FALSE),0)</f>
        <v>0</v>
      </c>
      <c r="AT1012" s="34">
        <f>IFERROR(VLOOKUP($H1012,#REF!,14,FALSE),0)</f>
        <v>0</v>
      </c>
      <c r="AU1012" s="42">
        <f>IFERROR(VLOOKUP($H1012,#REF!,15,FALSE),0)</f>
        <v>0</v>
      </c>
      <c r="AV1012" s="34">
        <f>IFERROR(VLOOKUP($H1012,#REF!,15,FALSE),0)</f>
        <v>0</v>
      </c>
      <c r="AW1012" s="34">
        <f>IFERROR(VLOOKUP($H1012,#REF!,16,FALSE),0)</f>
        <v>0</v>
      </c>
      <c r="AX1012" s="42">
        <f>IFERROR(VLOOKUP($H1012,#REF!,17,FALSE),0)</f>
        <v>0</v>
      </c>
    </row>
    <row r="1013" spans="1:50" x14ac:dyDescent="0.3">
      <c r="A1013" s="33" t="str">
        <f t="shared" si="60"/>
        <v>0</v>
      </c>
      <c r="B1013" s="33">
        <f>+'R&amp;E EXPORT'!B1012</f>
        <v>0</v>
      </c>
      <c r="C1013" t="str">
        <f>IFERROR(VLOOKUP(A1013,'MCSJ Export'!A:C,3,FALSE),"")</f>
        <v/>
      </c>
      <c r="D1013" s="37">
        <f t="shared" ca="1" si="61"/>
        <v>0</v>
      </c>
      <c r="E1013" s="37">
        <f t="shared" ca="1" si="62"/>
        <v>0</v>
      </c>
      <c r="F1013" s="37">
        <f t="shared" ca="1" si="63"/>
        <v>0</v>
      </c>
      <c r="G1013" s="37"/>
      <c r="H1013" s="33">
        <f>+'R&amp;E EXPORT'!A1012</f>
        <v>0</v>
      </c>
      <c r="I1013" s="34">
        <f>IFERROR(VLOOKUP($H1013,'Gen F Rev'!$A:$M,15,FALSE),0)</f>
        <v>0</v>
      </c>
      <c r="J1013" s="34">
        <f>IFERROR(VLOOKUP($H1013,'Gen F Rev'!$A:$M,16,FALSE),0)</f>
        <v>0</v>
      </c>
      <c r="K1013" s="42">
        <f>IFERROR(VLOOKUP($H1013,'Gen F Rev'!$A:$M,17,FALSE),0)</f>
        <v>0</v>
      </c>
      <c r="L1013" s="34">
        <f>IFERROR(VLOOKUP($H1013,'Gen F Exp'!$A:$E,15,FALSE),0)</f>
        <v>0</v>
      </c>
      <c r="M1013" s="34">
        <f>IFERROR(VLOOKUP($H1013,'Gen F Exp'!$A:$E,16,FALSE),0)</f>
        <v>0</v>
      </c>
      <c r="N1013" s="42">
        <f>IFERROR(VLOOKUP($H1013,'Gen F Exp'!$A:$E,17,FALSE),0)</f>
        <v>0</v>
      </c>
      <c r="O1013" s="34">
        <f>IFERROR(VLOOKUP($H1013,'Water F Rev'!$A:$L,15,FALSE),0)</f>
        <v>0</v>
      </c>
      <c r="P1013" s="34">
        <f>IFERROR(VLOOKUP($H1013,'Water F Rev'!$A:$L,16,FALSE),0)</f>
        <v>0</v>
      </c>
      <c r="Q1013" s="42">
        <f>IFERROR(VLOOKUP($H1013,'Water F Rev'!$A:$L,17,FALSE),0)</f>
        <v>0</v>
      </c>
      <c r="R1013" s="34">
        <f>IFERROR(VLOOKUP($H1013,'Water F Exp'!$A:$K,15,FALSE),0)</f>
        <v>0</v>
      </c>
      <c r="S1013" s="34">
        <f>IFERROR(VLOOKUP($H1013,'Water F Exp'!$A:$K,16,FALSE),0)</f>
        <v>0</v>
      </c>
      <c r="T1013" s="42">
        <f>IFERROR(VLOOKUP($H1013,'Water F Exp'!$A:$K,17,FALSE),0)</f>
        <v>0</v>
      </c>
      <c r="U1013" s="34">
        <f ca="1">IFERROR(VLOOKUP($H1013,'Sewer F Rev'!$A:$E,15,FALSE),0)</f>
        <v>0</v>
      </c>
      <c r="V1013" s="34">
        <f ca="1">IFERROR(VLOOKUP($H1013,'Sewer F Rev'!$A:$E,16,FALSE),0)</f>
        <v>0</v>
      </c>
      <c r="W1013" s="42">
        <f ca="1">IFERROR(VLOOKUP($H1013,'Sewer F Rev'!$A:$E,17,FALSE),0)</f>
        <v>0</v>
      </c>
      <c r="X1013" s="34">
        <f>IFERROR(VLOOKUP($H1013,'Sewer F Exp'!$A:$B,15,FALSE),0)</f>
        <v>0</v>
      </c>
      <c r="Y1013" s="34">
        <f>IFERROR(VLOOKUP($H1013,'Sewer F Exp'!$A:$B,16,FALSE),0)</f>
        <v>0</v>
      </c>
      <c r="Z1013" s="42">
        <f>IFERROR(VLOOKUP($H1013,'Sewer F Exp'!$A:$B,17,FALSE),0)</f>
        <v>0</v>
      </c>
      <c r="AA1013" s="34">
        <f>IFERROR(VLOOKUP($H1013,'Refuse F Rev'!$A:$E,15,FALSE),0)</f>
        <v>0</v>
      </c>
      <c r="AB1013" s="34">
        <f>IFERROR(VLOOKUP($H1013,'Refuse F Rev'!$A:$E,16,FALSE),0)</f>
        <v>0</v>
      </c>
      <c r="AC1013" s="42">
        <f>IFERROR(VLOOKUP($H1013,'Refuse F Rev'!$A:$E,17,FALSE),0)</f>
        <v>0</v>
      </c>
      <c r="AD1013" s="34">
        <f>IFERROR(VLOOKUP($H1013,'Refuse F Exp'!$A:$E,15,FALSE),0)</f>
        <v>0</v>
      </c>
      <c r="AE1013" s="34">
        <f>IFERROR(VLOOKUP($H1013,'Refuse F Exp'!$A:$E,16,FALSE),0)</f>
        <v>0</v>
      </c>
      <c r="AF1013" s="42">
        <f>IFERROR(VLOOKUP($H1013,'Refuse F Exp'!$A:$E,17,FALSE),0)</f>
        <v>0</v>
      </c>
      <c r="AG1013" s="34">
        <f>IFERROR(VLOOKUP($H1013,#REF!,10,FALSE),0)</f>
        <v>0</v>
      </c>
      <c r="AH1013" s="34">
        <f>IFERROR(VLOOKUP($H1013,#REF!,11,FALSE),0)</f>
        <v>0</v>
      </c>
      <c r="AI1013" s="42">
        <f>IFERROR(VLOOKUP($H1013,#REF!,12,FALSE),0)</f>
        <v>0</v>
      </c>
      <c r="AJ1013" s="34">
        <f>IFERROR(VLOOKUP($H1013,#REF!,10,FALSE),0)</f>
        <v>0</v>
      </c>
      <c r="AK1013" s="34">
        <f>IFERROR(VLOOKUP($H1013,#REF!,11,FALSE),0)</f>
        <v>0</v>
      </c>
      <c r="AL1013" s="42">
        <f>IFERROR(VLOOKUP($H1013,#REF!,12,FALSE),0)</f>
        <v>0</v>
      </c>
      <c r="AM1013" s="34">
        <f>IFERROR(VLOOKUP($H1013,#REF!,10,FALSE),0)</f>
        <v>0</v>
      </c>
      <c r="AN1013" s="34">
        <f>IFERROR(VLOOKUP($H1013,#REF!,11,FALSE),0)</f>
        <v>0</v>
      </c>
      <c r="AO1013" s="42">
        <f>IFERROR(VLOOKUP($H1013,#REF!,12,FALSE),0)</f>
        <v>0</v>
      </c>
      <c r="AP1013" s="34">
        <f>IFERROR(VLOOKUP($H1013,#REF!,10,FALSE),0)</f>
        <v>0</v>
      </c>
      <c r="AQ1013" s="34">
        <f>IFERROR(VLOOKUP($H1013,#REF!,11,FALSE),0)</f>
        <v>0</v>
      </c>
      <c r="AR1013" s="42">
        <f>IFERROR(VLOOKUP($H1013,#REF!,12,FALSE),0)</f>
        <v>0</v>
      </c>
      <c r="AS1013" s="34">
        <f>IFERROR(VLOOKUP($H1013,#REF!,13,FALSE),0)</f>
        <v>0</v>
      </c>
      <c r="AT1013" s="34">
        <f>IFERROR(VLOOKUP($H1013,#REF!,14,FALSE),0)</f>
        <v>0</v>
      </c>
      <c r="AU1013" s="42">
        <f>IFERROR(VLOOKUP($H1013,#REF!,15,FALSE),0)</f>
        <v>0</v>
      </c>
      <c r="AV1013" s="34">
        <f>IFERROR(VLOOKUP($H1013,#REF!,15,FALSE),0)</f>
        <v>0</v>
      </c>
      <c r="AW1013" s="34">
        <f>IFERROR(VLOOKUP($H1013,#REF!,16,FALSE),0)</f>
        <v>0</v>
      </c>
      <c r="AX1013" s="42">
        <f>IFERROR(VLOOKUP($H1013,#REF!,17,FALSE),0)</f>
        <v>0</v>
      </c>
    </row>
    <row r="1014" spans="1:50" x14ac:dyDescent="0.3">
      <c r="A1014" s="33" t="str">
        <f t="shared" si="60"/>
        <v>0</v>
      </c>
      <c r="B1014" s="33">
        <f>+'R&amp;E EXPORT'!B1013</f>
        <v>0</v>
      </c>
      <c r="C1014" t="str">
        <f>IFERROR(VLOOKUP(A1014,'MCSJ Export'!A:C,3,FALSE),"")</f>
        <v/>
      </c>
      <c r="D1014" s="37">
        <f t="shared" ca="1" si="61"/>
        <v>0</v>
      </c>
      <c r="E1014" s="37">
        <f t="shared" ca="1" si="62"/>
        <v>0</v>
      </c>
      <c r="F1014" s="37">
        <f t="shared" ca="1" si="63"/>
        <v>0</v>
      </c>
      <c r="G1014" s="37"/>
      <c r="H1014" s="33">
        <f>+'R&amp;E EXPORT'!A1013</f>
        <v>0</v>
      </c>
      <c r="I1014" s="34">
        <f>IFERROR(VLOOKUP($H1014,'Gen F Rev'!$A:$M,15,FALSE),0)</f>
        <v>0</v>
      </c>
      <c r="J1014" s="34">
        <f>IFERROR(VLOOKUP($H1014,'Gen F Rev'!$A:$M,16,FALSE),0)</f>
        <v>0</v>
      </c>
      <c r="K1014" s="42">
        <f>IFERROR(VLOOKUP($H1014,'Gen F Rev'!$A:$M,17,FALSE),0)</f>
        <v>0</v>
      </c>
      <c r="L1014" s="34">
        <f>IFERROR(VLOOKUP($H1014,'Gen F Exp'!$A:$E,15,FALSE),0)</f>
        <v>0</v>
      </c>
      <c r="M1014" s="34">
        <f>IFERROR(VLOOKUP($H1014,'Gen F Exp'!$A:$E,16,FALSE),0)</f>
        <v>0</v>
      </c>
      <c r="N1014" s="42">
        <f>IFERROR(VLOOKUP($H1014,'Gen F Exp'!$A:$E,17,FALSE),0)</f>
        <v>0</v>
      </c>
      <c r="O1014" s="34">
        <f>IFERROR(VLOOKUP($H1014,'Water F Rev'!$A:$L,15,FALSE),0)</f>
        <v>0</v>
      </c>
      <c r="P1014" s="34">
        <f>IFERROR(VLOOKUP($H1014,'Water F Rev'!$A:$L,16,FALSE),0)</f>
        <v>0</v>
      </c>
      <c r="Q1014" s="42">
        <f>IFERROR(VLOOKUP($H1014,'Water F Rev'!$A:$L,17,FALSE),0)</f>
        <v>0</v>
      </c>
      <c r="R1014" s="34">
        <f>IFERROR(VLOOKUP($H1014,'Water F Exp'!$A:$K,15,FALSE),0)</f>
        <v>0</v>
      </c>
      <c r="S1014" s="34">
        <f>IFERROR(VLOOKUP($H1014,'Water F Exp'!$A:$K,16,FALSE),0)</f>
        <v>0</v>
      </c>
      <c r="T1014" s="42">
        <f>IFERROR(VLOOKUP($H1014,'Water F Exp'!$A:$K,17,FALSE),0)</f>
        <v>0</v>
      </c>
      <c r="U1014" s="34">
        <f ca="1">IFERROR(VLOOKUP($H1014,'Sewer F Rev'!$A:$E,15,FALSE),0)</f>
        <v>0</v>
      </c>
      <c r="V1014" s="34">
        <f ca="1">IFERROR(VLOOKUP($H1014,'Sewer F Rev'!$A:$E,16,FALSE),0)</f>
        <v>0</v>
      </c>
      <c r="W1014" s="42">
        <f ca="1">IFERROR(VLOOKUP($H1014,'Sewer F Rev'!$A:$E,17,FALSE),0)</f>
        <v>0</v>
      </c>
      <c r="X1014" s="34">
        <f>IFERROR(VLOOKUP($H1014,'Sewer F Exp'!$A:$B,15,FALSE),0)</f>
        <v>0</v>
      </c>
      <c r="Y1014" s="34">
        <f>IFERROR(VLOOKUP($H1014,'Sewer F Exp'!$A:$B,16,FALSE),0)</f>
        <v>0</v>
      </c>
      <c r="Z1014" s="42">
        <f>IFERROR(VLOOKUP($H1014,'Sewer F Exp'!$A:$B,17,FALSE),0)</f>
        <v>0</v>
      </c>
      <c r="AA1014" s="34">
        <f>IFERROR(VLOOKUP($H1014,'Refuse F Rev'!$A:$E,15,FALSE),0)</f>
        <v>0</v>
      </c>
      <c r="AB1014" s="34">
        <f>IFERROR(VLOOKUP($H1014,'Refuse F Rev'!$A:$E,16,FALSE),0)</f>
        <v>0</v>
      </c>
      <c r="AC1014" s="42">
        <f>IFERROR(VLOOKUP($H1014,'Refuse F Rev'!$A:$E,17,FALSE),0)</f>
        <v>0</v>
      </c>
      <c r="AD1014" s="34">
        <f>IFERROR(VLOOKUP($H1014,'Refuse F Exp'!$A:$E,15,FALSE),0)</f>
        <v>0</v>
      </c>
      <c r="AE1014" s="34">
        <f>IFERROR(VLOOKUP($H1014,'Refuse F Exp'!$A:$E,16,FALSE),0)</f>
        <v>0</v>
      </c>
      <c r="AF1014" s="42">
        <f>IFERROR(VLOOKUP($H1014,'Refuse F Exp'!$A:$E,17,FALSE),0)</f>
        <v>0</v>
      </c>
      <c r="AG1014" s="34">
        <f>IFERROR(VLOOKUP($H1014,#REF!,10,FALSE),0)</f>
        <v>0</v>
      </c>
      <c r="AH1014" s="34">
        <f>IFERROR(VLOOKUP($H1014,#REF!,11,FALSE),0)</f>
        <v>0</v>
      </c>
      <c r="AI1014" s="42">
        <f>IFERROR(VLOOKUP($H1014,#REF!,12,FALSE),0)</f>
        <v>0</v>
      </c>
      <c r="AJ1014" s="34">
        <f>IFERROR(VLOOKUP($H1014,#REF!,10,FALSE),0)</f>
        <v>0</v>
      </c>
      <c r="AK1014" s="34">
        <f>IFERROR(VLOOKUP($H1014,#REF!,11,FALSE),0)</f>
        <v>0</v>
      </c>
      <c r="AL1014" s="42">
        <f>IFERROR(VLOOKUP($H1014,#REF!,12,FALSE),0)</f>
        <v>0</v>
      </c>
      <c r="AM1014" s="34">
        <f>IFERROR(VLOOKUP($H1014,#REF!,10,FALSE),0)</f>
        <v>0</v>
      </c>
      <c r="AN1014" s="34">
        <f>IFERROR(VLOOKUP($H1014,#REF!,11,FALSE),0)</f>
        <v>0</v>
      </c>
      <c r="AO1014" s="42">
        <f>IFERROR(VLOOKUP($H1014,#REF!,12,FALSE),0)</f>
        <v>0</v>
      </c>
      <c r="AP1014" s="34">
        <f>IFERROR(VLOOKUP($H1014,#REF!,10,FALSE),0)</f>
        <v>0</v>
      </c>
      <c r="AQ1014" s="34">
        <f>IFERROR(VLOOKUP($H1014,#REF!,11,FALSE),0)</f>
        <v>0</v>
      </c>
      <c r="AR1014" s="42">
        <f>IFERROR(VLOOKUP($H1014,#REF!,12,FALSE),0)</f>
        <v>0</v>
      </c>
      <c r="AS1014" s="34">
        <f>IFERROR(VLOOKUP($H1014,#REF!,13,FALSE),0)</f>
        <v>0</v>
      </c>
      <c r="AT1014" s="34">
        <f>IFERROR(VLOOKUP($H1014,#REF!,14,FALSE),0)</f>
        <v>0</v>
      </c>
      <c r="AU1014" s="42">
        <f>IFERROR(VLOOKUP($H1014,#REF!,15,FALSE),0)</f>
        <v>0</v>
      </c>
      <c r="AV1014" s="34">
        <f>IFERROR(VLOOKUP($H1014,#REF!,15,FALSE),0)</f>
        <v>0</v>
      </c>
      <c r="AW1014" s="34">
        <f>IFERROR(VLOOKUP($H1014,#REF!,16,FALSE),0)</f>
        <v>0</v>
      </c>
      <c r="AX1014" s="42">
        <f>IFERROR(VLOOKUP($H1014,#REF!,17,FALSE),0)</f>
        <v>0</v>
      </c>
    </row>
    <row r="1015" spans="1:50" x14ac:dyDescent="0.3">
      <c r="A1015" s="33" t="str">
        <f t="shared" si="60"/>
        <v>0</v>
      </c>
      <c r="B1015" s="33">
        <f>+'R&amp;E EXPORT'!B1014</f>
        <v>0</v>
      </c>
      <c r="C1015" t="str">
        <f>IFERROR(VLOOKUP(A1015,'MCSJ Export'!A:C,3,FALSE),"")</f>
        <v/>
      </c>
      <c r="D1015" s="37">
        <f t="shared" ca="1" si="61"/>
        <v>0</v>
      </c>
      <c r="E1015" s="37">
        <f t="shared" ca="1" si="62"/>
        <v>0</v>
      </c>
      <c r="F1015" s="37">
        <f t="shared" ca="1" si="63"/>
        <v>0</v>
      </c>
      <c r="G1015" s="37"/>
      <c r="H1015" s="33">
        <f>+'R&amp;E EXPORT'!A1014</f>
        <v>0</v>
      </c>
      <c r="I1015" s="34">
        <f>IFERROR(VLOOKUP($H1015,'Gen F Rev'!$A:$M,15,FALSE),0)</f>
        <v>0</v>
      </c>
      <c r="J1015" s="34">
        <f>IFERROR(VLOOKUP($H1015,'Gen F Rev'!$A:$M,16,FALSE),0)</f>
        <v>0</v>
      </c>
      <c r="K1015" s="42">
        <f>IFERROR(VLOOKUP($H1015,'Gen F Rev'!$A:$M,17,FALSE),0)</f>
        <v>0</v>
      </c>
      <c r="L1015" s="34">
        <f>IFERROR(VLOOKUP($H1015,'Gen F Exp'!$A:$E,15,FALSE),0)</f>
        <v>0</v>
      </c>
      <c r="M1015" s="34">
        <f>IFERROR(VLOOKUP($H1015,'Gen F Exp'!$A:$E,16,FALSE),0)</f>
        <v>0</v>
      </c>
      <c r="N1015" s="42">
        <f>IFERROR(VLOOKUP($H1015,'Gen F Exp'!$A:$E,17,FALSE),0)</f>
        <v>0</v>
      </c>
      <c r="O1015" s="34">
        <f>IFERROR(VLOOKUP($H1015,'Water F Rev'!$A:$L,15,FALSE),0)</f>
        <v>0</v>
      </c>
      <c r="P1015" s="34">
        <f>IFERROR(VLOOKUP($H1015,'Water F Rev'!$A:$L,16,FALSE),0)</f>
        <v>0</v>
      </c>
      <c r="Q1015" s="42">
        <f>IFERROR(VLOOKUP($H1015,'Water F Rev'!$A:$L,17,FALSE),0)</f>
        <v>0</v>
      </c>
      <c r="R1015" s="34">
        <f>IFERROR(VLOOKUP($H1015,'Water F Exp'!$A:$K,15,FALSE),0)</f>
        <v>0</v>
      </c>
      <c r="S1015" s="34">
        <f>IFERROR(VLOOKUP($H1015,'Water F Exp'!$A:$K,16,FALSE),0)</f>
        <v>0</v>
      </c>
      <c r="T1015" s="42">
        <f>IFERROR(VLOOKUP($H1015,'Water F Exp'!$A:$K,17,FALSE),0)</f>
        <v>0</v>
      </c>
      <c r="U1015" s="34">
        <f ca="1">IFERROR(VLOOKUP($H1015,'Sewer F Rev'!$A:$E,15,FALSE),0)</f>
        <v>0</v>
      </c>
      <c r="V1015" s="34">
        <f ca="1">IFERROR(VLOOKUP($H1015,'Sewer F Rev'!$A:$E,16,FALSE),0)</f>
        <v>0</v>
      </c>
      <c r="W1015" s="42">
        <f ca="1">IFERROR(VLOOKUP($H1015,'Sewer F Rev'!$A:$E,17,FALSE),0)</f>
        <v>0</v>
      </c>
      <c r="X1015" s="34">
        <f>IFERROR(VLOOKUP($H1015,'Sewer F Exp'!$A:$B,15,FALSE),0)</f>
        <v>0</v>
      </c>
      <c r="Y1015" s="34">
        <f>IFERROR(VLOOKUP($H1015,'Sewer F Exp'!$A:$B,16,FALSE),0)</f>
        <v>0</v>
      </c>
      <c r="Z1015" s="42">
        <f>IFERROR(VLOOKUP($H1015,'Sewer F Exp'!$A:$B,17,FALSE),0)</f>
        <v>0</v>
      </c>
      <c r="AA1015" s="34">
        <f>IFERROR(VLOOKUP($H1015,'Refuse F Rev'!$A:$E,15,FALSE),0)</f>
        <v>0</v>
      </c>
      <c r="AB1015" s="34">
        <f>IFERROR(VLOOKUP($H1015,'Refuse F Rev'!$A:$E,16,FALSE),0)</f>
        <v>0</v>
      </c>
      <c r="AC1015" s="42">
        <f>IFERROR(VLOOKUP($H1015,'Refuse F Rev'!$A:$E,17,FALSE),0)</f>
        <v>0</v>
      </c>
      <c r="AD1015" s="34">
        <f>IFERROR(VLOOKUP($H1015,'Refuse F Exp'!$A:$E,15,FALSE),0)</f>
        <v>0</v>
      </c>
      <c r="AE1015" s="34">
        <f>IFERROR(VLOOKUP($H1015,'Refuse F Exp'!$A:$E,16,FALSE),0)</f>
        <v>0</v>
      </c>
      <c r="AF1015" s="42">
        <f>IFERROR(VLOOKUP($H1015,'Refuse F Exp'!$A:$E,17,FALSE),0)</f>
        <v>0</v>
      </c>
      <c r="AG1015" s="34">
        <f>IFERROR(VLOOKUP($H1015,#REF!,10,FALSE),0)</f>
        <v>0</v>
      </c>
      <c r="AH1015" s="34">
        <f>IFERROR(VLOOKUP($H1015,#REF!,11,FALSE),0)</f>
        <v>0</v>
      </c>
      <c r="AI1015" s="42">
        <f>IFERROR(VLOOKUP($H1015,#REF!,12,FALSE),0)</f>
        <v>0</v>
      </c>
      <c r="AJ1015" s="34">
        <f>IFERROR(VLOOKUP($H1015,#REF!,10,FALSE),0)</f>
        <v>0</v>
      </c>
      <c r="AK1015" s="34">
        <f>IFERROR(VLOOKUP($H1015,#REF!,11,FALSE),0)</f>
        <v>0</v>
      </c>
      <c r="AL1015" s="42">
        <f>IFERROR(VLOOKUP($H1015,#REF!,12,FALSE),0)</f>
        <v>0</v>
      </c>
      <c r="AM1015" s="34">
        <f>IFERROR(VLOOKUP($H1015,#REF!,10,FALSE),0)</f>
        <v>0</v>
      </c>
      <c r="AN1015" s="34">
        <f>IFERROR(VLOOKUP($H1015,#REF!,11,FALSE),0)</f>
        <v>0</v>
      </c>
      <c r="AO1015" s="42">
        <f>IFERROR(VLOOKUP($H1015,#REF!,12,FALSE),0)</f>
        <v>0</v>
      </c>
      <c r="AP1015" s="34">
        <f>IFERROR(VLOOKUP($H1015,#REF!,10,FALSE),0)</f>
        <v>0</v>
      </c>
      <c r="AQ1015" s="34">
        <f>IFERROR(VLOOKUP($H1015,#REF!,11,FALSE),0)</f>
        <v>0</v>
      </c>
      <c r="AR1015" s="42">
        <f>IFERROR(VLOOKUP($H1015,#REF!,12,FALSE),0)</f>
        <v>0</v>
      </c>
      <c r="AS1015" s="34">
        <f>IFERROR(VLOOKUP($H1015,#REF!,13,FALSE),0)</f>
        <v>0</v>
      </c>
      <c r="AT1015" s="34">
        <f>IFERROR(VLOOKUP($H1015,#REF!,14,FALSE),0)</f>
        <v>0</v>
      </c>
      <c r="AU1015" s="42">
        <f>IFERROR(VLOOKUP($H1015,#REF!,15,FALSE),0)</f>
        <v>0</v>
      </c>
      <c r="AV1015" s="34">
        <f>IFERROR(VLOOKUP($H1015,#REF!,15,FALSE),0)</f>
        <v>0</v>
      </c>
      <c r="AW1015" s="34">
        <f>IFERROR(VLOOKUP($H1015,#REF!,16,FALSE),0)</f>
        <v>0</v>
      </c>
      <c r="AX1015" s="42">
        <f>IFERROR(VLOOKUP($H1015,#REF!,17,FALSE),0)</f>
        <v>0</v>
      </c>
    </row>
    <row r="1016" spans="1:50" x14ac:dyDescent="0.3">
      <c r="A1016" s="33" t="str">
        <f t="shared" si="60"/>
        <v>0</v>
      </c>
      <c r="B1016" s="33">
        <f>+'R&amp;E EXPORT'!B1015</f>
        <v>0</v>
      </c>
      <c r="C1016" t="str">
        <f>IFERROR(VLOOKUP(A1016,'MCSJ Export'!A:C,3,FALSE),"")</f>
        <v/>
      </c>
      <c r="D1016" s="37">
        <f t="shared" ca="1" si="61"/>
        <v>0</v>
      </c>
      <c r="E1016" s="37">
        <f t="shared" ca="1" si="62"/>
        <v>0</v>
      </c>
      <c r="F1016" s="37">
        <f t="shared" ca="1" si="63"/>
        <v>0</v>
      </c>
      <c r="G1016" s="37"/>
      <c r="H1016" s="33">
        <f>+'R&amp;E EXPORT'!A1015</f>
        <v>0</v>
      </c>
      <c r="I1016" s="34">
        <f>IFERROR(VLOOKUP($H1016,'Gen F Rev'!$A:$M,15,FALSE),0)</f>
        <v>0</v>
      </c>
      <c r="J1016" s="34">
        <f>IFERROR(VLOOKUP($H1016,'Gen F Rev'!$A:$M,16,FALSE),0)</f>
        <v>0</v>
      </c>
      <c r="K1016" s="42">
        <f>IFERROR(VLOOKUP($H1016,'Gen F Rev'!$A:$M,17,FALSE),0)</f>
        <v>0</v>
      </c>
      <c r="L1016" s="34">
        <f>IFERROR(VLOOKUP($H1016,'Gen F Exp'!$A:$E,15,FALSE),0)</f>
        <v>0</v>
      </c>
      <c r="M1016" s="34">
        <f>IFERROR(VLOOKUP($H1016,'Gen F Exp'!$A:$E,16,FALSE),0)</f>
        <v>0</v>
      </c>
      <c r="N1016" s="42">
        <f>IFERROR(VLOOKUP($H1016,'Gen F Exp'!$A:$E,17,FALSE),0)</f>
        <v>0</v>
      </c>
      <c r="O1016" s="34">
        <f>IFERROR(VLOOKUP($H1016,'Water F Rev'!$A:$L,15,FALSE),0)</f>
        <v>0</v>
      </c>
      <c r="P1016" s="34">
        <f>IFERROR(VLOOKUP($H1016,'Water F Rev'!$A:$L,16,FALSE),0)</f>
        <v>0</v>
      </c>
      <c r="Q1016" s="42">
        <f>IFERROR(VLOOKUP($H1016,'Water F Rev'!$A:$L,17,FALSE),0)</f>
        <v>0</v>
      </c>
      <c r="R1016" s="34">
        <f>IFERROR(VLOOKUP($H1016,'Water F Exp'!$A:$K,15,FALSE),0)</f>
        <v>0</v>
      </c>
      <c r="S1016" s="34">
        <f>IFERROR(VLOOKUP($H1016,'Water F Exp'!$A:$K,16,FALSE),0)</f>
        <v>0</v>
      </c>
      <c r="T1016" s="42">
        <f>IFERROR(VLOOKUP($H1016,'Water F Exp'!$A:$K,17,FALSE),0)</f>
        <v>0</v>
      </c>
      <c r="U1016" s="34">
        <f ca="1">IFERROR(VLOOKUP($H1016,'Sewer F Rev'!$A:$E,15,FALSE),0)</f>
        <v>0</v>
      </c>
      <c r="V1016" s="34">
        <f ca="1">IFERROR(VLOOKUP($H1016,'Sewer F Rev'!$A:$E,16,FALSE),0)</f>
        <v>0</v>
      </c>
      <c r="W1016" s="42">
        <f ca="1">IFERROR(VLOOKUP($H1016,'Sewer F Rev'!$A:$E,17,FALSE),0)</f>
        <v>0</v>
      </c>
      <c r="X1016" s="34">
        <f>IFERROR(VLOOKUP($H1016,'Sewer F Exp'!$A:$B,15,FALSE),0)</f>
        <v>0</v>
      </c>
      <c r="Y1016" s="34">
        <f>IFERROR(VLOOKUP($H1016,'Sewer F Exp'!$A:$B,16,FALSE),0)</f>
        <v>0</v>
      </c>
      <c r="Z1016" s="42">
        <f>IFERROR(VLOOKUP($H1016,'Sewer F Exp'!$A:$B,17,FALSE),0)</f>
        <v>0</v>
      </c>
      <c r="AA1016" s="34">
        <f>IFERROR(VLOOKUP($H1016,'Refuse F Rev'!$A:$E,15,FALSE),0)</f>
        <v>0</v>
      </c>
      <c r="AB1016" s="34">
        <f>IFERROR(VLOOKUP($H1016,'Refuse F Rev'!$A:$E,16,FALSE),0)</f>
        <v>0</v>
      </c>
      <c r="AC1016" s="42">
        <f>IFERROR(VLOOKUP($H1016,'Refuse F Rev'!$A:$E,17,FALSE),0)</f>
        <v>0</v>
      </c>
      <c r="AD1016" s="34">
        <f>IFERROR(VLOOKUP($H1016,'Refuse F Exp'!$A:$E,15,FALSE),0)</f>
        <v>0</v>
      </c>
      <c r="AE1016" s="34">
        <f>IFERROR(VLOOKUP($H1016,'Refuse F Exp'!$A:$E,16,FALSE),0)</f>
        <v>0</v>
      </c>
      <c r="AF1016" s="42">
        <f>IFERROR(VLOOKUP($H1016,'Refuse F Exp'!$A:$E,17,FALSE),0)</f>
        <v>0</v>
      </c>
      <c r="AG1016" s="34">
        <f>IFERROR(VLOOKUP($H1016,#REF!,10,FALSE),0)</f>
        <v>0</v>
      </c>
      <c r="AH1016" s="34">
        <f>IFERROR(VLOOKUP($H1016,#REF!,11,FALSE),0)</f>
        <v>0</v>
      </c>
      <c r="AI1016" s="42">
        <f>IFERROR(VLOOKUP($H1016,#REF!,12,FALSE),0)</f>
        <v>0</v>
      </c>
      <c r="AJ1016" s="34">
        <f>IFERROR(VLOOKUP($H1016,#REF!,10,FALSE),0)</f>
        <v>0</v>
      </c>
      <c r="AK1016" s="34">
        <f>IFERROR(VLOOKUP($H1016,#REF!,11,FALSE),0)</f>
        <v>0</v>
      </c>
      <c r="AL1016" s="42">
        <f>IFERROR(VLOOKUP($H1016,#REF!,12,FALSE),0)</f>
        <v>0</v>
      </c>
      <c r="AM1016" s="34">
        <f>IFERROR(VLOOKUP($H1016,#REF!,10,FALSE),0)</f>
        <v>0</v>
      </c>
      <c r="AN1016" s="34">
        <f>IFERROR(VLOOKUP($H1016,#REF!,11,FALSE),0)</f>
        <v>0</v>
      </c>
      <c r="AO1016" s="42">
        <f>IFERROR(VLOOKUP($H1016,#REF!,12,FALSE),0)</f>
        <v>0</v>
      </c>
      <c r="AP1016" s="34">
        <f>IFERROR(VLOOKUP($H1016,#REF!,10,FALSE),0)</f>
        <v>0</v>
      </c>
      <c r="AQ1016" s="34">
        <f>IFERROR(VLOOKUP($H1016,#REF!,11,FALSE),0)</f>
        <v>0</v>
      </c>
      <c r="AR1016" s="42">
        <f>IFERROR(VLOOKUP($H1016,#REF!,12,FALSE),0)</f>
        <v>0</v>
      </c>
      <c r="AS1016" s="34">
        <f>IFERROR(VLOOKUP($H1016,#REF!,13,FALSE),0)</f>
        <v>0</v>
      </c>
      <c r="AT1016" s="34">
        <f>IFERROR(VLOOKUP($H1016,#REF!,14,FALSE),0)</f>
        <v>0</v>
      </c>
      <c r="AU1016" s="42">
        <f>IFERROR(VLOOKUP($H1016,#REF!,15,FALSE),0)</f>
        <v>0</v>
      </c>
      <c r="AV1016" s="34">
        <f>IFERROR(VLOOKUP($H1016,#REF!,15,FALSE),0)</f>
        <v>0</v>
      </c>
      <c r="AW1016" s="34">
        <f>IFERROR(VLOOKUP($H1016,#REF!,16,FALSE),0)</f>
        <v>0</v>
      </c>
      <c r="AX1016" s="42">
        <f>IFERROR(VLOOKUP($H1016,#REF!,17,FALSE),0)</f>
        <v>0</v>
      </c>
    </row>
    <row r="1017" spans="1:50" x14ac:dyDescent="0.3">
      <c r="A1017" s="33" t="str">
        <f t="shared" si="60"/>
        <v>0</v>
      </c>
      <c r="B1017" s="33">
        <f>+'R&amp;E EXPORT'!B1016</f>
        <v>0</v>
      </c>
      <c r="C1017" t="str">
        <f>IFERROR(VLOOKUP(A1017,'MCSJ Export'!A:C,3,FALSE),"")</f>
        <v/>
      </c>
      <c r="D1017" s="37">
        <f t="shared" ca="1" si="61"/>
        <v>0</v>
      </c>
      <c r="E1017" s="37">
        <f t="shared" ca="1" si="62"/>
        <v>0</v>
      </c>
      <c r="F1017" s="37">
        <f t="shared" ca="1" si="63"/>
        <v>0</v>
      </c>
      <c r="G1017" s="37"/>
      <c r="H1017" s="33">
        <f>+'R&amp;E EXPORT'!A1016</f>
        <v>0</v>
      </c>
      <c r="I1017" s="34">
        <f>IFERROR(VLOOKUP($H1017,'Gen F Rev'!$A:$M,15,FALSE),0)</f>
        <v>0</v>
      </c>
      <c r="J1017" s="34">
        <f>IFERROR(VLOOKUP($H1017,'Gen F Rev'!$A:$M,16,FALSE),0)</f>
        <v>0</v>
      </c>
      <c r="K1017" s="42">
        <f>IFERROR(VLOOKUP($H1017,'Gen F Rev'!$A:$M,17,FALSE),0)</f>
        <v>0</v>
      </c>
      <c r="L1017" s="34">
        <f>IFERROR(VLOOKUP($H1017,'Gen F Exp'!$A:$E,15,FALSE),0)</f>
        <v>0</v>
      </c>
      <c r="M1017" s="34">
        <f>IFERROR(VLOOKUP($H1017,'Gen F Exp'!$A:$E,16,FALSE),0)</f>
        <v>0</v>
      </c>
      <c r="N1017" s="42">
        <f>IFERROR(VLOOKUP($H1017,'Gen F Exp'!$A:$E,17,FALSE),0)</f>
        <v>0</v>
      </c>
      <c r="O1017" s="34">
        <f>IFERROR(VLOOKUP($H1017,'Water F Rev'!$A:$L,15,FALSE),0)</f>
        <v>0</v>
      </c>
      <c r="P1017" s="34">
        <f>IFERROR(VLOOKUP($H1017,'Water F Rev'!$A:$L,16,FALSE),0)</f>
        <v>0</v>
      </c>
      <c r="Q1017" s="42">
        <f>IFERROR(VLOOKUP($H1017,'Water F Rev'!$A:$L,17,FALSE),0)</f>
        <v>0</v>
      </c>
      <c r="R1017" s="34">
        <f>IFERROR(VLOOKUP($H1017,'Water F Exp'!$A:$K,15,FALSE),0)</f>
        <v>0</v>
      </c>
      <c r="S1017" s="34">
        <f>IFERROR(VLOOKUP($H1017,'Water F Exp'!$A:$K,16,FALSE),0)</f>
        <v>0</v>
      </c>
      <c r="T1017" s="42">
        <f>IFERROR(VLOOKUP($H1017,'Water F Exp'!$A:$K,17,FALSE),0)</f>
        <v>0</v>
      </c>
      <c r="U1017" s="34">
        <f ca="1">IFERROR(VLOOKUP($H1017,'Sewer F Rev'!$A:$E,15,FALSE),0)</f>
        <v>0</v>
      </c>
      <c r="V1017" s="34">
        <f ca="1">IFERROR(VLOOKUP($H1017,'Sewer F Rev'!$A:$E,16,FALSE),0)</f>
        <v>0</v>
      </c>
      <c r="W1017" s="42">
        <f ca="1">IFERROR(VLOOKUP($H1017,'Sewer F Rev'!$A:$E,17,FALSE),0)</f>
        <v>0</v>
      </c>
      <c r="X1017" s="34">
        <f>IFERROR(VLOOKUP($H1017,'Sewer F Exp'!$A:$B,15,FALSE),0)</f>
        <v>0</v>
      </c>
      <c r="Y1017" s="34">
        <f>IFERROR(VLOOKUP($H1017,'Sewer F Exp'!$A:$B,16,FALSE),0)</f>
        <v>0</v>
      </c>
      <c r="Z1017" s="42">
        <f>IFERROR(VLOOKUP($H1017,'Sewer F Exp'!$A:$B,17,FALSE),0)</f>
        <v>0</v>
      </c>
      <c r="AA1017" s="34">
        <f>IFERROR(VLOOKUP($H1017,'Refuse F Rev'!$A:$E,15,FALSE),0)</f>
        <v>0</v>
      </c>
      <c r="AB1017" s="34">
        <f>IFERROR(VLOOKUP($H1017,'Refuse F Rev'!$A:$E,16,FALSE),0)</f>
        <v>0</v>
      </c>
      <c r="AC1017" s="42">
        <f>IFERROR(VLOOKUP($H1017,'Refuse F Rev'!$A:$E,17,FALSE),0)</f>
        <v>0</v>
      </c>
      <c r="AD1017" s="34">
        <f>IFERROR(VLOOKUP($H1017,'Refuse F Exp'!$A:$E,15,FALSE),0)</f>
        <v>0</v>
      </c>
      <c r="AE1017" s="34">
        <f>IFERROR(VLOOKUP($H1017,'Refuse F Exp'!$A:$E,16,FALSE),0)</f>
        <v>0</v>
      </c>
      <c r="AF1017" s="42">
        <f>IFERROR(VLOOKUP($H1017,'Refuse F Exp'!$A:$E,17,FALSE),0)</f>
        <v>0</v>
      </c>
      <c r="AG1017" s="34">
        <f>IFERROR(VLOOKUP($H1017,#REF!,10,FALSE),0)</f>
        <v>0</v>
      </c>
      <c r="AH1017" s="34">
        <f>IFERROR(VLOOKUP($H1017,#REF!,11,FALSE),0)</f>
        <v>0</v>
      </c>
      <c r="AI1017" s="42">
        <f>IFERROR(VLOOKUP($H1017,#REF!,12,FALSE),0)</f>
        <v>0</v>
      </c>
      <c r="AJ1017" s="34">
        <f>IFERROR(VLOOKUP($H1017,#REF!,10,FALSE),0)</f>
        <v>0</v>
      </c>
      <c r="AK1017" s="34">
        <f>IFERROR(VLOOKUP($H1017,#REF!,11,FALSE),0)</f>
        <v>0</v>
      </c>
      <c r="AL1017" s="42">
        <f>IFERROR(VLOOKUP($H1017,#REF!,12,FALSE),0)</f>
        <v>0</v>
      </c>
      <c r="AM1017" s="34">
        <f>IFERROR(VLOOKUP($H1017,#REF!,10,FALSE),0)</f>
        <v>0</v>
      </c>
      <c r="AN1017" s="34">
        <f>IFERROR(VLOOKUP($H1017,#REF!,11,FALSE),0)</f>
        <v>0</v>
      </c>
      <c r="AO1017" s="42">
        <f>IFERROR(VLOOKUP($H1017,#REF!,12,FALSE),0)</f>
        <v>0</v>
      </c>
      <c r="AP1017" s="34">
        <f>IFERROR(VLOOKUP($H1017,#REF!,10,FALSE),0)</f>
        <v>0</v>
      </c>
      <c r="AQ1017" s="34">
        <f>IFERROR(VLOOKUP($H1017,#REF!,11,FALSE),0)</f>
        <v>0</v>
      </c>
      <c r="AR1017" s="42">
        <f>IFERROR(VLOOKUP($H1017,#REF!,12,FALSE),0)</f>
        <v>0</v>
      </c>
      <c r="AS1017" s="34">
        <f>IFERROR(VLOOKUP($H1017,#REF!,13,FALSE),0)</f>
        <v>0</v>
      </c>
      <c r="AT1017" s="34">
        <f>IFERROR(VLOOKUP($H1017,#REF!,14,FALSE),0)</f>
        <v>0</v>
      </c>
      <c r="AU1017" s="42">
        <f>IFERROR(VLOOKUP($H1017,#REF!,15,FALSE),0)</f>
        <v>0</v>
      </c>
      <c r="AV1017" s="34">
        <f>IFERROR(VLOOKUP($H1017,#REF!,15,FALSE),0)</f>
        <v>0</v>
      </c>
      <c r="AW1017" s="34">
        <f>IFERROR(VLOOKUP($H1017,#REF!,16,FALSE),0)</f>
        <v>0</v>
      </c>
      <c r="AX1017" s="42">
        <f>IFERROR(VLOOKUP($H1017,#REF!,17,FALSE),0)</f>
        <v>0</v>
      </c>
    </row>
    <row r="1018" spans="1:50" x14ac:dyDescent="0.3">
      <c r="A1018" s="33" t="str">
        <f t="shared" si="60"/>
        <v>0</v>
      </c>
      <c r="B1018" s="33">
        <f>+'R&amp;E EXPORT'!B1017</f>
        <v>0</v>
      </c>
      <c r="C1018" t="str">
        <f>IFERROR(VLOOKUP(A1018,'MCSJ Export'!A:C,3,FALSE),"")</f>
        <v/>
      </c>
      <c r="D1018" s="37">
        <f t="shared" ca="1" si="61"/>
        <v>0</v>
      </c>
      <c r="E1018" s="37">
        <f t="shared" ca="1" si="62"/>
        <v>0</v>
      </c>
      <c r="F1018" s="37">
        <f t="shared" ca="1" si="63"/>
        <v>0</v>
      </c>
      <c r="G1018" s="37"/>
      <c r="H1018" s="33">
        <f>+'R&amp;E EXPORT'!A1017</f>
        <v>0</v>
      </c>
      <c r="I1018" s="34">
        <f>IFERROR(VLOOKUP($H1018,'Gen F Rev'!$A:$M,15,FALSE),0)</f>
        <v>0</v>
      </c>
      <c r="J1018" s="34">
        <f>IFERROR(VLOOKUP($H1018,'Gen F Rev'!$A:$M,16,FALSE),0)</f>
        <v>0</v>
      </c>
      <c r="K1018" s="42">
        <f>IFERROR(VLOOKUP($H1018,'Gen F Rev'!$A:$M,17,FALSE),0)</f>
        <v>0</v>
      </c>
      <c r="L1018" s="34">
        <f>IFERROR(VLOOKUP($H1018,'Gen F Exp'!$A:$E,15,FALSE),0)</f>
        <v>0</v>
      </c>
      <c r="M1018" s="34">
        <f>IFERROR(VLOOKUP($H1018,'Gen F Exp'!$A:$E,16,FALSE),0)</f>
        <v>0</v>
      </c>
      <c r="N1018" s="42">
        <f>IFERROR(VLOOKUP($H1018,'Gen F Exp'!$A:$E,17,FALSE),0)</f>
        <v>0</v>
      </c>
      <c r="O1018" s="34">
        <f>IFERROR(VLOOKUP($H1018,'Water F Rev'!$A:$L,15,FALSE),0)</f>
        <v>0</v>
      </c>
      <c r="P1018" s="34">
        <f>IFERROR(VLOOKUP($H1018,'Water F Rev'!$A:$L,16,FALSE),0)</f>
        <v>0</v>
      </c>
      <c r="Q1018" s="42">
        <f>IFERROR(VLOOKUP($H1018,'Water F Rev'!$A:$L,17,FALSE),0)</f>
        <v>0</v>
      </c>
      <c r="R1018" s="34">
        <f>IFERROR(VLOOKUP($H1018,'Water F Exp'!$A:$K,15,FALSE),0)</f>
        <v>0</v>
      </c>
      <c r="S1018" s="34">
        <f>IFERROR(VLOOKUP($H1018,'Water F Exp'!$A:$K,16,FALSE),0)</f>
        <v>0</v>
      </c>
      <c r="T1018" s="42">
        <f>IFERROR(VLOOKUP($H1018,'Water F Exp'!$A:$K,17,FALSE),0)</f>
        <v>0</v>
      </c>
      <c r="U1018" s="34">
        <f ca="1">IFERROR(VLOOKUP($H1018,'Sewer F Rev'!$A:$E,15,FALSE),0)</f>
        <v>0</v>
      </c>
      <c r="V1018" s="34">
        <f ca="1">IFERROR(VLOOKUP($H1018,'Sewer F Rev'!$A:$E,16,FALSE),0)</f>
        <v>0</v>
      </c>
      <c r="W1018" s="42">
        <f ca="1">IFERROR(VLOOKUP($H1018,'Sewer F Rev'!$A:$E,17,FALSE),0)</f>
        <v>0</v>
      </c>
      <c r="X1018" s="34">
        <f>IFERROR(VLOOKUP($H1018,'Sewer F Exp'!$A:$B,15,FALSE),0)</f>
        <v>0</v>
      </c>
      <c r="Y1018" s="34">
        <f>IFERROR(VLOOKUP($H1018,'Sewer F Exp'!$A:$B,16,FALSE),0)</f>
        <v>0</v>
      </c>
      <c r="Z1018" s="42">
        <f>IFERROR(VLOOKUP($H1018,'Sewer F Exp'!$A:$B,17,FALSE),0)</f>
        <v>0</v>
      </c>
      <c r="AA1018" s="34">
        <f>IFERROR(VLOOKUP($H1018,'Refuse F Rev'!$A:$E,15,FALSE),0)</f>
        <v>0</v>
      </c>
      <c r="AB1018" s="34">
        <f>IFERROR(VLOOKUP($H1018,'Refuse F Rev'!$A:$E,16,FALSE),0)</f>
        <v>0</v>
      </c>
      <c r="AC1018" s="42">
        <f>IFERROR(VLOOKUP($H1018,'Refuse F Rev'!$A:$E,17,FALSE),0)</f>
        <v>0</v>
      </c>
      <c r="AD1018" s="34">
        <f>IFERROR(VLOOKUP($H1018,'Refuse F Exp'!$A:$E,15,FALSE),0)</f>
        <v>0</v>
      </c>
      <c r="AE1018" s="34">
        <f>IFERROR(VLOOKUP($H1018,'Refuse F Exp'!$A:$E,16,FALSE),0)</f>
        <v>0</v>
      </c>
      <c r="AF1018" s="42">
        <f>IFERROR(VLOOKUP($H1018,'Refuse F Exp'!$A:$E,17,FALSE),0)</f>
        <v>0</v>
      </c>
      <c r="AG1018" s="34">
        <f>IFERROR(VLOOKUP($H1018,#REF!,10,FALSE),0)</f>
        <v>0</v>
      </c>
      <c r="AH1018" s="34">
        <f>IFERROR(VLOOKUP($H1018,#REF!,11,FALSE),0)</f>
        <v>0</v>
      </c>
      <c r="AI1018" s="42">
        <f>IFERROR(VLOOKUP($H1018,#REF!,12,FALSE),0)</f>
        <v>0</v>
      </c>
      <c r="AJ1018" s="34">
        <f>IFERROR(VLOOKUP($H1018,#REF!,10,FALSE),0)</f>
        <v>0</v>
      </c>
      <c r="AK1018" s="34">
        <f>IFERROR(VLOOKUP($H1018,#REF!,11,FALSE),0)</f>
        <v>0</v>
      </c>
      <c r="AL1018" s="42">
        <f>IFERROR(VLOOKUP($H1018,#REF!,12,FALSE),0)</f>
        <v>0</v>
      </c>
      <c r="AM1018" s="34">
        <f>IFERROR(VLOOKUP($H1018,#REF!,10,FALSE),0)</f>
        <v>0</v>
      </c>
      <c r="AN1018" s="34">
        <f>IFERROR(VLOOKUP($H1018,#REF!,11,FALSE),0)</f>
        <v>0</v>
      </c>
      <c r="AO1018" s="42">
        <f>IFERROR(VLOOKUP($H1018,#REF!,12,FALSE),0)</f>
        <v>0</v>
      </c>
      <c r="AP1018" s="34">
        <f>IFERROR(VLOOKUP($H1018,#REF!,10,FALSE),0)</f>
        <v>0</v>
      </c>
      <c r="AQ1018" s="34">
        <f>IFERROR(VLOOKUP($H1018,#REF!,11,FALSE),0)</f>
        <v>0</v>
      </c>
      <c r="AR1018" s="42">
        <f>IFERROR(VLOOKUP($H1018,#REF!,12,FALSE),0)</f>
        <v>0</v>
      </c>
      <c r="AS1018" s="34">
        <f>IFERROR(VLOOKUP($H1018,#REF!,13,FALSE),0)</f>
        <v>0</v>
      </c>
      <c r="AT1018" s="34">
        <f>IFERROR(VLOOKUP($H1018,#REF!,14,FALSE),0)</f>
        <v>0</v>
      </c>
      <c r="AU1018" s="42">
        <f>IFERROR(VLOOKUP($H1018,#REF!,15,FALSE),0)</f>
        <v>0</v>
      </c>
      <c r="AV1018" s="34">
        <f>IFERROR(VLOOKUP($H1018,#REF!,15,FALSE),0)</f>
        <v>0</v>
      </c>
      <c r="AW1018" s="34">
        <f>IFERROR(VLOOKUP($H1018,#REF!,16,FALSE),0)</f>
        <v>0</v>
      </c>
      <c r="AX1018" s="42">
        <f>IFERROR(VLOOKUP($H1018,#REF!,17,FALSE),0)</f>
        <v>0</v>
      </c>
    </row>
    <row r="1019" spans="1:50" x14ac:dyDescent="0.3">
      <c r="A1019" s="33" t="str">
        <f t="shared" si="60"/>
        <v>0</v>
      </c>
      <c r="B1019" s="33">
        <f>+'R&amp;E EXPORT'!B1018</f>
        <v>0</v>
      </c>
      <c r="C1019" t="str">
        <f>IFERROR(VLOOKUP(A1019,'MCSJ Export'!A:C,3,FALSE),"")</f>
        <v/>
      </c>
      <c r="D1019" s="37">
        <f t="shared" ca="1" si="61"/>
        <v>0</v>
      </c>
      <c r="E1019" s="37">
        <f t="shared" ca="1" si="62"/>
        <v>0</v>
      </c>
      <c r="F1019" s="37">
        <f t="shared" ca="1" si="63"/>
        <v>0</v>
      </c>
      <c r="G1019" s="37"/>
      <c r="H1019" s="33">
        <f>+'R&amp;E EXPORT'!A1018</f>
        <v>0</v>
      </c>
      <c r="I1019" s="34">
        <f>IFERROR(VLOOKUP($H1019,'Gen F Rev'!$A:$M,15,FALSE),0)</f>
        <v>0</v>
      </c>
      <c r="J1019" s="34">
        <f>IFERROR(VLOOKUP($H1019,'Gen F Rev'!$A:$M,16,FALSE),0)</f>
        <v>0</v>
      </c>
      <c r="K1019" s="42">
        <f>IFERROR(VLOOKUP($H1019,'Gen F Rev'!$A:$M,17,FALSE),0)</f>
        <v>0</v>
      </c>
      <c r="L1019" s="34">
        <f>IFERROR(VLOOKUP($H1019,'Gen F Exp'!$A:$E,15,FALSE),0)</f>
        <v>0</v>
      </c>
      <c r="M1019" s="34">
        <f>IFERROR(VLOOKUP($H1019,'Gen F Exp'!$A:$E,16,FALSE),0)</f>
        <v>0</v>
      </c>
      <c r="N1019" s="42">
        <f>IFERROR(VLOOKUP($H1019,'Gen F Exp'!$A:$E,17,FALSE),0)</f>
        <v>0</v>
      </c>
      <c r="O1019" s="34">
        <f>IFERROR(VLOOKUP($H1019,'Water F Rev'!$A:$L,15,FALSE),0)</f>
        <v>0</v>
      </c>
      <c r="P1019" s="34">
        <f>IFERROR(VLOOKUP($H1019,'Water F Rev'!$A:$L,16,FALSE),0)</f>
        <v>0</v>
      </c>
      <c r="Q1019" s="42">
        <f>IFERROR(VLOOKUP($H1019,'Water F Rev'!$A:$L,17,FALSE),0)</f>
        <v>0</v>
      </c>
      <c r="R1019" s="34">
        <f>IFERROR(VLOOKUP($H1019,'Water F Exp'!$A:$K,15,FALSE),0)</f>
        <v>0</v>
      </c>
      <c r="S1019" s="34">
        <f>IFERROR(VLOOKUP($H1019,'Water F Exp'!$A:$K,16,FALSE),0)</f>
        <v>0</v>
      </c>
      <c r="T1019" s="42">
        <f>IFERROR(VLOOKUP($H1019,'Water F Exp'!$A:$K,17,FALSE),0)</f>
        <v>0</v>
      </c>
      <c r="U1019" s="34">
        <f ca="1">IFERROR(VLOOKUP($H1019,'Sewer F Rev'!$A:$E,15,FALSE),0)</f>
        <v>0</v>
      </c>
      <c r="V1019" s="34">
        <f ca="1">IFERROR(VLOOKUP($H1019,'Sewer F Rev'!$A:$E,16,FALSE),0)</f>
        <v>0</v>
      </c>
      <c r="W1019" s="42">
        <f ca="1">IFERROR(VLOOKUP($H1019,'Sewer F Rev'!$A:$E,17,FALSE),0)</f>
        <v>0</v>
      </c>
      <c r="X1019" s="34">
        <f>IFERROR(VLOOKUP($H1019,'Sewer F Exp'!$A:$B,15,FALSE),0)</f>
        <v>0</v>
      </c>
      <c r="Y1019" s="34">
        <f>IFERROR(VLOOKUP($H1019,'Sewer F Exp'!$A:$B,16,FALSE),0)</f>
        <v>0</v>
      </c>
      <c r="Z1019" s="42">
        <f>IFERROR(VLOOKUP($H1019,'Sewer F Exp'!$A:$B,17,FALSE),0)</f>
        <v>0</v>
      </c>
      <c r="AA1019" s="34">
        <f>IFERROR(VLOOKUP($H1019,'Refuse F Rev'!$A:$E,15,FALSE),0)</f>
        <v>0</v>
      </c>
      <c r="AB1019" s="34">
        <f>IFERROR(VLOOKUP($H1019,'Refuse F Rev'!$A:$E,16,FALSE),0)</f>
        <v>0</v>
      </c>
      <c r="AC1019" s="42">
        <f>IFERROR(VLOOKUP($H1019,'Refuse F Rev'!$A:$E,17,FALSE),0)</f>
        <v>0</v>
      </c>
      <c r="AD1019" s="34">
        <f>IFERROR(VLOOKUP($H1019,'Refuse F Exp'!$A:$E,15,FALSE),0)</f>
        <v>0</v>
      </c>
      <c r="AE1019" s="34">
        <f>IFERROR(VLOOKUP($H1019,'Refuse F Exp'!$A:$E,16,FALSE),0)</f>
        <v>0</v>
      </c>
      <c r="AF1019" s="42">
        <f>IFERROR(VLOOKUP($H1019,'Refuse F Exp'!$A:$E,17,FALSE),0)</f>
        <v>0</v>
      </c>
      <c r="AG1019" s="34">
        <f>IFERROR(VLOOKUP($H1019,#REF!,10,FALSE),0)</f>
        <v>0</v>
      </c>
      <c r="AH1019" s="34">
        <f>IFERROR(VLOOKUP($H1019,#REF!,11,FALSE),0)</f>
        <v>0</v>
      </c>
      <c r="AI1019" s="42">
        <f>IFERROR(VLOOKUP($H1019,#REF!,12,FALSE),0)</f>
        <v>0</v>
      </c>
      <c r="AJ1019" s="34">
        <f>IFERROR(VLOOKUP($H1019,#REF!,10,FALSE),0)</f>
        <v>0</v>
      </c>
      <c r="AK1019" s="34">
        <f>IFERROR(VLOOKUP($H1019,#REF!,11,FALSE),0)</f>
        <v>0</v>
      </c>
      <c r="AL1019" s="42">
        <f>IFERROR(VLOOKUP($H1019,#REF!,12,FALSE),0)</f>
        <v>0</v>
      </c>
      <c r="AM1019" s="34">
        <f>IFERROR(VLOOKUP($H1019,#REF!,10,FALSE),0)</f>
        <v>0</v>
      </c>
      <c r="AN1019" s="34">
        <f>IFERROR(VLOOKUP($H1019,#REF!,11,FALSE),0)</f>
        <v>0</v>
      </c>
      <c r="AO1019" s="42">
        <f>IFERROR(VLOOKUP($H1019,#REF!,12,FALSE),0)</f>
        <v>0</v>
      </c>
      <c r="AP1019" s="34">
        <f>IFERROR(VLOOKUP($H1019,#REF!,10,FALSE),0)</f>
        <v>0</v>
      </c>
      <c r="AQ1019" s="34">
        <f>IFERROR(VLOOKUP($H1019,#REF!,11,FALSE),0)</f>
        <v>0</v>
      </c>
      <c r="AR1019" s="42">
        <f>IFERROR(VLOOKUP($H1019,#REF!,12,FALSE),0)</f>
        <v>0</v>
      </c>
      <c r="AS1019" s="34">
        <f>IFERROR(VLOOKUP($H1019,#REF!,13,FALSE),0)</f>
        <v>0</v>
      </c>
      <c r="AT1019" s="34">
        <f>IFERROR(VLOOKUP($H1019,#REF!,14,FALSE),0)</f>
        <v>0</v>
      </c>
      <c r="AU1019" s="42">
        <f>IFERROR(VLOOKUP($H1019,#REF!,15,FALSE),0)</f>
        <v>0</v>
      </c>
      <c r="AV1019" s="34">
        <f>IFERROR(VLOOKUP($H1019,#REF!,15,FALSE),0)</f>
        <v>0</v>
      </c>
      <c r="AW1019" s="34">
        <f>IFERROR(VLOOKUP($H1019,#REF!,16,FALSE),0)</f>
        <v>0</v>
      </c>
      <c r="AX1019" s="42">
        <f>IFERROR(VLOOKUP($H1019,#REF!,17,FALSE),0)</f>
        <v>0</v>
      </c>
    </row>
    <row r="1020" spans="1:50" x14ac:dyDescent="0.3">
      <c r="A1020" s="33" t="str">
        <f t="shared" si="60"/>
        <v>0</v>
      </c>
      <c r="B1020" s="33">
        <f>+'R&amp;E EXPORT'!B1019</f>
        <v>0</v>
      </c>
      <c r="C1020" t="str">
        <f>IFERROR(VLOOKUP(A1020,'MCSJ Export'!A:C,3,FALSE),"")</f>
        <v/>
      </c>
      <c r="D1020" s="37">
        <f t="shared" ca="1" si="61"/>
        <v>0</v>
      </c>
      <c r="E1020" s="37">
        <f t="shared" ca="1" si="62"/>
        <v>0</v>
      </c>
      <c r="F1020" s="37">
        <f t="shared" ca="1" si="63"/>
        <v>0</v>
      </c>
      <c r="G1020" s="37"/>
      <c r="H1020" s="33">
        <f>+'R&amp;E EXPORT'!A1019</f>
        <v>0</v>
      </c>
      <c r="I1020" s="34">
        <f>IFERROR(VLOOKUP($H1020,'Gen F Rev'!$A:$M,15,FALSE),0)</f>
        <v>0</v>
      </c>
      <c r="J1020" s="34">
        <f>IFERROR(VLOOKUP($H1020,'Gen F Rev'!$A:$M,16,FALSE),0)</f>
        <v>0</v>
      </c>
      <c r="K1020" s="42">
        <f>IFERROR(VLOOKUP($H1020,'Gen F Rev'!$A:$M,17,FALSE),0)</f>
        <v>0</v>
      </c>
      <c r="L1020" s="34">
        <f>IFERROR(VLOOKUP($H1020,'Gen F Exp'!$A:$E,15,FALSE),0)</f>
        <v>0</v>
      </c>
      <c r="M1020" s="34">
        <f>IFERROR(VLOOKUP($H1020,'Gen F Exp'!$A:$E,16,FALSE),0)</f>
        <v>0</v>
      </c>
      <c r="N1020" s="42">
        <f>IFERROR(VLOOKUP($H1020,'Gen F Exp'!$A:$E,17,FALSE),0)</f>
        <v>0</v>
      </c>
      <c r="O1020" s="34">
        <f>IFERROR(VLOOKUP($H1020,'Water F Rev'!$A:$L,15,FALSE),0)</f>
        <v>0</v>
      </c>
      <c r="P1020" s="34">
        <f>IFERROR(VLOOKUP($H1020,'Water F Rev'!$A:$L,16,FALSE),0)</f>
        <v>0</v>
      </c>
      <c r="Q1020" s="42">
        <f>IFERROR(VLOOKUP($H1020,'Water F Rev'!$A:$L,17,FALSE),0)</f>
        <v>0</v>
      </c>
      <c r="R1020" s="34">
        <f>IFERROR(VLOOKUP($H1020,'Water F Exp'!$A:$K,15,FALSE),0)</f>
        <v>0</v>
      </c>
      <c r="S1020" s="34">
        <f>IFERROR(VLOOKUP($H1020,'Water F Exp'!$A:$K,16,FALSE),0)</f>
        <v>0</v>
      </c>
      <c r="T1020" s="42">
        <f>IFERROR(VLOOKUP($H1020,'Water F Exp'!$A:$K,17,FALSE),0)</f>
        <v>0</v>
      </c>
      <c r="U1020" s="34">
        <f ca="1">IFERROR(VLOOKUP($H1020,'Sewer F Rev'!$A:$E,15,FALSE),0)</f>
        <v>0</v>
      </c>
      <c r="V1020" s="34">
        <f ca="1">IFERROR(VLOOKUP($H1020,'Sewer F Rev'!$A:$E,16,FALSE),0)</f>
        <v>0</v>
      </c>
      <c r="W1020" s="42">
        <f ca="1">IFERROR(VLOOKUP($H1020,'Sewer F Rev'!$A:$E,17,FALSE),0)</f>
        <v>0</v>
      </c>
      <c r="X1020" s="34">
        <f>IFERROR(VLOOKUP($H1020,'Sewer F Exp'!$A:$B,15,FALSE),0)</f>
        <v>0</v>
      </c>
      <c r="Y1020" s="34">
        <f>IFERROR(VLOOKUP($H1020,'Sewer F Exp'!$A:$B,16,FALSE),0)</f>
        <v>0</v>
      </c>
      <c r="Z1020" s="42">
        <f>IFERROR(VLOOKUP($H1020,'Sewer F Exp'!$A:$B,17,FALSE),0)</f>
        <v>0</v>
      </c>
      <c r="AA1020" s="34">
        <f>IFERROR(VLOOKUP($H1020,'Refuse F Rev'!$A:$E,15,FALSE),0)</f>
        <v>0</v>
      </c>
      <c r="AB1020" s="34">
        <f>IFERROR(VLOOKUP($H1020,'Refuse F Rev'!$A:$E,16,FALSE),0)</f>
        <v>0</v>
      </c>
      <c r="AC1020" s="42">
        <f>IFERROR(VLOOKUP($H1020,'Refuse F Rev'!$A:$E,17,FALSE),0)</f>
        <v>0</v>
      </c>
      <c r="AD1020" s="34">
        <f>IFERROR(VLOOKUP($H1020,'Refuse F Exp'!$A:$E,15,FALSE),0)</f>
        <v>0</v>
      </c>
      <c r="AE1020" s="34">
        <f>IFERROR(VLOOKUP($H1020,'Refuse F Exp'!$A:$E,16,FALSE),0)</f>
        <v>0</v>
      </c>
      <c r="AF1020" s="42">
        <f>IFERROR(VLOOKUP($H1020,'Refuse F Exp'!$A:$E,17,FALSE),0)</f>
        <v>0</v>
      </c>
      <c r="AG1020" s="34">
        <f>IFERROR(VLOOKUP($H1020,#REF!,10,FALSE),0)</f>
        <v>0</v>
      </c>
      <c r="AH1020" s="34">
        <f>IFERROR(VLOOKUP($H1020,#REF!,11,FALSE),0)</f>
        <v>0</v>
      </c>
      <c r="AI1020" s="42">
        <f>IFERROR(VLOOKUP($H1020,#REF!,12,FALSE),0)</f>
        <v>0</v>
      </c>
      <c r="AJ1020" s="34">
        <f>IFERROR(VLOOKUP($H1020,#REF!,10,FALSE),0)</f>
        <v>0</v>
      </c>
      <c r="AK1020" s="34">
        <f>IFERROR(VLOOKUP($H1020,#REF!,11,FALSE),0)</f>
        <v>0</v>
      </c>
      <c r="AL1020" s="42">
        <f>IFERROR(VLOOKUP($H1020,#REF!,12,FALSE),0)</f>
        <v>0</v>
      </c>
      <c r="AM1020" s="34">
        <f>IFERROR(VLOOKUP($H1020,#REF!,10,FALSE),0)</f>
        <v>0</v>
      </c>
      <c r="AN1020" s="34">
        <f>IFERROR(VLOOKUP($H1020,#REF!,11,FALSE),0)</f>
        <v>0</v>
      </c>
      <c r="AO1020" s="42">
        <f>IFERROR(VLOOKUP($H1020,#REF!,12,FALSE),0)</f>
        <v>0</v>
      </c>
      <c r="AP1020" s="34">
        <f>IFERROR(VLOOKUP($H1020,#REF!,10,FALSE),0)</f>
        <v>0</v>
      </c>
      <c r="AQ1020" s="34">
        <f>IFERROR(VLOOKUP($H1020,#REF!,11,FALSE),0)</f>
        <v>0</v>
      </c>
      <c r="AR1020" s="42">
        <f>IFERROR(VLOOKUP($H1020,#REF!,12,FALSE),0)</f>
        <v>0</v>
      </c>
      <c r="AS1020" s="34">
        <f>IFERROR(VLOOKUP($H1020,#REF!,13,FALSE),0)</f>
        <v>0</v>
      </c>
      <c r="AT1020" s="34">
        <f>IFERROR(VLOOKUP($H1020,#REF!,14,FALSE),0)</f>
        <v>0</v>
      </c>
      <c r="AU1020" s="42">
        <f>IFERROR(VLOOKUP($H1020,#REF!,15,FALSE),0)</f>
        <v>0</v>
      </c>
      <c r="AV1020" s="34">
        <f>IFERROR(VLOOKUP($H1020,#REF!,15,FALSE),0)</f>
        <v>0</v>
      </c>
      <c r="AW1020" s="34">
        <f>IFERROR(VLOOKUP($H1020,#REF!,16,FALSE),0)</f>
        <v>0</v>
      </c>
      <c r="AX1020" s="42">
        <f>IFERROR(VLOOKUP($H1020,#REF!,17,FALSE),0)</f>
        <v>0</v>
      </c>
    </row>
    <row r="1021" spans="1:50" x14ac:dyDescent="0.3">
      <c r="A1021" s="33" t="str">
        <f t="shared" si="60"/>
        <v>0</v>
      </c>
      <c r="B1021" s="33">
        <f>+'R&amp;E EXPORT'!B1020</f>
        <v>0</v>
      </c>
      <c r="C1021" t="str">
        <f>IFERROR(VLOOKUP(A1021,'MCSJ Export'!A:C,3,FALSE),"")</f>
        <v/>
      </c>
      <c r="D1021" s="37">
        <f t="shared" ca="1" si="61"/>
        <v>0</v>
      </c>
      <c r="E1021" s="37">
        <f t="shared" ca="1" si="62"/>
        <v>0</v>
      </c>
      <c r="F1021" s="37">
        <f t="shared" ca="1" si="63"/>
        <v>0</v>
      </c>
      <c r="G1021" s="37"/>
      <c r="H1021" s="33">
        <f>+'R&amp;E EXPORT'!A1020</f>
        <v>0</v>
      </c>
      <c r="I1021" s="34">
        <f>IFERROR(VLOOKUP($H1021,'Gen F Rev'!$A:$M,15,FALSE),0)</f>
        <v>0</v>
      </c>
      <c r="J1021" s="34">
        <f>IFERROR(VLOOKUP($H1021,'Gen F Rev'!$A:$M,16,FALSE),0)</f>
        <v>0</v>
      </c>
      <c r="K1021" s="42">
        <f>IFERROR(VLOOKUP($H1021,'Gen F Rev'!$A:$M,17,FALSE),0)</f>
        <v>0</v>
      </c>
      <c r="L1021" s="34">
        <f>IFERROR(VLOOKUP($H1021,'Gen F Exp'!$A:$E,15,FALSE),0)</f>
        <v>0</v>
      </c>
      <c r="M1021" s="34">
        <f>IFERROR(VLOOKUP($H1021,'Gen F Exp'!$A:$E,16,FALSE),0)</f>
        <v>0</v>
      </c>
      <c r="N1021" s="42">
        <f>IFERROR(VLOOKUP($H1021,'Gen F Exp'!$A:$E,17,FALSE),0)</f>
        <v>0</v>
      </c>
      <c r="O1021" s="34">
        <f>IFERROR(VLOOKUP($H1021,'Water F Rev'!$A:$L,15,FALSE),0)</f>
        <v>0</v>
      </c>
      <c r="P1021" s="34">
        <f>IFERROR(VLOOKUP($H1021,'Water F Rev'!$A:$L,16,FALSE),0)</f>
        <v>0</v>
      </c>
      <c r="Q1021" s="42">
        <f>IFERROR(VLOOKUP($H1021,'Water F Rev'!$A:$L,17,FALSE),0)</f>
        <v>0</v>
      </c>
      <c r="R1021" s="34">
        <f>IFERROR(VLOOKUP($H1021,'Water F Exp'!$A:$K,15,FALSE),0)</f>
        <v>0</v>
      </c>
      <c r="S1021" s="34">
        <f>IFERROR(VLOOKUP($H1021,'Water F Exp'!$A:$K,16,FALSE),0)</f>
        <v>0</v>
      </c>
      <c r="T1021" s="42">
        <f>IFERROR(VLOOKUP($H1021,'Water F Exp'!$A:$K,17,FALSE),0)</f>
        <v>0</v>
      </c>
      <c r="U1021" s="34">
        <f ca="1">IFERROR(VLOOKUP($H1021,'Sewer F Rev'!$A:$E,15,FALSE),0)</f>
        <v>0</v>
      </c>
      <c r="V1021" s="34">
        <f ca="1">IFERROR(VLOOKUP($H1021,'Sewer F Rev'!$A:$E,16,FALSE),0)</f>
        <v>0</v>
      </c>
      <c r="W1021" s="42">
        <f ca="1">IFERROR(VLOOKUP($H1021,'Sewer F Rev'!$A:$E,17,FALSE),0)</f>
        <v>0</v>
      </c>
      <c r="X1021" s="34">
        <f>IFERROR(VLOOKUP($H1021,'Sewer F Exp'!$A:$B,15,FALSE),0)</f>
        <v>0</v>
      </c>
      <c r="Y1021" s="34">
        <f>IFERROR(VLOOKUP($H1021,'Sewer F Exp'!$A:$B,16,FALSE),0)</f>
        <v>0</v>
      </c>
      <c r="Z1021" s="42">
        <f>IFERROR(VLOOKUP($H1021,'Sewer F Exp'!$A:$B,17,FALSE),0)</f>
        <v>0</v>
      </c>
      <c r="AA1021" s="34">
        <f>IFERROR(VLOOKUP($H1021,'Refuse F Rev'!$A:$E,15,FALSE),0)</f>
        <v>0</v>
      </c>
      <c r="AB1021" s="34">
        <f>IFERROR(VLOOKUP($H1021,'Refuse F Rev'!$A:$E,16,FALSE),0)</f>
        <v>0</v>
      </c>
      <c r="AC1021" s="42">
        <f>IFERROR(VLOOKUP($H1021,'Refuse F Rev'!$A:$E,17,FALSE),0)</f>
        <v>0</v>
      </c>
      <c r="AD1021" s="34">
        <f>IFERROR(VLOOKUP($H1021,'Refuse F Exp'!$A:$E,15,FALSE),0)</f>
        <v>0</v>
      </c>
      <c r="AE1021" s="34">
        <f>IFERROR(VLOOKUP($H1021,'Refuse F Exp'!$A:$E,16,FALSE),0)</f>
        <v>0</v>
      </c>
      <c r="AF1021" s="42">
        <f>IFERROR(VLOOKUP($H1021,'Refuse F Exp'!$A:$E,17,FALSE),0)</f>
        <v>0</v>
      </c>
      <c r="AG1021" s="34">
        <f>IFERROR(VLOOKUP($H1021,#REF!,10,FALSE),0)</f>
        <v>0</v>
      </c>
      <c r="AH1021" s="34">
        <f>IFERROR(VLOOKUP($H1021,#REF!,11,FALSE),0)</f>
        <v>0</v>
      </c>
      <c r="AI1021" s="42">
        <f>IFERROR(VLOOKUP($H1021,#REF!,12,FALSE),0)</f>
        <v>0</v>
      </c>
      <c r="AJ1021" s="34">
        <f>IFERROR(VLOOKUP($H1021,#REF!,10,FALSE),0)</f>
        <v>0</v>
      </c>
      <c r="AK1021" s="34">
        <f>IFERROR(VLOOKUP($H1021,#REF!,11,FALSE),0)</f>
        <v>0</v>
      </c>
      <c r="AL1021" s="42">
        <f>IFERROR(VLOOKUP($H1021,#REF!,12,FALSE),0)</f>
        <v>0</v>
      </c>
      <c r="AM1021" s="34">
        <f>IFERROR(VLOOKUP($H1021,#REF!,10,FALSE),0)</f>
        <v>0</v>
      </c>
      <c r="AN1021" s="34">
        <f>IFERROR(VLOOKUP($H1021,#REF!,11,FALSE),0)</f>
        <v>0</v>
      </c>
      <c r="AO1021" s="42">
        <f>IFERROR(VLOOKUP($H1021,#REF!,12,FALSE),0)</f>
        <v>0</v>
      </c>
      <c r="AP1021" s="34">
        <f>IFERROR(VLOOKUP($H1021,#REF!,10,FALSE),0)</f>
        <v>0</v>
      </c>
      <c r="AQ1021" s="34">
        <f>IFERROR(VLOOKUP($H1021,#REF!,11,FALSE),0)</f>
        <v>0</v>
      </c>
      <c r="AR1021" s="42">
        <f>IFERROR(VLOOKUP($H1021,#REF!,12,FALSE),0)</f>
        <v>0</v>
      </c>
      <c r="AS1021" s="34">
        <f>IFERROR(VLOOKUP($H1021,#REF!,13,FALSE),0)</f>
        <v>0</v>
      </c>
      <c r="AT1021" s="34">
        <f>IFERROR(VLOOKUP($H1021,#REF!,14,FALSE),0)</f>
        <v>0</v>
      </c>
      <c r="AU1021" s="42">
        <f>IFERROR(VLOOKUP($H1021,#REF!,15,FALSE),0)</f>
        <v>0</v>
      </c>
      <c r="AV1021" s="34">
        <f>IFERROR(VLOOKUP($H1021,#REF!,15,FALSE),0)</f>
        <v>0</v>
      </c>
      <c r="AW1021" s="34">
        <f>IFERROR(VLOOKUP($H1021,#REF!,16,FALSE),0)</f>
        <v>0</v>
      </c>
      <c r="AX1021" s="42">
        <f>IFERROR(VLOOKUP($H1021,#REF!,17,FALSE),0)</f>
        <v>0</v>
      </c>
    </row>
    <row r="1022" spans="1:50" x14ac:dyDescent="0.3">
      <c r="A1022" s="33" t="str">
        <f t="shared" si="60"/>
        <v>0</v>
      </c>
      <c r="B1022" s="33">
        <f>+'R&amp;E EXPORT'!B1021</f>
        <v>0</v>
      </c>
      <c r="C1022" t="str">
        <f>IFERROR(VLOOKUP(A1022,'MCSJ Export'!A:C,3,FALSE),"")</f>
        <v/>
      </c>
      <c r="D1022" s="37">
        <f t="shared" ca="1" si="61"/>
        <v>0</v>
      </c>
      <c r="E1022" s="37">
        <f t="shared" ca="1" si="62"/>
        <v>0</v>
      </c>
      <c r="F1022" s="37">
        <f t="shared" ca="1" si="63"/>
        <v>0</v>
      </c>
      <c r="G1022" s="37"/>
      <c r="H1022" s="33">
        <f>+'R&amp;E EXPORT'!A1021</f>
        <v>0</v>
      </c>
      <c r="I1022" s="34">
        <f>IFERROR(VLOOKUP($H1022,'Gen F Rev'!$A:$M,15,FALSE),0)</f>
        <v>0</v>
      </c>
      <c r="J1022" s="34">
        <f>IFERROR(VLOOKUP($H1022,'Gen F Rev'!$A:$M,16,FALSE),0)</f>
        <v>0</v>
      </c>
      <c r="K1022" s="42">
        <f>IFERROR(VLOOKUP($H1022,'Gen F Rev'!$A:$M,17,FALSE),0)</f>
        <v>0</v>
      </c>
      <c r="L1022" s="34">
        <f>IFERROR(VLOOKUP($H1022,'Gen F Exp'!$A:$E,15,FALSE),0)</f>
        <v>0</v>
      </c>
      <c r="M1022" s="34">
        <f>IFERROR(VLOOKUP($H1022,'Gen F Exp'!$A:$E,16,FALSE),0)</f>
        <v>0</v>
      </c>
      <c r="N1022" s="42">
        <f>IFERROR(VLOOKUP($H1022,'Gen F Exp'!$A:$E,17,FALSE),0)</f>
        <v>0</v>
      </c>
      <c r="O1022" s="34">
        <f>IFERROR(VLOOKUP($H1022,'Water F Rev'!$A:$L,15,FALSE),0)</f>
        <v>0</v>
      </c>
      <c r="P1022" s="34">
        <f>IFERROR(VLOOKUP($H1022,'Water F Rev'!$A:$L,16,FALSE),0)</f>
        <v>0</v>
      </c>
      <c r="Q1022" s="42">
        <f>IFERROR(VLOOKUP($H1022,'Water F Rev'!$A:$L,17,FALSE),0)</f>
        <v>0</v>
      </c>
      <c r="R1022" s="34">
        <f>IFERROR(VLOOKUP($H1022,'Water F Exp'!$A:$K,15,FALSE),0)</f>
        <v>0</v>
      </c>
      <c r="S1022" s="34">
        <f>IFERROR(VLOOKUP($H1022,'Water F Exp'!$A:$K,16,FALSE),0)</f>
        <v>0</v>
      </c>
      <c r="T1022" s="42">
        <f>IFERROR(VLOOKUP($H1022,'Water F Exp'!$A:$K,17,FALSE),0)</f>
        <v>0</v>
      </c>
      <c r="U1022" s="34">
        <f ca="1">IFERROR(VLOOKUP($H1022,'Sewer F Rev'!$A:$E,15,FALSE),0)</f>
        <v>0</v>
      </c>
      <c r="V1022" s="34">
        <f ca="1">IFERROR(VLOOKUP($H1022,'Sewer F Rev'!$A:$E,16,FALSE),0)</f>
        <v>0</v>
      </c>
      <c r="W1022" s="42">
        <f ca="1">IFERROR(VLOOKUP($H1022,'Sewer F Rev'!$A:$E,17,FALSE),0)</f>
        <v>0</v>
      </c>
      <c r="X1022" s="34">
        <f>IFERROR(VLOOKUP($H1022,'Sewer F Exp'!$A:$B,15,FALSE),0)</f>
        <v>0</v>
      </c>
      <c r="Y1022" s="34">
        <f>IFERROR(VLOOKUP($H1022,'Sewer F Exp'!$A:$B,16,FALSE),0)</f>
        <v>0</v>
      </c>
      <c r="Z1022" s="42">
        <f>IFERROR(VLOOKUP($H1022,'Sewer F Exp'!$A:$B,17,FALSE),0)</f>
        <v>0</v>
      </c>
      <c r="AA1022" s="34">
        <f>IFERROR(VLOOKUP($H1022,'Refuse F Rev'!$A:$E,15,FALSE),0)</f>
        <v>0</v>
      </c>
      <c r="AB1022" s="34">
        <f>IFERROR(VLOOKUP($H1022,'Refuse F Rev'!$A:$E,16,FALSE),0)</f>
        <v>0</v>
      </c>
      <c r="AC1022" s="42">
        <f>IFERROR(VLOOKUP($H1022,'Refuse F Rev'!$A:$E,17,FALSE),0)</f>
        <v>0</v>
      </c>
      <c r="AD1022" s="34">
        <f>IFERROR(VLOOKUP($H1022,'Refuse F Exp'!$A:$E,15,FALSE),0)</f>
        <v>0</v>
      </c>
      <c r="AE1022" s="34">
        <f>IFERROR(VLOOKUP($H1022,'Refuse F Exp'!$A:$E,16,FALSE),0)</f>
        <v>0</v>
      </c>
      <c r="AF1022" s="42">
        <f>IFERROR(VLOOKUP($H1022,'Refuse F Exp'!$A:$E,17,FALSE),0)</f>
        <v>0</v>
      </c>
      <c r="AG1022" s="34">
        <f>IFERROR(VLOOKUP($H1022,#REF!,10,FALSE),0)</f>
        <v>0</v>
      </c>
      <c r="AH1022" s="34">
        <f>IFERROR(VLOOKUP($H1022,#REF!,11,FALSE),0)</f>
        <v>0</v>
      </c>
      <c r="AI1022" s="42">
        <f>IFERROR(VLOOKUP($H1022,#REF!,12,FALSE),0)</f>
        <v>0</v>
      </c>
      <c r="AJ1022" s="34">
        <f>IFERROR(VLOOKUP($H1022,#REF!,10,FALSE),0)</f>
        <v>0</v>
      </c>
      <c r="AK1022" s="34">
        <f>IFERROR(VLOOKUP($H1022,#REF!,11,FALSE),0)</f>
        <v>0</v>
      </c>
      <c r="AL1022" s="42">
        <f>IFERROR(VLOOKUP($H1022,#REF!,12,FALSE),0)</f>
        <v>0</v>
      </c>
      <c r="AM1022" s="34">
        <f>IFERROR(VLOOKUP($H1022,#REF!,10,FALSE),0)</f>
        <v>0</v>
      </c>
      <c r="AN1022" s="34">
        <f>IFERROR(VLOOKUP($H1022,#REF!,11,FALSE),0)</f>
        <v>0</v>
      </c>
      <c r="AO1022" s="42">
        <f>IFERROR(VLOOKUP($H1022,#REF!,12,FALSE),0)</f>
        <v>0</v>
      </c>
      <c r="AP1022" s="34">
        <f>IFERROR(VLOOKUP($H1022,#REF!,10,FALSE),0)</f>
        <v>0</v>
      </c>
      <c r="AQ1022" s="34">
        <f>IFERROR(VLOOKUP($H1022,#REF!,11,FALSE),0)</f>
        <v>0</v>
      </c>
      <c r="AR1022" s="42">
        <f>IFERROR(VLOOKUP($H1022,#REF!,12,FALSE),0)</f>
        <v>0</v>
      </c>
      <c r="AS1022" s="34">
        <f>IFERROR(VLOOKUP($H1022,#REF!,13,FALSE),0)</f>
        <v>0</v>
      </c>
      <c r="AT1022" s="34">
        <f>IFERROR(VLOOKUP($H1022,#REF!,14,FALSE),0)</f>
        <v>0</v>
      </c>
      <c r="AU1022" s="42">
        <f>IFERROR(VLOOKUP($H1022,#REF!,15,FALSE),0)</f>
        <v>0</v>
      </c>
      <c r="AV1022" s="34">
        <f>IFERROR(VLOOKUP($H1022,#REF!,15,FALSE),0)</f>
        <v>0</v>
      </c>
      <c r="AW1022" s="34">
        <f>IFERROR(VLOOKUP($H1022,#REF!,16,FALSE),0)</f>
        <v>0</v>
      </c>
      <c r="AX1022" s="42">
        <f>IFERROR(VLOOKUP($H1022,#REF!,17,FALSE),0)</f>
        <v>0</v>
      </c>
    </row>
    <row r="1023" spans="1:50" x14ac:dyDescent="0.3">
      <c r="A1023" s="33" t="str">
        <f t="shared" si="60"/>
        <v>0</v>
      </c>
      <c r="B1023" s="33">
        <f>+'R&amp;E EXPORT'!B1022</f>
        <v>0</v>
      </c>
      <c r="C1023" t="str">
        <f>IFERROR(VLOOKUP(A1023,'MCSJ Export'!A:C,3,FALSE),"")</f>
        <v/>
      </c>
      <c r="D1023" s="37">
        <f t="shared" ca="1" si="61"/>
        <v>0</v>
      </c>
      <c r="E1023" s="37">
        <f t="shared" ca="1" si="62"/>
        <v>0</v>
      </c>
      <c r="F1023" s="37">
        <f t="shared" ca="1" si="63"/>
        <v>0</v>
      </c>
      <c r="G1023" s="37"/>
      <c r="H1023" s="33">
        <f>+'R&amp;E EXPORT'!A1022</f>
        <v>0</v>
      </c>
      <c r="I1023" s="34">
        <f>IFERROR(VLOOKUP($H1023,'Gen F Rev'!$A:$M,15,FALSE),0)</f>
        <v>0</v>
      </c>
      <c r="J1023" s="34">
        <f>IFERROR(VLOOKUP($H1023,'Gen F Rev'!$A:$M,16,FALSE),0)</f>
        <v>0</v>
      </c>
      <c r="K1023" s="42">
        <f>IFERROR(VLOOKUP($H1023,'Gen F Rev'!$A:$M,17,FALSE),0)</f>
        <v>0</v>
      </c>
      <c r="L1023" s="34">
        <f>IFERROR(VLOOKUP($H1023,'Gen F Exp'!$A:$E,15,FALSE),0)</f>
        <v>0</v>
      </c>
      <c r="M1023" s="34">
        <f>IFERROR(VLOOKUP($H1023,'Gen F Exp'!$A:$E,16,FALSE),0)</f>
        <v>0</v>
      </c>
      <c r="N1023" s="42">
        <f>IFERROR(VLOOKUP($H1023,'Gen F Exp'!$A:$E,17,FALSE),0)</f>
        <v>0</v>
      </c>
      <c r="O1023" s="34">
        <f>IFERROR(VLOOKUP($H1023,'Water F Rev'!$A:$L,15,FALSE),0)</f>
        <v>0</v>
      </c>
      <c r="P1023" s="34">
        <f>IFERROR(VLOOKUP($H1023,'Water F Rev'!$A:$L,16,FALSE),0)</f>
        <v>0</v>
      </c>
      <c r="Q1023" s="42">
        <f>IFERROR(VLOOKUP($H1023,'Water F Rev'!$A:$L,17,FALSE),0)</f>
        <v>0</v>
      </c>
      <c r="R1023" s="34">
        <f>IFERROR(VLOOKUP($H1023,'Water F Exp'!$A:$K,15,FALSE),0)</f>
        <v>0</v>
      </c>
      <c r="S1023" s="34">
        <f>IFERROR(VLOOKUP($H1023,'Water F Exp'!$A:$K,16,FALSE),0)</f>
        <v>0</v>
      </c>
      <c r="T1023" s="42">
        <f>IFERROR(VLOOKUP($H1023,'Water F Exp'!$A:$K,17,FALSE),0)</f>
        <v>0</v>
      </c>
      <c r="U1023" s="34">
        <f ca="1">IFERROR(VLOOKUP($H1023,'Sewer F Rev'!$A:$E,15,FALSE),0)</f>
        <v>0</v>
      </c>
      <c r="V1023" s="34">
        <f ca="1">IFERROR(VLOOKUP($H1023,'Sewer F Rev'!$A:$E,16,FALSE),0)</f>
        <v>0</v>
      </c>
      <c r="W1023" s="42">
        <f ca="1">IFERROR(VLOOKUP($H1023,'Sewer F Rev'!$A:$E,17,FALSE),0)</f>
        <v>0</v>
      </c>
      <c r="X1023" s="34">
        <f>IFERROR(VLOOKUP($H1023,'Sewer F Exp'!$A:$B,15,FALSE),0)</f>
        <v>0</v>
      </c>
      <c r="Y1023" s="34">
        <f>IFERROR(VLOOKUP($H1023,'Sewer F Exp'!$A:$B,16,FALSE),0)</f>
        <v>0</v>
      </c>
      <c r="Z1023" s="42">
        <f>IFERROR(VLOOKUP($H1023,'Sewer F Exp'!$A:$B,17,FALSE),0)</f>
        <v>0</v>
      </c>
      <c r="AA1023" s="34">
        <f>IFERROR(VLOOKUP($H1023,'Refuse F Rev'!$A:$E,15,FALSE),0)</f>
        <v>0</v>
      </c>
      <c r="AB1023" s="34">
        <f>IFERROR(VLOOKUP($H1023,'Refuse F Rev'!$A:$E,16,FALSE),0)</f>
        <v>0</v>
      </c>
      <c r="AC1023" s="42">
        <f>IFERROR(VLOOKUP($H1023,'Refuse F Rev'!$A:$E,17,FALSE),0)</f>
        <v>0</v>
      </c>
      <c r="AD1023" s="34">
        <f>IFERROR(VLOOKUP($H1023,'Refuse F Exp'!$A:$E,15,FALSE),0)</f>
        <v>0</v>
      </c>
      <c r="AE1023" s="34">
        <f>IFERROR(VLOOKUP($H1023,'Refuse F Exp'!$A:$E,16,FALSE),0)</f>
        <v>0</v>
      </c>
      <c r="AF1023" s="42">
        <f>IFERROR(VLOOKUP($H1023,'Refuse F Exp'!$A:$E,17,FALSE),0)</f>
        <v>0</v>
      </c>
      <c r="AG1023" s="34">
        <f>IFERROR(VLOOKUP($H1023,#REF!,10,FALSE),0)</f>
        <v>0</v>
      </c>
      <c r="AH1023" s="34">
        <f>IFERROR(VLOOKUP($H1023,#REF!,11,FALSE),0)</f>
        <v>0</v>
      </c>
      <c r="AI1023" s="42">
        <f>IFERROR(VLOOKUP($H1023,#REF!,12,FALSE),0)</f>
        <v>0</v>
      </c>
      <c r="AJ1023" s="34">
        <f>IFERROR(VLOOKUP($H1023,#REF!,10,FALSE),0)</f>
        <v>0</v>
      </c>
      <c r="AK1023" s="34">
        <f>IFERROR(VLOOKUP($H1023,#REF!,11,FALSE),0)</f>
        <v>0</v>
      </c>
      <c r="AL1023" s="42">
        <f>IFERROR(VLOOKUP($H1023,#REF!,12,FALSE),0)</f>
        <v>0</v>
      </c>
      <c r="AM1023" s="34">
        <f>IFERROR(VLOOKUP($H1023,#REF!,10,FALSE),0)</f>
        <v>0</v>
      </c>
      <c r="AN1023" s="34">
        <f>IFERROR(VLOOKUP($H1023,#REF!,11,FALSE),0)</f>
        <v>0</v>
      </c>
      <c r="AO1023" s="42">
        <f>IFERROR(VLOOKUP($H1023,#REF!,12,FALSE),0)</f>
        <v>0</v>
      </c>
      <c r="AP1023" s="34">
        <f>IFERROR(VLOOKUP($H1023,#REF!,10,FALSE),0)</f>
        <v>0</v>
      </c>
      <c r="AQ1023" s="34">
        <f>IFERROR(VLOOKUP($H1023,#REF!,11,FALSE),0)</f>
        <v>0</v>
      </c>
      <c r="AR1023" s="42">
        <f>IFERROR(VLOOKUP($H1023,#REF!,12,FALSE),0)</f>
        <v>0</v>
      </c>
      <c r="AS1023" s="34">
        <f>IFERROR(VLOOKUP($H1023,#REF!,13,FALSE),0)</f>
        <v>0</v>
      </c>
      <c r="AT1023" s="34">
        <f>IFERROR(VLOOKUP($H1023,#REF!,14,FALSE),0)</f>
        <v>0</v>
      </c>
      <c r="AU1023" s="42">
        <f>IFERROR(VLOOKUP($H1023,#REF!,15,FALSE),0)</f>
        <v>0</v>
      </c>
      <c r="AV1023" s="34">
        <f>IFERROR(VLOOKUP($H1023,#REF!,15,FALSE),0)</f>
        <v>0</v>
      </c>
      <c r="AW1023" s="34">
        <f>IFERROR(VLOOKUP($H1023,#REF!,16,FALSE),0)</f>
        <v>0</v>
      </c>
      <c r="AX1023" s="42">
        <f>IFERROR(VLOOKUP($H1023,#REF!,17,FALSE),0)</f>
        <v>0</v>
      </c>
    </row>
    <row r="1024" spans="1:50" x14ac:dyDescent="0.3">
      <c r="A1024" s="33" t="str">
        <f t="shared" si="60"/>
        <v>0</v>
      </c>
      <c r="B1024" s="33">
        <f>+'R&amp;E EXPORT'!B1023</f>
        <v>0</v>
      </c>
      <c r="C1024" t="str">
        <f>IFERROR(VLOOKUP(A1024,'MCSJ Export'!A:C,3,FALSE),"")</f>
        <v/>
      </c>
      <c r="D1024" s="37">
        <f t="shared" ca="1" si="61"/>
        <v>0</v>
      </c>
      <c r="E1024" s="37">
        <f t="shared" ca="1" si="62"/>
        <v>0</v>
      </c>
      <c r="F1024" s="37">
        <f t="shared" ca="1" si="63"/>
        <v>0</v>
      </c>
      <c r="G1024" s="37"/>
      <c r="H1024" s="33">
        <f>+'R&amp;E EXPORT'!A1023</f>
        <v>0</v>
      </c>
      <c r="I1024" s="34">
        <f>IFERROR(VLOOKUP($H1024,'Gen F Rev'!$A:$M,15,FALSE),0)</f>
        <v>0</v>
      </c>
      <c r="J1024" s="34">
        <f>IFERROR(VLOOKUP($H1024,'Gen F Rev'!$A:$M,16,FALSE),0)</f>
        <v>0</v>
      </c>
      <c r="K1024" s="42">
        <f>IFERROR(VLOOKUP($H1024,'Gen F Rev'!$A:$M,17,FALSE),0)</f>
        <v>0</v>
      </c>
      <c r="L1024" s="34">
        <f>IFERROR(VLOOKUP($H1024,'Gen F Exp'!$A:$E,15,FALSE),0)</f>
        <v>0</v>
      </c>
      <c r="M1024" s="34">
        <f>IFERROR(VLOOKUP($H1024,'Gen F Exp'!$A:$E,16,FALSE),0)</f>
        <v>0</v>
      </c>
      <c r="N1024" s="42">
        <f>IFERROR(VLOOKUP($H1024,'Gen F Exp'!$A:$E,17,FALSE),0)</f>
        <v>0</v>
      </c>
      <c r="O1024" s="34">
        <f>IFERROR(VLOOKUP($H1024,'Water F Rev'!$A:$L,15,FALSE),0)</f>
        <v>0</v>
      </c>
      <c r="P1024" s="34">
        <f>IFERROR(VLOOKUP($H1024,'Water F Rev'!$A:$L,16,FALSE),0)</f>
        <v>0</v>
      </c>
      <c r="Q1024" s="42">
        <f>IFERROR(VLOOKUP($H1024,'Water F Rev'!$A:$L,17,FALSE),0)</f>
        <v>0</v>
      </c>
      <c r="R1024" s="34">
        <f>IFERROR(VLOOKUP($H1024,'Water F Exp'!$A:$K,15,FALSE),0)</f>
        <v>0</v>
      </c>
      <c r="S1024" s="34">
        <f>IFERROR(VLOOKUP($H1024,'Water F Exp'!$A:$K,16,FALSE),0)</f>
        <v>0</v>
      </c>
      <c r="T1024" s="42">
        <f>IFERROR(VLOOKUP($H1024,'Water F Exp'!$A:$K,17,FALSE),0)</f>
        <v>0</v>
      </c>
      <c r="U1024" s="34">
        <f ca="1">IFERROR(VLOOKUP($H1024,'Sewer F Rev'!$A:$E,15,FALSE),0)</f>
        <v>0</v>
      </c>
      <c r="V1024" s="34">
        <f ca="1">IFERROR(VLOOKUP($H1024,'Sewer F Rev'!$A:$E,16,FALSE),0)</f>
        <v>0</v>
      </c>
      <c r="W1024" s="42">
        <f ca="1">IFERROR(VLOOKUP($H1024,'Sewer F Rev'!$A:$E,17,FALSE),0)</f>
        <v>0</v>
      </c>
      <c r="X1024" s="34">
        <f>IFERROR(VLOOKUP($H1024,'Sewer F Exp'!$A:$B,15,FALSE),0)</f>
        <v>0</v>
      </c>
      <c r="Y1024" s="34">
        <f>IFERROR(VLOOKUP($H1024,'Sewer F Exp'!$A:$B,16,FALSE),0)</f>
        <v>0</v>
      </c>
      <c r="Z1024" s="42">
        <f>IFERROR(VLOOKUP($H1024,'Sewer F Exp'!$A:$B,17,FALSE),0)</f>
        <v>0</v>
      </c>
      <c r="AA1024" s="34">
        <f>IFERROR(VLOOKUP($H1024,'Refuse F Rev'!$A:$E,15,FALSE),0)</f>
        <v>0</v>
      </c>
      <c r="AB1024" s="34">
        <f>IFERROR(VLOOKUP($H1024,'Refuse F Rev'!$A:$E,16,FALSE),0)</f>
        <v>0</v>
      </c>
      <c r="AC1024" s="42">
        <f>IFERROR(VLOOKUP($H1024,'Refuse F Rev'!$A:$E,17,FALSE),0)</f>
        <v>0</v>
      </c>
      <c r="AD1024" s="34">
        <f>IFERROR(VLOOKUP($H1024,'Refuse F Exp'!$A:$E,15,FALSE),0)</f>
        <v>0</v>
      </c>
      <c r="AE1024" s="34">
        <f>IFERROR(VLOOKUP($H1024,'Refuse F Exp'!$A:$E,16,FALSE),0)</f>
        <v>0</v>
      </c>
      <c r="AF1024" s="42">
        <f>IFERROR(VLOOKUP($H1024,'Refuse F Exp'!$A:$E,17,FALSE),0)</f>
        <v>0</v>
      </c>
      <c r="AG1024" s="34">
        <f>IFERROR(VLOOKUP($H1024,#REF!,10,FALSE),0)</f>
        <v>0</v>
      </c>
      <c r="AH1024" s="34">
        <f>IFERROR(VLOOKUP($H1024,#REF!,11,FALSE),0)</f>
        <v>0</v>
      </c>
      <c r="AI1024" s="42">
        <f>IFERROR(VLOOKUP($H1024,#REF!,12,FALSE),0)</f>
        <v>0</v>
      </c>
      <c r="AJ1024" s="34">
        <f>IFERROR(VLOOKUP($H1024,#REF!,10,FALSE),0)</f>
        <v>0</v>
      </c>
      <c r="AK1024" s="34">
        <f>IFERROR(VLOOKUP($H1024,#REF!,11,FALSE),0)</f>
        <v>0</v>
      </c>
      <c r="AL1024" s="42">
        <f>IFERROR(VLOOKUP($H1024,#REF!,12,FALSE),0)</f>
        <v>0</v>
      </c>
      <c r="AM1024" s="34">
        <f>IFERROR(VLOOKUP($H1024,#REF!,10,FALSE),0)</f>
        <v>0</v>
      </c>
      <c r="AN1024" s="34">
        <f>IFERROR(VLOOKUP($H1024,#REF!,11,FALSE),0)</f>
        <v>0</v>
      </c>
      <c r="AO1024" s="42">
        <f>IFERROR(VLOOKUP($H1024,#REF!,12,FALSE),0)</f>
        <v>0</v>
      </c>
      <c r="AP1024" s="34">
        <f>IFERROR(VLOOKUP($H1024,#REF!,10,FALSE),0)</f>
        <v>0</v>
      </c>
      <c r="AQ1024" s="34">
        <f>IFERROR(VLOOKUP($H1024,#REF!,11,FALSE),0)</f>
        <v>0</v>
      </c>
      <c r="AR1024" s="42">
        <f>IFERROR(VLOOKUP($H1024,#REF!,12,FALSE),0)</f>
        <v>0</v>
      </c>
      <c r="AS1024" s="34">
        <f>IFERROR(VLOOKUP($H1024,#REF!,13,FALSE),0)</f>
        <v>0</v>
      </c>
      <c r="AT1024" s="34">
        <f>IFERROR(VLOOKUP($H1024,#REF!,14,FALSE),0)</f>
        <v>0</v>
      </c>
      <c r="AU1024" s="42">
        <f>IFERROR(VLOOKUP($H1024,#REF!,15,FALSE),0)</f>
        <v>0</v>
      </c>
      <c r="AV1024" s="34">
        <f>IFERROR(VLOOKUP($H1024,#REF!,15,FALSE),0)</f>
        <v>0</v>
      </c>
      <c r="AW1024" s="34">
        <f>IFERROR(VLOOKUP($H1024,#REF!,16,FALSE),0)</f>
        <v>0</v>
      </c>
      <c r="AX1024" s="42">
        <f>IFERROR(VLOOKUP($H1024,#REF!,17,FALSE),0)</f>
        <v>0</v>
      </c>
    </row>
    <row r="1025" spans="1:50" x14ac:dyDescent="0.3">
      <c r="A1025" s="33" t="str">
        <f t="shared" si="60"/>
        <v>0</v>
      </c>
      <c r="B1025" s="33">
        <f>+'R&amp;E EXPORT'!B1024</f>
        <v>0</v>
      </c>
      <c r="C1025" t="str">
        <f>IFERROR(VLOOKUP(A1025,'MCSJ Export'!A:C,3,FALSE),"")</f>
        <v/>
      </c>
      <c r="D1025" s="37">
        <f t="shared" ca="1" si="61"/>
        <v>0</v>
      </c>
      <c r="E1025" s="37">
        <f t="shared" ca="1" si="62"/>
        <v>0</v>
      </c>
      <c r="F1025" s="37">
        <f t="shared" ca="1" si="63"/>
        <v>0</v>
      </c>
      <c r="G1025" s="37"/>
      <c r="H1025" s="33">
        <f>+'R&amp;E EXPORT'!A1024</f>
        <v>0</v>
      </c>
      <c r="I1025" s="34">
        <f>IFERROR(VLOOKUP($H1025,'Gen F Rev'!$A:$M,15,FALSE),0)</f>
        <v>0</v>
      </c>
      <c r="J1025" s="34">
        <f>IFERROR(VLOOKUP($H1025,'Gen F Rev'!$A:$M,16,FALSE),0)</f>
        <v>0</v>
      </c>
      <c r="K1025" s="42">
        <f>IFERROR(VLOOKUP($H1025,'Gen F Rev'!$A:$M,17,FALSE),0)</f>
        <v>0</v>
      </c>
      <c r="L1025" s="34">
        <f>IFERROR(VLOOKUP($H1025,'Gen F Exp'!$A:$E,15,FALSE),0)</f>
        <v>0</v>
      </c>
      <c r="M1025" s="34">
        <f>IFERROR(VLOOKUP($H1025,'Gen F Exp'!$A:$E,16,FALSE),0)</f>
        <v>0</v>
      </c>
      <c r="N1025" s="42">
        <f>IFERROR(VLOOKUP($H1025,'Gen F Exp'!$A:$E,17,FALSE),0)</f>
        <v>0</v>
      </c>
      <c r="O1025" s="34">
        <f>IFERROR(VLOOKUP($H1025,'Water F Rev'!$A:$L,15,FALSE),0)</f>
        <v>0</v>
      </c>
      <c r="P1025" s="34">
        <f>IFERROR(VLOOKUP($H1025,'Water F Rev'!$A:$L,16,FALSE),0)</f>
        <v>0</v>
      </c>
      <c r="Q1025" s="42">
        <f>IFERROR(VLOOKUP($H1025,'Water F Rev'!$A:$L,17,FALSE),0)</f>
        <v>0</v>
      </c>
      <c r="R1025" s="34">
        <f>IFERROR(VLOOKUP($H1025,'Water F Exp'!$A:$K,15,FALSE),0)</f>
        <v>0</v>
      </c>
      <c r="S1025" s="34">
        <f>IFERROR(VLOOKUP($H1025,'Water F Exp'!$A:$K,16,FALSE),0)</f>
        <v>0</v>
      </c>
      <c r="T1025" s="42">
        <f>IFERROR(VLOOKUP($H1025,'Water F Exp'!$A:$K,17,FALSE),0)</f>
        <v>0</v>
      </c>
      <c r="U1025" s="34">
        <f ca="1">IFERROR(VLOOKUP($H1025,'Sewer F Rev'!$A:$E,15,FALSE),0)</f>
        <v>0</v>
      </c>
      <c r="V1025" s="34">
        <f ca="1">IFERROR(VLOOKUP($H1025,'Sewer F Rev'!$A:$E,16,FALSE),0)</f>
        <v>0</v>
      </c>
      <c r="W1025" s="42">
        <f ca="1">IFERROR(VLOOKUP($H1025,'Sewer F Rev'!$A:$E,17,FALSE),0)</f>
        <v>0</v>
      </c>
      <c r="X1025" s="34">
        <f>IFERROR(VLOOKUP($H1025,'Sewer F Exp'!$A:$B,15,FALSE),0)</f>
        <v>0</v>
      </c>
      <c r="Y1025" s="34">
        <f>IFERROR(VLOOKUP($H1025,'Sewer F Exp'!$A:$B,16,FALSE),0)</f>
        <v>0</v>
      </c>
      <c r="Z1025" s="42">
        <f>IFERROR(VLOOKUP($H1025,'Sewer F Exp'!$A:$B,17,FALSE),0)</f>
        <v>0</v>
      </c>
      <c r="AA1025" s="34">
        <f>IFERROR(VLOOKUP($H1025,'Refuse F Rev'!$A:$E,15,FALSE),0)</f>
        <v>0</v>
      </c>
      <c r="AB1025" s="34">
        <f>IFERROR(VLOOKUP($H1025,'Refuse F Rev'!$A:$E,16,FALSE),0)</f>
        <v>0</v>
      </c>
      <c r="AC1025" s="42">
        <f>IFERROR(VLOOKUP($H1025,'Refuse F Rev'!$A:$E,17,FALSE),0)</f>
        <v>0</v>
      </c>
      <c r="AD1025" s="34">
        <f>IFERROR(VLOOKUP($H1025,'Refuse F Exp'!$A:$E,15,FALSE),0)</f>
        <v>0</v>
      </c>
      <c r="AE1025" s="34">
        <f>IFERROR(VLOOKUP($H1025,'Refuse F Exp'!$A:$E,16,FALSE),0)</f>
        <v>0</v>
      </c>
      <c r="AF1025" s="42">
        <f>IFERROR(VLOOKUP($H1025,'Refuse F Exp'!$A:$E,17,FALSE),0)</f>
        <v>0</v>
      </c>
      <c r="AG1025" s="34">
        <f>IFERROR(VLOOKUP($H1025,#REF!,10,FALSE),0)</f>
        <v>0</v>
      </c>
      <c r="AH1025" s="34">
        <f>IFERROR(VLOOKUP($H1025,#REF!,11,FALSE),0)</f>
        <v>0</v>
      </c>
      <c r="AI1025" s="42">
        <f>IFERROR(VLOOKUP($H1025,#REF!,12,FALSE),0)</f>
        <v>0</v>
      </c>
      <c r="AJ1025" s="34">
        <f>IFERROR(VLOOKUP($H1025,#REF!,10,FALSE),0)</f>
        <v>0</v>
      </c>
      <c r="AK1025" s="34">
        <f>IFERROR(VLOOKUP($H1025,#REF!,11,FALSE),0)</f>
        <v>0</v>
      </c>
      <c r="AL1025" s="42">
        <f>IFERROR(VLOOKUP($H1025,#REF!,12,FALSE),0)</f>
        <v>0</v>
      </c>
      <c r="AM1025" s="34">
        <f>IFERROR(VLOOKUP($H1025,#REF!,10,FALSE),0)</f>
        <v>0</v>
      </c>
      <c r="AN1025" s="34">
        <f>IFERROR(VLOOKUP($H1025,#REF!,11,FALSE),0)</f>
        <v>0</v>
      </c>
      <c r="AO1025" s="42">
        <f>IFERROR(VLOOKUP($H1025,#REF!,12,FALSE),0)</f>
        <v>0</v>
      </c>
      <c r="AP1025" s="34">
        <f>IFERROR(VLOOKUP($H1025,#REF!,10,FALSE),0)</f>
        <v>0</v>
      </c>
      <c r="AQ1025" s="34">
        <f>IFERROR(VLOOKUP($H1025,#REF!,11,FALSE),0)</f>
        <v>0</v>
      </c>
      <c r="AR1025" s="42">
        <f>IFERROR(VLOOKUP($H1025,#REF!,12,FALSE),0)</f>
        <v>0</v>
      </c>
      <c r="AS1025" s="34">
        <f>IFERROR(VLOOKUP($H1025,#REF!,13,FALSE),0)</f>
        <v>0</v>
      </c>
      <c r="AT1025" s="34">
        <f>IFERROR(VLOOKUP($H1025,#REF!,14,FALSE),0)</f>
        <v>0</v>
      </c>
      <c r="AU1025" s="42">
        <f>IFERROR(VLOOKUP($H1025,#REF!,15,FALSE),0)</f>
        <v>0</v>
      </c>
      <c r="AV1025" s="34">
        <f>IFERROR(VLOOKUP($H1025,#REF!,15,FALSE),0)</f>
        <v>0</v>
      </c>
      <c r="AW1025" s="34">
        <f>IFERROR(VLOOKUP($H1025,#REF!,16,FALSE),0)</f>
        <v>0</v>
      </c>
      <c r="AX1025" s="42">
        <f>IFERROR(VLOOKUP($H1025,#REF!,17,FALSE),0)</f>
        <v>0</v>
      </c>
    </row>
    <row r="1026" spans="1:50" x14ac:dyDescent="0.3">
      <c r="A1026" s="33" t="str">
        <f t="shared" si="60"/>
        <v>0</v>
      </c>
      <c r="B1026" s="33">
        <f>+'R&amp;E EXPORT'!B1025</f>
        <v>0</v>
      </c>
      <c r="C1026" t="str">
        <f>IFERROR(VLOOKUP(A1026,'MCSJ Export'!A:C,3,FALSE),"")</f>
        <v/>
      </c>
      <c r="D1026" s="37">
        <f t="shared" ca="1" si="61"/>
        <v>0</v>
      </c>
      <c r="E1026" s="37">
        <f t="shared" ca="1" si="62"/>
        <v>0</v>
      </c>
      <c r="F1026" s="37">
        <f t="shared" ca="1" si="63"/>
        <v>0</v>
      </c>
      <c r="G1026" s="37"/>
      <c r="H1026" s="33">
        <f>+'R&amp;E EXPORT'!A1025</f>
        <v>0</v>
      </c>
      <c r="I1026" s="34">
        <f>IFERROR(VLOOKUP($H1026,'Gen F Rev'!$A:$M,15,FALSE),0)</f>
        <v>0</v>
      </c>
      <c r="J1026" s="34">
        <f>IFERROR(VLOOKUP($H1026,'Gen F Rev'!$A:$M,16,FALSE),0)</f>
        <v>0</v>
      </c>
      <c r="K1026" s="42">
        <f>IFERROR(VLOOKUP($H1026,'Gen F Rev'!$A:$M,17,FALSE),0)</f>
        <v>0</v>
      </c>
      <c r="L1026" s="34">
        <f>IFERROR(VLOOKUP($H1026,'Gen F Exp'!$A:$E,15,FALSE),0)</f>
        <v>0</v>
      </c>
      <c r="M1026" s="34">
        <f>IFERROR(VLOOKUP($H1026,'Gen F Exp'!$A:$E,16,FALSE),0)</f>
        <v>0</v>
      </c>
      <c r="N1026" s="42">
        <f>IFERROR(VLOOKUP($H1026,'Gen F Exp'!$A:$E,17,FALSE),0)</f>
        <v>0</v>
      </c>
      <c r="O1026" s="34">
        <f>IFERROR(VLOOKUP($H1026,'Water F Rev'!$A:$L,15,FALSE),0)</f>
        <v>0</v>
      </c>
      <c r="P1026" s="34">
        <f>IFERROR(VLOOKUP($H1026,'Water F Rev'!$A:$L,16,FALSE),0)</f>
        <v>0</v>
      </c>
      <c r="Q1026" s="42">
        <f>IFERROR(VLOOKUP($H1026,'Water F Rev'!$A:$L,17,FALSE),0)</f>
        <v>0</v>
      </c>
      <c r="R1026" s="34">
        <f>IFERROR(VLOOKUP($H1026,'Water F Exp'!$A:$K,15,FALSE),0)</f>
        <v>0</v>
      </c>
      <c r="S1026" s="34">
        <f>IFERROR(VLOOKUP($H1026,'Water F Exp'!$A:$K,16,FALSE),0)</f>
        <v>0</v>
      </c>
      <c r="T1026" s="42">
        <f>IFERROR(VLOOKUP($H1026,'Water F Exp'!$A:$K,17,FALSE),0)</f>
        <v>0</v>
      </c>
      <c r="U1026" s="34">
        <f ca="1">IFERROR(VLOOKUP($H1026,'Sewer F Rev'!$A:$E,15,FALSE),0)</f>
        <v>0</v>
      </c>
      <c r="V1026" s="34">
        <f ca="1">IFERROR(VLOOKUP($H1026,'Sewer F Rev'!$A:$E,16,FALSE),0)</f>
        <v>0</v>
      </c>
      <c r="W1026" s="42">
        <f ca="1">IFERROR(VLOOKUP($H1026,'Sewer F Rev'!$A:$E,17,FALSE),0)</f>
        <v>0</v>
      </c>
      <c r="X1026" s="34">
        <f>IFERROR(VLOOKUP($H1026,'Sewer F Exp'!$A:$B,15,FALSE),0)</f>
        <v>0</v>
      </c>
      <c r="Y1026" s="34">
        <f>IFERROR(VLOOKUP($H1026,'Sewer F Exp'!$A:$B,16,FALSE),0)</f>
        <v>0</v>
      </c>
      <c r="Z1026" s="42">
        <f>IFERROR(VLOOKUP($H1026,'Sewer F Exp'!$A:$B,17,FALSE),0)</f>
        <v>0</v>
      </c>
      <c r="AA1026" s="34">
        <f>IFERROR(VLOOKUP($H1026,'Refuse F Rev'!$A:$E,15,FALSE),0)</f>
        <v>0</v>
      </c>
      <c r="AB1026" s="34">
        <f>IFERROR(VLOOKUP($H1026,'Refuse F Rev'!$A:$E,16,FALSE),0)</f>
        <v>0</v>
      </c>
      <c r="AC1026" s="42">
        <f>IFERROR(VLOOKUP($H1026,'Refuse F Rev'!$A:$E,17,FALSE),0)</f>
        <v>0</v>
      </c>
      <c r="AD1026" s="34">
        <f>IFERROR(VLOOKUP($H1026,'Refuse F Exp'!$A:$E,15,FALSE),0)</f>
        <v>0</v>
      </c>
      <c r="AE1026" s="34">
        <f>IFERROR(VLOOKUP($H1026,'Refuse F Exp'!$A:$E,16,FALSE),0)</f>
        <v>0</v>
      </c>
      <c r="AF1026" s="42">
        <f>IFERROR(VLOOKUP($H1026,'Refuse F Exp'!$A:$E,17,FALSE),0)</f>
        <v>0</v>
      </c>
      <c r="AG1026" s="34">
        <f>IFERROR(VLOOKUP($H1026,#REF!,10,FALSE),0)</f>
        <v>0</v>
      </c>
      <c r="AH1026" s="34">
        <f>IFERROR(VLOOKUP($H1026,#REF!,11,FALSE),0)</f>
        <v>0</v>
      </c>
      <c r="AI1026" s="42">
        <f>IFERROR(VLOOKUP($H1026,#REF!,12,FALSE),0)</f>
        <v>0</v>
      </c>
      <c r="AJ1026" s="34">
        <f>IFERROR(VLOOKUP($H1026,#REF!,10,FALSE),0)</f>
        <v>0</v>
      </c>
      <c r="AK1026" s="34">
        <f>IFERROR(VLOOKUP($H1026,#REF!,11,FALSE),0)</f>
        <v>0</v>
      </c>
      <c r="AL1026" s="42">
        <f>IFERROR(VLOOKUP($H1026,#REF!,12,FALSE),0)</f>
        <v>0</v>
      </c>
      <c r="AM1026" s="34">
        <f>IFERROR(VLOOKUP($H1026,#REF!,10,FALSE),0)</f>
        <v>0</v>
      </c>
      <c r="AN1026" s="34">
        <f>IFERROR(VLOOKUP($H1026,#REF!,11,FALSE),0)</f>
        <v>0</v>
      </c>
      <c r="AO1026" s="42">
        <f>IFERROR(VLOOKUP($H1026,#REF!,12,FALSE),0)</f>
        <v>0</v>
      </c>
      <c r="AP1026" s="34">
        <f>IFERROR(VLOOKUP($H1026,#REF!,10,FALSE),0)</f>
        <v>0</v>
      </c>
      <c r="AQ1026" s="34">
        <f>IFERROR(VLOOKUP($H1026,#REF!,11,FALSE),0)</f>
        <v>0</v>
      </c>
      <c r="AR1026" s="42">
        <f>IFERROR(VLOOKUP($H1026,#REF!,12,FALSE),0)</f>
        <v>0</v>
      </c>
      <c r="AS1026" s="34">
        <f>IFERROR(VLOOKUP($H1026,#REF!,13,FALSE),0)</f>
        <v>0</v>
      </c>
      <c r="AT1026" s="34">
        <f>IFERROR(VLOOKUP($H1026,#REF!,14,FALSE),0)</f>
        <v>0</v>
      </c>
      <c r="AU1026" s="42">
        <f>IFERROR(VLOOKUP($H1026,#REF!,15,FALSE),0)</f>
        <v>0</v>
      </c>
      <c r="AV1026" s="34">
        <f>IFERROR(VLOOKUP($H1026,#REF!,15,FALSE),0)</f>
        <v>0</v>
      </c>
      <c r="AW1026" s="34">
        <f>IFERROR(VLOOKUP($H1026,#REF!,16,FALSE),0)</f>
        <v>0</v>
      </c>
      <c r="AX1026" s="42">
        <f>IFERROR(VLOOKUP($H1026,#REF!,17,FALSE),0)</f>
        <v>0</v>
      </c>
    </row>
    <row r="1027" spans="1:50" x14ac:dyDescent="0.3">
      <c r="A1027" s="33" t="str">
        <f t="shared" si="60"/>
        <v>0</v>
      </c>
      <c r="B1027" s="33">
        <f>+'R&amp;E EXPORT'!B1026</f>
        <v>0</v>
      </c>
      <c r="C1027" t="str">
        <f>IFERROR(VLOOKUP(A1027,'MCSJ Export'!A:C,3,FALSE),"")</f>
        <v/>
      </c>
      <c r="D1027" s="37">
        <f t="shared" ca="1" si="61"/>
        <v>0</v>
      </c>
      <c r="E1027" s="37">
        <f t="shared" ca="1" si="62"/>
        <v>0</v>
      </c>
      <c r="F1027" s="37">
        <f t="shared" ca="1" si="63"/>
        <v>0</v>
      </c>
      <c r="G1027" s="37"/>
      <c r="H1027" s="33">
        <f>+'R&amp;E EXPORT'!A1026</f>
        <v>0</v>
      </c>
      <c r="I1027" s="34">
        <f>IFERROR(VLOOKUP($H1027,'Gen F Rev'!$A:$M,15,FALSE),0)</f>
        <v>0</v>
      </c>
      <c r="J1027" s="34">
        <f>IFERROR(VLOOKUP($H1027,'Gen F Rev'!$A:$M,16,FALSE),0)</f>
        <v>0</v>
      </c>
      <c r="K1027" s="42">
        <f>IFERROR(VLOOKUP($H1027,'Gen F Rev'!$A:$M,17,FALSE),0)</f>
        <v>0</v>
      </c>
      <c r="L1027" s="34">
        <f>IFERROR(VLOOKUP($H1027,'Gen F Exp'!$A:$E,15,FALSE),0)</f>
        <v>0</v>
      </c>
      <c r="M1027" s="34">
        <f>IFERROR(VLOOKUP($H1027,'Gen F Exp'!$A:$E,16,FALSE),0)</f>
        <v>0</v>
      </c>
      <c r="N1027" s="42">
        <f>IFERROR(VLOOKUP($H1027,'Gen F Exp'!$A:$E,17,FALSE),0)</f>
        <v>0</v>
      </c>
      <c r="O1027" s="34">
        <f>IFERROR(VLOOKUP($H1027,'Water F Rev'!$A:$L,15,FALSE),0)</f>
        <v>0</v>
      </c>
      <c r="P1027" s="34">
        <f>IFERROR(VLOOKUP($H1027,'Water F Rev'!$A:$L,16,FALSE),0)</f>
        <v>0</v>
      </c>
      <c r="Q1027" s="42">
        <f>IFERROR(VLOOKUP($H1027,'Water F Rev'!$A:$L,17,FALSE),0)</f>
        <v>0</v>
      </c>
      <c r="R1027" s="34">
        <f>IFERROR(VLOOKUP($H1027,'Water F Exp'!$A:$K,15,FALSE),0)</f>
        <v>0</v>
      </c>
      <c r="S1027" s="34">
        <f>IFERROR(VLOOKUP($H1027,'Water F Exp'!$A:$K,16,FALSE),0)</f>
        <v>0</v>
      </c>
      <c r="T1027" s="42">
        <f>IFERROR(VLOOKUP($H1027,'Water F Exp'!$A:$K,17,FALSE),0)</f>
        <v>0</v>
      </c>
      <c r="U1027" s="34">
        <f ca="1">IFERROR(VLOOKUP($H1027,'Sewer F Rev'!$A:$E,15,FALSE),0)</f>
        <v>0</v>
      </c>
      <c r="V1027" s="34">
        <f ca="1">IFERROR(VLOOKUP($H1027,'Sewer F Rev'!$A:$E,16,FALSE),0)</f>
        <v>0</v>
      </c>
      <c r="W1027" s="42">
        <f ca="1">IFERROR(VLOOKUP($H1027,'Sewer F Rev'!$A:$E,17,FALSE),0)</f>
        <v>0</v>
      </c>
      <c r="X1027" s="34">
        <f>IFERROR(VLOOKUP($H1027,'Sewer F Exp'!$A:$B,15,FALSE),0)</f>
        <v>0</v>
      </c>
      <c r="Y1027" s="34">
        <f>IFERROR(VLOOKUP($H1027,'Sewer F Exp'!$A:$B,16,FALSE),0)</f>
        <v>0</v>
      </c>
      <c r="Z1027" s="42">
        <f>IFERROR(VLOOKUP($H1027,'Sewer F Exp'!$A:$B,17,FALSE),0)</f>
        <v>0</v>
      </c>
      <c r="AA1027" s="34">
        <f>IFERROR(VLOOKUP($H1027,'Refuse F Rev'!$A:$E,15,FALSE),0)</f>
        <v>0</v>
      </c>
      <c r="AB1027" s="34">
        <f>IFERROR(VLOOKUP($H1027,'Refuse F Rev'!$A:$E,16,FALSE),0)</f>
        <v>0</v>
      </c>
      <c r="AC1027" s="42">
        <f>IFERROR(VLOOKUP($H1027,'Refuse F Rev'!$A:$E,17,FALSE),0)</f>
        <v>0</v>
      </c>
      <c r="AD1027" s="34">
        <f>IFERROR(VLOOKUP($H1027,'Refuse F Exp'!$A:$E,15,FALSE),0)</f>
        <v>0</v>
      </c>
      <c r="AE1027" s="34">
        <f>IFERROR(VLOOKUP($H1027,'Refuse F Exp'!$A:$E,16,FALSE),0)</f>
        <v>0</v>
      </c>
      <c r="AF1027" s="42">
        <f>IFERROR(VLOOKUP($H1027,'Refuse F Exp'!$A:$E,17,FALSE),0)</f>
        <v>0</v>
      </c>
      <c r="AG1027" s="34">
        <f>IFERROR(VLOOKUP($H1027,#REF!,10,FALSE),0)</f>
        <v>0</v>
      </c>
      <c r="AH1027" s="34">
        <f>IFERROR(VLOOKUP($H1027,#REF!,11,FALSE),0)</f>
        <v>0</v>
      </c>
      <c r="AI1027" s="42">
        <f>IFERROR(VLOOKUP($H1027,#REF!,12,FALSE),0)</f>
        <v>0</v>
      </c>
      <c r="AJ1027" s="34">
        <f>IFERROR(VLOOKUP($H1027,#REF!,10,FALSE),0)</f>
        <v>0</v>
      </c>
      <c r="AK1027" s="34">
        <f>IFERROR(VLOOKUP($H1027,#REF!,11,FALSE),0)</f>
        <v>0</v>
      </c>
      <c r="AL1027" s="42">
        <f>IFERROR(VLOOKUP($H1027,#REF!,12,FALSE),0)</f>
        <v>0</v>
      </c>
      <c r="AM1027" s="34">
        <f>IFERROR(VLOOKUP($H1027,#REF!,10,FALSE),0)</f>
        <v>0</v>
      </c>
      <c r="AN1027" s="34">
        <f>IFERROR(VLOOKUP($H1027,#REF!,11,FALSE),0)</f>
        <v>0</v>
      </c>
      <c r="AO1027" s="42">
        <f>IFERROR(VLOOKUP($H1027,#REF!,12,FALSE),0)</f>
        <v>0</v>
      </c>
      <c r="AP1027" s="34">
        <f>IFERROR(VLOOKUP($H1027,#REF!,10,FALSE),0)</f>
        <v>0</v>
      </c>
      <c r="AQ1027" s="34">
        <f>IFERROR(VLOOKUP($H1027,#REF!,11,FALSE),0)</f>
        <v>0</v>
      </c>
      <c r="AR1027" s="42">
        <f>IFERROR(VLOOKUP($H1027,#REF!,12,FALSE),0)</f>
        <v>0</v>
      </c>
      <c r="AS1027" s="34">
        <f>IFERROR(VLOOKUP($H1027,#REF!,13,FALSE),0)</f>
        <v>0</v>
      </c>
      <c r="AT1027" s="34">
        <f>IFERROR(VLOOKUP($H1027,#REF!,14,FALSE),0)</f>
        <v>0</v>
      </c>
      <c r="AU1027" s="42">
        <f>IFERROR(VLOOKUP($H1027,#REF!,15,FALSE),0)</f>
        <v>0</v>
      </c>
      <c r="AV1027" s="34">
        <f>IFERROR(VLOOKUP($H1027,#REF!,15,FALSE),0)</f>
        <v>0</v>
      </c>
      <c r="AW1027" s="34">
        <f>IFERROR(VLOOKUP($H1027,#REF!,16,FALSE),0)</f>
        <v>0</v>
      </c>
      <c r="AX1027" s="42">
        <f>IFERROR(VLOOKUP($H1027,#REF!,17,FALSE),0)</f>
        <v>0</v>
      </c>
    </row>
    <row r="1028" spans="1:50" x14ac:dyDescent="0.3">
      <c r="A1028" s="33" t="e">
        <f t="shared" ref="A1028:A1091" si="64">+TRIM(H1028)</f>
        <v>#REF!</v>
      </c>
      <c r="B1028" s="33" t="e">
        <f>+'R&amp;E EXPORT'!#REF!</f>
        <v>#REF!</v>
      </c>
      <c r="C1028" t="str">
        <f>IFERROR(VLOOKUP(A1028,'MCSJ Export'!A:C,3,FALSE),"")</f>
        <v/>
      </c>
      <c r="D1028" s="37">
        <f t="shared" ref="D1028:D1091" si="65">+I1028+L1028+O1028+R1028+U1028+X1028+AA1028+AD1028+AG1028+AJ1028+AM1028+AP1028+AS1028+AV1028</f>
        <v>0</v>
      </c>
      <c r="E1028" s="37">
        <f t="shared" ref="E1028:E1091" si="66">+J1028+M1028+P1028+S1028+V1028+Y1028+AB1028+AE1028+AH1028+AK1028+AN1028+AQ1028+AT1028+AW1028</f>
        <v>0</v>
      </c>
      <c r="F1028" s="37">
        <f t="shared" ref="F1028:F1091" si="67">+K1028+N1028+Q1028+T1028+W1028+Z1028+AC1028+AF1028+AI1028+AL1028+AO1028+AR1028+AU1028+AX1028</f>
        <v>0</v>
      </c>
      <c r="G1028" s="37"/>
      <c r="H1028" s="33" t="e">
        <f>+'R&amp;E EXPORT'!#REF!</f>
        <v>#REF!</v>
      </c>
      <c r="I1028" s="34">
        <f>IFERROR(VLOOKUP($H1028,'Gen F Rev'!$A:$M,15,FALSE),0)</f>
        <v>0</v>
      </c>
      <c r="J1028" s="34">
        <f>IFERROR(VLOOKUP($H1028,'Gen F Rev'!$A:$M,16,FALSE),0)</f>
        <v>0</v>
      </c>
      <c r="K1028" s="42">
        <f>IFERROR(VLOOKUP($H1028,'Gen F Rev'!$A:$M,17,FALSE),0)</f>
        <v>0</v>
      </c>
      <c r="L1028" s="34">
        <f>IFERROR(VLOOKUP($H1028,'Gen F Exp'!$A:$E,15,FALSE),0)</f>
        <v>0</v>
      </c>
      <c r="M1028" s="34">
        <f>IFERROR(VLOOKUP($H1028,'Gen F Exp'!$A:$E,16,FALSE),0)</f>
        <v>0</v>
      </c>
      <c r="N1028" s="42">
        <f>IFERROR(VLOOKUP($H1028,'Gen F Exp'!$A:$E,17,FALSE),0)</f>
        <v>0</v>
      </c>
      <c r="O1028" s="34">
        <f>IFERROR(VLOOKUP($H1028,'Water F Rev'!$A:$L,15,FALSE),0)</f>
        <v>0</v>
      </c>
      <c r="P1028" s="34">
        <f>IFERROR(VLOOKUP($H1028,'Water F Rev'!$A:$L,16,FALSE),0)</f>
        <v>0</v>
      </c>
      <c r="Q1028" s="42">
        <f>IFERROR(VLOOKUP($H1028,'Water F Rev'!$A:$L,17,FALSE),0)</f>
        <v>0</v>
      </c>
      <c r="R1028" s="34">
        <f>IFERROR(VLOOKUP($H1028,'Water F Exp'!$A:$K,15,FALSE),0)</f>
        <v>0</v>
      </c>
      <c r="S1028" s="34">
        <f>IFERROR(VLOOKUP($H1028,'Water F Exp'!$A:$K,16,FALSE),0)</f>
        <v>0</v>
      </c>
      <c r="T1028" s="42">
        <f>IFERROR(VLOOKUP($H1028,'Water F Exp'!$A:$K,17,FALSE),0)</f>
        <v>0</v>
      </c>
      <c r="U1028" s="34">
        <f>IFERROR(VLOOKUP($H1028,'Sewer F Rev'!$A:$E,15,FALSE),0)</f>
        <v>0</v>
      </c>
      <c r="V1028" s="34">
        <f>IFERROR(VLOOKUP($H1028,'Sewer F Rev'!$A:$E,16,FALSE),0)</f>
        <v>0</v>
      </c>
      <c r="W1028" s="42">
        <f>IFERROR(VLOOKUP($H1028,'Sewer F Rev'!$A:$E,17,FALSE),0)</f>
        <v>0</v>
      </c>
      <c r="X1028" s="34">
        <f>IFERROR(VLOOKUP($H1028,'Sewer F Exp'!$A:$B,15,FALSE),0)</f>
        <v>0</v>
      </c>
      <c r="Y1028" s="34">
        <f>IFERROR(VLOOKUP($H1028,'Sewer F Exp'!$A:$B,16,FALSE),0)</f>
        <v>0</v>
      </c>
      <c r="Z1028" s="42">
        <f>IFERROR(VLOOKUP($H1028,'Sewer F Exp'!$A:$B,17,FALSE),0)</f>
        <v>0</v>
      </c>
      <c r="AA1028" s="34">
        <f>IFERROR(VLOOKUP($H1028,'Refuse F Rev'!$A:$E,15,FALSE),0)</f>
        <v>0</v>
      </c>
      <c r="AB1028" s="34">
        <f>IFERROR(VLOOKUP($H1028,'Refuse F Rev'!$A:$E,16,FALSE),0)</f>
        <v>0</v>
      </c>
      <c r="AC1028" s="42">
        <f>IFERROR(VLOOKUP($H1028,'Refuse F Rev'!$A:$E,17,FALSE),0)</f>
        <v>0</v>
      </c>
      <c r="AD1028" s="34">
        <f>IFERROR(VLOOKUP($H1028,'Refuse F Exp'!$A:$E,15,FALSE),0)</f>
        <v>0</v>
      </c>
      <c r="AE1028" s="34">
        <f>IFERROR(VLOOKUP($H1028,'Refuse F Exp'!$A:$E,16,FALSE),0)</f>
        <v>0</v>
      </c>
      <c r="AF1028" s="42">
        <f>IFERROR(VLOOKUP($H1028,'Refuse F Exp'!$A:$E,17,FALSE),0)</f>
        <v>0</v>
      </c>
      <c r="AG1028" s="34">
        <f>IFERROR(VLOOKUP($H1028,#REF!,10,FALSE),0)</f>
        <v>0</v>
      </c>
      <c r="AH1028" s="34">
        <f>IFERROR(VLOOKUP($H1028,#REF!,11,FALSE),0)</f>
        <v>0</v>
      </c>
      <c r="AI1028" s="42">
        <f>IFERROR(VLOOKUP($H1028,#REF!,12,FALSE),0)</f>
        <v>0</v>
      </c>
      <c r="AJ1028" s="34">
        <f>IFERROR(VLOOKUP($H1028,#REF!,10,FALSE),0)</f>
        <v>0</v>
      </c>
      <c r="AK1028" s="34">
        <f>IFERROR(VLOOKUP($H1028,#REF!,11,FALSE),0)</f>
        <v>0</v>
      </c>
      <c r="AL1028" s="42">
        <f>IFERROR(VLOOKUP($H1028,#REF!,12,FALSE),0)</f>
        <v>0</v>
      </c>
      <c r="AM1028" s="34">
        <f>IFERROR(VLOOKUP($H1028,#REF!,10,FALSE),0)</f>
        <v>0</v>
      </c>
      <c r="AN1028" s="34">
        <f>IFERROR(VLOOKUP($H1028,#REF!,11,FALSE),0)</f>
        <v>0</v>
      </c>
      <c r="AO1028" s="42">
        <f>IFERROR(VLOOKUP($H1028,#REF!,12,FALSE),0)</f>
        <v>0</v>
      </c>
      <c r="AP1028" s="34">
        <f>IFERROR(VLOOKUP($H1028,#REF!,10,FALSE),0)</f>
        <v>0</v>
      </c>
      <c r="AQ1028" s="34">
        <f>IFERROR(VLOOKUP($H1028,#REF!,11,FALSE),0)</f>
        <v>0</v>
      </c>
      <c r="AR1028" s="42">
        <f>IFERROR(VLOOKUP($H1028,#REF!,12,FALSE),0)</f>
        <v>0</v>
      </c>
      <c r="AS1028" s="34">
        <f>IFERROR(VLOOKUP($H1028,#REF!,13,FALSE),0)</f>
        <v>0</v>
      </c>
      <c r="AT1028" s="34">
        <f>IFERROR(VLOOKUP($H1028,#REF!,14,FALSE),0)</f>
        <v>0</v>
      </c>
      <c r="AU1028" s="42">
        <f>IFERROR(VLOOKUP($H1028,#REF!,15,FALSE),0)</f>
        <v>0</v>
      </c>
      <c r="AV1028" s="34">
        <f>IFERROR(VLOOKUP($H1028,#REF!,15,FALSE),0)</f>
        <v>0</v>
      </c>
      <c r="AW1028" s="34">
        <f>IFERROR(VLOOKUP($H1028,#REF!,16,FALSE),0)</f>
        <v>0</v>
      </c>
      <c r="AX1028" s="42">
        <f>IFERROR(VLOOKUP($H1028,#REF!,17,FALSE),0)</f>
        <v>0</v>
      </c>
    </row>
    <row r="1029" spans="1:50" x14ac:dyDescent="0.3">
      <c r="A1029" s="33" t="e">
        <f t="shared" si="64"/>
        <v>#REF!</v>
      </c>
      <c r="B1029" s="33" t="e">
        <f>+'R&amp;E EXPORT'!#REF!</f>
        <v>#REF!</v>
      </c>
      <c r="C1029" t="str">
        <f>IFERROR(VLOOKUP(A1029,'MCSJ Export'!A:C,3,FALSE),"")</f>
        <v/>
      </c>
      <c r="D1029" s="37">
        <f t="shared" si="65"/>
        <v>0</v>
      </c>
      <c r="E1029" s="37">
        <f t="shared" si="66"/>
        <v>0</v>
      </c>
      <c r="F1029" s="37">
        <f t="shared" si="67"/>
        <v>0</v>
      </c>
      <c r="G1029" s="37"/>
      <c r="H1029" s="33" t="e">
        <f>+'R&amp;E EXPORT'!#REF!</f>
        <v>#REF!</v>
      </c>
      <c r="I1029" s="34">
        <f>IFERROR(VLOOKUP($H1029,'Gen F Rev'!$A:$M,15,FALSE),0)</f>
        <v>0</v>
      </c>
      <c r="J1029" s="34">
        <f>IFERROR(VLOOKUP($H1029,'Gen F Rev'!$A:$M,16,FALSE),0)</f>
        <v>0</v>
      </c>
      <c r="K1029" s="42">
        <f>IFERROR(VLOOKUP($H1029,'Gen F Rev'!$A:$M,17,FALSE),0)</f>
        <v>0</v>
      </c>
      <c r="L1029" s="34">
        <f>IFERROR(VLOOKUP($H1029,'Gen F Exp'!$A:$E,15,FALSE),0)</f>
        <v>0</v>
      </c>
      <c r="M1029" s="34">
        <f>IFERROR(VLOOKUP($H1029,'Gen F Exp'!$A:$E,16,FALSE),0)</f>
        <v>0</v>
      </c>
      <c r="N1029" s="42">
        <f>IFERROR(VLOOKUP($H1029,'Gen F Exp'!$A:$E,17,FALSE),0)</f>
        <v>0</v>
      </c>
      <c r="O1029" s="34">
        <f>IFERROR(VLOOKUP($H1029,'Water F Rev'!$A:$L,15,FALSE),0)</f>
        <v>0</v>
      </c>
      <c r="P1029" s="34">
        <f>IFERROR(VLOOKUP($H1029,'Water F Rev'!$A:$L,16,FALSE),0)</f>
        <v>0</v>
      </c>
      <c r="Q1029" s="42">
        <f>IFERROR(VLOOKUP($H1029,'Water F Rev'!$A:$L,17,FALSE),0)</f>
        <v>0</v>
      </c>
      <c r="R1029" s="34">
        <f>IFERROR(VLOOKUP($H1029,'Water F Exp'!$A:$K,15,FALSE),0)</f>
        <v>0</v>
      </c>
      <c r="S1029" s="34">
        <f>IFERROR(VLOOKUP($H1029,'Water F Exp'!$A:$K,16,FALSE),0)</f>
        <v>0</v>
      </c>
      <c r="T1029" s="42">
        <f>IFERROR(VLOOKUP($H1029,'Water F Exp'!$A:$K,17,FALSE),0)</f>
        <v>0</v>
      </c>
      <c r="U1029" s="34">
        <f>IFERROR(VLOOKUP($H1029,'Sewer F Rev'!$A:$E,15,FALSE),0)</f>
        <v>0</v>
      </c>
      <c r="V1029" s="34">
        <f>IFERROR(VLOOKUP($H1029,'Sewer F Rev'!$A:$E,16,FALSE),0)</f>
        <v>0</v>
      </c>
      <c r="W1029" s="42">
        <f>IFERROR(VLOOKUP($H1029,'Sewer F Rev'!$A:$E,17,FALSE),0)</f>
        <v>0</v>
      </c>
      <c r="X1029" s="34">
        <f>IFERROR(VLOOKUP($H1029,'Sewer F Exp'!$A:$B,15,FALSE),0)</f>
        <v>0</v>
      </c>
      <c r="Y1029" s="34">
        <f>IFERROR(VLOOKUP($H1029,'Sewer F Exp'!$A:$B,16,FALSE),0)</f>
        <v>0</v>
      </c>
      <c r="Z1029" s="42">
        <f>IFERROR(VLOOKUP($H1029,'Sewer F Exp'!$A:$B,17,FALSE),0)</f>
        <v>0</v>
      </c>
      <c r="AA1029" s="34">
        <f>IFERROR(VLOOKUP($H1029,'Refuse F Rev'!$A:$E,15,FALSE),0)</f>
        <v>0</v>
      </c>
      <c r="AB1029" s="34">
        <f>IFERROR(VLOOKUP($H1029,'Refuse F Rev'!$A:$E,16,FALSE),0)</f>
        <v>0</v>
      </c>
      <c r="AC1029" s="42">
        <f>IFERROR(VLOOKUP($H1029,'Refuse F Rev'!$A:$E,17,FALSE),0)</f>
        <v>0</v>
      </c>
      <c r="AD1029" s="34">
        <f>IFERROR(VLOOKUP($H1029,'Refuse F Exp'!$A:$E,15,FALSE),0)</f>
        <v>0</v>
      </c>
      <c r="AE1029" s="34">
        <f>IFERROR(VLOOKUP($H1029,'Refuse F Exp'!$A:$E,16,FALSE),0)</f>
        <v>0</v>
      </c>
      <c r="AF1029" s="42">
        <f>IFERROR(VLOOKUP($H1029,'Refuse F Exp'!$A:$E,17,FALSE),0)</f>
        <v>0</v>
      </c>
      <c r="AG1029" s="34">
        <f>IFERROR(VLOOKUP($H1029,#REF!,10,FALSE),0)</f>
        <v>0</v>
      </c>
      <c r="AH1029" s="34">
        <f>IFERROR(VLOOKUP($H1029,#REF!,11,FALSE),0)</f>
        <v>0</v>
      </c>
      <c r="AI1029" s="42">
        <f>IFERROR(VLOOKUP($H1029,#REF!,12,FALSE),0)</f>
        <v>0</v>
      </c>
      <c r="AJ1029" s="34">
        <f>IFERROR(VLOOKUP($H1029,#REF!,10,FALSE),0)</f>
        <v>0</v>
      </c>
      <c r="AK1029" s="34">
        <f>IFERROR(VLOOKUP($H1029,#REF!,11,FALSE),0)</f>
        <v>0</v>
      </c>
      <c r="AL1029" s="42">
        <f>IFERROR(VLOOKUP($H1029,#REF!,12,FALSE),0)</f>
        <v>0</v>
      </c>
      <c r="AM1029" s="34">
        <f>IFERROR(VLOOKUP($H1029,#REF!,10,FALSE),0)</f>
        <v>0</v>
      </c>
      <c r="AN1029" s="34">
        <f>IFERROR(VLOOKUP($H1029,#REF!,11,FALSE),0)</f>
        <v>0</v>
      </c>
      <c r="AO1029" s="42">
        <f>IFERROR(VLOOKUP($H1029,#REF!,12,FALSE),0)</f>
        <v>0</v>
      </c>
      <c r="AP1029" s="34">
        <f>IFERROR(VLOOKUP($H1029,#REF!,10,FALSE),0)</f>
        <v>0</v>
      </c>
      <c r="AQ1029" s="34">
        <f>IFERROR(VLOOKUP($H1029,#REF!,11,FALSE),0)</f>
        <v>0</v>
      </c>
      <c r="AR1029" s="42">
        <f>IFERROR(VLOOKUP($H1029,#REF!,12,FALSE),0)</f>
        <v>0</v>
      </c>
      <c r="AS1029" s="34">
        <f>IFERROR(VLOOKUP($H1029,#REF!,13,FALSE),0)</f>
        <v>0</v>
      </c>
      <c r="AT1029" s="34">
        <f>IFERROR(VLOOKUP($H1029,#REF!,14,FALSE),0)</f>
        <v>0</v>
      </c>
      <c r="AU1029" s="42">
        <f>IFERROR(VLOOKUP($H1029,#REF!,15,FALSE),0)</f>
        <v>0</v>
      </c>
      <c r="AV1029" s="34">
        <f>IFERROR(VLOOKUP($H1029,#REF!,15,FALSE),0)</f>
        <v>0</v>
      </c>
      <c r="AW1029" s="34">
        <f>IFERROR(VLOOKUP($H1029,#REF!,16,FALSE),0)</f>
        <v>0</v>
      </c>
      <c r="AX1029" s="42">
        <f>IFERROR(VLOOKUP($H1029,#REF!,17,FALSE),0)</f>
        <v>0</v>
      </c>
    </row>
    <row r="1030" spans="1:50" x14ac:dyDescent="0.3">
      <c r="A1030" s="33" t="e">
        <f t="shared" si="64"/>
        <v>#REF!</v>
      </c>
      <c r="B1030" s="33" t="e">
        <f>+'R&amp;E EXPORT'!#REF!</f>
        <v>#REF!</v>
      </c>
      <c r="C1030" t="str">
        <f>IFERROR(VLOOKUP(A1030,'MCSJ Export'!A:C,3,FALSE),"")</f>
        <v/>
      </c>
      <c r="D1030" s="37">
        <f t="shared" si="65"/>
        <v>0</v>
      </c>
      <c r="E1030" s="37">
        <f t="shared" si="66"/>
        <v>0</v>
      </c>
      <c r="F1030" s="37">
        <f t="shared" si="67"/>
        <v>0</v>
      </c>
      <c r="G1030" s="37"/>
      <c r="H1030" s="33" t="e">
        <f>+'R&amp;E EXPORT'!#REF!</f>
        <v>#REF!</v>
      </c>
      <c r="I1030" s="34">
        <f>IFERROR(VLOOKUP($H1030,'Gen F Rev'!$A:$M,15,FALSE),0)</f>
        <v>0</v>
      </c>
      <c r="J1030" s="34">
        <f>IFERROR(VLOOKUP($H1030,'Gen F Rev'!$A:$M,16,FALSE),0)</f>
        <v>0</v>
      </c>
      <c r="K1030" s="42">
        <f>IFERROR(VLOOKUP($H1030,'Gen F Rev'!$A:$M,17,FALSE),0)</f>
        <v>0</v>
      </c>
      <c r="L1030" s="34">
        <f>IFERROR(VLOOKUP($H1030,'Gen F Exp'!$A:$E,15,FALSE),0)</f>
        <v>0</v>
      </c>
      <c r="M1030" s="34">
        <f>IFERROR(VLOOKUP($H1030,'Gen F Exp'!$A:$E,16,FALSE),0)</f>
        <v>0</v>
      </c>
      <c r="N1030" s="42">
        <f>IFERROR(VLOOKUP($H1030,'Gen F Exp'!$A:$E,17,FALSE),0)</f>
        <v>0</v>
      </c>
      <c r="O1030" s="34">
        <f>IFERROR(VLOOKUP($H1030,'Water F Rev'!$A:$L,15,FALSE),0)</f>
        <v>0</v>
      </c>
      <c r="P1030" s="34">
        <f>IFERROR(VLOOKUP($H1030,'Water F Rev'!$A:$L,16,FALSE),0)</f>
        <v>0</v>
      </c>
      <c r="Q1030" s="42">
        <f>IFERROR(VLOOKUP($H1030,'Water F Rev'!$A:$L,17,FALSE),0)</f>
        <v>0</v>
      </c>
      <c r="R1030" s="34">
        <f>IFERROR(VLOOKUP($H1030,'Water F Exp'!$A:$K,15,FALSE),0)</f>
        <v>0</v>
      </c>
      <c r="S1030" s="34">
        <f>IFERROR(VLOOKUP($H1030,'Water F Exp'!$A:$K,16,FALSE),0)</f>
        <v>0</v>
      </c>
      <c r="T1030" s="42">
        <f>IFERROR(VLOOKUP($H1030,'Water F Exp'!$A:$K,17,FALSE),0)</f>
        <v>0</v>
      </c>
      <c r="U1030" s="34">
        <f>IFERROR(VLOOKUP($H1030,'Sewer F Rev'!$A:$E,15,FALSE),0)</f>
        <v>0</v>
      </c>
      <c r="V1030" s="34">
        <f>IFERROR(VLOOKUP($H1030,'Sewer F Rev'!$A:$E,16,FALSE),0)</f>
        <v>0</v>
      </c>
      <c r="W1030" s="42">
        <f>IFERROR(VLOOKUP($H1030,'Sewer F Rev'!$A:$E,17,FALSE),0)</f>
        <v>0</v>
      </c>
      <c r="X1030" s="34">
        <f>IFERROR(VLOOKUP($H1030,'Sewer F Exp'!$A:$B,15,FALSE),0)</f>
        <v>0</v>
      </c>
      <c r="Y1030" s="34">
        <f>IFERROR(VLOOKUP($H1030,'Sewer F Exp'!$A:$B,16,FALSE),0)</f>
        <v>0</v>
      </c>
      <c r="Z1030" s="42">
        <f>IFERROR(VLOOKUP($H1030,'Sewer F Exp'!$A:$B,17,FALSE),0)</f>
        <v>0</v>
      </c>
      <c r="AA1030" s="34">
        <f>IFERROR(VLOOKUP($H1030,'Refuse F Rev'!$A:$E,15,FALSE),0)</f>
        <v>0</v>
      </c>
      <c r="AB1030" s="34">
        <f>IFERROR(VLOOKUP($H1030,'Refuse F Rev'!$A:$E,16,FALSE),0)</f>
        <v>0</v>
      </c>
      <c r="AC1030" s="42">
        <f>IFERROR(VLOOKUP($H1030,'Refuse F Rev'!$A:$E,17,FALSE),0)</f>
        <v>0</v>
      </c>
      <c r="AD1030" s="34">
        <f>IFERROR(VLOOKUP($H1030,'Refuse F Exp'!$A:$E,15,FALSE),0)</f>
        <v>0</v>
      </c>
      <c r="AE1030" s="34">
        <f>IFERROR(VLOOKUP($H1030,'Refuse F Exp'!$A:$E,16,FALSE),0)</f>
        <v>0</v>
      </c>
      <c r="AF1030" s="42">
        <f>IFERROR(VLOOKUP($H1030,'Refuse F Exp'!$A:$E,17,FALSE),0)</f>
        <v>0</v>
      </c>
      <c r="AG1030" s="34">
        <f>IFERROR(VLOOKUP($H1030,#REF!,10,FALSE),0)</f>
        <v>0</v>
      </c>
      <c r="AH1030" s="34">
        <f>IFERROR(VLOOKUP($H1030,#REF!,11,FALSE),0)</f>
        <v>0</v>
      </c>
      <c r="AI1030" s="42">
        <f>IFERROR(VLOOKUP($H1030,#REF!,12,FALSE),0)</f>
        <v>0</v>
      </c>
      <c r="AJ1030" s="34">
        <f>IFERROR(VLOOKUP($H1030,#REF!,10,FALSE),0)</f>
        <v>0</v>
      </c>
      <c r="AK1030" s="34">
        <f>IFERROR(VLOOKUP($H1030,#REF!,11,FALSE),0)</f>
        <v>0</v>
      </c>
      <c r="AL1030" s="42">
        <f>IFERROR(VLOOKUP($H1030,#REF!,12,FALSE),0)</f>
        <v>0</v>
      </c>
      <c r="AM1030" s="34">
        <f>IFERROR(VLOOKUP($H1030,#REF!,10,FALSE),0)</f>
        <v>0</v>
      </c>
      <c r="AN1030" s="34">
        <f>IFERROR(VLOOKUP($H1030,#REF!,11,FALSE),0)</f>
        <v>0</v>
      </c>
      <c r="AO1030" s="42">
        <f>IFERROR(VLOOKUP($H1030,#REF!,12,FALSE),0)</f>
        <v>0</v>
      </c>
      <c r="AP1030" s="34">
        <f>IFERROR(VLOOKUP($H1030,#REF!,10,FALSE),0)</f>
        <v>0</v>
      </c>
      <c r="AQ1030" s="34">
        <f>IFERROR(VLOOKUP($H1030,#REF!,11,FALSE),0)</f>
        <v>0</v>
      </c>
      <c r="AR1030" s="42">
        <f>IFERROR(VLOOKUP($H1030,#REF!,12,FALSE),0)</f>
        <v>0</v>
      </c>
      <c r="AS1030" s="34">
        <f>IFERROR(VLOOKUP($H1030,#REF!,13,FALSE),0)</f>
        <v>0</v>
      </c>
      <c r="AT1030" s="34">
        <f>IFERROR(VLOOKUP($H1030,#REF!,14,FALSE),0)</f>
        <v>0</v>
      </c>
      <c r="AU1030" s="42">
        <f>IFERROR(VLOOKUP($H1030,#REF!,15,FALSE),0)</f>
        <v>0</v>
      </c>
      <c r="AV1030" s="34">
        <f>IFERROR(VLOOKUP($H1030,#REF!,15,FALSE),0)</f>
        <v>0</v>
      </c>
      <c r="AW1030" s="34">
        <f>IFERROR(VLOOKUP($H1030,#REF!,16,FALSE),0)</f>
        <v>0</v>
      </c>
      <c r="AX1030" s="42">
        <f>IFERROR(VLOOKUP($H1030,#REF!,17,FALSE),0)</f>
        <v>0</v>
      </c>
    </row>
    <row r="1031" spans="1:50" x14ac:dyDescent="0.3">
      <c r="A1031" s="33" t="e">
        <f t="shared" si="64"/>
        <v>#REF!</v>
      </c>
      <c r="B1031" s="33" t="e">
        <f>+'R&amp;E EXPORT'!#REF!</f>
        <v>#REF!</v>
      </c>
      <c r="C1031" t="str">
        <f>IFERROR(VLOOKUP(A1031,'MCSJ Export'!A:C,3,FALSE),"")</f>
        <v/>
      </c>
      <c r="D1031" s="37">
        <f t="shared" si="65"/>
        <v>0</v>
      </c>
      <c r="E1031" s="37">
        <f t="shared" si="66"/>
        <v>0</v>
      </c>
      <c r="F1031" s="37">
        <f t="shared" si="67"/>
        <v>0</v>
      </c>
      <c r="G1031" s="37"/>
      <c r="H1031" s="33" t="e">
        <f>+'R&amp;E EXPORT'!#REF!</f>
        <v>#REF!</v>
      </c>
      <c r="I1031" s="34">
        <f>IFERROR(VLOOKUP($H1031,'Gen F Rev'!$A:$M,15,FALSE),0)</f>
        <v>0</v>
      </c>
      <c r="J1031" s="34">
        <f>IFERROR(VLOOKUP($H1031,'Gen F Rev'!$A:$M,16,FALSE),0)</f>
        <v>0</v>
      </c>
      <c r="K1031" s="42">
        <f>IFERROR(VLOOKUP($H1031,'Gen F Rev'!$A:$M,17,FALSE),0)</f>
        <v>0</v>
      </c>
      <c r="L1031" s="34">
        <f>IFERROR(VLOOKUP($H1031,'Gen F Exp'!$A:$E,15,FALSE),0)</f>
        <v>0</v>
      </c>
      <c r="M1031" s="34">
        <f>IFERROR(VLOOKUP($H1031,'Gen F Exp'!$A:$E,16,FALSE),0)</f>
        <v>0</v>
      </c>
      <c r="N1031" s="42">
        <f>IFERROR(VLOOKUP($H1031,'Gen F Exp'!$A:$E,17,FALSE),0)</f>
        <v>0</v>
      </c>
      <c r="O1031" s="34">
        <f>IFERROR(VLOOKUP($H1031,'Water F Rev'!$A:$L,15,FALSE),0)</f>
        <v>0</v>
      </c>
      <c r="P1031" s="34">
        <f>IFERROR(VLOOKUP($H1031,'Water F Rev'!$A:$L,16,FALSE),0)</f>
        <v>0</v>
      </c>
      <c r="Q1031" s="42">
        <f>IFERROR(VLOOKUP($H1031,'Water F Rev'!$A:$L,17,FALSE),0)</f>
        <v>0</v>
      </c>
      <c r="R1031" s="34">
        <f>IFERROR(VLOOKUP($H1031,'Water F Exp'!$A:$K,15,FALSE),0)</f>
        <v>0</v>
      </c>
      <c r="S1031" s="34">
        <f>IFERROR(VLOOKUP($H1031,'Water F Exp'!$A:$K,16,FALSE),0)</f>
        <v>0</v>
      </c>
      <c r="T1031" s="42">
        <f>IFERROR(VLOOKUP($H1031,'Water F Exp'!$A:$K,17,FALSE),0)</f>
        <v>0</v>
      </c>
      <c r="U1031" s="34">
        <f>IFERROR(VLOOKUP($H1031,'Sewer F Rev'!$A:$E,15,FALSE),0)</f>
        <v>0</v>
      </c>
      <c r="V1031" s="34">
        <f>IFERROR(VLOOKUP($H1031,'Sewer F Rev'!$A:$E,16,FALSE),0)</f>
        <v>0</v>
      </c>
      <c r="W1031" s="42">
        <f>IFERROR(VLOOKUP($H1031,'Sewer F Rev'!$A:$E,17,FALSE),0)</f>
        <v>0</v>
      </c>
      <c r="X1031" s="34">
        <f>IFERROR(VLOOKUP($H1031,'Sewer F Exp'!$A:$B,15,FALSE),0)</f>
        <v>0</v>
      </c>
      <c r="Y1031" s="34">
        <f>IFERROR(VLOOKUP($H1031,'Sewer F Exp'!$A:$B,16,FALSE),0)</f>
        <v>0</v>
      </c>
      <c r="Z1031" s="42">
        <f>IFERROR(VLOOKUP($H1031,'Sewer F Exp'!$A:$B,17,FALSE),0)</f>
        <v>0</v>
      </c>
      <c r="AA1031" s="34">
        <f>IFERROR(VLOOKUP($H1031,'Refuse F Rev'!$A:$E,15,FALSE),0)</f>
        <v>0</v>
      </c>
      <c r="AB1031" s="34">
        <f>IFERROR(VLOOKUP($H1031,'Refuse F Rev'!$A:$E,16,FALSE),0)</f>
        <v>0</v>
      </c>
      <c r="AC1031" s="42">
        <f>IFERROR(VLOOKUP($H1031,'Refuse F Rev'!$A:$E,17,FALSE),0)</f>
        <v>0</v>
      </c>
      <c r="AD1031" s="34">
        <f>IFERROR(VLOOKUP($H1031,'Refuse F Exp'!$A:$E,15,FALSE),0)</f>
        <v>0</v>
      </c>
      <c r="AE1031" s="34">
        <f>IFERROR(VLOOKUP($H1031,'Refuse F Exp'!$A:$E,16,FALSE),0)</f>
        <v>0</v>
      </c>
      <c r="AF1031" s="42">
        <f>IFERROR(VLOOKUP($H1031,'Refuse F Exp'!$A:$E,17,FALSE),0)</f>
        <v>0</v>
      </c>
      <c r="AG1031" s="34">
        <f>IFERROR(VLOOKUP($H1031,#REF!,10,FALSE),0)</f>
        <v>0</v>
      </c>
      <c r="AH1031" s="34">
        <f>IFERROR(VLOOKUP($H1031,#REF!,11,FALSE),0)</f>
        <v>0</v>
      </c>
      <c r="AI1031" s="42">
        <f>IFERROR(VLOOKUP($H1031,#REF!,12,FALSE),0)</f>
        <v>0</v>
      </c>
      <c r="AJ1031" s="34">
        <f>IFERROR(VLOOKUP($H1031,#REF!,10,FALSE),0)</f>
        <v>0</v>
      </c>
      <c r="AK1031" s="34">
        <f>IFERROR(VLOOKUP($H1031,#REF!,11,FALSE),0)</f>
        <v>0</v>
      </c>
      <c r="AL1031" s="42">
        <f>IFERROR(VLOOKUP($H1031,#REF!,12,FALSE),0)</f>
        <v>0</v>
      </c>
      <c r="AM1031" s="34">
        <f>IFERROR(VLOOKUP($H1031,#REF!,10,FALSE),0)</f>
        <v>0</v>
      </c>
      <c r="AN1031" s="34">
        <f>IFERROR(VLOOKUP($H1031,#REF!,11,FALSE),0)</f>
        <v>0</v>
      </c>
      <c r="AO1031" s="42">
        <f>IFERROR(VLOOKUP($H1031,#REF!,12,FALSE),0)</f>
        <v>0</v>
      </c>
      <c r="AP1031" s="34">
        <f>IFERROR(VLOOKUP($H1031,#REF!,10,FALSE),0)</f>
        <v>0</v>
      </c>
      <c r="AQ1031" s="34">
        <f>IFERROR(VLOOKUP($H1031,#REF!,11,FALSE),0)</f>
        <v>0</v>
      </c>
      <c r="AR1031" s="42">
        <f>IFERROR(VLOOKUP($H1031,#REF!,12,FALSE),0)</f>
        <v>0</v>
      </c>
      <c r="AS1031" s="34">
        <f>IFERROR(VLOOKUP($H1031,#REF!,13,FALSE),0)</f>
        <v>0</v>
      </c>
      <c r="AT1031" s="34">
        <f>IFERROR(VLOOKUP($H1031,#REF!,14,FALSE),0)</f>
        <v>0</v>
      </c>
      <c r="AU1031" s="42">
        <f>IFERROR(VLOOKUP($H1031,#REF!,15,FALSE),0)</f>
        <v>0</v>
      </c>
      <c r="AV1031" s="34">
        <f>IFERROR(VLOOKUP($H1031,#REF!,15,FALSE),0)</f>
        <v>0</v>
      </c>
      <c r="AW1031" s="34">
        <f>IFERROR(VLOOKUP($H1031,#REF!,16,FALSE),0)</f>
        <v>0</v>
      </c>
      <c r="AX1031" s="42">
        <f>IFERROR(VLOOKUP($H1031,#REF!,17,FALSE),0)</f>
        <v>0</v>
      </c>
    </row>
    <row r="1032" spans="1:50" x14ac:dyDescent="0.3">
      <c r="A1032" s="33" t="e">
        <f t="shared" si="64"/>
        <v>#REF!</v>
      </c>
      <c r="B1032" s="33" t="e">
        <f>+'R&amp;E EXPORT'!#REF!</f>
        <v>#REF!</v>
      </c>
      <c r="C1032" t="str">
        <f>IFERROR(VLOOKUP(A1032,'MCSJ Export'!A:C,3,FALSE),"")</f>
        <v/>
      </c>
      <c r="D1032" s="37">
        <f t="shared" si="65"/>
        <v>0</v>
      </c>
      <c r="E1032" s="37">
        <f t="shared" si="66"/>
        <v>0</v>
      </c>
      <c r="F1032" s="37">
        <f t="shared" si="67"/>
        <v>0</v>
      </c>
      <c r="G1032" s="37"/>
      <c r="H1032" s="33" t="e">
        <f>+'R&amp;E EXPORT'!#REF!</f>
        <v>#REF!</v>
      </c>
      <c r="I1032" s="34">
        <f>IFERROR(VLOOKUP($H1032,'Gen F Rev'!$A:$M,15,FALSE),0)</f>
        <v>0</v>
      </c>
      <c r="J1032" s="34">
        <f>IFERROR(VLOOKUP($H1032,'Gen F Rev'!$A:$M,16,FALSE),0)</f>
        <v>0</v>
      </c>
      <c r="K1032" s="42">
        <f>IFERROR(VLOOKUP($H1032,'Gen F Rev'!$A:$M,17,FALSE),0)</f>
        <v>0</v>
      </c>
      <c r="L1032" s="34">
        <f>IFERROR(VLOOKUP($H1032,'Gen F Exp'!$A:$E,15,FALSE),0)</f>
        <v>0</v>
      </c>
      <c r="M1032" s="34">
        <f>IFERROR(VLOOKUP($H1032,'Gen F Exp'!$A:$E,16,FALSE),0)</f>
        <v>0</v>
      </c>
      <c r="N1032" s="42">
        <f>IFERROR(VLOOKUP($H1032,'Gen F Exp'!$A:$E,17,FALSE),0)</f>
        <v>0</v>
      </c>
      <c r="O1032" s="34">
        <f>IFERROR(VLOOKUP($H1032,'Water F Rev'!$A:$L,15,FALSE),0)</f>
        <v>0</v>
      </c>
      <c r="P1032" s="34">
        <f>IFERROR(VLOOKUP($H1032,'Water F Rev'!$A:$L,16,FALSE),0)</f>
        <v>0</v>
      </c>
      <c r="Q1032" s="42">
        <f>IFERROR(VLOOKUP($H1032,'Water F Rev'!$A:$L,17,FALSE),0)</f>
        <v>0</v>
      </c>
      <c r="R1032" s="34">
        <f>IFERROR(VLOOKUP($H1032,'Water F Exp'!$A:$K,15,FALSE),0)</f>
        <v>0</v>
      </c>
      <c r="S1032" s="34">
        <f>IFERROR(VLOOKUP($H1032,'Water F Exp'!$A:$K,16,FALSE),0)</f>
        <v>0</v>
      </c>
      <c r="T1032" s="42">
        <f>IFERROR(VLOOKUP($H1032,'Water F Exp'!$A:$K,17,FALSE),0)</f>
        <v>0</v>
      </c>
      <c r="U1032" s="34">
        <f>IFERROR(VLOOKUP($H1032,'Sewer F Rev'!$A:$E,15,FALSE),0)</f>
        <v>0</v>
      </c>
      <c r="V1032" s="34">
        <f>IFERROR(VLOOKUP($H1032,'Sewer F Rev'!$A:$E,16,FALSE),0)</f>
        <v>0</v>
      </c>
      <c r="W1032" s="42">
        <f>IFERROR(VLOOKUP($H1032,'Sewer F Rev'!$A:$E,17,FALSE),0)</f>
        <v>0</v>
      </c>
      <c r="X1032" s="34">
        <f>IFERROR(VLOOKUP($H1032,'Sewer F Exp'!$A:$B,15,FALSE),0)</f>
        <v>0</v>
      </c>
      <c r="Y1032" s="34">
        <f>IFERROR(VLOOKUP($H1032,'Sewer F Exp'!$A:$B,16,FALSE),0)</f>
        <v>0</v>
      </c>
      <c r="Z1032" s="42">
        <f>IFERROR(VLOOKUP($H1032,'Sewer F Exp'!$A:$B,17,FALSE),0)</f>
        <v>0</v>
      </c>
      <c r="AA1032" s="34">
        <f>IFERROR(VLOOKUP($H1032,'Refuse F Rev'!$A:$E,15,FALSE),0)</f>
        <v>0</v>
      </c>
      <c r="AB1032" s="34">
        <f>IFERROR(VLOOKUP($H1032,'Refuse F Rev'!$A:$E,16,FALSE),0)</f>
        <v>0</v>
      </c>
      <c r="AC1032" s="42">
        <f>IFERROR(VLOOKUP($H1032,'Refuse F Rev'!$A:$E,17,FALSE),0)</f>
        <v>0</v>
      </c>
      <c r="AD1032" s="34">
        <f>IFERROR(VLOOKUP($H1032,'Refuse F Exp'!$A:$E,15,FALSE),0)</f>
        <v>0</v>
      </c>
      <c r="AE1032" s="34">
        <f>IFERROR(VLOOKUP($H1032,'Refuse F Exp'!$A:$E,16,FALSE),0)</f>
        <v>0</v>
      </c>
      <c r="AF1032" s="42">
        <f>IFERROR(VLOOKUP($H1032,'Refuse F Exp'!$A:$E,17,FALSE),0)</f>
        <v>0</v>
      </c>
      <c r="AG1032" s="34">
        <f>IFERROR(VLOOKUP($H1032,#REF!,10,FALSE),0)</f>
        <v>0</v>
      </c>
      <c r="AH1032" s="34">
        <f>IFERROR(VLOOKUP($H1032,#REF!,11,FALSE),0)</f>
        <v>0</v>
      </c>
      <c r="AI1032" s="42">
        <f>IFERROR(VLOOKUP($H1032,#REF!,12,FALSE),0)</f>
        <v>0</v>
      </c>
      <c r="AJ1032" s="34">
        <f>IFERROR(VLOOKUP($H1032,#REF!,10,FALSE),0)</f>
        <v>0</v>
      </c>
      <c r="AK1032" s="34">
        <f>IFERROR(VLOOKUP($H1032,#REF!,11,FALSE),0)</f>
        <v>0</v>
      </c>
      <c r="AL1032" s="42">
        <f>IFERROR(VLOOKUP($H1032,#REF!,12,FALSE),0)</f>
        <v>0</v>
      </c>
      <c r="AM1032" s="34">
        <f>IFERROR(VLOOKUP($H1032,#REF!,10,FALSE),0)</f>
        <v>0</v>
      </c>
      <c r="AN1032" s="34">
        <f>IFERROR(VLOOKUP($H1032,#REF!,11,FALSE),0)</f>
        <v>0</v>
      </c>
      <c r="AO1032" s="42">
        <f>IFERROR(VLOOKUP($H1032,#REF!,12,FALSE),0)</f>
        <v>0</v>
      </c>
      <c r="AP1032" s="34">
        <f>IFERROR(VLOOKUP($H1032,#REF!,10,FALSE),0)</f>
        <v>0</v>
      </c>
      <c r="AQ1032" s="34">
        <f>IFERROR(VLOOKUP($H1032,#REF!,11,FALSE),0)</f>
        <v>0</v>
      </c>
      <c r="AR1032" s="42">
        <f>IFERROR(VLOOKUP($H1032,#REF!,12,FALSE),0)</f>
        <v>0</v>
      </c>
      <c r="AS1032" s="34">
        <f>IFERROR(VLOOKUP($H1032,#REF!,13,FALSE),0)</f>
        <v>0</v>
      </c>
      <c r="AT1032" s="34">
        <f>IFERROR(VLOOKUP($H1032,#REF!,14,FALSE),0)</f>
        <v>0</v>
      </c>
      <c r="AU1032" s="42">
        <f>IFERROR(VLOOKUP($H1032,#REF!,15,FALSE),0)</f>
        <v>0</v>
      </c>
      <c r="AV1032" s="34">
        <f>IFERROR(VLOOKUP($H1032,#REF!,15,FALSE),0)</f>
        <v>0</v>
      </c>
      <c r="AW1032" s="34">
        <f>IFERROR(VLOOKUP($H1032,#REF!,16,FALSE),0)</f>
        <v>0</v>
      </c>
      <c r="AX1032" s="42">
        <f>IFERROR(VLOOKUP($H1032,#REF!,17,FALSE),0)</f>
        <v>0</v>
      </c>
    </row>
    <row r="1033" spans="1:50" x14ac:dyDescent="0.3">
      <c r="A1033" s="33" t="e">
        <f t="shared" si="64"/>
        <v>#REF!</v>
      </c>
      <c r="B1033" s="33" t="e">
        <f>+'R&amp;E EXPORT'!#REF!</f>
        <v>#REF!</v>
      </c>
      <c r="C1033" t="str">
        <f>IFERROR(VLOOKUP(A1033,'MCSJ Export'!A:C,3,FALSE),"")</f>
        <v/>
      </c>
      <c r="D1033" s="37">
        <f t="shared" si="65"/>
        <v>0</v>
      </c>
      <c r="E1033" s="37">
        <f t="shared" si="66"/>
        <v>0</v>
      </c>
      <c r="F1033" s="37">
        <f t="shared" si="67"/>
        <v>0</v>
      </c>
      <c r="G1033" s="37"/>
      <c r="H1033" s="33" t="e">
        <f>+'R&amp;E EXPORT'!#REF!</f>
        <v>#REF!</v>
      </c>
      <c r="I1033" s="34">
        <f>IFERROR(VLOOKUP($H1033,'Gen F Rev'!$A:$M,15,FALSE),0)</f>
        <v>0</v>
      </c>
      <c r="J1033" s="34">
        <f>IFERROR(VLOOKUP($H1033,'Gen F Rev'!$A:$M,16,FALSE),0)</f>
        <v>0</v>
      </c>
      <c r="K1033" s="42">
        <f>IFERROR(VLOOKUP($H1033,'Gen F Rev'!$A:$M,17,FALSE),0)</f>
        <v>0</v>
      </c>
      <c r="L1033" s="34">
        <f>IFERROR(VLOOKUP($H1033,'Gen F Exp'!$A:$E,15,FALSE),0)</f>
        <v>0</v>
      </c>
      <c r="M1033" s="34">
        <f>IFERROR(VLOOKUP($H1033,'Gen F Exp'!$A:$E,16,FALSE),0)</f>
        <v>0</v>
      </c>
      <c r="N1033" s="42">
        <f>IFERROR(VLOOKUP($H1033,'Gen F Exp'!$A:$E,17,FALSE),0)</f>
        <v>0</v>
      </c>
      <c r="O1033" s="34">
        <f>IFERROR(VLOOKUP($H1033,'Water F Rev'!$A:$L,15,FALSE),0)</f>
        <v>0</v>
      </c>
      <c r="P1033" s="34">
        <f>IFERROR(VLOOKUP($H1033,'Water F Rev'!$A:$L,16,FALSE),0)</f>
        <v>0</v>
      </c>
      <c r="Q1033" s="42">
        <f>IFERROR(VLOOKUP($H1033,'Water F Rev'!$A:$L,17,FALSE),0)</f>
        <v>0</v>
      </c>
      <c r="R1033" s="34">
        <f>IFERROR(VLOOKUP($H1033,'Water F Exp'!$A:$K,15,FALSE),0)</f>
        <v>0</v>
      </c>
      <c r="S1033" s="34">
        <f>IFERROR(VLOOKUP($H1033,'Water F Exp'!$A:$K,16,FALSE),0)</f>
        <v>0</v>
      </c>
      <c r="T1033" s="42">
        <f>IFERROR(VLOOKUP($H1033,'Water F Exp'!$A:$K,17,FALSE),0)</f>
        <v>0</v>
      </c>
      <c r="U1033" s="34">
        <f>IFERROR(VLOOKUP($H1033,'Sewer F Rev'!$A:$E,15,FALSE),0)</f>
        <v>0</v>
      </c>
      <c r="V1033" s="34">
        <f>IFERROR(VLOOKUP($H1033,'Sewer F Rev'!$A:$E,16,FALSE),0)</f>
        <v>0</v>
      </c>
      <c r="W1033" s="42">
        <f>IFERROR(VLOOKUP($H1033,'Sewer F Rev'!$A:$E,17,FALSE),0)</f>
        <v>0</v>
      </c>
      <c r="X1033" s="34">
        <f>IFERROR(VLOOKUP($H1033,'Sewer F Exp'!$A:$B,15,FALSE),0)</f>
        <v>0</v>
      </c>
      <c r="Y1033" s="34">
        <f>IFERROR(VLOOKUP($H1033,'Sewer F Exp'!$A:$B,16,FALSE),0)</f>
        <v>0</v>
      </c>
      <c r="Z1033" s="42">
        <f>IFERROR(VLOOKUP($H1033,'Sewer F Exp'!$A:$B,17,FALSE),0)</f>
        <v>0</v>
      </c>
      <c r="AA1033" s="34">
        <f>IFERROR(VLOOKUP($H1033,'Refuse F Rev'!$A:$E,15,FALSE),0)</f>
        <v>0</v>
      </c>
      <c r="AB1033" s="34">
        <f>IFERROR(VLOOKUP($H1033,'Refuse F Rev'!$A:$E,16,FALSE),0)</f>
        <v>0</v>
      </c>
      <c r="AC1033" s="42">
        <f>IFERROR(VLOOKUP($H1033,'Refuse F Rev'!$A:$E,17,FALSE),0)</f>
        <v>0</v>
      </c>
      <c r="AD1033" s="34">
        <f>IFERROR(VLOOKUP($H1033,'Refuse F Exp'!$A:$E,15,FALSE),0)</f>
        <v>0</v>
      </c>
      <c r="AE1033" s="34">
        <f>IFERROR(VLOOKUP($H1033,'Refuse F Exp'!$A:$E,16,FALSE),0)</f>
        <v>0</v>
      </c>
      <c r="AF1033" s="42">
        <f>IFERROR(VLOOKUP($H1033,'Refuse F Exp'!$A:$E,17,FALSE),0)</f>
        <v>0</v>
      </c>
      <c r="AG1033" s="34">
        <f>IFERROR(VLOOKUP($H1033,#REF!,10,FALSE),0)</f>
        <v>0</v>
      </c>
      <c r="AH1033" s="34">
        <f>IFERROR(VLOOKUP($H1033,#REF!,11,FALSE),0)</f>
        <v>0</v>
      </c>
      <c r="AI1033" s="42">
        <f>IFERROR(VLOOKUP($H1033,#REF!,12,FALSE),0)</f>
        <v>0</v>
      </c>
      <c r="AJ1033" s="34">
        <f>IFERROR(VLOOKUP($H1033,#REF!,10,FALSE),0)</f>
        <v>0</v>
      </c>
      <c r="AK1033" s="34">
        <f>IFERROR(VLOOKUP($H1033,#REF!,11,FALSE),0)</f>
        <v>0</v>
      </c>
      <c r="AL1033" s="42">
        <f>IFERROR(VLOOKUP($H1033,#REF!,12,FALSE),0)</f>
        <v>0</v>
      </c>
      <c r="AM1033" s="34">
        <f>IFERROR(VLOOKUP($H1033,#REF!,10,FALSE),0)</f>
        <v>0</v>
      </c>
      <c r="AN1033" s="34">
        <f>IFERROR(VLOOKUP($H1033,#REF!,11,FALSE),0)</f>
        <v>0</v>
      </c>
      <c r="AO1033" s="42">
        <f>IFERROR(VLOOKUP($H1033,#REF!,12,FALSE),0)</f>
        <v>0</v>
      </c>
      <c r="AP1033" s="34">
        <f>IFERROR(VLOOKUP($H1033,#REF!,10,FALSE),0)</f>
        <v>0</v>
      </c>
      <c r="AQ1033" s="34">
        <f>IFERROR(VLOOKUP($H1033,#REF!,11,FALSE),0)</f>
        <v>0</v>
      </c>
      <c r="AR1033" s="42">
        <f>IFERROR(VLOOKUP($H1033,#REF!,12,FALSE),0)</f>
        <v>0</v>
      </c>
      <c r="AS1033" s="34">
        <f>IFERROR(VLOOKUP($H1033,#REF!,13,FALSE),0)</f>
        <v>0</v>
      </c>
      <c r="AT1033" s="34">
        <f>IFERROR(VLOOKUP($H1033,#REF!,14,FALSE),0)</f>
        <v>0</v>
      </c>
      <c r="AU1033" s="42">
        <f>IFERROR(VLOOKUP($H1033,#REF!,15,FALSE),0)</f>
        <v>0</v>
      </c>
      <c r="AV1033" s="34">
        <f>IFERROR(VLOOKUP($H1033,#REF!,15,FALSE),0)</f>
        <v>0</v>
      </c>
      <c r="AW1033" s="34">
        <f>IFERROR(VLOOKUP($H1033,#REF!,16,FALSE),0)</f>
        <v>0</v>
      </c>
      <c r="AX1033" s="42">
        <f>IFERROR(VLOOKUP($H1033,#REF!,17,FALSE),0)</f>
        <v>0</v>
      </c>
    </row>
    <row r="1034" spans="1:50" x14ac:dyDescent="0.3">
      <c r="A1034" s="33" t="e">
        <f t="shared" si="64"/>
        <v>#REF!</v>
      </c>
      <c r="B1034" s="33" t="e">
        <f>+'R&amp;E EXPORT'!#REF!</f>
        <v>#REF!</v>
      </c>
      <c r="C1034" t="str">
        <f>IFERROR(VLOOKUP(A1034,'MCSJ Export'!A:C,3,FALSE),"")</f>
        <v/>
      </c>
      <c r="D1034" s="37">
        <f t="shared" si="65"/>
        <v>0</v>
      </c>
      <c r="E1034" s="37">
        <f t="shared" si="66"/>
        <v>0</v>
      </c>
      <c r="F1034" s="37">
        <f t="shared" si="67"/>
        <v>0</v>
      </c>
      <c r="G1034" s="37"/>
      <c r="H1034" s="33" t="e">
        <f>+'R&amp;E EXPORT'!#REF!</f>
        <v>#REF!</v>
      </c>
      <c r="I1034" s="34">
        <f>IFERROR(VLOOKUP($H1034,'Gen F Rev'!$A:$M,15,FALSE),0)</f>
        <v>0</v>
      </c>
      <c r="J1034" s="34">
        <f>IFERROR(VLOOKUP($H1034,'Gen F Rev'!$A:$M,16,FALSE),0)</f>
        <v>0</v>
      </c>
      <c r="K1034" s="42">
        <f>IFERROR(VLOOKUP($H1034,'Gen F Rev'!$A:$M,17,FALSE),0)</f>
        <v>0</v>
      </c>
      <c r="L1034" s="34">
        <f>IFERROR(VLOOKUP($H1034,'Gen F Exp'!$A:$E,15,FALSE),0)</f>
        <v>0</v>
      </c>
      <c r="M1034" s="34">
        <f>IFERROR(VLOOKUP($H1034,'Gen F Exp'!$A:$E,16,FALSE),0)</f>
        <v>0</v>
      </c>
      <c r="N1034" s="42">
        <f>IFERROR(VLOOKUP($H1034,'Gen F Exp'!$A:$E,17,FALSE),0)</f>
        <v>0</v>
      </c>
      <c r="O1034" s="34">
        <f>IFERROR(VLOOKUP($H1034,'Water F Rev'!$A:$L,15,FALSE),0)</f>
        <v>0</v>
      </c>
      <c r="P1034" s="34">
        <f>IFERROR(VLOOKUP($H1034,'Water F Rev'!$A:$L,16,FALSE),0)</f>
        <v>0</v>
      </c>
      <c r="Q1034" s="42">
        <f>IFERROR(VLOOKUP($H1034,'Water F Rev'!$A:$L,17,FALSE),0)</f>
        <v>0</v>
      </c>
      <c r="R1034" s="34">
        <f>IFERROR(VLOOKUP($H1034,'Water F Exp'!$A:$K,15,FALSE),0)</f>
        <v>0</v>
      </c>
      <c r="S1034" s="34">
        <f>IFERROR(VLOOKUP($H1034,'Water F Exp'!$A:$K,16,FALSE),0)</f>
        <v>0</v>
      </c>
      <c r="T1034" s="42">
        <f>IFERROR(VLOOKUP($H1034,'Water F Exp'!$A:$K,17,FALSE),0)</f>
        <v>0</v>
      </c>
      <c r="U1034" s="34">
        <f>IFERROR(VLOOKUP($H1034,'Sewer F Rev'!$A:$E,15,FALSE),0)</f>
        <v>0</v>
      </c>
      <c r="V1034" s="34">
        <f>IFERROR(VLOOKUP($H1034,'Sewer F Rev'!$A:$E,16,FALSE),0)</f>
        <v>0</v>
      </c>
      <c r="W1034" s="42">
        <f>IFERROR(VLOOKUP($H1034,'Sewer F Rev'!$A:$E,17,FALSE),0)</f>
        <v>0</v>
      </c>
      <c r="X1034" s="34">
        <f>IFERROR(VLOOKUP($H1034,'Sewer F Exp'!$A:$B,15,FALSE),0)</f>
        <v>0</v>
      </c>
      <c r="Y1034" s="34">
        <f>IFERROR(VLOOKUP($H1034,'Sewer F Exp'!$A:$B,16,FALSE),0)</f>
        <v>0</v>
      </c>
      <c r="Z1034" s="42">
        <f>IFERROR(VLOOKUP($H1034,'Sewer F Exp'!$A:$B,17,FALSE),0)</f>
        <v>0</v>
      </c>
      <c r="AA1034" s="34">
        <f>IFERROR(VLOOKUP($H1034,'Refuse F Rev'!$A:$E,15,FALSE),0)</f>
        <v>0</v>
      </c>
      <c r="AB1034" s="34">
        <f>IFERROR(VLOOKUP($H1034,'Refuse F Rev'!$A:$E,16,FALSE),0)</f>
        <v>0</v>
      </c>
      <c r="AC1034" s="42">
        <f>IFERROR(VLOOKUP($H1034,'Refuse F Rev'!$A:$E,17,FALSE),0)</f>
        <v>0</v>
      </c>
      <c r="AD1034" s="34">
        <f>IFERROR(VLOOKUP($H1034,'Refuse F Exp'!$A:$E,15,FALSE),0)</f>
        <v>0</v>
      </c>
      <c r="AE1034" s="34">
        <f>IFERROR(VLOOKUP($H1034,'Refuse F Exp'!$A:$E,16,FALSE),0)</f>
        <v>0</v>
      </c>
      <c r="AF1034" s="42">
        <f>IFERROR(VLOOKUP($H1034,'Refuse F Exp'!$A:$E,17,FALSE),0)</f>
        <v>0</v>
      </c>
      <c r="AG1034" s="34">
        <f>IFERROR(VLOOKUP($H1034,#REF!,10,FALSE),0)</f>
        <v>0</v>
      </c>
      <c r="AH1034" s="34">
        <f>IFERROR(VLOOKUP($H1034,#REF!,11,FALSE),0)</f>
        <v>0</v>
      </c>
      <c r="AI1034" s="42">
        <f>IFERROR(VLOOKUP($H1034,#REF!,12,FALSE),0)</f>
        <v>0</v>
      </c>
      <c r="AJ1034" s="34">
        <f>IFERROR(VLOOKUP($H1034,#REF!,10,FALSE),0)</f>
        <v>0</v>
      </c>
      <c r="AK1034" s="34">
        <f>IFERROR(VLOOKUP($H1034,#REF!,11,FALSE),0)</f>
        <v>0</v>
      </c>
      <c r="AL1034" s="42">
        <f>IFERROR(VLOOKUP($H1034,#REF!,12,FALSE),0)</f>
        <v>0</v>
      </c>
      <c r="AM1034" s="34">
        <f>IFERROR(VLOOKUP($H1034,#REF!,10,FALSE),0)</f>
        <v>0</v>
      </c>
      <c r="AN1034" s="34">
        <f>IFERROR(VLOOKUP($H1034,#REF!,11,FALSE),0)</f>
        <v>0</v>
      </c>
      <c r="AO1034" s="42">
        <f>IFERROR(VLOOKUP($H1034,#REF!,12,FALSE),0)</f>
        <v>0</v>
      </c>
      <c r="AP1034" s="34">
        <f>IFERROR(VLOOKUP($H1034,#REF!,10,FALSE),0)</f>
        <v>0</v>
      </c>
      <c r="AQ1034" s="34">
        <f>IFERROR(VLOOKUP($H1034,#REF!,11,FALSE),0)</f>
        <v>0</v>
      </c>
      <c r="AR1034" s="42">
        <f>IFERROR(VLOOKUP($H1034,#REF!,12,FALSE),0)</f>
        <v>0</v>
      </c>
      <c r="AS1034" s="34">
        <f>IFERROR(VLOOKUP($H1034,#REF!,13,FALSE),0)</f>
        <v>0</v>
      </c>
      <c r="AT1034" s="34">
        <f>IFERROR(VLOOKUP($H1034,#REF!,14,FALSE),0)</f>
        <v>0</v>
      </c>
      <c r="AU1034" s="42">
        <f>IFERROR(VLOOKUP($H1034,#REF!,15,FALSE),0)</f>
        <v>0</v>
      </c>
      <c r="AV1034" s="34">
        <f>IFERROR(VLOOKUP($H1034,#REF!,15,FALSE),0)</f>
        <v>0</v>
      </c>
      <c r="AW1034" s="34">
        <f>IFERROR(VLOOKUP($H1034,#REF!,16,FALSE),0)</f>
        <v>0</v>
      </c>
      <c r="AX1034" s="42">
        <f>IFERROR(VLOOKUP($H1034,#REF!,17,FALSE),0)</f>
        <v>0</v>
      </c>
    </row>
    <row r="1035" spans="1:50" x14ac:dyDescent="0.3">
      <c r="A1035" s="33" t="e">
        <f t="shared" si="64"/>
        <v>#REF!</v>
      </c>
      <c r="B1035" s="33" t="e">
        <f>+'R&amp;E EXPORT'!#REF!</f>
        <v>#REF!</v>
      </c>
      <c r="C1035" t="str">
        <f>IFERROR(VLOOKUP(A1035,'MCSJ Export'!A:C,3,FALSE),"")</f>
        <v/>
      </c>
      <c r="D1035" s="37">
        <f t="shared" si="65"/>
        <v>0</v>
      </c>
      <c r="E1035" s="37">
        <f t="shared" si="66"/>
        <v>0</v>
      </c>
      <c r="F1035" s="37">
        <f t="shared" si="67"/>
        <v>0</v>
      </c>
      <c r="G1035" s="37"/>
      <c r="H1035" s="33" t="e">
        <f>+'R&amp;E EXPORT'!#REF!</f>
        <v>#REF!</v>
      </c>
      <c r="I1035" s="34">
        <f>IFERROR(VLOOKUP($H1035,'Gen F Rev'!$A:$M,15,FALSE),0)</f>
        <v>0</v>
      </c>
      <c r="J1035" s="34">
        <f>IFERROR(VLOOKUP($H1035,'Gen F Rev'!$A:$M,16,FALSE),0)</f>
        <v>0</v>
      </c>
      <c r="K1035" s="42">
        <f>IFERROR(VLOOKUP($H1035,'Gen F Rev'!$A:$M,17,FALSE),0)</f>
        <v>0</v>
      </c>
      <c r="L1035" s="34">
        <f>IFERROR(VLOOKUP($H1035,'Gen F Exp'!$A:$E,15,FALSE),0)</f>
        <v>0</v>
      </c>
      <c r="M1035" s="34">
        <f>IFERROR(VLOOKUP($H1035,'Gen F Exp'!$A:$E,16,FALSE),0)</f>
        <v>0</v>
      </c>
      <c r="N1035" s="42">
        <f>IFERROR(VLOOKUP($H1035,'Gen F Exp'!$A:$E,17,FALSE),0)</f>
        <v>0</v>
      </c>
      <c r="O1035" s="34">
        <f>IFERROR(VLOOKUP($H1035,'Water F Rev'!$A:$L,15,FALSE),0)</f>
        <v>0</v>
      </c>
      <c r="P1035" s="34">
        <f>IFERROR(VLOOKUP($H1035,'Water F Rev'!$A:$L,16,FALSE),0)</f>
        <v>0</v>
      </c>
      <c r="Q1035" s="42">
        <f>IFERROR(VLOOKUP($H1035,'Water F Rev'!$A:$L,17,FALSE),0)</f>
        <v>0</v>
      </c>
      <c r="R1035" s="34">
        <f>IFERROR(VLOOKUP($H1035,'Water F Exp'!$A:$K,15,FALSE),0)</f>
        <v>0</v>
      </c>
      <c r="S1035" s="34">
        <f>IFERROR(VLOOKUP($H1035,'Water F Exp'!$A:$K,16,FALSE),0)</f>
        <v>0</v>
      </c>
      <c r="T1035" s="42">
        <f>IFERROR(VLOOKUP($H1035,'Water F Exp'!$A:$K,17,FALSE),0)</f>
        <v>0</v>
      </c>
      <c r="U1035" s="34">
        <f>IFERROR(VLOOKUP($H1035,'Sewer F Rev'!$A:$E,15,FALSE),0)</f>
        <v>0</v>
      </c>
      <c r="V1035" s="34">
        <f>IFERROR(VLOOKUP($H1035,'Sewer F Rev'!$A:$E,16,FALSE),0)</f>
        <v>0</v>
      </c>
      <c r="W1035" s="42">
        <f>IFERROR(VLOOKUP($H1035,'Sewer F Rev'!$A:$E,17,FALSE),0)</f>
        <v>0</v>
      </c>
      <c r="X1035" s="34">
        <f>IFERROR(VLOOKUP($H1035,'Sewer F Exp'!$A:$B,15,FALSE),0)</f>
        <v>0</v>
      </c>
      <c r="Y1035" s="34">
        <f>IFERROR(VLOOKUP($H1035,'Sewer F Exp'!$A:$B,16,FALSE),0)</f>
        <v>0</v>
      </c>
      <c r="Z1035" s="42">
        <f>IFERROR(VLOOKUP($H1035,'Sewer F Exp'!$A:$B,17,FALSE),0)</f>
        <v>0</v>
      </c>
      <c r="AA1035" s="34">
        <f>IFERROR(VLOOKUP($H1035,'Refuse F Rev'!$A:$E,15,FALSE),0)</f>
        <v>0</v>
      </c>
      <c r="AB1035" s="34">
        <f>IFERROR(VLOOKUP($H1035,'Refuse F Rev'!$A:$E,16,FALSE),0)</f>
        <v>0</v>
      </c>
      <c r="AC1035" s="42">
        <f>IFERROR(VLOOKUP($H1035,'Refuse F Rev'!$A:$E,17,FALSE),0)</f>
        <v>0</v>
      </c>
      <c r="AD1035" s="34">
        <f>IFERROR(VLOOKUP($H1035,'Refuse F Exp'!$A:$E,15,FALSE),0)</f>
        <v>0</v>
      </c>
      <c r="AE1035" s="34">
        <f>IFERROR(VLOOKUP($H1035,'Refuse F Exp'!$A:$E,16,FALSE),0)</f>
        <v>0</v>
      </c>
      <c r="AF1035" s="42">
        <f>IFERROR(VLOOKUP($H1035,'Refuse F Exp'!$A:$E,17,FALSE),0)</f>
        <v>0</v>
      </c>
      <c r="AG1035" s="34">
        <f>IFERROR(VLOOKUP($H1035,#REF!,10,FALSE),0)</f>
        <v>0</v>
      </c>
      <c r="AH1035" s="34">
        <f>IFERROR(VLOOKUP($H1035,#REF!,11,FALSE),0)</f>
        <v>0</v>
      </c>
      <c r="AI1035" s="42">
        <f>IFERROR(VLOOKUP($H1035,#REF!,12,FALSE),0)</f>
        <v>0</v>
      </c>
      <c r="AJ1035" s="34">
        <f>IFERROR(VLOOKUP($H1035,#REF!,10,FALSE),0)</f>
        <v>0</v>
      </c>
      <c r="AK1035" s="34">
        <f>IFERROR(VLOOKUP($H1035,#REF!,11,FALSE),0)</f>
        <v>0</v>
      </c>
      <c r="AL1035" s="42">
        <f>IFERROR(VLOOKUP($H1035,#REF!,12,FALSE),0)</f>
        <v>0</v>
      </c>
      <c r="AM1035" s="34">
        <f>IFERROR(VLOOKUP($H1035,#REF!,10,FALSE),0)</f>
        <v>0</v>
      </c>
      <c r="AN1035" s="34">
        <f>IFERROR(VLOOKUP($H1035,#REF!,11,FALSE),0)</f>
        <v>0</v>
      </c>
      <c r="AO1035" s="42">
        <f>IFERROR(VLOOKUP($H1035,#REF!,12,FALSE),0)</f>
        <v>0</v>
      </c>
      <c r="AP1035" s="34">
        <f>IFERROR(VLOOKUP($H1035,#REF!,10,FALSE),0)</f>
        <v>0</v>
      </c>
      <c r="AQ1035" s="34">
        <f>IFERROR(VLOOKUP($H1035,#REF!,11,FALSE),0)</f>
        <v>0</v>
      </c>
      <c r="AR1035" s="42">
        <f>IFERROR(VLOOKUP($H1035,#REF!,12,FALSE),0)</f>
        <v>0</v>
      </c>
      <c r="AS1035" s="34">
        <f>IFERROR(VLOOKUP($H1035,#REF!,13,FALSE),0)</f>
        <v>0</v>
      </c>
      <c r="AT1035" s="34">
        <f>IFERROR(VLOOKUP($H1035,#REF!,14,FALSE),0)</f>
        <v>0</v>
      </c>
      <c r="AU1035" s="42">
        <f>IFERROR(VLOOKUP($H1035,#REF!,15,FALSE),0)</f>
        <v>0</v>
      </c>
      <c r="AV1035" s="34">
        <f>IFERROR(VLOOKUP($H1035,#REF!,15,FALSE),0)</f>
        <v>0</v>
      </c>
      <c r="AW1035" s="34">
        <f>IFERROR(VLOOKUP($H1035,#REF!,16,FALSE),0)</f>
        <v>0</v>
      </c>
      <c r="AX1035" s="42">
        <f>IFERROR(VLOOKUP($H1035,#REF!,17,FALSE),0)</f>
        <v>0</v>
      </c>
    </row>
    <row r="1036" spans="1:50" x14ac:dyDescent="0.3">
      <c r="A1036" s="33" t="str">
        <f t="shared" si="64"/>
        <v>0</v>
      </c>
      <c r="B1036" s="33">
        <f>+'R&amp;E EXPORT'!B1027</f>
        <v>0</v>
      </c>
      <c r="C1036" t="str">
        <f>IFERROR(VLOOKUP(A1036,'MCSJ Export'!A:C,3,FALSE),"")</f>
        <v/>
      </c>
      <c r="D1036" s="37">
        <f t="shared" ca="1" si="65"/>
        <v>0</v>
      </c>
      <c r="E1036" s="37">
        <f t="shared" ca="1" si="66"/>
        <v>0</v>
      </c>
      <c r="F1036" s="37">
        <f t="shared" ca="1" si="67"/>
        <v>0</v>
      </c>
      <c r="G1036" s="37"/>
      <c r="H1036" s="33">
        <f>+'R&amp;E EXPORT'!A1027</f>
        <v>0</v>
      </c>
      <c r="I1036" s="34">
        <f>IFERROR(VLOOKUP($H1036,'Gen F Rev'!$A:$M,15,FALSE),0)</f>
        <v>0</v>
      </c>
      <c r="J1036" s="34">
        <f>IFERROR(VLOOKUP($H1036,'Gen F Rev'!$A:$M,16,FALSE),0)</f>
        <v>0</v>
      </c>
      <c r="K1036" s="42">
        <f>IFERROR(VLOOKUP($H1036,'Gen F Rev'!$A:$M,17,FALSE),0)</f>
        <v>0</v>
      </c>
      <c r="L1036" s="34">
        <f>IFERROR(VLOOKUP($H1036,'Gen F Exp'!$A:$E,15,FALSE),0)</f>
        <v>0</v>
      </c>
      <c r="M1036" s="34">
        <f>IFERROR(VLOOKUP($H1036,'Gen F Exp'!$A:$E,16,FALSE),0)</f>
        <v>0</v>
      </c>
      <c r="N1036" s="42">
        <f>IFERROR(VLOOKUP($H1036,'Gen F Exp'!$A:$E,17,FALSE),0)</f>
        <v>0</v>
      </c>
      <c r="O1036" s="34">
        <f>IFERROR(VLOOKUP($H1036,'Water F Rev'!$A:$L,15,FALSE),0)</f>
        <v>0</v>
      </c>
      <c r="P1036" s="34">
        <f>IFERROR(VLOOKUP($H1036,'Water F Rev'!$A:$L,16,FALSE),0)</f>
        <v>0</v>
      </c>
      <c r="Q1036" s="42">
        <f>IFERROR(VLOOKUP($H1036,'Water F Rev'!$A:$L,17,FALSE),0)</f>
        <v>0</v>
      </c>
      <c r="R1036" s="34">
        <f>IFERROR(VLOOKUP($H1036,'Water F Exp'!$A:$K,15,FALSE),0)</f>
        <v>0</v>
      </c>
      <c r="S1036" s="34">
        <f>IFERROR(VLOOKUP($H1036,'Water F Exp'!$A:$K,16,FALSE),0)</f>
        <v>0</v>
      </c>
      <c r="T1036" s="42">
        <f>IFERROR(VLOOKUP($H1036,'Water F Exp'!$A:$K,17,FALSE),0)</f>
        <v>0</v>
      </c>
      <c r="U1036" s="34">
        <f ca="1">IFERROR(VLOOKUP($H1036,'Sewer F Rev'!$A:$E,15,FALSE),0)</f>
        <v>0</v>
      </c>
      <c r="V1036" s="34">
        <f ca="1">IFERROR(VLOOKUP($H1036,'Sewer F Rev'!$A:$E,16,FALSE),0)</f>
        <v>0</v>
      </c>
      <c r="W1036" s="42">
        <f ca="1">IFERROR(VLOOKUP($H1036,'Sewer F Rev'!$A:$E,17,FALSE),0)</f>
        <v>0</v>
      </c>
      <c r="X1036" s="34">
        <f>IFERROR(VLOOKUP($H1036,'Sewer F Exp'!$A:$B,15,FALSE),0)</f>
        <v>0</v>
      </c>
      <c r="Y1036" s="34">
        <f>IFERROR(VLOOKUP($H1036,'Sewer F Exp'!$A:$B,16,FALSE),0)</f>
        <v>0</v>
      </c>
      <c r="Z1036" s="42">
        <f>IFERROR(VLOOKUP($H1036,'Sewer F Exp'!$A:$B,17,FALSE),0)</f>
        <v>0</v>
      </c>
      <c r="AA1036" s="34">
        <f>IFERROR(VLOOKUP($H1036,'Refuse F Rev'!$A:$E,15,FALSE),0)</f>
        <v>0</v>
      </c>
      <c r="AB1036" s="34">
        <f>IFERROR(VLOOKUP($H1036,'Refuse F Rev'!$A:$E,16,FALSE),0)</f>
        <v>0</v>
      </c>
      <c r="AC1036" s="42">
        <f>IFERROR(VLOOKUP($H1036,'Refuse F Rev'!$A:$E,17,FALSE),0)</f>
        <v>0</v>
      </c>
      <c r="AD1036" s="34">
        <f>IFERROR(VLOOKUP($H1036,'Refuse F Exp'!$A:$E,15,FALSE),0)</f>
        <v>0</v>
      </c>
      <c r="AE1036" s="34">
        <f>IFERROR(VLOOKUP($H1036,'Refuse F Exp'!$A:$E,16,FALSE),0)</f>
        <v>0</v>
      </c>
      <c r="AF1036" s="42">
        <f>IFERROR(VLOOKUP($H1036,'Refuse F Exp'!$A:$E,17,FALSE),0)</f>
        <v>0</v>
      </c>
      <c r="AG1036" s="34">
        <f>IFERROR(VLOOKUP($H1036,#REF!,10,FALSE),0)</f>
        <v>0</v>
      </c>
      <c r="AH1036" s="34">
        <f>IFERROR(VLOOKUP($H1036,#REF!,11,FALSE),0)</f>
        <v>0</v>
      </c>
      <c r="AI1036" s="42">
        <f>IFERROR(VLOOKUP($H1036,#REF!,12,FALSE),0)</f>
        <v>0</v>
      </c>
      <c r="AJ1036" s="34">
        <f>IFERROR(VLOOKUP($H1036,#REF!,10,FALSE),0)</f>
        <v>0</v>
      </c>
      <c r="AK1036" s="34">
        <f>IFERROR(VLOOKUP($H1036,#REF!,11,FALSE),0)</f>
        <v>0</v>
      </c>
      <c r="AL1036" s="42">
        <f>IFERROR(VLOOKUP($H1036,#REF!,12,FALSE),0)</f>
        <v>0</v>
      </c>
      <c r="AM1036" s="34">
        <f>IFERROR(VLOOKUP($H1036,#REF!,10,FALSE),0)</f>
        <v>0</v>
      </c>
      <c r="AN1036" s="34">
        <f>IFERROR(VLOOKUP($H1036,#REF!,11,FALSE),0)</f>
        <v>0</v>
      </c>
      <c r="AO1036" s="42">
        <f>IFERROR(VLOOKUP($H1036,#REF!,12,FALSE),0)</f>
        <v>0</v>
      </c>
      <c r="AP1036" s="34">
        <f>IFERROR(VLOOKUP($H1036,#REF!,10,FALSE),0)</f>
        <v>0</v>
      </c>
      <c r="AQ1036" s="34">
        <f>IFERROR(VLOOKUP($H1036,#REF!,11,FALSE),0)</f>
        <v>0</v>
      </c>
      <c r="AR1036" s="42">
        <f>IFERROR(VLOOKUP($H1036,#REF!,12,FALSE),0)</f>
        <v>0</v>
      </c>
      <c r="AS1036" s="34">
        <f>IFERROR(VLOOKUP($H1036,#REF!,13,FALSE),0)</f>
        <v>0</v>
      </c>
      <c r="AT1036" s="34">
        <f>IFERROR(VLOOKUP($H1036,#REF!,14,FALSE),0)</f>
        <v>0</v>
      </c>
      <c r="AU1036" s="42">
        <f>IFERROR(VLOOKUP($H1036,#REF!,15,FALSE),0)</f>
        <v>0</v>
      </c>
      <c r="AV1036" s="34">
        <f>IFERROR(VLOOKUP($H1036,#REF!,15,FALSE),0)</f>
        <v>0</v>
      </c>
      <c r="AW1036" s="34">
        <f>IFERROR(VLOOKUP($H1036,#REF!,16,FALSE),0)</f>
        <v>0</v>
      </c>
      <c r="AX1036" s="42">
        <f>IFERROR(VLOOKUP($H1036,#REF!,17,FALSE),0)</f>
        <v>0</v>
      </c>
    </row>
    <row r="1037" spans="1:50" x14ac:dyDescent="0.3">
      <c r="A1037" s="33" t="str">
        <f t="shared" si="64"/>
        <v>0</v>
      </c>
      <c r="B1037" s="33">
        <f>+'R&amp;E EXPORT'!B1028</f>
        <v>0</v>
      </c>
      <c r="C1037" t="str">
        <f>IFERROR(VLOOKUP(A1037,'MCSJ Export'!A:C,3,FALSE),"")</f>
        <v/>
      </c>
      <c r="D1037" s="37">
        <f t="shared" ca="1" si="65"/>
        <v>0</v>
      </c>
      <c r="E1037" s="37">
        <f t="shared" ca="1" si="66"/>
        <v>0</v>
      </c>
      <c r="F1037" s="37">
        <f t="shared" ca="1" si="67"/>
        <v>0</v>
      </c>
      <c r="G1037" s="37"/>
      <c r="H1037" s="33">
        <f>+'R&amp;E EXPORT'!A1028</f>
        <v>0</v>
      </c>
      <c r="I1037" s="34">
        <f>IFERROR(VLOOKUP($H1037,'Gen F Rev'!$A:$M,15,FALSE),0)</f>
        <v>0</v>
      </c>
      <c r="J1037" s="34">
        <f>IFERROR(VLOOKUP($H1037,'Gen F Rev'!$A:$M,16,FALSE),0)</f>
        <v>0</v>
      </c>
      <c r="K1037" s="42">
        <f>IFERROR(VLOOKUP($H1037,'Gen F Rev'!$A:$M,17,FALSE),0)</f>
        <v>0</v>
      </c>
      <c r="L1037" s="34">
        <f>IFERROR(VLOOKUP($H1037,'Gen F Exp'!$A:$E,15,FALSE),0)</f>
        <v>0</v>
      </c>
      <c r="M1037" s="34">
        <f>IFERROR(VLOOKUP($H1037,'Gen F Exp'!$A:$E,16,FALSE),0)</f>
        <v>0</v>
      </c>
      <c r="N1037" s="42">
        <f>IFERROR(VLOOKUP($H1037,'Gen F Exp'!$A:$E,17,FALSE),0)</f>
        <v>0</v>
      </c>
      <c r="O1037" s="34">
        <f>IFERROR(VLOOKUP($H1037,'Water F Rev'!$A:$L,15,FALSE),0)</f>
        <v>0</v>
      </c>
      <c r="P1037" s="34">
        <f>IFERROR(VLOOKUP($H1037,'Water F Rev'!$A:$L,16,FALSE),0)</f>
        <v>0</v>
      </c>
      <c r="Q1037" s="42">
        <f>IFERROR(VLOOKUP($H1037,'Water F Rev'!$A:$L,17,FALSE),0)</f>
        <v>0</v>
      </c>
      <c r="R1037" s="34">
        <f>IFERROR(VLOOKUP($H1037,'Water F Exp'!$A:$K,15,FALSE),0)</f>
        <v>0</v>
      </c>
      <c r="S1037" s="34">
        <f>IFERROR(VLOOKUP($H1037,'Water F Exp'!$A:$K,16,FALSE),0)</f>
        <v>0</v>
      </c>
      <c r="T1037" s="42">
        <f>IFERROR(VLOOKUP($H1037,'Water F Exp'!$A:$K,17,FALSE),0)</f>
        <v>0</v>
      </c>
      <c r="U1037" s="34">
        <f ca="1">IFERROR(VLOOKUP($H1037,'Sewer F Rev'!$A:$E,15,FALSE),0)</f>
        <v>0</v>
      </c>
      <c r="V1037" s="34">
        <f ca="1">IFERROR(VLOOKUP($H1037,'Sewer F Rev'!$A:$E,16,FALSE),0)</f>
        <v>0</v>
      </c>
      <c r="W1037" s="42">
        <f ca="1">IFERROR(VLOOKUP($H1037,'Sewer F Rev'!$A:$E,17,FALSE),0)</f>
        <v>0</v>
      </c>
      <c r="X1037" s="34">
        <f>IFERROR(VLOOKUP($H1037,'Sewer F Exp'!$A:$B,15,FALSE),0)</f>
        <v>0</v>
      </c>
      <c r="Y1037" s="34">
        <f>IFERROR(VLOOKUP($H1037,'Sewer F Exp'!$A:$B,16,FALSE),0)</f>
        <v>0</v>
      </c>
      <c r="Z1037" s="42">
        <f>IFERROR(VLOOKUP($H1037,'Sewer F Exp'!$A:$B,17,FALSE),0)</f>
        <v>0</v>
      </c>
      <c r="AA1037" s="34">
        <f>IFERROR(VLOOKUP($H1037,'Refuse F Rev'!$A:$E,15,FALSE),0)</f>
        <v>0</v>
      </c>
      <c r="AB1037" s="34">
        <f>IFERROR(VLOOKUP($H1037,'Refuse F Rev'!$A:$E,16,FALSE),0)</f>
        <v>0</v>
      </c>
      <c r="AC1037" s="42">
        <f>IFERROR(VLOOKUP($H1037,'Refuse F Rev'!$A:$E,17,FALSE),0)</f>
        <v>0</v>
      </c>
      <c r="AD1037" s="34">
        <f>IFERROR(VLOOKUP($H1037,'Refuse F Exp'!$A:$E,15,FALSE),0)</f>
        <v>0</v>
      </c>
      <c r="AE1037" s="34">
        <f>IFERROR(VLOOKUP($H1037,'Refuse F Exp'!$A:$E,16,FALSE),0)</f>
        <v>0</v>
      </c>
      <c r="AF1037" s="42">
        <f>IFERROR(VLOOKUP($H1037,'Refuse F Exp'!$A:$E,17,FALSE),0)</f>
        <v>0</v>
      </c>
      <c r="AG1037" s="34">
        <f>IFERROR(VLOOKUP($H1037,#REF!,10,FALSE),0)</f>
        <v>0</v>
      </c>
      <c r="AH1037" s="34">
        <f>IFERROR(VLOOKUP($H1037,#REF!,11,FALSE),0)</f>
        <v>0</v>
      </c>
      <c r="AI1037" s="42">
        <f>IFERROR(VLOOKUP($H1037,#REF!,12,FALSE),0)</f>
        <v>0</v>
      </c>
      <c r="AJ1037" s="34">
        <f>IFERROR(VLOOKUP($H1037,#REF!,10,FALSE),0)</f>
        <v>0</v>
      </c>
      <c r="AK1037" s="34">
        <f>IFERROR(VLOOKUP($H1037,#REF!,11,FALSE),0)</f>
        <v>0</v>
      </c>
      <c r="AL1037" s="42">
        <f>IFERROR(VLOOKUP($H1037,#REF!,12,FALSE),0)</f>
        <v>0</v>
      </c>
      <c r="AM1037" s="34">
        <f>IFERROR(VLOOKUP($H1037,#REF!,10,FALSE),0)</f>
        <v>0</v>
      </c>
      <c r="AN1037" s="34">
        <f>IFERROR(VLOOKUP($H1037,#REF!,11,FALSE),0)</f>
        <v>0</v>
      </c>
      <c r="AO1037" s="42">
        <f>IFERROR(VLOOKUP($H1037,#REF!,12,FALSE),0)</f>
        <v>0</v>
      </c>
      <c r="AP1037" s="34">
        <f>IFERROR(VLOOKUP($H1037,#REF!,10,FALSE),0)</f>
        <v>0</v>
      </c>
      <c r="AQ1037" s="34">
        <f>IFERROR(VLOOKUP($H1037,#REF!,11,FALSE),0)</f>
        <v>0</v>
      </c>
      <c r="AR1037" s="42">
        <f>IFERROR(VLOOKUP($H1037,#REF!,12,FALSE),0)</f>
        <v>0</v>
      </c>
      <c r="AS1037" s="34">
        <f>IFERROR(VLOOKUP($H1037,#REF!,13,FALSE),0)</f>
        <v>0</v>
      </c>
      <c r="AT1037" s="34">
        <f>IFERROR(VLOOKUP($H1037,#REF!,14,FALSE),0)</f>
        <v>0</v>
      </c>
      <c r="AU1037" s="42">
        <f>IFERROR(VLOOKUP($H1037,#REF!,15,FALSE),0)</f>
        <v>0</v>
      </c>
      <c r="AV1037" s="34">
        <f>IFERROR(VLOOKUP($H1037,#REF!,15,FALSE),0)</f>
        <v>0</v>
      </c>
      <c r="AW1037" s="34">
        <f>IFERROR(VLOOKUP($H1037,#REF!,16,FALSE),0)</f>
        <v>0</v>
      </c>
      <c r="AX1037" s="42">
        <f>IFERROR(VLOOKUP($H1037,#REF!,17,FALSE),0)</f>
        <v>0</v>
      </c>
    </row>
    <row r="1038" spans="1:50" x14ac:dyDescent="0.3">
      <c r="A1038" s="33" t="str">
        <f t="shared" si="64"/>
        <v>0</v>
      </c>
      <c r="B1038" s="33">
        <f>+'R&amp;E EXPORT'!B1029</f>
        <v>0</v>
      </c>
      <c r="C1038" t="str">
        <f>IFERROR(VLOOKUP(A1038,'MCSJ Export'!A:C,3,FALSE),"")</f>
        <v/>
      </c>
      <c r="D1038" s="37">
        <f t="shared" ca="1" si="65"/>
        <v>0</v>
      </c>
      <c r="E1038" s="37">
        <f t="shared" ca="1" si="66"/>
        <v>0</v>
      </c>
      <c r="F1038" s="37">
        <f t="shared" ca="1" si="67"/>
        <v>0</v>
      </c>
      <c r="G1038" s="37"/>
      <c r="H1038" s="33">
        <f>+'R&amp;E EXPORT'!A1029</f>
        <v>0</v>
      </c>
      <c r="I1038" s="34">
        <f>IFERROR(VLOOKUP($H1038,'Gen F Rev'!$A:$M,15,FALSE),0)</f>
        <v>0</v>
      </c>
      <c r="J1038" s="34">
        <f>IFERROR(VLOOKUP($H1038,'Gen F Rev'!$A:$M,16,FALSE),0)</f>
        <v>0</v>
      </c>
      <c r="K1038" s="42">
        <f>IFERROR(VLOOKUP($H1038,'Gen F Rev'!$A:$M,17,FALSE),0)</f>
        <v>0</v>
      </c>
      <c r="L1038" s="34">
        <f>IFERROR(VLOOKUP($H1038,'Gen F Exp'!$A:$E,15,FALSE),0)</f>
        <v>0</v>
      </c>
      <c r="M1038" s="34">
        <f>IFERROR(VLOOKUP($H1038,'Gen F Exp'!$A:$E,16,FALSE),0)</f>
        <v>0</v>
      </c>
      <c r="N1038" s="42">
        <f>IFERROR(VLOOKUP($H1038,'Gen F Exp'!$A:$E,17,FALSE),0)</f>
        <v>0</v>
      </c>
      <c r="O1038" s="34">
        <f>IFERROR(VLOOKUP($H1038,'Water F Rev'!$A:$L,15,FALSE),0)</f>
        <v>0</v>
      </c>
      <c r="P1038" s="34">
        <f>IFERROR(VLOOKUP($H1038,'Water F Rev'!$A:$L,16,FALSE),0)</f>
        <v>0</v>
      </c>
      <c r="Q1038" s="42">
        <f>IFERROR(VLOOKUP($H1038,'Water F Rev'!$A:$L,17,FALSE),0)</f>
        <v>0</v>
      </c>
      <c r="R1038" s="34">
        <f>IFERROR(VLOOKUP($H1038,'Water F Exp'!$A:$K,15,FALSE),0)</f>
        <v>0</v>
      </c>
      <c r="S1038" s="34">
        <f>IFERROR(VLOOKUP($H1038,'Water F Exp'!$A:$K,16,FALSE),0)</f>
        <v>0</v>
      </c>
      <c r="T1038" s="42">
        <f>IFERROR(VLOOKUP($H1038,'Water F Exp'!$A:$K,17,FALSE),0)</f>
        <v>0</v>
      </c>
      <c r="U1038" s="34">
        <f ca="1">IFERROR(VLOOKUP($H1038,'Sewer F Rev'!$A:$E,15,FALSE),0)</f>
        <v>0</v>
      </c>
      <c r="V1038" s="34">
        <f ca="1">IFERROR(VLOOKUP($H1038,'Sewer F Rev'!$A:$E,16,FALSE),0)</f>
        <v>0</v>
      </c>
      <c r="W1038" s="42">
        <f ca="1">IFERROR(VLOOKUP($H1038,'Sewer F Rev'!$A:$E,17,FALSE),0)</f>
        <v>0</v>
      </c>
      <c r="X1038" s="34">
        <f>IFERROR(VLOOKUP($H1038,'Sewer F Exp'!$A:$B,15,FALSE),0)</f>
        <v>0</v>
      </c>
      <c r="Y1038" s="34">
        <f>IFERROR(VLOOKUP($H1038,'Sewer F Exp'!$A:$B,16,FALSE),0)</f>
        <v>0</v>
      </c>
      <c r="Z1038" s="42">
        <f>IFERROR(VLOOKUP($H1038,'Sewer F Exp'!$A:$B,17,FALSE),0)</f>
        <v>0</v>
      </c>
      <c r="AA1038" s="34">
        <f>IFERROR(VLOOKUP($H1038,'Refuse F Rev'!$A:$E,15,FALSE),0)</f>
        <v>0</v>
      </c>
      <c r="AB1038" s="34">
        <f>IFERROR(VLOOKUP($H1038,'Refuse F Rev'!$A:$E,16,FALSE),0)</f>
        <v>0</v>
      </c>
      <c r="AC1038" s="42">
        <f>IFERROR(VLOOKUP($H1038,'Refuse F Rev'!$A:$E,17,FALSE),0)</f>
        <v>0</v>
      </c>
      <c r="AD1038" s="34">
        <f>IFERROR(VLOOKUP($H1038,'Refuse F Exp'!$A:$E,15,FALSE),0)</f>
        <v>0</v>
      </c>
      <c r="AE1038" s="34">
        <f>IFERROR(VLOOKUP($H1038,'Refuse F Exp'!$A:$E,16,FALSE),0)</f>
        <v>0</v>
      </c>
      <c r="AF1038" s="42">
        <f>IFERROR(VLOOKUP($H1038,'Refuse F Exp'!$A:$E,17,FALSE),0)</f>
        <v>0</v>
      </c>
      <c r="AG1038" s="34">
        <f>IFERROR(VLOOKUP($H1038,#REF!,10,FALSE),0)</f>
        <v>0</v>
      </c>
      <c r="AH1038" s="34">
        <f>IFERROR(VLOOKUP($H1038,#REF!,11,FALSE),0)</f>
        <v>0</v>
      </c>
      <c r="AI1038" s="42">
        <f>IFERROR(VLOOKUP($H1038,#REF!,12,FALSE),0)</f>
        <v>0</v>
      </c>
      <c r="AJ1038" s="34">
        <f>IFERROR(VLOOKUP($H1038,#REF!,10,FALSE),0)</f>
        <v>0</v>
      </c>
      <c r="AK1038" s="34">
        <f>IFERROR(VLOOKUP($H1038,#REF!,11,FALSE),0)</f>
        <v>0</v>
      </c>
      <c r="AL1038" s="42">
        <f>IFERROR(VLOOKUP($H1038,#REF!,12,FALSE),0)</f>
        <v>0</v>
      </c>
      <c r="AM1038" s="34">
        <f>IFERROR(VLOOKUP($H1038,#REF!,10,FALSE),0)</f>
        <v>0</v>
      </c>
      <c r="AN1038" s="34">
        <f>IFERROR(VLOOKUP($H1038,#REF!,11,FALSE),0)</f>
        <v>0</v>
      </c>
      <c r="AO1038" s="42">
        <f>IFERROR(VLOOKUP($H1038,#REF!,12,FALSE),0)</f>
        <v>0</v>
      </c>
      <c r="AP1038" s="34">
        <f>IFERROR(VLOOKUP($H1038,#REF!,10,FALSE),0)</f>
        <v>0</v>
      </c>
      <c r="AQ1038" s="34">
        <f>IFERROR(VLOOKUP($H1038,#REF!,11,FALSE),0)</f>
        <v>0</v>
      </c>
      <c r="AR1038" s="42">
        <f>IFERROR(VLOOKUP($H1038,#REF!,12,FALSE),0)</f>
        <v>0</v>
      </c>
      <c r="AS1038" s="34">
        <f>IFERROR(VLOOKUP($H1038,#REF!,13,FALSE),0)</f>
        <v>0</v>
      </c>
      <c r="AT1038" s="34">
        <f>IFERROR(VLOOKUP($H1038,#REF!,14,FALSE),0)</f>
        <v>0</v>
      </c>
      <c r="AU1038" s="42">
        <f>IFERROR(VLOOKUP($H1038,#REF!,15,FALSE),0)</f>
        <v>0</v>
      </c>
      <c r="AV1038" s="34">
        <f>IFERROR(VLOOKUP($H1038,#REF!,15,FALSE),0)</f>
        <v>0</v>
      </c>
      <c r="AW1038" s="34">
        <f>IFERROR(VLOOKUP($H1038,#REF!,16,FALSE),0)</f>
        <v>0</v>
      </c>
      <c r="AX1038" s="42">
        <f>IFERROR(VLOOKUP($H1038,#REF!,17,FALSE),0)</f>
        <v>0</v>
      </c>
    </row>
    <row r="1039" spans="1:50" x14ac:dyDescent="0.3">
      <c r="A1039" s="33" t="str">
        <f t="shared" si="64"/>
        <v>0</v>
      </c>
      <c r="B1039" s="33">
        <f>+'R&amp;E EXPORT'!B1030</f>
        <v>0</v>
      </c>
      <c r="C1039" t="str">
        <f>IFERROR(VLOOKUP(A1039,'MCSJ Export'!A:C,3,FALSE),"")</f>
        <v/>
      </c>
      <c r="D1039" s="37">
        <f t="shared" ca="1" si="65"/>
        <v>0</v>
      </c>
      <c r="E1039" s="37">
        <f t="shared" ca="1" si="66"/>
        <v>0</v>
      </c>
      <c r="F1039" s="37">
        <f t="shared" ca="1" si="67"/>
        <v>0</v>
      </c>
      <c r="G1039" s="37"/>
      <c r="H1039" s="33">
        <f>+'R&amp;E EXPORT'!A1030</f>
        <v>0</v>
      </c>
      <c r="I1039" s="34">
        <f>IFERROR(VLOOKUP($H1039,'Gen F Rev'!$A:$M,15,FALSE),0)</f>
        <v>0</v>
      </c>
      <c r="J1039" s="34">
        <f>IFERROR(VLOOKUP($H1039,'Gen F Rev'!$A:$M,16,FALSE),0)</f>
        <v>0</v>
      </c>
      <c r="K1039" s="42">
        <f>IFERROR(VLOOKUP($H1039,'Gen F Rev'!$A:$M,17,FALSE),0)</f>
        <v>0</v>
      </c>
      <c r="L1039" s="34">
        <f>IFERROR(VLOOKUP($H1039,'Gen F Exp'!$A:$E,15,FALSE),0)</f>
        <v>0</v>
      </c>
      <c r="M1039" s="34">
        <f>IFERROR(VLOOKUP($H1039,'Gen F Exp'!$A:$E,16,FALSE),0)</f>
        <v>0</v>
      </c>
      <c r="N1039" s="42">
        <f>IFERROR(VLOOKUP($H1039,'Gen F Exp'!$A:$E,17,FALSE),0)</f>
        <v>0</v>
      </c>
      <c r="O1039" s="34">
        <f>IFERROR(VLOOKUP($H1039,'Water F Rev'!$A:$L,15,FALSE),0)</f>
        <v>0</v>
      </c>
      <c r="P1039" s="34">
        <f>IFERROR(VLOOKUP($H1039,'Water F Rev'!$A:$L,16,FALSE),0)</f>
        <v>0</v>
      </c>
      <c r="Q1039" s="42">
        <f>IFERROR(VLOOKUP($H1039,'Water F Rev'!$A:$L,17,FALSE),0)</f>
        <v>0</v>
      </c>
      <c r="R1039" s="34">
        <f>IFERROR(VLOOKUP($H1039,'Water F Exp'!$A:$K,15,FALSE),0)</f>
        <v>0</v>
      </c>
      <c r="S1039" s="34">
        <f>IFERROR(VLOOKUP($H1039,'Water F Exp'!$A:$K,16,FALSE),0)</f>
        <v>0</v>
      </c>
      <c r="T1039" s="42">
        <f>IFERROR(VLOOKUP($H1039,'Water F Exp'!$A:$K,17,FALSE),0)</f>
        <v>0</v>
      </c>
      <c r="U1039" s="34">
        <f ca="1">IFERROR(VLOOKUP($H1039,'Sewer F Rev'!$A:$E,15,FALSE),0)</f>
        <v>0</v>
      </c>
      <c r="V1039" s="34">
        <f ca="1">IFERROR(VLOOKUP($H1039,'Sewer F Rev'!$A:$E,16,FALSE),0)</f>
        <v>0</v>
      </c>
      <c r="W1039" s="42">
        <f ca="1">IFERROR(VLOOKUP($H1039,'Sewer F Rev'!$A:$E,17,FALSE),0)</f>
        <v>0</v>
      </c>
      <c r="X1039" s="34">
        <f>IFERROR(VLOOKUP($H1039,'Sewer F Exp'!$A:$B,15,FALSE),0)</f>
        <v>0</v>
      </c>
      <c r="Y1039" s="34">
        <f>IFERROR(VLOOKUP($H1039,'Sewer F Exp'!$A:$B,16,FALSE),0)</f>
        <v>0</v>
      </c>
      <c r="Z1039" s="42">
        <f>IFERROR(VLOOKUP($H1039,'Sewer F Exp'!$A:$B,17,FALSE),0)</f>
        <v>0</v>
      </c>
      <c r="AA1039" s="34">
        <f>IFERROR(VLOOKUP($H1039,'Refuse F Rev'!$A:$E,15,FALSE),0)</f>
        <v>0</v>
      </c>
      <c r="AB1039" s="34">
        <f>IFERROR(VLOOKUP($H1039,'Refuse F Rev'!$A:$E,16,FALSE),0)</f>
        <v>0</v>
      </c>
      <c r="AC1039" s="42">
        <f>IFERROR(VLOOKUP($H1039,'Refuse F Rev'!$A:$E,17,FALSE),0)</f>
        <v>0</v>
      </c>
      <c r="AD1039" s="34">
        <f>IFERROR(VLOOKUP($H1039,'Refuse F Exp'!$A:$E,15,FALSE),0)</f>
        <v>0</v>
      </c>
      <c r="AE1039" s="34">
        <f>IFERROR(VLOOKUP($H1039,'Refuse F Exp'!$A:$E,16,FALSE),0)</f>
        <v>0</v>
      </c>
      <c r="AF1039" s="42">
        <f>IFERROR(VLOOKUP($H1039,'Refuse F Exp'!$A:$E,17,FALSE),0)</f>
        <v>0</v>
      </c>
      <c r="AG1039" s="34">
        <f>IFERROR(VLOOKUP($H1039,#REF!,10,FALSE),0)</f>
        <v>0</v>
      </c>
      <c r="AH1039" s="34">
        <f>IFERROR(VLOOKUP($H1039,#REF!,11,FALSE),0)</f>
        <v>0</v>
      </c>
      <c r="AI1039" s="42">
        <f>IFERROR(VLOOKUP($H1039,#REF!,12,FALSE),0)</f>
        <v>0</v>
      </c>
      <c r="AJ1039" s="34">
        <f>IFERROR(VLOOKUP($H1039,#REF!,10,FALSE),0)</f>
        <v>0</v>
      </c>
      <c r="AK1039" s="34">
        <f>IFERROR(VLOOKUP($H1039,#REF!,11,FALSE),0)</f>
        <v>0</v>
      </c>
      <c r="AL1039" s="42">
        <f>IFERROR(VLOOKUP($H1039,#REF!,12,FALSE),0)</f>
        <v>0</v>
      </c>
      <c r="AM1039" s="34">
        <f>IFERROR(VLOOKUP($H1039,#REF!,10,FALSE),0)</f>
        <v>0</v>
      </c>
      <c r="AN1039" s="34">
        <f>IFERROR(VLOOKUP($H1039,#REF!,11,FALSE),0)</f>
        <v>0</v>
      </c>
      <c r="AO1039" s="42">
        <f>IFERROR(VLOOKUP($H1039,#REF!,12,FALSE),0)</f>
        <v>0</v>
      </c>
      <c r="AP1039" s="34">
        <f>IFERROR(VLOOKUP($H1039,#REF!,10,FALSE),0)</f>
        <v>0</v>
      </c>
      <c r="AQ1039" s="34">
        <f>IFERROR(VLOOKUP($H1039,#REF!,11,FALSE),0)</f>
        <v>0</v>
      </c>
      <c r="AR1039" s="42">
        <f>IFERROR(VLOOKUP($H1039,#REF!,12,FALSE),0)</f>
        <v>0</v>
      </c>
      <c r="AS1039" s="34">
        <f>IFERROR(VLOOKUP($H1039,#REF!,13,FALSE),0)</f>
        <v>0</v>
      </c>
      <c r="AT1039" s="34">
        <f>IFERROR(VLOOKUP($H1039,#REF!,14,FALSE),0)</f>
        <v>0</v>
      </c>
      <c r="AU1039" s="42">
        <f>IFERROR(VLOOKUP($H1039,#REF!,15,FALSE),0)</f>
        <v>0</v>
      </c>
      <c r="AV1039" s="34">
        <f>IFERROR(VLOOKUP($H1039,#REF!,15,FALSE),0)</f>
        <v>0</v>
      </c>
      <c r="AW1039" s="34">
        <f>IFERROR(VLOOKUP($H1039,#REF!,16,FALSE),0)</f>
        <v>0</v>
      </c>
      <c r="AX1039" s="42">
        <f>IFERROR(VLOOKUP($H1039,#REF!,17,FALSE),0)</f>
        <v>0</v>
      </c>
    </row>
    <row r="1040" spans="1:50" x14ac:dyDescent="0.3">
      <c r="A1040" s="33" t="str">
        <f t="shared" si="64"/>
        <v>0</v>
      </c>
      <c r="B1040" s="33">
        <f>+'R&amp;E EXPORT'!B1031</f>
        <v>0</v>
      </c>
      <c r="C1040" t="str">
        <f>IFERROR(VLOOKUP(A1040,'MCSJ Export'!A:C,3,FALSE),"")</f>
        <v/>
      </c>
      <c r="D1040" s="37">
        <f t="shared" ca="1" si="65"/>
        <v>0</v>
      </c>
      <c r="E1040" s="37">
        <f t="shared" ca="1" si="66"/>
        <v>0</v>
      </c>
      <c r="F1040" s="37">
        <f t="shared" ca="1" si="67"/>
        <v>0</v>
      </c>
      <c r="G1040" s="37"/>
      <c r="H1040" s="33">
        <f>+'R&amp;E EXPORT'!A1031</f>
        <v>0</v>
      </c>
      <c r="I1040" s="34">
        <f>IFERROR(VLOOKUP($H1040,'Gen F Rev'!$A:$M,15,FALSE),0)</f>
        <v>0</v>
      </c>
      <c r="J1040" s="34">
        <f>IFERROR(VLOOKUP($H1040,'Gen F Rev'!$A:$M,16,FALSE),0)</f>
        <v>0</v>
      </c>
      <c r="K1040" s="42">
        <f>IFERROR(VLOOKUP($H1040,'Gen F Rev'!$A:$M,17,FALSE),0)</f>
        <v>0</v>
      </c>
      <c r="L1040" s="34">
        <f>IFERROR(VLOOKUP($H1040,'Gen F Exp'!$A:$E,15,FALSE),0)</f>
        <v>0</v>
      </c>
      <c r="M1040" s="34">
        <f>IFERROR(VLOOKUP($H1040,'Gen F Exp'!$A:$E,16,FALSE),0)</f>
        <v>0</v>
      </c>
      <c r="N1040" s="42">
        <f>IFERROR(VLOOKUP($H1040,'Gen F Exp'!$A:$E,17,FALSE),0)</f>
        <v>0</v>
      </c>
      <c r="O1040" s="34">
        <f>IFERROR(VLOOKUP($H1040,'Water F Rev'!$A:$L,15,FALSE),0)</f>
        <v>0</v>
      </c>
      <c r="P1040" s="34">
        <f>IFERROR(VLOOKUP($H1040,'Water F Rev'!$A:$L,16,FALSE),0)</f>
        <v>0</v>
      </c>
      <c r="Q1040" s="42">
        <f>IFERROR(VLOOKUP($H1040,'Water F Rev'!$A:$L,17,FALSE),0)</f>
        <v>0</v>
      </c>
      <c r="R1040" s="34">
        <f>IFERROR(VLOOKUP($H1040,'Water F Exp'!$A:$K,15,FALSE),0)</f>
        <v>0</v>
      </c>
      <c r="S1040" s="34">
        <f>IFERROR(VLOOKUP($H1040,'Water F Exp'!$A:$K,16,FALSE),0)</f>
        <v>0</v>
      </c>
      <c r="T1040" s="42">
        <f>IFERROR(VLOOKUP($H1040,'Water F Exp'!$A:$K,17,FALSE),0)</f>
        <v>0</v>
      </c>
      <c r="U1040" s="34">
        <f ca="1">IFERROR(VLOOKUP($H1040,'Sewer F Rev'!$A:$E,15,FALSE),0)</f>
        <v>0</v>
      </c>
      <c r="V1040" s="34">
        <f ca="1">IFERROR(VLOOKUP($H1040,'Sewer F Rev'!$A:$E,16,FALSE),0)</f>
        <v>0</v>
      </c>
      <c r="W1040" s="42">
        <f ca="1">IFERROR(VLOOKUP($H1040,'Sewer F Rev'!$A:$E,17,FALSE),0)</f>
        <v>0</v>
      </c>
      <c r="X1040" s="34">
        <f>IFERROR(VLOOKUP($H1040,'Sewer F Exp'!$A:$B,15,FALSE),0)</f>
        <v>0</v>
      </c>
      <c r="Y1040" s="34">
        <f>IFERROR(VLOOKUP($H1040,'Sewer F Exp'!$A:$B,16,FALSE),0)</f>
        <v>0</v>
      </c>
      <c r="Z1040" s="42">
        <f>IFERROR(VLOOKUP($H1040,'Sewer F Exp'!$A:$B,17,FALSE),0)</f>
        <v>0</v>
      </c>
      <c r="AA1040" s="34">
        <f>IFERROR(VLOOKUP($H1040,'Refuse F Rev'!$A:$E,15,FALSE),0)</f>
        <v>0</v>
      </c>
      <c r="AB1040" s="34">
        <f>IFERROR(VLOOKUP($H1040,'Refuse F Rev'!$A:$E,16,FALSE),0)</f>
        <v>0</v>
      </c>
      <c r="AC1040" s="42">
        <f>IFERROR(VLOOKUP($H1040,'Refuse F Rev'!$A:$E,17,FALSE),0)</f>
        <v>0</v>
      </c>
      <c r="AD1040" s="34">
        <f>IFERROR(VLOOKUP($H1040,'Refuse F Exp'!$A:$E,15,FALSE),0)</f>
        <v>0</v>
      </c>
      <c r="AE1040" s="34">
        <f>IFERROR(VLOOKUP($H1040,'Refuse F Exp'!$A:$E,16,FALSE),0)</f>
        <v>0</v>
      </c>
      <c r="AF1040" s="42">
        <f>IFERROR(VLOOKUP($H1040,'Refuse F Exp'!$A:$E,17,FALSE),0)</f>
        <v>0</v>
      </c>
      <c r="AG1040" s="34">
        <f>IFERROR(VLOOKUP($H1040,#REF!,10,FALSE),0)</f>
        <v>0</v>
      </c>
      <c r="AH1040" s="34">
        <f>IFERROR(VLOOKUP($H1040,#REF!,11,FALSE),0)</f>
        <v>0</v>
      </c>
      <c r="AI1040" s="42">
        <f>IFERROR(VLOOKUP($H1040,#REF!,12,FALSE),0)</f>
        <v>0</v>
      </c>
      <c r="AJ1040" s="34">
        <f>IFERROR(VLOOKUP($H1040,#REF!,10,FALSE),0)</f>
        <v>0</v>
      </c>
      <c r="AK1040" s="34">
        <f>IFERROR(VLOOKUP($H1040,#REF!,11,FALSE),0)</f>
        <v>0</v>
      </c>
      <c r="AL1040" s="42">
        <f>IFERROR(VLOOKUP($H1040,#REF!,12,FALSE),0)</f>
        <v>0</v>
      </c>
      <c r="AM1040" s="34">
        <f>IFERROR(VLOOKUP($H1040,#REF!,10,FALSE),0)</f>
        <v>0</v>
      </c>
      <c r="AN1040" s="34">
        <f>IFERROR(VLOOKUP($H1040,#REF!,11,FALSE),0)</f>
        <v>0</v>
      </c>
      <c r="AO1040" s="42">
        <f>IFERROR(VLOOKUP($H1040,#REF!,12,FALSE),0)</f>
        <v>0</v>
      </c>
      <c r="AP1040" s="34">
        <f>IFERROR(VLOOKUP($H1040,#REF!,10,FALSE),0)</f>
        <v>0</v>
      </c>
      <c r="AQ1040" s="34">
        <f>IFERROR(VLOOKUP($H1040,#REF!,11,FALSE),0)</f>
        <v>0</v>
      </c>
      <c r="AR1040" s="42">
        <f>IFERROR(VLOOKUP($H1040,#REF!,12,FALSE),0)</f>
        <v>0</v>
      </c>
      <c r="AS1040" s="34">
        <f>IFERROR(VLOOKUP($H1040,#REF!,13,FALSE),0)</f>
        <v>0</v>
      </c>
      <c r="AT1040" s="34">
        <f>IFERROR(VLOOKUP($H1040,#REF!,14,FALSE),0)</f>
        <v>0</v>
      </c>
      <c r="AU1040" s="42">
        <f>IFERROR(VLOOKUP($H1040,#REF!,15,FALSE),0)</f>
        <v>0</v>
      </c>
      <c r="AV1040" s="34">
        <f>IFERROR(VLOOKUP($H1040,#REF!,15,FALSE),0)</f>
        <v>0</v>
      </c>
      <c r="AW1040" s="34">
        <f>IFERROR(VLOOKUP($H1040,#REF!,16,FALSE),0)</f>
        <v>0</v>
      </c>
      <c r="AX1040" s="42">
        <f>IFERROR(VLOOKUP($H1040,#REF!,17,FALSE),0)</f>
        <v>0</v>
      </c>
    </row>
    <row r="1041" spans="1:50" x14ac:dyDescent="0.3">
      <c r="A1041" s="33" t="str">
        <f t="shared" si="64"/>
        <v>0</v>
      </c>
      <c r="B1041" s="33">
        <f>+'R&amp;E EXPORT'!B1032</f>
        <v>0</v>
      </c>
      <c r="C1041" t="str">
        <f>IFERROR(VLOOKUP(A1041,'MCSJ Export'!A:C,3,FALSE),"")</f>
        <v/>
      </c>
      <c r="D1041" s="37">
        <f t="shared" ca="1" si="65"/>
        <v>0</v>
      </c>
      <c r="E1041" s="37">
        <f t="shared" ca="1" si="66"/>
        <v>0</v>
      </c>
      <c r="F1041" s="37">
        <f t="shared" ca="1" si="67"/>
        <v>0</v>
      </c>
      <c r="G1041" s="37"/>
      <c r="H1041" s="33">
        <f>+'R&amp;E EXPORT'!A1032</f>
        <v>0</v>
      </c>
      <c r="I1041" s="34">
        <f>IFERROR(VLOOKUP($H1041,'Gen F Rev'!$A:$M,15,FALSE),0)</f>
        <v>0</v>
      </c>
      <c r="J1041" s="34">
        <f>IFERROR(VLOOKUP($H1041,'Gen F Rev'!$A:$M,16,FALSE),0)</f>
        <v>0</v>
      </c>
      <c r="K1041" s="42">
        <f>IFERROR(VLOOKUP($H1041,'Gen F Rev'!$A:$M,17,FALSE),0)</f>
        <v>0</v>
      </c>
      <c r="L1041" s="34">
        <f>IFERROR(VLOOKUP($H1041,'Gen F Exp'!$A:$E,15,FALSE),0)</f>
        <v>0</v>
      </c>
      <c r="M1041" s="34">
        <f>IFERROR(VLOOKUP($H1041,'Gen F Exp'!$A:$E,16,FALSE),0)</f>
        <v>0</v>
      </c>
      <c r="N1041" s="42">
        <f>IFERROR(VLOOKUP($H1041,'Gen F Exp'!$A:$E,17,FALSE),0)</f>
        <v>0</v>
      </c>
      <c r="O1041" s="34">
        <f>IFERROR(VLOOKUP($H1041,'Water F Rev'!$A:$L,15,FALSE),0)</f>
        <v>0</v>
      </c>
      <c r="P1041" s="34">
        <f>IFERROR(VLOOKUP($H1041,'Water F Rev'!$A:$L,16,FALSE),0)</f>
        <v>0</v>
      </c>
      <c r="Q1041" s="42">
        <f>IFERROR(VLOOKUP($H1041,'Water F Rev'!$A:$L,17,FALSE),0)</f>
        <v>0</v>
      </c>
      <c r="R1041" s="34">
        <f>IFERROR(VLOOKUP($H1041,'Water F Exp'!$A:$K,15,FALSE),0)</f>
        <v>0</v>
      </c>
      <c r="S1041" s="34">
        <f>IFERROR(VLOOKUP($H1041,'Water F Exp'!$A:$K,16,FALSE),0)</f>
        <v>0</v>
      </c>
      <c r="T1041" s="42">
        <f>IFERROR(VLOOKUP($H1041,'Water F Exp'!$A:$K,17,FALSE),0)</f>
        <v>0</v>
      </c>
      <c r="U1041" s="34">
        <f ca="1">IFERROR(VLOOKUP($H1041,'Sewer F Rev'!$A:$E,15,FALSE),0)</f>
        <v>0</v>
      </c>
      <c r="V1041" s="34">
        <f ca="1">IFERROR(VLOOKUP($H1041,'Sewer F Rev'!$A:$E,16,FALSE),0)</f>
        <v>0</v>
      </c>
      <c r="W1041" s="42">
        <f ca="1">IFERROR(VLOOKUP($H1041,'Sewer F Rev'!$A:$E,17,FALSE),0)</f>
        <v>0</v>
      </c>
      <c r="X1041" s="34">
        <f>IFERROR(VLOOKUP($H1041,'Sewer F Exp'!$A:$B,15,FALSE),0)</f>
        <v>0</v>
      </c>
      <c r="Y1041" s="34">
        <f>IFERROR(VLOOKUP($H1041,'Sewer F Exp'!$A:$B,16,FALSE),0)</f>
        <v>0</v>
      </c>
      <c r="Z1041" s="42">
        <f>IFERROR(VLOOKUP($H1041,'Sewer F Exp'!$A:$B,17,FALSE),0)</f>
        <v>0</v>
      </c>
      <c r="AA1041" s="34">
        <f>IFERROR(VLOOKUP($H1041,'Refuse F Rev'!$A:$E,15,FALSE),0)</f>
        <v>0</v>
      </c>
      <c r="AB1041" s="34">
        <f>IFERROR(VLOOKUP($H1041,'Refuse F Rev'!$A:$E,16,FALSE),0)</f>
        <v>0</v>
      </c>
      <c r="AC1041" s="42">
        <f>IFERROR(VLOOKUP($H1041,'Refuse F Rev'!$A:$E,17,FALSE),0)</f>
        <v>0</v>
      </c>
      <c r="AD1041" s="34">
        <f>IFERROR(VLOOKUP($H1041,'Refuse F Exp'!$A:$E,15,FALSE),0)</f>
        <v>0</v>
      </c>
      <c r="AE1041" s="34">
        <f>IFERROR(VLOOKUP($H1041,'Refuse F Exp'!$A:$E,16,FALSE),0)</f>
        <v>0</v>
      </c>
      <c r="AF1041" s="42">
        <f>IFERROR(VLOOKUP($H1041,'Refuse F Exp'!$A:$E,17,FALSE),0)</f>
        <v>0</v>
      </c>
      <c r="AG1041" s="34">
        <f>IFERROR(VLOOKUP($H1041,#REF!,10,FALSE),0)</f>
        <v>0</v>
      </c>
      <c r="AH1041" s="34">
        <f>IFERROR(VLOOKUP($H1041,#REF!,11,FALSE),0)</f>
        <v>0</v>
      </c>
      <c r="AI1041" s="42">
        <f>IFERROR(VLOOKUP($H1041,#REF!,12,FALSE),0)</f>
        <v>0</v>
      </c>
      <c r="AJ1041" s="34">
        <f>IFERROR(VLOOKUP($H1041,#REF!,10,FALSE),0)</f>
        <v>0</v>
      </c>
      <c r="AK1041" s="34">
        <f>IFERROR(VLOOKUP($H1041,#REF!,11,FALSE),0)</f>
        <v>0</v>
      </c>
      <c r="AL1041" s="42">
        <f>IFERROR(VLOOKUP($H1041,#REF!,12,FALSE),0)</f>
        <v>0</v>
      </c>
      <c r="AM1041" s="34">
        <f>IFERROR(VLOOKUP($H1041,#REF!,10,FALSE),0)</f>
        <v>0</v>
      </c>
      <c r="AN1041" s="34">
        <f>IFERROR(VLOOKUP($H1041,#REF!,11,FALSE),0)</f>
        <v>0</v>
      </c>
      <c r="AO1041" s="42">
        <f>IFERROR(VLOOKUP($H1041,#REF!,12,FALSE),0)</f>
        <v>0</v>
      </c>
      <c r="AP1041" s="34">
        <f>IFERROR(VLOOKUP($H1041,#REF!,10,FALSE),0)</f>
        <v>0</v>
      </c>
      <c r="AQ1041" s="34">
        <f>IFERROR(VLOOKUP($H1041,#REF!,11,FALSE),0)</f>
        <v>0</v>
      </c>
      <c r="AR1041" s="42">
        <f>IFERROR(VLOOKUP($H1041,#REF!,12,FALSE),0)</f>
        <v>0</v>
      </c>
      <c r="AS1041" s="34">
        <f>IFERROR(VLOOKUP($H1041,#REF!,13,FALSE),0)</f>
        <v>0</v>
      </c>
      <c r="AT1041" s="34">
        <f>IFERROR(VLOOKUP($H1041,#REF!,14,FALSE),0)</f>
        <v>0</v>
      </c>
      <c r="AU1041" s="42">
        <f>IFERROR(VLOOKUP($H1041,#REF!,15,FALSE),0)</f>
        <v>0</v>
      </c>
      <c r="AV1041" s="34">
        <f>IFERROR(VLOOKUP($H1041,#REF!,15,FALSE),0)</f>
        <v>0</v>
      </c>
      <c r="AW1041" s="34">
        <f>IFERROR(VLOOKUP($H1041,#REF!,16,FALSE),0)</f>
        <v>0</v>
      </c>
      <c r="AX1041" s="42">
        <f>IFERROR(VLOOKUP($H1041,#REF!,17,FALSE),0)</f>
        <v>0</v>
      </c>
    </row>
    <row r="1042" spans="1:50" x14ac:dyDescent="0.3">
      <c r="A1042" s="33" t="str">
        <f t="shared" si="64"/>
        <v>0</v>
      </c>
      <c r="B1042" s="33">
        <f>+'R&amp;E EXPORT'!B1033</f>
        <v>0</v>
      </c>
      <c r="C1042" t="str">
        <f>IFERROR(VLOOKUP(A1042,'MCSJ Export'!A:C,3,FALSE),"")</f>
        <v/>
      </c>
      <c r="D1042" s="37">
        <f t="shared" ca="1" si="65"/>
        <v>0</v>
      </c>
      <c r="E1042" s="37">
        <f t="shared" ca="1" si="66"/>
        <v>0</v>
      </c>
      <c r="F1042" s="37">
        <f t="shared" ca="1" si="67"/>
        <v>0</v>
      </c>
      <c r="G1042" s="37"/>
      <c r="H1042" s="33">
        <f>+'R&amp;E EXPORT'!A1033</f>
        <v>0</v>
      </c>
      <c r="I1042" s="34">
        <f>IFERROR(VLOOKUP($H1042,'Gen F Rev'!$A:$M,15,FALSE),0)</f>
        <v>0</v>
      </c>
      <c r="J1042" s="34">
        <f>IFERROR(VLOOKUP($H1042,'Gen F Rev'!$A:$M,16,FALSE),0)</f>
        <v>0</v>
      </c>
      <c r="K1042" s="42">
        <f>IFERROR(VLOOKUP($H1042,'Gen F Rev'!$A:$M,17,FALSE),0)</f>
        <v>0</v>
      </c>
      <c r="L1042" s="34">
        <f>IFERROR(VLOOKUP($H1042,'Gen F Exp'!$A:$E,15,FALSE),0)</f>
        <v>0</v>
      </c>
      <c r="M1042" s="34">
        <f>IFERROR(VLOOKUP($H1042,'Gen F Exp'!$A:$E,16,FALSE),0)</f>
        <v>0</v>
      </c>
      <c r="N1042" s="42">
        <f>IFERROR(VLOOKUP($H1042,'Gen F Exp'!$A:$E,17,FALSE),0)</f>
        <v>0</v>
      </c>
      <c r="O1042" s="34">
        <f>IFERROR(VLOOKUP($H1042,'Water F Rev'!$A:$L,15,FALSE),0)</f>
        <v>0</v>
      </c>
      <c r="P1042" s="34">
        <f>IFERROR(VLOOKUP($H1042,'Water F Rev'!$A:$L,16,FALSE),0)</f>
        <v>0</v>
      </c>
      <c r="Q1042" s="42">
        <f>IFERROR(VLOOKUP($H1042,'Water F Rev'!$A:$L,17,FALSE),0)</f>
        <v>0</v>
      </c>
      <c r="R1042" s="34">
        <f>IFERROR(VLOOKUP($H1042,'Water F Exp'!$A:$K,15,FALSE),0)</f>
        <v>0</v>
      </c>
      <c r="S1042" s="34">
        <f>IFERROR(VLOOKUP($H1042,'Water F Exp'!$A:$K,16,FALSE),0)</f>
        <v>0</v>
      </c>
      <c r="T1042" s="42">
        <f>IFERROR(VLOOKUP($H1042,'Water F Exp'!$A:$K,17,FALSE),0)</f>
        <v>0</v>
      </c>
      <c r="U1042" s="34">
        <f ca="1">IFERROR(VLOOKUP($H1042,'Sewer F Rev'!$A:$E,15,FALSE),0)</f>
        <v>0</v>
      </c>
      <c r="V1042" s="34">
        <f ca="1">IFERROR(VLOOKUP($H1042,'Sewer F Rev'!$A:$E,16,FALSE),0)</f>
        <v>0</v>
      </c>
      <c r="W1042" s="42">
        <f ca="1">IFERROR(VLOOKUP($H1042,'Sewer F Rev'!$A:$E,17,FALSE),0)</f>
        <v>0</v>
      </c>
      <c r="X1042" s="34">
        <f>IFERROR(VLOOKUP($H1042,'Sewer F Exp'!$A:$B,15,FALSE),0)</f>
        <v>0</v>
      </c>
      <c r="Y1042" s="34">
        <f>IFERROR(VLOOKUP($H1042,'Sewer F Exp'!$A:$B,16,FALSE),0)</f>
        <v>0</v>
      </c>
      <c r="Z1042" s="42">
        <f>IFERROR(VLOOKUP($H1042,'Sewer F Exp'!$A:$B,17,FALSE),0)</f>
        <v>0</v>
      </c>
      <c r="AA1042" s="34">
        <f>IFERROR(VLOOKUP($H1042,'Refuse F Rev'!$A:$E,15,FALSE),0)</f>
        <v>0</v>
      </c>
      <c r="AB1042" s="34">
        <f>IFERROR(VLOOKUP($H1042,'Refuse F Rev'!$A:$E,16,FALSE),0)</f>
        <v>0</v>
      </c>
      <c r="AC1042" s="42">
        <f>IFERROR(VLOOKUP($H1042,'Refuse F Rev'!$A:$E,17,FALSE),0)</f>
        <v>0</v>
      </c>
      <c r="AD1042" s="34">
        <f>IFERROR(VLOOKUP($H1042,'Refuse F Exp'!$A:$E,15,FALSE),0)</f>
        <v>0</v>
      </c>
      <c r="AE1042" s="34">
        <f>IFERROR(VLOOKUP($H1042,'Refuse F Exp'!$A:$E,16,FALSE),0)</f>
        <v>0</v>
      </c>
      <c r="AF1042" s="42">
        <f>IFERROR(VLOOKUP($H1042,'Refuse F Exp'!$A:$E,17,FALSE),0)</f>
        <v>0</v>
      </c>
      <c r="AG1042" s="34">
        <f>IFERROR(VLOOKUP($H1042,#REF!,10,FALSE),0)</f>
        <v>0</v>
      </c>
      <c r="AH1042" s="34">
        <f>IFERROR(VLOOKUP($H1042,#REF!,11,FALSE),0)</f>
        <v>0</v>
      </c>
      <c r="AI1042" s="42">
        <f>IFERROR(VLOOKUP($H1042,#REF!,12,FALSE),0)</f>
        <v>0</v>
      </c>
      <c r="AJ1042" s="34">
        <f>IFERROR(VLOOKUP($H1042,#REF!,10,FALSE),0)</f>
        <v>0</v>
      </c>
      <c r="AK1042" s="34">
        <f>IFERROR(VLOOKUP($H1042,#REF!,11,FALSE),0)</f>
        <v>0</v>
      </c>
      <c r="AL1042" s="42">
        <f>IFERROR(VLOOKUP($H1042,#REF!,12,FALSE),0)</f>
        <v>0</v>
      </c>
      <c r="AM1042" s="34">
        <f>IFERROR(VLOOKUP($H1042,#REF!,10,FALSE),0)</f>
        <v>0</v>
      </c>
      <c r="AN1042" s="34">
        <f>IFERROR(VLOOKUP($H1042,#REF!,11,FALSE),0)</f>
        <v>0</v>
      </c>
      <c r="AO1042" s="42">
        <f>IFERROR(VLOOKUP($H1042,#REF!,12,FALSE),0)</f>
        <v>0</v>
      </c>
      <c r="AP1042" s="34">
        <f>IFERROR(VLOOKUP($H1042,#REF!,10,FALSE),0)</f>
        <v>0</v>
      </c>
      <c r="AQ1042" s="34">
        <f>IFERROR(VLOOKUP($H1042,#REF!,11,FALSE),0)</f>
        <v>0</v>
      </c>
      <c r="AR1042" s="42">
        <f>IFERROR(VLOOKUP($H1042,#REF!,12,FALSE),0)</f>
        <v>0</v>
      </c>
      <c r="AS1042" s="34">
        <f>IFERROR(VLOOKUP($H1042,#REF!,13,FALSE),0)</f>
        <v>0</v>
      </c>
      <c r="AT1042" s="34">
        <f>IFERROR(VLOOKUP($H1042,#REF!,14,FALSE),0)</f>
        <v>0</v>
      </c>
      <c r="AU1042" s="42">
        <f>IFERROR(VLOOKUP($H1042,#REF!,15,FALSE),0)</f>
        <v>0</v>
      </c>
      <c r="AV1042" s="34">
        <f>IFERROR(VLOOKUP($H1042,#REF!,15,FALSE),0)</f>
        <v>0</v>
      </c>
      <c r="AW1042" s="34">
        <f>IFERROR(VLOOKUP($H1042,#REF!,16,FALSE),0)</f>
        <v>0</v>
      </c>
      <c r="AX1042" s="42">
        <f>IFERROR(VLOOKUP($H1042,#REF!,17,FALSE),0)</f>
        <v>0</v>
      </c>
    </row>
    <row r="1043" spans="1:50" x14ac:dyDescent="0.3">
      <c r="A1043" s="33" t="str">
        <f t="shared" si="64"/>
        <v>0</v>
      </c>
      <c r="B1043" s="33">
        <f>+'R&amp;E EXPORT'!B1034</f>
        <v>0</v>
      </c>
      <c r="C1043" t="str">
        <f>IFERROR(VLOOKUP(A1043,'MCSJ Export'!A:C,3,FALSE),"")</f>
        <v/>
      </c>
      <c r="D1043" s="37">
        <f t="shared" ca="1" si="65"/>
        <v>0</v>
      </c>
      <c r="E1043" s="37">
        <f t="shared" ca="1" si="66"/>
        <v>0</v>
      </c>
      <c r="F1043" s="37">
        <f t="shared" ca="1" si="67"/>
        <v>0</v>
      </c>
      <c r="G1043" s="37"/>
      <c r="H1043" s="33">
        <f>+'R&amp;E EXPORT'!A1034</f>
        <v>0</v>
      </c>
      <c r="I1043" s="34">
        <f>IFERROR(VLOOKUP($H1043,'Gen F Rev'!$A:$M,15,FALSE),0)</f>
        <v>0</v>
      </c>
      <c r="J1043" s="34">
        <f>IFERROR(VLOOKUP($H1043,'Gen F Rev'!$A:$M,16,FALSE),0)</f>
        <v>0</v>
      </c>
      <c r="K1043" s="42">
        <f>IFERROR(VLOOKUP($H1043,'Gen F Rev'!$A:$M,17,FALSE),0)</f>
        <v>0</v>
      </c>
      <c r="L1043" s="34">
        <f>IFERROR(VLOOKUP($H1043,'Gen F Exp'!$A:$E,15,FALSE),0)</f>
        <v>0</v>
      </c>
      <c r="M1043" s="34">
        <f>IFERROR(VLOOKUP($H1043,'Gen F Exp'!$A:$E,16,FALSE),0)</f>
        <v>0</v>
      </c>
      <c r="N1043" s="42">
        <f>IFERROR(VLOOKUP($H1043,'Gen F Exp'!$A:$E,17,FALSE),0)</f>
        <v>0</v>
      </c>
      <c r="O1043" s="34">
        <f>IFERROR(VLOOKUP($H1043,'Water F Rev'!$A:$L,15,FALSE),0)</f>
        <v>0</v>
      </c>
      <c r="P1043" s="34">
        <f>IFERROR(VLOOKUP($H1043,'Water F Rev'!$A:$L,16,FALSE),0)</f>
        <v>0</v>
      </c>
      <c r="Q1043" s="42">
        <f>IFERROR(VLOOKUP($H1043,'Water F Rev'!$A:$L,17,FALSE),0)</f>
        <v>0</v>
      </c>
      <c r="R1043" s="34">
        <f>IFERROR(VLOOKUP($H1043,'Water F Exp'!$A:$K,15,FALSE),0)</f>
        <v>0</v>
      </c>
      <c r="S1043" s="34">
        <f>IFERROR(VLOOKUP($H1043,'Water F Exp'!$A:$K,16,FALSE),0)</f>
        <v>0</v>
      </c>
      <c r="T1043" s="42">
        <f>IFERROR(VLOOKUP($H1043,'Water F Exp'!$A:$K,17,FALSE),0)</f>
        <v>0</v>
      </c>
      <c r="U1043" s="34">
        <f ca="1">IFERROR(VLOOKUP($H1043,'Sewer F Rev'!$A:$E,15,FALSE),0)</f>
        <v>0</v>
      </c>
      <c r="V1043" s="34">
        <f ca="1">IFERROR(VLOOKUP($H1043,'Sewer F Rev'!$A:$E,16,FALSE),0)</f>
        <v>0</v>
      </c>
      <c r="W1043" s="42">
        <f ca="1">IFERROR(VLOOKUP($H1043,'Sewer F Rev'!$A:$E,17,FALSE),0)</f>
        <v>0</v>
      </c>
      <c r="X1043" s="34">
        <f>IFERROR(VLOOKUP($H1043,'Sewer F Exp'!$A:$B,15,FALSE),0)</f>
        <v>0</v>
      </c>
      <c r="Y1043" s="34">
        <f>IFERROR(VLOOKUP($H1043,'Sewer F Exp'!$A:$B,16,FALSE),0)</f>
        <v>0</v>
      </c>
      <c r="Z1043" s="42">
        <f>IFERROR(VLOOKUP($H1043,'Sewer F Exp'!$A:$B,17,FALSE),0)</f>
        <v>0</v>
      </c>
      <c r="AA1043" s="34">
        <f>IFERROR(VLOOKUP($H1043,'Refuse F Rev'!$A:$E,15,FALSE),0)</f>
        <v>0</v>
      </c>
      <c r="AB1043" s="34">
        <f>IFERROR(VLOOKUP($H1043,'Refuse F Rev'!$A:$E,16,FALSE),0)</f>
        <v>0</v>
      </c>
      <c r="AC1043" s="42">
        <f>IFERROR(VLOOKUP($H1043,'Refuse F Rev'!$A:$E,17,FALSE),0)</f>
        <v>0</v>
      </c>
      <c r="AD1043" s="34">
        <f>IFERROR(VLOOKUP($H1043,'Refuse F Exp'!$A:$E,15,FALSE),0)</f>
        <v>0</v>
      </c>
      <c r="AE1043" s="34">
        <f>IFERROR(VLOOKUP($H1043,'Refuse F Exp'!$A:$E,16,FALSE),0)</f>
        <v>0</v>
      </c>
      <c r="AF1043" s="42">
        <f>IFERROR(VLOOKUP($H1043,'Refuse F Exp'!$A:$E,17,FALSE),0)</f>
        <v>0</v>
      </c>
      <c r="AG1043" s="34">
        <f>IFERROR(VLOOKUP($H1043,#REF!,10,FALSE),0)</f>
        <v>0</v>
      </c>
      <c r="AH1043" s="34">
        <f>IFERROR(VLOOKUP($H1043,#REF!,11,FALSE),0)</f>
        <v>0</v>
      </c>
      <c r="AI1043" s="42">
        <f>IFERROR(VLOOKUP($H1043,#REF!,12,FALSE),0)</f>
        <v>0</v>
      </c>
      <c r="AJ1043" s="34">
        <f>IFERROR(VLOOKUP($H1043,#REF!,10,FALSE),0)</f>
        <v>0</v>
      </c>
      <c r="AK1043" s="34">
        <f>IFERROR(VLOOKUP($H1043,#REF!,11,FALSE),0)</f>
        <v>0</v>
      </c>
      <c r="AL1043" s="42">
        <f>IFERROR(VLOOKUP($H1043,#REF!,12,FALSE),0)</f>
        <v>0</v>
      </c>
      <c r="AM1043" s="34">
        <f>IFERROR(VLOOKUP($H1043,#REF!,10,FALSE),0)</f>
        <v>0</v>
      </c>
      <c r="AN1043" s="34">
        <f>IFERROR(VLOOKUP($H1043,#REF!,11,FALSE),0)</f>
        <v>0</v>
      </c>
      <c r="AO1043" s="42">
        <f>IFERROR(VLOOKUP($H1043,#REF!,12,FALSE),0)</f>
        <v>0</v>
      </c>
      <c r="AP1043" s="34">
        <f>IFERROR(VLOOKUP($H1043,#REF!,10,FALSE),0)</f>
        <v>0</v>
      </c>
      <c r="AQ1043" s="34">
        <f>IFERROR(VLOOKUP($H1043,#REF!,11,FALSE),0)</f>
        <v>0</v>
      </c>
      <c r="AR1043" s="42">
        <f>IFERROR(VLOOKUP($H1043,#REF!,12,FALSE),0)</f>
        <v>0</v>
      </c>
      <c r="AS1043" s="34">
        <f>IFERROR(VLOOKUP($H1043,#REF!,13,FALSE),0)</f>
        <v>0</v>
      </c>
      <c r="AT1043" s="34">
        <f>IFERROR(VLOOKUP($H1043,#REF!,14,FALSE),0)</f>
        <v>0</v>
      </c>
      <c r="AU1043" s="42">
        <f>IFERROR(VLOOKUP($H1043,#REF!,15,FALSE),0)</f>
        <v>0</v>
      </c>
      <c r="AV1043" s="34">
        <f>IFERROR(VLOOKUP($H1043,#REF!,15,FALSE),0)</f>
        <v>0</v>
      </c>
      <c r="AW1043" s="34">
        <f>IFERROR(VLOOKUP($H1043,#REF!,16,FALSE),0)</f>
        <v>0</v>
      </c>
      <c r="AX1043" s="42">
        <f>IFERROR(VLOOKUP($H1043,#REF!,17,FALSE),0)</f>
        <v>0</v>
      </c>
    </row>
    <row r="1044" spans="1:50" x14ac:dyDescent="0.3">
      <c r="A1044" s="33" t="e">
        <f t="shared" si="64"/>
        <v>#REF!</v>
      </c>
      <c r="B1044" s="33" t="e">
        <f>+'R&amp;E EXPORT'!#REF!</f>
        <v>#REF!</v>
      </c>
      <c r="C1044" t="str">
        <f>IFERROR(VLOOKUP(A1044,'MCSJ Export'!A:C,3,FALSE),"")</f>
        <v/>
      </c>
      <c r="D1044" s="37">
        <f t="shared" si="65"/>
        <v>0</v>
      </c>
      <c r="E1044" s="37">
        <f t="shared" si="66"/>
        <v>0</v>
      </c>
      <c r="F1044" s="37">
        <f t="shared" si="67"/>
        <v>0</v>
      </c>
      <c r="G1044" s="37"/>
      <c r="H1044" s="33" t="e">
        <f>+'R&amp;E EXPORT'!#REF!</f>
        <v>#REF!</v>
      </c>
      <c r="I1044" s="34">
        <f>IFERROR(VLOOKUP($H1044,'Gen F Rev'!$A:$M,15,FALSE),0)</f>
        <v>0</v>
      </c>
      <c r="J1044" s="34">
        <f>IFERROR(VLOOKUP($H1044,'Gen F Rev'!$A:$M,16,FALSE),0)</f>
        <v>0</v>
      </c>
      <c r="K1044" s="42">
        <f>IFERROR(VLOOKUP($H1044,'Gen F Rev'!$A:$M,17,FALSE),0)</f>
        <v>0</v>
      </c>
      <c r="L1044" s="34">
        <f>IFERROR(VLOOKUP($H1044,'Gen F Exp'!$A:$E,15,FALSE),0)</f>
        <v>0</v>
      </c>
      <c r="M1044" s="34">
        <f>IFERROR(VLOOKUP($H1044,'Gen F Exp'!$A:$E,16,FALSE),0)</f>
        <v>0</v>
      </c>
      <c r="N1044" s="42">
        <f>IFERROR(VLOOKUP($H1044,'Gen F Exp'!$A:$E,17,FALSE),0)</f>
        <v>0</v>
      </c>
      <c r="O1044" s="34">
        <f>IFERROR(VLOOKUP($H1044,'Water F Rev'!$A:$L,15,FALSE),0)</f>
        <v>0</v>
      </c>
      <c r="P1044" s="34">
        <f>IFERROR(VLOOKUP($H1044,'Water F Rev'!$A:$L,16,FALSE),0)</f>
        <v>0</v>
      </c>
      <c r="Q1044" s="42">
        <f>IFERROR(VLOOKUP($H1044,'Water F Rev'!$A:$L,17,FALSE),0)</f>
        <v>0</v>
      </c>
      <c r="R1044" s="34">
        <f>IFERROR(VLOOKUP($H1044,'Water F Exp'!$A:$K,15,FALSE),0)</f>
        <v>0</v>
      </c>
      <c r="S1044" s="34">
        <f>IFERROR(VLOOKUP($H1044,'Water F Exp'!$A:$K,16,FALSE),0)</f>
        <v>0</v>
      </c>
      <c r="T1044" s="42">
        <f>IFERROR(VLOOKUP($H1044,'Water F Exp'!$A:$K,17,FALSE),0)</f>
        <v>0</v>
      </c>
      <c r="U1044" s="34">
        <f>IFERROR(VLOOKUP($H1044,'Sewer F Rev'!$A:$E,15,FALSE),0)</f>
        <v>0</v>
      </c>
      <c r="V1044" s="34">
        <f>IFERROR(VLOOKUP($H1044,'Sewer F Rev'!$A:$E,16,FALSE),0)</f>
        <v>0</v>
      </c>
      <c r="W1044" s="42">
        <f>IFERROR(VLOOKUP($H1044,'Sewer F Rev'!$A:$E,17,FALSE),0)</f>
        <v>0</v>
      </c>
      <c r="X1044" s="34">
        <f>IFERROR(VLOOKUP($H1044,'Sewer F Exp'!$A:$B,15,FALSE),0)</f>
        <v>0</v>
      </c>
      <c r="Y1044" s="34">
        <f>IFERROR(VLOOKUP($H1044,'Sewer F Exp'!$A:$B,16,FALSE),0)</f>
        <v>0</v>
      </c>
      <c r="Z1044" s="42">
        <f>IFERROR(VLOOKUP($H1044,'Sewer F Exp'!$A:$B,17,FALSE),0)</f>
        <v>0</v>
      </c>
      <c r="AA1044" s="34">
        <f>IFERROR(VLOOKUP($H1044,'Refuse F Rev'!$A:$E,15,FALSE),0)</f>
        <v>0</v>
      </c>
      <c r="AB1044" s="34">
        <f>IFERROR(VLOOKUP($H1044,'Refuse F Rev'!$A:$E,16,FALSE),0)</f>
        <v>0</v>
      </c>
      <c r="AC1044" s="42">
        <f>IFERROR(VLOOKUP($H1044,'Refuse F Rev'!$A:$E,17,FALSE),0)</f>
        <v>0</v>
      </c>
      <c r="AD1044" s="34">
        <f>IFERROR(VLOOKUP($H1044,'Refuse F Exp'!$A:$E,15,FALSE),0)</f>
        <v>0</v>
      </c>
      <c r="AE1044" s="34">
        <f>IFERROR(VLOOKUP($H1044,'Refuse F Exp'!$A:$E,16,FALSE),0)</f>
        <v>0</v>
      </c>
      <c r="AF1044" s="42">
        <f>IFERROR(VLOOKUP($H1044,'Refuse F Exp'!$A:$E,17,FALSE),0)</f>
        <v>0</v>
      </c>
      <c r="AG1044" s="34">
        <f>IFERROR(VLOOKUP($H1044,#REF!,10,FALSE),0)</f>
        <v>0</v>
      </c>
      <c r="AH1044" s="34">
        <f>IFERROR(VLOOKUP($H1044,#REF!,11,FALSE),0)</f>
        <v>0</v>
      </c>
      <c r="AI1044" s="42">
        <f>IFERROR(VLOOKUP($H1044,#REF!,12,FALSE),0)</f>
        <v>0</v>
      </c>
      <c r="AJ1044" s="34">
        <f>IFERROR(VLOOKUP($H1044,#REF!,10,FALSE),0)</f>
        <v>0</v>
      </c>
      <c r="AK1044" s="34">
        <f>IFERROR(VLOOKUP($H1044,#REF!,11,FALSE),0)</f>
        <v>0</v>
      </c>
      <c r="AL1044" s="42">
        <f>IFERROR(VLOOKUP($H1044,#REF!,12,FALSE),0)</f>
        <v>0</v>
      </c>
      <c r="AM1044" s="34">
        <f>IFERROR(VLOOKUP($H1044,#REF!,10,FALSE),0)</f>
        <v>0</v>
      </c>
      <c r="AN1044" s="34">
        <f>IFERROR(VLOOKUP($H1044,#REF!,11,FALSE),0)</f>
        <v>0</v>
      </c>
      <c r="AO1044" s="42">
        <f>IFERROR(VLOOKUP($H1044,#REF!,12,FALSE),0)</f>
        <v>0</v>
      </c>
      <c r="AP1044" s="34">
        <f>IFERROR(VLOOKUP($H1044,#REF!,10,FALSE),0)</f>
        <v>0</v>
      </c>
      <c r="AQ1044" s="34">
        <f>IFERROR(VLOOKUP($H1044,#REF!,11,FALSE),0)</f>
        <v>0</v>
      </c>
      <c r="AR1044" s="42">
        <f>IFERROR(VLOOKUP($H1044,#REF!,12,FALSE),0)</f>
        <v>0</v>
      </c>
      <c r="AS1044" s="34">
        <f>IFERROR(VLOOKUP($H1044,#REF!,13,FALSE),0)</f>
        <v>0</v>
      </c>
      <c r="AT1044" s="34">
        <f>IFERROR(VLOOKUP($H1044,#REF!,14,FALSE),0)</f>
        <v>0</v>
      </c>
      <c r="AU1044" s="42">
        <f>IFERROR(VLOOKUP($H1044,#REF!,15,FALSE),0)</f>
        <v>0</v>
      </c>
      <c r="AV1044" s="34">
        <f>IFERROR(VLOOKUP($H1044,#REF!,15,FALSE),0)</f>
        <v>0</v>
      </c>
      <c r="AW1044" s="34">
        <f>IFERROR(VLOOKUP($H1044,#REF!,16,FALSE),0)</f>
        <v>0</v>
      </c>
      <c r="AX1044" s="42">
        <f>IFERROR(VLOOKUP($H1044,#REF!,17,FALSE),0)</f>
        <v>0</v>
      </c>
    </row>
    <row r="1045" spans="1:50" x14ac:dyDescent="0.3">
      <c r="A1045" s="33" t="e">
        <f t="shared" si="64"/>
        <v>#REF!</v>
      </c>
      <c r="B1045" s="33" t="e">
        <f>+'R&amp;E EXPORT'!#REF!</f>
        <v>#REF!</v>
      </c>
      <c r="C1045" t="str">
        <f>IFERROR(VLOOKUP(A1045,'MCSJ Export'!A:C,3,FALSE),"")</f>
        <v/>
      </c>
      <c r="D1045" s="37">
        <f t="shared" si="65"/>
        <v>0</v>
      </c>
      <c r="E1045" s="37">
        <f t="shared" si="66"/>
        <v>0</v>
      </c>
      <c r="F1045" s="37">
        <f t="shared" si="67"/>
        <v>0</v>
      </c>
      <c r="G1045" s="37"/>
      <c r="H1045" s="33" t="e">
        <f>+'R&amp;E EXPORT'!#REF!</f>
        <v>#REF!</v>
      </c>
      <c r="I1045" s="34">
        <f>IFERROR(VLOOKUP($H1045,'Gen F Rev'!$A:$M,15,FALSE),0)</f>
        <v>0</v>
      </c>
      <c r="J1045" s="34">
        <f>IFERROR(VLOOKUP($H1045,'Gen F Rev'!$A:$M,16,FALSE),0)</f>
        <v>0</v>
      </c>
      <c r="K1045" s="42">
        <f>IFERROR(VLOOKUP($H1045,'Gen F Rev'!$A:$M,17,FALSE),0)</f>
        <v>0</v>
      </c>
      <c r="L1045" s="34">
        <f>IFERROR(VLOOKUP($H1045,'Gen F Exp'!$A:$E,15,FALSE),0)</f>
        <v>0</v>
      </c>
      <c r="M1045" s="34">
        <f>IFERROR(VLOOKUP($H1045,'Gen F Exp'!$A:$E,16,FALSE),0)</f>
        <v>0</v>
      </c>
      <c r="N1045" s="42">
        <f>IFERROR(VLOOKUP($H1045,'Gen F Exp'!$A:$E,17,FALSE),0)</f>
        <v>0</v>
      </c>
      <c r="O1045" s="34">
        <f>IFERROR(VLOOKUP($H1045,'Water F Rev'!$A:$L,15,FALSE),0)</f>
        <v>0</v>
      </c>
      <c r="P1045" s="34">
        <f>IFERROR(VLOOKUP($H1045,'Water F Rev'!$A:$L,16,FALSE),0)</f>
        <v>0</v>
      </c>
      <c r="Q1045" s="42">
        <f>IFERROR(VLOOKUP($H1045,'Water F Rev'!$A:$L,17,FALSE),0)</f>
        <v>0</v>
      </c>
      <c r="R1045" s="34">
        <f>IFERROR(VLOOKUP($H1045,'Water F Exp'!$A:$K,15,FALSE),0)</f>
        <v>0</v>
      </c>
      <c r="S1045" s="34">
        <f>IFERROR(VLOOKUP($H1045,'Water F Exp'!$A:$K,16,FALSE),0)</f>
        <v>0</v>
      </c>
      <c r="T1045" s="42">
        <f>IFERROR(VLOOKUP($H1045,'Water F Exp'!$A:$K,17,FALSE),0)</f>
        <v>0</v>
      </c>
      <c r="U1045" s="34">
        <f>IFERROR(VLOOKUP($H1045,'Sewer F Rev'!$A:$E,15,FALSE),0)</f>
        <v>0</v>
      </c>
      <c r="V1045" s="34">
        <f>IFERROR(VLOOKUP($H1045,'Sewer F Rev'!$A:$E,16,FALSE),0)</f>
        <v>0</v>
      </c>
      <c r="W1045" s="42">
        <f>IFERROR(VLOOKUP($H1045,'Sewer F Rev'!$A:$E,17,FALSE),0)</f>
        <v>0</v>
      </c>
      <c r="X1045" s="34">
        <f>IFERROR(VLOOKUP($H1045,'Sewer F Exp'!$A:$B,15,FALSE),0)</f>
        <v>0</v>
      </c>
      <c r="Y1045" s="34">
        <f>IFERROR(VLOOKUP($H1045,'Sewer F Exp'!$A:$B,16,FALSE),0)</f>
        <v>0</v>
      </c>
      <c r="Z1045" s="42">
        <f>IFERROR(VLOOKUP($H1045,'Sewer F Exp'!$A:$B,17,FALSE),0)</f>
        <v>0</v>
      </c>
      <c r="AA1045" s="34">
        <f>IFERROR(VLOOKUP($H1045,'Refuse F Rev'!$A:$E,15,FALSE),0)</f>
        <v>0</v>
      </c>
      <c r="AB1045" s="34">
        <f>IFERROR(VLOOKUP($H1045,'Refuse F Rev'!$A:$E,16,FALSE),0)</f>
        <v>0</v>
      </c>
      <c r="AC1045" s="42">
        <f>IFERROR(VLOOKUP($H1045,'Refuse F Rev'!$A:$E,17,FALSE),0)</f>
        <v>0</v>
      </c>
      <c r="AD1045" s="34">
        <f>IFERROR(VLOOKUP($H1045,'Refuse F Exp'!$A:$E,15,FALSE),0)</f>
        <v>0</v>
      </c>
      <c r="AE1045" s="34">
        <f>IFERROR(VLOOKUP($H1045,'Refuse F Exp'!$A:$E,16,FALSE),0)</f>
        <v>0</v>
      </c>
      <c r="AF1045" s="42">
        <f>IFERROR(VLOOKUP($H1045,'Refuse F Exp'!$A:$E,17,FALSE),0)</f>
        <v>0</v>
      </c>
      <c r="AG1045" s="34">
        <f>IFERROR(VLOOKUP($H1045,#REF!,10,FALSE),0)</f>
        <v>0</v>
      </c>
      <c r="AH1045" s="34">
        <f>IFERROR(VLOOKUP($H1045,#REF!,11,FALSE),0)</f>
        <v>0</v>
      </c>
      <c r="AI1045" s="42">
        <f>IFERROR(VLOOKUP($H1045,#REF!,12,FALSE),0)</f>
        <v>0</v>
      </c>
      <c r="AJ1045" s="34">
        <f>IFERROR(VLOOKUP($H1045,#REF!,10,FALSE),0)</f>
        <v>0</v>
      </c>
      <c r="AK1045" s="34">
        <f>IFERROR(VLOOKUP($H1045,#REF!,11,FALSE),0)</f>
        <v>0</v>
      </c>
      <c r="AL1045" s="42">
        <f>IFERROR(VLOOKUP($H1045,#REF!,12,FALSE),0)</f>
        <v>0</v>
      </c>
      <c r="AM1045" s="34">
        <f>IFERROR(VLOOKUP($H1045,#REF!,10,FALSE),0)</f>
        <v>0</v>
      </c>
      <c r="AN1045" s="34">
        <f>IFERROR(VLOOKUP($H1045,#REF!,11,FALSE),0)</f>
        <v>0</v>
      </c>
      <c r="AO1045" s="42">
        <f>IFERROR(VLOOKUP($H1045,#REF!,12,FALSE),0)</f>
        <v>0</v>
      </c>
      <c r="AP1045" s="34">
        <f>IFERROR(VLOOKUP($H1045,#REF!,10,FALSE),0)</f>
        <v>0</v>
      </c>
      <c r="AQ1045" s="34">
        <f>IFERROR(VLOOKUP($H1045,#REF!,11,FALSE),0)</f>
        <v>0</v>
      </c>
      <c r="AR1045" s="42">
        <f>IFERROR(VLOOKUP($H1045,#REF!,12,FALSE),0)</f>
        <v>0</v>
      </c>
      <c r="AS1045" s="34">
        <f>IFERROR(VLOOKUP($H1045,#REF!,13,FALSE),0)</f>
        <v>0</v>
      </c>
      <c r="AT1045" s="34">
        <f>IFERROR(VLOOKUP($H1045,#REF!,14,FALSE),0)</f>
        <v>0</v>
      </c>
      <c r="AU1045" s="42">
        <f>IFERROR(VLOOKUP($H1045,#REF!,15,FALSE),0)</f>
        <v>0</v>
      </c>
      <c r="AV1045" s="34">
        <f>IFERROR(VLOOKUP($H1045,#REF!,15,FALSE),0)</f>
        <v>0</v>
      </c>
      <c r="AW1045" s="34">
        <f>IFERROR(VLOOKUP($H1045,#REF!,16,FALSE),0)</f>
        <v>0</v>
      </c>
      <c r="AX1045" s="42">
        <f>IFERROR(VLOOKUP($H1045,#REF!,17,FALSE),0)</f>
        <v>0</v>
      </c>
    </row>
    <row r="1046" spans="1:50" x14ac:dyDescent="0.3">
      <c r="A1046" s="33" t="str">
        <f t="shared" si="64"/>
        <v>0</v>
      </c>
      <c r="B1046" s="33">
        <f>+'R&amp;E EXPORT'!B1035</f>
        <v>0</v>
      </c>
      <c r="C1046" t="str">
        <f>IFERROR(VLOOKUP(A1046,'MCSJ Export'!A:C,3,FALSE),"")</f>
        <v/>
      </c>
      <c r="D1046" s="37">
        <f t="shared" ca="1" si="65"/>
        <v>0</v>
      </c>
      <c r="E1046" s="37">
        <f t="shared" ca="1" si="66"/>
        <v>0</v>
      </c>
      <c r="F1046" s="37">
        <f t="shared" ca="1" si="67"/>
        <v>0</v>
      </c>
      <c r="G1046" s="37"/>
      <c r="H1046" s="33">
        <f>+'R&amp;E EXPORT'!A1035</f>
        <v>0</v>
      </c>
      <c r="I1046" s="34">
        <f>IFERROR(VLOOKUP($H1046,'Gen F Rev'!$A:$M,15,FALSE),0)</f>
        <v>0</v>
      </c>
      <c r="J1046" s="34">
        <f>IFERROR(VLOOKUP($H1046,'Gen F Rev'!$A:$M,16,FALSE),0)</f>
        <v>0</v>
      </c>
      <c r="K1046" s="42">
        <f>IFERROR(VLOOKUP($H1046,'Gen F Rev'!$A:$M,17,FALSE),0)</f>
        <v>0</v>
      </c>
      <c r="L1046" s="34">
        <f>IFERROR(VLOOKUP($H1046,'Gen F Exp'!$A:$E,15,FALSE),0)</f>
        <v>0</v>
      </c>
      <c r="M1046" s="34">
        <f>IFERROR(VLOOKUP($H1046,'Gen F Exp'!$A:$E,16,FALSE),0)</f>
        <v>0</v>
      </c>
      <c r="N1046" s="42">
        <f>IFERROR(VLOOKUP($H1046,'Gen F Exp'!$A:$E,17,FALSE),0)</f>
        <v>0</v>
      </c>
      <c r="O1046" s="34">
        <f>IFERROR(VLOOKUP($H1046,'Water F Rev'!$A:$L,15,FALSE),0)</f>
        <v>0</v>
      </c>
      <c r="P1046" s="34">
        <f>IFERROR(VLOOKUP($H1046,'Water F Rev'!$A:$L,16,FALSE),0)</f>
        <v>0</v>
      </c>
      <c r="Q1046" s="42">
        <f>IFERROR(VLOOKUP($H1046,'Water F Rev'!$A:$L,17,FALSE),0)</f>
        <v>0</v>
      </c>
      <c r="R1046" s="34">
        <f>IFERROR(VLOOKUP($H1046,'Water F Exp'!$A:$K,15,FALSE),0)</f>
        <v>0</v>
      </c>
      <c r="S1046" s="34">
        <f>IFERROR(VLOOKUP($H1046,'Water F Exp'!$A:$K,16,FALSE),0)</f>
        <v>0</v>
      </c>
      <c r="T1046" s="42">
        <f>IFERROR(VLOOKUP($H1046,'Water F Exp'!$A:$K,17,FALSE),0)</f>
        <v>0</v>
      </c>
      <c r="U1046" s="34">
        <f ca="1">IFERROR(VLOOKUP($H1046,'Sewer F Rev'!$A:$E,15,FALSE),0)</f>
        <v>0</v>
      </c>
      <c r="V1046" s="34">
        <f ca="1">IFERROR(VLOOKUP($H1046,'Sewer F Rev'!$A:$E,16,FALSE),0)</f>
        <v>0</v>
      </c>
      <c r="W1046" s="42">
        <f ca="1">IFERROR(VLOOKUP($H1046,'Sewer F Rev'!$A:$E,17,FALSE),0)</f>
        <v>0</v>
      </c>
      <c r="X1046" s="34">
        <f>IFERROR(VLOOKUP($H1046,'Sewer F Exp'!$A:$B,15,FALSE),0)</f>
        <v>0</v>
      </c>
      <c r="Y1046" s="34">
        <f>IFERROR(VLOOKUP($H1046,'Sewer F Exp'!$A:$B,16,FALSE),0)</f>
        <v>0</v>
      </c>
      <c r="Z1046" s="42">
        <f>IFERROR(VLOOKUP($H1046,'Sewer F Exp'!$A:$B,17,FALSE),0)</f>
        <v>0</v>
      </c>
      <c r="AA1046" s="34">
        <f>IFERROR(VLOOKUP($H1046,'Refuse F Rev'!$A:$E,15,FALSE),0)</f>
        <v>0</v>
      </c>
      <c r="AB1046" s="34">
        <f>IFERROR(VLOOKUP($H1046,'Refuse F Rev'!$A:$E,16,FALSE),0)</f>
        <v>0</v>
      </c>
      <c r="AC1046" s="42">
        <f>IFERROR(VLOOKUP($H1046,'Refuse F Rev'!$A:$E,17,FALSE),0)</f>
        <v>0</v>
      </c>
      <c r="AD1046" s="34">
        <f>IFERROR(VLOOKUP($H1046,'Refuse F Exp'!$A:$E,15,FALSE),0)</f>
        <v>0</v>
      </c>
      <c r="AE1046" s="34">
        <f>IFERROR(VLOOKUP($H1046,'Refuse F Exp'!$A:$E,16,FALSE),0)</f>
        <v>0</v>
      </c>
      <c r="AF1046" s="42">
        <f>IFERROR(VLOOKUP($H1046,'Refuse F Exp'!$A:$E,17,FALSE),0)</f>
        <v>0</v>
      </c>
      <c r="AG1046" s="34">
        <f>IFERROR(VLOOKUP($H1046,#REF!,10,FALSE),0)</f>
        <v>0</v>
      </c>
      <c r="AH1046" s="34">
        <f>IFERROR(VLOOKUP($H1046,#REF!,11,FALSE),0)</f>
        <v>0</v>
      </c>
      <c r="AI1046" s="42">
        <f>IFERROR(VLOOKUP($H1046,#REF!,12,FALSE),0)</f>
        <v>0</v>
      </c>
      <c r="AJ1046" s="34">
        <f>IFERROR(VLOOKUP($H1046,#REF!,10,FALSE),0)</f>
        <v>0</v>
      </c>
      <c r="AK1046" s="34">
        <f>IFERROR(VLOOKUP($H1046,#REF!,11,FALSE),0)</f>
        <v>0</v>
      </c>
      <c r="AL1046" s="42">
        <f>IFERROR(VLOOKUP($H1046,#REF!,12,FALSE),0)</f>
        <v>0</v>
      </c>
      <c r="AM1046" s="34">
        <f>IFERROR(VLOOKUP($H1046,#REF!,10,FALSE),0)</f>
        <v>0</v>
      </c>
      <c r="AN1046" s="34">
        <f>IFERROR(VLOOKUP($H1046,#REF!,11,FALSE),0)</f>
        <v>0</v>
      </c>
      <c r="AO1046" s="42">
        <f>IFERROR(VLOOKUP($H1046,#REF!,12,FALSE),0)</f>
        <v>0</v>
      </c>
      <c r="AP1046" s="34">
        <f>IFERROR(VLOOKUP($H1046,#REF!,10,FALSE),0)</f>
        <v>0</v>
      </c>
      <c r="AQ1046" s="34">
        <f>IFERROR(VLOOKUP($H1046,#REF!,11,FALSE),0)</f>
        <v>0</v>
      </c>
      <c r="AR1046" s="42">
        <f>IFERROR(VLOOKUP($H1046,#REF!,12,FALSE),0)</f>
        <v>0</v>
      </c>
      <c r="AS1046" s="34">
        <f>IFERROR(VLOOKUP($H1046,#REF!,13,FALSE),0)</f>
        <v>0</v>
      </c>
      <c r="AT1046" s="34">
        <f>IFERROR(VLOOKUP($H1046,#REF!,14,FALSE),0)</f>
        <v>0</v>
      </c>
      <c r="AU1046" s="42">
        <f>IFERROR(VLOOKUP($H1046,#REF!,15,FALSE),0)</f>
        <v>0</v>
      </c>
      <c r="AV1046" s="34">
        <f>IFERROR(VLOOKUP($H1046,#REF!,15,FALSE),0)</f>
        <v>0</v>
      </c>
      <c r="AW1046" s="34">
        <f>IFERROR(VLOOKUP($H1046,#REF!,16,FALSE),0)</f>
        <v>0</v>
      </c>
      <c r="AX1046" s="42">
        <f>IFERROR(VLOOKUP($H1046,#REF!,17,FALSE),0)</f>
        <v>0</v>
      </c>
    </row>
    <row r="1047" spans="1:50" x14ac:dyDescent="0.3">
      <c r="A1047" s="33" t="str">
        <f t="shared" si="64"/>
        <v>0</v>
      </c>
      <c r="B1047" s="33">
        <f>+'R&amp;E EXPORT'!B1036</f>
        <v>0</v>
      </c>
      <c r="C1047" t="str">
        <f>IFERROR(VLOOKUP(A1047,'MCSJ Export'!A:C,3,FALSE),"")</f>
        <v/>
      </c>
      <c r="D1047" s="37">
        <f t="shared" ca="1" si="65"/>
        <v>0</v>
      </c>
      <c r="E1047" s="37">
        <f t="shared" ca="1" si="66"/>
        <v>0</v>
      </c>
      <c r="F1047" s="37">
        <f t="shared" ca="1" si="67"/>
        <v>0</v>
      </c>
      <c r="G1047" s="37"/>
      <c r="H1047" s="33">
        <f>+'R&amp;E EXPORT'!A1036</f>
        <v>0</v>
      </c>
      <c r="I1047" s="34">
        <f>IFERROR(VLOOKUP($H1047,'Gen F Rev'!$A:$M,15,FALSE),0)</f>
        <v>0</v>
      </c>
      <c r="J1047" s="34">
        <f>IFERROR(VLOOKUP($H1047,'Gen F Rev'!$A:$M,16,FALSE),0)</f>
        <v>0</v>
      </c>
      <c r="K1047" s="42">
        <f>IFERROR(VLOOKUP($H1047,'Gen F Rev'!$A:$M,17,FALSE),0)</f>
        <v>0</v>
      </c>
      <c r="L1047" s="34">
        <f>IFERROR(VLOOKUP($H1047,'Gen F Exp'!$A:$E,15,FALSE),0)</f>
        <v>0</v>
      </c>
      <c r="M1047" s="34">
        <f>IFERROR(VLOOKUP($H1047,'Gen F Exp'!$A:$E,16,FALSE),0)</f>
        <v>0</v>
      </c>
      <c r="N1047" s="42">
        <f>IFERROR(VLOOKUP($H1047,'Gen F Exp'!$A:$E,17,FALSE),0)</f>
        <v>0</v>
      </c>
      <c r="O1047" s="34">
        <f>IFERROR(VLOOKUP($H1047,'Water F Rev'!$A:$L,15,FALSE),0)</f>
        <v>0</v>
      </c>
      <c r="P1047" s="34">
        <f>IFERROR(VLOOKUP($H1047,'Water F Rev'!$A:$L,16,FALSE),0)</f>
        <v>0</v>
      </c>
      <c r="Q1047" s="42">
        <f>IFERROR(VLOOKUP($H1047,'Water F Rev'!$A:$L,17,FALSE),0)</f>
        <v>0</v>
      </c>
      <c r="R1047" s="34">
        <f>IFERROR(VLOOKUP($H1047,'Water F Exp'!$A:$K,15,FALSE),0)</f>
        <v>0</v>
      </c>
      <c r="S1047" s="34">
        <f>IFERROR(VLOOKUP($H1047,'Water F Exp'!$A:$K,16,FALSE),0)</f>
        <v>0</v>
      </c>
      <c r="T1047" s="42">
        <f>IFERROR(VLOOKUP($H1047,'Water F Exp'!$A:$K,17,FALSE),0)</f>
        <v>0</v>
      </c>
      <c r="U1047" s="34">
        <f ca="1">IFERROR(VLOOKUP($H1047,'Sewer F Rev'!$A:$E,15,FALSE),0)</f>
        <v>0</v>
      </c>
      <c r="V1047" s="34">
        <f ca="1">IFERROR(VLOOKUP($H1047,'Sewer F Rev'!$A:$E,16,FALSE),0)</f>
        <v>0</v>
      </c>
      <c r="W1047" s="42">
        <f ca="1">IFERROR(VLOOKUP($H1047,'Sewer F Rev'!$A:$E,17,FALSE),0)</f>
        <v>0</v>
      </c>
      <c r="X1047" s="34">
        <f>IFERROR(VLOOKUP($H1047,'Sewer F Exp'!$A:$B,15,FALSE),0)</f>
        <v>0</v>
      </c>
      <c r="Y1047" s="34">
        <f>IFERROR(VLOOKUP($H1047,'Sewer F Exp'!$A:$B,16,FALSE),0)</f>
        <v>0</v>
      </c>
      <c r="Z1047" s="42">
        <f>IFERROR(VLOOKUP($H1047,'Sewer F Exp'!$A:$B,17,FALSE),0)</f>
        <v>0</v>
      </c>
      <c r="AA1047" s="34">
        <f>IFERROR(VLOOKUP($H1047,'Refuse F Rev'!$A:$E,15,FALSE),0)</f>
        <v>0</v>
      </c>
      <c r="AB1047" s="34">
        <f>IFERROR(VLOOKUP($H1047,'Refuse F Rev'!$A:$E,16,FALSE),0)</f>
        <v>0</v>
      </c>
      <c r="AC1047" s="42">
        <f>IFERROR(VLOOKUP($H1047,'Refuse F Rev'!$A:$E,17,FALSE),0)</f>
        <v>0</v>
      </c>
      <c r="AD1047" s="34">
        <f>IFERROR(VLOOKUP($H1047,'Refuse F Exp'!$A:$E,15,FALSE),0)</f>
        <v>0</v>
      </c>
      <c r="AE1047" s="34">
        <f>IFERROR(VLOOKUP($H1047,'Refuse F Exp'!$A:$E,16,FALSE),0)</f>
        <v>0</v>
      </c>
      <c r="AF1047" s="42">
        <f>IFERROR(VLOOKUP($H1047,'Refuse F Exp'!$A:$E,17,FALSE),0)</f>
        <v>0</v>
      </c>
      <c r="AG1047" s="34">
        <f>IFERROR(VLOOKUP($H1047,#REF!,10,FALSE),0)</f>
        <v>0</v>
      </c>
      <c r="AH1047" s="34">
        <f>IFERROR(VLOOKUP($H1047,#REF!,11,FALSE),0)</f>
        <v>0</v>
      </c>
      <c r="AI1047" s="42">
        <f>IFERROR(VLOOKUP($H1047,#REF!,12,FALSE),0)</f>
        <v>0</v>
      </c>
      <c r="AJ1047" s="34">
        <f>IFERROR(VLOOKUP($H1047,#REF!,10,FALSE),0)</f>
        <v>0</v>
      </c>
      <c r="AK1047" s="34">
        <f>IFERROR(VLOOKUP($H1047,#REF!,11,FALSE),0)</f>
        <v>0</v>
      </c>
      <c r="AL1047" s="42">
        <f>IFERROR(VLOOKUP($H1047,#REF!,12,FALSE),0)</f>
        <v>0</v>
      </c>
      <c r="AM1047" s="34">
        <f>IFERROR(VLOOKUP($H1047,#REF!,10,FALSE),0)</f>
        <v>0</v>
      </c>
      <c r="AN1047" s="34">
        <f>IFERROR(VLOOKUP($H1047,#REF!,11,FALSE),0)</f>
        <v>0</v>
      </c>
      <c r="AO1047" s="42">
        <f>IFERROR(VLOOKUP($H1047,#REF!,12,FALSE),0)</f>
        <v>0</v>
      </c>
      <c r="AP1047" s="34">
        <f>IFERROR(VLOOKUP($H1047,#REF!,10,FALSE),0)</f>
        <v>0</v>
      </c>
      <c r="AQ1047" s="34">
        <f>IFERROR(VLOOKUP($H1047,#REF!,11,FALSE),0)</f>
        <v>0</v>
      </c>
      <c r="AR1047" s="42">
        <f>IFERROR(VLOOKUP($H1047,#REF!,12,FALSE),0)</f>
        <v>0</v>
      </c>
      <c r="AS1047" s="34">
        <f>IFERROR(VLOOKUP($H1047,#REF!,13,FALSE),0)</f>
        <v>0</v>
      </c>
      <c r="AT1047" s="34">
        <f>IFERROR(VLOOKUP($H1047,#REF!,14,FALSE),0)</f>
        <v>0</v>
      </c>
      <c r="AU1047" s="42">
        <f>IFERROR(VLOOKUP($H1047,#REF!,15,FALSE),0)</f>
        <v>0</v>
      </c>
      <c r="AV1047" s="34">
        <f>IFERROR(VLOOKUP($H1047,#REF!,15,FALSE),0)</f>
        <v>0</v>
      </c>
      <c r="AW1047" s="34">
        <f>IFERROR(VLOOKUP($H1047,#REF!,16,FALSE),0)</f>
        <v>0</v>
      </c>
      <c r="AX1047" s="42">
        <f>IFERROR(VLOOKUP($H1047,#REF!,17,FALSE),0)</f>
        <v>0</v>
      </c>
    </row>
    <row r="1048" spans="1:50" x14ac:dyDescent="0.3">
      <c r="A1048" s="33" t="str">
        <f t="shared" si="64"/>
        <v>0</v>
      </c>
      <c r="B1048" s="33">
        <f>+'R&amp;E EXPORT'!B1037</f>
        <v>0</v>
      </c>
      <c r="C1048" t="str">
        <f>IFERROR(VLOOKUP(A1048,'MCSJ Export'!A:C,3,FALSE),"")</f>
        <v/>
      </c>
      <c r="D1048" s="37">
        <f t="shared" ca="1" si="65"/>
        <v>0</v>
      </c>
      <c r="E1048" s="37">
        <f t="shared" ca="1" si="66"/>
        <v>0</v>
      </c>
      <c r="F1048" s="37">
        <f t="shared" ca="1" si="67"/>
        <v>0</v>
      </c>
      <c r="G1048" s="37"/>
      <c r="H1048" s="33">
        <f>+'R&amp;E EXPORT'!A1037</f>
        <v>0</v>
      </c>
      <c r="I1048" s="34">
        <f>IFERROR(VLOOKUP($H1048,'Gen F Rev'!$A:$M,15,FALSE),0)</f>
        <v>0</v>
      </c>
      <c r="J1048" s="34">
        <f>IFERROR(VLOOKUP($H1048,'Gen F Rev'!$A:$M,16,FALSE),0)</f>
        <v>0</v>
      </c>
      <c r="K1048" s="42">
        <f>IFERROR(VLOOKUP($H1048,'Gen F Rev'!$A:$M,17,FALSE),0)</f>
        <v>0</v>
      </c>
      <c r="L1048" s="34">
        <f>IFERROR(VLOOKUP($H1048,'Gen F Exp'!$A:$E,15,FALSE),0)</f>
        <v>0</v>
      </c>
      <c r="M1048" s="34">
        <f>IFERROR(VLOOKUP($H1048,'Gen F Exp'!$A:$E,16,FALSE),0)</f>
        <v>0</v>
      </c>
      <c r="N1048" s="42">
        <f>IFERROR(VLOOKUP($H1048,'Gen F Exp'!$A:$E,17,FALSE),0)</f>
        <v>0</v>
      </c>
      <c r="O1048" s="34">
        <f>IFERROR(VLOOKUP($H1048,'Water F Rev'!$A:$L,15,FALSE),0)</f>
        <v>0</v>
      </c>
      <c r="P1048" s="34">
        <f>IFERROR(VLOOKUP($H1048,'Water F Rev'!$A:$L,16,FALSE),0)</f>
        <v>0</v>
      </c>
      <c r="Q1048" s="42">
        <f>IFERROR(VLOOKUP($H1048,'Water F Rev'!$A:$L,17,FALSE),0)</f>
        <v>0</v>
      </c>
      <c r="R1048" s="34">
        <f>IFERROR(VLOOKUP($H1048,'Water F Exp'!$A:$K,15,FALSE),0)</f>
        <v>0</v>
      </c>
      <c r="S1048" s="34">
        <f>IFERROR(VLOOKUP($H1048,'Water F Exp'!$A:$K,16,FALSE),0)</f>
        <v>0</v>
      </c>
      <c r="T1048" s="42">
        <f>IFERROR(VLOOKUP($H1048,'Water F Exp'!$A:$K,17,FALSE),0)</f>
        <v>0</v>
      </c>
      <c r="U1048" s="34">
        <f ca="1">IFERROR(VLOOKUP($H1048,'Sewer F Rev'!$A:$E,15,FALSE),0)</f>
        <v>0</v>
      </c>
      <c r="V1048" s="34">
        <f ca="1">IFERROR(VLOOKUP($H1048,'Sewer F Rev'!$A:$E,16,FALSE),0)</f>
        <v>0</v>
      </c>
      <c r="W1048" s="42">
        <f ca="1">IFERROR(VLOOKUP($H1048,'Sewer F Rev'!$A:$E,17,FALSE),0)</f>
        <v>0</v>
      </c>
      <c r="X1048" s="34">
        <f>IFERROR(VLOOKUP($H1048,'Sewer F Exp'!$A:$B,15,FALSE),0)</f>
        <v>0</v>
      </c>
      <c r="Y1048" s="34">
        <f>IFERROR(VLOOKUP($H1048,'Sewer F Exp'!$A:$B,16,FALSE),0)</f>
        <v>0</v>
      </c>
      <c r="Z1048" s="42">
        <f>IFERROR(VLOOKUP($H1048,'Sewer F Exp'!$A:$B,17,FALSE),0)</f>
        <v>0</v>
      </c>
      <c r="AA1048" s="34">
        <f>IFERROR(VLOOKUP($H1048,'Refuse F Rev'!$A:$E,15,FALSE),0)</f>
        <v>0</v>
      </c>
      <c r="AB1048" s="34">
        <f>IFERROR(VLOOKUP($H1048,'Refuse F Rev'!$A:$E,16,FALSE),0)</f>
        <v>0</v>
      </c>
      <c r="AC1048" s="42">
        <f>IFERROR(VLOOKUP($H1048,'Refuse F Rev'!$A:$E,17,FALSE),0)</f>
        <v>0</v>
      </c>
      <c r="AD1048" s="34">
        <f>IFERROR(VLOOKUP($H1048,'Refuse F Exp'!$A:$E,15,FALSE),0)</f>
        <v>0</v>
      </c>
      <c r="AE1048" s="34">
        <f>IFERROR(VLOOKUP($H1048,'Refuse F Exp'!$A:$E,16,FALSE),0)</f>
        <v>0</v>
      </c>
      <c r="AF1048" s="42">
        <f>IFERROR(VLOOKUP($H1048,'Refuse F Exp'!$A:$E,17,FALSE),0)</f>
        <v>0</v>
      </c>
      <c r="AG1048" s="34">
        <f>IFERROR(VLOOKUP($H1048,#REF!,10,FALSE),0)</f>
        <v>0</v>
      </c>
      <c r="AH1048" s="34">
        <f>IFERROR(VLOOKUP($H1048,#REF!,11,FALSE),0)</f>
        <v>0</v>
      </c>
      <c r="AI1048" s="42">
        <f>IFERROR(VLOOKUP($H1048,#REF!,12,FALSE),0)</f>
        <v>0</v>
      </c>
      <c r="AJ1048" s="34">
        <f>IFERROR(VLOOKUP($H1048,#REF!,10,FALSE),0)</f>
        <v>0</v>
      </c>
      <c r="AK1048" s="34">
        <f>IFERROR(VLOOKUP($H1048,#REF!,11,FALSE),0)</f>
        <v>0</v>
      </c>
      <c r="AL1048" s="42">
        <f>IFERROR(VLOOKUP($H1048,#REF!,12,FALSE),0)</f>
        <v>0</v>
      </c>
      <c r="AM1048" s="34">
        <f>IFERROR(VLOOKUP($H1048,#REF!,10,FALSE),0)</f>
        <v>0</v>
      </c>
      <c r="AN1048" s="34">
        <f>IFERROR(VLOOKUP($H1048,#REF!,11,FALSE),0)</f>
        <v>0</v>
      </c>
      <c r="AO1048" s="42">
        <f>IFERROR(VLOOKUP($H1048,#REF!,12,FALSE),0)</f>
        <v>0</v>
      </c>
      <c r="AP1048" s="34">
        <f>IFERROR(VLOOKUP($H1048,#REF!,10,FALSE),0)</f>
        <v>0</v>
      </c>
      <c r="AQ1048" s="34">
        <f>IFERROR(VLOOKUP($H1048,#REF!,11,FALSE),0)</f>
        <v>0</v>
      </c>
      <c r="AR1048" s="42">
        <f>IFERROR(VLOOKUP($H1048,#REF!,12,FALSE),0)</f>
        <v>0</v>
      </c>
      <c r="AS1048" s="34">
        <f>IFERROR(VLOOKUP($H1048,#REF!,13,FALSE),0)</f>
        <v>0</v>
      </c>
      <c r="AT1048" s="34">
        <f>IFERROR(VLOOKUP($H1048,#REF!,14,FALSE),0)</f>
        <v>0</v>
      </c>
      <c r="AU1048" s="42">
        <f>IFERROR(VLOOKUP($H1048,#REF!,15,FALSE),0)</f>
        <v>0</v>
      </c>
      <c r="AV1048" s="34">
        <f>IFERROR(VLOOKUP($H1048,#REF!,15,FALSE),0)</f>
        <v>0</v>
      </c>
      <c r="AW1048" s="34">
        <f>IFERROR(VLOOKUP($H1048,#REF!,16,FALSE),0)</f>
        <v>0</v>
      </c>
      <c r="AX1048" s="42">
        <f>IFERROR(VLOOKUP($H1048,#REF!,17,FALSE),0)</f>
        <v>0</v>
      </c>
    </row>
    <row r="1049" spans="1:50" x14ac:dyDescent="0.3">
      <c r="A1049" s="33" t="str">
        <f t="shared" si="64"/>
        <v>0</v>
      </c>
      <c r="B1049" s="33">
        <f>+'R&amp;E EXPORT'!B1038</f>
        <v>0</v>
      </c>
      <c r="C1049" t="str">
        <f>IFERROR(VLOOKUP(A1049,'MCSJ Export'!A:C,3,FALSE),"")</f>
        <v/>
      </c>
      <c r="D1049" s="37">
        <f t="shared" ca="1" si="65"/>
        <v>0</v>
      </c>
      <c r="E1049" s="37">
        <f t="shared" ca="1" si="66"/>
        <v>0</v>
      </c>
      <c r="F1049" s="37">
        <f t="shared" ca="1" si="67"/>
        <v>0</v>
      </c>
      <c r="G1049" s="37"/>
      <c r="H1049" s="33">
        <f>+'R&amp;E EXPORT'!A1038</f>
        <v>0</v>
      </c>
      <c r="I1049" s="34">
        <f>IFERROR(VLOOKUP($H1049,'Gen F Rev'!$A:$M,15,FALSE),0)</f>
        <v>0</v>
      </c>
      <c r="J1049" s="34">
        <f>IFERROR(VLOOKUP($H1049,'Gen F Rev'!$A:$M,16,FALSE),0)</f>
        <v>0</v>
      </c>
      <c r="K1049" s="42">
        <f>IFERROR(VLOOKUP($H1049,'Gen F Rev'!$A:$M,17,FALSE),0)</f>
        <v>0</v>
      </c>
      <c r="L1049" s="34">
        <f>IFERROR(VLOOKUP($H1049,'Gen F Exp'!$A:$E,15,FALSE),0)</f>
        <v>0</v>
      </c>
      <c r="M1049" s="34">
        <f>IFERROR(VLOOKUP($H1049,'Gen F Exp'!$A:$E,16,FALSE),0)</f>
        <v>0</v>
      </c>
      <c r="N1049" s="42">
        <f>IFERROR(VLOOKUP($H1049,'Gen F Exp'!$A:$E,17,FALSE),0)</f>
        <v>0</v>
      </c>
      <c r="O1049" s="34">
        <f>IFERROR(VLOOKUP($H1049,'Water F Rev'!$A:$L,15,FALSE),0)</f>
        <v>0</v>
      </c>
      <c r="P1049" s="34">
        <f>IFERROR(VLOOKUP($H1049,'Water F Rev'!$A:$L,16,FALSE),0)</f>
        <v>0</v>
      </c>
      <c r="Q1049" s="42">
        <f>IFERROR(VLOOKUP($H1049,'Water F Rev'!$A:$L,17,FALSE),0)</f>
        <v>0</v>
      </c>
      <c r="R1049" s="34">
        <f>IFERROR(VLOOKUP($H1049,'Water F Exp'!$A:$K,15,FALSE),0)</f>
        <v>0</v>
      </c>
      <c r="S1049" s="34">
        <f>IFERROR(VLOOKUP($H1049,'Water F Exp'!$A:$K,16,FALSE),0)</f>
        <v>0</v>
      </c>
      <c r="T1049" s="42">
        <f>IFERROR(VLOOKUP($H1049,'Water F Exp'!$A:$K,17,FALSE),0)</f>
        <v>0</v>
      </c>
      <c r="U1049" s="34">
        <f ca="1">IFERROR(VLOOKUP($H1049,'Sewer F Rev'!$A:$E,15,FALSE),0)</f>
        <v>0</v>
      </c>
      <c r="V1049" s="34">
        <f ca="1">IFERROR(VLOOKUP($H1049,'Sewer F Rev'!$A:$E,16,FALSE),0)</f>
        <v>0</v>
      </c>
      <c r="W1049" s="42">
        <f ca="1">IFERROR(VLOOKUP($H1049,'Sewer F Rev'!$A:$E,17,FALSE),0)</f>
        <v>0</v>
      </c>
      <c r="X1049" s="34">
        <f>IFERROR(VLOOKUP($H1049,'Sewer F Exp'!$A:$B,15,FALSE),0)</f>
        <v>0</v>
      </c>
      <c r="Y1049" s="34">
        <f>IFERROR(VLOOKUP($H1049,'Sewer F Exp'!$A:$B,16,FALSE),0)</f>
        <v>0</v>
      </c>
      <c r="Z1049" s="42">
        <f>IFERROR(VLOOKUP($H1049,'Sewer F Exp'!$A:$B,17,FALSE),0)</f>
        <v>0</v>
      </c>
      <c r="AA1049" s="34">
        <f>IFERROR(VLOOKUP($H1049,'Refuse F Rev'!$A:$E,15,FALSE),0)</f>
        <v>0</v>
      </c>
      <c r="AB1049" s="34">
        <f>IFERROR(VLOOKUP($H1049,'Refuse F Rev'!$A:$E,16,FALSE),0)</f>
        <v>0</v>
      </c>
      <c r="AC1049" s="42">
        <f>IFERROR(VLOOKUP($H1049,'Refuse F Rev'!$A:$E,17,FALSE),0)</f>
        <v>0</v>
      </c>
      <c r="AD1049" s="34">
        <f>IFERROR(VLOOKUP($H1049,'Refuse F Exp'!$A:$E,15,FALSE),0)</f>
        <v>0</v>
      </c>
      <c r="AE1049" s="34">
        <f>IFERROR(VLOOKUP($H1049,'Refuse F Exp'!$A:$E,16,FALSE),0)</f>
        <v>0</v>
      </c>
      <c r="AF1049" s="42">
        <f>IFERROR(VLOOKUP($H1049,'Refuse F Exp'!$A:$E,17,FALSE),0)</f>
        <v>0</v>
      </c>
      <c r="AG1049" s="34">
        <f>IFERROR(VLOOKUP($H1049,#REF!,10,FALSE),0)</f>
        <v>0</v>
      </c>
      <c r="AH1049" s="34">
        <f>IFERROR(VLOOKUP($H1049,#REF!,11,FALSE),0)</f>
        <v>0</v>
      </c>
      <c r="AI1049" s="42">
        <f>IFERROR(VLOOKUP($H1049,#REF!,12,FALSE),0)</f>
        <v>0</v>
      </c>
      <c r="AJ1049" s="34">
        <f>IFERROR(VLOOKUP($H1049,#REF!,10,FALSE),0)</f>
        <v>0</v>
      </c>
      <c r="AK1049" s="34">
        <f>IFERROR(VLOOKUP($H1049,#REF!,11,FALSE),0)</f>
        <v>0</v>
      </c>
      <c r="AL1049" s="42">
        <f>IFERROR(VLOOKUP($H1049,#REF!,12,FALSE),0)</f>
        <v>0</v>
      </c>
      <c r="AM1049" s="34">
        <f>IFERROR(VLOOKUP($H1049,#REF!,10,FALSE),0)</f>
        <v>0</v>
      </c>
      <c r="AN1049" s="34">
        <f>IFERROR(VLOOKUP($H1049,#REF!,11,FALSE),0)</f>
        <v>0</v>
      </c>
      <c r="AO1049" s="42">
        <f>IFERROR(VLOOKUP($H1049,#REF!,12,FALSE),0)</f>
        <v>0</v>
      </c>
      <c r="AP1049" s="34">
        <f>IFERROR(VLOOKUP($H1049,#REF!,10,FALSE),0)</f>
        <v>0</v>
      </c>
      <c r="AQ1049" s="34">
        <f>IFERROR(VLOOKUP($H1049,#REF!,11,FALSE),0)</f>
        <v>0</v>
      </c>
      <c r="AR1049" s="42">
        <f>IFERROR(VLOOKUP($H1049,#REF!,12,FALSE),0)</f>
        <v>0</v>
      </c>
      <c r="AS1049" s="34">
        <f>IFERROR(VLOOKUP($H1049,#REF!,13,FALSE),0)</f>
        <v>0</v>
      </c>
      <c r="AT1049" s="34">
        <f>IFERROR(VLOOKUP($H1049,#REF!,14,FALSE),0)</f>
        <v>0</v>
      </c>
      <c r="AU1049" s="42">
        <f>IFERROR(VLOOKUP($H1049,#REF!,15,FALSE),0)</f>
        <v>0</v>
      </c>
      <c r="AV1049" s="34">
        <f>IFERROR(VLOOKUP($H1049,#REF!,15,FALSE),0)</f>
        <v>0</v>
      </c>
      <c r="AW1049" s="34">
        <f>IFERROR(VLOOKUP($H1049,#REF!,16,FALSE),0)</f>
        <v>0</v>
      </c>
      <c r="AX1049" s="42">
        <f>IFERROR(VLOOKUP($H1049,#REF!,17,FALSE),0)</f>
        <v>0</v>
      </c>
    </row>
    <row r="1050" spans="1:50" x14ac:dyDescent="0.3">
      <c r="A1050" s="33" t="str">
        <f t="shared" si="64"/>
        <v>0</v>
      </c>
      <c r="B1050" s="33">
        <f>+'R&amp;E EXPORT'!B1039</f>
        <v>0</v>
      </c>
      <c r="C1050" t="str">
        <f>IFERROR(VLOOKUP(A1050,'MCSJ Export'!A:C,3,FALSE),"")</f>
        <v/>
      </c>
      <c r="D1050" s="37">
        <f t="shared" ca="1" si="65"/>
        <v>0</v>
      </c>
      <c r="E1050" s="37">
        <f t="shared" ca="1" si="66"/>
        <v>0</v>
      </c>
      <c r="F1050" s="37">
        <f t="shared" ca="1" si="67"/>
        <v>0</v>
      </c>
      <c r="G1050" s="37"/>
      <c r="H1050" s="33">
        <f>+'R&amp;E EXPORT'!A1039</f>
        <v>0</v>
      </c>
      <c r="I1050" s="34">
        <f>IFERROR(VLOOKUP($H1050,'Gen F Rev'!$A:$M,15,FALSE),0)</f>
        <v>0</v>
      </c>
      <c r="J1050" s="34">
        <f>IFERROR(VLOOKUP($H1050,'Gen F Rev'!$A:$M,16,FALSE),0)</f>
        <v>0</v>
      </c>
      <c r="K1050" s="42">
        <f>IFERROR(VLOOKUP($H1050,'Gen F Rev'!$A:$M,17,FALSE),0)</f>
        <v>0</v>
      </c>
      <c r="L1050" s="34">
        <f>IFERROR(VLOOKUP($H1050,'Gen F Exp'!$A:$E,15,FALSE),0)</f>
        <v>0</v>
      </c>
      <c r="M1050" s="34">
        <f>IFERROR(VLOOKUP($H1050,'Gen F Exp'!$A:$E,16,FALSE),0)</f>
        <v>0</v>
      </c>
      <c r="N1050" s="42">
        <f>IFERROR(VLOOKUP($H1050,'Gen F Exp'!$A:$E,17,FALSE),0)</f>
        <v>0</v>
      </c>
      <c r="O1050" s="34">
        <f>IFERROR(VLOOKUP($H1050,'Water F Rev'!$A:$L,15,FALSE),0)</f>
        <v>0</v>
      </c>
      <c r="P1050" s="34">
        <f>IFERROR(VLOOKUP($H1050,'Water F Rev'!$A:$L,16,FALSE),0)</f>
        <v>0</v>
      </c>
      <c r="Q1050" s="42">
        <f>IFERROR(VLOOKUP($H1050,'Water F Rev'!$A:$L,17,FALSE),0)</f>
        <v>0</v>
      </c>
      <c r="R1050" s="34">
        <f>IFERROR(VLOOKUP($H1050,'Water F Exp'!$A:$K,15,FALSE),0)</f>
        <v>0</v>
      </c>
      <c r="S1050" s="34">
        <f>IFERROR(VLOOKUP($H1050,'Water F Exp'!$A:$K,16,FALSE),0)</f>
        <v>0</v>
      </c>
      <c r="T1050" s="42">
        <f>IFERROR(VLOOKUP($H1050,'Water F Exp'!$A:$K,17,FALSE),0)</f>
        <v>0</v>
      </c>
      <c r="U1050" s="34">
        <f ca="1">IFERROR(VLOOKUP($H1050,'Sewer F Rev'!$A:$E,15,FALSE),0)</f>
        <v>0</v>
      </c>
      <c r="V1050" s="34">
        <f ca="1">IFERROR(VLOOKUP($H1050,'Sewer F Rev'!$A:$E,16,FALSE),0)</f>
        <v>0</v>
      </c>
      <c r="W1050" s="42">
        <f ca="1">IFERROR(VLOOKUP($H1050,'Sewer F Rev'!$A:$E,17,FALSE),0)</f>
        <v>0</v>
      </c>
      <c r="X1050" s="34">
        <f>IFERROR(VLOOKUP($H1050,'Sewer F Exp'!$A:$B,15,FALSE),0)</f>
        <v>0</v>
      </c>
      <c r="Y1050" s="34">
        <f>IFERROR(VLOOKUP($H1050,'Sewer F Exp'!$A:$B,16,FALSE),0)</f>
        <v>0</v>
      </c>
      <c r="Z1050" s="42">
        <f>IFERROR(VLOOKUP($H1050,'Sewer F Exp'!$A:$B,17,FALSE),0)</f>
        <v>0</v>
      </c>
      <c r="AA1050" s="34">
        <f>IFERROR(VLOOKUP($H1050,'Refuse F Rev'!$A:$E,15,FALSE),0)</f>
        <v>0</v>
      </c>
      <c r="AB1050" s="34">
        <f>IFERROR(VLOOKUP($H1050,'Refuse F Rev'!$A:$E,16,FALSE),0)</f>
        <v>0</v>
      </c>
      <c r="AC1050" s="42">
        <f>IFERROR(VLOOKUP($H1050,'Refuse F Rev'!$A:$E,17,FALSE),0)</f>
        <v>0</v>
      </c>
      <c r="AD1050" s="34">
        <f>IFERROR(VLOOKUP($H1050,'Refuse F Exp'!$A:$E,15,FALSE),0)</f>
        <v>0</v>
      </c>
      <c r="AE1050" s="34">
        <f>IFERROR(VLOOKUP($H1050,'Refuse F Exp'!$A:$E,16,FALSE),0)</f>
        <v>0</v>
      </c>
      <c r="AF1050" s="42">
        <f>IFERROR(VLOOKUP($H1050,'Refuse F Exp'!$A:$E,17,FALSE),0)</f>
        <v>0</v>
      </c>
      <c r="AG1050" s="34">
        <f>IFERROR(VLOOKUP($H1050,#REF!,10,FALSE),0)</f>
        <v>0</v>
      </c>
      <c r="AH1050" s="34">
        <f>IFERROR(VLOOKUP($H1050,#REF!,11,FALSE),0)</f>
        <v>0</v>
      </c>
      <c r="AI1050" s="42">
        <f>IFERROR(VLOOKUP($H1050,#REF!,12,FALSE),0)</f>
        <v>0</v>
      </c>
      <c r="AJ1050" s="34">
        <f>IFERROR(VLOOKUP($H1050,#REF!,10,FALSE),0)</f>
        <v>0</v>
      </c>
      <c r="AK1050" s="34">
        <f>IFERROR(VLOOKUP($H1050,#REF!,11,FALSE),0)</f>
        <v>0</v>
      </c>
      <c r="AL1050" s="42">
        <f>IFERROR(VLOOKUP($H1050,#REF!,12,FALSE),0)</f>
        <v>0</v>
      </c>
      <c r="AM1050" s="34">
        <f>IFERROR(VLOOKUP($H1050,#REF!,10,FALSE),0)</f>
        <v>0</v>
      </c>
      <c r="AN1050" s="34">
        <f>IFERROR(VLOOKUP($H1050,#REF!,11,FALSE),0)</f>
        <v>0</v>
      </c>
      <c r="AO1050" s="42">
        <f>IFERROR(VLOOKUP($H1050,#REF!,12,FALSE),0)</f>
        <v>0</v>
      </c>
      <c r="AP1050" s="34">
        <f>IFERROR(VLOOKUP($H1050,#REF!,10,FALSE),0)</f>
        <v>0</v>
      </c>
      <c r="AQ1050" s="34">
        <f>IFERROR(VLOOKUP($H1050,#REF!,11,FALSE),0)</f>
        <v>0</v>
      </c>
      <c r="AR1050" s="42">
        <f>IFERROR(VLOOKUP($H1050,#REF!,12,FALSE),0)</f>
        <v>0</v>
      </c>
      <c r="AS1050" s="34">
        <f>IFERROR(VLOOKUP($H1050,#REF!,13,FALSE),0)</f>
        <v>0</v>
      </c>
      <c r="AT1050" s="34">
        <f>IFERROR(VLOOKUP($H1050,#REF!,14,FALSE),0)</f>
        <v>0</v>
      </c>
      <c r="AU1050" s="42">
        <f>IFERROR(VLOOKUP($H1050,#REF!,15,FALSE),0)</f>
        <v>0</v>
      </c>
      <c r="AV1050" s="34">
        <f>IFERROR(VLOOKUP($H1050,#REF!,15,FALSE),0)</f>
        <v>0</v>
      </c>
      <c r="AW1050" s="34">
        <f>IFERROR(VLOOKUP($H1050,#REF!,16,FALSE),0)</f>
        <v>0</v>
      </c>
      <c r="AX1050" s="42">
        <f>IFERROR(VLOOKUP($H1050,#REF!,17,FALSE),0)</f>
        <v>0</v>
      </c>
    </row>
    <row r="1051" spans="1:50" x14ac:dyDescent="0.3">
      <c r="A1051" s="33" t="str">
        <f t="shared" si="64"/>
        <v>0</v>
      </c>
      <c r="B1051" s="33">
        <f>+'R&amp;E EXPORT'!B1040</f>
        <v>0</v>
      </c>
      <c r="C1051" t="str">
        <f>IFERROR(VLOOKUP(A1051,'MCSJ Export'!A:C,3,FALSE),"")</f>
        <v/>
      </c>
      <c r="D1051" s="37">
        <f t="shared" ca="1" si="65"/>
        <v>0</v>
      </c>
      <c r="E1051" s="37">
        <f t="shared" ca="1" si="66"/>
        <v>0</v>
      </c>
      <c r="F1051" s="37">
        <f t="shared" ca="1" si="67"/>
        <v>0</v>
      </c>
      <c r="G1051" s="37"/>
      <c r="H1051" s="33">
        <f>+'R&amp;E EXPORT'!A1040</f>
        <v>0</v>
      </c>
      <c r="I1051" s="34">
        <f>IFERROR(VLOOKUP($H1051,'Gen F Rev'!$A:$M,15,FALSE),0)</f>
        <v>0</v>
      </c>
      <c r="J1051" s="34">
        <f>IFERROR(VLOOKUP($H1051,'Gen F Rev'!$A:$M,16,FALSE),0)</f>
        <v>0</v>
      </c>
      <c r="K1051" s="42">
        <f>IFERROR(VLOOKUP($H1051,'Gen F Rev'!$A:$M,17,FALSE),0)</f>
        <v>0</v>
      </c>
      <c r="L1051" s="34">
        <f>IFERROR(VLOOKUP($H1051,'Gen F Exp'!$A:$E,15,FALSE),0)</f>
        <v>0</v>
      </c>
      <c r="M1051" s="34">
        <f>IFERROR(VLOOKUP($H1051,'Gen F Exp'!$A:$E,16,FALSE),0)</f>
        <v>0</v>
      </c>
      <c r="N1051" s="42">
        <f>IFERROR(VLOOKUP($H1051,'Gen F Exp'!$A:$E,17,FALSE),0)</f>
        <v>0</v>
      </c>
      <c r="O1051" s="34">
        <f>IFERROR(VLOOKUP($H1051,'Water F Rev'!$A:$L,15,FALSE),0)</f>
        <v>0</v>
      </c>
      <c r="P1051" s="34">
        <f>IFERROR(VLOOKUP($H1051,'Water F Rev'!$A:$L,16,FALSE),0)</f>
        <v>0</v>
      </c>
      <c r="Q1051" s="42">
        <f>IFERROR(VLOOKUP($H1051,'Water F Rev'!$A:$L,17,FALSE),0)</f>
        <v>0</v>
      </c>
      <c r="R1051" s="34">
        <f>IFERROR(VLOOKUP($H1051,'Water F Exp'!$A:$K,15,FALSE),0)</f>
        <v>0</v>
      </c>
      <c r="S1051" s="34">
        <f>IFERROR(VLOOKUP($H1051,'Water F Exp'!$A:$K,16,FALSE),0)</f>
        <v>0</v>
      </c>
      <c r="T1051" s="42">
        <f>IFERROR(VLOOKUP($H1051,'Water F Exp'!$A:$K,17,FALSE),0)</f>
        <v>0</v>
      </c>
      <c r="U1051" s="34">
        <f ca="1">IFERROR(VLOOKUP($H1051,'Sewer F Rev'!$A:$E,15,FALSE),0)</f>
        <v>0</v>
      </c>
      <c r="V1051" s="34">
        <f ca="1">IFERROR(VLOOKUP($H1051,'Sewer F Rev'!$A:$E,16,FALSE),0)</f>
        <v>0</v>
      </c>
      <c r="W1051" s="42">
        <f ca="1">IFERROR(VLOOKUP($H1051,'Sewer F Rev'!$A:$E,17,FALSE),0)</f>
        <v>0</v>
      </c>
      <c r="X1051" s="34">
        <f>IFERROR(VLOOKUP($H1051,'Sewer F Exp'!$A:$B,15,FALSE),0)</f>
        <v>0</v>
      </c>
      <c r="Y1051" s="34">
        <f>IFERROR(VLOOKUP($H1051,'Sewer F Exp'!$A:$B,16,FALSE),0)</f>
        <v>0</v>
      </c>
      <c r="Z1051" s="42">
        <f>IFERROR(VLOOKUP($H1051,'Sewer F Exp'!$A:$B,17,FALSE),0)</f>
        <v>0</v>
      </c>
      <c r="AA1051" s="34">
        <f>IFERROR(VLOOKUP($H1051,'Refuse F Rev'!$A:$E,15,FALSE),0)</f>
        <v>0</v>
      </c>
      <c r="AB1051" s="34">
        <f>IFERROR(VLOOKUP($H1051,'Refuse F Rev'!$A:$E,16,FALSE),0)</f>
        <v>0</v>
      </c>
      <c r="AC1051" s="42">
        <f>IFERROR(VLOOKUP($H1051,'Refuse F Rev'!$A:$E,17,FALSE),0)</f>
        <v>0</v>
      </c>
      <c r="AD1051" s="34">
        <f>IFERROR(VLOOKUP($H1051,'Refuse F Exp'!$A:$E,15,FALSE),0)</f>
        <v>0</v>
      </c>
      <c r="AE1051" s="34">
        <f>IFERROR(VLOOKUP($H1051,'Refuse F Exp'!$A:$E,16,FALSE),0)</f>
        <v>0</v>
      </c>
      <c r="AF1051" s="42">
        <f>IFERROR(VLOOKUP($H1051,'Refuse F Exp'!$A:$E,17,FALSE),0)</f>
        <v>0</v>
      </c>
      <c r="AG1051" s="34">
        <f>IFERROR(VLOOKUP($H1051,#REF!,10,FALSE),0)</f>
        <v>0</v>
      </c>
      <c r="AH1051" s="34">
        <f>IFERROR(VLOOKUP($H1051,#REF!,11,FALSE),0)</f>
        <v>0</v>
      </c>
      <c r="AI1051" s="42">
        <f>IFERROR(VLOOKUP($H1051,#REF!,12,FALSE),0)</f>
        <v>0</v>
      </c>
      <c r="AJ1051" s="34">
        <f>IFERROR(VLOOKUP($H1051,#REF!,10,FALSE),0)</f>
        <v>0</v>
      </c>
      <c r="AK1051" s="34">
        <f>IFERROR(VLOOKUP($H1051,#REF!,11,FALSE),0)</f>
        <v>0</v>
      </c>
      <c r="AL1051" s="42">
        <f>IFERROR(VLOOKUP($H1051,#REF!,12,FALSE),0)</f>
        <v>0</v>
      </c>
      <c r="AM1051" s="34">
        <f>IFERROR(VLOOKUP($H1051,#REF!,10,FALSE),0)</f>
        <v>0</v>
      </c>
      <c r="AN1051" s="34">
        <f>IFERROR(VLOOKUP($H1051,#REF!,11,FALSE),0)</f>
        <v>0</v>
      </c>
      <c r="AO1051" s="42">
        <f>IFERROR(VLOOKUP($H1051,#REF!,12,FALSE),0)</f>
        <v>0</v>
      </c>
      <c r="AP1051" s="34">
        <f>IFERROR(VLOOKUP($H1051,#REF!,10,FALSE),0)</f>
        <v>0</v>
      </c>
      <c r="AQ1051" s="34">
        <f>IFERROR(VLOOKUP($H1051,#REF!,11,FALSE),0)</f>
        <v>0</v>
      </c>
      <c r="AR1051" s="42">
        <f>IFERROR(VLOOKUP($H1051,#REF!,12,FALSE),0)</f>
        <v>0</v>
      </c>
      <c r="AS1051" s="34">
        <f>IFERROR(VLOOKUP($H1051,#REF!,13,FALSE),0)</f>
        <v>0</v>
      </c>
      <c r="AT1051" s="34">
        <f>IFERROR(VLOOKUP($H1051,#REF!,14,FALSE),0)</f>
        <v>0</v>
      </c>
      <c r="AU1051" s="42">
        <f>IFERROR(VLOOKUP($H1051,#REF!,15,FALSE),0)</f>
        <v>0</v>
      </c>
      <c r="AV1051" s="34">
        <f>IFERROR(VLOOKUP($H1051,#REF!,15,FALSE),0)</f>
        <v>0</v>
      </c>
      <c r="AW1051" s="34">
        <f>IFERROR(VLOOKUP($H1051,#REF!,16,FALSE),0)</f>
        <v>0</v>
      </c>
      <c r="AX1051" s="42">
        <f>IFERROR(VLOOKUP($H1051,#REF!,17,FALSE),0)</f>
        <v>0</v>
      </c>
    </row>
    <row r="1052" spans="1:50" x14ac:dyDescent="0.3">
      <c r="A1052" s="33" t="str">
        <f t="shared" si="64"/>
        <v>0</v>
      </c>
      <c r="B1052" s="33">
        <f>+'R&amp;E EXPORT'!B1041</f>
        <v>0</v>
      </c>
      <c r="C1052" t="str">
        <f>IFERROR(VLOOKUP(A1052,'MCSJ Export'!A:C,3,FALSE),"")</f>
        <v/>
      </c>
      <c r="D1052" s="37">
        <f t="shared" ca="1" si="65"/>
        <v>0</v>
      </c>
      <c r="E1052" s="37">
        <f t="shared" ca="1" si="66"/>
        <v>0</v>
      </c>
      <c r="F1052" s="37">
        <f t="shared" ca="1" si="67"/>
        <v>0</v>
      </c>
      <c r="G1052" s="37"/>
      <c r="H1052" s="33">
        <f>+'R&amp;E EXPORT'!A1041</f>
        <v>0</v>
      </c>
      <c r="I1052" s="34">
        <f>IFERROR(VLOOKUP($H1052,'Gen F Rev'!$A:$M,15,FALSE),0)</f>
        <v>0</v>
      </c>
      <c r="J1052" s="34">
        <f>IFERROR(VLOOKUP($H1052,'Gen F Rev'!$A:$M,16,FALSE),0)</f>
        <v>0</v>
      </c>
      <c r="K1052" s="42">
        <f>IFERROR(VLOOKUP($H1052,'Gen F Rev'!$A:$M,17,FALSE),0)</f>
        <v>0</v>
      </c>
      <c r="L1052" s="34">
        <f>IFERROR(VLOOKUP($H1052,'Gen F Exp'!$A:$E,15,FALSE),0)</f>
        <v>0</v>
      </c>
      <c r="M1052" s="34">
        <f>IFERROR(VLOOKUP($H1052,'Gen F Exp'!$A:$E,16,FALSE),0)</f>
        <v>0</v>
      </c>
      <c r="N1052" s="42">
        <f>IFERROR(VLOOKUP($H1052,'Gen F Exp'!$A:$E,17,FALSE),0)</f>
        <v>0</v>
      </c>
      <c r="O1052" s="34">
        <f>IFERROR(VLOOKUP($H1052,'Water F Rev'!$A:$L,15,FALSE),0)</f>
        <v>0</v>
      </c>
      <c r="P1052" s="34">
        <f>IFERROR(VLOOKUP($H1052,'Water F Rev'!$A:$L,16,FALSE),0)</f>
        <v>0</v>
      </c>
      <c r="Q1052" s="42">
        <f>IFERROR(VLOOKUP($H1052,'Water F Rev'!$A:$L,17,FALSE),0)</f>
        <v>0</v>
      </c>
      <c r="R1052" s="34">
        <f>IFERROR(VLOOKUP($H1052,'Water F Exp'!$A:$K,15,FALSE),0)</f>
        <v>0</v>
      </c>
      <c r="S1052" s="34">
        <f>IFERROR(VLOOKUP($H1052,'Water F Exp'!$A:$K,16,FALSE),0)</f>
        <v>0</v>
      </c>
      <c r="T1052" s="42">
        <f>IFERROR(VLOOKUP($H1052,'Water F Exp'!$A:$K,17,FALSE),0)</f>
        <v>0</v>
      </c>
      <c r="U1052" s="34">
        <f ca="1">IFERROR(VLOOKUP($H1052,'Sewer F Rev'!$A:$E,15,FALSE),0)</f>
        <v>0</v>
      </c>
      <c r="V1052" s="34">
        <f ca="1">IFERROR(VLOOKUP($H1052,'Sewer F Rev'!$A:$E,16,FALSE),0)</f>
        <v>0</v>
      </c>
      <c r="W1052" s="42">
        <f ca="1">IFERROR(VLOOKUP($H1052,'Sewer F Rev'!$A:$E,17,FALSE),0)</f>
        <v>0</v>
      </c>
      <c r="X1052" s="34">
        <f>IFERROR(VLOOKUP($H1052,'Sewer F Exp'!$A:$B,15,FALSE),0)</f>
        <v>0</v>
      </c>
      <c r="Y1052" s="34">
        <f>IFERROR(VLOOKUP($H1052,'Sewer F Exp'!$A:$B,16,FALSE),0)</f>
        <v>0</v>
      </c>
      <c r="Z1052" s="42">
        <f>IFERROR(VLOOKUP($H1052,'Sewer F Exp'!$A:$B,17,FALSE),0)</f>
        <v>0</v>
      </c>
      <c r="AA1052" s="34">
        <f>IFERROR(VLOOKUP($H1052,'Refuse F Rev'!$A:$E,15,FALSE),0)</f>
        <v>0</v>
      </c>
      <c r="AB1052" s="34">
        <f>IFERROR(VLOOKUP($H1052,'Refuse F Rev'!$A:$E,16,FALSE),0)</f>
        <v>0</v>
      </c>
      <c r="AC1052" s="42">
        <f>IFERROR(VLOOKUP($H1052,'Refuse F Rev'!$A:$E,17,FALSE),0)</f>
        <v>0</v>
      </c>
      <c r="AD1052" s="34">
        <f>IFERROR(VLOOKUP($H1052,'Refuse F Exp'!$A:$E,15,FALSE),0)</f>
        <v>0</v>
      </c>
      <c r="AE1052" s="34">
        <f>IFERROR(VLOOKUP($H1052,'Refuse F Exp'!$A:$E,16,FALSE),0)</f>
        <v>0</v>
      </c>
      <c r="AF1052" s="42">
        <f>IFERROR(VLOOKUP($H1052,'Refuse F Exp'!$A:$E,17,FALSE),0)</f>
        <v>0</v>
      </c>
      <c r="AG1052" s="34">
        <f>IFERROR(VLOOKUP($H1052,#REF!,10,FALSE),0)</f>
        <v>0</v>
      </c>
      <c r="AH1052" s="34">
        <f>IFERROR(VLOOKUP($H1052,#REF!,11,FALSE),0)</f>
        <v>0</v>
      </c>
      <c r="AI1052" s="42">
        <f>IFERROR(VLOOKUP($H1052,#REF!,12,FALSE),0)</f>
        <v>0</v>
      </c>
      <c r="AJ1052" s="34">
        <f>IFERROR(VLOOKUP($H1052,#REF!,10,FALSE),0)</f>
        <v>0</v>
      </c>
      <c r="AK1052" s="34">
        <f>IFERROR(VLOOKUP($H1052,#REF!,11,FALSE),0)</f>
        <v>0</v>
      </c>
      <c r="AL1052" s="42">
        <f>IFERROR(VLOOKUP($H1052,#REF!,12,FALSE),0)</f>
        <v>0</v>
      </c>
      <c r="AM1052" s="34">
        <f>IFERROR(VLOOKUP($H1052,#REF!,10,FALSE),0)</f>
        <v>0</v>
      </c>
      <c r="AN1052" s="34">
        <f>IFERROR(VLOOKUP($H1052,#REF!,11,FALSE),0)</f>
        <v>0</v>
      </c>
      <c r="AO1052" s="42">
        <f>IFERROR(VLOOKUP($H1052,#REF!,12,FALSE),0)</f>
        <v>0</v>
      </c>
      <c r="AP1052" s="34">
        <f>IFERROR(VLOOKUP($H1052,#REF!,10,FALSE),0)</f>
        <v>0</v>
      </c>
      <c r="AQ1052" s="34">
        <f>IFERROR(VLOOKUP($H1052,#REF!,11,FALSE),0)</f>
        <v>0</v>
      </c>
      <c r="AR1052" s="42">
        <f>IFERROR(VLOOKUP($H1052,#REF!,12,FALSE),0)</f>
        <v>0</v>
      </c>
      <c r="AS1052" s="34">
        <f>IFERROR(VLOOKUP($H1052,#REF!,13,FALSE),0)</f>
        <v>0</v>
      </c>
      <c r="AT1052" s="34">
        <f>IFERROR(VLOOKUP($H1052,#REF!,14,FALSE),0)</f>
        <v>0</v>
      </c>
      <c r="AU1052" s="42">
        <f>IFERROR(VLOOKUP($H1052,#REF!,15,FALSE),0)</f>
        <v>0</v>
      </c>
      <c r="AV1052" s="34">
        <f>IFERROR(VLOOKUP($H1052,#REF!,15,FALSE),0)</f>
        <v>0</v>
      </c>
      <c r="AW1052" s="34">
        <f>IFERROR(VLOOKUP($H1052,#REF!,16,FALSE),0)</f>
        <v>0</v>
      </c>
      <c r="AX1052" s="42">
        <f>IFERROR(VLOOKUP($H1052,#REF!,17,FALSE),0)</f>
        <v>0</v>
      </c>
    </row>
    <row r="1053" spans="1:50" x14ac:dyDescent="0.3">
      <c r="A1053" s="33" t="str">
        <f t="shared" si="64"/>
        <v>0</v>
      </c>
      <c r="B1053" s="33">
        <f>+'R&amp;E EXPORT'!B1042</f>
        <v>0</v>
      </c>
      <c r="C1053" t="str">
        <f>IFERROR(VLOOKUP(A1053,'MCSJ Export'!A:C,3,FALSE),"")</f>
        <v/>
      </c>
      <c r="D1053" s="37">
        <f t="shared" ca="1" si="65"/>
        <v>0</v>
      </c>
      <c r="E1053" s="37">
        <f t="shared" ca="1" si="66"/>
        <v>0</v>
      </c>
      <c r="F1053" s="37">
        <f t="shared" ca="1" si="67"/>
        <v>0</v>
      </c>
      <c r="G1053" s="37"/>
      <c r="H1053" s="33">
        <f>+'R&amp;E EXPORT'!A1042</f>
        <v>0</v>
      </c>
      <c r="I1053" s="34">
        <f>IFERROR(VLOOKUP($H1053,'Gen F Rev'!$A:$M,15,FALSE),0)</f>
        <v>0</v>
      </c>
      <c r="J1053" s="34">
        <f>IFERROR(VLOOKUP($H1053,'Gen F Rev'!$A:$M,16,FALSE),0)</f>
        <v>0</v>
      </c>
      <c r="K1053" s="42">
        <f>IFERROR(VLOOKUP($H1053,'Gen F Rev'!$A:$M,17,FALSE),0)</f>
        <v>0</v>
      </c>
      <c r="L1053" s="34">
        <f>IFERROR(VLOOKUP($H1053,'Gen F Exp'!$A:$E,15,FALSE),0)</f>
        <v>0</v>
      </c>
      <c r="M1053" s="34">
        <f>IFERROR(VLOOKUP($H1053,'Gen F Exp'!$A:$E,16,FALSE),0)</f>
        <v>0</v>
      </c>
      <c r="N1053" s="42">
        <f>IFERROR(VLOOKUP($H1053,'Gen F Exp'!$A:$E,17,FALSE),0)</f>
        <v>0</v>
      </c>
      <c r="O1053" s="34">
        <f>IFERROR(VLOOKUP($H1053,'Water F Rev'!$A:$L,15,FALSE),0)</f>
        <v>0</v>
      </c>
      <c r="P1053" s="34">
        <f>IFERROR(VLOOKUP($H1053,'Water F Rev'!$A:$L,16,FALSE),0)</f>
        <v>0</v>
      </c>
      <c r="Q1053" s="42">
        <f>IFERROR(VLOOKUP($H1053,'Water F Rev'!$A:$L,17,FALSE),0)</f>
        <v>0</v>
      </c>
      <c r="R1053" s="34">
        <f>IFERROR(VLOOKUP($H1053,'Water F Exp'!$A:$K,15,FALSE),0)</f>
        <v>0</v>
      </c>
      <c r="S1053" s="34">
        <f>IFERROR(VLOOKUP($H1053,'Water F Exp'!$A:$K,16,FALSE),0)</f>
        <v>0</v>
      </c>
      <c r="T1053" s="42">
        <f>IFERROR(VLOOKUP($H1053,'Water F Exp'!$A:$K,17,FALSE),0)</f>
        <v>0</v>
      </c>
      <c r="U1053" s="34">
        <f ca="1">IFERROR(VLOOKUP($H1053,'Sewer F Rev'!$A:$E,15,FALSE),0)</f>
        <v>0</v>
      </c>
      <c r="V1053" s="34">
        <f ca="1">IFERROR(VLOOKUP($H1053,'Sewer F Rev'!$A:$E,16,FALSE),0)</f>
        <v>0</v>
      </c>
      <c r="W1053" s="42">
        <f ca="1">IFERROR(VLOOKUP($H1053,'Sewer F Rev'!$A:$E,17,FALSE),0)</f>
        <v>0</v>
      </c>
      <c r="X1053" s="34">
        <f>IFERROR(VLOOKUP($H1053,'Sewer F Exp'!$A:$B,15,FALSE),0)</f>
        <v>0</v>
      </c>
      <c r="Y1053" s="34">
        <f>IFERROR(VLOOKUP($H1053,'Sewer F Exp'!$A:$B,16,FALSE),0)</f>
        <v>0</v>
      </c>
      <c r="Z1053" s="42">
        <f>IFERROR(VLOOKUP($H1053,'Sewer F Exp'!$A:$B,17,FALSE),0)</f>
        <v>0</v>
      </c>
      <c r="AA1053" s="34">
        <f>IFERROR(VLOOKUP($H1053,'Refuse F Rev'!$A:$E,15,FALSE),0)</f>
        <v>0</v>
      </c>
      <c r="AB1053" s="34">
        <f>IFERROR(VLOOKUP($H1053,'Refuse F Rev'!$A:$E,16,FALSE),0)</f>
        <v>0</v>
      </c>
      <c r="AC1053" s="42">
        <f>IFERROR(VLOOKUP($H1053,'Refuse F Rev'!$A:$E,17,FALSE),0)</f>
        <v>0</v>
      </c>
      <c r="AD1053" s="34">
        <f>IFERROR(VLOOKUP($H1053,'Refuse F Exp'!$A:$E,15,FALSE),0)</f>
        <v>0</v>
      </c>
      <c r="AE1053" s="34">
        <f>IFERROR(VLOOKUP($H1053,'Refuse F Exp'!$A:$E,16,FALSE),0)</f>
        <v>0</v>
      </c>
      <c r="AF1053" s="42">
        <f>IFERROR(VLOOKUP($H1053,'Refuse F Exp'!$A:$E,17,FALSE),0)</f>
        <v>0</v>
      </c>
      <c r="AG1053" s="34">
        <f>IFERROR(VLOOKUP($H1053,#REF!,10,FALSE),0)</f>
        <v>0</v>
      </c>
      <c r="AH1053" s="34">
        <f>IFERROR(VLOOKUP($H1053,#REF!,11,FALSE),0)</f>
        <v>0</v>
      </c>
      <c r="AI1053" s="42">
        <f>IFERROR(VLOOKUP($H1053,#REF!,12,FALSE),0)</f>
        <v>0</v>
      </c>
      <c r="AJ1053" s="34">
        <f>IFERROR(VLOOKUP($H1053,#REF!,10,FALSE),0)</f>
        <v>0</v>
      </c>
      <c r="AK1053" s="34">
        <f>IFERROR(VLOOKUP($H1053,#REF!,11,FALSE),0)</f>
        <v>0</v>
      </c>
      <c r="AL1053" s="42">
        <f>IFERROR(VLOOKUP($H1053,#REF!,12,FALSE),0)</f>
        <v>0</v>
      </c>
      <c r="AM1053" s="34">
        <f>IFERROR(VLOOKUP($H1053,#REF!,10,FALSE),0)</f>
        <v>0</v>
      </c>
      <c r="AN1053" s="34">
        <f>IFERROR(VLOOKUP($H1053,#REF!,11,FALSE),0)</f>
        <v>0</v>
      </c>
      <c r="AO1053" s="42">
        <f>IFERROR(VLOOKUP($H1053,#REF!,12,FALSE),0)</f>
        <v>0</v>
      </c>
      <c r="AP1053" s="34">
        <f>IFERROR(VLOOKUP($H1053,#REF!,10,FALSE),0)</f>
        <v>0</v>
      </c>
      <c r="AQ1053" s="34">
        <f>IFERROR(VLOOKUP($H1053,#REF!,11,FALSE),0)</f>
        <v>0</v>
      </c>
      <c r="AR1053" s="42">
        <f>IFERROR(VLOOKUP($H1053,#REF!,12,FALSE),0)</f>
        <v>0</v>
      </c>
      <c r="AS1053" s="34">
        <f>IFERROR(VLOOKUP($H1053,#REF!,13,FALSE),0)</f>
        <v>0</v>
      </c>
      <c r="AT1053" s="34">
        <f>IFERROR(VLOOKUP($H1053,#REF!,14,FALSE),0)</f>
        <v>0</v>
      </c>
      <c r="AU1053" s="42">
        <f>IFERROR(VLOOKUP($H1053,#REF!,15,FALSE),0)</f>
        <v>0</v>
      </c>
      <c r="AV1053" s="34">
        <f>IFERROR(VLOOKUP($H1053,#REF!,15,FALSE),0)</f>
        <v>0</v>
      </c>
      <c r="AW1053" s="34">
        <f>IFERROR(VLOOKUP($H1053,#REF!,16,FALSE),0)</f>
        <v>0</v>
      </c>
      <c r="AX1053" s="42">
        <f>IFERROR(VLOOKUP($H1053,#REF!,17,FALSE),0)</f>
        <v>0</v>
      </c>
    </row>
    <row r="1054" spans="1:50" x14ac:dyDescent="0.3">
      <c r="A1054" s="33" t="str">
        <f t="shared" si="64"/>
        <v>0</v>
      </c>
      <c r="B1054" s="33">
        <f>+'R&amp;E EXPORT'!B1043</f>
        <v>0</v>
      </c>
      <c r="C1054" t="str">
        <f>IFERROR(VLOOKUP(A1054,'MCSJ Export'!A:C,3,FALSE),"")</f>
        <v/>
      </c>
      <c r="D1054" s="37">
        <f t="shared" ca="1" si="65"/>
        <v>0</v>
      </c>
      <c r="E1054" s="37">
        <f t="shared" ca="1" si="66"/>
        <v>0</v>
      </c>
      <c r="F1054" s="37">
        <f t="shared" ca="1" si="67"/>
        <v>0</v>
      </c>
      <c r="G1054" s="37"/>
      <c r="H1054" s="33">
        <f>+'R&amp;E EXPORT'!A1043</f>
        <v>0</v>
      </c>
      <c r="I1054" s="34">
        <f>IFERROR(VLOOKUP($H1054,'Gen F Rev'!$A:$M,15,FALSE),0)</f>
        <v>0</v>
      </c>
      <c r="J1054" s="34">
        <f>IFERROR(VLOOKUP($H1054,'Gen F Rev'!$A:$M,16,FALSE),0)</f>
        <v>0</v>
      </c>
      <c r="K1054" s="42">
        <f>IFERROR(VLOOKUP($H1054,'Gen F Rev'!$A:$M,17,FALSE),0)</f>
        <v>0</v>
      </c>
      <c r="L1054" s="34">
        <f>IFERROR(VLOOKUP($H1054,'Gen F Exp'!$A:$E,15,FALSE),0)</f>
        <v>0</v>
      </c>
      <c r="M1054" s="34">
        <f>IFERROR(VLOOKUP($H1054,'Gen F Exp'!$A:$E,16,FALSE),0)</f>
        <v>0</v>
      </c>
      <c r="N1054" s="42">
        <f>IFERROR(VLOOKUP($H1054,'Gen F Exp'!$A:$E,17,FALSE),0)</f>
        <v>0</v>
      </c>
      <c r="O1054" s="34">
        <f>IFERROR(VLOOKUP($H1054,'Water F Rev'!$A:$L,15,FALSE),0)</f>
        <v>0</v>
      </c>
      <c r="P1054" s="34">
        <f>IFERROR(VLOOKUP($H1054,'Water F Rev'!$A:$L,16,FALSE),0)</f>
        <v>0</v>
      </c>
      <c r="Q1054" s="42">
        <f>IFERROR(VLOOKUP($H1054,'Water F Rev'!$A:$L,17,FALSE),0)</f>
        <v>0</v>
      </c>
      <c r="R1054" s="34">
        <f>IFERROR(VLOOKUP($H1054,'Water F Exp'!$A:$K,15,FALSE),0)</f>
        <v>0</v>
      </c>
      <c r="S1054" s="34">
        <f>IFERROR(VLOOKUP($H1054,'Water F Exp'!$A:$K,16,FALSE),0)</f>
        <v>0</v>
      </c>
      <c r="T1054" s="42">
        <f>IFERROR(VLOOKUP($H1054,'Water F Exp'!$A:$K,17,FALSE),0)</f>
        <v>0</v>
      </c>
      <c r="U1054" s="34">
        <f ca="1">IFERROR(VLOOKUP($H1054,'Sewer F Rev'!$A:$E,15,FALSE),0)</f>
        <v>0</v>
      </c>
      <c r="V1054" s="34">
        <f ca="1">IFERROR(VLOOKUP($H1054,'Sewer F Rev'!$A:$E,16,FALSE),0)</f>
        <v>0</v>
      </c>
      <c r="W1054" s="42">
        <f ca="1">IFERROR(VLOOKUP($H1054,'Sewer F Rev'!$A:$E,17,FALSE),0)</f>
        <v>0</v>
      </c>
      <c r="X1054" s="34">
        <f>IFERROR(VLOOKUP($H1054,'Sewer F Exp'!$A:$B,15,FALSE),0)</f>
        <v>0</v>
      </c>
      <c r="Y1054" s="34">
        <f>IFERROR(VLOOKUP($H1054,'Sewer F Exp'!$A:$B,16,FALSE),0)</f>
        <v>0</v>
      </c>
      <c r="Z1054" s="42">
        <f>IFERROR(VLOOKUP($H1054,'Sewer F Exp'!$A:$B,17,FALSE),0)</f>
        <v>0</v>
      </c>
      <c r="AA1054" s="34">
        <f>IFERROR(VLOOKUP($H1054,'Refuse F Rev'!$A:$E,15,FALSE),0)</f>
        <v>0</v>
      </c>
      <c r="AB1054" s="34">
        <f>IFERROR(VLOOKUP($H1054,'Refuse F Rev'!$A:$E,16,FALSE),0)</f>
        <v>0</v>
      </c>
      <c r="AC1054" s="42">
        <f>IFERROR(VLOOKUP($H1054,'Refuse F Rev'!$A:$E,17,FALSE),0)</f>
        <v>0</v>
      </c>
      <c r="AD1054" s="34">
        <f>IFERROR(VLOOKUP($H1054,'Refuse F Exp'!$A:$E,15,FALSE),0)</f>
        <v>0</v>
      </c>
      <c r="AE1054" s="34">
        <f>IFERROR(VLOOKUP($H1054,'Refuse F Exp'!$A:$E,16,FALSE),0)</f>
        <v>0</v>
      </c>
      <c r="AF1054" s="42">
        <f>IFERROR(VLOOKUP($H1054,'Refuse F Exp'!$A:$E,17,FALSE),0)</f>
        <v>0</v>
      </c>
      <c r="AG1054" s="34">
        <f>IFERROR(VLOOKUP($H1054,#REF!,10,FALSE),0)</f>
        <v>0</v>
      </c>
      <c r="AH1054" s="34">
        <f>IFERROR(VLOOKUP($H1054,#REF!,11,FALSE),0)</f>
        <v>0</v>
      </c>
      <c r="AI1054" s="42">
        <f>IFERROR(VLOOKUP($H1054,#REF!,12,FALSE),0)</f>
        <v>0</v>
      </c>
      <c r="AJ1054" s="34">
        <f>IFERROR(VLOOKUP($H1054,#REF!,10,FALSE),0)</f>
        <v>0</v>
      </c>
      <c r="AK1054" s="34">
        <f>IFERROR(VLOOKUP($H1054,#REF!,11,FALSE),0)</f>
        <v>0</v>
      </c>
      <c r="AL1054" s="42">
        <f>IFERROR(VLOOKUP($H1054,#REF!,12,FALSE),0)</f>
        <v>0</v>
      </c>
      <c r="AM1054" s="34">
        <f>IFERROR(VLOOKUP($H1054,#REF!,10,FALSE),0)</f>
        <v>0</v>
      </c>
      <c r="AN1054" s="34">
        <f>IFERROR(VLOOKUP($H1054,#REF!,11,FALSE),0)</f>
        <v>0</v>
      </c>
      <c r="AO1054" s="42">
        <f>IFERROR(VLOOKUP($H1054,#REF!,12,FALSE),0)</f>
        <v>0</v>
      </c>
      <c r="AP1054" s="34">
        <f>IFERROR(VLOOKUP($H1054,#REF!,10,FALSE),0)</f>
        <v>0</v>
      </c>
      <c r="AQ1054" s="34">
        <f>IFERROR(VLOOKUP($H1054,#REF!,11,FALSE),0)</f>
        <v>0</v>
      </c>
      <c r="AR1054" s="42">
        <f>IFERROR(VLOOKUP($H1054,#REF!,12,FALSE),0)</f>
        <v>0</v>
      </c>
      <c r="AS1054" s="34">
        <f>IFERROR(VLOOKUP($H1054,#REF!,13,FALSE),0)</f>
        <v>0</v>
      </c>
      <c r="AT1054" s="34">
        <f>IFERROR(VLOOKUP($H1054,#REF!,14,FALSE),0)</f>
        <v>0</v>
      </c>
      <c r="AU1054" s="42">
        <f>IFERROR(VLOOKUP($H1054,#REF!,15,FALSE),0)</f>
        <v>0</v>
      </c>
      <c r="AV1054" s="34">
        <f>IFERROR(VLOOKUP($H1054,#REF!,15,FALSE),0)</f>
        <v>0</v>
      </c>
      <c r="AW1054" s="34">
        <f>IFERROR(VLOOKUP($H1054,#REF!,16,FALSE),0)</f>
        <v>0</v>
      </c>
      <c r="AX1054" s="42">
        <f>IFERROR(VLOOKUP($H1054,#REF!,17,FALSE),0)</f>
        <v>0</v>
      </c>
    </row>
    <row r="1055" spans="1:50" x14ac:dyDescent="0.3">
      <c r="A1055" s="33" t="str">
        <f t="shared" si="64"/>
        <v>0</v>
      </c>
      <c r="B1055" s="33">
        <f>+'R&amp;E EXPORT'!B1044</f>
        <v>0</v>
      </c>
      <c r="C1055" t="str">
        <f>IFERROR(VLOOKUP(A1055,'MCSJ Export'!A:C,3,FALSE),"")</f>
        <v/>
      </c>
      <c r="D1055" s="37">
        <f t="shared" ca="1" si="65"/>
        <v>0</v>
      </c>
      <c r="E1055" s="37">
        <f t="shared" ca="1" si="66"/>
        <v>0</v>
      </c>
      <c r="F1055" s="37">
        <f t="shared" ca="1" si="67"/>
        <v>0</v>
      </c>
      <c r="G1055" s="37"/>
      <c r="H1055" s="33">
        <f>+'R&amp;E EXPORT'!A1044</f>
        <v>0</v>
      </c>
      <c r="I1055" s="34">
        <f>IFERROR(VLOOKUP($H1055,'Gen F Rev'!$A:$M,15,FALSE),0)</f>
        <v>0</v>
      </c>
      <c r="J1055" s="34">
        <f>IFERROR(VLOOKUP($H1055,'Gen F Rev'!$A:$M,16,FALSE),0)</f>
        <v>0</v>
      </c>
      <c r="K1055" s="42">
        <f>IFERROR(VLOOKUP($H1055,'Gen F Rev'!$A:$M,17,FALSE),0)</f>
        <v>0</v>
      </c>
      <c r="L1055" s="34">
        <f>IFERROR(VLOOKUP($H1055,'Gen F Exp'!$A:$E,15,FALSE),0)</f>
        <v>0</v>
      </c>
      <c r="M1055" s="34">
        <f>IFERROR(VLOOKUP($H1055,'Gen F Exp'!$A:$E,16,FALSE),0)</f>
        <v>0</v>
      </c>
      <c r="N1055" s="42">
        <f>IFERROR(VLOOKUP($H1055,'Gen F Exp'!$A:$E,17,FALSE),0)</f>
        <v>0</v>
      </c>
      <c r="O1055" s="34">
        <f>IFERROR(VLOOKUP($H1055,'Water F Rev'!$A:$L,15,FALSE),0)</f>
        <v>0</v>
      </c>
      <c r="P1055" s="34">
        <f>IFERROR(VLOOKUP($H1055,'Water F Rev'!$A:$L,16,FALSE),0)</f>
        <v>0</v>
      </c>
      <c r="Q1055" s="42">
        <f>IFERROR(VLOOKUP($H1055,'Water F Rev'!$A:$L,17,FALSE),0)</f>
        <v>0</v>
      </c>
      <c r="R1055" s="34">
        <f>IFERROR(VLOOKUP($H1055,'Water F Exp'!$A:$K,15,FALSE),0)</f>
        <v>0</v>
      </c>
      <c r="S1055" s="34">
        <f>IFERROR(VLOOKUP($H1055,'Water F Exp'!$A:$K,16,FALSE),0)</f>
        <v>0</v>
      </c>
      <c r="T1055" s="42">
        <f>IFERROR(VLOOKUP($H1055,'Water F Exp'!$A:$K,17,FALSE),0)</f>
        <v>0</v>
      </c>
      <c r="U1055" s="34">
        <f ca="1">IFERROR(VLOOKUP($H1055,'Sewer F Rev'!$A:$E,15,FALSE),0)</f>
        <v>0</v>
      </c>
      <c r="V1055" s="34">
        <f ca="1">IFERROR(VLOOKUP($H1055,'Sewer F Rev'!$A:$E,16,FALSE),0)</f>
        <v>0</v>
      </c>
      <c r="W1055" s="42">
        <f ca="1">IFERROR(VLOOKUP($H1055,'Sewer F Rev'!$A:$E,17,FALSE),0)</f>
        <v>0</v>
      </c>
      <c r="X1055" s="34">
        <f>IFERROR(VLOOKUP($H1055,'Sewer F Exp'!$A:$B,15,FALSE),0)</f>
        <v>0</v>
      </c>
      <c r="Y1055" s="34">
        <f>IFERROR(VLOOKUP($H1055,'Sewer F Exp'!$A:$B,16,FALSE),0)</f>
        <v>0</v>
      </c>
      <c r="Z1055" s="42">
        <f>IFERROR(VLOOKUP($H1055,'Sewer F Exp'!$A:$B,17,FALSE),0)</f>
        <v>0</v>
      </c>
      <c r="AA1055" s="34">
        <f>IFERROR(VLOOKUP($H1055,'Refuse F Rev'!$A:$E,15,FALSE),0)</f>
        <v>0</v>
      </c>
      <c r="AB1055" s="34">
        <f>IFERROR(VLOOKUP($H1055,'Refuse F Rev'!$A:$E,16,FALSE),0)</f>
        <v>0</v>
      </c>
      <c r="AC1055" s="42">
        <f>IFERROR(VLOOKUP($H1055,'Refuse F Rev'!$A:$E,17,FALSE),0)</f>
        <v>0</v>
      </c>
      <c r="AD1055" s="34">
        <f>IFERROR(VLOOKUP($H1055,'Refuse F Exp'!$A:$E,15,FALSE),0)</f>
        <v>0</v>
      </c>
      <c r="AE1055" s="34">
        <f>IFERROR(VLOOKUP($H1055,'Refuse F Exp'!$A:$E,16,FALSE),0)</f>
        <v>0</v>
      </c>
      <c r="AF1055" s="42">
        <f>IFERROR(VLOOKUP($H1055,'Refuse F Exp'!$A:$E,17,FALSE),0)</f>
        <v>0</v>
      </c>
      <c r="AG1055" s="34">
        <f>IFERROR(VLOOKUP($H1055,#REF!,10,FALSE),0)</f>
        <v>0</v>
      </c>
      <c r="AH1055" s="34">
        <f>IFERROR(VLOOKUP($H1055,#REF!,11,FALSE),0)</f>
        <v>0</v>
      </c>
      <c r="AI1055" s="42">
        <f>IFERROR(VLOOKUP($H1055,#REF!,12,FALSE),0)</f>
        <v>0</v>
      </c>
      <c r="AJ1055" s="34">
        <f>IFERROR(VLOOKUP($H1055,#REF!,10,FALSE),0)</f>
        <v>0</v>
      </c>
      <c r="AK1055" s="34">
        <f>IFERROR(VLOOKUP($H1055,#REF!,11,FALSE),0)</f>
        <v>0</v>
      </c>
      <c r="AL1055" s="42">
        <f>IFERROR(VLOOKUP($H1055,#REF!,12,FALSE),0)</f>
        <v>0</v>
      </c>
      <c r="AM1055" s="34">
        <f>IFERROR(VLOOKUP($H1055,#REF!,10,FALSE),0)</f>
        <v>0</v>
      </c>
      <c r="AN1055" s="34">
        <f>IFERROR(VLOOKUP($H1055,#REF!,11,FALSE),0)</f>
        <v>0</v>
      </c>
      <c r="AO1055" s="42">
        <f>IFERROR(VLOOKUP($H1055,#REF!,12,FALSE),0)</f>
        <v>0</v>
      </c>
      <c r="AP1055" s="34">
        <f>IFERROR(VLOOKUP($H1055,#REF!,10,FALSE),0)</f>
        <v>0</v>
      </c>
      <c r="AQ1055" s="34">
        <f>IFERROR(VLOOKUP($H1055,#REF!,11,FALSE),0)</f>
        <v>0</v>
      </c>
      <c r="AR1055" s="42">
        <f>IFERROR(VLOOKUP($H1055,#REF!,12,FALSE),0)</f>
        <v>0</v>
      </c>
      <c r="AS1055" s="34">
        <f>IFERROR(VLOOKUP($H1055,#REF!,13,FALSE),0)</f>
        <v>0</v>
      </c>
      <c r="AT1055" s="34">
        <f>IFERROR(VLOOKUP($H1055,#REF!,14,FALSE),0)</f>
        <v>0</v>
      </c>
      <c r="AU1055" s="42">
        <f>IFERROR(VLOOKUP($H1055,#REF!,15,FALSE),0)</f>
        <v>0</v>
      </c>
      <c r="AV1055" s="34">
        <f>IFERROR(VLOOKUP($H1055,#REF!,15,FALSE),0)</f>
        <v>0</v>
      </c>
      <c r="AW1055" s="34">
        <f>IFERROR(VLOOKUP($H1055,#REF!,16,FALSE),0)</f>
        <v>0</v>
      </c>
      <c r="AX1055" s="42">
        <f>IFERROR(VLOOKUP($H1055,#REF!,17,FALSE),0)</f>
        <v>0</v>
      </c>
    </row>
    <row r="1056" spans="1:50" x14ac:dyDescent="0.3">
      <c r="A1056" s="33" t="str">
        <f t="shared" si="64"/>
        <v>0</v>
      </c>
      <c r="B1056" s="33">
        <f>+'R&amp;E EXPORT'!B1045</f>
        <v>0</v>
      </c>
      <c r="C1056" t="str">
        <f>IFERROR(VLOOKUP(A1056,'MCSJ Export'!A:C,3,FALSE),"")</f>
        <v/>
      </c>
      <c r="D1056" s="37">
        <f t="shared" ca="1" si="65"/>
        <v>0</v>
      </c>
      <c r="E1056" s="37">
        <f t="shared" ca="1" si="66"/>
        <v>0</v>
      </c>
      <c r="F1056" s="37">
        <f t="shared" ca="1" si="67"/>
        <v>0</v>
      </c>
      <c r="G1056" s="37"/>
      <c r="H1056" s="33">
        <f>+'R&amp;E EXPORT'!A1045</f>
        <v>0</v>
      </c>
      <c r="I1056" s="34">
        <f>IFERROR(VLOOKUP($H1056,'Gen F Rev'!$A:$M,15,FALSE),0)</f>
        <v>0</v>
      </c>
      <c r="J1056" s="34">
        <f>IFERROR(VLOOKUP($H1056,'Gen F Rev'!$A:$M,16,FALSE),0)</f>
        <v>0</v>
      </c>
      <c r="K1056" s="42">
        <f>IFERROR(VLOOKUP($H1056,'Gen F Rev'!$A:$M,17,FALSE),0)</f>
        <v>0</v>
      </c>
      <c r="L1056" s="34">
        <f>IFERROR(VLOOKUP($H1056,'Gen F Exp'!$A:$E,15,FALSE),0)</f>
        <v>0</v>
      </c>
      <c r="M1056" s="34">
        <f>IFERROR(VLOOKUP($H1056,'Gen F Exp'!$A:$E,16,FALSE),0)</f>
        <v>0</v>
      </c>
      <c r="N1056" s="42">
        <f>IFERROR(VLOOKUP($H1056,'Gen F Exp'!$A:$E,17,FALSE),0)</f>
        <v>0</v>
      </c>
      <c r="O1056" s="34">
        <f>IFERROR(VLOOKUP($H1056,'Water F Rev'!$A:$L,15,FALSE),0)</f>
        <v>0</v>
      </c>
      <c r="P1056" s="34">
        <f>IFERROR(VLOOKUP($H1056,'Water F Rev'!$A:$L,16,FALSE),0)</f>
        <v>0</v>
      </c>
      <c r="Q1056" s="42">
        <f>IFERROR(VLOOKUP($H1056,'Water F Rev'!$A:$L,17,FALSE),0)</f>
        <v>0</v>
      </c>
      <c r="R1056" s="34">
        <f>IFERROR(VLOOKUP($H1056,'Water F Exp'!$A:$K,15,FALSE),0)</f>
        <v>0</v>
      </c>
      <c r="S1056" s="34">
        <f>IFERROR(VLOOKUP($H1056,'Water F Exp'!$A:$K,16,FALSE),0)</f>
        <v>0</v>
      </c>
      <c r="T1056" s="42">
        <f>IFERROR(VLOOKUP($H1056,'Water F Exp'!$A:$K,17,FALSE),0)</f>
        <v>0</v>
      </c>
      <c r="U1056" s="34">
        <f ca="1">IFERROR(VLOOKUP($H1056,'Sewer F Rev'!$A:$E,15,FALSE),0)</f>
        <v>0</v>
      </c>
      <c r="V1056" s="34">
        <f ca="1">IFERROR(VLOOKUP($H1056,'Sewer F Rev'!$A:$E,16,FALSE),0)</f>
        <v>0</v>
      </c>
      <c r="W1056" s="42">
        <f ca="1">IFERROR(VLOOKUP($H1056,'Sewer F Rev'!$A:$E,17,FALSE),0)</f>
        <v>0</v>
      </c>
      <c r="X1056" s="34">
        <f>IFERROR(VLOOKUP($H1056,'Sewer F Exp'!$A:$B,15,FALSE),0)</f>
        <v>0</v>
      </c>
      <c r="Y1056" s="34">
        <f>IFERROR(VLOOKUP($H1056,'Sewer F Exp'!$A:$B,16,FALSE),0)</f>
        <v>0</v>
      </c>
      <c r="Z1056" s="42">
        <f>IFERROR(VLOOKUP($H1056,'Sewer F Exp'!$A:$B,17,FALSE),0)</f>
        <v>0</v>
      </c>
      <c r="AA1056" s="34">
        <f>IFERROR(VLOOKUP($H1056,'Refuse F Rev'!$A:$E,15,FALSE),0)</f>
        <v>0</v>
      </c>
      <c r="AB1056" s="34">
        <f>IFERROR(VLOOKUP($H1056,'Refuse F Rev'!$A:$E,16,FALSE),0)</f>
        <v>0</v>
      </c>
      <c r="AC1056" s="42">
        <f>IFERROR(VLOOKUP($H1056,'Refuse F Rev'!$A:$E,17,FALSE),0)</f>
        <v>0</v>
      </c>
      <c r="AD1056" s="34">
        <f>IFERROR(VLOOKUP($H1056,'Refuse F Exp'!$A:$E,15,FALSE),0)</f>
        <v>0</v>
      </c>
      <c r="AE1056" s="34">
        <f>IFERROR(VLOOKUP($H1056,'Refuse F Exp'!$A:$E,16,FALSE),0)</f>
        <v>0</v>
      </c>
      <c r="AF1056" s="42">
        <f>IFERROR(VLOOKUP($H1056,'Refuse F Exp'!$A:$E,17,FALSE),0)</f>
        <v>0</v>
      </c>
      <c r="AG1056" s="34">
        <f>IFERROR(VLOOKUP($H1056,#REF!,10,FALSE),0)</f>
        <v>0</v>
      </c>
      <c r="AH1056" s="34">
        <f>IFERROR(VLOOKUP($H1056,#REF!,11,FALSE),0)</f>
        <v>0</v>
      </c>
      <c r="AI1056" s="42">
        <f>IFERROR(VLOOKUP($H1056,#REF!,12,FALSE),0)</f>
        <v>0</v>
      </c>
      <c r="AJ1056" s="34">
        <f>IFERROR(VLOOKUP($H1056,#REF!,10,FALSE),0)</f>
        <v>0</v>
      </c>
      <c r="AK1056" s="34">
        <f>IFERROR(VLOOKUP($H1056,#REF!,11,FALSE),0)</f>
        <v>0</v>
      </c>
      <c r="AL1056" s="42">
        <f>IFERROR(VLOOKUP($H1056,#REF!,12,FALSE),0)</f>
        <v>0</v>
      </c>
      <c r="AM1056" s="34">
        <f>IFERROR(VLOOKUP($H1056,#REF!,10,FALSE),0)</f>
        <v>0</v>
      </c>
      <c r="AN1056" s="34">
        <f>IFERROR(VLOOKUP($H1056,#REF!,11,FALSE),0)</f>
        <v>0</v>
      </c>
      <c r="AO1056" s="42">
        <f>IFERROR(VLOOKUP($H1056,#REF!,12,FALSE),0)</f>
        <v>0</v>
      </c>
      <c r="AP1056" s="34">
        <f>IFERROR(VLOOKUP($H1056,#REF!,10,FALSE),0)</f>
        <v>0</v>
      </c>
      <c r="AQ1056" s="34">
        <f>IFERROR(VLOOKUP($H1056,#REF!,11,FALSE),0)</f>
        <v>0</v>
      </c>
      <c r="AR1056" s="42">
        <f>IFERROR(VLOOKUP($H1056,#REF!,12,FALSE),0)</f>
        <v>0</v>
      </c>
      <c r="AS1056" s="34">
        <f>IFERROR(VLOOKUP($H1056,#REF!,13,FALSE),0)</f>
        <v>0</v>
      </c>
      <c r="AT1056" s="34">
        <f>IFERROR(VLOOKUP($H1056,#REF!,14,FALSE),0)</f>
        <v>0</v>
      </c>
      <c r="AU1056" s="42">
        <f>IFERROR(VLOOKUP($H1056,#REF!,15,FALSE),0)</f>
        <v>0</v>
      </c>
      <c r="AV1056" s="34">
        <f>IFERROR(VLOOKUP($H1056,#REF!,15,FALSE),0)</f>
        <v>0</v>
      </c>
      <c r="AW1056" s="34">
        <f>IFERROR(VLOOKUP($H1056,#REF!,16,FALSE),0)</f>
        <v>0</v>
      </c>
      <c r="AX1056" s="42">
        <f>IFERROR(VLOOKUP($H1056,#REF!,17,FALSE),0)</f>
        <v>0</v>
      </c>
    </row>
    <row r="1057" spans="1:50" x14ac:dyDescent="0.3">
      <c r="A1057" s="33" t="e">
        <f t="shared" si="64"/>
        <v>#REF!</v>
      </c>
      <c r="B1057" s="33" t="e">
        <f>+'R&amp;E EXPORT'!#REF!</f>
        <v>#REF!</v>
      </c>
      <c r="C1057" t="str">
        <f>IFERROR(VLOOKUP(A1057,'MCSJ Export'!A:C,3,FALSE),"")</f>
        <v/>
      </c>
      <c r="D1057" s="37">
        <f t="shared" si="65"/>
        <v>0</v>
      </c>
      <c r="E1057" s="37">
        <f t="shared" si="66"/>
        <v>0</v>
      </c>
      <c r="F1057" s="37">
        <f t="shared" si="67"/>
        <v>0</v>
      </c>
      <c r="G1057" s="37"/>
      <c r="H1057" s="33" t="e">
        <f>+'R&amp;E EXPORT'!#REF!</f>
        <v>#REF!</v>
      </c>
      <c r="I1057" s="34">
        <f>IFERROR(VLOOKUP($H1057,'Gen F Rev'!$A:$M,15,FALSE),0)</f>
        <v>0</v>
      </c>
      <c r="J1057" s="34">
        <f>IFERROR(VLOOKUP($H1057,'Gen F Rev'!$A:$M,16,FALSE),0)</f>
        <v>0</v>
      </c>
      <c r="K1057" s="42">
        <f>IFERROR(VLOOKUP($H1057,'Gen F Rev'!$A:$M,17,FALSE),0)</f>
        <v>0</v>
      </c>
      <c r="L1057" s="34">
        <f>IFERROR(VLOOKUP($H1057,'Gen F Exp'!$A:$E,15,FALSE),0)</f>
        <v>0</v>
      </c>
      <c r="M1057" s="34">
        <f>IFERROR(VLOOKUP($H1057,'Gen F Exp'!$A:$E,16,FALSE),0)</f>
        <v>0</v>
      </c>
      <c r="N1057" s="42">
        <f>IFERROR(VLOOKUP($H1057,'Gen F Exp'!$A:$E,17,FALSE),0)</f>
        <v>0</v>
      </c>
      <c r="O1057" s="34">
        <f>IFERROR(VLOOKUP($H1057,'Water F Rev'!$A:$L,15,FALSE),0)</f>
        <v>0</v>
      </c>
      <c r="P1057" s="34">
        <f>IFERROR(VLOOKUP($H1057,'Water F Rev'!$A:$L,16,FALSE),0)</f>
        <v>0</v>
      </c>
      <c r="Q1057" s="42">
        <f>IFERROR(VLOOKUP($H1057,'Water F Rev'!$A:$L,17,FALSE),0)</f>
        <v>0</v>
      </c>
      <c r="R1057" s="34">
        <f>IFERROR(VLOOKUP($H1057,'Water F Exp'!$A:$K,15,FALSE),0)</f>
        <v>0</v>
      </c>
      <c r="S1057" s="34">
        <f>IFERROR(VLOOKUP($H1057,'Water F Exp'!$A:$K,16,FALSE),0)</f>
        <v>0</v>
      </c>
      <c r="T1057" s="42">
        <f>IFERROR(VLOOKUP($H1057,'Water F Exp'!$A:$K,17,FALSE),0)</f>
        <v>0</v>
      </c>
      <c r="U1057" s="34">
        <f>IFERROR(VLOOKUP($H1057,'Sewer F Rev'!$A:$E,15,FALSE),0)</f>
        <v>0</v>
      </c>
      <c r="V1057" s="34">
        <f>IFERROR(VLOOKUP($H1057,'Sewer F Rev'!$A:$E,16,FALSE),0)</f>
        <v>0</v>
      </c>
      <c r="W1057" s="42">
        <f>IFERROR(VLOOKUP($H1057,'Sewer F Rev'!$A:$E,17,FALSE),0)</f>
        <v>0</v>
      </c>
      <c r="X1057" s="34">
        <f>IFERROR(VLOOKUP($H1057,'Sewer F Exp'!$A:$B,15,FALSE),0)</f>
        <v>0</v>
      </c>
      <c r="Y1057" s="34">
        <f>IFERROR(VLOOKUP($H1057,'Sewer F Exp'!$A:$B,16,FALSE),0)</f>
        <v>0</v>
      </c>
      <c r="Z1057" s="42">
        <f>IFERROR(VLOOKUP($H1057,'Sewer F Exp'!$A:$B,17,FALSE),0)</f>
        <v>0</v>
      </c>
      <c r="AA1057" s="34">
        <f>IFERROR(VLOOKUP($H1057,'Refuse F Rev'!$A:$E,15,FALSE),0)</f>
        <v>0</v>
      </c>
      <c r="AB1057" s="34">
        <f>IFERROR(VLOOKUP($H1057,'Refuse F Rev'!$A:$E,16,FALSE),0)</f>
        <v>0</v>
      </c>
      <c r="AC1057" s="42">
        <f>IFERROR(VLOOKUP($H1057,'Refuse F Rev'!$A:$E,17,FALSE),0)</f>
        <v>0</v>
      </c>
      <c r="AD1057" s="34">
        <f>IFERROR(VLOOKUP($H1057,'Refuse F Exp'!$A:$E,15,FALSE),0)</f>
        <v>0</v>
      </c>
      <c r="AE1057" s="34">
        <f>IFERROR(VLOOKUP($H1057,'Refuse F Exp'!$A:$E,16,FALSE),0)</f>
        <v>0</v>
      </c>
      <c r="AF1057" s="42">
        <f>IFERROR(VLOOKUP($H1057,'Refuse F Exp'!$A:$E,17,FALSE),0)</f>
        <v>0</v>
      </c>
      <c r="AG1057" s="34">
        <f>IFERROR(VLOOKUP($H1057,#REF!,10,FALSE),0)</f>
        <v>0</v>
      </c>
      <c r="AH1057" s="34">
        <f>IFERROR(VLOOKUP($H1057,#REF!,11,FALSE),0)</f>
        <v>0</v>
      </c>
      <c r="AI1057" s="42">
        <f>IFERROR(VLOOKUP($H1057,#REF!,12,FALSE),0)</f>
        <v>0</v>
      </c>
      <c r="AJ1057" s="34">
        <f>IFERROR(VLOOKUP($H1057,#REF!,10,FALSE),0)</f>
        <v>0</v>
      </c>
      <c r="AK1057" s="34">
        <f>IFERROR(VLOOKUP($H1057,#REF!,11,FALSE),0)</f>
        <v>0</v>
      </c>
      <c r="AL1057" s="42">
        <f>IFERROR(VLOOKUP($H1057,#REF!,12,FALSE),0)</f>
        <v>0</v>
      </c>
      <c r="AM1057" s="34">
        <f>IFERROR(VLOOKUP($H1057,#REF!,10,FALSE),0)</f>
        <v>0</v>
      </c>
      <c r="AN1057" s="34">
        <f>IFERROR(VLOOKUP($H1057,#REF!,11,FALSE),0)</f>
        <v>0</v>
      </c>
      <c r="AO1057" s="42">
        <f>IFERROR(VLOOKUP($H1057,#REF!,12,FALSE),0)</f>
        <v>0</v>
      </c>
      <c r="AP1057" s="34">
        <f>IFERROR(VLOOKUP($H1057,#REF!,10,FALSE),0)</f>
        <v>0</v>
      </c>
      <c r="AQ1057" s="34">
        <f>IFERROR(VLOOKUP($H1057,#REF!,11,FALSE),0)</f>
        <v>0</v>
      </c>
      <c r="AR1057" s="42">
        <f>IFERROR(VLOOKUP($H1057,#REF!,12,FALSE),0)</f>
        <v>0</v>
      </c>
      <c r="AS1057" s="34">
        <f>IFERROR(VLOOKUP($H1057,#REF!,13,FALSE),0)</f>
        <v>0</v>
      </c>
      <c r="AT1057" s="34">
        <f>IFERROR(VLOOKUP($H1057,#REF!,14,FALSE),0)</f>
        <v>0</v>
      </c>
      <c r="AU1057" s="42">
        <f>IFERROR(VLOOKUP($H1057,#REF!,15,FALSE),0)</f>
        <v>0</v>
      </c>
      <c r="AV1057" s="34">
        <f>IFERROR(VLOOKUP($H1057,#REF!,15,FALSE),0)</f>
        <v>0</v>
      </c>
      <c r="AW1057" s="34">
        <f>IFERROR(VLOOKUP($H1057,#REF!,16,FALSE),0)</f>
        <v>0</v>
      </c>
      <c r="AX1057" s="42">
        <f>IFERROR(VLOOKUP($H1057,#REF!,17,FALSE),0)</f>
        <v>0</v>
      </c>
    </row>
    <row r="1058" spans="1:50" x14ac:dyDescent="0.3">
      <c r="A1058" s="33" t="e">
        <f t="shared" si="64"/>
        <v>#REF!</v>
      </c>
      <c r="B1058" s="33" t="e">
        <f>+'R&amp;E EXPORT'!#REF!</f>
        <v>#REF!</v>
      </c>
      <c r="C1058" t="str">
        <f>IFERROR(VLOOKUP(A1058,'MCSJ Export'!A:C,3,FALSE),"")</f>
        <v/>
      </c>
      <c r="D1058" s="37">
        <f t="shared" si="65"/>
        <v>0</v>
      </c>
      <c r="E1058" s="37">
        <f t="shared" si="66"/>
        <v>0</v>
      </c>
      <c r="F1058" s="37">
        <f t="shared" si="67"/>
        <v>0</v>
      </c>
      <c r="G1058" s="37"/>
      <c r="H1058" s="33" t="e">
        <f>+'R&amp;E EXPORT'!#REF!</f>
        <v>#REF!</v>
      </c>
      <c r="I1058" s="34">
        <f>IFERROR(VLOOKUP($H1058,'Gen F Rev'!$A:$M,15,FALSE),0)</f>
        <v>0</v>
      </c>
      <c r="J1058" s="34">
        <f>IFERROR(VLOOKUP($H1058,'Gen F Rev'!$A:$M,16,FALSE),0)</f>
        <v>0</v>
      </c>
      <c r="K1058" s="42">
        <f>IFERROR(VLOOKUP($H1058,'Gen F Rev'!$A:$M,17,FALSE),0)</f>
        <v>0</v>
      </c>
      <c r="L1058" s="34">
        <f>IFERROR(VLOOKUP($H1058,'Gen F Exp'!$A:$E,15,FALSE),0)</f>
        <v>0</v>
      </c>
      <c r="M1058" s="34">
        <f>IFERROR(VLOOKUP($H1058,'Gen F Exp'!$A:$E,16,FALSE),0)</f>
        <v>0</v>
      </c>
      <c r="N1058" s="42">
        <f>IFERROR(VLOOKUP($H1058,'Gen F Exp'!$A:$E,17,FALSE),0)</f>
        <v>0</v>
      </c>
      <c r="O1058" s="34">
        <f>IFERROR(VLOOKUP($H1058,'Water F Rev'!$A:$L,15,FALSE),0)</f>
        <v>0</v>
      </c>
      <c r="P1058" s="34">
        <f>IFERROR(VLOOKUP($H1058,'Water F Rev'!$A:$L,16,FALSE),0)</f>
        <v>0</v>
      </c>
      <c r="Q1058" s="42">
        <f>IFERROR(VLOOKUP($H1058,'Water F Rev'!$A:$L,17,FALSE),0)</f>
        <v>0</v>
      </c>
      <c r="R1058" s="34">
        <f>IFERROR(VLOOKUP($H1058,'Water F Exp'!$A:$K,15,FALSE),0)</f>
        <v>0</v>
      </c>
      <c r="S1058" s="34">
        <f>IFERROR(VLOOKUP($H1058,'Water F Exp'!$A:$K,16,FALSE),0)</f>
        <v>0</v>
      </c>
      <c r="T1058" s="42">
        <f>IFERROR(VLOOKUP($H1058,'Water F Exp'!$A:$K,17,FALSE),0)</f>
        <v>0</v>
      </c>
      <c r="U1058" s="34">
        <f>IFERROR(VLOOKUP($H1058,'Sewer F Rev'!$A:$E,15,FALSE),0)</f>
        <v>0</v>
      </c>
      <c r="V1058" s="34">
        <f>IFERROR(VLOOKUP($H1058,'Sewer F Rev'!$A:$E,16,FALSE),0)</f>
        <v>0</v>
      </c>
      <c r="W1058" s="42">
        <f>IFERROR(VLOOKUP($H1058,'Sewer F Rev'!$A:$E,17,FALSE),0)</f>
        <v>0</v>
      </c>
      <c r="X1058" s="34">
        <f>IFERROR(VLOOKUP($H1058,'Sewer F Exp'!$A:$B,15,FALSE),0)</f>
        <v>0</v>
      </c>
      <c r="Y1058" s="34">
        <f>IFERROR(VLOOKUP($H1058,'Sewer F Exp'!$A:$B,16,FALSE),0)</f>
        <v>0</v>
      </c>
      <c r="Z1058" s="42">
        <f>IFERROR(VLOOKUP($H1058,'Sewer F Exp'!$A:$B,17,FALSE),0)</f>
        <v>0</v>
      </c>
      <c r="AA1058" s="34">
        <f>IFERROR(VLOOKUP($H1058,'Refuse F Rev'!$A:$E,15,FALSE),0)</f>
        <v>0</v>
      </c>
      <c r="AB1058" s="34">
        <f>IFERROR(VLOOKUP($H1058,'Refuse F Rev'!$A:$E,16,FALSE),0)</f>
        <v>0</v>
      </c>
      <c r="AC1058" s="42">
        <f>IFERROR(VLOOKUP($H1058,'Refuse F Rev'!$A:$E,17,FALSE),0)</f>
        <v>0</v>
      </c>
      <c r="AD1058" s="34">
        <f>IFERROR(VLOOKUP($H1058,'Refuse F Exp'!$A:$E,15,FALSE),0)</f>
        <v>0</v>
      </c>
      <c r="AE1058" s="34">
        <f>IFERROR(VLOOKUP($H1058,'Refuse F Exp'!$A:$E,16,FALSE),0)</f>
        <v>0</v>
      </c>
      <c r="AF1058" s="42">
        <f>IFERROR(VLOOKUP($H1058,'Refuse F Exp'!$A:$E,17,FALSE),0)</f>
        <v>0</v>
      </c>
      <c r="AG1058" s="34">
        <f>IFERROR(VLOOKUP($H1058,#REF!,10,FALSE),0)</f>
        <v>0</v>
      </c>
      <c r="AH1058" s="34">
        <f>IFERROR(VLOOKUP($H1058,#REF!,11,FALSE),0)</f>
        <v>0</v>
      </c>
      <c r="AI1058" s="42">
        <f>IFERROR(VLOOKUP($H1058,#REF!,12,FALSE),0)</f>
        <v>0</v>
      </c>
      <c r="AJ1058" s="34">
        <f>IFERROR(VLOOKUP($H1058,#REF!,10,FALSE),0)</f>
        <v>0</v>
      </c>
      <c r="AK1058" s="34">
        <f>IFERROR(VLOOKUP($H1058,#REF!,11,FALSE),0)</f>
        <v>0</v>
      </c>
      <c r="AL1058" s="42">
        <f>IFERROR(VLOOKUP($H1058,#REF!,12,FALSE),0)</f>
        <v>0</v>
      </c>
      <c r="AM1058" s="34">
        <f>IFERROR(VLOOKUP($H1058,#REF!,10,FALSE),0)</f>
        <v>0</v>
      </c>
      <c r="AN1058" s="34">
        <f>IFERROR(VLOOKUP($H1058,#REF!,11,FALSE),0)</f>
        <v>0</v>
      </c>
      <c r="AO1058" s="42">
        <f>IFERROR(VLOOKUP($H1058,#REF!,12,FALSE),0)</f>
        <v>0</v>
      </c>
      <c r="AP1058" s="34">
        <f>IFERROR(VLOOKUP($H1058,#REF!,10,FALSE),0)</f>
        <v>0</v>
      </c>
      <c r="AQ1058" s="34">
        <f>IFERROR(VLOOKUP($H1058,#REF!,11,FALSE),0)</f>
        <v>0</v>
      </c>
      <c r="AR1058" s="42">
        <f>IFERROR(VLOOKUP($H1058,#REF!,12,FALSE),0)</f>
        <v>0</v>
      </c>
      <c r="AS1058" s="34">
        <f>IFERROR(VLOOKUP($H1058,#REF!,13,FALSE),0)</f>
        <v>0</v>
      </c>
      <c r="AT1058" s="34">
        <f>IFERROR(VLOOKUP($H1058,#REF!,14,FALSE),0)</f>
        <v>0</v>
      </c>
      <c r="AU1058" s="42">
        <f>IFERROR(VLOOKUP($H1058,#REF!,15,FALSE),0)</f>
        <v>0</v>
      </c>
      <c r="AV1058" s="34">
        <f>IFERROR(VLOOKUP($H1058,#REF!,15,FALSE),0)</f>
        <v>0</v>
      </c>
      <c r="AW1058" s="34">
        <f>IFERROR(VLOOKUP($H1058,#REF!,16,FALSE),0)</f>
        <v>0</v>
      </c>
      <c r="AX1058" s="42">
        <f>IFERROR(VLOOKUP($H1058,#REF!,17,FALSE),0)</f>
        <v>0</v>
      </c>
    </row>
    <row r="1059" spans="1:50" x14ac:dyDescent="0.3">
      <c r="A1059" s="33" t="e">
        <f t="shared" si="64"/>
        <v>#REF!</v>
      </c>
      <c r="B1059" s="33" t="e">
        <f>+'R&amp;E EXPORT'!#REF!</f>
        <v>#REF!</v>
      </c>
      <c r="C1059" t="str">
        <f>IFERROR(VLOOKUP(A1059,'MCSJ Export'!A:C,3,FALSE),"")</f>
        <v/>
      </c>
      <c r="D1059" s="37">
        <f t="shared" si="65"/>
        <v>0</v>
      </c>
      <c r="E1059" s="37">
        <f t="shared" si="66"/>
        <v>0</v>
      </c>
      <c r="F1059" s="37">
        <f t="shared" si="67"/>
        <v>0</v>
      </c>
      <c r="G1059" s="37"/>
      <c r="H1059" s="33" t="e">
        <f>+'R&amp;E EXPORT'!#REF!</f>
        <v>#REF!</v>
      </c>
      <c r="I1059" s="34">
        <f>IFERROR(VLOOKUP($H1059,'Gen F Rev'!$A:$M,15,FALSE),0)</f>
        <v>0</v>
      </c>
      <c r="J1059" s="34">
        <f>IFERROR(VLOOKUP($H1059,'Gen F Rev'!$A:$M,16,FALSE),0)</f>
        <v>0</v>
      </c>
      <c r="K1059" s="42">
        <f>IFERROR(VLOOKUP($H1059,'Gen F Rev'!$A:$M,17,FALSE),0)</f>
        <v>0</v>
      </c>
      <c r="L1059" s="34">
        <f>IFERROR(VLOOKUP($H1059,'Gen F Exp'!$A:$E,15,FALSE),0)</f>
        <v>0</v>
      </c>
      <c r="M1059" s="34">
        <f>IFERROR(VLOOKUP($H1059,'Gen F Exp'!$A:$E,16,FALSE),0)</f>
        <v>0</v>
      </c>
      <c r="N1059" s="42">
        <f>IFERROR(VLOOKUP($H1059,'Gen F Exp'!$A:$E,17,FALSE),0)</f>
        <v>0</v>
      </c>
      <c r="O1059" s="34">
        <f>IFERROR(VLOOKUP($H1059,'Water F Rev'!$A:$L,15,FALSE),0)</f>
        <v>0</v>
      </c>
      <c r="P1059" s="34">
        <f>IFERROR(VLOOKUP($H1059,'Water F Rev'!$A:$L,16,FALSE),0)</f>
        <v>0</v>
      </c>
      <c r="Q1059" s="42">
        <f>IFERROR(VLOOKUP($H1059,'Water F Rev'!$A:$L,17,FALSE),0)</f>
        <v>0</v>
      </c>
      <c r="R1059" s="34">
        <f>IFERROR(VLOOKUP($H1059,'Water F Exp'!$A:$K,15,FALSE),0)</f>
        <v>0</v>
      </c>
      <c r="S1059" s="34">
        <f>IFERROR(VLOOKUP($H1059,'Water F Exp'!$A:$K,16,FALSE),0)</f>
        <v>0</v>
      </c>
      <c r="T1059" s="42">
        <f>IFERROR(VLOOKUP($H1059,'Water F Exp'!$A:$K,17,FALSE),0)</f>
        <v>0</v>
      </c>
      <c r="U1059" s="34">
        <f>IFERROR(VLOOKUP($H1059,'Sewer F Rev'!$A:$E,15,FALSE),0)</f>
        <v>0</v>
      </c>
      <c r="V1059" s="34">
        <f>IFERROR(VLOOKUP($H1059,'Sewer F Rev'!$A:$E,16,FALSE),0)</f>
        <v>0</v>
      </c>
      <c r="W1059" s="42">
        <f>IFERROR(VLOOKUP($H1059,'Sewer F Rev'!$A:$E,17,FALSE),0)</f>
        <v>0</v>
      </c>
      <c r="X1059" s="34">
        <f>IFERROR(VLOOKUP($H1059,'Sewer F Exp'!$A:$B,15,FALSE),0)</f>
        <v>0</v>
      </c>
      <c r="Y1059" s="34">
        <f>IFERROR(VLOOKUP($H1059,'Sewer F Exp'!$A:$B,16,FALSE),0)</f>
        <v>0</v>
      </c>
      <c r="Z1059" s="42">
        <f>IFERROR(VLOOKUP($H1059,'Sewer F Exp'!$A:$B,17,FALSE),0)</f>
        <v>0</v>
      </c>
      <c r="AA1059" s="34">
        <f>IFERROR(VLOOKUP($H1059,'Refuse F Rev'!$A:$E,15,FALSE),0)</f>
        <v>0</v>
      </c>
      <c r="AB1059" s="34">
        <f>IFERROR(VLOOKUP($H1059,'Refuse F Rev'!$A:$E,16,FALSE),0)</f>
        <v>0</v>
      </c>
      <c r="AC1059" s="42">
        <f>IFERROR(VLOOKUP($H1059,'Refuse F Rev'!$A:$E,17,FALSE),0)</f>
        <v>0</v>
      </c>
      <c r="AD1059" s="34">
        <f>IFERROR(VLOOKUP($H1059,'Refuse F Exp'!$A:$E,15,FALSE),0)</f>
        <v>0</v>
      </c>
      <c r="AE1059" s="34">
        <f>IFERROR(VLOOKUP($H1059,'Refuse F Exp'!$A:$E,16,FALSE),0)</f>
        <v>0</v>
      </c>
      <c r="AF1059" s="42">
        <f>IFERROR(VLOOKUP($H1059,'Refuse F Exp'!$A:$E,17,FALSE),0)</f>
        <v>0</v>
      </c>
      <c r="AG1059" s="34">
        <f>IFERROR(VLOOKUP($H1059,#REF!,10,FALSE),0)</f>
        <v>0</v>
      </c>
      <c r="AH1059" s="34">
        <f>IFERROR(VLOOKUP($H1059,#REF!,11,FALSE),0)</f>
        <v>0</v>
      </c>
      <c r="AI1059" s="42">
        <f>IFERROR(VLOOKUP($H1059,#REF!,12,FALSE),0)</f>
        <v>0</v>
      </c>
      <c r="AJ1059" s="34">
        <f>IFERROR(VLOOKUP($H1059,#REF!,10,FALSE),0)</f>
        <v>0</v>
      </c>
      <c r="AK1059" s="34">
        <f>IFERROR(VLOOKUP($H1059,#REF!,11,FALSE),0)</f>
        <v>0</v>
      </c>
      <c r="AL1059" s="42">
        <f>IFERROR(VLOOKUP($H1059,#REF!,12,FALSE),0)</f>
        <v>0</v>
      </c>
      <c r="AM1059" s="34">
        <f>IFERROR(VLOOKUP($H1059,#REF!,10,FALSE),0)</f>
        <v>0</v>
      </c>
      <c r="AN1059" s="34">
        <f>IFERROR(VLOOKUP($H1059,#REF!,11,FALSE),0)</f>
        <v>0</v>
      </c>
      <c r="AO1059" s="42">
        <f>IFERROR(VLOOKUP($H1059,#REF!,12,FALSE),0)</f>
        <v>0</v>
      </c>
      <c r="AP1059" s="34">
        <f>IFERROR(VLOOKUP($H1059,#REF!,10,FALSE),0)</f>
        <v>0</v>
      </c>
      <c r="AQ1059" s="34">
        <f>IFERROR(VLOOKUP($H1059,#REF!,11,FALSE),0)</f>
        <v>0</v>
      </c>
      <c r="AR1059" s="42">
        <f>IFERROR(VLOOKUP($H1059,#REF!,12,FALSE),0)</f>
        <v>0</v>
      </c>
      <c r="AS1059" s="34">
        <f>IFERROR(VLOOKUP($H1059,#REF!,13,FALSE),0)</f>
        <v>0</v>
      </c>
      <c r="AT1059" s="34">
        <f>IFERROR(VLOOKUP($H1059,#REF!,14,FALSE),0)</f>
        <v>0</v>
      </c>
      <c r="AU1059" s="42">
        <f>IFERROR(VLOOKUP($H1059,#REF!,15,FALSE),0)</f>
        <v>0</v>
      </c>
      <c r="AV1059" s="34">
        <f>IFERROR(VLOOKUP($H1059,#REF!,15,FALSE),0)</f>
        <v>0</v>
      </c>
      <c r="AW1059" s="34">
        <f>IFERROR(VLOOKUP($H1059,#REF!,16,FALSE),0)</f>
        <v>0</v>
      </c>
      <c r="AX1059" s="42">
        <f>IFERROR(VLOOKUP($H1059,#REF!,17,FALSE),0)</f>
        <v>0</v>
      </c>
    </row>
    <row r="1060" spans="1:50" x14ac:dyDescent="0.3">
      <c r="A1060" s="33" t="e">
        <f t="shared" si="64"/>
        <v>#REF!</v>
      </c>
      <c r="B1060" s="33" t="e">
        <f>+'R&amp;E EXPORT'!#REF!</f>
        <v>#REF!</v>
      </c>
      <c r="C1060" t="str">
        <f>IFERROR(VLOOKUP(A1060,'MCSJ Export'!A:C,3,FALSE),"")</f>
        <v/>
      </c>
      <c r="D1060" s="37">
        <f t="shared" si="65"/>
        <v>0</v>
      </c>
      <c r="E1060" s="37">
        <f t="shared" si="66"/>
        <v>0</v>
      </c>
      <c r="F1060" s="37">
        <f t="shared" si="67"/>
        <v>0</v>
      </c>
      <c r="G1060" s="37"/>
      <c r="H1060" s="33" t="e">
        <f>+'R&amp;E EXPORT'!#REF!</f>
        <v>#REF!</v>
      </c>
      <c r="I1060" s="34">
        <f>IFERROR(VLOOKUP($H1060,'Gen F Rev'!$A:$M,15,FALSE),0)</f>
        <v>0</v>
      </c>
      <c r="J1060" s="34">
        <f>IFERROR(VLOOKUP($H1060,'Gen F Rev'!$A:$M,16,FALSE),0)</f>
        <v>0</v>
      </c>
      <c r="K1060" s="42">
        <f>IFERROR(VLOOKUP($H1060,'Gen F Rev'!$A:$M,17,FALSE),0)</f>
        <v>0</v>
      </c>
      <c r="L1060" s="34">
        <f>IFERROR(VLOOKUP($H1060,'Gen F Exp'!$A:$E,15,FALSE),0)</f>
        <v>0</v>
      </c>
      <c r="M1060" s="34">
        <f>IFERROR(VLOOKUP($H1060,'Gen F Exp'!$A:$E,16,FALSE),0)</f>
        <v>0</v>
      </c>
      <c r="N1060" s="42">
        <f>IFERROR(VLOOKUP($H1060,'Gen F Exp'!$A:$E,17,FALSE),0)</f>
        <v>0</v>
      </c>
      <c r="O1060" s="34">
        <f>IFERROR(VLOOKUP($H1060,'Water F Rev'!$A:$L,15,FALSE),0)</f>
        <v>0</v>
      </c>
      <c r="P1060" s="34">
        <f>IFERROR(VLOOKUP($H1060,'Water F Rev'!$A:$L,16,FALSE),0)</f>
        <v>0</v>
      </c>
      <c r="Q1060" s="42">
        <f>IFERROR(VLOOKUP($H1060,'Water F Rev'!$A:$L,17,FALSE),0)</f>
        <v>0</v>
      </c>
      <c r="R1060" s="34">
        <f>IFERROR(VLOOKUP($H1060,'Water F Exp'!$A:$K,15,FALSE),0)</f>
        <v>0</v>
      </c>
      <c r="S1060" s="34">
        <f>IFERROR(VLOOKUP($H1060,'Water F Exp'!$A:$K,16,FALSE),0)</f>
        <v>0</v>
      </c>
      <c r="T1060" s="42">
        <f>IFERROR(VLOOKUP($H1060,'Water F Exp'!$A:$K,17,FALSE),0)</f>
        <v>0</v>
      </c>
      <c r="U1060" s="34">
        <f>IFERROR(VLOOKUP($H1060,'Sewer F Rev'!$A:$E,15,FALSE),0)</f>
        <v>0</v>
      </c>
      <c r="V1060" s="34">
        <f>IFERROR(VLOOKUP($H1060,'Sewer F Rev'!$A:$E,16,FALSE),0)</f>
        <v>0</v>
      </c>
      <c r="W1060" s="42">
        <f>IFERROR(VLOOKUP($H1060,'Sewer F Rev'!$A:$E,17,FALSE),0)</f>
        <v>0</v>
      </c>
      <c r="X1060" s="34">
        <f>IFERROR(VLOOKUP($H1060,'Sewer F Exp'!$A:$B,15,FALSE),0)</f>
        <v>0</v>
      </c>
      <c r="Y1060" s="34">
        <f>IFERROR(VLOOKUP($H1060,'Sewer F Exp'!$A:$B,16,FALSE),0)</f>
        <v>0</v>
      </c>
      <c r="Z1060" s="42">
        <f>IFERROR(VLOOKUP($H1060,'Sewer F Exp'!$A:$B,17,FALSE),0)</f>
        <v>0</v>
      </c>
      <c r="AA1060" s="34">
        <f>IFERROR(VLOOKUP($H1060,'Refuse F Rev'!$A:$E,15,FALSE),0)</f>
        <v>0</v>
      </c>
      <c r="AB1060" s="34">
        <f>IFERROR(VLOOKUP($H1060,'Refuse F Rev'!$A:$E,16,FALSE),0)</f>
        <v>0</v>
      </c>
      <c r="AC1060" s="42">
        <f>IFERROR(VLOOKUP($H1060,'Refuse F Rev'!$A:$E,17,FALSE),0)</f>
        <v>0</v>
      </c>
      <c r="AD1060" s="34">
        <f>IFERROR(VLOOKUP($H1060,'Refuse F Exp'!$A:$E,15,FALSE),0)</f>
        <v>0</v>
      </c>
      <c r="AE1060" s="34">
        <f>IFERROR(VLOOKUP($H1060,'Refuse F Exp'!$A:$E,16,FALSE),0)</f>
        <v>0</v>
      </c>
      <c r="AF1060" s="42">
        <f>IFERROR(VLOOKUP($H1060,'Refuse F Exp'!$A:$E,17,FALSE),0)</f>
        <v>0</v>
      </c>
      <c r="AG1060" s="34">
        <f>IFERROR(VLOOKUP($H1060,#REF!,10,FALSE),0)</f>
        <v>0</v>
      </c>
      <c r="AH1060" s="34">
        <f>IFERROR(VLOOKUP($H1060,#REF!,11,FALSE),0)</f>
        <v>0</v>
      </c>
      <c r="AI1060" s="42">
        <f>IFERROR(VLOOKUP($H1060,#REF!,12,FALSE),0)</f>
        <v>0</v>
      </c>
      <c r="AJ1060" s="34">
        <f>IFERROR(VLOOKUP($H1060,#REF!,10,FALSE),0)</f>
        <v>0</v>
      </c>
      <c r="AK1060" s="34">
        <f>IFERROR(VLOOKUP($H1060,#REF!,11,FALSE),0)</f>
        <v>0</v>
      </c>
      <c r="AL1060" s="42">
        <f>IFERROR(VLOOKUP($H1060,#REF!,12,FALSE),0)</f>
        <v>0</v>
      </c>
      <c r="AM1060" s="34">
        <f>IFERROR(VLOOKUP($H1060,#REF!,10,FALSE),0)</f>
        <v>0</v>
      </c>
      <c r="AN1060" s="34">
        <f>IFERROR(VLOOKUP($H1060,#REF!,11,FALSE),0)</f>
        <v>0</v>
      </c>
      <c r="AO1060" s="42">
        <f>IFERROR(VLOOKUP($H1060,#REF!,12,FALSE),0)</f>
        <v>0</v>
      </c>
      <c r="AP1060" s="34">
        <f>IFERROR(VLOOKUP($H1060,#REF!,10,FALSE),0)</f>
        <v>0</v>
      </c>
      <c r="AQ1060" s="34">
        <f>IFERROR(VLOOKUP($H1060,#REF!,11,FALSE),0)</f>
        <v>0</v>
      </c>
      <c r="AR1060" s="42">
        <f>IFERROR(VLOOKUP($H1060,#REF!,12,FALSE),0)</f>
        <v>0</v>
      </c>
      <c r="AS1060" s="34">
        <f>IFERROR(VLOOKUP($H1060,#REF!,13,FALSE),0)</f>
        <v>0</v>
      </c>
      <c r="AT1060" s="34">
        <f>IFERROR(VLOOKUP($H1060,#REF!,14,FALSE),0)</f>
        <v>0</v>
      </c>
      <c r="AU1060" s="42">
        <f>IFERROR(VLOOKUP($H1060,#REF!,15,FALSE),0)</f>
        <v>0</v>
      </c>
      <c r="AV1060" s="34">
        <f>IFERROR(VLOOKUP($H1060,#REF!,15,FALSE),0)</f>
        <v>0</v>
      </c>
      <c r="AW1060" s="34">
        <f>IFERROR(VLOOKUP($H1060,#REF!,16,FALSE),0)</f>
        <v>0</v>
      </c>
      <c r="AX1060" s="42">
        <f>IFERROR(VLOOKUP($H1060,#REF!,17,FALSE),0)</f>
        <v>0</v>
      </c>
    </row>
    <row r="1061" spans="1:50" x14ac:dyDescent="0.3">
      <c r="A1061" s="33" t="e">
        <f t="shared" si="64"/>
        <v>#REF!</v>
      </c>
      <c r="B1061" s="33" t="e">
        <f>+'R&amp;E EXPORT'!#REF!</f>
        <v>#REF!</v>
      </c>
      <c r="C1061" t="str">
        <f>IFERROR(VLOOKUP(A1061,'MCSJ Export'!A:C,3,FALSE),"")</f>
        <v/>
      </c>
      <c r="D1061" s="37">
        <f t="shared" si="65"/>
        <v>0</v>
      </c>
      <c r="E1061" s="37">
        <f t="shared" si="66"/>
        <v>0</v>
      </c>
      <c r="F1061" s="37">
        <f t="shared" si="67"/>
        <v>0</v>
      </c>
      <c r="G1061" s="37"/>
      <c r="H1061" s="33" t="e">
        <f>+'R&amp;E EXPORT'!#REF!</f>
        <v>#REF!</v>
      </c>
      <c r="I1061" s="34">
        <f>IFERROR(VLOOKUP($H1061,'Gen F Rev'!$A:$M,15,FALSE),0)</f>
        <v>0</v>
      </c>
      <c r="J1061" s="34">
        <f>IFERROR(VLOOKUP($H1061,'Gen F Rev'!$A:$M,16,FALSE),0)</f>
        <v>0</v>
      </c>
      <c r="K1061" s="42">
        <f>IFERROR(VLOOKUP($H1061,'Gen F Rev'!$A:$M,17,FALSE),0)</f>
        <v>0</v>
      </c>
      <c r="L1061" s="34">
        <f>IFERROR(VLOOKUP($H1061,'Gen F Exp'!$A:$E,15,FALSE),0)</f>
        <v>0</v>
      </c>
      <c r="M1061" s="34">
        <f>IFERROR(VLOOKUP($H1061,'Gen F Exp'!$A:$E,16,FALSE),0)</f>
        <v>0</v>
      </c>
      <c r="N1061" s="42">
        <f>IFERROR(VLOOKUP($H1061,'Gen F Exp'!$A:$E,17,FALSE),0)</f>
        <v>0</v>
      </c>
      <c r="O1061" s="34">
        <f>IFERROR(VLOOKUP($H1061,'Water F Rev'!$A:$L,15,FALSE),0)</f>
        <v>0</v>
      </c>
      <c r="P1061" s="34">
        <f>IFERROR(VLOOKUP($H1061,'Water F Rev'!$A:$L,16,FALSE),0)</f>
        <v>0</v>
      </c>
      <c r="Q1061" s="42">
        <f>IFERROR(VLOOKUP($H1061,'Water F Rev'!$A:$L,17,FALSE),0)</f>
        <v>0</v>
      </c>
      <c r="R1061" s="34">
        <f>IFERROR(VLOOKUP($H1061,'Water F Exp'!$A:$K,15,FALSE),0)</f>
        <v>0</v>
      </c>
      <c r="S1061" s="34">
        <f>IFERROR(VLOOKUP($H1061,'Water F Exp'!$A:$K,16,FALSE),0)</f>
        <v>0</v>
      </c>
      <c r="T1061" s="42">
        <f>IFERROR(VLOOKUP($H1061,'Water F Exp'!$A:$K,17,FALSE),0)</f>
        <v>0</v>
      </c>
      <c r="U1061" s="34">
        <f>IFERROR(VLOOKUP($H1061,'Sewer F Rev'!$A:$E,15,FALSE),0)</f>
        <v>0</v>
      </c>
      <c r="V1061" s="34">
        <f>IFERROR(VLOOKUP($H1061,'Sewer F Rev'!$A:$E,16,FALSE),0)</f>
        <v>0</v>
      </c>
      <c r="W1061" s="42">
        <f>IFERROR(VLOOKUP($H1061,'Sewer F Rev'!$A:$E,17,FALSE),0)</f>
        <v>0</v>
      </c>
      <c r="X1061" s="34">
        <f>IFERROR(VLOOKUP($H1061,'Sewer F Exp'!$A:$B,15,FALSE),0)</f>
        <v>0</v>
      </c>
      <c r="Y1061" s="34">
        <f>IFERROR(VLOOKUP($H1061,'Sewer F Exp'!$A:$B,16,FALSE),0)</f>
        <v>0</v>
      </c>
      <c r="Z1061" s="42">
        <f>IFERROR(VLOOKUP($H1061,'Sewer F Exp'!$A:$B,17,FALSE),0)</f>
        <v>0</v>
      </c>
      <c r="AA1061" s="34">
        <f>IFERROR(VLOOKUP($H1061,'Refuse F Rev'!$A:$E,15,FALSE),0)</f>
        <v>0</v>
      </c>
      <c r="AB1061" s="34">
        <f>IFERROR(VLOOKUP($H1061,'Refuse F Rev'!$A:$E,16,FALSE),0)</f>
        <v>0</v>
      </c>
      <c r="AC1061" s="42">
        <f>IFERROR(VLOOKUP($H1061,'Refuse F Rev'!$A:$E,17,FALSE),0)</f>
        <v>0</v>
      </c>
      <c r="AD1061" s="34">
        <f>IFERROR(VLOOKUP($H1061,'Refuse F Exp'!$A:$E,15,FALSE),0)</f>
        <v>0</v>
      </c>
      <c r="AE1061" s="34">
        <f>IFERROR(VLOOKUP($H1061,'Refuse F Exp'!$A:$E,16,FALSE),0)</f>
        <v>0</v>
      </c>
      <c r="AF1061" s="42">
        <f>IFERROR(VLOOKUP($H1061,'Refuse F Exp'!$A:$E,17,FALSE),0)</f>
        <v>0</v>
      </c>
      <c r="AG1061" s="34">
        <f>IFERROR(VLOOKUP($H1061,#REF!,10,FALSE),0)</f>
        <v>0</v>
      </c>
      <c r="AH1061" s="34">
        <f>IFERROR(VLOOKUP($H1061,#REF!,11,FALSE),0)</f>
        <v>0</v>
      </c>
      <c r="AI1061" s="42">
        <f>IFERROR(VLOOKUP($H1061,#REF!,12,FALSE),0)</f>
        <v>0</v>
      </c>
      <c r="AJ1061" s="34">
        <f>IFERROR(VLOOKUP($H1061,#REF!,10,FALSE),0)</f>
        <v>0</v>
      </c>
      <c r="AK1061" s="34">
        <f>IFERROR(VLOOKUP($H1061,#REF!,11,FALSE),0)</f>
        <v>0</v>
      </c>
      <c r="AL1061" s="42">
        <f>IFERROR(VLOOKUP($H1061,#REF!,12,FALSE),0)</f>
        <v>0</v>
      </c>
      <c r="AM1061" s="34">
        <f>IFERROR(VLOOKUP($H1061,#REF!,10,FALSE),0)</f>
        <v>0</v>
      </c>
      <c r="AN1061" s="34">
        <f>IFERROR(VLOOKUP($H1061,#REF!,11,FALSE),0)</f>
        <v>0</v>
      </c>
      <c r="AO1061" s="42">
        <f>IFERROR(VLOOKUP($H1061,#REF!,12,FALSE),0)</f>
        <v>0</v>
      </c>
      <c r="AP1061" s="34">
        <f>IFERROR(VLOOKUP($H1061,#REF!,10,FALSE),0)</f>
        <v>0</v>
      </c>
      <c r="AQ1061" s="34">
        <f>IFERROR(VLOOKUP($H1061,#REF!,11,FALSE),0)</f>
        <v>0</v>
      </c>
      <c r="AR1061" s="42">
        <f>IFERROR(VLOOKUP($H1061,#REF!,12,FALSE),0)</f>
        <v>0</v>
      </c>
      <c r="AS1061" s="34">
        <f>IFERROR(VLOOKUP($H1061,#REF!,13,FALSE),0)</f>
        <v>0</v>
      </c>
      <c r="AT1061" s="34">
        <f>IFERROR(VLOOKUP($H1061,#REF!,14,FALSE),0)</f>
        <v>0</v>
      </c>
      <c r="AU1061" s="42">
        <f>IFERROR(VLOOKUP($H1061,#REF!,15,FALSE),0)</f>
        <v>0</v>
      </c>
      <c r="AV1061" s="34">
        <f>IFERROR(VLOOKUP($H1061,#REF!,15,FALSE),0)</f>
        <v>0</v>
      </c>
      <c r="AW1061" s="34">
        <f>IFERROR(VLOOKUP($H1061,#REF!,16,FALSE),0)</f>
        <v>0</v>
      </c>
      <c r="AX1061" s="42">
        <f>IFERROR(VLOOKUP($H1061,#REF!,17,FALSE),0)</f>
        <v>0</v>
      </c>
    </row>
    <row r="1062" spans="1:50" x14ac:dyDescent="0.3">
      <c r="A1062" s="33" t="str">
        <f t="shared" si="64"/>
        <v>0</v>
      </c>
      <c r="B1062" s="33">
        <f>+'R&amp;E EXPORT'!B1046</f>
        <v>0</v>
      </c>
      <c r="C1062" t="str">
        <f>IFERROR(VLOOKUP(A1062,'MCSJ Export'!A:C,3,FALSE),"")</f>
        <v/>
      </c>
      <c r="D1062" s="37">
        <f t="shared" ca="1" si="65"/>
        <v>0</v>
      </c>
      <c r="E1062" s="37">
        <f t="shared" ca="1" si="66"/>
        <v>0</v>
      </c>
      <c r="F1062" s="37">
        <f t="shared" ca="1" si="67"/>
        <v>0</v>
      </c>
      <c r="G1062" s="37"/>
      <c r="H1062" s="33">
        <f>+'R&amp;E EXPORT'!A1046</f>
        <v>0</v>
      </c>
      <c r="I1062" s="34">
        <f>IFERROR(VLOOKUP($H1062,'Gen F Rev'!$A:$M,15,FALSE),0)</f>
        <v>0</v>
      </c>
      <c r="J1062" s="34">
        <f>IFERROR(VLOOKUP($H1062,'Gen F Rev'!$A:$M,16,FALSE),0)</f>
        <v>0</v>
      </c>
      <c r="K1062" s="42">
        <f>IFERROR(VLOOKUP($H1062,'Gen F Rev'!$A:$M,17,FALSE),0)</f>
        <v>0</v>
      </c>
      <c r="L1062" s="34">
        <f>IFERROR(VLOOKUP($H1062,'Gen F Exp'!$A:$E,15,FALSE),0)</f>
        <v>0</v>
      </c>
      <c r="M1062" s="34">
        <f>IFERROR(VLOOKUP($H1062,'Gen F Exp'!$A:$E,16,FALSE),0)</f>
        <v>0</v>
      </c>
      <c r="N1062" s="42">
        <f>IFERROR(VLOOKUP($H1062,'Gen F Exp'!$A:$E,17,FALSE),0)</f>
        <v>0</v>
      </c>
      <c r="O1062" s="34">
        <f>IFERROR(VLOOKUP($H1062,'Water F Rev'!$A:$L,15,FALSE),0)</f>
        <v>0</v>
      </c>
      <c r="P1062" s="34">
        <f>IFERROR(VLOOKUP($H1062,'Water F Rev'!$A:$L,16,FALSE),0)</f>
        <v>0</v>
      </c>
      <c r="Q1062" s="42">
        <f>IFERROR(VLOOKUP($H1062,'Water F Rev'!$A:$L,17,FALSE),0)</f>
        <v>0</v>
      </c>
      <c r="R1062" s="34">
        <f>IFERROR(VLOOKUP($H1062,'Water F Exp'!$A:$K,15,FALSE),0)</f>
        <v>0</v>
      </c>
      <c r="S1062" s="34">
        <f>IFERROR(VLOOKUP($H1062,'Water F Exp'!$A:$K,16,FALSE),0)</f>
        <v>0</v>
      </c>
      <c r="T1062" s="42">
        <f>IFERROR(VLOOKUP($H1062,'Water F Exp'!$A:$K,17,FALSE),0)</f>
        <v>0</v>
      </c>
      <c r="U1062" s="34">
        <f ca="1">IFERROR(VLOOKUP($H1062,'Sewer F Rev'!$A:$E,15,FALSE),0)</f>
        <v>0</v>
      </c>
      <c r="V1062" s="34">
        <f ca="1">IFERROR(VLOOKUP($H1062,'Sewer F Rev'!$A:$E,16,FALSE),0)</f>
        <v>0</v>
      </c>
      <c r="W1062" s="42">
        <f ca="1">IFERROR(VLOOKUP($H1062,'Sewer F Rev'!$A:$E,17,FALSE),0)</f>
        <v>0</v>
      </c>
      <c r="X1062" s="34">
        <f>IFERROR(VLOOKUP($H1062,'Sewer F Exp'!$A:$B,15,FALSE),0)</f>
        <v>0</v>
      </c>
      <c r="Y1062" s="34">
        <f>IFERROR(VLOOKUP($H1062,'Sewer F Exp'!$A:$B,16,FALSE),0)</f>
        <v>0</v>
      </c>
      <c r="Z1062" s="42">
        <f>IFERROR(VLOOKUP($H1062,'Sewer F Exp'!$A:$B,17,FALSE),0)</f>
        <v>0</v>
      </c>
      <c r="AA1062" s="34">
        <f>IFERROR(VLOOKUP($H1062,'Refuse F Rev'!$A:$E,15,FALSE),0)</f>
        <v>0</v>
      </c>
      <c r="AB1062" s="34">
        <f>IFERROR(VLOOKUP($H1062,'Refuse F Rev'!$A:$E,16,FALSE),0)</f>
        <v>0</v>
      </c>
      <c r="AC1062" s="42">
        <f>IFERROR(VLOOKUP($H1062,'Refuse F Rev'!$A:$E,17,FALSE),0)</f>
        <v>0</v>
      </c>
      <c r="AD1062" s="34">
        <f>IFERROR(VLOOKUP($H1062,'Refuse F Exp'!$A:$E,15,FALSE),0)</f>
        <v>0</v>
      </c>
      <c r="AE1062" s="34">
        <f>IFERROR(VLOOKUP($H1062,'Refuse F Exp'!$A:$E,16,FALSE),0)</f>
        <v>0</v>
      </c>
      <c r="AF1062" s="42">
        <f>IFERROR(VLOOKUP($H1062,'Refuse F Exp'!$A:$E,17,FALSE),0)</f>
        <v>0</v>
      </c>
      <c r="AG1062" s="34">
        <f>IFERROR(VLOOKUP($H1062,#REF!,10,FALSE),0)</f>
        <v>0</v>
      </c>
      <c r="AH1062" s="34">
        <f>IFERROR(VLOOKUP($H1062,#REF!,11,FALSE),0)</f>
        <v>0</v>
      </c>
      <c r="AI1062" s="42">
        <f>IFERROR(VLOOKUP($H1062,#REF!,12,FALSE),0)</f>
        <v>0</v>
      </c>
      <c r="AJ1062" s="34">
        <f>IFERROR(VLOOKUP($H1062,#REF!,10,FALSE),0)</f>
        <v>0</v>
      </c>
      <c r="AK1062" s="34">
        <f>IFERROR(VLOOKUP($H1062,#REF!,11,FALSE),0)</f>
        <v>0</v>
      </c>
      <c r="AL1062" s="42">
        <f>IFERROR(VLOOKUP($H1062,#REF!,12,FALSE),0)</f>
        <v>0</v>
      </c>
      <c r="AM1062" s="34">
        <f>IFERROR(VLOOKUP($H1062,#REF!,10,FALSE),0)</f>
        <v>0</v>
      </c>
      <c r="AN1062" s="34">
        <f>IFERROR(VLOOKUP($H1062,#REF!,11,FALSE),0)</f>
        <v>0</v>
      </c>
      <c r="AO1062" s="42">
        <f>IFERROR(VLOOKUP($H1062,#REF!,12,FALSE),0)</f>
        <v>0</v>
      </c>
      <c r="AP1062" s="34">
        <f>IFERROR(VLOOKUP($H1062,#REF!,10,FALSE),0)</f>
        <v>0</v>
      </c>
      <c r="AQ1062" s="34">
        <f>IFERROR(VLOOKUP($H1062,#REF!,11,FALSE),0)</f>
        <v>0</v>
      </c>
      <c r="AR1062" s="42">
        <f>IFERROR(VLOOKUP($H1062,#REF!,12,FALSE),0)</f>
        <v>0</v>
      </c>
      <c r="AS1062" s="34">
        <f>IFERROR(VLOOKUP($H1062,#REF!,13,FALSE),0)</f>
        <v>0</v>
      </c>
      <c r="AT1062" s="34">
        <f>IFERROR(VLOOKUP($H1062,#REF!,14,FALSE),0)</f>
        <v>0</v>
      </c>
      <c r="AU1062" s="42">
        <f>IFERROR(VLOOKUP($H1062,#REF!,15,FALSE),0)</f>
        <v>0</v>
      </c>
      <c r="AV1062" s="34">
        <f>IFERROR(VLOOKUP($H1062,#REF!,15,FALSE),0)</f>
        <v>0</v>
      </c>
      <c r="AW1062" s="34">
        <f>IFERROR(VLOOKUP($H1062,#REF!,16,FALSE),0)</f>
        <v>0</v>
      </c>
      <c r="AX1062" s="42">
        <f>IFERROR(VLOOKUP($H1062,#REF!,17,FALSE),0)</f>
        <v>0</v>
      </c>
    </row>
    <row r="1063" spans="1:50" x14ac:dyDescent="0.3">
      <c r="A1063" s="33" t="str">
        <f t="shared" si="64"/>
        <v>0</v>
      </c>
      <c r="B1063" s="33">
        <f>+'R&amp;E EXPORT'!B1047</f>
        <v>0</v>
      </c>
      <c r="C1063" t="str">
        <f>IFERROR(VLOOKUP(A1063,'MCSJ Export'!A:C,3,FALSE),"")</f>
        <v/>
      </c>
      <c r="D1063" s="37">
        <f t="shared" ca="1" si="65"/>
        <v>0</v>
      </c>
      <c r="E1063" s="37">
        <f t="shared" ca="1" si="66"/>
        <v>0</v>
      </c>
      <c r="F1063" s="37">
        <f t="shared" ca="1" si="67"/>
        <v>0</v>
      </c>
      <c r="G1063" s="37"/>
      <c r="H1063" s="33">
        <f>+'R&amp;E EXPORT'!A1047</f>
        <v>0</v>
      </c>
      <c r="I1063" s="34">
        <f>IFERROR(VLOOKUP($H1063,'Gen F Rev'!$A:$M,15,FALSE),0)</f>
        <v>0</v>
      </c>
      <c r="J1063" s="34">
        <f>IFERROR(VLOOKUP($H1063,'Gen F Rev'!$A:$M,16,FALSE),0)</f>
        <v>0</v>
      </c>
      <c r="K1063" s="42">
        <f>IFERROR(VLOOKUP($H1063,'Gen F Rev'!$A:$M,17,FALSE),0)</f>
        <v>0</v>
      </c>
      <c r="L1063" s="34">
        <f>IFERROR(VLOOKUP($H1063,'Gen F Exp'!$A:$E,15,FALSE),0)</f>
        <v>0</v>
      </c>
      <c r="M1063" s="34">
        <f>IFERROR(VLOOKUP($H1063,'Gen F Exp'!$A:$E,16,FALSE),0)</f>
        <v>0</v>
      </c>
      <c r="N1063" s="42">
        <f>IFERROR(VLOOKUP($H1063,'Gen F Exp'!$A:$E,17,FALSE),0)</f>
        <v>0</v>
      </c>
      <c r="O1063" s="34">
        <f>IFERROR(VLOOKUP($H1063,'Water F Rev'!$A:$L,15,FALSE),0)</f>
        <v>0</v>
      </c>
      <c r="P1063" s="34">
        <f>IFERROR(VLOOKUP($H1063,'Water F Rev'!$A:$L,16,FALSE),0)</f>
        <v>0</v>
      </c>
      <c r="Q1063" s="42">
        <f>IFERROR(VLOOKUP($H1063,'Water F Rev'!$A:$L,17,FALSE),0)</f>
        <v>0</v>
      </c>
      <c r="R1063" s="34">
        <f>IFERROR(VLOOKUP($H1063,'Water F Exp'!$A:$K,15,FALSE),0)</f>
        <v>0</v>
      </c>
      <c r="S1063" s="34">
        <f>IFERROR(VLOOKUP($H1063,'Water F Exp'!$A:$K,16,FALSE),0)</f>
        <v>0</v>
      </c>
      <c r="T1063" s="42">
        <f>IFERROR(VLOOKUP($H1063,'Water F Exp'!$A:$K,17,FALSE),0)</f>
        <v>0</v>
      </c>
      <c r="U1063" s="34">
        <f ca="1">IFERROR(VLOOKUP($H1063,'Sewer F Rev'!$A:$E,15,FALSE),0)</f>
        <v>0</v>
      </c>
      <c r="V1063" s="34">
        <f ca="1">IFERROR(VLOOKUP($H1063,'Sewer F Rev'!$A:$E,16,FALSE),0)</f>
        <v>0</v>
      </c>
      <c r="W1063" s="42">
        <f ca="1">IFERROR(VLOOKUP($H1063,'Sewer F Rev'!$A:$E,17,FALSE),0)</f>
        <v>0</v>
      </c>
      <c r="X1063" s="34">
        <f>IFERROR(VLOOKUP($H1063,'Sewer F Exp'!$A:$B,15,FALSE),0)</f>
        <v>0</v>
      </c>
      <c r="Y1063" s="34">
        <f>IFERROR(VLOOKUP($H1063,'Sewer F Exp'!$A:$B,16,FALSE),0)</f>
        <v>0</v>
      </c>
      <c r="Z1063" s="42">
        <f>IFERROR(VLOOKUP($H1063,'Sewer F Exp'!$A:$B,17,FALSE),0)</f>
        <v>0</v>
      </c>
      <c r="AA1063" s="34">
        <f>IFERROR(VLOOKUP($H1063,'Refuse F Rev'!$A:$E,15,FALSE),0)</f>
        <v>0</v>
      </c>
      <c r="AB1063" s="34">
        <f>IFERROR(VLOOKUP($H1063,'Refuse F Rev'!$A:$E,16,FALSE),0)</f>
        <v>0</v>
      </c>
      <c r="AC1063" s="42">
        <f>IFERROR(VLOOKUP($H1063,'Refuse F Rev'!$A:$E,17,FALSE),0)</f>
        <v>0</v>
      </c>
      <c r="AD1063" s="34">
        <f>IFERROR(VLOOKUP($H1063,'Refuse F Exp'!$A:$E,15,FALSE),0)</f>
        <v>0</v>
      </c>
      <c r="AE1063" s="34">
        <f>IFERROR(VLOOKUP($H1063,'Refuse F Exp'!$A:$E,16,FALSE),0)</f>
        <v>0</v>
      </c>
      <c r="AF1063" s="42">
        <f>IFERROR(VLOOKUP($H1063,'Refuse F Exp'!$A:$E,17,FALSE),0)</f>
        <v>0</v>
      </c>
      <c r="AG1063" s="34">
        <f>IFERROR(VLOOKUP($H1063,#REF!,10,FALSE),0)</f>
        <v>0</v>
      </c>
      <c r="AH1063" s="34">
        <f>IFERROR(VLOOKUP($H1063,#REF!,11,FALSE),0)</f>
        <v>0</v>
      </c>
      <c r="AI1063" s="42">
        <f>IFERROR(VLOOKUP($H1063,#REF!,12,FALSE),0)</f>
        <v>0</v>
      </c>
      <c r="AJ1063" s="34">
        <f>IFERROR(VLOOKUP($H1063,#REF!,10,FALSE),0)</f>
        <v>0</v>
      </c>
      <c r="AK1063" s="34">
        <f>IFERROR(VLOOKUP($H1063,#REF!,11,FALSE),0)</f>
        <v>0</v>
      </c>
      <c r="AL1063" s="42">
        <f>IFERROR(VLOOKUP($H1063,#REF!,12,FALSE),0)</f>
        <v>0</v>
      </c>
      <c r="AM1063" s="34">
        <f>IFERROR(VLOOKUP($H1063,#REF!,10,FALSE),0)</f>
        <v>0</v>
      </c>
      <c r="AN1063" s="34">
        <f>IFERROR(VLOOKUP($H1063,#REF!,11,FALSE),0)</f>
        <v>0</v>
      </c>
      <c r="AO1063" s="42">
        <f>IFERROR(VLOOKUP($H1063,#REF!,12,FALSE),0)</f>
        <v>0</v>
      </c>
      <c r="AP1063" s="34">
        <f>IFERROR(VLOOKUP($H1063,#REF!,10,FALSE),0)</f>
        <v>0</v>
      </c>
      <c r="AQ1063" s="34">
        <f>IFERROR(VLOOKUP($H1063,#REF!,11,FALSE),0)</f>
        <v>0</v>
      </c>
      <c r="AR1063" s="42">
        <f>IFERROR(VLOOKUP($H1063,#REF!,12,FALSE),0)</f>
        <v>0</v>
      </c>
      <c r="AS1063" s="34">
        <f>IFERROR(VLOOKUP($H1063,#REF!,13,FALSE),0)</f>
        <v>0</v>
      </c>
      <c r="AT1063" s="34">
        <f>IFERROR(VLOOKUP($H1063,#REF!,14,FALSE),0)</f>
        <v>0</v>
      </c>
      <c r="AU1063" s="42">
        <f>IFERROR(VLOOKUP($H1063,#REF!,15,FALSE),0)</f>
        <v>0</v>
      </c>
      <c r="AV1063" s="34">
        <f>IFERROR(VLOOKUP($H1063,#REF!,15,FALSE),0)</f>
        <v>0</v>
      </c>
      <c r="AW1063" s="34">
        <f>IFERROR(VLOOKUP($H1063,#REF!,16,FALSE),0)</f>
        <v>0</v>
      </c>
      <c r="AX1063" s="42">
        <f>IFERROR(VLOOKUP($H1063,#REF!,17,FALSE),0)</f>
        <v>0</v>
      </c>
    </row>
    <row r="1064" spans="1:50" x14ac:dyDescent="0.3">
      <c r="A1064" s="33" t="str">
        <f t="shared" si="64"/>
        <v>0</v>
      </c>
      <c r="B1064" s="33">
        <f>+'R&amp;E EXPORT'!B1048</f>
        <v>0</v>
      </c>
      <c r="C1064" t="str">
        <f>IFERROR(VLOOKUP(A1064,'MCSJ Export'!A:C,3,FALSE),"")</f>
        <v/>
      </c>
      <c r="D1064" s="37">
        <f t="shared" ca="1" si="65"/>
        <v>0</v>
      </c>
      <c r="E1064" s="37">
        <f t="shared" ca="1" si="66"/>
        <v>0</v>
      </c>
      <c r="F1064" s="37">
        <f t="shared" ca="1" si="67"/>
        <v>0</v>
      </c>
      <c r="G1064" s="37"/>
      <c r="H1064" s="33">
        <f>+'R&amp;E EXPORT'!A1048</f>
        <v>0</v>
      </c>
      <c r="I1064" s="34">
        <f>IFERROR(VLOOKUP($H1064,'Gen F Rev'!$A:$M,15,FALSE),0)</f>
        <v>0</v>
      </c>
      <c r="J1064" s="34">
        <f>IFERROR(VLOOKUP($H1064,'Gen F Rev'!$A:$M,16,FALSE),0)</f>
        <v>0</v>
      </c>
      <c r="K1064" s="42">
        <f>IFERROR(VLOOKUP($H1064,'Gen F Rev'!$A:$M,17,FALSE),0)</f>
        <v>0</v>
      </c>
      <c r="L1064" s="34">
        <f>IFERROR(VLOOKUP($H1064,'Gen F Exp'!$A:$E,15,FALSE),0)</f>
        <v>0</v>
      </c>
      <c r="M1064" s="34">
        <f>IFERROR(VLOOKUP($H1064,'Gen F Exp'!$A:$E,16,FALSE),0)</f>
        <v>0</v>
      </c>
      <c r="N1064" s="42">
        <f>IFERROR(VLOOKUP($H1064,'Gen F Exp'!$A:$E,17,FALSE),0)</f>
        <v>0</v>
      </c>
      <c r="O1064" s="34">
        <f>IFERROR(VLOOKUP($H1064,'Water F Rev'!$A:$L,15,FALSE),0)</f>
        <v>0</v>
      </c>
      <c r="P1064" s="34">
        <f>IFERROR(VLOOKUP($H1064,'Water F Rev'!$A:$L,16,FALSE),0)</f>
        <v>0</v>
      </c>
      <c r="Q1064" s="42">
        <f>IFERROR(VLOOKUP($H1064,'Water F Rev'!$A:$L,17,FALSE),0)</f>
        <v>0</v>
      </c>
      <c r="R1064" s="34">
        <f>IFERROR(VLOOKUP($H1064,'Water F Exp'!$A:$K,15,FALSE),0)</f>
        <v>0</v>
      </c>
      <c r="S1064" s="34">
        <f>IFERROR(VLOOKUP($H1064,'Water F Exp'!$A:$K,16,FALSE),0)</f>
        <v>0</v>
      </c>
      <c r="T1064" s="42">
        <f>IFERROR(VLOOKUP($H1064,'Water F Exp'!$A:$K,17,FALSE),0)</f>
        <v>0</v>
      </c>
      <c r="U1064" s="34">
        <f ca="1">IFERROR(VLOOKUP($H1064,'Sewer F Rev'!$A:$E,15,FALSE),0)</f>
        <v>0</v>
      </c>
      <c r="V1064" s="34">
        <f ca="1">IFERROR(VLOOKUP($H1064,'Sewer F Rev'!$A:$E,16,FALSE),0)</f>
        <v>0</v>
      </c>
      <c r="W1064" s="42">
        <f ca="1">IFERROR(VLOOKUP($H1064,'Sewer F Rev'!$A:$E,17,FALSE),0)</f>
        <v>0</v>
      </c>
      <c r="X1064" s="34">
        <f>IFERROR(VLOOKUP($H1064,'Sewer F Exp'!$A:$B,15,FALSE),0)</f>
        <v>0</v>
      </c>
      <c r="Y1064" s="34">
        <f>IFERROR(VLOOKUP($H1064,'Sewer F Exp'!$A:$B,16,FALSE),0)</f>
        <v>0</v>
      </c>
      <c r="Z1064" s="42">
        <f>IFERROR(VLOOKUP($H1064,'Sewer F Exp'!$A:$B,17,FALSE),0)</f>
        <v>0</v>
      </c>
      <c r="AA1064" s="34">
        <f>IFERROR(VLOOKUP($H1064,'Refuse F Rev'!$A:$E,15,FALSE),0)</f>
        <v>0</v>
      </c>
      <c r="AB1064" s="34">
        <f>IFERROR(VLOOKUP($H1064,'Refuse F Rev'!$A:$E,16,FALSE),0)</f>
        <v>0</v>
      </c>
      <c r="AC1064" s="42">
        <f>IFERROR(VLOOKUP($H1064,'Refuse F Rev'!$A:$E,17,FALSE),0)</f>
        <v>0</v>
      </c>
      <c r="AD1064" s="34">
        <f>IFERROR(VLOOKUP($H1064,'Refuse F Exp'!$A:$E,15,FALSE),0)</f>
        <v>0</v>
      </c>
      <c r="AE1064" s="34">
        <f>IFERROR(VLOOKUP($H1064,'Refuse F Exp'!$A:$E,16,FALSE),0)</f>
        <v>0</v>
      </c>
      <c r="AF1064" s="42">
        <f>IFERROR(VLOOKUP($H1064,'Refuse F Exp'!$A:$E,17,FALSE),0)</f>
        <v>0</v>
      </c>
      <c r="AG1064" s="34">
        <f>IFERROR(VLOOKUP($H1064,#REF!,10,FALSE),0)</f>
        <v>0</v>
      </c>
      <c r="AH1064" s="34">
        <f>IFERROR(VLOOKUP($H1064,#REF!,11,FALSE),0)</f>
        <v>0</v>
      </c>
      <c r="AI1064" s="42">
        <f>IFERROR(VLOOKUP($H1064,#REF!,12,FALSE),0)</f>
        <v>0</v>
      </c>
      <c r="AJ1064" s="34">
        <f>IFERROR(VLOOKUP($H1064,#REF!,10,FALSE),0)</f>
        <v>0</v>
      </c>
      <c r="AK1064" s="34">
        <f>IFERROR(VLOOKUP($H1064,#REF!,11,FALSE),0)</f>
        <v>0</v>
      </c>
      <c r="AL1064" s="42">
        <f>IFERROR(VLOOKUP($H1064,#REF!,12,FALSE),0)</f>
        <v>0</v>
      </c>
      <c r="AM1064" s="34">
        <f>IFERROR(VLOOKUP($H1064,#REF!,10,FALSE),0)</f>
        <v>0</v>
      </c>
      <c r="AN1064" s="34">
        <f>IFERROR(VLOOKUP($H1064,#REF!,11,FALSE),0)</f>
        <v>0</v>
      </c>
      <c r="AO1064" s="42">
        <f>IFERROR(VLOOKUP($H1064,#REF!,12,FALSE),0)</f>
        <v>0</v>
      </c>
      <c r="AP1064" s="34">
        <f>IFERROR(VLOOKUP($H1064,#REF!,10,FALSE),0)</f>
        <v>0</v>
      </c>
      <c r="AQ1064" s="34">
        <f>IFERROR(VLOOKUP($H1064,#REF!,11,FALSE),0)</f>
        <v>0</v>
      </c>
      <c r="AR1064" s="42">
        <f>IFERROR(VLOOKUP($H1064,#REF!,12,FALSE),0)</f>
        <v>0</v>
      </c>
      <c r="AS1064" s="34">
        <f>IFERROR(VLOOKUP($H1064,#REF!,13,FALSE),0)</f>
        <v>0</v>
      </c>
      <c r="AT1064" s="34">
        <f>IFERROR(VLOOKUP($H1064,#REF!,14,FALSE),0)</f>
        <v>0</v>
      </c>
      <c r="AU1064" s="42">
        <f>IFERROR(VLOOKUP($H1064,#REF!,15,FALSE),0)</f>
        <v>0</v>
      </c>
      <c r="AV1064" s="34">
        <f>IFERROR(VLOOKUP($H1064,#REF!,15,FALSE),0)</f>
        <v>0</v>
      </c>
      <c r="AW1064" s="34">
        <f>IFERROR(VLOOKUP($H1064,#REF!,16,FALSE),0)</f>
        <v>0</v>
      </c>
      <c r="AX1064" s="42">
        <f>IFERROR(VLOOKUP($H1064,#REF!,17,FALSE),0)</f>
        <v>0</v>
      </c>
    </row>
    <row r="1065" spans="1:50" x14ac:dyDescent="0.3">
      <c r="A1065" s="33" t="str">
        <f t="shared" si="64"/>
        <v>0</v>
      </c>
      <c r="B1065" s="33">
        <f>+'R&amp;E EXPORT'!B1049</f>
        <v>0</v>
      </c>
      <c r="C1065" t="str">
        <f>IFERROR(VLOOKUP(A1065,'MCSJ Export'!A:C,3,FALSE),"")</f>
        <v/>
      </c>
      <c r="D1065" s="37">
        <f t="shared" ca="1" si="65"/>
        <v>0</v>
      </c>
      <c r="E1065" s="37">
        <f t="shared" ca="1" si="66"/>
        <v>0</v>
      </c>
      <c r="F1065" s="37">
        <f t="shared" ca="1" si="67"/>
        <v>0</v>
      </c>
      <c r="G1065" s="37"/>
      <c r="H1065" s="33">
        <f>+'R&amp;E EXPORT'!A1049</f>
        <v>0</v>
      </c>
      <c r="I1065" s="34">
        <f>IFERROR(VLOOKUP($H1065,'Gen F Rev'!$A:$M,15,FALSE),0)</f>
        <v>0</v>
      </c>
      <c r="J1065" s="34">
        <f>IFERROR(VLOOKUP($H1065,'Gen F Rev'!$A:$M,16,FALSE),0)</f>
        <v>0</v>
      </c>
      <c r="K1065" s="42">
        <f>IFERROR(VLOOKUP($H1065,'Gen F Rev'!$A:$M,17,FALSE),0)</f>
        <v>0</v>
      </c>
      <c r="L1065" s="34">
        <f>IFERROR(VLOOKUP($H1065,'Gen F Exp'!$A:$E,15,FALSE),0)</f>
        <v>0</v>
      </c>
      <c r="M1065" s="34">
        <f>IFERROR(VLOOKUP($H1065,'Gen F Exp'!$A:$E,16,FALSE),0)</f>
        <v>0</v>
      </c>
      <c r="N1065" s="42">
        <f>IFERROR(VLOOKUP($H1065,'Gen F Exp'!$A:$E,17,FALSE),0)</f>
        <v>0</v>
      </c>
      <c r="O1065" s="34">
        <f>IFERROR(VLOOKUP($H1065,'Water F Rev'!$A:$L,15,FALSE),0)</f>
        <v>0</v>
      </c>
      <c r="P1065" s="34">
        <f>IFERROR(VLOOKUP($H1065,'Water F Rev'!$A:$L,16,FALSE),0)</f>
        <v>0</v>
      </c>
      <c r="Q1065" s="42">
        <f>IFERROR(VLOOKUP($H1065,'Water F Rev'!$A:$L,17,FALSE),0)</f>
        <v>0</v>
      </c>
      <c r="R1065" s="34">
        <f>IFERROR(VLOOKUP($H1065,'Water F Exp'!$A:$K,15,FALSE),0)</f>
        <v>0</v>
      </c>
      <c r="S1065" s="34">
        <f>IFERROR(VLOOKUP($H1065,'Water F Exp'!$A:$K,16,FALSE),0)</f>
        <v>0</v>
      </c>
      <c r="T1065" s="42">
        <f>IFERROR(VLOOKUP($H1065,'Water F Exp'!$A:$K,17,FALSE),0)</f>
        <v>0</v>
      </c>
      <c r="U1065" s="34">
        <f ca="1">IFERROR(VLOOKUP($H1065,'Sewer F Rev'!$A:$E,15,FALSE),0)</f>
        <v>0</v>
      </c>
      <c r="V1065" s="34">
        <f ca="1">IFERROR(VLOOKUP($H1065,'Sewer F Rev'!$A:$E,16,FALSE),0)</f>
        <v>0</v>
      </c>
      <c r="W1065" s="42">
        <f ca="1">IFERROR(VLOOKUP($H1065,'Sewer F Rev'!$A:$E,17,FALSE),0)</f>
        <v>0</v>
      </c>
      <c r="X1065" s="34">
        <f>IFERROR(VLOOKUP($H1065,'Sewer F Exp'!$A:$B,15,FALSE),0)</f>
        <v>0</v>
      </c>
      <c r="Y1065" s="34">
        <f>IFERROR(VLOOKUP($H1065,'Sewer F Exp'!$A:$B,16,FALSE),0)</f>
        <v>0</v>
      </c>
      <c r="Z1065" s="42">
        <f>IFERROR(VLOOKUP($H1065,'Sewer F Exp'!$A:$B,17,FALSE),0)</f>
        <v>0</v>
      </c>
      <c r="AA1065" s="34">
        <f>IFERROR(VLOOKUP($H1065,'Refuse F Rev'!$A:$E,15,FALSE),0)</f>
        <v>0</v>
      </c>
      <c r="AB1065" s="34">
        <f>IFERROR(VLOOKUP($H1065,'Refuse F Rev'!$A:$E,16,FALSE),0)</f>
        <v>0</v>
      </c>
      <c r="AC1065" s="42">
        <f>IFERROR(VLOOKUP($H1065,'Refuse F Rev'!$A:$E,17,FALSE),0)</f>
        <v>0</v>
      </c>
      <c r="AD1065" s="34">
        <f>IFERROR(VLOOKUP($H1065,'Refuse F Exp'!$A:$E,15,FALSE),0)</f>
        <v>0</v>
      </c>
      <c r="AE1065" s="34">
        <f>IFERROR(VLOOKUP($H1065,'Refuse F Exp'!$A:$E,16,FALSE),0)</f>
        <v>0</v>
      </c>
      <c r="AF1065" s="42">
        <f>IFERROR(VLOOKUP($H1065,'Refuse F Exp'!$A:$E,17,FALSE),0)</f>
        <v>0</v>
      </c>
      <c r="AG1065" s="34">
        <f>IFERROR(VLOOKUP($H1065,#REF!,10,FALSE),0)</f>
        <v>0</v>
      </c>
      <c r="AH1065" s="34">
        <f>IFERROR(VLOOKUP($H1065,#REF!,11,FALSE),0)</f>
        <v>0</v>
      </c>
      <c r="AI1065" s="42">
        <f>IFERROR(VLOOKUP($H1065,#REF!,12,FALSE),0)</f>
        <v>0</v>
      </c>
      <c r="AJ1065" s="34">
        <f>IFERROR(VLOOKUP($H1065,#REF!,10,FALSE),0)</f>
        <v>0</v>
      </c>
      <c r="AK1065" s="34">
        <f>IFERROR(VLOOKUP($H1065,#REF!,11,FALSE),0)</f>
        <v>0</v>
      </c>
      <c r="AL1065" s="42">
        <f>IFERROR(VLOOKUP($H1065,#REF!,12,FALSE),0)</f>
        <v>0</v>
      </c>
      <c r="AM1065" s="34">
        <f>IFERROR(VLOOKUP($H1065,#REF!,10,FALSE),0)</f>
        <v>0</v>
      </c>
      <c r="AN1065" s="34">
        <f>IFERROR(VLOOKUP($H1065,#REF!,11,FALSE),0)</f>
        <v>0</v>
      </c>
      <c r="AO1065" s="42">
        <f>IFERROR(VLOOKUP($H1065,#REF!,12,FALSE),0)</f>
        <v>0</v>
      </c>
      <c r="AP1065" s="34">
        <f>IFERROR(VLOOKUP($H1065,#REF!,10,FALSE),0)</f>
        <v>0</v>
      </c>
      <c r="AQ1065" s="34">
        <f>IFERROR(VLOOKUP($H1065,#REF!,11,FALSE),0)</f>
        <v>0</v>
      </c>
      <c r="AR1065" s="42">
        <f>IFERROR(VLOOKUP($H1065,#REF!,12,FALSE),0)</f>
        <v>0</v>
      </c>
      <c r="AS1065" s="34">
        <f>IFERROR(VLOOKUP($H1065,#REF!,13,FALSE),0)</f>
        <v>0</v>
      </c>
      <c r="AT1065" s="34">
        <f>IFERROR(VLOOKUP($H1065,#REF!,14,FALSE),0)</f>
        <v>0</v>
      </c>
      <c r="AU1065" s="42">
        <f>IFERROR(VLOOKUP($H1065,#REF!,15,FALSE),0)</f>
        <v>0</v>
      </c>
      <c r="AV1065" s="34">
        <f>IFERROR(VLOOKUP($H1065,#REF!,15,FALSE),0)</f>
        <v>0</v>
      </c>
      <c r="AW1065" s="34">
        <f>IFERROR(VLOOKUP($H1065,#REF!,16,FALSE),0)</f>
        <v>0</v>
      </c>
      <c r="AX1065" s="42">
        <f>IFERROR(VLOOKUP($H1065,#REF!,17,FALSE),0)</f>
        <v>0</v>
      </c>
    </row>
    <row r="1066" spans="1:50" x14ac:dyDescent="0.3">
      <c r="A1066" s="33" t="str">
        <f t="shared" si="64"/>
        <v>0</v>
      </c>
      <c r="B1066" s="33">
        <f>+'R&amp;E EXPORT'!B1050</f>
        <v>0</v>
      </c>
      <c r="C1066" t="str">
        <f>IFERROR(VLOOKUP(A1066,'MCSJ Export'!A:C,3,FALSE),"")</f>
        <v/>
      </c>
      <c r="D1066" s="37">
        <f t="shared" ca="1" si="65"/>
        <v>0</v>
      </c>
      <c r="E1066" s="37">
        <f t="shared" ca="1" si="66"/>
        <v>0</v>
      </c>
      <c r="F1066" s="37">
        <f t="shared" ca="1" si="67"/>
        <v>0</v>
      </c>
      <c r="G1066" s="37"/>
      <c r="H1066" s="33">
        <f>+'R&amp;E EXPORT'!A1050</f>
        <v>0</v>
      </c>
      <c r="I1066" s="34">
        <f>IFERROR(VLOOKUP($H1066,'Gen F Rev'!$A:$M,15,FALSE),0)</f>
        <v>0</v>
      </c>
      <c r="J1066" s="34">
        <f>IFERROR(VLOOKUP($H1066,'Gen F Rev'!$A:$M,16,FALSE),0)</f>
        <v>0</v>
      </c>
      <c r="K1066" s="42">
        <f>IFERROR(VLOOKUP($H1066,'Gen F Rev'!$A:$M,17,FALSE),0)</f>
        <v>0</v>
      </c>
      <c r="L1066" s="34">
        <f>IFERROR(VLOOKUP($H1066,'Gen F Exp'!$A:$E,15,FALSE),0)</f>
        <v>0</v>
      </c>
      <c r="M1066" s="34">
        <f>IFERROR(VLOOKUP($H1066,'Gen F Exp'!$A:$E,16,FALSE),0)</f>
        <v>0</v>
      </c>
      <c r="N1066" s="42">
        <f>IFERROR(VLOOKUP($H1066,'Gen F Exp'!$A:$E,17,FALSE),0)</f>
        <v>0</v>
      </c>
      <c r="O1066" s="34">
        <f>IFERROR(VLOOKUP($H1066,'Water F Rev'!$A:$L,15,FALSE),0)</f>
        <v>0</v>
      </c>
      <c r="P1066" s="34">
        <f>IFERROR(VLOOKUP($H1066,'Water F Rev'!$A:$L,16,FALSE),0)</f>
        <v>0</v>
      </c>
      <c r="Q1066" s="42">
        <f>IFERROR(VLOOKUP($H1066,'Water F Rev'!$A:$L,17,FALSE),0)</f>
        <v>0</v>
      </c>
      <c r="R1066" s="34">
        <f>IFERROR(VLOOKUP($H1066,'Water F Exp'!$A:$K,15,FALSE),0)</f>
        <v>0</v>
      </c>
      <c r="S1066" s="34">
        <f>IFERROR(VLOOKUP($H1066,'Water F Exp'!$A:$K,16,FALSE),0)</f>
        <v>0</v>
      </c>
      <c r="T1066" s="42">
        <f>IFERROR(VLOOKUP($H1066,'Water F Exp'!$A:$K,17,FALSE),0)</f>
        <v>0</v>
      </c>
      <c r="U1066" s="34">
        <f ca="1">IFERROR(VLOOKUP($H1066,'Sewer F Rev'!$A:$E,15,FALSE),0)</f>
        <v>0</v>
      </c>
      <c r="V1066" s="34">
        <f ca="1">IFERROR(VLOOKUP($H1066,'Sewer F Rev'!$A:$E,16,FALSE),0)</f>
        <v>0</v>
      </c>
      <c r="W1066" s="42">
        <f ca="1">IFERROR(VLOOKUP($H1066,'Sewer F Rev'!$A:$E,17,FALSE),0)</f>
        <v>0</v>
      </c>
      <c r="X1066" s="34">
        <f>IFERROR(VLOOKUP($H1066,'Sewer F Exp'!$A:$B,15,FALSE),0)</f>
        <v>0</v>
      </c>
      <c r="Y1066" s="34">
        <f>IFERROR(VLOOKUP($H1066,'Sewer F Exp'!$A:$B,16,FALSE),0)</f>
        <v>0</v>
      </c>
      <c r="Z1066" s="42">
        <f>IFERROR(VLOOKUP($H1066,'Sewer F Exp'!$A:$B,17,FALSE),0)</f>
        <v>0</v>
      </c>
      <c r="AA1066" s="34">
        <f>IFERROR(VLOOKUP($H1066,'Refuse F Rev'!$A:$E,15,FALSE),0)</f>
        <v>0</v>
      </c>
      <c r="AB1066" s="34">
        <f>IFERROR(VLOOKUP($H1066,'Refuse F Rev'!$A:$E,16,FALSE),0)</f>
        <v>0</v>
      </c>
      <c r="AC1066" s="42">
        <f>IFERROR(VLOOKUP($H1066,'Refuse F Rev'!$A:$E,17,FALSE),0)</f>
        <v>0</v>
      </c>
      <c r="AD1066" s="34">
        <f>IFERROR(VLOOKUP($H1066,'Refuse F Exp'!$A:$E,15,FALSE),0)</f>
        <v>0</v>
      </c>
      <c r="AE1066" s="34">
        <f>IFERROR(VLOOKUP($H1066,'Refuse F Exp'!$A:$E,16,FALSE),0)</f>
        <v>0</v>
      </c>
      <c r="AF1066" s="42">
        <f>IFERROR(VLOOKUP($H1066,'Refuse F Exp'!$A:$E,17,FALSE),0)</f>
        <v>0</v>
      </c>
      <c r="AG1066" s="34">
        <f>IFERROR(VLOOKUP($H1066,#REF!,10,FALSE),0)</f>
        <v>0</v>
      </c>
      <c r="AH1066" s="34">
        <f>IFERROR(VLOOKUP($H1066,#REF!,11,FALSE),0)</f>
        <v>0</v>
      </c>
      <c r="AI1066" s="42">
        <f>IFERROR(VLOOKUP($H1066,#REF!,12,FALSE),0)</f>
        <v>0</v>
      </c>
      <c r="AJ1066" s="34">
        <f>IFERROR(VLOOKUP($H1066,#REF!,10,FALSE),0)</f>
        <v>0</v>
      </c>
      <c r="AK1066" s="34">
        <f>IFERROR(VLOOKUP($H1066,#REF!,11,FALSE),0)</f>
        <v>0</v>
      </c>
      <c r="AL1066" s="42">
        <f>IFERROR(VLOOKUP($H1066,#REF!,12,FALSE),0)</f>
        <v>0</v>
      </c>
      <c r="AM1066" s="34">
        <f>IFERROR(VLOOKUP($H1066,#REF!,10,FALSE),0)</f>
        <v>0</v>
      </c>
      <c r="AN1066" s="34">
        <f>IFERROR(VLOOKUP($H1066,#REF!,11,FALSE),0)</f>
        <v>0</v>
      </c>
      <c r="AO1066" s="42">
        <f>IFERROR(VLOOKUP($H1066,#REF!,12,FALSE),0)</f>
        <v>0</v>
      </c>
      <c r="AP1066" s="34">
        <f>IFERROR(VLOOKUP($H1066,#REF!,10,FALSE),0)</f>
        <v>0</v>
      </c>
      <c r="AQ1066" s="34">
        <f>IFERROR(VLOOKUP($H1066,#REF!,11,FALSE),0)</f>
        <v>0</v>
      </c>
      <c r="AR1066" s="42">
        <f>IFERROR(VLOOKUP($H1066,#REF!,12,FALSE),0)</f>
        <v>0</v>
      </c>
      <c r="AS1066" s="34">
        <f>IFERROR(VLOOKUP($H1066,#REF!,13,FALSE),0)</f>
        <v>0</v>
      </c>
      <c r="AT1066" s="34">
        <f>IFERROR(VLOOKUP($H1066,#REF!,14,FALSE),0)</f>
        <v>0</v>
      </c>
      <c r="AU1066" s="42">
        <f>IFERROR(VLOOKUP($H1066,#REF!,15,FALSE),0)</f>
        <v>0</v>
      </c>
      <c r="AV1066" s="34">
        <f>IFERROR(VLOOKUP($H1066,#REF!,15,FALSE),0)</f>
        <v>0</v>
      </c>
      <c r="AW1066" s="34">
        <f>IFERROR(VLOOKUP($H1066,#REF!,16,FALSE),0)</f>
        <v>0</v>
      </c>
      <c r="AX1066" s="42">
        <f>IFERROR(VLOOKUP($H1066,#REF!,17,FALSE),0)</f>
        <v>0</v>
      </c>
    </row>
    <row r="1067" spans="1:50" x14ac:dyDescent="0.3">
      <c r="A1067" s="33" t="str">
        <f t="shared" si="64"/>
        <v>0</v>
      </c>
      <c r="B1067" s="33">
        <f>+'R&amp;E EXPORT'!B1051</f>
        <v>0</v>
      </c>
      <c r="C1067" t="str">
        <f>IFERROR(VLOOKUP(A1067,'MCSJ Export'!A:C,3,FALSE),"")</f>
        <v/>
      </c>
      <c r="D1067" s="37">
        <f t="shared" ca="1" si="65"/>
        <v>0</v>
      </c>
      <c r="E1067" s="37">
        <f t="shared" ca="1" si="66"/>
        <v>0</v>
      </c>
      <c r="F1067" s="37">
        <f t="shared" ca="1" si="67"/>
        <v>0</v>
      </c>
      <c r="G1067" s="37"/>
      <c r="H1067" s="33">
        <f>+'R&amp;E EXPORT'!A1051</f>
        <v>0</v>
      </c>
      <c r="I1067" s="34">
        <f>IFERROR(VLOOKUP($H1067,'Gen F Rev'!$A:$M,15,FALSE),0)</f>
        <v>0</v>
      </c>
      <c r="J1067" s="34">
        <f>IFERROR(VLOOKUP($H1067,'Gen F Rev'!$A:$M,16,FALSE),0)</f>
        <v>0</v>
      </c>
      <c r="K1067" s="42">
        <f>IFERROR(VLOOKUP($H1067,'Gen F Rev'!$A:$M,17,FALSE),0)</f>
        <v>0</v>
      </c>
      <c r="L1067" s="34">
        <f>IFERROR(VLOOKUP($H1067,'Gen F Exp'!$A:$E,15,FALSE),0)</f>
        <v>0</v>
      </c>
      <c r="M1067" s="34">
        <f>IFERROR(VLOOKUP($H1067,'Gen F Exp'!$A:$E,16,FALSE),0)</f>
        <v>0</v>
      </c>
      <c r="N1067" s="42">
        <f>IFERROR(VLOOKUP($H1067,'Gen F Exp'!$A:$E,17,FALSE),0)</f>
        <v>0</v>
      </c>
      <c r="O1067" s="34">
        <f>IFERROR(VLOOKUP($H1067,'Water F Rev'!$A:$L,15,FALSE),0)</f>
        <v>0</v>
      </c>
      <c r="P1067" s="34">
        <f>IFERROR(VLOOKUP($H1067,'Water F Rev'!$A:$L,16,FALSE),0)</f>
        <v>0</v>
      </c>
      <c r="Q1067" s="42">
        <f>IFERROR(VLOOKUP($H1067,'Water F Rev'!$A:$L,17,FALSE),0)</f>
        <v>0</v>
      </c>
      <c r="R1067" s="34">
        <f>IFERROR(VLOOKUP($H1067,'Water F Exp'!$A:$K,15,FALSE),0)</f>
        <v>0</v>
      </c>
      <c r="S1067" s="34">
        <f>IFERROR(VLOOKUP($H1067,'Water F Exp'!$A:$K,16,FALSE),0)</f>
        <v>0</v>
      </c>
      <c r="T1067" s="42">
        <f>IFERROR(VLOOKUP($H1067,'Water F Exp'!$A:$K,17,FALSE),0)</f>
        <v>0</v>
      </c>
      <c r="U1067" s="34">
        <f ca="1">IFERROR(VLOOKUP($H1067,'Sewer F Rev'!$A:$E,15,FALSE),0)</f>
        <v>0</v>
      </c>
      <c r="V1067" s="34">
        <f ca="1">IFERROR(VLOOKUP($H1067,'Sewer F Rev'!$A:$E,16,FALSE),0)</f>
        <v>0</v>
      </c>
      <c r="W1067" s="42">
        <f ca="1">IFERROR(VLOOKUP($H1067,'Sewer F Rev'!$A:$E,17,FALSE),0)</f>
        <v>0</v>
      </c>
      <c r="X1067" s="34">
        <f>IFERROR(VLOOKUP($H1067,'Sewer F Exp'!$A:$B,15,FALSE),0)</f>
        <v>0</v>
      </c>
      <c r="Y1067" s="34">
        <f>IFERROR(VLOOKUP($H1067,'Sewer F Exp'!$A:$B,16,FALSE),0)</f>
        <v>0</v>
      </c>
      <c r="Z1067" s="42">
        <f>IFERROR(VLOOKUP($H1067,'Sewer F Exp'!$A:$B,17,FALSE),0)</f>
        <v>0</v>
      </c>
      <c r="AA1067" s="34">
        <f>IFERROR(VLOOKUP($H1067,'Refuse F Rev'!$A:$E,15,FALSE),0)</f>
        <v>0</v>
      </c>
      <c r="AB1067" s="34">
        <f>IFERROR(VLOOKUP($H1067,'Refuse F Rev'!$A:$E,16,FALSE),0)</f>
        <v>0</v>
      </c>
      <c r="AC1067" s="42">
        <f>IFERROR(VLOOKUP($H1067,'Refuse F Rev'!$A:$E,17,FALSE),0)</f>
        <v>0</v>
      </c>
      <c r="AD1067" s="34">
        <f>IFERROR(VLOOKUP($H1067,'Refuse F Exp'!$A:$E,15,FALSE),0)</f>
        <v>0</v>
      </c>
      <c r="AE1067" s="34">
        <f>IFERROR(VLOOKUP($H1067,'Refuse F Exp'!$A:$E,16,FALSE),0)</f>
        <v>0</v>
      </c>
      <c r="AF1067" s="42">
        <f>IFERROR(VLOOKUP($H1067,'Refuse F Exp'!$A:$E,17,FALSE),0)</f>
        <v>0</v>
      </c>
      <c r="AG1067" s="34">
        <f>IFERROR(VLOOKUP($H1067,#REF!,10,FALSE),0)</f>
        <v>0</v>
      </c>
      <c r="AH1067" s="34">
        <f>IFERROR(VLOOKUP($H1067,#REF!,11,FALSE),0)</f>
        <v>0</v>
      </c>
      <c r="AI1067" s="42">
        <f>IFERROR(VLOOKUP($H1067,#REF!,12,FALSE),0)</f>
        <v>0</v>
      </c>
      <c r="AJ1067" s="34">
        <f>IFERROR(VLOOKUP($H1067,#REF!,10,FALSE),0)</f>
        <v>0</v>
      </c>
      <c r="AK1067" s="34">
        <f>IFERROR(VLOOKUP($H1067,#REF!,11,FALSE),0)</f>
        <v>0</v>
      </c>
      <c r="AL1067" s="42">
        <f>IFERROR(VLOOKUP($H1067,#REF!,12,FALSE),0)</f>
        <v>0</v>
      </c>
      <c r="AM1067" s="34">
        <f>IFERROR(VLOOKUP($H1067,#REF!,10,FALSE),0)</f>
        <v>0</v>
      </c>
      <c r="AN1067" s="34">
        <f>IFERROR(VLOOKUP($H1067,#REF!,11,FALSE),0)</f>
        <v>0</v>
      </c>
      <c r="AO1067" s="42">
        <f>IFERROR(VLOOKUP($H1067,#REF!,12,FALSE),0)</f>
        <v>0</v>
      </c>
      <c r="AP1067" s="34">
        <f>IFERROR(VLOOKUP($H1067,#REF!,10,FALSE),0)</f>
        <v>0</v>
      </c>
      <c r="AQ1067" s="34">
        <f>IFERROR(VLOOKUP($H1067,#REF!,11,FALSE),0)</f>
        <v>0</v>
      </c>
      <c r="AR1067" s="42">
        <f>IFERROR(VLOOKUP($H1067,#REF!,12,FALSE),0)</f>
        <v>0</v>
      </c>
      <c r="AS1067" s="34">
        <f>IFERROR(VLOOKUP($H1067,#REF!,13,FALSE),0)</f>
        <v>0</v>
      </c>
      <c r="AT1067" s="34">
        <f>IFERROR(VLOOKUP($H1067,#REF!,14,FALSE),0)</f>
        <v>0</v>
      </c>
      <c r="AU1067" s="42">
        <f>IFERROR(VLOOKUP($H1067,#REF!,15,FALSE),0)</f>
        <v>0</v>
      </c>
      <c r="AV1067" s="34">
        <f>IFERROR(VLOOKUP($H1067,#REF!,15,FALSE),0)</f>
        <v>0</v>
      </c>
      <c r="AW1067" s="34">
        <f>IFERROR(VLOOKUP($H1067,#REF!,16,FALSE),0)</f>
        <v>0</v>
      </c>
      <c r="AX1067" s="42">
        <f>IFERROR(VLOOKUP($H1067,#REF!,17,FALSE),0)</f>
        <v>0</v>
      </c>
    </row>
    <row r="1068" spans="1:50" x14ac:dyDescent="0.3">
      <c r="A1068" s="33" t="str">
        <f t="shared" si="64"/>
        <v>0</v>
      </c>
      <c r="B1068" s="33">
        <f>+'R&amp;E EXPORT'!B1052</f>
        <v>0</v>
      </c>
      <c r="C1068" t="str">
        <f>IFERROR(VLOOKUP(A1068,'MCSJ Export'!A:C,3,FALSE),"")</f>
        <v/>
      </c>
      <c r="D1068" s="37">
        <f t="shared" ca="1" si="65"/>
        <v>0</v>
      </c>
      <c r="E1068" s="37">
        <f t="shared" ca="1" si="66"/>
        <v>0</v>
      </c>
      <c r="F1068" s="37">
        <f t="shared" ca="1" si="67"/>
        <v>0</v>
      </c>
      <c r="G1068" s="37"/>
      <c r="H1068" s="33">
        <f>+'R&amp;E EXPORT'!A1052</f>
        <v>0</v>
      </c>
      <c r="I1068" s="34">
        <f>IFERROR(VLOOKUP($H1068,'Gen F Rev'!$A:$M,15,FALSE),0)</f>
        <v>0</v>
      </c>
      <c r="J1068" s="34">
        <f>IFERROR(VLOOKUP($H1068,'Gen F Rev'!$A:$M,16,FALSE),0)</f>
        <v>0</v>
      </c>
      <c r="K1068" s="42">
        <f>IFERROR(VLOOKUP($H1068,'Gen F Rev'!$A:$M,17,FALSE),0)</f>
        <v>0</v>
      </c>
      <c r="L1068" s="34">
        <f>IFERROR(VLOOKUP($H1068,'Gen F Exp'!$A:$E,15,FALSE),0)</f>
        <v>0</v>
      </c>
      <c r="M1068" s="34">
        <f>IFERROR(VLOOKUP($H1068,'Gen F Exp'!$A:$E,16,FALSE),0)</f>
        <v>0</v>
      </c>
      <c r="N1068" s="42">
        <f>IFERROR(VLOOKUP($H1068,'Gen F Exp'!$A:$E,17,FALSE),0)</f>
        <v>0</v>
      </c>
      <c r="O1068" s="34">
        <f>IFERROR(VLOOKUP($H1068,'Water F Rev'!$A:$L,15,FALSE),0)</f>
        <v>0</v>
      </c>
      <c r="P1068" s="34">
        <f>IFERROR(VLOOKUP($H1068,'Water F Rev'!$A:$L,16,FALSE),0)</f>
        <v>0</v>
      </c>
      <c r="Q1068" s="42">
        <f>IFERROR(VLOOKUP($H1068,'Water F Rev'!$A:$L,17,FALSE),0)</f>
        <v>0</v>
      </c>
      <c r="R1068" s="34">
        <f>IFERROR(VLOOKUP($H1068,'Water F Exp'!$A:$K,15,FALSE),0)</f>
        <v>0</v>
      </c>
      <c r="S1068" s="34">
        <f>IFERROR(VLOOKUP($H1068,'Water F Exp'!$A:$K,16,FALSE),0)</f>
        <v>0</v>
      </c>
      <c r="T1068" s="42">
        <f>IFERROR(VLOOKUP($H1068,'Water F Exp'!$A:$K,17,FALSE),0)</f>
        <v>0</v>
      </c>
      <c r="U1068" s="34">
        <f ca="1">IFERROR(VLOOKUP($H1068,'Sewer F Rev'!$A:$E,15,FALSE),0)</f>
        <v>0</v>
      </c>
      <c r="V1068" s="34">
        <f ca="1">IFERROR(VLOOKUP($H1068,'Sewer F Rev'!$A:$E,16,FALSE),0)</f>
        <v>0</v>
      </c>
      <c r="W1068" s="42">
        <f ca="1">IFERROR(VLOOKUP($H1068,'Sewer F Rev'!$A:$E,17,FALSE),0)</f>
        <v>0</v>
      </c>
      <c r="X1068" s="34">
        <f>IFERROR(VLOOKUP($H1068,'Sewer F Exp'!$A:$B,15,FALSE),0)</f>
        <v>0</v>
      </c>
      <c r="Y1068" s="34">
        <f>IFERROR(VLOOKUP($H1068,'Sewer F Exp'!$A:$B,16,FALSE),0)</f>
        <v>0</v>
      </c>
      <c r="Z1068" s="42">
        <f>IFERROR(VLOOKUP($H1068,'Sewer F Exp'!$A:$B,17,FALSE),0)</f>
        <v>0</v>
      </c>
      <c r="AA1068" s="34">
        <f>IFERROR(VLOOKUP($H1068,'Refuse F Rev'!$A:$E,15,FALSE),0)</f>
        <v>0</v>
      </c>
      <c r="AB1068" s="34">
        <f>IFERROR(VLOOKUP($H1068,'Refuse F Rev'!$A:$E,16,FALSE),0)</f>
        <v>0</v>
      </c>
      <c r="AC1068" s="42">
        <f>IFERROR(VLOOKUP($H1068,'Refuse F Rev'!$A:$E,17,FALSE),0)</f>
        <v>0</v>
      </c>
      <c r="AD1068" s="34">
        <f>IFERROR(VLOOKUP($H1068,'Refuse F Exp'!$A:$E,15,FALSE),0)</f>
        <v>0</v>
      </c>
      <c r="AE1068" s="34">
        <f>IFERROR(VLOOKUP($H1068,'Refuse F Exp'!$A:$E,16,FALSE),0)</f>
        <v>0</v>
      </c>
      <c r="AF1068" s="42">
        <f>IFERROR(VLOOKUP($H1068,'Refuse F Exp'!$A:$E,17,FALSE),0)</f>
        <v>0</v>
      </c>
      <c r="AG1068" s="34">
        <f>IFERROR(VLOOKUP($H1068,#REF!,10,FALSE),0)</f>
        <v>0</v>
      </c>
      <c r="AH1068" s="34">
        <f>IFERROR(VLOOKUP($H1068,#REF!,11,FALSE),0)</f>
        <v>0</v>
      </c>
      <c r="AI1068" s="42">
        <f>IFERROR(VLOOKUP($H1068,#REF!,12,FALSE),0)</f>
        <v>0</v>
      </c>
      <c r="AJ1068" s="34">
        <f>IFERROR(VLOOKUP($H1068,#REF!,10,FALSE),0)</f>
        <v>0</v>
      </c>
      <c r="AK1068" s="34">
        <f>IFERROR(VLOOKUP($H1068,#REF!,11,FALSE),0)</f>
        <v>0</v>
      </c>
      <c r="AL1068" s="42">
        <f>IFERROR(VLOOKUP($H1068,#REF!,12,FALSE),0)</f>
        <v>0</v>
      </c>
      <c r="AM1068" s="34">
        <f>IFERROR(VLOOKUP($H1068,#REF!,10,FALSE),0)</f>
        <v>0</v>
      </c>
      <c r="AN1068" s="34">
        <f>IFERROR(VLOOKUP($H1068,#REF!,11,FALSE),0)</f>
        <v>0</v>
      </c>
      <c r="AO1068" s="42">
        <f>IFERROR(VLOOKUP($H1068,#REF!,12,FALSE),0)</f>
        <v>0</v>
      </c>
      <c r="AP1068" s="34">
        <f>IFERROR(VLOOKUP($H1068,#REF!,10,FALSE),0)</f>
        <v>0</v>
      </c>
      <c r="AQ1068" s="34">
        <f>IFERROR(VLOOKUP($H1068,#REF!,11,FALSE),0)</f>
        <v>0</v>
      </c>
      <c r="AR1068" s="42">
        <f>IFERROR(VLOOKUP($H1068,#REF!,12,FALSE),0)</f>
        <v>0</v>
      </c>
      <c r="AS1068" s="34">
        <f>IFERROR(VLOOKUP($H1068,#REF!,13,FALSE),0)</f>
        <v>0</v>
      </c>
      <c r="AT1068" s="34">
        <f>IFERROR(VLOOKUP($H1068,#REF!,14,FALSE),0)</f>
        <v>0</v>
      </c>
      <c r="AU1068" s="42">
        <f>IFERROR(VLOOKUP($H1068,#REF!,15,FALSE),0)</f>
        <v>0</v>
      </c>
      <c r="AV1068" s="34">
        <f>IFERROR(VLOOKUP($H1068,#REF!,15,FALSE),0)</f>
        <v>0</v>
      </c>
      <c r="AW1068" s="34">
        <f>IFERROR(VLOOKUP($H1068,#REF!,16,FALSE),0)</f>
        <v>0</v>
      </c>
      <c r="AX1068" s="42">
        <f>IFERROR(VLOOKUP($H1068,#REF!,17,FALSE),0)</f>
        <v>0</v>
      </c>
    </row>
    <row r="1069" spans="1:50" x14ac:dyDescent="0.3">
      <c r="A1069" s="33" t="e">
        <f t="shared" si="64"/>
        <v>#REF!</v>
      </c>
      <c r="B1069" s="33" t="e">
        <f>+'R&amp;E EXPORT'!#REF!</f>
        <v>#REF!</v>
      </c>
      <c r="C1069" t="str">
        <f>IFERROR(VLOOKUP(A1069,'MCSJ Export'!A:C,3,FALSE),"")</f>
        <v/>
      </c>
      <c r="D1069" s="37">
        <f t="shared" si="65"/>
        <v>0</v>
      </c>
      <c r="E1069" s="37">
        <f t="shared" si="66"/>
        <v>0</v>
      </c>
      <c r="F1069" s="37">
        <f t="shared" si="67"/>
        <v>0</v>
      </c>
      <c r="G1069" s="37"/>
      <c r="H1069" s="33" t="e">
        <f>+'R&amp;E EXPORT'!#REF!</f>
        <v>#REF!</v>
      </c>
      <c r="I1069" s="34">
        <f>IFERROR(VLOOKUP($H1069,'Gen F Rev'!$A:$M,15,FALSE),0)</f>
        <v>0</v>
      </c>
      <c r="J1069" s="34">
        <f>IFERROR(VLOOKUP($H1069,'Gen F Rev'!$A:$M,16,FALSE),0)</f>
        <v>0</v>
      </c>
      <c r="K1069" s="42">
        <f>IFERROR(VLOOKUP($H1069,'Gen F Rev'!$A:$M,17,FALSE),0)</f>
        <v>0</v>
      </c>
      <c r="L1069" s="34">
        <f>IFERROR(VLOOKUP($H1069,'Gen F Exp'!$A:$E,15,FALSE),0)</f>
        <v>0</v>
      </c>
      <c r="M1069" s="34">
        <f>IFERROR(VLOOKUP($H1069,'Gen F Exp'!$A:$E,16,FALSE),0)</f>
        <v>0</v>
      </c>
      <c r="N1069" s="42">
        <f>IFERROR(VLOOKUP($H1069,'Gen F Exp'!$A:$E,17,FALSE),0)</f>
        <v>0</v>
      </c>
      <c r="O1069" s="34">
        <f>IFERROR(VLOOKUP($H1069,'Water F Rev'!$A:$L,15,FALSE),0)</f>
        <v>0</v>
      </c>
      <c r="P1069" s="34">
        <f>IFERROR(VLOOKUP($H1069,'Water F Rev'!$A:$L,16,FALSE),0)</f>
        <v>0</v>
      </c>
      <c r="Q1069" s="42">
        <f>IFERROR(VLOOKUP($H1069,'Water F Rev'!$A:$L,17,FALSE),0)</f>
        <v>0</v>
      </c>
      <c r="R1069" s="34">
        <f>IFERROR(VLOOKUP($H1069,'Water F Exp'!$A:$K,15,FALSE),0)</f>
        <v>0</v>
      </c>
      <c r="S1069" s="34">
        <f>IFERROR(VLOOKUP($H1069,'Water F Exp'!$A:$K,16,FALSE),0)</f>
        <v>0</v>
      </c>
      <c r="T1069" s="42">
        <f>IFERROR(VLOOKUP($H1069,'Water F Exp'!$A:$K,17,FALSE),0)</f>
        <v>0</v>
      </c>
      <c r="U1069" s="34">
        <f>IFERROR(VLOOKUP($H1069,'Sewer F Rev'!$A:$E,15,FALSE),0)</f>
        <v>0</v>
      </c>
      <c r="V1069" s="34">
        <f>IFERROR(VLOOKUP($H1069,'Sewer F Rev'!$A:$E,16,FALSE),0)</f>
        <v>0</v>
      </c>
      <c r="W1069" s="42">
        <f>IFERROR(VLOOKUP($H1069,'Sewer F Rev'!$A:$E,17,FALSE),0)</f>
        <v>0</v>
      </c>
      <c r="X1069" s="34">
        <f>IFERROR(VLOOKUP($H1069,'Sewer F Exp'!$A:$B,15,FALSE),0)</f>
        <v>0</v>
      </c>
      <c r="Y1069" s="34">
        <f>IFERROR(VLOOKUP($H1069,'Sewer F Exp'!$A:$B,16,FALSE),0)</f>
        <v>0</v>
      </c>
      <c r="Z1069" s="42">
        <f>IFERROR(VLOOKUP($H1069,'Sewer F Exp'!$A:$B,17,FALSE),0)</f>
        <v>0</v>
      </c>
      <c r="AA1069" s="34">
        <f>IFERROR(VLOOKUP($H1069,'Refuse F Rev'!$A:$E,15,FALSE),0)</f>
        <v>0</v>
      </c>
      <c r="AB1069" s="34">
        <f>IFERROR(VLOOKUP($H1069,'Refuse F Rev'!$A:$E,16,FALSE),0)</f>
        <v>0</v>
      </c>
      <c r="AC1069" s="42">
        <f>IFERROR(VLOOKUP($H1069,'Refuse F Rev'!$A:$E,17,FALSE),0)</f>
        <v>0</v>
      </c>
      <c r="AD1069" s="34">
        <f>IFERROR(VLOOKUP($H1069,'Refuse F Exp'!$A:$E,15,FALSE),0)</f>
        <v>0</v>
      </c>
      <c r="AE1069" s="34">
        <f>IFERROR(VLOOKUP($H1069,'Refuse F Exp'!$A:$E,16,FALSE),0)</f>
        <v>0</v>
      </c>
      <c r="AF1069" s="42">
        <f>IFERROR(VLOOKUP($H1069,'Refuse F Exp'!$A:$E,17,FALSE),0)</f>
        <v>0</v>
      </c>
      <c r="AG1069" s="34">
        <f>IFERROR(VLOOKUP($H1069,#REF!,10,FALSE),0)</f>
        <v>0</v>
      </c>
      <c r="AH1069" s="34">
        <f>IFERROR(VLOOKUP($H1069,#REF!,11,FALSE),0)</f>
        <v>0</v>
      </c>
      <c r="AI1069" s="42">
        <f>IFERROR(VLOOKUP($H1069,#REF!,12,FALSE),0)</f>
        <v>0</v>
      </c>
      <c r="AJ1069" s="34">
        <f>IFERROR(VLOOKUP($H1069,#REF!,10,FALSE),0)</f>
        <v>0</v>
      </c>
      <c r="AK1069" s="34">
        <f>IFERROR(VLOOKUP($H1069,#REF!,11,FALSE),0)</f>
        <v>0</v>
      </c>
      <c r="AL1069" s="42">
        <f>IFERROR(VLOOKUP($H1069,#REF!,12,FALSE),0)</f>
        <v>0</v>
      </c>
      <c r="AM1069" s="34">
        <f>IFERROR(VLOOKUP($H1069,#REF!,10,FALSE),0)</f>
        <v>0</v>
      </c>
      <c r="AN1069" s="34">
        <f>IFERROR(VLOOKUP($H1069,#REF!,11,FALSE),0)</f>
        <v>0</v>
      </c>
      <c r="AO1069" s="42">
        <f>IFERROR(VLOOKUP($H1069,#REF!,12,FALSE),0)</f>
        <v>0</v>
      </c>
      <c r="AP1069" s="34">
        <f>IFERROR(VLOOKUP($H1069,#REF!,10,FALSE),0)</f>
        <v>0</v>
      </c>
      <c r="AQ1069" s="34">
        <f>IFERROR(VLOOKUP($H1069,#REF!,11,FALSE),0)</f>
        <v>0</v>
      </c>
      <c r="AR1069" s="42">
        <f>IFERROR(VLOOKUP($H1069,#REF!,12,FALSE),0)</f>
        <v>0</v>
      </c>
      <c r="AS1069" s="34">
        <f>IFERROR(VLOOKUP($H1069,#REF!,13,FALSE),0)</f>
        <v>0</v>
      </c>
      <c r="AT1069" s="34">
        <f>IFERROR(VLOOKUP($H1069,#REF!,14,FALSE),0)</f>
        <v>0</v>
      </c>
      <c r="AU1069" s="42">
        <f>IFERROR(VLOOKUP($H1069,#REF!,15,FALSE),0)</f>
        <v>0</v>
      </c>
      <c r="AV1069" s="34">
        <f>IFERROR(VLOOKUP($H1069,#REF!,15,FALSE),0)</f>
        <v>0</v>
      </c>
      <c r="AW1069" s="34">
        <f>IFERROR(VLOOKUP($H1069,#REF!,16,FALSE),0)</f>
        <v>0</v>
      </c>
      <c r="AX1069" s="42">
        <f>IFERROR(VLOOKUP($H1069,#REF!,17,FALSE),0)</f>
        <v>0</v>
      </c>
    </row>
    <row r="1070" spans="1:50" x14ac:dyDescent="0.3">
      <c r="A1070" s="33" t="e">
        <f t="shared" si="64"/>
        <v>#REF!</v>
      </c>
      <c r="B1070" s="33" t="e">
        <f>+'R&amp;E EXPORT'!#REF!</f>
        <v>#REF!</v>
      </c>
      <c r="C1070" t="str">
        <f>IFERROR(VLOOKUP(A1070,'MCSJ Export'!A:C,3,FALSE),"")</f>
        <v/>
      </c>
      <c r="D1070" s="37">
        <f t="shared" si="65"/>
        <v>0</v>
      </c>
      <c r="E1070" s="37">
        <f t="shared" si="66"/>
        <v>0</v>
      </c>
      <c r="F1070" s="37">
        <f t="shared" si="67"/>
        <v>0</v>
      </c>
      <c r="G1070" s="37"/>
      <c r="H1070" s="33" t="e">
        <f>+'R&amp;E EXPORT'!#REF!</f>
        <v>#REF!</v>
      </c>
      <c r="I1070" s="34">
        <f>IFERROR(VLOOKUP($H1070,'Gen F Rev'!$A:$M,15,FALSE),0)</f>
        <v>0</v>
      </c>
      <c r="J1070" s="34">
        <f>IFERROR(VLOOKUP($H1070,'Gen F Rev'!$A:$M,16,FALSE),0)</f>
        <v>0</v>
      </c>
      <c r="K1070" s="42">
        <f>IFERROR(VLOOKUP($H1070,'Gen F Rev'!$A:$M,17,FALSE),0)</f>
        <v>0</v>
      </c>
      <c r="L1070" s="34">
        <f>IFERROR(VLOOKUP($H1070,'Gen F Exp'!$A:$E,15,FALSE),0)</f>
        <v>0</v>
      </c>
      <c r="M1070" s="34">
        <f>IFERROR(VLOOKUP($H1070,'Gen F Exp'!$A:$E,16,FALSE),0)</f>
        <v>0</v>
      </c>
      <c r="N1070" s="42">
        <f>IFERROR(VLOOKUP($H1070,'Gen F Exp'!$A:$E,17,FALSE),0)</f>
        <v>0</v>
      </c>
      <c r="O1070" s="34">
        <f>IFERROR(VLOOKUP($H1070,'Water F Rev'!$A:$L,15,FALSE),0)</f>
        <v>0</v>
      </c>
      <c r="P1070" s="34">
        <f>IFERROR(VLOOKUP($H1070,'Water F Rev'!$A:$L,16,FALSE),0)</f>
        <v>0</v>
      </c>
      <c r="Q1070" s="42">
        <f>IFERROR(VLOOKUP($H1070,'Water F Rev'!$A:$L,17,FALSE),0)</f>
        <v>0</v>
      </c>
      <c r="R1070" s="34">
        <f>IFERROR(VLOOKUP($H1070,'Water F Exp'!$A:$K,15,FALSE),0)</f>
        <v>0</v>
      </c>
      <c r="S1070" s="34">
        <f>IFERROR(VLOOKUP($H1070,'Water F Exp'!$A:$K,16,FALSE),0)</f>
        <v>0</v>
      </c>
      <c r="T1070" s="42">
        <f>IFERROR(VLOOKUP($H1070,'Water F Exp'!$A:$K,17,FALSE),0)</f>
        <v>0</v>
      </c>
      <c r="U1070" s="34">
        <f>IFERROR(VLOOKUP($H1070,'Sewer F Rev'!$A:$E,15,FALSE),0)</f>
        <v>0</v>
      </c>
      <c r="V1070" s="34">
        <f>IFERROR(VLOOKUP($H1070,'Sewer F Rev'!$A:$E,16,FALSE),0)</f>
        <v>0</v>
      </c>
      <c r="W1070" s="42">
        <f>IFERROR(VLOOKUP($H1070,'Sewer F Rev'!$A:$E,17,FALSE),0)</f>
        <v>0</v>
      </c>
      <c r="X1070" s="34">
        <f>IFERROR(VLOOKUP($H1070,'Sewer F Exp'!$A:$B,15,FALSE),0)</f>
        <v>0</v>
      </c>
      <c r="Y1070" s="34">
        <f>IFERROR(VLOOKUP($H1070,'Sewer F Exp'!$A:$B,16,FALSE),0)</f>
        <v>0</v>
      </c>
      <c r="Z1070" s="42">
        <f>IFERROR(VLOOKUP($H1070,'Sewer F Exp'!$A:$B,17,FALSE),0)</f>
        <v>0</v>
      </c>
      <c r="AA1070" s="34">
        <f>IFERROR(VLOOKUP($H1070,'Refuse F Rev'!$A:$E,15,FALSE),0)</f>
        <v>0</v>
      </c>
      <c r="AB1070" s="34">
        <f>IFERROR(VLOOKUP($H1070,'Refuse F Rev'!$A:$E,16,FALSE),0)</f>
        <v>0</v>
      </c>
      <c r="AC1070" s="42">
        <f>IFERROR(VLOOKUP($H1070,'Refuse F Rev'!$A:$E,17,FALSE),0)</f>
        <v>0</v>
      </c>
      <c r="AD1070" s="34">
        <f>IFERROR(VLOOKUP($H1070,'Refuse F Exp'!$A:$E,15,FALSE),0)</f>
        <v>0</v>
      </c>
      <c r="AE1070" s="34">
        <f>IFERROR(VLOOKUP($H1070,'Refuse F Exp'!$A:$E,16,FALSE),0)</f>
        <v>0</v>
      </c>
      <c r="AF1070" s="42">
        <f>IFERROR(VLOOKUP($H1070,'Refuse F Exp'!$A:$E,17,FALSE),0)</f>
        <v>0</v>
      </c>
      <c r="AG1070" s="34">
        <f>IFERROR(VLOOKUP($H1070,#REF!,10,FALSE),0)</f>
        <v>0</v>
      </c>
      <c r="AH1070" s="34">
        <f>IFERROR(VLOOKUP($H1070,#REF!,11,FALSE),0)</f>
        <v>0</v>
      </c>
      <c r="AI1070" s="42">
        <f>IFERROR(VLOOKUP($H1070,#REF!,12,FALSE),0)</f>
        <v>0</v>
      </c>
      <c r="AJ1070" s="34">
        <f>IFERROR(VLOOKUP($H1070,#REF!,10,FALSE),0)</f>
        <v>0</v>
      </c>
      <c r="AK1070" s="34">
        <f>IFERROR(VLOOKUP($H1070,#REF!,11,FALSE),0)</f>
        <v>0</v>
      </c>
      <c r="AL1070" s="42">
        <f>IFERROR(VLOOKUP($H1070,#REF!,12,FALSE),0)</f>
        <v>0</v>
      </c>
      <c r="AM1070" s="34">
        <f>IFERROR(VLOOKUP($H1070,#REF!,10,FALSE),0)</f>
        <v>0</v>
      </c>
      <c r="AN1070" s="34">
        <f>IFERROR(VLOOKUP($H1070,#REF!,11,FALSE),0)</f>
        <v>0</v>
      </c>
      <c r="AO1070" s="42">
        <f>IFERROR(VLOOKUP($H1070,#REF!,12,FALSE),0)</f>
        <v>0</v>
      </c>
      <c r="AP1070" s="34">
        <f>IFERROR(VLOOKUP($H1070,#REF!,10,FALSE),0)</f>
        <v>0</v>
      </c>
      <c r="AQ1070" s="34">
        <f>IFERROR(VLOOKUP($H1070,#REF!,11,FALSE),0)</f>
        <v>0</v>
      </c>
      <c r="AR1070" s="42">
        <f>IFERROR(VLOOKUP($H1070,#REF!,12,FALSE),0)</f>
        <v>0</v>
      </c>
      <c r="AS1070" s="34">
        <f>IFERROR(VLOOKUP($H1070,#REF!,13,FALSE),0)</f>
        <v>0</v>
      </c>
      <c r="AT1070" s="34">
        <f>IFERROR(VLOOKUP($H1070,#REF!,14,FALSE),0)</f>
        <v>0</v>
      </c>
      <c r="AU1070" s="42">
        <f>IFERROR(VLOOKUP($H1070,#REF!,15,FALSE),0)</f>
        <v>0</v>
      </c>
      <c r="AV1070" s="34">
        <f>IFERROR(VLOOKUP($H1070,#REF!,15,FALSE),0)</f>
        <v>0</v>
      </c>
      <c r="AW1070" s="34">
        <f>IFERROR(VLOOKUP($H1070,#REF!,16,FALSE),0)</f>
        <v>0</v>
      </c>
      <c r="AX1070" s="42">
        <f>IFERROR(VLOOKUP($H1070,#REF!,17,FALSE),0)</f>
        <v>0</v>
      </c>
    </row>
    <row r="1071" spans="1:50" x14ac:dyDescent="0.3">
      <c r="A1071" s="33" t="e">
        <f t="shared" si="64"/>
        <v>#REF!</v>
      </c>
      <c r="B1071" s="33" t="e">
        <f>+'R&amp;E EXPORT'!#REF!</f>
        <v>#REF!</v>
      </c>
      <c r="C1071" t="str">
        <f>IFERROR(VLOOKUP(A1071,'MCSJ Export'!A:C,3,FALSE),"")</f>
        <v/>
      </c>
      <c r="D1071" s="37">
        <f t="shared" si="65"/>
        <v>0</v>
      </c>
      <c r="E1071" s="37">
        <f t="shared" si="66"/>
        <v>0</v>
      </c>
      <c r="F1071" s="37">
        <f t="shared" si="67"/>
        <v>0</v>
      </c>
      <c r="G1071" s="37"/>
      <c r="H1071" s="33" t="e">
        <f>+'R&amp;E EXPORT'!#REF!</f>
        <v>#REF!</v>
      </c>
      <c r="I1071" s="34">
        <f>IFERROR(VLOOKUP($H1071,'Gen F Rev'!$A:$M,15,FALSE),0)</f>
        <v>0</v>
      </c>
      <c r="J1071" s="34">
        <f>IFERROR(VLOOKUP($H1071,'Gen F Rev'!$A:$M,16,FALSE),0)</f>
        <v>0</v>
      </c>
      <c r="K1071" s="42">
        <f>IFERROR(VLOOKUP($H1071,'Gen F Rev'!$A:$M,17,FALSE),0)</f>
        <v>0</v>
      </c>
      <c r="L1071" s="34">
        <f>IFERROR(VLOOKUP($H1071,'Gen F Exp'!$A:$E,15,FALSE),0)</f>
        <v>0</v>
      </c>
      <c r="M1071" s="34">
        <f>IFERROR(VLOOKUP($H1071,'Gen F Exp'!$A:$E,16,FALSE),0)</f>
        <v>0</v>
      </c>
      <c r="N1071" s="42">
        <f>IFERROR(VLOOKUP($H1071,'Gen F Exp'!$A:$E,17,FALSE),0)</f>
        <v>0</v>
      </c>
      <c r="O1071" s="34">
        <f>IFERROR(VLOOKUP($H1071,'Water F Rev'!$A:$L,15,FALSE),0)</f>
        <v>0</v>
      </c>
      <c r="P1071" s="34">
        <f>IFERROR(VLOOKUP($H1071,'Water F Rev'!$A:$L,16,FALSE),0)</f>
        <v>0</v>
      </c>
      <c r="Q1071" s="42">
        <f>IFERROR(VLOOKUP($H1071,'Water F Rev'!$A:$L,17,FALSE),0)</f>
        <v>0</v>
      </c>
      <c r="R1071" s="34">
        <f>IFERROR(VLOOKUP($H1071,'Water F Exp'!$A:$K,15,FALSE),0)</f>
        <v>0</v>
      </c>
      <c r="S1071" s="34">
        <f>IFERROR(VLOOKUP($H1071,'Water F Exp'!$A:$K,16,FALSE),0)</f>
        <v>0</v>
      </c>
      <c r="T1071" s="42">
        <f>IFERROR(VLOOKUP($H1071,'Water F Exp'!$A:$K,17,FALSE),0)</f>
        <v>0</v>
      </c>
      <c r="U1071" s="34">
        <f>IFERROR(VLOOKUP($H1071,'Sewer F Rev'!$A:$E,15,FALSE),0)</f>
        <v>0</v>
      </c>
      <c r="V1071" s="34">
        <f>IFERROR(VLOOKUP($H1071,'Sewer F Rev'!$A:$E,16,FALSE),0)</f>
        <v>0</v>
      </c>
      <c r="W1071" s="42">
        <f>IFERROR(VLOOKUP($H1071,'Sewer F Rev'!$A:$E,17,FALSE),0)</f>
        <v>0</v>
      </c>
      <c r="X1071" s="34">
        <f>IFERROR(VLOOKUP($H1071,'Sewer F Exp'!$A:$B,15,FALSE),0)</f>
        <v>0</v>
      </c>
      <c r="Y1071" s="34">
        <f>IFERROR(VLOOKUP($H1071,'Sewer F Exp'!$A:$B,16,FALSE),0)</f>
        <v>0</v>
      </c>
      <c r="Z1071" s="42">
        <f>IFERROR(VLOOKUP($H1071,'Sewer F Exp'!$A:$B,17,FALSE),0)</f>
        <v>0</v>
      </c>
      <c r="AA1071" s="34">
        <f>IFERROR(VLOOKUP($H1071,'Refuse F Rev'!$A:$E,15,FALSE),0)</f>
        <v>0</v>
      </c>
      <c r="AB1071" s="34">
        <f>IFERROR(VLOOKUP($H1071,'Refuse F Rev'!$A:$E,16,FALSE),0)</f>
        <v>0</v>
      </c>
      <c r="AC1071" s="42">
        <f>IFERROR(VLOOKUP($H1071,'Refuse F Rev'!$A:$E,17,FALSE),0)</f>
        <v>0</v>
      </c>
      <c r="AD1071" s="34">
        <f>IFERROR(VLOOKUP($H1071,'Refuse F Exp'!$A:$E,15,FALSE),0)</f>
        <v>0</v>
      </c>
      <c r="AE1071" s="34">
        <f>IFERROR(VLOOKUP($H1071,'Refuse F Exp'!$A:$E,16,FALSE),0)</f>
        <v>0</v>
      </c>
      <c r="AF1071" s="42">
        <f>IFERROR(VLOOKUP($H1071,'Refuse F Exp'!$A:$E,17,FALSE),0)</f>
        <v>0</v>
      </c>
      <c r="AG1071" s="34">
        <f>IFERROR(VLOOKUP($H1071,#REF!,10,FALSE),0)</f>
        <v>0</v>
      </c>
      <c r="AH1071" s="34">
        <f>IFERROR(VLOOKUP($H1071,#REF!,11,FALSE),0)</f>
        <v>0</v>
      </c>
      <c r="AI1071" s="42">
        <f>IFERROR(VLOOKUP($H1071,#REF!,12,FALSE),0)</f>
        <v>0</v>
      </c>
      <c r="AJ1071" s="34">
        <f>IFERROR(VLOOKUP($H1071,#REF!,10,FALSE),0)</f>
        <v>0</v>
      </c>
      <c r="AK1071" s="34">
        <f>IFERROR(VLOOKUP($H1071,#REF!,11,FALSE),0)</f>
        <v>0</v>
      </c>
      <c r="AL1071" s="42">
        <f>IFERROR(VLOOKUP($H1071,#REF!,12,FALSE),0)</f>
        <v>0</v>
      </c>
      <c r="AM1071" s="34">
        <f>IFERROR(VLOOKUP($H1071,#REF!,10,FALSE),0)</f>
        <v>0</v>
      </c>
      <c r="AN1071" s="34">
        <f>IFERROR(VLOOKUP($H1071,#REF!,11,FALSE),0)</f>
        <v>0</v>
      </c>
      <c r="AO1071" s="42">
        <f>IFERROR(VLOOKUP($H1071,#REF!,12,FALSE),0)</f>
        <v>0</v>
      </c>
      <c r="AP1071" s="34">
        <f>IFERROR(VLOOKUP($H1071,#REF!,10,FALSE),0)</f>
        <v>0</v>
      </c>
      <c r="AQ1071" s="34">
        <f>IFERROR(VLOOKUP($H1071,#REF!,11,FALSE),0)</f>
        <v>0</v>
      </c>
      <c r="AR1071" s="42">
        <f>IFERROR(VLOOKUP($H1071,#REF!,12,FALSE),0)</f>
        <v>0</v>
      </c>
      <c r="AS1071" s="34">
        <f>IFERROR(VLOOKUP($H1071,#REF!,13,FALSE),0)</f>
        <v>0</v>
      </c>
      <c r="AT1071" s="34">
        <f>IFERROR(VLOOKUP($H1071,#REF!,14,FALSE),0)</f>
        <v>0</v>
      </c>
      <c r="AU1071" s="42">
        <f>IFERROR(VLOOKUP($H1071,#REF!,15,FALSE),0)</f>
        <v>0</v>
      </c>
      <c r="AV1071" s="34">
        <f>IFERROR(VLOOKUP($H1071,#REF!,15,FALSE),0)</f>
        <v>0</v>
      </c>
      <c r="AW1071" s="34">
        <f>IFERROR(VLOOKUP($H1071,#REF!,16,FALSE),0)</f>
        <v>0</v>
      </c>
      <c r="AX1071" s="42">
        <f>IFERROR(VLOOKUP($H1071,#REF!,17,FALSE),0)</f>
        <v>0</v>
      </c>
    </row>
    <row r="1072" spans="1:50" x14ac:dyDescent="0.3">
      <c r="A1072" s="33" t="str">
        <f t="shared" si="64"/>
        <v>0</v>
      </c>
      <c r="B1072" s="33">
        <f>+'R&amp;E EXPORT'!B1053</f>
        <v>0</v>
      </c>
      <c r="C1072" t="str">
        <f>IFERROR(VLOOKUP(A1072,'MCSJ Export'!A:C,3,FALSE),"")</f>
        <v/>
      </c>
      <c r="D1072" s="37">
        <f t="shared" ca="1" si="65"/>
        <v>0</v>
      </c>
      <c r="E1072" s="37">
        <f t="shared" ca="1" si="66"/>
        <v>0</v>
      </c>
      <c r="F1072" s="37">
        <f t="shared" ca="1" si="67"/>
        <v>0</v>
      </c>
      <c r="G1072" s="37"/>
      <c r="H1072" s="33">
        <f>+'R&amp;E EXPORT'!A1053</f>
        <v>0</v>
      </c>
      <c r="I1072" s="34">
        <f>IFERROR(VLOOKUP($H1072,'Gen F Rev'!$A:$M,15,FALSE),0)</f>
        <v>0</v>
      </c>
      <c r="J1072" s="34">
        <f>IFERROR(VLOOKUP($H1072,'Gen F Rev'!$A:$M,16,FALSE),0)</f>
        <v>0</v>
      </c>
      <c r="K1072" s="42">
        <f>IFERROR(VLOOKUP($H1072,'Gen F Rev'!$A:$M,17,FALSE),0)</f>
        <v>0</v>
      </c>
      <c r="L1072" s="34">
        <f>IFERROR(VLOOKUP($H1072,'Gen F Exp'!$A:$E,15,FALSE),0)</f>
        <v>0</v>
      </c>
      <c r="M1072" s="34">
        <f>IFERROR(VLOOKUP($H1072,'Gen F Exp'!$A:$E,16,FALSE),0)</f>
        <v>0</v>
      </c>
      <c r="N1072" s="42">
        <f>IFERROR(VLOOKUP($H1072,'Gen F Exp'!$A:$E,17,FALSE),0)</f>
        <v>0</v>
      </c>
      <c r="O1072" s="34">
        <f>IFERROR(VLOOKUP($H1072,'Water F Rev'!$A:$L,15,FALSE),0)</f>
        <v>0</v>
      </c>
      <c r="P1072" s="34">
        <f>IFERROR(VLOOKUP($H1072,'Water F Rev'!$A:$L,16,FALSE),0)</f>
        <v>0</v>
      </c>
      <c r="Q1072" s="42">
        <f>IFERROR(VLOOKUP($H1072,'Water F Rev'!$A:$L,17,FALSE),0)</f>
        <v>0</v>
      </c>
      <c r="R1072" s="34">
        <f>IFERROR(VLOOKUP($H1072,'Water F Exp'!$A:$K,15,FALSE),0)</f>
        <v>0</v>
      </c>
      <c r="S1072" s="34">
        <f>IFERROR(VLOOKUP($H1072,'Water F Exp'!$A:$K,16,FALSE),0)</f>
        <v>0</v>
      </c>
      <c r="T1072" s="42">
        <f>IFERROR(VLOOKUP($H1072,'Water F Exp'!$A:$K,17,FALSE),0)</f>
        <v>0</v>
      </c>
      <c r="U1072" s="34">
        <f ca="1">IFERROR(VLOOKUP($H1072,'Sewer F Rev'!$A:$E,15,FALSE),0)</f>
        <v>0</v>
      </c>
      <c r="V1072" s="34">
        <f ca="1">IFERROR(VLOOKUP($H1072,'Sewer F Rev'!$A:$E,16,FALSE),0)</f>
        <v>0</v>
      </c>
      <c r="W1072" s="42">
        <f ca="1">IFERROR(VLOOKUP($H1072,'Sewer F Rev'!$A:$E,17,FALSE),0)</f>
        <v>0</v>
      </c>
      <c r="X1072" s="34">
        <f>IFERROR(VLOOKUP($H1072,'Sewer F Exp'!$A:$B,15,FALSE),0)</f>
        <v>0</v>
      </c>
      <c r="Y1072" s="34">
        <f>IFERROR(VLOOKUP($H1072,'Sewer F Exp'!$A:$B,16,FALSE),0)</f>
        <v>0</v>
      </c>
      <c r="Z1072" s="42">
        <f>IFERROR(VLOOKUP($H1072,'Sewer F Exp'!$A:$B,17,FALSE),0)</f>
        <v>0</v>
      </c>
      <c r="AA1072" s="34">
        <f>IFERROR(VLOOKUP($H1072,'Refuse F Rev'!$A:$E,15,FALSE),0)</f>
        <v>0</v>
      </c>
      <c r="AB1072" s="34">
        <f>IFERROR(VLOOKUP($H1072,'Refuse F Rev'!$A:$E,16,FALSE),0)</f>
        <v>0</v>
      </c>
      <c r="AC1072" s="42">
        <f>IFERROR(VLOOKUP($H1072,'Refuse F Rev'!$A:$E,17,FALSE),0)</f>
        <v>0</v>
      </c>
      <c r="AD1072" s="34">
        <f>IFERROR(VLOOKUP($H1072,'Refuse F Exp'!$A:$E,15,FALSE),0)</f>
        <v>0</v>
      </c>
      <c r="AE1072" s="34">
        <f>IFERROR(VLOOKUP($H1072,'Refuse F Exp'!$A:$E,16,FALSE),0)</f>
        <v>0</v>
      </c>
      <c r="AF1072" s="42">
        <f>IFERROR(VLOOKUP($H1072,'Refuse F Exp'!$A:$E,17,FALSE),0)</f>
        <v>0</v>
      </c>
      <c r="AG1072" s="34">
        <f>IFERROR(VLOOKUP($H1072,#REF!,10,FALSE),0)</f>
        <v>0</v>
      </c>
      <c r="AH1072" s="34">
        <f>IFERROR(VLOOKUP($H1072,#REF!,11,FALSE),0)</f>
        <v>0</v>
      </c>
      <c r="AI1072" s="42">
        <f>IFERROR(VLOOKUP($H1072,#REF!,12,FALSE),0)</f>
        <v>0</v>
      </c>
      <c r="AJ1072" s="34">
        <f>IFERROR(VLOOKUP($H1072,#REF!,10,FALSE),0)</f>
        <v>0</v>
      </c>
      <c r="AK1072" s="34">
        <f>IFERROR(VLOOKUP($H1072,#REF!,11,FALSE),0)</f>
        <v>0</v>
      </c>
      <c r="AL1072" s="42">
        <f>IFERROR(VLOOKUP($H1072,#REF!,12,FALSE),0)</f>
        <v>0</v>
      </c>
      <c r="AM1072" s="34">
        <f>IFERROR(VLOOKUP($H1072,#REF!,10,FALSE),0)</f>
        <v>0</v>
      </c>
      <c r="AN1072" s="34">
        <f>IFERROR(VLOOKUP($H1072,#REF!,11,FALSE),0)</f>
        <v>0</v>
      </c>
      <c r="AO1072" s="42">
        <f>IFERROR(VLOOKUP($H1072,#REF!,12,FALSE),0)</f>
        <v>0</v>
      </c>
      <c r="AP1072" s="34">
        <f>IFERROR(VLOOKUP($H1072,#REF!,10,FALSE),0)</f>
        <v>0</v>
      </c>
      <c r="AQ1072" s="34">
        <f>IFERROR(VLOOKUP($H1072,#REF!,11,FALSE),0)</f>
        <v>0</v>
      </c>
      <c r="AR1072" s="42">
        <f>IFERROR(VLOOKUP($H1072,#REF!,12,FALSE),0)</f>
        <v>0</v>
      </c>
      <c r="AS1072" s="34">
        <f>IFERROR(VLOOKUP($H1072,#REF!,13,FALSE),0)</f>
        <v>0</v>
      </c>
      <c r="AT1072" s="34">
        <f>IFERROR(VLOOKUP($H1072,#REF!,14,FALSE),0)</f>
        <v>0</v>
      </c>
      <c r="AU1072" s="42">
        <f>IFERROR(VLOOKUP($H1072,#REF!,15,FALSE),0)</f>
        <v>0</v>
      </c>
      <c r="AV1072" s="34">
        <f>IFERROR(VLOOKUP($H1072,#REF!,15,FALSE),0)</f>
        <v>0</v>
      </c>
      <c r="AW1072" s="34">
        <f>IFERROR(VLOOKUP($H1072,#REF!,16,FALSE),0)</f>
        <v>0</v>
      </c>
      <c r="AX1072" s="42">
        <f>IFERROR(VLOOKUP($H1072,#REF!,17,FALSE),0)</f>
        <v>0</v>
      </c>
    </row>
    <row r="1073" spans="1:50" x14ac:dyDescent="0.3">
      <c r="A1073" s="33" t="str">
        <f t="shared" si="64"/>
        <v>0</v>
      </c>
      <c r="B1073" s="33">
        <f>+'R&amp;E EXPORT'!B1054</f>
        <v>0</v>
      </c>
      <c r="C1073" t="str">
        <f>IFERROR(VLOOKUP(A1073,'MCSJ Export'!A:C,3,FALSE),"")</f>
        <v/>
      </c>
      <c r="D1073" s="37">
        <f t="shared" ca="1" si="65"/>
        <v>0</v>
      </c>
      <c r="E1073" s="37">
        <f t="shared" ca="1" si="66"/>
        <v>0</v>
      </c>
      <c r="F1073" s="37">
        <f t="shared" ca="1" si="67"/>
        <v>0</v>
      </c>
      <c r="G1073" s="37"/>
      <c r="H1073" s="33">
        <f>+'R&amp;E EXPORT'!A1054</f>
        <v>0</v>
      </c>
      <c r="I1073" s="34">
        <f>IFERROR(VLOOKUP($H1073,'Gen F Rev'!$A:$M,15,FALSE),0)</f>
        <v>0</v>
      </c>
      <c r="J1073" s="34">
        <f>IFERROR(VLOOKUP($H1073,'Gen F Rev'!$A:$M,16,FALSE),0)</f>
        <v>0</v>
      </c>
      <c r="K1073" s="42">
        <f>IFERROR(VLOOKUP($H1073,'Gen F Rev'!$A:$M,17,FALSE),0)</f>
        <v>0</v>
      </c>
      <c r="L1073" s="34">
        <f>IFERROR(VLOOKUP($H1073,'Gen F Exp'!$A:$E,15,FALSE),0)</f>
        <v>0</v>
      </c>
      <c r="M1073" s="34">
        <f>IFERROR(VLOOKUP($H1073,'Gen F Exp'!$A:$E,16,FALSE),0)</f>
        <v>0</v>
      </c>
      <c r="N1073" s="42">
        <f>IFERROR(VLOOKUP($H1073,'Gen F Exp'!$A:$E,17,FALSE),0)</f>
        <v>0</v>
      </c>
      <c r="O1073" s="34">
        <f>IFERROR(VLOOKUP($H1073,'Water F Rev'!$A:$L,15,FALSE),0)</f>
        <v>0</v>
      </c>
      <c r="P1073" s="34">
        <f>IFERROR(VLOOKUP($H1073,'Water F Rev'!$A:$L,16,FALSE),0)</f>
        <v>0</v>
      </c>
      <c r="Q1073" s="42">
        <f>IFERROR(VLOOKUP($H1073,'Water F Rev'!$A:$L,17,FALSE),0)</f>
        <v>0</v>
      </c>
      <c r="R1073" s="34">
        <f>IFERROR(VLOOKUP($H1073,'Water F Exp'!$A:$K,15,FALSE),0)</f>
        <v>0</v>
      </c>
      <c r="S1073" s="34">
        <f>IFERROR(VLOOKUP($H1073,'Water F Exp'!$A:$K,16,FALSE),0)</f>
        <v>0</v>
      </c>
      <c r="T1073" s="42">
        <f>IFERROR(VLOOKUP($H1073,'Water F Exp'!$A:$K,17,FALSE),0)</f>
        <v>0</v>
      </c>
      <c r="U1073" s="34">
        <f ca="1">IFERROR(VLOOKUP($H1073,'Sewer F Rev'!$A:$E,15,FALSE),0)</f>
        <v>0</v>
      </c>
      <c r="V1073" s="34">
        <f ca="1">IFERROR(VLOOKUP($H1073,'Sewer F Rev'!$A:$E,16,FALSE),0)</f>
        <v>0</v>
      </c>
      <c r="W1073" s="42">
        <f ca="1">IFERROR(VLOOKUP($H1073,'Sewer F Rev'!$A:$E,17,FALSE),0)</f>
        <v>0</v>
      </c>
      <c r="X1073" s="34">
        <f>IFERROR(VLOOKUP($H1073,'Sewer F Exp'!$A:$B,15,FALSE),0)</f>
        <v>0</v>
      </c>
      <c r="Y1073" s="34">
        <f>IFERROR(VLOOKUP($H1073,'Sewer F Exp'!$A:$B,16,FALSE),0)</f>
        <v>0</v>
      </c>
      <c r="Z1073" s="42">
        <f>IFERROR(VLOOKUP($H1073,'Sewer F Exp'!$A:$B,17,FALSE),0)</f>
        <v>0</v>
      </c>
      <c r="AA1073" s="34">
        <f>IFERROR(VLOOKUP($H1073,'Refuse F Rev'!$A:$E,15,FALSE),0)</f>
        <v>0</v>
      </c>
      <c r="AB1073" s="34">
        <f>IFERROR(VLOOKUP($H1073,'Refuse F Rev'!$A:$E,16,FALSE),0)</f>
        <v>0</v>
      </c>
      <c r="AC1073" s="42">
        <f>IFERROR(VLOOKUP($H1073,'Refuse F Rev'!$A:$E,17,FALSE),0)</f>
        <v>0</v>
      </c>
      <c r="AD1073" s="34">
        <f>IFERROR(VLOOKUP($H1073,'Refuse F Exp'!$A:$E,15,FALSE),0)</f>
        <v>0</v>
      </c>
      <c r="AE1073" s="34">
        <f>IFERROR(VLOOKUP($H1073,'Refuse F Exp'!$A:$E,16,FALSE),0)</f>
        <v>0</v>
      </c>
      <c r="AF1073" s="42">
        <f>IFERROR(VLOOKUP($H1073,'Refuse F Exp'!$A:$E,17,FALSE),0)</f>
        <v>0</v>
      </c>
      <c r="AG1073" s="34">
        <f>IFERROR(VLOOKUP($H1073,#REF!,10,FALSE),0)</f>
        <v>0</v>
      </c>
      <c r="AH1073" s="34">
        <f>IFERROR(VLOOKUP($H1073,#REF!,11,FALSE),0)</f>
        <v>0</v>
      </c>
      <c r="AI1073" s="42">
        <f>IFERROR(VLOOKUP($H1073,#REF!,12,FALSE),0)</f>
        <v>0</v>
      </c>
      <c r="AJ1073" s="34">
        <f>IFERROR(VLOOKUP($H1073,#REF!,10,FALSE),0)</f>
        <v>0</v>
      </c>
      <c r="AK1073" s="34">
        <f>IFERROR(VLOOKUP($H1073,#REF!,11,FALSE),0)</f>
        <v>0</v>
      </c>
      <c r="AL1073" s="42">
        <f>IFERROR(VLOOKUP($H1073,#REF!,12,FALSE),0)</f>
        <v>0</v>
      </c>
      <c r="AM1073" s="34">
        <f>IFERROR(VLOOKUP($H1073,#REF!,10,FALSE),0)</f>
        <v>0</v>
      </c>
      <c r="AN1073" s="34">
        <f>IFERROR(VLOOKUP($H1073,#REF!,11,FALSE),0)</f>
        <v>0</v>
      </c>
      <c r="AO1073" s="42">
        <f>IFERROR(VLOOKUP($H1073,#REF!,12,FALSE),0)</f>
        <v>0</v>
      </c>
      <c r="AP1073" s="34">
        <f>IFERROR(VLOOKUP($H1073,#REF!,10,FALSE),0)</f>
        <v>0</v>
      </c>
      <c r="AQ1073" s="34">
        <f>IFERROR(VLOOKUP($H1073,#REF!,11,FALSE),0)</f>
        <v>0</v>
      </c>
      <c r="AR1073" s="42">
        <f>IFERROR(VLOOKUP($H1073,#REF!,12,FALSE),0)</f>
        <v>0</v>
      </c>
      <c r="AS1073" s="34">
        <f>IFERROR(VLOOKUP($H1073,#REF!,13,FALSE),0)</f>
        <v>0</v>
      </c>
      <c r="AT1073" s="34">
        <f>IFERROR(VLOOKUP($H1073,#REF!,14,FALSE),0)</f>
        <v>0</v>
      </c>
      <c r="AU1073" s="42">
        <f>IFERROR(VLOOKUP($H1073,#REF!,15,FALSE),0)</f>
        <v>0</v>
      </c>
      <c r="AV1073" s="34">
        <f>IFERROR(VLOOKUP($H1073,#REF!,15,FALSE),0)</f>
        <v>0</v>
      </c>
      <c r="AW1073" s="34">
        <f>IFERROR(VLOOKUP($H1073,#REF!,16,FALSE),0)</f>
        <v>0</v>
      </c>
      <c r="AX1073" s="42">
        <f>IFERROR(VLOOKUP($H1073,#REF!,17,FALSE),0)</f>
        <v>0</v>
      </c>
    </row>
    <row r="1074" spans="1:50" x14ac:dyDescent="0.3">
      <c r="A1074" s="33" t="str">
        <f t="shared" si="64"/>
        <v>0</v>
      </c>
      <c r="B1074" s="33">
        <f>+'R&amp;E EXPORT'!B1055</f>
        <v>0</v>
      </c>
      <c r="C1074" t="str">
        <f>IFERROR(VLOOKUP(A1074,'MCSJ Export'!A:C,3,FALSE),"")</f>
        <v/>
      </c>
      <c r="D1074" s="37">
        <f t="shared" ca="1" si="65"/>
        <v>0</v>
      </c>
      <c r="E1074" s="37">
        <f t="shared" ca="1" si="66"/>
        <v>0</v>
      </c>
      <c r="F1074" s="37">
        <f t="shared" ca="1" si="67"/>
        <v>0</v>
      </c>
      <c r="G1074" s="37"/>
      <c r="H1074" s="33">
        <f>+'R&amp;E EXPORT'!A1055</f>
        <v>0</v>
      </c>
      <c r="I1074" s="34">
        <f>IFERROR(VLOOKUP($H1074,'Gen F Rev'!$A:$M,15,FALSE),0)</f>
        <v>0</v>
      </c>
      <c r="J1074" s="34">
        <f>IFERROR(VLOOKUP($H1074,'Gen F Rev'!$A:$M,16,FALSE),0)</f>
        <v>0</v>
      </c>
      <c r="K1074" s="42">
        <f>IFERROR(VLOOKUP($H1074,'Gen F Rev'!$A:$M,17,FALSE),0)</f>
        <v>0</v>
      </c>
      <c r="L1074" s="34">
        <f>IFERROR(VLOOKUP($H1074,'Gen F Exp'!$A:$E,15,FALSE),0)</f>
        <v>0</v>
      </c>
      <c r="M1074" s="34">
        <f>IFERROR(VLOOKUP($H1074,'Gen F Exp'!$A:$E,16,FALSE),0)</f>
        <v>0</v>
      </c>
      <c r="N1074" s="42">
        <f>IFERROR(VLOOKUP($H1074,'Gen F Exp'!$A:$E,17,FALSE),0)</f>
        <v>0</v>
      </c>
      <c r="O1074" s="34">
        <f>IFERROR(VLOOKUP($H1074,'Water F Rev'!$A:$L,15,FALSE),0)</f>
        <v>0</v>
      </c>
      <c r="P1074" s="34">
        <f>IFERROR(VLOOKUP($H1074,'Water F Rev'!$A:$L,16,FALSE),0)</f>
        <v>0</v>
      </c>
      <c r="Q1074" s="42">
        <f>IFERROR(VLOOKUP($H1074,'Water F Rev'!$A:$L,17,FALSE),0)</f>
        <v>0</v>
      </c>
      <c r="R1074" s="34">
        <f>IFERROR(VLOOKUP($H1074,'Water F Exp'!$A:$K,15,FALSE),0)</f>
        <v>0</v>
      </c>
      <c r="S1074" s="34">
        <f>IFERROR(VLOOKUP($H1074,'Water F Exp'!$A:$K,16,FALSE),0)</f>
        <v>0</v>
      </c>
      <c r="T1074" s="42">
        <f>IFERROR(VLOOKUP($H1074,'Water F Exp'!$A:$K,17,FALSE),0)</f>
        <v>0</v>
      </c>
      <c r="U1074" s="34">
        <f ca="1">IFERROR(VLOOKUP($H1074,'Sewer F Rev'!$A:$E,15,FALSE),0)</f>
        <v>0</v>
      </c>
      <c r="V1074" s="34">
        <f ca="1">IFERROR(VLOOKUP($H1074,'Sewer F Rev'!$A:$E,16,FALSE),0)</f>
        <v>0</v>
      </c>
      <c r="W1074" s="42">
        <f ca="1">IFERROR(VLOOKUP($H1074,'Sewer F Rev'!$A:$E,17,FALSE),0)</f>
        <v>0</v>
      </c>
      <c r="X1074" s="34">
        <f>IFERROR(VLOOKUP($H1074,'Sewer F Exp'!$A:$B,15,FALSE),0)</f>
        <v>0</v>
      </c>
      <c r="Y1074" s="34">
        <f>IFERROR(VLOOKUP($H1074,'Sewer F Exp'!$A:$B,16,FALSE),0)</f>
        <v>0</v>
      </c>
      <c r="Z1074" s="42">
        <f>IFERROR(VLOOKUP($H1074,'Sewer F Exp'!$A:$B,17,FALSE),0)</f>
        <v>0</v>
      </c>
      <c r="AA1074" s="34">
        <f>IFERROR(VLOOKUP($H1074,'Refuse F Rev'!$A:$E,15,FALSE),0)</f>
        <v>0</v>
      </c>
      <c r="AB1074" s="34">
        <f>IFERROR(VLOOKUP($H1074,'Refuse F Rev'!$A:$E,16,FALSE),0)</f>
        <v>0</v>
      </c>
      <c r="AC1074" s="42">
        <f>IFERROR(VLOOKUP($H1074,'Refuse F Rev'!$A:$E,17,FALSE),0)</f>
        <v>0</v>
      </c>
      <c r="AD1074" s="34">
        <f>IFERROR(VLOOKUP($H1074,'Refuse F Exp'!$A:$E,15,FALSE),0)</f>
        <v>0</v>
      </c>
      <c r="AE1074" s="34">
        <f>IFERROR(VLOOKUP($H1074,'Refuse F Exp'!$A:$E,16,FALSE),0)</f>
        <v>0</v>
      </c>
      <c r="AF1074" s="42">
        <f>IFERROR(VLOOKUP($H1074,'Refuse F Exp'!$A:$E,17,FALSE),0)</f>
        <v>0</v>
      </c>
      <c r="AG1074" s="34">
        <f>IFERROR(VLOOKUP($H1074,#REF!,10,FALSE),0)</f>
        <v>0</v>
      </c>
      <c r="AH1074" s="34">
        <f>IFERROR(VLOOKUP($H1074,#REF!,11,FALSE),0)</f>
        <v>0</v>
      </c>
      <c r="AI1074" s="42">
        <f>IFERROR(VLOOKUP($H1074,#REF!,12,FALSE),0)</f>
        <v>0</v>
      </c>
      <c r="AJ1074" s="34">
        <f>IFERROR(VLOOKUP($H1074,#REF!,10,FALSE),0)</f>
        <v>0</v>
      </c>
      <c r="AK1074" s="34">
        <f>IFERROR(VLOOKUP($H1074,#REF!,11,FALSE),0)</f>
        <v>0</v>
      </c>
      <c r="AL1074" s="42">
        <f>IFERROR(VLOOKUP($H1074,#REF!,12,FALSE),0)</f>
        <v>0</v>
      </c>
      <c r="AM1074" s="34">
        <f>IFERROR(VLOOKUP($H1074,#REF!,10,FALSE),0)</f>
        <v>0</v>
      </c>
      <c r="AN1074" s="34">
        <f>IFERROR(VLOOKUP($H1074,#REF!,11,FALSE),0)</f>
        <v>0</v>
      </c>
      <c r="AO1074" s="42">
        <f>IFERROR(VLOOKUP($H1074,#REF!,12,FALSE),0)</f>
        <v>0</v>
      </c>
      <c r="AP1074" s="34">
        <f>IFERROR(VLOOKUP($H1074,#REF!,10,FALSE),0)</f>
        <v>0</v>
      </c>
      <c r="AQ1074" s="34">
        <f>IFERROR(VLOOKUP($H1074,#REF!,11,FALSE),0)</f>
        <v>0</v>
      </c>
      <c r="AR1074" s="42">
        <f>IFERROR(VLOOKUP($H1074,#REF!,12,FALSE),0)</f>
        <v>0</v>
      </c>
      <c r="AS1074" s="34">
        <f>IFERROR(VLOOKUP($H1074,#REF!,13,FALSE),0)</f>
        <v>0</v>
      </c>
      <c r="AT1074" s="34">
        <f>IFERROR(VLOOKUP($H1074,#REF!,14,FALSE),0)</f>
        <v>0</v>
      </c>
      <c r="AU1074" s="42">
        <f>IFERROR(VLOOKUP($H1074,#REF!,15,FALSE),0)</f>
        <v>0</v>
      </c>
      <c r="AV1074" s="34">
        <f>IFERROR(VLOOKUP($H1074,#REF!,15,FALSE),0)</f>
        <v>0</v>
      </c>
      <c r="AW1074" s="34">
        <f>IFERROR(VLOOKUP($H1074,#REF!,16,FALSE),0)</f>
        <v>0</v>
      </c>
      <c r="AX1074" s="42">
        <f>IFERROR(VLOOKUP($H1074,#REF!,17,FALSE),0)</f>
        <v>0</v>
      </c>
    </row>
    <row r="1075" spans="1:50" x14ac:dyDescent="0.3">
      <c r="A1075" s="33" t="str">
        <f t="shared" si="64"/>
        <v>0</v>
      </c>
      <c r="B1075" s="33">
        <f>+'R&amp;E EXPORT'!B1056</f>
        <v>0</v>
      </c>
      <c r="C1075" t="str">
        <f>IFERROR(VLOOKUP(A1075,'MCSJ Export'!A:C,3,FALSE),"")</f>
        <v/>
      </c>
      <c r="D1075" s="37">
        <f t="shared" ca="1" si="65"/>
        <v>0</v>
      </c>
      <c r="E1075" s="37">
        <f t="shared" ca="1" si="66"/>
        <v>0</v>
      </c>
      <c r="F1075" s="37">
        <f t="shared" ca="1" si="67"/>
        <v>0</v>
      </c>
      <c r="G1075" s="37"/>
      <c r="H1075" s="33">
        <f>+'R&amp;E EXPORT'!A1056</f>
        <v>0</v>
      </c>
      <c r="I1075" s="34">
        <f>IFERROR(VLOOKUP($H1075,'Gen F Rev'!$A:$M,15,FALSE),0)</f>
        <v>0</v>
      </c>
      <c r="J1075" s="34">
        <f>IFERROR(VLOOKUP($H1075,'Gen F Rev'!$A:$M,16,FALSE),0)</f>
        <v>0</v>
      </c>
      <c r="K1075" s="42">
        <f>IFERROR(VLOOKUP($H1075,'Gen F Rev'!$A:$M,17,FALSE),0)</f>
        <v>0</v>
      </c>
      <c r="L1075" s="34">
        <f>IFERROR(VLOOKUP($H1075,'Gen F Exp'!$A:$E,15,FALSE),0)</f>
        <v>0</v>
      </c>
      <c r="M1075" s="34">
        <f>IFERROR(VLOOKUP($H1075,'Gen F Exp'!$A:$E,16,FALSE),0)</f>
        <v>0</v>
      </c>
      <c r="N1075" s="42">
        <f>IFERROR(VLOOKUP($H1075,'Gen F Exp'!$A:$E,17,FALSE),0)</f>
        <v>0</v>
      </c>
      <c r="O1075" s="34">
        <f>IFERROR(VLOOKUP($H1075,'Water F Rev'!$A:$L,15,FALSE),0)</f>
        <v>0</v>
      </c>
      <c r="P1075" s="34">
        <f>IFERROR(VLOOKUP($H1075,'Water F Rev'!$A:$L,16,FALSE),0)</f>
        <v>0</v>
      </c>
      <c r="Q1075" s="42">
        <f>IFERROR(VLOOKUP($H1075,'Water F Rev'!$A:$L,17,FALSE),0)</f>
        <v>0</v>
      </c>
      <c r="R1075" s="34">
        <f>IFERROR(VLOOKUP($H1075,'Water F Exp'!$A:$K,15,FALSE),0)</f>
        <v>0</v>
      </c>
      <c r="S1075" s="34">
        <f>IFERROR(VLOOKUP($H1075,'Water F Exp'!$A:$K,16,FALSE),0)</f>
        <v>0</v>
      </c>
      <c r="T1075" s="42">
        <f>IFERROR(VLOOKUP($H1075,'Water F Exp'!$A:$K,17,FALSE),0)</f>
        <v>0</v>
      </c>
      <c r="U1075" s="34">
        <f ca="1">IFERROR(VLOOKUP($H1075,'Sewer F Rev'!$A:$E,15,FALSE),0)</f>
        <v>0</v>
      </c>
      <c r="V1075" s="34">
        <f ca="1">IFERROR(VLOOKUP($H1075,'Sewer F Rev'!$A:$E,16,FALSE),0)</f>
        <v>0</v>
      </c>
      <c r="W1075" s="42">
        <f ca="1">IFERROR(VLOOKUP($H1075,'Sewer F Rev'!$A:$E,17,FALSE),0)</f>
        <v>0</v>
      </c>
      <c r="X1075" s="34">
        <f>IFERROR(VLOOKUP($H1075,'Sewer F Exp'!$A:$B,15,FALSE),0)</f>
        <v>0</v>
      </c>
      <c r="Y1075" s="34">
        <f>IFERROR(VLOOKUP($H1075,'Sewer F Exp'!$A:$B,16,FALSE),0)</f>
        <v>0</v>
      </c>
      <c r="Z1075" s="42">
        <f>IFERROR(VLOOKUP($H1075,'Sewer F Exp'!$A:$B,17,FALSE),0)</f>
        <v>0</v>
      </c>
      <c r="AA1075" s="34">
        <f>IFERROR(VLOOKUP($H1075,'Refuse F Rev'!$A:$E,15,FALSE),0)</f>
        <v>0</v>
      </c>
      <c r="AB1075" s="34">
        <f>IFERROR(VLOOKUP($H1075,'Refuse F Rev'!$A:$E,16,FALSE),0)</f>
        <v>0</v>
      </c>
      <c r="AC1075" s="42">
        <f>IFERROR(VLOOKUP($H1075,'Refuse F Rev'!$A:$E,17,FALSE),0)</f>
        <v>0</v>
      </c>
      <c r="AD1075" s="34">
        <f>IFERROR(VLOOKUP($H1075,'Refuse F Exp'!$A:$E,15,FALSE),0)</f>
        <v>0</v>
      </c>
      <c r="AE1075" s="34">
        <f>IFERROR(VLOOKUP($H1075,'Refuse F Exp'!$A:$E,16,FALSE),0)</f>
        <v>0</v>
      </c>
      <c r="AF1075" s="42">
        <f>IFERROR(VLOOKUP($H1075,'Refuse F Exp'!$A:$E,17,FALSE),0)</f>
        <v>0</v>
      </c>
      <c r="AG1075" s="34">
        <f>IFERROR(VLOOKUP($H1075,#REF!,10,FALSE),0)</f>
        <v>0</v>
      </c>
      <c r="AH1075" s="34">
        <f>IFERROR(VLOOKUP($H1075,#REF!,11,FALSE),0)</f>
        <v>0</v>
      </c>
      <c r="AI1075" s="42">
        <f>IFERROR(VLOOKUP($H1075,#REF!,12,FALSE),0)</f>
        <v>0</v>
      </c>
      <c r="AJ1075" s="34">
        <f>IFERROR(VLOOKUP($H1075,#REF!,10,FALSE),0)</f>
        <v>0</v>
      </c>
      <c r="AK1075" s="34">
        <f>IFERROR(VLOOKUP($H1075,#REF!,11,FALSE),0)</f>
        <v>0</v>
      </c>
      <c r="AL1075" s="42">
        <f>IFERROR(VLOOKUP($H1075,#REF!,12,FALSE),0)</f>
        <v>0</v>
      </c>
      <c r="AM1075" s="34">
        <f>IFERROR(VLOOKUP($H1075,#REF!,10,FALSE),0)</f>
        <v>0</v>
      </c>
      <c r="AN1075" s="34">
        <f>IFERROR(VLOOKUP($H1075,#REF!,11,FALSE),0)</f>
        <v>0</v>
      </c>
      <c r="AO1075" s="42">
        <f>IFERROR(VLOOKUP($H1075,#REF!,12,FALSE),0)</f>
        <v>0</v>
      </c>
      <c r="AP1075" s="34">
        <f>IFERROR(VLOOKUP($H1075,#REF!,10,FALSE),0)</f>
        <v>0</v>
      </c>
      <c r="AQ1075" s="34">
        <f>IFERROR(VLOOKUP($H1075,#REF!,11,FALSE),0)</f>
        <v>0</v>
      </c>
      <c r="AR1075" s="42">
        <f>IFERROR(VLOOKUP($H1075,#REF!,12,FALSE),0)</f>
        <v>0</v>
      </c>
      <c r="AS1075" s="34">
        <f>IFERROR(VLOOKUP($H1075,#REF!,13,FALSE),0)</f>
        <v>0</v>
      </c>
      <c r="AT1075" s="34">
        <f>IFERROR(VLOOKUP($H1075,#REF!,14,FALSE),0)</f>
        <v>0</v>
      </c>
      <c r="AU1075" s="42">
        <f>IFERROR(VLOOKUP($H1075,#REF!,15,FALSE),0)</f>
        <v>0</v>
      </c>
      <c r="AV1075" s="34">
        <f>IFERROR(VLOOKUP($H1075,#REF!,15,FALSE),0)</f>
        <v>0</v>
      </c>
      <c r="AW1075" s="34">
        <f>IFERROR(VLOOKUP($H1075,#REF!,16,FALSE),0)</f>
        <v>0</v>
      </c>
      <c r="AX1075" s="42">
        <f>IFERROR(VLOOKUP($H1075,#REF!,17,FALSE),0)</f>
        <v>0</v>
      </c>
    </row>
    <row r="1076" spans="1:50" x14ac:dyDescent="0.3">
      <c r="A1076" s="33" t="str">
        <f t="shared" si="64"/>
        <v>0</v>
      </c>
      <c r="B1076" s="33">
        <f>+'R&amp;E EXPORT'!B1057</f>
        <v>0</v>
      </c>
      <c r="C1076" t="str">
        <f>IFERROR(VLOOKUP(A1076,'MCSJ Export'!A:C,3,FALSE),"")</f>
        <v/>
      </c>
      <c r="D1076" s="37">
        <f t="shared" ca="1" si="65"/>
        <v>0</v>
      </c>
      <c r="E1076" s="37">
        <f t="shared" ca="1" si="66"/>
        <v>0</v>
      </c>
      <c r="F1076" s="37">
        <f t="shared" ca="1" si="67"/>
        <v>0</v>
      </c>
      <c r="G1076" s="37"/>
      <c r="H1076" s="33">
        <f>+'R&amp;E EXPORT'!A1057</f>
        <v>0</v>
      </c>
      <c r="I1076" s="34">
        <f>IFERROR(VLOOKUP($H1076,'Gen F Rev'!$A:$M,15,FALSE),0)</f>
        <v>0</v>
      </c>
      <c r="J1076" s="34">
        <f>IFERROR(VLOOKUP($H1076,'Gen F Rev'!$A:$M,16,FALSE),0)</f>
        <v>0</v>
      </c>
      <c r="K1076" s="42">
        <f>IFERROR(VLOOKUP($H1076,'Gen F Rev'!$A:$M,17,FALSE),0)</f>
        <v>0</v>
      </c>
      <c r="L1076" s="34">
        <f>IFERROR(VLOOKUP($H1076,'Gen F Exp'!$A:$E,15,FALSE),0)</f>
        <v>0</v>
      </c>
      <c r="M1076" s="34">
        <f>IFERROR(VLOOKUP($H1076,'Gen F Exp'!$A:$E,16,FALSE),0)</f>
        <v>0</v>
      </c>
      <c r="N1076" s="42">
        <f>IFERROR(VLOOKUP($H1076,'Gen F Exp'!$A:$E,17,FALSE),0)</f>
        <v>0</v>
      </c>
      <c r="O1076" s="34">
        <f>IFERROR(VLOOKUP($H1076,'Water F Rev'!$A:$L,15,FALSE),0)</f>
        <v>0</v>
      </c>
      <c r="P1076" s="34">
        <f>IFERROR(VLOOKUP($H1076,'Water F Rev'!$A:$L,16,FALSE),0)</f>
        <v>0</v>
      </c>
      <c r="Q1076" s="42">
        <f>IFERROR(VLOOKUP($H1076,'Water F Rev'!$A:$L,17,FALSE),0)</f>
        <v>0</v>
      </c>
      <c r="R1076" s="34">
        <f>IFERROR(VLOOKUP($H1076,'Water F Exp'!$A:$K,15,FALSE),0)</f>
        <v>0</v>
      </c>
      <c r="S1076" s="34">
        <f>IFERROR(VLOOKUP($H1076,'Water F Exp'!$A:$K,16,FALSE),0)</f>
        <v>0</v>
      </c>
      <c r="T1076" s="42">
        <f>IFERROR(VLOOKUP($H1076,'Water F Exp'!$A:$K,17,FALSE),0)</f>
        <v>0</v>
      </c>
      <c r="U1076" s="34">
        <f ca="1">IFERROR(VLOOKUP($H1076,'Sewer F Rev'!$A:$E,15,FALSE),0)</f>
        <v>0</v>
      </c>
      <c r="V1076" s="34">
        <f ca="1">IFERROR(VLOOKUP($H1076,'Sewer F Rev'!$A:$E,16,FALSE),0)</f>
        <v>0</v>
      </c>
      <c r="W1076" s="42">
        <f ca="1">IFERROR(VLOOKUP($H1076,'Sewer F Rev'!$A:$E,17,FALSE),0)</f>
        <v>0</v>
      </c>
      <c r="X1076" s="34">
        <f>IFERROR(VLOOKUP($H1076,'Sewer F Exp'!$A:$B,15,FALSE),0)</f>
        <v>0</v>
      </c>
      <c r="Y1076" s="34">
        <f>IFERROR(VLOOKUP($H1076,'Sewer F Exp'!$A:$B,16,FALSE),0)</f>
        <v>0</v>
      </c>
      <c r="Z1076" s="42">
        <f>IFERROR(VLOOKUP($H1076,'Sewer F Exp'!$A:$B,17,FALSE),0)</f>
        <v>0</v>
      </c>
      <c r="AA1076" s="34">
        <f>IFERROR(VLOOKUP($H1076,'Refuse F Rev'!$A:$E,15,FALSE),0)</f>
        <v>0</v>
      </c>
      <c r="AB1076" s="34">
        <f>IFERROR(VLOOKUP($H1076,'Refuse F Rev'!$A:$E,16,FALSE),0)</f>
        <v>0</v>
      </c>
      <c r="AC1076" s="42">
        <f>IFERROR(VLOOKUP($H1076,'Refuse F Rev'!$A:$E,17,FALSE),0)</f>
        <v>0</v>
      </c>
      <c r="AD1076" s="34">
        <f>IFERROR(VLOOKUP($H1076,'Refuse F Exp'!$A:$E,15,FALSE),0)</f>
        <v>0</v>
      </c>
      <c r="AE1076" s="34">
        <f>IFERROR(VLOOKUP($H1076,'Refuse F Exp'!$A:$E,16,FALSE),0)</f>
        <v>0</v>
      </c>
      <c r="AF1076" s="42">
        <f>IFERROR(VLOOKUP($H1076,'Refuse F Exp'!$A:$E,17,FALSE),0)</f>
        <v>0</v>
      </c>
      <c r="AG1076" s="34">
        <f>IFERROR(VLOOKUP($H1076,#REF!,10,FALSE),0)</f>
        <v>0</v>
      </c>
      <c r="AH1076" s="34">
        <f>IFERROR(VLOOKUP($H1076,#REF!,11,FALSE),0)</f>
        <v>0</v>
      </c>
      <c r="AI1076" s="42">
        <f>IFERROR(VLOOKUP($H1076,#REF!,12,FALSE),0)</f>
        <v>0</v>
      </c>
      <c r="AJ1076" s="34">
        <f>IFERROR(VLOOKUP($H1076,#REF!,10,FALSE),0)</f>
        <v>0</v>
      </c>
      <c r="AK1076" s="34">
        <f>IFERROR(VLOOKUP($H1076,#REF!,11,FALSE),0)</f>
        <v>0</v>
      </c>
      <c r="AL1076" s="42">
        <f>IFERROR(VLOOKUP($H1076,#REF!,12,FALSE),0)</f>
        <v>0</v>
      </c>
      <c r="AM1076" s="34">
        <f>IFERROR(VLOOKUP($H1076,#REF!,10,FALSE),0)</f>
        <v>0</v>
      </c>
      <c r="AN1076" s="34">
        <f>IFERROR(VLOOKUP($H1076,#REF!,11,FALSE),0)</f>
        <v>0</v>
      </c>
      <c r="AO1076" s="42">
        <f>IFERROR(VLOOKUP($H1076,#REF!,12,FALSE),0)</f>
        <v>0</v>
      </c>
      <c r="AP1076" s="34">
        <f>IFERROR(VLOOKUP($H1076,#REF!,10,FALSE),0)</f>
        <v>0</v>
      </c>
      <c r="AQ1076" s="34">
        <f>IFERROR(VLOOKUP($H1076,#REF!,11,FALSE),0)</f>
        <v>0</v>
      </c>
      <c r="AR1076" s="42">
        <f>IFERROR(VLOOKUP($H1076,#REF!,12,FALSE),0)</f>
        <v>0</v>
      </c>
      <c r="AS1076" s="34">
        <f>IFERROR(VLOOKUP($H1076,#REF!,13,FALSE),0)</f>
        <v>0</v>
      </c>
      <c r="AT1076" s="34">
        <f>IFERROR(VLOOKUP($H1076,#REF!,14,FALSE),0)</f>
        <v>0</v>
      </c>
      <c r="AU1076" s="42">
        <f>IFERROR(VLOOKUP($H1076,#REF!,15,FALSE),0)</f>
        <v>0</v>
      </c>
      <c r="AV1076" s="34">
        <f>IFERROR(VLOOKUP($H1076,#REF!,15,FALSE),0)</f>
        <v>0</v>
      </c>
      <c r="AW1076" s="34">
        <f>IFERROR(VLOOKUP($H1076,#REF!,16,FALSE),0)</f>
        <v>0</v>
      </c>
      <c r="AX1076" s="42">
        <f>IFERROR(VLOOKUP($H1076,#REF!,17,FALSE),0)</f>
        <v>0</v>
      </c>
    </row>
    <row r="1077" spans="1:50" x14ac:dyDescent="0.3">
      <c r="A1077" s="33" t="str">
        <f t="shared" si="64"/>
        <v>0</v>
      </c>
      <c r="B1077" s="33">
        <f>+'R&amp;E EXPORT'!B1058</f>
        <v>0</v>
      </c>
      <c r="C1077" t="str">
        <f>IFERROR(VLOOKUP(A1077,'MCSJ Export'!A:C,3,FALSE),"")</f>
        <v/>
      </c>
      <c r="D1077" s="37">
        <f t="shared" ca="1" si="65"/>
        <v>0</v>
      </c>
      <c r="E1077" s="37">
        <f t="shared" ca="1" si="66"/>
        <v>0</v>
      </c>
      <c r="F1077" s="37">
        <f t="shared" ca="1" si="67"/>
        <v>0</v>
      </c>
      <c r="G1077" s="37"/>
      <c r="H1077" s="33">
        <f>+'R&amp;E EXPORT'!A1058</f>
        <v>0</v>
      </c>
      <c r="I1077" s="34">
        <f>IFERROR(VLOOKUP($H1077,'Gen F Rev'!$A:$M,15,FALSE),0)</f>
        <v>0</v>
      </c>
      <c r="J1077" s="34">
        <f>IFERROR(VLOOKUP($H1077,'Gen F Rev'!$A:$M,16,FALSE),0)</f>
        <v>0</v>
      </c>
      <c r="K1077" s="42">
        <f>IFERROR(VLOOKUP($H1077,'Gen F Rev'!$A:$M,17,FALSE),0)</f>
        <v>0</v>
      </c>
      <c r="L1077" s="34">
        <f>IFERROR(VLOOKUP($H1077,'Gen F Exp'!$A:$E,15,FALSE),0)</f>
        <v>0</v>
      </c>
      <c r="M1077" s="34">
        <f>IFERROR(VLOOKUP($H1077,'Gen F Exp'!$A:$E,16,FALSE),0)</f>
        <v>0</v>
      </c>
      <c r="N1077" s="42">
        <f>IFERROR(VLOOKUP($H1077,'Gen F Exp'!$A:$E,17,FALSE),0)</f>
        <v>0</v>
      </c>
      <c r="O1077" s="34">
        <f>IFERROR(VLOOKUP($H1077,'Water F Rev'!$A:$L,15,FALSE),0)</f>
        <v>0</v>
      </c>
      <c r="P1077" s="34">
        <f>IFERROR(VLOOKUP($H1077,'Water F Rev'!$A:$L,16,FALSE),0)</f>
        <v>0</v>
      </c>
      <c r="Q1077" s="42">
        <f>IFERROR(VLOOKUP($H1077,'Water F Rev'!$A:$L,17,FALSE),0)</f>
        <v>0</v>
      </c>
      <c r="R1077" s="34">
        <f>IFERROR(VLOOKUP($H1077,'Water F Exp'!$A:$K,15,FALSE),0)</f>
        <v>0</v>
      </c>
      <c r="S1077" s="34">
        <f>IFERROR(VLOOKUP($H1077,'Water F Exp'!$A:$K,16,FALSE),0)</f>
        <v>0</v>
      </c>
      <c r="T1077" s="42">
        <f>IFERROR(VLOOKUP($H1077,'Water F Exp'!$A:$K,17,FALSE),0)</f>
        <v>0</v>
      </c>
      <c r="U1077" s="34">
        <f ca="1">IFERROR(VLOOKUP($H1077,'Sewer F Rev'!$A:$E,15,FALSE),0)</f>
        <v>0</v>
      </c>
      <c r="V1077" s="34">
        <f ca="1">IFERROR(VLOOKUP($H1077,'Sewer F Rev'!$A:$E,16,FALSE),0)</f>
        <v>0</v>
      </c>
      <c r="W1077" s="42">
        <f ca="1">IFERROR(VLOOKUP($H1077,'Sewer F Rev'!$A:$E,17,FALSE),0)</f>
        <v>0</v>
      </c>
      <c r="X1077" s="34">
        <f>IFERROR(VLOOKUP($H1077,'Sewer F Exp'!$A:$B,15,FALSE),0)</f>
        <v>0</v>
      </c>
      <c r="Y1077" s="34">
        <f>IFERROR(VLOOKUP($H1077,'Sewer F Exp'!$A:$B,16,FALSE),0)</f>
        <v>0</v>
      </c>
      <c r="Z1077" s="42">
        <f>IFERROR(VLOOKUP($H1077,'Sewer F Exp'!$A:$B,17,FALSE),0)</f>
        <v>0</v>
      </c>
      <c r="AA1077" s="34">
        <f>IFERROR(VLOOKUP($H1077,'Refuse F Rev'!$A:$E,15,FALSE),0)</f>
        <v>0</v>
      </c>
      <c r="AB1077" s="34">
        <f>IFERROR(VLOOKUP($H1077,'Refuse F Rev'!$A:$E,16,FALSE),0)</f>
        <v>0</v>
      </c>
      <c r="AC1077" s="42">
        <f>IFERROR(VLOOKUP($H1077,'Refuse F Rev'!$A:$E,17,FALSE),0)</f>
        <v>0</v>
      </c>
      <c r="AD1077" s="34">
        <f>IFERROR(VLOOKUP($H1077,'Refuse F Exp'!$A:$E,15,FALSE),0)</f>
        <v>0</v>
      </c>
      <c r="AE1077" s="34">
        <f>IFERROR(VLOOKUP($H1077,'Refuse F Exp'!$A:$E,16,FALSE),0)</f>
        <v>0</v>
      </c>
      <c r="AF1077" s="42">
        <f>IFERROR(VLOOKUP($H1077,'Refuse F Exp'!$A:$E,17,FALSE),0)</f>
        <v>0</v>
      </c>
      <c r="AG1077" s="34">
        <f>IFERROR(VLOOKUP($H1077,#REF!,10,FALSE),0)</f>
        <v>0</v>
      </c>
      <c r="AH1077" s="34">
        <f>IFERROR(VLOOKUP($H1077,#REF!,11,FALSE),0)</f>
        <v>0</v>
      </c>
      <c r="AI1077" s="42">
        <f>IFERROR(VLOOKUP($H1077,#REF!,12,FALSE),0)</f>
        <v>0</v>
      </c>
      <c r="AJ1077" s="34">
        <f>IFERROR(VLOOKUP($H1077,#REF!,10,FALSE),0)</f>
        <v>0</v>
      </c>
      <c r="AK1077" s="34">
        <f>IFERROR(VLOOKUP($H1077,#REF!,11,FALSE),0)</f>
        <v>0</v>
      </c>
      <c r="AL1077" s="42">
        <f>IFERROR(VLOOKUP($H1077,#REF!,12,FALSE),0)</f>
        <v>0</v>
      </c>
      <c r="AM1077" s="34">
        <f>IFERROR(VLOOKUP($H1077,#REF!,10,FALSE),0)</f>
        <v>0</v>
      </c>
      <c r="AN1077" s="34">
        <f>IFERROR(VLOOKUP($H1077,#REF!,11,FALSE),0)</f>
        <v>0</v>
      </c>
      <c r="AO1077" s="42">
        <f>IFERROR(VLOOKUP($H1077,#REF!,12,FALSE),0)</f>
        <v>0</v>
      </c>
      <c r="AP1077" s="34">
        <f>IFERROR(VLOOKUP($H1077,#REF!,10,FALSE),0)</f>
        <v>0</v>
      </c>
      <c r="AQ1077" s="34">
        <f>IFERROR(VLOOKUP($H1077,#REF!,11,FALSE),0)</f>
        <v>0</v>
      </c>
      <c r="AR1077" s="42">
        <f>IFERROR(VLOOKUP($H1077,#REF!,12,FALSE),0)</f>
        <v>0</v>
      </c>
      <c r="AS1077" s="34">
        <f>IFERROR(VLOOKUP($H1077,#REF!,13,FALSE),0)</f>
        <v>0</v>
      </c>
      <c r="AT1077" s="34">
        <f>IFERROR(VLOOKUP($H1077,#REF!,14,FALSE),0)</f>
        <v>0</v>
      </c>
      <c r="AU1077" s="42">
        <f>IFERROR(VLOOKUP($H1077,#REF!,15,FALSE),0)</f>
        <v>0</v>
      </c>
      <c r="AV1077" s="34">
        <f>IFERROR(VLOOKUP($H1077,#REF!,15,FALSE),0)</f>
        <v>0</v>
      </c>
      <c r="AW1077" s="34">
        <f>IFERROR(VLOOKUP($H1077,#REF!,16,FALSE),0)</f>
        <v>0</v>
      </c>
      <c r="AX1077" s="42">
        <f>IFERROR(VLOOKUP($H1077,#REF!,17,FALSE),0)</f>
        <v>0</v>
      </c>
    </row>
    <row r="1078" spans="1:50" x14ac:dyDescent="0.3">
      <c r="A1078" s="33" t="str">
        <f t="shared" si="64"/>
        <v>0</v>
      </c>
      <c r="B1078" s="33">
        <f>+'R&amp;E EXPORT'!B1059</f>
        <v>0</v>
      </c>
      <c r="C1078" t="str">
        <f>IFERROR(VLOOKUP(A1078,'MCSJ Export'!A:C,3,FALSE),"")</f>
        <v/>
      </c>
      <c r="D1078" s="37">
        <f t="shared" ca="1" si="65"/>
        <v>0</v>
      </c>
      <c r="E1078" s="37">
        <f t="shared" ca="1" si="66"/>
        <v>0</v>
      </c>
      <c r="F1078" s="37">
        <f t="shared" ca="1" si="67"/>
        <v>0</v>
      </c>
      <c r="G1078" s="37"/>
      <c r="H1078" s="33">
        <f>+'R&amp;E EXPORT'!A1059</f>
        <v>0</v>
      </c>
      <c r="I1078" s="34">
        <f>IFERROR(VLOOKUP($H1078,'Gen F Rev'!$A:$M,15,FALSE),0)</f>
        <v>0</v>
      </c>
      <c r="J1078" s="34">
        <f>IFERROR(VLOOKUP($H1078,'Gen F Rev'!$A:$M,16,FALSE),0)</f>
        <v>0</v>
      </c>
      <c r="K1078" s="42">
        <f>IFERROR(VLOOKUP($H1078,'Gen F Rev'!$A:$M,17,FALSE),0)</f>
        <v>0</v>
      </c>
      <c r="L1078" s="34">
        <f>IFERROR(VLOOKUP($H1078,'Gen F Exp'!$A:$E,15,FALSE),0)</f>
        <v>0</v>
      </c>
      <c r="M1078" s="34">
        <f>IFERROR(VLOOKUP($H1078,'Gen F Exp'!$A:$E,16,FALSE),0)</f>
        <v>0</v>
      </c>
      <c r="N1078" s="42">
        <f>IFERROR(VLOOKUP($H1078,'Gen F Exp'!$A:$E,17,FALSE),0)</f>
        <v>0</v>
      </c>
      <c r="O1078" s="34">
        <f>IFERROR(VLOOKUP($H1078,'Water F Rev'!$A:$L,15,FALSE),0)</f>
        <v>0</v>
      </c>
      <c r="P1078" s="34">
        <f>IFERROR(VLOOKUP($H1078,'Water F Rev'!$A:$L,16,FALSE),0)</f>
        <v>0</v>
      </c>
      <c r="Q1078" s="42">
        <f>IFERROR(VLOOKUP($H1078,'Water F Rev'!$A:$L,17,FALSE),0)</f>
        <v>0</v>
      </c>
      <c r="R1078" s="34">
        <f>IFERROR(VLOOKUP($H1078,'Water F Exp'!$A:$K,15,FALSE),0)</f>
        <v>0</v>
      </c>
      <c r="S1078" s="34">
        <f>IFERROR(VLOOKUP($H1078,'Water F Exp'!$A:$K,16,FALSE),0)</f>
        <v>0</v>
      </c>
      <c r="T1078" s="42">
        <f>IFERROR(VLOOKUP($H1078,'Water F Exp'!$A:$K,17,FALSE),0)</f>
        <v>0</v>
      </c>
      <c r="U1078" s="34">
        <f ca="1">IFERROR(VLOOKUP($H1078,'Sewer F Rev'!$A:$E,15,FALSE),0)</f>
        <v>0</v>
      </c>
      <c r="V1078" s="34">
        <f ca="1">IFERROR(VLOOKUP($H1078,'Sewer F Rev'!$A:$E,16,FALSE),0)</f>
        <v>0</v>
      </c>
      <c r="W1078" s="42">
        <f ca="1">IFERROR(VLOOKUP($H1078,'Sewer F Rev'!$A:$E,17,FALSE),0)</f>
        <v>0</v>
      </c>
      <c r="X1078" s="34">
        <f>IFERROR(VLOOKUP($H1078,'Sewer F Exp'!$A:$B,15,FALSE),0)</f>
        <v>0</v>
      </c>
      <c r="Y1078" s="34">
        <f>IFERROR(VLOOKUP($H1078,'Sewer F Exp'!$A:$B,16,FALSE),0)</f>
        <v>0</v>
      </c>
      <c r="Z1078" s="42">
        <f>IFERROR(VLOOKUP($H1078,'Sewer F Exp'!$A:$B,17,FALSE),0)</f>
        <v>0</v>
      </c>
      <c r="AA1078" s="34">
        <f>IFERROR(VLOOKUP($H1078,'Refuse F Rev'!$A:$E,15,FALSE),0)</f>
        <v>0</v>
      </c>
      <c r="AB1078" s="34">
        <f>IFERROR(VLOOKUP($H1078,'Refuse F Rev'!$A:$E,16,FALSE),0)</f>
        <v>0</v>
      </c>
      <c r="AC1078" s="42">
        <f>IFERROR(VLOOKUP($H1078,'Refuse F Rev'!$A:$E,17,FALSE),0)</f>
        <v>0</v>
      </c>
      <c r="AD1078" s="34">
        <f>IFERROR(VLOOKUP($H1078,'Refuse F Exp'!$A:$E,15,FALSE),0)</f>
        <v>0</v>
      </c>
      <c r="AE1078" s="34">
        <f>IFERROR(VLOOKUP($H1078,'Refuse F Exp'!$A:$E,16,FALSE),0)</f>
        <v>0</v>
      </c>
      <c r="AF1078" s="42">
        <f>IFERROR(VLOOKUP($H1078,'Refuse F Exp'!$A:$E,17,FALSE),0)</f>
        <v>0</v>
      </c>
      <c r="AG1078" s="34">
        <f>IFERROR(VLOOKUP($H1078,#REF!,10,FALSE),0)</f>
        <v>0</v>
      </c>
      <c r="AH1078" s="34">
        <f>IFERROR(VLOOKUP($H1078,#REF!,11,FALSE),0)</f>
        <v>0</v>
      </c>
      <c r="AI1078" s="42">
        <f>IFERROR(VLOOKUP($H1078,#REF!,12,FALSE),0)</f>
        <v>0</v>
      </c>
      <c r="AJ1078" s="34">
        <f>IFERROR(VLOOKUP($H1078,#REF!,10,FALSE),0)</f>
        <v>0</v>
      </c>
      <c r="AK1078" s="34">
        <f>IFERROR(VLOOKUP($H1078,#REF!,11,FALSE),0)</f>
        <v>0</v>
      </c>
      <c r="AL1078" s="42">
        <f>IFERROR(VLOOKUP($H1078,#REF!,12,FALSE),0)</f>
        <v>0</v>
      </c>
      <c r="AM1078" s="34">
        <f>IFERROR(VLOOKUP($H1078,#REF!,10,FALSE),0)</f>
        <v>0</v>
      </c>
      <c r="AN1078" s="34">
        <f>IFERROR(VLOOKUP($H1078,#REF!,11,FALSE),0)</f>
        <v>0</v>
      </c>
      <c r="AO1078" s="42">
        <f>IFERROR(VLOOKUP($H1078,#REF!,12,FALSE),0)</f>
        <v>0</v>
      </c>
      <c r="AP1078" s="34">
        <f>IFERROR(VLOOKUP($H1078,#REF!,10,FALSE),0)</f>
        <v>0</v>
      </c>
      <c r="AQ1078" s="34">
        <f>IFERROR(VLOOKUP($H1078,#REF!,11,FALSE),0)</f>
        <v>0</v>
      </c>
      <c r="AR1078" s="42">
        <f>IFERROR(VLOOKUP($H1078,#REF!,12,FALSE),0)</f>
        <v>0</v>
      </c>
      <c r="AS1078" s="34">
        <f>IFERROR(VLOOKUP($H1078,#REF!,13,FALSE),0)</f>
        <v>0</v>
      </c>
      <c r="AT1078" s="34">
        <f>IFERROR(VLOOKUP($H1078,#REF!,14,FALSE),0)</f>
        <v>0</v>
      </c>
      <c r="AU1078" s="42">
        <f>IFERROR(VLOOKUP($H1078,#REF!,15,FALSE),0)</f>
        <v>0</v>
      </c>
      <c r="AV1078" s="34">
        <f>IFERROR(VLOOKUP($H1078,#REF!,15,FALSE),0)</f>
        <v>0</v>
      </c>
      <c r="AW1078" s="34">
        <f>IFERROR(VLOOKUP($H1078,#REF!,16,FALSE),0)</f>
        <v>0</v>
      </c>
      <c r="AX1078" s="42">
        <f>IFERROR(VLOOKUP($H1078,#REF!,17,FALSE),0)</f>
        <v>0</v>
      </c>
    </row>
    <row r="1079" spans="1:50" x14ac:dyDescent="0.3">
      <c r="A1079" s="33" t="e">
        <f t="shared" si="64"/>
        <v>#REF!</v>
      </c>
      <c r="B1079" s="33" t="e">
        <f>+'R&amp;E EXPORT'!#REF!</f>
        <v>#REF!</v>
      </c>
      <c r="C1079" t="str">
        <f>IFERROR(VLOOKUP(A1079,'MCSJ Export'!A:C,3,FALSE),"")</f>
        <v/>
      </c>
      <c r="D1079" s="37">
        <f t="shared" si="65"/>
        <v>0</v>
      </c>
      <c r="E1079" s="37">
        <f t="shared" si="66"/>
        <v>0</v>
      </c>
      <c r="F1079" s="37">
        <f t="shared" si="67"/>
        <v>0</v>
      </c>
      <c r="G1079" s="37"/>
      <c r="H1079" s="33" t="e">
        <f>+'R&amp;E EXPORT'!#REF!</f>
        <v>#REF!</v>
      </c>
      <c r="I1079" s="34">
        <f>IFERROR(VLOOKUP($H1079,'Gen F Rev'!$A:$M,15,FALSE),0)</f>
        <v>0</v>
      </c>
      <c r="J1079" s="34">
        <f>IFERROR(VLOOKUP($H1079,'Gen F Rev'!$A:$M,16,FALSE),0)</f>
        <v>0</v>
      </c>
      <c r="K1079" s="42">
        <f>IFERROR(VLOOKUP($H1079,'Gen F Rev'!$A:$M,17,FALSE),0)</f>
        <v>0</v>
      </c>
      <c r="L1079" s="34">
        <f>IFERROR(VLOOKUP($H1079,'Gen F Exp'!$A:$E,15,FALSE),0)</f>
        <v>0</v>
      </c>
      <c r="M1079" s="34">
        <f>IFERROR(VLOOKUP($H1079,'Gen F Exp'!$A:$E,16,FALSE),0)</f>
        <v>0</v>
      </c>
      <c r="N1079" s="42">
        <f>IFERROR(VLOOKUP($H1079,'Gen F Exp'!$A:$E,17,FALSE),0)</f>
        <v>0</v>
      </c>
      <c r="O1079" s="34">
        <f>IFERROR(VLOOKUP($H1079,'Water F Rev'!$A:$L,15,FALSE),0)</f>
        <v>0</v>
      </c>
      <c r="P1079" s="34">
        <f>IFERROR(VLOOKUP($H1079,'Water F Rev'!$A:$L,16,FALSE),0)</f>
        <v>0</v>
      </c>
      <c r="Q1079" s="42">
        <f>IFERROR(VLOOKUP($H1079,'Water F Rev'!$A:$L,17,FALSE),0)</f>
        <v>0</v>
      </c>
      <c r="R1079" s="34">
        <f>IFERROR(VLOOKUP($H1079,'Water F Exp'!$A:$K,15,FALSE),0)</f>
        <v>0</v>
      </c>
      <c r="S1079" s="34">
        <f>IFERROR(VLOOKUP($H1079,'Water F Exp'!$A:$K,16,FALSE),0)</f>
        <v>0</v>
      </c>
      <c r="T1079" s="42">
        <f>IFERROR(VLOOKUP($H1079,'Water F Exp'!$A:$K,17,FALSE),0)</f>
        <v>0</v>
      </c>
      <c r="U1079" s="34">
        <f>IFERROR(VLOOKUP($H1079,'Sewer F Rev'!$A:$E,15,FALSE),0)</f>
        <v>0</v>
      </c>
      <c r="V1079" s="34">
        <f>IFERROR(VLOOKUP($H1079,'Sewer F Rev'!$A:$E,16,FALSE),0)</f>
        <v>0</v>
      </c>
      <c r="W1079" s="42">
        <f>IFERROR(VLOOKUP($H1079,'Sewer F Rev'!$A:$E,17,FALSE),0)</f>
        <v>0</v>
      </c>
      <c r="X1079" s="34">
        <f>IFERROR(VLOOKUP($H1079,'Sewer F Exp'!$A:$B,15,FALSE),0)</f>
        <v>0</v>
      </c>
      <c r="Y1079" s="34">
        <f>IFERROR(VLOOKUP($H1079,'Sewer F Exp'!$A:$B,16,FALSE),0)</f>
        <v>0</v>
      </c>
      <c r="Z1079" s="42">
        <f>IFERROR(VLOOKUP($H1079,'Sewer F Exp'!$A:$B,17,FALSE),0)</f>
        <v>0</v>
      </c>
      <c r="AA1079" s="34">
        <f>IFERROR(VLOOKUP($H1079,'Refuse F Rev'!$A:$E,15,FALSE),0)</f>
        <v>0</v>
      </c>
      <c r="AB1079" s="34">
        <f>IFERROR(VLOOKUP($H1079,'Refuse F Rev'!$A:$E,16,FALSE),0)</f>
        <v>0</v>
      </c>
      <c r="AC1079" s="42">
        <f>IFERROR(VLOOKUP($H1079,'Refuse F Rev'!$A:$E,17,FALSE),0)</f>
        <v>0</v>
      </c>
      <c r="AD1079" s="34">
        <f>IFERROR(VLOOKUP($H1079,'Refuse F Exp'!$A:$E,15,FALSE),0)</f>
        <v>0</v>
      </c>
      <c r="AE1079" s="34">
        <f>IFERROR(VLOOKUP($H1079,'Refuse F Exp'!$A:$E,16,FALSE),0)</f>
        <v>0</v>
      </c>
      <c r="AF1079" s="42">
        <f>IFERROR(VLOOKUP($H1079,'Refuse F Exp'!$A:$E,17,FALSE),0)</f>
        <v>0</v>
      </c>
      <c r="AG1079" s="34">
        <f>IFERROR(VLOOKUP($H1079,#REF!,10,FALSE),0)</f>
        <v>0</v>
      </c>
      <c r="AH1079" s="34">
        <f>IFERROR(VLOOKUP($H1079,#REF!,11,FALSE),0)</f>
        <v>0</v>
      </c>
      <c r="AI1079" s="42">
        <f>IFERROR(VLOOKUP($H1079,#REF!,12,FALSE),0)</f>
        <v>0</v>
      </c>
      <c r="AJ1079" s="34">
        <f>IFERROR(VLOOKUP($H1079,#REF!,10,FALSE),0)</f>
        <v>0</v>
      </c>
      <c r="AK1079" s="34">
        <f>IFERROR(VLOOKUP($H1079,#REF!,11,FALSE),0)</f>
        <v>0</v>
      </c>
      <c r="AL1079" s="42">
        <f>IFERROR(VLOOKUP($H1079,#REF!,12,FALSE),0)</f>
        <v>0</v>
      </c>
      <c r="AM1079" s="34">
        <f>IFERROR(VLOOKUP($H1079,#REF!,10,FALSE),0)</f>
        <v>0</v>
      </c>
      <c r="AN1079" s="34">
        <f>IFERROR(VLOOKUP($H1079,#REF!,11,FALSE),0)</f>
        <v>0</v>
      </c>
      <c r="AO1079" s="42">
        <f>IFERROR(VLOOKUP($H1079,#REF!,12,FALSE),0)</f>
        <v>0</v>
      </c>
      <c r="AP1079" s="34">
        <f>IFERROR(VLOOKUP($H1079,#REF!,10,FALSE),0)</f>
        <v>0</v>
      </c>
      <c r="AQ1079" s="34">
        <f>IFERROR(VLOOKUP($H1079,#REF!,11,FALSE),0)</f>
        <v>0</v>
      </c>
      <c r="AR1079" s="42">
        <f>IFERROR(VLOOKUP($H1079,#REF!,12,FALSE),0)</f>
        <v>0</v>
      </c>
      <c r="AS1079" s="34">
        <f>IFERROR(VLOOKUP($H1079,#REF!,13,FALSE),0)</f>
        <v>0</v>
      </c>
      <c r="AT1079" s="34">
        <f>IFERROR(VLOOKUP($H1079,#REF!,14,FALSE),0)</f>
        <v>0</v>
      </c>
      <c r="AU1079" s="42">
        <f>IFERROR(VLOOKUP($H1079,#REF!,15,FALSE),0)</f>
        <v>0</v>
      </c>
      <c r="AV1079" s="34">
        <f>IFERROR(VLOOKUP($H1079,#REF!,15,FALSE),0)</f>
        <v>0</v>
      </c>
      <c r="AW1079" s="34">
        <f>IFERROR(VLOOKUP($H1079,#REF!,16,FALSE),0)</f>
        <v>0</v>
      </c>
      <c r="AX1079" s="42">
        <f>IFERROR(VLOOKUP($H1079,#REF!,17,FALSE),0)</f>
        <v>0</v>
      </c>
    </row>
    <row r="1080" spans="1:50" x14ac:dyDescent="0.3">
      <c r="A1080" s="33" t="e">
        <f t="shared" si="64"/>
        <v>#REF!</v>
      </c>
      <c r="B1080" s="33" t="e">
        <f>+'R&amp;E EXPORT'!#REF!</f>
        <v>#REF!</v>
      </c>
      <c r="C1080" t="str">
        <f>IFERROR(VLOOKUP(A1080,'MCSJ Export'!A:C,3,FALSE),"")</f>
        <v/>
      </c>
      <c r="D1080" s="37">
        <f t="shared" si="65"/>
        <v>0</v>
      </c>
      <c r="E1080" s="37">
        <f t="shared" si="66"/>
        <v>0</v>
      </c>
      <c r="F1080" s="37">
        <f t="shared" si="67"/>
        <v>0</v>
      </c>
      <c r="G1080" s="37"/>
      <c r="H1080" s="33" t="e">
        <f>+'R&amp;E EXPORT'!#REF!</f>
        <v>#REF!</v>
      </c>
      <c r="I1080" s="34">
        <f>IFERROR(VLOOKUP($H1080,'Gen F Rev'!$A:$M,15,FALSE),0)</f>
        <v>0</v>
      </c>
      <c r="J1080" s="34">
        <f>IFERROR(VLOOKUP($H1080,'Gen F Rev'!$A:$M,16,FALSE),0)</f>
        <v>0</v>
      </c>
      <c r="K1080" s="42">
        <f>IFERROR(VLOOKUP($H1080,'Gen F Rev'!$A:$M,17,FALSE),0)</f>
        <v>0</v>
      </c>
      <c r="L1080" s="34">
        <f>IFERROR(VLOOKUP($H1080,'Gen F Exp'!$A:$E,15,FALSE),0)</f>
        <v>0</v>
      </c>
      <c r="M1080" s="34">
        <f>IFERROR(VLOOKUP($H1080,'Gen F Exp'!$A:$E,16,FALSE),0)</f>
        <v>0</v>
      </c>
      <c r="N1080" s="42">
        <f>IFERROR(VLOOKUP($H1080,'Gen F Exp'!$A:$E,17,FALSE),0)</f>
        <v>0</v>
      </c>
      <c r="O1080" s="34">
        <f>IFERROR(VLOOKUP($H1080,'Water F Rev'!$A:$L,15,FALSE),0)</f>
        <v>0</v>
      </c>
      <c r="P1080" s="34">
        <f>IFERROR(VLOOKUP($H1080,'Water F Rev'!$A:$L,16,FALSE),0)</f>
        <v>0</v>
      </c>
      <c r="Q1080" s="42">
        <f>IFERROR(VLOOKUP($H1080,'Water F Rev'!$A:$L,17,FALSE),0)</f>
        <v>0</v>
      </c>
      <c r="R1080" s="34">
        <f>IFERROR(VLOOKUP($H1080,'Water F Exp'!$A:$K,15,FALSE),0)</f>
        <v>0</v>
      </c>
      <c r="S1080" s="34">
        <f>IFERROR(VLOOKUP($H1080,'Water F Exp'!$A:$K,16,FALSE),0)</f>
        <v>0</v>
      </c>
      <c r="T1080" s="42">
        <f>IFERROR(VLOOKUP($H1080,'Water F Exp'!$A:$K,17,FALSE),0)</f>
        <v>0</v>
      </c>
      <c r="U1080" s="34">
        <f>IFERROR(VLOOKUP($H1080,'Sewer F Rev'!$A:$E,15,FALSE),0)</f>
        <v>0</v>
      </c>
      <c r="V1080" s="34">
        <f>IFERROR(VLOOKUP($H1080,'Sewer F Rev'!$A:$E,16,FALSE),0)</f>
        <v>0</v>
      </c>
      <c r="W1080" s="42">
        <f>IFERROR(VLOOKUP($H1080,'Sewer F Rev'!$A:$E,17,FALSE),0)</f>
        <v>0</v>
      </c>
      <c r="X1080" s="34">
        <f>IFERROR(VLOOKUP($H1080,'Sewer F Exp'!$A:$B,15,FALSE),0)</f>
        <v>0</v>
      </c>
      <c r="Y1080" s="34">
        <f>IFERROR(VLOOKUP($H1080,'Sewer F Exp'!$A:$B,16,FALSE),0)</f>
        <v>0</v>
      </c>
      <c r="Z1080" s="42">
        <f>IFERROR(VLOOKUP($H1080,'Sewer F Exp'!$A:$B,17,FALSE),0)</f>
        <v>0</v>
      </c>
      <c r="AA1080" s="34">
        <f>IFERROR(VLOOKUP($H1080,'Refuse F Rev'!$A:$E,15,FALSE),0)</f>
        <v>0</v>
      </c>
      <c r="AB1080" s="34">
        <f>IFERROR(VLOOKUP($H1080,'Refuse F Rev'!$A:$E,16,FALSE),0)</f>
        <v>0</v>
      </c>
      <c r="AC1080" s="42">
        <f>IFERROR(VLOOKUP($H1080,'Refuse F Rev'!$A:$E,17,FALSE),0)</f>
        <v>0</v>
      </c>
      <c r="AD1080" s="34">
        <f>IFERROR(VLOOKUP($H1080,'Refuse F Exp'!$A:$E,15,FALSE),0)</f>
        <v>0</v>
      </c>
      <c r="AE1080" s="34">
        <f>IFERROR(VLOOKUP($H1080,'Refuse F Exp'!$A:$E,16,FALSE),0)</f>
        <v>0</v>
      </c>
      <c r="AF1080" s="42">
        <f>IFERROR(VLOOKUP($H1080,'Refuse F Exp'!$A:$E,17,FALSE),0)</f>
        <v>0</v>
      </c>
      <c r="AG1080" s="34">
        <f>IFERROR(VLOOKUP($H1080,#REF!,10,FALSE),0)</f>
        <v>0</v>
      </c>
      <c r="AH1080" s="34">
        <f>IFERROR(VLOOKUP($H1080,#REF!,11,FALSE),0)</f>
        <v>0</v>
      </c>
      <c r="AI1080" s="42">
        <f>IFERROR(VLOOKUP($H1080,#REF!,12,FALSE),0)</f>
        <v>0</v>
      </c>
      <c r="AJ1080" s="34">
        <f>IFERROR(VLOOKUP($H1080,#REF!,10,FALSE),0)</f>
        <v>0</v>
      </c>
      <c r="AK1080" s="34">
        <f>IFERROR(VLOOKUP($H1080,#REF!,11,FALSE),0)</f>
        <v>0</v>
      </c>
      <c r="AL1080" s="42">
        <f>IFERROR(VLOOKUP($H1080,#REF!,12,FALSE),0)</f>
        <v>0</v>
      </c>
      <c r="AM1080" s="34">
        <f>IFERROR(VLOOKUP($H1080,#REF!,10,FALSE),0)</f>
        <v>0</v>
      </c>
      <c r="AN1080" s="34">
        <f>IFERROR(VLOOKUP($H1080,#REF!,11,FALSE),0)</f>
        <v>0</v>
      </c>
      <c r="AO1080" s="42">
        <f>IFERROR(VLOOKUP($H1080,#REF!,12,FALSE),0)</f>
        <v>0</v>
      </c>
      <c r="AP1080" s="34">
        <f>IFERROR(VLOOKUP($H1080,#REF!,10,FALSE),0)</f>
        <v>0</v>
      </c>
      <c r="AQ1080" s="34">
        <f>IFERROR(VLOOKUP($H1080,#REF!,11,FALSE),0)</f>
        <v>0</v>
      </c>
      <c r="AR1080" s="42">
        <f>IFERROR(VLOOKUP($H1080,#REF!,12,FALSE),0)</f>
        <v>0</v>
      </c>
      <c r="AS1080" s="34">
        <f>IFERROR(VLOOKUP($H1080,#REF!,13,FALSE),0)</f>
        <v>0</v>
      </c>
      <c r="AT1080" s="34">
        <f>IFERROR(VLOOKUP($H1080,#REF!,14,FALSE),0)</f>
        <v>0</v>
      </c>
      <c r="AU1080" s="42">
        <f>IFERROR(VLOOKUP($H1080,#REF!,15,FALSE),0)</f>
        <v>0</v>
      </c>
      <c r="AV1080" s="34">
        <f>IFERROR(VLOOKUP($H1080,#REF!,15,FALSE),0)</f>
        <v>0</v>
      </c>
      <c r="AW1080" s="34">
        <f>IFERROR(VLOOKUP($H1080,#REF!,16,FALSE),0)</f>
        <v>0</v>
      </c>
      <c r="AX1080" s="42">
        <f>IFERROR(VLOOKUP($H1080,#REF!,17,FALSE),0)</f>
        <v>0</v>
      </c>
    </row>
    <row r="1081" spans="1:50" x14ac:dyDescent="0.3">
      <c r="A1081" s="33" t="e">
        <f t="shared" si="64"/>
        <v>#REF!</v>
      </c>
      <c r="B1081" s="33" t="e">
        <f>+'R&amp;E EXPORT'!#REF!</f>
        <v>#REF!</v>
      </c>
      <c r="C1081" t="str">
        <f>IFERROR(VLOOKUP(A1081,'MCSJ Export'!A:C,3,FALSE),"")</f>
        <v/>
      </c>
      <c r="D1081" s="37">
        <f t="shared" si="65"/>
        <v>0</v>
      </c>
      <c r="E1081" s="37">
        <f t="shared" si="66"/>
        <v>0</v>
      </c>
      <c r="F1081" s="37">
        <f t="shared" si="67"/>
        <v>0</v>
      </c>
      <c r="G1081" s="37"/>
      <c r="H1081" s="33" t="e">
        <f>+'R&amp;E EXPORT'!#REF!</f>
        <v>#REF!</v>
      </c>
      <c r="I1081" s="34">
        <f>IFERROR(VLOOKUP($H1081,'Gen F Rev'!$A:$M,15,FALSE),0)</f>
        <v>0</v>
      </c>
      <c r="J1081" s="34">
        <f>IFERROR(VLOOKUP($H1081,'Gen F Rev'!$A:$M,16,FALSE),0)</f>
        <v>0</v>
      </c>
      <c r="K1081" s="42">
        <f>IFERROR(VLOOKUP($H1081,'Gen F Rev'!$A:$M,17,FALSE),0)</f>
        <v>0</v>
      </c>
      <c r="L1081" s="34">
        <f>IFERROR(VLOOKUP($H1081,'Gen F Exp'!$A:$E,15,FALSE),0)</f>
        <v>0</v>
      </c>
      <c r="M1081" s="34">
        <f>IFERROR(VLOOKUP($H1081,'Gen F Exp'!$A:$E,16,FALSE),0)</f>
        <v>0</v>
      </c>
      <c r="N1081" s="42">
        <f>IFERROR(VLOOKUP($H1081,'Gen F Exp'!$A:$E,17,FALSE),0)</f>
        <v>0</v>
      </c>
      <c r="O1081" s="34">
        <f>IFERROR(VLOOKUP($H1081,'Water F Rev'!$A:$L,15,FALSE),0)</f>
        <v>0</v>
      </c>
      <c r="P1081" s="34">
        <f>IFERROR(VLOOKUP($H1081,'Water F Rev'!$A:$L,16,FALSE),0)</f>
        <v>0</v>
      </c>
      <c r="Q1081" s="42">
        <f>IFERROR(VLOOKUP($H1081,'Water F Rev'!$A:$L,17,FALSE),0)</f>
        <v>0</v>
      </c>
      <c r="R1081" s="34">
        <f>IFERROR(VLOOKUP($H1081,'Water F Exp'!$A:$K,15,FALSE),0)</f>
        <v>0</v>
      </c>
      <c r="S1081" s="34">
        <f>IFERROR(VLOOKUP($H1081,'Water F Exp'!$A:$K,16,FALSE),0)</f>
        <v>0</v>
      </c>
      <c r="T1081" s="42">
        <f>IFERROR(VLOOKUP($H1081,'Water F Exp'!$A:$K,17,FALSE),0)</f>
        <v>0</v>
      </c>
      <c r="U1081" s="34">
        <f>IFERROR(VLOOKUP($H1081,'Sewer F Rev'!$A:$E,15,FALSE),0)</f>
        <v>0</v>
      </c>
      <c r="V1081" s="34">
        <f>IFERROR(VLOOKUP($H1081,'Sewer F Rev'!$A:$E,16,FALSE),0)</f>
        <v>0</v>
      </c>
      <c r="W1081" s="42">
        <f>IFERROR(VLOOKUP($H1081,'Sewer F Rev'!$A:$E,17,FALSE),0)</f>
        <v>0</v>
      </c>
      <c r="X1081" s="34">
        <f>IFERROR(VLOOKUP($H1081,'Sewer F Exp'!$A:$B,15,FALSE),0)</f>
        <v>0</v>
      </c>
      <c r="Y1081" s="34">
        <f>IFERROR(VLOOKUP($H1081,'Sewer F Exp'!$A:$B,16,FALSE),0)</f>
        <v>0</v>
      </c>
      <c r="Z1081" s="42">
        <f>IFERROR(VLOOKUP($H1081,'Sewer F Exp'!$A:$B,17,FALSE),0)</f>
        <v>0</v>
      </c>
      <c r="AA1081" s="34">
        <f>IFERROR(VLOOKUP($H1081,'Refuse F Rev'!$A:$E,15,FALSE),0)</f>
        <v>0</v>
      </c>
      <c r="AB1081" s="34">
        <f>IFERROR(VLOOKUP($H1081,'Refuse F Rev'!$A:$E,16,FALSE),0)</f>
        <v>0</v>
      </c>
      <c r="AC1081" s="42">
        <f>IFERROR(VLOOKUP($H1081,'Refuse F Rev'!$A:$E,17,FALSE),0)</f>
        <v>0</v>
      </c>
      <c r="AD1081" s="34">
        <f>IFERROR(VLOOKUP($H1081,'Refuse F Exp'!$A:$E,15,FALSE),0)</f>
        <v>0</v>
      </c>
      <c r="AE1081" s="34">
        <f>IFERROR(VLOOKUP($H1081,'Refuse F Exp'!$A:$E,16,FALSE),0)</f>
        <v>0</v>
      </c>
      <c r="AF1081" s="42">
        <f>IFERROR(VLOOKUP($H1081,'Refuse F Exp'!$A:$E,17,FALSE),0)</f>
        <v>0</v>
      </c>
      <c r="AG1081" s="34">
        <f>IFERROR(VLOOKUP($H1081,#REF!,10,FALSE),0)</f>
        <v>0</v>
      </c>
      <c r="AH1081" s="34">
        <f>IFERROR(VLOOKUP($H1081,#REF!,11,FALSE),0)</f>
        <v>0</v>
      </c>
      <c r="AI1081" s="42">
        <f>IFERROR(VLOOKUP($H1081,#REF!,12,FALSE),0)</f>
        <v>0</v>
      </c>
      <c r="AJ1081" s="34">
        <f>IFERROR(VLOOKUP($H1081,#REF!,10,FALSE),0)</f>
        <v>0</v>
      </c>
      <c r="AK1081" s="34">
        <f>IFERROR(VLOOKUP($H1081,#REF!,11,FALSE),0)</f>
        <v>0</v>
      </c>
      <c r="AL1081" s="42">
        <f>IFERROR(VLOOKUP($H1081,#REF!,12,FALSE),0)</f>
        <v>0</v>
      </c>
      <c r="AM1081" s="34">
        <f>IFERROR(VLOOKUP($H1081,#REF!,10,FALSE),0)</f>
        <v>0</v>
      </c>
      <c r="AN1081" s="34">
        <f>IFERROR(VLOOKUP($H1081,#REF!,11,FALSE),0)</f>
        <v>0</v>
      </c>
      <c r="AO1081" s="42">
        <f>IFERROR(VLOOKUP($H1081,#REF!,12,FALSE),0)</f>
        <v>0</v>
      </c>
      <c r="AP1081" s="34">
        <f>IFERROR(VLOOKUP($H1081,#REF!,10,FALSE),0)</f>
        <v>0</v>
      </c>
      <c r="AQ1081" s="34">
        <f>IFERROR(VLOOKUP($H1081,#REF!,11,FALSE),0)</f>
        <v>0</v>
      </c>
      <c r="AR1081" s="42">
        <f>IFERROR(VLOOKUP($H1081,#REF!,12,FALSE),0)</f>
        <v>0</v>
      </c>
      <c r="AS1081" s="34">
        <f>IFERROR(VLOOKUP($H1081,#REF!,13,FALSE),0)</f>
        <v>0</v>
      </c>
      <c r="AT1081" s="34">
        <f>IFERROR(VLOOKUP($H1081,#REF!,14,FALSE),0)</f>
        <v>0</v>
      </c>
      <c r="AU1081" s="42">
        <f>IFERROR(VLOOKUP($H1081,#REF!,15,FALSE),0)</f>
        <v>0</v>
      </c>
      <c r="AV1081" s="34">
        <f>IFERROR(VLOOKUP($H1081,#REF!,15,FALSE),0)</f>
        <v>0</v>
      </c>
      <c r="AW1081" s="34">
        <f>IFERROR(VLOOKUP($H1081,#REF!,16,FALSE),0)</f>
        <v>0</v>
      </c>
      <c r="AX1081" s="42">
        <f>IFERROR(VLOOKUP($H1081,#REF!,17,FALSE),0)</f>
        <v>0</v>
      </c>
    </row>
    <row r="1082" spans="1:50" x14ac:dyDescent="0.3">
      <c r="A1082" s="33" t="e">
        <f t="shared" si="64"/>
        <v>#REF!</v>
      </c>
      <c r="B1082" s="33" t="e">
        <f>+'R&amp;E EXPORT'!#REF!</f>
        <v>#REF!</v>
      </c>
      <c r="C1082" t="str">
        <f>IFERROR(VLOOKUP(A1082,'MCSJ Export'!A:C,3,FALSE),"")</f>
        <v/>
      </c>
      <c r="D1082" s="37">
        <f t="shared" si="65"/>
        <v>0</v>
      </c>
      <c r="E1082" s="37">
        <f t="shared" si="66"/>
        <v>0</v>
      </c>
      <c r="F1082" s="37">
        <f t="shared" si="67"/>
        <v>0</v>
      </c>
      <c r="G1082" s="37"/>
      <c r="H1082" s="33" t="e">
        <f>+'R&amp;E EXPORT'!#REF!</f>
        <v>#REF!</v>
      </c>
      <c r="I1082" s="34">
        <f>IFERROR(VLOOKUP($H1082,'Gen F Rev'!$A:$M,15,FALSE),0)</f>
        <v>0</v>
      </c>
      <c r="J1082" s="34">
        <f>IFERROR(VLOOKUP($H1082,'Gen F Rev'!$A:$M,16,FALSE),0)</f>
        <v>0</v>
      </c>
      <c r="K1082" s="42">
        <f>IFERROR(VLOOKUP($H1082,'Gen F Rev'!$A:$M,17,FALSE),0)</f>
        <v>0</v>
      </c>
      <c r="L1082" s="34">
        <f>IFERROR(VLOOKUP($H1082,'Gen F Exp'!$A:$E,15,FALSE),0)</f>
        <v>0</v>
      </c>
      <c r="M1082" s="34">
        <f>IFERROR(VLOOKUP($H1082,'Gen F Exp'!$A:$E,16,FALSE),0)</f>
        <v>0</v>
      </c>
      <c r="N1082" s="42">
        <f>IFERROR(VLOOKUP($H1082,'Gen F Exp'!$A:$E,17,FALSE),0)</f>
        <v>0</v>
      </c>
      <c r="O1082" s="34">
        <f>IFERROR(VLOOKUP($H1082,'Water F Rev'!$A:$L,15,FALSE),0)</f>
        <v>0</v>
      </c>
      <c r="P1082" s="34">
        <f>IFERROR(VLOOKUP($H1082,'Water F Rev'!$A:$L,16,FALSE),0)</f>
        <v>0</v>
      </c>
      <c r="Q1082" s="42">
        <f>IFERROR(VLOOKUP($H1082,'Water F Rev'!$A:$L,17,FALSE),0)</f>
        <v>0</v>
      </c>
      <c r="R1082" s="34">
        <f>IFERROR(VLOOKUP($H1082,'Water F Exp'!$A:$K,15,FALSE),0)</f>
        <v>0</v>
      </c>
      <c r="S1082" s="34">
        <f>IFERROR(VLOOKUP($H1082,'Water F Exp'!$A:$K,16,FALSE),0)</f>
        <v>0</v>
      </c>
      <c r="T1082" s="42">
        <f>IFERROR(VLOOKUP($H1082,'Water F Exp'!$A:$K,17,FALSE),0)</f>
        <v>0</v>
      </c>
      <c r="U1082" s="34">
        <f>IFERROR(VLOOKUP($H1082,'Sewer F Rev'!$A:$E,15,FALSE),0)</f>
        <v>0</v>
      </c>
      <c r="V1082" s="34">
        <f>IFERROR(VLOOKUP($H1082,'Sewer F Rev'!$A:$E,16,FALSE),0)</f>
        <v>0</v>
      </c>
      <c r="W1082" s="42">
        <f>IFERROR(VLOOKUP($H1082,'Sewer F Rev'!$A:$E,17,FALSE),0)</f>
        <v>0</v>
      </c>
      <c r="X1082" s="34">
        <f>IFERROR(VLOOKUP($H1082,'Sewer F Exp'!$A:$B,15,FALSE),0)</f>
        <v>0</v>
      </c>
      <c r="Y1082" s="34">
        <f>IFERROR(VLOOKUP($H1082,'Sewer F Exp'!$A:$B,16,FALSE),0)</f>
        <v>0</v>
      </c>
      <c r="Z1082" s="42">
        <f>IFERROR(VLOOKUP($H1082,'Sewer F Exp'!$A:$B,17,FALSE),0)</f>
        <v>0</v>
      </c>
      <c r="AA1082" s="34">
        <f>IFERROR(VLOOKUP($H1082,'Refuse F Rev'!$A:$E,15,FALSE),0)</f>
        <v>0</v>
      </c>
      <c r="AB1082" s="34">
        <f>IFERROR(VLOOKUP($H1082,'Refuse F Rev'!$A:$E,16,FALSE),0)</f>
        <v>0</v>
      </c>
      <c r="AC1082" s="42">
        <f>IFERROR(VLOOKUP($H1082,'Refuse F Rev'!$A:$E,17,FALSE),0)</f>
        <v>0</v>
      </c>
      <c r="AD1082" s="34">
        <f>IFERROR(VLOOKUP($H1082,'Refuse F Exp'!$A:$E,15,FALSE),0)</f>
        <v>0</v>
      </c>
      <c r="AE1082" s="34">
        <f>IFERROR(VLOOKUP($H1082,'Refuse F Exp'!$A:$E,16,FALSE),0)</f>
        <v>0</v>
      </c>
      <c r="AF1082" s="42">
        <f>IFERROR(VLOOKUP($H1082,'Refuse F Exp'!$A:$E,17,FALSE),0)</f>
        <v>0</v>
      </c>
      <c r="AG1082" s="34">
        <f>IFERROR(VLOOKUP($H1082,#REF!,10,FALSE),0)</f>
        <v>0</v>
      </c>
      <c r="AH1082" s="34">
        <f>IFERROR(VLOOKUP($H1082,#REF!,11,FALSE),0)</f>
        <v>0</v>
      </c>
      <c r="AI1082" s="42">
        <f>IFERROR(VLOOKUP($H1082,#REF!,12,FALSE),0)</f>
        <v>0</v>
      </c>
      <c r="AJ1082" s="34">
        <f>IFERROR(VLOOKUP($H1082,#REF!,10,FALSE),0)</f>
        <v>0</v>
      </c>
      <c r="AK1082" s="34">
        <f>IFERROR(VLOOKUP($H1082,#REF!,11,FALSE),0)</f>
        <v>0</v>
      </c>
      <c r="AL1082" s="42">
        <f>IFERROR(VLOOKUP($H1082,#REF!,12,FALSE),0)</f>
        <v>0</v>
      </c>
      <c r="AM1082" s="34">
        <f>IFERROR(VLOOKUP($H1082,#REF!,10,FALSE),0)</f>
        <v>0</v>
      </c>
      <c r="AN1082" s="34">
        <f>IFERROR(VLOOKUP($H1082,#REF!,11,FALSE),0)</f>
        <v>0</v>
      </c>
      <c r="AO1082" s="42">
        <f>IFERROR(VLOOKUP($H1082,#REF!,12,FALSE),0)</f>
        <v>0</v>
      </c>
      <c r="AP1082" s="34">
        <f>IFERROR(VLOOKUP($H1082,#REF!,10,FALSE),0)</f>
        <v>0</v>
      </c>
      <c r="AQ1082" s="34">
        <f>IFERROR(VLOOKUP($H1082,#REF!,11,FALSE),0)</f>
        <v>0</v>
      </c>
      <c r="AR1082" s="42">
        <f>IFERROR(VLOOKUP($H1082,#REF!,12,FALSE),0)</f>
        <v>0</v>
      </c>
      <c r="AS1082" s="34">
        <f>IFERROR(VLOOKUP($H1082,#REF!,13,FALSE),0)</f>
        <v>0</v>
      </c>
      <c r="AT1082" s="34">
        <f>IFERROR(VLOOKUP($H1082,#REF!,14,FALSE),0)</f>
        <v>0</v>
      </c>
      <c r="AU1082" s="42">
        <f>IFERROR(VLOOKUP($H1082,#REF!,15,FALSE),0)</f>
        <v>0</v>
      </c>
      <c r="AV1082" s="34">
        <f>IFERROR(VLOOKUP($H1082,#REF!,15,FALSE),0)</f>
        <v>0</v>
      </c>
      <c r="AW1082" s="34">
        <f>IFERROR(VLOOKUP($H1082,#REF!,16,FALSE),0)</f>
        <v>0</v>
      </c>
      <c r="AX1082" s="42">
        <f>IFERROR(VLOOKUP($H1082,#REF!,17,FALSE),0)</f>
        <v>0</v>
      </c>
    </row>
    <row r="1083" spans="1:50" x14ac:dyDescent="0.3">
      <c r="A1083" s="33" t="e">
        <f t="shared" si="64"/>
        <v>#REF!</v>
      </c>
      <c r="B1083" s="33" t="e">
        <f>+'R&amp;E EXPORT'!#REF!</f>
        <v>#REF!</v>
      </c>
      <c r="C1083" t="str">
        <f>IFERROR(VLOOKUP(A1083,'MCSJ Export'!A:C,3,FALSE),"")</f>
        <v/>
      </c>
      <c r="D1083" s="37">
        <f t="shared" si="65"/>
        <v>0</v>
      </c>
      <c r="E1083" s="37">
        <f t="shared" si="66"/>
        <v>0</v>
      </c>
      <c r="F1083" s="37">
        <f t="shared" si="67"/>
        <v>0</v>
      </c>
      <c r="G1083" s="37"/>
      <c r="H1083" s="33" t="e">
        <f>+'R&amp;E EXPORT'!#REF!</f>
        <v>#REF!</v>
      </c>
      <c r="I1083" s="34">
        <f>IFERROR(VLOOKUP($H1083,'Gen F Rev'!$A:$M,15,FALSE),0)</f>
        <v>0</v>
      </c>
      <c r="J1083" s="34">
        <f>IFERROR(VLOOKUP($H1083,'Gen F Rev'!$A:$M,16,FALSE),0)</f>
        <v>0</v>
      </c>
      <c r="K1083" s="42">
        <f>IFERROR(VLOOKUP($H1083,'Gen F Rev'!$A:$M,17,FALSE),0)</f>
        <v>0</v>
      </c>
      <c r="L1083" s="34">
        <f>IFERROR(VLOOKUP($H1083,'Gen F Exp'!$A:$E,15,FALSE),0)</f>
        <v>0</v>
      </c>
      <c r="M1083" s="34">
        <f>IFERROR(VLOOKUP($H1083,'Gen F Exp'!$A:$E,16,FALSE),0)</f>
        <v>0</v>
      </c>
      <c r="N1083" s="42">
        <f>IFERROR(VLOOKUP($H1083,'Gen F Exp'!$A:$E,17,FALSE),0)</f>
        <v>0</v>
      </c>
      <c r="O1083" s="34">
        <f>IFERROR(VLOOKUP($H1083,'Water F Rev'!$A:$L,15,FALSE),0)</f>
        <v>0</v>
      </c>
      <c r="P1083" s="34">
        <f>IFERROR(VLOOKUP($H1083,'Water F Rev'!$A:$L,16,FALSE),0)</f>
        <v>0</v>
      </c>
      <c r="Q1083" s="42">
        <f>IFERROR(VLOOKUP($H1083,'Water F Rev'!$A:$L,17,FALSE),0)</f>
        <v>0</v>
      </c>
      <c r="R1083" s="34">
        <f>IFERROR(VLOOKUP($H1083,'Water F Exp'!$A:$K,15,FALSE),0)</f>
        <v>0</v>
      </c>
      <c r="S1083" s="34">
        <f>IFERROR(VLOOKUP($H1083,'Water F Exp'!$A:$K,16,FALSE),0)</f>
        <v>0</v>
      </c>
      <c r="T1083" s="42">
        <f>IFERROR(VLOOKUP($H1083,'Water F Exp'!$A:$K,17,FALSE),0)</f>
        <v>0</v>
      </c>
      <c r="U1083" s="34">
        <f>IFERROR(VLOOKUP($H1083,'Sewer F Rev'!$A:$E,15,FALSE),0)</f>
        <v>0</v>
      </c>
      <c r="V1083" s="34">
        <f>IFERROR(VLOOKUP($H1083,'Sewer F Rev'!$A:$E,16,FALSE),0)</f>
        <v>0</v>
      </c>
      <c r="W1083" s="42">
        <f>IFERROR(VLOOKUP($H1083,'Sewer F Rev'!$A:$E,17,FALSE),0)</f>
        <v>0</v>
      </c>
      <c r="X1083" s="34">
        <f>IFERROR(VLOOKUP($H1083,'Sewer F Exp'!$A:$B,15,FALSE),0)</f>
        <v>0</v>
      </c>
      <c r="Y1083" s="34">
        <f>IFERROR(VLOOKUP($H1083,'Sewer F Exp'!$A:$B,16,FALSE),0)</f>
        <v>0</v>
      </c>
      <c r="Z1083" s="42">
        <f>IFERROR(VLOOKUP($H1083,'Sewer F Exp'!$A:$B,17,FALSE),0)</f>
        <v>0</v>
      </c>
      <c r="AA1083" s="34">
        <f>IFERROR(VLOOKUP($H1083,'Refuse F Rev'!$A:$E,15,FALSE),0)</f>
        <v>0</v>
      </c>
      <c r="AB1083" s="34">
        <f>IFERROR(VLOOKUP($H1083,'Refuse F Rev'!$A:$E,16,FALSE),0)</f>
        <v>0</v>
      </c>
      <c r="AC1083" s="42">
        <f>IFERROR(VLOOKUP($H1083,'Refuse F Rev'!$A:$E,17,FALSE),0)</f>
        <v>0</v>
      </c>
      <c r="AD1083" s="34">
        <f>IFERROR(VLOOKUP($H1083,'Refuse F Exp'!$A:$E,15,FALSE),0)</f>
        <v>0</v>
      </c>
      <c r="AE1083" s="34">
        <f>IFERROR(VLOOKUP($H1083,'Refuse F Exp'!$A:$E,16,FALSE),0)</f>
        <v>0</v>
      </c>
      <c r="AF1083" s="42">
        <f>IFERROR(VLOOKUP($H1083,'Refuse F Exp'!$A:$E,17,FALSE),0)</f>
        <v>0</v>
      </c>
      <c r="AG1083" s="34">
        <f>IFERROR(VLOOKUP($H1083,#REF!,10,FALSE),0)</f>
        <v>0</v>
      </c>
      <c r="AH1083" s="34">
        <f>IFERROR(VLOOKUP($H1083,#REF!,11,FALSE),0)</f>
        <v>0</v>
      </c>
      <c r="AI1083" s="42">
        <f>IFERROR(VLOOKUP($H1083,#REF!,12,FALSE),0)</f>
        <v>0</v>
      </c>
      <c r="AJ1083" s="34">
        <f>IFERROR(VLOOKUP($H1083,#REF!,10,FALSE),0)</f>
        <v>0</v>
      </c>
      <c r="AK1083" s="34">
        <f>IFERROR(VLOOKUP($H1083,#REF!,11,FALSE),0)</f>
        <v>0</v>
      </c>
      <c r="AL1083" s="42">
        <f>IFERROR(VLOOKUP($H1083,#REF!,12,FALSE),0)</f>
        <v>0</v>
      </c>
      <c r="AM1083" s="34">
        <f>IFERROR(VLOOKUP($H1083,#REF!,10,FALSE),0)</f>
        <v>0</v>
      </c>
      <c r="AN1083" s="34">
        <f>IFERROR(VLOOKUP($H1083,#REF!,11,FALSE),0)</f>
        <v>0</v>
      </c>
      <c r="AO1083" s="42">
        <f>IFERROR(VLOOKUP($H1083,#REF!,12,FALSE),0)</f>
        <v>0</v>
      </c>
      <c r="AP1083" s="34">
        <f>IFERROR(VLOOKUP($H1083,#REF!,10,FALSE),0)</f>
        <v>0</v>
      </c>
      <c r="AQ1083" s="34">
        <f>IFERROR(VLOOKUP($H1083,#REF!,11,FALSE),0)</f>
        <v>0</v>
      </c>
      <c r="AR1083" s="42">
        <f>IFERROR(VLOOKUP($H1083,#REF!,12,FALSE),0)</f>
        <v>0</v>
      </c>
      <c r="AS1083" s="34">
        <f>IFERROR(VLOOKUP($H1083,#REF!,13,FALSE),0)</f>
        <v>0</v>
      </c>
      <c r="AT1083" s="34">
        <f>IFERROR(VLOOKUP($H1083,#REF!,14,FALSE),0)</f>
        <v>0</v>
      </c>
      <c r="AU1083" s="42">
        <f>IFERROR(VLOOKUP($H1083,#REF!,15,FALSE),0)</f>
        <v>0</v>
      </c>
      <c r="AV1083" s="34">
        <f>IFERROR(VLOOKUP($H1083,#REF!,15,FALSE),0)</f>
        <v>0</v>
      </c>
      <c r="AW1083" s="34">
        <f>IFERROR(VLOOKUP($H1083,#REF!,16,FALSE),0)</f>
        <v>0</v>
      </c>
      <c r="AX1083" s="42">
        <f>IFERROR(VLOOKUP($H1083,#REF!,17,FALSE),0)</f>
        <v>0</v>
      </c>
    </row>
    <row r="1084" spans="1:50" x14ac:dyDescent="0.3">
      <c r="A1084" s="33" t="e">
        <f t="shared" si="64"/>
        <v>#REF!</v>
      </c>
      <c r="B1084" s="33" t="e">
        <f>+'R&amp;E EXPORT'!#REF!</f>
        <v>#REF!</v>
      </c>
      <c r="C1084" t="str">
        <f>IFERROR(VLOOKUP(A1084,'MCSJ Export'!A:C,3,FALSE),"")</f>
        <v/>
      </c>
      <c r="D1084" s="37">
        <f t="shared" si="65"/>
        <v>0</v>
      </c>
      <c r="E1084" s="37">
        <f t="shared" si="66"/>
        <v>0</v>
      </c>
      <c r="F1084" s="37">
        <f t="shared" si="67"/>
        <v>0</v>
      </c>
      <c r="G1084" s="37"/>
      <c r="H1084" s="33" t="e">
        <f>+'R&amp;E EXPORT'!#REF!</f>
        <v>#REF!</v>
      </c>
      <c r="I1084" s="34">
        <f>IFERROR(VLOOKUP($H1084,'Gen F Rev'!$A:$M,15,FALSE),0)</f>
        <v>0</v>
      </c>
      <c r="J1084" s="34">
        <f>IFERROR(VLOOKUP($H1084,'Gen F Rev'!$A:$M,16,FALSE),0)</f>
        <v>0</v>
      </c>
      <c r="K1084" s="42">
        <f>IFERROR(VLOOKUP($H1084,'Gen F Rev'!$A:$M,17,FALSE),0)</f>
        <v>0</v>
      </c>
      <c r="L1084" s="34">
        <f>IFERROR(VLOOKUP($H1084,'Gen F Exp'!$A:$E,15,FALSE),0)</f>
        <v>0</v>
      </c>
      <c r="M1084" s="34">
        <f>IFERROR(VLOOKUP($H1084,'Gen F Exp'!$A:$E,16,FALSE),0)</f>
        <v>0</v>
      </c>
      <c r="N1084" s="42">
        <f>IFERROR(VLOOKUP($H1084,'Gen F Exp'!$A:$E,17,FALSE),0)</f>
        <v>0</v>
      </c>
      <c r="O1084" s="34">
        <f>IFERROR(VLOOKUP($H1084,'Water F Rev'!$A:$L,15,FALSE),0)</f>
        <v>0</v>
      </c>
      <c r="P1084" s="34">
        <f>IFERROR(VLOOKUP($H1084,'Water F Rev'!$A:$L,16,FALSE),0)</f>
        <v>0</v>
      </c>
      <c r="Q1084" s="42">
        <f>IFERROR(VLOOKUP($H1084,'Water F Rev'!$A:$L,17,FALSE),0)</f>
        <v>0</v>
      </c>
      <c r="R1084" s="34">
        <f>IFERROR(VLOOKUP($H1084,'Water F Exp'!$A:$K,15,FALSE),0)</f>
        <v>0</v>
      </c>
      <c r="S1084" s="34">
        <f>IFERROR(VLOOKUP($H1084,'Water F Exp'!$A:$K,16,FALSE),0)</f>
        <v>0</v>
      </c>
      <c r="T1084" s="42">
        <f>IFERROR(VLOOKUP($H1084,'Water F Exp'!$A:$K,17,FALSE),0)</f>
        <v>0</v>
      </c>
      <c r="U1084" s="34">
        <f>IFERROR(VLOOKUP($H1084,'Sewer F Rev'!$A:$E,15,FALSE),0)</f>
        <v>0</v>
      </c>
      <c r="V1084" s="34">
        <f>IFERROR(VLOOKUP($H1084,'Sewer F Rev'!$A:$E,16,FALSE),0)</f>
        <v>0</v>
      </c>
      <c r="W1084" s="42">
        <f>IFERROR(VLOOKUP($H1084,'Sewer F Rev'!$A:$E,17,FALSE),0)</f>
        <v>0</v>
      </c>
      <c r="X1084" s="34">
        <f>IFERROR(VLOOKUP($H1084,'Sewer F Exp'!$A:$B,15,FALSE),0)</f>
        <v>0</v>
      </c>
      <c r="Y1084" s="34">
        <f>IFERROR(VLOOKUP($H1084,'Sewer F Exp'!$A:$B,16,FALSE),0)</f>
        <v>0</v>
      </c>
      <c r="Z1084" s="42">
        <f>IFERROR(VLOOKUP($H1084,'Sewer F Exp'!$A:$B,17,FALSE),0)</f>
        <v>0</v>
      </c>
      <c r="AA1084" s="34">
        <f>IFERROR(VLOOKUP($H1084,'Refuse F Rev'!$A:$E,15,FALSE),0)</f>
        <v>0</v>
      </c>
      <c r="AB1084" s="34">
        <f>IFERROR(VLOOKUP($H1084,'Refuse F Rev'!$A:$E,16,FALSE),0)</f>
        <v>0</v>
      </c>
      <c r="AC1084" s="42">
        <f>IFERROR(VLOOKUP($H1084,'Refuse F Rev'!$A:$E,17,FALSE),0)</f>
        <v>0</v>
      </c>
      <c r="AD1084" s="34">
        <f>IFERROR(VLOOKUP($H1084,'Refuse F Exp'!$A:$E,15,FALSE),0)</f>
        <v>0</v>
      </c>
      <c r="AE1084" s="34">
        <f>IFERROR(VLOOKUP($H1084,'Refuse F Exp'!$A:$E,16,FALSE),0)</f>
        <v>0</v>
      </c>
      <c r="AF1084" s="42">
        <f>IFERROR(VLOOKUP($H1084,'Refuse F Exp'!$A:$E,17,FALSE),0)</f>
        <v>0</v>
      </c>
      <c r="AG1084" s="34">
        <f>IFERROR(VLOOKUP($H1084,#REF!,10,FALSE),0)</f>
        <v>0</v>
      </c>
      <c r="AH1084" s="34">
        <f>IFERROR(VLOOKUP($H1084,#REF!,11,FALSE),0)</f>
        <v>0</v>
      </c>
      <c r="AI1084" s="42">
        <f>IFERROR(VLOOKUP($H1084,#REF!,12,FALSE),0)</f>
        <v>0</v>
      </c>
      <c r="AJ1084" s="34">
        <f>IFERROR(VLOOKUP($H1084,#REF!,10,FALSE),0)</f>
        <v>0</v>
      </c>
      <c r="AK1084" s="34">
        <f>IFERROR(VLOOKUP($H1084,#REF!,11,FALSE),0)</f>
        <v>0</v>
      </c>
      <c r="AL1084" s="42">
        <f>IFERROR(VLOOKUP($H1084,#REF!,12,FALSE),0)</f>
        <v>0</v>
      </c>
      <c r="AM1084" s="34">
        <f>IFERROR(VLOOKUP($H1084,#REF!,10,FALSE),0)</f>
        <v>0</v>
      </c>
      <c r="AN1084" s="34">
        <f>IFERROR(VLOOKUP($H1084,#REF!,11,FALSE),0)</f>
        <v>0</v>
      </c>
      <c r="AO1084" s="42">
        <f>IFERROR(VLOOKUP($H1084,#REF!,12,FALSE),0)</f>
        <v>0</v>
      </c>
      <c r="AP1084" s="34">
        <f>IFERROR(VLOOKUP($H1084,#REF!,10,FALSE),0)</f>
        <v>0</v>
      </c>
      <c r="AQ1084" s="34">
        <f>IFERROR(VLOOKUP($H1084,#REF!,11,FALSE),0)</f>
        <v>0</v>
      </c>
      <c r="AR1084" s="42">
        <f>IFERROR(VLOOKUP($H1084,#REF!,12,FALSE),0)</f>
        <v>0</v>
      </c>
      <c r="AS1084" s="34">
        <f>IFERROR(VLOOKUP($H1084,#REF!,13,FALSE),0)</f>
        <v>0</v>
      </c>
      <c r="AT1084" s="34">
        <f>IFERROR(VLOOKUP($H1084,#REF!,14,FALSE),0)</f>
        <v>0</v>
      </c>
      <c r="AU1084" s="42">
        <f>IFERROR(VLOOKUP($H1084,#REF!,15,FALSE),0)</f>
        <v>0</v>
      </c>
      <c r="AV1084" s="34">
        <f>IFERROR(VLOOKUP($H1084,#REF!,15,FALSE),0)</f>
        <v>0</v>
      </c>
      <c r="AW1084" s="34">
        <f>IFERROR(VLOOKUP($H1084,#REF!,16,FALSE),0)</f>
        <v>0</v>
      </c>
      <c r="AX1084" s="42">
        <f>IFERROR(VLOOKUP($H1084,#REF!,17,FALSE),0)</f>
        <v>0</v>
      </c>
    </row>
    <row r="1085" spans="1:50" x14ac:dyDescent="0.3">
      <c r="A1085" s="33" t="str">
        <f t="shared" si="64"/>
        <v>0</v>
      </c>
      <c r="B1085" s="33">
        <f>+'R&amp;E EXPORT'!B1060</f>
        <v>0</v>
      </c>
      <c r="C1085" t="str">
        <f>IFERROR(VLOOKUP(A1085,'MCSJ Export'!A:C,3,FALSE),"")</f>
        <v/>
      </c>
      <c r="D1085" s="37">
        <f t="shared" ca="1" si="65"/>
        <v>0</v>
      </c>
      <c r="E1085" s="37">
        <f t="shared" ca="1" si="66"/>
        <v>0</v>
      </c>
      <c r="F1085" s="37">
        <f t="shared" ca="1" si="67"/>
        <v>0</v>
      </c>
      <c r="G1085" s="37"/>
      <c r="H1085" s="33">
        <f>+'R&amp;E EXPORT'!A1060</f>
        <v>0</v>
      </c>
      <c r="I1085" s="34">
        <f>IFERROR(VLOOKUP($H1085,'Gen F Rev'!$A:$M,15,FALSE),0)</f>
        <v>0</v>
      </c>
      <c r="J1085" s="34">
        <f>IFERROR(VLOOKUP($H1085,'Gen F Rev'!$A:$M,16,FALSE),0)</f>
        <v>0</v>
      </c>
      <c r="K1085" s="42">
        <f>IFERROR(VLOOKUP($H1085,'Gen F Rev'!$A:$M,17,FALSE),0)</f>
        <v>0</v>
      </c>
      <c r="L1085" s="34">
        <f>IFERROR(VLOOKUP($H1085,'Gen F Exp'!$A:$E,15,FALSE),0)</f>
        <v>0</v>
      </c>
      <c r="M1085" s="34">
        <f>IFERROR(VLOOKUP($H1085,'Gen F Exp'!$A:$E,16,FALSE),0)</f>
        <v>0</v>
      </c>
      <c r="N1085" s="42">
        <f>IFERROR(VLOOKUP($H1085,'Gen F Exp'!$A:$E,17,FALSE),0)</f>
        <v>0</v>
      </c>
      <c r="O1085" s="34">
        <f>IFERROR(VLOOKUP($H1085,'Water F Rev'!$A:$L,15,FALSE),0)</f>
        <v>0</v>
      </c>
      <c r="P1085" s="34">
        <f>IFERROR(VLOOKUP($H1085,'Water F Rev'!$A:$L,16,FALSE),0)</f>
        <v>0</v>
      </c>
      <c r="Q1085" s="42">
        <f>IFERROR(VLOOKUP($H1085,'Water F Rev'!$A:$L,17,FALSE),0)</f>
        <v>0</v>
      </c>
      <c r="R1085" s="34">
        <f>IFERROR(VLOOKUP($H1085,'Water F Exp'!$A:$K,15,FALSE),0)</f>
        <v>0</v>
      </c>
      <c r="S1085" s="34">
        <f>IFERROR(VLOOKUP($H1085,'Water F Exp'!$A:$K,16,FALSE),0)</f>
        <v>0</v>
      </c>
      <c r="T1085" s="42">
        <f>IFERROR(VLOOKUP($H1085,'Water F Exp'!$A:$K,17,FALSE),0)</f>
        <v>0</v>
      </c>
      <c r="U1085" s="34">
        <f ca="1">IFERROR(VLOOKUP($H1085,'Sewer F Rev'!$A:$E,15,FALSE),0)</f>
        <v>0</v>
      </c>
      <c r="V1085" s="34">
        <f ca="1">IFERROR(VLOOKUP($H1085,'Sewer F Rev'!$A:$E,16,FALSE),0)</f>
        <v>0</v>
      </c>
      <c r="W1085" s="42">
        <f ca="1">IFERROR(VLOOKUP($H1085,'Sewer F Rev'!$A:$E,17,FALSE),0)</f>
        <v>0</v>
      </c>
      <c r="X1085" s="34">
        <f>IFERROR(VLOOKUP($H1085,'Sewer F Exp'!$A:$B,15,FALSE),0)</f>
        <v>0</v>
      </c>
      <c r="Y1085" s="34">
        <f>IFERROR(VLOOKUP($H1085,'Sewer F Exp'!$A:$B,16,FALSE),0)</f>
        <v>0</v>
      </c>
      <c r="Z1085" s="42">
        <f>IFERROR(VLOOKUP($H1085,'Sewer F Exp'!$A:$B,17,FALSE),0)</f>
        <v>0</v>
      </c>
      <c r="AA1085" s="34">
        <f>IFERROR(VLOOKUP($H1085,'Refuse F Rev'!$A:$E,15,FALSE),0)</f>
        <v>0</v>
      </c>
      <c r="AB1085" s="34">
        <f>IFERROR(VLOOKUP($H1085,'Refuse F Rev'!$A:$E,16,FALSE),0)</f>
        <v>0</v>
      </c>
      <c r="AC1085" s="42">
        <f>IFERROR(VLOOKUP($H1085,'Refuse F Rev'!$A:$E,17,FALSE),0)</f>
        <v>0</v>
      </c>
      <c r="AD1085" s="34">
        <f>IFERROR(VLOOKUP($H1085,'Refuse F Exp'!$A:$E,15,FALSE),0)</f>
        <v>0</v>
      </c>
      <c r="AE1085" s="34">
        <f>IFERROR(VLOOKUP($H1085,'Refuse F Exp'!$A:$E,16,FALSE),0)</f>
        <v>0</v>
      </c>
      <c r="AF1085" s="42">
        <f>IFERROR(VLOOKUP($H1085,'Refuse F Exp'!$A:$E,17,FALSE),0)</f>
        <v>0</v>
      </c>
      <c r="AG1085" s="34">
        <f>IFERROR(VLOOKUP($H1085,#REF!,10,FALSE),0)</f>
        <v>0</v>
      </c>
      <c r="AH1085" s="34">
        <f>IFERROR(VLOOKUP($H1085,#REF!,11,FALSE),0)</f>
        <v>0</v>
      </c>
      <c r="AI1085" s="42">
        <f>IFERROR(VLOOKUP($H1085,#REF!,12,FALSE),0)</f>
        <v>0</v>
      </c>
      <c r="AJ1085" s="34">
        <f>IFERROR(VLOOKUP($H1085,#REF!,10,FALSE),0)</f>
        <v>0</v>
      </c>
      <c r="AK1085" s="34">
        <f>IFERROR(VLOOKUP($H1085,#REF!,11,FALSE),0)</f>
        <v>0</v>
      </c>
      <c r="AL1085" s="42">
        <f>IFERROR(VLOOKUP($H1085,#REF!,12,FALSE),0)</f>
        <v>0</v>
      </c>
      <c r="AM1085" s="34">
        <f>IFERROR(VLOOKUP($H1085,#REF!,10,FALSE),0)</f>
        <v>0</v>
      </c>
      <c r="AN1085" s="34">
        <f>IFERROR(VLOOKUP($H1085,#REF!,11,FALSE),0)</f>
        <v>0</v>
      </c>
      <c r="AO1085" s="42">
        <f>IFERROR(VLOOKUP($H1085,#REF!,12,FALSE),0)</f>
        <v>0</v>
      </c>
      <c r="AP1085" s="34">
        <f>IFERROR(VLOOKUP($H1085,#REF!,10,FALSE),0)</f>
        <v>0</v>
      </c>
      <c r="AQ1085" s="34">
        <f>IFERROR(VLOOKUP($H1085,#REF!,11,FALSE),0)</f>
        <v>0</v>
      </c>
      <c r="AR1085" s="42">
        <f>IFERROR(VLOOKUP($H1085,#REF!,12,FALSE),0)</f>
        <v>0</v>
      </c>
      <c r="AS1085" s="34">
        <f>IFERROR(VLOOKUP($H1085,#REF!,13,FALSE),0)</f>
        <v>0</v>
      </c>
      <c r="AT1085" s="34">
        <f>IFERROR(VLOOKUP($H1085,#REF!,14,FALSE),0)</f>
        <v>0</v>
      </c>
      <c r="AU1085" s="42">
        <f>IFERROR(VLOOKUP($H1085,#REF!,15,FALSE),0)</f>
        <v>0</v>
      </c>
      <c r="AV1085" s="34">
        <f>IFERROR(VLOOKUP($H1085,#REF!,15,FALSE),0)</f>
        <v>0</v>
      </c>
      <c r="AW1085" s="34">
        <f>IFERROR(VLOOKUP($H1085,#REF!,16,FALSE),0)</f>
        <v>0</v>
      </c>
      <c r="AX1085" s="42">
        <f>IFERROR(VLOOKUP($H1085,#REF!,17,FALSE),0)</f>
        <v>0</v>
      </c>
    </row>
    <row r="1086" spans="1:50" x14ac:dyDescent="0.3">
      <c r="A1086" s="33" t="str">
        <f t="shared" si="64"/>
        <v>0</v>
      </c>
      <c r="B1086" s="33">
        <f>+'R&amp;E EXPORT'!B1061</f>
        <v>0</v>
      </c>
      <c r="C1086" t="str">
        <f>IFERROR(VLOOKUP(A1086,'MCSJ Export'!A:C,3,FALSE),"")</f>
        <v/>
      </c>
      <c r="D1086" s="37">
        <f t="shared" ca="1" si="65"/>
        <v>0</v>
      </c>
      <c r="E1086" s="37">
        <f t="shared" ca="1" si="66"/>
        <v>0</v>
      </c>
      <c r="F1086" s="37">
        <f t="shared" ca="1" si="67"/>
        <v>0</v>
      </c>
      <c r="G1086" s="37"/>
      <c r="H1086" s="33">
        <f>+'R&amp;E EXPORT'!A1061</f>
        <v>0</v>
      </c>
      <c r="I1086" s="34">
        <f>IFERROR(VLOOKUP($H1086,'Gen F Rev'!$A:$M,15,FALSE),0)</f>
        <v>0</v>
      </c>
      <c r="J1086" s="34">
        <f>IFERROR(VLOOKUP($H1086,'Gen F Rev'!$A:$M,16,FALSE),0)</f>
        <v>0</v>
      </c>
      <c r="K1086" s="42">
        <f>IFERROR(VLOOKUP($H1086,'Gen F Rev'!$A:$M,17,FALSE),0)</f>
        <v>0</v>
      </c>
      <c r="L1086" s="34">
        <f>IFERROR(VLOOKUP($H1086,'Gen F Exp'!$A:$E,15,FALSE),0)</f>
        <v>0</v>
      </c>
      <c r="M1086" s="34">
        <f>IFERROR(VLOOKUP($H1086,'Gen F Exp'!$A:$E,16,FALSE),0)</f>
        <v>0</v>
      </c>
      <c r="N1086" s="42">
        <f>IFERROR(VLOOKUP($H1086,'Gen F Exp'!$A:$E,17,FALSE),0)</f>
        <v>0</v>
      </c>
      <c r="O1086" s="34">
        <f>IFERROR(VLOOKUP($H1086,'Water F Rev'!$A:$L,15,FALSE),0)</f>
        <v>0</v>
      </c>
      <c r="P1086" s="34">
        <f>IFERROR(VLOOKUP($H1086,'Water F Rev'!$A:$L,16,FALSE),0)</f>
        <v>0</v>
      </c>
      <c r="Q1086" s="42">
        <f>IFERROR(VLOOKUP($H1086,'Water F Rev'!$A:$L,17,FALSE),0)</f>
        <v>0</v>
      </c>
      <c r="R1086" s="34">
        <f>IFERROR(VLOOKUP($H1086,'Water F Exp'!$A:$K,15,FALSE),0)</f>
        <v>0</v>
      </c>
      <c r="S1086" s="34">
        <f>IFERROR(VLOOKUP($H1086,'Water F Exp'!$A:$K,16,FALSE),0)</f>
        <v>0</v>
      </c>
      <c r="T1086" s="42">
        <f>IFERROR(VLOOKUP($H1086,'Water F Exp'!$A:$K,17,FALSE),0)</f>
        <v>0</v>
      </c>
      <c r="U1086" s="34">
        <f ca="1">IFERROR(VLOOKUP($H1086,'Sewer F Rev'!$A:$E,15,FALSE),0)</f>
        <v>0</v>
      </c>
      <c r="V1086" s="34">
        <f ca="1">IFERROR(VLOOKUP($H1086,'Sewer F Rev'!$A:$E,16,FALSE),0)</f>
        <v>0</v>
      </c>
      <c r="W1086" s="42">
        <f ca="1">IFERROR(VLOOKUP($H1086,'Sewer F Rev'!$A:$E,17,FALSE),0)</f>
        <v>0</v>
      </c>
      <c r="X1086" s="34">
        <f>IFERROR(VLOOKUP($H1086,'Sewer F Exp'!$A:$B,15,FALSE),0)</f>
        <v>0</v>
      </c>
      <c r="Y1086" s="34">
        <f>IFERROR(VLOOKUP($H1086,'Sewer F Exp'!$A:$B,16,FALSE),0)</f>
        <v>0</v>
      </c>
      <c r="Z1086" s="42">
        <f>IFERROR(VLOOKUP($H1086,'Sewer F Exp'!$A:$B,17,FALSE),0)</f>
        <v>0</v>
      </c>
      <c r="AA1086" s="34">
        <f>IFERROR(VLOOKUP($H1086,'Refuse F Rev'!$A:$E,15,FALSE),0)</f>
        <v>0</v>
      </c>
      <c r="AB1086" s="34">
        <f>IFERROR(VLOOKUP($H1086,'Refuse F Rev'!$A:$E,16,FALSE),0)</f>
        <v>0</v>
      </c>
      <c r="AC1086" s="42">
        <f>IFERROR(VLOOKUP($H1086,'Refuse F Rev'!$A:$E,17,FALSE),0)</f>
        <v>0</v>
      </c>
      <c r="AD1086" s="34">
        <f>IFERROR(VLOOKUP($H1086,'Refuse F Exp'!$A:$E,15,FALSE),0)</f>
        <v>0</v>
      </c>
      <c r="AE1086" s="34">
        <f>IFERROR(VLOOKUP($H1086,'Refuse F Exp'!$A:$E,16,FALSE),0)</f>
        <v>0</v>
      </c>
      <c r="AF1086" s="42">
        <f>IFERROR(VLOOKUP($H1086,'Refuse F Exp'!$A:$E,17,FALSE),0)</f>
        <v>0</v>
      </c>
      <c r="AG1086" s="34">
        <f>IFERROR(VLOOKUP($H1086,#REF!,10,FALSE),0)</f>
        <v>0</v>
      </c>
      <c r="AH1086" s="34">
        <f>IFERROR(VLOOKUP($H1086,#REF!,11,FALSE),0)</f>
        <v>0</v>
      </c>
      <c r="AI1086" s="42">
        <f>IFERROR(VLOOKUP($H1086,#REF!,12,FALSE),0)</f>
        <v>0</v>
      </c>
      <c r="AJ1086" s="34">
        <f>IFERROR(VLOOKUP($H1086,#REF!,10,FALSE),0)</f>
        <v>0</v>
      </c>
      <c r="AK1086" s="34">
        <f>IFERROR(VLOOKUP($H1086,#REF!,11,FALSE),0)</f>
        <v>0</v>
      </c>
      <c r="AL1086" s="42">
        <f>IFERROR(VLOOKUP($H1086,#REF!,12,FALSE),0)</f>
        <v>0</v>
      </c>
      <c r="AM1086" s="34">
        <f>IFERROR(VLOOKUP($H1086,#REF!,10,FALSE),0)</f>
        <v>0</v>
      </c>
      <c r="AN1086" s="34">
        <f>IFERROR(VLOOKUP($H1086,#REF!,11,FALSE),0)</f>
        <v>0</v>
      </c>
      <c r="AO1086" s="42">
        <f>IFERROR(VLOOKUP($H1086,#REF!,12,FALSE),0)</f>
        <v>0</v>
      </c>
      <c r="AP1086" s="34">
        <f>IFERROR(VLOOKUP($H1086,#REF!,10,FALSE),0)</f>
        <v>0</v>
      </c>
      <c r="AQ1086" s="34">
        <f>IFERROR(VLOOKUP($H1086,#REF!,11,FALSE),0)</f>
        <v>0</v>
      </c>
      <c r="AR1086" s="42">
        <f>IFERROR(VLOOKUP($H1086,#REF!,12,FALSE),0)</f>
        <v>0</v>
      </c>
      <c r="AS1086" s="34">
        <f>IFERROR(VLOOKUP($H1086,#REF!,13,FALSE),0)</f>
        <v>0</v>
      </c>
      <c r="AT1086" s="34">
        <f>IFERROR(VLOOKUP($H1086,#REF!,14,FALSE),0)</f>
        <v>0</v>
      </c>
      <c r="AU1086" s="42">
        <f>IFERROR(VLOOKUP($H1086,#REF!,15,FALSE),0)</f>
        <v>0</v>
      </c>
      <c r="AV1086" s="34">
        <f>IFERROR(VLOOKUP($H1086,#REF!,15,FALSE),0)</f>
        <v>0</v>
      </c>
      <c r="AW1086" s="34">
        <f>IFERROR(VLOOKUP($H1086,#REF!,16,FALSE),0)</f>
        <v>0</v>
      </c>
      <c r="AX1086" s="42">
        <f>IFERROR(VLOOKUP($H1086,#REF!,17,FALSE),0)</f>
        <v>0</v>
      </c>
    </row>
    <row r="1087" spans="1:50" x14ac:dyDescent="0.3">
      <c r="A1087" s="33" t="str">
        <f t="shared" si="64"/>
        <v>0</v>
      </c>
      <c r="B1087" s="33">
        <f>+'R&amp;E EXPORT'!B1062</f>
        <v>0</v>
      </c>
      <c r="C1087" t="str">
        <f>IFERROR(VLOOKUP(A1087,'MCSJ Export'!A:C,3,FALSE),"")</f>
        <v/>
      </c>
      <c r="D1087" s="37">
        <f t="shared" ca="1" si="65"/>
        <v>0</v>
      </c>
      <c r="E1087" s="37">
        <f t="shared" ca="1" si="66"/>
        <v>0</v>
      </c>
      <c r="F1087" s="37">
        <f t="shared" ca="1" si="67"/>
        <v>0</v>
      </c>
      <c r="G1087" s="37"/>
      <c r="H1087" s="33">
        <f>+'R&amp;E EXPORT'!A1062</f>
        <v>0</v>
      </c>
      <c r="I1087" s="34">
        <f>IFERROR(VLOOKUP($H1087,'Gen F Rev'!$A:$M,15,FALSE),0)</f>
        <v>0</v>
      </c>
      <c r="J1087" s="34">
        <f>IFERROR(VLOOKUP($H1087,'Gen F Rev'!$A:$M,16,FALSE),0)</f>
        <v>0</v>
      </c>
      <c r="K1087" s="42">
        <f>IFERROR(VLOOKUP($H1087,'Gen F Rev'!$A:$M,17,FALSE),0)</f>
        <v>0</v>
      </c>
      <c r="L1087" s="34">
        <f>IFERROR(VLOOKUP($H1087,'Gen F Exp'!$A:$E,15,FALSE),0)</f>
        <v>0</v>
      </c>
      <c r="M1087" s="34">
        <f>IFERROR(VLOOKUP($H1087,'Gen F Exp'!$A:$E,16,FALSE),0)</f>
        <v>0</v>
      </c>
      <c r="N1087" s="42">
        <f>IFERROR(VLOOKUP($H1087,'Gen F Exp'!$A:$E,17,FALSE),0)</f>
        <v>0</v>
      </c>
      <c r="O1087" s="34">
        <f>IFERROR(VLOOKUP($H1087,'Water F Rev'!$A:$L,15,FALSE),0)</f>
        <v>0</v>
      </c>
      <c r="P1087" s="34">
        <f>IFERROR(VLOOKUP($H1087,'Water F Rev'!$A:$L,16,FALSE),0)</f>
        <v>0</v>
      </c>
      <c r="Q1087" s="42">
        <f>IFERROR(VLOOKUP($H1087,'Water F Rev'!$A:$L,17,FALSE),0)</f>
        <v>0</v>
      </c>
      <c r="R1087" s="34">
        <f>IFERROR(VLOOKUP($H1087,'Water F Exp'!$A:$K,15,FALSE),0)</f>
        <v>0</v>
      </c>
      <c r="S1087" s="34">
        <f>IFERROR(VLOOKUP($H1087,'Water F Exp'!$A:$K,16,FALSE),0)</f>
        <v>0</v>
      </c>
      <c r="T1087" s="42">
        <f>IFERROR(VLOOKUP($H1087,'Water F Exp'!$A:$K,17,FALSE),0)</f>
        <v>0</v>
      </c>
      <c r="U1087" s="34">
        <f ca="1">IFERROR(VLOOKUP($H1087,'Sewer F Rev'!$A:$E,15,FALSE),0)</f>
        <v>0</v>
      </c>
      <c r="V1087" s="34">
        <f ca="1">IFERROR(VLOOKUP($H1087,'Sewer F Rev'!$A:$E,16,FALSE),0)</f>
        <v>0</v>
      </c>
      <c r="W1087" s="42">
        <f ca="1">IFERROR(VLOOKUP($H1087,'Sewer F Rev'!$A:$E,17,FALSE),0)</f>
        <v>0</v>
      </c>
      <c r="X1087" s="34">
        <f>IFERROR(VLOOKUP($H1087,'Sewer F Exp'!$A:$B,15,FALSE),0)</f>
        <v>0</v>
      </c>
      <c r="Y1087" s="34">
        <f>IFERROR(VLOOKUP($H1087,'Sewer F Exp'!$A:$B,16,FALSE),0)</f>
        <v>0</v>
      </c>
      <c r="Z1087" s="42">
        <f>IFERROR(VLOOKUP($H1087,'Sewer F Exp'!$A:$B,17,FALSE),0)</f>
        <v>0</v>
      </c>
      <c r="AA1087" s="34">
        <f>IFERROR(VLOOKUP($H1087,'Refuse F Rev'!$A:$E,15,FALSE),0)</f>
        <v>0</v>
      </c>
      <c r="AB1087" s="34">
        <f>IFERROR(VLOOKUP($H1087,'Refuse F Rev'!$A:$E,16,FALSE),0)</f>
        <v>0</v>
      </c>
      <c r="AC1087" s="42">
        <f>IFERROR(VLOOKUP($H1087,'Refuse F Rev'!$A:$E,17,FALSE),0)</f>
        <v>0</v>
      </c>
      <c r="AD1087" s="34">
        <f>IFERROR(VLOOKUP($H1087,'Refuse F Exp'!$A:$E,15,FALSE),0)</f>
        <v>0</v>
      </c>
      <c r="AE1087" s="34">
        <f>IFERROR(VLOOKUP($H1087,'Refuse F Exp'!$A:$E,16,FALSE),0)</f>
        <v>0</v>
      </c>
      <c r="AF1087" s="42">
        <f>IFERROR(VLOOKUP($H1087,'Refuse F Exp'!$A:$E,17,FALSE),0)</f>
        <v>0</v>
      </c>
      <c r="AG1087" s="34">
        <f>IFERROR(VLOOKUP($H1087,#REF!,10,FALSE),0)</f>
        <v>0</v>
      </c>
      <c r="AH1087" s="34">
        <f>IFERROR(VLOOKUP($H1087,#REF!,11,FALSE),0)</f>
        <v>0</v>
      </c>
      <c r="AI1087" s="42">
        <f>IFERROR(VLOOKUP($H1087,#REF!,12,FALSE),0)</f>
        <v>0</v>
      </c>
      <c r="AJ1087" s="34">
        <f>IFERROR(VLOOKUP($H1087,#REF!,10,FALSE),0)</f>
        <v>0</v>
      </c>
      <c r="AK1087" s="34">
        <f>IFERROR(VLOOKUP($H1087,#REF!,11,FALSE),0)</f>
        <v>0</v>
      </c>
      <c r="AL1087" s="42">
        <f>IFERROR(VLOOKUP($H1087,#REF!,12,FALSE),0)</f>
        <v>0</v>
      </c>
      <c r="AM1087" s="34">
        <f>IFERROR(VLOOKUP($H1087,#REF!,10,FALSE),0)</f>
        <v>0</v>
      </c>
      <c r="AN1087" s="34">
        <f>IFERROR(VLOOKUP($H1087,#REF!,11,FALSE),0)</f>
        <v>0</v>
      </c>
      <c r="AO1087" s="42">
        <f>IFERROR(VLOOKUP($H1087,#REF!,12,FALSE),0)</f>
        <v>0</v>
      </c>
      <c r="AP1087" s="34">
        <f>IFERROR(VLOOKUP($H1087,#REF!,10,FALSE),0)</f>
        <v>0</v>
      </c>
      <c r="AQ1087" s="34">
        <f>IFERROR(VLOOKUP($H1087,#REF!,11,FALSE),0)</f>
        <v>0</v>
      </c>
      <c r="AR1087" s="42">
        <f>IFERROR(VLOOKUP($H1087,#REF!,12,FALSE),0)</f>
        <v>0</v>
      </c>
      <c r="AS1087" s="34">
        <f>IFERROR(VLOOKUP($H1087,#REF!,13,FALSE),0)</f>
        <v>0</v>
      </c>
      <c r="AT1087" s="34">
        <f>IFERROR(VLOOKUP($H1087,#REF!,14,FALSE),0)</f>
        <v>0</v>
      </c>
      <c r="AU1087" s="42">
        <f>IFERROR(VLOOKUP($H1087,#REF!,15,FALSE),0)</f>
        <v>0</v>
      </c>
      <c r="AV1087" s="34">
        <f>IFERROR(VLOOKUP($H1087,#REF!,15,FALSE),0)</f>
        <v>0</v>
      </c>
      <c r="AW1087" s="34">
        <f>IFERROR(VLOOKUP($H1087,#REF!,16,FALSE),0)</f>
        <v>0</v>
      </c>
      <c r="AX1087" s="42">
        <f>IFERROR(VLOOKUP($H1087,#REF!,17,FALSE),0)</f>
        <v>0</v>
      </c>
    </row>
    <row r="1088" spans="1:50" x14ac:dyDescent="0.3">
      <c r="A1088" s="33" t="str">
        <f t="shared" si="64"/>
        <v>0</v>
      </c>
      <c r="B1088" s="33">
        <f>+'R&amp;E EXPORT'!B1063</f>
        <v>0</v>
      </c>
      <c r="C1088" t="str">
        <f>IFERROR(VLOOKUP(A1088,'MCSJ Export'!A:C,3,FALSE),"")</f>
        <v/>
      </c>
      <c r="D1088" s="37">
        <f t="shared" ca="1" si="65"/>
        <v>0</v>
      </c>
      <c r="E1088" s="37">
        <f t="shared" ca="1" si="66"/>
        <v>0</v>
      </c>
      <c r="F1088" s="37">
        <f t="shared" ca="1" si="67"/>
        <v>0</v>
      </c>
      <c r="G1088" s="37"/>
      <c r="H1088" s="33">
        <f>+'R&amp;E EXPORT'!A1063</f>
        <v>0</v>
      </c>
      <c r="I1088" s="34">
        <f>IFERROR(VLOOKUP($H1088,'Gen F Rev'!$A:$M,15,FALSE),0)</f>
        <v>0</v>
      </c>
      <c r="J1088" s="34">
        <f>IFERROR(VLOOKUP($H1088,'Gen F Rev'!$A:$M,16,FALSE),0)</f>
        <v>0</v>
      </c>
      <c r="K1088" s="42">
        <f>IFERROR(VLOOKUP($H1088,'Gen F Rev'!$A:$M,17,FALSE),0)</f>
        <v>0</v>
      </c>
      <c r="L1088" s="34">
        <f>IFERROR(VLOOKUP($H1088,'Gen F Exp'!$A:$E,15,FALSE),0)</f>
        <v>0</v>
      </c>
      <c r="M1088" s="34">
        <f>IFERROR(VLOOKUP($H1088,'Gen F Exp'!$A:$E,16,FALSE),0)</f>
        <v>0</v>
      </c>
      <c r="N1088" s="42">
        <f>IFERROR(VLOOKUP($H1088,'Gen F Exp'!$A:$E,17,FALSE),0)</f>
        <v>0</v>
      </c>
      <c r="O1088" s="34">
        <f>IFERROR(VLOOKUP($H1088,'Water F Rev'!$A:$L,15,FALSE),0)</f>
        <v>0</v>
      </c>
      <c r="P1088" s="34">
        <f>IFERROR(VLOOKUP($H1088,'Water F Rev'!$A:$L,16,FALSE),0)</f>
        <v>0</v>
      </c>
      <c r="Q1088" s="42">
        <f>IFERROR(VLOOKUP($H1088,'Water F Rev'!$A:$L,17,FALSE),0)</f>
        <v>0</v>
      </c>
      <c r="R1088" s="34">
        <f>IFERROR(VLOOKUP($H1088,'Water F Exp'!$A:$K,15,FALSE),0)</f>
        <v>0</v>
      </c>
      <c r="S1088" s="34">
        <f>IFERROR(VLOOKUP($H1088,'Water F Exp'!$A:$K,16,FALSE),0)</f>
        <v>0</v>
      </c>
      <c r="T1088" s="42">
        <f>IFERROR(VLOOKUP($H1088,'Water F Exp'!$A:$K,17,FALSE),0)</f>
        <v>0</v>
      </c>
      <c r="U1088" s="34">
        <f ca="1">IFERROR(VLOOKUP($H1088,'Sewer F Rev'!$A:$E,15,FALSE),0)</f>
        <v>0</v>
      </c>
      <c r="V1088" s="34">
        <f ca="1">IFERROR(VLOOKUP($H1088,'Sewer F Rev'!$A:$E,16,FALSE),0)</f>
        <v>0</v>
      </c>
      <c r="W1088" s="42">
        <f ca="1">IFERROR(VLOOKUP($H1088,'Sewer F Rev'!$A:$E,17,FALSE),0)</f>
        <v>0</v>
      </c>
      <c r="X1088" s="34">
        <f>IFERROR(VLOOKUP($H1088,'Sewer F Exp'!$A:$B,15,FALSE),0)</f>
        <v>0</v>
      </c>
      <c r="Y1088" s="34">
        <f>IFERROR(VLOOKUP($H1088,'Sewer F Exp'!$A:$B,16,FALSE),0)</f>
        <v>0</v>
      </c>
      <c r="Z1088" s="42">
        <f>IFERROR(VLOOKUP($H1088,'Sewer F Exp'!$A:$B,17,FALSE),0)</f>
        <v>0</v>
      </c>
      <c r="AA1088" s="34">
        <f>IFERROR(VLOOKUP($H1088,'Refuse F Rev'!$A:$E,15,FALSE),0)</f>
        <v>0</v>
      </c>
      <c r="AB1088" s="34">
        <f>IFERROR(VLOOKUP($H1088,'Refuse F Rev'!$A:$E,16,FALSE),0)</f>
        <v>0</v>
      </c>
      <c r="AC1088" s="42">
        <f>IFERROR(VLOOKUP($H1088,'Refuse F Rev'!$A:$E,17,FALSE),0)</f>
        <v>0</v>
      </c>
      <c r="AD1088" s="34">
        <f>IFERROR(VLOOKUP($H1088,'Refuse F Exp'!$A:$E,15,FALSE),0)</f>
        <v>0</v>
      </c>
      <c r="AE1088" s="34">
        <f>IFERROR(VLOOKUP($H1088,'Refuse F Exp'!$A:$E,16,FALSE),0)</f>
        <v>0</v>
      </c>
      <c r="AF1088" s="42">
        <f>IFERROR(VLOOKUP($H1088,'Refuse F Exp'!$A:$E,17,FALSE),0)</f>
        <v>0</v>
      </c>
      <c r="AG1088" s="34">
        <f>IFERROR(VLOOKUP($H1088,#REF!,10,FALSE),0)</f>
        <v>0</v>
      </c>
      <c r="AH1088" s="34">
        <f>IFERROR(VLOOKUP($H1088,#REF!,11,FALSE),0)</f>
        <v>0</v>
      </c>
      <c r="AI1088" s="42">
        <f>IFERROR(VLOOKUP($H1088,#REF!,12,FALSE),0)</f>
        <v>0</v>
      </c>
      <c r="AJ1088" s="34">
        <f>IFERROR(VLOOKUP($H1088,#REF!,10,FALSE),0)</f>
        <v>0</v>
      </c>
      <c r="AK1088" s="34">
        <f>IFERROR(VLOOKUP($H1088,#REF!,11,FALSE),0)</f>
        <v>0</v>
      </c>
      <c r="AL1088" s="42">
        <f>IFERROR(VLOOKUP($H1088,#REF!,12,FALSE),0)</f>
        <v>0</v>
      </c>
      <c r="AM1088" s="34">
        <f>IFERROR(VLOOKUP($H1088,#REF!,10,FALSE),0)</f>
        <v>0</v>
      </c>
      <c r="AN1088" s="34">
        <f>IFERROR(VLOOKUP($H1088,#REF!,11,FALSE),0)</f>
        <v>0</v>
      </c>
      <c r="AO1088" s="42">
        <f>IFERROR(VLOOKUP($H1088,#REF!,12,FALSE),0)</f>
        <v>0</v>
      </c>
      <c r="AP1088" s="34">
        <f>IFERROR(VLOOKUP($H1088,#REF!,10,FALSE),0)</f>
        <v>0</v>
      </c>
      <c r="AQ1088" s="34">
        <f>IFERROR(VLOOKUP($H1088,#REF!,11,FALSE),0)</f>
        <v>0</v>
      </c>
      <c r="AR1088" s="42">
        <f>IFERROR(VLOOKUP($H1088,#REF!,12,FALSE),0)</f>
        <v>0</v>
      </c>
      <c r="AS1088" s="34">
        <f>IFERROR(VLOOKUP($H1088,#REF!,13,FALSE),0)</f>
        <v>0</v>
      </c>
      <c r="AT1088" s="34">
        <f>IFERROR(VLOOKUP($H1088,#REF!,14,FALSE),0)</f>
        <v>0</v>
      </c>
      <c r="AU1088" s="42">
        <f>IFERROR(VLOOKUP($H1088,#REF!,15,FALSE),0)</f>
        <v>0</v>
      </c>
      <c r="AV1088" s="34">
        <f>IFERROR(VLOOKUP($H1088,#REF!,15,FALSE),0)</f>
        <v>0</v>
      </c>
      <c r="AW1088" s="34">
        <f>IFERROR(VLOOKUP($H1088,#REF!,16,FALSE),0)</f>
        <v>0</v>
      </c>
      <c r="AX1088" s="42">
        <f>IFERROR(VLOOKUP($H1088,#REF!,17,FALSE),0)</f>
        <v>0</v>
      </c>
    </row>
    <row r="1089" spans="1:50" x14ac:dyDescent="0.3">
      <c r="A1089" s="33" t="str">
        <f t="shared" si="64"/>
        <v>0</v>
      </c>
      <c r="B1089" s="33">
        <f>+'R&amp;E EXPORT'!B1064</f>
        <v>0</v>
      </c>
      <c r="C1089" t="str">
        <f>IFERROR(VLOOKUP(A1089,'MCSJ Export'!A:C,3,FALSE),"")</f>
        <v/>
      </c>
      <c r="D1089" s="37">
        <f t="shared" ca="1" si="65"/>
        <v>0</v>
      </c>
      <c r="E1089" s="37">
        <f t="shared" ca="1" si="66"/>
        <v>0</v>
      </c>
      <c r="F1089" s="37">
        <f t="shared" ca="1" si="67"/>
        <v>0</v>
      </c>
      <c r="G1089" s="37"/>
      <c r="H1089" s="33">
        <f>+'R&amp;E EXPORT'!A1064</f>
        <v>0</v>
      </c>
      <c r="I1089" s="34">
        <f>IFERROR(VLOOKUP($H1089,'Gen F Rev'!$A:$M,15,FALSE),0)</f>
        <v>0</v>
      </c>
      <c r="J1089" s="34">
        <f>IFERROR(VLOOKUP($H1089,'Gen F Rev'!$A:$M,16,FALSE),0)</f>
        <v>0</v>
      </c>
      <c r="K1089" s="42">
        <f>IFERROR(VLOOKUP($H1089,'Gen F Rev'!$A:$M,17,FALSE),0)</f>
        <v>0</v>
      </c>
      <c r="L1089" s="34">
        <f>IFERROR(VLOOKUP($H1089,'Gen F Exp'!$A:$E,15,FALSE),0)</f>
        <v>0</v>
      </c>
      <c r="M1089" s="34">
        <f>IFERROR(VLOOKUP($H1089,'Gen F Exp'!$A:$E,16,FALSE),0)</f>
        <v>0</v>
      </c>
      <c r="N1089" s="42">
        <f>IFERROR(VLOOKUP($H1089,'Gen F Exp'!$A:$E,17,FALSE),0)</f>
        <v>0</v>
      </c>
      <c r="O1089" s="34">
        <f>IFERROR(VLOOKUP($H1089,'Water F Rev'!$A:$L,15,FALSE),0)</f>
        <v>0</v>
      </c>
      <c r="P1089" s="34">
        <f>IFERROR(VLOOKUP($H1089,'Water F Rev'!$A:$L,16,FALSE),0)</f>
        <v>0</v>
      </c>
      <c r="Q1089" s="42">
        <f>IFERROR(VLOOKUP($H1089,'Water F Rev'!$A:$L,17,FALSE),0)</f>
        <v>0</v>
      </c>
      <c r="R1089" s="34">
        <f>IFERROR(VLOOKUP($H1089,'Water F Exp'!$A:$K,15,FALSE),0)</f>
        <v>0</v>
      </c>
      <c r="S1089" s="34">
        <f>IFERROR(VLOOKUP($H1089,'Water F Exp'!$A:$K,16,FALSE),0)</f>
        <v>0</v>
      </c>
      <c r="T1089" s="42">
        <f>IFERROR(VLOOKUP($H1089,'Water F Exp'!$A:$K,17,FALSE),0)</f>
        <v>0</v>
      </c>
      <c r="U1089" s="34">
        <f ca="1">IFERROR(VLOOKUP($H1089,'Sewer F Rev'!$A:$E,15,FALSE),0)</f>
        <v>0</v>
      </c>
      <c r="V1089" s="34">
        <f ca="1">IFERROR(VLOOKUP($H1089,'Sewer F Rev'!$A:$E,16,FALSE),0)</f>
        <v>0</v>
      </c>
      <c r="W1089" s="42">
        <f ca="1">IFERROR(VLOOKUP($H1089,'Sewer F Rev'!$A:$E,17,FALSE),0)</f>
        <v>0</v>
      </c>
      <c r="X1089" s="34">
        <f>IFERROR(VLOOKUP($H1089,'Sewer F Exp'!$A:$B,15,FALSE),0)</f>
        <v>0</v>
      </c>
      <c r="Y1089" s="34">
        <f>IFERROR(VLOOKUP($H1089,'Sewer F Exp'!$A:$B,16,FALSE),0)</f>
        <v>0</v>
      </c>
      <c r="Z1089" s="42">
        <f>IFERROR(VLOOKUP($H1089,'Sewer F Exp'!$A:$B,17,FALSE),0)</f>
        <v>0</v>
      </c>
      <c r="AA1089" s="34">
        <f>IFERROR(VLOOKUP($H1089,'Refuse F Rev'!$A:$E,15,FALSE),0)</f>
        <v>0</v>
      </c>
      <c r="AB1089" s="34">
        <f>IFERROR(VLOOKUP($H1089,'Refuse F Rev'!$A:$E,16,FALSE),0)</f>
        <v>0</v>
      </c>
      <c r="AC1089" s="42">
        <f>IFERROR(VLOOKUP($H1089,'Refuse F Rev'!$A:$E,17,FALSE),0)</f>
        <v>0</v>
      </c>
      <c r="AD1089" s="34">
        <f>IFERROR(VLOOKUP($H1089,'Refuse F Exp'!$A:$E,15,FALSE),0)</f>
        <v>0</v>
      </c>
      <c r="AE1089" s="34">
        <f>IFERROR(VLOOKUP($H1089,'Refuse F Exp'!$A:$E,16,FALSE),0)</f>
        <v>0</v>
      </c>
      <c r="AF1089" s="42">
        <f>IFERROR(VLOOKUP($H1089,'Refuse F Exp'!$A:$E,17,FALSE),0)</f>
        <v>0</v>
      </c>
      <c r="AG1089" s="34">
        <f>IFERROR(VLOOKUP($H1089,#REF!,10,FALSE),0)</f>
        <v>0</v>
      </c>
      <c r="AH1089" s="34">
        <f>IFERROR(VLOOKUP($H1089,#REF!,11,FALSE),0)</f>
        <v>0</v>
      </c>
      <c r="AI1089" s="42">
        <f>IFERROR(VLOOKUP($H1089,#REF!,12,FALSE),0)</f>
        <v>0</v>
      </c>
      <c r="AJ1089" s="34">
        <f>IFERROR(VLOOKUP($H1089,#REF!,10,FALSE),0)</f>
        <v>0</v>
      </c>
      <c r="AK1089" s="34">
        <f>IFERROR(VLOOKUP($H1089,#REF!,11,FALSE),0)</f>
        <v>0</v>
      </c>
      <c r="AL1089" s="42">
        <f>IFERROR(VLOOKUP($H1089,#REF!,12,FALSE),0)</f>
        <v>0</v>
      </c>
      <c r="AM1089" s="34">
        <f>IFERROR(VLOOKUP($H1089,#REF!,10,FALSE),0)</f>
        <v>0</v>
      </c>
      <c r="AN1089" s="34">
        <f>IFERROR(VLOOKUP($H1089,#REF!,11,FALSE),0)</f>
        <v>0</v>
      </c>
      <c r="AO1089" s="42">
        <f>IFERROR(VLOOKUP($H1089,#REF!,12,FALSE),0)</f>
        <v>0</v>
      </c>
      <c r="AP1089" s="34">
        <f>IFERROR(VLOOKUP($H1089,#REF!,10,FALSE),0)</f>
        <v>0</v>
      </c>
      <c r="AQ1089" s="34">
        <f>IFERROR(VLOOKUP($H1089,#REF!,11,FALSE),0)</f>
        <v>0</v>
      </c>
      <c r="AR1089" s="42">
        <f>IFERROR(VLOOKUP($H1089,#REF!,12,FALSE),0)</f>
        <v>0</v>
      </c>
      <c r="AS1089" s="34">
        <f>IFERROR(VLOOKUP($H1089,#REF!,13,FALSE),0)</f>
        <v>0</v>
      </c>
      <c r="AT1089" s="34">
        <f>IFERROR(VLOOKUP($H1089,#REF!,14,FALSE),0)</f>
        <v>0</v>
      </c>
      <c r="AU1089" s="42">
        <f>IFERROR(VLOOKUP($H1089,#REF!,15,FALSE),0)</f>
        <v>0</v>
      </c>
      <c r="AV1089" s="34">
        <f>IFERROR(VLOOKUP($H1089,#REF!,15,FALSE),0)</f>
        <v>0</v>
      </c>
      <c r="AW1089" s="34">
        <f>IFERROR(VLOOKUP($H1089,#REF!,16,FALSE),0)</f>
        <v>0</v>
      </c>
      <c r="AX1089" s="42">
        <f>IFERROR(VLOOKUP($H1089,#REF!,17,FALSE),0)</f>
        <v>0</v>
      </c>
    </row>
    <row r="1090" spans="1:50" x14ac:dyDescent="0.3">
      <c r="A1090" s="33" t="str">
        <f t="shared" si="64"/>
        <v>0</v>
      </c>
      <c r="B1090" s="33">
        <f>+'R&amp;E EXPORT'!B1065</f>
        <v>0</v>
      </c>
      <c r="C1090" t="str">
        <f>IFERROR(VLOOKUP(A1090,'MCSJ Export'!A:C,3,FALSE),"")</f>
        <v/>
      </c>
      <c r="D1090" s="37">
        <f t="shared" ca="1" si="65"/>
        <v>0</v>
      </c>
      <c r="E1090" s="37">
        <f t="shared" ca="1" si="66"/>
        <v>0</v>
      </c>
      <c r="F1090" s="37">
        <f t="shared" ca="1" si="67"/>
        <v>0</v>
      </c>
      <c r="G1090" s="37"/>
      <c r="H1090" s="33">
        <f>+'R&amp;E EXPORT'!A1065</f>
        <v>0</v>
      </c>
      <c r="I1090" s="34">
        <f>IFERROR(VLOOKUP($H1090,'Gen F Rev'!$A:$M,15,FALSE),0)</f>
        <v>0</v>
      </c>
      <c r="J1090" s="34">
        <f>IFERROR(VLOOKUP($H1090,'Gen F Rev'!$A:$M,16,FALSE),0)</f>
        <v>0</v>
      </c>
      <c r="K1090" s="42">
        <f>IFERROR(VLOOKUP($H1090,'Gen F Rev'!$A:$M,17,FALSE),0)</f>
        <v>0</v>
      </c>
      <c r="L1090" s="34">
        <f>IFERROR(VLOOKUP($H1090,'Gen F Exp'!$A:$E,15,FALSE),0)</f>
        <v>0</v>
      </c>
      <c r="M1090" s="34">
        <f>IFERROR(VLOOKUP($H1090,'Gen F Exp'!$A:$E,16,FALSE),0)</f>
        <v>0</v>
      </c>
      <c r="N1090" s="42">
        <f>IFERROR(VLOOKUP($H1090,'Gen F Exp'!$A:$E,17,FALSE),0)</f>
        <v>0</v>
      </c>
      <c r="O1090" s="34">
        <f>IFERROR(VLOOKUP($H1090,'Water F Rev'!$A:$L,15,FALSE),0)</f>
        <v>0</v>
      </c>
      <c r="P1090" s="34">
        <f>IFERROR(VLOOKUP($H1090,'Water F Rev'!$A:$L,16,FALSE),0)</f>
        <v>0</v>
      </c>
      <c r="Q1090" s="42">
        <f>IFERROR(VLOOKUP($H1090,'Water F Rev'!$A:$L,17,FALSE),0)</f>
        <v>0</v>
      </c>
      <c r="R1090" s="34">
        <f>IFERROR(VLOOKUP($H1090,'Water F Exp'!$A:$K,15,FALSE),0)</f>
        <v>0</v>
      </c>
      <c r="S1090" s="34">
        <f>IFERROR(VLOOKUP($H1090,'Water F Exp'!$A:$K,16,FALSE),0)</f>
        <v>0</v>
      </c>
      <c r="T1090" s="42">
        <f>IFERROR(VLOOKUP($H1090,'Water F Exp'!$A:$K,17,FALSE),0)</f>
        <v>0</v>
      </c>
      <c r="U1090" s="34">
        <f ca="1">IFERROR(VLOOKUP($H1090,'Sewer F Rev'!$A:$E,15,FALSE),0)</f>
        <v>0</v>
      </c>
      <c r="V1090" s="34">
        <f ca="1">IFERROR(VLOOKUP($H1090,'Sewer F Rev'!$A:$E,16,FALSE),0)</f>
        <v>0</v>
      </c>
      <c r="W1090" s="42">
        <f ca="1">IFERROR(VLOOKUP($H1090,'Sewer F Rev'!$A:$E,17,FALSE),0)</f>
        <v>0</v>
      </c>
      <c r="X1090" s="34">
        <f>IFERROR(VLOOKUP($H1090,'Sewer F Exp'!$A:$B,15,FALSE),0)</f>
        <v>0</v>
      </c>
      <c r="Y1090" s="34">
        <f>IFERROR(VLOOKUP($H1090,'Sewer F Exp'!$A:$B,16,FALSE),0)</f>
        <v>0</v>
      </c>
      <c r="Z1090" s="42">
        <f>IFERROR(VLOOKUP($H1090,'Sewer F Exp'!$A:$B,17,FALSE),0)</f>
        <v>0</v>
      </c>
      <c r="AA1090" s="34">
        <f>IFERROR(VLOOKUP($H1090,'Refuse F Rev'!$A:$E,15,FALSE),0)</f>
        <v>0</v>
      </c>
      <c r="AB1090" s="34">
        <f>IFERROR(VLOOKUP($H1090,'Refuse F Rev'!$A:$E,16,FALSE),0)</f>
        <v>0</v>
      </c>
      <c r="AC1090" s="42">
        <f>IFERROR(VLOOKUP($H1090,'Refuse F Rev'!$A:$E,17,FALSE),0)</f>
        <v>0</v>
      </c>
      <c r="AD1090" s="34">
        <f>IFERROR(VLOOKUP($H1090,'Refuse F Exp'!$A:$E,15,FALSE),0)</f>
        <v>0</v>
      </c>
      <c r="AE1090" s="34">
        <f>IFERROR(VLOOKUP($H1090,'Refuse F Exp'!$A:$E,16,FALSE),0)</f>
        <v>0</v>
      </c>
      <c r="AF1090" s="42">
        <f>IFERROR(VLOOKUP($H1090,'Refuse F Exp'!$A:$E,17,FALSE),0)</f>
        <v>0</v>
      </c>
      <c r="AG1090" s="34">
        <f>IFERROR(VLOOKUP($H1090,#REF!,10,FALSE),0)</f>
        <v>0</v>
      </c>
      <c r="AH1090" s="34">
        <f>IFERROR(VLOOKUP($H1090,#REF!,11,FALSE),0)</f>
        <v>0</v>
      </c>
      <c r="AI1090" s="42">
        <f>IFERROR(VLOOKUP($H1090,#REF!,12,FALSE),0)</f>
        <v>0</v>
      </c>
      <c r="AJ1090" s="34">
        <f>IFERROR(VLOOKUP($H1090,#REF!,10,FALSE),0)</f>
        <v>0</v>
      </c>
      <c r="AK1090" s="34">
        <f>IFERROR(VLOOKUP($H1090,#REF!,11,FALSE),0)</f>
        <v>0</v>
      </c>
      <c r="AL1090" s="42">
        <f>IFERROR(VLOOKUP($H1090,#REF!,12,FALSE),0)</f>
        <v>0</v>
      </c>
      <c r="AM1090" s="34">
        <f>IFERROR(VLOOKUP($H1090,#REF!,10,FALSE),0)</f>
        <v>0</v>
      </c>
      <c r="AN1090" s="34">
        <f>IFERROR(VLOOKUP($H1090,#REF!,11,FALSE),0)</f>
        <v>0</v>
      </c>
      <c r="AO1090" s="42">
        <f>IFERROR(VLOOKUP($H1090,#REF!,12,FALSE),0)</f>
        <v>0</v>
      </c>
      <c r="AP1090" s="34">
        <f>IFERROR(VLOOKUP($H1090,#REF!,10,FALSE),0)</f>
        <v>0</v>
      </c>
      <c r="AQ1090" s="34">
        <f>IFERROR(VLOOKUP($H1090,#REF!,11,FALSE),0)</f>
        <v>0</v>
      </c>
      <c r="AR1090" s="42">
        <f>IFERROR(VLOOKUP($H1090,#REF!,12,FALSE),0)</f>
        <v>0</v>
      </c>
      <c r="AS1090" s="34">
        <f>IFERROR(VLOOKUP($H1090,#REF!,13,FALSE),0)</f>
        <v>0</v>
      </c>
      <c r="AT1090" s="34">
        <f>IFERROR(VLOOKUP($H1090,#REF!,14,FALSE),0)</f>
        <v>0</v>
      </c>
      <c r="AU1090" s="42">
        <f>IFERROR(VLOOKUP($H1090,#REF!,15,FALSE),0)</f>
        <v>0</v>
      </c>
      <c r="AV1090" s="34">
        <f>IFERROR(VLOOKUP($H1090,#REF!,15,FALSE),0)</f>
        <v>0</v>
      </c>
      <c r="AW1090" s="34">
        <f>IFERROR(VLOOKUP($H1090,#REF!,16,FALSE),0)</f>
        <v>0</v>
      </c>
      <c r="AX1090" s="42">
        <f>IFERROR(VLOOKUP($H1090,#REF!,17,FALSE),0)</f>
        <v>0</v>
      </c>
    </row>
    <row r="1091" spans="1:50" x14ac:dyDescent="0.3">
      <c r="A1091" s="33" t="str">
        <f t="shared" si="64"/>
        <v>0</v>
      </c>
      <c r="B1091" s="33">
        <f>+'R&amp;E EXPORT'!B1066</f>
        <v>0</v>
      </c>
      <c r="C1091" t="str">
        <f>IFERROR(VLOOKUP(A1091,'MCSJ Export'!A:C,3,FALSE),"")</f>
        <v/>
      </c>
      <c r="D1091" s="37">
        <f t="shared" ca="1" si="65"/>
        <v>0</v>
      </c>
      <c r="E1091" s="37">
        <f t="shared" ca="1" si="66"/>
        <v>0</v>
      </c>
      <c r="F1091" s="37">
        <f t="shared" ca="1" si="67"/>
        <v>0</v>
      </c>
      <c r="G1091" s="37"/>
      <c r="H1091" s="33">
        <f>+'R&amp;E EXPORT'!A1066</f>
        <v>0</v>
      </c>
      <c r="I1091" s="34">
        <f>IFERROR(VLOOKUP($H1091,'Gen F Rev'!$A:$M,15,FALSE),0)</f>
        <v>0</v>
      </c>
      <c r="J1091" s="34">
        <f>IFERROR(VLOOKUP($H1091,'Gen F Rev'!$A:$M,16,FALSE),0)</f>
        <v>0</v>
      </c>
      <c r="K1091" s="42">
        <f>IFERROR(VLOOKUP($H1091,'Gen F Rev'!$A:$M,17,FALSE),0)</f>
        <v>0</v>
      </c>
      <c r="L1091" s="34">
        <f>IFERROR(VLOOKUP($H1091,'Gen F Exp'!$A:$E,15,FALSE),0)</f>
        <v>0</v>
      </c>
      <c r="M1091" s="34">
        <f>IFERROR(VLOOKUP($H1091,'Gen F Exp'!$A:$E,16,FALSE),0)</f>
        <v>0</v>
      </c>
      <c r="N1091" s="42">
        <f>IFERROR(VLOOKUP($H1091,'Gen F Exp'!$A:$E,17,FALSE),0)</f>
        <v>0</v>
      </c>
      <c r="O1091" s="34">
        <f>IFERROR(VLOOKUP($H1091,'Water F Rev'!$A:$L,15,FALSE),0)</f>
        <v>0</v>
      </c>
      <c r="P1091" s="34">
        <f>IFERROR(VLOOKUP($H1091,'Water F Rev'!$A:$L,16,FALSE),0)</f>
        <v>0</v>
      </c>
      <c r="Q1091" s="42">
        <f>IFERROR(VLOOKUP($H1091,'Water F Rev'!$A:$L,17,FALSE),0)</f>
        <v>0</v>
      </c>
      <c r="R1091" s="34">
        <f>IFERROR(VLOOKUP($H1091,'Water F Exp'!$A:$K,15,FALSE),0)</f>
        <v>0</v>
      </c>
      <c r="S1091" s="34">
        <f>IFERROR(VLOOKUP($H1091,'Water F Exp'!$A:$K,16,FALSE),0)</f>
        <v>0</v>
      </c>
      <c r="T1091" s="42">
        <f>IFERROR(VLOOKUP($H1091,'Water F Exp'!$A:$K,17,FALSE),0)</f>
        <v>0</v>
      </c>
      <c r="U1091" s="34">
        <f ca="1">IFERROR(VLOOKUP($H1091,'Sewer F Rev'!$A:$E,15,FALSE),0)</f>
        <v>0</v>
      </c>
      <c r="V1091" s="34">
        <f ca="1">IFERROR(VLOOKUP($H1091,'Sewer F Rev'!$A:$E,16,FALSE),0)</f>
        <v>0</v>
      </c>
      <c r="W1091" s="42">
        <f ca="1">IFERROR(VLOOKUP($H1091,'Sewer F Rev'!$A:$E,17,FALSE),0)</f>
        <v>0</v>
      </c>
      <c r="X1091" s="34">
        <f>IFERROR(VLOOKUP($H1091,'Sewer F Exp'!$A:$B,15,FALSE),0)</f>
        <v>0</v>
      </c>
      <c r="Y1091" s="34">
        <f>IFERROR(VLOOKUP($H1091,'Sewer F Exp'!$A:$B,16,FALSE),0)</f>
        <v>0</v>
      </c>
      <c r="Z1091" s="42">
        <f>IFERROR(VLOOKUP($H1091,'Sewer F Exp'!$A:$B,17,FALSE),0)</f>
        <v>0</v>
      </c>
      <c r="AA1091" s="34">
        <f>IFERROR(VLOOKUP($H1091,'Refuse F Rev'!$A:$E,15,FALSE),0)</f>
        <v>0</v>
      </c>
      <c r="AB1091" s="34">
        <f>IFERROR(VLOOKUP($H1091,'Refuse F Rev'!$A:$E,16,FALSE),0)</f>
        <v>0</v>
      </c>
      <c r="AC1091" s="42">
        <f>IFERROR(VLOOKUP($H1091,'Refuse F Rev'!$A:$E,17,FALSE),0)</f>
        <v>0</v>
      </c>
      <c r="AD1091" s="34">
        <f>IFERROR(VLOOKUP($H1091,'Refuse F Exp'!$A:$E,15,FALSE),0)</f>
        <v>0</v>
      </c>
      <c r="AE1091" s="34">
        <f>IFERROR(VLOOKUP($H1091,'Refuse F Exp'!$A:$E,16,FALSE),0)</f>
        <v>0</v>
      </c>
      <c r="AF1091" s="42">
        <f>IFERROR(VLOOKUP($H1091,'Refuse F Exp'!$A:$E,17,FALSE),0)</f>
        <v>0</v>
      </c>
      <c r="AG1091" s="34">
        <f>IFERROR(VLOOKUP($H1091,#REF!,10,FALSE),0)</f>
        <v>0</v>
      </c>
      <c r="AH1091" s="34">
        <f>IFERROR(VLOOKUP($H1091,#REF!,11,FALSE),0)</f>
        <v>0</v>
      </c>
      <c r="AI1091" s="42">
        <f>IFERROR(VLOOKUP($H1091,#REF!,12,FALSE),0)</f>
        <v>0</v>
      </c>
      <c r="AJ1091" s="34">
        <f>IFERROR(VLOOKUP($H1091,#REF!,10,FALSE),0)</f>
        <v>0</v>
      </c>
      <c r="AK1091" s="34">
        <f>IFERROR(VLOOKUP($H1091,#REF!,11,FALSE),0)</f>
        <v>0</v>
      </c>
      <c r="AL1091" s="42">
        <f>IFERROR(VLOOKUP($H1091,#REF!,12,FALSE),0)</f>
        <v>0</v>
      </c>
      <c r="AM1091" s="34">
        <f>IFERROR(VLOOKUP($H1091,#REF!,10,FALSE),0)</f>
        <v>0</v>
      </c>
      <c r="AN1091" s="34">
        <f>IFERROR(VLOOKUP($H1091,#REF!,11,FALSE),0)</f>
        <v>0</v>
      </c>
      <c r="AO1091" s="42">
        <f>IFERROR(VLOOKUP($H1091,#REF!,12,FALSE),0)</f>
        <v>0</v>
      </c>
      <c r="AP1091" s="34">
        <f>IFERROR(VLOOKUP($H1091,#REF!,10,FALSE),0)</f>
        <v>0</v>
      </c>
      <c r="AQ1091" s="34">
        <f>IFERROR(VLOOKUP($H1091,#REF!,11,FALSE),0)</f>
        <v>0</v>
      </c>
      <c r="AR1091" s="42">
        <f>IFERROR(VLOOKUP($H1091,#REF!,12,FALSE),0)</f>
        <v>0</v>
      </c>
      <c r="AS1091" s="34">
        <f>IFERROR(VLOOKUP($H1091,#REF!,13,FALSE),0)</f>
        <v>0</v>
      </c>
      <c r="AT1091" s="34">
        <f>IFERROR(VLOOKUP($H1091,#REF!,14,FALSE),0)</f>
        <v>0</v>
      </c>
      <c r="AU1091" s="42">
        <f>IFERROR(VLOOKUP($H1091,#REF!,15,FALSE),0)</f>
        <v>0</v>
      </c>
      <c r="AV1091" s="34">
        <f>IFERROR(VLOOKUP($H1091,#REF!,15,FALSE),0)</f>
        <v>0</v>
      </c>
      <c r="AW1091" s="34">
        <f>IFERROR(VLOOKUP($H1091,#REF!,16,FALSE),0)</f>
        <v>0</v>
      </c>
      <c r="AX1091" s="42">
        <f>IFERROR(VLOOKUP($H1091,#REF!,17,FALSE),0)</f>
        <v>0</v>
      </c>
    </row>
    <row r="1092" spans="1:50" x14ac:dyDescent="0.3">
      <c r="A1092" s="33" t="str">
        <f t="shared" ref="A1092:A1155" si="68">+TRIM(H1092)</f>
        <v>0</v>
      </c>
      <c r="B1092" s="33">
        <f>+'R&amp;E EXPORT'!B1067</f>
        <v>0</v>
      </c>
      <c r="C1092" t="str">
        <f>IFERROR(VLOOKUP(A1092,'MCSJ Export'!A:C,3,FALSE),"")</f>
        <v/>
      </c>
      <c r="D1092" s="37">
        <f t="shared" ref="D1092:D1155" ca="1" si="69">+I1092+L1092+O1092+R1092+U1092+X1092+AA1092+AD1092+AG1092+AJ1092+AM1092+AP1092+AS1092+AV1092</f>
        <v>0</v>
      </c>
      <c r="E1092" s="37">
        <f t="shared" ref="E1092:E1155" ca="1" si="70">+J1092+M1092+P1092+S1092+V1092+Y1092+AB1092+AE1092+AH1092+AK1092+AN1092+AQ1092+AT1092+AW1092</f>
        <v>0</v>
      </c>
      <c r="F1092" s="37">
        <f t="shared" ref="F1092:F1155" ca="1" si="71">+K1092+N1092+Q1092+T1092+W1092+Z1092+AC1092+AF1092+AI1092+AL1092+AO1092+AR1092+AU1092+AX1092</f>
        <v>0</v>
      </c>
      <c r="G1092" s="37"/>
      <c r="H1092" s="33">
        <f>+'R&amp;E EXPORT'!A1067</f>
        <v>0</v>
      </c>
      <c r="I1092" s="34">
        <f>IFERROR(VLOOKUP($H1092,'Gen F Rev'!$A:$M,15,FALSE),0)</f>
        <v>0</v>
      </c>
      <c r="J1092" s="34">
        <f>IFERROR(VLOOKUP($H1092,'Gen F Rev'!$A:$M,16,FALSE),0)</f>
        <v>0</v>
      </c>
      <c r="K1092" s="42">
        <f>IFERROR(VLOOKUP($H1092,'Gen F Rev'!$A:$M,17,FALSE),0)</f>
        <v>0</v>
      </c>
      <c r="L1092" s="34">
        <f>IFERROR(VLOOKUP($H1092,'Gen F Exp'!$A:$E,15,FALSE),0)</f>
        <v>0</v>
      </c>
      <c r="M1092" s="34">
        <f>IFERROR(VLOOKUP($H1092,'Gen F Exp'!$A:$E,16,FALSE),0)</f>
        <v>0</v>
      </c>
      <c r="N1092" s="42">
        <f>IFERROR(VLOOKUP($H1092,'Gen F Exp'!$A:$E,17,FALSE),0)</f>
        <v>0</v>
      </c>
      <c r="O1092" s="34">
        <f>IFERROR(VLOOKUP($H1092,'Water F Rev'!$A:$L,15,FALSE),0)</f>
        <v>0</v>
      </c>
      <c r="P1092" s="34">
        <f>IFERROR(VLOOKUP($H1092,'Water F Rev'!$A:$L,16,FALSE),0)</f>
        <v>0</v>
      </c>
      <c r="Q1092" s="42">
        <f>IFERROR(VLOOKUP($H1092,'Water F Rev'!$A:$L,17,FALSE),0)</f>
        <v>0</v>
      </c>
      <c r="R1092" s="34">
        <f>IFERROR(VLOOKUP($H1092,'Water F Exp'!$A:$K,15,FALSE),0)</f>
        <v>0</v>
      </c>
      <c r="S1092" s="34">
        <f>IFERROR(VLOOKUP($H1092,'Water F Exp'!$A:$K,16,FALSE),0)</f>
        <v>0</v>
      </c>
      <c r="T1092" s="42">
        <f>IFERROR(VLOOKUP($H1092,'Water F Exp'!$A:$K,17,FALSE),0)</f>
        <v>0</v>
      </c>
      <c r="U1092" s="34">
        <f ca="1">IFERROR(VLOOKUP($H1092,'Sewer F Rev'!$A:$E,15,FALSE),0)</f>
        <v>0</v>
      </c>
      <c r="V1092" s="34">
        <f ca="1">IFERROR(VLOOKUP($H1092,'Sewer F Rev'!$A:$E,16,FALSE),0)</f>
        <v>0</v>
      </c>
      <c r="W1092" s="42">
        <f ca="1">IFERROR(VLOOKUP($H1092,'Sewer F Rev'!$A:$E,17,FALSE),0)</f>
        <v>0</v>
      </c>
      <c r="X1092" s="34">
        <f>IFERROR(VLOOKUP($H1092,'Sewer F Exp'!$A:$B,15,FALSE),0)</f>
        <v>0</v>
      </c>
      <c r="Y1092" s="34">
        <f>IFERROR(VLOOKUP($H1092,'Sewer F Exp'!$A:$B,16,FALSE),0)</f>
        <v>0</v>
      </c>
      <c r="Z1092" s="42">
        <f>IFERROR(VLOOKUP($H1092,'Sewer F Exp'!$A:$B,17,FALSE),0)</f>
        <v>0</v>
      </c>
      <c r="AA1092" s="34">
        <f>IFERROR(VLOOKUP($H1092,'Refuse F Rev'!$A:$E,15,FALSE),0)</f>
        <v>0</v>
      </c>
      <c r="AB1092" s="34">
        <f>IFERROR(VLOOKUP($H1092,'Refuse F Rev'!$A:$E,16,FALSE),0)</f>
        <v>0</v>
      </c>
      <c r="AC1092" s="42">
        <f>IFERROR(VLOOKUP($H1092,'Refuse F Rev'!$A:$E,17,FALSE),0)</f>
        <v>0</v>
      </c>
      <c r="AD1092" s="34">
        <f>IFERROR(VLOOKUP($H1092,'Refuse F Exp'!$A:$E,15,FALSE),0)</f>
        <v>0</v>
      </c>
      <c r="AE1092" s="34">
        <f>IFERROR(VLOOKUP($H1092,'Refuse F Exp'!$A:$E,16,FALSE),0)</f>
        <v>0</v>
      </c>
      <c r="AF1092" s="42">
        <f>IFERROR(VLOOKUP($H1092,'Refuse F Exp'!$A:$E,17,FALSE),0)</f>
        <v>0</v>
      </c>
      <c r="AG1092" s="34">
        <f>IFERROR(VLOOKUP($H1092,#REF!,10,FALSE),0)</f>
        <v>0</v>
      </c>
      <c r="AH1092" s="34">
        <f>IFERROR(VLOOKUP($H1092,#REF!,11,FALSE),0)</f>
        <v>0</v>
      </c>
      <c r="AI1092" s="42">
        <f>IFERROR(VLOOKUP($H1092,#REF!,12,FALSE),0)</f>
        <v>0</v>
      </c>
      <c r="AJ1092" s="34">
        <f>IFERROR(VLOOKUP($H1092,#REF!,10,FALSE),0)</f>
        <v>0</v>
      </c>
      <c r="AK1092" s="34">
        <f>IFERROR(VLOOKUP($H1092,#REF!,11,FALSE),0)</f>
        <v>0</v>
      </c>
      <c r="AL1092" s="42">
        <f>IFERROR(VLOOKUP($H1092,#REF!,12,FALSE),0)</f>
        <v>0</v>
      </c>
      <c r="AM1092" s="34">
        <f>IFERROR(VLOOKUP($H1092,#REF!,10,FALSE),0)</f>
        <v>0</v>
      </c>
      <c r="AN1092" s="34">
        <f>IFERROR(VLOOKUP($H1092,#REF!,11,FALSE),0)</f>
        <v>0</v>
      </c>
      <c r="AO1092" s="42">
        <f>IFERROR(VLOOKUP($H1092,#REF!,12,FALSE),0)</f>
        <v>0</v>
      </c>
      <c r="AP1092" s="34">
        <f>IFERROR(VLOOKUP($H1092,#REF!,10,FALSE),0)</f>
        <v>0</v>
      </c>
      <c r="AQ1092" s="34">
        <f>IFERROR(VLOOKUP($H1092,#REF!,11,FALSE),0)</f>
        <v>0</v>
      </c>
      <c r="AR1092" s="42">
        <f>IFERROR(VLOOKUP($H1092,#REF!,12,FALSE),0)</f>
        <v>0</v>
      </c>
      <c r="AS1092" s="34">
        <f>IFERROR(VLOOKUP($H1092,#REF!,13,FALSE),0)</f>
        <v>0</v>
      </c>
      <c r="AT1092" s="34">
        <f>IFERROR(VLOOKUP($H1092,#REF!,14,FALSE),0)</f>
        <v>0</v>
      </c>
      <c r="AU1092" s="42">
        <f>IFERROR(VLOOKUP($H1092,#REF!,15,FALSE),0)</f>
        <v>0</v>
      </c>
      <c r="AV1092" s="34">
        <f>IFERROR(VLOOKUP($H1092,#REF!,15,FALSE),0)</f>
        <v>0</v>
      </c>
      <c r="AW1092" s="34">
        <f>IFERROR(VLOOKUP($H1092,#REF!,16,FALSE),0)</f>
        <v>0</v>
      </c>
      <c r="AX1092" s="42">
        <f>IFERROR(VLOOKUP($H1092,#REF!,17,FALSE),0)</f>
        <v>0</v>
      </c>
    </row>
    <row r="1093" spans="1:50" x14ac:dyDescent="0.3">
      <c r="A1093" s="33" t="str">
        <f t="shared" si="68"/>
        <v>0</v>
      </c>
      <c r="B1093" s="33">
        <f>+'R&amp;E EXPORT'!B1068</f>
        <v>0</v>
      </c>
      <c r="C1093" t="str">
        <f>IFERROR(VLOOKUP(A1093,'MCSJ Export'!A:C,3,FALSE),"")</f>
        <v/>
      </c>
      <c r="D1093" s="37">
        <f t="shared" ca="1" si="69"/>
        <v>0</v>
      </c>
      <c r="E1093" s="37">
        <f t="shared" ca="1" si="70"/>
        <v>0</v>
      </c>
      <c r="F1093" s="37">
        <f t="shared" ca="1" si="71"/>
        <v>0</v>
      </c>
      <c r="G1093" s="37"/>
      <c r="H1093" s="33">
        <f>+'R&amp;E EXPORT'!A1068</f>
        <v>0</v>
      </c>
      <c r="I1093" s="34">
        <f>IFERROR(VLOOKUP($H1093,'Gen F Rev'!$A:$M,15,FALSE),0)</f>
        <v>0</v>
      </c>
      <c r="J1093" s="34">
        <f>IFERROR(VLOOKUP($H1093,'Gen F Rev'!$A:$M,16,FALSE),0)</f>
        <v>0</v>
      </c>
      <c r="K1093" s="42">
        <f>IFERROR(VLOOKUP($H1093,'Gen F Rev'!$A:$M,17,FALSE),0)</f>
        <v>0</v>
      </c>
      <c r="L1093" s="34">
        <f>IFERROR(VLOOKUP($H1093,'Gen F Exp'!$A:$E,15,FALSE),0)</f>
        <v>0</v>
      </c>
      <c r="M1093" s="34">
        <f>IFERROR(VLOOKUP($H1093,'Gen F Exp'!$A:$E,16,FALSE),0)</f>
        <v>0</v>
      </c>
      <c r="N1093" s="42">
        <f>IFERROR(VLOOKUP($H1093,'Gen F Exp'!$A:$E,17,FALSE),0)</f>
        <v>0</v>
      </c>
      <c r="O1093" s="34">
        <f>IFERROR(VLOOKUP($H1093,'Water F Rev'!$A:$L,15,FALSE),0)</f>
        <v>0</v>
      </c>
      <c r="P1093" s="34">
        <f>IFERROR(VLOOKUP($H1093,'Water F Rev'!$A:$L,16,FALSE),0)</f>
        <v>0</v>
      </c>
      <c r="Q1093" s="42">
        <f>IFERROR(VLOOKUP($H1093,'Water F Rev'!$A:$L,17,FALSE),0)</f>
        <v>0</v>
      </c>
      <c r="R1093" s="34">
        <f>IFERROR(VLOOKUP($H1093,'Water F Exp'!$A:$K,15,FALSE),0)</f>
        <v>0</v>
      </c>
      <c r="S1093" s="34">
        <f>IFERROR(VLOOKUP($H1093,'Water F Exp'!$A:$K,16,FALSE),0)</f>
        <v>0</v>
      </c>
      <c r="T1093" s="42">
        <f>IFERROR(VLOOKUP($H1093,'Water F Exp'!$A:$K,17,FALSE),0)</f>
        <v>0</v>
      </c>
      <c r="U1093" s="34">
        <f ca="1">IFERROR(VLOOKUP($H1093,'Sewer F Rev'!$A:$E,15,FALSE),0)</f>
        <v>0</v>
      </c>
      <c r="V1093" s="34">
        <f ca="1">IFERROR(VLOOKUP($H1093,'Sewer F Rev'!$A:$E,16,FALSE),0)</f>
        <v>0</v>
      </c>
      <c r="W1093" s="42">
        <f ca="1">IFERROR(VLOOKUP($H1093,'Sewer F Rev'!$A:$E,17,FALSE),0)</f>
        <v>0</v>
      </c>
      <c r="X1093" s="34">
        <f>IFERROR(VLOOKUP($H1093,'Sewer F Exp'!$A:$B,15,FALSE),0)</f>
        <v>0</v>
      </c>
      <c r="Y1093" s="34">
        <f>IFERROR(VLOOKUP($H1093,'Sewer F Exp'!$A:$B,16,FALSE),0)</f>
        <v>0</v>
      </c>
      <c r="Z1093" s="42">
        <f>IFERROR(VLOOKUP($H1093,'Sewer F Exp'!$A:$B,17,FALSE),0)</f>
        <v>0</v>
      </c>
      <c r="AA1093" s="34">
        <f>IFERROR(VLOOKUP($H1093,'Refuse F Rev'!$A:$E,15,FALSE),0)</f>
        <v>0</v>
      </c>
      <c r="AB1093" s="34">
        <f>IFERROR(VLOOKUP($H1093,'Refuse F Rev'!$A:$E,16,FALSE),0)</f>
        <v>0</v>
      </c>
      <c r="AC1093" s="42">
        <f>IFERROR(VLOOKUP($H1093,'Refuse F Rev'!$A:$E,17,FALSE),0)</f>
        <v>0</v>
      </c>
      <c r="AD1093" s="34">
        <f>IFERROR(VLOOKUP($H1093,'Refuse F Exp'!$A:$E,15,FALSE),0)</f>
        <v>0</v>
      </c>
      <c r="AE1093" s="34">
        <f>IFERROR(VLOOKUP($H1093,'Refuse F Exp'!$A:$E,16,FALSE),0)</f>
        <v>0</v>
      </c>
      <c r="AF1093" s="42">
        <f>IFERROR(VLOOKUP($H1093,'Refuse F Exp'!$A:$E,17,FALSE),0)</f>
        <v>0</v>
      </c>
      <c r="AG1093" s="34">
        <f>IFERROR(VLOOKUP($H1093,#REF!,10,FALSE),0)</f>
        <v>0</v>
      </c>
      <c r="AH1093" s="34">
        <f>IFERROR(VLOOKUP($H1093,#REF!,11,FALSE),0)</f>
        <v>0</v>
      </c>
      <c r="AI1093" s="42">
        <f>IFERROR(VLOOKUP($H1093,#REF!,12,FALSE),0)</f>
        <v>0</v>
      </c>
      <c r="AJ1093" s="34">
        <f>IFERROR(VLOOKUP($H1093,#REF!,10,FALSE),0)</f>
        <v>0</v>
      </c>
      <c r="AK1093" s="34">
        <f>IFERROR(VLOOKUP($H1093,#REF!,11,FALSE),0)</f>
        <v>0</v>
      </c>
      <c r="AL1093" s="42">
        <f>IFERROR(VLOOKUP($H1093,#REF!,12,FALSE),0)</f>
        <v>0</v>
      </c>
      <c r="AM1093" s="34">
        <f>IFERROR(VLOOKUP($H1093,#REF!,10,FALSE),0)</f>
        <v>0</v>
      </c>
      <c r="AN1093" s="34">
        <f>IFERROR(VLOOKUP($H1093,#REF!,11,FALSE),0)</f>
        <v>0</v>
      </c>
      <c r="AO1093" s="42">
        <f>IFERROR(VLOOKUP($H1093,#REF!,12,FALSE),0)</f>
        <v>0</v>
      </c>
      <c r="AP1093" s="34">
        <f>IFERROR(VLOOKUP($H1093,#REF!,10,FALSE),0)</f>
        <v>0</v>
      </c>
      <c r="AQ1093" s="34">
        <f>IFERROR(VLOOKUP($H1093,#REF!,11,FALSE),0)</f>
        <v>0</v>
      </c>
      <c r="AR1093" s="42">
        <f>IFERROR(VLOOKUP($H1093,#REF!,12,FALSE),0)</f>
        <v>0</v>
      </c>
      <c r="AS1093" s="34">
        <f>IFERROR(VLOOKUP($H1093,#REF!,13,FALSE),0)</f>
        <v>0</v>
      </c>
      <c r="AT1093" s="34">
        <f>IFERROR(VLOOKUP($H1093,#REF!,14,FALSE),0)</f>
        <v>0</v>
      </c>
      <c r="AU1093" s="42">
        <f>IFERROR(VLOOKUP($H1093,#REF!,15,FALSE),0)</f>
        <v>0</v>
      </c>
      <c r="AV1093" s="34">
        <f>IFERROR(VLOOKUP($H1093,#REF!,15,FALSE),0)</f>
        <v>0</v>
      </c>
      <c r="AW1093" s="34">
        <f>IFERROR(VLOOKUP($H1093,#REF!,16,FALSE),0)</f>
        <v>0</v>
      </c>
      <c r="AX1093" s="42">
        <f>IFERROR(VLOOKUP($H1093,#REF!,17,FALSE),0)</f>
        <v>0</v>
      </c>
    </row>
    <row r="1094" spans="1:50" x14ac:dyDescent="0.3">
      <c r="A1094" s="33" t="str">
        <f t="shared" si="68"/>
        <v>0</v>
      </c>
      <c r="B1094" s="33">
        <f>+'R&amp;E EXPORT'!B1069</f>
        <v>0</v>
      </c>
      <c r="C1094" t="str">
        <f>IFERROR(VLOOKUP(A1094,'MCSJ Export'!A:C,3,FALSE),"")</f>
        <v/>
      </c>
      <c r="D1094" s="37">
        <f t="shared" ca="1" si="69"/>
        <v>0</v>
      </c>
      <c r="E1094" s="37">
        <f t="shared" ca="1" si="70"/>
        <v>0</v>
      </c>
      <c r="F1094" s="37">
        <f t="shared" ca="1" si="71"/>
        <v>0</v>
      </c>
      <c r="G1094" s="37"/>
      <c r="H1094" s="33">
        <f>+'R&amp;E EXPORT'!A1069</f>
        <v>0</v>
      </c>
      <c r="I1094" s="34">
        <f>IFERROR(VLOOKUP($H1094,'Gen F Rev'!$A:$M,15,FALSE),0)</f>
        <v>0</v>
      </c>
      <c r="J1094" s="34">
        <f>IFERROR(VLOOKUP($H1094,'Gen F Rev'!$A:$M,16,FALSE),0)</f>
        <v>0</v>
      </c>
      <c r="K1094" s="42">
        <f>IFERROR(VLOOKUP($H1094,'Gen F Rev'!$A:$M,17,FALSE),0)</f>
        <v>0</v>
      </c>
      <c r="L1094" s="34">
        <f>IFERROR(VLOOKUP($H1094,'Gen F Exp'!$A:$E,15,FALSE),0)</f>
        <v>0</v>
      </c>
      <c r="M1094" s="34">
        <f>IFERROR(VLOOKUP($H1094,'Gen F Exp'!$A:$E,16,FALSE),0)</f>
        <v>0</v>
      </c>
      <c r="N1094" s="42">
        <f>IFERROR(VLOOKUP($H1094,'Gen F Exp'!$A:$E,17,FALSE),0)</f>
        <v>0</v>
      </c>
      <c r="O1094" s="34">
        <f>IFERROR(VLOOKUP($H1094,'Water F Rev'!$A:$L,15,FALSE),0)</f>
        <v>0</v>
      </c>
      <c r="P1094" s="34">
        <f>IFERROR(VLOOKUP($H1094,'Water F Rev'!$A:$L,16,FALSE),0)</f>
        <v>0</v>
      </c>
      <c r="Q1094" s="42">
        <f>IFERROR(VLOOKUP($H1094,'Water F Rev'!$A:$L,17,FALSE),0)</f>
        <v>0</v>
      </c>
      <c r="R1094" s="34">
        <f>IFERROR(VLOOKUP($H1094,'Water F Exp'!$A:$K,15,FALSE),0)</f>
        <v>0</v>
      </c>
      <c r="S1094" s="34">
        <f>IFERROR(VLOOKUP($H1094,'Water F Exp'!$A:$K,16,FALSE),0)</f>
        <v>0</v>
      </c>
      <c r="T1094" s="42">
        <f>IFERROR(VLOOKUP($H1094,'Water F Exp'!$A:$K,17,FALSE),0)</f>
        <v>0</v>
      </c>
      <c r="U1094" s="34">
        <f ca="1">IFERROR(VLOOKUP($H1094,'Sewer F Rev'!$A:$E,15,FALSE),0)</f>
        <v>0</v>
      </c>
      <c r="V1094" s="34">
        <f ca="1">IFERROR(VLOOKUP($H1094,'Sewer F Rev'!$A:$E,16,FALSE),0)</f>
        <v>0</v>
      </c>
      <c r="W1094" s="42">
        <f ca="1">IFERROR(VLOOKUP($H1094,'Sewer F Rev'!$A:$E,17,FALSE),0)</f>
        <v>0</v>
      </c>
      <c r="X1094" s="34">
        <f>IFERROR(VLOOKUP($H1094,'Sewer F Exp'!$A:$B,15,FALSE),0)</f>
        <v>0</v>
      </c>
      <c r="Y1094" s="34">
        <f>IFERROR(VLOOKUP($H1094,'Sewer F Exp'!$A:$B,16,FALSE),0)</f>
        <v>0</v>
      </c>
      <c r="Z1094" s="42">
        <f>IFERROR(VLOOKUP($H1094,'Sewer F Exp'!$A:$B,17,FALSE),0)</f>
        <v>0</v>
      </c>
      <c r="AA1094" s="34">
        <f>IFERROR(VLOOKUP($H1094,'Refuse F Rev'!$A:$E,15,FALSE),0)</f>
        <v>0</v>
      </c>
      <c r="AB1094" s="34">
        <f>IFERROR(VLOOKUP($H1094,'Refuse F Rev'!$A:$E,16,FALSE),0)</f>
        <v>0</v>
      </c>
      <c r="AC1094" s="42">
        <f>IFERROR(VLOOKUP($H1094,'Refuse F Rev'!$A:$E,17,FALSE),0)</f>
        <v>0</v>
      </c>
      <c r="AD1094" s="34">
        <f>IFERROR(VLOOKUP($H1094,'Refuse F Exp'!$A:$E,15,FALSE),0)</f>
        <v>0</v>
      </c>
      <c r="AE1094" s="34">
        <f>IFERROR(VLOOKUP($H1094,'Refuse F Exp'!$A:$E,16,FALSE),0)</f>
        <v>0</v>
      </c>
      <c r="AF1094" s="42">
        <f>IFERROR(VLOOKUP($H1094,'Refuse F Exp'!$A:$E,17,FALSE),0)</f>
        <v>0</v>
      </c>
      <c r="AG1094" s="34">
        <f>IFERROR(VLOOKUP($H1094,#REF!,10,FALSE),0)</f>
        <v>0</v>
      </c>
      <c r="AH1094" s="34">
        <f>IFERROR(VLOOKUP($H1094,#REF!,11,FALSE),0)</f>
        <v>0</v>
      </c>
      <c r="AI1094" s="42">
        <f>IFERROR(VLOOKUP($H1094,#REF!,12,FALSE),0)</f>
        <v>0</v>
      </c>
      <c r="AJ1094" s="34">
        <f>IFERROR(VLOOKUP($H1094,#REF!,10,FALSE),0)</f>
        <v>0</v>
      </c>
      <c r="AK1094" s="34">
        <f>IFERROR(VLOOKUP($H1094,#REF!,11,FALSE),0)</f>
        <v>0</v>
      </c>
      <c r="AL1094" s="42">
        <f>IFERROR(VLOOKUP($H1094,#REF!,12,FALSE),0)</f>
        <v>0</v>
      </c>
      <c r="AM1094" s="34">
        <f>IFERROR(VLOOKUP($H1094,#REF!,10,FALSE),0)</f>
        <v>0</v>
      </c>
      <c r="AN1094" s="34">
        <f>IFERROR(VLOOKUP($H1094,#REF!,11,FALSE),0)</f>
        <v>0</v>
      </c>
      <c r="AO1094" s="42">
        <f>IFERROR(VLOOKUP($H1094,#REF!,12,FALSE),0)</f>
        <v>0</v>
      </c>
      <c r="AP1094" s="34">
        <f>IFERROR(VLOOKUP($H1094,#REF!,10,FALSE),0)</f>
        <v>0</v>
      </c>
      <c r="AQ1094" s="34">
        <f>IFERROR(VLOOKUP($H1094,#REF!,11,FALSE),0)</f>
        <v>0</v>
      </c>
      <c r="AR1094" s="42">
        <f>IFERROR(VLOOKUP($H1094,#REF!,12,FALSE),0)</f>
        <v>0</v>
      </c>
      <c r="AS1094" s="34">
        <f>IFERROR(VLOOKUP($H1094,#REF!,13,FALSE),0)</f>
        <v>0</v>
      </c>
      <c r="AT1094" s="34">
        <f>IFERROR(VLOOKUP($H1094,#REF!,14,FALSE),0)</f>
        <v>0</v>
      </c>
      <c r="AU1094" s="42">
        <f>IFERROR(VLOOKUP($H1094,#REF!,15,FALSE),0)</f>
        <v>0</v>
      </c>
      <c r="AV1094" s="34">
        <f>IFERROR(VLOOKUP($H1094,#REF!,15,FALSE),0)</f>
        <v>0</v>
      </c>
      <c r="AW1094" s="34">
        <f>IFERROR(VLOOKUP($H1094,#REF!,16,FALSE),0)</f>
        <v>0</v>
      </c>
      <c r="AX1094" s="42">
        <f>IFERROR(VLOOKUP($H1094,#REF!,17,FALSE),0)</f>
        <v>0</v>
      </c>
    </row>
    <row r="1095" spans="1:50" x14ac:dyDescent="0.3">
      <c r="A1095" s="33" t="str">
        <f t="shared" si="68"/>
        <v>0</v>
      </c>
      <c r="B1095" s="33">
        <f>+'R&amp;E EXPORT'!B1070</f>
        <v>0</v>
      </c>
      <c r="C1095" t="str">
        <f>IFERROR(VLOOKUP(A1095,'MCSJ Export'!A:C,3,FALSE),"")</f>
        <v/>
      </c>
      <c r="D1095" s="37">
        <f t="shared" ca="1" si="69"/>
        <v>0</v>
      </c>
      <c r="E1095" s="37">
        <f t="shared" ca="1" si="70"/>
        <v>0</v>
      </c>
      <c r="F1095" s="37">
        <f t="shared" ca="1" si="71"/>
        <v>0</v>
      </c>
      <c r="G1095" s="37"/>
      <c r="H1095" s="33">
        <f>+'R&amp;E EXPORT'!A1070</f>
        <v>0</v>
      </c>
      <c r="I1095" s="34">
        <f>IFERROR(VLOOKUP($H1095,'Gen F Rev'!$A:$M,15,FALSE),0)</f>
        <v>0</v>
      </c>
      <c r="J1095" s="34">
        <f>IFERROR(VLOOKUP($H1095,'Gen F Rev'!$A:$M,16,FALSE),0)</f>
        <v>0</v>
      </c>
      <c r="K1095" s="42">
        <f>IFERROR(VLOOKUP($H1095,'Gen F Rev'!$A:$M,17,FALSE),0)</f>
        <v>0</v>
      </c>
      <c r="L1095" s="34">
        <f>IFERROR(VLOOKUP($H1095,'Gen F Exp'!$A:$E,15,FALSE),0)</f>
        <v>0</v>
      </c>
      <c r="M1095" s="34">
        <f>IFERROR(VLOOKUP($H1095,'Gen F Exp'!$A:$E,16,FALSE),0)</f>
        <v>0</v>
      </c>
      <c r="N1095" s="42">
        <f>IFERROR(VLOOKUP($H1095,'Gen F Exp'!$A:$E,17,FALSE),0)</f>
        <v>0</v>
      </c>
      <c r="O1095" s="34">
        <f>IFERROR(VLOOKUP($H1095,'Water F Rev'!$A:$L,15,FALSE),0)</f>
        <v>0</v>
      </c>
      <c r="P1095" s="34">
        <f>IFERROR(VLOOKUP($H1095,'Water F Rev'!$A:$L,16,FALSE),0)</f>
        <v>0</v>
      </c>
      <c r="Q1095" s="42">
        <f>IFERROR(VLOOKUP($H1095,'Water F Rev'!$A:$L,17,FALSE),0)</f>
        <v>0</v>
      </c>
      <c r="R1095" s="34">
        <f>IFERROR(VLOOKUP($H1095,'Water F Exp'!$A:$K,15,FALSE),0)</f>
        <v>0</v>
      </c>
      <c r="S1095" s="34">
        <f>IFERROR(VLOOKUP($H1095,'Water F Exp'!$A:$K,16,FALSE),0)</f>
        <v>0</v>
      </c>
      <c r="T1095" s="42">
        <f>IFERROR(VLOOKUP($H1095,'Water F Exp'!$A:$K,17,FALSE),0)</f>
        <v>0</v>
      </c>
      <c r="U1095" s="34">
        <f ca="1">IFERROR(VLOOKUP($H1095,'Sewer F Rev'!$A:$E,15,FALSE),0)</f>
        <v>0</v>
      </c>
      <c r="V1095" s="34">
        <f ca="1">IFERROR(VLOOKUP($H1095,'Sewer F Rev'!$A:$E,16,FALSE),0)</f>
        <v>0</v>
      </c>
      <c r="W1095" s="42">
        <f ca="1">IFERROR(VLOOKUP($H1095,'Sewer F Rev'!$A:$E,17,FALSE),0)</f>
        <v>0</v>
      </c>
      <c r="X1095" s="34">
        <f>IFERROR(VLOOKUP($H1095,'Sewer F Exp'!$A:$B,15,FALSE),0)</f>
        <v>0</v>
      </c>
      <c r="Y1095" s="34">
        <f>IFERROR(VLOOKUP($H1095,'Sewer F Exp'!$A:$B,16,FALSE),0)</f>
        <v>0</v>
      </c>
      <c r="Z1095" s="42">
        <f>IFERROR(VLOOKUP($H1095,'Sewer F Exp'!$A:$B,17,FALSE),0)</f>
        <v>0</v>
      </c>
      <c r="AA1095" s="34">
        <f>IFERROR(VLOOKUP($H1095,'Refuse F Rev'!$A:$E,15,FALSE),0)</f>
        <v>0</v>
      </c>
      <c r="AB1095" s="34">
        <f>IFERROR(VLOOKUP($H1095,'Refuse F Rev'!$A:$E,16,FALSE),0)</f>
        <v>0</v>
      </c>
      <c r="AC1095" s="42">
        <f>IFERROR(VLOOKUP($H1095,'Refuse F Rev'!$A:$E,17,FALSE),0)</f>
        <v>0</v>
      </c>
      <c r="AD1095" s="34">
        <f>IFERROR(VLOOKUP($H1095,'Refuse F Exp'!$A:$E,15,FALSE),0)</f>
        <v>0</v>
      </c>
      <c r="AE1095" s="34">
        <f>IFERROR(VLOOKUP($H1095,'Refuse F Exp'!$A:$E,16,FALSE),0)</f>
        <v>0</v>
      </c>
      <c r="AF1095" s="42">
        <f>IFERROR(VLOOKUP($H1095,'Refuse F Exp'!$A:$E,17,FALSE),0)</f>
        <v>0</v>
      </c>
      <c r="AG1095" s="34">
        <f>IFERROR(VLOOKUP($H1095,#REF!,10,FALSE),0)</f>
        <v>0</v>
      </c>
      <c r="AH1095" s="34">
        <f>IFERROR(VLOOKUP($H1095,#REF!,11,FALSE),0)</f>
        <v>0</v>
      </c>
      <c r="AI1095" s="42">
        <f>IFERROR(VLOOKUP($H1095,#REF!,12,FALSE),0)</f>
        <v>0</v>
      </c>
      <c r="AJ1095" s="34">
        <f>IFERROR(VLOOKUP($H1095,#REF!,10,FALSE),0)</f>
        <v>0</v>
      </c>
      <c r="AK1095" s="34">
        <f>IFERROR(VLOOKUP($H1095,#REF!,11,FALSE),0)</f>
        <v>0</v>
      </c>
      <c r="AL1095" s="42">
        <f>IFERROR(VLOOKUP($H1095,#REF!,12,FALSE),0)</f>
        <v>0</v>
      </c>
      <c r="AM1095" s="34">
        <f>IFERROR(VLOOKUP($H1095,#REF!,10,FALSE),0)</f>
        <v>0</v>
      </c>
      <c r="AN1095" s="34">
        <f>IFERROR(VLOOKUP($H1095,#REF!,11,FALSE),0)</f>
        <v>0</v>
      </c>
      <c r="AO1095" s="42">
        <f>IFERROR(VLOOKUP($H1095,#REF!,12,FALSE),0)</f>
        <v>0</v>
      </c>
      <c r="AP1095" s="34">
        <f>IFERROR(VLOOKUP($H1095,#REF!,10,FALSE),0)</f>
        <v>0</v>
      </c>
      <c r="AQ1095" s="34">
        <f>IFERROR(VLOOKUP($H1095,#REF!,11,FALSE),0)</f>
        <v>0</v>
      </c>
      <c r="AR1095" s="42">
        <f>IFERROR(VLOOKUP($H1095,#REF!,12,FALSE),0)</f>
        <v>0</v>
      </c>
      <c r="AS1095" s="34">
        <f>IFERROR(VLOOKUP($H1095,#REF!,13,FALSE),0)</f>
        <v>0</v>
      </c>
      <c r="AT1095" s="34">
        <f>IFERROR(VLOOKUP($H1095,#REF!,14,FALSE),0)</f>
        <v>0</v>
      </c>
      <c r="AU1095" s="42">
        <f>IFERROR(VLOOKUP($H1095,#REF!,15,FALSE),0)</f>
        <v>0</v>
      </c>
      <c r="AV1095" s="34">
        <f>IFERROR(VLOOKUP($H1095,#REF!,15,FALSE),0)</f>
        <v>0</v>
      </c>
      <c r="AW1095" s="34">
        <f>IFERROR(VLOOKUP($H1095,#REF!,16,FALSE),0)</f>
        <v>0</v>
      </c>
      <c r="AX1095" s="42">
        <f>IFERROR(VLOOKUP($H1095,#REF!,17,FALSE),0)</f>
        <v>0</v>
      </c>
    </row>
    <row r="1096" spans="1:50" x14ac:dyDescent="0.3">
      <c r="A1096" s="33" t="str">
        <f t="shared" si="68"/>
        <v>0</v>
      </c>
      <c r="B1096" s="33">
        <f>+'R&amp;E EXPORT'!B1071</f>
        <v>0</v>
      </c>
      <c r="C1096" t="str">
        <f>IFERROR(VLOOKUP(A1096,'MCSJ Export'!A:C,3,FALSE),"")</f>
        <v/>
      </c>
      <c r="D1096" s="37">
        <f t="shared" ca="1" si="69"/>
        <v>0</v>
      </c>
      <c r="E1096" s="37">
        <f t="shared" ca="1" si="70"/>
        <v>0</v>
      </c>
      <c r="F1096" s="37">
        <f t="shared" ca="1" si="71"/>
        <v>0</v>
      </c>
      <c r="G1096" s="37"/>
      <c r="H1096" s="33">
        <f>+'R&amp;E EXPORT'!A1071</f>
        <v>0</v>
      </c>
      <c r="I1096" s="34">
        <f>IFERROR(VLOOKUP($H1096,'Gen F Rev'!$A:$M,15,FALSE),0)</f>
        <v>0</v>
      </c>
      <c r="J1096" s="34">
        <f>IFERROR(VLOOKUP($H1096,'Gen F Rev'!$A:$M,16,FALSE),0)</f>
        <v>0</v>
      </c>
      <c r="K1096" s="42">
        <f>IFERROR(VLOOKUP($H1096,'Gen F Rev'!$A:$M,17,FALSE),0)</f>
        <v>0</v>
      </c>
      <c r="L1096" s="34">
        <f>IFERROR(VLOOKUP($H1096,'Gen F Exp'!$A:$E,15,FALSE),0)</f>
        <v>0</v>
      </c>
      <c r="M1096" s="34">
        <f>IFERROR(VLOOKUP($H1096,'Gen F Exp'!$A:$E,16,FALSE),0)</f>
        <v>0</v>
      </c>
      <c r="N1096" s="42">
        <f>IFERROR(VLOOKUP($H1096,'Gen F Exp'!$A:$E,17,FALSE),0)</f>
        <v>0</v>
      </c>
      <c r="O1096" s="34">
        <f>IFERROR(VLOOKUP($H1096,'Water F Rev'!$A:$L,15,FALSE),0)</f>
        <v>0</v>
      </c>
      <c r="P1096" s="34">
        <f>IFERROR(VLOOKUP($H1096,'Water F Rev'!$A:$L,16,FALSE),0)</f>
        <v>0</v>
      </c>
      <c r="Q1096" s="42">
        <f>IFERROR(VLOOKUP($H1096,'Water F Rev'!$A:$L,17,FALSE),0)</f>
        <v>0</v>
      </c>
      <c r="R1096" s="34">
        <f>IFERROR(VLOOKUP($H1096,'Water F Exp'!$A:$K,15,FALSE),0)</f>
        <v>0</v>
      </c>
      <c r="S1096" s="34">
        <f>IFERROR(VLOOKUP($H1096,'Water F Exp'!$A:$K,16,FALSE),0)</f>
        <v>0</v>
      </c>
      <c r="T1096" s="42">
        <f>IFERROR(VLOOKUP($H1096,'Water F Exp'!$A:$K,17,FALSE),0)</f>
        <v>0</v>
      </c>
      <c r="U1096" s="34">
        <f ca="1">IFERROR(VLOOKUP($H1096,'Sewer F Rev'!$A:$E,15,FALSE),0)</f>
        <v>0</v>
      </c>
      <c r="V1096" s="34">
        <f ca="1">IFERROR(VLOOKUP($H1096,'Sewer F Rev'!$A:$E,16,FALSE),0)</f>
        <v>0</v>
      </c>
      <c r="W1096" s="42">
        <f ca="1">IFERROR(VLOOKUP($H1096,'Sewer F Rev'!$A:$E,17,FALSE),0)</f>
        <v>0</v>
      </c>
      <c r="X1096" s="34">
        <f>IFERROR(VLOOKUP($H1096,'Sewer F Exp'!$A:$B,15,FALSE),0)</f>
        <v>0</v>
      </c>
      <c r="Y1096" s="34">
        <f>IFERROR(VLOOKUP($H1096,'Sewer F Exp'!$A:$B,16,FALSE),0)</f>
        <v>0</v>
      </c>
      <c r="Z1096" s="42">
        <f>IFERROR(VLOOKUP($H1096,'Sewer F Exp'!$A:$B,17,FALSE),0)</f>
        <v>0</v>
      </c>
      <c r="AA1096" s="34">
        <f>IFERROR(VLOOKUP($H1096,'Refuse F Rev'!$A:$E,15,FALSE),0)</f>
        <v>0</v>
      </c>
      <c r="AB1096" s="34">
        <f>IFERROR(VLOOKUP($H1096,'Refuse F Rev'!$A:$E,16,FALSE),0)</f>
        <v>0</v>
      </c>
      <c r="AC1096" s="42">
        <f>IFERROR(VLOOKUP($H1096,'Refuse F Rev'!$A:$E,17,FALSE),0)</f>
        <v>0</v>
      </c>
      <c r="AD1096" s="34">
        <f>IFERROR(VLOOKUP($H1096,'Refuse F Exp'!$A:$E,15,FALSE),0)</f>
        <v>0</v>
      </c>
      <c r="AE1096" s="34">
        <f>IFERROR(VLOOKUP($H1096,'Refuse F Exp'!$A:$E,16,FALSE),0)</f>
        <v>0</v>
      </c>
      <c r="AF1096" s="42">
        <f>IFERROR(VLOOKUP($H1096,'Refuse F Exp'!$A:$E,17,FALSE),0)</f>
        <v>0</v>
      </c>
      <c r="AG1096" s="34">
        <f>IFERROR(VLOOKUP($H1096,#REF!,10,FALSE),0)</f>
        <v>0</v>
      </c>
      <c r="AH1096" s="34">
        <f>IFERROR(VLOOKUP($H1096,#REF!,11,FALSE),0)</f>
        <v>0</v>
      </c>
      <c r="AI1096" s="42">
        <f>IFERROR(VLOOKUP($H1096,#REF!,12,FALSE),0)</f>
        <v>0</v>
      </c>
      <c r="AJ1096" s="34">
        <f>IFERROR(VLOOKUP($H1096,#REF!,10,FALSE),0)</f>
        <v>0</v>
      </c>
      <c r="AK1096" s="34">
        <f>IFERROR(VLOOKUP($H1096,#REF!,11,FALSE),0)</f>
        <v>0</v>
      </c>
      <c r="AL1096" s="42">
        <f>IFERROR(VLOOKUP($H1096,#REF!,12,FALSE),0)</f>
        <v>0</v>
      </c>
      <c r="AM1096" s="34">
        <f>IFERROR(VLOOKUP($H1096,#REF!,10,FALSE),0)</f>
        <v>0</v>
      </c>
      <c r="AN1096" s="34">
        <f>IFERROR(VLOOKUP($H1096,#REF!,11,FALSE),0)</f>
        <v>0</v>
      </c>
      <c r="AO1096" s="42">
        <f>IFERROR(VLOOKUP($H1096,#REF!,12,FALSE),0)</f>
        <v>0</v>
      </c>
      <c r="AP1096" s="34">
        <f>IFERROR(VLOOKUP($H1096,#REF!,10,FALSE),0)</f>
        <v>0</v>
      </c>
      <c r="AQ1096" s="34">
        <f>IFERROR(VLOOKUP($H1096,#REF!,11,FALSE),0)</f>
        <v>0</v>
      </c>
      <c r="AR1096" s="42">
        <f>IFERROR(VLOOKUP($H1096,#REF!,12,FALSE),0)</f>
        <v>0</v>
      </c>
      <c r="AS1096" s="34">
        <f>IFERROR(VLOOKUP($H1096,#REF!,13,FALSE),0)</f>
        <v>0</v>
      </c>
      <c r="AT1096" s="34">
        <f>IFERROR(VLOOKUP($H1096,#REF!,14,FALSE),0)</f>
        <v>0</v>
      </c>
      <c r="AU1096" s="42">
        <f>IFERROR(VLOOKUP($H1096,#REF!,15,FALSE),0)</f>
        <v>0</v>
      </c>
      <c r="AV1096" s="34">
        <f>IFERROR(VLOOKUP($H1096,#REF!,15,FALSE),0)</f>
        <v>0</v>
      </c>
      <c r="AW1096" s="34">
        <f>IFERROR(VLOOKUP($H1096,#REF!,16,FALSE),0)</f>
        <v>0</v>
      </c>
      <c r="AX1096" s="42">
        <f>IFERROR(VLOOKUP($H1096,#REF!,17,FALSE),0)</f>
        <v>0</v>
      </c>
    </row>
    <row r="1097" spans="1:50" x14ac:dyDescent="0.3">
      <c r="A1097" s="33" t="str">
        <f t="shared" si="68"/>
        <v>0</v>
      </c>
      <c r="B1097" s="33">
        <f>+'R&amp;E EXPORT'!B1072</f>
        <v>0</v>
      </c>
      <c r="C1097" t="str">
        <f>IFERROR(VLOOKUP(A1097,'MCSJ Export'!A:C,3,FALSE),"")</f>
        <v/>
      </c>
      <c r="D1097" s="37">
        <f t="shared" ca="1" si="69"/>
        <v>0</v>
      </c>
      <c r="E1097" s="37">
        <f t="shared" ca="1" si="70"/>
        <v>0</v>
      </c>
      <c r="F1097" s="37">
        <f t="shared" ca="1" si="71"/>
        <v>0</v>
      </c>
      <c r="G1097" s="37"/>
      <c r="H1097" s="33">
        <f>+'R&amp;E EXPORT'!A1072</f>
        <v>0</v>
      </c>
      <c r="I1097" s="34">
        <f>IFERROR(VLOOKUP($H1097,'Gen F Rev'!$A:$M,15,FALSE),0)</f>
        <v>0</v>
      </c>
      <c r="J1097" s="34">
        <f>IFERROR(VLOOKUP($H1097,'Gen F Rev'!$A:$M,16,FALSE),0)</f>
        <v>0</v>
      </c>
      <c r="K1097" s="42">
        <f>IFERROR(VLOOKUP($H1097,'Gen F Rev'!$A:$M,17,FALSE),0)</f>
        <v>0</v>
      </c>
      <c r="L1097" s="34">
        <f>IFERROR(VLOOKUP($H1097,'Gen F Exp'!$A:$E,15,FALSE),0)</f>
        <v>0</v>
      </c>
      <c r="M1097" s="34">
        <f>IFERROR(VLOOKUP($H1097,'Gen F Exp'!$A:$E,16,FALSE),0)</f>
        <v>0</v>
      </c>
      <c r="N1097" s="42">
        <f>IFERROR(VLOOKUP($H1097,'Gen F Exp'!$A:$E,17,FALSE),0)</f>
        <v>0</v>
      </c>
      <c r="O1097" s="34">
        <f>IFERROR(VLOOKUP($H1097,'Water F Rev'!$A:$L,15,FALSE),0)</f>
        <v>0</v>
      </c>
      <c r="P1097" s="34">
        <f>IFERROR(VLOOKUP($H1097,'Water F Rev'!$A:$L,16,FALSE),0)</f>
        <v>0</v>
      </c>
      <c r="Q1097" s="42">
        <f>IFERROR(VLOOKUP($H1097,'Water F Rev'!$A:$L,17,FALSE),0)</f>
        <v>0</v>
      </c>
      <c r="R1097" s="34">
        <f>IFERROR(VLOOKUP($H1097,'Water F Exp'!$A:$K,15,FALSE),0)</f>
        <v>0</v>
      </c>
      <c r="S1097" s="34">
        <f>IFERROR(VLOOKUP($H1097,'Water F Exp'!$A:$K,16,FALSE),0)</f>
        <v>0</v>
      </c>
      <c r="T1097" s="42">
        <f>IFERROR(VLOOKUP($H1097,'Water F Exp'!$A:$K,17,FALSE),0)</f>
        <v>0</v>
      </c>
      <c r="U1097" s="34">
        <f ca="1">IFERROR(VLOOKUP($H1097,'Sewer F Rev'!$A:$E,15,FALSE),0)</f>
        <v>0</v>
      </c>
      <c r="V1097" s="34">
        <f ca="1">IFERROR(VLOOKUP($H1097,'Sewer F Rev'!$A:$E,16,FALSE),0)</f>
        <v>0</v>
      </c>
      <c r="W1097" s="42">
        <f ca="1">IFERROR(VLOOKUP($H1097,'Sewer F Rev'!$A:$E,17,FALSE),0)</f>
        <v>0</v>
      </c>
      <c r="X1097" s="34">
        <f>IFERROR(VLOOKUP($H1097,'Sewer F Exp'!$A:$B,15,FALSE),0)</f>
        <v>0</v>
      </c>
      <c r="Y1097" s="34">
        <f>IFERROR(VLOOKUP($H1097,'Sewer F Exp'!$A:$B,16,FALSE),0)</f>
        <v>0</v>
      </c>
      <c r="Z1097" s="42">
        <f>IFERROR(VLOOKUP($H1097,'Sewer F Exp'!$A:$B,17,FALSE),0)</f>
        <v>0</v>
      </c>
      <c r="AA1097" s="34">
        <f>IFERROR(VLOOKUP($H1097,'Refuse F Rev'!$A:$E,15,FALSE),0)</f>
        <v>0</v>
      </c>
      <c r="AB1097" s="34">
        <f>IFERROR(VLOOKUP($H1097,'Refuse F Rev'!$A:$E,16,FALSE),0)</f>
        <v>0</v>
      </c>
      <c r="AC1097" s="42">
        <f>IFERROR(VLOOKUP($H1097,'Refuse F Rev'!$A:$E,17,FALSE),0)</f>
        <v>0</v>
      </c>
      <c r="AD1097" s="34">
        <f>IFERROR(VLOOKUP($H1097,'Refuse F Exp'!$A:$E,15,FALSE),0)</f>
        <v>0</v>
      </c>
      <c r="AE1097" s="34">
        <f>IFERROR(VLOOKUP($H1097,'Refuse F Exp'!$A:$E,16,FALSE),0)</f>
        <v>0</v>
      </c>
      <c r="AF1097" s="42">
        <f>IFERROR(VLOOKUP($H1097,'Refuse F Exp'!$A:$E,17,FALSE),0)</f>
        <v>0</v>
      </c>
      <c r="AG1097" s="34">
        <f>IFERROR(VLOOKUP($H1097,#REF!,10,FALSE),0)</f>
        <v>0</v>
      </c>
      <c r="AH1097" s="34">
        <f>IFERROR(VLOOKUP($H1097,#REF!,11,FALSE),0)</f>
        <v>0</v>
      </c>
      <c r="AI1097" s="42">
        <f>IFERROR(VLOOKUP($H1097,#REF!,12,FALSE),0)</f>
        <v>0</v>
      </c>
      <c r="AJ1097" s="34">
        <f>IFERROR(VLOOKUP($H1097,#REF!,10,FALSE),0)</f>
        <v>0</v>
      </c>
      <c r="AK1097" s="34">
        <f>IFERROR(VLOOKUP($H1097,#REF!,11,FALSE),0)</f>
        <v>0</v>
      </c>
      <c r="AL1097" s="42">
        <f>IFERROR(VLOOKUP($H1097,#REF!,12,FALSE),0)</f>
        <v>0</v>
      </c>
      <c r="AM1097" s="34">
        <f>IFERROR(VLOOKUP($H1097,#REF!,10,FALSE),0)</f>
        <v>0</v>
      </c>
      <c r="AN1097" s="34">
        <f>IFERROR(VLOOKUP($H1097,#REF!,11,FALSE),0)</f>
        <v>0</v>
      </c>
      <c r="AO1097" s="42">
        <f>IFERROR(VLOOKUP($H1097,#REF!,12,FALSE),0)</f>
        <v>0</v>
      </c>
      <c r="AP1097" s="34">
        <f>IFERROR(VLOOKUP($H1097,#REF!,10,FALSE),0)</f>
        <v>0</v>
      </c>
      <c r="AQ1097" s="34">
        <f>IFERROR(VLOOKUP($H1097,#REF!,11,FALSE),0)</f>
        <v>0</v>
      </c>
      <c r="AR1097" s="42">
        <f>IFERROR(VLOOKUP($H1097,#REF!,12,FALSE),0)</f>
        <v>0</v>
      </c>
      <c r="AS1097" s="34">
        <f>IFERROR(VLOOKUP($H1097,#REF!,13,FALSE),0)</f>
        <v>0</v>
      </c>
      <c r="AT1097" s="34">
        <f>IFERROR(VLOOKUP($H1097,#REF!,14,FALSE),0)</f>
        <v>0</v>
      </c>
      <c r="AU1097" s="42">
        <f>IFERROR(VLOOKUP($H1097,#REF!,15,FALSE),0)</f>
        <v>0</v>
      </c>
      <c r="AV1097" s="34">
        <f>IFERROR(VLOOKUP($H1097,#REF!,15,FALSE),0)</f>
        <v>0</v>
      </c>
      <c r="AW1097" s="34">
        <f>IFERROR(VLOOKUP($H1097,#REF!,16,FALSE),0)</f>
        <v>0</v>
      </c>
      <c r="AX1097" s="42">
        <f>IFERROR(VLOOKUP($H1097,#REF!,17,FALSE),0)</f>
        <v>0</v>
      </c>
    </row>
    <row r="1098" spans="1:50" x14ac:dyDescent="0.3">
      <c r="A1098" s="33" t="str">
        <f t="shared" si="68"/>
        <v>0</v>
      </c>
      <c r="B1098" s="33">
        <f>+'R&amp;E EXPORT'!B1073</f>
        <v>0</v>
      </c>
      <c r="C1098" t="str">
        <f>IFERROR(VLOOKUP(A1098,'MCSJ Export'!A:C,3,FALSE),"")</f>
        <v/>
      </c>
      <c r="D1098" s="37">
        <f t="shared" ca="1" si="69"/>
        <v>0</v>
      </c>
      <c r="E1098" s="37">
        <f t="shared" ca="1" si="70"/>
        <v>0</v>
      </c>
      <c r="F1098" s="37">
        <f t="shared" ca="1" si="71"/>
        <v>0</v>
      </c>
      <c r="G1098" s="37"/>
      <c r="H1098" s="33">
        <f>+'R&amp;E EXPORT'!A1073</f>
        <v>0</v>
      </c>
      <c r="I1098" s="34">
        <f>IFERROR(VLOOKUP($H1098,'Gen F Rev'!$A:$M,15,FALSE),0)</f>
        <v>0</v>
      </c>
      <c r="J1098" s="34">
        <f>IFERROR(VLOOKUP($H1098,'Gen F Rev'!$A:$M,16,FALSE),0)</f>
        <v>0</v>
      </c>
      <c r="K1098" s="42">
        <f>IFERROR(VLOOKUP($H1098,'Gen F Rev'!$A:$M,17,FALSE),0)</f>
        <v>0</v>
      </c>
      <c r="L1098" s="34">
        <f>IFERROR(VLOOKUP($H1098,'Gen F Exp'!$A:$E,15,FALSE),0)</f>
        <v>0</v>
      </c>
      <c r="M1098" s="34">
        <f>IFERROR(VLOOKUP($H1098,'Gen F Exp'!$A:$E,16,FALSE),0)</f>
        <v>0</v>
      </c>
      <c r="N1098" s="42">
        <f>IFERROR(VLOOKUP($H1098,'Gen F Exp'!$A:$E,17,FALSE),0)</f>
        <v>0</v>
      </c>
      <c r="O1098" s="34">
        <f>IFERROR(VLOOKUP($H1098,'Water F Rev'!$A:$L,15,FALSE),0)</f>
        <v>0</v>
      </c>
      <c r="P1098" s="34">
        <f>IFERROR(VLOOKUP($H1098,'Water F Rev'!$A:$L,16,FALSE),0)</f>
        <v>0</v>
      </c>
      <c r="Q1098" s="42">
        <f>IFERROR(VLOOKUP($H1098,'Water F Rev'!$A:$L,17,FALSE),0)</f>
        <v>0</v>
      </c>
      <c r="R1098" s="34">
        <f>IFERROR(VLOOKUP($H1098,'Water F Exp'!$A:$K,15,FALSE),0)</f>
        <v>0</v>
      </c>
      <c r="S1098" s="34">
        <f>IFERROR(VLOOKUP($H1098,'Water F Exp'!$A:$K,16,FALSE),0)</f>
        <v>0</v>
      </c>
      <c r="T1098" s="42">
        <f>IFERROR(VLOOKUP($H1098,'Water F Exp'!$A:$K,17,FALSE),0)</f>
        <v>0</v>
      </c>
      <c r="U1098" s="34">
        <f ca="1">IFERROR(VLOOKUP($H1098,'Sewer F Rev'!$A:$E,15,FALSE),0)</f>
        <v>0</v>
      </c>
      <c r="V1098" s="34">
        <f ca="1">IFERROR(VLOOKUP($H1098,'Sewer F Rev'!$A:$E,16,FALSE),0)</f>
        <v>0</v>
      </c>
      <c r="W1098" s="42">
        <f ca="1">IFERROR(VLOOKUP($H1098,'Sewer F Rev'!$A:$E,17,FALSE),0)</f>
        <v>0</v>
      </c>
      <c r="X1098" s="34">
        <f>IFERROR(VLOOKUP($H1098,'Sewer F Exp'!$A:$B,15,FALSE),0)</f>
        <v>0</v>
      </c>
      <c r="Y1098" s="34">
        <f>IFERROR(VLOOKUP($H1098,'Sewer F Exp'!$A:$B,16,FALSE),0)</f>
        <v>0</v>
      </c>
      <c r="Z1098" s="42">
        <f>IFERROR(VLOOKUP($H1098,'Sewer F Exp'!$A:$B,17,FALSE),0)</f>
        <v>0</v>
      </c>
      <c r="AA1098" s="34">
        <f>IFERROR(VLOOKUP($H1098,'Refuse F Rev'!$A:$E,15,FALSE),0)</f>
        <v>0</v>
      </c>
      <c r="AB1098" s="34">
        <f>IFERROR(VLOOKUP($H1098,'Refuse F Rev'!$A:$E,16,FALSE),0)</f>
        <v>0</v>
      </c>
      <c r="AC1098" s="42">
        <f>IFERROR(VLOOKUP($H1098,'Refuse F Rev'!$A:$E,17,FALSE),0)</f>
        <v>0</v>
      </c>
      <c r="AD1098" s="34">
        <f>IFERROR(VLOOKUP($H1098,'Refuse F Exp'!$A:$E,15,FALSE),0)</f>
        <v>0</v>
      </c>
      <c r="AE1098" s="34">
        <f>IFERROR(VLOOKUP($H1098,'Refuse F Exp'!$A:$E,16,FALSE),0)</f>
        <v>0</v>
      </c>
      <c r="AF1098" s="42">
        <f>IFERROR(VLOOKUP($H1098,'Refuse F Exp'!$A:$E,17,FALSE),0)</f>
        <v>0</v>
      </c>
      <c r="AG1098" s="34">
        <f>IFERROR(VLOOKUP($H1098,#REF!,10,FALSE),0)</f>
        <v>0</v>
      </c>
      <c r="AH1098" s="34">
        <f>IFERROR(VLOOKUP($H1098,#REF!,11,FALSE),0)</f>
        <v>0</v>
      </c>
      <c r="AI1098" s="42">
        <f>IFERROR(VLOOKUP($H1098,#REF!,12,FALSE),0)</f>
        <v>0</v>
      </c>
      <c r="AJ1098" s="34">
        <f>IFERROR(VLOOKUP($H1098,#REF!,10,FALSE),0)</f>
        <v>0</v>
      </c>
      <c r="AK1098" s="34">
        <f>IFERROR(VLOOKUP($H1098,#REF!,11,FALSE),0)</f>
        <v>0</v>
      </c>
      <c r="AL1098" s="42">
        <f>IFERROR(VLOOKUP($H1098,#REF!,12,FALSE),0)</f>
        <v>0</v>
      </c>
      <c r="AM1098" s="34">
        <f>IFERROR(VLOOKUP($H1098,#REF!,10,FALSE),0)</f>
        <v>0</v>
      </c>
      <c r="AN1098" s="34">
        <f>IFERROR(VLOOKUP($H1098,#REF!,11,FALSE),0)</f>
        <v>0</v>
      </c>
      <c r="AO1098" s="42">
        <f>IFERROR(VLOOKUP($H1098,#REF!,12,FALSE),0)</f>
        <v>0</v>
      </c>
      <c r="AP1098" s="34">
        <f>IFERROR(VLOOKUP($H1098,#REF!,10,FALSE),0)</f>
        <v>0</v>
      </c>
      <c r="AQ1098" s="34">
        <f>IFERROR(VLOOKUP($H1098,#REF!,11,FALSE),0)</f>
        <v>0</v>
      </c>
      <c r="AR1098" s="42">
        <f>IFERROR(VLOOKUP($H1098,#REF!,12,FALSE),0)</f>
        <v>0</v>
      </c>
      <c r="AS1098" s="34">
        <f>IFERROR(VLOOKUP($H1098,#REF!,13,FALSE),0)</f>
        <v>0</v>
      </c>
      <c r="AT1098" s="34">
        <f>IFERROR(VLOOKUP($H1098,#REF!,14,FALSE),0)</f>
        <v>0</v>
      </c>
      <c r="AU1098" s="42">
        <f>IFERROR(VLOOKUP($H1098,#REF!,15,FALSE),0)</f>
        <v>0</v>
      </c>
      <c r="AV1098" s="34">
        <f>IFERROR(VLOOKUP($H1098,#REF!,15,FALSE),0)</f>
        <v>0</v>
      </c>
      <c r="AW1098" s="34">
        <f>IFERROR(VLOOKUP($H1098,#REF!,16,FALSE),0)</f>
        <v>0</v>
      </c>
      <c r="AX1098" s="42">
        <f>IFERROR(VLOOKUP($H1098,#REF!,17,FALSE),0)</f>
        <v>0</v>
      </c>
    </row>
    <row r="1099" spans="1:50" x14ac:dyDescent="0.3">
      <c r="A1099" s="33" t="str">
        <f t="shared" si="68"/>
        <v>0</v>
      </c>
      <c r="B1099" s="33">
        <f>+'R&amp;E EXPORT'!B1074</f>
        <v>0</v>
      </c>
      <c r="C1099" t="str">
        <f>IFERROR(VLOOKUP(A1099,'MCSJ Export'!A:C,3,FALSE),"")</f>
        <v/>
      </c>
      <c r="D1099" s="37">
        <f t="shared" ca="1" si="69"/>
        <v>0</v>
      </c>
      <c r="E1099" s="37">
        <f t="shared" ca="1" si="70"/>
        <v>0</v>
      </c>
      <c r="F1099" s="37">
        <f t="shared" ca="1" si="71"/>
        <v>0</v>
      </c>
      <c r="G1099" s="37"/>
      <c r="H1099" s="33">
        <f>+'R&amp;E EXPORT'!A1074</f>
        <v>0</v>
      </c>
      <c r="I1099" s="34">
        <f>IFERROR(VLOOKUP($H1099,'Gen F Rev'!$A:$M,15,FALSE),0)</f>
        <v>0</v>
      </c>
      <c r="J1099" s="34">
        <f>IFERROR(VLOOKUP($H1099,'Gen F Rev'!$A:$M,16,FALSE),0)</f>
        <v>0</v>
      </c>
      <c r="K1099" s="42">
        <f>IFERROR(VLOOKUP($H1099,'Gen F Rev'!$A:$M,17,FALSE),0)</f>
        <v>0</v>
      </c>
      <c r="L1099" s="34">
        <f>IFERROR(VLOOKUP($H1099,'Gen F Exp'!$A:$E,15,FALSE),0)</f>
        <v>0</v>
      </c>
      <c r="M1099" s="34">
        <f>IFERROR(VLOOKUP($H1099,'Gen F Exp'!$A:$E,16,FALSE),0)</f>
        <v>0</v>
      </c>
      <c r="N1099" s="42">
        <f>IFERROR(VLOOKUP($H1099,'Gen F Exp'!$A:$E,17,FALSE),0)</f>
        <v>0</v>
      </c>
      <c r="O1099" s="34">
        <f>IFERROR(VLOOKUP($H1099,'Water F Rev'!$A:$L,15,FALSE),0)</f>
        <v>0</v>
      </c>
      <c r="P1099" s="34">
        <f>IFERROR(VLOOKUP($H1099,'Water F Rev'!$A:$L,16,FALSE),0)</f>
        <v>0</v>
      </c>
      <c r="Q1099" s="42">
        <f>IFERROR(VLOOKUP($H1099,'Water F Rev'!$A:$L,17,FALSE),0)</f>
        <v>0</v>
      </c>
      <c r="R1099" s="34">
        <f>IFERROR(VLOOKUP($H1099,'Water F Exp'!$A:$K,15,FALSE),0)</f>
        <v>0</v>
      </c>
      <c r="S1099" s="34">
        <f>IFERROR(VLOOKUP($H1099,'Water F Exp'!$A:$K,16,FALSE),0)</f>
        <v>0</v>
      </c>
      <c r="T1099" s="42">
        <f>IFERROR(VLOOKUP($H1099,'Water F Exp'!$A:$K,17,FALSE),0)</f>
        <v>0</v>
      </c>
      <c r="U1099" s="34">
        <f ca="1">IFERROR(VLOOKUP($H1099,'Sewer F Rev'!$A:$E,15,FALSE),0)</f>
        <v>0</v>
      </c>
      <c r="V1099" s="34">
        <f ca="1">IFERROR(VLOOKUP($H1099,'Sewer F Rev'!$A:$E,16,FALSE),0)</f>
        <v>0</v>
      </c>
      <c r="W1099" s="42">
        <f ca="1">IFERROR(VLOOKUP($H1099,'Sewer F Rev'!$A:$E,17,FALSE),0)</f>
        <v>0</v>
      </c>
      <c r="X1099" s="34">
        <f>IFERROR(VLOOKUP($H1099,'Sewer F Exp'!$A:$B,15,FALSE),0)</f>
        <v>0</v>
      </c>
      <c r="Y1099" s="34">
        <f>IFERROR(VLOOKUP($H1099,'Sewer F Exp'!$A:$B,16,FALSE),0)</f>
        <v>0</v>
      </c>
      <c r="Z1099" s="42">
        <f>IFERROR(VLOOKUP($H1099,'Sewer F Exp'!$A:$B,17,FALSE),0)</f>
        <v>0</v>
      </c>
      <c r="AA1099" s="34">
        <f>IFERROR(VLOOKUP($H1099,'Refuse F Rev'!$A:$E,15,FALSE),0)</f>
        <v>0</v>
      </c>
      <c r="AB1099" s="34">
        <f>IFERROR(VLOOKUP($H1099,'Refuse F Rev'!$A:$E,16,FALSE),0)</f>
        <v>0</v>
      </c>
      <c r="AC1099" s="42">
        <f>IFERROR(VLOOKUP($H1099,'Refuse F Rev'!$A:$E,17,FALSE),0)</f>
        <v>0</v>
      </c>
      <c r="AD1099" s="34">
        <f>IFERROR(VLOOKUP($H1099,'Refuse F Exp'!$A:$E,15,FALSE),0)</f>
        <v>0</v>
      </c>
      <c r="AE1099" s="34">
        <f>IFERROR(VLOOKUP($H1099,'Refuse F Exp'!$A:$E,16,FALSE),0)</f>
        <v>0</v>
      </c>
      <c r="AF1099" s="42">
        <f>IFERROR(VLOOKUP($H1099,'Refuse F Exp'!$A:$E,17,FALSE),0)</f>
        <v>0</v>
      </c>
      <c r="AG1099" s="34">
        <f>IFERROR(VLOOKUP($H1099,#REF!,10,FALSE),0)</f>
        <v>0</v>
      </c>
      <c r="AH1099" s="34">
        <f>IFERROR(VLOOKUP($H1099,#REF!,11,FALSE),0)</f>
        <v>0</v>
      </c>
      <c r="AI1099" s="42">
        <f>IFERROR(VLOOKUP($H1099,#REF!,12,FALSE),0)</f>
        <v>0</v>
      </c>
      <c r="AJ1099" s="34">
        <f>IFERROR(VLOOKUP($H1099,#REF!,10,FALSE),0)</f>
        <v>0</v>
      </c>
      <c r="AK1099" s="34">
        <f>IFERROR(VLOOKUP($H1099,#REF!,11,FALSE),0)</f>
        <v>0</v>
      </c>
      <c r="AL1099" s="42">
        <f>IFERROR(VLOOKUP($H1099,#REF!,12,FALSE),0)</f>
        <v>0</v>
      </c>
      <c r="AM1099" s="34">
        <f>IFERROR(VLOOKUP($H1099,#REF!,10,FALSE),0)</f>
        <v>0</v>
      </c>
      <c r="AN1099" s="34">
        <f>IFERROR(VLOOKUP($H1099,#REF!,11,FALSE),0)</f>
        <v>0</v>
      </c>
      <c r="AO1099" s="42">
        <f>IFERROR(VLOOKUP($H1099,#REF!,12,FALSE),0)</f>
        <v>0</v>
      </c>
      <c r="AP1099" s="34">
        <f>IFERROR(VLOOKUP($H1099,#REF!,10,FALSE),0)</f>
        <v>0</v>
      </c>
      <c r="AQ1099" s="34">
        <f>IFERROR(VLOOKUP($H1099,#REF!,11,FALSE),0)</f>
        <v>0</v>
      </c>
      <c r="AR1099" s="42">
        <f>IFERROR(VLOOKUP($H1099,#REF!,12,FALSE),0)</f>
        <v>0</v>
      </c>
      <c r="AS1099" s="34">
        <f>IFERROR(VLOOKUP($H1099,#REF!,13,FALSE),0)</f>
        <v>0</v>
      </c>
      <c r="AT1099" s="34">
        <f>IFERROR(VLOOKUP($H1099,#REF!,14,FALSE),0)</f>
        <v>0</v>
      </c>
      <c r="AU1099" s="42">
        <f>IFERROR(VLOOKUP($H1099,#REF!,15,FALSE),0)</f>
        <v>0</v>
      </c>
      <c r="AV1099" s="34">
        <f>IFERROR(VLOOKUP($H1099,#REF!,15,FALSE),0)</f>
        <v>0</v>
      </c>
      <c r="AW1099" s="34">
        <f>IFERROR(VLOOKUP($H1099,#REF!,16,FALSE),0)</f>
        <v>0</v>
      </c>
      <c r="AX1099" s="42">
        <f>IFERROR(VLOOKUP($H1099,#REF!,17,FALSE),0)</f>
        <v>0</v>
      </c>
    </row>
    <row r="1100" spans="1:50" x14ac:dyDescent="0.3">
      <c r="A1100" s="33" t="str">
        <f t="shared" si="68"/>
        <v>0</v>
      </c>
      <c r="B1100" s="33">
        <f>+'R&amp;E EXPORT'!B1075</f>
        <v>0</v>
      </c>
      <c r="C1100" t="str">
        <f>IFERROR(VLOOKUP(A1100,'MCSJ Export'!A:C,3,FALSE),"")</f>
        <v/>
      </c>
      <c r="D1100" s="37">
        <f t="shared" ca="1" si="69"/>
        <v>0</v>
      </c>
      <c r="E1100" s="37">
        <f t="shared" ca="1" si="70"/>
        <v>0</v>
      </c>
      <c r="F1100" s="37">
        <f t="shared" ca="1" si="71"/>
        <v>0</v>
      </c>
      <c r="G1100" s="37"/>
      <c r="H1100" s="33">
        <f>+'R&amp;E EXPORT'!A1075</f>
        <v>0</v>
      </c>
      <c r="I1100" s="34">
        <f>IFERROR(VLOOKUP($H1100,'Gen F Rev'!$A:$M,15,FALSE),0)</f>
        <v>0</v>
      </c>
      <c r="J1100" s="34">
        <f>IFERROR(VLOOKUP($H1100,'Gen F Rev'!$A:$M,16,FALSE),0)</f>
        <v>0</v>
      </c>
      <c r="K1100" s="42">
        <f>IFERROR(VLOOKUP($H1100,'Gen F Rev'!$A:$M,17,FALSE),0)</f>
        <v>0</v>
      </c>
      <c r="L1100" s="34">
        <f>IFERROR(VLOOKUP($H1100,'Gen F Exp'!$A:$E,15,FALSE),0)</f>
        <v>0</v>
      </c>
      <c r="M1100" s="34">
        <f>IFERROR(VLOOKUP($H1100,'Gen F Exp'!$A:$E,16,FALSE),0)</f>
        <v>0</v>
      </c>
      <c r="N1100" s="42">
        <f>IFERROR(VLOOKUP($H1100,'Gen F Exp'!$A:$E,17,FALSE),0)</f>
        <v>0</v>
      </c>
      <c r="O1100" s="34">
        <f>IFERROR(VLOOKUP($H1100,'Water F Rev'!$A:$L,15,FALSE),0)</f>
        <v>0</v>
      </c>
      <c r="P1100" s="34">
        <f>IFERROR(VLOOKUP($H1100,'Water F Rev'!$A:$L,16,FALSE),0)</f>
        <v>0</v>
      </c>
      <c r="Q1100" s="42">
        <f>IFERROR(VLOOKUP($H1100,'Water F Rev'!$A:$L,17,FALSE),0)</f>
        <v>0</v>
      </c>
      <c r="R1100" s="34">
        <f>IFERROR(VLOOKUP($H1100,'Water F Exp'!$A:$K,15,FALSE),0)</f>
        <v>0</v>
      </c>
      <c r="S1100" s="34">
        <f>IFERROR(VLOOKUP($H1100,'Water F Exp'!$A:$K,16,FALSE),0)</f>
        <v>0</v>
      </c>
      <c r="T1100" s="42">
        <f>IFERROR(VLOOKUP($H1100,'Water F Exp'!$A:$K,17,FALSE),0)</f>
        <v>0</v>
      </c>
      <c r="U1100" s="34">
        <f ca="1">IFERROR(VLOOKUP($H1100,'Sewer F Rev'!$A:$E,15,FALSE),0)</f>
        <v>0</v>
      </c>
      <c r="V1100" s="34">
        <f ca="1">IFERROR(VLOOKUP($H1100,'Sewer F Rev'!$A:$E,16,FALSE),0)</f>
        <v>0</v>
      </c>
      <c r="W1100" s="42">
        <f ca="1">IFERROR(VLOOKUP($H1100,'Sewer F Rev'!$A:$E,17,FALSE),0)</f>
        <v>0</v>
      </c>
      <c r="X1100" s="34">
        <f>IFERROR(VLOOKUP($H1100,'Sewer F Exp'!$A:$B,15,FALSE),0)</f>
        <v>0</v>
      </c>
      <c r="Y1100" s="34">
        <f>IFERROR(VLOOKUP($H1100,'Sewer F Exp'!$A:$B,16,FALSE),0)</f>
        <v>0</v>
      </c>
      <c r="Z1100" s="42">
        <f>IFERROR(VLOOKUP($H1100,'Sewer F Exp'!$A:$B,17,FALSE),0)</f>
        <v>0</v>
      </c>
      <c r="AA1100" s="34">
        <f>IFERROR(VLOOKUP($H1100,'Refuse F Rev'!$A:$E,15,FALSE),0)</f>
        <v>0</v>
      </c>
      <c r="AB1100" s="34">
        <f>IFERROR(VLOOKUP($H1100,'Refuse F Rev'!$A:$E,16,FALSE),0)</f>
        <v>0</v>
      </c>
      <c r="AC1100" s="42">
        <f>IFERROR(VLOOKUP($H1100,'Refuse F Rev'!$A:$E,17,FALSE),0)</f>
        <v>0</v>
      </c>
      <c r="AD1100" s="34">
        <f>IFERROR(VLOOKUP($H1100,'Refuse F Exp'!$A:$E,15,FALSE),0)</f>
        <v>0</v>
      </c>
      <c r="AE1100" s="34">
        <f>IFERROR(VLOOKUP($H1100,'Refuse F Exp'!$A:$E,16,FALSE),0)</f>
        <v>0</v>
      </c>
      <c r="AF1100" s="42">
        <f>IFERROR(VLOOKUP($H1100,'Refuse F Exp'!$A:$E,17,FALSE),0)</f>
        <v>0</v>
      </c>
      <c r="AG1100" s="34">
        <f>IFERROR(VLOOKUP($H1100,#REF!,10,FALSE),0)</f>
        <v>0</v>
      </c>
      <c r="AH1100" s="34">
        <f>IFERROR(VLOOKUP($H1100,#REF!,11,FALSE),0)</f>
        <v>0</v>
      </c>
      <c r="AI1100" s="42">
        <f>IFERROR(VLOOKUP($H1100,#REF!,12,FALSE),0)</f>
        <v>0</v>
      </c>
      <c r="AJ1100" s="34">
        <f>IFERROR(VLOOKUP($H1100,#REF!,10,FALSE),0)</f>
        <v>0</v>
      </c>
      <c r="AK1100" s="34">
        <f>IFERROR(VLOOKUP($H1100,#REF!,11,FALSE),0)</f>
        <v>0</v>
      </c>
      <c r="AL1100" s="42">
        <f>IFERROR(VLOOKUP($H1100,#REF!,12,FALSE),0)</f>
        <v>0</v>
      </c>
      <c r="AM1100" s="34">
        <f>IFERROR(VLOOKUP($H1100,#REF!,10,FALSE),0)</f>
        <v>0</v>
      </c>
      <c r="AN1100" s="34">
        <f>IFERROR(VLOOKUP($H1100,#REF!,11,FALSE),0)</f>
        <v>0</v>
      </c>
      <c r="AO1100" s="42">
        <f>IFERROR(VLOOKUP($H1100,#REF!,12,FALSE),0)</f>
        <v>0</v>
      </c>
      <c r="AP1100" s="34">
        <f>IFERROR(VLOOKUP($H1100,#REF!,10,FALSE),0)</f>
        <v>0</v>
      </c>
      <c r="AQ1100" s="34">
        <f>IFERROR(VLOOKUP($H1100,#REF!,11,FALSE),0)</f>
        <v>0</v>
      </c>
      <c r="AR1100" s="42">
        <f>IFERROR(VLOOKUP($H1100,#REF!,12,FALSE),0)</f>
        <v>0</v>
      </c>
      <c r="AS1100" s="34">
        <f>IFERROR(VLOOKUP($H1100,#REF!,13,FALSE),0)</f>
        <v>0</v>
      </c>
      <c r="AT1100" s="34">
        <f>IFERROR(VLOOKUP($H1100,#REF!,14,FALSE),0)</f>
        <v>0</v>
      </c>
      <c r="AU1100" s="42">
        <f>IFERROR(VLOOKUP($H1100,#REF!,15,FALSE),0)</f>
        <v>0</v>
      </c>
      <c r="AV1100" s="34">
        <f>IFERROR(VLOOKUP($H1100,#REF!,15,FALSE),0)</f>
        <v>0</v>
      </c>
      <c r="AW1100" s="34">
        <f>IFERROR(VLOOKUP($H1100,#REF!,16,FALSE),0)</f>
        <v>0</v>
      </c>
      <c r="AX1100" s="42">
        <f>IFERROR(VLOOKUP($H1100,#REF!,17,FALSE),0)</f>
        <v>0</v>
      </c>
    </row>
    <row r="1101" spans="1:50" x14ac:dyDescent="0.3">
      <c r="A1101" s="33" t="str">
        <f t="shared" si="68"/>
        <v>0</v>
      </c>
      <c r="B1101" s="33">
        <f>+'R&amp;E EXPORT'!B1076</f>
        <v>0</v>
      </c>
      <c r="C1101" t="str">
        <f>IFERROR(VLOOKUP(A1101,'MCSJ Export'!A:C,3,FALSE),"")</f>
        <v/>
      </c>
      <c r="D1101" s="37">
        <f t="shared" ca="1" si="69"/>
        <v>0</v>
      </c>
      <c r="E1101" s="37">
        <f t="shared" ca="1" si="70"/>
        <v>0</v>
      </c>
      <c r="F1101" s="37">
        <f t="shared" ca="1" si="71"/>
        <v>0</v>
      </c>
      <c r="G1101" s="37"/>
      <c r="H1101" s="33">
        <f>+'R&amp;E EXPORT'!A1076</f>
        <v>0</v>
      </c>
      <c r="I1101" s="34">
        <f>IFERROR(VLOOKUP($H1101,'Gen F Rev'!$A:$M,15,FALSE),0)</f>
        <v>0</v>
      </c>
      <c r="J1101" s="34">
        <f>IFERROR(VLOOKUP($H1101,'Gen F Rev'!$A:$M,16,FALSE),0)</f>
        <v>0</v>
      </c>
      <c r="K1101" s="42">
        <f>IFERROR(VLOOKUP($H1101,'Gen F Rev'!$A:$M,17,FALSE),0)</f>
        <v>0</v>
      </c>
      <c r="L1101" s="34">
        <f>IFERROR(VLOOKUP($H1101,'Gen F Exp'!$A:$E,15,FALSE),0)</f>
        <v>0</v>
      </c>
      <c r="M1101" s="34">
        <f>IFERROR(VLOOKUP($H1101,'Gen F Exp'!$A:$E,16,FALSE),0)</f>
        <v>0</v>
      </c>
      <c r="N1101" s="42">
        <f>IFERROR(VLOOKUP($H1101,'Gen F Exp'!$A:$E,17,FALSE),0)</f>
        <v>0</v>
      </c>
      <c r="O1101" s="34">
        <f>IFERROR(VLOOKUP($H1101,'Water F Rev'!$A:$L,15,FALSE),0)</f>
        <v>0</v>
      </c>
      <c r="P1101" s="34">
        <f>IFERROR(VLOOKUP($H1101,'Water F Rev'!$A:$L,16,FALSE),0)</f>
        <v>0</v>
      </c>
      <c r="Q1101" s="42">
        <f>IFERROR(VLOOKUP($H1101,'Water F Rev'!$A:$L,17,FALSE),0)</f>
        <v>0</v>
      </c>
      <c r="R1101" s="34">
        <f>IFERROR(VLOOKUP($H1101,'Water F Exp'!$A:$K,15,FALSE),0)</f>
        <v>0</v>
      </c>
      <c r="S1101" s="34">
        <f>IFERROR(VLOOKUP($H1101,'Water F Exp'!$A:$K,16,FALSE),0)</f>
        <v>0</v>
      </c>
      <c r="T1101" s="42">
        <f>IFERROR(VLOOKUP($H1101,'Water F Exp'!$A:$K,17,FALSE),0)</f>
        <v>0</v>
      </c>
      <c r="U1101" s="34">
        <f ca="1">IFERROR(VLOOKUP($H1101,'Sewer F Rev'!$A:$E,15,FALSE),0)</f>
        <v>0</v>
      </c>
      <c r="V1101" s="34">
        <f ca="1">IFERROR(VLOOKUP($H1101,'Sewer F Rev'!$A:$E,16,FALSE),0)</f>
        <v>0</v>
      </c>
      <c r="W1101" s="42">
        <f ca="1">IFERROR(VLOOKUP($H1101,'Sewer F Rev'!$A:$E,17,FALSE),0)</f>
        <v>0</v>
      </c>
      <c r="X1101" s="34">
        <f>IFERROR(VLOOKUP($H1101,'Sewer F Exp'!$A:$B,15,FALSE),0)</f>
        <v>0</v>
      </c>
      <c r="Y1101" s="34">
        <f>IFERROR(VLOOKUP($H1101,'Sewer F Exp'!$A:$B,16,FALSE),0)</f>
        <v>0</v>
      </c>
      <c r="Z1101" s="42">
        <f>IFERROR(VLOOKUP($H1101,'Sewer F Exp'!$A:$B,17,FALSE),0)</f>
        <v>0</v>
      </c>
      <c r="AA1101" s="34">
        <f>IFERROR(VLOOKUP($H1101,'Refuse F Rev'!$A:$E,15,FALSE),0)</f>
        <v>0</v>
      </c>
      <c r="AB1101" s="34">
        <f>IFERROR(VLOOKUP($H1101,'Refuse F Rev'!$A:$E,16,FALSE),0)</f>
        <v>0</v>
      </c>
      <c r="AC1101" s="42">
        <f>IFERROR(VLOOKUP($H1101,'Refuse F Rev'!$A:$E,17,FALSE),0)</f>
        <v>0</v>
      </c>
      <c r="AD1101" s="34">
        <f>IFERROR(VLOOKUP($H1101,'Refuse F Exp'!$A:$E,15,FALSE),0)</f>
        <v>0</v>
      </c>
      <c r="AE1101" s="34">
        <f>IFERROR(VLOOKUP($H1101,'Refuse F Exp'!$A:$E,16,FALSE),0)</f>
        <v>0</v>
      </c>
      <c r="AF1101" s="42">
        <f>IFERROR(VLOOKUP($H1101,'Refuse F Exp'!$A:$E,17,FALSE),0)</f>
        <v>0</v>
      </c>
      <c r="AG1101" s="34">
        <f>IFERROR(VLOOKUP($H1101,#REF!,10,FALSE),0)</f>
        <v>0</v>
      </c>
      <c r="AH1101" s="34">
        <f>IFERROR(VLOOKUP($H1101,#REF!,11,FALSE),0)</f>
        <v>0</v>
      </c>
      <c r="AI1101" s="42">
        <f>IFERROR(VLOOKUP($H1101,#REF!,12,FALSE),0)</f>
        <v>0</v>
      </c>
      <c r="AJ1101" s="34">
        <f>IFERROR(VLOOKUP($H1101,#REF!,10,FALSE),0)</f>
        <v>0</v>
      </c>
      <c r="AK1101" s="34">
        <f>IFERROR(VLOOKUP($H1101,#REF!,11,FALSE),0)</f>
        <v>0</v>
      </c>
      <c r="AL1101" s="42">
        <f>IFERROR(VLOOKUP($H1101,#REF!,12,FALSE),0)</f>
        <v>0</v>
      </c>
      <c r="AM1101" s="34">
        <f>IFERROR(VLOOKUP($H1101,#REF!,10,FALSE),0)</f>
        <v>0</v>
      </c>
      <c r="AN1101" s="34">
        <f>IFERROR(VLOOKUP($H1101,#REF!,11,FALSE),0)</f>
        <v>0</v>
      </c>
      <c r="AO1101" s="42">
        <f>IFERROR(VLOOKUP($H1101,#REF!,12,FALSE),0)</f>
        <v>0</v>
      </c>
      <c r="AP1101" s="34">
        <f>IFERROR(VLOOKUP($H1101,#REF!,10,FALSE),0)</f>
        <v>0</v>
      </c>
      <c r="AQ1101" s="34">
        <f>IFERROR(VLOOKUP($H1101,#REF!,11,FALSE),0)</f>
        <v>0</v>
      </c>
      <c r="AR1101" s="42">
        <f>IFERROR(VLOOKUP($H1101,#REF!,12,FALSE),0)</f>
        <v>0</v>
      </c>
      <c r="AS1101" s="34">
        <f>IFERROR(VLOOKUP($H1101,#REF!,13,FALSE),0)</f>
        <v>0</v>
      </c>
      <c r="AT1101" s="34">
        <f>IFERROR(VLOOKUP($H1101,#REF!,14,FALSE),0)</f>
        <v>0</v>
      </c>
      <c r="AU1101" s="42">
        <f>IFERROR(VLOOKUP($H1101,#REF!,15,FALSE),0)</f>
        <v>0</v>
      </c>
      <c r="AV1101" s="34">
        <f>IFERROR(VLOOKUP($H1101,#REF!,15,FALSE),0)</f>
        <v>0</v>
      </c>
      <c r="AW1101" s="34">
        <f>IFERROR(VLOOKUP($H1101,#REF!,16,FALSE),0)</f>
        <v>0</v>
      </c>
      <c r="AX1101" s="42">
        <f>IFERROR(VLOOKUP($H1101,#REF!,17,FALSE),0)</f>
        <v>0</v>
      </c>
    </row>
    <row r="1102" spans="1:50" x14ac:dyDescent="0.3">
      <c r="A1102" s="33" t="str">
        <f t="shared" si="68"/>
        <v>0</v>
      </c>
      <c r="B1102" s="33">
        <f>+'R&amp;E EXPORT'!B1077</f>
        <v>0</v>
      </c>
      <c r="C1102" t="str">
        <f>IFERROR(VLOOKUP(A1102,'MCSJ Export'!A:C,3,FALSE),"")</f>
        <v/>
      </c>
      <c r="D1102" s="37">
        <f t="shared" ca="1" si="69"/>
        <v>0</v>
      </c>
      <c r="E1102" s="37">
        <f t="shared" ca="1" si="70"/>
        <v>0</v>
      </c>
      <c r="F1102" s="37">
        <f t="shared" ca="1" si="71"/>
        <v>0</v>
      </c>
      <c r="G1102" s="37"/>
      <c r="H1102" s="33">
        <f>+'R&amp;E EXPORT'!A1077</f>
        <v>0</v>
      </c>
      <c r="I1102" s="34">
        <f>IFERROR(VLOOKUP($H1102,'Gen F Rev'!$A:$M,15,FALSE),0)</f>
        <v>0</v>
      </c>
      <c r="J1102" s="34">
        <f>IFERROR(VLOOKUP($H1102,'Gen F Rev'!$A:$M,16,FALSE),0)</f>
        <v>0</v>
      </c>
      <c r="K1102" s="42">
        <f>IFERROR(VLOOKUP($H1102,'Gen F Rev'!$A:$M,17,FALSE),0)</f>
        <v>0</v>
      </c>
      <c r="L1102" s="34">
        <f>IFERROR(VLOOKUP($H1102,'Gen F Exp'!$A:$E,15,FALSE),0)</f>
        <v>0</v>
      </c>
      <c r="M1102" s="34">
        <f>IFERROR(VLOOKUP($H1102,'Gen F Exp'!$A:$E,16,FALSE),0)</f>
        <v>0</v>
      </c>
      <c r="N1102" s="42">
        <f>IFERROR(VLOOKUP($H1102,'Gen F Exp'!$A:$E,17,FALSE),0)</f>
        <v>0</v>
      </c>
      <c r="O1102" s="34">
        <f>IFERROR(VLOOKUP($H1102,'Water F Rev'!$A:$L,15,FALSE),0)</f>
        <v>0</v>
      </c>
      <c r="P1102" s="34">
        <f>IFERROR(VLOOKUP($H1102,'Water F Rev'!$A:$L,16,FALSE),0)</f>
        <v>0</v>
      </c>
      <c r="Q1102" s="42">
        <f>IFERROR(VLOOKUP($H1102,'Water F Rev'!$A:$L,17,FALSE),0)</f>
        <v>0</v>
      </c>
      <c r="R1102" s="34">
        <f>IFERROR(VLOOKUP($H1102,'Water F Exp'!$A:$K,15,FALSE),0)</f>
        <v>0</v>
      </c>
      <c r="S1102" s="34">
        <f>IFERROR(VLOOKUP($H1102,'Water F Exp'!$A:$K,16,FALSE),0)</f>
        <v>0</v>
      </c>
      <c r="T1102" s="42">
        <f>IFERROR(VLOOKUP($H1102,'Water F Exp'!$A:$K,17,FALSE),0)</f>
        <v>0</v>
      </c>
      <c r="U1102" s="34">
        <f ca="1">IFERROR(VLOOKUP($H1102,'Sewer F Rev'!$A:$E,15,FALSE),0)</f>
        <v>0</v>
      </c>
      <c r="V1102" s="34">
        <f ca="1">IFERROR(VLOOKUP($H1102,'Sewer F Rev'!$A:$E,16,FALSE),0)</f>
        <v>0</v>
      </c>
      <c r="W1102" s="42">
        <f ca="1">IFERROR(VLOOKUP($H1102,'Sewer F Rev'!$A:$E,17,FALSE),0)</f>
        <v>0</v>
      </c>
      <c r="X1102" s="34">
        <f>IFERROR(VLOOKUP($H1102,'Sewer F Exp'!$A:$B,15,FALSE),0)</f>
        <v>0</v>
      </c>
      <c r="Y1102" s="34">
        <f>IFERROR(VLOOKUP($H1102,'Sewer F Exp'!$A:$B,16,FALSE),0)</f>
        <v>0</v>
      </c>
      <c r="Z1102" s="42">
        <f>IFERROR(VLOOKUP($H1102,'Sewer F Exp'!$A:$B,17,FALSE),0)</f>
        <v>0</v>
      </c>
      <c r="AA1102" s="34">
        <f>IFERROR(VLOOKUP($H1102,'Refuse F Rev'!$A:$E,15,FALSE),0)</f>
        <v>0</v>
      </c>
      <c r="AB1102" s="34">
        <f>IFERROR(VLOOKUP($H1102,'Refuse F Rev'!$A:$E,16,FALSE),0)</f>
        <v>0</v>
      </c>
      <c r="AC1102" s="42">
        <f>IFERROR(VLOOKUP($H1102,'Refuse F Rev'!$A:$E,17,FALSE),0)</f>
        <v>0</v>
      </c>
      <c r="AD1102" s="34">
        <f>IFERROR(VLOOKUP($H1102,'Refuse F Exp'!$A:$E,15,FALSE),0)</f>
        <v>0</v>
      </c>
      <c r="AE1102" s="34">
        <f>IFERROR(VLOOKUP($H1102,'Refuse F Exp'!$A:$E,16,FALSE),0)</f>
        <v>0</v>
      </c>
      <c r="AF1102" s="42">
        <f>IFERROR(VLOOKUP($H1102,'Refuse F Exp'!$A:$E,17,FALSE),0)</f>
        <v>0</v>
      </c>
      <c r="AG1102" s="34">
        <f>IFERROR(VLOOKUP($H1102,#REF!,10,FALSE),0)</f>
        <v>0</v>
      </c>
      <c r="AH1102" s="34">
        <f>IFERROR(VLOOKUP($H1102,#REF!,11,FALSE),0)</f>
        <v>0</v>
      </c>
      <c r="AI1102" s="42">
        <f>IFERROR(VLOOKUP($H1102,#REF!,12,FALSE),0)</f>
        <v>0</v>
      </c>
      <c r="AJ1102" s="34">
        <f>IFERROR(VLOOKUP($H1102,#REF!,10,FALSE),0)</f>
        <v>0</v>
      </c>
      <c r="AK1102" s="34">
        <f>IFERROR(VLOOKUP($H1102,#REF!,11,FALSE),0)</f>
        <v>0</v>
      </c>
      <c r="AL1102" s="42">
        <f>IFERROR(VLOOKUP($H1102,#REF!,12,FALSE),0)</f>
        <v>0</v>
      </c>
      <c r="AM1102" s="34">
        <f>IFERROR(VLOOKUP($H1102,#REF!,10,FALSE),0)</f>
        <v>0</v>
      </c>
      <c r="AN1102" s="34">
        <f>IFERROR(VLOOKUP($H1102,#REF!,11,FALSE),0)</f>
        <v>0</v>
      </c>
      <c r="AO1102" s="42">
        <f>IFERROR(VLOOKUP($H1102,#REF!,12,FALSE),0)</f>
        <v>0</v>
      </c>
      <c r="AP1102" s="34">
        <f>IFERROR(VLOOKUP($H1102,#REF!,10,FALSE),0)</f>
        <v>0</v>
      </c>
      <c r="AQ1102" s="34">
        <f>IFERROR(VLOOKUP($H1102,#REF!,11,FALSE),0)</f>
        <v>0</v>
      </c>
      <c r="AR1102" s="42">
        <f>IFERROR(VLOOKUP($H1102,#REF!,12,FALSE),0)</f>
        <v>0</v>
      </c>
      <c r="AS1102" s="34">
        <f>IFERROR(VLOOKUP($H1102,#REF!,13,FALSE),0)</f>
        <v>0</v>
      </c>
      <c r="AT1102" s="34">
        <f>IFERROR(VLOOKUP($H1102,#REF!,14,FALSE),0)</f>
        <v>0</v>
      </c>
      <c r="AU1102" s="42">
        <f>IFERROR(VLOOKUP($H1102,#REF!,15,FALSE),0)</f>
        <v>0</v>
      </c>
      <c r="AV1102" s="34">
        <f>IFERROR(VLOOKUP($H1102,#REF!,15,FALSE),0)</f>
        <v>0</v>
      </c>
      <c r="AW1102" s="34">
        <f>IFERROR(VLOOKUP($H1102,#REF!,16,FALSE),0)</f>
        <v>0</v>
      </c>
      <c r="AX1102" s="42">
        <f>IFERROR(VLOOKUP($H1102,#REF!,17,FALSE),0)</f>
        <v>0</v>
      </c>
    </row>
    <row r="1103" spans="1:50" x14ac:dyDescent="0.3">
      <c r="A1103" s="33" t="str">
        <f t="shared" si="68"/>
        <v>0</v>
      </c>
      <c r="B1103" s="33">
        <f>+'R&amp;E EXPORT'!B1078</f>
        <v>0</v>
      </c>
      <c r="C1103" t="str">
        <f>IFERROR(VLOOKUP(A1103,'MCSJ Export'!A:C,3,FALSE),"")</f>
        <v/>
      </c>
      <c r="D1103" s="37">
        <f t="shared" ca="1" si="69"/>
        <v>0</v>
      </c>
      <c r="E1103" s="37">
        <f t="shared" ca="1" si="70"/>
        <v>0</v>
      </c>
      <c r="F1103" s="37">
        <f t="shared" ca="1" si="71"/>
        <v>0</v>
      </c>
      <c r="G1103" s="37"/>
      <c r="H1103" s="33">
        <f>+'R&amp;E EXPORT'!A1078</f>
        <v>0</v>
      </c>
      <c r="I1103" s="34">
        <f>IFERROR(VLOOKUP($H1103,'Gen F Rev'!$A:$M,15,FALSE),0)</f>
        <v>0</v>
      </c>
      <c r="J1103" s="34">
        <f>IFERROR(VLOOKUP($H1103,'Gen F Rev'!$A:$M,16,FALSE),0)</f>
        <v>0</v>
      </c>
      <c r="K1103" s="42">
        <f>IFERROR(VLOOKUP($H1103,'Gen F Rev'!$A:$M,17,FALSE),0)</f>
        <v>0</v>
      </c>
      <c r="L1103" s="34">
        <f>IFERROR(VLOOKUP($H1103,'Gen F Exp'!$A:$E,15,FALSE),0)</f>
        <v>0</v>
      </c>
      <c r="M1103" s="34">
        <f>IFERROR(VLOOKUP($H1103,'Gen F Exp'!$A:$E,16,FALSE),0)</f>
        <v>0</v>
      </c>
      <c r="N1103" s="42">
        <f>IFERROR(VLOOKUP($H1103,'Gen F Exp'!$A:$E,17,FALSE),0)</f>
        <v>0</v>
      </c>
      <c r="O1103" s="34">
        <f>IFERROR(VLOOKUP($H1103,'Water F Rev'!$A:$L,15,FALSE),0)</f>
        <v>0</v>
      </c>
      <c r="P1103" s="34">
        <f>IFERROR(VLOOKUP($H1103,'Water F Rev'!$A:$L,16,FALSE),0)</f>
        <v>0</v>
      </c>
      <c r="Q1103" s="42">
        <f>IFERROR(VLOOKUP($H1103,'Water F Rev'!$A:$L,17,FALSE),0)</f>
        <v>0</v>
      </c>
      <c r="R1103" s="34">
        <f>IFERROR(VLOOKUP($H1103,'Water F Exp'!$A:$K,15,FALSE),0)</f>
        <v>0</v>
      </c>
      <c r="S1103" s="34">
        <f>IFERROR(VLOOKUP($H1103,'Water F Exp'!$A:$K,16,FALSE),0)</f>
        <v>0</v>
      </c>
      <c r="T1103" s="42">
        <f>IFERROR(VLOOKUP($H1103,'Water F Exp'!$A:$K,17,FALSE),0)</f>
        <v>0</v>
      </c>
      <c r="U1103" s="34">
        <f ca="1">IFERROR(VLOOKUP($H1103,'Sewer F Rev'!$A:$E,15,FALSE),0)</f>
        <v>0</v>
      </c>
      <c r="V1103" s="34">
        <f ca="1">IFERROR(VLOOKUP($H1103,'Sewer F Rev'!$A:$E,16,FALSE),0)</f>
        <v>0</v>
      </c>
      <c r="W1103" s="42">
        <f ca="1">IFERROR(VLOOKUP($H1103,'Sewer F Rev'!$A:$E,17,FALSE),0)</f>
        <v>0</v>
      </c>
      <c r="X1103" s="34">
        <f>IFERROR(VLOOKUP($H1103,'Sewer F Exp'!$A:$B,15,FALSE),0)</f>
        <v>0</v>
      </c>
      <c r="Y1103" s="34">
        <f>IFERROR(VLOOKUP($H1103,'Sewer F Exp'!$A:$B,16,FALSE),0)</f>
        <v>0</v>
      </c>
      <c r="Z1103" s="42">
        <f>IFERROR(VLOOKUP($H1103,'Sewer F Exp'!$A:$B,17,FALSE),0)</f>
        <v>0</v>
      </c>
      <c r="AA1103" s="34">
        <f>IFERROR(VLOOKUP($H1103,'Refuse F Rev'!$A:$E,15,FALSE),0)</f>
        <v>0</v>
      </c>
      <c r="AB1103" s="34">
        <f>IFERROR(VLOOKUP($H1103,'Refuse F Rev'!$A:$E,16,FALSE),0)</f>
        <v>0</v>
      </c>
      <c r="AC1103" s="42">
        <f>IFERROR(VLOOKUP($H1103,'Refuse F Rev'!$A:$E,17,FALSE),0)</f>
        <v>0</v>
      </c>
      <c r="AD1103" s="34">
        <f>IFERROR(VLOOKUP($H1103,'Refuse F Exp'!$A:$E,15,FALSE),0)</f>
        <v>0</v>
      </c>
      <c r="AE1103" s="34">
        <f>IFERROR(VLOOKUP($H1103,'Refuse F Exp'!$A:$E,16,FALSE),0)</f>
        <v>0</v>
      </c>
      <c r="AF1103" s="42">
        <f>IFERROR(VLOOKUP($H1103,'Refuse F Exp'!$A:$E,17,FALSE),0)</f>
        <v>0</v>
      </c>
      <c r="AG1103" s="34">
        <f>IFERROR(VLOOKUP($H1103,#REF!,10,FALSE),0)</f>
        <v>0</v>
      </c>
      <c r="AH1103" s="34">
        <f>IFERROR(VLOOKUP($H1103,#REF!,11,FALSE),0)</f>
        <v>0</v>
      </c>
      <c r="AI1103" s="42">
        <f>IFERROR(VLOOKUP($H1103,#REF!,12,FALSE),0)</f>
        <v>0</v>
      </c>
      <c r="AJ1103" s="34">
        <f>IFERROR(VLOOKUP($H1103,#REF!,10,FALSE),0)</f>
        <v>0</v>
      </c>
      <c r="AK1103" s="34">
        <f>IFERROR(VLOOKUP($H1103,#REF!,11,FALSE),0)</f>
        <v>0</v>
      </c>
      <c r="AL1103" s="42">
        <f>IFERROR(VLOOKUP($H1103,#REF!,12,FALSE),0)</f>
        <v>0</v>
      </c>
      <c r="AM1103" s="34">
        <f>IFERROR(VLOOKUP($H1103,#REF!,10,FALSE),0)</f>
        <v>0</v>
      </c>
      <c r="AN1103" s="34">
        <f>IFERROR(VLOOKUP($H1103,#REF!,11,FALSE),0)</f>
        <v>0</v>
      </c>
      <c r="AO1103" s="42">
        <f>IFERROR(VLOOKUP($H1103,#REF!,12,FALSE),0)</f>
        <v>0</v>
      </c>
      <c r="AP1103" s="34">
        <f>IFERROR(VLOOKUP($H1103,#REF!,10,FALSE),0)</f>
        <v>0</v>
      </c>
      <c r="AQ1103" s="34">
        <f>IFERROR(VLOOKUP($H1103,#REF!,11,FALSE),0)</f>
        <v>0</v>
      </c>
      <c r="AR1103" s="42">
        <f>IFERROR(VLOOKUP($H1103,#REF!,12,FALSE),0)</f>
        <v>0</v>
      </c>
      <c r="AS1103" s="34">
        <f>IFERROR(VLOOKUP($H1103,#REF!,13,FALSE),0)</f>
        <v>0</v>
      </c>
      <c r="AT1103" s="34">
        <f>IFERROR(VLOOKUP($H1103,#REF!,14,FALSE),0)</f>
        <v>0</v>
      </c>
      <c r="AU1103" s="42">
        <f>IFERROR(VLOOKUP($H1103,#REF!,15,FALSE),0)</f>
        <v>0</v>
      </c>
      <c r="AV1103" s="34">
        <f>IFERROR(VLOOKUP($H1103,#REF!,15,FALSE),0)</f>
        <v>0</v>
      </c>
      <c r="AW1103" s="34">
        <f>IFERROR(VLOOKUP($H1103,#REF!,16,FALSE),0)</f>
        <v>0</v>
      </c>
      <c r="AX1103" s="42">
        <f>IFERROR(VLOOKUP($H1103,#REF!,17,FALSE),0)</f>
        <v>0</v>
      </c>
    </row>
    <row r="1104" spans="1:50" x14ac:dyDescent="0.3">
      <c r="A1104" s="33" t="str">
        <f t="shared" si="68"/>
        <v>0</v>
      </c>
      <c r="B1104" s="33">
        <f>+'R&amp;E EXPORT'!B1079</f>
        <v>0</v>
      </c>
      <c r="C1104" t="str">
        <f>IFERROR(VLOOKUP(A1104,'MCSJ Export'!A:C,3,FALSE),"")</f>
        <v/>
      </c>
      <c r="D1104" s="37">
        <f t="shared" ca="1" si="69"/>
        <v>0</v>
      </c>
      <c r="E1104" s="37">
        <f t="shared" ca="1" si="70"/>
        <v>0</v>
      </c>
      <c r="F1104" s="37">
        <f t="shared" ca="1" si="71"/>
        <v>0</v>
      </c>
      <c r="G1104" s="37"/>
      <c r="H1104" s="33">
        <f>+'R&amp;E EXPORT'!A1079</f>
        <v>0</v>
      </c>
      <c r="I1104" s="34">
        <f>IFERROR(VLOOKUP($H1104,'Gen F Rev'!$A:$M,15,FALSE),0)</f>
        <v>0</v>
      </c>
      <c r="J1104" s="34">
        <f>IFERROR(VLOOKUP($H1104,'Gen F Rev'!$A:$M,16,FALSE),0)</f>
        <v>0</v>
      </c>
      <c r="K1104" s="42">
        <f>IFERROR(VLOOKUP($H1104,'Gen F Rev'!$A:$M,17,FALSE),0)</f>
        <v>0</v>
      </c>
      <c r="L1104" s="34">
        <f>IFERROR(VLOOKUP($H1104,'Gen F Exp'!$A:$E,15,FALSE),0)</f>
        <v>0</v>
      </c>
      <c r="M1104" s="34">
        <f>IFERROR(VLOOKUP($H1104,'Gen F Exp'!$A:$E,16,FALSE),0)</f>
        <v>0</v>
      </c>
      <c r="N1104" s="42">
        <f>IFERROR(VLOOKUP($H1104,'Gen F Exp'!$A:$E,17,FALSE),0)</f>
        <v>0</v>
      </c>
      <c r="O1104" s="34">
        <f>IFERROR(VLOOKUP($H1104,'Water F Rev'!$A:$L,15,FALSE),0)</f>
        <v>0</v>
      </c>
      <c r="P1104" s="34">
        <f>IFERROR(VLOOKUP($H1104,'Water F Rev'!$A:$L,16,FALSE),0)</f>
        <v>0</v>
      </c>
      <c r="Q1104" s="42">
        <f>IFERROR(VLOOKUP($H1104,'Water F Rev'!$A:$L,17,FALSE),0)</f>
        <v>0</v>
      </c>
      <c r="R1104" s="34">
        <f>IFERROR(VLOOKUP($H1104,'Water F Exp'!$A:$K,15,FALSE),0)</f>
        <v>0</v>
      </c>
      <c r="S1104" s="34">
        <f>IFERROR(VLOOKUP($H1104,'Water F Exp'!$A:$K,16,FALSE),0)</f>
        <v>0</v>
      </c>
      <c r="T1104" s="42">
        <f>IFERROR(VLOOKUP($H1104,'Water F Exp'!$A:$K,17,FALSE),0)</f>
        <v>0</v>
      </c>
      <c r="U1104" s="34">
        <f ca="1">IFERROR(VLOOKUP($H1104,'Sewer F Rev'!$A:$E,15,FALSE),0)</f>
        <v>0</v>
      </c>
      <c r="V1104" s="34">
        <f ca="1">IFERROR(VLOOKUP($H1104,'Sewer F Rev'!$A:$E,16,FALSE),0)</f>
        <v>0</v>
      </c>
      <c r="W1104" s="42">
        <f ca="1">IFERROR(VLOOKUP($H1104,'Sewer F Rev'!$A:$E,17,FALSE),0)</f>
        <v>0</v>
      </c>
      <c r="X1104" s="34">
        <f>IFERROR(VLOOKUP($H1104,'Sewer F Exp'!$A:$B,15,FALSE),0)</f>
        <v>0</v>
      </c>
      <c r="Y1104" s="34">
        <f>IFERROR(VLOOKUP($H1104,'Sewer F Exp'!$A:$B,16,FALSE),0)</f>
        <v>0</v>
      </c>
      <c r="Z1104" s="42">
        <f>IFERROR(VLOOKUP($H1104,'Sewer F Exp'!$A:$B,17,FALSE),0)</f>
        <v>0</v>
      </c>
      <c r="AA1104" s="34">
        <f>IFERROR(VLOOKUP($H1104,'Refuse F Rev'!$A:$E,15,FALSE),0)</f>
        <v>0</v>
      </c>
      <c r="AB1104" s="34">
        <f>IFERROR(VLOOKUP($H1104,'Refuse F Rev'!$A:$E,16,FALSE),0)</f>
        <v>0</v>
      </c>
      <c r="AC1104" s="42">
        <f>IFERROR(VLOOKUP($H1104,'Refuse F Rev'!$A:$E,17,FALSE),0)</f>
        <v>0</v>
      </c>
      <c r="AD1104" s="34">
        <f>IFERROR(VLOOKUP($H1104,'Refuse F Exp'!$A:$E,15,FALSE),0)</f>
        <v>0</v>
      </c>
      <c r="AE1104" s="34">
        <f>IFERROR(VLOOKUP($H1104,'Refuse F Exp'!$A:$E,16,FALSE),0)</f>
        <v>0</v>
      </c>
      <c r="AF1104" s="42">
        <f>IFERROR(VLOOKUP($H1104,'Refuse F Exp'!$A:$E,17,FALSE),0)</f>
        <v>0</v>
      </c>
      <c r="AG1104" s="34">
        <f>IFERROR(VLOOKUP($H1104,#REF!,10,FALSE),0)</f>
        <v>0</v>
      </c>
      <c r="AH1104" s="34">
        <f>IFERROR(VLOOKUP($H1104,#REF!,11,FALSE),0)</f>
        <v>0</v>
      </c>
      <c r="AI1104" s="42">
        <f>IFERROR(VLOOKUP($H1104,#REF!,12,FALSE),0)</f>
        <v>0</v>
      </c>
      <c r="AJ1104" s="34">
        <f>IFERROR(VLOOKUP($H1104,#REF!,10,FALSE),0)</f>
        <v>0</v>
      </c>
      <c r="AK1104" s="34">
        <f>IFERROR(VLOOKUP($H1104,#REF!,11,FALSE),0)</f>
        <v>0</v>
      </c>
      <c r="AL1104" s="42">
        <f>IFERROR(VLOOKUP($H1104,#REF!,12,FALSE),0)</f>
        <v>0</v>
      </c>
      <c r="AM1104" s="34">
        <f>IFERROR(VLOOKUP($H1104,#REF!,10,FALSE),0)</f>
        <v>0</v>
      </c>
      <c r="AN1104" s="34">
        <f>IFERROR(VLOOKUP($H1104,#REF!,11,FALSE),0)</f>
        <v>0</v>
      </c>
      <c r="AO1104" s="42">
        <f>IFERROR(VLOOKUP($H1104,#REF!,12,FALSE),0)</f>
        <v>0</v>
      </c>
      <c r="AP1104" s="34">
        <f>IFERROR(VLOOKUP($H1104,#REF!,10,FALSE),0)</f>
        <v>0</v>
      </c>
      <c r="AQ1104" s="34">
        <f>IFERROR(VLOOKUP($H1104,#REF!,11,FALSE),0)</f>
        <v>0</v>
      </c>
      <c r="AR1104" s="42">
        <f>IFERROR(VLOOKUP($H1104,#REF!,12,FALSE),0)</f>
        <v>0</v>
      </c>
      <c r="AS1104" s="34">
        <f>IFERROR(VLOOKUP($H1104,#REF!,13,FALSE),0)</f>
        <v>0</v>
      </c>
      <c r="AT1104" s="34">
        <f>IFERROR(VLOOKUP($H1104,#REF!,14,FALSE),0)</f>
        <v>0</v>
      </c>
      <c r="AU1104" s="42">
        <f>IFERROR(VLOOKUP($H1104,#REF!,15,FALSE),0)</f>
        <v>0</v>
      </c>
      <c r="AV1104" s="34">
        <f>IFERROR(VLOOKUP($H1104,#REF!,15,FALSE),0)</f>
        <v>0</v>
      </c>
      <c r="AW1104" s="34">
        <f>IFERROR(VLOOKUP($H1104,#REF!,16,FALSE),0)</f>
        <v>0</v>
      </c>
      <c r="AX1104" s="42">
        <f>IFERROR(VLOOKUP($H1104,#REF!,17,FALSE),0)</f>
        <v>0</v>
      </c>
    </row>
    <row r="1105" spans="1:50" x14ac:dyDescent="0.3">
      <c r="A1105" s="33" t="str">
        <f t="shared" si="68"/>
        <v>0</v>
      </c>
      <c r="B1105" s="33">
        <f>+'R&amp;E EXPORT'!B1080</f>
        <v>0</v>
      </c>
      <c r="C1105" t="str">
        <f>IFERROR(VLOOKUP(A1105,'MCSJ Export'!A:C,3,FALSE),"")</f>
        <v/>
      </c>
      <c r="D1105" s="37">
        <f t="shared" ca="1" si="69"/>
        <v>0</v>
      </c>
      <c r="E1105" s="37">
        <f t="shared" ca="1" si="70"/>
        <v>0</v>
      </c>
      <c r="F1105" s="37">
        <f t="shared" ca="1" si="71"/>
        <v>0</v>
      </c>
      <c r="G1105" s="37"/>
      <c r="H1105" s="33">
        <f>+'R&amp;E EXPORT'!A1080</f>
        <v>0</v>
      </c>
      <c r="I1105" s="34">
        <f>IFERROR(VLOOKUP($H1105,'Gen F Rev'!$A:$M,15,FALSE),0)</f>
        <v>0</v>
      </c>
      <c r="J1105" s="34">
        <f>IFERROR(VLOOKUP($H1105,'Gen F Rev'!$A:$M,16,FALSE),0)</f>
        <v>0</v>
      </c>
      <c r="K1105" s="42">
        <f>IFERROR(VLOOKUP($H1105,'Gen F Rev'!$A:$M,17,FALSE),0)</f>
        <v>0</v>
      </c>
      <c r="L1105" s="34">
        <f>IFERROR(VLOOKUP($H1105,'Gen F Exp'!$A:$E,15,FALSE),0)</f>
        <v>0</v>
      </c>
      <c r="M1105" s="34">
        <f>IFERROR(VLOOKUP($H1105,'Gen F Exp'!$A:$E,16,FALSE),0)</f>
        <v>0</v>
      </c>
      <c r="N1105" s="42">
        <f>IFERROR(VLOOKUP($H1105,'Gen F Exp'!$A:$E,17,FALSE),0)</f>
        <v>0</v>
      </c>
      <c r="O1105" s="34">
        <f>IFERROR(VLOOKUP($H1105,'Water F Rev'!$A:$L,15,FALSE),0)</f>
        <v>0</v>
      </c>
      <c r="P1105" s="34">
        <f>IFERROR(VLOOKUP($H1105,'Water F Rev'!$A:$L,16,FALSE),0)</f>
        <v>0</v>
      </c>
      <c r="Q1105" s="42">
        <f>IFERROR(VLOOKUP($H1105,'Water F Rev'!$A:$L,17,FALSE),0)</f>
        <v>0</v>
      </c>
      <c r="R1105" s="34">
        <f>IFERROR(VLOOKUP($H1105,'Water F Exp'!$A:$K,15,FALSE),0)</f>
        <v>0</v>
      </c>
      <c r="S1105" s="34">
        <f>IFERROR(VLOOKUP($H1105,'Water F Exp'!$A:$K,16,FALSE),0)</f>
        <v>0</v>
      </c>
      <c r="T1105" s="42">
        <f>IFERROR(VLOOKUP($H1105,'Water F Exp'!$A:$K,17,FALSE),0)</f>
        <v>0</v>
      </c>
      <c r="U1105" s="34">
        <f ca="1">IFERROR(VLOOKUP($H1105,'Sewer F Rev'!$A:$E,15,FALSE),0)</f>
        <v>0</v>
      </c>
      <c r="V1105" s="34">
        <f ca="1">IFERROR(VLOOKUP($H1105,'Sewer F Rev'!$A:$E,16,FALSE),0)</f>
        <v>0</v>
      </c>
      <c r="W1105" s="42">
        <f ca="1">IFERROR(VLOOKUP($H1105,'Sewer F Rev'!$A:$E,17,FALSE),0)</f>
        <v>0</v>
      </c>
      <c r="X1105" s="34">
        <f>IFERROR(VLOOKUP($H1105,'Sewer F Exp'!$A:$B,15,FALSE),0)</f>
        <v>0</v>
      </c>
      <c r="Y1105" s="34">
        <f>IFERROR(VLOOKUP($H1105,'Sewer F Exp'!$A:$B,16,FALSE),0)</f>
        <v>0</v>
      </c>
      <c r="Z1105" s="42">
        <f>IFERROR(VLOOKUP($H1105,'Sewer F Exp'!$A:$B,17,FALSE),0)</f>
        <v>0</v>
      </c>
      <c r="AA1105" s="34">
        <f>IFERROR(VLOOKUP($H1105,'Refuse F Rev'!$A:$E,15,FALSE),0)</f>
        <v>0</v>
      </c>
      <c r="AB1105" s="34">
        <f>IFERROR(VLOOKUP($H1105,'Refuse F Rev'!$A:$E,16,FALSE),0)</f>
        <v>0</v>
      </c>
      <c r="AC1105" s="42">
        <f>IFERROR(VLOOKUP($H1105,'Refuse F Rev'!$A:$E,17,FALSE),0)</f>
        <v>0</v>
      </c>
      <c r="AD1105" s="34">
        <f>IFERROR(VLOOKUP($H1105,'Refuse F Exp'!$A:$E,15,FALSE),0)</f>
        <v>0</v>
      </c>
      <c r="AE1105" s="34">
        <f>IFERROR(VLOOKUP($H1105,'Refuse F Exp'!$A:$E,16,FALSE),0)</f>
        <v>0</v>
      </c>
      <c r="AF1105" s="42">
        <f>IFERROR(VLOOKUP($H1105,'Refuse F Exp'!$A:$E,17,FALSE),0)</f>
        <v>0</v>
      </c>
      <c r="AG1105" s="34">
        <f>IFERROR(VLOOKUP($H1105,#REF!,10,FALSE),0)</f>
        <v>0</v>
      </c>
      <c r="AH1105" s="34">
        <f>IFERROR(VLOOKUP($H1105,#REF!,11,FALSE),0)</f>
        <v>0</v>
      </c>
      <c r="AI1105" s="42">
        <f>IFERROR(VLOOKUP($H1105,#REF!,12,FALSE),0)</f>
        <v>0</v>
      </c>
      <c r="AJ1105" s="34">
        <f>IFERROR(VLOOKUP($H1105,#REF!,10,FALSE),0)</f>
        <v>0</v>
      </c>
      <c r="AK1105" s="34">
        <f>IFERROR(VLOOKUP($H1105,#REF!,11,FALSE),0)</f>
        <v>0</v>
      </c>
      <c r="AL1105" s="42">
        <f>IFERROR(VLOOKUP($H1105,#REF!,12,FALSE),0)</f>
        <v>0</v>
      </c>
      <c r="AM1105" s="34">
        <f>IFERROR(VLOOKUP($H1105,#REF!,10,FALSE),0)</f>
        <v>0</v>
      </c>
      <c r="AN1105" s="34">
        <f>IFERROR(VLOOKUP($H1105,#REF!,11,FALSE),0)</f>
        <v>0</v>
      </c>
      <c r="AO1105" s="42">
        <f>IFERROR(VLOOKUP($H1105,#REF!,12,FALSE),0)</f>
        <v>0</v>
      </c>
      <c r="AP1105" s="34">
        <f>IFERROR(VLOOKUP($H1105,#REF!,10,FALSE),0)</f>
        <v>0</v>
      </c>
      <c r="AQ1105" s="34">
        <f>IFERROR(VLOOKUP($H1105,#REF!,11,FALSE),0)</f>
        <v>0</v>
      </c>
      <c r="AR1105" s="42">
        <f>IFERROR(VLOOKUP($H1105,#REF!,12,FALSE),0)</f>
        <v>0</v>
      </c>
      <c r="AS1105" s="34">
        <f>IFERROR(VLOOKUP($H1105,#REF!,13,FALSE),0)</f>
        <v>0</v>
      </c>
      <c r="AT1105" s="34">
        <f>IFERROR(VLOOKUP($H1105,#REF!,14,FALSE),0)</f>
        <v>0</v>
      </c>
      <c r="AU1105" s="42">
        <f>IFERROR(VLOOKUP($H1105,#REF!,15,FALSE),0)</f>
        <v>0</v>
      </c>
      <c r="AV1105" s="34">
        <f>IFERROR(VLOOKUP($H1105,#REF!,15,FALSE),0)</f>
        <v>0</v>
      </c>
      <c r="AW1105" s="34">
        <f>IFERROR(VLOOKUP($H1105,#REF!,16,FALSE),0)</f>
        <v>0</v>
      </c>
      <c r="AX1105" s="42">
        <f>IFERROR(VLOOKUP($H1105,#REF!,17,FALSE),0)</f>
        <v>0</v>
      </c>
    </row>
    <row r="1106" spans="1:50" x14ac:dyDescent="0.3">
      <c r="A1106" s="33" t="str">
        <f t="shared" si="68"/>
        <v>0</v>
      </c>
      <c r="B1106" s="33">
        <f>+'R&amp;E EXPORT'!B1081</f>
        <v>0</v>
      </c>
      <c r="C1106" t="str">
        <f>IFERROR(VLOOKUP(A1106,'MCSJ Export'!A:C,3,FALSE),"")</f>
        <v/>
      </c>
      <c r="D1106" s="37">
        <f t="shared" ca="1" si="69"/>
        <v>0</v>
      </c>
      <c r="E1106" s="37">
        <f t="shared" ca="1" si="70"/>
        <v>0</v>
      </c>
      <c r="F1106" s="37">
        <f t="shared" ca="1" si="71"/>
        <v>0</v>
      </c>
      <c r="G1106" s="37"/>
      <c r="H1106" s="33">
        <f>+'R&amp;E EXPORT'!A1081</f>
        <v>0</v>
      </c>
      <c r="I1106" s="34">
        <f>IFERROR(VLOOKUP($H1106,'Gen F Rev'!$A:$M,15,FALSE),0)</f>
        <v>0</v>
      </c>
      <c r="J1106" s="34">
        <f>IFERROR(VLOOKUP($H1106,'Gen F Rev'!$A:$M,16,FALSE),0)</f>
        <v>0</v>
      </c>
      <c r="K1106" s="42">
        <f>IFERROR(VLOOKUP($H1106,'Gen F Rev'!$A:$M,17,FALSE),0)</f>
        <v>0</v>
      </c>
      <c r="L1106" s="34">
        <f>IFERROR(VLOOKUP($H1106,'Gen F Exp'!$A:$E,15,FALSE),0)</f>
        <v>0</v>
      </c>
      <c r="M1106" s="34">
        <f>IFERROR(VLOOKUP($H1106,'Gen F Exp'!$A:$E,16,FALSE),0)</f>
        <v>0</v>
      </c>
      <c r="N1106" s="42">
        <f>IFERROR(VLOOKUP($H1106,'Gen F Exp'!$A:$E,17,FALSE),0)</f>
        <v>0</v>
      </c>
      <c r="O1106" s="34">
        <f>IFERROR(VLOOKUP($H1106,'Water F Rev'!$A:$L,15,FALSE),0)</f>
        <v>0</v>
      </c>
      <c r="P1106" s="34">
        <f>IFERROR(VLOOKUP($H1106,'Water F Rev'!$A:$L,16,FALSE),0)</f>
        <v>0</v>
      </c>
      <c r="Q1106" s="42">
        <f>IFERROR(VLOOKUP($H1106,'Water F Rev'!$A:$L,17,FALSE),0)</f>
        <v>0</v>
      </c>
      <c r="R1106" s="34">
        <f>IFERROR(VLOOKUP($H1106,'Water F Exp'!$A:$K,15,FALSE),0)</f>
        <v>0</v>
      </c>
      <c r="S1106" s="34">
        <f>IFERROR(VLOOKUP($H1106,'Water F Exp'!$A:$K,16,FALSE),0)</f>
        <v>0</v>
      </c>
      <c r="T1106" s="42">
        <f>IFERROR(VLOOKUP($H1106,'Water F Exp'!$A:$K,17,FALSE),0)</f>
        <v>0</v>
      </c>
      <c r="U1106" s="34">
        <f ca="1">IFERROR(VLOOKUP($H1106,'Sewer F Rev'!$A:$E,15,FALSE),0)</f>
        <v>0</v>
      </c>
      <c r="V1106" s="34">
        <f ca="1">IFERROR(VLOOKUP($H1106,'Sewer F Rev'!$A:$E,16,FALSE),0)</f>
        <v>0</v>
      </c>
      <c r="W1106" s="42">
        <f ca="1">IFERROR(VLOOKUP($H1106,'Sewer F Rev'!$A:$E,17,FALSE),0)</f>
        <v>0</v>
      </c>
      <c r="X1106" s="34">
        <f>IFERROR(VLOOKUP($H1106,'Sewer F Exp'!$A:$B,15,FALSE),0)</f>
        <v>0</v>
      </c>
      <c r="Y1106" s="34">
        <f>IFERROR(VLOOKUP($H1106,'Sewer F Exp'!$A:$B,16,FALSE),0)</f>
        <v>0</v>
      </c>
      <c r="Z1106" s="42">
        <f>IFERROR(VLOOKUP($H1106,'Sewer F Exp'!$A:$B,17,FALSE),0)</f>
        <v>0</v>
      </c>
      <c r="AA1106" s="34">
        <f>IFERROR(VLOOKUP($H1106,'Refuse F Rev'!$A:$E,15,FALSE),0)</f>
        <v>0</v>
      </c>
      <c r="AB1106" s="34">
        <f>IFERROR(VLOOKUP($H1106,'Refuse F Rev'!$A:$E,16,FALSE),0)</f>
        <v>0</v>
      </c>
      <c r="AC1106" s="42">
        <f>IFERROR(VLOOKUP($H1106,'Refuse F Rev'!$A:$E,17,FALSE),0)</f>
        <v>0</v>
      </c>
      <c r="AD1106" s="34">
        <f>IFERROR(VLOOKUP($H1106,'Refuse F Exp'!$A:$E,15,FALSE),0)</f>
        <v>0</v>
      </c>
      <c r="AE1106" s="34">
        <f>IFERROR(VLOOKUP($H1106,'Refuse F Exp'!$A:$E,16,FALSE),0)</f>
        <v>0</v>
      </c>
      <c r="AF1106" s="42">
        <f>IFERROR(VLOOKUP($H1106,'Refuse F Exp'!$A:$E,17,FALSE),0)</f>
        <v>0</v>
      </c>
      <c r="AG1106" s="34">
        <f>IFERROR(VLOOKUP($H1106,#REF!,10,FALSE),0)</f>
        <v>0</v>
      </c>
      <c r="AH1106" s="34">
        <f>IFERROR(VLOOKUP($H1106,#REF!,11,FALSE),0)</f>
        <v>0</v>
      </c>
      <c r="AI1106" s="42">
        <f>IFERROR(VLOOKUP($H1106,#REF!,12,FALSE),0)</f>
        <v>0</v>
      </c>
      <c r="AJ1106" s="34">
        <f>IFERROR(VLOOKUP($H1106,#REF!,10,FALSE),0)</f>
        <v>0</v>
      </c>
      <c r="AK1106" s="34">
        <f>IFERROR(VLOOKUP($H1106,#REF!,11,FALSE),0)</f>
        <v>0</v>
      </c>
      <c r="AL1106" s="42">
        <f>IFERROR(VLOOKUP($H1106,#REF!,12,FALSE),0)</f>
        <v>0</v>
      </c>
      <c r="AM1106" s="34">
        <f>IFERROR(VLOOKUP($H1106,#REF!,10,FALSE),0)</f>
        <v>0</v>
      </c>
      <c r="AN1106" s="34">
        <f>IFERROR(VLOOKUP($H1106,#REF!,11,FALSE),0)</f>
        <v>0</v>
      </c>
      <c r="AO1106" s="42">
        <f>IFERROR(VLOOKUP($H1106,#REF!,12,FALSE),0)</f>
        <v>0</v>
      </c>
      <c r="AP1106" s="34">
        <f>IFERROR(VLOOKUP($H1106,#REF!,10,FALSE),0)</f>
        <v>0</v>
      </c>
      <c r="AQ1106" s="34">
        <f>IFERROR(VLOOKUP($H1106,#REF!,11,FALSE),0)</f>
        <v>0</v>
      </c>
      <c r="AR1106" s="42">
        <f>IFERROR(VLOOKUP($H1106,#REF!,12,FALSE),0)</f>
        <v>0</v>
      </c>
      <c r="AS1106" s="34">
        <f>IFERROR(VLOOKUP($H1106,#REF!,13,FALSE),0)</f>
        <v>0</v>
      </c>
      <c r="AT1106" s="34">
        <f>IFERROR(VLOOKUP($H1106,#REF!,14,FALSE),0)</f>
        <v>0</v>
      </c>
      <c r="AU1106" s="42">
        <f>IFERROR(VLOOKUP($H1106,#REF!,15,FALSE),0)</f>
        <v>0</v>
      </c>
      <c r="AV1106" s="34">
        <f>IFERROR(VLOOKUP($H1106,#REF!,15,FALSE),0)</f>
        <v>0</v>
      </c>
      <c r="AW1106" s="34">
        <f>IFERROR(VLOOKUP($H1106,#REF!,16,FALSE),0)</f>
        <v>0</v>
      </c>
      <c r="AX1106" s="42">
        <f>IFERROR(VLOOKUP($H1106,#REF!,17,FALSE),0)</f>
        <v>0</v>
      </c>
    </row>
    <row r="1107" spans="1:50" x14ac:dyDescent="0.3">
      <c r="A1107" s="33" t="str">
        <f t="shared" si="68"/>
        <v>0</v>
      </c>
      <c r="B1107" s="33">
        <f>+'R&amp;E EXPORT'!B1082</f>
        <v>0</v>
      </c>
      <c r="C1107" t="str">
        <f>IFERROR(VLOOKUP(A1107,'MCSJ Export'!A:C,3,FALSE),"")</f>
        <v/>
      </c>
      <c r="D1107" s="37">
        <f t="shared" ca="1" si="69"/>
        <v>0</v>
      </c>
      <c r="E1107" s="37">
        <f t="shared" ca="1" si="70"/>
        <v>0</v>
      </c>
      <c r="F1107" s="37">
        <f t="shared" ca="1" si="71"/>
        <v>0</v>
      </c>
      <c r="G1107" s="37"/>
      <c r="H1107" s="33">
        <f>+'R&amp;E EXPORT'!A1082</f>
        <v>0</v>
      </c>
      <c r="I1107" s="34">
        <f>IFERROR(VLOOKUP($H1107,'Gen F Rev'!$A:$M,15,FALSE),0)</f>
        <v>0</v>
      </c>
      <c r="J1107" s="34">
        <f>IFERROR(VLOOKUP($H1107,'Gen F Rev'!$A:$M,16,FALSE),0)</f>
        <v>0</v>
      </c>
      <c r="K1107" s="42">
        <f>IFERROR(VLOOKUP($H1107,'Gen F Rev'!$A:$M,17,FALSE),0)</f>
        <v>0</v>
      </c>
      <c r="L1107" s="34">
        <f>IFERROR(VLOOKUP($H1107,'Gen F Exp'!$A:$E,15,FALSE),0)</f>
        <v>0</v>
      </c>
      <c r="M1107" s="34">
        <f>IFERROR(VLOOKUP($H1107,'Gen F Exp'!$A:$E,16,FALSE),0)</f>
        <v>0</v>
      </c>
      <c r="N1107" s="42">
        <f>IFERROR(VLOOKUP($H1107,'Gen F Exp'!$A:$E,17,FALSE),0)</f>
        <v>0</v>
      </c>
      <c r="O1107" s="34">
        <f>IFERROR(VLOOKUP($H1107,'Water F Rev'!$A:$L,15,FALSE),0)</f>
        <v>0</v>
      </c>
      <c r="P1107" s="34">
        <f>IFERROR(VLOOKUP($H1107,'Water F Rev'!$A:$L,16,FALSE),0)</f>
        <v>0</v>
      </c>
      <c r="Q1107" s="42">
        <f>IFERROR(VLOOKUP($H1107,'Water F Rev'!$A:$L,17,FALSE),0)</f>
        <v>0</v>
      </c>
      <c r="R1107" s="34">
        <f>IFERROR(VLOOKUP($H1107,'Water F Exp'!$A:$K,15,FALSE),0)</f>
        <v>0</v>
      </c>
      <c r="S1107" s="34">
        <f>IFERROR(VLOOKUP($H1107,'Water F Exp'!$A:$K,16,FALSE),0)</f>
        <v>0</v>
      </c>
      <c r="T1107" s="42">
        <f>IFERROR(VLOOKUP($H1107,'Water F Exp'!$A:$K,17,FALSE),0)</f>
        <v>0</v>
      </c>
      <c r="U1107" s="34">
        <f ca="1">IFERROR(VLOOKUP($H1107,'Sewer F Rev'!$A:$E,15,FALSE),0)</f>
        <v>0</v>
      </c>
      <c r="V1107" s="34">
        <f ca="1">IFERROR(VLOOKUP($H1107,'Sewer F Rev'!$A:$E,16,FALSE),0)</f>
        <v>0</v>
      </c>
      <c r="W1107" s="42">
        <f ca="1">IFERROR(VLOOKUP($H1107,'Sewer F Rev'!$A:$E,17,FALSE),0)</f>
        <v>0</v>
      </c>
      <c r="X1107" s="34">
        <f>IFERROR(VLOOKUP($H1107,'Sewer F Exp'!$A:$B,15,FALSE),0)</f>
        <v>0</v>
      </c>
      <c r="Y1107" s="34">
        <f>IFERROR(VLOOKUP($H1107,'Sewer F Exp'!$A:$B,16,FALSE),0)</f>
        <v>0</v>
      </c>
      <c r="Z1107" s="42">
        <f>IFERROR(VLOOKUP($H1107,'Sewer F Exp'!$A:$B,17,FALSE),0)</f>
        <v>0</v>
      </c>
      <c r="AA1107" s="34">
        <f>IFERROR(VLOOKUP($H1107,'Refuse F Rev'!$A:$E,15,FALSE),0)</f>
        <v>0</v>
      </c>
      <c r="AB1107" s="34">
        <f>IFERROR(VLOOKUP($H1107,'Refuse F Rev'!$A:$E,16,FALSE),0)</f>
        <v>0</v>
      </c>
      <c r="AC1107" s="42">
        <f>IFERROR(VLOOKUP($H1107,'Refuse F Rev'!$A:$E,17,FALSE),0)</f>
        <v>0</v>
      </c>
      <c r="AD1107" s="34">
        <f>IFERROR(VLOOKUP($H1107,'Refuse F Exp'!$A:$E,15,FALSE),0)</f>
        <v>0</v>
      </c>
      <c r="AE1107" s="34">
        <f>IFERROR(VLOOKUP($H1107,'Refuse F Exp'!$A:$E,16,FALSE),0)</f>
        <v>0</v>
      </c>
      <c r="AF1107" s="42">
        <f>IFERROR(VLOOKUP($H1107,'Refuse F Exp'!$A:$E,17,FALSE),0)</f>
        <v>0</v>
      </c>
      <c r="AG1107" s="34">
        <f>IFERROR(VLOOKUP($H1107,#REF!,10,FALSE),0)</f>
        <v>0</v>
      </c>
      <c r="AH1107" s="34">
        <f>IFERROR(VLOOKUP($H1107,#REF!,11,FALSE),0)</f>
        <v>0</v>
      </c>
      <c r="AI1107" s="42">
        <f>IFERROR(VLOOKUP($H1107,#REF!,12,FALSE),0)</f>
        <v>0</v>
      </c>
      <c r="AJ1107" s="34">
        <f>IFERROR(VLOOKUP($H1107,#REF!,10,FALSE),0)</f>
        <v>0</v>
      </c>
      <c r="AK1107" s="34">
        <f>IFERROR(VLOOKUP($H1107,#REF!,11,FALSE),0)</f>
        <v>0</v>
      </c>
      <c r="AL1107" s="42">
        <f>IFERROR(VLOOKUP($H1107,#REF!,12,FALSE),0)</f>
        <v>0</v>
      </c>
      <c r="AM1107" s="34">
        <f>IFERROR(VLOOKUP($H1107,#REF!,10,FALSE),0)</f>
        <v>0</v>
      </c>
      <c r="AN1107" s="34">
        <f>IFERROR(VLOOKUP($H1107,#REF!,11,FALSE),0)</f>
        <v>0</v>
      </c>
      <c r="AO1107" s="42">
        <f>IFERROR(VLOOKUP($H1107,#REF!,12,FALSE),0)</f>
        <v>0</v>
      </c>
      <c r="AP1107" s="34">
        <f>IFERROR(VLOOKUP($H1107,#REF!,10,FALSE),0)</f>
        <v>0</v>
      </c>
      <c r="AQ1107" s="34">
        <f>IFERROR(VLOOKUP($H1107,#REF!,11,FALSE),0)</f>
        <v>0</v>
      </c>
      <c r="AR1107" s="42">
        <f>IFERROR(VLOOKUP($H1107,#REF!,12,FALSE),0)</f>
        <v>0</v>
      </c>
      <c r="AS1107" s="34">
        <f>IFERROR(VLOOKUP($H1107,#REF!,13,FALSE),0)</f>
        <v>0</v>
      </c>
      <c r="AT1107" s="34">
        <f>IFERROR(VLOOKUP($H1107,#REF!,14,FALSE),0)</f>
        <v>0</v>
      </c>
      <c r="AU1107" s="42">
        <f>IFERROR(VLOOKUP($H1107,#REF!,15,FALSE),0)</f>
        <v>0</v>
      </c>
      <c r="AV1107" s="34">
        <f>IFERROR(VLOOKUP($H1107,#REF!,15,FALSE),0)</f>
        <v>0</v>
      </c>
      <c r="AW1107" s="34">
        <f>IFERROR(VLOOKUP($H1107,#REF!,16,FALSE),0)</f>
        <v>0</v>
      </c>
      <c r="AX1107" s="42">
        <f>IFERROR(VLOOKUP($H1107,#REF!,17,FALSE),0)</f>
        <v>0</v>
      </c>
    </row>
    <row r="1108" spans="1:50" x14ac:dyDescent="0.3">
      <c r="A1108" s="33" t="str">
        <f t="shared" si="68"/>
        <v>0</v>
      </c>
      <c r="B1108" s="33">
        <f>+'R&amp;E EXPORT'!B1083</f>
        <v>0</v>
      </c>
      <c r="C1108" t="str">
        <f>IFERROR(VLOOKUP(A1108,'MCSJ Export'!A:C,3,FALSE),"")</f>
        <v/>
      </c>
      <c r="D1108" s="37">
        <f t="shared" ca="1" si="69"/>
        <v>0</v>
      </c>
      <c r="E1108" s="37">
        <f t="shared" ca="1" si="70"/>
        <v>0</v>
      </c>
      <c r="F1108" s="37">
        <f t="shared" ca="1" si="71"/>
        <v>0</v>
      </c>
      <c r="G1108" s="37"/>
      <c r="H1108" s="33">
        <f>+'R&amp;E EXPORT'!A1083</f>
        <v>0</v>
      </c>
      <c r="I1108" s="34">
        <f>IFERROR(VLOOKUP($H1108,'Gen F Rev'!$A:$M,15,FALSE),0)</f>
        <v>0</v>
      </c>
      <c r="J1108" s="34">
        <f>IFERROR(VLOOKUP($H1108,'Gen F Rev'!$A:$M,16,FALSE),0)</f>
        <v>0</v>
      </c>
      <c r="K1108" s="42">
        <f>IFERROR(VLOOKUP($H1108,'Gen F Rev'!$A:$M,17,FALSE),0)</f>
        <v>0</v>
      </c>
      <c r="L1108" s="34">
        <f>IFERROR(VLOOKUP($H1108,'Gen F Exp'!$A:$E,15,FALSE),0)</f>
        <v>0</v>
      </c>
      <c r="M1108" s="34">
        <f>IFERROR(VLOOKUP($H1108,'Gen F Exp'!$A:$E,16,FALSE),0)</f>
        <v>0</v>
      </c>
      <c r="N1108" s="42">
        <f>IFERROR(VLOOKUP($H1108,'Gen F Exp'!$A:$E,17,FALSE),0)</f>
        <v>0</v>
      </c>
      <c r="O1108" s="34">
        <f>IFERROR(VLOOKUP($H1108,'Water F Rev'!$A:$L,15,FALSE),0)</f>
        <v>0</v>
      </c>
      <c r="P1108" s="34">
        <f>IFERROR(VLOOKUP($H1108,'Water F Rev'!$A:$L,16,FALSE),0)</f>
        <v>0</v>
      </c>
      <c r="Q1108" s="42">
        <f>IFERROR(VLOOKUP($H1108,'Water F Rev'!$A:$L,17,FALSE),0)</f>
        <v>0</v>
      </c>
      <c r="R1108" s="34">
        <f>IFERROR(VLOOKUP($H1108,'Water F Exp'!$A:$K,15,FALSE),0)</f>
        <v>0</v>
      </c>
      <c r="S1108" s="34">
        <f>IFERROR(VLOOKUP($H1108,'Water F Exp'!$A:$K,16,FALSE),0)</f>
        <v>0</v>
      </c>
      <c r="T1108" s="42">
        <f>IFERROR(VLOOKUP($H1108,'Water F Exp'!$A:$K,17,FALSE),0)</f>
        <v>0</v>
      </c>
      <c r="U1108" s="34">
        <f ca="1">IFERROR(VLOOKUP($H1108,'Sewer F Rev'!$A:$E,15,FALSE),0)</f>
        <v>0</v>
      </c>
      <c r="V1108" s="34">
        <f ca="1">IFERROR(VLOOKUP($H1108,'Sewer F Rev'!$A:$E,16,FALSE),0)</f>
        <v>0</v>
      </c>
      <c r="W1108" s="42">
        <f ca="1">IFERROR(VLOOKUP($H1108,'Sewer F Rev'!$A:$E,17,FALSE),0)</f>
        <v>0</v>
      </c>
      <c r="X1108" s="34">
        <f>IFERROR(VLOOKUP($H1108,'Sewer F Exp'!$A:$B,15,FALSE),0)</f>
        <v>0</v>
      </c>
      <c r="Y1108" s="34">
        <f>IFERROR(VLOOKUP($H1108,'Sewer F Exp'!$A:$B,16,FALSE),0)</f>
        <v>0</v>
      </c>
      <c r="Z1108" s="42">
        <f>IFERROR(VLOOKUP($H1108,'Sewer F Exp'!$A:$B,17,FALSE),0)</f>
        <v>0</v>
      </c>
      <c r="AA1108" s="34">
        <f>IFERROR(VLOOKUP($H1108,'Refuse F Rev'!$A:$E,15,FALSE),0)</f>
        <v>0</v>
      </c>
      <c r="AB1108" s="34">
        <f>IFERROR(VLOOKUP($H1108,'Refuse F Rev'!$A:$E,16,FALSE),0)</f>
        <v>0</v>
      </c>
      <c r="AC1108" s="42">
        <f>IFERROR(VLOOKUP($H1108,'Refuse F Rev'!$A:$E,17,FALSE),0)</f>
        <v>0</v>
      </c>
      <c r="AD1108" s="34">
        <f>IFERROR(VLOOKUP($H1108,'Refuse F Exp'!$A:$E,15,FALSE),0)</f>
        <v>0</v>
      </c>
      <c r="AE1108" s="34">
        <f>IFERROR(VLOOKUP($H1108,'Refuse F Exp'!$A:$E,16,FALSE),0)</f>
        <v>0</v>
      </c>
      <c r="AF1108" s="42">
        <f>IFERROR(VLOOKUP($H1108,'Refuse F Exp'!$A:$E,17,FALSE),0)</f>
        <v>0</v>
      </c>
      <c r="AG1108" s="34">
        <f>IFERROR(VLOOKUP($H1108,#REF!,10,FALSE),0)</f>
        <v>0</v>
      </c>
      <c r="AH1108" s="34">
        <f>IFERROR(VLOOKUP($H1108,#REF!,11,FALSE),0)</f>
        <v>0</v>
      </c>
      <c r="AI1108" s="42">
        <f>IFERROR(VLOOKUP($H1108,#REF!,12,FALSE),0)</f>
        <v>0</v>
      </c>
      <c r="AJ1108" s="34">
        <f>IFERROR(VLOOKUP($H1108,#REF!,10,FALSE),0)</f>
        <v>0</v>
      </c>
      <c r="AK1108" s="34">
        <f>IFERROR(VLOOKUP($H1108,#REF!,11,FALSE),0)</f>
        <v>0</v>
      </c>
      <c r="AL1108" s="42">
        <f>IFERROR(VLOOKUP($H1108,#REF!,12,FALSE),0)</f>
        <v>0</v>
      </c>
      <c r="AM1108" s="34">
        <f>IFERROR(VLOOKUP($H1108,#REF!,10,FALSE),0)</f>
        <v>0</v>
      </c>
      <c r="AN1108" s="34">
        <f>IFERROR(VLOOKUP($H1108,#REF!,11,FALSE),0)</f>
        <v>0</v>
      </c>
      <c r="AO1108" s="42">
        <f>IFERROR(VLOOKUP($H1108,#REF!,12,FALSE),0)</f>
        <v>0</v>
      </c>
      <c r="AP1108" s="34">
        <f>IFERROR(VLOOKUP($H1108,#REF!,10,FALSE),0)</f>
        <v>0</v>
      </c>
      <c r="AQ1108" s="34">
        <f>IFERROR(VLOOKUP($H1108,#REF!,11,FALSE),0)</f>
        <v>0</v>
      </c>
      <c r="AR1108" s="42">
        <f>IFERROR(VLOOKUP($H1108,#REF!,12,FALSE),0)</f>
        <v>0</v>
      </c>
      <c r="AS1108" s="34">
        <f>IFERROR(VLOOKUP($H1108,#REF!,13,FALSE),0)</f>
        <v>0</v>
      </c>
      <c r="AT1108" s="34">
        <f>IFERROR(VLOOKUP($H1108,#REF!,14,FALSE),0)</f>
        <v>0</v>
      </c>
      <c r="AU1108" s="42">
        <f>IFERROR(VLOOKUP($H1108,#REF!,15,FALSE),0)</f>
        <v>0</v>
      </c>
      <c r="AV1108" s="34">
        <f>IFERROR(VLOOKUP($H1108,#REF!,15,FALSE),0)</f>
        <v>0</v>
      </c>
      <c r="AW1108" s="34">
        <f>IFERROR(VLOOKUP($H1108,#REF!,16,FALSE),0)</f>
        <v>0</v>
      </c>
      <c r="AX1108" s="42">
        <f>IFERROR(VLOOKUP($H1108,#REF!,17,FALSE),0)</f>
        <v>0</v>
      </c>
    </row>
    <row r="1109" spans="1:50" x14ac:dyDescent="0.3">
      <c r="A1109" s="33" t="str">
        <f t="shared" si="68"/>
        <v>0</v>
      </c>
      <c r="B1109" s="33">
        <f>+'R&amp;E EXPORT'!B1084</f>
        <v>0</v>
      </c>
      <c r="C1109" t="str">
        <f>IFERROR(VLOOKUP(A1109,'MCSJ Export'!A:C,3,FALSE),"")</f>
        <v/>
      </c>
      <c r="D1109" s="37">
        <f t="shared" ca="1" si="69"/>
        <v>0</v>
      </c>
      <c r="E1109" s="37">
        <f t="shared" ca="1" si="70"/>
        <v>0</v>
      </c>
      <c r="F1109" s="37">
        <f t="shared" ca="1" si="71"/>
        <v>0</v>
      </c>
      <c r="G1109" s="37"/>
      <c r="H1109" s="33">
        <f>+'R&amp;E EXPORT'!A1084</f>
        <v>0</v>
      </c>
      <c r="I1109" s="34">
        <f>IFERROR(VLOOKUP($H1109,'Gen F Rev'!$A:$M,15,FALSE),0)</f>
        <v>0</v>
      </c>
      <c r="J1109" s="34">
        <f>IFERROR(VLOOKUP($H1109,'Gen F Rev'!$A:$M,16,FALSE),0)</f>
        <v>0</v>
      </c>
      <c r="K1109" s="42">
        <f>IFERROR(VLOOKUP($H1109,'Gen F Rev'!$A:$M,17,FALSE),0)</f>
        <v>0</v>
      </c>
      <c r="L1109" s="34">
        <f>IFERROR(VLOOKUP($H1109,'Gen F Exp'!$A:$E,15,FALSE),0)</f>
        <v>0</v>
      </c>
      <c r="M1109" s="34">
        <f>IFERROR(VLOOKUP($H1109,'Gen F Exp'!$A:$E,16,FALSE),0)</f>
        <v>0</v>
      </c>
      <c r="N1109" s="42">
        <f>IFERROR(VLOOKUP($H1109,'Gen F Exp'!$A:$E,17,FALSE),0)</f>
        <v>0</v>
      </c>
      <c r="O1109" s="34">
        <f>IFERROR(VLOOKUP($H1109,'Water F Rev'!$A:$L,15,FALSE),0)</f>
        <v>0</v>
      </c>
      <c r="P1109" s="34">
        <f>IFERROR(VLOOKUP($H1109,'Water F Rev'!$A:$L,16,FALSE),0)</f>
        <v>0</v>
      </c>
      <c r="Q1109" s="42">
        <f>IFERROR(VLOOKUP($H1109,'Water F Rev'!$A:$L,17,FALSE),0)</f>
        <v>0</v>
      </c>
      <c r="R1109" s="34">
        <f>IFERROR(VLOOKUP($H1109,'Water F Exp'!$A:$K,15,FALSE),0)</f>
        <v>0</v>
      </c>
      <c r="S1109" s="34">
        <f>IFERROR(VLOOKUP($H1109,'Water F Exp'!$A:$K,16,FALSE),0)</f>
        <v>0</v>
      </c>
      <c r="T1109" s="42">
        <f>IFERROR(VLOOKUP($H1109,'Water F Exp'!$A:$K,17,FALSE),0)</f>
        <v>0</v>
      </c>
      <c r="U1109" s="34">
        <f ca="1">IFERROR(VLOOKUP($H1109,'Sewer F Rev'!$A:$E,15,FALSE),0)</f>
        <v>0</v>
      </c>
      <c r="V1109" s="34">
        <f ca="1">IFERROR(VLOOKUP($H1109,'Sewer F Rev'!$A:$E,16,FALSE),0)</f>
        <v>0</v>
      </c>
      <c r="W1109" s="42">
        <f ca="1">IFERROR(VLOOKUP($H1109,'Sewer F Rev'!$A:$E,17,FALSE),0)</f>
        <v>0</v>
      </c>
      <c r="X1109" s="34">
        <f>IFERROR(VLOOKUP($H1109,'Sewer F Exp'!$A:$B,15,FALSE),0)</f>
        <v>0</v>
      </c>
      <c r="Y1109" s="34">
        <f>IFERROR(VLOOKUP($H1109,'Sewer F Exp'!$A:$B,16,FALSE),0)</f>
        <v>0</v>
      </c>
      <c r="Z1109" s="42">
        <f>IFERROR(VLOOKUP($H1109,'Sewer F Exp'!$A:$B,17,FALSE),0)</f>
        <v>0</v>
      </c>
      <c r="AA1109" s="34">
        <f>IFERROR(VLOOKUP($H1109,'Refuse F Rev'!$A:$E,15,FALSE),0)</f>
        <v>0</v>
      </c>
      <c r="AB1109" s="34">
        <f>IFERROR(VLOOKUP($H1109,'Refuse F Rev'!$A:$E,16,FALSE),0)</f>
        <v>0</v>
      </c>
      <c r="AC1109" s="42">
        <f>IFERROR(VLOOKUP($H1109,'Refuse F Rev'!$A:$E,17,FALSE),0)</f>
        <v>0</v>
      </c>
      <c r="AD1109" s="34">
        <f>IFERROR(VLOOKUP($H1109,'Refuse F Exp'!$A:$E,15,FALSE),0)</f>
        <v>0</v>
      </c>
      <c r="AE1109" s="34">
        <f>IFERROR(VLOOKUP($H1109,'Refuse F Exp'!$A:$E,16,FALSE),0)</f>
        <v>0</v>
      </c>
      <c r="AF1109" s="42">
        <f>IFERROR(VLOOKUP($H1109,'Refuse F Exp'!$A:$E,17,FALSE),0)</f>
        <v>0</v>
      </c>
      <c r="AG1109" s="34">
        <f>IFERROR(VLOOKUP($H1109,#REF!,10,FALSE),0)</f>
        <v>0</v>
      </c>
      <c r="AH1109" s="34">
        <f>IFERROR(VLOOKUP($H1109,#REF!,11,FALSE),0)</f>
        <v>0</v>
      </c>
      <c r="AI1109" s="42">
        <f>IFERROR(VLOOKUP($H1109,#REF!,12,FALSE),0)</f>
        <v>0</v>
      </c>
      <c r="AJ1109" s="34">
        <f>IFERROR(VLOOKUP($H1109,#REF!,10,FALSE),0)</f>
        <v>0</v>
      </c>
      <c r="AK1109" s="34">
        <f>IFERROR(VLOOKUP($H1109,#REF!,11,FALSE),0)</f>
        <v>0</v>
      </c>
      <c r="AL1109" s="42">
        <f>IFERROR(VLOOKUP($H1109,#REF!,12,FALSE),0)</f>
        <v>0</v>
      </c>
      <c r="AM1109" s="34">
        <f>IFERROR(VLOOKUP($H1109,#REF!,10,FALSE),0)</f>
        <v>0</v>
      </c>
      <c r="AN1109" s="34">
        <f>IFERROR(VLOOKUP($H1109,#REF!,11,FALSE),0)</f>
        <v>0</v>
      </c>
      <c r="AO1109" s="42">
        <f>IFERROR(VLOOKUP($H1109,#REF!,12,FALSE),0)</f>
        <v>0</v>
      </c>
      <c r="AP1109" s="34">
        <f>IFERROR(VLOOKUP($H1109,#REF!,10,FALSE),0)</f>
        <v>0</v>
      </c>
      <c r="AQ1109" s="34">
        <f>IFERROR(VLOOKUP($H1109,#REF!,11,FALSE),0)</f>
        <v>0</v>
      </c>
      <c r="AR1109" s="42">
        <f>IFERROR(VLOOKUP($H1109,#REF!,12,FALSE),0)</f>
        <v>0</v>
      </c>
      <c r="AS1109" s="34">
        <f>IFERROR(VLOOKUP($H1109,#REF!,13,FALSE),0)</f>
        <v>0</v>
      </c>
      <c r="AT1109" s="34">
        <f>IFERROR(VLOOKUP($H1109,#REF!,14,FALSE),0)</f>
        <v>0</v>
      </c>
      <c r="AU1109" s="42">
        <f>IFERROR(VLOOKUP($H1109,#REF!,15,FALSE),0)</f>
        <v>0</v>
      </c>
      <c r="AV1109" s="34">
        <f>IFERROR(VLOOKUP($H1109,#REF!,15,FALSE),0)</f>
        <v>0</v>
      </c>
      <c r="AW1109" s="34">
        <f>IFERROR(VLOOKUP($H1109,#REF!,16,FALSE),0)</f>
        <v>0</v>
      </c>
      <c r="AX1109" s="42">
        <f>IFERROR(VLOOKUP($H1109,#REF!,17,FALSE),0)</f>
        <v>0</v>
      </c>
    </row>
    <row r="1110" spans="1:50" x14ac:dyDescent="0.3">
      <c r="A1110" s="33" t="str">
        <f t="shared" si="68"/>
        <v>0</v>
      </c>
      <c r="B1110" s="33">
        <f>+'R&amp;E EXPORT'!B1085</f>
        <v>0</v>
      </c>
      <c r="C1110" t="str">
        <f>IFERROR(VLOOKUP(A1110,'MCSJ Export'!A:C,3,FALSE),"")</f>
        <v/>
      </c>
      <c r="D1110" s="37">
        <f t="shared" ca="1" si="69"/>
        <v>0</v>
      </c>
      <c r="E1110" s="37">
        <f t="shared" ca="1" si="70"/>
        <v>0</v>
      </c>
      <c r="F1110" s="37">
        <f t="shared" ca="1" si="71"/>
        <v>0</v>
      </c>
      <c r="G1110" s="37"/>
      <c r="H1110" s="33">
        <f>+'R&amp;E EXPORT'!A1085</f>
        <v>0</v>
      </c>
      <c r="I1110" s="34">
        <f>IFERROR(VLOOKUP($H1110,'Gen F Rev'!$A:$M,15,FALSE),0)</f>
        <v>0</v>
      </c>
      <c r="J1110" s="34">
        <f>IFERROR(VLOOKUP($H1110,'Gen F Rev'!$A:$M,16,FALSE),0)</f>
        <v>0</v>
      </c>
      <c r="K1110" s="42">
        <f>IFERROR(VLOOKUP($H1110,'Gen F Rev'!$A:$M,17,FALSE),0)</f>
        <v>0</v>
      </c>
      <c r="L1110" s="34">
        <f>IFERROR(VLOOKUP($H1110,'Gen F Exp'!$A:$E,15,FALSE),0)</f>
        <v>0</v>
      </c>
      <c r="M1110" s="34">
        <f>IFERROR(VLOOKUP($H1110,'Gen F Exp'!$A:$E,16,FALSE),0)</f>
        <v>0</v>
      </c>
      <c r="N1110" s="42">
        <f>IFERROR(VLOOKUP($H1110,'Gen F Exp'!$A:$E,17,FALSE),0)</f>
        <v>0</v>
      </c>
      <c r="O1110" s="34">
        <f>IFERROR(VLOOKUP($H1110,'Water F Rev'!$A:$L,15,FALSE),0)</f>
        <v>0</v>
      </c>
      <c r="P1110" s="34">
        <f>IFERROR(VLOOKUP($H1110,'Water F Rev'!$A:$L,16,FALSE),0)</f>
        <v>0</v>
      </c>
      <c r="Q1110" s="42">
        <f>IFERROR(VLOOKUP($H1110,'Water F Rev'!$A:$L,17,FALSE),0)</f>
        <v>0</v>
      </c>
      <c r="R1110" s="34">
        <f>IFERROR(VLOOKUP($H1110,'Water F Exp'!$A:$K,15,FALSE),0)</f>
        <v>0</v>
      </c>
      <c r="S1110" s="34">
        <f>IFERROR(VLOOKUP($H1110,'Water F Exp'!$A:$K,16,FALSE),0)</f>
        <v>0</v>
      </c>
      <c r="T1110" s="42">
        <f>IFERROR(VLOOKUP($H1110,'Water F Exp'!$A:$K,17,FALSE),0)</f>
        <v>0</v>
      </c>
      <c r="U1110" s="34">
        <f ca="1">IFERROR(VLOOKUP($H1110,'Sewer F Rev'!$A:$E,15,FALSE),0)</f>
        <v>0</v>
      </c>
      <c r="V1110" s="34">
        <f ca="1">IFERROR(VLOOKUP($H1110,'Sewer F Rev'!$A:$E,16,FALSE),0)</f>
        <v>0</v>
      </c>
      <c r="W1110" s="42">
        <f ca="1">IFERROR(VLOOKUP($H1110,'Sewer F Rev'!$A:$E,17,FALSE),0)</f>
        <v>0</v>
      </c>
      <c r="X1110" s="34">
        <f>IFERROR(VLOOKUP($H1110,'Sewer F Exp'!$A:$B,15,FALSE),0)</f>
        <v>0</v>
      </c>
      <c r="Y1110" s="34">
        <f>IFERROR(VLOOKUP($H1110,'Sewer F Exp'!$A:$B,16,FALSE),0)</f>
        <v>0</v>
      </c>
      <c r="Z1110" s="42">
        <f>IFERROR(VLOOKUP($H1110,'Sewer F Exp'!$A:$B,17,FALSE),0)</f>
        <v>0</v>
      </c>
      <c r="AA1110" s="34">
        <f>IFERROR(VLOOKUP($H1110,'Refuse F Rev'!$A:$E,15,FALSE),0)</f>
        <v>0</v>
      </c>
      <c r="AB1110" s="34">
        <f>IFERROR(VLOOKUP($H1110,'Refuse F Rev'!$A:$E,16,FALSE),0)</f>
        <v>0</v>
      </c>
      <c r="AC1110" s="42">
        <f>IFERROR(VLOOKUP($H1110,'Refuse F Rev'!$A:$E,17,FALSE),0)</f>
        <v>0</v>
      </c>
      <c r="AD1110" s="34">
        <f>IFERROR(VLOOKUP($H1110,'Refuse F Exp'!$A:$E,15,FALSE),0)</f>
        <v>0</v>
      </c>
      <c r="AE1110" s="34">
        <f>IFERROR(VLOOKUP($H1110,'Refuse F Exp'!$A:$E,16,FALSE),0)</f>
        <v>0</v>
      </c>
      <c r="AF1110" s="42">
        <f>IFERROR(VLOOKUP($H1110,'Refuse F Exp'!$A:$E,17,FALSE),0)</f>
        <v>0</v>
      </c>
      <c r="AG1110" s="34">
        <f>IFERROR(VLOOKUP($H1110,#REF!,10,FALSE),0)</f>
        <v>0</v>
      </c>
      <c r="AH1110" s="34">
        <f>IFERROR(VLOOKUP($H1110,#REF!,11,FALSE),0)</f>
        <v>0</v>
      </c>
      <c r="AI1110" s="42">
        <f>IFERROR(VLOOKUP($H1110,#REF!,12,FALSE),0)</f>
        <v>0</v>
      </c>
      <c r="AJ1110" s="34">
        <f>IFERROR(VLOOKUP($H1110,#REF!,10,FALSE),0)</f>
        <v>0</v>
      </c>
      <c r="AK1110" s="34">
        <f>IFERROR(VLOOKUP($H1110,#REF!,11,FALSE),0)</f>
        <v>0</v>
      </c>
      <c r="AL1110" s="42">
        <f>IFERROR(VLOOKUP($H1110,#REF!,12,FALSE),0)</f>
        <v>0</v>
      </c>
      <c r="AM1110" s="34">
        <f>IFERROR(VLOOKUP($H1110,#REF!,10,FALSE),0)</f>
        <v>0</v>
      </c>
      <c r="AN1110" s="34">
        <f>IFERROR(VLOOKUP($H1110,#REF!,11,FALSE),0)</f>
        <v>0</v>
      </c>
      <c r="AO1110" s="42">
        <f>IFERROR(VLOOKUP($H1110,#REF!,12,FALSE),0)</f>
        <v>0</v>
      </c>
      <c r="AP1110" s="34">
        <f>IFERROR(VLOOKUP($H1110,#REF!,10,FALSE),0)</f>
        <v>0</v>
      </c>
      <c r="AQ1110" s="34">
        <f>IFERROR(VLOOKUP($H1110,#REF!,11,FALSE),0)</f>
        <v>0</v>
      </c>
      <c r="AR1110" s="42">
        <f>IFERROR(VLOOKUP($H1110,#REF!,12,FALSE),0)</f>
        <v>0</v>
      </c>
      <c r="AS1110" s="34">
        <f>IFERROR(VLOOKUP($H1110,#REF!,13,FALSE),0)</f>
        <v>0</v>
      </c>
      <c r="AT1110" s="34">
        <f>IFERROR(VLOOKUP($H1110,#REF!,14,FALSE),0)</f>
        <v>0</v>
      </c>
      <c r="AU1110" s="42">
        <f>IFERROR(VLOOKUP($H1110,#REF!,15,FALSE),0)</f>
        <v>0</v>
      </c>
      <c r="AV1110" s="34">
        <f>IFERROR(VLOOKUP($H1110,#REF!,15,FALSE),0)</f>
        <v>0</v>
      </c>
      <c r="AW1110" s="34">
        <f>IFERROR(VLOOKUP($H1110,#REF!,16,FALSE),0)</f>
        <v>0</v>
      </c>
      <c r="AX1110" s="42">
        <f>IFERROR(VLOOKUP($H1110,#REF!,17,FALSE),0)</f>
        <v>0</v>
      </c>
    </row>
    <row r="1111" spans="1:50" x14ac:dyDescent="0.3">
      <c r="A1111" s="33" t="str">
        <f t="shared" si="68"/>
        <v>0</v>
      </c>
      <c r="B1111" s="33">
        <f>+'R&amp;E EXPORT'!B1086</f>
        <v>0</v>
      </c>
      <c r="C1111" t="str">
        <f>IFERROR(VLOOKUP(A1111,'MCSJ Export'!A:C,3,FALSE),"")</f>
        <v/>
      </c>
      <c r="D1111" s="37">
        <f t="shared" ca="1" si="69"/>
        <v>0</v>
      </c>
      <c r="E1111" s="37">
        <f t="shared" ca="1" si="70"/>
        <v>0</v>
      </c>
      <c r="F1111" s="37">
        <f t="shared" ca="1" si="71"/>
        <v>0</v>
      </c>
      <c r="G1111" s="37"/>
      <c r="H1111" s="33">
        <f>+'R&amp;E EXPORT'!A1086</f>
        <v>0</v>
      </c>
      <c r="I1111" s="34">
        <f>IFERROR(VLOOKUP($H1111,'Gen F Rev'!$A:$M,15,FALSE),0)</f>
        <v>0</v>
      </c>
      <c r="J1111" s="34">
        <f>IFERROR(VLOOKUP($H1111,'Gen F Rev'!$A:$M,16,FALSE),0)</f>
        <v>0</v>
      </c>
      <c r="K1111" s="42">
        <f>IFERROR(VLOOKUP($H1111,'Gen F Rev'!$A:$M,17,FALSE),0)</f>
        <v>0</v>
      </c>
      <c r="L1111" s="34">
        <f>IFERROR(VLOOKUP($H1111,'Gen F Exp'!$A:$E,15,FALSE),0)</f>
        <v>0</v>
      </c>
      <c r="M1111" s="34">
        <f>IFERROR(VLOOKUP($H1111,'Gen F Exp'!$A:$E,16,FALSE),0)</f>
        <v>0</v>
      </c>
      <c r="N1111" s="42">
        <f>IFERROR(VLOOKUP($H1111,'Gen F Exp'!$A:$E,17,FALSE),0)</f>
        <v>0</v>
      </c>
      <c r="O1111" s="34">
        <f>IFERROR(VLOOKUP($H1111,'Water F Rev'!$A:$L,15,FALSE),0)</f>
        <v>0</v>
      </c>
      <c r="P1111" s="34">
        <f>IFERROR(VLOOKUP($H1111,'Water F Rev'!$A:$L,16,FALSE),0)</f>
        <v>0</v>
      </c>
      <c r="Q1111" s="42">
        <f>IFERROR(VLOOKUP($H1111,'Water F Rev'!$A:$L,17,FALSE),0)</f>
        <v>0</v>
      </c>
      <c r="R1111" s="34">
        <f>IFERROR(VLOOKUP($H1111,'Water F Exp'!$A:$K,15,FALSE),0)</f>
        <v>0</v>
      </c>
      <c r="S1111" s="34">
        <f>IFERROR(VLOOKUP($H1111,'Water F Exp'!$A:$K,16,FALSE),0)</f>
        <v>0</v>
      </c>
      <c r="T1111" s="42">
        <f>IFERROR(VLOOKUP($H1111,'Water F Exp'!$A:$K,17,FALSE),0)</f>
        <v>0</v>
      </c>
      <c r="U1111" s="34">
        <f ca="1">IFERROR(VLOOKUP($H1111,'Sewer F Rev'!$A:$E,15,FALSE),0)</f>
        <v>0</v>
      </c>
      <c r="V1111" s="34">
        <f ca="1">IFERROR(VLOOKUP($H1111,'Sewer F Rev'!$A:$E,16,FALSE),0)</f>
        <v>0</v>
      </c>
      <c r="W1111" s="42">
        <f ca="1">IFERROR(VLOOKUP($H1111,'Sewer F Rev'!$A:$E,17,FALSE),0)</f>
        <v>0</v>
      </c>
      <c r="X1111" s="34">
        <f>IFERROR(VLOOKUP($H1111,'Sewer F Exp'!$A:$B,15,FALSE),0)</f>
        <v>0</v>
      </c>
      <c r="Y1111" s="34">
        <f>IFERROR(VLOOKUP($H1111,'Sewer F Exp'!$A:$B,16,FALSE),0)</f>
        <v>0</v>
      </c>
      <c r="Z1111" s="42">
        <f>IFERROR(VLOOKUP($H1111,'Sewer F Exp'!$A:$B,17,FALSE),0)</f>
        <v>0</v>
      </c>
      <c r="AA1111" s="34">
        <f>IFERROR(VLOOKUP($H1111,'Refuse F Rev'!$A:$E,15,FALSE),0)</f>
        <v>0</v>
      </c>
      <c r="AB1111" s="34">
        <f>IFERROR(VLOOKUP($H1111,'Refuse F Rev'!$A:$E,16,FALSE),0)</f>
        <v>0</v>
      </c>
      <c r="AC1111" s="42">
        <f>IFERROR(VLOOKUP($H1111,'Refuse F Rev'!$A:$E,17,FALSE),0)</f>
        <v>0</v>
      </c>
      <c r="AD1111" s="34">
        <f>IFERROR(VLOOKUP($H1111,'Refuse F Exp'!$A:$E,15,FALSE),0)</f>
        <v>0</v>
      </c>
      <c r="AE1111" s="34">
        <f>IFERROR(VLOOKUP($H1111,'Refuse F Exp'!$A:$E,16,FALSE),0)</f>
        <v>0</v>
      </c>
      <c r="AF1111" s="42">
        <f>IFERROR(VLOOKUP($H1111,'Refuse F Exp'!$A:$E,17,FALSE),0)</f>
        <v>0</v>
      </c>
      <c r="AG1111" s="34">
        <f>IFERROR(VLOOKUP($H1111,#REF!,10,FALSE),0)</f>
        <v>0</v>
      </c>
      <c r="AH1111" s="34">
        <f>IFERROR(VLOOKUP($H1111,#REF!,11,FALSE),0)</f>
        <v>0</v>
      </c>
      <c r="AI1111" s="42">
        <f>IFERROR(VLOOKUP($H1111,#REF!,12,FALSE),0)</f>
        <v>0</v>
      </c>
      <c r="AJ1111" s="34">
        <f>IFERROR(VLOOKUP($H1111,#REF!,10,FALSE),0)</f>
        <v>0</v>
      </c>
      <c r="AK1111" s="34">
        <f>IFERROR(VLOOKUP($H1111,#REF!,11,FALSE),0)</f>
        <v>0</v>
      </c>
      <c r="AL1111" s="42">
        <f>IFERROR(VLOOKUP($H1111,#REF!,12,FALSE),0)</f>
        <v>0</v>
      </c>
      <c r="AM1111" s="34">
        <f>IFERROR(VLOOKUP($H1111,#REF!,10,FALSE),0)</f>
        <v>0</v>
      </c>
      <c r="AN1111" s="34">
        <f>IFERROR(VLOOKUP($H1111,#REF!,11,FALSE),0)</f>
        <v>0</v>
      </c>
      <c r="AO1111" s="42">
        <f>IFERROR(VLOOKUP($H1111,#REF!,12,FALSE),0)</f>
        <v>0</v>
      </c>
      <c r="AP1111" s="34">
        <f>IFERROR(VLOOKUP($H1111,#REF!,10,FALSE),0)</f>
        <v>0</v>
      </c>
      <c r="AQ1111" s="34">
        <f>IFERROR(VLOOKUP($H1111,#REF!,11,FALSE),0)</f>
        <v>0</v>
      </c>
      <c r="AR1111" s="42">
        <f>IFERROR(VLOOKUP($H1111,#REF!,12,FALSE),0)</f>
        <v>0</v>
      </c>
      <c r="AS1111" s="34">
        <f>IFERROR(VLOOKUP($H1111,#REF!,13,FALSE),0)</f>
        <v>0</v>
      </c>
      <c r="AT1111" s="34">
        <f>IFERROR(VLOOKUP($H1111,#REF!,14,FALSE),0)</f>
        <v>0</v>
      </c>
      <c r="AU1111" s="42">
        <f>IFERROR(VLOOKUP($H1111,#REF!,15,FALSE),0)</f>
        <v>0</v>
      </c>
      <c r="AV1111" s="34">
        <f>IFERROR(VLOOKUP($H1111,#REF!,15,FALSE),0)</f>
        <v>0</v>
      </c>
      <c r="AW1111" s="34">
        <f>IFERROR(VLOOKUP($H1111,#REF!,16,FALSE),0)</f>
        <v>0</v>
      </c>
      <c r="AX1111" s="42">
        <f>IFERROR(VLOOKUP($H1111,#REF!,17,FALSE),0)</f>
        <v>0</v>
      </c>
    </row>
    <row r="1112" spans="1:50" x14ac:dyDescent="0.3">
      <c r="A1112" s="33" t="str">
        <f t="shared" si="68"/>
        <v>0</v>
      </c>
      <c r="B1112" s="33">
        <f>+'R&amp;E EXPORT'!B1087</f>
        <v>0</v>
      </c>
      <c r="C1112" t="str">
        <f>IFERROR(VLOOKUP(A1112,'MCSJ Export'!A:C,3,FALSE),"")</f>
        <v/>
      </c>
      <c r="D1112" s="37">
        <f t="shared" ca="1" si="69"/>
        <v>0</v>
      </c>
      <c r="E1112" s="37">
        <f t="shared" ca="1" si="70"/>
        <v>0</v>
      </c>
      <c r="F1112" s="37">
        <f t="shared" ca="1" si="71"/>
        <v>0</v>
      </c>
      <c r="G1112" s="37"/>
      <c r="H1112" s="33">
        <f>+'R&amp;E EXPORT'!A1087</f>
        <v>0</v>
      </c>
      <c r="I1112" s="34">
        <f>IFERROR(VLOOKUP($H1112,'Gen F Rev'!$A:$M,15,FALSE),0)</f>
        <v>0</v>
      </c>
      <c r="J1112" s="34">
        <f>IFERROR(VLOOKUP($H1112,'Gen F Rev'!$A:$M,16,FALSE),0)</f>
        <v>0</v>
      </c>
      <c r="K1112" s="42">
        <f>IFERROR(VLOOKUP($H1112,'Gen F Rev'!$A:$M,17,FALSE),0)</f>
        <v>0</v>
      </c>
      <c r="L1112" s="34">
        <f>IFERROR(VLOOKUP($H1112,'Gen F Exp'!$A:$E,15,FALSE),0)</f>
        <v>0</v>
      </c>
      <c r="M1112" s="34">
        <f>IFERROR(VLOOKUP($H1112,'Gen F Exp'!$A:$E,16,FALSE),0)</f>
        <v>0</v>
      </c>
      <c r="N1112" s="42">
        <f>IFERROR(VLOOKUP($H1112,'Gen F Exp'!$A:$E,17,FALSE),0)</f>
        <v>0</v>
      </c>
      <c r="O1112" s="34">
        <f>IFERROR(VLOOKUP($H1112,'Water F Rev'!$A:$L,15,FALSE),0)</f>
        <v>0</v>
      </c>
      <c r="P1112" s="34">
        <f>IFERROR(VLOOKUP($H1112,'Water F Rev'!$A:$L,16,FALSE),0)</f>
        <v>0</v>
      </c>
      <c r="Q1112" s="42">
        <f>IFERROR(VLOOKUP($H1112,'Water F Rev'!$A:$L,17,FALSE),0)</f>
        <v>0</v>
      </c>
      <c r="R1112" s="34">
        <f>IFERROR(VLOOKUP($H1112,'Water F Exp'!$A:$K,15,FALSE),0)</f>
        <v>0</v>
      </c>
      <c r="S1112" s="34">
        <f>IFERROR(VLOOKUP($H1112,'Water F Exp'!$A:$K,16,FALSE),0)</f>
        <v>0</v>
      </c>
      <c r="T1112" s="42">
        <f>IFERROR(VLOOKUP($H1112,'Water F Exp'!$A:$K,17,FALSE),0)</f>
        <v>0</v>
      </c>
      <c r="U1112" s="34">
        <f ca="1">IFERROR(VLOOKUP($H1112,'Sewer F Rev'!$A:$E,15,FALSE),0)</f>
        <v>0</v>
      </c>
      <c r="V1112" s="34">
        <f ca="1">IFERROR(VLOOKUP($H1112,'Sewer F Rev'!$A:$E,16,FALSE),0)</f>
        <v>0</v>
      </c>
      <c r="W1112" s="42">
        <f ca="1">IFERROR(VLOOKUP($H1112,'Sewer F Rev'!$A:$E,17,FALSE),0)</f>
        <v>0</v>
      </c>
      <c r="X1112" s="34">
        <f>IFERROR(VLOOKUP($H1112,'Sewer F Exp'!$A:$B,15,FALSE),0)</f>
        <v>0</v>
      </c>
      <c r="Y1112" s="34">
        <f>IFERROR(VLOOKUP($H1112,'Sewer F Exp'!$A:$B,16,FALSE),0)</f>
        <v>0</v>
      </c>
      <c r="Z1112" s="42">
        <f>IFERROR(VLOOKUP($H1112,'Sewer F Exp'!$A:$B,17,FALSE),0)</f>
        <v>0</v>
      </c>
      <c r="AA1112" s="34">
        <f>IFERROR(VLOOKUP($H1112,'Refuse F Rev'!$A:$E,15,FALSE),0)</f>
        <v>0</v>
      </c>
      <c r="AB1112" s="34">
        <f>IFERROR(VLOOKUP($H1112,'Refuse F Rev'!$A:$E,16,FALSE),0)</f>
        <v>0</v>
      </c>
      <c r="AC1112" s="42">
        <f>IFERROR(VLOOKUP($H1112,'Refuse F Rev'!$A:$E,17,FALSE),0)</f>
        <v>0</v>
      </c>
      <c r="AD1112" s="34">
        <f>IFERROR(VLOOKUP($H1112,'Refuse F Exp'!$A:$E,15,FALSE),0)</f>
        <v>0</v>
      </c>
      <c r="AE1112" s="34">
        <f>IFERROR(VLOOKUP($H1112,'Refuse F Exp'!$A:$E,16,FALSE),0)</f>
        <v>0</v>
      </c>
      <c r="AF1112" s="42">
        <f>IFERROR(VLOOKUP($H1112,'Refuse F Exp'!$A:$E,17,FALSE),0)</f>
        <v>0</v>
      </c>
      <c r="AG1112" s="34">
        <f>IFERROR(VLOOKUP($H1112,#REF!,10,FALSE),0)</f>
        <v>0</v>
      </c>
      <c r="AH1112" s="34">
        <f>IFERROR(VLOOKUP($H1112,#REF!,11,FALSE),0)</f>
        <v>0</v>
      </c>
      <c r="AI1112" s="42">
        <f>IFERROR(VLOOKUP($H1112,#REF!,12,FALSE),0)</f>
        <v>0</v>
      </c>
      <c r="AJ1112" s="34">
        <f>IFERROR(VLOOKUP($H1112,#REF!,10,FALSE),0)</f>
        <v>0</v>
      </c>
      <c r="AK1112" s="34">
        <f>IFERROR(VLOOKUP($H1112,#REF!,11,FALSE),0)</f>
        <v>0</v>
      </c>
      <c r="AL1112" s="42">
        <f>IFERROR(VLOOKUP($H1112,#REF!,12,FALSE),0)</f>
        <v>0</v>
      </c>
      <c r="AM1112" s="34">
        <f>IFERROR(VLOOKUP($H1112,#REF!,10,FALSE),0)</f>
        <v>0</v>
      </c>
      <c r="AN1112" s="34">
        <f>IFERROR(VLOOKUP($H1112,#REF!,11,FALSE),0)</f>
        <v>0</v>
      </c>
      <c r="AO1112" s="42">
        <f>IFERROR(VLOOKUP($H1112,#REF!,12,FALSE),0)</f>
        <v>0</v>
      </c>
      <c r="AP1112" s="34">
        <f>IFERROR(VLOOKUP($H1112,#REF!,10,FALSE),0)</f>
        <v>0</v>
      </c>
      <c r="AQ1112" s="34">
        <f>IFERROR(VLOOKUP($H1112,#REF!,11,FALSE),0)</f>
        <v>0</v>
      </c>
      <c r="AR1112" s="42">
        <f>IFERROR(VLOOKUP($H1112,#REF!,12,FALSE),0)</f>
        <v>0</v>
      </c>
      <c r="AS1112" s="34">
        <f>IFERROR(VLOOKUP($H1112,#REF!,13,FALSE),0)</f>
        <v>0</v>
      </c>
      <c r="AT1112" s="34">
        <f>IFERROR(VLOOKUP($H1112,#REF!,14,FALSE),0)</f>
        <v>0</v>
      </c>
      <c r="AU1112" s="42">
        <f>IFERROR(VLOOKUP($H1112,#REF!,15,FALSE),0)</f>
        <v>0</v>
      </c>
      <c r="AV1112" s="34">
        <f>IFERROR(VLOOKUP($H1112,#REF!,15,FALSE),0)</f>
        <v>0</v>
      </c>
      <c r="AW1112" s="34">
        <f>IFERROR(VLOOKUP($H1112,#REF!,16,FALSE),0)</f>
        <v>0</v>
      </c>
      <c r="AX1112" s="42">
        <f>IFERROR(VLOOKUP($H1112,#REF!,17,FALSE),0)</f>
        <v>0</v>
      </c>
    </row>
    <row r="1113" spans="1:50" x14ac:dyDescent="0.3">
      <c r="A1113" s="33" t="str">
        <f t="shared" si="68"/>
        <v>0</v>
      </c>
      <c r="B1113" s="33">
        <f>+'R&amp;E EXPORT'!B1088</f>
        <v>0</v>
      </c>
      <c r="C1113" t="str">
        <f>IFERROR(VLOOKUP(A1113,'MCSJ Export'!A:C,3,FALSE),"")</f>
        <v/>
      </c>
      <c r="D1113" s="37">
        <f t="shared" ca="1" si="69"/>
        <v>0</v>
      </c>
      <c r="E1113" s="37">
        <f t="shared" ca="1" si="70"/>
        <v>0</v>
      </c>
      <c r="F1113" s="37">
        <f t="shared" ca="1" si="71"/>
        <v>0</v>
      </c>
      <c r="G1113" s="37"/>
      <c r="H1113" s="33">
        <f>+'R&amp;E EXPORT'!A1088</f>
        <v>0</v>
      </c>
      <c r="I1113" s="34">
        <f>IFERROR(VLOOKUP($H1113,'Gen F Rev'!$A:$M,15,FALSE),0)</f>
        <v>0</v>
      </c>
      <c r="J1113" s="34">
        <f>IFERROR(VLOOKUP($H1113,'Gen F Rev'!$A:$M,16,FALSE),0)</f>
        <v>0</v>
      </c>
      <c r="K1113" s="42">
        <f>IFERROR(VLOOKUP($H1113,'Gen F Rev'!$A:$M,17,FALSE),0)</f>
        <v>0</v>
      </c>
      <c r="L1113" s="34">
        <f>IFERROR(VLOOKUP($H1113,'Gen F Exp'!$A:$E,15,FALSE),0)</f>
        <v>0</v>
      </c>
      <c r="M1113" s="34">
        <f>IFERROR(VLOOKUP($H1113,'Gen F Exp'!$A:$E,16,FALSE),0)</f>
        <v>0</v>
      </c>
      <c r="N1113" s="42">
        <f>IFERROR(VLOOKUP($H1113,'Gen F Exp'!$A:$E,17,FALSE),0)</f>
        <v>0</v>
      </c>
      <c r="O1113" s="34">
        <f>IFERROR(VLOOKUP($H1113,'Water F Rev'!$A:$L,15,FALSE),0)</f>
        <v>0</v>
      </c>
      <c r="P1113" s="34">
        <f>IFERROR(VLOOKUP($H1113,'Water F Rev'!$A:$L,16,FALSE),0)</f>
        <v>0</v>
      </c>
      <c r="Q1113" s="42">
        <f>IFERROR(VLOOKUP($H1113,'Water F Rev'!$A:$L,17,FALSE),0)</f>
        <v>0</v>
      </c>
      <c r="R1113" s="34">
        <f>IFERROR(VLOOKUP($H1113,'Water F Exp'!$A:$K,15,FALSE),0)</f>
        <v>0</v>
      </c>
      <c r="S1113" s="34">
        <f>IFERROR(VLOOKUP($H1113,'Water F Exp'!$A:$K,16,FALSE),0)</f>
        <v>0</v>
      </c>
      <c r="T1113" s="42">
        <f>IFERROR(VLOOKUP($H1113,'Water F Exp'!$A:$K,17,FALSE),0)</f>
        <v>0</v>
      </c>
      <c r="U1113" s="34">
        <f ca="1">IFERROR(VLOOKUP($H1113,'Sewer F Rev'!$A:$E,15,FALSE),0)</f>
        <v>0</v>
      </c>
      <c r="V1113" s="34">
        <f ca="1">IFERROR(VLOOKUP($H1113,'Sewer F Rev'!$A:$E,16,FALSE),0)</f>
        <v>0</v>
      </c>
      <c r="W1113" s="42">
        <f ca="1">IFERROR(VLOOKUP($H1113,'Sewer F Rev'!$A:$E,17,FALSE),0)</f>
        <v>0</v>
      </c>
      <c r="X1113" s="34">
        <f>IFERROR(VLOOKUP($H1113,'Sewer F Exp'!$A:$B,15,FALSE),0)</f>
        <v>0</v>
      </c>
      <c r="Y1113" s="34">
        <f>IFERROR(VLOOKUP($H1113,'Sewer F Exp'!$A:$B,16,FALSE),0)</f>
        <v>0</v>
      </c>
      <c r="Z1113" s="42">
        <f>IFERROR(VLOOKUP($H1113,'Sewer F Exp'!$A:$B,17,FALSE),0)</f>
        <v>0</v>
      </c>
      <c r="AA1113" s="34">
        <f>IFERROR(VLOOKUP($H1113,'Refuse F Rev'!$A:$E,15,FALSE),0)</f>
        <v>0</v>
      </c>
      <c r="AB1113" s="34">
        <f>IFERROR(VLOOKUP($H1113,'Refuse F Rev'!$A:$E,16,FALSE),0)</f>
        <v>0</v>
      </c>
      <c r="AC1113" s="42">
        <f>IFERROR(VLOOKUP($H1113,'Refuse F Rev'!$A:$E,17,FALSE),0)</f>
        <v>0</v>
      </c>
      <c r="AD1113" s="34">
        <f>IFERROR(VLOOKUP($H1113,'Refuse F Exp'!$A:$E,15,FALSE),0)</f>
        <v>0</v>
      </c>
      <c r="AE1113" s="34">
        <f>IFERROR(VLOOKUP($H1113,'Refuse F Exp'!$A:$E,16,FALSE),0)</f>
        <v>0</v>
      </c>
      <c r="AF1113" s="42">
        <f>IFERROR(VLOOKUP($H1113,'Refuse F Exp'!$A:$E,17,FALSE),0)</f>
        <v>0</v>
      </c>
      <c r="AG1113" s="34">
        <f>IFERROR(VLOOKUP($H1113,#REF!,10,FALSE),0)</f>
        <v>0</v>
      </c>
      <c r="AH1113" s="34">
        <f>IFERROR(VLOOKUP($H1113,#REF!,11,FALSE),0)</f>
        <v>0</v>
      </c>
      <c r="AI1113" s="42">
        <f>IFERROR(VLOOKUP($H1113,#REF!,12,FALSE),0)</f>
        <v>0</v>
      </c>
      <c r="AJ1113" s="34">
        <f>IFERROR(VLOOKUP($H1113,#REF!,10,FALSE),0)</f>
        <v>0</v>
      </c>
      <c r="AK1113" s="34">
        <f>IFERROR(VLOOKUP($H1113,#REF!,11,FALSE),0)</f>
        <v>0</v>
      </c>
      <c r="AL1113" s="42">
        <f>IFERROR(VLOOKUP($H1113,#REF!,12,FALSE),0)</f>
        <v>0</v>
      </c>
      <c r="AM1113" s="34">
        <f>IFERROR(VLOOKUP($H1113,#REF!,10,FALSE),0)</f>
        <v>0</v>
      </c>
      <c r="AN1113" s="34">
        <f>IFERROR(VLOOKUP($H1113,#REF!,11,FALSE),0)</f>
        <v>0</v>
      </c>
      <c r="AO1113" s="42">
        <f>IFERROR(VLOOKUP($H1113,#REF!,12,FALSE),0)</f>
        <v>0</v>
      </c>
      <c r="AP1113" s="34">
        <f>IFERROR(VLOOKUP($H1113,#REF!,10,FALSE),0)</f>
        <v>0</v>
      </c>
      <c r="AQ1113" s="34">
        <f>IFERROR(VLOOKUP($H1113,#REF!,11,FALSE),0)</f>
        <v>0</v>
      </c>
      <c r="AR1113" s="42">
        <f>IFERROR(VLOOKUP($H1113,#REF!,12,FALSE),0)</f>
        <v>0</v>
      </c>
      <c r="AS1113" s="34">
        <f>IFERROR(VLOOKUP($H1113,#REF!,13,FALSE),0)</f>
        <v>0</v>
      </c>
      <c r="AT1113" s="34">
        <f>IFERROR(VLOOKUP($H1113,#REF!,14,FALSE),0)</f>
        <v>0</v>
      </c>
      <c r="AU1113" s="42">
        <f>IFERROR(VLOOKUP($H1113,#REF!,15,FALSE),0)</f>
        <v>0</v>
      </c>
      <c r="AV1113" s="34">
        <f>IFERROR(VLOOKUP($H1113,#REF!,15,FALSE),0)</f>
        <v>0</v>
      </c>
      <c r="AW1113" s="34">
        <f>IFERROR(VLOOKUP($H1113,#REF!,16,FALSE),0)</f>
        <v>0</v>
      </c>
      <c r="AX1113" s="42">
        <f>IFERROR(VLOOKUP($H1113,#REF!,17,FALSE),0)</f>
        <v>0</v>
      </c>
    </row>
    <row r="1114" spans="1:50" x14ac:dyDescent="0.3">
      <c r="A1114" s="33" t="str">
        <f t="shared" si="68"/>
        <v>0</v>
      </c>
      <c r="B1114" s="33">
        <f>+'R&amp;E EXPORT'!B1089</f>
        <v>0</v>
      </c>
      <c r="C1114" t="str">
        <f>IFERROR(VLOOKUP(A1114,'MCSJ Export'!A:C,3,FALSE),"")</f>
        <v/>
      </c>
      <c r="D1114" s="37">
        <f t="shared" ca="1" si="69"/>
        <v>0</v>
      </c>
      <c r="E1114" s="37">
        <f t="shared" ca="1" si="70"/>
        <v>0</v>
      </c>
      <c r="F1114" s="37">
        <f t="shared" ca="1" si="71"/>
        <v>0</v>
      </c>
      <c r="G1114" s="37"/>
      <c r="H1114" s="33">
        <f>+'R&amp;E EXPORT'!A1089</f>
        <v>0</v>
      </c>
      <c r="I1114" s="34">
        <f>IFERROR(VLOOKUP($H1114,'Gen F Rev'!$A:$M,15,FALSE),0)</f>
        <v>0</v>
      </c>
      <c r="J1114" s="34">
        <f>IFERROR(VLOOKUP($H1114,'Gen F Rev'!$A:$M,16,FALSE),0)</f>
        <v>0</v>
      </c>
      <c r="K1114" s="42">
        <f>IFERROR(VLOOKUP($H1114,'Gen F Rev'!$A:$M,17,FALSE),0)</f>
        <v>0</v>
      </c>
      <c r="L1114" s="34">
        <f>IFERROR(VLOOKUP($H1114,'Gen F Exp'!$A:$E,15,FALSE),0)</f>
        <v>0</v>
      </c>
      <c r="M1114" s="34">
        <f>IFERROR(VLOOKUP($H1114,'Gen F Exp'!$A:$E,16,FALSE),0)</f>
        <v>0</v>
      </c>
      <c r="N1114" s="42">
        <f>IFERROR(VLOOKUP($H1114,'Gen F Exp'!$A:$E,17,FALSE),0)</f>
        <v>0</v>
      </c>
      <c r="O1114" s="34">
        <f>IFERROR(VLOOKUP($H1114,'Water F Rev'!$A:$L,15,FALSE),0)</f>
        <v>0</v>
      </c>
      <c r="P1114" s="34">
        <f>IFERROR(VLOOKUP($H1114,'Water F Rev'!$A:$L,16,FALSE),0)</f>
        <v>0</v>
      </c>
      <c r="Q1114" s="42">
        <f>IFERROR(VLOOKUP($H1114,'Water F Rev'!$A:$L,17,FALSE),0)</f>
        <v>0</v>
      </c>
      <c r="R1114" s="34">
        <f>IFERROR(VLOOKUP($H1114,'Water F Exp'!$A:$K,15,FALSE),0)</f>
        <v>0</v>
      </c>
      <c r="S1114" s="34">
        <f>IFERROR(VLOOKUP($H1114,'Water F Exp'!$A:$K,16,FALSE),0)</f>
        <v>0</v>
      </c>
      <c r="T1114" s="42">
        <f>IFERROR(VLOOKUP($H1114,'Water F Exp'!$A:$K,17,FALSE),0)</f>
        <v>0</v>
      </c>
      <c r="U1114" s="34">
        <f ca="1">IFERROR(VLOOKUP($H1114,'Sewer F Rev'!$A:$E,15,FALSE),0)</f>
        <v>0</v>
      </c>
      <c r="V1114" s="34">
        <f ca="1">IFERROR(VLOOKUP($H1114,'Sewer F Rev'!$A:$E,16,FALSE),0)</f>
        <v>0</v>
      </c>
      <c r="W1114" s="42">
        <f ca="1">IFERROR(VLOOKUP($H1114,'Sewer F Rev'!$A:$E,17,FALSE),0)</f>
        <v>0</v>
      </c>
      <c r="X1114" s="34">
        <f>IFERROR(VLOOKUP($H1114,'Sewer F Exp'!$A:$B,15,FALSE),0)</f>
        <v>0</v>
      </c>
      <c r="Y1114" s="34">
        <f>IFERROR(VLOOKUP($H1114,'Sewer F Exp'!$A:$B,16,FALSE),0)</f>
        <v>0</v>
      </c>
      <c r="Z1114" s="42">
        <f>IFERROR(VLOOKUP($H1114,'Sewer F Exp'!$A:$B,17,FALSE),0)</f>
        <v>0</v>
      </c>
      <c r="AA1114" s="34">
        <f>IFERROR(VLOOKUP($H1114,'Refuse F Rev'!$A:$E,15,FALSE),0)</f>
        <v>0</v>
      </c>
      <c r="AB1114" s="34">
        <f>IFERROR(VLOOKUP($H1114,'Refuse F Rev'!$A:$E,16,FALSE),0)</f>
        <v>0</v>
      </c>
      <c r="AC1114" s="42">
        <f>IFERROR(VLOOKUP($H1114,'Refuse F Rev'!$A:$E,17,FALSE),0)</f>
        <v>0</v>
      </c>
      <c r="AD1114" s="34">
        <f>IFERROR(VLOOKUP($H1114,'Refuse F Exp'!$A:$E,15,FALSE),0)</f>
        <v>0</v>
      </c>
      <c r="AE1114" s="34">
        <f>IFERROR(VLOOKUP($H1114,'Refuse F Exp'!$A:$E,16,FALSE),0)</f>
        <v>0</v>
      </c>
      <c r="AF1114" s="42">
        <f>IFERROR(VLOOKUP($H1114,'Refuse F Exp'!$A:$E,17,FALSE),0)</f>
        <v>0</v>
      </c>
      <c r="AG1114" s="34">
        <f>IFERROR(VLOOKUP($H1114,#REF!,10,FALSE),0)</f>
        <v>0</v>
      </c>
      <c r="AH1114" s="34">
        <f>IFERROR(VLOOKUP($H1114,#REF!,11,FALSE),0)</f>
        <v>0</v>
      </c>
      <c r="AI1114" s="42">
        <f>IFERROR(VLOOKUP($H1114,#REF!,12,FALSE),0)</f>
        <v>0</v>
      </c>
      <c r="AJ1114" s="34">
        <f>IFERROR(VLOOKUP($H1114,#REF!,10,FALSE),0)</f>
        <v>0</v>
      </c>
      <c r="AK1114" s="34">
        <f>IFERROR(VLOOKUP($H1114,#REF!,11,FALSE),0)</f>
        <v>0</v>
      </c>
      <c r="AL1114" s="42">
        <f>IFERROR(VLOOKUP($H1114,#REF!,12,FALSE),0)</f>
        <v>0</v>
      </c>
      <c r="AM1114" s="34">
        <f>IFERROR(VLOOKUP($H1114,#REF!,10,FALSE),0)</f>
        <v>0</v>
      </c>
      <c r="AN1114" s="34">
        <f>IFERROR(VLOOKUP($H1114,#REF!,11,FALSE),0)</f>
        <v>0</v>
      </c>
      <c r="AO1114" s="42">
        <f>IFERROR(VLOOKUP($H1114,#REF!,12,FALSE),0)</f>
        <v>0</v>
      </c>
      <c r="AP1114" s="34">
        <f>IFERROR(VLOOKUP($H1114,#REF!,10,FALSE),0)</f>
        <v>0</v>
      </c>
      <c r="AQ1114" s="34">
        <f>IFERROR(VLOOKUP($H1114,#REF!,11,FALSE),0)</f>
        <v>0</v>
      </c>
      <c r="AR1114" s="42">
        <f>IFERROR(VLOOKUP($H1114,#REF!,12,FALSE),0)</f>
        <v>0</v>
      </c>
      <c r="AS1114" s="34">
        <f>IFERROR(VLOOKUP($H1114,#REF!,13,FALSE),0)</f>
        <v>0</v>
      </c>
      <c r="AT1114" s="34">
        <f>IFERROR(VLOOKUP($H1114,#REF!,14,FALSE),0)</f>
        <v>0</v>
      </c>
      <c r="AU1114" s="42">
        <f>IFERROR(VLOOKUP($H1114,#REF!,15,FALSE),0)</f>
        <v>0</v>
      </c>
      <c r="AV1114" s="34">
        <f>IFERROR(VLOOKUP($H1114,#REF!,15,FALSE),0)</f>
        <v>0</v>
      </c>
      <c r="AW1114" s="34">
        <f>IFERROR(VLOOKUP($H1114,#REF!,16,FALSE),0)</f>
        <v>0</v>
      </c>
      <c r="AX1114" s="42">
        <f>IFERROR(VLOOKUP($H1114,#REF!,17,FALSE),0)</f>
        <v>0</v>
      </c>
    </row>
    <row r="1115" spans="1:50" x14ac:dyDescent="0.3">
      <c r="A1115" s="33" t="str">
        <f t="shared" si="68"/>
        <v>0</v>
      </c>
      <c r="B1115" s="33">
        <f>+'R&amp;E EXPORT'!B1090</f>
        <v>0</v>
      </c>
      <c r="C1115" t="str">
        <f>IFERROR(VLOOKUP(A1115,'MCSJ Export'!A:C,3,FALSE),"")</f>
        <v/>
      </c>
      <c r="D1115" s="37">
        <f t="shared" ca="1" si="69"/>
        <v>0</v>
      </c>
      <c r="E1115" s="37">
        <f t="shared" ca="1" si="70"/>
        <v>0</v>
      </c>
      <c r="F1115" s="37">
        <f t="shared" ca="1" si="71"/>
        <v>0</v>
      </c>
      <c r="G1115" s="37"/>
      <c r="H1115" s="33">
        <f>+'R&amp;E EXPORT'!A1090</f>
        <v>0</v>
      </c>
      <c r="I1115" s="34">
        <f>IFERROR(VLOOKUP($H1115,'Gen F Rev'!$A:$M,15,FALSE),0)</f>
        <v>0</v>
      </c>
      <c r="J1115" s="34">
        <f>IFERROR(VLOOKUP($H1115,'Gen F Rev'!$A:$M,16,FALSE),0)</f>
        <v>0</v>
      </c>
      <c r="K1115" s="42">
        <f>IFERROR(VLOOKUP($H1115,'Gen F Rev'!$A:$M,17,FALSE),0)</f>
        <v>0</v>
      </c>
      <c r="L1115" s="34">
        <f>IFERROR(VLOOKUP($H1115,'Gen F Exp'!$A:$E,15,FALSE),0)</f>
        <v>0</v>
      </c>
      <c r="M1115" s="34">
        <f>IFERROR(VLOOKUP($H1115,'Gen F Exp'!$A:$E,16,FALSE),0)</f>
        <v>0</v>
      </c>
      <c r="N1115" s="42">
        <f>IFERROR(VLOOKUP($H1115,'Gen F Exp'!$A:$E,17,FALSE),0)</f>
        <v>0</v>
      </c>
      <c r="O1115" s="34">
        <f>IFERROR(VLOOKUP($H1115,'Water F Rev'!$A:$L,15,FALSE),0)</f>
        <v>0</v>
      </c>
      <c r="P1115" s="34">
        <f>IFERROR(VLOOKUP($H1115,'Water F Rev'!$A:$L,16,FALSE),0)</f>
        <v>0</v>
      </c>
      <c r="Q1115" s="42">
        <f>IFERROR(VLOOKUP($H1115,'Water F Rev'!$A:$L,17,FALSE),0)</f>
        <v>0</v>
      </c>
      <c r="R1115" s="34">
        <f>IFERROR(VLOOKUP($H1115,'Water F Exp'!$A:$K,15,FALSE),0)</f>
        <v>0</v>
      </c>
      <c r="S1115" s="34">
        <f>IFERROR(VLOOKUP($H1115,'Water F Exp'!$A:$K,16,FALSE),0)</f>
        <v>0</v>
      </c>
      <c r="T1115" s="42">
        <f>IFERROR(VLOOKUP($H1115,'Water F Exp'!$A:$K,17,FALSE),0)</f>
        <v>0</v>
      </c>
      <c r="U1115" s="34">
        <f ca="1">IFERROR(VLOOKUP($H1115,'Sewer F Rev'!$A:$E,15,FALSE),0)</f>
        <v>0</v>
      </c>
      <c r="V1115" s="34">
        <f ca="1">IFERROR(VLOOKUP($H1115,'Sewer F Rev'!$A:$E,16,FALSE),0)</f>
        <v>0</v>
      </c>
      <c r="W1115" s="42">
        <f ca="1">IFERROR(VLOOKUP($H1115,'Sewer F Rev'!$A:$E,17,FALSE),0)</f>
        <v>0</v>
      </c>
      <c r="X1115" s="34">
        <f>IFERROR(VLOOKUP($H1115,'Sewer F Exp'!$A:$B,15,FALSE),0)</f>
        <v>0</v>
      </c>
      <c r="Y1115" s="34">
        <f>IFERROR(VLOOKUP($H1115,'Sewer F Exp'!$A:$B,16,FALSE),0)</f>
        <v>0</v>
      </c>
      <c r="Z1115" s="42">
        <f>IFERROR(VLOOKUP($H1115,'Sewer F Exp'!$A:$B,17,FALSE),0)</f>
        <v>0</v>
      </c>
      <c r="AA1115" s="34">
        <f>IFERROR(VLOOKUP($H1115,'Refuse F Rev'!$A:$E,15,FALSE),0)</f>
        <v>0</v>
      </c>
      <c r="AB1115" s="34">
        <f>IFERROR(VLOOKUP($H1115,'Refuse F Rev'!$A:$E,16,FALSE),0)</f>
        <v>0</v>
      </c>
      <c r="AC1115" s="42">
        <f>IFERROR(VLOOKUP($H1115,'Refuse F Rev'!$A:$E,17,FALSE),0)</f>
        <v>0</v>
      </c>
      <c r="AD1115" s="34">
        <f>IFERROR(VLOOKUP($H1115,'Refuse F Exp'!$A:$E,15,FALSE),0)</f>
        <v>0</v>
      </c>
      <c r="AE1115" s="34">
        <f>IFERROR(VLOOKUP($H1115,'Refuse F Exp'!$A:$E,16,FALSE),0)</f>
        <v>0</v>
      </c>
      <c r="AF1115" s="42">
        <f>IFERROR(VLOOKUP($H1115,'Refuse F Exp'!$A:$E,17,FALSE),0)</f>
        <v>0</v>
      </c>
      <c r="AG1115" s="34">
        <f>IFERROR(VLOOKUP($H1115,#REF!,10,FALSE),0)</f>
        <v>0</v>
      </c>
      <c r="AH1115" s="34">
        <f>IFERROR(VLOOKUP($H1115,#REF!,11,FALSE),0)</f>
        <v>0</v>
      </c>
      <c r="AI1115" s="42">
        <f>IFERROR(VLOOKUP($H1115,#REF!,12,FALSE),0)</f>
        <v>0</v>
      </c>
      <c r="AJ1115" s="34">
        <f>IFERROR(VLOOKUP($H1115,#REF!,10,FALSE),0)</f>
        <v>0</v>
      </c>
      <c r="AK1115" s="34">
        <f>IFERROR(VLOOKUP($H1115,#REF!,11,FALSE),0)</f>
        <v>0</v>
      </c>
      <c r="AL1115" s="42">
        <f>IFERROR(VLOOKUP($H1115,#REF!,12,FALSE),0)</f>
        <v>0</v>
      </c>
      <c r="AM1115" s="34">
        <f>IFERROR(VLOOKUP($H1115,#REF!,10,FALSE),0)</f>
        <v>0</v>
      </c>
      <c r="AN1115" s="34">
        <f>IFERROR(VLOOKUP($H1115,#REF!,11,FALSE),0)</f>
        <v>0</v>
      </c>
      <c r="AO1115" s="42">
        <f>IFERROR(VLOOKUP($H1115,#REF!,12,FALSE),0)</f>
        <v>0</v>
      </c>
      <c r="AP1115" s="34">
        <f>IFERROR(VLOOKUP($H1115,#REF!,10,FALSE),0)</f>
        <v>0</v>
      </c>
      <c r="AQ1115" s="34">
        <f>IFERROR(VLOOKUP($H1115,#REF!,11,FALSE),0)</f>
        <v>0</v>
      </c>
      <c r="AR1115" s="42">
        <f>IFERROR(VLOOKUP($H1115,#REF!,12,FALSE),0)</f>
        <v>0</v>
      </c>
      <c r="AS1115" s="34">
        <f>IFERROR(VLOOKUP($H1115,#REF!,13,FALSE),0)</f>
        <v>0</v>
      </c>
      <c r="AT1115" s="34">
        <f>IFERROR(VLOOKUP($H1115,#REF!,14,FALSE),0)</f>
        <v>0</v>
      </c>
      <c r="AU1115" s="42">
        <f>IFERROR(VLOOKUP($H1115,#REF!,15,FALSE),0)</f>
        <v>0</v>
      </c>
      <c r="AV1115" s="34">
        <f>IFERROR(VLOOKUP($H1115,#REF!,15,FALSE),0)</f>
        <v>0</v>
      </c>
      <c r="AW1115" s="34">
        <f>IFERROR(VLOOKUP($H1115,#REF!,16,FALSE),0)</f>
        <v>0</v>
      </c>
      <c r="AX1115" s="42">
        <f>IFERROR(VLOOKUP($H1115,#REF!,17,FALSE),0)</f>
        <v>0</v>
      </c>
    </row>
    <row r="1116" spans="1:50" x14ac:dyDescent="0.3">
      <c r="A1116" s="33" t="str">
        <f t="shared" si="68"/>
        <v>0</v>
      </c>
      <c r="B1116" s="33">
        <f>+'R&amp;E EXPORT'!B1091</f>
        <v>0</v>
      </c>
      <c r="C1116" t="str">
        <f>IFERROR(VLOOKUP(A1116,'MCSJ Export'!A:C,3,FALSE),"")</f>
        <v/>
      </c>
      <c r="D1116" s="37">
        <f t="shared" ca="1" si="69"/>
        <v>0</v>
      </c>
      <c r="E1116" s="37">
        <f t="shared" ca="1" si="70"/>
        <v>0</v>
      </c>
      <c r="F1116" s="37">
        <f t="shared" ca="1" si="71"/>
        <v>0</v>
      </c>
      <c r="G1116" s="37"/>
      <c r="H1116" s="33">
        <f>+'R&amp;E EXPORT'!A1091</f>
        <v>0</v>
      </c>
      <c r="I1116" s="34">
        <f>IFERROR(VLOOKUP($H1116,'Gen F Rev'!$A:$M,15,FALSE),0)</f>
        <v>0</v>
      </c>
      <c r="J1116" s="34">
        <f>IFERROR(VLOOKUP($H1116,'Gen F Rev'!$A:$M,16,FALSE),0)</f>
        <v>0</v>
      </c>
      <c r="K1116" s="42">
        <f>IFERROR(VLOOKUP($H1116,'Gen F Rev'!$A:$M,17,FALSE),0)</f>
        <v>0</v>
      </c>
      <c r="L1116" s="34">
        <f>IFERROR(VLOOKUP($H1116,'Gen F Exp'!$A:$E,15,FALSE),0)</f>
        <v>0</v>
      </c>
      <c r="M1116" s="34">
        <f>IFERROR(VLOOKUP($H1116,'Gen F Exp'!$A:$E,16,FALSE),0)</f>
        <v>0</v>
      </c>
      <c r="N1116" s="42">
        <f>IFERROR(VLOOKUP($H1116,'Gen F Exp'!$A:$E,17,FALSE),0)</f>
        <v>0</v>
      </c>
      <c r="O1116" s="34">
        <f>IFERROR(VLOOKUP($H1116,'Water F Rev'!$A:$L,15,FALSE),0)</f>
        <v>0</v>
      </c>
      <c r="P1116" s="34">
        <f>IFERROR(VLOOKUP($H1116,'Water F Rev'!$A:$L,16,FALSE),0)</f>
        <v>0</v>
      </c>
      <c r="Q1116" s="42">
        <f>IFERROR(VLOOKUP($H1116,'Water F Rev'!$A:$L,17,FALSE),0)</f>
        <v>0</v>
      </c>
      <c r="R1116" s="34">
        <f>IFERROR(VLOOKUP($H1116,'Water F Exp'!$A:$K,15,FALSE),0)</f>
        <v>0</v>
      </c>
      <c r="S1116" s="34">
        <f>IFERROR(VLOOKUP($H1116,'Water F Exp'!$A:$K,16,FALSE),0)</f>
        <v>0</v>
      </c>
      <c r="T1116" s="42">
        <f>IFERROR(VLOOKUP($H1116,'Water F Exp'!$A:$K,17,FALSE),0)</f>
        <v>0</v>
      </c>
      <c r="U1116" s="34">
        <f ca="1">IFERROR(VLOOKUP($H1116,'Sewer F Rev'!$A:$E,15,FALSE),0)</f>
        <v>0</v>
      </c>
      <c r="V1116" s="34">
        <f ca="1">IFERROR(VLOOKUP($H1116,'Sewer F Rev'!$A:$E,16,FALSE),0)</f>
        <v>0</v>
      </c>
      <c r="W1116" s="42">
        <f ca="1">IFERROR(VLOOKUP($H1116,'Sewer F Rev'!$A:$E,17,FALSE),0)</f>
        <v>0</v>
      </c>
      <c r="X1116" s="34">
        <f>IFERROR(VLOOKUP($H1116,'Sewer F Exp'!$A:$B,15,FALSE),0)</f>
        <v>0</v>
      </c>
      <c r="Y1116" s="34">
        <f>IFERROR(VLOOKUP($H1116,'Sewer F Exp'!$A:$B,16,FALSE),0)</f>
        <v>0</v>
      </c>
      <c r="Z1116" s="42">
        <f>IFERROR(VLOOKUP($H1116,'Sewer F Exp'!$A:$B,17,FALSE),0)</f>
        <v>0</v>
      </c>
      <c r="AA1116" s="34">
        <f>IFERROR(VLOOKUP($H1116,'Refuse F Rev'!$A:$E,15,FALSE),0)</f>
        <v>0</v>
      </c>
      <c r="AB1116" s="34">
        <f>IFERROR(VLOOKUP($H1116,'Refuse F Rev'!$A:$E,16,FALSE),0)</f>
        <v>0</v>
      </c>
      <c r="AC1116" s="42">
        <f>IFERROR(VLOOKUP($H1116,'Refuse F Rev'!$A:$E,17,FALSE),0)</f>
        <v>0</v>
      </c>
      <c r="AD1116" s="34">
        <f>IFERROR(VLOOKUP($H1116,'Refuse F Exp'!$A:$E,15,FALSE),0)</f>
        <v>0</v>
      </c>
      <c r="AE1116" s="34">
        <f>IFERROR(VLOOKUP($H1116,'Refuse F Exp'!$A:$E,16,FALSE),0)</f>
        <v>0</v>
      </c>
      <c r="AF1116" s="42">
        <f>IFERROR(VLOOKUP($H1116,'Refuse F Exp'!$A:$E,17,FALSE),0)</f>
        <v>0</v>
      </c>
      <c r="AG1116" s="34">
        <f>IFERROR(VLOOKUP($H1116,#REF!,10,FALSE),0)</f>
        <v>0</v>
      </c>
      <c r="AH1116" s="34">
        <f>IFERROR(VLOOKUP($H1116,#REF!,11,FALSE),0)</f>
        <v>0</v>
      </c>
      <c r="AI1116" s="42">
        <f>IFERROR(VLOOKUP($H1116,#REF!,12,FALSE),0)</f>
        <v>0</v>
      </c>
      <c r="AJ1116" s="34">
        <f>IFERROR(VLOOKUP($H1116,#REF!,10,FALSE),0)</f>
        <v>0</v>
      </c>
      <c r="AK1116" s="34">
        <f>IFERROR(VLOOKUP($H1116,#REF!,11,FALSE),0)</f>
        <v>0</v>
      </c>
      <c r="AL1116" s="42">
        <f>IFERROR(VLOOKUP($H1116,#REF!,12,FALSE),0)</f>
        <v>0</v>
      </c>
      <c r="AM1116" s="34">
        <f>IFERROR(VLOOKUP($H1116,#REF!,10,FALSE),0)</f>
        <v>0</v>
      </c>
      <c r="AN1116" s="34">
        <f>IFERROR(VLOOKUP($H1116,#REF!,11,FALSE),0)</f>
        <v>0</v>
      </c>
      <c r="AO1116" s="42">
        <f>IFERROR(VLOOKUP($H1116,#REF!,12,FALSE),0)</f>
        <v>0</v>
      </c>
      <c r="AP1116" s="34">
        <f>IFERROR(VLOOKUP($H1116,#REF!,10,FALSE),0)</f>
        <v>0</v>
      </c>
      <c r="AQ1116" s="34">
        <f>IFERROR(VLOOKUP($H1116,#REF!,11,FALSE),0)</f>
        <v>0</v>
      </c>
      <c r="AR1116" s="42">
        <f>IFERROR(VLOOKUP($H1116,#REF!,12,FALSE),0)</f>
        <v>0</v>
      </c>
      <c r="AS1116" s="34">
        <f>IFERROR(VLOOKUP($H1116,#REF!,13,FALSE),0)</f>
        <v>0</v>
      </c>
      <c r="AT1116" s="34">
        <f>IFERROR(VLOOKUP($H1116,#REF!,14,FALSE),0)</f>
        <v>0</v>
      </c>
      <c r="AU1116" s="42">
        <f>IFERROR(VLOOKUP($H1116,#REF!,15,FALSE),0)</f>
        <v>0</v>
      </c>
      <c r="AV1116" s="34">
        <f>IFERROR(VLOOKUP($H1116,#REF!,15,FALSE),0)</f>
        <v>0</v>
      </c>
      <c r="AW1116" s="34">
        <f>IFERROR(VLOOKUP($H1116,#REF!,16,FALSE),0)</f>
        <v>0</v>
      </c>
      <c r="AX1116" s="42">
        <f>IFERROR(VLOOKUP($H1116,#REF!,17,FALSE),0)</f>
        <v>0</v>
      </c>
    </row>
    <row r="1117" spans="1:50" x14ac:dyDescent="0.3">
      <c r="A1117" s="33" t="str">
        <f t="shared" si="68"/>
        <v>0</v>
      </c>
      <c r="B1117" s="33">
        <f>+'R&amp;E EXPORT'!B1092</f>
        <v>0</v>
      </c>
      <c r="C1117" t="str">
        <f>IFERROR(VLOOKUP(A1117,'MCSJ Export'!A:C,3,FALSE),"")</f>
        <v/>
      </c>
      <c r="D1117" s="37">
        <f t="shared" ca="1" si="69"/>
        <v>0</v>
      </c>
      <c r="E1117" s="37">
        <f t="shared" ca="1" si="70"/>
        <v>0</v>
      </c>
      <c r="F1117" s="37">
        <f t="shared" ca="1" si="71"/>
        <v>0</v>
      </c>
      <c r="G1117" s="37"/>
      <c r="H1117" s="33">
        <f>+'R&amp;E EXPORT'!A1092</f>
        <v>0</v>
      </c>
      <c r="I1117" s="34">
        <f>IFERROR(VLOOKUP($H1117,'Gen F Rev'!$A:$M,15,FALSE),0)</f>
        <v>0</v>
      </c>
      <c r="J1117" s="34">
        <f>IFERROR(VLOOKUP($H1117,'Gen F Rev'!$A:$M,16,FALSE),0)</f>
        <v>0</v>
      </c>
      <c r="K1117" s="42">
        <f>IFERROR(VLOOKUP($H1117,'Gen F Rev'!$A:$M,17,FALSE),0)</f>
        <v>0</v>
      </c>
      <c r="L1117" s="34">
        <f>IFERROR(VLOOKUP($H1117,'Gen F Exp'!$A:$E,15,FALSE),0)</f>
        <v>0</v>
      </c>
      <c r="M1117" s="34">
        <f>IFERROR(VLOOKUP($H1117,'Gen F Exp'!$A:$E,16,FALSE),0)</f>
        <v>0</v>
      </c>
      <c r="N1117" s="42">
        <f>IFERROR(VLOOKUP($H1117,'Gen F Exp'!$A:$E,17,FALSE),0)</f>
        <v>0</v>
      </c>
      <c r="O1117" s="34">
        <f>IFERROR(VLOOKUP($H1117,'Water F Rev'!$A:$L,15,FALSE),0)</f>
        <v>0</v>
      </c>
      <c r="P1117" s="34">
        <f>IFERROR(VLOOKUP($H1117,'Water F Rev'!$A:$L,16,FALSE),0)</f>
        <v>0</v>
      </c>
      <c r="Q1117" s="42">
        <f>IFERROR(VLOOKUP($H1117,'Water F Rev'!$A:$L,17,FALSE),0)</f>
        <v>0</v>
      </c>
      <c r="R1117" s="34">
        <f>IFERROR(VLOOKUP($H1117,'Water F Exp'!$A:$K,15,FALSE),0)</f>
        <v>0</v>
      </c>
      <c r="S1117" s="34">
        <f>IFERROR(VLOOKUP($H1117,'Water F Exp'!$A:$K,16,FALSE),0)</f>
        <v>0</v>
      </c>
      <c r="T1117" s="42">
        <f>IFERROR(VLOOKUP($H1117,'Water F Exp'!$A:$K,17,FALSE),0)</f>
        <v>0</v>
      </c>
      <c r="U1117" s="34">
        <f ca="1">IFERROR(VLOOKUP($H1117,'Sewer F Rev'!$A:$E,15,FALSE),0)</f>
        <v>0</v>
      </c>
      <c r="V1117" s="34">
        <f ca="1">IFERROR(VLOOKUP($H1117,'Sewer F Rev'!$A:$E,16,FALSE),0)</f>
        <v>0</v>
      </c>
      <c r="W1117" s="42">
        <f ca="1">IFERROR(VLOOKUP($H1117,'Sewer F Rev'!$A:$E,17,FALSE),0)</f>
        <v>0</v>
      </c>
      <c r="X1117" s="34">
        <f>IFERROR(VLOOKUP($H1117,'Sewer F Exp'!$A:$B,15,FALSE),0)</f>
        <v>0</v>
      </c>
      <c r="Y1117" s="34">
        <f>IFERROR(VLOOKUP($H1117,'Sewer F Exp'!$A:$B,16,FALSE),0)</f>
        <v>0</v>
      </c>
      <c r="Z1117" s="42">
        <f>IFERROR(VLOOKUP($H1117,'Sewer F Exp'!$A:$B,17,FALSE),0)</f>
        <v>0</v>
      </c>
      <c r="AA1117" s="34">
        <f>IFERROR(VLOOKUP($H1117,'Refuse F Rev'!$A:$E,15,FALSE),0)</f>
        <v>0</v>
      </c>
      <c r="AB1117" s="34">
        <f>IFERROR(VLOOKUP($H1117,'Refuse F Rev'!$A:$E,16,FALSE),0)</f>
        <v>0</v>
      </c>
      <c r="AC1117" s="42">
        <f>IFERROR(VLOOKUP($H1117,'Refuse F Rev'!$A:$E,17,FALSE),0)</f>
        <v>0</v>
      </c>
      <c r="AD1117" s="34">
        <f>IFERROR(VLOOKUP($H1117,'Refuse F Exp'!$A:$E,15,FALSE),0)</f>
        <v>0</v>
      </c>
      <c r="AE1117" s="34">
        <f>IFERROR(VLOOKUP($H1117,'Refuse F Exp'!$A:$E,16,FALSE),0)</f>
        <v>0</v>
      </c>
      <c r="AF1117" s="42">
        <f>IFERROR(VLOOKUP($H1117,'Refuse F Exp'!$A:$E,17,FALSE),0)</f>
        <v>0</v>
      </c>
      <c r="AG1117" s="34">
        <f>IFERROR(VLOOKUP($H1117,#REF!,10,FALSE),0)</f>
        <v>0</v>
      </c>
      <c r="AH1117" s="34">
        <f>IFERROR(VLOOKUP($H1117,#REF!,11,FALSE),0)</f>
        <v>0</v>
      </c>
      <c r="AI1117" s="42">
        <f>IFERROR(VLOOKUP($H1117,#REF!,12,FALSE),0)</f>
        <v>0</v>
      </c>
      <c r="AJ1117" s="34">
        <f>IFERROR(VLOOKUP($H1117,#REF!,10,FALSE),0)</f>
        <v>0</v>
      </c>
      <c r="AK1117" s="34">
        <f>IFERROR(VLOOKUP($H1117,#REF!,11,FALSE),0)</f>
        <v>0</v>
      </c>
      <c r="AL1117" s="42">
        <f>IFERROR(VLOOKUP($H1117,#REF!,12,FALSE),0)</f>
        <v>0</v>
      </c>
      <c r="AM1117" s="34">
        <f>IFERROR(VLOOKUP($H1117,#REF!,10,FALSE),0)</f>
        <v>0</v>
      </c>
      <c r="AN1117" s="34">
        <f>IFERROR(VLOOKUP($H1117,#REF!,11,FALSE),0)</f>
        <v>0</v>
      </c>
      <c r="AO1117" s="42">
        <f>IFERROR(VLOOKUP($H1117,#REF!,12,FALSE),0)</f>
        <v>0</v>
      </c>
      <c r="AP1117" s="34">
        <f>IFERROR(VLOOKUP($H1117,#REF!,10,FALSE),0)</f>
        <v>0</v>
      </c>
      <c r="AQ1117" s="34">
        <f>IFERROR(VLOOKUP($H1117,#REF!,11,FALSE),0)</f>
        <v>0</v>
      </c>
      <c r="AR1117" s="42">
        <f>IFERROR(VLOOKUP($H1117,#REF!,12,FALSE),0)</f>
        <v>0</v>
      </c>
      <c r="AS1117" s="34">
        <f>IFERROR(VLOOKUP($H1117,#REF!,13,FALSE),0)</f>
        <v>0</v>
      </c>
      <c r="AT1117" s="34">
        <f>IFERROR(VLOOKUP($H1117,#REF!,14,FALSE),0)</f>
        <v>0</v>
      </c>
      <c r="AU1117" s="42">
        <f>IFERROR(VLOOKUP($H1117,#REF!,15,FALSE),0)</f>
        <v>0</v>
      </c>
      <c r="AV1117" s="34">
        <f>IFERROR(VLOOKUP($H1117,#REF!,15,FALSE),0)</f>
        <v>0</v>
      </c>
      <c r="AW1117" s="34">
        <f>IFERROR(VLOOKUP($H1117,#REF!,16,FALSE),0)</f>
        <v>0</v>
      </c>
      <c r="AX1117" s="42">
        <f>IFERROR(VLOOKUP($H1117,#REF!,17,FALSE),0)</f>
        <v>0</v>
      </c>
    </row>
    <row r="1118" spans="1:50" x14ac:dyDescent="0.3">
      <c r="A1118" s="33" t="str">
        <f t="shared" si="68"/>
        <v>0</v>
      </c>
      <c r="B1118" s="33">
        <f>+'R&amp;E EXPORT'!B1093</f>
        <v>0</v>
      </c>
      <c r="C1118" t="str">
        <f>IFERROR(VLOOKUP(A1118,'MCSJ Export'!A:C,3,FALSE),"")</f>
        <v/>
      </c>
      <c r="D1118" s="37">
        <f t="shared" ca="1" si="69"/>
        <v>0</v>
      </c>
      <c r="E1118" s="37">
        <f t="shared" ca="1" si="70"/>
        <v>0</v>
      </c>
      <c r="F1118" s="37">
        <f t="shared" ca="1" si="71"/>
        <v>0</v>
      </c>
      <c r="G1118" s="37"/>
      <c r="H1118" s="33">
        <f>+'R&amp;E EXPORT'!A1093</f>
        <v>0</v>
      </c>
      <c r="I1118" s="34">
        <f>IFERROR(VLOOKUP($H1118,'Gen F Rev'!$A:$M,15,FALSE),0)</f>
        <v>0</v>
      </c>
      <c r="J1118" s="34">
        <f>IFERROR(VLOOKUP($H1118,'Gen F Rev'!$A:$M,16,FALSE),0)</f>
        <v>0</v>
      </c>
      <c r="K1118" s="42">
        <f>IFERROR(VLOOKUP($H1118,'Gen F Rev'!$A:$M,17,FALSE),0)</f>
        <v>0</v>
      </c>
      <c r="L1118" s="34">
        <f>IFERROR(VLOOKUP($H1118,'Gen F Exp'!$A:$E,15,FALSE),0)</f>
        <v>0</v>
      </c>
      <c r="M1118" s="34">
        <f>IFERROR(VLOOKUP($H1118,'Gen F Exp'!$A:$E,16,FALSE),0)</f>
        <v>0</v>
      </c>
      <c r="N1118" s="42">
        <f>IFERROR(VLOOKUP($H1118,'Gen F Exp'!$A:$E,17,FALSE),0)</f>
        <v>0</v>
      </c>
      <c r="O1118" s="34">
        <f>IFERROR(VLOOKUP($H1118,'Water F Rev'!$A:$L,15,FALSE),0)</f>
        <v>0</v>
      </c>
      <c r="P1118" s="34">
        <f>IFERROR(VLOOKUP($H1118,'Water F Rev'!$A:$L,16,FALSE),0)</f>
        <v>0</v>
      </c>
      <c r="Q1118" s="42">
        <f>IFERROR(VLOOKUP($H1118,'Water F Rev'!$A:$L,17,FALSE),0)</f>
        <v>0</v>
      </c>
      <c r="R1118" s="34">
        <f>IFERROR(VLOOKUP($H1118,'Water F Exp'!$A:$K,15,FALSE),0)</f>
        <v>0</v>
      </c>
      <c r="S1118" s="34">
        <f>IFERROR(VLOOKUP($H1118,'Water F Exp'!$A:$K,16,FALSE),0)</f>
        <v>0</v>
      </c>
      <c r="T1118" s="42">
        <f>IFERROR(VLOOKUP($H1118,'Water F Exp'!$A:$K,17,FALSE),0)</f>
        <v>0</v>
      </c>
      <c r="U1118" s="34">
        <f ca="1">IFERROR(VLOOKUP($H1118,'Sewer F Rev'!$A:$E,15,FALSE),0)</f>
        <v>0</v>
      </c>
      <c r="V1118" s="34">
        <f ca="1">IFERROR(VLOOKUP($H1118,'Sewer F Rev'!$A:$E,16,FALSE),0)</f>
        <v>0</v>
      </c>
      <c r="W1118" s="42">
        <f ca="1">IFERROR(VLOOKUP($H1118,'Sewer F Rev'!$A:$E,17,FALSE),0)</f>
        <v>0</v>
      </c>
      <c r="X1118" s="34">
        <f>IFERROR(VLOOKUP($H1118,'Sewer F Exp'!$A:$B,15,FALSE),0)</f>
        <v>0</v>
      </c>
      <c r="Y1118" s="34">
        <f>IFERROR(VLOOKUP($H1118,'Sewer F Exp'!$A:$B,16,FALSE),0)</f>
        <v>0</v>
      </c>
      <c r="Z1118" s="42">
        <f>IFERROR(VLOOKUP($H1118,'Sewer F Exp'!$A:$B,17,FALSE),0)</f>
        <v>0</v>
      </c>
      <c r="AA1118" s="34">
        <f>IFERROR(VLOOKUP($H1118,'Refuse F Rev'!$A:$E,15,FALSE),0)</f>
        <v>0</v>
      </c>
      <c r="AB1118" s="34">
        <f>IFERROR(VLOOKUP($H1118,'Refuse F Rev'!$A:$E,16,FALSE),0)</f>
        <v>0</v>
      </c>
      <c r="AC1118" s="42">
        <f>IFERROR(VLOOKUP($H1118,'Refuse F Rev'!$A:$E,17,FALSE),0)</f>
        <v>0</v>
      </c>
      <c r="AD1118" s="34">
        <f>IFERROR(VLOOKUP($H1118,'Refuse F Exp'!$A:$E,15,FALSE),0)</f>
        <v>0</v>
      </c>
      <c r="AE1118" s="34">
        <f>IFERROR(VLOOKUP($H1118,'Refuse F Exp'!$A:$E,16,FALSE),0)</f>
        <v>0</v>
      </c>
      <c r="AF1118" s="42">
        <f>IFERROR(VLOOKUP($H1118,'Refuse F Exp'!$A:$E,17,FALSE),0)</f>
        <v>0</v>
      </c>
      <c r="AG1118" s="34">
        <f>IFERROR(VLOOKUP($H1118,#REF!,10,FALSE),0)</f>
        <v>0</v>
      </c>
      <c r="AH1118" s="34">
        <f>IFERROR(VLOOKUP($H1118,#REF!,11,FALSE),0)</f>
        <v>0</v>
      </c>
      <c r="AI1118" s="42">
        <f>IFERROR(VLOOKUP($H1118,#REF!,12,FALSE),0)</f>
        <v>0</v>
      </c>
      <c r="AJ1118" s="34">
        <f>IFERROR(VLOOKUP($H1118,#REF!,10,FALSE),0)</f>
        <v>0</v>
      </c>
      <c r="AK1118" s="34">
        <f>IFERROR(VLOOKUP($H1118,#REF!,11,FALSE),0)</f>
        <v>0</v>
      </c>
      <c r="AL1118" s="42">
        <f>IFERROR(VLOOKUP($H1118,#REF!,12,FALSE),0)</f>
        <v>0</v>
      </c>
      <c r="AM1118" s="34">
        <f>IFERROR(VLOOKUP($H1118,#REF!,10,FALSE),0)</f>
        <v>0</v>
      </c>
      <c r="AN1118" s="34">
        <f>IFERROR(VLOOKUP($H1118,#REF!,11,FALSE),0)</f>
        <v>0</v>
      </c>
      <c r="AO1118" s="42">
        <f>IFERROR(VLOOKUP($H1118,#REF!,12,FALSE),0)</f>
        <v>0</v>
      </c>
      <c r="AP1118" s="34">
        <f>IFERROR(VLOOKUP($H1118,#REF!,10,FALSE),0)</f>
        <v>0</v>
      </c>
      <c r="AQ1118" s="34">
        <f>IFERROR(VLOOKUP($H1118,#REF!,11,FALSE),0)</f>
        <v>0</v>
      </c>
      <c r="AR1118" s="42">
        <f>IFERROR(VLOOKUP($H1118,#REF!,12,FALSE),0)</f>
        <v>0</v>
      </c>
      <c r="AS1118" s="34">
        <f>IFERROR(VLOOKUP($H1118,#REF!,13,FALSE),0)</f>
        <v>0</v>
      </c>
      <c r="AT1118" s="34">
        <f>IFERROR(VLOOKUP($H1118,#REF!,14,FALSE),0)</f>
        <v>0</v>
      </c>
      <c r="AU1118" s="42">
        <f>IFERROR(VLOOKUP($H1118,#REF!,15,FALSE),0)</f>
        <v>0</v>
      </c>
      <c r="AV1118" s="34">
        <f>IFERROR(VLOOKUP($H1118,#REF!,15,FALSE),0)</f>
        <v>0</v>
      </c>
      <c r="AW1118" s="34">
        <f>IFERROR(VLOOKUP($H1118,#REF!,16,FALSE),0)</f>
        <v>0</v>
      </c>
      <c r="AX1118" s="42">
        <f>IFERROR(VLOOKUP($H1118,#REF!,17,FALSE),0)</f>
        <v>0</v>
      </c>
    </row>
    <row r="1119" spans="1:50" x14ac:dyDescent="0.3">
      <c r="A1119" s="33" t="str">
        <f t="shared" si="68"/>
        <v>0</v>
      </c>
      <c r="B1119" s="33">
        <f>+'R&amp;E EXPORT'!B1094</f>
        <v>0</v>
      </c>
      <c r="C1119" t="str">
        <f>IFERROR(VLOOKUP(A1119,'MCSJ Export'!A:C,3,FALSE),"")</f>
        <v/>
      </c>
      <c r="D1119" s="37">
        <f t="shared" ca="1" si="69"/>
        <v>0</v>
      </c>
      <c r="E1119" s="37">
        <f t="shared" ca="1" si="70"/>
        <v>0</v>
      </c>
      <c r="F1119" s="37">
        <f t="shared" ca="1" si="71"/>
        <v>0</v>
      </c>
      <c r="G1119" s="37"/>
      <c r="H1119" s="33">
        <f>+'R&amp;E EXPORT'!A1094</f>
        <v>0</v>
      </c>
      <c r="I1119" s="34">
        <f>IFERROR(VLOOKUP($H1119,'Gen F Rev'!$A:$M,15,FALSE),0)</f>
        <v>0</v>
      </c>
      <c r="J1119" s="34">
        <f>IFERROR(VLOOKUP($H1119,'Gen F Rev'!$A:$M,16,FALSE),0)</f>
        <v>0</v>
      </c>
      <c r="K1119" s="42">
        <f>IFERROR(VLOOKUP($H1119,'Gen F Rev'!$A:$M,17,FALSE),0)</f>
        <v>0</v>
      </c>
      <c r="L1119" s="34">
        <f>IFERROR(VLOOKUP($H1119,'Gen F Exp'!$A:$E,15,FALSE),0)</f>
        <v>0</v>
      </c>
      <c r="M1119" s="34">
        <f>IFERROR(VLOOKUP($H1119,'Gen F Exp'!$A:$E,16,FALSE),0)</f>
        <v>0</v>
      </c>
      <c r="N1119" s="42">
        <f>IFERROR(VLOOKUP($H1119,'Gen F Exp'!$A:$E,17,FALSE),0)</f>
        <v>0</v>
      </c>
      <c r="O1119" s="34">
        <f>IFERROR(VLOOKUP($H1119,'Water F Rev'!$A:$L,15,FALSE),0)</f>
        <v>0</v>
      </c>
      <c r="P1119" s="34">
        <f>IFERROR(VLOOKUP($H1119,'Water F Rev'!$A:$L,16,FALSE),0)</f>
        <v>0</v>
      </c>
      <c r="Q1119" s="42">
        <f>IFERROR(VLOOKUP($H1119,'Water F Rev'!$A:$L,17,FALSE),0)</f>
        <v>0</v>
      </c>
      <c r="R1119" s="34">
        <f>IFERROR(VLOOKUP($H1119,'Water F Exp'!$A:$K,15,FALSE),0)</f>
        <v>0</v>
      </c>
      <c r="S1119" s="34">
        <f>IFERROR(VLOOKUP($H1119,'Water F Exp'!$A:$K,16,FALSE),0)</f>
        <v>0</v>
      </c>
      <c r="T1119" s="42">
        <f>IFERROR(VLOOKUP($H1119,'Water F Exp'!$A:$K,17,FALSE),0)</f>
        <v>0</v>
      </c>
      <c r="U1119" s="34">
        <f ca="1">IFERROR(VLOOKUP($H1119,'Sewer F Rev'!$A:$E,15,FALSE),0)</f>
        <v>0</v>
      </c>
      <c r="V1119" s="34">
        <f ca="1">IFERROR(VLOOKUP($H1119,'Sewer F Rev'!$A:$E,16,FALSE),0)</f>
        <v>0</v>
      </c>
      <c r="W1119" s="42">
        <f ca="1">IFERROR(VLOOKUP($H1119,'Sewer F Rev'!$A:$E,17,FALSE),0)</f>
        <v>0</v>
      </c>
      <c r="X1119" s="34">
        <f>IFERROR(VLOOKUP($H1119,'Sewer F Exp'!$A:$B,15,FALSE),0)</f>
        <v>0</v>
      </c>
      <c r="Y1119" s="34">
        <f>IFERROR(VLOOKUP($H1119,'Sewer F Exp'!$A:$B,16,FALSE),0)</f>
        <v>0</v>
      </c>
      <c r="Z1119" s="42">
        <f>IFERROR(VLOOKUP($H1119,'Sewer F Exp'!$A:$B,17,FALSE),0)</f>
        <v>0</v>
      </c>
      <c r="AA1119" s="34">
        <f>IFERROR(VLOOKUP($H1119,'Refuse F Rev'!$A:$E,15,FALSE),0)</f>
        <v>0</v>
      </c>
      <c r="AB1119" s="34">
        <f>IFERROR(VLOOKUP($H1119,'Refuse F Rev'!$A:$E,16,FALSE),0)</f>
        <v>0</v>
      </c>
      <c r="AC1119" s="42">
        <f>IFERROR(VLOOKUP($H1119,'Refuse F Rev'!$A:$E,17,FALSE),0)</f>
        <v>0</v>
      </c>
      <c r="AD1119" s="34">
        <f>IFERROR(VLOOKUP($H1119,'Refuse F Exp'!$A:$E,15,FALSE),0)</f>
        <v>0</v>
      </c>
      <c r="AE1119" s="34">
        <f>IFERROR(VLOOKUP($H1119,'Refuse F Exp'!$A:$E,16,FALSE),0)</f>
        <v>0</v>
      </c>
      <c r="AF1119" s="42">
        <f>IFERROR(VLOOKUP($H1119,'Refuse F Exp'!$A:$E,17,FALSE),0)</f>
        <v>0</v>
      </c>
      <c r="AG1119" s="34">
        <f>IFERROR(VLOOKUP($H1119,#REF!,10,FALSE),0)</f>
        <v>0</v>
      </c>
      <c r="AH1119" s="34">
        <f>IFERROR(VLOOKUP($H1119,#REF!,11,FALSE),0)</f>
        <v>0</v>
      </c>
      <c r="AI1119" s="42">
        <f>IFERROR(VLOOKUP($H1119,#REF!,12,FALSE),0)</f>
        <v>0</v>
      </c>
      <c r="AJ1119" s="34">
        <f>IFERROR(VLOOKUP($H1119,#REF!,10,FALSE),0)</f>
        <v>0</v>
      </c>
      <c r="AK1119" s="34">
        <f>IFERROR(VLOOKUP($H1119,#REF!,11,FALSE),0)</f>
        <v>0</v>
      </c>
      <c r="AL1119" s="42">
        <f>IFERROR(VLOOKUP($H1119,#REF!,12,FALSE),0)</f>
        <v>0</v>
      </c>
      <c r="AM1119" s="34">
        <f>IFERROR(VLOOKUP($H1119,#REF!,10,FALSE),0)</f>
        <v>0</v>
      </c>
      <c r="AN1119" s="34">
        <f>IFERROR(VLOOKUP($H1119,#REF!,11,FALSE),0)</f>
        <v>0</v>
      </c>
      <c r="AO1119" s="42">
        <f>IFERROR(VLOOKUP($H1119,#REF!,12,FALSE),0)</f>
        <v>0</v>
      </c>
      <c r="AP1119" s="34">
        <f>IFERROR(VLOOKUP($H1119,#REF!,10,FALSE),0)</f>
        <v>0</v>
      </c>
      <c r="AQ1119" s="34">
        <f>IFERROR(VLOOKUP($H1119,#REF!,11,FALSE),0)</f>
        <v>0</v>
      </c>
      <c r="AR1119" s="42">
        <f>IFERROR(VLOOKUP($H1119,#REF!,12,FALSE),0)</f>
        <v>0</v>
      </c>
      <c r="AS1119" s="34">
        <f>IFERROR(VLOOKUP($H1119,#REF!,13,FALSE),0)</f>
        <v>0</v>
      </c>
      <c r="AT1119" s="34">
        <f>IFERROR(VLOOKUP($H1119,#REF!,14,FALSE),0)</f>
        <v>0</v>
      </c>
      <c r="AU1119" s="42">
        <f>IFERROR(VLOOKUP($H1119,#REF!,15,FALSE),0)</f>
        <v>0</v>
      </c>
      <c r="AV1119" s="34">
        <f>IFERROR(VLOOKUP($H1119,#REF!,15,FALSE),0)</f>
        <v>0</v>
      </c>
      <c r="AW1119" s="34">
        <f>IFERROR(VLOOKUP($H1119,#REF!,16,FALSE),0)</f>
        <v>0</v>
      </c>
      <c r="AX1119" s="42">
        <f>IFERROR(VLOOKUP($H1119,#REF!,17,FALSE),0)</f>
        <v>0</v>
      </c>
    </row>
    <row r="1120" spans="1:50" x14ac:dyDescent="0.3">
      <c r="A1120" s="33" t="str">
        <f t="shared" si="68"/>
        <v>0</v>
      </c>
      <c r="B1120" s="33">
        <f>+'R&amp;E EXPORT'!B1095</f>
        <v>0</v>
      </c>
      <c r="C1120" t="str">
        <f>IFERROR(VLOOKUP(A1120,'MCSJ Export'!A:C,3,FALSE),"")</f>
        <v/>
      </c>
      <c r="D1120" s="37">
        <f t="shared" ca="1" si="69"/>
        <v>0</v>
      </c>
      <c r="E1120" s="37">
        <f t="shared" ca="1" si="70"/>
        <v>0</v>
      </c>
      <c r="F1120" s="37">
        <f t="shared" ca="1" si="71"/>
        <v>0</v>
      </c>
      <c r="G1120" s="37"/>
      <c r="H1120" s="33">
        <f>+'R&amp;E EXPORT'!A1095</f>
        <v>0</v>
      </c>
      <c r="I1120" s="34">
        <f>IFERROR(VLOOKUP($H1120,'Gen F Rev'!$A:$M,15,FALSE),0)</f>
        <v>0</v>
      </c>
      <c r="J1120" s="34">
        <f>IFERROR(VLOOKUP($H1120,'Gen F Rev'!$A:$M,16,FALSE),0)</f>
        <v>0</v>
      </c>
      <c r="K1120" s="42">
        <f>IFERROR(VLOOKUP($H1120,'Gen F Rev'!$A:$M,17,FALSE),0)</f>
        <v>0</v>
      </c>
      <c r="L1120" s="34">
        <f>IFERROR(VLOOKUP($H1120,'Gen F Exp'!$A:$E,15,FALSE),0)</f>
        <v>0</v>
      </c>
      <c r="M1120" s="34">
        <f>IFERROR(VLOOKUP($H1120,'Gen F Exp'!$A:$E,16,FALSE),0)</f>
        <v>0</v>
      </c>
      <c r="N1120" s="42">
        <f>IFERROR(VLOOKUP($H1120,'Gen F Exp'!$A:$E,17,FALSE),0)</f>
        <v>0</v>
      </c>
      <c r="O1120" s="34">
        <f>IFERROR(VLOOKUP($H1120,'Water F Rev'!$A:$L,15,FALSE),0)</f>
        <v>0</v>
      </c>
      <c r="P1120" s="34">
        <f>IFERROR(VLOOKUP($H1120,'Water F Rev'!$A:$L,16,FALSE),0)</f>
        <v>0</v>
      </c>
      <c r="Q1120" s="42">
        <f>IFERROR(VLOOKUP($H1120,'Water F Rev'!$A:$L,17,FALSE),0)</f>
        <v>0</v>
      </c>
      <c r="R1120" s="34">
        <f>IFERROR(VLOOKUP($H1120,'Water F Exp'!$A:$K,15,FALSE),0)</f>
        <v>0</v>
      </c>
      <c r="S1120" s="34">
        <f>IFERROR(VLOOKUP($H1120,'Water F Exp'!$A:$K,16,FALSE),0)</f>
        <v>0</v>
      </c>
      <c r="T1120" s="42">
        <f>IFERROR(VLOOKUP($H1120,'Water F Exp'!$A:$K,17,FALSE),0)</f>
        <v>0</v>
      </c>
      <c r="U1120" s="34">
        <f ca="1">IFERROR(VLOOKUP($H1120,'Sewer F Rev'!$A:$E,15,FALSE),0)</f>
        <v>0</v>
      </c>
      <c r="V1120" s="34">
        <f ca="1">IFERROR(VLOOKUP($H1120,'Sewer F Rev'!$A:$E,16,FALSE),0)</f>
        <v>0</v>
      </c>
      <c r="W1120" s="42">
        <f ca="1">IFERROR(VLOOKUP($H1120,'Sewer F Rev'!$A:$E,17,FALSE),0)</f>
        <v>0</v>
      </c>
      <c r="X1120" s="34">
        <f>IFERROR(VLOOKUP($H1120,'Sewer F Exp'!$A:$B,15,FALSE),0)</f>
        <v>0</v>
      </c>
      <c r="Y1120" s="34">
        <f>IFERROR(VLOOKUP($H1120,'Sewer F Exp'!$A:$B,16,FALSE),0)</f>
        <v>0</v>
      </c>
      <c r="Z1120" s="42">
        <f>IFERROR(VLOOKUP($H1120,'Sewer F Exp'!$A:$B,17,FALSE),0)</f>
        <v>0</v>
      </c>
      <c r="AA1120" s="34">
        <f>IFERROR(VLOOKUP($H1120,'Refuse F Rev'!$A:$E,15,FALSE),0)</f>
        <v>0</v>
      </c>
      <c r="AB1120" s="34">
        <f>IFERROR(VLOOKUP($H1120,'Refuse F Rev'!$A:$E,16,FALSE),0)</f>
        <v>0</v>
      </c>
      <c r="AC1120" s="42">
        <f>IFERROR(VLOOKUP($H1120,'Refuse F Rev'!$A:$E,17,FALSE),0)</f>
        <v>0</v>
      </c>
      <c r="AD1120" s="34">
        <f>IFERROR(VLOOKUP($H1120,'Refuse F Exp'!$A:$E,15,FALSE),0)</f>
        <v>0</v>
      </c>
      <c r="AE1120" s="34">
        <f>IFERROR(VLOOKUP($H1120,'Refuse F Exp'!$A:$E,16,FALSE),0)</f>
        <v>0</v>
      </c>
      <c r="AF1120" s="42">
        <f>IFERROR(VLOOKUP($H1120,'Refuse F Exp'!$A:$E,17,FALSE),0)</f>
        <v>0</v>
      </c>
      <c r="AG1120" s="34">
        <f>IFERROR(VLOOKUP($H1120,#REF!,10,FALSE),0)</f>
        <v>0</v>
      </c>
      <c r="AH1120" s="34">
        <f>IFERROR(VLOOKUP($H1120,#REF!,11,FALSE),0)</f>
        <v>0</v>
      </c>
      <c r="AI1120" s="42">
        <f>IFERROR(VLOOKUP($H1120,#REF!,12,FALSE),0)</f>
        <v>0</v>
      </c>
      <c r="AJ1120" s="34">
        <f>IFERROR(VLOOKUP($H1120,#REF!,10,FALSE),0)</f>
        <v>0</v>
      </c>
      <c r="AK1120" s="34">
        <f>IFERROR(VLOOKUP($H1120,#REF!,11,FALSE),0)</f>
        <v>0</v>
      </c>
      <c r="AL1120" s="42">
        <f>IFERROR(VLOOKUP($H1120,#REF!,12,FALSE),0)</f>
        <v>0</v>
      </c>
      <c r="AM1120" s="34">
        <f>IFERROR(VLOOKUP($H1120,#REF!,10,FALSE),0)</f>
        <v>0</v>
      </c>
      <c r="AN1120" s="34">
        <f>IFERROR(VLOOKUP($H1120,#REF!,11,FALSE),0)</f>
        <v>0</v>
      </c>
      <c r="AO1120" s="42">
        <f>IFERROR(VLOOKUP($H1120,#REF!,12,FALSE),0)</f>
        <v>0</v>
      </c>
      <c r="AP1120" s="34">
        <f>IFERROR(VLOOKUP($H1120,#REF!,10,FALSE),0)</f>
        <v>0</v>
      </c>
      <c r="AQ1120" s="34">
        <f>IFERROR(VLOOKUP($H1120,#REF!,11,FALSE),0)</f>
        <v>0</v>
      </c>
      <c r="AR1120" s="42">
        <f>IFERROR(VLOOKUP($H1120,#REF!,12,FALSE),0)</f>
        <v>0</v>
      </c>
      <c r="AS1120" s="34">
        <f>IFERROR(VLOOKUP($H1120,#REF!,13,FALSE),0)</f>
        <v>0</v>
      </c>
      <c r="AT1120" s="34">
        <f>IFERROR(VLOOKUP($H1120,#REF!,14,FALSE),0)</f>
        <v>0</v>
      </c>
      <c r="AU1120" s="42">
        <f>IFERROR(VLOOKUP($H1120,#REF!,15,FALSE),0)</f>
        <v>0</v>
      </c>
      <c r="AV1120" s="34">
        <f>IFERROR(VLOOKUP($H1120,#REF!,15,FALSE),0)</f>
        <v>0</v>
      </c>
      <c r="AW1120" s="34">
        <f>IFERROR(VLOOKUP($H1120,#REF!,16,FALSE),0)</f>
        <v>0</v>
      </c>
      <c r="AX1120" s="42">
        <f>IFERROR(VLOOKUP($H1120,#REF!,17,FALSE),0)</f>
        <v>0</v>
      </c>
    </row>
    <row r="1121" spans="1:50" x14ac:dyDescent="0.3">
      <c r="A1121" s="33" t="str">
        <f t="shared" si="68"/>
        <v>0</v>
      </c>
      <c r="B1121" s="33">
        <f>+'R&amp;E EXPORT'!B1096</f>
        <v>0</v>
      </c>
      <c r="C1121" t="str">
        <f>IFERROR(VLOOKUP(A1121,'MCSJ Export'!A:C,3,FALSE),"")</f>
        <v/>
      </c>
      <c r="D1121" s="37">
        <f t="shared" ca="1" si="69"/>
        <v>0</v>
      </c>
      <c r="E1121" s="37">
        <f t="shared" ca="1" si="70"/>
        <v>0</v>
      </c>
      <c r="F1121" s="37">
        <f t="shared" ca="1" si="71"/>
        <v>0</v>
      </c>
      <c r="G1121" s="37"/>
      <c r="H1121" s="33">
        <f>+'R&amp;E EXPORT'!A1096</f>
        <v>0</v>
      </c>
      <c r="I1121" s="34">
        <f>IFERROR(VLOOKUP($H1121,'Gen F Rev'!$A:$M,15,FALSE),0)</f>
        <v>0</v>
      </c>
      <c r="J1121" s="34">
        <f>IFERROR(VLOOKUP($H1121,'Gen F Rev'!$A:$M,16,FALSE),0)</f>
        <v>0</v>
      </c>
      <c r="K1121" s="42">
        <f>IFERROR(VLOOKUP($H1121,'Gen F Rev'!$A:$M,17,FALSE),0)</f>
        <v>0</v>
      </c>
      <c r="L1121" s="34">
        <f>IFERROR(VLOOKUP($H1121,'Gen F Exp'!$A:$E,15,FALSE),0)</f>
        <v>0</v>
      </c>
      <c r="M1121" s="34">
        <f>IFERROR(VLOOKUP($H1121,'Gen F Exp'!$A:$E,16,FALSE),0)</f>
        <v>0</v>
      </c>
      <c r="N1121" s="42">
        <f>IFERROR(VLOOKUP($H1121,'Gen F Exp'!$A:$E,17,FALSE),0)</f>
        <v>0</v>
      </c>
      <c r="O1121" s="34">
        <f>IFERROR(VLOOKUP($H1121,'Water F Rev'!$A:$L,15,FALSE),0)</f>
        <v>0</v>
      </c>
      <c r="P1121" s="34">
        <f>IFERROR(VLOOKUP($H1121,'Water F Rev'!$A:$L,16,FALSE),0)</f>
        <v>0</v>
      </c>
      <c r="Q1121" s="42">
        <f>IFERROR(VLOOKUP($H1121,'Water F Rev'!$A:$L,17,FALSE),0)</f>
        <v>0</v>
      </c>
      <c r="R1121" s="34">
        <f>IFERROR(VLOOKUP($H1121,'Water F Exp'!$A:$K,15,FALSE),0)</f>
        <v>0</v>
      </c>
      <c r="S1121" s="34">
        <f>IFERROR(VLOOKUP($H1121,'Water F Exp'!$A:$K,16,FALSE),0)</f>
        <v>0</v>
      </c>
      <c r="T1121" s="42">
        <f>IFERROR(VLOOKUP($H1121,'Water F Exp'!$A:$K,17,FALSE),0)</f>
        <v>0</v>
      </c>
      <c r="U1121" s="34">
        <f ca="1">IFERROR(VLOOKUP($H1121,'Sewer F Rev'!$A:$E,15,FALSE),0)</f>
        <v>0</v>
      </c>
      <c r="V1121" s="34">
        <f ca="1">IFERROR(VLOOKUP($H1121,'Sewer F Rev'!$A:$E,16,FALSE),0)</f>
        <v>0</v>
      </c>
      <c r="W1121" s="42">
        <f ca="1">IFERROR(VLOOKUP($H1121,'Sewer F Rev'!$A:$E,17,FALSE),0)</f>
        <v>0</v>
      </c>
      <c r="X1121" s="34">
        <f>IFERROR(VLOOKUP($H1121,'Sewer F Exp'!$A:$B,15,FALSE),0)</f>
        <v>0</v>
      </c>
      <c r="Y1121" s="34">
        <f>IFERROR(VLOOKUP($H1121,'Sewer F Exp'!$A:$B,16,FALSE),0)</f>
        <v>0</v>
      </c>
      <c r="Z1121" s="42">
        <f>IFERROR(VLOOKUP($H1121,'Sewer F Exp'!$A:$B,17,FALSE),0)</f>
        <v>0</v>
      </c>
      <c r="AA1121" s="34">
        <f>IFERROR(VLOOKUP($H1121,'Refuse F Rev'!$A:$E,15,FALSE),0)</f>
        <v>0</v>
      </c>
      <c r="AB1121" s="34">
        <f>IFERROR(VLOOKUP($H1121,'Refuse F Rev'!$A:$E,16,FALSE),0)</f>
        <v>0</v>
      </c>
      <c r="AC1121" s="42">
        <f>IFERROR(VLOOKUP($H1121,'Refuse F Rev'!$A:$E,17,FALSE),0)</f>
        <v>0</v>
      </c>
      <c r="AD1121" s="34">
        <f>IFERROR(VLOOKUP($H1121,'Refuse F Exp'!$A:$E,15,FALSE),0)</f>
        <v>0</v>
      </c>
      <c r="AE1121" s="34">
        <f>IFERROR(VLOOKUP($H1121,'Refuse F Exp'!$A:$E,16,FALSE),0)</f>
        <v>0</v>
      </c>
      <c r="AF1121" s="42">
        <f>IFERROR(VLOOKUP($H1121,'Refuse F Exp'!$A:$E,17,FALSE),0)</f>
        <v>0</v>
      </c>
      <c r="AG1121" s="34">
        <f>IFERROR(VLOOKUP($H1121,#REF!,10,FALSE),0)</f>
        <v>0</v>
      </c>
      <c r="AH1121" s="34">
        <f>IFERROR(VLOOKUP($H1121,#REF!,11,FALSE),0)</f>
        <v>0</v>
      </c>
      <c r="AI1121" s="42">
        <f>IFERROR(VLOOKUP($H1121,#REF!,12,FALSE),0)</f>
        <v>0</v>
      </c>
      <c r="AJ1121" s="34">
        <f>IFERROR(VLOOKUP($H1121,#REF!,10,FALSE),0)</f>
        <v>0</v>
      </c>
      <c r="AK1121" s="34">
        <f>IFERROR(VLOOKUP($H1121,#REF!,11,FALSE),0)</f>
        <v>0</v>
      </c>
      <c r="AL1121" s="42">
        <f>IFERROR(VLOOKUP($H1121,#REF!,12,FALSE),0)</f>
        <v>0</v>
      </c>
      <c r="AM1121" s="34">
        <f>IFERROR(VLOOKUP($H1121,#REF!,10,FALSE),0)</f>
        <v>0</v>
      </c>
      <c r="AN1121" s="34">
        <f>IFERROR(VLOOKUP($H1121,#REF!,11,FALSE),0)</f>
        <v>0</v>
      </c>
      <c r="AO1121" s="42">
        <f>IFERROR(VLOOKUP($H1121,#REF!,12,FALSE),0)</f>
        <v>0</v>
      </c>
      <c r="AP1121" s="34">
        <f>IFERROR(VLOOKUP($H1121,#REF!,10,FALSE),0)</f>
        <v>0</v>
      </c>
      <c r="AQ1121" s="34">
        <f>IFERROR(VLOOKUP($H1121,#REF!,11,FALSE),0)</f>
        <v>0</v>
      </c>
      <c r="AR1121" s="42">
        <f>IFERROR(VLOOKUP($H1121,#REF!,12,FALSE),0)</f>
        <v>0</v>
      </c>
      <c r="AS1121" s="34">
        <f>IFERROR(VLOOKUP($H1121,#REF!,13,FALSE),0)</f>
        <v>0</v>
      </c>
      <c r="AT1121" s="34">
        <f>IFERROR(VLOOKUP($H1121,#REF!,14,FALSE),0)</f>
        <v>0</v>
      </c>
      <c r="AU1121" s="42">
        <f>IFERROR(VLOOKUP($H1121,#REF!,15,FALSE),0)</f>
        <v>0</v>
      </c>
      <c r="AV1121" s="34">
        <f>IFERROR(VLOOKUP($H1121,#REF!,15,FALSE),0)</f>
        <v>0</v>
      </c>
      <c r="AW1121" s="34">
        <f>IFERROR(VLOOKUP($H1121,#REF!,16,FALSE),0)</f>
        <v>0</v>
      </c>
      <c r="AX1121" s="42">
        <f>IFERROR(VLOOKUP($H1121,#REF!,17,FALSE),0)</f>
        <v>0</v>
      </c>
    </row>
    <row r="1122" spans="1:50" x14ac:dyDescent="0.3">
      <c r="A1122" s="33" t="str">
        <f t="shared" si="68"/>
        <v>0</v>
      </c>
      <c r="B1122" s="33">
        <f>+'R&amp;E EXPORT'!B1097</f>
        <v>0</v>
      </c>
      <c r="C1122" t="str">
        <f>IFERROR(VLOOKUP(A1122,'MCSJ Export'!A:C,3,FALSE),"")</f>
        <v/>
      </c>
      <c r="D1122" s="37">
        <f t="shared" ca="1" si="69"/>
        <v>0</v>
      </c>
      <c r="E1122" s="37">
        <f t="shared" ca="1" si="70"/>
        <v>0</v>
      </c>
      <c r="F1122" s="37">
        <f t="shared" ca="1" si="71"/>
        <v>0</v>
      </c>
      <c r="G1122" s="37"/>
      <c r="H1122" s="33">
        <f>+'R&amp;E EXPORT'!A1097</f>
        <v>0</v>
      </c>
      <c r="I1122" s="34">
        <f>IFERROR(VLOOKUP($H1122,'Gen F Rev'!$A:$M,15,FALSE),0)</f>
        <v>0</v>
      </c>
      <c r="J1122" s="34">
        <f>IFERROR(VLOOKUP($H1122,'Gen F Rev'!$A:$M,16,FALSE),0)</f>
        <v>0</v>
      </c>
      <c r="K1122" s="42">
        <f>IFERROR(VLOOKUP($H1122,'Gen F Rev'!$A:$M,17,FALSE),0)</f>
        <v>0</v>
      </c>
      <c r="L1122" s="34">
        <f>IFERROR(VLOOKUP($H1122,'Gen F Exp'!$A:$E,15,FALSE),0)</f>
        <v>0</v>
      </c>
      <c r="M1122" s="34">
        <f>IFERROR(VLOOKUP($H1122,'Gen F Exp'!$A:$E,16,FALSE),0)</f>
        <v>0</v>
      </c>
      <c r="N1122" s="42">
        <f>IFERROR(VLOOKUP($H1122,'Gen F Exp'!$A:$E,17,FALSE),0)</f>
        <v>0</v>
      </c>
      <c r="O1122" s="34">
        <f>IFERROR(VLOOKUP($H1122,'Water F Rev'!$A:$L,15,FALSE),0)</f>
        <v>0</v>
      </c>
      <c r="P1122" s="34">
        <f>IFERROR(VLOOKUP($H1122,'Water F Rev'!$A:$L,16,FALSE),0)</f>
        <v>0</v>
      </c>
      <c r="Q1122" s="42">
        <f>IFERROR(VLOOKUP($H1122,'Water F Rev'!$A:$L,17,FALSE),0)</f>
        <v>0</v>
      </c>
      <c r="R1122" s="34">
        <f>IFERROR(VLOOKUP($H1122,'Water F Exp'!$A:$K,15,FALSE),0)</f>
        <v>0</v>
      </c>
      <c r="S1122" s="34">
        <f>IFERROR(VLOOKUP($H1122,'Water F Exp'!$A:$K,16,FALSE),0)</f>
        <v>0</v>
      </c>
      <c r="T1122" s="42">
        <f>IFERROR(VLOOKUP($H1122,'Water F Exp'!$A:$K,17,FALSE),0)</f>
        <v>0</v>
      </c>
      <c r="U1122" s="34">
        <f ca="1">IFERROR(VLOOKUP($H1122,'Sewer F Rev'!$A:$E,15,FALSE),0)</f>
        <v>0</v>
      </c>
      <c r="V1122" s="34">
        <f ca="1">IFERROR(VLOOKUP($H1122,'Sewer F Rev'!$A:$E,16,FALSE),0)</f>
        <v>0</v>
      </c>
      <c r="W1122" s="42">
        <f ca="1">IFERROR(VLOOKUP($H1122,'Sewer F Rev'!$A:$E,17,FALSE),0)</f>
        <v>0</v>
      </c>
      <c r="X1122" s="34">
        <f>IFERROR(VLOOKUP($H1122,'Sewer F Exp'!$A:$B,15,FALSE),0)</f>
        <v>0</v>
      </c>
      <c r="Y1122" s="34">
        <f>IFERROR(VLOOKUP($H1122,'Sewer F Exp'!$A:$B,16,FALSE),0)</f>
        <v>0</v>
      </c>
      <c r="Z1122" s="42">
        <f>IFERROR(VLOOKUP($H1122,'Sewer F Exp'!$A:$B,17,FALSE),0)</f>
        <v>0</v>
      </c>
      <c r="AA1122" s="34">
        <f>IFERROR(VLOOKUP($H1122,'Refuse F Rev'!$A:$E,15,FALSE),0)</f>
        <v>0</v>
      </c>
      <c r="AB1122" s="34">
        <f>IFERROR(VLOOKUP($H1122,'Refuse F Rev'!$A:$E,16,FALSE),0)</f>
        <v>0</v>
      </c>
      <c r="AC1122" s="42">
        <f>IFERROR(VLOOKUP($H1122,'Refuse F Rev'!$A:$E,17,FALSE),0)</f>
        <v>0</v>
      </c>
      <c r="AD1122" s="34">
        <f>IFERROR(VLOOKUP($H1122,'Refuse F Exp'!$A:$E,15,FALSE),0)</f>
        <v>0</v>
      </c>
      <c r="AE1122" s="34">
        <f>IFERROR(VLOOKUP($H1122,'Refuse F Exp'!$A:$E,16,FALSE),0)</f>
        <v>0</v>
      </c>
      <c r="AF1122" s="42">
        <f>IFERROR(VLOOKUP($H1122,'Refuse F Exp'!$A:$E,17,FALSE),0)</f>
        <v>0</v>
      </c>
      <c r="AG1122" s="34">
        <f>IFERROR(VLOOKUP($H1122,#REF!,10,FALSE),0)</f>
        <v>0</v>
      </c>
      <c r="AH1122" s="34">
        <f>IFERROR(VLOOKUP($H1122,#REF!,11,FALSE),0)</f>
        <v>0</v>
      </c>
      <c r="AI1122" s="42">
        <f>IFERROR(VLOOKUP($H1122,#REF!,12,FALSE),0)</f>
        <v>0</v>
      </c>
      <c r="AJ1122" s="34">
        <f>IFERROR(VLOOKUP($H1122,#REF!,10,FALSE),0)</f>
        <v>0</v>
      </c>
      <c r="AK1122" s="34">
        <f>IFERROR(VLOOKUP($H1122,#REF!,11,FALSE),0)</f>
        <v>0</v>
      </c>
      <c r="AL1122" s="42">
        <f>IFERROR(VLOOKUP($H1122,#REF!,12,FALSE),0)</f>
        <v>0</v>
      </c>
      <c r="AM1122" s="34">
        <f>IFERROR(VLOOKUP($H1122,#REF!,10,FALSE),0)</f>
        <v>0</v>
      </c>
      <c r="AN1122" s="34">
        <f>IFERROR(VLOOKUP($H1122,#REF!,11,FALSE),0)</f>
        <v>0</v>
      </c>
      <c r="AO1122" s="42">
        <f>IFERROR(VLOOKUP($H1122,#REF!,12,FALSE),0)</f>
        <v>0</v>
      </c>
      <c r="AP1122" s="34">
        <f>IFERROR(VLOOKUP($H1122,#REF!,10,FALSE),0)</f>
        <v>0</v>
      </c>
      <c r="AQ1122" s="34">
        <f>IFERROR(VLOOKUP($H1122,#REF!,11,FALSE),0)</f>
        <v>0</v>
      </c>
      <c r="AR1122" s="42">
        <f>IFERROR(VLOOKUP($H1122,#REF!,12,FALSE),0)</f>
        <v>0</v>
      </c>
      <c r="AS1122" s="34">
        <f>IFERROR(VLOOKUP($H1122,#REF!,13,FALSE),0)</f>
        <v>0</v>
      </c>
      <c r="AT1122" s="34">
        <f>IFERROR(VLOOKUP($H1122,#REF!,14,FALSE),0)</f>
        <v>0</v>
      </c>
      <c r="AU1122" s="42">
        <f>IFERROR(VLOOKUP($H1122,#REF!,15,FALSE),0)</f>
        <v>0</v>
      </c>
      <c r="AV1122" s="34">
        <f>IFERROR(VLOOKUP($H1122,#REF!,15,FALSE),0)</f>
        <v>0</v>
      </c>
      <c r="AW1122" s="34">
        <f>IFERROR(VLOOKUP($H1122,#REF!,16,FALSE),0)</f>
        <v>0</v>
      </c>
      <c r="AX1122" s="42">
        <f>IFERROR(VLOOKUP($H1122,#REF!,17,FALSE),0)</f>
        <v>0</v>
      </c>
    </row>
    <row r="1123" spans="1:50" x14ac:dyDescent="0.3">
      <c r="A1123" s="33" t="str">
        <f t="shared" si="68"/>
        <v>0</v>
      </c>
      <c r="B1123" s="33">
        <f>+'R&amp;E EXPORT'!B1098</f>
        <v>0</v>
      </c>
      <c r="C1123" t="str">
        <f>IFERROR(VLOOKUP(A1123,'MCSJ Export'!A:C,3,FALSE),"")</f>
        <v/>
      </c>
      <c r="D1123" s="37">
        <f t="shared" ca="1" si="69"/>
        <v>0</v>
      </c>
      <c r="E1123" s="37">
        <f t="shared" ca="1" si="70"/>
        <v>0</v>
      </c>
      <c r="F1123" s="37">
        <f t="shared" ca="1" si="71"/>
        <v>0</v>
      </c>
      <c r="G1123" s="37"/>
      <c r="H1123" s="33">
        <f>+'R&amp;E EXPORT'!A1098</f>
        <v>0</v>
      </c>
      <c r="I1123" s="34">
        <f>IFERROR(VLOOKUP($H1123,'Gen F Rev'!$A:$M,15,FALSE),0)</f>
        <v>0</v>
      </c>
      <c r="J1123" s="34">
        <f>IFERROR(VLOOKUP($H1123,'Gen F Rev'!$A:$M,16,FALSE),0)</f>
        <v>0</v>
      </c>
      <c r="K1123" s="42">
        <f>IFERROR(VLOOKUP($H1123,'Gen F Rev'!$A:$M,17,FALSE),0)</f>
        <v>0</v>
      </c>
      <c r="L1123" s="34">
        <f>IFERROR(VLOOKUP($H1123,'Gen F Exp'!$A:$E,15,FALSE),0)</f>
        <v>0</v>
      </c>
      <c r="M1123" s="34">
        <f>IFERROR(VLOOKUP($H1123,'Gen F Exp'!$A:$E,16,FALSE),0)</f>
        <v>0</v>
      </c>
      <c r="N1123" s="42">
        <f>IFERROR(VLOOKUP($H1123,'Gen F Exp'!$A:$E,17,FALSE),0)</f>
        <v>0</v>
      </c>
      <c r="O1123" s="34">
        <f>IFERROR(VLOOKUP($H1123,'Water F Rev'!$A:$L,15,FALSE),0)</f>
        <v>0</v>
      </c>
      <c r="P1123" s="34">
        <f>IFERROR(VLOOKUP($H1123,'Water F Rev'!$A:$L,16,FALSE),0)</f>
        <v>0</v>
      </c>
      <c r="Q1123" s="42">
        <f>IFERROR(VLOOKUP($H1123,'Water F Rev'!$A:$L,17,FALSE),0)</f>
        <v>0</v>
      </c>
      <c r="R1123" s="34">
        <f>IFERROR(VLOOKUP($H1123,'Water F Exp'!$A:$K,15,FALSE),0)</f>
        <v>0</v>
      </c>
      <c r="S1123" s="34">
        <f>IFERROR(VLOOKUP($H1123,'Water F Exp'!$A:$K,16,FALSE),0)</f>
        <v>0</v>
      </c>
      <c r="T1123" s="42">
        <f>IFERROR(VLOOKUP($H1123,'Water F Exp'!$A:$K,17,FALSE),0)</f>
        <v>0</v>
      </c>
      <c r="U1123" s="34">
        <f ca="1">IFERROR(VLOOKUP($H1123,'Sewer F Rev'!$A:$E,15,FALSE),0)</f>
        <v>0</v>
      </c>
      <c r="V1123" s="34">
        <f ca="1">IFERROR(VLOOKUP($H1123,'Sewer F Rev'!$A:$E,16,FALSE),0)</f>
        <v>0</v>
      </c>
      <c r="W1123" s="42">
        <f ca="1">IFERROR(VLOOKUP($H1123,'Sewer F Rev'!$A:$E,17,FALSE),0)</f>
        <v>0</v>
      </c>
      <c r="X1123" s="34">
        <f>IFERROR(VLOOKUP($H1123,'Sewer F Exp'!$A:$B,15,FALSE),0)</f>
        <v>0</v>
      </c>
      <c r="Y1123" s="34">
        <f>IFERROR(VLOOKUP($H1123,'Sewer F Exp'!$A:$B,16,FALSE),0)</f>
        <v>0</v>
      </c>
      <c r="Z1123" s="42">
        <f>IFERROR(VLOOKUP($H1123,'Sewer F Exp'!$A:$B,17,FALSE),0)</f>
        <v>0</v>
      </c>
      <c r="AA1123" s="34">
        <f>IFERROR(VLOOKUP($H1123,'Refuse F Rev'!$A:$E,15,FALSE),0)</f>
        <v>0</v>
      </c>
      <c r="AB1123" s="34">
        <f>IFERROR(VLOOKUP($H1123,'Refuse F Rev'!$A:$E,16,FALSE),0)</f>
        <v>0</v>
      </c>
      <c r="AC1123" s="42">
        <f>IFERROR(VLOOKUP($H1123,'Refuse F Rev'!$A:$E,17,FALSE),0)</f>
        <v>0</v>
      </c>
      <c r="AD1123" s="34">
        <f>IFERROR(VLOOKUP($H1123,'Refuse F Exp'!$A:$E,15,FALSE),0)</f>
        <v>0</v>
      </c>
      <c r="AE1123" s="34">
        <f>IFERROR(VLOOKUP($H1123,'Refuse F Exp'!$A:$E,16,FALSE),0)</f>
        <v>0</v>
      </c>
      <c r="AF1123" s="42">
        <f>IFERROR(VLOOKUP($H1123,'Refuse F Exp'!$A:$E,17,FALSE),0)</f>
        <v>0</v>
      </c>
      <c r="AG1123" s="34">
        <f>IFERROR(VLOOKUP($H1123,#REF!,10,FALSE),0)</f>
        <v>0</v>
      </c>
      <c r="AH1123" s="34">
        <f>IFERROR(VLOOKUP($H1123,#REF!,11,FALSE),0)</f>
        <v>0</v>
      </c>
      <c r="AI1123" s="42">
        <f>IFERROR(VLOOKUP($H1123,#REF!,12,FALSE),0)</f>
        <v>0</v>
      </c>
      <c r="AJ1123" s="34">
        <f>IFERROR(VLOOKUP($H1123,#REF!,10,FALSE),0)</f>
        <v>0</v>
      </c>
      <c r="AK1123" s="34">
        <f>IFERROR(VLOOKUP($H1123,#REF!,11,FALSE),0)</f>
        <v>0</v>
      </c>
      <c r="AL1123" s="42">
        <f>IFERROR(VLOOKUP($H1123,#REF!,12,FALSE),0)</f>
        <v>0</v>
      </c>
      <c r="AM1123" s="34">
        <f>IFERROR(VLOOKUP($H1123,#REF!,10,FALSE),0)</f>
        <v>0</v>
      </c>
      <c r="AN1123" s="34">
        <f>IFERROR(VLOOKUP($H1123,#REF!,11,FALSE),0)</f>
        <v>0</v>
      </c>
      <c r="AO1123" s="42">
        <f>IFERROR(VLOOKUP($H1123,#REF!,12,FALSE),0)</f>
        <v>0</v>
      </c>
      <c r="AP1123" s="34">
        <f>IFERROR(VLOOKUP($H1123,#REF!,10,FALSE),0)</f>
        <v>0</v>
      </c>
      <c r="AQ1123" s="34">
        <f>IFERROR(VLOOKUP($H1123,#REF!,11,FALSE),0)</f>
        <v>0</v>
      </c>
      <c r="AR1123" s="42">
        <f>IFERROR(VLOOKUP($H1123,#REF!,12,FALSE),0)</f>
        <v>0</v>
      </c>
      <c r="AS1123" s="34">
        <f>IFERROR(VLOOKUP($H1123,#REF!,13,FALSE),0)</f>
        <v>0</v>
      </c>
      <c r="AT1123" s="34">
        <f>IFERROR(VLOOKUP($H1123,#REF!,14,FALSE),0)</f>
        <v>0</v>
      </c>
      <c r="AU1123" s="42">
        <f>IFERROR(VLOOKUP($H1123,#REF!,15,FALSE),0)</f>
        <v>0</v>
      </c>
      <c r="AV1123" s="34">
        <f>IFERROR(VLOOKUP($H1123,#REF!,15,FALSE),0)</f>
        <v>0</v>
      </c>
      <c r="AW1123" s="34">
        <f>IFERROR(VLOOKUP($H1123,#REF!,16,FALSE),0)</f>
        <v>0</v>
      </c>
      <c r="AX1123" s="42">
        <f>IFERROR(VLOOKUP($H1123,#REF!,17,FALSE),0)</f>
        <v>0</v>
      </c>
    </row>
    <row r="1124" spans="1:50" x14ac:dyDescent="0.3">
      <c r="A1124" s="33" t="str">
        <f t="shared" si="68"/>
        <v>0</v>
      </c>
      <c r="B1124" s="33">
        <f>+'R&amp;E EXPORT'!B1099</f>
        <v>0</v>
      </c>
      <c r="C1124" t="str">
        <f>IFERROR(VLOOKUP(A1124,'MCSJ Export'!A:C,3,FALSE),"")</f>
        <v/>
      </c>
      <c r="D1124" s="37">
        <f t="shared" ca="1" si="69"/>
        <v>0</v>
      </c>
      <c r="E1124" s="37">
        <f t="shared" ca="1" si="70"/>
        <v>0</v>
      </c>
      <c r="F1124" s="37">
        <f t="shared" ca="1" si="71"/>
        <v>0</v>
      </c>
      <c r="G1124" s="37"/>
      <c r="H1124" s="33">
        <f>+'R&amp;E EXPORT'!A1099</f>
        <v>0</v>
      </c>
      <c r="I1124" s="34">
        <f>IFERROR(VLOOKUP($H1124,'Gen F Rev'!$A:$M,15,FALSE),0)</f>
        <v>0</v>
      </c>
      <c r="J1124" s="34">
        <f>IFERROR(VLOOKUP($H1124,'Gen F Rev'!$A:$M,16,FALSE),0)</f>
        <v>0</v>
      </c>
      <c r="K1124" s="42">
        <f>IFERROR(VLOOKUP($H1124,'Gen F Rev'!$A:$M,17,FALSE),0)</f>
        <v>0</v>
      </c>
      <c r="L1124" s="34">
        <f>IFERROR(VLOOKUP($H1124,'Gen F Exp'!$A:$E,15,FALSE),0)</f>
        <v>0</v>
      </c>
      <c r="M1124" s="34">
        <f>IFERROR(VLOOKUP($H1124,'Gen F Exp'!$A:$E,16,FALSE),0)</f>
        <v>0</v>
      </c>
      <c r="N1124" s="42">
        <f>IFERROR(VLOOKUP($H1124,'Gen F Exp'!$A:$E,17,FALSE),0)</f>
        <v>0</v>
      </c>
      <c r="O1124" s="34">
        <f>IFERROR(VLOOKUP($H1124,'Water F Rev'!$A:$L,15,FALSE),0)</f>
        <v>0</v>
      </c>
      <c r="P1124" s="34">
        <f>IFERROR(VLOOKUP($H1124,'Water F Rev'!$A:$L,16,FALSE),0)</f>
        <v>0</v>
      </c>
      <c r="Q1124" s="42">
        <f>IFERROR(VLOOKUP($H1124,'Water F Rev'!$A:$L,17,FALSE),0)</f>
        <v>0</v>
      </c>
      <c r="R1124" s="34">
        <f>IFERROR(VLOOKUP($H1124,'Water F Exp'!$A:$K,15,FALSE),0)</f>
        <v>0</v>
      </c>
      <c r="S1124" s="34">
        <f>IFERROR(VLOOKUP($H1124,'Water F Exp'!$A:$K,16,FALSE),0)</f>
        <v>0</v>
      </c>
      <c r="T1124" s="42">
        <f>IFERROR(VLOOKUP($H1124,'Water F Exp'!$A:$K,17,FALSE),0)</f>
        <v>0</v>
      </c>
      <c r="U1124" s="34">
        <f ca="1">IFERROR(VLOOKUP($H1124,'Sewer F Rev'!$A:$E,15,FALSE),0)</f>
        <v>0</v>
      </c>
      <c r="V1124" s="34">
        <f ca="1">IFERROR(VLOOKUP($H1124,'Sewer F Rev'!$A:$E,16,FALSE),0)</f>
        <v>0</v>
      </c>
      <c r="W1124" s="42">
        <f ca="1">IFERROR(VLOOKUP($H1124,'Sewer F Rev'!$A:$E,17,FALSE),0)</f>
        <v>0</v>
      </c>
      <c r="X1124" s="34">
        <f>IFERROR(VLOOKUP($H1124,'Sewer F Exp'!$A:$B,15,FALSE),0)</f>
        <v>0</v>
      </c>
      <c r="Y1124" s="34">
        <f>IFERROR(VLOOKUP($H1124,'Sewer F Exp'!$A:$B,16,FALSE),0)</f>
        <v>0</v>
      </c>
      <c r="Z1124" s="42">
        <f>IFERROR(VLOOKUP($H1124,'Sewer F Exp'!$A:$B,17,FALSE),0)</f>
        <v>0</v>
      </c>
      <c r="AA1124" s="34">
        <f>IFERROR(VLOOKUP($H1124,'Refuse F Rev'!$A:$E,15,FALSE),0)</f>
        <v>0</v>
      </c>
      <c r="AB1124" s="34">
        <f>IFERROR(VLOOKUP($H1124,'Refuse F Rev'!$A:$E,16,FALSE),0)</f>
        <v>0</v>
      </c>
      <c r="AC1124" s="42">
        <f>IFERROR(VLOOKUP($H1124,'Refuse F Rev'!$A:$E,17,FALSE),0)</f>
        <v>0</v>
      </c>
      <c r="AD1124" s="34">
        <f>IFERROR(VLOOKUP($H1124,'Refuse F Exp'!$A:$E,15,FALSE),0)</f>
        <v>0</v>
      </c>
      <c r="AE1124" s="34">
        <f>IFERROR(VLOOKUP($H1124,'Refuse F Exp'!$A:$E,16,FALSE),0)</f>
        <v>0</v>
      </c>
      <c r="AF1124" s="42">
        <f>IFERROR(VLOOKUP($H1124,'Refuse F Exp'!$A:$E,17,FALSE),0)</f>
        <v>0</v>
      </c>
      <c r="AG1124" s="34">
        <f>IFERROR(VLOOKUP($H1124,#REF!,10,FALSE),0)</f>
        <v>0</v>
      </c>
      <c r="AH1124" s="34">
        <f>IFERROR(VLOOKUP($H1124,#REF!,11,FALSE),0)</f>
        <v>0</v>
      </c>
      <c r="AI1124" s="42">
        <f>IFERROR(VLOOKUP($H1124,#REF!,12,FALSE),0)</f>
        <v>0</v>
      </c>
      <c r="AJ1124" s="34">
        <f>IFERROR(VLOOKUP($H1124,#REF!,10,FALSE),0)</f>
        <v>0</v>
      </c>
      <c r="AK1124" s="34">
        <f>IFERROR(VLOOKUP($H1124,#REF!,11,FALSE),0)</f>
        <v>0</v>
      </c>
      <c r="AL1124" s="42">
        <f>IFERROR(VLOOKUP($H1124,#REF!,12,FALSE),0)</f>
        <v>0</v>
      </c>
      <c r="AM1124" s="34">
        <f>IFERROR(VLOOKUP($H1124,#REF!,10,FALSE),0)</f>
        <v>0</v>
      </c>
      <c r="AN1124" s="34">
        <f>IFERROR(VLOOKUP($H1124,#REF!,11,FALSE),0)</f>
        <v>0</v>
      </c>
      <c r="AO1124" s="42">
        <f>IFERROR(VLOOKUP($H1124,#REF!,12,FALSE),0)</f>
        <v>0</v>
      </c>
      <c r="AP1124" s="34">
        <f>IFERROR(VLOOKUP($H1124,#REF!,10,FALSE),0)</f>
        <v>0</v>
      </c>
      <c r="AQ1124" s="34">
        <f>IFERROR(VLOOKUP($H1124,#REF!,11,FALSE),0)</f>
        <v>0</v>
      </c>
      <c r="AR1124" s="42">
        <f>IFERROR(VLOOKUP($H1124,#REF!,12,FALSE),0)</f>
        <v>0</v>
      </c>
      <c r="AS1124" s="34">
        <f>IFERROR(VLOOKUP($H1124,#REF!,13,FALSE),0)</f>
        <v>0</v>
      </c>
      <c r="AT1124" s="34">
        <f>IFERROR(VLOOKUP($H1124,#REF!,14,FALSE),0)</f>
        <v>0</v>
      </c>
      <c r="AU1124" s="42">
        <f>IFERROR(VLOOKUP($H1124,#REF!,15,FALSE),0)</f>
        <v>0</v>
      </c>
      <c r="AV1124" s="34">
        <f>IFERROR(VLOOKUP($H1124,#REF!,15,FALSE),0)</f>
        <v>0</v>
      </c>
      <c r="AW1124" s="34">
        <f>IFERROR(VLOOKUP($H1124,#REF!,16,FALSE),0)</f>
        <v>0</v>
      </c>
      <c r="AX1124" s="42">
        <f>IFERROR(VLOOKUP($H1124,#REF!,17,FALSE),0)</f>
        <v>0</v>
      </c>
    </row>
    <row r="1125" spans="1:50" x14ac:dyDescent="0.3">
      <c r="A1125" s="33" t="str">
        <f t="shared" si="68"/>
        <v>0</v>
      </c>
      <c r="B1125" s="33">
        <f>+'R&amp;E EXPORT'!B1100</f>
        <v>0</v>
      </c>
      <c r="C1125" t="str">
        <f>IFERROR(VLOOKUP(A1125,'MCSJ Export'!A:C,3,FALSE),"")</f>
        <v/>
      </c>
      <c r="D1125" s="37">
        <f t="shared" ca="1" si="69"/>
        <v>0</v>
      </c>
      <c r="E1125" s="37">
        <f t="shared" ca="1" si="70"/>
        <v>0</v>
      </c>
      <c r="F1125" s="37">
        <f t="shared" ca="1" si="71"/>
        <v>0</v>
      </c>
      <c r="G1125" s="37"/>
      <c r="H1125" s="33">
        <f>+'R&amp;E EXPORT'!A1100</f>
        <v>0</v>
      </c>
      <c r="I1125" s="34">
        <f>IFERROR(VLOOKUP($H1125,'Gen F Rev'!$A:$M,15,FALSE),0)</f>
        <v>0</v>
      </c>
      <c r="J1125" s="34">
        <f>IFERROR(VLOOKUP($H1125,'Gen F Rev'!$A:$M,16,FALSE),0)</f>
        <v>0</v>
      </c>
      <c r="K1125" s="42">
        <f>IFERROR(VLOOKUP($H1125,'Gen F Rev'!$A:$M,17,FALSE),0)</f>
        <v>0</v>
      </c>
      <c r="L1125" s="34">
        <f>IFERROR(VLOOKUP($H1125,'Gen F Exp'!$A:$E,15,FALSE),0)</f>
        <v>0</v>
      </c>
      <c r="M1125" s="34">
        <f>IFERROR(VLOOKUP($H1125,'Gen F Exp'!$A:$E,16,FALSE),0)</f>
        <v>0</v>
      </c>
      <c r="N1125" s="42">
        <f>IFERROR(VLOOKUP($H1125,'Gen F Exp'!$A:$E,17,FALSE),0)</f>
        <v>0</v>
      </c>
      <c r="O1125" s="34">
        <f>IFERROR(VLOOKUP($H1125,'Water F Rev'!$A:$L,15,FALSE),0)</f>
        <v>0</v>
      </c>
      <c r="P1125" s="34">
        <f>IFERROR(VLOOKUP($H1125,'Water F Rev'!$A:$L,16,FALSE),0)</f>
        <v>0</v>
      </c>
      <c r="Q1125" s="42">
        <f>IFERROR(VLOOKUP($H1125,'Water F Rev'!$A:$L,17,FALSE),0)</f>
        <v>0</v>
      </c>
      <c r="R1125" s="34">
        <f>IFERROR(VLOOKUP($H1125,'Water F Exp'!$A:$K,15,FALSE),0)</f>
        <v>0</v>
      </c>
      <c r="S1125" s="34">
        <f>IFERROR(VLOOKUP($H1125,'Water F Exp'!$A:$K,16,FALSE),0)</f>
        <v>0</v>
      </c>
      <c r="T1125" s="42">
        <f>IFERROR(VLOOKUP($H1125,'Water F Exp'!$A:$K,17,FALSE),0)</f>
        <v>0</v>
      </c>
      <c r="U1125" s="34">
        <f ca="1">IFERROR(VLOOKUP($H1125,'Sewer F Rev'!$A:$E,15,FALSE),0)</f>
        <v>0</v>
      </c>
      <c r="V1125" s="34">
        <f ca="1">IFERROR(VLOOKUP($H1125,'Sewer F Rev'!$A:$E,16,FALSE),0)</f>
        <v>0</v>
      </c>
      <c r="W1125" s="42">
        <f ca="1">IFERROR(VLOOKUP($H1125,'Sewer F Rev'!$A:$E,17,FALSE),0)</f>
        <v>0</v>
      </c>
      <c r="X1125" s="34">
        <f>IFERROR(VLOOKUP($H1125,'Sewer F Exp'!$A:$B,15,FALSE),0)</f>
        <v>0</v>
      </c>
      <c r="Y1125" s="34">
        <f>IFERROR(VLOOKUP($H1125,'Sewer F Exp'!$A:$B,16,FALSE),0)</f>
        <v>0</v>
      </c>
      <c r="Z1125" s="42">
        <f>IFERROR(VLOOKUP($H1125,'Sewer F Exp'!$A:$B,17,FALSE),0)</f>
        <v>0</v>
      </c>
      <c r="AA1125" s="34">
        <f>IFERROR(VLOOKUP($H1125,'Refuse F Rev'!$A:$E,15,FALSE),0)</f>
        <v>0</v>
      </c>
      <c r="AB1125" s="34">
        <f>IFERROR(VLOOKUP($H1125,'Refuse F Rev'!$A:$E,16,FALSE),0)</f>
        <v>0</v>
      </c>
      <c r="AC1125" s="42">
        <f>IFERROR(VLOOKUP($H1125,'Refuse F Rev'!$A:$E,17,FALSE),0)</f>
        <v>0</v>
      </c>
      <c r="AD1125" s="34">
        <f>IFERROR(VLOOKUP($H1125,'Refuse F Exp'!$A:$E,15,FALSE),0)</f>
        <v>0</v>
      </c>
      <c r="AE1125" s="34">
        <f>IFERROR(VLOOKUP($H1125,'Refuse F Exp'!$A:$E,16,FALSE),0)</f>
        <v>0</v>
      </c>
      <c r="AF1125" s="42">
        <f>IFERROR(VLOOKUP($H1125,'Refuse F Exp'!$A:$E,17,FALSE),0)</f>
        <v>0</v>
      </c>
      <c r="AG1125" s="34">
        <f>IFERROR(VLOOKUP($H1125,#REF!,10,FALSE),0)</f>
        <v>0</v>
      </c>
      <c r="AH1125" s="34">
        <f>IFERROR(VLOOKUP($H1125,#REF!,11,FALSE),0)</f>
        <v>0</v>
      </c>
      <c r="AI1125" s="42">
        <f>IFERROR(VLOOKUP($H1125,#REF!,12,FALSE),0)</f>
        <v>0</v>
      </c>
      <c r="AJ1125" s="34">
        <f>IFERROR(VLOOKUP($H1125,#REF!,10,FALSE),0)</f>
        <v>0</v>
      </c>
      <c r="AK1125" s="34">
        <f>IFERROR(VLOOKUP($H1125,#REF!,11,FALSE),0)</f>
        <v>0</v>
      </c>
      <c r="AL1125" s="42">
        <f>IFERROR(VLOOKUP($H1125,#REF!,12,FALSE),0)</f>
        <v>0</v>
      </c>
      <c r="AM1125" s="34">
        <f>IFERROR(VLOOKUP($H1125,#REF!,10,FALSE),0)</f>
        <v>0</v>
      </c>
      <c r="AN1125" s="34">
        <f>IFERROR(VLOOKUP($H1125,#REF!,11,FALSE),0)</f>
        <v>0</v>
      </c>
      <c r="AO1125" s="42">
        <f>IFERROR(VLOOKUP($H1125,#REF!,12,FALSE),0)</f>
        <v>0</v>
      </c>
      <c r="AP1125" s="34">
        <f>IFERROR(VLOOKUP($H1125,#REF!,10,FALSE),0)</f>
        <v>0</v>
      </c>
      <c r="AQ1125" s="34">
        <f>IFERROR(VLOOKUP($H1125,#REF!,11,FALSE),0)</f>
        <v>0</v>
      </c>
      <c r="AR1125" s="42">
        <f>IFERROR(VLOOKUP($H1125,#REF!,12,FALSE),0)</f>
        <v>0</v>
      </c>
      <c r="AS1125" s="34">
        <f>IFERROR(VLOOKUP($H1125,#REF!,13,FALSE),0)</f>
        <v>0</v>
      </c>
      <c r="AT1125" s="34">
        <f>IFERROR(VLOOKUP($H1125,#REF!,14,FALSE),0)</f>
        <v>0</v>
      </c>
      <c r="AU1125" s="42">
        <f>IFERROR(VLOOKUP($H1125,#REF!,15,FALSE),0)</f>
        <v>0</v>
      </c>
      <c r="AV1125" s="34">
        <f>IFERROR(VLOOKUP($H1125,#REF!,15,FALSE),0)</f>
        <v>0</v>
      </c>
      <c r="AW1125" s="34">
        <f>IFERROR(VLOOKUP($H1125,#REF!,16,FALSE),0)</f>
        <v>0</v>
      </c>
      <c r="AX1125" s="42">
        <f>IFERROR(VLOOKUP($H1125,#REF!,17,FALSE),0)</f>
        <v>0</v>
      </c>
    </row>
    <row r="1126" spans="1:50" x14ac:dyDescent="0.3">
      <c r="A1126" s="33" t="str">
        <f t="shared" si="68"/>
        <v>0</v>
      </c>
      <c r="B1126" s="33">
        <f>+'R&amp;E EXPORT'!B1101</f>
        <v>0</v>
      </c>
      <c r="C1126" t="str">
        <f>IFERROR(VLOOKUP(A1126,'MCSJ Export'!A:C,3,FALSE),"")</f>
        <v/>
      </c>
      <c r="D1126" s="37">
        <f t="shared" ca="1" si="69"/>
        <v>0</v>
      </c>
      <c r="E1126" s="37">
        <f t="shared" ca="1" si="70"/>
        <v>0</v>
      </c>
      <c r="F1126" s="37">
        <f t="shared" ca="1" si="71"/>
        <v>0</v>
      </c>
      <c r="G1126" s="37"/>
      <c r="H1126" s="33">
        <f>+'R&amp;E EXPORT'!A1101</f>
        <v>0</v>
      </c>
      <c r="I1126" s="34">
        <f>IFERROR(VLOOKUP($H1126,'Gen F Rev'!$A:$M,15,FALSE),0)</f>
        <v>0</v>
      </c>
      <c r="J1126" s="34">
        <f>IFERROR(VLOOKUP($H1126,'Gen F Rev'!$A:$M,16,FALSE),0)</f>
        <v>0</v>
      </c>
      <c r="K1126" s="42">
        <f>IFERROR(VLOOKUP($H1126,'Gen F Rev'!$A:$M,17,FALSE),0)</f>
        <v>0</v>
      </c>
      <c r="L1126" s="34">
        <f>IFERROR(VLOOKUP($H1126,'Gen F Exp'!$A:$E,15,FALSE),0)</f>
        <v>0</v>
      </c>
      <c r="M1126" s="34">
        <f>IFERROR(VLOOKUP($H1126,'Gen F Exp'!$A:$E,16,FALSE),0)</f>
        <v>0</v>
      </c>
      <c r="N1126" s="42">
        <f>IFERROR(VLOOKUP($H1126,'Gen F Exp'!$A:$E,17,FALSE),0)</f>
        <v>0</v>
      </c>
      <c r="O1126" s="34">
        <f>IFERROR(VLOOKUP($H1126,'Water F Rev'!$A:$L,15,FALSE),0)</f>
        <v>0</v>
      </c>
      <c r="P1126" s="34">
        <f>IFERROR(VLOOKUP($H1126,'Water F Rev'!$A:$L,16,FALSE),0)</f>
        <v>0</v>
      </c>
      <c r="Q1126" s="42">
        <f>IFERROR(VLOOKUP($H1126,'Water F Rev'!$A:$L,17,FALSE),0)</f>
        <v>0</v>
      </c>
      <c r="R1126" s="34">
        <f>IFERROR(VLOOKUP($H1126,'Water F Exp'!$A:$K,15,FALSE),0)</f>
        <v>0</v>
      </c>
      <c r="S1126" s="34">
        <f>IFERROR(VLOOKUP($H1126,'Water F Exp'!$A:$K,16,FALSE),0)</f>
        <v>0</v>
      </c>
      <c r="T1126" s="42">
        <f>IFERROR(VLOOKUP($H1126,'Water F Exp'!$A:$K,17,FALSE),0)</f>
        <v>0</v>
      </c>
      <c r="U1126" s="34">
        <f ca="1">IFERROR(VLOOKUP($H1126,'Sewer F Rev'!$A:$E,15,FALSE),0)</f>
        <v>0</v>
      </c>
      <c r="V1126" s="34">
        <f ca="1">IFERROR(VLOOKUP($H1126,'Sewer F Rev'!$A:$E,16,FALSE),0)</f>
        <v>0</v>
      </c>
      <c r="W1126" s="42">
        <f ca="1">IFERROR(VLOOKUP($H1126,'Sewer F Rev'!$A:$E,17,FALSE),0)</f>
        <v>0</v>
      </c>
      <c r="X1126" s="34">
        <f>IFERROR(VLOOKUP($H1126,'Sewer F Exp'!$A:$B,15,FALSE),0)</f>
        <v>0</v>
      </c>
      <c r="Y1126" s="34">
        <f>IFERROR(VLOOKUP($H1126,'Sewer F Exp'!$A:$B,16,FALSE),0)</f>
        <v>0</v>
      </c>
      <c r="Z1126" s="42">
        <f>IFERROR(VLOOKUP($H1126,'Sewer F Exp'!$A:$B,17,FALSE),0)</f>
        <v>0</v>
      </c>
      <c r="AA1126" s="34">
        <f>IFERROR(VLOOKUP($H1126,'Refuse F Rev'!$A:$E,15,FALSE),0)</f>
        <v>0</v>
      </c>
      <c r="AB1126" s="34">
        <f>IFERROR(VLOOKUP($H1126,'Refuse F Rev'!$A:$E,16,FALSE),0)</f>
        <v>0</v>
      </c>
      <c r="AC1126" s="42">
        <f>IFERROR(VLOOKUP($H1126,'Refuse F Rev'!$A:$E,17,FALSE),0)</f>
        <v>0</v>
      </c>
      <c r="AD1126" s="34">
        <f>IFERROR(VLOOKUP($H1126,'Refuse F Exp'!$A:$E,15,FALSE),0)</f>
        <v>0</v>
      </c>
      <c r="AE1126" s="34">
        <f>IFERROR(VLOOKUP($H1126,'Refuse F Exp'!$A:$E,16,FALSE),0)</f>
        <v>0</v>
      </c>
      <c r="AF1126" s="42">
        <f>IFERROR(VLOOKUP($H1126,'Refuse F Exp'!$A:$E,17,FALSE),0)</f>
        <v>0</v>
      </c>
      <c r="AG1126" s="34">
        <f>IFERROR(VLOOKUP($H1126,#REF!,10,FALSE),0)</f>
        <v>0</v>
      </c>
      <c r="AH1126" s="34">
        <f>IFERROR(VLOOKUP($H1126,#REF!,11,FALSE),0)</f>
        <v>0</v>
      </c>
      <c r="AI1126" s="42">
        <f>IFERROR(VLOOKUP($H1126,#REF!,12,FALSE),0)</f>
        <v>0</v>
      </c>
      <c r="AJ1126" s="34">
        <f>IFERROR(VLOOKUP($H1126,#REF!,10,FALSE),0)</f>
        <v>0</v>
      </c>
      <c r="AK1126" s="34">
        <f>IFERROR(VLOOKUP($H1126,#REF!,11,FALSE),0)</f>
        <v>0</v>
      </c>
      <c r="AL1126" s="42">
        <f>IFERROR(VLOOKUP($H1126,#REF!,12,FALSE),0)</f>
        <v>0</v>
      </c>
      <c r="AM1126" s="34">
        <f>IFERROR(VLOOKUP($H1126,#REF!,10,FALSE),0)</f>
        <v>0</v>
      </c>
      <c r="AN1126" s="34">
        <f>IFERROR(VLOOKUP($H1126,#REF!,11,FALSE),0)</f>
        <v>0</v>
      </c>
      <c r="AO1126" s="42">
        <f>IFERROR(VLOOKUP($H1126,#REF!,12,FALSE),0)</f>
        <v>0</v>
      </c>
      <c r="AP1126" s="34">
        <f>IFERROR(VLOOKUP($H1126,#REF!,10,FALSE),0)</f>
        <v>0</v>
      </c>
      <c r="AQ1126" s="34">
        <f>IFERROR(VLOOKUP($H1126,#REF!,11,FALSE),0)</f>
        <v>0</v>
      </c>
      <c r="AR1126" s="42">
        <f>IFERROR(VLOOKUP($H1126,#REF!,12,FALSE),0)</f>
        <v>0</v>
      </c>
      <c r="AS1126" s="34">
        <f>IFERROR(VLOOKUP($H1126,#REF!,13,FALSE),0)</f>
        <v>0</v>
      </c>
      <c r="AT1126" s="34">
        <f>IFERROR(VLOOKUP($H1126,#REF!,14,FALSE),0)</f>
        <v>0</v>
      </c>
      <c r="AU1126" s="42">
        <f>IFERROR(VLOOKUP($H1126,#REF!,15,FALSE),0)</f>
        <v>0</v>
      </c>
      <c r="AV1126" s="34">
        <f>IFERROR(VLOOKUP($H1126,#REF!,15,FALSE),0)</f>
        <v>0</v>
      </c>
      <c r="AW1126" s="34">
        <f>IFERROR(VLOOKUP($H1126,#REF!,16,FALSE),0)</f>
        <v>0</v>
      </c>
      <c r="AX1126" s="42">
        <f>IFERROR(VLOOKUP($H1126,#REF!,17,FALSE),0)</f>
        <v>0</v>
      </c>
    </row>
    <row r="1127" spans="1:50" x14ac:dyDescent="0.3">
      <c r="A1127" s="33" t="str">
        <f t="shared" si="68"/>
        <v>0</v>
      </c>
      <c r="B1127" s="33">
        <f>+'R&amp;E EXPORT'!B1102</f>
        <v>0</v>
      </c>
      <c r="C1127" t="str">
        <f>IFERROR(VLOOKUP(A1127,'MCSJ Export'!A:C,3,FALSE),"")</f>
        <v/>
      </c>
      <c r="D1127" s="37">
        <f t="shared" ca="1" si="69"/>
        <v>0</v>
      </c>
      <c r="E1127" s="37">
        <f t="shared" ca="1" si="70"/>
        <v>0</v>
      </c>
      <c r="F1127" s="37">
        <f t="shared" ca="1" si="71"/>
        <v>0</v>
      </c>
      <c r="G1127" s="37"/>
      <c r="H1127" s="33">
        <f>+'R&amp;E EXPORT'!A1102</f>
        <v>0</v>
      </c>
      <c r="I1127" s="34">
        <f>IFERROR(VLOOKUP($H1127,'Gen F Rev'!$A:$M,15,FALSE),0)</f>
        <v>0</v>
      </c>
      <c r="J1127" s="34">
        <f>IFERROR(VLOOKUP($H1127,'Gen F Rev'!$A:$M,16,FALSE),0)</f>
        <v>0</v>
      </c>
      <c r="K1127" s="42">
        <f>IFERROR(VLOOKUP($H1127,'Gen F Rev'!$A:$M,17,FALSE),0)</f>
        <v>0</v>
      </c>
      <c r="L1127" s="34">
        <f>IFERROR(VLOOKUP($H1127,'Gen F Exp'!$A:$E,15,FALSE),0)</f>
        <v>0</v>
      </c>
      <c r="M1127" s="34">
        <f>IFERROR(VLOOKUP($H1127,'Gen F Exp'!$A:$E,16,FALSE),0)</f>
        <v>0</v>
      </c>
      <c r="N1127" s="42">
        <f>IFERROR(VLOOKUP($H1127,'Gen F Exp'!$A:$E,17,FALSE),0)</f>
        <v>0</v>
      </c>
      <c r="O1127" s="34">
        <f>IFERROR(VLOOKUP($H1127,'Water F Rev'!$A:$L,15,FALSE),0)</f>
        <v>0</v>
      </c>
      <c r="P1127" s="34">
        <f>IFERROR(VLOOKUP($H1127,'Water F Rev'!$A:$L,16,FALSE),0)</f>
        <v>0</v>
      </c>
      <c r="Q1127" s="42">
        <f>IFERROR(VLOOKUP($H1127,'Water F Rev'!$A:$L,17,FALSE),0)</f>
        <v>0</v>
      </c>
      <c r="R1127" s="34">
        <f>IFERROR(VLOOKUP($H1127,'Water F Exp'!$A:$K,15,FALSE),0)</f>
        <v>0</v>
      </c>
      <c r="S1127" s="34">
        <f>IFERROR(VLOOKUP($H1127,'Water F Exp'!$A:$K,16,FALSE),0)</f>
        <v>0</v>
      </c>
      <c r="T1127" s="42">
        <f>IFERROR(VLOOKUP($H1127,'Water F Exp'!$A:$K,17,FALSE),0)</f>
        <v>0</v>
      </c>
      <c r="U1127" s="34">
        <f ca="1">IFERROR(VLOOKUP($H1127,'Sewer F Rev'!$A:$E,15,FALSE),0)</f>
        <v>0</v>
      </c>
      <c r="V1127" s="34">
        <f ca="1">IFERROR(VLOOKUP($H1127,'Sewer F Rev'!$A:$E,16,FALSE),0)</f>
        <v>0</v>
      </c>
      <c r="W1127" s="42">
        <f ca="1">IFERROR(VLOOKUP($H1127,'Sewer F Rev'!$A:$E,17,FALSE),0)</f>
        <v>0</v>
      </c>
      <c r="X1127" s="34">
        <f>IFERROR(VLOOKUP($H1127,'Sewer F Exp'!$A:$B,15,FALSE),0)</f>
        <v>0</v>
      </c>
      <c r="Y1127" s="34">
        <f>IFERROR(VLOOKUP($H1127,'Sewer F Exp'!$A:$B,16,FALSE),0)</f>
        <v>0</v>
      </c>
      <c r="Z1127" s="42">
        <f>IFERROR(VLOOKUP($H1127,'Sewer F Exp'!$A:$B,17,FALSE),0)</f>
        <v>0</v>
      </c>
      <c r="AA1127" s="34">
        <f>IFERROR(VLOOKUP($H1127,'Refuse F Rev'!$A:$E,15,FALSE),0)</f>
        <v>0</v>
      </c>
      <c r="AB1127" s="34">
        <f>IFERROR(VLOOKUP($H1127,'Refuse F Rev'!$A:$E,16,FALSE),0)</f>
        <v>0</v>
      </c>
      <c r="AC1127" s="42">
        <f>IFERROR(VLOOKUP($H1127,'Refuse F Rev'!$A:$E,17,FALSE),0)</f>
        <v>0</v>
      </c>
      <c r="AD1127" s="34">
        <f>IFERROR(VLOOKUP($H1127,'Refuse F Exp'!$A:$E,15,FALSE),0)</f>
        <v>0</v>
      </c>
      <c r="AE1127" s="34">
        <f>IFERROR(VLOOKUP($H1127,'Refuse F Exp'!$A:$E,16,FALSE),0)</f>
        <v>0</v>
      </c>
      <c r="AF1127" s="42">
        <f>IFERROR(VLOOKUP($H1127,'Refuse F Exp'!$A:$E,17,FALSE),0)</f>
        <v>0</v>
      </c>
      <c r="AG1127" s="34">
        <f>IFERROR(VLOOKUP($H1127,#REF!,10,FALSE),0)</f>
        <v>0</v>
      </c>
      <c r="AH1127" s="34">
        <f>IFERROR(VLOOKUP($H1127,#REF!,11,FALSE),0)</f>
        <v>0</v>
      </c>
      <c r="AI1127" s="42">
        <f>IFERROR(VLOOKUP($H1127,#REF!,12,FALSE),0)</f>
        <v>0</v>
      </c>
      <c r="AJ1127" s="34">
        <f>IFERROR(VLOOKUP($H1127,#REF!,10,FALSE),0)</f>
        <v>0</v>
      </c>
      <c r="AK1127" s="34">
        <f>IFERROR(VLOOKUP($H1127,#REF!,11,FALSE),0)</f>
        <v>0</v>
      </c>
      <c r="AL1127" s="42">
        <f>IFERROR(VLOOKUP($H1127,#REF!,12,FALSE),0)</f>
        <v>0</v>
      </c>
      <c r="AM1127" s="34">
        <f>IFERROR(VLOOKUP($H1127,#REF!,10,FALSE),0)</f>
        <v>0</v>
      </c>
      <c r="AN1127" s="34">
        <f>IFERROR(VLOOKUP($H1127,#REF!,11,FALSE),0)</f>
        <v>0</v>
      </c>
      <c r="AO1127" s="42">
        <f>IFERROR(VLOOKUP($H1127,#REF!,12,FALSE),0)</f>
        <v>0</v>
      </c>
      <c r="AP1127" s="34">
        <f>IFERROR(VLOOKUP($H1127,#REF!,10,FALSE),0)</f>
        <v>0</v>
      </c>
      <c r="AQ1127" s="34">
        <f>IFERROR(VLOOKUP($H1127,#REF!,11,FALSE),0)</f>
        <v>0</v>
      </c>
      <c r="AR1127" s="42">
        <f>IFERROR(VLOOKUP($H1127,#REF!,12,FALSE),0)</f>
        <v>0</v>
      </c>
      <c r="AS1127" s="34">
        <f>IFERROR(VLOOKUP($H1127,#REF!,13,FALSE),0)</f>
        <v>0</v>
      </c>
      <c r="AT1127" s="34">
        <f>IFERROR(VLOOKUP($H1127,#REF!,14,FALSE),0)</f>
        <v>0</v>
      </c>
      <c r="AU1127" s="42">
        <f>IFERROR(VLOOKUP($H1127,#REF!,15,FALSE),0)</f>
        <v>0</v>
      </c>
      <c r="AV1127" s="34">
        <f>IFERROR(VLOOKUP($H1127,#REF!,15,FALSE),0)</f>
        <v>0</v>
      </c>
      <c r="AW1127" s="34">
        <f>IFERROR(VLOOKUP($H1127,#REF!,16,FALSE),0)</f>
        <v>0</v>
      </c>
      <c r="AX1127" s="42">
        <f>IFERROR(VLOOKUP($H1127,#REF!,17,FALSE),0)</f>
        <v>0</v>
      </c>
    </row>
    <row r="1128" spans="1:50" x14ac:dyDescent="0.3">
      <c r="A1128" s="33" t="str">
        <f t="shared" si="68"/>
        <v>0</v>
      </c>
      <c r="B1128" s="33">
        <f>+'R&amp;E EXPORT'!B1103</f>
        <v>0</v>
      </c>
      <c r="C1128" t="str">
        <f>IFERROR(VLOOKUP(A1128,'MCSJ Export'!A:C,3,FALSE),"")</f>
        <v/>
      </c>
      <c r="D1128" s="37">
        <f t="shared" ca="1" si="69"/>
        <v>0</v>
      </c>
      <c r="E1128" s="37">
        <f t="shared" ca="1" si="70"/>
        <v>0</v>
      </c>
      <c r="F1128" s="37">
        <f t="shared" ca="1" si="71"/>
        <v>0</v>
      </c>
      <c r="G1128" s="37"/>
      <c r="H1128" s="33">
        <f>+'R&amp;E EXPORT'!A1103</f>
        <v>0</v>
      </c>
      <c r="I1128" s="34">
        <f>IFERROR(VLOOKUP($H1128,'Gen F Rev'!$A:$M,15,FALSE),0)</f>
        <v>0</v>
      </c>
      <c r="J1128" s="34">
        <f>IFERROR(VLOOKUP($H1128,'Gen F Rev'!$A:$M,16,FALSE),0)</f>
        <v>0</v>
      </c>
      <c r="K1128" s="42">
        <f>IFERROR(VLOOKUP($H1128,'Gen F Rev'!$A:$M,17,FALSE),0)</f>
        <v>0</v>
      </c>
      <c r="L1128" s="34">
        <f>IFERROR(VLOOKUP($H1128,'Gen F Exp'!$A:$E,15,FALSE),0)</f>
        <v>0</v>
      </c>
      <c r="M1128" s="34">
        <f>IFERROR(VLOOKUP($H1128,'Gen F Exp'!$A:$E,16,FALSE),0)</f>
        <v>0</v>
      </c>
      <c r="N1128" s="42">
        <f>IFERROR(VLOOKUP($H1128,'Gen F Exp'!$A:$E,17,FALSE),0)</f>
        <v>0</v>
      </c>
      <c r="O1128" s="34">
        <f>IFERROR(VLOOKUP($H1128,'Water F Rev'!$A:$L,15,FALSE),0)</f>
        <v>0</v>
      </c>
      <c r="P1128" s="34">
        <f>IFERROR(VLOOKUP($H1128,'Water F Rev'!$A:$L,16,FALSE),0)</f>
        <v>0</v>
      </c>
      <c r="Q1128" s="42">
        <f>IFERROR(VLOOKUP($H1128,'Water F Rev'!$A:$L,17,FALSE),0)</f>
        <v>0</v>
      </c>
      <c r="R1128" s="34">
        <f>IFERROR(VLOOKUP($H1128,'Water F Exp'!$A:$K,15,FALSE),0)</f>
        <v>0</v>
      </c>
      <c r="S1128" s="34">
        <f>IFERROR(VLOOKUP($H1128,'Water F Exp'!$A:$K,16,FALSE),0)</f>
        <v>0</v>
      </c>
      <c r="T1128" s="42">
        <f>IFERROR(VLOOKUP($H1128,'Water F Exp'!$A:$K,17,FALSE),0)</f>
        <v>0</v>
      </c>
      <c r="U1128" s="34">
        <f ca="1">IFERROR(VLOOKUP($H1128,'Sewer F Rev'!$A:$E,15,FALSE),0)</f>
        <v>0</v>
      </c>
      <c r="V1128" s="34">
        <f ca="1">IFERROR(VLOOKUP($H1128,'Sewer F Rev'!$A:$E,16,FALSE),0)</f>
        <v>0</v>
      </c>
      <c r="W1128" s="42">
        <f ca="1">IFERROR(VLOOKUP($H1128,'Sewer F Rev'!$A:$E,17,FALSE),0)</f>
        <v>0</v>
      </c>
      <c r="X1128" s="34">
        <f>IFERROR(VLOOKUP($H1128,'Sewer F Exp'!$A:$B,15,FALSE),0)</f>
        <v>0</v>
      </c>
      <c r="Y1128" s="34">
        <f>IFERROR(VLOOKUP($H1128,'Sewer F Exp'!$A:$B,16,FALSE),0)</f>
        <v>0</v>
      </c>
      <c r="Z1128" s="42">
        <f>IFERROR(VLOOKUP($H1128,'Sewer F Exp'!$A:$B,17,FALSE),0)</f>
        <v>0</v>
      </c>
      <c r="AA1128" s="34">
        <f>IFERROR(VLOOKUP($H1128,'Refuse F Rev'!$A:$E,15,FALSE),0)</f>
        <v>0</v>
      </c>
      <c r="AB1128" s="34">
        <f>IFERROR(VLOOKUP($H1128,'Refuse F Rev'!$A:$E,16,FALSE),0)</f>
        <v>0</v>
      </c>
      <c r="AC1128" s="42">
        <f>IFERROR(VLOOKUP($H1128,'Refuse F Rev'!$A:$E,17,FALSE),0)</f>
        <v>0</v>
      </c>
      <c r="AD1128" s="34">
        <f>IFERROR(VLOOKUP($H1128,'Refuse F Exp'!$A:$E,15,FALSE),0)</f>
        <v>0</v>
      </c>
      <c r="AE1128" s="34">
        <f>IFERROR(VLOOKUP($H1128,'Refuse F Exp'!$A:$E,16,FALSE),0)</f>
        <v>0</v>
      </c>
      <c r="AF1128" s="42">
        <f>IFERROR(VLOOKUP($H1128,'Refuse F Exp'!$A:$E,17,FALSE),0)</f>
        <v>0</v>
      </c>
      <c r="AG1128" s="34">
        <f>IFERROR(VLOOKUP($H1128,#REF!,10,FALSE),0)</f>
        <v>0</v>
      </c>
      <c r="AH1128" s="34">
        <f>IFERROR(VLOOKUP($H1128,#REF!,11,FALSE),0)</f>
        <v>0</v>
      </c>
      <c r="AI1128" s="42">
        <f>IFERROR(VLOOKUP($H1128,#REF!,12,FALSE),0)</f>
        <v>0</v>
      </c>
      <c r="AJ1128" s="34">
        <f>IFERROR(VLOOKUP($H1128,#REF!,10,FALSE),0)</f>
        <v>0</v>
      </c>
      <c r="AK1128" s="34">
        <f>IFERROR(VLOOKUP($H1128,#REF!,11,FALSE),0)</f>
        <v>0</v>
      </c>
      <c r="AL1128" s="42">
        <f>IFERROR(VLOOKUP($H1128,#REF!,12,FALSE),0)</f>
        <v>0</v>
      </c>
      <c r="AM1128" s="34">
        <f>IFERROR(VLOOKUP($H1128,#REF!,10,FALSE),0)</f>
        <v>0</v>
      </c>
      <c r="AN1128" s="34">
        <f>IFERROR(VLOOKUP($H1128,#REF!,11,FALSE),0)</f>
        <v>0</v>
      </c>
      <c r="AO1128" s="42">
        <f>IFERROR(VLOOKUP($H1128,#REF!,12,FALSE),0)</f>
        <v>0</v>
      </c>
      <c r="AP1128" s="34">
        <f>IFERROR(VLOOKUP($H1128,#REF!,10,FALSE),0)</f>
        <v>0</v>
      </c>
      <c r="AQ1128" s="34">
        <f>IFERROR(VLOOKUP($H1128,#REF!,11,FALSE),0)</f>
        <v>0</v>
      </c>
      <c r="AR1128" s="42">
        <f>IFERROR(VLOOKUP($H1128,#REF!,12,FALSE),0)</f>
        <v>0</v>
      </c>
      <c r="AS1128" s="34">
        <f>IFERROR(VLOOKUP($H1128,#REF!,13,FALSE),0)</f>
        <v>0</v>
      </c>
      <c r="AT1128" s="34">
        <f>IFERROR(VLOOKUP($H1128,#REF!,14,FALSE),0)</f>
        <v>0</v>
      </c>
      <c r="AU1128" s="42">
        <f>IFERROR(VLOOKUP($H1128,#REF!,15,FALSE),0)</f>
        <v>0</v>
      </c>
      <c r="AV1128" s="34">
        <f>IFERROR(VLOOKUP($H1128,#REF!,15,FALSE),0)</f>
        <v>0</v>
      </c>
      <c r="AW1128" s="34">
        <f>IFERROR(VLOOKUP($H1128,#REF!,16,FALSE),0)</f>
        <v>0</v>
      </c>
      <c r="AX1128" s="42">
        <f>IFERROR(VLOOKUP($H1128,#REF!,17,FALSE),0)</f>
        <v>0</v>
      </c>
    </row>
    <row r="1129" spans="1:50" x14ac:dyDescent="0.3">
      <c r="A1129" s="33" t="str">
        <f t="shared" si="68"/>
        <v>0</v>
      </c>
      <c r="B1129" s="33">
        <f>+'R&amp;E EXPORT'!B1104</f>
        <v>0</v>
      </c>
      <c r="C1129" t="str">
        <f>IFERROR(VLOOKUP(A1129,'MCSJ Export'!A:C,3,FALSE),"")</f>
        <v/>
      </c>
      <c r="D1129" s="37">
        <f t="shared" ca="1" si="69"/>
        <v>0</v>
      </c>
      <c r="E1129" s="37">
        <f t="shared" ca="1" si="70"/>
        <v>0</v>
      </c>
      <c r="F1129" s="37">
        <f t="shared" ca="1" si="71"/>
        <v>0</v>
      </c>
      <c r="G1129" s="37"/>
      <c r="H1129" s="33">
        <f>+'R&amp;E EXPORT'!A1104</f>
        <v>0</v>
      </c>
      <c r="I1129" s="34">
        <f>IFERROR(VLOOKUP($H1129,'Gen F Rev'!$A:$M,15,FALSE),0)</f>
        <v>0</v>
      </c>
      <c r="J1129" s="34">
        <f>IFERROR(VLOOKUP($H1129,'Gen F Rev'!$A:$M,16,FALSE),0)</f>
        <v>0</v>
      </c>
      <c r="K1129" s="42">
        <f>IFERROR(VLOOKUP($H1129,'Gen F Rev'!$A:$M,17,FALSE),0)</f>
        <v>0</v>
      </c>
      <c r="L1129" s="34">
        <f>IFERROR(VLOOKUP($H1129,'Gen F Exp'!$A:$E,15,FALSE),0)</f>
        <v>0</v>
      </c>
      <c r="M1129" s="34">
        <f>IFERROR(VLOOKUP($H1129,'Gen F Exp'!$A:$E,16,FALSE),0)</f>
        <v>0</v>
      </c>
      <c r="N1129" s="42">
        <f>IFERROR(VLOOKUP($H1129,'Gen F Exp'!$A:$E,17,FALSE),0)</f>
        <v>0</v>
      </c>
      <c r="O1129" s="34">
        <f>IFERROR(VLOOKUP($H1129,'Water F Rev'!$A:$L,15,FALSE),0)</f>
        <v>0</v>
      </c>
      <c r="P1129" s="34">
        <f>IFERROR(VLOOKUP($H1129,'Water F Rev'!$A:$L,16,FALSE),0)</f>
        <v>0</v>
      </c>
      <c r="Q1129" s="42">
        <f>IFERROR(VLOOKUP($H1129,'Water F Rev'!$A:$L,17,FALSE),0)</f>
        <v>0</v>
      </c>
      <c r="R1129" s="34">
        <f>IFERROR(VLOOKUP($H1129,'Water F Exp'!$A:$K,15,FALSE),0)</f>
        <v>0</v>
      </c>
      <c r="S1129" s="34">
        <f>IFERROR(VLOOKUP($H1129,'Water F Exp'!$A:$K,16,FALSE),0)</f>
        <v>0</v>
      </c>
      <c r="T1129" s="42">
        <f>IFERROR(VLOOKUP($H1129,'Water F Exp'!$A:$K,17,FALSE),0)</f>
        <v>0</v>
      </c>
      <c r="U1129" s="34">
        <f ca="1">IFERROR(VLOOKUP($H1129,'Sewer F Rev'!$A:$E,15,FALSE),0)</f>
        <v>0</v>
      </c>
      <c r="V1129" s="34">
        <f ca="1">IFERROR(VLOOKUP($H1129,'Sewer F Rev'!$A:$E,16,FALSE),0)</f>
        <v>0</v>
      </c>
      <c r="W1129" s="42">
        <f ca="1">IFERROR(VLOOKUP($H1129,'Sewer F Rev'!$A:$E,17,FALSE),0)</f>
        <v>0</v>
      </c>
      <c r="X1129" s="34">
        <f>IFERROR(VLOOKUP($H1129,'Sewer F Exp'!$A:$B,15,FALSE),0)</f>
        <v>0</v>
      </c>
      <c r="Y1129" s="34">
        <f>IFERROR(VLOOKUP($H1129,'Sewer F Exp'!$A:$B,16,FALSE),0)</f>
        <v>0</v>
      </c>
      <c r="Z1129" s="42">
        <f>IFERROR(VLOOKUP($H1129,'Sewer F Exp'!$A:$B,17,FALSE),0)</f>
        <v>0</v>
      </c>
      <c r="AA1129" s="34">
        <f>IFERROR(VLOOKUP($H1129,'Refuse F Rev'!$A:$E,15,FALSE),0)</f>
        <v>0</v>
      </c>
      <c r="AB1129" s="34">
        <f>IFERROR(VLOOKUP($H1129,'Refuse F Rev'!$A:$E,16,FALSE),0)</f>
        <v>0</v>
      </c>
      <c r="AC1129" s="42">
        <f>IFERROR(VLOOKUP($H1129,'Refuse F Rev'!$A:$E,17,FALSE),0)</f>
        <v>0</v>
      </c>
      <c r="AD1129" s="34">
        <f>IFERROR(VLOOKUP($H1129,'Refuse F Exp'!$A:$E,15,FALSE),0)</f>
        <v>0</v>
      </c>
      <c r="AE1129" s="34">
        <f>IFERROR(VLOOKUP($H1129,'Refuse F Exp'!$A:$E,16,FALSE),0)</f>
        <v>0</v>
      </c>
      <c r="AF1129" s="42">
        <f>IFERROR(VLOOKUP($H1129,'Refuse F Exp'!$A:$E,17,FALSE),0)</f>
        <v>0</v>
      </c>
      <c r="AG1129" s="34">
        <f>IFERROR(VLOOKUP($H1129,#REF!,10,FALSE),0)</f>
        <v>0</v>
      </c>
      <c r="AH1129" s="34">
        <f>IFERROR(VLOOKUP($H1129,#REF!,11,FALSE),0)</f>
        <v>0</v>
      </c>
      <c r="AI1129" s="42">
        <f>IFERROR(VLOOKUP($H1129,#REF!,12,FALSE),0)</f>
        <v>0</v>
      </c>
      <c r="AJ1129" s="34">
        <f>IFERROR(VLOOKUP($H1129,#REF!,10,FALSE),0)</f>
        <v>0</v>
      </c>
      <c r="AK1129" s="34">
        <f>IFERROR(VLOOKUP($H1129,#REF!,11,FALSE),0)</f>
        <v>0</v>
      </c>
      <c r="AL1129" s="42">
        <f>IFERROR(VLOOKUP($H1129,#REF!,12,FALSE),0)</f>
        <v>0</v>
      </c>
      <c r="AM1129" s="34">
        <f>IFERROR(VLOOKUP($H1129,#REF!,10,FALSE),0)</f>
        <v>0</v>
      </c>
      <c r="AN1129" s="34">
        <f>IFERROR(VLOOKUP($H1129,#REF!,11,FALSE),0)</f>
        <v>0</v>
      </c>
      <c r="AO1129" s="42">
        <f>IFERROR(VLOOKUP($H1129,#REF!,12,FALSE),0)</f>
        <v>0</v>
      </c>
      <c r="AP1129" s="34">
        <f>IFERROR(VLOOKUP($H1129,#REF!,10,FALSE),0)</f>
        <v>0</v>
      </c>
      <c r="AQ1129" s="34">
        <f>IFERROR(VLOOKUP($H1129,#REF!,11,FALSE),0)</f>
        <v>0</v>
      </c>
      <c r="AR1129" s="42">
        <f>IFERROR(VLOOKUP($H1129,#REF!,12,FALSE),0)</f>
        <v>0</v>
      </c>
      <c r="AS1129" s="34">
        <f>IFERROR(VLOOKUP($H1129,#REF!,13,FALSE),0)</f>
        <v>0</v>
      </c>
      <c r="AT1129" s="34">
        <f>IFERROR(VLOOKUP($H1129,#REF!,14,FALSE),0)</f>
        <v>0</v>
      </c>
      <c r="AU1129" s="42">
        <f>IFERROR(VLOOKUP($H1129,#REF!,15,FALSE),0)</f>
        <v>0</v>
      </c>
      <c r="AV1129" s="34">
        <f>IFERROR(VLOOKUP($H1129,#REF!,15,FALSE),0)</f>
        <v>0</v>
      </c>
      <c r="AW1129" s="34">
        <f>IFERROR(VLOOKUP($H1129,#REF!,16,FALSE),0)</f>
        <v>0</v>
      </c>
      <c r="AX1129" s="42">
        <f>IFERROR(VLOOKUP($H1129,#REF!,17,FALSE),0)</f>
        <v>0</v>
      </c>
    </row>
    <row r="1130" spans="1:50" x14ac:dyDescent="0.3">
      <c r="A1130" s="33" t="str">
        <f t="shared" si="68"/>
        <v>0</v>
      </c>
      <c r="B1130" s="33">
        <f>+'R&amp;E EXPORT'!B1105</f>
        <v>0</v>
      </c>
      <c r="C1130" t="str">
        <f>IFERROR(VLOOKUP(A1130,'MCSJ Export'!A:C,3,FALSE),"")</f>
        <v/>
      </c>
      <c r="D1130" s="37">
        <f t="shared" ca="1" si="69"/>
        <v>0</v>
      </c>
      <c r="E1130" s="37">
        <f t="shared" ca="1" si="70"/>
        <v>0</v>
      </c>
      <c r="F1130" s="37">
        <f t="shared" ca="1" si="71"/>
        <v>0</v>
      </c>
      <c r="G1130" s="37"/>
      <c r="H1130" s="33">
        <f>+'R&amp;E EXPORT'!A1105</f>
        <v>0</v>
      </c>
      <c r="I1130" s="34">
        <f>IFERROR(VLOOKUP($H1130,'Gen F Rev'!$A:$M,15,FALSE),0)</f>
        <v>0</v>
      </c>
      <c r="J1130" s="34">
        <f>IFERROR(VLOOKUP($H1130,'Gen F Rev'!$A:$M,16,FALSE),0)</f>
        <v>0</v>
      </c>
      <c r="K1130" s="42">
        <f>IFERROR(VLOOKUP($H1130,'Gen F Rev'!$A:$M,17,FALSE),0)</f>
        <v>0</v>
      </c>
      <c r="L1130" s="34">
        <f>IFERROR(VLOOKUP($H1130,'Gen F Exp'!$A:$E,15,FALSE),0)</f>
        <v>0</v>
      </c>
      <c r="M1130" s="34">
        <f>IFERROR(VLOOKUP($H1130,'Gen F Exp'!$A:$E,16,FALSE),0)</f>
        <v>0</v>
      </c>
      <c r="N1130" s="42">
        <f>IFERROR(VLOOKUP($H1130,'Gen F Exp'!$A:$E,17,FALSE),0)</f>
        <v>0</v>
      </c>
      <c r="O1130" s="34">
        <f>IFERROR(VLOOKUP($H1130,'Water F Rev'!$A:$L,15,FALSE),0)</f>
        <v>0</v>
      </c>
      <c r="P1130" s="34">
        <f>IFERROR(VLOOKUP($H1130,'Water F Rev'!$A:$L,16,FALSE),0)</f>
        <v>0</v>
      </c>
      <c r="Q1130" s="42">
        <f>IFERROR(VLOOKUP($H1130,'Water F Rev'!$A:$L,17,FALSE),0)</f>
        <v>0</v>
      </c>
      <c r="R1130" s="34">
        <f>IFERROR(VLOOKUP($H1130,'Water F Exp'!$A:$K,15,FALSE),0)</f>
        <v>0</v>
      </c>
      <c r="S1130" s="34">
        <f>IFERROR(VLOOKUP($H1130,'Water F Exp'!$A:$K,16,FALSE),0)</f>
        <v>0</v>
      </c>
      <c r="T1130" s="42">
        <f>IFERROR(VLOOKUP($H1130,'Water F Exp'!$A:$K,17,FALSE),0)</f>
        <v>0</v>
      </c>
      <c r="U1130" s="34">
        <f ca="1">IFERROR(VLOOKUP($H1130,'Sewer F Rev'!$A:$E,15,FALSE),0)</f>
        <v>0</v>
      </c>
      <c r="V1130" s="34">
        <f ca="1">IFERROR(VLOOKUP($H1130,'Sewer F Rev'!$A:$E,16,FALSE),0)</f>
        <v>0</v>
      </c>
      <c r="W1130" s="42">
        <f ca="1">IFERROR(VLOOKUP($H1130,'Sewer F Rev'!$A:$E,17,FALSE),0)</f>
        <v>0</v>
      </c>
      <c r="X1130" s="34">
        <f>IFERROR(VLOOKUP($H1130,'Sewer F Exp'!$A:$B,15,FALSE),0)</f>
        <v>0</v>
      </c>
      <c r="Y1130" s="34">
        <f>IFERROR(VLOOKUP($H1130,'Sewer F Exp'!$A:$B,16,FALSE),0)</f>
        <v>0</v>
      </c>
      <c r="Z1130" s="42">
        <f>IFERROR(VLOOKUP($H1130,'Sewer F Exp'!$A:$B,17,FALSE),0)</f>
        <v>0</v>
      </c>
      <c r="AA1130" s="34">
        <f>IFERROR(VLOOKUP($H1130,'Refuse F Rev'!$A:$E,15,FALSE),0)</f>
        <v>0</v>
      </c>
      <c r="AB1130" s="34">
        <f>IFERROR(VLOOKUP($H1130,'Refuse F Rev'!$A:$E,16,FALSE),0)</f>
        <v>0</v>
      </c>
      <c r="AC1130" s="42">
        <f>IFERROR(VLOOKUP($H1130,'Refuse F Rev'!$A:$E,17,FALSE),0)</f>
        <v>0</v>
      </c>
      <c r="AD1130" s="34">
        <f>IFERROR(VLOOKUP($H1130,'Refuse F Exp'!$A:$E,15,FALSE),0)</f>
        <v>0</v>
      </c>
      <c r="AE1130" s="34">
        <f>IFERROR(VLOOKUP($H1130,'Refuse F Exp'!$A:$E,16,FALSE),0)</f>
        <v>0</v>
      </c>
      <c r="AF1130" s="42">
        <f>IFERROR(VLOOKUP($H1130,'Refuse F Exp'!$A:$E,17,FALSE),0)</f>
        <v>0</v>
      </c>
      <c r="AG1130" s="34">
        <f>IFERROR(VLOOKUP($H1130,#REF!,10,FALSE),0)</f>
        <v>0</v>
      </c>
      <c r="AH1130" s="34">
        <f>IFERROR(VLOOKUP($H1130,#REF!,11,FALSE),0)</f>
        <v>0</v>
      </c>
      <c r="AI1130" s="42">
        <f>IFERROR(VLOOKUP($H1130,#REF!,12,FALSE),0)</f>
        <v>0</v>
      </c>
      <c r="AJ1130" s="34">
        <f>IFERROR(VLOOKUP($H1130,#REF!,10,FALSE),0)</f>
        <v>0</v>
      </c>
      <c r="AK1130" s="34">
        <f>IFERROR(VLOOKUP($H1130,#REF!,11,FALSE),0)</f>
        <v>0</v>
      </c>
      <c r="AL1130" s="42">
        <f>IFERROR(VLOOKUP($H1130,#REF!,12,FALSE),0)</f>
        <v>0</v>
      </c>
      <c r="AM1130" s="34">
        <f>IFERROR(VLOOKUP($H1130,#REF!,10,FALSE),0)</f>
        <v>0</v>
      </c>
      <c r="AN1130" s="34">
        <f>IFERROR(VLOOKUP($H1130,#REF!,11,FALSE),0)</f>
        <v>0</v>
      </c>
      <c r="AO1130" s="42">
        <f>IFERROR(VLOOKUP($H1130,#REF!,12,FALSE),0)</f>
        <v>0</v>
      </c>
      <c r="AP1130" s="34">
        <f>IFERROR(VLOOKUP($H1130,#REF!,10,FALSE),0)</f>
        <v>0</v>
      </c>
      <c r="AQ1130" s="34">
        <f>IFERROR(VLOOKUP($H1130,#REF!,11,FALSE),0)</f>
        <v>0</v>
      </c>
      <c r="AR1130" s="42">
        <f>IFERROR(VLOOKUP($H1130,#REF!,12,FALSE),0)</f>
        <v>0</v>
      </c>
      <c r="AS1130" s="34">
        <f>IFERROR(VLOOKUP($H1130,#REF!,13,FALSE),0)</f>
        <v>0</v>
      </c>
      <c r="AT1130" s="34">
        <f>IFERROR(VLOOKUP($H1130,#REF!,14,FALSE),0)</f>
        <v>0</v>
      </c>
      <c r="AU1130" s="42">
        <f>IFERROR(VLOOKUP($H1130,#REF!,15,FALSE),0)</f>
        <v>0</v>
      </c>
      <c r="AV1130" s="34">
        <f>IFERROR(VLOOKUP($H1130,#REF!,15,FALSE),0)</f>
        <v>0</v>
      </c>
      <c r="AW1130" s="34">
        <f>IFERROR(VLOOKUP($H1130,#REF!,16,FALSE),0)</f>
        <v>0</v>
      </c>
      <c r="AX1130" s="42">
        <f>IFERROR(VLOOKUP($H1130,#REF!,17,FALSE),0)</f>
        <v>0</v>
      </c>
    </row>
    <row r="1131" spans="1:50" x14ac:dyDescent="0.3">
      <c r="A1131" s="33" t="str">
        <f t="shared" si="68"/>
        <v>0</v>
      </c>
      <c r="B1131" s="33">
        <f>+'R&amp;E EXPORT'!B1106</f>
        <v>0</v>
      </c>
      <c r="C1131" t="str">
        <f>IFERROR(VLOOKUP(A1131,'MCSJ Export'!A:C,3,FALSE),"")</f>
        <v/>
      </c>
      <c r="D1131" s="37">
        <f t="shared" ca="1" si="69"/>
        <v>0</v>
      </c>
      <c r="E1131" s="37">
        <f t="shared" ca="1" si="70"/>
        <v>0</v>
      </c>
      <c r="F1131" s="37">
        <f t="shared" ca="1" si="71"/>
        <v>0</v>
      </c>
      <c r="G1131" s="37"/>
      <c r="H1131" s="33">
        <f>+'R&amp;E EXPORT'!A1106</f>
        <v>0</v>
      </c>
      <c r="I1131" s="34">
        <f>IFERROR(VLOOKUP($H1131,'Gen F Rev'!$A:$M,15,FALSE),0)</f>
        <v>0</v>
      </c>
      <c r="J1131" s="34">
        <f>IFERROR(VLOOKUP($H1131,'Gen F Rev'!$A:$M,16,FALSE),0)</f>
        <v>0</v>
      </c>
      <c r="K1131" s="42">
        <f>IFERROR(VLOOKUP($H1131,'Gen F Rev'!$A:$M,17,FALSE),0)</f>
        <v>0</v>
      </c>
      <c r="L1131" s="34">
        <f>IFERROR(VLOOKUP($H1131,'Gen F Exp'!$A:$E,15,FALSE),0)</f>
        <v>0</v>
      </c>
      <c r="M1131" s="34">
        <f>IFERROR(VLOOKUP($H1131,'Gen F Exp'!$A:$E,16,FALSE),0)</f>
        <v>0</v>
      </c>
      <c r="N1131" s="42">
        <f>IFERROR(VLOOKUP($H1131,'Gen F Exp'!$A:$E,17,FALSE),0)</f>
        <v>0</v>
      </c>
      <c r="O1131" s="34">
        <f>IFERROR(VLOOKUP($H1131,'Water F Rev'!$A:$L,15,FALSE),0)</f>
        <v>0</v>
      </c>
      <c r="P1131" s="34">
        <f>IFERROR(VLOOKUP($H1131,'Water F Rev'!$A:$L,16,FALSE),0)</f>
        <v>0</v>
      </c>
      <c r="Q1131" s="42">
        <f>IFERROR(VLOOKUP($H1131,'Water F Rev'!$A:$L,17,FALSE),0)</f>
        <v>0</v>
      </c>
      <c r="R1131" s="34">
        <f>IFERROR(VLOOKUP($H1131,'Water F Exp'!$A:$K,15,FALSE),0)</f>
        <v>0</v>
      </c>
      <c r="S1131" s="34">
        <f>IFERROR(VLOOKUP($H1131,'Water F Exp'!$A:$K,16,FALSE),0)</f>
        <v>0</v>
      </c>
      <c r="T1131" s="42">
        <f>IFERROR(VLOOKUP($H1131,'Water F Exp'!$A:$K,17,FALSE),0)</f>
        <v>0</v>
      </c>
      <c r="U1131" s="34">
        <f ca="1">IFERROR(VLOOKUP($H1131,'Sewer F Rev'!$A:$E,15,FALSE),0)</f>
        <v>0</v>
      </c>
      <c r="V1131" s="34">
        <f ca="1">IFERROR(VLOOKUP($H1131,'Sewer F Rev'!$A:$E,16,FALSE),0)</f>
        <v>0</v>
      </c>
      <c r="W1131" s="42">
        <f ca="1">IFERROR(VLOOKUP($H1131,'Sewer F Rev'!$A:$E,17,FALSE),0)</f>
        <v>0</v>
      </c>
      <c r="X1131" s="34">
        <f>IFERROR(VLOOKUP($H1131,'Sewer F Exp'!$A:$B,15,FALSE),0)</f>
        <v>0</v>
      </c>
      <c r="Y1131" s="34">
        <f>IFERROR(VLOOKUP($H1131,'Sewer F Exp'!$A:$B,16,FALSE),0)</f>
        <v>0</v>
      </c>
      <c r="Z1131" s="42">
        <f>IFERROR(VLOOKUP($H1131,'Sewer F Exp'!$A:$B,17,FALSE),0)</f>
        <v>0</v>
      </c>
      <c r="AA1131" s="34">
        <f>IFERROR(VLOOKUP($H1131,'Refuse F Rev'!$A:$E,15,FALSE),0)</f>
        <v>0</v>
      </c>
      <c r="AB1131" s="34">
        <f>IFERROR(VLOOKUP($H1131,'Refuse F Rev'!$A:$E,16,FALSE),0)</f>
        <v>0</v>
      </c>
      <c r="AC1131" s="42">
        <f>IFERROR(VLOOKUP($H1131,'Refuse F Rev'!$A:$E,17,FALSE),0)</f>
        <v>0</v>
      </c>
      <c r="AD1131" s="34">
        <f>IFERROR(VLOOKUP($H1131,'Refuse F Exp'!$A:$E,15,FALSE),0)</f>
        <v>0</v>
      </c>
      <c r="AE1131" s="34">
        <f>IFERROR(VLOOKUP($H1131,'Refuse F Exp'!$A:$E,16,FALSE),0)</f>
        <v>0</v>
      </c>
      <c r="AF1131" s="42">
        <f>IFERROR(VLOOKUP($H1131,'Refuse F Exp'!$A:$E,17,FALSE),0)</f>
        <v>0</v>
      </c>
      <c r="AG1131" s="34">
        <f>IFERROR(VLOOKUP($H1131,#REF!,10,FALSE),0)</f>
        <v>0</v>
      </c>
      <c r="AH1131" s="34">
        <f>IFERROR(VLOOKUP($H1131,#REF!,11,FALSE),0)</f>
        <v>0</v>
      </c>
      <c r="AI1131" s="42">
        <f>IFERROR(VLOOKUP($H1131,#REF!,12,FALSE),0)</f>
        <v>0</v>
      </c>
      <c r="AJ1131" s="34">
        <f>IFERROR(VLOOKUP($H1131,#REF!,10,FALSE),0)</f>
        <v>0</v>
      </c>
      <c r="AK1131" s="34">
        <f>IFERROR(VLOOKUP($H1131,#REF!,11,FALSE),0)</f>
        <v>0</v>
      </c>
      <c r="AL1131" s="42">
        <f>IFERROR(VLOOKUP($H1131,#REF!,12,FALSE),0)</f>
        <v>0</v>
      </c>
      <c r="AM1131" s="34">
        <f>IFERROR(VLOOKUP($H1131,#REF!,10,FALSE),0)</f>
        <v>0</v>
      </c>
      <c r="AN1131" s="34">
        <f>IFERROR(VLOOKUP($H1131,#REF!,11,FALSE),0)</f>
        <v>0</v>
      </c>
      <c r="AO1131" s="42">
        <f>IFERROR(VLOOKUP($H1131,#REF!,12,FALSE),0)</f>
        <v>0</v>
      </c>
      <c r="AP1131" s="34">
        <f>IFERROR(VLOOKUP($H1131,#REF!,10,FALSE),0)</f>
        <v>0</v>
      </c>
      <c r="AQ1131" s="34">
        <f>IFERROR(VLOOKUP($H1131,#REF!,11,FALSE),0)</f>
        <v>0</v>
      </c>
      <c r="AR1131" s="42">
        <f>IFERROR(VLOOKUP($H1131,#REF!,12,FALSE),0)</f>
        <v>0</v>
      </c>
      <c r="AS1131" s="34">
        <f>IFERROR(VLOOKUP($H1131,#REF!,13,FALSE),0)</f>
        <v>0</v>
      </c>
      <c r="AT1131" s="34">
        <f>IFERROR(VLOOKUP($H1131,#REF!,14,FALSE),0)</f>
        <v>0</v>
      </c>
      <c r="AU1131" s="42">
        <f>IFERROR(VLOOKUP($H1131,#REF!,15,FALSE),0)</f>
        <v>0</v>
      </c>
      <c r="AV1131" s="34">
        <f>IFERROR(VLOOKUP($H1131,#REF!,15,FALSE),0)</f>
        <v>0</v>
      </c>
      <c r="AW1131" s="34">
        <f>IFERROR(VLOOKUP($H1131,#REF!,16,FALSE),0)</f>
        <v>0</v>
      </c>
      <c r="AX1131" s="42">
        <f>IFERROR(VLOOKUP($H1131,#REF!,17,FALSE),0)</f>
        <v>0</v>
      </c>
    </row>
    <row r="1132" spans="1:50" x14ac:dyDescent="0.3">
      <c r="A1132" s="33" t="str">
        <f t="shared" si="68"/>
        <v>0</v>
      </c>
      <c r="B1132" s="33">
        <f>+'R&amp;E EXPORT'!B1107</f>
        <v>0</v>
      </c>
      <c r="C1132" t="str">
        <f>IFERROR(VLOOKUP(A1132,'MCSJ Export'!A:C,3,FALSE),"")</f>
        <v/>
      </c>
      <c r="D1132" s="37">
        <f t="shared" ca="1" si="69"/>
        <v>0</v>
      </c>
      <c r="E1132" s="37">
        <f t="shared" ca="1" si="70"/>
        <v>0</v>
      </c>
      <c r="F1132" s="37">
        <f t="shared" ca="1" si="71"/>
        <v>0</v>
      </c>
      <c r="G1132" s="37"/>
      <c r="H1132" s="33">
        <f>+'R&amp;E EXPORT'!A1107</f>
        <v>0</v>
      </c>
      <c r="I1132" s="34">
        <f>IFERROR(VLOOKUP($H1132,'Gen F Rev'!$A:$M,15,FALSE),0)</f>
        <v>0</v>
      </c>
      <c r="J1132" s="34">
        <f>IFERROR(VLOOKUP($H1132,'Gen F Rev'!$A:$M,16,FALSE),0)</f>
        <v>0</v>
      </c>
      <c r="K1132" s="42">
        <f>IFERROR(VLOOKUP($H1132,'Gen F Rev'!$A:$M,17,FALSE),0)</f>
        <v>0</v>
      </c>
      <c r="L1132" s="34">
        <f>IFERROR(VLOOKUP($H1132,'Gen F Exp'!$A:$E,15,FALSE),0)</f>
        <v>0</v>
      </c>
      <c r="M1132" s="34">
        <f>IFERROR(VLOOKUP($H1132,'Gen F Exp'!$A:$E,16,FALSE),0)</f>
        <v>0</v>
      </c>
      <c r="N1132" s="42">
        <f>IFERROR(VLOOKUP($H1132,'Gen F Exp'!$A:$E,17,FALSE),0)</f>
        <v>0</v>
      </c>
      <c r="O1132" s="34">
        <f>IFERROR(VLOOKUP($H1132,'Water F Rev'!$A:$L,15,FALSE),0)</f>
        <v>0</v>
      </c>
      <c r="P1132" s="34">
        <f>IFERROR(VLOOKUP($H1132,'Water F Rev'!$A:$L,16,FALSE),0)</f>
        <v>0</v>
      </c>
      <c r="Q1132" s="42">
        <f>IFERROR(VLOOKUP($H1132,'Water F Rev'!$A:$L,17,FALSE),0)</f>
        <v>0</v>
      </c>
      <c r="R1132" s="34">
        <f>IFERROR(VLOOKUP($H1132,'Water F Exp'!$A:$K,15,FALSE),0)</f>
        <v>0</v>
      </c>
      <c r="S1132" s="34">
        <f>IFERROR(VLOOKUP($H1132,'Water F Exp'!$A:$K,16,FALSE),0)</f>
        <v>0</v>
      </c>
      <c r="T1132" s="42">
        <f>IFERROR(VLOOKUP($H1132,'Water F Exp'!$A:$K,17,FALSE),0)</f>
        <v>0</v>
      </c>
      <c r="U1132" s="34">
        <f ca="1">IFERROR(VLOOKUP($H1132,'Sewer F Rev'!$A:$E,15,FALSE),0)</f>
        <v>0</v>
      </c>
      <c r="V1132" s="34">
        <f ca="1">IFERROR(VLOOKUP($H1132,'Sewer F Rev'!$A:$E,16,FALSE),0)</f>
        <v>0</v>
      </c>
      <c r="W1132" s="42">
        <f ca="1">IFERROR(VLOOKUP($H1132,'Sewer F Rev'!$A:$E,17,FALSE),0)</f>
        <v>0</v>
      </c>
      <c r="X1132" s="34">
        <f>IFERROR(VLOOKUP($H1132,'Sewer F Exp'!$A:$B,15,FALSE),0)</f>
        <v>0</v>
      </c>
      <c r="Y1132" s="34">
        <f>IFERROR(VLOOKUP($H1132,'Sewer F Exp'!$A:$B,16,FALSE),0)</f>
        <v>0</v>
      </c>
      <c r="Z1132" s="42">
        <f>IFERROR(VLOOKUP($H1132,'Sewer F Exp'!$A:$B,17,FALSE),0)</f>
        <v>0</v>
      </c>
      <c r="AA1132" s="34">
        <f>IFERROR(VLOOKUP($H1132,'Refuse F Rev'!$A:$E,15,FALSE),0)</f>
        <v>0</v>
      </c>
      <c r="AB1132" s="34">
        <f>IFERROR(VLOOKUP($H1132,'Refuse F Rev'!$A:$E,16,FALSE),0)</f>
        <v>0</v>
      </c>
      <c r="AC1132" s="42">
        <f>IFERROR(VLOOKUP($H1132,'Refuse F Rev'!$A:$E,17,FALSE),0)</f>
        <v>0</v>
      </c>
      <c r="AD1132" s="34">
        <f>IFERROR(VLOOKUP($H1132,'Refuse F Exp'!$A:$E,15,FALSE),0)</f>
        <v>0</v>
      </c>
      <c r="AE1132" s="34">
        <f>IFERROR(VLOOKUP($H1132,'Refuse F Exp'!$A:$E,16,FALSE),0)</f>
        <v>0</v>
      </c>
      <c r="AF1132" s="42">
        <f>IFERROR(VLOOKUP($H1132,'Refuse F Exp'!$A:$E,17,FALSE),0)</f>
        <v>0</v>
      </c>
      <c r="AG1132" s="34">
        <f>IFERROR(VLOOKUP($H1132,#REF!,10,FALSE),0)</f>
        <v>0</v>
      </c>
      <c r="AH1132" s="34">
        <f>IFERROR(VLOOKUP($H1132,#REF!,11,FALSE),0)</f>
        <v>0</v>
      </c>
      <c r="AI1132" s="42">
        <f>IFERROR(VLOOKUP($H1132,#REF!,12,FALSE),0)</f>
        <v>0</v>
      </c>
      <c r="AJ1132" s="34">
        <f>IFERROR(VLOOKUP($H1132,#REF!,10,FALSE),0)</f>
        <v>0</v>
      </c>
      <c r="AK1132" s="34">
        <f>IFERROR(VLOOKUP($H1132,#REF!,11,FALSE),0)</f>
        <v>0</v>
      </c>
      <c r="AL1132" s="42">
        <f>IFERROR(VLOOKUP($H1132,#REF!,12,FALSE),0)</f>
        <v>0</v>
      </c>
      <c r="AM1132" s="34">
        <f>IFERROR(VLOOKUP($H1132,#REF!,10,FALSE),0)</f>
        <v>0</v>
      </c>
      <c r="AN1132" s="34">
        <f>IFERROR(VLOOKUP($H1132,#REF!,11,FALSE),0)</f>
        <v>0</v>
      </c>
      <c r="AO1132" s="42">
        <f>IFERROR(VLOOKUP($H1132,#REF!,12,FALSE),0)</f>
        <v>0</v>
      </c>
      <c r="AP1132" s="34">
        <f>IFERROR(VLOOKUP($H1132,#REF!,10,FALSE),0)</f>
        <v>0</v>
      </c>
      <c r="AQ1132" s="34">
        <f>IFERROR(VLOOKUP($H1132,#REF!,11,FALSE),0)</f>
        <v>0</v>
      </c>
      <c r="AR1132" s="42">
        <f>IFERROR(VLOOKUP($H1132,#REF!,12,FALSE),0)</f>
        <v>0</v>
      </c>
      <c r="AS1132" s="34">
        <f>IFERROR(VLOOKUP($H1132,#REF!,13,FALSE),0)</f>
        <v>0</v>
      </c>
      <c r="AT1132" s="34">
        <f>IFERROR(VLOOKUP($H1132,#REF!,14,FALSE),0)</f>
        <v>0</v>
      </c>
      <c r="AU1132" s="42">
        <f>IFERROR(VLOOKUP($H1132,#REF!,15,FALSE),0)</f>
        <v>0</v>
      </c>
      <c r="AV1132" s="34">
        <f>IFERROR(VLOOKUP($H1132,#REF!,15,FALSE),0)</f>
        <v>0</v>
      </c>
      <c r="AW1132" s="34">
        <f>IFERROR(VLOOKUP($H1132,#REF!,16,FALSE),0)</f>
        <v>0</v>
      </c>
      <c r="AX1132" s="42">
        <f>IFERROR(VLOOKUP($H1132,#REF!,17,FALSE),0)</f>
        <v>0</v>
      </c>
    </row>
    <row r="1133" spans="1:50" x14ac:dyDescent="0.3">
      <c r="A1133" s="33" t="str">
        <f t="shared" si="68"/>
        <v>0</v>
      </c>
      <c r="B1133" s="33">
        <f>+'R&amp;E EXPORT'!B1108</f>
        <v>0</v>
      </c>
      <c r="C1133" t="str">
        <f>IFERROR(VLOOKUP(A1133,'MCSJ Export'!A:C,3,FALSE),"")</f>
        <v/>
      </c>
      <c r="D1133" s="37">
        <f t="shared" ca="1" si="69"/>
        <v>0</v>
      </c>
      <c r="E1133" s="37">
        <f t="shared" ca="1" si="70"/>
        <v>0</v>
      </c>
      <c r="F1133" s="37">
        <f t="shared" ca="1" si="71"/>
        <v>0</v>
      </c>
      <c r="G1133" s="37"/>
      <c r="H1133" s="33">
        <f>+'R&amp;E EXPORT'!A1108</f>
        <v>0</v>
      </c>
      <c r="I1133" s="34">
        <f>IFERROR(VLOOKUP($H1133,'Gen F Rev'!$A:$M,15,FALSE),0)</f>
        <v>0</v>
      </c>
      <c r="J1133" s="34">
        <f>IFERROR(VLOOKUP($H1133,'Gen F Rev'!$A:$M,16,FALSE),0)</f>
        <v>0</v>
      </c>
      <c r="K1133" s="42">
        <f>IFERROR(VLOOKUP($H1133,'Gen F Rev'!$A:$M,17,FALSE),0)</f>
        <v>0</v>
      </c>
      <c r="L1133" s="34">
        <f>IFERROR(VLOOKUP($H1133,'Gen F Exp'!$A:$E,15,FALSE),0)</f>
        <v>0</v>
      </c>
      <c r="M1133" s="34">
        <f>IFERROR(VLOOKUP($H1133,'Gen F Exp'!$A:$E,16,FALSE),0)</f>
        <v>0</v>
      </c>
      <c r="N1133" s="42">
        <f>IFERROR(VLOOKUP($H1133,'Gen F Exp'!$A:$E,17,FALSE),0)</f>
        <v>0</v>
      </c>
      <c r="O1133" s="34">
        <f>IFERROR(VLOOKUP($H1133,'Water F Rev'!$A:$L,15,FALSE),0)</f>
        <v>0</v>
      </c>
      <c r="P1133" s="34">
        <f>IFERROR(VLOOKUP($H1133,'Water F Rev'!$A:$L,16,FALSE),0)</f>
        <v>0</v>
      </c>
      <c r="Q1133" s="42">
        <f>IFERROR(VLOOKUP($H1133,'Water F Rev'!$A:$L,17,FALSE),0)</f>
        <v>0</v>
      </c>
      <c r="R1133" s="34">
        <f>IFERROR(VLOOKUP($H1133,'Water F Exp'!$A:$K,15,FALSE),0)</f>
        <v>0</v>
      </c>
      <c r="S1133" s="34">
        <f>IFERROR(VLOOKUP($H1133,'Water F Exp'!$A:$K,16,FALSE),0)</f>
        <v>0</v>
      </c>
      <c r="T1133" s="42">
        <f>IFERROR(VLOOKUP($H1133,'Water F Exp'!$A:$K,17,FALSE),0)</f>
        <v>0</v>
      </c>
      <c r="U1133" s="34">
        <f ca="1">IFERROR(VLOOKUP($H1133,'Sewer F Rev'!$A:$E,15,FALSE),0)</f>
        <v>0</v>
      </c>
      <c r="V1133" s="34">
        <f ca="1">IFERROR(VLOOKUP($H1133,'Sewer F Rev'!$A:$E,16,FALSE),0)</f>
        <v>0</v>
      </c>
      <c r="W1133" s="42">
        <f ca="1">IFERROR(VLOOKUP($H1133,'Sewer F Rev'!$A:$E,17,FALSE),0)</f>
        <v>0</v>
      </c>
      <c r="X1133" s="34">
        <f>IFERROR(VLOOKUP($H1133,'Sewer F Exp'!$A:$B,15,FALSE),0)</f>
        <v>0</v>
      </c>
      <c r="Y1133" s="34">
        <f>IFERROR(VLOOKUP($H1133,'Sewer F Exp'!$A:$B,16,FALSE),0)</f>
        <v>0</v>
      </c>
      <c r="Z1133" s="42">
        <f>IFERROR(VLOOKUP($H1133,'Sewer F Exp'!$A:$B,17,FALSE),0)</f>
        <v>0</v>
      </c>
      <c r="AA1133" s="34">
        <f>IFERROR(VLOOKUP($H1133,'Refuse F Rev'!$A:$E,15,FALSE),0)</f>
        <v>0</v>
      </c>
      <c r="AB1133" s="34">
        <f>IFERROR(VLOOKUP($H1133,'Refuse F Rev'!$A:$E,16,FALSE),0)</f>
        <v>0</v>
      </c>
      <c r="AC1133" s="42">
        <f>IFERROR(VLOOKUP($H1133,'Refuse F Rev'!$A:$E,17,FALSE),0)</f>
        <v>0</v>
      </c>
      <c r="AD1133" s="34">
        <f>IFERROR(VLOOKUP($H1133,'Refuse F Exp'!$A:$E,15,FALSE),0)</f>
        <v>0</v>
      </c>
      <c r="AE1133" s="34">
        <f>IFERROR(VLOOKUP($H1133,'Refuse F Exp'!$A:$E,16,FALSE),0)</f>
        <v>0</v>
      </c>
      <c r="AF1133" s="42">
        <f>IFERROR(VLOOKUP($H1133,'Refuse F Exp'!$A:$E,17,FALSE),0)</f>
        <v>0</v>
      </c>
      <c r="AG1133" s="34">
        <f>IFERROR(VLOOKUP($H1133,#REF!,10,FALSE),0)</f>
        <v>0</v>
      </c>
      <c r="AH1133" s="34">
        <f>IFERROR(VLOOKUP($H1133,#REF!,11,FALSE),0)</f>
        <v>0</v>
      </c>
      <c r="AI1133" s="42">
        <f>IFERROR(VLOOKUP($H1133,#REF!,12,FALSE),0)</f>
        <v>0</v>
      </c>
      <c r="AJ1133" s="34">
        <f>IFERROR(VLOOKUP($H1133,#REF!,10,FALSE),0)</f>
        <v>0</v>
      </c>
      <c r="AK1133" s="34">
        <f>IFERROR(VLOOKUP($H1133,#REF!,11,FALSE),0)</f>
        <v>0</v>
      </c>
      <c r="AL1133" s="42">
        <f>IFERROR(VLOOKUP($H1133,#REF!,12,FALSE),0)</f>
        <v>0</v>
      </c>
      <c r="AM1133" s="34">
        <f>IFERROR(VLOOKUP($H1133,#REF!,10,FALSE),0)</f>
        <v>0</v>
      </c>
      <c r="AN1133" s="34">
        <f>IFERROR(VLOOKUP($H1133,#REF!,11,FALSE),0)</f>
        <v>0</v>
      </c>
      <c r="AO1133" s="42">
        <f>IFERROR(VLOOKUP($H1133,#REF!,12,FALSE),0)</f>
        <v>0</v>
      </c>
      <c r="AP1133" s="34">
        <f>IFERROR(VLOOKUP($H1133,#REF!,10,FALSE),0)</f>
        <v>0</v>
      </c>
      <c r="AQ1133" s="34">
        <f>IFERROR(VLOOKUP($H1133,#REF!,11,FALSE),0)</f>
        <v>0</v>
      </c>
      <c r="AR1133" s="42">
        <f>IFERROR(VLOOKUP($H1133,#REF!,12,FALSE),0)</f>
        <v>0</v>
      </c>
      <c r="AS1133" s="34">
        <f>IFERROR(VLOOKUP($H1133,#REF!,13,FALSE),0)</f>
        <v>0</v>
      </c>
      <c r="AT1133" s="34">
        <f>IFERROR(VLOOKUP($H1133,#REF!,14,FALSE),0)</f>
        <v>0</v>
      </c>
      <c r="AU1133" s="42">
        <f>IFERROR(VLOOKUP($H1133,#REF!,15,FALSE),0)</f>
        <v>0</v>
      </c>
      <c r="AV1133" s="34">
        <f>IFERROR(VLOOKUP($H1133,#REF!,15,FALSE),0)</f>
        <v>0</v>
      </c>
      <c r="AW1133" s="34">
        <f>IFERROR(VLOOKUP($H1133,#REF!,16,FALSE),0)</f>
        <v>0</v>
      </c>
      <c r="AX1133" s="42">
        <f>IFERROR(VLOOKUP($H1133,#REF!,17,FALSE),0)</f>
        <v>0</v>
      </c>
    </row>
    <row r="1134" spans="1:50" x14ac:dyDescent="0.3">
      <c r="A1134" s="33" t="str">
        <f t="shared" si="68"/>
        <v>0</v>
      </c>
      <c r="B1134" s="33">
        <f>+'R&amp;E EXPORT'!B1109</f>
        <v>0</v>
      </c>
      <c r="C1134" t="str">
        <f>IFERROR(VLOOKUP(A1134,'MCSJ Export'!A:C,3,FALSE),"")</f>
        <v/>
      </c>
      <c r="D1134" s="37">
        <f t="shared" ca="1" si="69"/>
        <v>0</v>
      </c>
      <c r="E1134" s="37">
        <f t="shared" ca="1" si="70"/>
        <v>0</v>
      </c>
      <c r="F1134" s="37">
        <f t="shared" ca="1" si="71"/>
        <v>0</v>
      </c>
      <c r="G1134" s="37"/>
      <c r="H1134" s="33">
        <f>+'R&amp;E EXPORT'!A1109</f>
        <v>0</v>
      </c>
      <c r="I1134" s="34">
        <f>IFERROR(VLOOKUP($H1134,'Gen F Rev'!$A:$M,15,FALSE),0)</f>
        <v>0</v>
      </c>
      <c r="J1134" s="34">
        <f>IFERROR(VLOOKUP($H1134,'Gen F Rev'!$A:$M,16,FALSE),0)</f>
        <v>0</v>
      </c>
      <c r="K1134" s="42">
        <f>IFERROR(VLOOKUP($H1134,'Gen F Rev'!$A:$M,17,FALSE),0)</f>
        <v>0</v>
      </c>
      <c r="L1134" s="34">
        <f>IFERROR(VLOOKUP($H1134,'Gen F Exp'!$A:$E,15,FALSE),0)</f>
        <v>0</v>
      </c>
      <c r="M1134" s="34">
        <f>IFERROR(VLOOKUP($H1134,'Gen F Exp'!$A:$E,16,FALSE),0)</f>
        <v>0</v>
      </c>
      <c r="N1134" s="42">
        <f>IFERROR(VLOOKUP($H1134,'Gen F Exp'!$A:$E,17,FALSE),0)</f>
        <v>0</v>
      </c>
      <c r="O1134" s="34">
        <f>IFERROR(VLOOKUP($H1134,'Water F Rev'!$A:$L,15,FALSE),0)</f>
        <v>0</v>
      </c>
      <c r="P1134" s="34">
        <f>IFERROR(VLOOKUP($H1134,'Water F Rev'!$A:$L,16,FALSE),0)</f>
        <v>0</v>
      </c>
      <c r="Q1134" s="42">
        <f>IFERROR(VLOOKUP($H1134,'Water F Rev'!$A:$L,17,FALSE),0)</f>
        <v>0</v>
      </c>
      <c r="R1134" s="34">
        <f>IFERROR(VLOOKUP($H1134,'Water F Exp'!$A:$K,15,FALSE),0)</f>
        <v>0</v>
      </c>
      <c r="S1134" s="34">
        <f>IFERROR(VLOOKUP($H1134,'Water F Exp'!$A:$K,16,FALSE),0)</f>
        <v>0</v>
      </c>
      <c r="T1134" s="42">
        <f>IFERROR(VLOOKUP($H1134,'Water F Exp'!$A:$K,17,FALSE),0)</f>
        <v>0</v>
      </c>
      <c r="U1134" s="34">
        <f ca="1">IFERROR(VLOOKUP($H1134,'Sewer F Rev'!$A:$E,15,FALSE),0)</f>
        <v>0</v>
      </c>
      <c r="V1134" s="34">
        <f ca="1">IFERROR(VLOOKUP($H1134,'Sewer F Rev'!$A:$E,16,FALSE),0)</f>
        <v>0</v>
      </c>
      <c r="W1134" s="42">
        <f ca="1">IFERROR(VLOOKUP($H1134,'Sewer F Rev'!$A:$E,17,FALSE),0)</f>
        <v>0</v>
      </c>
      <c r="X1134" s="34">
        <f>IFERROR(VLOOKUP($H1134,'Sewer F Exp'!$A:$B,15,FALSE),0)</f>
        <v>0</v>
      </c>
      <c r="Y1134" s="34">
        <f>IFERROR(VLOOKUP($H1134,'Sewer F Exp'!$A:$B,16,FALSE),0)</f>
        <v>0</v>
      </c>
      <c r="Z1134" s="42">
        <f>IFERROR(VLOOKUP($H1134,'Sewer F Exp'!$A:$B,17,FALSE),0)</f>
        <v>0</v>
      </c>
      <c r="AA1134" s="34">
        <f>IFERROR(VLOOKUP($H1134,'Refuse F Rev'!$A:$E,15,FALSE),0)</f>
        <v>0</v>
      </c>
      <c r="AB1134" s="34">
        <f>IFERROR(VLOOKUP($H1134,'Refuse F Rev'!$A:$E,16,FALSE),0)</f>
        <v>0</v>
      </c>
      <c r="AC1134" s="42">
        <f>IFERROR(VLOOKUP($H1134,'Refuse F Rev'!$A:$E,17,FALSE),0)</f>
        <v>0</v>
      </c>
      <c r="AD1134" s="34">
        <f>IFERROR(VLOOKUP($H1134,'Refuse F Exp'!$A:$E,15,FALSE),0)</f>
        <v>0</v>
      </c>
      <c r="AE1134" s="34">
        <f>IFERROR(VLOOKUP($H1134,'Refuse F Exp'!$A:$E,16,FALSE),0)</f>
        <v>0</v>
      </c>
      <c r="AF1134" s="42">
        <f>IFERROR(VLOOKUP($H1134,'Refuse F Exp'!$A:$E,17,FALSE),0)</f>
        <v>0</v>
      </c>
      <c r="AG1134" s="34">
        <f>IFERROR(VLOOKUP($H1134,#REF!,10,FALSE),0)</f>
        <v>0</v>
      </c>
      <c r="AH1134" s="34">
        <f>IFERROR(VLOOKUP($H1134,#REF!,11,FALSE),0)</f>
        <v>0</v>
      </c>
      <c r="AI1134" s="42">
        <f>IFERROR(VLOOKUP($H1134,#REF!,12,FALSE),0)</f>
        <v>0</v>
      </c>
      <c r="AJ1134" s="34">
        <f>IFERROR(VLOOKUP($H1134,#REF!,10,FALSE),0)</f>
        <v>0</v>
      </c>
      <c r="AK1134" s="34">
        <f>IFERROR(VLOOKUP($H1134,#REF!,11,FALSE),0)</f>
        <v>0</v>
      </c>
      <c r="AL1134" s="42">
        <f>IFERROR(VLOOKUP($H1134,#REF!,12,FALSE),0)</f>
        <v>0</v>
      </c>
      <c r="AM1134" s="34">
        <f>IFERROR(VLOOKUP($H1134,#REF!,10,FALSE),0)</f>
        <v>0</v>
      </c>
      <c r="AN1134" s="34">
        <f>IFERROR(VLOOKUP($H1134,#REF!,11,FALSE),0)</f>
        <v>0</v>
      </c>
      <c r="AO1134" s="42">
        <f>IFERROR(VLOOKUP($H1134,#REF!,12,FALSE),0)</f>
        <v>0</v>
      </c>
      <c r="AP1134" s="34">
        <f>IFERROR(VLOOKUP($H1134,#REF!,10,FALSE),0)</f>
        <v>0</v>
      </c>
      <c r="AQ1134" s="34">
        <f>IFERROR(VLOOKUP($H1134,#REF!,11,FALSE),0)</f>
        <v>0</v>
      </c>
      <c r="AR1134" s="42">
        <f>IFERROR(VLOOKUP($H1134,#REF!,12,FALSE),0)</f>
        <v>0</v>
      </c>
      <c r="AS1134" s="34">
        <f>IFERROR(VLOOKUP($H1134,#REF!,13,FALSE),0)</f>
        <v>0</v>
      </c>
      <c r="AT1134" s="34">
        <f>IFERROR(VLOOKUP($H1134,#REF!,14,FALSE),0)</f>
        <v>0</v>
      </c>
      <c r="AU1134" s="42">
        <f>IFERROR(VLOOKUP($H1134,#REF!,15,FALSE),0)</f>
        <v>0</v>
      </c>
      <c r="AV1134" s="34">
        <f>IFERROR(VLOOKUP($H1134,#REF!,15,FALSE),0)</f>
        <v>0</v>
      </c>
      <c r="AW1134" s="34">
        <f>IFERROR(VLOOKUP($H1134,#REF!,16,FALSE),0)</f>
        <v>0</v>
      </c>
      <c r="AX1134" s="42">
        <f>IFERROR(VLOOKUP($H1134,#REF!,17,FALSE),0)</f>
        <v>0</v>
      </c>
    </row>
    <row r="1135" spans="1:50" x14ac:dyDescent="0.3">
      <c r="A1135" s="33" t="str">
        <f t="shared" si="68"/>
        <v>0</v>
      </c>
      <c r="B1135" s="33">
        <f>+'R&amp;E EXPORT'!B1110</f>
        <v>0</v>
      </c>
      <c r="C1135" t="str">
        <f>IFERROR(VLOOKUP(A1135,'MCSJ Export'!A:C,3,FALSE),"")</f>
        <v/>
      </c>
      <c r="D1135" s="37">
        <f t="shared" ca="1" si="69"/>
        <v>0</v>
      </c>
      <c r="E1135" s="37">
        <f t="shared" ca="1" si="70"/>
        <v>0</v>
      </c>
      <c r="F1135" s="37">
        <f t="shared" ca="1" si="71"/>
        <v>0</v>
      </c>
      <c r="G1135" s="37"/>
      <c r="H1135" s="33">
        <f>+'R&amp;E EXPORT'!A1110</f>
        <v>0</v>
      </c>
      <c r="I1135" s="34">
        <f>IFERROR(VLOOKUP($H1135,'Gen F Rev'!$A:$M,15,FALSE),0)</f>
        <v>0</v>
      </c>
      <c r="J1135" s="34">
        <f>IFERROR(VLOOKUP($H1135,'Gen F Rev'!$A:$M,16,FALSE),0)</f>
        <v>0</v>
      </c>
      <c r="K1135" s="42">
        <f>IFERROR(VLOOKUP($H1135,'Gen F Rev'!$A:$M,17,FALSE),0)</f>
        <v>0</v>
      </c>
      <c r="L1135" s="34">
        <f>IFERROR(VLOOKUP($H1135,'Gen F Exp'!$A:$E,15,FALSE),0)</f>
        <v>0</v>
      </c>
      <c r="M1135" s="34">
        <f>IFERROR(VLOOKUP($H1135,'Gen F Exp'!$A:$E,16,FALSE),0)</f>
        <v>0</v>
      </c>
      <c r="N1135" s="42">
        <f>IFERROR(VLOOKUP($H1135,'Gen F Exp'!$A:$E,17,FALSE),0)</f>
        <v>0</v>
      </c>
      <c r="O1135" s="34">
        <f>IFERROR(VLOOKUP($H1135,'Water F Rev'!$A:$L,15,FALSE),0)</f>
        <v>0</v>
      </c>
      <c r="P1135" s="34">
        <f>IFERROR(VLOOKUP($H1135,'Water F Rev'!$A:$L,16,FALSE),0)</f>
        <v>0</v>
      </c>
      <c r="Q1135" s="42">
        <f>IFERROR(VLOOKUP($H1135,'Water F Rev'!$A:$L,17,FALSE),0)</f>
        <v>0</v>
      </c>
      <c r="R1135" s="34">
        <f>IFERROR(VLOOKUP($H1135,'Water F Exp'!$A:$K,15,FALSE),0)</f>
        <v>0</v>
      </c>
      <c r="S1135" s="34">
        <f>IFERROR(VLOOKUP($H1135,'Water F Exp'!$A:$K,16,FALSE),0)</f>
        <v>0</v>
      </c>
      <c r="T1135" s="42">
        <f>IFERROR(VLOOKUP($H1135,'Water F Exp'!$A:$K,17,FALSE),0)</f>
        <v>0</v>
      </c>
      <c r="U1135" s="34">
        <f ca="1">IFERROR(VLOOKUP($H1135,'Sewer F Rev'!$A:$E,15,FALSE),0)</f>
        <v>0</v>
      </c>
      <c r="V1135" s="34">
        <f ca="1">IFERROR(VLOOKUP($H1135,'Sewer F Rev'!$A:$E,16,FALSE),0)</f>
        <v>0</v>
      </c>
      <c r="W1135" s="42">
        <f ca="1">IFERROR(VLOOKUP($H1135,'Sewer F Rev'!$A:$E,17,FALSE),0)</f>
        <v>0</v>
      </c>
      <c r="X1135" s="34">
        <f>IFERROR(VLOOKUP($H1135,'Sewer F Exp'!$A:$B,15,FALSE),0)</f>
        <v>0</v>
      </c>
      <c r="Y1135" s="34">
        <f>IFERROR(VLOOKUP($H1135,'Sewer F Exp'!$A:$B,16,FALSE),0)</f>
        <v>0</v>
      </c>
      <c r="Z1135" s="42">
        <f>IFERROR(VLOOKUP($H1135,'Sewer F Exp'!$A:$B,17,FALSE),0)</f>
        <v>0</v>
      </c>
      <c r="AA1135" s="34">
        <f>IFERROR(VLOOKUP($H1135,'Refuse F Rev'!$A:$E,15,FALSE),0)</f>
        <v>0</v>
      </c>
      <c r="AB1135" s="34">
        <f>IFERROR(VLOOKUP($H1135,'Refuse F Rev'!$A:$E,16,FALSE),0)</f>
        <v>0</v>
      </c>
      <c r="AC1135" s="42">
        <f>IFERROR(VLOOKUP($H1135,'Refuse F Rev'!$A:$E,17,FALSE),0)</f>
        <v>0</v>
      </c>
      <c r="AD1135" s="34">
        <f>IFERROR(VLOOKUP($H1135,'Refuse F Exp'!$A:$E,15,FALSE),0)</f>
        <v>0</v>
      </c>
      <c r="AE1135" s="34">
        <f>IFERROR(VLOOKUP($H1135,'Refuse F Exp'!$A:$E,16,FALSE),0)</f>
        <v>0</v>
      </c>
      <c r="AF1135" s="42">
        <f>IFERROR(VLOOKUP($H1135,'Refuse F Exp'!$A:$E,17,FALSE),0)</f>
        <v>0</v>
      </c>
      <c r="AG1135" s="34">
        <f>IFERROR(VLOOKUP($H1135,#REF!,10,FALSE),0)</f>
        <v>0</v>
      </c>
      <c r="AH1135" s="34">
        <f>IFERROR(VLOOKUP($H1135,#REF!,11,FALSE),0)</f>
        <v>0</v>
      </c>
      <c r="AI1135" s="42">
        <f>IFERROR(VLOOKUP($H1135,#REF!,12,FALSE),0)</f>
        <v>0</v>
      </c>
      <c r="AJ1135" s="34">
        <f>IFERROR(VLOOKUP($H1135,#REF!,10,FALSE),0)</f>
        <v>0</v>
      </c>
      <c r="AK1135" s="34">
        <f>IFERROR(VLOOKUP($H1135,#REF!,11,FALSE),0)</f>
        <v>0</v>
      </c>
      <c r="AL1135" s="42">
        <f>IFERROR(VLOOKUP($H1135,#REF!,12,FALSE),0)</f>
        <v>0</v>
      </c>
      <c r="AM1135" s="34">
        <f>IFERROR(VLOOKUP($H1135,#REF!,10,FALSE),0)</f>
        <v>0</v>
      </c>
      <c r="AN1135" s="34">
        <f>IFERROR(VLOOKUP($H1135,#REF!,11,FALSE),0)</f>
        <v>0</v>
      </c>
      <c r="AO1135" s="42">
        <f>IFERROR(VLOOKUP($H1135,#REF!,12,FALSE),0)</f>
        <v>0</v>
      </c>
      <c r="AP1135" s="34">
        <f>IFERROR(VLOOKUP($H1135,#REF!,10,FALSE),0)</f>
        <v>0</v>
      </c>
      <c r="AQ1135" s="34">
        <f>IFERROR(VLOOKUP($H1135,#REF!,11,FALSE),0)</f>
        <v>0</v>
      </c>
      <c r="AR1135" s="42">
        <f>IFERROR(VLOOKUP($H1135,#REF!,12,FALSE),0)</f>
        <v>0</v>
      </c>
      <c r="AS1135" s="34">
        <f>IFERROR(VLOOKUP($H1135,#REF!,13,FALSE),0)</f>
        <v>0</v>
      </c>
      <c r="AT1135" s="34">
        <f>IFERROR(VLOOKUP($H1135,#REF!,14,FALSE),0)</f>
        <v>0</v>
      </c>
      <c r="AU1135" s="42">
        <f>IFERROR(VLOOKUP($H1135,#REF!,15,FALSE),0)</f>
        <v>0</v>
      </c>
      <c r="AV1135" s="34">
        <f>IFERROR(VLOOKUP($H1135,#REF!,15,FALSE),0)</f>
        <v>0</v>
      </c>
      <c r="AW1135" s="34">
        <f>IFERROR(VLOOKUP($H1135,#REF!,16,FALSE),0)</f>
        <v>0</v>
      </c>
      <c r="AX1135" s="42">
        <f>IFERROR(VLOOKUP($H1135,#REF!,17,FALSE),0)</f>
        <v>0</v>
      </c>
    </row>
    <row r="1136" spans="1:50" x14ac:dyDescent="0.3">
      <c r="A1136" s="33" t="str">
        <f t="shared" si="68"/>
        <v>0</v>
      </c>
      <c r="B1136" s="33">
        <f>+'R&amp;E EXPORT'!B1111</f>
        <v>0</v>
      </c>
      <c r="C1136" t="str">
        <f>IFERROR(VLOOKUP(A1136,'MCSJ Export'!A:C,3,FALSE),"")</f>
        <v/>
      </c>
      <c r="D1136" s="37">
        <f t="shared" ca="1" si="69"/>
        <v>0</v>
      </c>
      <c r="E1136" s="37">
        <f t="shared" ca="1" si="70"/>
        <v>0</v>
      </c>
      <c r="F1136" s="37">
        <f t="shared" ca="1" si="71"/>
        <v>0</v>
      </c>
      <c r="G1136" s="37"/>
      <c r="H1136" s="33">
        <f>+'R&amp;E EXPORT'!A1111</f>
        <v>0</v>
      </c>
      <c r="I1136" s="34">
        <f>IFERROR(VLOOKUP($H1136,'Gen F Rev'!$A:$M,15,FALSE),0)</f>
        <v>0</v>
      </c>
      <c r="J1136" s="34">
        <f>IFERROR(VLOOKUP($H1136,'Gen F Rev'!$A:$M,16,FALSE),0)</f>
        <v>0</v>
      </c>
      <c r="K1136" s="42">
        <f>IFERROR(VLOOKUP($H1136,'Gen F Rev'!$A:$M,17,FALSE),0)</f>
        <v>0</v>
      </c>
      <c r="L1136" s="34">
        <f>IFERROR(VLOOKUP($H1136,'Gen F Exp'!$A:$E,15,FALSE),0)</f>
        <v>0</v>
      </c>
      <c r="M1136" s="34">
        <f>IFERROR(VLOOKUP($H1136,'Gen F Exp'!$A:$E,16,FALSE),0)</f>
        <v>0</v>
      </c>
      <c r="N1136" s="42">
        <f>IFERROR(VLOOKUP($H1136,'Gen F Exp'!$A:$E,17,FALSE),0)</f>
        <v>0</v>
      </c>
      <c r="O1136" s="34">
        <f>IFERROR(VLOOKUP($H1136,'Water F Rev'!$A:$L,15,FALSE),0)</f>
        <v>0</v>
      </c>
      <c r="P1136" s="34">
        <f>IFERROR(VLOOKUP($H1136,'Water F Rev'!$A:$L,16,FALSE),0)</f>
        <v>0</v>
      </c>
      <c r="Q1136" s="42">
        <f>IFERROR(VLOOKUP($H1136,'Water F Rev'!$A:$L,17,FALSE),0)</f>
        <v>0</v>
      </c>
      <c r="R1136" s="34">
        <f>IFERROR(VLOOKUP($H1136,'Water F Exp'!$A:$K,15,FALSE),0)</f>
        <v>0</v>
      </c>
      <c r="S1136" s="34">
        <f>IFERROR(VLOOKUP($H1136,'Water F Exp'!$A:$K,16,FALSE),0)</f>
        <v>0</v>
      </c>
      <c r="T1136" s="42">
        <f>IFERROR(VLOOKUP($H1136,'Water F Exp'!$A:$K,17,FALSE),0)</f>
        <v>0</v>
      </c>
      <c r="U1136" s="34">
        <f ca="1">IFERROR(VLOOKUP($H1136,'Sewer F Rev'!$A:$E,15,FALSE),0)</f>
        <v>0</v>
      </c>
      <c r="V1136" s="34">
        <f ca="1">IFERROR(VLOOKUP($H1136,'Sewer F Rev'!$A:$E,16,FALSE),0)</f>
        <v>0</v>
      </c>
      <c r="W1136" s="42">
        <f ca="1">IFERROR(VLOOKUP($H1136,'Sewer F Rev'!$A:$E,17,FALSE),0)</f>
        <v>0</v>
      </c>
      <c r="X1136" s="34">
        <f>IFERROR(VLOOKUP($H1136,'Sewer F Exp'!$A:$B,15,FALSE),0)</f>
        <v>0</v>
      </c>
      <c r="Y1136" s="34">
        <f>IFERROR(VLOOKUP($H1136,'Sewer F Exp'!$A:$B,16,FALSE),0)</f>
        <v>0</v>
      </c>
      <c r="Z1136" s="42">
        <f>IFERROR(VLOOKUP($H1136,'Sewer F Exp'!$A:$B,17,FALSE),0)</f>
        <v>0</v>
      </c>
      <c r="AA1136" s="34">
        <f>IFERROR(VLOOKUP($H1136,'Refuse F Rev'!$A:$E,15,FALSE),0)</f>
        <v>0</v>
      </c>
      <c r="AB1136" s="34">
        <f>IFERROR(VLOOKUP($H1136,'Refuse F Rev'!$A:$E,16,FALSE),0)</f>
        <v>0</v>
      </c>
      <c r="AC1136" s="42">
        <f>IFERROR(VLOOKUP($H1136,'Refuse F Rev'!$A:$E,17,FALSE),0)</f>
        <v>0</v>
      </c>
      <c r="AD1136" s="34">
        <f>IFERROR(VLOOKUP($H1136,'Refuse F Exp'!$A:$E,15,FALSE),0)</f>
        <v>0</v>
      </c>
      <c r="AE1136" s="34">
        <f>IFERROR(VLOOKUP($H1136,'Refuse F Exp'!$A:$E,16,FALSE),0)</f>
        <v>0</v>
      </c>
      <c r="AF1136" s="42">
        <f>IFERROR(VLOOKUP($H1136,'Refuse F Exp'!$A:$E,17,FALSE),0)</f>
        <v>0</v>
      </c>
      <c r="AG1136" s="34">
        <f>IFERROR(VLOOKUP($H1136,#REF!,10,FALSE),0)</f>
        <v>0</v>
      </c>
      <c r="AH1136" s="34">
        <f>IFERROR(VLOOKUP($H1136,#REF!,11,FALSE),0)</f>
        <v>0</v>
      </c>
      <c r="AI1136" s="42">
        <f>IFERROR(VLOOKUP($H1136,#REF!,12,FALSE),0)</f>
        <v>0</v>
      </c>
      <c r="AJ1136" s="34">
        <f>IFERROR(VLOOKUP($H1136,#REF!,10,FALSE),0)</f>
        <v>0</v>
      </c>
      <c r="AK1136" s="34">
        <f>IFERROR(VLOOKUP($H1136,#REF!,11,FALSE),0)</f>
        <v>0</v>
      </c>
      <c r="AL1136" s="42">
        <f>IFERROR(VLOOKUP($H1136,#REF!,12,FALSE),0)</f>
        <v>0</v>
      </c>
      <c r="AM1136" s="34">
        <f>IFERROR(VLOOKUP($H1136,#REF!,10,FALSE),0)</f>
        <v>0</v>
      </c>
      <c r="AN1136" s="34">
        <f>IFERROR(VLOOKUP($H1136,#REF!,11,FALSE),0)</f>
        <v>0</v>
      </c>
      <c r="AO1136" s="42">
        <f>IFERROR(VLOOKUP($H1136,#REF!,12,FALSE),0)</f>
        <v>0</v>
      </c>
      <c r="AP1136" s="34">
        <f>IFERROR(VLOOKUP($H1136,#REF!,10,FALSE),0)</f>
        <v>0</v>
      </c>
      <c r="AQ1136" s="34">
        <f>IFERROR(VLOOKUP($H1136,#REF!,11,FALSE),0)</f>
        <v>0</v>
      </c>
      <c r="AR1136" s="42">
        <f>IFERROR(VLOOKUP($H1136,#REF!,12,FALSE),0)</f>
        <v>0</v>
      </c>
      <c r="AS1136" s="34">
        <f>IFERROR(VLOOKUP($H1136,#REF!,13,FALSE),0)</f>
        <v>0</v>
      </c>
      <c r="AT1136" s="34">
        <f>IFERROR(VLOOKUP($H1136,#REF!,14,FALSE),0)</f>
        <v>0</v>
      </c>
      <c r="AU1136" s="42">
        <f>IFERROR(VLOOKUP($H1136,#REF!,15,FALSE),0)</f>
        <v>0</v>
      </c>
      <c r="AV1136" s="34">
        <f>IFERROR(VLOOKUP($H1136,#REF!,15,FALSE),0)</f>
        <v>0</v>
      </c>
      <c r="AW1136" s="34">
        <f>IFERROR(VLOOKUP($H1136,#REF!,16,FALSE),0)</f>
        <v>0</v>
      </c>
      <c r="AX1136" s="42">
        <f>IFERROR(VLOOKUP($H1136,#REF!,17,FALSE),0)</f>
        <v>0</v>
      </c>
    </row>
    <row r="1137" spans="1:50" x14ac:dyDescent="0.3">
      <c r="A1137" s="33" t="str">
        <f t="shared" si="68"/>
        <v>0</v>
      </c>
      <c r="B1137" s="33">
        <f>+'R&amp;E EXPORT'!B1112</f>
        <v>0</v>
      </c>
      <c r="C1137" t="str">
        <f>IFERROR(VLOOKUP(A1137,'MCSJ Export'!A:C,3,FALSE),"")</f>
        <v/>
      </c>
      <c r="D1137" s="37">
        <f t="shared" ca="1" si="69"/>
        <v>0</v>
      </c>
      <c r="E1137" s="37">
        <f t="shared" ca="1" si="70"/>
        <v>0</v>
      </c>
      <c r="F1137" s="37">
        <f t="shared" ca="1" si="71"/>
        <v>0</v>
      </c>
      <c r="G1137" s="37"/>
      <c r="H1137" s="33">
        <f>+'R&amp;E EXPORT'!A1112</f>
        <v>0</v>
      </c>
      <c r="I1137" s="34">
        <f>IFERROR(VLOOKUP($H1137,'Gen F Rev'!$A:$M,15,FALSE),0)</f>
        <v>0</v>
      </c>
      <c r="J1137" s="34">
        <f>IFERROR(VLOOKUP($H1137,'Gen F Rev'!$A:$M,16,FALSE),0)</f>
        <v>0</v>
      </c>
      <c r="K1137" s="42">
        <f>IFERROR(VLOOKUP($H1137,'Gen F Rev'!$A:$M,17,FALSE),0)</f>
        <v>0</v>
      </c>
      <c r="L1137" s="34">
        <f>IFERROR(VLOOKUP($H1137,'Gen F Exp'!$A:$E,15,FALSE),0)</f>
        <v>0</v>
      </c>
      <c r="M1137" s="34">
        <f>IFERROR(VLOOKUP($H1137,'Gen F Exp'!$A:$E,16,FALSE),0)</f>
        <v>0</v>
      </c>
      <c r="N1137" s="42">
        <f>IFERROR(VLOOKUP($H1137,'Gen F Exp'!$A:$E,17,FALSE),0)</f>
        <v>0</v>
      </c>
      <c r="O1137" s="34">
        <f>IFERROR(VLOOKUP($H1137,'Water F Rev'!$A:$L,15,FALSE),0)</f>
        <v>0</v>
      </c>
      <c r="P1137" s="34">
        <f>IFERROR(VLOOKUP($H1137,'Water F Rev'!$A:$L,16,FALSE),0)</f>
        <v>0</v>
      </c>
      <c r="Q1137" s="42">
        <f>IFERROR(VLOOKUP($H1137,'Water F Rev'!$A:$L,17,FALSE),0)</f>
        <v>0</v>
      </c>
      <c r="R1137" s="34">
        <f>IFERROR(VLOOKUP($H1137,'Water F Exp'!$A:$K,15,FALSE),0)</f>
        <v>0</v>
      </c>
      <c r="S1137" s="34">
        <f>IFERROR(VLOOKUP($H1137,'Water F Exp'!$A:$K,16,FALSE),0)</f>
        <v>0</v>
      </c>
      <c r="T1137" s="42">
        <f>IFERROR(VLOOKUP($H1137,'Water F Exp'!$A:$K,17,FALSE),0)</f>
        <v>0</v>
      </c>
      <c r="U1137" s="34">
        <f ca="1">IFERROR(VLOOKUP($H1137,'Sewer F Rev'!$A:$E,15,FALSE),0)</f>
        <v>0</v>
      </c>
      <c r="V1137" s="34">
        <f ca="1">IFERROR(VLOOKUP($H1137,'Sewer F Rev'!$A:$E,16,FALSE),0)</f>
        <v>0</v>
      </c>
      <c r="W1137" s="42">
        <f ca="1">IFERROR(VLOOKUP($H1137,'Sewer F Rev'!$A:$E,17,FALSE),0)</f>
        <v>0</v>
      </c>
      <c r="X1137" s="34">
        <f>IFERROR(VLOOKUP($H1137,'Sewer F Exp'!$A:$B,15,FALSE),0)</f>
        <v>0</v>
      </c>
      <c r="Y1137" s="34">
        <f>IFERROR(VLOOKUP($H1137,'Sewer F Exp'!$A:$B,16,FALSE),0)</f>
        <v>0</v>
      </c>
      <c r="Z1137" s="42">
        <f>IFERROR(VLOOKUP($H1137,'Sewer F Exp'!$A:$B,17,FALSE),0)</f>
        <v>0</v>
      </c>
      <c r="AA1137" s="34">
        <f>IFERROR(VLOOKUP($H1137,'Refuse F Rev'!$A:$E,15,FALSE),0)</f>
        <v>0</v>
      </c>
      <c r="AB1137" s="34">
        <f>IFERROR(VLOOKUP($H1137,'Refuse F Rev'!$A:$E,16,FALSE),0)</f>
        <v>0</v>
      </c>
      <c r="AC1137" s="42">
        <f>IFERROR(VLOOKUP($H1137,'Refuse F Rev'!$A:$E,17,FALSE),0)</f>
        <v>0</v>
      </c>
      <c r="AD1137" s="34">
        <f>IFERROR(VLOOKUP($H1137,'Refuse F Exp'!$A:$E,15,FALSE),0)</f>
        <v>0</v>
      </c>
      <c r="AE1137" s="34">
        <f>IFERROR(VLOOKUP($H1137,'Refuse F Exp'!$A:$E,16,FALSE),0)</f>
        <v>0</v>
      </c>
      <c r="AF1137" s="42">
        <f>IFERROR(VLOOKUP($H1137,'Refuse F Exp'!$A:$E,17,FALSE),0)</f>
        <v>0</v>
      </c>
      <c r="AG1137" s="34">
        <f>IFERROR(VLOOKUP($H1137,#REF!,10,FALSE),0)</f>
        <v>0</v>
      </c>
      <c r="AH1137" s="34">
        <f>IFERROR(VLOOKUP($H1137,#REF!,11,FALSE),0)</f>
        <v>0</v>
      </c>
      <c r="AI1137" s="42">
        <f>IFERROR(VLOOKUP($H1137,#REF!,12,FALSE),0)</f>
        <v>0</v>
      </c>
      <c r="AJ1137" s="34">
        <f>IFERROR(VLOOKUP($H1137,#REF!,10,FALSE),0)</f>
        <v>0</v>
      </c>
      <c r="AK1137" s="34">
        <f>IFERROR(VLOOKUP($H1137,#REF!,11,FALSE),0)</f>
        <v>0</v>
      </c>
      <c r="AL1137" s="42">
        <f>IFERROR(VLOOKUP($H1137,#REF!,12,FALSE),0)</f>
        <v>0</v>
      </c>
      <c r="AM1137" s="34">
        <f>IFERROR(VLOOKUP($H1137,#REF!,10,FALSE),0)</f>
        <v>0</v>
      </c>
      <c r="AN1137" s="34">
        <f>IFERROR(VLOOKUP($H1137,#REF!,11,FALSE),0)</f>
        <v>0</v>
      </c>
      <c r="AO1137" s="42">
        <f>IFERROR(VLOOKUP($H1137,#REF!,12,FALSE),0)</f>
        <v>0</v>
      </c>
      <c r="AP1137" s="34">
        <f>IFERROR(VLOOKUP($H1137,#REF!,10,FALSE),0)</f>
        <v>0</v>
      </c>
      <c r="AQ1137" s="34">
        <f>IFERROR(VLOOKUP($H1137,#REF!,11,FALSE),0)</f>
        <v>0</v>
      </c>
      <c r="AR1137" s="42">
        <f>IFERROR(VLOOKUP($H1137,#REF!,12,FALSE),0)</f>
        <v>0</v>
      </c>
      <c r="AS1137" s="34">
        <f>IFERROR(VLOOKUP($H1137,#REF!,13,FALSE),0)</f>
        <v>0</v>
      </c>
      <c r="AT1137" s="34">
        <f>IFERROR(VLOOKUP($H1137,#REF!,14,FALSE),0)</f>
        <v>0</v>
      </c>
      <c r="AU1137" s="42">
        <f>IFERROR(VLOOKUP($H1137,#REF!,15,FALSE),0)</f>
        <v>0</v>
      </c>
      <c r="AV1137" s="34">
        <f>IFERROR(VLOOKUP($H1137,#REF!,15,FALSE),0)</f>
        <v>0</v>
      </c>
      <c r="AW1137" s="34">
        <f>IFERROR(VLOOKUP($H1137,#REF!,16,FALSE),0)</f>
        <v>0</v>
      </c>
      <c r="AX1137" s="42">
        <f>IFERROR(VLOOKUP($H1137,#REF!,17,FALSE),0)</f>
        <v>0</v>
      </c>
    </row>
    <row r="1138" spans="1:50" x14ac:dyDescent="0.3">
      <c r="A1138" s="33" t="str">
        <f t="shared" si="68"/>
        <v>0</v>
      </c>
      <c r="B1138" s="33">
        <f>+'R&amp;E EXPORT'!B1113</f>
        <v>0</v>
      </c>
      <c r="C1138" t="str">
        <f>IFERROR(VLOOKUP(A1138,'MCSJ Export'!A:C,3,FALSE),"")</f>
        <v/>
      </c>
      <c r="D1138" s="37">
        <f t="shared" ca="1" si="69"/>
        <v>0</v>
      </c>
      <c r="E1138" s="37">
        <f t="shared" ca="1" si="70"/>
        <v>0</v>
      </c>
      <c r="F1138" s="37">
        <f t="shared" ca="1" si="71"/>
        <v>0</v>
      </c>
      <c r="G1138" s="37"/>
      <c r="H1138" s="33">
        <f>+'R&amp;E EXPORT'!A1113</f>
        <v>0</v>
      </c>
      <c r="I1138" s="34">
        <f>IFERROR(VLOOKUP($H1138,'Gen F Rev'!$A:$M,15,FALSE),0)</f>
        <v>0</v>
      </c>
      <c r="J1138" s="34">
        <f>IFERROR(VLOOKUP($H1138,'Gen F Rev'!$A:$M,16,FALSE),0)</f>
        <v>0</v>
      </c>
      <c r="K1138" s="42">
        <f>IFERROR(VLOOKUP($H1138,'Gen F Rev'!$A:$M,17,FALSE),0)</f>
        <v>0</v>
      </c>
      <c r="L1138" s="34">
        <f>IFERROR(VLOOKUP($H1138,'Gen F Exp'!$A:$E,15,FALSE),0)</f>
        <v>0</v>
      </c>
      <c r="M1138" s="34">
        <f>IFERROR(VLOOKUP($H1138,'Gen F Exp'!$A:$E,16,FALSE),0)</f>
        <v>0</v>
      </c>
      <c r="N1138" s="42">
        <f>IFERROR(VLOOKUP($H1138,'Gen F Exp'!$A:$E,17,FALSE),0)</f>
        <v>0</v>
      </c>
      <c r="O1138" s="34">
        <f>IFERROR(VLOOKUP($H1138,'Water F Rev'!$A:$L,15,FALSE),0)</f>
        <v>0</v>
      </c>
      <c r="P1138" s="34">
        <f>IFERROR(VLOOKUP($H1138,'Water F Rev'!$A:$L,16,FALSE),0)</f>
        <v>0</v>
      </c>
      <c r="Q1138" s="42">
        <f>IFERROR(VLOOKUP($H1138,'Water F Rev'!$A:$L,17,FALSE),0)</f>
        <v>0</v>
      </c>
      <c r="R1138" s="34">
        <f>IFERROR(VLOOKUP($H1138,'Water F Exp'!$A:$K,15,FALSE),0)</f>
        <v>0</v>
      </c>
      <c r="S1138" s="34">
        <f>IFERROR(VLOOKUP($H1138,'Water F Exp'!$A:$K,16,FALSE),0)</f>
        <v>0</v>
      </c>
      <c r="T1138" s="42">
        <f>IFERROR(VLOOKUP($H1138,'Water F Exp'!$A:$K,17,FALSE),0)</f>
        <v>0</v>
      </c>
      <c r="U1138" s="34">
        <f ca="1">IFERROR(VLOOKUP($H1138,'Sewer F Rev'!$A:$E,15,FALSE),0)</f>
        <v>0</v>
      </c>
      <c r="V1138" s="34">
        <f ca="1">IFERROR(VLOOKUP($H1138,'Sewer F Rev'!$A:$E,16,FALSE),0)</f>
        <v>0</v>
      </c>
      <c r="W1138" s="42">
        <f ca="1">IFERROR(VLOOKUP($H1138,'Sewer F Rev'!$A:$E,17,FALSE),0)</f>
        <v>0</v>
      </c>
      <c r="X1138" s="34">
        <f>IFERROR(VLOOKUP($H1138,'Sewer F Exp'!$A:$B,15,FALSE),0)</f>
        <v>0</v>
      </c>
      <c r="Y1138" s="34">
        <f>IFERROR(VLOOKUP($H1138,'Sewer F Exp'!$A:$B,16,FALSE),0)</f>
        <v>0</v>
      </c>
      <c r="Z1138" s="42">
        <f>IFERROR(VLOOKUP($H1138,'Sewer F Exp'!$A:$B,17,FALSE),0)</f>
        <v>0</v>
      </c>
      <c r="AA1138" s="34">
        <f>IFERROR(VLOOKUP($H1138,'Refuse F Rev'!$A:$E,15,FALSE),0)</f>
        <v>0</v>
      </c>
      <c r="AB1138" s="34">
        <f>IFERROR(VLOOKUP($H1138,'Refuse F Rev'!$A:$E,16,FALSE),0)</f>
        <v>0</v>
      </c>
      <c r="AC1138" s="42">
        <f>IFERROR(VLOOKUP($H1138,'Refuse F Rev'!$A:$E,17,FALSE),0)</f>
        <v>0</v>
      </c>
      <c r="AD1138" s="34">
        <f>IFERROR(VLOOKUP($H1138,'Refuse F Exp'!$A:$E,15,FALSE),0)</f>
        <v>0</v>
      </c>
      <c r="AE1138" s="34">
        <f>IFERROR(VLOOKUP($H1138,'Refuse F Exp'!$A:$E,16,FALSE),0)</f>
        <v>0</v>
      </c>
      <c r="AF1138" s="42">
        <f>IFERROR(VLOOKUP($H1138,'Refuse F Exp'!$A:$E,17,FALSE),0)</f>
        <v>0</v>
      </c>
      <c r="AG1138" s="34">
        <f>IFERROR(VLOOKUP($H1138,#REF!,10,FALSE),0)</f>
        <v>0</v>
      </c>
      <c r="AH1138" s="34">
        <f>IFERROR(VLOOKUP($H1138,#REF!,11,FALSE),0)</f>
        <v>0</v>
      </c>
      <c r="AI1138" s="42">
        <f>IFERROR(VLOOKUP($H1138,#REF!,12,FALSE),0)</f>
        <v>0</v>
      </c>
      <c r="AJ1138" s="34">
        <f>IFERROR(VLOOKUP($H1138,#REF!,10,FALSE),0)</f>
        <v>0</v>
      </c>
      <c r="AK1138" s="34">
        <f>IFERROR(VLOOKUP($H1138,#REF!,11,FALSE),0)</f>
        <v>0</v>
      </c>
      <c r="AL1138" s="42">
        <f>IFERROR(VLOOKUP($H1138,#REF!,12,FALSE),0)</f>
        <v>0</v>
      </c>
      <c r="AM1138" s="34">
        <f>IFERROR(VLOOKUP($H1138,#REF!,10,FALSE),0)</f>
        <v>0</v>
      </c>
      <c r="AN1138" s="34">
        <f>IFERROR(VLOOKUP($H1138,#REF!,11,FALSE),0)</f>
        <v>0</v>
      </c>
      <c r="AO1138" s="42">
        <f>IFERROR(VLOOKUP($H1138,#REF!,12,FALSE),0)</f>
        <v>0</v>
      </c>
      <c r="AP1138" s="34">
        <f>IFERROR(VLOOKUP($H1138,#REF!,10,FALSE),0)</f>
        <v>0</v>
      </c>
      <c r="AQ1138" s="34">
        <f>IFERROR(VLOOKUP($H1138,#REF!,11,FALSE),0)</f>
        <v>0</v>
      </c>
      <c r="AR1138" s="42">
        <f>IFERROR(VLOOKUP($H1138,#REF!,12,FALSE),0)</f>
        <v>0</v>
      </c>
      <c r="AS1138" s="34">
        <f>IFERROR(VLOOKUP($H1138,#REF!,13,FALSE),0)</f>
        <v>0</v>
      </c>
      <c r="AT1138" s="34">
        <f>IFERROR(VLOOKUP($H1138,#REF!,14,FALSE),0)</f>
        <v>0</v>
      </c>
      <c r="AU1138" s="42">
        <f>IFERROR(VLOOKUP($H1138,#REF!,15,FALSE),0)</f>
        <v>0</v>
      </c>
      <c r="AV1138" s="34">
        <f>IFERROR(VLOOKUP($H1138,#REF!,15,FALSE),0)</f>
        <v>0</v>
      </c>
      <c r="AW1138" s="34">
        <f>IFERROR(VLOOKUP($H1138,#REF!,16,FALSE),0)</f>
        <v>0</v>
      </c>
      <c r="AX1138" s="42">
        <f>IFERROR(VLOOKUP($H1138,#REF!,17,FALSE),0)</f>
        <v>0</v>
      </c>
    </row>
    <row r="1139" spans="1:50" x14ac:dyDescent="0.3">
      <c r="A1139" s="33" t="str">
        <f t="shared" si="68"/>
        <v>0</v>
      </c>
      <c r="B1139" s="33">
        <f>+'R&amp;E EXPORT'!B1114</f>
        <v>0</v>
      </c>
      <c r="C1139" t="str">
        <f>IFERROR(VLOOKUP(A1139,'MCSJ Export'!A:C,3,FALSE),"")</f>
        <v/>
      </c>
      <c r="D1139" s="37">
        <f t="shared" ca="1" si="69"/>
        <v>0</v>
      </c>
      <c r="E1139" s="37">
        <f t="shared" ca="1" si="70"/>
        <v>0</v>
      </c>
      <c r="F1139" s="37">
        <f t="shared" ca="1" si="71"/>
        <v>0</v>
      </c>
      <c r="G1139" s="37"/>
      <c r="H1139" s="33">
        <f>+'R&amp;E EXPORT'!A1114</f>
        <v>0</v>
      </c>
      <c r="I1139" s="34">
        <f>IFERROR(VLOOKUP($H1139,'Gen F Rev'!$A:$M,15,FALSE),0)</f>
        <v>0</v>
      </c>
      <c r="J1139" s="34">
        <f>IFERROR(VLOOKUP($H1139,'Gen F Rev'!$A:$M,16,FALSE),0)</f>
        <v>0</v>
      </c>
      <c r="K1139" s="42">
        <f>IFERROR(VLOOKUP($H1139,'Gen F Rev'!$A:$M,17,FALSE),0)</f>
        <v>0</v>
      </c>
      <c r="L1139" s="34">
        <f>IFERROR(VLOOKUP($H1139,'Gen F Exp'!$A:$E,15,FALSE),0)</f>
        <v>0</v>
      </c>
      <c r="M1139" s="34">
        <f>IFERROR(VLOOKUP($H1139,'Gen F Exp'!$A:$E,16,FALSE),0)</f>
        <v>0</v>
      </c>
      <c r="N1139" s="42">
        <f>IFERROR(VLOOKUP($H1139,'Gen F Exp'!$A:$E,17,FALSE),0)</f>
        <v>0</v>
      </c>
      <c r="O1139" s="34">
        <f>IFERROR(VLOOKUP($H1139,'Water F Rev'!$A:$L,15,FALSE),0)</f>
        <v>0</v>
      </c>
      <c r="P1139" s="34">
        <f>IFERROR(VLOOKUP($H1139,'Water F Rev'!$A:$L,16,FALSE),0)</f>
        <v>0</v>
      </c>
      <c r="Q1139" s="42">
        <f>IFERROR(VLOOKUP($H1139,'Water F Rev'!$A:$L,17,FALSE),0)</f>
        <v>0</v>
      </c>
      <c r="R1139" s="34">
        <f>IFERROR(VLOOKUP($H1139,'Water F Exp'!$A:$K,15,FALSE),0)</f>
        <v>0</v>
      </c>
      <c r="S1139" s="34">
        <f>IFERROR(VLOOKUP($H1139,'Water F Exp'!$A:$K,16,FALSE),0)</f>
        <v>0</v>
      </c>
      <c r="T1139" s="42">
        <f>IFERROR(VLOOKUP($H1139,'Water F Exp'!$A:$K,17,FALSE),0)</f>
        <v>0</v>
      </c>
      <c r="U1139" s="34">
        <f ca="1">IFERROR(VLOOKUP($H1139,'Sewer F Rev'!$A:$E,15,FALSE),0)</f>
        <v>0</v>
      </c>
      <c r="V1139" s="34">
        <f ca="1">IFERROR(VLOOKUP($H1139,'Sewer F Rev'!$A:$E,16,FALSE),0)</f>
        <v>0</v>
      </c>
      <c r="W1139" s="42">
        <f ca="1">IFERROR(VLOOKUP($H1139,'Sewer F Rev'!$A:$E,17,FALSE),0)</f>
        <v>0</v>
      </c>
      <c r="X1139" s="34">
        <f>IFERROR(VLOOKUP($H1139,'Sewer F Exp'!$A:$B,15,FALSE),0)</f>
        <v>0</v>
      </c>
      <c r="Y1139" s="34">
        <f>IFERROR(VLOOKUP($H1139,'Sewer F Exp'!$A:$B,16,FALSE),0)</f>
        <v>0</v>
      </c>
      <c r="Z1139" s="42">
        <f>IFERROR(VLOOKUP($H1139,'Sewer F Exp'!$A:$B,17,FALSE),0)</f>
        <v>0</v>
      </c>
      <c r="AA1139" s="34">
        <f>IFERROR(VLOOKUP($H1139,'Refuse F Rev'!$A:$E,15,FALSE),0)</f>
        <v>0</v>
      </c>
      <c r="AB1139" s="34">
        <f>IFERROR(VLOOKUP($H1139,'Refuse F Rev'!$A:$E,16,FALSE),0)</f>
        <v>0</v>
      </c>
      <c r="AC1139" s="42">
        <f>IFERROR(VLOOKUP($H1139,'Refuse F Rev'!$A:$E,17,FALSE),0)</f>
        <v>0</v>
      </c>
      <c r="AD1139" s="34">
        <f>IFERROR(VLOOKUP($H1139,'Refuse F Exp'!$A:$E,15,FALSE),0)</f>
        <v>0</v>
      </c>
      <c r="AE1139" s="34">
        <f>IFERROR(VLOOKUP($H1139,'Refuse F Exp'!$A:$E,16,FALSE),0)</f>
        <v>0</v>
      </c>
      <c r="AF1139" s="42">
        <f>IFERROR(VLOOKUP($H1139,'Refuse F Exp'!$A:$E,17,FALSE),0)</f>
        <v>0</v>
      </c>
      <c r="AG1139" s="34">
        <f>IFERROR(VLOOKUP($H1139,#REF!,10,FALSE),0)</f>
        <v>0</v>
      </c>
      <c r="AH1139" s="34">
        <f>IFERROR(VLOOKUP($H1139,#REF!,11,FALSE),0)</f>
        <v>0</v>
      </c>
      <c r="AI1139" s="42">
        <f>IFERROR(VLOOKUP($H1139,#REF!,12,FALSE),0)</f>
        <v>0</v>
      </c>
      <c r="AJ1139" s="34">
        <f>IFERROR(VLOOKUP($H1139,#REF!,10,FALSE),0)</f>
        <v>0</v>
      </c>
      <c r="AK1139" s="34">
        <f>IFERROR(VLOOKUP($H1139,#REF!,11,FALSE),0)</f>
        <v>0</v>
      </c>
      <c r="AL1139" s="42">
        <f>IFERROR(VLOOKUP($H1139,#REF!,12,FALSE),0)</f>
        <v>0</v>
      </c>
      <c r="AM1139" s="34">
        <f>IFERROR(VLOOKUP($H1139,#REF!,10,FALSE),0)</f>
        <v>0</v>
      </c>
      <c r="AN1139" s="34">
        <f>IFERROR(VLOOKUP($H1139,#REF!,11,FALSE),0)</f>
        <v>0</v>
      </c>
      <c r="AO1139" s="42">
        <f>IFERROR(VLOOKUP($H1139,#REF!,12,FALSE),0)</f>
        <v>0</v>
      </c>
      <c r="AP1139" s="34">
        <f>IFERROR(VLOOKUP($H1139,#REF!,10,FALSE),0)</f>
        <v>0</v>
      </c>
      <c r="AQ1139" s="34">
        <f>IFERROR(VLOOKUP($H1139,#REF!,11,FALSE),0)</f>
        <v>0</v>
      </c>
      <c r="AR1139" s="42">
        <f>IFERROR(VLOOKUP($H1139,#REF!,12,FALSE),0)</f>
        <v>0</v>
      </c>
      <c r="AS1139" s="34">
        <f>IFERROR(VLOOKUP($H1139,#REF!,13,FALSE),0)</f>
        <v>0</v>
      </c>
      <c r="AT1139" s="34">
        <f>IFERROR(VLOOKUP($H1139,#REF!,14,FALSE),0)</f>
        <v>0</v>
      </c>
      <c r="AU1139" s="42">
        <f>IFERROR(VLOOKUP($H1139,#REF!,15,FALSE),0)</f>
        <v>0</v>
      </c>
      <c r="AV1139" s="34">
        <f>IFERROR(VLOOKUP($H1139,#REF!,15,FALSE),0)</f>
        <v>0</v>
      </c>
      <c r="AW1139" s="34">
        <f>IFERROR(VLOOKUP($H1139,#REF!,16,FALSE),0)</f>
        <v>0</v>
      </c>
      <c r="AX1139" s="42">
        <f>IFERROR(VLOOKUP($H1139,#REF!,17,FALSE),0)</f>
        <v>0</v>
      </c>
    </row>
    <row r="1140" spans="1:50" x14ac:dyDescent="0.3">
      <c r="A1140" s="33" t="str">
        <f t="shared" si="68"/>
        <v>0</v>
      </c>
      <c r="B1140" s="33">
        <f>+'R&amp;E EXPORT'!B1115</f>
        <v>0</v>
      </c>
      <c r="C1140" t="str">
        <f>IFERROR(VLOOKUP(A1140,'MCSJ Export'!A:C,3,FALSE),"")</f>
        <v/>
      </c>
      <c r="D1140" s="37">
        <f t="shared" ca="1" si="69"/>
        <v>0</v>
      </c>
      <c r="E1140" s="37">
        <f t="shared" ca="1" si="70"/>
        <v>0</v>
      </c>
      <c r="F1140" s="37">
        <f t="shared" ca="1" si="71"/>
        <v>0</v>
      </c>
      <c r="G1140" s="37"/>
      <c r="H1140" s="33">
        <f>+'R&amp;E EXPORT'!A1115</f>
        <v>0</v>
      </c>
      <c r="I1140" s="34">
        <f>IFERROR(VLOOKUP($H1140,'Gen F Rev'!$A:$M,15,FALSE),0)</f>
        <v>0</v>
      </c>
      <c r="J1140" s="34">
        <f>IFERROR(VLOOKUP($H1140,'Gen F Rev'!$A:$M,16,FALSE),0)</f>
        <v>0</v>
      </c>
      <c r="K1140" s="42">
        <f>IFERROR(VLOOKUP($H1140,'Gen F Rev'!$A:$M,17,FALSE),0)</f>
        <v>0</v>
      </c>
      <c r="L1140" s="34">
        <f>IFERROR(VLOOKUP($H1140,'Gen F Exp'!$A:$E,15,FALSE),0)</f>
        <v>0</v>
      </c>
      <c r="M1140" s="34">
        <f>IFERROR(VLOOKUP($H1140,'Gen F Exp'!$A:$E,16,FALSE),0)</f>
        <v>0</v>
      </c>
      <c r="N1140" s="42">
        <f>IFERROR(VLOOKUP($H1140,'Gen F Exp'!$A:$E,17,FALSE),0)</f>
        <v>0</v>
      </c>
      <c r="O1140" s="34">
        <f>IFERROR(VLOOKUP($H1140,'Water F Rev'!$A:$L,15,FALSE),0)</f>
        <v>0</v>
      </c>
      <c r="P1140" s="34">
        <f>IFERROR(VLOOKUP($H1140,'Water F Rev'!$A:$L,16,FALSE),0)</f>
        <v>0</v>
      </c>
      <c r="Q1140" s="42">
        <f>IFERROR(VLOOKUP($H1140,'Water F Rev'!$A:$L,17,FALSE),0)</f>
        <v>0</v>
      </c>
      <c r="R1140" s="34">
        <f>IFERROR(VLOOKUP($H1140,'Water F Exp'!$A:$K,15,FALSE),0)</f>
        <v>0</v>
      </c>
      <c r="S1140" s="34">
        <f>IFERROR(VLOOKUP($H1140,'Water F Exp'!$A:$K,16,FALSE),0)</f>
        <v>0</v>
      </c>
      <c r="T1140" s="42">
        <f>IFERROR(VLOOKUP($H1140,'Water F Exp'!$A:$K,17,FALSE),0)</f>
        <v>0</v>
      </c>
      <c r="U1140" s="34">
        <f ca="1">IFERROR(VLOOKUP($H1140,'Sewer F Rev'!$A:$E,15,FALSE),0)</f>
        <v>0</v>
      </c>
      <c r="V1140" s="34">
        <f ca="1">IFERROR(VLOOKUP($H1140,'Sewer F Rev'!$A:$E,16,FALSE),0)</f>
        <v>0</v>
      </c>
      <c r="W1140" s="42">
        <f ca="1">IFERROR(VLOOKUP($H1140,'Sewer F Rev'!$A:$E,17,FALSE),0)</f>
        <v>0</v>
      </c>
      <c r="X1140" s="34">
        <f>IFERROR(VLOOKUP($H1140,'Sewer F Exp'!$A:$B,15,FALSE),0)</f>
        <v>0</v>
      </c>
      <c r="Y1140" s="34">
        <f>IFERROR(VLOOKUP($H1140,'Sewer F Exp'!$A:$B,16,FALSE),0)</f>
        <v>0</v>
      </c>
      <c r="Z1140" s="42">
        <f>IFERROR(VLOOKUP($H1140,'Sewer F Exp'!$A:$B,17,FALSE),0)</f>
        <v>0</v>
      </c>
      <c r="AA1140" s="34">
        <f>IFERROR(VLOOKUP($H1140,'Refuse F Rev'!$A:$E,15,FALSE),0)</f>
        <v>0</v>
      </c>
      <c r="AB1140" s="34">
        <f>IFERROR(VLOOKUP($H1140,'Refuse F Rev'!$A:$E,16,FALSE),0)</f>
        <v>0</v>
      </c>
      <c r="AC1140" s="42">
        <f>IFERROR(VLOOKUP($H1140,'Refuse F Rev'!$A:$E,17,FALSE),0)</f>
        <v>0</v>
      </c>
      <c r="AD1140" s="34">
        <f>IFERROR(VLOOKUP($H1140,'Refuse F Exp'!$A:$E,15,FALSE),0)</f>
        <v>0</v>
      </c>
      <c r="AE1140" s="34">
        <f>IFERROR(VLOOKUP($H1140,'Refuse F Exp'!$A:$E,16,FALSE),0)</f>
        <v>0</v>
      </c>
      <c r="AF1140" s="42">
        <f>IFERROR(VLOOKUP($H1140,'Refuse F Exp'!$A:$E,17,FALSE),0)</f>
        <v>0</v>
      </c>
      <c r="AG1140" s="34">
        <f>IFERROR(VLOOKUP($H1140,#REF!,10,FALSE),0)</f>
        <v>0</v>
      </c>
      <c r="AH1140" s="34">
        <f>IFERROR(VLOOKUP($H1140,#REF!,11,FALSE),0)</f>
        <v>0</v>
      </c>
      <c r="AI1140" s="42">
        <f>IFERROR(VLOOKUP($H1140,#REF!,12,FALSE),0)</f>
        <v>0</v>
      </c>
      <c r="AJ1140" s="34">
        <f>IFERROR(VLOOKUP($H1140,#REF!,10,FALSE),0)</f>
        <v>0</v>
      </c>
      <c r="AK1140" s="34">
        <f>IFERROR(VLOOKUP($H1140,#REF!,11,FALSE),0)</f>
        <v>0</v>
      </c>
      <c r="AL1140" s="42">
        <f>IFERROR(VLOOKUP($H1140,#REF!,12,FALSE),0)</f>
        <v>0</v>
      </c>
      <c r="AM1140" s="34">
        <f>IFERROR(VLOOKUP($H1140,#REF!,10,FALSE),0)</f>
        <v>0</v>
      </c>
      <c r="AN1140" s="34">
        <f>IFERROR(VLOOKUP($H1140,#REF!,11,FALSE),0)</f>
        <v>0</v>
      </c>
      <c r="AO1140" s="42">
        <f>IFERROR(VLOOKUP($H1140,#REF!,12,FALSE),0)</f>
        <v>0</v>
      </c>
      <c r="AP1140" s="34">
        <f>IFERROR(VLOOKUP($H1140,#REF!,10,FALSE),0)</f>
        <v>0</v>
      </c>
      <c r="AQ1140" s="34">
        <f>IFERROR(VLOOKUP($H1140,#REF!,11,FALSE),0)</f>
        <v>0</v>
      </c>
      <c r="AR1140" s="42">
        <f>IFERROR(VLOOKUP($H1140,#REF!,12,FALSE),0)</f>
        <v>0</v>
      </c>
      <c r="AS1140" s="34">
        <f>IFERROR(VLOOKUP($H1140,#REF!,13,FALSE),0)</f>
        <v>0</v>
      </c>
      <c r="AT1140" s="34">
        <f>IFERROR(VLOOKUP($H1140,#REF!,14,FALSE),0)</f>
        <v>0</v>
      </c>
      <c r="AU1140" s="42">
        <f>IFERROR(VLOOKUP($H1140,#REF!,15,FALSE),0)</f>
        <v>0</v>
      </c>
      <c r="AV1140" s="34">
        <f>IFERROR(VLOOKUP($H1140,#REF!,15,FALSE),0)</f>
        <v>0</v>
      </c>
      <c r="AW1140" s="34">
        <f>IFERROR(VLOOKUP($H1140,#REF!,16,FALSE),0)</f>
        <v>0</v>
      </c>
      <c r="AX1140" s="42">
        <f>IFERROR(VLOOKUP($H1140,#REF!,17,FALSE),0)</f>
        <v>0</v>
      </c>
    </row>
    <row r="1141" spans="1:50" x14ac:dyDescent="0.3">
      <c r="A1141" s="33" t="str">
        <f t="shared" si="68"/>
        <v>0</v>
      </c>
      <c r="B1141" s="33">
        <f>+'R&amp;E EXPORT'!B1116</f>
        <v>0</v>
      </c>
      <c r="C1141" t="str">
        <f>IFERROR(VLOOKUP(A1141,'MCSJ Export'!A:C,3,FALSE),"")</f>
        <v/>
      </c>
      <c r="D1141" s="37">
        <f t="shared" ca="1" si="69"/>
        <v>0</v>
      </c>
      <c r="E1141" s="37">
        <f t="shared" ca="1" si="70"/>
        <v>0</v>
      </c>
      <c r="F1141" s="37">
        <f t="shared" ca="1" si="71"/>
        <v>0</v>
      </c>
      <c r="G1141" s="37"/>
      <c r="H1141" s="33">
        <f>+'R&amp;E EXPORT'!A1116</f>
        <v>0</v>
      </c>
      <c r="I1141" s="34">
        <f>IFERROR(VLOOKUP($H1141,'Gen F Rev'!$A:$M,15,FALSE),0)</f>
        <v>0</v>
      </c>
      <c r="J1141" s="34">
        <f>IFERROR(VLOOKUP($H1141,'Gen F Rev'!$A:$M,16,FALSE),0)</f>
        <v>0</v>
      </c>
      <c r="K1141" s="42">
        <f>IFERROR(VLOOKUP($H1141,'Gen F Rev'!$A:$M,17,FALSE),0)</f>
        <v>0</v>
      </c>
      <c r="L1141" s="34">
        <f>IFERROR(VLOOKUP($H1141,'Gen F Exp'!$A:$E,15,FALSE),0)</f>
        <v>0</v>
      </c>
      <c r="M1141" s="34">
        <f>IFERROR(VLOOKUP($H1141,'Gen F Exp'!$A:$E,16,FALSE),0)</f>
        <v>0</v>
      </c>
      <c r="N1141" s="42">
        <f>IFERROR(VLOOKUP($H1141,'Gen F Exp'!$A:$E,17,FALSE),0)</f>
        <v>0</v>
      </c>
      <c r="O1141" s="34">
        <f>IFERROR(VLOOKUP($H1141,'Water F Rev'!$A:$L,15,FALSE),0)</f>
        <v>0</v>
      </c>
      <c r="P1141" s="34">
        <f>IFERROR(VLOOKUP($H1141,'Water F Rev'!$A:$L,16,FALSE),0)</f>
        <v>0</v>
      </c>
      <c r="Q1141" s="42">
        <f>IFERROR(VLOOKUP($H1141,'Water F Rev'!$A:$L,17,FALSE),0)</f>
        <v>0</v>
      </c>
      <c r="R1141" s="34">
        <f>IFERROR(VLOOKUP($H1141,'Water F Exp'!$A:$K,15,FALSE),0)</f>
        <v>0</v>
      </c>
      <c r="S1141" s="34">
        <f>IFERROR(VLOOKUP($H1141,'Water F Exp'!$A:$K,16,FALSE),0)</f>
        <v>0</v>
      </c>
      <c r="T1141" s="42">
        <f>IFERROR(VLOOKUP($H1141,'Water F Exp'!$A:$K,17,FALSE),0)</f>
        <v>0</v>
      </c>
      <c r="U1141" s="34">
        <f ca="1">IFERROR(VLOOKUP($H1141,'Sewer F Rev'!$A:$E,15,FALSE),0)</f>
        <v>0</v>
      </c>
      <c r="V1141" s="34">
        <f ca="1">IFERROR(VLOOKUP($H1141,'Sewer F Rev'!$A:$E,16,FALSE),0)</f>
        <v>0</v>
      </c>
      <c r="W1141" s="42">
        <f ca="1">IFERROR(VLOOKUP($H1141,'Sewer F Rev'!$A:$E,17,FALSE),0)</f>
        <v>0</v>
      </c>
      <c r="X1141" s="34">
        <f>IFERROR(VLOOKUP($H1141,'Sewer F Exp'!$A:$B,15,FALSE),0)</f>
        <v>0</v>
      </c>
      <c r="Y1141" s="34">
        <f>IFERROR(VLOOKUP($H1141,'Sewer F Exp'!$A:$B,16,FALSE),0)</f>
        <v>0</v>
      </c>
      <c r="Z1141" s="42">
        <f>IFERROR(VLOOKUP($H1141,'Sewer F Exp'!$A:$B,17,FALSE),0)</f>
        <v>0</v>
      </c>
      <c r="AA1141" s="34">
        <f>IFERROR(VLOOKUP($H1141,'Refuse F Rev'!$A:$E,15,FALSE),0)</f>
        <v>0</v>
      </c>
      <c r="AB1141" s="34">
        <f>IFERROR(VLOOKUP($H1141,'Refuse F Rev'!$A:$E,16,FALSE),0)</f>
        <v>0</v>
      </c>
      <c r="AC1141" s="42">
        <f>IFERROR(VLOOKUP($H1141,'Refuse F Rev'!$A:$E,17,FALSE),0)</f>
        <v>0</v>
      </c>
      <c r="AD1141" s="34">
        <f>IFERROR(VLOOKUP($H1141,'Refuse F Exp'!$A:$E,15,FALSE),0)</f>
        <v>0</v>
      </c>
      <c r="AE1141" s="34">
        <f>IFERROR(VLOOKUP($H1141,'Refuse F Exp'!$A:$E,16,FALSE),0)</f>
        <v>0</v>
      </c>
      <c r="AF1141" s="42">
        <f>IFERROR(VLOOKUP($H1141,'Refuse F Exp'!$A:$E,17,FALSE),0)</f>
        <v>0</v>
      </c>
      <c r="AG1141" s="34">
        <f>IFERROR(VLOOKUP($H1141,#REF!,10,FALSE),0)</f>
        <v>0</v>
      </c>
      <c r="AH1141" s="34">
        <f>IFERROR(VLOOKUP($H1141,#REF!,11,FALSE),0)</f>
        <v>0</v>
      </c>
      <c r="AI1141" s="42">
        <f>IFERROR(VLOOKUP($H1141,#REF!,12,FALSE),0)</f>
        <v>0</v>
      </c>
      <c r="AJ1141" s="34">
        <f>IFERROR(VLOOKUP($H1141,#REF!,10,FALSE),0)</f>
        <v>0</v>
      </c>
      <c r="AK1141" s="34">
        <f>IFERROR(VLOOKUP($H1141,#REF!,11,FALSE),0)</f>
        <v>0</v>
      </c>
      <c r="AL1141" s="42">
        <f>IFERROR(VLOOKUP($H1141,#REF!,12,FALSE),0)</f>
        <v>0</v>
      </c>
      <c r="AM1141" s="34">
        <f>IFERROR(VLOOKUP($H1141,#REF!,10,FALSE),0)</f>
        <v>0</v>
      </c>
      <c r="AN1141" s="34">
        <f>IFERROR(VLOOKUP($H1141,#REF!,11,FALSE),0)</f>
        <v>0</v>
      </c>
      <c r="AO1141" s="42">
        <f>IFERROR(VLOOKUP($H1141,#REF!,12,FALSE),0)</f>
        <v>0</v>
      </c>
      <c r="AP1141" s="34">
        <f>IFERROR(VLOOKUP($H1141,#REF!,10,FALSE),0)</f>
        <v>0</v>
      </c>
      <c r="AQ1141" s="34">
        <f>IFERROR(VLOOKUP($H1141,#REF!,11,FALSE),0)</f>
        <v>0</v>
      </c>
      <c r="AR1141" s="42">
        <f>IFERROR(VLOOKUP($H1141,#REF!,12,FALSE),0)</f>
        <v>0</v>
      </c>
      <c r="AS1141" s="34">
        <f>IFERROR(VLOOKUP($H1141,#REF!,13,FALSE),0)</f>
        <v>0</v>
      </c>
      <c r="AT1141" s="34">
        <f>IFERROR(VLOOKUP($H1141,#REF!,14,FALSE),0)</f>
        <v>0</v>
      </c>
      <c r="AU1141" s="42">
        <f>IFERROR(VLOOKUP($H1141,#REF!,15,FALSE),0)</f>
        <v>0</v>
      </c>
      <c r="AV1141" s="34">
        <f>IFERROR(VLOOKUP($H1141,#REF!,15,FALSE),0)</f>
        <v>0</v>
      </c>
      <c r="AW1141" s="34">
        <f>IFERROR(VLOOKUP($H1141,#REF!,16,FALSE),0)</f>
        <v>0</v>
      </c>
      <c r="AX1141" s="42">
        <f>IFERROR(VLOOKUP($H1141,#REF!,17,FALSE),0)</f>
        <v>0</v>
      </c>
    </row>
    <row r="1142" spans="1:50" x14ac:dyDescent="0.3">
      <c r="A1142" s="33" t="str">
        <f t="shared" si="68"/>
        <v>0</v>
      </c>
      <c r="B1142" s="33">
        <f>+'R&amp;E EXPORT'!B1117</f>
        <v>0</v>
      </c>
      <c r="C1142" t="str">
        <f>IFERROR(VLOOKUP(A1142,'MCSJ Export'!A:C,3,FALSE),"")</f>
        <v/>
      </c>
      <c r="D1142" s="37">
        <f t="shared" ca="1" si="69"/>
        <v>0</v>
      </c>
      <c r="E1142" s="37">
        <f t="shared" ca="1" si="70"/>
        <v>0</v>
      </c>
      <c r="F1142" s="37">
        <f t="shared" ca="1" si="71"/>
        <v>0</v>
      </c>
      <c r="G1142" s="37"/>
      <c r="H1142" s="33">
        <f>+'R&amp;E EXPORT'!A1117</f>
        <v>0</v>
      </c>
      <c r="I1142" s="34">
        <f>IFERROR(VLOOKUP($H1142,'Gen F Rev'!$A:$M,15,FALSE),0)</f>
        <v>0</v>
      </c>
      <c r="J1142" s="34">
        <f>IFERROR(VLOOKUP($H1142,'Gen F Rev'!$A:$M,16,FALSE),0)</f>
        <v>0</v>
      </c>
      <c r="K1142" s="42">
        <f>IFERROR(VLOOKUP($H1142,'Gen F Rev'!$A:$M,17,FALSE),0)</f>
        <v>0</v>
      </c>
      <c r="L1142" s="34">
        <f>IFERROR(VLOOKUP($H1142,'Gen F Exp'!$A:$E,15,FALSE),0)</f>
        <v>0</v>
      </c>
      <c r="M1142" s="34">
        <f>IFERROR(VLOOKUP($H1142,'Gen F Exp'!$A:$E,16,FALSE),0)</f>
        <v>0</v>
      </c>
      <c r="N1142" s="42">
        <f>IFERROR(VLOOKUP($H1142,'Gen F Exp'!$A:$E,17,FALSE),0)</f>
        <v>0</v>
      </c>
      <c r="O1142" s="34">
        <f>IFERROR(VLOOKUP($H1142,'Water F Rev'!$A:$L,15,FALSE),0)</f>
        <v>0</v>
      </c>
      <c r="P1142" s="34">
        <f>IFERROR(VLOOKUP($H1142,'Water F Rev'!$A:$L,16,FALSE),0)</f>
        <v>0</v>
      </c>
      <c r="Q1142" s="42">
        <f>IFERROR(VLOOKUP($H1142,'Water F Rev'!$A:$L,17,FALSE),0)</f>
        <v>0</v>
      </c>
      <c r="R1142" s="34">
        <f>IFERROR(VLOOKUP($H1142,'Water F Exp'!$A:$K,15,FALSE),0)</f>
        <v>0</v>
      </c>
      <c r="S1142" s="34">
        <f>IFERROR(VLOOKUP($H1142,'Water F Exp'!$A:$K,16,FALSE),0)</f>
        <v>0</v>
      </c>
      <c r="T1142" s="42">
        <f>IFERROR(VLOOKUP($H1142,'Water F Exp'!$A:$K,17,FALSE),0)</f>
        <v>0</v>
      </c>
      <c r="U1142" s="34">
        <f ca="1">IFERROR(VLOOKUP($H1142,'Sewer F Rev'!$A:$E,15,FALSE),0)</f>
        <v>0</v>
      </c>
      <c r="V1142" s="34">
        <f ca="1">IFERROR(VLOOKUP($H1142,'Sewer F Rev'!$A:$E,16,FALSE),0)</f>
        <v>0</v>
      </c>
      <c r="W1142" s="42">
        <f ca="1">IFERROR(VLOOKUP($H1142,'Sewer F Rev'!$A:$E,17,FALSE),0)</f>
        <v>0</v>
      </c>
      <c r="X1142" s="34">
        <f>IFERROR(VLOOKUP($H1142,'Sewer F Exp'!$A:$B,15,FALSE),0)</f>
        <v>0</v>
      </c>
      <c r="Y1142" s="34">
        <f>IFERROR(VLOOKUP($H1142,'Sewer F Exp'!$A:$B,16,FALSE),0)</f>
        <v>0</v>
      </c>
      <c r="Z1142" s="42">
        <f>IFERROR(VLOOKUP($H1142,'Sewer F Exp'!$A:$B,17,FALSE),0)</f>
        <v>0</v>
      </c>
      <c r="AA1142" s="34">
        <f>IFERROR(VLOOKUP($H1142,'Refuse F Rev'!$A:$E,15,FALSE),0)</f>
        <v>0</v>
      </c>
      <c r="AB1142" s="34">
        <f>IFERROR(VLOOKUP($H1142,'Refuse F Rev'!$A:$E,16,FALSE),0)</f>
        <v>0</v>
      </c>
      <c r="AC1142" s="42">
        <f>IFERROR(VLOOKUP($H1142,'Refuse F Rev'!$A:$E,17,FALSE),0)</f>
        <v>0</v>
      </c>
      <c r="AD1142" s="34">
        <f>IFERROR(VLOOKUP($H1142,'Refuse F Exp'!$A:$E,15,FALSE),0)</f>
        <v>0</v>
      </c>
      <c r="AE1142" s="34">
        <f>IFERROR(VLOOKUP($H1142,'Refuse F Exp'!$A:$E,16,FALSE),0)</f>
        <v>0</v>
      </c>
      <c r="AF1142" s="42">
        <f>IFERROR(VLOOKUP($H1142,'Refuse F Exp'!$A:$E,17,FALSE),0)</f>
        <v>0</v>
      </c>
      <c r="AG1142" s="34">
        <f>IFERROR(VLOOKUP($H1142,#REF!,10,FALSE),0)</f>
        <v>0</v>
      </c>
      <c r="AH1142" s="34">
        <f>IFERROR(VLOOKUP($H1142,#REF!,11,FALSE),0)</f>
        <v>0</v>
      </c>
      <c r="AI1142" s="42">
        <f>IFERROR(VLOOKUP($H1142,#REF!,12,FALSE),0)</f>
        <v>0</v>
      </c>
      <c r="AJ1142" s="34">
        <f>IFERROR(VLOOKUP($H1142,#REF!,10,FALSE),0)</f>
        <v>0</v>
      </c>
      <c r="AK1142" s="34">
        <f>IFERROR(VLOOKUP($H1142,#REF!,11,FALSE),0)</f>
        <v>0</v>
      </c>
      <c r="AL1142" s="42">
        <f>IFERROR(VLOOKUP($H1142,#REF!,12,FALSE),0)</f>
        <v>0</v>
      </c>
      <c r="AM1142" s="34">
        <f>IFERROR(VLOOKUP($H1142,#REF!,10,FALSE),0)</f>
        <v>0</v>
      </c>
      <c r="AN1142" s="34">
        <f>IFERROR(VLOOKUP($H1142,#REF!,11,FALSE),0)</f>
        <v>0</v>
      </c>
      <c r="AO1142" s="42">
        <f>IFERROR(VLOOKUP($H1142,#REF!,12,FALSE),0)</f>
        <v>0</v>
      </c>
      <c r="AP1142" s="34">
        <f>IFERROR(VLOOKUP($H1142,#REF!,10,FALSE),0)</f>
        <v>0</v>
      </c>
      <c r="AQ1142" s="34">
        <f>IFERROR(VLOOKUP($H1142,#REF!,11,FALSE),0)</f>
        <v>0</v>
      </c>
      <c r="AR1142" s="42">
        <f>IFERROR(VLOOKUP($H1142,#REF!,12,FALSE),0)</f>
        <v>0</v>
      </c>
      <c r="AS1142" s="34">
        <f>IFERROR(VLOOKUP($H1142,#REF!,13,FALSE),0)</f>
        <v>0</v>
      </c>
      <c r="AT1142" s="34">
        <f>IFERROR(VLOOKUP($H1142,#REF!,14,FALSE),0)</f>
        <v>0</v>
      </c>
      <c r="AU1142" s="42">
        <f>IFERROR(VLOOKUP($H1142,#REF!,15,FALSE),0)</f>
        <v>0</v>
      </c>
      <c r="AV1142" s="34">
        <f>IFERROR(VLOOKUP($H1142,#REF!,15,FALSE),0)</f>
        <v>0</v>
      </c>
      <c r="AW1142" s="34">
        <f>IFERROR(VLOOKUP($H1142,#REF!,16,FALSE),0)</f>
        <v>0</v>
      </c>
      <c r="AX1142" s="42">
        <f>IFERROR(VLOOKUP($H1142,#REF!,17,FALSE),0)</f>
        <v>0</v>
      </c>
    </row>
    <row r="1143" spans="1:50" x14ac:dyDescent="0.3">
      <c r="A1143" s="33" t="str">
        <f t="shared" si="68"/>
        <v>0</v>
      </c>
      <c r="B1143" s="33">
        <f>+'R&amp;E EXPORT'!B1118</f>
        <v>0</v>
      </c>
      <c r="C1143" t="str">
        <f>IFERROR(VLOOKUP(A1143,'MCSJ Export'!A:C,3,FALSE),"")</f>
        <v/>
      </c>
      <c r="D1143" s="37">
        <f t="shared" ca="1" si="69"/>
        <v>0</v>
      </c>
      <c r="E1143" s="37">
        <f t="shared" ca="1" si="70"/>
        <v>0</v>
      </c>
      <c r="F1143" s="37">
        <f t="shared" ca="1" si="71"/>
        <v>0</v>
      </c>
      <c r="G1143" s="37"/>
      <c r="H1143" s="33">
        <f>+'R&amp;E EXPORT'!A1118</f>
        <v>0</v>
      </c>
      <c r="I1143" s="34">
        <f>IFERROR(VLOOKUP($H1143,'Gen F Rev'!$A:$M,15,FALSE),0)</f>
        <v>0</v>
      </c>
      <c r="J1143" s="34">
        <f>IFERROR(VLOOKUP($H1143,'Gen F Rev'!$A:$M,16,FALSE),0)</f>
        <v>0</v>
      </c>
      <c r="K1143" s="42">
        <f>IFERROR(VLOOKUP($H1143,'Gen F Rev'!$A:$M,17,FALSE),0)</f>
        <v>0</v>
      </c>
      <c r="L1143" s="34">
        <f>IFERROR(VLOOKUP($H1143,'Gen F Exp'!$A:$E,15,FALSE),0)</f>
        <v>0</v>
      </c>
      <c r="M1143" s="34">
        <f>IFERROR(VLOOKUP($H1143,'Gen F Exp'!$A:$E,16,FALSE),0)</f>
        <v>0</v>
      </c>
      <c r="N1143" s="42">
        <f>IFERROR(VLOOKUP($H1143,'Gen F Exp'!$A:$E,17,FALSE),0)</f>
        <v>0</v>
      </c>
      <c r="O1143" s="34">
        <f>IFERROR(VLOOKUP($H1143,'Water F Rev'!$A:$L,15,FALSE),0)</f>
        <v>0</v>
      </c>
      <c r="P1143" s="34">
        <f>IFERROR(VLOOKUP($H1143,'Water F Rev'!$A:$L,16,FALSE),0)</f>
        <v>0</v>
      </c>
      <c r="Q1143" s="42">
        <f>IFERROR(VLOOKUP($H1143,'Water F Rev'!$A:$L,17,FALSE),0)</f>
        <v>0</v>
      </c>
      <c r="R1143" s="34">
        <f>IFERROR(VLOOKUP($H1143,'Water F Exp'!$A:$K,15,FALSE),0)</f>
        <v>0</v>
      </c>
      <c r="S1143" s="34">
        <f>IFERROR(VLOOKUP($H1143,'Water F Exp'!$A:$K,16,FALSE),0)</f>
        <v>0</v>
      </c>
      <c r="T1143" s="42">
        <f>IFERROR(VLOOKUP($H1143,'Water F Exp'!$A:$K,17,FALSE),0)</f>
        <v>0</v>
      </c>
      <c r="U1143" s="34">
        <f ca="1">IFERROR(VLOOKUP($H1143,'Sewer F Rev'!$A:$E,15,FALSE),0)</f>
        <v>0</v>
      </c>
      <c r="V1143" s="34">
        <f ca="1">IFERROR(VLOOKUP($H1143,'Sewer F Rev'!$A:$E,16,FALSE),0)</f>
        <v>0</v>
      </c>
      <c r="W1143" s="42">
        <f ca="1">IFERROR(VLOOKUP($H1143,'Sewer F Rev'!$A:$E,17,FALSE),0)</f>
        <v>0</v>
      </c>
      <c r="X1143" s="34">
        <f>IFERROR(VLOOKUP($H1143,'Sewer F Exp'!$A:$B,15,FALSE),0)</f>
        <v>0</v>
      </c>
      <c r="Y1143" s="34">
        <f>IFERROR(VLOOKUP($H1143,'Sewer F Exp'!$A:$B,16,FALSE),0)</f>
        <v>0</v>
      </c>
      <c r="Z1143" s="42">
        <f>IFERROR(VLOOKUP($H1143,'Sewer F Exp'!$A:$B,17,FALSE),0)</f>
        <v>0</v>
      </c>
      <c r="AA1143" s="34">
        <f>IFERROR(VLOOKUP($H1143,'Refuse F Rev'!$A:$E,15,FALSE),0)</f>
        <v>0</v>
      </c>
      <c r="AB1143" s="34">
        <f>IFERROR(VLOOKUP($H1143,'Refuse F Rev'!$A:$E,16,FALSE),0)</f>
        <v>0</v>
      </c>
      <c r="AC1143" s="42">
        <f>IFERROR(VLOOKUP($H1143,'Refuse F Rev'!$A:$E,17,FALSE),0)</f>
        <v>0</v>
      </c>
      <c r="AD1143" s="34">
        <f>IFERROR(VLOOKUP($H1143,'Refuse F Exp'!$A:$E,15,FALSE),0)</f>
        <v>0</v>
      </c>
      <c r="AE1143" s="34">
        <f>IFERROR(VLOOKUP($H1143,'Refuse F Exp'!$A:$E,16,FALSE),0)</f>
        <v>0</v>
      </c>
      <c r="AF1143" s="42">
        <f>IFERROR(VLOOKUP($H1143,'Refuse F Exp'!$A:$E,17,FALSE),0)</f>
        <v>0</v>
      </c>
      <c r="AG1143" s="34">
        <f>IFERROR(VLOOKUP($H1143,#REF!,10,FALSE),0)</f>
        <v>0</v>
      </c>
      <c r="AH1143" s="34">
        <f>IFERROR(VLOOKUP($H1143,#REF!,11,FALSE),0)</f>
        <v>0</v>
      </c>
      <c r="AI1143" s="42">
        <f>IFERROR(VLOOKUP($H1143,#REF!,12,FALSE),0)</f>
        <v>0</v>
      </c>
      <c r="AJ1143" s="34">
        <f>IFERROR(VLOOKUP($H1143,#REF!,10,FALSE),0)</f>
        <v>0</v>
      </c>
      <c r="AK1143" s="34">
        <f>IFERROR(VLOOKUP($H1143,#REF!,11,FALSE),0)</f>
        <v>0</v>
      </c>
      <c r="AL1143" s="42">
        <f>IFERROR(VLOOKUP($H1143,#REF!,12,FALSE),0)</f>
        <v>0</v>
      </c>
      <c r="AM1143" s="34">
        <f>IFERROR(VLOOKUP($H1143,#REF!,10,FALSE),0)</f>
        <v>0</v>
      </c>
      <c r="AN1143" s="34">
        <f>IFERROR(VLOOKUP($H1143,#REF!,11,FALSE),0)</f>
        <v>0</v>
      </c>
      <c r="AO1143" s="42">
        <f>IFERROR(VLOOKUP($H1143,#REF!,12,FALSE),0)</f>
        <v>0</v>
      </c>
      <c r="AP1143" s="34">
        <f>IFERROR(VLOOKUP($H1143,#REF!,10,FALSE),0)</f>
        <v>0</v>
      </c>
      <c r="AQ1143" s="34">
        <f>IFERROR(VLOOKUP($H1143,#REF!,11,FALSE),0)</f>
        <v>0</v>
      </c>
      <c r="AR1143" s="42">
        <f>IFERROR(VLOOKUP($H1143,#REF!,12,FALSE),0)</f>
        <v>0</v>
      </c>
      <c r="AS1143" s="34">
        <f>IFERROR(VLOOKUP($H1143,#REF!,13,FALSE),0)</f>
        <v>0</v>
      </c>
      <c r="AT1143" s="34">
        <f>IFERROR(VLOOKUP($H1143,#REF!,14,FALSE),0)</f>
        <v>0</v>
      </c>
      <c r="AU1143" s="42">
        <f>IFERROR(VLOOKUP($H1143,#REF!,15,FALSE),0)</f>
        <v>0</v>
      </c>
      <c r="AV1143" s="34">
        <f>IFERROR(VLOOKUP($H1143,#REF!,15,FALSE),0)</f>
        <v>0</v>
      </c>
      <c r="AW1143" s="34">
        <f>IFERROR(VLOOKUP($H1143,#REF!,16,FALSE),0)</f>
        <v>0</v>
      </c>
      <c r="AX1143" s="42">
        <f>IFERROR(VLOOKUP($H1143,#REF!,17,FALSE),0)</f>
        <v>0</v>
      </c>
    </row>
    <row r="1144" spans="1:50" x14ac:dyDescent="0.3">
      <c r="A1144" s="33" t="str">
        <f t="shared" si="68"/>
        <v>0</v>
      </c>
      <c r="B1144" s="33">
        <f>+'R&amp;E EXPORT'!B1119</f>
        <v>0</v>
      </c>
      <c r="C1144" t="str">
        <f>IFERROR(VLOOKUP(A1144,'MCSJ Export'!A:C,3,FALSE),"")</f>
        <v/>
      </c>
      <c r="D1144" s="37">
        <f t="shared" ca="1" si="69"/>
        <v>0</v>
      </c>
      <c r="E1144" s="37">
        <f t="shared" ca="1" si="70"/>
        <v>0</v>
      </c>
      <c r="F1144" s="37">
        <f t="shared" ca="1" si="71"/>
        <v>0</v>
      </c>
      <c r="G1144" s="37"/>
      <c r="H1144" s="33">
        <f>+'R&amp;E EXPORT'!A1119</f>
        <v>0</v>
      </c>
      <c r="I1144" s="34">
        <f>IFERROR(VLOOKUP($H1144,'Gen F Rev'!$A:$M,15,FALSE),0)</f>
        <v>0</v>
      </c>
      <c r="J1144" s="34">
        <f>IFERROR(VLOOKUP($H1144,'Gen F Rev'!$A:$M,16,FALSE),0)</f>
        <v>0</v>
      </c>
      <c r="K1144" s="42">
        <f>IFERROR(VLOOKUP($H1144,'Gen F Rev'!$A:$M,17,FALSE),0)</f>
        <v>0</v>
      </c>
      <c r="L1144" s="34">
        <f>IFERROR(VLOOKUP($H1144,'Gen F Exp'!$A:$E,15,FALSE),0)</f>
        <v>0</v>
      </c>
      <c r="M1144" s="34">
        <f>IFERROR(VLOOKUP($H1144,'Gen F Exp'!$A:$E,16,FALSE),0)</f>
        <v>0</v>
      </c>
      <c r="N1144" s="42">
        <f>IFERROR(VLOOKUP($H1144,'Gen F Exp'!$A:$E,17,FALSE),0)</f>
        <v>0</v>
      </c>
      <c r="O1144" s="34">
        <f>IFERROR(VLOOKUP($H1144,'Water F Rev'!$A:$L,15,FALSE),0)</f>
        <v>0</v>
      </c>
      <c r="P1144" s="34">
        <f>IFERROR(VLOOKUP($H1144,'Water F Rev'!$A:$L,16,FALSE),0)</f>
        <v>0</v>
      </c>
      <c r="Q1144" s="42">
        <f>IFERROR(VLOOKUP($H1144,'Water F Rev'!$A:$L,17,FALSE),0)</f>
        <v>0</v>
      </c>
      <c r="R1144" s="34">
        <f>IFERROR(VLOOKUP($H1144,'Water F Exp'!$A:$K,15,FALSE),0)</f>
        <v>0</v>
      </c>
      <c r="S1144" s="34">
        <f>IFERROR(VLOOKUP($H1144,'Water F Exp'!$A:$K,16,FALSE),0)</f>
        <v>0</v>
      </c>
      <c r="T1144" s="42">
        <f>IFERROR(VLOOKUP($H1144,'Water F Exp'!$A:$K,17,FALSE),0)</f>
        <v>0</v>
      </c>
      <c r="U1144" s="34">
        <f ca="1">IFERROR(VLOOKUP($H1144,'Sewer F Rev'!$A:$E,15,FALSE),0)</f>
        <v>0</v>
      </c>
      <c r="V1144" s="34">
        <f ca="1">IFERROR(VLOOKUP($H1144,'Sewer F Rev'!$A:$E,16,FALSE),0)</f>
        <v>0</v>
      </c>
      <c r="W1144" s="42">
        <f ca="1">IFERROR(VLOOKUP($H1144,'Sewer F Rev'!$A:$E,17,FALSE),0)</f>
        <v>0</v>
      </c>
      <c r="X1144" s="34">
        <f>IFERROR(VLOOKUP($H1144,'Sewer F Exp'!$A:$B,15,FALSE),0)</f>
        <v>0</v>
      </c>
      <c r="Y1144" s="34">
        <f>IFERROR(VLOOKUP($H1144,'Sewer F Exp'!$A:$B,16,FALSE),0)</f>
        <v>0</v>
      </c>
      <c r="Z1144" s="42">
        <f>IFERROR(VLOOKUP($H1144,'Sewer F Exp'!$A:$B,17,FALSE),0)</f>
        <v>0</v>
      </c>
      <c r="AA1144" s="34">
        <f>IFERROR(VLOOKUP($H1144,'Refuse F Rev'!$A:$E,15,FALSE),0)</f>
        <v>0</v>
      </c>
      <c r="AB1144" s="34">
        <f>IFERROR(VLOOKUP($H1144,'Refuse F Rev'!$A:$E,16,FALSE),0)</f>
        <v>0</v>
      </c>
      <c r="AC1144" s="42">
        <f>IFERROR(VLOOKUP($H1144,'Refuse F Rev'!$A:$E,17,FALSE),0)</f>
        <v>0</v>
      </c>
      <c r="AD1144" s="34">
        <f>IFERROR(VLOOKUP($H1144,'Refuse F Exp'!$A:$E,15,FALSE),0)</f>
        <v>0</v>
      </c>
      <c r="AE1144" s="34">
        <f>IFERROR(VLOOKUP($H1144,'Refuse F Exp'!$A:$E,16,FALSE),0)</f>
        <v>0</v>
      </c>
      <c r="AF1144" s="42">
        <f>IFERROR(VLOOKUP($H1144,'Refuse F Exp'!$A:$E,17,FALSE),0)</f>
        <v>0</v>
      </c>
      <c r="AG1144" s="34">
        <f>IFERROR(VLOOKUP($H1144,#REF!,10,FALSE),0)</f>
        <v>0</v>
      </c>
      <c r="AH1144" s="34">
        <f>IFERROR(VLOOKUP($H1144,#REF!,11,FALSE),0)</f>
        <v>0</v>
      </c>
      <c r="AI1144" s="42">
        <f>IFERROR(VLOOKUP($H1144,#REF!,12,FALSE),0)</f>
        <v>0</v>
      </c>
      <c r="AJ1144" s="34">
        <f>IFERROR(VLOOKUP($H1144,#REF!,10,FALSE),0)</f>
        <v>0</v>
      </c>
      <c r="AK1144" s="34">
        <f>IFERROR(VLOOKUP($H1144,#REF!,11,FALSE),0)</f>
        <v>0</v>
      </c>
      <c r="AL1144" s="42">
        <f>IFERROR(VLOOKUP($H1144,#REF!,12,FALSE),0)</f>
        <v>0</v>
      </c>
      <c r="AM1144" s="34">
        <f>IFERROR(VLOOKUP($H1144,#REF!,10,FALSE),0)</f>
        <v>0</v>
      </c>
      <c r="AN1144" s="34">
        <f>IFERROR(VLOOKUP($H1144,#REF!,11,FALSE),0)</f>
        <v>0</v>
      </c>
      <c r="AO1144" s="42">
        <f>IFERROR(VLOOKUP($H1144,#REF!,12,FALSE),0)</f>
        <v>0</v>
      </c>
      <c r="AP1144" s="34">
        <f>IFERROR(VLOOKUP($H1144,#REF!,10,FALSE),0)</f>
        <v>0</v>
      </c>
      <c r="AQ1144" s="34">
        <f>IFERROR(VLOOKUP($H1144,#REF!,11,FALSE),0)</f>
        <v>0</v>
      </c>
      <c r="AR1144" s="42">
        <f>IFERROR(VLOOKUP($H1144,#REF!,12,FALSE),0)</f>
        <v>0</v>
      </c>
      <c r="AS1144" s="34">
        <f>IFERROR(VLOOKUP($H1144,#REF!,13,FALSE),0)</f>
        <v>0</v>
      </c>
      <c r="AT1144" s="34">
        <f>IFERROR(VLOOKUP($H1144,#REF!,14,FALSE),0)</f>
        <v>0</v>
      </c>
      <c r="AU1144" s="42">
        <f>IFERROR(VLOOKUP($H1144,#REF!,15,FALSE),0)</f>
        <v>0</v>
      </c>
      <c r="AV1144" s="34">
        <f>IFERROR(VLOOKUP($H1144,#REF!,15,FALSE),0)</f>
        <v>0</v>
      </c>
      <c r="AW1144" s="34">
        <f>IFERROR(VLOOKUP($H1144,#REF!,16,FALSE),0)</f>
        <v>0</v>
      </c>
      <c r="AX1144" s="42">
        <f>IFERROR(VLOOKUP($H1144,#REF!,17,FALSE),0)</f>
        <v>0</v>
      </c>
    </row>
    <row r="1145" spans="1:50" x14ac:dyDescent="0.3">
      <c r="A1145" s="33" t="str">
        <f t="shared" si="68"/>
        <v>0</v>
      </c>
      <c r="B1145" s="33">
        <f>+'R&amp;E EXPORT'!B1120</f>
        <v>0</v>
      </c>
      <c r="C1145" t="str">
        <f>IFERROR(VLOOKUP(A1145,'MCSJ Export'!A:C,3,FALSE),"")</f>
        <v/>
      </c>
      <c r="D1145" s="37">
        <f t="shared" ca="1" si="69"/>
        <v>0</v>
      </c>
      <c r="E1145" s="37">
        <f t="shared" ca="1" si="70"/>
        <v>0</v>
      </c>
      <c r="F1145" s="37">
        <f t="shared" ca="1" si="71"/>
        <v>0</v>
      </c>
      <c r="G1145" s="37"/>
      <c r="H1145" s="33">
        <f>+'R&amp;E EXPORT'!A1120</f>
        <v>0</v>
      </c>
      <c r="I1145" s="34">
        <f>IFERROR(VLOOKUP($H1145,'Gen F Rev'!$A:$M,15,FALSE),0)</f>
        <v>0</v>
      </c>
      <c r="J1145" s="34">
        <f>IFERROR(VLOOKUP($H1145,'Gen F Rev'!$A:$M,16,FALSE),0)</f>
        <v>0</v>
      </c>
      <c r="K1145" s="42">
        <f>IFERROR(VLOOKUP($H1145,'Gen F Rev'!$A:$M,17,FALSE),0)</f>
        <v>0</v>
      </c>
      <c r="L1145" s="34">
        <f>IFERROR(VLOOKUP($H1145,'Gen F Exp'!$A:$E,15,FALSE),0)</f>
        <v>0</v>
      </c>
      <c r="M1145" s="34">
        <f>IFERROR(VLOOKUP($H1145,'Gen F Exp'!$A:$E,16,FALSE),0)</f>
        <v>0</v>
      </c>
      <c r="N1145" s="42">
        <f>IFERROR(VLOOKUP($H1145,'Gen F Exp'!$A:$E,17,FALSE),0)</f>
        <v>0</v>
      </c>
      <c r="O1145" s="34">
        <f>IFERROR(VLOOKUP($H1145,'Water F Rev'!$A:$L,15,FALSE),0)</f>
        <v>0</v>
      </c>
      <c r="P1145" s="34">
        <f>IFERROR(VLOOKUP($H1145,'Water F Rev'!$A:$L,16,FALSE),0)</f>
        <v>0</v>
      </c>
      <c r="Q1145" s="42">
        <f>IFERROR(VLOOKUP($H1145,'Water F Rev'!$A:$L,17,FALSE),0)</f>
        <v>0</v>
      </c>
      <c r="R1145" s="34">
        <f>IFERROR(VLOOKUP($H1145,'Water F Exp'!$A:$K,15,FALSE),0)</f>
        <v>0</v>
      </c>
      <c r="S1145" s="34">
        <f>IFERROR(VLOOKUP($H1145,'Water F Exp'!$A:$K,16,FALSE),0)</f>
        <v>0</v>
      </c>
      <c r="T1145" s="42">
        <f>IFERROR(VLOOKUP($H1145,'Water F Exp'!$A:$K,17,FALSE),0)</f>
        <v>0</v>
      </c>
      <c r="U1145" s="34">
        <f ca="1">IFERROR(VLOOKUP($H1145,'Sewer F Rev'!$A:$E,15,FALSE),0)</f>
        <v>0</v>
      </c>
      <c r="V1145" s="34">
        <f ca="1">IFERROR(VLOOKUP($H1145,'Sewer F Rev'!$A:$E,16,FALSE),0)</f>
        <v>0</v>
      </c>
      <c r="W1145" s="42">
        <f ca="1">IFERROR(VLOOKUP($H1145,'Sewer F Rev'!$A:$E,17,FALSE),0)</f>
        <v>0</v>
      </c>
      <c r="X1145" s="34">
        <f>IFERROR(VLOOKUP($H1145,'Sewer F Exp'!$A:$B,15,FALSE),0)</f>
        <v>0</v>
      </c>
      <c r="Y1145" s="34">
        <f>IFERROR(VLOOKUP($H1145,'Sewer F Exp'!$A:$B,16,FALSE),0)</f>
        <v>0</v>
      </c>
      <c r="Z1145" s="42">
        <f>IFERROR(VLOOKUP($H1145,'Sewer F Exp'!$A:$B,17,FALSE),0)</f>
        <v>0</v>
      </c>
      <c r="AA1145" s="34">
        <f>IFERROR(VLOOKUP($H1145,'Refuse F Rev'!$A:$E,15,FALSE),0)</f>
        <v>0</v>
      </c>
      <c r="AB1145" s="34">
        <f>IFERROR(VLOOKUP($H1145,'Refuse F Rev'!$A:$E,16,FALSE),0)</f>
        <v>0</v>
      </c>
      <c r="AC1145" s="42">
        <f>IFERROR(VLOOKUP($H1145,'Refuse F Rev'!$A:$E,17,FALSE),0)</f>
        <v>0</v>
      </c>
      <c r="AD1145" s="34">
        <f>IFERROR(VLOOKUP($H1145,'Refuse F Exp'!$A:$E,15,FALSE),0)</f>
        <v>0</v>
      </c>
      <c r="AE1145" s="34">
        <f>IFERROR(VLOOKUP($H1145,'Refuse F Exp'!$A:$E,16,FALSE),0)</f>
        <v>0</v>
      </c>
      <c r="AF1145" s="42">
        <f>IFERROR(VLOOKUP($H1145,'Refuse F Exp'!$A:$E,17,FALSE),0)</f>
        <v>0</v>
      </c>
      <c r="AG1145" s="34">
        <f>IFERROR(VLOOKUP($H1145,#REF!,10,FALSE),0)</f>
        <v>0</v>
      </c>
      <c r="AH1145" s="34">
        <f>IFERROR(VLOOKUP($H1145,#REF!,11,FALSE),0)</f>
        <v>0</v>
      </c>
      <c r="AI1145" s="42">
        <f>IFERROR(VLOOKUP($H1145,#REF!,12,FALSE),0)</f>
        <v>0</v>
      </c>
      <c r="AJ1145" s="34">
        <f>IFERROR(VLOOKUP($H1145,#REF!,10,FALSE),0)</f>
        <v>0</v>
      </c>
      <c r="AK1145" s="34">
        <f>IFERROR(VLOOKUP($H1145,#REF!,11,FALSE),0)</f>
        <v>0</v>
      </c>
      <c r="AL1145" s="42">
        <f>IFERROR(VLOOKUP($H1145,#REF!,12,FALSE),0)</f>
        <v>0</v>
      </c>
      <c r="AM1145" s="34">
        <f>IFERROR(VLOOKUP($H1145,#REF!,10,FALSE),0)</f>
        <v>0</v>
      </c>
      <c r="AN1145" s="34">
        <f>IFERROR(VLOOKUP($H1145,#REF!,11,FALSE),0)</f>
        <v>0</v>
      </c>
      <c r="AO1145" s="42">
        <f>IFERROR(VLOOKUP($H1145,#REF!,12,FALSE),0)</f>
        <v>0</v>
      </c>
      <c r="AP1145" s="34">
        <f>IFERROR(VLOOKUP($H1145,#REF!,10,FALSE),0)</f>
        <v>0</v>
      </c>
      <c r="AQ1145" s="34">
        <f>IFERROR(VLOOKUP($H1145,#REF!,11,FALSE),0)</f>
        <v>0</v>
      </c>
      <c r="AR1145" s="42">
        <f>IFERROR(VLOOKUP($H1145,#REF!,12,FALSE),0)</f>
        <v>0</v>
      </c>
      <c r="AS1145" s="34">
        <f>IFERROR(VLOOKUP($H1145,#REF!,13,FALSE),0)</f>
        <v>0</v>
      </c>
      <c r="AT1145" s="34">
        <f>IFERROR(VLOOKUP($H1145,#REF!,14,FALSE),0)</f>
        <v>0</v>
      </c>
      <c r="AU1145" s="42">
        <f>IFERROR(VLOOKUP($H1145,#REF!,15,FALSE),0)</f>
        <v>0</v>
      </c>
      <c r="AV1145" s="34">
        <f>IFERROR(VLOOKUP($H1145,#REF!,15,FALSE),0)</f>
        <v>0</v>
      </c>
      <c r="AW1145" s="34">
        <f>IFERROR(VLOOKUP($H1145,#REF!,16,FALSE),0)</f>
        <v>0</v>
      </c>
      <c r="AX1145" s="42">
        <f>IFERROR(VLOOKUP($H1145,#REF!,17,FALSE),0)</f>
        <v>0</v>
      </c>
    </row>
    <row r="1146" spans="1:50" x14ac:dyDescent="0.3">
      <c r="A1146" s="33" t="str">
        <f t="shared" si="68"/>
        <v>0</v>
      </c>
      <c r="B1146" s="33">
        <f>+'R&amp;E EXPORT'!B1121</f>
        <v>0</v>
      </c>
      <c r="C1146" t="str">
        <f>IFERROR(VLOOKUP(A1146,'MCSJ Export'!A:C,3,FALSE),"")</f>
        <v/>
      </c>
      <c r="D1146" s="37">
        <f t="shared" ca="1" si="69"/>
        <v>0</v>
      </c>
      <c r="E1146" s="37">
        <f t="shared" ca="1" si="70"/>
        <v>0</v>
      </c>
      <c r="F1146" s="37">
        <f t="shared" ca="1" si="71"/>
        <v>0</v>
      </c>
      <c r="G1146" s="37"/>
      <c r="H1146" s="33">
        <f>+'R&amp;E EXPORT'!A1121</f>
        <v>0</v>
      </c>
      <c r="I1146" s="34">
        <f>IFERROR(VLOOKUP($H1146,'Gen F Rev'!$A:$M,15,FALSE),0)</f>
        <v>0</v>
      </c>
      <c r="J1146" s="34">
        <f>IFERROR(VLOOKUP($H1146,'Gen F Rev'!$A:$M,16,FALSE),0)</f>
        <v>0</v>
      </c>
      <c r="K1146" s="42">
        <f>IFERROR(VLOOKUP($H1146,'Gen F Rev'!$A:$M,17,FALSE),0)</f>
        <v>0</v>
      </c>
      <c r="L1146" s="34">
        <f>IFERROR(VLOOKUP($H1146,'Gen F Exp'!$A:$E,15,FALSE),0)</f>
        <v>0</v>
      </c>
      <c r="M1146" s="34">
        <f>IFERROR(VLOOKUP($H1146,'Gen F Exp'!$A:$E,16,FALSE),0)</f>
        <v>0</v>
      </c>
      <c r="N1146" s="42">
        <f>IFERROR(VLOOKUP($H1146,'Gen F Exp'!$A:$E,17,FALSE),0)</f>
        <v>0</v>
      </c>
      <c r="O1146" s="34">
        <f>IFERROR(VLOOKUP($H1146,'Water F Rev'!$A:$L,15,FALSE),0)</f>
        <v>0</v>
      </c>
      <c r="P1146" s="34">
        <f>IFERROR(VLOOKUP($H1146,'Water F Rev'!$A:$L,16,FALSE),0)</f>
        <v>0</v>
      </c>
      <c r="Q1146" s="42">
        <f>IFERROR(VLOOKUP($H1146,'Water F Rev'!$A:$L,17,FALSE),0)</f>
        <v>0</v>
      </c>
      <c r="R1146" s="34">
        <f>IFERROR(VLOOKUP($H1146,'Water F Exp'!$A:$K,15,FALSE),0)</f>
        <v>0</v>
      </c>
      <c r="S1146" s="34">
        <f>IFERROR(VLOOKUP($H1146,'Water F Exp'!$A:$K,16,FALSE),0)</f>
        <v>0</v>
      </c>
      <c r="T1146" s="42">
        <f>IFERROR(VLOOKUP($H1146,'Water F Exp'!$A:$K,17,FALSE),0)</f>
        <v>0</v>
      </c>
      <c r="U1146" s="34">
        <f ca="1">IFERROR(VLOOKUP($H1146,'Sewer F Rev'!$A:$E,15,FALSE),0)</f>
        <v>0</v>
      </c>
      <c r="V1146" s="34">
        <f ca="1">IFERROR(VLOOKUP($H1146,'Sewer F Rev'!$A:$E,16,FALSE),0)</f>
        <v>0</v>
      </c>
      <c r="W1146" s="42">
        <f ca="1">IFERROR(VLOOKUP($H1146,'Sewer F Rev'!$A:$E,17,FALSE),0)</f>
        <v>0</v>
      </c>
      <c r="X1146" s="34">
        <f>IFERROR(VLOOKUP($H1146,'Sewer F Exp'!$A:$B,15,FALSE),0)</f>
        <v>0</v>
      </c>
      <c r="Y1146" s="34">
        <f>IFERROR(VLOOKUP($H1146,'Sewer F Exp'!$A:$B,16,FALSE),0)</f>
        <v>0</v>
      </c>
      <c r="Z1146" s="42">
        <f>IFERROR(VLOOKUP($H1146,'Sewer F Exp'!$A:$B,17,FALSE),0)</f>
        <v>0</v>
      </c>
      <c r="AA1146" s="34">
        <f>IFERROR(VLOOKUP($H1146,'Refuse F Rev'!$A:$E,15,FALSE),0)</f>
        <v>0</v>
      </c>
      <c r="AB1146" s="34">
        <f>IFERROR(VLOOKUP($H1146,'Refuse F Rev'!$A:$E,16,FALSE),0)</f>
        <v>0</v>
      </c>
      <c r="AC1146" s="42">
        <f>IFERROR(VLOOKUP($H1146,'Refuse F Rev'!$A:$E,17,FALSE),0)</f>
        <v>0</v>
      </c>
      <c r="AD1146" s="34">
        <f>IFERROR(VLOOKUP($H1146,'Refuse F Exp'!$A:$E,15,FALSE),0)</f>
        <v>0</v>
      </c>
      <c r="AE1146" s="34">
        <f>IFERROR(VLOOKUP($H1146,'Refuse F Exp'!$A:$E,16,FALSE),0)</f>
        <v>0</v>
      </c>
      <c r="AF1146" s="42">
        <f>IFERROR(VLOOKUP($H1146,'Refuse F Exp'!$A:$E,17,FALSE),0)</f>
        <v>0</v>
      </c>
      <c r="AG1146" s="34">
        <f>IFERROR(VLOOKUP($H1146,#REF!,10,FALSE),0)</f>
        <v>0</v>
      </c>
      <c r="AH1146" s="34">
        <f>IFERROR(VLOOKUP($H1146,#REF!,11,FALSE),0)</f>
        <v>0</v>
      </c>
      <c r="AI1146" s="42">
        <f>IFERROR(VLOOKUP($H1146,#REF!,12,FALSE),0)</f>
        <v>0</v>
      </c>
      <c r="AJ1146" s="34">
        <f>IFERROR(VLOOKUP($H1146,#REF!,10,FALSE),0)</f>
        <v>0</v>
      </c>
      <c r="AK1146" s="34">
        <f>IFERROR(VLOOKUP($H1146,#REF!,11,FALSE),0)</f>
        <v>0</v>
      </c>
      <c r="AL1146" s="42">
        <f>IFERROR(VLOOKUP($H1146,#REF!,12,FALSE),0)</f>
        <v>0</v>
      </c>
      <c r="AM1146" s="34">
        <f>IFERROR(VLOOKUP($H1146,#REF!,10,FALSE),0)</f>
        <v>0</v>
      </c>
      <c r="AN1146" s="34">
        <f>IFERROR(VLOOKUP($H1146,#REF!,11,FALSE),0)</f>
        <v>0</v>
      </c>
      <c r="AO1146" s="42">
        <f>IFERROR(VLOOKUP($H1146,#REF!,12,FALSE),0)</f>
        <v>0</v>
      </c>
      <c r="AP1146" s="34">
        <f>IFERROR(VLOOKUP($H1146,#REF!,10,FALSE),0)</f>
        <v>0</v>
      </c>
      <c r="AQ1146" s="34">
        <f>IFERROR(VLOOKUP($H1146,#REF!,11,FALSE),0)</f>
        <v>0</v>
      </c>
      <c r="AR1146" s="42">
        <f>IFERROR(VLOOKUP($H1146,#REF!,12,FALSE),0)</f>
        <v>0</v>
      </c>
      <c r="AS1146" s="34">
        <f>IFERROR(VLOOKUP($H1146,#REF!,13,FALSE),0)</f>
        <v>0</v>
      </c>
      <c r="AT1146" s="34">
        <f>IFERROR(VLOOKUP($H1146,#REF!,14,FALSE),0)</f>
        <v>0</v>
      </c>
      <c r="AU1146" s="42">
        <f>IFERROR(VLOOKUP($H1146,#REF!,15,FALSE),0)</f>
        <v>0</v>
      </c>
      <c r="AV1146" s="34">
        <f>IFERROR(VLOOKUP($H1146,#REF!,15,FALSE),0)</f>
        <v>0</v>
      </c>
      <c r="AW1146" s="34">
        <f>IFERROR(VLOOKUP($H1146,#REF!,16,FALSE),0)</f>
        <v>0</v>
      </c>
      <c r="AX1146" s="42">
        <f>IFERROR(VLOOKUP($H1146,#REF!,17,FALSE),0)</f>
        <v>0</v>
      </c>
    </row>
    <row r="1147" spans="1:50" x14ac:dyDescent="0.3">
      <c r="A1147" s="33" t="str">
        <f t="shared" si="68"/>
        <v>0</v>
      </c>
      <c r="B1147" s="33">
        <f>+'R&amp;E EXPORT'!B1122</f>
        <v>0</v>
      </c>
      <c r="C1147" t="str">
        <f>IFERROR(VLOOKUP(A1147,'MCSJ Export'!A:C,3,FALSE),"")</f>
        <v/>
      </c>
      <c r="D1147" s="37">
        <f t="shared" ca="1" si="69"/>
        <v>0</v>
      </c>
      <c r="E1147" s="37">
        <f t="shared" ca="1" si="70"/>
        <v>0</v>
      </c>
      <c r="F1147" s="37">
        <f t="shared" ca="1" si="71"/>
        <v>0</v>
      </c>
      <c r="G1147" s="37"/>
      <c r="H1147" s="33">
        <f>+'R&amp;E EXPORT'!A1122</f>
        <v>0</v>
      </c>
      <c r="I1147" s="34">
        <f>IFERROR(VLOOKUP($H1147,'Gen F Rev'!$A:$M,15,FALSE),0)</f>
        <v>0</v>
      </c>
      <c r="J1147" s="34">
        <f>IFERROR(VLOOKUP($H1147,'Gen F Rev'!$A:$M,16,FALSE),0)</f>
        <v>0</v>
      </c>
      <c r="K1147" s="42">
        <f>IFERROR(VLOOKUP($H1147,'Gen F Rev'!$A:$M,17,FALSE),0)</f>
        <v>0</v>
      </c>
      <c r="L1147" s="34">
        <f>IFERROR(VLOOKUP($H1147,'Gen F Exp'!$A:$E,15,FALSE),0)</f>
        <v>0</v>
      </c>
      <c r="M1147" s="34">
        <f>IFERROR(VLOOKUP($H1147,'Gen F Exp'!$A:$E,16,FALSE),0)</f>
        <v>0</v>
      </c>
      <c r="N1147" s="42">
        <f>IFERROR(VLOOKUP($H1147,'Gen F Exp'!$A:$E,17,FALSE),0)</f>
        <v>0</v>
      </c>
      <c r="O1147" s="34">
        <f>IFERROR(VLOOKUP($H1147,'Water F Rev'!$A:$L,15,FALSE),0)</f>
        <v>0</v>
      </c>
      <c r="P1147" s="34">
        <f>IFERROR(VLOOKUP($H1147,'Water F Rev'!$A:$L,16,FALSE),0)</f>
        <v>0</v>
      </c>
      <c r="Q1147" s="42">
        <f>IFERROR(VLOOKUP($H1147,'Water F Rev'!$A:$L,17,FALSE),0)</f>
        <v>0</v>
      </c>
      <c r="R1147" s="34">
        <f>IFERROR(VLOOKUP($H1147,'Water F Exp'!$A:$K,15,FALSE),0)</f>
        <v>0</v>
      </c>
      <c r="S1147" s="34">
        <f>IFERROR(VLOOKUP($H1147,'Water F Exp'!$A:$K,16,FALSE),0)</f>
        <v>0</v>
      </c>
      <c r="T1147" s="42">
        <f>IFERROR(VLOOKUP($H1147,'Water F Exp'!$A:$K,17,FALSE),0)</f>
        <v>0</v>
      </c>
      <c r="U1147" s="34">
        <f ca="1">IFERROR(VLOOKUP($H1147,'Sewer F Rev'!$A:$E,15,FALSE),0)</f>
        <v>0</v>
      </c>
      <c r="V1147" s="34">
        <f ca="1">IFERROR(VLOOKUP($H1147,'Sewer F Rev'!$A:$E,16,FALSE),0)</f>
        <v>0</v>
      </c>
      <c r="W1147" s="42">
        <f ca="1">IFERROR(VLOOKUP($H1147,'Sewer F Rev'!$A:$E,17,FALSE),0)</f>
        <v>0</v>
      </c>
      <c r="X1147" s="34">
        <f>IFERROR(VLOOKUP($H1147,'Sewer F Exp'!$A:$B,15,FALSE),0)</f>
        <v>0</v>
      </c>
      <c r="Y1147" s="34">
        <f>IFERROR(VLOOKUP($H1147,'Sewer F Exp'!$A:$B,16,FALSE),0)</f>
        <v>0</v>
      </c>
      <c r="Z1147" s="42">
        <f>IFERROR(VLOOKUP($H1147,'Sewer F Exp'!$A:$B,17,FALSE),0)</f>
        <v>0</v>
      </c>
      <c r="AA1147" s="34">
        <f>IFERROR(VLOOKUP($H1147,'Refuse F Rev'!$A:$E,15,FALSE),0)</f>
        <v>0</v>
      </c>
      <c r="AB1147" s="34">
        <f>IFERROR(VLOOKUP($H1147,'Refuse F Rev'!$A:$E,16,FALSE),0)</f>
        <v>0</v>
      </c>
      <c r="AC1147" s="42">
        <f>IFERROR(VLOOKUP($H1147,'Refuse F Rev'!$A:$E,17,FALSE),0)</f>
        <v>0</v>
      </c>
      <c r="AD1147" s="34">
        <f>IFERROR(VLOOKUP($H1147,'Refuse F Exp'!$A:$E,15,FALSE),0)</f>
        <v>0</v>
      </c>
      <c r="AE1147" s="34">
        <f>IFERROR(VLOOKUP($H1147,'Refuse F Exp'!$A:$E,16,FALSE),0)</f>
        <v>0</v>
      </c>
      <c r="AF1147" s="42">
        <f>IFERROR(VLOOKUP($H1147,'Refuse F Exp'!$A:$E,17,FALSE),0)</f>
        <v>0</v>
      </c>
      <c r="AG1147" s="34">
        <f>IFERROR(VLOOKUP($H1147,#REF!,10,FALSE),0)</f>
        <v>0</v>
      </c>
      <c r="AH1147" s="34">
        <f>IFERROR(VLOOKUP($H1147,#REF!,11,FALSE),0)</f>
        <v>0</v>
      </c>
      <c r="AI1147" s="42">
        <f>IFERROR(VLOOKUP($H1147,#REF!,12,FALSE),0)</f>
        <v>0</v>
      </c>
      <c r="AJ1147" s="34">
        <f>IFERROR(VLOOKUP($H1147,#REF!,10,FALSE),0)</f>
        <v>0</v>
      </c>
      <c r="AK1147" s="34">
        <f>IFERROR(VLOOKUP($H1147,#REF!,11,FALSE),0)</f>
        <v>0</v>
      </c>
      <c r="AL1147" s="42">
        <f>IFERROR(VLOOKUP($H1147,#REF!,12,FALSE),0)</f>
        <v>0</v>
      </c>
      <c r="AM1147" s="34">
        <f>IFERROR(VLOOKUP($H1147,#REF!,10,FALSE),0)</f>
        <v>0</v>
      </c>
      <c r="AN1147" s="34">
        <f>IFERROR(VLOOKUP($H1147,#REF!,11,FALSE),0)</f>
        <v>0</v>
      </c>
      <c r="AO1147" s="42">
        <f>IFERROR(VLOOKUP($H1147,#REF!,12,FALSE),0)</f>
        <v>0</v>
      </c>
      <c r="AP1147" s="34">
        <f>IFERROR(VLOOKUP($H1147,#REF!,10,FALSE),0)</f>
        <v>0</v>
      </c>
      <c r="AQ1147" s="34">
        <f>IFERROR(VLOOKUP($H1147,#REF!,11,FALSE),0)</f>
        <v>0</v>
      </c>
      <c r="AR1147" s="42">
        <f>IFERROR(VLOOKUP($H1147,#REF!,12,FALSE),0)</f>
        <v>0</v>
      </c>
      <c r="AS1147" s="34">
        <f>IFERROR(VLOOKUP($H1147,#REF!,13,FALSE),0)</f>
        <v>0</v>
      </c>
      <c r="AT1147" s="34">
        <f>IFERROR(VLOOKUP($H1147,#REF!,14,FALSE),0)</f>
        <v>0</v>
      </c>
      <c r="AU1147" s="42">
        <f>IFERROR(VLOOKUP($H1147,#REF!,15,FALSE),0)</f>
        <v>0</v>
      </c>
      <c r="AV1147" s="34">
        <f>IFERROR(VLOOKUP($H1147,#REF!,15,FALSE),0)</f>
        <v>0</v>
      </c>
      <c r="AW1147" s="34">
        <f>IFERROR(VLOOKUP($H1147,#REF!,16,FALSE),0)</f>
        <v>0</v>
      </c>
      <c r="AX1147" s="42">
        <f>IFERROR(VLOOKUP($H1147,#REF!,17,FALSE),0)</f>
        <v>0</v>
      </c>
    </row>
    <row r="1148" spans="1:50" x14ac:dyDescent="0.3">
      <c r="A1148" s="33" t="str">
        <f t="shared" si="68"/>
        <v>0</v>
      </c>
      <c r="B1148" s="33">
        <f>+'R&amp;E EXPORT'!B1123</f>
        <v>0</v>
      </c>
      <c r="C1148" t="str">
        <f>IFERROR(VLOOKUP(A1148,'MCSJ Export'!A:C,3,FALSE),"")</f>
        <v/>
      </c>
      <c r="D1148" s="37">
        <f t="shared" ca="1" si="69"/>
        <v>0</v>
      </c>
      <c r="E1148" s="37">
        <f t="shared" ca="1" si="70"/>
        <v>0</v>
      </c>
      <c r="F1148" s="37">
        <f t="shared" ca="1" si="71"/>
        <v>0</v>
      </c>
      <c r="G1148" s="37"/>
      <c r="H1148" s="33">
        <f>+'R&amp;E EXPORT'!A1123</f>
        <v>0</v>
      </c>
      <c r="I1148" s="34">
        <f>IFERROR(VLOOKUP($H1148,'Gen F Rev'!$A:$M,15,FALSE),0)</f>
        <v>0</v>
      </c>
      <c r="J1148" s="34">
        <f>IFERROR(VLOOKUP($H1148,'Gen F Rev'!$A:$M,16,FALSE),0)</f>
        <v>0</v>
      </c>
      <c r="K1148" s="42">
        <f>IFERROR(VLOOKUP($H1148,'Gen F Rev'!$A:$M,17,FALSE),0)</f>
        <v>0</v>
      </c>
      <c r="L1148" s="34">
        <f>IFERROR(VLOOKUP($H1148,'Gen F Exp'!$A:$E,15,FALSE),0)</f>
        <v>0</v>
      </c>
      <c r="M1148" s="34">
        <f>IFERROR(VLOOKUP($H1148,'Gen F Exp'!$A:$E,16,FALSE),0)</f>
        <v>0</v>
      </c>
      <c r="N1148" s="42">
        <f>IFERROR(VLOOKUP($H1148,'Gen F Exp'!$A:$E,17,FALSE),0)</f>
        <v>0</v>
      </c>
      <c r="O1148" s="34">
        <f>IFERROR(VLOOKUP($H1148,'Water F Rev'!$A:$L,15,FALSE),0)</f>
        <v>0</v>
      </c>
      <c r="P1148" s="34">
        <f>IFERROR(VLOOKUP($H1148,'Water F Rev'!$A:$L,16,FALSE),0)</f>
        <v>0</v>
      </c>
      <c r="Q1148" s="42">
        <f>IFERROR(VLOOKUP($H1148,'Water F Rev'!$A:$L,17,FALSE),0)</f>
        <v>0</v>
      </c>
      <c r="R1148" s="34">
        <f>IFERROR(VLOOKUP($H1148,'Water F Exp'!$A:$K,15,FALSE),0)</f>
        <v>0</v>
      </c>
      <c r="S1148" s="34">
        <f>IFERROR(VLOOKUP($H1148,'Water F Exp'!$A:$K,16,FALSE),0)</f>
        <v>0</v>
      </c>
      <c r="T1148" s="42">
        <f>IFERROR(VLOOKUP($H1148,'Water F Exp'!$A:$K,17,FALSE),0)</f>
        <v>0</v>
      </c>
      <c r="U1148" s="34">
        <f ca="1">IFERROR(VLOOKUP($H1148,'Sewer F Rev'!$A:$E,15,FALSE),0)</f>
        <v>0</v>
      </c>
      <c r="V1148" s="34">
        <f ca="1">IFERROR(VLOOKUP($H1148,'Sewer F Rev'!$A:$E,16,FALSE),0)</f>
        <v>0</v>
      </c>
      <c r="W1148" s="42">
        <f ca="1">IFERROR(VLOOKUP($H1148,'Sewer F Rev'!$A:$E,17,FALSE),0)</f>
        <v>0</v>
      </c>
      <c r="X1148" s="34">
        <f>IFERROR(VLOOKUP($H1148,'Sewer F Exp'!$A:$B,15,FALSE),0)</f>
        <v>0</v>
      </c>
      <c r="Y1148" s="34">
        <f>IFERROR(VLOOKUP($H1148,'Sewer F Exp'!$A:$B,16,FALSE),0)</f>
        <v>0</v>
      </c>
      <c r="Z1148" s="42">
        <f>IFERROR(VLOOKUP($H1148,'Sewer F Exp'!$A:$B,17,FALSE),0)</f>
        <v>0</v>
      </c>
      <c r="AA1148" s="34">
        <f>IFERROR(VLOOKUP($H1148,'Refuse F Rev'!$A:$E,15,FALSE),0)</f>
        <v>0</v>
      </c>
      <c r="AB1148" s="34">
        <f>IFERROR(VLOOKUP($H1148,'Refuse F Rev'!$A:$E,16,FALSE),0)</f>
        <v>0</v>
      </c>
      <c r="AC1148" s="42">
        <f>IFERROR(VLOOKUP($H1148,'Refuse F Rev'!$A:$E,17,FALSE),0)</f>
        <v>0</v>
      </c>
      <c r="AD1148" s="34">
        <f>IFERROR(VLOOKUP($H1148,'Refuse F Exp'!$A:$E,15,FALSE),0)</f>
        <v>0</v>
      </c>
      <c r="AE1148" s="34">
        <f>IFERROR(VLOOKUP($H1148,'Refuse F Exp'!$A:$E,16,FALSE),0)</f>
        <v>0</v>
      </c>
      <c r="AF1148" s="42">
        <f>IFERROR(VLOOKUP($H1148,'Refuse F Exp'!$A:$E,17,FALSE),0)</f>
        <v>0</v>
      </c>
      <c r="AG1148" s="34">
        <f>IFERROR(VLOOKUP($H1148,#REF!,10,FALSE),0)</f>
        <v>0</v>
      </c>
      <c r="AH1148" s="34">
        <f>IFERROR(VLOOKUP($H1148,#REF!,11,FALSE),0)</f>
        <v>0</v>
      </c>
      <c r="AI1148" s="42">
        <f>IFERROR(VLOOKUP($H1148,#REF!,12,FALSE),0)</f>
        <v>0</v>
      </c>
      <c r="AJ1148" s="34">
        <f>IFERROR(VLOOKUP($H1148,#REF!,10,FALSE),0)</f>
        <v>0</v>
      </c>
      <c r="AK1148" s="34">
        <f>IFERROR(VLOOKUP($H1148,#REF!,11,FALSE),0)</f>
        <v>0</v>
      </c>
      <c r="AL1148" s="42">
        <f>IFERROR(VLOOKUP($H1148,#REF!,12,FALSE),0)</f>
        <v>0</v>
      </c>
      <c r="AM1148" s="34">
        <f>IFERROR(VLOOKUP($H1148,#REF!,10,FALSE),0)</f>
        <v>0</v>
      </c>
      <c r="AN1148" s="34">
        <f>IFERROR(VLOOKUP($H1148,#REF!,11,FALSE),0)</f>
        <v>0</v>
      </c>
      <c r="AO1148" s="42">
        <f>IFERROR(VLOOKUP($H1148,#REF!,12,FALSE),0)</f>
        <v>0</v>
      </c>
      <c r="AP1148" s="34">
        <f>IFERROR(VLOOKUP($H1148,#REF!,10,FALSE),0)</f>
        <v>0</v>
      </c>
      <c r="AQ1148" s="34">
        <f>IFERROR(VLOOKUP($H1148,#REF!,11,FALSE),0)</f>
        <v>0</v>
      </c>
      <c r="AR1148" s="42">
        <f>IFERROR(VLOOKUP($H1148,#REF!,12,FALSE),0)</f>
        <v>0</v>
      </c>
      <c r="AS1148" s="34">
        <f>IFERROR(VLOOKUP($H1148,#REF!,13,FALSE),0)</f>
        <v>0</v>
      </c>
      <c r="AT1148" s="34">
        <f>IFERROR(VLOOKUP($H1148,#REF!,14,FALSE),0)</f>
        <v>0</v>
      </c>
      <c r="AU1148" s="42">
        <f>IFERROR(VLOOKUP($H1148,#REF!,15,FALSE),0)</f>
        <v>0</v>
      </c>
      <c r="AV1148" s="34">
        <f>IFERROR(VLOOKUP($H1148,#REF!,15,FALSE),0)</f>
        <v>0</v>
      </c>
      <c r="AW1148" s="34">
        <f>IFERROR(VLOOKUP($H1148,#REF!,16,FALSE),0)</f>
        <v>0</v>
      </c>
      <c r="AX1148" s="42">
        <f>IFERROR(VLOOKUP($H1148,#REF!,17,FALSE),0)</f>
        <v>0</v>
      </c>
    </row>
    <row r="1149" spans="1:50" x14ac:dyDescent="0.3">
      <c r="A1149" s="33" t="str">
        <f t="shared" si="68"/>
        <v>0</v>
      </c>
      <c r="B1149" s="33">
        <f>+'R&amp;E EXPORT'!B1124</f>
        <v>0</v>
      </c>
      <c r="C1149" t="str">
        <f>IFERROR(VLOOKUP(A1149,'MCSJ Export'!A:C,3,FALSE),"")</f>
        <v/>
      </c>
      <c r="D1149" s="37">
        <f t="shared" ca="1" si="69"/>
        <v>0</v>
      </c>
      <c r="E1149" s="37">
        <f t="shared" ca="1" si="70"/>
        <v>0</v>
      </c>
      <c r="F1149" s="37">
        <f t="shared" ca="1" si="71"/>
        <v>0</v>
      </c>
      <c r="G1149" s="37"/>
      <c r="H1149" s="33">
        <f>+'R&amp;E EXPORT'!A1124</f>
        <v>0</v>
      </c>
      <c r="I1149" s="34">
        <f>IFERROR(VLOOKUP($H1149,'Gen F Rev'!$A:$M,15,FALSE),0)</f>
        <v>0</v>
      </c>
      <c r="J1149" s="34">
        <f>IFERROR(VLOOKUP($H1149,'Gen F Rev'!$A:$M,16,FALSE),0)</f>
        <v>0</v>
      </c>
      <c r="K1149" s="42">
        <f>IFERROR(VLOOKUP($H1149,'Gen F Rev'!$A:$M,17,FALSE),0)</f>
        <v>0</v>
      </c>
      <c r="L1149" s="34">
        <f>IFERROR(VLOOKUP($H1149,'Gen F Exp'!$A:$E,15,FALSE),0)</f>
        <v>0</v>
      </c>
      <c r="M1149" s="34">
        <f>IFERROR(VLOOKUP($H1149,'Gen F Exp'!$A:$E,16,FALSE),0)</f>
        <v>0</v>
      </c>
      <c r="N1149" s="42">
        <f>IFERROR(VLOOKUP($H1149,'Gen F Exp'!$A:$E,17,FALSE),0)</f>
        <v>0</v>
      </c>
      <c r="O1149" s="34">
        <f>IFERROR(VLOOKUP($H1149,'Water F Rev'!$A:$L,15,FALSE),0)</f>
        <v>0</v>
      </c>
      <c r="P1149" s="34">
        <f>IFERROR(VLOOKUP($H1149,'Water F Rev'!$A:$L,16,FALSE),0)</f>
        <v>0</v>
      </c>
      <c r="Q1149" s="42">
        <f>IFERROR(VLOOKUP($H1149,'Water F Rev'!$A:$L,17,FALSE),0)</f>
        <v>0</v>
      </c>
      <c r="R1149" s="34">
        <f>IFERROR(VLOOKUP($H1149,'Water F Exp'!$A:$K,15,FALSE),0)</f>
        <v>0</v>
      </c>
      <c r="S1149" s="34">
        <f>IFERROR(VLOOKUP($H1149,'Water F Exp'!$A:$K,16,FALSE),0)</f>
        <v>0</v>
      </c>
      <c r="T1149" s="42">
        <f>IFERROR(VLOOKUP($H1149,'Water F Exp'!$A:$K,17,FALSE),0)</f>
        <v>0</v>
      </c>
      <c r="U1149" s="34">
        <f ca="1">IFERROR(VLOOKUP($H1149,'Sewer F Rev'!$A:$E,15,FALSE),0)</f>
        <v>0</v>
      </c>
      <c r="V1149" s="34">
        <f ca="1">IFERROR(VLOOKUP($H1149,'Sewer F Rev'!$A:$E,16,FALSE),0)</f>
        <v>0</v>
      </c>
      <c r="W1149" s="42">
        <f ca="1">IFERROR(VLOOKUP($H1149,'Sewer F Rev'!$A:$E,17,FALSE),0)</f>
        <v>0</v>
      </c>
      <c r="X1149" s="34">
        <f>IFERROR(VLOOKUP($H1149,'Sewer F Exp'!$A:$B,15,FALSE),0)</f>
        <v>0</v>
      </c>
      <c r="Y1149" s="34">
        <f>IFERROR(VLOOKUP($H1149,'Sewer F Exp'!$A:$B,16,FALSE),0)</f>
        <v>0</v>
      </c>
      <c r="Z1149" s="42">
        <f>IFERROR(VLOOKUP($H1149,'Sewer F Exp'!$A:$B,17,FALSE),0)</f>
        <v>0</v>
      </c>
      <c r="AA1149" s="34">
        <f>IFERROR(VLOOKUP($H1149,'Refuse F Rev'!$A:$E,15,FALSE),0)</f>
        <v>0</v>
      </c>
      <c r="AB1149" s="34">
        <f>IFERROR(VLOOKUP($H1149,'Refuse F Rev'!$A:$E,16,FALSE),0)</f>
        <v>0</v>
      </c>
      <c r="AC1149" s="42">
        <f>IFERROR(VLOOKUP($H1149,'Refuse F Rev'!$A:$E,17,FALSE),0)</f>
        <v>0</v>
      </c>
      <c r="AD1149" s="34">
        <f>IFERROR(VLOOKUP($H1149,'Refuse F Exp'!$A:$E,15,FALSE),0)</f>
        <v>0</v>
      </c>
      <c r="AE1149" s="34">
        <f>IFERROR(VLOOKUP($H1149,'Refuse F Exp'!$A:$E,16,FALSE),0)</f>
        <v>0</v>
      </c>
      <c r="AF1149" s="42">
        <f>IFERROR(VLOOKUP($H1149,'Refuse F Exp'!$A:$E,17,FALSE),0)</f>
        <v>0</v>
      </c>
      <c r="AG1149" s="34">
        <f>IFERROR(VLOOKUP($H1149,#REF!,10,FALSE),0)</f>
        <v>0</v>
      </c>
      <c r="AH1149" s="34">
        <f>IFERROR(VLOOKUP($H1149,#REF!,11,FALSE),0)</f>
        <v>0</v>
      </c>
      <c r="AI1149" s="42">
        <f>IFERROR(VLOOKUP($H1149,#REF!,12,FALSE),0)</f>
        <v>0</v>
      </c>
      <c r="AJ1149" s="34">
        <f>IFERROR(VLOOKUP($H1149,#REF!,10,FALSE),0)</f>
        <v>0</v>
      </c>
      <c r="AK1149" s="34">
        <f>IFERROR(VLOOKUP($H1149,#REF!,11,FALSE),0)</f>
        <v>0</v>
      </c>
      <c r="AL1149" s="42">
        <f>IFERROR(VLOOKUP($H1149,#REF!,12,FALSE),0)</f>
        <v>0</v>
      </c>
      <c r="AM1149" s="34">
        <f>IFERROR(VLOOKUP($H1149,#REF!,10,FALSE),0)</f>
        <v>0</v>
      </c>
      <c r="AN1149" s="34">
        <f>IFERROR(VLOOKUP($H1149,#REF!,11,FALSE),0)</f>
        <v>0</v>
      </c>
      <c r="AO1149" s="42">
        <f>IFERROR(VLOOKUP($H1149,#REF!,12,FALSE),0)</f>
        <v>0</v>
      </c>
      <c r="AP1149" s="34">
        <f>IFERROR(VLOOKUP($H1149,#REF!,10,FALSE),0)</f>
        <v>0</v>
      </c>
      <c r="AQ1149" s="34">
        <f>IFERROR(VLOOKUP($H1149,#REF!,11,FALSE),0)</f>
        <v>0</v>
      </c>
      <c r="AR1149" s="42">
        <f>IFERROR(VLOOKUP($H1149,#REF!,12,FALSE),0)</f>
        <v>0</v>
      </c>
      <c r="AS1149" s="34">
        <f>IFERROR(VLOOKUP($H1149,#REF!,13,FALSE),0)</f>
        <v>0</v>
      </c>
      <c r="AT1149" s="34">
        <f>IFERROR(VLOOKUP($H1149,#REF!,14,FALSE),0)</f>
        <v>0</v>
      </c>
      <c r="AU1149" s="42">
        <f>IFERROR(VLOOKUP($H1149,#REF!,15,FALSE),0)</f>
        <v>0</v>
      </c>
      <c r="AV1149" s="34">
        <f>IFERROR(VLOOKUP($H1149,#REF!,15,FALSE),0)</f>
        <v>0</v>
      </c>
      <c r="AW1149" s="34">
        <f>IFERROR(VLOOKUP($H1149,#REF!,16,FALSE),0)</f>
        <v>0</v>
      </c>
      <c r="AX1149" s="42">
        <f>IFERROR(VLOOKUP($H1149,#REF!,17,FALSE),0)</f>
        <v>0</v>
      </c>
    </row>
    <row r="1150" spans="1:50" x14ac:dyDescent="0.3">
      <c r="A1150" s="33" t="str">
        <f t="shared" si="68"/>
        <v>0</v>
      </c>
      <c r="B1150" s="33">
        <f>+'R&amp;E EXPORT'!B1125</f>
        <v>0</v>
      </c>
      <c r="C1150" t="str">
        <f>IFERROR(VLOOKUP(A1150,'MCSJ Export'!A:C,3,FALSE),"")</f>
        <v/>
      </c>
      <c r="D1150" s="37">
        <f t="shared" ca="1" si="69"/>
        <v>0</v>
      </c>
      <c r="E1150" s="37">
        <f t="shared" ca="1" si="70"/>
        <v>0</v>
      </c>
      <c r="F1150" s="37">
        <f t="shared" ca="1" si="71"/>
        <v>0</v>
      </c>
      <c r="G1150" s="37"/>
      <c r="H1150" s="33">
        <f>+'R&amp;E EXPORT'!A1125</f>
        <v>0</v>
      </c>
      <c r="I1150" s="34">
        <f>IFERROR(VLOOKUP($H1150,'Gen F Rev'!$A:$M,15,FALSE),0)</f>
        <v>0</v>
      </c>
      <c r="J1150" s="34">
        <f>IFERROR(VLOOKUP($H1150,'Gen F Rev'!$A:$M,16,FALSE),0)</f>
        <v>0</v>
      </c>
      <c r="K1150" s="42">
        <f>IFERROR(VLOOKUP($H1150,'Gen F Rev'!$A:$M,17,FALSE),0)</f>
        <v>0</v>
      </c>
      <c r="L1150" s="34">
        <f>IFERROR(VLOOKUP($H1150,'Gen F Exp'!$A:$E,15,FALSE),0)</f>
        <v>0</v>
      </c>
      <c r="M1150" s="34">
        <f>IFERROR(VLOOKUP($H1150,'Gen F Exp'!$A:$E,16,FALSE),0)</f>
        <v>0</v>
      </c>
      <c r="N1150" s="42">
        <f>IFERROR(VLOOKUP($H1150,'Gen F Exp'!$A:$E,17,FALSE),0)</f>
        <v>0</v>
      </c>
      <c r="O1150" s="34">
        <f>IFERROR(VLOOKUP($H1150,'Water F Rev'!$A:$L,15,FALSE),0)</f>
        <v>0</v>
      </c>
      <c r="P1150" s="34">
        <f>IFERROR(VLOOKUP($H1150,'Water F Rev'!$A:$L,16,FALSE),0)</f>
        <v>0</v>
      </c>
      <c r="Q1150" s="42">
        <f>IFERROR(VLOOKUP($H1150,'Water F Rev'!$A:$L,17,FALSE),0)</f>
        <v>0</v>
      </c>
      <c r="R1150" s="34">
        <f>IFERROR(VLOOKUP($H1150,'Water F Exp'!$A:$K,15,FALSE),0)</f>
        <v>0</v>
      </c>
      <c r="S1150" s="34">
        <f>IFERROR(VLOOKUP($H1150,'Water F Exp'!$A:$K,16,FALSE),0)</f>
        <v>0</v>
      </c>
      <c r="T1150" s="42">
        <f>IFERROR(VLOOKUP($H1150,'Water F Exp'!$A:$K,17,FALSE),0)</f>
        <v>0</v>
      </c>
      <c r="U1150" s="34">
        <f ca="1">IFERROR(VLOOKUP($H1150,'Sewer F Rev'!$A:$E,15,FALSE),0)</f>
        <v>0</v>
      </c>
      <c r="V1150" s="34">
        <f ca="1">IFERROR(VLOOKUP($H1150,'Sewer F Rev'!$A:$E,16,FALSE),0)</f>
        <v>0</v>
      </c>
      <c r="W1150" s="42">
        <f ca="1">IFERROR(VLOOKUP($H1150,'Sewer F Rev'!$A:$E,17,FALSE),0)</f>
        <v>0</v>
      </c>
      <c r="X1150" s="34">
        <f>IFERROR(VLOOKUP($H1150,'Sewer F Exp'!$A:$B,15,FALSE),0)</f>
        <v>0</v>
      </c>
      <c r="Y1150" s="34">
        <f>IFERROR(VLOOKUP($H1150,'Sewer F Exp'!$A:$B,16,FALSE),0)</f>
        <v>0</v>
      </c>
      <c r="Z1150" s="42">
        <f>IFERROR(VLOOKUP($H1150,'Sewer F Exp'!$A:$B,17,FALSE),0)</f>
        <v>0</v>
      </c>
      <c r="AA1150" s="34">
        <f>IFERROR(VLOOKUP($H1150,'Refuse F Rev'!$A:$E,15,FALSE),0)</f>
        <v>0</v>
      </c>
      <c r="AB1150" s="34">
        <f>IFERROR(VLOOKUP($H1150,'Refuse F Rev'!$A:$E,16,FALSE),0)</f>
        <v>0</v>
      </c>
      <c r="AC1150" s="42">
        <f>IFERROR(VLOOKUP($H1150,'Refuse F Rev'!$A:$E,17,FALSE),0)</f>
        <v>0</v>
      </c>
      <c r="AD1150" s="34">
        <f>IFERROR(VLOOKUP($H1150,'Refuse F Exp'!$A:$E,15,FALSE),0)</f>
        <v>0</v>
      </c>
      <c r="AE1150" s="34">
        <f>IFERROR(VLOOKUP($H1150,'Refuse F Exp'!$A:$E,16,FALSE),0)</f>
        <v>0</v>
      </c>
      <c r="AF1150" s="42">
        <f>IFERROR(VLOOKUP($H1150,'Refuse F Exp'!$A:$E,17,FALSE),0)</f>
        <v>0</v>
      </c>
      <c r="AG1150" s="34">
        <f>IFERROR(VLOOKUP($H1150,#REF!,10,FALSE),0)</f>
        <v>0</v>
      </c>
      <c r="AH1150" s="34">
        <f>IFERROR(VLOOKUP($H1150,#REF!,11,FALSE),0)</f>
        <v>0</v>
      </c>
      <c r="AI1150" s="42">
        <f>IFERROR(VLOOKUP($H1150,#REF!,12,FALSE),0)</f>
        <v>0</v>
      </c>
      <c r="AJ1150" s="34">
        <f>IFERROR(VLOOKUP($H1150,#REF!,10,FALSE),0)</f>
        <v>0</v>
      </c>
      <c r="AK1150" s="34">
        <f>IFERROR(VLOOKUP($H1150,#REF!,11,FALSE),0)</f>
        <v>0</v>
      </c>
      <c r="AL1150" s="42">
        <f>IFERROR(VLOOKUP($H1150,#REF!,12,FALSE),0)</f>
        <v>0</v>
      </c>
      <c r="AM1150" s="34">
        <f>IFERROR(VLOOKUP($H1150,#REF!,10,FALSE),0)</f>
        <v>0</v>
      </c>
      <c r="AN1150" s="34">
        <f>IFERROR(VLOOKUP($H1150,#REF!,11,FALSE),0)</f>
        <v>0</v>
      </c>
      <c r="AO1150" s="42">
        <f>IFERROR(VLOOKUP($H1150,#REF!,12,FALSE),0)</f>
        <v>0</v>
      </c>
      <c r="AP1150" s="34">
        <f>IFERROR(VLOOKUP($H1150,#REF!,10,FALSE),0)</f>
        <v>0</v>
      </c>
      <c r="AQ1150" s="34">
        <f>IFERROR(VLOOKUP($H1150,#REF!,11,FALSE),0)</f>
        <v>0</v>
      </c>
      <c r="AR1150" s="42">
        <f>IFERROR(VLOOKUP($H1150,#REF!,12,FALSE),0)</f>
        <v>0</v>
      </c>
      <c r="AS1150" s="34">
        <f>IFERROR(VLOOKUP($H1150,#REF!,13,FALSE),0)</f>
        <v>0</v>
      </c>
      <c r="AT1150" s="34">
        <f>IFERROR(VLOOKUP($H1150,#REF!,14,FALSE),0)</f>
        <v>0</v>
      </c>
      <c r="AU1150" s="42">
        <f>IFERROR(VLOOKUP($H1150,#REF!,15,FALSE),0)</f>
        <v>0</v>
      </c>
      <c r="AV1150" s="34">
        <f>IFERROR(VLOOKUP($H1150,#REF!,15,FALSE),0)</f>
        <v>0</v>
      </c>
      <c r="AW1150" s="34">
        <f>IFERROR(VLOOKUP($H1150,#REF!,16,FALSE),0)</f>
        <v>0</v>
      </c>
      <c r="AX1150" s="42">
        <f>IFERROR(VLOOKUP($H1150,#REF!,17,FALSE),0)</f>
        <v>0</v>
      </c>
    </row>
    <row r="1151" spans="1:50" x14ac:dyDescent="0.3">
      <c r="A1151" s="33" t="str">
        <f t="shared" si="68"/>
        <v>0</v>
      </c>
      <c r="B1151" s="33">
        <f>+'R&amp;E EXPORT'!B1126</f>
        <v>0</v>
      </c>
      <c r="C1151" t="str">
        <f>IFERROR(VLOOKUP(A1151,'MCSJ Export'!A:C,3,FALSE),"")</f>
        <v/>
      </c>
      <c r="D1151" s="37">
        <f t="shared" ca="1" si="69"/>
        <v>0</v>
      </c>
      <c r="E1151" s="37">
        <f t="shared" ca="1" si="70"/>
        <v>0</v>
      </c>
      <c r="F1151" s="37">
        <f t="shared" ca="1" si="71"/>
        <v>0</v>
      </c>
      <c r="G1151" s="37"/>
      <c r="H1151" s="33">
        <f>+'R&amp;E EXPORT'!A1126</f>
        <v>0</v>
      </c>
      <c r="I1151" s="34">
        <f>IFERROR(VLOOKUP($H1151,'Gen F Rev'!$A:$M,15,FALSE),0)</f>
        <v>0</v>
      </c>
      <c r="J1151" s="34">
        <f>IFERROR(VLOOKUP($H1151,'Gen F Rev'!$A:$M,16,FALSE),0)</f>
        <v>0</v>
      </c>
      <c r="K1151" s="42">
        <f>IFERROR(VLOOKUP($H1151,'Gen F Rev'!$A:$M,17,FALSE),0)</f>
        <v>0</v>
      </c>
      <c r="L1151" s="34">
        <f>IFERROR(VLOOKUP($H1151,'Gen F Exp'!$A:$E,15,FALSE),0)</f>
        <v>0</v>
      </c>
      <c r="M1151" s="34">
        <f>IFERROR(VLOOKUP($H1151,'Gen F Exp'!$A:$E,16,FALSE),0)</f>
        <v>0</v>
      </c>
      <c r="N1151" s="42">
        <f>IFERROR(VLOOKUP($H1151,'Gen F Exp'!$A:$E,17,FALSE),0)</f>
        <v>0</v>
      </c>
      <c r="O1151" s="34">
        <f>IFERROR(VLOOKUP($H1151,'Water F Rev'!$A:$L,15,FALSE),0)</f>
        <v>0</v>
      </c>
      <c r="P1151" s="34">
        <f>IFERROR(VLOOKUP($H1151,'Water F Rev'!$A:$L,16,FALSE),0)</f>
        <v>0</v>
      </c>
      <c r="Q1151" s="42">
        <f>IFERROR(VLOOKUP($H1151,'Water F Rev'!$A:$L,17,FALSE),0)</f>
        <v>0</v>
      </c>
      <c r="R1151" s="34">
        <f>IFERROR(VLOOKUP($H1151,'Water F Exp'!$A:$K,15,FALSE),0)</f>
        <v>0</v>
      </c>
      <c r="S1151" s="34">
        <f>IFERROR(VLOOKUP($H1151,'Water F Exp'!$A:$K,16,FALSE),0)</f>
        <v>0</v>
      </c>
      <c r="T1151" s="42">
        <f>IFERROR(VLOOKUP($H1151,'Water F Exp'!$A:$K,17,FALSE),0)</f>
        <v>0</v>
      </c>
      <c r="U1151" s="34">
        <f ca="1">IFERROR(VLOOKUP($H1151,'Sewer F Rev'!$A:$E,15,FALSE),0)</f>
        <v>0</v>
      </c>
      <c r="V1151" s="34">
        <f ca="1">IFERROR(VLOOKUP($H1151,'Sewer F Rev'!$A:$E,16,FALSE),0)</f>
        <v>0</v>
      </c>
      <c r="W1151" s="42">
        <f ca="1">IFERROR(VLOOKUP($H1151,'Sewer F Rev'!$A:$E,17,FALSE),0)</f>
        <v>0</v>
      </c>
      <c r="X1151" s="34">
        <f>IFERROR(VLOOKUP($H1151,'Sewer F Exp'!$A:$B,15,FALSE),0)</f>
        <v>0</v>
      </c>
      <c r="Y1151" s="34">
        <f>IFERROR(VLOOKUP($H1151,'Sewer F Exp'!$A:$B,16,FALSE),0)</f>
        <v>0</v>
      </c>
      <c r="Z1151" s="42">
        <f>IFERROR(VLOOKUP($H1151,'Sewer F Exp'!$A:$B,17,FALSE),0)</f>
        <v>0</v>
      </c>
      <c r="AA1151" s="34">
        <f>IFERROR(VLOOKUP($H1151,'Refuse F Rev'!$A:$E,15,FALSE),0)</f>
        <v>0</v>
      </c>
      <c r="AB1151" s="34">
        <f>IFERROR(VLOOKUP($H1151,'Refuse F Rev'!$A:$E,16,FALSE),0)</f>
        <v>0</v>
      </c>
      <c r="AC1151" s="42">
        <f>IFERROR(VLOOKUP($H1151,'Refuse F Rev'!$A:$E,17,FALSE),0)</f>
        <v>0</v>
      </c>
      <c r="AD1151" s="34">
        <f>IFERROR(VLOOKUP($H1151,'Refuse F Exp'!$A:$E,15,FALSE),0)</f>
        <v>0</v>
      </c>
      <c r="AE1151" s="34">
        <f>IFERROR(VLOOKUP($H1151,'Refuse F Exp'!$A:$E,16,FALSE),0)</f>
        <v>0</v>
      </c>
      <c r="AF1151" s="42">
        <f>IFERROR(VLOOKUP($H1151,'Refuse F Exp'!$A:$E,17,FALSE),0)</f>
        <v>0</v>
      </c>
      <c r="AG1151" s="34">
        <f>IFERROR(VLOOKUP($H1151,#REF!,10,FALSE),0)</f>
        <v>0</v>
      </c>
      <c r="AH1151" s="34">
        <f>IFERROR(VLOOKUP($H1151,#REF!,11,FALSE),0)</f>
        <v>0</v>
      </c>
      <c r="AI1151" s="42">
        <f>IFERROR(VLOOKUP($H1151,#REF!,12,FALSE),0)</f>
        <v>0</v>
      </c>
      <c r="AJ1151" s="34">
        <f>IFERROR(VLOOKUP($H1151,#REF!,10,FALSE),0)</f>
        <v>0</v>
      </c>
      <c r="AK1151" s="34">
        <f>IFERROR(VLOOKUP($H1151,#REF!,11,FALSE),0)</f>
        <v>0</v>
      </c>
      <c r="AL1151" s="42">
        <f>IFERROR(VLOOKUP($H1151,#REF!,12,FALSE),0)</f>
        <v>0</v>
      </c>
      <c r="AM1151" s="34">
        <f>IFERROR(VLOOKUP($H1151,#REF!,10,FALSE),0)</f>
        <v>0</v>
      </c>
      <c r="AN1151" s="34">
        <f>IFERROR(VLOOKUP($H1151,#REF!,11,FALSE),0)</f>
        <v>0</v>
      </c>
      <c r="AO1151" s="42">
        <f>IFERROR(VLOOKUP($H1151,#REF!,12,FALSE),0)</f>
        <v>0</v>
      </c>
      <c r="AP1151" s="34">
        <f>IFERROR(VLOOKUP($H1151,#REF!,10,FALSE),0)</f>
        <v>0</v>
      </c>
      <c r="AQ1151" s="34">
        <f>IFERROR(VLOOKUP($H1151,#REF!,11,FALSE),0)</f>
        <v>0</v>
      </c>
      <c r="AR1151" s="42">
        <f>IFERROR(VLOOKUP($H1151,#REF!,12,FALSE),0)</f>
        <v>0</v>
      </c>
      <c r="AS1151" s="34">
        <f>IFERROR(VLOOKUP($H1151,#REF!,13,FALSE),0)</f>
        <v>0</v>
      </c>
      <c r="AT1151" s="34">
        <f>IFERROR(VLOOKUP($H1151,#REF!,14,FALSE),0)</f>
        <v>0</v>
      </c>
      <c r="AU1151" s="42">
        <f>IFERROR(VLOOKUP($H1151,#REF!,15,FALSE),0)</f>
        <v>0</v>
      </c>
      <c r="AV1151" s="34">
        <f>IFERROR(VLOOKUP($H1151,#REF!,15,FALSE),0)</f>
        <v>0</v>
      </c>
      <c r="AW1151" s="34">
        <f>IFERROR(VLOOKUP($H1151,#REF!,16,FALSE),0)</f>
        <v>0</v>
      </c>
      <c r="AX1151" s="42">
        <f>IFERROR(VLOOKUP($H1151,#REF!,17,FALSE),0)</f>
        <v>0</v>
      </c>
    </row>
    <row r="1152" spans="1:50" x14ac:dyDescent="0.3">
      <c r="A1152" s="33" t="str">
        <f t="shared" si="68"/>
        <v>0</v>
      </c>
      <c r="B1152" s="33">
        <f>+'R&amp;E EXPORT'!B1127</f>
        <v>0</v>
      </c>
      <c r="C1152" t="str">
        <f>IFERROR(VLOOKUP(A1152,'MCSJ Export'!A:C,3,FALSE),"")</f>
        <v/>
      </c>
      <c r="D1152" s="37">
        <f t="shared" ca="1" si="69"/>
        <v>0</v>
      </c>
      <c r="E1152" s="37">
        <f t="shared" ca="1" si="70"/>
        <v>0</v>
      </c>
      <c r="F1152" s="37">
        <f t="shared" ca="1" si="71"/>
        <v>0</v>
      </c>
      <c r="G1152" s="37"/>
      <c r="H1152" s="33">
        <f>+'R&amp;E EXPORT'!A1127</f>
        <v>0</v>
      </c>
      <c r="I1152" s="34">
        <f>IFERROR(VLOOKUP($H1152,'Gen F Rev'!$A:$M,15,FALSE),0)</f>
        <v>0</v>
      </c>
      <c r="J1152" s="34">
        <f>IFERROR(VLOOKUP($H1152,'Gen F Rev'!$A:$M,16,FALSE),0)</f>
        <v>0</v>
      </c>
      <c r="K1152" s="42">
        <f>IFERROR(VLOOKUP($H1152,'Gen F Rev'!$A:$M,17,FALSE),0)</f>
        <v>0</v>
      </c>
      <c r="L1152" s="34">
        <f>IFERROR(VLOOKUP($H1152,'Gen F Exp'!$A:$E,15,FALSE),0)</f>
        <v>0</v>
      </c>
      <c r="M1152" s="34">
        <f>IFERROR(VLOOKUP($H1152,'Gen F Exp'!$A:$E,16,FALSE),0)</f>
        <v>0</v>
      </c>
      <c r="N1152" s="42">
        <f>IFERROR(VLOOKUP($H1152,'Gen F Exp'!$A:$E,17,FALSE),0)</f>
        <v>0</v>
      </c>
      <c r="O1152" s="34">
        <f>IFERROR(VLOOKUP($H1152,'Water F Rev'!$A:$L,15,FALSE),0)</f>
        <v>0</v>
      </c>
      <c r="P1152" s="34">
        <f>IFERROR(VLOOKUP($H1152,'Water F Rev'!$A:$L,16,FALSE),0)</f>
        <v>0</v>
      </c>
      <c r="Q1152" s="42">
        <f>IFERROR(VLOOKUP($H1152,'Water F Rev'!$A:$L,17,FALSE),0)</f>
        <v>0</v>
      </c>
      <c r="R1152" s="34">
        <f>IFERROR(VLOOKUP($H1152,'Water F Exp'!$A:$K,15,FALSE),0)</f>
        <v>0</v>
      </c>
      <c r="S1152" s="34">
        <f>IFERROR(VLOOKUP($H1152,'Water F Exp'!$A:$K,16,FALSE),0)</f>
        <v>0</v>
      </c>
      <c r="T1152" s="42">
        <f>IFERROR(VLOOKUP($H1152,'Water F Exp'!$A:$K,17,FALSE),0)</f>
        <v>0</v>
      </c>
      <c r="U1152" s="34">
        <f ca="1">IFERROR(VLOOKUP($H1152,'Sewer F Rev'!$A:$E,15,FALSE),0)</f>
        <v>0</v>
      </c>
      <c r="V1152" s="34">
        <f ca="1">IFERROR(VLOOKUP($H1152,'Sewer F Rev'!$A:$E,16,FALSE),0)</f>
        <v>0</v>
      </c>
      <c r="W1152" s="42">
        <f ca="1">IFERROR(VLOOKUP($H1152,'Sewer F Rev'!$A:$E,17,FALSE),0)</f>
        <v>0</v>
      </c>
      <c r="X1152" s="34">
        <f>IFERROR(VLOOKUP($H1152,'Sewer F Exp'!$A:$B,15,FALSE),0)</f>
        <v>0</v>
      </c>
      <c r="Y1152" s="34">
        <f>IFERROR(VLOOKUP($H1152,'Sewer F Exp'!$A:$B,16,FALSE),0)</f>
        <v>0</v>
      </c>
      <c r="Z1152" s="42">
        <f>IFERROR(VLOOKUP($H1152,'Sewer F Exp'!$A:$B,17,FALSE),0)</f>
        <v>0</v>
      </c>
      <c r="AA1152" s="34">
        <f>IFERROR(VLOOKUP($H1152,'Refuse F Rev'!$A:$E,15,FALSE),0)</f>
        <v>0</v>
      </c>
      <c r="AB1152" s="34">
        <f>IFERROR(VLOOKUP($H1152,'Refuse F Rev'!$A:$E,16,FALSE),0)</f>
        <v>0</v>
      </c>
      <c r="AC1152" s="42">
        <f>IFERROR(VLOOKUP($H1152,'Refuse F Rev'!$A:$E,17,FALSE),0)</f>
        <v>0</v>
      </c>
      <c r="AD1152" s="34">
        <f>IFERROR(VLOOKUP($H1152,'Refuse F Exp'!$A:$E,15,FALSE),0)</f>
        <v>0</v>
      </c>
      <c r="AE1152" s="34">
        <f>IFERROR(VLOOKUP($H1152,'Refuse F Exp'!$A:$E,16,FALSE),0)</f>
        <v>0</v>
      </c>
      <c r="AF1152" s="42">
        <f>IFERROR(VLOOKUP($H1152,'Refuse F Exp'!$A:$E,17,FALSE),0)</f>
        <v>0</v>
      </c>
      <c r="AG1152" s="34">
        <f>IFERROR(VLOOKUP($H1152,#REF!,10,FALSE),0)</f>
        <v>0</v>
      </c>
      <c r="AH1152" s="34">
        <f>IFERROR(VLOOKUP($H1152,#REF!,11,FALSE),0)</f>
        <v>0</v>
      </c>
      <c r="AI1152" s="42">
        <f>IFERROR(VLOOKUP($H1152,#REF!,12,FALSE),0)</f>
        <v>0</v>
      </c>
      <c r="AJ1152" s="34">
        <f>IFERROR(VLOOKUP($H1152,#REF!,10,FALSE),0)</f>
        <v>0</v>
      </c>
      <c r="AK1152" s="34">
        <f>IFERROR(VLOOKUP($H1152,#REF!,11,FALSE),0)</f>
        <v>0</v>
      </c>
      <c r="AL1152" s="42">
        <f>IFERROR(VLOOKUP($H1152,#REF!,12,FALSE),0)</f>
        <v>0</v>
      </c>
      <c r="AM1152" s="34">
        <f>IFERROR(VLOOKUP($H1152,#REF!,10,FALSE),0)</f>
        <v>0</v>
      </c>
      <c r="AN1152" s="34">
        <f>IFERROR(VLOOKUP($H1152,#REF!,11,FALSE),0)</f>
        <v>0</v>
      </c>
      <c r="AO1152" s="42">
        <f>IFERROR(VLOOKUP($H1152,#REF!,12,FALSE),0)</f>
        <v>0</v>
      </c>
      <c r="AP1152" s="34">
        <f>IFERROR(VLOOKUP($H1152,#REF!,10,FALSE),0)</f>
        <v>0</v>
      </c>
      <c r="AQ1152" s="34">
        <f>IFERROR(VLOOKUP($H1152,#REF!,11,FALSE),0)</f>
        <v>0</v>
      </c>
      <c r="AR1152" s="42">
        <f>IFERROR(VLOOKUP($H1152,#REF!,12,FALSE),0)</f>
        <v>0</v>
      </c>
      <c r="AS1152" s="34">
        <f>IFERROR(VLOOKUP($H1152,#REF!,13,FALSE),0)</f>
        <v>0</v>
      </c>
      <c r="AT1152" s="34">
        <f>IFERROR(VLOOKUP($H1152,#REF!,14,FALSE),0)</f>
        <v>0</v>
      </c>
      <c r="AU1152" s="42">
        <f>IFERROR(VLOOKUP($H1152,#REF!,15,FALSE),0)</f>
        <v>0</v>
      </c>
      <c r="AV1152" s="34">
        <f>IFERROR(VLOOKUP($H1152,#REF!,15,FALSE),0)</f>
        <v>0</v>
      </c>
      <c r="AW1152" s="34">
        <f>IFERROR(VLOOKUP($H1152,#REF!,16,FALSE),0)</f>
        <v>0</v>
      </c>
      <c r="AX1152" s="42">
        <f>IFERROR(VLOOKUP($H1152,#REF!,17,FALSE),0)</f>
        <v>0</v>
      </c>
    </row>
    <row r="1153" spans="1:50" x14ac:dyDescent="0.3">
      <c r="A1153" s="33" t="str">
        <f t="shared" si="68"/>
        <v>0</v>
      </c>
      <c r="B1153" s="33">
        <f>+'R&amp;E EXPORT'!B1128</f>
        <v>0</v>
      </c>
      <c r="C1153" t="str">
        <f>IFERROR(VLOOKUP(A1153,'MCSJ Export'!A:C,3,FALSE),"")</f>
        <v/>
      </c>
      <c r="D1153" s="37">
        <f t="shared" ca="1" si="69"/>
        <v>0</v>
      </c>
      <c r="E1153" s="37">
        <f t="shared" ca="1" si="70"/>
        <v>0</v>
      </c>
      <c r="F1153" s="37">
        <f t="shared" ca="1" si="71"/>
        <v>0</v>
      </c>
      <c r="G1153" s="37"/>
      <c r="H1153" s="33">
        <f>+'R&amp;E EXPORT'!A1128</f>
        <v>0</v>
      </c>
      <c r="I1153" s="34">
        <f>IFERROR(VLOOKUP($H1153,'Gen F Rev'!$A:$M,15,FALSE),0)</f>
        <v>0</v>
      </c>
      <c r="J1153" s="34">
        <f>IFERROR(VLOOKUP($H1153,'Gen F Rev'!$A:$M,16,FALSE),0)</f>
        <v>0</v>
      </c>
      <c r="K1153" s="42">
        <f>IFERROR(VLOOKUP($H1153,'Gen F Rev'!$A:$M,17,FALSE),0)</f>
        <v>0</v>
      </c>
      <c r="L1153" s="34">
        <f>IFERROR(VLOOKUP($H1153,'Gen F Exp'!$A:$E,15,FALSE),0)</f>
        <v>0</v>
      </c>
      <c r="M1153" s="34">
        <f>IFERROR(VLOOKUP($H1153,'Gen F Exp'!$A:$E,16,FALSE),0)</f>
        <v>0</v>
      </c>
      <c r="N1153" s="42">
        <f>IFERROR(VLOOKUP($H1153,'Gen F Exp'!$A:$E,17,FALSE),0)</f>
        <v>0</v>
      </c>
      <c r="O1153" s="34">
        <f>IFERROR(VLOOKUP($H1153,'Water F Rev'!$A:$L,15,FALSE),0)</f>
        <v>0</v>
      </c>
      <c r="P1153" s="34">
        <f>IFERROR(VLOOKUP($H1153,'Water F Rev'!$A:$L,16,FALSE),0)</f>
        <v>0</v>
      </c>
      <c r="Q1153" s="42">
        <f>IFERROR(VLOOKUP($H1153,'Water F Rev'!$A:$L,17,FALSE),0)</f>
        <v>0</v>
      </c>
      <c r="R1153" s="34">
        <f>IFERROR(VLOOKUP($H1153,'Water F Exp'!$A:$K,15,FALSE),0)</f>
        <v>0</v>
      </c>
      <c r="S1153" s="34">
        <f>IFERROR(VLOOKUP($H1153,'Water F Exp'!$A:$K,16,FALSE),0)</f>
        <v>0</v>
      </c>
      <c r="T1153" s="42">
        <f>IFERROR(VLOOKUP($H1153,'Water F Exp'!$A:$K,17,FALSE),0)</f>
        <v>0</v>
      </c>
      <c r="U1153" s="34">
        <f ca="1">IFERROR(VLOOKUP($H1153,'Sewer F Rev'!$A:$E,15,FALSE),0)</f>
        <v>0</v>
      </c>
      <c r="V1153" s="34">
        <f ca="1">IFERROR(VLOOKUP($H1153,'Sewer F Rev'!$A:$E,16,FALSE),0)</f>
        <v>0</v>
      </c>
      <c r="W1153" s="42">
        <f ca="1">IFERROR(VLOOKUP($H1153,'Sewer F Rev'!$A:$E,17,FALSE),0)</f>
        <v>0</v>
      </c>
      <c r="X1153" s="34">
        <f>IFERROR(VLOOKUP($H1153,'Sewer F Exp'!$A:$B,15,FALSE),0)</f>
        <v>0</v>
      </c>
      <c r="Y1153" s="34">
        <f>IFERROR(VLOOKUP($H1153,'Sewer F Exp'!$A:$B,16,FALSE),0)</f>
        <v>0</v>
      </c>
      <c r="Z1153" s="42">
        <f>IFERROR(VLOOKUP($H1153,'Sewer F Exp'!$A:$B,17,FALSE),0)</f>
        <v>0</v>
      </c>
      <c r="AA1153" s="34">
        <f>IFERROR(VLOOKUP($H1153,'Refuse F Rev'!$A:$E,15,FALSE),0)</f>
        <v>0</v>
      </c>
      <c r="AB1153" s="34">
        <f>IFERROR(VLOOKUP($H1153,'Refuse F Rev'!$A:$E,16,FALSE),0)</f>
        <v>0</v>
      </c>
      <c r="AC1153" s="42">
        <f>IFERROR(VLOOKUP($H1153,'Refuse F Rev'!$A:$E,17,FALSE),0)</f>
        <v>0</v>
      </c>
      <c r="AD1153" s="34">
        <f>IFERROR(VLOOKUP($H1153,'Refuse F Exp'!$A:$E,15,FALSE),0)</f>
        <v>0</v>
      </c>
      <c r="AE1153" s="34">
        <f>IFERROR(VLOOKUP($H1153,'Refuse F Exp'!$A:$E,16,FALSE),0)</f>
        <v>0</v>
      </c>
      <c r="AF1153" s="42">
        <f>IFERROR(VLOOKUP($H1153,'Refuse F Exp'!$A:$E,17,FALSE),0)</f>
        <v>0</v>
      </c>
      <c r="AG1153" s="34">
        <f>IFERROR(VLOOKUP($H1153,#REF!,10,FALSE),0)</f>
        <v>0</v>
      </c>
      <c r="AH1153" s="34">
        <f>IFERROR(VLOOKUP($H1153,#REF!,11,FALSE),0)</f>
        <v>0</v>
      </c>
      <c r="AI1153" s="42">
        <f>IFERROR(VLOOKUP($H1153,#REF!,12,FALSE),0)</f>
        <v>0</v>
      </c>
      <c r="AJ1153" s="34">
        <f>IFERROR(VLOOKUP($H1153,#REF!,10,FALSE),0)</f>
        <v>0</v>
      </c>
      <c r="AK1153" s="34">
        <f>IFERROR(VLOOKUP($H1153,#REF!,11,FALSE),0)</f>
        <v>0</v>
      </c>
      <c r="AL1153" s="42">
        <f>IFERROR(VLOOKUP($H1153,#REF!,12,FALSE),0)</f>
        <v>0</v>
      </c>
      <c r="AM1153" s="34">
        <f>IFERROR(VLOOKUP($H1153,#REF!,10,FALSE),0)</f>
        <v>0</v>
      </c>
      <c r="AN1153" s="34">
        <f>IFERROR(VLOOKUP($H1153,#REF!,11,FALSE),0)</f>
        <v>0</v>
      </c>
      <c r="AO1153" s="42">
        <f>IFERROR(VLOOKUP($H1153,#REF!,12,FALSE),0)</f>
        <v>0</v>
      </c>
      <c r="AP1153" s="34">
        <f>IFERROR(VLOOKUP($H1153,#REF!,10,FALSE),0)</f>
        <v>0</v>
      </c>
      <c r="AQ1153" s="34">
        <f>IFERROR(VLOOKUP($H1153,#REF!,11,FALSE),0)</f>
        <v>0</v>
      </c>
      <c r="AR1153" s="42">
        <f>IFERROR(VLOOKUP($H1153,#REF!,12,FALSE),0)</f>
        <v>0</v>
      </c>
      <c r="AS1153" s="34">
        <f>IFERROR(VLOOKUP($H1153,#REF!,13,FALSE),0)</f>
        <v>0</v>
      </c>
      <c r="AT1153" s="34">
        <f>IFERROR(VLOOKUP($H1153,#REF!,14,FALSE),0)</f>
        <v>0</v>
      </c>
      <c r="AU1153" s="42">
        <f>IFERROR(VLOOKUP($H1153,#REF!,15,FALSE),0)</f>
        <v>0</v>
      </c>
      <c r="AV1153" s="34">
        <f>IFERROR(VLOOKUP($H1153,#REF!,15,FALSE),0)</f>
        <v>0</v>
      </c>
      <c r="AW1153" s="34">
        <f>IFERROR(VLOOKUP($H1153,#REF!,16,FALSE),0)</f>
        <v>0</v>
      </c>
      <c r="AX1153" s="42">
        <f>IFERROR(VLOOKUP($H1153,#REF!,17,FALSE),0)</f>
        <v>0</v>
      </c>
    </row>
    <row r="1154" spans="1:50" x14ac:dyDescent="0.3">
      <c r="A1154" s="33" t="str">
        <f t="shared" si="68"/>
        <v>0</v>
      </c>
      <c r="B1154" s="33">
        <f>+'R&amp;E EXPORT'!B1129</f>
        <v>0</v>
      </c>
      <c r="C1154" t="str">
        <f>IFERROR(VLOOKUP(A1154,'MCSJ Export'!A:C,3,FALSE),"")</f>
        <v/>
      </c>
      <c r="D1154" s="37">
        <f t="shared" ca="1" si="69"/>
        <v>0</v>
      </c>
      <c r="E1154" s="37">
        <f t="shared" ca="1" si="70"/>
        <v>0</v>
      </c>
      <c r="F1154" s="37">
        <f t="shared" ca="1" si="71"/>
        <v>0</v>
      </c>
      <c r="G1154" s="37"/>
      <c r="H1154" s="33">
        <f>+'R&amp;E EXPORT'!A1129</f>
        <v>0</v>
      </c>
      <c r="I1154" s="34">
        <f>IFERROR(VLOOKUP($H1154,'Gen F Rev'!$A:$M,15,FALSE),0)</f>
        <v>0</v>
      </c>
      <c r="J1154" s="34">
        <f>IFERROR(VLOOKUP($H1154,'Gen F Rev'!$A:$M,16,FALSE),0)</f>
        <v>0</v>
      </c>
      <c r="K1154" s="42">
        <f>IFERROR(VLOOKUP($H1154,'Gen F Rev'!$A:$M,17,FALSE),0)</f>
        <v>0</v>
      </c>
      <c r="L1154" s="34">
        <f>IFERROR(VLOOKUP($H1154,'Gen F Exp'!$A:$E,15,FALSE),0)</f>
        <v>0</v>
      </c>
      <c r="M1154" s="34">
        <f>IFERROR(VLOOKUP($H1154,'Gen F Exp'!$A:$E,16,FALSE),0)</f>
        <v>0</v>
      </c>
      <c r="N1154" s="42">
        <f>IFERROR(VLOOKUP($H1154,'Gen F Exp'!$A:$E,17,FALSE),0)</f>
        <v>0</v>
      </c>
      <c r="O1154" s="34">
        <f>IFERROR(VLOOKUP($H1154,'Water F Rev'!$A:$L,15,FALSE),0)</f>
        <v>0</v>
      </c>
      <c r="P1154" s="34">
        <f>IFERROR(VLOOKUP($H1154,'Water F Rev'!$A:$L,16,FALSE),0)</f>
        <v>0</v>
      </c>
      <c r="Q1154" s="42">
        <f>IFERROR(VLOOKUP($H1154,'Water F Rev'!$A:$L,17,FALSE),0)</f>
        <v>0</v>
      </c>
      <c r="R1154" s="34">
        <f>IFERROR(VLOOKUP($H1154,'Water F Exp'!$A:$K,15,FALSE),0)</f>
        <v>0</v>
      </c>
      <c r="S1154" s="34">
        <f>IFERROR(VLOOKUP($H1154,'Water F Exp'!$A:$K,16,FALSE),0)</f>
        <v>0</v>
      </c>
      <c r="T1154" s="42">
        <f>IFERROR(VLOOKUP($H1154,'Water F Exp'!$A:$K,17,FALSE),0)</f>
        <v>0</v>
      </c>
      <c r="U1154" s="34">
        <f ca="1">IFERROR(VLOOKUP($H1154,'Sewer F Rev'!$A:$E,15,FALSE),0)</f>
        <v>0</v>
      </c>
      <c r="V1154" s="34">
        <f ca="1">IFERROR(VLOOKUP($H1154,'Sewer F Rev'!$A:$E,16,FALSE),0)</f>
        <v>0</v>
      </c>
      <c r="W1154" s="42">
        <f ca="1">IFERROR(VLOOKUP($H1154,'Sewer F Rev'!$A:$E,17,FALSE),0)</f>
        <v>0</v>
      </c>
      <c r="X1154" s="34">
        <f>IFERROR(VLOOKUP($H1154,'Sewer F Exp'!$A:$B,15,FALSE),0)</f>
        <v>0</v>
      </c>
      <c r="Y1154" s="34">
        <f>IFERROR(VLOOKUP($H1154,'Sewer F Exp'!$A:$B,16,FALSE),0)</f>
        <v>0</v>
      </c>
      <c r="Z1154" s="42">
        <f>IFERROR(VLOOKUP($H1154,'Sewer F Exp'!$A:$B,17,FALSE),0)</f>
        <v>0</v>
      </c>
      <c r="AA1154" s="34">
        <f>IFERROR(VLOOKUP($H1154,'Refuse F Rev'!$A:$E,15,FALSE),0)</f>
        <v>0</v>
      </c>
      <c r="AB1154" s="34">
        <f>IFERROR(VLOOKUP($H1154,'Refuse F Rev'!$A:$E,16,FALSE),0)</f>
        <v>0</v>
      </c>
      <c r="AC1154" s="42">
        <f>IFERROR(VLOOKUP($H1154,'Refuse F Rev'!$A:$E,17,FALSE),0)</f>
        <v>0</v>
      </c>
      <c r="AD1154" s="34">
        <f>IFERROR(VLOOKUP($H1154,'Refuse F Exp'!$A:$E,15,FALSE),0)</f>
        <v>0</v>
      </c>
      <c r="AE1154" s="34">
        <f>IFERROR(VLOOKUP($H1154,'Refuse F Exp'!$A:$E,16,FALSE),0)</f>
        <v>0</v>
      </c>
      <c r="AF1154" s="42">
        <f>IFERROR(VLOOKUP($H1154,'Refuse F Exp'!$A:$E,17,FALSE),0)</f>
        <v>0</v>
      </c>
      <c r="AG1154" s="34">
        <f>IFERROR(VLOOKUP($H1154,#REF!,10,FALSE),0)</f>
        <v>0</v>
      </c>
      <c r="AH1154" s="34">
        <f>IFERROR(VLOOKUP($H1154,#REF!,11,FALSE),0)</f>
        <v>0</v>
      </c>
      <c r="AI1154" s="42">
        <f>IFERROR(VLOOKUP($H1154,#REF!,12,FALSE),0)</f>
        <v>0</v>
      </c>
      <c r="AJ1154" s="34">
        <f>IFERROR(VLOOKUP($H1154,#REF!,10,FALSE),0)</f>
        <v>0</v>
      </c>
      <c r="AK1154" s="34">
        <f>IFERROR(VLOOKUP($H1154,#REF!,11,FALSE),0)</f>
        <v>0</v>
      </c>
      <c r="AL1154" s="42">
        <f>IFERROR(VLOOKUP($H1154,#REF!,12,FALSE),0)</f>
        <v>0</v>
      </c>
      <c r="AM1154" s="34">
        <f>IFERROR(VLOOKUP($H1154,#REF!,10,FALSE),0)</f>
        <v>0</v>
      </c>
      <c r="AN1154" s="34">
        <f>IFERROR(VLOOKUP($H1154,#REF!,11,FALSE),0)</f>
        <v>0</v>
      </c>
      <c r="AO1154" s="42">
        <f>IFERROR(VLOOKUP($H1154,#REF!,12,FALSE),0)</f>
        <v>0</v>
      </c>
      <c r="AP1154" s="34">
        <f>IFERROR(VLOOKUP($H1154,#REF!,10,FALSE),0)</f>
        <v>0</v>
      </c>
      <c r="AQ1154" s="34">
        <f>IFERROR(VLOOKUP($H1154,#REF!,11,FALSE),0)</f>
        <v>0</v>
      </c>
      <c r="AR1154" s="42">
        <f>IFERROR(VLOOKUP($H1154,#REF!,12,FALSE),0)</f>
        <v>0</v>
      </c>
      <c r="AS1154" s="34">
        <f>IFERROR(VLOOKUP($H1154,#REF!,13,FALSE),0)</f>
        <v>0</v>
      </c>
      <c r="AT1154" s="34">
        <f>IFERROR(VLOOKUP($H1154,#REF!,14,FALSE),0)</f>
        <v>0</v>
      </c>
      <c r="AU1154" s="42">
        <f>IFERROR(VLOOKUP($H1154,#REF!,15,FALSE),0)</f>
        <v>0</v>
      </c>
      <c r="AV1154" s="34">
        <f>IFERROR(VLOOKUP($H1154,#REF!,15,FALSE),0)</f>
        <v>0</v>
      </c>
      <c r="AW1154" s="34">
        <f>IFERROR(VLOOKUP($H1154,#REF!,16,FALSE),0)</f>
        <v>0</v>
      </c>
      <c r="AX1154" s="42">
        <f>IFERROR(VLOOKUP($H1154,#REF!,17,FALSE),0)</f>
        <v>0</v>
      </c>
    </row>
    <row r="1155" spans="1:50" x14ac:dyDescent="0.3">
      <c r="A1155" s="33" t="str">
        <f t="shared" si="68"/>
        <v>0</v>
      </c>
      <c r="B1155" s="33">
        <f>+'R&amp;E EXPORT'!B1130</f>
        <v>0</v>
      </c>
      <c r="C1155" t="str">
        <f>IFERROR(VLOOKUP(A1155,'MCSJ Export'!A:C,3,FALSE),"")</f>
        <v/>
      </c>
      <c r="D1155" s="37">
        <f t="shared" ca="1" si="69"/>
        <v>0</v>
      </c>
      <c r="E1155" s="37">
        <f t="shared" ca="1" si="70"/>
        <v>0</v>
      </c>
      <c r="F1155" s="37">
        <f t="shared" ca="1" si="71"/>
        <v>0</v>
      </c>
      <c r="G1155" s="37"/>
      <c r="H1155" s="33">
        <f>+'R&amp;E EXPORT'!A1130</f>
        <v>0</v>
      </c>
      <c r="I1155" s="34">
        <f>IFERROR(VLOOKUP($H1155,'Gen F Rev'!$A:$M,15,FALSE),0)</f>
        <v>0</v>
      </c>
      <c r="J1155" s="34">
        <f>IFERROR(VLOOKUP($H1155,'Gen F Rev'!$A:$M,16,FALSE),0)</f>
        <v>0</v>
      </c>
      <c r="K1155" s="42">
        <f>IFERROR(VLOOKUP($H1155,'Gen F Rev'!$A:$M,17,FALSE),0)</f>
        <v>0</v>
      </c>
      <c r="L1155" s="34">
        <f>IFERROR(VLOOKUP($H1155,'Gen F Exp'!$A:$E,15,FALSE),0)</f>
        <v>0</v>
      </c>
      <c r="M1155" s="34">
        <f>IFERROR(VLOOKUP($H1155,'Gen F Exp'!$A:$E,16,FALSE),0)</f>
        <v>0</v>
      </c>
      <c r="N1155" s="42">
        <f>IFERROR(VLOOKUP($H1155,'Gen F Exp'!$A:$E,17,FALSE),0)</f>
        <v>0</v>
      </c>
      <c r="O1155" s="34">
        <f>IFERROR(VLOOKUP($H1155,'Water F Rev'!$A:$L,15,FALSE),0)</f>
        <v>0</v>
      </c>
      <c r="P1155" s="34">
        <f>IFERROR(VLOOKUP($H1155,'Water F Rev'!$A:$L,16,FALSE),0)</f>
        <v>0</v>
      </c>
      <c r="Q1155" s="42">
        <f>IFERROR(VLOOKUP($H1155,'Water F Rev'!$A:$L,17,FALSE),0)</f>
        <v>0</v>
      </c>
      <c r="R1155" s="34">
        <f>IFERROR(VLOOKUP($H1155,'Water F Exp'!$A:$K,15,FALSE),0)</f>
        <v>0</v>
      </c>
      <c r="S1155" s="34">
        <f>IFERROR(VLOOKUP($H1155,'Water F Exp'!$A:$K,16,FALSE),0)</f>
        <v>0</v>
      </c>
      <c r="T1155" s="42">
        <f>IFERROR(VLOOKUP($H1155,'Water F Exp'!$A:$K,17,FALSE),0)</f>
        <v>0</v>
      </c>
      <c r="U1155" s="34">
        <f ca="1">IFERROR(VLOOKUP($H1155,'Sewer F Rev'!$A:$E,15,FALSE),0)</f>
        <v>0</v>
      </c>
      <c r="V1155" s="34">
        <f ca="1">IFERROR(VLOOKUP($H1155,'Sewer F Rev'!$A:$E,16,FALSE),0)</f>
        <v>0</v>
      </c>
      <c r="W1155" s="42">
        <f ca="1">IFERROR(VLOOKUP($H1155,'Sewer F Rev'!$A:$E,17,FALSE),0)</f>
        <v>0</v>
      </c>
      <c r="X1155" s="34">
        <f>IFERROR(VLOOKUP($H1155,'Sewer F Exp'!$A:$B,15,FALSE),0)</f>
        <v>0</v>
      </c>
      <c r="Y1155" s="34">
        <f>IFERROR(VLOOKUP($H1155,'Sewer F Exp'!$A:$B,16,FALSE),0)</f>
        <v>0</v>
      </c>
      <c r="Z1155" s="42">
        <f>IFERROR(VLOOKUP($H1155,'Sewer F Exp'!$A:$B,17,FALSE),0)</f>
        <v>0</v>
      </c>
      <c r="AA1155" s="34">
        <f>IFERROR(VLOOKUP($H1155,'Refuse F Rev'!$A:$E,15,FALSE),0)</f>
        <v>0</v>
      </c>
      <c r="AB1155" s="34">
        <f>IFERROR(VLOOKUP($H1155,'Refuse F Rev'!$A:$E,16,FALSE),0)</f>
        <v>0</v>
      </c>
      <c r="AC1155" s="42">
        <f>IFERROR(VLOOKUP($H1155,'Refuse F Rev'!$A:$E,17,FALSE),0)</f>
        <v>0</v>
      </c>
      <c r="AD1155" s="34">
        <f>IFERROR(VLOOKUP($H1155,'Refuse F Exp'!$A:$E,15,FALSE),0)</f>
        <v>0</v>
      </c>
      <c r="AE1155" s="34">
        <f>IFERROR(VLOOKUP($H1155,'Refuse F Exp'!$A:$E,16,FALSE),0)</f>
        <v>0</v>
      </c>
      <c r="AF1155" s="42">
        <f>IFERROR(VLOOKUP($H1155,'Refuse F Exp'!$A:$E,17,FALSE),0)</f>
        <v>0</v>
      </c>
      <c r="AG1155" s="34">
        <f>IFERROR(VLOOKUP($H1155,#REF!,10,FALSE),0)</f>
        <v>0</v>
      </c>
      <c r="AH1155" s="34">
        <f>IFERROR(VLOOKUP($H1155,#REF!,11,FALSE),0)</f>
        <v>0</v>
      </c>
      <c r="AI1155" s="42">
        <f>IFERROR(VLOOKUP($H1155,#REF!,12,FALSE),0)</f>
        <v>0</v>
      </c>
      <c r="AJ1155" s="34">
        <f>IFERROR(VLOOKUP($H1155,#REF!,10,FALSE),0)</f>
        <v>0</v>
      </c>
      <c r="AK1155" s="34">
        <f>IFERROR(VLOOKUP($H1155,#REF!,11,FALSE),0)</f>
        <v>0</v>
      </c>
      <c r="AL1155" s="42">
        <f>IFERROR(VLOOKUP($H1155,#REF!,12,FALSE),0)</f>
        <v>0</v>
      </c>
      <c r="AM1155" s="34">
        <f>IFERROR(VLOOKUP($H1155,#REF!,10,FALSE),0)</f>
        <v>0</v>
      </c>
      <c r="AN1155" s="34">
        <f>IFERROR(VLOOKUP($H1155,#REF!,11,FALSE),0)</f>
        <v>0</v>
      </c>
      <c r="AO1155" s="42">
        <f>IFERROR(VLOOKUP($H1155,#REF!,12,FALSE),0)</f>
        <v>0</v>
      </c>
      <c r="AP1155" s="34">
        <f>IFERROR(VLOOKUP($H1155,#REF!,10,FALSE),0)</f>
        <v>0</v>
      </c>
      <c r="AQ1155" s="34">
        <f>IFERROR(VLOOKUP($H1155,#REF!,11,FALSE),0)</f>
        <v>0</v>
      </c>
      <c r="AR1155" s="42">
        <f>IFERROR(VLOOKUP($H1155,#REF!,12,FALSE),0)</f>
        <v>0</v>
      </c>
      <c r="AS1155" s="34">
        <f>IFERROR(VLOOKUP($H1155,#REF!,13,FALSE),0)</f>
        <v>0</v>
      </c>
      <c r="AT1155" s="34">
        <f>IFERROR(VLOOKUP($H1155,#REF!,14,FALSE),0)</f>
        <v>0</v>
      </c>
      <c r="AU1155" s="42">
        <f>IFERROR(VLOOKUP($H1155,#REF!,15,FALSE),0)</f>
        <v>0</v>
      </c>
      <c r="AV1155" s="34">
        <f>IFERROR(VLOOKUP($H1155,#REF!,15,FALSE),0)</f>
        <v>0</v>
      </c>
      <c r="AW1155" s="34">
        <f>IFERROR(VLOOKUP($H1155,#REF!,16,FALSE),0)</f>
        <v>0</v>
      </c>
      <c r="AX1155" s="42">
        <f>IFERROR(VLOOKUP($H1155,#REF!,17,FALSE),0)</f>
        <v>0</v>
      </c>
    </row>
    <row r="1156" spans="1:50" x14ac:dyDescent="0.3">
      <c r="A1156" s="33" t="str">
        <f t="shared" ref="A1156:A1219" si="72">+TRIM(H1156)</f>
        <v>0</v>
      </c>
      <c r="B1156" s="33">
        <f>+'R&amp;E EXPORT'!B1131</f>
        <v>0</v>
      </c>
      <c r="C1156" t="str">
        <f>IFERROR(VLOOKUP(A1156,'MCSJ Export'!A:C,3,FALSE),"")</f>
        <v/>
      </c>
      <c r="D1156" s="37">
        <f t="shared" ref="D1156:D1219" ca="1" si="73">+I1156+L1156+O1156+R1156+U1156+X1156+AA1156+AD1156+AG1156+AJ1156+AM1156+AP1156+AS1156+AV1156</f>
        <v>0</v>
      </c>
      <c r="E1156" s="37">
        <f t="shared" ref="E1156:E1219" ca="1" si="74">+J1156+M1156+P1156+S1156+V1156+Y1156+AB1156+AE1156+AH1156+AK1156+AN1156+AQ1156+AT1156+AW1156</f>
        <v>0</v>
      </c>
      <c r="F1156" s="37">
        <f t="shared" ref="F1156:F1219" ca="1" si="75">+K1156+N1156+Q1156+T1156+W1156+Z1156+AC1156+AF1156+AI1156+AL1156+AO1156+AR1156+AU1156+AX1156</f>
        <v>0</v>
      </c>
      <c r="G1156" s="37"/>
      <c r="H1156" s="33">
        <f>+'R&amp;E EXPORT'!A1131</f>
        <v>0</v>
      </c>
      <c r="I1156" s="34">
        <f>IFERROR(VLOOKUP($H1156,'Gen F Rev'!$A:$M,15,FALSE),0)</f>
        <v>0</v>
      </c>
      <c r="J1156" s="34">
        <f>IFERROR(VLOOKUP($H1156,'Gen F Rev'!$A:$M,16,FALSE),0)</f>
        <v>0</v>
      </c>
      <c r="K1156" s="42">
        <f>IFERROR(VLOOKUP($H1156,'Gen F Rev'!$A:$M,17,FALSE),0)</f>
        <v>0</v>
      </c>
      <c r="L1156" s="34">
        <f>IFERROR(VLOOKUP($H1156,'Gen F Exp'!$A:$E,15,FALSE),0)</f>
        <v>0</v>
      </c>
      <c r="M1156" s="34">
        <f>IFERROR(VLOOKUP($H1156,'Gen F Exp'!$A:$E,16,FALSE),0)</f>
        <v>0</v>
      </c>
      <c r="N1156" s="42">
        <f>IFERROR(VLOOKUP($H1156,'Gen F Exp'!$A:$E,17,FALSE),0)</f>
        <v>0</v>
      </c>
      <c r="O1156" s="34">
        <f>IFERROR(VLOOKUP($H1156,'Water F Rev'!$A:$L,15,FALSE),0)</f>
        <v>0</v>
      </c>
      <c r="P1156" s="34">
        <f>IFERROR(VLOOKUP($H1156,'Water F Rev'!$A:$L,16,FALSE),0)</f>
        <v>0</v>
      </c>
      <c r="Q1156" s="42">
        <f>IFERROR(VLOOKUP($H1156,'Water F Rev'!$A:$L,17,FALSE),0)</f>
        <v>0</v>
      </c>
      <c r="R1156" s="34">
        <f>IFERROR(VLOOKUP($H1156,'Water F Exp'!$A:$K,15,FALSE),0)</f>
        <v>0</v>
      </c>
      <c r="S1156" s="34">
        <f>IFERROR(VLOOKUP($H1156,'Water F Exp'!$A:$K,16,FALSE),0)</f>
        <v>0</v>
      </c>
      <c r="T1156" s="42">
        <f>IFERROR(VLOOKUP($H1156,'Water F Exp'!$A:$K,17,FALSE),0)</f>
        <v>0</v>
      </c>
      <c r="U1156" s="34">
        <f ca="1">IFERROR(VLOOKUP($H1156,'Sewer F Rev'!$A:$E,15,FALSE),0)</f>
        <v>0</v>
      </c>
      <c r="V1156" s="34">
        <f ca="1">IFERROR(VLOOKUP($H1156,'Sewer F Rev'!$A:$E,16,FALSE),0)</f>
        <v>0</v>
      </c>
      <c r="W1156" s="42">
        <f ca="1">IFERROR(VLOOKUP($H1156,'Sewer F Rev'!$A:$E,17,FALSE),0)</f>
        <v>0</v>
      </c>
      <c r="X1156" s="34">
        <f>IFERROR(VLOOKUP($H1156,'Sewer F Exp'!$A:$B,15,FALSE),0)</f>
        <v>0</v>
      </c>
      <c r="Y1156" s="34">
        <f>IFERROR(VLOOKUP($H1156,'Sewer F Exp'!$A:$B,16,FALSE),0)</f>
        <v>0</v>
      </c>
      <c r="Z1156" s="42">
        <f>IFERROR(VLOOKUP($H1156,'Sewer F Exp'!$A:$B,17,FALSE),0)</f>
        <v>0</v>
      </c>
      <c r="AA1156" s="34">
        <f>IFERROR(VLOOKUP($H1156,'Refuse F Rev'!$A:$E,15,FALSE),0)</f>
        <v>0</v>
      </c>
      <c r="AB1156" s="34">
        <f>IFERROR(VLOOKUP($H1156,'Refuse F Rev'!$A:$E,16,FALSE),0)</f>
        <v>0</v>
      </c>
      <c r="AC1156" s="42">
        <f>IFERROR(VLOOKUP($H1156,'Refuse F Rev'!$A:$E,17,FALSE),0)</f>
        <v>0</v>
      </c>
      <c r="AD1156" s="34">
        <f>IFERROR(VLOOKUP($H1156,'Refuse F Exp'!$A:$E,15,FALSE),0)</f>
        <v>0</v>
      </c>
      <c r="AE1156" s="34">
        <f>IFERROR(VLOOKUP($H1156,'Refuse F Exp'!$A:$E,16,FALSE),0)</f>
        <v>0</v>
      </c>
      <c r="AF1156" s="42">
        <f>IFERROR(VLOOKUP($H1156,'Refuse F Exp'!$A:$E,17,FALSE),0)</f>
        <v>0</v>
      </c>
      <c r="AG1156" s="34">
        <f>IFERROR(VLOOKUP($H1156,#REF!,10,FALSE),0)</f>
        <v>0</v>
      </c>
      <c r="AH1156" s="34">
        <f>IFERROR(VLOOKUP($H1156,#REF!,11,FALSE),0)</f>
        <v>0</v>
      </c>
      <c r="AI1156" s="42">
        <f>IFERROR(VLOOKUP($H1156,#REF!,12,FALSE),0)</f>
        <v>0</v>
      </c>
      <c r="AJ1156" s="34">
        <f>IFERROR(VLOOKUP($H1156,#REF!,10,FALSE),0)</f>
        <v>0</v>
      </c>
      <c r="AK1156" s="34">
        <f>IFERROR(VLOOKUP($H1156,#REF!,11,FALSE),0)</f>
        <v>0</v>
      </c>
      <c r="AL1156" s="42">
        <f>IFERROR(VLOOKUP($H1156,#REF!,12,FALSE),0)</f>
        <v>0</v>
      </c>
      <c r="AM1156" s="34">
        <f>IFERROR(VLOOKUP($H1156,#REF!,10,FALSE),0)</f>
        <v>0</v>
      </c>
      <c r="AN1156" s="34">
        <f>IFERROR(VLOOKUP($H1156,#REF!,11,FALSE),0)</f>
        <v>0</v>
      </c>
      <c r="AO1156" s="42">
        <f>IFERROR(VLOOKUP($H1156,#REF!,12,FALSE),0)</f>
        <v>0</v>
      </c>
      <c r="AP1156" s="34">
        <f>IFERROR(VLOOKUP($H1156,#REF!,10,FALSE),0)</f>
        <v>0</v>
      </c>
      <c r="AQ1156" s="34">
        <f>IFERROR(VLOOKUP($H1156,#REF!,11,FALSE),0)</f>
        <v>0</v>
      </c>
      <c r="AR1156" s="42">
        <f>IFERROR(VLOOKUP($H1156,#REF!,12,FALSE),0)</f>
        <v>0</v>
      </c>
      <c r="AS1156" s="34">
        <f>IFERROR(VLOOKUP($H1156,#REF!,13,FALSE),0)</f>
        <v>0</v>
      </c>
      <c r="AT1156" s="34">
        <f>IFERROR(VLOOKUP($H1156,#REF!,14,FALSE),0)</f>
        <v>0</v>
      </c>
      <c r="AU1156" s="42">
        <f>IFERROR(VLOOKUP($H1156,#REF!,15,FALSE),0)</f>
        <v>0</v>
      </c>
      <c r="AV1156" s="34">
        <f>IFERROR(VLOOKUP($H1156,#REF!,15,FALSE),0)</f>
        <v>0</v>
      </c>
      <c r="AW1156" s="34">
        <f>IFERROR(VLOOKUP($H1156,#REF!,16,FALSE),0)</f>
        <v>0</v>
      </c>
      <c r="AX1156" s="42">
        <f>IFERROR(VLOOKUP($H1156,#REF!,17,FALSE),0)</f>
        <v>0</v>
      </c>
    </row>
    <row r="1157" spans="1:50" x14ac:dyDescent="0.3">
      <c r="A1157" s="33" t="str">
        <f t="shared" si="72"/>
        <v>0</v>
      </c>
      <c r="B1157" s="33">
        <f>+'R&amp;E EXPORT'!B1132</f>
        <v>0</v>
      </c>
      <c r="C1157" t="str">
        <f>IFERROR(VLOOKUP(A1157,'MCSJ Export'!A:C,3,FALSE),"")</f>
        <v/>
      </c>
      <c r="D1157" s="37">
        <f t="shared" ca="1" si="73"/>
        <v>0</v>
      </c>
      <c r="E1157" s="37">
        <f t="shared" ca="1" si="74"/>
        <v>0</v>
      </c>
      <c r="F1157" s="37">
        <f t="shared" ca="1" si="75"/>
        <v>0</v>
      </c>
      <c r="G1157" s="37"/>
      <c r="H1157" s="33">
        <f>+'R&amp;E EXPORT'!A1132</f>
        <v>0</v>
      </c>
      <c r="I1157" s="34">
        <f>IFERROR(VLOOKUP($H1157,'Gen F Rev'!$A:$M,15,FALSE),0)</f>
        <v>0</v>
      </c>
      <c r="J1157" s="34">
        <f>IFERROR(VLOOKUP($H1157,'Gen F Rev'!$A:$M,16,FALSE),0)</f>
        <v>0</v>
      </c>
      <c r="K1157" s="42">
        <f>IFERROR(VLOOKUP($H1157,'Gen F Rev'!$A:$M,17,FALSE),0)</f>
        <v>0</v>
      </c>
      <c r="L1157" s="34">
        <f>IFERROR(VLOOKUP($H1157,'Gen F Exp'!$A:$E,15,FALSE),0)</f>
        <v>0</v>
      </c>
      <c r="M1157" s="34">
        <f>IFERROR(VLOOKUP($H1157,'Gen F Exp'!$A:$E,16,FALSE),0)</f>
        <v>0</v>
      </c>
      <c r="N1157" s="42">
        <f>IFERROR(VLOOKUP($H1157,'Gen F Exp'!$A:$E,17,FALSE),0)</f>
        <v>0</v>
      </c>
      <c r="O1157" s="34">
        <f>IFERROR(VLOOKUP($H1157,'Water F Rev'!$A:$L,15,FALSE),0)</f>
        <v>0</v>
      </c>
      <c r="P1157" s="34">
        <f>IFERROR(VLOOKUP($H1157,'Water F Rev'!$A:$L,16,FALSE),0)</f>
        <v>0</v>
      </c>
      <c r="Q1157" s="42">
        <f>IFERROR(VLOOKUP($H1157,'Water F Rev'!$A:$L,17,FALSE),0)</f>
        <v>0</v>
      </c>
      <c r="R1157" s="34">
        <f>IFERROR(VLOOKUP($H1157,'Water F Exp'!$A:$K,15,FALSE),0)</f>
        <v>0</v>
      </c>
      <c r="S1157" s="34">
        <f>IFERROR(VLOOKUP($H1157,'Water F Exp'!$A:$K,16,FALSE),0)</f>
        <v>0</v>
      </c>
      <c r="T1157" s="42">
        <f>IFERROR(VLOOKUP($H1157,'Water F Exp'!$A:$K,17,FALSE),0)</f>
        <v>0</v>
      </c>
      <c r="U1157" s="34">
        <f ca="1">IFERROR(VLOOKUP($H1157,'Sewer F Rev'!$A:$E,15,FALSE),0)</f>
        <v>0</v>
      </c>
      <c r="V1157" s="34">
        <f ca="1">IFERROR(VLOOKUP($H1157,'Sewer F Rev'!$A:$E,16,FALSE),0)</f>
        <v>0</v>
      </c>
      <c r="W1157" s="42">
        <f ca="1">IFERROR(VLOOKUP($H1157,'Sewer F Rev'!$A:$E,17,FALSE),0)</f>
        <v>0</v>
      </c>
      <c r="X1157" s="34">
        <f>IFERROR(VLOOKUP($H1157,'Sewer F Exp'!$A:$B,15,FALSE),0)</f>
        <v>0</v>
      </c>
      <c r="Y1157" s="34">
        <f>IFERROR(VLOOKUP($H1157,'Sewer F Exp'!$A:$B,16,FALSE),0)</f>
        <v>0</v>
      </c>
      <c r="Z1157" s="42">
        <f>IFERROR(VLOOKUP($H1157,'Sewer F Exp'!$A:$B,17,FALSE),0)</f>
        <v>0</v>
      </c>
      <c r="AA1157" s="34">
        <f>IFERROR(VLOOKUP($H1157,'Refuse F Rev'!$A:$E,15,FALSE),0)</f>
        <v>0</v>
      </c>
      <c r="AB1157" s="34">
        <f>IFERROR(VLOOKUP($H1157,'Refuse F Rev'!$A:$E,16,FALSE),0)</f>
        <v>0</v>
      </c>
      <c r="AC1157" s="42">
        <f>IFERROR(VLOOKUP($H1157,'Refuse F Rev'!$A:$E,17,FALSE),0)</f>
        <v>0</v>
      </c>
      <c r="AD1157" s="34">
        <f>IFERROR(VLOOKUP($H1157,'Refuse F Exp'!$A:$E,15,FALSE),0)</f>
        <v>0</v>
      </c>
      <c r="AE1157" s="34">
        <f>IFERROR(VLOOKUP($H1157,'Refuse F Exp'!$A:$E,16,FALSE),0)</f>
        <v>0</v>
      </c>
      <c r="AF1157" s="42">
        <f>IFERROR(VLOOKUP($H1157,'Refuse F Exp'!$A:$E,17,FALSE),0)</f>
        <v>0</v>
      </c>
      <c r="AG1157" s="34">
        <f>IFERROR(VLOOKUP($H1157,#REF!,10,FALSE),0)</f>
        <v>0</v>
      </c>
      <c r="AH1157" s="34">
        <f>IFERROR(VLOOKUP($H1157,#REF!,11,FALSE),0)</f>
        <v>0</v>
      </c>
      <c r="AI1157" s="42">
        <f>IFERROR(VLOOKUP($H1157,#REF!,12,FALSE),0)</f>
        <v>0</v>
      </c>
      <c r="AJ1157" s="34">
        <f>IFERROR(VLOOKUP($H1157,#REF!,10,FALSE),0)</f>
        <v>0</v>
      </c>
      <c r="AK1157" s="34">
        <f>IFERROR(VLOOKUP($H1157,#REF!,11,FALSE),0)</f>
        <v>0</v>
      </c>
      <c r="AL1157" s="42">
        <f>IFERROR(VLOOKUP($H1157,#REF!,12,FALSE),0)</f>
        <v>0</v>
      </c>
      <c r="AM1157" s="34">
        <f>IFERROR(VLOOKUP($H1157,#REF!,10,FALSE),0)</f>
        <v>0</v>
      </c>
      <c r="AN1157" s="34">
        <f>IFERROR(VLOOKUP($H1157,#REF!,11,FALSE),0)</f>
        <v>0</v>
      </c>
      <c r="AO1157" s="42">
        <f>IFERROR(VLOOKUP($H1157,#REF!,12,FALSE),0)</f>
        <v>0</v>
      </c>
      <c r="AP1157" s="34">
        <f>IFERROR(VLOOKUP($H1157,#REF!,10,FALSE),0)</f>
        <v>0</v>
      </c>
      <c r="AQ1157" s="34">
        <f>IFERROR(VLOOKUP($H1157,#REF!,11,FALSE),0)</f>
        <v>0</v>
      </c>
      <c r="AR1157" s="42">
        <f>IFERROR(VLOOKUP($H1157,#REF!,12,FALSE),0)</f>
        <v>0</v>
      </c>
      <c r="AS1157" s="34">
        <f>IFERROR(VLOOKUP($H1157,#REF!,13,FALSE),0)</f>
        <v>0</v>
      </c>
      <c r="AT1157" s="34">
        <f>IFERROR(VLOOKUP($H1157,#REF!,14,FALSE),0)</f>
        <v>0</v>
      </c>
      <c r="AU1157" s="42">
        <f>IFERROR(VLOOKUP($H1157,#REF!,15,FALSE),0)</f>
        <v>0</v>
      </c>
      <c r="AV1157" s="34">
        <f>IFERROR(VLOOKUP($H1157,#REF!,15,FALSE),0)</f>
        <v>0</v>
      </c>
      <c r="AW1157" s="34">
        <f>IFERROR(VLOOKUP($H1157,#REF!,16,FALSE),0)</f>
        <v>0</v>
      </c>
      <c r="AX1157" s="42">
        <f>IFERROR(VLOOKUP($H1157,#REF!,17,FALSE),0)</f>
        <v>0</v>
      </c>
    </row>
    <row r="1158" spans="1:50" x14ac:dyDescent="0.3">
      <c r="A1158" s="33" t="str">
        <f t="shared" si="72"/>
        <v>0</v>
      </c>
      <c r="B1158" s="33">
        <f>+'R&amp;E EXPORT'!B1133</f>
        <v>0</v>
      </c>
      <c r="C1158" t="str">
        <f>IFERROR(VLOOKUP(A1158,'MCSJ Export'!A:C,3,FALSE),"")</f>
        <v/>
      </c>
      <c r="D1158" s="37">
        <f t="shared" ca="1" si="73"/>
        <v>0</v>
      </c>
      <c r="E1158" s="37">
        <f t="shared" ca="1" si="74"/>
        <v>0</v>
      </c>
      <c r="F1158" s="37">
        <f t="shared" ca="1" si="75"/>
        <v>0</v>
      </c>
      <c r="G1158" s="37"/>
      <c r="H1158" s="33">
        <f>+'R&amp;E EXPORT'!A1133</f>
        <v>0</v>
      </c>
      <c r="I1158" s="34">
        <f>IFERROR(VLOOKUP($H1158,'Gen F Rev'!$A:$M,15,FALSE),0)</f>
        <v>0</v>
      </c>
      <c r="J1158" s="34">
        <f>IFERROR(VLOOKUP($H1158,'Gen F Rev'!$A:$M,16,FALSE),0)</f>
        <v>0</v>
      </c>
      <c r="K1158" s="42">
        <f>IFERROR(VLOOKUP($H1158,'Gen F Rev'!$A:$M,17,FALSE),0)</f>
        <v>0</v>
      </c>
      <c r="L1158" s="34">
        <f>IFERROR(VLOOKUP($H1158,'Gen F Exp'!$A:$E,15,FALSE),0)</f>
        <v>0</v>
      </c>
      <c r="M1158" s="34">
        <f>IFERROR(VLOOKUP($H1158,'Gen F Exp'!$A:$E,16,FALSE),0)</f>
        <v>0</v>
      </c>
      <c r="N1158" s="42">
        <f>IFERROR(VLOOKUP($H1158,'Gen F Exp'!$A:$E,17,FALSE),0)</f>
        <v>0</v>
      </c>
      <c r="O1158" s="34">
        <f>IFERROR(VLOOKUP($H1158,'Water F Rev'!$A:$L,15,FALSE),0)</f>
        <v>0</v>
      </c>
      <c r="P1158" s="34">
        <f>IFERROR(VLOOKUP($H1158,'Water F Rev'!$A:$L,16,FALSE),0)</f>
        <v>0</v>
      </c>
      <c r="Q1158" s="42">
        <f>IFERROR(VLOOKUP($H1158,'Water F Rev'!$A:$L,17,FALSE),0)</f>
        <v>0</v>
      </c>
      <c r="R1158" s="34">
        <f>IFERROR(VLOOKUP($H1158,'Water F Exp'!$A:$K,15,FALSE),0)</f>
        <v>0</v>
      </c>
      <c r="S1158" s="34">
        <f>IFERROR(VLOOKUP($H1158,'Water F Exp'!$A:$K,16,FALSE),0)</f>
        <v>0</v>
      </c>
      <c r="T1158" s="42">
        <f>IFERROR(VLOOKUP($H1158,'Water F Exp'!$A:$K,17,FALSE),0)</f>
        <v>0</v>
      </c>
      <c r="U1158" s="34">
        <f ca="1">IFERROR(VLOOKUP($H1158,'Sewer F Rev'!$A:$E,15,FALSE),0)</f>
        <v>0</v>
      </c>
      <c r="V1158" s="34">
        <f ca="1">IFERROR(VLOOKUP($H1158,'Sewer F Rev'!$A:$E,16,FALSE),0)</f>
        <v>0</v>
      </c>
      <c r="W1158" s="42">
        <f ca="1">IFERROR(VLOOKUP($H1158,'Sewer F Rev'!$A:$E,17,FALSE),0)</f>
        <v>0</v>
      </c>
      <c r="X1158" s="34">
        <f>IFERROR(VLOOKUP($H1158,'Sewer F Exp'!$A:$B,15,FALSE),0)</f>
        <v>0</v>
      </c>
      <c r="Y1158" s="34">
        <f>IFERROR(VLOOKUP($H1158,'Sewer F Exp'!$A:$B,16,FALSE),0)</f>
        <v>0</v>
      </c>
      <c r="Z1158" s="42">
        <f>IFERROR(VLOOKUP($H1158,'Sewer F Exp'!$A:$B,17,FALSE),0)</f>
        <v>0</v>
      </c>
      <c r="AA1158" s="34">
        <f>IFERROR(VLOOKUP($H1158,'Refuse F Rev'!$A:$E,15,FALSE),0)</f>
        <v>0</v>
      </c>
      <c r="AB1158" s="34">
        <f>IFERROR(VLOOKUP($H1158,'Refuse F Rev'!$A:$E,16,FALSE),0)</f>
        <v>0</v>
      </c>
      <c r="AC1158" s="42">
        <f>IFERROR(VLOOKUP($H1158,'Refuse F Rev'!$A:$E,17,FALSE),0)</f>
        <v>0</v>
      </c>
      <c r="AD1158" s="34">
        <f>IFERROR(VLOOKUP($H1158,'Refuse F Exp'!$A:$E,15,FALSE),0)</f>
        <v>0</v>
      </c>
      <c r="AE1158" s="34">
        <f>IFERROR(VLOOKUP($H1158,'Refuse F Exp'!$A:$E,16,FALSE),0)</f>
        <v>0</v>
      </c>
      <c r="AF1158" s="42">
        <f>IFERROR(VLOOKUP($H1158,'Refuse F Exp'!$A:$E,17,FALSE),0)</f>
        <v>0</v>
      </c>
      <c r="AG1158" s="34">
        <f>IFERROR(VLOOKUP($H1158,#REF!,10,FALSE),0)</f>
        <v>0</v>
      </c>
      <c r="AH1158" s="34">
        <f>IFERROR(VLOOKUP($H1158,#REF!,11,FALSE),0)</f>
        <v>0</v>
      </c>
      <c r="AI1158" s="42">
        <f>IFERROR(VLOOKUP($H1158,#REF!,12,FALSE),0)</f>
        <v>0</v>
      </c>
      <c r="AJ1158" s="34">
        <f>IFERROR(VLOOKUP($H1158,#REF!,10,FALSE),0)</f>
        <v>0</v>
      </c>
      <c r="AK1158" s="34">
        <f>IFERROR(VLOOKUP($H1158,#REF!,11,FALSE),0)</f>
        <v>0</v>
      </c>
      <c r="AL1158" s="42">
        <f>IFERROR(VLOOKUP($H1158,#REF!,12,FALSE),0)</f>
        <v>0</v>
      </c>
      <c r="AM1158" s="34">
        <f>IFERROR(VLOOKUP($H1158,#REF!,10,FALSE),0)</f>
        <v>0</v>
      </c>
      <c r="AN1158" s="34">
        <f>IFERROR(VLOOKUP($H1158,#REF!,11,FALSE),0)</f>
        <v>0</v>
      </c>
      <c r="AO1158" s="42">
        <f>IFERROR(VLOOKUP($H1158,#REF!,12,FALSE),0)</f>
        <v>0</v>
      </c>
      <c r="AP1158" s="34">
        <f>IFERROR(VLOOKUP($H1158,#REF!,10,FALSE),0)</f>
        <v>0</v>
      </c>
      <c r="AQ1158" s="34">
        <f>IFERROR(VLOOKUP($H1158,#REF!,11,FALSE),0)</f>
        <v>0</v>
      </c>
      <c r="AR1158" s="42">
        <f>IFERROR(VLOOKUP($H1158,#REF!,12,FALSE),0)</f>
        <v>0</v>
      </c>
      <c r="AS1158" s="34">
        <f>IFERROR(VLOOKUP($H1158,#REF!,13,FALSE),0)</f>
        <v>0</v>
      </c>
      <c r="AT1158" s="34">
        <f>IFERROR(VLOOKUP($H1158,#REF!,14,FALSE),0)</f>
        <v>0</v>
      </c>
      <c r="AU1158" s="42">
        <f>IFERROR(VLOOKUP($H1158,#REF!,15,FALSE),0)</f>
        <v>0</v>
      </c>
      <c r="AV1158" s="34">
        <f>IFERROR(VLOOKUP($H1158,#REF!,15,FALSE),0)</f>
        <v>0</v>
      </c>
      <c r="AW1158" s="34">
        <f>IFERROR(VLOOKUP($H1158,#REF!,16,FALSE),0)</f>
        <v>0</v>
      </c>
      <c r="AX1158" s="42">
        <f>IFERROR(VLOOKUP($H1158,#REF!,17,FALSE),0)</f>
        <v>0</v>
      </c>
    </row>
    <row r="1159" spans="1:50" x14ac:dyDescent="0.3">
      <c r="A1159" s="33" t="str">
        <f t="shared" si="72"/>
        <v>0</v>
      </c>
      <c r="B1159" s="33">
        <f>+'R&amp;E EXPORT'!B1134</f>
        <v>0</v>
      </c>
      <c r="C1159" t="str">
        <f>IFERROR(VLOOKUP(A1159,'MCSJ Export'!A:C,3,FALSE),"")</f>
        <v/>
      </c>
      <c r="D1159" s="37">
        <f t="shared" ca="1" si="73"/>
        <v>0</v>
      </c>
      <c r="E1159" s="37">
        <f t="shared" ca="1" si="74"/>
        <v>0</v>
      </c>
      <c r="F1159" s="37">
        <f t="shared" ca="1" si="75"/>
        <v>0</v>
      </c>
      <c r="G1159" s="37"/>
      <c r="H1159" s="33">
        <f>+'R&amp;E EXPORT'!A1134</f>
        <v>0</v>
      </c>
      <c r="I1159" s="34">
        <f>IFERROR(VLOOKUP($H1159,'Gen F Rev'!$A:$M,15,FALSE),0)</f>
        <v>0</v>
      </c>
      <c r="J1159" s="34">
        <f>IFERROR(VLOOKUP($H1159,'Gen F Rev'!$A:$M,16,FALSE),0)</f>
        <v>0</v>
      </c>
      <c r="K1159" s="42">
        <f>IFERROR(VLOOKUP($H1159,'Gen F Rev'!$A:$M,17,FALSE),0)</f>
        <v>0</v>
      </c>
      <c r="L1159" s="34">
        <f>IFERROR(VLOOKUP($H1159,'Gen F Exp'!$A:$E,15,FALSE),0)</f>
        <v>0</v>
      </c>
      <c r="M1159" s="34">
        <f>IFERROR(VLOOKUP($H1159,'Gen F Exp'!$A:$E,16,FALSE),0)</f>
        <v>0</v>
      </c>
      <c r="N1159" s="42">
        <f>IFERROR(VLOOKUP($H1159,'Gen F Exp'!$A:$E,17,FALSE),0)</f>
        <v>0</v>
      </c>
      <c r="O1159" s="34">
        <f>IFERROR(VLOOKUP($H1159,'Water F Rev'!$A:$L,15,FALSE),0)</f>
        <v>0</v>
      </c>
      <c r="P1159" s="34">
        <f>IFERROR(VLOOKUP($H1159,'Water F Rev'!$A:$L,16,FALSE),0)</f>
        <v>0</v>
      </c>
      <c r="Q1159" s="42">
        <f>IFERROR(VLOOKUP($H1159,'Water F Rev'!$A:$L,17,FALSE),0)</f>
        <v>0</v>
      </c>
      <c r="R1159" s="34">
        <f>IFERROR(VLOOKUP($H1159,'Water F Exp'!$A:$K,15,FALSE),0)</f>
        <v>0</v>
      </c>
      <c r="S1159" s="34">
        <f>IFERROR(VLOOKUP($H1159,'Water F Exp'!$A:$K,16,FALSE),0)</f>
        <v>0</v>
      </c>
      <c r="T1159" s="42">
        <f>IFERROR(VLOOKUP($H1159,'Water F Exp'!$A:$K,17,FALSE),0)</f>
        <v>0</v>
      </c>
      <c r="U1159" s="34">
        <f ca="1">IFERROR(VLOOKUP($H1159,'Sewer F Rev'!$A:$E,15,FALSE),0)</f>
        <v>0</v>
      </c>
      <c r="V1159" s="34">
        <f ca="1">IFERROR(VLOOKUP($H1159,'Sewer F Rev'!$A:$E,16,FALSE),0)</f>
        <v>0</v>
      </c>
      <c r="W1159" s="42">
        <f ca="1">IFERROR(VLOOKUP($H1159,'Sewer F Rev'!$A:$E,17,FALSE),0)</f>
        <v>0</v>
      </c>
      <c r="X1159" s="34">
        <f>IFERROR(VLOOKUP($H1159,'Sewer F Exp'!$A:$B,15,FALSE),0)</f>
        <v>0</v>
      </c>
      <c r="Y1159" s="34">
        <f>IFERROR(VLOOKUP($H1159,'Sewer F Exp'!$A:$B,16,FALSE),0)</f>
        <v>0</v>
      </c>
      <c r="Z1159" s="42">
        <f>IFERROR(VLOOKUP($H1159,'Sewer F Exp'!$A:$B,17,FALSE),0)</f>
        <v>0</v>
      </c>
      <c r="AA1159" s="34">
        <f>IFERROR(VLOOKUP($H1159,'Refuse F Rev'!$A:$E,15,FALSE),0)</f>
        <v>0</v>
      </c>
      <c r="AB1159" s="34">
        <f>IFERROR(VLOOKUP($H1159,'Refuse F Rev'!$A:$E,16,FALSE),0)</f>
        <v>0</v>
      </c>
      <c r="AC1159" s="42">
        <f>IFERROR(VLOOKUP($H1159,'Refuse F Rev'!$A:$E,17,FALSE),0)</f>
        <v>0</v>
      </c>
      <c r="AD1159" s="34">
        <f>IFERROR(VLOOKUP($H1159,'Refuse F Exp'!$A:$E,15,FALSE),0)</f>
        <v>0</v>
      </c>
      <c r="AE1159" s="34">
        <f>IFERROR(VLOOKUP($H1159,'Refuse F Exp'!$A:$E,16,FALSE),0)</f>
        <v>0</v>
      </c>
      <c r="AF1159" s="42">
        <f>IFERROR(VLOOKUP($H1159,'Refuse F Exp'!$A:$E,17,FALSE),0)</f>
        <v>0</v>
      </c>
      <c r="AG1159" s="34">
        <f>IFERROR(VLOOKUP($H1159,#REF!,10,FALSE),0)</f>
        <v>0</v>
      </c>
      <c r="AH1159" s="34">
        <f>IFERROR(VLOOKUP($H1159,#REF!,11,FALSE),0)</f>
        <v>0</v>
      </c>
      <c r="AI1159" s="42">
        <f>IFERROR(VLOOKUP($H1159,#REF!,12,FALSE),0)</f>
        <v>0</v>
      </c>
      <c r="AJ1159" s="34">
        <f>IFERROR(VLOOKUP($H1159,#REF!,10,FALSE),0)</f>
        <v>0</v>
      </c>
      <c r="AK1159" s="34">
        <f>IFERROR(VLOOKUP($H1159,#REF!,11,FALSE),0)</f>
        <v>0</v>
      </c>
      <c r="AL1159" s="42">
        <f>IFERROR(VLOOKUP($H1159,#REF!,12,FALSE),0)</f>
        <v>0</v>
      </c>
      <c r="AM1159" s="34">
        <f>IFERROR(VLOOKUP($H1159,#REF!,10,FALSE),0)</f>
        <v>0</v>
      </c>
      <c r="AN1159" s="34">
        <f>IFERROR(VLOOKUP($H1159,#REF!,11,FALSE),0)</f>
        <v>0</v>
      </c>
      <c r="AO1159" s="42">
        <f>IFERROR(VLOOKUP($H1159,#REF!,12,FALSE),0)</f>
        <v>0</v>
      </c>
      <c r="AP1159" s="34">
        <f>IFERROR(VLOOKUP($H1159,#REF!,10,FALSE),0)</f>
        <v>0</v>
      </c>
      <c r="AQ1159" s="34">
        <f>IFERROR(VLOOKUP($H1159,#REF!,11,FALSE),0)</f>
        <v>0</v>
      </c>
      <c r="AR1159" s="42">
        <f>IFERROR(VLOOKUP($H1159,#REF!,12,FALSE),0)</f>
        <v>0</v>
      </c>
      <c r="AS1159" s="34">
        <f>IFERROR(VLOOKUP($H1159,#REF!,13,FALSE),0)</f>
        <v>0</v>
      </c>
      <c r="AT1159" s="34">
        <f>IFERROR(VLOOKUP($H1159,#REF!,14,FALSE),0)</f>
        <v>0</v>
      </c>
      <c r="AU1159" s="42">
        <f>IFERROR(VLOOKUP($H1159,#REF!,15,FALSE),0)</f>
        <v>0</v>
      </c>
      <c r="AV1159" s="34">
        <f>IFERROR(VLOOKUP($H1159,#REF!,15,FALSE),0)</f>
        <v>0</v>
      </c>
      <c r="AW1159" s="34">
        <f>IFERROR(VLOOKUP($H1159,#REF!,16,FALSE),0)</f>
        <v>0</v>
      </c>
      <c r="AX1159" s="42">
        <f>IFERROR(VLOOKUP($H1159,#REF!,17,FALSE),0)</f>
        <v>0</v>
      </c>
    </row>
    <row r="1160" spans="1:50" x14ac:dyDescent="0.3">
      <c r="A1160" s="33" t="str">
        <f t="shared" si="72"/>
        <v>0</v>
      </c>
      <c r="B1160" s="33">
        <f>+'R&amp;E EXPORT'!B1135</f>
        <v>0</v>
      </c>
      <c r="C1160" t="str">
        <f>IFERROR(VLOOKUP(A1160,'MCSJ Export'!A:C,3,FALSE),"")</f>
        <v/>
      </c>
      <c r="D1160" s="37">
        <f t="shared" ca="1" si="73"/>
        <v>0</v>
      </c>
      <c r="E1160" s="37">
        <f t="shared" ca="1" si="74"/>
        <v>0</v>
      </c>
      <c r="F1160" s="37">
        <f t="shared" ca="1" si="75"/>
        <v>0</v>
      </c>
      <c r="G1160" s="37"/>
      <c r="H1160" s="33">
        <f>+'R&amp;E EXPORT'!A1135</f>
        <v>0</v>
      </c>
      <c r="I1160" s="34">
        <f>IFERROR(VLOOKUP($H1160,'Gen F Rev'!$A:$M,15,FALSE),0)</f>
        <v>0</v>
      </c>
      <c r="J1160" s="34">
        <f>IFERROR(VLOOKUP($H1160,'Gen F Rev'!$A:$M,16,FALSE),0)</f>
        <v>0</v>
      </c>
      <c r="K1160" s="42">
        <f>IFERROR(VLOOKUP($H1160,'Gen F Rev'!$A:$M,17,FALSE),0)</f>
        <v>0</v>
      </c>
      <c r="L1160" s="34">
        <f>IFERROR(VLOOKUP($H1160,'Gen F Exp'!$A:$E,15,FALSE),0)</f>
        <v>0</v>
      </c>
      <c r="M1160" s="34">
        <f>IFERROR(VLOOKUP($H1160,'Gen F Exp'!$A:$E,16,FALSE),0)</f>
        <v>0</v>
      </c>
      <c r="N1160" s="42">
        <f>IFERROR(VLOOKUP($H1160,'Gen F Exp'!$A:$E,17,FALSE),0)</f>
        <v>0</v>
      </c>
      <c r="O1160" s="34">
        <f>IFERROR(VLOOKUP($H1160,'Water F Rev'!$A:$L,15,FALSE),0)</f>
        <v>0</v>
      </c>
      <c r="P1160" s="34">
        <f>IFERROR(VLOOKUP($H1160,'Water F Rev'!$A:$L,16,FALSE),0)</f>
        <v>0</v>
      </c>
      <c r="Q1160" s="42">
        <f>IFERROR(VLOOKUP($H1160,'Water F Rev'!$A:$L,17,FALSE),0)</f>
        <v>0</v>
      </c>
      <c r="R1160" s="34">
        <f>IFERROR(VLOOKUP($H1160,'Water F Exp'!$A:$K,15,FALSE),0)</f>
        <v>0</v>
      </c>
      <c r="S1160" s="34">
        <f>IFERROR(VLOOKUP($H1160,'Water F Exp'!$A:$K,16,FALSE),0)</f>
        <v>0</v>
      </c>
      <c r="T1160" s="42">
        <f>IFERROR(VLOOKUP($H1160,'Water F Exp'!$A:$K,17,FALSE),0)</f>
        <v>0</v>
      </c>
      <c r="U1160" s="34">
        <f ca="1">IFERROR(VLOOKUP($H1160,'Sewer F Rev'!$A:$E,15,FALSE),0)</f>
        <v>0</v>
      </c>
      <c r="V1160" s="34">
        <f ca="1">IFERROR(VLOOKUP($H1160,'Sewer F Rev'!$A:$E,16,FALSE),0)</f>
        <v>0</v>
      </c>
      <c r="W1160" s="42">
        <f ca="1">IFERROR(VLOOKUP($H1160,'Sewer F Rev'!$A:$E,17,FALSE),0)</f>
        <v>0</v>
      </c>
      <c r="X1160" s="34">
        <f>IFERROR(VLOOKUP($H1160,'Sewer F Exp'!$A:$B,15,FALSE),0)</f>
        <v>0</v>
      </c>
      <c r="Y1160" s="34">
        <f>IFERROR(VLOOKUP($H1160,'Sewer F Exp'!$A:$B,16,FALSE),0)</f>
        <v>0</v>
      </c>
      <c r="Z1160" s="42">
        <f>IFERROR(VLOOKUP($H1160,'Sewer F Exp'!$A:$B,17,FALSE),0)</f>
        <v>0</v>
      </c>
      <c r="AA1160" s="34">
        <f>IFERROR(VLOOKUP($H1160,'Refuse F Rev'!$A:$E,15,FALSE),0)</f>
        <v>0</v>
      </c>
      <c r="AB1160" s="34">
        <f>IFERROR(VLOOKUP($H1160,'Refuse F Rev'!$A:$E,16,FALSE),0)</f>
        <v>0</v>
      </c>
      <c r="AC1160" s="42">
        <f>IFERROR(VLOOKUP($H1160,'Refuse F Rev'!$A:$E,17,FALSE),0)</f>
        <v>0</v>
      </c>
      <c r="AD1160" s="34">
        <f>IFERROR(VLOOKUP($H1160,'Refuse F Exp'!$A:$E,15,FALSE),0)</f>
        <v>0</v>
      </c>
      <c r="AE1160" s="34">
        <f>IFERROR(VLOOKUP($H1160,'Refuse F Exp'!$A:$E,16,FALSE),0)</f>
        <v>0</v>
      </c>
      <c r="AF1160" s="42">
        <f>IFERROR(VLOOKUP($H1160,'Refuse F Exp'!$A:$E,17,FALSE),0)</f>
        <v>0</v>
      </c>
      <c r="AG1160" s="34">
        <f>IFERROR(VLOOKUP($H1160,#REF!,10,FALSE),0)</f>
        <v>0</v>
      </c>
      <c r="AH1160" s="34">
        <f>IFERROR(VLOOKUP($H1160,#REF!,11,FALSE),0)</f>
        <v>0</v>
      </c>
      <c r="AI1160" s="42">
        <f>IFERROR(VLOOKUP($H1160,#REF!,12,FALSE),0)</f>
        <v>0</v>
      </c>
      <c r="AJ1160" s="34">
        <f>IFERROR(VLOOKUP($H1160,#REF!,10,FALSE),0)</f>
        <v>0</v>
      </c>
      <c r="AK1160" s="34">
        <f>IFERROR(VLOOKUP($H1160,#REF!,11,FALSE),0)</f>
        <v>0</v>
      </c>
      <c r="AL1160" s="42">
        <f>IFERROR(VLOOKUP($H1160,#REF!,12,FALSE),0)</f>
        <v>0</v>
      </c>
      <c r="AM1160" s="34">
        <f>IFERROR(VLOOKUP($H1160,#REF!,10,FALSE),0)</f>
        <v>0</v>
      </c>
      <c r="AN1160" s="34">
        <f>IFERROR(VLOOKUP($H1160,#REF!,11,FALSE),0)</f>
        <v>0</v>
      </c>
      <c r="AO1160" s="42">
        <f>IFERROR(VLOOKUP($H1160,#REF!,12,FALSE),0)</f>
        <v>0</v>
      </c>
      <c r="AP1160" s="34">
        <f>IFERROR(VLOOKUP($H1160,#REF!,10,FALSE),0)</f>
        <v>0</v>
      </c>
      <c r="AQ1160" s="34">
        <f>IFERROR(VLOOKUP($H1160,#REF!,11,FALSE),0)</f>
        <v>0</v>
      </c>
      <c r="AR1160" s="42">
        <f>IFERROR(VLOOKUP($H1160,#REF!,12,FALSE),0)</f>
        <v>0</v>
      </c>
      <c r="AS1160" s="34">
        <f>IFERROR(VLOOKUP($H1160,#REF!,13,FALSE),0)</f>
        <v>0</v>
      </c>
      <c r="AT1160" s="34">
        <f>IFERROR(VLOOKUP($H1160,#REF!,14,FALSE),0)</f>
        <v>0</v>
      </c>
      <c r="AU1160" s="42">
        <f>IFERROR(VLOOKUP($H1160,#REF!,15,FALSE),0)</f>
        <v>0</v>
      </c>
      <c r="AV1160" s="34">
        <f>IFERROR(VLOOKUP($H1160,#REF!,15,FALSE),0)</f>
        <v>0</v>
      </c>
      <c r="AW1160" s="34">
        <f>IFERROR(VLOOKUP($H1160,#REF!,16,FALSE),0)</f>
        <v>0</v>
      </c>
      <c r="AX1160" s="42">
        <f>IFERROR(VLOOKUP($H1160,#REF!,17,FALSE),0)</f>
        <v>0</v>
      </c>
    </row>
    <row r="1161" spans="1:50" x14ac:dyDescent="0.3">
      <c r="A1161" s="33" t="str">
        <f t="shared" si="72"/>
        <v>0</v>
      </c>
      <c r="B1161" s="33">
        <f>+'R&amp;E EXPORT'!B1136</f>
        <v>0</v>
      </c>
      <c r="C1161" t="str">
        <f>IFERROR(VLOOKUP(A1161,'MCSJ Export'!A:C,3,FALSE),"")</f>
        <v/>
      </c>
      <c r="D1161" s="37">
        <f t="shared" ca="1" si="73"/>
        <v>0</v>
      </c>
      <c r="E1161" s="37">
        <f t="shared" ca="1" si="74"/>
        <v>0</v>
      </c>
      <c r="F1161" s="37">
        <f t="shared" ca="1" si="75"/>
        <v>0</v>
      </c>
      <c r="G1161" s="37"/>
      <c r="H1161" s="33">
        <f>+'R&amp;E EXPORT'!A1136</f>
        <v>0</v>
      </c>
      <c r="I1161" s="34">
        <f>IFERROR(VLOOKUP($H1161,'Gen F Rev'!$A:$M,15,FALSE),0)</f>
        <v>0</v>
      </c>
      <c r="J1161" s="34">
        <f>IFERROR(VLOOKUP($H1161,'Gen F Rev'!$A:$M,16,FALSE),0)</f>
        <v>0</v>
      </c>
      <c r="K1161" s="42">
        <f>IFERROR(VLOOKUP($H1161,'Gen F Rev'!$A:$M,17,FALSE),0)</f>
        <v>0</v>
      </c>
      <c r="L1161" s="34">
        <f>IFERROR(VLOOKUP($H1161,'Gen F Exp'!$A:$E,15,FALSE),0)</f>
        <v>0</v>
      </c>
      <c r="M1161" s="34">
        <f>IFERROR(VLOOKUP($H1161,'Gen F Exp'!$A:$E,16,FALSE),0)</f>
        <v>0</v>
      </c>
      <c r="N1161" s="42">
        <f>IFERROR(VLOOKUP($H1161,'Gen F Exp'!$A:$E,17,FALSE),0)</f>
        <v>0</v>
      </c>
      <c r="O1161" s="34">
        <f>IFERROR(VLOOKUP($H1161,'Water F Rev'!$A:$L,15,FALSE),0)</f>
        <v>0</v>
      </c>
      <c r="P1161" s="34">
        <f>IFERROR(VLOOKUP($H1161,'Water F Rev'!$A:$L,16,FALSE),0)</f>
        <v>0</v>
      </c>
      <c r="Q1161" s="42">
        <f>IFERROR(VLOOKUP($H1161,'Water F Rev'!$A:$L,17,FALSE),0)</f>
        <v>0</v>
      </c>
      <c r="R1161" s="34">
        <f>IFERROR(VLOOKUP($H1161,'Water F Exp'!$A:$K,15,FALSE),0)</f>
        <v>0</v>
      </c>
      <c r="S1161" s="34">
        <f>IFERROR(VLOOKUP($H1161,'Water F Exp'!$A:$K,16,FALSE),0)</f>
        <v>0</v>
      </c>
      <c r="T1161" s="42">
        <f>IFERROR(VLOOKUP($H1161,'Water F Exp'!$A:$K,17,FALSE),0)</f>
        <v>0</v>
      </c>
      <c r="U1161" s="34">
        <f ca="1">IFERROR(VLOOKUP($H1161,'Sewer F Rev'!$A:$E,15,FALSE),0)</f>
        <v>0</v>
      </c>
      <c r="V1161" s="34">
        <f ca="1">IFERROR(VLOOKUP($H1161,'Sewer F Rev'!$A:$E,16,FALSE),0)</f>
        <v>0</v>
      </c>
      <c r="W1161" s="42">
        <f ca="1">IFERROR(VLOOKUP($H1161,'Sewer F Rev'!$A:$E,17,FALSE),0)</f>
        <v>0</v>
      </c>
      <c r="X1161" s="34">
        <f>IFERROR(VLOOKUP($H1161,'Sewer F Exp'!$A:$B,15,FALSE),0)</f>
        <v>0</v>
      </c>
      <c r="Y1161" s="34">
        <f>IFERROR(VLOOKUP($H1161,'Sewer F Exp'!$A:$B,16,FALSE),0)</f>
        <v>0</v>
      </c>
      <c r="Z1161" s="42">
        <f>IFERROR(VLOOKUP($H1161,'Sewer F Exp'!$A:$B,17,FALSE),0)</f>
        <v>0</v>
      </c>
      <c r="AA1161" s="34">
        <f>IFERROR(VLOOKUP($H1161,'Refuse F Rev'!$A:$E,15,FALSE),0)</f>
        <v>0</v>
      </c>
      <c r="AB1161" s="34">
        <f>IFERROR(VLOOKUP($H1161,'Refuse F Rev'!$A:$E,16,FALSE),0)</f>
        <v>0</v>
      </c>
      <c r="AC1161" s="42">
        <f>IFERROR(VLOOKUP($H1161,'Refuse F Rev'!$A:$E,17,FALSE),0)</f>
        <v>0</v>
      </c>
      <c r="AD1161" s="34">
        <f>IFERROR(VLOOKUP($H1161,'Refuse F Exp'!$A:$E,15,FALSE),0)</f>
        <v>0</v>
      </c>
      <c r="AE1161" s="34">
        <f>IFERROR(VLOOKUP($H1161,'Refuse F Exp'!$A:$E,16,FALSE),0)</f>
        <v>0</v>
      </c>
      <c r="AF1161" s="42">
        <f>IFERROR(VLOOKUP($H1161,'Refuse F Exp'!$A:$E,17,FALSE),0)</f>
        <v>0</v>
      </c>
      <c r="AG1161" s="34">
        <f>IFERROR(VLOOKUP($H1161,#REF!,10,FALSE),0)</f>
        <v>0</v>
      </c>
      <c r="AH1161" s="34">
        <f>IFERROR(VLOOKUP($H1161,#REF!,11,FALSE),0)</f>
        <v>0</v>
      </c>
      <c r="AI1161" s="42">
        <f>IFERROR(VLOOKUP($H1161,#REF!,12,FALSE),0)</f>
        <v>0</v>
      </c>
      <c r="AJ1161" s="34">
        <f>IFERROR(VLOOKUP($H1161,#REF!,10,FALSE),0)</f>
        <v>0</v>
      </c>
      <c r="AK1161" s="34">
        <f>IFERROR(VLOOKUP($H1161,#REF!,11,FALSE),0)</f>
        <v>0</v>
      </c>
      <c r="AL1161" s="42">
        <f>IFERROR(VLOOKUP($H1161,#REF!,12,FALSE),0)</f>
        <v>0</v>
      </c>
      <c r="AM1161" s="34">
        <f>IFERROR(VLOOKUP($H1161,#REF!,10,FALSE),0)</f>
        <v>0</v>
      </c>
      <c r="AN1161" s="34">
        <f>IFERROR(VLOOKUP($H1161,#REF!,11,FALSE),0)</f>
        <v>0</v>
      </c>
      <c r="AO1161" s="42">
        <f>IFERROR(VLOOKUP($H1161,#REF!,12,FALSE),0)</f>
        <v>0</v>
      </c>
      <c r="AP1161" s="34">
        <f>IFERROR(VLOOKUP($H1161,#REF!,10,FALSE),0)</f>
        <v>0</v>
      </c>
      <c r="AQ1161" s="34">
        <f>IFERROR(VLOOKUP($H1161,#REF!,11,FALSE),0)</f>
        <v>0</v>
      </c>
      <c r="AR1161" s="42">
        <f>IFERROR(VLOOKUP($H1161,#REF!,12,FALSE),0)</f>
        <v>0</v>
      </c>
      <c r="AS1161" s="34">
        <f>IFERROR(VLOOKUP($H1161,#REF!,13,FALSE),0)</f>
        <v>0</v>
      </c>
      <c r="AT1161" s="34">
        <f>IFERROR(VLOOKUP($H1161,#REF!,14,FALSE),0)</f>
        <v>0</v>
      </c>
      <c r="AU1161" s="42">
        <f>IFERROR(VLOOKUP($H1161,#REF!,15,FALSE),0)</f>
        <v>0</v>
      </c>
      <c r="AV1161" s="34">
        <f>IFERROR(VLOOKUP($H1161,#REF!,15,FALSE),0)</f>
        <v>0</v>
      </c>
      <c r="AW1161" s="34">
        <f>IFERROR(VLOOKUP($H1161,#REF!,16,FALSE),0)</f>
        <v>0</v>
      </c>
      <c r="AX1161" s="42">
        <f>IFERROR(VLOOKUP($H1161,#REF!,17,FALSE),0)</f>
        <v>0</v>
      </c>
    </row>
    <row r="1162" spans="1:50" x14ac:dyDescent="0.3">
      <c r="A1162" s="33" t="str">
        <f t="shared" si="72"/>
        <v>0</v>
      </c>
      <c r="B1162" s="33">
        <f>+'R&amp;E EXPORT'!B1137</f>
        <v>0</v>
      </c>
      <c r="C1162" t="str">
        <f>IFERROR(VLOOKUP(A1162,'MCSJ Export'!A:C,3,FALSE),"")</f>
        <v/>
      </c>
      <c r="D1162" s="37">
        <f t="shared" ca="1" si="73"/>
        <v>0</v>
      </c>
      <c r="E1162" s="37">
        <f t="shared" ca="1" si="74"/>
        <v>0</v>
      </c>
      <c r="F1162" s="37">
        <f t="shared" ca="1" si="75"/>
        <v>0</v>
      </c>
      <c r="G1162" s="37"/>
      <c r="H1162" s="33">
        <f>+'R&amp;E EXPORT'!A1137</f>
        <v>0</v>
      </c>
      <c r="I1162" s="34">
        <f>IFERROR(VLOOKUP($H1162,'Gen F Rev'!$A:$M,15,FALSE),0)</f>
        <v>0</v>
      </c>
      <c r="J1162" s="34">
        <f>IFERROR(VLOOKUP($H1162,'Gen F Rev'!$A:$M,16,FALSE),0)</f>
        <v>0</v>
      </c>
      <c r="K1162" s="42">
        <f>IFERROR(VLOOKUP($H1162,'Gen F Rev'!$A:$M,17,FALSE),0)</f>
        <v>0</v>
      </c>
      <c r="L1162" s="34">
        <f>IFERROR(VLOOKUP($H1162,'Gen F Exp'!$A:$E,15,FALSE),0)</f>
        <v>0</v>
      </c>
      <c r="M1162" s="34">
        <f>IFERROR(VLOOKUP($H1162,'Gen F Exp'!$A:$E,16,FALSE),0)</f>
        <v>0</v>
      </c>
      <c r="N1162" s="42">
        <f>IFERROR(VLOOKUP($H1162,'Gen F Exp'!$A:$E,17,FALSE),0)</f>
        <v>0</v>
      </c>
      <c r="O1162" s="34">
        <f>IFERROR(VLOOKUP($H1162,'Water F Rev'!$A:$L,15,FALSE),0)</f>
        <v>0</v>
      </c>
      <c r="P1162" s="34">
        <f>IFERROR(VLOOKUP($H1162,'Water F Rev'!$A:$L,16,FALSE),0)</f>
        <v>0</v>
      </c>
      <c r="Q1162" s="42">
        <f>IFERROR(VLOOKUP($H1162,'Water F Rev'!$A:$L,17,FALSE),0)</f>
        <v>0</v>
      </c>
      <c r="R1162" s="34">
        <f>IFERROR(VLOOKUP($H1162,'Water F Exp'!$A:$K,15,FALSE),0)</f>
        <v>0</v>
      </c>
      <c r="S1162" s="34">
        <f>IFERROR(VLOOKUP($H1162,'Water F Exp'!$A:$K,16,FALSE),0)</f>
        <v>0</v>
      </c>
      <c r="T1162" s="42">
        <f>IFERROR(VLOOKUP($H1162,'Water F Exp'!$A:$K,17,FALSE),0)</f>
        <v>0</v>
      </c>
      <c r="U1162" s="34">
        <f ca="1">IFERROR(VLOOKUP($H1162,'Sewer F Rev'!$A:$E,15,FALSE),0)</f>
        <v>0</v>
      </c>
      <c r="V1162" s="34">
        <f ca="1">IFERROR(VLOOKUP($H1162,'Sewer F Rev'!$A:$E,16,FALSE),0)</f>
        <v>0</v>
      </c>
      <c r="W1162" s="42">
        <f ca="1">IFERROR(VLOOKUP($H1162,'Sewer F Rev'!$A:$E,17,FALSE),0)</f>
        <v>0</v>
      </c>
      <c r="X1162" s="34">
        <f>IFERROR(VLOOKUP($H1162,'Sewer F Exp'!$A:$B,15,FALSE),0)</f>
        <v>0</v>
      </c>
      <c r="Y1162" s="34">
        <f>IFERROR(VLOOKUP($H1162,'Sewer F Exp'!$A:$B,16,FALSE),0)</f>
        <v>0</v>
      </c>
      <c r="Z1162" s="42">
        <f>IFERROR(VLOOKUP($H1162,'Sewer F Exp'!$A:$B,17,FALSE),0)</f>
        <v>0</v>
      </c>
      <c r="AA1162" s="34">
        <f>IFERROR(VLOOKUP($H1162,'Refuse F Rev'!$A:$E,15,FALSE),0)</f>
        <v>0</v>
      </c>
      <c r="AB1162" s="34">
        <f>IFERROR(VLOOKUP($H1162,'Refuse F Rev'!$A:$E,16,FALSE),0)</f>
        <v>0</v>
      </c>
      <c r="AC1162" s="42">
        <f>IFERROR(VLOOKUP($H1162,'Refuse F Rev'!$A:$E,17,FALSE),0)</f>
        <v>0</v>
      </c>
      <c r="AD1162" s="34">
        <f>IFERROR(VLOOKUP($H1162,'Refuse F Exp'!$A:$E,15,FALSE),0)</f>
        <v>0</v>
      </c>
      <c r="AE1162" s="34">
        <f>IFERROR(VLOOKUP($H1162,'Refuse F Exp'!$A:$E,16,FALSE),0)</f>
        <v>0</v>
      </c>
      <c r="AF1162" s="42">
        <f>IFERROR(VLOOKUP($H1162,'Refuse F Exp'!$A:$E,17,FALSE),0)</f>
        <v>0</v>
      </c>
      <c r="AG1162" s="34">
        <f>IFERROR(VLOOKUP($H1162,#REF!,10,FALSE),0)</f>
        <v>0</v>
      </c>
      <c r="AH1162" s="34">
        <f>IFERROR(VLOOKUP($H1162,#REF!,11,FALSE),0)</f>
        <v>0</v>
      </c>
      <c r="AI1162" s="42">
        <f>IFERROR(VLOOKUP($H1162,#REF!,12,FALSE),0)</f>
        <v>0</v>
      </c>
      <c r="AJ1162" s="34">
        <f>IFERROR(VLOOKUP($H1162,#REF!,10,FALSE),0)</f>
        <v>0</v>
      </c>
      <c r="AK1162" s="34">
        <f>IFERROR(VLOOKUP($H1162,#REF!,11,FALSE),0)</f>
        <v>0</v>
      </c>
      <c r="AL1162" s="42">
        <f>IFERROR(VLOOKUP($H1162,#REF!,12,FALSE),0)</f>
        <v>0</v>
      </c>
      <c r="AM1162" s="34">
        <f>IFERROR(VLOOKUP($H1162,#REF!,10,FALSE),0)</f>
        <v>0</v>
      </c>
      <c r="AN1162" s="34">
        <f>IFERROR(VLOOKUP($H1162,#REF!,11,FALSE),0)</f>
        <v>0</v>
      </c>
      <c r="AO1162" s="42">
        <f>IFERROR(VLOOKUP($H1162,#REF!,12,FALSE),0)</f>
        <v>0</v>
      </c>
      <c r="AP1162" s="34">
        <f>IFERROR(VLOOKUP($H1162,#REF!,10,FALSE),0)</f>
        <v>0</v>
      </c>
      <c r="AQ1162" s="34">
        <f>IFERROR(VLOOKUP($H1162,#REF!,11,FALSE),0)</f>
        <v>0</v>
      </c>
      <c r="AR1162" s="42">
        <f>IFERROR(VLOOKUP($H1162,#REF!,12,FALSE),0)</f>
        <v>0</v>
      </c>
      <c r="AS1162" s="34">
        <f>IFERROR(VLOOKUP($H1162,#REF!,13,FALSE),0)</f>
        <v>0</v>
      </c>
      <c r="AT1162" s="34">
        <f>IFERROR(VLOOKUP($H1162,#REF!,14,FALSE),0)</f>
        <v>0</v>
      </c>
      <c r="AU1162" s="42">
        <f>IFERROR(VLOOKUP($H1162,#REF!,15,FALSE),0)</f>
        <v>0</v>
      </c>
      <c r="AV1162" s="34">
        <f>IFERROR(VLOOKUP($H1162,#REF!,15,FALSE),0)</f>
        <v>0</v>
      </c>
      <c r="AW1162" s="34">
        <f>IFERROR(VLOOKUP($H1162,#REF!,16,FALSE),0)</f>
        <v>0</v>
      </c>
      <c r="AX1162" s="42">
        <f>IFERROR(VLOOKUP($H1162,#REF!,17,FALSE),0)</f>
        <v>0</v>
      </c>
    </row>
    <row r="1163" spans="1:50" x14ac:dyDescent="0.3">
      <c r="A1163" s="33" t="str">
        <f t="shared" si="72"/>
        <v>0</v>
      </c>
      <c r="B1163" s="33">
        <f>+'R&amp;E EXPORT'!B1138</f>
        <v>0</v>
      </c>
      <c r="C1163" t="str">
        <f>IFERROR(VLOOKUP(A1163,'MCSJ Export'!A:C,3,FALSE),"")</f>
        <v/>
      </c>
      <c r="D1163" s="37">
        <f t="shared" ca="1" si="73"/>
        <v>0</v>
      </c>
      <c r="E1163" s="37">
        <f t="shared" ca="1" si="74"/>
        <v>0</v>
      </c>
      <c r="F1163" s="37">
        <f t="shared" ca="1" si="75"/>
        <v>0</v>
      </c>
      <c r="G1163" s="37"/>
      <c r="H1163" s="33">
        <f>+'R&amp;E EXPORT'!A1138</f>
        <v>0</v>
      </c>
      <c r="I1163" s="34">
        <f>IFERROR(VLOOKUP($H1163,'Gen F Rev'!$A:$M,15,FALSE),0)</f>
        <v>0</v>
      </c>
      <c r="J1163" s="34">
        <f>IFERROR(VLOOKUP($H1163,'Gen F Rev'!$A:$M,16,FALSE),0)</f>
        <v>0</v>
      </c>
      <c r="K1163" s="42">
        <f>IFERROR(VLOOKUP($H1163,'Gen F Rev'!$A:$M,17,FALSE),0)</f>
        <v>0</v>
      </c>
      <c r="L1163" s="34">
        <f>IFERROR(VLOOKUP($H1163,'Gen F Exp'!$A:$E,15,FALSE),0)</f>
        <v>0</v>
      </c>
      <c r="M1163" s="34">
        <f>IFERROR(VLOOKUP($H1163,'Gen F Exp'!$A:$E,16,FALSE),0)</f>
        <v>0</v>
      </c>
      <c r="N1163" s="42">
        <f>IFERROR(VLOOKUP($H1163,'Gen F Exp'!$A:$E,17,FALSE),0)</f>
        <v>0</v>
      </c>
      <c r="O1163" s="34">
        <f>IFERROR(VLOOKUP($H1163,'Water F Rev'!$A:$L,15,FALSE),0)</f>
        <v>0</v>
      </c>
      <c r="P1163" s="34">
        <f>IFERROR(VLOOKUP($H1163,'Water F Rev'!$A:$L,16,FALSE),0)</f>
        <v>0</v>
      </c>
      <c r="Q1163" s="42">
        <f>IFERROR(VLOOKUP($H1163,'Water F Rev'!$A:$L,17,FALSE),0)</f>
        <v>0</v>
      </c>
      <c r="R1163" s="34">
        <f>IFERROR(VLOOKUP($H1163,'Water F Exp'!$A:$K,15,FALSE),0)</f>
        <v>0</v>
      </c>
      <c r="S1163" s="34">
        <f>IFERROR(VLOOKUP($H1163,'Water F Exp'!$A:$K,16,FALSE),0)</f>
        <v>0</v>
      </c>
      <c r="T1163" s="42">
        <f>IFERROR(VLOOKUP($H1163,'Water F Exp'!$A:$K,17,FALSE),0)</f>
        <v>0</v>
      </c>
      <c r="U1163" s="34">
        <f ca="1">IFERROR(VLOOKUP($H1163,'Sewer F Rev'!$A:$E,15,FALSE),0)</f>
        <v>0</v>
      </c>
      <c r="V1163" s="34">
        <f ca="1">IFERROR(VLOOKUP($H1163,'Sewer F Rev'!$A:$E,16,FALSE),0)</f>
        <v>0</v>
      </c>
      <c r="W1163" s="42">
        <f ca="1">IFERROR(VLOOKUP($H1163,'Sewer F Rev'!$A:$E,17,FALSE),0)</f>
        <v>0</v>
      </c>
      <c r="X1163" s="34">
        <f>IFERROR(VLOOKUP($H1163,'Sewer F Exp'!$A:$B,15,FALSE),0)</f>
        <v>0</v>
      </c>
      <c r="Y1163" s="34">
        <f>IFERROR(VLOOKUP($H1163,'Sewer F Exp'!$A:$B,16,FALSE),0)</f>
        <v>0</v>
      </c>
      <c r="Z1163" s="42">
        <f>IFERROR(VLOOKUP($H1163,'Sewer F Exp'!$A:$B,17,FALSE),0)</f>
        <v>0</v>
      </c>
      <c r="AA1163" s="34">
        <f>IFERROR(VLOOKUP($H1163,'Refuse F Rev'!$A:$E,15,FALSE),0)</f>
        <v>0</v>
      </c>
      <c r="AB1163" s="34">
        <f>IFERROR(VLOOKUP($H1163,'Refuse F Rev'!$A:$E,16,FALSE),0)</f>
        <v>0</v>
      </c>
      <c r="AC1163" s="42">
        <f>IFERROR(VLOOKUP($H1163,'Refuse F Rev'!$A:$E,17,FALSE),0)</f>
        <v>0</v>
      </c>
      <c r="AD1163" s="34">
        <f>IFERROR(VLOOKUP($H1163,'Refuse F Exp'!$A:$E,15,FALSE),0)</f>
        <v>0</v>
      </c>
      <c r="AE1163" s="34">
        <f>IFERROR(VLOOKUP($H1163,'Refuse F Exp'!$A:$E,16,FALSE),0)</f>
        <v>0</v>
      </c>
      <c r="AF1163" s="42">
        <f>IFERROR(VLOOKUP($H1163,'Refuse F Exp'!$A:$E,17,FALSE),0)</f>
        <v>0</v>
      </c>
      <c r="AG1163" s="34">
        <f>IFERROR(VLOOKUP($H1163,#REF!,10,FALSE),0)</f>
        <v>0</v>
      </c>
      <c r="AH1163" s="34">
        <f>IFERROR(VLOOKUP($H1163,#REF!,11,FALSE),0)</f>
        <v>0</v>
      </c>
      <c r="AI1163" s="42">
        <f>IFERROR(VLOOKUP($H1163,#REF!,12,FALSE),0)</f>
        <v>0</v>
      </c>
      <c r="AJ1163" s="34">
        <f>IFERROR(VLOOKUP($H1163,#REF!,10,FALSE),0)</f>
        <v>0</v>
      </c>
      <c r="AK1163" s="34">
        <f>IFERROR(VLOOKUP($H1163,#REF!,11,FALSE),0)</f>
        <v>0</v>
      </c>
      <c r="AL1163" s="42">
        <f>IFERROR(VLOOKUP($H1163,#REF!,12,FALSE),0)</f>
        <v>0</v>
      </c>
      <c r="AM1163" s="34">
        <f>IFERROR(VLOOKUP($H1163,#REF!,10,FALSE),0)</f>
        <v>0</v>
      </c>
      <c r="AN1163" s="34">
        <f>IFERROR(VLOOKUP($H1163,#REF!,11,FALSE),0)</f>
        <v>0</v>
      </c>
      <c r="AO1163" s="42">
        <f>IFERROR(VLOOKUP($H1163,#REF!,12,FALSE),0)</f>
        <v>0</v>
      </c>
      <c r="AP1163" s="34">
        <f>IFERROR(VLOOKUP($H1163,#REF!,10,FALSE),0)</f>
        <v>0</v>
      </c>
      <c r="AQ1163" s="34">
        <f>IFERROR(VLOOKUP($H1163,#REF!,11,FALSE),0)</f>
        <v>0</v>
      </c>
      <c r="AR1163" s="42">
        <f>IFERROR(VLOOKUP($H1163,#REF!,12,FALSE),0)</f>
        <v>0</v>
      </c>
      <c r="AS1163" s="34">
        <f>IFERROR(VLOOKUP($H1163,#REF!,13,FALSE),0)</f>
        <v>0</v>
      </c>
      <c r="AT1163" s="34">
        <f>IFERROR(VLOOKUP($H1163,#REF!,14,FALSE),0)</f>
        <v>0</v>
      </c>
      <c r="AU1163" s="42">
        <f>IFERROR(VLOOKUP($H1163,#REF!,15,FALSE),0)</f>
        <v>0</v>
      </c>
      <c r="AV1163" s="34">
        <f>IFERROR(VLOOKUP($H1163,#REF!,15,FALSE),0)</f>
        <v>0</v>
      </c>
      <c r="AW1163" s="34">
        <f>IFERROR(VLOOKUP($H1163,#REF!,16,FALSE),0)</f>
        <v>0</v>
      </c>
      <c r="AX1163" s="42">
        <f>IFERROR(VLOOKUP($H1163,#REF!,17,FALSE),0)</f>
        <v>0</v>
      </c>
    </row>
    <row r="1164" spans="1:50" x14ac:dyDescent="0.3">
      <c r="A1164" s="33" t="str">
        <f t="shared" si="72"/>
        <v>0</v>
      </c>
      <c r="B1164" s="33">
        <f>+'R&amp;E EXPORT'!B1139</f>
        <v>0</v>
      </c>
      <c r="C1164" t="str">
        <f>IFERROR(VLOOKUP(A1164,'MCSJ Export'!A:C,3,FALSE),"")</f>
        <v/>
      </c>
      <c r="D1164" s="37">
        <f t="shared" ca="1" si="73"/>
        <v>0</v>
      </c>
      <c r="E1164" s="37">
        <f t="shared" ca="1" si="74"/>
        <v>0</v>
      </c>
      <c r="F1164" s="37">
        <f t="shared" ca="1" si="75"/>
        <v>0</v>
      </c>
      <c r="G1164" s="37"/>
      <c r="H1164" s="33">
        <f>+'R&amp;E EXPORT'!A1139</f>
        <v>0</v>
      </c>
      <c r="I1164" s="34">
        <f>IFERROR(VLOOKUP($H1164,'Gen F Rev'!$A:$M,15,FALSE),0)</f>
        <v>0</v>
      </c>
      <c r="J1164" s="34">
        <f>IFERROR(VLOOKUP($H1164,'Gen F Rev'!$A:$M,16,FALSE),0)</f>
        <v>0</v>
      </c>
      <c r="K1164" s="42">
        <f>IFERROR(VLOOKUP($H1164,'Gen F Rev'!$A:$M,17,FALSE),0)</f>
        <v>0</v>
      </c>
      <c r="L1164" s="34">
        <f>IFERROR(VLOOKUP($H1164,'Gen F Exp'!$A:$E,15,FALSE),0)</f>
        <v>0</v>
      </c>
      <c r="M1164" s="34">
        <f>IFERROR(VLOOKUP($H1164,'Gen F Exp'!$A:$E,16,FALSE),0)</f>
        <v>0</v>
      </c>
      <c r="N1164" s="42">
        <f>IFERROR(VLOOKUP($H1164,'Gen F Exp'!$A:$E,17,FALSE),0)</f>
        <v>0</v>
      </c>
      <c r="O1164" s="34">
        <f>IFERROR(VLOOKUP($H1164,'Water F Rev'!$A:$L,15,FALSE),0)</f>
        <v>0</v>
      </c>
      <c r="P1164" s="34">
        <f>IFERROR(VLOOKUP($H1164,'Water F Rev'!$A:$L,16,FALSE),0)</f>
        <v>0</v>
      </c>
      <c r="Q1164" s="42">
        <f>IFERROR(VLOOKUP($H1164,'Water F Rev'!$A:$L,17,FALSE),0)</f>
        <v>0</v>
      </c>
      <c r="R1164" s="34">
        <f>IFERROR(VLOOKUP($H1164,'Water F Exp'!$A:$K,15,FALSE),0)</f>
        <v>0</v>
      </c>
      <c r="S1164" s="34">
        <f>IFERROR(VLOOKUP($H1164,'Water F Exp'!$A:$K,16,FALSE),0)</f>
        <v>0</v>
      </c>
      <c r="T1164" s="42">
        <f>IFERROR(VLOOKUP($H1164,'Water F Exp'!$A:$K,17,FALSE),0)</f>
        <v>0</v>
      </c>
      <c r="U1164" s="34">
        <f ca="1">IFERROR(VLOOKUP($H1164,'Sewer F Rev'!$A:$E,15,FALSE),0)</f>
        <v>0</v>
      </c>
      <c r="V1164" s="34">
        <f ca="1">IFERROR(VLOOKUP($H1164,'Sewer F Rev'!$A:$E,16,FALSE),0)</f>
        <v>0</v>
      </c>
      <c r="W1164" s="42">
        <f ca="1">IFERROR(VLOOKUP($H1164,'Sewer F Rev'!$A:$E,17,FALSE),0)</f>
        <v>0</v>
      </c>
      <c r="X1164" s="34">
        <f>IFERROR(VLOOKUP($H1164,'Sewer F Exp'!$A:$B,15,FALSE),0)</f>
        <v>0</v>
      </c>
      <c r="Y1164" s="34">
        <f>IFERROR(VLOOKUP($H1164,'Sewer F Exp'!$A:$B,16,FALSE),0)</f>
        <v>0</v>
      </c>
      <c r="Z1164" s="42">
        <f>IFERROR(VLOOKUP($H1164,'Sewer F Exp'!$A:$B,17,FALSE),0)</f>
        <v>0</v>
      </c>
      <c r="AA1164" s="34">
        <f>IFERROR(VLOOKUP($H1164,'Refuse F Rev'!$A:$E,15,FALSE),0)</f>
        <v>0</v>
      </c>
      <c r="AB1164" s="34">
        <f>IFERROR(VLOOKUP($H1164,'Refuse F Rev'!$A:$E,16,FALSE),0)</f>
        <v>0</v>
      </c>
      <c r="AC1164" s="42">
        <f>IFERROR(VLOOKUP($H1164,'Refuse F Rev'!$A:$E,17,FALSE),0)</f>
        <v>0</v>
      </c>
      <c r="AD1164" s="34">
        <f>IFERROR(VLOOKUP($H1164,'Refuse F Exp'!$A:$E,15,FALSE),0)</f>
        <v>0</v>
      </c>
      <c r="AE1164" s="34">
        <f>IFERROR(VLOOKUP($H1164,'Refuse F Exp'!$A:$E,16,FALSE),0)</f>
        <v>0</v>
      </c>
      <c r="AF1164" s="42">
        <f>IFERROR(VLOOKUP($H1164,'Refuse F Exp'!$A:$E,17,FALSE),0)</f>
        <v>0</v>
      </c>
      <c r="AG1164" s="34">
        <f>IFERROR(VLOOKUP($H1164,#REF!,10,FALSE),0)</f>
        <v>0</v>
      </c>
      <c r="AH1164" s="34">
        <f>IFERROR(VLOOKUP($H1164,#REF!,11,FALSE),0)</f>
        <v>0</v>
      </c>
      <c r="AI1164" s="42">
        <f>IFERROR(VLOOKUP($H1164,#REF!,12,FALSE),0)</f>
        <v>0</v>
      </c>
      <c r="AJ1164" s="34">
        <f>IFERROR(VLOOKUP($H1164,#REF!,10,FALSE),0)</f>
        <v>0</v>
      </c>
      <c r="AK1164" s="34">
        <f>IFERROR(VLOOKUP($H1164,#REF!,11,FALSE),0)</f>
        <v>0</v>
      </c>
      <c r="AL1164" s="42">
        <f>IFERROR(VLOOKUP($H1164,#REF!,12,FALSE),0)</f>
        <v>0</v>
      </c>
      <c r="AM1164" s="34">
        <f>IFERROR(VLOOKUP($H1164,#REF!,10,FALSE),0)</f>
        <v>0</v>
      </c>
      <c r="AN1164" s="34">
        <f>IFERROR(VLOOKUP($H1164,#REF!,11,FALSE),0)</f>
        <v>0</v>
      </c>
      <c r="AO1164" s="42">
        <f>IFERROR(VLOOKUP($H1164,#REF!,12,FALSE),0)</f>
        <v>0</v>
      </c>
      <c r="AP1164" s="34">
        <f>IFERROR(VLOOKUP($H1164,#REF!,10,FALSE),0)</f>
        <v>0</v>
      </c>
      <c r="AQ1164" s="34">
        <f>IFERROR(VLOOKUP($H1164,#REF!,11,FALSE),0)</f>
        <v>0</v>
      </c>
      <c r="AR1164" s="42">
        <f>IFERROR(VLOOKUP($H1164,#REF!,12,FALSE),0)</f>
        <v>0</v>
      </c>
      <c r="AS1164" s="34">
        <f>IFERROR(VLOOKUP($H1164,#REF!,13,FALSE),0)</f>
        <v>0</v>
      </c>
      <c r="AT1164" s="34">
        <f>IFERROR(VLOOKUP($H1164,#REF!,14,FALSE),0)</f>
        <v>0</v>
      </c>
      <c r="AU1164" s="42">
        <f>IFERROR(VLOOKUP($H1164,#REF!,15,FALSE),0)</f>
        <v>0</v>
      </c>
      <c r="AV1164" s="34">
        <f>IFERROR(VLOOKUP($H1164,#REF!,15,FALSE),0)</f>
        <v>0</v>
      </c>
      <c r="AW1164" s="34">
        <f>IFERROR(VLOOKUP($H1164,#REF!,16,FALSE),0)</f>
        <v>0</v>
      </c>
      <c r="AX1164" s="42">
        <f>IFERROR(VLOOKUP($H1164,#REF!,17,FALSE),0)</f>
        <v>0</v>
      </c>
    </row>
    <row r="1165" spans="1:50" x14ac:dyDescent="0.3">
      <c r="A1165" s="33" t="str">
        <f t="shared" si="72"/>
        <v>0</v>
      </c>
      <c r="B1165" s="33">
        <f>+'R&amp;E EXPORT'!B1140</f>
        <v>0</v>
      </c>
      <c r="C1165" t="str">
        <f>IFERROR(VLOOKUP(A1165,'MCSJ Export'!A:C,3,FALSE),"")</f>
        <v/>
      </c>
      <c r="D1165" s="37">
        <f t="shared" ca="1" si="73"/>
        <v>0</v>
      </c>
      <c r="E1165" s="37">
        <f t="shared" ca="1" si="74"/>
        <v>0</v>
      </c>
      <c r="F1165" s="37">
        <f t="shared" ca="1" si="75"/>
        <v>0</v>
      </c>
      <c r="G1165" s="37"/>
      <c r="H1165" s="33">
        <f>+'R&amp;E EXPORT'!A1140</f>
        <v>0</v>
      </c>
      <c r="I1165" s="34">
        <f>IFERROR(VLOOKUP($H1165,'Gen F Rev'!$A:$M,15,FALSE),0)</f>
        <v>0</v>
      </c>
      <c r="J1165" s="34">
        <f>IFERROR(VLOOKUP($H1165,'Gen F Rev'!$A:$M,16,FALSE),0)</f>
        <v>0</v>
      </c>
      <c r="K1165" s="42">
        <f>IFERROR(VLOOKUP($H1165,'Gen F Rev'!$A:$M,17,FALSE),0)</f>
        <v>0</v>
      </c>
      <c r="L1165" s="34">
        <f>IFERROR(VLOOKUP($H1165,'Gen F Exp'!$A:$E,15,FALSE),0)</f>
        <v>0</v>
      </c>
      <c r="M1165" s="34">
        <f>IFERROR(VLOOKUP($H1165,'Gen F Exp'!$A:$E,16,FALSE),0)</f>
        <v>0</v>
      </c>
      <c r="N1165" s="42">
        <f>IFERROR(VLOOKUP($H1165,'Gen F Exp'!$A:$E,17,FALSE),0)</f>
        <v>0</v>
      </c>
      <c r="O1165" s="34">
        <f>IFERROR(VLOOKUP($H1165,'Water F Rev'!$A:$L,15,FALSE),0)</f>
        <v>0</v>
      </c>
      <c r="P1165" s="34">
        <f>IFERROR(VLOOKUP($H1165,'Water F Rev'!$A:$L,16,FALSE),0)</f>
        <v>0</v>
      </c>
      <c r="Q1165" s="42">
        <f>IFERROR(VLOOKUP($H1165,'Water F Rev'!$A:$L,17,FALSE),0)</f>
        <v>0</v>
      </c>
      <c r="R1165" s="34">
        <f>IFERROR(VLOOKUP($H1165,'Water F Exp'!$A:$K,15,FALSE),0)</f>
        <v>0</v>
      </c>
      <c r="S1165" s="34">
        <f>IFERROR(VLOOKUP($H1165,'Water F Exp'!$A:$K,16,FALSE),0)</f>
        <v>0</v>
      </c>
      <c r="T1165" s="42">
        <f>IFERROR(VLOOKUP($H1165,'Water F Exp'!$A:$K,17,FALSE),0)</f>
        <v>0</v>
      </c>
      <c r="U1165" s="34">
        <f ca="1">IFERROR(VLOOKUP($H1165,'Sewer F Rev'!$A:$E,15,FALSE),0)</f>
        <v>0</v>
      </c>
      <c r="V1165" s="34">
        <f ca="1">IFERROR(VLOOKUP($H1165,'Sewer F Rev'!$A:$E,16,FALSE),0)</f>
        <v>0</v>
      </c>
      <c r="W1165" s="42">
        <f ca="1">IFERROR(VLOOKUP($H1165,'Sewer F Rev'!$A:$E,17,FALSE),0)</f>
        <v>0</v>
      </c>
      <c r="X1165" s="34">
        <f>IFERROR(VLOOKUP($H1165,'Sewer F Exp'!$A:$B,15,FALSE),0)</f>
        <v>0</v>
      </c>
      <c r="Y1165" s="34">
        <f>IFERROR(VLOOKUP($H1165,'Sewer F Exp'!$A:$B,16,FALSE),0)</f>
        <v>0</v>
      </c>
      <c r="Z1165" s="42">
        <f>IFERROR(VLOOKUP($H1165,'Sewer F Exp'!$A:$B,17,FALSE),0)</f>
        <v>0</v>
      </c>
      <c r="AA1165" s="34">
        <f>IFERROR(VLOOKUP($H1165,'Refuse F Rev'!$A:$E,15,FALSE),0)</f>
        <v>0</v>
      </c>
      <c r="AB1165" s="34">
        <f>IFERROR(VLOOKUP($H1165,'Refuse F Rev'!$A:$E,16,FALSE),0)</f>
        <v>0</v>
      </c>
      <c r="AC1165" s="42">
        <f>IFERROR(VLOOKUP($H1165,'Refuse F Rev'!$A:$E,17,FALSE),0)</f>
        <v>0</v>
      </c>
      <c r="AD1165" s="34">
        <f>IFERROR(VLOOKUP($H1165,'Refuse F Exp'!$A:$E,15,FALSE),0)</f>
        <v>0</v>
      </c>
      <c r="AE1165" s="34">
        <f>IFERROR(VLOOKUP($H1165,'Refuse F Exp'!$A:$E,16,FALSE),0)</f>
        <v>0</v>
      </c>
      <c r="AF1165" s="42">
        <f>IFERROR(VLOOKUP($H1165,'Refuse F Exp'!$A:$E,17,FALSE),0)</f>
        <v>0</v>
      </c>
      <c r="AG1165" s="34">
        <f>IFERROR(VLOOKUP($H1165,#REF!,10,FALSE),0)</f>
        <v>0</v>
      </c>
      <c r="AH1165" s="34">
        <f>IFERROR(VLOOKUP($H1165,#REF!,11,FALSE),0)</f>
        <v>0</v>
      </c>
      <c r="AI1165" s="42">
        <f>IFERROR(VLOOKUP($H1165,#REF!,12,FALSE),0)</f>
        <v>0</v>
      </c>
      <c r="AJ1165" s="34">
        <f>IFERROR(VLOOKUP($H1165,#REF!,10,FALSE),0)</f>
        <v>0</v>
      </c>
      <c r="AK1165" s="34">
        <f>IFERROR(VLOOKUP($H1165,#REF!,11,FALSE),0)</f>
        <v>0</v>
      </c>
      <c r="AL1165" s="42">
        <f>IFERROR(VLOOKUP($H1165,#REF!,12,FALSE),0)</f>
        <v>0</v>
      </c>
      <c r="AM1165" s="34">
        <f>IFERROR(VLOOKUP($H1165,#REF!,10,FALSE),0)</f>
        <v>0</v>
      </c>
      <c r="AN1165" s="34">
        <f>IFERROR(VLOOKUP($H1165,#REF!,11,FALSE),0)</f>
        <v>0</v>
      </c>
      <c r="AO1165" s="42">
        <f>IFERROR(VLOOKUP($H1165,#REF!,12,FALSE),0)</f>
        <v>0</v>
      </c>
      <c r="AP1165" s="34">
        <f>IFERROR(VLOOKUP($H1165,#REF!,10,FALSE),0)</f>
        <v>0</v>
      </c>
      <c r="AQ1165" s="34">
        <f>IFERROR(VLOOKUP($H1165,#REF!,11,FALSE),0)</f>
        <v>0</v>
      </c>
      <c r="AR1165" s="42">
        <f>IFERROR(VLOOKUP($H1165,#REF!,12,FALSE),0)</f>
        <v>0</v>
      </c>
      <c r="AS1165" s="34">
        <f>IFERROR(VLOOKUP($H1165,#REF!,13,FALSE),0)</f>
        <v>0</v>
      </c>
      <c r="AT1165" s="34">
        <f>IFERROR(VLOOKUP($H1165,#REF!,14,FALSE),0)</f>
        <v>0</v>
      </c>
      <c r="AU1165" s="42">
        <f>IFERROR(VLOOKUP($H1165,#REF!,15,FALSE),0)</f>
        <v>0</v>
      </c>
      <c r="AV1165" s="34">
        <f>IFERROR(VLOOKUP($H1165,#REF!,15,FALSE),0)</f>
        <v>0</v>
      </c>
      <c r="AW1165" s="34">
        <f>IFERROR(VLOOKUP($H1165,#REF!,16,FALSE),0)</f>
        <v>0</v>
      </c>
      <c r="AX1165" s="42">
        <f>IFERROR(VLOOKUP($H1165,#REF!,17,FALSE),0)</f>
        <v>0</v>
      </c>
    </row>
    <row r="1166" spans="1:50" x14ac:dyDescent="0.3">
      <c r="A1166" s="33" t="str">
        <f t="shared" si="72"/>
        <v>0</v>
      </c>
      <c r="B1166" s="33">
        <f>+'R&amp;E EXPORT'!B1141</f>
        <v>0</v>
      </c>
      <c r="C1166" t="str">
        <f>IFERROR(VLOOKUP(A1166,'MCSJ Export'!A:C,3,FALSE),"")</f>
        <v/>
      </c>
      <c r="D1166" s="37">
        <f t="shared" ca="1" si="73"/>
        <v>0</v>
      </c>
      <c r="E1166" s="37">
        <f t="shared" ca="1" si="74"/>
        <v>0</v>
      </c>
      <c r="F1166" s="37">
        <f t="shared" ca="1" si="75"/>
        <v>0</v>
      </c>
      <c r="G1166" s="37"/>
      <c r="H1166" s="33">
        <f>+'R&amp;E EXPORT'!A1141</f>
        <v>0</v>
      </c>
      <c r="I1166" s="34">
        <f>IFERROR(VLOOKUP($H1166,'Gen F Rev'!$A:$M,15,FALSE),0)</f>
        <v>0</v>
      </c>
      <c r="J1166" s="34">
        <f>IFERROR(VLOOKUP($H1166,'Gen F Rev'!$A:$M,16,FALSE),0)</f>
        <v>0</v>
      </c>
      <c r="K1166" s="42">
        <f>IFERROR(VLOOKUP($H1166,'Gen F Rev'!$A:$M,17,FALSE),0)</f>
        <v>0</v>
      </c>
      <c r="L1166" s="34">
        <f>IFERROR(VLOOKUP($H1166,'Gen F Exp'!$A:$E,15,FALSE),0)</f>
        <v>0</v>
      </c>
      <c r="M1166" s="34">
        <f>IFERROR(VLOOKUP($H1166,'Gen F Exp'!$A:$E,16,FALSE),0)</f>
        <v>0</v>
      </c>
      <c r="N1166" s="42">
        <f>IFERROR(VLOOKUP($H1166,'Gen F Exp'!$A:$E,17,FALSE),0)</f>
        <v>0</v>
      </c>
      <c r="O1166" s="34">
        <f>IFERROR(VLOOKUP($H1166,'Water F Rev'!$A:$L,15,FALSE),0)</f>
        <v>0</v>
      </c>
      <c r="P1166" s="34">
        <f>IFERROR(VLOOKUP($H1166,'Water F Rev'!$A:$L,16,FALSE),0)</f>
        <v>0</v>
      </c>
      <c r="Q1166" s="42">
        <f>IFERROR(VLOOKUP($H1166,'Water F Rev'!$A:$L,17,FALSE),0)</f>
        <v>0</v>
      </c>
      <c r="R1166" s="34">
        <f>IFERROR(VLOOKUP($H1166,'Water F Exp'!$A:$K,15,FALSE),0)</f>
        <v>0</v>
      </c>
      <c r="S1166" s="34">
        <f>IFERROR(VLOOKUP($H1166,'Water F Exp'!$A:$K,16,FALSE),0)</f>
        <v>0</v>
      </c>
      <c r="T1166" s="42">
        <f>IFERROR(VLOOKUP($H1166,'Water F Exp'!$A:$K,17,FALSE),0)</f>
        <v>0</v>
      </c>
      <c r="U1166" s="34">
        <f ca="1">IFERROR(VLOOKUP($H1166,'Sewer F Rev'!$A:$E,15,FALSE),0)</f>
        <v>0</v>
      </c>
      <c r="V1166" s="34">
        <f ca="1">IFERROR(VLOOKUP($H1166,'Sewer F Rev'!$A:$E,16,FALSE),0)</f>
        <v>0</v>
      </c>
      <c r="W1166" s="42">
        <f ca="1">IFERROR(VLOOKUP($H1166,'Sewer F Rev'!$A:$E,17,FALSE),0)</f>
        <v>0</v>
      </c>
      <c r="X1166" s="34">
        <f>IFERROR(VLOOKUP($H1166,'Sewer F Exp'!$A:$B,15,FALSE),0)</f>
        <v>0</v>
      </c>
      <c r="Y1166" s="34">
        <f>IFERROR(VLOOKUP($H1166,'Sewer F Exp'!$A:$B,16,FALSE),0)</f>
        <v>0</v>
      </c>
      <c r="Z1166" s="42">
        <f>IFERROR(VLOOKUP($H1166,'Sewer F Exp'!$A:$B,17,FALSE),0)</f>
        <v>0</v>
      </c>
      <c r="AA1166" s="34">
        <f>IFERROR(VLOOKUP($H1166,'Refuse F Rev'!$A:$E,15,FALSE),0)</f>
        <v>0</v>
      </c>
      <c r="AB1166" s="34">
        <f>IFERROR(VLOOKUP($H1166,'Refuse F Rev'!$A:$E,16,FALSE),0)</f>
        <v>0</v>
      </c>
      <c r="AC1166" s="42">
        <f>IFERROR(VLOOKUP($H1166,'Refuse F Rev'!$A:$E,17,FALSE),0)</f>
        <v>0</v>
      </c>
      <c r="AD1166" s="34">
        <f>IFERROR(VLOOKUP($H1166,'Refuse F Exp'!$A:$E,15,FALSE),0)</f>
        <v>0</v>
      </c>
      <c r="AE1166" s="34">
        <f>IFERROR(VLOOKUP($H1166,'Refuse F Exp'!$A:$E,16,FALSE),0)</f>
        <v>0</v>
      </c>
      <c r="AF1166" s="42">
        <f>IFERROR(VLOOKUP($H1166,'Refuse F Exp'!$A:$E,17,FALSE),0)</f>
        <v>0</v>
      </c>
      <c r="AG1166" s="34">
        <f>IFERROR(VLOOKUP($H1166,#REF!,10,FALSE),0)</f>
        <v>0</v>
      </c>
      <c r="AH1166" s="34">
        <f>IFERROR(VLOOKUP($H1166,#REF!,11,FALSE),0)</f>
        <v>0</v>
      </c>
      <c r="AI1166" s="42">
        <f>IFERROR(VLOOKUP($H1166,#REF!,12,FALSE),0)</f>
        <v>0</v>
      </c>
      <c r="AJ1166" s="34">
        <f>IFERROR(VLOOKUP($H1166,#REF!,10,FALSE),0)</f>
        <v>0</v>
      </c>
      <c r="AK1166" s="34">
        <f>IFERROR(VLOOKUP($H1166,#REF!,11,FALSE),0)</f>
        <v>0</v>
      </c>
      <c r="AL1166" s="42">
        <f>IFERROR(VLOOKUP($H1166,#REF!,12,FALSE),0)</f>
        <v>0</v>
      </c>
      <c r="AM1166" s="34">
        <f>IFERROR(VLOOKUP($H1166,#REF!,10,FALSE),0)</f>
        <v>0</v>
      </c>
      <c r="AN1166" s="34">
        <f>IFERROR(VLOOKUP($H1166,#REF!,11,FALSE),0)</f>
        <v>0</v>
      </c>
      <c r="AO1166" s="42">
        <f>IFERROR(VLOOKUP($H1166,#REF!,12,FALSE),0)</f>
        <v>0</v>
      </c>
      <c r="AP1166" s="34">
        <f>IFERROR(VLOOKUP($H1166,#REF!,10,FALSE),0)</f>
        <v>0</v>
      </c>
      <c r="AQ1166" s="34">
        <f>IFERROR(VLOOKUP($H1166,#REF!,11,FALSE),0)</f>
        <v>0</v>
      </c>
      <c r="AR1166" s="42">
        <f>IFERROR(VLOOKUP($H1166,#REF!,12,FALSE),0)</f>
        <v>0</v>
      </c>
      <c r="AS1166" s="34">
        <f>IFERROR(VLOOKUP($H1166,#REF!,13,FALSE),0)</f>
        <v>0</v>
      </c>
      <c r="AT1166" s="34">
        <f>IFERROR(VLOOKUP($H1166,#REF!,14,FALSE),0)</f>
        <v>0</v>
      </c>
      <c r="AU1166" s="42">
        <f>IFERROR(VLOOKUP($H1166,#REF!,15,FALSE),0)</f>
        <v>0</v>
      </c>
      <c r="AV1166" s="34">
        <f>IFERROR(VLOOKUP($H1166,#REF!,15,FALSE),0)</f>
        <v>0</v>
      </c>
      <c r="AW1166" s="34">
        <f>IFERROR(VLOOKUP($H1166,#REF!,16,FALSE),0)</f>
        <v>0</v>
      </c>
      <c r="AX1166" s="42">
        <f>IFERROR(VLOOKUP($H1166,#REF!,17,FALSE),0)</f>
        <v>0</v>
      </c>
    </row>
    <row r="1167" spans="1:50" x14ac:dyDescent="0.3">
      <c r="A1167" s="33" t="str">
        <f t="shared" si="72"/>
        <v>0</v>
      </c>
      <c r="B1167" s="33">
        <f>+'R&amp;E EXPORT'!B1142</f>
        <v>0</v>
      </c>
      <c r="C1167" t="str">
        <f>IFERROR(VLOOKUP(A1167,'MCSJ Export'!A:C,3,FALSE),"")</f>
        <v/>
      </c>
      <c r="D1167" s="37">
        <f t="shared" ca="1" si="73"/>
        <v>0</v>
      </c>
      <c r="E1167" s="37">
        <f t="shared" ca="1" si="74"/>
        <v>0</v>
      </c>
      <c r="F1167" s="37">
        <f t="shared" ca="1" si="75"/>
        <v>0</v>
      </c>
      <c r="G1167" s="37"/>
      <c r="H1167" s="33">
        <f>+'R&amp;E EXPORT'!A1142</f>
        <v>0</v>
      </c>
      <c r="I1167" s="34">
        <f>IFERROR(VLOOKUP($H1167,'Gen F Rev'!$A:$M,15,FALSE),0)</f>
        <v>0</v>
      </c>
      <c r="J1167" s="34">
        <f>IFERROR(VLOOKUP($H1167,'Gen F Rev'!$A:$M,16,FALSE),0)</f>
        <v>0</v>
      </c>
      <c r="K1167" s="42">
        <f>IFERROR(VLOOKUP($H1167,'Gen F Rev'!$A:$M,17,FALSE),0)</f>
        <v>0</v>
      </c>
      <c r="L1167" s="34">
        <f>IFERROR(VLOOKUP($H1167,'Gen F Exp'!$A:$E,15,FALSE),0)</f>
        <v>0</v>
      </c>
      <c r="M1167" s="34">
        <f>IFERROR(VLOOKUP($H1167,'Gen F Exp'!$A:$E,16,FALSE),0)</f>
        <v>0</v>
      </c>
      <c r="N1167" s="42">
        <f>IFERROR(VLOOKUP($H1167,'Gen F Exp'!$A:$E,17,FALSE),0)</f>
        <v>0</v>
      </c>
      <c r="O1167" s="34">
        <f>IFERROR(VLOOKUP($H1167,'Water F Rev'!$A:$L,15,FALSE),0)</f>
        <v>0</v>
      </c>
      <c r="P1167" s="34">
        <f>IFERROR(VLOOKUP($H1167,'Water F Rev'!$A:$L,16,FALSE),0)</f>
        <v>0</v>
      </c>
      <c r="Q1167" s="42">
        <f>IFERROR(VLOOKUP($H1167,'Water F Rev'!$A:$L,17,FALSE),0)</f>
        <v>0</v>
      </c>
      <c r="R1167" s="34">
        <f>IFERROR(VLOOKUP($H1167,'Water F Exp'!$A:$K,15,FALSE),0)</f>
        <v>0</v>
      </c>
      <c r="S1167" s="34">
        <f>IFERROR(VLOOKUP($H1167,'Water F Exp'!$A:$K,16,FALSE),0)</f>
        <v>0</v>
      </c>
      <c r="T1167" s="42">
        <f>IFERROR(VLOOKUP($H1167,'Water F Exp'!$A:$K,17,FALSE),0)</f>
        <v>0</v>
      </c>
      <c r="U1167" s="34">
        <f ca="1">IFERROR(VLOOKUP($H1167,'Sewer F Rev'!$A:$E,15,FALSE),0)</f>
        <v>0</v>
      </c>
      <c r="V1167" s="34">
        <f ca="1">IFERROR(VLOOKUP($H1167,'Sewer F Rev'!$A:$E,16,FALSE),0)</f>
        <v>0</v>
      </c>
      <c r="W1167" s="42">
        <f ca="1">IFERROR(VLOOKUP($H1167,'Sewer F Rev'!$A:$E,17,FALSE),0)</f>
        <v>0</v>
      </c>
      <c r="X1167" s="34">
        <f>IFERROR(VLOOKUP($H1167,'Sewer F Exp'!$A:$B,15,FALSE),0)</f>
        <v>0</v>
      </c>
      <c r="Y1167" s="34">
        <f>IFERROR(VLOOKUP($H1167,'Sewer F Exp'!$A:$B,16,FALSE),0)</f>
        <v>0</v>
      </c>
      <c r="Z1167" s="42">
        <f>IFERROR(VLOOKUP($H1167,'Sewer F Exp'!$A:$B,17,FALSE),0)</f>
        <v>0</v>
      </c>
      <c r="AA1167" s="34">
        <f>IFERROR(VLOOKUP($H1167,'Refuse F Rev'!$A:$E,15,FALSE),0)</f>
        <v>0</v>
      </c>
      <c r="AB1167" s="34">
        <f>IFERROR(VLOOKUP($H1167,'Refuse F Rev'!$A:$E,16,FALSE),0)</f>
        <v>0</v>
      </c>
      <c r="AC1167" s="42">
        <f>IFERROR(VLOOKUP($H1167,'Refuse F Rev'!$A:$E,17,FALSE),0)</f>
        <v>0</v>
      </c>
      <c r="AD1167" s="34">
        <f>IFERROR(VLOOKUP($H1167,'Refuse F Exp'!$A:$E,15,FALSE),0)</f>
        <v>0</v>
      </c>
      <c r="AE1167" s="34">
        <f>IFERROR(VLOOKUP($H1167,'Refuse F Exp'!$A:$E,16,FALSE),0)</f>
        <v>0</v>
      </c>
      <c r="AF1167" s="42">
        <f>IFERROR(VLOOKUP($H1167,'Refuse F Exp'!$A:$E,17,FALSE),0)</f>
        <v>0</v>
      </c>
      <c r="AG1167" s="34">
        <f>IFERROR(VLOOKUP($H1167,#REF!,10,FALSE),0)</f>
        <v>0</v>
      </c>
      <c r="AH1167" s="34">
        <f>IFERROR(VLOOKUP($H1167,#REF!,11,FALSE),0)</f>
        <v>0</v>
      </c>
      <c r="AI1167" s="42">
        <f>IFERROR(VLOOKUP($H1167,#REF!,12,FALSE),0)</f>
        <v>0</v>
      </c>
      <c r="AJ1167" s="34">
        <f>IFERROR(VLOOKUP($H1167,#REF!,10,FALSE),0)</f>
        <v>0</v>
      </c>
      <c r="AK1167" s="34">
        <f>IFERROR(VLOOKUP($H1167,#REF!,11,FALSE),0)</f>
        <v>0</v>
      </c>
      <c r="AL1167" s="42">
        <f>IFERROR(VLOOKUP($H1167,#REF!,12,FALSE),0)</f>
        <v>0</v>
      </c>
      <c r="AM1167" s="34">
        <f>IFERROR(VLOOKUP($H1167,#REF!,10,FALSE),0)</f>
        <v>0</v>
      </c>
      <c r="AN1167" s="34">
        <f>IFERROR(VLOOKUP($H1167,#REF!,11,FALSE),0)</f>
        <v>0</v>
      </c>
      <c r="AO1167" s="42">
        <f>IFERROR(VLOOKUP($H1167,#REF!,12,FALSE),0)</f>
        <v>0</v>
      </c>
      <c r="AP1167" s="34">
        <f>IFERROR(VLOOKUP($H1167,#REF!,10,FALSE),0)</f>
        <v>0</v>
      </c>
      <c r="AQ1167" s="34">
        <f>IFERROR(VLOOKUP($H1167,#REF!,11,FALSE),0)</f>
        <v>0</v>
      </c>
      <c r="AR1167" s="42">
        <f>IFERROR(VLOOKUP($H1167,#REF!,12,FALSE),0)</f>
        <v>0</v>
      </c>
      <c r="AS1167" s="34">
        <f>IFERROR(VLOOKUP($H1167,#REF!,13,FALSE),0)</f>
        <v>0</v>
      </c>
      <c r="AT1167" s="34">
        <f>IFERROR(VLOOKUP($H1167,#REF!,14,FALSE),0)</f>
        <v>0</v>
      </c>
      <c r="AU1167" s="42">
        <f>IFERROR(VLOOKUP($H1167,#REF!,15,FALSE),0)</f>
        <v>0</v>
      </c>
      <c r="AV1167" s="34">
        <f>IFERROR(VLOOKUP($H1167,#REF!,15,FALSE),0)</f>
        <v>0</v>
      </c>
      <c r="AW1167" s="34">
        <f>IFERROR(VLOOKUP($H1167,#REF!,16,FALSE),0)</f>
        <v>0</v>
      </c>
      <c r="AX1167" s="42">
        <f>IFERROR(VLOOKUP($H1167,#REF!,17,FALSE),0)</f>
        <v>0</v>
      </c>
    </row>
    <row r="1168" spans="1:50" x14ac:dyDescent="0.3">
      <c r="A1168" s="33" t="str">
        <f t="shared" si="72"/>
        <v>0</v>
      </c>
      <c r="B1168" s="33">
        <f>+'R&amp;E EXPORT'!B1143</f>
        <v>0</v>
      </c>
      <c r="C1168" t="str">
        <f>IFERROR(VLOOKUP(A1168,'MCSJ Export'!A:C,3,FALSE),"")</f>
        <v/>
      </c>
      <c r="D1168" s="37">
        <f t="shared" ca="1" si="73"/>
        <v>0</v>
      </c>
      <c r="E1168" s="37">
        <f t="shared" ca="1" si="74"/>
        <v>0</v>
      </c>
      <c r="F1168" s="37">
        <f t="shared" ca="1" si="75"/>
        <v>0</v>
      </c>
      <c r="G1168" s="37"/>
      <c r="H1168" s="33">
        <f>+'R&amp;E EXPORT'!A1143</f>
        <v>0</v>
      </c>
      <c r="I1168" s="34">
        <f>IFERROR(VLOOKUP($H1168,'Gen F Rev'!$A:$M,15,FALSE),0)</f>
        <v>0</v>
      </c>
      <c r="J1168" s="34">
        <f>IFERROR(VLOOKUP($H1168,'Gen F Rev'!$A:$M,16,FALSE),0)</f>
        <v>0</v>
      </c>
      <c r="K1168" s="42">
        <f>IFERROR(VLOOKUP($H1168,'Gen F Rev'!$A:$M,17,FALSE),0)</f>
        <v>0</v>
      </c>
      <c r="L1168" s="34">
        <f>IFERROR(VLOOKUP($H1168,'Gen F Exp'!$A:$E,15,FALSE),0)</f>
        <v>0</v>
      </c>
      <c r="M1168" s="34">
        <f>IFERROR(VLOOKUP($H1168,'Gen F Exp'!$A:$E,16,FALSE),0)</f>
        <v>0</v>
      </c>
      <c r="N1168" s="42">
        <f>IFERROR(VLOOKUP($H1168,'Gen F Exp'!$A:$E,17,FALSE),0)</f>
        <v>0</v>
      </c>
      <c r="O1168" s="34">
        <f>IFERROR(VLOOKUP($H1168,'Water F Rev'!$A:$L,15,FALSE),0)</f>
        <v>0</v>
      </c>
      <c r="P1168" s="34">
        <f>IFERROR(VLOOKUP($H1168,'Water F Rev'!$A:$L,16,FALSE),0)</f>
        <v>0</v>
      </c>
      <c r="Q1168" s="42">
        <f>IFERROR(VLOOKUP($H1168,'Water F Rev'!$A:$L,17,FALSE),0)</f>
        <v>0</v>
      </c>
      <c r="R1168" s="34">
        <f>IFERROR(VLOOKUP($H1168,'Water F Exp'!$A:$K,15,FALSE),0)</f>
        <v>0</v>
      </c>
      <c r="S1168" s="34">
        <f>IFERROR(VLOOKUP($H1168,'Water F Exp'!$A:$K,16,FALSE),0)</f>
        <v>0</v>
      </c>
      <c r="T1168" s="42">
        <f>IFERROR(VLOOKUP($H1168,'Water F Exp'!$A:$K,17,FALSE),0)</f>
        <v>0</v>
      </c>
      <c r="U1168" s="34">
        <f ca="1">IFERROR(VLOOKUP($H1168,'Sewer F Rev'!$A:$E,15,FALSE),0)</f>
        <v>0</v>
      </c>
      <c r="V1168" s="34">
        <f ca="1">IFERROR(VLOOKUP($H1168,'Sewer F Rev'!$A:$E,16,FALSE),0)</f>
        <v>0</v>
      </c>
      <c r="W1168" s="42">
        <f ca="1">IFERROR(VLOOKUP($H1168,'Sewer F Rev'!$A:$E,17,FALSE),0)</f>
        <v>0</v>
      </c>
      <c r="X1168" s="34">
        <f>IFERROR(VLOOKUP($H1168,'Sewer F Exp'!$A:$B,15,FALSE),0)</f>
        <v>0</v>
      </c>
      <c r="Y1168" s="34">
        <f>IFERROR(VLOOKUP($H1168,'Sewer F Exp'!$A:$B,16,FALSE),0)</f>
        <v>0</v>
      </c>
      <c r="Z1168" s="42">
        <f>IFERROR(VLOOKUP($H1168,'Sewer F Exp'!$A:$B,17,FALSE),0)</f>
        <v>0</v>
      </c>
      <c r="AA1168" s="34">
        <f>IFERROR(VLOOKUP($H1168,'Refuse F Rev'!$A:$E,15,FALSE),0)</f>
        <v>0</v>
      </c>
      <c r="AB1168" s="34">
        <f>IFERROR(VLOOKUP($H1168,'Refuse F Rev'!$A:$E,16,FALSE),0)</f>
        <v>0</v>
      </c>
      <c r="AC1168" s="42">
        <f>IFERROR(VLOOKUP($H1168,'Refuse F Rev'!$A:$E,17,FALSE),0)</f>
        <v>0</v>
      </c>
      <c r="AD1168" s="34">
        <f>IFERROR(VLOOKUP($H1168,'Refuse F Exp'!$A:$E,15,FALSE),0)</f>
        <v>0</v>
      </c>
      <c r="AE1168" s="34">
        <f>IFERROR(VLOOKUP($H1168,'Refuse F Exp'!$A:$E,16,FALSE),0)</f>
        <v>0</v>
      </c>
      <c r="AF1168" s="42">
        <f>IFERROR(VLOOKUP($H1168,'Refuse F Exp'!$A:$E,17,FALSE),0)</f>
        <v>0</v>
      </c>
      <c r="AG1168" s="34">
        <f>IFERROR(VLOOKUP($H1168,#REF!,10,FALSE),0)</f>
        <v>0</v>
      </c>
      <c r="AH1168" s="34">
        <f>IFERROR(VLOOKUP($H1168,#REF!,11,FALSE),0)</f>
        <v>0</v>
      </c>
      <c r="AI1168" s="42">
        <f>IFERROR(VLOOKUP($H1168,#REF!,12,FALSE),0)</f>
        <v>0</v>
      </c>
      <c r="AJ1168" s="34">
        <f>IFERROR(VLOOKUP($H1168,#REF!,10,FALSE),0)</f>
        <v>0</v>
      </c>
      <c r="AK1168" s="34">
        <f>IFERROR(VLOOKUP($H1168,#REF!,11,FALSE),0)</f>
        <v>0</v>
      </c>
      <c r="AL1168" s="42">
        <f>IFERROR(VLOOKUP($H1168,#REF!,12,FALSE),0)</f>
        <v>0</v>
      </c>
      <c r="AM1168" s="34">
        <f>IFERROR(VLOOKUP($H1168,#REF!,10,FALSE),0)</f>
        <v>0</v>
      </c>
      <c r="AN1168" s="34">
        <f>IFERROR(VLOOKUP($H1168,#REF!,11,FALSE),0)</f>
        <v>0</v>
      </c>
      <c r="AO1168" s="42">
        <f>IFERROR(VLOOKUP($H1168,#REF!,12,FALSE),0)</f>
        <v>0</v>
      </c>
      <c r="AP1168" s="34">
        <f>IFERROR(VLOOKUP($H1168,#REF!,10,FALSE),0)</f>
        <v>0</v>
      </c>
      <c r="AQ1168" s="34">
        <f>IFERROR(VLOOKUP($H1168,#REF!,11,FALSE),0)</f>
        <v>0</v>
      </c>
      <c r="AR1168" s="42">
        <f>IFERROR(VLOOKUP($H1168,#REF!,12,FALSE),0)</f>
        <v>0</v>
      </c>
      <c r="AS1168" s="34">
        <f>IFERROR(VLOOKUP($H1168,#REF!,13,FALSE),0)</f>
        <v>0</v>
      </c>
      <c r="AT1168" s="34">
        <f>IFERROR(VLOOKUP($H1168,#REF!,14,FALSE),0)</f>
        <v>0</v>
      </c>
      <c r="AU1168" s="42">
        <f>IFERROR(VLOOKUP($H1168,#REF!,15,FALSE),0)</f>
        <v>0</v>
      </c>
      <c r="AV1168" s="34">
        <f>IFERROR(VLOOKUP($H1168,#REF!,15,FALSE),0)</f>
        <v>0</v>
      </c>
      <c r="AW1168" s="34">
        <f>IFERROR(VLOOKUP($H1168,#REF!,16,FALSE),0)</f>
        <v>0</v>
      </c>
      <c r="AX1168" s="42">
        <f>IFERROR(VLOOKUP($H1168,#REF!,17,FALSE),0)</f>
        <v>0</v>
      </c>
    </row>
    <row r="1169" spans="1:50" x14ac:dyDescent="0.3">
      <c r="A1169" s="33" t="str">
        <f t="shared" si="72"/>
        <v>0</v>
      </c>
      <c r="B1169" s="33">
        <f>+'R&amp;E EXPORT'!B1144</f>
        <v>0</v>
      </c>
      <c r="C1169" t="str">
        <f>IFERROR(VLOOKUP(A1169,'MCSJ Export'!A:C,3,FALSE),"")</f>
        <v/>
      </c>
      <c r="D1169" s="37">
        <f t="shared" ca="1" si="73"/>
        <v>0</v>
      </c>
      <c r="E1169" s="37">
        <f t="shared" ca="1" si="74"/>
        <v>0</v>
      </c>
      <c r="F1169" s="37">
        <f t="shared" ca="1" si="75"/>
        <v>0</v>
      </c>
      <c r="G1169" s="37"/>
      <c r="H1169" s="33">
        <f>+'R&amp;E EXPORT'!A1144</f>
        <v>0</v>
      </c>
      <c r="I1169" s="34">
        <f>IFERROR(VLOOKUP($H1169,'Gen F Rev'!$A:$M,15,FALSE),0)</f>
        <v>0</v>
      </c>
      <c r="J1169" s="34">
        <f>IFERROR(VLOOKUP($H1169,'Gen F Rev'!$A:$M,16,FALSE),0)</f>
        <v>0</v>
      </c>
      <c r="K1169" s="42">
        <f>IFERROR(VLOOKUP($H1169,'Gen F Rev'!$A:$M,17,FALSE),0)</f>
        <v>0</v>
      </c>
      <c r="L1169" s="34">
        <f>IFERROR(VLOOKUP($H1169,'Gen F Exp'!$A:$E,15,FALSE),0)</f>
        <v>0</v>
      </c>
      <c r="M1169" s="34">
        <f>IFERROR(VLOOKUP($H1169,'Gen F Exp'!$A:$E,16,FALSE),0)</f>
        <v>0</v>
      </c>
      <c r="N1169" s="42">
        <f>IFERROR(VLOOKUP($H1169,'Gen F Exp'!$A:$E,17,FALSE),0)</f>
        <v>0</v>
      </c>
      <c r="O1169" s="34">
        <f>IFERROR(VLOOKUP($H1169,'Water F Rev'!$A:$L,15,FALSE),0)</f>
        <v>0</v>
      </c>
      <c r="P1169" s="34">
        <f>IFERROR(VLOOKUP($H1169,'Water F Rev'!$A:$L,16,FALSE),0)</f>
        <v>0</v>
      </c>
      <c r="Q1169" s="42">
        <f>IFERROR(VLOOKUP($H1169,'Water F Rev'!$A:$L,17,FALSE),0)</f>
        <v>0</v>
      </c>
      <c r="R1169" s="34">
        <f>IFERROR(VLOOKUP($H1169,'Water F Exp'!$A:$K,15,FALSE),0)</f>
        <v>0</v>
      </c>
      <c r="S1169" s="34">
        <f>IFERROR(VLOOKUP($H1169,'Water F Exp'!$A:$K,16,FALSE),0)</f>
        <v>0</v>
      </c>
      <c r="T1169" s="42">
        <f>IFERROR(VLOOKUP($H1169,'Water F Exp'!$A:$K,17,FALSE),0)</f>
        <v>0</v>
      </c>
      <c r="U1169" s="34">
        <f ca="1">IFERROR(VLOOKUP($H1169,'Sewer F Rev'!$A:$E,15,FALSE),0)</f>
        <v>0</v>
      </c>
      <c r="V1169" s="34">
        <f ca="1">IFERROR(VLOOKUP($H1169,'Sewer F Rev'!$A:$E,16,FALSE),0)</f>
        <v>0</v>
      </c>
      <c r="W1169" s="42">
        <f ca="1">IFERROR(VLOOKUP($H1169,'Sewer F Rev'!$A:$E,17,FALSE),0)</f>
        <v>0</v>
      </c>
      <c r="X1169" s="34">
        <f>IFERROR(VLOOKUP($H1169,'Sewer F Exp'!$A:$B,15,FALSE),0)</f>
        <v>0</v>
      </c>
      <c r="Y1169" s="34">
        <f>IFERROR(VLOOKUP($H1169,'Sewer F Exp'!$A:$B,16,FALSE),0)</f>
        <v>0</v>
      </c>
      <c r="Z1169" s="42">
        <f>IFERROR(VLOOKUP($H1169,'Sewer F Exp'!$A:$B,17,FALSE),0)</f>
        <v>0</v>
      </c>
      <c r="AA1169" s="34">
        <f>IFERROR(VLOOKUP($H1169,'Refuse F Rev'!$A:$E,15,FALSE),0)</f>
        <v>0</v>
      </c>
      <c r="AB1169" s="34">
        <f>IFERROR(VLOOKUP($H1169,'Refuse F Rev'!$A:$E,16,FALSE),0)</f>
        <v>0</v>
      </c>
      <c r="AC1169" s="42">
        <f>IFERROR(VLOOKUP($H1169,'Refuse F Rev'!$A:$E,17,FALSE),0)</f>
        <v>0</v>
      </c>
      <c r="AD1169" s="34">
        <f>IFERROR(VLOOKUP($H1169,'Refuse F Exp'!$A:$E,15,FALSE),0)</f>
        <v>0</v>
      </c>
      <c r="AE1169" s="34">
        <f>IFERROR(VLOOKUP($H1169,'Refuse F Exp'!$A:$E,16,FALSE),0)</f>
        <v>0</v>
      </c>
      <c r="AF1169" s="42">
        <f>IFERROR(VLOOKUP($H1169,'Refuse F Exp'!$A:$E,17,FALSE),0)</f>
        <v>0</v>
      </c>
      <c r="AG1169" s="34">
        <f>IFERROR(VLOOKUP($H1169,#REF!,10,FALSE),0)</f>
        <v>0</v>
      </c>
      <c r="AH1169" s="34">
        <f>IFERROR(VLOOKUP($H1169,#REF!,11,FALSE),0)</f>
        <v>0</v>
      </c>
      <c r="AI1169" s="42">
        <f>IFERROR(VLOOKUP($H1169,#REF!,12,FALSE),0)</f>
        <v>0</v>
      </c>
      <c r="AJ1169" s="34">
        <f>IFERROR(VLOOKUP($H1169,#REF!,10,FALSE),0)</f>
        <v>0</v>
      </c>
      <c r="AK1169" s="34">
        <f>IFERROR(VLOOKUP($H1169,#REF!,11,FALSE),0)</f>
        <v>0</v>
      </c>
      <c r="AL1169" s="42">
        <f>IFERROR(VLOOKUP($H1169,#REF!,12,FALSE),0)</f>
        <v>0</v>
      </c>
      <c r="AM1169" s="34">
        <f>IFERROR(VLOOKUP($H1169,#REF!,10,FALSE),0)</f>
        <v>0</v>
      </c>
      <c r="AN1169" s="34">
        <f>IFERROR(VLOOKUP($H1169,#REF!,11,FALSE),0)</f>
        <v>0</v>
      </c>
      <c r="AO1169" s="42">
        <f>IFERROR(VLOOKUP($H1169,#REF!,12,FALSE),0)</f>
        <v>0</v>
      </c>
      <c r="AP1169" s="34">
        <f>IFERROR(VLOOKUP($H1169,#REF!,10,FALSE),0)</f>
        <v>0</v>
      </c>
      <c r="AQ1169" s="34">
        <f>IFERROR(VLOOKUP($H1169,#REF!,11,FALSE),0)</f>
        <v>0</v>
      </c>
      <c r="AR1169" s="42">
        <f>IFERROR(VLOOKUP($H1169,#REF!,12,FALSE),0)</f>
        <v>0</v>
      </c>
      <c r="AS1169" s="34">
        <f>IFERROR(VLOOKUP($H1169,#REF!,13,FALSE),0)</f>
        <v>0</v>
      </c>
      <c r="AT1169" s="34">
        <f>IFERROR(VLOOKUP($H1169,#REF!,14,FALSE),0)</f>
        <v>0</v>
      </c>
      <c r="AU1169" s="42">
        <f>IFERROR(VLOOKUP($H1169,#REF!,15,FALSE),0)</f>
        <v>0</v>
      </c>
      <c r="AV1169" s="34">
        <f>IFERROR(VLOOKUP($H1169,#REF!,15,FALSE),0)</f>
        <v>0</v>
      </c>
      <c r="AW1169" s="34">
        <f>IFERROR(VLOOKUP($H1169,#REF!,16,FALSE),0)</f>
        <v>0</v>
      </c>
      <c r="AX1169" s="42">
        <f>IFERROR(VLOOKUP($H1169,#REF!,17,FALSE),0)</f>
        <v>0</v>
      </c>
    </row>
    <row r="1170" spans="1:50" x14ac:dyDescent="0.3">
      <c r="A1170" s="33" t="str">
        <f t="shared" si="72"/>
        <v>0</v>
      </c>
      <c r="B1170" s="33">
        <f>+'R&amp;E EXPORT'!B1145</f>
        <v>0</v>
      </c>
      <c r="C1170" t="str">
        <f>IFERROR(VLOOKUP(A1170,'MCSJ Export'!A:C,3,FALSE),"")</f>
        <v/>
      </c>
      <c r="D1170" s="37">
        <f t="shared" ca="1" si="73"/>
        <v>0</v>
      </c>
      <c r="E1170" s="37">
        <f t="shared" ca="1" si="74"/>
        <v>0</v>
      </c>
      <c r="F1170" s="37">
        <f t="shared" ca="1" si="75"/>
        <v>0</v>
      </c>
      <c r="G1170" s="37"/>
      <c r="H1170" s="33">
        <f>+'R&amp;E EXPORT'!A1145</f>
        <v>0</v>
      </c>
      <c r="I1170" s="34">
        <f>IFERROR(VLOOKUP($H1170,'Gen F Rev'!$A:$M,15,FALSE),0)</f>
        <v>0</v>
      </c>
      <c r="J1170" s="34">
        <f>IFERROR(VLOOKUP($H1170,'Gen F Rev'!$A:$M,16,FALSE),0)</f>
        <v>0</v>
      </c>
      <c r="K1170" s="42">
        <f>IFERROR(VLOOKUP($H1170,'Gen F Rev'!$A:$M,17,FALSE),0)</f>
        <v>0</v>
      </c>
      <c r="L1170" s="34">
        <f>IFERROR(VLOOKUP($H1170,'Gen F Exp'!$A:$E,15,FALSE),0)</f>
        <v>0</v>
      </c>
      <c r="M1170" s="34">
        <f>IFERROR(VLOOKUP($H1170,'Gen F Exp'!$A:$E,16,FALSE),0)</f>
        <v>0</v>
      </c>
      <c r="N1170" s="42">
        <f>IFERROR(VLOOKUP($H1170,'Gen F Exp'!$A:$E,17,FALSE),0)</f>
        <v>0</v>
      </c>
      <c r="O1170" s="34">
        <f>IFERROR(VLOOKUP($H1170,'Water F Rev'!$A:$L,15,FALSE),0)</f>
        <v>0</v>
      </c>
      <c r="P1170" s="34">
        <f>IFERROR(VLOOKUP($H1170,'Water F Rev'!$A:$L,16,FALSE),0)</f>
        <v>0</v>
      </c>
      <c r="Q1170" s="42">
        <f>IFERROR(VLOOKUP($H1170,'Water F Rev'!$A:$L,17,FALSE),0)</f>
        <v>0</v>
      </c>
      <c r="R1170" s="34">
        <f>IFERROR(VLOOKUP($H1170,'Water F Exp'!$A:$K,15,FALSE),0)</f>
        <v>0</v>
      </c>
      <c r="S1170" s="34">
        <f>IFERROR(VLOOKUP($H1170,'Water F Exp'!$A:$K,16,FALSE),0)</f>
        <v>0</v>
      </c>
      <c r="T1170" s="42">
        <f>IFERROR(VLOOKUP($H1170,'Water F Exp'!$A:$K,17,FALSE),0)</f>
        <v>0</v>
      </c>
      <c r="U1170" s="34">
        <f ca="1">IFERROR(VLOOKUP($H1170,'Sewer F Rev'!$A:$E,15,FALSE),0)</f>
        <v>0</v>
      </c>
      <c r="V1170" s="34">
        <f ca="1">IFERROR(VLOOKUP($H1170,'Sewer F Rev'!$A:$E,16,FALSE),0)</f>
        <v>0</v>
      </c>
      <c r="W1170" s="42">
        <f ca="1">IFERROR(VLOOKUP($H1170,'Sewer F Rev'!$A:$E,17,FALSE),0)</f>
        <v>0</v>
      </c>
      <c r="X1170" s="34">
        <f>IFERROR(VLOOKUP($H1170,'Sewer F Exp'!$A:$B,15,FALSE),0)</f>
        <v>0</v>
      </c>
      <c r="Y1170" s="34">
        <f>IFERROR(VLOOKUP($H1170,'Sewer F Exp'!$A:$B,16,FALSE),0)</f>
        <v>0</v>
      </c>
      <c r="Z1170" s="42">
        <f>IFERROR(VLOOKUP($H1170,'Sewer F Exp'!$A:$B,17,FALSE),0)</f>
        <v>0</v>
      </c>
      <c r="AA1170" s="34">
        <f>IFERROR(VLOOKUP($H1170,'Refuse F Rev'!$A:$E,15,FALSE),0)</f>
        <v>0</v>
      </c>
      <c r="AB1170" s="34">
        <f>IFERROR(VLOOKUP($H1170,'Refuse F Rev'!$A:$E,16,FALSE),0)</f>
        <v>0</v>
      </c>
      <c r="AC1170" s="42">
        <f>IFERROR(VLOOKUP($H1170,'Refuse F Rev'!$A:$E,17,FALSE),0)</f>
        <v>0</v>
      </c>
      <c r="AD1170" s="34">
        <f>IFERROR(VLOOKUP($H1170,'Refuse F Exp'!$A:$E,15,FALSE),0)</f>
        <v>0</v>
      </c>
      <c r="AE1170" s="34">
        <f>IFERROR(VLOOKUP($H1170,'Refuse F Exp'!$A:$E,16,FALSE),0)</f>
        <v>0</v>
      </c>
      <c r="AF1170" s="42">
        <f>IFERROR(VLOOKUP($H1170,'Refuse F Exp'!$A:$E,17,FALSE),0)</f>
        <v>0</v>
      </c>
      <c r="AG1170" s="34">
        <f>IFERROR(VLOOKUP($H1170,#REF!,10,FALSE),0)</f>
        <v>0</v>
      </c>
      <c r="AH1170" s="34">
        <f>IFERROR(VLOOKUP($H1170,#REF!,11,FALSE),0)</f>
        <v>0</v>
      </c>
      <c r="AI1170" s="42">
        <f>IFERROR(VLOOKUP($H1170,#REF!,12,FALSE),0)</f>
        <v>0</v>
      </c>
      <c r="AJ1170" s="34">
        <f>IFERROR(VLOOKUP($H1170,#REF!,10,FALSE),0)</f>
        <v>0</v>
      </c>
      <c r="AK1170" s="34">
        <f>IFERROR(VLOOKUP($H1170,#REF!,11,FALSE),0)</f>
        <v>0</v>
      </c>
      <c r="AL1170" s="42">
        <f>IFERROR(VLOOKUP($H1170,#REF!,12,FALSE),0)</f>
        <v>0</v>
      </c>
      <c r="AM1170" s="34">
        <f>IFERROR(VLOOKUP($H1170,#REF!,10,FALSE),0)</f>
        <v>0</v>
      </c>
      <c r="AN1170" s="34">
        <f>IFERROR(VLOOKUP($H1170,#REF!,11,FALSE),0)</f>
        <v>0</v>
      </c>
      <c r="AO1170" s="42">
        <f>IFERROR(VLOOKUP($H1170,#REF!,12,FALSE),0)</f>
        <v>0</v>
      </c>
      <c r="AP1170" s="34">
        <f>IFERROR(VLOOKUP($H1170,#REF!,10,FALSE),0)</f>
        <v>0</v>
      </c>
      <c r="AQ1170" s="34">
        <f>IFERROR(VLOOKUP($H1170,#REF!,11,FALSE),0)</f>
        <v>0</v>
      </c>
      <c r="AR1170" s="42">
        <f>IFERROR(VLOOKUP($H1170,#REF!,12,FALSE),0)</f>
        <v>0</v>
      </c>
      <c r="AS1170" s="34">
        <f>IFERROR(VLOOKUP($H1170,#REF!,13,FALSE),0)</f>
        <v>0</v>
      </c>
      <c r="AT1170" s="34">
        <f>IFERROR(VLOOKUP($H1170,#REF!,14,FALSE),0)</f>
        <v>0</v>
      </c>
      <c r="AU1170" s="42">
        <f>IFERROR(VLOOKUP($H1170,#REF!,15,FALSE),0)</f>
        <v>0</v>
      </c>
      <c r="AV1170" s="34">
        <f>IFERROR(VLOOKUP($H1170,#REF!,15,FALSE),0)</f>
        <v>0</v>
      </c>
      <c r="AW1170" s="34">
        <f>IFERROR(VLOOKUP($H1170,#REF!,16,FALSE),0)</f>
        <v>0</v>
      </c>
      <c r="AX1170" s="42">
        <f>IFERROR(VLOOKUP($H1170,#REF!,17,FALSE),0)</f>
        <v>0</v>
      </c>
    </row>
    <row r="1171" spans="1:50" x14ac:dyDescent="0.3">
      <c r="A1171" s="33" t="str">
        <f t="shared" si="72"/>
        <v>0</v>
      </c>
      <c r="B1171" s="33">
        <f>+'R&amp;E EXPORT'!B1146</f>
        <v>0</v>
      </c>
      <c r="C1171" t="str">
        <f>IFERROR(VLOOKUP(A1171,'MCSJ Export'!A:C,3,FALSE),"")</f>
        <v/>
      </c>
      <c r="D1171" s="37">
        <f t="shared" ca="1" si="73"/>
        <v>0</v>
      </c>
      <c r="E1171" s="37">
        <f t="shared" ca="1" si="74"/>
        <v>0</v>
      </c>
      <c r="F1171" s="37">
        <f t="shared" ca="1" si="75"/>
        <v>0</v>
      </c>
      <c r="G1171" s="37"/>
      <c r="H1171" s="33">
        <f>+'R&amp;E EXPORT'!A1146</f>
        <v>0</v>
      </c>
      <c r="I1171" s="34">
        <f>IFERROR(VLOOKUP($H1171,'Gen F Rev'!$A:$M,15,FALSE),0)</f>
        <v>0</v>
      </c>
      <c r="J1171" s="34">
        <f>IFERROR(VLOOKUP($H1171,'Gen F Rev'!$A:$M,16,FALSE),0)</f>
        <v>0</v>
      </c>
      <c r="K1171" s="42">
        <f>IFERROR(VLOOKUP($H1171,'Gen F Rev'!$A:$M,17,FALSE),0)</f>
        <v>0</v>
      </c>
      <c r="L1171" s="34">
        <f>IFERROR(VLOOKUP($H1171,'Gen F Exp'!$A:$E,15,FALSE),0)</f>
        <v>0</v>
      </c>
      <c r="M1171" s="34">
        <f>IFERROR(VLOOKUP($H1171,'Gen F Exp'!$A:$E,16,FALSE),0)</f>
        <v>0</v>
      </c>
      <c r="N1171" s="42">
        <f>IFERROR(VLOOKUP($H1171,'Gen F Exp'!$A:$E,17,FALSE),0)</f>
        <v>0</v>
      </c>
      <c r="O1171" s="34">
        <f>IFERROR(VLOOKUP($H1171,'Water F Rev'!$A:$L,15,FALSE),0)</f>
        <v>0</v>
      </c>
      <c r="P1171" s="34">
        <f>IFERROR(VLOOKUP($H1171,'Water F Rev'!$A:$L,16,FALSE),0)</f>
        <v>0</v>
      </c>
      <c r="Q1171" s="42">
        <f>IFERROR(VLOOKUP($H1171,'Water F Rev'!$A:$L,17,FALSE),0)</f>
        <v>0</v>
      </c>
      <c r="R1171" s="34">
        <f>IFERROR(VLOOKUP($H1171,'Water F Exp'!$A:$K,15,FALSE),0)</f>
        <v>0</v>
      </c>
      <c r="S1171" s="34">
        <f>IFERROR(VLOOKUP($H1171,'Water F Exp'!$A:$K,16,FALSE),0)</f>
        <v>0</v>
      </c>
      <c r="T1171" s="42">
        <f>IFERROR(VLOOKUP($H1171,'Water F Exp'!$A:$K,17,FALSE),0)</f>
        <v>0</v>
      </c>
      <c r="U1171" s="34">
        <f ca="1">IFERROR(VLOOKUP($H1171,'Sewer F Rev'!$A:$E,15,FALSE),0)</f>
        <v>0</v>
      </c>
      <c r="V1171" s="34">
        <f ca="1">IFERROR(VLOOKUP($H1171,'Sewer F Rev'!$A:$E,16,FALSE),0)</f>
        <v>0</v>
      </c>
      <c r="W1171" s="42">
        <f ca="1">IFERROR(VLOOKUP($H1171,'Sewer F Rev'!$A:$E,17,FALSE),0)</f>
        <v>0</v>
      </c>
      <c r="X1171" s="34">
        <f>IFERROR(VLOOKUP($H1171,'Sewer F Exp'!$A:$B,15,FALSE),0)</f>
        <v>0</v>
      </c>
      <c r="Y1171" s="34">
        <f>IFERROR(VLOOKUP($H1171,'Sewer F Exp'!$A:$B,16,FALSE),0)</f>
        <v>0</v>
      </c>
      <c r="Z1171" s="42">
        <f>IFERROR(VLOOKUP($H1171,'Sewer F Exp'!$A:$B,17,FALSE),0)</f>
        <v>0</v>
      </c>
      <c r="AA1171" s="34">
        <f>IFERROR(VLOOKUP($H1171,'Refuse F Rev'!$A:$E,15,FALSE),0)</f>
        <v>0</v>
      </c>
      <c r="AB1171" s="34">
        <f>IFERROR(VLOOKUP($H1171,'Refuse F Rev'!$A:$E,16,FALSE),0)</f>
        <v>0</v>
      </c>
      <c r="AC1171" s="42">
        <f>IFERROR(VLOOKUP($H1171,'Refuse F Rev'!$A:$E,17,FALSE),0)</f>
        <v>0</v>
      </c>
      <c r="AD1171" s="34">
        <f>IFERROR(VLOOKUP($H1171,'Refuse F Exp'!$A:$E,15,FALSE),0)</f>
        <v>0</v>
      </c>
      <c r="AE1171" s="34">
        <f>IFERROR(VLOOKUP($H1171,'Refuse F Exp'!$A:$E,16,FALSE),0)</f>
        <v>0</v>
      </c>
      <c r="AF1171" s="42">
        <f>IFERROR(VLOOKUP($H1171,'Refuse F Exp'!$A:$E,17,FALSE),0)</f>
        <v>0</v>
      </c>
      <c r="AG1171" s="34">
        <f>IFERROR(VLOOKUP($H1171,#REF!,10,FALSE),0)</f>
        <v>0</v>
      </c>
      <c r="AH1171" s="34">
        <f>IFERROR(VLOOKUP($H1171,#REF!,11,FALSE),0)</f>
        <v>0</v>
      </c>
      <c r="AI1171" s="42">
        <f>IFERROR(VLOOKUP($H1171,#REF!,12,FALSE),0)</f>
        <v>0</v>
      </c>
      <c r="AJ1171" s="34">
        <f>IFERROR(VLOOKUP($H1171,#REF!,10,FALSE),0)</f>
        <v>0</v>
      </c>
      <c r="AK1171" s="34">
        <f>IFERROR(VLOOKUP($H1171,#REF!,11,FALSE),0)</f>
        <v>0</v>
      </c>
      <c r="AL1171" s="42">
        <f>IFERROR(VLOOKUP($H1171,#REF!,12,FALSE),0)</f>
        <v>0</v>
      </c>
      <c r="AM1171" s="34">
        <f>IFERROR(VLOOKUP($H1171,#REF!,10,FALSE),0)</f>
        <v>0</v>
      </c>
      <c r="AN1171" s="34">
        <f>IFERROR(VLOOKUP($H1171,#REF!,11,FALSE),0)</f>
        <v>0</v>
      </c>
      <c r="AO1171" s="42">
        <f>IFERROR(VLOOKUP($H1171,#REF!,12,FALSE),0)</f>
        <v>0</v>
      </c>
      <c r="AP1171" s="34">
        <f>IFERROR(VLOOKUP($H1171,#REF!,10,FALSE),0)</f>
        <v>0</v>
      </c>
      <c r="AQ1171" s="34">
        <f>IFERROR(VLOOKUP($H1171,#REF!,11,FALSE),0)</f>
        <v>0</v>
      </c>
      <c r="AR1171" s="42">
        <f>IFERROR(VLOOKUP($H1171,#REF!,12,FALSE),0)</f>
        <v>0</v>
      </c>
      <c r="AS1171" s="34">
        <f>IFERROR(VLOOKUP($H1171,#REF!,13,FALSE),0)</f>
        <v>0</v>
      </c>
      <c r="AT1171" s="34">
        <f>IFERROR(VLOOKUP($H1171,#REF!,14,FALSE),0)</f>
        <v>0</v>
      </c>
      <c r="AU1171" s="42">
        <f>IFERROR(VLOOKUP($H1171,#REF!,15,FALSE),0)</f>
        <v>0</v>
      </c>
      <c r="AV1171" s="34">
        <f>IFERROR(VLOOKUP($H1171,#REF!,15,FALSE),0)</f>
        <v>0</v>
      </c>
      <c r="AW1171" s="34">
        <f>IFERROR(VLOOKUP($H1171,#REF!,16,FALSE),0)</f>
        <v>0</v>
      </c>
      <c r="AX1171" s="42">
        <f>IFERROR(VLOOKUP($H1171,#REF!,17,FALSE),0)</f>
        <v>0</v>
      </c>
    </row>
    <row r="1172" spans="1:50" x14ac:dyDescent="0.3">
      <c r="A1172" s="33" t="str">
        <f t="shared" si="72"/>
        <v>0</v>
      </c>
      <c r="B1172" s="33">
        <f>+'R&amp;E EXPORT'!B1147</f>
        <v>0</v>
      </c>
      <c r="C1172" t="str">
        <f>IFERROR(VLOOKUP(A1172,'MCSJ Export'!A:C,3,FALSE),"")</f>
        <v/>
      </c>
      <c r="D1172" s="37">
        <f t="shared" ca="1" si="73"/>
        <v>0</v>
      </c>
      <c r="E1172" s="37">
        <f t="shared" ca="1" si="74"/>
        <v>0</v>
      </c>
      <c r="F1172" s="37">
        <f t="shared" ca="1" si="75"/>
        <v>0</v>
      </c>
      <c r="G1172" s="37"/>
      <c r="H1172" s="33">
        <f>+'R&amp;E EXPORT'!A1147</f>
        <v>0</v>
      </c>
      <c r="I1172" s="34">
        <f>IFERROR(VLOOKUP($H1172,'Gen F Rev'!$A:$M,15,FALSE),0)</f>
        <v>0</v>
      </c>
      <c r="J1172" s="34">
        <f>IFERROR(VLOOKUP($H1172,'Gen F Rev'!$A:$M,16,FALSE),0)</f>
        <v>0</v>
      </c>
      <c r="K1172" s="42">
        <f>IFERROR(VLOOKUP($H1172,'Gen F Rev'!$A:$M,17,FALSE),0)</f>
        <v>0</v>
      </c>
      <c r="L1172" s="34">
        <f>IFERROR(VLOOKUP($H1172,'Gen F Exp'!$A:$E,15,FALSE),0)</f>
        <v>0</v>
      </c>
      <c r="M1172" s="34">
        <f>IFERROR(VLOOKUP($H1172,'Gen F Exp'!$A:$E,16,FALSE),0)</f>
        <v>0</v>
      </c>
      <c r="N1172" s="42">
        <f>IFERROR(VLOOKUP($H1172,'Gen F Exp'!$A:$E,17,FALSE),0)</f>
        <v>0</v>
      </c>
      <c r="O1172" s="34">
        <f>IFERROR(VLOOKUP($H1172,'Water F Rev'!$A:$L,15,FALSE),0)</f>
        <v>0</v>
      </c>
      <c r="P1172" s="34">
        <f>IFERROR(VLOOKUP($H1172,'Water F Rev'!$A:$L,16,FALSE),0)</f>
        <v>0</v>
      </c>
      <c r="Q1172" s="42">
        <f>IFERROR(VLOOKUP($H1172,'Water F Rev'!$A:$L,17,FALSE),0)</f>
        <v>0</v>
      </c>
      <c r="R1172" s="34">
        <f>IFERROR(VLOOKUP($H1172,'Water F Exp'!$A:$K,15,FALSE),0)</f>
        <v>0</v>
      </c>
      <c r="S1172" s="34">
        <f>IFERROR(VLOOKUP($H1172,'Water F Exp'!$A:$K,16,FALSE),0)</f>
        <v>0</v>
      </c>
      <c r="T1172" s="42">
        <f>IFERROR(VLOOKUP($H1172,'Water F Exp'!$A:$K,17,FALSE),0)</f>
        <v>0</v>
      </c>
      <c r="U1172" s="34">
        <f ca="1">IFERROR(VLOOKUP($H1172,'Sewer F Rev'!$A:$E,15,FALSE),0)</f>
        <v>0</v>
      </c>
      <c r="V1172" s="34">
        <f ca="1">IFERROR(VLOOKUP($H1172,'Sewer F Rev'!$A:$E,16,FALSE),0)</f>
        <v>0</v>
      </c>
      <c r="W1172" s="42">
        <f ca="1">IFERROR(VLOOKUP($H1172,'Sewer F Rev'!$A:$E,17,FALSE),0)</f>
        <v>0</v>
      </c>
      <c r="X1172" s="34">
        <f>IFERROR(VLOOKUP($H1172,'Sewer F Exp'!$A:$B,15,FALSE),0)</f>
        <v>0</v>
      </c>
      <c r="Y1172" s="34">
        <f>IFERROR(VLOOKUP($H1172,'Sewer F Exp'!$A:$B,16,FALSE),0)</f>
        <v>0</v>
      </c>
      <c r="Z1172" s="42">
        <f>IFERROR(VLOOKUP($H1172,'Sewer F Exp'!$A:$B,17,FALSE),0)</f>
        <v>0</v>
      </c>
      <c r="AA1172" s="34">
        <f>IFERROR(VLOOKUP($H1172,'Refuse F Rev'!$A:$E,15,FALSE),0)</f>
        <v>0</v>
      </c>
      <c r="AB1172" s="34">
        <f>IFERROR(VLOOKUP($H1172,'Refuse F Rev'!$A:$E,16,FALSE),0)</f>
        <v>0</v>
      </c>
      <c r="AC1172" s="42">
        <f>IFERROR(VLOOKUP($H1172,'Refuse F Rev'!$A:$E,17,FALSE),0)</f>
        <v>0</v>
      </c>
      <c r="AD1172" s="34">
        <f>IFERROR(VLOOKUP($H1172,'Refuse F Exp'!$A:$E,15,FALSE),0)</f>
        <v>0</v>
      </c>
      <c r="AE1172" s="34">
        <f>IFERROR(VLOOKUP($H1172,'Refuse F Exp'!$A:$E,16,FALSE),0)</f>
        <v>0</v>
      </c>
      <c r="AF1172" s="42">
        <f>IFERROR(VLOOKUP($H1172,'Refuse F Exp'!$A:$E,17,FALSE),0)</f>
        <v>0</v>
      </c>
      <c r="AG1172" s="34">
        <f>IFERROR(VLOOKUP($H1172,#REF!,10,FALSE),0)</f>
        <v>0</v>
      </c>
      <c r="AH1172" s="34">
        <f>IFERROR(VLOOKUP($H1172,#REF!,11,FALSE),0)</f>
        <v>0</v>
      </c>
      <c r="AI1172" s="42">
        <f>IFERROR(VLOOKUP($H1172,#REF!,12,FALSE),0)</f>
        <v>0</v>
      </c>
      <c r="AJ1172" s="34">
        <f>IFERROR(VLOOKUP($H1172,#REF!,10,FALSE),0)</f>
        <v>0</v>
      </c>
      <c r="AK1172" s="34">
        <f>IFERROR(VLOOKUP($H1172,#REF!,11,FALSE),0)</f>
        <v>0</v>
      </c>
      <c r="AL1172" s="42">
        <f>IFERROR(VLOOKUP($H1172,#REF!,12,FALSE),0)</f>
        <v>0</v>
      </c>
      <c r="AM1172" s="34">
        <f>IFERROR(VLOOKUP($H1172,#REF!,10,FALSE),0)</f>
        <v>0</v>
      </c>
      <c r="AN1172" s="34">
        <f>IFERROR(VLOOKUP($H1172,#REF!,11,FALSE),0)</f>
        <v>0</v>
      </c>
      <c r="AO1172" s="42">
        <f>IFERROR(VLOOKUP($H1172,#REF!,12,FALSE),0)</f>
        <v>0</v>
      </c>
      <c r="AP1172" s="34">
        <f>IFERROR(VLOOKUP($H1172,#REF!,10,FALSE),0)</f>
        <v>0</v>
      </c>
      <c r="AQ1172" s="34">
        <f>IFERROR(VLOOKUP($H1172,#REF!,11,FALSE),0)</f>
        <v>0</v>
      </c>
      <c r="AR1172" s="42">
        <f>IFERROR(VLOOKUP($H1172,#REF!,12,FALSE),0)</f>
        <v>0</v>
      </c>
      <c r="AS1172" s="34">
        <f>IFERROR(VLOOKUP($H1172,#REF!,13,FALSE),0)</f>
        <v>0</v>
      </c>
      <c r="AT1172" s="34">
        <f>IFERROR(VLOOKUP($H1172,#REF!,14,FALSE),0)</f>
        <v>0</v>
      </c>
      <c r="AU1172" s="42">
        <f>IFERROR(VLOOKUP($H1172,#REF!,15,FALSE),0)</f>
        <v>0</v>
      </c>
      <c r="AV1172" s="34">
        <f>IFERROR(VLOOKUP($H1172,#REF!,15,FALSE),0)</f>
        <v>0</v>
      </c>
      <c r="AW1172" s="34">
        <f>IFERROR(VLOOKUP($H1172,#REF!,16,FALSE),0)</f>
        <v>0</v>
      </c>
      <c r="AX1172" s="42">
        <f>IFERROR(VLOOKUP($H1172,#REF!,17,FALSE),0)</f>
        <v>0</v>
      </c>
    </row>
    <row r="1173" spans="1:50" x14ac:dyDescent="0.3">
      <c r="A1173" s="33" t="str">
        <f t="shared" si="72"/>
        <v>0</v>
      </c>
      <c r="B1173" s="33">
        <f>+'R&amp;E EXPORT'!B1148</f>
        <v>0</v>
      </c>
      <c r="C1173" t="str">
        <f>IFERROR(VLOOKUP(A1173,'MCSJ Export'!A:C,3,FALSE),"")</f>
        <v/>
      </c>
      <c r="D1173" s="37">
        <f t="shared" ca="1" si="73"/>
        <v>0</v>
      </c>
      <c r="E1173" s="37">
        <f t="shared" ca="1" si="74"/>
        <v>0</v>
      </c>
      <c r="F1173" s="37">
        <f t="shared" ca="1" si="75"/>
        <v>0</v>
      </c>
      <c r="G1173" s="37"/>
      <c r="H1173" s="33">
        <f>+'R&amp;E EXPORT'!A1148</f>
        <v>0</v>
      </c>
      <c r="I1173" s="34">
        <f>IFERROR(VLOOKUP($H1173,'Gen F Rev'!$A:$M,15,FALSE),0)</f>
        <v>0</v>
      </c>
      <c r="J1173" s="34">
        <f>IFERROR(VLOOKUP($H1173,'Gen F Rev'!$A:$M,16,FALSE),0)</f>
        <v>0</v>
      </c>
      <c r="K1173" s="42">
        <f>IFERROR(VLOOKUP($H1173,'Gen F Rev'!$A:$M,17,FALSE),0)</f>
        <v>0</v>
      </c>
      <c r="L1173" s="34">
        <f>IFERROR(VLOOKUP($H1173,'Gen F Exp'!$A:$E,15,FALSE),0)</f>
        <v>0</v>
      </c>
      <c r="M1173" s="34">
        <f>IFERROR(VLOOKUP($H1173,'Gen F Exp'!$A:$E,16,FALSE),0)</f>
        <v>0</v>
      </c>
      <c r="N1173" s="42">
        <f>IFERROR(VLOOKUP($H1173,'Gen F Exp'!$A:$E,17,FALSE),0)</f>
        <v>0</v>
      </c>
      <c r="O1173" s="34">
        <f>IFERROR(VLOOKUP($H1173,'Water F Rev'!$A:$L,15,FALSE),0)</f>
        <v>0</v>
      </c>
      <c r="P1173" s="34">
        <f>IFERROR(VLOOKUP($H1173,'Water F Rev'!$A:$L,16,FALSE),0)</f>
        <v>0</v>
      </c>
      <c r="Q1173" s="42">
        <f>IFERROR(VLOOKUP($H1173,'Water F Rev'!$A:$L,17,FALSE),0)</f>
        <v>0</v>
      </c>
      <c r="R1173" s="34">
        <f>IFERROR(VLOOKUP($H1173,'Water F Exp'!$A:$K,15,FALSE),0)</f>
        <v>0</v>
      </c>
      <c r="S1173" s="34">
        <f>IFERROR(VLOOKUP($H1173,'Water F Exp'!$A:$K,16,FALSE),0)</f>
        <v>0</v>
      </c>
      <c r="T1173" s="42">
        <f>IFERROR(VLOOKUP($H1173,'Water F Exp'!$A:$K,17,FALSE),0)</f>
        <v>0</v>
      </c>
      <c r="U1173" s="34">
        <f ca="1">IFERROR(VLOOKUP($H1173,'Sewer F Rev'!$A:$E,15,FALSE),0)</f>
        <v>0</v>
      </c>
      <c r="V1173" s="34">
        <f ca="1">IFERROR(VLOOKUP($H1173,'Sewer F Rev'!$A:$E,16,FALSE),0)</f>
        <v>0</v>
      </c>
      <c r="W1173" s="42">
        <f ca="1">IFERROR(VLOOKUP($H1173,'Sewer F Rev'!$A:$E,17,FALSE),0)</f>
        <v>0</v>
      </c>
      <c r="X1173" s="34">
        <f>IFERROR(VLOOKUP($H1173,'Sewer F Exp'!$A:$B,15,FALSE),0)</f>
        <v>0</v>
      </c>
      <c r="Y1173" s="34">
        <f>IFERROR(VLOOKUP($H1173,'Sewer F Exp'!$A:$B,16,FALSE),0)</f>
        <v>0</v>
      </c>
      <c r="Z1173" s="42">
        <f>IFERROR(VLOOKUP($H1173,'Sewer F Exp'!$A:$B,17,FALSE),0)</f>
        <v>0</v>
      </c>
      <c r="AA1173" s="34">
        <f>IFERROR(VLOOKUP($H1173,'Refuse F Rev'!$A:$E,15,FALSE),0)</f>
        <v>0</v>
      </c>
      <c r="AB1173" s="34">
        <f>IFERROR(VLOOKUP($H1173,'Refuse F Rev'!$A:$E,16,FALSE),0)</f>
        <v>0</v>
      </c>
      <c r="AC1173" s="42">
        <f>IFERROR(VLOOKUP($H1173,'Refuse F Rev'!$A:$E,17,FALSE),0)</f>
        <v>0</v>
      </c>
      <c r="AD1173" s="34">
        <f>IFERROR(VLOOKUP($H1173,'Refuse F Exp'!$A:$E,15,FALSE),0)</f>
        <v>0</v>
      </c>
      <c r="AE1173" s="34">
        <f>IFERROR(VLOOKUP($H1173,'Refuse F Exp'!$A:$E,16,FALSE),0)</f>
        <v>0</v>
      </c>
      <c r="AF1173" s="42">
        <f>IFERROR(VLOOKUP($H1173,'Refuse F Exp'!$A:$E,17,FALSE),0)</f>
        <v>0</v>
      </c>
      <c r="AG1173" s="34">
        <f>IFERROR(VLOOKUP($H1173,#REF!,10,FALSE),0)</f>
        <v>0</v>
      </c>
      <c r="AH1173" s="34">
        <f>IFERROR(VLOOKUP($H1173,#REF!,11,FALSE),0)</f>
        <v>0</v>
      </c>
      <c r="AI1173" s="42">
        <f>IFERROR(VLOOKUP($H1173,#REF!,12,FALSE),0)</f>
        <v>0</v>
      </c>
      <c r="AJ1173" s="34">
        <f>IFERROR(VLOOKUP($H1173,#REF!,10,FALSE),0)</f>
        <v>0</v>
      </c>
      <c r="AK1173" s="34">
        <f>IFERROR(VLOOKUP($H1173,#REF!,11,FALSE),0)</f>
        <v>0</v>
      </c>
      <c r="AL1173" s="42">
        <f>IFERROR(VLOOKUP($H1173,#REF!,12,FALSE),0)</f>
        <v>0</v>
      </c>
      <c r="AM1173" s="34">
        <f>IFERROR(VLOOKUP($H1173,#REF!,10,FALSE),0)</f>
        <v>0</v>
      </c>
      <c r="AN1173" s="34">
        <f>IFERROR(VLOOKUP($H1173,#REF!,11,FALSE),0)</f>
        <v>0</v>
      </c>
      <c r="AO1173" s="42">
        <f>IFERROR(VLOOKUP($H1173,#REF!,12,FALSE),0)</f>
        <v>0</v>
      </c>
      <c r="AP1173" s="34">
        <f>IFERROR(VLOOKUP($H1173,#REF!,10,FALSE),0)</f>
        <v>0</v>
      </c>
      <c r="AQ1173" s="34">
        <f>IFERROR(VLOOKUP($H1173,#REF!,11,FALSE),0)</f>
        <v>0</v>
      </c>
      <c r="AR1173" s="42">
        <f>IFERROR(VLOOKUP($H1173,#REF!,12,FALSE),0)</f>
        <v>0</v>
      </c>
      <c r="AS1173" s="34">
        <f>IFERROR(VLOOKUP($H1173,#REF!,13,FALSE),0)</f>
        <v>0</v>
      </c>
      <c r="AT1173" s="34">
        <f>IFERROR(VLOOKUP($H1173,#REF!,14,FALSE),0)</f>
        <v>0</v>
      </c>
      <c r="AU1173" s="42">
        <f>IFERROR(VLOOKUP($H1173,#REF!,15,FALSE),0)</f>
        <v>0</v>
      </c>
      <c r="AV1173" s="34">
        <f>IFERROR(VLOOKUP($H1173,#REF!,15,FALSE),0)</f>
        <v>0</v>
      </c>
      <c r="AW1173" s="34">
        <f>IFERROR(VLOOKUP($H1173,#REF!,16,FALSE),0)</f>
        <v>0</v>
      </c>
      <c r="AX1173" s="42">
        <f>IFERROR(VLOOKUP($H1173,#REF!,17,FALSE),0)</f>
        <v>0</v>
      </c>
    </row>
    <row r="1174" spans="1:50" x14ac:dyDescent="0.3">
      <c r="A1174" s="33" t="str">
        <f t="shared" si="72"/>
        <v>0</v>
      </c>
      <c r="B1174" s="33">
        <f>+'R&amp;E EXPORT'!B1149</f>
        <v>0</v>
      </c>
      <c r="C1174" t="str">
        <f>IFERROR(VLOOKUP(A1174,'MCSJ Export'!A:C,3,FALSE),"")</f>
        <v/>
      </c>
      <c r="D1174" s="37">
        <f t="shared" ca="1" si="73"/>
        <v>0</v>
      </c>
      <c r="E1174" s="37">
        <f t="shared" ca="1" si="74"/>
        <v>0</v>
      </c>
      <c r="F1174" s="37">
        <f t="shared" ca="1" si="75"/>
        <v>0</v>
      </c>
      <c r="G1174" s="37"/>
      <c r="H1174" s="33">
        <f>+'R&amp;E EXPORT'!A1149</f>
        <v>0</v>
      </c>
      <c r="I1174" s="34">
        <f>IFERROR(VLOOKUP($H1174,'Gen F Rev'!$A:$M,15,FALSE),0)</f>
        <v>0</v>
      </c>
      <c r="J1174" s="34">
        <f>IFERROR(VLOOKUP($H1174,'Gen F Rev'!$A:$M,16,FALSE),0)</f>
        <v>0</v>
      </c>
      <c r="K1174" s="42">
        <f>IFERROR(VLOOKUP($H1174,'Gen F Rev'!$A:$M,17,FALSE),0)</f>
        <v>0</v>
      </c>
      <c r="L1174" s="34">
        <f>IFERROR(VLOOKUP($H1174,'Gen F Exp'!$A:$E,15,FALSE),0)</f>
        <v>0</v>
      </c>
      <c r="M1174" s="34">
        <f>IFERROR(VLOOKUP($H1174,'Gen F Exp'!$A:$E,16,FALSE),0)</f>
        <v>0</v>
      </c>
      <c r="N1174" s="42">
        <f>IFERROR(VLOOKUP($H1174,'Gen F Exp'!$A:$E,17,FALSE),0)</f>
        <v>0</v>
      </c>
      <c r="O1174" s="34">
        <f>IFERROR(VLOOKUP($H1174,'Water F Rev'!$A:$L,15,FALSE),0)</f>
        <v>0</v>
      </c>
      <c r="P1174" s="34">
        <f>IFERROR(VLOOKUP($H1174,'Water F Rev'!$A:$L,16,FALSE),0)</f>
        <v>0</v>
      </c>
      <c r="Q1174" s="42">
        <f>IFERROR(VLOOKUP($H1174,'Water F Rev'!$A:$L,17,FALSE),0)</f>
        <v>0</v>
      </c>
      <c r="R1174" s="34">
        <f>IFERROR(VLOOKUP($H1174,'Water F Exp'!$A:$K,15,FALSE),0)</f>
        <v>0</v>
      </c>
      <c r="S1174" s="34">
        <f>IFERROR(VLOOKUP($H1174,'Water F Exp'!$A:$K,16,FALSE),0)</f>
        <v>0</v>
      </c>
      <c r="T1174" s="42">
        <f>IFERROR(VLOOKUP($H1174,'Water F Exp'!$A:$K,17,FALSE),0)</f>
        <v>0</v>
      </c>
      <c r="U1174" s="34">
        <f ca="1">IFERROR(VLOOKUP($H1174,'Sewer F Rev'!$A:$E,15,FALSE),0)</f>
        <v>0</v>
      </c>
      <c r="V1174" s="34">
        <f ca="1">IFERROR(VLOOKUP($H1174,'Sewer F Rev'!$A:$E,16,FALSE),0)</f>
        <v>0</v>
      </c>
      <c r="W1174" s="42">
        <f ca="1">IFERROR(VLOOKUP($H1174,'Sewer F Rev'!$A:$E,17,FALSE),0)</f>
        <v>0</v>
      </c>
      <c r="X1174" s="34">
        <f>IFERROR(VLOOKUP($H1174,'Sewer F Exp'!$A:$B,15,FALSE),0)</f>
        <v>0</v>
      </c>
      <c r="Y1174" s="34">
        <f>IFERROR(VLOOKUP($H1174,'Sewer F Exp'!$A:$B,16,FALSE),0)</f>
        <v>0</v>
      </c>
      <c r="Z1174" s="42">
        <f>IFERROR(VLOOKUP($H1174,'Sewer F Exp'!$A:$B,17,FALSE),0)</f>
        <v>0</v>
      </c>
      <c r="AA1174" s="34">
        <f>IFERROR(VLOOKUP($H1174,'Refuse F Rev'!$A:$E,15,FALSE),0)</f>
        <v>0</v>
      </c>
      <c r="AB1174" s="34">
        <f>IFERROR(VLOOKUP($H1174,'Refuse F Rev'!$A:$E,16,FALSE),0)</f>
        <v>0</v>
      </c>
      <c r="AC1174" s="42">
        <f>IFERROR(VLOOKUP($H1174,'Refuse F Rev'!$A:$E,17,FALSE),0)</f>
        <v>0</v>
      </c>
      <c r="AD1174" s="34">
        <f>IFERROR(VLOOKUP($H1174,'Refuse F Exp'!$A:$E,15,FALSE),0)</f>
        <v>0</v>
      </c>
      <c r="AE1174" s="34">
        <f>IFERROR(VLOOKUP($H1174,'Refuse F Exp'!$A:$E,16,FALSE),0)</f>
        <v>0</v>
      </c>
      <c r="AF1174" s="42">
        <f>IFERROR(VLOOKUP($H1174,'Refuse F Exp'!$A:$E,17,FALSE),0)</f>
        <v>0</v>
      </c>
      <c r="AG1174" s="34">
        <f>IFERROR(VLOOKUP($H1174,#REF!,10,FALSE),0)</f>
        <v>0</v>
      </c>
      <c r="AH1174" s="34">
        <f>IFERROR(VLOOKUP($H1174,#REF!,11,FALSE),0)</f>
        <v>0</v>
      </c>
      <c r="AI1174" s="42">
        <f>IFERROR(VLOOKUP($H1174,#REF!,12,FALSE),0)</f>
        <v>0</v>
      </c>
      <c r="AJ1174" s="34">
        <f>IFERROR(VLOOKUP($H1174,#REF!,10,FALSE),0)</f>
        <v>0</v>
      </c>
      <c r="AK1174" s="34">
        <f>IFERROR(VLOOKUP($H1174,#REF!,11,FALSE),0)</f>
        <v>0</v>
      </c>
      <c r="AL1174" s="42">
        <f>IFERROR(VLOOKUP($H1174,#REF!,12,FALSE),0)</f>
        <v>0</v>
      </c>
      <c r="AM1174" s="34">
        <f>IFERROR(VLOOKUP($H1174,#REF!,10,FALSE),0)</f>
        <v>0</v>
      </c>
      <c r="AN1174" s="34">
        <f>IFERROR(VLOOKUP($H1174,#REF!,11,FALSE),0)</f>
        <v>0</v>
      </c>
      <c r="AO1174" s="42">
        <f>IFERROR(VLOOKUP($H1174,#REF!,12,FALSE),0)</f>
        <v>0</v>
      </c>
      <c r="AP1174" s="34">
        <f>IFERROR(VLOOKUP($H1174,#REF!,10,FALSE),0)</f>
        <v>0</v>
      </c>
      <c r="AQ1174" s="34">
        <f>IFERROR(VLOOKUP($H1174,#REF!,11,FALSE),0)</f>
        <v>0</v>
      </c>
      <c r="AR1174" s="42">
        <f>IFERROR(VLOOKUP($H1174,#REF!,12,FALSE),0)</f>
        <v>0</v>
      </c>
      <c r="AS1174" s="34">
        <f>IFERROR(VLOOKUP($H1174,#REF!,13,FALSE),0)</f>
        <v>0</v>
      </c>
      <c r="AT1174" s="34">
        <f>IFERROR(VLOOKUP($H1174,#REF!,14,FALSE),0)</f>
        <v>0</v>
      </c>
      <c r="AU1174" s="42">
        <f>IFERROR(VLOOKUP($H1174,#REF!,15,FALSE),0)</f>
        <v>0</v>
      </c>
      <c r="AV1174" s="34">
        <f>IFERROR(VLOOKUP($H1174,#REF!,15,FALSE),0)</f>
        <v>0</v>
      </c>
      <c r="AW1174" s="34">
        <f>IFERROR(VLOOKUP($H1174,#REF!,16,FALSE),0)</f>
        <v>0</v>
      </c>
      <c r="AX1174" s="42">
        <f>IFERROR(VLOOKUP($H1174,#REF!,17,FALSE),0)</f>
        <v>0</v>
      </c>
    </row>
    <row r="1175" spans="1:50" x14ac:dyDescent="0.3">
      <c r="A1175" s="33" t="str">
        <f t="shared" si="72"/>
        <v>0</v>
      </c>
      <c r="B1175" s="33">
        <f>+'R&amp;E EXPORT'!B1150</f>
        <v>0</v>
      </c>
      <c r="C1175" t="str">
        <f>IFERROR(VLOOKUP(A1175,'MCSJ Export'!A:C,3,FALSE),"")</f>
        <v/>
      </c>
      <c r="D1175" s="37">
        <f t="shared" ca="1" si="73"/>
        <v>0</v>
      </c>
      <c r="E1175" s="37">
        <f t="shared" ca="1" si="74"/>
        <v>0</v>
      </c>
      <c r="F1175" s="37">
        <f t="shared" ca="1" si="75"/>
        <v>0</v>
      </c>
      <c r="G1175" s="37"/>
      <c r="H1175" s="33">
        <f>+'R&amp;E EXPORT'!A1150</f>
        <v>0</v>
      </c>
      <c r="I1175" s="34">
        <f>IFERROR(VLOOKUP($H1175,'Gen F Rev'!$A:$M,15,FALSE),0)</f>
        <v>0</v>
      </c>
      <c r="J1175" s="34">
        <f>IFERROR(VLOOKUP($H1175,'Gen F Rev'!$A:$M,16,FALSE),0)</f>
        <v>0</v>
      </c>
      <c r="K1175" s="42">
        <f>IFERROR(VLOOKUP($H1175,'Gen F Rev'!$A:$M,17,FALSE),0)</f>
        <v>0</v>
      </c>
      <c r="L1175" s="34">
        <f>IFERROR(VLOOKUP($H1175,'Gen F Exp'!$A:$E,15,FALSE),0)</f>
        <v>0</v>
      </c>
      <c r="M1175" s="34">
        <f>IFERROR(VLOOKUP($H1175,'Gen F Exp'!$A:$E,16,FALSE),0)</f>
        <v>0</v>
      </c>
      <c r="N1175" s="42">
        <f>IFERROR(VLOOKUP($H1175,'Gen F Exp'!$A:$E,17,FALSE),0)</f>
        <v>0</v>
      </c>
      <c r="O1175" s="34">
        <f>IFERROR(VLOOKUP($H1175,'Water F Rev'!$A:$L,15,FALSE),0)</f>
        <v>0</v>
      </c>
      <c r="P1175" s="34">
        <f>IFERROR(VLOOKUP($H1175,'Water F Rev'!$A:$L,16,FALSE),0)</f>
        <v>0</v>
      </c>
      <c r="Q1175" s="42">
        <f>IFERROR(VLOOKUP($H1175,'Water F Rev'!$A:$L,17,FALSE),0)</f>
        <v>0</v>
      </c>
      <c r="R1175" s="34">
        <f>IFERROR(VLOOKUP($H1175,'Water F Exp'!$A:$K,15,FALSE),0)</f>
        <v>0</v>
      </c>
      <c r="S1175" s="34">
        <f>IFERROR(VLOOKUP($H1175,'Water F Exp'!$A:$K,16,FALSE),0)</f>
        <v>0</v>
      </c>
      <c r="T1175" s="42">
        <f>IFERROR(VLOOKUP($H1175,'Water F Exp'!$A:$K,17,FALSE),0)</f>
        <v>0</v>
      </c>
      <c r="U1175" s="34">
        <f ca="1">IFERROR(VLOOKUP($H1175,'Sewer F Rev'!$A:$E,15,FALSE),0)</f>
        <v>0</v>
      </c>
      <c r="V1175" s="34">
        <f ca="1">IFERROR(VLOOKUP($H1175,'Sewer F Rev'!$A:$E,16,FALSE),0)</f>
        <v>0</v>
      </c>
      <c r="W1175" s="42">
        <f ca="1">IFERROR(VLOOKUP($H1175,'Sewer F Rev'!$A:$E,17,FALSE),0)</f>
        <v>0</v>
      </c>
      <c r="X1175" s="34">
        <f>IFERROR(VLOOKUP($H1175,'Sewer F Exp'!$A:$B,15,FALSE),0)</f>
        <v>0</v>
      </c>
      <c r="Y1175" s="34">
        <f>IFERROR(VLOOKUP($H1175,'Sewer F Exp'!$A:$B,16,FALSE),0)</f>
        <v>0</v>
      </c>
      <c r="Z1175" s="42">
        <f>IFERROR(VLOOKUP($H1175,'Sewer F Exp'!$A:$B,17,FALSE),0)</f>
        <v>0</v>
      </c>
      <c r="AA1175" s="34">
        <f>IFERROR(VLOOKUP($H1175,'Refuse F Rev'!$A:$E,15,FALSE),0)</f>
        <v>0</v>
      </c>
      <c r="AB1175" s="34">
        <f>IFERROR(VLOOKUP($H1175,'Refuse F Rev'!$A:$E,16,FALSE),0)</f>
        <v>0</v>
      </c>
      <c r="AC1175" s="42">
        <f>IFERROR(VLOOKUP($H1175,'Refuse F Rev'!$A:$E,17,FALSE),0)</f>
        <v>0</v>
      </c>
      <c r="AD1175" s="34">
        <f>IFERROR(VLOOKUP($H1175,'Refuse F Exp'!$A:$E,15,FALSE),0)</f>
        <v>0</v>
      </c>
      <c r="AE1175" s="34">
        <f>IFERROR(VLOOKUP($H1175,'Refuse F Exp'!$A:$E,16,FALSE),0)</f>
        <v>0</v>
      </c>
      <c r="AF1175" s="42">
        <f>IFERROR(VLOOKUP($H1175,'Refuse F Exp'!$A:$E,17,FALSE),0)</f>
        <v>0</v>
      </c>
      <c r="AG1175" s="34">
        <f>IFERROR(VLOOKUP($H1175,#REF!,10,FALSE),0)</f>
        <v>0</v>
      </c>
      <c r="AH1175" s="34">
        <f>IFERROR(VLOOKUP($H1175,#REF!,11,FALSE),0)</f>
        <v>0</v>
      </c>
      <c r="AI1175" s="42">
        <f>IFERROR(VLOOKUP($H1175,#REF!,12,FALSE),0)</f>
        <v>0</v>
      </c>
      <c r="AJ1175" s="34">
        <f>IFERROR(VLOOKUP($H1175,#REF!,10,FALSE),0)</f>
        <v>0</v>
      </c>
      <c r="AK1175" s="34">
        <f>IFERROR(VLOOKUP($H1175,#REF!,11,FALSE),0)</f>
        <v>0</v>
      </c>
      <c r="AL1175" s="42">
        <f>IFERROR(VLOOKUP($H1175,#REF!,12,FALSE),0)</f>
        <v>0</v>
      </c>
      <c r="AM1175" s="34">
        <f>IFERROR(VLOOKUP($H1175,#REF!,10,FALSE),0)</f>
        <v>0</v>
      </c>
      <c r="AN1175" s="34">
        <f>IFERROR(VLOOKUP($H1175,#REF!,11,FALSE),0)</f>
        <v>0</v>
      </c>
      <c r="AO1175" s="42">
        <f>IFERROR(VLOOKUP($H1175,#REF!,12,FALSE),0)</f>
        <v>0</v>
      </c>
      <c r="AP1175" s="34">
        <f>IFERROR(VLOOKUP($H1175,#REF!,10,FALSE),0)</f>
        <v>0</v>
      </c>
      <c r="AQ1175" s="34">
        <f>IFERROR(VLOOKUP($H1175,#REF!,11,FALSE),0)</f>
        <v>0</v>
      </c>
      <c r="AR1175" s="42">
        <f>IFERROR(VLOOKUP($H1175,#REF!,12,FALSE),0)</f>
        <v>0</v>
      </c>
      <c r="AS1175" s="34">
        <f>IFERROR(VLOOKUP($H1175,#REF!,13,FALSE),0)</f>
        <v>0</v>
      </c>
      <c r="AT1175" s="34">
        <f>IFERROR(VLOOKUP($H1175,#REF!,14,FALSE),0)</f>
        <v>0</v>
      </c>
      <c r="AU1175" s="42">
        <f>IFERROR(VLOOKUP($H1175,#REF!,15,FALSE),0)</f>
        <v>0</v>
      </c>
      <c r="AV1175" s="34">
        <f>IFERROR(VLOOKUP($H1175,#REF!,15,FALSE),0)</f>
        <v>0</v>
      </c>
      <c r="AW1175" s="34">
        <f>IFERROR(VLOOKUP($H1175,#REF!,16,FALSE),0)</f>
        <v>0</v>
      </c>
      <c r="AX1175" s="42">
        <f>IFERROR(VLOOKUP($H1175,#REF!,17,FALSE),0)</f>
        <v>0</v>
      </c>
    </row>
    <row r="1176" spans="1:50" x14ac:dyDescent="0.3">
      <c r="A1176" s="33" t="str">
        <f t="shared" si="72"/>
        <v>0</v>
      </c>
      <c r="B1176" s="33">
        <f>+'R&amp;E EXPORT'!B1151</f>
        <v>0</v>
      </c>
      <c r="C1176" t="str">
        <f>IFERROR(VLOOKUP(A1176,'MCSJ Export'!A:C,3,FALSE),"")</f>
        <v/>
      </c>
      <c r="D1176" s="37">
        <f t="shared" ca="1" si="73"/>
        <v>0</v>
      </c>
      <c r="E1176" s="37">
        <f t="shared" ca="1" si="74"/>
        <v>0</v>
      </c>
      <c r="F1176" s="37">
        <f t="shared" ca="1" si="75"/>
        <v>0</v>
      </c>
      <c r="G1176" s="37"/>
      <c r="H1176" s="33">
        <f>+'R&amp;E EXPORT'!A1151</f>
        <v>0</v>
      </c>
      <c r="I1176" s="34">
        <f>IFERROR(VLOOKUP($H1176,'Gen F Rev'!$A:$M,15,FALSE),0)</f>
        <v>0</v>
      </c>
      <c r="J1176" s="34">
        <f>IFERROR(VLOOKUP($H1176,'Gen F Rev'!$A:$M,16,FALSE),0)</f>
        <v>0</v>
      </c>
      <c r="K1176" s="42">
        <f>IFERROR(VLOOKUP($H1176,'Gen F Rev'!$A:$M,17,FALSE),0)</f>
        <v>0</v>
      </c>
      <c r="L1176" s="34">
        <f>IFERROR(VLOOKUP($H1176,'Gen F Exp'!$A:$E,15,FALSE),0)</f>
        <v>0</v>
      </c>
      <c r="M1176" s="34">
        <f>IFERROR(VLOOKUP($H1176,'Gen F Exp'!$A:$E,16,FALSE),0)</f>
        <v>0</v>
      </c>
      <c r="N1176" s="42">
        <f>IFERROR(VLOOKUP($H1176,'Gen F Exp'!$A:$E,17,FALSE),0)</f>
        <v>0</v>
      </c>
      <c r="O1176" s="34">
        <f>IFERROR(VLOOKUP($H1176,'Water F Rev'!$A:$L,15,FALSE),0)</f>
        <v>0</v>
      </c>
      <c r="P1176" s="34">
        <f>IFERROR(VLOOKUP($H1176,'Water F Rev'!$A:$L,16,FALSE),0)</f>
        <v>0</v>
      </c>
      <c r="Q1176" s="42">
        <f>IFERROR(VLOOKUP($H1176,'Water F Rev'!$A:$L,17,FALSE),0)</f>
        <v>0</v>
      </c>
      <c r="R1176" s="34">
        <f>IFERROR(VLOOKUP($H1176,'Water F Exp'!$A:$K,15,FALSE),0)</f>
        <v>0</v>
      </c>
      <c r="S1176" s="34">
        <f>IFERROR(VLOOKUP($H1176,'Water F Exp'!$A:$K,16,FALSE),0)</f>
        <v>0</v>
      </c>
      <c r="T1176" s="42">
        <f>IFERROR(VLOOKUP($H1176,'Water F Exp'!$A:$K,17,FALSE),0)</f>
        <v>0</v>
      </c>
      <c r="U1176" s="34">
        <f ca="1">IFERROR(VLOOKUP($H1176,'Sewer F Rev'!$A:$E,15,FALSE),0)</f>
        <v>0</v>
      </c>
      <c r="V1176" s="34">
        <f ca="1">IFERROR(VLOOKUP($H1176,'Sewer F Rev'!$A:$E,16,FALSE),0)</f>
        <v>0</v>
      </c>
      <c r="W1176" s="42">
        <f ca="1">IFERROR(VLOOKUP($H1176,'Sewer F Rev'!$A:$E,17,FALSE),0)</f>
        <v>0</v>
      </c>
      <c r="X1176" s="34">
        <f>IFERROR(VLOOKUP($H1176,'Sewer F Exp'!$A:$B,15,FALSE),0)</f>
        <v>0</v>
      </c>
      <c r="Y1176" s="34">
        <f>IFERROR(VLOOKUP($H1176,'Sewer F Exp'!$A:$B,16,FALSE),0)</f>
        <v>0</v>
      </c>
      <c r="Z1176" s="42">
        <f>IFERROR(VLOOKUP($H1176,'Sewer F Exp'!$A:$B,17,FALSE),0)</f>
        <v>0</v>
      </c>
      <c r="AA1176" s="34">
        <f>IFERROR(VLOOKUP($H1176,'Refuse F Rev'!$A:$E,15,FALSE),0)</f>
        <v>0</v>
      </c>
      <c r="AB1176" s="34">
        <f>IFERROR(VLOOKUP($H1176,'Refuse F Rev'!$A:$E,16,FALSE),0)</f>
        <v>0</v>
      </c>
      <c r="AC1176" s="42">
        <f>IFERROR(VLOOKUP($H1176,'Refuse F Rev'!$A:$E,17,FALSE),0)</f>
        <v>0</v>
      </c>
      <c r="AD1176" s="34">
        <f>IFERROR(VLOOKUP($H1176,'Refuse F Exp'!$A:$E,15,FALSE),0)</f>
        <v>0</v>
      </c>
      <c r="AE1176" s="34">
        <f>IFERROR(VLOOKUP($H1176,'Refuse F Exp'!$A:$E,16,FALSE),0)</f>
        <v>0</v>
      </c>
      <c r="AF1176" s="42">
        <f>IFERROR(VLOOKUP($H1176,'Refuse F Exp'!$A:$E,17,FALSE),0)</f>
        <v>0</v>
      </c>
      <c r="AG1176" s="34">
        <f>IFERROR(VLOOKUP($H1176,#REF!,10,FALSE),0)</f>
        <v>0</v>
      </c>
      <c r="AH1176" s="34">
        <f>IFERROR(VLOOKUP($H1176,#REF!,11,FALSE),0)</f>
        <v>0</v>
      </c>
      <c r="AI1176" s="42">
        <f>IFERROR(VLOOKUP($H1176,#REF!,12,FALSE),0)</f>
        <v>0</v>
      </c>
      <c r="AJ1176" s="34">
        <f>IFERROR(VLOOKUP($H1176,#REF!,10,FALSE),0)</f>
        <v>0</v>
      </c>
      <c r="AK1176" s="34">
        <f>IFERROR(VLOOKUP($H1176,#REF!,11,FALSE),0)</f>
        <v>0</v>
      </c>
      <c r="AL1176" s="42">
        <f>IFERROR(VLOOKUP($H1176,#REF!,12,FALSE),0)</f>
        <v>0</v>
      </c>
      <c r="AM1176" s="34">
        <f>IFERROR(VLOOKUP($H1176,#REF!,10,FALSE),0)</f>
        <v>0</v>
      </c>
      <c r="AN1176" s="34">
        <f>IFERROR(VLOOKUP($H1176,#REF!,11,FALSE),0)</f>
        <v>0</v>
      </c>
      <c r="AO1176" s="42">
        <f>IFERROR(VLOOKUP($H1176,#REF!,12,FALSE),0)</f>
        <v>0</v>
      </c>
      <c r="AP1176" s="34">
        <f>IFERROR(VLOOKUP($H1176,#REF!,10,FALSE),0)</f>
        <v>0</v>
      </c>
      <c r="AQ1176" s="34">
        <f>IFERROR(VLOOKUP($H1176,#REF!,11,FALSE),0)</f>
        <v>0</v>
      </c>
      <c r="AR1176" s="42">
        <f>IFERROR(VLOOKUP($H1176,#REF!,12,FALSE),0)</f>
        <v>0</v>
      </c>
      <c r="AS1176" s="34">
        <f>IFERROR(VLOOKUP($H1176,#REF!,13,FALSE),0)</f>
        <v>0</v>
      </c>
      <c r="AT1176" s="34">
        <f>IFERROR(VLOOKUP($H1176,#REF!,14,FALSE),0)</f>
        <v>0</v>
      </c>
      <c r="AU1176" s="42">
        <f>IFERROR(VLOOKUP($H1176,#REF!,15,FALSE),0)</f>
        <v>0</v>
      </c>
      <c r="AV1176" s="34">
        <f>IFERROR(VLOOKUP($H1176,#REF!,15,FALSE),0)</f>
        <v>0</v>
      </c>
      <c r="AW1176" s="34">
        <f>IFERROR(VLOOKUP($H1176,#REF!,16,FALSE),0)</f>
        <v>0</v>
      </c>
      <c r="AX1176" s="42">
        <f>IFERROR(VLOOKUP($H1176,#REF!,17,FALSE),0)</f>
        <v>0</v>
      </c>
    </row>
    <row r="1177" spans="1:50" x14ac:dyDescent="0.3">
      <c r="A1177" s="33" t="str">
        <f t="shared" si="72"/>
        <v>0</v>
      </c>
      <c r="B1177" s="33">
        <f>+'R&amp;E EXPORT'!B1152</f>
        <v>0</v>
      </c>
      <c r="C1177" t="str">
        <f>IFERROR(VLOOKUP(A1177,'MCSJ Export'!A:C,3,FALSE),"")</f>
        <v/>
      </c>
      <c r="D1177" s="37">
        <f t="shared" ca="1" si="73"/>
        <v>0</v>
      </c>
      <c r="E1177" s="37">
        <f t="shared" ca="1" si="74"/>
        <v>0</v>
      </c>
      <c r="F1177" s="37">
        <f t="shared" ca="1" si="75"/>
        <v>0</v>
      </c>
      <c r="G1177" s="37"/>
      <c r="H1177" s="33">
        <f>+'R&amp;E EXPORT'!A1152</f>
        <v>0</v>
      </c>
      <c r="I1177" s="34">
        <f>IFERROR(VLOOKUP($H1177,'Gen F Rev'!$A:$M,15,FALSE),0)</f>
        <v>0</v>
      </c>
      <c r="J1177" s="34">
        <f>IFERROR(VLOOKUP($H1177,'Gen F Rev'!$A:$M,16,FALSE),0)</f>
        <v>0</v>
      </c>
      <c r="K1177" s="42">
        <f>IFERROR(VLOOKUP($H1177,'Gen F Rev'!$A:$M,17,FALSE),0)</f>
        <v>0</v>
      </c>
      <c r="L1177" s="34">
        <f>IFERROR(VLOOKUP($H1177,'Gen F Exp'!$A:$E,15,FALSE),0)</f>
        <v>0</v>
      </c>
      <c r="M1177" s="34">
        <f>IFERROR(VLOOKUP($H1177,'Gen F Exp'!$A:$E,16,FALSE),0)</f>
        <v>0</v>
      </c>
      <c r="N1177" s="42">
        <f>IFERROR(VLOOKUP($H1177,'Gen F Exp'!$A:$E,17,FALSE),0)</f>
        <v>0</v>
      </c>
      <c r="O1177" s="34">
        <f>IFERROR(VLOOKUP($H1177,'Water F Rev'!$A:$L,15,FALSE),0)</f>
        <v>0</v>
      </c>
      <c r="P1177" s="34">
        <f>IFERROR(VLOOKUP($H1177,'Water F Rev'!$A:$L,16,FALSE),0)</f>
        <v>0</v>
      </c>
      <c r="Q1177" s="42">
        <f>IFERROR(VLOOKUP($H1177,'Water F Rev'!$A:$L,17,FALSE),0)</f>
        <v>0</v>
      </c>
      <c r="R1177" s="34">
        <f>IFERROR(VLOOKUP($H1177,'Water F Exp'!$A:$K,15,FALSE),0)</f>
        <v>0</v>
      </c>
      <c r="S1177" s="34">
        <f>IFERROR(VLOOKUP($H1177,'Water F Exp'!$A:$K,16,FALSE),0)</f>
        <v>0</v>
      </c>
      <c r="T1177" s="42">
        <f>IFERROR(VLOOKUP($H1177,'Water F Exp'!$A:$K,17,FALSE),0)</f>
        <v>0</v>
      </c>
      <c r="U1177" s="34">
        <f ca="1">IFERROR(VLOOKUP($H1177,'Sewer F Rev'!$A:$E,15,FALSE),0)</f>
        <v>0</v>
      </c>
      <c r="V1177" s="34">
        <f ca="1">IFERROR(VLOOKUP($H1177,'Sewer F Rev'!$A:$E,16,FALSE),0)</f>
        <v>0</v>
      </c>
      <c r="W1177" s="42">
        <f ca="1">IFERROR(VLOOKUP($H1177,'Sewer F Rev'!$A:$E,17,FALSE),0)</f>
        <v>0</v>
      </c>
      <c r="X1177" s="34">
        <f>IFERROR(VLOOKUP($H1177,'Sewer F Exp'!$A:$B,15,FALSE),0)</f>
        <v>0</v>
      </c>
      <c r="Y1177" s="34">
        <f>IFERROR(VLOOKUP($H1177,'Sewer F Exp'!$A:$B,16,FALSE),0)</f>
        <v>0</v>
      </c>
      <c r="Z1177" s="42">
        <f>IFERROR(VLOOKUP($H1177,'Sewer F Exp'!$A:$B,17,FALSE),0)</f>
        <v>0</v>
      </c>
      <c r="AA1177" s="34">
        <f>IFERROR(VLOOKUP($H1177,'Refuse F Rev'!$A:$E,15,FALSE),0)</f>
        <v>0</v>
      </c>
      <c r="AB1177" s="34">
        <f>IFERROR(VLOOKUP($H1177,'Refuse F Rev'!$A:$E,16,FALSE),0)</f>
        <v>0</v>
      </c>
      <c r="AC1177" s="42">
        <f>IFERROR(VLOOKUP($H1177,'Refuse F Rev'!$A:$E,17,FALSE),0)</f>
        <v>0</v>
      </c>
      <c r="AD1177" s="34">
        <f>IFERROR(VLOOKUP($H1177,'Refuse F Exp'!$A:$E,15,FALSE),0)</f>
        <v>0</v>
      </c>
      <c r="AE1177" s="34">
        <f>IFERROR(VLOOKUP($H1177,'Refuse F Exp'!$A:$E,16,FALSE),0)</f>
        <v>0</v>
      </c>
      <c r="AF1177" s="42">
        <f>IFERROR(VLOOKUP($H1177,'Refuse F Exp'!$A:$E,17,FALSE),0)</f>
        <v>0</v>
      </c>
      <c r="AG1177" s="34">
        <f>IFERROR(VLOOKUP($H1177,#REF!,10,FALSE),0)</f>
        <v>0</v>
      </c>
      <c r="AH1177" s="34">
        <f>IFERROR(VLOOKUP($H1177,#REF!,11,FALSE),0)</f>
        <v>0</v>
      </c>
      <c r="AI1177" s="42">
        <f>IFERROR(VLOOKUP($H1177,#REF!,12,FALSE),0)</f>
        <v>0</v>
      </c>
      <c r="AJ1177" s="34">
        <f>IFERROR(VLOOKUP($H1177,#REF!,10,FALSE),0)</f>
        <v>0</v>
      </c>
      <c r="AK1177" s="34">
        <f>IFERROR(VLOOKUP($H1177,#REF!,11,FALSE),0)</f>
        <v>0</v>
      </c>
      <c r="AL1177" s="42">
        <f>IFERROR(VLOOKUP($H1177,#REF!,12,FALSE),0)</f>
        <v>0</v>
      </c>
      <c r="AM1177" s="34">
        <f>IFERROR(VLOOKUP($H1177,#REF!,10,FALSE),0)</f>
        <v>0</v>
      </c>
      <c r="AN1177" s="34">
        <f>IFERROR(VLOOKUP($H1177,#REF!,11,FALSE),0)</f>
        <v>0</v>
      </c>
      <c r="AO1177" s="42">
        <f>IFERROR(VLOOKUP($H1177,#REF!,12,FALSE),0)</f>
        <v>0</v>
      </c>
      <c r="AP1177" s="34">
        <f>IFERROR(VLOOKUP($H1177,#REF!,10,FALSE),0)</f>
        <v>0</v>
      </c>
      <c r="AQ1177" s="34">
        <f>IFERROR(VLOOKUP($H1177,#REF!,11,FALSE),0)</f>
        <v>0</v>
      </c>
      <c r="AR1177" s="42">
        <f>IFERROR(VLOOKUP($H1177,#REF!,12,FALSE),0)</f>
        <v>0</v>
      </c>
      <c r="AS1177" s="34">
        <f>IFERROR(VLOOKUP($H1177,#REF!,13,FALSE),0)</f>
        <v>0</v>
      </c>
      <c r="AT1177" s="34">
        <f>IFERROR(VLOOKUP($H1177,#REF!,14,FALSE),0)</f>
        <v>0</v>
      </c>
      <c r="AU1177" s="42">
        <f>IFERROR(VLOOKUP($H1177,#REF!,15,FALSE),0)</f>
        <v>0</v>
      </c>
      <c r="AV1177" s="34">
        <f>IFERROR(VLOOKUP($H1177,#REF!,15,FALSE),0)</f>
        <v>0</v>
      </c>
      <c r="AW1177" s="34">
        <f>IFERROR(VLOOKUP($H1177,#REF!,16,FALSE),0)</f>
        <v>0</v>
      </c>
      <c r="AX1177" s="42">
        <f>IFERROR(VLOOKUP($H1177,#REF!,17,FALSE),0)</f>
        <v>0</v>
      </c>
    </row>
    <row r="1178" spans="1:50" x14ac:dyDescent="0.3">
      <c r="A1178" s="33" t="str">
        <f t="shared" si="72"/>
        <v>0</v>
      </c>
      <c r="B1178" s="33">
        <f>+'R&amp;E EXPORT'!B1153</f>
        <v>0</v>
      </c>
      <c r="C1178" t="str">
        <f>IFERROR(VLOOKUP(A1178,'MCSJ Export'!A:C,3,FALSE),"")</f>
        <v/>
      </c>
      <c r="D1178" s="37">
        <f t="shared" ca="1" si="73"/>
        <v>0</v>
      </c>
      <c r="E1178" s="37">
        <f t="shared" ca="1" si="74"/>
        <v>0</v>
      </c>
      <c r="F1178" s="37">
        <f t="shared" ca="1" si="75"/>
        <v>0</v>
      </c>
      <c r="G1178" s="37"/>
      <c r="H1178" s="33">
        <f>+'R&amp;E EXPORT'!A1153</f>
        <v>0</v>
      </c>
      <c r="I1178" s="34">
        <f>IFERROR(VLOOKUP($H1178,'Gen F Rev'!$A:$M,15,FALSE),0)</f>
        <v>0</v>
      </c>
      <c r="J1178" s="34">
        <f>IFERROR(VLOOKUP($H1178,'Gen F Rev'!$A:$M,16,FALSE),0)</f>
        <v>0</v>
      </c>
      <c r="K1178" s="42">
        <f>IFERROR(VLOOKUP($H1178,'Gen F Rev'!$A:$M,17,FALSE),0)</f>
        <v>0</v>
      </c>
      <c r="L1178" s="34">
        <f>IFERROR(VLOOKUP($H1178,'Gen F Exp'!$A:$E,15,FALSE),0)</f>
        <v>0</v>
      </c>
      <c r="M1178" s="34">
        <f>IFERROR(VLOOKUP($H1178,'Gen F Exp'!$A:$E,16,FALSE),0)</f>
        <v>0</v>
      </c>
      <c r="N1178" s="42">
        <f>IFERROR(VLOOKUP($H1178,'Gen F Exp'!$A:$E,17,FALSE),0)</f>
        <v>0</v>
      </c>
      <c r="O1178" s="34">
        <f>IFERROR(VLOOKUP($H1178,'Water F Rev'!$A:$L,15,FALSE),0)</f>
        <v>0</v>
      </c>
      <c r="P1178" s="34">
        <f>IFERROR(VLOOKUP($H1178,'Water F Rev'!$A:$L,16,FALSE),0)</f>
        <v>0</v>
      </c>
      <c r="Q1178" s="42">
        <f>IFERROR(VLOOKUP($H1178,'Water F Rev'!$A:$L,17,FALSE),0)</f>
        <v>0</v>
      </c>
      <c r="R1178" s="34">
        <f>IFERROR(VLOOKUP($H1178,'Water F Exp'!$A:$K,15,FALSE),0)</f>
        <v>0</v>
      </c>
      <c r="S1178" s="34">
        <f>IFERROR(VLOOKUP($H1178,'Water F Exp'!$A:$K,16,FALSE),0)</f>
        <v>0</v>
      </c>
      <c r="T1178" s="42">
        <f>IFERROR(VLOOKUP($H1178,'Water F Exp'!$A:$K,17,FALSE),0)</f>
        <v>0</v>
      </c>
      <c r="U1178" s="34">
        <f ca="1">IFERROR(VLOOKUP($H1178,'Sewer F Rev'!$A:$E,15,FALSE),0)</f>
        <v>0</v>
      </c>
      <c r="V1178" s="34">
        <f ca="1">IFERROR(VLOOKUP($H1178,'Sewer F Rev'!$A:$E,16,FALSE),0)</f>
        <v>0</v>
      </c>
      <c r="W1178" s="42">
        <f ca="1">IFERROR(VLOOKUP($H1178,'Sewer F Rev'!$A:$E,17,FALSE),0)</f>
        <v>0</v>
      </c>
      <c r="X1178" s="34">
        <f>IFERROR(VLOOKUP($H1178,'Sewer F Exp'!$A:$B,15,FALSE),0)</f>
        <v>0</v>
      </c>
      <c r="Y1178" s="34">
        <f>IFERROR(VLOOKUP($H1178,'Sewer F Exp'!$A:$B,16,FALSE),0)</f>
        <v>0</v>
      </c>
      <c r="Z1178" s="42">
        <f>IFERROR(VLOOKUP($H1178,'Sewer F Exp'!$A:$B,17,FALSE),0)</f>
        <v>0</v>
      </c>
      <c r="AA1178" s="34">
        <f>IFERROR(VLOOKUP($H1178,'Refuse F Rev'!$A:$E,15,FALSE),0)</f>
        <v>0</v>
      </c>
      <c r="AB1178" s="34">
        <f>IFERROR(VLOOKUP($H1178,'Refuse F Rev'!$A:$E,16,FALSE),0)</f>
        <v>0</v>
      </c>
      <c r="AC1178" s="42">
        <f>IFERROR(VLOOKUP($H1178,'Refuse F Rev'!$A:$E,17,FALSE),0)</f>
        <v>0</v>
      </c>
      <c r="AD1178" s="34">
        <f>IFERROR(VLOOKUP($H1178,'Refuse F Exp'!$A:$E,15,FALSE),0)</f>
        <v>0</v>
      </c>
      <c r="AE1178" s="34">
        <f>IFERROR(VLOOKUP($H1178,'Refuse F Exp'!$A:$E,16,FALSE),0)</f>
        <v>0</v>
      </c>
      <c r="AF1178" s="42">
        <f>IFERROR(VLOOKUP($H1178,'Refuse F Exp'!$A:$E,17,FALSE),0)</f>
        <v>0</v>
      </c>
      <c r="AG1178" s="34">
        <f>IFERROR(VLOOKUP($H1178,#REF!,10,FALSE),0)</f>
        <v>0</v>
      </c>
      <c r="AH1178" s="34">
        <f>IFERROR(VLOOKUP($H1178,#REF!,11,FALSE),0)</f>
        <v>0</v>
      </c>
      <c r="AI1178" s="42">
        <f>IFERROR(VLOOKUP($H1178,#REF!,12,FALSE),0)</f>
        <v>0</v>
      </c>
      <c r="AJ1178" s="34">
        <f>IFERROR(VLOOKUP($H1178,#REF!,10,FALSE),0)</f>
        <v>0</v>
      </c>
      <c r="AK1178" s="34">
        <f>IFERROR(VLOOKUP($H1178,#REF!,11,FALSE),0)</f>
        <v>0</v>
      </c>
      <c r="AL1178" s="42">
        <f>IFERROR(VLOOKUP($H1178,#REF!,12,FALSE),0)</f>
        <v>0</v>
      </c>
      <c r="AM1178" s="34">
        <f>IFERROR(VLOOKUP($H1178,#REF!,10,FALSE),0)</f>
        <v>0</v>
      </c>
      <c r="AN1178" s="34">
        <f>IFERROR(VLOOKUP($H1178,#REF!,11,FALSE),0)</f>
        <v>0</v>
      </c>
      <c r="AO1178" s="42">
        <f>IFERROR(VLOOKUP($H1178,#REF!,12,FALSE),0)</f>
        <v>0</v>
      </c>
      <c r="AP1178" s="34">
        <f>IFERROR(VLOOKUP($H1178,#REF!,10,FALSE),0)</f>
        <v>0</v>
      </c>
      <c r="AQ1178" s="34">
        <f>IFERROR(VLOOKUP($H1178,#REF!,11,FALSE),0)</f>
        <v>0</v>
      </c>
      <c r="AR1178" s="42">
        <f>IFERROR(VLOOKUP($H1178,#REF!,12,FALSE),0)</f>
        <v>0</v>
      </c>
      <c r="AS1178" s="34">
        <f>IFERROR(VLOOKUP($H1178,#REF!,13,FALSE),0)</f>
        <v>0</v>
      </c>
      <c r="AT1178" s="34">
        <f>IFERROR(VLOOKUP($H1178,#REF!,14,FALSE),0)</f>
        <v>0</v>
      </c>
      <c r="AU1178" s="42">
        <f>IFERROR(VLOOKUP($H1178,#REF!,15,FALSE),0)</f>
        <v>0</v>
      </c>
      <c r="AV1178" s="34">
        <f>IFERROR(VLOOKUP($H1178,#REF!,15,FALSE),0)</f>
        <v>0</v>
      </c>
      <c r="AW1178" s="34">
        <f>IFERROR(VLOOKUP($H1178,#REF!,16,FALSE),0)</f>
        <v>0</v>
      </c>
      <c r="AX1178" s="42">
        <f>IFERROR(VLOOKUP($H1178,#REF!,17,FALSE),0)</f>
        <v>0</v>
      </c>
    </row>
    <row r="1179" spans="1:50" x14ac:dyDescent="0.3">
      <c r="A1179" s="33" t="str">
        <f t="shared" si="72"/>
        <v>0</v>
      </c>
      <c r="B1179" s="33">
        <f>+'R&amp;E EXPORT'!B1154</f>
        <v>0</v>
      </c>
      <c r="C1179" t="str">
        <f>IFERROR(VLOOKUP(A1179,'MCSJ Export'!A:C,3,FALSE),"")</f>
        <v/>
      </c>
      <c r="D1179" s="37">
        <f t="shared" ca="1" si="73"/>
        <v>0</v>
      </c>
      <c r="E1179" s="37">
        <f t="shared" ca="1" si="74"/>
        <v>0</v>
      </c>
      <c r="F1179" s="37">
        <f t="shared" ca="1" si="75"/>
        <v>0</v>
      </c>
      <c r="G1179" s="37"/>
      <c r="H1179" s="33">
        <f>+'R&amp;E EXPORT'!A1154</f>
        <v>0</v>
      </c>
      <c r="I1179" s="34">
        <f>IFERROR(VLOOKUP($H1179,'Gen F Rev'!$A:$M,15,FALSE),0)</f>
        <v>0</v>
      </c>
      <c r="J1179" s="34">
        <f>IFERROR(VLOOKUP($H1179,'Gen F Rev'!$A:$M,16,FALSE),0)</f>
        <v>0</v>
      </c>
      <c r="K1179" s="42">
        <f>IFERROR(VLOOKUP($H1179,'Gen F Rev'!$A:$M,17,FALSE),0)</f>
        <v>0</v>
      </c>
      <c r="L1179" s="34">
        <f>IFERROR(VLOOKUP($H1179,'Gen F Exp'!$A:$E,15,FALSE),0)</f>
        <v>0</v>
      </c>
      <c r="M1179" s="34">
        <f>IFERROR(VLOOKUP($H1179,'Gen F Exp'!$A:$E,16,FALSE),0)</f>
        <v>0</v>
      </c>
      <c r="N1179" s="42">
        <f>IFERROR(VLOOKUP($H1179,'Gen F Exp'!$A:$E,17,FALSE),0)</f>
        <v>0</v>
      </c>
      <c r="O1179" s="34">
        <f>IFERROR(VLOOKUP($H1179,'Water F Rev'!$A:$L,15,FALSE),0)</f>
        <v>0</v>
      </c>
      <c r="P1179" s="34">
        <f>IFERROR(VLOOKUP($H1179,'Water F Rev'!$A:$L,16,FALSE),0)</f>
        <v>0</v>
      </c>
      <c r="Q1179" s="42">
        <f>IFERROR(VLOOKUP($H1179,'Water F Rev'!$A:$L,17,FALSE),0)</f>
        <v>0</v>
      </c>
      <c r="R1179" s="34">
        <f>IFERROR(VLOOKUP($H1179,'Water F Exp'!$A:$K,15,FALSE),0)</f>
        <v>0</v>
      </c>
      <c r="S1179" s="34">
        <f>IFERROR(VLOOKUP($H1179,'Water F Exp'!$A:$K,16,FALSE),0)</f>
        <v>0</v>
      </c>
      <c r="T1179" s="42">
        <f>IFERROR(VLOOKUP($H1179,'Water F Exp'!$A:$K,17,FALSE),0)</f>
        <v>0</v>
      </c>
      <c r="U1179" s="34">
        <f ca="1">IFERROR(VLOOKUP($H1179,'Sewer F Rev'!$A:$E,15,FALSE),0)</f>
        <v>0</v>
      </c>
      <c r="V1179" s="34">
        <f ca="1">IFERROR(VLOOKUP($H1179,'Sewer F Rev'!$A:$E,16,FALSE),0)</f>
        <v>0</v>
      </c>
      <c r="W1179" s="42">
        <f ca="1">IFERROR(VLOOKUP($H1179,'Sewer F Rev'!$A:$E,17,FALSE),0)</f>
        <v>0</v>
      </c>
      <c r="X1179" s="34">
        <f>IFERROR(VLOOKUP($H1179,'Sewer F Exp'!$A:$B,15,FALSE),0)</f>
        <v>0</v>
      </c>
      <c r="Y1179" s="34">
        <f>IFERROR(VLOOKUP($H1179,'Sewer F Exp'!$A:$B,16,FALSE),0)</f>
        <v>0</v>
      </c>
      <c r="Z1179" s="42">
        <f>IFERROR(VLOOKUP($H1179,'Sewer F Exp'!$A:$B,17,FALSE),0)</f>
        <v>0</v>
      </c>
      <c r="AA1179" s="34">
        <f>IFERROR(VLOOKUP($H1179,'Refuse F Rev'!$A:$E,15,FALSE),0)</f>
        <v>0</v>
      </c>
      <c r="AB1179" s="34">
        <f>IFERROR(VLOOKUP($H1179,'Refuse F Rev'!$A:$E,16,FALSE),0)</f>
        <v>0</v>
      </c>
      <c r="AC1179" s="42">
        <f>IFERROR(VLOOKUP($H1179,'Refuse F Rev'!$A:$E,17,FALSE),0)</f>
        <v>0</v>
      </c>
      <c r="AD1179" s="34">
        <f>IFERROR(VLOOKUP($H1179,'Refuse F Exp'!$A:$E,15,FALSE),0)</f>
        <v>0</v>
      </c>
      <c r="AE1179" s="34">
        <f>IFERROR(VLOOKUP($H1179,'Refuse F Exp'!$A:$E,16,FALSE),0)</f>
        <v>0</v>
      </c>
      <c r="AF1179" s="42">
        <f>IFERROR(VLOOKUP($H1179,'Refuse F Exp'!$A:$E,17,FALSE),0)</f>
        <v>0</v>
      </c>
      <c r="AG1179" s="34">
        <f>IFERROR(VLOOKUP($H1179,#REF!,10,FALSE),0)</f>
        <v>0</v>
      </c>
      <c r="AH1179" s="34">
        <f>IFERROR(VLOOKUP($H1179,#REF!,11,FALSE),0)</f>
        <v>0</v>
      </c>
      <c r="AI1179" s="42">
        <f>IFERROR(VLOOKUP($H1179,#REF!,12,FALSE),0)</f>
        <v>0</v>
      </c>
      <c r="AJ1179" s="34">
        <f>IFERROR(VLOOKUP($H1179,#REF!,10,FALSE),0)</f>
        <v>0</v>
      </c>
      <c r="AK1179" s="34">
        <f>IFERROR(VLOOKUP($H1179,#REF!,11,FALSE),0)</f>
        <v>0</v>
      </c>
      <c r="AL1179" s="42">
        <f>IFERROR(VLOOKUP($H1179,#REF!,12,FALSE),0)</f>
        <v>0</v>
      </c>
      <c r="AM1179" s="34">
        <f>IFERROR(VLOOKUP($H1179,#REF!,10,FALSE),0)</f>
        <v>0</v>
      </c>
      <c r="AN1179" s="34">
        <f>IFERROR(VLOOKUP($H1179,#REF!,11,FALSE),0)</f>
        <v>0</v>
      </c>
      <c r="AO1179" s="42">
        <f>IFERROR(VLOOKUP($H1179,#REF!,12,FALSE),0)</f>
        <v>0</v>
      </c>
      <c r="AP1179" s="34">
        <f>IFERROR(VLOOKUP($H1179,#REF!,10,FALSE),0)</f>
        <v>0</v>
      </c>
      <c r="AQ1179" s="34">
        <f>IFERROR(VLOOKUP($H1179,#REF!,11,FALSE),0)</f>
        <v>0</v>
      </c>
      <c r="AR1179" s="42">
        <f>IFERROR(VLOOKUP($H1179,#REF!,12,FALSE),0)</f>
        <v>0</v>
      </c>
      <c r="AS1179" s="34">
        <f>IFERROR(VLOOKUP($H1179,#REF!,13,FALSE),0)</f>
        <v>0</v>
      </c>
      <c r="AT1179" s="34">
        <f>IFERROR(VLOOKUP($H1179,#REF!,14,FALSE),0)</f>
        <v>0</v>
      </c>
      <c r="AU1179" s="42">
        <f>IFERROR(VLOOKUP($H1179,#REF!,15,FALSE),0)</f>
        <v>0</v>
      </c>
      <c r="AV1179" s="34">
        <f>IFERROR(VLOOKUP($H1179,#REF!,15,FALSE),0)</f>
        <v>0</v>
      </c>
      <c r="AW1179" s="34">
        <f>IFERROR(VLOOKUP($H1179,#REF!,16,FALSE),0)</f>
        <v>0</v>
      </c>
      <c r="AX1179" s="42">
        <f>IFERROR(VLOOKUP($H1179,#REF!,17,FALSE),0)</f>
        <v>0</v>
      </c>
    </row>
    <row r="1180" spans="1:50" x14ac:dyDescent="0.3">
      <c r="A1180" s="33" t="str">
        <f t="shared" si="72"/>
        <v>0</v>
      </c>
      <c r="B1180" s="33">
        <f>+'R&amp;E EXPORT'!B1155</f>
        <v>0</v>
      </c>
      <c r="C1180" t="str">
        <f>IFERROR(VLOOKUP(A1180,'MCSJ Export'!A:C,3,FALSE),"")</f>
        <v/>
      </c>
      <c r="D1180" s="37">
        <f t="shared" ca="1" si="73"/>
        <v>0</v>
      </c>
      <c r="E1180" s="37">
        <f t="shared" ca="1" si="74"/>
        <v>0</v>
      </c>
      <c r="F1180" s="37">
        <f t="shared" ca="1" si="75"/>
        <v>0</v>
      </c>
      <c r="G1180" s="37"/>
      <c r="H1180" s="33">
        <f>+'R&amp;E EXPORT'!A1155</f>
        <v>0</v>
      </c>
      <c r="I1180" s="34">
        <f>IFERROR(VLOOKUP($H1180,'Gen F Rev'!$A:$M,15,FALSE),0)</f>
        <v>0</v>
      </c>
      <c r="J1180" s="34">
        <f>IFERROR(VLOOKUP($H1180,'Gen F Rev'!$A:$M,16,FALSE),0)</f>
        <v>0</v>
      </c>
      <c r="K1180" s="42">
        <f>IFERROR(VLOOKUP($H1180,'Gen F Rev'!$A:$M,17,FALSE),0)</f>
        <v>0</v>
      </c>
      <c r="L1180" s="34">
        <f>IFERROR(VLOOKUP($H1180,'Gen F Exp'!$A:$E,15,FALSE),0)</f>
        <v>0</v>
      </c>
      <c r="M1180" s="34">
        <f>IFERROR(VLOOKUP($H1180,'Gen F Exp'!$A:$E,16,FALSE),0)</f>
        <v>0</v>
      </c>
      <c r="N1180" s="42">
        <f>IFERROR(VLOOKUP($H1180,'Gen F Exp'!$A:$E,17,FALSE),0)</f>
        <v>0</v>
      </c>
      <c r="O1180" s="34">
        <f>IFERROR(VLOOKUP($H1180,'Water F Rev'!$A:$L,15,FALSE),0)</f>
        <v>0</v>
      </c>
      <c r="P1180" s="34">
        <f>IFERROR(VLOOKUP($H1180,'Water F Rev'!$A:$L,16,FALSE),0)</f>
        <v>0</v>
      </c>
      <c r="Q1180" s="42">
        <f>IFERROR(VLOOKUP($H1180,'Water F Rev'!$A:$L,17,FALSE),0)</f>
        <v>0</v>
      </c>
      <c r="R1180" s="34">
        <f>IFERROR(VLOOKUP($H1180,'Water F Exp'!$A:$K,15,FALSE),0)</f>
        <v>0</v>
      </c>
      <c r="S1180" s="34">
        <f>IFERROR(VLOOKUP($H1180,'Water F Exp'!$A:$K,16,FALSE),0)</f>
        <v>0</v>
      </c>
      <c r="T1180" s="42">
        <f>IFERROR(VLOOKUP($H1180,'Water F Exp'!$A:$K,17,FALSE),0)</f>
        <v>0</v>
      </c>
      <c r="U1180" s="34">
        <f ca="1">IFERROR(VLOOKUP($H1180,'Sewer F Rev'!$A:$E,15,FALSE),0)</f>
        <v>0</v>
      </c>
      <c r="V1180" s="34">
        <f ca="1">IFERROR(VLOOKUP($H1180,'Sewer F Rev'!$A:$E,16,FALSE),0)</f>
        <v>0</v>
      </c>
      <c r="W1180" s="42">
        <f ca="1">IFERROR(VLOOKUP($H1180,'Sewer F Rev'!$A:$E,17,FALSE),0)</f>
        <v>0</v>
      </c>
      <c r="X1180" s="34">
        <f>IFERROR(VLOOKUP($H1180,'Sewer F Exp'!$A:$B,15,FALSE),0)</f>
        <v>0</v>
      </c>
      <c r="Y1180" s="34">
        <f>IFERROR(VLOOKUP($H1180,'Sewer F Exp'!$A:$B,16,FALSE),0)</f>
        <v>0</v>
      </c>
      <c r="Z1180" s="42">
        <f>IFERROR(VLOOKUP($H1180,'Sewer F Exp'!$A:$B,17,FALSE),0)</f>
        <v>0</v>
      </c>
      <c r="AA1180" s="34">
        <f>IFERROR(VLOOKUP($H1180,'Refuse F Rev'!$A:$E,15,FALSE),0)</f>
        <v>0</v>
      </c>
      <c r="AB1180" s="34">
        <f>IFERROR(VLOOKUP($H1180,'Refuse F Rev'!$A:$E,16,FALSE),0)</f>
        <v>0</v>
      </c>
      <c r="AC1180" s="42">
        <f>IFERROR(VLOOKUP($H1180,'Refuse F Rev'!$A:$E,17,FALSE),0)</f>
        <v>0</v>
      </c>
      <c r="AD1180" s="34">
        <f>IFERROR(VLOOKUP($H1180,'Refuse F Exp'!$A:$E,15,FALSE),0)</f>
        <v>0</v>
      </c>
      <c r="AE1180" s="34">
        <f>IFERROR(VLOOKUP($H1180,'Refuse F Exp'!$A:$E,16,FALSE),0)</f>
        <v>0</v>
      </c>
      <c r="AF1180" s="42">
        <f>IFERROR(VLOOKUP($H1180,'Refuse F Exp'!$A:$E,17,FALSE),0)</f>
        <v>0</v>
      </c>
      <c r="AG1180" s="34">
        <f>IFERROR(VLOOKUP($H1180,#REF!,10,FALSE),0)</f>
        <v>0</v>
      </c>
      <c r="AH1180" s="34">
        <f>IFERROR(VLOOKUP($H1180,#REF!,11,FALSE),0)</f>
        <v>0</v>
      </c>
      <c r="AI1180" s="42">
        <f>IFERROR(VLOOKUP($H1180,#REF!,12,FALSE),0)</f>
        <v>0</v>
      </c>
      <c r="AJ1180" s="34">
        <f>IFERROR(VLOOKUP($H1180,#REF!,10,FALSE),0)</f>
        <v>0</v>
      </c>
      <c r="AK1180" s="34">
        <f>IFERROR(VLOOKUP($H1180,#REF!,11,FALSE),0)</f>
        <v>0</v>
      </c>
      <c r="AL1180" s="42">
        <f>IFERROR(VLOOKUP($H1180,#REF!,12,FALSE),0)</f>
        <v>0</v>
      </c>
      <c r="AM1180" s="34">
        <f>IFERROR(VLOOKUP($H1180,#REF!,10,FALSE),0)</f>
        <v>0</v>
      </c>
      <c r="AN1180" s="34">
        <f>IFERROR(VLOOKUP($H1180,#REF!,11,FALSE),0)</f>
        <v>0</v>
      </c>
      <c r="AO1180" s="42">
        <f>IFERROR(VLOOKUP($H1180,#REF!,12,FALSE),0)</f>
        <v>0</v>
      </c>
      <c r="AP1180" s="34">
        <f>IFERROR(VLOOKUP($H1180,#REF!,10,FALSE),0)</f>
        <v>0</v>
      </c>
      <c r="AQ1180" s="34">
        <f>IFERROR(VLOOKUP($H1180,#REF!,11,FALSE),0)</f>
        <v>0</v>
      </c>
      <c r="AR1180" s="42">
        <f>IFERROR(VLOOKUP($H1180,#REF!,12,FALSE),0)</f>
        <v>0</v>
      </c>
      <c r="AS1180" s="34">
        <f>IFERROR(VLOOKUP($H1180,#REF!,13,FALSE),0)</f>
        <v>0</v>
      </c>
      <c r="AT1180" s="34">
        <f>IFERROR(VLOOKUP($H1180,#REF!,14,FALSE),0)</f>
        <v>0</v>
      </c>
      <c r="AU1180" s="42">
        <f>IFERROR(VLOOKUP($H1180,#REF!,15,FALSE),0)</f>
        <v>0</v>
      </c>
      <c r="AV1180" s="34">
        <f>IFERROR(VLOOKUP($H1180,#REF!,15,FALSE),0)</f>
        <v>0</v>
      </c>
      <c r="AW1180" s="34">
        <f>IFERROR(VLOOKUP($H1180,#REF!,16,FALSE),0)</f>
        <v>0</v>
      </c>
      <c r="AX1180" s="42">
        <f>IFERROR(VLOOKUP($H1180,#REF!,17,FALSE),0)</f>
        <v>0</v>
      </c>
    </row>
    <row r="1181" spans="1:50" x14ac:dyDescent="0.3">
      <c r="A1181" s="33" t="str">
        <f t="shared" si="72"/>
        <v>0</v>
      </c>
      <c r="B1181" s="33">
        <f>+'R&amp;E EXPORT'!B1156</f>
        <v>0</v>
      </c>
      <c r="C1181" t="str">
        <f>IFERROR(VLOOKUP(A1181,'MCSJ Export'!A:C,3,FALSE),"")</f>
        <v/>
      </c>
      <c r="D1181" s="37">
        <f t="shared" ca="1" si="73"/>
        <v>0</v>
      </c>
      <c r="E1181" s="37">
        <f t="shared" ca="1" si="74"/>
        <v>0</v>
      </c>
      <c r="F1181" s="37">
        <f t="shared" ca="1" si="75"/>
        <v>0</v>
      </c>
      <c r="G1181" s="37"/>
      <c r="H1181" s="33">
        <f>+'R&amp;E EXPORT'!A1156</f>
        <v>0</v>
      </c>
      <c r="I1181" s="34">
        <f>IFERROR(VLOOKUP($H1181,'Gen F Rev'!$A:$M,15,FALSE),0)</f>
        <v>0</v>
      </c>
      <c r="J1181" s="34">
        <f>IFERROR(VLOOKUP($H1181,'Gen F Rev'!$A:$M,16,FALSE),0)</f>
        <v>0</v>
      </c>
      <c r="K1181" s="42">
        <f>IFERROR(VLOOKUP($H1181,'Gen F Rev'!$A:$M,17,FALSE),0)</f>
        <v>0</v>
      </c>
      <c r="L1181" s="34">
        <f>IFERROR(VLOOKUP($H1181,'Gen F Exp'!$A:$E,15,FALSE),0)</f>
        <v>0</v>
      </c>
      <c r="M1181" s="34">
        <f>IFERROR(VLOOKUP($H1181,'Gen F Exp'!$A:$E,16,FALSE),0)</f>
        <v>0</v>
      </c>
      <c r="N1181" s="42">
        <f>IFERROR(VLOOKUP($H1181,'Gen F Exp'!$A:$E,17,FALSE),0)</f>
        <v>0</v>
      </c>
      <c r="O1181" s="34">
        <f>IFERROR(VLOOKUP($H1181,'Water F Rev'!$A:$L,15,FALSE),0)</f>
        <v>0</v>
      </c>
      <c r="P1181" s="34">
        <f>IFERROR(VLOOKUP($H1181,'Water F Rev'!$A:$L,16,FALSE),0)</f>
        <v>0</v>
      </c>
      <c r="Q1181" s="42">
        <f>IFERROR(VLOOKUP($H1181,'Water F Rev'!$A:$L,17,FALSE),0)</f>
        <v>0</v>
      </c>
      <c r="R1181" s="34">
        <f>IFERROR(VLOOKUP($H1181,'Water F Exp'!$A:$K,15,FALSE),0)</f>
        <v>0</v>
      </c>
      <c r="S1181" s="34">
        <f>IFERROR(VLOOKUP($H1181,'Water F Exp'!$A:$K,16,FALSE),0)</f>
        <v>0</v>
      </c>
      <c r="T1181" s="42">
        <f>IFERROR(VLOOKUP($H1181,'Water F Exp'!$A:$K,17,FALSE),0)</f>
        <v>0</v>
      </c>
      <c r="U1181" s="34">
        <f ca="1">IFERROR(VLOOKUP($H1181,'Sewer F Rev'!$A:$E,15,FALSE),0)</f>
        <v>0</v>
      </c>
      <c r="V1181" s="34">
        <f ca="1">IFERROR(VLOOKUP($H1181,'Sewer F Rev'!$A:$E,16,FALSE),0)</f>
        <v>0</v>
      </c>
      <c r="W1181" s="42">
        <f ca="1">IFERROR(VLOOKUP($H1181,'Sewer F Rev'!$A:$E,17,FALSE),0)</f>
        <v>0</v>
      </c>
      <c r="X1181" s="34">
        <f>IFERROR(VLOOKUP($H1181,'Sewer F Exp'!$A:$B,15,FALSE),0)</f>
        <v>0</v>
      </c>
      <c r="Y1181" s="34">
        <f>IFERROR(VLOOKUP($H1181,'Sewer F Exp'!$A:$B,16,FALSE),0)</f>
        <v>0</v>
      </c>
      <c r="Z1181" s="42">
        <f>IFERROR(VLOOKUP($H1181,'Sewer F Exp'!$A:$B,17,FALSE),0)</f>
        <v>0</v>
      </c>
      <c r="AA1181" s="34">
        <f>IFERROR(VLOOKUP($H1181,'Refuse F Rev'!$A:$E,15,FALSE),0)</f>
        <v>0</v>
      </c>
      <c r="AB1181" s="34">
        <f>IFERROR(VLOOKUP($H1181,'Refuse F Rev'!$A:$E,16,FALSE),0)</f>
        <v>0</v>
      </c>
      <c r="AC1181" s="42">
        <f>IFERROR(VLOOKUP($H1181,'Refuse F Rev'!$A:$E,17,FALSE),0)</f>
        <v>0</v>
      </c>
      <c r="AD1181" s="34">
        <f>IFERROR(VLOOKUP($H1181,'Refuse F Exp'!$A:$E,15,FALSE),0)</f>
        <v>0</v>
      </c>
      <c r="AE1181" s="34">
        <f>IFERROR(VLOOKUP($H1181,'Refuse F Exp'!$A:$E,16,FALSE),0)</f>
        <v>0</v>
      </c>
      <c r="AF1181" s="42">
        <f>IFERROR(VLOOKUP($H1181,'Refuse F Exp'!$A:$E,17,FALSE),0)</f>
        <v>0</v>
      </c>
      <c r="AG1181" s="34">
        <f>IFERROR(VLOOKUP($H1181,#REF!,10,FALSE),0)</f>
        <v>0</v>
      </c>
      <c r="AH1181" s="34">
        <f>IFERROR(VLOOKUP($H1181,#REF!,11,FALSE),0)</f>
        <v>0</v>
      </c>
      <c r="AI1181" s="42">
        <f>IFERROR(VLOOKUP($H1181,#REF!,12,FALSE),0)</f>
        <v>0</v>
      </c>
      <c r="AJ1181" s="34">
        <f>IFERROR(VLOOKUP($H1181,#REF!,10,FALSE),0)</f>
        <v>0</v>
      </c>
      <c r="AK1181" s="34">
        <f>IFERROR(VLOOKUP($H1181,#REF!,11,FALSE),0)</f>
        <v>0</v>
      </c>
      <c r="AL1181" s="42">
        <f>IFERROR(VLOOKUP($H1181,#REF!,12,FALSE),0)</f>
        <v>0</v>
      </c>
      <c r="AM1181" s="34">
        <f>IFERROR(VLOOKUP($H1181,#REF!,10,FALSE),0)</f>
        <v>0</v>
      </c>
      <c r="AN1181" s="34">
        <f>IFERROR(VLOOKUP($H1181,#REF!,11,FALSE),0)</f>
        <v>0</v>
      </c>
      <c r="AO1181" s="42">
        <f>IFERROR(VLOOKUP($H1181,#REF!,12,FALSE),0)</f>
        <v>0</v>
      </c>
      <c r="AP1181" s="34">
        <f>IFERROR(VLOOKUP($H1181,#REF!,10,FALSE),0)</f>
        <v>0</v>
      </c>
      <c r="AQ1181" s="34">
        <f>IFERROR(VLOOKUP($H1181,#REF!,11,FALSE),0)</f>
        <v>0</v>
      </c>
      <c r="AR1181" s="42">
        <f>IFERROR(VLOOKUP($H1181,#REF!,12,FALSE),0)</f>
        <v>0</v>
      </c>
      <c r="AS1181" s="34">
        <f>IFERROR(VLOOKUP($H1181,#REF!,13,FALSE),0)</f>
        <v>0</v>
      </c>
      <c r="AT1181" s="34">
        <f>IFERROR(VLOOKUP($H1181,#REF!,14,FALSE),0)</f>
        <v>0</v>
      </c>
      <c r="AU1181" s="42">
        <f>IFERROR(VLOOKUP($H1181,#REF!,15,FALSE),0)</f>
        <v>0</v>
      </c>
      <c r="AV1181" s="34">
        <f>IFERROR(VLOOKUP($H1181,#REF!,15,FALSE),0)</f>
        <v>0</v>
      </c>
      <c r="AW1181" s="34">
        <f>IFERROR(VLOOKUP($H1181,#REF!,16,FALSE),0)</f>
        <v>0</v>
      </c>
      <c r="AX1181" s="42">
        <f>IFERROR(VLOOKUP($H1181,#REF!,17,FALSE),0)</f>
        <v>0</v>
      </c>
    </row>
    <row r="1182" spans="1:50" x14ac:dyDescent="0.3">
      <c r="A1182" s="33" t="str">
        <f t="shared" si="72"/>
        <v>0</v>
      </c>
      <c r="B1182" s="33">
        <f>+'R&amp;E EXPORT'!B1157</f>
        <v>0</v>
      </c>
      <c r="C1182" t="str">
        <f>IFERROR(VLOOKUP(A1182,'MCSJ Export'!A:C,3,FALSE),"")</f>
        <v/>
      </c>
      <c r="D1182" s="37">
        <f t="shared" ca="1" si="73"/>
        <v>0</v>
      </c>
      <c r="E1182" s="37">
        <f t="shared" ca="1" si="74"/>
        <v>0</v>
      </c>
      <c r="F1182" s="37">
        <f t="shared" ca="1" si="75"/>
        <v>0</v>
      </c>
      <c r="G1182" s="37"/>
      <c r="H1182" s="33">
        <f>+'R&amp;E EXPORT'!A1157</f>
        <v>0</v>
      </c>
      <c r="I1182" s="34">
        <f>IFERROR(VLOOKUP($H1182,'Gen F Rev'!$A:$M,15,FALSE),0)</f>
        <v>0</v>
      </c>
      <c r="J1182" s="34">
        <f>IFERROR(VLOOKUP($H1182,'Gen F Rev'!$A:$M,16,FALSE),0)</f>
        <v>0</v>
      </c>
      <c r="K1182" s="42">
        <f>IFERROR(VLOOKUP($H1182,'Gen F Rev'!$A:$M,17,FALSE),0)</f>
        <v>0</v>
      </c>
      <c r="L1182" s="34">
        <f>IFERROR(VLOOKUP($H1182,'Gen F Exp'!$A:$E,15,FALSE),0)</f>
        <v>0</v>
      </c>
      <c r="M1182" s="34">
        <f>IFERROR(VLOOKUP($H1182,'Gen F Exp'!$A:$E,16,FALSE),0)</f>
        <v>0</v>
      </c>
      <c r="N1182" s="42">
        <f>IFERROR(VLOOKUP($H1182,'Gen F Exp'!$A:$E,17,FALSE),0)</f>
        <v>0</v>
      </c>
      <c r="O1182" s="34">
        <f>IFERROR(VLOOKUP($H1182,'Water F Rev'!$A:$L,15,FALSE),0)</f>
        <v>0</v>
      </c>
      <c r="P1182" s="34">
        <f>IFERROR(VLOOKUP($H1182,'Water F Rev'!$A:$L,16,FALSE),0)</f>
        <v>0</v>
      </c>
      <c r="Q1182" s="42">
        <f>IFERROR(VLOOKUP($H1182,'Water F Rev'!$A:$L,17,FALSE),0)</f>
        <v>0</v>
      </c>
      <c r="R1182" s="34">
        <f>IFERROR(VLOOKUP($H1182,'Water F Exp'!$A:$K,15,FALSE),0)</f>
        <v>0</v>
      </c>
      <c r="S1182" s="34">
        <f>IFERROR(VLOOKUP($H1182,'Water F Exp'!$A:$K,16,FALSE),0)</f>
        <v>0</v>
      </c>
      <c r="T1182" s="42">
        <f>IFERROR(VLOOKUP($H1182,'Water F Exp'!$A:$K,17,FALSE),0)</f>
        <v>0</v>
      </c>
      <c r="U1182" s="34">
        <f ca="1">IFERROR(VLOOKUP($H1182,'Sewer F Rev'!$A:$E,15,FALSE),0)</f>
        <v>0</v>
      </c>
      <c r="V1182" s="34">
        <f ca="1">IFERROR(VLOOKUP($H1182,'Sewer F Rev'!$A:$E,16,FALSE),0)</f>
        <v>0</v>
      </c>
      <c r="W1182" s="42">
        <f ca="1">IFERROR(VLOOKUP($H1182,'Sewer F Rev'!$A:$E,17,FALSE),0)</f>
        <v>0</v>
      </c>
      <c r="X1182" s="34">
        <f>IFERROR(VLOOKUP($H1182,'Sewer F Exp'!$A:$B,15,FALSE),0)</f>
        <v>0</v>
      </c>
      <c r="Y1182" s="34">
        <f>IFERROR(VLOOKUP($H1182,'Sewer F Exp'!$A:$B,16,FALSE),0)</f>
        <v>0</v>
      </c>
      <c r="Z1182" s="42">
        <f>IFERROR(VLOOKUP($H1182,'Sewer F Exp'!$A:$B,17,FALSE),0)</f>
        <v>0</v>
      </c>
      <c r="AA1182" s="34">
        <f>IFERROR(VLOOKUP($H1182,'Refuse F Rev'!$A:$E,15,FALSE),0)</f>
        <v>0</v>
      </c>
      <c r="AB1182" s="34">
        <f>IFERROR(VLOOKUP($H1182,'Refuse F Rev'!$A:$E,16,FALSE),0)</f>
        <v>0</v>
      </c>
      <c r="AC1182" s="42">
        <f>IFERROR(VLOOKUP($H1182,'Refuse F Rev'!$A:$E,17,FALSE),0)</f>
        <v>0</v>
      </c>
      <c r="AD1182" s="34">
        <f>IFERROR(VLOOKUP($H1182,'Refuse F Exp'!$A:$E,15,FALSE),0)</f>
        <v>0</v>
      </c>
      <c r="AE1182" s="34">
        <f>IFERROR(VLOOKUP($H1182,'Refuse F Exp'!$A:$E,16,FALSE),0)</f>
        <v>0</v>
      </c>
      <c r="AF1182" s="42">
        <f>IFERROR(VLOOKUP($H1182,'Refuse F Exp'!$A:$E,17,FALSE),0)</f>
        <v>0</v>
      </c>
      <c r="AG1182" s="34">
        <f>IFERROR(VLOOKUP($H1182,#REF!,10,FALSE),0)</f>
        <v>0</v>
      </c>
      <c r="AH1182" s="34">
        <f>IFERROR(VLOOKUP($H1182,#REF!,11,FALSE),0)</f>
        <v>0</v>
      </c>
      <c r="AI1182" s="42">
        <f>IFERROR(VLOOKUP($H1182,#REF!,12,FALSE),0)</f>
        <v>0</v>
      </c>
      <c r="AJ1182" s="34">
        <f>IFERROR(VLOOKUP($H1182,#REF!,10,FALSE),0)</f>
        <v>0</v>
      </c>
      <c r="AK1182" s="34">
        <f>IFERROR(VLOOKUP($H1182,#REF!,11,FALSE),0)</f>
        <v>0</v>
      </c>
      <c r="AL1182" s="42">
        <f>IFERROR(VLOOKUP($H1182,#REF!,12,FALSE),0)</f>
        <v>0</v>
      </c>
      <c r="AM1182" s="34">
        <f>IFERROR(VLOOKUP($H1182,#REF!,10,FALSE),0)</f>
        <v>0</v>
      </c>
      <c r="AN1182" s="34">
        <f>IFERROR(VLOOKUP($H1182,#REF!,11,FALSE),0)</f>
        <v>0</v>
      </c>
      <c r="AO1182" s="42">
        <f>IFERROR(VLOOKUP($H1182,#REF!,12,FALSE),0)</f>
        <v>0</v>
      </c>
      <c r="AP1182" s="34">
        <f>IFERROR(VLOOKUP($H1182,#REF!,10,FALSE),0)</f>
        <v>0</v>
      </c>
      <c r="AQ1182" s="34">
        <f>IFERROR(VLOOKUP($H1182,#REF!,11,FALSE),0)</f>
        <v>0</v>
      </c>
      <c r="AR1182" s="42">
        <f>IFERROR(VLOOKUP($H1182,#REF!,12,FALSE),0)</f>
        <v>0</v>
      </c>
      <c r="AS1182" s="34">
        <f>IFERROR(VLOOKUP($H1182,#REF!,13,FALSE),0)</f>
        <v>0</v>
      </c>
      <c r="AT1182" s="34">
        <f>IFERROR(VLOOKUP($H1182,#REF!,14,FALSE),0)</f>
        <v>0</v>
      </c>
      <c r="AU1182" s="42">
        <f>IFERROR(VLOOKUP($H1182,#REF!,15,FALSE),0)</f>
        <v>0</v>
      </c>
      <c r="AV1182" s="34">
        <f>IFERROR(VLOOKUP($H1182,#REF!,15,FALSE),0)</f>
        <v>0</v>
      </c>
      <c r="AW1182" s="34">
        <f>IFERROR(VLOOKUP($H1182,#REF!,16,FALSE),0)</f>
        <v>0</v>
      </c>
      <c r="AX1182" s="42">
        <f>IFERROR(VLOOKUP($H1182,#REF!,17,FALSE),0)</f>
        <v>0</v>
      </c>
    </row>
    <row r="1183" spans="1:50" x14ac:dyDescent="0.3">
      <c r="A1183" s="33" t="str">
        <f t="shared" si="72"/>
        <v>0</v>
      </c>
      <c r="B1183" s="33">
        <f>+'R&amp;E EXPORT'!B1158</f>
        <v>0</v>
      </c>
      <c r="C1183" t="str">
        <f>IFERROR(VLOOKUP(A1183,'MCSJ Export'!A:C,3,FALSE),"")</f>
        <v/>
      </c>
      <c r="D1183" s="37">
        <f t="shared" ca="1" si="73"/>
        <v>0</v>
      </c>
      <c r="E1183" s="37">
        <f t="shared" ca="1" si="74"/>
        <v>0</v>
      </c>
      <c r="F1183" s="37">
        <f t="shared" ca="1" si="75"/>
        <v>0</v>
      </c>
      <c r="G1183" s="37"/>
      <c r="H1183" s="33">
        <f>+'R&amp;E EXPORT'!A1158</f>
        <v>0</v>
      </c>
      <c r="I1183" s="34">
        <f>IFERROR(VLOOKUP($H1183,'Gen F Rev'!$A:$M,15,FALSE),0)</f>
        <v>0</v>
      </c>
      <c r="J1183" s="34">
        <f>IFERROR(VLOOKUP($H1183,'Gen F Rev'!$A:$M,16,FALSE),0)</f>
        <v>0</v>
      </c>
      <c r="K1183" s="42">
        <f>IFERROR(VLOOKUP($H1183,'Gen F Rev'!$A:$M,17,FALSE),0)</f>
        <v>0</v>
      </c>
      <c r="L1183" s="34">
        <f>IFERROR(VLOOKUP($H1183,'Gen F Exp'!$A:$E,15,FALSE),0)</f>
        <v>0</v>
      </c>
      <c r="M1183" s="34">
        <f>IFERROR(VLOOKUP($H1183,'Gen F Exp'!$A:$E,16,FALSE),0)</f>
        <v>0</v>
      </c>
      <c r="N1183" s="42">
        <f>IFERROR(VLOOKUP($H1183,'Gen F Exp'!$A:$E,17,FALSE),0)</f>
        <v>0</v>
      </c>
      <c r="O1183" s="34">
        <f>IFERROR(VLOOKUP($H1183,'Water F Rev'!$A:$L,15,FALSE),0)</f>
        <v>0</v>
      </c>
      <c r="P1183" s="34">
        <f>IFERROR(VLOOKUP($H1183,'Water F Rev'!$A:$L,16,FALSE),0)</f>
        <v>0</v>
      </c>
      <c r="Q1183" s="42">
        <f>IFERROR(VLOOKUP($H1183,'Water F Rev'!$A:$L,17,FALSE),0)</f>
        <v>0</v>
      </c>
      <c r="R1183" s="34">
        <f>IFERROR(VLOOKUP($H1183,'Water F Exp'!$A:$K,15,FALSE),0)</f>
        <v>0</v>
      </c>
      <c r="S1183" s="34">
        <f>IFERROR(VLOOKUP($H1183,'Water F Exp'!$A:$K,16,FALSE),0)</f>
        <v>0</v>
      </c>
      <c r="T1183" s="42">
        <f>IFERROR(VLOOKUP($H1183,'Water F Exp'!$A:$K,17,FALSE),0)</f>
        <v>0</v>
      </c>
      <c r="U1183" s="34">
        <f ca="1">IFERROR(VLOOKUP($H1183,'Sewer F Rev'!$A:$E,15,FALSE),0)</f>
        <v>0</v>
      </c>
      <c r="V1183" s="34">
        <f ca="1">IFERROR(VLOOKUP($H1183,'Sewer F Rev'!$A:$E,16,FALSE),0)</f>
        <v>0</v>
      </c>
      <c r="W1183" s="42">
        <f ca="1">IFERROR(VLOOKUP($H1183,'Sewer F Rev'!$A:$E,17,FALSE),0)</f>
        <v>0</v>
      </c>
      <c r="X1183" s="34">
        <f>IFERROR(VLOOKUP($H1183,'Sewer F Exp'!$A:$B,15,FALSE),0)</f>
        <v>0</v>
      </c>
      <c r="Y1183" s="34">
        <f>IFERROR(VLOOKUP($H1183,'Sewer F Exp'!$A:$B,16,FALSE),0)</f>
        <v>0</v>
      </c>
      <c r="Z1183" s="42">
        <f>IFERROR(VLOOKUP($H1183,'Sewer F Exp'!$A:$B,17,FALSE),0)</f>
        <v>0</v>
      </c>
      <c r="AA1183" s="34">
        <f>IFERROR(VLOOKUP($H1183,'Refuse F Rev'!$A:$E,15,FALSE),0)</f>
        <v>0</v>
      </c>
      <c r="AB1183" s="34">
        <f>IFERROR(VLOOKUP($H1183,'Refuse F Rev'!$A:$E,16,FALSE),0)</f>
        <v>0</v>
      </c>
      <c r="AC1183" s="42">
        <f>IFERROR(VLOOKUP($H1183,'Refuse F Rev'!$A:$E,17,FALSE),0)</f>
        <v>0</v>
      </c>
      <c r="AD1183" s="34">
        <f>IFERROR(VLOOKUP($H1183,'Refuse F Exp'!$A:$E,15,FALSE),0)</f>
        <v>0</v>
      </c>
      <c r="AE1183" s="34">
        <f>IFERROR(VLOOKUP($H1183,'Refuse F Exp'!$A:$E,16,FALSE),0)</f>
        <v>0</v>
      </c>
      <c r="AF1183" s="42">
        <f>IFERROR(VLOOKUP($H1183,'Refuse F Exp'!$A:$E,17,FALSE),0)</f>
        <v>0</v>
      </c>
      <c r="AG1183" s="34">
        <f>IFERROR(VLOOKUP($H1183,#REF!,10,FALSE),0)</f>
        <v>0</v>
      </c>
      <c r="AH1183" s="34">
        <f>IFERROR(VLOOKUP($H1183,#REF!,11,FALSE),0)</f>
        <v>0</v>
      </c>
      <c r="AI1183" s="42">
        <f>IFERROR(VLOOKUP($H1183,#REF!,12,FALSE),0)</f>
        <v>0</v>
      </c>
      <c r="AJ1183" s="34">
        <f>IFERROR(VLOOKUP($H1183,#REF!,10,FALSE),0)</f>
        <v>0</v>
      </c>
      <c r="AK1183" s="34">
        <f>IFERROR(VLOOKUP($H1183,#REF!,11,FALSE),0)</f>
        <v>0</v>
      </c>
      <c r="AL1183" s="42">
        <f>IFERROR(VLOOKUP($H1183,#REF!,12,FALSE),0)</f>
        <v>0</v>
      </c>
      <c r="AM1183" s="34">
        <f>IFERROR(VLOOKUP($H1183,#REF!,10,FALSE),0)</f>
        <v>0</v>
      </c>
      <c r="AN1183" s="34">
        <f>IFERROR(VLOOKUP($H1183,#REF!,11,FALSE),0)</f>
        <v>0</v>
      </c>
      <c r="AO1183" s="42">
        <f>IFERROR(VLOOKUP($H1183,#REF!,12,FALSE),0)</f>
        <v>0</v>
      </c>
      <c r="AP1183" s="34">
        <f>IFERROR(VLOOKUP($H1183,#REF!,10,FALSE),0)</f>
        <v>0</v>
      </c>
      <c r="AQ1183" s="34">
        <f>IFERROR(VLOOKUP($H1183,#REF!,11,FALSE),0)</f>
        <v>0</v>
      </c>
      <c r="AR1183" s="42">
        <f>IFERROR(VLOOKUP($H1183,#REF!,12,FALSE),0)</f>
        <v>0</v>
      </c>
      <c r="AS1183" s="34">
        <f>IFERROR(VLOOKUP($H1183,#REF!,13,FALSE),0)</f>
        <v>0</v>
      </c>
      <c r="AT1183" s="34">
        <f>IFERROR(VLOOKUP($H1183,#REF!,14,FALSE),0)</f>
        <v>0</v>
      </c>
      <c r="AU1183" s="42">
        <f>IFERROR(VLOOKUP($H1183,#REF!,15,FALSE),0)</f>
        <v>0</v>
      </c>
      <c r="AV1183" s="34">
        <f>IFERROR(VLOOKUP($H1183,#REF!,15,FALSE),0)</f>
        <v>0</v>
      </c>
      <c r="AW1183" s="34">
        <f>IFERROR(VLOOKUP($H1183,#REF!,16,FALSE),0)</f>
        <v>0</v>
      </c>
      <c r="AX1183" s="42">
        <f>IFERROR(VLOOKUP($H1183,#REF!,17,FALSE),0)</f>
        <v>0</v>
      </c>
    </row>
    <row r="1184" spans="1:50" x14ac:dyDescent="0.3">
      <c r="A1184" s="33" t="str">
        <f t="shared" si="72"/>
        <v>0</v>
      </c>
      <c r="B1184" s="33">
        <f>+'R&amp;E EXPORT'!B1159</f>
        <v>0</v>
      </c>
      <c r="C1184" t="str">
        <f>IFERROR(VLOOKUP(A1184,'MCSJ Export'!A:C,3,FALSE),"")</f>
        <v/>
      </c>
      <c r="D1184" s="37">
        <f t="shared" ca="1" si="73"/>
        <v>0</v>
      </c>
      <c r="E1184" s="37">
        <f t="shared" ca="1" si="74"/>
        <v>0</v>
      </c>
      <c r="F1184" s="37">
        <f t="shared" ca="1" si="75"/>
        <v>0</v>
      </c>
      <c r="G1184" s="37"/>
      <c r="H1184" s="33">
        <f>+'R&amp;E EXPORT'!A1159</f>
        <v>0</v>
      </c>
      <c r="I1184" s="34">
        <f>IFERROR(VLOOKUP($H1184,'Gen F Rev'!$A:$M,15,FALSE),0)</f>
        <v>0</v>
      </c>
      <c r="J1184" s="34">
        <f>IFERROR(VLOOKUP($H1184,'Gen F Rev'!$A:$M,16,FALSE),0)</f>
        <v>0</v>
      </c>
      <c r="K1184" s="42">
        <f>IFERROR(VLOOKUP($H1184,'Gen F Rev'!$A:$M,17,FALSE),0)</f>
        <v>0</v>
      </c>
      <c r="L1184" s="34">
        <f>IFERROR(VLOOKUP($H1184,'Gen F Exp'!$A:$E,15,FALSE),0)</f>
        <v>0</v>
      </c>
      <c r="M1184" s="34">
        <f>IFERROR(VLOOKUP($H1184,'Gen F Exp'!$A:$E,16,FALSE),0)</f>
        <v>0</v>
      </c>
      <c r="N1184" s="42">
        <f>IFERROR(VLOOKUP($H1184,'Gen F Exp'!$A:$E,17,FALSE),0)</f>
        <v>0</v>
      </c>
      <c r="O1184" s="34">
        <f>IFERROR(VLOOKUP($H1184,'Water F Rev'!$A:$L,15,FALSE),0)</f>
        <v>0</v>
      </c>
      <c r="P1184" s="34">
        <f>IFERROR(VLOOKUP($H1184,'Water F Rev'!$A:$L,16,FALSE),0)</f>
        <v>0</v>
      </c>
      <c r="Q1184" s="42">
        <f>IFERROR(VLOOKUP($H1184,'Water F Rev'!$A:$L,17,FALSE),0)</f>
        <v>0</v>
      </c>
      <c r="R1184" s="34">
        <f>IFERROR(VLOOKUP($H1184,'Water F Exp'!$A:$K,15,FALSE),0)</f>
        <v>0</v>
      </c>
      <c r="S1184" s="34">
        <f>IFERROR(VLOOKUP($H1184,'Water F Exp'!$A:$K,16,FALSE),0)</f>
        <v>0</v>
      </c>
      <c r="T1184" s="42">
        <f>IFERROR(VLOOKUP($H1184,'Water F Exp'!$A:$K,17,FALSE),0)</f>
        <v>0</v>
      </c>
      <c r="U1184" s="34">
        <f ca="1">IFERROR(VLOOKUP($H1184,'Sewer F Rev'!$A:$E,15,FALSE),0)</f>
        <v>0</v>
      </c>
      <c r="V1184" s="34">
        <f ca="1">IFERROR(VLOOKUP($H1184,'Sewer F Rev'!$A:$E,16,FALSE),0)</f>
        <v>0</v>
      </c>
      <c r="W1184" s="42">
        <f ca="1">IFERROR(VLOOKUP($H1184,'Sewer F Rev'!$A:$E,17,FALSE),0)</f>
        <v>0</v>
      </c>
      <c r="X1184" s="34">
        <f>IFERROR(VLOOKUP($H1184,'Sewer F Exp'!$A:$B,15,FALSE),0)</f>
        <v>0</v>
      </c>
      <c r="Y1184" s="34">
        <f>IFERROR(VLOOKUP($H1184,'Sewer F Exp'!$A:$B,16,FALSE),0)</f>
        <v>0</v>
      </c>
      <c r="Z1184" s="42">
        <f>IFERROR(VLOOKUP($H1184,'Sewer F Exp'!$A:$B,17,FALSE),0)</f>
        <v>0</v>
      </c>
      <c r="AA1184" s="34">
        <f>IFERROR(VLOOKUP($H1184,'Refuse F Rev'!$A:$E,15,FALSE),0)</f>
        <v>0</v>
      </c>
      <c r="AB1184" s="34">
        <f>IFERROR(VLOOKUP($H1184,'Refuse F Rev'!$A:$E,16,FALSE),0)</f>
        <v>0</v>
      </c>
      <c r="AC1184" s="42">
        <f>IFERROR(VLOOKUP($H1184,'Refuse F Rev'!$A:$E,17,FALSE),0)</f>
        <v>0</v>
      </c>
      <c r="AD1184" s="34">
        <f>IFERROR(VLOOKUP($H1184,'Refuse F Exp'!$A:$E,15,FALSE),0)</f>
        <v>0</v>
      </c>
      <c r="AE1184" s="34">
        <f>IFERROR(VLOOKUP($H1184,'Refuse F Exp'!$A:$E,16,FALSE),0)</f>
        <v>0</v>
      </c>
      <c r="AF1184" s="42">
        <f>IFERROR(VLOOKUP($H1184,'Refuse F Exp'!$A:$E,17,FALSE),0)</f>
        <v>0</v>
      </c>
      <c r="AG1184" s="34">
        <f>IFERROR(VLOOKUP($H1184,#REF!,10,FALSE),0)</f>
        <v>0</v>
      </c>
      <c r="AH1184" s="34">
        <f>IFERROR(VLOOKUP($H1184,#REF!,11,FALSE),0)</f>
        <v>0</v>
      </c>
      <c r="AI1184" s="42">
        <f>IFERROR(VLOOKUP($H1184,#REF!,12,FALSE),0)</f>
        <v>0</v>
      </c>
      <c r="AJ1184" s="34">
        <f>IFERROR(VLOOKUP($H1184,#REF!,10,FALSE),0)</f>
        <v>0</v>
      </c>
      <c r="AK1184" s="34">
        <f>IFERROR(VLOOKUP($H1184,#REF!,11,FALSE),0)</f>
        <v>0</v>
      </c>
      <c r="AL1184" s="42">
        <f>IFERROR(VLOOKUP($H1184,#REF!,12,FALSE),0)</f>
        <v>0</v>
      </c>
      <c r="AM1184" s="34">
        <f>IFERROR(VLOOKUP($H1184,#REF!,10,FALSE),0)</f>
        <v>0</v>
      </c>
      <c r="AN1184" s="34">
        <f>IFERROR(VLOOKUP($H1184,#REF!,11,FALSE),0)</f>
        <v>0</v>
      </c>
      <c r="AO1184" s="42">
        <f>IFERROR(VLOOKUP($H1184,#REF!,12,FALSE),0)</f>
        <v>0</v>
      </c>
      <c r="AP1184" s="34">
        <f>IFERROR(VLOOKUP($H1184,#REF!,10,FALSE),0)</f>
        <v>0</v>
      </c>
      <c r="AQ1184" s="34">
        <f>IFERROR(VLOOKUP($H1184,#REF!,11,FALSE),0)</f>
        <v>0</v>
      </c>
      <c r="AR1184" s="42">
        <f>IFERROR(VLOOKUP($H1184,#REF!,12,FALSE),0)</f>
        <v>0</v>
      </c>
      <c r="AS1184" s="34">
        <f>IFERROR(VLOOKUP($H1184,#REF!,13,FALSE),0)</f>
        <v>0</v>
      </c>
      <c r="AT1184" s="34">
        <f>IFERROR(VLOOKUP($H1184,#REF!,14,FALSE),0)</f>
        <v>0</v>
      </c>
      <c r="AU1184" s="42">
        <f>IFERROR(VLOOKUP($H1184,#REF!,15,FALSE),0)</f>
        <v>0</v>
      </c>
      <c r="AV1184" s="34">
        <f>IFERROR(VLOOKUP($H1184,#REF!,15,FALSE),0)</f>
        <v>0</v>
      </c>
      <c r="AW1184" s="34">
        <f>IFERROR(VLOOKUP($H1184,#REF!,16,FALSE),0)</f>
        <v>0</v>
      </c>
      <c r="AX1184" s="42">
        <f>IFERROR(VLOOKUP($H1184,#REF!,17,FALSE),0)</f>
        <v>0</v>
      </c>
    </row>
    <row r="1185" spans="1:50" x14ac:dyDescent="0.3">
      <c r="A1185" s="33" t="str">
        <f t="shared" si="72"/>
        <v>0</v>
      </c>
      <c r="B1185" s="33">
        <f>+'R&amp;E EXPORT'!B1160</f>
        <v>0</v>
      </c>
      <c r="C1185" t="str">
        <f>IFERROR(VLOOKUP(A1185,'MCSJ Export'!A:C,3,FALSE),"")</f>
        <v/>
      </c>
      <c r="D1185" s="37">
        <f t="shared" ca="1" si="73"/>
        <v>0</v>
      </c>
      <c r="E1185" s="37">
        <f t="shared" ca="1" si="74"/>
        <v>0</v>
      </c>
      <c r="F1185" s="37">
        <f t="shared" ca="1" si="75"/>
        <v>0</v>
      </c>
      <c r="G1185" s="37"/>
      <c r="H1185" s="33">
        <f>+'R&amp;E EXPORT'!A1160</f>
        <v>0</v>
      </c>
      <c r="I1185" s="34">
        <f>IFERROR(VLOOKUP($H1185,'Gen F Rev'!$A:$M,15,FALSE),0)</f>
        <v>0</v>
      </c>
      <c r="J1185" s="34">
        <f>IFERROR(VLOOKUP($H1185,'Gen F Rev'!$A:$M,16,FALSE),0)</f>
        <v>0</v>
      </c>
      <c r="K1185" s="42">
        <f>IFERROR(VLOOKUP($H1185,'Gen F Rev'!$A:$M,17,FALSE),0)</f>
        <v>0</v>
      </c>
      <c r="L1185" s="34">
        <f>IFERROR(VLOOKUP($H1185,'Gen F Exp'!$A:$E,15,FALSE),0)</f>
        <v>0</v>
      </c>
      <c r="M1185" s="34">
        <f>IFERROR(VLOOKUP($H1185,'Gen F Exp'!$A:$E,16,FALSE),0)</f>
        <v>0</v>
      </c>
      <c r="N1185" s="42">
        <f>IFERROR(VLOOKUP($H1185,'Gen F Exp'!$A:$E,17,FALSE),0)</f>
        <v>0</v>
      </c>
      <c r="O1185" s="34">
        <f>IFERROR(VLOOKUP($H1185,'Water F Rev'!$A:$L,15,FALSE),0)</f>
        <v>0</v>
      </c>
      <c r="P1185" s="34">
        <f>IFERROR(VLOOKUP($H1185,'Water F Rev'!$A:$L,16,FALSE),0)</f>
        <v>0</v>
      </c>
      <c r="Q1185" s="42">
        <f>IFERROR(VLOOKUP($H1185,'Water F Rev'!$A:$L,17,FALSE),0)</f>
        <v>0</v>
      </c>
      <c r="R1185" s="34">
        <f>IFERROR(VLOOKUP($H1185,'Water F Exp'!$A:$K,15,FALSE),0)</f>
        <v>0</v>
      </c>
      <c r="S1185" s="34">
        <f>IFERROR(VLOOKUP($H1185,'Water F Exp'!$A:$K,16,FALSE),0)</f>
        <v>0</v>
      </c>
      <c r="T1185" s="42">
        <f>IFERROR(VLOOKUP($H1185,'Water F Exp'!$A:$K,17,FALSE),0)</f>
        <v>0</v>
      </c>
      <c r="U1185" s="34">
        <f ca="1">IFERROR(VLOOKUP($H1185,'Sewer F Rev'!$A:$E,15,FALSE),0)</f>
        <v>0</v>
      </c>
      <c r="V1185" s="34">
        <f ca="1">IFERROR(VLOOKUP($H1185,'Sewer F Rev'!$A:$E,16,FALSE),0)</f>
        <v>0</v>
      </c>
      <c r="W1185" s="42">
        <f ca="1">IFERROR(VLOOKUP($H1185,'Sewer F Rev'!$A:$E,17,FALSE),0)</f>
        <v>0</v>
      </c>
      <c r="X1185" s="34">
        <f>IFERROR(VLOOKUP($H1185,'Sewer F Exp'!$A:$B,15,FALSE),0)</f>
        <v>0</v>
      </c>
      <c r="Y1185" s="34">
        <f>IFERROR(VLOOKUP($H1185,'Sewer F Exp'!$A:$B,16,FALSE),0)</f>
        <v>0</v>
      </c>
      <c r="Z1185" s="42">
        <f>IFERROR(VLOOKUP($H1185,'Sewer F Exp'!$A:$B,17,FALSE),0)</f>
        <v>0</v>
      </c>
      <c r="AA1185" s="34">
        <f>IFERROR(VLOOKUP($H1185,'Refuse F Rev'!$A:$E,15,FALSE),0)</f>
        <v>0</v>
      </c>
      <c r="AB1185" s="34">
        <f>IFERROR(VLOOKUP($H1185,'Refuse F Rev'!$A:$E,16,FALSE),0)</f>
        <v>0</v>
      </c>
      <c r="AC1185" s="42">
        <f>IFERROR(VLOOKUP($H1185,'Refuse F Rev'!$A:$E,17,FALSE),0)</f>
        <v>0</v>
      </c>
      <c r="AD1185" s="34">
        <f>IFERROR(VLOOKUP($H1185,'Refuse F Exp'!$A:$E,15,FALSE),0)</f>
        <v>0</v>
      </c>
      <c r="AE1185" s="34">
        <f>IFERROR(VLOOKUP($H1185,'Refuse F Exp'!$A:$E,16,FALSE),0)</f>
        <v>0</v>
      </c>
      <c r="AF1185" s="42">
        <f>IFERROR(VLOOKUP($H1185,'Refuse F Exp'!$A:$E,17,FALSE),0)</f>
        <v>0</v>
      </c>
      <c r="AG1185" s="34">
        <f>IFERROR(VLOOKUP($H1185,#REF!,10,FALSE),0)</f>
        <v>0</v>
      </c>
      <c r="AH1185" s="34">
        <f>IFERROR(VLOOKUP($H1185,#REF!,11,FALSE),0)</f>
        <v>0</v>
      </c>
      <c r="AI1185" s="42">
        <f>IFERROR(VLOOKUP($H1185,#REF!,12,FALSE),0)</f>
        <v>0</v>
      </c>
      <c r="AJ1185" s="34">
        <f>IFERROR(VLOOKUP($H1185,#REF!,10,FALSE),0)</f>
        <v>0</v>
      </c>
      <c r="AK1185" s="34">
        <f>IFERROR(VLOOKUP($H1185,#REF!,11,FALSE),0)</f>
        <v>0</v>
      </c>
      <c r="AL1185" s="42">
        <f>IFERROR(VLOOKUP($H1185,#REF!,12,FALSE),0)</f>
        <v>0</v>
      </c>
      <c r="AM1185" s="34">
        <f>IFERROR(VLOOKUP($H1185,#REF!,10,FALSE),0)</f>
        <v>0</v>
      </c>
      <c r="AN1185" s="34">
        <f>IFERROR(VLOOKUP($H1185,#REF!,11,FALSE),0)</f>
        <v>0</v>
      </c>
      <c r="AO1185" s="42">
        <f>IFERROR(VLOOKUP($H1185,#REF!,12,FALSE),0)</f>
        <v>0</v>
      </c>
      <c r="AP1185" s="34">
        <f>IFERROR(VLOOKUP($H1185,#REF!,10,FALSE),0)</f>
        <v>0</v>
      </c>
      <c r="AQ1185" s="34">
        <f>IFERROR(VLOOKUP($H1185,#REF!,11,FALSE),0)</f>
        <v>0</v>
      </c>
      <c r="AR1185" s="42">
        <f>IFERROR(VLOOKUP($H1185,#REF!,12,FALSE),0)</f>
        <v>0</v>
      </c>
      <c r="AS1185" s="34">
        <f>IFERROR(VLOOKUP($H1185,#REF!,13,FALSE),0)</f>
        <v>0</v>
      </c>
      <c r="AT1185" s="34">
        <f>IFERROR(VLOOKUP($H1185,#REF!,14,FALSE),0)</f>
        <v>0</v>
      </c>
      <c r="AU1185" s="42">
        <f>IFERROR(VLOOKUP($H1185,#REF!,15,FALSE),0)</f>
        <v>0</v>
      </c>
      <c r="AV1185" s="34">
        <f>IFERROR(VLOOKUP($H1185,#REF!,15,FALSE),0)</f>
        <v>0</v>
      </c>
      <c r="AW1185" s="34">
        <f>IFERROR(VLOOKUP($H1185,#REF!,16,FALSE),0)</f>
        <v>0</v>
      </c>
      <c r="AX1185" s="42">
        <f>IFERROR(VLOOKUP($H1185,#REF!,17,FALSE),0)</f>
        <v>0</v>
      </c>
    </row>
    <row r="1186" spans="1:50" x14ac:dyDescent="0.3">
      <c r="A1186" s="33" t="str">
        <f t="shared" si="72"/>
        <v>0</v>
      </c>
      <c r="B1186" s="33">
        <f>+'R&amp;E EXPORT'!B1161</f>
        <v>0</v>
      </c>
      <c r="C1186" t="str">
        <f>IFERROR(VLOOKUP(A1186,'MCSJ Export'!A:C,3,FALSE),"")</f>
        <v/>
      </c>
      <c r="D1186" s="37">
        <f t="shared" ca="1" si="73"/>
        <v>0</v>
      </c>
      <c r="E1186" s="37">
        <f t="shared" ca="1" si="74"/>
        <v>0</v>
      </c>
      <c r="F1186" s="37">
        <f t="shared" ca="1" si="75"/>
        <v>0</v>
      </c>
      <c r="G1186" s="37"/>
      <c r="H1186" s="33">
        <f>+'R&amp;E EXPORT'!A1161</f>
        <v>0</v>
      </c>
      <c r="I1186" s="34">
        <f>IFERROR(VLOOKUP($H1186,'Gen F Rev'!$A:$M,15,FALSE),0)</f>
        <v>0</v>
      </c>
      <c r="J1186" s="34">
        <f>IFERROR(VLOOKUP($H1186,'Gen F Rev'!$A:$M,16,FALSE),0)</f>
        <v>0</v>
      </c>
      <c r="K1186" s="42">
        <f>IFERROR(VLOOKUP($H1186,'Gen F Rev'!$A:$M,17,FALSE),0)</f>
        <v>0</v>
      </c>
      <c r="L1186" s="34">
        <f>IFERROR(VLOOKUP($H1186,'Gen F Exp'!$A:$E,15,FALSE),0)</f>
        <v>0</v>
      </c>
      <c r="M1186" s="34">
        <f>IFERROR(VLOOKUP($H1186,'Gen F Exp'!$A:$E,16,FALSE),0)</f>
        <v>0</v>
      </c>
      <c r="N1186" s="42">
        <f>IFERROR(VLOOKUP($H1186,'Gen F Exp'!$A:$E,17,FALSE),0)</f>
        <v>0</v>
      </c>
      <c r="O1186" s="34">
        <f>IFERROR(VLOOKUP($H1186,'Water F Rev'!$A:$L,15,FALSE),0)</f>
        <v>0</v>
      </c>
      <c r="P1186" s="34">
        <f>IFERROR(VLOOKUP($H1186,'Water F Rev'!$A:$L,16,FALSE),0)</f>
        <v>0</v>
      </c>
      <c r="Q1186" s="42">
        <f>IFERROR(VLOOKUP($H1186,'Water F Rev'!$A:$L,17,FALSE),0)</f>
        <v>0</v>
      </c>
      <c r="R1186" s="34">
        <f>IFERROR(VLOOKUP($H1186,'Water F Exp'!$A:$K,15,FALSE),0)</f>
        <v>0</v>
      </c>
      <c r="S1186" s="34">
        <f>IFERROR(VLOOKUP($H1186,'Water F Exp'!$A:$K,16,FALSE),0)</f>
        <v>0</v>
      </c>
      <c r="T1186" s="42">
        <f>IFERROR(VLOOKUP($H1186,'Water F Exp'!$A:$K,17,FALSE),0)</f>
        <v>0</v>
      </c>
      <c r="U1186" s="34">
        <f ca="1">IFERROR(VLOOKUP($H1186,'Sewer F Rev'!$A:$E,15,FALSE),0)</f>
        <v>0</v>
      </c>
      <c r="V1186" s="34">
        <f ca="1">IFERROR(VLOOKUP($H1186,'Sewer F Rev'!$A:$E,16,FALSE),0)</f>
        <v>0</v>
      </c>
      <c r="W1186" s="42">
        <f ca="1">IFERROR(VLOOKUP($H1186,'Sewer F Rev'!$A:$E,17,FALSE),0)</f>
        <v>0</v>
      </c>
      <c r="X1186" s="34">
        <f>IFERROR(VLOOKUP($H1186,'Sewer F Exp'!$A:$B,15,FALSE),0)</f>
        <v>0</v>
      </c>
      <c r="Y1186" s="34">
        <f>IFERROR(VLOOKUP($H1186,'Sewer F Exp'!$A:$B,16,FALSE),0)</f>
        <v>0</v>
      </c>
      <c r="Z1186" s="42">
        <f>IFERROR(VLOOKUP($H1186,'Sewer F Exp'!$A:$B,17,FALSE),0)</f>
        <v>0</v>
      </c>
      <c r="AA1186" s="34">
        <f>IFERROR(VLOOKUP($H1186,'Refuse F Rev'!$A:$E,15,FALSE),0)</f>
        <v>0</v>
      </c>
      <c r="AB1186" s="34">
        <f>IFERROR(VLOOKUP($H1186,'Refuse F Rev'!$A:$E,16,FALSE),0)</f>
        <v>0</v>
      </c>
      <c r="AC1186" s="42">
        <f>IFERROR(VLOOKUP($H1186,'Refuse F Rev'!$A:$E,17,FALSE),0)</f>
        <v>0</v>
      </c>
      <c r="AD1186" s="34">
        <f>IFERROR(VLOOKUP($H1186,'Refuse F Exp'!$A:$E,15,FALSE),0)</f>
        <v>0</v>
      </c>
      <c r="AE1186" s="34">
        <f>IFERROR(VLOOKUP($H1186,'Refuse F Exp'!$A:$E,16,FALSE),0)</f>
        <v>0</v>
      </c>
      <c r="AF1186" s="42">
        <f>IFERROR(VLOOKUP($H1186,'Refuse F Exp'!$A:$E,17,FALSE),0)</f>
        <v>0</v>
      </c>
      <c r="AG1186" s="34">
        <f>IFERROR(VLOOKUP($H1186,#REF!,10,FALSE),0)</f>
        <v>0</v>
      </c>
      <c r="AH1186" s="34">
        <f>IFERROR(VLOOKUP($H1186,#REF!,11,FALSE),0)</f>
        <v>0</v>
      </c>
      <c r="AI1186" s="42">
        <f>IFERROR(VLOOKUP($H1186,#REF!,12,FALSE),0)</f>
        <v>0</v>
      </c>
      <c r="AJ1186" s="34">
        <f>IFERROR(VLOOKUP($H1186,#REF!,10,FALSE),0)</f>
        <v>0</v>
      </c>
      <c r="AK1186" s="34">
        <f>IFERROR(VLOOKUP($H1186,#REF!,11,FALSE),0)</f>
        <v>0</v>
      </c>
      <c r="AL1186" s="42">
        <f>IFERROR(VLOOKUP($H1186,#REF!,12,FALSE),0)</f>
        <v>0</v>
      </c>
      <c r="AM1186" s="34">
        <f>IFERROR(VLOOKUP($H1186,#REF!,10,FALSE),0)</f>
        <v>0</v>
      </c>
      <c r="AN1186" s="34">
        <f>IFERROR(VLOOKUP($H1186,#REF!,11,FALSE),0)</f>
        <v>0</v>
      </c>
      <c r="AO1186" s="42">
        <f>IFERROR(VLOOKUP($H1186,#REF!,12,FALSE),0)</f>
        <v>0</v>
      </c>
      <c r="AP1186" s="34">
        <f>IFERROR(VLOOKUP($H1186,#REF!,10,FALSE),0)</f>
        <v>0</v>
      </c>
      <c r="AQ1186" s="34">
        <f>IFERROR(VLOOKUP($H1186,#REF!,11,FALSE),0)</f>
        <v>0</v>
      </c>
      <c r="AR1186" s="42">
        <f>IFERROR(VLOOKUP($H1186,#REF!,12,FALSE),0)</f>
        <v>0</v>
      </c>
      <c r="AS1186" s="34">
        <f>IFERROR(VLOOKUP($H1186,#REF!,13,FALSE),0)</f>
        <v>0</v>
      </c>
      <c r="AT1186" s="34">
        <f>IFERROR(VLOOKUP($H1186,#REF!,14,FALSE),0)</f>
        <v>0</v>
      </c>
      <c r="AU1186" s="42">
        <f>IFERROR(VLOOKUP($H1186,#REF!,15,FALSE),0)</f>
        <v>0</v>
      </c>
      <c r="AV1186" s="34">
        <f>IFERROR(VLOOKUP($H1186,#REF!,15,FALSE),0)</f>
        <v>0</v>
      </c>
      <c r="AW1186" s="34">
        <f>IFERROR(VLOOKUP($H1186,#REF!,16,FALSE),0)</f>
        <v>0</v>
      </c>
      <c r="AX1186" s="42">
        <f>IFERROR(VLOOKUP($H1186,#REF!,17,FALSE),0)</f>
        <v>0</v>
      </c>
    </row>
    <row r="1187" spans="1:50" x14ac:dyDescent="0.3">
      <c r="A1187" s="33" t="str">
        <f t="shared" si="72"/>
        <v>0</v>
      </c>
      <c r="B1187" s="33">
        <f>+'R&amp;E EXPORT'!B1162</f>
        <v>0</v>
      </c>
      <c r="C1187" t="str">
        <f>IFERROR(VLOOKUP(A1187,'MCSJ Export'!A:C,3,FALSE),"")</f>
        <v/>
      </c>
      <c r="D1187" s="37">
        <f t="shared" ca="1" si="73"/>
        <v>0</v>
      </c>
      <c r="E1187" s="37">
        <f t="shared" ca="1" si="74"/>
        <v>0</v>
      </c>
      <c r="F1187" s="37">
        <f t="shared" ca="1" si="75"/>
        <v>0</v>
      </c>
      <c r="G1187" s="37"/>
      <c r="H1187" s="33">
        <f>+'R&amp;E EXPORT'!A1162</f>
        <v>0</v>
      </c>
      <c r="I1187" s="34">
        <f>IFERROR(VLOOKUP($H1187,'Gen F Rev'!$A:$M,15,FALSE),0)</f>
        <v>0</v>
      </c>
      <c r="J1187" s="34">
        <f>IFERROR(VLOOKUP($H1187,'Gen F Rev'!$A:$M,16,FALSE),0)</f>
        <v>0</v>
      </c>
      <c r="K1187" s="42">
        <f>IFERROR(VLOOKUP($H1187,'Gen F Rev'!$A:$M,17,FALSE),0)</f>
        <v>0</v>
      </c>
      <c r="L1187" s="34">
        <f>IFERROR(VLOOKUP($H1187,'Gen F Exp'!$A:$E,15,FALSE),0)</f>
        <v>0</v>
      </c>
      <c r="M1187" s="34">
        <f>IFERROR(VLOOKUP($H1187,'Gen F Exp'!$A:$E,16,FALSE),0)</f>
        <v>0</v>
      </c>
      <c r="N1187" s="42">
        <f>IFERROR(VLOOKUP($H1187,'Gen F Exp'!$A:$E,17,FALSE),0)</f>
        <v>0</v>
      </c>
      <c r="O1187" s="34">
        <f>IFERROR(VLOOKUP($H1187,'Water F Rev'!$A:$L,15,FALSE),0)</f>
        <v>0</v>
      </c>
      <c r="P1187" s="34">
        <f>IFERROR(VLOOKUP($H1187,'Water F Rev'!$A:$L,16,FALSE),0)</f>
        <v>0</v>
      </c>
      <c r="Q1187" s="42">
        <f>IFERROR(VLOOKUP($H1187,'Water F Rev'!$A:$L,17,FALSE),0)</f>
        <v>0</v>
      </c>
      <c r="R1187" s="34">
        <f>IFERROR(VLOOKUP($H1187,'Water F Exp'!$A:$K,15,FALSE),0)</f>
        <v>0</v>
      </c>
      <c r="S1187" s="34">
        <f>IFERROR(VLOOKUP($H1187,'Water F Exp'!$A:$K,16,FALSE),0)</f>
        <v>0</v>
      </c>
      <c r="T1187" s="42">
        <f>IFERROR(VLOOKUP($H1187,'Water F Exp'!$A:$K,17,FALSE),0)</f>
        <v>0</v>
      </c>
      <c r="U1187" s="34">
        <f ca="1">IFERROR(VLOOKUP($H1187,'Sewer F Rev'!$A:$E,15,FALSE),0)</f>
        <v>0</v>
      </c>
      <c r="V1187" s="34">
        <f ca="1">IFERROR(VLOOKUP($H1187,'Sewer F Rev'!$A:$E,16,FALSE),0)</f>
        <v>0</v>
      </c>
      <c r="W1187" s="42">
        <f ca="1">IFERROR(VLOOKUP($H1187,'Sewer F Rev'!$A:$E,17,FALSE),0)</f>
        <v>0</v>
      </c>
      <c r="X1187" s="34">
        <f>IFERROR(VLOOKUP($H1187,'Sewer F Exp'!$A:$B,15,FALSE),0)</f>
        <v>0</v>
      </c>
      <c r="Y1187" s="34">
        <f>IFERROR(VLOOKUP($H1187,'Sewer F Exp'!$A:$B,16,FALSE),0)</f>
        <v>0</v>
      </c>
      <c r="Z1187" s="42">
        <f>IFERROR(VLOOKUP($H1187,'Sewer F Exp'!$A:$B,17,FALSE),0)</f>
        <v>0</v>
      </c>
      <c r="AA1187" s="34">
        <f>IFERROR(VLOOKUP($H1187,'Refuse F Rev'!$A:$E,15,FALSE),0)</f>
        <v>0</v>
      </c>
      <c r="AB1187" s="34">
        <f>IFERROR(VLOOKUP($H1187,'Refuse F Rev'!$A:$E,16,FALSE),0)</f>
        <v>0</v>
      </c>
      <c r="AC1187" s="42">
        <f>IFERROR(VLOOKUP($H1187,'Refuse F Rev'!$A:$E,17,FALSE),0)</f>
        <v>0</v>
      </c>
      <c r="AD1187" s="34">
        <f>IFERROR(VLOOKUP($H1187,'Refuse F Exp'!$A:$E,15,FALSE),0)</f>
        <v>0</v>
      </c>
      <c r="AE1187" s="34">
        <f>IFERROR(VLOOKUP($H1187,'Refuse F Exp'!$A:$E,16,FALSE),0)</f>
        <v>0</v>
      </c>
      <c r="AF1187" s="42">
        <f>IFERROR(VLOOKUP($H1187,'Refuse F Exp'!$A:$E,17,FALSE),0)</f>
        <v>0</v>
      </c>
      <c r="AG1187" s="34">
        <f>IFERROR(VLOOKUP($H1187,#REF!,10,FALSE),0)</f>
        <v>0</v>
      </c>
      <c r="AH1187" s="34">
        <f>IFERROR(VLOOKUP($H1187,#REF!,11,FALSE),0)</f>
        <v>0</v>
      </c>
      <c r="AI1187" s="42">
        <f>IFERROR(VLOOKUP($H1187,#REF!,12,FALSE),0)</f>
        <v>0</v>
      </c>
      <c r="AJ1187" s="34">
        <f>IFERROR(VLOOKUP($H1187,#REF!,10,FALSE),0)</f>
        <v>0</v>
      </c>
      <c r="AK1187" s="34">
        <f>IFERROR(VLOOKUP($H1187,#REF!,11,FALSE),0)</f>
        <v>0</v>
      </c>
      <c r="AL1187" s="42">
        <f>IFERROR(VLOOKUP($H1187,#REF!,12,FALSE),0)</f>
        <v>0</v>
      </c>
      <c r="AM1187" s="34">
        <f>IFERROR(VLOOKUP($H1187,#REF!,10,FALSE),0)</f>
        <v>0</v>
      </c>
      <c r="AN1187" s="34">
        <f>IFERROR(VLOOKUP($H1187,#REF!,11,FALSE),0)</f>
        <v>0</v>
      </c>
      <c r="AO1187" s="42">
        <f>IFERROR(VLOOKUP($H1187,#REF!,12,FALSE),0)</f>
        <v>0</v>
      </c>
      <c r="AP1187" s="34">
        <f>IFERROR(VLOOKUP($H1187,#REF!,10,FALSE),0)</f>
        <v>0</v>
      </c>
      <c r="AQ1187" s="34">
        <f>IFERROR(VLOOKUP($H1187,#REF!,11,FALSE),0)</f>
        <v>0</v>
      </c>
      <c r="AR1187" s="42">
        <f>IFERROR(VLOOKUP($H1187,#REF!,12,FALSE),0)</f>
        <v>0</v>
      </c>
      <c r="AS1187" s="34">
        <f>IFERROR(VLOOKUP($H1187,#REF!,13,FALSE),0)</f>
        <v>0</v>
      </c>
      <c r="AT1187" s="34">
        <f>IFERROR(VLOOKUP($H1187,#REF!,14,FALSE),0)</f>
        <v>0</v>
      </c>
      <c r="AU1187" s="42">
        <f>IFERROR(VLOOKUP($H1187,#REF!,15,FALSE),0)</f>
        <v>0</v>
      </c>
      <c r="AV1187" s="34">
        <f>IFERROR(VLOOKUP($H1187,#REF!,15,FALSE),0)</f>
        <v>0</v>
      </c>
      <c r="AW1187" s="34">
        <f>IFERROR(VLOOKUP($H1187,#REF!,16,FALSE),0)</f>
        <v>0</v>
      </c>
      <c r="AX1187" s="42">
        <f>IFERROR(VLOOKUP($H1187,#REF!,17,FALSE),0)</f>
        <v>0</v>
      </c>
    </row>
    <row r="1188" spans="1:50" x14ac:dyDescent="0.3">
      <c r="A1188" s="33" t="str">
        <f t="shared" si="72"/>
        <v>0</v>
      </c>
      <c r="B1188" s="33">
        <f>+'R&amp;E EXPORT'!B1163</f>
        <v>0</v>
      </c>
      <c r="C1188" t="str">
        <f>IFERROR(VLOOKUP(A1188,'MCSJ Export'!A:C,3,FALSE),"")</f>
        <v/>
      </c>
      <c r="D1188" s="37">
        <f t="shared" ca="1" si="73"/>
        <v>0</v>
      </c>
      <c r="E1188" s="37">
        <f t="shared" ca="1" si="74"/>
        <v>0</v>
      </c>
      <c r="F1188" s="37">
        <f t="shared" ca="1" si="75"/>
        <v>0</v>
      </c>
      <c r="G1188" s="37"/>
      <c r="H1188" s="33">
        <f>+'R&amp;E EXPORT'!A1163</f>
        <v>0</v>
      </c>
      <c r="I1188" s="34">
        <f>IFERROR(VLOOKUP($H1188,'Gen F Rev'!$A:$M,15,FALSE),0)</f>
        <v>0</v>
      </c>
      <c r="J1188" s="34">
        <f>IFERROR(VLOOKUP($H1188,'Gen F Rev'!$A:$M,16,FALSE),0)</f>
        <v>0</v>
      </c>
      <c r="K1188" s="42">
        <f>IFERROR(VLOOKUP($H1188,'Gen F Rev'!$A:$M,17,FALSE),0)</f>
        <v>0</v>
      </c>
      <c r="L1188" s="34">
        <f>IFERROR(VLOOKUP($H1188,'Gen F Exp'!$A:$E,15,FALSE),0)</f>
        <v>0</v>
      </c>
      <c r="M1188" s="34">
        <f>IFERROR(VLOOKUP($H1188,'Gen F Exp'!$A:$E,16,FALSE),0)</f>
        <v>0</v>
      </c>
      <c r="N1188" s="42">
        <f>IFERROR(VLOOKUP($H1188,'Gen F Exp'!$A:$E,17,FALSE),0)</f>
        <v>0</v>
      </c>
      <c r="O1188" s="34">
        <f>IFERROR(VLOOKUP($H1188,'Water F Rev'!$A:$L,15,FALSE),0)</f>
        <v>0</v>
      </c>
      <c r="P1188" s="34">
        <f>IFERROR(VLOOKUP($H1188,'Water F Rev'!$A:$L,16,FALSE),0)</f>
        <v>0</v>
      </c>
      <c r="Q1188" s="42">
        <f>IFERROR(VLOOKUP($H1188,'Water F Rev'!$A:$L,17,FALSE),0)</f>
        <v>0</v>
      </c>
      <c r="R1188" s="34">
        <f>IFERROR(VLOOKUP($H1188,'Water F Exp'!$A:$K,15,FALSE),0)</f>
        <v>0</v>
      </c>
      <c r="S1188" s="34">
        <f>IFERROR(VLOOKUP($H1188,'Water F Exp'!$A:$K,16,FALSE),0)</f>
        <v>0</v>
      </c>
      <c r="T1188" s="42">
        <f>IFERROR(VLOOKUP($H1188,'Water F Exp'!$A:$K,17,FALSE),0)</f>
        <v>0</v>
      </c>
      <c r="U1188" s="34">
        <f ca="1">IFERROR(VLOOKUP($H1188,'Sewer F Rev'!$A:$E,15,FALSE),0)</f>
        <v>0</v>
      </c>
      <c r="V1188" s="34">
        <f ca="1">IFERROR(VLOOKUP($H1188,'Sewer F Rev'!$A:$E,16,FALSE),0)</f>
        <v>0</v>
      </c>
      <c r="W1188" s="42">
        <f ca="1">IFERROR(VLOOKUP($H1188,'Sewer F Rev'!$A:$E,17,FALSE),0)</f>
        <v>0</v>
      </c>
      <c r="X1188" s="34">
        <f>IFERROR(VLOOKUP($H1188,'Sewer F Exp'!$A:$B,15,FALSE),0)</f>
        <v>0</v>
      </c>
      <c r="Y1188" s="34">
        <f>IFERROR(VLOOKUP($H1188,'Sewer F Exp'!$A:$B,16,FALSE),0)</f>
        <v>0</v>
      </c>
      <c r="Z1188" s="42">
        <f>IFERROR(VLOOKUP($H1188,'Sewer F Exp'!$A:$B,17,FALSE),0)</f>
        <v>0</v>
      </c>
      <c r="AA1188" s="34">
        <f>IFERROR(VLOOKUP($H1188,'Refuse F Rev'!$A:$E,15,FALSE),0)</f>
        <v>0</v>
      </c>
      <c r="AB1188" s="34">
        <f>IFERROR(VLOOKUP($H1188,'Refuse F Rev'!$A:$E,16,FALSE),0)</f>
        <v>0</v>
      </c>
      <c r="AC1188" s="42">
        <f>IFERROR(VLOOKUP($H1188,'Refuse F Rev'!$A:$E,17,FALSE),0)</f>
        <v>0</v>
      </c>
      <c r="AD1188" s="34">
        <f>IFERROR(VLOOKUP($H1188,'Refuse F Exp'!$A:$E,15,FALSE),0)</f>
        <v>0</v>
      </c>
      <c r="AE1188" s="34">
        <f>IFERROR(VLOOKUP($H1188,'Refuse F Exp'!$A:$E,16,FALSE),0)</f>
        <v>0</v>
      </c>
      <c r="AF1188" s="42">
        <f>IFERROR(VLOOKUP($H1188,'Refuse F Exp'!$A:$E,17,FALSE),0)</f>
        <v>0</v>
      </c>
      <c r="AG1188" s="34">
        <f>IFERROR(VLOOKUP($H1188,#REF!,10,FALSE),0)</f>
        <v>0</v>
      </c>
      <c r="AH1188" s="34">
        <f>IFERROR(VLOOKUP($H1188,#REF!,11,FALSE),0)</f>
        <v>0</v>
      </c>
      <c r="AI1188" s="42">
        <f>IFERROR(VLOOKUP($H1188,#REF!,12,FALSE),0)</f>
        <v>0</v>
      </c>
      <c r="AJ1188" s="34">
        <f>IFERROR(VLOOKUP($H1188,#REF!,10,FALSE),0)</f>
        <v>0</v>
      </c>
      <c r="AK1188" s="34">
        <f>IFERROR(VLOOKUP($H1188,#REF!,11,FALSE),0)</f>
        <v>0</v>
      </c>
      <c r="AL1188" s="42">
        <f>IFERROR(VLOOKUP($H1188,#REF!,12,FALSE),0)</f>
        <v>0</v>
      </c>
      <c r="AM1188" s="34">
        <f>IFERROR(VLOOKUP($H1188,#REF!,10,FALSE),0)</f>
        <v>0</v>
      </c>
      <c r="AN1188" s="34">
        <f>IFERROR(VLOOKUP($H1188,#REF!,11,FALSE),0)</f>
        <v>0</v>
      </c>
      <c r="AO1188" s="42">
        <f>IFERROR(VLOOKUP($H1188,#REF!,12,FALSE),0)</f>
        <v>0</v>
      </c>
      <c r="AP1188" s="34">
        <f>IFERROR(VLOOKUP($H1188,#REF!,10,FALSE),0)</f>
        <v>0</v>
      </c>
      <c r="AQ1188" s="34">
        <f>IFERROR(VLOOKUP($H1188,#REF!,11,FALSE),0)</f>
        <v>0</v>
      </c>
      <c r="AR1188" s="42">
        <f>IFERROR(VLOOKUP($H1188,#REF!,12,FALSE),0)</f>
        <v>0</v>
      </c>
      <c r="AS1188" s="34">
        <f>IFERROR(VLOOKUP($H1188,#REF!,13,FALSE),0)</f>
        <v>0</v>
      </c>
      <c r="AT1188" s="34">
        <f>IFERROR(VLOOKUP($H1188,#REF!,14,FALSE),0)</f>
        <v>0</v>
      </c>
      <c r="AU1188" s="42">
        <f>IFERROR(VLOOKUP($H1188,#REF!,15,FALSE),0)</f>
        <v>0</v>
      </c>
      <c r="AV1188" s="34">
        <f>IFERROR(VLOOKUP($H1188,#REF!,15,FALSE),0)</f>
        <v>0</v>
      </c>
      <c r="AW1188" s="34">
        <f>IFERROR(VLOOKUP($H1188,#REF!,16,FALSE),0)</f>
        <v>0</v>
      </c>
      <c r="AX1188" s="42">
        <f>IFERROR(VLOOKUP($H1188,#REF!,17,FALSE),0)</f>
        <v>0</v>
      </c>
    </row>
    <row r="1189" spans="1:50" x14ac:dyDescent="0.3">
      <c r="A1189" s="33" t="str">
        <f t="shared" si="72"/>
        <v>0</v>
      </c>
      <c r="B1189" s="33">
        <f>+'R&amp;E EXPORT'!B1164</f>
        <v>0</v>
      </c>
      <c r="C1189" t="str">
        <f>IFERROR(VLOOKUP(A1189,'MCSJ Export'!A:C,3,FALSE),"")</f>
        <v/>
      </c>
      <c r="D1189" s="37">
        <f t="shared" ca="1" si="73"/>
        <v>0</v>
      </c>
      <c r="E1189" s="37">
        <f t="shared" ca="1" si="74"/>
        <v>0</v>
      </c>
      <c r="F1189" s="37">
        <f t="shared" ca="1" si="75"/>
        <v>0</v>
      </c>
      <c r="G1189" s="37"/>
      <c r="H1189" s="33">
        <f>+'R&amp;E EXPORT'!A1164</f>
        <v>0</v>
      </c>
      <c r="I1189" s="34">
        <f>IFERROR(VLOOKUP($H1189,'Gen F Rev'!$A:$M,15,FALSE),0)</f>
        <v>0</v>
      </c>
      <c r="J1189" s="34">
        <f>IFERROR(VLOOKUP($H1189,'Gen F Rev'!$A:$M,16,FALSE),0)</f>
        <v>0</v>
      </c>
      <c r="K1189" s="42">
        <f>IFERROR(VLOOKUP($H1189,'Gen F Rev'!$A:$M,17,FALSE),0)</f>
        <v>0</v>
      </c>
      <c r="L1189" s="34">
        <f>IFERROR(VLOOKUP($H1189,'Gen F Exp'!$A:$E,15,FALSE),0)</f>
        <v>0</v>
      </c>
      <c r="M1189" s="34">
        <f>IFERROR(VLOOKUP($H1189,'Gen F Exp'!$A:$E,16,FALSE),0)</f>
        <v>0</v>
      </c>
      <c r="N1189" s="42">
        <f>IFERROR(VLOOKUP($H1189,'Gen F Exp'!$A:$E,17,FALSE),0)</f>
        <v>0</v>
      </c>
      <c r="O1189" s="34">
        <f>IFERROR(VLOOKUP($H1189,'Water F Rev'!$A:$L,15,FALSE),0)</f>
        <v>0</v>
      </c>
      <c r="P1189" s="34">
        <f>IFERROR(VLOOKUP($H1189,'Water F Rev'!$A:$L,16,FALSE),0)</f>
        <v>0</v>
      </c>
      <c r="Q1189" s="42">
        <f>IFERROR(VLOOKUP($H1189,'Water F Rev'!$A:$L,17,FALSE),0)</f>
        <v>0</v>
      </c>
      <c r="R1189" s="34">
        <f>IFERROR(VLOOKUP($H1189,'Water F Exp'!$A:$K,15,FALSE),0)</f>
        <v>0</v>
      </c>
      <c r="S1189" s="34">
        <f>IFERROR(VLOOKUP($H1189,'Water F Exp'!$A:$K,16,FALSE),0)</f>
        <v>0</v>
      </c>
      <c r="T1189" s="42">
        <f>IFERROR(VLOOKUP($H1189,'Water F Exp'!$A:$K,17,FALSE),0)</f>
        <v>0</v>
      </c>
      <c r="U1189" s="34">
        <f ca="1">IFERROR(VLOOKUP($H1189,'Sewer F Rev'!$A:$E,15,FALSE),0)</f>
        <v>0</v>
      </c>
      <c r="V1189" s="34">
        <f ca="1">IFERROR(VLOOKUP($H1189,'Sewer F Rev'!$A:$E,16,FALSE),0)</f>
        <v>0</v>
      </c>
      <c r="W1189" s="42">
        <f ca="1">IFERROR(VLOOKUP($H1189,'Sewer F Rev'!$A:$E,17,FALSE),0)</f>
        <v>0</v>
      </c>
      <c r="X1189" s="34">
        <f>IFERROR(VLOOKUP($H1189,'Sewer F Exp'!$A:$B,15,FALSE),0)</f>
        <v>0</v>
      </c>
      <c r="Y1189" s="34">
        <f>IFERROR(VLOOKUP($H1189,'Sewer F Exp'!$A:$B,16,FALSE),0)</f>
        <v>0</v>
      </c>
      <c r="Z1189" s="42">
        <f>IFERROR(VLOOKUP($H1189,'Sewer F Exp'!$A:$B,17,FALSE),0)</f>
        <v>0</v>
      </c>
      <c r="AA1189" s="34">
        <f>IFERROR(VLOOKUP($H1189,'Refuse F Rev'!$A:$E,15,FALSE),0)</f>
        <v>0</v>
      </c>
      <c r="AB1189" s="34">
        <f>IFERROR(VLOOKUP($H1189,'Refuse F Rev'!$A:$E,16,FALSE),0)</f>
        <v>0</v>
      </c>
      <c r="AC1189" s="42">
        <f>IFERROR(VLOOKUP($H1189,'Refuse F Rev'!$A:$E,17,FALSE),0)</f>
        <v>0</v>
      </c>
      <c r="AD1189" s="34">
        <f>IFERROR(VLOOKUP($H1189,'Refuse F Exp'!$A:$E,15,FALSE),0)</f>
        <v>0</v>
      </c>
      <c r="AE1189" s="34">
        <f>IFERROR(VLOOKUP($H1189,'Refuse F Exp'!$A:$E,16,FALSE),0)</f>
        <v>0</v>
      </c>
      <c r="AF1189" s="42">
        <f>IFERROR(VLOOKUP($H1189,'Refuse F Exp'!$A:$E,17,FALSE),0)</f>
        <v>0</v>
      </c>
      <c r="AG1189" s="34">
        <f>IFERROR(VLOOKUP($H1189,#REF!,10,FALSE),0)</f>
        <v>0</v>
      </c>
      <c r="AH1189" s="34">
        <f>IFERROR(VLOOKUP($H1189,#REF!,11,FALSE),0)</f>
        <v>0</v>
      </c>
      <c r="AI1189" s="42">
        <f>IFERROR(VLOOKUP($H1189,#REF!,12,FALSE),0)</f>
        <v>0</v>
      </c>
      <c r="AJ1189" s="34">
        <f>IFERROR(VLOOKUP($H1189,#REF!,10,FALSE),0)</f>
        <v>0</v>
      </c>
      <c r="AK1189" s="34">
        <f>IFERROR(VLOOKUP($H1189,#REF!,11,FALSE),0)</f>
        <v>0</v>
      </c>
      <c r="AL1189" s="42">
        <f>IFERROR(VLOOKUP($H1189,#REF!,12,FALSE),0)</f>
        <v>0</v>
      </c>
      <c r="AM1189" s="34">
        <f>IFERROR(VLOOKUP($H1189,#REF!,10,FALSE),0)</f>
        <v>0</v>
      </c>
      <c r="AN1189" s="34">
        <f>IFERROR(VLOOKUP($H1189,#REF!,11,FALSE),0)</f>
        <v>0</v>
      </c>
      <c r="AO1189" s="42">
        <f>IFERROR(VLOOKUP($H1189,#REF!,12,FALSE),0)</f>
        <v>0</v>
      </c>
      <c r="AP1189" s="34">
        <f>IFERROR(VLOOKUP($H1189,#REF!,10,FALSE),0)</f>
        <v>0</v>
      </c>
      <c r="AQ1189" s="34">
        <f>IFERROR(VLOOKUP($H1189,#REF!,11,FALSE),0)</f>
        <v>0</v>
      </c>
      <c r="AR1189" s="42">
        <f>IFERROR(VLOOKUP($H1189,#REF!,12,FALSE),0)</f>
        <v>0</v>
      </c>
      <c r="AS1189" s="34">
        <f>IFERROR(VLOOKUP($H1189,#REF!,13,FALSE),0)</f>
        <v>0</v>
      </c>
      <c r="AT1189" s="34">
        <f>IFERROR(VLOOKUP($H1189,#REF!,14,FALSE),0)</f>
        <v>0</v>
      </c>
      <c r="AU1189" s="42">
        <f>IFERROR(VLOOKUP($H1189,#REF!,15,FALSE),0)</f>
        <v>0</v>
      </c>
      <c r="AV1189" s="34">
        <f>IFERROR(VLOOKUP($H1189,#REF!,15,FALSE),0)</f>
        <v>0</v>
      </c>
      <c r="AW1189" s="34">
        <f>IFERROR(VLOOKUP($H1189,#REF!,16,FALSE),0)</f>
        <v>0</v>
      </c>
      <c r="AX1189" s="42">
        <f>IFERROR(VLOOKUP($H1189,#REF!,17,FALSE),0)</f>
        <v>0</v>
      </c>
    </row>
    <row r="1190" spans="1:50" x14ac:dyDescent="0.3">
      <c r="A1190" s="33" t="str">
        <f t="shared" si="72"/>
        <v>0</v>
      </c>
      <c r="B1190" s="33">
        <f>+'R&amp;E EXPORT'!B1165</f>
        <v>0</v>
      </c>
      <c r="C1190" t="str">
        <f>IFERROR(VLOOKUP(A1190,'MCSJ Export'!A:C,3,FALSE),"")</f>
        <v/>
      </c>
      <c r="D1190" s="37">
        <f t="shared" ca="1" si="73"/>
        <v>0</v>
      </c>
      <c r="E1190" s="37">
        <f t="shared" ca="1" si="74"/>
        <v>0</v>
      </c>
      <c r="F1190" s="37">
        <f t="shared" ca="1" si="75"/>
        <v>0</v>
      </c>
      <c r="G1190" s="37"/>
      <c r="H1190" s="33">
        <f>+'R&amp;E EXPORT'!A1165</f>
        <v>0</v>
      </c>
      <c r="I1190" s="34">
        <f>IFERROR(VLOOKUP($H1190,'Gen F Rev'!$A:$M,15,FALSE),0)</f>
        <v>0</v>
      </c>
      <c r="J1190" s="34">
        <f>IFERROR(VLOOKUP($H1190,'Gen F Rev'!$A:$M,16,FALSE),0)</f>
        <v>0</v>
      </c>
      <c r="K1190" s="42">
        <f>IFERROR(VLOOKUP($H1190,'Gen F Rev'!$A:$M,17,FALSE),0)</f>
        <v>0</v>
      </c>
      <c r="L1190" s="34">
        <f>IFERROR(VLOOKUP($H1190,'Gen F Exp'!$A:$E,15,FALSE),0)</f>
        <v>0</v>
      </c>
      <c r="M1190" s="34">
        <f>IFERROR(VLOOKUP($H1190,'Gen F Exp'!$A:$E,16,FALSE),0)</f>
        <v>0</v>
      </c>
      <c r="N1190" s="42">
        <f>IFERROR(VLOOKUP($H1190,'Gen F Exp'!$A:$E,17,FALSE),0)</f>
        <v>0</v>
      </c>
      <c r="O1190" s="34">
        <f>IFERROR(VLOOKUP($H1190,'Water F Rev'!$A:$L,15,FALSE),0)</f>
        <v>0</v>
      </c>
      <c r="P1190" s="34">
        <f>IFERROR(VLOOKUP($H1190,'Water F Rev'!$A:$L,16,FALSE),0)</f>
        <v>0</v>
      </c>
      <c r="Q1190" s="42">
        <f>IFERROR(VLOOKUP($H1190,'Water F Rev'!$A:$L,17,FALSE),0)</f>
        <v>0</v>
      </c>
      <c r="R1190" s="34">
        <f>IFERROR(VLOOKUP($H1190,'Water F Exp'!$A:$K,15,FALSE),0)</f>
        <v>0</v>
      </c>
      <c r="S1190" s="34">
        <f>IFERROR(VLOOKUP($H1190,'Water F Exp'!$A:$K,16,FALSE),0)</f>
        <v>0</v>
      </c>
      <c r="T1190" s="42">
        <f>IFERROR(VLOOKUP($H1190,'Water F Exp'!$A:$K,17,FALSE),0)</f>
        <v>0</v>
      </c>
      <c r="U1190" s="34">
        <f ca="1">IFERROR(VLOOKUP($H1190,'Sewer F Rev'!$A:$E,15,FALSE),0)</f>
        <v>0</v>
      </c>
      <c r="V1190" s="34">
        <f ca="1">IFERROR(VLOOKUP($H1190,'Sewer F Rev'!$A:$E,16,FALSE),0)</f>
        <v>0</v>
      </c>
      <c r="W1190" s="42">
        <f ca="1">IFERROR(VLOOKUP($H1190,'Sewer F Rev'!$A:$E,17,FALSE),0)</f>
        <v>0</v>
      </c>
      <c r="X1190" s="34">
        <f>IFERROR(VLOOKUP($H1190,'Sewer F Exp'!$A:$B,15,FALSE),0)</f>
        <v>0</v>
      </c>
      <c r="Y1190" s="34">
        <f>IFERROR(VLOOKUP($H1190,'Sewer F Exp'!$A:$B,16,FALSE),0)</f>
        <v>0</v>
      </c>
      <c r="Z1190" s="42">
        <f>IFERROR(VLOOKUP($H1190,'Sewer F Exp'!$A:$B,17,FALSE),0)</f>
        <v>0</v>
      </c>
      <c r="AA1190" s="34">
        <f>IFERROR(VLOOKUP($H1190,'Refuse F Rev'!$A:$E,15,FALSE),0)</f>
        <v>0</v>
      </c>
      <c r="AB1190" s="34">
        <f>IFERROR(VLOOKUP($H1190,'Refuse F Rev'!$A:$E,16,FALSE),0)</f>
        <v>0</v>
      </c>
      <c r="AC1190" s="42">
        <f>IFERROR(VLOOKUP($H1190,'Refuse F Rev'!$A:$E,17,FALSE),0)</f>
        <v>0</v>
      </c>
      <c r="AD1190" s="34">
        <f>IFERROR(VLOOKUP($H1190,'Refuse F Exp'!$A:$E,15,FALSE),0)</f>
        <v>0</v>
      </c>
      <c r="AE1190" s="34">
        <f>IFERROR(VLOOKUP($H1190,'Refuse F Exp'!$A:$E,16,FALSE),0)</f>
        <v>0</v>
      </c>
      <c r="AF1190" s="42">
        <f>IFERROR(VLOOKUP($H1190,'Refuse F Exp'!$A:$E,17,FALSE),0)</f>
        <v>0</v>
      </c>
      <c r="AG1190" s="34">
        <f>IFERROR(VLOOKUP($H1190,#REF!,10,FALSE),0)</f>
        <v>0</v>
      </c>
      <c r="AH1190" s="34">
        <f>IFERROR(VLOOKUP($H1190,#REF!,11,FALSE),0)</f>
        <v>0</v>
      </c>
      <c r="AI1190" s="42">
        <f>IFERROR(VLOOKUP($H1190,#REF!,12,FALSE),0)</f>
        <v>0</v>
      </c>
      <c r="AJ1190" s="34">
        <f>IFERROR(VLOOKUP($H1190,#REF!,10,FALSE),0)</f>
        <v>0</v>
      </c>
      <c r="AK1190" s="34">
        <f>IFERROR(VLOOKUP($H1190,#REF!,11,FALSE),0)</f>
        <v>0</v>
      </c>
      <c r="AL1190" s="42">
        <f>IFERROR(VLOOKUP($H1190,#REF!,12,FALSE),0)</f>
        <v>0</v>
      </c>
      <c r="AM1190" s="34">
        <f>IFERROR(VLOOKUP($H1190,#REF!,10,FALSE),0)</f>
        <v>0</v>
      </c>
      <c r="AN1190" s="34">
        <f>IFERROR(VLOOKUP($H1190,#REF!,11,FALSE),0)</f>
        <v>0</v>
      </c>
      <c r="AO1190" s="42">
        <f>IFERROR(VLOOKUP($H1190,#REF!,12,FALSE),0)</f>
        <v>0</v>
      </c>
      <c r="AP1190" s="34">
        <f>IFERROR(VLOOKUP($H1190,#REF!,10,FALSE),0)</f>
        <v>0</v>
      </c>
      <c r="AQ1190" s="34">
        <f>IFERROR(VLOOKUP($H1190,#REF!,11,FALSE),0)</f>
        <v>0</v>
      </c>
      <c r="AR1190" s="42">
        <f>IFERROR(VLOOKUP($H1190,#REF!,12,FALSE),0)</f>
        <v>0</v>
      </c>
      <c r="AS1190" s="34">
        <f>IFERROR(VLOOKUP($H1190,#REF!,13,FALSE),0)</f>
        <v>0</v>
      </c>
      <c r="AT1190" s="34">
        <f>IFERROR(VLOOKUP($H1190,#REF!,14,FALSE),0)</f>
        <v>0</v>
      </c>
      <c r="AU1190" s="42">
        <f>IFERROR(VLOOKUP($H1190,#REF!,15,FALSE),0)</f>
        <v>0</v>
      </c>
      <c r="AV1190" s="34">
        <f>IFERROR(VLOOKUP($H1190,#REF!,15,FALSE),0)</f>
        <v>0</v>
      </c>
      <c r="AW1190" s="34">
        <f>IFERROR(VLOOKUP($H1190,#REF!,16,FALSE),0)</f>
        <v>0</v>
      </c>
      <c r="AX1190" s="42">
        <f>IFERROR(VLOOKUP($H1190,#REF!,17,FALSE),0)</f>
        <v>0</v>
      </c>
    </row>
    <row r="1191" spans="1:50" x14ac:dyDescent="0.3">
      <c r="A1191" s="33" t="str">
        <f t="shared" si="72"/>
        <v>0</v>
      </c>
      <c r="B1191" s="33">
        <f>+'R&amp;E EXPORT'!B1166</f>
        <v>0</v>
      </c>
      <c r="C1191" t="str">
        <f>IFERROR(VLOOKUP(A1191,'MCSJ Export'!A:C,3,FALSE),"")</f>
        <v/>
      </c>
      <c r="D1191" s="37">
        <f t="shared" ca="1" si="73"/>
        <v>0</v>
      </c>
      <c r="E1191" s="37">
        <f t="shared" ca="1" si="74"/>
        <v>0</v>
      </c>
      <c r="F1191" s="37">
        <f t="shared" ca="1" si="75"/>
        <v>0</v>
      </c>
      <c r="G1191" s="37"/>
      <c r="H1191" s="33">
        <f>+'R&amp;E EXPORT'!A1166</f>
        <v>0</v>
      </c>
      <c r="I1191" s="34">
        <f>IFERROR(VLOOKUP($H1191,'Gen F Rev'!$A:$M,15,FALSE),0)</f>
        <v>0</v>
      </c>
      <c r="J1191" s="34">
        <f>IFERROR(VLOOKUP($H1191,'Gen F Rev'!$A:$M,16,FALSE),0)</f>
        <v>0</v>
      </c>
      <c r="K1191" s="42">
        <f>IFERROR(VLOOKUP($H1191,'Gen F Rev'!$A:$M,17,FALSE),0)</f>
        <v>0</v>
      </c>
      <c r="L1191" s="34">
        <f>IFERROR(VLOOKUP($H1191,'Gen F Exp'!$A:$E,15,FALSE),0)</f>
        <v>0</v>
      </c>
      <c r="M1191" s="34">
        <f>IFERROR(VLOOKUP($H1191,'Gen F Exp'!$A:$E,16,FALSE),0)</f>
        <v>0</v>
      </c>
      <c r="N1191" s="42">
        <f>IFERROR(VLOOKUP($H1191,'Gen F Exp'!$A:$E,17,FALSE),0)</f>
        <v>0</v>
      </c>
      <c r="O1191" s="34">
        <f>IFERROR(VLOOKUP($H1191,'Water F Rev'!$A:$L,15,FALSE),0)</f>
        <v>0</v>
      </c>
      <c r="P1191" s="34">
        <f>IFERROR(VLOOKUP($H1191,'Water F Rev'!$A:$L,16,FALSE),0)</f>
        <v>0</v>
      </c>
      <c r="Q1191" s="42">
        <f>IFERROR(VLOOKUP($H1191,'Water F Rev'!$A:$L,17,FALSE),0)</f>
        <v>0</v>
      </c>
      <c r="R1191" s="34">
        <f>IFERROR(VLOOKUP($H1191,'Water F Exp'!$A:$K,15,FALSE),0)</f>
        <v>0</v>
      </c>
      <c r="S1191" s="34">
        <f>IFERROR(VLOOKUP($H1191,'Water F Exp'!$A:$K,16,FALSE),0)</f>
        <v>0</v>
      </c>
      <c r="T1191" s="42">
        <f>IFERROR(VLOOKUP($H1191,'Water F Exp'!$A:$K,17,FALSE),0)</f>
        <v>0</v>
      </c>
      <c r="U1191" s="34">
        <f ca="1">IFERROR(VLOOKUP($H1191,'Sewer F Rev'!$A:$E,15,FALSE),0)</f>
        <v>0</v>
      </c>
      <c r="V1191" s="34">
        <f ca="1">IFERROR(VLOOKUP($H1191,'Sewer F Rev'!$A:$E,16,FALSE),0)</f>
        <v>0</v>
      </c>
      <c r="W1191" s="42">
        <f ca="1">IFERROR(VLOOKUP($H1191,'Sewer F Rev'!$A:$E,17,FALSE),0)</f>
        <v>0</v>
      </c>
      <c r="X1191" s="34">
        <f>IFERROR(VLOOKUP($H1191,'Sewer F Exp'!$A:$B,15,FALSE),0)</f>
        <v>0</v>
      </c>
      <c r="Y1191" s="34">
        <f>IFERROR(VLOOKUP($H1191,'Sewer F Exp'!$A:$B,16,FALSE),0)</f>
        <v>0</v>
      </c>
      <c r="Z1191" s="42">
        <f>IFERROR(VLOOKUP($H1191,'Sewer F Exp'!$A:$B,17,FALSE),0)</f>
        <v>0</v>
      </c>
      <c r="AA1191" s="34">
        <f>IFERROR(VLOOKUP($H1191,'Refuse F Rev'!$A:$E,15,FALSE),0)</f>
        <v>0</v>
      </c>
      <c r="AB1191" s="34">
        <f>IFERROR(VLOOKUP($H1191,'Refuse F Rev'!$A:$E,16,FALSE),0)</f>
        <v>0</v>
      </c>
      <c r="AC1191" s="42">
        <f>IFERROR(VLOOKUP($H1191,'Refuse F Rev'!$A:$E,17,FALSE),0)</f>
        <v>0</v>
      </c>
      <c r="AD1191" s="34">
        <f>IFERROR(VLOOKUP($H1191,'Refuse F Exp'!$A:$E,15,FALSE),0)</f>
        <v>0</v>
      </c>
      <c r="AE1191" s="34">
        <f>IFERROR(VLOOKUP($H1191,'Refuse F Exp'!$A:$E,16,FALSE),0)</f>
        <v>0</v>
      </c>
      <c r="AF1191" s="42">
        <f>IFERROR(VLOOKUP($H1191,'Refuse F Exp'!$A:$E,17,FALSE),0)</f>
        <v>0</v>
      </c>
      <c r="AG1191" s="34">
        <f>IFERROR(VLOOKUP($H1191,#REF!,10,FALSE),0)</f>
        <v>0</v>
      </c>
      <c r="AH1191" s="34">
        <f>IFERROR(VLOOKUP($H1191,#REF!,11,FALSE),0)</f>
        <v>0</v>
      </c>
      <c r="AI1191" s="42">
        <f>IFERROR(VLOOKUP($H1191,#REF!,12,FALSE),0)</f>
        <v>0</v>
      </c>
      <c r="AJ1191" s="34">
        <f>IFERROR(VLOOKUP($H1191,#REF!,10,FALSE),0)</f>
        <v>0</v>
      </c>
      <c r="AK1191" s="34">
        <f>IFERROR(VLOOKUP($H1191,#REF!,11,FALSE),0)</f>
        <v>0</v>
      </c>
      <c r="AL1191" s="42">
        <f>IFERROR(VLOOKUP($H1191,#REF!,12,FALSE),0)</f>
        <v>0</v>
      </c>
      <c r="AM1191" s="34">
        <f>IFERROR(VLOOKUP($H1191,#REF!,10,FALSE),0)</f>
        <v>0</v>
      </c>
      <c r="AN1191" s="34">
        <f>IFERROR(VLOOKUP($H1191,#REF!,11,FALSE),0)</f>
        <v>0</v>
      </c>
      <c r="AO1191" s="42">
        <f>IFERROR(VLOOKUP($H1191,#REF!,12,FALSE),0)</f>
        <v>0</v>
      </c>
      <c r="AP1191" s="34">
        <f>IFERROR(VLOOKUP($H1191,#REF!,10,FALSE),0)</f>
        <v>0</v>
      </c>
      <c r="AQ1191" s="34">
        <f>IFERROR(VLOOKUP($H1191,#REF!,11,FALSE),0)</f>
        <v>0</v>
      </c>
      <c r="AR1191" s="42">
        <f>IFERROR(VLOOKUP($H1191,#REF!,12,FALSE),0)</f>
        <v>0</v>
      </c>
      <c r="AS1191" s="34">
        <f>IFERROR(VLOOKUP($H1191,#REF!,13,FALSE),0)</f>
        <v>0</v>
      </c>
      <c r="AT1191" s="34">
        <f>IFERROR(VLOOKUP($H1191,#REF!,14,FALSE),0)</f>
        <v>0</v>
      </c>
      <c r="AU1191" s="42">
        <f>IFERROR(VLOOKUP($H1191,#REF!,15,FALSE),0)</f>
        <v>0</v>
      </c>
      <c r="AV1191" s="34">
        <f>IFERROR(VLOOKUP($H1191,#REF!,15,FALSE),0)</f>
        <v>0</v>
      </c>
      <c r="AW1191" s="34">
        <f>IFERROR(VLOOKUP($H1191,#REF!,16,FALSE),0)</f>
        <v>0</v>
      </c>
      <c r="AX1191" s="42">
        <f>IFERROR(VLOOKUP($H1191,#REF!,17,FALSE),0)</f>
        <v>0</v>
      </c>
    </row>
    <row r="1192" spans="1:50" x14ac:dyDescent="0.3">
      <c r="A1192" s="33" t="str">
        <f t="shared" si="72"/>
        <v>0</v>
      </c>
      <c r="B1192" s="33">
        <f>+'R&amp;E EXPORT'!B1167</f>
        <v>0</v>
      </c>
      <c r="C1192" t="str">
        <f>IFERROR(VLOOKUP(A1192,'MCSJ Export'!A:C,3,FALSE),"")</f>
        <v/>
      </c>
      <c r="D1192" s="37">
        <f t="shared" ca="1" si="73"/>
        <v>0</v>
      </c>
      <c r="E1192" s="37">
        <f t="shared" ca="1" si="74"/>
        <v>0</v>
      </c>
      <c r="F1192" s="37">
        <f t="shared" ca="1" si="75"/>
        <v>0</v>
      </c>
      <c r="G1192" s="37"/>
      <c r="H1192" s="33">
        <f>+'R&amp;E EXPORT'!A1167</f>
        <v>0</v>
      </c>
      <c r="I1192" s="34">
        <f>IFERROR(VLOOKUP($H1192,'Gen F Rev'!$A:$M,15,FALSE),0)</f>
        <v>0</v>
      </c>
      <c r="J1192" s="34">
        <f>IFERROR(VLOOKUP($H1192,'Gen F Rev'!$A:$M,16,FALSE),0)</f>
        <v>0</v>
      </c>
      <c r="K1192" s="42">
        <f>IFERROR(VLOOKUP($H1192,'Gen F Rev'!$A:$M,17,FALSE),0)</f>
        <v>0</v>
      </c>
      <c r="L1192" s="34">
        <f>IFERROR(VLOOKUP($H1192,'Gen F Exp'!$A:$E,15,FALSE),0)</f>
        <v>0</v>
      </c>
      <c r="M1192" s="34">
        <f>IFERROR(VLOOKUP($H1192,'Gen F Exp'!$A:$E,16,FALSE),0)</f>
        <v>0</v>
      </c>
      <c r="N1192" s="42">
        <f>IFERROR(VLOOKUP($H1192,'Gen F Exp'!$A:$E,17,FALSE),0)</f>
        <v>0</v>
      </c>
      <c r="O1192" s="34">
        <f>IFERROR(VLOOKUP($H1192,'Water F Rev'!$A:$L,15,FALSE),0)</f>
        <v>0</v>
      </c>
      <c r="P1192" s="34">
        <f>IFERROR(VLOOKUP($H1192,'Water F Rev'!$A:$L,16,FALSE),0)</f>
        <v>0</v>
      </c>
      <c r="Q1192" s="42">
        <f>IFERROR(VLOOKUP($H1192,'Water F Rev'!$A:$L,17,FALSE),0)</f>
        <v>0</v>
      </c>
      <c r="R1192" s="34">
        <f>IFERROR(VLOOKUP($H1192,'Water F Exp'!$A:$K,15,FALSE),0)</f>
        <v>0</v>
      </c>
      <c r="S1192" s="34">
        <f>IFERROR(VLOOKUP($H1192,'Water F Exp'!$A:$K,16,FALSE),0)</f>
        <v>0</v>
      </c>
      <c r="T1192" s="42">
        <f>IFERROR(VLOOKUP($H1192,'Water F Exp'!$A:$K,17,FALSE),0)</f>
        <v>0</v>
      </c>
      <c r="U1192" s="34">
        <f ca="1">IFERROR(VLOOKUP($H1192,'Sewer F Rev'!$A:$E,15,FALSE),0)</f>
        <v>0</v>
      </c>
      <c r="V1192" s="34">
        <f ca="1">IFERROR(VLOOKUP($H1192,'Sewer F Rev'!$A:$E,16,FALSE),0)</f>
        <v>0</v>
      </c>
      <c r="W1192" s="42">
        <f ca="1">IFERROR(VLOOKUP($H1192,'Sewer F Rev'!$A:$E,17,FALSE),0)</f>
        <v>0</v>
      </c>
      <c r="X1192" s="34">
        <f>IFERROR(VLOOKUP($H1192,'Sewer F Exp'!$A:$B,15,FALSE),0)</f>
        <v>0</v>
      </c>
      <c r="Y1192" s="34">
        <f>IFERROR(VLOOKUP($H1192,'Sewer F Exp'!$A:$B,16,FALSE),0)</f>
        <v>0</v>
      </c>
      <c r="Z1192" s="42">
        <f>IFERROR(VLOOKUP($H1192,'Sewer F Exp'!$A:$B,17,FALSE),0)</f>
        <v>0</v>
      </c>
      <c r="AA1192" s="34">
        <f>IFERROR(VLOOKUP($H1192,'Refuse F Rev'!$A:$E,15,FALSE),0)</f>
        <v>0</v>
      </c>
      <c r="AB1192" s="34">
        <f>IFERROR(VLOOKUP($H1192,'Refuse F Rev'!$A:$E,16,FALSE),0)</f>
        <v>0</v>
      </c>
      <c r="AC1192" s="42">
        <f>IFERROR(VLOOKUP($H1192,'Refuse F Rev'!$A:$E,17,FALSE),0)</f>
        <v>0</v>
      </c>
      <c r="AD1192" s="34">
        <f>IFERROR(VLOOKUP($H1192,'Refuse F Exp'!$A:$E,15,FALSE),0)</f>
        <v>0</v>
      </c>
      <c r="AE1192" s="34">
        <f>IFERROR(VLOOKUP($H1192,'Refuse F Exp'!$A:$E,16,FALSE),0)</f>
        <v>0</v>
      </c>
      <c r="AF1192" s="42">
        <f>IFERROR(VLOOKUP($H1192,'Refuse F Exp'!$A:$E,17,FALSE),0)</f>
        <v>0</v>
      </c>
      <c r="AG1192" s="34">
        <f>IFERROR(VLOOKUP($H1192,#REF!,10,FALSE),0)</f>
        <v>0</v>
      </c>
      <c r="AH1192" s="34">
        <f>IFERROR(VLOOKUP($H1192,#REF!,11,FALSE),0)</f>
        <v>0</v>
      </c>
      <c r="AI1192" s="42">
        <f>IFERROR(VLOOKUP($H1192,#REF!,12,FALSE),0)</f>
        <v>0</v>
      </c>
      <c r="AJ1192" s="34">
        <f>IFERROR(VLOOKUP($H1192,#REF!,10,FALSE),0)</f>
        <v>0</v>
      </c>
      <c r="AK1192" s="34">
        <f>IFERROR(VLOOKUP($H1192,#REF!,11,FALSE),0)</f>
        <v>0</v>
      </c>
      <c r="AL1192" s="42">
        <f>IFERROR(VLOOKUP($H1192,#REF!,12,FALSE),0)</f>
        <v>0</v>
      </c>
      <c r="AM1192" s="34">
        <f>IFERROR(VLOOKUP($H1192,#REF!,10,FALSE),0)</f>
        <v>0</v>
      </c>
      <c r="AN1192" s="34">
        <f>IFERROR(VLOOKUP($H1192,#REF!,11,FALSE),0)</f>
        <v>0</v>
      </c>
      <c r="AO1192" s="42">
        <f>IFERROR(VLOOKUP($H1192,#REF!,12,FALSE),0)</f>
        <v>0</v>
      </c>
      <c r="AP1192" s="34">
        <f>IFERROR(VLOOKUP($H1192,#REF!,10,FALSE),0)</f>
        <v>0</v>
      </c>
      <c r="AQ1192" s="34">
        <f>IFERROR(VLOOKUP($H1192,#REF!,11,FALSE),0)</f>
        <v>0</v>
      </c>
      <c r="AR1192" s="42">
        <f>IFERROR(VLOOKUP($H1192,#REF!,12,FALSE),0)</f>
        <v>0</v>
      </c>
      <c r="AS1192" s="34">
        <f>IFERROR(VLOOKUP($H1192,#REF!,13,FALSE),0)</f>
        <v>0</v>
      </c>
      <c r="AT1192" s="34">
        <f>IFERROR(VLOOKUP($H1192,#REF!,14,FALSE),0)</f>
        <v>0</v>
      </c>
      <c r="AU1192" s="42">
        <f>IFERROR(VLOOKUP($H1192,#REF!,15,FALSE),0)</f>
        <v>0</v>
      </c>
      <c r="AV1192" s="34">
        <f>IFERROR(VLOOKUP($H1192,#REF!,15,FALSE),0)</f>
        <v>0</v>
      </c>
      <c r="AW1192" s="34">
        <f>IFERROR(VLOOKUP($H1192,#REF!,16,FALSE),0)</f>
        <v>0</v>
      </c>
      <c r="AX1192" s="42">
        <f>IFERROR(VLOOKUP($H1192,#REF!,17,FALSE),0)</f>
        <v>0</v>
      </c>
    </row>
    <row r="1193" spans="1:50" x14ac:dyDescent="0.3">
      <c r="A1193" s="33" t="str">
        <f t="shared" si="72"/>
        <v>0</v>
      </c>
      <c r="B1193" s="33">
        <f>+'R&amp;E EXPORT'!B1168</f>
        <v>0</v>
      </c>
      <c r="C1193" t="str">
        <f>IFERROR(VLOOKUP(A1193,'MCSJ Export'!A:C,3,FALSE),"")</f>
        <v/>
      </c>
      <c r="D1193" s="37">
        <f t="shared" ca="1" si="73"/>
        <v>0</v>
      </c>
      <c r="E1193" s="37">
        <f t="shared" ca="1" si="74"/>
        <v>0</v>
      </c>
      <c r="F1193" s="37">
        <f t="shared" ca="1" si="75"/>
        <v>0</v>
      </c>
      <c r="G1193" s="37"/>
      <c r="H1193" s="33">
        <f>+'R&amp;E EXPORT'!A1168</f>
        <v>0</v>
      </c>
      <c r="I1193" s="34">
        <f>IFERROR(VLOOKUP($H1193,'Gen F Rev'!$A:$M,15,FALSE),0)</f>
        <v>0</v>
      </c>
      <c r="J1193" s="34">
        <f>IFERROR(VLOOKUP($H1193,'Gen F Rev'!$A:$M,16,FALSE),0)</f>
        <v>0</v>
      </c>
      <c r="K1193" s="42">
        <f>IFERROR(VLOOKUP($H1193,'Gen F Rev'!$A:$M,17,FALSE),0)</f>
        <v>0</v>
      </c>
      <c r="L1193" s="34">
        <f>IFERROR(VLOOKUP($H1193,'Gen F Exp'!$A:$E,15,FALSE),0)</f>
        <v>0</v>
      </c>
      <c r="M1193" s="34">
        <f>IFERROR(VLOOKUP($H1193,'Gen F Exp'!$A:$E,16,FALSE),0)</f>
        <v>0</v>
      </c>
      <c r="N1193" s="42">
        <f>IFERROR(VLOOKUP($H1193,'Gen F Exp'!$A:$E,17,FALSE),0)</f>
        <v>0</v>
      </c>
      <c r="O1193" s="34">
        <f>IFERROR(VLOOKUP($H1193,'Water F Rev'!$A:$L,15,FALSE),0)</f>
        <v>0</v>
      </c>
      <c r="P1193" s="34">
        <f>IFERROR(VLOOKUP($H1193,'Water F Rev'!$A:$L,16,FALSE),0)</f>
        <v>0</v>
      </c>
      <c r="Q1193" s="42">
        <f>IFERROR(VLOOKUP($H1193,'Water F Rev'!$A:$L,17,FALSE),0)</f>
        <v>0</v>
      </c>
      <c r="R1193" s="34">
        <f>IFERROR(VLOOKUP($H1193,'Water F Exp'!$A:$K,15,FALSE),0)</f>
        <v>0</v>
      </c>
      <c r="S1193" s="34">
        <f>IFERROR(VLOOKUP($H1193,'Water F Exp'!$A:$K,16,FALSE),0)</f>
        <v>0</v>
      </c>
      <c r="T1193" s="42">
        <f>IFERROR(VLOOKUP($H1193,'Water F Exp'!$A:$K,17,FALSE),0)</f>
        <v>0</v>
      </c>
      <c r="U1193" s="34">
        <f ca="1">IFERROR(VLOOKUP($H1193,'Sewer F Rev'!$A:$E,15,FALSE),0)</f>
        <v>0</v>
      </c>
      <c r="V1193" s="34">
        <f ca="1">IFERROR(VLOOKUP($H1193,'Sewer F Rev'!$A:$E,16,FALSE),0)</f>
        <v>0</v>
      </c>
      <c r="W1193" s="42">
        <f ca="1">IFERROR(VLOOKUP($H1193,'Sewer F Rev'!$A:$E,17,FALSE),0)</f>
        <v>0</v>
      </c>
      <c r="X1193" s="34">
        <f>IFERROR(VLOOKUP($H1193,'Sewer F Exp'!$A:$B,15,FALSE),0)</f>
        <v>0</v>
      </c>
      <c r="Y1193" s="34">
        <f>IFERROR(VLOOKUP($H1193,'Sewer F Exp'!$A:$B,16,FALSE),0)</f>
        <v>0</v>
      </c>
      <c r="Z1193" s="42">
        <f>IFERROR(VLOOKUP($H1193,'Sewer F Exp'!$A:$B,17,FALSE),0)</f>
        <v>0</v>
      </c>
      <c r="AA1193" s="34">
        <f>IFERROR(VLOOKUP($H1193,'Refuse F Rev'!$A:$E,15,FALSE),0)</f>
        <v>0</v>
      </c>
      <c r="AB1193" s="34">
        <f>IFERROR(VLOOKUP($H1193,'Refuse F Rev'!$A:$E,16,FALSE),0)</f>
        <v>0</v>
      </c>
      <c r="AC1193" s="42">
        <f>IFERROR(VLOOKUP($H1193,'Refuse F Rev'!$A:$E,17,FALSE),0)</f>
        <v>0</v>
      </c>
      <c r="AD1193" s="34">
        <f>IFERROR(VLOOKUP($H1193,'Refuse F Exp'!$A:$E,15,FALSE),0)</f>
        <v>0</v>
      </c>
      <c r="AE1193" s="34">
        <f>IFERROR(VLOOKUP($H1193,'Refuse F Exp'!$A:$E,16,FALSE),0)</f>
        <v>0</v>
      </c>
      <c r="AF1193" s="42">
        <f>IFERROR(VLOOKUP($H1193,'Refuse F Exp'!$A:$E,17,FALSE),0)</f>
        <v>0</v>
      </c>
      <c r="AG1193" s="34">
        <f>IFERROR(VLOOKUP($H1193,#REF!,10,FALSE),0)</f>
        <v>0</v>
      </c>
      <c r="AH1193" s="34">
        <f>IFERROR(VLOOKUP($H1193,#REF!,11,FALSE),0)</f>
        <v>0</v>
      </c>
      <c r="AI1193" s="42">
        <f>IFERROR(VLOOKUP($H1193,#REF!,12,FALSE),0)</f>
        <v>0</v>
      </c>
      <c r="AJ1193" s="34">
        <f>IFERROR(VLOOKUP($H1193,#REF!,10,FALSE),0)</f>
        <v>0</v>
      </c>
      <c r="AK1193" s="34">
        <f>IFERROR(VLOOKUP($H1193,#REF!,11,FALSE),0)</f>
        <v>0</v>
      </c>
      <c r="AL1193" s="42">
        <f>IFERROR(VLOOKUP($H1193,#REF!,12,FALSE),0)</f>
        <v>0</v>
      </c>
      <c r="AM1193" s="34">
        <f>IFERROR(VLOOKUP($H1193,#REF!,10,FALSE),0)</f>
        <v>0</v>
      </c>
      <c r="AN1193" s="34">
        <f>IFERROR(VLOOKUP($H1193,#REF!,11,FALSE),0)</f>
        <v>0</v>
      </c>
      <c r="AO1193" s="42">
        <f>IFERROR(VLOOKUP($H1193,#REF!,12,FALSE),0)</f>
        <v>0</v>
      </c>
      <c r="AP1193" s="34">
        <f>IFERROR(VLOOKUP($H1193,#REF!,10,FALSE),0)</f>
        <v>0</v>
      </c>
      <c r="AQ1193" s="34">
        <f>IFERROR(VLOOKUP($H1193,#REF!,11,FALSE),0)</f>
        <v>0</v>
      </c>
      <c r="AR1193" s="42">
        <f>IFERROR(VLOOKUP($H1193,#REF!,12,FALSE),0)</f>
        <v>0</v>
      </c>
      <c r="AS1193" s="34">
        <f>IFERROR(VLOOKUP($H1193,#REF!,13,FALSE),0)</f>
        <v>0</v>
      </c>
      <c r="AT1193" s="34">
        <f>IFERROR(VLOOKUP($H1193,#REF!,14,FALSE),0)</f>
        <v>0</v>
      </c>
      <c r="AU1193" s="42">
        <f>IFERROR(VLOOKUP($H1193,#REF!,15,FALSE),0)</f>
        <v>0</v>
      </c>
      <c r="AV1193" s="34">
        <f>IFERROR(VLOOKUP($H1193,#REF!,15,FALSE),0)</f>
        <v>0</v>
      </c>
      <c r="AW1193" s="34">
        <f>IFERROR(VLOOKUP($H1193,#REF!,16,FALSE),0)</f>
        <v>0</v>
      </c>
      <c r="AX1193" s="42">
        <f>IFERROR(VLOOKUP($H1193,#REF!,17,FALSE),0)</f>
        <v>0</v>
      </c>
    </row>
    <row r="1194" spans="1:50" x14ac:dyDescent="0.3">
      <c r="A1194" s="33" t="str">
        <f t="shared" si="72"/>
        <v>0</v>
      </c>
      <c r="B1194" s="33">
        <f>+'R&amp;E EXPORT'!B1169</f>
        <v>0</v>
      </c>
      <c r="C1194" t="str">
        <f>IFERROR(VLOOKUP(A1194,'MCSJ Export'!A:C,3,FALSE),"")</f>
        <v/>
      </c>
      <c r="D1194" s="37">
        <f t="shared" ca="1" si="73"/>
        <v>0</v>
      </c>
      <c r="E1194" s="37">
        <f t="shared" ca="1" si="74"/>
        <v>0</v>
      </c>
      <c r="F1194" s="37">
        <f t="shared" ca="1" si="75"/>
        <v>0</v>
      </c>
      <c r="G1194" s="37"/>
      <c r="H1194" s="33">
        <f>+'R&amp;E EXPORT'!A1169</f>
        <v>0</v>
      </c>
      <c r="I1194" s="34">
        <f>IFERROR(VLOOKUP($H1194,'Gen F Rev'!$A:$M,15,FALSE),0)</f>
        <v>0</v>
      </c>
      <c r="J1194" s="34">
        <f>IFERROR(VLOOKUP($H1194,'Gen F Rev'!$A:$M,16,FALSE),0)</f>
        <v>0</v>
      </c>
      <c r="K1194" s="42">
        <f>IFERROR(VLOOKUP($H1194,'Gen F Rev'!$A:$M,17,FALSE),0)</f>
        <v>0</v>
      </c>
      <c r="L1194" s="34">
        <f>IFERROR(VLOOKUP($H1194,'Gen F Exp'!$A:$E,15,FALSE),0)</f>
        <v>0</v>
      </c>
      <c r="M1194" s="34">
        <f>IFERROR(VLOOKUP($H1194,'Gen F Exp'!$A:$E,16,FALSE),0)</f>
        <v>0</v>
      </c>
      <c r="N1194" s="42">
        <f>IFERROR(VLOOKUP($H1194,'Gen F Exp'!$A:$E,17,FALSE),0)</f>
        <v>0</v>
      </c>
      <c r="O1194" s="34">
        <f>IFERROR(VLOOKUP($H1194,'Water F Rev'!$A:$L,15,FALSE),0)</f>
        <v>0</v>
      </c>
      <c r="P1194" s="34">
        <f>IFERROR(VLOOKUP($H1194,'Water F Rev'!$A:$L,16,FALSE),0)</f>
        <v>0</v>
      </c>
      <c r="Q1194" s="42">
        <f>IFERROR(VLOOKUP($H1194,'Water F Rev'!$A:$L,17,FALSE),0)</f>
        <v>0</v>
      </c>
      <c r="R1194" s="34">
        <f>IFERROR(VLOOKUP($H1194,'Water F Exp'!$A:$K,15,FALSE),0)</f>
        <v>0</v>
      </c>
      <c r="S1194" s="34">
        <f>IFERROR(VLOOKUP($H1194,'Water F Exp'!$A:$K,16,FALSE),0)</f>
        <v>0</v>
      </c>
      <c r="T1194" s="42">
        <f>IFERROR(VLOOKUP($H1194,'Water F Exp'!$A:$K,17,FALSE),0)</f>
        <v>0</v>
      </c>
      <c r="U1194" s="34">
        <f ca="1">IFERROR(VLOOKUP($H1194,'Sewer F Rev'!$A:$E,15,FALSE),0)</f>
        <v>0</v>
      </c>
      <c r="V1194" s="34">
        <f ca="1">IFERROR(VLOOKUP($H1194,'Sewer F Rev'!$A:$E,16,FALSE),0)</f>
        <v>0</v>
      </c>
      <c r="W1194" s="42">
        <f ca="1">IFERROR(VLOOKUP($H1194,'Sewer F Rev'!$A:$E,17,FALSE),0)</f>
        <v>0</v>
      </c>
      <c r="X1194" s="34">
        <f>IFERROR(VLOOKUP($H1194,'Sewer F Exp'!$A:$B,15,FALSE),0)</f>
        <v>0</v>
      </c>
      <c r="Y1194" s="34">
        <f>IFERROR(VLOOKUP($H1194,'Sewer F Exp'!$A:$B,16,FALSE),0)</f>
        <v>0</v>
      </c>
      <c r="Z1194" s="42">
        <f>IFERROR(VLOOKUP($H1194,'Sewer F Exp'!$A:$B,17,FALSE),0)</f>
        <v>0</v>
      </c>
      <c r="AA1194" s="34">
        <f>IFERROR(VLOOKUP($H1194,'Refuse F Rev'!$A:$E,15,FALSE),0)</f>
        <v>0</v>
      </c>
      <c r="AB1194" s="34">
        <f>IFERROR(VLOOKUP($H1194,'Refuse F Rev'!$A:$E,16,FALSE),0)</f>
        <v>0</v>
      </c>
      <c r="AC1194" s="42">
        <f>IFERROR(VLOOKUP($H1194,'Refuse F Rev'!$A:$E,17,FALSE),0)</f>
        <v>0</v>
      </c>
      <c r="AD1194" s="34">
        <f>IFERROR(VLOOKUP($H1194,'Refuse F Exp'!$A:$E,15,FALSE),0)</f>
        <v>0</v>
      </c>
      <c r="AE1194" s="34">
        <f>IFERROR(VLOOKUP($H1194,'Refuse F Exp'!$A:$E,16,FALSE),0)</f>
        <v>0</v>
      </c>
      <c r="AF1194" s="42">
        <f>IFERROR(VLOOKUP($H1194,'Refuse F Exp'!$A:$E,17,FALSE),0)</f>
        <v>0</v>
      </c>
      <c r="AG1194" s="34">
        <f>IFERROR(VLOOKUP($H1194,#REF!,10,FALSE),0)</f>
        <v>0</v>
      </c>
      <c r="AH1194" s="34">
        <f>IFERROR(VLOOKUP($H1194,#REF!,11,FALSE),0)</f>
        <v>0</v>
      </c>
      <c r="AI1194" s="42">
        <f>IFERROR(VLOOKUP($H1194,#REF!,12,FALSE),0)</f>
        <v>0</v>
      </c>
      <c r="AJ1194" s="34">
        <f>IFERROR(VLOOKUP($H1194,#REF!,10,FALSE),0)</f>
        <v>0</v>
      </c>
      <c r="AK1194" s="34">
        <f>IFERROR(VLOOKUP($H1194,#REF!,11,FALSE),0)</f>
        <v>0</v>
      </c>
      <c r="AL1194" s="42">
        <f>IFERROR(VLOOKUP($H1194,#REF!,12,FALSE),0)</f>
        <v>0</v>
      </c>
      <c r="AM1194" s="34">
        <f>IFERROR(VLOOKUP($H1194,#REF!,10,FALSE),0)</f>
        <v>0</v>
      </c>
      <c r="AN1194" s="34">
        <f>IFERROR(VLOOKUP($H1194,#REF!,11,FALSE),0)</f>
        <v>0</v>
      </c>
      <c r="AO1194" s="42">
        <f>IFERROR(VLOOKUP($H1194,#REF!,12,FALSE),0)</f>
        <v>0</v>
      </c>
      <c r="AP1194" s="34">
        <f>IFERROR(VLOOKUP($H1194,#REF!,10,FALSE),0)</f>
        <v>0</v>
      </c>
      <c r="AQ1194" s="34">
        <f>IFERROR(VLOOKUP($H1194,#REF!,11,FALSE),0)</f>
        <v>0</v>
      </c>
      <c r="AR1194" s="42">
        <f>IFERROR(VLOOKUP($H1194,#REF!,12,FALSE),0)</f>
        <v>0</v>
      </c>
      <c r="AS1194" s="34">
        <f>IFERROR(VLOOKUP($H1194,#REF!,13,FALSE),0)</f>
        <v>0</v>
      </c>
      <c r="AT1194" s="34">
        <f>IFERROR(VLOOKUP($H1194,#REF!,14,FALSE),0)</f>
        <v>0</v>
      </c>
      <c r="AU1194" s="42">
        <f>IFERROR(VLOOKUP($H1194,#REF!,15,FALSE),0)</f>
        <v>0</v>
      </c>
      <c r="AV1194" s="34">
        <f>IFERROR(VLOOKUP($H1194,#REF!,15,FALSE),0)</f>
        <v>0</v>
      </c>
      <c r="AW1194" s="34">
        <f>IFERROR(VLOOKUP($H1194,#REF!,16,FALSE),0)</f>
        <v>0</v>
      </c>
      <c r="AX1194" s="42">
        <f>IFERROR(VLOOKUP($H1194,#REF!,17,FALSE),0)</f>
        <v>0</v>
      </c>
    </row>
    <row r="1195" spans="1:50" x14ac:dyDescent="0.3">
      <c r="A1195" s="33" t="str">
        <f t="shared" si="72"/>
        <v>0</v>
      </c>
      <c r="B1195" s="33">
        <f>+'R&amp;E EXPORT'!B1170</f>
        <v>0</v>
      </c>
      <c r="C1195" t="str">
        <f>IFERROR(VLOOKUP(A1195,'MCSJ Export'!A:C,3,FALSE),"")</f>
        <v/>
      </c>
      <c r="D1195" s="37">
        <f t="shared" ca="1" si="73"/>
        <v>0</v>
      </c>
      <c r="E1195" s="37">
        <f t="shared" ca="1" si="74"/>
        <v>0</v>
      </c>
      <c r="F1195" s="37">
        <f t="shared" ca="1" si="75"/>
        <v>0</v>
      </c>
      <c r="G1195" s="37"/>
      <c r="H1195" s="33">
        <f>+'R&amp;E EXPORT'!A1170</f>
        <v>0</v>
      </c>
      <c r="I1195" s="34">
        <f>IFERROR(VLOOKUP($H1195,'Gen F Rev'!$A:$M,15,FALSE),0)</f>
        <v>0</v>
      </c>
      <c r="J1195" s="34">
        <f>IFERROR(VLOOKUP($H1195,'Gen F Rev'!$A:$M,16,FALSE),0)</f>
        <v>0</v>
      </c>
      <c r="K1195" s="42">
        <f>IFERROR(VLOOKUP($H1195,'Gen F Rev'!$A:$M,17,FALSE),0)</f>
        <v>0</v>
      </c>
      <c r="L1195" s="34">
        <f>IFERROR(VLOOKUP($H1195,'Gen F Exp'!$A:$E,15,FALSE),0)</f>
        <v>0</v>
      </c>
      <c r="M1195" s="34">
        <f>IFERROR(VLOOKUP($H1195,'Gen F Exp'!$A:$E,16,FALSE),0)</f>
        <v>0</v>
      </c>
      <c r="N1195" s="42">
        <f>IFERROR(VLOOKUP($H1195,'Gen F Exp'!$A:$E,17,FALSE),0)</f>
        <v>0</v>
      </c>
      <c r="O1195" s="34">
        <f>IFERROR(VLOOKUP($H1195,'Water F Rev'!$A:$L,15,FALSE),0)</f>
        <v>0</v>
      </c>
      <c r="P1195" s="34">
        <f>IFERROR(VLOOKUP($H1195,'Water F Rev'!$A:$L,16,FALSE),0)</f>
        <v>0</v>
      </c>
      <c r="Q1195" s="42">
        <f>IFERROR(VLOOKUP($H1195,'Water F Rev'!$A:$L,17,FALSE),0)</f>
        <v>0</v>
      </c>
      <c r="R1195" s="34">
        <f>IFERROR(VLOOKUP($H1195,'Water F Exp'!$A:$K,15,FALSE),0)</f>
        <v>0</v>
      </c>
      <c r="S1195" s="34">
        <f>IFERROR(VLOOKUP($H1195,'Water F Exp'!$A:$K,16,FALSE),0)</f>
        <v>0</v>
      </c>
      <c r="T1195" s="42">
        <f>IFERROR(VLOOKUP($H1195,'Water F Exp'!$A:$K,17,FALSE),0)</f>
        <v>0</v>
      </c>
      <c r="U1195" s="34">
        <f ca="1">IFERROR(VLOOKUP($H1195,'Sewer F Rev'!$A:$E,15,FALSE),0)</f>
        <v>0</v>
      </c>
      <c r="V1195" s="34">
        <f ca="1">IFERROR(VLOOKUP($H1195,'Sewer F Rev'!$A:$E,16,FALSE),0)</f>
        <v>0</v>
      </c>
      <c r="W1195" s="42">
        <f ca="1">IFERROR(VLOOKUP($H1195,'Sewer F Rev'!$A:$E,17,FALSE),0)</f>
        <v>0</v>
      </c>
      <c r="X1195" s="34">
        <f>IFERROR(VLOOKUP($H1195,'Sewer F Exp'!$A:$B,15,FALSE),0)</f>
        <v>0</v>
      </c>
      <c r="Y1195" s="34">
        <f>IFERROR(VLOOKUP($H1195,'Sewer F Exp'!$A:$B,16,FALSE),0)</f>
        <v>0</v>
      </c>
      <c r="Z1195" s="42">
        <f>IFERROR(VLOOKUP($H1195,'Sewer F Exp'!$A:$B,17,FALSE),0)</f>
        <v>0</v>
      </c>
      <c r="AA1195" s="34">
        <f>IFERROR(VLOOKUP($H1195,'Refuse F Rev'!$A:$E,15,FALSE),0)</f>
        <v>0</v>
      </c>
      <c r="AB1195" s="34">
        <f>IFERROR(VLOOKUP($H1195,'Refuse F Rev'!$A:$E,16,FALSE),0)</f>
        <v>0</v>
      </c>
      <c r="AC1195" s="42">
        <f>IFERROR(VLOOKUP($H1195,'Refuse F Rev'!$A:$E,17,FALSE),0)</f>
        <v>0</v>
      </c>
      <c r="AD1195" s="34">
        <f>IFERROR(VLOOKUP($H1195,'Refuse F Exp'!$A:$E,15,FALSE),0)</f>
        <v>0</v>
      </c>
      <c r="AE1195" s="34">
        <f>IFERROR(VLOOKUP($H1195,'Refuse F Exp'!$A:$E,16,FALSE),0)</f>
        <v>0</v>
      </c>
      <c r="AF1195" s="42">
        <f>IFERROR(VLOOKUP($H1195,'Refuse F Exp'!$A:$E,17,FALSE),0)</f>
        <v>0</v>
      </c>
      <c r="AG1195" s="34">
        <f>IFERROR(VLOOKUP($H1195,#REF!,10,FALSE),0)</f>
        <v>0</v>
      </c>
      <c r="AH1195" s="34">
        <f>IFERROR(VLOOKUP($H1195,#REF!,11,FALSE),0)</f>
        <v>0</v>
      </c>
      <c r="AI1195" s="42">
        <f>IFERROR(VLOOKUP($H1195,#REF!,12,FALSE),0)</f>
        <v>0</v>
      </c>
      <c r="AJ1195" s="34">
        <f>IFERROR(VLOOKUP($H1195,#REF!,10,FALSE),0)</f>
        <v>0</v>
      </c>
      <c r="AK1195" s="34">
        <f>IFERROR(VLOOKUP($H1195,#REF!,11,FALSE),0)</f>
        <v>0</v>
      </c>
      <c r="AL1195" s="42">
        <f>IFERROR(VLOOKUP($H1195,#REF!,12,FALSE),0)</f>
        <v>0</v>
      </c>
      <c r="AM1195" s="34">
        <f>IFERROR(VLOOKUP($H1195,#REF!,10,FALSE),0)</f>
        <v>0</v>
      </c>
      <c r="AN1195" s="34">
        <f>IFERROR(VLOOKUP($H1195,#REF!,11,FALSE),0)</f>
        <v>0</v>
      </c>
      <c r="AO1195" s="42">
        <f>IFERROR(VLOOKUP($H1195,#REF!,12,FALSE),0)</f>
        <v>0</v>
      </c>
      <c r="AP1195" s="34">
        <f>IFERROR(VLOOKUP($H1195,#REF!,10,FALSE),0)</f>
        <v>0</v>
      </c>
      <c r="AQ1195" s="34">
        <f>IFERROR(VLOOKUP($H1195,#REF!,11,FALSE),0)</f>
        <v>0</v>
      </c>
      <c r="AR1195" s="42">
        <f>IFERROR(VLOOKUP($H1195,#REF!,12,FALSE),0)</f>
        <v>0</v>
      </c>
      <c r="AS1195" s="34">
        <f>IFERROR(VLOOKUP($H1195,#REF!,13,FALSE),0)</f>
        <v>0</v>
      </c>
      <c r="AT1195" s="34">
        <f>IFERROR(VLOOKUP($H1195,#REF!,14,FALSE),0)</f>
        <v>0</v>
      </c>
      <c r="AU1195" s="42">
        <f>IFERROR(VLOOKUP($H1195,#REF!,15,FALSE),0)</f>
        <v>0</v>
      </c>
      <c r="AV1195" s="34">
        <f>IFERROR(VLOOKUP($H1195,#REF!,15,FALSE),0)</f>
        <v>0</v>
      </c>
      <c r="AW1195" s="34">
        <f>IFERROR(VLOOKUP($H1195,#REF!,16,FALSE),0)</f>
        <v>0</v>
      </c>
      <c r="AX1195" s="42">
        <f>IFERROR(VLOOKUP($H1195,#REF!,17,FALSE),0)</f>
        <v>0</v>
      </c>
    </row>
    <row r="1196" spans="1:50" x14ac:dyDescent="0.3">
      <c r="A1196" s="33" t="str">
        <f t="shared" si="72"/>
        <v>0</v>
      </c>
      <c r="B1196" s="33">
        <f>+'R&amp;E EXPORT'!B1171</f>
        <v>0</v>
      </c>
      <c r="C1196" t="str">
        <f>IFERROR(VLOOKUP(A1196,'MCSJ Export'!A:C,3,FALSE),"")</f>
        <v/>
      </c>
      <c r="D1196" s="37">
        <f t="shared" ca="1" si="73"/>
        <v>0</v>
      </c>
      <c r="E1196" s="37">
        <f t="shared" ca="1" si="74"/>
        <v>0</v>
      </c>
      <c r="F1196" s="37">
        <f t="shared" ca="1" si="75"/>
        <v>0</v>
      </c>
      <c r="G1196" s="37"/>
      <c r="H1196" s="33">
        <f>+'R&amp;E EXPORT'!A1171</f>
        <v>0</v>
      </c>
      <c r="I1196" s="34">
        <f>IFERROR(VLOOKUP($H1196,'Gen F Rev'!$A:$M,15,FALSE),0)</f>
        <v>0</v>
      </c>
      <c r="J1196" s="34">
        <f>IFERROR(VLOOKUP($H1196,'Gen F Rev'!$A:$M,16,FALSE),0)</f>
        <v>0</v>
      </c>
      <c r="K1196" s="42">
        <f>IFERROR(VLOOKUP($H1196,'Gen F Rev'!$A:$M,17,FALSE),0)</f>
        <v>0</v>
      </c>
      <c r="L1196" s="34">
        <f>IFERROR(VLOOKUP($H1196,'Gen F Exp'!$A:$E,15,FALSE),0)</f>
        <v>0</v>
      </c>
      <c r="M1196" s="34">
        <f>IFERROR(VLOOKUP($H1196,'Gen F Exp'!$A:$E,16,FALSE),0)</f>
        <v>0</v>
      </c>
      <c r="N1196" s="42">
        <f>IFERROR(VLOOKUP($H1196,'Gen F Exp'!$A:$E,17,FALSE),0)</f>
        <v>0</v>
      </c>
      <c r="O1196" s="34">
        <f>IFERROR(VLOOKUP($H1196,'Water F Rev'!$A:$L,15,FALSE),0)</f>
        <v>0</v>
      </c>
      <c r="P1196" s="34">
        <f>IFERROR(VLOOKUP($H1196,'Water F Rev'!$A:$L,16,FALSE),0)</f>
        <v>0</v>
      </c>
      <c r="Q1196" s="42">
        <f>IFERROR(VLOOKUP($H1196,'Water F Rev'!$A:$L,17,FALSE),0)</f>
        <v>0</v>
      </c>
      <c r="R1196" s="34">
        <f>IFERROR(VLOOKUP($H1196,'Water F Exp'!$A:$K,15,FALSE),0)</f>
        <v>0</v>
      </c>
      <c r="S1196" s="34">
        <f>IFERROR(VLOOKUP($H1196,'Water F Exp'!$A:$K,16,FALSE),0)</f>
        <v>0</v>
      </c>
      <c r="T1196" s="42">
        <f>IFERROR(VLOOKUP($H1196,'Water F Exp'!$A:$K,17,FALSE),0)</f>
        <v>0</v>
      </c>
      <c r="U1196" s="34">
        <f ca="1">IFERROR(VLOOKUP($H1196,'Sewer F Rev'!$A:$E,15,FALSE),0)</f>
        <v>0</v>
      </c>
      <c r="V1196" s="34">
        <f ca="1">IFERROR(VLOOKUP($H1196,'Sewer F Rev'!$A:$E,16,FALSE),0)</f>
        <v>0</v>
      </c>
      <c r="W1196" s="42">
        <f ca="1">IFERROR(VLOOKUP($H1196,'Sewer F Rev'!$A:$E,17,FALSE),0)</f>
        <v>0</v>
      </c>
      <c r="X1196" s="34">
        <f>IFERROR(VLOOKUP($H1196,'Sewer F Exp'!$A:$B,15,FALSE),0)</f>
        <v>0</v>
      </c>
      <c r="Y1196" s="34">
        <f>IFERROR(VLOOKUP($H1196,'Sewer F Exp'!$A:$B,16,FALSE),0)</f>
        <v>0</v>
      </c>
      <c r="Z1196" s="42">
        <f>IFERROR(VLOOKUP($H1196,'Sewer F Exp'!$A:$B,17,FALSE),0)</f>
        <v>0</v>
      </c>
      <c r="AA1196" s="34">
        <f>IFERROR(VLOOKUP($H1196,'Refuse F Rev'!$A:$E,15,FALSE),0)</f>
        <v>0</v>
      </c>
      <c r="AB1196" s="34">
        <f>IFERROR(VLOOKUP($H1196,'Refuse F Rev'!$A:$E,16,FALSE),0)</f>
        <v>0</v>
      </c>
      <c r="AC1196" s="42">
        <f>IFERROR(VLOOKUP($H1196,'Refuse F Rev'!$A:$E,17,FALSE),0)</f>
        <v>0</v>
      </c>
      <c r="AD1196" s="34">
        <f>IFERROR(VLOOKUP($H1196,'Refuse F Exp'!$A:$E,15,FALSE),0)</f>
        <v>0</v>
      </c>
      <c r="AE1196" s="34">
        <f>IFERROR(VLOOKUP($H1196,'Refuse F Exp'!$A:$E,16,FALSE),0)</f>
        <v>0</v>
      </c>
      <c r="AF1196" s="42">
        <f>IFERROR(VLOOKUP($H1196,'Refuse F Exp'!$A:$E,17,FALSE),0)</f>
        <v>0</v>
      </c>
      <c r="AG1196" s="34">
        <f>IFERROR(VLOOKUP($H1196,#REF!,10,FALSE),0)</f>
        <v>0</v>
      </c>
      <c r="AH1196" s="34">
        <f>IFERROR(VLOOKUP($H1196,#REF!,11,FALSE),0)</f>
        <v>0</v>
      </c>
      <c r="AI1196" s="42">
        <f>IFERROR(VLOOKUP($H1196,#REF!,12,FALSE),0)</f>
        <v>0</v>
      </c>
      <c r="AJ1196" s="34">
        <f>IFERROR(VLOOKUP($H1196,#REF!,10,FALSE),0)</f>
        <v>0</v>
      </c>
      <c r="AK1196" s="34">
        <f>IFERROR(VLOOKUP($H1196,#REF!,11,FALSE),0)</f>
        <v>0</v>
      </c>
      <c r="AL1196" s="42">
        <f>IFERROR(VLOOKUP($H1196,#REF!,12,FALSE),0)</f>
        <v>0</v>
      </c>
      <c r="AM1196" s="34">
        <f>IFERROR(VLOOKUP($H1196,#REF!,10,FALSE),0)</f>
        <v>0</v>
      </c>
      <c r="AN1196" s="34">
        <f>IFERROR(VLOOKUP($H1196,#REF!,11,FALSE),0)</f>
        <v>0</v>
      </c>
      <c r="AO1196" s="42">
        <f>IFERROR(VLOOKUP($H1196,#REF!,12,FALSE),0)</f>
        <v>0</v>
      </c>
      <c r="AP1196" s="34">
        <f>IFERROR(VLOOKUP($H1196,#REF!,10,FALSE),0)</f>
        <v>0</v>
      </c>
      <c r="AQ1196" s="34">
        <f>IFERROR(VLOOKUP($H1196,#REF!,11,FALSE),0)</f>
        <v>0</v>
      </c>
      <c r="AR1196" s="42">
        <f>IFERROR(VLOOKUP($H1196,#REF!,12,FALSE),0)</f>
        <v>0</v>
      </c>
      <c r="AS1196" s="34">
        <f>IFERROR(VLOOKUP($H1196,#REF!,13,FALSE),0)</f>
        <v>0</v>
      </c>
      <c r="AT1196" s="34">
        <f>IFERROR(VLOOKUP($H1196,#REF!,14,FALSE),0)</f>
        <v>0</v>
      </c>
      <c r="AU1196" s="42">
        <f>IFERROR(VLOOKUP($H1196,#REF!,15,FALSE),0)</f>
        <v>0</v>
      </c>
      <c r="AV1196" s="34">
        <f>IFERROR(VLOOKUP($H1196,#REF!,15,FALSE),0)</f>
        <v>0</v>
      </c>
      <c r="AW1196" s="34">
        <f>IFERROR(VLOOKUP($H1196,#REF!,16,FALSE),0)</f>
        <v>0</v>
      </c>
      <c r="AX1196" s="42">
        <f>IFERROR(VLOOKUP($H1196,#REF!,17,FALSE),0)</f>
        <v>0</v>
      </c>
    </row>
    <row r="1197" spans="1:50" x14ac:dyDescent="0.3">
      <c r="A1197" s="33" t="str">
        <f t="shared" si="72"/>
        <v>0</v>
      </c>
      <c r="B1197" s="33">
        <f>+'R&amp;E EXPORT'!B1172</f>
        <v>0</v>
      </c>
      <c r="C1197" t="str">
        <f>IFERROR(VLOOKUP(A1197,'MCSJ Export'!A:C,3,FALSE),"")</f>
        <v/>
      </c>
      <c r="D1197" s="37">
        <f t="shared" ca="1" si="73"/>
        <v>0</v>
      </c>
      <c r="E1197" s="37">
        <f t="shared" ca="1" si="74"/>
        <v>0</v>
      </c>
      <c r="F1197" s="37">
        <f t="shared" ca="1" si="75"/>
        <v>0</v>
      </c>
      <c r="G1197" s="37"/>
      <c r="H1197" s="33">
        <f>+'R&amp;E EXPORT'!A1172</f>
        <v>0</v>
      </c>
      <c r="I1197" s="34">
        <f>IFERROR(VLOOKUP($H1197,'Gen F Rev'!$A:$M,15,FALSE),0)</f>
        <v>0</v>
      </c>
      <c r="J1197" s="34">
        <f>IFERROR(VLOOKUP($H1197,'Gen F Rev'!$A:$M,16,FALSE),0)</f>
        <v>0</v>
      </c>
      <c r="K1197" s="42">
        <f>IFERROR(VLOOKUP($H1197,'Gen F Rev'!$A:$M,17,FALSE),0)</f>
        <v>0</v>
      </c>
      <c r="L1197" s="34">
        <f>IFERROR(VLOOKUP($H1197,'Gen F Exp'!$A:$E,15,FALSE),0)</f>
        <v>0</v>
      </c>
      <c r="M1197" s="34">
        <f>IFERROR(VLOOKUP($H1197,'Gen F Exp'!$A:$E,16,FALSE),0)</f>
        <v>0</v>
      </c>
      <c r="N1197" s="42">
        <f>IFERROR(VLOOKUP($H1197,'Gen F Exp'!$A:$E,17,FALSE),0)</f>
        <v>0</v>
      </c>
      <c r="O1197" s="34">
        <f>IFERROR(VLOOKUP($H1197,'Water F Rev'!$A:$L,15,FALSE),0)</f>
        <v>0</v>
      </c>
      <c r="P1197" s="34">
        <f>IFERROR(VLOOKUP($H1197,'Water F Rev'!$A:$L,16,FALSE),0)</f>
        <v>0</v>
      </c>
      <c r="Q1197" s="42">
        <f>IFERROR(VLOOKUP($H1197,'Water F Rev'!$A:$L,17,FALSE),0)</f>
        <v>0</v>
      </c>
      <c r="R1197" s="34">
        <f>IFERROR(VLOOKUP($H1197,'Water F Exp'!$A:$K,15,FALSE),0)</f>
        <v>0</v>
      </c>
      <c r="S1197" s="34">
        <f>IFERROR(VLOOKUP($H1197,'Water F Exp'!$A:$K,16,FALSE),0)</f>
        <v>0</v>
      </c>
      <c r="T1197" s="42">
        <f>IFERROR(VLOOKUP($H1197,'Water F Exp'!$A:$K,17,FALSE),0)</f>
        <v>0</v>
      </c>
      <c r="U1197" s="34">
        <f ca="1">IFERROR(VLOOKUP($H1197,'Sewer F Rev'!$A:$E,15,FALSE),0)</f>
        <v>0</v>
      </c>
      <c r="V1197" s="34">
        <f ca="1">IFERROR(VLOOKUP($H1197,'Sewer F Rev'!$A:$E,16,FALSE),0)</f>
        <v>0</v>
      </c>
      <c r="W1197" s="42">
        <f ca="1">IFERROR(VLOOKUP($H1197,'Sewer F Rev'!$A:$E,17,FALSE),0)</f>
        <v>0</v>
      </c>
      <c r="X1197" s="34">
        <f>IFERROR(VLOOKUP($H1197,'Sewer F Exp'!$A:$B,15,FALSE),0)</f>
        <v>0</v>
      </c>
      <c r="Y1197" s="34">
        <f>IFERROR(VLOOKUP($H1197,'Sewer F Exp'!$A:$B,16,FALSE),0)</f>
        <v>0</v>
      </c>
      <c r="Z1197" s="42">
        <f>IFERROR(VLOOKUP($H1197,'Sewer F Exp'!$A:$B,17,FALSE),0)</f>
        <v>0</v>
      </c>
      <c r="AA1197" s="34">
        <f>IFERROR(VLOOKUP($H1197,'Refuse F Rev'!$A:$E,15,FALSE),0)</f>
        <v>0</v>
      </c>
      <c r="AB1197" s="34">
        <f>IFERROR(VLOOKUP($H1197,'Refuse F Rev'!$A:$E,16,FALSE),0)</f>
        <v>0</v>
      </c>
      <c r="AC1197" s="42">
        <f>IFERROR(VLOOKUP($H1197,'Refuse F Rev'!$A:$E,17,FALSE),0)</f>
        <v>0</v>
      </c>
      <c r="AD1197" s="34">
        <f>IFERROR(VLOOKUP($H1197,'Refuse F Exp'!$A:$E,15,FALSE),0)</f>
        <v>0</v>
      </c>
      <c r="AE1197" s="34">
        <f>IFERROR(VLOOKUP($H1197,'Refuse F Exp'!$A:$E,16,FALSE),0)</f>
        <v>0</v>
      </c>
      <c r="AF1197" s="42">
        <f>IFERROR(VLOOKUP($H1197,'Refuse F Exp'!$A:$E,17,FALSE),0)</f>
        <v>0</v>
      </c>
      <c r="AG1197" s="34">
        <f>IFERROR(VLOOKUP($H1197,#REF!,10,FALSE),0)</f>
        <v>0</v>
      </c>
      <c r="AH1197" s="34">
        <f>IFERROR(VLOOKUP($H1197,#REF!,11,FALSE),0)</f>
        <v>0</v>
      </c>
      <c r="AI1197" s="42">
        <f>IFERROR(VLOOKUP($H1197,#REF!,12,FALSE),0)</f>
        <v>0</v>
      </c>
      <c r="AJ1197" s="34">
        <f>IFERROR(VLOOKUP($H1197,#REF!,10,FALSE),0)</f>
        <v>0</v>
      </c>
      <c r="AK1197" s="34">
        <f>IFERROR(VLOOKUP($H1197,#REF!,11,FALSE),0)</f>
        <v>0</v>
      </c>
      <c r="AL1197" s="42">
        <f>IFERROR(VLOOKUP($H1197,#REF!,12,FALSE),0)</f>
        <v>0</v>
      </c>
      <c r="AM1197" s="34">
        <f>IFERROR(VLOOKUP($H1197,#REF!,10,FALSE),0)</f>
        <v>0</v>
      </c>
      <c r="AN1197" s="34">
        <f>IFERROR(VLOOKUP($H1197,#REF!,11,FALSE),0)</f>
        <v>0</v>
      </c>
      <c r="AO1197" s="42">
        <f>IFERROR(VLOOKUP($H1197,#REF!,12,FALSE),0)</f>
        <v>0</v>
      </c>
      <c r="AP1197" s="34">
        <f>IFERROR(VLOOKUP($H1197,#REF!,10,FALSE),0)</f>
        <v>0</v>
      </c>
      <c r="AQ1197" s="34">
        <f>IFERROR(VLOOKUP($H1197,#REF!,11,FALSE),0)</f>
        <v>0</v>
      </c>
      <c r="AR1197" s="42">
        <f>IFERROR(VLOOKUP($H1197,#REF!,12,FALSE),0)</f>
        <v>0</v>
      </c>
      <c r="AS1197" s="34">
        <f>IFERROR(VLOOKUP($H1197,#REF!,13,FALSE),0)</f>
        <v>0</v>
      </c>
      <c r="AT1197" s="34">
        <f>IFERROR(VLOOKUP($H1197,#REF!,14,FALSE),0)</f>
        <v>0</v>
      </c>
      <c r="AU1197" s="42">
        <f>IFERROR(VLOOKUP($H1197,#REF!,15,FALSE),0)</f>
        <v>0</v>
      </c>
      <c r="AV1197" s="34">
        <f>IFERROR(VLOOKUP($H1197,#REF!,15,FALSE),0)</f>
        <v>0</v>
      </c>
      <c r="AW1197" s="34">
        <f>IFERROR(VLOOKUP($H1197,#REF!,16,FALSE),0)</f>
        <v>0</v>
      </c>
      <c r="AX1197" s="42">
        <f>IFERROR(VLOOKUP($H1197,#REF!,17,FALSE),0)</f>
        <v>0</v>
      </c>
    </row>
    <row r="1198" spans="1:50" x14ac:dyDescent="0.3">
      <c r="A1198" s="33" t="str">
        <f t="shared" si="72"/>
        <v>0</v>
      </c>
      <c r="B1198" s="33">
        <f>+'R&amp;E EXPORT'!B1173</f>
        <v>0</v>
      </c>
      <c r="C1198" t="str">
        <f>IFERROR(VLOOKUP(A1198,'MCSJ Export'!A:C,3,FALSE),"")</f>
        <v/>
      </c>
      <c r="D1198" s="37">
        <f t="shared" ca="1" si="73"/>
        <v>0</v>
      </c>
      <c r="E1198" s="37">
        <f t="shared" ca="1" si="74"/>
        <v>0</v>
      </c>
      <c r="F1198" s="37">
        <f t="shared" ca="1" si="75"/>
        <v>0</v>
      </c>
      <c r="G1198" s="37"/>
      <c r="H1198" s="33">
        <f>+'R&amp;E EXPORT'!A1173</f>
        <v>0</v>
      </c>
      <c r="I1198" s="34">
        <f>IFERROR(VLOOKUP($H1198,'Gen F Rev'!$A:$M,15,FALSE),0)</f>
        <v>0</v>
      </c>
      <c r="J1198" s="34">
        <f>IFERROR(VLOOKUP($H1198,'Gen F Rev'!$A:$M,16,FALSE),0)</f>
        <v>0</v>
      </c>
      <c r="K1198" s="42">
        <f>IFERROR(VLOOKUP($H1198,'Gen F Rev'!$A:$M,17,FALSE),0)</f>
        <v>0</v>
      </c>
      <c r="L1198" s="34">
        <f>IFERROR(VLOOKUP($H1198,'Gen F Exp'!$A:$E,15,FALSE),0)</f>
        <v>0</v>
      </c>
      <c r="M1198" s="34">
        <f>IFERROR(VLOOKUP($H1198,'Gen F Exp'!$A:$E,16,FALSE),0)</f>
        <v>0</v>
      </c>
      <c r="N1198" s="42">
        <f>IFERROR(VLOOKUP($H1198,'Gen F Exp'!$A:$E,17,FALSE),0)</f>
        <v>0</v>
      </c>
      <c r="O1198" s="34">
        <f>IFERROR(VLOOKUP($H1198,'Water F Rev'!$A:$L,15,FALSE),0)</f>
        <v>0</v>
      </c>
      <c r="P1198" s="34">
        <f>IFERROR(VLOOKUP($H1198,'Water F Rev'!$A:$L,16,FALSE),0)</f>
        <v>0</v>
      </c>
      <c r="Q1198" s="42">
        <f>IFERROR(VLOOKUP($H1198,'Water F Rev'!$A:$L,17,FALSE),0)</f>
        <v>0</v>
      </c>
      <c r="R1198" s="34">
        <f>IFERROR(VLOOKUP($H1198,'Water F Exp'!$A:$K,15,FALSE),0)</f>
        <v>0</v>
      </c>
      <c r="S1198" s="34">
        <f>IFERROR(VLOOKUP($H1198,'Water F Exp'!$A:$K,16,FALSE),0)</f>
        <v>0</v>
      </c>
      <c r="T1198" s="42">
        <f>IFERROR(VLOOKUP($H1198,'Water F Exp'!$A:$K,17,FALSE),0)</f>
        <v>0</v>
      </c>
      <c r="U1198" s="34">
        <f ca="1">IFERROR(VLOOKUP($H1198,'Sewer F Rev'!$A:$E,15,FALSE),0)</f>
        <v>0</v>
      </c>
      <c r="V1198" s="34">
        <f ca="1">IFERROR(VLOOKUP($H1198,'Sewer F Rev'!$A:$E,16,FALSE),0)</f>
        <v>0</v>
      </c>
      <c r="W1198" s="42">
        <f ca="1">IFERROR(VLOOKUP($H1198,'Sewer F Rev'!$A:$E,17,FALSE),0)</f>
        <v>0</v>
      </c>
      <c r="X1198" s="34">
        <f>IFERROR(VLOOKUP($H1198,'Sewer F Exp'!$A:$B,15,FALSE),0)</f>
        <v>0</v>
      </c>
      <c r="Y1198" s="34">
        <f>IFERROR(VLOOKUP($H1198,'Sewer F Exp'!$A:$B,16,FALSE),0)</f>
        <v>0</v>
      </c>
      <c r="Z1198" s="42">
        <f>IFERROR(VLOOKUP($H1198,'Sewer F Exp'!$A:$B,17,FALSE),0)</f>
        <v>0</v>
      </c>
      <c r="AA1198" s="34">
        <f>IFERROR(VLOOKUP($H1198,'Refuse F Rev'!$A:$E,15,FALSE),0)</f>
        <v>0</v>
      </c>
      <c r="AB1198" s="34">
        <f>IFERROR(VLOOKUP($H1198,'Refuse F Rev'!$A:$E,16,FALSE),0)</f>
        <v>0</v>
      </c>
      <c r="AC1198" s="42">
        <f>IFERROR(VLOOKUP($H1198,'Refuse F Rev'!$A:$E,17,FALSE),0)</f>
        <v>0</v>
      </c>
      <c r="AD1198" s="34">
        <f>IFERROR(VLOOKUP($H1198,'Refuse F Exp'!$A:$E,15,FALSE),0)</f>
        <v>0</v>
      </c>
      <c r="AE1198" s="34">
        <f>IFERROR(VLOOKUP($H1198,'Refuse F Exp'!$A:$E,16,FALSE),0)</f>
        <v>0</v>
      </c>
      <c r="AF1198" s="42">
        <f>IFERROR(VLOOKUP($H1198,'Refuse F Exp'!$A:$E,17,FALSE),0)</f>
        <v>0</v>
      </c>
      <c r="AG1198" s="34">
        <f>IFERROR(VLOOKUP($H1198,#REF!,10,FALSE),0)</f>
        <v>0</v>
      </c>
      <c r="AH1198" s="34">
        <f>IFERROR(VLOOKUP($H1198,#REF!,11,FALSE),0)</f>
        <v>0</v>
      </c>
      <c r="AI1198" s="42">
        <f>IFERROR(VLOOKUP($H1198,#REF!,12,FALSE),0)</f>
        <v>0</v>
      </c>
      <c r="AJ1198" s="34">
        <f>IFERROR(VLOOKUP($H1198,#REF!,10,FALSE),0)</f>
        <v>0</v>
      </c>
      <c r="AK1198" s="34">
        <f>IFERROR(VLOOKUP($H1198,#REF!,11,FALSE),0)</f>
        <v>0</v>
      </c>
      <c r="AL1198" s="42">
        <f>IFERROR(VLOOKUP($H1198,#REF!,12,FALSE),0)</f>
        <v>0</v>
      </c>
      <c r="AM1198" s="34">
        <f>IFERROR(VLOOKUP($H1198,#REF!,10,FALSE),0)</f>
        <v>0</v>
      </c>
      <c r="AN1198" s="34">
        <f>IFERROR(VLOOKUP($H1198,#REF!,11,FALSE),0)</f>
        <v>0</v>
      </c>
      <c r="AO1198" s="42">
        <f>IFERROR(VLOOKUP($H1198,#REF!,12,FALSE),0)</f>
        <v>0</v>
      </c>
      <c r="AP1198" s="34">
        <f>IFERROR(VLOOKUP($H1198,#REF!,10,FALSE),0)</f>
        <v>0</v>
      </c>
      <c r="AQ1198" s="34">
        <f>IFERROR(VLOOKUP($H1198,#REF!,11,FALSE),0)</f>
        <v>0</v>
      </c>
      <c r="AR1198" s="42">
        <f>IFERROR(VLOOKUP($H1198,#REF!,12,FALSE),0)</f>
        <v>0</v>
      </c>
      <c r="AS1198" s="34">
        <f>IFERROR(VLOOKUP($H1198,#REF!,13,FALSE),0)</f>
        <v>0</v>
      </c>
      <c r="AT1198" s="34">
        <f>IFERROR(VLOOKUP($H1198,#REF!,14,FALSE),0)</f>
        <v>0</v>
      </c>
      <c r="AU1198" s="42">
        <f>IFERROR(VLOOKUP($H1198,#REF!,15,FALSE),0)</f>
        <v>0</v>
      </c>
      <c r="AV1198" s="34">
        <f>IFERROR(VLOOKUP($H1198,#REF!,15,FALSE),0)</f>
        <v>0</v>
      </c>
      <c r="AW1198" s="34">
        <f>IFERROR(VLOOKUP($H1198,#REF!,16,FALSE),0)</f>
        <v>0</v>
      </c>
      <c r="AX1198" s="42">
        <f>IFERROR(VLOOKUP($H1198,#REF!,17,FALSE),0)</f>
        <v>0</v>
      </c>
    </row>
    <row r="1199" spans="1:50" x14ac:dyDescent="0.3">
      <c r="A1199" s="33" t="str">
        <f t="shared" si="72"/>
        <v>0</v>
      </c>
      <c r="B1199" s="33">
        <f>+'R&amp;E EXPORT'!B1174</f>
        <v>0</v>
      </c>
      <c r="C1199" t="str">
        <f>IFERROR(VLOOKUP(A1199,'MCSJ Export'!A:C,3,FALSE),"")</f>
        <v/>
      </c>
      <c r="D1199" s="37">
        <f t="shared" ca="1" si="73"/>
        <v>0</v>
      </c>
      <c r="E1199" s="37">
        <f t="shared" ca="1" si="74"/>
        <v>0</v>
      </c>
      <c r="F1199" s="37">
        <f t="shared" ca="1" si="75"/>
        <v>0</v>
      </c>
      <c r="G1199" s="37"/>
      <c r="H1199" s="33">
        <f>+'R&amp;E EXPORT'!A1174</f>
        <v>0</v>
      </c>
      <c r="I1199" s="34">
        <f>IFERROR(VLOOKUP($H1199,'Gen F Rev'!$A:$M,15,FALSE),0)</f>
        <v>0</v>
      </c>
      <c r="J1199" s="34">
        <f>IFERROR(VLOOKUP($H1199,'Gen F Rev'!$A:$M,16,FALSE),0)</f>
        <v>0</v>
      </c>
      <c r="K1199" s="42">
        <f>IFERROR(VLOOKUP($H1199,'Gen F Rev'!$A:$M,17,FALSE),0)</f>
        <v>0</v>
      </c>
      <c r="L1199" s="34">
        <f>IFERROR(VLOOKUP($H1199,'Gen F Exp'!$A:$E,15,FALSE),0)</f>
        <v>0</v>
      </c>
      <c r="M1199" s="34">
        <f>IFERROR(VLOOKUP($H1199,'Gen F Exp'!$A:$E,16,FALSE),0)</f>
        <v>0</v>
      </c>
      <c r="N1199" s="42">
        <f>IFERROR(VLOOKUP($H1199,'Gen F Exp'!$A:$E,17,FALSE),0)</f>
        <v>0</v>
      </c>
      <c r="O1199" s="34">
        <f>IFERROR(VLOOKUP($H1199,'Water F Rev'!$A:$L,15,FALSE),0)</f>
        <v>0</v>
      </c>
      <c r="P1199" s="34">
        <f>IFERROR(VLOOKUP($H1199,'Water F Rev'!$A:$L,16,FALSE),0)</f>
        <v>0</v>
      </c>
      <c r="Q1199" s="42">
        <f>IFERROR(VLOOKUP($H1199,'Water F Rev'!$A:$L,17,FALSE),0)</f>
        <v>0</v>
      </c>
      <c r="R1199" s="34">
        <f>IFERROR(VLOOKUP($H1199,'Water F Exp'!$A:$K,15,FALSE),0)</f>
        <v>0</v>
      </c>
      <c r="S1199" s="34">
        <f>IFERROR(VLOOKUP($H1199,'Water F Exp'!$A:$K,16,FALSE),0)</f>
        <v>0</v>
      </c>
      <c r="T1199" s="42">
        <f>IFERROR(VLOOKUP($H1199,'Water F Exp'!$A:$K,17,FALSE),0)</f>
        <v>0</v>
      </c>
      <c r="U1199" s="34">
        <f ca="1">IFERROR(VLOOKUP($H1199,'Sewer F Rev'!$A:$E,15,FALSE),0)</f>
        <v>0</v>
      </c>
      <c r="V1199" s="34">
        <f ca="1">IFERROR(VLOOKUP($H1199,'Sewer F Rev'!$A:$E,16,FALSE),0)</f>
        <v>0</v>
      </c>
      <c r="W1199" s="42">
        <f ca="1">IFERROR(VLOOKUP($H1199,'Sewer F Rev'!$A:$E,17,FALSE),0)</f>
        <v>0</v>
      </c>
      <c r="X1199" s="34">
        <f>IFERROR(VLOOKUP($H1199,'Sewer F Exp'!$A:$B,15,FALSE),0)</f>
        <v>0</v>
      </c>
      <c r="Y1199" s="34">
        <f>IFERROR(VLOOKUP($H1199,'Sewer F Exp'!$A:$B,16,FALSE),0)</f>
        <v>0</v>
      </c>
      <c r="Z1199" s="42">
        <f>IFERROR(VLOOKUP($H1199,'Sewer F Exp'!$A:$B,17,FALSE),0)</f>
        <v>0</v>
      </c>
      <c r="AA1199" s="34">
        <f>IFERROR(VLOOKUP($H1199,'Refuse F Rev'!$A:$E,15,FALSE),0)</f>
        <v>0</v>
      </c>
      <c r="AB1199" s="34">
        <f>IFERROR(VLOOKUP($H1199,'Refuse F Rev'!$A:$E,16,FALSE),0)</f>
        <v>0</v>
      </c>
      <c r="AC1199" s="42">
        <f>IFERROR(VLOOKUP($H1199,'Refuse F Rev'!$A:$E,17,FALSE),0)</f>
        <v>0</v>
      </c>
      <c r="AD1199" s="34">
        <f>IFERROR(VLOOKUP($H1199,'Refuse F Exp'!$A:$E,15,FALSE),0)</f>
        <v>0</v>
      </c>
      <c r="AE1199" s="34">
        <f>IFERROR(VLOOKUP($H1199,'Refuse F Exp'!$A:$E,16,FALSE),0)</f>
        <v>0</v>
      </c>
      <c r="AF1199" s="42">
        <f>IFERROR(VLOOKUP($H1199,'Refuse F Exp'!$A:$E,17,FALSE),0)</f>
        <v>0</v>
      </c>
      <c r="AG1199" s="34">
        <f>IFERROR(VLOOKUP($H1199,#REF!,10,FALSE),0)</f>
        <v>0</v>
      </c>
      <c r="AH1199" s="34">
        <f>IFERROR(VLOOKUP($H1199,#REF!,11,FALSE),0)</f>
        <v>0</v>
      </c>
      <c r="AI1199" s="42">
        <f>IFERROR(VLOOKUP($H1199,#REF!,12,FALSE),0)</f>
        <v>0</v>
      </c>
      <c r="AJ1199" s="34">
        <f>IFERROR(VLOOKUP($H1199,#REF!,10,FALSE),0)</f>
        <v>0</v>
      </c>
      <c r="AK1199" s="34">
        <f>IFERROR(VLOOKUP($H1199,#REF!,11,FALSE),0)</f>
        <v>0</v>
      </c>
      <c r="AL1199" s="42">
        <f>IFERROR(VLOOKUP($H1199,#REF!,12,FALSE),0)</f>
        <v>0</v>
      </c>
      <c r="AM1199" s="34">
        <f>IFERROR(VLOOKUP($H1199,#REF!,10,FALSE),0)</f>
        <v>0</v>
      </c>
      <c r="AN1199" s="34">
        <f>IFERROR(VLOOKUP($H1199,#REF!,11,FALSE),0)</f>
        <v>0</v>
      </c>
      <c r="AO1199" s="42">
        <f>IFERROR(VLOOKUP($H1199,#REF!,12,FALSE),0)</f>
        <v>0</v>
      </c>
      <c r="AP1199" s="34">
        <f>IFERROR(VLOOKUP($H1199,#REF!,10,FALSE),0)</f>
        <v>0</v>
      </c>
      <c r="AQ1199" s="34">
        <f>IFERROR(VLOOKUP($H1199,#REF!,11,FALSE),0)</f>
        <v>0</v>
      </c>
      <c r="AR1199" s="42">
        <f>IFERROR(VLOOKUP($H1199,#REF!,12,FALSE),0)</f>
        <v>0</v>
      </c>
      <c r="AS1199" s="34">
        <f>IFERROR(VLOOKUP($H1199,#REF!,13,FALSE),0)</f>
        <v>0</v>
      </c>
      <c r="AT1199" s="34">
        <f>IFERROR(VLOOKUP($H1199,#REF!,14,FALSE),0)</f>
        <v>0</v>
      </c>
      <c r="AU1199" s="42">
        <f>IFERROR(VLOOKUP($H1199,#REF!,15,FALSE),0)</f>
        <v>0</v>
      </c>
      <c r="AV1199" s="34">
        <f>IFERROR(VLOOKUP($H1199,#REF!,15,FALSE),0)</f>
        <v>0</v>
      </c>
      <c r="AW1199" s="34">
        <f>IFERROR(VLOOKUP($H1199,#REF!,16,FALSE),0)</f>
        <v>0</v>
      </c>
      <c r="AX1199" s="42">
        <f>IFERROR(VLOOKUP($H1199,#REF!,17,FALSE),0)</f>
        <v>0</v>
      </c>
    </row>
    <row r="1200" spans="1:50" x14ac:dyDescent="0.3">
      <c r="A1200" s="33" t="str">
        <f t="shared" si="72"/>
        <v>0</v>
      </c>
      <c r="B1200" s="33">
        <f>+'R&amp;E EXPORT'!B1175</f>
        <v>0</v>
      </c>
      <c r="C1200" t="str">
        <f>IFERROR(VLOOKUP(A1200,'MCSJ Export'!A:C,3,FALSE),"")</f>
        <v/>
      </c>
      <c r="D1200" s="37">
        <f t="shared" ca="1" si="73"/>
        <v>0</v>
      </c>
      <c r="E1200" s="37">
        <f t="shared" ca="1" si="74"/>
        <v>0</v>
      </c>
      <c r="F1200" s="37">
        <f t="shared" ca="1" si="75"/>
        <v>0</v>
      </c>
      <c r="G1200" s="37"/>
      <c r="H1200" s="33">
        <f>+'R&amp;E EXPORT'!A1175</f>
        <v>0</v>
      </c>
      <c r="I1200" s="34">
        <f>IFERROR(VLOOKUP($H1200,'Gen F Rev'!$A:$M,15,FALSE),0)</f>
        <v>0</v>
      </c>
      <c r="J1200" s="34">
        <f>IFERROR(VLOOKUP($H1200,'Gen F Rev'!$A:$M,16,FALSE),0)</f>
        <v>0</v>
      </c>
      <c r="K1200" s="42">
        <f>IFERROR(VLOOKUP($H1200,'Gen F Rev'!$A:$M,17,FALSE),0)</f>
        <v>0</v>
      </c>
      <c r="L1200" s="34">
        <f>IFERROR(VLOOKUP($H1200,'Gen F Exp'!$A:$E,15,FALSE),0)</f>
        <v>0</v>
      </c>
      <c r="M1200" s="34">
        <f>IFERROR(VLOOKUP($H1200,'Gen F Exp'!$A:$E,16,FALSE),0)</f>
        <v>0</v>
      </c>
      <c r="N1200" s="42">
        <f>IFERROR(VLOOKUP($H1200,'Gen F Exp'!$A:$E,17,FALSE),0)</f>
        <v>0</v>
      </c>
      <c r="O1200" s="34">
        <f>IFERROR(VLOOKUP($H1200,'Water F Rev'!$A:$L,15,FALSE),0)</f>
        <v>0</v>
      </c>
      <c r="P1200" s="34">
        <f>IFERROR(VLOOKUP($H1200,'Water F Rev'!$A:$L,16,FALSE),0)</f>
        <v>0</v>
      </c>
      <c r="Q1200" s="42">
        <f>IFERROR(VLOOKUP($H1200,'Water F Rev'!$A:$L,17,FALSE),0)</f>
        <v>0</v>
      </c>
      <c r="R1200" s="34">
        <f>IFERROR(VLOOKUP($H1200,'Water F Exp'!$A:$K,15,FALSE),0)</f>
        <v>0</v>
      </c>
      <c r="S1200" s="34">
        <f>IFERROR(VLOOKUP($H1200,'Water F Exp'!$A:$K,16,FALSE),0)</f>
        <v>0</v>
      </c>
      <c r="T1200" s="42">
        <f>IFERROR(VLOOKUP($H1200,'Water F Exp'!$A:$K,17,FALSE),0)</f>
        <v>0</v>
      </c>
      <c r="U1200" s="34">
        <f ca="1">IFERROR(VLOOKUP($H1200,'Sewer F Rev'!$A:$E,15,FALSE),0)</f>
        <v>0</v>
      </c>
      <c r="V1200" s="34">
        <f ca="1">IFERROR(VLOOKUP($H1200,'Sewer F Rev'!$A:$E,16,FALSE),0)</f>
        <v>0</v>
      </c>
      <c r="W1200" s="42">
        <f ca="1">IFERROR(VLOOKUP($H1200,'Sewer F Rev'!$A:$E,17,FALSE),0)</f>
        <v>0</v>
      </c>
      <c r="X1200" s="34">
        <f>IFERROR(VLOOKUP($H1200,'Sewer F Exp'!$A:$B,15,FALSE),0)</f>
        <v>0</v>
      </c>
      <c r="Y1200" s="34">
        <f>IFERROR(VLOOKUP($H1200,'Sewer F Exp'!$A:$B,16,FALSE),0)</f>
        <v>0</v>
      </c>
      <c r="Z1200" s="42">
        <f>IFERROR(VLOOKUP($H1200,'Sewer F Exp'!$A:$B,17,FALSE),0)</f>
        <v>0</v>
      </c>
      <c r="AA1200" s="34">
        <f>IFERROR(VLOOKUP($H1200,'Refuse F Rev'!$A:$E,15,FALSE),0)</f>
        <v>0</v>
      </c>
      <c r="AB1200" s="34">
        <f>IFERROR(VLOOKUP($H1200,'Refuse F Rev'!$A:$E,16,FALSE),0)</f>
        <v>0</v>
      </c>
      <c r="AC1200" s="42">
        <f>IFERROR(VLOOKUP($H1200,'Refuse F Rev'!$A:$E,17,FALSE),0)</f>
        <v>0</v>
      </c>
      <c r="AD1200" s="34">
        <f>IFERROR(VLOOKUP($H1200,'Refuse F Exp'!$A:$E,15,FALSE),0)</f>
        <v>0</v>
      </c>
      <c r="AE1200" s="34">
        <f>IFERROR(VLOOKUP($H1200,'Refuse F Exp'!$A:$E,16,FALSE),0)</f>
        <v>0</v>
      </c>
      <c r="AF1200" s="42">
        <f>IFERROR(VLOOKUP($H1200,'Refuse F Exp'!$A:$E,17,FALSE),0)</f>
        <v>0</v>
      </c>
      <c r="AG1200" s="34">
        <f>IFERROR(VLOOKUP($H1200,#REF!,10,FALSE),0)</f>
        <v>0</v>
      </c>
      <c r="AH1200" s="34">
        <f>IFERROR(VLOOKUP($H1200,#REF!,11,FALSE),0)</f>
        <v>0</v>
      </c>
      <c r="AI1200" s="42">
        <f>IFERROR(VLOOKUP($H1200,#REF!,12,FALSE),0)</f>
        <v>0</v>
      </c>
      <c r="AJ1200" s="34">
        <f>IFERROR(VLOOKUP($H1200,#REF!,10,FALSE),0)</f>
        <v>0</v>
      </c>
      <c r="AK1200" s="34">
        <f>IFERROR(VLOOKUP($H1200,#REF!,11,FALSE),0)</f>
        <v>0</v>
      </c>
      <c r="AL1200" s="42">
        <f>IFERROR(VLOOKUP($H1200,#REF!,12,FALSE),0)</f>
        <v>0</v>
      </c>
      <c r="AM1200" s="34">
        <f>IFERROR(VLOOKUP($H1200,#REF!,10,FALSE),0)</f>
        <v>0</v>
      </c>
      <c r="AN1200" s="34">
        <f>IFERROR(VLOOKUP($H1200,#REF!,11,FALSE),0)</f>
        <v>0</v>
      </c>
      <c r="AO1200" s="42">
        <f>IFERROR(VLOOKUP($H1200,#REF!,12,FALSE),0)</f>
        <v>0</v>
      </c>
      <c r="AP1200" s="34">
        <f>IFERROR(VLOOKUP($H1200,#REF!,10,FALSE),0)</f>
        <v>0</v>
      </c>
      <c r="AQ1200" s="34">
        <f>IFERROR(VLOOKUP($H1200,#REF!,11,FALSE),0)</f>
        <v>0</v>
      </c>
      <c r="AR1200" s="42">
        <f>IFERROR(VLOOKUP($H1200,#REF!,12,FALSE),0)</f>
        <v>0</v>
      </c>
      <c r="AS1200" s="34">
        <f>IFERROR(VLOOKUP($H1200,#REF!,13,FALSE),0)</f>
        <v>0</v>
      </c>
      <c r="AT1200" s="34">
        <f>IFERROR(VLOOKUP($H1200,#REF!,14,FALSE),0)</f>
        <v>0</v>
      </c>
      <c r="AU1200" s="42">
        <f>IFERROR(VLOOKUP($H1200,#REF!,15,FALSE),0)</f>
        <v>0</v>
      </c>
      <c r="AV1200" s="34">
        <f>IFERROR(VLOOKUP($H1200,#REF!,15,FALSE),0)</f>
        <v>0</v>
      </c>
      <c r="AW1200" s="34">
        <f>IFERROR(VLOOKUP($H1200,#REF!,16,FALSE),0)</f>
        <v>0</v>
      </c>
      <c r="AX1200" s="42">
        <f>IFERROR(VLOOKUP($H1200,#REF!,17,FALSE),0)</f>
        <v>0</v>
      </c>
    </row>
    <row r="1201" spans="1:50" x14ac:dyDescent="0.3">
      <c r="A1201" s="33" t="str">
        <f t="shared" si="72"/>
        <v>0</v>
      </c>
      <c r="B1201" s="33">
        <f>+'R&amp;E EXPORT'!B1176</f>
        <v>0</v>
      </c>
      <c r="C1201" t="str">
        <f>IFERROR(VLOOKUP(A1201,'MCSJ Export'!A:C,3,FALSE),"")</f>
        <v/>
      </c>
      <c r="D1201" s="37">
        <f t="shared" ca="1" si="73"/>
        <v>0</v>
      </c>
      <c r="E1201" s="37">
        <f t="shared" ca="1" si="74"/>
        <v>0</v>
      </c>
      <c r="F1201" s="37">
        <f t="shared" ca="1" si="75"/>
        <v>0</v>
      </c>
      <c r="G1201" s="37"/>
      <c r="H1201" s="33">
        <f>+'R&amp;E EXPORT'!A1176</f>
        <v>0</v>
      </c>
      <c r="I1201" s="34">
        <f>IFERROR(VLOOKUP($H1201,'Gen F Rev'!$A:$M,15,FALSE),0)</f>
        <v>0</v>
      </c>
      <c r="J1201" s="34">
        <f>IFERROR(VLOOKUP($H1201,'Gen F Rev'!$A:$M,16,FALSE),0)</f>
        <v>0</v>
      </c>
      <c r="K1201" s="42">
        <f>IFERROR(VLOOKUP($H1201,'Gen F Rev'!$A:$M,17,FALSE),0)</f>
        <v>0</v>
      </c>
      <c r="L1201" s="34">
        <f>IFERROR(VLOOKUP($H1201,'Gen F Exp'!$A:$E,15,FALSE),0)</f>
        <v>0</v>
      </c>
      <c r="M1201" s="34">
        <f>IFERROR(VLOOKUP($H1201,'Gen F Exp'!$A:$E,16,FALSE),0)</f>
        <v>0</v>
      </c>
      <c r="N1201" s="42">
        <f>IFERROR(VLOOKUP($H1201,'Gen F Exp'!$A:$E,17,FALSE),0)</f>
        <v>0</v>
      </c>
      <c r="O1201" s="34">
        <f>IFERROR(VLOOKUP($H1201,'Water F Rev'!$A:$L,15,FALSE),0)</f>
        <v>0</v>
      </c>
      <c r="P1201" s="34">
        <f>IFERROR(VLOOKUP($H1201,'Water F Rev'!$A:$L,16,FALSE),0)</f>
        <v>0</v>
      </c>
      <c r="Q1201" s="42">
        <f>IFERROR(VLOOKUP($H1201,'Water F Rev'!$A:$L,17,FALSE),0)</f>
        <v>0</v>
      </c>
      <c r="R1201" s="34">
        <f>IFERROR(VLOOKUP($H1201,'Water F Exp'!$A:$K,15,FALSE),0)</f>
        <v>0</v>
      </c>
      <c r="S1201" s="34">
        <f>IFERROR(VLOOKUP($H1201,'Water F Exp'!$A:$K,16,FALSE),0)</f>
        <v>0</v>
      </c>
      <c r="T1201" s="42">
        <f>IFERROR(VLOOKUP($H1201,'Water F Exp'!$A:$K,17,FALSE),0)</f>
        <v>0</v>
      </c>
      <c r="U1201" s="34">
        <f ca="1">IFERROR(VLOOKUP($H1201,'Sewer F Rev'!$A:$E,15,FALSE),0)</f>
        <v>0</v>
      </c>
      <c r="V1201" s="34">
        <f ca="1">IFERROR(VLOOKUP($H1201,'Sewer F Rev'!$A:$E,16,FALSE),0)</f>
        <v>0</v>
      </c>
      <c r="W1201" s="42">
        <f ca="1">IFERROR(VLOOKUP($H1201,'Sewer F Rev'!$A:$E,17,FALSE),0)</f>
        <v>0</v>
      </c>
      <c r="X1201" s="34">
        <f>IFERROR(VLOOKUP($H1201,'Sewer F Exp'!$A:$B,15,FALSE),0)</f>
        <v>0</v>
      </c>
      <c r="Y1201" s="34">
        <f>IFERROR(VLOOKUP($H1201,'Sewer F Exp'!$A:$B,16,FALSE),0)</f>
        <v>0</v>
      </c>
      <c r="Z1201" s="42">
        <f>IFERROR(VLOOKUP($H1201,'Sewer F Exp'!$A:$B,17,FALSE),0)</f>
        <v>0</v>
      </c>
      <c r="AA1201" s="34">
        <f>IFERROR(VLOOKUP($H1201,'Refuse F Rev'!$A:$E,15,FALSE),0)</f>
        <v>0</v>
      </c>
      <c r="AB1201" s="34">
        <f>IFERROR(VLOOKUP($H1201,'Refuse F Rev'!$A:$E,16,FALSE),0)</f>
        <v>0</v>
      </c>
      <c r="AC1201" s="42">
        <f>IFERROR(VLOOKUP($H1201,'Refuse F Rev'!$A:$E,17,FALSE),0)</f>
        <v>0</v>
      </c>
      <c r="AD1201" s="34">
        <f>IFERROR(VLOOKUP($H1201,'Refuse F Exp'!$A:$E,15,FALSE),0)</f>
        <v>0</v>
      </c>
      <c r="AE1201" s="34">
        <f>IFERROR(VLOOKUP($H1201,'Refuse F Exp'!$A:$E,16,FALSE),0)</f>
        <v>0</v>
      </c>
      <c r="AF1201" s="42">
        <f>IFERROR(VLOOKUP($H1201,'Refuse F Exp'!$A:$E,17,FALSE),0)</f>
        <v>0</v>
      </c>
      <c r="AG1201" s="34">
        <f>IFERROR(VLOOKUP($H1201,#REF!,10,FALSE),0)</f>
        <v>0</v>
      </c>
      <c r="AH1201" s="34">
        <f>IFERROR(VLOOKUP($H1201,#REF!,11,FALSE),0)</f>
        <v>0</v>
      </c>
      <c r="AI1201" s="42">
        <f>IFERROR(VLOOKUP($H1201,#REF!,12,FALSE),0)</f>
        <v>0</v>
      </c>
      <c r="AJ1201" s="34">
        <f>IFERROR(VLOOKUP($H1201,#REF!,10,FALSE),0)</f>
        <v>0</v>
      </c>
      <c r="AK1201" s="34">
        <f>IFERROR(VLOOKUP($H1201,#REF!,11,FALSE),0)</f>
        <v>0</v>
      </c>
      <c r="AL1201" s="42">
        <f>IFERROR(VLOOKUP($H1201,#REF!,12,FALSE),0)</f>
        <v>0</v>
      </c>
      <c r="AM1201" s="34">
        <f>IFERROR(VLOOKUP($H1201,#REF!,10,FALSE),0)</f>
        <v>0</v>
      </c>
      <c r="AN1201" s="34">
        <f>IFERROR(VLOOKUP($H1201,#REF!,11,FALSE),0)</f>
        <v>0</v>
      </c>
      <c r="AO1201" s="42">
        <f>IFERROR(VLOOKUP($H1201,#REF!,12,FALSE),0)</f>
        <v>0</v>
      </c>
      <c r="AP1201" s="34">
        <f>IFERROR(VLOOKUP($H1201,#REF!,10,FALSE),0)</f>
        <v>0</v>
      </c>
      <c r="AQ1201" s="34">
        <f>IFERROR(VLOOKUP($H1201,#REF!,11,FALSE),0)</f>
        <v>0</v>
      </c>
      <c r="AR1201" s="42">
        <f>IFERROR(VLOOKUP($H1201,#REF!,12,FALSE),0)</f>
        <v>0</v>
      </c>
      <c r="AS1201" s="34">
        <f>IFERROR(VLOOKUP($H1201,#REF!,13,FALSE),0)</f>
        <v>0</v>
      </c>
      <c r="AT1201" s="34">
        <f>IFERROR(VLOOKUP($H1201,#REF!,14,FALSE),0)</f>
        <v>0</v>
      </c>
      <c r="AU1201" s="42">
        <f>IFERROR(VLOOKUP($H1201,#REF!,15,FALSE),0)</f>
        <v>0</v>
      </c>
      <c r="AV1201" s="34">
        <f>IFERROR(VLOOKUP($H1201,#REF!,15,FALSE),0)</f>
        <v>0</v>
      </c>
      <c r="AW1201" s="34">
        <f>IFERROR(VLOOKUP($H1201,#REF!,16,FALSE),0)</f>
        <v>0</v>
      </c>
      <c r="AX1201" s="42">
        <f>IFERROR(VLOOKUP($H1201,#REF!,17,FALSE),0)</f>
        <v>0</v>
      </c>
    </row>
    <row r="1202" spans="1:50" x14ac:dyDescent="0.3">
      <c r="A1202" s="33" t="str">
        <f t="shared" si="72"/>
        <v>0</v>
      </c>
      <c r="B1202" s="33">
        <f>+'R&amp;E EXPORT'!B1177</f>
        <v>0</v>
      </c>
      <c r="C1202" t="str">
        <f>IFERROR(VLOOKUP(A1202,'MCSJ Export'!A:C,3,FALSE),"")</f>
        <v/>
      </c>
      <c r="D1202" s="37">
        <f t="shared" ca="1" si="73"/>
        <v>0</v>
      </c>
      <c r="E1202" s="37">
        <f t="shared" ca="1" si="74"/>
        <v>0</v>
      </c>
      <c r="F1202" s="37">
        <f t="shared" ca="1" si="75"/>
        <v>0</v>
      </c>
      <c r="G1202" s="37"/>
      <c r="H1202" s="33">
        <f>+'R&amp;E EXPORT'!A1177</f>
        <v>0</v>
      </c>
      <c r="I1202" s="34">
        <f>IFERROR(VLOOKUP($H1202,'Gen F Rev'!$A:$M,15,FALSE),0)</f>
        <v>0</v>
      </c>
      <c r="J1202" s="34">
        <f>IFERROR(VLOOKUP($H1202,'Gen F Rev'!$A:$M,16,FALSE),0)</f>
        <v>0</v>
      </c>
      <c r="K1202" s="42">
        <f>IFERROR(VLOOKUP($H1202,'Gen F Rev'!$A:$M,17,FALSE),0)</f>
        <v>0</v>
      </c>
      <c r="L1202" s="34">
        <f>IFERROR(VLOOKUP($H1202,'Gen F Exp'!$A:$E,15,FALSE),0)</f>
        <v>0</v>
      </c>
      <c r="M1202" s="34">
        <f>IFERROR(VLOOKUP($H1202,'Gen F Exp'!$A:$E,16,FALSE),0)</f>
        <v>0</v>
      </c>
      <c r="N1202" s="42">
        <f>IFERROR(VLOOKUP($H1202,'Gen F Exp'!$A:$E,17,FALSE),0)</f>
        <v>0</v>
      </c>
      <c r="O1202" s="34">
        <f>IFERROR(VLOOKUP($H1202,'Water F Rev'!$A:$L,15,FALSE),0)</f>
        <v>0</v>
      </c>
      <c r="P1202" s="34">
        <f>IFERROR(VLOOKUP($H1202,'Water F Rev'!$A:$L,16,FALSE),0)</f>
        <v>0</v>
      </c>
      <c r="Q1202" s="42">
        <f>IFERROR(VLOOKUP($H1202,'Water F Rev'!$A:$L,17,FALSE),0)</f>
        <v>0</v>
      </c>
      <c r="R1202" s="34">
        <f>IFERROR(VLOOKUP($H1202,'Water F Exp'!$A:$K,15,FALSE),0)</f>
        <v>0</v>
      </c>
      <c r="S1202" s="34">
        <f>IFERROR(VLOOKUP($H1202,'Water F Exp'!$A:$K,16,FALSE),0)</f>
        <v>0</v>
      </c>
      <c r="T1202" s="42">
        <f>IFERROR(VLOOKUP($H1202,'Water F Exp'!$A:$K,17,FALSE),0)</f>
        <v>0</v>
      </c>
      <c r="U1202" s="34">
        <f ca="1">IFERROR(VLOOKUP($H1202,'Sewer F Rev'!$A:$E,15,FALSE),0)</f>
        <v>0</v>
      </c>
      <c r="V1202" s="34">
        <f ca="1">IFERROR(VLOOKUP($H1202,'Sewer F Rev'!$A:$E,16,FALSE),0)</f>
        <v>0</v>
      </c>
      <c r="W1202" s="42">
        <f ca="1">IFERROR(VLOOKUP($H1202,'Sewer F Rev'!$A:$E,17,FALSE),0)</f>
        <v>0</v>
      </c>
      <c r="X1202" s="34">
        <f>IFERROR(VLOOKUP($H1202,'Sewer F Exp'!$A:$B,15,FALSE),0)</f>
        <v>0</v>
      </c>
      <c r="Y1202" s="34">
        <f>IFERROR(VLOOKUP($H1202,'Sewer F Exp'!$A:$B,16,FALSE),0)</f>
        <v>0</v>
      </c>
      <c r="Z1202" s="42">
        <f>IFERROR(VLOOKUP($H1202,'Sewer F Exp'!$A:$B,17,FALSE),0)</f>
        <v>0</v>
      </c>
      <c r="AA1202" s="34">
        <f>IFERROR(VLOOKUP($H1202,'Refuse F Rev'!$A:$E,15,FALSE),0)</f>
        <v>0</v>
      </c>
      <c r="AB1202" s="34">
        <f>IFERROR(VLOOKUP($H1202,'Refuse F Rev'!$A:$E,16,FALSE),0)</f>
        <v>0</v>
      </c>
      <c r="AC1202" s="42">
        <f>IFERROR(VLOOKUP($H1202,'Refuse F Rev'!$A:$E,17,FALSE),0)</f>
        <v>0</v>
      </c>
      <c r="AD1202" s="34">
        <f>IFERROR(VLOOKUP($H1202,'Refuse F Exp'!$A:$E,15,FALSE),0)</f>
        <v>0</v>
      </c>
      <c r="AE1202" s="34">
        <f>IFERROR(VLOOKUP($H1202,'Refuse F Exp'!$A:$E,16,FALSE),0)</f>
        <v>0</v>
      </c>
      <c r="AF1202" s="42">
        <f>IFERROR(VLOOKUP($H1202,'Refuse F Exp'!$A:$E,17,FALSE),0)</f>
        <v>0</v>
      </c>
      <c r="AG1202" s="34">
        <f>IFERROR(VLOOKUP($H1202,#REF!,10,FALSE),0)</f>
        <v>0</v>
      </c>
      <c r="AH1202" s="34">
        <f>IFERROR(VLOOKUP($H1202,#REF!,11,FALSE),0)</f>
        <v>0</v>
      </c>
      <c r="AI1202" s="42">
        <f>IFERROR(VLOOKUP($H1202,#REF!,12,FALSE),0)</f>
        <v>0</v>
      </c>
      <c r="AJ1202" s="34">
        <f>IFERROR(VLOOKUP($H1202,#REF!,10,FALSE),0)</f>
        <v>0</v>
      </c>
      <c r="AK1202" s="34">
        <f>IFERROR(VLOOKUP($H1202,#REF!,11,FALSE),0)</f>
        <v>0</v>
      </c>
      <c r="AL1202" s="42">
        <f>IFERROR(VLOOKUP($H1202,#REF!,12,FALSE),0)</f>
        <v>0</v>
      </c>
      <c r="AM1202" s="34">
        <f>IFERROR(VLOOKUP($H1202,#REF!,10,FALSE),0)</f>
        <v>0</v>
      </c>
      <c r="AN1202" s="34">
        <f>IFERROR(VLOOKUP($H1202,#REF!,11,FALSE),0)</f>
        <v>0</v>
      </c>
      <c r="AO1202" s="42">
        <f>IFERROR(VLOOKUP($H1202,#REF!,12,FALSE),0)</f>
        <v>0</v>
      </c>
      <c r="AP1202" s="34">
        <f>IFERROR(VLOOKUP($H1202,#REF!,10,FALSE),0)</f>
        <v>0</v>
      </c>
      <c r="AQ1202" s="34">
        <f>IFERROR(VLOOKUP($H1202,#REF!,11,FALSE),0)</f>
        <v>0</v>
      </c>
      <c r="AR1202" s="42">
        <f>IFERROR(VLOOKUP($H1202,#REF!,12,FALSE),0)</f>
        <v>0</v>
      </c>
      <c r="AS1202" s="34">
        <f>IFERROR(VLOOKUP($H1202,#REF!,13,FALSE),0)</f>
        <v>0</v>
      </c>
      <c r="AT1202" s="34">
        <f>IFERROR(VLOOKUP($H1202,#REF!,14,FALSE),0)</f>
        <v>0</v>
      </c>
      <c r="AU1202" s="42">
        <f>IFERROR(VLOOKUP($H1202,#REF!,15,FALSE),0)</f>
        <v>0</v>
      </c>
      <c r="AV1202" s="34">
        <f>IFERROR(VLOOKUP($H1202,#REF!,15,FALSE),0)</f>
        <v>0</v>
      </c>
      <c r="AW1202" s="34">
        <f>IFERROR(VLOOKUP($H1202,#REF!,16,FALSE),0)</f>
        <v>0</v>
      </c>
      <c r="AX1202" s="42">
        <f>IFERROR(VLOOKUP($H1202,#REF!,17,FALSE),0)</f>
        <v>0</v>
      </c>
    </row>
    <row r="1203" spans="1:50" x14ac:dyDescent="0.3">
      <c r="A1203" s="33" t="str">
        <f t="shared" si="72"/>
        <v>0</v>
      </c>
      <c r="B1203" s="33">
        <f>+'R&amp;E EXPORT'!B1178</f>
        <v>0</v>
      </c>
      <c r="C1203" t="str">
        <f>IFERROR(VLOOKUP(A1203,'MCSJ Export'!A:C,3,FALSE),"")</f>
        <v/>
      </c>
      <c r="D1203" s="37">
        <f t="shared" ca="1" si="73"/>
        <v>0</v>
      </c>
      <c r="E1203" s="37">
        <f t="shared" ca="1" si="74"/>
        <v>0</v>
      </c>
      <c r="F1203" s="37">
        <f t="shared" ca="1" si="75"/>
        <v>0</v>
      </c>
      <c r="G1203" s="37"/>
      <c r="H1203" s="33">
        <f>+'R&amp;E EXPORT'!A1178</f>
        <v>0</v>
      </c>
      <c r="I1203" s="34">
        <f>IFERROR(VLOOKUP($H1203,'Gen F Rev'!$A:$M,15,FALSE),0)</f>
        <v>0</v>
      </c>
      <c r="J1203" s="34">
        <f>IFERROR(VLOOKUP($H1203,'Gen F Rev'!$A:$M,16,FALSE),0)</f>
        <v>0</v>
      </c>
      <c r="K1203" s="42">
        <f>IFERROR(VLOOKUP($H1203,'Gen F Rev'!$A:$M,17,FALSE),0)</f>
        <v>0</v>
      </c>
      <c r="L1203" s="34">
        <f>IFERROR(VLOOKUP($H1203,'Gen F Exp'!$A:$E,15,FALSE),0)</f>
        <v>0</v>
      </c>
      <c r="M1203" s="34">
        <f>IFERROR(VLOOKUP($H1203,'Gen F Exp'!$A:$E,16,FALSE),0)</f>
        <v>0</v>
      </c>
      <c r="N1203" s="42">
        <f>IFERROR(VLOOKUP($H1203,'Gen F Exp'!$A:$E,17,FALSE),0)</f>
        <v>0</v>
      </c>
      <c r="O1203" s="34">
        <f>IFERROR(VLOOKUP($H1203,'Water F Rev'!$A:$L,15,FALSE),0)</f>
        <v>0</v>
      </c>
      <c r="P1203" s="34">
        <f>IFERROR(VLOOKUP($H1203,'Water F Rev'!$A:$L,16,FALSE),0)</f>
        <v>0</v>
      </c>
      <c r="Q1203" s="42">
        <f>IFERROR(VLOOKUP($H1203,'Water F Rev'!$A:$L,17,FALSE),0)</f>
        <v>0</v>
      </c>
      <c r="R1203" s="34">
        <f>IFERROR(VLOOKUP($H1203,'Water F Exp'!$A:$K,15,FALSE),0)</f>
        <v>0</v>
      </c>
      <c r="S1203" s="34">
        <f>IFERROR(VLOOKUP($H1203,'Water F Exp'!$A:$K,16,FALSE),0)</f>
        <v>0</v>
      </c>
      <c r="T1203" s="42">
        <f>IFERROR(VLOOKUP($H1203,'Water F Exp'!$A:$K,17,FALSE),0)</f>
        <v>0</v>
      </c>
      <c r="U1203" s="34">
        <f ca="1">IFERROR(VLOOKUP($H1203,'Sewer F Rev'!$A:$E,15,FALSE),0)</f>
        <v>0</v>
      </c>
      <c r="V1203" s="34">
        <f ca="1">IFERROR(VLOOKUP($H1203,'Sewer F Rev'!$A:$E,16,FALSE),0)</f>
        <v>0</v>
      </c>
      <c r="W1203" s="42">
        <f ca="1">IFERROR(VLOOKUP($H1203,'Sewer F Rev'!$A:$E,17,FALSE),0)</f>
        <v>0</v>
      </c>
      <c r="X1203" s="34">
        <f>IFERROR(VLOOKUP($H1203,'Sewer F Exp'!$A:$B,15,FALSE),0)</f>
        <v>0</v>
      </c>
      <c r="Y1203" s="34">
        <f>IFERROR(VLOOKUP($H1203,'Sewer F Exp'!$A:$B,16,FALSE),0)</f>
        <v>0</v>
      </c>
      <c r="Z1203" s="42">
        <f>IFERROR(VLOOKUP($H1203,'Sewer F Exp'!$A:$B,17,FALSE),0)</f>
        <v>0</v>
      </c>
      <c r="AA1203" s="34">
        <f>IFERROR(VLOOKUP($H1203,'Refuse F Rev'!$A:$E,15,FALSE),0)</f>
        <v>0</v>
      </c>
      <c r="AB1203" s="34">
        <f>IFERROR(VLOOKUP($H1203,'Refuse F Rev'!$A:$E,16,FALSE),0)</f>
        <v>0</v>
      </c>
      <c r="AC1203" s="42">
        <f>IFERROR(VLOOKUP($H1203,'Refuse F Rev'!$A:$E,17,FALSE),0)</f>
        <v>0</v>
      </c>
      <c r="AD1203" s="34">
        <f>IFERROR(VLOOKUP($H1203,'Refuse F Exp'!$A:$E,15,FALSE),0)</f>
        <v>0</v>
      </c>
      <c r="AE1203" s="34">
        <f>IFERROR(VLOOKUP($H1203,'Refuse F Exp'!$A:$E,16,FALSE),0)</f>
        <v>0</v>
      </c>
      <c r="AF1203" s="42">
        <f>IFERROR(VLOOKUP($H1203,'Refuse F Exp'!$A:$E,17,FALSE),0)</f>
        <v>0</v>
      </c>
      <c r="AG1203" s="34">
        <f>IFERROR(VLOOKUP($H1203,#REF!,10,FALSE),0)</f>
        <v>0</v>
      </c>
      <c r="AH1203" s="34">
        <f>IFERROR(VLOOKUP($H1203,#REF!,11,FALSE),0)</f>
        <v>0</v>
      </c>
      <c r="AI1203" s="42">
        <f>IFERROR(VLOOKUP($H1203,#REF!,12,FALSE),0)</f>
        <v>0</v>
      </c>
      <c r="AJ1203" s="34">
        <f>IFERROR(VLOOKUP($H1203,#REF!,10,FALSE),0)</f>
        <v>0</v>
      </c>
      <c r="AK1203" s="34">
        <f>IFERROR(VLOOKUP($H1203,#REF!,11,FALSE),0)</f>
        <v>0</v>
      </c>
      <c r="AL1203" s="42">
        <f>IFERROR(VLOOKUP($H1203,#REF!,12,FALSE),0)</f>
        <v>0</v>
      </c>
      <c r="AM1203" s="34">
        <f>IFERROR(VLOOKUP($H1203,#REF!,10,FALSE),0)</f>
        <v>0</v>
      </c>
      <c r="AN1203" s="34">
        <f>IFERROR(VLOOKUP($H1203,#REF!,11,FALSE),0)</f>
        <v>0</v>
      </c>
      <c r="AO1203" s="42">
        <f>IFERROR(VLOOKUP($H1203,#REF!,12,FALSE),0)</f>
        <v>0</v>
      </c>
      <c r="AP1203" s="34">
        <f>IFERROR(VLOOKUP($H1203,#REF!,10,FALSE),0)</f>
        <v>0</v>
      </c>
      <c r="AQ1203" s="34">
        <f>IFERROR(VLOOKUP($H1203,#REF!,11,FALSE),0)</f>
        <v>0</v>
      </c>
      <c r="AR1203" s="42">
        <f>IFERROR(VLOOKUP($H1203,#REF!,12,FALSE),0)</f>
        <v>0</v>
      </c>
      <c r="AS1203" s="34">
        <f>IFERROR(VLOOKUP($H1203,#REF!,13,FALSE),0)</f>
        <v>0</v>
      </c>
      <c r="AT1203" s="34">
        <f>IFERROR(VLOOKUP($H1203,#REF!,14,FALSE),0)</f>
        <v>0</v>
      </c>
      <c r="AU1203" s="42">
        <f>IFERROR(VLOOKUP($H1203,#REF!,15,FALSE),0)</f>
        <v>0</v>
      </c>
      <c r="AV1203" s="34">
        <f>IFERROR(VLOOKUP($H1203,#REF!,15,FALSE),0)</f>
        <v>0</v>
      </c>
      <c r="AW1203" s="34">
        <f>IFERROR(VLOOKUP($H1203,#REF!,16,FALSE),0)</f>
        <v>0</v>
      </c>
      <c r="AX1203" s="42">
        <f>IFERROR(VLOOKUP($H1203,#REF!,17,FALSE),0)</f>
        <v>0</v>
      </c>
    </row>
    <row r="1204" spans="1:50" x14ac:dyDescent="0.3">
      <c r="A1204" s="33" t="str">
        <f t="shared" si="72"/>
        <v>0</v>
      </c>
      <c r="B1204" s="33">
        <f>+'R&amp;E EXPORT'!B1179</f>
        <v>0</v>
      </c>
      <c r="C1204" t="str">
        <f>IFERROR(VLOOKUP(A1204,'MCSJ Export'!A:C,3,FALSE),"")</f>
        <v/>
      </c>
      <c r="D1204" s="37">
        <f t="shared" ca="1" si="73"/>
        <v>0</v>
      </c>
      <c r="E1204" s="37">
        <f t="shared" ca="1" si="74"/>
        <v>0</v>
      </c>
      <c r="F1204" s="37">
        <f t="shared" ca="1" si="75"/>
        <v>0</v>
      </c>
      <c r="G1204" s="37"/>
      <c r="H1204" s="33">
        <f>+'R&amp;E EXPORT'!A1179</f>
        <v>0</v>
      </c>
      <c r="I1204" s="34">
        <f>IFERROR(VLOOKUP($H1204,'Gen F Rev'!$A:$M,15,FALSE),0)</f>
        <v>0</v>
      </c>
      <c r="J1204" s="34">
        <f>IFERROR(VLOOKUP($H1204,'Gen F Rev'!$A:$M,16,FALSE),0)</f>
        <v>0</v>
      </c>
      <c r="K1204" s="42">
        <f>IFERROR(VLOOKUP($H1204,'Gen F Rev'!$A:$M,17,FALSE),0)</f>
        <v>0</v>
      </c>
      <c r="L1204" s="34">
        <f>IFERROR(VLOOKUP($H1204,'Gen F Exp'!$A:$E,15,FALSE),0)</f>
        <v>0</v>
      </c>
      <c r="M1204" s="34">
        <f>IFERROR(VLOOKUP($H1204,'Gen F Exp'!$A:$E,16,FALSE),0)</f>
        <v>0</v>
      </c>
      <c r="N1204" s="42">
        <f>IFERROR(VLOOKUP($H1204,'Gen F Exp'!$A:$E,17,FALSE),0)</f>
        <v>0</v>
      </c>
      <c r="O1204" s="34">
        <f>IFERROR(VLOOKUP($H1204,'Water F Rev'!$A:$L,15,FALSE),0)</f>
        <v>0</v>
      </c>
      <c r="P1204" s="34">
        <f>IFERROR(VLOOKUP($H1204,'Water F Rev'!$A:$L,16,FALSE),0)</f>
        <v>0</v>
      </c>
      <c r="Q1204" s="42">
        <f>IFERROR(VLOOKUP($H1204,'Water F Rev'!$A:$L,17,FALSE),0)</f>
        <v>0</v>
      </c>
      <c r="R1204" s="34">
        <f>IFERROR(VLOOKUP($H1204,'Water F Exp'!$A:$K,15,FALSE),0)</f>
        <v>0</v>
      </c>
      <c r="S1204" s="34">
        <f>IFERROR(VLOOKUP($H1204,'Water F Exp'!$A:$K,16,FALSE),0)</f>
        <v>0</v>
      </c>
      <c r="T1204" s="42">
        <f>IFERROR(VLOOKUP($H1204,'Water F Exp'!$A:$K,17,FALSE),0)</f>
        <v>0</v>
      </c>
      <c r="U1204" s="34">
        <f ca="1">IFERROR(VLOOKUP($H1204,'Sewer F Rev'!$A:$E,15,FALSE),0)</f>
        <v>0</v>
      </c>
      <c r="V1204" s="34">
        <f ca="1">IFERROR(VLOOKUP($H1204,'Sewer F Rev'!$A:$E,16,FALSE),0)</f>
        <v>0</v>
      </c>
      <c r="W1204" s="42">
        <f ca="1">IFERROR(VLOOKUP($H1204,'Sewer F Rev'!$A:$E,17,FALSE),0)</f>
        <v>0</v>
      </c>
      <c r="X1204" s="34">
        <f>IFERROR(VLOOKUP($H1204,'Sewer F Exp'!$A:$B,15,FALSE),0)</f>
        <v>0</v>
      </c>
      <c r="Y1204" s="34">
        <f>IFERROR(VLOOKUP($H1204,'Sewer F Exp'!$A:$B,16,FALSE),0)</f>
        <v>0</v>
      </c>
      <c r="Z1204" s="42">
        <f>IFERROR(VLOOKUP($H1204,'Sewer F Exp'!$A:$B,17,FALSE),0)</f>
        <v>0</v>
      </c>
      <c r="AA1204" s="34">
        <f>IFERROR(VLOOKUP($H1204,'Refuse F Rev'!$A:$E,15,FALSE),0)</f>
        <v>0</v>
      </c>
      <c r="AB1204" s="34">
        <f>IFERROR(VLOOKUP($H1204,'Refuse F Rev'!$A:$E,16,FALSE),0)</f>
        <v>0</v>
      </c>
      <c r="AC1204" s="42">
        <f>IFERROR(VLOOKUP($H1204,'Refuse F Rev'!$A:$E,17,FALSE),0)</f>
        <v>0</v>
      </c>
      <c r="AD1204" s="34">
        <f>IFERROR(VLOOKUP($H1204,'Refuse F Exp'!$A:$E,15,FALSE),0)</f>
        <v>0</v>
      </c>
      <c r="AE1204" s="34">
        <f>IFERROR(VLOOKUP($H1204,'Refuse F Exp'!$A:$E,16,FALSE),0)</f>
        <v>0</v>
      </c>
      <c r="AF1204" s="42">
        <f>IFERROR(VLOOKUP($H1204,'Refuse F Exp'!$A:$E,17,FALSE),0)</f>
        <v>0</v>
      </c>
      <c r="AG1204" s="34">
        <f>IFERROR(VLOOKUP($H1204,#REF!,10,FALSE),0)</f>
        <v>0</v>
      </c>
      <c r="AH1204" s="34">
        <f>IFERROR(VLOOKUP($H1204,#REF!,11,FALSE),0)</f>
        <v>0</v>
      </c>
      <c r="AI1204" s="42">
        <f>IFERROR(VLOOKUP($H1204,#REF!,12,FALSE),0)</f>
        <v>0</v>
      </c>
      <c r="AJ1204" s="34">
        <f>IFERROR(VLOOKUP($H1204,#REF!,10,FALSE),0)</f>
        <v>0</v>
      </c>
      <c r="AK1204" s="34">
        <f>IFERROR(VLOOKUP($H1204,#REF!,11,FALSE),0)</f>
        <v>0</v>
      </c>
      <c r="AL1204" s="42">
        <f>IFERROR(VLOOKUP($H1204,#REF!,12,FALSE),0)</f>
        <v>0</v>
      </c>
      <c r="AM1204" s="34">
        <f>IFERROR(VLOOKUP($H1204,#REF!,10,FALSE),0)</f>
        <v>0</v>
      </c>
      <c r="AN1204" s="34">
        <f>IFERROR(VLOOKUP($H1204,#REF!,11,FALSE),0)</f>
        <v>0</v>
      </c>
      <c r="AO1204" s="42">
        <f>IFERROR(VLOOKUP($H1204,#REF!,12,FALSE),0)</f>
        <v>0</v>
      </c>
      <c r="AP1204" s="34">
        <f>IFERROR(VLOOKUP($H1204,#REF!,10,FALSE),0)</f>
        <v>0</v>
      </c>
      <c r="AQ1204" s="34">
        <f>IFERROR(VLOOKUP($H1204,#REF!,11,FALSE),0)</f>
        <v>0</v>
      </c>
      <c r="AR1204" s="42">
        <f>IFERROR(VLOOKUP($H1204,#REF!,12,FALSE),0)</f>
        <v>0</v>
      </c>
      <c r="AS1204" s="34">
        <f>IFERROR(VLOOKUP($H1204,#REF!,13,FALSE),0)</f>
        <v>0</v>
      </c>
      <c r="AT1204" s="34">
        <f>IFERROR(VLOOKUP($H1204,#REF!,14,FALSE),0)</f>
        <v>0</v>
      </c>
      <c r="AU1204" s="42">
        <f>IFERROR(VLOOKUP($H1204,#REF!,15,FALSE),0)</f>
        <v>0</v>
      </c>
      <c r="AV1204" s="34">
        <f>IFERROR(VLOOKUP($H1204,#REF!,15,FALSE),0)</f>
        <v>0</v>
      </c>
      <c r="AW1204" s="34">
        <f>IFERROR(VLOOKUP($H1204,#REF!,16,FALSE),0)</f>
        <v>0</v>
      </c>
      <c r="AX1204" s="42">
        <f>IFERROR(VLOOKUP($H1204,#REF!,17,FALSE),0)</f>
        <v>0</v>
      </c>
    </row>
    <row r="1205" spans="1:50" x14ac:dyDescent="0.3">
      <c r="A1205" s="33" t="str">
        <f t="shared" si="72"/>
        <v>0</v>
      </c>
      <c r="B1205" s="33">
        <f>+'R&amp;E EXPORT'!B1180</f>
        <v>0</v>
      </c>
      <c r="C1205" t="str">
        <f>IFERROR(VLOOKUP(A1205,'MCSJ Export'!A:C,3,FALSE),"")</f>
        <v/>
      </c>
      <c r="D1205" s="37">
        <f t="shared" ca="1" si="73"/>
        <v>0</v>
      </c>
      <c r="E1205" s="37">
        <f t="shared" ca="1" si="74"/>
        <v>0</v>
      </c>
      <c r="F1205" s="37">
        <f t="shared" ca="1" si="75"/>
        <v>0</v>
      </c>
      <c r="G1205" s="37"/>
      <c r="H1205" s="33">
        <f>+'R&amp;E EXPORT'!A1180</f>
        <v>0</v>
      </c>
      <c r="I1205" s="34">
        <f>IFERROR(VLOOKUP($H1205,'Gen F Rev'!$A:$M,15,FALSE),0)</f>
        <v>0</v>
      </c>
      <c r="J1205" s="34">
        <f>IFERROR(VLOOKUP($H1205,'Gen F Rev'!$A:$M,16,FALSE),0)</f>
        <v>0</v>
      </c>
      <c r="K1205" s="42">
        <f>IFERROR(VLOOKUP($H1205,'Gen F Rev'!$A:$M,17,FALSE),0)</f>
        <v>0</v>
      </c>
      <c r="L1205" s="34">
        <f>IFERROR(VLOOKUP($H1205,'Gen F Exp'!$A:$E,15,FALSE),0)</f>
        <v>0</v>
      </c>
      <c r="M1205" s="34">
        <f>IFERROR(VLOOKUP($H1205,'Gen F Exp'!$A:$E,16,FALSE),0)</f>
        <v>0</v>
      </c>
      <c r="N1205" s="42">
        <f>IFERROR(VLOOKUP($H1205,'Gen F Exp'!$A:$E,17,FALSE),0)</f>
        <v>0</v>
      </c>
      <c r="O1205" s="34">
        <f>IFERROR(VLOOKUP($H1205,'Water F Rev'!$A:$L,15,FALSE),0)</f>
        <v>0</v>
      </c>
      <c r="P1205" s="34">
        <f>IFERROR(VLOOKUP($H1205,'Water F Rev'!$A:$L,16,FALSE),0)</f>
        <v>0</v>
      </c>
      <c r="Q1205" s="42">
        <f>IFERROR(VLOOKUP($H1205,'Water F Rev'!$A:$L,17,FALSE),0)</f>
        <v>0</v>
      </c>
      <c r="R1205" s="34">
        <f>IFERROR(VLOOKUP($H1205,'Water F Exp'!$A:$K,15,FALSE),0)</f>
        <v>0</v>
      </c>
      <c r="S1205" s="34">
        <f>IFERROR(VLOOKUP($H1205,'Water F Exp'!$A:$K,16,FALSE),0)</f>
        <v>0</v>
      </c>
      <c r="T1205" s="42">
        <f>IFERROR(VLOOKUP($H1205,'Water F Exp'!$A:$K,17,FALSE),0)</f>
        <v>0</v>
      </c>
      <c r="U1205" s="34">
        <f ca="1">IFERROR(VLOOKUP($H1205,'Sewer F Rev'!$A:$E,15,FALSE),0)</f>
        <v>0</v>
      </c>
      <c r="V1205" s="34">
        <f ca="1">IFERROR(VLOOKUP($H1205,'Sewer F Rev'!$A:$E,16,FALSE),0)</f>
        <v>0</v>
      </c>
      <c r="W1205" s="42">
        <f ca="1">IFERROR(VLOOKUP($H1205,'Sewer F Rev'!$A:$E,17,FALSE),0)</f>
        <v>0</v>
      </c>
      <c r="X1205" s="34">
        <f>IFERROR(VLOOKUP($H1205,'Sewer F Exp'!$A:$B,15,FALSE),0)</f>
        <v>0</v>
      </c>
      <c r="Y1205" s="34">
        <f>IFERROR(VLOOKUP($H1205,'Sewer F Exp'!$A:$B,16,FALSE),0)</f>
        <v>0</v>
      </c>
      <c r="Z1205" s="42">
        <f>IFERROR(VLOOKUP($H1205,'Sewer F Exp'!$A:$B,17,FALSE),0)</f>
        <v>0</v>
      </c>
      <c r="AA1205" s="34">
        <f>IFERROR(VLOOKUP($H1205,'Refuse F Rev'!$A:$E,15,FALSE),0)</f>
        <v>0</v>
      </c>
      <c r="AB1205" s="34">
        <f>IFERROR(VLOOKUP($H1205,'Refuse F Rev'!$A:$E,16,FALSE),0)</f>
        <v>0</v>
      </c>
      <c r="AC1205" s="42">
        <f>IFERROR(VLOOKUP($H1205,'Refuse F Rev'!$A:$E,17,FALSE),0)</f>
        <v>0</v>
      </c>
      <c r="AD1205" s="34">
        <f>IFERROR(VLOOKUP($H1205,'Refuse F Exp'!$A:$E,15,FALSE),0)</f>
        <v>0</v>
      </c>
      <c r="AE1205" s="34">
        <f>IFERROR(VLOOKUP($H1205,'Refuse F Exp'!$A:$E,16,FALSE),0)</f>
        <v>0</v>
      </c>
      <c r="AF1205" s="42">
        <f>IFERROR(VLOOKUP($H1205,'Refuse F Exp'!$A:$E,17,FALSE),0)</f>
        <v>0</v>
      </c>
      <c r="AG1205" s="34">
        <f>IFERROR(VLOOKUP($H1205,#REF!,10,FALSE),0)</f>
        <v>0</v>
      </c>
      <c r="AH1205" s="34">
        <f>IFERROR(VLOOKUP($H1205,#REF!,11,FALSE),0)</f>
        <v>0</v>
      </c>
      <c r="AI1205" s="42">
        <f>IFERROR(VLOOKUP($H1205,#REF!,12,FALSE),0)</f>
        <v>0</v>
      </c>
      <c r="AJ1205" s="34">
        <f>IFERROR(VLOOKUP($H1205,#REF!,10,FALSE),0)</f>
        <v>0</v>
      </c>
      <c r="AK1205" s="34">
        <f>IFERROR(VLOOKUP($H1205,#REF!,11,FALSE),0)</f>
        <v>0</v>
      </c>
      <c r="AL1205" s="42">
        <f>IFERROR(VLOOKUP($H1205,#REF!,12,FALSE),0)</f>
        <v>0</v>
      </c>
      <c r="AM1205" s="34">
        <f>IFERROR(VLOOKUP($H1205,#REF!,10,FALSE),0)</f>
        <v>0</v>
      </c>
      <c r="AN1205" s="34">
        <f>IFERROR(VLOOKUP($H1205,#REF!,11,FALSE),0)</f>
        <v>0</v>
      </c>
      <c r="AO1205" s="42">
        <f>IFERROR(VLOOKUP($H1205,#REF!,12,FALSE),0)</f>
        <v>0</v>
      </c>
      <c r="AP1205" s="34">
        <f>IFERROR(VLOOKUP($H1205,#REF!,10,FALSE),0)</f>
        <v>0</v>
      </c>
      <c r="AQ1205" s="34">
        <f>IFERROR(VLOOKUP($H1205,#REF!,11,FALSE),0)</f>
        <v>0</v>
      </c>
      <c r="AR1205" s="42">
        <f>IFERROR(VLOOKUP($H1205,#REF!,12,FALSE),0)</f>
        <v>0</v>
      </c>
      <c r="AS1205" s="34">
        <f>IFERROR(VLOOKUP($H1205,#REF!,13,FALSE),0)</f>
        <v>0</v>
      </c>
      <c r="AT1205" s="34">
        <f>IFERROR(VLOOKUP($H1205,#REF!,14,FALSE),0)</f>
        <v>0</v>
      </c>
      <c r="AU1205" s="42">
        <f>IFERROR(VLOOKUP($H1205,#REF!,15,FALSE),0)</f>
        <v>0</v>
      </c>
      <c r="AV1205" s="34">
        <f>IFERROR(VLOOKUP($H1205,#REF!,15,FALSE),0)</f>
        <v>0</v>
      </c>
      <c r="AW1205" s="34">
        <f>IFERROR(VLOOKUP($H1205,#REF!,16,FALSE),0)</f>
        <v>0</v>
      </c>
      <c r="AX1205" s="42">
        <f>IFERROR(VLOOKUP($H1205,#REF!,17,FALSE),0)</f>
        <v>0</v>
      </c>
    </row>
    <row r="1206" spans="1:50" x14ac:dyDescent="0.3">
      <c r="A1206" s="33" t="str">
        <f t="shared" si="72"/>
        <v>0</v>
      </c>
      <c r="B1206" s="33">
        <f>+'R&amp;E EXPORT'!B1181</f>
        <v>0</v>
      </c>
      <c r="C1206" t="str">
        <f>IFERROR(VLOOKUP(A1206,'MCSJ Export'!A:C,3,FALSE),"")</f>
        <v/>
      </c>
      <c r="D1206" s="37">
        <f t="shared" ca="1" si="73"/>
        <v>0</v>
      </c>
      <c r="E1206" s="37">
        <f t="shared" ca="1" si="74"/>
        <v>0</v>
      </c>
      <c r="F1206" s="37">
        <f t="shared" ca="1" si="75"/>
        <v>0</v>
      </c>
      <c r="G1206" s="37"/>
      <c r="H1206" s="33">
        <f>+'R&amp;E EXPORT'!A1181</f>
        <v>0</v>
      </c>
      <c r="I1206" s="34">
        <f>IFERROR(VLOOKUP($H1206,'Gen F Rev'!$A:$M,15,FALSE),0)</f>
        <v>0</v>
      </c>
      <c r="J1206" s="34">
        <f>IFERROR(VLOOKUP($H1206,'Gen F Rev'!$A:$M,16,FALSE),0)</f>
        <v>0</v>
      </c>
      <c r="K1206" s="42">
        <f>IFERROR(VLOOKUP($H1206,'Gen F Rev'!$A:$M,17,FALSE),0)</f>
        <v>0</v>
      </c>
      <c r="L1206" s="34">
        <f>IFERROR(VLOOKUP($H1206,'Gen F Exp'!$A:$E,15,FALSE),0)</f>
        <v>0</v>
      </c>
      <c r="M1206" s="34">
        <f>IFERROR(VLOOKUP($H1206,'Gen F Exp'!$A:$E,16,FALSE),0)</f>
        <v>0</v>
      </c>
      <c r="N1206" s="42">
        <f>IFERROR(VLOOKUP($H1206,'Gen F Exp'!$A:$E,17,FALSE),0)</f>
        <v>0</v>
      </c>
      <c r="O1206" s="34">
        <f>IFERROR(VLOOKUP($H1206,'Water F Rev'!$A:$L,15,FALSE),0)</f>
        <v>0</v>
      </c>
      <c r="P1206" s="34">
        <f>IFERROR(VLOOKUP($H1206,'Water F Rev'!$A:$L,16,FALSE),0)</f>
        <v>0</v>
      </c>
      <c r="Q1206" s="42">
        <f>IFERROR(VLOOKUP($H1206,'Water F Rev'!$A:$L,17,FALSE),0)</f>
        <v>0</v>
      </c>
      <c r="R1206" s="34">
        <f>IFERROR(VLOOKUP($H1206,'Water F Exp'!$A:$K,15,FALSE),0)</f>
        <v>0</v>
      </c>
      <c r="S1206" s="34">
        <f>IFERROR(VLOOKUP($H1206,'Water F Exp'!$A:$K,16,FALSE),0)</f>
        <v>0</v>
      </c>
      <c r="T1206" s="42">
        <f>IFERROR(VLOOKUP($H1206,'Water F Exp'!$A:$K,17,FALSE),0)</f>
        <v>0</v>
      </c>
      <c r="U1206" s="34">
        <f ca="1">IFERROR(VLOOKUP($H1206,'Sewer F Rev'!$A:$E,15,FALSE),0)</f>
        <v>0</v>
      </c>
      <c r="V1206" s="34">
        <f ca="1">IFERROR(VLOOKUP($H1206,'Sewer F Rev'!$A:$E,16,FALSE),0)</f>
        <v>0</v>
      </c>
      <c r="W1206" s="42">
        <f ca="1">IFERROR(VLOOKUP($H1206,'Sewer F Rev'!$A:$E,17,FALSE),0)</f>
        <v>0</v>
      </c>
      <c r="X1206" s="34">
        <f>IFERROR(VLOOKUP($H1206,'Sewer F Exp'!$A:$B,15,FALSE),0)</f>
        <v>0</v>
      </c>
      <c r="Y1206" s="34">
        <f>IFERROR(VLOOKUP($H1206,'Sewer F Exp'!$A:$B,16,FALSE),0)</f>
        <v>0</v>
      </c>
      <c r="Z1206" s="42">
        <f>IFERROR(VLOOKUP($H1206,'Sewer F Exp'!$A:$B,17,FALSE),0)</f>
        <v>0</v>
      </c>
      <c r="AA1206" s="34">
        <f>IFERROR(VLOOKUP($H1206,'Refuse F Rev'!$A:$E,15,FALSE),0)</f>
        <v>0</v>
      </c>
      <c r="AB1206" s="34">
        <f>IFERROR(VLOOKUP($H1206,'Refuse F Rev'!$A:$E,16,FALSE),0)</f>
        <v>0</v>
      </c>
      <c r="AC1206" s="42">
        <f>IFERROR(VLOOKUP($H1206,'Refuse F Rev'!$A:$E,17,FALSE),0)</f>
        <v>0</v>
      </c>
      <c r="AD1206" s="34">
        <f>IFERROR(VLOOKUP($H1206,'Refuse F Exp'!$A:$E,15,FALSE),0)</f>
        <v>0</v>
      </c>
      <c r="AE1206" s="34">
        <f>IFERROR(VLOOKUP($H1206,'Refuse F Exp'!$A:$E,16,FALSE),0)</f>
        <v>0</v>
      </c>
      <c r="AF1206" s="42">
        <f>IFERROR(VLOOKUP($H1206,'Refuse F Exp'!$A:$E,17,FALSE),0)</f>
        <v>0</v>
      </c>
      <c r="AG1206" s="34">
        <f>IFERROR(VLOOKUP($H1206,#REF!,10,FALSE),0)</f>
        <v>0</v>
      </c>
      <c r="AH1206" s="34">
        <f>IFERROR(VLOOKUP($H1206,#REF!,11,FALSE),0)</f>
        <v>0</v>
      </c>
      <c r="AI1206" s="42">
        <f>IFERROR(VLOOKUP($H1206,#REF!,12,FALSE),0)</f>
        <v>0</v>
      </c>
      <c r="AJ1206" s="34">
        <f>IFERROR(VLOOKUP($H1206,#REF!,10,FALSE),0)</f>
        <v>0</v>
      </c>
      <c r="AK1206" s="34">
        <f>IFERROR(VLOOKUP($H1206,#REF!,11,FALSE),0)</f>
        <v>0</v>
      </c>
      <c r="AL1206" s="42">
        <f>IFERROR(VLOOKUP($H1206,#REF!,12,FALSE),0)</f>
        <v>0</v>
      </c>
      <c r="AM1206" s="34">
        <f>IFERROR(VLOOKUP($H1206,#REF!,10,FALSE),0)</f>
        <v>0</v>
      </c>
      <c r="AN1206" s="34">
        <f>IFERROR(VLOOKUP($H1206,#REF!,11,FALSE),0)</f>
        <v>0</v>
      </c>
      <c r="AO1206" s="42">
        <f>IFERROR(VLOOKUP($H1206,#REF!,12,FALSE),0)</f>
        <v>0</v>
      </c>
      <c r="AP1206" s="34">
        <f>IFERROR(VLOOKUP($H1206,#REF!,10,FALSE),0)</f>
        <v>0</v>
      </c>
      <c r="AQ1206" s="34">
        <f>IFERROR(VLOOKUP($H1206,#REF!,11,FALSE),0)</f>
        <v>0</v>
      </c>
      <c r="AR1206" s="42">
        <f>IFERROR(VLOOKUP($H1206,#REF!,12,FALSE),0)</f>
        <v>0</v>
      </c>
      <c r="AS1206" s="34">
        <f>IFERROR(VLOOKUP($H1206,#REF!,13,FALSE),0)</f>
        <v>0</v>
      </c>
      <c r="AT1206" s="34">
        <f>IFERROR(VLOOKUP($H1206,#REF!,14,FALSE),0)</f>
        <v>0</v>
      </c>
      <c r="AU1206" s="42">
        <f>IFERROR(VLOOKUP($H1206,#REF!,15,FALSE),0)</f>
        <v>0</v>
      </c>
      <c r="AV1206" s="34">
        <f>IFERROR(VLOOKUP($H1206,#REF!,15,FALSE),0)</f>
        <v>0</v>
      </c>
      <c r="AW1206" s="34">
        <f>IFERROR(VLOOKUP($H1206,#REF!,16,FALSE),0)</f>
        <v>0</v>
      </c>
      <c r="AX1206" s="42">
        <f>IFERROR(VLOOKUP($H1206,#REF!,17,FALSE),0)</f>
        <v>0</v>
      </c>
    </row>
    <row r="1207" spans="1:50" x14ac:dyDescent="0.3">
      <c r="A1207" s="33" t="str">
        <f t="shared" si="72"/>
        <v>0</v>
      </c>
      <c r="B1207" s="33">
        <f>+'R&amp;E EXPORT'!B1182</f>
        <v>0</v>
      </c>
      <c r="C1207" t="str">
        <f>IFERROR(VLOOKUP(A1207,'MCSJ Export'!A:C,3,FALSE),"")</f>
        <v/>
      </c>
      <c r="D1207" s="37">
        <f t="shared" ca="1" si="73"/>
        <v>0</v>
      </c>
      <c r="E1207" s="37">
        <f t="shared" ca="1" si="74"/>
        <v>0</v>
      </c>
      <c r="F1207" s="37">
        <f t="shared" ca="1" si="75"/>
        <v>0</v>
      </c>
      <c r="G1207" s="37"/>
      <c r="H1207" s="33">
        <f>+'R&amp;E EXPORT'!A1182</f>
        <v>0</v>
      </c>
      <c r="I1207" s="34">
        <f>IFERROR(VLOOKUP($H1207,'Gen F Rev'!$A:$M,15,FALSE),0)</f>
        <v>0</v>
      </c>
      <c r="J1207" s="34">
        <f>IFERROR(VLOOKUP($H1207,'Gen F Rev'!$A:$M,16,FALSE),0)</f>
        <v>0</v>
      </c>
      <c r="K1207" s="42">
        <f>IFERROR(VLOOKUP($H1207,'Gen F Rev'!$A:$M,17,FALSE),0)</f>
        <v>0</v>
      </c>
      <c r="L1207" s="34">
        <f>IFERROR(VLOOKUP($H1207,'Gen F Exp'!$A:$E,15,FALSE),0)</f>
        <v>0</v>
      </c>
      <c r="M1207" s="34">
        <f>IFERROR(VLOOKUP($H1207,'Gen F Exp'!$A:$E,16,FALSE),0)</f>
        <v>0</v>
      </c>
      <c r="N1207" s="42">
        <f>IFERROR(VLOOKUP($H1207,'Gen F Exp'!$A:$E,17,FALSE),0)</f>
        <v>0</v>
      </c>
      <c r="O1207" s="34">
        <f>IFERROR(VLOOKUP($H1207,'Water F Rev'!$A:$L,15,FALSE),0)</f>
        <v>0</v>
      </c>
      <c r="P1207" s="34">
        <f>IFERROR(VLOOKUP($H1207,'Water F Rev'!$A:$L,16,FALSE),0)</f>
        <v>0</v>
      </c>
      <c r="Q1207" s="42">
        <f>IFERROR(VLOOKUP($H1207,'Water F Rev'!$A:$L,17,FALSE),0)</f>
        <v>0</v>
      </c>
      <c r="R1207" s="34">
        <f>IFERROR(VLOOKUP($H1207,'Water F Exp'!$A:$K,15,FALSE),0)</f>
        <v>0</v>
      </c>
      <c r="S1207" s="34">
        <f>IFERROR(VLOOKUP($H1207,'Water F Exp'!$A:$K,16,FALSE),0)</f>
        <v>0</v>
      </c>
      <c r="T1207" s="42">
        <f>IFERROR(VLOOKUP($H1207,'Water F Exp'!$A:$K,17,FALSE),0)</f>
        <v>0</v>
      </c>
      <c r="U1207" s="34">
        <f ca="1">IFERROR(VLOOKUP($H1207,'Sewer F Rev'!$A:$E,15,FALSE),0)</f>
        <v>0</v>
      </c>
      <c r="V1207" s="34">
        <f ca="1">IFERROR(VLOOKUP($H1207,'Sewer F Rev'!$A:$E,16,FALSE),0)</f>
        <v>0</v>
      </c>
      <c r="W1207" s="42">
        <f ca="1">IFERROR(VLOOKUP($H1207,'Sewer F Rev'!$A:$E,17,FALSE),0)</f>
        <v>0</v>
      </c>
      <c r="X1207" s="34">
        <f>IFERROR(VLOOKUP($H1207,'Sewer F Exp'!$A:$B,15,FALSE),0)</f>
        <v>0</v>
      </c>
      <c r="Y1207" s="34">
        <f>IFERROR(VLOOKUP($H1207,'Sewer F Exp'!$A:$B,16,FALSE),0)</f>
        <v>0</v>
      </c>
      <c r="Z1207" s="42">
        <f>IFERROR(VLOOKUP($H1207,'Sewer F Exp'!$A:$B,17,FALSE),0)</f>
        <v>0</v>
      </c>
      <c r="AA1207" s="34">
        <f>IFERROR(VLOOKUP($H1207,'Refuse F Rev'!$A:$E,15,FALSE),0)</f>
        <v>0</v>
      </c>
      <c r="AB1207" s="34">
        <f>IFERROR(VLOOKUP($H1207,'Refuse F Rev'!$A:$E,16,FALSE),0)</f>
        <v>0</v>
      </c>
      <c r="AC1207" s="42">
        <f>IFERROR(VLOOKUP($H1207,'Refuse F Rev'!$A:$E,17,FALSE),0)</f>
        <v>0</v>
      </c>
      <c r="AD1207" s="34">
        <f>IFERROR(VLOOKUP($H1207,'Refuse F Exp'!$A:$E,15,FALSE),0)</f>
        <v>0</v>
      </c>
      <c r="AE1207" s="34">
        <f>IFERROR(VLOOKUP($H1207,'Refuse F Exp'!$A:$E,16,FALSE),0)</f>
        <v>0</v>
      </c>
      <c r="AF1207" s="42">
        <f>IFERROR(VLOOKUP($H1207,'Refuse F Exp'!$A:$E,17,FALSE),0)</f>
        <v>0</v>
      </c>
      <c r="AG1207" s="34">
        <f>IFERROR(VLOOKUP($H1207,#REF!,10,FALSE),0)</f>
        <v>0</v>
      </c>
      <c r="AH1207" s="34">
        <f>IFERROR(VLOOKUP($H1207,#REF!,11,FALSE),0)</f>
        <v>0</v>
      </c>
      <c r="AI1207" s="42">
        <f>IFERROR(VLOOKUP($H1207,#REF!,12,FALSE),0)</f>
        <v>0</v>
      </c>
      <c r="AJ1207" s="34">
        <f>IFERROR(VLOOKUP($H1207,#REF!,10,FALSE),0)</f>
        <v>0</v>
      </c>
      <c r="AK1207" s="34">
        <f>IFERROR(VLOOKUP($H1207,#REF!,11,FALSE),0)</f>
        <v>0</v>
      </c>
      <c r="AL1207" s="42">
        <f>IFERROR(VLOOKUP($H1207,#REF!,12,FALSE),0)</f>
        <v>0</v>
      </c>
      <c r="AM1207" s="34">
        <f>IFERROR(VLOOKUP($H1207,#REF!,10,FALSE),0)</f>
        <v>0</v>
      </c>
      <c r="AN1207" s="34">
        <f>IFERROR(VLOOKUP($H1207,#REF!,11,FALSE),0)</f>
        <v>0</v>
      </c>
      <c r="AO1207" s="42">
        <f>IFERROR(VLOOKUP($H1207,#REF!,12,FALSE),0)</f>
        <v>0</v>
      </c>
      <c r="AP1207" s="34">
        <f>IFERROR(VLOOKUP($H1207,#REF!,10,FALSE),0)</f>
        <v>0</v>
      </c>
      <c r="AQ1207" s="34">
        <f>IFERROR(VLOOKUP($H1207,#REF!,11,FALSE),0)</f>
        <v>0</v>
      </c>
      <c r="AR1207" s="42">
        <f>IFERROR(VLOOKUP($H1207,#REF!,12,FALSE),0)</f>
        <v>0</v>
      </c>
      <c r="AS1207" s="34">
        <f>IFERROR(VLOOKUP($H1207,#REF!,13,FALSE),0)</f>
        <v>0</v>
      </c>
      <c r="AT1207" s="34">
        <f>IFERROR(VLOOKUP($H1207,#REF!,14,FALSE),0)</f>
        <v>0</v>
      </c>
      <c r="AU1207" s="42">
        <f>IFERROR(VLOOKUP($H1207,#REF!,15,FALSE),0)</f>
        <v>0</v>
      </c>
      <c r="AV1207" s="34">
        <f>IFERROR(VLOOKUP($H1207,#REF!,15,FALSE),0)</f>
        <v>0</v>
      </c>
      <c r="AW1207" s="34">
        <f>IFERROR(VLOOKUP($H1207,#REF!,16,FALSE),0)</f>
        <v>0</v>
      </c>
      <c r="AX1207" s="42">
        <f>IFERROR(VLOOKUP($H1207,#REF!,17,FALSE),0)</f>
        <v>0</v>
      </c>
    </row>
    <row r="1208" spans="1:50" x14ac:dyDescent="0.3">
      <c r="A1208" s="33" t="str">
        <f t="shared" si="72"/>
        <v>0</v>
      </c>
      <c r="B1208" s="33">
        <f>+'R&amp;E EXPORT'!B1183</f>
        <v>0</v>
      </c>
      <c r="C1208" t="str">
        <f>IFERROR(VLOOKUP(A1208,'MCSJ Export'!A:C,3,FALSE),"")</f>
        <v/>
      </c>
      <c r="D1208" s="37">
        <f t="shared" ca="1" si="73"/>
        <v>0</v>
      </c>
      <c r="E1208" s="37">
        <f t="shared" ca="1" si="74"/>
        <v>0</v>
      </c>
      <c r="F1208" s="37">
        <f t="shared" ca="1" si="75"/>
        <v>0</v>
      </c>
      <c r="G1208" s="37"/>
      <c r="H1208" s="33">
        <f>+'R&amp;E EXPORT'!A1183</f>
        <v>0</v>
      </c>
      <c r="I1208" s="34">
        <f>IFERROR(VLOOKUP($H1208,'Gen F Rev'!$A:$M,15,FALSE),0)</f>
        <v>0</v>
      </c>
      <c r="J1208" s="34">
        <f>IFERROR(VLOOKUP($H1208,'Gen F Rev'!$A:$M,16,FALSE),0)</f>
        <v>0</v>
      </c>
      <c r="K1208" s="42">
        <f>IFERROR(VLOOKUP($H1208,'Gen F Rev'!$A:$M,17,FALSE),0)</f>
        <v>0</v>
      </c>
      <c r="L1208" s="34">
        <f>IFERROR(VLOOKUP($H1208,'Gen F Exp'!$A:$E,15,FALSE),0)</f>
        <v>0</v>
      </c>
      <c r="M1208" s="34">
        <f>IFERROR(VLOOKUP($H1208,'Gen F Exp'!$A:$E,16,FALSE),0)</f>
        <v>0</v>
      </c>
      <c r="N1208" s="42">
        <f>IFERROR(VLOOKUP($H1208,'Gen F Exp'!$A:$E,17,FALSE),0)</f>
        <v>0</v>
      </c>
      <c r="O1208" s="34">
        <f>IFERROR(VLOOKUP($H1208,'Water F Rev'!$A:$L,15,FALSE),0)</f>
        <v>0</v>
      </c>
      <c r="P1208" s="34">
        <f>IFERROR(VLOOKUP($H1208,'Water F Rev'!$A:$L,16,FALSE),0)</f>
        <v>0</v>
      </c>
      <c r="Q1208" s="42">
        <f>IFERROR(VLOOKUP($H1208,'Water F Rev'!$A:$L,17,FALSE),0)</f>
        <v>0</v>
      </c>
      <c r="R1208" s="34">
        <f>IFERROR(VLOOKUP($H1208,'Water F Exp'!$A:$K,15,FALSE),0)</f>
        <v>0</v>
      </c>
      <c r="S1208" s="34">
        <f>IFERROR(VLOOKUP($H1208,'Water F Exp'!$A:$K,16,FALSE),0)</f>
        <v>0</v>
      </c>
      <c r="T1208" s="42">
        <f>IFERROR(VLOOKUP($H1208,'Water F Exp'!$A:$K,17,FALSE),0)</f>
        <v>0</v>
      </c>
      <c r="U1208" s="34">
        <f ca="1">IFERROR(VLOOKUP($H1208,'Sewer F Rev'!$A:$E,15,FALSE),0)</f>
        <v>0</v>
      </c>
      <c r="V1208" s="34">
        <f ca="1">IFERROR(VLOOKUP($H1208,'Sewer F Rev'!$A:$E,16,FALSE),0)</f>
        <v>0</v>
      </c>
      <c r="W1208" s="42">
        <f ca="1">IFERROR(VLOOKUP($H1208,'Sewer F Rev'!$A:$E,17,FALSE),0)</f>
        <v>0</v>
      </c>
      <c r="X1208" s="34">
        <f>IFERROR(VLOOKUP($H1208,'Sewer F Exp'!$A:$B,15,FALSE),0)</f>
        <v>0</v>
      </c>
      <c r="Y1208" s="34">
        <f>IFERROR(VLOOKUP($H1208,'Sewer F Exp'!$A:$B,16,FALSE),0)</f>
        <v>0</v>
      </c>
      <c r="Z1208" s="42">
        <f>IFERROR(VLOOKUP($H1208,'Sewer F Exp'!$A:$B,17,FALSE),0)</f>
        <v>0</v>
      </c>
      <c r="AA1208" s="34">
        <f>IFERROR(VLOOKUP($H1208,'Refuse F Rev'!$A:$E,15,FALSE),0)</f>
        <v>0</v>
      </c>
      <c r="AB1208" s="34">
        <f>IFERROR(VLOOKUP($H1208,'Refuse F Rev'!$A:$E,16,FALSE),0)</f>
        <v>0</v>
      </c>
      <c r="AC1208" s="42">
        <f>IFERROR(VLOOKUP($H1208,'Refuse F Rev'!$A:$E,17,FALSE),0)</f>
        <v>0</v>
      </c>
      <c r="AD1208" s="34">
        <f>IFERROR(VLOOKUP($H1208,'Refuse F Exp'!$A:$E,15,FALSE),0)</f>
        <v>0</v>
      </c>
      <c r="AE1208" s="34">
        <f>IFERROR(VLOOKUP($H1208,'Refuse F Exp'!$A:$E,16,FALSE),0)</f>
        <v>0</v>
      </c>
      <c r="AF1208" s="42">
        <f>IFERROR(VLOOKUP($H1208,'Refuse F Exp'!$A:$E,17,FALSE),0)</f>
        <v>0</v>
      </c>
      <c r="AG1208" s="34">
        <f>IFERROR(VLOOKUP($H1208,#REF!,10,FALSE),0)</f>
        <v>0</v>
      </c>
      <c r="AH1208" s="34">
        <f>IFERROR(VLOOKUP($H1208,#REF!,11,FALSE),0)</f>
        <v>0</v>
      </c>
      <c r="AI1208" s="42">
        <f>IFERROR(VLOOKUP($H1208,#REF!,12,FALSE),0)</f>
        <v>0</v>
      </c>
      <c r="AJ1208" s="34">
        <f>IFERROR(VLOOKUP($H1208,#REF!,10,FALSE),0)</f>
        <v>0</v>
      </c>
      <c r="AK1208" s="34">
        <f>IFERROR(VLOOKUP($H1208,#REF!,11,FALSE),0)</f>
        <v>0</v>
      </c>
      <c r="AL1208" s="42">
        <f>IFERROR(VLOOKUP($H1208,#REF!,12,FALSE),0)</f>
        <v>0</v>
      </c>
      <c r="AM1208" s="34">
        <f>IFERROR(VLOOKUP($H1208,#REF!,10,FALSE),0)</f>
        <v>0</v>
      </c>
      <c r="AN1208" s="34">
        <f>IFERROR(VLOOKUP($H1208,#REF!,11,FALSE),0)</f>
        <v>0</v>
      </c>
      <c r="AO1208" s="42">
        <f>IFERROR(VLOOKUP($H1208,#REF!,12,FALSE),0)</f>
        <v>0</v>
      </c>
      <c r="AP1208" s="34">
        <f>IFERROR(VLOOKUP($H1208,#REF!,10,FALSE),0)</f>
        <v>0</v>
      </c>
      <c r="AQ1208" s="34">
        <f>IFERROR(VLOOKUP($H1208,#REF!,11,FALSE),0)</f>
        <v>0</v>
      </c>
      <c r="AR1208" s="42">
        <f>IFERROR(VLOOKUP($H1208,#REF!,12,FALSE),0)</f>
        <v>0</v>
      </c>
      <c r="AS1208" s="34">
        <f>IFERROR(VLOOKUP($H1208,#REF!,13,FALSE),0)</f>
        <v>0</v>
      </c>
      <c r="AT1208" s="34">
        <f>IFERROR(VLOOKUP($H1208,#REF!,14,FALSE),0)</f>
        <v>0</v>
      </c>
      <c r="AU1208" s="42">
        <f>IFERROR(VLOOKUP($H1208,#REF!,15,FALSE),0)</f>
        <v>0</v>
      </c>
      <c r="AV1208" s="34">
        <f>IFERROR(VLOOKUP($H1208,#REF!,15,FALSE),0)</f>
        <v>0</v>
      </c>
      <c r="AW1208" s="34">
        <f>IFERROR(VLOOKUP($H1208,#REF!,16,FALSE),0)</f>
        <v>0</v>
      </c>
      <c r="AX1208" s="42">
        <f>IFERROR(VLOOKUP($H1208,#REF!,17,FALSE),0)</f>
        <v>0</v>
      </c>
    </row>
    <row r="1209" spans="1:50" x14ac:dyDescent="0.3">
      <c r="A1209" s="33" t="str">
        <f t="shared" si="72"/>
        <v>0</v>
      </c>
      <c r="B1209" s="33">
        <f>+'R&amp;E EXPORT'!B1184</f>
        <v>0</v>
      </c>
      <c r="C1209" t="str">
        <f>IFERROR(VLOOKUP(A1209,'MCSJ Export'!A:C,3,FALSE),"")</f>
        <v/>
      </c>
      <c r="D1209" s="37">
        <f t="shared" ca="1" si="73"/>
        <v>0</v>
      </c>
      <c r="E1209" s="37">
        <f t="shared" ca="1" si="74"/>
        <v>0</v>
      </c>
      <c r="F1209" s="37">
        <f t="shared" ca="1" si="75"/>
        <v>0</v>
      </c>
      <c r="G1209" s="37"/>
      <c r="H1209" s="33">
        <f>+'R&amp;E EXPORT'!A1184</f>
        <v>0</v>
      </c>
      <c r="I1209" s="34">
        <f>IFERROR(VLOOKUP($H1209,'Gen F Rev'!$A:$M,15,FALSE),0)</f>
        <v>0</v>
      </c>
      <c r="J1209" s="34">
        <f>IFERROR(VLOOKUP($H1209,'Gen F Rev'!$A:$M,16,FALSE),0)</f>
        <v>0</v>
      </c>
      <c r="K1209" s="42">
        <f>IFERROR(VLOOKUP($H1209,'Gen F Rev'!$A:$M,17,FALSE),0)</f>
        <v>0</v>
      </c>
      <c r="L1209" s="34">
        <f>IFERROR(VLOOKUP($H1209,'Gen F Exp'!$A:$E,15,FALSE),0)</f>
        <v>0</v>
      </c>
      <c r="M1209" s="34">
        <f>IFERROR(VLOOKUP($H1209,'Gen F Exp'!$A:$E,16,FALSE),0)</f>
        <v>0</v>
      </c>
      <c r="N1209" s="42">
        <f>IFERROR(VLOOKUP($H1209,'Gen F Exp'!$A:$E,17,FALSE),0)</f>
        <v>0</v>
      </c>
      <c r="O1209" s="34">
        <f>IFERROR(VLOOKUP($H1209,'Water F Rev'!$A:$L,15,FALSE),0)</f>
        <v>0</v>
      </c>
      <c r="P1209" s="34">
        <f>IFERROR(VLOOKUP($H1209,'Water F Rev'!$A:$L,16,FALSE),0)</f>
        <v>0</v>
      </c>
      <c r="Q1209" s="42">
        <f>IFERROR(VLOOKUP($H1209,'Water F Rev'!$A:$L,17,FALSE),0)</f>
        <v>0</v>
      </c>
      <c r="R1209" s="34">
        <f>IFERROR(VLOOKUP($H1209,'Water F Exp'!$A:$K,15,FALSE),0)</f>
        <v>0</v>
      </c>
      <c r="S1209" s="34">
        <f>IFERROR(VLOOKUP($H1209,'Water F Exp'!$A:$K,16,FALSE),0)</f>
        <v>0</v>
      </c>
      <c r="T1209" s="42">
        <f>IFERROR(VLOOKUP($H1209,'Water F Exp'!$A:$K,17,FALSE),0)</f>
        <v>0</v>
      </c>
      <c r="U1209" s="34">
        <f ca="1">IFERROR(VLOOKUP($H1209,'Sewer F Rev'!$A:$E,15,FALSE),0)</f>
        <v>0</v>
      </c>
      <c r="V1209" s="34">
        <f ca="1">IFERROR(VLOOKUP($H1209,'Sewer F Rev'!$A:$E,16,FALSE),0)</f>
        <v>0</v>
      </c>
      <c r="W1209" s="42">
        <f ca="1">IFERROR(VLOOKUP($H1209,'Sewer F Rev'!$A:$E,17,FALSE),0)</f>
        <v>0</v>
      </c>
      <c r="X1209" s="34">
        <f>IFERROR(VLOOKUP($H1209,'Sewer F Exp'!$A:$B,15,FALSE),0)</f>
        <v>0</v>
      </c>
      <c r="Y1209" s="34">
        <f>IFERROR(VLOOKUP($H1209,'Sewer F Exp'!$A:$B,16,FALSE),0)</f>
        <v>0</v>
      </c>
      <c r="Z1209" s="42">
        <f>IFERROR(VLOOKUP($H1209,'Sewer F Exp'!$A:$B,17,FALSE),0)</f>
        <v>0</v>
      </c>
      <c r="AA1209" s="34">
        <f>IFERROR(VLOOKUP($H1209,'Refuse F Rev'!$A:$E,15,FALSE),0)</f>
        <v>0</v>
      </c>
      <c r="AB1209" s="34">
        <f>IFERROR(VLOOKUP($H1209,'Refuse F Rev'!$A:$E,16,FALSE),0)</f>
        <v>0</v>
      </c>
      <c r="AC1209" s="42">
        <f>IFERROR(VLOOKUP($H1209,'Refuse F Rev'!$A:$E,17,FALSE),0)</f>
        <v>0</v>
      </c>
      <c r="AD1209" s="34">
        <f>IFERROR(VLOOKUP($H1209,'Refuse F Exp'!$A:$E,15,FALSE),0)</f>
        <v>0</v>
      </c>
      <c r="AE1209" s="34">
        <f>IFERROR(VLOOKUP($H1209,'Refuse F Exp'!$A:$E,16,FALSE),0)</f>
        <v>0</v>
      </c>
      <c r="AF1209" s="42">
        <f>IFERROR(VLOOKUP($H1209,'Refuse F Exp'!$A:$E,17,FALSE),0)</f>
        <v>0</v>
      </c>
      <c r="AG1209" s="34">
        <f>IFERROR(VLOOKUP($H1209,#REF!,10,FALSE),0)</f>
        <v>0</v>
      </c>
      <c r="AH1209" s="34">
        <f>IFERROR(VLOOKUP($H1209,#REF!,11,FALSE),0)</f>
        <v>0</v>
      </c>
      <c r="AI1209" s="42">
        <f>IFERROR(VLOOKUP($H1209,#REF!,12,FALSE),0)</f>
        <v>0</v>
      </c>
      <c r="AJ1209" s="34">
        <f>IFERROR(VLOOKUP($H1209,#REF!,10,FALSE),0)</f>
        <v>0</v>
      </c>
      <c r="AK1209" s="34">
        <f>IFERROR(VLOOKUP($H1209,#REF!,11,FALSE),0)</f>
        <v>0</v>
      </c>
      <c r="AL1209" s="42">
        <f>IFERROR(VLOOKUP($H1209,#REF!,12,FALSE),0)</f>
        <v>0</v>
      </c>
      <c r="AM1209" s="34">
        <f>IFERROR(VLOOKUP($H1209,#REF!,10,FALSE),0)</f>
        <v>0</v>
      </c>
      <c r="AN1209" s="34">
        <f>IFERROR(VLOOKUP($H1209,#REF!,11,FALSE),0)</f>
        <v>0</v>
      </c>
      <c r="AO1209" s="42">
        <f>IFERROR(VLOOKUP($H1209,#REF!,12,FALSE),0)</f>
        <v>0</v>
      </c>
      <c r="AP1209" s="34">
        <f>IFERROR(VLOOKUP($H1209,#REF!,10,FALSE),0)</f>
        <v>0</v>
      </c>
      <c r="AQ1209" s="34">
        <f>IFERROR(VLOOKUP($H1209,#REF!,11,FALSE),0)</f>
        <v>0</v>
      </c>
      <c r="AR1209" s="42">
        <f>IFERROR(VLOOKUP($H1209,#REF!,12,FALSE),0)</f>
        <v>0</v>
      </c>
      <c r="AS1209" s="34">
        <f>IFERROR(VLOOKUP($H1209,#REF!,13,FALSE),0)</f>
        <v>0</v>
      </c>
      <c r="AT1209" s="34">
        <f>IFERROR(VLOOKUP($H1209,#REF!,14,FALSE),0)</f>
        <v>0</v>
      </c>
      <c r="AU1209" s="42">
        <f>IFERROR(VLOOKUP($H1209,#REF!,15,FALSE),0)</f>
        <v>0</v>
      </c>
      <c r="AV1209" s="34">
        <f>IFERROR(VLOOKUP($H1209,#REF!,15,FALSE),0)</f>
        <v>0</v>
      </c>
      <c r="AW1209" s="34">
        <f>IFERROR(VLOOKUP($H1209,#REF!,16,FALSE),0)</f>
        <v>0</v>
      </c>
      <c r="AX1209" s="42">
        <f>IFERROR(VLOOKUP($H1209,#REF!,17,FALSE),0)</f>
        <v>0</v>
      </c>
    </row>
    <row r="1210" spans="1:50" x14ac:dyDescent="0.3">
      <c r="A1210" s="33" t="str">
        <f t="shared" si="72"/>
        <v>0</v>
      </c>
      <c r="B1210" s="33">
        <f>+'R&amp;E EXPORT'!B1185</f>
        <v>0</v>
      </c>
      <c r="C1210" t="str">
        <f>IFERROR(VLOOKUP(A1210,'MCSJ Export'!A:C,3,FALSE),"")</f>
        <v/>
      </c>
      <c r="D1210" s="37">
        <f t="shared" ca="1" si="73"/>
        <v>0</v>
      </c>
      <c r="E1210" s="37">
        <f t="shared" ca="1" si="74"/>
        <v>0</v>
      </c>
      <c r="F1210" s="37">
        <f t="shared" ca="1" si="75"/>
        <v>0</v>
      </c>
      <c r="G1210" s="37"/>
      <c r="H1210" s="33">
        <f>+'R&amp;E EXPORT'!A1185</f>
        <v>0</v>
      </c>
      <c r="I1210" s="34">
        <f>IFERROR(VLOOKUP($H1210,'Gen F Rev'!$A:$M,15,FALSE),0)</f>
        <v>0</v>
      </c>
      <c r="J1210" s="34">
        <f>IFERROR(VLOOKUP($H1210,'Gen F Rev'!$A:$M,16,FALSE),0)</f>
        <v>0</v>
      </c>
      <c r="K1210" s="42">
        <f>IFERROR(VLOOKUP($H1210,'Gen F Rev'!$A:$M,17,FALSE),0)</f>
        <v>0</v>
      </c>
      <c r="L1210" s="34">
        <f>IFERROR(VLOOKUP($H1210,'Gen F Exp'!$A:$E,15,FALSE),0)</f>
        <v>0</v>
      </c>
      <c r="M1210" s="34">
        <f>IFERROR(VLOOKUP($H1210,'Gen F Exp'!$A:$E,16,FALSE),0)</f>
        <v>0</v>
      </c>
      <c r="N1210" s="42">
        <f>IFERROR(VLOOKUP($H1210,'Gen F Exp'!$A:$E,17,FALSE),0)</f>
        <v>0</v>
      </c>
      <c r="O1210" s="34">
        <f>IFERROR(VLOOKUP($H1210,'Water F Rev'!$A:$L,15,FALSE),0)</f>
        <v>0</v>
      </c>
      <c r="P1210" s="34">
        <f>IFERROR(VLOOKUP($H1210,'Water F Rev'!$A:$L,16,FALSE),0)</f>
        <v>0</v>
      </c>
      <c r="Q1210" s="42">
        <f>IFERROR(VLOOKUP($H1210,'Water F Rev'!$A:$L,17,FALSE),0)</f>
        <v>0</v>
      </c>
      <c r="R1210" s="34">
        <f>IFERROR(VLOOKUP($H1210,'Water F Exp'!$A:$K,15,FALSE),0)</f>
        <v>0</v>
      </c>
      <c r="S1210" s="34">
        <f>IFERROR(VLOOKUP($H1210,'Water F Exp'!$A:$K,16,FALSE),0)</f>
        <v>0</v>
      </c>
      <c r="T1210" s="42">
        <f>IFERROR(VLOOKUP($H1210,'Water F Exp'!$A:$K,17,FALSE),0)</f>
        <v>0</v>
      </c>
      <c r="U1210" s="34">
        <f ca="1">IFERROR(VLOOKUP($H1210,'Sewer F Rev'!$A:$E,15,FALSE),0)</f>
        <v>0</v>
      </c>
      <c r="V1210" s="34">
        <f ca="1">IFERROR(VLOOKUP($H1210,'Sewer F Rev'!$A:$E,16,FALSE),0)</f>
        <v>0</v>
      </c>
      <c r="W1210" s="42">
        <f ca="1">IFERROR(VLOOKUP($H1210,'Sewer F Rev'!$A:$E,17,FALSE),0)</f>
        <v>0</v>
      </c>
      <c r="X1210" s="34">
        <f>IFERROR(VLOOKUP($H1210,'Sewer F Exp'!$A:$B,15,FALSE),0)</f>
        <v>0</v>
      </c>
      <c r="Y1210" s="34">
        <f>IFERROR(VLOOKUP($H1210,'Sewer F Exp'!$A:$B,16,FALSE),0)</f>
        <v>0</v>
      </c>
      <c r="Z1210" s="42">
        <f>IFERROR(VLOOKUP($H1210,'Sewer F Exp'!$A:$B,17,FALSE),0)</f>
        <v>0</v>
      </c>
      <c r="AA1210" s="34">
        <f>IFERROR(VLOOKUP($H1210,'Refuse F Rev'!$A:$E,15,FALSE),0)</f>
        <v>0</v>
      </c>
      <c r="AB1210" s="34">
        <f>IFERROR(VLOOKUP($H1210,'Refuse F Rev'!$A:$E,16,FALSE),0)</f>
        <v>0</v>
      </c>
      <c r="AC1210" s="42">
        <f>IFERROR(VLOOKUP($H1210,'Refuse F Rev'!$A:$E,17,FALSE),0)</f>
        <v>0</v>
      </c>
      <c r="AD1210" s="34">
        <f>IFERROR(VLOOKUP($H1210,'Refuse F Exp'!$A:$E,15,FALSE),0)</f>
        <v>0</v>
      </c>
      <c r="AE1210" s="34">
        <f>IFERROR(VLOOKUP($H1210,'Refuse F Exp'!$A:$E,16,FALSE),0)</f>
        <v>0</v>
      </c>
      <c r="AF1210" s="42">
        <f>IFERROR(VLOOKUP($H1210,'Refuse F Exp'!$A:$E,17,FALSE),0)</f>
        <v>0</v>
      </c>
      <c r="AG1210" s="34">
        <f>IFERROR(VLOOKUP($H1210,#REF!,10,FALSE),0)</f>
        <v>0</v>
      </c>
      <c r="AH1210" s="34">
        <f>IFERROR(VLOOKUP($H1210,#REF!,11,FALSE),0)</f>
        <v>0</v>
      </c>
      <c r="AI1210" s="42">
        <f>IFERROR(VLOOKUP($H1210,#REF!,12,FALSE),0)</f>
        <v>0</v>
      </c>
      <c r="AJ1210" s="34">
        <f>IFERROR(VLOOKUP($H1210,#REF!,10,FALSE),0)</f>
        <v>0</v>
      </c>
      <c r="AK1210" s="34">
        <f>IFERROR(VLOOKUP($H1210,#REF!,11,FALSE),0)</f>
        <v>0</v>
      </c>
      <c r="AL1210" s="42">
        <f>IFERROR(VLOOKUP($H1210,#REF!,12,FALSE),0)</f>
        <v>0</v>
      </c>
      <c r="AM1210" s="34">
        <f>IFERROR(VLOOKUP($H1210,#REF!,10,FALSE),0)</f>
        <v>0</v>
      </c>
      <c r="AN1210" s="34">
        <f>IFERROR(VLOOKUP($H1210,#REF!,11,FALSE),0)</f>
        <v>0</v>
      </c>
      <c r="AO1210" s="42">
        <f>IFERROR(VLOOKUP($H1210,#REF!,12,FALSE),0)</f>
        <v>0</v>
      </c>
      <c r="AP1210" s="34">
        <f>IFERROR(VLOOKUP($H1210,#REF!,10,FALSE),0)</f>
        <v>0</v>
      </c>
      <c r="AQ1210" s="34">
        <f>IFERROR(VLOOKUP($H1210,#REF!,11,FALSE),0)</f>
        <v>0</v>
      </c>
      <c r="AR1210" s="42">
        <f>IFERROR(VLOOKUP($H1210,#REF!,12,FALSE),0)</f>
        <v>0</v>
      </c>
      <c r="AS1210" s="34">
        <f>IFERROR(VLOOKUP($H1210,#REF!,13,FALSE),0)</f>
        <v>0</v>
      </c>
      <c r="AT1210" s="34">
        <f>IFERROR(VLOOKUP($H1210,#REF!,14,FALSE),0)</f>
        <v>0</v>
      </c>
      <c r="AU1210" s="42">
        <f>IFERROR(VLOOKUP($H1210,#REF!,15,FALSE),0)</f>
        <v>0</v>
      </c>
      <c r="AV1210" s="34">
        <f>IFERROR(VLOOKUP($H1210,#REF!,15,FALSE),0)</f>
        <v>0</v>
      </c>
      <c r="AW1210" s="34">
        <f>IFERROR(VLOOKUP($H1210,#REF!,16,FALSE),0)</f>
        <v>0</v>
      </c>
      <c r="AX1210" s="42">
        <f>IFERROR(VLOOKUP($H1210,#REF!,17,FALSE),0)</f>
        <v>0</v>
      </c>
    </row>
    <row r="1211" spans="1:50" x14ac:dyDescent="0.3">
      <c r="A1211" s="33" t="str">
        <f t="shared" si="72"/>
        <v>0</v>
      </c>
      <c r="B1211" s="33">
        <f>+'R&amp;E EXPORT'!B1186</f>
        <v>0</v>
      </c>
      <c r="C1211" t="str">
        <f>IFERROR(VLOOKUP(A1211,'MCSJ Export'!A:C,3,FALSE),"")</f>
        <v/>
      </c>
      <c r="D1211" s="37">
        <f t="shared" ca="1" si="73"/>
        <v>0</v>
      </c>
      <c r="E1211" s="37">
        <f t="shared" ca="1" si="74"/>
        <v>0</v>
      </c>
      <c r="F1211" s="37">
        <f t="shared" ca="1" si="75"/>
        <v>0</v>
      </c>
      <c r="G1211" s="37"/>
      <c r="H1211" s="33">
        <f>+'R&amp;E EXPORT'!A1186</f>
        <v>0</v>
      </c>
      <c r="I1211" s="34">
        <f>IFERROR(VLOOKUP($H1211,'Gen F Rev'!$A:$M,15,FALSE),0)</f>
        <v>0</v>
      </c>
      <c r="J1211" s="34">
        <f>IFERROR(VLOOKUP($H1211,'Gen F Rev'!$A:$M,16,FALSE),0)</f>
        <v>0</v>
      </c>
      <c r="K1211" s="42">
        <f>IFERROR(VLOOKUP($H1211,'Gen F Rev'!$A:$M,17,FALSE),0)</f>
        <v>0</v>
      </c>
      <c r="L1211" s="34">
        <f>IFERROR(VLOOKUP($H1211,'Gen F Exp'!$A:$E,15,FALSE),0)</f>
        <v>0</v>
      </c>
      <c r="M1211" s="34">
        <f>IFERROR(VLOOKUP($H1211,'Gen F Exp'!$A:$E,16,FALSE),0)</f>
        <v>0</v>
      </c>
      <c r="N1211" s="42">
        <f>IFERROR(VLOOKUP($H1211,'Gen F Exp'!$A:$E,17,FALSE),0)</f>
        <v>0</v>
      </c>
      <c r="O1211" s="34">
        <f>IFERROR(VLOOKUP($H1211,'Water F Rev'!$A:$L,15,FALSE),0)</f>
        <v>0</v>
      </c>
      <c r="P1211" s="34">
        <f>IFERROR(VLOOKUP($H1211,'Water F Rev'!$A:$L,16,FALSE),0)</f>
        <v>0</v>
      </c>
      <c r="Q1211" s="42">
        <f>IFERROR(VLOOKUP($H1211,'Water F Rev'!$A:$L,17,FALSE),0)</f>
        <v>0</v>
      </c>
      <c r="R1211" s="34">
        <f>IFERROR(VLOOKUP($H1211,'Water F Exp'!$A:$K,15,FALSE),0)</f>
        <v>0</v>
      </c>
      <c r="S1211" s="34">
        <f>IFERROR(VLOOKUP($H1211,'Water F Exp'!$A:$K,16,FALSE),0)</f>
        <v>0</v>
      </c>
      <c r="T1211" s="42">
        <f>IFERROR(VLOOKUP($H1211,'Water F Exp'!$A:$K,17,FALSE),0)</f>
        <v>0</v>
      </c>
      <c r="U1211" s="34">
        <f ca="1">IFERROR(VLOOKUP($H1211,'Sewer F Rev'!$A:$E,15,FALSE),0)</f>
        <v>0</v>
      </c>
      <c r="V1211" s="34">
        <f ca="1">IFERROR(VLOOKUP($H1211,'Sewer F Rev'!$A:$E,16,FALSE),0)</f>
        <v>0</v>
      </c>
      <c r="W1211" s="42">
        <f ca="1">IFERROR(VLOOKUP($H1211,'Sewer F Rev'!$A:$E,17,FALSE),0)</f>
        <v>0</v>
      </c>
      <c r="X1211" s="34">
        <f>IFERROR(VLOOKUP($H1211,'Sewer F Exp'!$A:$B,15,FALSE),0)</f>
        <v>0</v>
      </c>
      <c r="Y1211" s="34">
        <f>IFERROR(VLOOKUP($H1211,'Sewer F Exp'!$A:$B,16,FALSE),0)</f>
        <v>0</v>
      </c>
      <c r="Z1211" s="42">
        <f>IFERROR(VLOOKUP($H1211,'Sewer F Exp'!$A:$B,17,FALSE),0)</f>
        <v>0</v>
      </c>
      <c r="AA1211" s="34">
        <f>IFERROR(VLOOKUP($H1211,'Refuse F Rev'!$A:$E,15,FALSE),0)</f>
        <v>0</v>
      </c>
      <c r="AB1211" s="34">
        <f>IFERROR(VLOOKUP($H1211,'Refuse F Rev'!$A:$E,16,FALSE),0)</f>
        <v>0</v>
      </c>
      <c r="AC1211" s="42">
        <f>IFERROR(VLOOKUP($H1211,'Refuse F Rev'!$A:$E,17,FALSE),0)</f>
        <v>0</v>
      </c>
      <c r="AD1211" s="34">
        <f>IFERROR(VLOOKUP($H1211,'Refuse F Exp'!$A:$E,15,FALSE),0)</f>
        <v>0</v>
      </c>
      <c r="AE1211" s="34">
        <f>IFERROR(VLOOKUP($H1211,'Refuse F Exp'!$A:$E,16,FALSE),0)</f>
        <v>0</v>
      </c>
      <c r="AF1211" s="42">
        <f>IFERROR(VLOOKUP($H1211,'Refuse F Exp'!$A:$E,17,FALSE),0)</f>
        <v>0</v>
      </c>
      <c r="AG1211" s="34">
        <f>IFERROR(VLOOKUP($H1211,#REF!,10,FALSE),0)</f>
        <v>0</v>
      </c>
      <c r="AH1211" s="34">
        <f>IFERROR(VLOOKUP($H1211,#REF!,11,FALSE),0)</f>
        <v>0</v>
      </c>
      <c r="AI1211" s="42">
        <f>IFERROR(VLOOKUP($H1211,#REF!,12,FALSE),0)</f>
        <v>0</v>
      </c>
      <c r="AJ1211" s="34">
        <f>IFERROR(VLOOKUP($H1211,#REF!,10,FALSE),0)</f>
        <v>0</v>
      </c>
      <c r="AK1211" s="34">
        <f>IFERROR(VLOOKUP($H1211,#REF!,11,FALSE),0)</f>
        <v>0</v>
      </c>
      <c r="AL1211" s="42">
        <f>IFERROR(VLOOKUP($H1211,#REF!,12,FALSE),0)</f>
        <v>0</v>
      </c>
      <c r="AM1211" s="34">
        <f>IFERROR(VLOOKUP($H1211,#REF!,10,FALSE),0)</f>
        <v>0</v>
      </c>
      <c r="AN1211" s="34">
        <f>IFERROR(VLOOKUP($H1211,#REF!,11,FALSE),0)</f>
        <v>0</v>
      </c>
      <c r="AO1211" s="42">
        <f>IFERROR(VLOOKUP($H1211,#REF!,12,FALSE),0)</f>
        <v>0</v>
      </c>
      <c r="AP1211" s="34">
        <f>IFERROR(VLOOKUP($H1211,#REF!,10,FALSE),0)</f>
        <v>0</v>
      </c>
      <c r="AQ1211" s="34">
        <f>IFERROR(VLOOKUP($H1211,#REF!,11,FALSE),0)</f>
        <v>0</v>
      </c>
      <c r="AR1211" s="42">
        <f>IFERROR(VLOOKUP($H1211,#REF!,12,FALSE),0)</f>
        <v>0</v>
      </c>
      <c r="AS1211" s="34">
        <f>IFERROR(VLOOKUP($H1211,#REF!,13,FALSE),0)</f>
        <v>0</v>
      </c>
      <c r="AT1211" s="34">
        <f>IFERROR(VLOOKUP($H1211,#REF!,14,FALSE),0)</f>
        <v>0</v>
      </c>
      <c r="AU1211" s="42">
        <f>IFERROR(VLOOKUP($H1211,#REF!,15,FALSE),0)</f>
        <v>0</v>
      </c>
      <c r="AV1211" s="34">
        <f>IFERROR(VLOOKUP($H1211,#REF!,15,FALSE),0)</f>
        <v>0</v>
      </c>
      <c r="AW1211" s="34">
        <f>IFERROR(VLOOKUP($H1211,#REF!,16,FALSE),0)</f>
        <v>0</v>
      </c>
      <c r="AX1211" s="42">
        <f>IFERROR(VLOOKUP($H1211,#REF!,17,FALSE),0)</f>
        <v>0</v>
      </c>
    </row>
    <row r="1212" spans="1:50" x14ac:dyDescent="0.3">
      <c r="A1212" s="33" t="str">
        <f t="shared" si="72"/>
        <v>0</v>
      </c>
      <c r="B1212" s="33">
        <f>+'R&amp;E EXPORT'!B1187</f>
        <v>0</v>
      </c>
      <c r="C1212" t="str">
        <f>IFERROR(VLOOKUP(A1212,'MCSJ Export'!A:C,3,FALSE),"")</f>
        <v/>
      </c>
      <c r="D1212" s="37">
        <f t="shared" ca="1" si="73"/>
        <v>0</v>
      </c>
      <c r="E1212" s="37">
        <f t="shared" ca="1" si="74"/>
        <v>0</v>
      </c>
      <c r="F1212" s="37">
        <f t="shared" ca="1" si="75"/>
        <v>0</v>
      </c>
      <c r="G1212" s="37"/>
      <c r="H1212" s="33">
        <f>+'R&amp;E EXPORT'!A1187</f>
        <v>0</v>
      </c>
      <c r="I1212" s="34">
        <f>IFERROR(VLOOKUP($H1212,'Gen F Rev'!$A:$M,15,FALSE),0)</f>
        <v>0</v>
      </c>
      <c r="J1212" s="34">
        <f>IFERROR(VLOOKUP($H1212,'Gen F Rev'!$A:$M,16,FALSE),0)</f>
        <v>0</v>
      </c>
      <c r="K1212" s="42">
        <f>IFERROR(VLOOKUP($H1212,'Gen F Rev'!$A:$M,17,FALSE),0)</f>
        <v>0</v>
      </c>
      <c r="L1212" s="34">
        <f>IFERROR(VLOOKUP($H1212,'Gen F Exp'!$A:$E,15,FALSE),0)</f>
        <v>0</v>
      </c>
      <c r="M1212" s="34">
        <f>IFERROR(VLOOKUP($H1212,'Gen F Exp'!$A:$E,16,FALSE),0)</f>
        <v>0</v>
      </c>
      <c r="N1212" s="42">
        <f>IFERROR(VLOOKUP($H1212,'Gen F Exp'!$A:$E,17,FALSE),0)</f>
        <v>0</v>
      </c>
      <c r="O1212" s="34">
        <f>IFERROR(VLOOKUP($H1212,'Water F Rev'!$A:$L,15,FALSE),0)</f>
        <v>0</v>
      </c>
      <c r="P1212" s="34">
        <f>IFERROR(VLOOKUP($H1212,'Water F Rev'!$A:$L,16,FALSE),0)</f>
        <v>0</v>
      </c>
      <c r="Q1212" s="42">
        <f>IFERROR(VLOOKUP($H1212,'Water F Rev'!$A:$L,17,FALSE),0)</f>
        <v>0</v>
      </c>
      <c r="R1212" s="34">
        <f>IFERROR(VLOOKUP($H1212,'Water F Exp'!$A:$K,15,FALSE),0)</f>
        <v>0</v>
      </c>
      <c r="S1212" s="34">
        <f>IFERROR(VLOOKUP($H1212,'Water F Exp'!$A:$K,16,FALSE),0)</f>
        <v>0</v>
      </c>
      <c r="T1212" s="42">
        <f>IFERROR(VLOOKUP($H1212,'Water F Exp'!$A:$K,17,FALSE),0)</f>
        <v>0</v>
      </c>
      <c r="U1212" s="34">
        <f ca="1">IFERROR(VLOOKUP($H1212,'Sewer F Rev'!$A:$E,15,FALSE),0)</f>
        <v>0</v>
      </c>
      <c r="V1212" s="34">
        <f ca="1">IFERROR(VLOOKUP($H1212,'Sewer F Rev'!$A:$E,16,FALSE),0)</f>
        <v>0</v>
      </c>
      <c r="W1212" s="42">
        <f ca="1">IFERROR(VLOOKUP($H1212,'Sewer F Rev'!$A:$E,17,FALSE),0)</f>
        <v>0</v>
      </c>
      <c r="X1212" s="34">
        <f>IFERROR(VLOOKUP($H1212,'Sewer F Exp'!$A:$B,15,FALSE),0)</f>
        <v>0</v>
      </c>
      <c r="Y1212" s="34">
        <f>IFERROR(VLOOKUP($H1212,'Sewer F Exp'!$A:$B,16,FALSE),0)</f>
        <v>0</v>
      </c>
      <c r="Z1212" s="42">
        <f>IFERROR(VLOOKUP($H1212,'Sewer F Exp'!$A:$B,17,FALSE),0)</f>
        <v>0</v>
      </c>
      <c r="AA1212" s="34">
        <f>IFERROR(VLOOKUP($H1212,'Refuse F Rev'!$A:$E,15,FALSE),0)</f>
        <v>0</v>
      </c>
      <c r="AB1212" s="34">
        <f>IFERROR(VLOOKUP($H1212,'Refuse F Rev'!$A:$E,16,FALSE),0)</f>
        <v>0</v>
      </c>
      <c r="AC1212" s="42">
        <f>IFERROR(VLOOKUP($H1212,'Refuse F Rev'!$A:$E,17,FALSE),0)</f>
        <v>0</v>
      </c>
      <c r="AD1212" s="34">
        <f>IFERROR(VLOOKUP($H1212,'Refuse F Exp'!$A:$E,15,FALSE),0)</f>
        <v>0</v>
      </c>
      <c r="AE1212" s="34">
        <f>IFERROR(VLOOKUP($H1212,'Refuse F Exp'!$A:$E,16,FALSE),0)</f>
        <v>0</v>
      </c>
      <c r="AF1212" s="42">
        <f>IFERROR(VLOOKUP($H1212,'Refuse F Exp'!$A:$E,17,FALSE),0)</f>
        <v>0</v>
      </c>
      <c r="AG1212" s="34">
        <f>IFERROR(VLOOKUP($H1212,#REF!,10,FALSE),0)</f>
        <v>0</v>
      </c>
      <c r="AH1212" s="34">
        <f>IFERROR(VLOOKUP($H1212,#REF!,11,FALSE),0)</f>
        <v>0</v>
      </c>
      <c r="AI1212" s="42">
        <f>IFERROR(VLOOKUP($H1212,#REF!,12,FALSE),0)</f>
        <v>0</v>
      </c>
      <c r="AJ1212" s="34">
        <f>IFERROR(VLOOKUP($H1212,#REF!,10,FALSE),0)</f>
        <v>0</v>
      </c>
      <c r="AK1212" s="34">
        <f>IFERROR(VLOOKUP($H1212,#REF!,11,FALSE),0)</f>
        <v>0</v>
      </c>
      <c r="AL1212" s="42">
        <f>IFERROR(VLOOKUP($H1212,#REF!,12,FALSE),0)</f>
        <v>0</v>
      </c>
      <c r="AM1212" s="34">
        <f>IFERROR(VLOOKUP($H1212,#REF!,10,FALSE),0)</f>
        <v>0</v>
      </c>
      <c r="AN1212" s="34">
        <f>IFERROR(VLOOKUP($H1212,#REF!,11,FALSE),0)</f>
        <v>0</v>
      </c>
      <c r="AO1212" s="42">
        <f>IFERROR(VLOOKUP($H1212,#REF!,12,FALSE),0)</f>
        <v>0</v>
      </c>
      <c r="AP1212" s="34">
        <f>IFERROR(VLOOKUP($H1212,#REF!,10,FALSE),0)</f>
        <v>0</v>
      </c>
      <c r="AQ1212" s="34">
        <f>IFERROR(VLOOKUP($H1212,#REF!,11,FALSE),0)</f>
        <v>0</v>
      </c>
      <c r="AR1212" s="42">
        <f>IFERROR(VLOOKUP($H1212,#REF!,12,FALSE),0)</f>
        <v>0</v>
      </c>
      <c r="AS1212" s="34">
        <f>IFERROR(VLOOKUP($H1212,#REF!,13,FALSE),0)</f>
        <v>0</v>
      </c>
      <c r="AT1212" s="34">
        <f>IFERROR(VLOOKUP($H1212,#REF!,14,FALSE),0)</f>
        <v>0</v>
      </c>
      <c r="AU1212" s="42">
        <f>IFERROR(VLOOKUP($H1212,#REF!,15,FALSE),0)</f>
        <v>0</v>
      </c>
      <c r="AV1212" s="34">
        <f>IFERROR(VLOOKUP($H1212,#REF!,15,FALSE),0)</f>
        <v>0</v>
      </c>
      <c r="AW1212" s="34">
        <f>IFERROR(VLOOKUP($H1212,#REF!,16,FALSE),0)</f>
        <v>0</v>
      </c>
      <c r="AX1212" s="42">
        <f>IFERROR(VLOOKUP($H1212,#REF!,17,FALSE),0)</f>
        <v>0</v>
      </c>
    </row>
    <row r="1213" spans="1:50" x14ac:dyDescent="0.3">
      <c r="A1213" s="33" t="str">
        <f t="shared" si="72"/>
        <v>0</v>
      </c>
      <c r="B1213" s="33">
        <f>+'R&amp;E EXPORT'!B1188</f>
        <v>0</v>
      </c>
      <c r="C1213" t="str">
        <f>IFERROR(VLOOKUP(A1213,'MCSJ Export'!A:C,3,FALSE),"")</f>
        <v/>
      </c>
      <c r="D1213" s="37">
        <f t="shared" ca="1" si="73"/>
        <v>0</v>
      </c>
      <c r="E1213" s="37">
        <f t="shared" ca="1" si="74"/>
        <v>0</v>
      </c>
      <c r="F1213" s="37">
        <f t="shared" ca="1" si="75"/>
        <v>0</v>
      </c>
      <c r="G1213" s="37"/>
      <c r="H1213" s="33">
        <f>+'R&amp;E EXPORT'!A1188</f>
        <v>0</v>
      </c>
      <c r="I1213" s="34">
        <f>IFERROR(VLOOKUP($H1213,'Gen F Rev'!$A:$M,15,FALSE),0)</f>
        <v>0</v>
      </c>
      <c r="J1213" s="34">
        <f>IFERROR(VLOOKUP($H1213,'Gen F Rev'!$A:$M,16,FALSE),0)</f>
        <v>0</v>
      </c>
      <c r="K1213" s="42">
        <f>IFERROR(VLOOKUP($H1213,'Gen F Rev'!$A:$M,17,FALSE),0)</f>
        <v>0</v>
      </c>
      <c r="L1213" s="34">
        <f>IFERROR(VLOOKUP($H1213,'Gen F Exp'!$A:$E,15,FALSE),0)</f>
        <v>0</v>
      </c>
      <c r="M1213" s="34">
        <f>IFERROR(VLOOKUP($H1213,'Gen F Exp'!$A:$E,16,FALSE),0)</f>
        <v>0</v>
      </c>
      <c r="N1213" s="42">
        <f>IFERROR(VLOOKUP($H1213,'Gen F Exp'!$A:$E,17,FALSE),0)</f>
        <v>0</v>
      </c>
      <c r="O1213" s="34">
        <f>IFERROR(VLOOKUP($H1213,'Water F Rev'!$A:$L,15,FALSE),0)</f>
        <v>0</v>
      </c>
      <c r="P1213" s="34">
        <f>IFERROR(VLOOKUP($H1213,'Water F Rev'!$A:$L,16,FALSE),0)</f>
        <v>0</v>
      </c>
      <c r="Q1213" s="42">
        <f>IFERROR(VLOOKUP($H1213,'Water F Rev'!$A:$L,17,FALSE),0)</f>
        <v>0</v>
      </c>
      <c r="R1213" s="34">
        <f>IFERROR(VLOOKUP($H1213,'Water F Exp'!$A:$K,15,FALSE),0)</f>
        <v>0</v>
      </c>
      <c r="S1213" s="34">
        <f>IFERROR(VLOOKUP($H1213,'Water F Exp'!$A:$K,16,FALSE),0)</f>
        <v>0</v>
      </c>
      <c r="T1213" s="42">
        <f>IFERROR(VLOOKUP($H1213,'Water F Exp'!$A:$K,17,FALSE),0)</f>
        <v>0</v>
      </c>
      <c r="U1213" s="34">
        <f ca="1">IFERROR(VLOOKUP($H1213,'Sewer F Rev'!$A:$E,15,FALSE),0)</f>
        <v>0</v>
      </c>
      <c r="V1213" s="34">
        <f ca="1">IFERROR(VLOOKUP($H1213,'Sewer F Rev'!$A:$E,16,FALSE),0)</f>
        <v>0</v>
      </c>
      <c r="W1213" s="42">
        <f ca="1">IFERROR(VLOOKUP($H1213,'Sewer F Rev'!$A:$E,17,FALSE),0)</f>
        <v>0</v>
      </c>
      <c r="X1213" s="34">
        <f>IFERROR(VLOOKUP($H1213,'Sewer F Exp'!$A:$B,15,FALSE),0)</f>
        <v>0</v>
      </c>
      <c r="Y1213" s="34">
        <f>IFERROR(VLOOKUP($H1213,'Sewer F Exp'!$A:$B,16,FALSE),0)</f>
        <v>0</v>
      </c>
      <c r="Z1213" s="42">
        <f>IFERROR(VLOOKUP($H1213,'Sewer F Exp'!$A:$B,17,FALSE),0)</f>
        <v>0</v>
      </c>
      <c r="AA1213" s="34">
        <f>IFERROR(VLOOKUP($H1213,'Refuse F Rev'!$A:$E,15,FALSE),0)</f>
        <v>0</v>
      </c>
      <c r="AB1213" s="34">
        <f>IFERROR(VLOOKUP($H1213,'Refuse F Rev'!$A:$E,16,FALSE),0)</f>
        <v>0</v>
      </c>
      <c r="AC1213" s="42">
        <f>IFERROR(VLOOKUP($H1213,'Refuse F Rev'!$A:$E,17,FALSE),0)</f>
        <v>0</v>
      </c>
      <c r="AD1213" s="34">
        <f>IFERROR(VLOOKUP($H1213,'Refuse F Exp'!$A:$E,15,FALSE),0)</f>
        <v>0</v>
      </c>
      <c r="AE1213" s="34">
        <f>IFERROR(VLOOKUP($H1213,'Refuse F Exp'!$A:$E,16,FALSE),0)</f>
        <v>0</v>
      </c>
      <c r="AF1213" s="42">
        <f>IFERROR(VLOOKUP($H1213,'Refuse F Exp'!$A:$E,17,FALSE),0)</f>
        <v>0</v>
      </c>
      <c r="AG1213" s="34">
        <f>IFERROR(VLOOKUP($H1213,#REF!,10,FALSE),0)</f>
        <v>0</v>
      </c>
      <c r="AH1213" s="34">
        <f>IFERROR(VLOOKUP($H1213,#REF!,11,FALSE),0)</f>
        <v>0</v>
      </c>
      <c r="AI1213" s="42">
        <f>IFERROR(VLOOKUP($H1213,#REF!,12,FALSE),0)</f>
        <v>0</v>
      </c>
      <c r="AJ1213" s="34">
        <f>IFERROR(VLOOKUP($H1213,#REF!,10,FALSE),0)</f>
        <v>0</v>
      </c>
      <c r="AK1213" s="34">
        <f>IFERROR(VLOOKUP($H1213,#REF!,11,FALSE),0)</f>
        <v>0</v>
      </c>
      <c r="AL1213" s="42">
        <f>IFERROR(VLOOKUP($H1213,#REF!,12,FALSE),0)</f>
        <v>0</v>
      </c>
      <c r="AM1213" s="34">
        <f>IFERROR(VLOOKUP($H1213,#REF!,10,FALSE),0)</f>
        <v>0</v>
      </c>
      <c r="AN1213" s="34">
        <f>IFERROR(VLOOKUP($H1213,#REF!,11,FALSE),0)</f>
        <v>0</v>
      </c>
      <c r="AO1213" s="42">
        <f>IFERROR(VLOOKUP($H1213,#REF!,12,FALSE),0)</f>
        <v>0</v>
      </c>
      <c r="AP1213" s="34">
        <f>IFERROR(VLOOKUP($H1213,#REF!,10,FALSE),0)</f>
        <v>0</v>
      </c>
      <c r="AQ1213" s="34">
        <f>IFERROR(VLOOKUP($H1213,#REF!,11,FALSE),0)</f>
        <v>0</v>
      </c>
      <c r="AR1213" s="42">
        <f>IFERROR(VLOOKUP($H1213,#REF!,12,FALSE),0)</f>
        <v>0</v>
      </c>
      <c r="AS1213" s="34">
        <f>IFERROR(VLOOKUP($H1213,#REF!,13,FALSE),0)</f>
        <v>0</v>
      </c>
      <c r="AT1213" s="34">
        <f>IFERROR(VLOOKUP($H1213,#REF!,14,FALSE),0)</f>
        <v>0</v>
      </c>
      <c r="AU1213" s="42">
        <f>IFERROR(VLOOKUP($H1213,#REF!,15,FALSE),0)</f>
        <v>0</v>
      </c>
      <c r="AV1213" s="34">
        <f>IFERROR(VLOOKUP($H1213,#REF!,15,FALSE),0)</f>
        <v>0</v>
      </c>
      <c r="AW1213" s="34">
        <f>IFERROR(VLOOKUP($H1213,#REF!,16,FALSE),0)</f>
        <v>0</v>
      </c>
      <c r="AX1213" s="42">
        <f>IFERROR(VLOOKUP($H1213,#REF!,17,FALSE),0)</f>
        <v>0</v>
      </c>
    </row>
    <row r="1214" spans="1:50" x14ac:dyDescent="0.3">
      <c r="A1214" s="33" t="str">
        <f t="shared" si="72"/>
        <v>0</v>
      </c>
      <c r="B1214" s="33">
        <f>+'R&amp;E EXPORT'!B1189</f>
        <v>0</v>
      </c>
      <c r="C1214" t="str">
        <f>IFERROR(VLOOKUP(A1214,'MCSJ Export'!A:C,3,FALSE),"")</f>
        <v/>
      </c>
      <c r="D1214" s="37">
        <f t="shared" ca="1" si="73"/>
        <v>0</v>
      </c>
      <c r="E1214" s="37">
        <f t="shared" ca="1" si="74"/>
        <v>0</v>
      </c>
      <c r="F1214" s="37">
        <f t="shared" ca="1" si="75"/>
        <v>0</v>
      </c>
      <c r="G1214" s="37"/>
      <c r="H1214" s="33">
        <f>+'R&amp;E EXPORT'!A1189</f>
        <v>0</v>
      </c>
      <c r="I1214" s="34">
        <f>IFERROR(VLOOKUP($H1214,'Gen F Rev'!$A:$M,15,FALSE),0)</f>
        <v>0</v>
      </c>
      <c r="J1214" s="34">
        <f>IFERROR(VLOOKUP($H1214,'Gen F Rev'!$A:$M,16,FALSE),0)</f>
        <v>0</v>
      </c>
      <c r="K1214" s="42">
        <f>IFERROR(VLOOKUP($H1214,'Gen F Rev'!$A:$M,17,FALSE),0)</f>
        <v>0</v>
      </c>
      <c r="L1214" s="34">
        <f>IFERROR(VLOOKUP($H1214,'Gen F Exp'!$A:$E,15,FALSE),0)</f>
        <v>0</v>
      </c>
      <c r="M1214" s="34">
        <f>IFERROR(VLOOKUP($H1214,'Gen F Exp'!$A:$E,16,FALSE),0)</f>
        <v>0</v>
      </c>
      <c r="N1214" s="42">
        <f>IFERROR(VLOOKUP($H1214,'Gen F Exp'!$A:$E,17,FALSE),0)</f>
        <v>0</v>
      </c>
      <c r="O1214" s="34">
        <f>IFERROR(VLOOKUP($H1214,'Water F Rev'!$A:$L,15,FALSE),0)</f>
        <v>0</v>
      </c>
      <c r="P1214" s="34">
        <f>IFERROR(VLOOKUP($H1214,'Water F Rev'!$A:$L,16,FALSE),0)</f>
        <v>0</v>
      </c>
      <c r="Q1214" s="42">
        <f>IFERROR(VLOOKUP($H1214,'Water F Rev'!$A:$L,17,FALSE),0)</f>
        <v>0</v>
      </c>
      <c r="R1214" s="34">
        <f>IFERROR(VLOOKUP($H1214,'Water F Exp'!$A:$K,15,FALSE),0)</f>
        <v>0</v>
      </c>
      <c r="S1214" s="34">
        <f>IFERROR(VLOOKUP($H1214,'Water F Exp'!$A:$K,16,FALSE),0)</f>
        <v>0</v>
      </c>
      <c r="T1214" s="42">
        <f>IFERROR(VLOOKUP($H1214,'Water F Exp'!$A:$K,17,FALSE),0)</f>
        <v>0</v>
      </c>
      <c r="U1214" s="34">
        <f ca="1">IFERROR(VLOOKUP($H1214,'Sewer F Rev'!$A:$E,15,FALSE),0)</f>
        <v>0</v>
      </c>
      <c r="V1214" s="34">
        <f ca="1">IFERROR(VLOOKUP($H1214,'Sewer F Rev'!$A:$E,16,FALSE),0)</f>
        <v>0</v>
      </c>
      <c r="W1214" s="42">
        <f ca="1">IFERROR(VLOOKUP($H1214,'Sewer F Rev'!$A:$E,17,FALSE),0)</f>
        <v>0</v>
      </c>
      <c r="X1214" s="34">
        <f>IFERROR(VLOOKUP($H1214,'Sewer F Exp'!$A:$B,15,FALSE),0)</f>
        <v>0</v>
      </c>
      <c r="Y1214" s="34">
        <f>IFERROR(VLOOKUP($H1214,'Sewer F Exp'!$A:$B,16,FALSE),0)</f>
        <v>0</v>
      </c>
      <c r="Z1214" s="42">
        <f>IFERROR(VLOOKUP($H1214,'Sewer F Exp'!$A:$B,17,FALSE),0)</f>
        <v>0</v>
      </c>
      <c r="AA1214" s="34">
        <f>IFERROR(VLOOKUP($H1214,'Refuse F Rev'!$A:$E,15,FALSE),0)</f>
        <v>0</v>
      </c>
      <c r="AB1214" s="34">
        <f>IFERROR(VLOOKUP($H1214,'Refuse F Rev'!$A:$E,16,FALSE),0)</f>
        <v>0</v>
      </c>
      <c r="AC1214" s="42">
        <f>IFERROR(VLOOKUP($H1214,'Refuse F Rev'!$A:$E,17,FALSE),0)</f>
        <v>0</v>
      </c>
      <c r="AD1214" s="34">
        <f>IFERROR(VLOOKUP($H1214,'Refuse F Exp'!$A:$E,15,FALSE),0)</f>
        <v>0</v>
      </c>
      <c r="AE1214" s="34">
        <f>IFERROR(VLOOKUP($H1214,'Refuse F Exp'!$A:$E,16,FALSE),0)</f>
        <v>0</v>
      </c>
      <c r="AF1214" s="42">
        <f>IFERROR(VLOOKUP($H1214,'Refuse F Exp'!$A:$E,17,FALSE),0)</f>
        <v>0</v>
      </c>
      <c r="AG1214" s="34">
        <f>IFERROR(VLOOKUP($H1214,#REF!,10,FALSE),0)</f>
        <v>0</v>
      </c>
      <c r="AH1214" s="34">
        <f>IFERROR(VLOOKUP($H1214,#REF!,11,FALSE),0)</f>
        <v>0</v>
      </c>
      <c r="AI1214" s="42">
        <f>IFERROR(VLOOKUP($H1214,#REF!,12,FALSE),0)</f>
        <v>0</v>
      </c>
      <c r="AJ1214" s="34">
        <f>IFERROR(VLOOKUP($H1214,#REF!,10,FALSE),0)</f>
        <v>0</v>
      </c>
      <c r="AK1214" s="34">
        <f>IFERROR(VLOOKUP($H1214,#REF!,11,FALSE),0)</f>
        <v>0</v>
      </c>
      <c r="AL1214" s="42">
        <f>IFERROR(VLOOKUP($H1214,#REF!,12,FALSE),0)</f>
        <v>0</v>
      </c>
      <c r="AM1214" s="34">
        <f>IFERROR(VLOOKUP($H1214,#REF!,10,FALSE),0)</f>
        <v>0</v>
      </c>
      <c r="AN1214" s="34">
        <f>IFERROR(VLOOKUP($H1214,#REF!,11,FALSE),0)</f>
        <v>0</v>
      </c>
      <c r="AO1214" s="42">
        <f>IFERROR(VLOOKUP($H1214,#REF!,12,FALSE),0)</f>
        <v>0</v>
      </c>
      <c r="AP1214" s="34">
        <f>IFERROR(VLOOKUP($H1214,#REF!,10,FALSE),0)</f>
        <v>0</v>
      </c>
      <c r="AQ1214" s="34">
        <f>IFERROR(VLOOKUP($H1214,#REF!,11,FALSE),0)</f>
        <v>0</v>
      </c>
      <c r="AR1214" s="42">
        <f>IFERROR(VLOOKUP($H1214,#REF!,12,FALSE),0)</f>
        <v>0</v>
      </c>
      <c r="AS1214" s="34">
        <f>IFERROR(VLOOKUP($H1214,#REF!,13,FALSE),0)</f>
        <v>0</v>
      </c>
      <c r="AT1214" s="34">
        <f>IFERROR(VLOOKUP($H1214,#REF!,14,FALSE),0)</f>
        <v>0</v>
      </c>
      <c r="AU1214" s="42">
        <f>IFERROR(VLOOKUP($H1214,#REF!,15,FALSE),0)</f>
        <v>0</v>
      </c>
      <c r="AV1214" s="34">
        <f>IFERROR(VLOOKUP($H1214,#REF!,15,FALSE),0)</f>
        <v>0</v>
      </c>
      <c r="AW1214" s="34">
        <f>IFERROR(VLOOKUP($H1214,#REF!,16,FALSE),0)</f>
        <v>0</v>
      </c>
      <c r="AX1214" s="42">
        <f>IFERROR(VLOOKUP($H1214,#REF!,17,FALSE),0)</f>
        <v>0</v>
      </c>
    </row>
    <row r="1215" spans="1:50" x14ac:dyDescent="0.3">
      <c r="A1215" s="33" t="str">
        <f t="shared" si="72"/>
        <v>0</v>
      </c>
      <c r="B1215" s="33">
        <f>+'R&amp;E EXPORT'!B1190</f>
        <v>0</v>
      </c>
      <c r="C1215" t="str">
        <f>IFERROR(VLOOKUP(A1215,'MCSJ Export'!A:C,3,FALSE),"")</f>
        <v/>
      </c>
      <c r="D1215" s="37">
        <f t="shared" ca="1" si="73"/>
        <v>0</v>
      </c>
      <c r="E1215" s="37">
        <f t="shared" ca="1" si="74"/>
        <v>0</v>
      </c>
      <c r="F1215" s="37">
        <f t="shared" ca="1" si="75"/>
        <v>0</v>
      </c>
      <c r="G1215" s="37"/>
      <c r="H1215" s="33">
        <f>+'R&amp;E EXPORT'!A1190</f>
        <v>0</v>
      </c>
      <c r="I1215" s="34">
        <f>IFERROR(VLOOKUP($H1215,'Gen F Rev'!$A:$M,15,FALSE),0)</f>
        <v>0</v>
      </c>
      <c r="J1215" s="34">
        <f>IFERROR(VLOOKUP($H1215,'Gen F Rev'!$A:$M,16,FALSE),0)</f>
        <v>0</v>
      </c>
      <c r="K1215" s="42">
        <f>IFERROR(VLOOKUP($H1215,'Gen F Rev'!$A:$M,17,FALSE),0)</f>
        <v>0</v>
      </c>
      <c r="L1215" s="34">
        <f>IFERROR(VLOOKUP($H1215,'Gen F Exp'!$A:$E,15,FALSE),0)</f>
        <v>0</v>
      </c>
      <c r="M1215" s="34">
        <f>IFERROR(VLOOKUP($H1215,'Gen F Exp'!$A:$E,16,FALSE),0)</f>
        <v>0</v>
      </c>
      <c r="N1215" s="42">
        <f>IFERROR(VLOOKUP($H1215,'Gen F Exp'!$A:$E,17,FALSE),0)</f>
        <v>0</v>
      </c>
      <c r="O1215" s="34">
        <f>IFERROR(VLOOKUP($H1215,'Water F Rev'!$A:$L,15,FALSE),0)</f>
        <v>0</v>
      </c>
      <c r="P1215" s="34">
        <f>IFERROR(VLOOKUP($H1215,'Water F Rev'!$A:$L,16,FALSE),0)</f>
        <v>0</v>
      </c>
      <c r="Q1215" s="42">
        <f>IFERROR(VLOOKUP($H1215,'Water F Rev'!$A:$L,17,FALSE),0)</f>
        <v>0</v>
      </c>
      <c r="R1215" s="34">
        <f>IFERROR(VLOOKUP($H1215,'Water F Exp'!$A:$K,15,FALSE),0)</f>
        <v>0</v>
      </c>
      <c r="S1215" s="34">
        <f>IFERROR(VLOOKUP($H1215,'Water F Exp'!$A:$K,16,FALSE),0)</f>
        <v>0</v>
      </c>
      <c r="T1215" s="42">
        <f>IFERROR(VLOOKUP($H1215,'Water F Exp'!$A:$K,17,FALSE),0)</f>
        <v>0</v>
      </c>
      <c r="U1215" s="34">
        <f ca="1">IFERROR(VLOOKUP($H1215,'Sewer F Rev'!$A:$E,15,FALSE),0)</f>
        <v>0</v>
      </c>
      <c r="V1215" s="34">
        <f ca="1">IFERROR(VLOOKUP($H1215,'Sewer F Rev'!$A:$E,16,FALSE),0)</f>
        <v>0</v>
      </c>
      <c r="W1215" s="42">
        <f ca="1">IFERROR(VLOOKUP($H1215,'Sewer F Rev'!$A:$E,17,FALSE),0)</f>
        <v>0</v>
      </c>
      <c r="X1215" s="34">
        <f>IFERROR(VLOOKUP($H1215,'Sewer F Exp'!$A:$B,15,FALSE),0)</f>
        <v>0</v>
      </c>
      <c r="Y1215" s="34">
        <f>IFERROR(VLOOKUP($H1215,'Sewer F Exp'!$A:$B,16,FALSE),0)</f>
        <v>0</v>
      </c>
      <c r="Z1215" s="42">
        <f>IFERROR(VLOOKUP($H1215,'Sewer F Exp'!$A:$B,17,FALSE),0)</f>
        <v>0</v>
      </c>
      <c r="AA1215" s="34">
        <f>IFERROR(VLOOKUP($H1215,'Refuse F Rev'!$A:$E,15,FALSE),0)</f>
        <v>0</v>
      </c>
      <c r="AB1215" s="34">
        <f>IFERROR(VLOOKUP($H1215,'Refuse F Rev'!$A:$E,16,FALSE),0)</f>
        <v>0</v>
      </c>
      <c r="AC1215" s="42">
        <f>IFERROR(VLOOKUP($H1215,'Refuse F Rev'!$A:$E,17,FALSE),0)</f>
        <v>0</v>
      </c>
      <c r="AD1215" s="34">
        <f>IFERROR(VLOOKUP($H1215,'Refuse F Exp'!$A:$E,15,FALSE),0)</f>
        <v>0</v>
      </c>
      <c r="AE1215" s="34">
        <f>IFERROR(VLOOKUP($H1215,'Refuse F Exp'!$A:$E,16,FALSE),0)</f>
        <v>0</v>
      </c>
      <c r="AF1215" s="42">
        <f>IFERROR(VLOOKUP($H1215,'Refuse F Exp'!$A:$E,17,FALSE),0)</f>
        <v>0</v>
      </c>
      <c r="AG1215" s="34">
        <f>IFERROR(VLOOKUP($H1215,#REF!,10,FALSE),0)</f>
        <v>0</v>
      </c>
      <c r="AH1215" s="34">
        <f>IFERROR(VLOOKUP($H1215,#REF!,11,FALSE),0)</f>
        <v>0</v>
      </c>
      <c r="AI1215" s="42">
        <f>IFERROR(VLOOKUP($H1215,#REF!,12,FALSE),0)</f>
        <v>0</v>
      </c>
      <c r="AJ1215" s="34">
        <f>IFERROR(VLOOKUP($H1215,#REF!,10,FALSE),0)</f>
        <v>0</v>
      </c>
      <c r="AK1215" s="34">
        <f>IFERROR(VLOOKUP($H1215,#REF!,11,FALSE),0)</f>
        <v>0</v>
      </c>
      <c r="AL1215" s="42">
        <f>IFERROR(VLOOKUP($H1215,#REF!,12,FALSE),0)</f>
        <v>0</v>
      </c>
      <c r="AM1215" s="34">
        <f>IFERROR(VLOOKUP($H1215,#REF!,10,FALSE),0)</f>
        <v>0</v>
      </c>
      <c r="AN1215" s="34">
        <f>IFERROR(VLOOKUP($H1215,#REF!,11,FALSE),0)</f>
        <v>0</v>
      </c>
      <c r="AO1215" s="42">
        <f>IFERROR(VLOOKUP($H1215,#REF!,12,FALSE),0)</f>
        <v>0</v>
      </c>
      <c r="AP1215" s="34">
        <f>IFERROR(VLOOKUP($H1215,#REF!,10,FALSE),0)</f>
        <v>0</v>
      </c>
      <c r="AQ1215" s="34">
        <f>IFERROR(VLOOKUP($H1215,#REF!,11,FALSE),0)</f>
        <v>0</v>
      </c>
      <c r="AR1215" s="42">
        <f>IFERROR(VLOOKUP($H1215,#REF!,12,FALSE),0)</f>
        <v>0</v>
      </c>
      <c r="AS1215" s="34">
        <f>IFERROR(VLOOKUP($H1215,#REF!,13,FALSE),0)</f>
        <v>0</v>
      </c>
      <c r="AT1215" s="34">
        <f>IFERROR(VLOOKUP($H1215,#REF!,14,FALSE),0)</f>
        <v>0</v>
      </c>
      <c r="AU1215" s="42">
        <f>IFERROR(VLOOKUP($H1215,#REF!,15,FALSE),0)</f>
        <v>0</v>
      </c>
      <c r="AV1215" s="34">
        <f>IFERROR(VLOOKUP($H1215,#REF!,15,FALSE),0)</f>
        <v>0</v>
      </c>
      <c r="AW1215" s="34">
        <f>IFERROR(VLOOKUP($H1215,#REF!,16,FALSE),0)</f>
        <v>0</v>
      </c>
      <c r="AX1215" s="42">
        <f>IFERROR(VLOOKUP($H1215,#REF!,17,FALSE),0)</f>
        <v>0</v>
      </c>
    </row>
    <row r="1216" spans="1:50" x14ac:dyDescent="0.3">
      <c r="A1216" s="33" t="str">
        <f t="shared" si="72"/>
        <v>0</v>
      </c>
      <c r="B1216" s="33">
        <f>+'R&amp;E EXPORT'!B1191</f>
        <v>0</v>
      </c>
      <c r="C1216" t="str">
        <f>IFERROR(VLOOKUP(A1216,'MCSJ Export'!A:C,3,FALSE),"")</f>
        <v/>
      </c>
      <c r="D1216" s="37">
        <f t="shared" ca="1" si="73"/>
        <v>0</v>
      </c>
      <c r="E1216" s="37">
        <f t="shared" ca="1" si="74"/>
        <v>0</v>
      </c>
      <c r="F1216" s="37">
        <f t="shared" ca="1" si="75"/>
        <v>0</v>
      </c>
      <c r="G1216" s="37"/>
      <c r="H1216" s="33">
        <f>+'R&amp;E EXPORT'!A1191</f>
        <v>0</v>
      </c>
      <c r="I1216" s="34">
        <f>IFERROR(VLOOKUP($H1216,'Gen F Rev'!$A:$M,15,FALSE),0)</f>
        <v>0</v>
      </c>
      <c r="J1216" s="34">
        <f>IFERROR(VLOOKUP($H1216,'Gen F Rev'!$A:$M,16,FALSE),0)</f>
        <v>0</v>
      </c>
      <c r="K1216" s="42">
        <f>IFERROR(VLOOKUP($H1216,'Gen F Rev'!$A:$M,17,FALSE),0)</f>
        <v>0</v>
      </c>
      <c r="L1216" s="34">
        <f>IFERROR(VLOOKUP($H1216,'Gen F Exp'!$A:$E,15,FALSE),0)</f>
        <v>0</v>
      </c>
      <c r="M1216" s="34">
        <f>IFERROR(VLOOKUP($H1216,'Gen F Exp'!$A:$E,16,FALSE),0)</f>
        <v>0</v>
      </c>
      <c r="N1216" s="42">
        <f>IFERROR(VLOOKUP($H1216,'Gen F Exp'!$A:$E,17,FALSE),0)</f>
        <v>0</v>
      </c>
      <c r="O1216" s="34">
        <f>IFERROR(VLOOKUP($H1216,'Water F Rev'!$A:$L,15,FALSE),0)</f>
        <v>0</v>
      </c>
      <c r="P1216" s="34">
        <f>IFERROR(VLOOKUP($H1216,'Water F Rev'!$A:$L,16,FALSE),0)</f>
        <v>0</v>
      </c>
      <c r="Q1216" s="42">
        <f>IFERROR(VLOOKUP($H1216,'Water F Rev'!$A:$L,17,FALSE),0)</f>
        <v>0</v>
      </c>
      <c r="R1216" s="34">
        <f>IFERROR(VLOOKUP($H1216,'Water F Exp'!$A:$K,15,FALSE),0)</f>
        <v>0</v>
      </c>
      <c r="S1216" s="34">
        <f>IFERROR(VLOOKUP($H1216,'Water F Exp'!$A:$K,16,FALSE),0)</f>
        <v>0</v>
      </c>
      <c r="T1216" s="42">
        <f>IFERROR(VLOOKUP($H1216,'Water F Exp'!$A:$K,17,FALSE),0)</f>
        <v>0</v>
      </c>
      <c r="U1216" s="34">
        <f ca="1">IFERROR(VLOOKUP($H1216,'Sewer F Rev'!$A:$E,15,FALSE),0)</f>
        <v>0</v>
      </c>
      <c r="V1216" s="34">
        <f ca="1">IFERROR(VLOOKUP($H1216,'Sewer F Rev'!$A:$E,16,FALSE),0)</f>
        <v>0</v>
      </c>
      <c r="W1216" s="42">
        <f ca="1">IFERROR(VLOOKUP($H1216,'Sewer F Rev'!$A:$E,17,FALSE),0)</f>
        <v>0</v>
      </c>
      <c r="X1216" s="34">
        <f>IFERROR(VLOOKUP($H1216,'Sewer F Exp'!$A:$B,15,FALSE),0)</f>
        <v>0</v>
      </c>
      <c r="Y1216" s="34">
        <f>IFERROR(VLOOKUP($H1216,'Sewer F Exp'!$A:$B,16,FALSE),0)</f>
        <v>0</v>
      </c>
      <c r="Z1216" s="42">
        <f>IFERROR(VLOOKUP($H1216,'Sewer F Exp'!$A:$B,17,FALSE),0)</f>
        <v>0</v>
      </c>
      <c r="AA1216" s="34">
        <f>IFERROR(VLOOKUP($H1216,'Refuse F Rev'!$A:$E,15,FALSE),0)</f>
        <v>0</v>
      </c>
      <c r="AB1216" s="34">
        <f>IFERROR(VLOOKUP($H1216,'Refuse F Rev'!$A:$E,16,FALSE),0)</f>
        <v>0</v>
      </c>
      <c r="AC1216" s="42">
        <f>IFERROR(VLOOKUP($H1216,'Refuse F Rev'!$A:$E,17,FALSE),0)</f>
        <v>0</v>
      </c>
      <c r="AD1216" s="34">
        <f>IFERROR(VLOOKUP($H1216,'Refuse F Exp'!$A:$E,15,FALSE),0)</f>
        <v>0</v>
      </c>
      <c r="AE1216" s="34">
        <f>IFERROR(VLOOKUP($H1216,'Refuse F Exp'!$A:$E,16,FALSE),0)</f>
        <v>0</v>
      </c>
      <c r="AF1216" s="42">
        <f>IFERROR(VLOOKUP($H1216,'Refuse F Exp'!$A:$E,17,FALSE),0)</f>
        <v>0</v>
      </c>
      <c r="AG1216" s="34">
        <f>IFERROR(VLOOKUP($H1216,#REF!,10,FALSE),0)</f>
        <v>0</v>
      </c>
      <c r="AH1216" s="34">
        <f>IFERROR(VLOOKUP($H1216,#REF!,11,FALSE),0)</f>
        <v>0</v>
      </c>
      <c r="AI1216" s="42">
        <f>IFERROR(VLOOKUP($H1216,#REF!,12,FALSE),0)</f>
        <v>0</v>
      </c>
      <c r="AJ1216" s="34">
        <f>IFERROR(VLOOKUP($H1216,#REF!,10,FALSE),0)</f>
        <v>0</v>
      </c>
      <c r="AK1216" s="34">
        <f>IFERROR(VLOOKUP($H1216,#REF!,11,FALSE),0)</f>
        <v>0</v>
      </c>
      <c r="AL1216" s="42">
        <f>IFERROR(VLOOKUP($H1216,#REF!,12,FALSE),0)</f>
        <v>0</v>
      </c>
      <c r="AM1216" s="34">
        <f>IFERROR(VLOOKUP($H1216,#REF!,10,FALSE),0)</f>
        <v>0</v>
      </c>
      <c r="AN1216" s="34">
        <f>IFERROR(VLOOKUP($H1216,#REF!,11,FALSE),0)</f>
        <v>0</v>
      </c>
      <c r="AO1216" s="42">
        <f>IFERROR(VLOOKUP($H1216,#REF!,12,FALSE),0)</f>
        <v>0</v>
      </c>
      <c r="AP1216" s="34">
        <f>IFERROR(VLOOKUP($H1216,#REF!,10,FALSE),0)</f>
        <v>0</v>
      </c>
      <c r="AQ1216" s="34">
        <f>IFERROR(VLOOKUP($H1216,#REF!,11,FALSE),0)</f>
        <v>0</v>
      </c>
      <c r="AR1216" s="42">
        <f>IFERROR(VLOOKUP($H1216,#REF!,12,FALSE),0)</f>
        <v>0</v>
      </c>
      <c r="AS1216" s="34">
        <f>IFERROR(VLOOKUP($H1216,#REF!,13,FALSE),0)</f>
        <v>0</v>
      </c>
      <c r="AT1216" s="34">
        <f>IFERROR(VLOOKUP($H1216,#REF!,14,FALSE),0)</f>
        <v>0</v>
      </c>
      <c r="AU1216" s="42">
        <f>IFERROR(VLOOKUP($H1216,#REF!,15,FALSE),0)</f>
        <v>0</v>
      </c>
      <c r="AV1216" s="34">
        <f>IFERROR(VLOOKUP($H1216,#REF!,15,FALSE),0)</f>
        <v>0</v>
      </c>
      <c r="AW1216" s="34">
        <f>IFERROR(VLOOKUP($H1216,#REF!,16,FALSE),0)</f>
        <v>0</v>
      </c>
      <c r="AX1216" s="42">
        <f>IFERROR(VLOOKUP($H1216,#REF!,17,FALSE),0)</f>
        <v>0</v>
      </c>
    </row>
    <row r="1217" spans="1:50" x14ac:dyDescent="0.3">
      <c r="A1217" s="33" t="str">
        <f t="shared" si="72"/>
        <v>0</v>
      </c>
      <c r="B1217" s="33">
        <f>+'R&amp;E EXPORT'!B1192</f>
        <v>0</v>
      </c>
      <c r="C1217" t="str">
        <f>IFERROR(VLOOKUP(A1217,'MCSJ Export'!A:C,3,FALSE),"")</f>
        <v/>
      </c>
      <c r="D1217" s="37">
        <f t="shared" ca="1" si="73"/>
        <v>0</v>
      </c>
      <c r="E1217" s="37">
        <f t="shared" ca="1" si="74"/>
        <v>0</v>
      </c>
      <c r="F1217" s="37">
        <f t="shared" ca="1" si="75"/>
        <v>0</v>
      </c>
      <c r="G1217" s="37"/>
      <c r="H1217" s="33">
        <f>+'R&amp;E EXPORT'!A1192</f>
        <v>0</v>
      </c>
      <c r="I1217" s="34">
        <f>IFERROR(VLOOKUP($H1217,'Gen F Rev'!$A:$M,15,FALSE),0)</f>
        <v>0</v>
      </c>
      <c r="J1217" s="34">
        <f>IFERROR(VLOOKUP($H1217,'Gen F Rev'!$A:$M,16,FALSE),0)</f>
        <v>0</v>
      </c>
      <c r="K1217" s="42">
        <f>IFERROR(VLOOKUP($H1217,'Gen F Rev'!$A:$M,17,FALSE),0)</f>
        <v>0</v>
      </c>
      <c r="L1217" s="34">
        <f>IFERROR(VLOOKUP($H1217,'Gen F Exp'!$A:$E,15,FALSE),0)</f>
        <v>0</v>
      </c>
      <c r="M1217" s="34">
        <f>IFERROR(VLOOKUP($H1217,'Gen F Exp'!$A:$E,16,FALSE),0)</f>
        <v>0</v>
      </c>
      <c r="N1217" s="42">
        <f>IFERROR(VLOOKUP($H1217,'Gen F Exp'!$A:$E,17,FALSE),0)</f>
        <v>0</v>
      </c>
      <c r="O1217" s="34">
        <f>IFERROR(VLOOKUP($H1217,'Water F Rev'!$A:$L,15,FALSE),0)</f>
        <v>0</v>
      </c>
      <c r="P1217" s="34">
        <f>IFERROR(VLOOKUP($H1217,'Water F Rev'!$A:$L,16,FALSE),0)</f>
        <v>0</v>
      </c>
      <c r="Q1217" s="42">
        <f>IFERROR(VLOOKUP($H1217,'Water F Rev'!$A:$L,17,FALSE),0)</f>
        <v>0</v>
      </c>
      <c r="R1217" s="34">
        <f>IFERROR(VLOOKUP($H1217,'Water F Exp'!$A:$K,15,FALSE),0)</f>
        <v>0</v>
      </c>
      <c r="S1217" s="34">
        <f>IFERROR(VLOOKUP($H1217,'Water F Exp'!$A:$K,16,FALSE),0)</f>
        <v>0</v>
      </c>
      <c r="T1217" s="42">
        <f>IFERROR(VLOOKUP($H1217,'Water F Exp'!$A:$K,17,FALSE),0)</f>
        <v>0</v>
      </c>
      <c r="U1217" s="34">
        <f ca="1">IFERROR(VLOOKUP($H1217,'Sewer F Rev'!$A:$E,15,FALSE),0)</f>
        <v>0</v>
      </c>
      <c r="V1217" s="34">
        <f ca="1">IFERROR(VLOOKUP($H1217,'Sewer F Rev'!$A:$E,16,FALSE),0)</f>
        <v>0</v>
      </c>
      <c r="W1217" s="42">
        <f ca="1">IFERROR(VLOOKUP($H1217,'Sewer F Rev'!$A:$E,17,FALSE),0)</f>
        <v>0</v>
      </c>
      <c r="X1217" s="34">
        <f>IFERROR(VLOOKUP($H1217,'Sewer F Exp'!$A:$B,15,FALSE),0)</f>
        <v>0</v>
      </c>
      <c r="Y1217" s="34">
        <f>IFERROR(VLOOKUP($H1217,'Sewer F Exp'!$A:$B,16,FALSE),0)</f>
        <v>0</v>
      </c>
      <c r="Z1217" s="42">
        <f>IFERROR(VLOOKUP($H1217,'Sewer F Exp'!$A:$B,17,FALSE),0)</f>
        <v>0</v>
      </c>
      <c r="AA1217" s="34">
        <f>IFERROR(VLOOKUP($H1217,'Refuse F Rev'!$A:$E,15,FALSE),0)</f>
        <v>0</v>
      </c>
      <c r="AB1217" s="34">
        <f>IFERROR(VLOOKUP($H1217,'Refuse F Rev'!$A:$E,16,FALSE),0)</f>
        <v>0</v>
      </c>
      <c r="AC1217" s="42">
        <f>IFERROR(VLOOKUP($H1217,'Refuse F Rev'!$A:$E,17,FALSE),0)</f>
        <v>0</v>
      </c>
      <c r="AD1217" s="34">
        <f>IFERROR(VLOOKUP($H1217,'Refuse F Exp'!$A:$E,15,FALSE),0)</f>
        <v>0</v>
      </c>
      <c r="AE1217" s="34">
        <f>IFERROR(VLOOKUP($H1217,'Refuse F Exp'!$A:$E,16,FALSE),0)</f>
        <v>0</v>
      </c>
      <c r="AF1217" s="42">
        <f>IFERROR(VLOOKUP($H1217,'Refuse F Exp'!$A:$E,17,FALSE),0)</f>
        <v>0</v>
      </c>
      <c r="AG1217" s="34">
        <f>IFERROR(VLOOKUP($H1217,#REF!,10,FALSE),0)</f>
        <v>0</v>
      </c>
      <c r="AH1217" s="34">
        <f>IFERROR(VLOOKUP($H1217,#REF!,11,FALSE),0)</f>
        <v>0</v>
      </c>
      <c r="AI1217" s="42">
        <f>IFERROR(VLOOKUP($H1217,#REF!,12,FALSE),0)</f>
        <v>0</v>
      </c>
      <c r="AJ1217" s="34">
        <f>IFERROR(VLOOKUP($H1217,#REF!,10,FALSE),0)</f>
        <v>0</v>
      </c>
      <c r="AK1217" s="34">
        <f>IFERROR(VLOOKUP($H1217,#REF!,11,FALSE),0)</f>
        <v>0</v>
      </c>
      <c r="AL1217" s="42">
        <f>IFERROR(VLOOKUP($H1217,#REF!,12,FALSE),0)</f>
        <v>0</v>
      </c>
      <c r="AM1217" s="34">
        <f>IFERROR(VLOOKUP($H1217,#REF!,10,FALSE),0)</f>
        <v>0</v>
      </c>
      <c r="AN1217" s="34">
        <f>IFERROR(VLOOKUP($H1217,#REF!,11,FALSE),0)</f>
        <v>0</v>
      </c>
      <c r="AO1217" s="42">
        <f>IFERROR(VLOOKUP($H1217,#REF!,12,FALSE),0)</f>
        <v>0</v>
      </c>
      <c r="AP1217" s="34">
        <f>IFERROR(VLOOKUP($H1217,#REF!,10,FALSE),0)</f>
        <v>0</v>
      </c>
      <c r="AQ1217" s="34">
        <f>IFERROR(VLOOKUP($H1217,#REF!,11,FALSE),0)</f>
        <v>0</v>
      </c>
      <c r="AR1217" s="42">
        <f>IFERROR(VLOOKUP($H1217,#REF!,12,FALSE),0)</f>
        <v>0</v>
      </c>
      <c r="AS1217" s="34">
        <f>IFERROR(VLOOKUP($H1217,#REF!,13,FALSE),0)</f>
        <v>0</v>
      </c>
      <c r="AT1217" s="34">
        <f>IFERROR(VLOOKUP($H1217,#REF!,14,FALSE),0)</f>
        <v>0</v>
      </c>
      <c r="AU1217" s="42">
        <f>IFERROR(VLOOKUP($H1217,#REF!,15,FALSE),0)</f>
        <v>0</v>
      </c>
      <c r="AV1217" s="34">
        <f>IFERROR(VLOOKUP($H1217,#REF!,15,FALSE),0)</f>
        <v>0</v>
      </c>
      <c r="AW1217" s="34">
        <f>IFERROR(VLOOKUP($H1217,#REF!,16,FALSE),0)</f>
        <v>0</v>
      </c>
      <c r="AX1217" s="42">
        <f>IFERROR(VLOOKUP($H1217,#REF!,17,FALSE),0)</f>
        <v>0</v>
      </c>
    </row>
    <row r="1218" spans="1:50" x14ac:dyDescent="0.3">
      <c r="A1218" s="33" t="str">
        <f t="shared" si="72"/>
        <v>0</v>
      </c>
      <c r="B1218" s="33">
        <f>+'R&amp;E EXPORT'!B1193</f>
        <v>0</v>
      </c>
      <c r="C1218" t="str">
        <f>IFERROR(VLOOKUP(A1218,'MCSJ Export'!A:C,3,FALSE),"")</f>
        <v/>
      </c>
      <c r="D1218" s="37">
        <f t="shared" ca="1" si="73"/>
        <v>0</v>
      </c>
      <c r="E1218" s="37">
        <f t="shared" ca="1" si="74"/>
        <v>0</v>
      </c>
      <c r="F1218" s="37">
        <f t="shared" ca="1" si="75"/>
        <v>0</v>
      </c>
      <c r="G1218" s="37"/>
      <c r="H1218" s="33">
        <f>+'R&amp;E EXPORT'!A1193</f>
        <v>0</v>
      </c>
      <c r="I1218" s="34">
        <f>IFERROR(VLOOKUP($H1218,'Gen F Rev'!$A:$M,15,FALSE),0)</f>
        <v>0</v>
      </c>
      <c r="J1218" s="34">
        <f>IFERROR(VLOOKUP($H1218,'Gen F Rev'!$A:$M,16,FALSE),0)</f>
        <v>0</v>
      </c>
      <c r="K1218" s="42">
        <f>IFERROR(VLOOKUP($H1218,'Gen F Rev'!$A:$M,17,FALSE),0)</f>
        <v>0</v>
      </c>
      <c r="L1218" s="34">
        <f>IFERROR(VLOOKUP($H1218,'Gen F Exp'!$A:$E,15,FALSE),0)</f>
        <v>0</v>
      </c>
      <c r="M1218" s="34">
        <f>IFERROR(VLOOKUP($H1218,'Gen F Exp'!$A:$E,16,FALSE),0)</f>
        <v>0</v>
      </c>
      <c r="N1218" s="42">
        <f>IFERROR(VLOOKUP($H1218,'Gen F Exp'!$A:$E,17,FALSE),0)</f>
        <v>0</v>
      </c>
      <c r="O1218" s="34">
        <f>IFERROR(VLOOKUP($H1218,'Water F Rev'!$A:$L,15,FALSE),0)</f>
        <v>0</v>
      </c>
      <c r="P1218" s="34">
        <f>IFERROR(VLOOKUP($H1218,'Water F Rev'!$A:$L,16,FALSE),0)</f>
        <v>0</v>
      </c>
      <c r="Q1218" s="42">
        <f>IFERROR(VLOOKUP($H1218,'Water F Rev'!$A:$L,17,FALSE),0)</f>
        <v>0</v>
      </c>
      <c r="R1218" s="34">
        <f>IFERROR(VLOOKUP($H1218,'Water F Exp'!$A:$K,15,FALSE),0)</f>
        <v>0</v>
      </c>
      <c r="S1218" s="34">
        <f>IFERROR(VLOOKUP($H1218,'Water F Exp'!$A:$K,16,FALSE),0)</f>
        <v>0</v>
      </c>
      <c r="T1218" s="42">
        <f>IFERROR(VLOOKUP($H1218,'Water F Exp'!$A:$K,17,FALSE),0)</f>
        <v>0</v>
      </c>
      <c r="U1218" s="34">
        <f ca="1">IFERROR(VLOOKUP($H1218,'Sewer F Rev'!$A:$E,15,FALSE),0)</f>
        <v>0</v>
      </c>
      <c r="V1218" s="34">
        <f ca="1">IFERROR(VLOOKUP($H1218,'Sewer F Rev'!$A:$E,16,FALSE),0)</f>
        <v>0</v>
      </c>
      <c r="W1218" s="42">
        <f ca="1">IFERROR(VLOOKUP($H1218,'Sewer F Rev'!$A:$E,17,FALSE),0)</f>
        <v>0</v>
      </c>
      <c r="X1218" s="34">
        <f>IFERROR(VLOOKUP($H1218,'Sewer F Exp'!$A:$B,15,FALSE),0)</f>
        <v>0</v>
      </c>
      <c r="Y1218" s="34">
        <f>IFERROR(VLOOKUP($H1218,'Sewer F Exp'!$A:$B,16,FALSE),0)</f>
        <v>0</v>
      </c>
      <c r="Z1218" s="42">
        <f>IFERROR(VLOOKUP($H1218,'Sewer F Exp'!$A:$B,17,FALSE),0)</f>
        <v>0</v>
      </c>
      <c r="AA1218" s="34">
        <f>IFERROR(VLOOKUP($H1218,'Refuse F Rev'!$A:$E,15,FALSE),0)</f>
        <v>0</v>
      </c>
      <c r="AB1218" s="34">
        <f>IFERROR(VLOOKUP($H1218,'Refuse F Rev'!$A:$E,16,FALSE),0)</f>
        <v>0</v>
      </c>
      <c r="AC1218" s="42">
        <f>IFERROR(VLOOKUP($H1218,'Refuse F Rev'!$A:$E,17,FALSE),0)</f>
        <v>0</v>
      </c>
      <c r="AD1218" s="34">
        <f>IFERROR(VLOOKUP($H1218,'Refuse F Exp'!$A:$E,15,FALSE),0)</f>
        <v>0</v>
      </c>
      <c r="AE1218" s="34">
        <f>IFERROR(VLOOKUP($H1218,'Refuse F Exp'!$A:$E,16,FALSE),0)</f>
        <v>0</v>
      </c>
      <c r="AF1218" s="42">
        <f>IFERROR(VLOOKUP($H1218,'Refuse F Exp'!$A:$E,17,FALSE),0)</f>
        <v>0</v>
      </c>
      <c r="AG1218" s="34">
        <f>IFERROR(VLOOKUP($H1218,#REF!,10,FALSE),0)</f>
        <v>0</v>
      </c>
      <c r="AH1218" s="34">
        <f>IFERROR(VLOOKUP($H1218,#REF!,11,FALSE),0)</f>
        <v>0</v>
      </c>
      <c r="AI1218" s="42">
        <f>IFERROR(VLOOKUP($H1218,#REF!,12,FALSE),0)</f>
        <v>0</v>
      </c>
      <c r="AJ1218" s="34">
        <f>IFERROR(VLOOKUP($H1218,#REF!,10,FALSE),0)</f>
        <v>0</v>
      </c>
      <c r="AK1218" s="34">
        <f>IFERROR(VLOOKUP($H1218,#REF!,11,FALSE),0)</f>
        <v>0</v>
      </c>
      <c r="AL1218" s="42">
        <f>IFERROR(VLOOKUP($H1218,#REF!,12,FALSE),0)</f>
        <v>0</v>
      </c>
      <c r="AM1218" s="34">
        <f>IFERROR(VLOOKUP($H1218,#REF!,10,FALSE),0)</f>
        <v>0</v>
      </c>
      <c r="AN1218" s="34">
        <f>IFERROR(VLOOKUP($H1218,#REF!,11,FALSE),0)</f>
        <v>0</v>
      </c>
      <c r="AO1218" s="42">
        <f>IFERROR(VLOOKUP($H1218,#REF!,12,FALSE),0)</f>
        <v>0</v>
      </c>
      <c r="AP1218" s="34">
        <f>IFERROR(VLOOKUP($H1218,#REF!,10,FALSE),0)</f>
        <v>0</v>
      </c>
      <c r="AQ1218" s="34">
        <f>IFERROR(VLOOKUP($H1218,#REF!,11,FALSE),0)</f>
        <v>0</v>
      </c>
      <c r="AR1218" s="42">
        <f>IFERROR(VLOOKUP($H1218,#REF!,12,FALSE),0)</f>
        <v>0</v>
      </c>
      <c r="AS1218" s="34">
        <f>IFERROR(VLOOKUP($H1218,#REF!,13,FALSE),0)</f>
        <v>0</v>
      </c>
      <c r="AT1218" s="34">
        <f>IFERROR(VLOOKUP($H1218,#REF!,14,FALSE),0)</f>
        <v>0</v>
      </c>
      <c r="AU1218" s="42">
        <f>IFERROR(VLOOKUP($H1218,#REF!,15,FALSE),0)</f>
        <v>0</v>
      </c>
      <c r="AV1218" s="34">
        <f>IFERROR(VLOOKUP($H1218,#REF!,15,FALSE),0)</f>
        <v>0</v>
      </c>
      <c r="AW1218" s="34">
        <f>IFERROR(VLOOKUP($H1218,#REF!,16,FALSE),0)</f>
        <v>0</v>
      </c>
      <c r="AX1218" s="42">
        <f>IFERROR(VLOOKUP($H1218,#REF!,17,FALSE),0)</f>
        <v>0</v>
      </c>
    </row>
    <row r="1219" spans="1:50" x14ac:dyDescent="0.3">
      <c r="A1219" s="33" t="str">
        <f t="shared" si="72"/>
        <v>0</v>
      </c>
      <c r="B1219" s="33">
        <f>+'R&amp;E EXPORT'!B1194</f>
        <v>0</v>
      </c>
      <c r="C1219" t="str">
        <f>IFERROR(VLOOKUP(A1219,'MCSJ Export'!A:C,3,FALSE),"")</f>
        <v/>
      </c>
      <c r="D1219" s="37">
        <f t="shared" ca="1" si="73"/>
        <v>0</v>
      </c>
      <c r="E1219" s="37">
        <f t="shared" ca="1" si="74"/>
        <v>0</v>
      </c>
      <c r="F1219" s="37">
        <f t="shared" ca="1" si="75"/>
        <v>0</v>
      </c>
      <c r="G1219" s="37"/>
      <c r="H1219" s="33">
        <f>+'R&amp;E EXPORT'!A1194</f>
        <v>0</v>
      </c>
      <c r="I1219" s="34">
        <f>IFERROR(VLOOKUP($H1219,'Gen F Rev'!$A:$M,15,FALSE),0)</f>
        <v>0</v>
      </c>
      <c r="J1219" s="34">
        <f>IFERROR(VLOOKUP($H1219,'Gen F Rev'!$A:$M,16,FALSE),0)</f>
        <v>0</v>
      </c>
      <c r="K1219" s="42">
        <f>IFERROR(VLOOKUP($H1219,'Gen F Rev'!$A:$M,17,FALSE),0)</f>
        <v>0</v>
      </c>
      <c r="L1219" s="34">
        <f>IFERROR(VLOOKUP($H1219,'Gen F Exp'!$A:$E,15,FALSE),0)</f>
        <v>0</v>
      </c>
      <c r="M1219" s="34">
        <f>IFERROR(VLOOKUP($H1219,'Gen F Exp'!$A:$E,16,FALSE),0)</f>
        <v>0</v>
      </c>
      <c r="N1219" s="42">
        <f>IFERROR(VLOOKUP($H1219,'Gen F Exp'!$A:$E,17,FALSE),0)</f>
        <v>0</v>
      </c>
      <c r="O1219" s="34">
        <f>IFERROR(VLOOKUP($H1219,'Water F Rev'!$A:$L,15,FALSE),0)</f>
        <v>0</v>
      </c>
      <c r="P1219" s="34">
        <f>IFERROR(VLOOKUP($H1219,'Water F Rev'!$A:$L,16,FALSE),0)</f>
        <v>0</v>
      </c>
      <c r="Q1219" s="42">
        <f>IFERROR(VLOOKUP($H1219,'Water F Rev'!$A:$L,17,FALSE),0)</f>
        <v>0</v>
      </c>
      <c r="R1219" s="34">
        <f>IFERROR(VLOOKUP($H1219,'Water F Exp'!$A:$K,15,FALSE),0)</f>
        <v>0</v>
      </c>
      <c r="S1219" s="34">
        <f>IFERROR(VLOOKUP($H1219,'Water F Exp'!$A:$K,16,FALSE),0)</f>
        <v>0</v>
      </c>
      <c r="T1219" s="42">
        <f>IFERROR(VLOOKUP($H1219,'Water F Exp'!$A:$K,17,FALSE),0)</f>
        <v>0</v>
      </c>
      <c r="U1219" s="34">
        <f ca="1">IFERROR(VLOOKUP($H1219,'Sewer F Rev'!$A:$E,15,FALSE),0)</f>
        <v>0</v>
      </c>
      <c r="V1219" s="34">
        <f ca="1">IFERROR(VLOOKUP($H1219,'Sewer F Rev'!$A:$E,16,FALSE),0)</f>
        <v>0</v>
      </c>
      <c r="W1219" s="42">
        <f ca="1">IFERROR(VLOOKUP($H1219,'Sewer F Rev'!$A:$E,17,FALSE),0)</f>
        <v>0</v>
      </c>
      <c r="X1219" s="34">
        <f>IFERROR(VLOOKUP($H1219,'Sewer F Exp'!$A:$B,15,FALSE),0)</f>
        <v>0</v>
      </c>
      <c r="Y1219" s="34">
        <f>IFERROR(VLOOKUP($H1219,'Sewer F Exp'!$A:$B,16,FALSE),0)</f>
        <v>0</v>
      </c>
      <c r="Z1219" s="42">
        <f>IFERROR(VLOOKUP($H1219,'Sewer F Exp'!$A:$B,17,FALSE),0)</f>
        <v>0</v>
      </c>
      <c r="AA1219" s="34">
        <f>IFERROR(VLOOKUP($H1219,'Refuse F Rev'!$A:$E,15,FALSE),0)</f>
        <v>0</v>
      </c>
      <c r="AB1219" s="34">
        <f>IFERROR(VLOOKUP($H1219,'Refuse F Rev'!$A:$E,16,FALSE),0)</f>
        <v>0</v>
      </c>
      <c r="AC1219" s="42">
        <f>IFERROR(VLOOKUP($H1219,'Refuse F Rev'!$A:$E,17,FALSE),0)</f>
        <v>0</v>
      </c>
      <c r="AD1219" s="34">
        <f>IFERROR(VLOOKUP($H1219,'Refuse F Exp'!$A:$E,15,FALSE),0)</f>
        <v>0</v>
      </c>
      <c r="AE1219" s="34">
        <f>IFERROR(VLOOKUP($H1219,'Refuse F Exp'!$A:$E,16,FALSE),0)</f>
        <v>0</v>
      </c>
      <c r="AF1219" s="42">
        <f>IFERROR(VLOOKUP($H1219,'Refuse F Exp'!$A:$E,17,FALSE),0)</f>
        <v>0</v>
      </c>
      <c r="AG1219" s="34">
        <f>IFERROR(VLOOKUP($H1219,#REF!,10,FALSE),0)</f>
        <v>0</v>
      </c>
      <c r="AH1219" s="34">
        <f>IFERROR(VLOOKUP($H1219,#REF!,11,FALSE),0)</f>
        <v>0</v>
      </c>
      <c r="AI1219" s="42">
        <f>IFERROR(VLOOKUP($H1219,#REF!,12,FALSE),0)</f>
        <v>0</v>
      </c>
      <c r="AJ1219" s="34">
        <f>IFERROR(VLOOKUP($H1219,#REF!,10,FALSE),0)</f>
        <v>0</v>
      </c>
      <c r="AK1219" s="34">
        <f>IFERROR(VLOOKUP($H1219,#REF!,11,FALSE),0)</f>
        <v>0</v>
      </c>
      <c r="AL1219" s="42">
        <f>IFERROR(VLOOKUP($H1219,#REF!,12,FALSE),0)</f>
        <v>0</v>
      </c>
      <c r="AM1219" s="34">
        <f>IFERROR(VLOOKUP($H1219,#REF!,10,FALSE),0)</f>
        <v>0</v>
      </c>
      <c r="AN1219" s="34">
        <f>IFERROR(VLOOKUP($H1219,#REF!,11,FALSE),0)</f>
        <v>0</v>
      </c>
      <c r="AO1219" s="42">
        <f>IFERROR(VLOOKUP($H1219,#REF!,12,FALSE),0)</f>
        <v>0</v>
      </c>
      <c r="AP1219" s="34">
        <f>IFERROR(VLOOKUP($H1219,#REF!,10,FALSE),0)</f>
        <v>0</v>
      </c>
      <c r="AQ1219" s="34">
        <f>IFERROR(VLOOKUP($H1219,#REF!,11,FALSE),0)</f>
        <v>0</v>
      </c>
      <c r="AR1219" s="42">
        <f>IFERROR(VLOOKUP($H1219,#REF!,12,FALSE),0)</f>
        <v>0</v>
      </c>
      <c r="AS1219" s="34">
        <f>IFERROR(VLOOKUP($H1219,#REF!,13,FALSE),0)</f>
        <v>0</v>
      </c>
      <c r="AT1219" s="34">
        <f>IFERROR(VLOOKUP($H1219,#REF!,14,FALSE),0)</f>
        <v>0</v>
      </c>
      <c r="AU1219" s="42">
        <f>IFERROR(VLOOKUP($H1219,#REF!,15,FALSE),0)</f>
        <v>0</v>
      </c>
      <c r="AV1219" s="34">
        <f>IFERROR(VLOOKUP($H1219,#REF!,15,FALSE),0)</f>
        <v>0</v>
      </c>
      <c r="AW1219" s="34">
        <f>IFERROR(VLOOKUP($H1219,#REF!,16,FALSE),0)</f>
        <v>0</v>
      </c>
      <c r="AX1219" s="42">
        <f>IFERROR(VLOOKUP($H1219,#REF!,17,FALSE),0)</f>
        <v>0</v>
      </c>
    </row>
    <row r="1220" spans="1:50" x14ac:dyDescent="0.3">
      <c r="A1220" s="33" t="str">
        <f t="shared" ref="A1220:A1283" si="76">+TRIM(H1220)</f>
        <v>0</v>
      </c>
      <c r="B1220" s="33">
        <f>+'R&amp;E EXPORT'!B1195</f>
        <v>0</v>
      </c>
      <c r="C1220" t="str">
        <f>IFERROR(VLOOKUP(A1220,'MCSJ Export'!A:C,3,FALSE),"")</f>
        <v/>
      </c>
      <c r="D1220" s="37">
        <f t="shared" ref="D1220:D1283" ca="1" si="77">+I1220+L1220+O1220+R1220+U1220+X1220+AA1220+AD1220+AG1220+AJ1220+AM1220+AP1220+AS1220+AV1220</f>
        <v>0</v>
      </c>
      <c r="E1220" s="37">
        <f t="shared" ref="E1220:E1283" ca="1" si="78">+J1220+M1220+P1220+S1220+V1220+Y1220+AB1220+AE1220+AH1220+AK1220+AN1220+AQ1220+AT1220+AW1220</f>
        <v>0</v>
      </c>
      <c r="F1220" s="37">
        <f t="shared" ref="F1220:F1283" ca="1" si="79">+K1220+N1220+Q1220+T1220+W1220+Z1220+AC1220+AF1220+AI1220+AL1220+AO1220+AR1220+AU1220+AX1220</f>
        <v>0</v>
      </c>
      <c r="G1220" s="37"/>
      <c r="H1220" s="33">
        <f>+'R&amp;E EXPORT'!A1195</f>
        <v>0</v>
      </c>
      <c r="I1220" s="34">
        <f>IFERROR(VLOOKUP($H1220,'Gen F Rev'!$A:$M,15,FALSE),0)</f>
        <v>0</v>
      </c>
      <c r="J1220" s="34">
        <f>IFERROR(VLOOKUP($H1220,'Gen F Rev'!$A:$M,16,FALSE),0)</f>
        <v>0</v>
      </c>
      <c r="K1220" s="42">
        <f>IFERROR(VLOOKUP($H1220,'Gen F Rev'!$A:$M,17,FALSE),0)</f>
        <v>0</v>
      </c>
      <c r="L1220" s="34">
        <f>IFERROR(VLOOKUP($H1220,'Gen F Exp'!$A:$E,15,FALSE),0)</f>
        <v>0</v>
      </c>
      <c r="M1220" s="34">
        <f>IFERROR(VLOOKUP($H1220,'Gen F Exp'!$A:$E,16,FALSE),0)</f>
        <v>0</v>
      </c>
      <c r="N1220" s="42">
        <f>IFERROR(VLOOKUP($H1220,'Gen F Exp'!$A:$E,17,FALSE),0)</f>
        <v>0</v>
      </c>
      <c r="O1220" s="34">
        <f>IFERROR(VLOOKUP($H1220,'Water F Rev'!$A:$L,15,FALSE),0)</f>
        <v>0</v>
      </c>
      <c r="P1220" s="34">
        <f>IFERROR(VLOOKUP($H1220,'Water F Rev'!$A:$L,16,FALSE),0)</f>
        <v>0</v>
      </c>
      <c r="Q1220" s="42">
        <f>IFERROR(VLOOKUP($H1220,'Water F Rev'!$A:$L,17,FALSE),0)</f>
        <v>0</v>
      </c>
      <c r="R1220" s="34">
        <f>IFERROR(VLOOKUP($H1220,'Water F Exp'!$A:$K,15,FALSE),0)</f>
        <v>0</v>
      </c>
      <c r="S1220" s="34">
        <f>IFERROR(VLOOKUP($H1220,'Water F Exp'!$A:$K,16,FALSE),0)</f>
        <v>0</v>
      </c>
      <c r="T1220" s="42">
        <f>IFERROR(VLOOKUP($H1220,'Water F Exp'!$A:$K,17,FALSE),0)</f>
        <v>0</v>
      </c>
      <c r="U1220" s="34">
        <f ca="1">IFERROR(VLOOKUP($H1220,'Sewer F Rev'!$A:$E,15,FALSE),0)</f>
        <v>0</v>
      </c>
      <c r="V1220" s="34">
        <f ca="1">IFERROR(VLOOKUP($H1220,'Sewer F Rev'!$A:$E,16,FALSE),0)</f>
        <v>0</v>
      </c>
      <c r="W1220" s="42">
        <f ca="1">IFERROR(VLOOKUP($H1220,'Sewer F Rev'!$A:$E,17,FALSE),0)</f>
        <v>0</v>
      </c>
      <c r="X1220" s="34">
        <f>IFERROR(VLOOKUP($H1220,'Sewer F Exp'!$A:$B,15,FALSE),0)</f>
        <v>0</v>
      </c>
      <c r="Y1220" s="34">
        <f>IFERROR(VLOOKUP($H1220,'Sewer F Exp'!$A:$B,16,FALSE),0)</f>
        <v>0</v>
      </c>
      <c r="Z1220" s="42">
        <f>IFERROR(VLOOKUP($H1220,'Sewer F Exp'!$A:$B,17,FALSE),0)</f>
        <v>0</v>
      </c>
      <c r="AA1220" s="34">
        <f>IFERROR(VLOOKUP($H1220,'Refuse F Rev'!$A:$E,15,FALSE),0)</f>
        <v>0</v>
      </c>
      <c r="AB1220" s="34">
        <f>IFERROR(VLOOKUP($H1220,'Refuse F Rev'!$A:$E,16,FALSE),0)</f>
        <v>0</v>
      </c>
      <c r="AC1220" s="42">
        <f>IFERROR(VLOOKUP($H1220,'Refuse F Rev'!$A:$E,17,FALSE),0)</f>
        <v>0</v>
      </c>
      <c r="AD1220" s="34">
        <f>IFERROR(VLOOKUP($H1220,'Refuse F Exp'!$A:$E,15,FALSE),0)</f>
        <v>0</v>
      </c>
      <c r="AE1220" s="34">
        <f>IFERROR(VLOOKUP($H1220,'Refuse F Exp'!$A:$E,16,FALSE),0)</f>
        <v>0</v>
      </c>
      <c r="AF1220" s="42">
        <f>IFERROR(VLOOKUP($H1220,'Refuse F Exp'!$A:$E,17,FALSE),0)</f>
        <v>0</v>
      </c>
      <c r="AG1220" s="34">
        <f>IFERROR(VLOOKUP($H1220,#REF!,10,FALSE),0)</f>
        <v>0</v>
      </c>
      <c r="AH1220" s="34">
        <f>IFERROR(VLOOKUP($H1220,#REF!,11,FALSE),0)</f>
        <v>0</v>
      </c>
      <c r="AI1220" s="42">
        <f>IFERROR(VLOOKUP($H1220,#REF!,12,FALSE),0)</f>
        <v>0</v>
      </c>
      <c r="AJ1220" s="34">
        <f>IFERROR(VLOOKUP($H1220,#REF!,10,FALSE),0)</f>
        <v>0</v>
      </c>
      <c r="AK1220" s="34">
        <f>IFERROR(VLOOKUP($H1220,#REF!,11,FALSE),0)</f>
        <v>0</v>
      </c>
      <c r="AL1220" s="42">
        <f>IFERROR(VLOOKUP($H1220,#REF!,12,FALSE),0)</f>
        <v>0</v>
      </c>
      <c r="AM1220" s="34">
        <f>IFERROR(VLOOKUP($H1220,#REF!,10,FALSE),0)</f>
        <v>0</v>
      </c>
      <c r="AN1220" s="34">
        <f>IFERROR(VLOOKUP($H1220,#REF!,11,FALSE),0)</f>
        <v>0</v>
      </c>
      <c r="AO1220" s="42">
        <f>IFERROR(VLOOKUP($H1220,#REF!,12,FALSE),0)</f>
        <v>0</v>
      </c>
      <c r="AP1220" s="34">
        <f>IFERROR(VLOOKUP($H1220,#REF!,10,FALSE),0)</f>
        <v>0</v>
      </c>
      <c r="AQ1220" s="34">
        <f>IFERROR(VLOOKUP($H1220,#REF!,11,FALSE),0)</f>
        <v>0</v>
      </c>
      <c r="AR1220" s="42">
        <f>IFERROR(VLOOKUP($H1220,#REF!,12,FALSE),0)</f>
        <v>0</v>
      </c>
      <c r="AS1220" s="34">
        <f>IFERROR(VLOOKUP($H1220,#REF!,13,FALSE),0)</f>
        <v>0</v>
      </c>
      <c r="AT1220" s="34">
        <f>IFERROR(VLOOKUP($H1220,#REF!,14,FALSE),0)</f>
        <v>0</v>
      </c>
      <c r="AU1220" s="42">
        <f>IFERROR(VLOOKUP($H1220,#REF!,15,FALSE),0)</f>
        <v>0</v>
      </c>
      <c r="AV1220" s="34">
        <f>IFERROR(VLOOKUP($H1220,#REF!,15,FALSE),0)</f>
        <v>0</v>
      </c>
      <c r="AW1220" s="34">
        <f>IFERROR(VLOOKUP($H1220,#REF!,16,FALSE),0)</f>
        <v>0</v>
      </c>
      <c r="AX1220" s="42">
        <f>IFERROR(VLOOKUP($H1220,#REF!,17,FALSE),0)</f>
        <v>0</v>
      </c>
    </row>
    <row r="1221" spans="1:50" x14ac:dyDescent="0.3">
      <c r="A1221" s="33" t="str">
        <f t="shared" si="76"/>
        <v>0</v>
      </c>
      <c r="B1221" s="33">
        <f>+'R&amp;E EXPORT'!B1196</f>
        <v>0</v>
      </c>
      <c r="C1221" t="str">
        <f>IFERROR(VLOOKUP(A1221,'MCSJ Export'!A:C,3,FALSE),"")</f>
        <v/>
      </c>
      <c r="D1221" s="37">
        <f t="shared" ca="1" si="77"/>
        <v>0</v>
      </c>
      <c r="E1221" s="37">
        <f t="shared" ca="1" si="78"/>
        <v>0</v>
      </c>
      <c r="F1221" s="37">
        <f t="shared" ca="1" si="79"/>
        <v>0</v>
      </c>
      <c r="G1221" s="37"/>
      <c r="H1221" s="33">
        <f>+'R&amp;E EXPORT'!A1196</f>
        <v>0</v>
      </c>
      <c r="I1221" s="34">
        <f>IFERROR(VLOOKUP($H1221,'Gen F Rev'!$A:$M,15,FALSE),0)</f>
        <v>0</v>
      </c>
      <c r="J1221" s="34">
        <f>IFERROR(VLOOKUP($H1221,'Gen F Rev'!$A:$M,16,FALSE),0)</f>
        <v>0</v>
      </c>
      <c r="K1221" s="42">
        <f>IFERROR(VLOOKUP($H1221,'Gen F Rev'!$A:$M,17,FALSE),0)</f>
        <v>0</v>
      </c>
      <c r="L1221" s="34">
        <f>IFERROR(VLOOKUP($H1221,'Gen F Exp'!$A:$E,15,FALSE),0)</f>
        <v>0</v>
      </c>
      <c r="M1221" s="34">
        <f>IFERROR(VLOOKUP($H1221,'Gen F Exp'!$A:$E,16,FALSE),0)</f>
        <v>0</v>
      </c>
      <c r="N1221" s="42">
        <f>IFERROR(VLOOKUP($H1221,'Gen F Exp'!$A:$E,17,FALSE),0)</f>
        <v>0</v>
      </c>
      <c r="O1221" s="34">
        <f>IFERROR(VLOOKUP($H1221,'Water F Rev'!$A:$L,15,FALSE),0)</f>
        <v>0</v>
      </c>
      <c r="P1221" s="34">
        <f>IFERROR(VLOOKUP($H1221,'Water F Rev'!$A:$L,16,FALSE),0)</f>
        <v>0</v>
      </c>
      <c r="Q1221" s="42">
        <f>IFERROR(VLOOKUP($H1221,'Water F Rev'!$A:$L,17,FALSE),0)</f>
        <v>0</v>
      </c>
      <c r="R1221" s="34">
        <f>IFERROR(VLOOKUP($H1221,'Water F Exp'!$A:$K,15,FALSE),0)</f>
        <v>0</v>
      </c>
      <c r="S1221" s="34">
        <f>IFERROR(VLOOKUP($H1221,'Water F Exp'!$A:$K,16,FALSE),0)</f>
        <v>0</v>
      </c>
      <c r="T1221" s="42">
        <f>IFERROR(VLOOKUP($H1221,'Water F Exp'!$A:$K,17,FALSE),0)</f>
        <v>0</v>
      </c>
      <c r="U1221" s="34">
        <f ca="1">IFERROR(VLOOKUP($H1221,'Sewer F Rev'!$A:$E,15,FALSE),0)</f>
        <v>0</v>
      </c>
      <c r="V1221" s="34">
        <f ca="1">IFERROR(VLOOKUP($H1221,'Sewer F Rev'!$A:$E,16,FALSE),0)</f>
        <v>0</v>
      </c>
      <c r="W1221" s="42">
        <f ca="1">IFERROR(VLOOKUP($H1221,'Sewer F Rev'!$A:$E,17,FALSE),0)</f>
        <v>0</v>
      </c>
      <c r="X1221" s="34">
        <f>IFERROR(VLOOKUP($H1221,'Sewer F Exp'!$A:$B,15,FALSE),0)</f>
        <v>0</v>
      </c>
      <c r="Y1221" s="34">
        <f>IFERROR(VLOOKUP($H1221,'Sewer F Exp'!$A:$B,16,FALSE),0)</f>
        <v>0</v>
      </c>
      <c r="Z1221" s="42">
        <f>IFERROR(VLOOKUP($H1221,'Sewer F Exp'!$A:$B,17,FALSE),0)</f>
        <v>0</v>
      </c>
      <c r="AA1221" s="34">
        <f>IFERROR(VLOOKUP($H1221,'Refuse F Rev'!$A:$E,15,FALSE),0)</f>
        <v>0</v>
      </c>
      <c r="AB1221" s="34">
        <f>IFERROR(VLOOKUP($H1221,'Refuse F Rev'!$A:$E,16,FALSE),0)</f>
        <v>0</v>
      </c>
      <c r="AC1221" s="42">
        <f>IFERROR(VLOOKUP($H1221,'Refuse F Rev'!$A:$E,17,FALSE),0)</f>
        <v>0</v>
      </c>
      <c r="AD1221" s="34">
        <f>IFERROR(VLOOKUP($H1221,'Refuse F Exp'!$A:$E,15,FALSE),0)</f>
        <v>0</v>
      </c>
      <c r="AE1221" s="34">
        <f>IFERROR(VLOOKUP($H1221,'Refuse F Exp'!$A:$E,16,FALSE),0)</f>
        <v>0</v>
      </c>
      <c r="AF1221" s="42">
        <f>IFERROR(VLOOKUP($H1221,'Refuse F Exp'!$A:$E,17,FALSE),0)</f>
        <v>0</v>
      </c>
      <c r="AG1221" s="34">
        <f>IFERROR(VLOOKUP($H1221,#REF!,10,FALSE),0)</f>
        <v>0</v>
      </c>
      <c r="AH1221" s="34">
        <f>IFERROR(VLOOKUP($H1221,#REF!,11,FALSE),0)</f>
        <v>0</v>
      </c>
      <c r="AI1221" s="42">
        <f>IFERROR(VLOOKUP($H1221,#REF!,12,FALSE),0)</f>
        <v>0</v>
      </c>
      <c r="AJ1221" s="34">
        <f>IFERROR(VLOOKUP($H1221,#REF!,10,FALSE),0)</f>
        <v>0</v>
      </c>
      <c r="AK1221" s="34">
        <f>IFERROR(VLOOKUP($H1221,#REF!,11,FALSE),0)</f>
        <v>0</v>
      </c>
      <c r="AL1221" s="42">
        <f>IFERROR(VLOOKUP($H1221,#REF!,12,FALSE),0)</f>
        <v>0</v>
      </c>
      <c r="AM1221" s="34">
        <f>IFERROR(VLOOKUP($H1221,#REF!,10,FALSE),0)</f>
        <v>0</v>
      </c>
      <c r="AN1221" s="34">
        <f>IFERROR(VLOOKUP($H1221,#REF!,11,FALSE),0)</f>
        <v>0</v>
      </c>
      <c r="AO1221" s="42">
        <f>IFERROR(VLOOKUP($H1221,#REF!,12,FALSE),0)</f>
        <v>0</v>
      </c>
      <c r="AP1221" s="34">
        <f>IFERROR(VLOOKUP($H1221,#REF!,10,FALSE),0)</f>
        <v>0</v>
      </c>
      <c r="AQ1221" s="34">
        <f>IFERROR(VLOOKUP($H1221,#REF!,11,FALSE),0)</f>
        <v>0</v>
      </c>
      <c r="AR1221" s="42">
        <f>IFERROR(VLOOKUP($H1221,#REF!,12,FALSE),0)</f>
        <v>0</v>
      </c>
      <c r="AS1221" s="34">
        <f>IFERROR(VLOOKUP($H1221,#REF!,13,FALSE),0)</f>
        <v>0</v>
      </c>
      <c r="AT1221" s="34">
        <f>IFERROR(VLOOKUP($H1221,#REF!,14,FALSE),0)</f>
        <v>0</v>
      </c>
      <c r="AU1221" s="42">
        <f>IFERROR(VLOOKUP($H1221,#REF!,15,FALSE),0)</f>
        <v>0</v>
      </c>
      <c r="AV1221" s="34">
        <f>IFERROR(VLOOKUP($H1221,#REF!,15,FALSE),0)</f>
        <v>0</v>
      </c>
      <c r="AW1221" s="34">
        <f>IFERROR(VLOOKUP($H1221,#REF!,16,FALSE),0)</f>
        <v>0</v>
      </c>
      <c r="AX1221" s="42">
        <f>IFERROR(VLOOKUP($H1221,#REF!,17,FALSE),0)</f>
        <v>0</v>
      </c>
    </row>
    <row r="1222" spans="1:50" x14ac:dyDescent="0.3">
      <c r="A1222" s="33" t="str">
        <f t="shared" si="76"/>
        <v>0</v>
      </c>
      <c r="B1222" s="33">
        <f>+'R&amp;E EXPORT'!B1197</f>
        <v>0</v>
      </c>
      <c r="C1222" t="str">
        <f>IFERROR(VLOOKUP(A1222,'MCSJ Export'!A:C,3,FALSE),"")</f>
        <v/>
      </c>
      <c r="D1222" s="37">
        <f t="shared" ca="1" si="77"/>
        <v>0</v>
      </c>
      <c r="E1222" s="37">
        <f t="shared" ca="1" si="78"/>
        <v>0</v>
      </c>
      <c r="F1222" s="37">
        <f t="shared" ca="1" si="79"/>
        <v>0</v>
      </c>
      <c r="G1222" s="37"/>
      <c r="H1222" s="33">
        <f>+'R&amp;E EXPORT'!A1197</f>
        <v>0</v>
      </c>
      <c r="I1222" s="34">
        <f>IFERROR(VLOOKUP($H1222,'Gen F Rev'!$A:$M,15,FALSE),0)</f>
        <v>0</v>
      </c>
      <c r="J1222" s="34">
        <f>IFERROR(VLOOKUP($H1222,'Gen F Rev'!$A:$M,16,FALSE),0)</f>
        <v>0</v>
      </c>
      <c r="K1222" s="42">
        <f>IFERROR(VLOOKUP($H1222,'Gen F Rev'!$A:$M,17,FALSE),0)</f>
        <v>0</v>
      </c>
      <c r="L1222" s="34">
        <f>IFERROR(VLOOKUP($H1222,'Gen F Exp'!$A:$E,15,FALSE),0)</f>
        <v>0</v>
      </c>
      <c r="M1222" s="34">
        <f>IFERROR(VLOOKUP($H1222,'Gen F Exp'!$A:$E,16,FALSE),0)</f>
        <v>0</v>
      </c>
      <c r="N1222" s="42">
        <f>IFERROR(VLOOKUP($H1222,'Gen F Exp'!$A:$E,17,FALSE),0)</f>
        <v>0</v>
      </c>
      <c r="O1222" s="34">
        <f>IFERROR(VLOOKUP($H1222,'Water F Rev'!$A:$L,15,FALSE),0)</f>
        <v>0</v>
      </c>
      <c r="P1222" s="34">
        <f>IFERROR(VLOOKUP($H1222,'Water F Rev'!$A:$L,16,FALSE),0)</f>
        <v>0</v>
      </c>
      <c r="Q1222" s="42">
        <f>IFERROR(VLOOKUP($H1222,'Water F Rev'!$A:$L,17,FALSE),0)</f>
        <v>0</v>
      </c>
      <c r="R1222" s="34">
        <f>IFERROR(VLOOKUP($H1222,'Water F Exp'!$A:$K,15,FALSE),0)</f>
        <v>0</v>
      </c>
      <c r="S1222" s="34">
        <f>IFERROR(VLOOKUP($H1222,'Water F Exp'!$A:$K,16,FALSE),0)</f>
        <v>0</v>
      </c>
      <c r="T1222" s="42">
        <f>IFERROR(VLOOKUP($H1222,'Water F Exp'!$A:$K,17,FALSE),0)</f>
        <v>0</v>
      </c>
      <c r="U1222" s="34">
        <f ca="1">IFERROR(VLOOKUP($H1222,'Sewer F Rev'!$A:$E,15,FALSE),0)</f>
        <v>0</v>
      </c>
      <c r="V1222" s="34">
        <f ca="1">IFERROR(VLOOKUP($H1222,'Sewer F Rev'!$A:$E,16,FALSE),0)</f>
        <v>0</v>
      </c>
      <c r="W1222" s="42">
        <f ca="1">IFERROR(VLOOKUP($H1222,'Sewer F Rev'!$A:$E,17,FALSE),0)</f>
        <v>0</v>
      </c>
      <c r="X1222" s="34">
        <f>IFERROR(VLOOKUP($H1222,'Sewer F Exp'!$A:$B,15,FALSE),0)</f>
        <v>0</v>
      </c>
      <c r="Y1222" s="34">
        <f>IFERROR(VLOOKUP($H1222,'Sewer F Exp'!$A:$B,16,FALSE),0)</f>
        <v>0</v>
      </c>
      <c r="Z1222" s="42">
        <f>IFERROR(VLOOKUP($H1222,'Sewer F Exp'!$A:$B,17,FALSE),0)</f>
        <v>0</v>
      </c>
      <c r="AA1222" s="34">
        <f>IFERROR(VLOOKUP($H1222,'Refuse F Rev'!$A:$E,15,FALSE),0)</f>
        <v>0</v>
      </c>
      <c r="AB1222" s="34">
        <f>IFERROR(VLOOKUP($H1222,'Refuse F Rev'!$A:$E,16,FALSE),0)</f>
        <v>0</v>
      </c>
      <c r="AC1222" s="42">
        <f>IFERROR(VLOOKUP($H1222,'Refuse F Rev'!$A:$E,17,FALSE),0)</f>
        <v>0</v>
      </c>
      <c r="AD1222" s="34">
        <f>IFERROR(VLOOKUP($H1222,'Refuse F Exp'!$A:$E,15,FALSE),0)</f>
        <v>0</v>
      </c>
      <c r="AE1222" s="34">
        <f>IFERROR(VLOOKUP($H1222,'Refuse F Exp'!$A:$E,16,FALSE),0)</f>
        <v>0</v>
      </c>
      <c r="AF1222" s="42">
        <f>IFERROR(VLOOKUP($H1222,'Refuse F Exp'!$A:$E,17,FALSE),0)</f>
        <v>0</v>
      </c>
      <c r="AG1222" s="34">
        <f>IFERROR(VLOOKUP($H1222,#REF!,10,FALSE),0)</f>
        <v>0</v>
      </c>
      <c r="AH1222" s="34">
        <f>IFERROR(VLOOKUP($H1222,#REF!,11,FALSE),0)</f>
        <v>0</v>
      </c>
      <c r="AI1222" s="42">
        <f>IFERROR(VLOOKUP($H1222,#REF!,12,FALSE),0)</f>
        <v>0</v>
      </c>
      <c r="AJ1222" s="34">
        <f>IFERROR(VLOOKUP($H1222,#REF!,10,FALSE),0)</f>
        <v>0</v>
      </c>
      <c r="AK1222" s="34">
        <f>IFERROR(VLOOKUP($H1222,#REF!,11,FALSE),0)</f>
        <v>0</v>
      </c>
      <c r="AL1222" s="42">
        <f>IFERROR(VLOOKUP($H1222,#REF!,12,FALSE),0)</f>
        <v>0</v>
      </c>
      <c r="AM1222" s="34">
        <f>IFERROR(VLOOKUP($H1222,#REF!,10,FALSE),0)</f>
        <v>0</v>
      </c>
      <c r="AN1222" s="34">
        <f>IFERROR(VLOOKUP($H1222,#REF!,11,FALSE),0)</f>
        <v>0</v>
      </c>
      <c r="AO1222" s="42">
        <f>IFERROR(VLOOKUP($H1222,#REF!,12,FALSE),0)</f>
        <v>0</v>
      </c>
      <c r="AP1222" s="34">
        <f>IFERROR(VLOOKUP($H1222,#REF!,10,FALSE),0)</f>
        <v>0</v>
      </c>
      <c r="AQ1222" s="34">
        <f>IFERROR(VLOOKUP($H1222,#REF!,11,FALSE),0)</f>
        <v>0</v>
      </c>
      <c r="AR1222" s="42">
        <f>IFERROR(VLOOKUP($H1222,#REF!,12,FALSE),0)</f>
        <v>0</v>
      </c>
      <c r="AS1222" s="34">
        <f>IFERROR(VLOOKUP($H1222,#REF!,13,FALSE),0)</f>
        <v>0</v>
      </c>
      <c r="AT1222" s="34">
        <f>IFERROR(VLOOKUP($H1222,#REF!,14,FALSE),0)</f>
        <v>0</v>
      </c>
      <c r="AU1222" s="42">
        <f>IFERROR(VLOOKUP($H1222,#REF!,15,FALSE),0)</f>
        <v>0</v>
      </c>
      <c r="AV1222" s="34">
        <f>IFERROR(VLOOKUP($H1222,#REF!,15,FALSE),0)</f>
        <v>0</v>
      </c>
      <c r="AW1222" s="34">
        <f>IFERROR(VLOOKUP($H1222,#REF!,16,FALSE),0)</f>
        <v>0</v>
      </c>
      <c r="AX1222" s="42">
        <f>IFERROR(VLOOKUP($H1222,#REF!,17,FALSE),0)</f>
        <v>0</v>
      </c>
    </row>
    <row r="1223" spans="1:50" x14ac:dyDescent="0.3">
      <c r="A1223" s="33" t="str">
        <f t="shared" si="76"/>
        <v>0</v>
      </c>
      <c r="B1223" s="33">
        <f>+'R&amp;E EXPORT'!B1198</f>
        <v>0</v>
      </c>
      <c r="C1223" t="str">
        <f>IFERROR(VLOOKUP(A1223,'MCSJ Export'!A:C,3,FALSE),"")</f>
        <v/>
      </c>
      <c r="D1223" s="37">
        <f t="shared" ca="1" si="77"/>
        <v>0</v>
      </c>
      <c r="E1223" s="37">
        <f t="shared" ca="1" si="78"/>
        <v>0</v>
      </c>
      <c r="F1223" s="37">
        <f t="shared" ca="1" si="79"/>
        <v>0</v>
      </c>
      <c r="G1223" s="37"/>
      <c r="H1223" s="33">
        <f>+'R&amp;E EXPORT'!A1198</f>
        <v>0</v>
      </c>
      <c r="I1223" s="34">
        <f>IFERROR(VLOOKUP($H1223,'Gen F Rev'!$A:$M,15,FALSE),0)</f>
        <v>0</v>
      </c>
      <c r="J1223" s="34">
        <f>IFERROR(VLOOKUP($H1223,'Gen F Rev'!$A:$M,16,FALSE),0)</f>
        <v>0</v>
      </c>
      <c r="K1223" s="42">
        <f>IFERROR(VLOOKUP($H1223,'Gen F Rev'!$A:$M,17,FALSE),0)</f>
        <v>0</v>
      </c>
      <c r="L1223" s="34">
        <f>IFERROR(VLOOKUP($H1223,'Gen F Exp'!$A:$E,15,FALSE),0)</f>
        <v>0</v>
      </c>
      <c r="M1223" s="34">
        <f>IFERROR(VLOOKUP($H1223,'Gen F Exp'!$A:$E,16,FALSE),0)</f>
        <v>0</v>
      </c>
      <c r="N1223" s="42">
        <f>IFERROR(VLOOKUP($H1223,'Gen F Exp'!$A:$E,17,FALSE),0)</f>
        <v>0</v>
      </c>
      <c r="O1223" s="34">
        <f>IFERROR(VLOOKUP($H1223,'Water F Rev'!$A:$L,15,FALSE),0)</f>
        <v>0</v>
      </c>
      <c r="P1223" s="34">
        <f>IFERROR(VLOOKUP($H1223,'Water F Rev'!$A:$L,16,FALSE),0)</f>
        <v>0</v>
      </c>
      <c r="Q1223" s="42">
        <f>IFERROR(VLOOKUP($H1223,'Water F Rev'!$A:$L,17,FALSE),0)</f>
        <v>0</v>
      </c>
      <c r="R1223" s="34">
        <f>IFERROR(VLOOKUP($H1223,'Water F Exp'!$A:$K,15,FALSE),0)</f>
        <v>0</v>
      </c>
      <c r="S1223" s="34">
        <f>IFERROR(VLOOKUP($H1223,'Water F Exp'!$A:$K,16,FALSE),0)</f>
        <v>0</v>
      </c>
      <c r="T1223" s="42">
        <f>IFERROR(VLOOKUP($H1223,'Water F Exp'!$A:$K,17,FALSE),0)</f>
        <v>0</v>
      </c>
      <c r="U1223" s="34">
        <f ca="1">IFERROR(VLOOKUP($H1223,'Sewer F Rev'!$A:$E,15,FALSE),0)</f>
        <v>0</v>
      </c>
      <c r="V1223" s="34">
        <f ca="1">IFERROR(VLOOKUP($H1223,'Sewer F Rev'!$A:$E,16,FALSE),0)</f>
        <v>0</v>
      </c>
      <c r="W1223" s="42">
        <f ca="1">IFERROR(VLOOKUP($H1223,'Sewer F Rev'!$A:$E,17,FALSE),0)</f>
        <v>0</v>
      </c>
      <c r="X1223" s="34">
        <f>IFERROR(VLOOKUP($H1223,'Sewer F Exp'!$A:$B,15,FALSE),0)</f>
        <v>0</v>
      </c>
      <c r="Y1223" s="34">
        <f>IFERROR(VLOOKUP($H1223,'Sewer F Exp'!$A:$B,16,FALSE),0)</f>
        <v>0</v>
      </c>
      <c r="Z1223" s="42">
        <f>IFERROR(VLOOKUP($H1223,'Sewer F Exp'!$A:$B,17,FALSE),0)</f>
        <v>0</v>
      </c>
      <c r="AA1223" s="34">
        <f>IFERROR(VLOOKUP($H1223,'Refuse F Rev'!$A:$E,15,FALSE),0)</f>
        <v>0</v>
      </c>
      <c r="AB1223" s="34">
        <f>IFERROR(VLOOKUP($H1223,'Refuse F Rev'!$A:$E,16,FALSE),0)</f>
        <v>0</v>
      </c>
      <c r="AC1223" s="42">
        <f>IFERROR(VLOOKUP($H1223,'Refuse F Rev'!$A:$E,17,FALSE),0)</f>
        <v>0</v>
      </c>
      <c r="AD1223" s="34">
        <f>IFERROR(VLOOKUP($H1223,'Refuse F Exp'!$A:$E,15,FALSE),0)</f>
        <v>0</v>
      </c>
      <c r="AE1223" s="34">
        <f>IFERROR(VLOOKUP($H1223,'Refuse F Exp'!$A:$E,16,FALSE),0)</f>
        <v>0</v>
      </c>
      <c r="AF1223" s="42">
        <f>IFERROR(VLOOKUP($H1223,'Refuse F Exp'!$A:$E,17,FALSE),0)</f>
        <v>0</v>
      </c>
      <c r="AG1223" s="34">
        <f>IFERROR(VLOOKUP($H1223,#REF!,10,FALSE),0)</f>
        <v>0</v>
      </c>
      <c r="AH1223" s="34">
        <f>IFERROR(VLOOKUP($H1223,#REF!,11,FALSE),0)</f>
        <v>0</v>
      </c>
      <c r="AI1223" s="42">
        <f>IFERROR(VLOOKUP($H1223,#REF!,12,FALSE),0)</f>
        <v>0</v>
      </c>
      <c r="AJ1223" s="34">
        <f>IFERROR(VLOOKUP($H1223,#REF!,10,FALSE),0)</f>
        <v>0</v>
      </c>
      <c r="AK1223" s="34">
        <f>IFERROR(VLOOKUP($H1223,#REF!,11,FALSE),0)</f>
        <v>0</v>
      </c>
      <c r="AL1223" s="42">
        <f>IFERROR(VLOOKUP($H1223,#REF!,12,FALSE),0)</f>
        <v>0</v>
      </c>
      <c r="AM1223" s="34">
        <f>IFERROR(VLOOKUP($H1223,#REF!,10,FALSE),0)</f>
        <v>0</v>
      </c>
      <c r="AN1223" s="34">
        <f>IFERROR(VLOOKUP($H1223,#REF!,11,FALSE),0)</f>
        <v>0</v>
      </c>
      <c r="AO1223" s="42">
        <f>IFERROR(VLOOKUP($H1223,#REF!,12,FALSE),0)</f>
        <v>0</v>
      </c>
      <c r="AP1223" s="34">
        <f>IFERROR(VLOOKUP($H1223,#REF!,10,FALSE),0)</f>
        <v>0</v>
      </c>
      <c r="AQ1223" s="34">
        <f>IFERROR(VLOOKUP($H1223,#REF!,11,FALSE),0)</f>
        <v>0</v>
      </c>
      <c r="AR1223" s="42">
        <f>IFERROR(VLOOKUP($H1223,#REF!,12,FALSE),0)</f>
        <v>0</v>
      </c>
      <c r="AS1223" s="34">
        <f>IFERROR(VLOOKUP($H1223,#REF!,13,FALSE),0)</f>
        <v>0</v>
      </c>
      <c r="AT1223" s="34">
        <f>IFERROR(VLOOKUP($H1223,#REF!,14,FALSE),0)</f>
        <v>0</v>
      </c>
      <c r="AU1223" s="42">
        <f>IFERROR(VLOOKUP($H1223,#REF!,15,FALSE),0)</f>
        <v>0</v>
      </c>
      <c r="AV1223" s="34">
        <f>IFERROR(VLOOKUP($H1223,#REF!,15,FALSE),0)</f>
        <v>0</v>
      </c>
      <c r="AW1223" s="34">
        <f>IFERROR(VLOOKUP($H1223,#REF!,16,FALSE),0)</f>
        <v>0</v>
      </c>
      <c r="AX1223" s="42">
        <f>IFERROR(VLOOKUP($H1223,#REF!,17,FALSE),0)</f>
        <v>0</v>
      </c>
    </row>
    <row r="1224" spans="1:50" x14ac:dyDescent="0.3">
      <c r="A1224" s="33" t="str">
        <f t="shared" si="76"/>
        <v>0</v>
      </c>
      <c r="B1224" s="33">
        <f>+'R&amp;E EXPORT'!B1199</f>
        <v>0</v>
      </c>
      <c r="C1224" t="str">
        <f>IFERROR(VLOOKUP(A1224,'MCSJ Export'!A:C,3,FALSE),"")</f>
        <v/>
      </c>
      <c r="D1224" s="37">
        <f t="shared" ca="1" si="77"/>
        <v>0</v>
      </c>
      <c r="E1224" s="37">
        <f t="shared" ca="1" si="78"/>
        <v>0</v>
      </c>
      <c r="F1224" s="37">
        <f t="shared" ca="1" si="79"/>
        <v>0</v>
      </c>
      <c r="G1224" s="37"/>
      <c r="H1224" s="33">
        <f>+'R&amp;E EXPORT'!A1199</f>
        <v>0</v>
      </c>
      <c r="I1224" s="34">
        <f>IFERROR(VLOOKUP($H1224,'Gen F Rev'!$A:$M,15,FALSE),0)</f>
        <v>0</v>
      </c>
      <c r="J1224" s="34">
        <f>IFERROR(VLOOKUP($H1224,'Gen F Rev'!$A:$M,16,FALSE),0)</f>
        <v>0</v>
      </c>
      <c r="K1224" s="42">
        <f>IFERROR(VLOOKUP($H1224,'Gen F Rev'!$A:$M,17,FALSE),0)</f>
        <v>0</v>
      </c>
      <c r="L1224" s="34">
        <f>IFERROR(VLOOKUP($H1224,'Gen F Exp'!$A:$E,15,FALSE),0)</f>
        <v>0</v>
      </c>
      <c r="M1224" s="34">
        <f>IFERROR(VLOOKUP($H1224,'Gen F Exp'!$A:$E,16,FALSE),0)</f>
        <v>0</v>
      </c>
      <c r="N1224" s="42">
        <f>IFERROR(VLOOKUP($H1224,'Gen F Exp'!$A:$E,17,FALSE),0)</f>
        <v>0</v>
      </c>
      <c r="O1224" s="34">
        <f>IFERROR(VLOOKUP($H1224,'Water F Rev'!$A:$L,15,FALSE),0)</f>
        <v>0</v>
      </c>
      <c r="P1224" s="34">
        <f>IFERROR(VLOOKUP($H1224,'Water F Rev'!$A:$L,16,FALSE),0)</f>
        <v>0</v>
      </c>
      <c r="Q1224" s="42">
        <f>IFERROR(VLOOKUP($H1224,'Water F Rev'!$A:$L,17,FALSE),0)</f>
        <v>0</v>
      </c>
      <c r="R1224" s="34">
        <f>IFERROR(VLOOKUP($H1224,'Water F Exp'!$A:$K,15,FALSE),0)</f>
        <v>0</v>
      </c>
      <c r="S1224" s="34">
        <f>IFERROR(VLOOKUP($H1224,'Water F Exp'!$A:$K,16,FALSE),0)</f>
        <v>0</v>
      </c>
      <c r="T1224" s="42">
        <f>IFERROR(VLOOKUP($H1224,'Water F Exp'!$A:$K,17,FALSE),0)</f>
        <v>0</v>
      </c>
      <c r="U1224" s="34">
        <f ca="1">IFERROR(VLOOKUP($H1224,'Sewer F Rev'!$A:$E,15,FALSE),0)</f>
        <v>0</v>
      </c>
      <c r="V1224" s="34">
        <f ca="1">IFERROR(VLOOKUP($H1224,'Sewer F Rev'!$A:$E,16,FALSE),0)</f>
        <v>0</v>
      </c>
      <c r="W1224" s="42">
        <f ca="1">IFERROR(VLOOKUP($H1224,'Sewer F Rev'!$A:$E,17,FALSE),0)</f>
        <v>0</v>
      </c>
      <c r="X1224" s="34">
        <f>IFERROR(VLOOKUP($H1224,'Sewer F Exp'!$A:$B,15,FALSE),0)</f>
        <v>0</v>
      </c>
      <c r="Y1224" s="34">
        <f>IFERROR(VLOOKUP($H1224,'Sewer F Exp'!$A:$B,16,FALSE),0)</f>
        <v>0</v>
      </c>
      <c r="Z1224" s="42">
        <f>IFERROR(VLOOKUP($H1224,'Sewer F Exp'!$A:$B,17,FALSE),0)</f>
        <v>0</v>
      </c>
      <c r="AA1224" s="34">
        <f>IFERROR(VLOOKUP($H1224,'Refuse F Rev'!$A:$E,15,FALSE),0)</f>
        <v>0</v>
      </c>
      <c r="AB1224" s="34">
        <f>IFERROR(VLOOKUP($H1224,'Refuse F Rev'!$A:$E,16,FALSE),0)</f>
        <v>0</v>
      </c>
      <c r="AC1224" s="42">
        <f>IFERROR(VLOOKUP($H1224,'Refuse F Rev'!$A:$E,17,FALSE),0)</f>
        <v>0</v>
      </c>
      <c r="AD1224" s="34">
        <f>IFERROR(VLOOKUP($H1224,'Refuse F Exp'!$A:$E,15,FALSE),0)</f>
        <v>0</v>
      </c>
      <c r="AE1224" s="34">
        <f>IFERROR(VLOOKUP($H1224,'Refuse F Exp'!$A:$E,16,FALSE),0)</f>
        <v>0</v>
      </c>
      <c r="AF1224" s="42">
        <f>IFERROR(VLOOKUP($H1224,'Refuse F Exp'!$A:$E,17,FALSE),0)</f>
        <v>0</v>
      </c>
      <c r="AG1224" s="34">
        <f>IFERROR(VLOOKUP($H1224,#REF!,10,FALSE),0)</f>
        <v>0</v>
      </c>
      <c r="AH1224" s="34">
        <f>IFERROR(VLOOKUP($H1224,#REF!,11,FALSE),0)</f>
        <v>0</v>
      </c>
      <c r="AI1224" s="42">
        <f>IFERROR(VLOOKUP($H1224,#REF!,12,FALSE),0)</f>
        <v>0</v>
      </c>
      <c r="AJ1224" s="34">
        <f>IFERROR(VLOOKUP($H1224,#REF!,10,FALSE),0)</f>
        <v>0</v>
      </c>
      <c r="AK1224" s="34">
        <f>IFERROR(VLOOKUP($H1224,#REF!,11,FALSE),0)</f>
        <v>0</v>
      </c>
      <c r="AL1224" s="42">
        <f>IFERROR(VLOOKUP($H1224,#REF!,12,FALSE),0)</f>
        <v>0</v>
      </c>
      <c r="AM1224" s="34">
        <f>IFERROR(VLOOKUP($H1224,#REF!,10,FALSE),0)</f>
        <v>0</v>
      </c>
      <c r="AN1224" s="34">
        <f>IFERROR(VLOOKUP($H1224,#REF!,11,FALSE),0)</f>
        <v>0</v>
      </c>
      <c r="AO1224" s="42">
        <f>IFERROR(VLOOKUP($H1224,#REF!,12,FALSE),0)</f>
        <v>0</v>
      </c>
      <c r="AP1224" s="34">
        <f>IFERROR(VLOOKUP($H1224,#REF!,10,FALSE),0)</f>
        <v>0</v>
      </c>
      <c r="AQ1224" s="34">
        <f>IFERROR(VLOOKUP($H1224,#REF!,11,FALSE),0)</f>
        <v>0</v>
      </c>
      <c r="AR1224" s="42">
        <f>IFERROR(VLOOKUP($H1224,#REF!,12,FALSE),0)</f>
        <v>0</v>
      </c>
      <c r="AS1224" s="34">
        <f>IFERROR(VLOOKUP($H1224,#REF!,13,FALSE),0)</f>
        <v>0</v>
      </c>
      <c r="AT1224" s="34">
        <f>IFERROR(VLOOKUP($H1224,#REF!,14,FALSE),0)</f>
        <v>0</v>
      </c>
      <c r="AU1224" s="42">
        <f>IFERROR(VLOOKUP($H1224,#REF!,15,FALSE),0)</f>
        <v>0</v>
      </c>
      <c r="AV1224" s="34">
        <f>IFERROR(VLOOKUP($H1224,#REF!,15,FALSE),0)</f>
        <v>0</v>
      </c>
      <c r="AW1224" s="34">
        <f>IFERROR(VLOOKUP($H1224,#REF!,16,FALSE),0)</f>
        <v>0</v>
      </c>
      <c r="AX1224" s="42">
        <f>IFERROR(VLOOKUP($H1224,#REF!,17,FALSE),0)</f>
        <v>0</v>
      </c>
    </row>
    <row r="1225" spans="1:50" x14ac:dyDescent="0.3">
      <c r="A1225" s="33" t="str">
        <f t="shared" si="76"/>
        <v>0</v>
      </c>
      <c r="B1225" s="33">
        <f>+'R&amp;E EXPORT'!B1200</f>
        <v>0</v>
      </c>
      <c r="C1225" t="str">
        <f>IFERROR(VLOOKUP(A1225,'MCSJ Export'!A:C,3,FALSE),"")</f>
        <v/>
      </c>
      <c r="D1225" s="37">
        <f t="shared" ca="1" si="77"/>
        <v>0</v>
      </c>
      <c r="E1225" s="37">
        <f t="shared" ca="1" si="78"/>
        <v>0</v>
      </c>
      <c r="F1225" s="37">
        <f t="shared" ca="1" si="79"/>
        <v>0</v>
      </c>
      <c r="G1225" s="37"/>
      <c r="H1225" s="33">
        <f>+'R&amp;E EXPORT'!A1200</f>
        <v>0</v>
      </c>
      <c r="I1225" s="34">
        <f>IFERROR(VLOOKUP($H1225,'Gen F Rev'!$A:$M,15,FALSE),0)</f>
        <v>0</v>
      </c>
      <c r="J1225" s="34">
        <f>IFERROR(VLOOKUP($H1225,'Gen F Rev'!$A:$M,16,FALSE),0)</f>
        <v>0</v>
      </c>
      <c r="K1225" s="42">
        <f>IFERROR(VLOOKUP($H1225,'Gen F Rev'!$A:$M,17,FALSE),0)</f>
        <v>0</v>
      </c>
      <c r="L1225" s="34">
        <f>IFERROR(VLOOKUP($H1225,'Gen F Exp'!$A:$E,15,FALSE),0)</f>
        <v>0</v>
      </c>
      <c r="M1225" s="34">
        <f>IFERROR(VLOOKUP($H1225,'Gen F Exp'!$A:$E,16,FALSE),0)</f>
        <v>0</v>
      </c>
      <c r="N1225" s="42">
        <f>IFERROR(VLOOKUP($H1225,'Gen F Exp'!$A:$E,17,FALSE),0)</f>
        <v>0</v>
      </c>
      <c r="O1225" s="34">
        <f>IFERROR(VLOOKUP($H1225,'Water F Rev'!$A:$L,15,FALSE),0)</f>
        <v>0</v>
      </c>
      <c r="P1225" s="34">
        <f>IFERROR(VLOOKUP($H1225,'Water F Rev'!$A:$L,16,FALSE),0)</f>
        <v>0</v>
      </c>
      <c r="Q1225" s="42">
        <f>IFERROR(VLOOKUP($H1225,'Water F Rev'!$A:$L,17,FALSE),0)</f>
        <v>0</v>
      </c>
      <c r="R1225" s="34">
        <f>IFERROR(VLOOKUP($H1225,'Water F Exp'!$A:$K,15,FALSE),0)</f>
        <v>0</v>
      </c>
      <c r="S1225" s="34">
        <f>IFERROR(VLOOKUP($H1225,'Water F Exp'!$A:$K,16,FALSE),0)</f>
        <v>0</v>
      </c>
      <c r="T1225" s="42">
        <f>IFERROR(VLOOKUP($H1225,'Water F Exp'!$A:$K,17,FALSE),0)</f>
        <v>0</v>
      </c>
      <c r="U1225" s="34">
        <f ca="1">IFERROR(VLOOKUP($H1225,'Sewer F Rev'!$A:$E,15,FALSE),0)</f>
        <v>0</v>
      </c>
      <c r="V1225" s="34">
        <f ca="1">IFERROR(VLOOKUP($H1225,'Sewer F Rev'!$A:$E,16,FALSE),0)</f>
        <v>0</v>
      </c>
      <c r="W1225" s="42">
        <f ca="1">IFERROR(VLOOKUP($H1225,'Sewer F Rev'!$A:$E,17,FALSE),0)</f>
        <v>0</v>
      </c>
      <c r="X1225" s="34">
        <f>IFERROR(VLOOKUP($H1225,'Sewer F Exp'!$A:$B,15,FALSE),0)</f>
        <v>0</v>
      </c>
      <c r="Y1225" s="34">
        <f>IFERROR(VLOOKUP($H1225,'Sewer F Exp'!$A:$B,16,FALSE),0)</f>
        <v>0</v>
      </c>
      <c r="Z1225" s="42">
        <f>IFERROR(VLOOKUP($H1225,'Sewer F Exp'!$A:$B,17,FALSE),0)</f>
        <v>0</v>
      </c>
      <c r="AA1225" s="34">
        <f>IFERROR(VLOOKUP($H1225,'Refuse F Rev'!$A:$E,15,FALSE),0)</f>
        <v>0</v>
      </c>
      <c r="AB1225" s="34">
        <f>IFERROR(VLOOKUP($H1225,'Refuse F Rev'!$A:$E,16,FALSE),0)</f>
        <v>0</v>
      </c>
      <c r="AC1225" s="42">
        <f>IFERROR(VLOOKUP($H1225,'Refuse F Rev'!$A:$E,17,FALSE),0)</f>
        <v>0</v>
      </c>
      <c r="AD1225" s="34">
        <f>IFERROR(VLOOKUP($H1225,'Refuse F Exp'!$A:$E,15,FALSE),0)</f>
        <v>0</v>
      </c>
      <c r="AE1225" s="34">
        <f>IFERROR(VLOOKUP($H1225,'Refuse F Exp'!$A:$E,16,FALSE),0)</f>
        <v>0</v>
      </c>
      <c r="AF1225" s="42">
        <f>IFERROR(VLOOKUP($H1225,'Refuse F Exp'!$A:$E,17,FALSE),0)</f>
        <v>0</v>
      </c>
      <c r="AG1225" s="34">
        <f>IFERROR(VLOOKUP($H1225,#REF!,10,FALSE),0)</f>
        <v>0</v>
      </c>
      <c r="AH1225" s="34">
        <f>IFERROR(VLOOKUP($H1225,#REF!,11,FALSE),0)</f>
        <v>0</v>
      </c>
      <c r="AI1225" s="42">
        <f>IFERROR(VLOOKUP($H1225,#REF!,12,FALSE),0)</f>
        <v>0</v>
      </c>
      <c r="AJ1225" s="34">
        <f>IFERROR(VLOOKUP($H1225,#REF!,10,FALSE),0)</f>
        <v>0</v>
      </c>
      <c r="AK1225" s="34">
        <f>IFERROR(VLOOKUP($H1225,#REF!,11,FALSE),0)</f>
        <v>0</v>
      </c>
      <c r="AL1225" s="42">
        <f>IFERROR(VLOOKUP($H1225,#REF!,12,FALSE),0)</f>
        <v>0</v>
      </c>
      <c r="AM1225" s="34">
        <f>IFERROR(VLOOKUP($H1225,#REF!,10,FALSE),0)</f>
        <v>0</v>
      </c>
      <c r="AN1225" s="34">
        <f>IFERROR(VLOOKUP($H1225,#REF!,11,FALSE),0)</f>
        <v>0</v>
      </c>
      <c r="AO1225" s="42">
        <f>IFERROR(VLOOKUP($H1225,#REF!,12,FALSE),0)</f>
        <v>0</v>
      </c>
      <c r="AP1225" s="34">
        <f>IFERROR(VLOOKUP($H1225,#REF!,10,FALSE),0)</f>
        <v>0</v>
      </c>
      <c r="AQ1225" s="34">
        <f>IFERROR(VLOOKUP($H1225,#REF!,11,FALSE),0)</f>
        <v>0</v>
      </c>
      <c r="AR1225" s="42">
        <f>IFERROR(VLOOKUP($H1225,#REF!,12,FALSE),0)</f>
        <v>0</v>
      </c>
      <c r="AS1225" s="34">
        <f>IFERROR(VLOOKUP($H1225,#REF!,13,FALSE),0)</f>
        <v>0</v>
      </c>
      <c r="AT1225" s="34">
        <f>IFERROR(VLOOKUP($H1225,#REF!,14,FALSE),0)</f>
        <v>0</v>
      </c>
      <c r="AU1225" s="42">
        <f>IFERROR(VLOOKUP($H1225,#REF!,15,FALSE),0)</f>
        <v>0</v>
      </c>
      <c r="AV1225" s="34">
        <f>IFERROR(VLOOKUP($H1225,#REF!,15,FALSE),0)</f>
        <v>0</v>
      </c>
      <c r="AW1225" s="34">
        <f>IFERROR(VLOOKUP($H1225,#REF!,16,FALSE),0)</f>
        <v>0</v>
      </c>
      <c r="AX1225" s="42">
        <f>IFERROR(VLOOKUP($H1225,#REF!,17,FALSE),0)</f>
        <v>0</v>
      </c>
    </row>
    <row r="1226" spans="1:50" x14ac:dyDescent="0.3">
      <c r="A1226" s="33" t="str">
        <f t="shared" si="76"/>
        <v>0</v>
      </c>
      <c r="B1226" s="33">
        <f>+'R&amp;E EXPORT'!B1201</f>
        <v>0</v>
      </c>
      <c r="C1226" t="str">
        <f>IFERROR(VLOOKUP(A1226,'MCSJ Export'!A:C,3,FALSE),"")</f>
        <v/>
      </c>
      <c r="D1226" s="37">
        <f t="shared" ca="1" si="77"/>
        <v>0</v>
      </c>
      <c r="E1226" s="37">
        <f t="shared" ca="1" si="78"/>
        <v>0</v>
      </c>
      <c r="F1226" s="37">
        <f t="shared" ca="1" si="79"/>
        <v>0</v>
      </c>
      <c r="G1226" s="37"/>
      <c r="H1226" s="33">
        <f>+'R&amp;E EXPORT'!A1201</f>
        <v>0</v>
      </c>
      <c r="I1226" s="34">
        <f>IFERROR(VLOOKUP($H1226,'Gen F Rev'!$A:$M,15,FALSE),0)</f>
        <v>0</v>
      </c>
      <c r="J1226" s="34">
        <f>IFERROR(VLOOKUP($H1226,'Gen F Rev'!$A:$M,16,FALSE),0)</f>
        <v>0</v>
      </c>
      <c r="K1226" s="42">
        <f>IFERROR(VLOOKUP($H1226,'Gen F Rev'!$A:$M,17,FALSE),0)</f>
        <v>0</v>
      </c>
      <c r="L1226" s="34">
        <f>IFERROR(VLOOKUP($H1226,'Gen F Exp'!$A:$E,15,FALSE),0)</f>
        <v>0</v>
      </c>
      <c r="M1226" s="34">
        <f>IFERROR(VLOOKUP($H1226,'Gen F Exp'!$A:$E,16,FALSE),0)</f>
        <v>0</v>
      </c>
      <c r="N1226" s="42">
        <f>IFERROR(VLOOKUP($H1226,'Gen F Exp'!$A:$E,17,FALSE),0)</f>
        <v>0</v>
      </c>
      <c r="O1226" s="34">
        <f>IFERROR(VLOOKUP($H1226,'Water F Rev'!$A:$L,15,FALSE),0)</f>
        <v>0</v>
      </c>
      <c r="P1226" s="34">
        <f>IFERROR(VLOOKUP($H1226,'Water F Rev'!$A:$L,16,FALSE),0)</f>
        <v>0</v>
      </c>
      <c r="Q1226" s="42">
        <f>IFERROR(VLOOKUP($H1226,'Water F Rev'!$A:$L,17,FALSE),0)</f>
        <v>0</v>
      </c>
      <c r="R1226" s="34">
        <f>IFERROR(VLOOKUP($H1226,'Water F Exp'!$A:$K,15,FALSE),0)</f>
        <v>0</v>
      </c>
      <c r="S1226" s="34">
        <f>IFERROR(VLOOKUP($H1226,'Water F Exp'!$A:$K,16,FALSE),0)</f>
        <v>0</v>
      </c>
      <c r="T1226" s="42">
        <f>IFERROR(VLOOKUP($H1226,'Water F Exp'!$A:$K,17,FALSE),0)</f>
        <v>0</v>
      </c>
      <c r="U1226" s="34">
        <f ca="1">IFERROR(VLOOKUP($H1226,'Sewer F Rev'!$A:$E,15,FALSE),0)</f>
        <v>0</v>
      </c>
      <c r="V1226" s="34">
        <f ca="1">IFERROR(VLOOKUP($H1226,'Sewer F Rev'!$A:$E,16,FALSE),0)</f>
        <v>0</v>
      </c>
      <c r="W1226" s="42">
        <f ca="1">IFERROR(VLOOKUP($H1226,'Sewer F Rev'!$A:$E,17,FALSE),0)</f>
        <v>0</v>
      </c>
      <c r="X1226" s="34">
        <f>IFERROR(VLOOKUP($H1226,'Sewer F Exp'!$A:$B,15,FALSE),0)</f>
        <v>0</v>
      </c>
      <c r="Y1226" s="34">
        <f>IFERROR(VLOOKUP($H1226,'Sewer F Exp'!$A:$B,16,FALSE),0)</f>
        <v>0</v>
      </c>
      <c r="Z1226" s="42">
        <f>IFERROR(VLOOKUP($H1226,'Sewer F Exp'!$A:$B,17,FALSE),0)</f>
        <v>0</v>
      </c>
      <c r="AA1226" s="34">
        <f>IFERROR(VLOOKUP($H1226,'Refuse F Rev'!$A:$E,15,FALSE),0)</f>
        <v>0</v>
      </c>
      <c r="AB1226" s="34">
        <f>IFERROR(VLOOKUP($H1226,'Refuse F Rev'!$A:$E,16,FALSE),0)</f>
        <v>0</v>
      </c>
      <c r="AC1226" s="42">
        <f>IFERROR(VLOOKUP($H1226,'Refuse F Rev'!$A:$E,17,FALSE),0)</f>
        <v>0</v>
      </c>
      <c r="AD1226" s="34">
        <f>IFERROR(VLOOKUP($H1226,'Refuse F Exp'!$A:$E,15,FALSE),0)</f>
        <v>0</v>
      </c>
      <c r="AE1226" s="34">
        <f>IFERROR(VLOOKUP($H1226,'Refuse F Exp'!$A:$E,16,FALSE),0)</f>
        <v>0</v>
      </c>
      <c r="AF1226" s="42">
        <f>IFERROR(VLOOKUP($H1226,'Refuse F Exp'!$A:$E,17,FALSE),0)</f>
        <v>0</v>
      </c>
      <c r="AG1226" s="34">
        <f>IFERROR(VLOOKUP($H1226,#REF!,10,FALSE),0)</f>
        <v>0</v>
      </c>
      <c r="AH1226" s="34">
        <f>IFERROR(VLOOKUP($H1226,#REF!,11,FALSE),0)</f>
        <v>0</v>
      </c>
      <c r="AI1226" s="42">
        <f>IFERROR(VLOOKUP($H1226,#REF!,12,FALSE),0)</f>
        <v>0</v>
      </c>
      <c r="AJ1226" s="34">
        <f>IFERROR(VLOOKUP($H1226,#REF!,10,FALSE),0)</f>
        <v>0</v>
      </c>
      <c r="AK1226" s="34">
        <f>IFERROR(VLOOKUP($H1226,#REF!,11,FALSE),0)</f>
        <v>0</v>
      </c>
      <c r="AL1226" s="42">
        <f>IFERROR(VLOOKUP($H1226,#REF!,12,FALSE),0)</f>
        <v>0</v>
      </c>
      <c r="AM1226" s="34">
        <f>IFERROR(VLOOKUP($H1226,#REF!,10,FALSE),0)</f>
        <v>0</v>
      </c>
      <c r="AN1226" s="34">
        <f>IFERROR(VLOOKUP($H1226,#REF!,11,FALSE),0)</f>
        <v>0</v>
      </c>
      <c r="AO1226" s="42">
        <f>IFERROR(VLOOKUP($H1226,#REF!,12,FALSE),0)</f>
        <v>0</v>
      </c>
      <c r="AP1226" s="34">
        <f>IFERROR(VLOOKUP($H1226,#REF!,10,FALSE),0)</f>
        <v>0</v>
      </c>
      <c r="AQ1226" s="34">
        <f>IFERROR(VLOOKUP($H1226,#REF!,11,FALSE),0)</f>
        <v>0</v>
      </c>
      <c r="AR1226" s="42">
        <f>IFERROR(VLOOKUP($H1226,#REF!,12,FALSE),0)</f>
        <v>0</v>
      </c>
      <c r="AS1226" s="34">
        <f>IFERROR(VLOOKUP($H1226,#REF!,13,FALSE),0)</f>
        <v>0</v>
      </c>
      <c r="AT1226" s="34">
        <f>IFERROR(VLOOKUP($H1226,#REF!,14,FALSE),0)</f>
        <v>0</v>
      </c>
      <c r="AU1226" s="42">
        <f>IFERROR(VLOOKUP($H1226,#REF!,15,FALSE),0)</f>
        <v>0</v>
      </c>
      <c r="AV1226" s="34">
        <f>IFERROR(VLOOKUP($H1226,#REF!,15,FALSE),0)</f>
        <v>0</v>
      </c>
      <c r="AW1226" s="34">
        <f>IFERROR(VLOOKUP($H1226,#REF!,16,FALSE),0)</f>
        <v>0</v>
      </c>
      <c r="AX1226" s="42">
        <f>IFERROR(VLOOKUP($H1226,#REF!,17,FALSE),0)</f>
        <v>0</v>
      </c>
    </row>
    <row r="1227" spans="1:50" x14ac:dyDescent="0.3">
      <c r="A1227" s="33" t="str">
        <f t="shared" si="76"/>
        <v>0</v>
      </c>
      <c r="B1227" s="33">
        <f>+'R&amp;E EXPORT'!B1202</f>
        <v>0</v>
      </c>
      <c r="C1227" t="str">
        <f>IFERROR(VLOOKUP(A1227,'MCSJ Export'!A:C,3,FALSE),"")</f>
        <v/>
      </c>
      <c r="D1227" s="37">
        <f t="shared" ca="1" si="77"/>
        <v>0</v>
      </c>
      <c r="E1227" s="37">
        <f t="shared" ca="1" si="78"/>
        <v>0</v>
      </c>
      <c r="F1227" s="37">
        <f t="shared" ca="1" si="79"/>
        <v>0</v>
      </c>
      <c r="G1227" s="37"/>
      <c r="H1227" s="33">
        <f>+'R&amp;E EXPORT'!A1202</f>
        <v>0</v>
      </c>
      <c r="I1227" s="34">
        <f>IFERROR(VLOOKUP($H1227,'Gen F Rev'!$A:$M,15,FALSE),0)</f>
        <v>0</v>
      </c>
      <c r="J1227" s="34">
        <f>IFERROR(VLOOKUP($H1227,'Gen F Rev'!$A:$M,16,FALSE),0)</f>
        <v>0</v>
      </c>
      <c r="K1227" s="42">
        <f>IFERROR(VLOOKUP($H1227,'Gen F Rev'!$A:$M,17,FALSE),0)</f>
        <v>0</v>
      </c>
      <c r="L1227" s="34">
        <f>IFERROR(VLOOKUP($H1227,'Gen F Exp'!$A:$E,15,FALSE),0)</f>
        <v>0</v>
      </c>
      <c r="M1227" s="34">
        <f>IFERROR(VLOOKUP($H1227,'Gen F Exp'!$A:$E,16,FALSE),0)</f>
        <v>0</v>
      </c>
      <c r="N1227" s="42">
        <f>IFERROR(VLOOKUP($H1227,'Gen F Exp'!$A:$E,17,FALSE),0)</f>
        <v>0</v>
      </c>
      <c r="O1227" s="34">
        <f>IFERROR(VLOOKUP($H1227,'Water F Rev'!$A:$L,15,FALSE),0)</f>
        <v>0</v>
      </c>
      <c r="P1227" s="34">
        <f>IFERROR(VLOOKUP($H1227,'Water F Rev'!$A:$L,16,FALSE),0)</f>
        <v>0</v>
      </c>
      <c r="Q1227" s="42">
        <f>IFERROR(VLOOKUP($H1227,'Water F Rev'!$A:$L,17,FALSE),0)</f>
        <v>0</v>
      </c>
      <c r="R1227" s="34">
        <f>IFERROR(VLOOKUP($H1227,'Water F Exp'!$A:$K,15,FALSE),0)</f>
        <v>0</v>
      </c>
      <c r="S1227" s="34">
        <f>IFERROR(VLOOKUP($H1227,'Water F Exp'!$A:$K,16,FALSE),0)</f>
        <v>0</v>
      </c>
      <c r="T1227" s="42">
        <f>IFERROR(VLOOKUP($H1227,'Water F Exp'!$A:$K,17,FALSE),0)</f>
        <v>0</v>
      </c>
      <c r="U1227" s="34">
        <f ca="1">IFERROR(VLOOKUP($H1227,'Sewer F Rev'!$A:$E,15,FALSE),0)</f>
        <v>0</v>
      </c>
      <c r="V1227" s="34">
        <f ca="1">IFERROR(VLOOKUP($H1227,'Sewer F Rev'!$A:$E,16,FALSE),0)</f>
        <v>0</v>
      </c>
      <c r="W1227" s="42">
        <f ca="1">IFERROR(VLOOKUP($H1227,'Sewer F Rev'!$A:$E,17,FALSE),0)</f>
        <v>0</v>
      </c>
      <c r="X1227" s="34">
        <f>IFERROR(VLOOKUP($H1227,'Sewer F Exp'!$A:$B,15,FALSE),0)</f>
        <v>0</v>
      </c>
      <c r="Y1227" s="34">
        <f>IFERROR(VLOOKUP($H1227,'Sewer F Exp'!$A:$B,16,FALSE),0)</f>
        <v>0</v>
      </c>
      <c r="Z1227" s="42">
        <f>IFERROR(VLOOKUP($H1227,'Sewer F Exp'!$A:$B,17,FALSE),0)</f>
        <v>0</v>
      </c>
      <c r="AA1227" s="34">
        <f>IFERROR(VLOOKUP($H1227,'Refuse F Rev'!$A:$E,15,FALSE),0)</f>
        <v>0</v>
      </c>
      <c r="AB1227" s="34">
        <f>IFERROR(VLOOKUP($H1227,'Refuse F Rev'!$A:$E,16,FALSE),0)</f>
        <v>0</v>
      </c>
      <c r="AC1227" s="42">
        <f>IFERROR(VLOOKUP($H1227,'Refuse F Rev'!$A:$E,17,FALSE),0)</f>
        <v>0</v>
      </c>
      <c r="AD1227" s="34">
        <f>IFERROR(VLOOKUP($H1227,'Refuse F Exp'!$A:$E,15,FALSE),0)</f>
        <v>0</v>
      </c>
      <c r="AE1227" s="34">
        <f>IFERROR(VLOOKUP($H1227,'Refuse F Exp'!$A:$E,16,FALSE),0)</f>
        <v>0</v>
      </c>
      <c r="AF1227" s="42">
        <f>IFERROR(VLOOKUP($H1227,'Refuse F Exp'!$A:$E,17,FALSE),0)</f>
        <v>0</v>
      </c>
      <c r="AG1227" s="34">
        <f>IFERROR(VLOOKUP($H1227,#REF!,10,FALSE),0)</f>
        <v>0</v>
      </c>
      <c r="AH1227" s="34">
        <f>IFERROR(VLOOKUP($H1227,#REF!,11,FALSE),0)</f>
        <v>0</v>
      </c>
      <c r="AI1227" s="42">
        <f>IFERROR(VLOOKUP($H1227,#REF!,12,FALSE),0)</f>
        <v>0</v>
      </c>
      <c r="AJ1227" s="34">
        <f>IFERROR(VLOOKUP($H1227,#REF!,10,FALSE),0)</f>
        <v>0</v>
      </c>
      <c r="AK1227" s="34">
        <f>IFERROR(VLOOKUP($H1227,#REF!,11,FALSE),0)</f>
        <v>0</v>
      </c>
      <c r="AL1227" s="42">
        <f>IFERROR(VLOOKUP($H1227,#REF!,12,FALSE),0)</f>
        <v>0</v>
      </c>
      <c r="AM1227" s="34">
        <f>IFERROR(VLOOKUP($H1227,#REF!,10,FALSE),0)</f>
        <v>0</v>
      </c>
      <c r="AN1227" s="34">
        <f>IFERROR(VLOOKUP($H1227,#REF!,11,FALSE),0)</f>
        <v>0</v>
      </c>
      <c r="AO1227" s="42">
        <f>IFERROR(VLOOKUP($H1227,#REF!,12,FALSE),0)</f>
        <v>0</v>
      </c>
      <c r="AP1227" s="34">
        <f>IFERROR(VLOOKUP($H1227,#REF!,10,FALSE),0)</f>
        <v>0</v>
      </c>
      <c r="AQ1227" s="34">
        <f>IFERROR(VLOOKUP($H1227,#REF!,11,FALSE),0)</f>
        <v>0</v>
      </c>
      <c r="AR1227" s="42">
        <f>IFERROR(VLOOKUP($H1227,#REF!,12,FALSE),0)</f>
        <v>0</v>
      </c>
      <c r="AS1227" s="34">
        <f>IFERROR(VLOOKUP($H1227,#REF!,13,FALSE),0)</f>
        <v>0</v>
      </c>
      <c r="AT1227" s="34">
        <f>IFERROR(VLOOKUP($H1227,#REF!,14,FALSE),0)</f>
        <v>0</v>
      </c>
      <c r="AU1227" s="42">
        <f>IFERROR(VLOOKUP($H1227,#REF!,15,FALSE),0)</f>
        <v>0</v>
      </c>
      <c r="AV1227" s="34">
        <f>IFERROR(VLOOKUP($H1227,#REF!,15,FALSE),0)</f>
        <v>0</v>
      </c>
      <c r="AW1227" s="34">
        <f>IFERROR(VLOOKUP($H1227,#REF!,16,FALSE),0)</f>
        <v>0</v>
      </c>
      <c r="AX1227" s="42">
        <f>IFERROR(VLOOKUP($H1227,#REF!,17,FALSE),0)</f>
        <v>0</v>
      </c>
    </row>
    <row r="1228" spans="1:50" x14ac:dyDescent="0.3">
      <c r="A1228" s="33" t="str">
        <f t="shared" si="76"/>
        <v>0</v>
      </c>
      <c r="B1228" s="33">
        <f>+'R&amp;E EXPORT'!B1203</f>
        <v>0</v>
      </c>
      <c r="C1228" t="str">
        <f>IFERROR(VLOOKUP(A1228,'MCSJ Export'!A:C,3,FALSE),"")</f>
        <v/>
      </c>
      <c r="D1228" s="37">
        <f t="shared" ca="1" si="77"/>
        <v>0</v>
      </c>
      <c r="E1228" s="37">
        <f t="shared" ca="1" si="78"/>
        <v>0</v>
      </c>
      <c r="F1228" s="37">
        <f t="shared" ca="1" si="79"/>
        <v>0</v>
      </c>
      <c r="G1228" s="37"/>
      <c r="H1228" s="33">
        <f>+'R&amp;E EXPORT'!A1203</f>
        <v>0</v>
      </c>
      <c r="I1228" s="34">
        <f>IFERROR(VLOOKUP($H1228,'Gen F Rev'!$A:$M,15,FALSE),0)</f>
        <v>0</v>
      </c>
      <c r="J1228" s="34">
        <f>IFERROR(VLOOKUP($H1228,'Gen F Rev'!$A:$M,16,FALSE),0)</f>
        <v>0</v>
      </c>
      <c r="K1228" s="42">
        <f>IFERROR(VLOOKUP($H1228,'Gen F Rev'!$A:$M,17,FALSE),0)</f>
        <v>0</v>
      </c>
      <c r="L1228" s="34">
        <f>IFERROR(VLOOKUP($H1228,'Gen F Exp'!$A:$E,15,FALSE),0)</f>
        <v>0</v>
      </c>
      <c r="M1228" s="34">
        <f>IFERROR(VLOOKUP($H1228,'Gen F Exp'!$A:$E,16,FALSE),0)</f>
        <v>0</v>
      </c>
      <c r="N1228" s="42">
        <f>IFERROR(VLOOKUP($H1228,'Gen F Exp'!$A:$E,17,FALSE),0)</f>
        <v>0</v>
      </c>
      <c r="O1228" s="34">
        <f>IFERROR(VLOOKUP($H1228,'Water F Rev'!$A:$L,15,FALSE),0)</f>
        <v>0</v>
      </c>
      <c r="P1228" s="34">
        <f>IFERROR(VLOOKUP($H1228,'Water F Rev'!$A:$L,16,FALSE),0)</f>
        <v>0</v>
      </c>
      <c r="Q1228" s="42">
        <f>IFERROR(VLOOKUP($H1228,'Water F Rev'!$A:$L,17,FALSE),0)</f>
        <v>0</v>
      </c>
      <c r="R1228" s="34">
        <f>IFERROR(VLOOKUP($H1228,'Water F Exp'!$A:$K,15,FALSE),0)</f>
        <v>0</v>
      </c>
      <c r="S1228" s="34">
        <f>IFERROR(VLOOKUP($H1228,'Water F Exp'!$A:$K,16,FALSE),0)</f>
        <v>0</v>
      </c>
      <c r="T1228" s="42">
        <f>IFERROR(VLOOKUP($H1228,'Water F Exp'!$A:$K,17,FALSE),0)</f>
        <v>0</v>
      </c>
      <c r="U1228" s="34">
        <f ca="1">IFERROR(VLOOKUP($H1228,'Sewer F Rev'!$A:$E,15,FALSE),0)</f>
        <v>0</v>
      </c>
      <c r="V1228" s="34">
        <f ca="1">IFERROR(VLOOKUP($H1228,'Sewer F Rev'!$A:$E,16,FALSE),0)</f>
        <v>0</v>
      </c>
      <c r="W1228" s="42">
        <f ca="1">IFERROR(VLOOKUP($H1228,'Sewer F Rev'!$A:$E,17,FALSE),0)</f>
        <v>0</v>
      </c>
      <c r="X1228" s="34">
        <f>IFERROR(VLOOKUP($H1228,'Sewer F Exp'!$A:$B,15,FALSE),0)</f>
        <v>0</v>
      </c>
      <c r="Y1228" s="34">
        <f>IFERROR(VLOOKUP($H1228,'Sewer F Exp'!$A:$B,16,FALSE),0)</f>
        <v>0</v>
      </c>
      <c r="Z1228" s="42">
        <f>IFERROR(VLOOKUP($H1228,'Sewer F Exp'!$A:$B,17,FALSE),0)</f>
        <v>0</v>
      </c>
      <c r="AA1228" s="34">
        <f>IFERROR(VLOOKUP($H1228,'Refuse F Rev'!$A:$E,15,FALSE),0)</f>
        <v>0</v>
      </c>
      <c r="AB1228" s="34">
        <f>IFERROR(VLOOKUP($H1228,'Refuse F Rev'!$A:$E,16,FALSE),0)</f>
        <v>0</v>
      </c>
      <c r="AC1228" s="42">
        <f>IFERROR(VLOOKUP($H1228,'Refuse F Rev'!$A:$E,17,FALSE),0)</f>
        <v>0</v>
      </c>
      <c r="AD1228" s="34">
        <f>IFERROR(VLOOKUP($H1228,'Refuse F Exp'!$A:$E,15,FALSE),0)</f>
        <v>0</v>
      </c>
      <c r="AE1228" s="34">
        <f>IFERROR(VLOOKUP($H1228,'Refuse F Exp'!$A:$E,16,FALSE),0)</f>
        <v>0</v>
      </c>
      <c r="AF1228" s="42">
        <f>IFERROR(VLOOKUP($H1228,'Refuse F Exp'!$A:$E,17,FALSE),0)</f>
        <v>0</v>
      </c>
      <c r="AG1228" s="34">
        <f>IFERROR(VLOOKUP($H1228,#REF!,10,FALSE),0)</f>
        <v>0</v>
      </c>
      <c r="AH1228" s="34">
        <f>IFERROR(VLOOKUP($H1228,#REF!,11,FALSE),0)</f>
        <v>0</v>
      </c>
      <c r="AI1228" s="42">
        <f>IFERROR(VLOOKUP($H1228,#REF!,12,FALSE),0)</f>
        <v>0</v>
      </c>
      <c r="AJ1228" s="34">
        <f>IFERROR(VLOOKUP($H1228,#REF!,10,FALSE),0)</f>
        <v>0</v>
      </c>
      <c r="AK1228" s="34">
        <f>IFERROR(VLOOKUP($H1228,#REF!,11,FALSE),0)</f>
        <v>0</v>
      </c>
      <c r="AL1228" s="42">
        <f>IFERROR(VLOOKUP($H1228,#REF!,12,FALSE),0)</f>
        <v>0</v>
      </c>
      <c r="AM1228" s="34">
        <f>IFERROR(VLOOKUP($H1228,#REF!,10,FALSE),0)</f>
        <v>0</v>
      </c>
      <c r="AN1228" s="34">
        <f>IFERROR(VLOOKUP($H1228,#REF!,11,FALSE),0)</f>
        <v>0</v>
      </c>
      <c r="AO1228" s="42">
        <f>IFERROR(VLOOKUP($H1228,#REF!,12,FALSE),0)</f>
        <v>0</v>
      </c>
      <c r="AP1228" s="34">
        <f>IFERROR(VLOOKUP($H1228,#REF!,10,FALSE),0)</f>
        <v>0</v>
      </c>
      <c r="AQ1228" s="34">
        <f>IFERROR(VLOOKUP($H1228,#REF!,11,FALSE),0)</f>
        <v>0</v>
      </c>
      <c r="AR1228" s="42">
        <f>IFERROR(VLOOKUP($H1228,#REF!,12,FALSE),0)</f>
        <v>0</v>
      </c>
      <c r="AS1228" s="34">
        <f>IFERROR(VLOOKUP($H1228,#REF!,13,FALSE),0)</f>
        <v>0</v>
      </c>
      <c r="AT1228" s="34">
        <f>IFERROR(VLOOKUP($H1228,#REF!,14,FALSE),0)</f>
        <v>0</v>
      </c>
      <c r="AU1228" s="42">
        <f>IFERROR(VLOOKUP($H1228,#REF!,15,FALSE),0)</f>
        <v>0</v>
      </c>
      <c r="AV1228" s="34">
        <f>IFERROR(VLOOKUP($H1228,#REF!,15,FALSE),0)</f>
        <v>0</v>
      </c>
      <c r="AW1228" s="34">
        <f>IFERROR(VLOOKUP($H1228,#REF!,16,FALSE),0)</f>
        <v>0</v>
      </c>
      <c r="AX1228" s="42">
        <f>IFERROR(VLOOKUP($H1228,#REF!,17,FALSE),0)</f>
        <v>0</v>
      </c>
    </row>
    <row r="1229" spans="1:50" x14ac:dyDescent="0.3">
      <c r="A1229" s="33" t="str">
        <f t="shared" si="76"/>
        <v>0</v>
      </c>
      <c r="B1229" s="33">
        <f>+'R&amp;E EXPORT'!B1204</f>
        <v>0</v>
      </c>
      <c r="C1229" t="str">
        <f>IFERROR(VLOOKUP(A1229,'MCSJ Export'!A:C,3,FALSE),"")</f>
        <v/>
      </c>
      <c r="D1229" s="37">
        <f t="shared" ca="1" si="77"/>
        <v>0</v>
      </c>
      <c r="E1229" s="37">
        <f t="shared" ca="1" si="78"/>
        <v>0</v>
      </c>
      <c r="F1229" s="37">
        <f t="shared" ca="1" si="79"/>
        <v>0</v>
      </c>
      <c r="G1229" s="37"/>
      <c r="H1229" s="33">
        <f>+'R&amp;E EXPORT'!A1204</f>
        <v>0</v>
      </c>
      <c r="I1229" s="34">
        <f>IFERROR(VLOOKUP($H1229,'Gen F Rev'!$A:$M,15,FALSE),0)</f>
        <v>0</v>
      </c>
      <c r="J1229" s="34">
        <f>IFERROR(VLOOKUP($H1229,'Gen F Rev'!$A:$M,16,FALSE),0)</f>
        <v>0</v>
      </c>
      <c r="K1229" s="42">
        <f>IFERROR(VLOOKUP($H1229,'Gen F Rev'!$A:$M,17,FALSE),0)</f>
        <v>0</v>
      </c>
      <c r="L1229" s="34">
        <f>IFERROR(VLOOKUP($H1229,'Gen F Exp'!$A:$E,15,FALSE),0)</f>
        <v>0</v>
      </c>
      <c r="M1229" s="34">
        <f>IFERROR(VLOOKUP($H1229,'Gen F Exp'!$A:$E,16,FALSE),0)</f>
        <v>0</v>
      </c>
      <c r="N1229" s="42">
        <f>IFERROR(VLOOKUP($H1229,'Gen F Exp'!$A:$E,17,FALSE),0)</f>
        <v>0</v>
      </c>
      <c r="O1229" s="34">
        <f>IFERROR(VLOOKUP($H1229,'Water F Rev'!$A:$L,15,FALSE),0)</f>
        <v>0</v>
      </c>
      <c r="P1229" s="34">
        <f>IFERROR(VLOOKUP($H1229,'Water F Rev'!$A:$L,16,FALSE),0)</f>
        <v>0</v>
      </c>
      <c r="Q1229" s="42">
        <f>IFERROR(VLOOKUP($H1229,'Water F Rev'!$A:$L,17,FALSE),0)</f>
        <v>0</v>
      </c>
      <c r="R1229" s="34">
        <f>IFERROR(VLOOKUP($H1229,'Water F Exp'!$A:$K,15,FALSE),0)</f>
        <v>0</v>
      </c>
      <c r="S1229" s="34">
        <f>IFERROR(VLOOKUP($H1229,'Water F Exp'!$A:$K,16,FALSE),0)</f>
        <v>0</v>
      </c>
      <c r="T1229" s="42">
        <f>IFERROR(VLOOKUP($H1229,'Water F Exp'!$A:$K,17,FALSE),0)</f>
        <v>0</v>
      </c>
      <c r="U1229" s="34">
        <f ca="1">IFERROR(VLOOKUP($H1229,'Sewer F Rev'!$A:$E,15,FALSE),0)</f>
        <v>0</v>
      </c>
      <c r="V1229" s="34">
        <f ca="1">IFERROR(VLOOKUP($H1229,'Sewer F Rev'!$A:$E,16,FALSE),0)</f>
        <v>0</v>
      </c>
      <c r="W1229" s="42">
        <f ca="1">IFERROR(VLOOKUP($H1229,'Sewer F Rev'!$A:$E,17,FALSE),0)</f>
        <v>0</v>
      </c>
      <c r="X1229" s="34">
        <f>IFERROR(VLOOKUP($H1229,'Sewer F Exp'!$A:$B,15,FALSE),0)</f>
        <v>0</v>
      </c>
      <c r="Y1229" s="34">
        <f>IFERROR(VLOOKUP($H1229,'Sewer F Exp'!$A:$B,16,FALSE),0)</f>
        <v>0</v>
      </c>
      <c r="Z1229" s="42">
        <f>IFERROR(VLOOKUP($H1229,'Sewer F Exp'!$A:$B,17,FALSE),0)</f>
        <v>0</v>
      </c>
      <c r="AA1229" s="34">
        <f>IFERROR(VLOOKUP($H1229,'Refuse F Rev'!$A:$E,15,FALSE),0)</f>
        <v>0</v>
      </c>
      <c r="AB1229" s="34">
        <f>IFERROR(VLOOKUP($H1229,'Refuse F Rev'!$A:$E,16,FALSE),0)</f>
        <v>0</v>
      </c>
      <c r="AC1229" s="42">
        <f>IFERROR(VLOOKUP($H1229,'Refuse F Rev'!$A:$E,17,FALSE),0)</f>
        <v>0</v>
      </c>
      <c r="AD1229" s="34">
        <f>IFERROR(VLOOKUP($H1229,'Refuse F Exp'!$A:$E,15,FALSE),0)</f>
        <v>0</v>
      </c>
      <c r="AE1229" s="34">
        <f>IFERROR(VLOOKUP($H1229,'Refuse F Exp'!$A:$E,16,FALSE),0)</f>
        <v>0</v>
      </c>
      <c r="AF1229" s="42">
        <f>IFERROR(VLOOKUP($H1229,'Refuse F Exp'!$A:$E,17,FALSE),0)</f>
        <v>0</v>
      </c>
      <c r="AG1229" s="34">
        <f>IFERROR(VLOOKUP($H1229,#REF!,10,FALSE),0)</f>
        <v>0</v>
      </c>
      <c r="AH1229" s="34">
        <f>IFERROR(VLOOKUP($H1229,#REF!,11,FALSE),0)</f>
        <v>0</v>
      </c>
      <c r="AI1229" s="42">
        <f>IFERROR(VLOOKUP($H1229,#REF!,12,FALSE),0)</f>
        <v>0</v>
      </c>
      <c r="AJ1229" s="34">
        <f>IFERROR(VLOOKUP($H1229,#REF!,10,FALSE),0)</f>
        <v>0</v>
      </c>
      <c r="AK1229" s="34">
        <f>IFERROR(VLOOKUP($H1229,#REF!,11,FALSE),0)</f>
        <v>0</v>
      </c>
      <c r="AL1229" s="42">
        <f>IFERROR(VLOOKUP($H1229,#REF!,12,FALSE),0)</f>
        <v>0</v>
      </c>
      <c r="AM1229" s="34">
        <f>IFERROR(VLOOKUP($H1229,#REF!,10,FALSE),0)</f>
        <v>0</v>
      </c>
      <c r="AN1229" s="34">
        <f>IFERROR(VLOOKUP($H1229,#REF!,11,FALSE),0)</f>
        <v>0</v>
      </c>
      <c r="AO1229" s="42">
        <f>IFERROR(VLOOKUP($H1229,#REF!,12,FALSE),0)</f>
        <v>0</v>
      </c>
      <c r="AP1229" s="34">
        <f>IFERROR(VLOOKUP($H1229,#REF!,10,FALSE),0)</f>
        <v>0</v>
      </c>
      <c r="AQ1229" s="34">
        <f>IFERROR(VLOOKUP($H1229,#REF!,11,FALSE),0)</f>
        <v>0</v>
      </c>
      <c r="AR1229" s="42">
        <f>IFERROR(VLOOKUP($H1229,#REF!,12,FALSE),0)</f>
        <v>0</v>
      </c>
      <c r="AS1229" s="34">
        <f>IFERROR(VLOOKUP($H1229,#REF!,13,FALSE),0)</f>
        <v>0</v>
      </c>
      <c r="AT1229" s="34">
        <f>IFERROR(VLOOKUP($H1229,#REF!,14,FALSE),0)</f>
        <v>0</v>
      </c>
      <c r="AU1229" s="42">
        <f>IFERROR(VLOOKUP($H1229,#REF!,15,FALSE),0)</f>
        <v>0</v>
      </c>
      <c r="AV1229" s="34">
        <f>IFERROR(VLOOKUP($H1229,#REF!,15,FALSE),0)</f>
        <v>0</v>
      </c>
      <c r="AW1229" s="34">
        <f>IFERROR(VLOOKUP($H1229,#REF!,16,FALSE),0)</f>
        <v>0</v>
      </c>
      <c r="AX1229" s="42">
        <f>IFERROR(VLOOKUP($H1229,#REF!,17,FALSE),0)</f>
        <v>0</v>
      </c>
    </row>
    <row r="1230" spans="1:50" x14ac:dyDescent="0.3">
      <c r="A1230" s="33" t="str">
        <f t="shared" si="76"/>
        <v>0</v>
      </c>
      <c r="B1230" s="33">
        <f>+'R&amp;E EXPORT'!B1205</f>
        <v>0</v>
      </c>
      <c r="C1230" t="str">
        <f>IFERROR(VLOOKUP(A1230,'MCSJ Export'!A:C,3,FALSE),"")</f>
        <v/>
      </c>
      <c r="D1230" s="37">
        <f t="shared" ca="1" si="77"/>
        <v>0</v>
      </c>
      <c r="E1230" s="37">
        <f t="shared" ca="1" si="78"/>
        <v>0</v>
      </c>
      <c r="F1230" s="37">
        <f t="shared" ca="1" si="79"/>
        <v>0</v>
      </c>
      <c r="G1230" s="37"/>
      <c r="H1230" s="33">
        <f>+'R&amp;E EXPORT'!A1205</f>
        <v>0</v>
      </c>
      <c r="I1230" s="34">
        <f>IFERROR(VLOOKUP($H1230,'Gen F Rev'!$A:$M,15,FALSE),0)</f>
        <v>0</v>
      </c>
      <c r="J1230" s="34">
        <f>IFERROR(VLOOKUP($H1230,'Gen F Rev'!$A:$M,16,FALSE),0)</f>
        <v>0</v>
      </c>
      <c r="K1230" s="42">
        <f>IFERROR(VLOOKUP($H1230,'Gen F Rev'!$A:$M,17,FALSE),0)</f>
        <v>0</v>
      </c>
      <c r="L1230" s="34">
        <f>IFERROR(VLOOKUP($H1230,'Gen F Exp'!$A:$E,15,FALSE),0)</f>
        <v>0</v>
      </c>
      <c r="M1230" s="34">
        <f>IFERROR(VLOOKUP($H1230,'Gen F Exp'!$A:$E,16,FALSE),0)</f>
        <v>0</v>
      </c>
      <c r="N1230" s="42">
        <f>IFERROR(VLOOKUP($H1230,'Gen F Exp'!$A:$E,17,FALSE),0)</f>
        <v>0</v>
      </c>
      <c r="O1230" s="34">
        <f>IFERROR(VLOOKUP($H1230,'Water F Rev'!$A:$L,15,FALSE),0)</f>
        <v>0</v>
      </c>
      <c r="P1230" s="34">
        <f>IFERROR(VLOOKUP($H1230,'Water F Rev'!$A:$L,16,FALSE),0)</f>
        <v>0</v>
      </c>
      <c r="Q1230" s="42">
        <f>IFERROR(VLOOKUP($H1230,'Water F Rev'!$A:$L,17,FALSE),0)</f>
        <v>0</v>
      </c>
      <c r="R1230" s="34">
        <f>IFERROR(VLOOKUP($H1230,'Water F Exp'!$A:$K,15,FALSE),0)</f>
        <v>0</v>
      </c>
      <c r="S1230" s="34">
        <f>IFERROR(VLOOKUP($H1230,'Water F Exp'!$A:$K,16,FALSE),0)</f>
        <v>0</v>
      </c>
      <c r="T1230" s="42">
        <f>IFERROR(VLOOKUP($H1230,'Water F Exp'!$A:$K,17,FALSE),0)</f>
        <v>0</v>
      </c>
      <c r="U1230" s="34">
        <f ca="1">IFERROR(VLOOKUP($H1230,'Sewer F Rev'!$A:$E,15,FALSE),0)</f>
        <v>0</v>
      </c>
      <c r="V1230" s="34">
        <f ca="1">IFERROR(VLOOKUP($H1230,'Sewer F Rev'!$A:$E,16,FALSE),0)</f>
        <v>0</v>
      </c>
      <c r="W1230" s="42">
        <f ca="1">IFERROR(VLOOKUP($H1230,'Sewer F Rev'!$A:$E,17,FALSE),0)</f>
        <v>0</v>
      </c>
      <c r="X1230" s="34">
        <f>IFERROR(VLOOKUP($H1230,'Sewer F Exp'!$A:$B,15,FALSE),0)</f>
        <v>0</v>
      </c>
      <c r="Y1230" s="34">
        <f>IFERROR(VLOOKUP($H1230,'Sewer F Exp'!$A:$B,16,FALSE),0)</f>
        <v>0</v>
      </c>
      <c r="Z1230" s="42">
        <f>IFERROR(VLOOKUP($H1230,'Sewer F Exp'!$A:$B,17,FALSE),0)</f>
        <v>0</v>
      </c>
      <c r="AA1230" s="34">
        <f>IFERROR(VLOOKUP($H1230,'Refuse F Rev'!$A:$E,15,FALSE),0)</f>
        <v>0</v>
      </c>
      <c r="AB1230" s="34">
        <f>IFERROR(VLOOKUP($H1230,'Refuse F Rev'!$A:$E,16,FALSE),0)</f>
        <v>0</v>
      </c>
      <c r="AC1230" s="42">
        <f>IFERROR(VLOOKUP($H1230,'Refuse F Rev'!$A:$E,17,FALSE),0)</f>
        <v>0</v>
      </c>
      <c r="AD1230" s="34">
        <f>IFERROR(VLOOKUP($H1230,'Refuse F Exp'!$A:$E,15,FALSE),0)</f>
        <v>0</v>
      </c>
      <c r="AE1230" s="34">
        <f>IFERROR(VLOOKUP($H1230,'Refuse F Exp'!$A:$E,16,FALSE),0)</f>
        <v>0</v>
      </c>
      <c r="AF1230" s="42">
        <f>IFERROR(VLOOKUP($H1230,'Refuse F Exp'!$A:$E,17,FALSE),0)</f>
        <v>0</v>
      </c>
      <c r="AG1230" s="34">
        <f>IFERROR(VLOOKUP($H1230,#REF!,10,FALSE),0)</f>
        <v>0</v>
      </c>
      <c r="AH1230" s="34">
        <f>IFERROR(VLOOKUP($H1230,#REF!,11,FALSE),0)</f>
        <v>0</v>
      </c>
      <c r="AI1230" s="42">
        <f>IFERROR(VLOOKUP($H1230,#REF!,12,FALSE),0)</f>
        <v>0</v>
      </c>
      <c r="AJ1230" s="34">
        <f>IFERROR(VLOOKUP($H1230,#REF!,10,FALSE),0)</f>
        <v>0</v>
      </c>
      <c r="AK1230" s="34">
        <f>IFERROR(VLOOKUP($H1230,#REF!,11,FALSE),0)</f>
        <v>0</v>
      </c>
      <c r="AL1230" s="42">
        <f>IFERROR(VLOOKUP($H1230,#REF!,12,FALSE),0)</f>
        <v>0</v>
      </c>
      <c r="AM1230" s="34">
        <f>IFERROR(VLOOKUP($H1230,#REF!,10,FALSE),0)</f>
        <v>0</v>
      </c>
      <c r="AN1230" s="34">
        <f>IFERROR(VLOOKUP($H1230,#REF!,11,FALSE),0)</f>
        <v>0</v>
      </c>
      <c r="AO1230" s="42">
        <f>IFERROR(VLOOKUP($H1230,#REF!,12,FALSE),0)</f>
        <v>0</v>
      </c>
      <c r="AP1230" s="34">
        <f>IFERROR(VLOOKUP($H1230,#REF!,10,FALSE),0)</f>
        <v>0</v>
      </c>
      <c r="AQ1230" s="34">
        <f>IFERROR(VLOOKUP($H1230,#REF!,11,FALSE),0)</f>
        <v>0</v>
      </c>
      <c r="AR1230" s="42">
        <f>IFERROR(VLOOKUP($H1230,#REF!,12,FALSE),0)</f>
        <v>0</v>
      </c>
      <c r="AS1230" s="34">
        <f>IFERROR(VLOOKUP($H1230,#REF!,13,FALSE),0)</f>
        <v>0</v>
      </c>
      <c r="AT1230" s="34">
        <f>IFERROR(VLOOKUP($H1230,#REF!,14,FALSE),0)</f>
        <v>0</v>
      </c>
      <c r="AU1230" s="42">
        <f>IFERROR(VLOOKUP($H1230,#REF!,15,FALSE),0)</f>
        <v>0</v>
      </c>
      <c r="AV1230" s="34">
        <f>IFERROR(VLOOKUP($H1230,#REF!,15,FALSE),0)</f>
        <v>0</v>
      </c>
      <c r="AW1230" s="34">
        <f>IFERROR(VLOOKUP($H1230,#REF!,16,FALSE),0)</f>
        <v>0</v>
      </c>
      <c r="AX1230" s="42">
        <f>IFERROR(VLOOKUP($H1230,#REF!,17,FALSE),0)</f>
        <v>0</v>
      </c>
    </row>
    <row r="1231" spans="1:50" x14ac:dyDescent="0.3">
      <c r="A1231" s="33" t="str">
        <f t="shared" si="76"/>
        <v>0</v>
      </c>
      <c r="B1231" s="33">
        <f>+'R&amp;E EXPORT'!B1206</f>
        <v>0</v>
      </c>
      <c r="C1231" t="str">
        <f>IFERROR(VLOOKUP(A1231,'MCSJ Export'!A:C,3,FALSE),"")</f>
        <v/>
      </c>
      <c r="D1231" s="37">
        <f t="shared" ca="1" si="77"/>
        <v>0</v>
      </c>
      <c r="E1231" s="37">
        <f t="shared" ca="1" si="78"/>
        <v>0</v>
      </c>
      <c r="F1231" s="37">
        <f t="shared" ca="1" si="79"/>
        <v>0</v>
      </c>
      <c r="G1231" s="37"/>
      <c r="H1231" s="33">
        <f>+'R&amp;E EXPORT'!A1206</f>
        <v>0</v>
      </c>
      <c r="I1231" s="34">
        <f>IFERROR(VLOOKUP($H1231,'Gen F Rev'!$A:$M,15,FALSE),0)</f>
        <v>0</v>
      </c>
      <c r="J1231" s="34">
        <f>IFERROR(VLOOKUP($H1231,'Gen F Rev'!$A:$M,16,FALSE),0)</f>
        <v>0</v>
      </c>
      <c r="K1231" s="42">
        <f>IFERROR(VLOOKUP($H1231,'Gen F Rev'!$A:$M,17,FALSE),0)</f>
        <v>0</v>
      </c>
      <c r="L1231" s="34">
        <f>IFERROR(VLOOKUP($H1231,'Gen F Exp'!$A:$E,15,FALSE),0)</f>
        <v>0</v>
      </c>
      <c r="M1231" s="34">
        <f>IFERROR(VLOOKUP($H1231,'Gen F Exp'!$A:$E,16,FALSE),0)</f>
        <v>0</v>
      </c>
      <c r="N1231" s="42">
        <f>IFERROR(VLOOKUP($H1231,'Gen F Exp'!$A:$E,17,FALSE),0)</f>
        <v>0</v>
      </c>
      <c r="O1231" s="34">
        <f>IFERROR(VLOOKUP($H1231,'Water F Rev'!$A:$L,15,FALSE),0)</f>
        <v>0</v>
      </c>
      <c r="P1231" s="34">
        <f>IFERROR(VLOOKUP($H1231,'Water F Rev'!$A:$L,16,FALSE),0)</f>
        <v>0</v>
      </c>
      <c r="Q1231" s="42">
        <f>IFERROR(VLOOKUP($H1231,'Water F Rev'!$A:$L,17,FALSE),0)</f>
        <v>0</v>
      </c>
      <c r="R1231" s="34">
        <f>IFERROR(VLOOKUP($H1231,'Water F Exp'!$A:$K,15,FALSE),0)</f>
        <v>0</v>
      </c>
      <c r="S1231" s="34">
        <f>IFERROR(VLOOKUP($H1231,'Water F Exp'!$A:$K,16,FALSE),0)</f>
        <v>0</v>
      </c>
      <c r="T1231" s="42">
        <f>IFERROR(VLOOKUP($H1231,'Water F Exp'!$A:$K,17,FALSE),0)</f>
        <v>0</v>
      </c>
      <c r="U1231" s="34">
        <f ca="1">IFERROR(VLOOKUP($H1231,'Sewer F Rev'!$A:$E,15,FALSE),0)</f>
        <v>0</v>
      </c>
      <c r="V1231" s="34">
        <f ca="1">IFERROR(VLOOKUP($H1231,'Sewer F Rev'!$A:$E,16,FALSE),0)</f>
        <v>0</v>
      </c>
      <c r="W1231" s="42">
        <f ca="1">IFERROR(VLOOKUP($H1231,'Sewer F Rev'!$A:$E,17,FALSE),0)</f>
        <v>0</v>
      </c>
      <c r="X1231" s="34">
        <f>IFERROR(VLOOKUP($H1231,'Sewer F Exp'!$A:$B,15,FALSE),0)</f>
        <v>0</v>
      </c>
      <c r="Y1231" s="34">
        <f>IFERROR(VLOOKUP($H1231,'Sewer F Exp'!$A:$B,16,FALSE),0)</f>
        <v>0</v>
      </c>
      <c r="Z1231" s="42">
        <f>IFERROR(VLOOKUP($H1231,'Sewer F Exp'!$A:$B,17,FALSE),0)</f>
        <v>0</v>
      </c>
      <c r="AA1231" s="34">
        <f>IFERROR(VLOOKUP($H1231,'Refuse F Rev'!$A:$E,15,FALSE),0)</f>
        <v>0</v>
      </c>
      <c r="AB1231" s="34">
        <f>IFERROR(VLOOKUP($H1231,'Refuse F Rev'!$A:$E,16,FALSE),0)</f>
        <v>0</v>
      </c>
      <c r="AC1231" s="42">
        <f>IFERROR(VLOOKUP($H1231,'Refuse F Rev'!$A:$E,17,FALSE),0)</f>
        <v>0</v>
      </c>
      <c r="AD1231" s="34">
        <f>IFERROR(VLOOKUP($H1231,'Refuse F Exp'!$A:$E,15,FALSE),0)</f>
        <v>0</v>
      </c>
      <c r="AE1231" s="34">
        <f>IFERROR(VLOOKUP($H1231,'Refuse F Exp'!$A:$E,16,FALSE),0)</f>
        <v>0</v>
      </c>
      <c r="AF1231" s="42">
        <f>IFERROR(VLOOKUP($H1231,'Refuse F Exp'!$A:$E,17,FALSE),0)</f>
        <v>0</v>
      </c>
      <c r="AG1231" s="34">
        <f>IFERROR(VLOOKUP($H1231,#REF!,10,FALSE),0)</f>
        <v>0</v>
      </c>
      <c r="AH1231" s="34">
        <f>IFERROR(VLOOKUP($H1231,#REF!,11,FALSE),0)</f>
        <v>0</v>
      </c>
      <c r="AI1231" s="42">
        <f>IFERROR(VLOOKUP($H1231,#REF!,12,FALSE),0)</f>
        <v>0</v>
      </c>
      <c r="AJ1231" s="34">
        <f>IFERROR(VLOOKUP($H1231,#REF!,10,FALSE),0)</f>
        <v>0</v>
      </c>
      <c r="AK1231" s="34">
        <f>IFERROR(VLOOKUP($H1231,#REF!,11,FALSE),0)</f>
        <v>0</v>
      </c>
      <c r="AL1231" s="42">
        <f>IFERROR(VLOOKUP($H1231,#REF!,12,FALSE),0)</f>
        <v>0</v>
      </c>
      <c r="AM1231" s="34">
        <f>IFERROR(VLOOKUP($H1231,#REF!,10,FALSE),0)</f>
        <v>0</v>
      </c>
      <c r="AN1231" s="34">
        <f>IFERROR(VLOOKUP($H1231,#REF!,11,FALSE),0)</f>
        <v>0</v>
      </c>
      <c r="AO1231" s="42">
        <f>IFERROR(VLOOKUP($H1231,#REF!,12,FALSE),0)</f>
        <v>0</v>
      </c>
      <c r="AP1231" s="34">
        <f>IFERROR(VLOOKUP($H1231,#REF!,10,FALSE),0)</f>
        <v>0</v>
      </c>
      <c r="AQ1231" s="34">
        <f>IFERROR(VLOOKUP($H1231,#REF!,11,FALSE),0)</f>
        <v>0</v>
      </c>
      <c r="AR1231" s="42">
        <f>IFERROR(VLOOKUP($H1231,#REF!,12,FALSE),0)</f>
        <v>0</v>
      </c>
      <c r="AS1231" s="34">
        <f>IFERROR(VLOOKUP($H1231,#REF!,13,FALSE),0)</f>
        <v>0</v>
      </c>
      <c r="AT1231" s="34">
        <f>IFERROR(VLOOKUP($H1231,#REF!,14,FALSE),0)</f>
        <v>0</v>
      </c>
      <c r="AU1231" s="42">
        <f>IFERROR(VLOOKUP($H1231,#REF!,15,FALSE),0)</f>
        <v>0</v>
      </c>
      <c r="AV1231" s="34">
        <f>IFERROR(VLOOKUP($H1231,#REF!,15,FALSE),0)</f>
        <v>0</v>
      </c>
      <c r="AW1231" s="34">
        <f>IFERROR(VLOOKUP($H1231,#REF!,16,FALSE),0)</f>
        <v>0</v>
      </c>
      <c r="AX1231" s="42">
        <f>IFERROR(VLOOKUP($H1231,#REF!,17,FALSE),0)</f>
        <v>0</v>
      </c>
    </row>
    <row r="1232" spans="1:50" x14ac:dyDescent="0.3">
      <c r="A1232" s="33" t="str">
        <f t="shared" si="76"/>
        <v>0</v>
      </c>
      <c r="B1232" s="33">
        <f>+'R&amp;E EXPORT'!B1207</f>
        <v>0</v>
      </c>
      <c r="C1232" t="str">
        <f>IFERROR(VLOOKUP(A1232,'MCSJ Export'!A:C,3,FALSE),"")</f>
        <v/>
      </c>
      <c r="D1232" s="37">
        <f t="shared" ca="1" si="77"/>
        <v>0</v>
      </c>
      <c r="E1232" s="37">
        <f t="shared" ca="1" si="78"/>
        <v>0</v>
      </c>
      <c r="F1232" s="37">
        <f t="shared" ca="1" si="79"/>
        <v>0</v>
      </c>
      <c r="G1232" s="37"/>
      <c r="H1232" s="33">
        <f>+'R&amp;E EXPORT'!A1207</f>
        <v>0</v>
      </c>
      <c r="I1232" s="34">
        <f>IFERROR(VLOOKUP($H1232,'Gen F Rev'!$A:$M,15,FALSE),0)</f>
        <v>0</v>
      </c>
      <c r="J1232" s="34">
        <f>IFERROR(VLOOKUP($H1232,'Gen F Rev'!$A:$M,16,FALSE),0)</f>
        <v>0</v>
      </c>
      <c r="K1232" s="42">
        <f>IFERROR(VLOOKUP($H1232,'Gen F Rev'!$A:$M,17,FALSE),0)</f>
        <v>0</v>
      </c>
      <c r="L1232" s="34">
        <f>IFERROR(VLOOKUP($H1232,'Gen F Exp'!$A:$E,15,FALSE),0)</f>
        <v>0</v>
      </c>
      <c r="M1232" s="34">
        <f>IFERROR(VLOOKUP($H1232,'Gen F Exp'!$A:$E,16,FALSE),0)</f>
        <v>0</v>
      </c>
      <c r="N1232" s="42">
        <f>IFERROR(VLOOKUP($H1232,'Gen F Exp'!$A:$E,17,FALSE),0)</f>
        <v>0</v>
      </c>
      <c r="O1232" s="34">
        <f>IFERROR(VLOOKUP($H1232,'Water F Rev'!$A:$L,15,FALSE),0)</f>
        <v>0</v>
      </c>
      <c r="P1232" s="34">
        <f>IFERROR(VLOOKUP($H1232,'Water F Rev'!$A:$L,16,FALSE),0)</f>
        <v>0</v>
      </c>
      <c r="Q1232" s="42">
        <f>IFERROR(VLOOKUP($H1232,'Water F Rev'!$A:$L,17,FALSE),0)</f>
        <v>0</v>
      </c>
      <c r="R1232" s="34">
        <f>IFERROR(VLOOKUP($H1232,'Water F Exp'!$A:$K,15,FALSE),0)</f>
        <v>0</v>
      </c>
      <c r="S1232" s="34">
        <f>IFERROR(VLOOKUP($H1232,'Water F Exp'!$A:$K,16,FALSE),0)</f>
        <v>0</v>
      </c>
      <c r="T1232" s="42">
        <f>IFERROR(VLOOKUP($H1232,'Water F Exp'!$A:$K,17,FALSE),0)</f>
        <v>0</v>
      </c>
      <c r="U1232" s="34">
        <f ca="1">IFERROR(VLOOKUP($H1232,'Sewer F Rev'!$A:$E,15,FALSE),0)</f>
        <v>0</v>
      </c>
      <c r="V1232" s="34">
        <f ca="1">IFERROR(VLOOKUP($H1232,'Sewer F Rev'!$A:$E,16,FALSE),0)</f>
        <v>0</v>
      </c>
      <c r="W1232" s="42">
        <f ca="1">IFERROR(VLOOKUP($H1232,'Sewer F Rev'!$A:$E,17,FALSE),0)</f>
        <v>0</v>
      </c>
      <c r="X1232" s="34">
        <f>IFERROR(VLOOKUP($H1232,'Sewer F Exp'!$A:$B,15,FALSE),0)</f>
        <v>0</v>
      </c>
      <c r="Y1232" s="34">
        <f>IFERROR(VLOOKUP($H1232,'Sewer F Exp'!$A:$B,16,FALSE),0)</f>
        <v>0</v>
      </c>
      <c r="Z1232" s="42">
        <f>IFERROR(VLOOKUP($H1232,'Sewer F Exp'!$A:$B,17,FALSE),0)</f>
        <v>0</v>
      </c>
      <c r="AA1232" s="34">
        <f>IFERROR(VLOOKUP($H1232,'Refuse F Rev'!$A:$E,15,FALSE),0)</f>
        <v>0</v>
      </c>
      <c r="AB1232" s="34">
        <f>IFERROR(VLOOKUP($H1232,'Refuse F Rev'!$A:$E,16,FALSE),0)</f>
        <v>0</v>
      </c>
      <c r="AC1232" s="42">
        <f>IFERROR(VLOOKUP($H1232,'Refuse F Rev'!$A:$E,17,FALSE),0)</f>
        <v>0</v>
      </c>
      <c r="AD1232" s="34">
        <f>IFERROR(VLOOKUP($H1232,'Refuse F Exp'!$A:$E,15,FALSE),0)</f>
        <v>0</v>
      </c>
      <c r="AE1232" s="34">
        <f>IFERROR(VLOOKUP($H1232,'Refuse F Exp'!$A:$E,16,FALSE),0)</f>
        <v>0</v>
      </c>
      <c r="AF1232" s="42">
        <f>IFERROR(VLOOKUP($H1232,'Refuse F Exp'!$A:$E,17,FALSE),0)</f>
        <v>0</v>
      </c>
      <c r="AG1232" s="34">
        <f>IFERROR(VLOOKUP($H1232,#REF!,10,FALSE),0)</f>
        <v>0</v>
      </c>
      <c r="AH1232" s="34">
        <f>IFERROR(VLOOKUP($H1232,#REF!,11,FALSE),0)</f>
        <v>0</v>
      </c>
      <c r="AI1232" s="42">
        <f>IFERROR(VLOOKUP($H1232,#REF!,12,FALSE),0)</f>
        <v>0</v>
      </c>
      <c r="AJ1232" s="34">
        <f>IFERROR(VLOOKUP($H1232,#REF!,10,FALSE),0)</f>
        <v>0</v>
      </c>
      <c r="AK1232" s="34">
        <f>IFERROR(VLOOKUP($H1232,#REF!,11,FALSE),0)</f>
        <v>0</v>
      </c>
      <c r="AL1232" s="42">
        <f>IFERROR(VLOOKUP($H1232,#REF!,12,FALSE),0)</f>
        <v>0</v>
      </c>
      <c r="AM1232" s="34">
        <f>IFERROR(VLOOKUP($H1232,#REF!,10,FALSE),0)</f>
        <v>0</v>
      </c>
      <c r="AN1232" s="34">
        <f>IFERROR(VLOOKUP($H1232,#REF!,11,FALSE),0)</f>
        <v>0</v>
      </c>
      <c r="AO1232" s="42">
        <f>IFERROR(VLOOKUP($H1232,#REF!,12,FALSE),0)</f>
        <v>0</v>
      </c>
      <c r="AP1232" s="34">
        <f>IFERROR(VLOOKUP($H1232,#REF!,10,FALSE),0)</f>
        <v>0</v>
      </c>
      <c r="AQ1232" s="34">
        <f>IFERROR(VLOOKUP($H1232,#REF!,11,FALSE),0)</f>
        <v>0</v>
      </c>
      <c r="AR1232" s="42">
        <f>IFERROR(VLOOKUP($H1232,#REF!,12,FALSE),0)</f>
        <v>0</v>
      </c>
      <c r="AS1232" s="34">
        <f>IFERROR(VLOOKUP($H1232,#REF!,13,FALSE),0)</f>
        <v>0</v>
      </c>
      <c r="AT1232" s="34">
        <f>IFERROR(VLOOKUP($H1232,#REF!,14,FALSE),0)</f>
        <v>0</v>
      </c>
      <c r="AU1232" s="42">
        <f>IFERROR(VLOOKUP($H1232,#REF!,15,FALSE),0)</f>
        <v>0</v>
      </c>
      <c r="AV1232" s="34">
        <f>IFERROR(VLOOKUP($H1232,#REF!,15,FALSE),0)</f>
        <v>0</v>
      </c>
      <c r="AW1232" s="34">
        <f>IFERROR(VLOOKUP($H1232,#REF!,16,FALSE),0)</f>
        <v>0</v>
      </c>
      <c r="AX1232" s="42">
        <f>IFERROR(VLOOKUP($H1232,#REF!,17,FALSE),0)</f>
        <v>0</v>
      </c>
    </row>
    <row r="1233" spans="1:50" x14ac:dyDescent="0.3">
      <c r="A1233" s="33" t="str">
        <f t="shared" si="76"/>
        <v>0</v>
      </c>
      <c r="B1233" s="33">
        <f>+'R&amp;E EXPORT'!B1208</f>
        <v>0</v>
      </c>
      <c r="C1233" t="str">
        <f>IFERROR(VLOOKUP(A1233,'MCSJ Export'!A:C,3,FALSE),"")</f>
        <v/>
      </c>
      <c r="D1233" s="37">
        <f t="shared" ca="1" si="77"/>
        <v>0</v>
      </c>
      <c r="E1233" s="37">
        <f t="shared" ca="1" si="78"/>
        <v>0</v>
      </c>
      <c r="F1233" s="37">
        <f t="shared" ca="1" si="79"/>
        <v>0</v>
      </c>
      <c r="G1233" s="37"/>
      <c r="H1233" s="33">
        <f>+'R&amp;E EXPORT'!A1208</f>
        <v>0</v>
      </c>
      <c r="I1233" s="34">
        <f>IFERROR(VLOOKUP($H1233,'Gen F Rev'!$A:$M,15,FALSE),0)</f>
        <v>0</v>
      </c>
      <c r="J1233" s="34">
        <f>IFERROR(VLOOKUP($H1233,'Gen F Rev'!$A:$M,16,FALSE),0)</f>
        <v>0</v>
      </c>
      <c r="K1233" s="42">
        <f>IFERROR(VLOOKUP($H1233,'Gen F Rev'!$A:$M,17,FALSE),0)</f>
        <v>0</v>
      </c>
      <c r="L1233" s="34">
        <f>IFERROR(VLOOKUP($H1233,'Gen F Exp'!$A:$E,15,FALSE),0)</f>
        <v>0</v>
      </c>
      <c r="M1233" s="34">
        <f>IFERROR(VLOOKUP($H1233,'Gen F Exp'!$A:$E,16,FALSE),0)</f>
        <v>0</v>
      </c>
      <c r="N1233" s="42">
        <f>IFERROR(VLOOKUP($H1233,'Gen F Exp'!$A:$E,17,FALSE),0)</f>
        <v>0</v>
      </c>
      <c r="O1233" s="34">
        <f>IFERROR(VLOOKUP($H1233,'Water F Rev'!$A:$L,15,FALSE),0)</f>
        <v>0</v>
      </c>
      <c r="P1233" s="34">
        <f>IFERROR(VLOOKUP($H1233,'Water F Rev'!$A:$L,16,FALSE),0)</f>
        <v>0</v>
      </c>
      <c r="Q1233" s="42">
        <f>IFERROR(VLOOKUP($H1233,'Water F Rev'!$A:$L,17,FALSE),0)</f>
        <v>0</v>
      </c>
      <c r="R1233" s="34">
        <f>IFERROR(VLOOKUP($H1233,'Water F Exp'!$A:$K,15,FALSE),0)</f>
        <v>0</v>
      </c>
      <c r="S1233" s="34">
        <f>IFERROR(VLOOKUP($H1233,'Water F Exp'!$A:$K,16,FALSE),0)</f>
        <v>0</v>
      </c>
      <c r="T1233" s="42">
        <f>IFERROR(VLOOKUP($H1233,'Water F Exp'!$A:$K,17,FALSE),0)</f>
        <v>0</v>
      </c>
      <c r="U1233" s="34">
        <f ca="1">IFERROR(VLOOKUP($H1233,'Sewer F Rev'!$A:$E,15,FALSE),0)</f>
        <v>0</v>
      </c>
      <c r="V1233" s="34">
        <f ca="1">IFERROR(VLOOKUP($H1233,'Sewer F Rev'!$A:$E,16,FALSE),0)</f>
        <v>0</v>
      </c>
      <c r="W1233" s="42">
        <f ca="1">IFERROR(VLOOKUP($H1233,'Sewer F Rev'!$A:$E,17,FALSE),0)</f>
        <v>0</v>
      </c>
      <c r="X1233" s="34">
        <f>IFERROR(VLOOKUP($H1233,'Sewer F Exp'!$A:$B,15,FALSE),0)</f>
        <v>0</v>
      </c>
      <c r="Y1233" s="34">
        <f>IFERROR(VLOOKUP($H1233,'Sewer F Exp'!$A:$B,16,FALSE),0)</f>
        <v>0</v>
      </c>
      <c r="Z1233" s="42">
        <f>IFERROR(VLOOKUP($H1233,'Sewer F Exp'!$A:$B,17,FALSE),0)</f>
        <v>0</v>
      </c>
      <c r="AA1233" s="34">
        <f>IFERROR(VLOOKUP($H1233,'Refuse F Rev'!$A:$E,15,FALSE),0)</f>
        <v>0</v>
      </c>
      <c r="AB1233" s="34">
        <f>IFERROR(VLOOKUP($H1233,'Refuse F Rev'!$A:$E,16,FALSE),0)</f>
        <v>0</v>
      </c>
      <c r="AC1233" s="42">
        <f>IFERROR(VLOOKUP($H1233,'Refuse F Rev'!$A:$E,17,FALSE),0)</f>
        <v>0</v>
      </c>
      <c r="AD1233" s="34">
        <f>IFERROR(VLOOKUP($H1233,'Refuse F Exp'!$A:$E,15,FALSE),0)</f>
        <v>0</v>
      </c>
      <c r="AE1233" s="34">
        <f>IFERROR(VLOOKUP($H1233,'Refuse F Exp'!$A:$E,16,FALSE),0)</f>
        <v>0</v>
      </c>
      <c r="AF1233" s="42">
        <f>IFERROR(VLOOKUP($H1233,'Refuse F Exp'!$A:$E,17,FALSE),0)</f>
        <v>0</v>
      </c>
      <c r="AG1233" s="34">
        <f>IFERROR(VLOOKUP($H1233,#REF!,10,FALSE),0)</f>
        <v>0</v>
      </c>
      <c r="AH1233" s="34">
        <f>IFERROR(VLOOKUP($H1233,#REF!,11,FALSE),0)</f>
        <v>0</v>
      </c>
      <c r="AI1233" s="42">
        <f>IFERROR(VLOOKUP($H1233,#REF!,12,FALSE),0)</f>
        <v>0</v>
      </c>
      <c r="AJ1233" s="34">
        <f>IFERROR(VLOOKUP($H1233,#REF!,10,FALSE),0)</f>
        <v>0</v>
      </c>
      <c r="AK1233" s="34">
        <f>IFERROR(VLOOKUP($H1233,#REF!,11,FALSE),0)</f>
        <v>0</v>
      </c>
      <c r="AL1233" s="42">
        <f>IFERROR(VLOOKUP($H1233,#REF!,12,FALSE),0)</f>
        <v>0</v>
      </c>
      <c r="AM1233" s="34">
        <f>IFERROR(VLOOKUP($H1233,#REF!,10,FALSE),0)</f>
        <v>0</v>
      </c>
      <c r="AN1233" s="34">
        <f>IFERROR(VLOOKUP($H1233,#REF!,11,FALSE),0)</f>
        <v>0</v>
      </c>
      <c r="AO1233" s="42">
        <f>IFERROR(VLOOKUP($H1233,#REF!,12,FALSE),0)</f>
        <v>0</v>
      </c>
      <c r="AP1233" s="34">
        <f>IFERROR(VLOOKUP($H1233,#REF!,10,FALSE),0)</f>
        <v>0</v>
      </c>
      <c r="AQ1233" s="34">
        <f>IFERROR(VLOOKUP($H1233,#REF!,11,FALSE),0)</f>
        <v>0</v>
      </c>
      <c r="AR1233" s="42">
        <f>IFERROR(VLOOKUP($H1233,#REF!,12,FALSE),0)</f>
        <v>0</v>
      </c>
      <c r="AS1233" s="34">
        <f>IFERROR(VLOOKUP($H1233,#REF!,13,FALSE),0)</f>
        <v>0</v>
      </c>
      <c r="AT1233" s="34">
        <f>IFERROR(VLOOKUP($H1233,#REF!,14,FALSE),0)</f>
        <v>0</v>
      </c>
      <c r="AU1233" s="42">
        <f>IFERROR(VLOOKUP($H1233,#REF!,15,FALSE),0)</f>
        <v>0</v>
      </c>
      <c r="AV1233" s="34">
        <f>IFERROR(VLOOKUP($H1233,#REF!,15,FALSE),0)</f>
        <v>0</v>
      </c>
      <c r="AW1233" s="34">
        <f>IFERROR(VLOOKUP($H1233,#REF!,16,FALSE),0)</f>
        <v>0</v>
      </c>
      <c r="AX1233" s="42">
        <f>IFERROR(VLOOKUP($H1233,#REF!,17,FALSE),0)</f>
        <v>0</v>
      </c>
    </row>
    <row r="1234" spans="1:50" x14ac:dyDescent="0.3">
      <c r="A1234" s="33" t="str">
        <f t="shared" si="76"/>
        <v>0</v>
      </c>
      <c r="B1234" s="33">
        <f>+'R&amp;E EXPORT'!B1209</f>
        <v>0</v>
      </c>
      <c r="C1234" t="str">
        <f>IFERROR(VLOOKUP(A1234,'MCSJ Export'!A:C,3,FALSE),"")</f>
        <v/>
      </c>
      <c r="D1234" s="37">
        <f t="shared" ca="1" si="77"/>
        <v>0</v>
      </c>
      <c r="E1234" s="37">
        <f t="shared" ca="1" si="78"/>
        <v>0</v>
      </c>
      <c r="F1234" s="37">
        <f t="shared" ca="1" si="79"/>
        <v>0</v>
      </c>
      <c r="G1234" s="37"/>
      <c r="H1234" s="33">
        <f>+'R&amp;E EXPORT'!A1209</f>
        <v>0</v>
      </c>
      <c r="I1234" s="34">
        <f>IFERROR(VLOOKUP($H1234,'Gen F Rev'!$A:$M,15,FALSE),0)</f>
        <v>0</v>
      </c>
      <c r="J1234" s="34">
        <f>IFERROR(VLOOKUP($H1234,'Gen F Rev'!$A:$M,16,FALSE),0)</f>
        <v>0</v>
      </c>
      <c r="K1234" s="42">
        <f>IFERROR(VLOOKUP($H1234,'Gen F Rev'!$A:$M,17,FALSE),0)</f>
        <v>0</v>
      </c>
      <c r="L1234" s="34">
        <f>IFERROR(VLOOKUP($H1234,'Gen F Exp'!$A:$E,15,FALSE),0)</f>
        <v>0</v>
      </c>
      <c r="M1234" s="34">
        <f>IFERROR(VLOOKUP($H1234,'Gen F Exp'!$A:$E,16,FALSE),0)</f>
        <v>0</v>
      </c>
      <c r="N1234" s="42">
        <f>IFERROR(VLOOKUP($H1234,'Gen F Exp'!$A:$E,17,FALSE),0)</f>
        <v>0</v>
      </c>
      <c r="O1234" s="34">
        <f>IFERROR(VLOOKUP($H1234,'Water F Rev'!$A:$L,15,FALSE),0)</f>
        <v>0</v>
      </c>
      <c r="P1234" s="34">
        <f>IFERROR(VLOOKUP($H1234,'Water F Rev'!$A:$L,16,FALSE),0)</f>
        <v>0</v>
      </c>
      <c r="Q1234" s="42">
        <f>IFERROR(VLOOKUP($H1234,'Water F Rev'!$A:$L,17,FALSE),0)</f>
        <v>0</v>
      </c>
      <c r="R1234" s="34">
        <f>IFERROR(VLOOKUP($H1234,'Water F Exp'!$A:$K,15,FALSE),0)</f>
        <v>0</v>
      </c>
      <c r="S1234" s="34">
        <f>IFERROR(VLOOKUP($H1234,'Water F Exp'!$A:$K,16,FALSE),0)</f>
        <v>0</v>
      </c>
      <c r="T1234" s="42">
        <f>IFERROR(VLOOKUP($H1234,'Water F Exp'!$A:$K,17,FALSE),0)</f>
        <v>0</v>
      </c>
      <c r="U1234" s="34">
        <f ca="1">IFERROR(VLOOKUP($H1234,'Sewer F Rev'!$A:$E,15,FALSE),0)</f>
        <v>0</v>
      </c>
      <c r="V1234" s="34">
        <f ca="1">IFERROR(VLOOKUP($H1234,'Sewer F Rev'!$A:$E,16,FALSE),0)</f>
        <v>0</v>
      </c>
      <c r="W1234" s="42">
        <f ca="1">IFERROR(VLOOKUP($H1234,'Sewer F Rev'!$A:$E,17,FALSE),0)</f>
        <v>0</v>
      </c>
      <c r="X1234" s="34">
        <f>IFERROR(VLOOKUP($H1234,'Sewer F Exp'!$A:$B,15,FALSE),0)</f>
        <v>0</v>
      </c>
      <c r="Y1234" s="34">
        <f>IFERROR(VLOOKUP($H1234,'Sewer F Exp'!$A:$B,16,FALSE),0)</f>
        <v>0</v>
      </c>
      <c r="Z1234" s="42">
        <f>IFERROR(VLOOKUP($H1234,'Sewer F Exp'!$A:$B,17,FALSE),0)</f>
        <v>0</v>
      </c>
      <c r="AA1234" s="34">
        <f>IFERROR(VLOOKUP($H1234,'Refuse F Rev'!$A:$E,15,FALSE),0)</f>
        <v>0</v>
      </c>
      <c r="AB1234" s="34">
        <f>IFERROR(VLOOKUP($H1234,'Refuse F Rev'!$A:$E,16,FALSE),0)</f>
        <v>0</v>
      </c>
      <c r="AC1234" s="42">
        <f>IFERROR(VLOOKUP($H1234,'Refuse F Rev'!$A:$E,17,FALSE),0)</f>
        <v>0</v>
      </c>
      <c r="AD1234" s="34">
        <f>IFERROR(VLOOKUP($H1234,'Refuse F Exp'!$A:$E,15,FALSE),0)</f>
        <v>0</v>
      </c>
      <c r="AE1234" s="34">
        <f>IFERROR(VLOOKUP($H1234,'Refuse F Exp'!$A:$E,16,FALSE),0)</f>
        <v>0</v>
      </c>
      <c r="AF1234" s="42">
        <f>IFERROR(VLOOKUP($H1234,'Refuse F Exp'!$A:$E,17,FALSE),0)</f>
        <v>0</v>
      </c>
      <c r="AG1234" s="34">
        <f>IFERROR(VLOOKUP($H1234,#REF!,10,FALSE),0)</f>
        <v>0</v>
      </c>
      <c r="AH1234" s="34">
        <f>IFERROR(VLOOKUP($H1234,#REF!,11,FALSE),0)</f>
        <v>0</v>
      </c>
      <c r="AI1234" s="42">
        <f>IFERROR(VLOOKUP($H1234,#REF!,12,FALSE),0)</f>
        <v>0</v>
      </c>
      <c r="AJ1234" s="34">
        <f>IFERROR(VLOOKUP($H1234,#REF!,10,FALSE),0)</f>
        <v>0</v>
      </c>
      <c r="AK1234" s="34">
        <f>IFERROR(VLOOKUP($H1234,#REF!,11,FALSE),0)</f>
        <v>0</v>
      </c>
      <c r="AL1234" s="42">
        <f>IFERROR(VLOOKUP($H1234,#REF!,12,FALSE),0)</f>
        <v>0</v>
      </c>
      <c r="AM1234" s="34">
        <f>IFERROR(VLOOKUP($H1234,#REF!,10,FALSE),0)</f>
        <v>0</v>
      </c>
      <c r="AN1234" s="34">
        <f>IFERROR(VLOOKUP($H1234,#REF!,11,FALSE),0)</f>
        <v>0</v>
      </c>
      <c r="AO1234" s="42">
        <f>IFERROR(VLOOKUP($H1234,#REF!,12,FALSE),0)</f>
        <v>0</v>
      </c>
      <c r="AP1234" s="34">
        <f>IFERROR(VLOOKUP($H1234,#REF!,10,FALSE),0)</f>
        <v>0</v>
      </c>
      <c r="AQ1234" s="34">
        <f>IFERROR(VLOOKUP($H1234,#REF!,11,FALSE),0)</f>
        <v>0</v>
      </c>
      <c r="AR1234" s="42">
        <f>IFERROR(VLOOKUP($H1234,#REF!,12,FALSE),0)</f>
        <v>0</v>
      </c>
      <c r="AS1234" s="34">
        <f>IFERROR(VLOOKUP($H1234,#REF!,13,FALSE),0)</f>
        <v>0</v>
      </c>
      <c r="AT1234" s="34">
        <f>IFERROR(VLOOKUP($H1234,#REF!,14,FALSE),0)</f>
        <v>0</v>
      </c>
      <c r="AU1234" s="42">
        <f>IFERROR(VLOOKUP($H1234,#REF!,15,FALSE),0)</f>
        <v>0</v>
      </c>
      <c r="AV1234" s="34">
        <f>IFERROR(VLOOKUP($H1234,#REF!,15,FALSE),0)</f>
        <v>0</v>
      </c>
      <c r="AW1234" s="34">
        <f>IFERROR(VLOOKUP($H1234,#REF!,16,FALSE),0)</f>
        <v>0</v>
      </c>
      <c r="AX1234" s="42">
        <f>IFERROR(VLOOKUP($H1234,#REF!,17,FALSE),0)</f>
        <v>0</v>
      </c>
    </row>
    <row r="1235" spans="1:50" x14ac:dyDescent="0.3">
      <c r="A1235" s="33" t="str">
        <f t="shared" si="76"/>
        <v>0</v>
      </c>
      <c r="B1235" s="33">
        <f>+'R&amp;E EXPORT'!B1210</f>
        <v>0</v>
      </c>
      <c r="C1235" t="str">
        <f>IFERROR(VLOOKUP(A1235,'MCSJ Export'!A:C,3,FALSE),"")</f>
        <v/>
      </c>
      <c r="D1235" s="37">
        <f t="shared" ca="1" si="77"/>
        <v>0</v>
      </c>
      <c r="E1235" s="37">
        <f t="shared" ca="1" si="78"/>
        <v>0</v>
      </c>
      <c r="F1235" s="37">
        <f t="shared" ca="1" si="79"/>
        <v>0</v>
      </c>
      <c r="G1235" s="37"/>
      <c r="H1235" s="33">
        <f>+'R&amp;E EXPORT'!A1210</f>
        <v>0</v>
      </c>
      <c r="I1235" s="34">
        <f>IFERROR(VLOOKUP($H1235,'Gen F Rev'!$A:$M,15,FALSE),0)</f>
        <v>0</v>
      </c>
      <c r="J1235" s="34">
        <f>IFERROR(VLOOKUP($H1235,'Gen F Rev'!$A:$M,16,FALSE),0)</f>
        <v>0</v>
      </c>
      <c r="K1235" s="42">
        <f>IFERROR(VLOOKUP($H1235,'Gen F Rev'!$A:$M,17,FALSE),0)</f>
        <v>0</v>
      </c>
      <c r="L1235" s="34">
        <f>IFERROR(VLOOKUP($H1235,'Gen F Exp'!$A:$E,15,FALSE),0)</f>
        <v>0</v>
      </c>
      <c r="M1235" s="34">
        <f>IFERROR(VLOOKUP($H1235,'Gen F Exp'!$A:$E,16,FALSE),0)</f>
        <v>0</v>
      </c>
      <c r="N1235" s="42">
        <f>IFERROR(VLOOKUP($H1235,'Gen F Exp'!$A:$E,17,FALSE),0)</f>
        <v>0</v>
      </c>
      <c r="O1235" s="34">
        <f>IFERROR(VLOOKUP($H1235,'Water F Rev'!$A:$L,15,FALSE),0)</f>
        <v>0</v>
      </c>
      <c r="P1235" s="34">
        <f>IFERROR(VLOOKUP($H1235,'Water F Rev'!$A:$L,16,FALSE),0)</f>
        <v>0</v>
      </c>
      <c r="Q1235" s="42">
        <f>IFERROR(VLOOKUP($H1235,'Water F Rev'!$A:$L,17,FALSE),0)</f>
        <v>0</v>
      </c>
      <c r="R1235" s="34">
        <f>IFERROR(VLOOKUP($H1235,'Water F Exp'!$A:$K,15,FALSE),0)</f>
        <v>0</v>
      </c>
      <c r="S1235" s="34">
        <f>IFERROR(VLOOKUP($H1235,'Water F Exp'!$A:$K,16,FALSE),0)</f>
        <v>0</v>
      </c>
      <c r="T1235" s="42">
        <f>IFERROR(VLOOKUP($H1235,'Water F Exp'!$A:$K,17,FALSE),0)</f>
        <v>0</v>
      </c>
      <c r="U1235" s="34">
        <f ca="1">IFERROR(VLOOKUP($H1235,'Sewer F Rev'!$A:$E,15,FALSE),0)</f>
        <v>0</v>
      </c>
      <c r="V1235" s="34">
        <f ca="1">IFERROR(VLOOKUP($H1235,'Sewer F Rev'!$A:$E,16,FALSE),0)</f>
        <v>0</v>
      </c>
      <c r="W1235" s="42">
        <f ca="1">IFERROR(VLOOKUP($H1235,'Sewer F Rev'!$A:$E,17,FALSE),0)</f>
        <v>0</v>
      </c>
      <c r="X1235" s="34">
        <f>IFERROR(VLOOKUP($H1235,'Sewer F Exp'!$A:$B,15,FALSE),0)</f>
        <v>0</v>
      </c>
      <c r="Y1235" s="34">
        <f>IFERROR(VLOOKUP($H1235,'Sewer F Exp'!$A:$B,16,FALSE),0)</f>
        <v>0</v>
      </c>
      <c r="Z1235" s="42">
        <f>IFERROR(VLOOKUP($H1235,'Sewer F Exp'!$A:$B,17,FALSE),0)</f>
        <v>0</v>
      </c>
      <c r="AA1235" s="34">
        <f>IFERROR(VLOOKUP($H1235,'Refuse F Rev'!$A:$E,15,FALSE),0)</f>
        <v>0</v>
      </c>
      <c r="AB1235" s="34">
        <f>IFERROR(VLOOKUP($H1235,'Refuse F Rev'!$A:$E,16,FALSE),0)</f>
        <v>0</v>
      </c>
      <c r="AC1235" s="42">
        <f>IFERROR(VLOOKUP($H1235,'Refuse F Rev'!$A:$E,17,FALSE),0)</f>
        <v>0</v>
      </c>
      <c r="AD1235" s="34">
        <f>IFERROR(VLOOKUP($H1235,'Refuse F Exp'!$A:$E,15,FALSE),0)</f>
        <v>0</v>
      </c>
      <c r="AE1235" s="34">
        <f>IFERROR(VLOOKUP($H1235,'Refuse F Exp'!$A:$E,16,FALSE),0)</f>
        <v>0</v>
      </c>
      <c r="AF1235" s="42">
        <f>IFERROR(VLOOKUP($H1235,'Refuse F Exp'!$A:$E,17,FALSE),0)</f>
        <v>0</v>
      </c>
      <c r="AG1235" s="34">
        <f>IFERROR(VLOOKUP($H1235,#REF!,10,FALSE),0)</f>
        <v>0</v>
      </c>
      <c r="AH1235" s="34">
        <f>IFERROR(VLOOKUP($H1235,#REF!,11,FALSE),0)</f>
        <v>0</v>
      </c>
      <c r="AI1235" s="42">
        <f>IFERROR(VLOOKUP($H1235,#REF!,12,FALSE),0)</f>
        <v>0</v>
      </c>
      <c r="AJ1235" s="34">
        <f>IFERROR(VLOOKUP($H1235,#REF!,10,FALSE),0)</f>
        <v>0</v>
      </c>
      <c r="AK1235" s="34">
        <f>IFERROR(VLOOKUP($H1235,#REF!,11,FALSE),0)</f>
        <v>0</v>
      </c>
      <c r="AL1235" s="42">
        <f>IFERROR(VLOOKUP($H1235,#REF!,12,FALSE),0)</f>
        <v>0</v>
      </c>
      <c r="AM1235" s="34">
        <f>IFERROR(VLOOKUP($H1235,#REF!,10,FALSE),0)</f>
        <v>0</v>
      </c>
      <c r="AN1235" s="34">
        <f>IFERROR(VLOOKUP($H1235,#REF!,11,FALSE),0)</f>
        <v>0</v>
      </c>
      <c r="AO1235" s="42">
        <f>IFERROR(VLOOKUP($H1235,#REF!,12,FALSE),0)</f>
        <v>0</v>
      </c>
      <c r="AP1235" s="34">
        <f>IFERROR(VLOOKUP($H1235,#REF!,10,FALSE),0)</f>
        <v>0</v>
      </c>
      <c r="AQ1235" s="34">
        <f>IFERROR(VLOOKUP($H1235,#REF!,11,FALSE),0)</f>
        <v>0</v>
      </c>
      <c r="AR1235" s="42">
        <f>IFERROR(VLOOKUP($H1235,#REF!,12,FALSE),0)</f>
        <v>0</v>
      </c>
      <c r="AS1235" s="34">
        <f>IFERROR(VLOOKUP($H1235,#REF!,13,FALSE),0)</f>
        <v>0</v>
      </c>
      <c r="AT1235" s="34">
        <f>IFERROR(VLOOKUP($H1235,#REF!,14,FALSE),0)</f>
        <v>0</v>
      </c>
      <c r="AU1235" s="42">
        <f>IFERROR(VLOOKUP($H1235,#REF!,15,FALSE),0)</f>
        <v>0</v>
      </c>
      <c r="AV1235" s="34">
        <f>IFERROR(VLOOKUP($H1235,#REF!,15,FALSE),0)</f>
        <v>0</v>
      </c>
      <c r="AW1235" s="34">
        <f>IFERROR(VLOOKUP($H1235,#REF!,16,FALSE),0)</f>
        <v>0</v>
      </c>
      <c r="AX1235" s="42">
        <f>IFERROR(VLOOKUP($H1235,#REF!,17,FALSE),0)</f>
        <v>0</v>
      </c>
    </row>
    <row r="1236" spans="1:50" x14ac:dyDescent="0.3">
      <c r="A1236" s="33" t="str">
        <f t="shared" si="76"/>
        <v>0</v>
      </c>
      <c r="B1236" s="33">
        <f>+'R&amp;E EXPORT'!B1211</f>
        <v>0</v>
      </c>
      <c r="C1236" t="str">
        <f>IFERROR(VLOOKUP(A1236,'MCSJ Export'!A:C,3,FALSE),"")</f>
        <v/>
      </c>
      <c r="D1236" s="37">
        <f t="shared" ca="1" si="77"/>
        <v>0</v>
      </c>
      <c r="E1236" s="37">
        <f t="shared" ca="1" si="78"/>
        <v>0</v>
      </c>
      <c r="F1236" s="37">
        <f t="shared" ca="1" si="79"/>
        <v>0</v>
      </c>
      <c r="G1236" s="37"/>
      <c r="H1236" s="33">
        <f>+'R&amp;E EXPORT'!A1211</f>
        <v>0</v>
      </c>
      <c r="I1236" s="34">
        <f>IFERROR(VLOOKUP($H1236,'Gen F Rev'!$A:$M,15,FALSE),0)</f>
        <v>0</v>
      </c>
      <c r="J1236" s="34">
        <f>IFERROR(VLOOKUP($H1236,'Gen F Rev'!$A:$M,16,FALSE),0)</f>
        <v>0</v>
      </c>
      <c r="K1236" s="42">
        <f>IFERROR(VLOOKUP($H1236,'Gen F Rev'!$A:$M,17,FALSE),0)</f>
        <v>0</v>
      </c>
      <c r="L1236" s="34">
        <f>IFERROR(VLOOKUP($H1236,'Gen F Exp'!$A:$E,15,FALSE),0)</f>
        <v>0</v>
      </c>
      <c r="M1236" s="34">
        <f>IFERROR(VLOOKUP($H1236,'Gen F Exp'!$A:$E,16,FALSE),0)</f>
        <v>0</v>
      </c>
      <c r="N1236" s="42">
        <f>IFERROR(VLOOKUP($H1236,'Gen F Exp'!$A:$E,17,FALSE),0)</f>
        <v>0</v>
      </c>
      <c r="O1236" s="34">
        <f>IFERROR(VLOOKUP($H1236,'Water F Rev'!$A:$L,15,FALSE),0)</f>
        <v>0</v>
      </c>
      <c r="P1236" s="34">
        <f>IFERROR(VLOOKUP($H1236,'Water F Rev'!$A:$L,16,FALSE),0)</f>
        <v>0</v>
      </c>
      <c r="Q1236" s="42">
        <f>IFERROR(VLOOKUP($H1236,'Water F Rev'!$A:$L,17,FALSE),0)</f>
        <v>0</v>
      </c>
      <c r="R1236" s="34">
        <f>IFERROR(VLOOKUP($H1236,'Water F Exp'!$A:$K,15,FALSE),0)</f>
        <v>0</v>
      </c>
      <c r="S1236" s="34">
        <f>IFERROR(VLOOKUP($H1236,'Water F Exp'!$A:$K,16,FALSE),0)</f>
        <v>0</v>
      </c>
      <c r="T1236" s="42">
        <f>IFERROR(VLOOKUP($H1236,'Water F Exp'!$A:$K,17,FALSE),0)</f>
        <v>0</v>
      </c>
      <c r="U1236" s="34">
        <f ca="1">IFERROR(VLOOKUP($H1236,'Sewer F Rev'!$A:$E,15,FALSE),0)</f>
        <v>0</v>
      </c>
      <c r="V1236" s="34">
        <f ca="1">IFERROR(VLOOKUP($H1236,'Sewer F Rev'!$A:$E,16,FALSE),0)</f>
        <v>0</v>
      </c>
      <c r="W1236" s="42">
        <f ca="1">IFERROR(VLOOKUP($H1236,'Sewer F Rev'!$A:$E,17,FALSE),0)</f>
        <v>0</v>
      </c>
      <c r="X1236" s="34">
        <f>IFERROR(VLOOKUP($H1236,'Sewer F Exp'!$A:$B,15,FALSE),0)</f>
        <v>0</v>
      </c>
      <c r="Y1236" s="34">
        <f>IFERROR(VLOOKUP($H1236,'Sewer F Exp'!$A:$B,16,FALSE),0)</f>
        <v>0</v>
      </c>
      <c r="Z1236" s="42">
        <f>IFERROR(VLOOKUP($H1236,'Sewer F Exp'!$A:$B,17,FALSE),0)</f>
        <v>0</v>
      </c>
      <c r="AA1236" s="34">
        <f>IFERROR(VLOOKUP($H1236,'Refuse F Rev'!$A:$E,15,FALSE),0)</f>
        <v>0</v>
      </c>
      <c r="AB1236" s="34">
        <f>IFERROR(VLOOKUP($H1236,'Refuse F Rev'!$A:$E,16,FALSE),0)</f>
        <v>0</v>
      </c>
      <c r="AC1236" s="42">
        <f>IFERROR(VLOOKUP($H1236,'Refuse F Rev'!$A:$E,17,FALSE),0)</f>
        <v>0</v>
      </c>
      <c r="AD1236" s="34">
        <f>IFERROR(VLOOKUP($H1236,'Refuse F Exp'!$A:$E,15,FALSE),0)</f>
        <v>0</v>
      </c>
      <c r="AE1236" s="34">
        <f>IFERROR(VLOOKUP($H1236,'Refuse F Exp'!$A:$E,16,FALSE),0)</f>
        <v>0</v>
      </c>
      <c r="AF1236" s="42">
        <f>IFERROR(VLOOKUP($H1236,'Refuse F Exp'!$A:$E,17,FALSE),0)</f>
        <v>0</v>
      </c>
      <c r="AG1236" s="34">
        <f>IFERROR(VLOOKUP($H1236,#REF!,10,FALSE),0)</f>
        <v>0</v>
      </c>
      <c r="AH1236" s="34">
        <f>IFERROR(VLOOKUP($H1236,#REF!,11,FALSE),0)</f>
        <v>0</v>
      </c>
      <c r="AI1236" s="42">
        <f>IFERROR(VLOOKUP($H1236,#REF!,12,FALSE),0)</f>
        <v>0</v>
      </c>
      <c r="AJ1236" s="34">
        <f>IFERROR(VLOOKUP($H1236,#REF!,10,FALSE),0)</f>
        <v>0</v>
      </c>
      <c r="AK1236" s="34">
        <f>IFERROR(VLOOKUP($H1236,#REF!,11,FALSE),0)</f>
        <v>0</v>
      </c>
      <c r="AL1236" s="42">
        <f>IFERROR(VLOOKUP($H1236,#REF!,12,FALSE),0)</f>
        <v>0</v>
      </c>
      <c r="AM1236" s="34">
        <f>IFERROR(VLOOKUP($H1236,#REF!,10,FALSE),0)</f>
        <v>0</v>
      </c>
      <c r="AN1236" s="34">
        <f>IFERROR(VLOOKUP($H1236,#REF!,11,FALSE),0)</f>
        <v>0</v>
      </c>
      <c r="AO1236" s="42">
        <f>IFERROR(VLOOKUP($H1236,#REF!,12,FALSE),0)</f>
        <v>0</v>
      </c>
      <c r="AP1236" s="34">
        <f>IFERROR(VLOOKUP($H1236,#REF!,10,FALSE),0)</f>
        <v>0</v>
      </c>
      <c r="AQ1236" s="34">
        <f>IFERROR(VLOOKUP($H1236,#REF!,11,FALSE),0)</f>
        <v>0</v>
      </c>
      <c r="AR1236" s="42">
        <f>IFERROR(VLOOKUP($H1236,#REF!,12,FALSE),0)</f>
        <v>0</v>
      </c>
      <c r="AS1236" s="34">
        <f>IFERROR(VLOOKUP($H1236,#REF!,13,FALSE),0)</f>
        <v>0</v>
      </c>
      <c r="AT1236" s="34">
        <f>IFERROR(VLOOKUP($H1236,#REF!,14,FALSE),0)</f>
        <v>0</v>
      </c>
      <c r="AU1236" s="42">
        <f>IFERROR(VLOOKUP($H1236,#REF!,15,FALSE),0)</f>
        <v>0</v>
      </c>
      <c r="AV1236" s="34">
        <f>IFERROR(VLOOKUP($H1236,#REF!,15,FALSE),0)</f>
        <v>0</v>
      </c>
      <c r="AW1236" s="34">
        <f>IFERROR(VLOOKUP($H1236,#REF!,16,FALSE),0)</f>
        <v>0</v>
      </c>
      <c r="AX1236" s="42">
        <f>IFERROR(VLOOKUP($H1236,#REF!,17,FALSE),0)</f>
        <v>0</v>
      </c>
    </row>
    <row r="1237" spans="1:50" x14ac:dyDescent="0.3">
      <c r="A1237" s="33" t="str">
        <f t="shared" si="76"/>
        <v>0</v>
      </c>
      <c r="B1237" s="33">
        <f>+'R&amp;E EXPORT'!B1212</f>
        <v>0</v>
      </c>
      <c r="C1237" t="str">
        <f>IFERROR(VLOOKUP(A1237,'MCSJ Export'!A:C,3,FALSE),"")</f>
        <v/>
      </c>
      <c r="D1237" s="37">
        <f t="shared" ca="1" si="77"/>
        <v>0</v>
      </c>
      <c r="E1237" s="37">
        <f t="shared" ca="1" si="78"/>
        <v>0</v>
      </c>
      <c r="F1237" s="37">
        <f t="shared" ca="1" si="79"/>
        <v>0</v>
      </c>
      <c r="G1237" s="37"/>
      <c r="H1237" s="33">
        <f>+'R&amp;E EXPORT'!A1212</f>
        <v>0</v>
      </c>
      <c r="I1237" s="34">
        <f>IFERROR(VLOOKUP($H1237,'Gen F Rev'!$A:$M,15,FALSE),0)</f>
        <v>0</v>
      </c>
      <c r="J1237" s="34">
        <f>IFERROR(VLOOKUP($H1237,'Gen F Rev'!$A:$M,16,FALSE),0)</f>
        <v>0</v>
      </c>
      <c r="K1237" s="42">
        <f>IFERROR(VLOOKUP($H1237,'Gen F Rev'!$A:$M,17,FALSE),0)</f>
        <v>0</v>
      </c>
      <c r="L1237" s="34">
        <f>IFERROR(VLOOKUP($H1237,'Gen F Exp'!$A:$E,15,FALSE),0)</f>
        <v>0</v>
      </c>
      <c r="M1237" s="34">
        <f>IFERROR(VLOOKUP($H1237,'Gen F Exp'!$A:$E,16,FALSE),0)</f>
        <v>0</v>
      </c>
      <c r="N1237" s="42">
        <f>IFERROR(VLOOKUP($H1237,'Gen F Exp'!$A:$E,17,FALSE),0)</f>
        <v>0</v>
      </c>
      <c r="O1237" s="34">
        <f>IFERROR(VLOOKUP($H1237,'Water F Rev'!$A:$L,15,FALSE),0)</f>
        <v>0</v>
      </c>
      <c r="P1237" s="34">
        <f>IFERROR(VLOOKUP($H1237,'Water F Rev'!$A:$L,16,FALSE),0)</f>
        <v>0</v>
      </c>
      <c r="Q1237" s="42">
        <f>IFERROR(VLOOKUP($H1237,'Water F Rev'!$A:$L,17,FALSE),0)</f>
        <v>0</v>
      </c>
      <c r="R1237" s="34">
        <f>IFERROR(VLOOKUP($H1237,'Water F Exp'!$A:$K,15,FALSE),0)</f>
        <v>0</v>
      </c>
      <c r="S1237" s="34">
        <f>IFERROR(VLOOKUP($H1237,'Water F Exp'!$A:$K,16,FALSE),0)</f>
        <v>0</v>
      </c>
      <c r="T1237" s="42">
        <f>IFERROR(VLOOKUP($H1237,'Water F Exp'!$A:$K,17,FALSE),0)</f>
        <v>0</v>
      </c>
      <c r="U1237" s="34">
        <f ca="1">IFERROR(VLOOKUP($H1237,'Sewer F Rev'!$A:$E,15,FALSE),0)</f>
        <v>0</v>
      </c>
      <c r="V1237" s="34">
        <f ca="1">IFERROR(VLOOKUP($H1237,'Sewer F Rev'!$A:$E,16,FALSE),0)</f>
        <v>0</v>
      </c>
      <c r="W1237" s="42">
        <f ca="1">IFERROR(VLOOKUP($H1237,'Sewer F Rev'!$A:$E,17,FALSE),0)</f>
        <v>0</v>
      </c>
      <c r="X1237" s="34">
        <f>IFERROR(VLOOKUP($H1237,'Sewer F Exp'!$A:$B,15,FALSE),0)</f>
        <v>0</v>
      </c>
      <c r="Y1237" s="34">
        <f>IFERROR(VLOOKUP($H1237,'Sewer F Exp'!$A:$B,16,FALSE),0)</f>
        <v>0</v>
      </c>
      <c r="Z1237" s="42">
        <f>IFERROR(VLOOKUP($H1237,'Sewer F Exp'!$A:$B,17,FALSE),0)</f>
        <v>0</v>
      </c>
      <c r="AA1237" s="34">
        <f>IFERROR(VLOOKUP($H1237,'Refuse F Rev'!$A:$E,15,FALSE),0)</f>
        <v>0</v>
      </c>
      <c r="AB1237" s="34">
        <f>IFERROR(VLOOKUP($H1237,'Refuse F Rev'!$A:$E,16,FALSE),0)</f>
        <v>0</v>
      </c>
      <c r="AC1237" s="42">
        <f>IFERROR(VLOOKUP($H1237,'Refuse F Rev'!$A:$E,17,FALSE),0)</f>
        <v>0</v>
      </c>
      <c r="AD1237" s="34">
        <f>IFERROR(VLOOKUP($H1237,'Refuse F Exp'!$A:$E,15,FALSE),0)</f>
        <v>0</v>
      </c>
      <c r="AE1237" s="34">
        <f>IFERROR(VLOOKUP($H1237,'Refuse F Exp'!$A:$E,16,FALSE),0)</f>
        <v>0</v>
      </c>
      <c r="AF1237" s="42">
        <f>IFERROR(VLOOKUP($H1237,'Refuse F Exp'!$A:$E,17,FALSE),0)</f>
        <v>0</v>
      </c>
      <c r="AG1237" s="34">
        <f>IFERROR(VLOOKUP($H1237,#REF!,10,FALSE),0)</f>
        <v>0</v>
      </c>
      <c r="AH1237" s="34">
        <f>IFERROR(VLOOKUP($H1237,#REF!,11,FALSE),0)</f>
        <v>0</v>
      </c>
      <c r="AI1237" s="42">
        <f>IFERROR(VLOOKUP($H1237,#REF!,12,FALSE),0)</f>
        <v>0</v>
      </c>
      <c r="AJ1237" s="34">
        <f>IFERROR(VLOOKUP($H1237,#REF!,10,FALSE),0)</f>
        <v>0</v>
      </c>
      <c r="AK1237" s="34">
        <f>IFERROR(VLOOKUP($H1237,#REF!,11,FALSE),0)</f>
        <v>0</v>
      </c>
      <c r="AL1237" s="42">
        <f>IFERROR(VLOOKUP($H1237,#REF!,12,FALSE),0)</f>
        <v>0</v>
      </c>
      <c r="AM1237" s="34">
        <f>IFERROR(VLOOKUP($H1237,#REF!,10,FALSE),0)</f>
        <v>0</v>
      </c>
      <c r="AN1237" s="34">
        <f>IFERROR(VLOOKUP($H1237,#REF!,11,FALSE),0)</f>
        <v>0</v>
      </c>
      <c r="AO1237" s="42">
        <f>IFERROR(VLOOKUP($H1237,#REF!,12,FALSE),0)</f>
        <v>0</v>
      </c>
      <c r="AP1237" s="34">
        <f>IFERROR(VLOOKUP($H1237,#REF!,10,FALSE),0)</f>
        <v>0</v>
      </c>
      <c r="AQ1237" s="34">
        <f>IFERROR(VLOOKUP($H1237,#REF!,11,FALSE),0)</f>
        <v>0</v>
      </c>
      <c r="AR1237" s="42">
        <f>IFERROR(VLOOKUP($H1237,#REF!,12,FALSE),0)</f>
        <v>0</v>
      </c>
      <c r="AS1237" s="34">
        <f>IFERROR(VLOOKUP($H1237,#REF!,13,FALSE),0)</f>
        <v>0</v>
      </c>
      <c r="AT1237" s="34">
        <f>IFERROR(VLOOKUP($H1237,#REF!,14,FALSE),0)</f>
        <v>0</v>
      </c>
      <c r="AU1237" s="42">
        <f>IFERROR(VLOOKUP($H1237,#REF!,15,FALSE),0)</f>
        <v>0</v>
      </c>
      <c r="AV1237" s="34">
        <f>IFERROR(VLOOKUP($H1237,#REF!,15,FALSE),0)</f>
        <v>0</v>
      </c>
      <c r="AW1237" s="34">
        <f>IFERROR(VLOOKUP($H1237,#REF!,16,FALSE),0)</f>
        <v>0</v>
      </c>
      <c r="AX1237" s="42">
        <f>IFERROR(VLOOKUP($H1237,#REF!,17,FALSE),0)</f>
        <v>0</v>
      </c>
    </row>
    <row r="1238" spans="1:50" x14ac:dyDescent="0.3">
      <c r="A1238" s="33" t="str">
        <f t="shared" si="76"/>
        <v>0</v>
      </c>
      <c r="B1238" s="33">
        <f>+'R&amp;E EXPORT'!B1213</f>
        <v>0</v>
      </c>
      <c r="C1238" t="str">
        <f>IFERROR(VLOOKUP(A1238,'MCSJ Export'!A:C,3,FALSE),"")</f>
        <v/>
      </c>
      <c r="D1238" s="37">
        <f t="shared" ca="1" si="77"/>
        <v>0</v>
      </c>
      <c r="E1238" s="37">
        <f t="shared" ca="1" si="78"/>
        <v>0</v>
      </c>
      <c r="F1238" s="37">
        <f t="shared" ca="1" si="79"/>
        <v>0</v>
      </c>
      <c r="G1238" s="37"/>
      <c r="H1238" s="33">
        <f>+'R&amp;E EXPORT'!A1213</f>
        <v>0</v>
      </c>
      <c r="I1238" s="34">
        <f>IFERROR(VLOOKUP($H1238,'Gen F Rev'!$A:$M,15,FALSE),0)</f>
        <v>0</v>
      </c>
      <c r="J1238" s="34">
        <f>IFERROR(VLOOKUP($H1238,'Gen F Rev'!$A:$M,16,FALSE),0)</f>
        <v>0</v>
      </c>
      <c r="K1238" s="42">
        <f>IFERROR(VLOOKUP($H1238,'Gen F Rev'!$A:$M,17,FALSE),0)</f>
        <v>0</v>
      </c>
      <c r="L1238" s="34">
        <f>IFERROR(VLOOKUP($H1238,'Gen F Exp'!$A:$E,15,FALSE),0)</f>
        <v>0</v>
      </c>
      <c r="M1238" s="34">
        <f>IFERROR(VLOOKUP($H1238,'Gen F Exp'!$A:$E,16,FALSE),0)</f>
        <v>0</v>
      </c>
      <c r="N1238" s="42">
        <f>IFERROR(VLOOKUP($H1238,'Gen F Exp'!$A:$E,17,FALSE),0)</f>
        <v>0</v>
      </c>
      <c r="O1238" s="34">
        <f>IFERROR(VLOOKUP($H1238,'Water F Rev'!$A:$L,15,FALSE),0)</f>
        <v>0</v>
      </c>
      <c r="P1238" s="34">
        <f>IFERROR(VLOOKUP($H1238,'Water F Rev'!$A:$L,16,FALSE),0)</f>
        <v>0</v>
      </c>
      <c r="Q1238" s="42">
        <f>IFERROR(VLOOKUP($H1238,'Water F Rev'!$A:$L,17,FALSE),0)</f>
        <v>0</v>
      </c>
      <c r="R1238" s="34">
        <f>IFERROR(VLOOKUP($H1238,'Water F Exp'!$A:$K,15,FALSE),0)</f>
        <v>0</v>
      </c>
      <c r="S1238" s="34">
        <f>IFERROR(VLOOKUP($H1238,'Water F Exp'!$A:$K,16,FALSE),0)</f>
        <v>0</v>
      </c>
      <c r="T1238" s="42">
        <f>IFERROR(VLOOKUP($H1238,'Water F Exp'!$A:$K,17,FALSE),0)</f>
        <v>0</v>
      </c>
      <c r="U1238" s="34">
        <f ca="1">IFERROR(VLOOKUP($H1238,'Sewer F Rev'!$A:$E,15,FALSE),0)</f>
        <v>0</v>
      </c>
      <c r="V1238" s="34">
        <f ca="1">IFERROR(VLOOKUP($H1238,'Sewer F Rev'!$A:$E,16,FALSE),0)</f>
        <v>0</v>
      </c>
      <c r="W1238" s="42">
        <f ca="1">IFERROR(VLOOKUP($H1238,'Sewer F Rev'!$A:$E,17,FALSE),0)</f>
        <v>0</v>
      </c>
      <c r="X1238" s="34">
        <f>IFERROR(VLOOKUP($H1238,'Sewer F Exp'!$A:$B,15,FALSE),0)</f>
        <v>0</v>
      </c>
      <c r="Y1238" s="34">
        <f>IFERROR(VLOOKUP($H1238,'Sewer F Exp'!$A:$B,16,FALSE),0)</f>
        <v>0</v>
      </c>
      <c r="Z1238" s="42">
        <f>IFERROR(VLOOKUP($H1238,'Sewer F Exp'!$A:$B,17,FALSE),0)</f>
        <v>0</v>
      </c>
      <c r="AA1238" s="34">
        <f>IFERROR(VLOOKUP($H1238,'Refuse F Rev'!$A:$E,15,FALSE),0)</f>
        <v>0</v>
      </c>
      <c r="AB1238" s="34">
        <f>IFERROR(VLOOKUP($H1238,'Refuse F Rev'!$A:$E,16,FALSE),0)</f>
        <v>0</v>
      </c>
      <c r="AC1238" s="42">
        <f>IFERROR(VLOOKUP($H1238,'Refuse F Rev'!$A:$E,17,FALSE),0)</f>
        <v>0</v>
      </c>
      <c r="AD1238" s="34">
        <f>IFERROR(VLOOKUP($H1238,'Refuse F Exp'!$A:$E,15,FALSE),0)</f>
        <v>0</v>
      </c>
      <c r="AE1238" s="34">
        <f>IFERROR(VLOOKUP($H1238,'Refuse F Exp'!$A:$E,16,FALSE),0)</f>
        <v>0</v>
      </c>
      <c r="AF1238" s="42">
        <f>IFERROR(VLOOKUP($H1238,'Refuse F Exp'!$A:$E,17,FALSE),0)</f>
        <v>0</v>
      </c>
      <c r="AG1238" s="34">
        <f>IFERROR(VLOOKUP($H1238,#REF!,10,FALSE),0)</f>
        <v>0</v>
      </c>
      <c r="AH1238" s="34">
        <f>IFERROR(VLOOKUP($H1238,#REF!,11,FALSE),0)</f>
        <v>0</v>
      </c>
      <c r="AI1238" s="42">
        <f>IFERROR(VLOOKUP($H1238,#REF!,12,FALSE),0)</f>
        <v>0</v>
      </c>
      <c r="AJ1238" s="34">
        <f>IFERROR(VLOOKUP($H1238,#REF!,10,FALSE),0)</f>
        <v>0</v>
      </c>
      <c r="AK1238" s="34">
        <f>IFERROR(VLOOKUP($H1238,#REF!,11,FALSE),0)</f>
        <v>0</v>
      </c>
      <c r="AL1238" s="42">
        <f>IFERROR(VLOOKUP($H1238,#REF!,12,FALSE),0)</f>
        <v>0</v>
      </c>
      <c r="AM1238" s="34">
        <f>IFERROR(VLOOKUP($H1238,#REF!,10,FALSE),0)</f>
        <v>0</v>
      </c>
      <c r="AN1238" s="34">
        <f>IFERROR(VLOOKUP($H1238,#REF!,11,FALSE),0)</f>
        <v>0</v>
      </c>
      <c r="AO1238" s="42">
        <f>IFERROR(VLOOKUP($H1238,#REF!,12,FALSE),0)</f>
        <v>0</v>
      </c>
      <c r="AP1238" s="34">
        <f>IFERROR(VLOOKUP($H1238,#REF!,10,FALSE),0)</f>
        <v>0</v>
      </c>
      <c r="AQ1238" s="34">
        <f>IFERROR(VLOOKUP($H1238,#REF!,11,FALSE),0)</f>
        <v>0</v>
      </c>
      <c r="AR1238" s="42">
        <f>IFERROR(VLOOKUP($H1238,#REF!,12,FALSE),0)</f>
        <v>0</v>
      </c>
      <c r="AS1238" s="34">
        <f>IFERROR(VLOOKUP($H1238,#REF!,13,FALSE),0)</f>
        <v>0</v>
      </c>
      <c r="AT1238" s="34">
        <f>IFERROR(VLOOKUP($H1238,#REF!,14,FALSE),0)</f>
        <v>0</v>
      </c>
      <c r="AU1238" s="42">
        <f>IFERROR(VLOOKUP($H1238,#REF!,15,FALSE),0)</f>
        <v>0</v>
      </c>
      <c r="AV1238" s="34">
        <f>IFERROR(VLOOKUP($H1238,#REF!,15,FALSE),0)</f>
        <v>0</v>
      </c>
      <c r="AW1238" s="34">
        <f>IFERROR(VLOOKUP($H1238,#REF!,16,FALSE),0)</f>
        <v>0</v>
      </c>
      <c r="AX1238" s="42">
        <f>IFERROR(VLOOKUP($H1238,#REF!,17,FALSE),0)</f>
        <v>0</v>
      </c>
    </row>
    <row r="1239" spans="1:50" x14ac:dyDescent="0.3">
      <c r="A1239" s="33" t="str">
        <f t="shared" si="76"/>
        <v>0</v>
      </c>
      <c r="B1239" s="33">
        <f>+'R&amp;E EXPORT'!B1214</f>
        <v>0</v>
      </c>
      <c r="C1239" t="str">
        <f>IFERROR(VLOOKUP(A1239,'MCSJ Export'!A:C,3,FALSE),"")</f>
        <v/>
      </c>
      <c r="D1239" s="37">
        <f t="shared" ca="1" si="77"/>
        <v>0</v>
      </c>
      <c r="E1239" s="37">
        <f t="shared" ca="1" si="78"/>
        <v>0</v>
      </c>
      <c r="F1239" s="37">
        <f t="shared" ca="1" si="79"/>
        <v>0</v>
      </c>
      <c r="G1239" s="37"/>
      <c r="H1239" s="33">
        <f>+'R&amp;E EXPORT'!A1214</f>
        <v>0</v>
      </c>
      <c r="I1239" s="34">
        <f>IFERROR(VLOOKUP($H1239,'Gen F Rev'!$A:$M,15,FALSE),0)</f>
        <v>0</v>
      </c>
      <c r="J1239" s="34">
        <f>IFERROR(VLOOKUP($H1239,'Gen F Rev'!$A:$M,16,FALSE),0)</f>
        <v>0</v>
      </c>
      <c r="K1239" s="42">
        <f>IFERROR(VLOOKUP($H1239,'Gen F Rev'!$A:$M,17,FALSE),0)</f>
        <v>0</v>
      </c>
      <c r="L1239" s="34">
        <f>IFERROR(VLOOKUP($H1239,'Gen F Exp'!$A:$E,15,FALSE),0)</f>
        <v>0</v>
      </c>
      <c r="M1239" s="34">
        <f>IFERROR(VLOOKUP($H1239,'Gen F Exp'!$A:$E,16,FALSE),0)</f>
        <v>0</v>
      </c>
      <c r="N1239" s="42">
        <f>IFERROR(VLOOKUP($H1239,'Gen F Exp'!$A:$E,17,FALSE),0)</f>
        <v>0</v>
      </c>
      <c r="O1239" s="34">
        <f>IFERROR(VLOOKUP($H1239,'Water F Rev'!$A:$L,15,FALSE),0)</f>
        <v>0</v>
      </c>
      <c r="P1239" s="34">
        <f>IFERROR(VLOOKUP($H1239,'Water F Rev'!$A:$L,16,FALSE),0)</f>
        <v>0</v>
      </c>
      <c r="Q1239" s="42">
        <f>IFERROR(VLOOKUP($H1239,'Water F Rev'!$A:$L,17,FALSE),0)</f>
        <v>0</v>
      </c>
      <c r="R1239" s="34">
        <f>IFERROR(VLOOKUP($H1239,'Water F Exp'!$A:$K,15,FALSE),0)</f>
        <v>0</v>
      </c>
      <c r="S1239" s="34">
        <f>IFERROR(VLOOKUP($H1239,'Water F Exp'!$A:$K,16,FALSE),0)</f>
        <v>0</v>
      </c>
      <c r="T1239" s="42">
        <f>IFERROR(VLOOKUP($H1239,'Water F Exp'!$A:$K,17,FALSE),0)</f>
        <v>0</v>
      </c>
      <c r="U1239" s="34">
        <f ca="1">IFERROR(VLOOKUP($H1239,'Sewer F Rev'!$A:$E,15,FALSE),0)</f>
        <v>0</v>
      </c>
      <c r="V1239" s="34">
        <f ca="1">IFERROR(VLOOKUP($H1239,'Sewer F Rev'!$A:$E,16,FALSE),0)</f>
        <v>0</v>
      </c>
      <c r="W1239" s="42">
        <f ca="1">IFERROR(VLOOKUP($H1239,'Sewer F Rev'!$A:$E,17,FALSE),0)</f>
        <v>0</v>
      </c>
      <c r="X1239" s="34">
        <f>IFERROR(VLOOKUP($H1239,'Sewer F Exp'!$A:$B,15,FALSE),0)</f>
        <v>0</v>
      </c>
      <c r="Y1239" s="34">
        <f>IFERROR(VLOOKUP($H1239,'Sewer F Exp'!$A:$B,16,FALSE),0)</f>
        <v>0</v>
      </c>
      <c r="Z1239" s="42">
        <f>IFERROR(VLOOKUP($H1239,'Sewer F Exp'!$A:$B,17,FALSE),0)</f>
        <v>0</v>
      </c>
      <c r="AA1239" s="34">
        <f>IFERROR(VLOOKUP($H1239,'Refuse F Rev'!$A:$E,15,FALSE),0)</f>
        <v>0</v>
      </c>
      <c r="AB1239" s="34">
        <f>IFERROR(VLOOKUP($H1239,'Refuse F Rev'!$A:$E,16,FALSE),0)</f>
        <v>0</v>
      </c>
      <c r="AC1239" s="42">
        <f>IFERROR(VLOOKUP($H1239,'Refuse F Rev'!$A:$E,17,FALSE),0)</f>
        <v>0</v>
      </c>
      <c r="AD1239" s="34">
        <f>IFERROR(VLOOKUP($H1239,'Refuse F Exp'!$A:$E,15,FALSE),0)</f>
        <v>0</v>
      </c>
      <c r="AE1239" s="34">
        <f>IFERROR(VLOOKUP($H1239,'Refuse F Exp'!$A:$E,16,FALSE),0)</f>
        <v>0</v>
      </c>
      <c r="AF1239" s="42">
        <f>IFERROR(VLOOKUP($H1239,'Refuse F Exp'!$A:$E,17,FALSE),0)</f>
        <v>0</v>
      </c>
      <c r="AG1239" s="34">
        <f>IFERROR(VLOOKUP($H1239,#REF!,10,FALSE),0)</f>
        <v>0</v>
      </c>
      <c r="AH1239" s="34">
        <f>IFERROR(VLOOKUP($H1239,#REF!,11,FALSE),0)</f>
        <v>0</v>
      </c>
      <c r="AI1239" s="42">
        <f>IFERROR(VLOOKUP($H1239,#REF!,12,FALSE),0)</f>
        <v>0</v>
      </c>
      <c r="AJ1239" s="34">
        <f>IFERROR(VLOOKUP($H1239,#REF!,10,FALSE),0)</f>
        <v>0</v>
      </c>
      <c r="AK1239" s="34">
        <f>IFERROR(VLOOKUP($H1239,#REF!,11,FALSE),0)</f>
        <v>0</v>
      </c>
      <c r="AL1239" s="42">
        <f>IFERROR(VLOOKUP($H1239,#REF!,12,FALSE),0)</f>
        <v>0</v>
      </c>
      <c r="AM1239" s="34">
        <f>IFERROR(VLOOKUP($H1239,#REF!,10,FALSE),0)</f>
        <v>0</v>
      </c>
      <c r="AN1239" s="34">
        <f>IFERROR(VLOOKUP($H1239,#REF!,11,FALSE),0)</f>
        <v>0</v>
      </c>
      <c r="AO1239" s="42">
        <f>IFERROR(VLOOKUP($H1239,#REF!,12,FALSE),0)</f>
        <v>0</v>
      </c>
      <c r="AP1239" s="34">
        <f>IFERROR(VLOOKUP($H1239,#REF!,10,FALSE),0)</f>
        <v>0</v>
      </c>
      <c r="AQ1239" s="34">
        <f>IFERROR(VLOOKUP($H1239,#REF!,11,FALSE),0)</f>
        <v>0</v>
      </c>
      <c r="AR1239" s="42">
        <f>IFERROR(VLOOKUP($H1239,#REF!,12,FALSE),0)</f>
        <v>0</v>
      </c>
      <c r="AS1239" s="34">
        <f>IFERROR(VLOOKUP($H1239,#REF!,13,FALSE),0)</f>
        <v>0</v>
      </c>
      <c r="AT1239" s="34">
        <f>IFERROR(VLOOKUP($H1239,#REF!,14,FALSE),0)</f>
        <v>0</v>
      </c>
      <c r="AU1239" s="42">
        <f>IFERROR(VLOOKUP($H1239,#REF!,15,FALSE),0)</f>
        <v>0</v>
      </c>
      <c r="AV1239" s="34">
        <f>IFERROR(VLOOKUP($H1239,#REF!,15,FALSE),0)</f>
        <v>0</v>
      </c>
      <c r="AW1239" s="34">
        <f>IFERROR(VLOOKUP($H1239,#REF!,16,FALSE),0)</f>
        <v>0</v>
      </c>
      <c r="AX1239" s="42">
        <f>IFERROR(VLOOKUP($H1239,#REF!,17,FALSE),0)</f>
        <v>0</v>
      </c>
    </row>
    <row r="1240" spans="1:50" x14ac:dyDescent="0.3">
      <c r="A1240" s="33" t="str">
        <f t="shared" si="76"/>
        <v>0</v>
      </c>
      <c r="B1240" s="33">
        <f>+'R&amp;E EXPORT'!B1215</f>
        <v>0</v>
      </c>
      <c r="C1240" t="str">
        <f>IFERROR(VLOOKUP(A1240,'MCSJ Export'!A:C,3,FALSE),"")</f>
        <v/>
      </c>
      <c r="D1240" s="37">
        <f t="shared" ca="1" si="77"/>
        <v>0</v>
      </c>
      <c r="E1240" s="37">
        <f t="shared" ca="1" si="78"/>
        <v>0</v>
      </c>
      <c r="F1240" s="37">
        <f t="shared" ca="1" si="79"/>
        <v>0</v>
      </c>
      <c r="G1240" s="37"/>
      <c r="H1240" s="33">
        <f>+'R&amp;E EXPORT'!A1215</f>
        <v>0</v>
      </c>
      <c r="I1240" s="34">
        <f>IFERROR(VLOOKUP($H1240,'Gen F Rev'!$A:$M,15,FALSE),0)</f>
        <v>0</v>
      </c>
      <c r="J1240" s="34">
        <f>IFERROR(VLOOKUP($H1240,'Gen F Rev'!$A:$M,16,FALSE),0)</f>
        <v>0</v>
      </c>
      <c r="K1240" s="42">
        <f>IFERROR(VLOOKUP($H1240,'Gen F Rev'!$A:$M,17,FALSE),0)</f>
        <v>0</v>
      </c>
      <c r="L1240" s="34">
        <f>IFERROR(VLOOKUP($H1240,'Gen F Exp'!$A:$E,15,FALSE),0)</f>
        <v>0</v>
      </c>
      <c r="M1240" s="34">
        <f>IFERROR(VLOOKUP($H1240,'Gen F Exp'!$A:$E,16,FALSE),0)</f>
        <v>0</v>
      </c>
      <c r="N1240" s="42">
        <f>IFERROR(VLOOKUP($H1240,'Gen F Exp'!$A:$E,17,FALSE),0)</f>
        <v>0</v>
      </c>
      <c r="O1240" s="34">
        <f>IFERROR(VLOOKUP($H1240,'Water F Rev'!$A:$L,15,FALSE),0)</f>
        <v>0</v>
      </c>
      <c r="P1240" s="34">
        <f>IFERROR(VLOOKUP($H1240,'Water F Rev'!$A:$L,16,FALSE),0)</f>
        <v>0</v>
      </c>
      <c r="Q1240" s="42">
        <f>IFERROR(VLOOKUP($H1240,'Water F Rev'!$A:$L,17,FALSE),0)</f>
        <v>0</v>
      </c>
      <c r="R1240" s="34">
        <f>IFERROR(VLOOKUP($H1240,'Water F Exp'!$A:$K,15,FALSE),0)</f>
        <v>0</v>
      </c>
      <c r="S1240" s="34">
        <f>IFERROR(VLOOKUP($H1240,'Water F Exp'!$A:$K,16,FALSE),0)</f>
        <v>0</v>
      </c>
      <c r="T1240" s="42">
        <f>IFERROR(VLOOKUP($H1240,'Water F Exp'!$A:$K,17,FALSE),0)</f>
        <v>0</v>
      </c>
      <c r="U1240" s="34">
        <f ca="1">IFERROR(VLOOKUP($H1240,'Sewer F Rev'!$A:$E,15,FALSE),0)</f>
        <v>0</v>
      </c>
      <c r="V1240" s="34">
        <f ca="1">IFERROR(VLOOKUP($H1240,'Sewer F Rev'!$A:$E,16,FALSE),0)</f>
        <v>0</v>
      </c>
      <c r="W1240" s="42">
        <f ca="1">IFERROR(VLOOKUP($H1240,'Sewer F Rev'!$A:$E,17,FALSE),0)</f>
        <v>0</v>
      </c>
      <c r="X1240" s="34">
        <f>IFERROR(VLOOKUP($H1240,'Sewer F Exp'!$A:$B,15,FALSE),0)</f>
        <v>0</v>
      </c>
      <c r="Y1240" s="34">
        <f>IFERROR(VLOOKUP($H1240,'Sewer F Exp'!$A:$B,16,FALSE),0)</f>
        <v>0</v>
      </c>
      <c r="Z1240" s="42">
        <f>IFERROR(VLOOKUP($H1240,'Sewer F Exp'!$A:$B,17,FALSE),0)</f>
        <v>0</v>
      </c>
      <c r="AA1240" s="34">
        <f>IFERROR(VLOOKUP($H1240,'Refuse F Rev'!$A:$E,15,FALSE),0)</f>
        <v>0</v>
      </c>
      <c r="AB1240" s="34">
        <f>IFERROR(VLOOKUP($H1240,'Refuse F Rev'!$A:$E,16,FALSE),0)</f>
        <v>0</v>
      </c>
      <c r="AC1240" s="42">
        <f>IFERROR(VLOOKUP($H1240,'Refuse F Rev'!$A:$E,17,FALSE),0)</f>
        <v>0</v>
      </c>
      <c r="AD1240" s="34">
        <f>IFERROR(VLOOKUP($H1240,'Refuse F Exp'!$A:$E,15,FALSE),0)</f>
        <v>0</v>
      </c>
      <c r="AE1240" s="34">
        <f>IFERROR(VLOOKUP($H1240,'Refuse F Exp'!$A:$E,16,FALSE),0)</f>
        <v>0</v>
      </c>
      <c r="AF1240" s="42">
        <f>IFERROR(VLOOKUP($H1240,'Refuse F Exp'!$A:$E,17,FALSE),0)</f>
        <v>0</v>
      </c>
      <c r="AG1240" s="34">
        <f>IFERROR(VLOOKUP($H1240,#REF!,10,FALSE),0)</f>
        <v>0</v>
      </c>
      <c r="AH1240" s="34">
        <f>IFERROR(VLOOKUP($H1240,#REF!,11,FALSE),0)</f>
        <v>0</v>
      </c>
      <c r="AI1240" s="42">
        <f>IFERROR(VLOOKUP($H1240,#REF!,12,FALSE),0)</f>
        <v>0</v>
      </c>
      <c r="AJ1240" s="34">
        <f>IFERROR(VLOOKUP($H1240,#REF!,10,FALSE),0)</f>
        <v>0</v>
      </c>
      <c r="AK1240" s="34">
        <f>IFERROR(VLOOKUP($H1240,#REF!,11,FALSE),0)</f>
        <v>0</v>
      </c>
      <c r="AL1240" s="42">
        <f>IFERROR(VLOOKUP($H1240,#REF!,12,FALSE),0)</f>
        <v>0</v>
      </c>
      <c r="AM1240" s="34">
        <f>IFERROR(VLOOKUP($H1240,#REF!,10,FALSE),0)</f>
        <v>0</v>
      </c>
      <c r="AN1240" s="34">
        <f>IFERROR(VLOOKUP($H1240,#REF!,11,FALSE),0)</f>
        <v>0</v>
      </c>
      <c r="AO1240" s="42">
        <f>IFERROR(VLOOKUP($H1240,#REF!,12,FALSE),0)</f>
        <v>0</v>
      </c>
      <c r="AP1240" s="34">
        <f>IFERROR(VLOOKUP($H1240,#REF!,10,FALSE),0)</f>
        <v>0</v>
      </c>
      <c r="AQ1240" s="34">
        <f>IFERROR(VLOOKUP($H1240,#REF!,11,FALSE),0)</f>
        <v>0</v>
      </c>
      <c r="AR1240" s="42">
        <f>IFERROR(VLOOKUP($H1240,#REF!,12,FALSE),0)</f>
        <v>0</v>
      </c>
      <c r="AS1240" s="34">
        <f>IFERROR(VLOOKUP($H1240,#REF!,13,FALSE),0)</f>
        <v>0</v>
      </c>
      <c r="AT1240" s="34">
        <f>IFERROR(VLOOKUP($H1240,#REF!,14,FALSE),0)</f>
        <v>0</v>
      </c>
      <c r="AU1240" s="42">
        <f>IFERROR(VLOOKUP($H1240,#REF!,15,FALSE),0)</f>
        <v>0</v>
      </c>
      <c r="AV1240" s="34">
        <f>IFERROR(VLOOKUP($H1240,#REF!,15,FALSE),0)</f>
        <v>0</v>
      </c>
      <c r="AW1240" s="34">
        <f>IFERROR(VLOOKUP($H1240,#REF!,16,FALSE),0)</f>
        <v>0</v>
      </c>
      <c r="AX1240" s="42">
        <f>IFERROR(VLOOKUP($H1240,#REF!,17,FALSE),0)</f>
        <v>0</v>
      </c>
    </row>
    <row r="1241" spans="1:50" x14ac:dyDescent="0.3">
      <c r="A1241" s="33" t="str">
        <f t="shared" si="76"/>
        <v>0</v>
      </c>
      <c r="B1241" s="33">
        <f>+'R&amp;E EXPORT'!B1216</f>
        <v>0</v>
      </c>
      <c r="C1241" t="str">
        <f>IFERROR(VLOOKUP(A1241,'MCSJ Export'!A:C,3,FALSE),"")</f>
        <v/>
      </c>
      <c r="D1241" s="37">
        <f t="shared" ca="1" si="77"/>
        <v>0</v>
      </c>
      <c r="E1241" s="37">
        <f t="shared" ca="1" si="78"/>
        <v>0</v>
      </c>
      <c r="F1241" s="37">
        <f t="shared" ca="1" si="79"/>
        <v>0</v>
      </c>
      <c r="G1241" s="37"/>
      <c r="H1241" s="33">
        <f>+'R&amp;E EXPORT'!A1216</f>
        <v>0</v>
      </c>
      <c r="I1241" s="34">
        <f>IFERROR(VLOOKUP($H1241,'Gen F Rev'!$A:$M,15,FALSE),0)</f>
        <v>0</v>
      </c>
      <c r="J1241" s="34">
        <f>IFERROR(VLOOKUP($H1241,'Gen F Rev'!$A:$M,16,FALSE),0)</f>
        <v>0</v>
      </c>
      <c r="K1241" s="42">
        <f>IFERROR(VLOOKUP($H1241,'Gen F Rev'!$A:$M,17,FALSE),0)</f>
        <v>0</v>
      </c>
      <c r="L1241" s="34">
        <f>IFERROR(VLOOKUP($H1241,'Gen F Exp'!$A:$E,15,FALSE),0)</f>
        <v>0</v>
      </c>
      <c r="M1241" s="34">
        <f>IFERROR(VLOOKUP($H1241,'Gen F Exp'!$A:$E,16,FALSE),0)</f>
        <v>0</v>
      </c>
      <c r="N1241" s="42">
        <f>IFERROR(VLOOKUP($H1241,'Gen F Exp'!$A:$E,17,FALSE),0)</f>
        <v>0</v>
      </c>
      <c r="O1241" s="34">
        <f>IFERROR(VLOOKUP($H1241,'Water F Rev'!$A:$L,15,FALSE),0)</f>
        <v>0</v>
      </c>
      <c r="P1241" s="34">
        <f>IFERROR(VLOOKUP($H1241,'Water F Rev'!$A:$L,16,FALSE),0)</f>
        <v>0</v>
      </c>
      <c r="Q1241" s="42">
        <f>IFERROR(VLOOKUP($H1241,'Water F Rev'!$A:$L,17,FALSE),0)</f>
        <v>0</v>
      </c>
      <c r="R1241" s="34">
        <f>IFERROR(VLOOKUP($H1241,'Water F Exp'!$A:$K,15,FALSE),0)</f>
        <v>0</v>
      </c>
      <c r="S1241" s="34">
        <f>IFERROR(VLOOKUP($H1241,'Water F Exp'!$A:$K,16,FALSE),0)</f>
        <v>0</v>
      </c>
      <c r="T1241" s="42">
        <f>IFERROR(VLOOKUP($H1241,'Water F Exp'!$A:$K,17,FALSE),0)</f>
        <v>0</v>
      </c>
      <c r="U1241" s="34">
        <f ca="1">IFERROR(VLOOKUP($H1241,'Sewer F Rev'!$A:$E,15,FALSE),0)</f>
        <v>0</v>
      </c>
      <c r="V1241" s="34">
        <f ca="1">IFERROR(VLOOKUP($H1241,'Sewer F Rev'!$A:$E,16,FALSE),0)</f>
        <v>0</v>
      </c>
      <c r="W1241" s="42">
        <f ca="1">IFERROR(VLOOKUP($H1241,'Sewer F Rev'!$A:$E,17,FALSE),0)</f>
        <v>0</v>
      </c>
      <c r="X1241" s="34">
        <f>IFERROR(VLOOKUP($H1241,'Sewer F Exp'!$A:$B,15,FALSE),0)</f>
        <v>0</v>
      </c>
      <c r="Y1241" s="34">
        <f>IFERROR(VLOOKUP($H1241,'Sewer F Exp'!$A:$B,16,FALSE),0)</f>
        <v>0</v>
      </c>
      <c r="Z1241" s="42">
        <f>IFERROR(VLOOKUP($H1241,'Sewer F Exp'!$A:$B,17,FALSE),0)</f>
        <v>0</v>
      </c>
      <c r="AA1241" s="34">
        <f>IFERROR(VLOOKUP($H1241,'Refuse F Rev'!$A:$E,15,FALSE),0)</f>
        <v>0</v>
      </c>
      <c r="AB1241" s="34">
        <f>IFERROR(VLOOKUP($H1241,'Refuse F Rev'!$A:$E,16,FALSE),0)</f>
        <v>0</v>
      </c>
      <c r="AC1241" s="42">
        <f>IFERROR(VLOOKUP($H1241,'Refuse F Rev'!$A:$E,17,FALSE),0)</f>
        <v>0</v>
      </c>
      <c r="AD1241" s="34">
        <f>IFERROR(VLOOKUP($H1241,'Refuse F Exp'!$A:$E,15,FALSE),0)</f>
        <v>0</v>
      </c>
      <c r="AE1241" s="34">
        <f>IFERROR(VLOOKUP($H1241,'Refuse F Exp'!$A:$E,16,FALSE),0)</f>
        <v>0</v>
      </c>
      <c r="AF1241" s="42">
        <f>IFERROR(VLOOKUP($H1241,'Refuse F Exp'!$A:$E,17,FALSE),0)</f>
        <v>0</v>
      </c>
      <c r="AG1241" s="34">
        <f>IFERROR(VLOOKUP($H1241,#REF!,10,FALSE),0)</f>
        <v>0</v>
      </c>
      <c r="AH1241" s="34">
        <f>IFERROR(VLOOKUP($H1241,#REF!,11,FALSE),0)</f>
        <v>0</v>
      </c>
      <c r="AI1241" s="42">
        <f>IFERROR(VLOOKUP($H1241,#REF!,12,FALSE),0)</f>
        <v>0</v>
      </c>
      <c r="AJ1241" s="34">
        <f>IFERROR(VLOOKUP($H1241,#REF!,10,FALSE),0)</f>
        <v>0</v>
      </c>
      <c r="AK1241" s="34">
        <f>IFERROR(VLOOKUP($H1241,#REF!,11,FALSE),0)</f>
        <v>0</v>
      </c>
      <c r="AL1241" s="42">
        <f>IFERROR(VLOOKUP($H1241,#REF!,12,FALSE),0)</f>
        <v>0</v>
      </c>
      <c r="AM1241" s="34">
        <f>IFERROR(VLOOKUP($H1241,#REF!,10,FALSE),0)</f>
        <v>0</v>
      </c>
      <c r="AN1241" s="34">
        <f>IFERROR(VLOOKUP($H1241,#REF!,11,FALSE),0)</f>
        <v>0</v>
      </c>
      <c r="AO1241" s="42">
        <f>IFERROR(VLOOKUP($H1241,#REF!,12,FALSE),0)</f>
        <v>0</v>
      </c>
      <c r="AP1241" s="34">
        <f>IFERROR(VLOOKUP($H1241,#REF!,10,FALSE),0)</f>
        <v>0</v>
      </c>
      <c r="AQ1241" s="34">
        <f>IFERROR(VLOOKUP($H1241,#REF!,11,FALSE),0)</f>
        <v>0</v>
      </c>
      <c r="AR1241" s="42">
        <f>IFERROR(VLOOKUP($H1241,#REF!,12,FALSE),0)</f>
        <v>0</v>
      </c>
      <c r="AS1241" s="34">
        <f>IFERROR(VLOOKUP($H1241,#REF!,13,FALSE),0)</f>
        <v>0</v>
      </c>
      <c r="AT1241" s="34">
        <f>IFERROR(VLOOKUP($H1241,#REF!,14,FALSE),0)</f>
        <v>0</v>
      </c>
      <c r="AU1241" s="42">
        <f>IFERROR(VLOOKUP($H1241,#REF!,15,FALSE),0)</f>
        <v>0</v>
      </c>
      <c r="AV1241" s="34">
        <f>IFERROR(VLOOKUP($H1241,#REF!,15,FALSE),0)</f>
        <v>0</v>
      </c>
      <c r="AW1241" s="34">
        <f>IFERROR(VLOOKUP($H1241,#REF!,16,FALSE),0)</f>
        <v>0</v>
      </c>
      <c r="AX1241" s="42">
        <f>IFERROR(VLOOKUP($H1241,#REF!,17,FALSE),0)</f>
        <v>0</v>
      </c>
    </row>
    <row r="1242" spans="1:50" x14ac:dyDescent="0.3">
      <c r="A1242" s="33" t="str">
        <f t="shared" si="76"/>
        <v>0</v>
      </c>
      <c r="B1242" s="33">
        <f>+'R&amp;E EXPORT'!B1217</f>
        <v>0</v>
      </c>
      <c r="C1242" t="str">
        <f>IFERROR(VLOOKUP(A1242,'MCSJ Export'!A:C,3,FALSE),"")</f>
        <v/>
      </c>
      <c r="D1242" s="37">
        <f t="shared" ca="1" si="77"/>
        <v>0</v>
      </c>
      <c r="E1242" s="37">
        <f t="shared" ca="1" si="78"/>
        <v>0</v>
      </c>
      <c r="F1242" s="37">
        <f t="shared" ca="1" si="79"/>
        <v>0</v>
      </c>
      <c r="G1242" s="37"/>
      <c r="H1242" s="33">
        <f>+'R&amp;E EXPORT'!A1217</f>
        <v>0</v>
      </c>
      <c r="I1242" s="34">
        <f>IFERROR(VLOOKUP($H1242,'Gen F Rev'!$A:$M,15,FALSE),0)</f>
        <v>0</v>
      </c>
      <c r="J1242" s="34">
        <f>IFERROR(VLOOKUP($H1242,'Gen F Rev'!$A:$M,16,FALSE),0)</f>
        <v>0</v>
      </c>
      <c r="K1242" s="42">
        <f>IFERROR(VLOOKUP($H1242,'Gen F Rev'!$A:$M,17,FALSE),0)</f>
        <v>0</v>
      </c>
      <c r="L1242" s="34">
        <f>IFERROR(VLOOKUP($H1242,'Gen F Exp'!$A:$E,15,FALSE),0)</f>
        <v>0</v>
      </c>
      <c r="M1242" s="34">
        <f>IFERROR(VLOOKUP($H1242,'Gen F Exp'!$A:$E,16,FALSE),0)</f>
        <v>0</v>
      </c>
      <c r="N1242" s="42">
        <f>IFERROR(VLOOKUP($H1242,'Gen F Exp'!$A:$E,17,FALSE),0)</f>
        <v>0</v>
      </c>
      <c r="O1242" s="34">
        <f>IFERROR(VLOOKUP($H1242,'Water F Rev'!$A:$L,15,FALSE),0)</f>
        <v>0</v>
      </c>
      <c r="P1242" s="34">
        <f>IFERROR(VLOOKUP($H1242,'Water F Rev'!$A:$L,16,FALSE),0)</f>
        <v>0</v>
      </c>
      <c r="Q1242" s="42">
        <f>IFERROR(VLOOKUP($H1242,'Water F Rev'!$A:$L,17,FALSE),0)</f>
        <v>0</v>
      </c>
      <c r="R1242" s="34">
        <f>IFERROR(VLOOKUP($H1242,'Water F Exp'!$A:$K,15,FALSE),0)</f>
        <v>0</v>
      </c>
      <c r="S1242" s="34">
        <f>IFERROR(VLOOKUP($H1242,'Water F Exp'!$A:$K,16,FALSE),0)</f>
        <v>0</v>
      </c>
      <c r="T1242" s="42">
        <f>IFERROR(VLOOKUP($H1242,'Water F Exp'!$A:$K,17,FALSE),0)</f>
        <v>0</v>
      </c>
      <c r="U1242" s="34">
        <f ca="1">IFERROR(VLOOKUP($H1242,'Sewer F Rev'!$A:$E,15,FALSE),0)</f>
        <v>0</v>
      </c>
      <c r="V1242" s="34">
        <f ca="1">IFERROR(VLOOKUP($H1242,'Sewer F Rev'!$A:$E,16,FALSE),0)</f>
        <v>0</v>
      </c>
      <c r="W1242" s="42">
        <f ca="1">IFERROR(VLOOKUP($H1242,'Sewer F Rev'!$A:$E,17,FALSE),0)</f>
        <v>0</v>
      </c>
      <c r="X1242" s="34">
        <f>IFERROR(VLOOKUP($H1242,'Sewer F Exp'!$A:$B,15,FALSE),0)</f>
        <v>0</v>
      </c>
      <c r="Y1242" s="34">
        <f>IFERROR(VLOOKUP($H1242,'Sewer F Exp'!$A:$B,16,FALSE),0)</f>
        <v>0</v>
      </c>
      <c r="Z1242" s="42">
        <f>IFERROR(VLOOKUP($H1242,'Sewer F Exp'!$A:$B,17,FALSE),0)</f>
        <v>0</v>
      </c>
      <c r="AA1242" s="34">
        <f>IFERROR(VLOOKUP($H1242,'Refuse F Rev'!$A:$E,15,FALSE),0)</f>
        <v>0</v>
      </c>
      <c r="AB1242" s="34">
        <f>IFERROR(VLOOKUP($H1242,'Refuse F Rev'!$A:$E,16,FALSE),0)</f>
        <v>0</v>
      </c>
      <c r="AC1242" s="42">
        <f>IFERROR(VLOOKUP($H1242,'Refuse F Rev'!$A:$E,17,FALSE),0)</f>
        <v>0</v>
      </c>
      <c r="AD1242" s="34">
        <f>IFERROR(VLOOKUP($H1242,'Refuse F Exp'!$A:$E,15,FALSE),0)</f>
        <v>0</v>
      </c>
      <c r="AE1242" s="34">
        <f>IFERROR(VLOOKUP($H1242,'Refuse F Exp'!$A:$E,16,FALSE),0)</f>
        <v>0</v>
      </c>
      <c r="AF1242" s="42">
        <f>IFERROR(VLOOKUP($H1242,'Refuse F Exp'!$A:$E,17,FALSE),0)</f>
        <v>0</v>
      </c>
      <c r="AG1242" s="34">
        <f>IFERROR(VLOOKUP($H1242,#REF!,10,FALSE),0)</f>
        <v>0</v>
      </c>
      <c r="AH1242" s="34">
        <f>IFERROR(VLOOKUP($H1242,#REF!,11,FALSE),0)</f>
        <v>0</v>
      </c>
      <c r="AI1242" s="42">
        <f>IFERROR(VLOOKUP($H1242,#REF!,12,FALSE),0)</f>
        <v>0</v>
      </c>
      <c r="AJ1242" s="34">
        <f>IFERROR(VLOOKUP($H1242,#REF!,10,FALSE),0)</f>
        <v>0</v>
      </c>
      <c r="AK1242" s="34">
        <f>IFERROR(VLOOKUP($H1242,#REF!,11,FALSE),0)</f>
        <v>0</v>
      </c>
      <c r="AL1242" s="42">
        <f>IFERROR(VLOOKUP($H1242,#REF!,12,FALSE),0)</f>
        <v>0</v>
      </c>
      <c r="AM1242" s="34">
        <f>IFERROR(VLOOKUP($H1242,#REF!,10,FALSE),0)</f>
        <v>0</v>
      </c>
      <c r="AN1242" s="34">
        <f>IFERROR(VLOOKUP($H1242,#REF!,11,FALSE),0)</f>
        <v>0</v>
      </c>
      <c r="AO1242" s="42">
        <f>IFERROR(VLOOKUP($H1242,#REF!,12,FALSE),0)</f>
        <v>0</v>
      </c>
      <c r="AP1242" s="34">
        <f>IFERROR(VLOOKUP($H1242,#REF!,10,FALSE),0)</f>
        <v>0</v>
      </c>
      <c r="AQ1242" s="34">
        <f>IFERROR(VLOOKUP($H1242,#REF!,11,FALSE),0)</f>
        <v>0</v>
      </c>
      <c r="AR1242" s="42">
        <f>IFERROR(VLOOKUP($H1242,#REF!,12,FALSE),0)</f>
        <v>0</v>
      </c>
      <c r="AS1242" s="34">
        <f>IFERROR(VLOOKUP($H1242,#REF!,13,FALSE),0)</f>
        <v>0</v>
      </c>
      <c r="AT1242" s="34">
        <f>IFERROR(VLOOKUP($H1242,#REF!,14,FALSE),0)</f>
        <v>0</v>
      </c>
      <c r="AU1242" s="42">
        <f>IFERROR(VLOOKUP($H1242,#REF!,15,FALSE),0)</f>
        <v>0</v>
      </c>
      <c r="AV1242" s="34">
        <f>IFERROR(VLOOKUP($H1242,#REF!,15,FALSE),0)</f>
        <v>0</v>
      </c>
      <c r="AW1242" s="34">
        <f>IFERROR(VLOOKUP($H1242,#REF!,16,FALSE),0)</f>
        <v>0</v>
      </c>
      <c r="AX1242" s="42">
        <f>IFERROR(VLOOKUP($H1242,#REF!,17,FALSE),0)</f>
        <v>0</v>
      </c>
    </row>
    <row r="1243" spans="1:50" x14ac:dyDescent="0.3">
      <c r="A1243" s="33" t="str">
        <f t="shared" si="76"/>
        <v>0</v>
      </c>
      <c r="B1243" s="33">
        <f>+'R&amp;E EXPORT'!B1218</f>
        <v>0</v>
      </c>
      <c r="C1243" t="str">
        <f>IFERROR(VLOOKUP(A1243,'MCSJ Export'!A:C,3,FALSE),"")</f>
        <v/>
      </c>
      <c r="D1243" s="37">
        <f t="shared" ca="1" si="77"/>
        <v>0</v>
      </c>
      <c r="E1243" s="37">
        <f t="shared" ca="1" si="78"/>
        <v>0</v>
      </c>
      <c r="F1243" s="37">
        <f t="shared" ca="1" si="79"/>
        <v>0</v>
      </c>
      <c r="G1243" s="37"/>
      <c r="H1243" s="33">
        <f>+'R&amp;E EXPORT'!A1218</f>
        <v>0</v>
      </c>
      <c r="I1243" s="34">
        <f>IFERROR(VLOOKUP($H1243,'Gen F Rev'!$A:$M,15,FALSE),0)</f>
        <v>0</v>
      </c>
      <c r="J1243" s="34">
        <f>IFERROR(VLOOKUP($H1243,'Gen F Rev'!$A:$M,16,FALSE),0)</f>
        <v>0</v>
      </c>
      <c r="K1243" s="42">
        <f>IFERROR(VLOOKUP($H1243,'Gen F Rev'!$A:$M,17,FALSE),0)</f>
        <v>0</v>
      </c>
      <c r="L1243" s="34">
        <f>IFERROR(VLOOKUP($H1243,'Gen F Exp'!$A:$E,15,FALSE),0)</f>
        <v>0</v>
      </c>
      <c r="M1243" s="34">
        <f>IFERROR(VLOOKUP($H1243,'Gen F Exp'!$A:$E,16,FALSE),0)</f>
        <v>0</v>
      </c>
      <c r="N1243" s="42">
        <f>IFERROR(VLOOKUP($H1243,'Gen F Exp'!$A:$E,17,FALSE),0)</f>
        <v>0</v>
      </c>
      <c r="O1243" s="34">
        <f>IFERROR(VLOOKUP($H1243,'Water F Rev'!$A:$L,15,FALSE),0)</f>
        <v>0</v>
      </c>
      <c r="P1243" s="34">
        <f>IFERROR(VLOOKUP($H1243,'Water F Rev'!$A:$L,16,FALSE),0)</f>
        <v>0</v>
      </c>
      <c r="Q1243" s="42">
        <f>IFERROR(VLOOKUP($H1243,'Water F Rev'!$A:$L,17,FALSE),0)</f>
        <v>0</v>
      </c>
      <c r="R1243" s="34">
        <f>IFERROR(VLOOKUP($H1243,'Water F Exp'!$A:$K,15,FALSE),0)</f>
        <v>0</v>
      </c>
      <c r="S1243" s="34">
        <f>IFERROR(VLOOKUP($H1243,'Water F Exp'!$A:$K,16,FALSE),0)</f>
        <v>0</v>
      </c>
      <c r="T1243" s="42">
        <f>IFERROR(VLOOKUP($H1243,'Water F Exp'!$A:$K,17,FALSE),0)</f>
        <v>0</v>
      </c>
      <c r="U1243" s="34">
        <f ca="1">IFERROR(VLOOKUP($H1243,'Sewer F Rev'!$A:$E,15,FALSE),0)</f>
        <v>0</v>
      </c>
      <c r="V1243" s="34">
        <f ca="1">IFERROR(VLOOKUP($H1243,'Sewer F Rev'!$A:$E,16,FALSE),0)</f>
        <v>0</v>
      </c>
      <c r="W1243" s="42">
        <f ca="1">IFERROR(VLOOKUP($H1243,'Sewer F Rev'!$A:$E,17,FALSE),0)</f>
        <v>0</v>
      </c>
      <c r="X1243" s="34">
        <f>IFERROR(VLOOKUP($H1243,'Sewer F Exp'!$A:$B,15,FALSE),0)</f>
        <v>0</v>
      </c>
      <c r="Y1243" s="34">
        <f>IFERROR(VLOOKUP($H1243,'Sewer F Exp'!$A:$B,16,FALSE),0)</f>
        <v>0</v>
      </c>
      <c r="Z1243" s="42">
        <f>IFERROR(VLOOKUP($H1243,'Sewer F Exp'!$A:$B,17,FALSE),0)</f>
        <v>0</v>
      </c>
      <c r="AA1243" s="34">
        <f>IFERROR(VLOOKUP($H1243,'Refuse F Rev'!$A:$E,15,FALSE),0)</f>
        <v>0</v>
      </c>
      <c r="AB1243" s="34">
        <f>IFERROR(VLOOKUP($H1243,'Refuse F Rev'!$A:$E,16,FALSE),0)</f>
        <v>0</v>
      </c>
      <c r="AC1243" s="42">
        <f>IFERROR(VLOOKUP($H1243,'Refuse F Rev'!$A:$E,17,FALSE),0)</f>
        <v>0</v>
      </c>
      <c r="AD1243" s="34">
        <f>IFERROR(VLOOKUP($H1243,'Refuse F Exp'!$A:$E,15,FALSE),0)</f>
        <v>0</v>
      </c>
      <c r="AE1243" s="34">
        <f>IFERROR(VLOOKUP($H1243,'Refuse F Exp'!$A:$E,16,FALSE),0)</f>
        <v>0</v>
      </c>
      <c r="AF1243" s="42">
        <f>IFERROR(VLOOKUP($H1243,'Refuse F Exp'!$A:$E,17,FALSE),0)</f>
        <v>0</v>
      </c>
      <c r="AG1243" s="34">
        <f>IFERROR(VLOOKUP($H1243,#REF!,10,FALSE),0)</f>
        <v>0</v>
      </c>
      <c r="AH1243" s="34">
        <f>IFERROR(VLOOKUP($H1243,#REF!,11,FALSE),0)</f>
        <v>0</v>
      </c>
      <c r="AI1243" s="42">
        <f>IFERROR(VLOOKUP($H1243,#REF!,12,FALSE),0)</f>
        <v>0</v>
      </c>
      <c r="AJ1243" s="34">
        <f>IFERROR(VLOOKUP($H1243,#REF!,10,FALSE),0)</f>
        <v>0</v>
      </c>
      <c r="AK1243" s="34">
        <f>IFERROR(VLOOKUP($H1243,#REF!,11,FALSE),0)</f>
        <v>0</v>
      </c>
      <c r="AL1243" s="42">
        <f>IFERROR(VLOOKUP($H1243,#REF!,12,FALSE),0)</f>
        <v>0</v>
      </c>
      <c r="AM1243" s="34">
        <f>IFERROR(VLOOKUP($H1243,#REF!,10,FALSE),0)</f>
        <v>0</v>
      </c>
      <c r="AN1243" s="34">
        <f>IFERROR(VLOOKUP($H1243,#REF!,11,FALSE),0)</f>
        <v>0</v>
      </c>
      <c r="AO1243" s="42">
        <f>IFERROR(VLOOKUP($H1243,#REF!,12,FALSE),0)</f>
        <v>0</v>
      </c>
      <c r="AP1243" s="34">
        <f>IFERROR(VLOOKUP($H1243,#REF!,10,FALSE),0)</f>
        <v>0</v>
      </c>
      <c r="AQ1243" s="34">
        <f>IFERROR(VLOOKUP($H1243,#REF!,11,FALSE),0)</f>
        <v>0</v>
      </c>
      <c r="AR1243" s="42">
        <f>IFERROR(VLOOKUP($H1243,#REF!,12,FALSE),0)</f>
        <v>0</v>
      </c>
      <c r="AS1243" s="34">
        <f>IFERROR(VLOOKUP($H1243,#REF!,13,FALSE),0)</f>
        <v>0</v>
      </c>
      <c r="AT1243" s="34">
        <f>IFERROR(VLOOKUP($H1243,#REF!,14,FALSE),0)</f>
        <v>0</v>
      </c>
      <c r="AU1243" s="42">
        <f>IFERROR(VLOOKUP($H1243,#REF!,15,FALSE),0)</f>
        <v>0</v>
      </c>
      <c r="AV1243" s="34">
        <f>IFERROR(VLOOKUP($H1243,#REF!,15,FALSE),0)</f>
        <v>0</v>
      </c>
      <c r="AW1243" s="34">
        <f>IFERROR(VLOOKUP($H1243,#REF!,16,FALSE),0)</f>
        <v>0</v>
      </c>
      <c r="AX1243" s="42">
        <f>IFERROR(VLOOKUP($H1243,#REF!,17,FALSE),0)</f>
        <v>0</v>
      </c>
    </row>
    <row r="1244" spans="1:50" x14ac:dyDescent="0.3">
      <c r="A1244" s="33" t="str">
        <f t="shared" si="76"/>
        <v>0</v>
      </c>
      <c r="B1244" s="33">
        <f>+'R&amp;E EXPORT'!B1219</f>
        <v>0</v>
      </c>
      <c r="C1244" t="str">
        <f>IFERROR(VLOOKUP(A1244,'MCSJ Export'!A:C,3,FALSE),"")</f>
        <v/>
      </c>
      <c r="D1244" s="37">
        <f t="shared" ca="1" si="77"/>
        <v>0</v>
      </c>
      <c r="E1244" s="37">
        <f t="shared" ca="1" si="78"/>
        <v>0</v>
      </c>
      <c r="F1244" s="37">
        <f t="shared" ca="1" si="79"/>
        <v>0</v>
      </c>
      <c r="G1244" s="37"/>
      <c r="H1244" s="33">
        <f>+'R&amp;E EXPORT'!A1219</f>
        <v>0</v>
      </c>
      <c r="I1244" s="34">
        <f>IFERROR(VLOOKUP($H1244,'Gen F Rev'!$A:$M,15,FALSE),0)</f>
        <v>0</v>
      </c>
      <c r="J1244" s="34">
        <f>IFERROR(VLOOKUP($H1244,'Gen F Rev'!$A:$M,16,FALSE),0)</f>
        <v>0</v>
      </c>
      <c r="K1244" s="42">
        <f>IFERROR(VLOOKUP($H1244,'Gen F Rev'!$A:$M,17,FALSE),0)</f>
        <v>0</v>
      </c>
      <c r="L1244" s="34">
        <f>IFERROR(VLOOKUP($H1244,'Gen F Exp'!$A:$E,15,FALSE),0)</f>
        <v>0</v>
      </c>
      <c r="M1244" s="34">
        <f>IFERROR(VLOOKUP($H1244,'Gen F Exp'!$A:$E,16,FALSE),0)</f>
        <v>0</v>
      </c>
      <c r="N1244" s="42">
        <f>IFERROR(VLOOKUP($H1244,'Gen F Exp'!$A:$E,17,FALSE),0)</f>
        <v>0</v>
      </c>
      <c r="O1244" s="34">
        <f>IFERROR(VLOOKUP($H1244,'Water F Rev'!$A:$L,15,FALSE),0)</f>
        <v>0</v>
      </c>
      <c r="P1244" s="34">
        <f>IFERROR(VLOOKUP($H1244,'Water F Rev'!$A:$L,16,FALSE),0)</f>
        <v>0</v>
      </c>
      <c r="Q1244" s="42">
        <f>IFERROR(VLOOKUP($H1244,'Water F Rev'!$A:$L,17,FALSE),0)</f>
        <v>0</v>
      </c>
      <c r="R1244" s="34">
        <f>IFERROR(VLOOKUP($H1244,'Water F Exp'!$A:$K,15,FALSE),0)</f>
        <v>0</v>
      </c>
      <c r="S1244" s="34">
        <f>IFERROR(VLOOKUP($H1244,'Water F Exp'!$A:$K,16,FALSE),0)</f>
        <v>0</v>
      </c>
      <c r="T1244" s="42">
        <f>IFERROR(VLOOKUP($H1244,'Water F Exp'!$A:$K,17,FALSE),0)</f>
        <v>0</v>
      </c>
      <c r="U1244" s="34">
        <f ca="1">IFERROR(VLOOKUP($H1244,'Sewer F Rev'!$A:$E,15,FALSE),0)</f>
        <v>0</v>
      </c>
      <c r="V1244" s="34">
        <f ca="1">IFERROR(VLOOKUP($H1244,'Sewer F Rev'!$A:$E,16,FALSE),0)</f>
        <v>0</v>
      </c>
      <c r="W1244" s="42">
        <f ca="1">IFERROR(VLOOKUP($H1244,'Sewer F Rev'!$A:$E,17,FALSE),0)</f>
        <v>0</v>
      </c>
      <c r="X1244" s="34">
        <f>IFERROR(VLOOKUP($H1244,'Sewer F Exp'!$A:$B,15,FALSE),0)</f>
        <v>0</v>
      </c>
      <c r="Y1244" s="34">
        <f>IFERROR(VLOOKUP($H1244,'Sewer F Exp'!$A:$B,16,FALSE),0)</f>
        <v>0</v>
      </c>
      <c r="Z1244" s="42">
        <f>IFERROR(VLOOKUP($H1244,'Sewer F Exp'!$A:$B,17,FALSE),0)</f>
        <v>0</v>
      </c>
      <c r="AA1244" s="34">
        <f>IFERROR(VLOOKUP($H1244,'Refuse F Rev'!$A:$E,15,FALSE),0)</f>
        <v>0</v>
      </c>
      <c r="AB1244" s="34">
        <f>IFERROR(VLOOKUP($H1244,'Refuse F Rev'!$A:$E,16,FALSE),0)</f>
        <v>0</v>
      </c>
      <c r="AC1244" s="42">
        <f>IFERROR(VLOOKUP($H1244,'Refuse F Rev'!$A:$E,17,FALSE),0)</f>
        <v>0</v>
      </c>
      <c r="AD1244" s="34">
        <f>IFERROR(VLOOKUP($H1244,'Refuse F Exp'!$A:$E,15,FALSE),0)</f>
        <v>0</v>
      </c>
      <c r="AE1244" s="34">
        <f>IFERROR(VLOOKUP($H1244,'Refuse F Exp'!$A:$E,16,FALSE),0)</f>
        <v>0</v>
      </c>
      <c r="AF1244" s="42">
        <f>IFERROR(VLOOKUP($H1244,'Refuse F Exp'!$A:$E,17,FALSE),0)</f>
        <v>0</v>
      </c>
      <c r="AG1244" s="34">
        <f>IFERROR(VLOOKUP($H1244,#REF!,10,FALSE),0)</f>
        <v>0</v>
      </c>
      <c r="AH1244" s="34">
        <f>IFERROR(VLOOKUP($H1244,#REF!,11,FALSE),0)</f>
        <v>0</v>
      </c>
      <c r="AI1244" s="42">
        <f>IFERROR(VLOOKUP($H1244,#REF!,12,FALSE),0)</f>
        <v>0</v>
      </c>
      <c r="AJ1244" s="34">
        <f>IFERROR(VLOOKUP($H1244,#REF!,10,FALSE),0)</f>
        <v>0</v>
      </c>
      <c r="AK1244" s="34">
        <f>IFERROR(VLOOKUP($H1244,#REF!,11,FALSE),0)</f>
        <v>0</v>
      </c>
      <c r="AL1244" s="42">
        <f>IFERROR(VLOOKUP($H1244,#REF!,12,FALSE),0)</f>
        <v>0</v>
      </c>
      <c r="AM1244" s="34">
        <f>IFERROR(VLOOKUP($H1244,#REF!,10,FALSE),0)</f>
        <v>0</v>
      </c>
      <c r="AN1244" s="34">
        <f>IFERROR(VLOOKUP($H1244,#REF!,11,FALSE),0)</f>
        <v>0</v>
      </c>
      <c r="AO1244" s="42">
        <f>IFERROR(VLOOKUP($H1244,#REF!,12,FALSE),0)</f>
        <v>0</v>
      </c>
      <c r="AP1244" s="34">
        <f>IFERROR(VLOOKUP($H1244,#REF!,10,FALSE),0)</f>
        <v>0</v>
      </c>
      <c r="AQ1244" s="34">
        <f>IFERROR(VLOOKUP($H1244,#REF!,11,FALSE),0)</f>
        <v>0</v>
      </c>
      <c r="AR1244" s="42">
        <f>IFERROR(VLOOKUP($H1244,#REF!,12,FALSE),0)</f>
        <v>0</v>
      </c>
      <c r="AS1244" s="34">
        <f>IFERROR(VLOOKUP($H1244,#REF!,13,FALSE),0)</f>
        <v>0</v>
      </c>
      <c r="AT1244" s="34">
        <f>IFERROR(VLOOKUP($H1244,#REF!,14,FALSE),0)</f>
        <v>0</v>
      </c>
      <c r="AU1244" s="42">
        <f>IFERROR(VLOOKUP($H1244,#REF!,15,FALSE),0)</f>
        <v>0</v>
      </c>
      <c r="AV1244" s="34">
        <f>IFERROR(VLOOKUP($H1244,#REF!,15,FALSE),0)</f>
        <v>0</v>
      </c>
      <c r="AW1244" s="34">
        <f>IFERROR(VLOOKUP($H1244,#REF!,16,FALSE),0)</f>
        <v>0</v>
      </c>
      <c r="AX1244" s="42">
        <f>IFERROR(VLOOKUP($H1244,#REF!,17,FALSE),0)</f>
        <v>0</v>
      </c>
    </row>
    <row r="1245" spans="1:50" x14ac:dyDescent="0.3">
      <c r="A1245" s="33" t="str">
        <f t="shared" si="76"/>
        <v>0</v>
      </c>
      <c r="B1245" s="33">
        <f>+'R&amp;E EXPORT'!B1220</f>
        <v>0</v>
      </c>
      <c r="C1245" t="str">
        <f>IFERROR(VLOOKUP(A1245,'MCSJ Export'!A:C,3,FALSE),"")</f>
        <v/>
      </c>
      <c r="D1245" s="37">
        <f t="shared" ca="1" si="77"/>
        <v>0</v>
      </c>
      <c r="E1245" s="37">
        <f t="shared" ca="1" si="78"/>
        <v>0</v>
      </c>
      <c r="F1245" s="37">
        <f t="shared" ca="1" si="79"/>
        <v>0</v>
      </c>
      <c r="G1245" s="37"/>
      <c r="H1245" s="33">
        <f>+'R&amp;E EXPORT'!A1220</f>
        <v>0</v>
      </c>
      <c r="I1245" s="34">
        <f>IFERROR(VLOOKUP($H1245,'Gen F Rev'!$A:$M,15,FALSE),0)</f>
        <v>0</v>
      </c>
      <c r="J1245" s="34">
        <f>IFERROR(VLOOKUP($H1245,'Gen F Rev'!$A:$M,16,FALSE),0)</f>
        <v>0</v>
      </c>
      <c r="K1245" s="42">
        <f>IFERROR(VLOOKUP($H1245,'Gen F Rev'!$A:$M,17,FALSE),0)</f>
        <v>0</v>
      </c>
      <c r="L1245" s="34">
        <f>IFERROR(VLOOKUP($H1245,'Gen F Exp'!$A:$E,15,FALSE),0)</f>
        <v>0</v>
      </c>
      <c r="M1245" s="34">
        <f>IFERROR(VLOOKUP($H1245,'Gen F Exp'!$A:$E,16,FALSE),0)</f>
        <v>0</v>
      </c>
      <c r="N1245" s="42">
        <f>IFERROR(VLOOKUP($H1245,'Gen F Exp'!$A:$E,17,FALSE),0)</f>
        <v>0</v>
      </c>
      <c r="O1245" s="34">
        <f>IFERROR(VLOOKUP($H1245,'Water F Rev'!$A:$L,15,FALSE),0)</f>
        <v>0</v>
      </c>
      <c r="P1245" s="34">
        <f>IFERROR(VLOOKUP($H1245,'Water F Rev'!$A:$L,16,FALSE),0)</f>
        <v>0</v>
      </c>
      <c r="Q1245" s="42">
        <f>IFERROR(VLOOKUP($H1245,'Water F Rev'!$A:$L,17,FALSE),0)</f>
        <v>0</v>
      </c>
      <c r="R1245" s="34">
        <f>IFERROR(VLOOKUP($H1245,'Water F Exp'!$A:$K,15,FALSE),0)</f>
        <v>0</v>
      </c>
      <c r="S1245" s="34">
        <f>IFERROR(VLOOKUP($H1245,'Water F Exp'!$A:$K,16,FALSE),0)</f>
        <v>0</v>
      </c>
      <c r="T1245" s="42">
        <f>IFERROR(VLOOKUP($H1245,'Water F Exp'!$A:$K,17,FALSE),0)</f>
        <v>0</v>
      </c>
      <c r="U1245" s="34">
        <f ca="1">IFERROR(VLOOKUP($H1245,'Sewer F Rev'!$A:$E,15,FALSE),0)</f>
        <v>0</v>
      </c>
      <c r="V1245" s="34">
        <f ca="1">IFERROR(VLOOKUP($H1245,'Sewer F Rev'!$A:$E,16,FALSE),0)</f>
        <v>0</v>
      </c>
      <c r="W1245" s="42">
        <f ca="1">IFERROR(VLOOKUP($H1245,'Sewer F Rev'!$A:$E,17,FALSE),0)</f>
        <v>0</v>
      </c>
      <c r="X1245" s="34">
        <f>IFERROR(VLOOKUP($H1245,'Sewer F Exp'!$A:$B,15,FALSE),0)</f>
        <v>0</v>
      </c>
      <c r="Y1245" s="34">
        <f>IFERROR(VLOOKUP($H1245,'Sewer F Exp'!$A:$B,16,FALSE),0)</f>
        <v>0</v>
      </c>
      <c r="Z1245" s="42">
        <f>IFERROR(VLOOKUP($H1245,'Sewer F Exp'!$A:$B,17,FALSE),0)</f>
        <v>0</v>
      </c>
      <c r="AA1245" s="34">
        <f>IFERROR(VLOOKUP($H1245,'Refuse F Rev'!$A:$E,15,FALSE),0)</f>
        <v>0</v>
      </c>
      <c r="AB1245" s="34">
        <f>IFERROR(VLOOKUP($H1245,'Refuse F Rev'!$A:$E,16,FALSE),0)</f>
        <v>0</v>
      </c>
      <c r="AC1245" s="42">
        <f>IFERROR(VLOOKUP($H1245,'Refuse F Rev'!$A:$E,17,FALSE),0)</f>
        <v>0</v>
      </c>
      <c r="AD1245" s="34">
        <f>IFERROR(VLOOKUP($H1245,'Refuse F Exp'!$A:$E,15,FALSE),0)</f>
        <v>0</v>
      </c>
      <c r="AE1245" s="34">
        <f>IFERROR(VLOOKUP($H1245,'Refuse F Exp'!$A:$E,16,FALSE),0)</f>
        <v>0</v>
      </c>
      <c r="AF1245" s="42">
        <f>IFERROR(VLOOKUP($H1245,'Refuse F Exp'!$A:$E,17,FALSE),0)</f>
        <v>0</v>
      </c>
      <c r="AG1245" s="34">
        <f>IFERROR(VLOOKUP($H1245,#REF!,10,FALSE),0)</f>
        <v>0</v>
      </c>
      <c r="AH1245" s="34">
        <f>IFERROR(VLOOKUP($H1245,#REF!,11,FALSE),0)</f>
        <v>0</v>
      </c>
      <c r="AI1245" s="42">
        <f>IFERROR(VLOOKUP($H1245,#REF!,12,FALSE),0)</f>
        <v>0</v>
      </c>
      <c r="AJ1245" s="34">
        <f>IFERROR(VLOOKUP($H1245,#REF!,10,FALSE),0)</f>
        <v>0</v>
      </c>
      <c r="AK1245" s="34">
        <f>IFERROR(VLOOKUP($H1245,#REF!,11,FALSE),0)</f>
        <v>0</v>
      </c>
      <c r="AL1245" s="42">
        <f>IFERROR(VLOOKUP($H1245,#REF!,12,FALSE),0)</f>
        <v>0</v>
      </c>
      <c r="AM1245" s="34">
        <f>IFERROR(VLOOKUP($H1245,#REF!,10,FALSE),0)</f>
        <v>0</v>
      </c>
      <c r="AN1245" s="34">
        <f>IFERROR(VLOOKUP($H1245,#REF!,11,FALSE),0)</f>
        <v>0</v>
      </c>
      <c r="AO1245" s="42">
        <f>IFERROR(VLOOKUP($H1245,#REF!,12,FALSE),0)</f>
        <v>0</v>
      </c>
      <c r="AP1245" s="34">
        <f>IFERROR(VLOOKUP($H1245,#REF!,10,FALSE),0)</f>
        <v>0</v>
      </c>
      <c r="AQ1245" s="34">
        <f>IFERROR(VLOOKUP($H1245,#REF!,11,FALSE),0)</f>
        <v>0</v>
      </c>
      <c r="AR1245" s="42">
        <f>IFERROR(VLOOKUP($H1245,#REF!,12,FALSE),0)</f>
        <v>0</v>
      </c>
      <c r="AS1245" s="34">
        <f>IFERROR(VLOOKUP($H1245,#REF!,13,FALSE),0)</f>
        <v>0</v>
      </c>
      <c r="AT1245" s="34">
        <f>IFERROR(VLOOKUP($H1245,#REF!,14,FALSE),0)</f>
        <v>0</v>
      </c>
      <c r="AU1245" s="42">
        <f>IFERROR(VLOOKUP($H1245,#REF!,15,FALSE),0)</f>
        <v>0</v>
      </c>
      <c r="AV1245" s="34">
        <f>IFERROR(VLOOKUP($H1245,#REF!,15,FALSE),0)</f>
        <v>0</v>
      </c>
      <c r="AW1245" s="34">
        <f>IFERROR(VLOOKUP($H1245,#REF!,16,FALSE),0)</f>
        <v>0</v>
      </c>
      <c r="AX1245" s="42">
        <f>IFERROR(VLOOKUP($H1245,#REF!,17,FALSE),0)</f>
        <v>0</v>
      </c>
    </row>
    <row r="1246" spans="1:50" x14ac:dyDescent="0.3">
      <c r="A1246" s="33" t="str">
        <f t="shared" si="76"/>
        <v>0</v>
      </c>
      <c r="B1246" s="33">
        <f>+'R&amp;E EXPORT'!B1221</f>
        <v>0</v>
      </c>
      <c r="C1246" t="str">
        <f>IFERROR(VLOOKUP(A1246,'MCSJ Export'!A:C,3,FALSE),"")</f>
        <v/>
      </c>
      <c r="D1246" s="37">
        <f t="shared" ca="1" si="77"/>
        <v>0</v>
      </c>
      <c r="E1246" s="37">
        <f t="shared" ca="1" si="78"/>
        <v>0</v>
      </c>
      <c r="F1246" s="37">
        <f t="shared" ca="1" si="79"/>
        <v>0</v>
      </c>
      <c r="G1246" s="37"/>
      <c r="H1246" s="33">
        <f>+'R&amp;E EXPORT'!A1221</f>
        <v>0</v>
      </c>
      <c r="I1246" s="34">
        <f>IFERROR(VLOOKUP($H1246,'Gen F Rev'!$A:$M,15,FALSE),0)</f>
        <v>0</v>
      </c>
      <c r="J1246" s="34">
        <f>IFERROR(VLOOKUP($H1246,'Gen F Rev'!$A:$M,16,FALSE),0)</f>
        <v>0</v>
      </c>
      <c r="K1246" s="42">
        <f>IFERROR(VLOOKUP($H1246,'Gen F Rev'!$A:$M,17,FALSE),0)</f>
        <v>0</v>
      </c>
      <c r="L1246" s="34">
        <f>IFERROR(VLOOKUP($H1246,'Gen F Exp'!$A:$E,15,FALSE),0)</f>
        <v>0</v>
      </c>
      <c r="M1246" s="34">
        <f>IFERROR(VLOOKUP($H1246,'Gen F Exp'!$A:$E,16,FALSE),0)</f>
        <v>0</v>
      </c>
      <c r="N1246" s="42">
        <f>IFERROR(VLOOKUP($H1246,'Gen F Exp'!$A:$E,17,FALSE),0)</f>
        <v>0</v>
      </c>
      <c r="O1246" s="34">
        <f>IFERROR(VLOOKUP($H1246,'Water F Rev'!$A:$L,15,FALSE),0)</f>
        <v>0</v>
      </c>
      <c r="P1246" s="34">
        <f>IFERROR(VLOOKUP($H1246,'Water F Rev'!$A:$L,16,FALSE),0)</f>
        <v>0</v>
      </c>
      <c r="Q1246" s="42">
        <f>IFERROR(VLOOKUP($H1246,'Water F Rev'!$A:$L,17,FALSE),0)</f>
        <v>0</v>
      </c>
      <c r="R1246" s="34">
        <f>IFERROR(VLOOKUP($H1246,'Water F Exp'!$A:$K,15,FALSE),0)</f>
        <v>0</v>
      </c>
      <c r="S1246" s="34">
        <f>IFERROR(VLOOKUP($H1246,'Water F Exp'!$A:$K,16,FALSE),0)</f>
        <v>0</v>
      </c>
      <c r="T1246" s="42">
        <f>IFERROR(VLOOKUP($H1246,'Water F Exp'!$A:$K,17,FALSE),0)</f>
        <v>0</v>
      </c>
      <c r="U1246" s="34">
        <f ca="1">IFERROR(VLOOKUP($H1246,'Sewer F Rev'!$A:$E,15,FALSE),0)</f>
        <v>0</v>
      </c>
      <c r="V1246" s="34">
        <f ca="1">IFERROR(VLOOKUP($H1246,'Sewer F Rev'!$A:$E,16,FALSE),0)</f>
        <v>0</v>
      </c>
      <c r="W1246" s="42">
        <f ca="1">IFERROR(VLOOKUP($H1246,'Sewer F Rev'!$A:$E,17,FALSE),0)</f>
        <v>0</v>
      </c>
      <c r="X1246" s="34">
        <f>IFERROR(VLOOKUP($H1246,'Sewer F Exp'!$A:$B,15,FALSE),0)</f>
        <v>0</v>
      </c>
      <c r="Y1246" s="34">
        <f>IFERROR(VLOOKUP($H1246,'Sewer F Exp'!$A:$B,16,FALSE),0)</f>
        <v>0</v>
      </c>
      <c r="Z1246" s="42">
        <f>IFERROR(VLOOKUP($H1246,'Sewer F Exp'!$A:$B,17,FALSE),0)</f>
        <v>0</v>
      </c>
      <c r="AA1246" s="34">
        <f>IFERROR(VLOOKUP($H1246,'Refuse F Rev'!$A:$E,15,FALSE),0)</f>
        <v>0</v>
      </c>
      <c r="AB1246" s="34">
        <f>IFERROR(VLOOKUP($H1246,'Refuse F Rev'!$A:$E,16,FALSE),0)</f>
        <v>0</v>
      </c>
      <c r="AC1246" s="42">
        <f>IFERROR(VLOOKUP($H1246,'Refuse F Rev'!$A:$E,17,FALSE),0)</f>
        <v>0</v>
      </c>
      <c r="AD1246" s="34">
        <f>IFERROR(VLOOKUP($H1246,'Refuse F Exp'!$A:$E,15,FALSE),0)</f>
        <v>0</v>
      </c>
      <c r="AE1246" s="34">
        <f>IFERROR(VLOOKUP($H1246,'Refuse F Exp'!$A:$E,16,FALSE),0)</f>
        <v>0</v>
      </c>
      <c r="AF1246" s="42">
        <f>IFERROR(VLOOKUP($H1246,'Refuse F Exp'!$A:$E,17,FALSE),0)</f>
        <v>0</v>
      </c>
      <c r="AG1246" s="34">
        <f>IFERROR(VLOOKUP($H1246,#REF!,10,FALSE),0)</f>
        <v>0</v>
      </c>
      <c r="AH1246" s="34">
        <f>IFERROR(VLOOKUP($H1246,#REF!,11,FALSE),0)</f>
        <v>0</v>
      </c>
      <c r="AI1246" s="42">
        <f>IFERROR(VLOOKUP($H1246,#REF!,12,FALSE),0)</f>
        <v>0</v>
      </c>
      <c r="AJ1246" s="34">
        <f>IFERROR(VLOOKUP($H1246,#REF!,10,FALSE),0)</f>
        <v>0</v>
      </c>
      <c r="AK1246" s="34">
        <f>IFERROR(VLOOKUP($H1246,#REF!,11,FALSE),0)</f>
        <v>0</v>
      </c>
      <c r="AL1246" s="42">
        <f>IFERROR(VLOOKUP($H1246,#REF!,12,FALSE),0)</f>
        <v>0</v>
      </c>
      <c r="AM1246" s="34">
        <f>IFERROR(VLOOKUP($H1246,#REF!,10,FALSE),0)</f>
        <v>0</v>
      </c>
      <c r="AN1246" s="34">
        <f>IFERROR(VLOOKUP($H1246,#REF!,11,FALSE),0)</f>
        <v>0</v>
      </c>
      <c r="AO1246" s="42">
        <f>IFERROR(VLOOKUP($H1246,#REF!,12,FALSE),0)</f>
        <v>0</v>
      </c>
      <c r="AP1246" s="34">
        <f>IFERROR(VLOOKUP($H1246,#REF!,10,FALSE),0)</f>
        <v>0</v>
      </c>
      <c r="AQ1246" s="34">
        <f>IFERROR(VLOOKUP($H1246,#REF!,11,FALSE),0)</f>
        <v>0</v>
      </c>
      <c r="AR1246" s="42">
        <f>IFERROR(VLOOKUP($H1246,#REF!,12,FALSE),0)</f>
        <v>0</v>
      </c>
      <c r="AS1246" s="34">
        <f>IFERROR(VLOOKUP($H1246,#REF!,13,FALSE),0)</f>
        <v>0</v>
      </c>
      <c r="AT1246" s="34">
        <f>IFERROR(VLOOKUP($H1246,#REF!,14,FALSE),0)</f>
        <v>0</v>
      </c>
      <c r="AU1246" s="42">
        <f>IFERROR(VLOOKUP($H1246,#REF!,15,FALSE),0)</f>
        <v>0</v>
      </c>
      <c r="AV1246" s="34">
        <f>IFERROR(VLOOKUP($H1246,#REF!,15,FALSE),0)</f>
        <v>0</v>
      </c>
      <c r="AW1246" s="34">
        <f>IFERROR(VLOOKUP($H1246,#REF!,16,FALSE),0)</f>
        <v>0</v>
      </c>
      <c r="AX1246" s="42">
        <f>IFERROR(VLOOKUP($H1246,#REF!,17,FALSE),0)</f>
        <v>0</v>
      </c>
    </row>
    <row r="1247" spans="1:50" x14ac:dyDescent="0.3">
      <c r="A1247" s="33" t="str">
        <f t="shared" si="76"/>
        <v>0</v>
      </c>
      <c r="B1247" s="33">
        <f>+'R&amp;E EXPORT'!B1222</f>
        <v>0</v>
      </c>
      <c r="C1247" t="str">
        <f>IFERROR(VLOOKUP(A1247,'MCSJ Export'!A:C,3,FALSE),"")</f>
        <v/>
      </c>
      <c r="D1247" s="37">
        <f t="shared" ca="1" si="77"/>
        <v>0</v>
      </c>
      <c r="E1247" s="37">
        <f t="shared" ca="1" si="78"/>
        <v>0</v>
      </c>
      <c r="F1247" s="37">
        <f t="shared" ca="1" si="79"/>
        <v>0</v>
      </c>
      <c r="G1247" s="37"/>
      <c r="H1247" s="33">
        <f>+'R&amp;E EXPORT'!A1222</f>
        <v>0</v>
      </c>
      <c r="I1247" s="34">
        <f>IFERROR(VLOOKUP($H1247,'Gen F Rev'!$A:$M,15,FALSE),0)</f>
        <v>0</v>
      </c>
      <c r="J1247" s="34">
        <f>IFERROR(VLOOKUP($H1247,'Gen F Rev'!$A:$M,16,FALSE),0)</f>
        <v>0</v>
      </c>
      <c r="K1247" s="42">
        <f>IFERROR(VLOOKUP($H1247,'Gen F Rev'!$A:$M,17,FALSE),0)</f>
        <v>0</v>
      </c>
      <c r="L1247" s="34">
        <f>IFERROR(VLOOKUP($H1247,'Gen F Exp'!$A:$E,15,FALSE),0)</f>
        <v>0</v>
      </c>
      <c r="M1247" s="34">
        <f>IFERROR(VLOOKUP($H1247,'Gen F Exp'!$A:$E,16,FALSE),0)</f>
        <v>0</v>
      </c>
      <c r="N1247" s="42">
        <f>IFERROR(VLOOKUP($H1247,'Gen F Exp'!$A:$E,17,FALSE),0)</f>
        <v>0</v>
      </c>
      <c r="O1247" s="34">
        <f>IFERROR(VLOOKUP($H1247,'Water F Rev'!$A:$L,15,FALSE),0)</f>
        <v>0</v>
      </c>
      <c r="P1247" s="34">
        <f>IFERROR(VLOOKUP($H1247,'Water F Rev'!$A:$L,16,FALSE),0)</f>
        <v>0</v>
      </c>
      <c r="Q1247" s="42">
        <f>IFERROR(VLOOKUP($H1247,'Water F Rev'!$A:$L,17,FALSE),0)</f>
        <v>0</v>
      </c>
      <c r="R1247" s="34">
        <f>IFERROR(VLOOKUP($H1247,'Water F Exp'!$A:$K,15,FALSE),0)</f>
        <v>0</v>
      </c>
      <c r="S1247" s="34">
        <f>IFERROR(VLOOKUP($H1247,'Water F Exp'!$A:$K,16,FALSE),0)</f>
        <v>0</v>
      </c>
      <c r="T1247" s="42">
        <f>IFERROR(VLOOKUP($H1247,'Water F Exp'!$A:$K,17,FALSE),0)</f>
        <v>0</v>
      </c>
      <c r="U1247" s="34">
        <f ca="1">IFERROR(VLOOKUP($H1247,'Sewer F Rev'!$A:$E,15,FALSE),0)</f>
        <v>0</v>
      </c>
      <c r="V1247" s="34">
        <f ca="1">IFERROR(VLOOKUP($H1247,'Sewer F Rev'!$A:$E,16,FALSE),0)</f>
        <v>0</v>
      </c>
      <c r="W1247" s="42">
        <f ca="1">IFERROR(VLOOKUP($H1247,'Sewer F Rev'!$A:$E,17,FALSE),0)</f>
        <v>0</v>
      </c>
      <c r="X1247" s="34">
        <f>IFERROR(VLOOKUP($H1247,'Sewer F Exp'!$A:$B,15,FALSE),0)</f>
        <v>0</v>
      </c>
      <c r="Y1247" s="34">
        <f>IFERROR(VLOOKUP($H1247,'Sewer F Exp'!$A:$B,16,FALSE),0)</f>
        <v>0</v>
      </c>
      <c r="Z1247" s="42">
        <f>IFERROR(VLOOKUP($H1247,'Sewer F Exp'!$A:$B,17,FALSE),0)</f>
        <v>0</v>
      </c>
      <c r="AA1247" s="34">
        <f>IFERROR(VLOOKUP($H1247,'Refuse F Rev'!$A:$E,15,FALSE),0)</f>
        <v>0</v>
      </c>
      <c r="AB1247" s="34">
        <f>IFERROR(VLOOKUP($H1247,'Refuse F Rev'!$A:$E,16,FALSE),0)</f>
        <v>0</v>
      </c>
      <c r="AC1247" s="42">
        <f>IFERROR(VLOOKUP($H1247,'Refuse F Rev'!$A:$E,17,FALSE),0)</f>
        <v>0</v>
      </c>
      <c r="AD1247" s="34">
        <f>IFERROR(VLOOKUP($H1247,'Refuse F Exp'!$A:$E,15,FALSE),0)</f>
        <v>0</v>
      </c>
      <c r="AE1247" s="34">
        <f>IFERROR(VLOOKUP($H1247,'Refuse F Exp'!$A:$E,16,FALSE),0)</f>
        <v>0</v>
      </c>
      <c r="AF1247" s="42">
        <f>IFERROR(VLOOKUP($H1247,'Refuse F Exp'!$A:$E,17,FALSE),0)</f>
        <v>0</v>
      </c>
      <c r="AG1247" s="34">
        <f>IFERROR(VLOOKUP($H1247,#REF!,10,FALSE),0)</f>
        <v>0</v>
      </c>
      <c r="AH1247" s="34">
        <f>IFERROR(VLOOKUP($H1247,#REF!,11,FALSE),0)</f>
        <v>0</v>
      </c>
      <c r="AI1247" s="42">
        <f>IFERROR(VLOOKUP($H1247,#REF!,12,FALSE),0)</f>
        <v>0</v>
      </c>
      <c r="AJ1247" s="34">
        <f>IFERROR(VLOOKUP($H1247,#REF!,10,FALSE),0)</f>
        <v>0</v>
      </c>
      <c r="AK1247" s="34">
        <f>IFERROR(VLOOKUP($H1247,#REF!,11,FALSE),0)</f>
        <v>0</v>
      </c>
      <c r="AL1247" s="42">
        <f>IFERROR(VLOOKUP($H1247,#REF!,12,FALSE),0)</f>
        <v>0</v>
      </c>
      <c r="AM1247" s="34">
        <f>IFERROR(VLOOKUP($H1247,#REF!,10,FALSE),0)</f>
        <v>0</v>
      </c>
      <c r="AN1247" s="34">
        <f>IFERROR(VLOOKUP($H1247,#REF!,11,FALSE),0)</f>
        <v>0</v>
      </c>
      <c r="AO1247" s="42">
        <f>IFERROR(VLOOKUP($H1247,#REF!,12,FALSE),0)</f>
        <v>0</v>
      </c>
      <c r="AP1247" s="34">
        <f>IFERROR(VLOOKUP($H1247,#REF!,10,FALSE),0)</f>
        <v>0</v>
      </c>
      <c r="AQ1247" s="34">
        <f>IFERROR(VLOOKUP($H1247,#REF!,11,FALSE),0)</f>
        <v>0</v>
      </c>
      <c r="AR1247" s="42">
        <f>IFERROR(VLOOKUP($H1247,#REF!,12,FALSE),0)</f>
        <v>0</v>
      </c>
      <c r="AS1247" s="34">
        <f>IFERROR(VLOOKUP($H1247,#REF!,13,FALSE),0)</f>
        <v>0</v>
      </c>
      <c r="AT1247" s="34">
        <f>IFERROR(VLOOKUP($H1247,#REF!,14,FALSE),0)</f>
        <v>0</v>
      </c>
      <c r="AU1247" s="42">
        <f>IFERROR(VLOOKUP($H1247,#REF!,15,FALSE),0)</f>
        <v>0</v>
      </c>
      <c r="AV1247" s="34">
        <f>IFERROR(VLOOKUP($H1247,#REF!,15,FALSE),0)</f>
        <v>0</v>
      </c>
      <c r="AW1247" s="34">
        <f>IFERROR(VLOOKUP($H1247,#REF!,16,FALSE),0)</f>
        <v>0</v>
      </c>
      <c r="AX1247" s="42">
        <f>IFERROR(VLOOKUP($H1247,#REF!,17,FALSE),0)</f>
        <v>0</v>
      </c>
    </row>
    <row r="1248" spans="1:50" x14ac:dyDescent="0.3">
      <c r="A1248" s="33" t="str">
        <f t="shared" si="76"/>
        <v>0</v>
      </c>
      <c r="B1248" s="33">
        <f>+'R&amp;E EXPORT'!B1223</f>
        <v>0</v>
      </c>
      <c r="C1248" t="str">
        <f>IFERROR(VLOOKUP(A1248,'MCSJ Export'!A:C,3,FALSE),"")</f>
        <v/>
      </c>
      <c r="D1248" s="37">
        <f t="shared" ca="1" si="77"/>
        <v>0</v>
      </c>
      <c r="E1248" s="37">
        <f t="shared" ca="1" si="78"/>
        <v>0</v>
      </c>
      <c r="F1248" s="37">
        <f t="shared" ca="1" si="79"/>
        <v>0</v>
      </c>
      <c r="G1248" s="37"/>
      <c r="H1248" s="33">
        <f>+'R&amp;E EXPORT'!A1223</f>
        <v>0</v>
      </c>
      <c r="I1248" s="34">
        <f>IFERROR(VLOOKUP($H1248,'Gen F Rev'!$A:$M,15,FALSE),0)</f>
        <v>0</v>
      </c>
      <c r="J1248" s="34">
        <f>IFERROR(VLOOKUP($H1248,'Gen F Rev'!$A:$M,16,FALSE),0)</f>
        <v>0</v>
      </c>
      <c r="K1248" s="42">
        <f>IFERROR(VLOOKUP($H1248,'Gen F Rev'!$A:$M,17,FALSE),0)</f>
        <v>0</v>
      </c>
      <c r="L1248" s="34">
        <f>IFERROR(VLOOKUP($H1248,'Gen F Exp'!$A:$E,15,FALSE),0)</f>
        <v>0</v>
      </c>
      <c r="M1248" s="34">
        <f>IFERROR(VLOOKUP($H1248,'Gen F Exp'!$A:$E,16,FALSE),0)</f>
        <v>0</v>
      </c>
      <c r="N1248" s="42">
        <f>IFERROR(VLOOKUP($H1248,'Gen F Exp'!$A:$E,17,FALSE),0)</f>
        <v>0</v>
      </c>
      <c r="O1248" s="34">
        <f>IFERROR(VLOOKUP($H1248,'Water F Rev'!$A:$L,15,FALSE),0)</f>
        <v>0</v>
      </c>
      <c r="P1248" s="34">
        <f>IFERROR(VLOOKUP($H1248,'Water F Rev'!$A:$L,16,FALSE),0)</f>
        <v>0</v>
      </c>
      <c r="Q1248" s="42">
        <f>IFERROR(VLOOKUP($H1248,'Water F Rev'!$A:$L,17,FALSE),0)</f>
        <v>0</v>
      </c>
      <c r="R1248" s="34">
        <f>IFERROR(VLOOKUP($H1248,'Water F Exp'!$A:$K,15,FALSE),0)</f>
        <v>0</v>
      </c>
      <c r="S1248" s="34">
        <f>IFERROR(VLOOKUP($H1248,'Water F Exp'!$A:$K,16,FALSE),0)</f>
        <v>0</v>
      </c>
      <c r="T1248" s="42">
        <f>IFERROR(VLOOKUP($H1248,'Water F Exp'!$A:$K,17,FALSE),0)</f>
        <v>0</v>
      </c>
      <c r="U1248" s="34">
        <f ca="1">IFERROR(VLOOKUP($H1248,'Sewer F Rev'!$A:$E,15,FALSE),0)</f>
        <v>0</v>
      </c>
      <c r="V1248" s="34">
        <f ca="1">IFERROR(VLOOKUP($H1248,'Sewer F Rev'!$A:$E,16,FALSE),0)</f>
        <v>0</v>
      </c>
      <c r="W1248" s="42">
        <f ca="1">IFERROR(VLOOKUP($H1248,'Sewer F Rev'!$A:$E,17,FALSE),0)</f>
        <v>0</v>
      </c>
      <c r="X1248" s="34">
        <f>IFERROR(VLOOKUP($H1248,'Sewer F Exp'!$A:$B,15,FALSE),0)</f>
        <v>0</v>
      </c>
      <c r="Y1248" s="34">
        <f>IFERROR(VLOOKUP($H1248,'Sewer F Exp'!$A:$B,16,FALSE),0)</f>
        <v>0</v>
      </c>
      <c r="Z1248" s="42">
        <f>IFERROR(VLOOKUP($H1248,'Sewer F Exp'!$A:$B,17,FALSE),0)</f>
        <v>0</v>
      </c>
      <c r="AA1248" s="34">
        <f>IFERROR(VLOOKUP($H1248,'Refuse F Rev'!$A:$E,15,FALSE),0)</f>
        <v>0</v>
      </c>
      <c r="AB1248" s="34">
        <f>IFERROR(VLOOKUP($H1248,'Refuse F Rev'!$A:$E,16,FALSE),0)</f>
        <v>0</v>
      </c>
      <c r="AC1248" s="42">
        <f>IFERROR(VLOOKUP($H1248,'Refuse F Rev'!$A:$E,17,FALSE),0)</f>
        <v>0</v>
      </c>
      <c r="AD1248" s="34">
        <f>IFERROR(VLOOKUP($H1248,'Refuse F Exp'!$A:$E,15,FALSE),0)</f>
        <v>0</v>
      </c>
      <c r="AE1248" s="34">
        <f>IFERROR(VLOOKUP($H1248,'Refuse F Exp'!$A:$E,16,FALSE),0)</f>
        <v>0</v>
      </c>
      <c r="AF1248" s="42">
        <f>IFERROR(VLOOKUP($H1248,'Refuse F Exp'!$A:$E,17,FALSE),0)</f>
        <v>0</v>
      </c>
      <c r="AG1248" s="34">
        <f>IFERROR(VLOOKUP($H1248,#REF!,10,FALSE),0)</f>
        <v>0</v>
      </c>
      <c r="AH1248" s="34">
        <f>IFERROR(VLOOKUP($H1248,#REF!,11,FALSE),0)</f>
        <v>0</v>
      </c>
      <c r="AI1248" s="42">
        <f>IFERROR(VLOOKUP($H1248,#REF!,12,FALSE),0)</f>
        <v>0</v>
      </c>
      <c r="AJ1248" s="34">
        <f>IFERROR(VLOOKUP($H1248,#REF!,10,FALSE),0)</f>
        <v>0</v>
      </c>
      <c r="AK1248" s="34">
        <f>IFERROR(VLOOKUP($H1248,#REF!,11,FALSE),0)</f>
        <v>0</v>
      </c>
      <c r="AL1248" s="42">
        <f>IFERROR(VLOOKUP($H1248,#REF!,12,FALSE),0)</f>
        <v>0</v>
      </c>
      <c r="AM1248" s="34">
        <f>IFERROR(VLOOKUP($H1248,#REF!,10,FALSE),0)</f>
        <v>0</v>
      </c>
      <c r="AN1248" s="34">
        <f>IFERROR(VLOOKUP($H1248,#REF!,11,FALSE),0)</f>
        <v>0</v>
      </c>
      <c r="AO1248" s="42">
        <f>IFERROR(VLOOKUP($H1248,#REF!,12,FALSE),0)</f>
        <v>0</v>
      </c>
      <c r="AP1248" s="34">
        <f>IFERROR(VLOOKUP($H1248,#REF!,10,FALSE),0)</f>
        <v>0</v>
      </c>
      <c r="AQ1248" s="34">
        <f>IFERROR(VLOOKUP($H1248,#REF!,11,FALSE),0)</f>
        <v>0</v>
      </c>
      <c r="AR1248" s="42">
        <f>IFERROR(VLOOKUP($H1248,#REF!,12,FALSE),0)</f>
        <v>0</v>
      </c>
      <c r="AS1248" s="34">
        <f>IFERROR(VLOOKUP($H1248,#REF!,13,FALSE),0)</f>
        <v>0</v>
      </c>
      <c r="AT1248" s="34">
        <f>IFERROR(VLOOKUP($H1248,#REF!,14,FALSE),0)</f>
        <v>0</v>
      </c>
      <c r="AU1248" s="42">
        <f>IFERROR(VLOOKUP($H1248,#REF!,15,FALSE),0)</f>
        <v>0</v>
      </c>
      <c r="AV1248" s="34">
        <f>IFERROR(VLOOKUP($H1248,#REF!,15,FALSE),0)</f>
        <v>0</v>
      </c>
      <c r="AW1248" s="34">
        <f>IFERROR(VLOOKUP($H1248,#REF!,16,FALSE),0)</f>
        <v>0</v>
      </c>
      <c r="AX1248" s="42">
        <f>IFERROR(VLOOKUP($H1248,#REF!,17,FALSE),0)</f>
        <v>0</v>
      </c>
    </row>
    <row r="1249" spans="1:50" x14ac:dyDescent="0.3">
      <c r="A1249" s="33" t="str">
        <f t="shared" si="76"/>
        <v>0</v>
      </c>
      <c r="B1249" s="33">
        <f>+'R&amp;E EXPORT'!B1224</f>
        <v>0</v>
      </c>
      <c r="C1249" t="str">
        <f>IFERROR(VLOOKUP(A1249,'MCSJ Export'!A:C,3,FALSE),"")</f>
        <v/>
      </c>
      <c r="D1249" s="37">
        <f t="shared" ca="1" si="77"/>
        <v>0</v>
      </c>
      <c r="E1249" s="37">
        <f t="shared" ca="1" si="78"/>
        <v>0</v>
      </c>
      <c r="F1249" s="37">
        <f t="shared" ca="1" si="79"/>
        <v>0</v>
      </c>
      <c r="G1249" s="37"/>
      <c r="H1249" s="33">
        <f>+'R&amp;E EXPORT'!A1224</f>
        <v>0</v>
      </c>
      <c r="I1249" s="34">
        <f>IFERROR(VLOOKUP($H1249,'Gen F Rev'!$A:$M,15,FALSE),0)</f>
        <v>0</v>
      </c>
      <c r="J1249" s="34">
        <f>IFERROR(VLOOKUP($H1249,'Gen F Rev'!$A:$M,16,FALSE),0)</f>
        <v>0</v>
      </c>
      <c r="K1249" s="42">
        <f>IFERROR(VLOOKUP($H1249,'Gen F Rev'!$A:$M,17,FALSE),0)</f>
        <v>0</v>
      </c>
      <c r="L1249" s="34">
        <f>IFERROR(VLOOKUP($H1249,'Gen F Exp'!$A:$E,15,FALSE),0)</f>
        <v>0</v>
      </c>
      <c r="M1249" s="34">
        <f>IFERROR(VLOOKUP($H1249,'Gen F Exp'!$A:$E,16,FALSE),0)</f>
        <v>0</v>
      </c>
      <c r="N1249" s="42">
        <f>IFERROR(VLOOKUP($H1249,'Gen F Exp'!$A:$E,17,FALSE),0)</f>
        <v>0</v>
      </c>
      <c r="O1249" s="34">
        <f>IFERROR(VLOOKUP($H1249,'Water F Rev'!$A:$L,15,FALSE),0)</f>
        <v>0</v>
      </c>
      <c r="P1249" s="34">
        <f>IFERROR(VLOOKUP($H1249,'Water F Rev'!$A:$L,16,FALSE),0)</f>
        <v>0</v>
      </c>
      <c r="Q1249" s="42">
        <f>IFERROR(VLOOKUP($H1249,'Water F Rev'!$A:$L,17,FALSE),0)</f>
        <v>0</v>
      </c>
      <c r="R1249" s="34">
        <f>IFERROR(VLOOKUP($H1249,'Water F Exp'!$A:$K,15,FALSE),0)</f>
        <v>0</v>
      </c>
      <c r="S1249" s="34">
        <f>IFERROR(VLOOKUP($H1249,'Water F Exp'!$A:$K,16,FALSE),0)</f>
        <v>0</v>
      </c>
      <c r="T1249" s="42">
        <f>IFERROR(VLOOKUP($H1249,'Water F Exp'!$A:$K,17,FALSE),0)</f>
        <v>0</v>
      </c>
      <c r="U1249" s="34">
        <f ca="1">IFERROR(VLOOKUP($H1249,'Sewer F Rev'!$A:$E,15,FALSE),0)</f>
        <v>0</v>
      </c>
      <c r="V1249" s="34">
        <f ca="1">IFERROR(VLOOKUP($H1249,'Sewer F Rev'!$A:$E,16,FALSE),0)</f>
        <v>0</v>
      </c>
      <c r="W1249" s="42">
        <f ca="1">IFERROR(VLOOKUP($H1249,'Sewer F Rev'!$A:$E,17,FALSE),0)</f>
        <v>0</v>
      </c>
      <c r="X1249" s="34">
        <f>IFERROR(VLOOKUP($H1249,'Sewer F Exp'!$A:$B,15,FALSE),0)</f>
        <v>0</v>
      </c>
      <c r="Y1249" s="34">
        <f>IFERROR(VLOOKUP($H1249,'Sewer F Exp'!$A:$B,16,FALSE),0)</f>
        <v>0</v>
      </c>
      <c r="Z1249" s="42">
        <f>IFERROR(VLOOKUP($H1249,'Sewer F Exp'!$A:$B,17,FALSE),0)</f>
        <v>0</v>
      </c>
      <c r="AA1249" s="34">
        <f>IFERROR(VLOOKUP($H1249,'Refuse F Rev'!$A:$E,15,FALSE),0)</f>
        <v>0</v>
      </c>
      <c r="AB1249" s="34">
        <f>IFERROR(VLOOKUP($H1249,'Refuse F Rev'!$A:$E,16,FALSE),0)</f>
        <v>0</v>
      </c>
      <c r="AC1249" s="42">
        <f>IFERROR(VLOOKUP($H1249,'Refuse F Rev'!$A:$E,17,FALSE),0)</f>
        <v>0</v>
      </c>
      <c r="AD1249" s="34">
        <f>IFERROR(VLOOKUP($H1249,'Refuse F Exp'!$A:$E,15,FALSE),0)</f>
        <v>0</v>
      </c>
      <c r="AE1249" s="34">
        <f>IFERROR(VLOOKUP($H1249,'Refuse F Exp'!$A:$E,16,FALSE),0)</f>
        <v>0</v>
      </c>
      <c r="AF1249" s="42">
        <f>IFERROR(VLOOKUP($H1249,'Refuse F Exp'!$A:$E,17,FALSE),0)</f>
        <v>0</v>
      </c>
      <c r="AG1249" s="34">
        <f>IFERROR(VLOOKUP($H1249,#REF!,10,FALSE),0)</f>
        <v>0</v>
      </c>
      <c r="AH1249" s="34">
        <f>IFERROR(VLOOKUP($H1249,#REF!,11,FALSE),0)</f>
        <v>0</v>
      </c>
      <c r="AI1249" s="42">
        <f>IFERROR(VLOOKUP($H1249,#REF!,12,FALSE),0)</f>
        <v>0</v>
      </c>
      <c r="AJ1249" s="34">
        <f>IFERROR(VLOOKUP($H1249,#REF!,10,FALSE),0)</f>
        <v>0</v>
      </c>
      <c r="AK1249" s="34">
        <f>IFERROR(VLOOKUP($H1249,#REF!,11,FALSE),0)</f>
        <v>0</v>
      </c>
      <c r="AL1249" s="42">
        <f>IFERROR(VLOOKUP($H1249,#REF!,12,FALSE),0)</f>
        <v>0</v>
      </c>
      <c r="AM1249" s="34">
        <f>IFERROR(VLOOKUP($H1249,#REF!,10,FALSE),0)</f>
        <v>0</v>
      </c>
      <c r="AN1249" s="34">
        <f>IFERROR(VLOOKUP($H1249,#REF!,11,FALSE),0)</f>
        <v>0</v>
      </c>
      <c r="AO1249" s="42">
        <f>IFERROR(VLOOKUP($H1249,#REF!,12,FALSE),0)</f>
        <v>0</v>
      </c>
      <c r="AP1249" s="34">
        <f>IFERROR(VLOOKUP($H1249,#REF!,10,FALSE),0)</f>
        <v>0</v>
      </c>
      <c r="AQ1249" s="34">
        <f>IFERROR(VLOOKUP($H1249,#REF!,11,FALSE),0)</f>
        <v>0</v>
      </c>
      <c r="AR1249" s="42">
        <f>IFERROR(VLOOKUP($H1249,#REF!,12,FALSE),0)</f>
        <v>0</v>
      </c>
      <c r="AS1249" s="34">
        <f>IFERROR(VLOOKUP($H1249,#REF!,13,FALSE),0)</f>
        <v>0</v>
      </c>
      <c r="AT1249" s="34">
        <f>IFERROR(VLOOKUP($H1249,#REF!,14,FALSE),0)</f>
        <v>0</v>
      </c>
      <c r="AU1249" s="42">
        <f>IFERROR(VLOOKUP($H1249,#REF!,15,FALSE),0)</f>
        <v>0</v>
      </c>
      <c r="AV1249" s="34">
        <f>IFERROR(VLOOKUP($H1249,#REF!,15,FALSE),0)</f>
        <v>0</v>
      </c>
      <c r="AW1249" s="34">
        <f>IFERROR(VLOOKUP($H1249,#REF!,16,FALSE),0)</f>
        <v>0</v>
      </c>
      <c r="AX1249" s="42">
        <f>IFERROR(VLOOKUP($H1249,#REF!,17,FALSE),0)</f>
        <v>0</v>
      </c>
    </row>
    <row r="1250" spans="1:50" x14ac:dyDescent="0.3">
      <c r="A1250" s="33" t="str">
        <f t="shared" si="76"/>
        <v>0</v>
      </c>
      <c r="B1250" s="33">
        <f>+'R&amp;E EXPORT'!B1225</f>
        <v>0</v>
      </c>
      <c r="C1250" t="str">
        <f>IFERROR(VLOOKUP(A1250,'MCSJ Export'!A:C,3,FALSE),"")</f>
        <v/>
      </c>
      <c r="D1250" s="37">
        <f t="shared" ca="1" si="77"/>
        <v>0</v>
      </c>
      <c r="E1250" s="37">
        <f t="shared" ca="1" si="78"/>
        <v>0</v>
      </c>
      <c r="F1250" s="37">
        <f t="shared" ca="1" si="79"/>
        <v>0</v>
      </c>
      <c r="G1250" s="37"/>
      <c r="H1250" s="33">
        <f>+'R&amp;E EXPORT'!A1225</f>
        <v>0</v>
      </c>
      <c r="I1250" s="34">
        <f>IFERROR(VLOOKUP($H1250,'Gen F Rev'!$A:$M,15,FALSE),0)</f>
        <v>0</v>
      </c>
      <c r="J1250" s="34">
        <f>IFERROR(VLOOKUP($H1250,'Gen F Rev'!$A:$M,16,FALSE),0)</f>
        <v>0</v>
      </c>
      <c r="K1250" s="42">
        <f>IFERROR(VLOOKUP($H1250,'Gen F Rev'!$A:$M,17,FALSE),0)</f>
        <v>0</v>
      </c>
      <c r="L1250" s="34">
        <f>IFERROR(VLOOKUP($H1250,'Gen F Exp'!$A:$E,15,FALSE),0)</f>
        <v>0</v>
      </c>
      <c r="M1250" s="34">
        <f>IFERROR(VLOOKUP($H1250,'Gen F Exp'!$A:$E,16,FALSE),0)</f>
        <v>0</v>
      </c>
      <c r="N1250" s="42">
        <f>IFERROR(VLOOKUP($H1250,'Gen F Exp'!$A:$E,17,FALSE),0)</f>
        <v>0</v>
      </c>
      <c r="O1250" s="34">
        <f>IFERROR(VLOOKUP($H1250,'Water F Rev'!$A:$L,15,FALSE),0)</f>
        <v>0</v>
      </c>
      <c r="P1250" s="34">
        <f>IFERROR(VLOOKUP($H1250,'Water F Rev'!$A:$L,16,FALSE),0)</f>
        <v>0</v>
      </c>
      <c r="Q1250" s="42">
        <f>IFERROR(VLOOKUP($H1250,'Water F Rev'!$A:$L,17,FALSE),0)</f>
        <v>0</v>
      </c>
      <c r="R1250" s="34">
        <f>IFERROR(VLOOKUP($H1250,'Water F Exp'!$A:$K,15,FALSE),0)</f>
        <v>0</v>
      </c>
      <c r="S1250" s="34">
        <f>IFERROR(VLOOKUP($H1250,'Water F Exp'!$A:$K,16,FALSE),0)</f>
        <v>0</v>
      </c>
      <c r="T1250" s="42">
        <f>IFERROR(VLOOKUP($H1250,'Water F Exp'!$A:$K,17,FALSE),0)</f>
        <v>0</v>
      </c>
      <c r="U1250" s="34">
        <f ca="1">IFERROR(VLOOKUP($H1250,'Sewer F Rev'!$A:$E,15,FALSE),0)</f>
        <v>0</v>
      </c>
      <c r="V1250" s="34">
        <f ca="1">IFERROR(VLOOKUP($H1250,'Sewer F Rev'!$A:$E,16,FALSE),0)</f>
        <v>0</v>
      </c>
      <c r="W1250" s="42">
        <f ca="1">IFERROR(VLOOKUP($H1250,'Sewer F Rev'!$A:$E,17,FALSE),0)</f>
        <v>0</v>
      </c>
      <c r="X1250" s="34">
        <f>IFERROR(VLOOKUP($H1250,'Sewer F Exp'!$A:$B,15,FALSE),0)</f>
        <v>0</v>
      </c>
      <c r="Y1250" s="34">
        <f>IFERROR(VLOOKUP($H1250,'Sewer F Exp'!$A:$B,16,FALSE),0)</f>
        <v>0</v>
      </c>
      <c r="Z1250" s="42">
        <f>IFERROR(VLOOKUP($H1250,'Sewer F Exp'!$A:$B,17,FALSE),0)</f>
        <v>0</v>
      </c>
      <c r="AA1250" s="34">
        <f>IFERROR(VLOOKUP($H1250,'Refuse F Rev'!$A:$E,15,FALSE),0)</f>
        <v>0</v>
      </c>
      <c r="AB1250" s="34">
        <f>IFERROR(VLOOKUP($H1250,'Refuse F Rev'!$A:$E,16,FALSE),0)</f>
        <v>0</v>
      </c>
      <c r="AC1250" s="42">
        <f>IFERROR(VLOOKUP($H1250,'Refuse F Rev'!$A:$E,17,FALSE),0)</f>
        <v>0</v>
      </c>
      <c r="AD1250" s="34">
        <f>IFERROR(VLOOKUP($H1250,'Refuse F Exp'!$A:$E,15,FALSE),0)</f>
        <v>0</v>
      </c>
      <c r="AE1250" s="34">
        <f>IFERROR(VLOOKUP($H1250,'Refuse F Exp'!$A:$E,16,FALSE),0)</f>
        <v>0</v>
      </c>
      <c r="AF1250" s="42">
        <f>IFERROR(VLOOKUP($H1250,'Refuse F Exp'!$A:$E,17,FALSE),0)</f>
        <v>0</v>
      </c>
      <c r="AG1250" s="34">
        <f>IFERROR(VLOOKUP($H1250,#REF!,10,FALSE),0)</f>
        <v>0</v>
      </c>
      <c r="AH1250" s="34">
        <f>IFERROR(VLOOKUP($H1250,#REF!,11,FALSE),0)</f>
        <v>0</v>
      </c>
      <c r="AI1250" s="42">
        <f>IFERROR(VLOOKUP($H1250,#REF!,12,FALSE),0)</f>
        <v>0</v>
      </c>
      <c r="AJ1250" s="34">
        <f>IFERROR(VLOOKUP($H1250,#REF!,10,FALSE),0)</f>
        <v>0</v>
      </c>
      <c r="AK1250" s="34">
        <f>IFERROR(VLOOKUP($H1250,#REF!,11,FALSE),0)</f>
        <v>0</v>
      </c>
      <c r="AL1250" s="42">
        <f>IFERROR(VLOOKUP($H1250,#REF!,12,FALSE),0)</f>
        <v>0</v>
      </c>
      <c r="AM1250" s="34">
        <f>IFERROR(VLOOKUP($H1250,#REF!,10,FALSE),0)</f>
        <v>0</v>
      </c>
      <c r="AN1250" s="34">
        <f>IFERROR(VLOOKUP($H1250,#REF!,11,FALSE),0)</f>
        <v>0</v>
      </c>
      <c r="AO1250" s="42">
        <f>IFERROR(VLOOKUP($H1250,#REF!,12,FALSE),0)</f>
        <v>0</v>
      </c>
      <c r="AP1250" s="34">
        <f>IFERROR(VLOOKUP($H1250,#REF!,10,FALSE),0)</f>
        <v>0</v>
      </c>
      <c r="AQ1250" s="34">
        <f>IFERROR(VLOOKUP($H1250,#REF!,11,FALSE),0)</f>
        <v>0</v>
      </c>
      <c r="AR1250" s="42">
        <f>IFERROR(VLOOKUP($H1250,#REF!,12,FALSE),0)</f>
        <v>0</v>
      </c>
      <c r="AS1250" s="34">
        <f>IFERROR(VLOOKUP($H1250,#REF!,13,FALSE),0)</f>
        <v>0</v>
      </c>
      <c r="AT1250" s="34">
        <f>IFERROR(VLOOKUP($H1250,#REF!,14,FALSE),0)</f>
        <v>0</v>
      </c>
      <c r="AU1250" s="42">
        <f>IFERROR(VLOOKUP($H1250,#REF!,15,FALSE),0)</f>
        <v>0</v>
      </c>
      <c r="AV1250" s="34">
        <f>IFERROR(VLOOKUP($H1250,#REF!,15,FALSE),0)</f>
        <v>0</v>
      </c>
      <c r="AW1250" s="34">
        <f>IFERROR(VLOOKUP($H1250,#REF!,16,FALSE),0)</f>
        <v>0</v>
      </c>
      <c r="AX1250" s="42">
        <f>IFERROR(VLOOKUP($H1250,#REF!,17,FALSE),0)</f>
        <v>0</v>
      </c>
    </row>
    <row r="1251" spans="1:50" x14ac:dyDescent="0.3">
      <c r="A1251" s="33" t="str">
        <f t="shared" si="76"/>
        <v>0</v>
      </c>
      <c r="B1251" s="33">
        <f>+'R&amp;E EXPORT'!B1226</f>
        <v>0</v>
      </c>
      <c r="C1251" t="str">
        <f>IFERROR(VLOOKUP(A1251,'MCSJ Export'!A:C,3,FALSE),"")</f>
        <v/>
      </c>
      <c r="D1251" s="37">
        <f t="shared" ca="1" si="77"/>
        <v>0</v>
      </c>
      <c r="E1251" s="37">
        <f t="shared" ca="1" si="78"/>
        <v>0</v>
      </c>
      <c r="F1251" s="37">
        <f t="shared" ca="1" si="79"/>
        <v>0</v>
      </c>
      <c r="G1251" s="37"/>
      <c r="H1251" s="33">
        <f>+'R&amp;E EXPORT'!A1226</f>
        <v>0</v>
      </c>
      <c r="I1251" s="34">
        <f>IFERROR(VLOOKUP($H1251,'Gen F Rev'!$A:$M,15,FALSE),0)</f>
        <v>0</v>
      </c>
      <c r="J1251" s="34">
        <f>IFERROR(VLOOKUP($H1251,'Gen F Rev'!$A:$M,16,FALSE),0)</f>
        <v>0</v>
      </c>
      <c r="K1251" s="42">
        <f>IFERROR(VLOOKUP($H1251,'Gen F Rev'!$A:$M,17,FALSE),0)</f>
        <v>0</v>
      </c>
      <c r="L1251" s="34">
        <f>IFERROR(VLOOKUP($H1251,'Gen F Exp'!$A:$E,15,FALSE),0)</f>
        <v>0</v>
      </c>
      <c r="M1251" s="34">
        <f>IFERROR(VLOOKUP($H1251,'Gen F Exp'!$A:$E,16,FALSE),0)</f>
        <v>0</v>
      </c>
      <c r="N1251" s="42">
        <f>IFERROR(VLOOKUP($H1251,'Gen F Exp'!$A:$E,17,FALSE),0)</f>
        <v>0</v>
      </c>
      <c r="O1251" s="34">
        <f>IFERROR(VLOOKUP($H1251,'Water F Rev'!$A:$L,15,FALSE),0)</f>
        <v>0</v>
      </c>
      <c r="P1251" s="34">
        <f>IFERROR(VLOOKUP($H1251,'Water F Rev'!$A:$L,16,FALSE),0)</f>
        <v>0</v>
      </c>
      <c r="Q1251" s="42">
        <f>IFERROR(VLOOKUP($H1251,'Water F Rev'!$A:$L,17,FALSE),0)</f>
        <v>0</v>
      </c>
      <c r="R1251" s="34">
        <f>IFERROR(VLOOKUP($H1251,'Water F Exp'!$A:$K,15,FALSE),0)</f>
        <v>0</v>
      </c>
      <c r="S1251" s="34">
        <f>IFERROR(VLOOKUP($H1251,'Water F Exp'!$A:$K,16,FALSE),0)</f>
        <v>0</v>
      </c>
      <c r="T1251" s="42">
        <f>IFERROR(VLOOKUP($H1251,'Water F Exp'!$A:$K,17,FALSE),0)</f>
        <v>0</v>
      </c>
      <c r="U1251" s="34">
        <f ca="1">IFERROR(VLOOKUP($H1251,'Sewer F Rev'!$A:$E,15,FALSE),0)</f>
        <v>0</v>
      </c>
      <c r="V1251" s="34">
        <f ca="1">IFERROR(VLOOKUP($H1251,'Sewer F Rev'!$A:$E,16,FALSE),0)</f>
        <v>0</v>
      </c>
      <c r="W1251" s="42">
        <f ca="1">IFERROR(VLOOKUP($H1251,'Sewer F Rev'!$A:$E,17,FALSE),0)</f>
        <v>0</v>
      </c>
      <c r="X1251" s="34">
        <f>IFERROR(VLOOKUP($H1251,'Sewer F Exp'!$A:$B,15,FALSE),0)</f>
        <v>0</v>
      </c>
      <c r="Y1251" s="34">
        <f>IFERROR(VLOOKUP($H1251,'Sewer F Exp'!$A:$B,16,FALSE),0)</f>
        <v>0</v>
      </c>
      <c r="Z1251" s="42">
        <f>IFERROR(VLOOKUP($H1251,'Sewer F Exp'!$A:$B,17,FALSE),0)</f>
        <v>0</v>
      </c>
      <c r="AA1251" s="34">
        <f>IFERROR(VLOOKUP($H1251,'Refuse F Rev'!$A:$E,15,FALSE),0)</f>
        <v>0</v>
      </c>
      <c r="AB1251" s="34">
        <f>IFERROR(VLOOKUP($H1251,'Refuse F Rev'!$A:$E,16,FALSE),0)</f>
        <v>0</v>
      </c>
      <c r="AC1251" s="42">
        <f>IFERROR(VLOOKUP($H1251,'Refuse F Rev'!$A:$E,17,FALSE),0)</f>
        <v>0</v>
      </c>
      <c r="AD1251" s="34">
        <f>IFERROR(VLOOKUP($H1251,'Refuse F Exp'!$A:$E,15,FALSE),0)</f>
        <v>0</v>
      </c>
      <c r="AE1251" s="34">
        <f>IFERROR(VLOOKUP($H1251,'Refuse F Exp'!$A:$E,16,FALSE),0)</f>
        <v>0</v>
      </c>
      <c r="AF1251" s="42">
        <f>IFERROR(VLOOKUP($H1251,'Refuse F Exp'!$A:$E,17,FALSE),0)</f>
        <v>0</v>
      </c>
      <c r="AG1251" s="34">
        <f>IFERROR(VLOOKUP($H1251,#REF!,10,FALSE),0)</f>
        <v>0</v>
      </c>
      <c r="AH1251" s="34">
        <f>IFERROR(VLOOKUP($H1251,#REF!,11,FALSE),0)</f>
        <v>0</v>
      </c>
      <c r="AI1251" s="42">
        <f>IFERROR(VLOOKUP($H1251,#REF!,12,FALSE),0)</f>
        <v>0</v>
      </c>
      <c r="AJ1251" s="34">
        <f>IFERROR(VLOOKUP($H1251,#REF!,10,FALSE),0)</f>
        <v>0</v>
      </c>
      <c r="AK1251" s="34">
        <f>IFERROR(VLOOKUP($H1251,#REF!,11,FALSE),0)</f>
        <v>0</v>
      </c>
      <c r="AL1251" s="42">
        <f>IFERROR(VLOOKUP($H1251,#REF!,12,FALSE),0)</f>
        <v>0</v>
      </c>
      <c r="AM1251" s="34">
        <f>IFERROR(VLOOKUP($H1251,#REF!,10,FALSE),0)</f>
        <v>0</v>
      </c>
      <c r="AN1251" s="34">
        <f>IFERROR(VLOOKUP($H1251,#REF!,11,FALSE),0)</f>
        <v>0</v>
      </c>
      <c r="AO1251" s="42">
        <f>IFERROR(VLOOKUP($H1251,#REF!,12,FALSE),0)</f>
        <v>0</v>
      </c>
      <c r="AP1251" s="34">
        <f>IFERROR(VLOOKUP($H1251,#REF!,10,FALSE),0)</f>
        <v>0</v>
      </c>
      <c r="AQ1251" s="34">
        <f>IFERROR(VLOOKUP($H1251,#REF!,11,FALSE),0)</f>
        <v>0</v>
      </c>
      <c r="AR1251" s="42">
        <f>IFERROR(VLOOKUP($H1251,#REF!,12,FALSE),0)</f>
        <v>0</v>
      </c>
      <c r="AS1251" s="34">
        <f>IFERROR(VLOOKUP($H1251,#REF!,13,FALSE),0)</f>
        <v>0</v>
      </c>
      <c r="AT1251" s="34">
        <f>IFERROR(VLOOKUP($H1251,#REF!,14,FALSE),0)</f>
        <v>0</v>
      </c>
      <c r="AU1251" s="42">
        <f>IFERROR(VLOOKUP($H1251,#REF!,15,FALSE),0)</f>
        <v>0</v>
      </c>
      <c r="AV1251" s="34">
        <f>IFERROR(VLOOKUP($H1251,#REF!,15,FALSE),0)</f>
        <v>0</v>
      </c>
      <c r="AW1251" s="34">
        <f>IFERROR(VLOOKUP($H1251,#REF!,16,FALSE),0)</f>
        <v>0</v>
      </c>
      <c r="AX1251" s="42">
        <f>IFERROR(VLOOKUP($H1251,#REF!,17,FALSE),0)</f>
        <v>0</v>
      </c>
    </row>
    <row r="1252" spans="1:50" x14ac:dyDescent="0.3">
      <c r="A1252" s="33" t="str">
        <f t="shared" si="76"/>
        <v>0</v>
      </c>
      <c r="B1252" s="33">
        <f>+'R&amp;E EXPORT'!B1227</f>
        <v>0</v>
      </c>
      <c r="C1252" t="str">
        <f>IFERROR(VLOOKUP(A1252,'MCSJ Export'!A:C,3,FALSE),"")</f>
        <v/>
      </c>
      <c r="D1252" s="37">
        <f t="shared" ca="1" si="77"/>
        <v>0</v>
      </c>
      <c r="E1252" s="37">
        <f t="shared" ca="1" si="78"/>
        <v>0</v>
      </c>
      <c r="F1252" s="37">
        <f t="shared" ca="1" si="79"/>
        <v>0</v>
      </c>
      <c r="G1252" s="37"/>
      <c r="H1252" s="33">
        <f>+'R&amp;E EXPORT'!A1227</f>
        <v>0</v>
      </c>
      <c r="I1252" s="34">
        <f>IFERROR(VLOOKUP($H1252,'Gen F Rev'!$A:$M,15,FALSE),0)</f>
        <v>0</v>
      </c>
      <c r="J1252" s="34">
        <f>IFERROR(VLOOKUP($H1252,'Gen F Rev'!$A:$M,16,FALSE),0)</f>
        <v>0</v>
      </c>
      <c r="K1252" s="42">
        <f>IFERROR(VLOOKUP($H1252,'Gen F Rev'!$A:$M,17,FALSE),0)</f>
        <v>0</v>
      </c>
      <c r="L1252" s="34">
        <f>IFERROR(VLOOKUP($H1252,'Gen F Exp'!$A:$E,15,FALSE),0)</f>
        <v>0</v>
      </c>
      <c r="M1252" s="34">
        <f>IFERROR(VLOOKUP($H1252,'Gen F Exp'!$A:$E,16,FALSE),0)</f>
        <v>0</v>
      </c>
      <c r="N1252" s="42">
        <f>IFERROR(VLOOKUP($H1252,'Gen F Exp'!$A:$E,17,FALSE),0)</f>
        <v>0</v>
      </c>
      <c r="O1252" s="34">
        <f>IFERROR(VLOOKUP($H1252,'Water F Rev'!$A:$L,15,FALSE),0)</f>
        <v>0</v>
      </c>
      <c r="P1252" s="34">
        <f>IFERROR(VLOOKUP($H1252,'Water F Rev'!$A:$L,16,FALSE),0)</f>
        <v>0</v>
      </c>
      <c r="Q1252" s="42">
        <f>IFERROR(VLOOKUP($H1252,'Water F Rev'!$A:$L,17,FALSE),0)</f>
        <v>0</v>
      </c>
      <c r="R1252" s="34">
        <f>IFERROR(VLOOKUP($H1252,'Water F Exp'!$A:$K,15,FALSE),0)</f>
        <v>0</v>
      </c>
      <c r="S1252" s="34">
        <f>IFERROR(VLOOKUP($H1252,'Water F Exp'!$A:$K,16,FALSE),0)</f>
        <v>0</v>
      </c>
      <c r="T1252" s="42">
        <f>IFERROR(VLOOKUP($H1252,'Water F Exp'!$A:$K,17,FALSE),0)</f>
        <v>0</v>
      </c>
      <c r="U1252" s="34">
        <f ca="1">IFERROR(VLOOKUP($H1252,'Sewer F Rev'!$A:$E,15,FALSE),0)</f>
        <v>0</v>
      </c>
      <c r="V1252" s="34">
        <f ca="1">IFERROR(VLOOKUP($H1252,'Sewer F Rev'!$A:$E,16,FALSE),0)</f>
        <v>0</v>
      </c>
      <c r="W1252" s="42">
        <f ca="1">IFERROR(VLOOKUP($H1252,'Sewer F Rev'!$A:$E,17,FALSE),0)</f>
        <v>0</v>
      </c>
      <c r="X1252" s="34">
        <f>IFERROR(VLOOKUP($H1252,'Sewer F Exp'!$A:$B,15,FALSE),0)</f>
        <v>0</v>
      </c>
      <c r="Y1252" s="34">
        <f>IFERROR(VLOOKUP($H1252,'Sewer F Exp'!$A:$B,16,FALSE),0)</f>
        <v>0</v>
      </c>
      <c r="Z1252" s="42">
        <f>IFERROR(VLOOKUP($H1252,'Sewer F Exp'!$A:$B,17,FALSE),0)</f>
        <v>0</v>
      </c>
      <c r="AA1252" s="34">
        <f>IFERROR(VLOOKUP($H1252,'Refuse F Rev'!$A:$E,15,FALSE),0)</f>
        <v>0</v>
      </c>
      <c r="AB1252" s="34">
        <f>IFERROR(VLOOKUP($H1252,'Refuse F Rev'!$A:$E,16,FALSE),0)</f>
        <v>0</v>
      </c>
      <c r="AC1252" s="42">
        <f>IFERROR(VLOOKUP($H1252,'Refuse F Rev'!$A:$E,17,FALSE),0)</f>
        <v>0</v>
      </c>
      <c r="AD1252" s="34">
        <f>IFERROR(VLOOKUP($H1252,'Refuse F Exp'!$A:$E,15,FALSE),0)</f>
        <v>0</v>
      </c>
      <c r="AE1252" s="34">
        <f>IFERROR(VLOOKUP($H1252,'Refuse F Exp'!$A:$E,16,FALSE),0)</f>
        <v>0</v>
      </c>
      <c r="AF1252" s="42">
        <f>IFERROR(VLOOKUP($H1252,'Refuse F Exp'!$A:$E,17,FALSE),0)</f>
        <v>0</v>
      </c>
      <c r="AG1252" s="34">
        <f>IFERROR(VLOOKUP($H1252,#REF!,10,FALSE),0)</f>
        <v>0</v>
      </c>
      <c r="AH1252" s="34">
        <f>IFERROR(VLOOKUP($H1252,#REF!,11,FALSE),0)</f>
        <v>0</v>
      </c>
      <c r="AI1252" s="42">
        <f>IFERROR(VLOOKUP($H1252,#REF!,12,FALSE),0)</f>
        <v>0</v>
      </c>
      <c r="AJ1252" s="34">
        <f>IFERROR(VLOOKUP($H1252,#REF!,10,FALSE),0)</f>
        <v>0</v>
      </c>
      <c r="AK1252" s="34">
        <f>IFERROR(VLOOKUP($H1252,#REF!,11,FALSE),0)</f>
        <v>0</v>
      </c>
      <c r="AL1252" s="42">
        <f>IFERROR(VLOOKUP($H1252,#REF!,12,FALSE),0)</f>
        <v>0</v>
      </c>
      <c r="AM1252" s="34">
        <f>IFERROR(VLOOKUP($H1252,#REF!,10,FALSE),0)</f>
        <v>0</v>
      </c>
      <c r="AN1252" s="34">
        <f>IFERROR(VLOOKUP($H1252,#REF!,11,FALSE),0)</f>
        <v>0</v>
      </c>
      <c r="AO1252" s="42">
        <f>IFERROR(VLOOKUP($H1252,#REF!,12,FALSE),0)</f>
        <v>0</v>
      </c>
      <c r="AP1252" s="34">
        <f>IFERROR(VLOOKUP($H1252,#REF!,10,FALSE),0)</f>
        <v>0</v>
      </c>
      <c r="AQ1252" s="34">
        <f>IFERROR(VLOOKUP($H1252,#REF!,11,FALSE),0)</f>
        <v>0</v>
      </c>
      <c r="AR1252" s="42">
        <f>IFERROR(VLOOKUP($H1252,#REF!,12,FALSE),0)</f>
        <v>0</v>
      </c>
      <c r="AS1252" s="34">
        <f>IFERROR(VLOOKUP($H1252,#REF!,13,FALSE),0)</f>
        <v>0</v>
      </c>
      <c r="AT1252" s="34">
        <f>IFERROR(VLOOKUP($H1252,#REF!,14,FALSE),0)</f>
        <v>0</v>
      </c>
      <c r="AU1252" s="42">
        <f>IFERROR(VLOOKUP($H1252,#REF!,15,FALSE),0)</f>
        <v>0</v>
      </c>
      <c r="AV1252" s="34">
        <f>IFERROR(VLOOKUP($H1252,#REF!,15,FALSE),0)</f>
        <v>0</v>
      </c>
      <c r="AW1252" s="34">
        <f>IFERROR(VLOOKUP($H1252,#REF!,16,FALSE),0)</f>
        <v>0</v>
      </c>
      <c r="AX1252" s="42">
        <f>IFERROR(VLOOKUP($H1252,#REF!,17,FALSE),0)</f>
        <v>0</v>
      </c>
    </row>
    <row r="1253" spans="1:50" x14ac:dyDescent="0.3">
      <c r="A1253" s="33" t="str">
        <f t="shared" si="76"/>
        <v>0</v>
      </c>
      <c r="B1253" s="33">
        <f>+'R&amp;E EXPORT'!B1228</f>
        <v>0</v>
      </c>
      <c r="C1253" t="str">
        <f>IFERROR(VLOOKUP(A1253,'MCSJ Export'!A:C,3,FALSE),"")</f>
        <v/>
      </c>
      <c r="D1253" s="37">
        <f t="shared" ca="1" si="77"/>
        <v>0</v>
      </c>
      <c r="E1253" s="37">
        <f t="shared" ca="1" si="78"/>
        <v>0</v>
      </c>
      <c r="F1253" s="37">
        <f t="shared" ca="1" si="79"/>
        <v>0</v>
      </c>
      <c r="G1253" s="37"/>
      <c r="H1253" s="33">
        <f>+'R&amp;E EXPORT'!A1228</f>
        <v>0</v>
      </c>
      <c r="I1253" s="34">
        <f>IFERROR(VLOOKUP($H1253,'Gen F Rev'!$A:$M,15,FALSE),0)</f>
        <v>0</v>
      </c>
      <c r="J1253" s="34">
        <f>IFERROR(VLOOKUP($H1253,'Gen F Rev'!$A:$M,16,FALSE),0)</f>
        <v>0</v>
      </c>
      <c r="K1253" s="42">
        <f>IFERROR(VLOOKUP($H1253,'Gen F Rev'!$A:$M,17,FALSE),0)</f>
        <v>0</v>
      </c>
      <c r="L1253" s="34">
        <f>IFERROR(VLOOKUP($H1253,'Gen F Exp'!$A:$E,15,FALSE),0)</f>
        <v>0</v>
      </c>
      <c r="M1253" s="34">
        <f>IFERROR(VLOOKUP($H1253,'Gen F Exp'!$A:$E,16,FALSE),0)</f>
        <v>0</v>
      </c>
      <c r="N1253" s="42">
        <f>IFERROR(VLOOKUP($H1253,'Gen F Exp'!$A:$E,17,FALSE),0)</f>
        <v>0</v>
      </c>
      <c r="O1253" s="34">
        <f>IFERROR(VLOOKUP($H1253,'Water F Rev'!$A:$L,15,FALSE),0)</f>
        <v>0</v>
      </c>
      <c r="P1253" s="34">
        <f>IFERROR(VLOOKUP($H1253,'Water F Rev'!$A:$L,16,FALSE),0)</f>
        <v>0</v>
      </c>
      <c r="Q1253" s="42">
        <f>IFERROR(VLOOKUP($H1253,'Water F Rev'!$A:$L,17,FALSE),0)</f>
        <v>0</v>
      </c>
      <c r="R1253" s="34">
        <f>IFERROR(VLOOKUP($H1253,'Water F Exp'!$A:$K,15,FALSE),0)</f>
        <v>0</v>
      </c>
      <c r="S1253" s="34">
        <f>IFERROR(VLOOKUP($H1253,'Water F Exp'!$A:$K,16,FALSE),0)</f>
        <v>0</v>
      </c>
      <c r="T1253" s="42">
        <f>IFERROR(VLOOKUP($H1253,'Water F Exp'!$A:$K,17,FALSE),0)</f>
        <v>0</v>
      </c>
      <c r="U1253" s="34">
        <f ca="1">IFERROR(VLOOKUP($H1253,'Sewer F Rev'!$A:$E,15,FALSE),0)</f>
        <v>0</v>
      </c>
      <c r="V1253" s="34">
        <f ca="1">IFERROR(VLOOKUP($H1253,'Sewer F Rev'!$A:$E,16,FALSE),0)</f>
        <v>0</v>
      </c>
      <c r="W1253" s="42">
        <f ca="1">IFERROR(VLOOKUP($H1253,'Sewer F Rev'!$A:$E,17,FALSE),0)</f>
        <v>0</v>
      </c>
      <c r="X1253" s="34">
        <f>IFERROR(VLOOKUP($H1253,'Sewer F Exp'!$A:$B,15,FALSE),0)</f>
        <v>0</v>
      </c>
      <c r="Y1253" s="34">
        <f>IFERROR(VLOOKUP($H1253,'Sewer F Exp'!$A:$B,16,FALSE),0)</f>
        <v>0</v>
      </c>
      <c r="Z1253" s="42">
        <f>IFERROR(VLOOKUP($H1253,'Sewer F Exp'!$A:$B,17,FALSE),0)</f>
        <v>0</v>
      </c>
      <c r="AA1253" s="34">
        <f>IFERROR(VLOOKUP($H1253,'Refuse F Rev'!$A:$E,15,FALSE),0)</f>
        <v>0</v>
      </c>
      <c r="AB1253" s="34">
        <f>IFERROR(VLOOKUP($H1253,'Refuse F Rev'!$A:$E,16,FALSE),0)</f>
        <v>0</v>
      </c>
      <c r="AC1253" s="42">
        <f>IFERROR(VLOOKUP($H1253,'Refuse F Rev'!$A:$E,17,FALSE),0)</f>
        <v>0</v>
      </c>
      <c r="AD1253" s="34">
        <f>IFERROR(VLOOKUP($H1253,'Refuse F Exp'!$A:$E,15,FALSE),0)</f>
        <v>0</v>
      </c>
      <c r="AE1253" s="34">
        <f>IFERROR(VLOOKUP($H1253,'Refuse F Exp'!$A:$E,16,FALSE),0)</f>
        <v>0</v>
      </c>
      <c r="AF1253" s="42">
        <f>IFERROR(VLOOKUP($H1253,'Refuse F Exp'!$A:$E,17,FALSE),0)</f>
        <v>0</v>
      </c>
      <c r="AG1253" s="34">
        <f>IFERROR(VLOOKUP($H1253,#REF!,10,FALSE),0)</f>
        <v>0</v>
      </c>
      <c r="AH1253" s="34">
        <f>IFERROR(VLOOKUP($H1253,#REF!,11,FALSE),0)</f>
        <v>0</v>
      </c>
      <c r="AI1253" s="42">
        <f>IFERROR(VLOOKUP($H1253,#REF!,12,FALSE),0)</f>
        <v>0</v>
      </c>
      <c r="AJ1253" s="34">
        <f>IFERROR(VLOOKUP($H1253,#REF!,10,FALSE),0)</f>
        <v>0</v>
      </c>
      <c r="AK1253" s="34">
        <f>IFERROR(VLOOKUP($H1253,#REF!,11,FALSE),0)</f>
        <v>0</v>
      </c>
      <c r="AL1253" s="42">
        <f>IFERROR(VLOOKUP($H1253,#REF!,12,FALSE),0)</f>
        <v>0</v>
      </c>
      <c r="AM1253" s="34">
        <f>IFERROR(VLOOKUP($H1253,#REF!,10,FALSE),0)</f>
        <v>0</v>
      </c>
      <c r="AN1253" s="34">
        <f>IFERROR(VLOOKUP($H1253,#REF!,11,FALSE),0)</f>
        <v>0</v>
      </c>
      <c r="AO1253" s="42">
        <f>IFERROR(VLOOKUP($H1253,#REF!,12,FALSE),0)</f>
        <v>0</v>
      </c>
      <c r="AP1253" s="34">
        <f>IFERROR(VLOOKUP($H1253,#REF!,10,FALSE),0)</f>
        <v>0</v>
      </c>
      <c r="AQ1253" s="34">
        <f>IFERROR(VLOOKUP($H1253,#REF!,11,FALSE),0)</f>
        <v>0</v>
      </c>
      <c r="AR1253" s="42">
        <f>IFERROR(VLOOKUP($H1253,#REF!,12,FALSE),0)</f>
        <v>0</v>
      </c>
      <c r="AS1253" s="34">
        <f>IFERROR(VLOOKUP($H1253,#REF!,13,FALSE),0)</f>
        <v>0</v>
      </c>
      <c r="AT1253" s="34">
        <f>IFERROR(VLOOKUP($H1253,#REF!,14,FALSE),0)</f>
        <v>0</v>
      </c>
      <c r="AU1253" s="42">
        <f>IFERROR(VLOOKUP($H1253,#REF!,15,FALSE),0)</f>
        <v>0</v>
      </c>
      <c r="AV1253" s="34">
        <f>IFERROR(VLOOKUP($H1253,#REF!,15,FALSE),0)</f>
        <v>0</v>
      </c>
      <c r="AW1253" s="34">
        <f>IFERROR(VLOOKUP($H1253,#REF!,16,FALSE),0)</f>
        <v>0</v>
      </c>
      <c r="AX1253" s="42">
        <f>IFERROR(VLOOKUP($H1253,#REF!,17,FALSE),0)</f>
        <v>0</v>
      </c>
    </row>
    <row r="1254" spans="1:50" x14ac:dyDescent="0.3">
      <c r="A1254" s="33" t="str">
        <f t="shared" si="76"/>
        <v>0</v>
      </c>
      <c r="B1254" s="33">
        <f>+'R&amp;E EXPORT'!B1229</f>
        <v>0</v>
      </c>
      <c r="C1254" t="str">
        <f>IFERROR(VLOOKUP(A1254,'MCSJ Export'!A:C,3,FALSE),"")</f>
        <v/>
      </c>
      <c r="D1254" s="37">
        <f t="shared" ca="1" si="77"/>
        <v>0</v>
      </c>
      <c r="E1254" s="37">
        <f t="shared" ca="1" si="78"/>
        <v>0</v>
      </c>
      <c r="F1254" s="37">
        <f t="shared" ca="1" si="79"/>
        <v>0</v>
      </c>
      <c r="G1254" s="37"/>
      <c r="H1254" s="33">
        <f>+'R&amp;E EXPORT'!A1229</f>
        <v>0</v>
      </c>
      <c r="I1254" s="34">
        <f>IFERROR(VLOOKUP($H1254,'Gen F Rev'!$A:$M,15,FALSE),0)</f>
        <v>0</v>
      </c>
      <c r="J1254" s="34">
        <f>IFERROR(VLOOKUP($H1254,'Gen F Rev'!$A:$M,16,FALSE),0)</f>
        <v>0</v>
      </c>
      <c r="K1254" s="42">
        <f>IFERROR(VLOOKUP($H1254,'Gen F Rev'!$A:$M,17,FALSE),0)</f>
        <v>0</v>
      </c>
      <c r="L1254" s="34">
        <f>IFERROR(VLOOKUP($H1254,'Gen F Exp'!$A:$E,15,FALSE),0)</f>
        <v>0</v>
      </c>
      <c r="M1254" s="34">
        <f>IFERROR(VLOOKUP($H1254,'Gen F Exp'!$A:$E,16,FALSE),0)</f>
        <v>0</v>
      </c>
      <c r="N1254" s="42">
        <f>IFERROR(VLOOKUP($H1254,'Gen F Exp'!$A:$E,17,FALSE),0)</f>
        <v>0</v>
      </c>
      <c r="O1254" s="34">
        <f>IFERROR(VLOOKUP($H1254,'Water F Rev'!$A:$L,15,FALSE),0)</f>
        <v>0</v>
      </c>
      <c r="P1254" s="34">
        <f>IFERROR(VLOOKUP($H1254,'Water F Rev'!$A:$L,16,FALSE),0)</f>
        <v>0</v>
      </c>
      <c r="Q1254" s="42">
        <f>IFERROR(VLOOKUP($H1254,'Water F Rev'!$A:$L,17,FALSE),0)</f>
        <v>0</v>
      </c>
      <c r="R1254" s="34">
        <f>IFERROR(VLOOKUP($H1254,'Water F Exp'!$A:$K,15,FALSE),0)</f>
        <v>0</v>
      </c>
      <c r="S1254" s="34">
        <f>IFERROR(VLOOKUP($H1254,'Water F Exp'!$A:$K,16,FALSE),0)</f>
        <v>0</v>
      </c>
      <c r="T1254" s="42">
        <f>IFERROR(VLOOKUP($H1254,'Water F Exp'!$A:$K,17,FALSE),0)</f>
        <v>0</v>
      </c>
      <c r="U1254" s="34">
        <f ca="1">IFERROR(VLOOKUP($H1254,'Sewer F Rev'!$A:$E,15,FALSE),0)</f>
        <v>0</v>
      </c>
      <c r="V1254" s="34">
        <f ca="1">IFERROR(VLOOKUP($H1254,'Sewer F Rev'!$A:$E,16,FALSE),0)</f>
        <v>0</v>
      </c>
      <c r="W1254" s="42">
        <f ca="1">IFERROR(VLOOKUP($H1254,'Sewer F Rev'!$A:$E,17,FALSE),0)</f>
        <v>0</v>
      </c>
      <c r="X1254" s="34">
        <f>IFERROR(VLOOKUP($H1254,'Sewer F Exp'!$A:$B,15,FALSE),0)</f>
        <v>0</v>
      </c>
      <c r="Y1254" s="34">
        <f>IFERROR(VLOOKUP($H1254,'Sewer F Exp'!$A:$B,16,FALSE),0)</f>
        <v>0</v>
      </c>
      <c r="Z1254" s="42">
        <f>IFERROR(VLOOKUP($H1254,'Sewer F Exp'!$A:$B,17,FALSE),0)</f>
        <v>0</v>
      </c>
      <c r="AA1254" s="34">
        <f>IFERROR(VLOOKUP($H1254,'Refuse F Rev'!$A:$E,15,FALSE),0)</f>
        <v>0</v>
      </c>
      <c r="AB1254" s="34">
        <f>IFERROR(VLOOKUP($H1254,'Refuse F Rev'!$A:$E,16,FALSE),0)</f>
        <v>0</v>
      </c>
      <c r="AC1254" s="42">
        <f>IFERROR(VLOOKUP($H1254,'Refuse F Rev'!$A:$E,17,FALSE),0)</f>
        <v>0</v>
      </c>
      <c r="AD1254" s="34">
        <f>IFERROR(VLOOKUP($H1254,'Refuse F Exp'!$A:$E,15,FALSE),0)</f>
        <v>0</v>
      </c>
      <c r="AE1254" s="34">
        <f>IFERROR(VLOOKUP($H1254,'Refuse F Exp'!$A:$E,16,FALSE),0)</f>
        <v>0</v>
      </c>
      <c r="AF1254" s="42">
        <f>IFERROR(VLOOKUP($H1254,'Refuse F Exp'!$A:$E,17,FALSE),0)</f>
        <v>0</v>
      </c>
      <c r="AG1254" s="34">
        <f>IFERROR(VLOOKUP($H1254,#REF!,10,FALSE),0)</f>
        <v>0</v>
      </c>
      <c r="AH1254" s="34">
        <f>IFERROR(VLOOKUP($H1254,#REF!,11,FALSE),0)</f>
        <v>0</v>
      </c>
      <c r="AI1254" s="42">
        <f>IFERROR(VLOOKUP($H1254,#REF!,12,FALSE),0)</f>
        <v>0</v>
      </c>
      <c r="AJ1254" s="34">
        <f>IFERROR(VLOOKUP($H1254,#REF!,10,FALSE),0)</f>
        <v>0</v>
      </c>
      <c r="AK1254" s="34">
        <f>IFERROR(VLOOKUP($H1254,#REF!,11,FALSE),0)</f>
        <v>0</v>
      </c>
      <c r="AL1254" s="42">
        <f>IFERROR(VLOOKUP($H1254,#REF!,12,FALSE),0)</f>
        <v>0</v>
      </c>
      <c r="AM1254" s="34">
        <f>IFERROR(VLOOKUP($H1254,#REF!,10,FALSE),0)</f>
        <v>0</v>
      </c>
      <c r="AN1254" s="34">
        <f>IFERROR(VLOOKUP($H1254,#REF!,11,FALSE),0)</f>
        <v>0</v>
      </c>
      <c r="AO1254" s="42">
        <f>IFERROR(VLOOKUP($H1254,#REF!,12,FALSE),0)</f>
        <v>0</v>
      </c>
      <c r="AP1254" s="34">
        <f>IFERROR(VLOOKUP($H1254,#REF!,10,FALSE),0)</f>
        <v>0</v>
      </c>
      <c r="AQ1254" s="34">
        <f>IFERROR(VLOOKUP($H1254,#REF!,11,FALSE),0)</f>
        <v>0</v>
      </c>
      <c r="AR1254" s="42">
        <f>IFERROR(VLOOKUP($H1254,#REF!,12,FALSE),0)</f>
        <v>0</v>
      </c>
      <c r="AS1254" s="34">
        <f>IFERROR(VLOOKUP($H1254,#REF!,13,FALSE),0)</f>
        <v>0</v>
      </c>
      <c r="AT1254" s="34">
        <f>IFERROR(VLOOKUP($H1254,#REF!,14,FALSE),0)</f>
        <v>0</v>
      </c>
      <c r="AU1254" s="42">
        <f>IFERROR(VLOOKUP($H1254,#REF!,15,FALSE),0)</f>
        <v>0</v>
      </c>
      <c r="AV1254" s="34">
        <f>IFERROR(VLOOKUP($H1254,#REF!,15,FALSE),0)</f>
        <v>0</v>
      </c>
      <c r="AW1254" s="34">
        <f>IFERROR(VLOOKUP($H1254,#REF!,16,FALSE),0)</f>
        <v>0</v>
      </c>
      <c r="AX1254" s="42">
        <f>IFERROR(VLOOKUP($H1254,#REF!,17,FALSE),0)</f>
        <v>0</v>
      </c>
    </row>
    <row r="1255" spans="1:50" x14ac:dyDescent="0.3">
      <c r="A1255" s="33" t="str">
        <f t="shared" si="76"/>
        <v>0</v>
      </c>
      <c r="B1255" s="33">
        <f>+'R&amp;E EXPORT'!B1230</f>
        <v>0</v>
      </c>
      <c r="C1255" t="str">
        <f>IFERROR(VLOOKUP(A1255,'MCSJ Export'!A:C,3,FALSE),"")</f>
        <v/>
      </c>
      <c r="D1255" s="37">
        <f t="shared" ca="1" si="77"/>
        <v>0</v>
      </c>
      <c r="E1255" s="37">
        <f t="shared" ca="1" si="78"/>
        <v>0</v>
      </c>
      <c r="F1255" s="37">
        <f t="shared" ca="1" si="79"/>
        <v>0</v>
      </c>
      <c r="G1255" s="37"/>
      <c r="H1255" s="33">
        <f>+'R&amp;E EXPORT'!A1230</f>
        <v>0</v>
      </c>
      <c r="I1255" s="34">
        <f>IFERROR(VLOOKUP($H1255,'Gen F Rev'!$A:$M,15,FALSE),0)</f>
        <v>0</v>
      </c>
      <c r="J1255" s="34">
        <f>IFERROR(VLOOKUP($H1255,'Gen F Rev'!$A:$M,16,FALSE),0)</f>
        <v>0</v>
      </c>
      <c r="K1255" s="42">
        <f>IFERROR(VLOOKUP($H1255,'Gen F Rev'!$A:$M,17,FALSE),0)</f>
        <v>0</v>
      </c>
      <c r="L1255" s="34">
        <f>IFERROR(VLOOKUP($H1255,'Gen F Exp'!$A:$E,15,FALSE),0)</f>
        <v>0</v>
      </c>
      <c r="M1255" s="34">
        <f>IFERROR(VLOOKUP($H1255,'Gen F Exp'!$A:$E,16,FALSE),0)</f>
        <v>0</v>
      </c>
      <c r="N1255" s="42">
        <f>IFERROR(VLOOKUP($H1255,'Gen F Exp'!$A:$E,17,FALSE),0)</f>
        <v>0</v>
      </c>
      <c r="O1255" s="34">
        <f>IFERROR(VLOOKUP($H1255,'Water F Rev'!$A:$L,15,FALSE),0)</f>
        <v>0</v>
      </c>
      <c r="P1255" s="34">
        <f>IFERROR(VLOOKUP($H1255,'Water F Rev'!$A:$L,16,FALSE),0)</f>
        <v>0</v>
      </c>
      <c r="Q1255" s="42">
        <f>IFERROR(VLOOKUP($H1255,'Water F Rev'!$A:$L,17,FALSE),0)</f>
        <v>0</v>
      </c>
      <c r="R1255" s="34">
        <f>IFERROR(VLOOKUP($H1255,'Water F Exp'!$A:$K,15,FALSE),0)</f>
        <v>0</v>
      </c>
      <c r="S1255" s="34">
        <f>IFERROR(VLOOKUP($H1255,'Water F Exp'!$A:$K,16,FALSE),0)</f>
        <v>0</v>
      </c>
      <c r="T1255" s="42">
        <f>IFERROR(VLOOKUP($H1255,'Water F Exp'!$A:$K,17,FALSE),0)</f>
        <v>0</v>
      </c>
      <c r="U1255" s="34">
        <f ca="1">IFERROR(VLOOKUP($H1255,'Sewer F Rev'!$A:$E,15,FALSE),0)</f>
        <v>0</v>
      </c>
      <c r="V1255" s="34">
        <f ca="1">IFERROR(VLOOKUP($H1255,'Sewer F Rev'!$A:$E,16,FALSE),0)</f>
        <v>0</v>
      </c>
      <c r="W1255" s="42">
        <f ca="1">IFERROR(VLOOKUP($H1255,'Sewer F Rev'!$A:$E,17,FALSE),0)</f>
        <v>0</v>
      </c>
      <c r="X1255" s="34">
        <f>IFERROR(VLOOKUP($H1255,'Sewer F Exp'!$A:$B,15,FALSE),0)</f>
        <v>0</v>
      </c>
      <c r="Y1255" s="34">
        <f>IFERROR(VLOOKUP($H1255,'Sewer F Exp'!$A:$B,16,FALSE),0)</f>
        <v>0</v>
      </c>
      <c r="Z1255" s="42">
        <f>IFERROR(VLOOKUP($H1255,'Sewer F Exp'!$A:$B,17,FALSE),0)</f>
        <v>0</v>
      </c>
      <c r="AA1255" s="34">
        <f>IFERROR(VLOOKUP($H1255,'Refuse F Rev'!$A:$E,15,FALSE),0)</f>
        <v>0</v>
      </c>
      <c r="AB1255" s="34">
        <f>IFERROR(VLOOKUP($H1255,'Refuse F Rev'!$A:$E,16,FALSE),0)</f>
        <v>0</v>
      </c>
      <c r="AC1255" s="42">
        <f>IFERROR(VLOOKUP($H1255,'Refuse F Rev'!$A:$E,17,FALSE),0)</f>
        <v>0</v>
      </c>
      <c r="AD1255" s="34">
        <f>IFERROR(VLOOKUP($H1255,'Refuse F Exp'!$A:$E,15,FALSE),0)</f>
        <v>0</v>
      </c>
      <c r="AE1255" s="34">
        <f>IFERROR(VLOOKUP($H1255,'Refuse F Exp'!$A:$E,16,FALSE),0)</f>
        <v>0</v>
      </c>
      <c r="AF1255" s="42">
        <f>IFERROR(VLOOKUP($H1255,'Refuse F Exp'!$A:$E,17,FALSE),0)</f>
        <v>0</v>
      </c>
      <c r="AG1255" s="34">
        <f>IFERROR(VLOOKUP($H1255,#REF!,10,FALSE),0)</f>
        <v>0</v>
      </c>
      <c r="AH1255" s="34">
        <f>IFERROR(VLOOKUP($H1255,#REF!,11,FALSE),0)</f>
        <v>0</v>
      </c>
      <c r="AI1255" s="42">
        <f>IFERROR(VLOOKUP($H1255,#REF!,12,FALSE),0)</f>
        <v>0</v>
      </c>
      <c r="AJ1255" s="34">
        <f>IFERROR(VLOOKUP($H1255,#REF!,10,FALSE),0)</f>
        <v>0</v>
      </c>
      <c r="AK1255" s="34">
        <f>IFERROR(VLOOKUP($H1255,#REF!,11,FALSE),0)</f>
        <v>0</v>
      </c>
      <c r="AL1255" s="42">
        <f>IFERROR(VLOOKUP($H1255,#REF!,12,FALSE),0)</f>
        <v>0</v>
      </c>
      <c r="AM1255" s="34">
        <f>IFERROR(VLOOKUP($H1255,#REF!,10,FALSE),0)</f>
        <v>0</v>
      </c>
      <c r="AN1255" s="34">
        <f>IFERROR(VLOOKUP($H1255,#REF!,11,FALSE),0)</f>
        <v>0</v>
      </c>
      <c r="AO1255" s="42">
        <f>IFERROR(VLOOKUP($H1255,#REF!,12,FALSE),0)</f>
        <v>0</v>
      </c>
      <c r="AP1255" s="34">
        <f>IFERROR(VLOOKUP($H1255,#REF!,10,FALSE),0)</f>
        <v>0</v>
      </c>
      <c r="AQ1255" s="34">
        <f>IFERROR(VLOOKUP($H1255,#REF!,11,FALSE),0)</f>
        <v>0</v>
      </c>
      <c r="AR1255" s="42">
        <f>IFERROR(VLOOKUP($H1255,#REF!,12,FALSE),0)</f>
        <v>0</v>
      </c>
      <c r="AS1255" s="34">
        <f>IFERROR(VLOOKUP($H1255,#REF!,13,FALSE),0)</f>
        <v>0</v>
      </c>
      <c r="AT1255" s="34">
        <f>IFERROR(VLOOKUP($H1255,#REF!,14,FALSE),0)</f>
        <v>0</v>
      </c>
      <c r="AU1255" s="42">
        <f>IFERROR(VLOOKUP($H1255,#REF!,15,FALSE),0)</f>
        <v>0</v>
      </c>
      <c r="AV1255" s="34">
        <f>IFERROR(VLOOKUP($H1255,#REF!,15,FALSE),0)</f>
        <v>0</v>
      </c>
      <c r="AW1255" s="34">
        <f>IFERROR(VLOOKUP($H1255,#REF!,16,FALSE),0)</f>
        <v>0</v>
      </c>
      <c r="AX1255" s="42">
        <f>IFERROR(VLOOKUP($H1255,#REF!,17,FALSE),0)</f>
        <v>0</v>
      </c>
    </row>
    <row r="1256" spans="1:50" x14ac:dyDescent="0.3">
      <c r="A1256" s="33" t="str">
        <f t="shared" si="76"/>
        <v>0</v>
      </c>
      <c r="B1256" s="33">
        <f>+'R&amp;E EXPORT'!B1231</f>
        <v>0</v>
      </c>
      <c r="C1256" t="str">
        <f>IFERROR(VLOOKUP(A1256,'MCSJ Export'!A:C,3,FALSE),"")</f>
        <v/>
      </c>
      <c r="D1256" s="37">
        <f t="shared" ca="1" si="77"/>
        <v>0</v>
      </c>
      <c r="E1256" s="37">
        <f t="shared" ca="1" si="78"/>
        <v>0</v>
      </c>
      <c r="F1256" s="37">
        <f t="shared" ca="1" si="79"/>
        <v>0</v>
      </c>
      <c r="G1256" s="37"/>
      <c r="H1256" s="33">
        <f>+'R&amp;E EXPORT'!A1231</f>
        <v>0</v>
      </c>
      <c r="I1256" s="34">
        <f>IFERROR(VLOOKUP($H1256,'Gen F Rev'!$A:$M,15,FALSE),0)</f>
        <v>0</v>
      </c>
      <c r="J1256" s="34">
        <f>IFERROR(VLOOKUP($H1256,'Gen F Rev'!$A:$M,16,FALSE),0)</f>
        <v>0</v>
      </c>
      <c r="K1256" s="42">
        <f>IFERROR(VLOOKUP($H1256,'Gen F Rev'!$A:$M,17,FALSE),0)</f>
        <v>0</v>
      </c>
      <c r="L1256" s="34">
        <f>IFERROR(VLOOKUP($H1256,'Gen F Exp'!$A:$E,15,FALSE),0)</f>
        <v>0</v>
      </c>
      <c r="M1256" s="34">
        <f>IFERROR(VLOOKUP($H1256,'Gen F Exp'!$A:$E,16,FALSE),0)</f>
        <v>0</v>
      </c>
      <c r="N1256" s="42">
        <f>IFERROR(VLOOKUP($H1256,'Gen F Exp'!$A:$E,17,FALSE),0)</f>
        <v>0</v>
      </c>
      <c r="O1256" s="34">
        <f>IFERROR(VLOOKUP($H1256,'Water F Rev'!$A:$L,15,FALSE),0)</f>
        <v>0</v>
      </c>
      <c r="P1256" s="34">
        <f>IFERROR(VLOOKUP($H1256,'Water F Rev'!$A:$L,16,FALSE),0)</f>
        <v>0</v>
      </c>
      <c r="Q1256" s="42">
        <f>IFERROR(VLOOKUP($H1256,'Water F Rev'!$A:$L,17,FALSE),0)</f>
        <v>0</v>
      </c>
      <c r="R1256" s="34">
        <f>IFERROR(VLOOKUP($H1256,'Water F Exp'!$A:$K,15,FALSE),0)</f>
        <v>0</v>
      </c>
      <c r="S1256" s="34">
        <f>IFERROR(VLOOKUP($H1256,'Water F Exp'!$A:$K,16,FALSE),0)</f>
        <v>0</v>
      </c>
      <c r="T1256" s="42">
        <f>IFERROR(VLOOKUP($H1256,'Water F Exp'!$A:$K,17,FALSE),0)</f>
        <v>0</v>
      </c>
      <c r="U1256" s="34">
        <f ca="1">IFERROR(VLOOKUP($H1256,'Sewer F Rev'!$A:$E,15,FALSE),0)</f>
        <v>0</v>
      </c>
      <c r="V1256" s="34">
        <f ca="1">IFERROR(VLOOKUP($H1256,'Sewer F Rev'!$A:$E,16,FALSE),0)</f>
        <v>0</v>
      </c>
      <c r="W1256" s="42">
        <f ca="1">IFERROR(VLOOKUP($H1256,'Sewer F Rev'!$A:$E,17,FALSE),0)</f>
        <v>0</v>
      </c>
      <c r="X1256" s="34">
        <f>IFERROR(VLOOKUP($H1256,'Sewer F Exp'!$A:$B,15,FALSE),0)</f>
        <v>0</v>
      </c>
      <c r="Y1256" s="34">
        <f>IFERROR(VLOOKUP($H1256,'Sewer F Exp'!$A:$B,16,FALSE),0)</f>
        <v>0</v>
      </c>
      <c r="Z1256" s="42">
        <f>IFERROR(VLOOKUP($H1256,'Sewer F Exp'!$A:$B,17,FALSE),0)</f>
        <v>0</v>
      </c>
      <c r="AA1256" s="34">
        <f>IFERROR(VLOOKUP($H1256,'Refuse F Rev'!$A:$E,15,FALSE),0)</f>
        <v>0</v>
      </c>
      <c r="AB1256" s="34">
        <f>IFERROR(VLOOKUP($H1256,'Refuse F Rev'!$A:$E,16,FALSE),0)</f>
        <v>0</v>
      </c>
      <c r="AC1256" s="42">
        <f>IFERROR(VLOOKUP($H1256,'Refuse F Rev'!$A:$E,17,FALSE),0)</f>
        <v>0</v>
      </c>
      <c r="AD1256" s="34">
        <f>IFERROR(VLOOKUP($H1256,'Refuse F Exp'!$A:$E,15,FALSE),0)</f>
        <v>0</v>
      </c>
      <c r="AE1256" s="34">
        <f>IFERROR(VLOOKUP($H1256,'Refuse F Exp'!$A:$E,16,FALSE),0)</f>
        <v>0</v>
      </c>
      <c r="AF1256" s="42">
        <f>IFERROR(VLOOKUP($H1256,'Refuse F Exp'!$A:$E,17,FALSE),0)</f>
        <v>0</v>
      </c>
      <c r="AG1256" s="34">
        <f>IFERROR(VLOOKUP($H1256,#REF!,10,FALSE),0)</f>
        <v>0</v>
      </c>
      <c r="AH1256" s="34">
        <f>IFERROR(VLOOKUP($H1256,#REF!,11,FALSE),0)</f>
        <v>0</v>
      </c>
      <c r="AI1256" s="42">
        <f>IFERROR(VLOOKUP($H1256,#REF!,12,FALSE),0)</f>
        <v>0</v>
      </c>
      <c r="AJ1256" s="34">
        <f>IFERROR(VLOOKUP($H1256,#REF!,10,FALSE),0)</f>
        <v>0</v>
      </c>
      <c r="AK1256" s="34">
        <f>IFERROR(VLOOKUP($H1256,#REF!,11,FALSE),0)</f>
        <v>0</v>
      </c>
      <c r="AL1256" s="42">
        <f>IFERROR(VLOOKUP($H1256,#REF!,12,FALSE),0)</f>
        <v>0</v>
      </c>
      <c r="AM1256" s="34">
        <f>IFERROR(VLOOKUP($H1256,#REF!,10,FALSE),0)</f>
        <v>0</v>
      </c>
      <c r="AN1256" s="34">
        <f>IFERROR(VLOOKUP($H1256,#REF!,11,FALSE),0)</f>
        <v>0</v>
      </c>
      <c r="AO1256" s="42">
        <f>IFERROR(VLOOKUP($H1256,#REF!,12,FALSE),0)</f>
        <v>0</v>
      </c>
      <c r="AP1256" s="34">
        <f>IFERROR(VLOOKUP($H1256,#REF!,10,FALSE),0)</f>
        <v>0</v>
      </c>
      <c r="AQ1256" s="34">
        <f>IFERROR(VLOOKUP($H1256,#REF!,11,FALSE),0)</f>
        <v>0</v>
      </c>
      <c r="AR1256" s="42">
        <f>IFERROR(VLOOKUP($H1256,#REF!,12,FALSE),0)</f>
        <v>0</v>
      </c>
      <c r="AS1256" s="34">
        <f>IFERROR(VLOOKUP($H1256,#REF!,13,FALSE),0)</f>
        <v>0</v>
      </c>
      <c r="AT1256" s="34">
        <f>IFERROR(VLOOKUP($H1256,#REF!,14,FALSE),0)</f>
        <v>0</v>
      </c>
      <c r="AU1256" s="42">
        <f>IFERROR(VLOOKUP($H1256,#REF!,15,FALSE),0)</f>
        <v>0</v>
      </c>
      <c r="AV1256" s="34">
        <f>IFERROR(VLOOKUP($H1256,#REF!,15,FALSE),0)</f>
        <v>0</v>
      </c>
      <c r="AW1256" s="34">
        <f>IFERROR(VLOOKUP($H1256,#REF!,16,FALSE),0)</f>
        <v>0</v>
      </c>
      <c r="AX1256" s="42">
        <f>IFERROR(VLOOKUP($H1256,#REF!,17,FALSE),0)</f>
        <v>0</v>
      </c>
    </row>
    <row r="1257" spans="1:50" x14ac:dyDescent="0.3">
      <c r="A1257" s="33" t="str">
        <f t="shared" si="76"/>
        <v>0</v>
      </c>
      <c r="B1257" s="33">
        <f>+'R&amp;E EXPORT'!B1232</f>
        <v>0</v>
      </c>
      <c r="C1257" t="str">
        <f>IFERROR(VLOOKUP(A1257,'MCSJ Export'!A:C,3,FALSE),"")</f>
        <v/>
      </c>
      <c r="D1257" s="37">
        <f t="shared" ca="1" si="77"/>
        <v>0</v>
      </c>
      <c r="E1257" s="37">
        <f t="shared" ca="1" si="78"/>
        <v>0</v>
      </c>
      <c r="F1257" s="37">
        <f t="shared" ca="1" si="79"/>
        <v>0</v>
      </c>
      <c r="G1257" s="37"/>
      <c r="H1257" s="33">
        <f>+'R&amp;E EXPORT'!A1232</f>
        <v>0</v>
      </c>
      <c r="I1257" s="34">
        <f>IFERROR(VLOOKUP($H1257,'Gen F Rev'!$A:$M,15,FALSE),0)</f>
        <v>0</v>
      </c>
      <c r="J1257" s="34">
        <f>IFERROR(VLOOKUP($H1257,'Gen F Rev'!$A:$M,16,FALSE),0)</f>
        <v>0</v>
      </c>
      <c r="K1257" s="42">
        <f>IFERROR(VLOOKUP($H1257,'Gen F Rev'!$A:$M,17,FALSE),0)</f>
        <v>0</v>
      </c>
      <c r="L1257" s="34">
        <f>IFERROR(VLOOKUP($H1257,'Gen F Exp'!$A:$E,15,FALSE),0)</f>
        <v>0</v>
      </c>
      <c r="M1257" s="34">
        <f>IFERROR(VLOOKUP($H1257,'Gen F Exp'!$A:$E,16,FALSE),0)</f>
        <v>0</v>
      </c>
      <c r="N1257" s="42">
        <f>IFERROR(VLOOKUP($H1257,'Gen F Exp'!$A:$E,17,FALSE),0)</f>
        <v>0</v>
      </c>
      <c r="O1257" s="34">
        <f>IFERROR(VLOOKUP($H1257,'Water F Rev'!$A:$L,15,FALSE),0)</f>
        <v>0</v>
      </c>
      <c r="P1257" s="34">
        <f>IFERROR(VLOOKUP($H1257,'Water F Rev'!$A:$L,16,FALSE),0)</f>
        <v>0</v>
      </c>
      <c r="Q1257" s="42">
        <f>IFERROR(VLOOKUP($H1257,'Water F Rev'!$A:$L,17,FALSE),0)</f>
        <v>0</v>
      </c>
      <c r="R1257" s="34">
        <f>IFERROR(VLOOKUP($H1257,'Water F Exp'!$A:$K,15,FALSE),0)</f>
        <v>0</v>
      </c>
      <c r="S1257" s="34">
        <f>IFERROR(VLOOKUP($H1257,'Water F Exp'!$A:$K,16,FALSE),0)</f>
        <v>0</v>
      </c>
      <c r="T1257" s="42">
        <f>IFERROR(VLOOKUP($H1257,'Water F Exp'!$A:$K,17,FALSE),0)</f>
        <v>0</v>
      </c>
      <c r="U1257" s="34">
        <f ca="1">IFERROR(VLOOKUP($H1257,'Sewer F Rev'!$A:$E,15,FALSE),0)</f>
        <v>0</v>
      </c>
      <c r="V1257" s="34">
        <f ca="1">IFERROR(VLOOKUP($H1257,'Sewer F Rev'!$A:$E,16,FALSE),0)</f>
        <v>0</v>
      </c>
      <c r="W1257" s="42">
        <f ca="1">IFERROR(VLOOKUP($H1257,'Sewer F Rev'!$A:$E,17,FALSE),0)</f>
        <v>0</v>
      </c>
      <c r="X1257" s="34">
        <f>IFERROR(VLOOKUP($H1257,'Sewer F Exp'!$A:$B,15,FALSE),0)</f>
        <v>0</v>
      </c>
      <c r="Y1257" s="34">
        <f>IFERROR(VLOOKUP($H1257,'Sewer F Exp'!$A:$B,16,FALSE),0)</f>
        <v>0</v>
      </c>
      <c r="Z1257" s="42">
        <f>IFERROR(VLOOKUP($H1257,'Sewer F Exp'!$A:$B,17,FALSE),0)</f>
        <v>0</v>
      </c>
      <c r="AA1257" s="34">
        <f>IFERROR(VLOOKUP($H1257,'Refuse F Rev'!$A:$E,15,FALSE),0)</f>
        <v>0</v>
      </c>
      <c r="AB1257" s="34">
        <f>IFERROR(VLOOKUP($H1257,'Refuse F Rev'!$A:$E,16,FALSE),0)</f>
        <v>0</v>
      </c>
      <c r="AC1257" s="42">
        <f>IFERROR(VLOOKUP($H1257,'Refuse F Rev'!$A:$E,17,FALSE),0)</f>
        <v>0</v>
      </c>
      <c r="AD1257" s="34">
        <f>IFERROR(VLOOKUP($H1257,'Refuse F Exp'!$A:$E,15,FALSE),0)</f>
        <v>0</v>
      </c>
      <c r="AE1257" s="34">
        <f>IFERROR(VLOOKUP($H1257,'Refuse F Exp'!$A:$E,16,FALSE),0)</f>
        <v>0</v>
      </c>
      <c r="AF1257" s="42">
        <f>IFERROR(VLOOKUP($H1257,'Refuse F Exp'!$A:$E,17,FALSE),0)</f>
        <v>0</v>
      </c>
      <c r="AG1257" s="34">
        <f>IFERROR(VLOOKUP($H1257,#REF!,10,FALSE),0)</f>
        <v>0</v>
      </c>
      <c r="AH1257" s="34">
        <f>IFERROR(VLOOKUP($H1257,#REF!,11,FALSE),0)</f>
        <v>0</v>
      </c>
      <c r="AI1257" s="42">
        <f>IFERROR(VLOOKUP($H1257,#REF!,12,FALSE),0)</f>
        <v>0</v>
      </c>
      <c r="AJ1257" s="34">
        <f>IFERROR(VLOOKUP($H1257,#REF!,10,FALSE),0)</f>
        <v>0</v>
      </c>
      <c r="AK1257" s="34">
        <f>IFERROR(VLOOKUP($H1257,#REF!,11,FALSE),0)</f>
        <v>0</v>
      </c>
      <c r="AL1257" s="42">
        <f>IFERROR(VLOOKUP($H1257,#REF!,12,FALSE),0)</f>
        <v>0</v>
      </c>
      <c r="AM1257" s="34">
        <f>IFERROR(VLOOKUP($H1257,#REF!,10,FALSE),0)</f>
        <v>0</v>
      </c>
      <c r="AN1257" s="34">
        <f>IFERROR(VLOOKUP($H1257,#REF!,11,FALSE),0)</f>
        <v>0</v>
      </c>
      <c r="AO1257" s="42">
        <f>IFERROR(VLOOKUP($H1257,#REF!,12,FALSE),0)</f>
        <v>0</v>
      </c>
      <c r="AP1257" s="34">
        <f>IFERROR(VLOOKUP($H1257,#REF!,10,FALSE),0)</f>
        <v>0</v>
      </c>
      <c r="AQ1257" s="34">
        <f>IFERROR(VLOOKUP($H1257,#REF!,11,FALSE),0)</f>
        <v>0</v>
      </c>
      <c r="AR1257" s="42">
        <f>IFERROR(VLOOKUP($H1257,#REF!,12,FALSE),0)</f>
        <v>0</v>
      </c>
      <c r="AS1257" s="34">
        <f>IFERROR(VLOOKUP($H1257,#REF!,13,FALSE),0)</f>
        <v>0</v>
      </c>
      <c r="AT1257" s="34">
        <f>IFERROR(VLOOKUP($H1257,#REF!,14,FALSE),0)</f>
        <v>0</v>
      </c>
      <c r="AU1257" s="42">
        <f>IFERROR(VLOOKUP($H1257,#REF!,15,FALSE),0)</f>
        <v>0</v>
      </c>
      <c r="AV1257" s="34">
        <f>IFERROR(VLOOKUP($H1257,#REF!,15,FALSE),0)</f>
        <v>0</v>
      </c>
      <c r="AW1257" s="34">
        <f>IFERROR(VLOOKUP($H1257,#REF!,16,FALSE),0)</f>
        <v>0</v>
      </c>
      <c r="AX1257" s="42">
        <f>IFERROR(VLOOKUP($H1257,#REF!,17,FALSE),0)</f>
        <v>0</v>
      </c>
    </row>
    <row r="1258" spans="1:50" x14ac:dyDescent="0.3">
      <c r="A1258" s="33" t="str">
        <f t="shared" si="76"/>
        <v>0</v>
      </c>
      <c r="B1258" s="33">
        <f>+'R&amp;E EXPORT'!B1233</f>
        <v>0</v>
      </c>
      <c r="C1258" t="str">
        <f>IFERROR(VLOOKUP(A1258,'MCSJ Export'!A:C,3,FALSE),"")</f>
        <v/>
      </c>
      <c r="D1258" s="37">
        <f t="shared" ca="1" si="77"/>
        <v>0</v>
      </c>
      <c r="E1258" s="37">
        <f t="shared" ca="1" si="78"/>
        <v>0</v>
      </c>
      <c r="F1258" s="37">
        <f t="shared" ca="1" si="79"/>
        <v>0</v>
      </c>
      <c r="G1258" s="37"/>
      <c r="H1258" s="33">
        <f>+'R&amp;E EXPORT'!A1233</f>
        <v>0</v>
      </c>
      <c r="I1258" s="34">
        <f>IFERROR(VLOOKUP($H1258,'Gen F Rev'!$A:$M,15,FALSE),0)</f>
        <v>0</v>
      </c>
      <c r="J1258" s="34">
        <f>IFERROR(VLOOKUP($H1258,'Gen F Rev'!$A:$M,16,FALSE),0)</f>
        <v>0</v>
      </c>
      <c r="K1258" s="42">
        <f>IFERROR(VLOOKUP($H1258,'Gen F Rev'!$A:$M,17,FALSE),0)</f>
        <v>0</v>
      </c>
      <c r="L1258" s="34">
        <f>IFERROR(VLOOKUP($H1258,'Gen F Exp'!$A:$E,15,FALSE),0)</f>
        <v>0</v>
      </c>
      <c r="M1258" s="34">
        <f>IFERROR(VLOOKUP($H1258,'Gen F Exp'!$A:$E,16,FALSE),0)</f>
        <v>0</v>
      </c>
      <c r="N1258" s="42">
        <f>IFERROR(VLOOKUP($H1258,'Gen F Exp'!$A:$E,17,FALSE),0)</f>
        <v>0</v>
      </c>
      <c r="O1258" s="34">
        <f>IFERROR(VLOOKUP($H1258,'Water F Rev'!$A:$L,15,FALSE),0)</f>
        <v>0</v>
      </c>
      <c r="P1258" s="34">
        <f>IFERROR(VLOOKUP($H1258,'Water F Rev'!$A:$L,16,FALSE),0)</f>
        <v>0</v>
      </c>
      <c r="Q1258" s="42">
        <f>IFERROR(VLOOKUP($H1258,'Water F Rev'!$A:$L,17,FALSE),0)</f>
        <v>0</v>
      </c>
      <c r="R1258" s="34">
        <f>IFERROR(VLOOKUP($H1258,'Water F Exp'!$A:$K,15,FALSE),0)</f>
        <v>0</v>
      </c>
      <c r="S1258" s="34">
        <f>IFERROR(VLOOKUP($H1258,'Water F Exp'!$A:$K,16,FALSE),0)</f>
        <v>0</v>
      </c>
      <c r="T1258" s="42">
        <f>IFERROR(VLOOKUP($H1258,'Water F Exp'!$A:$K,17,FALSE),0)</f>
        <v>0</v>
      </c>
      <c r="U1258" s="34">
        <f ca="1">IFERROR(VLOOKUP($H1258,'Sewer F Rev'!$A:$E,15,FALSE),0)</f>
        <v>0</v>
      </c>
      <c r="V1258" s="34">
        <f ca="1">IFERROR(VLOOKUP($H1258,'Sewer F Rev'!$A:$E,16,FALSE),0)</f>
        <v>0</v>
      </c>
      <c r="W1258" s="42">
        <f ca="1">IFERROR(VLOOKUP($H1258,'Sewer F Rev'!$A:$E,17,FALSE),0)</f>
        <v>0</v>
      </c>
      <c r="X1258" s="34">
        <f>IFERROR(VLOOKUP($H1258,'Sewer F Exp'!$A:$B,15,FALSE),0)</f>
        <v>0</v>
      </c>
      <c r="Y1258" s="34">
        <f>IFERROR(VLOOKUP($H1258,'Sewer F Exp'!$A:$B,16,FALSE),0)</f>
        <v>0</v>
      </c>
      <c r="Z1258" s="42">
        <f>IFERROR(VLOOKUP($H1258,'Sewer F Exp'!$A:$B,17,FALSE),0)</f>
        <v>0</v>
      </c>
      <c r="AA1258" s="34">
        <f>IFERROR(VLOOKUP($H1258,'Refuse F Rev'!$A:$E,15,FALSE),0)</f>
        <v>0</v>
      </c>
      <c r="AB1258" s="34">
        <f>IFERROR(VLOOKUP($H1258,'Refuse F Rev'!$A:$E,16,FALSE),0)</f>
        <v>0</v>
      </c>
      <c r="AC1258" s="42">
        <f>IFERROR(VLOOKUP($H1258,'Refuse F Rev'!$A:$E,17,FALSE),0)</f>
        <v>0</v>
      </c>
      <c r="AD1258" s="34">
        <f>IFERROR(VLOOKUP($H1258,'Refuse F Exp'!$A:$E,15,FALSE),0)</f>
        <v>0</v>
      </c>
      <c r="AE1258" s="34">
        <f>IFERROR(VLOOKUP($H1258,'Refuse F Exp'!$A:$E,16,FALSE),0)</f>
        <v>0</v>
      </c>
      <c r="AF1258" s="42">
        <f>IFERROR(VLOOKUP($H1258,'Refuse F Exp'!$A:$E,17,FALSE),0)</f>
        <v>0</v>
      </c>
      <c r="AG1258" s="34">
        <f>IFERROR(VLOOKUP($H1258,#REF!,10,FALSE),0)</f>
        <v>0</v>
      </c>
      <c r="AH1258" s="34">
        <f>IFERROR(VLOOKUP($H1258,#REF!,11,FALSE),0)</f>
        <v>0</v>
      </c>
      <c r="AI1258" s="42">
        <f>IFERROR(VLOOKUP($H1258,#REF!,12,FALSE),0)</f>
        <v>0</v>
      </c>
      <c r="AJ1258" s="34">
        <f>IFERROR(VLOOKUP($H1258,#REF!,10,FALSE),0)</f>
        <v>0</v>
      </c>
      <c r="AK1258" s="34">
        <f>IFERROR(VLOOKUP($H1258,#REF!,11,FALSE),0)</f>
        <v>0</v>
      </c>
      <c r="AL1258" s="42">
        <f>IFERROR(VLOOKUP($H1258,#REF!,12,FALSE),0)</f>
        <v>0</v>
      </c>
      <c r="AM1258" s="34">
        <f>IFERROR(VLOOKUP($H1258,#REF!,10,FALSE),0)</f>
        <v>0</v>
      </c>
      <c r="AN1258" s="34">
        <f>IFERROR(VLOOKUP($H1258,#REF!,11,FALSE),0)</f>
        <v>0</v>
      </c>
      <c r="AO1258" s="42">
        <f>IFERROR(VLOOKUP($H1258,#REF!,12,FALSE),0)</f>
        <v>0</v>
      </c>
      <c r="AP1258" s="34">
        <f>IFERROR(VLOOKUP($H1258,#REF!,10,FALSE),0)</f>
        <v>0</v>
      </c>
      <c r="AQ1258" s="34">
        <f>IFERROR(VLOOKUP($H1258,#REF!,11,FALSE),0)</f>
        <v>0</v>
      </c>
      <c r="AR1258" s="42">
        <f>IFERROR(VLOOKUP($H1258,#REF!,12,FALSE),0)</f>
        <v>0</v>
      </c>
      <c r="AS1258" s="34">
        <f>IFERROR(VLOOKUP($H1258,#REF!,13,FALSE),0)</f>
        <v>0</v>
      </c>
      <c r="AT1258" s="34">
        <f>IFERROR(VLOOKUP($H1258,#REF!,14,FALSE),0)</f>
        <v>0</v>
      </c>
      <c r="AU1258" s="42">
        <f>IFERROR(VLOOKUP($H1258,#REF!,15,FALSE),0)</f>
        <v>0</v>
      </c>
      <c r="AV1258" s="34">
        <f>IFERROR(VLOOKUP($H1258,#REF!,15,FALSE),0)</f>
        <v>0</v>
      </c>
      <c r="AW1258" s="34">
        <f>IFERROR(VLOOKUP($H1258,#REF!,16,FALSE),0)</f>
        <v>0</v>
      </c>
      <c r="AX1258" s="42">
        <f>IFERROR(VLOOKUP($H1258,#REF!,17,FALSE),0)</f>
        <v>0</v>
      </c>
    </row>
    <row r="1259" spans="1:50" x14ac:dyDescent="0.3">
      <c r="A1259" s="33" t="str">
        <f t="shared" si="76"/>
        <v>0</v>
      </c>
      <c r="B1259" s="33">
        <f>+'R&amp;E EXPORT'!B1234</f>
        <v>0</v>
      </c>
      <c r="C1259" t="str">
        <f>IFERROR(VLOOKUP(A1259,'MCSJ Export'!A:C,3,FALSE),"")</f>
        <v/>
      </c>
      <c r="D1259" s="37">
        <f t="shared" ca="1" si="77"/>
        <v>0</v>
      </c>
      <c r="E1259" s="37">
        <f t="shared" ca="1" si="78"/>
        <v>0</v>
      </c>
      <c r="F1259" s="37">
        <f t="shared" ca="1" si="79"/>
        <v>0</v>
      </c>
      <c r="G1259" s="37"/>
      <c r="H1259" s="33">
        <f>+'R&amp;E EXPORT'!A1234</f>
        <v>0</v>
      </c>
      <c r="I1259" s="34">
        <f>IFERROR(VLOOKUP($H1259,'Gen F Rev'!$A:$M,15,FALSE),0)</f>
        <v>0</v>
      </c>
      <c r="J1259" s="34">
        <f>IFERROR(VLOOKUP($H1259,'Gen F Rev'!$A:$M,16,FALSE),0)</f>
        <v>0</v>
      </c>
      <c r="K1259" s="42">
        <f>IFERROR(VLOOKUP($H1259,'Gen F Rev'!$A:$M,17,FALSE),0)</f>
        <v>0</v>
      </c>
      <c r="L1259" s="34">
        <f>IFERROR(VLOOKUP($H1259,'Gen F Exp'!$A:$E,15,FALSE),0)</f>
        <v>0</v>
      </c>
      <c r="M1259" s="34">
        <f>IFERROR(VLOOKUP($H1259,'Gen F Exp'!$A:$E,16,FALSE),0)</f>
        <v>0</v>
      </c>
      <c r="N1259" s="42">
        <f>IFERROR(VLOOKUP($H1259,'Gen F Exp'!$A:$E,17,FALSE),0)</f>
        <v>0</v>
      </c>
      <c r="O1259" s="34">
        <f>IFERROR(VLOOKUP($H1259,'Water F Rev'!$A:$L,15,FALSE),0)</f>
        <v>0</v>
      </c>
      <c r="P1259" s="34">
        <f>IFERROR(VLOOKUP($H1259,'Water F Rev'!$A:$L,16,FALSE),0)</f>
        <v>0</v>
      </c>
      <c r="Q1259" s="42">
        <f>IFERROR(VLOOKUP($H1259,'Water F Rev'!$A:$L,17,FALSE),0)</f>
        <v>0</v>
      </c>
      <c r="R1259" s="34">
        <f>IFERROR(VLOOKUP($H1259,'Water F Exp'!$A:$K,15,FALSE),0)</f>
        <v>0</v>
      </c>
      <c r="S1259" s="34">
        <f>IFERROR(VLOOKUP($H1259,'Water F Exp'!$A:$K,16,FALSE),0)</f>
        <v>0</v>
      </c>
      <c r="T1259" s="42">
        <f>IFERROR(VLOOKUP($H1259,'Water F Exp'!$A:$K,17,FALSE),0)</f>
        <v>0</v>
      </c>
      <c r="U1259" s="34">
        <f ca="1">IFERROR(VLOOKUP($H1259,'Sewer F Rev'!$A:$E,15,FALSE),0)</f>
        <v>0</v>
      </c>
      <c r="V1259" s="34">
        <f ca="1">IFERROR(VLOOKUP($H1259,'Sewer F Rev'!$A:$E,16,FALSE),0)</f>
        <v>0</v>
      </c>
      <c r="W1259" s="42">
        <f ca="1">IFERROR(VLOOKUP($H1259,'Sewer F Rev'!$A:$E,17,FALSE),0)</f>
        <v>0</v>
      </c>
      <c r="X1259" s="34">
        <f>IFERROR(VLOOKUP($H1259,'Sewer F Exp'!$A:$B,15,FALSE),0)</f>
        <v>0</v>
      </c>
      <c r="Y1259" s="34">
        <f>IFERROR(VLOOKUP($H1259,'Sewer F Exp'!$A:$B,16,FALSE),0)</f>
        <v>0</v>
      </c>
      <c r="Z1259" s="42">
        <f>IFERROR(VLOOKUP($H1259,'Sewer F Exp'!$A:$B,17,FALSE),0)</f>
        <v>0</v>
      </c>
      <c r="AA1259" s="34">
        <f>IFERROR(VLOOKUP($H1259,'Refuse F Rev'!$A:$E,15,FALSE),0)</f>
        <v>0</v>
      </c>
      <c r="AB1259" s="34">
        <f>IFERROR(VLOOKUP($H1259,'Refuse F Rev'!$A:$E,16,FALSE),0)</f>
        <v>0</v>
      </c>
      <c r="AC1259" s="42">
        <f>IFERROR(VLOOKUP($H1259,'Refuse F Rev'!$A:$E,17,FALSE),0)</f>
        <v>0</v>
      </c>
      <c r="AD1259" s="34">
        <f>IFERROR(VLOOKUP($H1259,'Refuse F Exp'!$A:$E,15,FALSE),0)</f>
        <v>0</v>
      </c>
      <c r="AE1259" s="34">
        <f>IFERROR(VLOOKUP($H1259,'Refuse F Exp'!$A:$E,16,FALSE),0)</f>
        <v>0</v>
      </c>
      <c r="AF1259" s="42">
        <f>IFERROR(VLOOKUP($H1259,'Refuse F Exp'!$A:$E,17,FALSE),0)</f>
        <v>0</v>
      </c>
      <c r="AG1259" s="34">
        <f>IFERROR(VLOOKUP($H1259,#REF!,10,FALSE),0)</f>
        <v>0</v>
      </c>
      <c r="AH1259" s="34">
        <f>IFERROR(VLOOKUP($H1259,#REF!,11,FALSE),0)</f>
        <v>0</v>
      </c>
      <c r="AI1259" s="42">
        <f>IFERROR(VLOOKUP($H1259,#REF!,12,FALSE),0)</f>
        <v>0</v>
      </c>
      <c r="AJ1259" s="34">
        <f>IFERROR(VLOOKUP($H1259,#REF!,10,FALSE),0)</f>
        <v>0</v>
      </c>
      <c r="AK1259" s="34">
        <f>IFERROR(VLOOKUP($H1259,#REF!,11,FALSE),0)</f>
        <v>0</v>
      </c>
      <c r="AL1259" s="42">
        <f>IFERROR(VLOOKUP($H1259,#REF!,12,FALSE),0)</f>
        <v>0</v>
      </c>
      <c r="AM1259" s="34">
        <f>IFERROR(VLOOKUP($H1259,#REF!,10,FALSE),0)</f>
        <v>0</v>
      </c>
      <c r="AN1259" s="34">
        <f>IFERROR(VLOOKUP($H1259,#REF!,11,FALSE),0)</f>
        <v>0</v>
      </c>
      <c r="AO1259" s="42">
        <f>IFERROR(VLOOKUP($H1259,#REF!,12,FALSE),0)</f>
        <v>0</v>
      </c>
      <c r="AP1259" s="34">
        <f>IFERROR(VLOOKUP($H1259,#REF!,10,FALSE),0)</f>
        <v>0</v>
      </c>
      <c r="AQ1259" s="34">
        <f>IFERROR(VLOOKUP($H1259,#REF!,11,FALSE),0)</f>
        <v>0</v>
      </c>
      <c r="AR1259" s="42">
        <f>IFERROR(VLOOKUP($H1259,#REF!,12,FALSE),0)</f>
        <v>0</v>
      </c>
      <c r="AS1259" s="34">
        <f>IFERROR(VLOOKUP($H1259,#REF!,13,FALSE),0)</f>
        <v>0</v>
      </c>
      <c r="AT1259" s="34">
        <f>IFERROR(VLOOKUP($H1259,#REF!,14,FALSE),0)</f>
        <v>0</v>
      </c>
      <c r="AU1259" s="42">
        <f>IFERROR(VLOOKUP($H1259,#REF!,15,FALSE),0)</f>
        <v>0</v>
      </c>
      <c r="AV1259" s="34">
        <f>IFERROR(VLOOKUP($H1259,#REF!,15,FALSE),0)</f>
        <v>0</v>
      </c>
      <c r="AW1259" s="34">
        <f>IFERROR(VLOOKUP($H1259,#REF!,16,FALSE),0)</f>
        <v>0</v>
      </c>
      <c r="AX1259" s="42">
        <f>IFERROR(VLOOKUP($H1259,#REF!,17,FALSE),0)</f>
        <v>0</v>
      </c>
    </row>
    <row r="1260" spans="1:50" x14ac:dyDescent="0.3">
      <c r="A1260" s="33" t="str">
        <f t="shared" si="76"/>
        <v>0</v>
      </c>
      <c r="B1260" s="33">
        <f>+'R&amp;E EXPORT'!B1235</f>
        <v>0</v>
      </c>
      <c r="C1260" t="str">
        <f>IFERROR(VLOOKUP(A1260,'MCSJ Export'!A:C,3,FALSE),"")</f>
        <v/>
      </c>
      <c r="D1260" s="37">
        <f t="shared" ca="1" si="77"/>
        <v>0</v>
      </c>
      <c r="E1260" s="37">
        <f t="shared" ca="1" si="78"/>
        <v>0</v>
      </c>
      <c r="F1260" s="37">
        <f t="shared" ca="1" si="79"/>
        <v>0</v>
      </c>
      <c r="G1260" s="37"/>
      <c r="H1260" s="33">
        <f>+'R&amp;E EXPORT'!A1235</f>
        <v>0</v>
      </c>
      <c r="I1260" s="34">
        <f>IFERROR(VLOOKUP($H1260,'Gen F Rev'!$A:$M,15,FALSE),0)</f>
        <v>0</v>
      </c>
      <c r="J1260" s="34">
        <f>IFERROR(VLOOKUP($H1260,'Gen F Rev'!$A:$M,16,FALSE),0)</f>
        <v>0</v>
      </c>
      <c r="K1260" s="42">
        <f>IFERROR(VLOOKUP($H1260,'Gen F Rev'!$A:$M,17,FALSE),0)</f>
        <v>0</v>
      </c>
      <c r="L1260" s="34">
        <f>IFERROR(VLOOKUP($H1260,'Gen F Exp'!$A:$E,15,FALSE),0)</f>
        <v>0</v>
      </c>
      <c r="M1260" s="34">
        <f>IFERROR(VLOOKUP($H1260,'Gen F Exp'!$A:$E,16,FALSE),0)</f>
        <v>0</v>
      </c>
      <c r="N1260" s="42">
        <f>IFERROR(VLOOKUP($H1260,'Gen F Exp'!$A:$E,17,FALSE),0)</f>
        <v>0</v>
      </c>
      <c r="O1260" s="34">
        <f>IFERROR(VLOOKUP($H1260,'Water F Rev'!$A:$L,15,FALSE),0)</f>
        <v>0</v>
      </c>
      <c r="P1260" s="34">
        <f>IFERROR(VLOOKUP($H1260,'Water F Rev'!$A:$L,16,FALSE),0)</f>
        <v>0</v>
      </c>
      <c r="Q1260" s="42">
        <f>IFERROR(VLOOKUP($H1260,'Water F Rev'!$A:$L,17,FALSE),0)</f>
        <v>0</v>
      </c>
      <c r="R1260" s="34">
        <f>IFERROR(VLOOKUP($H1260,'Water F Exp'!$A:$K,15,FALSE),0)</f>
        <v>0</v>
      </c>
      <c r="S1260" s="34">
        <f>IFERROR(VLOOKUP($H1260,'Water F Exp'!$A:$K,16,FALSE),0)</f>
        <v>0</v>
      </c>
      <c r="T1260" s="42">
        <f>IFERROR(VLOOKUP($H1260,'Water F Exp'!$A:$K,17,FALSE),0)</f>
        <v>0</v>
      </c>
      <c r="U1260" s="34">
        <f ca="1">IFERROR(VLOOKUP($H1260,'Sewer F Rev'!$A:$E,15,FALSE),0)</f>
        <v>0</v>
      </c>
      <c r="V1260" s="34">
        <f ca="1">IFERROR(VLOOKUP($H1260,'Sewer F Rev'!$A:$E,16,FALSE),0)</f>
        <v>0</v>
      </c>
      <c r="W1260" s="42">
        <f ca="1">IFERROR(VLOOKUP($H1260,'Sewer F Rev'!$A:$E,17,FALSE),0)</f>
        <v>0</v>
      </c>
      <c r="X1260" s="34">
        <f>IFERROR(VLOOKUP($H1260,'Sewer F Exp'!$A:$B,15,FALSE),0)</f>
        <v>0</v>
      </c>
      <c r="Y1260" s="34">
        <f>IFERROR(VLOOKUP($H1260,'Sewer F Exp'!$A:$B,16,FALSE),0)</f>
        <v>0</v>
      </c>
      <c r="Z1260" s="42">
        <f>IFERROR(VLOOKUP($H1260,'Sewer F Exp'!$A:$B,17,FALSE),0)</f>
        <v>0</v>
      </c>
      <c r="AA1260" s="34">
        <f>IFERROR(VLOOKUP($H1260,'Refuse F Rev'!$A:$E,15,FALSE),0)</f>
        <v>0</v>
      </c>
      <c r="AB1260" s="34">
        <f>IFERROR(VLOOKUP($H1260,'Refuse F Rev'!$A:$E,16,FALSE),0)</f>
        <v>0</v>
      </c>
      <c r="AC1260" s="42">
        <f>IFERROR(VLOOKUP($H1260,'Refuse F Rev'!$A:$E,17,FALSE),0)</f>
        <v>0</v>
      </c>
      <c r="AD1260" s="34">
        <f>IFERROR(VLOOKUP($H1260,'Refuse F Exp'!$A:$E,15,FALSE),0)</f>
        <v>0</v>
      </c>
      <c r="AE1260" s="34">
        <f>IFERROR(VLOOKUP($H1260,'Refuse F Exp'!$A:$E,16,FALSE),0)</f>
        <v>0</v>
      </c>
      <c r="AF1260" s="42">
        <f>IFERROR(VLOOKUP($H1260,'Refuse F Exp'!$A:$E,17,FALSE),0)</f>
        <v>0</v>
      </c>
      <c r="AG1260" s="34">
        <f>IFERROR(VLOOKUP($H1260,#REF!,10,FALSE),0)</f>
        <v>0</v>
      </c>
      <c r="AH1260" s="34">
        <f>IFERROR(VLOOKUP($H1260,#REF!,11,FALSE),0)</f>
        <v>0</v>
      </c>
      <c r="AI1260" s="42">
        <f>IFERROR(VLOOKUP($H1260,#REF!,12,FALSE),0)</f>
        <v>0</v>
      </c>
      <c r="AJ1260" s="34">
        <f>IFERROR(VLOOKUP($H1260,#REF!,10,FALSE),0)</f>
        <v>0</v>
      </c>
      <c r="AK1260" s="34">
        <f>IFERROR(VLOOKUP($H1260,#REF!,11,FALSE),0)</f>
        <v>0</v>
      </c>
      <c r="AL1260" s="42">
        <f>IFERROR(VLOOKUP($H1260,#REF!,12,FALSE),0)</f>
        <v>0</v>
      </c>
      <c r="AM1260" s="34">
        <f>IFERROR(VLOOKUP($H1260,#REF!,10,FALSE),0)</f>
        <v>0</v>
      </c>
      <c r="AN1260" s="34">
        <f>IFERROR(VLOOKUP($H1260,#REF!,11,FALSE),0)</f>
        <v>0</v>
      </c>
      <c r="AO1260" s="42">
        <f>IFERROR(VLOOKUP($H1260,#REF!,12,FALSE),0)</f>
        <v>0</v>
      </c>
      <c r="AP1260" s="34">
        <f>IFERROR(VLOOKUP($H1260,#REF!,10,FALSE),0)</f>
        <v>0</v>
      </c>
      <c r="AQ1260" s="34">
        <f>IFERROR(VLOOKUP($H1260,#REF!,11,FALSE),0)</f>
        <v>0</v>
      </c>
      <c r="AR1260" s="42">
        <f>IFERROR(VLOOKUP($H1260,#REF!,12,FALSE),0)</f>
        <v>0</v>
      </c>
      <c r="AS1260" s="34">
        <f>IFERROR(VLOOKUP($H1260,#REF!,13,FALSE),0)</f>
        <v>0</v>
      </c>
      <c r="AT1260" s="34">
        <f>IFERROR(VLOOKUP($H1260,#REF!,14,FALSE),0)</f>
        <v>0</v>
      </c>
      <c r="AU1260" s="42">
        <f>IFERROR(VLOOKUP($H1260,#REF!,15,FALSE),0)</f>
        <v>0</v>
      </c>
      <c r="AV1260" s="34">
        <f>IFERROR(VLOOKUP($H1260,#REF!,15,FALSE),0)</f>
        <v>0</v>
      </c>
      <c r="AW1260" s="34">
        <f>IFERROR(VLOOKUP($H1260,#REF!,16,FALSE),0)</f>
        <v>0</v>
      </c>
      <c r="AX1260" s="42">
        <f>IFERROR(VLOOKUP($H1260,#REF!,17,FALSE),0)</f>
        <v>0</v>
      </c>
    </row>
    <row r="1261" spans="1:50" x14ac:dyDescent="0.3">
      <c r="A1261" s="33" t="str">
        <f t="shared" si="76"/>
        <v>0</v>
      </c>
      <c r="B1261" s="33">
        <f>+'R&amp;E EXPORT'!B1236</f>
        <v>0</v>
      </c>
      <c r="C1261" t="str">
        <f>IFERROR(VLOOKUP(A1261,'MCSJ Export'!A:C,3,FALSE),"")</f>
        <v/>
      </c>
      <c r="D1261" s="37">
        <f t="shared" ca="1" si="77"/>
        <v>0</v>
      </c>
      <c r="E1261" s="37">
        <f t="shared" ca="1" si="78"/>
        <v>0</v>
      </c>
      <c r="F1261" s="37">
        <f t="shared" ca="1" si="79"/>
        <v>0</v>
      </c>
      <c r="G1261" s="37"/>
      <c r="H1261" s="33">
        <f>+'R&amp;E EXPORT'!A1236</f>
        <v>0</v>
      </c>
      <c r="I1261" s="34">
        <f>IFERROR(VLOOKUP($H1261,'Gen F Rev'!$A:$M,15,FALSE),0)</f>
        <v>0</v>
      </c>
      <c r="J1261" s="34">
        <f>IFERROR(VLOOKUP($H1261,'Gen F Rev'!$A:$M,16,FALSE),0)</f>
        <v>0</v>
      </c>
      <c r="K1261" s="42">
        <f>IFERROR(VLOOKUP($H1261,'Gen F Rev'!$A:$M,17,FALSE),0)</f>
        <v>0</v>
      </c>
      <c r="L1261" s="34">
        <f>IFERROR(VLOOKUP($H1261,'Gen F Exp'!$A:$E,15,FALSE),0)</f>
        <v>0</v>
      </c>
      <c r="M1261" s="34">
        <f>IFERROR(VLOOKUP($H1261,'Gen F Exp'!$A:$E,16,FALSE),0)</f>
        <v>0</v>
      </c>
      <c r="N1261" s="42">
        <f>IFERROR(VLOOKUP($H1261,'Gen F Exp'!$A:$E,17,FALSE),0)</f>
        <v>0</v>
      </c>
      <c r="O1261" s="34">
        <f>IFERROR(VLOOKUP($H1261,'Water F Rev'!$A:$L,15,FALSE),0)</f>
        <v>0</v>
      </c>
      <c r="P1261" s="34">
        <f>IFERROR(VLOOKUP($H1261,'Water F Rev'!$A:$L,16,FALSE),0)</f>
        <v>0</v>
      </c>
      <c r="Q1261" s="42">
        <f>IFERROR(VLOOKUP($H1261,'Water F Rev'!$A:$L,17,FALSE),0)</f>
        <v>0</v>
      </c>
      <c r="R1261" s="34">
        <f>IFERROR(VLOOKUP($H1261,'Water F Exp'!$A:$K,15,FALSE),0)</f>
        <v>0</v>
      </c>
      <c r="S1261" s="34">
        <f>IFERROR(VLOOKUP($H1261,'Water F Exp'!$A:$K,16,FALSE),0)</f>
        <v>0</v>
      </c>
      <c r="T1261" s="42">
        <f>IFERROR(VLOOKUP($H1261,'Water F Exp'!$A:$K,17,FALSE),0)</f>
        <v>0</v>
      </c>
      <c r="U1261" s="34">
        <f ca="1">IFERROR(VLOOKUP($H1261,'Sewer F Rev'!$A:$E,15,FALSE),0)</f>
        <v>0</v>
      </c>
      <c r="V1261" s="34">
        <f ca="1">IFERROR(VLOOKUP($H1261,'Sewer F Rev'!$A:$E,16,FALSE),0)</f>
        <v>0</v>
      </c>
      <c r="W1261" s="42">
        <f ca="1">IFERROR(VLOOKUP($H1261,'Sewer F Rev'!$A:$E,17,FALSE),0)</f>
        <v>0</v>
      </c>
      <c r="X1261" s="34">
        <f>IFERROR(VLOOKUP($H1261,'Sewer F Exp'!$A:$B,15,FALSE),0)</f>
        <v>0</v>
      </c>
      <c r="Y1261" s="34">
        <f>IFERROR(VLOOKUP($H1261,'Sewer F Exp'!$A:$B,16,FALSE),0)</f>
        <v>0</v>
      </c>
      <c r="Z1261" s="42">
        <f>IFERROR(VLOOKUP($H1261,'Sewer F Exp'!$A:$B,17,FALSE),0)</f>
        <v>0</v>
      </c>
      <c r="AA1261" s="34">
        <f>IFERROR(VLOOKUP($H1261,'Refuse F Rev'!$A:$E,15,FALSE),0)</f>
        <v>0</v>
      </c>
      <c r="AB1261" s="34">
        <f>IFERROR(VLOOKUP($H1261,'Refuse F Rev'!$A:$E,16,FALSE),0)</f>
        <v>0</v>
      </c>
      <c r="AC1261" s="42">
        <f>IFERROR(VLOOKUP($H1261,'Refuse F Rev'!$A:$E,17,FALSE),0)</f>
        <v>0</v>
      </c>
      <c r="AD1261" s="34">
        <f>IFERROR(VLOOKUP($H1261,'Refuse F Exp'!$A:$E,15,FALSE),0)</f>
        <v>0</v>
      </c>
      <c r="AE1261" s="34">
        <f>IFERROR(VLOOKUP($H1261,'Refuse F Exp'!$A:$E,16,FALSE),0)</f>
        <v>0</v>
      </c>
      <c r="AF1261" s="42">
        <f>IFERROR(VLOOKUP($H1261,'Refuse F Exp'!$A:$E,17,FALSE),0)</f>
        <v>0</v>
      </c>
      <c r="AG1261" s="34">
        <f>IFERROR(VLOOKUP($H1261,#REF!,10,FALSE),0)</f>
        <v>0</v>
      </c>
      <c r="AH1261" s="34">
        <f>IFERROR(VLOOKUP($H1261,#REF!,11,FALSE),0)</f>
        <v>0</v>
      </c>
      <c r="AI1261" s="42">
        <f>IFERROR(VLOOKUP($H1261,#REF!,12,FALSE),0)</f>
        <v>0</v>
      </c>
      <c r="AJ1261" s="34">
        <f>IFERROR(VLOOKUP($H1261,#REF!,10,FALSE),0)</f>
        <v>0</v>
      </c>
      <c r="AK1261" s="34">
        <f>IFERROR(VLOOKUP($H1261,#REF!,11,FALSE),0)</f>
        <v>0</v>
      </c>
      <c r="AL1261" s="42">
        <f>IFERROR(VLOOKUP($H1261,#REF!,12,FALSE),0)</f>
        <v>0</v>
      </c>
      <c r="AM1261" s="34">
        <f>IFERROR(VLOOKUP($H1261,#REF!,10,FALSE),0)</f>
        <v>0</v>
      </c>
      <c r="AN1261" s="34">
        <f>IFERROR(VLOOKUP($H1261,#REF!,11,FALSE),0)</f>
        <v>0</v>
      </c>
      <c r="AO1261" s="42">
        <f>IFERROR(VLOOKUP($H1261,#REF!,12,FALSE),0)</f>
        <v>0</v>
      </c>
      <c r="AP1261" s="34">
        <f>IFERROR(VLOOKUP($H1261,#REF!,10,FALSE),0)</f>
        <v>0</v>
      </c>
      <c r="AQ1261" s="34">
        <f>IFERROR(VLOOKUP($H1261,#REF!,11,FALSE),0)</f>
        <v>0</v>
      </c>
      <c r="AR1261" s="42">
        <f>IFERROR(VLOOKUP($H1261,#REF!,12,FALSE),0)</f>
        <v>0</v>
      </c>
      <c r="AS1261" s="34">
        <f>IFERROR(VLOOKUP($H1261,#REF!,13,FALSE),0)</f>
        <v>0</v>
      </c>
      <c r="AT1261" s="34">
        <f>IFERROR(VLOOKUP($H1261,#REF!,14,FALSE),0)</f>
        <v>0</v>
      </c>
      <c r="AU1261" s="42">
        <f>IFERROR(VLOOKUP($H1261,#REF!,15,FALSE),0)</f>
        <v>0</v>
      </c>
      <c r="AV1261" s="34">
        <f>IFERROR(VLOOKUP($H1261,#REF!,15,FALSE),0)</f>
        <v>0</v>
      </c>
      <c r="AW1261" s="34">
        <f>IFERROR(VLOOKUP($H1261,#REF!,16,FALSE),0)</f>
        <v>0</v>
      </c>
      <c r="AX1261" s="42">
        <f>IFERROR(VLOOKUP($H1261,#REF!,17,FALSE),0)</f>
        <v>0</v>
      </c>
    </row>
    <row r="1262" spans="1:50" x14ac:dyDescent="0.3">
      <c r="A1262" s="33" t="str">
        <f t="shared" si="76"/>
        <v>0</v>
      </c>
      <c r="B1262" s="33">
        <f>+'R&amp;E EXPORT'!B1237</f>
        <v>0</v>
      </c>
      <c r="C1262" t="str">
        <f>IFERROR(VLOOKUP(A1262,'MCSJ Export'!A:C,3,FALSE),"")</f>
        <v/>
      </c>
      <c r="D1262" s="37">
        <f t="shared" ca="1" si="77"/>
        <v>0</v>
      </c>
      <c r="E1262" s="37">
        <f t="shared" ca="1" si="78"/>
        <v>0</v>
      </c>
      <c r="F1262" s="37">
        <f t="shared" ca="1" si="79"/>
        <v>0</v>
      </c>
      <c r="G1262" s="37"/>
      <c r="H1262" s="33">
        <f>+'R&amp;E EXPORT'!A1237</f>
        <v>0</v>
      </c>
      <c r="I1262" s="34">
        <f>IFERROR(VLOOKUP($H1262,'Gen F Rev'!$A:$M,15,FALSE),0)</f>
        <v>0</v>
      </c>
      <c r="J1262" s="34">
        <f>IFERROR(VLOOKUP($H1262,'Gen F Rev'!$A:$M,16,FALSE),0)</f>
        <v>0</v>
      </c>
      <c r="K1262" s="42">
        <f>IFERROR(VLOOKUP($H1262,'Gen F Rev'!$A:$M,17,FALSE),0)</f>
        <v>0</v>
      </c>
      <c r="L1262" s="34">
        <f>IFERROR(VLOOKUP($H1262,'Gen F Exp'!$A:$E,15,FALSE),0)</f>
        <v>0</v>
      </c>
      <c r="M1262" s="34">
        <f>IFERROR(VLOOKUP($H1262,'Gen F Exp'!$A:$E,16,FALSE),0)</f>
        <v>0</v>
      </c>
      <c r="N1262" s="42">
        <f>IFERROR(VLOOKUP($H1262,'Gen F Exp'!$A:$E,17,FALSE),0)</f>
        <v>0</v>
      </c>
      <c r="O1262" s="34">
        <f>IFERROR(VLOOKUP($H1262,'Water F Rev'!$A:$L,15,FALSE),0)</f>
        <v>0</v>
      </c>
      <c r="P1262" s="34">
        <f>IFERROR(VLOOKUP($H1262,'Water F Rev'!$A:$L,16,FALSE),0)</f>
        <v>0</v>
      </c>
      <c r="Q1262" s="42">
        <f>IFERROR(VLOOKUP($H1262,'Water F Rev'!$A:$L,17,FALSE),0)</f>
        <v>0</v>
      </c>
      <c r="R1262" s="34">
        <f>IFERROR(VLOOKUP($H1262,'Water F Exp'!$A:$K,15,FALSE),0)</f>
        <v>0</v>
      </c>
      <c r="S1262" s="34">
        <f>IFERROR(VLOOKUP($H1262,'Water F Exp'!$A:$K,16,FALSE),0)</f>
        <v>0</v>
      </c>
      <c r="T1262" s="42">
        <f>IFERROR(VLOOKUP($H1262,'Water F Exp'!$A:$K,17,FALSE),0)</f>
        <v>0</v>
      </c>
      <c r="U1262" s="34">
        <f ca="1">IFERROR(VLOOKUP($H1262,'Sewer F Rev'!$A:$E,15,FALSE),0)</f>
        <v>0</v>
      </c>
      <c r="V1262" s="34">
        <f ca="1">IFERROR(VLOOKUP($H1262,'Sewer F Rev'!$A:$E,16,FALSE),0)</f>
        <v>0</v>
      </c>
      <c r="W1262" s="42">
        <f ca="1">IFERROR(VLOOKUP($H1262,'Sewer F Rev'!$A:$E,17,FALSE),0)</f>
        <v>0</v>
      </c>
      <c r="X1262" s="34">
        <f>IFERROR(VLOOKUP($H1262,'Sewer F Exp'!$A:$B,15,FALSE),0)</f>
        <v>0</v>
      </c>
      <c r="Y1262" s="34">
        <f>IFERROR(VLOOKUP($H1262,'Sewer F Exp'!$A:$B,16,FALSE),0)</f>
        <v>0</v>
      </c>
      <c r="Z1262" s="42">
        <f>IFERROR(VLOOKUP($H1262,'Sewer F Exp'!$A:$B,17,FALSE),0)</f>
        <v>0</v>
      </c>
      <c r="AA1262" s="34">
        <f>IFERROR(VLOOKUP($H1262,'Refuse F Rev'!$A:$E,15,FALSE),0)</f>
        <v>0</v>
      </c>
      <c r="AB1262" s="34">
        <f>IFERROR(VLOOKUP($H1262,'Refuse F Rev'!$A:$E,16,FALSE),0)</f>
        <v>0</v>
      </c>
      <c r="AC1262" s="42">
        <f>IFERROR(VLOOKUP($H1262,'Refuse F Rev'!$A:$E,17,FALSE),0)</f>
        <v>0</v>
      </c>
      <c r="AD1262" s="34">
        <f>IFERROR(VLOOKUP($H1262,'Refuse F Exp'!$A:$E,15,FALSE),0)</f>
        <v>0</v>
      </c>
      <c r="AE1262" s="34">
        <f>IFERROR(VLOOKUP($H1262,'Refuse F Exp'!$A:$E,16,FALSE),0)</f>
        <v>0</v>
      </c>
      <c r="AF1262" s="42">
        <f>IFERROR(VLOOKUP($H1262,'Refuse F Exp'!$A:$E,17,FALSE),0)</f>
        <v>0</v>
      </c>
      <c r="AG1262" s="34">
        <f>IFERROR(VLOOKUP($H1262,#REF!,10,FALSE),0)</f>
        <v>0</v>
      </c>
      <c r="AH1262" s="34">
        <f>IFERROR(VLOOKUP($H1262,#REF!,11,FALSE),0)</f>
        <v>0</v>
      </c>
      <c r="AI1262" s="42">
        <f>IFERROR(VLOOKUP($H1262,#REF!,12,FALSE),0)</f>
        <v>0</v>
      </c>
      <c r="AJ1262" s="34">
        <f>IFERROR(VLOOKUP($H1262,#REF!,10,FALSE),0)</f>
        <v>0</v>
      </c>
      <c r="AK1262" s="34">
        <f>IFERROR(VLOOKUP($H1262,#REF!,11,FALSE),0)</f>
        <v>0</v>
      </c>
      <c r="AL1262" s="42">
        <f>IFERROR(VLOOKUP($H1262,#REF!,12,FALSE),0)</f>
        <v>0</v>
      </c>
      <c r="AM1262" s="34">
        <f>IFERROR(VLOOKUP($H1262,#REF!,10,FALSE),0)</f>
        <v>0</v>
      </c>
      <c r="AN1262" s="34">
        <f>IFERROR(VLOOKUP($H1262,#REF!,11,FALSE),0)</f>
        <v>0</v>
      </c>
      <c r="AO1262" s="42">
        <f>IFERROR(VLOOKUP($H1262,#REF!,12,FALSE),0)</f>
        <v>0</v>
      </c>
      <c r="AP1262" s="34">
        <f>IFERROR(VLOOKUP($H1262,#REF!,10,FALSE),0)</f>
        <v>0</v>
      </c>
      <c r="AQ1262" s="34">
        <f>IFERROR(VLOOKUP($H1262,#REF!,11,FALSE),0)</f>
        <v>0</v>
      </c>
      <c r="AR1262" s="42">
        <f>IFERROR(VLOOKUP($H1262,#REF!,12,FALSE),0)</f>
        <v>0</v>
      </c>
      <c r="AS1262" s="34">
        <f>IFERROR(VLOOKUP($H1262,#REF!,13,FALSE),0)</f>
        <v>0</v>
      </c>
      <c r="AT1262" s="34">
        <f>IFERROR(VLOOKUP($H1262,#REF!,14,FALSE),0)</f>
        <v>0</v>
      </c>
      <c r="AU1262" s="42">
        <f>IFERROR(VLOOKUP($H1262,#REF!,15,FALSE),0)</f>
        <v>0</v>
      </c>
      <c r="AV1262" s="34">
        <f>IFERROR(VLOOKUP($H1262,#REF!,15,FALSE),0)</f>
        <v>0</v>
      </c>
      <c r="AW1262" s="34">
        <f>IFERROR(VLOOKUP($H1262,#REF!,16,FALSE),0)</f>
        <v>0</v>
      </c>
      <c r="AX1262" s="42">
        <f>IFERROR(VLOOKUP($H1262,#REF!,17,FALSE),0)</f>
        <v>0</v>
      </c>
    </row>
    <row r="1263" spans="1:50" x14ac:dyDescent="0.3">
      <c r="A1263" s="33" t="str">
        <f t="shared" si="76"/>
        <v>0</v>
      </c>
      <c r="B1263" s="33">
        <f>+'R&amp;E EXPORT'!B1238</f>
        <v>0</v>
      </c>
      <c r="C1263" t="str">
        <f>IFERROR(VLOOKUP(A1263,'MCSJ Export'!A:C,3,FALSE),"")</f>
        <v/>
      </c>
      <c r="D1263" s="37">
        <f t="shared" ca="1" si="77"/>
        <v>0</v>
      </c>
      <c r="E1263" s="37">
        <f t="shared" ca="1" si="78"/>
        <v>0</v>
      </c>
      <c r="F1263" s="37">
        <f t="shared" ca="1" si="79"/>
        <v>0</v>
      </c>
      <c r="G1263" s="37"/>
      <c r="H1263" s="33">
        <f>+'R&amp;E EXPORT'!A1238</f>
        <v>0</v>
      </c>
      <c r="I1263" s="34">
        <f>IFERROR(VLOOKUP($H1263,'Gen F Rev'!$A:$M,15,FALSE),0)</f>
        <v>0</v>
      </c>
      <c r="J1263" s="34">
        <f>IFERROR(VLOOKUP($H1263,'Gen F Rev'!$A:$M,16,FALSE),0)</f>
        <v>0</v>
      </c>
      <c r="K1263" s="42">
        <f>IFERROR(VLOOKUP($H1263,'Gen F Rev'!$A:$M,17,FALSE),0)</f>
        <v>0</v>
      </c>
      <c r="L1263" s="34">
        <f>IFERROR(VLOOKUP($H1263,'Gen F Exp'!$A:$E,15,FALSE),0)</f>
        <v>0</v>
      </c>
      <c r="M1263" s="34">
        <f>IFERROR(VLOOKUP($H1263,'Gen F Exp'!$A:$E,16,FALSE),0)</f>
        <v>0</v>
      </c>
      <c r="N1263" s="42">
        <f>IFERROR(VLOOKUP($H1263,'Gen F Exp'!$A:$E,17,FALSE),0)</f>
        <v>0</v>
      </c>
      <c r="O1263" s="34">
        <f>IFERROR(VLOOKUP($H1263,'Water F Rev'!$A:$L,15,FALSE),0)</f>
        <v>0</v>
      </c>
      <c r="P1263" s="34">
        <f>IFERROR(VLOOKUP($H1263,'Water F Rev'!$A:$L,16,FALSE),0)</f>
        <v>0</v>
      </c>
      <c r="Q1263" s="42">
        <f>IFERROR(VLOOKUP($H1263,'Water F Rev'!$A:$L,17,FALSE),0)</f>
        <v>0</v>
      </c>
      <c r="R1263" s="34">
        <f>IFERROR(VLOOKUP($H1263,'Water F Exp'!$A:$K,15,FALSE),0)</f>
        <v>0</v>
      </c>
      <c r="S1263" s="34">
        <f>IFERROR(VLOOKUP($H1263,'Water F Exp'!$A:$K,16,FALSE),0)</f>
        <v>0</v>
      </c>
      <c r="T1263" s="42">
        <f>IFERROR(VLOOKUP($H1263,'Water F Exp'!$A:$K,17,FALSE),0)</f>
        <v>0</v>
      </c>
      <c r="U1263" s="34">
        <f ca="1">IFERROR(VLOOKUP($H1263,'Sewer F Rev'!$A:$E,15,FALSE),0)</f>
        <v>0</v>
      </c>
      <c r="V1263" s="34">
        <f ca="1">IFERROR(VLOOKUP($H1263,'Sewer F Rev'!$A:$E,16,FALSE),0)</f>
        <v>0</v>
      </c>
      <c r="W1263" s="42">
        <f ca="1">IFERROR(VLOOKUP($H1263,'Sewer F Rev'!$A:$E,17,FALSE),0)</f>
        <v>0</v>
      </c>
      <c r="X1263" s="34">
        <f>IFERROR(VLOOKUP($H1263,'Sewer F Exp'!$A:$B,15,FALSE),0)</f>
        <v>0</v>
      </c>
      <c r="Y1263" s="34">
        <f>IFERROR(VLOOKUP($H1263,'Sewer F Exp'!$A:$B,16,FALSE),0)</f>
        <v>0</v>
      </c>
      <c r="Z1263" s="42">
        <f>IFERROR(VLOOKUP($H1263,'Sewer F Exp'!$A:$B,17,FALSE),0)</f>
        <v>0</v>
      </c>
      <c r="AA1263" s="34">
        <f>IFERROR(VLOOKUP($H1263,'Refuse F Rev'!$A:$E,15,FALSE),0)</f>
        <v>0</v>
      </c>
      <c r="AB1263" s="34">
        <f>IFERROR(VLOOKUP($H1263,'Refuse F Rev'!$A:$E,16,FALSE),0)</f>
        <v>0</v>
      </c>
      <c r="AC1263" s="42">
        <f>IFERROR(VLOOKUP($H1263,'Refuse F Rev'!$A:$E,17,FALSE),0)</f>
        <v>0</v>
      </c>
      <c r="AD1263" s="34">
        <f>IFERROR(VLOOKUP($H1263,'Refuse F Exp'!$A:$E,15,FALSE),0)</f>
        <v>0</v>
      </c>
      <c r="AE1263" s="34">
        <f>IFERROR(VLOOKUP($H1263,'Refuse F Exp'!$A:$E,16,FALSE),0)</f>
        <v>0</v>
      </c>
      <c r="AF1263" s="42">
        <f>IFERROR(VLOOKUP($H1263,'Refuse F Exp'!$A:$E,17,FALSE),0)</f>
        <v>0</v>
      </c>
      <c r="AG1263" s="34">
        <f>IFERROR(VLOOKUP($H1263,#REF!,10,FALSE),0)</f>
        <v>0</v>
      </c>
      <c r="AH1263" s="34">
        <f>IFERROR(VLOOKUP($H1263,#REF!,11,FALSE),0)</f>
        <v>0</v>
      </c>
      <c r="AI1263" s="42">
        <f>IFERROR(VLOOKUP($H1263,#REF!,12,FALSE),0)</f>
        <v>0</v>
      </c>
      <c r="AJ1263" s="34">
        <f>IFERROR(VLOOKUP($H1263,#REF!,10,FALSE),0)</f>
        <v>0</v>
      </c>
      <c r="AK1263" s="34">
        <f>IFERROR(VLOOKUP($H1263,#REF!,11,FALSE),0)</f>
        <v>0</v>
      </c>
      <c r="AL1263" s="42">
        <f>IFERROR(VLOOKUP($H1263,#REF!,12,FALSE),0)</f>
        <v>0</v>
      </c>
      <c r="AM1263" s="34">
        <f>IFERROR(VLOOKUP($H1263,#REF!,10,FALSE),0)</f>
        <v>0</v>
      </c>
      <c r="AN1263" s="34">
        <f>IFERROR(VLOOKUP($H1263,#REF!,11,FALSE),0)</f>
        <v>0</v>
      </c>
      <c r="AO1263" s="42">
        <f>IFERROR(VLOOKUP($H1263,#REF!,12,FALSE),0)</f>
        <v>0</v>
      </c>
      <c r="AP1263" s="34">
        <f>IFERROR(VLOOKUP($H1263,#REF!,10,FALSE),0)</f>
        <v>0</v>
      </c>
      <c r="AQ1263" s="34">
        <f>IFERROR(VLOOKUP($H1263,#REF!,11,FALSE),0)</f>
        <v>0</v>
      </c>
      <c r="AR1263" s="42">
        <f>IFERROR(VLOOKUP($H1263,#REF!,12,FALSE),0)</f>
        <v>0</v>
      </c>
      <c r="AS1263" s="34">
        <f>IFERROR(VLOOKUP($H1263,#REF!,13,FALSE),0)</f>
        <v>0</v>
      </c>
      <c r="AT1263" s="34">
        <f>IFERROR(VLOOKUP($H1263,#REF!,14,FALSE),0)</f>
        <v>0</v>
      </c>
      <c r="AU1263" s="42">
        <f>IFERROR(VLOOKUP($H1263,#REF!,15,FALSE),0)</f>
        <v>0</v>
      </c>
      <c r="AV1263" s="34">
        <f>IFERROR(VLOOKUP($H1263,#REF!,15,FALSE),0)</f>
        <v>0</v>
      </c>
      <c r="AW1263" s="34">
        <f>IFERROR(VLOOKUP($H1263,#REF!,16,FALSE),0)</f>
        <v>0</v>
      </c>
      <c r="AX1263" s="42">
        <f>IFERROR(VLOOKUP($H1263,#REF!,17,FALSE),0)</f>
        <v>0</v>
      </c>
    </row>
    <row r="1264" spans="1:50" x14ac:dyDescent="0.3">
      <c r="A1264" s="33" t="str">
        <f t="shared" si="76"/>
        <v>0</v>
      </c>
      <c r="B1264" s="33">
        <f>+'R&amp;E EXPORT'!B1239</f>
        <v>0</v>
      </c>
      <c r="C1264" t="str">
        <f>IFERROR(VLOOKUP(A1264,'MCSJ Export'!A:C,3,FALSE),"")</f>
        <v/>
      </c>
      <c r="D1264" s="37">
        <f t="shared" ca="1" si="77"/>
        <v>0</v>
      </c>
      <c r="E1264" s="37">
        <f t="shared" ca="1" si="78"/>
        <v>0</v>
      </c>
      <c r="F1264" s="37">
        <f t="shared" ca="1" si="79"/>
        <v>0</v>
      </c>
      <c r="G1264" s="37"/>
      <c r="H1264" s="33">
        <f>+'R&amp;E EXPORT'!A1239</f>
        <v>0</v>
      </c>
      <c r="I1264" s="34">
        <f>IFERROR(VLOOKUP($H1264,'Gen F Rev'!$A:$M,15,FALSE),0)</f>
        <v>0</v>
      </c>
      <c r="J1264" s="34">
        <f>IFERROR(VLOOKUP($H1264,'Gen F Rev'!$A:$M,16,FALSE),0)</f>
        <v>0</v>
      </c>
      <c r="K1264" s="42">
        <f>IFERROR(VLOOKUP($H1264,'Gen F Rev'!$A:$M,17,FALSE),0)</f>
        <v>0</v>
      </c>
      <c r="L1264" s="34">
        <f>IFERROR(VLOOKUP($H1264,'Gen F Exp'!$A:$E,15,FALSE),0)</f>
        <v>0</v>
      </c>
      <c r="M1264" s="34">
        <f>IFERROR(VLOOKUP($H1264,'Gen F Exp'!$A:$E,16,FALSE),0)</f>
        <v>0</v>
      </c>
      <c r="N1264" s="42">
        <f>IFERROR(VLOOKUP($H1264,'Gen F Exp'!$A:$E,17,FALSE),0)</f>
        <v>0</v>
      </c>
      <c r="O1264" s="34">
        <f>IFERROR(VLOOKUP($H1264,'Water F Rev'!$A:$L,15,FALSE),0)</f>
        <v>0</v>
      </c>
      <c r="P1264" s="34">
        <f>IFERROR(VLOOKUP($H1264,'Water F Rev'!$A:$L,16,FALSE),0)</f>
        <v>0</v>
      </c>
      <c r="Q1264" s="42">
        <f>IFERROR(VLOOKUP($H1264,'Water F Rev'!$A:$L,17,FALSE),0)</f>
        <v>0</v>
      </c>
      <c r="R1264" s="34">
        <f>IFERROR(VLOOKUP($H1264,'Water F Exp'!$A:$K,15,FALSE),0)</f>
        <v>0</v>
      </c>
      <c r="S1264" s="34">
        <f>IFERROR(VLOOKUP($H1264,'Water F Exp'!$A:$K,16,FALSE),0)</f>
        <v>0</v>
      </c>
      <c r="T1264" s="42">
        <f>IFERROR(VLOOKUP($H1264,'Water F Exp'!$A:$K,17,FALSE),0)</f>
        <v>0</v>
      </c>
      <c r="U1264" s="34">
        <f ca="1">IFERROR(VLOOKUP($H1264,'Sewer F Rev'!$A:$E,15,FALSE),0)</f>
        <v>0</v>
      </c>
      <c r="V1264" s="34">
        <f ca="1">IFERROR(VLOOKUP($H1264,'Sewer F Rev'!$A:$E,16,FALSE),0)</f>
        <v>0</v>
      </c>
      <c r="W1264" s="42">
        <f ca="1">IFERROR(VLOOKUP($H1264,'Sewer F Rev'!$A:$E,17,FALSE),0)</f>
        <v>0</v>
      </c>
      <c r="X1264" s="34">
        <f>IFERROR(VLOOKUP($H1264,'Sewer F Exp'!$A:$B,15,FALSE),0)</f>
        <v>0</v>
      </c>
      <c r="Y1264" s="34">
        <f>IFERROR(VLOOKUP($H1264,'Sewer F Exp'!$A:$B,16,FALSE),0)</f>
        <v>0</v>
      </c>
      <c r="Z1264" s="42">
        <f>IFERROR(VLOOKUP($H1264,'Sewer F Exp'!$A:$B,17,FALSE),0)</f>
        <v>0</v>
      </c>
      <c r="AA1264" s="34">
        <f>IFERROR(VLOOKUP($H1264,'Refuse F Rev'!$A:$E,15,FALSE),0)</f>
        <v>0</v>
      </c>
      <c r="AB1264" s="34">
        <f>IFERROR(VLOOKUP($H1264,'Refuse F Rev'!$A:$E,16,FALSE),0)</f>
        <v>0</v>
      </c>
      <c r="AC1264" s="42">
        <f>IFERROR(VLOOKUP($H1264,'Refuse F Rev'!$A:$E,17,FALSE),0)</f>
        <v>0</v>
      </c>
      <c r="AD1264" s="34">
        <f>IFERROR(VLOOKUP($H1264,'Refuse F Exp'!$A:$E,15,FALSE),0)</f>
        <v>0</v>
      </c>
      <c r="AE1264" s="34">
        <f>IFERROR(VLOOKUP($H1264,'Refuse F Exp'!$A:$E,16,FALSE),0)</f>
        <v>0</v>
      </c>
      <c r="AF1264" s="42">
        <f>IFERROR(VLOOKUP($H1264,'Refuse F Exp'!$A:$E,17,FALSE),0)</f>
        <v>0</v>
      </c>
      <c r="AG1264" s="34">
        <f>IFERROR(VLOOKUP($H1264,#REF!,10,FALSE),0)</f>
        <v>0</v>
      </c>
      <c r="AH1264" s="34">
        <f>IFERROR(VLOOKUP($H1264,#REF!,11,FALSE),0)</f>
        <v>0</v>
      </c>
      <c r="AI1264" s="42">
        <f>IFERROR(VLOOKUP($H1264,#REF!,12,FALSE),0)</f>
        <v>0</v>
      </c>
      <c r="AJ1264" s="34">
        <f>IFERROR(VLOOKUP($H1264,#REF!,10,FALSE),0)</f>
        <v>0</v>
      </c>
      <c r="AK1264" s="34">
        <f>IFERROR(VLOOKUP($H1264,#REF!,11,FALSE),0)</f>
        <v>0</v>
      </c>
      <c r="AL1264" s="42">
        <f>IFERROR(VLOOKUP($H1264,#REF!,12,FALSE),0)</f>
        <v>0</v>
      </c>
      <c r="AM1264" s="34">
        <f>IFERROR(VLOOKUP($H1264,#REF!,10,FALSE),0)</f>
        <v>0</v>
      </c>
      <c r="AN1264" s="34">
        <f>IFERROR(VLOOKUP($H1264,#REF!,11,FALSE),0)</f>
        <v>0</v>
      </c>
      <c r="AO1264" s="42">
        <f>IFERROR(VLOOKUP($H1264,#REF!,12,FALSE),0)</f>
        <v>0</v>
      </c>
      <c r="AP1264" s="34">
        <f>IFERROR(VLOOKUP($H1264,#REF!,10,FALSE),0)</f>
        <v>0</v>
      </c>
      <c r="AQ1264" s="34">
        <f>IFERROR(VLOOKUP($H1264,#REF!,11,FALSE),0)</f>
        <v>0</v>
      </c>
      <c r="AR1264" s="42">
        <f>IFERROR(VLOOKUP($H1264,#REF!,12,FALSE),0)</f>
        <v>0</v>
      </c>
      <c r="AS1264" s="34">
        <f>IFERROR(VLOOKUP($H1264,#REF!,13,FALSE),0)</f>
        <v>0</v>
      </c>
      <c r="AT1264" s="34">
        <f>IFERROR(VLOOKUP($H1264,#REF!,14,FALSE),0)</f>
        <v>0</v>
      </c>
      <c r="AU1264" s="42">
        <f>IFERROR(VLOOKUP($H1264,#REF!,15,FALSE),0)</f>
        <v>0</v>
      </c>
      <c r="AV1264" s="34">
        <f>IFERROR(VLOOKUP($H1264,#REF!,15,FALSE),0)</f>
        <v>0</v>
      </c>
      <c r="AW1264" s="34">
        <f>IFERROR(VLOOKUP($H1264,#REF!,16,FALSE),0)</f>
        <v>0</v>
      </c>
      <c r="AX1264" s="42">
        <f>IFERROR(VLOOKUP($H1264,#REF!,17,FALSE),0)</f>
        <v>0</v>
      </c>
    </row>
    <row r="1265" spans="1:50" x14ac:dyDescent="0.3">
      <c r="A1265" s="33" t="str">
        <f t="shared" si="76"/>
        <v>0</v>
      </c>
      <c r="B1265" s="33">
        <f>+'R&amp;E EXPORT'!B1240</f>
        <v>0</v>
      </c>
      <c r="C1265" t="str">
        <f>IFERROR(VLOOKUP(A1265,'MCSJ Export'!A:C,3,FALSE),"")</f>
        <v/>
      </c>
      <c r="D1265" s="37">
        <f t="shared" ca="1" si="77"/>
        <v>0</v>
      </c>
      <c r="E1265" s="37">
        <f t="shared" ca="1" si="78"/>
        <v>0</v>
      </c>
      <c r="F1265" s="37">
        <f t="shared" ca="1" si="79"/>
        <v>0</v>
      </c>
      <c r="G1265" s="37"/>
      <c r="H1265" s="33">
        <f>+'R&amp;E EXPORT'!A1240</f>
        <v>0</v>
      </c>
      <c r="I1265" s="34">
        <f>IFERROR(VLOOKUP($H1265,'Gen F Rev'!$A:$M,15,FALSE),0)</f>
        <v>0</v>
      </c>
      <c r="J1265" s="34">
        <f>IFERROR(VLOOKUP($H1265,'Gen F Rev'!$A:$M,16,FALSE),0)</f>
        <v>0</v>
      </c>
      <c r="K1265" s="42">
        <f>IFERROR(VLOOKUP($H1265,'Gen F Rev'!$A:$M,17,FALSE),0)</f>
        <v>0</v>
      </c>
      <c r="L1265" s="34">
        <f>IFERROR(VLOOKUP($H1265,'Gen F Exp'!$A:$E,15,FALSE),0)</f>
        <v>0</v>
      </c>
      <c r="M1265" s="34">
        <f>IFERROR(VLOOKUP($H1265,'Gen F Exp'!$A:$E,16,FALSE),0)</f>
        <v>0</v>
      </c>
      <c r="N1265" s="42">
        <f>IFERROR(VLOOKUP($H1265,'Gen F Exp'!$A:$E,17,FALSE),0)</f>
        <v>0</v>
      </c>
      <c r="O1265" s="34">
        <f>IFERROR(VLOOKUP($H1265,'Water F Rev'!$A:$L,15,FALSE),0)</f>
        <v>0</v>
      </c>
      <c r="P1265" s="34">
        <f>IFERROR(VLOOKUP($H1265,'Water F Rev'!$A:$L,16,FALSE),0)</f>
        <v>0</v>
      </c>
      <c r="Q1265" s="42">
        <f>IFERROR(VLOOKUP($H1265,'Water F Rev'!$A:$L,17,FALSE),0)</f>
        <v>0</v>
      </c>
      <c r="R1265" s="34">
        <f>IFERROR(VLOOKUP($H1265,'Water F Exp'!$A:$K,15,FALSE),0)</f>
        <v>0</v>
      </c>
      <c r="S1265" s="34">
        <f>IFERROR(VLOOKUP($H1265,'Water F Exp'!$A:$K,16,FALSE),0)</f>
        <v>0</v>
      </c>
      <c r="T1265" s="42">
        <f>IFERROR(VLOOKUP($H1265,'Water F Exp'!$A:$K,17,FALSE),0)</f>
        <v>0</v>
      </c>
      <c r="U1265" s="34">
        <f ca="1">IFERROR(VLOOKUP($H1265,'Sewer F Rev'!$A:$E,15,FALSE),0)</f>
        <v>0</v>
      </c>
      <c r="V1265" s="34">
        <f ca="1">IFERROR(VLOOKUP($H1265,'Sewer F Rev'!$A:$E,16,FALSE),0)</f>
        <v>0</v>
      </c>
      <c r="W1265" s="42">
        <f ca="1">IFERROR(VLOOKUP($H1265,'Sewer F Rev'!$A:$E,17,FALSE),0)</f>
        <v>0</v>
      </c>
      <c r="X1265" s="34">
        <f>IFERROR(VLOOKUP($H1265,'Sewer F Exp'!$A:$B,15,FALSE),0)</f>
        <v>0</v>
      </c>
      <c r="Y1265" s="34">
        <f>IFERROR(VLOOKUP($H1265,'Sewer F Exp'!$A:$B,16,FALSE),0)</f>
        <v>0</v>
      </c>
      <c r="Z1265" s="42">
        <f>IFERROR(VLOOKUP($H1265,'Sewer F Exp'!$A:$B,17,FALSE),0)</f>
        <v>0</v>
      </c>
      <c r="AA1265" s="34">
        <f>IFERROR(VLOOKUP($H1265,'Refuse F Rev'!$A:$E,15,FALSE),0)</f>
        <v>0</v>
      </c>
      <c r="AB1265" s="34">
        <f>IFERROR(VLOOKUP($H1265,'Refuse F Rev'!$A:$E,16,FALSE),0)</f>
        <v>0</v>
      </c>
      <c r="AC1265" s="42">
        <f>IFERROR(VLOOKUP($H1265,'Refuse F Rev'!$A:$E,17,FALSE),0)</f>
        <v>0</v>
      </c>
      <c r="AD1265" s="34">
        <f>IFERROR(VLOOKUP($H1265,'Refuse F Exp'!$A:$E,15,FALSE),0)</f>
        <v>0</v>
      </c>
      <c r="AE1265" s="34">
        <f>IFERROR(VLOOKUP($H1265,'Refuse F Exp'!$A:$E,16,FALSE),0)</f>
        <v>0</v>
      </c>
      <c r="AF1265" s="42">
        <f>IFERROR(VLOOKUP($H1265,'Refuse F Exp'!$A:$E,17,FALSE),0)</f>
        <v>0</v>
      </c>
      <c r="AG1265" s="34">
        <f>IFERROR(VLOOKUP($H1265,#REF!,10,FALSE),0)</f>
        <v>0</v>
      </c>
      <c r="AH1265" s="34">
        <f>IFERROR(VLOOKUP($H1265,#REF!,11,FALSE),0)</f>
        <v>0</v>
      </c>
      <c r="AI1265" s="42">
        <f>IFERROR(VLOOKUP($H1265,#REF!,12,FALSE),0)</f>
        <v>0</v>
      </c>
      <c r="AJ1265" s="34">
        <f>IFERROR(VLOOKUP($H1265,#REF!,10,FALSE),0)</f>
        <v>0</v>
      </c>
      <c r="AK1265" s="34">
        <f>IFERROR(VLOOKUP($H1265,#REF!,11,FALSE),0)</f>
        <v>0</v>
      </c>
      <c r="AL1265" s="42">
        <f>IFERROR(VLOOKUP($H1265,#REF!,12,FALSE),0)</f>
        <v>0</v>
      </c>
      <c r="AM1265" s="34">
        <f>IFERROR(VLOOKUP($H1265,#REF!,10,FALSE),0)</f>
        <v>0</v>
      </c>
      <c r="AN1265" s="34">
        <f>IFERROR(VLOOKUP($H1265,#REF!,11,FALSE),0)</f>
        <v>0</v>
      </c>
      <c r="AO1265" s="42">
        <f>IFERROR(VLOOKUP($H1265,#REF!,12,FALSE),0)</f>
        <v>0</v>
      </c>
      <c r="AP1265" s="34">
        <f>IFERROR(VLOOKUP($H1265,#REF!,10,FALSE),0)</f>
        <v>0</v>
      </c>
      <c r="AQ1265" s="34">
        <f>IFERROR(VLOOKUP($H1265,#REF!,11,FALSE),0)</f>
        <v>0</v>
      </c>
      <c r="AR1265" s="42">
        <f>IFERROR(VLOOKUP($H1265,#REF!,12,FALSE),0)</f>
        <v>0</v>
      </c>
      <c r="AS1265" s="34">
        <f>IFERROR(VLOOKUP($H1265,#REF!,13,FALSE),0)</f>
        <v>0</v>
      </c>
      <c r="AT1265" s="34">
        <f>IFERROR(VLOOKUP($H1265,#REF!,14,FALSE),0)</f>
        <v>0</v>
      </c>
      <c r="AU1265" s="42">
        <f>IFERROR(VLOOKUP($H1265,#REF!,15,FALSE),0)</f>
        <v>0</v>
      </c>
      <c r="AV1265" s="34">
        <f>IFERROR(VLOOKUP($H1265,#REF!,15,FALSE),0)</f>
        <v>0</v>
      </c>
      <c r="AW1265" s="34">
        <f>IFERROR(VLOOKUP($H1265,#REF!,16,FALSE),0)</f>
        <v>0</v>
      </c>
      <c r="AX1265" s="42">
        <f>IFERROR(VLOOKUP($H1265,#REF!,17,FALSE),0)</f>
        <v>0</v>
      </c>
    </row>
    <row r="1266" spans="1:50" x14ac:dyDescent="0.3">
      <c r="A1266" s="33" t="str">
        <f t="shared" si="76"/>
        <v>0</v>
      </c>
      <c r="B1266" s="33">
        <f>+'R&amp;E EXPORT'!B1241</f>
        <v>0</v>
      </c>
      <c r="C1266" t="str">
        <f>IFERROR(VLOOKUP(A1266,'MCSJ Export'!A:C,3,FALSE),"")</f>
        <v/>
      </c>
      <c r="D1266" s="37">
        <f t="shared" ca="1" si="77"/>
        <v>0</v>
      </c>
      <c r="E1266" s="37">
        <f t="shared" ca="1" si="78"/>
        <v>0</v>
      </c>
      <c r="F1266" s="37">
        <f t="shared" ca="1" si="79"/>
        <v>0</v>
      </c>
      <c r="G1266" s="37"/>
      <c r="H1266" s="33">
        <f>+'R&amp;E EXPORT'!A1241</f>
        <v>0</v>
      </c>
      <c r="I1266" s="34">
        <f>IFERROR(VLOOKUP($H1266,'Gen F Rev'!$A:$M,15,FALSE),0)</f>
        <v>0</v>
      </c>
      <c r="J1266" s="34">
        <f>IFERROR(VLOOKUP($H1266,'Gen F Rev'!$A:$M,16,FALSE),0)</f>
        <v>0</v>
      </c>
      <c r="K1266" s="42">
        <f>IFERROR(VLOOKUP($H1266,'Gen F Rev'!$A:$M,17,FALSE),0)</f>
        <v>0</v>
      </c>
      <c r="L1266" s="34">
        <f>IFERROR(VLOOKUP($H1266,'Gen F Exp'!$A:$E,15,FALSE),0)</f>
        <v>0</v>
      </c>
      <c r="M1266" s="34">
        <f>IFERROR(VLOOKUP($H1266,'Gen F Exp'!$A:$E,16,FALSE),0)</f>
        <v>0</v>
      </c>
      <c r="N1266" s="42">
        <f>IFERROR(VLOOKUP($H1266,'Gen F Exp'!$A:$E,17,FALSE),0)</f>
        <v>0</v>
      </c>
      <c r="O1266" s="34">
        <f>IFERROR(VLOOKUP($H1266,'Water F Rev'!$A:$L,15,FALSE),0)</f>
        <v>0</v>
      </c>
      <c r="P1266" s="34">
        <f>IFERROR(VLOOKUP($H1266,'Water F Rev'!$A:$L,16,FALSE),0)</f>
        <v>0</v>
      </c>
      <c r="Q1266" s="42">
        <f>IFERROR(VLOOKUP($H1266,'Water F Rev'!$A:$L,17,FALSE),0)</f>
        <v>0</v>
      </c>
      <c r="R1266" s="34">
        <f>IFERROR(VLOOKUP($H1266,'Water F Exp'!$A:$K,15,FALSE),0)</f>
        <v>0</v>
      </c>
      <c r="S1266" s="34">
        <f>IFERROR(VLOOKUP($H1266,'Water F Exp'!$A:$K,16,FALSE),0)</f>
        <v>0</v>
      </c>
      <c r="T1266" s="42">
        <f>IFERROR(VLOOKUP($H1266,'Water F Exp'!$A:$K,17,FALSE),0)</f>
        <v>0</v>
      </c>
      <c r="U1266" s="34">
        <f ca="1">IFERROR(VLOOKUP($H1266,'Sewer F Rev'!$A:$E,15,FALSE),0)</f>
        <v>0</v>
      </c>
      <c r="V1266" s="34">
        <f ca="1">IFERROR(VLOOKUP($H1266,'Sewer F Rev'!$A:$E,16,FALSE),0)</f>
        <v>0</v>
      </c>
      <c r="W1266" s="42">
        <f ca="1">IFERROR(VLOOKUP($H1266,'Sewer F Rev'!$A:$E,17,FALSE),0)</f>
        <v>0</v>
      </c>
      <c r="X1266" s="34">
        <f>IFERROR(VLOOKUP($H1266,'Sewer F Exp'!$A:$B,15,FALSE),0)</f>
        <v>0</v>
      </c>
      <c r="Y1266" s="34">
        <f>IFERROR(VLOOKUP($H1266,'Sewer F Exp'!$A:$B,16,FALSE),0)</f>
        <v>0</v>
      </c>
      <c r="Z1266" s="42">
        <f>IFERROR(VLOOKUP($H1266,'Sewer F Exp'!$A:$B,17,FALSE),0)</f>
        <v>0</v>
      </c>
      <c r="AA1266" s="34">
        <f>IFERROR(VLOOKUP($H1266,'Refuse F Rev'!$A:$E,15,FALSE),0)</f>
        <v>0</v>
      </c>
      <c r="AB1266" s="34">
        <f>IFERROR(VLOOKUP($H1266,'Refuse F Rev'!$A:$E,16,FALSE),0)</f>
        <v>0</v>
      </c>
      <c r="AC1266" s="42">
        <f>IFERROR(VLOOKUP($H1266,'Refuse F Rev'!$A:$E,17,FALSE),0)</f>
        <v>0</v>
      </c>
      <c r="AD1266" s="34">
        <f>IFERROR(VLOOKUP($H1266,'Refuse F Exp'!$A:$E,15,FALSE),0)</f>
        <v>0</v>
      </c>
      <c r="AE1266" s="34">
        <f>IFERROR(VLOOKUP($H1266,'Refuse F Exp'!$A:$E,16,FALSE),0)</f>
        <v>0</v>
      </c>
      <c r="AF1266" s="42">
        <f>IFERROR(VLOOKUP($H1266,'Refuse F Exp'!$A:$E,17,FALSE),0)</f>
        <v>0</v>
      </c>
      <c r="AG1266" s="34">
        <f>IFERROR(VLOOKUP($H1266,#REF!,10,FALSE),0)</f>
        <v>0</v>
      </c>
      <c r="AH1266" s="34">
        <f>IFERROR(VLOOKUP($H1266,#REF!,11,FALSE),0)</f>
        <v>0</v>
      </c>
      <c r="AI1266" s="42">
        <f>IFERROR(VLOOKUP($H1266,#REF!,12,FALSE),0)</f>
        <v>0</v>
      </c>
      <c r="AJ1266" s="34">
        <f>IFERROR(VLOOKUP($H1266,#REF!,10,FALSE),0)</f>
        <v>0</v>
      </c>
      <c r="AK1266" s="34">
        <f>IFERROR(VLOOKUP($H1266,#REF!,11,FALSE),0)</f>
        <v>0</v>
      </c>
      <c r="AL1266" s="42">
        <f>IFERROR(VLOOKUP($H1266,#REF!,12,FALSE),0)</f>
        <v>0</v>
      </c>
      <c r="AM1266" s="34">
        <f>IFERROR(VLOOKUP($H1266,#REF!,10,FALSE),0)</f>
        <v>0</v>
      </c>
      <c r="AN1266" s="34">
        <f>IFERROR(VLOOKUP($H1266,#REF!,11,FALSE),0)</f>
        <v>0</v>
      </c>
      <c r="AO1266" s="42">
        <f>IFERROR(VLOOKUP($H1266,#REF!,12,FALSE),0)</f>
        <v>0</v>
      </c>
      <c r="AP1266" s="34">
        <f>IFERROR(VLOOKUP($H1266,#REF!,10,FALSE),0)</f>
        <v>0</v>
      </c>
      <c r="AQ1266" s="34">
        <f>IFERROR(VLOOKUP($H1266,#REF!,11,FALSE),0)</f>
        <v>0</v>
      </c>
      <c r="AR1266" s="42">
        <f>IFERROR(VLOOKUP($H1266,#REF!,12,FALSE),0)</f>
        <v>0</v>
      </c>
      <c r="AS1266" s="34">
        <f>IFERROR(VLOOKUP($H1266,#REF!,13,FALSE),0)</f>
        <v>0</v>
      </c>
      <c r="AT1266" s="34">
        <f>IFERROR(VLOOKUP($H1266,#REF!,14,FALSE),0)</f>
        <v>0</v>
      </c>
      <c r="AU1266" s="42">
        <f>IFERROR(VLOOKUP($H1266,#REF!,15,FALSE),0)</f>
        <v>0</v>
      </c>
      <c r="AV1266" s="34">
        <f>IFERROR(VLOOKUP($H1266,#REF!,15,FALSE),0)</f>
        <v>0</v>
      </c>
      <c r="AW1266" s="34">
        <f>IFERROR(VLOOKUP($H1266,#REF!,16,FALSE),0)</f>
        <v>0</v>
      </c>
      <c r="AX1266" s="42">
        <f>IFERROR(VLOOKUP($H1266,#REF!,17,FALSE),0)</f>
        <v>0</v>
      </c>
    </row>
    <row r="1267" spans="1:50" x14ac:dyDescent="0.3">
      <c r="A1267" s="33" t="str">
        <f t="shared" si="76"/>
        <v>0</v>
      </c>
      <c r="B1267" s="33">
        <f>+'R&amp;E EXPORT'!B1242</f>
        <v>0</v>
      </c>
      <c r="C1267" t="str">
        <f>IFERROR(VLOOKUP(A1267,'MCSJ Export'!A:C,3,FALSE),"")</f>
        <v/>
      </c>
      <c r="D1267" s="37">
        <f t="shared" ca="1" si="77"/>
        <v>0</v>
      </c>
      <c r="E1267" s="37">
        <f t="shared" ca="1" si="78"/>
        <v>0</v>
      </c>
      <c r="F1267" s="37">
        <f t="shared" ca="1" si="79"/>
        <v>0</v>
      </c>
      <c r="G1267" s="37"/>
      <c r="H1267" s="33">
        <f>+'R&amp;E EXPORT'!A1242</f>
        <v>0</v>
      </c>
      <c r="I1267" s="34">
        <f>IFERROR(VLOOKUP($H1267,'Gen F Rev'!$A:$M,15,FALSE),0)</f>
        <v>0</v>
      </c>
      <c r="J1267" s="34">
        <f>IFERROR(VLOOKUP($H1267,'Gen F Rev'!$A:$M,16,FALSE),0)</f>
        <v>0</v>
      </c>
      <c r="K1267" s="42">
        <f>IFERROR(VLOOKUP($H1267,'Gen F Rev'!$A:$M,17,FALSE),0)</f>
        <v>0</v>
      </c>
      <c r="L1267" s="34">
        <f>IFERROR(VLOOKUP($H1267,'Gen F Exp'!$A:$E,15,FALSE),0)</f>
        <v>0</v>
      </c>
      <c r="M1267" s="34">
        <f>IFERROR(VLOOKUP($H1267,'Gen F Exp'!$A:$E,16,FALSE),0)</f>
        <v>0</v>
      </c>
      <c r="N1267" s="42">
        <f>IFERROR(VLOOKUP($H1267,'Gen F Exp'!$A:$E,17,FALSE),0)</f>
        <v>0</v>
      </c>
      <c r="O1267" s="34">
        <f>IFERROR(VLOOKUP($H1267,'Water F Rev'!$A:$L,15,FALSE),0)</f>
        <v>0</v>
      </c>
      <c r="P1267" s="34">
        <f>IFERROR(VLOOKUP($H1267,'Water F Rev'!$A:$L,16,FALSE),0)</f>
        <v>0</v>
      </c>
      <c r="Q1267" s="42">
        <f>IFERROR(VLOOKUP($H1267,'Water F Rev'!$A:$L,17,FALSE),0)</f>
        <v>0</v>
      </c>
      <c r="R1267" s="34">
        <f>IFERROR(VLOOKUP($H1267,'Water F Exp'!$A:$K,15,FALSE),0)</f>
        <v>0</v>
      </c>
      <c r="S1267" s="34">
        <f>IFERROR(VLOOKUP($H1267,'Water F Exp'!$A:$K,16,FALSE),0)</f>
        <v>0</v>
      </c>
      <c r="T1267" s="42">
        <f>IFERROR(VLOOKUP($H1267,'Water F Exp'!$A:$K,17,FALSE),0)</f>
        <v>0</v>
      </c>
      <c r="U1267" s="34">
        <f ca="1">IFERROR(VLOOKUP($H1267,'Sewer F Rev'!$A:$E,15,FALSE),0)</f>
        <v>0</v>
      </c>
      <c r="V1267" s="34">
        <f ca="1">IFERROR(VLOOKUP($H1267,'Sewer F Rev'!$A:$E,16,FALSE),0)</f>
        <v>0</v>
      </c>
      <c r="W1267" s="42">
        <f ca="1">IFERROR(VLOOKUP($H1267,'Sewer F Rev'!$A:$E,17,FALSE),0)</f>
        <v>0</v>
      </c>
      <c r="X1267" s="34">
        <f>IFERROR(VLOOKUP($H1267,'Sewer F Exp'!$A:$B,15,FALSE),0)</f>
        <v>0</v>
      </c>
      <c r="Y1267" s="34">
        <f>IFERROR(VLOOKUP($H1267,'Sewer F Exp'!$A:$B,16,FALSE),0)</f>
        <v>0</v>
      </c>
      <c r="Z1267" s="42">
        <f>IFERROR(VLOOKUP($H1267,'Sewer F Exp'!$A:$B,17,FALSE),0)</f>
        <v>0</v>
      </c>
      <c r="AA1267" s="34">
        <f>IFERROR(VLOOKUP($H1267,'Refuse F Rev'!$A:$E,15,FALSE),0)</f>
        <v>0</v>
      </c>
      <c r="AB1267" s="34">
        <f>IFERROR(VLOOKUP($H1267,'Refuse F Rev'!$A:$E,16,FALSE),0)</f>
        <v>0</v>
      </c>
      <c r="AC1267" s="42">
        <f>IFERROR(VLOOKUP($H1267,'Refuse F Rev'!$A:$E,17,FALSE),0)</f>
        <v>0</v>
      </c>
      <c r="AD1267" s="34">
        <f>IFERROR(VLOOKUP($H1267,'Refuse F Exp'!$A:$E,15,FALSE),0)</f>
        <v>0</v>
      </c>
      <c r="AE1267" s="34">
        <f>IFERROR(VLOOKUP($H1267,'Refuse F Exp'!$A:$E,16,FALSE),0)</f>
        <v>0</v>
      </c>
      <c r="AF1267" s="42">
        <f>IFERROR(VLOOKUP($H1267,'Refuse F Exp'!$A:$E,17,FALSE),0)</f>
        <v>0</v>
      </c>
      <c r="AG1267" s="34">
        <f>IFERROR(VLOOKUP($H1267,#REF!,10,FALSE),0)</f>
        <v>0</v>
      </c>
      <c r="AH1267" s="34">
        <f>IFERROR(VLOOKUP($H1267,#REF!,11,FALSE),0)</f>
        <v>0</v>
      </c>
      <c r="AI1267" s="42">
        <f>IFERROR(VLOOKUP($H1267,#REF!,12,FALSE),0)</f>
        <v>0</v>
      </c>
      <c r="AJ1267" s="34">
        <f>IFERROR(VLOOKUP($H1267,#REF!,10,FALSE),0)</f>
        <v>0</v>
      </c>
      <c r="AK1267" s="34">
        <f>IFERROR(VLOOKUP($H1267,#REF!,11,FALSE),0)</f>
        <v>0</v>
      </c>
      <c r="AL1267" s="42">
        <f>IFERROR(VLOOKUP($H1267,#REF!,12,FALSE),0)</f>
        <v>0</v>
      </c>
      <c r="AM1267" s="34">
        <f>IFERROR(VLOOKUP($H1267,#REF!,10,FALSE),0)</f>
        <v>0</v>
      </c>
      <c r="AN1267" s="34">
        <f>IFERROR(VLOOKUP($H1267,#REF!,11,FALSE),0)</f>
        <v>0</v>
      </c>
      <c r="AO1267" s="42">
        <f>IFERROR(VLOOKUP($H1267,#REF!,12,FALSE),0)</f>
        <v>0</v>
      </c>
      <c r="AP1267" s="34">
        <f>IFERROR(VLOOKUP($H1267,#REF!,10,FALSE),0)</f>
        <v>0</v>
      </c>
      <c r="AQ1267" s="34">
        <f>IFERROR(VLOOKUP($H1267,#REF!,11,FALSE),0)</f>
        <v>0</v>
      </c>
      <c r="AR1267" s="42">
        <f>IFERROR(VLOOKUP($H1267,#REF!,12,FALSE),0)</f>
        <v>0</v>
      </c>
      <c r="AS1267" s="34">
        <f>IFERROR(VLOOKUP($H1267,#REF!,13,FALSE),0)</f>
        <v>0</v>
      </c>
      <c r="AT1267" s="34">
        <f>IFERROR(VLOOKUP($H1267,#REF!,14,FALSE),0)</f>
        <v>0</v>
      </c>
      <c r="AU1267" s="42">
        <f>IFERROR(VLOOKUP($H1267,#REF!,15,FALSE),0)</f>
        <v>0</v>
      </c>
      <c r="AV1267" s="34">
        <f>IFERROR(VLOOKUP($H1267,#REF!,15,FALSE),0)</f>
        <v>0</v>
      </c>
      <c r="AW1267" s="34">
        <f>IFERROR(VLOOKUP($H1267,#REF!,16,FALSE),0)</f>
        <v>0</v>
      </c>
      <c r="AX1267" s="42">
        <f>IFERROR(VLOOKUP($H1267,#REF!,17,FALSE),0)</f>
        <v>0</v>
      </c>
    </row>
    <row r="1268" spans="1:50" x14ac:dyDescent="0.3">
      <c r="A1268" s="33" t="str">
        <f t="shared" si="76"/>
        <v>0</v>
      </c>
      <c r="B1268" s="33">
        <f>+'R&amp;E EXPORT'!B1243</f>
        <v>0</v>
      </c>
      <c r="C1268" t="str">
        <f>IFERROR(VLOOKUP(A1268,'MCSJ Export'!A:C,3,FALSE),"")</f>
        <v/>
      </c>
      <c r="D1268" s="37">
        <f t="shared" ca="1" si="77"/>
        <v>0</v>
      </c>
      <c r="E1268" s="37">
        <f t="shared" ca="1" si="78"/>
        <v>0</v>
      </c>
      <c r="F1268" s="37">
        <f t="shared" ca="1" si="79"/>
        <v>0</v>
      </c>
      <c r="G1268" s="37"/>
      <c r="H1268" s="33">
        <f>+'R&amp;E EXPORT'!A1243</f>
        <v>0</v>
      </c>
      <c r="I1268" s="34">
        <f>IFERROR(VLOOKUP($H1268,'Gen F Rev'!$A:$M,15,FALSE),0)</f>
        <v>0</v>
      </c>
      <c r="J1268" s="34">
        <f>IFERROR(VLOOKUP($H1268,'Gen F Rev'!$A:$M,16,FALSE),0)</f>
        <v>0</v>
      </c>
      <c r="K1268" s="42">
        <f>IFERROR(VLOOKUP($H1268,'Gen F Rev'!$A:$M,17,FALSE),0)</f>
        <v>0</v>
      </c>
      <c r="L1268" s="34">
        <f>IFERROR(VLOOKUP($H1268,'Gen F Exp'!$A:$E,15,FALSE),0)</f>
        <v>0</v>
      </c>
      <c r="M1268" s="34">
        <f>IFERROR(VLOOKUP($H1268,'Gen F Exp'!$A:$E,16,FALSE),0)</f>
        <v>0</v>
      </c>
      <c r="N1268" s="42">
        <f>IFERROR(VLOOKUP($H1268,'Gen F Exp'!$A:$E,17,FALSE),0)</f>
        <v>0</v>
      </c>
      <c r="O1268" s="34">
        <f>IFERROR(VLOOKUP($H1268,'Water F Rev'!$A:$L,15,FALSE),0)</f>
        <v>0</v>
      </c>
      <c r="P1268" s="34">
        <f>IFERROR(VLOOKUP($H1268,'Water F Rev'!$A:$L,16,FALSE),0)</f>
        <v>0</v>
      </c>
      <c r="Q1268" s="42">
        <f>IFERROR(VLOOKUP($H1268,'Water F Rev'!$A:$L,17,FALSE),0)</f>
        <v>0</v>
      </c>
      <c r="R1268" s="34">
        <f>IFERROR(VLOOKUP($H1268,'Water F Exp'!$A:$K,15,FALSE),0)</f>
        <v>0</v>
      </c>
      <c r="S1268" s="34">
        <f>IFERROR(VLOOKUP($H1268,'Water F Exp'!$A:$K,16,FALSE),0)</f>
        <v>0</v>
      </c>
      <c r="T1268" s="42">
        <f>IFERROR(VLOOKUP($H1268,'Water F Exp'!$A:$K,17,FALSE),0)</f>
        <v>0</v>
      </c>
      <c r="U1268" s="34">
        <f ca="1">IFERROR(VLOOKUP($H1268,'Sewer F Rev'!$A:$E,15,FALSE),0)</f>
        <v>0</v>
      </c>
      <c r="V1268" s="34">
        <f ca="1">IFERROR(VLOOKUP($H1268,'Sewer F Rev'!$A:$E,16,FALSE),0)</f>
        <v>0</v>
      </c>
      <c r="W1268" s="42">
        <f ca="1">IFERROR(VLOOKUP($H1268,'Sewer F Rev'!$A:$E,17,FALSE),0)</f>
        <v>0</v>
      </c>
      <c r="X1268" s="34">
        <f>IFERROR(VLOOKUP($H1268,'Sewer F Exp'!$A:$B,15,FALSE),0)</f>
        <v>0</v>
      </c>
      <c r="Y1268" s="34">
        <f>IFERROR(VLOOKUP($H1268,'Sewer F Exp'!$A:$B,16,FALSE),0)</f>
        <v>0</v>
      </c>
      <c r="Z1268" s="42">
        <f>IFERROR(VLOOKUP($H1268,'Sewer F Exp'!$A:$B,17,FALSE),0)</f>
        <v>0</v>
      </c>
      <c r="AA1268" s="34">
        <f>IFERROR(VLOOKUP($H1268,'Refuse F Rev'!$A:$E,15,FALSE),0)</f>
        <v>0</v>
      </c>
      <c r="AB1268" s="34">
        <f>IFERROR(VLOOKUP($H1268,'Refuse F Rev'!$A:$E,16,FALSE),0)</f>
        <v>0</v>
      </c>
      <c r="AC1268" s="42">
        <f>IFERROR(VLOOKUP($H1268,'Refuse F Rev'!$A:$E,17,FALSE),0)</f>
        <v>0</v>
      </c>
      <c r="AD1268" s="34">
        <f>IFERROR(VLOOKUP($H1268,'Refuse F Exp'!$A:$E,15,FALSE),0)</f>
        <v>0</v>
      </c>
      <c r="AE1268" s="34">
        <f>IFERROR(VLOOKUP($H1268,'Refuse F Exp'!$A:$E,16,FALSE),0)</f>
        <v>0</v>
      </c>
      <c r="AF1268" s="42">
        <f>IFERROR(VLOOKUP($H1268,'Refuse F Exp'!$A:$E,17,FALSE),0)</f>
        <v>0</v>
      </c>
      <c r="AG1268" s="34">
        <f>IFERROR(VLOOKUP($H1268,#REF!,10,FALSE),0)</f>
        <v>0</v>
      </c>
      <c r="AH1268" s="34">
        <f>IFERROR(VLOOKUP($H1268,#REF!,11,FALSE),0)</f>
        <v>0</v>
      </c>
      <c r="AI1268" s="42">
        <f>IFERROR(VLOOKUP($H1268,#REF!,12,FALSE),0)</f>
        <v>0</v>
      </c>
      <c r="AJ1268" s="34">
        <f>IFERROR(VLOOKUP($H1268,#REF!,10,FALSE),0)</f>
        <v>0</v>
      </c>
      <c r="AK1268" s="34">
        <f>IFERROR(VLOOKUP($H1268,#REF!,11,FALSE),0)</f>
        <v>0</v>
      </c>
      <c r="AL1268" s="42">
        <f>IFERROR(VLOOKUP($H1268,#REF!,12,FALSE),0)</f>
        <v>0</v>
      </c>
      <c r="AM1268" s="34">
        <f>IFERROR(VLOOKUP($H1268,#REF!,10,FALSE),0)</f>
        <v>0</v>
      </c>
      <c r="AN1268" s="34">
        <f>IFERROR(VLOOKUP($H1268,#REF!,11,FALSE),0)</f>
        <v>0</v>
      </c>
      <c r="AO1268" s="42">
        <f>IFERROR(VLOOKUP($H1268,#REF!,12,FALSE),0)</f>
        <v>0</v>
      </c>
      <c r="AP1268" s="34">
        <f>IFERROR(VLOOKUP($H1268,#REF!,10,FALSE),0)</f>
        <v>0</v>
      </c>
      <c r="AQ1268" s="34">
        <f>IFERROR(VLOOKUP($H1268,#REF!,11,FALSE),0)</f>
        <v>0</v>
      </c>
      <c r="AR1268" s="42">
        <f>IFERROR(VLOOKUP($H1268,#REF!,12,FALSE),0)</f>
        <v>0</v>
      </c>
      <c r="AS1268" s="34">
        <f>IFERROR(VLOOKUP($H1268,#REF!,13,FALSE),0)</f>
        <v>0</v>
      </c>
      <c r="AT1268" s="34">
        <f>IFERROR(VLOOKUP($H1268,#REF!,14,FALSE),0)</f>
        <v>0</v>
      </c>
      <c r="AU1268" s="42">
        <f>IFERROR(VLOOKUP($H1268,#REF!,15,FALSE),0)</f>
        <v>0</v>
      </c>
      <c r="AV1268" s="34">
        <f>IFERROR(VLOOKUP($H1268,#REF!,15,FALSE),0)</f>
        <v>0</v>
      </c>
      <c r="AW1268" s="34">
        <f>IFERROR(VLOOKUP($H1268,#REF!,16,FALSE),0)</f>
        <v>0</v>
      </c>
      <c r="AX1268" s="42">
        <f>IFERROR(VLOOKUP($H1268,#REF!,17,FALSE),0)</f>
        <v>0</v>
      </c>
    </row>
    <row r="1269" spans="1:50" x14ac:dyDescent="0.3">
      <c r="A1269" s="33" t="str">
        <f t="shared" si="76"/>
        <v>0</v>
      </c>
      <c r="B1269" s="33">
        <f>+'R&amp;E EXPORT'!B1244</f>
        <v>0</v>
      </c>
      <c r="C1269" t="str">
        <f>IFERROR(VLOOKUP(A1269,'MCSJ Export'!A:C,3,FALSE),"")</f>
        <v/>
      </c>
      <c r="D1269" s="37">
        <f t="shared" ca="1" si="77"/>
        <v>0</v>
      </c>
      <c r="E1269" s="37">
        <f t="shared" ca="1" si="78"/>
        <v>0</v>
      </c>
      <c r="F1269" s="37">
        <f t="shared" ca="1" si="79"/>
        <v>0</v>
      </c>
      <c r="G1269" s="37"/>
      <c r="H1269" s="33">
        <f>+'R&amp;E EXPORT'!A1244</f>
        <v>0</v>
      </c>
      <c r="I1269" s="34">
        <f>IFERROR(VLOOKUP($H1269,'Gen F Rev'!$A:$M,15,FALSE),0)</f>
        <v>0</v>
      </c>
      <c r="J1269" s="34">
        <f>IFERROR(VLOOKUP($H1269,'Gen F Rev'!$A:$M,16,FALSE),0)</f>
        <v>0</v>
      </c>
      <c r="K1269" s="42">
        <f>IFERROR(VLOOKUP($H1269,'Gen F Rev'!$A:$M,17,FALSE),0)</f>
        <v>0</v>
      </c>
      <c r="L1269" s="34">
        <f>IFERROR(VLOOKUP($H1269,'Gen F Exp'!$A:$E,15,FALSE),0)</f>
        <v>0</v>
      </c>
      <c r="M1269" s="34">
        <f>IFERROR(VLOOKUP($H1269,'Gen F Exp'!$A:$E,16,FALSE),0)</f>
        <v>0</v>
      </c>
      <c r="N1269" s="42">
        <f>IFERROR(VLOOKUP($H1269,'Gen F Exp'!$A:$E,17,FALSE),0)</f>
        <v>0</v>
      </c>
      <c r="O1269" s="34">
        <f>IFERROR(VLOOKUP($H1269,'Water F Rev'!$A:$L,15,FALSE),0)</f>
        <v>0</v>
      </c>
      <c r="P1269" s="34">
        <f>IFERROR(VLOOKUP($H1269,'Water F Rev'!$A:$L,16,FALSE),0)</f>
        <v>0</v>
      </c>
      <c r="Q1269" s="42">
        <f>IFERROR(VLOOKUP($H1269,'Water F Rev'!$A:$L,17,FALSE),0)</f>
        <v>0</v>
      </c>
      <c r="R1269" s="34">
        <f>IFERROR(VLOOKUP($H1269,'Water F Exp'!$A:$K,15,FALSE),0)</f>
        <v>0</v>
      </c>
      <c r="S1269" s="34">
        <f>IFERROR(VLOOKUP($H1269,'Water F Exp'!$A:$K,16,FALSE),0)</f>
        <v>0</v>
      </c>
      <c r="T1269" s="42">
        <f>IFERROR(VLOOKUP($H1269,'Water F Exp'!$A:$K,17,FALSE),0)</f>
        <v>0</v>
      </c>
      <c r="U1269" s="34">
        <f ca="1">IFERROR(VLOOKUP($H1269,'Sewer F Rev'!$A:$E,15,FALSE),0)</f>
        <v>0</v>
      </c>
      <c r="V1269" s="34">
        <f ca="1">IFERROR(VLOOKUP($H1269,'Sewer F Rev'!$A:$E,16,FALSE),0)</f>
        <v>0</v>
      </c>
      <c r="W1269" s="42">
        <f ca="1">IFERROR(VLOOKUP($H1269,'Sewer F Rev'!$A:$E,17,FALSE),0)</f>
        <v>0</v>
      </c>
      <c r="X1269" s="34">
        <f>IFERROR(VLOOKUP($H1269,'Sewer F Exp'!$A:$B,15,FALSE),0)</f>
        <v>0</v>
      </c>
      <c r="Y1269" s="34">
        <f>IFERROR(VLOOKUP($H1269,'Sewer F Exp'!$A:$B,16,FALSE),0)</f>
        <v>0</v>
      </c>
      <c r="Z1269" s="42">
        <f>IFERROR(VLOOKUP($H1269,'Sewer F Exp'!$A:$B,17,FALSE),0)</f>
        <v>0</v>
      </c>
      <c r="AA1269" s="34">
        <f>IFERROR(VLOOKUP($H1269,'Refuse F Rev'!$A:$E,15,FALSE),0)</f>
        <v>0</v>
      </c>
      <c r="AB1269" s="34">
        <f>IFERROR(VLOOKUP($H1269,'Refuse F Rev'!$A:$E,16,FALSE),0)</f>
        <v>0</v>
      </c>
      <c r="AC1269" s="42">
        <f>IFERROR(VLOOKUP($H1269,'Refuse F Rev'!$A:$E,17,FALSE),0)</f>
        <v>0</v>
      </c>
      <c r="AD1269" s="34">
        <f>IFERROR(VLOOKUP($H1269,'Refuse F Exp'!$A:$E,15,FALSE),0)</f>
        <v>0</v>
      </c>
      <c r="AE1269" s="34">
        <f>IFERROR(VLOOKUP($H1269,'Refuse F Exp'!$A:$E,16,FALSE),0)</f>
        <v>0</v>
      </c>
      <c r="AF1269" s="42">
        <f>IFERROR(VLOOKUP($H1269,'Refuse F Exp'!$A:$E,17,FALSE),0)</f>
        <v>0</v>
      </c>
      <c r="AG1269" s="34">
        <f>IFERROR(VLOOKUP($H1269,#REF!,10,FALSE),0)</f>
        <v>0</v>
      </c>
      <c r="AH1269" s="34">
        <f>IFERROR(VLOOKUP($H1269,#REF!,11,FALSE),0)</f>
        <v>0</v>
      </c>
      <c r="AI1269" s="42">
        <f>IFERROR(VLOOKUP($H1269,#REF!,12,FALSE),0)</f>
        <v>0</v>
      </c>
      <c r="AJ1269" s="34">
        <f>IFERROR(VLOOKUP($H1269,#REF!,10,FALSE),0)</f>
        <v>0</v>
      </c>
      <c r="AK1269" s="34">
        <f>IFERROR(VLOOKUP($H1269,#REF!,11,FALSE),0)</f>
        <v>0</v>
      </c>
      <c r="AL1269" s="42">
        <f>IFERROR(VLOOKUP($H1269,#REF!,12,FALSE),0)</f>
        <v>0</v>
      </c>
      <c r="AM1269" s="34">
        <f>IFERROR(VLOOKUP($H1269,#REF!,10,FALSE),0)</f>
        <v>0</v>
      </c>
      <c r="AN1269" s="34">
        <f>IFERROR(VLOOKUP($H1269,#REF!,11,FALSE),0)</f>
        <v>0</v>
      </c>
      <c r="AO1269" s="42">
        <f>IFERROR(VLOOKUP($H1269,#REF!,12,FALSE),0)</f>
        <v>0</v>
      </c>
      <c r="AP1269" s="34">
        <f>IFERROR(VLOOKUP($H1269,#REF!,10,FALSE),0)</f>
        <v>0</v>
      </c>
      <c r="AQ1269" s="34">
        <f>IFERROR(VLOOKUP($H1269,#REF!,11,FALSE),0)</f>
        <v>0</v>
      </c>
      <c r="AR1269" s="42">
        <f>IFERROR(VLOOKUP($H1269,#REF!,12,FALSE),0)</f>
        <v>0</v>
      </c>
      <c r="AS1269" s="34">
        <f>IFERROR(VLOOKUP($H1269,#REF!,13,FALSE),0)</f>
        <v>0</v>
      </c>
      <c r="AT1269" s="34">
        <f>IFERROR(VLOOKUP($H1269,#REF!,14,FALSE),0)</f>
        <v>0</v>
      </c>
      <c r="AU1269" s="42">
        <f>IFERROR(VLOOKUP($H1269,#REF!,15,FALSE),0)</f>
        <v>0</v>
      </c>
      <c r="AV1269" s="34">
        <f>IFERROR(VLOOKUP($H1269,#REF!,15,FALSE),0)</f>
        <v>0</v>
      </c>
      <c r="AW1269" s="34">
        <f>IFERROR(VLOOKUP($H1269,#REF!,16,FALSE),0)</f>
        <v>0</v>
      </c>
      <c r="AX1269" s="42">
        <f>IFERROR(VLOOKUP($H1269,#REF!,17,FALSE),0)</f>
        <v>0</v>
      </c>
    </row>
    <row r="1270" spans="1:50" x14ac:dyDescent="0.3">
      <c r="A1270" s="33" t="str">
        <f t="shared" si="76"/>
        <v>0</v>
      </c>
      <c r="B1270" s="33">
        <f>+'R&amp;E EXPORT'!B1245</f>
        <v>0</v>
      </c>
      <c r="C1270" t="str">
        <f>IFERROR(VLOOKUP(A1270,'MCSJ Export'!A:C,3,FALSE),"")</f>
        <v/>
      </c>
      <c r="D1270" s="37">
        <f t="shared" ca="1" si="77"/>
        <v>0</v>
      </c>
      <c r="E1270" s="37">
        <f t="shared" ca="1" si="78"/>
        <v>0</v>
      </c>
      <c r="F1270" s="37">
        <f t="shared" ca="1" si="79"/>
        <v>0</v>
      </c>
      <c r="G1270" s="37"/>
      <c r="H1270" s="33">
        <f>+'R&amp;E EXPORT'!A1245</f>
        <v>0</v>
      </c>
      <c r="I1270" s="34">
        <f>IFERROR(VLOOKUP($H1270,'Gen F Rev'!$A:$M,15,FALSE),0)</f>
        <v>0</v>
      </c>
      <c r="J1270" s="34">
        <f>IFERROR(VLOOKUP($H1270,'Gen F Rev'!$A:$M,16,FALSE),0)</f>
        <v>0</v>
      </c>
      <c r="K1270" s="42">
        <f>IFERROR(VLOOKUP($H1270,'Gen F Rev'!$A:$M,17,FALSE),0)</f>
        <v>0</v>
      </c>
      <c r="L1270" s="34">
        <f>IFERROR(VLOOKUP($H1270,'Gen F Exp'!$A:$E,15,FALSE),0)</f>
        <v>0</v>
      </c>
      <c r="M1270" s="34">
        <f>IFERROR(VLOOKUP($H1270,'Gen F Exp'!$A:$E,16,FALSE),0)</f>
        <v>0</v>
      </c>
      <c r="N1270" s="42">
        <f>IFERROR(VLOOKUP($H1270,'Gen F Exp'!$A:$E,17,FALSE),0)</f>
        <v>0</v>
      </c>
      <c r="O1270" s="34">
        <f>IFERROR(VLOOKUP($H1270,'Water F Rev'!$A:$L,15,FALSE),0)</f>
        <v>0</v>
      </c>
      <c r="P1270" s="34">
        <f>IFERROR(VLOOKUP($H1270,'Water F Rev'!$A:$L,16,FALSE),0)</f>
        <v>0</v>
      </c>
      <c r="Q1270" s="42">
        <f>IFERROR(VLOOKUP($H1270,'Water F Rev'!$A:$L,17,FALSE),0)</f>
        <v>0</v>
      </c>
      <c r="R1270" s="34">
        <f>IFERROR(VLOOKUP($H1270,'Water F Exp'!$A:$K,15,FALSE),0)</f>
        <v>0</v>
      </c>
      <c r="S1270" s="34">
        <f>IFERROR(VLOOKUP($H1270,'Water F Exp'!$A:$K,16,FALSE),0)</f>
        <v>0</v>
      </c>
      <c r="T1270" s="42">
        <f>IFERROR(VLOOKUP($H1270,'Water F Exp'!$A:$K,17,FALSE),0)</f>
        <v>0</v>
      </c>
      <c r="U1270" s="34">
        <f ca="1">IFERROR(VLOOKUP($H1270,'Sewer F Rev'!$A:$E,15,FALSE),0)</f>
        <v>0</v>
      </c>
      <c r="V1270" s="34">
        <f ca="1">IFERROR(VLOOKUP($H1270,'Sewer F Rev'!$A:$E,16,FALSE),0)</f>
        <v>0</v>
      </c>
      <c r="W1270" s="42">
        <f ca="1">IFERROR(VLOOKUP($H1270,'Sewer F Rev'!$A:$E,17,FALSE),0)</f>
        <v>0</v>
      </c>
      <c r="X1270" s="34">
        <f>IFERROR(VLOOKUP($H1270,'Sewer F Exp'!$A:$B,15,FALSE),0)</f>
        <v>0</v>
      </c>
      <c r="Y1270" s="34">
        <f>IFERROR(VLOOKUP($H1270,'Sewer F Exp'!$A:$B,16,FALSE),0)</f>
        <v>0</v>
      </c>
      <c r="Z1270" s="42">
        <f>IFERROR(VLOOKUP($H1270,'Sewer F Exp'!$A:$B,17,FALSE),0)</f>
        <v>0</v>
      </c>
      <c r="AA1270" s="34">
        <f>IFERROR(VLOOKUP($H1270,'Refuse F Rev'!$A:$E,15,FALSE),0)</f>
        <v>0</v>
      </c>
      <c r="AB1270" s="34">
        <f>IFERROR(VLOOKUP($H1270,'Refuse F Rev'!$A:$E,16,FALSE),0)</f>
        <v>0</v>
      </c>
      <c r="AC1270" s="42">
        <f>IFERROR(VLOOKUP($H1270,'Refuse F Rev'!$A:$E,17,FALSE),0)</f>
        <v>0</v>
      </c>
      <c r="AD1270" s="34">
        <f>IFERROR(VLOOKUP($H1270,'Refuse F Exp'!$A:$E,15,FALSE),0)</f>
        <v>0</v>
      </c>
      <c r="AE1270" s="34">
        <f>IFERROR(VLOOKUP($H1270,'Refuse F Exp'!$A:$E,16,FALSE),0)</f>
        <v>0</v>
      </c>
      <c r="AF1270" s="42">
        <f>IFERROR(VLOOKUP($H1270,'Refuse F Exp'!$A:$E,17,FALSE),0)</f>
        <v>0</v>
      </c>
      <c r="AG1270" s="34">
        <f>IFERROR(VLOOKUP($H1270,#REF!,10,FALSE),0)</f>
        <v>0</v>
      </c>
      <c r="AH1270" s="34">
        <f>IFERROR(VLOOKUP($H1270,#REF!,11,FALSE),0)</f>
        <v>0</v>
      </c>
      <c r="AI1270" s="42">
        <f>IFERROR(VLOOKUP($H1270,#REF!,12,FALSE),0)</f>
        <v>0</v>
      </c>
      <c r="AJ1270" s="34">
        <f>IFERROR(VLOOKUP($H1270,#REF!,10,FALSE),0)</f>
        <v>0</v>
      </c>
      <c r="AK1270" s="34">
        <f>IFERROR(VLOOKUP($H1270,#REF!,11,FALSE),0)</f>
        <v>0</v>
      </c>
      <c r="AL1270" s="42">
        <f>IFERROR(VLOOKUP($H1270,#REF!,12,FALSE),0)</f>
        <v>0</v>
      </c>
      <c r="AM1270" s="34">
        <f>IFERROR(VLOOKUP($H1270,#REF!,10,FALSE),0)</f>
        <v>0</v>
      </c>
      <c r="AN1270" s="34">
        <f>IFERROR(VLOOKUP($H1270,#REF!,11,FALSE),0)</f>
        <v>0</v>
      </c>
      <c r="AO1270" s="42">
        <f>IFERROR(VLOOKUP($H1270,#REF!,12,FALSE),0)</f>
        <v>0</v>
      </c>
      <c r="AP1270" s="34">
        <f>IFERROR(VLOOKUP($H1270,#REF!,10,FALSE),0)</f>
        <v>0</v>
      </c>
      <c r="AQ1270" s="34">
        <f>IFERROR(VLOOKUP($H1270,#REF!,11,FALSE),0)</f>
        <v>0</v>
      </c>
      <c r="AR1270" s="42">
        <f>IFERROR(VLOOKUP($H1270,#REF!,12,FALSE),0)</f>
        <v>0</v>
      </c>
      <c r="AS1270" s="34">
        <f>IFERROR(VLOOKUP($H1270,#REF!,13,FALSE),0)</f>
        <v>0</v>
      </c>
      <c r="AT1270" s="34">
        <f>IFERROR(VLOOKUP($H1270,#REF!,14,FALSE),0)</f>
        <v>0</v>
      </c>
      <c r="AU1270" s="42">
        <f>IFERROR(VLOOKUP($H1270,#REF!,15,FALSE),0)</f>
        <v>0</v>
      </c>
      <c r="AV1270" s="34">
        <f>IFERROR(VLOOKUP($H1270,#REF!,15,FALSE),0)</f>
        <v>0</v>
      </c>
      <c r="AW1270" s="34">
        <f>IFERROR(VLOOKUP($H1270,#REF!,16,FALSE),0)</f>
        <v>0</v>
      </c>
      <c r="AX1270" s="42">
        <f>IFERROR(VLOOKUP($H1270,#REF!,17,FALSE),0)</f>
        <v>0</v>
      </c>
    </row>
    <row r="1271" spans="1:50" x14ac:dyDescent="0.3">
      <c r="A1271" s="33" t="str">
        <f t="shared" si="76"/>
        <v>0</v>
      </c>
      <c r="B1271" s="33">
        <f>+'R&amp;E EXPORT'!B1246</f>
        <v>0</v>
      </c>
      <c r="C1271" t="str">
        <f>IFERROR(VLOOKUP(A1271,'MCSJ Export'!A:C,3,FALSE),"")</f>
        <v/>
      </c>
      <c r="D1271" s="37">
        <f t="shared" ca="1" si="77"/>
        <v>0</v>
      </c>
      <c r="E1271" s="37">
        <f t="shared" ca="1" si="78"/>
        <v>0</v>
      </c>
      <c r="F1271" s="37">
        <f t="shared" ca="1" si="79"/>
        <v>0</v>
      </c>
      <c r="G1271" s="37"/>
      <c r="H1271" s="33">
        <f>+'R&amp;E EXPORT'!A1246</f>
        <v>0</v>
      </c>
      <c r="I1271" s="34">
        <f>IFERROR(VLOOKUP($H1271,'Gen F Rev'!$A:$M,15,FALSE),0)</f>
        <v>0</v>
      </c>
      <c r="J1271" s="34">
        <f>IFERROR(VLOOKUP($H1271,'Gen F Rev'!$A:$M,16,FALSE),0)</f>
        <v>0</v>
      </c>
      <c r="K1271" s="42">
        <f>IFERROR(VLOOKUP($H1271,'Gen F Rev'!$A:$M,17,FALSE),0)</f>
        <v>0</v>
      </c>
      <c r="L1271" s="34">
        <f>IFERROR(VLOOKUP($H1271,'Gen F Exp'!$A:$E,15,FALSE),0)</f>
        <v>0</v>
      </c>
      <c r="M1271" s="34">
        <f>IFERROR(VLOOKUP($H1271,'Gen F Exp'!$A:$E,16,FALSE),0)</f>
        <v>0</v>
      </c>
      <c r="N1271" s="42">
        <f>IFERROR(VLOOKUP($H1271,'Gen F Exp'!$A:$E,17,FALSE),0)</f>
        <v>0</v>
      </c>
      <c r="O1271" s="34">
        <f>IFERROR(VLOOKUP($H1271,'Water F Rev'!$A:$L,15,FALSE),0)</f>
        <v>0</v>
      </c>
      <c r="P1271" s="34">
        <f>IFERROR(VLOOKUP($H1271,'Water F Rev'!$A:$L,16,FALSE),0)</f>
        <v>0</v>
      </c>
      <c r="Q1271" s="42">
        <f>IFERROR(VLOOKUP($H1271,'Water F Rev'!$A:$L,17,FALSE),0)</f>
        <v>0</v>
      </c>
      <c r="R1271" s="34">
        <f>IFERROR(VLOOKUP($H1271,'Water F Exp'!$A:$K,15,FALSE),0)</f>
        <v>0</v>
      </c>
      <c r="S1271" s="34">
        <f>IFERROR(VLOOKUP($H1271,'Water F Exp'!$A:$K,16,FALSE),0)</f>
        <v>0</v>
      </c>
      <c r="T1271" s="42">
        <f>IFERROR(VLOOKUP($H1271,'Water F Exp'!$A:$K,17,FALSE),0)</f>
        <v>0</v>
      </c>
      <c r="U1271" s="34">
        <f ca="1">IFERROR(VLOOKUP($H1271,'Sewer F Rev'!$A:$E,15,FALSE),0)</f>
        <v>0</v>
      </c>
      <c r="V1271" s="34">
        <f ca="1">IFERROR(VLOOKUP($H1271,'Sewer F Rev'!$A:$E,16,FALSE),0)</f>
        <v>0</v>
      </c>
      <c r="W1271" s="42">
        <f ca="1">IFERROR(VLOOKUP($H1271,'Sewer F Rev'!$A:$E,17,FALSE),0)</f>
        <v>0</v>
      </c>
      <c r="X1271" s="34">
        <f>IFERROR(VLOOKUP($H1271,'Sewer F Exp'!$A:$B,15,FALSE),0)</f>
        <v>0</v>
      </c>
      <c r="Y1271" s="34">
        <f>IFERROR(VLOOKUP($H1271,'Sewer F Exp'!$A:$B,16,FALSE),0)</f>
        <v>0</v>
      </c>
      <c r="Z1271" s="42">
        <f>IFERROR(VLOOKUP($H1271,'Sewer F Exp'!$A:$B,17,FALSE),0)</f>
        <v>0</v>
      </c>
      <c r="AA1271" s="34">
        <f>IFERROR(VLOOKUP($H1271,'Refuse F Rev'!$A:$E,15,FALSE),0)</f>
        <v>0</v>
      </c>
      <c r="AB1271" s="34">
        <f>IFERROR(VLOOKUP($H1271,'Refuse F Rev'!$A:$E,16,FALSE),0)</f>
        <v>0</v>
      </c>
      <c r="AC1271" s="42">
        <f>IFERROR(VLOOKUP($H1271,'Refuse F Rev'!$A:$E,17,FALSE),0)</f>
        <v>0</v>
      </c>
      <c r="AD1271" s="34">
        <f>IFERROR(VLOOKUP($H1271,'Refuse F Exp'!$A:$E,15,FALSE),0)</f>
        <v>0</v>
      </c>
      <c r="AE1271" s="34">
        <f>IFERROR(VLOOKUP($H1271,'Refuse F Exp'!$A:$E,16,FALSE),0)</f>
        <v>0</v>
      </c>
      <c r="AF1271" s="42">
        <f>IFERROR(VLOOKUP($H1271,'Refuse F Exp'!$A:$E,17,FALSE),0)</f>
        <v>0</v>
      </c>
      <c r="AG1271" s="34">
        <f>IFERROR(VLOOKUP($H1271,#REF!,10,FALSE),0)</f>
        <v>0</v>
      </c>
      <c r="AH1271" s="34">
        <f>IFERROR(VLOOKUP($H1271,#REF!,11,FALSE),0)</f>
        <v>0</v>
      </c>
      <c r="AI1271" s="42">
        <f>IFERROR(VLOOKUP($H1271,#REF!,12,FALSE),0)</f>
        <v>0</v>
      </c>
      <c r="AJ1271" s="34">
        <f>IFERROR(VLOOKUP($H1271,#REF!,10,FALSE),0)</f>
        <v>0</v>
      </c>
      <c r="AK1271" s="34">
        <f>IFERROR(VLOOKUP($H1271,#REF!,11,FALSE),0)</f>
        <v>0</v>
      </c>
      <c r="AL1271" s="42">
        <f>IFERROR(VLOOKUP($H1271,#REF!,12,FALSE),0)</f>
        <v>0</v>
      </c>
      <c r="AM1271" s="34">
        <f>IFERROR(VLOOKUP($H1271,#REF!,10,FALSE),0)</f>
        <v>0</v>
      </c>
      <c r="AN1271" s="34">
        <f>IFERROR(VLOOKUP($H1271,#REF!,11,FALSE),0)</f>
        <v>0</v>
      </c>
      <c r="AO1271" s="42">
        <f>IFERROR(VLOOKUP($H1271,#REF!,12,FALSE),0)</f>
        <v>0</v>
      </c>
      <c r="AP1271" s="34">
        <f>IFERROR(VLOOKUP($H1271,#REF!,10,FALSE),0)</f>
        <v>0</v>
      </c>
      <c r="AQ1271" s="34">
        <f>IFERROR(VLOOKUP($H1271,#REF!,11,FALSE),0)</f>
        <v>0</v>
      </c>
      <c r="AR1271" s="42">
        <f>IFERROR(VLOOKUP($H1271,#REF!,12,FALSE),0)</f>
        <v>0</v>
      </c>
      <c r="AS1271" s="34">
        <f>IFERROR(VLOOKUP($H1271,#REF!,13,FALSE),0)</f>
        <v>0</v>
      </c>
      <c r="AT1271" s="34">
        <f>IFERROR(VLOOKUP($H1271,#REF!,14,FALSE),0)</f>
        <v>0</v>
      </c>
      <c r="AU1271" s="42">
        <f>IFERROR(VLOOKUP($H1271,#REF!,15,FALSE),0)</f>
        <v>0</v>
      </c>
      <c r="AV1271" s="34">
        <f>IFERROR(VLOOKUP($H1271,#REF!,15,FALSE),0)</f>
        <v>0</v>
      </c>
      <c r="AW1271" s="34">
        <f>IFERROR(VLOOKUP($H1271,#REF!,16,FALSE),0)</f>
        <v>0</v>
      </c>
      <c r="AX1271" s="42">
        <f>IFERROR(VLOOKUP($H1271,#REF!,17,FALSE),0)</f>
        <v>0</v>
      </c>
    </row>
    <row r="1272" spans="1:50" x14ac:dyDescent="0.3">
      <c r="A1272" s="33" t="str">
        <f t="shared" si="76"/>
        <v>0</v>
      </c>
      <c r="B1272" s="33">
        <f>+'R&amp;E EXPORT'!B1247</f>
        <v>0</v>
      </c>
      <c r="C1272" t="str">
        <f>IFERROR(VLOOKUP(A1272,'MCSJ Export'!A:C,3,FALSE),"")</f>
        <v/>
      </c>
      <c r="D1272" s="37">
        <f t="shared" ca="1" si="77"/>
        <v>0</v>
      </c>
      <c r="E1272" s="37">
        <f t="shared" ca="1" si="78"/>
        <v>0</v>
      </c>
      <c r="F1272" s="37">
        <f t="shared" ca="1" si="79"/>
        <v>0</v>
      </c>
      <c r="G1272" s="37"/>
      <c r="H1272" s="33">
        <f>+'R&amp;E EXPORT'!A1247</f>
        <v>0</v>
      </c>
      <c r="I1272" s="34">
        <f>IFERROR(VLOOKUP($H1272,'Gen F Rev'!$A:$M,15,FALSE),0)</f>
        <v>0</v>
      </c>
      <c r="J1272" s="34">
        <f>IFERROR(VLOOKUP($H1272,'Gen F Rev'!$A:$M,16,FALSE),0)</f>
        <v>0</v>
      </c>
      <c r="K1272" s="42">
        <f>IFERROR(VLOOKUP($H1272,'Gen F Rev'!$A:$M,17,FALSE),0)</f>
        <v>0</v>
      </c>
      <c r="L1272" s="34">
        <f>IFERROR(VLOOKUP($H1272,'Gen F Exp'!$A:$E,15,FALSE),0)</f>
        <v>0</v>
      </c>
      <c r="M1272" s="34">
        <f>IFERROR(VLOOKUP($H1272,'Gen F Exp'!$A:$E,16,FALSE),0)</f>
        <v>0</v>
      </c>
      <c r="N1272" s="42">
        <f>IFERROR(VLOOKUP($H1272,'Gen F Exp'!$A:$E,17,FALSE),0)</f>
        <v>0</v>
      </c>
      <c r="O1272" s="34">
        <f>IFERROR(VLOOKUP($H1272,'Water F Rev'!$A:$L,15,FALSE),0)</f>
        <v>0</v>
      </c>
      <c r="P1272" s="34">
        <f>IFERROR(VLOOKUP($H1272,'Water F Rev'!$A:$L,16,FALSE),0)</f>
        <v>0</v>
      </c>
      <c r="Q1272" s="42">
        <f>IFERROR(VLOOKUP($H1272,'Water F Rev'!$A:$L,17,FALSE),0)</f>
        <v>0</v>
      </c>
      <c r="R1272" s="34">
        <f>IFERROR(VLOOKUP($H1272,'Water F Exp'!$A:$K,15,FALSE),0)</f>
        <v>0</v>
      </c>
      <c r="S1272" s="34">
        <f>IFERROR(VLOOKUP($H1272,'Water F Exp'!$A:$K,16,FALSE),0)</f>
        <v>0</v>
      </c>
      <c r="T1272" s="42">
        <f>IFERROR(VLOOKUP($H1272,'Water F Exp'!$A:$K,17,FALSE),0)</f>
        <v>0</v>
      </c>
      <c r="U1272" s="34">
        <f ca="1">IFERROR(VLOOKUP($H1272,'Sewer F Rev'!$A:$E,15,FALSE),0)</f>
        <v>0</v>
      </c>
      <c r="V1272" s="34">
        <f ca="1">IFERROR(VLOOKUP($H1272,'Sewer F Rev'!$A:$E,16,FALSE),0)</f>
        <v>0</v>
      </c>
      <c r="W1272" s="42">
        <f ca="1">IFERROR(VLOOKUP($H1272,'Sewer F Rev'!$A:$E,17,FALSE),0)</f>
        <v>0</v>
      </c>
      <c r="X1272" s="34">
        <f>IFERROR(VLOOKUP($H1272,'Sewer F Exp'!$A:$B,15,FALSE),0)</f>
        <v>0</v>
      </c>
      <c r="Y1272" s="34">
        <f>IFERROR(VLOOKUP($H1272,'Sewer F Exp'!$A:$B,16,FALSE),0)</f>
        <v>0</v>
      </c>
      <c r="Z1272" s="42">
        <f>IFERROR(VLOOKUP($H1272,'Sewer F Exp'!$A:$B,17,FALSE),0)</f>
        <v>0</v>
      </c>
      <c r="AA1272" s="34">
        <f>IFERROR(VLOOKUP($H1272,'Refuse F Rev'!$A:$E,15,FALSE),0)</f>
        <v>0</v>
      </c>
      <c r="AB1272" s="34">
        <f>IFERROR(VLOOKUP($H1272,'Refuse F Rev'!$A:$E,16,FALSE),0)</f>
        <v>0</v>
      </c>
      <c r="AC1272" s="42">
        <f>IFERROR(VLOOKUP($H1272,'Refuse F Rev'!$A:$E,17,FALSE),0)</f>
        <v>0</v>
      </c>
      <c r="AD1272" s="34">
        <f>IFERROR(VLOOKUP($H1272,'Refuse F Exp'!$A:$E,15,FALSE),0)</f>
        <v>0</v>
      </c>
      <c r="AE1272" s="34">
        <f>IFERROR(VLOOKUP($H1272,'Refuse F Exp'!$A:$E,16,FALSE),0)</f>
        <v>0</v>
      </c>
      <c r="AF1272" s="42">
        <f>IFERROR(VLOOKUP($H1272,'Refuse F Exp'!$A:$E,17,FALSE),0)</f>
        <v>0</v>
      </c>
      <c r="AG1272" s="34">
        <f>IFERROR(VLOOKUP($H1272,#REF!,10,FALSE),0)</f>
        <v>0</v>
      </c>
      <c r="AH1272" s="34">
        <f>IFERROR(VLOOKUP($H1272,#REF!,11,FALSE),0)</f>
        <v>0</v>
      </c>
      <c r="AI1272" s="42">
        <f>IFERROR(VLOOKUP($H1272,#REF!,12,FALSE),0)</f>
        <v>0</v>
      </c>
      <c r="AJ1272" s="34">
        <f>IFERROR(VLOOKUP($H1272,#REF!,10,FALSE),0)</f>
        <v>0</v>
      </c>
      <c r="AK1272" s="34">
        <f>IFERROR(VLOOKUP($H1272,#REF!,11,FALSE),0)</f>
        <v>0</v>
      </c>
      <c r="AL1272" s="42">
        <f>IFERROR(VLOOKUP($H1272,#REF!,12,FALSE),0)</f>
        <v>0</v>
      </c>
      <c r="AM1272" s="34">
        <f>IFERROR(VLOOKUP($H1272,#REF!,10,FALSE),0)</f>
        <v>0</v>
      </c>
      <c r="AN1272" s="34">
        <f>IFERROR(VLOOKUP($H1272,#REF!,11,FALSE),0)</f>
        <v>0</v>
      </c>
      <c r="AO1272" s="42">
        <f>IFERROR(VLOOKUP($H1272,#REF!,12,FALSE),0)</f>
        <v>0</v>
      </c>
      <c r="AP1272" s="34">
        <f>IFERROR(VLOOKUP($H1272,#REF!,10,FALSE),0)</f>
        <v>0</v>
      </c>
      <c r="AQ1272" s="34">
        <f>IFERROR(VLOOKUP($H1272,#REF!,11,FALSE),0)</f>
        <v>0</v>
      </c>
      <c r="AR1272" s="42">
        <f>IFERROR(VLOOKUP($H1272,#REF!,12,FALSE),0)</f>
        <v>0</v>
      </c>
      <c r="AS1272" s="34">
        <f>IFERROR(VLOOKUP($H1272,#REF!,13,FALSE),0)</f>
        <v>0</v>
      </c>
      <c r="AT1272" s="34">
        <f>IFERROR(VLOOKUP($H1272,#REF!,14,FALSE),0)</f>
        <v>0</v>
      </c>
      <c r="AU1272" s="42">
        <f>IFERROR(VLOOKUP($H1272,#REF!,15,FALSE),0)</f>
        <v>0</v>
      </c>
      <c r="AV1272" s="34">
        <f>IFERROR(VLOOKUP($H1272,#REF!,15,FALSE),0)</f>
        <v>0</v>
      </c>
      <c r="AW1272" s="34">
        <f>IFERROR(VLOOKUP($H1272,#REF!,16,FALSE),0)</f>
        <v>0</v>
      </c>
      <c r="AX1272" s="42">
        <f>IFERROR(VLOOKUP($H1272,#REF!,17,FALSE),0)</f>
        <v>0</v>
      </c>
    </row>
    <row r="1273" spans="1:50" x14ac:dyDescent="0.3">
      <c r="A1273" s="33" t="str">
        <f t="shared" si="76"/>
        <v>0</v>
      </c>
      <c r="B1273" s="33">
        <f>+'R&amp;E EXPORT'!B1248</f>
        <v>0</v>
      </c>
      <c r="C1273" t="str">
        <f>IFERROR(VLOOKUP(A1273,'MCSJ Export'!A:C,3,FALSE),"")</f>
        <v/>
      </c>
      <c r="D1273" s="37">
        <f t="shared" ca="1" si="77"/>
        <v>0</v>
      </c>
      <c r="E1273" s="37">
        <f t="shared" ca="1" si="78"/>
        <v>0</v>
      </c>
      <c r="F1273" s="37">
        <f t="shared" ca="1" si="79"/>
        <v>0</v>
      </c>
      <c r="G1273" s="37"/>
      <c r="H1273" s="33">
        <f>+'R&amp;E EXPORT'!A1248</f>
        <v>0</v>
      </c>
      <c r="I1273" s="34">
        <f>IFERROR(VLOOKUP($H1273,'Gen F Rev'!$A:$M,15,FALSE),0)</f>
        <v>0</v>
      </c>
      <c r="J1273" s="34">
        <f>IFERROR(VLOOKUP($H1273,'Gen F Rev'!$A:$M,16,FALSE),0)</f>
        <v>0</v>
      </c>
      <c r="K1273" s="42">
        <f>IFERROR(VLOOKUP($H1273,'Gen F Rev'!$A:$M,17,FALSE),0)</f>
        <v>0</v>
      </c>
      <c r="L1273" s="34">
        <f>IFERROR(VLOOKUP($H1273,'Gen F Exp'!$A:$E,15,FALSE),0)</f>
        <v>0</v>
      </c>
      <c r="M1273" s="34">
        <f>IFERROR(VLOOKUP($H1273,'Gen F Exp'!$A:$E,16,FALSE),0)</f>
        <v>0</v>
      </c>
      <c r="N1273" s="42">
        <f>IFERROR(VLOOKUP($H1273,'Gen F Exp'!$A:$E,17,FALSE),0)</f>
        <v>0</v>
      </c>
      <c r="O1273" s="34">
        <f>IFERROR(VLOOKUP($H1273,'Water F Rev'!$A:$L,15,FALSE),0)</f>
        <v>0</v>
      </c>
      <c r="P1273" s="34">
        <f>IFERROR(VLOOKUP($H1273,'Water F Rev'!$A:$L,16,FALSE),0)</f>
        <v>0</v>
      </c>
      <c r="Q1273" s="42">
        <f>IFERROR(VLOOKUP($H1273,'Water F Rev'!$A:$L,17,FALSE),0)</f>
        <v>0</v>
      </c>
      <c r="R1273" s="34">
        <f>IFERROR(VLOOKUP($H1273,'Water F Exp'!$A:$K,15,FALSE),0)</f>
        <v>0</v>
      </c>
      <c r="S1273" s="34">
        <f>IFERROR(VLOOKUP($H1273,'Water F Exp'!$A:$K,16,FALSE),0)</f>
        <v>0</v>
      </c>
      <c r="T1273" s="42">
        <f>IFERROR(VLOOKUP($H1273,'Water F Exp'!$A:$K,17,FALSE),0)</f>
        <v>0</v>
      </c>
      <c r="U1273" s="34">
        <f ca="1">IFERROR(VLOOKUP($H1273,'Sewer F Rev'!$A:$E,15,FALSE),0)</f>
        <v>0</v>
      </c>
      <c r="V1273" s="34">
        <f ca="1">IFERROR(VLOOKUP($H1273,'Sewer F Rev'!$A:$E,16,FALSE),0)</f>
        <v>0</v>
      </c>
      <c r="W1273" s="42">
        <f ca="1">IFERROR(VLOOKUP($H1273,'Sewer F Rev'!$A:$E,17,FALSE),0)</f>
        <v>0</v>
      </c>
      <c r="X1273" s="34">
        <f>IFERROR(VLOOKUP($H1273,'Sewer F Exp'!$A:$B,15,FALSE),0)</f>
        <v>0</v>
      </c>
      <c r="Y1273" s="34">
        <f>IFERROR(VLOOKUP($H1273,'Sewer F Exp'!$A:$B,16,FALSE),0)</f>
        <v>0</v>
      </c>
      <c r="Z1273" s="42">
        <f>IFERROR(VLOOKUP($H1273,'Sewer F Exp'!$A:$B,17,FALSE),0)</f>
        <v>0</v>
      </c>
      <c r="AA1273" s="34">
        <f>IFERROR(VLOOKUP($H1273,'Refuse F Rev'!$A:$E,15,FALSE),0)</f>
        <v>0</v>
      </c>
      <c r="AB1273" s="34">
        <f>IFERROR(VLOOKUP($H1273,'Refuse F Rev'!$A:$E,16,FALSE),0)</f>
        <v>0</v>
      </c>
      <c r="AC1273" s="42">
        <f>IFERROR(VLOOKUP($H1273,'Refuse F Rev'!$A:$E,17,FALSE),0)</f>
        <v>0</v>
      </c>
      <c r="AD1273" s="34">
        <f>IFERROR(VLOOKUP($H1273,'Refuse F Exp'!$A:$E,15,FALSE),0)</f>
        <v>0</v>
      </c>
      <c r="AE1273" s="34">
        <f>IFERROR(VLOOKUP($H1273,'Refuse F Exp'!$A:$E,16,FALSE),0)</f>
        <v>0</v>
      </c>
      <c r="AF1273" s="42">
        <f>IFERROR(VLOOKUP($H1273,'Refuse F Exp'!$A:$E,17,FALSE),0)</f>
        <v>0</v>
      </c>
      <c r="AG1273" s="34">
        <f>IFERROR(VLOOKUP($H1273,#REF!,10,FALSE),0)</f>
        <v>0</v>
      </c>
      <c r="AH1273" s="34">
        <f>IFERROR(VLOOKUP($H1273,#REF!,11,FALSE),0)</f>
        <v>0</v>
      </c>
      <c r="AI1273" s="42">
        <f>IFERROR(VLOOKUP($H1273,#REF!,12,FALSE),0)</f>
        <v>0</v>
      </c>
      <c r="AJ1273" s="34">
        <f>IFERROR(VLOOKUP($H1273,#REF!,10,FALSE),0)</f>
        <v>0</v>
      </c>
      <c r="AK1273" s="34">
        <f>IFERROR(VLOOKUP($H1273,#REF!,11,FALSE),0)</f>
        <v>0</v>
      </c>
      <c r="AL1273" s="42">
        <f>IFERROR(VLOOKUP($H1273,#REF!,12,FALSE),0)</f>
        <v>0</v>
      </c>
      <c r="AM1273" s="34">
        <f>IFERROR(VLOOKUP($H1273,#REF!,10,FALSE),0)</f>
        <v>0</v>
      </c>
      <c r="AN1273" s="34">
        <f>IFERROR(VLOOKUP($H1273,#REF!,11,FALSE),0)</f>
        <v>0</v>
      </c>
      <c r="AO1273" s="42">
        <f>IFERROR(VLOOKUP($H1273,#REF!,12,FALSE),0)</f>
        <v>0</v>
      </c>
      <c r="AP1273" s="34">
        <f>IFERROR(VLOOKUP($H1273,#REF!,10,FALSE),0)</f>
        <v>0</v>
      </c>
      <c r="AQ1273" s="34">
        <f>IFERROR(VLOOKUP($H1273,#REF!,11,FALSE),0)</f>
        <v>0</v>
      </c>
      <c r="AR1273" s="42">
        <f>IFERROR(VLOOKUP($H1273,#REF!,12,FALSE),0)</f>
        <v>0</v>
      </c>
      <c r="AS1273" s="34">
        <f>IFERROR(VLOOKUP($H1273,#REF!,13,FALSE),0)</f>
        <v>0</v>
      </c>
      <c r="AT1273" s="34">
        <f>IFERROR(VLOOKUP($H1273,#REF!,14,FALSE),0)</f>
        <v>0</v>
      </c>
      <c r="AU1273" s="42">
        <f>IFERROR(VLOOKUP($H1273,#REF!,15,FALSE),0)</f>
        <v>0</v>
      </c>
      <c r="AV1273" s="34">
        <f>IFERROR(VLOOKUP($H1273,#REF!,15,FALSE),0)</f>
        <v>0</v>
      </c>
      <c r="AW1273" s="34">
        <f>IFERROR(VLOOKUP($H1273,#REF!,16,FALSE),0)</f>
        <v>0</v>
      </c>
      <c r="AX1273" s="42">
        <f>IFERROR(VLOOKUP($H1273,#REF!,17,FALSE),0)</f>
        <v>0</v>
      </c>
    </row>
    <row r="1274" spans="1:50" x14ac:dyDescent="0.3">
      <c r="A1274" s="33" t="str">
        <f t="shared" si="76"/>
        <v>0</v>
      </c>
      <c r="B1274" s="33">
        <f>+'R&amp;E EXPORT'!B1249</f>
        <v>0</v>
      </c>
      <c r="C1274" t="str">
        <f>IFERROR(VLOOKUP(A1274,'MCSJ Export'!A:C,3,FALSE),"")</f>
        <v/>
      </c>
      <c r="D1274" s="37">
        <f t="shared" ca="1" si="77"/>
        <v>0</v>
      </c>
      <c r="E1274" s="37">
        <f t="shared" ca="1" si="78"/>
        <v>0</v>
      </c>
      <c r="F1274" s="37">
        <f t="shared" ca="1" si="79"/>
        <v>0</v>
      </c>
      <c r="G1274" s="37"/>
      <c r="H1274" s="33">
        <f>+'R&amp;E EXPORT'!A1249</f>
        <v>0</v>
      </c>
      <c r="I1274" s="34">
        <f>IFERROR(VLOOKUP($H1274,'Gen F Rev'!$A:$M,15,FALSE),0)</f>
        <v>0</v>
      </c>
      <c r="J1274" s="34">
        <f>IFERROR(VLOOKUP($H1274,'Gen F Rev'!$A:$M,16,FALSE),0)</f>
        <v>0</v>
      </c>
      <c r="K1274" s="42">
        <f>IFERROR(VLOOKUP($H1274,'Gen F Rev'!$A:$M,17,FALSE),0)</f>
        <v>0</v>
      </c>
      <c r="L1274" s="34">
        <f>IFERROR(VLOOKUP($H1274,'Gen F Exp'!$A:$E,15,FALSE),0)</f>
        <v>0</v>
      </c>
      <c r="M1274" s="34">
        <f>IFERROR(VLOOKUP($H1274,'Gen F Exp'!$A:$E,16,FALSE),0)</f>
        <v>0</v>
      </c>
      <c r="N1274" s="42">
        <f>IFERROR(VLOOKUP($H1274,'Gen F Exp'!$A:$E,17,FALSE),0)</f>
        <v>0</v>
      </c>
      <c r="O1274" s="34">
        <f>IFERROR(VLOOKUP($H1274,'Water F Rev'!$A:$L,15,FALSE),0)</f>
        <v>0</v>
      </c>
      <c r="P1274" s="34">
        <f>IFERROR(VLOOKUP($H1274,'Water F Rev'!$A:$L,16,FALSE),0)</f>
        <v>0</v>
      </c>
      <c r="Q1274" s="42">
        <f>IFERROR(VLOOKUP($H1274,'Water F Rev'!$A:$L,17,FALSE),0)</f>
        <v>0</v>
      </c>
      <c r="R1274" s="34">
        <f>IFERROR(VLOOKUP($H1274,'Water F Exp'!$A:$K,15,FALSE),0)</f>
        <v>0</v>
      </c>
      <c r="S1274" s="34">
        <f>IFERROR(VLOOKUP($H1274,'Water F Exp'!$A:$K,16,FALSE),0)</f>
        <v>0</v>
      </c>
      <c r="T1274" s="42">
        <f>IFERROR(VLOOKUP($H1274,'Water F Exp'!$A:$K,17,FALSE),0)</f>
        <v>0</v>
      </c>
      <c r="U1274" s="34">
        <f ca="1">IFERROR(VLOOKUP($H1274,'Sewer F Rev'!$A:$E,15,FALSE),0)</f>
        <v>0</v>
      </c>
      <c r="V1274" s="34">
        <f ca="1">IFERROR(VLOOKUP($H1274,'Sewer F Rev'!$A:$E,16,FALSE),0)</f>
        <v>0</v>
      </c>
      <c r="W1274" s="42">
        <f ca="1">IFERROR(VLOOKUP($H1274,'Sewer F Rev'!$A:$E,17,FALSE),0)</f>
        <v>0</v>
      </c>
      <c r="X1274" s="34">
        <f>IFERROR(VLOOKUP($H1274,'Sewer F Exp'!$A:$B,15,FALSE),0)</f>
        <v>0</v>
      </c>
      <c r="Y1274" s="34">
        <f>IFERROR(VLOOKUP($H1274,'Sewer F Exp'!$A:$B,16,FALSE),0)</f>
        <v>0</v>
      </c>
      <c r="Z1274" s="42">
        <f>IFERROR(VLOOKUP($H1274,'Sewer F Exp'!$A:$B,17,FALSE),0)</f>
        <v>0</v>
      </c>
      <c r="AA1274" s="34">
        <f>IFERROR(VLOOKUP($H1274,'Refuse F Rev'!$A:$E,15,FALSE),0)</f>
        <v>0</v>
      </c>
      <c r="AB1274" s="34">
        <f>IFERROR(VLOOKUP($H1274,'Refuse F Rev'!$A:$E,16,FALSE),0)</f>
        <v>0</v>
      </c>
      <c r="AC1274" s="42">
        <f>IFERROR(VLOOKUP($H1274,'Refuse F Rev'!$A:$E,17,FALSE),0)</f>
        <v>0</v>
      </c>
      <c r="AD1274" s="34">
        <f>IFERROR(VLOOKUP($H1274,'Refuse F Exp'!$A:$E,15,FALSE),0)</f>
        <v>0</v>
      </c>
      <c r="AE1274" s="34">
        <f>IFERROR(VLOOKUP($H1274,'Refuse F Exp'!$A:$E,16,FALSE),0)</f>
        <v>0</v>
      </c>
      <c r="AF1274" s="42">
        <f>IFERROR(VLOOKUP($H1274,'Refuse F Exp'!$A:$E,17,FALSE),0)</f>
        <v>0</v>
      </c>
      <c r="AG1274" s="34">
        <f>IFERROR(VLOOKUP($H1274,#REF!,10,FALSE),0)</f>
        <v>0</v>
      </c>
      <c r="AH1274" s="34">
        <f>IFERROR(VLOOKUP($H1274,#REF!,11,FALSE),0)</f>
        <v>0</v>
      </c>
      <c r="AI1274" s="42">
        <f>IFERROR(VLOOKUP($H1274,#REF!,12,FALSE),0)</f>
        <v>0</v>
      </c>
      <c r="AJ1274" s="34">
        <f>IFERROR(VLOOKUP($H1274,#REF!,10,FALSE),0)</f>
        <v>0</v>
      </c>
      <c r="AK1274" s="34">
        <f>IFERROR(VLOOKUP($H1274,#REF!,11,FALSE),0)</f>
        <v>0</v>
      </c>
      <c r="AL1274" s="42">
        <f>IFERROR(VLOOKUP($H1274,#REF!,12,FALSE),0)</f>
        <v>0</v>
      </c>
      <c r="AM1274" s="34">
        <f>IFERROR(VLOOKUP($H1274,#REF!,10,FALSE),0)</f>
        <v>0</v>
      </c>
      <c r="AN1274" s="34">
        <f>IFERROR(VLOOKUP($H1274,#REF!,11,FALSE),0)</f>
        <v>0</v>
      </c>
      <c r="AO1274" s="42">
        <f>IFERROR(VLOOKUP($H1274,#REF!,12,FALSE),0)</f>
        <v>0</v>
      </c>
      <c r="AP1274" s="34">
        <f>IFERROR(VLOOKUP($H1274,#REF!,10,FALSE),0)</f>
        <v>0</v>
      </c>
      <c r="AQ1274" s="34">
        <f>IFERROR(VLOOKUP($H1274,#REF!,11,FALSE),0)</f>
        <v>0</v>
      </c>
      <c r="AR1274" s="42">
        <f>IFERROR(VLOOKUP($H1274,#REF!,12,FALSE),0)</f>
        <v>0</v>
      </c>
      <c r="AS1274" s="34">
        <f>IFERROR(VLOOKUP($H1274,#REF!,13,FALSE),0)</f>
        <v>0</v>
      </c>
      <c r="AT1274" s="34">
        <f>IFERROR(VLOOKUP($H1274,#REF!,14,FALSE),0)</f>
        <v>0</v>
      </c>
      <c r="AU1274" s="42">
        <f>IFERROR(VLOOKUP($H1274,#REF!,15,FALSE),0)</f>
        <v>0</v>
      </c>
      <c r="AV1274" s="34">
        <f>IFERROR(VLOOKUP($H1274,#REF!,15,FALSE),0)</f>
        <v>0</v>
      </c>
      <c r="AW1274" s="34">
        <f>IFERROR(VLOOKUP($H1274,#REF!,16,FALSE),0)</f>
        <v>0</v>
      </c>
      <c r="AX1274" s="42">
        <f>IFERROR(VLOOKUP($H1274,#REF!,17,FALSE),0)</f>
        <v>0</v>
      </c>
    </row>
    <row r="1275" spans="1:50" x14ac:dyDescent="0.3">
      <c r="A1275" s="33" t="str">
        <f t="shared" si="76"/>
        <v>0</v>
      </c>
      <c r="B1275" s="33">
        <f>+'R&amp;E EXPORT'!B1250</f>
        <v>0</v>
      </c>
      <c r="C1275" t="str">
        <f>IFERROR(VLOOKUP(A1275,'MCSJ Export'!A:C,3,FALSE),"")</f>
        <v/>
      </c>
      <c r="D1275" s="37">
        <f t="shared" ca="1" si="77"/>
        <v>0</v>
      </c>
      <c r="E1275" s="37">
        <f t="shared" ca="1" si="78"/>
        <v>0</v>
      </c>
      <c r="F1275" s="37">
        <f t="shared" ca="1" si="79"/>
        <v>0</v>
      </c>
      <c r="G1275" s="37"/>
      <c r="H1275" s="33">
        <f>+'R&amp;E EXPORT'!A1250</f>
        <v>0</v>
      </c>
      <c r="I1275" s="34">
        <f>IFERROR(VLOOKUP($H1275,'Gen F Rev'!$A:$M,15,FALSE),0)</f>
        <v>0</v>
      </c>
      <c r="J1275" s="34">
        <f>IFERROR(VLOOKUP($H1275,'Gen F Rev'!$A:$M,16,FALSE),0)</f>
        <v>0</v>
      </c>
      <c r="K1275" s="42">
        <f>IFERROR(VLOOKUP($H1275,'Gen F Rev'!$A:$M,17,FALSE),0)</f>
        <v>0</v>
      </c>
      <c r="L1275" s="34">
        <f>IFERROR(VLOOKUP($H1275,'Gen F Exp'!$A:$E,15,FALSE),0)</f>
        <v>0</v>
      </c>
      <c r="M1275" s="34">
        <f>IFERROR(VLOOKUP($H1275,'Gen F Exp'!$A:$E,16,FALSE),0)</f>
        <v>0</v>
      </c>
      <c r="N1275" s="42">
        <f>IFERROR(VLOOKUP($H1275,'Gen F Exp'!$A:$E,17,FALSE),0)</f>
        <v>0</v>
      </c>
      <c r="O1275" s="34">
        <f>IFERROR(VLOOKUP($H1275,'Water F Rev'!$A:$L,15,FALSE),0)</f>
        <v>0</v>
      </c>
      <c r="P1275" s="34">
        <f>IFERROR(VLOOKUP($H1275,'Water F Rev'!$A:$L,16,FALSE),0)</f>
        <v>0</v>
      </c>
      <c r="Q1275" s="42">
        <f>IFERROR(VLOOKUP($H1275,'Water F Rev'!$A:$L,17,FALSE),0)</f>
        <v>0</v>
      </c>
      <c r="R1275" s="34">
        <f>IFERROR(VLOOKUP($H1275,'Water F Exp'!$A:$K,15,FALSE),0)</f>
        <v>0</v>
      </c>
      <c r="S1275" s="34">
        <f>IFERROR(VLOOKUP($H1275,'Water F Exp'!$A:$K,16,FALSE),0)</f>
        <v>0</v>
      </c>
      <c r="T1275" s="42">
        <f>IFERROR(VLOOKUP($H1275,'Water F Exp'!$A:$K,17,FALSE),0)</f>
        <v>0</v>
      </c>
      <c r="U1275" s="34">
        <f ca="1">IFERROR(VLOOKUP($H1275,'Sewer F Rev'!$A:$E,15,FALSE),0)</f>
        <v>0</v>
      </c>
      <c r="V1275" s="34">
        <f ca="1">IFERROR(VLOOKUP($H1275,'Sewer F Rev'!$A:$E,16,FALSE),0)</f>
        <v>0</v>
      </c>
      <c r="W1275" s="42">
        <f ca="1">IFERROR(VLOOKUP($H1275,'Sewer F Rev'!$A:$E,17,FALSE),0)</f>
        <v>0</v>
      </c>
      <c r="X1275" s="34">
        <f>IFERROR(VLOOKUP($H1275,'Sewer F Exp'!$A:$B,15,FALSE),0)</f>
        <v>0</v>
      </c>
      <c r="Y1275" s="34">
        <f>IFERROR(VLOOKUP($H1275,'Sewer F Exp'!$A:$B,16,FALSE),0)</f>
        <v>0</v>
      </c>
      <c r="Z1275" s="42">
        <f>IFERROR(VLOOKUP($H1275,'Sewer F Exp'!$A:$B,17,FALSE),0)</f>
        <v>0</v>
      </c>
      <c r="AA1275" s="34">
        <f>IFERROR(VLOOKUP($H1275,'Refuse F Rev'!$A:$E,15,FALSE),0)</f>
        <v>0</v>
      </c>
      <c r="AB1275" s="34">
        <f>IFERROR(VLOOKUP($H1275,'Refuse F Rev'!$A:$E,16,FALSE),0)</f>
        <v>0</v>
      </c>
      <c r="AC1275" s="42">
        <f>IFERROR(VLOOKUP($H1275,'Refuse F Rev'!$A:$E,17,FALSE),0)</f>
        <v>0</v>
      </c>
      <c r="AD1275" s="34">
        <f>IFERROR(VLOOKUP($H1275,'Refuse F Exp'!$A:$E,15,FALSE),0)</f>
        <v>0</v>
      </c>
      <c r="AE1275" s="34">
        <f>IFERROR(VLOOKUP($H1275,'Refuse F Exp'!$A:$E,16,FALSE),0)</f>
        <v>0</v>
      </c>
      <c r="AF1275" s="42">
        <f>IFERROR(VLOOKUP($H1275,'Refuse F Exp'!$A:$E,17,FALSE),0)</f>
        <v>0</v>
      </c>
      <c r="AG1275" s="34">
        <f>IFERROR(VLOOKUP($H1275,#REF!,10,FALSE),0)</f>
        <v>0</v>
      </c>
      <c r="AH1275" s="34">
        <f>IFERROR(VLOOKUP($H1275,#REF!,11,FALSE),0)</f>
        <v>0</v>
      </c>
      <c r="AI1275" s="42">
        <f>IFERROR(VLOOKUP($H1275,#REF!,12,FALSE),0)</f>
        <v>0</v>
      </c>
      <c r="AJ1275" s="34">
        <f>IFERROR(VLOOKUP($H1275,#REF!,10,FALSE),0)</f>
        <v>0</v>
      </c>
      <c r="AK1275" s="34">
        <f>IFERROR(VLOOKUP($H1275,#REF!,11,FALSE),0)</f>
        <v>0</v>
      </c>
      <c r="AL1275" s="42">
        <f>IFERROR(VLOOKUP($H1275,#REF!,12,FALSE),0)</f>
        <v>0</v>
      </c>
      <c r="AM1275" s="34">
        <f>IFERROR(VLOOKUP($H1275,#REF!,10,FALSE),0)</f>
        <v>0</v>
      </c>
      <c r="AN1275" s="34">
        <f>IFERROR(VLOOKUP($H1275,#REF!,11,FALSE),0)</f>
        <v>0</v>
      </c>
      <c r="AO1275" s="42">
        <f>IFERROR(VLOOKUP($H1275,#REF!,12,FALSE),0)</f>
        <v>0</v>
      </c>
      <c r="AP1275" s="34">
        <f>IFERROR(VLOOKUP($H1275,#REF!,10,FALSE),0)</f>
        <v>0</v>
      </c>
      <c r="AQ1275" s="34">
        <f>IFERROR(VLOOKUP($H1275,#REF!,11,FALSE),0)</f>
        <v>0</v>
      </c>
      <c r="AR1275" s="42">
        <f>IFERROR(VLOOKUP($H1275,#REF!,12,FALSE),0)</f>
        <v>0</v>
      </c>
      <c r="AS1275" s="34">
        <f>IFERROR(VLOOKUP($H1275,#REF!,13,FALSE),0)</f>
        <v>0</v>
      </c>
      <c r="AT1275" s="34">
        <f>IFERROR(VLOOKUP($H1275,#REF!,14,FALSE),0)</f>
        <v>0</v>
      </c>
      <c r="AU1275" s="42">
        <f>IFERROR(VLOOKUP($H1275,#REF!,15,FALSE),0)</f>
        <v>0</v>
      </c>
      <c r="AV1275" s="34">
        <f>IFERROR(VLOOKUP($H1275,#REF!,15,FALSE),0)</f>
        <v>0</v>
      </c>
      <c r="AW1275" s="34">
        <f>IFERROR(VLOOKUP($H1275,#REF!,16,FALSE),0)</f>
        <v>0</v>
      </c>
      <c r="AX1275" s="42">
        <f>IFERROR(VLOOKUP($H1275,#REF!,17,FALSE),0)</f>
        <v>0</v>
      </c>
    </row>
    <row r="1276" spans="1:50" x14ac:dyDescent="0.3">
      <c r="A1276" s="33" t="str">
        <f t="shared" si="76"/>
        <v>0</v>
      </c>
      <c r="B1276" s="33">
        <f>+'R&amp;E EXPORT'!B1251</f>
        <v>0</v>
      </c>
      <c r="C1276" t="str">
        <f>IFERROR(VLOOKUP(A1276,'MCSJ Export'!A:C,3,FALSE),"")</f>
        <v/>
      </c>
      <c r="D1276" s="37">
        <f t="shared" ca="1" si="77"/>
        <v>0</v>
      </c>
      <c r="E1276" s="37">
        <f t="shared" ca="1" si="78"/>
        <v>0</v>
      </c>
      <c r="F1276" s="37">
        <f t="shared" ca="1" si="79"/>
        <v>0</v>
      </c>
      <c r="G1276" s="37"/>
      <c r="H1276" s="33">
        <f>+'R&amp;E EXPORT'!A1251</f>
        <v>0</v>
      </c>
      <c r="I1276" s="34">
        <f>IFERROR(VLOOKUP($H1276,'Gen F Rev'!$A:$M,15,FALSE),0)</f>
        <v>0</v>
      </c>
      <c r="J1276" s="34">
        <f>IFERROR(VLOOKUP($H1276,'Gen F Rev'!$A:$M,16,FALSE),0)</f>
        <v>0</v>
      </c>
      <c r="K1276" s="42">
        <f>IFERROR(VLOOKUP($H1276,'Gen F Rev'!$A:$M,17,FALSE),0)</f>
        <v>0</v>
      </c>
      <c r="L1276" s="34">
        <f>IFERROR(VLOOKUP($H1276,'Gen F Exp'!$A:$E,15,FALSE),0)</f>
        <v>0</v>
      </c>
      <c r="M1276" s="34">
        <f>IFERROR(VLOOKUP($H1276,'Gen F Exp'!$A:$E,16,FALSE),0)</f>
        <v>0</v>
      </c>
      <c r="N1276" s="42">
        <f>IFERROR(VLOOKUP($H1276,'Gen F Exp'!$A:$E,17,FALSE),0)</f>
        <v>0</v>
      </c>
      <c r="O1276" s="34">
        <f>IFERROR(VLOOKUP($H1276,'Water F Rev'!$A:$L,15,FALSE),0)</f>
        <v>0</v>
      </c>
      <c r="P1276" s="34">
        <f>IFERROR(VLOOKUP($H1276,'Water F Rev'!$A:$L,16,FALSE),0)</f>
        <v>0</v>
      </c>
      <c r="Q1276" s="42">
        <f>IFERROR(VLOOKUP($H1276,'Water F Rev'!$A:$L,17,FALSE),0)</f>
        <v>0</v>
      </c>
      <c r="R1276" s="34">
        <f>IFERROR(VLOOKUP($H1276,'Water F Exp'!$A:$K,15,FALSE),0)</f>
        <v>0</v>
      </c>
      <c r="S1276" s="34">
        <f>IFERROR(VLOOKUP($H1276,'Water F Exp'!$A:$K,16,FALSE),0)</f>
        <v>0</v>
      </c>
      <c r="T1276" s="42">
        <f>IFERROR(VLOOKUP($H1276,'Water F Exp'!$A:$K,17,FALSE),0)</f>
        <v>0</v>
      </c>
      <c r="U1276" s="34">
        <f ca="1">IFERROR(VLOOKUP($H1276,'Sewer F Rev'!$A:$E,15,FALSE),0)</f>
        <v>0</v>
      </c>
      <c r="V1276" s="34">
        <f ca="1">IFERROR(VLOOKUP($H1276,'Sewer F Rev'!$A:$E,16,FALSE),0)</f>
        <v>0</v>
      </c>
      <c r="W1276" s="42">
        <f ca="1">IFERROR(VLOOKUP($H1276,'Sewer F Rev'!$A:$E,17,FALSE),0)</f>
        <v>0</v>
      </c>
      <c r="X1276" s="34">
        <f>IFERROR(VLOOKUP($H1276,'Sewer F Exp'!$A:$B,15,FALSE),0)</f>
        <v>0</v>
      </c>
      <c r="Y1276" s="34">
        <f>IFERROR(VLOOKUP($H1276,'Sewer F Exp'!$A:$B,16,FALSE),0)</f>
        <v>0</v>
      </c>
      <c r="Z1276" s="42">
        <f>IFERROR(VLOOKUP($H1276,'Sewer F Exp'!$A:$B,17,FALSE),0)</f>
        <v>0</v>
      </c>
      <c r="AA1276" s="34">
        <f>IFERROR(VLOOKUP($H1276,'Refuse F Rev'!$A:$E,15,FALSE),0)</f>
        <v>0</v>
      </c>
      <c r="AB1276" s="34">
        <f>IFERROR(VLOOKUP($H1276,'Refuse F Rev'!$A:$E,16,FALSE),0)</f>
        <v>0</v>
      </c>
      <c r="AC1276" s="42">
        <f>IFERROR(VLOOKUP($H1276,'Refuse F Rev'!$A:$E,17,FALSE),0)</f>
        <v>0</v>
      </c>
      <c r="AD1276" s="34">
        <f>IFERROR(VLOOKUP($H1276,'Refuse F Exp'!$A:$E,15,FALSE),0)</f>
        <v>0</v>
      </c>
      <c r="AE1276" s="34">
        <f>IFERROR(VLOOKUP($H1276,'Refuse F Exp'!$A:$E,16,FALSE),0)</f>
        <v>0</v>
      </c>
      <c r="AF1276" s="42">
        <f>IFERROR(VLOOKUP($H1276,'Refuse F Exp'!$A:$E,17,FALSE),0)</f>
        <v>0</v>
      </c>
      <c r="AG1276" s="34">
        <f>IFERROR(VLOOKUP($H1276,#REF!,10,FALSE),0)</f>
        <v>0</v>
      </c>
      <c r="AH1276" s="34">
        <f>IFERROR(VLOOKUP($H1276,#REF!,11,FALSE),0)</f>
        <v>0</v>
      </c>
      <c r="AI1276" s="42">
        <f>IFERROR(VLOOKUP($H1276,#REF!,12,FALSE),0)</f>
        <v>0</v>
      </c>
      <c r="AJ1276" s="34">
        <f>IFERROR(VLOOKUP($H1276,#REF!,10,FALSE),0)</f>
        <v>0</v>
      </c>
      <c r="AK1276" s="34">
        <f>IFERROR(VLOOKUP($H1276,#REF!,11,FALSE),0)</f>
        <v>0</v>
      </c>
      <c r="AL1276" s="42">
        <f>IFERROR(VLOOKUP($H1276,#REF!,12,FALSE),0)</f>
        <v>0</v>
      </c>
      <c r="AM1276" s="34">
        <f>IFERROR(VLOOKUP($H1276,#REF!,10,FALSE),0)</f>
        <v>0</v>
      </c>
      <c r="AN1276" s="34">
        <f>IFERROR(VLOOKUP($H1276,#REF!,11,FALSE),0)</f>
        <v>0</v>
      </c>
      <c r="AO1276" s="42">
        <f>IFERROR(VLOOKUP($H1276,#REF!,12,FALSE),0)</f>
        <v>0</v>
      </c>
      <c r="AP1276" s="34">
        <f>IFERROR(VLOOKUP($H1276,#REF!,10,FALSE),0)</f>
        <v>0</v>
      </c>
      <c r="AQ1276" s="34">
        <f>IFERROR(VLOOKUP($H1276,#REF!,11,FALSE),0)</f>
        <v>0</v>
      </c>
      <c r="AR1276" s="42">
        <f>IFERROR(VLOOKUP($H1276,#REF!,12,FALSE),0)</f>
        <v>0</v>
      </c>
      <c r="AS1276" s="34">
        <f>IFERROR(VLOOKUP($H1276,#REF!,13,FALSE),0)</f>
        <v>0</v>
      </c>
      <c r="AT1276" s="34">
        <f>IFERROR(VLOOKUP($H1276,#REF!,14,FALSE),0)</f>
        <v>0</v>
      </c>
      <c r="AU1276" s="42">
        <f>IFERROR(VLOOKUP($H1276,#REF!,15,FALSE),0)</f>
        <v>0</v>
      </c>
      <c r="AV1276" s="34">
        <f>IFERROR(VLOOKUP($H1276,#REF!,15,FALSE),0)</f>
        <v>0</v>
      </c>
      <c r="AW1276" s="34">
        <f>IFERROR(VLOOKUP($H1276,#REF!,16,FALSE),0)</f>
        <v>0</v>
      </c>
      <c r="AX1276" s="42">
        <f>IFERROR(VLOOKUP($H1276,#REF!,17,FALSE),0)</f>
        <v>0</v>
      </c>
    </row>
    <row r="1277" spans="1:50" x14ac:dyDescent="0.3">
      <c r="A1277" s="33" t="str">
        <f t="shared" si="76"/>
        <v>0</v>
      </c>
      <c r="B1277" s="33">
        <f>+'R&amp;E EXPORT'!B1252</f>
        <v>0</v>
      </c>
      <c r="C1277" t="str">
        <f>IFERROR(VLOOKUP(A1277,'MCSJ Export'!A:C,3,FALSE),"")</f>
        <v/>
      </c>
      <c r="D1277" s="37">
        <f t="shared" ca="1" si="77"/>
        <v>0</v>
      </c>
      <c r="E1277" s="37">
        <f t="shared" ca="1" si="78"/>
        <v>0</v>
      </c>
      <c r="F1277" s="37">
        <f t="shared" ca="1" si="79"/>
        <v>0</v>
      </c>
      <c r="G1277" s="37"/>
      <c r="H1277" s="33">
        <f>+'R&amp;E EXPORT'!A1252</f>
        <v>0</v>
      </c>
      <c r="I1277" s="34">
        <f>IFERROR(VLOOKUP($H1277,'Gen F Rev'!$A:$M,15,FALSE),0)</f>
        <v>0</v>
      </c>
      <c r="J1277" s="34">
        <f>IFERROR(VLOOKUP($H1277,'Gen F Rev'!$A:$M,16,FALSE),0)</f>
        <v>0</v>
      </c>
      <c r="K1277" s="42">
        <f>IFERROR(VLOOKUP($H1277,'Gen F Rev'!$A:$M,17,FALSE),0)</f>
        <v>0</v>
      </c>
      <c r="L1277" s="34">
        <f>IFERROR(VLOOKUP($H1277,'Gen F Exp'!$A:$E,15,FALSE),0)</f>
        <v>0</v>
      </c>
      <c r="M1277" s="34">
        <f>IFERROR(VLOOKUP($H1277,'Gen F Exp'!$A:$E,16,FALSE),0)</f>
        <v>0</v>
      </c>
      <c r="N1277" s="42">
        <f>IFERROR(VLOOKUP($H1277,'Gen F Exp'!$A:$E,17,FALSE),0)</f>
        <v>0</v>
      </c>
      <c r="O1277" s="34">
        <f>IFERROR(VLOOKUP($H1277,'Water F Rev'!$A:$L,15,FALSE),0)</f>
        <v>0</v>
      </c>
      <c r="P1277" s="34">
        <f>IFERROR(VLOOKUP($H1277,'Water F Rev'!$A:$L,16,FALSE),0)</f>
        <v>0</v>
      </c>
      <c r="Q1277" s="42">
        <f>IFERROR(VLOOKUP($H1277,'Water F Rev'!$A:$L,17,FALSE),0)</f>
        <v>0</v>
      </c>
      <c r="R1277" s="34">
        <f>IFERROR(VLOOKUP($H1277,'Water F Exp'!$A:$K,15,FALSE),0)</f>
        <v>0</v>
      </c>
      <c r="S1277" s="34">
        <f>IFERROR(VLOOKUP($H1277,'Water F Exp'!$A:$K,16,FALSE),0)</f>
        <v>0</v>
      </c>
      <c r="T1277" s="42">
        <f>IFERROR(VLOOKUP($H1277,'Water F Exp'!$A:$K,17,FALSE),0)</f>
        <v>0</v>
      </c>
      <c r="U1277" s="34">
        <f ca="1">IFERROR(VLOOKUP($H1277,'Sewer F Rev'!$A:$E,15,FALSE),0)</f>
        <v>0</v>
      </c>
      <c r="V1277" s="34">
        <f ca="1">IFERROR(VLOOKUP($H1277,'Sewer F Rev'!$A:$E,16,FALSE),0)</f>
        <v>0</v>
      </c>
      <c r="W1277" s="42">
        <f ca="1">IFERROR(VLOOKUP($H1277,'Sewer F Rev'!$A:$E,17,FALSE),0)</f>
        <v>0</v>
      </c>
      <c r="X1277" s="34">
        <f>IFERROR(VLOOKUP($H1277,'Sewer F Exp'!$A:$B,15,FALSE),0)</f>
        <v>0</v>
      </c>
      <c r="Y1277" s="34">
        <f>IFERROR(VLOOKUP($H1277,'Sewer F Exp'!$A:$B,16,FALSE),0)</f>
        <v>0</v>
      </c>
      <c r="Z1277" s="42">
        <f>IFERROR(VLOOKUP($H1277,'Sewer F Exp'!$A:$B,17,FALSE),0)</f>
        <v>0</v>
      </c>
      <c r="AA1277" s="34">
        <f>IFERROR(VLOOKUP($H1277,'Refuse F Rev'!$A:$E,15,FALSE),0)</f>
        <v>0</v>
      </c>
      <c r="AB1277" s="34">
        <f>IFERROR(VLOOKUP($H1277,'Refuse F Rev'!$A:$E,16,FALSE),0)</f>
        <v>0</v>
      </c>
      <c r="AC1277" s="42">
        <f>IFERROR(VLOOKUP($H1277,'Refuse F Rev'!$A:$E,17,FALSE),0)</f>
        <v>0</v>
      </c>
      <c r="AD1277" s="34">
        <f>IFERROR(VLOOKUP($H1277,'Refuse F Exp'!$A:$E,15,FALSE),0)</f>
        <v>0</v>
      </c>
      <c r="AE1277" s="34">
        <f>IFERROR(VLOOKUP($H1277,'Refuse F Exp'!$A:$E,16,FALSE),0)</f>
        <v>0</v>
      </c>
      <c r="AF1277" s="42">
        <f>IFERROR(VLOOKUP($H1277,'Refuse F Exp'!$A:$E,17,FALSE),0)</f>
        <v>0</v>
      </c>
      <c r="AG1277" s="34">
        <f>IFERROR(VLOOKUP($H1277,#REF!,10,FALSE),0)</f>
        <v>0</v>
      </c>
      <c r="AH1277" s="34">
        <f>IFERROR(VLOOKUP($H1277,#REF!,11,FALSE),0)</f>
        <v>0</v>
      </c>
      <c r="AI1277" s="42">
        <f>IFERROR(VLOOKUP($H1277,#REF!,12,FALSE),0)</f>
        <v>0</v>
      </c>
      <c r="AJ1277" s="34">
        <f>IFERROR(VLOOKUP($H1277,#REF!,10,FALSE),0)</f>
        <v>0</v>
      </c>
      <c r="AK1277" s="34">
        <f>IFERROR(VLOOKUP($H1277,#REF!,11,FALSE),0)</f>
        <v>0</v>
      </c>
      <c r="AL1277" s="42">
        <f>IFERROR(VLOOKUP($H1277,#REF!,12,FALSE),0)</f>
        <v>0</v>
      </c>
      <c r="AM1277" s="34">
        <f>IFERROR(VLOOKUP($H1277,#REF!,10,FALSE),0)</f>
        <v>0</v>
      </c>
      <c r="AN1277" s="34">
        <f>IFERROR(VLOOKUP($H1277,#REF!,11,FALSE),0)</f>
        <v>0</v>
      </c>
      <c r="AO1277" s="42">
        <f>IFERROR(VLOOKUP($H1277,#REF!,12,FALSE),0)</f>
        <v>0</v>
      </c>
      <c r="AP1277" s="34">
        <f>IFERROR(VLOOKUP($H1277,#REF!,10,FALSE),0)</f>
        <v>0</v>
      </c>
      <c r="AQ1277" s="34">
        <f>IFERROR(VLOOKUP($H1277,#REF!,11,FALSE),0)</f>
        <v>0</v>
      </c>
      <c r="AR1277" s="42">
        <f>IFERROR(VLOOKUP($H1277,#REF!,12,FALSE),0)</f>
        <v>0</v>
      </c>
      <c r="AS1277" s="34">
        <f>IFERROR(VLOOKUP($H1277,#REF!,13,FALSE),0)</f>
        <v>0</v>
      </c>
      <c r="AT1277" s="34">
        <f>IFERROR(VLOOKUP($H1277,#REF!,14,FALSE),0)</f>
        <v>0</v>
      </c>
      <c r="AU1277" s="42">
        <f>IFERROR(VLOOKUP($H1277,#REF!,15,FALSE),0)</f>
        <v>0</v>
      </c>
      <c r="AV1277" s="34">
        <f>IFERROR(VLOOKUP($H1277,#REF!,15,FALSE),0)</f>
        <v>0</v>
      </c>
      <c r="AW1277" s="34">
        <f>IFERROR(VLOOKUP($H1277,#REF!,16,FALSE),0)</f>
        <v>0</v>
      </c>
      <c r="AX1277" s="42">
        <f>IFERROR(VLOOKUP($H1277,#REF!,17,FALSE),0)</f>
        <v>0</v>
      </c>
    </row>
    <row r="1278" spans="1:50" x14ac:dyDescent="0.3">
      <c r="A1278" s="33" t="str">
        <f t="shared" si="76"/>
        <v>0</v>
      </c>
      <c r="B1278" s="33">
        <f>+'R&amp;E EXPORT'!B1253</f>
        <v>0</v>
      </c>
      <c r="C1278" t="str">
        <f>IFERROR(VLOOKUP(A1278,'MCSJ Export'!A:C,3,FALSE),"")</f>
        <v/>
      </c>
      <c r="D1278" s="37">
        <f t="shared" ca="1" si="77"/>
        <v>0</v>
      </c>
      <c r="E1278" s="37">
        <f t="shared" ca="1" si="78"/>
        <v>0</v>
      </c>
      <c r="F1278" s="37">
        <f t="shared" ca="1" si="79"/>
        <v>0</v>
      </c>
      <c r="G1278" s="37"/>
      <c r="H1278" s="33">
        <f>+'R&amp;E EXPORT'!A1253</f>
        <v>0</v>
      </c>
      <c r="I1278" s="34">
        <f>IFERROR(VLOOKUP($H1278,'Gen F Rev'!$A:$M,15,FALSE),0)</f>
        <v>0</v>
      </c>
      <c r="J1278" s="34">
        <f>IFERROR(VLOOKUP($H1278,'Gen F Rev'!$A:$M,16,FALSE),0)</f>
        <v>0</v>
      </c>
      <c r="K1278" s="42">
        <f>IFERROR(VLOOKUP($H1278,'Gen F Rev'!$A:$M,17,FALSE),0)</f>
        <v>0</v>
      </c>
      <c r="L1278" s="34">
        <f>IFERROR(VLOOKUP($H1278,'Gen F Exp'!$A:$E,15,FALSE),0)</f>
        <v>0</v>
      </c>
      <c r="M1278" s="34">
        <f>IFERROR(VLOOKUP($H1278,'Gen F Exp'!$A:$E,16,FALSE),0)</f>
        <v>0</v>
      </c>
      <c r="N1278" s="42">
        <f>IFERROR(VLOOKUP($H1278,'Gen F Exp'!$A:$E,17,FALSE),0)</f>
        <v>0</v>
      </c>
      <c r="O1278" s="34">
        <f>IFERROR(VLOOKUP($H1278,'Water F Rev'!$A:$L,15,FALSE),0)</f>
        <v>0</v>
      </c>
      <c r="P1278" s="34">
        <f>IFERROR(VLOOKUP($H1278,'Water F Rev'!$A:$L,16,FALSE),0)</f>
        <v>0</v>
      </c>
      <c r="Q1278" s="42">
        <f>IFERROR(VLOOKUP($H1278,'Water F Rev'!$A:$L,17,FALSE),0)</f>
        <v>0</v>
      </c>
      <c r="R1278" s="34">
        <f>IFERROR(VLOOKUP($H1278,'Water F Exp'!$A:$K,15,FALSE),0)</f>
        <v>0</v>
      </c>
      <c r="S1278" s="34">
        <f>IFERROR(VLOOKUP($H1278,'Water F Exp'!$A:$K,16,FALSE),0)</f>
        <v>0</v>
      </c>
      <c r="T1278" s="42">
        <f>IFERROR(VLOOKUP($H1278,'Water F Exp'!$A:$K,17,FALSE),0)</f>
        <v>0</v>
      </c>
      <c r="U1278" s="34">
        <f ca="1">IFERROR(VLOOKUP($H1278,'Sewer F Rev'!$A:$E,15,FALSE),0)</f>
        <v>0</v>
      </c>
      <c r="V1278" s="34">
        <f ca="1">IFERROR(VLOOKUP($H1278,'Sewer F Rev'!$A:$E,16,FALSE),0)</f>
        <v>0</v>
      </c>
      <c r="W1278" s="42">
        <f ca="1">IFERROR(VLOOKUP($H1278,'Sewer F Rev'!$A:$E,17,FALSE),0)</f>
        <v>0</v>
      </c>
      <c r="X1278" s="34">
        <f>IFERROR(VLOOKUP($H1278,'Sewer F Exp'!$A:$B,15,FALSE),0)</f>
        <v>0</v>
      </c>
      <c r="Y1278" s="34">
        <f>IFERROR(VLOOKUP($H1278,'Sewer F Exp'!$A:$B,16,FALSE),0)</f>
        <v>0</v>
      </c>
      <c r="Z1278" s="42">
        <f>IFERROR(VLOOKUP($H1278,'Sewer F Exp'!$A:$B,17,FALSE),0)</f>
        <v>0</v>
      </c>
      <c r="AA1278" s="34">
        <f>IFERROR(VLOOKUP($H1278,'Refuse F Rev'!$A:$E,15,FALSE),0)</f>
        <v>0</v>
      </c>
      <c r="AB1278" s="34">
        <f>IFERROR(VLOOKUP($H1278,'Refuse F Rev'!$A:$E,16,FALSE),0)</f>
        <v>0</v>
      </c>
      <c r="AC1278" s="42">
        <f>IFERROR(VLOOKUP($H1278,'Refuse F Rev'!$A:$E,17,FALSE),0)</f>
        <v>0</v>
      </c>
      <c r="AD1278" s="34">
        <f>IFERROR(VLOOKUP($H1278,'Refuse F Exp'!$A:$E,15,FALSE),0)</f>
        <v>0</v>
      </c>
      <c r="AE1278" s="34">
        <f>IFERROR(VLOOKUP($H1278,'Refuse F Exp'!$A:$E,16,FALSE),0)</f>
        <v>0</v>
      </c>
      <c r="AF1278" s="42">
        <f>IFERROR(VLOOKUP($H1278,'Refuse F Exp'!$A:$E,17,FALSE),0)</f>
        <v>0</v>
      </c>
      <c r="AG1278" s="34">
        <f>IFERROR(VLOOKUP($H1278,#REF!,10,FALSE),0)</f>
        <v>0</v>
      </c>
      <c r="AH1278" s="34">
        <f>IFERROR(VLOOKUP($H1278,#REF!,11,FALSE),0)</f>
        <v>0</v>
      </c>
      <c r="AI1278" s="42">
        <f>IFERROR(VLOOKUP($H1278,#REF!,12,FALSE),0)</f>
        <v>0</v>
      </c>
      <c r="AJ1278" s="34">
        <f>IFERROR(VLOOKUP($H1278,#REF!,10,FALSE),0)</f>
        <v>0</v>
      </c>
      <c r="AK1278" s="34">
        <f>IFERROR(VLOOKUP($H1278,#REF!,11,FALSE),0)</f>
        <v>0</v>
      </c>
      <c r="AL1278" s="42">
        <f>IFERROR(VLOOKUP($H1278,#REF!,12,FALSE),0)</f>
        <v>0</v>
      </c>
      <c r="AM1278" s="34">
        <f>IFERROR(VLOOKUP($H1278,#REF!,10,FALSE),0)</f>
        <v>0</v>
      </c>
      <c r="AN1278" s="34">
        <f>IFERROR(VLOOKUP($H1278,#REF!,11,FALSE),0)</f>
        <v>0</v>
      </c>
      <c r="AO1278" s="42">
        <f>IFERROR(VLOOKUP($H1278,#REF!,12,FALSE),0)</f>
        <v>0</v>
      </c>
      <c r="AP1278" s="34">
        <f>IFERROR(VLOOKUP($H1278,#REF!,10,FALSE),0)</f>
        <v>0</v>
      </c>
      <c r="AQ1278" s="34">
        <f>IFERROR(VLOOKUP($H1278,#REF!,11,FALSE),0)</f>
        <v>0</v>
      </c>
      <c r="AR1278" s="42">
        <f>IFERROR(VLOOKUP($H1278,#REF!,12,FALSE),0)</f>
        <v>0</v>
      </c>
      <c r="AS1278" s="34">
        <f>IFERROR(VLOOKUP($H1278,#REF!,13,FALSE),0)</f>
        <v>0</v>
      </c>
      <c r="AT1278" s="34">
        <f>IFERROR(VLOOKUP($H1278,#REF!,14,FALSE),0)</f>
        <v>0</v>
      </c>
      <c r="AU1278" s="42">
        <f>IFERROR(VLOOKUP($H1278,#REF!,15,FALSE),0)</f>
        <v>0</v>
      </c>
      <c r="AV1278" s="34">
        <f>IFERROR(VLOOKUP($H1278,#REF!,15,FALSE),0)</f>
        <v>0</v>
      </c>
      <c r="AW1278" s="34">
        <f>IFERROR(VLOOKUP($H1278,#REF!,16,FALSE),0)</f>
        <v>0</v>
      </c>
      <c r="AX1278" s="42">
        <f>IFERROR(VLOOKUP($H1278,#REF!,17,FALSE),0)</f>
        <v>0</v>
      </c>
    </row>
    <row r="1279" spans="1:50" x14ac:dyDescent="0.3">
      <c r="A1279" s="33" t="str">
        <f t="shared" si="76"/>
        <v>0</v>
      </c>
      <c r="B1279" s="33">
        <f>+'R&amp;E EXPORT'!B1254</f>
        <v>0</v>
      </c>
      <c r="C1279" t="str">
        <f>IFERROR(VLOOKUP(A1279,'MCSJ Export'!A:C,3,FALSE),"")</f>
        <v/>
      </c>
      <c r="D1279" s="37">
        <f t="shared" ca="1" si="77"/>
        <v>0</v>
      </c>
      <c r="E1279" s="37">
        <f t="shared" ca="1" si="78"/>
        <v>0</v>
      </c>
      <c r="F1279" s="37">
        <f t="shared" ca="1" si="79"/>
        <v>0</v>
      </c>
      <c r="G1279" s="37"/>
      <c r="H1279" s="33">
        <f>+'R&amp;E EXPORT'!A1254</f>
        <v>0</v>
      </c>
      <c r="I1279" s="34">
        <f>IFERROR(VLOOKUP($H1279,'Gen F Rev'!$A:$M,15,FALSE),0)</f>
        <v>0</v>
      </c>
      <c r="J1279" s="34">
        <f>IFERROR(VLOOKUP($H1279,'Gen F Rev'!$A:$M,16,FALSE),0)</f>
        <v>0</v>
      </c>
      <c r="K1279" s="42">
        <f>IFERROR(VLOOKUP($H1279,'Gen F Rev'!$A:$M,17,FALSE),0)</f>
        <v>0</v>
      </c>
      <c r="L1279" s="34">
        <f>IFERROR(VLOOKUP($H1279,'Gen F Exp'!$A:$E,15,FALSE),0)</f>
        <v>0</v>
      </c>
      <c r="M1279" s="34">
        <f>IFERROR(VLOOKUP($H1279,'Gen F Exp'!$A:$E,16,FALSE),0)</f>
        <v>0</v>
      </c>
      <c r="N1279" s="42">
        <f>IFERROR(VLOOKUP($H1279,'Gen F Exp'!$A:$E,17,FALSE),0)</f>
        <v>0</v>
      </c>
      <c r="O1279" s="34">
        <f>IFERROR(VLOOKUP($H1279,'Water F Rev'!$A:$L,15,FALSE),0)</f>
        <v>0</v>
      </c>
      <c r="P1279" s="34">
        <f>IFERROR(VLOOKUP($H1279,'Water F Rev'!$A:$L,16,FALSE),0)</f>
        <v>0</v>
      </c>
      <c r="Q1279" s="42">
        <f>IFERROR(VLOOKUP($H1279,'Water F Rev'!$A:$L,17,FALSE),0)</f>
        <v>0</v>
      </c>
      <c r="R1279" s="34">
        <f>IFERROR(VLOOKUP($H1279,'Water F Exp'!$A:$K,15,FALSE),0)</f>
        <v>0</v>
      </c>
      <c r="S1279" s="34">
        <f>IFERROR(VLOOKUP($H1279,'Water F Exp'!$A:$K,16,FALSE),0)</f>
        <v>0</v>
      </c>
      <c r="T1279" s="42">
        <f>IFERROR(VLOOKUP($H1279,'Water F Exp'!$A:$K,17,FALSE),0)</f>
        <v>0</v>
      </c>
      <c r="U1279" s="34">
        <f ca="1">IFERROR(VLOOKUP($H1279,'Sewer F Rev'!$A:$E,15,FALSE),0)</f>
        <v>0</v>
      </c>
      <c r="V1279" s="34">
        <f ca="1">IFERROR(VLOOKUP($H1279,'Sewer F Rev'!$A:$E,16,FALSE),0)</f>
        <v>0</v>
      </c>
      <c r="W1279" s="42">
        <f ca="1">IFERROR(VLOOKUP($H1279,'Sewer F Rev'!$A:$E,17,FALSE),0)</f>
        <v>0</v>
      </c>
      <c r="X1279" s="34">
        <f>IFERROR(VLOOKUP($H1279,'Sewer F Exp'!$A:$B,15,FALSE),0)</f>
        <v>0</v>
      </c>
      <c r="Y1279" s="34">
        <f>IFERROR(VLOOKUP($H1279,'Sewer F Exp'!$A:$B,16,FALSE),0)</f>
        <v>0</v>
      </c>
      <c r="Z1279" s="42">
        <f>IFERROR(VLOOKUP($H1279,'Sewer F Exp'!$A:$B,17,FALSE),0)</f>
        <v>0</v>
      </c>
      <c r="AA1279" s="34">
        <f>IFERROR(VLOOKUP($H1279,'Refuse F Rev'!$A:$E,15,FALSE),0)</f>
        <v>0</v>
      </c>
      <c r="AB1279" s="34">
        <f>IFERROR(VLOOKUP($H1279,'Refuse F Rev'!$A:$E,16,FALSE),0)</f>
        <v>0</v>
      </c>
      <c r="AC1279" s="42">
        <f>IFERROR(VLOOKUP($H1279,'Refuse F Rev'!$A:$E,17,FALSE),0)</f>
        <v>0</v>
      </c>
      <c r="AD1279" s="34">
        <f>IFERROR(VLOOKUP($H1279,'Refuse F Exp'!$A:$E,15,FALSE),0)</f>
        <v>0</v>
      </c>
      <c r="AE1279" s="34">
        <f>IFERROR(VLOOKUP($H1279,'Refuse F Exp'!$A:$E,16,FALSE),0)</f>
        <v>0</v>
      </c>
      <c r="AF1279" s="42">
        <f>IFERROR(VLOOKUP($H1279,'Refuse F Exp'!$A:$E,17,FALSE),0)</f>
        <v>0</v>
      </c>
      <c r="AG1279" s="34">
        <f>IFERROR(VLOOKUP($H1279,#REF!,10,FALSE),0)</f>
        <v>0</v>
      </c>
      <c r="AH1279" s="34">
        <f>IFERROR(VLOOKUP($H1279,#REF!,11,FALSE),0)</f>
        <v>0</v>
      </c>
      <c r="AI1279" s="42">
        <f>IFERROR(VLOOKUP($H1279,#REF!,12,FALSE),0)</f>
        <v>0</v>
      </c>
      <c r="AJ1279" s="34">
        <f>IFERROR(VLOOKUP($H1279,#REF!,10,FALSE),0)</f>
        <v>0</v>
      </c>
      <c r="AK1279" s="34">
        <f>IFERROR(VLOOKUP($H1279,#REF!,11,FALSE),0)</f>
        <v>0</v>
      </c>
      <c r="AL1279" s="42">
        <f>IFERROR(VLOOKUP($H1279,#REF!,12,FALSE),0)</f>
        <v>0</v>
      </c>
      <c r="AM1279" s="34">
        <f>IFERROR(VLOOKUP($H1279,#REF!,10,FALSE),0)</f>
        <v>0</v>
      </c>
      <c r="AN1279" s="34">
        <f>IFERROR(VLOOKUP($H1279,#REF!,11,FALSE),0)</f>
        <v>0</v>
      </c>
      <c r="AO1279" s="42">
        <f>IFERROR(VLOOKUP($H1279,#REF!,12,FALSE),0)</f>
        <v>0</v>
      </c>
      <c r="AP1279" s="34">
        <f>IFERROR(VLOOKUP($H1279,#REF!,10,FALSE),0)</f>
        <v>0</v>
      </c>
      <c r="AQ1279" s="34">
        <f>IFERROR(VLOOKUP($H1279,#REF!,11,FALSE),0)</f>
        <v>0</v>
      </c>
      <c r="AR1279" s="42">
        <f>IFERROR(VLOOKUP($H1279,#REF!,12,FALSE),0)</f>
        <v>0</v>
      </c>
      <c r="AS1279" s="34">
        <f>IFERROR(VLOOKUP($H1279,#REF!,13,FALSE),0)</f>
        <v>0</v>
      </c>
      <c r="AT1279" s="34">
        <f>IFERROR(VLOOKUP($H1279,#REF!,14,FALSE),0)</f>
        <v>0</v>
      </c>
      <c r="AU1279" s="42">
        <f>IFERROR(VLOOKUP($H1279,#REF!,15,FALSE),0)</f>
        <v>0</v>
      </c>
      <c r="AV1279" s="34">
        <f>IFERROR(VLOOKUP($H1279,#REF!,15,FALSE),0)</f>
        <v>0</v>
      </c>
      <c r="AW1279" s="34">
        <f>IFERROR(VLOOKUP($H1279,#REF!,16,FALSE),0)</f>
        <v>0</v>
      </c>
      <c r="AX1279" s="42">
        <f>IFERROR(VLOOKUP($H1279,#REF!,17,FALSE),0)</f>
        <v>0</v>
      </c>
    </row>
    <row r="1280" spans="1:50" x14ac:dyDescent="0.3">
      <c r="A1280" s="33" t="str">
        <f t="shared" si="76"/>
        <v>0</v>
      </c>
      <c r="B1280" s="33">
        <f>+'R&amp;E EXPORT'!B1255</f>
        <v>0</v>
      </c>
      <c r="C1280" t="str">
        <f>IFERROR(VLOOKUP(A1280,'MCSJ Export'!A:C,3,FALSE),"")</f>
        <v/>
      </c>
      <c r="D1280" s="37">
        <f t="shared" ca="1" si="77"/>
        <v>0</v>
      </c>
      <c r="E1280" s="37">
        <f t="shared" ca="1" si="78"/>
        <v>0</v>
      </c>
      <c r="F1280" s="37">
        <f t="shared" ca="1" si="79"/>
        <v>0</v>
      </c>
      <c r="G1280" s="37"/>
      <c r="H1280" s="33">
        <f>+'R&amp;E EXPORT'!A1255</f>
        <v>0</v>
      </c>
      <c r="I1280" s="34">
        <f>IFERROR(VLOOKUP($H1280,'Gen F Rev'!$A:$M,15,FALSE),0)</f>
        <v>0</v>
      </c>
      <c r="J1280" s="34">
        <f>IFERROR(VLOOKUP($H1280,'Gen F Rev'!$A:$M,16,FALSE),0)</f>
        <v>0</v>
      </c>
      <c r="K1280" s="42">
        <f>IFERROR(VLOOKUP($H1280,'Gen F Rev'!$A:$M,17,FALSE),0)</f>
        <v>0</v>
      </c>
      <c r="L1280" s="34">
        <f>IFERROR(VLOOKUP($H1280,'Gen F Exp'!$A:$E,15,FALSE),0)</f>
        <v>0</v>
      </c>
      <c r="M1280" s="34">
        <f>IFERROR(VLOOKUP($H1280,'Gen F Exp'!$A:$E,16,FALSE),0)</f>
        <v>0</v>
      </c>
      <c r="N1280" s="42">
        <f>IFERROR(VLOOKUP($H1280,'Gen F Exp'!$A:$E,17,FALSE),0)</f>
        <v>0</v>
      </c>
      <c r="O1280" s="34">
        <f>IFERROR(VLOOKUP($H1280,'Water F Rev'!$A:$L,15,FALSE),0)</f>
        <v>0</v>
      </c>
      <c r="P1280" s="34">
        <f>IFERROR(VLOOKUP($H1280,'Water F Rev'!$A:$L,16,FALSE),0)</f>
        <v>0</v>
      </c>
      <c r="Q1280" s="42">
        <f>IFERROR(VLOOKUP($H1280,'Water F Rev'!$A:$L,17,FALSE),0)</f>
        <v>0</v>
      </c>
      <c r="R1280" s="34">
        <f>IFERROR(VLOOKUP($H1280,'Water F Exp'!$A:$K,15,FALSE),0)</f>
        <v>0</v>
      </c>
      <c r="S1280" s="34">
        <f>IFERROR(VLOOKUP($H1280,'Water F Exp'!$A:$K,16,FALSE),0)</f>
        <v>0</v>
      </c>
      <c r="T1280" s="42">
        <f>IFERROR(VLOOKUP($H1280,'Water F Exp'!$A:$K,17,FALSE),0)</f>
        <v>0</v>
      </c>
      <c r="U1280" s="34">
        <f ca="1">IFERROR(VLOOKUP($H1280,'Sewer F Rev'!$A:$E,15,FALSE),0)</f>
        <v>0</v>
      </c>
      <c r="V1280" s="34">
        <f ca="1">IFERROR(VLOOKUP($H1280,'Sewer F Rev'!$A:$E,16,FALSE),0)</f>
        <v>0</v>
      </c>
      <c r="W1280" s="42">
        <f ca="1">IFERROR(VLOOKUP($H1280,'Sewer F Rev'!$A:$E,17,FALSE),0)</f>
        <v>0</v>
      </c>
      <c r="X1280" s="34">
        <f>IFERROR(VLOOKUP($H1280,'Sewer F Exp'!$A:$B,15,FALSE),0)</f>
        <v>0</v>
      </c>
      <c r="Y1280" s="34">
        <f>IFERROR(VLOOKUP($H1280,'Sewer F Exp'!$A:$B,16,FALSE),0)</f>
        <v>0</v>
      </c>
      <c r="Z1280" s="42">
        <f>IFERROR(VLOOKUP($H1280,'Sewer F Exp'!$A:$B,17,FALSE),0)</f>
        <v>0</v>
      </c>
      <c r="AA1280" s="34">
        <f>IFERROR(VLOOKUP($H1280,'Refuse F Rev'!$A:$E,15,FALSE),0)</f>
        <v>0</v>
      </c>
      <c r="AB1280" s="34">
        <f>IFERROR(VLOOKUP($H1280,'Refuse F Rev'!$A:$E,16,FALSE),0)</f>
        <v>0</v>
      </c>
      <c r="AC1280" s="42">
        <f>IFERROR(VLOOKUP($H1280,'Refuse F Rev'!$A:$E,17,FALSE),0)</f>
        <v>0</v>
      </c>
      <c r="AD1280" s="34">
        <f>IFERROR(VLOOKUP($H1280,'Refuse F Exp'!$A:$E,15,FALSE),0)</f>
        <v>0</v>
      </c>
      <c r="AE1280" s="34">
        <f>IFERROR(VLOOKUP($H1280,'Refuse F Exp'!$A:$E,16,FALSE),0)</f>
        <v>0</v>
      </c>
      <c r="AF1280" s="42">
        <f>IFERROR(VLOOKUP($H1280,'Refuse F Exp'!$A:$E,17,FALSE),0)</f>
        <v>0</v>
      </c>
      <c r="AG1280" s="34">
        <f>IFERROR(VLOOKUP($H1280,#REF!,10,FALSE),0)</f>
        <v>0</v>
      </c>
      <c r="AH1280" s="34">
        <f>IFERROR(VLOOKUP($H1280,#REF!,11,FALSE),0)</f>
        <v>0</v>
      </c>
      <c r="AI1280" s="42">
        <f>IFERROR(VLOOKUP($H1280,#REF!,12,FALSE),0)</f>
        <v>0</v>
      </c>
      <c r="AJ1280" s="34">
        <f>IFERROR(VLOOKUP($H1280,#REF!,10,FALSE),0)</f>
        <v>0</v>
      </c>
      <c r="AK1280" s="34">
        <f>IFERROR(VLOOKUP($H1280,#REF!,11,FALSE),0)</f>
        <v>0</v>
      </c>
      <c r="AL1280" s="42">
        <f>IFERROR(VLOOKUP($H1280,#REF!,12,FALSE),0)</f>
        <v>0</v>
      </c>
      <c r="AM1280" s="34">
        <f>IFERROR(VLOOKUP($H1280,#REF!,10,FALSE),0)</f>
        <v>0</v>
      </c>
      <c r="AN1280" s="34">
        <f>IFERROR(VLOOKUP($H1280,#REF!,11,FALSE),0)</f>
        <v>0</v>
      </c>
      <c r="AO1280" s="42">
        <f>IFERROR(VLOOKUP($H1280,#REF!,12,FALSE),0)</f>
        <v>0</v>
      </c>
      <c r="AP1280" s="34">
        <f>IFERROR(VLOOKUP($H1280,#REF!,10,FALSE),0)</f>
        <v>0</v>
      </c>
      <c r="AQ1280" s="34">
        <f>IFERROR(VLOOKUP($H1280,#REF!,11,FALSE),0)</f>
        <v>0</v>
      </c>
      <c r="AR1280" s="42">
        <f>IFERROR(VLOOKUP($H1280,#REF!,12,FALSE),0)</f>
        <v>0</v>
      </c>
      <c r="AS1280" s="34">
        <f>IFERROR(VLOOKUP($H1280,#REF!,13,FALSE),0)</f>
        <v>0</v>
      </c>
      <c r="AT1280" s="34">
        <f>IFERROR(VLOOKUP($H1280,#REF!,14,FALSE),0)</f>
        <v>0</v>
      </c>
      <c r="AU1280" s="42">
        <f>IFERROR(VLOOKUP($H1280,#REF!,15,FALSE),0)</f>
        <v>0</v>
      </c>
      <c r="AV1280" s="34">
        <f>IFERROR(VLOOKUP($H1280,#REF!,15,FALSE),0)</f>
        <v>0</v>
      </c>
      <c r="AW1280" s="34">
        <f>IFERROR(VLOOKUP($H1280,#REF!,16,FALSE),0)</f>
        <v>0</v>
      </c>
      <c r="AX1280" s="42">
        <f>IFERROR(VLOOKUP($H1280,#REF!,17,FALSE),0)</f>
        <v>0</v>
      </c>
    </row>
    <row r="1281" spans="1:50" x14ac:dyDescent="0.3">
      <c r="A1281" s="33" t="str">
        <f t="shared" si="76"/>
        <v>0</v>
      </c>
      <c r="B1281" s="33">
        <f>+'R&amp;E EXPORT'!B1256</f>
        <v>0</v>
      </c>
      <c r="C1281" t="str">
        <f>IFERROR(VLOOKUP(A1281,'MCSJ Export'!A:C,3,FALSE),"")</f>
        <v/>
      </c>
      <c r="D1281" s="37">
        <f t="shared" ca="1" si="77"/>
        <v>0</v>
      </c>
      <c r="E1281" s="37">
        <f t="shared" ca="1" si="78"/>
        <v>0</v>
      </c>
      <c r="F1281" s="37">
        <f t="shared" ca="1" si="79"/>
        <v>0</v>
      </c>
      <c r="G1281" s="37"/>
      <c r="H1281" s="33">
        <f>+'R&amp;E EXPORT'!A1256</f>
        <v>0</v>
      </c>
      <c r="I1281" s="34">
        <f>IFERROR(VLOOKUP($H1281,'Gen F Rev'!$A:$M,15,FALSE),0)</f>
        <v>0</v>
      </c>
      <c r="J1281" s="34">
        <f>IFERROR(VLOOKUP($H1281,'Gen F Rev'!$A:$M,16,FALSE),0)</f>
        <v>0</v>
      </c>
      <c r="K1281" s="42">
        <f>IFERROR(VLOOKUP($H1281,'Gen F Rev'!$A:$M,17,FALSE),0)</f>
        <v>0</v>
      </c>
      <c r="L1281" s="34">
        <f>IFERROR(VLOOKUP($H1281,'Gen F Exp'!$A:$E,15,FALSE),0)</f>
        <v>0</v>
      </c>
      <c r="M1281" s="34">
        <f>IFERROR(VLOOKUP($H1281,'Gen F Exp'!$A:$E,16,FALSE),0)</f>
        <v>0</v>
      </c>
      <c r="N1281" s="42">
        <f>IFERROR(VLOOKUP($H1281,'Gen F Exp'!$A:$E,17,FALSE),0)</f>
        <v>0</v>
      </c>
      <c r="O1281" s="34">
        <f>IFERROR(VLOOKUP($H1281,'Water F Rev'!$A:$L,15,FALSE),0)</f>
        <v>0</v>
      </c>
      <c r="P1281" s="34">
        <f>IFERROR(VLOOKUP($H1281,'Water F Rev'!$A:$L,16,FALSE),0)</f>
        <v>0</v>
      </c>
      <c r="Q1281" s="42">
        <f>IFERROR(VLOOKUP($H1281,'Water F Rev'!$A:$L,17,FALSE),0)</f>
        <v>0</v>
      </c>
      <c r="R1281" s="34">
        <f>IFERROR(VLOOKUP($H1281,'Water F Exp'!$A:$K,15,FALSE),0)</f>
        <v>0</v>
      </c>
      <c r="S1281" s="34">
        <f>IFERROR(VLOOKUP($H1281,'Water F Exp'!$A:$K,16,FALSE),0)</f>
        <v>0</v>
      </c>
      <c r="T1281" s="42">
        <f>IFERROR(VLOOKUP($H1281,'Water F Exp'!$A:$K,17,FALSE),0)</f>
        <v>0</v>
      </c>
      <c r="U1281" s="34">
        <f ca="1">IFERROR(VLOOKUP($H1281,'Sewer F Rev'!$A:$E,15,FALSE),0)</f>
        <v>0</v>
      </c>
      <c r="V1281" s="34">
        <f ca="1">IFERROR(VLOOKUP($H1281,'Sewer F Rev'!$A:$E,16,FALSE),0)</f>
        <v>0</v>
      </c>
      <c r="W1281" s="42">
        <f ca="1">IFERROR(VLOOKUP($H1281,'Sewer F Rev'!$A:$E,17,FALSE),0)</f>
        <v>0</v>
      </c>
      <c r="X1281" s="34">
        <f>IFERROR(VLOOKUP($H1281,'Sewer F Exp'!$A:$B,15,FALSE),0)</f>
        <v>0</v>
      </c>
      <c r="Y1281" s="34">
        <f>IFERROR(VLOOKUP($H1281,'Sewer F Exp'!$A:$B,16,FALSE),0)</f>
        <v>0</v>
      </c>
      <c r="Z1281" s="42">
        <f>IFERROR(VLOOKUP($H1281,'Sewer F Exp'!$A:$B,17,FALSE),0)</f>
        <v>0</v>
      </c>
      <c r="AA1281" s="34">
        <f>IFERROR(VLOOKUP($H1281,'Refuse F Rev'!$A:$E,15,FALSE),0)</f>
        <v>0</v>
      </c>
      <c r="AB1281" s="34">
        <f>IFERROR(VLOOKUP($H1281,'Refuse F Rev'!$A:$E,16,FALSE),0)</f>
        <v>0</v>
      </c>
      <c r="AC1281" s="42">
        <f>IFERROR(VLOOKUP($H1281,'Refuse F Rev'!$A:$E,17,FALSE),0)</f>
        <v>0</v>
      </c>
      <c r="AD1281" s="34">
        <f>IFERROR(VLOOKUP($H1281,'Refuse F Exp'!$A:$E,15,FALSE),0)</f>
        <v>0</v>
      </c>
      <c r="AE1281" s="34">
        <f>IFERROR(VLOOKUP($H1281,'Refuse F Exp'!$A:$E,16,FALSE),0)</f>
        <v>0</v>
      </c>
      <c r="AF1281" s="42">
        <f>IFERROR(VLOOKUP($H1281,'Refuse F Exp'!$A:$E,17,FALSE),0)</f>
        <v>0</v>
      </c>
      <c r="AG1281" s="34">
        <f>IFERROR(VLOOKUP($H1281,#REF!,10,FALSE),0)</f>
        <v>0</v>
      </c>
      <c r="AH1281" s="34">
        <f>IFERROR(VLOOKUP($H1281,#REF!,11,FALSE),0)</f>
        <v>0</v>
      </c>
      <c r="AI1281" s="42">
        <f>IFERROR(VLOOKUP($H1281,#REF!,12,FALSE),0)</f>
        <v>0</v>
      </c>
      <c r="AJ1281" s="34">
        <f>IFERROR(VLOOKUP($H1281,#REF!,10,FALSE),0)</f>
        <v>0</v>
      </c>
      <c r="AK1281" s="34">
        <f>IFERROR(VLOOKUP($H1281,#REF!,11,FALSE),0)</f>
        <v>0</v>
      </c>
      <c r="AL1281" s="42">
        <f>IFERROR(VLOOKUP($H1281,#REF!,12,FALSE),0)</f>
        <v>0</v>
      </c>
      <c r="AM1281" s="34">
        <f>IFERROR(VLOOKUP($H1281,#REF!,10,FALSE),0)</f>
        <v>0</v>
      </c>
      <c r="AN1281" s="34">
        <f>IFERROR(VLOOKUP($H1281,#REF!,11,FALSE),0)</f>
        <v>0</v>
      </c>
      <c r="AO1281" s="42">
        <f>IFERROR(VLOOKUP($H1281,#REF!,12,FALSE),0)</f>
        <v>0</v>
      </c>
      <c r="AP1281" s="34">
        <f>IFERROR(VLOOKUP($H1281,#REF!,10,FALSE),0)</f>
        <v>0</v>
      </c>
      <c r="AQ1281" s="34">
        <f>IFERROR(VLOOKUP($H1281,#REF!,11,FALSE),0)</f>
        <v>0</v>
      </c>
      <c r="AR1281" s="42">
        <f>IFERROR(VLOOKUP($H1281,#REF!,12,FALSE),0)</f>
        <v>0</v>
      </c>
      <c r="AS1281" s="34">
        <f>IFERROR(VLOOKUP($H1281,#REF!,13,FALSE),0)</f>
        <v>0</v>
      </c>
      <c r="AT1281" s="34">
        <f>IFERROR(VLOOKUP($H1281,#REF!,14,FALSE),0)</f>
        <v>0</v>
      </c>
      <c r="AU1281" s="42">
        <f>IFERROR(VLOOKUP($H1281,#REF!,15,FALSE),0)</f>
        <v>0</v>
      </c>
      <c r="AV1281" s="34">
        <f>IFERROR(VLOOKUP($H1281,#REF!,15,FALSE),0)</f>
        <v>0</v>
      </c>
      <c r="AW1281" s="34">
        <f>IFERROR(VLOOKUP($H1281,#REF!,16,FALSE),0)</f>
        <v>0</v>
      </c>
      <c r="AX1281" s="42">
        <f>IFERROR(VLOOKUP($H1281,#REF!,17,FALSE),0)</f>
        <v>0</v>
      </c>
    </row>
    <row r="1282" spans="1:50" x14ac:dyDescent="0.3">
      <c r="A1282" s="33" t="str">
        <f t="shared" si="76"/>
        <v>0</v>
      </c>
      <c r="B1282" s="33">
        <f>+'R&amp;E EXPORT'!B1257</f>
        <v>0</v>
      </c>
      <c r="C1282" t="str">
        <f>IFERROR(VLOOKUP(A1282,'MCSJ Export'!A:C,3,FALSE),"")</f>
        <v/>
      </c>
      <c r="D1282" s="37">
        <f t="shared" ca="1" si="77"/>
        <v>0</v>
      </c>
      <c r="E1282" s="37">
        <f t="shared" ca="1" si="78"/>
        <v>0</v>
      </c>
      <c r="F1282" s="37">
        <f t="shared" ca="1" si="79"/>
        <v>0</v>
      </c>
      <c r="G1282" s="37"/>
      <c r="H1282" s="33">
        <f>+'R&amp;E EXPORT'!A1257</f>
        <v>0</v>
      </c>
      <c r="I1282" s="34">
        <f>IFERROR(VLOOKUP($H1282,'Gen F Rev'!$A:$M,15,FALSE),0)</f>
        <v>0</v>
      </c>
      <c r="J1282" s="34">
        <f>IFERROR(VLOOKUP($H1282,'Gen F Rev'!$A:$M,16,FALSE),0)</f>
        <v>0</v>
      </c>
      <c r="K1282" s="42">
        <f>IFERROR(VLOOKUP($H1282,'Gen F Rev'!$A:$M,17,FALSE),0)</f>
        <v>0</v>
      </c>
      <c r="L1282" s="34">
        <f>IFERROR(VLOOKUP($H1282,'Gen F Exp'!$A:$E,15,FALSE),0)</f>
        <v>0</v>
      </c>
      <c r="M1282" s="34">
        <f>IFERROR(VLOOKUP($H1282,'Gen F Exp'!$A:$E,16,FALSE),0)</f>
        <v>0</v>
      </c>
      <c r="N1282" s="42">
        <f>IFERROR(VLOOKUP($H1282,'Gen F Exp'!$A:$E,17,FALSE),0)</f>
        <v>0</v>
      </c>
      <c r="O1282" s="34">
        <f>IFERROR(VLOOKUP($H1282,'Water F Rev'!$A:$L,15,FALSE),0)</f>
        <v>0</v>
      </c>
      <c r="P1282" s="34">
        <f>IFERROR(VLOOKUP($H1282,'Water F Rev'!$A:$L,16,FALSE),0)</f>
        <v>0</v>
      </c>
      <c r="Q1282" s="42">
        <f>IFERROR(VLOOKUP($H1282,'Water F Rev'!$A:$L,17,FALSE),0)</f>
        <v>0</v>
      </c>
      <c r="R1282" s="34">
        <f>IFERROR(VLOOKUP($H1282,'Water F Exp'!$A:$K,15,FALSE),0)</f>
        <v>0</v>
      </c>
      <c r="S1282" s="34">
        <f>IFERROR(VLOOKUP($H1282,'Water F Exp'!$A:$K,16,FALSE),0)</f>
        <v>0</v>
      </c>
      <c r="T1282" s="42">
        <f>IFERROR(VLOOKUP($H1282,'Water F Exp'!$A:$K,17,FALSE),0)</f>
        <v>0</v>
      </c>
      <c r="U1282" s="34">
        <f ca="1">IFERROR(VLOOKUP($H1282,'Sewer F Rev'!$A:$E,15,FALSE),0)</f>
        <v>0</v>
      </c>
      <c r="V1282" s="34">
        <f ca="1">IFERROR(VLOOKUP($H1282,'Sewer F Rev'!$A:$E,16,FALSE),0)</f>
        <v>0</v>
      </c>
      <c r="W1282" s="42">
        <f ca="1">IFERROR(VLOOKUP($H1282,'Sewer F Rev'!$A:$E,17,FALSE),0)</f>
        <v>0</v>
      </c>
      <c r="X1282" s="34">
        <f>IFERROR(VLOOKUP($H1282,'Sewer F Exp'!$A:$B,15,FALSE),0)</f>
        <v>0</v>
      </c>
      <c r="Y1282" s="34">
        <f>IFERROR(VLOOKUP($H1282,'Sewer F Exp'!$A:$B,16,FALSE),0)</f>
        <v>0</v>
      </c>
      <c r="Z1282" s="42">
        <f>IFERROR(VLOOKUP($H1282,'Sewer F Exp'!$A:$B,17,FALSE),0)</f>
        <v>0</v>
      </c>
      <c r="AA1282" s="34">
        <f>IFERROR(VLOOKUP($H1282,'Refuse F Rev'!$A:$E,15,FALSE),0)</f>
        <v>0</v>
      </c>
      <c r="AB1282" s="34">
        <f>IFERROR(VLOOKUP($H1282,'Refuse F Rev'!$A:$E,16,FALSE),0)</f>
        <v>0</v>
      </c>
      <c r="AC1282" s="42">
        <f>IFERROR(VLOOKUP($H1282,'Refuse F Rev'!$A:$E,17,FALSE),0)</f>
        <v>0</v>
      </c>
      <c r="AD1282" s="34">
        <f>IFERROR(VLOOKUP($H1282,'Refuse F Exp'!$A:$E,15,FALSE),0)</f>
        <v>0</v>
      </c>
      <c r="AE1282" s="34">
        <f>IFERROR(VLOOKUP($H1282,'Refuse F Exp'!$A:$E,16,FALSE),0)</f>
        <v>0</v>
      </c>
      <c r="AF1282" s="42">
        <f>IFERROR(VLOOKUP($H1282,'Refuse F Exp'!$A:$E,17,FALSE),0)</f>
        <v>0</v>
      </c>
      <c r="AG1282" s="34">
        <f>IFERROR(VLOOKUP($H1282,#REF!,10,FALSE),0)</f>
        <v>0</v>
      </c>
      <c r="AH1282" s="34">
        <f>IFERROR(VLOOKUP($H1282,#REF!,11,FALSE),0)</f>
        <v>0</v>
      </c>
      <c r="AI1282" s="42">
        <f>IFERROR(VLOOKUP($H1282,#REF!,12,FALSE),0)</f>
        <v>0</v>
      </c>
      <c r="AJ1282" s="34">
        <f>IFERROR(VLOOKUP($H1282,#REF!,10,FALSE),0)</f>
        <v>0</v>
      </c>
      <c r="AK1282" s="34">
        <f>IFERROR(VLOOKUP($H1282,#REF!,11,FALSE),0)</f>
        <v>0</v>
      </c>
      <c r="AL1282" s="42">
        <f>IFERROR(VLOOKUP($H1282,#REF!,12,FALSE),0)</f>
        <v>0</v>
      </c>
      <c r="AM1282" s="34">
        <f>IFERROR(VLOOKUP($H1282,#REF!,10,FALSE),0)</f>
        <v>0</v>
      </c>
      <c r="AN1282" s="34">
        <f>IFERROR(VLOOKUP($H1282,#REF!,11,FALSE),0)</f>
        <v>0</v>
      </c>
      <c r="AO1282" s="42">
        <f>IFERROR(VLOOKUP($H1282,#REF!,12,FALSE),0)</f>
        <v>0</v>
      </c>
      <c r="AP1282" s="34">
        <f>IFERROR(VLOOKUP($H1282,#REF!,10,FALSE),0)</f>
        <v>0</v>
      </c>
      <c r="AQ1282" s="34">
        <f>IFERROR(VLOOKUP($H1282,#REF!,11,FALSE),0)</f>
        <v>0</v>
      </c>
      <c r="AR1282" s="42">
        <f>IFERROR(VLOOKUP($H1282,#REF!,12,FALSE),0)</f>
        <v>0</v>
      </c>
      <c r="AS1282" s="34">
        <f>IFERROR(VLOOKUP($H1282,#REF!,13,FALSE),0)</f>
        <v>0</v>
      </c>
      <c r="AT1282" s="34">
        <f>IFERROR(VLOOKUP($H1282,#REF!,14,FALSE),0)</f>
        <v>0</v>
      </c>
      <c r="AU1282" s="42">
        <f>IFERROR(VLOOKUP($H1282,#REF!,15,FALSE),0)</f>
        <v>0</v>
      </c>
      <c r="AV1282" s="34">
        <f>IFERROR(VLOOKUP($H1282,#REF!,15,FALSE),0)</f>
        <v>0</v>
      </c>
      <c r="AW1282" s="34">
        <f>IFERROR(VLOOKUP($H1282,#REF!,16,FALSE),0)</f>
        <v>0</v>
      </c>
      <c r="AX1282" s="42">
        <f>IFERROR(VLOOKUP($H1282,#REF!,17,FALSE),0)</f>
        <v>0</v>
      </c>
    </row>
    <row r="1283" spans="1:50" x14ac:dyDescent="0.3">
      <c r="A1283" s="33" t="str">
        <f t="shared" si="76"/>
        <v>0</v>
      </c>
      <c r="B1283" s="33">
        <f>+'R&amp;E EXPORT'!B1258</f>
        <v>0</v>
      </c>
      <c r="C1283" t="str">
        <f>IFERROR(VLOOKUP(A1283,'MCSJ Export'!A:C,3,FALSE),"")</f>
        <v/>
      </c>
      <c r="D1283" s="37">
        <f t="shared" ca="1" si="77"/>
        <v>0</v>
      </c>
      <c r="E1283" s="37">
        <f t="shared" ca="1" si="78"/>
        <v>0</v>
      </c>
      <c r="F1283" s="37">
        <f t="shared" ca="1" si="79"/>
        <v>0</v>
      </c>
      <c r="G1283" s="37"/>
      <c r="H1283" s="33">
        <f>+'R&amp;E EXPORT'!A1258</f>
        <v>0</v>
      </c>
      <c r="I1283" s="34">
        <f>IFERROR(VLOOKUP($H1283,'Gen F Rev'!$A:$M,15,FALSE),0)</f>
        <v>0</v>
      </c>
      <c r="J1283" s="34">
        <f>IFERROR(VLOOKUP($H1283,'Gen F Rev'!$A:$M,16,FALSE),0)</f>
        <v>0</v>
      </c>
      <c r="K1283" s="42">
        <f>IFERROR(VLOOKUP($H1283,'Gen F Rev'!$A:$M,17,FALSE),0)</f>
        <v>0</v>
      </c>
      <c r="L1283" s="34">
        <f>IFERROR(VLOOKUP($H1283,'Gen F Exp'!$A:$E,15,FALSE),0)</f>
        <v>0</v>
      </c>
      <c r="M1283" s="34">
        <f>IFERROR(VLOOKUP($H1283,'Gen F Exp'!$A:$E,16,FALSE),0)</f>
        <v>0</v>
      </c>
      <c r="N1283" s="42">
        <f>IFERROR(VLOOKUP($H1283,'Gen F Exp'!$A:$E,17,FALSE),0)</f>
        <v>0</v>
      </c>
      <c r="O1283" s="34">
        <f>IFERROR(VLOOKUP($H1283,'Water F Rev'!$A:$L,15,FALSE),0)</f>
        <v>0</v>
      </c>
      <c r="P1283" s="34">
        <f>IFERROR(VLOOKUP($H1283,'Water F Rev'!$A:$L,16,FALSE),0)</f>
        <v>0</v>
      </c>
      <c r="Q1283" s="42">
        <f>IFERROR(VLOOKUP($H1283,'Water F Rev'!$A:$L,17,FALSE),0)</f>
        <v>0</v>
      </c>
      <c r="R1283" s="34">
        <f>IFERROR(VLOOKUP($H1283,'Water F Exp'!$A:$K,15,FALSE),0)</f>
        <v>0</v>
      </c>
      <c r="S1283" s="34">
        <f>IFERROR(VLOOKUP($H1283,'Water F Exp'!$A:$K,16,FALSE),0)</f>
        <v>0</v>
      </c>
      <c r="T1283" s="42">
        <f>IFERROR(VLOOKUP($H1283,'Water F Exp'!$A:$K,17,FALSE),0)</f>
        <v>0</v>
      </c>
      <c r="U1283" s="34">
        <f ca="1">IFERROR(VLOOKUP($H1283,'Sewer F Rev'!$A:$E,15,FALSE),0)</f>
        <v>0</v>
      </c>
      <c r="V1283" s="34">
        <f ca="1">IFERROR(VLOOKUP($H1283,'Sewer F Rev'!$A:$E,16,FALSE),0)</f>
        <v>0</v>
      </c>
      <c r="W1283" s="42">
        <f ca="1">IFERROR(VLOOKUP($H1283,'Sewer F Rev'!$A:$E,17,FALSE),0)</f>
        <v>0</v>
      </c>
      <c r="X1283" s="34">
        <f>IFERROR(VLOOKUP($H1283,'Sewer F Exp'!$A:$B,15,FALSE),0)</f>
        <v>0</v>
      </c>
      <c r="Y1283" s="34">
        <f>IFERROR(VLOOKUP($H1283,'Sewer F Exp'!$A:$B,16,FALSE),0)</f>
        <v>0</v>
      </c>
      <c r="Z1283" s="42">
        <f>IFERROR(VLOOKUP($H1283,'Sewer F Exp'!$A:$B,17,FALSE),0)</f>
        <v>0</v>
      </c>
      <c r="AA1283" s="34">
        <f>IFERROR(VLOOKUP($H1283,'Refuse F Rev'!$A:$E,15,FALSE),0)</f>
        <v>0</v>
      </c>
      <c r="AB1283" s="34">
        <f>IFERROR(VLOOKUP($H1283,'Refuse F Rev'!$A:$E,16,FALSE),0)</f>
        <v>0</v>
      </c>
      <c r="AC1283" s="42">
        <f>IFERROR(VLOOKUP($H1283,'Refuse F Rev'!$A:$E,17,FALSE),0)</f>
        <v>0</v>
      </c>
      <c r="AD1283" s="34">
        <f>IFERROR(VLOOKUP($H1283,'Refuse F Exp'!$A:$E,15,FALSE),0)</f>
        <v>0</v>
      </c>
      <c r="AE1283" s="34">
        <f>IFERROR(VLOOKUP($H1283,'Refuse F Exp'!$A:$E,16,FALSE),0)</f>
        <v>0</v>
      </c>
      <c r="AF1283" s="42">
        <f>IFERROR(VLOOKUP($H1283,'Refuse F Exp'!$A:$E,17,FALSE),0)</f>
        <v>0</v>
      </c>
      <c r="AG1283" s="34">
        <f>IFERROR(VLOOKUP($H1283,#REF!,10,FALSE),0)</f>
        <v>0</v>
      </c>
      <c r="AH1283" s="34">
        <f>IFERROR(VLOOKUP($H1283,#REF!,11,FALSE),0)</f>
        <v>0</v>
      </c>
      <c r="AI1283" s="42">
        <f>IFERROR(VLOOKUP($H1283,#REF!,12,FALSE),0)</f>
        <v>0</v>
      </c>
      <c r="AJ1283" s="34">
        <f>IFERROR(VLOOKUP($H1283,#REF!,10,FALSE),0)</f>
        <v>0</v>
      </c>
      <c r="AK1283" s="34">
        <f>IFERROR(VLOOKUP($H1283,#REF!,11,FALSE),0)</f>
        <v>0</v>
      </c>
      <c r="AL1283" s="42">
        <f>IFERROR(VLOOKUP($H1283,#REF!,12,FALSE),0)</f>
        <v>0</v>
      </c>
      <c r="AM1283" s="34">
        <f>IFERROR(VLOOKUP($H1283,#REF!,10,FALSE),0)</f>
        <v>0</v>
      </c>
      <c r="AN1283" s="34">
        <f>IFERROR(VLOOKUP($H1283,#REF!,11,FALSE),0)</f>
        <v>0</v>
      </c>
      <c r="AO1283" s="42">
        <f>IFERROR(VLOOKUP($H1283,#REF!,12,FALSE),0)</f>
        <v>0</v>
      </c>
      <c r="AP1283" s="34">
        <f>IFERROR(VLOOKUP($H1283,#REF!,10,FALSE),0)</f>
        <v>0</v>
      </c>
      <c r="AQ1283" s="34">
        <f>IFERROR(VLOOKUP($H1283,#REF!,11,FALSE),0)</f>
        <v>0</v>
      </c>
      <c r="AR1283" s="42">
        <f>IFERROR(VLOOKUP($H1283,#REF!,12,FALSE),0)</f>
        <v>0</v>
      </c>
      <c r="AS1283" s="34">
        <f>IFERROR(VLOOKUP($H1283,#REF!,13,FALSE),0)</f>
        <v>0</v>
      </c>
      <c r="AT1283" s="34">
        <f>IFERROR(VLOOKUP($H1283,#REF!,14,FALSE),0)</f>
        <v>0</v>
      </c>
      <c r="AU1283" s="42">
        <f>IFERROR(VLOOKUP($H1283,#REF!,15,FALSE),0)</f>
        <v>0</v>
      </c>
      <c r="AV1283" s="34">
        <f>IFERROR(VLOOKUP($H1283,#REF!,15,FALSE),0)</f>
        <v>0</v>
      </c>
      <c r="AW1283" s="34">
        <f>IFERROR(VLOOKUP($H1283,#REF!,16,FALSE),0)</f>
        <v>0</v>
      </c>
      <c r="AX1283" s="42">
        <f>IFERROR(VLOOKUP($H1283,#REF!,17,FALSE),0)</f>
        <v>0</v>
      </c>
    </row>
    <row r="1284" spans="1:50" x14ac:dyDescent="0.3">
      <c r="A1284" s="33" t="str">
        <f t="shared" ref="A1284:A1347" si="80">+TRIM(H1284)</f>
        <v>0</v>
      </c>
      <c r="B1284" s="33">
        <f>+'R&amp;E EXPORT'!B1259</f>
        <v>0</v>
      </c>
      <c r="C1284" t="str">
        <f>IFERROR(VLOOKUP(A1284,'MCSJ Export'!A:C,3,FALSE),"")</f>
        <v/>
      </c>
      <c r="D1284" s="37">
        <f t="shared" ref="D1284:D1347" ca="1" si="81">+I1284+L1284+O1284+R1284+U1284+X1284+AA1284+AD1284+AG1284+AJ1284+AM1284+AP1284+AS1284+AV1284</f>
        <v>0</v>
      </c>
      <c r="E1284" s="37">
        <f t="shared" ref="E1284:E1347" ca="1" si="82">+J1284+M1284+P1284+S1284+V1284+Y1284+AB1284+AE1284+AH1284+AK1284+AN1284+AQ1284+AT1284+AW1284</f>
        <v>0</v>
      </c>
      <c r="F1284" s="37">
        <f t="shared" ref="F1284:F1347" ca="1" si="83">+K1284+N1284+Q1284+T1284+W1284+Z1284+AC1284+AF1284+AI1284+AL1284+AO1284+AR1284+AU1284+AX1284</f>
        <v>0</v>
      </c>
      <c r="G1284" s="37"/>
      <c r="H1284" s="33">
        <f>+'R&amp;E EXPORT'!A1259</f>
        <v>0</v>
      </c>
      <c r="I1284" s="34">
        <f>IFERROR(VLOOKUP($H1284,'Gen F Rev'!$A:$M,15,FALSE),0)</f>
        <v>0</v>
      </c>
      <c r="J1284" s="34">
        <f>IFERROR(VLOOKUP($H1284,'Gen F Rev'!$A:$M,16,FALSE),0)</f>
        <v>0</v>
      </c>
      <c r="K1284" s="42">
        <f>IFERROR(VLOOKUP($H1284,'Gen F Rev'!$A:$M,17,FALSE),0)</f>
        <v>0</v>
      </c>
      <c r="L1284" s="34">
        <f>IFERROR(VLOOKUP($H1284,'Gen F Exp'!$A:$E,15,FALSE),0)</f>
        <v>0</v>
      </c>
      <c r="M1284" s="34">
        <f>IFERROR(VLOOKUP($H1284,'Gen F Exp'!$A:$E,16,FALSE),0)</f>
        <v>0</v>
      </c>
      <c r="N1284" s="42">
        <f>IFERROR(VLOOKUP($H1284,'Gen F Exp'!$A:$E,17,FALSE),0)</f>
        <v>0</v>
      </c>
      <c r="O1284" s="34">
        <f>IFERROR(VLOOKUP($H1284,'Water F Rev'!$A:$L,15,FALSE),0)</f>
        <v>0</v>
      </c>
      <c r="P1284" s="34">
        <f>IFERROR(VLOOKUP($H1284,'Water F Rev'!$A:$L,16,FALSE),0)</f>
        <v>0</v>
      </c>
      <c r="Q1284" s="42">
        <f>IFERROR(VLOOKUP($H1284,'Water F Rev'!$A:$L,17,FALSE),0)</f>
        <v>0</v>
      </c>
      <c r="R1284" s="34">
        <f>IFERROR(VLOOKUP($H1284,'Water F Exp'!$A:$K,15,FALSE),0)</f>
        <v>0</v>
      </c>
      <c r="S1284" s="34">
        <f>IFERROR(VLOOKUP($H1284,'Water F Exp'!$A:$K,16,FALSE),0)</f>
        <v>0</v>
      </c>
      <c r="T1284" s="42">
        <f>IFERROR(VLOOKUP($H1284,'Water F Exp'!$A:$K,17,FALSE),0)</f>
        <v>0</v>
      </c>
      <c r="U1284" s="34">
        <f ca="1">IFERROR(VLOOKUP($H1284,'Sewer F Rev'!$A:$E,15,FALSE),0)</f>
        <v>0</v>
      </c>
      <c r="V1284" s="34">
        <f ca="1">IFERROR(VLOOKUP($H1284,'Sewer F Rev'!$A:$E,16,FALSE),0)</f>
        <v>0</v>
      </c>
      <c r="W1284" s="42">
        <f ca="1">IFERROR(VLOOKUP($H1284,'Sewer F Rev'!$A:$E,17,FALSE),0)</f>
        <v>0</v>
      </c>
      <c r="X1284" s="34">
        <f>IFERROR(VLOOKUP($H1284,'Sewer F Exp'!$A:$B,15,FALSE),0)</f>
        <v>0</v>
      </c>
      <c r="Y1284" s="34">
        <f>IFERROR(VLOOKUP($H1284,'Sewer F Exp'!$A:$B,16,FALSE),0)</f>
        <v>0</v>
      </c>
      <c r="Z1284" s="42">
        <f>IFERROR(VLOOKUP($H1284,'Sewer F Exp'!$A:$B,17,FALSE),0)</f>
        <v>0</v>
      </c>
      <c r="AA1284" s="34">
        <f>IFERROR(VLOOKUP($H1284,'Refuse F Rev'!$A:$E,15,FALSE),0)</f>
        <v>0</v>
      </c>
      <c r="AB1284" s="34">
        <f>IFERROR(VLOOKUP($H1284,'Refuse F Rev'!$A:$E,16,FALSE),0)</f>
        <v>0</v>
      </c>
      <c r="AC1284" s="42">
        <f>IFERROR(VLOOKUP($H1284,'Refuse F Rev'!$A:$E,17,FALSE),0)</f>
        <v>0</v>
      </c>
      <c r="AD1284" s="34">
        <f>IFERROR(VLOOKUP($H1284,'Refuse F Exp'!$A:$E,15,FALSE),0)</f>
        <v>0</v>
      </c>
      <c r="AE1284" s="34">
        <f>IFERROR(VLOOKUP($H1284,'Refuse F Exp'!$A:$E,16,FALSE),0)</f>
        <v>0</v>
      </c>
      <c r="AF1284" s="42">
        <f>IFERROR(VLOOKUP($H1284,'Refuse F Exp'!$A:$E,17,FALSE),0)</f>
        <v>0</v>
      </c>
      <c r="AG1284" s="34">
        <f>IFERROR(VLOOKUP($H1284,#REF!,10,FALSE),0)</f>
        <v>0</v>
      </c>
      <c r="AH1284" s="34">
        <f>IFERROR(VLOOKUP($H1284,#REF!,11,FALSE),0)</f>
        <v>0</v>
      </c>
      <c r="AI1284" s="42">
        <f>IFERROR(VLOOKUP($H1284,#REF!,12,FALSE),0)</f>
        <v>0</v>
      </c>
      <c r="AJ1284" s="34">
        <f>IFERROR(VLOOKUP($H1284,#REF!,10,FALSE),0)</f>
        <v>0</v>
      </c>
      <c r="AK1284" s="34">
        <f>IFERROR(VLOOKUP($H1284,#REF!,11,FALSE),0)</f>
        <v>0</v>
      </c>
      <c r="AL1284" s="42">
        <f>IFERROR(VLOOKUP($H1284,#REF!,12,FALSE),0)</f>
        <v>0</v>
      </c>
      <c r="AM1284" s="34">
        <f>IFERROR(VLOOKUP($H1284,#REF!,10,FALSE),0)</f>
        <v>0</v>
      </c>
      <c r="AN1284" s="34">
        <f>IFERROR(VLOOKUP($H1284,#REF!,11,FALSE),0)</f>
        <v>0</v>
      </c>
      <c r="AO1284" s="42">
        <f>IFERROR(VLOOKUP($H1284,#REF!,12,FALSE),0)</f>
        <v>0</v>
      </c>
      <c r="AP1284" s="34">
        <f>IFERROR(VLOOKUP($H1284,#REF!,10,FALSE),0)</f>
        <v>0</v>
      </c>
      <c r="AQ1284" s="34">
        <f>IFERROR(VLOOKUP($H1284,#REF!,11,FALSE),0)</f>
        <v>0</v>
      </c>
      <c r="AR1284" s="42">
        <f>IFERROR(VLOOKUP($H1284,#REF!,12,FALSE),0)</f>
        <v>0</v>
      </c>
      <c r="AS1284" s="34">
        <f>IFERROR(VLOOKUP($H1284,#REF!,13,FALSE),0)</f>
        <v>0</v>
      </c>
      <c r="AT1284" s="34">
        <f>IFERROR(VLOOKUP($H1284,#REF!,14,FALSE),0)</f>
        <v>0</v>
      </c>
      <c r="AU1284" s="42">
        <f>IFERROR(VLOOKUP($H1284,#REF!,15,FALSE),0)</f>
        <v>0</v>
      </c>
      <c r="AV1284" s="34">
        <f>IFERROR(VLOOKUP($H1284,#REF!,15,FALSE),0)</f>
        <v>0</v>
      </c>
      <c r="AW1284" s="34">
        <f>IFERROR(VLOOKUP($H1284,#REF!,16,FALSE),0)</f>
        <v>0</v>
      </c>
      <c r="AX1284" s="42">
        <f>IFERROR(VLOOKUP($H1284,#REF!,17,FALSE),0)</f>
        <v>0</v>
      </c>
    </row>
    <row r="1285" spans="1:50" x14ac:dyDescent="0.3">
      <c r="A1285" s="33" t="str">
        <f t="shared" si="80"/>
        <v>0</v>
      </c>
      <c r="B1285" s="33">
        <f>+'R&amp;E EXPORT'!B1260</f>
        <v>0</v>
      </c>
      <c r="C1285" t="str">
        <f>IFERROR(VLOOKUP(A1285,'MCSJ Export'!A:C,3,FALSE),"")</f>
        <v/>
      </c>
      <c r="D1285" s="37">
        <f t="shared" ca="1" si="81"/>
        <v>0</v>
      </c>
      <c r="E1285" s="37">
        <f t="shared" ca="1" si="82"/>
        <v>0</v>
      </c>
      <c r="F1285" s="37">
        <f t="shared" ca="1" si="83"/>
        <v>0</v>
      </c>
      <c r="G1285" s="37"/>
      <c r="H1285" s="33">
        <f>+'R&amp;E EXPORT'!A1260</f>
        <v>0</v>
      </c>
      <c r="I1285" s="34">
        <f>IFERROR(VLOOKUP($H1285,'Gen F Rev'!$A:$M,15,FALSE),0)</f>
        <v>0</v>
      </c>
      <c r="J1285" s="34">
        <f>IFERROR(VLOOKUP($H1285,'Gen F Rev'!$A:$M,16,FALSE),0)</f>
        <v>0</v>
      </c>
      <c r="K1285" s="42">
        <f>IFERROR(VLOOKUP($H1285,'Gen F Rev'!$A:$M,17,FALSE),0)</f>
        <v>0</v>
      </c>
      <c r="L1285" s="34">
        <f>IFERROR(VLOOKUP($H1285,'Gen F Exp'!$A:$E,15,FALSE),0)</f>
        <v>0</v>
      </c>
      <c r="M1285" s="34">
        <f>IFERROR(VLOOKUP($H1285,'Gen F Exp'!$A:$E,16,FALSE),0)</f>
        <v>0</v>
      </c>
      <c r="N1285" s="42">
        <f>IFERROR(VLOOKUP($H1285,'Gen F Exp'!$A:$E,17,FALSE),0)</f>
        <v>0</v>
      </c>
      <c r="O1285" s="34">
        <f>IFERROR(VLOOKUP($H1285,'Water F Rev'!$A:$L,15,FALSE),0)</f>
        <v>0</v>
      </c>
      <c r="P1285" s="34">
        <f>IFERROR(VLOOKUP($H1285,'Water F Rev'!$A:$L,16,FALSE),0)</f>
        <v>0</v>
      </c>
      <c r="Q1285" s="42">
        <f>IFERROR(VLOOKUP($H1285,'Water F Rev'!$A:$L,17,FALSE),0)</f>
        <v>0</v>
      </c>
      <c r="R1285" s="34">
        <f>IFERROR(VLOOKUP($H1285,'Water F Exp'!$A:$K,15,FALSE),0)</f>
        <v>0</v>
      </c>
      <c r="S1285" s="34">
        <f>IFERROR(VLOOKUP($H1285,'Water F Exp'!$A:$K,16,FALSE),0)</f>
        <v>0</v>
      </c>
      <c r="T1285" s="42">
        <f>IFERROR(VLOOKUP($H1285,'Water F Exp'!$A:$K,17,FALSE),0)</f>
        <v>0</v>
      </c>
      <c r="U1285" s="34">
        <f ca="1">IFERROR(VLOOKUP($H1285,'Sewer F Rev'!$A:$E,15,FALSE),0)</f>
        <v>0</v>
      </c>
      <c r="V1285" s="34">
        <f ca="1">IFERROR(VLOOKUP($H1285,'Sewer F Rev'!$A:$E,16,FALSE),0)</f>
        <v>0</v>
      </c>
      <c r="W1285" s="42">
        <f ca="1">IFERROR(VLOOKUP($H1285,'Sewer F Rev'!$A:$E,17,FALSE),0)</f>
        <v>0</v>
      </c>
      <c r="X1285" s="34">
        <f>IFERROR(VLOOKUP($H1285,'Sewer F Exp'!$A:$B,15,FALSE),0)</f>
        <v>0</v>
      </c>
      <c r="Y1285" s="34">
        <f>IFERROR(VLOOKUP($H1285,'Sewer F Exp'!$A:$B,16,FALSE),0)</f>
        <v>0</v>
      </c>
      <c r="Z1285" s="42">
        <f>IFERROR(VLOOKUP($H1285,'Sewer F Exp'!$A:$B,17,FALSE),0)</f>
        <v>0</v>
      </c>
      <c r="AA1285" s="34">
        <f>IFERROR(VLOOKUP($H1285,'Refuse F Rev'!$A:$E,15,FALSE),0)</f>
        <v>0</v>
      </c>
      <c r="AB1285" s="34">
        <f>IFERROR(VLOOKUP($H1285,'Refuse F Rev'!$A:$E,16,FALSE),0)</f>
        <v>0</v>
      </c>
      <c r="AC1285" s="42">
        <f>IFERROR(VLOOKUP($H1285,'Refuse F Rev'!$A:$E,17,FALSE),0)</f>
        <v>0</v>
      </c>
      <c r="AD1285" s="34">
        <f>IFERROR(VLOOKUP($H1285,'Refuse F Exp'!$A:$E,15,FALSE),0)</f>
        <v>0</v>
      </c>
      <c r="AE1285" s="34">
        <f>IFERROR(VLOOKUP($H1285,'Refuse F Exp'!$A:$E,16,FALSE),0)</f>
        <v>0</v>
      </c>
      <c r="AF1285" s="42">
        <f>IFERROR(VLOOKUP($H1285,'Refuse F Exp'!$A:$E,17,FALSE),0)</f>
        <v>0</v>
      </c>
      <c r="AG1285" s="34">
        <f>IFERROR(VLOOKUP($H1285,#REF!,10,FALSE),0)</f>
        <v>0</v>
      </c>
      <c r="AH1285" s="34">
        <f>IFERROR(VLOOKUP($H1285,#REF!,11,FALSE),0)</f>
        <v>0</v>
      </c>
      <c r="AI1285" s="42">
        <f>IFERROR(VLOOKUP($H1285,#REF!,12,FALSE),0)</f>
        <v>0</v>
      </c>
      <c r="AJ1285" s="34">
        <f>IFERROR(VLOOKUP($H1285,#REF!,10,FALSE),0)</f>
        <v>0</v>
      </c>
      <c r="AK1285" s="34">
        <f>IFERROR(VLOOKUP($H1285,#REF!,11,FALSE),0)</f>
        <v>0</v>
      </c>
      <c r="AL1285" s="42">
        <f>IFERROR(VLOOKUP($H1285,#REF!,12,FALSE),0)</f>
        <v>0</v>
      </c>
      <c r="AM1285" s="34">
        <f>IFERROR(VLOOKUP($H1285,#REF!,10,FALSE),0)</f>
        <v>0</v>
      </c>
      <c r="AN1285" s="34">
        <f>IFERROR(VLOOKUP($H1285,#REF!,11,FALSE),0)</f>
        <v>0</v>
      </c>
      <c r="AO1285" s="42">
        <f>IFERROR(VLOOKUP($H1285,#REF!,12,FALSE),0)</f>
        <v>0</v>
      </c>
      <c r="AP1285" s="34">
        <f>IFERROR(VLOOKUP($H1285,#REF!,10,FALSE),0)</f>
        <v>0</v>
      </c>
      <c r="AQ1285" s="34">
        <f>IFERROR(VLOOKUP($H1285,#REF!,11,FALSE),0)</f>
        <v>0</v>
      </c>
      <c r="AR1285" s="42">
        <f>IFERROR(VLOOKUP($H1285,#REF!,12,FALSE),0)</f>
        <v>0</v>
      </c>
      <c r="AS1285" s="34">
        <f>IFERROR(VLOOKUP($H1285,#REF!,13,FALSE),0)</f>
        <v>0</v>
      </c>
      <c r="AT1285" s="34">
        <f>IFERROR(VLOOKUP($H1285,#REF!,14,FALSE),0)</f>
        <v>0</v>
      </c>
      <c r="AU1285" s="42">
        <f>IFERROR(VLOOKUP($H1285,#REF!,15,FALSE),0)</f>
        <v>0</v>
      </c>
      <c r="AV1285" s="34">
        <f>IFERROR(VLOOKUP($H1285,#REF!,15,FALSE),0)</f>
        <v>0</v>
      </c>
      <c r="AW1285" s="34">
        <f>IFERROR(VLOOKUP($H1285,#REF!,16,FALSE),0)</f>
        <v>0</v>
      </c>
      <c r="AX1285" s="42">
        <f>IFERROR(VLOOKUP($H1285,#REF!,17,FALSE),0)</f>
        <v>0</v>
      </c>
    </row>
    <row r="1286" spans="1:50" x14ac:dyDescent="0.3">
      <c r="A1286" s="33" t="str">
        <f t="shared" si="80"/>
        <v>0</v>
      </c>
      <c r="B1286" s="33">
        <f>+'R&amp;E EXPORT'!B1261</f>
        <v>0</v>
      </c>
      <c r="C1286" t="str">
        <f>IFERROR(VLOOKUP(A1286,'MCSJ Export'!A:C,3,FALSE),"")</f>
        <v/>
      </c>
      <c r="D1286" s="37">
        <f t="shared" ca="1" si="81"/>
        <v>0</v>
      </c>
      <c r="E1286" s="37">
        <f t="shared" ca="1" si="82"/>
        <v>0</v>
      </c>
      <c r="F1286" s="37">
        <f t="shared" ca="1" si="83"/>
        <v>0</v>
      </c>
      <c r="G1286" s="37"/>
      <c r="H1286" s="33">
        <f>+'R&amp;E EXPORT'!A1261</f>
        <v>0</v>
      </c>
      <c r="I1286" s="34">
        <f>IFERROR(VLOOKUP($H1286,'Gen F Rev'!$A:$M,15,FALSE),0)</f>
        <v>0</v>
      </c>
      <c r="J1286" s="34">
        <f>IFERROR(VLOOKUP($H1286,'Gen F Rev'!$A:$M,16,FALSE),0)</f>
        <v>0</v>
      </c>
      <c r="K1286" s="42">
        <f>IFERROR(VLOOKUP($H1286,'Gen F Rev'!$A:$M,17,FALSE),0)</f>
        <v>0</v>
      </c>
      <c r="L1286" s="34">
        <f>IFERROR(VLOOKUP($H1286,'Gen F Exp'!$A:$E,15,FALSE),0)</f>
        <v>0</v>
      </c>
      <c r="M1286" s="34">
        <f>IFERROR(VLOOKUP($H1286,'Gen F Exp'!$A:$E,16,FALSE),0)</f>
        <v>0</v>
      </c>
      <c r="N1286" s="42">
        <f>IFERROR(VLOOKUP($H1286,'Gen F Exp'!$A:$E,17,FALSE),0)</f>
        <v>0</v>
      </c>
      <c r="O1286" s="34">
        <f>IFERROR(VLOOKUP($H1286,'Water F Rev'!$A:$L,15,FALSE),0)</f>
        <v>0</v>
      </c>
      <c r="P1286" s="34">
        <f>IFERROR(VLOOKUP($H1286,'Water F Rev'!$A:$L,16,FALSE),0)</f>
        <v>0</v>
      </c>
      <c r="Q1286" s="42">
        <f>IFERROR(VLOOKUP($H1286,'Water F Rev'!$A:$L,17,FALSE),0)</f>
        <v>0</v>
      </c>
      <c r="R1286" s="34">
        <f>IFERROR(VLOOKUP($H1286,'Water F Exp'!$A:$K,15,FALSE),0)</f>
        <v>0</v>
      </c>
      <c r="S1286" s="34">
        <f>IFERROR(VLOOKUP($H1286,'Water F Exp'!$A:$K,16,FALSE),0)</f>
        <v>0</v>
      </c>
      <c r="T1286" s="42">
        <f>IFERROR(VLOOKUP($H1286,'Water F Exp'!$A:$K,17,FALSE),0)</f>
        <v>0</v>
      </c>
      <c r="U1286" s="34">
        <f ca="1">IFERROR(VLOOKUP($H1286,'Sewer F Rev'!$A:$E,15,FALSE),0)</f>
        <v>0</v>
      </c>
      <c r="V1286" s="34">
        <f ca="1">IFERROR(VLOOKUP($H1286,'Sewer F Rev'!$A:$E,16,FALSE),0)</f>
        <v>0</v>
      </c>
      <c r="W1286" s="42">
        <f ca="1">IFERROR(VLOOKUP($H1286,'Sewer F Rev'!$A:$E,17,FALSE),0)</f>
        <v>0</v>
      </c>
      <c r="X1286" s="34">
        <f>IFERROR(VLOOKUP($H1286,'Sewer F Exp'!$A:$B,15,FALSE),0)</f>
        <v>0</v>
      </c>
      <c r="Y1286" s="34">
        <f>IFERROR(VLOOKUP($H1286,'Sewer F Exp'!$A:$B,16,FALSE),0)</f>
        <v>0</v>
      </c>
      <c r="Z1286" s="42">
        <f>IFERROR(VLOOKUP($H1286,'Sewer F Exp'!$A:$B,17,FALSE),0)</f>
        <v>0</v>
      </c>
      <c r="AA1286" s="34">
        <f>IFERROR(VLOOKUP($H1286,'Refuse F Rev'!$A:$E,15,FALSE),0)</f>
        <v>0</v>
      </c>
      <c r="AB1286" s="34">
        <f>IFERROR(VLOOKUP($H1286,'Refuse F Rev'!$A:$E,16,FALSE),0)</f>
        <v>0</v>
      </c>
      <c r="AC1286" s="42">
        <f>IFERROR(VLOOKUP($H1286,'Refuse F Rev'!$A:$E,17,FALSE),0)</f>
        <v>0</v>
      </c>
      <c r="AD1286" s="34">
        <f>IFERROR(VLOOKUP($H1286,'Refuse F Exp'!$A:$E,15,FALSE),0)</f>
        <v>0</v>
      </c>
      <c r="AE1286" s="34">
        <f>IFERROR(VLOOKUP($H1286,'Refuse F Exp'!$A:$E,16,FALSE),0)</f>
        <v>0</v>
      </c>
      <c r="AF1286" s="42">
        <f>IFERROR(VLOOKUP($H1286,'Refuse F Exp'!$A:$E,17,FALSE),0)</f>
        <v>0</v>
      </c>
      <c r="AG1286" s="34">
        <f>IFERROR(VLOOKUP($H1286,#REF!,10,FALSE),0)</f>
        <v>0</v>
      </c>
      <c r="AH1286" s="34">
        <f>IFERROR(VLOOKUP($H1286,#REF!,11,FALSE),0)</f>
        <v>0</v>
      </c>
      <c r="AI1286" s="42">
        <f>IFERROR(VLOOKUP($H1286,#REF!,12,FALSE),0)</f>
        <v>0</v>
      </c>
      <c r="AJ1286" s="34">
        <f>IFERROR(VLOOKUP($H1286,#REF!,10,FALSE),0)</f>
        <v>0</v>
      </c>
      <c r="AK1286" s="34">
        <f>IFERROR(VLOOKUP($H1286,#REF!,11,FALSE),0)</f>
        <v>0</v>
      </c>
      <c r="AL1286" s="42">
        <f>IFERROR(VLOOKUP($H1286,#REF!,12,FALSE),0)</f>
        <v>0</v>
      </c>
      <c r="AM1286" s="34">
        <f>IFERROR(VLOOKUP($H1286,#REF!,10,FALSE),0)</f>
        <v>0</v>
      </c>
      <c r="AN1286" s="34">
        <f>IFERROR(VLOOKUP($H1286,#REF!,11,FALSE),0)</f>
        <v>0</v>
      </c>
      <c r="AO1286" s="42">
        <f>IFERROR(VLOOKUP($H1286,#REF!,12,FALSE),0)</f>
        <v>0</v>
      </c>
      <c r="AP1286" s="34">
        <f>IFERROR(VLOOKUP($H1286,#REF!,10,FALSE),0)</f>
        <v>0</v>
      </c>
      <c r="AQ1286" s="34">
        <f>IFERROR(VLOOKUP($H1286,#REF!,11,FALSE),0)</f>
        <v>0</v>
      </c>
      <c r="AR1286" s="42">
        <f>IFERROR(VLOOKUP($H1286,#REF!,12,FALSE),0)</f>
        <v>0</v>
      </c>
      <c r="AS1286" s="34">
        <f>IFERROR(VLOOKUP($H1286,#REF!,13,FALSE),0)</f>
        <v>0</v>
      </c>
      <c r="AT1286" s="34">
        <f>IFERROR(VLOOKUP($H1286,#REF!,14,FALSE),0)</f>
        <v>0</v>
      </c>
      <c r="AU1286" s="42">
        <f>IFERROR(VLOOKUP($H1286,#REF!,15,FALSE),0)</f>
        <v>0</v>
      </c>
      <c r="AV1286" s="34">
        <f>IFERROR(VLOOKUP($H1286,#REF!,15,FALSE),0)</f>
        <v>0</v>
      </c>
      <c r="AW1286" s="34">
        <f>IFERROR(VLOOKUP($H1286,#REF!,16,FALSE),0)</f>
        <v>0</v>
      </c>
      <c r="AX1286" s="42">
        <f>IFERROR(VLOOKUP($H1286,#REF!,17,FALSE),0)</f>
        <v>0</v>
      </c>
    </row>
    <row r="1287" spans="1:50" x14ac:dyDescent="0.3">
      <c r="A1287" s="33" t="str">
        <f t="shared" si="80"/>
        <v>0</v>
      </c>
      <c r="B1287" s="33">
        <f>+'R&amp;E EXPORT'!B1262</f>
        <v>0</v>
      </c>
      <c r="C1287" t="str">
        <f>IFERROR(VLOOKUP(A1287,'MCSJ Export'!A:C,3,FALSE),"")</f>
        <v/>
      </c>
      <c r="D1287" s="37">
        <f t="shared" ca="1" si="81"/>
        <v>0</v>
      </c>
      <c r="E1287" s="37">
        <f t="shared" ca="1" si="82"/>
        <v>0</v>
      </c>
      <c r="F1287" s="37">
        <f t="shared" ca="1" si="83"/>
        <v>0</v>
      </c>
      <c r="G1287" s="37"/>
      <c r="H1287" s="33">
        <f>+'R&amp;E EXPORT'!A1262</f>
        <v>0</v>
      </c>
      <c r="I1287" s="34">
        <f>IFERROR(VLOOKUP($H1287,'Gen F Rev'!$A:$M,15,FALSE),0)</f>
        <v>0</v>
      </c>
      <c r="J1287" s="34">
        <f>IFERROR(VLOOKUP($H1287,'Gen F Rev'!$A:$M,16,FALSE),0)</f>
        <v>0</v>
      </c>
      <c r="K1287" s="42">
        <f>IFERROR(VLOOKUP($H1287,'Gen F Rev'!$A:$M,17,FALSE),0)</f>
        <v>0</v>
      </c>
      <c r="L1287" s="34">
        <f>IFERROR(VLOOKUP($H1287,'Gen F Exp'!$A:$E,15,FALSE),0)</f>
        <v>0</v>
      </c>
      <c r="M1287" s="34">
        <f>IFERROR(VLOOKUP($H1287,'Gen F Exp'!$A:$E,16,FALSE),0)</f>
        <v>0</v>
      </c>
      <c r="N1287" s="42">
        <f>IFERROR(VLOOKUP($H1287,'Gen F Exp'!$A:$E,17,FALSE),0)</f>
        <v>0</v>
      </c>
      <c r="O1287" s="34">
        <f>IFERROR(VLOOKUP($H1287,'Water F Rev'!$A:$L,15,FALSE),0)</f>
        <v>0</v>
      </c>
      <c r="P1287" s="34">
        <f>IFERROR(VLOOKUP($H1287,'Water F Rev'!$A:$L,16,FALSE),0)</f>
        <v>0</v>
      </c>
      <c r="Q1287" s="42">
        <f>IFERROR(VLOOKUP($H1287,'Water F Rev'!$A:$L,17,FALSE),0)</f>
        <v>0</v>
      </c>
      <c r="R1287" s="34">
        <f>IFERROR(VLOOKUP($H1287,'Water F Exp'!$A:$K,15,FALSE),0)</f>
        <v>0</v>
      </c>
      <c r="S1287" s="34">
        <f>IFERROR(VLOOKUP($H1287,'Water F Exp'!$A:$K,16,FALSE),0)</f>
        <v>0</v>
      </c>
      <c r="T1287" s="42">
        <f>IFERROR(VLOOKUP($H1287,'Water F Exp'!$A:$K,17,FALSE),0)</f>
        <v>0</v>
      </c>
      <c r="U1287" s="34">
        <f ca="1">IFERROR(VLOOKUP($H1287,'Sewer F Rev'!$A:$E,15,FALSE),0)</f>
        <v>0</v>
      </c>
      <c r="V1287" s="34">
        <f ca="1">IFERROR(VLOOKUP($H1287,'Sewer F Rev'!$A:$E,16,FALSE),0)</f>
        <v>0</v>
      </c>
      <c r="W1287" s="42">
        <f ca="1">IFERROR(VLOOKUP($H1287,'Sewer F Rev'!$A:$E,17,FALSE),0)</f>
        <v>0</v>
      </c>
      <c r="X1287" s="34">
        <f>IFERROR(VLOOKUP($H1287,'Sewer F Exp'!$A:$B,15,FALSE),0)</f>
        <v>0</v>
      </c>
      <c r="Y1287" s="34">
        <f>IFERROR(VLOOKUP($H1287,'Sewer F Exp'!$A:$B,16,FALSE),0)</f>
        <v>0</v>
      </c>
      <c r="Z1287" s="42">
        <f>IFERROR(VLOOKUP($H1287,'Sewer F Exp'!$A:$B,17,FALSE),0)</f>
        <v>0</v>
      </c>
      <c r="AA1287" s="34">
        <f>IFERROR(VLOOKUP($H1287,'Refuse F Rev'!$A:$E,15,FALSE),0)</f>
        <v>0</v>
      </c>
      <c r="AB1287" s="34">
        <f>IFERROR(VLOOKUP($H1287,'Refuse F Rev'!$A:$E,16,FALSE),0)</f>
        <v>0</v>
      </c>
      <c r="AC1287" s="42">
        <f>IFERROR(VLOOKUP($H1287,'Refuse F Rev'!$A:$E,17,FALSE),0)</f>
        <v>0</v>
      </c>
      <c r="AD1287" s="34">
        <f>IFERROR(VLOOKUP($H1287,'Refuse F Exp'!$A:$E,15,FALSE),0)</f>
        <v>0</v>
      </c>
      <c r="AE1287" s="34">
        <f>IFERROR(VLOOKUP($H1287,'Refuse F Exp'!$A:$E,16,FALSE),0)</f>
        <v>0</v>
      </c>
      <c r="AF1287" s="42">
        <f>IFERROR(VLOOKUP($H1287,'Refuse F Exp'!$A:$E,17,FALSE),0)</f>
        <v>0</v>
      </c>
      <c r="AG1287" s="34">
        <f>IFERROR(VLOOKUP($H1287,#REF!,10,FALSE),0)</f>
        <v>0</v>
      </c>
      <c r="AH1287" s="34">
        <f>IFERROR(VLOOKUP($H1287,#REF!,11,FALSE),0)</f>
        <v>0</v>
      </c>
      <c r="AI1287" s="42">
        <f>IFERROR(VLOOKUP($H1287,#REF!,12,FALSE),0)</f>
        <v>0</v>
      </c>
      <c r="AJ1287" s="34">
        <f>IFERROR(VLOOKUP($H1287,#REF!,10,FALSE),0)</f>
        <v>0</v>
      </c>
      <c r="AK1287" s="34">
        <f>IFERROR(VLOOKUP($H1287,#REF!,11,FALSE),0)</f>
        <v>0</v>
      </c>
      <c r="AL1287" s="42">
        <f>IFERROR(VLOOKUP($H1287,#REF!,12,FALSE),0)</f>
        <v>0</v>
      </c>
      <c r="AM1287" s="34">
        <f>IFERROR(VLOOKUP($H1287,#REF!,10,FALSE),0)</f>
        <v>0</v>
      </c>
      <c r="AN1287" s="34">
        <f>IFERROR(VLOOKUP($H1287,#REF!,11,FALSE),0)</f>
        <v>0</v>
      </c>
      <c r="AO1287" s="42">
        <f>IFERROR(VLOOKUP($H1287,#REF!,12,FALSE),0)</f>
        <v>0</v>
      </c>
      <c r="AP1287" s="34">
        <f>IFERROR(VLOOKUP($H1287,#REF!,10,FALSE),0)</f>
        <v>0</v>
      </c>
      <c r="AQ1287" s="34">
        <f>IFERROR(VLOOKUP($H1287,#REF!,11,FALSE),0)</f>
        <v>0</v>
      </c>
      <c r="AR1287" s="42">
        <f>IFERROR(VLOOKUP($H1287,#REF!,12,FALSE),0)</f>
        <v>0</v>
      </c>
      <c r="AS1287" s="34">
        <f>IFERROR(VLOOKUP($H1287,#REF!,13,FALSE),0)</f>
        <v>0</v>
      </c>
      <c r="AT1287" s="34">
        <f>IFERROR(VLOOKUP($H1287,#REF!,14,FALSE),0)</f>
        <v>0</v>
      </c>
      <c r="AU1287" s="42">
        <f>IFERROR(VLOOKUP($H1287,#REF!,15,FALSE),0)</f>
        <v>0</v>
      </c>
      <c r="AV1287" s="34">
        <f>IFERROR(VLOOKUP($H1287,#REF!,15,FALSE),0)</f>
        <v>0</v>
      </c>
      <c r="AW1287" s="34">
        <f>IFERROR(VLOOKUP($H1287,#REF!,16,FALSE),0)</f>
        <v>0</v>
      </c>
      <c r="AX1287" s="42">
        <f>IFERROR(VLOOKUP($H1287,#REF!,17,FALSE),0)</f>
        <v>0</v>
      </c>
    </row>
    <row r="1288" spans="1:50" x14ac:dyDescent="0.3">
      <c r="A1288" s="33" t="str">
        <f t="shared" si="80"/>
        <v>0</v>
      </c>
      <c r="B1288" s="33">
        <f>+'R&amp;E EXPORT'!B1263</f>
        <v>0</v>
      </c>
      <c r="C1288" t="str">
        <f>IFERROR(VLOOKUP(A1288,'MCSJ Export'!A:C,3,FALSE),"")</f>
        <v/>
      </c>
      <c r="D1288" s="37">
        <f t="shared" ca="1" si="81"/>
        <v>0</v>
      </c>
      <c r="E1288" s="37">
        <f t="shared" ca="1" si="82"/>
        <v>0</v>
      </c>
      <c r="F1288" s="37">
        <f t="shared" ca="1" si="83"/>
        <v>0</v>
      </c>
      <c r="G1288" s="37"/>
      <c r="H1288" s="33">
        <f>+'R&amp;E EXPORT'!A1263</f>
        <v>0</v>
      </c>
      <c r="I1288" s="34">
        <f>IFERROR(VLOOKUP($H1288,'Gen F Rev'!$A:$M,15,FALSE),0)</f>
        <v>0</v>
      </c>
      <c r="J1288" s="34">
        <f>IFERROR(VLOOKUP($H1288,'Gen F Rev'!$A:$M,16,FALSE),0)</f>
        <v>0</v>
      </c>
      <c r="K1288" s="42">
        <f>IFERROR(VLOOKUP($H1288,'Gen F Rev'!$A:$M,17,FALSE),0)</f>
        <v>0</v>
      </c>
      <c r="L1288" s="34">
        <f>IFERROR(VLOOKUP($H1288,'Gen F Exp'!$A:$E,15,FALSE),0)</f>
        <v>0</v>
      </c>
      <c r="M1288" s="34">
        <f>IFERROR(VLOOKUP($H1288,'Gen F Exp'!$A:$E,16,FALSE),0)</f>
        <v>0</v>
      </c>
      <c r="N1288" s="42">
        <f>IFERROR(VLOOKUP($H1288,'Gen F Exp'!$A:$E,17,FALSE),0)</f>
        <v>0</v>
      </c>
      <c r="O1288" s="34">
        <f>IFERROR(VLOOKUP($H1288,'Water F Rev'!$A:$L,15,FALSE),0)</f>
        <v>0</v>
      </c>
      <c r="P1288" s="34">
        <f>IFERROR(VLOOKUP($H1288,'Water F Rev'!$A:$L,16,FALSE),0)</f>
        <v>0</v>
      </c>
      <c r="Q1288" s="42">
        <f>IFERROR(VLOOKUP($H1288,'Water F Rev'!$A:$L,17,FALSE),0)</f>
        <v>0</v>
      </c>
      <c r="R1288" s="34">
        <f>IFERROR(VLOOKUP($H1288,'Water F Exp'!$A:$K,15,FALSE),0)</f>
        <v>0</v>
      </c>
      <c r="S1288" s="34">
        <f>IFERROR(VLOOKUP($H1288,'Water F Exp'!$A:$K,16,FALSE),0)</f>
        <v>0</v>
      </c>
      <c r="T1288" s="42">
        <f>IFERROR(VLOOKUP($H1288,'Water F Exp'!$A:$K,17,FALSE),0)</f>
        <v>0</v>
      </c>
      <c r="U1288" s="34">
        <f ca="1">IFERROR(VLOOKUP($H1288,'Sewer F Rev'!$A:$E,15,FALSE),0)</f>
        <v>0</v>
      </c>
      <c r="V1288" s="34">
        <f ca="1">IFERROR(VLOOKUP($H1288,'Sewer F Rev'!$A:$E,16,FALSE),0)</f>
        <v>0</v>
      </c>
      <c r="W1288" s="42">
        <f ca="1">IFERROR(VLOOKUP($H1288,'Sewer F Rev'!$A:$E,17,FALSE),0)</f>
        <v>0</v>
      </c>
      <c r="X1288" s="34">
        <f>IFERROR(VLOOKUP($H1288,'Sewer F Exp'!$A:$B,15,FALSE),0)</f>
        <v>0</v>
      </c>
      <c r="Y1288" s="34">
        <f>IFERROR(VLOOKUP($H1288,'Sewer F Exp'!$A:$B,16,FALSE),0)</f>
        <v>0</v>
      </c>
      <c r="Z1288" s="42">
        <f>IFERROR(VLOOKUP($H1288,'Sewer F Exp'!$A:$B,17,FALSE),0)</f>
        <v>0</v>
      </c>
      <c r="AA1288" s="34">
        <f>IFERROR(VLOOKUP($H1288,'Refuse F Rev'!$A:$E,15,FALSE),0)</f>
        <v>0</v>
      </c>
      <c r="AB1288" s="34">
        <f>IFERROR(VLOOKUP($H1288,'Refuse F Rev'!$A:$E,16,FALSE),0)</f>
        <v>0</v>
      </c>
      <c r="AC1288" s="42">
        <f>IFERROR(VLOOKUP($H1288,'Refuse F Rev'!$A:$E,17,FALSE),0)</f>
        <v>0</v>
      </c>
      <c r="AD1288" s="34">
        <f>IFERROR(VLOOKUP($H1288,'Refuse F Exp'!$A:$E,15,FALSE),0)</f>
        <v>0</v>
      </c>
      <c r="AE1288" s="34">
        <f>IFERROR(VLOOKUP($H1288,'Refuse F Exp'!$A:$E,16,FALSE),0)</f>
        <v>0</v>
      </c>
      <c r="AF1288" s="42">
        <f>IFERROR(VLOOKUP($H1288,'Refuse F Exp'!$A:$E,17,FALSE),0)</f>
        <v>0</v>
      </c>
      <c r="AG1288" s="34">
        <f>IFERROR(VLOOKUP($H1288,#REF!,10,FALSE),0)</f>
        <v>0</v>
      </c>
      <c r="AH1288" s="34">
        <f>IFERROR(VLOOKUP($H1288,#REF!,11,FALSE),0)</f>
        <v>0</v>
      </c>
      <c r="AI1288" s="42">
        <f>IFERROR(VLOOKUP($H1288,#REF!,12,FALSE),0)</f>
        <v>0</v>
      </c>
      <c r="AJ1288" s="34">
        <f>IFERROR(VLOOKUP($H1288,#REF!,10,FALSE),0)</f>
        <v>0</v>
      </c>
      <c r="AK1288" s="34">
        <f>IFERROR(VLOOKUP($H1288,#REF!,11,FALSE),0)</f>
        <v>0</v>
      </c>
      <c r="AL1288" s="42">
        <f>IFERROR(VLOOKUP($H1288,#REF!,12,FALSE),0)</f>
        <v>0</v>
      </c>
      <c r="AM1288" s="34">
        <f>IFERROR(VLOOKUP($H1288,#REF!,10,FALSE),0)</f>
        <v>0</v>
      </c>
      <c r="AN1288" s="34">
        <f>IFERROR(VLOOKUP($H1288,#REF!,11,FALSE),0)</f>
        <v>0</v>
      </c>
      <c r="AO1288" s="42">
        <f>IFERROR(VLOOKUP($H1288,#REF!,12,FALSE),0)</f>
        <v>0</v>
      </c>
      <c r="AP1288" s="34">
        <f>IFERROR(VLOOKUP($H1288,#REF!,10,FALSE),0)</f>
        <v>0</v>
      </c>
      <c r="AQ1288" s="34">
        <f>IFERROR(VLOOKUP($H1288,#REF!,11,FALSE),0)</f>
        <v>0</v>
      </c>
      <c r="AR1288" s="42">
        <f>IFERROR(VLOOKUP($H1288,#REF!,12,FALSE),0)</f>
        <v>0</v>
      </c>
      <c r="AS1288" s="34">
        <f>IFERROR(VLOOKUP($H1288,#REF!,13,FALSE),0)</f>
        <v>0</v>
      </c>
      <c r="AT1288" s="34">
        <f>IFERROR(VLOOKUP($H1288,#REF!,14,FALSE),0)</f>
        <v>0</v>
      </c>
      <c r="AU1288" s="42">
        <f>IFERROR(VLOOKUP($H1288,#REF!,15,FALSE),0)</f>
        <v>0</v>
      </c>
      <c r="AV1288" s="34">
        <f>IFERROR(VLOOKUP($H1288,#REF!,15,FALSE),0)</f>
        <v>0</v>
      </c>
      <c r="AW1288" s="34">
        <f>IFERROR(VLOOKUP($H1288,#REF!,16,FALSE),0)</f>
        <v>0</v>
      </c>
      <c r="AX1288" s="42">
        <f>IFERROR(VLOOKUP($H1288,#REF!,17,FALSE),0)</f>
        <v>0</v>
      </c>
    </row>
    <row r="1289" spans="1:50" x14ac:dyDescent="0.3">
      <c r="A1289" s="33" t="str">
        <f t="shared" si="80"/>
        <v>0</v>
      </c>
      <c r="B1289" s="33">
        <f>+'R&amp;E EXPORT'!B1264</f>
        <v>0</v>
      </c>
      <c r="C1289" t="str">
        <f>IFERROR(VLOOKUP(A1289,'MCSJ Export'!A:C,3,FALSE),"")</f>
        <v/>
      </c>
      <c r="D1289" s="37">
        <f t="shared" ca="1" si="81"/>
        <v>0</v>
      </c>
      <c r="E1289" s="37">
        <f t="shared" ca="1" si="82"/>
        <v>0</v>
      </c>
      <c r="F1289" s="37">
        <f t="shared" ca="1" si="83"/>
        <v>0</v>
      </c>
      <c r="G1289" s="37"/>
      <c r="H1289" s="33">
        <f>+'R&amp;E EXPORT'!A1264</f>
        <v>0</v>
      </c>
      <c r="I1289" s="34">
        <f>IFERROR(VLOOKUP($H1289,'Gen F Rev'!$A:$M,15,FALSE),0)</f>
        <v>0</v>
      </c>
      <c r="J1289" s="34">
        <f>IFERROR(VLOOKUP($H1289,'Gen F Rev'!$A:$M,16,FALSE),0)</f>
        <v>0</v>
      </c>
      <c r="K1289" s="42">
        <f>IFERROR(VLOOKUP($H1289,'Gen F Rev'!$A:$M,17,FALSE),0)</f>
        <v>0</v>
      </c>
      <c r="L1289" s="34">
        <f>IFERROR(VLOOKUP($H1289,'Gen F Exp'!$A:$E,15,FALSE),0)</f>
        <v>0</v>
      </c>
      <c r="M1289" s="34">
        <f>IFERROR(VLOOKUP($H1289,'Gen F Exp'!$A:$E,16,FALSE),0)</f>
        <v>0</v>
      </c>
      <c r="N1289" s="42">
        <f>IFERROR(VLOOKUP($H1289,'Gen F Exp'!$A:$E,17,FALSE),0)</f>
        <v>0</v>
      </c>
      <c r="O1289" s="34">
        <f>IFERROR(VLOOKUP($H1289,'Water F Rev'!$A:$L,15,FALSE),0)</f>
        <v>0</v>
      </c>
      <c r="P1289" s="34">
        <f>IFERROR(VLOOKUP($H1289,'Water F Rev'!$A:$L,16,FALSE),0)</f>
        <v>0</v>
      </c>
      <c r="Q1289" s="42">
        <f>IFERROR(VLOOKUP($H1289,'Water F Rev'!$A:$L,17,FALSE),0)</f>
        <v>0</v>
      </c>
      <c r="R1289" s="34">
        <f>IFERROR(VLOOKUP($H1289,'Water F Exp'!$A:$K,15,FALSE),0)</f>
        <v>0</v>
      </c>
      <c r="S1289" s="34">
        <f>IFERROR(VLOOKUP($H1289,'Water F Exp'!$A:$K,16,FALSE),0)</f>
        <v>0</v>
      </c>
      <c r="T1289" s="42">
        <f>IFERROR(VLOOKUP($H1289,'Water F Exp'!$A:$K,17,FALSE),0)</f>
        <v>0</v>
      </c>
      <c r="U1289" s="34">
        <f ca="1">IFERROR(VLOOKUP($H1289,'Sewer F Rev'!$A:$E,15,FALSE),0)</f>
        <v>0</v>
      </c>
      <c r="V1289" s="34">
        <f ca="1">IFERROR(VLOOKUP($H1289,'Sewer F Rev'!$A:$E,16,FALSE),0)</f>
        <v>0</v>
      </c>
      <c r="W1289" s="42">
        <f ca="1">IFERROR(VLOOKUP($H1289,'Sewer F Rev'!$A:$E,17,FALSE),0)</f>
        <v>0</v>
      </c>
      <c r="X1289" s="34">
        <f>IFERROR(VLOOKUP($H1289,'Sewer F Exp'!$A:$B,15,FALSE),0)</f>
        <v>0</v>
      </c>
      <c r="Y1289" s="34">
        <f>IFERROR(VLOOKUP($H1289,'Sewer F Exp'!$A:$B,16,FALSE),0)</f>
        <v>0</v>
      </c>
      <c r="Z1289" s="42">
        <f>IFERROR(VLOOKUP($H1289,'Sewer F Exp'!$A:$B,17,FALSE),0)</f>
        <v>0</v>
      </c>
      <c r="AA1289" s="34">
        <f>IFERROR(VLOOKUP($H1289,'Refuse F Rev'!$A:$E,15,FALSE),0)</f>
        <v>0</v>
      </c>
      <c r="AB1289" s="34">
        <f>IFERROR(VLOOKUP($H1289,'Refuse F Rev'!$A:$E,16,FALSE),0)</f>
        <v>0</v>
      </c>
      <c r="AC1289" s="42">
        <f>IFERROR(VLOOKUP($H1289,'Refuse F Rev'!$A:$E,17,FALSE),0)</f>
        <v>0</v>
      </c>
      <c r="AD1289" s="34">
        <f>IFERROR(VLOOKUP($H1289,'Refuse F Exp'!$A:$E,15,FALSE),0)</f>
        <v>0</v>
      </c>
      <c r="AE1289" s="34">
        <f>IFERROR(VLOOKUP($H1289,'Refuse F Exp'!$A:$E,16,FALSE),0)</f>
        <v>0</v>
      </c>
      <c r="AF1289" s="42">
        <f>IFERROR(VLOOKUP($H1289,'Refuse F Exp'!$A:$E,17,FALSE),0)</f>
        <v>0</v>
      </c>
      <c r="AG1289" s="34">
        <f>IFERROR(VLOOKUP($H1289,#REF!,10,FALSE),0)</f>
        <v>0</v>
      </c>
      <c r="AH1289" s="34">
        <f>IFERROR(VLOOKUP($H1289,#REF!,11,FALSE),0)</f>
        <v>0</v>
      </c>
      <c r="AI1289" s="42">
        <f>IFERROR(VLOOKUP($H1289,#REF!,12,FALSE),0)</f>
        <v>0</v>
      </c>
      <c r="AJ1289" s="34">
        <f>IFERROR(VLOOKUP($H1289,#REF!,10,FALSE),0)</f>
        <v>0</v>
      </c>
      <c r="AK1289" s="34">
        <f>IFERROR(VLOOKUP($H1289,#REF!,11,FALSE),0)</f>
        <v>0</v>
      </c>
      <c r="AL1289" s="42">
        <f>IFERROR(VLOOKUP($H1289,#REF!,12,FALSE),0)</f>
        <v>0</v>
      </c>
      <c r="AM1289" s="34">
        <f>IFERROR(VLOOKUP($H1289,#REF!,10,FALSE),0)</f>
        <v>0</v>
      </c>
      <c r="AN1289" s="34">
        <f>IFERROR(VLOOKUP($H1289,#REF!,11,FALSE),0)</f>
        <v>0</v>
      </c>
      <c r="AO1289" s="42">
        <f>IFERROR(VLOOKUP($H1289,#REF!,12,FALSE),0)</f>
        <v>0</v>
      </c>
      <c r="AP1289" s="34">
        <f>IFERROR(VLOOKUP($H1289,#REF!,10,FALSE),0)</f>
        <v>0</v>
      </c>
      <c r="AQ1289" s="34">
        <f>IFERROR(VLOOKUP($H1289,#REF!,11,FALSE),0)</f>
        <v>0</v>
      </c>
      <c r="AR1289" s="42">
        <f>IFERROR(VLOOKUP($H1289,#REF!,12,FALSE),0)</f>
        <v>0</v>
      </c>
      <c r="AS1289" s="34">
        <f>IFERROR(VLOOKUP($H1289,#REF!,13,FALSE),0)</f>
        <v>0</v>
      </c>
      <c r="AT1289" s="34">
        <f>IFERROR(VLOOKUP($H1289,#REF!,14,FALSE),0)</f>
        <v>0</v>
      </c>
      <c r="AU1289" s="42">
        <f>IFERROR(VLOOKUP($H1289,#REF!,15,FALSE),0)</f>
        <v>0</v>
      </c>
      <c r="AV1289" s="34">
        <f>IFERROR(VLOOKUP($H1289,#REF!,15,FALSE),0)</f>
        <v>0</v>
      </c>
      <c r="AW1289" s="34">
        <f>IFERROR(VLOOKUP($H1289,#REF!,16,FALSE),0)</f>
        <v>0</v>
      </c>
      <c r="AX1289" s="42">
        <f>IFERROR(VLOOKUP($H1289,#REF!,17,FALSE),0)</f>
        <v>0</v>
      </c>
    </row>
    <row r="1290" spans="1:50" x14ac:dyDescent="0.3">
      <c r="A1290" s="33" t="str">
        <f t="shared" si="80"/>
        <v>0</v>
      </c>
      <c r="B1290" s="33">
        <f>+'R&amp;E EXPORT'!B1265</f>
        <v>0</v>
      </c>
      <c r="C1290" t="str">
        <f>IFERROR(VLOOKUP(A1290,'MCSJ Export'!A:C,3,FALSE),"")</f>
        <v/>
      </c>
      <c r="D1290" s="37">
        <f t="shared" ca="1" si="81"/>
        <v>0</v>
      </c>
      <c r="E1290" s="37">
        <f t="shared" ca="1" si="82"/>
        <v>0</v>
      </c>
      <c r="F1290" s="37">
        <f t="shared" ca="1" si="83"/>
        <v>0</v>
      </c>
      <c r="G1290" s="37"/>
      <c r="H1290" s="33">
        <f>+'R&amp;E EXPORT'!A1265</f>
        <v>0</v>
      </c>
      <c r="I1290" s="34">
        <f>IFERROR(VLOOKUP($H1290,'Gen F Rev'!$A:$M,15,FALSE),0)</f>
        <v>0</v>
      </c>
      <c r="J1290" s="34">
        <f>IFERROR(VLOOKUP($H1290,'Gen F Rev'!$A:$M,16,FALSE),0)</f>
        <v>0</v>
      </c>
      <c r="K1290" s="42">
        <f>IFERROR(VLOOKUP($H1290,'Gen F Rev'!$A:$M,17,FALSE),0)</f>
        <v>0</v>
      </c>
      <c r="L1290" s="34">
        <f>IFERROR(VLOOKUP($H1290,'Gen F Exp'!$A:$E,15,FALSE),0)</f>
        <v>0</v>
      </c>
      <c r="M1290" s="34">
        <f>IFERROR(VLOOKUP($H1290,'Gen F Exp'!$A:$E,16,FALSE),0)</f>
        <v>0</v>
      </c>
      <c r="N1290" s="42">
        <f>IFERROR(VLOOKUP($H1290,'Gen F Exp'!$A:$E,17,FALSE),0)</f>
        <v>0</v>
      </c>
      <c r="O1290" s="34">
        <f>IFERROR(VLOOKUP($H1290,'Water F Rev'!$A:$L,15,FALSE),0)</f>
        <v>0</v>
      </c>
      <c r="P1290" s="34">
        <f>IFERROR(VLOOKUP($H1290,'Water F Rev'!$A:$L,16,FALSE),0)</f>
        <v>0</v>
      </c>
      <c r="Q1290" s="42">
        <f>IFERROR(VLOOKUP($H1290,'Water F Rev'!$A:$L,17,FALSE),0)</f>
        <v>0</v>
      </c>
      <c r="R1290" s="34">
        <f>IFERROR(VLOOKUP($H1290,'Water F Exp'!$A:$K,15,FALSE),0)</f>
        <v>0</v>
      </c>
      <c r="S1290" s="34">
        <f>IFERROR(VLOOKUP($H1290,'Water F Exp'!$A:$K,16,FALSE),0)</f>
        <v>0</v>
      </c>
      <c r="T1290" s="42">
        <f>IFERROR(VLOOKUP($H1290,'Water F Exp'!$A:$K,17,FALSE),0)</f>
        <v>0</v>
      </c>
      <c r="U1290" s="34">
        <f ca="1">IFERROR(VLOOKUP($H1290,'Sewer F Rev'!$A:$E,15,FALSE),0)</f>
        <v>0</v>
      </c>
      <c r="V1290" s="34">
        <f ca="1">IFERROR(VLOOKUP($H1290,'Sewer F Rev'!$A:$E,16,FALSE),0)</f>
        <v>0</v>
      </c>
      <c r="W1290" s="42">
        <f ca="1">IFERROR(VLOOKUP($H1290,'Sewer F Rev'!$A:$E,17,FALSE),0)</f>
        <v>0</v>
      </c>
      <c r="X1290" s="34">
        <f>IFERROR(VLOOKUP($H1290,'Sewer F Exp'!$A:$B,15,FALSE),0)</f>
        <v>0</v>
      </c>
      <c r="Y1290" s="34">
        <f>IFERROR(VLOOKUP($H1290,'Sewer F Exp'!$A:$B,16,FALSE),0)</f>
        <v>0</v>
      </c>
      <c r="Z1290" s="42">
        <f>IFERROR(VLOOKUP($H1290,'Sewer F Exp'!$A:$B,17,FALSE),0)</f>
        <v>0</v>
      </c>
      <c r="AA1290" s="34">
        <f>IFERROR(VLOOKUP($H1290,'Refuse F Rev'!$A:$E,15,FALSE),0)</f>
        <v>0</v>
      </c>
      <c r="AB1290" s="34">
        <f>IFERROR(VLOOKUP($H1290,'Refuse F Rev'!$A:$E,16,FALSE),0)</f>
        <v>0</v>
      </c>
      <c r="AC1290" s="42">
        <f>IFERROR(VLOOKUP($H1290,'Refuse F Rev'!$A:$E,17,FALSE),0)</f>
        <v>0</v>
      </c>
      <c r="AD1290" s="34">
        <f>IFERROR(VLOOKUP($H1290,'Refuse F Exp'!$A:$E,15,FALSE),0)</f>
        <v>0</v>
      </c>
      <c r="AE1290" s="34">
        <f>IFERROR(VLOOKUP($H1290,'Refuse F Exp'!$A:$E,16,FALSE),0)</f>
        <v>0</v>
      </c>
      <c r="AF1290" s="42">
        <f>IFERROR(VLOOKUP($H1290,'Refuse F Exp'!$A:$E,17,FALSE),0)</f>
        <v>0</v>
      </c>
      <c r="AG1290" s="34">
        <f>IFERROR(VLOOKUP($H1290,#REF!,10,FALSE),0)</f>
        <v>0</v>
      </c>
      <c r="AH1290" s="34">
        <f>IFERROR(VLOOKUP($H1290,#REF!,11,FALSE),0)</f>
        <v>0</v>
      </c>
      <c r="AI1290" s="42">
        <f>IFERROR(VLOOKUP($H1290,#REF!,12,FALSE),0)</f>
        <v>0</v>
      </c>
      <c r="AJ1290" s="34">
        <f>IFERROR(VLOOKUP($H1290,#REF!,10,FALSE),0)</f>
        <v>0</v>
      </c>
      <c r="AK1290" s="34">
        <f>IFERROR(VLOOKUP($H1290,#REF!,11,FALSE),0)</f>
        <v>0</v>
      </c>
      <c r="AL1290" s="42">
        <f>IFERROR(VLOOKUP($H1290,#REF!,12,FALSE),0)</f>
        <v>0</v>
      </c>
      <c r="AM1290" s="34">
        <f>IFERROR(VLOOKUP($H1290,#REF!,10,FALSE),0)</f>
        <v>0</v>
      </c>
      <c r="AN1290" s="34">
        <f>IFERROR(VLOOKUP($H1290,#REF!,11,FALSE),0)</f>
        <v>0</v>
      </c>
      <c r="AO1290" s="42">
        <f>IFERROR(VLOOKUP($H1290,#REF!,12,FALSE),0)</f>
        <v>0</v>
      </c>
      <c r="AP1290" s="34">
        <f>IFERROR(VLOOKUP($H1290,#REF!,10,FALSE),0)</f>
        <v>0</v>
      </c>
      <c r="AQ1290" s="34">
        <f>IFERROR(VLOOKUP($H1290,#REF!,11,FALSE),0)</f>
        <v>0</v>
      </c>
      <c r="AR1290" s="42">
        <f>IFERROR(VLOOKUP($H1290,#REF!,12,FALSE),0)</f>
        <v>0</v>
      </c>
      <c r="AS1290" s="34">
        <f>IFERROR(VLOOKUP($H1290,#REF!,13,FALSE),0)</f>
        <v>0</v>
      </c>
      <c r="AT1290" s="34">
        <f>IFERROR(VLOOKUP($H1290,#REF!,14,FALSE),0)</f>
        <v>0</v>
      </c>
      <c r="AU1290" s="42">
        <f>IFERROR(VLOOKUP($H1290,#REF!,15,FALSE),0)</f>
        <v>0</v>
      </c>
      <c r="AV1290" s="34">
        <f>IFERROR(VLOOKUP($H1290,#REF!,15,FALSE),0)</f>
        <v>0</v>
      </c>
      <c r="AW1290" s="34">
        <f>IFERROR(VLOOKUP($H1290,#REF!,16,FALSE),0)</f>
        <v>0</v>
      </c>
      <c r="AX1290" s="42">
        <f>IFERROR(VLOOKUP($H1290,#REF!,17,FALSE),0)</f>
        <v>0</v>
      </c>
    </row>
    <row r="1291" spans="1:50" x14ac:dyDescent="0.3">
      <c r="A1291" s="33" t="str">
        <f t="shared" si="80"/>
        <v>0</v>
      </c>
      <c r="B1291" s="33">
        <f>+'R&amp;E EXPORT'!B1266</f>
        <v>0</v>
      </c>
      <c r="C1291" t="str">
        <f>IFERROR(VLOOKUP(A1291,'MCSJ Export'!A:C,3,FALSE),"")</f>
        <v/>
      </c>
      <c r="D1291" s="37">
        <f t="shared" ca="1" si="81"/>
        <v>0</v>
      </c>
      <c r="E1291" s="37">
        <f t="shared" ca="1" si="82"/>
        <v>0</v>
      </c>
      <c r="F1291" s="37">
        <f t="shared" ca="1" si="83"/>
        <v>0</v>
      </c>
      <c r="G1291" s="37"/>
      <c r="H1291" s="33">
        <f>+'R&amp;E EXPORT'!A1266</f>
        <v>0</v>
      </c>
      <c r="I1291" s="34">
        <f>IFERROR(VLOOKUP($H1291,'Gen F Rev'!$A:$M,15,FALSE),0)</f>
        <v>0</v>
      </c>
      <c r="J1291" s="34">
        <f>IFERROR(VLOOKUP($H1291,'Gen F Rev'!$A:$M,16,FALSE),0)</f>
        <v>0</v>
      </c>
      <c r="K1291" s="42">
        <f>IFERROR(VLOOKUP($H1291,'Gen F Rev'!$A:$M,17,FALSE),0)</f>
        <v>0</v>
      </c>
      <c r="L1291" s="34">
        <f>IFERROR(VLOOKUP($H1291,'Gen F Exp'!$A:$E,15,FALSE),0)</f>
        <v>0</v>
      </c>
      <c r="M1291" s="34">
        <f>IFERROR(VLOOKUP($H1291,'Gen F Exp'!$A:$E,16,FALSE),0)</f>
        <v>0</v>
      </c>
      <c r="N1291" s="42">
        <f>IFERROR(VLOOKUP($H1291,'Gen F Exp'!$A:$E,17,FALSE),0)</f>
        <v>0</v>
      </c>
      <c r="O1291" s="34">
        <f>IFERROR(VLOOKUP($H1291,'Water F Rev'!$A:$L,15,FALSE),0)</f>
        <v>0</v>
      </c>
      <c r="P1291" s="34">
        <f>IFERROR(VLOOKUP($H1291,'Water F Rev'!$A:$L,16,FALSE),0)</f>
        <v>0</v>
      </c>
      <c r="Q1291" s="42">
        <f>IFERROR(VLOOKUP($H1291,'Water F Rev'!$A:$L,17,FALSE),0)</f>
        <v>0</v>
      </c>
      <c r="R1291" s="34">
        <f>IFERROR(VLOOKUP($H1291,'Water F Exp'!$A:$K,15,FALSE),0)</f>
        <v>0</v>
      </c>
      <c r="S1291" s="34">
        <f>IFERROR(VLOOKUP($H1291,'Water F Exp'!$A:$K,16,FALSE),0)</f>
        <v>0</v>
      </c>
      <c r="T1291" s="42">
        <f>IFERROR(VLOOKUP($H1291,'Water F Exp'!$A:$K,17,FALSE),0)</f>
        <v>0</v>
      </c>
      <c r="U1291" s="34">
        <f ca="1">IFERROR(VLOOKUP($H1291,'Sewer F Rev'!$A:$E,15,FALSE),0)</f>
        <v>0</v>
      </c>
      <c r="V1291" s="34">
        <f ca="1">IFERROR(VLOOKUP($H1291,'Sewer F Rev'!$A:$E,16,FALSE),0)</f>
        <v>0</v>
      </c>
      <c r="W1291" s="42">
        <f ca="1">IFERROR(VLOOKUP($H1291,'Sewer F Rev'!$A:$E,17,FALSE),0)</f>
        <v>0</v>
      </c>
      <c r="X1291" s="34">
        <f>IFERROR(VLOOKUP($H1291,'Sewer F Exp'!$A:$B,15,FALSE),0)</f>
        <v>0</v>
      </c>
      <c r="Y1291" s="34">
        <f>IFERROR(VLOOKUP($H1291,'Sewer F Exp'!$A:$B,16,FALSE),0)</f>
        <v>0</v>
      </c>
      <c r="Z1291" s="42">
        <f>IFERROR(VLOOKUP($H1291,'Sewer F Exp'!$A:$B,17,FALSE),0)</f>
        <v>0</v>
      </c>
      <c r="AA1291" s="34">
        <f>IFERROR(VLOOKUP($H1291,'Refuse F Rev'!$A:$E,15,FALSE),0)</f>
        <v>0</v>
      </c>
      <c r="AB1291" s="34">
        <f>IFERROR(VLOOKUP($H1291,'Refuse F Rev'!$A:$E,16,FALSE),0)</f>
        <v>0</v>
      </c>
      <c r="AC1291" s="42">
        <f>IFERROR(VLOOKUP($H1291,'Refuse F Rev'!$A:$E,17,FALSE),0)</f>
        <v>0</v>
      </c>
      <c r="AD1291" s="34">
        <f>IFERROR(VLOOKUP($H1291,'Refuse F Exp'!$A:$E,15,FALSE),0)</f>
        <v>0</v>
      </c>
      <c r="AE1291" s="34">
        <f>IFERROR(VLOOKUP($H1291,'Refuse F Exp'!$A:$E,16,FALSE),0)</f>
        <v>0</v>
      </c>
      <c r="AF1291" s="42">
        <f>IFERROR(VLOOKUP($H1291,'Refuse F Exp'!$A:$E,17,FALSE),0)</f>
        <v>0</v>
      </c>
      <c r="AG1291" s="34">
        <f>IFERROR(VLOOKUP($H1291,#REF!,10,FALSE),0)</f>
        <v>0</v>
      </c>
      <c r="AH1291" s="34">
        <f>IFERROR(VLOOKUP($H1291,#REF!,11,FALSE),0)</f>
        <v>0</v>
      </c>
      <c r="AI1291" s="42">
        <f>IFERROR(VLOOKUP($H1291,#REF!,12,FALSE),0)</f>
        <v>0</v>
      </c>
      <c r="AJ1291" s="34">
        <f>IFERROR(VLOOKUP($H1291,#REF!,10,FALSE),0)</f>
        <v>0</v>
      </c>
      <c r="AK1291" s="34">
        <f>IFERROR(VLOOKUP($H1291,#REF!,11,FALSE),0)</f>
        <v>0</v>
      </c>
      <c r="AL1291" s="42">
        <f>IFERROR(VLOOKUP($H1291,#REF!,12,FALSE),0)</f>
        <v>0</v>
      </c>
      <c r="AM1291" s="34">
        <f>IFERROR(VLOOKUP($H1291,#REF!,10,FALSE),0)</f>
        <v>0</v>
      </c>
      <c r="AN1291" s="34">
        <f>IFERROR(VLOOKUP($H1291,#REF!,11,FALSE),0)</f>
        <v>0</v>
      </c>
      <c r="AO1291" s="42">
        <f>IFERROR(VLOOKUP($H1291,#REF!,12,FALSE),0)</f>
        <v>0</v>
      </c>
      <c r="AP1291" s="34">
        <f>IFERROR(VLOOKUP($H1291,#REF!,10,FALSE),0)</f>
        <v>0</v>
      </c>
      <c r="AQ1291" s="34">
        <f>IFERROR(VLOOKUP($H1291,#REF!,11,FALSE),0)</f>
        <v>0</v>
      </c>
      <c r="AR1291" s="42">
        <f>IFERROR(VLOOKUP($H1291,#REF!,12,FALSE),0)</f>
        <v>0</v>
      </c>
      <c r="AS1291" s="34">
        <f>IFERROR(VLOOKUP($H1291,#REF!,13,FALSE),0)</f>
        <v>0</v>
      </c>
      <c r="AT1291" s="34">
        <f>IFERROR(VLOOKUP($H1291,#REF!,14,FALSE),0)</f>
        <v>0</v>
      </c>
      <c r="AU1291" s="42">
        <f>IFERROR(VLOOKUP($H1291,#REF!,15,FALSE),0)</f>
        <v>0</v>
      </c>
      <c r="AV1291" s="34">
        <f>IFERROR(VLOOKUP($H1291,#REF!,15,FALSE),0)</f>
        <v>0</v>
      </c>
      <c r="AW1291" s="34">
        <f>IFERROR(VLOOKUP($H1291,#REF!,16,FALSE),0)</f>
        <v>0</v>
      </c>
      <c r="AX1291" s="42">
        <f>IFERROR(VLOOKUP($H1291,#REF!,17,FALSE),0)</f>
        <v>0</v>
      </c>
    </row>
    <row r="1292" spans="1:50" x14ac:dyDescent="0.3">
      <c r="A1292" s="33" t="str">
        <f t="shared" si="80"/>
        <v>0</v>
      </c>
      <c r="B1292" s="33">
        <f>+'R&amp;E EXPORT'!B1267</f>
        <v>0</v>
      </c>
      <c r="C1292" t="str">
        <f>IFERROR(VLOOKUP(A1292,'MCSJ Export'!A:C,3,FALSE),"")</f>
        <v/>
      </c>
      <c r="D1292" s="37">
        <f t="shared" ca="1" si="81"/>
        <v>0</v>
      </c>
      <c r="E1292" s="37">
        <f t="shared" ca="1" si="82"/>
        <v>0</v>
      </c>
      <c r="F1292" s="37">
        <f t="shared" ca="1" si="83"/>
        <v>0</v>
      </c>
      <c r="G1292" s="37"/>
      <c r="H1292" s="33">
        <f>+'R&amp;E EXPORT'!A1267</f>
        <v>0</v>
      </c>
      <c r="I1292" s="34">
        <f>IFERROR(VLOOKUP($H1292,'Gen F Rev'!$A:$M,15,FALSE),0)</f>
        <v>0</v>
      </c>
      <c r="J1292" s="34">
        <f>IFERROR(VLOOKUP($H1292,'Gen F Rev'!$A:$M,16,FALSE),0)</f>
        <v>0</v>
      </c>
      <c r="K1292" s="42">
        <f>IFERROR(VLOOKUP($H1292,'Gen F Rev'!$A:$M,17,FALSE),0)</f>
        <v>0</v>
      </c>
      <c r="L1292" s="34">
        <f>IFERROR(VLOOKUP($H1292,'Gen F Exp'!$A:$E,15,FALSE),0)</f>
        <v>0</v>
      </c>
      <c r="M1292" s="34">
        <f>IFERROR(VLOOKUP($H1292,'Gen F Exp'!$A:$E,16,FALSE),0)</f>
        <v>0</v>
      </c>
      <c r="N1292" s="42">
        <f>IFERROR(VLOOKUP($H1292,'Gen F Exp'!$A:$E,17,FALSE),0)</f>
        <v>0</v>
      </c>
      <c r="O1292" s="34">
        <f>IFERROR(VLOOKUP($H1292,'Water F Rev'!$A:$L,15,FALSE),0)</f>
        <v>0</v>
      </c>
      <c r="P1292" s="34">
        <f>IFERROR(VLOOKUP($H1292,'Water F Rev'!$A:$L,16,FALSE),0)</f>
        <v>0</v>
      </c>
      <c r="Q1292" s="42">
        <f>IFERROR(VLOOKUP($H1292,'Water F Rev'!$A:$L,17,FALSE),0)</f>
        <v>0</v>
      </c>
      <c r="R1292" s="34">
        <f>IFERROR(VLOOKUP($H1292,'Water F Exp'!$A:$K,15,FALSE),0)</f>
        <v>0</v>
      </c>
      <c r="S1292" s="34">
        <f>IFERROR(VLOOKUP($H1292,'Water F Exp'!$A:$K,16,FALSE),0)</f>
        <v>0</v>
      </c>
      <c r="T1292" s="42">
        <f>IFERROR(VLOOKUP($H1292,'Water F Exp'!$A:$K,17,FALSE),0)</f>
        <v>0</v>
      </c>
      <c r="U1292" s="34">
        <f ca="1">IFERROR(VLOOKUP($H1292,'Sewer F Rev'!$A:$E,15,FALSE),0)</f>
        <v>0</v>
      </c>
      <c r="V1292" s="34">
        <f ca="1">IFERROR(VLOOKUP($H1292,'Sewer F Rev'!$A:$E,16,FALSE),0)</f>
        <v>0</v>
      </c>
      <c r="W1292" s="42">
        <f ca="1">IFERROR(VLOOKUP($H1292,'Sewer F Rev'!$A:$E,17,FALSE),0)</f>
        <v>0</v>
      </c>
      <c r="X1292" s="34">
        <f>IFERROR(VLOOKUP($H1292,'Sewer F Exp'!$A:$B,15,FALSE),0)</f>
        <v>0</v>
      </c>
      <c r="Y1292" s="34">
        <f>IFERROR(VLOOKUP($H1292,'Sewer F Exp'!$A:$B,16,FALSE),0)</f>
        <v>0</v>
      </c>
      <c r="Z1292" s="42">
        <f>IFERROR(VLOOKUP($H1292,'Sewer F Exp'!$A:$B,17,FALSE),0)</f>
        <v>0</v>
      </c>
      <c r="AA1292" s="34">
        <f>IFERROR(VLOOKUP($H1292,'Refuse F Rev'!$A:$E,15,FALSE),0)</f>
        <v>0</v>
      </c>
      <c r="AB1292" s="34">
        <f>IFERROR(VLOOKUP($H1292,'Refuse F Rev'!$A:$E,16,FALSE),0)</f>
        <v>0</v>
      </c>
      <c r="AC1292" s="42">
        <f>IFERROR(VLOOKUP($H1292,'Refuse F Rev'!$A:$E,17,FALSE),0)</f>
        <v>0</v>
      </c>
      <c r="AD1292" s="34">
        <f>IFERROR(VLOOKUP($H1292,'Refuse F Exp'!$A:$E,15,FALSE),0)</f>
        <v>0</v>
      </c>
      <c r="AE1292" s="34">
        <f>IFERROR(VLOOKUP($H1292,'Refuse F Exp'!$A:$E,16,FALSE),0)</f>
        <v>0</v>
      </c>
      <c r="AF1292" s="42">
        <f>IFERROR(VLOOKUP($H1292,'Refuse F Exp'!$A:$E,17,FALSE),0)</f>
        <v>0</v>
      </c>
      <c r="AG1292" s="34">
        <f>IFERROR(VLOOKUP($H1292,#REF!,10,FALSE),0)</f>
        <v>0</v>
      </c>
      <c r="AH1292" s="34">
        <f>IFERROR(VLOOKUP($H1292,#REF!,11,FALSE),0)</f>
        <v>0</v>
      </c>
      <c r="AI1292" s="42">
        <f>IFERROR(VLOOKUP($H1292,#REF!,12,FALSE),0)</f>
        <v>0</v>
      </c>
      <c r="AJ1292" s="34">
        <f>IFERROR(VLOOKUP($H1292,#REF!,10,FALSE),0)</f>
        <v>0</v>
      </c>
      <c r="AK1292" s="34">
        <f>IFERROR(VLOOKUP($H1292,#REF!,11,FALSE),0)</f>
        <v>0</v>
      </c>
      <c r="AL1292" s="42">
        <f>IFERROR(VLOOKUP($H1292,#REF!,12,FALSE),0)</f>
        <v>0</v>
      </c>
      <c r="AM1292" s="34">
        <f>IFERROR(VLOOKUP($H1292,#REF!,10,FALSE),0)</f>
        <v>0</v>
      </c>
      <c r="AN1292" s="34">
        <f>IFERROR(VLOOKUP($H1292,#REF!,11,FALSE),0)</f>
        <v>0</v>
      </c>
      <c r="AO1292" s="42">
        <f>IFERROR(VLOOKUP($H1292,#REF!,12,FALSE),0)</f>
        <v>0</v>
      </c>
      <c r="AP1292" s="34">
        <f>IFERROR(VLOOKUP($H1292,#REF!,10,FALSE),0)</f>
        <v>0</v>
      </c>
      <c r="AQ1292" s="34">
        <f>IFERROR(VLOOKUP($H1292,#REF!,11,FALSE),0)</f>
        <v>0</v>
      </c>
      <c r="AR1292" s="42">
        <f>IFERROR(VLOOKUP($H1292,#REF!,12,FALSE),0)</f>
        <v>0</v>
      </c>
      <c r="AS1292" s="34">
        <f>IFERROR(VLOOKUP($H1292,#REF!,13,FALSE),0)</f>
        <v>0</v>
      </c>
      <c r="AT1292" s="34">
        <f>IFERROR(VLOOKUP($H1292,#REF!,14,FALSE),0)</f>
        <v>0</v>
      </c>
      <c r="AU1292" s="42">
        <f>IFERROR(VLOOKUP($H1292,#REF!,15,FALSE),0)</f>
        <v>0</v>
      </c>
      <c r="AV1292" s="34">
        <f>IFERROR(VLOOKUP($H1292,#REF!,15,FALSE),0)</f>
        <v>0</v>
      </c>
      <c r="AW1292" s="34">
        <f>IFERROR(VLOOKUP($H1292,#REF!,16,FALSE),0)</f>
        <v>0</v>
      </c>
      <c r="AX1292" s="42">
        <f>IFERROR(VLOOKUP($H1292,#REF!,17,FALSE),0)</f>
        <v>0</v>
      </c>
    </row>
    <row r="1293" spans="1:50" x14ac:dyDescent="0.3">
      <c r="A1293" s="33" t="str">
        <f t="shared" si="80"/>
        <v>0</v>
      </c>
      <c r="B1293" s="33">
        <f>+'R&amp;E EXPORT'!B1268</f>
        <v>0</v>
      </c>
      <c r="C1293" t="str">
        <f>IFERROR(VLOOKUP(A1293,'MCSJ Export'!A:C,3,FALSE),"")</f>
        <v/>
      </c>
      <c r="D1293" s="37">
        <f t="shared" ca="1" si="81"/>
        <v>0</v>
      </c>
      <c r="E1293" s="37">
        <f t="shared" ca="1" si="82"/>
        <v>0</v>
      </c>
      <c r="F1293" s="37">
        <f t="shared" ca="1" si="83"/>
        <v>0</v>
      </c>
      <c r="G1293" s="37"/>
      <c r="H1293" s="33">
        <f>+'R&amp;E EXPORT'!A1268</f>
        <v>0</v>
      </c>
      <c r="I1293" s="34">
        <f>IFERROR(VLOOKUP($H1293,'Gen F Rev'!$A:$M,15,FALSE),0)</f>
        <v>0</v>
      </c>
      <c r="J1293" s="34">
        <f>IFERROR(VLOOKUP($H1293,'Gen F Rev'!$A:$M,16,FALSE),0)</f>
        <v>0</v>
      </c>
      <c r="K1293" s="42">
        <f>IFERROR(VLOOKUP($H1293,'Gen F Rev'!$A:$M,17,FALSE),0)</f>
        <v>0</v>
      </c>
      <c r="L1293" s="34">
        <f>IFERROR(VLOOKUP($H1293,'Gen F Exp'!$A:$E,15,FALSE),0)</f>
        <v>0</v>
      </c>
      <c r="M1293" s="34">
        <f>IFERROR(VLOOKUP($H1293,'Gen F Exp'!$A:$E,16,FALSE),0)</f>
        <v>0</v>
      </c>
      <c r="N1293" s="42">
        <f>IFERROR(VLOOKUP($H1293,'Gen F Exp'!$A:$E,17,FALSE),0)</f>
        <v>0</v>
      </c>
      <c r="O1293" s="34">
        <f>IFERROR(VLOOKUP($H1293,'Water F Rev'!$A:$L,15,FALSE),0)</f>
        <v>0</v>
      </c>
      <c r="P1293" s="34">
        <f>IFERROR(VLOOKUP($H1293,'Water F Rev'!$A:$L,16,FALSE),0)</f>
        <v>0</v>
      </c>
      <c r="Q1293" s="42">
        <f>IFERROR(VLOOKUP($H1293,'Water F Rev'!$A:$L,17,FALSE),0)</f>
        <v>0</v>
      </c>
      <c r="R1293" s="34">
        <f>IFERROR(VLOOKUP($H1293,'Water F Exp'!$A:$K,15,FALSE),0)</f>
        <v>0</v>
      </c>
      <c r="S1293" s="34">
        <f>IFERROR(VLOOKUP($H1293,'Water F Exp'!$A:$K,16,FALSE),0)</f>
        <v>0</v>
      </c>
      <c r="T1293" s="42">
        <f>IFERROR(VLOOKUP($H1293,'Water F Exp'!$A:$K,17,FALSE),0)</f>
        <v>0</v>
      </c>
      <c r="U1293" s="34">
        <f ca="1">IFERROR(VLOOKUP($H1293,'Sewer F Rev'!$A:$E,15,FALSE),0)</f>
        <v>0</v>
      </c>
      <c r="V1293" s="34">
        <f ca="1">IFERROR(VLOOKUP($H1293,'Sewer F Rev'!$A:$E,16,FALSE),0)</f>
        <v>0</v>
      </c>
      <c r="W1293" s="42">
        <f ca="1">IFERROR(VLOOKUP($H1293,'Sewer F Rev'!$A:$E,17,FALSE),0)</f>
        <v>0</v>
      </c>
      <c r="X1293" s="34">
        <f>IFERROR(VLOOKUP($H1293,'Sewer F Exp'!$A:$B,15,FALSE),0)</f>
        <v>0</v>
      </c>
      <c r="Y1293" s="34">
        <f>IFERROR(VLOOKUP($H1293,'Sewer F Exp'!$A:$B,16,FALSE),0)</f>
        <v>0</v>
      </c>
      <c r="Z1293" s="42">
        <f>IFERROR(VLOOKUP($H1293,'Sewer F Exp'!$A:$B,17,FALSE),0)</f>
        <v>0</v>
      </c>
      <c r="AA1293" s="34">
        <f>IFERROR(VLOOKUP($H1293,'Refuse F Rev'!$A:$E,15,FALSE),0)</f>
        <v>0</v>
      </c>
      <c r="AB1293" s="34">
        <f>IFERROR(VLOOKUP($H1293,'Refuse F Rev'!$A:$E,16,FALSE),0)</f>
        <v>0</v>
      </c>
      <c r="AC1293" s="42">
        <f>IFERROR(VLOOKUP($H1293,'Refuse F Rev'!$A:$E,17,FALSE),0)</f>
        <v>0</v>
      </c>
      <c r="AD1293" s="34">
        <f>IFERROR(VLOOKUP($H1293,'Refuse F Exp'!$A:$E,15,FALSE),0)</f>
        <v>0</v>
      </c>
      <c r="AE1293" s="34">
        <f>IFERROR(VLOOKUP($H1293,'Refuse F Exp'!$A:$E,16,FALSE),0)</f>
        <v>0</v>
      </c>
      <c r="AF1293" s="42">
        <f>IFERROR(VLOOKUP($H1293,'Refuse F Exp'!$A:$E,17,FALSE),0)</f>
        <v>0</v>
      </c>
      <c r="AG1293" s="34">
        <f>IFERROR(VLOOKUP($H1293,#REF!,10,FALSE),0)</f>
        <v>0</v>
      </c>
      <c r="AH1293" s="34">
        <f>IFERROR(VLOOKUP($H1293,#REF!,11,FALSE),0)</f>
        <v>0</v>
      </c>
      <c r="AI1293" s="42">
        <f>IFERROR(VLOOKUP($H1293,#REF!,12,FALSE),0)</f>
        <v>0</v>
      </c>
      <c r="AJ1293" s="34">
        <f>IFERROR(VLOOKUP($H1293,#REF!,10,FALSE),0)</f>
        <v>0</v>
      </c>
      <c r="AK1293" s="34">
        <f>IFERROR(VLOOKUP($H1293,#REF!,11,FALSE),0)</f>
        <v>0</v>
      </c>
      <c r="AL1293" s="42">
        <f>IFERROR(VLOOKUP($H1293,#REF!,12,FALSE),0)</f>
        <v>0</v>
      </c>
      <c r="AM1293" s="34">
        <f>IFERROR(VLOOKUP($H1293,#REF!,10,FALSE),0)</f>
        <v>0</v>
      </c>
      <c r="AN1293" s="34">
        <f>IFERROR(VLOOKUP($H1293,#REF!,11,FALSE),0)</f>
        <v>0</v>
      </c>
      <c r="AO1293" s="42">
        <f>IFERROR(VLOOKUP($H1293,#REF!,12,FALSE),0)</f>
        <v>0</v>
      </c>
      <c r="AP1293" s="34">
        <f>IFERROR(VLOOKUP($H1293,#REF!,10,FALSE),0)</f>
        <v>0</v>
      </c>
      <c r="AQ1293" s="34">
        <f>IFERROR(VLOOKUP($H1293,#REF!,11,FALSE),0)</f>
        <v>0</v>
      </c>
      <c r="AR1293" s="42">
        <f>IFERROR(VLOOKUP($H1293,#REF!,12,FALSE),0)</f>
        <v>0</v>
      </c>
      <c r="AS1293" s="34">
        <f>IFERROR(VLOOKUP($H1293,#REF!,13,FALSE),0)</f>
        <v>0</v>
      </c>
      <c r="AT1293" s="34">
        <f>IFERROR(VLOOKUP($H1293,#REF!,14,FALSE),0)</f>
        <v>0</v>
      </c>
      <c r="AU1293" s="42">
        <f>IFERROR(VLOOKUP($H1293,#REF!,15,FALSE),0)</f>
        <v>0</v>
      </c>
      <c r="AV1293" s="34">
        <f>IFERROR(VLOOKUP($H1293,#REF!,15,FALSE),0)</f>
        <v>0</v>
      </c>
      <c r="AW1293" s="34">
        <f>IFERROR(VLOOKUP($H1293,#REF!,16,FALSE),0)</f>
        <v>0</v>
      </c>
      <c r="AX1293" s="42">
        <f>IFERROR(VLOOKUP($H1293,#REF!,17,FALSE),0)</f>
        <v>0</v>
      </c>
    </row>
    <row r="1294" spans="1:50" x14ac:dyDescent="0.3">
      <c r="A1294" s="33" t="str">
        <f t="shared" si="80"/>
        <v>0</v>
      </c>
      <c r="B1294" s="33">
        <f>+'R&amp;E EXPORT'!B1269</f>
        <v>0</v>
      </c>
      <c r="C1294" t="str">
        <f>IFERROR(VLOOKUP(A1294,'MCSJ Export'!A:C,3,FALSE),"")</f>
        <v/>
      </c>
      <c r="D1294" s="37">
        <f t="shared" ca="1" si="81"/>
        <v>0</v>
      </c>
      <c r="E1294" s="37">
        <f t="shared" ca="1" si="82"/>
        <v>0</v>
      </c>
      <c r="F1294" s="37">
        <f t="shared" ca="1" si="83"/>
        <v>0</v>
      </c>
      <c r="G1294" s="37"/>
      <c r="H1294" s="33">
        <f>+'R&amp;E EXPORT'!A1269</f>
        <v>0</v>
      </c>
      <c r="I1294" s="34">
        <f>IFERROR(VLOOKUP($H1294,'Gen F Rev'!$A:$M,15,FALSE),0)</f>
        <v>0</v>
      </c>
      <c r="J1294" s="34">
        <f>IFERROR(VLOOKUP($H1294,'Gen F Rev'!$A:$M,16,FALSE),0)</f>
        <v>0</v>
      </c>
      <c r="K1294" s="42">
        <f>IFERROR(VLOOKUP($H1294,'Gen F Rev'!$A:$M,17,FALSE),0)</f>
        <v>0</v>
      </c>
      <c r="L1294" s="34">
        <f>IFERROR(VLOOKUP($H1294,'Gen F Exp'!$A:$E,15,FALSE),0)</f>
        <v>0</v>
      </c>
      <c r="M1294" s="34">
        <f>IFERROR(VLOOKUP($H1294,'Gen F Exp'!$A:$E,16,FALSE),0)</f>
        <v>0</v>
      </c>
      <c r="N1294" s="42">
        <f>IFERROR(VLOOKUP($H1294,'Gen F Exp'!$A:$E,17,FALSE),0)</f>
        <v>0</v>
      </c>
      <c r="O1294" s="34">
        <f>IFERROR(VLOOKUP($H1294,'Water F Rev'!$A:$L,15,FALSE),0)</f>
        <v>0</v>
      </c>
      <c r="P1294" s="34">
        <f>IFERROR(VLOOKUP($H1294,'Water F Rev'!$A:$L,16,FALSE),0)</f>
        <v>0</v>
      </c>
      <c r="Q1294" s="42">
        <f>IFERROR(VLOOKUP($H1294,'Water F Rev'!$A:$L,17,FALSE),0)</f>
        <v>0</v>
      </c>
      <c r="R1294" s="34">
        <f>IFERROR(VLOOKUP($H1294,'Water F Exp'!$A:$K,15,FALSE),0)</f>
        <v>0</v>
      </c>
      <c r="S1294" s="34">
        <f>IFERROR(VLOOKUP($H1294,'Water F Exp'!$A:$K,16,FALSE),0)</f>
        <v>0</v>
      </c>
      <c r="T1294" s="42">
        <f>IFERROR(VLOOKUP($H1294,'Water F Exp'!$A:$K,17,FALSE),0)</f>
        <v>0</v>
      </c>
      <c r="U1294" s="34">
        <f ca="1">IFERROR(VLOOKUP($H1294,'Sewer F Rev'!$A:$E,15,FALSE),0)</f>
        <v>0</v>
      </c>
      <c r="V1294" s="34">
        <f ca="1">IFERROR(VLOOKUP($H1294,'Sewer F Rev'!$A:$E,16,FALSE),0)</f>
        <v>0</v>
      </c>
      <c r="W1294" s="42">
        <f ca="1">IFERROR(VLOOKUP($H1294,'Sewer F Rev'!$A:$E,17,FALSE),0)</f>
        <v>0</v>
      </c>
      <c r="X1294" s="34">
        <f>IFERROR(VLOOKUP($H1294,'Sewer F Exp'!$A:$B,15,FALSE),0)</f>
        <v>0</v>
      </c>
      <c r="Y1294" s="34">
        <f>IFERROR(VLOOKUP($H1294,'Sewer F Exp'!$A:$B,16,FALSE),0)</f>
        <v>0</v>
      </c>
      <c r="Z1294" s="42">
        <f>IFERROR(VLOOKUP($H1294,'Sewer F Exp'!$A:$B,17,FALSE),0)</f>
        <v>0</v>
      </c>
      <c r="AA1294" s="34">
        <f>IFERROR(VLOOKUP($H1294,'Refuse F Rev'!$A:$E,15,FALSE),0)</f>
        <v>0</v>
      </c>
      <c r="AB1294" s="34">
        <f>IFERROR(VLOOKUP($H1294,'Refuse F Rev'!$A:$E,16,FALSE),0)</f>
        <v>0</v>
      </c>
      <c r="AC1294" s="42">
        <f>IFERROR(VLOOKUP($H1294,'Refuse F Rev'!$A:$E,17,FALSE),0)</f>
        <v>0</v>
      </c>
      <c r="AD1294" s="34">
        <f>IFERROR(VLOOKUP($H1294,'Refuse F Exp'!$A:$E,15,FALSE),0)</f>
        <v>0</v>
      </c>
      <c r="AE1294" s="34">
        <f>IFERROR(VLOOKUP($H1294,'Refuse F Exp'!$A:$E,16,FALSE),0)</f>
        <v>0</v>
      </c>
      <c r="AF1294" s="42">
        <f>IFERROR(VLOOKUP($H1294,'Refuse F Exp'!$A:$E,17,FALSE),0)</f>
        <v>0</v>
      </c>
      <c r="AG1294" s="34">
        <f>IFERROR(VLOOKUP($H1294,#REF!,10,FALSE),0)</f>
        <v>0</v>
      </c>
      <c r="AH1294" s="34">
        <f>IFERROR(VLOOKUP($H1294,#REF!,11,FALSE),0)</f>
        <v>0</v>
      </c>
      <c r="AI1294" s="42">
        <f>IFERROR(VLOOKUP($H1294,#REF!,12,FALSE),0)</f>
        <v>0</v>
      </c>
      <c r="AJ1294" s="34">
        <f>IFERROR(VLOOKUP($H1294,#REF!,10,FALSE),0)</f>
        <v>0</v>
      </c>
      <c r="AK1294" s="34">
        <f>IFERROR(VLOOKUP($H1294,#REF!,11,FALSE),0)</f>
        <v>0</v>
      </c>
      <c r="AL1294" s="42">
        <f>IFERROR(VLOOKUP($H1294,#REF!,12,FALSE),0)</f>
        <v>0</v>
      </c>
      <c r="AM1294" s="34">
        <f>IFERROR(VLOOKUP($H1294,#REF!,10,FALSE),0)</f>
        <v>0</v>
      </c>
      <c r="AN1294" s="34">
        <f>IFERROR(VLOOKUP($H1294,#REF!,11,FALSE),0)</f>
        <v>0</v>
      </c>
      <c r="AO1294" s="42">
        <f>IFERROR(VLOOKUP($H1294,#REF!,12,FALSE),0)</f>
        <v>0</v>
      </c>
      <c r="AP1294" s="34">
        <f>IFERROR(VLOOKUP($H1294,#REF!,10,FALSE),0)</f>
        <v>0</v>
      </c>
      <c r="AQ1294" s="34">
        <f>IFERROR(VLOOKUP($H1294,#REF!,11,FALSE),0)</f>
        <v>0</v>
      </c>
      <c r="AR1294" s="42">
        <f>IFERROR(VLOOKUP($H1294,#REF!,12,FALSE),0)</f>
        <v>0</v>
      </c>
      <c r="AS1294" s="34">
        <f>IFERROR(VLOOKUP($H1294,#REF!,13,FALSE),0)</f>
        <v>0</v>
      </c>
      <c r="AT1294" s="34">
        <f>IFERROR(VLOOKUP($H1294,#REF!,14,FALSE),0)</f>
        <v>0</v>
      </c>
      <c r="AU1294" s="42">
        <f>IFERROR(VLOOKUP($H1294,#REF!,15,FALSE),0)</f>
        <v>0</v>
      </c>
      <c r="AV1294" s="34">
        <f>IFERROR(VLOOKUP($H1294,#REF!,15,FALSE),0)</f>
        <v>0</v>
      </c>
      <c r="AW1294" s="34">
        <f>IFERROR(VLOOKUP($H1294,#REF!,16,FALSE),0)</f>
        <v>0</v>
      </c>
      <c r="AX1294" s="42">
        <f>IFERROR(VLOOKUP($H1294,#REF!,17,FALSE),0)</f>
        <v>0</v>
      </c>
    </row>
    <row r="1295" spans="1:50" x14ac:dyDescent="0.3">
      <c r="A1295" s="33" t="str">
        <f t="shared" si="80"/>
        <v>0</v>
      </c>
      <c r="B1295" s="33">
        <f>+'R&amp;E EXPORT'!B1270</f>
        <v>0</v>
      </c>
      <c r="C1295" t="str">
        <f>IFERROR(VLOOKUP(A1295,'MCSJ Export'!A:C,3,FALSE),"")</f>
        <v/>
      </c>
      <c r="D1295" s="37">
        <f t="shared" ca="1" si="81"/>
        <v>0</v>
      </c>
      <c r="E1295" s="37">
        <f t="shared" ca="1" si="82"/>
        <v>0</v>
      </c>
      <c r="F1295" s="37">
        <f t="shared" ca="1" si="83"/>
        <v>0</v>
      </c>
      <c r="G1295" s="37"/>
      <c r="H1295" s="33">
        <f>+'R&amp;E EXPORT'!A1270</f>
        <v>0</v>
      </c>
      <c r="I1295" s="34">
        <f>IFERROR(VLOOKUP($H1295,'Gen F Rev'!$A:$M,15,FALSE),0)</f>
        <v>0</v>
      </c>
      <c r="J1295" s="34">
        <f>IFERROR(VLOOKUP($H1295,'Gen F Rev'!$A:$M,16,FALSE),0)</f>
        <v>0</v>
      </c>
      <c r="K1295" s="42">
        <f>IFERROR(VLOOKUP($H1295,'Gen F Rev'!$A:$M,17,FALSE),0)</f>
        <v>0</v>
      </c>
      <c r="L1295" s="34">
        <f>IFERROR(VLOOKUP($H1295,'Gen F Exp'!$A:$E,15,FALSE),0)</f>
        <v>0</v>
      </c>
      <c r="M1295" s="34">
        <f>IFERROR(VLOOKUP($H1295,'Gen F Exp'!$A:$E,16,FALSE),0)</f>
        <v>0</v>
      </c>
      <c r="N1295" s="42">
        <f>IFERROR(VLOOKUP($H1295,'Gen F Exp'!$A:$E,17,FALSE),0)</f>
        <v>0</v>
      </c>
      <c r="O1295" s="34">
        <f>IFERROR(VLOOKUP($H1295,'Water F Rev'!$A:$L,15,FALSE),0)</f>
        <v>0</v>
      </c>
      <c r="P1295" s="34">
        <f>IFERROR(VLOOKUP($H1295,'Water F Rev'!$A:$L,16,FALSE),0)</f>
        <v>0</v>
      </c>
      <c r="Q1295" s="42">
        <f>IFERROR(VLOOKUP($H1295,'Water F Rev'!$A:$L,17,FALSE),0)</f>
        <v>0</v>
      </c>
      <c r="R1295" s="34">
        <f>IFERROR(VLOOKUP($H1295,'Water F Exp'!$A:$K,15,FALSE),0)</f>
        <v>0</v>
      </c>
      <c r="S1295" s="34">
        <f>IFERROR(VLOOKUP($H1295,'Water F Exp'!$A:$K,16,FALSE),0)</f>
        <v>0</v>
      </c>
      <c r="T1295" s="42">
        <f>IFERROR(VLOOKUP($H1295,'Water F Exp'!$A:$K,17,FALSE),0)</f>
        <v>0</v>
      </c>
      <c r="U1295" s="34">
        <f ca="1">IFERROR(VLOOKUP($H1295,'Sewer F Rev'!$A:$E,15,FALSE),0)</f>
        <v>0</v>
      </c>
      <c r="V1295" s="34">
        <f ca="1">IFERROR(VLOOKUP($H1295,'Sewer F Rev'!$A:$E,16,FALSE),0)</f>
        <v>0</v>
      </c>
      <c r="W1295" s="42">
        <f ca="1">IFERROR(VLOOKUP($H1295,'Sewer F Rev'!$A:$E,17,FALSE),0)</f>
        <v>0</v>
      </c>
      <c r="X1295" s="34">
        <f>IFERROR(VLOOKUP($H1295,'Sewer F Exp'!$A:$B,15,FALSE),0)</f>
        <v>0</v>
      </c>
      <c r="Y1295" s="34">
        <f>IFERROR(VLOOKUP($H1295,'Sewer F Exp'!$A:$B,16,FALSE),0)</f>
        <v>0</v>
      </c>
      <c r="Z1295" s="42">
        <f>IFERROR(VLOOKUP($H1295,'Sewer F Exp'!$A:$B,17,FALSE),0)</f>
        <v>0</v>
      </c>
      <c r="AA1295" s="34">
        <f>IFERROR(VLOOKUP($H1295,'Refuse F Rev'!$A:$E,15,FALSE),0)</f>
        <v>0</v>
      </c>
      <c r="AB1295" s="34">
        <f>IFERROR(VLOOKUP($H1295,'Refuse F Rev'!$A:$E,16,FALSE),0)</f>
        <v>0</v>
      </c>
      <c r="AC1295" s="42">
        <f>IFERROR(VLOOKUP($H1295,'Refuse F Rev'!$A:$E,17,FALSE),0)</f>
        <v>0</v>
      </c>
      <c r="AD1295" s="34">
        <f>IFERROR(VLOOKUP($H1295,'Refuse F Exp'!$A:$E,15,FALSE),0)</f>
        <v>0</v>
      </c>
      <c r="AE1295" s="34">
        <f>IFERROR(VLOOKUP($H1295,'Refuse F Exp'!$A:$E,16,FALSE),0)</f>
        <v>0</v>
      </c>
      <c r="AF1295" s="42">
        <f>IFERROR(VLOOKUP($H1295,'Refuse F Exp'!$A:$E,17,FALSE),0)</f>
        <v>0</v>
      </c>
      <c r="AG1295" s="34">
        <f>IFERROR(VLOOKUP($H1295,#REF!,10,FALSE),0)</f>
        <v>0</v>
      </c>
      <c r="AH1295" s="34">
        <f>IFERROR(VLOOKUP($H1295,#REF!,11,FALSE),0)</f>
        <v>0</v>
      </c>
      <c r="AI1295" s="42">
        <f>IFERROR(VLOOKUP($H1295,#REF!,12,FALSE),0)</f>
        <v>0</v>
      </c>
      <c r="AJ1295" s="34">
        <f>IFERROR(VLOOKUP($H1295,#REF!,10,FALSE),0)</f>
        <v>0</v>
      </c>
      <c r="AK1295" s="34">
        <f>IFERROR(VLOOKUP($H1295,#REF!,11,FALSE),0)</f>
        <v>0</v>
      </c>
      <c r="AL1295" s="42">
        <f>IFERROR(VLOOKUP($H1295,#REF!,12,FALSE),0)</f>
        <v>0</v>
      </c>
      <c r="AM1295" s="34">
        <f>IFERROR(VLOOKUP($H1295,#REF!,10,FALSE),0)</f>
        <v>0</v>
      </c>
      <c r="AN1295" s="34">
        <f>IFERROR(VLOOKUP($H1295,#REF!,11,FALSE),0)</f>
        <v>0</v>
      </c>
      <c r="AO1295" s="42">
        <f>IFERROR(VLOOKUP($H1295,#REF!,12,FALSE),0)</f>
        <v>0</v>
      </c>
      <c r="AP1295" s="34">
        <f>IFERROR(VLOOKUP($H1295,#REF!,10,FALSE),0)</f>
        <v>0</v>
      </c>
      <c r="AQ1295" s="34">
        <f>IFERROR(VLOOKUP($H1295,#REF!,11,FALSE),0)</f>
        <v>0</v>
      </c>
      <c r="AR1295" s="42">
        <f>IFERROR(VLOOKUP($H1295,#REF!,12,FALSE),0)</f>
        <v>0</v>
      </c>
      <c r="AS1295" s="34">
        <f>IFERROR(VLOOKUP($H1295,#REF!,13,FALSE),0)</f>
        <v>0</v>
      </c>
      <c r="AT1295" s="34">
        <f>IFERROR(VLOOKUP($H1295,#REF!,14,FALSE),0)</f>
        <v>0</v>
      </c>
      <c r="AU1295" s="42">
        <f>IFERROR(VLOOKUP($H1295,#REF!,15,FALSE),0)</f>
        <v>0</v>
      </c>
      <c r="AV1295" s="34">
        <f>IFERROR(VLOOKUP($H1295,#REF!,15,FALSE),0)</f>
        <v>0</v>
      </c>
      <c r="AW1295" s="34">
        <f>IFERROR(VLOOKUP($H1295,#REF!,16,FALSE),0)</f>
        <v>0</v>
      </c>
      <c r="AX1295" s="42">
        <f>IFERROR(VLOOKUP($H1295,#REF!,17,FALSE),0)</f>
        <v>0</v>
      </c>
    </row>
    <row r="1296" spans="1:50" x14ac:dyDescent="0.3">
      <c r="A1296" s="33" t="str">
        <f t="shared" si="80"/>
        <v>0</v>
      </c>
      <c r="B1296" s="33">
        <f>+'R&amp;E EXPORT'!B1271</f>
        <v>0</v>
      </c>
      <c r="C1296" t="str">
        <f>IFERROR(VLOOKUP(A1296,'MCSJ Export'!A:C,3,FALSE),"")</f>
        <v/>
      </c>
      <c r="D1296" s="37">
        <f t="shared" ca="1" si="81"/>
        <v>0</v>
      </c>
      <c r="E1296" s="37">
        <f t="shared" ca="1" si="82"/>
        <v>0</v>
      </c>
      <c r="F1296" s="37">
        <f t="shared" ca="1" si="83"/>
        <v>0</v>
      </c>
      <c r="G1296" s="37"/>
      <c r="H1296" s="33">
        <f>+'R&amp;E EXPORT'!A1271</f>
        <v>0</v>
      </c>
      <c r="I1296" s="34">
        <f>IFERROR(VLOOKUP($H1296,'Gen F Rev'!$A:$M,15,FALSE),0)</f>
        <v>0</v>
      </c>
      <c r="J1296" s="34">
        <f>IFERROR(VLOOKUP($H1296,'Gen F Rev'!$A:$M,16,FALSE),0)</f>
        <v>0</v>
      </c>
      <c r="K1296" s="42">
        <f>IFERROR(VLOOKUP($H1296,'Gen F Rev'!$A:$M,17,FALSE),0)</f>
        <v>0</v>
      </c>
      <c r="L1296" s="34">
        <f>IFERROR(VLOOKUP($H1296,'Gen F Exp'!$A:$E,15,FALSE),0)</f>
        <v>0</v>
      </c>
      <c r="M1296" s="34">
        <f>IFERROR(VLOOKUP($H1296,'Gen F Exp'!$A:$E,16,FALSE),0)</f>
        <v>0</v>
      </c>
      <c r="N1296" s="42">
        <f>IFERROR(VLOOKUP($H1296,'Gen F Exp'!$A:$E,17,FALSE),0)</f>
        <v>0</v>
      </c>
      <c r="O1296" s="34">
        <f>IFERROR(VLOOKUP($H1296,'Water F Rev'!$A:$L,15,FALSE),0)</f>
        <v>0</v>
      </c>
      <c r="P1296" s="34">
        <f>IFERROR(VLOOKUP($H1296,'Water F Rev'!$A:$L,16,FALSE),0)</f>
        <v>0</v>
      </c>
      <c r="Q1296" s="42">
        <f>IFERROR(VLOOKUP($H1296,'Water F Rev'!$A:$L,17,FALSE),0)</f>
        <v>0</v>
      </c>
      <c r="R1296" s="34">
        <f>IFERROR(VLOOKUP($H1296,'Water F Exp'!$A:$K,15,FALSE),0)</f>
        <v>0</v>
      </c>
      <c r="S1296" s="34">
        <f>IFERROR(VLOOKUP($H1296,'Water F Exp'!$A:$K,16,FALSE),0)</f>
        <v>0</v>
      </c>
      <c r="T1296" s="42">
        <f>IFERROR(VLOOKUP($H1296,'Water F Exp'!$A:$K,17,FALSE),0)</f>
        <v>0</v>
      </c>
      <c r="U1296" s="34">
        <f ca="1">IFERROR(VLOOKUP($H1296,'Sewer F Rev'!$A:$E,15,FALSE),0)</f>
        <v>0</v>
      </c>
      <c r="V1296" s="34">
        <f ca="1">IFERROR(VLOOKUP($H1296,'Sewer F Rev'!$A:$E,16,FALSE),0)</f>
        <v>0</v>
      </c>
      <c r="W1296" s="42">
        <f ca="1">IFERROR(VLOOKUP($H1296,'Sewer F Rev'!$A:$E,17,FALSE),0)</f>
        <v>0</v>
      </c>
      <c r="X1296" s="34">
        <f>IFERROR(VLOOKUP($H1296,'Sewer F Exp'!$A:$B,15,FALSE),0)</f>
        <v>0</v>
      </c>
      <c r="Y1296" s="34">
        <f>IFERROR(VLOOKUP($H1296,'Sewer F Exp'!$A:$B,16,FALSE),0)</f>
        <v>0</v>
      </c>
      <c r="Z1296" s="42">
        <f>IFERROR(VLOOKUP($H1296,'Sewer F Exp'!$A:$B,17,FALSE),0)</f>
        <v>0</v>
      </c>
      <c r="AA1296" s="34">
        <f>IFERROR(VLOOKUP($H1296,'Refuse F Rev'!$A:$E,15,FALSE),0)</f>
        <v>0</v>
      </c>
      <c r="AB1296" s="34">
        <f>IFERROR(VLOOKUP($H1296,'Refuse F Rev'!$A:$E,16,FALSE),0)</f>
        <v>0</v>
      </c>
      <c r="AC1296" s="42">
        <f>IFERROR(VLOOKUP($H1296,'Refuse F Rev'!$A:$E,17,FALSE),0)</f>
        <v>0</v>
      </c>
      <c r="AD1296" s="34">
        <f>IFERROR(VLOOKUP($H1296,'Refuse F Exp'!$A:$E,15,FALSE),0)</f>
        <v>0</v>
      </c>
      <c r="AE1296" s="34">
        <f>IFERROR(VLOOKUP($H1296,'Refuse F Exp'!$A:$E,16,FALSE),0)</f>
        <v>0</v>
      </c>
      <c r="AF1296" s="42">
        <f>IFERROR(VLOOKUP($H1296,'Refuse F Exp'!$A:$E,17,FALSE),0)</f>
        <v>0</v>
      </c>
      <c r="AG1296" s="34">
        <f>IFERROR(VLOOKUP($H1296,#REF!,10,FALSE),0)</f>
        <v>0</v>
      </c>
      <c r="AH1296" s="34">
        <f>IFERROR(VLOOKUP($H1296,#REF!,11,FALSE),0)</f>
        <v>0</v>
      </c>
      <c r="AI1296" s="42">
        <f>IFERROR(VLOOKUP($H1296,#REF!,12,FALSE),0)</f>
        <v>0</v>
      </c>
      <c r="AJ1296" s="34">
        <f>IFERROR(VLOOKUP($H1296,#REF!,10,FALSE),0)</f>
        <v>0</v>
      </c>
      <c r="AK1296" s="34">
        <f>IFERROR(VLOOKUP($H1296,#REF!,11,FALSE),0)</f>
        <v>0</v>
      </c>
      <c r="AL1296" s="42">
        <f>IFERROR(VLOOKUP($H1296,#REF!,12,FALSE),0)</f>
        <v>0</v>
      </c>
      <c r="AM1296" s="34">
        <f>IFERROR(VLOOKUP($H1296,#REF!,10,FALSE),0)</f>
        <v>0</v>
      </c>
      <c r="AN1296" s="34">
        <f>IFERROR(VLOOKUP($H1296,#REF!,11,FALSE),0)</f>
        <v>0</v>
      </c>
      <c r="AO1296" s="42">
        <f>IFERROR(VLOOKUP($H1296,#REF!,12,FALSE),0)</f>
        <v>0</v>
      </c>
      <c r="AP1296" s="34">
        <f>IFERROR(VLOOKUP($H1296,#REF!,10,FALSE),0)</f>
        <v>0</v>
      </c>
      <c r="AQ1296" s="34">
        <f>IFERROR(VLOOKUP($H1296,#REF!,11,FALSE),0)</f>
        <v>0</v>
      </c>
      <c r="AR1296" s="42">
        <f>IFERROR(VLOOKUP($H1296,#REF!,12,FALSE),0)</f>
        <v>0</v>
      </c>
      <c r="AS1296" s="34">
        <f>IFERROR(VLOOKUP($H1296,#REF!,13,FALSE),0)</f>
        <v>0</v>
      </c>
      <c r="AT1296" s="34">
        <f>IFERROR(VLOOKUP($H1296,#REF!,14,FALSE),0)</f>
        <v>0</v>
      </c>
      <c r="AU1296" s="42">
        <f>IFERROR(VLOOKUP($H1296,#REF!,15,FALSE),0)</f>
        <v>0</v>
      </c>
      <c r="AV1296" s="34">
        <f>IFERROR(VLOOKUP($H1296,#REF!,15,FALSE),0)</f>
        <v>0</v>
      </c>
      <c r="AW1296" s="34">
        <f>IFERROR(VLOOKUP($H1296,#REF!,16,FALSE),0)</f>
        <v>0</v>
      </c>
      <c r="AX1296" s="42">
        <f>IFERROR(VLOOKUP($H1296,#REF!,17,FALSE),0)</f>
        <v>0</v>
      </c>
    </row>
    <row r="1297" spans="1:50" x14ac:dyDescent="0.3">
      <c r="A1297" s="33" t="str">
        <f t="shared" si="80"/>
        <v>0</v>
      </c>
      <c r="B1297" s="33">
        <f>+'R&amp;E EXPORT'!B1272</f>
        <v>0</v>
      </c>
      <c r="C1297" t="str">
        <f>IFERROR(VLOOKUP(A1297,'MCSJ Export'!A:C,3,FALSE),"")</f>
        <v/>
      </c>
      <c r="D1297" s="37">
        <f t="shared" ca="1" si="81"/>
        <v>0</v>
      </c>
      <c r="E1297" s="37">
        <f t="shared" ca="1" si="82"/>
        <v>0</v>
      </c>
      <c r="F1297" s="37">
        <f t="shared" ca="1" si="83"/>
        <v>0</v>
      </c>
      <c r="G1297" s="37"/>
      <c r="H1297" s="33">
        <f>+'R&amp;E EXPORT'!A1272</f>
        <v>0</v>
      </c>
      <c r="I1297" s="34">
        <f>IFERROR(VLOOKUP($H1297,'Gen F Rev'!$A:$M,15,FALSE),0)</f>
        <v>0</v>
      </c>
      <c r="J1297" s="34">
        <f>IFERROR(VLOOKUP($H1297,'Gen F Rev'!$A:$M,16,FALSE),0)</f>
        <v>0</v>
      </c>
      <c r="K1297" s="42">
        <f>IFERROR(VLOOKUP($H1297,'Gen F Rev'!$A:$M,17,FALSE),0)</f>
        <v>0</v>
      </c>
      <c r="L1297" s="34">
        <f>IFERROR(VLOOKUP($H1297,'Gen F Exp'!$A:$E,15,FALSE),0)</f>
        <v>0</v>
      </c>
      <c r="M1297" s="34">
        <f>IFERROR(VLOOKUP($H1297,'Gen F Exp'!$A:$E,16,FALSE),0)</f>
        <v>0</v>
      </c>
      <c r="N1297" s="42">
        <f>IFERROR(VLOOKUP($H1297,'Gen F Exp'!$A:$E,17,FALSE),0)</f>
        <v>0</v>
      </c>
      <c r="O1297" s="34">
        <f>IFERROR(VLOOKUP($H1297,'Water F Rev'!$A:$L,15,FALSE),0)</f>
        <v>0</v>
      </c>
      <c r="P1297" s="34">
        <f>IFERROR(VLOOKUP($H1297,'Water F Rev'!$A:$L,16,FALSE),0)</f>
        <v>0</v>
      </c>
      <c r="Q1297" s="42">
        <f>IFERROR(VLOOKUP($H1297,'Water F Rev'!$A:$L,17,FALSE),0)</f>
        <v>0</v>
      </c>
      <c r="R1297" s="34">
        <f>IFERROR(VLOOKUP($H1297,'Water F Exp'!$A:$K,15,FALSE),0)</f>
        <v>0</v>
      </c>
      <c r="S1297" s="34">
        <f>IFERROR(VLOOKUP($H1297,'Water F Exp'!$A:$K,16,FALSE),0)</f>
        <v>0</v>
      </c>
      <c r="T1297" s="42">
        <f>IFERROR(VLOOKUP($H1297,'Water F Exp'!$A:$K,17,FALSE),0)</f>
        <v>0</v>
      </c>
      <c r="U1297" s="34">
        <f ca="1">IFERROR(VLOOKUP($H1297,'Sewer F Rev'!$A:$E,15,FALSE),0)</f>
        <v>0</v>
      </c>
      <c r="V1297" s="34">
        <f ca="1">IFERROR(VLOOKUP($H1297,'Sewer F Rev'!$A:$E,16,FALSE),0)</f>
        <v>0</v>
      </c>
      <c r="W1297" s="42">
        <f ca="1">IFERROR(VLOOKUP($H1297,'Sewer F Rev'!$A:$E,17,FALSE),0)</f>
        <v>0</v>
      </c>
      <c r="X1297" s="34">
        <f>IFERROR(VLOOKUP($H1297,'Sewer F Exp'!$A:$B,15,FALSE),0)</f>
        <v>0</v>
      </c>
      <c r="Y1297" s="34">
        <f>IFERROR(VLOOKUP($H1297,'Sewer F Exp'!$A:$B,16,FALSE),0)</f>
        <v>0</v>
      </c>
      <c r="Z1297" s="42">
        <f>IFERROR(VLOOKUP($H1297,'Sewer F Exp'!$A:$B,17,FALSE),0)</f>
        <v>0</v>
      </c>
      <c r="AA1297" s="34">
        <f>IFERROR(VLOOKUP($H1297,'Refuse F Rev'!$A:$E,15,FALSE),0)</f>
        <v>0</v>
      </c>
      <c r="AB1297" s="34">
        <f>IFERROR(VLOOKUP($H1297,'Refuse F Rev'!$A:$E,16,FALSE),0)</f>
        <v>0</v>
      </c>
      <c r="AC1297" s="42">
        <f>IFERROR(VLOOKUP($H1297,'Refuse F Rev'!$A:$E,17,FALSE),0)</f>
        <v>0</v>
      </c>
      <c r="AD1297" s="34">
        <f>IFERROR(VLOOKUP($H1297,'Refuse F Exp'!$A:$E,15,FALSE),0)</f>
        <v>0</v>
      </c>
      <c r="AE1297" s="34">
        <f>IFERROR(VLOOKUP($H1297,'Refuse F Exp'!$A:$E,16,FALSE),0)</f>
        <v>0</v>
      </c>
      <c r="AF1297" s="42">
        <f>IFERROR(VLOOKUP($H1297,'Refuse F Exp'!$A:$E,17,FALSE),0)</f>
        <v>0</v>
      </c>
      <c r="AG1297" s="34">
        <f>IFERROR(VLOOKUP($H1297,#REF!,10,FALSE),0)</f>
        <v>0</v>
      </c>
      <c r="AH1297" s="34">
        <f>IFERROR(VLOOKUP($H1297,#REF!,11,FALSE),0)</f>
        <v>0</v>
      </c>
      <c r="AI1297" s="42">
        <f>IFERROR(VLOOKUP($H1297,#REF!,12,FALSE),0)</f>
        <v>0</v>
      </c>
      <c r="AJ1297" s="34">
        <f>IFERROR(VLOOKUP($H1297,#REF!,10,FALSE),0)</f>
        <v>0</v>
      </c>
      <c r="AK1297" s="34">
        <f>IFERROR(VLOOKUP($H1297,#REF!,11,FALSE),0)</f>
        <v>0</v>
      </c>
      <c r="AL1297" s="42">
        <f>IFERROR(VLOOKUP($H1297,#REF!,12,FALSE),0)</f>
        <v>0</v>
      </c>
      <c r="AM1297" s="34">
        <f>IFERROR(VLOOKUP($H1297,#REF!,10,FALSE),0)</f>
        <v>0</v>
      </c>
      <c r="AN1297" s="34">
        <f>IFERROR(VLOOKUP($H1297,#REF!,11,FALSE),0)</f>
        <v>0</v>
      </c>
      <c r="AO1297" s="42">
        <f>IFERROR(VLOOKUP($H1297,#REF!,12,FALSE),0)</f>
        <v>0</v>
      </c>
      <c r="AP1297" s="34">
        <f>IFERROR(VLOOKUP($H1297,#REF!,10,FALSE),0)</f>
        <v>0</v>
      </c>
      <c r="AQ1297" s="34">
        <f>IFERROR(VLOOKUP($H1297,#REF!,11,FALSE),0)</f>
        <v>0</v>
      </c>
      <c r="AR1297" s="42">
        <f>IFERROR(VLOOKUP($H1297,#REF!,12,FALSE),0)</f>
        <v>0</v>
      </c>
      <c r="AS1297" s="34">
        <f>IFERROR(VLOOKUP($H1297,#REF!,13,FALSE),0)</f>
        <v>0</v>
      </c>
      <c r="AT1297" s="34">
        <f>IFERROR(VLOOKUP($H1297,#REF!,14,FALSE),0)</f>
        <v>0</v>
      </c>
      <c r="AU1297" s="42">
        <f>IFERROR(VLOOKUP($H1297,#REF!,15,FALSE),0)</f>
        <v>0</v>
      </c>
      <c r="AV1297" s="34">
        <f>IFERROR(VLOOKUP($H1297,#REF!,15,FALSE),0)</f>
        <v>0</v>
      </c>
      <c r="AW1297" s="34">
        <f>IFERROR(VLOOKUP($H1297,#REF!,16,FALSE),0)</f>
        <v>0</v>
      </c>
      <c r="AX1297" s="42">
        <f>IFERROR(VLOOKUP($H1297,#REF!,17,FALSE),0)</f>
        <v>0</v>
      </c>
    </row>
    <row r="1298" spans="1:50" x14ac:dyDescent="0.3">
      <c r="A1298" s="33" t="str">
        <f t="shared" si="80"/>
        <v>0</v>
      </c>
      <c r="B1298" s="33">
        <f>+'R&amp;E EXPORT'!B1273</f>
        <v>0</v>
      </c>
      <c r="C1298" t="str">
        <f>IFERROR(VLOOKUP(A1298,'MCSJ Export'!A:C,3,FALSE),"")</f>
        <v/>
      </c>
      <c r="D1298" s="37">
        <f t="shared" ca="1" si="81"/>
        <v>0</v>
      </c>
      <c r="E1298" s="37">
        <f t="shared" ca="1" si="82"/>
        <v>0</v>
      </c>
      <c r="F1298" s="37">
        <f t="shared" ca="1" si="83"/>
        <v>0</v>
      </c>
      <c r="G1298" s="37"/>
      <c r="H1298" s="33">
        <f>+'R&amp;E EXPORT'!A1273</f>
        <v>0</v>
      </c>
      <c r="I1298" s="34">
        <f>IFERROR(VLOOKUP($H1298,'Gen F Rev'!$A:$M,15,FALSE),0)</f>
        <v>0</v>
      </c>
      <c r="J1298" s="34">
        <f>IFERROR(VLOOKUP($H1298,'Gen F Rev'!$A:$M,16,FALSE),0)</f>
        <v>0</v>
      </c>
      <c r="K1298" s="42">
        <f>IFERROR(VLOOKUP($H1298,'Gen F Rev'!$A:$M,17,FALSE),0)</f>
        <v>0</v>
      </c>
      <c r="L1298" s="34">
        <f>IFERROR(VLOOKUP($H1298,'Gen F Exp'!$A:$E,15,FALSE),0)</f>
        <v>0</v>
      </c>
      <c r="M1298" s="34">
        <f>IFERROR(VLOOKUP($H1298,'Gen F Exp'!$A:$E,16,FALSE),0)</f>
        <v>0</v>
      </c>
      <c r="N1298" s="42">
        <f>IFERROR(VLOOKUP($H1298,'Gen F Exp'!$A:$E,17,FALSE),0)</f>
        <v>0</v>
      </c>
      <c r="O1298" s="34">
        <f>IFERROR(VLOOKUP($H1298,'Water F Rev'!$A:$L,15,FALSE),0)</f>
        <v>0</v>
      </c>
      <c r="P1298" s="34">
        <f>IFERROR(VLOOKUP($H1298,'Water F Rev'!$A:$L,16,FALSE),0)</f>
        <v>0</v>
      </c>
      <c r="Q1298" s="42">
        <f>IFERROR(VLOOKUP($H1298,'Water F Rev'!$A:$L,17,FALSE),0)</f>
        <v>0</v>
      </c>
      <c r="R1298" s="34">
        <f>IFERROR(VLOOKUP($H1298,'Water F Exp'!$A:$K,15,FALSE),0)</f>
        <v>0</v>
      </c>
      <c r="S1298" s="34">
        <f>IFERROR(VLOOKUP($H1298,'Water F Exp'!$A:$K,16,FALSE),0)</f>
        <v>0</v>
      </c>
      <c r="T1298" s="42">
        <f>IFERROR(VLOOKUP($H1298,'Water F Exp'!$A:$K,17,FALSE),0)</f>
        <v>0</v>
      </c>
      <c r="U1298" s="34">
        <f ca="1">IFERROR(VLOOKUP($H1298,'Sewer F Rev'!$A:$E,15,FALSE),0)</f>
        <v>0</v>
      </c>
      <c r="V1298" s="34">
        <f ca="1">IFERROR(VLOOKUP($H1298,'Sewer F Rev'!$A:$E,16,FALSE),0)</f>
        <v>0</v>
      </c>
      <c r="W1298" s="42">
        <f ca="1">IFERROR(VLOOKUP($H1298,'Sewer F Rev'!$A:$E,17,FALSE),0)</f>
        <v>0</v>
      </c>
      <c r="X1298" s="34">
        <f>IFERROR(VLOOKUP($H1298,'Sewer F Exp'!$A:$B,15,FALSE),0)</f>
        <v>0</v>
      </c>
      <c r="Y1298" s="34">
        <f>IFERROR(VLOOKUP($H1298,'Sewer F Exp'!$A:$B,16,FALSE),0)</f>
        <v>0</v>
      </c>
      <c r="Z1298" s="42">
        <f>IFERROR(VLOOKUP($H1298,'Sewer F Exp'!$A:$B,17,FALSE),0)</f>
        <v>0</v>
      </c>
      <c r="AA1298" s="34">
        <f>IFERROR(VLOOKUP($H1298,'Refuse F Rev'!$A:$E,15,FALSE),0)</f>
        <v>0</v>
      </c>
      <c r="AB1298" s="34">
        <f>IFERROR(VLOOKUP($H1298,'Refuse F Rev'!$A:$E,16,FALSE),0)</f>
        <v>0</v>
      </c>
      <c r="AC1298" s="42">
        <f>IFERROR(VLOOKUP($H1298,'Refuse F Rev'!$A:$E,17,FALSE),0)</f>
        <v>0</v>
      </c>
      <c r="AD1298" s="34">
        <f>IFERROR(VLOOKUP($H1298,'Refuse F Exp'!$A:$E,15,FALSE),0)</f>
        <v>0</v>
      </c>
      <c r="AE1298" s="34">
        <f>IFERROR(VLOOKUP($H1298,'Refuse F Exp'!$A:$E,16,FALSE),0)</f>
        <v>0</v>
      </c>
      <c r="AF1298" s="42">
        <f>IFERROR(VLOOKUP($H1298,'Refuse F Exp'!$A:$E,17,FALSE),0)</f>
        <v>0</v>
      </c>
      <c r="AG1298" s="34">
        <f>IFERROR(VLOOKUP($H1298,#REF!,10,FALSE),0)</f>
        <v>0</v>
      </c>
      <c r="AH1298" s="34">
        <f>IFERROR(VLOOKUP($H1298,#REF!,11,FALSE),0)</f>
        <v>0</v>
      </c>
      <c r="AI1298" s="42">
        <f>IFERROR(VLOOKUP($H1298,#REF!,12,FALSE),0)</f>
        <v>0</v>
      </c>
      <c r="AJ1298" s="34">
        <f>IFERROR(VLOOKUP($H1298,#REF!,10,FALSE),0)</f>
        <v>0</v>
      </c>
      <c r="AK1298" s="34">
        <f>IFERROR(VLOOKUP($H1298,#REF!,11,FALSE),0)</f>
        <v>0</v>
      </c>
      <c r="AL1298" s="42">
        <f>IFERROR(VLOOKUP($H1298,#REF!,12,FALSE),0)</f>
        <v>0</v>
      </c>
      <c r="AM1298" s="34">
        <f>IFERROR(VLOOKUP($H1298,#REF!,10,FALSE),0)</f>
        <v>0</v>
      </c>
      <c r="AN1298" s="34">
        <f>IFERROR(VLOOKUP($H1298,#REF!,11,FALSE),0)</f>
        <v>0</v>
      </c>
      <c r="AO1298" s="42">
        <f>IFERROR(VLOOKUP($H1298,#REF!,12,FALSE),0)</f>
        <v>0</v>
      </c>
      <c r="AP1298" s="34">
        <f>IFERROR(VLOOKUP($H1298,#REF!,10,FALSE),0)</f>
        <v>0</v>
      </c>
      <c r="AQ1298" s="34">
        <f>IFERROR(VLOOKUP($H1298,#REF!,11,FALSE),0)</f>
        <v>0</v>
      </c>
      <c r="AR1298" s="42">
        <f>IFERROR(VLOOKUP($H1298,#REF!,12,FALSE),0)</f>
        <v>0</v>
      </c>
      <c r="AS1298" s="34">
        <f>IFERROR(VLOOKUP($H1298,#REF!,13,FALSE),0)</f>
        <v>0</v>
      </c>
      <c r="AT1298" s="34">
        <f>IFERROR(VLOOKUP($H1298,#REF!,14,FALSE),0)</f>
        <v>0</v>
      </c>
      <c r="AU1298" s="42">
        <f>IFERROR(VLOOKUP($H1298,#REF!,15,FALSE),0)</f>
        <v>0</v>
      </c>
      <c r="AV1298" s="34">
        <f>IFERROR(VLOOKUP($H1298,#REF!,15,FALSE),0)</f>
        <v>0</v>
      </c>
      <c r="AW1298" s="34">
        <f>IFERROR(VLOOKUP($H1298,#REF!,16,FALSE),0)</f>
        <v>0</v>
      </c>
      <c r="AX1298" s="42">
        <f>IFERROR(VLOOKUP($H1298,#REF!,17,FALSE),0)</f>
        <v>0</v>
      </c>
    </row>
    <row r="1299" spans="1:50" x14ac:dyDescent="0.3">
      <c r="A1299" s="33" t="str">
        <f t="shared" si="80"/>
        <v>0</v>
      </c>
      <c r="B1299" s="33">
        <f>+'R&amp;E EXPORT'!B1274</f>
        <v>0</v>
      </c>
      <c r="C1299" t="str">
        <f>IFERROR(VLOOKUP(A1299,'MCSJ Export'!A:C,3,FALSE),"")</f>
        <v/>
      </c>
      <c r="D1299" s="37">
        <f t="shared" ca="1" si="81"/>
        <v>0</v>
      </c>
      <c r="E1299" s="37">
        <f t="shared" ca="1" si="82"/>
        <v>0</v>
      </c>
      <c r="F1299" s="37">
        <f t="shared" ca="1" si="83"/>
        <v>0</v>
      </c>
      <c r="G1299" s="37"/>
      <c r="H1299" s="33">
        <f>+'R&amp;E EXPORT'!A1274</f>
        <v>0</v>
      </c>
      <c r="I1299" s="34">
        <f>IFERROR(VLOOKUP($H1299,'Gen F Rev'!$A:$M,15,FALSE),0)</f>
        <v>0</v>
      </c>
      <c r="J1299" s="34">
        <f>IFERROR(VLOOKUP($H1299,'Gen F Rev'!$A:$M,16,FALSE),0)</f>
        <v>0</v>
      </c>
      <c r="K1299" s="42">
        <f>IFERROR(VLOOKUP($H1299,'Gen F Rev'!$A:$M,17,FALSE),0)</f>
        <v>0</v>
      </c>
      <c r="L1299" s="34">
        <f>IFERROR(VLOOKUP($H1299,'Gen F Exp'!$A:$E,15,FALSE),0)</f>
        <v>0</v>
      </c>
      <c r="M1299" s="34">
        <f>IFERROR(VLOOKUP($H1299,'Gen F Exp'!$A:$E,16,FALSE),0)</f>
        <v>0</v>
      </c>
      <c r="N1299" s="42">
        <f>IFERROR(VLOOKUP($H1299,'Gen F Exp'!$A:$E,17,FALSE),0)</f>
        <v>0</v>
      </c>
      <c r="O1299" s="34">
        <f>IFERROR(VLOOKUP($H1299,'Water F Rev'!$A:$L,15,FALSE),0)</f>
        <v>0</v>
      </c>
      <c r="P1299" s="34">
        <f>IFERROR(VLOOKUP($H1299,'Water F Rev'!$A:$L,16,FALSE),0)</f>
        <v>0</v>
      </c>
      <c r="Q1299" s="42">
        <f>IFERROR(VLOOKUP($H1299,'Water F Rev'!$A:$L,17,FALSE),0)</f>
        <v>0</v>
      </c>
      <c r="R1299" s="34">
        <f>IFERROR(VLOOKUP($H1299,'Water F Exp'!$A:$K,15,FALSE),0)</f>
        <v>0</v>
      </c>
      <c r="S1299" s="34">
        <f>IFERROR(VLOOKUP($H1299,'Water F Exp'!$A:$K,16,FALSE),0)</f>
        <v>0</v>
      </c>
      <c r="T1299" s="42">
        <f>IFERROR(VLOOKUP($H1299,'Water F Exp'!$A:$K,17,FALSE),0)</f>
        <v>0</v>
      </c>
      <c r="U1299" s="34">
        <f ca="1">IFERROR(VLOOKUP($H1299,'Sewer F Rev'!$A:$E,15,FALSE),0)</f>
        <v>0</v>
      </c>
      <c r="V1299" s="34">
        <f ca="1">IFERROR(VLOOKUP($H1299,'Sewer F Rev'!$A:$E,16,FALSE),0)</f>
        <v>0</v>
      </c>
      <c r="W1299" s="42">
        <f ca="1">IFERROR(VLOOKUP($H1299,'Sewer F Rev'!$A:$E,17,FALSE),0)</f>
        <v>0</v>
      </c>
      <c r="X1299" s="34">
        <f>IFERROR(VLOOKUP($H1299,'Sewer F Exp'!$A:$B,15,FALSE),0)</f>
        <v>0</v>
      </c>
      <c r="Y1299" s="34">
        <f>IFERROR(VLOOKUP($H1299,'Sewer F Exp'!$A:$B,16,FALSE),0)</f>
        <v>0</v>
      </c>
      <c r="Z1299" s="42">
        <f>IFERROR(VLOOKUP($H1299,'Sewer F Exp'!$A:$B,17,FALSE),0)</f>
        <v>0</v>
      </c>
      <c r="AA1299" s="34">
        <f>IFERROR(VLOOKUP($H1299,'Refuse F Rev'!$A:$E,15,FALSE),0)</f>
        <v>0</v>
      </c>
      <c r="AB1299" s="34">
        <f>IFERROR(VLOOKUP($H1299,'Refuse F Rev'!$A:$E,16,FALSE),0)</f>
        <v>0</v>
      </c>
      <c r="AC1299" s="42">
        <f>IFERROR(VLOOKUP($H1299,'Refuse F Rev'!$A:$E,17,FALSE),0)</f>
        <v>0</v>
      </c>
      <c r="AD1299" s="34">
        <f>IFERROR(VLOOKUP($H1299,'Refuse F Exp'!$A:$E,15,FALSE),0)</f>
        <v>0</v>
      </c>
      <c r="AE1299" s="34">
        <f>IFERROR(VLOOKUP($H1299,'Refuse F Exp'!$A:$E,16,FALSE),0)</f>
        <v>0</v>
      </c>
      <c r="AF1299" s="42">
        <f>IFERROR(VLOOKUP($H1299,'Refuse F Exp'!$A:$E,17,FALSE),0)</f>
        <v>0</v>
      </c>
      <c r="AG1299" s="34">
        <f>IFERROR(VLOOKUP($H1299,#REF!,10,FALSE),0)</f>
        <v>0</v>
      </c>
      <c r="AH1299" s="34">
        <f>IFERROR(VLOOKUP($H1299,#REF!,11,FALSE),0)</f>
        <v>0</v>
      </c>
      <c r="AI1299" s="42">
        <f>IFERROR(VLOOKUP($H1299,#REF!,12,FALSE),0)</f>
        <v>0</v>
      </c>
      <c r="AJ1299" s="34">
        <f>IFERROR(VLOOKUP($H1299,#REF!,10,FALSE),0)</f>
        <v>0</v>
      </c>
      <c r="AK1299" s="34">
        <f>IFERROR(VLOOKUP($H1299,#REF!,11,FALSE),0)</f>
        <v>0</v>
      </c>
      <c r="AL1299" s="42">
        <f>IFERROR(VLOOKUP($H1299,#REF!,12,FALSE),0)</f>
        <v>0</v>
      </c>
      <c r="AM1299" s="34">
        <f>IFERROR(VLOOKUP($H1299,#REF!,10,FALSE),0)</f>
        <v>0</v>
      </c>
      <c r="AN1299" s="34">
        <f>IFERROR(VLOOKUP($H1299,#REF!,11,FALSE),0)</f>
        <v>0</v>
      </c>
      <c r="AO1299" s="42">
        <f>IFERROR(VLOOKUP($H1299,#REF!,12,FALSE),0)</f>
        <v>0</v>
      </c>
      <c r="AP1299" s="34">
        <f>IFERROR(VLOOKUP($H1299,#REF!,10,FALSE),0)</f>
        <v>0</v>
      </c>
      <c r="AQ1299" s="34">
        <f>IFERROR(VLOOKUP($H1299,#REF!,11,FALSE),0)</f>
        <v>0</v>
      </c>
      <c r="AR1299" s="42">
        <f>IFERROR(VLOOKUP($H1299,#REF!,12,FALSE),0)</f>
        <v>0</v>
      </c>
      <c r="AS1299" s="34">
        <f>IFERROR(VLOOKUP($H1299,#REF!,13,FALSE),0)</f>
        <v>0</v>
      </c>
      <c r="AT1299" s="34">
        <f>IFERROR(VLOOKUP($H1299,#REF!,14,FALSE),0)</f>
        <v>0</v>
      </c>
      <c r="AU1299" s="42">
        <f>IFERROR(VLOOKUP($H1299,#REF!,15,FALSE),0)</f>
        <v>0</v>
      </c>
      <c r="AV1299" s="34">
        <f>IFERROR(VLOOKUP($H1299,#REF!,15,FALSE),0)</f>
        <v>0</v>
      </c>
      <c r="AW1299" s="34">
        <f>IFERROR(VLOOKUP($H1299,#REF!,16,FALSE),0)</f>
        <v>0</v>
      </c>
      <c r="AX1299" s="42">
        <f>IFERROR(VLOOKUP($H1299,#REF!,17,FALSE),0)</f>
        <v>0</v>
      </c>
    </row>
    <row r="1300" spans="1:50" x14ac:dyDescent="0.3">
      <c r="A1300" s="33" t="str">
        <f t="shared" si="80"/>
        <v>0</v>
      </c>
      <c r="B1300" s="33">
        <f>+'R&amp;E EXPORT'!B1275</f>
        <v>0</v>
      </c>
      <c r="C1300" t="str">
        <f>IFERROR(VLOOKUP(A1300,'MCSJ Export'!A:C,3,FALSE),"")</f>
        <v/>
      </c>
      <c r="D1300" s="37">
        <f t="shared" ca="1" si="81"/>
        <v>0</v>
      </c>
      <c r="E1300" s="37">
        <f t="shared" ca="1" si="82"/>
        <v>0</v>
      </c>
      <c r="F1300" s="37">
        <f t="shared" ca="1" si="83"/>
        <v>0</v>
      </c>
      <c r="G1300" s="37"/>
      <c r="H1300" s="33">
        <f>+'R&amp;E EXPORT'!A1275</f>
        <v>0</v>
      </c>
      <c r="I1300" s="34">
        <f>IFERROR(VLOOKUP($H1300,'Gen F Rev'!$A:$M,15,FALSE),0)</f>
        <v>0</v>
      </c>
      <c r="J1300" s="34">
        <f>IFERROR(VLOOKUP($H1300,'Gen F Rev'!$A:$M,16,FALSE),0)</f>
        <v>0</v>
      </c>
      <c r="K1300" s="42">
        <f>IFERROR(VLOOKUP($H1300,'Gen F Rev'!$A:$M,17,FALSE),0)</f>
        <v>0</v>
      </c>
      <c r="L1300" s="34">
        <f>IFERROR(VLOOKUP($H1300,'Gen F Exp'!$A:$E,15,FALSE),0)</f>
        <v>0</v>
      </c>
      <c r="M1300" s="34">
        <f>IFERROR(VLOOKUP($H1300,'Gen F Exp'!$A:$E,16,FALSE),0)</f>
        <v>0</v>
      </c>
      <c r="N1300" s="42">
        <f>IFERROR(VLOOKUP($H1300,'Gen F Exp'!$A:$E,17,FALSE),0)</f>
        <v>0</v>
      </c>
      <c r="O1300" s="34">
        <f>IFERROR(VLOOKUP($H1300,'Water F Rev'!$A:$L,15,FALSE),0)</f>
        <v>0</v>
      </c>
      <c r="P1300" s="34">
        <f>IFERROR(VLOOKUP($H1300,'Water F Rev'!$A:$L,16,FALSE),0)</f>
        <v>0</v>
      </c>
      <c r="Q1300" s="42">
        <f>IFERROR(VLOOKUP($H1300,'Water F Rev'!$A:$L,17,FALSE),0)</f>
        <v>0</v>
      </c>
      <c r="R1300" s="34">
        <f>IFERROR(VLOOKUP($H1300,'Water F Exp'!$A:$K,15,FALSE),0)</f>
        <v>0</v>
      </c>
      <c r="S1300" s="34">
        <f>IFERROR(VLOOKUP($H1300,'Water F Exp'!$A:$K,16,FALSE),0)</f>
        <v>0</v>
      </c>
      <c r="T1300" s="42">
        <f>IFERROR(VLOOKUP($H1300,'Water F Exp'!$A:$K,17,FALSE),0)</f>
        <v>0</v>
      </c>
      <c r="U1300" s="34">
        <f ca="1">IFERROR(VLOOKUP($H1300,'Sewer F Rev'!$A:$E,15,FALSE),0)</f>
        <v>0</v>
      </c>
      <c r="V1300" s="34">
        <f ca="1">IFERROR(VLOOKUP($H1300,'Sewer F Rev'!$A:$E,16,FALSE),0)</f>
        <v>0</v>
      </c>
      <c r="W1300" s="42">
        <f ca="1">IFERROR(VLOOKUP($H1300,'Sewer F Rev'!$A:$E,17,FALSE),0)</f>
        <v>0</v>
      </c>
      <c r="X1300" s="34">
        <f>IFERROR(VLOOKUP($H1300,'Sewer F Exp'!$A:$B,15,FALSE),0)</f>
        <v>0</v>
      </c>
      <c r="Y1300" s="34">
        <f>IFERROR(VLOOKUP($H1300,'Sewer F Exp'!$A:$B,16,FALSE),0)</f>
        <v>0</v>
      </c>
      <c r="Z1300" s="42">
        <f>IFERROR(VLOOKUP($H1300,'Sewer F Exp'!$A:$B,17,FALSE),0)</f>
        <v>0</v>
      </c>
      <c r="AA1300" s="34">
        <f>IFERROR(VLOOKUP($H1300,'Refuse F Rev'!$A:$E,15,FALSE),0)</f>
        <v>0</v>
      </c>
      <c r="AB1300" s="34">
        <f>IFERROR(VLOOKUP($H1300,'Refuse F Rev'!$A:$E,16,FALSE),0)</f>
        <v>0</v>
      </c>
      <c r="AC1300" s="42">
        <f>IFERROR(VLOOKUP($H1300,'Refuse F Rev'!$A:$E,17,FALSE),0)</f>
        <v>0</v>
      </c>
      <c r="AD1300" s="34">
        <f>IFERROR(VLOOKUP($H1300,'Refuse F Exp'!$A:$E,15,FALSE),0)</f>
        <v>0</v>
      </c>
      <c r="AE1300" s="34">
        <f>IFERROR(VLOOKUP($H1300,'Refuse F Exp'!$A:$E,16,FALSE),0)</f>
        <v>0</v>
      </c>
      <c r="AF1300" s="42">
        <f>IFERROR(VLOOKUP($H1300,'Refuse F Exp'!$A:$E,17,FALSE),0)</f>
        <v>0</v>
      </c>
      <c r="AG1300" s="34">
        <f>IFERROR(VLOOKUP($H1300,#REF!,10,FALSE),0)</f>
        <v>0</v>
      </c>
      <c r="AH1300" s="34">
        <f>IFERROR(VLOOKUP($H1300,#REF!,11,FALSE),0)</f>
        <v>0</v>
      </c>
      <c r="AI1300" s="42">
        <f>IFERROR(VLOOKUP($H1300,#REF!,12,FALSE),0)</f>
        <v>0</v>
      </c>
      <c r="AJ1300" s="34">
        <f>IFERROR(VLOOKUP($H1300,#REF!,10,FALSE),0)</f>
        <v>0</v>
      </c>
      <c r="AK1300" s="34">
        <f>IFERROR(VLOOKUP($H1300,#REF!,11,FALSE),0)</f>
        <v>0</v>
      </c>
      <c r="AL1300" s="42">
        <f>IFERROR(VLOOKUP($H1300,#REF!,12,FALSE),0)</f>
        <v>0</v>
      </c>
      <c r="AM1300" s="34">
        <f>IFERROR(VLOOKUP($H1300,#REF!,10,FALSE),0)</f>
        <v>0</v>
      </c>
      <c r="AN1300" s="34">
        <f>IFERROR(VLOOKUP($H1300,#REF!,11,FALSE),0)</f>
        <v>0</v>
      </c>
      <c r="AO1300" s="42">
        <f>IFERROR(VLOOKUP($H1300,#REF!,12,FALSE),0)</f>
        <v>0</v>
      </c>
      <c r="AP1300" s="34">
        <f>IFERROR(VLOOKUP($H1300,#REF!,10,FALSE),0)</f>
        <v>0</v>
      </c>
      <c r="AQ1300" s="34">
        <f>IFERROR(VLOOKUP($H1300,#REF!,11,FALSE),0)</f>
        <v>0</v>
      </c>
      <c r="AR1300" s="42">
        <f>IFERROR(VLOOKUP($H1300,#REF!,12,FALSE),0)</f>
        <v>0</v>
      </c>
      <c r="AS1300" s="34">
        <f>IFERROR(VLOOKUP($H1300,#REF!,13,FALSE),0)</f>
        <v>0</v>
      </c>
      <c r="AT1300" s="34">
        <f>IFERROR(VLOOKUP($H1300,#REF!,14,FALSE),0)</f>
        <v>0</v>
      </c>
      <c r="AU1300" s="42">
        <f>IFERROR(VLOOKUP($H1300,#REF!,15,FALSE),0)</f>
        <v>0</v>
      </c>
      <c r="AV1300" s="34">
        <f>IFERROR(VLOOKUP($H1300,#REF!,15,FALSE),0)</f>
        <v>0</v>
      </c>
      <c r="AW1300" s="34">
        <f>IFERROR(VLOOKUP($H1300,#REF!,16,FALSE),0)</f>
        <v>0</v>
      </c>
      <c r="AX1300" s="42">
        <f>IFERROR(VLOOKUP($H1300,#REF!,17,FALSE),0)</f>
        <v>0</v>
      </c>
    </row>
    <row r="1301" spans="1:50" x14ac:dyDescent="0.3">
      <c r="A1301" s="33" t="str">
        <f t="shared" si="80"/>
        <v>0</v>
      </c>
      <c r="B1301" s="33">
        <f>+'R&amp;E EXPORT'!B1276</f>
        <v>0</v>
      </c>
      <c r="C1301" t="str">
        <f>IFERROR(VLOOKUP(A1301,'MCSJ Export'!A:C,3,FALSE),"")</f>
        <v/>
      </c>
      <c r="D1301" s="37">
        <f t="shared" ca="1" si="81"/>
        <v>0</v>
      </c>
      <c r="E1301" s="37">
        <f t="shared" ca="1" si="82"/>
        <v>0</v>
      </c>
      <c r="F1301" s="37">
        <f t="shared" ca="1" si="83"/>
        <v>0</v>
      </c>
      <c r="G1301" s="37"/>
      <c r="H1301" s="33">
        <f>+'R&amp;E EXPORT'!A1276</f>
        <v>0</v>
      </c>
      <c r="I1301" s="34">
        <f>IFERROR(VLOOKUP($H1301,'Gen F Rev'!$A:$M,15,FALSE),0)</f>
        <v>0</v>
      </c>
      <c r="J1301" s="34">
        <f>IFERROR(VLOOKUP($H1301,'Gen F Rev'!$A:$M,16,FALSE),0)</f>
        <v>0</v>
      </c>
      <c r="K1301" s="42">
        <f>IFERROR(VLOOKUP($H1301,'Gen F Rev'!$A:$M,17,FALSE),0)</f>
        <v>0</v>
      </c>
      <c r="L1301" s="34">
        <f>IFERROR(VLOOKUP($H1301,'Gen F Exp'!$A:$E,15,FALSE),0)</f>
        <v>0</v>
      </c>
      <c r="M1301" s="34">
        <f>IFERROR(VLOOKUP($H1301,'Gen F Exp'!$A:$E,16,FALSE),0)</f>
        <v>0</v>
      </c>
      <c r="N1301" s="42">
        <f>IFERROR(VLOOKUP($H1301,'Gen F Exp'!$A:$E,17,FALSE),0)</f>
        <v>0</v>
      </c>
      <c r="O1301" s="34">
        <f>IFERROR(VLOOKUP($H1301,'Water F Rev'!$A:$L,15,FALSE),0)</f>
        <v>0</v>
      </c>
      <c r="P1301" s="34">
        <f>IFERROR(VLOOKUP($H1301,'Water F Rev'!$A:$L,16,FALSE),0)</f>
        <v>0</v>
      </c>
      <c r="Q1301" s="42">
        <f>IFERROR(VLOOKUP($H1301,'Water F Rev'!$A:$L,17,FALSE),0)</f>
        <v>0</v>
      </c>
      <c r="R1301" s="34">
        <f>IFERROR(VLOOKUP($H1301,'Water F Exp'!$A:$K,15,FALSE),0)</f>
        <v>0</v>
      </c>
      <c r="S1301" s="34">
        <f>IFERROR(VLOOKUP($H1301,'Water F Exp'!$A:$K,16,FALSE),0)</f>
        <v>0</v>
      </c>
      <c r="T1301" s="42">
        <f>IFERROR(VLOOKUP($H1301,'Water F Exp'!$A:$K,17,FALSE),0)</f>
        <v>0</v>
      </c>
      <c r="U1301" s="34">
        <f ca="1">IFERROR(VLOOKUP($H1301,'Sewer F Rev'!$A:$E,15,FALSE),0)</f>
        <v>0</v>
      </c>
      <c r="V1301" s="34">
        <f ca="1">IFERROR(VLOOKUP($H1301,'Sewer F Rev'!$A:$E,16,FALSE),0)</f>
        <v>0</v>
      </c>
      <c r="W1301" s="42">
        <f ca="1">IFERROR(VLOOKUP($H1301,'Sewer F Rev'!$A:$E,17,FALSE),0)</f>
        <v>0</v>
      </c>
      <c r="X1301" s="34">
        <f>IFERROR(VLOOKUP($H1301,'Sewer F Exp'!$A:$B,15,FALSE),0)</f>
        <v>0</v>
      </c>
      <c r="Y1301" s="34">
        <f>IFERROR(VLOOKUP($H1301,'Sewer F Exp'!$A:$B,16,FALSE),0)</f>
        <v>0</v>
      </c>
      <c r="Z1301" s="42">
        <f>IFERROR(VLOOKUP($H1301,'Sewer F Exp'!$A:$B,17,FALSE),0)</f>
        <v>0</v>
      </c>
      <c r="AA1301" s="34">
        <f>IFERROR(VLOOKUP($H1301,'Refuse F Rev'!$A:$E,15,FALSE),0)</f>
        <v>0</v>
      </c>
      <c r="AB1301" s="34">
        <f>IFERROR(VLOOKUP($H1301,'Refuse F Rev'!$A:$E,16,FALSE),0)</f>
        <v>0</v>
      </c>
      <c r="AC1301" s="42">
        <f>IFERROR(VLOOKUP($H1301,'Refuse F Rev'!$A:$E,17,FALSE),0)</f>
        <v>0</v>
      </c>
      <c r="AD1301" s="34">
        <f>IFERROR(VLOOKUP($H1301,'Refuse F Exp'!$A:$E,15,FALSE),0)</f>
        <v>0</v>
      </c>
      <c r="AE1301" s="34">
        <f>IFERROR(VLOOKUP($H1301,'Refuse F Exp'!$A:$E,16,FALSE),0)</f>
        <v>0</v>
      </c>
      <c r="AF1301" s="42">
        <f>IFERROR(VLOOKUP($H1301,'Refuse F Exp'!$A:$E,17,FALSE),0)</f>
        <v>0</v>
      </c>
      <c r="AG1301" s="34">
        <f>IFERROR(VLOOKUP($H1301,#REF!,10,FALSE),0)</f>
        <v>0</v>
      </c>
      <c r="AH1301" s="34">
        <f>IFERROR(VLOOKUP($H1301,#REF!,11,FALSE),0)</f>
        <v>0</v>
      </c>
      <c r="AI1301" s="42">
        <f>IFERROR(VLOOKUP($H1301,#REF!,12,FALSE),0)</f>
        <v>0</v>
      </c>
      <c r="AJ1301" s="34">
        <f>IFERROR(VLOOKUP($H1301,#REF!,10,FALSE),0)</f>
        <v>0</v>
      </c>
      <c r="AK1301" s="34">
        <f>IFERROR(VLOOKUP($H1301,#REF!,11,FALSE),0)</f>
        <v>0</v>
      </c>
      <c r="AL1301" s="42">
        <f>IFERROR(VLOOKUP($H1301,#REF!,12,FALSE),0)</f>
        <v>0</v>
      </c>
      <c r="AM1301" s="34">
        <f>IFERROR(VLOOKUP($H1301,#REF!,10,FALSE),0)</f>
        <v>0</v>
      </c>
      <c r="AN1301" s="34">
        <f>IFERROR(VLOOKUP($H1301,#REF!,11,FALSE),0)</f>
        <v>0</v>
      </c>
      <c r="AO1301" s="42">
        <f>IFERROR(VLOOKUP($H1301,#REF!,12,FALSE),0)</f>
        <v>0</v>
      </c>
      <c r="AP1301" s="34">
        <f>IFERROR(VLOOKUP($H1301,#REF!,10,FALSE),0)</f>
        <v>0</v>
      </c>
      <c r="AQ1301" s="34">
        <f>IFERROR(VLOOKUP($H1301,#REF!,11,FALSE),0)</f>
        <v>0</v>
      </c>
      <c r="AR1301" s="42">
        <f>IFERROR(VLOOKUP($H1301,#REF!,12,FALSE),0)</f>
        <v>0</v>
      </c>
      <c r="AS1301" s="34">
        <f>IFERROR(VLOOKUP($H1301,#REF!,13,FALSE),0)</f>
        <v>0</v>
      </c>
      <c r="AT1301" s="34">
        <f>IFERROR(VLOOKUP($H1301,#REF!,14,FALSE),0)</f>
        <v>0</v>
      </c>
      <c r="AU1301" s="42">
        <f>IFERROR(VLOOKUP($H1301,#REF!,15,FALSE),0)</f>
        <v>0</v>
      </c>
      <c r="AV1301" s="34">
        <f>IFERROR(VLOOKUP($H1301,#REF!,15,FALSE),0)</f>
        <v>0</v>
      </c>
      <c r="AW1301" s="34">
        <f>IFERROR(VLOOKUP($H1301,#REF!,16,FALSE),0)</f>
        <v>0</v>
      </c>
      <c r="AX1301" s="42">
        <f>IFERROR(VLOOKUP($H1301,#REF!,17,FALSE),0)</f>
        <v>0</v>
      </c>
    </row>
    <row r="1302" spans="1:50" x14ac:dyDescent="0.3">
      <c r="A1302" s="33" t="str">
        <f t="shared" si="80"/>
        <v>0</v>
      </c>
      <c r="B1302" s="33">
        <f>+'R&amp;E EXPORT'!B1277</f>
        <v>0</v>
      </c>
      <c r="C1302" t="str">
        <f>IFERROR(VLOOKUP(A1302,'MCSJ Export'!A:C,3,FALSE),"")</f>
        <v/>
      </c>
      <c r="D1302" s="37">
        <f t="shared" ca="1" si="81"/>
        <v>0</v>
      </c>
      <c r="E1302" s="37">
        <f t="shared" ca="1" si="82"/>
        <v>0</v>
      </c>
      <c r="F1302" s="37">
        <f t="shared" ca="1" si="83"/>
        <v>0</v>
      </c>
      <c r="G1302" s="37"/>
      <c r="H1302" s="33">
        <f>+'R&amp;E EXPORT'!A1277</f>
        <v>0</v>
      </c>
      <c r="I1302" s="34">
        <f>IFERROR(VLOOKUP($H1302,'Gen F Rev'!$A:$M,15,FALSE),0)</f>
        <v>0</v>
      </c>
      <c r="J1302" s="34">
        <f>IFERROR(VLOOKUP($H1302,'Gen F Rev'!$A:$M,16,FALSE),0)</f>
        <v>0</v>
      </c>
      <c r="K1302" s="42">
        <f>IFERROR(VLOOKUP($H1302,'Gen F Rev'!$A:$M,17,FALSE),0)</f>
        <v>0</v>
      </c>
      <c r="L1302" s="34">
        <f>IFERROR(VLOOKUP($H1302,'Gen F Exp'!$A:$E,15,FALSE),0)</f>
        <v>0</v>
      </c>
      <c r="M1302" s="34">
        <f>IFERROR(VLOOKUP($H1302,'Gen F Exp'!$A:$E,16,FALSE),0)</f>
        <v>0</v>
      </c>
      <c r="N1302" s="42">
        <f>IFERROR(VLOOKUP($H1302,'Gen F Exp'!$A:$E,17,FALSE),0)</f>
        <v>0</v>
      </c>
      <c r="O1302" s="34">
        <f>IFERROR(VLOOKUP($H1302,'Water F Rev'!$A:$L,15,FALSE),0)</f>
        <v>0</v>
      </c>
      <c r="P1302" s="34">
        <f>IFERROR(VLOOKUP($H1302,'Water F Rev'!$A:$L,16,FALSE),0)</f>
        <v>0</v>
      </c>
      <c r="Q1302" s="42">
        <f>IFERROR(VLOOKUP($H1302,'Water F Rev'!$A:$L,17,FALSE),0)</f>
        <v>0</v>
      </c>
      <c r="R1302" s="34">
        <f>IFERROR(VLOOKUP($H1302,'Water F Exp'!$A:$K,15,FALSE),0)</f>
        <v>0</v>
      </c>
      <c r="S1302" s="34">
        <f>IFERROR(VLOOKUP($H1302,'Water F Exp'!$A:$K,16,FALSE),0)</f>
        <v>0</v>
      </c>
      <c r="T1302" s="42">
        <f>IFERROR(VLOOKUP($H1302,'Water F Exp'!$A:$K,17,FALSE),0)</f>
        <v>0</v>
      </c>
      <c r="U1302" s="34">
        <f ca="1">IFERROR(VLOOKUP($H1302,'Sewer F Rev'!$A:$E,15,FALSE),0)</f>
        <v>0</v>
      </c>
      <c r="V1302" s="34">
        <f ca="1">IFERROR(VLOOKUP($H1302,'Sewer F Rev'!$A:$E,16,FALSE),0)</f>
        <v>0</v>
      </c>
      <c r="W1302" s="42">
        <f ca="1">IFERROR(VLOOKUP($H1302,'Sewer F Rev'!$A:$E,17,FALSE),0)</f>
        <v>0</v>
      </c>
      <c r="X1302" s="34">
        <f>IFERROR(VLOOKUP($H1302,'Sewer F Exp'!$A:$B,15,FALSE),0)</f>
        <v>0</v>
      </c>
      <c r="Y1302" s="34">
        <f>IFERROR(VLOOKUP($H1302,'Sewer F Exp'!$A:$B,16,FALSE),0)</f>
        <v>0</v>
      </c>
      <c r="Z1302" s="42">
        <f>IFERROR(VLOOKUP($H1302,'Sewer F Exp'!$A:$B,17,FALSE),0)</f>
        <v>0</v>
      </c>
      <c r="AA1302" s="34">
        <f>IFERROR(VLOOKUP($H1302,'Refuse F Rev'!$A:$E,15,FALSE),0)</f>
        <v>0</v>
      </c>
      <c r="AB1302" s="34">
        <f>IFERROR(VLOOKUP($H1302,'Refuse F Rev'!$A:$E,16,FALSE),0)</f>
        <v>0</v>
      </c>
      <c r="AC1302" s="42">
        <f>IFERROR(VLOOKUP($H1302,'Refuse F Rev'!$A:$E,17,FALSE),0)</f>
        <v>0</v>
      </c>
      <c r="AD1302" s="34">
        <f>IFERROR(VLOOKUP($H1302,'Refuse F Exp'!$A:$E,15,FALSE),0)</f>
        <v>0</v>
      </c>
      <c r="AE1302" s="34">
        <f>IFERROR(VLOOKUP($H1302,'Refuse F Exp'!$A:$E,16,FALSE),0)</f>
        <v>0</v>
      </c>
      <c r="AF1302" s="42">
        <f>IFERROR(VLOOKUP($H1302,'Refuse F Exp'!$A:$E,17,FALSE),0)</f>
        <v>0</v>
      </c>
      <c r="AG1302" s="34">
        <f>IFERROR(VLOOKUP($H1302,#REF!,10,FALSE),0)</f>
        <v>0</v>
      </c>
      <c r="AH1302" s="34">
        <f>IFERROR(VLOOKUP($H1302,#REF!,11,FALSE),0)</f>
        <v>0</v>
      </c>
      <c r="AI1302" s="42">
        <f>IFERROR(VLOOKUP($H1302,#REF!,12,FALSE),0)</f>
        <v>0</v>
      </c>
      <c r="AJ1302" s="34">
        <f>IFERROR(VLOOKUP($H1302,#REF!,10,FALSE),0)</f>
        <v>0</v>
      </c>
      <c r="AK1302" s="34">
        <f>IFERROR(VLOOKUP($H1302,#REF!,11,FALSE),0)</f>
        <v>0</v>
      </c>
      <c r="AL1302" s="42">
        <f>IFERROR(VLOOKUP($H1302,#REF!,12,FALSE),0)</f>
        <v>0</v>
      </c>
      <c r="AM1302" s="34">
        <f>IFERROR(VLOOKUP($H1302,#REF!,10,FALSE),0)</f>
        <v>0</v>
      </c>
      <c r="AN1302" s="34">
        <f>IFERROR(VLOOKUP($H1302,#REF!,11,FALSE),0)</f>
        <v>0</v>
      </c>
      <c r="AO1302" s="42">
        <f>IFERROR(VLOOKUP($H1302,#REF!,12,FALSE),0)</f>
        <v>0</v>
      </c>
      <c r="AP1302" s="34">
        <f>IFERROR(VLOOKUP($H1302,#REF!,10,FALSE),0)</f>
        <v>0</v>
      </c>
      <c r="AQ1302" s="34">
        <f>IFERROR(VLOOKUP($H1302,#REF!,11,FALSE),0)</f>
        <v>0</v>
      </c>
      <c r="AR1302" s="42">
        <f>IFERROR(VLOOKUP($H1302,#REF!,12,FALSE),0)</f>
        <v>0</v>
      </c>
      <c r="AS1302" s="34">
        <f>IFERROR(VLOOKUP($H1302,#REF!,13,FALSE),0)</f>
        <v>0</v>
      </c>
      <c r="AT1302" s="34">
        <f>IFERROR(VLOOKUP($H1302,#REF!,14,FALSE),0)</f>
        <v>0</v>
      </c>
      <c r="AU1302" s="42">
        <f>IFERROR(VLOOKUP($H1302,#REF!,15,FALSE),0)</f>
        <v>0</v>
      </c>
      <c r="AV1302" s="34">
        <f>IFERROR(VLOOKUP($H1302,#REF!,15,FALSE),0)</f>
        <v>0</v>
      </c>
      <c r="AW1302" s="34">
        <f>IFERROR(VLOOKUP($H1302,#REF!,16,FALSE),0)</f>
        <v>0</v>
      </c>
      <c r="AX1302" s="42">
        <f>IFERROR(VLOOKUP($H1302,#REF!,17,FALSE),0)</f>
        <v>0</v>
      </c>
    </row>
    <row r="1303" spans="1:50" x14ac:dyDescent="0.3">
      <c r="A1303" s="33" t="str">
        <f t="shared" si="80"/>
        <v>0</v>
      </c>
      <c r="B1303" s="33">
        <f>+'R&amp;E EXPORT'!B1278</f>
        <v>0</v>
      </c>
      <c r="C1303" t="str">
        <f>IFERROR(VLOOKUP(A1303,'MCSJ Export'!A:C,3,FALSE),"")</f>
        <v/>
      </c>
      <c r="D1303" s="37">
        <f t="shared" ca="1" si="81"/>
        <v>0</v>
      </c>
      <c r="E1303" s="37">
        <f t="shared" ca="1" si="82"/>
        <v>0</v>
      </c>
      <c r="F1303" s="37">
        <f t="shared" ca="1" si="83"/>
        <v>0</v>
      </c>
      <c r="G1303" s="37"/>
      <c r="H1303" s="33">
        <f>+'R&amp;E EXPORT'!A1278</f>
        <v>0</v>
      </c>
      <c r="I1303" s="34">
        <f>IFERROR(VLOOKUP($H1303,'Gen F Rev'!$A:$M,15,FALSE),0)</f>
        <v>0</v>
      </c>
      <c r="J1303" s="34">
        <f>IFERROR(VLOOKUP($H1303,'Gen F Rev'!$A:$M,16,FALSE),0)</f>
        <v>0</v>
      </c>
      <c r="K1303" s="42">
        <f>IFERROR(VLOOKUP($H1303,'Gen F Rev'!$A:$M,17,FALSE),0)</f>
        <v>0</v>
      </c>
      <c r="L1303" s="34">
        <f>IFERROR(VLOOKUP($H1303,'Gen F Exp'!$A:$E,15,FALSE),0)</f>
        <v>0</v>
      </c>
      <c r="M1303" s="34">
        <f>IFERROR(VLOOKUP($H1303,'Gen F Exp'!$A:$E,16,FALSE),0)</f>
        <v>0</v>
      </c>
      <c r="N1303" s="42">
        <f>IFERROR(VLOOKUP($H1303,'Gen F Exp'!$A:$E,17,FALSE),0)</f>
        <v>0</v>
      </c>
      <c r="O1303" s="34">
        <f>IFERROR(VLOOKUP($H1303,'Water F Rev'!$A:$L,15,FALSE),0)</f>
        <v>0</v>
      </c>
      <c r="P1303" s="34">
        <f>IFERROR(VLOOKUP($H1303,'Water F Rev'!$A:$L,16,FALSE),0)</f>
        <v>0</v>
      </c>
      <c r="Q1303" s="42">
        <f>IFERROR(VLOOKUP($H1303,'Water F Rev'!$A:$L,17,FALSE),0)</f>
        <v>0</v>
      </c>
      <c r="R1303" s="34">
        <f>IFERROR(VLOOKUP($H1303,'Water F Exp'!$A:$K,15,FALSE),0)</f>
        <v>0</v>
      </c>
      <c r="S1303" s="34">
        <f>IFERROR(VLOOKUP($H1303,'Water F Exp'!$A:$K,16,FALSE),0)</f>
        <v>0</v>
      </c>
      <c r="T1303" s="42">
        <f>IFERROR(VLOOKUP($H1303,'Water F Exp'!$A:$K,17,FALSE),0)</f>
        <v>0</v>
      </c>
      <c r="U1303" s="34">
        <f ca="1">IFERROR(VLOOKUP($H1303,'Sewer F Rev'!$A:$E,15,FALSE),0)</f>
        <v>0</v>
      </c>
      <c r="V1303" s="34">
        <f ca="1">IFERROR(VLOOKUP($H1303,'Sewer F Rev'!$A:$E,16,FALSE),0)</f>
        <v>0</v>
      </c>
      <c r="W1303" s="42">
        <f ca="1">IFERROR(VLOOKUP($H1303,'Sewer F Rev'!$A:$E,17,FALSE),0)</f>
        <v>0</v>
      </c>
      <c r="X1303" s="34">
        <f>IFERROR(VLOOKUP($H1303,'Sewer F Exp'!$A:$B,15,FALSE),0)</f>
        <v>0</v>
      </c>
      <c r="Y1303" s="34">
        <f>IFERROR(VLOOKUP($H1303,'Sewer F Exp'!$A:$B,16,FALSE),0)</f>
        <v>0</v>
      </c>
      <c r="Z1303" s="42">
        <f>IFERROR(VLOOKUP($H1303,'Sewer F Exp'!$A:$B,17,FALSE),0)</f>
        <v>0</v>
      </c>
      <c r="AA1303" s="34">
        <f>IFERROR(VLOOKUP($H1303,'Refuse F Rev'!$A:$E,15,FALSE),0)</f>
        <v>0</v>
      </c>
      <c r="AB1303" s="34">
        <f>IFERROR(VLOOKUP($H1303,'Refuse F Rev'!$A:$E,16,FALSE),0)</f>
        <v>0</v>
      </c>
      <c r="AC1303" s="42">
        <f>IFERROR(VLOOKUP($H1303,'Refuse F Rev'!$A:$E,17,FALSE),0)</f>
        <v>0</v>
      </c>
      <c r="AD1303" s="34">
        <f>IFERROR(VLOOKUP($H1303,'Refuse F Exp'!$A:$E,15,FALSE),0)</f>
        <v>0</v>
      </c>
      <c r="AE1303" s="34">
        <f>IFERROR(VLOOKUP($H1303,'Refuse F Exp'!$A:$E,16,FALSE),0)</f>
        <v>0</v>
      </c>
      <c r="AF1303" s="42">
        <f>IFERROR(VLOOKUP($H1303,'Refuse F Exp'!$A:$E,17,FALSE),0)</f>
        <v>0</v>
      </c>
      <c r="AG1303" s="34">
        <f>IFERROR(VLOOKUP($H1303,#REF!,10,FALSE),0)</f>
        <v>0</v>
      </c>
      <c r="AH1303" s="34">
        <f>IFERROR(VLOOKUP($H1303,#REF!,11,FALSE),0)</f>
        <v>0</v>
      </c>
      <c r="AI1303" s="42">
        <f>IFERROR(VLOOKUP($H1303,#REF!,12,FALSE),0)</f>
        <v>0</v>
      </c>
      <c r="AJ1303" s="34">
        <f>IFERROR(VLOOKUP($H1303,#REF!,10,FALSE),0)</f>
        <v>0</v>
      </c>
      <c r="AK1303" s="34">
        <f>IFERROR(VLOOKUP($H1303,#REF!,11,FALSE),0)</f>
        <v>0</v>
      </c>
      <c r="AL1303" s="42">
        <f>IFERROR(VLOOKUP($H1303,#REF!,12,FALSE),0)</f>
        <v>0</v>
      </c>
      <c r="AM1303" s="34">
        <f>IFERROR(VLOOKUP($H1303,#REF!,10,FALSE),0)</f>
        <v>0</v>
      </c>
      <c r="AN1303" s="34">
        <f>IFERROR(VLOOKUP($H1303,#REF!,11,FALSE),0)</f>
        <v>0</v>
      </c>
      <c r="AO1303" s="42">
        <f>IFERROR(VLOOKUP($H1303,#REF!,12,FALSE),0)</f>
        <v>0</v>
      </c>
      <c r="AP1303" s="34">
        <f>IFERROR(VLOOKUP($H1303,#REF!,10,FALSE),0)</f>
        <v>0</v>
      </c>
      <c r="AQ1303" s="34">
        <f>IFERROR(VLOOKUP($H1303,#REF!,11,FALSE),0)</f>
        <v>0</v>
      </c>
      <c r="AR1303" s="42">
        <f>IFERROR(VLOOKUP($H1303,#REF!,12,FALSE),0)</f>
        <v>0</v>
      </c>
      <c r="AS1303" s="34">
        <f>IFERROR(VLOOKUP($H1303,#REF!,13,FALSE),0)</f>
        <v>0</v>
      </c>
      <c r="AT1303" s="34">
        <f>IFERROR(VLOOKUP($H1303,#REF!,14,FALSE),0)</f>
        <v>0</v>
      </c>
      <c r="AU1303" s="42">
        <f>IFERROR(VLOOKUP($H1303,#REF!,15,FALSE),0)</f>
        <v>0</v>
      </c>
      <c r="AV1303" s="34">
        <f>IFERROR(VLOOKUP($H1303,#REF!,15,FALSE),0)</f>
        <v>0</v>
      </c>
      <c r="AW1303" s="34">
        <f>IFERROR(VLOOKUP($H1303,#REF!,16,FALSE),0)</f>
        <v>0</v>
      </c>
      <c r="AX1303" s="42">
        <f>IFERROR(VLOOKUP($H1303,#REF!,17,FALSE),0)</f>
        <v>0</v>
      </c>
    </row>
    <row r="1304" spans="1:50" x14ac:dyDescent="0.3">
      <c r="A1304" s="33" t="str">
        <f t="shared" si="80"/>
        <v>0</v>
      </c>
      <c r="B1304" s="33">
        <f>+'R&amp;E EXPORT'!B1279</f>
        <v>0</v>
      </c>
      <c r="C1304" t="str">
        <f>IFERROR(VLOOKUP(A1304,'MCSJ Export'!A:C,3,FALSE),"")</f>
        <v/>
      </c>
      <c r="D1304" s="37">
        <f t="shared" ca="1" si="81"/>
        <v>0</v>
      </c>
      <c r="E1304" s="37">
        <f t="shared" ca="1" si="82"/>
        <v>0</v>
      </c>
      <c r="F1304" s="37">
        <f t="shared" ca="1" si="83"/>
        <v>0</v>
      </c>
      <c r="G1304" s="37"/>
      <c r="H1304" s="33">
        <f>+'R&amp;E EXPORT'!A1279</f>
        <v>0</v>
      </c>
      <c r="I1304" s="34">
        <f>IFERROR(VLOOKUP($H1304,'Gen F Rev'!$A:$M,15,FALSE),0)</f>
        <v>0</v>
      </c>
      <c r="J1304" s="34">
        <f>IFERROR(VLOOKUP($H1304,'Gen F Rev'!$A:$M,16,FALSE),0)</f>
        <v>0</v>
      </c>
      <c r="K1304" s="42">
        <f>IFERROR(VLOOKUP($H1304,'Gen F Rev'!$A:$M,17,FALSE),0)</f>
        <v>0</v>
      </c>
      <c r="L1304" s="34">
        <f>IFERROR(VLOOKUP($H1304,'Gen F Exp'!$A:$E,15,FALSE),0)</f>
        <v>0</v>
      </c>
      <c r="M1304" s="34">
        <f>IFERROR(VLOOKUP($H1304,'Gen F Exp'!$A:$E,16,FALSE),0)</f>
        <v>0</v>
      </c>
      <c r="N1304" s="42">
        <f>IFERROR(VLOOKUP($H1304,'Gen F Exp'!$A:$E,17,FALSE),0)</f>
        <v>0</v>
      </c>
      <c r="O1304" s="34">
        <f>IFERROR(VLOOKUP($H1304,'Water F Rev'!$A:$L,15,FALSE),0)</f>
        <v>0</v>
      </c>
      <c r="P1304" s="34">
        <f>IFERROR(VLOOKUP($H1304,'Water F Rev'!$A:$L,16,FALSE),0)</f>
        <v>0</v>
      </c>
      <c r="Q1304" s="42">
        <f>IFERROR(VLOOKUP($H1304,'Water F Rev'!$A:$L,17,FALSE),0)</f>
        <v>0</v>
      </c>
      <c r="R1304" s="34">
        <f>IFERROR(VLOOKUP($H1304,'Water F Exp'!$A:$K,15,FALSE),0)</f>
        <v>0</v>
      </c>
      <c r="S1304" s="34">
        <f>IFERROR(VLOOKUP($H1304,'Water F Exp'!$A:$K,16,FALSE),0)</f>
        <v>0</v>
      </c>
      <c r="T1304" s="42">
        <f>IFERROR(VLOOKUP($H1304,'Water F Exp'!$A:$K,17,FALSE),0)</f>
        <v>0</v>
      </c>
      <c r="U1304" s="34">
        <f ca="1">IFERROR(VLOOKUP($H1304,'Sewer F Rev'!$A:$E,15,FALSE),0)</f>
        <v>0</v>
      </c>
      <c r="V1304" s="34">
        <f ca="1">IFERROR(VLOOKUP($H1304,'Sewer F Rev'!$A:$E,16,FALSE),0)</f>
        <v>0</v>
      </c>
      <c r="W1304" s="42">
        <f ca="1">IFERROR(VLOOKUP($H1304,'Sewer F Rev'!$A:$E,17,FALSE),0)</f>
        <v>0</v>
      </c>
      <c r="X1304" s="34">
        <f>IFERROR(VLOOKUP($H1304,'Sewer F Exp'!$A:$B,15,FALSE),0)</f>
        <v>0</v>
      </c>
      <c r="Y1304" s="34">
        <f>IFERROR(VLOOKUP($H1304,'Sewer F Exp'!$A:$B,16,FALSE),0)</f>
        <v>0</v>
      </c>
      <c r="Z1304" s="42">
        <f>IFERROR(VLOOKUP($H1304,'Sewer F Exp'!$A:$B,17,FALSE),0)</f>
        <v>0</v>
      </c>
      <c r="AA1304" s="34">
        <f>IFERROR(VLOOKUP($H1304,'Refuse F Rev'!$A:$E,15,FALSE),0)</f>
        <v>0</v>
      </c>
      <c r="AB1304" s="34">
        <f>IFERROR(VLOOKUP($H1304,'Refuse F Rev'!$A:$E,16,FALSE),0)</f>
        <v>0</v>
      </c>
      <c r="AC1304" s="42">
        <f>IFERROR(VLOOKUP($H1304,'Refuse F Rev'!$A:$E,17,FALSE),0)</f>
        <v>0</v>
      </c>
      <c r="AD1304" s="34">
        <f>IFERROR(VLOOKUP($H1304,'Refuse F Exp'!$A:$E,15,FALSE),0)</f>
        <v>0</v>
      </c>
      <c r="AE1304" s="34">
        <f>IFERROR(VLOOKUP($H1304,'Refuse F Exp'!$A:$E,16,FALSE),0)</f>
        <v>0</v>
      </c>
      <c r="AF1304" s="42">
        <f>IFERROR(VLOOKUP($H1304,'Refuse F Exp'!$A:$E,17,FALSE),0)</f>
        <v>0</v>
      </c>
      <c r="AG1304" s="34">
        <f>IFERROR(VLOOKUP($H1304,#REF!,10,FALSE),0)</f>
        <v>0</v>
      </c>
      <c r="AH1304" s="34">
        <f>IFERROR(VLOOKUP($H1304,#REF!,11,FALSE),0)</f>
        <v>0</v>
      </c>
      <c r="AI1304" s="42">
        <f>IFERROR(VLOOKUP($H1304,#REF!,12,FALSE),0)</f>
        <v>0</v>
      </c>
      <c r="AJ1304" s="34">
        <f>IFERROR(VLOOKUP($H1304,#REF!,10,FALSE),0)</f>
        <v>0</v>
      </c>
      <c r="AK1304" s="34">
        <f>IFERROR(VLOOKUP($H1304,#REF!,11,FALSE),0)</f>
        <v>0</v>
      </c>
      <c r="AL1304" s="42">
        <f>IFERROR(VLOOKUP($H1304,#REF!,12,FALSE),0)</f>
        <v>0</v>
      </c>
      <c r="AM1304" s="34">
        <f>IFERROR(VLOOKUP($H1304,#REF!,10,FALSE),0)</f>
        <v>0</v>
      </c>
      <c r="AN1304" s="34">
        <f>IFERROR(VLOOKUP($H1304,#REF!,11,FALSE),0)</f>
        <v>0</v>
      </c>
      <c r="AO1304" s="42">
        <f>IFERROR(VLOOKUP($H1304,#REF!,12,FALSE),0)</f>
        <v>0</v>
      </c>
      <c r="AP1304" s="34">
        <f>IFERROR(VLOOKUP($H1304,#REF!,10,FALSE),0)</f>
        <v>0</v>
      </c>
      <c r="AQ1304" s="34">
        <f>IFERROR(VLOOKUP($H1304,#REF!,11,FALSE),0)</f>
        <v>0</v>
      </c>
      <c r="AR1304" s="42">
        <f>IFERROR(VLOOKUP($H1304,#REF!,12,FALSE),0)</f>
        <v>0</v>
      </c>
      <c r="AS1304" s="34">
        <f>IFERROR(VLOOKUP($H1304,#REF!,13,FALSE),0)</f>
        <v>0</v>
      </c>
      <c r="AT1304" s="34">
        <f>IFERROR(VLOOKUP($H1304,#REF!,14,FALSE),0)</f>
        <v>0</v>
      </c>
      <c r="AU1304" s="42">
        <f>IFERROR(VLOOKUP($H1304,#REF!,15,FALSE),0)</f>
        <v>0</v>
      </c>
      <c r="AV1304" s="34">
        <f>IFERROR(VLOOKUP($H1304,#REF!,15,FALSE),0)</f>
        <v>0</v>
      </c>
      <c r="AW1304" s="34">
        <f>IFERROR(VLOOKUP($H1304,#REF!,16,FALSE),0)</f>
        <v>0</v>
      </c>
      <c r="AX1304" s="42">
        <f>IFERROR(VLOOKUP($H1304,#REF!,17,FALSE),0)</f>
        <v>0</v>
      </c>
    </row>
    <row r="1305" spans="1:50" x14ac:dyDescent="0.3">
      <c r="A1305" s="33" t="str">
        <f t="shared" si="80"/>
        <v>0</v>
      </c>
      <c r="B1305" s="33">
        <f>+'R&amp;E EXPORT'!B1280</f>
        <v>0</v>
      </c>
      <c r="C1305" t="str">
        <f>IFERROR(VLOOKUP(A1305,'MCSJ Export'!A:C,3,FALSE),"")</f>
        <v/>
      </c>
      <c r="D1305" s="37">
        <f t="shared" ca="1" si="81"/>
        <v>0</v>
      </c>
      <c r="E1305" s="37">
        <f t="shared" ca="1" si="82"/>
        <v>0</v>
      </c>
      <c r="F1305" s="37">
        <f t="shared" ca="1" si="83"/>
        <v>0</v>
      </c>
      <c r="G1305" s="37"/>
      <c r="H1305" s="33">
        <f>+'R&amp;E EXPORT'!A1280</f>
        <v>0</v>
      </c>
      <c r="I1305" s="34">
        <f>IFERROR(VLOOKUP($H1305,'Gen F Rev'!$A:$M,15,FALSE),0)</f>
        <v>0</v>
      </c>
      <c r="J1305" s="34">
        <f>IFERROR(VLOOKUP($H1305,'Gen F Rev'!$A:$M,16,FALSE),0)</f>
        <v>0</v>
      </c>
      <c r="K1305" s="42">
        <f>IFERROR(VLOOKUP($H1305,'Gen F Rev'!$A:$M,17,FALSE),0)</f>
        <v>0</v>
      </c>
      <c r="L1305" s="34">
        <f>IFERROR(VLOOKUP($H1305,'Gen F Exp'!$A:$E,15,FALSE),0)</f>
        <v>0</v>
      </c>
      <c r="M1305" s="34">
        <f>IFERROR(VLOOKUP($H1305,'Gen F Exp'!$A:$E,16,FALSE),0)</f>
        <v>0</v>
      </c>
      <c r="N1305" s="42">
        <f>IFERROR(VLOOKUP($H1305,'Gen F Exp'!$A:$E,17,FALSE),0)</f>
        <v>0</v>
      </c>
      <c r="O1305" s="34">
        <f>IFERROR(VLOOKUP($H1305,'Water F Rev'!$A:$L,15,FALSE),0)</f>
        <v>0</v>
      </c>
      <c r="P1305" s="34">
        <f>IFERROR(VLOOKUP($H1305,'Water F Rev'!$A:$L,16,FALSE),0)</f>
        <v>0</v>
      </c>
      <c r="Q1305" s="42">
        <f>IFERROR(VLOOKUP($H1305,'Water F Rev'!$A:$L,17,FALSE),0)</f>
        <v>0</v>
      </c>
      <c r="R1305" s="34">
        <f>IFERROR(VLOOKUP($H1305,'Water F Exp'!$A:$K,15,FALSE),0)</f>
        <v>0</v>
      </c>
      <c r="S1305" s="34">
        <f>IFERROR(VLOOKUP($H1305,'Water F Exp'!$A:$K,16,FALSE),0)</f>
        <v>0</v>
      </c>
      <c r="T1305" s="42">
        <f>IFERROR(VLOOKUP($H1305,'Water F Exp'!$A:$K,17,FALSE),0)</f>
        <v>0</v>
      </c>
      <c r="U1305" s="34">
        <f ca="1">IFERROR(VLOOKUP($H1305,'Sewer F Rev'!$A:$E,15,FALSE),0)</f>
        <v>0</v>
      </c>
      <c r="V1305" s="34">
        <f ca="1">IFERROR(VLOOKUP($H1305,'Sewer F Rev'!$A:$E,16,FALSE),0)</f>
        <v>0</v>
      </c>
      <c r="W1305" s="42">
        <f ca="1">IFERROR(VLOOKUP($H1305,'Sewer F Rev'!$A:$E,17,FALSE),0)</f>
        <v>0</v>
      </c>
      <c r="X1305" s="34">
        <f>IFERROR(VLOOKUP($H1305,'Sewer F Exp'!$A:$B,15,FALSE),0)</f>
        <v>0</v>
      </c>
      <c r="Y1305" s="34">
        <f>IFERROR(VLOOKUP($H1305,'Sewer F Exp'!$A:$B,16,FALSE),0)</f>
        <v>0</v>
      </c>
      <c r="Z1305" s="42">
        <f>IFERROR(VLOOKUP($H1305,'Sewer F Exp'!$A:$B,17,FALSE),0)</f>
        <v>0</v>
      </c>
      <c r="AA1305" s="34">
        <f>IFERROR(VLOOKUP($H1305,'Refuse F Rev'!$A:$E,15,FALSE),0)</f>
        <v>0</v>
      </c>
      <c r="AB1305" s="34">
        <f>IFERROR(VLOOKUP($H1305,'Refuse F Rev'!$A:$E,16,FALSE),0)</f>
        <v>0</v>
      </c>
      <c r="AC1305" s="42">
        <f>IFERROR(VLOOKUP($H1305,'Refuse F Rev'!$A:$E,17,FALSE),0)</f>
        <v>0</v>
      </c>
      <c r="AD1305" s="34">
        <f>IFERROR(VLOOKUP($H1305,'Refuse F Exp'!$A:$E,15,FALSE),0)</f>
        <v>0</v>
      </c>
      <c r="AE1305" s="34">
        <f>IFERROR(VLOOKUP($H1305,'Refuse F Exp'!$A:$E,16,FALSE),0)</f>
        <v>0</v>
      </c>
      <c r="AF1305" s="42">
        <f>IFERROR(VLOOKUP($H1305,'Refuse F Exp'!$A:$E,17,FALSE),0)</f>
        <v>0</v>
      </c>
      <c r="AG1305" s="34">
        <f>IFERROR(VLOOKUP($H1305,#REF!,10,FALSE),0)</f>
        <v>0</v>
      </c>
      <c r="AH1305" s="34">
        <f>IFERROR(VLOOKUP($H1305,#REF!,11,FALSE),0)</f>
        <v>0</v>
      </c>
      <c r="AI1305" s="42">
        <f>IFERROR(VLOOKUP($H1305,#REF!,12,FALSE),0)</f>
        <v>0</v>
      </c>
      <c r="AJ1305" s="34">
        <f>IFERROR(VLOOKUP($H1305,#REF!,10,FALSE),0)</f>
        <v>0</v>
      </c>
      <c r="AK1305" s="34">
        <f>IFERROR(VLOOKUP($H1305,#REF!,11,FALSE),0)</f>
        <v>0</v>
      </c>
      <c r="AL1305" s="42">
        <f>IFERROR(VLOOKUP($H1305,#REF!,12,FALSE),0)</f>
        <v>0</v>
      </c>
      <c r="AM1305" s="34">
        <f>IFERROR(VLOOKUP($H1305,#REF!,10,FALSE),0)</f>
        <v>0</v>
      </c>
      <c r="AN1305" s="34">
        <f>IFERROR(VLOOKUP($H1305,#REF!,11,FALSE),0)</f>
        <v>0</v>
      </c>
      <c r="AO1305" s="42">
        <f>IFERROR(VLOOKUP($H1305,#REF!,12,FALSE),0)</f>
        <v>0</v>
      </c>
      <c r="AP1305" s="34">
        <f>IFERROR(VLOOKUP($H1305,#REF!,10,FALSE),0)</f>
        <v>0</v>
      </c>
      <c r="AQ1305" s="34">
        <f>IFERROR(VLOOKUP($H1305,#REF!,11,FALSE),0)</f>
        <v>0</v>
      </c>
      <c r="AR1305" s="42">
        <f>IFERROR(VLOOKUP($H1305,#REF!,12,FALSE),0)</f>
        <v>0</v>
      </c>
      <c r="AS1305" s="34">
        <f>IFERROR(VLOOKUP($H1305,#REF!,13,FALSE),0)</f>
        <v>0</v>
      </c>
      <c r="AT1305" s="34">
        <f>IFERROR(VLOOKUP($H1305,#REF!,14,FALSE),0)</f>
        <v>0</v>
      </c>
      <c r="AU1305" s="42">
        <f>IFERROR(VLOOKUP($H1305,#REF!,15,FALSE),0)</f>
        <v>0</v>
      </c>
      <c r="AV1305" s="34">
        <f>IFERROR(VLOOKUP($H1305,#REF!,15,FALSE),0)</f>
        <v>0</v>
      </c>
      <c r="AW1305" s="34">
        <f>IFERROR(VLOOKUP($H1305,#REF!,16,FALSE),0)</f>
        <v>0</v>
      </c>
      <c r="AX1305" s="42">
        <f>IFERROR(VLOOKUP($H1305,#REF!,17,FALSE),0)</f>
        <v>0</v>
      </c>
    </row>
    <row r="1306" spans="1:50" x14ac:dyDescent="0.3">
      <c r="A1306" s="33" t="str">
        <f t="shared" si="80"/>
        <v>0</v>
      </c>
      <c r="B1306" s="33">
        <f>+'R&amp;E EXPORT'!B1281</f>
        <v>0</v>
      </c>
      <c r="C1306" t="str">
        <f>IFERROR(VLOOKUP(A1306,'MCSJ Export'!A:C,3,FALSE),"")</f>
        <v/>
      </c>
      <c r="D1306" s="37">
        <f t="shared" ca="1" si="81"/>
        <v>0</v>
      </c>
      <c r="E1306" s="37">
        <f t="shared" ca="1" si="82"/>
        <v>0</v>
      </c>
      <c r="F1306" s="37">
        <f t="shared" ca="1" si="83"/>
        <v>0</v>
      </c>
      <c r="G1306" s="37"/>
      <c r="H1306" s="33">
        <f>+'R&amp;E EXPORT'!A1281</f>
        <v>0</v>
      </c>
      <c r="I1306" s="34">
        <f>IFERROR(VLOOKUP($H1306,'Gen F Rev'!$A:$M,15,FALSE),0)</f>
        <v>0</v>
      </c>
      <c r="J1306" s="34">
        <f>IFERROR(VLOOKUP($H1306,'Gen F Rev'!$A:$M,16,FALSE),0)</f>
        <v>0</v>
      </c>
      <c r="K1306" s="42">
        <f>IFERROR(VLOOKUP($H1306,'Gen F Rev'!$A:$M,17,FALSE),0)</f>
        <v>0</v>
      </c>
      <c r="L1306" s="34">
        <f>IFERROR(VLOOKUP($H1306,'Gen F Exp'!$A:$E,15,FALSE),0)</f>
        <v>0</v>
      </c>
      <c r="M1306" s="34">
        <f>IFERROR(VLOOKUP($H1306,'Gen F Exp'!$A:$E,16,FALSE),0)</f>
        <v>0</v>
      </c>
      <c r="N1306" s="42">
        <f>IFERROR(VLOOKUP($H1306,'Gen F Exp'!$A:$E,17,FALSE),0)</f>
        <v>0</v>
      </c>
      <c r="O1306" s="34">
        <f>IFERROR(VLOOKUP($H1306,'Water F Rev'!$A:$L,15,FALSE),0)</f>
        <v>0</v>
      </c>
      <c r="P1306" s="34">
        <f>IFERROR(VLOOKUP($H1306,'Water F Rev'!$A:$L,16,FALSE),0)</f>
        <v>0</v>
      </c>
      <c r="Q1306" s="42">
        <f>IFERROR(VLOOKUP($H1306,'Water F Rev'!$A:$L,17,FALSE),0)</f>
        <v>0</v>
      </c>
      <c r="R1306" s="34">
        <f>IFERROR(VLOOKUP($H1306,'Water F Exp'!$A:$K,15,FALSE),0)</f>
        <v>0</v>
      </c>
      <c r="S1306" s="34">
        <f>IFERROR(VLOOKUP($H1306,'Water F Exp'!$A:$K,16,FALSE),0)</f>
        <v>0</v>
      </c>
      <c r="T1306" s="42">
        <f>IFERROR(VLOOKUP($H1306,'Water F Exp'!$A:$K,17,FALSE),0)</f>
        <v>0</v>
      </c>
      <c r="U1306" s="34">
        <f ca="1">IFERROR(VLOOKUP($H1306,'Sewer F Rev'!$A:$E,15,FALSE),0)</f>
        <v>0</v>
      </c>
      <c r="V1306" s="34">
        <f ca="1">IFERROR(VLOOKUP($H1306,'Sewer F Rev'!$A:$E,16,FALSE),0)</f>
        <v>0</v>
      </c>
      <c r="W1306" s="42">
        <f ca="1">IFERROR(VLOOKUP($H1306,'Sewer F Rev'!$A:$E,17,FALSE),0)</f>
        <v>0</v>
      </c>
      <c r="X1306" s="34">
        <f>IFERROR(VLOOKUP($H1306,'Sewer F Exp'!$A:$B,15,FALSE),0)</f>
        <v>0</v>
      </c>
      <c r="Y1306" s="34">
        <f>IFERROR(VLOOKUP($H1306,'Sewer F Exp'!$A:$B,16,FALSE),0)</f>
        <v>0</v>
      </c>
      <c r="Z1306" s="42">
        <f>IFERROR(VLOOKUP($H1306,'Sewer F Exp'!$A:$B,17,FALSE),0)</f>
        <v>0</v>
      </c>
      <c r="AA1306" s="34">
        <f>IFERROR(VLOOKUP($H1306,'Refuse F Rev'!$A:$E,15,FALSE),0)</f>
        <v>0</v>
      </c>
      <c r="AB1306" s="34">
        <f>IFERROR(VLOOKUP($H1306,'Refuse F Rev'!$A:$E,16,FALSE),0)</f>
        <v>0</v>
      </c>
      <c r="AC1306" s="42">
        <f>IFERROR(VLOOKUP($H1306,'Refuse F Rev'!$A:$E,17,FALSE),0)</f>
        <v>0</v>
      </c>
      <c r="AD1306" s="34">
        <f>IFERROR(VLOOKUP($H1306,'Refuse F Exp'!$A:$E,15,FALSE),0)</f>
        <v>0</v>
      </c>
      <c r="AE1306" s="34">
        <f>IFERROR(VLOOKUP($H1306,'Refuse F Exp'!$A:$E,16,FALSE),0)</f>
        <v>0</v>
      </c>
      <c r="AF1306" s="42">
        <f>IFERROR(VLOOKUP($H1306,'Refuse F Exp'!$A:$E,17,FALSE),0)</f>
        <v>0</v>
      </c>
      <c r="AG1306" s="34">
        <f>IFERROR(VLOOKUP($H1306,#REF!,10,FALSE),0)</f>
        <v>0</v>
      </c>
      <c r="AH1306" s="34">
        <f>IFERROR(VLOOKUP($H1306,#REF!,11,FALSE),0)</f>
        <v>0</v>
      </c>
      <c r="AI1306" s="42">
        <f>IFERROR(VLOOKUP($H1306,#REF!,12,FALSE),0)</f>
        <v>0</v>
      </c>
      <c r="AJ1306" s="34">
        <f>IFERROR(VLOOKUP($H1306,#REF!,10,FALSE),0)</f>
        <v>0</v>
      </c>
      <c r="AK1306" s="34">
        <f>IFERROR(VLOOKUP($H1306,#REF!,11,FALSE),0)</f>
        <v>0</v>
      </c>
      <c r="AL1306" s="42">
        <f>IFERROR(VLOOKUP($H1306,#REF!,12,FALSE),0)</f>
        <v>0</v>
      </c>
      <c r="AM1306" s="34">
        <f>IFERROR(VLOOKUP($H1306,#REF!,10,FALSE),0)</f>
        <v>0</v>
      </c>
      <c r="AN1306" s="34">
        <f>IFERROR(VLOOKUP($H1306,#REF!,11,FALSE),0)</f>
        <v>0</v>
      </c>
      <c r="AO1306" s="42">
        <f>IFERROR(VLOOKUP($H1306,#REF!,12,FALSE),0)</f>
        <v>0</v>
      </c>
      <c r="AP1306" s="34">
        <f>IFERROR(VLOOKUP($H1306,#REF!,10,FALSE),0)</f>
        <v>0</v>
      </c>
      <c r="AQ1306" s="34">
        <f>IFERROR(VLOOKUP($H1306,#REF!,11,FALSE),0)</f>
        <v>0</v>
      </c>
      <c r="AR1306" s="42">
        <f>IFERROR(VLOOKUP($H1306,#REF!,12,FALSE),0)</f>
        <v>0</v>
      </c>
      <c r="AS1306" s="34">
        <f>IFERROR(VLOOKUP($H1306,#REF!,13,FALSE),0)</f>
        <v>0</v>
      </c>
      <c r="AT1306" s="34">
        <f>IFERROR(VLOOKUP($H1306,#REF!,14,FALSE),0)</f>
        <v>0</v>
      </c>
      <c r="AU1306" s="42">
        <f>IFERROR(VLOOKUP($H1306,#REF!,15,FALSE),0)</f>
        <v>0</v>
      </c>
      <c r="AV1306" s="34">
        <f>IFERROR(VLOOKUP($H1306,#REF!,15,FALSE),0)</f>
        <v>0</v>
      </c>
      <c r="AW1306" s="34">
        <f>IFERROR(VLOOKUP($H1306,#REF!,16,FALSE),0)</f>
        <v>0</v>
      </c>
      <c r="AX1306" s="42">
        <f>IFERROR(VLOOKUP($H1306,#REF!,17,FALSE),0)</f>
        <v>0</v>
      </c>
    </row>
    <row r="1307" spans="1:50" x14ac:dyDescent="0.3">
      <c r="A1307" s="33" t="str">
        <f t="shared" si="80"/>
        <v>0</v>
      </c>
      <c r="B1307" s="33">
        <f>+'R&amp;E EXPORT'!B1282</f>
        <v>0</v>
      </c>
      <c r="C1307" t="str">
        <f>IFERROR(VLOOKUP(A1307,'MCSJ Export'!A:C,3,FALSE),"")</f>
        <v/>
      </c>
      <c r="D1307" s="37">
        <f t="shared" ca="1" si="81"/>
        <v>0</v>
      </c>
      <c r="E1307" s="37">
        <f t="shared" ca="1" si="82"/>
        <v>0</v>
      </c>
      <c r="F1307" s="37">
        <f t="shared" ca="1" si="83"/>
        <v>0</v>
      </c>
      <c r="G1307" s="37"/>
      <c r="H1307" s="33">
        <f>+'R&amp;E EXPORT'!A1282</f>
        <v>0</v>
      </c>
      <c r="I1307" s="34">
        <f>IFERROR(VLOOKUP($H1307,'Gen F Rev'!$A:$M,15,FALSE),0)</f>
        <v>0</v>
      </c>
      <c r="J1307" s="34">
        <f>IFERROR(VLOOKUP($H1307,'Gen F Rev'!$A:$M,16,FALSE),0)</f>
        <v>0</v>
      </c>
      <c r="K1307" s="42">
        <f>IFERROR(VLOOKUP($H1307,'Gen F Rev'!$A:$M,17,FALSE),0)</f>
        <v>0</v>
      </c>
      <c r="L1307" s="34">
        <f>IFERROR(VLOOKUP($H1307,'Gen F Exp'!$A:$E,15,FALSE),0)</f>
        <v>0</v>
      </c>
      <c r="M1307" s="34">
        <f>IFERROR(VLOOKUP($H1307,'Gen F Exp'!$A:$E,16,FALSE),0)</f>
        <v>0</v>
      </c>
      <c r="N1307" s="42">
        <f>IFERROR(VLOOKUP($H1307,'Gen F Exp'!$A:$E,17,FALSE),0)</f>
        <v>0</v>
      </c>
      <c r="O1307" s="34">
        <f>IFERROR(VLOOKUP($H1307,'Water F Rev'!$A:$L,15,FALSE),0)</f>
        <v>0</v>
      </c>
      <c r="P1307" s="34">
        <f>IFERROR(VLOOKUP($H1307,'Water F Rev'!$A:$L,16,FALSE),0)</f>
        <v>0</v>
      </c>
      <c r="Q1307" s="42">
        <f>IFERROR(VLOOKUP($H1307,'Water F Rev'!$A:$L,17,FALSE),0)</f>
        <v>0</v>
      </c>
      <c r="R1307" s="34">
        <f>IFERROR(VLOOKUP($H1307,'Water F Exp'!$A:$K,15,FALSE),0)</f>
        <v>0</v>
      </c>
      <c r="S1307" s="34">
        <f>IFERROR(VLOOKUP($H1307,'Water F Exp'!$A:$K,16,FALSE),0)</f>
        <v>0</v>
      </c>
      <c r="T1307" s="42">
        <f>IFERROR(VLOOKUP($H1307,'Water F Exp'!$A:$K,17,FALSE),0)</f>
        <v>0</v>
      </c>
      <c r="U1307" s="34">
        <f ca="1">IFERROR(VLOOKUP($H1307,'Sewer F Rev'!$A:$E,15,FALSE),0)</f>
        <v>0</v>
      </c>
      <c r="V1307" s="34">
        <f ca="1">IFERROR(VLOOKUP($H1307,'Sewer F Rev'!$A:$E,16,FALSE),0)</f>
        <v>0</v>
      </c>
      <c r="W1307" s="42">
        <f ca="1">IFERROR(VLOOKUP($H1307,'Sewer F Rev'!$A:$E,17,FALSE),0)</f>
        <v>0</v>
      </c>
      <c r="X1307" s="34">
        <f>IFERROR(VLOOKUP($H1307,'Sewer F Exp'!$A:$B,15,FALSE),0)</f>
        <v>0</v>
      </c>
      <c r="Y1307" s="34">
        <f>IFERROR(VLOOKUP($H1307,'Sewer F Exp'!$A:$B,16,FALSE),0)</f>
        <v>0</v>
      </c>
      <c r="Z1307" s="42">
        <f>IFERROR(VLOOKUP($H1307,'Sewer F Exp'!$A:$B,17,FALSE),0)</f>
        <v>0</v>
      </c>
      <c r="AA1307" s="34">
        <f>IFERROR(VLOOKUP($H1307,'Refuse F Rev'!$A:$E,15,FALSE),0)</f>
        <v>0</v>
      </c>
      <c r="AB1307" s="34">
        <f>IFERROR(VLOOKUP($H1307,'Refuse F Rev'!$A:$E,16,FALSE),0)</f>
        <v>0</v>
      </c>
      <c r="AC1307" s="42">
        <f>IFERROR(VLOOKUP($H1307,'Refuse F Rev'!$A:$E,17,FALSE),0)</f>
        <v>0</v>
      </c>
      <c r="AD1307" s="34">
        <f>IFERROR(VLOOKUP($H1307,'Refuse F Exp'!$A:$E,15,FALSE),0)</f>
        <v>0</v>
      </c>
      <c r="AE1307" s="34">
        <f>IFERROR(VLOOKUP($H1307,'Refuse F Exp'!$A:$E,16,FALSE),0)</f>
        <v>0</v>
      </c>
      <c r="AF1307" s="42">
        <f>IFERROR(VLOOKUP($H1307,'Refuse F Exp'!$A:$E,17,FALSE),0)</f>
        <v>0</v>
      </c>
      <c r="AG1307" s="34">
        <f>IFERROR(VLOOKUP($H1307,#REF!,10,FALSE),0)</f>
        <v>0</v>
      </c>
      <c r="AH1307" s="34">
        <f>IFERROR(VLOOKUP($H1307,#REF!,11,FALSE),0)</f>
        <v>0</v>
      </c>
      <c r="AI1307" s="42">
        <f>IFERROR(VLOOKUP($H1307,#REF!,12,FALSE),0)</f>
        <v>0</v>
      </c>
      <c r="AJ1307" s="34">
        <f>IFERROR(VLOOKUP($H1307,#REF!,10,FALSE),0)</f>
        <v>0</v>
      </c>
      <c r="AK1307" s="34">
        <f>IFERROR(VLOOKUP($H1307,#REF!,11,FALSE),0)</f>
        <v>0</v>
      </c>
      <c r="AL1307" s="42">
        <f>IFERROR(VLOOKUP($H1307,#REF!,12,FALSE),0)</f>
        <v>0</v>
      </c>
      <c r="AM1307" s="34">
        <f>IFERROR(VLOOKUP($H1307,#REF!,10,FALSE),0)</f>
        <v>0</v>
      </c>
      <c r="AN1307" s="34">
        <f>IFERROR(VLOOKUP($H1307,#REF!,11,FALSE),0)</f>
        <v>0</v>
      </c>
      <c r="AO1307" s="42">
        <f>IFERROR(VLOOKUP($H1307,#REF!,12,FALSE),0)</f>
        <v>0</v>
      </c>
      <c r="AP1307" s="34">
        <f>IFERROR(VLOOKUP($H1307,#REF!,10,FALSE),0)</f>
        <v>0</v>
      </c>
      <c r="AQ1307" s="34">
        <f>IFERROR(VLOOKUP($H1307,#REF!,11,FALSE),0)</f>
        <v>0</v>
      </c>
      <c r="AR1307" s="42">
        <f>IFERROR(VLOOKUP($H1307,#REF!,12,FALSE),0)</f>
        <v>0</v>
      </c>
      <c r="AS1307" s="34">
        <f>IFERROR(VLOOKUP($H1307,#REF!,13,FALSE),0)</f>
        <v>0</v>
      </c>
      <c r="AT1307" s="34">
        <f>IFERROR(VLOOKUP($H1307,#REF!,14,FALSE),0)</f>
        <v>0</v>
      </c>
      <c r="AU1307" s="42">
        <f>IFERROR(VLOOKUP($H1307,#REF!,15,FALSE),0)</f>
        <v>0</v>
      </c>
      <c r="AV1307" s="34">
        <f>IFERROR(VLOOKUP($H1307,#REF!,15,FALSE),0)</f>
        <v>0</v>
      </c>
      <c r="AW1307" s="34">
        <f>IFERROR(VLOOKUP($H1307,#REF!,16,FALSE),0)</f>
        <v>0</v>
      </c>
      <c r="AX1307" s="42">
        <f>IFERROR(VLOOKUP($H1307,#REF!,17,FALSE),0)</f>
        <v>0</v>
      </c>
    </row>
    <row r="1308" spans="1:50" x14ac:dyDescent="0.3">
      <c r="A1308" s="33" t="str">
        <f t="shared" si="80"/>
        <v>0</v>
      </c>
      <c r="B1308" s="33">
        <f>+'R&amp;E EXPORT'!B1283</f>
        <v>0</v>
      </c>
      <c r="C1308" t="str">
        <f>IFERROR(VLOOKUP(A1308,'MCSJ Export'!A:C,3,FALSE),"")</f>
        <v/>
      </c>
      <c r="D1308" s="37">
        <f t="shared" ca="1" si="81"/>
        <v>0</v>
      </c>
      <c r="E1308" s="37">
        <f t="shared" ca="1" si="82"/>
        <v>0</v>
      </c>
      <c r="F1308" s="37">
        <f t="shared" ca="1" si="83"/>
        <v>0</v>
      </c>
      <c r="G1308" s="37"/>
      <c r="H1308" s="33">
        <f>+'R&amp;E EXPORT'!A1283</f>
        <v>0</v>
      </c>
      <c r="I1308" s="34">
        <f>IFERROR(VLOOKUP($H1308,'Gen F Rev'!$A:$M,15,FALSE),0)</f>
        <v>0</v>
      </c>
      <c r="J1308" s="34">
        <f>IFERROR(VLOOKUP($H1308,'Gen F Rev'!$A:$M,16,FALSE),0)</f>
        <v>0</v>
      </c>
      <c r="K1308" s="42">
        <f>IFERROR(VLOOKUP($H1308,'Gen F Rev'!$A:$M,17,FALSE),0)</f>
        <v>0</v>
      </c>
      <c r="L1308" s="34">
        <f>IFERROR(VLOOKUP($H1308,'Gen F Exp'!$A:$E,15,FALSE),0)</f>
        <v>0</v>
      </c>
      <c r="M1308" s="34">
        <f>IFERROR(VLOOKUP($H1308,'Gen F Exp'!$A:$E,16,FALSE),0)</f>
        <v>0</v>
      </c>
      <c r="N1308" s="42">
        <f>IFERROR(VLOOKUP($H1308,'Gen F Exp'!$A:$E,17,FALSE),0)</f>
        <v>0</v>
      </c>
      <c r="O1308" s="34">
        <f>IFERROR(VLOOKUP($H1308,'Water F Rev'!$A:$L,15,FALSE),0)</f>
        <v>0</v>
      </c>
      <c r="P1308" s="34">
        <f>IFERROR(VLOOKUP($H1308,'Water F Rev'!$A:$L,16,FALSE),0)</f>
        <v>0</v>
      </c>
      <c r="Q1308" s="42">
        <f>IFERROR(VLOOKUP($H1308,'Water F Rev'!$A:$L,17,FALSE),0)</f>
        <v>0</v>
      </c>
      <c r="R1308" s="34">
        <f>IFERROR(VLOOKUP($H1308,'Water F Exp'!$A:$K,15,FALSE),0)</f>
        <v>0</v>
      </c>
      <c r="S1308" s="34">
        <f>IFERROR(VLOOKUP($H1308,'Water F Exp'!$A:$K,16,FALSE),0)</f>
        <v>0</v>
      </c>
      <c r="T1308" s="42">
        <f>IFERROR(VLOOKUP($H1308,'Water F Exp'!$A:$K,17,FALSE),0)</f>
        <v>0</v>
      </c>
      <c r="U1308" s="34">
        <f ca="1">IFERROR(VLOOKUP($H1308,'Sewer F Rev'!$A:$E,15,FALSE),0)</f>
        <v>0</v>
      </c>
      <c r="V1308" s="34">
        <f ca="1">IFERROR(VLOOKUP($H1308,'Sewer F Rev'!$A:$E,16,FALSE),0)</f>
        <v>0</v>
      </c>
      <c r="W1308" s="42">
        <f ca="1">IFERROR(VLOOKUP($H1308,'Sewer F Rev'!$A:$E,17,FALSE),0)</f>
        <v>0</v>
      </c>
      <c r="X1308" s="34">
        <f>IFERROR(VLOOKUP($H1308,'Sewer F Exp'!$A:$B,15,FALSE),0)</f>
        <v>0</v>
      </c>
      <c r="Y1308" s="34">
        <f>IFERROR(VLOOKUP($H1308,'Sewer F Exp'!$A:$B,16,FALSE),0)</f>
        <v>0</v>
      </c>
      <c r="Z1308" s="42">
        <f>IFERROR(VLOOKUP($H1308,'Sewer F Exp'!$A:$B,17,FALSE),0)</f>
        <v>0</v>
      </c>
      <c r="AA1308" s="34">
        <f>IFERROR(VLOOKUP($H1308,'Refuse F Rev'!$A:$E,15,FALSE),0)</f>
        <v>0</v>
      </c>
      <c r="AB1308" s="34">
        <f>IFERROR(VLOOKUP($H1308,'Refuse F Rev'!$A:$E,16,FALSE),0)</f>
        <v>0</v>
      </c>
      <c r="AC1308" s="42">
        <f>IFERROR(VLOOKUP($H1308,'Refuse F Rev'!$A:$E,17,FALSE),0)</f>
        <v>0</v>
      </c>
      <c r="AD1308" s="34">
        <f>IFERROR(VLOOKUP($H1308,'Refuse F Exp'!$A:$E,15,FALSE),0)</f>
        <v>0</v>
      </c>
      <c r="AE1308" s="34">
        <f>IFERROR(VLOOKUP($H1308,'Refuse F Exp'!$A:$E,16,FALSE),0)</f>
        <v>0</v>
      </c>
      <c r="AF1308" s="42">
        <f>IFERROR(VLOOKUP($H1308,'Refuse F Exp'!$A:$E,17,FALSE),0)</f>
        <v>0</v>
      </c>
      <c r="AG1308" s="34">
        <f>IFERROR(VLOOKUP($H1308,#REF!,10,FALSE),0)</f>
        <v>0</v>
      </c>
      <c r="AH1308" s="34">
        <f>IFERROR(VLOOKUP($H1308,#REF!,11,FALSE),0)</f>
        <v>0</v>
      </c>
      <c r="AI1308" s="42">
        <f>IFERROR(VLOOKUP($H1308,#REF!,12,FALSE),0)</f>
        <v>0</v>
      </c>
      <c r="AJ1308" s="34">
        <f>IFERROR(VLOOKUP($H1308,#REF!,10,FALSE),0)</f>
        <v>0</v>
      </c>
      <c r="AK1308" s="34">
        <f>IFERROR(VLOOKUP($H1308,#REF!,11,FALSE),0)</f>
        <v>0</v>
      </c>
      <c r="AL1308" s="42">
        <f>IFERROR(VLOOKUP($H1308,#REF!,12,FALSE),0)</f>
        <v>0</v>
      </c>
      <c r="AM1308" s="34">
        <f>IFERROR(VLOOKUP($H1308,#REF!,10,FALSE),0)</f>
        <v>0</v>
      </c>
      <c r="AN1308" s="34">
        <f>IFERROR(VLOOKUP($H1308,#REF!,11,FALSE),0)</f>
        <v>0</v>
      </c>
      <c r="AO1308" s="42">
        <f>IFERROR(VLOOKUP($H1308,#REF!,12,FALSE),0)</f>
        <v>0</v>
      </c>
      <c r="AP1308" s="34">
        <f>IFERROR(VLOOKUP($H1308,#REF!,10,FALSE),0)</f>
        <v>0</v>
      </c>
      <c r="AQ1308" s="34">
        <f>IFERROR(VLOOKUP($H1308,#REF!,11,FALSE),0)</f>
        <v>0</v>
      </c>
      <c r="AR1308" s="42">
        <f>IFERROR(VLOOKUP($H1308,#REF!,12,FALSE),0)</f>
        <v>0</v>
      </c>
      <c r="AS1308" s="34">
        <f>IFERROR(VLOOKUP($H1308,#REF!,13,FALSE),0)</f>
        <v>0</v>
      </c>
      <c r="AT1308" s="34">
        <f>IFERROR(VLOOKUP($H1308,#REF!,14,FALSE),0)</f>
        <v>0</v>
      </c>
      <c r="AU1308" s="42">
        <f>IFERROR(VLOOKUP($H1308,#REF!,15,FALSE),0)</f>
        <v>0</v>
      </c>
      <c r="AV1308" s="34">
        <f>IFERROR(VLOOKUP($H1308,#REF!,15,FALSE),0)</f>
        <v>0</v>
      </c>
      <c r="AW1308" s="34">
        <f>IFERROR(VLOOKUP($H1308,#REF!,16,FALSE),0)</f>
        <v>0</v>
      </c>
      <c r="AX1308" s="42">
        <f>IFERROR(VLOOKUP($H1308,#REF!,17,FALSE),0)</f>
        <v>0</v>
      </c>
    </row>
    <row r="1309" spans="1:50" x14ac:dyDescent="0.3">
      <c r="A1309" s="33" t="str">
        <f t="shared" si="80"/>
        <v>0</v>
      </c>
      <c r="B1309" s="33">
        <f>+'R&amp;E EXPORT'!B1284</f>
        <v>0</v>
      </c>
      <c r="C1309" t="str">
        <f>IFERROR(VLOOKUP(A1309,'MCSJ Export'!A:C,3,FALSE),"")</f>
        <v/>
      </c>
      <c r="D1309" s="37">
        <f t="shared" ca="1" si="81"/>
        <v>0</v>
      </c>
      <c r="E1309" s="37">
        <f t="shared" ca="1" si="82"/>
        <v>0</v>
      </c>
      <c r="F1309" s="37">
        <f t="shared" ca="1" si="83"/>
        <v>0</v>
      </c>
      <c r="G1309" s="37"/>
      <c r="H1309" s="33">
        <f>+'R&amp;E EXPORT'!A1284</f>
        <v>0</v>
      </c>
      <c r="I1309" s="34">
        <f>IFERROR(VLOOKUP($H1309,'Gen F Rev'!$A:$M,15,FALSE),0)</f>
        <v>0</v>
      </c>
      <c r="J1309" s="34">
        <f>IFERROR(VLOOKUP($H1309,'Gen F Rev'!$A:$M,16,FALSE),0)</f>
        <v>0</v>
      </c>
      <c r="K1309" s="42">
        <f>IFERROR(VLOOKUP($H1309,'Gen F Rev'!$A:$M,17,FALSE),0)</f>
        <v>0</v>
      </c>
      <c r="L1309" s="34">
        <f>IFERROR(VLOOKUP($H1309,'Gen F Exp'!$A:$E,15,FALSE),0)</f>
        <v>0</v>
      </c>
      <c r="M1309" s="34">
        <f>IFERROR(VLOOKUP($H1309,'Gen F Exp'!$A:$E,16,FALSE),0)</f>
        <v>0</v>
      </c>
      <c r="N1309" s="42">
        <f>IFERROR(VLOOKUP($H1309,'Gen F Exp'!$A:$E,17,FALSE),0)</f>
        <v>0</v>
      </c>
      <c r="O1309" s="34">
        <f>IFERROR(VLOOKUP($H1309,'Water F Rev'!$A:$L,15,FALSE),0)</f>
        <v>0</v>
      </c>
      <c r="P1309" s="34">
        <f>IFERROR(VLOOKUP($H1309,'Water F Rev'!$A:$L,16,FALSE),0)</f>
        <v>0</v>
      </c>
      <c r="Q1309" s="42">
        <f>IFERROR(VLOOKUP($H1309,'Water F Rev'!$A:$L,17,FALSE),0)</f>
        <v>0</v>
      </c>
      <c r="R1309" s="34">
        <f>IFERROR(VLOOKUP($H1309,'Water F Exp'!$A:$K,15,FALSE),0)</f>
        <v>0</v>
      </c>
      <c r="S1309" s="34">
        <f>IFERROR(VLOOKUP($H1309,'Water F Exp'!$A:$K,16,FALSE),0)</f>
        <v>0</v>
      </c>
      <c r="T1309" s="42">
        <f>IFERROR(VLOOKUP($H1309,'Water F Exp'!$A:$K,17,FALSE),0)</f>
        <v>0</v>
      </c>
      <c r="U1309" s="34">
        <f ca="1">IFERROR(VLOOKUP($H1309,'Sewer F Rev'!$A:$E,15,FALSE),0)</f>
        <v>0</v>
      </c>
      <c r="V1309" s="34">
        <f ca="1">IFERROR(VLOOKUP($H1309,'Sewer F Rev'!$A:$E,16,FALSE),0)</f>
        <v>0</v>
      </c>
      <c r="W1309" s="42">
        <f ca="1">IFERROR(VLOOKUP($H1309,'Sewer F Rev'!$A:$E,17,FALSE),0)</f>
        <v>0</v>
      </c>
      <c r="X1309" s="34">
        <f>IFERROR(VLOOKUP($H1309,'Sewer F Exp'!$A:$B,15,FALSE),0)</f>
        <v>0</v>
      </c>
      <c r="Y1309" s="34">
        <f>IFERROR(VLOOKUP($H1309,'Sewer F Exp'!$A:$B,16,FALSE),0)</f>
        <v>0</v>
      </c>
      <c r="Z1309" s="42">
        <f>IFERROR(VLOOKUP($H1309,'Sewer F Exp'!$A:$B,17,FALSE),0)</f>
        <v>0</v>
      </c>
      <c r="AA1309" s="34">
        <f>IFERROR(VLOOKUP($H1309,'Refuse F Rev'!$A:$E,15,FALSE),0)</f>
        <v>0</v>
      </c>
      <c r="AB1309" s="34">
        <f>IFERROR(VLOOKUP($H1309,'Refuse F Rev'!$A:$E,16,FALSE),0)</f>
        <v>0</v>
      </c>
      <c r="AC1309" s="42">
        <f>IFERROR(VLOOKUP($H1309,'Refuse F Rev'!$A:$E,17,FALSE),0)</f>
        <v>0</v>
      </c>
      <c r="AD1309" s="34">
        <f>IFERROR(VLOOKUP($H1309,'Refuse F Exp'!$A:$E,15,FALSE),0)</f>
        <v>0</v>
      </c>
      <c r="AE1309" s="34">
        <f>IFERROR(VLOOKUP($H1309,'Refuse F Exp'!$A:$E,16,FALSE),0)</f>
        <v>0</v>
      </c>
      <c r="AF1309" s="42">
        <f>IFERROR(VLOOKUP($H1309,'Refuse F Exp'!$A:$E,17,FALSE),0)</f>
        <v>0</v>
      </c>
      <c r="AG1309" s="34">
        <f>IFERROR(VLOOKUP($H1309,#REF!,10,FALSE),0)</f>
        <v>0</v>
      </c>
      <c r="AH1309" s="34">
        <f>IFERROR(VLOOKUP($H1309,#REF!,11,FALSE),0)</f>
        <v>0</v>
      </c>
      <c r="AI1309" s="42">
        <f>IFERROR(VLOOKUP($H1309,#REF!,12,FALSE),0)</f>
        <v>0</v>
      </c>
      <c r="AJ1309" s="34">
        <f>IFERROR(VLOOKUP($H1309,#REF!,10,FALSE),0)</f>
        <v>0</v>
      </c>
      <c r="AK1309" s="34">
        <f>IFERROR(VLOOKUP($H1309,#REF!,11,FALSE),0)</f>
        <v>0</v>
      </c>
      <c r="AL1309" s="42">
        <f>IFERROR(VLOOKUP($H1309,#REF!,12,FALSE),0)</f>
        <v>0</v>
      </c>
      <c r="AM1309" s="34">
        <f>IFERROR(VLOOKUP($H1309,#REF!,10,FALSE),0)</f>
        <v>0</v>
      </c>
      <c r="AN1309" s="34">
        <f>IFERROR(VLOOKUP($H1309,#REF!,11,FALSE),0)</f>
        <v>0</v>
      </c>
      <c r="AO1309" s="42">
        <f>IFERROR(VLOOKUP($H1309,#REF!,12,FALSE),0)</f>
        <v>0</v>
      </c>
      <c r="AP1309" s="34">
        <f>IFERROR(VLOOKUP($H1309,#REF!,10,FALSE),0)</f>
        <v>0</v>
      </c>
      <c r="AQ1309" s="34">
        <f>IFERROR(VLOOKUP($H1309,#REF!,11,FALSE),0)</f>
        <v>0</v>
      </c>
      <c r="AR1309" s="42">
        <f>IFERROR(VLOOKUP($H1309,#REF!,12,FALSE),0)</f>
        <v>0</v>
      </c>
      <c r="AS1309" s="34">
        <f>IFERROR(VLOOKUP($H1309,#REF!,13,FALSE),0)</f>
        <v>0</v>
      </c>
      <c r="AT1309" s="34">
        <f>IFERROR(VLOOKUP($H1309,#REF!,14,FALSE),0)</f>
        <v>0</v>
      </c>
      <c r="AU1309" s="42">
        <f>IFERROR(VLOOKUP($H1309,#REF!,15,FALSE),0)</f>
        <v>0</v>
      </c>
      <c r="AV1309" s="34">
        <f>IFERROR(VLOOKUP($H1309,#REF!,15,FALSE),0)</f>
        <v>0</v>
      </c>
      <c r="AW1309" s="34">
        <f>IFERROR(VLOOKUP($H1309,#REF!,16,FALSE),0)</f>
        <v>0</v>
      </c>
      <c r="AX1309" s="42">
        <f>IFERROR(VLOOKUP($H1309,#REF!,17,FALSE),0)</f>
        <v>0</v>
      </c>
    </row>
    <row r="1310" spans="1:50" x14ac:dyDescent="0.3">
      <c r="A1310" s="33" t="str">
        <f t="shared" si="80"/>
        <v>0</v>
      </c>
      <c r="B1310" s="33">
        <f>+'R&amp;E EXPORT'!B1285</f>
        <v>0</v>
      </c>
      <c r="C1310" t="str">
        <f>IFERROR(VLOOKUP(A1310,'MCSJ Export'!A:C,3,FALSE),"")</f>
        <v/>
      </c>
      <c r="D1310" s="37">
        <f t="shared" ca="1" si="81"/>
        <v>0</v>
      </c>
      <c r="E1310" s="37">
        <f t="shared" ca="1" si="82"/>
        <v>0</v>
      </c>
      <c r="F1310" s="37">
        <f t="shared" ca="1" si="83"/>
        <v>0</v>
      </c>
      <c r="G1310" s="37"/>
      <c r="H1310" s="33">
        <f>+'R&amp;E EXPORT'!A1285</f>
        <v>0</v>
      </c>
      <c r="I1310" s="34">
        <f>IFERROR(VLOOKUP($H1310,'Gen F Rev'!$A:$M,15,FALSE),0)</f>
        <v>0</v>
      </c>
      <c r="J1310" s="34">
        <f>IFERROR(VLOOKUP($H1310,'Gen F Rev'!$A:$M,16,FALSE),0)</f>
        <v>0</v>
      </c>
      <c r="K1310" s="42">
        <f>IFERROR(VLOOKUP($H1310,'Gen F Rev'!$A:$M,17,FALSE),0)</f>
        <v>0</v>
      </c>
      <c r="L1310" s="34">
        <f>IFERROR(VLOOKUP($H1310,'Gen F Exp'!$A:$E,15,FALSE),0)</f>
        <v>0</v>
      </c>
      <c r="M1310" s="34">
        <f>IFERROR(VLOOKUP($H1310,'Gen F Exp'!$A:$E,16,FALSE),0)</f>
        <v>0</v>
      </c>
      <c r="N1310" s="42">
        <f>IFERROR(VLOOKUP($H1310,'Gen F Exp'!$A:$E,17,FALSE),0)</f>
        <v>0</v>
      </c>
      <c r="O1310" s="34">
        <f>IFERROR(VLOOKUP($H1310,'Water F Rev'!$A:$L,15,FALSE),0)</f>
        <v>0</v>
      </c>
      <c r="P1310" s="34">
        <f>IFERROR(VLOOKUP($H1310,'Water F Rev'!$A:$L,16,FALSE),0)</f>
        <v>0</v>
      </c>
      <c r="Q1310" s="42">
        <f>IFERROR(VLOOKUP($H1310,'Water F Rev'!$A:$L,17,FALSE),0)</f>
        <v>0</v>
      </c>
      <c r="R1310" s="34">
        <f>IFERROR(VLOOKUP($H1310,'Water F Exp'!$A:$K,15,FALSE),0)</f>
        <v>0</v>
      </c>
      <c r="S1310" s="34">
        <f>IFERROR(VLOOKUP($H1310,'Water F Exp'!$A:$K,16,FALSE),0)</f>
        <v>0</v>
      </c>
      <c r="T1310" s="42">
        <f>IFERROR(VLOOKUP($H1310,'Water F Exp'!$A:$K,17,FALSE),0)</f>
        <v>0</v>
      </c>
      <c r="U1310" s="34">
        <f ca="1">IFERROR(VLOOKUP($H1310,'Sewer F Rev'!$A:$E,15,FALSE),0)</f>
        <v>0</v>
      </c>
      <c r="V1310" s="34">
        <f ca="1">IFERROR(VLOOKUP($H1310,'Sewer F Rev'!$A:$E,16,FALSE),0)</f>
        <v>0</v>
      </c>
      <c r="W1310" s="42">
        <f ca="1">IFERROR(VLOOKUP($H1310,'Sewer F Rev'!$A:$E,17,FALSE),0)</f>
        <v>0</v>
      </c>
      <c r="X1310" s="34">
        <f>IFERROR(VLOOKUP($H1310,'Sewer F Exp'!$A:$B,15,FALSE),0)</f>
        <v>0</v>
      </c>
      <c r="Y1310" s="34">
        <f>IFERROR(VLOOKUP($H1310,'Sewer F Exp'!$A:$B,16,FALSE),0)</f>
        <v>0</v>
      </c>
      <c r="Z1310" s="42">
        <f>IFERROR(VLOOKUP($H1310,'Sewer F Exp'!$A:$B,17,FALSE),0)</f>
        <v>0</v>
      </c>
      <c r="AA1310" s="34">
        <f>IFERROR(VLOOKUP($H1310,'Refuse F Rev'!$A:$E,15,FALSE),0)</f>
        <v>0</v>
      </c>
      <c r="AB1310" s="34">
        <f>IFERROR(VLOOKUP($H1310,'Refuse F Rev'!$A:$E,16,FALSE),0)</f>
        <v>0</v>
      </c>
      <c r="AC1310" s="42">
        <f>IFERROR(VLOOKUP($H1310,'Refuse F Rev'!$A:$E,17,FALSE),0)</f>
        <v>0</v>
      </c>
      <c r="AD1310" s="34">
        <f>IFERROR(VLOOKUP($H1310,'Refuse F Exp'!$A:$E,15,FALSE),0)</f>
        <v>0</v>
      </c>
      <c r="AE1310" s="34">
        <f>IFERROR(VLOOKUP($H1310,'Refuse F Exp'!$A:$E,16,FALSE),0)</f>
        <v>0</v>
      </c>
      <c r="AF1310" s="42">
        <f>IFERROR(VLOOKUP($H1310,'Refuse F Exp'!$A:$E,17,FALSE),0)</f>
        <v>0</v>
      </c>
      <c r="AG1310" s="34">
        <f>IFERROR(VLOOKUP($H1310,#REF!,10,FALSE),0)</f>
        <v>0</v>
      </c>
      <c r="AH1310" s="34">
        <f>IFERROR(VLOOKUP($H1310,#REF!,11,FALSE),0)</f>
        <v>0</v>
      </c>
      <c r="AI1310" s="42">
        <f>IFERROR(VLOOKUP($H1310,#REF!,12,FALSE),0)</f>
        <v>0</v>
      </c>
      <c r="AJ1310" s="34">
        <f>IFERROR(VLOOKUP($H1310,#REF!,10,FALSE),0)</f>
        <v>0</v>
      </c>
      <c r="AK1310" s="34">
        <f>IFERROR(VLOOKUP($H1310,#REF!,11,FALSE),0)</f>
        <v>0</v>
      </c>
      <c r="AL1310" s="42">
        <f>IFERROR(VLOOKUP($H1310,#REF!,12,FALSE),0)</f>
        <v>0</v>
      </c>
      <c r="AM1310" s="34">
        <f>IFERROR(VLOOKUP($H1310,#REF!,10,FALSE),0)</f>
        <v>0</v>
      </c>
      <c r="AN1310" s="34">
        <f>IFERROR(VLOOKUP($H1310,#REF!,11,FALSE),0)</f>
        <v>0</v>
      </c>
      <c r="AO1310" s="42">
        <f>IFERROR(VLOOKUP($H1310,#REF!,12,FALSE),0)</f>
        <v>0</v>
      </c>
      <c r="AP1310" s="34">
        <f>IFERROR(VLOOKUP($H1310,#REF!,10,FALSE),0)</f>
        <v>0</v>
      </c>
      <c r="AQ1310" s="34">
        <f>IFERROR(VLOOKUP($H1310,#REF!,11,FALSE),0)</f>
        <v>0</v>
      </c>
      <c r="AR1310" s="42">
        <f>IFERROR(VLOOKUP($H1310,#REF!,12,FALSE),0)</f>
        <v>0</v>
      </c>
      <c r="AS1310" s="34">
        <f>IFERROR(VLOOKUP($H1310,#REF!,13,FALSE),0)</f>
        <v>0</v>
      </c>
      <c r="AT1310" s="34">
        <f>IFERROR(VLOOKUP($H1310,#REF!,14,FALSE),0)</f>
        <v>0</v>
      </c>
      <c r="AU1310" s="42">
        <f>IFERROR(VLOOKUP($H1310,#REF!,15,FALSE),0)</f>
        <v>0</v>
      </c>
      <c r="AV1310" s="34">
        <f>IFERROR(VLOOKUP($H1310,#REF!,15,FALSE),0)</f>
        <v>0</v>
      </c>
      <c r="AW1310" s="34">
        <f>IFERROR(VLOOKUP($H1310,#REF!,16,FALSE),0)</f>
        <v>0</v>
      </c>
      <c r="AX1310" s="42">
        <f>IFERROR(VLOOKUP($H1310,#REF!,17,FALSE),0)</f>
        <v>0</v>
      </c>
    </row>
    <row r="1311" spans="1:50" x14ac:dyDescent="0.3">
      <c r="A1311" s="33" t="str">
        <f t="shared" si="80"/>
        <v>0</v>
      </c>
      <c r="B1311" s="33">
        <f>+'R&amp;E EXPORT'!B1286</f>
        <v>0</v>
      </c>
      <c r="C1311" t="str">
        <f>IFERROR(VLOOKUP(A1311,'MCSJ Export'!A:C,3,FALSE),"")</f>
        <v/>
      </c>
      <c r="D1311" s="37">
        <f t="shared" ca="1" si="81"/>
        <v>0</v>
      </c>
      <c r="E1311" s="37">
        <f t="shared" ca="1" si="82"/>
        <v>0</v>
      </c>
      <c r="F1311" s="37">
        <f t="shared" ca="1" si="83"/>
        <v>0</v>
      </c>
      <c r="G1311" s="37"/>
      <c r="H1311" s="33">
        <f>+'R&amp;E EXPORT'!A1286</f>
        <v>0</v>
      </c>
      <c r="I1311" s="34">
        <f>IFERROR(VLOOKUP($H1311,'Gen F Rev'!$A:$M,15,FALSE),0)</f>
        <v>0</v>
      </c>
      <c r="J1311" s="34">
        <f>IFERROR(VLOOKUP($H1311,'Gen F Rev'!$A:$M,16,FALSE),0)</f>
        <v>0</v>
      </c>
      <c r="K1311" s="42">
        <f>IFERROR(VLOOKUP($H1311,'Gen F Rev'!$A:$M,17,FALSE),0)</f>
        <v>0</v>
      </c>
      <c r="L1311" s="34">
        <f>IFERROR(VLOOKUP($H1311,'Gen F Exp'!$A:$E,15,FALSE),0)</f>
        <v>0</v>
      </c>
      <c r="M1311" s="34">
        <f>IFERROR(VLOOKUP($H1311,'Gen F Exp'!$A:$E,16,FALSE),0)</f>
        <v>0</v>
      </c>
      <c r="N1311" s="42">
        <f>IFERROR(VLOOKUP($H1311,'Gen F Exp'!$A:$E,17,FALSE),0)</f>
        <v>0</v>
      </c>
      <c r="O1311" s="34">
        <f>IFERROR(VLOOKUP($H1311,'Water F Rev'!$A:$L,15,FALSE),0)</f>
        <v>0</v>
      </c>
      <c r="P1311" s="34">
        <f>IFERROR(VLOOKUP($H1311,'Water F Rev'!$A:$L,16,FALSE),0)</f>
        <v>0</v>
      </c>
      <c r="Q1311" s="42">
        <f>IFERROR(VLOOKUP($H1311,'Water F Rev'!$A:$L,17,FALSE),0)</f>
        <v>0</v>
      </c>
      <c r="R1311" s="34">
        <f>IFERROR(VLOOKUP($H1311,'Water F Exp'!$A:$K,15,FALSE),0)</f>
        <v>0</v>
      </c>
      <c r="S1311" s="34">
        <f>IFERROR(VLOOKUP($H1311,'Water F Exp'!$A:$K,16,FALSE),0)</f>
        <v>0</v>
      </c>
      <c r="T1311" s="42">
        <f>IFERROR(VLOOKUP($H1311,'Water F Exp'!$A:$K,17,FALSE),0)</f>
        <v>0</v>
      </c>
      <c r="U1311" s="34">
        <f ca="1">IFERROR(VLOOKUP($H1311,'Sewer F Rev'!$A:$E,15,FALSE),0)</f>
        <v>0</v>
      </c>
      <c r="V1311" s="34">
        <f ca="1">IFERROR(VLOOKUP($H1311,'Sewer F Rev'!$A:$E,16,FALSE),0)</f>
        <v>0</v>
      </c>
      <c r="W1311" s="42">
        <f ca="1">IFERROR(VLOOKUP($H1311,'Sewer F Rev'!$A:$E,17,FALSE),0)</f>
        <v>0</v>
      </c>
      <c r="X1311" s="34">
        <f>IFERROR(VLOOKUP($H1311,'Sewer F Exp'!$A:$B,15,FALSE),0)</f>
        <v>0</v>
      </c>
      <c r="Y1311" s="34">
        <f>IFERROR(VLOOKUP($H1311,'Sewer F Exp'!$A:$B,16,FALSE),0)</f>
        <v>0</v>
      </c>
      <c r="Z1311" s="42">
        <f>IFERROR(VLOOKUP($H1311,'Sewer F Exp'!$A:$B,17,FALSE),0)</f>
        <v>0</v>
      </c>
      <c r="AA1311" s="34">
        <f>IFERROR(VLOOKUP($H1311,'Refuse F Rev'!$A:$E,15,FALSE),0)</f>
        <v>0</v>
      </c>
      <c r="AB1311" s="34">
        <f>IFERROR(VLOOKUP($H1311,'Refuse F Rev'!$A:$E,16,FALSE),0)</f>
        <v>0</v>
      </c>
      <c r="AC1311" s="42">
        <f>IFERROR(VLOOKUP($H1311,'Refuse F Rev'!$A:$E,17,FALSE),0)</f>
        <v>0</v>
      </c>
      <c r="AD1311" s="34">
        <f>IFERROR(VLOOKUP($H1311,'Refuse F Exp'!$A:$E,15,FALSE),0)</f>
        <v>0</v>
      </c>
      <c r="AE1311" s="34">
        <f>IFERROR(VLOOKUP($H1311,'Refuse F Exp'!$A:$E,16,FALSE),0)</f>
        <v>0</v>
      </c>
      <c r="AF1311" s="42">
        <f>IFERROR(VLOOKUP($H1311,'Refuse F Exp'!$A:$E,17,FALSE),0)</f>
        <v>0</v>
      </c>
      <c r="AG1311" s="34">
        <f>IFERROR(VLOOKUP($H1311,#REF!,10,FALSE),0)</f>
        <v>0</v>
      </c>
      <c r="AH1311" s="34">
        <f>IFERROR(VLOOKUP($H1311,#REF!,11,FALSE),0)</f>
        <v>0</v>
      </c>
      <c r="AI1311" s="42">
        <f>IFERROR(VLOOKUP($H1311,#REF!,12,FALSE),0)</f>
        <v>0</v>
      </c>
      <c r="AJ1311" s="34">
        <f>IFERROR(VLOOKUP($H1311,#REF!,10,FALSE),0)</f>
        <v>0</v>
      </c>
      <c r="AK1311" s="34">
        <f>IFERROR(VLOOKUP($H1311,#REF!,11,FALSE),0)</f>
        <v>0</v>
      </c>
      <c r="AL1311" s="42">
        <f>IFERROR(VLOOKUP($H1311,#REF!,12,FALSE),0)</f>
        <v>0</v>
      </c>
      <c r="AM1311" s="34">
        <f>IFERROR(VLOOKUP($H1311,#REF!,10,FALSE),0)</f>
        <v>0</v>
      </c>
      <c r="AN1311" s="34">
        <f>IFERROR(VLOOKUP($H1311,#REF!,11,FALSE),0)</f>
        <v>0</v>
      </c>
      <c r="AO1311" s="42">
        <f>IFERROR(VLOOKUP($H1311,#REF!,12,FALSE),0)</f>
        <v>0</v>
      </c>
      <c r="AP1311" s="34">
        <f>IFERROR(VLOOKUP($H1311,#REF!,10,FALSE),0)</f>
        <v>0</v>
      </c>
      <c r="AQ1311" s="34">
        <f>IFERROR(VLOOKUP($H1311,#REF!,11,FALSE),0)</f>
        <v>0</v>
      </c>
      <c r="AR1311" s="42">
        <f>IFERROR(VLOOKUP($H1311,#REF!,12,FALSE),0)</f>
        <v>0</v>
      </c>
      <c r="AS1311" s="34">
        <f>IFERROR(VLOOKUP($H1311,#REF!,13,FALSE),0)</f>
        <v>0</v>
      </c>
      <c r="AT1311" s="34">
        <f>IFERROR(VLOOKUP($H1311,#REF!,14,FALSE),0)</f>
        <v>0</v>
      </c>
      <c r="AU1311" s="42">
        <f>IFERROR(VLOOKUP($H1311,#REF!,15,FALSE),0)</f>
        <v>0</v>
      </c>
      <c r="AV1311" s="34">
        <f>IFERROR(VLOOKUP($H1311,#REF!,15,FALSE),0)</f>
        <v>0</v>
      </c>
      <c r="AW1311" s="34">
        <f>IFERROR(VLOOKUP($H1311,#REF!,16,FALSE),0)</f>
        <v>0</v>
      </c>
      <c r="AX1311" s="42">
        <f>IFERROR(VLOOKUP($H1311,#REF!,17,FALSE),0)</f>
        <v>0</v>
      </c>
    </row>
    <row r="1312" spans="1:50" x14ac:dyDescent="0.3">
      <c r="A1312" s="33" t="str">
        <f t="shared" si="80"/>
        <v>0</v>
      </c>
      <c r="B1312" s="33">
        <f>+'R&amp;E EXPORT'!B1287</f>
        <v>0</v>
      </c>
      <c r="C1312" t="str">
        <f>IFERROR(VLOOKUP(A1312,'MCSJ Export'!A:C,3,FALSE),"")</f>
        <v/>
      </c>
      <c r="D1312" s="37">
        <f t="shared" ca="1" si="81"/>
        <v>0</v>
      </c>
      <c r="E1312" s="37">
        <f t="shared" ca="1" si="82"/>
        <v>0</v>
      </c>
      <c r="F1312" s="37">
        <f t="shared" ca="1" si="83"/>
        <v>0</v>
      </c>
      <c r="G1312" s="37"/>
      <c r="H1312" s="33">
        <f>+'R&amp;E EXPORT'!A1287</f>
        <v>0</v>
      </c>
      <c r="I1312" s="34">
        <f>IFERROR(VLOOKUP($H1312,'Gen F Rev'!$A:$M,15,FALSE),0)</f>
        <v>0</v>
      </c>
      <c r="J1312" s="34">
        <f>IFERROR(VLOOKUP($H1312,'Gen F Rev'!$A:$M,16,FALSE),0)</f>
        <v>0</v>
      </c>
      <c r="K1312" s="42">
        <f>IFERROR(VLOOKUP($H1312,'Gen F Rev'!$A:$M,17,FALSE),0)</f>
        <v>0</v>
      </c>
      <c r="L1312" s="34">
        <f>IFERROR(VLOOKUP($H1312,'Gen F Exp'!$A:$E,15,FALSE),0)</f>
        <v>0</v>
      </c>
      <c r="M1312" s="34">
        <f>IFERROR(VLOOKUP($H1312,'Gen F Exp'!$A:$E,16,FALSE),0)</f>
        <v>0</v>
      </c>
      <c r="N1312" s="42">
        <f>IFERROR(VLOOKUP($H1312,'Gen F Exp'!$A:$E,17,FALSE),0)</f>
        <v>0</v>
      </c>
      <c r="O1312" s="34">
        <f>IFERROR(VLOOKUP($H1312,'Water F Rev'!$A:$L,15,FALSE),0)</f>
        <v>0</v>
      </c>
      <c r="P1312" s="34">
        <f>IFERROR(VLOOKUP($H1312,'Water F Rev'!$A:$L,16,FALSE),0)</f>
        <v>0</v>
      </c>
      <c r="Q1312" s="42">
        <f>IFERROR(VLOOKUP($H1312,'Water F Rev'!$A:$L,17,FALSE),0)</f>
        <v>0</v>
      </c>
      <c r="R1312" s="34">
        <f>IFERROR(VLOOKUP($H1312,'Water F Exp'!$A:$K,15,FALSE),0)</f>
        <v>0</v>
      </c>
      <c r="S1312" s="34">
        <f>IFERROR(VLOOKUP($H1312,'Water F Exp'!$A:$K,16,FALSE),0)</f>
        <v>0</v>
      </c>
      <c r="T1312" s="42">
        <f>IFERROR(VLOOKUP($H1312,'Water F Exp'!$A:$K,17,FALSE),0)</f>
        <v>0</v>
      </c>
      <c r="U1312" s="34">
        <f ca="1">IFERROR(VLOOKUP($H1312,'Sewer F Rev'!$A:$E,15,FALSE),0)</f>
        <v>0</v>
      </c>
      <c r="V1312" s="34">
        <f ca="1">IFERROR(VLOOKUP($H1312,'Sewer F Rev'!$A:$E,16,FALSE),0)</f>
        <v>0</v>
      </c>
      <c r="W1312" s="42">
        <f ca="1">IFERROR(VLOOKUP($H1312,'Sewer F Rev'!$A:$E,17,FALSE),0)</f>
        <v>0</v>
      </c>
      <c r="X1312" s="34">
        <f>IFERROR(VLOOKUP($H1312,'Sewer F Exp'!$A:$B,15,FALSE),0)</f>
        <v>0</v>
      </c>
      <c r="Y1312" s="34">
        <f>IFERROR(VLOOKUP($H1312,'Sewer F Exp'!$A:$B,16,FALSE),0)</f>
        <v>0</v>
      </c>
      <c r="Z1312" s="42">
        <f>IFERROR(VLOOKUP($H1312,'Sewer F Exp'!$A:$B,17,FALSE),0)</f>
        <v>0</v>
      </c>
      <c r="AA1312" s="34">
        <f>IFERROR(VLOOKUP($H1312,'Refuse F Rev'!$A:$E,15,FALSE),0)</f>
        <v>0</v>
      </c>
      <c r="AB1312" s="34">
        <f>IFERROR(VLOOKUP($H1312,'Refuse F Rev'!$A:$E,16,FALSE),0)</f>
        <v>0</v>
      </c>
      <c r="AC1312" s="42">
        <f>IFERROR(VLOOKUP($H1312,'Refuse F Rev'!$A:$E,17,FALSE),0)</f>
        <v>0</v>
      </c>
      <c r="AD1312" s="34">
        <f>IFERROR(VLOOKUP($H1312,'Refuse F Exp'!$A:$E,15,FALSE),0)</f>
        <v>0</v>
      </c>
      <c r="AE1312" s="34">
        <f>IFERROR(VLOOKUP($H1312,'Refuse F Exp'!$A:$E,16,FALSE),0)</f>
        <v>0</v>
      </c>
      <c r="AF1312" s="42">
        <f>IFERROR(VLOOKUP($H1312,'Refuse F Exp'!$A:$E,17,FALSE),0)</f>
        <v>0</v>
      </c>
      <c r="AG1312" s="34">
        <f>IFERROR(VLOOKUP($H1312,#REF!,10,FALSE),0)</f>
        <v>0</v>
      </c>
      <c r="AH1312" s="34">
        <f>IFERROR(VLOOKUP($H1312,#REF!,11,FALSE),0)</f>
        <v>0</v>
      </c>
      <c r="AI1312" s="42">
        <f>IFERROR(VLOOKUP($H1312,#REF!,12,FALSE),0)</f>
        <v>0</v>
      </c>
      <c r="AJ1312" s="34">
        <f>IFERROR(VLOOKUP($H1312,#REF!,10,FALSE),0)</f>
        <v>0</v>
      </c>
      <c r="AK1312" s="34">
        <f>IFERROR(VLOOKUP($H1312,#REF!,11,FALSE),0)</f>
        <v>0</v>
      </c>
      <c r="AL1312" s="42">
        <f>IFERROR(VLOOKUP($H1312,#REF!,12,FALSE),0)</f>
        <v>0</v>
      </c>
      <c r="AM1312" s="34">
        <f>IFERROR(VLOOKUP($H1312,#REF!,10,FALSE),0)</f>
        <v>0</v>
      </c>
      <c r="AN1312" s="34">
        <f>IFERROR(VLOOKUP($H1312,#REF!,11,FALSE),0)</f>
        <v>0</v>
      </c>
      <c r="AO1312" s="42">
        <f>IFERROR(VLOOKUP($H1312,#REF!,12,FALSE),0)</f>
        <v>0</v>
      </c>
      <c r="AP1312" s="34">
        <f>IFERROR(VLOOKUP($H1312,#REF!,10,FALSE),0)</f>
        <v>0</v>
      </c>
      <c r="AQ1312" s="34">
        <f>IFERROR(VLOOKUP($H1312,#REF!,11,FALSE),0)</f>
        <v>0</v>
      </c>
      <c r="AR1312" s="42">
        <f>IFERROR(VLOOKUP($H1312,#REF!,12,FALSE),0)</f>
        <v>0</v>
      </c>
      <c r="AS1312" s="34">
        <f>IFERROR(VLOOKUP($H1312,#REF!,13,FALSE),0)</f>
        <v>0</v>
      </c>
      <c r="AT1312" s="34">
        <f>IFERROR(VLOOKUP($H1312,#REF!,14,FALSE),0)</f>
        <v>0</v>
      </c>
      <c r="AU1312" s="42">
        <f>IFERROR(VLOOKUP($H1312,#REF!,15,FALSE),0)</f>
        <v>0</v>
      </c>
      <c r="AV1312" s="34">
        <f>IFERROR(VLOOKUP($H1312,#REF!,15,FALSE),0)</f>
        <v>0</v>
      </c>
      <c r="AW1312" s="34">
        <f>IFERROR(VLOOKUP($H1312,#REF!,16,FALSE),0)</f>
        <v>0</v>
      </c>
      <c r="AX1312" s="42">
        <f>IFERROR(VLOOKUP($H1312,#REF!,17,FALSE),0)</f>
        <v>0</v>
      </c>
    </row>
    <row r="1313" spans="1:50" x14ac:dyDescent="0.3">
      <c r="A1313" s="33" t="str">
        <f t="shared" si="80"/>
        <v>0</v>
      </c>
      <c r="B1313" s="33">
        <f>+'R&amp;E EXPORT'!B1288</f>
        <v>0</v>
      </c>
      <c r="C1313" t="str">
        <f>IFERROR(VLOOKUP(A1313,'MCSJ Export'!A:C,3,FALSE),"")</f>
        <v/>
      </c>
      <c r="D1313" s="37">
        <f t="shared" ca="1" si="81"/>
        <v>0</v>
      </c>
      <c r="E1313" s="37">
        <f t="shared" ca="1" si="82"/>
        <v>0</v>
      </c>
      <c r="F1313" s="37">
        <f t="shared" ca="1" si="83"/>
        <v>0</v>
      </c>
      <c r="G1313" s="37"/>
      <c r="H1313" s="33">
        <f>+'R&amp;E EXPORT'!A1288</f>
        <v>0</v>
      </c>
      <c r="I1313" s="34">
        <f>IFERROR(VLOOKUP($H1313,'Gen F Rev'!$A:$M,15,FALSE),0)</f>
        <v>0</v>
      </c>
      <c r="J1313" s="34">
        <f>IFERROR(VLOOKUP($H1313,'Gen F Rev'!$A:$M,16,FALSE),0)</f>
        <v>0</v>
      </c>
      <c r="K1313" s="42">
        <f>IFERROR(VLOOKUP($H1313,'Gen F Rev'!$A:$M,17,FALSE),0)</f>
        <v>0</v>
      </c>
      <c r="L1313" s="34">
        <f>IFERROR(VLOOKUP($H1313,'Gen F Exp'!$A:$E,15,FALSE),0)</f>
        <v>0</v>
      </c>
      <c r="M1313" s="34">
        <f>IFERROR(VLOOKUP($H1313,'Gen F Exp'!$A:$E,16,FALSE),0)</f>
        <v>0</v>
      </c>
      <c r="N1313" s="42">
        <f>IFERROR(VLOOKUP($H1313,'Gen F Exp'!$A:$E,17,FALSE),0)</f>
        <v>0</v>
      </c>
      <c r="O1313" s="34">
        <f>IFERROR(VLOOKUP($H1313,'Water F Rev'!$A:$L,15,FALSE),0)</f>
        <v>0</v>
      </c>
      <c r="P1313" s="34">
        <f>IFERROR(VLOOKUP($H1313,'Water F Rev'!$A:$L,16,FALSE),0)</f>
        <v>0</v>
      </c>
      <c r="Q1313" s="42">
        <f>IFERROR(VLOOKUP($H1313,'Water F Rev'!$A:$L,17,FALSE),0)</f>
        <v>0</v>
      </c>
      <c r="R1313" s="34">
        <f>IFERROR(VLOOKUP($H1313,'Water F Exp'!$A:$K,15,FALSE),0)</f>
        <v>0</v>
      </c>
      <c r="S1313" s="34">
        <f>IFERROR(VLOOKUP($H1313,'Water F Exp'!$A:$K,16,FALSE),0)</f>
        <v>0</v>
      </c>
      <c r="T1313" s="42">
        <f>IFERROR(VLOOKUP($H1313,'Water F Exp'!$A:$K,17,FALSE),0)</f>
        <v>0</v>
      </c>
      <c r="U1313" s="34">
        <f ca="1">IFERROR(VLOOKUP($H1313,'Sewer F Rev'!$A:$E,15,FALSE),0)</f>
        <v>0</v>
      </c>
      <c r="V1313" s="34">
        <f ca="1">IFERROR(VLOOKUP($H1313,'Sewer F Rev'!$A:$E,16,FALSE),0)</f>
        <v>0</v>
      </c>
      <c r="W1313" s="42">
        <f ca="1">IFERROR(VLOOKUP($H1313,'Sewer F Rev'!$A:$E,17,FALSE),0)</f>
        <v>0</v>
      </c>
      <c r="X1313" s="34">
        <f>IFERROR(VLOOKUP($H1313,'Sewer F Exp'!$A:$B,15,FALSE),0)</f>
        <v>0</v>
      </c>
      <c r="Y1313" s="34">
        <f>IFERROR(VLOOKUP($H1313,'Sewer F Exp'!$A:$B,16,FALSE),0)</f>
        <v>0</v>
      </c>
      <c r="Z1313" s="42">
        <f>IFERROR(VLOOKUP($H1313,'Sewer F Exp'!$A:$B,17,FALSE),0)</f>
        <v>0</v>
      </c>
      <c r="AA1313" s="34">
        <f>IFERROR(VLOOKUP($H1313,'Refuse F Rev'!$A:$E,15,FALSE),0)</f>
        <v>0</v>
      </c>
      <c r="AB1313" s="34">
        <f>IFERROR(VLOOKUP($H1313,'Refuse F Rev'!$A:$E,16,FALSE),0)</f>
        <v>0</v>
      </c>
      <c r="AC1313" s="42">
        <f>IFERROR(VLOOKUP($H1313,'Refuse F Rev'!$A:$E,17,FALSE),0)</f>
        <v>0</v>
      </c>
      <c r="AD1313" s="34">
        <f>IFERROR(VLOOKUP($H1313,'Refuse F Exp'!$A:$E,15,FALSE),0)</f>
        <v>0</v>
      </c>
      <c r="AE1313" s="34">
        <f>IFERROR(VLOOKUP($H1313,'Refuse F Exp'!$A:$E,16,FALSE),0)</f>
        <v>0</v>
      </c>
      <c r="AF1313" s="42">
        <f>IFERROR(VLOOKUP($H1313,'Refuse F Exp'!$A:$E,17,FALSE),0)</f>
        <v>0</v>
      </c>
      <c r="AG1313" s="34">
        <f>IFERROR(VLOOKUP($H1313,#REF!,10,FALSE),0)</f>
        <v>0</v>
      </c>
      <c r="AH1313" s="34">
        <f>IFERROR(VLOOKUP($H1313,#REF!,11,FALSE),0)</f>
        <v>0</v>
      </c>
      <c r="AI1313" s="42">
        <f>IFERROR(VLOOKUP($H1313,#REF!,12,FALSE),0)</f>
        <v>0</v>
      </c>
      <c r="AJ1313" s="34">
        <f>IFERROR(VLOOKUP($H1313,#REF!,10,FALSE),0)</f>
        <v>0</v>
      </c>
      <c r="AK1313" s="34">
        <f>IFERROR(VLOOKUP($H1313,#REF!,11,FALSE),0)</f>
        <v>0</v>
      </c>
      <c r="AL1313" s="42">
        <f>IFERROR(VLOOKUP($H1313,#REF!,12,FALSE),0)</f>
        <v>0</v>
      </c>
      <c r="AM1313" s="34">
        <f>IFERROR(VLOOKUP($H1313,#REF!,10,FALSE),0)</f>
        <v>0</v>
      </c>
      <c r="AN1313" s="34">
        <f>IFERROR(VLOOKUP($H1313,#REF!,11,FALSE),0)</f>
        <v>0</v>
      </c>
      <c r="AO1313" s="42">
        <f>IFERROR(VLOOKUP($H1313,#REF!,12,FALSE),0)</f>
        <v>0</v>
      </c>
      <c r="AP1313" s="34">
        <f>IFERROR(VLOOKUP($H1313,#REF!,10,FALSE),0)</f>
        <v>0</v>
      </c>
      <c r="AQ1313" s="34">
        <f>IFERROR(VLOOKUP($H1313,#REF!,11,FALSE),0)</f>
        <v>0</v>
      </c>
      <c r="AR1313" s="42">
        <f>IFERROR(VLOOKUP($H1313,#REF!,12,FALSE),0)</f>
        <v>0</v>
      </c>
      <c r="AS1313" s="34">
        <f>IFERROR(VLOOKUP($H1313,#REF!,13,FALSE),0)</f>
        <v>0</v>
      </c>
      <c r="AT1313" s="34">
        <f>IFERROR(VLOOKUP($H1313,#REF!,14,FALSE),0)</f>
        <v>0</v>
      </c>
      <c r="AU1313" s="42">
        <f>IFERROR(VLOOKUP($H1313,#REF!,15,FALSE),0)</f>
        <v>0</v>
      </c>
      <c r="AV1313" s="34">
        <f>IFERROR(VLOOKUP($H1313,#REF!,15,FALSE),0)</f>
        <v>0</v>
      </c>
      <c r="AW1313" s="34">
        <f>IFERROR(VLOOKUP($H1313,#REF!,16,FALSE),0)</f>
        <v>0</v>
      </c>
      <c r="AX1313" s="42">
        <f>IFERROR(VLOOKUP($H1313,#REF!,17,FALSE),0)</f>
        <v>0</v>
      </c>
    </row>
    <row r="1314" spans="1:50" x14ac:dyDescent="0.3">
      <c r="A1314" s="33" t="str">
        <f t="shared" si="80"/>
        <v>0</v>
      </c>
      <c r="B1314" s="33">
        <f>+'R&amp;E EXPORT'!B1289</f>
        <v>0</v>
      </c>
      <c r="C1314" t="str">
        <f>IFERROR(VLOOKUP(A1314,'MCSJ Export'!A:C,3,FALSE),"")</f>
        <v/>
      </c>
      <c r="D1314" s="37">
        <f t="shared" ca="1" si="81"/>
        <v>0</v>
      </c>
      <c r="E1314" s="37">
        <f t="shared" ca="1" si="82"/>
        <v>0</v>
      </c>
      <c r="F1314" s="37">
        <f t="shared" ca="1" si="83"/>
        <v>0</v>
      </c>
      <c r="G1314" s="37"/>
      <c r="H1314" s="33">
        <f>+'R&amp;E EXPORT'!A1289</f>
        <v>0</v>
      </c>
      <c r="I1314" s="34">
        <f>IFERROR(VLOOKUP($H1314,'Gen F Rev'!$A:$M,15,FALSE),0)</f>
        <v>0</v>
      </c>
      <c r="J1314" s="34">
        <f>IFERROR(VLOOKUP($H1314,'Gen F Rev'!$A:$M,16,FALSE),0)</f>
        <v>0</v>
      </c>
      <c r="K1314" s="42">
        <f>IFERROR(VLOOKUP($H1314,'Gen F Rev'!$A:$M,17,FALSE),0)</f>
        <v>0</v>
      </c>
      <c r="L1314" s="34">
        <f>IFERROR(VLOOKUP($H1314,'Gen F Exp'!$A:$E,15,FALSE),0)</f>
        <v>0</v>
      </c>
      <c r="M1314" s="34">
        <f>IFERROR(VLOOKUP($H1314,'Gen F Exp'!$A:$E,16,FALSE),0)</f>
        <v>0</v>
      </c>
      <c r="N1314" s="42">
        <f>IFERROR(VLOOKUP($H1314,'Gen F Exp'!$A:$E,17,FALSE),0)</f>
        <v>0</v>
      </c>
      <c r="O1314" s="34">
        <f>IFERROR(VLOOKUP($H1314,'Water F Rev'!$A:$L,15,FALSE),0)</f>
        <v>0</v>
      </c>
      <c r="P1314" s="34">
        <f>IFERROR(VLOOKUP($H1314,'Water F Rev'!$A:$L,16,FALSE),0)</f>
        <v>0</v>
      </c>
      <c r="Q1314" s="42">
        <f>IFERROR(VLOOKUP($H1314,'Water F Rev'!$A:$L,17,FALSE),0)</f>
        <v>0</v>
      </c>
      <c r="R1314" s="34">
        <f>IFERROR(VLOOKUP($H1314,'Water F Exp'!$A:$K,15,FALSE),0)</f>
        <v>0</v>
      </c>
      <c r="S1314" s="34">
        <f>IFERROR(VLOOKUP($H1314,'Water F Exp'!$A:$K,16,FALSE),0)</f>
        <v>0</v>
      </c>
      <c r="T1314" s="42">
        <f>IFERROR(VLOOKUP($H1314,'Water F Exp'!$A:$K,17,FALSE),0)</f>
        <v>0</v>
      </c>
      <c r="U1314" s="34">
        <f ca="1">IFERROR(VLOOKUP($H1314,'Sewer F Rev'!$A:$E,15,FALSE),0)</f>
        <v>0</v>
      </c>
      <c r="V1314" s="34">
        <f ca="1">IFERROR(VLOOKUP($H1314,'Sewer F Rev'!$A:$E,16,FALSE),0)</f>
        <v>0</v>
      </c>
      <c r="W1314" s="42">
        <f ca="1">IFERROR(VLOOKUP($H1314,'Sewer F Rev'!$A:$E,17,FALSE),0)</f>
        <v>0</v>
      </c>
      <c r="X1314" s="34">
        <f>IFERROR(VLOOKUP($H1314,'Sewer F Exp'!$A:$B,15,FALSE),0)</f>
        <v>0</v>
      </c>
      <c r="Y1314" s="34">
        <f>IFERROR(VLOOKUP($H1314,'Sewer F Exp'!$A:$B,16,FALSE),0)</f>
        <v>0</v>
      </c>
      <c r="Z1314" s="42">
        <f>IFERROR(VLOOKUP($H1314,'Sewer F Exp'!$A:$B,17,FALSE),0)</f>
        <v>0</v>
      </c>
      <c r="AA1314" s="34">
        <f>IFERROR(VLOOKUP($H1314,'Refuse F Rev'!$A:$E,15,FALSE),0)</f>
        <v>0</v>
      </c>
      <c r="AB1314" s="34">
        <f>IFERROR(VLOOKUP($H1314,'Refuse F Rev'!$A:$E,16,FALSE),0)</f>
        <v>0</v>
      </c>
      <c r="AC1314" s="42">
        <f>IFERROR(VLOOKUP($H1314,'Refuse F Rev'!$A:$E,17,FALSE),0)</f>
        <v>0</v>
      </c>
      <c r="AD1314" s="34">
        <f>IFERROR(VLOOKUP($H1314,'Refuse F Exp'!$A:$E,15,FALSE),0)</f>
        <v>0</v>
      </c>
      <c r="AE1314" s="34">
        <f>IFERROR(VLOOKUP($H1314,'Refuse F Exp'!$A:$E,16,FALSE),0)</f>
        <v>0</v>
      </c>
      <c r="AF1314" s="42">
        <f>IFERROR(VLOOKUP($H1314,'Refuse F Exp'!$A:$E,17,FALSE),0)</f>
        <v>0</v>
      </c>
      <c r="AG1314" s="34">
        <f>IFERROR(VLOOKUP($H1314,#REF!,10,FALSE),0)</f>
        <v>0</v>
      </c>
      <c r="AH1314" s="34">
        <f>IFERROR(VLOOKUP($H1314,#REF!,11,FALSE),0)</f>
        <v>0</v>
      </c>
      <c r="AI1314" s="42">
        <f>IFERROR(VLOOKUP($H1314,#REF!,12,FALSE),0)</f>
        <v>0</v>
      </c>
      <c r="AJ1314" s="34">
        <f>IFERROR(VLOOKUP($H1314,#REF!,10,FALSE),0)</f>
        <v>0</v>
      </c>
      <c r="AK1314" s="34">
        <f>IFERROR(VLOOKUP($H1314,#REF!,11,FALSE),0)</f>
        <v>0</v>
      </c>
      <c r="AL1314" s="42">
        <f>IFERROR(VLOOKUP($H1314,#REF!,12,FALSE),0)</f>
        <v>0</v>
      </c>
      <c r="AM1314" s="34">
        <f>IFERROR(VLOOKUP($H1314,#REF!,10,FALSE),0)</f>
        <v>0</v>
      </c>
      <c r="AN1314" s="34">
        <f>IFERROR(VLOOKUP($H1314,#REF!,11,FALSE),0)</f>
        <v>0</v>
      </c>
      <c r="AO1314" s="42">
        <f>IFERROR(VLOOKUP($H1314,#REF!,12,FALSE),0)</f>
        <v>0</v>
      </c>
      <c r="AP1314" s="34">
        <f>IFERROR(VLOOKUP($H1314,#REF!,10,FALSE),0)</f>
        <v>0</v>
      </c>
      <c r="AQ1314" s="34">
        <f>IFERROR(VLOOKUP($H1314,#REF!,11,FALSE),0)</f>
        <v>0</v>
      </c>
      <c r="AR1314" s="42">
        <f>IFERROR(VLOOKUP($H1314,#REF!,12,FALSE),0)</f>
        <v>0</v>
      </c>
      <c r="AS1314" s="34">
        <f>IFERROR(VLOOKUP($H1314,#REF!,13,FALSE),0)</f>
        <v>0</v>
      </c>
      <c r="AT1314" s="34">
        <f>IFERROR(VLOOKUP($H1314,#REF!,14,FALSE),0)</f>
        <v>0</v>
      </c>
      <c r="AU1314" s="42">
        <f>IFERROR(VLOOKUP($H1314,#REF!,15,FALSE),0)</f>
        <v>0</v>
      </c>
      <c r="AV1314" s="34">
        <f>IFERROR(VLOOKUP($H1314,#REF!,15,FALSE),0)</f>
        <v>0</v>
      </c>
      <c r="AW1314" s="34">
        <f>IFERROR(VLOOKUP($H1314,#REF!,16,FALSE),0)</f>
        <v>0</v>
      </c>
      <c r="AX1314" s="42">
        <f>IFERROR(VLOOKUP($H1314,#REF!,17,FALSE),0)</f>
        <v>0</v>
      </c>
    </row>
    <row r="1315" spans="1:50" x14ac:dyDescent="0.3">
      <c r="A1315" s="33" t="str">
        <f t="shared" si="80"/>
        <v>0</v>
      </c>
      <c r="B1315" s="33">
        <f>+'R&amp;E EXPORT'!B1290</f>
        <v>0</v>
      </c>
      <c r="C1315" t="str">
        <f>IFERROR(VLOOKUP(A1315,'MCSJ Export'!A:C,3,FALSE),"")</f>
        <v/>
      </c>
      <c r="D1315" s="37">
        <f t="shared" ca="1" si="81"/>
        <v>0</v>
      </c>
      <c r="E1315" s="37">
        <f t="shared" ca="1" si="82"/>
        <v>0</v>
      </c>
      <c r="F1315" s="37">
        <f t="shared" ca="1" si="83"/>
        <v>0</v>
      </c>
      <c r="G1315" s="37"/>
      <c r="H1315" s="33">
        <f>+'R&amp;E EXPORT'!A1290</f>
        <v>0</v>
      </c>
      <c r="I1315" s="34">
        <f>IFERROR(VLOOKUP($H1315,'Gen F Rev'!$A:$M,15,FALSE),0)</f>
        <v>0</v>
      </c>
      <c r="J1315" s="34">
        <f>IFERROR(VLOOKUP($H1315,'Gen F Rev'!$A:$M,16,FALSE),0)</f>
        <v>0</v>
      </c>
      <c r="K1315" s="42">
        <f>IFERROR(VLOOKUP($H1315,'Gen F Rev'!$A:$M,17,FALSE),0)</f>
        <v>0</v>
      </c>
      <c r="L1315" s="34">
        <f>IFERROR(VLOOKUP($H1315,'Gen F Exp'!$A:$E,15,FALSE),0)</f>
        <v>0</v>
      </c>
      <c r="M1315" s="34">
        <f>IFERROR(VLOOKUP($H1315,'Gen F Exp'!$A:$E,16,FALSE),0)</f>
        <v>0</v>
      </c>
      <c r="N1315" s="42">
        <f>IFERROR(VLOOKUP($H1315,'Gen F Exp'!$A:$E,17,FALSE),0)</f>
        <v>0</v>
      </c>
      <c r="O1315" s="34">
        <f>IFERROR(VLOOKUP($H1315,'Water F Rev'!$A:$L,15,FALSE),0)</f>
        <v>0</v>
      </c>
      <c r="P1315" s="34">
        <f>IFERROR(VLOOKUP($H1315,'Water F Rev'!$A:$L,16,FALSE),0)</f>
        <v>0</v>
      </c>
      <c r="Q1315" s="42">
        <f>IFERROR(VLOOKUP($H1315,'Water F Rev'!$A:$L,17,FALSE),0)</f>
        <v>0</v>
      </c>
      <c r="R1315" s="34">
        <f>IFERROR(VLOOKUP($H1315,'Water F Exp'!$A:$K,15,FALSE),0)</f>
        <v>0</v>
      </c>
      <c r="S1315" s="34">
        <f>IFERROR(VLOOKUP($H1315,'Water F Exp'!$A:$K,16,FALSE),0)</f>
        <v>0</v>
      </c>
      <c r="T1315" s="42">
        <f>IFERROR(VLOOKUP($H1315,'Water F Exp'!$A:$K,17,FALSE),0)</f>
        <v>0</v>
      </c>
      <c r="U1315" s="34">
        <f ca="1">IFERROR(VLOOKUP($H1315,'Sewer F Rev'!$A:$E,15,FALSE),0)</f>
        <v>0</v>
      </c>
      <c r="V1315" s="34">
        <f ca="1">IFERROR(VLOOKUP($H1315,'Sewer F Rev'!$A:$E,16,FALSE),0)</f>
        <v>0</v>
      </c>
      <c r="W1315" s="42">
        <f ca="1">IFERROR(VLOOKUP($H1315,'Sewer F Rev'!$A:$E,17,FALSE),0)</f>
        <v>0</v>
      </c>
      <c r="X1315" s="34">
        <f>IFERROR(VLOOKUP($H1315,'Sewer F Exp'!$A:$B,15,FALSE),0)</f>
        <v>0</v>
      </c>
      <c r="Y1315" s="34">
        <f>IFERROR(VLOOKUP($H1315,'Sewer F Exp'!$A:$B,16,FALSE),0)</f>
        <v>0</v>
      </c>
      <c r="Z1315" s="42">
        <f>IFERROR(VLOOKUP($H1315,'Sewer F Exp'!$A:$B,17,FALSE),0)</f>
        <v>0</v>
      </c>
      <c r="AA1315" s="34">
        <f>IFERROR(VLOOKUP($H1315,'Refuse F Rev'!$A:$E,15,FALSE),0)</f>
        <v>0</v>
      </c>
      <c r="AB1315" s="34">
        <f>IFERROR(VLOOKUP($H1315,'Refuse F Rev'!$A:$E,16,FALSE),0)</f>
        <v>0</v>
      </c>
      <c r="AC1315" s="42">
        <f>IFERROR(VLOOKUP($H1315,'Refuse F Rev'!$A:$E,17,FALSE),0)</f>
        <v>0</v>
      </c>
      <c r="AD1315" s="34">
        <f>IFERROR(VLOOKUP($H1315,'Refuse F Exp'!$A:$E,15,FALSE),0)</f>
        <v>0</v>
      </c>
      <c r="AE1315" s="34">
        <f>IFERROR(VLOOKUP($H1315,'Refuse F Exp'!$A:$E,16,FALSE),0)</f>
        <v>0</v>
      </c>
      <c r="AF1315" s="42">
        <f>IFERROR(VLOOKUP($H1315,'Refuse F Exp'!$A:$E,17,FALSE),0)</f>
        <v>0</v>
      </c>
      <c r="AG1315" s="34">
        <f>IFERROR(VLOOKUP($H1315,#REF!,10,FALSE),0)</f>
        <v>0</v>
      </c>
      <c r="AH1315" s="34">
        <f>IFERROR(VLOOKUP($H1315,#REF!,11,FALSE),0)</f>
        <v>0</v>
      </c>
      <c r="AI1315" s="42">
        <f>IFERROR(VLOOKUP($H1315,#REF!,12,FALSE),0)</f>
        <v>0</v>
      </c>
      <c r="AJ1315" s="34">
        <f>IFERROR(VLOOKUP($H1315,#REF!,10,FALSE),0)</f>
        <v>0</v>
      </c>
      <c r="AK1315" s="34">
        <f>IFERROR(VLOOKUP($H1315,#REF!,11,FALSE),0)</f>
        <v>0</v>
      </c>
      <c r="AL1315" s="42">
        <f>IFERROR(VLOOKUP($H1315,#REF!,12,FALSE),0)</f>
        <v>0</v>
      </c>
      <c r="AM1315" s="34">
        <f>IFERROR(VLOOKUP($H1315,#REF!,10,FALSE),0)</f>
        <v>0</v>
      </c>
      <c r="AN1315" s="34">
        <f>IFERROR(VLOOKUP($H1315,#REF!,11,FALSE),0)</f>
        <v>0</v>
      </c>
      <c r="AO1315" s="42">
        <f>IFERROR(VLOOKUP($H1315,#REF!,12,FALSE),0)</f>
        <v>0</v>
      </c>
      <c r="AP1315" s="34">
        <f>IFERROR(VLOOKUP($H1315,#REF!,10,FALSE),0)</f>
        <v>0</v>
      </c>
      <c r="AQ1315" s="34">
        <f>IFERROR(VLOOKUP($H1315,#REF!,11,FALSE),0)</f>
        <v>0</v>
      </c>
      <c r="AR1315" s="42">
        <f>IFERROR(VLOOKUP($H1315,#REF!,12,FALSE),0)</f>
        <v>0</v>
      </c>
      <c r="AS1315" s="34">
        <f>IFERROR(VLOOKUP($H1315,#REF!,13,FALSE),0)</f>
        <v>0</v>
      </c>
      <c r="AT1315" s="34">
        <f>IFERROR(VLOOKUP($H1315,#REF!,14,FALSE),0)</f>
        <v>0</v>
      </c>
      <c r="AU1315" s="42">
        <f>IFERROR(VLOOKUP($H1315,#REF!,15,FALSE),0)</f>
        <v>0</v>
      </c>
      <c r="AV1315" s="34">
        <f>IFERROR(VLOOKUP($H1315,#REF!,15,FALSE),0)</f>
        <v>0</v>
      </c>
      <c r="AW1315" s="34">
        <f>IFERROR(VLOOKUP($H1315,#REF!,16,FALSE),0)</f>
        <v>0</v>
      </c>
      <c r="AX1315" s="42">
        <f>IFERROR(VLOOKUP($H1315,#REF!,17,FALSE),0)</f>
        <v>0</v>
      </c>
    </row>
    <row r="1316" spans="1:50" x14ac:dyDescent="0.3">
      <c r="A1316" s="33" t="str">
        <f t="shared" si="80"/>
        <v>0</v>
      </c>
      <c r="B1316" s="33">
        <f>+'R&amp;E EXPORT'!B1291</f>
        <v>0</v>
      </c>
      <c r="C1316" t="str">
        <f>IFERROR(VLOOKUP(A1316,'MCSJ Export'!A:C,3,FALSE),"")</f>
        <v/>
      </c>
      <c r="D1316" s="37">
        <f t="shared" ca="1" si="81"/>
        <v>0</v>
      </c>
      <c r="E1316" s="37">
        <f t="shared" ca="1" si="82"/>
        <v>0</v>
      </c>
      <c r="F1316" s="37">
        <f t="shared" ca="1" si="83"/>
        <v>0</v>
      </c>
      <c r="G1316" s="37"/>
      <c r="H1316" s="33">
        <f>+'R&amp;E EXPORT'!A1291</f>
        <v>0</v>
      </c>
      <c r="I1316" s="34">
        <f>IFERROR(VLOOKUP($H1316,'Gen F Rev'!$A:$M,15,FALSE),0)</f>
        <v>0</v>
      </c>
      <c r="J1316" s="34">
        <f>IFERROR(VLOOKUP($H1316,'Gen F Rev'!$A:$M,16,FALSE),0)</f>
        <v>0</v>
      </c>
      <c r="K1316" s="42">
        <f>IFERROR(VLOOKUP($H1316,'Gen F Rev'!$A:$M,17,FALSE),0)</f>
        <v>0</v>
      </c>
      <c r="L1316" s="34">
        <f>IFERROR(VLOOKUP($H1316,'Gen F Exp'!$A:$E,15,FALSE),0)</f>
        <v>0</v>
      </c>
      <c r="M1316" s="34">
        <f>IFERROR(VLOOKUP($H1316,'Gen F Exp'!$A:$E,16,FALSE),0)</f>
        <v>0</v>
      </c>
      <c r="N1316" s="42">
        <f>IFERROR(VLOOKUP($H1316,'Gen F Exp'!$A:$E,17,FALSE),0)</f>
        <v>0</v>
      </c>
      <c r="O1316" s="34">
        <f>IFERROR(VLOOKUP($H1316,'Water F Rev'!$A:$L,15,FALSE),0)</f>
        <v>0</v>
      </c>
      <c r="P1316" s="34">
        <f>IFERROR(VLOOKUP($H1316,'Water F Rev'!$A:$L,16,FALSE),0)</f>
        <v>0</v>
      </c>
      <c r="Q1316" s="42">
        <f>IFERROR(VLOOKUP($H1316,'Water F Rev'!$A:$L,17,FALSE),0)</f>
        <v>0</v>
      </c>
      <c r="R1316" s="34">
        <f>IFERROR(VLOOKUP($H1316,'Water F Exp'!$A:$K,15,FALSE),0)</f>
        <v>0</v>
      </c>
      <c r="S1316" s="34">
        <f>IFERROR(VLOOKUP($H1316,'Water F Exp'!$A:$K,16,FALSE),0)</f>
        <v>0</v>
      </c>
      <c r="T1316" s="42">
        <f>IFERROR(VLOOKUP($H1316,'Water F Exp'!$A:$K,17,FALSE),0)</f>
        <v>0</v>
      </c>
      <c r="U1316" s="34">
        <f ca="1">IFERROR(VLOOKUP($H1316,'Sewer F Rev'!$A:$E,15,FALSE),0)</f>
        <v>0</v>
      </c>
      <c r="V1316" s="34">
        <f ca="1">IFERROR(VLOOKUP($H1316,'Sewer F Rev'!$A:$E,16,FALSE),0)</f>
        <v>0</v>
      </c>
      <c r="W1316" s="42">
        <f ca="1">IFERROR(VLOOKUP($H1316,'Sewer F Rev'!$A:$E,17,FALSE),0)</f>
        <v>0</v>
      </c>
      <c r="X1316" s="34">
        <f>IFERROR(VLOOKUP($H1316,'Sewer F Exp'!$A:$B,15,FALSE),0)</f>
        <v>0</v>
      </c>
      <c r="Y1316" s="34">
        <f>IFERROR(VLOOKUP($H1316,'Sewer F Exp'!$A:$B,16,FALSE),0)</f>
        <v>0</v>
      </c>
      <c r="Z1316" s="42">
        <f>IFERROR(VLOOKUP($H1316,'Sewer F Exp'!$A:$B,17,FALSE),0)</f>
        <v>0</v>
      </c>
      <c r="AA1316" s="34">
        <f>IFERROR(VLOOKUP($H1316,'Refuse F Rev'!$A:$E,15,FALSE),0)</f>
        <v>0</v>
      </c>
      <c r="AB1316" s="34">
        <f>IFERROR(VLOOKUP($H1316,'Refuse F Rev'!$A:$E,16,FALSE),0)</f>
        <v>0</v>
      </c>
      <c r="AC1316" s="42">
        <f>IFERROR(VLOOKUP($H1316,'Refuse F Rev'!$A:$E,17,FALSE),0)</f>
        <v>0</v>
      </c>
      <c r="AD1316" s="34">
        <f>IFERROR(VLOOKUP($H1316,'Refuse F Exp'!$A:$E,15,FALSE),0)</f>
        <v>0</v>
      </c>
      <c r="AE1316" s="34">
        <f>IFERROR(VLOOKUP($H1316,'Refuse F Exp'!$A:$E,16,FALSE),0)</f>
        <v>0</v>
      </c>
      <c r="AF1316" s="42">
        <f>IFERROR(VLOOKUP($H1316,'Refuse F Exp'!$A:$E,17,FALSE),0)</f>
        <v>0</v>
      </c>
      <c r="AG1316" s="34">
        <f>IFERROR(VLOOKUP($H1316,#REF!,10,FALSE),0)</f>
        <v>0</v>
      </c>
      <c r="AH1316" s="34">
        <f>IFERROR(VLOOKUP($H1316,#REF!,11,FALSE),0)</f>
        <v>0</v>
      </c>
      <c r="AI1316" s="42">
        <f>IFERROR(VLOOKUP($H1316,#REF!,12,FALSE),0)</f>
        <v>0</v>
      </c>
      <c r="AJ1316" s="34">
        <f>IFERROR(VLOOKUP($H1316,#REF!,10,FALSE),0)</f>
        <v>0</v>
      </c>
      <c r="AK1316" s="34">
        <f>IFERROR(VLOOKUP($H1316,#REF!,11,FALSE),0)</f>
        <v>0</v>
      </c>
      <c r="AL1316" s="42">
        <f>IFERROR(VLOOKUP($H1316,#REF!,12,FALSE),0)</f>
        <v>0</v>
      </c>
      <c r="AM1316" s="34">
        <f>IFERROR(VLOOKUP($H1316,#REF!,10,FALSE),0)</f>
        <v>0</v>
      </c>
      <c r="AN1316" s="34">
        <f>IFERROR(VLOOKUP($H1316,#REF!,11,FALSE),0)</f>
        <v>0</v>
      </c>
      <c r="AO1316" s="42">
        <f>IFERROR(VLOOKUP($H1316,#REF!,12,FALSE),0)</f>
        <v>0</v>
      </c>
      <c r="AP1316" s="34">
        <f>IFERROR(VLOOKUP($H1316,#REF!,10,FALSE),0)</f>
        <v>0</v>
      </c>
      <c r="AQ1316" s="34">
        <f>IFERROR(VLOOKUP($H1316,#REF!,11,FALSE),0)</f>
        <v>0</v>
      </c>
      <c r="AR1316" s="42">
        <f>IFERROR(VLOOKUP($H1316,#REF!,12,FALSE),0)</f>
        <v>0</v>
      </c>
      <c r="AS1316" s="34">
        <f>IFERROR(VLOOKUP($H1316,#REF!,13,FALSE),0)</f>
        <v>0</v>
      </c>
      <c r="AT1316" s="34">
        <f>IFERROR(VLOOKUP($H1316,#REF!,14,FALSE),0)</f>
        <v>0</v>
      </c>
      <c r="AU1316" s="42">
        <f>IFERROR(VLOOKUP($H1316,#REF!,15,FALSE),0)</f>
        <v>0</v>
      </c>
      <c r="AV1316" s="34">
        <f>IFERROR(VLOOKUP($H1316,#REF!,15,FALSE),0)</f>
        <v>0</v>
      </c>
      <c r="AW1316" s="34">
        <f>IFERROR(VLOOKUP($H1316,#REF!,16,FALSE),0)</f>
        <v>0</v>
      </c>
      <c r="AX1316" s="42">
        <f>IFERROR(VLOOKUP($H1316,#REF!,17,FALSE),0)</f>
        <v>0</v>
      </c>
    </row>
    <row r="1317" spans="1:50" x14ac:dyDescent="0.3">
      <c r="A1317" s="33" t="str">
        <f t="shared" si="80"/>
        <v>0</v>
      </c>
      <c r="B1317" s="33">
        <f>+'R&amp;E EXPORT'!B1292</f>
        <v>0</v>
      </c>
      <c r="C1317" t="str">
        <f>IFERROR(VLOOKUP(A1317,'MCSJ Export'!A:C,3,FALSE),"")</f>
        <v/>
      </c>
      <c r="D1317" s="37">
        <f t="shared" ca="1" si="81"/>
        <v>0</v>
      </c>
      <c r="E1317" s="37">
        <f t="shared" ca="1" si="82"/>
        <v>0</v>
      </c>
      <c r="F1317" s="37">
        <f t="shared" ca="1" si="83"/>
        <v>0</v>
      </c>
      <c r="G1317" s="37"/>
      <c r="H1317" s="33">
        <f>+'R&amp;E EXPORT'!A1292</f>
        <v>0</v>
      </c>
      <c r="I1317" s="34">
        <f>IFERROR(VLOOKUP($H1317,'Gen F Rev'!$A:$M,15,FALSE),0)</f>
        <v>0</v>
      </c>
      <c r="J1317" s="34">
        <f>IFERROR(VLOOKUP($H1317,'Gen F Rev'!$A:$M,16,FALSE),0)</f>
        <v>0</v>
      </c>
      <c r="K1317" s="42">
        <f>IFERROR(VLOOKUP($H1317,'Gen F Rev'!$A:$M,17,FALSE),0)</f>
        <v>0</v>
      </c>
      <c r="L1317" s="34">
        <f>IFERROR(VLOOKUP($H1317,'Gen F Exp'!$A:$E,15,FALSE),0)</f>
        <v>0</v>
      </c>
      <c r="M1317" s="34">
        <f>IFERROR(VLOOKUP($H1317,'Gen F Exp'!$A:$E,16,FALSE),0)</f>
        <v>0</v>
      </c>
      <c r="N1317" s="42">
        <f>IFERROR(VLOOKUP($H1317,'Gen F Exp'!$A:$E,17,FALSE),0)</f>
        <v>0</v>
      </c>
      <c r="O1317" s="34">
        <f>IFERROR(VLOOKUP($H1317,'Water F Rev'!$A:$L,15,FALSE),0)</f>
        <v>0</v>
      </c>
      <c r="P1317" s="34">
        <f>IFERROR(VLOOKUP($H1317,'Water F Rev'!$A:$L,16,FALSE),0)</f>
        <v>0</v>
      </c>
      <c r="Q1317" s="42">
        <f>IFERROR(VLOOKUP($H1317,'Water F Rev'!$A:$L,17,FALSE),0)</f>
        <v>0</v>
      </c>
      <c r="R1317" s="34">
        <f>IFERROR(VLOOKUP($H1317,'Water F Exp'!$A:$K,15,FALSE),0)</f>
        <v>0</v>
      </c>
      <c r="S1317" s="34">
        <f>IFERROR(VLOOKUP($H1317,'Water F Exp'!$A:$K,16,FALSE),0)</f>
        <v>0</v>
      </c>
      <c r="T1317" s="42">
        <f>IFERROR(VLOOKUP($H1317,'Water F Exp'!$A:$K,17,FALSE),0)</f>
        <v>0</v>
      </c>
      <c r="U1317" s="34">
        <f ca="1">IFERROR(VLOOKUP($H1317,'Sewer F Rev'!$A:$E,15,FALSE),0)</f>
        <v>0</v>
      </c>
      <c r="V1317" s="34">
        <f ca="1">IFERROR(VLOOKUP($H1317,'Sewer F Rev'!$A:$E,16,FALSE),0)</f>
        <v>0</v>
      </c>
      <c r="W1317" s="42">
        <f ca="1">IFERROR(VLOOKUP($H1317,'Sewer F Rev'!$A:$E,17,FALSE),0)</f>
        <v>0</v>
      </c>
      <c r="X1317" s="34">
        <f>IFERROR(VLOOKUP($H1317,'Sewer F Exp'!$A:$B,15,FALSE),0)</f>
        <v>0</v>
      </c>
      <c r="Y1317" s="34">
        <f>IFERROR(VLOOKUP($H1317,'Sewer F Exp'!$A:$B,16,FALSE),0)</f>
        <v>0</v>
      </c>
      <c r="Z1317" s="42">
        <f>IFERROR(VLOOKUP($H1317,'Sewer F Exp'!$A:$B,17,FALSE),0)</f>
        <v>0</v>
      </c>
      <c r="AA1317" s="34">
        <f>IFERROR(VLOOKUP($H1317,'Refuse F Rev'!$A:$E,15,FALSE),0)</f>
        <v>0</v>
      </c>
      <c r="AB1317" s="34">
        <f>IFERROR(VLOOKUP($H1317,'Refuse F Rev'!$A:$E,16,FALSE),0)</f>
        <v>0</v>
      </c>
      <c r="AC1317" s="42">
        <f>IFERROR(VLOOKUP($H1317,'Refuse F Rev'!$A:$E,17,FALSE),0)</f>
        <v>0</v>
      </c>
      <c r="AD1317" s="34">
        <f>IFERROR(VLOOKUP($H1317,'Refuse F Exp'!$A:$E,15,FALSE),0)</f>
        <v>0</v>
      </c>
      <c r="AE1317" s="34">
        <f>IFERROR(VLOOKUP($H1317,'Refuse F Exp'!$A:$E,16,FALSE),0)</f>
        <v>0</v>
      </c>
      <c r="AF1317" s="42">
        <f>IFERROR(VLOOKUP($H1317,'Refuse F Exp'!$A:$E,17,FALSE),0)</f>
        <v>0</v>
      </c>
      <c r="AG1317" s="34">
        <f>IFERROR(VLOOKUP($H1317,#REF!,10,FALSE),0)</f>
        <v>0</v>
      </c>
      <c r="AH1317" s="34">
        <f>IFERROR(VLOOKUP($H1317,#REF!,11,FALSE),0)</f>
        <v>0</v>
      </c>
      <c r="AI1317" s="42">
        <f>IFERROR(VLOOKUP($H1317,#REF!,12,FALSE),0)</f>
        <v>0</v>
      </c>
      <c r="AJ1317" s="34">
        <f>IFERROR(VLOOKUP($H1317,#REF!,10,FALSE),0)</f>
        <v>0</v>
      </c>
      <c r="AK1317" s="34">
        <f>IFERROR(VLOOKUP($H1317,#REF!,11,FALSE),0)</f>
        <v>0</v>
      </c>
      <c r="AL1317" s="42">
        <f>IFERROR(VLOOKUP($H1317,#REF!,12,FALSE),0)</f>
        <v>0</v>
      </c>
      <c r="AM1317" s="34">
        <f>IFERROR(VLOOKUP($H1317,#REF!,10,FALSE),0)</f>
        <v>0</v>
      </c>
      <c r="AN1317" s="34">
        <f>IFERROR(VLOOKUP($H1317,#REF!,11,FALSE),0)</f>
        <v>0</v>
      </c>
      <c r="AO1317" s="42">
        <f>IFERROR(VLOOKUP($H1317,#REF!,12,FALSE),0)</f>
        <v>0</v>
      </c>
      <c r="AP1317" s="34">
        <f>IFERROR(VLOOKUP($H1317,#REF!,10,FALSE),0)</f>
        <v>0</v>
      </c>
      <c r="AQ1317" s="34">
        <f>IFERROR(VLOOKUP($H1317,#REF!,11,FALSE),0)</f>
        <v>0</v>
      </c>
      <c r="AR1317" s="42">
        <f>IFERROR(VLOOKUP($H1317,#REF!,12,FALSE),0)</f>
        <v>0</v>
      </c>
      <c r="AS1317" s="34">
        <f>IFERROR(VLOOKUP($H1317,#REF!,13,FALSE),0)</f>
        <v>0</v>
      </c>
      <c r="AT1317" s="34">
        <f>IFERROR(VLOOKUP($H1317,#REF!,14,FALSE),0)</f>
        <v>0</v>
      </c>
      <c r="AU1317" s="42">
        <f>IFERROR(VLOOKUP($H1317,#REF!,15,FALSE),0)</f>
        <v>0</v>
      </c>
      <c r="AV1317" s="34">
        <f>IFERROR(VLOOKUP($H1317,#REF!,15,FALSE),0)</f>
        <v>0</v>
      </c>
      <c r="AW1317" s="34">
        <f>IFERROR(VLOOKUP($H1317,#REF!,16,FALSE),0)</f>
        <v>0</v>
      </c>
      <c r="AX1317" s="42">
        <f>IFERROR(VLOOKUP($H1317,#REF!,17,FALSE),0)</f>
        <v>0</v>
      </c>
    </row>
    <row r="1318" spans="1:50" x14ac:dyDescent="0.3">
      <c r="A1318" s="33" t="str">
        <f t="shared" si="80"/>
        <v>0</v>
      </c>
      <c r="B1318" s="33">
        <f>+'R&amp;E EXPORT'!B1293</f>
        <v>0</v>
      </c>
      <c r="C1318" t="str">
        <f>IFERROR(VLOOKUP(A1318,'MCSJ Export'!A:C,3,FALSE),"")</f>
        <v/>
      </c>
      <c r="D1318" s="37">
        <f t="shared" ca="1" si="81"/>
        <v>0</v>
      </c>
      <c r="E1318" s="37">
        <f t="shared" ca="1" si="82"/>
        <v>0</v>
      </c>
      <c r="F1318" s="37">
        <f t="shared" ca="1" si="83"/>
        <v>0</v>
      </c>
      <c r="G1318" s="37"/>
      <c r="H1318" s="33">
        <f>+'R&amp;E EXPORT'!A1293</f>
        <v>0</v>
      </c>
      <c r="I1318" s="34">
        <f>IFERROR(VLOOKUP($H1318,'Gen F Rev'!$A:$M,15,FALSE),0)</f>
        <v>0</v>
      </c>
      <c r="J1318" s="34">
        <f>IFERROR(VLOOKUP($H1318,'Gen F Rev'!$A:$M,16,FALSE),0)</f>
        <v>0</v>
      </c>
      <c r="K1318" s="42">
        <f>IFERROR(VLOOKUP($H1318,'Gen F Rev'!$A:$M,17,FALSE),0)</f>
        <v>0</v>
      </c>
      <c r="L1318" s="34">
        <f>IFERROR(VLOOKUP($H1318,'Gen F Exp'!$A:$E,15,FALSE),0)</f>
        <v>0</v>
      </c>
      <c r="M1318" s="34">
        <f>IFERROR(VLOOKUP($H1318,'Gen F Exp'!$A:$E,16,FALSE),0)</f>
        <v>0</v>
      </c>
      <c r="N1318" s="42">
        <f>IFERROR(VLOOKUP($H1318,'Gen F Exp'!$A:$E,17,FALSE),0)</f>
        <v>0</v>
      </c>
      <c r="O1318" s="34">
        <f>IFERROR(VLOOKUP($H1318,'Water F Rev'!$A:$L,15,FALSE),0)</f>
        <v>0</v>
      </c>
      <c r="P1318" s="34">
        <f>IFERROR(VLOOKUP($H1318,'Water F Rev'!$A:$L,16,FALSE),0)</f>
        <v>0</v>
      </c>
      <c r="Q1318" s="42">
        <f>IFERROR(VLOOKUP($H1318,'Water F Rev'!$A:$L,17,FALSE),0)</f>
        <v>0</v>
      </c>
      <c r="R1318" s="34">
        <f>IFERROR(VLOOKUP($H1318,'Water F Exp'!$A:$K,15,FALSE),0)</f>
        <v>0</v>
      </c>
      <c r="S1318" s="34">
        <f>IFERROR(VLOOKUP($H1318,'Water F Exp'!$A:$K,16,FALSE),0)</f>
        <v>0</v>
      </c>
      <c r="T1318" s="42">
        <f>IFERROR(VLOOKUP($H1318,'Water F Exp'!$A:$K,17,FALSE),0)</f>
        <v>0</v>
      </c>
      <c r="U1318" s="34">
        <f ca="1">IFERROR(VLOOKUP($H1318,'Sewer F Rev'!$A:$E,15,FALSE),0)</f>
        <v>0</v>
      </c>
      <c r="V1318" s="34">
        <f ca="1">IFERROR(VLOOKUP($H1318,'Sewer F Rev'!$A:$E,16,FALSE),0)</f>
        <v>0</v>
      </c>
      <c r="W1318" s="42">
        <f ca="1">IFERROR(VLOOKUP($H1318,'Sewer F Rev'!$A:$E,17,FALSE),0)</f>
        <v>0</v>
      </c>
      <c r="X1318" s="34">
        <f>IFERROR(VLOOKUP($H1318,'Sewer F Exp'!$A:$B,15,FALSE),0)</f>
        <v>0</v>
      </c>
      <c r="Y1318" s="34">
        <f>IFERROR(VLOOKUP($H1318,'Sewer F Exp'!$A:$B,16,FALSE),0)</f>
        <v>0</v>
      </c>
      <c r="Z1318" s="42">
        <f>IFERROR(VLOOKUP($H1318,'Sewer F Exp'!$A:$B,17,FALSE),0)</f>
        <v>0</v>
      </c>
      <c r="AA1318" s="34">
        <f>IFERROR(VLOOKUP($H1318,'Refuse F Rev'!$A:$E,15,FALSE),0)</f>
        <v>0</v>
      </c>
      <c r="AB1318" s="34">
        <f>IFERROR(VLOOKUP($H1318,'Refuse F Rev'!$A:$E,16,FALSE),0)</f>
        <v>0</v>
      </c>
      <c r="AC1318" s="42">
        <f>IFERROR(VLOOKUP($H1318,'Refuse F Rev'!$A:$E,17,FALSE),0)</f>
        <v>0</v>
      </c>
      <c r="AD1318" s="34">
        <f>IFERROR(VLOOKUP($H1318,'Refuse F Exp'!$A:$E,15,FALSE),0)</f>
        <v>0</v>
      </c>
      <c r="AE1318" s="34">
        <f>IFERROR(VLOOKUP($H1318,'Refuse F Exp'!$A:$E,16,FALSE),0)</f>
        <v>0</v>
      </c>
      <c r="AF1318" s="42">
        <f>IFERROR(VLOOKUP($H1318,'Refuse F Exp'!$A:$E,17,FALSE),0)</f>
        <v>0</v>
      </c>
      <c r="AG1318" s="34">
        <f>IFERROR(VLOOKUP($H1318,#REF!,10,FALSE),0)</f>
        <v>0</v>
      </c>
      <c r="AH1318" s="34">
        <f>IFERROR(VLOOKUP($H1318,#REF!,11,FALSE),0)</f>
        <v>0</v>
      </c>
      <c r="AI1318" s="42">
        <f>IFERROR(VLOOKUP($H1318,#REF!,12,FALSE),0)</f>
        <v>0</v>
      </c>
      <c r="AJ1318" s="34">
        <f>IFERROR(VLOOKUP($H1318,#REF!,10,FALSE),0)</f>
        <v>0</v>
      </c>
      <c r="AK1318" s="34">
        <f>IFERROR(VLOOKUP($H1318,#REF!,11,FALSE),0)</f>
        <v>0</v>
      </c>
      <c r="AL1318" s="42">
        <f>IFERROR(VLOOKUP($H1318,#REF!,12,FALSE),0)</f>
        <v>0</v>
      </c>
      <c r="AM1318" s="34">
        <f>IFERROR(VLOOKUP($H1318,#REF!,10,FALSE),0)</f>
        <v>0</v>
      </c>
      <c r="AN1318" s="34">
        <f>IFERROR(VLOOKUP($H1318,#REF!,11,FALSE),0)</f>
        <v>0</v>
      </c>
      <c r="AO1318" s="42">
        <f>IFERROR(VLOOKUP($H1318,#REF!,12,FALSE),0)</f>
        <v>0</v>
      </c>
      <c r="AP1318" s="34">
        <f>IFERROR(VLOOKUP($H1318,#REF!,10,FALSE),0)</f>
        <v>0</v>
      </c>
      <c r="AQ1318" s="34">
        <f>IFERROR(VLOOKUP($H1318,#REF!,11,FALSE),0)</f>
        <v>0</v>
      </c>
      <c r="AR1318" s="42">
        <f>IFERROR(VLOOKUP($H1318,#REF!,12,FALSE),0)</f>
        <v>0</v>
      </c>
      <c r="AS1318" s="34">
        <f>IFERROR(VLOOKUP($H1318,#REF!,13,FALSE),0)</f>
        <v>0</v>
      </c>
      <c r="AT1318" s="34">
        <f>IFERROR(VLOOKUP($H1318,#REF!,14,FALSE),0)</f>
        <v>0</v>
      </c>
      <c r="AU1318" s="42">
        <f>IFERROR(VLOOKUP($H1318,#REF!,15,FALSE),0)</f>
        <v>0</v>
      </c>
      <c r="AV1318" s="34">
        <f>IFERROR(VLOOKUP($H1318,#REF!,15,FALSE),0)</f>
        <v>0</v>
      </c>
      <c r="AW1318" s="34">
        <f>IFERROR(VLOOKUP($H1318,#REF!,16,FALSE),0)</f>
        <v>0</v>
      </c>
      <c r="AX1318" s="42">
        <f>IFERROR(VLOOKUP($H1318,#REF!,17,FALSE),0)</f>
        <v>0</v>
      </c>
    </row>
    <row r="1319" spans="1:50" x14ac:dyDescent="0.3">
      <c r="A1319" s="33" t="str">
        <f t="shared" si="80"/>
        <v>0</v>
      </c>
      <c r="B1319" s="33">
        <f>+'R&amp;E EXPORT'!B1294</f>
        <v>0</v>
      </c>
      <c r="C1319" t="str">
        <f>IFERROR(VLOOKUP(A1319,'MCSJ Export'!A:C,3,FALSE),"")</f>
        <v/>
      </c>
      <c r="D1319" s="37">
        <f t="shared" ca="1" si="81"/>
        <v>0</v>
      </c>
      <c r="E1319" s="37">
        <f t="shared" ca="1" si="82"/>
        <v>0</v>
      </c>
      <c r="F1319" s="37">
        <f t="shared" ca="1" si="83"/>
        <v>0</v>
      </c>
      <c r="G1319" s="37"/>
      <c r="H1319" s="33">
        <f>+'R&amp;E EXPORT'!A1294</f>
        <v>0</v>
      </c>
      <c r="I1319" s="34">
        <f>IFERROR(VLOOKUP($H1319,'Gen F Rev'!$A:$M,15,FALSE),0)</f>
        <v>0</v>
      </c>
      <c r="J1319" s="34">
        <f>IFERROR(VLOOKUP($H1319,'Gen F Rev'!$A:$M,16,FALSE),0)</f>
        <v>0</v>
      </c>
      <c r="K1319" s="42">
        <f>IFERROR(VLOOKUP($H1319,'Gen F Rev'!$A:$M,17,FALSE),0)</f>
        <v>0</v>
      </c>
      <c r="L1319" s="34">
        <f>IFERROR(VLOOKUP($H1319,'Gen F Exp'!$A:$E,15,FALSE),0)</f>
        <v>0</v>
      </c>
      <c r="M1319" s="34">
        <f>IFERROR(VLOOKUP($H1319,'Gen F Exp'!$A:$E,16,FALSE),0)</f>
        <v>0</v>
      </c>
      <c r="N1319" s="42">
        <f>IFERROR(VLOOKUP($H1319,'Gen F Exp'!$A:$E,17,FALSE),0)</f>
        <v>0</v>
      </c>
      <c r="O1319" s="34">
        <f>IFERROR(VLOOKUP($H1319,'Water F Rev'!$A:$L,15,FALSE),0)</f>
        <v>0</v>
      </c>
      <c r="P1319" s="34">
        <f>IFERROR(VLOOKUP($H1319,'Water F Rev'!$A:$L,16,FALSE),0)</f>
        <v>0</v>
      </c>
      <c r="Q1319" s="42">
        <f>IFERROR(VLOOKUP($H1319,'Water F Rev'!$A:$L,17,FALSE),0)</f>
        <v>0</v>
      </c>
      <c r="R1319" s="34">
        <f>IFERROR(VLOOKUP($H1319,'Water F Exp'!$A:$K,15,FALSE),0)</f>
        <v>0</v>
      </c>
      <c r="S1319" s="34">
        <f>IFERROR(VLOOKUP($H1319,'Water F Exp'!$A:$K,16,FALSE),0)</f>
        <v>0</v>
      </c>
      <c r="T1319" s="42">
        <f>IFERROR(VLOOKUP($H1319,'Water F Exp'!$A:$K,17,FALSE),0)</f>
        <v>0</v>
      </c>
      <c r="U1319" s="34">
        <f ca="1">IFERROR(VLOOKUP($H1319,'Sewer F Rev'!$A:$E,15,FALSE),0)</f>
        <v>0</v>
      </c>
      <c r="V1319" s="34">
        <f ca="1">IFERROR(VLOOKUP($H1319,'Sewer F Rev'!$A:$E,16,FALSE),0)</f>
        <v>0</v>
      </c>
      <c r="W1319" s="42">
        <f ca="1">IFERROR(VLOOKUP($H1319,'Sewer F Rev'!$A:$E,17,FALSE),0)</f>
        <v>0</v>
      </c>
      <c r="X1319" s="34">
        <f>IFERROR(VLOOKUP($H1319,'Sewer F Exp'!$A:$B,15,FALSE),0)</f>
        <v>0</v>
      </c>
      <c r="Y1319" s="34">
        <f>IFERROR(VLOOKUP($H1319,'Sewer F Exp'!$A:$B,16,FALSE),0)</f>
        <v>0</v>
      </c>
      <c r="Z1319" s="42">
        <f>IFERROR(VLOOKUP($H1319,'Sewer F Exp'!$A:$B,17,FALSE),0)</f>
        <v>0</v>
      </c>
      <c r="AA1319" s="34">
        <f>IFERROR(VLOOKUP($H1319,'Refuse F Rev'!$A:$E,15,FALSE),0)</f>
        <v>0</v>
      </c>
      <c r="AB1319" s="34">
        <f>IFERROR(VLOOKUP($H1319,'Refuse F Rev'!$A:$E,16,FALSE),0)</f>
        <v>0</v>
      </c>
      <c r="AC1319" s="42">
        <f>IFERROR(VLOOKUP($H1319,'Refuse F Rev'!$A:$E,17,FALSE),0)</f>
        <v>0</v>
      </c>
      <c r="AD1319" s="34">
        <f>IFERROR(VLOOKUP($H1319,'Refuse F Exp'!$A:$E,15,FALSE),0)</f>
        <v>0</v>
      </c>
      <c r="AE1319" s="34">
        <f>IFERROR(VLOOKUP($H1319,'Refuse F Exp'!$A:$E,16,FALSE),0)</f>
        <v>0</v>
      </c>
      <c r="AF1319" s="42">
        <f>IFERROR(VLOOKUP($H1319,'Refuse F Exp'!$A:$E,17,FALSE),0)</f>
        <v>0</v>
      </c>
      <c r="AG1319" s="34">
        <f>IFERROR(VLOOKUP($H1319,#REF!,10,FALSE),0)</f>
        <v>0</v>
      </c>
      <c r="AH1319" s="34">
        <f>IFERROR(VLOOKUP($H1319,#REF!,11,FALSE),0)</f>
        <v>0</v>
      </c>
      <c r="AI1319" s="42">
        <f>IFERROR(VLOOKUP($H1319,#REF!,12,FALSE),0)</f>
        <v>0</v>
      </c>
      <c r="AJ1319" s="34">
        <f>IFERROR(VLOOKUP($H1319,#REF!,10,FALSE),0)</f>
        <v>0</v>
      </c>
      <c r="AK1319" s="34">
        <f>IFERROR(VLOOKUP($H1319,#REF!,11,FALSE),0)</f>
        <v>0</v>
      </c>
      <c r="AL1319" s="42">
        <f>IFERROR(VLOOKUP($H1319,#REF!,12,FALSE),0)</f>
        <v>0</v>
      </c>
      <c r="AM1319" s="34">
        <f>IFERROR(VLOOKUP($H1319,#REF!,10,FALSE),0)</f>
        <v>0</v>
      </c>
      <c r="AN1319" s="34">
        <f>IFERROR(VLOOKUP($H1319,#REF!,11,FALSE),0)</f>
        <v>0</v>
      </c>
      <c r="AO1319" s="42">
        <f>IFERROR(VLOOKUP($H1319,#REF!,12,FALSE),0)</f>
        <v>0</v>
      </c>
      <c r="AP1319" s="34">
        <f>IFERROR(VLOOKUP($H1319,#REF!,10,FALSE),0)</f>
        <v>0</v>
      </c>
      <c r="AQ1319" s="34">
        <f>IFERROR(VLOOKUP($H1319,#REF!,11,FALSE),0)</f>
        <v>0</v>
      </c>
      <c r="AR1319" s="42">
        <f>IFERROR(VLOOKUP($H1319,#REF!,12,FALSE),0)</f>
        <v>0</v>
      </c>
      <c r="AS1319" s="34">
        <f>IFERROR(VLOOKUP($H1319,#REF!,13,FALSE),0)</f>
        <v>0</v>
      </c>
      <c r="AT1319" s="34">
        <f>IFERROR(VLOOKUP($H1319,#REF!,14,FALSE),0)</f>
        <v>0</v>
      </c>
      <c r="AU1319" s="42">
        <f>IFERROR(VLOOKUP($H1319,#REF!,15,FALSE),0)</f>
        <v>0</v>
      </c>
      <c r="AV1319" s="34">
        <f>IFERROR(VLOOKUP($H1319,#REF!,15,FALSE),0)</f>
        <v>0</v>
      </c>
      <c r="AW1319" s="34">
        <f>IFERROR(VLOOKUP($H1319,#REF!,16,FALSE),0)</f>
        <v>0</v>
      </c>
      <c r="AX1319" s="42">
        <f>IFERROR(VLOOKUP($H1319,#REF!,17,FALSE),0)</f>
        <v>0</v>
      </c>
    </row>
    <row r="1320" spans="1:50" x14ac:dyDescent="0.3">
      <c r="A1320" s="33" t="str">
        <f t="shared" si="80"/>
        <v>0</v>
      </c>
      <c r="B1320" s="33">
        <f>+'R&amp;E EXPORT'!B1295</f>
        <v>0</v>
      </c>
      <c r="C1320" t="str">
        <f>IFERROR(VLOOKUP(A1320,'MCSJ Export'!A:C,3,FALSE),"")</f>
        <v/>
      </c>
      <c r="D1320" s="37">
        <f t="shared" ca="1" si="81"/>
        <v>0</v>
      </c>
      <c r="E1320" s="37">
        <f t="shared" ca="1" si="82"/>
        <v>0</v>
      </c>
      <c r="F1320" s="37">
        <f t="shared" ca="1" si="83"/>
        <v>0</v>
      </c>
      <c r="G1320" s="37"/>
      <c r="H1320" s="33">
        <f>+'R&amp;E EXPORT'!A1295</f>
        <v>0</v>
      </c>
      <c r="I1320" s="34">
        <f>IFERROR(VLOOKUP($H1320,'Gen F Rev'!$A:$M,15,FALSE),0)</f>
        <v>0</v>
      </c>
      <c r="J1320" s="34">
        <f>IFERROR(VLOOKUP($H1320,'Gen F Rev'!$A:$M,16,FALSE),0)</f>
        <v>0</v>
      </c>
      <c r="K1320" s="42">
        <f>IFERROR(VLOOKUP($H1320,'Gen F Rev'!$A:$M,17,FALSE),0)</f>
        <v>0</v>
      </c>
      <c r="L1320" s="34">
        <f>IFERROR(VLOOKUP($H1320,'Gen F Exp'!$A:$E,15,FALSE),0)</f>
        <v>0</v>
      </c>
      <c r="M1320" s="34">
        <f>IFERROR(VLOOKUP($H1320,'Gen F Exp'!$A:$E,16,FALSE),0)</f>
        <v>0</v>
      </c>
      <c r="N1320" s="42">
        <f>IFERROR(VLOOKUP($H1320,'Gen F Exp'!$A:$E,17,FALSE),0)</f>
        <v>0</v>
      </c>
      <c r="O1320" s="34">
        <f>IFERROR(VLOOKUP($H1320,'Water F Rev'!$A:$L,15,FALSE),0)</f>
        <v>0</v>
      </c>
      <c r="P1320" s="34">
        <f>IFERROR(VLOOKUP($H1320,'Water F Rev'!$A:$L,16,FALSE),0)</f>
        <v>0</v>
      </c>
      <c r="Q1320" s="42">
        <f>IFERROR(VLOOKUP($H1320,'Water F Rev'!$A:$L,17,FALSE),0)</f>
        <v>0</v>
      </c>
      <c r="R1320" s="34">
        <f>IFERROR(VLOOKUP($H1320,'Water F Exp'!$A:$K,15,FALSE),0)</f>
        <v>0</v>
      </c>
      <c r="S1320" s="34">
        <f>IFERROR(VLOOKUP($H1320,'Water F Exp'!$A:$K,16,FALSE),0)</f>
        <v>0</v>
      </c>
      <c r="T1320" s="42">
        <f>IFERROR(VLOOKUP($H1320,'Water F Exp'!$A:$K,17,FALSE),0)</f>
        <v>0</v>
      </c>
      <c r="U1320" s="34">
        <f ca="1">IFERROR(VLOOKUP($H1320,'Sewer F Rev'!$A:$E,15,FALSE),0)</f>
        <v>0</v>
      </c>
      <c r="V1320" s="34">
        <f ca="1">IFERROR(VLOOKUP($H1320,'Sewer F Rev'!$A:$E,16,FALSE),0)</f>
        <v>0</v>
      </c>
      <c r="W1320" s="42">
        <f ca="1">IFERROR(VLOOKUP($H1320,'Sewer F Rev'!$A:$E,17,FALSE),0)</f>
        <v>0</v>
      </c>
      <c r="X1320" s="34">
        <f>IFERROR(VLOOKUP($H1320,'Sewer F Exp'!$A:$B,15,FALSE),0)</f>
        <v>0</v>
      </c>
      <c r="Y1320" s="34">
        <f>IFERROR(VLOOKUP($H1320,'Sewer F Exp'!$A:$B,16,FALSE),0)</f>
        <v>0</v>
      </c>
      <c r="Z1320" s="42">
        <f>IFERROR(VLOOKUP($H1320,'Sewer F Exp'!$A:$B,17,FALSE),0)</f>
        <v>0</v>
      </c>
      <c r="AA1320" s="34">
        <f>IFERROR(VLOOKUP($H1320,'Refuse F Rev'!$A:$E,15,FALSE),0)</f>
        <v>0</v>
      </c>
      <c r="AB1320" s="34">
        <f>IFERROR(VLOOKUP($H1320,'Refuse F Rev'!$A:$E,16,FALSE),0)</f>
        <v>0</v>
      </c>
      <c r="AC1320" s="42">
        <f>IFERROR(VLOOKUP($H1320,'Refuse F Rev'!$A:$E,17,FALSE),0)</f>
        <v>0</v>
      </c>
      <c r="AD1320" s="34">
        <f>IFERROR(VLOOKUP($H1320,'Refuse F Exp'!$A:$E,15,FALSE),0)</f>
        <v>0</v>
      </c>
      <c r="AE1320" s="34">
        <f>IFERROR(VLOOKUP($H1320,'Refuse F Exp'!$A:$E,16,FALSE),0)</f>
        <v>0</v>
      </c>
      <c r="AF1320" s="42">
        <f>IFERROR(VLOOKUP($H1320,'Refuse F Exp'!$A:$E,17,FALSE),0)</f>
        <v>0</v>
      </c>
      <c r="AG1320" s="34">
        <f>IFERROR(VLOOKUP($H1320,#REF!,10,FALSE),0)</f>
        <v>0</v>
      </c>
      <c r="AH1320" s="34">
        <f>IFERROR(VLOOKUP($H1320,#REF!,11,FALSE),0)</f>
        <v>0</v>
      </c>
      <c r="AI1320" s="42">
        <f>IFERROR(VLOOKUP($H1320,#REF!,12,FALSE),0)</f>
        <v>0</v>
      </c>
      <c r="AJ1320" s="34">
        <f>IFERROR(VLOOKUP($H1320,#REF!,10,FALSE),0)</f>
        <v>0</v>
      </c>
      <c r="AK1320" s="34">
        <f>IFERROR(VLOOKUP($H1320,#REF!,11,FALSE),0)</f>
        <v>0</v>
      </c>
      <c r="AL1320" s="42">
        <f>IFERROR(VLOOKUP($H1320,#REF!,12,FALSE),0)</f>
        <v>0</v>
      </c>
      <c r="AM1320" s="34">
        <f>IFERROR(VLOOKUP($H1320,#REF!,10,FALSE),0)</f>
        <v>0</v>
      </c>
      <c r="AN1320" s="34">
        <f>IFERROR(VLOOKUP($H1320,#REF!,11,FALSE),0)</f>
        <v>0</v>
      </c>
      <c r="AO1320" s="42">
        <f>IFERROR(VLOOKUP($H1320,#REF!,12,FALSE),0)</f>
        <v>0</v>
      </c>
      <c r="AP1320" s="34">
        <f>IFERROR(VLOOKUP($H1320,#REF!,10,FALSE),0)</f>
        <v>0</v>
      </c>
      <c r="AQ1320" s="34">
        <f>IFERROR(VLOOKUP($H1320,#REF!,11,FALSE),0)</f>
        <v>0</v>
      </c>
      <c r="AR1320" s="42">
        <f>IFERROR(VLOOKUP($H1320,#REF!,12,FALSE),0)</f>
        <v>0</v>
      </c>
      <c r="AS1320" s="34">
        <f>IFERROR(VLOOKUP($H1320,#REF!,13,FALSE),0)</f>
        <v>0</v>
      </c>
      <c r="AT1320" s="34">
        <f>IFERROR(VLOOKUP($H1320,#REF!,14,FALSE),0)</f>
        <v>0</v>
      </c>
      <c r="AU1320" s="42">
        <f>IFERROR(VLOOKUP($H1320,#REF!,15,FALSE),0)</f>
        <v>0</v>
      </c>
      <c r="AV1320" s="34">
        <f>IFERROR(VLOOKUP($H1320,#REF!,15,FALSE),0)</f>
        <v>0</v>
      </c>
      <c r="AW1320" s="34">
        <f>IFERROR(VLOOKUP($H1320,#REF!,16,FALSE),0)</f>
        <v>0</v>
      </c>
      <c r="AX1320" s="42">
        <f>IFERROR(VLOOKUP($H1320,#REF!,17,FALSE),0)</f>
        <v>0</v>
      </c>
    </row>
    <row r="1321" spans="1:50" x14ac:dyDescent="0.3">
      <c r="A1321" s="33" t="str">
        <f t="shared" si="80"/>
        <v>0</v>
      </c>
      <c r="B1321" s="33">
        <f>+'R&amp;E EXPORT'!B1296</f>
        <v>0</v>
      </c>
      <c r="C1321" t="str">
        <f>IFERROR(VLOOKUP(A1321,'MCSJ Export'!A:C,3,FALSE),"")</f>
        <v/>
      </c>
      <c r="D1321" s="37">
        <f t="shared" ca="1" si="81"/>
        <v>0</v>
      </c>
      <c r="E1321" s="37">
        <f t="shared" ca="1" si="82"/>
        <v>0</v>
      </c>
      <c r="F1321" s="37">
        <f t="shared" ca="1" si="83"/>
        <v>0</v>
      </c>
      <c r="G1321" s="37"/>
      <c r="H1321" s="33">
        <f>+'R&amp;E EXPORT'!A1296</f>
        <v>0</v>
      </c>
      <c r="I1321" s="34">
        <f>IFERROR(VLOOKUP($H1321,'Gen F Rev'!$A:$M,15,FALSE),0)</f>
        <v>0</v>
      </c>
      <c r="J1321" s="34">
        <f>IFERROR(VLOOKUP($H1321,'Gen F Rev'!$A:$M,16,FALSE),0)</f>
        <v>0</v>
      </c>
      <c r="K1321" s="42">
        <f>IFERROR(VLOOKUP($H1321,'Gen F Rev'!$A:$M,17,FALSE),0)</f>
        <v>0</v>
      </c>
      <c r="L1321" s="34">
        <f>IFERROR(VLOOKUP($H1321,'Gen F Exp'!$A:$E,15,FALSE),0)</f>
        <v>0</v>
      </c>
      <c r="M1321" s="34">
        <f>IFERROR(VLOOKUP($H1321,'Gen F Exp'!$A:$E,16,FALSE),0)</f>
        <v>0</v>
      </c>
      <c r="N1321" s="42">
        <f>IFERROR(VLOOKUP($H1321,'Gen F Exp'!$A:$E,17,FALSE),0)</f>
        <v>0</v>
      </c>
      <c r="O1321" s="34">
        <f>IFERROR(VLOOKUP($H1321,'Water F Rev'!$A:$L,15,FALSE),0)</f>
        <v>0</v>
      </c>
      <c r="P1321" s="34">
        <f>IFERROR(VLOOKUP($H1321,'Water F Rev'!$A:$L,16,FALSE),0)</f>
        <v>0</v>
      </c>
      <c r="Q1321" s="42">
        <f>IFERROR(VLOOKUP($H1321,'Water F Rev'!$A:$L,17,FALSE),0)</f>
        <v>0</v>
      </c>
      <c r="R1321" s="34">
        <f>IFERROR(VLOOKUP($H1321,'Water F Exp'!$A:$K,15,FALSE),0)</f>
        <v>0</v>
      </c>
      <c r="S1321" s="34">
        <f>IFERROR(VLOOKUP($H1321,'Water F Exp'!$A:$K,16,FALSE),0)</f>
        <v>0</v>
      </c>
      <c r="T1321" s="42">
        <f>IFERROR(VLOOKUP($H1321,'Water F Exp'!$A:$K,17,FALSE),0)</f>
        <v>0</v>
      </c>
      <c r="U1321" s="34">
        <f ca="1">IFERROR(VLOOKUP($H1321,'Sewer F Rev'!$A:$E,15,FALSE),0)</f>
        <v>0</v>
      </c>
      <c r="V1321" s="34">
        <f ca="1">IFERROR(VLOOKUP($H1321,'Sewer F Rev'!$A:$E,16,FALSE),0)</f>
        <v>0</v>
      </c>
      <c r="W1321" s="42">
        <f ca="1">IFERROR(VLOOKUP($H1321,'Sewer F Rev'!$A:$E,17,FALSE),0)</f>
        <v>0</v>
      </c>
      <c r="X1321" s="34">
        <f>IFERROR(VLOOKUP($H1321,'Sewer F Exp'!$A:$B,15,FALSE),0)</f>
        <v>0</v>
      </c>
      <c r="Y1321" s="34">
        <f>IFERROR(VLOOKUP($H1321,'Sewer F Exp'!$A:$B,16,FALSE),0)</f>
        <v>0</v>
      </c>
      <c r="Z1321" s="42">
        <f>IFERROR(VLOOKUP($H1321,'Sewer F Exp'!$A:$B,17,FALSE),0)</f>
        <v>0</v>
      </c>
      <c r="AA1321" s="34">
        <f>IFERROR(VLOOKUP($H1321,'Refuse F Rev'!$A:$E,15,FALSE),0)</f>
        <v>0</v>
      </c>
      <c r="AB1321" s="34">
        <f>IFERROR(VLOOKUP($H1321,'Refuse F Rev'!$A:$E,16,FALSE),0)</f>
        <v>0</v>
      </c>
      <c r="AC1321" s="42">
        <f>IFERROR(VLOOKUP($H1321,'Refuse F Rev'!$A:$E,17,FALSE),0)</f>
        <v>0</v>
      </c>
      <c r="AD1321" s="34">
        <f>IFERROR(VLOOKUP($H1321,'Refuse F Exp'!$A:$E,15,FALSE),0)</f>
        <v>0</v>
      </c>
      <c r="AE1321" s="34">
        <f>IFERROR(VLOOKUP($H1321,'Refuse F Exp'!$A:$E,16,FALSE),0)</f>
        <v>0</v>
      </c>
      <c r="AF1321" s="42">
        <f>IFERROR(VLOOKUP($H1321,'Refuse F Exp'!$A:$E,17,FALSE),0)</f>
        <v>0</v>
      </c>
      <c r="AG1321" s="34">
        <f>IFERROR(VLOOKUP($H1321,#REF!,10,FALSE),0)</f>
        <v>0</v>
      </c>
      <c r="AH1321" s="34">
        <f>IFERROR(VLOOKUP($H1321,#REF!,11,FALSE),0)</f>
        <v>0</v>
      </c>
      <c r="AI1321" s="42">
        <f>IFERROR(VLOOKUP($H1321,#REF!,12,FALSE),0)</f>
        <v>0</v>
      </c>
      <c r="AJ1321" s="34">
        <f>IFERROR(VLOOKUP($H1321,#REF!,10,FALSE),0)</f>
        <v>0</v>
      </c>
      <c r="AK1321" s="34">
        <f>IFERROR(VLOOKUP($H1321,#REF!,11,FALSE),0)</f>
        <v>0</v>
      </c>
      <c r="AL1321" s="42">
        <f>IFERROR(VLOOKUP($H1321,#REF!,12,FALSE),0)</f>
        <v>0</v>
      </c>
      <c r="AM1321" s="34">
        <f>IFERROR(VLOOKUP($H1321,#REF!,10,FALSE),0)</f>
        <v>0</v>
      </c>
      <c r="AN1321" s="34">
        <f>IFERROR(VLOOKUP($H1321,#REF!,11,FALSE),0)</f>
        <v>0</v>
      </c>
      <c r="AO1321" s="42">
        <f>IFERROR(VLOOKUP($H1321,#REF!,12,FALSE),0)</f>
        <v>0</v>
      </c>
      <c r="AP1321" s="34">
        <f>IFERROR(VLOOKUP($H1321,#REF!,10,FALSE),0)</f>
        <v>0</v>
      </c>
      <c r="AQ1321" s="34">
        <f>IFERROR(VLOOKUP($H1321,#REF!,11,FALSE),0)</f>
        <v>0</v>
      </c>
      <c r="AR1321" s="42">
        <f>IFERROR(VLOOKUP($H1321,#REF!,12,FALSE),0)</f>
        <v>0</v>
      </c>
      <c r="AS1321" s="34">
        <f>IFERROR(VLOOKUP($H1321,#REF!,13,FALSE),0)</f>
        <v>0</v>
      </c>
      <c r="AT1321" s="34">
        <f>IFERROR(VLOOKUP($H1321,#REF!,14,FALSE),0)</f>
        <v>0</v>
      </c>
      <c r="AU1321" s="42">
        <f>IFERROR(VLOOKUP($H1321,#REF!,15,FALSE),0)</f>
        <v>0</v>
      </c>
      <c r="AV1321" s="34">
        <f>IFERROR(VLOOKUP($H1321,#REF!,15,FALSE),0)</f>
        <v>0</v>
      </c>
      <c r="AW1321" s="34">
        <f>IFERROR(VLOOKUP($H1321,#REF!,16,FALSE),0)</f>
        <v>0</v>
      </c>
      <c r="AX1321" s="42">
        <f>IFERROR(VLOOKUP($H1321,#REF!,17,FALSE),0)</f>
        <v>0</v>
      </c>
    </row>
    <row r="1322" spans="1:50" x14ac:dyDescent="0.3">
      <c r="A1322" s="33" t="str">
        <f t="shared" si="80"/>
        <v>0</v>
      </c>
      <c r="B1322" s="33">
        <f>+'R&amp;E EXPORT'!B1297</f>
        <v>0</v>
      </c>
      <c r="C1322" t="str">
        <f>IFERROR(VLOOKUP(A1322,'MCSJ Export'!A:C,3,FALSE),"")</f>
        <v/>
      </c>
      <c r="D1322" s="37">
        <f t="shared" ca="1" si="81"/>
        <v>0</v>
      </c>
      <c r="E1322" s="37">
        <f t="shared" ca="1" si="82"/>
        <v>0</v>
      </c>
      <c r="F1322" s="37">
        <f t="shared" ca="1" si="83"/>
        <v>0</v>
      </c>
      <c r="G1322" s="37"/>
      <c r="H1322" s="33">
        <f>+'R&amp;E EXPORT'!A1297</f>
        <v>0</v>
      </c>
      <c r="I1322" s="34">
        <f>IFERROR(VLOOKUP($H1322,'Gen F Rev'!$A:$M,15,FALSE),0)</f>
        <v>0</v>
      </c>
      <c r="J1322" s="34">
        <f>IFERROR(VLOOKUP($H1322,'Gen F Rev'!$A:$M,16,FALSE),0)</f>
        <v>0</v>
      </c>
      <c r="K1322" s="42">
        <f>IFERROR(VLOOKUP($H1322,'Gen F Rev'!$A:$M,17,FALSE),0)</f>
        <v>0</v>
      </c>
      <c r="L1322" s="34">
        <f>IFERROR(VLOOKUP($H1322,'Gen F Exp'!$A:$E,15,FALSE),0)</f>
        <v>0</v>
      </c>
      <c r="M1322" s="34">
        <f>IFERROR(VLOOKUP($H1322,'Gen F Exp'!$A:$E,16,FALSE),0)</f>
        <v>0</v>
      </c>
      <c r="N1322" s="42">
        <f>IFERROR(VLOOKUP($H1322,'Gen F Exp'!$A:$E,17,FALSE),0)</f>
        <v>0</v>
      </c>
      <c r="O1322" s="34">
        <f>IFERROR(VLOOKUP($H1322,'Water F Rev'!$A:$L,15,FALSE),0)</f>
        <v>0</v>
      </c>
      <c r="P1322" s="34">
        <f>IFERROR(VLOOKUP($H1322,'Water F Rev'!$A:$L,16,FALSE),0)</f>
        <v>0</v>
      </c>
      <c r="Q1322" s="42">
        <f>IFERROR(VLOOKUP($H1322,'Water F Rev'!$A:$L,17,FALSE),0)</f>
        <v>0</v>
      </c>
      <c r="R1322" s="34">
        <f>IFERROR(VLOOKUP($H1322,'Water F Exp'!$A:$K,15,FALSE),0)</f>
        <v>0</v>
      </c>
      <c r="S1322" s="34">
        <f>IFERROR(VLOOKUP($H1322,'Water F Exp'!$A:$K,16,FALSE),0)</f>
        <v>0</v>
      </c>
      <c r="T1322" s="42">
        <f>IFERROR(VLOOKUP($H1322,'Water F Exp'!$A:$K,17,FALSE),0)</f>
        <v>0</v>
      </c>
      <c r="U1322" s="34">
        <f ca="1">IFERROR(VLOOKUP($H1322,'Sewer F Rev'!$A:$E,15,FALSE),0)</f>
        <v>0</v>
      </c>
      <c r="V1322" s="34">
        <f ca="1">IFERROR(VLOOKUP($H1322,'Sewer F Rev'!$A:$E,16,FALSE),0)</f>
        <v>0</v>
      </c>
      <c r="W1322" s="42">
        <f ca="1">IFERROR(VLOOKUP($H1322,'Sewer F Rev'!$A:$E,17,FALSE),0)</f>
        <v>0</v>
      </c>
      <c r="X1322" s="34">
        <f>IFERROR(VLOOKUP($H1322,'Sewer F Exp'!$A:$B,15,FALSE),0)</f>
        <v>0</v>
      </c>
      <c r="Y1322" s="34">
        <f>IFERROR(VLOOKUP($H1322,'Sewer F Exp'!$A:$B,16,FALSE),0)</f>
        <v>0</v>
      </c>
      <c r="Z1322" s="42">
        <f>IFERROR(VLOOKUP($H1322,'Sewer F Exp'!$A:$B,17,FALSE),0)</f>
        <v>0</v>
      </c>
      <c r="AA1322" s="34">
        <f>IFERROR(VLOOKUP($H1322,'Refuse F Rev'!$A:$E,15,FALSE),0)</f>
        <v>0</v>
      </c>
      <c r="AB1322" s="34">
        <f>IFERROR(VLOOKUP($H1322,'Refuse F Rev'!$A:$E,16,FALSE),0)</f>
        <v>0</v>
      </c>
      <c r="AC1322" s="42">
        <f>IFERROR(VLOOKUP($H1322,'Refuse F Rev'!$A:$E,17,FALSE),0)</f>
        <v>0</v>
      </c>
      <c r="AD1322" s="34">
        <f>IFERROR(VLOOKUP($H1322,'Refuse F Exp'!$A:$E,15,FALSE),0)</f>
        <v>0</v>
      </c>
      <c r="AE1322" s="34">
        <f>IFERROR(VLOOKUP($H1322,'Refuse F Exp'!$A:$E,16,FALSE),0)</f>
        <v>0</v>
      </c>
      <c r="AF1322" s="42">
        <f>IFERROR(VLOOKUP($H1322,'Refuse F Exp'!$A:$E,17,FALSE),0)</f>
        <v>0</v>
      </c>
      <c r="AG1322" s="34">
        <f>IFERROR(VLOOKUP($H1322,#REF!,10,FALSE),0)</f>
        <v>0</v>
      </c>
      <c r="AH1322" s="34">
        <f>IFERROR(VLOOKUP($H1322,#REF!,11,FALSE),0)</f>
        <v>0</v>
      </c>
      <c r="AI1322" s="42">
        <f>IFERROR(VLOOKUP($H1322,#REF!,12,FALSE),0)</f>
        <v>0</v>
      </c>
      <c r="AJ1322" s="34">
        <f>IFERROR(VLOOKUP($H1322,#REF!,10,FALSE),0)</f>
        <v>0</v>
      </c>
      <c r="AK1322" s="34">
        <f>IFERROR(VLOOKUP($H1322,#REF!,11,FALSE),0)</f>
        <v>0</v>
      </c>
      <c r="AL1322" s="42">
        <f>IFERROR(VLOOKUP($H1322,#REF!,12,FALSE),0)</f>
        <v>0</v>
      </c>
      <c r="AM1322" s="34">
        <f>IFERROR(VLOOKUP($H1322,#REF!,10,FALSE),0)</f>
        <v>0</v>
      </c>
      <c r="AN1322" s="34">
        <f>IFERROR(VLOOKUP($H1322,#REF!,11,FALSE),0)</f>
        <v>0</v>
      </c>
      <c r="AO1322" s="42">
        <f>IFERROR(VLOOKUP($H1322,#REF!,12,FALSE),0)</f>
        <v>0</v>
      </c>
      <c r="AP1322" s="34">
        <f>IFERROR(VLOOKUP($H1322,#REF!,10,FALSE),0)</f>
        <v>0</v>
      </c>
      <c r="AQ1322" s="34">
        <f>IFERROR(VLOOKUP($H1322,#REF!,11,FALSE),0)</f>
        <v>0</v>
      </c>
      <c r="AR1322" s="42">
        <f>IFERROR(VLOOKUP($H1322,#REF!,12,FALSE),0)</f>
        <v>0</v>
      </c>
      <c r="AS1322" s="34">
        <f>IFERROR(VLOOKUP($H1322,#REF!,13,FALSE),0)</f>
        <v>0</v>
      </c>
      <c r="AT1322" s="34">
        <f>IFERROR(VLOOKUP($H1322,#REF!,14,FALSE),0)</f>
        <v>0</v>
      </c>
      <c r="AU1322" s="42">
        <f>IFERROR(VLOOKUP($H1322,#REF!,15,FALSE),0)</f>
        <v>0</v>
      </c>
      <c r="AV1322" s="34">
        <f>IFERROR(VLOOKUP($H1322,#REF!,15,FALSE),0)</f>
        <v>0</v>
      </c>
      <c r="AW1322" s="34">
        <f>IFERROR(VLOOKUP($H1322,#REF!,16,FALSE),0)</f>
        <v>0</v>
      </c>
      <c r="AX1322" s="42">
        <f>IFERROR(VLOOKUP($H1322,#REF!,17,FALSE),0)</f>
        <v>0</v>
      </c>
    </row>
    <row r="1323" spans="1:50" x14ac:dyDescent="0.3">
      <c r="A1323" s="33" t="str">
        <f t="shared" si="80"/>
        <v>0</v>
      </c>
      <c r="B1323" s="33">
        <f>+'R&amp;E EXPORT'!B1298</f>
        <v>0</v>
      </c>
      <c r="C1323" t="str">
        <f>IFERROR(VLOOKUP(A1323,'MCSJ Export'!A:C,3,FALSE),"")</f>
        <v/>
      </c>
      <c r="D1323" s="37">
        <f t="shared" ca="1" si="81"/>
        <v>0</v>
      </c>
      <c r="E1323" s="37">
        <f t="shared" ca="1" si="82"/>
        <v>0</v>
      </c>
      <c r="F1323" s="37">
        <f t="shared" ca="1" si="83"/>
        <v>0</v>
      </c>
      <c r="G1323" s="37"/>
      <c r="H1323" s="33">
        <f>+'R&amp;E EXPORT'!A1298</f>
        <v>0</v>
      </c>
      <c r="I1323" s="34">
        <f>IFERROR(VLOOKUP($H1323,'Gen F Rev'!$A:$M,15,FALSE),0)</f>
        <v>0</v>
      </c>
      <c r="J1323" s="34">
        <f>IFERROR(VLOOKUP($H1323,'Gen F Rev'!$A:$M,16,FALSE),0)</f>
        <v>0</v>
      </c>
      <c r="K1323" s="42">
        <f>IFERROR(VLOOKUP($H1323,'Gen F Rev'!$A:$M,17,FALSE),0)</f>
        <v>0</v>
      </c>
      <c r="L1323" s="34">
        <f>IFERROR(VLOOKUP($H1323,'Gen F Exp'!$A:$E,15,FALSE),0)</f>
        <v>0</v>
      </c>
      <c r="M1323" s="34">
        <f>IFERROR(VLOOKUP($H1323,'Gen F Exp'!$A:$E,16,FALSE),0)</f>
        <v>0</v>
      </c>
      <c r="N1323" s="42">
        <f>IFERROR(VLOOKUP($H1323,'Gen F Exp'!$A:$E,17,FALSE),0)</f>
        <v>0</v>
      </c>
      <c r="O1323" s="34">
        <f>IFERROR(VLOOKUP($H1323,'Water F Rev'!$A:$L,15,FALSE),0)</f>
        <v>0</v>
      </c>
      <c r="P1323" s="34">
        <f>IFERROR(VLOOKUP($H1323,'Water F Rev'!$A:$L,16,FALSE),0)</f>
        <v>0</v>
      </c>
      <c r="Q1323" s="42">
        <f>IFERROR(VLOOKUP($H1323,'Water F Rev'!$A:$L,17,FALSE),0)</f>
        <v>0</v>
      </c>
      <c r="R1323" s="34">
        <f>IFERROR(VLOOKUP($H1323,'Water F Exp'!$A:$K,15,FALSE),0)</f>
        <v>0</v>
      </c>
      <c r="S1323" s="34">
        <f>IFERROR(VLOOKUP($H1323,'Water F Exp'!$A:$K,16,FALSE),0)</f>
        <v>0</v>
      </c>
      <c r="T1323" s="42">
        <f>IFERROR(VLOOKUP($H1323,'Water F Exp'!$A:$K,17,FALSE),0)</f>
        <v>0</v>
      </c>
      <c r="U1323" s="34">
        <f ca="1">IFERROR(VLOOKUP($H1323,'Sewer F Rev'!$A:$E,15,FALSE),0)</f>
        <v>0</v>
      </c>
      <c r="V1323" s="34">
        <f ca="1">IFERROR(VLOOKUP($H1323,'Sewer F Rev'!$A:$E,16,FALSE),0)</f>
        <v>0</v>
      </c>
      <c r="W1323" s="42">
        <f ca="1">IFERROR(VLOOKUP($H1323,'Sewer F Rev'!$A:$E,17,FALSE),0)</f>
        <v>0</v>
      </c>
      <c r="X1323" s="34">
        <f>IFERROR(VLOOKUP($H1323,'Sewer F Exp'!$A:$B,15,FALSE),0)</f>
        <v>0</v>
      </c>
      <c r="Y1323" s="34">
        <f>IFERROR(VLOOKUP($H1323,'Sewer F Exp'!$A:$B,16,FALSE),0)</f>
        <v>0</v>
      </c>
      <c r="Z1323" s="42">
        <f>IFERROR(VLOOKUP($H1323,'Sewer F Exp'!$A:$B,17,FALSE),0)</f>
        <v>0</v>
      </c>
      <c r="AA1323" s="34">
        <f>IFERROR(VLOOKUP($H1323,'Refuse F Rev'!$A:$E,15,FALSE),0)</f>
        <v>0</v>
      </c>
      <c r="AB1323" s="34">
        <f>IFERROR(VLOOKUP($H1323,'Refuse F Rev'!$A:$E,16,FALSE),0)</f>
        <v>0</v>
      </c>
      <c r="AC1323" s="42">
        <f>IFERROR(VLOOKUP($H1323,'Refuse F Rev'!$A:$E,17,FALSE),0)</f>
        <v>0</v>
      </c>
      <c r="AD1323" s="34">
        <f>IFERROR(VLOOKUP($H1323,'Refuse F Exp'!$A:$E,15,FALSE),0)</f>
        <v>0</v>
      </c>
      <c r="AE1323" s="34">
        <f>IFERROR(VLOOKUP($H1323,'Refuse F Exp'!$A:$E,16,FALSE),0)</f>
        <v>0</v>
      </c>
      <c r="AF1323" s="42">
        <f>IFERROR(VLOOKUP($H1323,'Refuse F Exp'!$A:$E,17,FALSE),0)</f>
        <v>0</v>
      </c>
      <c r="AG1323" s="34">
        <f>IFERROR(VLOOKUP($H1323,#REF!,10,FALSE),0)</f>
        <v>0</v>
      </c>
      <c r="AH1323" s="34">
        <f>IFERROR(VLOOKUP($H1323,#REF!,11,FALSE),0)</f>
        <v>0</v>
      </c>
      <c r="AI1323" s="42">
        <f>IFERROR(VLOOKUP($H1323,#REF!,12,FALSE),0)</f>
        <v>0</v>
      </c>
      <c r="AJ1323" s="34">
        <f>IFERROR(VLOOKUP($H1323,#REF!,10,FALSE),0)</f>
        <v>0</v>
      </c>
      <c r="AK1323" s="34">
        <f>IFERROR(VLOOKUP($H1323,#REF!,11,FALSE),0)</f>
        <v>0</v>
      </c>
      <c r="AL1323" s="42">
        <f>IFERROR(VLOOKUP($H1323,#REF!,12,FALSE),0)</f>
        <v>0</v>
      </c>
      <c r="AM1323" s="34">
        <f>IFERROR(VLOOKUP($H1323,#REF!,10,FALSE),0)</f>
        <v>0</v>
      </c>
      <c r="AN1323" s="34">
        <f>IFERROR(VLOOKUP($H1323,#REF!,11,FALSE),0)</f>
        <v>0</v>
      </c>
      <c r="AO1323" s="42">
        <f>IFERROR(VLOOKUP($H1323,#REF!,12,FALSE),0)</f>
        <v>0</v>
      </c>
      <c r="AP1323" s="34">
        <f>IFERROR(VLOOKUP($H1323,#REF!,10,FALSE),0)</f>
        <v>0</v>
      </c>
      <c r="AQ1323" s="34">
        <f>IFERROR(VLOOKUP($H1323,#REF!,11,FALSE),0)</f>
        <v>0</v>
      </c>
      <c r="AR1323" s="42">
        <f>IFERROR(VLOOKUP($H1323,#REF!,12,FALSE),0)</f>
        <v>0</v>
      </c>
      <c r="AS1323" s="34">
        <f>IFERROR(VLOOKUP($H1323,#REF!,13,FALSE),0)</f>
        <v>0</v>
      </c>
      <c r="AT1323" s="34">
        <f>IFERROR(VLOOKUP($H1323,#REF!,14,FALSE),0)</f>
        <v>0</v>
      </c>
      <c r="AU1323" s="42">
        <f>IFERROR(VLOOKUP($H1323,#REF!,15,FALSE),0)</f>
        <v>0</v>
      </c>
      <c r="AV1323" s="34">
        <f>IFERROR(VLOOKUP($H1323,#REF!,15,FALSE),0)</f>
        <v>0</v>
      </c>
      <c r="AW1323" s="34">
        <f>IFERROR(VLOOKUP($H1323,#REF!,16,FALSE),0)</f>
        <v>0</v>
      </c>
      <c r="AX1323" s="42">
        <f>IFERROR(VLOOKUP($H1323,#REF!,17,FALSE),0)</f>
        <v>0</v>
      </c>
    </row>
    <row r="1324" spans="1:50" x14ac:dyDescent="0.3">
      <c r="A1324" s="33" t="str">
        <f t="shared" si="80"/>
        <v>0</v>
      </c>
      <c r="B1324" s="33">
        <f>+'R&amp;E EXPORT'!B1299</f>
        <v>0</v>
      </c>
      <c r="C1324" t="str">
        <f>IFERROR(VLOOKUP(A1324,'MCSJ Export'!A:C,3,FALSE),"")</f>
        <v/>
      </c>
      <c r="D1324" s="37">
        <f t="shared" ca="1" si="81"/>
        <v>0</v>
      </c>
      <c r="E1324" s="37">
        <f t="shared" ca="1" si="82"/>
        <v>0</v>
      </c>
      <c r="F1324" s="37">
        <f t="shared" ca="1" si="83"/>
        <v>0</v>
      </c>
      <c r="G1324" s="37"/>
      <c r="H1324" s="33">
        <f>+'R&amp;E EXPORT'!A1299</f>
        <v>0</v>
      </c>
      <c r="I1324" s="34">
        <f>IFERROR(VLOOKUP($H1324,'Gen F Rev'!$A:$M,15,FALSE),0)</f>
        <v>0</v>
      </c>
      <c r="J1324" s="34">
        <f>IFERROR(VLOOKUP($H1324,'Gen F Rev'!$A:$M,16,FALSE),0)</f>
        <v>0</v>
      </c>
      <c r="K1324" s="42">
        <f>IFERROR(VLOOKUP($H1324,'Gen F Rev'!$A:$M,17,FALSE),0)</f>
        <v>0</v>
      </c>
      <c r="L1324" s="34">
        <f>IFERROR(VLOOKUP($H1324,'Gen F Exp'!$A:$E,15,FALSE),0)</f>
        <v>0</v>
      </c>
      <c r="M1324" s="34">
        <f>IFERROR(VLOOKUP($H1324,'Gen F Exp'!$A:$E,16,FALSE),0)</f>
        <v>0</v>
      </c>
      <c r="N1324" s="42">
        <f>IFERROR(VLOOKUP($H1324,'Gen F Exp'!$A:$E,17,FALSE),0)</f>
        <v>0</v>
      </c>
      <c r="O1324" s="34">
        <f>IFERROR(VLOOKUP($H1324,'Water F Rev'!$A:$L,15,FALSE),0)</f>
        <v>0</v>
      </c>
      <c r="P1324" s="34">
        <f>IFERROR(VLOOKUP($H1324,'Water F Rev'!$A:$L,16,FALSE),0)</f>
        <v>0</v>
      </c>
      <c r="Q1324" s="42">
        <f>IFERROR(VLOOKUP($H1324,'Water F Rev'!$A:$L,17,FALSE),0)</f>
        <v>0</v>
      </c>
      <c r="R1324" s="34">
        <f>IFERROR(VLOOKUP($H1324,'Water F Exp'!$A:$K,15,FALSE),0)</f>
        <v>0</v>
      </c>
      <c r="S1324" s="34">
        <f>IFERROR(VLOOKUP($H1324,'Water F Exp'!$A:$K,16,FALSE),0)</f>
        <v>0</v>
      </c>
      <c r="T1324" s="42">
        <f>IFERROR(VLOOKUP($H1324,'Water F Exp'!$A:$K,17,FALSE),0)</f>
        <v>0</v>
      </c>
      <c r="U1324" s="34">
        <f ca="1">IFERROR(VLOOKUP($H1324,'Sewer F Rev'!$A:$E,15,FALSE),0)</f>
        <v>0</v>
      </c>
      <c r="V1324" s="34">
        <f ca="1">IFERROR(VLOOKUP($H1324,'Sewer F Rev'!$A:$E,16,FALSE),0)</f>
        <v>0</v>
      </c>
      <c r="W1324" s="42">
        <f ca="1">IFERROR(VLOOKUP($H1324,'Sewer F Rev'!$A:$E,17,FALSE),0)</f>
        <v>0</v>
      </c>
      <c r="X1324" s="34">
        <f>IFERROR(VLOOKUP($H1324,'Sewer F Exp'!$A:$B,15,FALSE),0)</f>
        <v>0</v>
      </c>
      <c r="Y1324" s="34">
        <f>IFERROR(VLOOKUP($H1324,'Sewer F Exp'!$A:$B,16,FALSE),0)</f>
        <v>0</v>
      </c>
      <c r="Z1324" s="42">
        <f>IFERROR(VLOOKUP($H1324,'Sewer F Exp'!$A:$B,17,FALSE),0)</f>
        <v>0</v>
      </c>
      <c r="AA1324" s="34">
        <f>IFERROR(VLOOKUP($H1324,'Refuse F Rev'!$A:$E,15,FALSE),0)</f>
        <v>0</v>
      </c>
      <c r="AB1324" s="34">
        <f>IFERROR(VLOOKUP($H1324,'Refuse F Rev'!$A:$E,16,FALSE),0)</f>
        <v>0</v>
      </c>
      <c r="AC1324" s="42">
        <f>IFERROR(VLOOKUP($H1324,'Refuse F Rev'!$A:$E,17,FALSE),0)</f>
        <v>0</v>
      </c>
      <c r="AD1324" s="34">
        <f>IFERROR(VLOOKUP($H1324,'Refuse F Exp'!$A:$E,15,FALSE),0)</f>
        <v>0</v>
      </c>
      <c r="AE1324" s="34">
        <f>IFERROR(VLOOKUP($H1324,'Refuse F Exp'!$A:$E,16,FALSE),0)</f>
        <v>0</v>
      </c>
      <c r="AF1324" s="42">
        <f>IFERROR(VLOOKUP($H1324,'Refuse F Exp'!$A:$E,17,FALSE),0)</f>
        <v>0</v>
      </c>
      <c r="AG1324" s="34">
        <f>IFERROR(VLOOKUP($H1324,#REF!,10,FALSE),0)</f>
        <v>0</v>
      </c>
      <c r="AH1324" s="34">
        <f>IFERROR(VLOOKUP($H1324,#REF!,11,FALSE),0)</f>
        <v>0</v>
      </c>
      <c r="AI1324" s="42">
        <f>IFERROR(VLOOKUP($H1324,#REF!,12,FALSE),0)</f>
        <v>0</v>
      </c>
      <c r="AJ1324" s="34">
        <f>IFERROR(VLOOKUP($H1324,#REF!,10,FALSE),0)</f>
        <v>0</v>
      </c>
      <c r="AK1324" s="34">
        <f>IFERROR(VLOOKUP($H1324,#REF!,11,FALSE),0)</f>
        <v>0</v>
      </c>
      <c r="AL1324" s="42">
        <f>IFERROR(VLOOKUP($H1324,#REF!,12,FALSE),0)</f>
        <v>0</v>
      </c>
      <c r="AM1324" s="34">
        <f>IFERROR(VLOOKUP($H1324,#REF!,10,FALSE),0)</f>
        <v>0</v>
      </c>
      <c r="AN1324" s="34">
        <f>IFERROR(VLOOKUP($H1324,#REF!,11,FALSE),0)</f>
        <v>0</v>
      </c>
      <c r="AO1324" s="42">
        <f>IFERROR(VLOOKUP($H1324,#REF!,12,FALSE),0)</f>
        <v>0</v>
      </c>
      <c r="AP1324" s="34">
        <f>IFERROR(VLOOKUP($H1324,#REF!,10,FALSE),0)</f>
        <v>0</v>
      </c>
      <c r="AQ1324" s="34">
        <f>IFERROR(VLOOKUP($H1324,#REF!,11,FALSE),0)</f>
        <v>0</v>
      </c>
      <c r="AR1324" s="42">
        <f>IFERROR(VLOOKUP($H1324,#REF!,12,FALSE),0)</f>
        <v>0</v>
      </c>
      <c r="AS1324" s="34">
        <f>IFERROR(VLOOKUP($H1324,#REF!,13,FALSE),0)</f>
        <v>0</v>
      </c>
      <c r="AT1324" s="34">
        <f>IFERROR(VLOOKUP($H1324,#REF!,14,FALSE),0)</f>
        <v>0</v>
      </c>
      <c r="AU1324" s="42">
        <f>IFERROR(VLOOKUP($H1324,#REF!,15,FALSE),0)</f>
        <v>0</v>
      </c>
      <c r="AV1324" s="34">
        <f>IFERROR(VLOOKUP($H1324,#REF!,15,FALSE),0)</f>
        <v>0</v>
      </c>
      <c r="AW1324" s="34">
        <f>IFERROR(VLOOKUP($H1324,#REF!,16,FALSE),0)</f>
        <v>0</v>
      </c>
      <c r="AX1324" s="42">
        <f>IFERROR(VLOOKUP($H1324,#REF!,17,FALSE),0)</f>
        <v>0</v>
      </c>
    </row>
    <row r="1325" spans="1:50" x14ac:dyDescent="0.3">
      <c r="A1325" s="33" t="str">
        <f t="shared" si="80"/>
        <v>0</v>
      </c>
      <c r="B1325" s="33">
        <f>+'R&amp;E EXPORT'!B1300</f>
        <v>0</v>
      </c>
      <c r="C1325" t="str">
        <f>IFERROR(VLOOKUP(A1325,'MCSJ Export'!A:C,3,FALSE),"")</f>
        <v/>
      </c>
      <c r="D1325" s="37">
        <f t="shared" ca="1" si="81"/>
        <v>0</v>
      </c>
      <c r="E1325" s="37">
        <f t="shared" ca="1" si="82"/>
        <v>0</v>
      </c>
      <c r="F1325" s="37">
        <f t="shared" ca="1" si="83"/>
        <v>0</v>
      </c>
      <c r="G1325" s="37"/>
      <c r="H1325" s="33">
        <f>+'R&amp;E EXPORT'!A1300</f>
        <v>0</v>
      </c>
      <c r="I1325" s="34">
        <f>IFERROR(VLOOKUP($H1325,'Gen F Rev'!$A:$M,15,FALSE),0)</f>
        <v>0</v>
      </c>
      <c r="J1325" s="34">
        <f>IFERROR(VLOOKUP($H1325,'Gen F Rev'!$A:$M,16,FALSE),0)</f>
        <v>0</v>
      </c>
      <c r="K1325" s="42">
        <f>IFERROR(VLOOKUP($H1325,'Gen F Rev'!$A:$M,17,FALSE),0)</f>
        <v>0</v>
      </c>
      <c r="L1325" s="34">
        <f>IFERROR(VLOOKUP($H1325,'Gen F Exp'!$A:$E,15,FALSE),0)</f>
        <v>0</v>
      </c>
      <c r="M1325" s="34">
        <f>IFERROR(VLOOKUP($H1325,'Gen F Exp'!$A:$E,16,FALSE),0)</f>
        <v>0</v>
      </c>
      <c r="N1325" s="42">
        <f>IFERROR(VLOOKUP($H1325,'Gen F Exp'!$A:$E,17,FALSE),0)</f>
        <v>0</v>
      </c>
      <c r="O1325" s="34">
        <f>IFERROR(VLOOKUP($H1325,'Water F Rev'!$A:$L,15,FALSE),0)</f>
        <v>0</v>
      </c>
      <c r="P1325" s="34">
        <f>IFERROR(VLOOKUP($H1325,'Water F Rev'!$A:$L,16,FALSE),0)</f>
        <v>0</v>
      </c>
      <c r="Q1325" s="42">
        <f>IFERROR(VLOOKUP($H1325,'Water F Rev'!$A:$L,17,FALSE),0)</f>
        <v>0</v>
      </c>
      <c r="R1325" s="34">
        <f>IFERROR(VLOOKUP($H1325,'Water F Exp'!$A:$K,15,FALSE),0)</f>
        <v>0</v>
      </c>
      <c r="S1325" s="34">
        <f>IFERROR(VLOOKUP($H1325,'Water F Exp'!$A:$K,16,FALSE),0)</f>
        <v>0</v>
      </c>
      <c r="T1325" s="42">
        <f>IFERROR(VLOOKUP($H1325,'Water F Exp'!$A:$K,17,FALSE),0)</f>
        <v>0</v>
      </c>
      <c r="U1325" s="34">
        <f ca="1">IFERROR(VLOOKUP($H1325,'Sewer F Rev'!$A:$E,15,FALSE),0)</f>
        <v>0</v>
      </c>
      <c r="V1325" s="34">
        <f ca="1">IFERROR(VLOOKUP($H1325,'Sewer F Rev'!$A:$E,16,FALSE),0)</f>
        <v>0</v>
      </c>
      <c r="W1325" s="42">
        <f ca="1">IFERROR(VLOOKUP($H1325,'Sewer F Rev'!$A:$E,17,FALSE),0)</f>
        <v>0</v>
      </c>
      <c r="X1325" s="34">
        <f>IFERROR(VLOOKUP($H1325,'Sewer F Exp'!$A:$B,15,FALSE),0)</f>
        <v>0</v>
      </c>
      <c r="Y1325" s="34">
        <f>IFERROR(VLOOKUP($H1325,'Sewer F Exp'!$A:$B,16,FALSE),0)</f>
        <v>0</v>
      </c>
      <c r="Z1325" s="42">
        <f>IFERROR(VLOOKUP($H1325,'Sewer F Exp'!$A:$B,17,FALSE),0)</f>
        <v>0</v>
      </c>
      <c r="AA1325" s="34">
        <f>IFERROR(VLOOKUP($H1325,'Refuse F Rev'!$A:$E,15,FALSE),0)</f>
        <v>0</v>
      </c>
      <c r="AB1325" s="34">
        <f>IFERROR(VLOOKUP($H1325,'Refuse F Rev'!$A:$E,16,FALSE),0)</f>
        <v>0</v>
      </c>
      <c r="AC1325" s="42">
        <f>IFERROR(VLOOKUP($H1325,'Refuse F Rev'!$A:$E,17,FALSE),0)</f>
        <v>0</v>
      </c>
      <c r="AD1325" s="34">
        <f>IFERROR(VLOOKUP($H1325,'Refuse F Exp'!$A:$E,15,FALSE),0)</f>
        <v>0</v>
      </c>
      <c r="AE1325" s="34">
        <f>IFERROR(VLOOKUP($H1325,'Refuse F Exp'!$A:$E,16,FALSE),0)</f>
        <v>0</v>
      </c>
      <c r="AF1325" s="42">
        <f>IFERROR(VLOOKUP($H1325,'Refuse F Exp'!$A:$E,17,FALSE),0)</f>
        <v>0</v>
      </c>
      <c r="AG1325" s="34">
        <f>IFERROR(VLOOKUP($H1325,#REF!,10,FALSE),0)</f>
        <v>0</v>
      </c>
      <c r="AH1325" s="34">
        <f>IFERROR(VLOOKUP($H1325,#REF!,11,FALSE),0)</f>
        <v>0</v>
      </c>
      <c r="AI1325" s="42">
        <f>IFERROR(VLOOKUP($H1325,#REF!,12,FALSE),0)</f>
        <v>0</v>
      </c>
      <c r="AJ1325" s="34">
        <f>IFERROR(VLOOKUP($H1325,#REF!,10,FALSE),0)</f>
        <v>0</v>
      </c>
      <c r="AK1325" s="34">
        <f>IFERROR(VLOOKUP($H1325,#REF!,11,FALSE),0)</f>
        <v>0</v>
      </c>
      <c r="AL1325" s="42">
        <f>IFERROR(VLOOKUP($H1325,#REF!,12,FALSE),0)</f>
        <v>0</v>
      </c>
      <c r="AM1325" s="34">
        <f>IFERROR(VLOOKUP($H1325,#REF!,10,FALSE),0)</f>
        <v>0</v>
      </c>
      <c r="AN1325" s="34">
        <f>IFERROR(VLOOKUP($H1325,#REF!,11,FALSE),0)</f>
        <v>0</v>
      </c>
      <c r="AO1325" s="42">
        <f>IFERROR(VLOOKUP($H1325,#REF!,12,FALSE),0)</f>
        <v>0</v>
      </c>
      <c r="AP1325" s="34">
        <f>IFERROR(VLOOKUP($H1325,#REF!,10,FALSE),0)</f>
        <v>0</v>
      </c>
      <c r="AQ1325" s="34">
        <f>IFERROR(VLOOKUP($H1325,#REF!,11,FALSE),0)</f>
        <v>0</v>
      </c>
      <c r="AR1325" s="42">
        <f>IFERROR(VLOOKUP($H1325,#REF!,12,FALSE),0)</f>
        <v>0</v>
      </c>
      <c r="AS1325" s="34">
        <f>IFERROR(VLOOKUP($H1325,#REF!,13,FALSE),0)</f>
        <v>0</v>
      </c>
      <c r="AT1325" s="34">
        <f>IFERROR(VLOOKUP($H1325,#REF!,14,FALSE),0)</f>
        <v>0</v>
      </c>
      <c r="AU1325" s="42">
        <f>IFERROR(VLOOKUP($H1325,#REF!,15,FALSE),0)</f>
        <v>0</v>
      </c>
      <c r="AV1325" s="34">
        <f>IFERROR(VLOOKUP($H1325,#REF!,15,FALSE),0)</f>
        <v>0</v>
      </c>
      <c r="AW1325" s="34">
        <f>IFERROR(VLOOKUP($H1325,#REF!,16,FALSE),0)</f>
        <v>0</v>
      </c>
      <c r="AX1325" s="42">
        <f>IFERROR(VLOOKUP($H1325,#REF!,17,FALSE),0)</f>
        <v>0</v>
      </c>
    </row>
    <row r="1326" spans="1:50" x14ac:dyDescent="0.3">
      <c r="A1326" s="33" t="str">
        <f t="shared" si="80"/>
        <v>0</v>
      </c>
      <c r="B1326" s="33">
        <f>+'R&amp;E EXPORT'!B1301</f>
        <v>0</v>
      </c>
      <c r="C1326" t="str">
        <f>IFERROR(VLOOKUP(A1326,'MCSJ Export'!A:C,3,FALSE),"")</f>
        <v/>
      </c>
      <c r="D1326" s="37">
        <f t="shared" ca="1" si="81"/>
        <v>0</v>
      </c>
      <c r="E1326" s="37">
        <f t="shared" ca="1" si="82"/>
        <v>0</v>
      </c>
      <c r="F1326" s="37">
        <f t="shared" ca="1" si="83"/>
        <v>0</v>
      </c>
      <c r="G1326" s="37"/>
      <c r="H1326" s="33">
        <f>+'R&amp;E EXPORT'!A1301</f>
        <v>0</v>
      </c>
      <c r="I1326" s="34">
        <f>IFERROR(VLOOKUP($H1326,'Gen F Rev'!$A:$M,15,FALSE),0)</f>
        <v>0</v>
      </c>
      <c r="J1326" s="34">
        <f>IFERROR(VLOOKUP($H1326,'Gen F Rev'!$A:$M,16,FALSE),0)</f>
        <v>0</v>
      </c>
      <c r="K1326" s="42">
        <f>IFERROR(VLOOKUP($H1326,'Gen F Rev'!$A:$M,17,FALSE),0)</f>
        <v>0</v>
      </c>
      <c r="L1326" s="34">
        <f>IFERROR(VLOOKUP($H1326,'Gen F Exp'!$A:$E,15,FALSE),0)</f>
        <v>0</v>
      </c>
      <c r="M1326" s="34">
        <f>IFERROR(VLOOKUP($H1326,'Gen F Exp'!$A:$E,16,FALSE),0)</f>
        <v>0</v>
      </c>
      <c r="N1326" s="42">
        <f>IFERROR(VLOOKUP($H1326,'Gen F Exp'!$A:$E,17,FALSE),0)</f>
        <v>0</v>
      </c>
      <c r="O1326" s="34">
        <f>IFERROR(VLOOKUP($H1326,'Water F Rev'!$A:$L,15,FALSE),0)</f>
        <v>0</v>
      </c>
      <c r="P1326" s="34">
        <f>IFERROR(VLOOKUP($H1326,'Water F Rev'!$A:$L,16,FALSE),0)</f>
        <v>0</v>
      </c>
      <c r="Q1326" s="42">
        <f>IFERROR(VLOOKUP($H1326,'Water F Rev'!$A:$L,17,FALSE),0)</f>
        <v>0</v>
      </c>
      <c r="R1326" s="34">
        <f>IFERROR(VLOOKUP($H1326,'Water F Exp'!$A:$K,15,FALSE),0)</f>
        <v>0</v>
      </c>
      <c r="S1326" s="34">
        <f>IFERROR(VLOOKUP($H1326,'Water F Exp'!$A:$K,16,FALSE),0)</f>
        <v>0</v>
      </c>
      <c r="T1326" s="42">
        <f>IFERROR(VLOOKUP($H1326,'Water F Exp'!$A:$K,17,FALSE),0)</f>
        <v>0</v>
      </c>
      <c r="U1326" s="34">
        <f ca="1">IFERROR(VLOOKUP($H1326,'Sewer F Rev'!$A:$E,15,FALSE),0)</f>
        <v>0</v>
      </c>
      <c r="V1326" s="34">
        <f ca="1">IFERROR(VLOOKUP($H1326,'Sewer F Rev'!$A:$E,16,FALSE),0)</f>
        <v>0</v>
      </c>
      <c r="W1326" s="42">
        <f ca="1">IFERROR(VLOOKUP($H1326,'Sewer F Rev'!$A:$E,17,FALSE),0)</f>
        <v>0</v>
      </c>
      <c r="X1326" s="34">
        <f>IFERROR(VLOOKUP($H1326,'Sewer F Exp'!$A:$B,15,FALSE),0)</f>
        <v>0</v>
      </c>
      <c r="Y1326" s="34">
        <f>IFERROR(VLOOKUP($H1326,'Sewer F Exp'!$A:$B,16,FALSE),0)</f>
        <v>0</v>
      </c>
      <c r="Z1326" s="42">
        <f>IFERROR(VLOOKUP($H1326,'Sewer F Exp'!$A:$B,17,FALSE),0)</f>
        <v>0</v>
      </c>
      <c r="AA1326" s="34">
        <f>IFERROR(VLOOKUP($H1326,'Refuse F Rev'!$A:$E,15,FALSE),0)</f>
        <v>0</v>
      </c>
      <c r="AB1326" s="34">
        <f>IFERROR(VLOOKUP($H1326,'Refuse F Rev'!$A:$E,16,FALSE),0)</f>
        <v>0</v>
      </c>
      <c r="AC1326" s="42">
        <f>IFERROR(VLOOKUP($H1326,'Refuse F Rev'!$A:$E,17,FALSE),0)</f>
        <v>0</v>
      </c>
      <c r="AD1326" s="34">
        <f>IFERROR(VLOOKUP($H1326,'Refuse F Exp'!$A:$E,15,FALSE),0)</f>
        <v>0</v>
      </c>
      <c r="AE1326" s="34">
        <f>IFERROR(VLOOKUP($H1326,'Refuse F Exp'!$A:$E,16,FALSE),0)</f>
        <v>0</v>
      </c>
      <c r="AF1326" s="42">
        <f>IFERROR(VLOOKUP($H1326,'Refuse F Exp'!$A:$E,17,FALSE),0)</f>
        <v>0</v>
      </c>
      <c r="AG1326" s="34">
        <f>IFERROR(VLOOKUP($H1326,#REF!,10,FALSE),0)</f>
        <v>0</v>
      </c>
      <c r="AH1326" s="34">
        <f>IFERROR(VLOOKUP($H1326,#REF!,11,FALSE),0)</f>
        <v>0</v>
      </c>
      <c r="AI1326" s="42">
        <f>IFERROR(VLOOKUP($H1326,#REF!,12,FALSE),0)</f>
        <v>0</v>
      </c>
      <c r="AJ1326" s="34">
        <f>IFERROR(VLOOKUP($H1326,#REF!,10,FALSE),0)</f>
        <v>0</v>
      </c>
      <c r="AK1326" s="34">
        <f>IFERROR(VLOOKUP($H1326,#REF!,11,FALSE),0)</f>
        <v>0</v>
      </c>
      <c r="AL1326" s="42">
        <f>IFERROR(VLOOKUP($H1326,#REF!,12,FALSE),0)</f>
        <v>0</v>
      </c>
      <c r="AM1326" s="34">
        <f>IFERROR(VLOOKUP($H1326,#REF!,10,FALSE),0)</f>
        <v>0</v>
      </c>
      <c r="AN1326" s="34">
        <f>IFERROR(VLOOKUP($H1326,#REF!,11,FALSE),0)</f>
        <v>0</v>
      </c>
      <c r="AO1326" s="42">
        <f>IFERROR(VLOOKUP($H1326,#REF!,12,FALSE),0)</f>
        <v>0</v>
      </c>
      <c r="AP1326" s="34">
        <f>IFERROR(VLOOKUP($H1326,#REF!,10,FALSE),0)</f>
        <v>0</v>
      </c>
      <c r="AQ1326" s="34">
        <f>IFERROR(VLOOKUP($H1326,#REF!,11,FALSE),0)</f>
        <v>0</v>
      </c>
      <c r="AR1326" s="42">
        <f>IFERROR(VLOOKUP($H1326,#REF!,12,FALSE),0)</f>
        <v>0</v>
      </c>
      <c r="AS1326" s="34">
        <f>IFERROR(VLOOKUP($H1326,#REF!,13,FALSE),0)</f>
        <v>0</v>
      </c>
      <c r="AT1326" s="34">
        <f>IFERROR(VLOOKUP($H1326,#REF!,14,FALSE),0)</f>
        <v>0</v>
      </c>
      <c r="AU1326" s="42">
        <f>IFERROR(VLOOKUP($H1326,#REF!,15,FALSE),0)</f>
        <v>0</v>
      </c>
      <c r="AV1326" s="34">
        <f>IFERROR(VLOOKUP($H1326,#REF!,15,FALSE),0)</f>
        <v>0</v>
      </c>
      <c r="AW1326" s="34">
        <f>IFERROR(VLOOKUP($H1326,#REF!,16,FALSE),0)</f>
        <v>0</v>
      </c>
      <c r="AX1326" s="42">
        <f>IFERROR(VLOOKUP($H1326,#REF!,17,FALSE),0)</f>
        <v>0</v>
      </c>
    </row>
    <row r="1327" spans="1:50" x14ac:dyDescent="0.3">
      <c r="A1327" s="33" t="str">
        <f t="shared" si="80"/>
        <v>0</v>
      </c>
      <c r="B1327" s="33">
        <f>+'R&amp;E EXPORT'!B1302</f>
        <v>0</v>
      </c>
      <c r="C1327" t="str">
        <f>IFERROR(VLOOKUP(A1327,'MCSJ Export'!A:C,3,FALSE),"")</f>
        <v/>
      </c>
      <c r="D1327" s="37">
        <f t="shared" ca="1" si="81"/>
        <v>0</v>
      </c>
      <c r="E1327" s="37">
        <f t="shared" ca="1" si="82"/>
        <v>0</v>
      </c>
      <c r="F1327" s="37">
        <f t="shared" ca="1" si="83"/>
        <v>0</v>
      </c>
      <c r="G1327" s="37"/>
      <c r="H1327" s="33">
        <f>+'R&amp;E EXPORT'!A1302</f>
        <v>0</v>
      </c>
      <c r="I1327" s="34">
        <f>IFERROR(VLOOKUP($H1327,'Gen F Rev'!$A:$M,15,FALSE),0)</f>
        <v>0</v>
      </c>
      <c r="J1327" s="34">
        <f>IFERROR(VLOOKUP($H1327,'Gen F Rev'!$A:$M,16,FALSE),0)</f>
        <v>0</v>
      </c>
      <c r="K1327" s="42">
        <f>IFERROR(VLOOKUP($H1327,'Gen F Rev'!$A:$M,17,FALSE),0)</f>
        <v>0</v>
      </c>
      <c r="L1327" s="34">
        <f>IFERROR(VLOOKUP($H1327,'Gen F Exp'!$A:$E,15,FALSE),0)</f>
        <v>0</v>
      </c>
      <c r="M1327" s="34">
        <f>IFERROR(VLOOKUP($H1327,'Gen F Exp'!$A:$E,16,FALSE),0)</f>
        <v>0</v>
      </c>
      <c r="N1327" s="42">
        <f>IFERROR(VLOOKUP($H1327,'Gen F Exp'!$A:$E,17,FALSE),0)</f>
        <v>0</v>
      </c>
      <c r="O1327" s="34">
        <f>IFERROR(VLOOKUP($H1327,'Water F Rev'!$A:$L,15,FALSE),0)</f>
        <v>0</v>
      </c>
      <c r="P1327" s="34">
        <f>IFERROR(VLOOKUP($H1327,'Water F Rev'!$A:$L,16,FALSE),0)</f>
        <v>0</v>
      </c>
      <c r="Q1327" s="42">
        <f>IFERROR(VLOOKUP($H1327,'Water F Rev'!$A:$L,17,FALSE),0)</f>
        <v>0</v>
      </c>
      <c r="R1327" s="34">
        <f>IFERROR(VLOOKUP($H1327,'Water F Exp'!$A:$K,15,FALSE),0)</f>
        <v>0</v>
      </c>
      <c r="S1327" s="34">
        <f>IFERROR(VLOOKUP($H1327,'Water F Exp'!$A:$K,16,FALSE),0)</f>
        <v>0</v>
      </c>
      <c r="T1327" s="42">
        <f>IFERROR(VLOOKUP($H1327,'Water F Exp'!$A:$K,17,FALSE),0)</f>
        <v>0</v>
      </c>
      <c r="U1327" s="34">
        <f ca="1">IFERROR(VLOOKUP($H1327,'Sewer F Rev'!$A:$E,15,FALSE),0)</f>
        <v>0</v>
      </c>
      <c r="V1327" s="34">
        <f ca="1">IFERROR(VLOOKUP($H1327,'Sewer F Rev'!$A:$E,16,FALSE),0)</f>
        <v>0</v>
      </c>
      <c r="W1327" s="42">
        <f ca="1">IFERROR(VLOOKUP($H1327,'Sewer F Rev'!$A:$E,17,FALSE),0)</f>
        <v>0</v>
      </c>
      <c r="X1327" s="34">
        <f>IFERROR(VLOOKUP($H1327,'Sewer F Exp'!$A:$B,15,FALSE),0)</f>
        <v>0</v>
      </c>
      <c r="Y1327" s="34">
        <f>IFERROR(VLOOKUP($H1327,'Sewer F Exp'!$A:$B,16,FALSE),0)</f>
        <v>0</v>
      </c>
      <c r="Z1327" s="42">
        <f>IFERROR(VLOOKUP($H1327,'Sewer F Exp'!$A:$B,17,FALSE),0)</f>
        <v>0</v>
      </c>
      <c r="AA1327" s="34">
        <f>IFERROR(VLOOKUP($H1327,'Refuse F Rev'!$A:$E,15,FALSE),0)</f>
        <v>0</v>
      </c>
      <c r="AB1327" s="34">
        <f>IFERROR(VLOOKUP($H1327,'Refuse F Rev'!$A:$E,16,FALSE),0)</f>
        <v>0</v>
      </c>
      <c r="AC1327" s="42">
        <f>IFERROR(VLOOKUP($H1327,'Refuse F Rev'!$A:$E,17,FALSE),0)</f>
        <v>0</v>
      </c>
      <c r="AD1327" s="34">
        <f>IFERROR(VLOOKUP($H1327,'Refuse F Exp'!$A:$E,15,FALSE),0)</f>
        <v>0</v>
      </c>
      <c r="AE1327" s="34">
        <f>IFERROR(VLOOKUP($H1327,'Refuse F Exp'!$A:$E,16,FALSE),0)</f>
        <v>0</v>
      </c>
      <c r="AF1327" s="42">
        <f>IFERROR(VLOOKUP($H1327,'Refuse F Exp'!$A:$E,17,FALSE),0)</f>
        <v>0</v>
      </c>
      <c r="AG1327" s="34">
        <f>IFERROR(VLOOKUP($H1327,#REF!,10,FALSE),0)</f>
        <v>0</v>
      </c>
      <c r="AH1327" s="34">
        <f>IFERROR(VLOOKUP($H1327,#REF!,11,FALSE),0)</f>
        <v>0</v>
      </c>
      <c r="AI1327" s="42">
        <f>IFERROR(VLOOKUP($H1327,#REF!,12,FALSE),0)</f>
        <v>0</v>
      </c>
      <c r="AJ1327" s="34">
        <f>IFERROR(VLOOKUP($H1327,#REF!,10,FALSE),0)</f>
        <v>0</v>
      </c>
      <c r="AK1327" s="34">
        <f>IFERROR(VLOOKUP($H1327,#REF!,11,FALSE),0)</f>
        <v>0</v>
      </c>
      <c r="AL1327" s="42">
        <f>IFERROR(VLOOKUP($H1327,#REF!,12,FALSE),0)</f>
        <v>0</v>
      </c>
      <c r="AM1327" s="34">
        <f>IFERROR(VLOOKUP($H1327,#REF!,10,FALSE),0)</f>
        <v>0</v>
      </c>
      <c r="AN1327" s="34">
        <f>IFERROR(VLOOKUP($H1327,#REF!,11,FALSE),0)</f>
        <v>0</v>
      </c>
      <c r="AO1327" s="42">
        <f>IFERROR(VLOOKUP($H1327,#REF!,12,FALSE),0)</f>
        <v>0</v>
      </c>
      <c r="AP1327" s="34">
        <f>IFERROR(VLOOKUP($H1327,#REF!,10,FALSE),0)</f>
        <v>0</v>
      </c>
      <c r="AQ1327" s="34">
        <f>IFERROR(VLOOKUP($H1327,#REF!,11,FALSE),0)</f>
        <v>0</v>
      </c>
      <c r="AR1327" s="42">
        <f>IFERROR(VLOOKUP($H1327,#REF!,12,FALSE),0)</f>
        <v>0</v>
      </c>
      <c r="AS1327" s="34">
        <f>IFERROR(VLOOKUP($H1327,#REF!,13,FALSE),0)</f>
        <v>0</v>
      </c>
      <c r="AT1327" s="34">
        <f>IFERROR(VLOOKUP($H1327,#REF!,14,FALSE),0)</f>
        <v>0</v>
      </c>
      <c r="AU1327" s="42">
        <f>IFERROR(VLOOKUP($H1327,#REF!,15,FALSE),0)</f>
        <v>0</v>
      </c>
      <c r="AV1327" s="34">
        <f>IFERROR(VLOOKUP($H1327,#REF!,15,FALSE),0)</f>
        <v>0</v>
      </c>
      <c r="AW1327" s="34">
        <f>IFERROR(VLOOKUP($H1327,#REF!,16,FALSE),0)</f>
        <v>0</v>
      </c>
      <c r="AX1327" s="42">
        <f>IFERROR(VLOOKUP($H1327,#REF!,17,FALSE),0)</f>
        <v>0</v>
      </c>
    </row>
    <row r="1328" spans="1:50" x14ac:dyDescent="0.3">
      <c r="A1328" s="33" t="str">
        <f t="shared" si="80"/>
        <v>0</v>
      </c>
      <c r="B1328" s="33">
        <f>+'R&amp;E EXPORT'!B1303</f>
        <v>0</v>
      </c>
      <c r="C1328" t="str">
        <f>IFERROR(VLOOKUP(A1328,'MCSJ Export'!A:C,3,FALSE),"")</f>
        <v/>
      </c>
      <c r="D1328" s="37">
        <f t="shared" ca="1" si="81"/>
        <v>0</v>
      </c>
      <c r="E1328" s="37">
        <f t="shared" ca="1" si="82"/>
        <v>0</v>
      </c>
      <c r="F1328" s="37">
        <f t="shared" ca="1" si="83"/>
        <v>0</v>
      </c>
      <c r="G1328" s="37"/>
      <c r="H1328" s="33">
        <f>+'R&amp;E EXPORT'!A1303</f>
        <v>0</v>
      </c>
      <c r="I1328" s="34">
        <f>IFERROR(VLOOKUP($H1328,'Gen F Rev'!$A:$M,15,FALSE),0)</f>
        <v>0</v>
      </c>
      <c r="J1328" s="34">
        <f>IFERROR(VLOOKUP($H1328,'Gen F Rev'!$A:$M,16,FALSE),0)</f>
        <v>0</v>
      </c>
      <c r="K1328" s="42">
        <f>IFERROR(VLOOKUP($H1328,'Gen F Rev'!$A:$M,17,FALSE),0)</f>
        <v>0</v>
      </c>
      <c r="L1328" s="34">
        <f>IFERROR(VLOOKUP($H1328,'Gen F Exp'!$A:$E,15,FALSE),0)</f>
        <v>0</v>
      </c>
      <c r="M1328" s="34">
        <f>IFERROR(VLOOKUP($H1328,'Gen F Exp'!$A:$E,16,FALSE),0)</f>
        <v>0</v>
      </c>
      <c r="N1328" s="42">
        <f>IFERROR(VLOOKUP($H1328,'Gen F Exp'!$A:$E,17,FALSE),0)</f>
        <v>0</v>
      </c>
      <c r="O1328" s="34">
        <f>IFERROR(VLOOKUP($H1328,'Water F Rev'!$A:$L,15,FALSE),0)</f>
        <v>0</v>
      </c>
      <c r="P1328" s="34">
        <f>IFERROR(VLOOKUP($H1328,'Water F Rev'!$A:$L,16,FALSE),0)</f>
        <v>0</v>
      </c>
      <c r="Q1328" s="42">
        <f>IFERROR(VLOOKUP($H1328,'Water F Rev'!$A:$L,17,FALSE),0)</f>
        <v>0</v>
      </c>
      <c r="R1328" s="34">
        <f>IFERROR(VLOOKUP($H1328,'Water F Exp'!$A:$K,15,FALSE),0)</f>
        <v>0</v>
      </c>
      <c r="S1328" s="34">
        <f>IFERROR(VLOOKUP($H1328,'Water F Exp'!$A:$K,16,FALSE),0)</f>
        <v>0</v>
      </c>
      <c r="T1328" s="42">
        <f>IFERROR(VLOOKUP($H1328,'Water F Exp'!$A:$K,17,FALSE),0)</f>
        <v>0</v>
      </c>
      <c r="U1328" s="34">
        <f ca="1">IFERROR(VLOOKUP($H1328,'Sewer F Rev'!$A:$E,15,FALSE),0)</f>
        <v>0</v>
      </c>
      <c r="V1328" s="34">
        <f ca="1">IFERROR(VLOOKUP($H1328,'Sewer F Rev'!$A:$E,16,FALSE),0)</f>
        <v>0</v>
      </c>
      <c r="W1328" s="42">
        <f ca="1">IFERROR(VLOOKUP($H1328,'Sewer F Rev'!$A:$E,17,FALSE),0)</f>
        <v>0</v>
      </c>
      <c r="X1328" s="34">
        <f>IFERROR(VLOOKUP($H1328,'Sewer F Exp'!$A:$B,15,FALSE),0)</f>
        <v>0</v>
      </c>
      <c r="Y1328" s="34">
        <f>IFERROR(VLOOKUP($H1328,'Sewer F Exp'!$A:$B,16,FALSE),0)</f>
        <v>0</v>
      </c>
      <c r="Z1328" s="42">
        <f>IFERROR(VLOOKUP($H1328,'Sewer F Exp'!$A:$B,17,FALSE),0)</f>
        <v>0</v>
      </c>
      <c r="AA1328" s="34">
        <f>IFERROR(VLOOKUP($H1328,'Refuse F Rev'!$A:$E,15,FALSE),0)</f>
        <v>0</v>
      </c>
      <c r="AB1328" s="34">
        <f>IFERROR(VLOOKUP($H1328,'Refuse F Rev'!$A:$E,16,FALSE),0)</f>
        <v>0</v>
      </c>
      <c r="AC1328" s="42">
        <f>IFERROR(VLOOKUP($H1328,'Refuse F Rev'!$A:$E,17,FALSE),0)</f>
        <v>0</v>
      </c>
      <c r="AD1328" s="34">
        <f>IFERROR(VLOOKUP($H1328,'Refuse F Exp'!$A:$E,15,FALSE),0)</f>
        <v>0</v>
      </c>
      <c r="AE1328" s="34">
        <f>IFERROR(VLOOKUP($H1328,'Refuse F Exp'!$A:$E,16,FALSE),0)</f>
        <v>0</v>
      </c>
      <c r="AF1328" s="42">
        <f>IFERROR(VLOOKUP($H1328,'Refuse F Exp'!$A:$E,17,FALSE),0)</f>
        <v>0</v>
      </c>
      <c r="AG1328" s="34">
        <f>IFERROR(VLOOKUP($H1328,#REF!,10,FALSE),0)</f>
        <v>0</v>
      </c>
      <c r="AH1328" s="34">
        <f>IFERROR(VLOOKUP($H1328,#REF!,11,FALSE),0)</f>
        <v>0</v>
      </c>
      <c r="AI1328" s="42">
        <f>IFERROR(VLOOKUP($H1328,#REF!,12,FALSE),0)</f>
        <v>0</v>
      </c>
      <c r="AJ1328" s="34">
        <f>IFERROR(VLOOKUP($H1328,#REF!,10,FALSE),0)</f>
        <v>0</v>
      </c>
      <c r="AK1328" s="34">
        <f>IFERROR(VLOOKUP($H1328,#REF!,11,FALSE),0)</f>
        <v>0</v>
      </c>
      <c r="AL1328" s="42">
        <f>IFERROR(VLOOKUP($H1328,#REF!,12,FALSE),0)</f>
        <v>0</v>
      </c>
      <c r="AM1328" s="34">
        <f>IFERROR(VLOOKUP($H1328,#REF!,10,FALSE),0)</f>
        <v>0</v>
      </c>
      <c r="AN1328" s="34">
        <f>IFERROR(VLOOKUP($H1328,#REF!,11,FALSE),0)</f>
        <v>0</v>
      </c>
      <c r="AO1328" s="42">
        <f>IFERROR(VLOOKUP($H1328,#REF!,12,FALSE),0)</f>
        <v>0</v>
      </c>
      <c r="AP1328" s="34">
        <f>IFERROR(VLOOKUP($H1328,#REF!,10,FALSE),0)</f>
        <v>0</v>
      </c>
      <c r="AQ1328" s="34">
        <f>IFERROR(VLOOKUP($H1328,#REF!,11,FALSE),0)</f>
        <v>0</v>
      </c>
      <c r="AR1328" s="42">
        <f>IFERROR(VLOOKUP($H1328,#REF!,12,FALSE),0)</f>
        <v>0</v>
      </c>
      <c r="AS1328" s="34">
        <f>IFERROR(VLOOKUP($H1328,#REF!,13,FALSE),0)</f>
        <v>0</v>
      </c>
      <c r="AT1328" s="34">
        <f>IFERROR(VLOOKUP($H1328,#REF!,14,FALSE),0)</f>
        <v>0</v>
      </c>
      <c r="AU1328" s="42">
        <f>IFERROR(VLOOKUP($H1328,#REF!,15,FALSE),0)</f>
        <v>0</v>
      </c>
      <c r="AV1328" s="34">
        <f>IFERROR(VLOOKUP($H1328,#REF!,15,FALSE),0)</f>
        <v>0</v>
      </c>
      <c r="AW1328" s="34">
        <f>IFERROR(VLOOKUP($H1328,#REF!,16,FALSE),0)</f>
        <v>0</v>
      </c>
      <c r="AX1328" s="42">
        <f>IFERROR(VLOOKUP($H1328,#REF!,17,FALSE),0)</f>
        <v>0</v>
      </c>
    </row>
    <row r="1329" spans="1:50" x14ac:dyDescent="0.3">
      <c r="A1329" s="33" t="str">
        <f t="shared" si="80"/>
        <v>0</v>
      </c>
      <c r="B1329" s="33">
        <f>+'R&amp;E EXPORT'!B1304</f>
        <v>0</v>
      </c>
      <c r="C1329" t="str">
        <f>IFERROR(VLOOKUP(A1329,'MCSJ Export'!A:C,3,FALSE),"")</f>
        <v/>
      </c>
      <c r="D1329" s="37">
        <f t="shared" ca="1" si="81"/>
        <v>0</v>
      </c>
      <c r="E1329" s="37">
        <f t="shared" ca="1" si="82"/>
        <v>0</v>
      </c>
      <c r="F1329" s="37">
        <f t="shared" ca="1" si="83"/>
        <v>0</v>
      </c>
      <c r="G1329" s="37"/>
      <c r="H1329" s="33">
        <f>+'R&amp;E EXPORT'!A1304</f>
        <v>0</v>
      </c>
      <c r="I1329" s="34">
        <f>IFERROR(VLOOKUP($H1329,'Gen F Rev'!$A:$M,15,FALSE),0)</f>
        <v>0</v>
      </c>
      <c r="J1329" s="34">
        <f>IFERROR(VLOOKUP($H1329,'Gen F Rev'!$A:$M,16,FALSE),0)</f>
        <v>0</v>
      </c>
      <c r="K1329" s="42">
        <f>IFERROR(VLOOKUP($H1329,'Gen F Rev'!$A:$M,17,FALSE),0)</f>
        <v>0</v>
      </c>
      <c r="L1329" s="34">
        <f>IFERROR(VLOOKUP($H1329,'Gen F Exp'!$A:$E,15,FALSE),0)</f>
        <v>0</v>
      </c>
      <c r="M1329" s="34">
        <f>IFERROR(VLOOKUP($H1329,'Gen F Exp'!$A:$E,16,FALSE),0)</f>
        <v>0</v>
      </c>
      <c r="N1329" s="42">
        <f>IFERROR(VLOOKUP($H1329,'Gen F Exp'!$A:$E,17,FALSE),0)</f>
        <v>0</v>
      </c>
      <c r="O1329" s="34">
        <f>IFERROR(VLOOKUP($H1329,'Water F Rev'!$A:$L,15,FALSE),0)</f>
        <v>0</v>
      </c>
      <c r="P1329" s="34">
        <f>IFERROR(VLOOKUP($H1329,'Water F Rev'!$A:$L,16,FALSE),0)</f>
        <v>0</v>
      </c>
      <c r="Q1329" s="42">
        <f>IFERROR(VLOOKUP($H1329,'Water F Rev'!$A:$L,17,FALSE),0)</f>
        <v>0</v>
      </c>
      <c r="R1329" s="34">
        <f>IFERROR(VLOOKUP($H1329,'Water F Exp'!$A:$K,15,FALSE),0)</f>
        <v>0</v>
      </c>
      <c r="S1329" s="34">
        <f>IFERROR(VLOOKUP($H1329,'Water F Exp'!$A:$K,16,FALSE),0)</f>
        <v>0</v>
      </c>
      <c r="T1329" s="42">
        <f>IFERROR(VLOOKUP($H1329,'Water F Exp'!$A:$K,17,FALSE),0)</f>
        <v>0</v>
      </c>
      <c r="U1329" s="34">
        <f ca="1">IFERROR(VLOOKUP($H1329,'Sewer F Rev'!$A:$E,15,FALSE),0)</f>
        <v>0</v>
      </c>
      <c r="V1329" s="34">
        <f ca="1">IFERROR(VLOOKUP($H1329,'Sewer F Rev'!$A:$E,16,FALSE),0)</f>
        <v>0</v>
      </c>
      <c r="W1329" s="42">
        <f ca="1">IFERROR(VLOOKUP($H1329,'Sewer F Rev'!$A:$E,17,FALSE),0)</f>
        <v>0</v>
      </c>
      <c r="X1329" s="34">
        <f>IFERROR(VLOOKUP($H1329,'Sewer F Exp'!$A:$B,15,FALSE),0)</f>
        <v>0</v>
      </c>
      <c r="Y1329" s="34">
        <f>IFERROR(VLOOKUP($H1329,'Sewer F Exp'!$A:$B,16,FALSE),0)</f>
        <v>0</v>
      </c>
      <c r="Z1329" s="42">
        <f>IFERROR(VLOOKUP($H1329,'Sewer F Exp'!$A:$B,17,FALSE),0)</f>
        <v>0</v>
      </c>
      <c r="AA1329" s="34">
        <f>IFERROR(VLOOKUP($H1329,'Refuse F Rev'!$A:$E,15,FALSE),0)</f>
        <v>0</v>
      </c>
      <c r="AB1329" s="34">
        <f>IFERROR(VLOOKUP($H1329,'Refuse F Rev'!$A:$E,16,FALSE),0)</f>
        <v>0</v>
      </c>
      <c r="AC1329" s="42">
        <f>IFERROR(VLOOKUP($H1329,'Refuse F Rev'!$A:$E,17,FALSE),0)</f>
        <v>0</v>
      </c>
      <c r="AD1329" s="34">
        <f>IFERROR(VLOOKUP($H1329,'Refuse F Exp'!$A:$E,15,FALSE),0)</f>
        <v>0</v>
      </c>
      <c r="AE1329" s="34">
        <f>IFERROR(VLOOKUP($H1329,'Refuse F Exp'!$A:$E,16,FALSE),0)</f>
        <v>0</v>
      </c>
      <c r="AF1329" s="42">
        <f>IFERROR(VLOOKUP($H1329,'Refuse F Exp'!$A:$E,17,FALSE),0)</f>
        <v>0</v>
      </c>
      <c r="AG1329" s="34">
        <f>IFERROR(VLOOKUP($H1329,#REF!,10,FALSE),0)</f>
        <v>0</v>
      </c>
      <c r="AH1329" s="34">
        <f>IFERROR(VLOOKUP($H1329,#REF!,11,FALSE),0)</f>
        <v>0</v>
      </c>
      <c r="AI1329" s="42">
        <f>IFERROR(VLOOKUP($H1329,#REF!,12,FALSE),0)</f>
        <v>0</v>
      </c>
      <c r="AJ1329" s="34">
        <f>IFERROR(VLOOKUP($H1329,#REF!,10,FALSE),0)</f>
        <v>0</v>
      </c>
      <c r="AK1329" s="34">
        <f>IFERROR(VLOOKUP($H1329,#REF!,11,FALSE),0)</f>
        <v>0</v>
      </c>
      <c r="AL1329" s="42">
        <f>IFERROR(VLOOKUP($H1329,#REF!,12,FALSE),0)</f>
        <v>0</v>
      </c>
      <c r="AM1329" s="34">
        <f>IFERROR(VLOOKUP($H1329,#REF!,10,FALSE),0)</f>
        <v>0</v>
      </c>
      <c r="AN1329" s="34">
        <f>IFERROR(VLOOKUP($H1329,#REF!,11,FALSE),0)</f>
        <v>0</v>
      </c>
      <c r="AO1329" s="42">
        <f>IFERROR(VLOOKUP($H1329,#REF!,12,FALSE),0)</f>
        <v>0</v>
      </c>
      <c r="AP1329" s="34">
        <f>IFERROR(VLOOKUP($H1329,#REF!,10,FALSE),0)</f>
        <v>0</v>
      </c>
      <c r="AQ1329" s="34">
        <f>IFERROR(VLOOKUP($H1329,#REF!,11,FALSE),0)</f>
        <v>0</v>
      </c>
      <c r="AR1329" s="42">
        <f>IFERROR(VLOOKUP($H1329,#REF!,12,FALSE),0)</f>
        <v>0</v>
      </c>
      <c r="AS1329" s="34">
        <f>IFERROR(VLOOKUP($H1329,#REF!,13,FALSE),0)</f>
        <v>0</v>
      </c>
      <c r="AT1329" s="34">
        <f>IFERROR(VLOOKUP($H1329,#REF!,14,FALSE),0)</f>
        <v>0</v>
      </c>
      <c r="AU1329" s="42">
        <f>IFERROR(VLOOKUP($H1329,#REF!,15,FALSE),0)</f>
        <v>0</v>
      </c>
      <c r="AV1329" s="34">
        <f>IFERROR(VLOOKUP($H1329,#REF!,15,FALSE),0)</f>
        <v>0</v>
      </c>
      <c r="AW1329" s="34">
        <f>IFERROR(VLOOKUP($H1329,#REF!,16,FALSE),0)</f>
        <v>0</v>
      </c>
      <c r="AX1329" s="42">
        <f>IFERROR(VLOOKUP($H1329,#REF!,17,FALSE),0)</f>
        <v>0</v>
      </c>
    </row>
    <row r="1330" spans="1:50" x14ac:dyDescent="0.3">
      <c r="A1330" s="33" t="str">
        <f t="shared" si="80"/>
        <v>0</v>
      </c>
      <c r="B1330" s="33">
        <f>+'R&amp;E EXPORT'!B1305</f>
        <v>0</v>
      </c>
      <c r="C1330" t="str">
        <f>IFERROR(VLOOKUP(A1330,'MCSJ Export'!A:C,3,FALSE),"")</f>
        <v/>
      </c>
      <c r="D1330" s="37">
        <f t="shared" ca="1" si="81"/>
        <v>0</v>
      </c>
      <c r="E1330" s="37">
        <f t="shared" ca="1" si="82"/>
        <v>0</v>
      </c>
      <c r="F1330" s="37">
        <f t="shared" ca="1" si="83"/>
        <v>0</v>
      </c>
      <c r="G1330" s="37"/>
      <c r="H1330" s="33">
        <f>+'R&amp;E EXPORT'!A1305</f>
        <v>0</v>
      </c>
      <c r="I1330" s="34">
        <f>IFERROR(VLOOKUP($H1330,'Gen F Rev'!$A:$M,15,FALSE),0)</f>
        <v>0</v>
      </c>
      <c r="J1330" s="34">
        <f>IFERROR(VLOOKUP($H1330,'Gen F Rev'!$A:$M,16,FALSE),0)</f>
        <v>0</v>
      </c>
      <c r="K1330" s="42">
        <f>IFERROR(VLOOKUP($H1330,'Gen F Rev'!$A:$M,17,FALSE),0)</f>
        <v>0</v>
      </c>
      <c r="L1330" s="34">
        <f>IFERROR(VLOOKUP($H1330,'Gen F Exp'!$A:$E,15,FALSE),0)</f>
        <v>0</v>
      </c>
      <c r="M1330" s="34">
        <f>IFERROR(VLOOKUP($H1330,'Gen F Exp'!$A:$E,16,FALSE),0)</f>
        <v>0</v>
      </c>
      <c r="N1330" s="42">
        <f>IFERROR(VLOOKUP($H1330,'Gen F Exp'!$A:$E,17,FALSE),0)</f>
        <v>0</v>
      </c>
      <c r="O1330" s="34">
        <f>IFERROR(VLOOKUP($H1330,'Water F Rev'!$A:$L,15,FALSE),0)</f>
        <v>0</v>
      </c>
      <c r="P1330" s="34">
        <f>IFERROR(VLOOKUP($H1330,'Water F Rev'!$A:$L,16,FALSE),0)</f>
        <v>0</v>
      </c>
      <c r="Q1330" s="42">
        <f>IFERROR(VLOOKUP($H1330,'Water F Rev'!$A:$L,17,FALSE),0)</f>
        <v>0</v>
      </c>
      <c r="R1330" s="34">
        <f>IFERROR(VLOOKUP($H1330,'Water F Exp'!$A:$K,15,FALSE),0)</f>
        <v>0</v>
      </c>
      <c r="S1330" s="34">
        <f>IFERROR(VLOOKUP($H1330,'Water F Exp'!$A:$K,16,FALSE),0)</f>
        <v>0</v>
      </c>
      <c r="T1330" s="42">
        <f>IFERROR(VLOOKUP($H1330,'Water F Exp'!$A:$K,17,FALSE),0)</f>
        <v>0</v>
      </c>
      <c r="U1330" s="34">
        <f ca="1">IFERROR(VLOOKUP($H1330,'Sewer F Rev'!$A:$E,15,FALSE),0)</f>
        <v>0</v>
      </c>
      <c r="V1330" s="34">
        <f ca="1">IFERROR(VLOOKUP($H1330,'Sewer F Rev'!$A:$E,16,FALSE),0)</f>
        <v>0</v>
      </c>
      <c r="W1330" s="42">
        <f ca="1">IFERROR(VLOOKUP($H1330,'Sewer F Rev'!$A:$E,17,FALSE),0)</f>
        <v>0</v>
      </c>
      <c r="X1330" s="34">
        <f>IFERROR(VLOOKUP($H1330,'Sewer F Exp'!$A:$B,15,FALSE),0)</f>
        <v>0</v>
      </c>
      <c r="Y1330" s="34">
        <f>IFERROR(VLOOKUP($H1330,'Sewer F Exp'!$A:$B,16,FALSE),0)</f>
        <v>0</v>
      </c>
      <c r="Z1330" s="42">
        <f>IFERROR(VLOOKUP($H1330,'Sewer F Exp'!$A:$B,17,FALSE),0)</f>
        <v>0</v>
      </c>
      <c r="AA1330" s="34">
        <f>IFERROR(VLOOKUP($H1330,'Refuse F Rev'!$A:$E,15,FALSE),0)</f>
        <v>0</v>
      </c>
      <c r="AB1330" s="34">
        <f>IFERROR(VLOOKUP($H1330,'Refuse F Rev'!$A:$E,16,FALSE),0)</f>
        <v>0</v>
      </c>
      <c r="AC1330" s="42">
        <f>IFERROR(VLOOKUP($H1330,'Refuse F Rev'!$A:$E,17,FALSE),0)</f>
        <v>0</v>
      </c>
      <c r="AD1330" s="34">
        <f>IFERROR(VLOOKUP($H1330,'Refuse F Exp'!$A:$E,15,FALSE),0)</f>
        <v>0</v>
      </c>
      <c r="AE1330" s="34">
        <f>IFERROR(VLOOKUP($H1330,'Refuse F Exp'!$A:$E,16,FALSE),0)</f>
        <v>0</v>
      </c>
      <c r="AF1330" s="42">
        <f>IFERROR(VLOOKUP($H1330,'Refuse F Exp'!$A:$E,17,FALSE),0)</f>
        <v>0</v>
      </c>
      <c r="AG1330" s="34">
        <f>IFERROR(VLOOKUP($H1330,#REF!,10,FALSE),0)</f>
        <v>0</v>
      </c>
      <c r="AH1330" s="34">
        <f>IFERROR(VLOOKUP($H1330,#REF!,11,FALSE),0)</f>
        <v>0</v>
      </c>
      <c r="AI1330" s="42">
        <f>IFERROR(VLOOKUP($H1330,#REF!,12,FALSE),0)</f>
        <v>0</v>
      </c>
      <c r="AJ1330" s="34">
        <f>IFERROR(VLOOKUP($H1330,#REF!,10,FALSE),0)</f>
        <v>0</v>
      </c>
      <c r="AK1330" s="34">
        <f>IFERROR(VLOOKUP($H1330,#REF!,11,FALSE),0)</f>
        <v>0</v>
      </c>
      <c r="AL1330" s="42">
        <f>IFERROR(VLOOKUP($H1330,#REF!,12,FALSE),0)</f>
        <v>0</v>
      </c>
      <c r="AM1330" s="34">
        <f>IFERROR(VLOOKUP($H1330,#REF!,10,FALSE),0)</f>
        <v>0</v>
      </c>
      <c r="AN1330" s="34">
        <f>IFERROR(VLOOKUP($H1330,#REF!,11,FALSE),0)</f>
        <v>0</v>
      </c>
      <c r="AO1330" s="42">
        <f>IFERROR(VLOOKUP($H1330,#REF!,12,FALSE),0)</f>
        <v>0</v>
      </c>
      <c r="AP1330" s="34">
        <f>IFERROR(VLOOKUP($H1330,#REF!,10,FALSE),0)</f>
        <v>0</v>
      </c>
      <c r="AQ1330" s="34">
        <f>IFERROR(VLOOKUP($H1330,#REF!,11,FALSE),0)</f>
        <v>0</v>
      </c>
      <c r="AR1330" s="42">
        <f>IFERROR(VLOOKUP($H1330,#REF!,12,FALSE),0)</f>
        <v>0</v>
      </c>
      <c r="AS1330" s="34">
        <f>IFERROR(VLOOKUP($H1330,#REF!,13,FALSE),0)</f>
        <v>0</v>
      </c>
      <c r="AT1330" s="34">
        <f>IFERROR(VLOOKUP($H1330,#REF!,14,FALSE),0)</f>
        <v>0</v>
      </c>
      <c r="AU1330" s="42">
        <f>IFERROR(VLOOKUP($H1330,#REF!,15,FALSE),0)</f>
        <v>0</v>
      </c>
      <c r="AV1330" s="34">
        <f>IFERROR(VLOOKUP($H1330,#REF!,15,FALSE),0)</f>
        <v>0</v>
      </c>
      <c r="AW1330" s="34">
        <f>IFERROR(VLOOKUP($H1330,#REF!,16,FALSE),0)</f>
        <v>0</v>
      </c>
      <c r="AX1330" s="42">
        <f>IFERROR(VLOOKUP($H1330,#REF!,17,FALSE),0)</f>
        <v>0</v>
      </c>
    </row>
    <row r="1331" spans="1:50" x14ac:dyDescent="0.3">
      <c r="A1331" s="33" t="str">
        <f t="shared" si="80"/>
        <v>0</v>
      </c>
      <c r="B1331" s="33">
        <f>+'R&amp;E EXPORT'!B1306</f>
        <v>0</v>
      </c>
      <c r="C1331" t="str">
        <f>IFERROR(VLOOKUP(A1331,'MCSJ Export'!A:C,3,FALSE),"")</f>
        <v/>
      </c>
      <c r="D1331" s="37">
        <f t="shared" ca="1" si="81"/>
        <v>0</v>
      </c>
      <c r="E1331" s="37">
        <f t="shared" ca="1" si="82"/>
        <v>0</v>
      </c>
      <c r="F1331" s="37">
        <f t="shared" ca="1" si="83"/>
        <v>0</v>
      </c>
      <c r="G1331" s="37"/>
      <c r="H1331" s="33">
        <f>+'R&amp;E EXPORT'!A1306</f>
        <v>0</v>
      </c>
      <c r="I1331" s="34">
        <f>IFERROR(VLOOKUP($H1331,'Gen F Rev'!$A:$M,15,FALSE),0)</f>
        <v>0</v>
      </c>
      <c r="J1331" s="34">
        <f>IFERROR(VLOOKUP($H1331,'Gen F Rev'!$A:$M,16,FALSE),0)</f>
        <v>0</v>
      </c>
      <c r="K1331" s="42">
        <f>IFERROR(VLOOKUP($H1331,'Gen F Rev'!$A:$M,17,FALSE),0)</f>
        <v>0</v>
      </c>
      <c r="L1331" s="34">
        <f>IFERROR(VLOOKUP($H1331,'Gen F Exp'!$A:$E,15,FALSE),0)</f>
        <v>0</v>
      </c>
      <c r="M1331" s="34">
        <f>IFERROR(VLOOKUP($H1331,'Gen F Exp'!$A:$E,16,FALSE),0)</f>
        <v>0</v>
      </c>
      <c r="N1331" s="42">
        <f>IFERROR(VLOOKUP($H1331,'Gen F Exp'!$A:$E,17,FALSE),0)</f>
        <v>0</v>
      </c>
      <c r="O1331" s="34">
        <f>IFERROR(VLOOKUP($H1331,'Water F Rev'!$A:$L,15,FALSE),0)</f>
        <v>0</v>
      </c>
      <c r="P1331" s="34">
        <f>IFERROR(VLOOKUP($H1331,'Water F Rev'!$A:$L,16,FALSE),0)</f>
        <v>0</v>
      </c>
      <c r="Q1331" s="42">
        <f>IFERROR(VLOOKUP($H1331,'Water F Rev'!$A:$L,17,FALSE),0)</f>
        <v>0</v>
      </c>
      <c r="R1331" s="34">
        <f>IFERROR(VLOOKUP($H1331,'Water F Exp'!$A:$K,15,FALSE),0)</f>
        <v>0</v>
      </c>
      <c r="S1331" s="34">
        <f>IFERROR(VLOOKUP($H1331,'Water F Exp'!$A:$K,16,FALSE),0)</f>
        <v>0</v>
      </c>
      <c r="T1331" s="42">
        <f>IFERROR(VLOOKUP($H1331,'Water F Exp'!$A:$K,17,FALSE),0)</f>
        <v>0</v>
      </c>
      <c r="U1331" s="34">
        <f ca="1">IFERROR(VLOOKUP($H1331,'Sewer F Rev'!$A:$E,15,FALSE),0)</f>
        <v>0</v>
      </c>
      <c r="V1331" s="34">
        <f ca="1">IFERROR(VLOOKUP($H1331,'Sewer F Rev'!$A:$E,16,FALSE),0)</f>
        <v>0</v>
      </c>
      <c r="W1331" s="42">
        <f ca="1">IFERROR(VLOOKUP($H1331,'Sewer F Rev'!$A:$E,17,FALSE),0)</f>
        <v>0</v>
      </c>
      <c r="X1331" s="34">
        <f>IFERROR(VLOOKUP($H1331,'Sewer F Exp'!$A:$B,15,FALSE),0)</f>
        <v>0</v>
      </c>
      <c r="Y1331" s="34">
        <f>IFERROR(VLOOKUP($H1331,'Sewer F Exp'!$A:$B,16,FALSE),0)</f>
        <v>0</v>
      </c>
      <c r="Z1331" s="42">
        <f>IFERROR(VLOOKUP($H1331,'Sewer F Exp'!$A:$B,17,FALSE),0)</f>
        <v>0</v>
      </c>
      <c r="AA1331" s="34">
        <f>IFERROR(VLOOKUP($H1331,'Refuse F Rev'!$A:$E,15,FALSE),0)</f>
        <v>0</v>
      </c>
      <c r="AB1331" s="34">
        <f>IFERROR(VLOOKUP($H1331,'Refuse F Rev'!$A:$E,16,FALSE),0)</f>
        <v>0</v>
      </c>
      <c r="AC1331" s="42">
        <f>IFERROR(VLOOKUP($H1331,'Refuse F Rev'!$A:$E,17,FALSE),0)</f>
        <v>0</v>
      </c>
      <c r="AD1331" s="34">
        <f>IFERROR(VLOOKUP($H1331,'Refuse F Exp'!$A:$E,15,FALSE),0)</f>
        <v>0</v>
      </c>
      <c r="AE1331" s="34">
        <f>IFERROR(VLOOKUP($H1331,'Refuse F Exp'!$A:$E,16,FALSE),0)</f>
        <v>0</v>
      </c>
      <c r="AF1331" s="42">
        <f>IFERROR(VLOOKUP($H1331,'Refuse F Exp'!$A:$E,17,FALSE),0)</f>
        <v>0</v>
      </c>
      <c r="AG1331" s="34">
        <f>IFERROR(VLOOKUP($H1331,#REF!,10,FALSE),0)</f>
        <v>0</v>
      </c>
      <c r="AH1331" s="34">
        <f>IFERROR(VLOOKUP($H1331,#REF!,11,FALSE),0)</f>
        <v>0</v>
      </c>
      <c r="AI1331" s="42">
        <f>IFERROR(VLOOKUP($H1331,#REF!,12,FALSE),0)</f>
        <v>0</v>
      </c>
      <c r="AJ1331" s="34">
        <f>IFERROR(VLOOKUP($H1331,#REF!,10,FALSE),0)</f>
        <v>0</v>
      </c>
      <c r="AK1331" s="34">
        <f>IFERROR(VLOOKUP($H1331,#REF!,11,FALSE),0)</f>
        <v>0</v>
      </c>
      <c r="AL1331" s="42">
        <f>IFERROR(VLOOKUP($H1331,#REF!,12,FALSE),0)</f>
        <v>0</v>
      </c>
      <c r="AM1331" s="34">
        <f>IFERROR(VLOOKUP($H1331,#REF!,10,FALSE),0)</f>
        <v>0</v>
      </c>
      <c r="AN1331" s="34">
        <f>IFERROR(VLOOKUP($H1331,#REF!,11,FALSE),0)</f>
        <v>0</v>
      </c>
      <c r="AO1331" s="42">
        <f>IFERROR(VLOOKUP($H1331,#REF!,12,FALSE),0)</f>
        <v>0</v>
      </c>
      <c r="AP1331" s="34">
        <f>IFERROR(VLOOKUP($H1331,#REF!,10,FALSE),0)</f>
        <v>0</v>
      </c>
      <c r="AQ1331" s="34">
        <f>IFERROR(VLOOKUP($H1331,#REF!,11,FALSE),0)</f>
        <v>0</v>
      </c>
      <c r="AR1331" s="42">
        <f>IFERROR(VLOOKUP($H1331,#REF!,12,FALSE),0)</f>
        <v>0</v>
      </c>
      <c r="AS1331" s="34">
        <f>IFERROR(VLOOKUP($H1331,#REF!,13,FALSE),0)</f>
        <v>0</v>
      </c>
      <c r="AT1331" s="34">
        <f>IFERROR(VLOOKUP($H1331,#REF!,14,FALSE),0)</f>
        <v>0</v>
      </c>
      <c r="AU1331" s="42">
        <f>IFERROR(VLOOKUP($H1331,#REF!,15,FALSE),0)</f>
        <v>0</v>
      </c>
      <c r="AV1331" s="34">
        <f>IFERROR(VLOOKUP($H1331,#REF!,15,FALSE),0)</f>
        <v>0</v>
      </c>
      <c r="AW1331" s="34">
        <f>IFERROR(VLOOKUP($H1331,#REF!,16,FALSE),0)</f>
        <v>0</v>
      </c>
      <c r="AX1331" s="42">
        <f>IFERROR(VLOOKUP($H1331,#REF!,17,FALSE),0)</f>
        <v>0</v>
      </c>
    </row>
    <row r="1332" spans="1:50" x14ac:dyDescent="0.3">
      <c r="A1332" s="33" t="str">
        <f t="shared" si="80"/>
        <v>0</v>
      </c>
      <c r="B1332" s="33">
        <f>+'R&amp;E EXPORT'!B1307</f>
        <v>0</v>
      </c>
      <c r="C1332" t="str">
        <f>IFERROR(VLOOKUP(A1332,'MCSJ Export'!A:C,3,FALSE),"")</f>
        <v/>
      </c>
      <c r="D1332" s="37">
        <f t="shared" ca="1" si="81"/>
        <v>0</v>
      </c>
      <c r="E1332" s="37">
        <f t="shared" ca="1" si="82"/>
        <v>0</v>
      </c>
      <c r="F1332" s="37">
        <f t="shared" ca="1" si="83"/>
        <v>0</v>
      </c>
      <c r="G1332" s="37"/>
      <c r="H1332" s="33">
        <f>+'R&amp;E EXPORT'!A1307</f>
        <v>0</v>
      </c>
      <c r="I1332" s="34">
        <f>IFERROR(VLOOKUP($H1332,'Gen F Rev'!$A:$M,15,FALSE),0)</f>
        <v>0</v>
      </c>
      <c r="J1332" s="34">
        <f>IFERROR(VLOOKUP($H1332,'Gen F Rev'!$A:$M,16,FALSE),0)</f>
        <v>0</v>
      </c>
      <c r="K1332" s="42">
        <f>IFERROR(VLOOKUP($H1332,'Gen F Rev'!$A:$M,17,FALSE),0)</f>
        <v>0</v>
      </c>
      <c r="L1332" s="34">
        <f>IFERROR(VLOOKUP($H1332,'Gen F Exp'!$A:$E,15,FALSE),0)</f>
        <v>0</v>
      </c>
      <c r="M1332" s="34">
        <f>IFERROR(VLOOKUP($H1332,'Gen F Exp'!$A:$E,16,FALSE),0)</f>
        <v>0</v>
      </c>
      <c r="N1332" s="42">
        <f>IFERROR(VLOOKUP($H1332,'Gen F Exp'!$A:$E,17,FALSE),0)</f>
        <v>0</v>
      </c>
      <c r="O1332" s="34">
        <f>IFERROR(VLOOKUP($H1332,'Water F Rev'!$A:$L,15,FALSE),0)</f>
        <v>0</v>
      </c>
      <c r="P1332" s="34">
        <f>IFERROR(VLOOKUP($H1332,'Water F Rev'!$A:$L,16,FALSE),0)</f>
        <v>0</v>
      </c>
      <c r="Q1332" s="42">
        <f>IFERROR(VLOOKUP($H1332,'Water F Rev'!$A:$L,17,FALSE),0)</f>
        <v>0</v>
      </c>
      <c r="R1332" s="34">
        <f>IFERROR(VLOOKUP($H1332,'Water F Exp'!$A:$K,15,FALSE),0)</f>
        <v>0</v>
      </c>
      <c r="S1332" s="34">
        <f>IFERROR(VLOOKUP($H1332,'Water F Exp'!$A:$K,16,FALSE),0)</f>
        <v>0</v>
      </c>
      <c r="T1332" s="42">
        <f>IFERROR(VLOOKUP($H1332,'Water F Exp'!$A:$K,17,FALSE),0)</f>
        <v>0</v>
      </c>
      <c r="U1332" s="34">
        <f ca="1">IFERROR(VLOOKUP($H1332,'Sewer F Rev'!$A:$E,15,FALSE),0)</f>
        <v>0</v>
      </c>
      <c r="V1332" s="34">
        <f ca="1">IFERROR(VLOOKUP($H1332,'Sewer F Rev'!$A:$E,16,FALSE),0)</f>
        <v>0</v>
      </c>
      <c r="W1332" s="42">
        <f ca="1">IFERROR(VLOOKUP($H1332,'Sewer F Rev'!$A:$E,17,FALSE),0)</f>
        <v>0</v>
      </c>
      <c r="X1332" s="34">
        <f>IFERROR(VLOOKUP($H1332,'Sewer F Exp'!$A:$B,15,FALSE),0)</f>
        <v>0</v>
      </c>
      <c r="Y1332" s="34">
        <f>IFERROR(VLOOKUP($H1332,'Sewer F Exp'!$A:$B,16,FALSE),0)</f>
        <v>0</v>
      </c>
      <c r="Z1332" s="42">
        <f>IFERROR(VLOOKUP($H1332,'Sewer F Exp'!$A:$B,17,FALSE),0)</f>
        <v>0</v>
      </c>
      <c r="AA1332" s="34">
        <f>IFERROR(VLOOKUP($H1332,'Refuse F Rev'!$A:$E,15,FALSE),0)</f>
        <v>0</v>
      </c>
      <c r="AB1332" s="34">
        <f>IFERROR(VLOOKUP($H1332,'Refuse F Rev'!$A:$E,16,FALSE),0)</f>
        <v>0</v>
      </c>
      <c r="AC1332" s="42">
        <f>IFERROR(VLOOKUP($H1332,'Refuse F Rev'!$A:$E,17,FALSE),0)</f>
        <v>0</v>
      </c>
      <c r="AD1332" s="34">
        <f>IFERROR(VLOOKUP($H1332,'Refuse F Exp'!$A:$E,15,FALSE),0)</f>
        <v>0</v>
      </c>
      <c r="AE1332" s="34">
        <f>IFERROR(VLOOKUP($H1332,'Refuse F Exp'!$A:$E,16,FALSE),0)</f>
        <v>0</v>
      </c>
      <c r="AF1332" s="42">
        <f>IFERROR(VLOOKUP($H1332,'Refuse F Exp'!$A:$E,17,FALSE),0)</f>
        <v>0</v>
      </c>
      <c r="AG1332" s="34">
        <f>IFERROR(VLOOKUP($H1332,#REF!,10,FALSE),0)</f>
        <v>0</v>
      </c>
      <c r="AH1332" s="34">
        <f>IFERROR(VLOOKUP($H1332,#REF!,11,FALSE),0)</f>
        <v>0</v>
      </c>
      <c r="AI1332" s="42">
        <f>IFERROR(VLOOKUP($H1332,#REF!,12,FALSE),0)</f>
        <v>0</v>
      </c>
      <c r="AJ1332" s="34">
        <f>IFERROR(VLOOKUP($H1332,#REF!,10,FALSE),0)</f>
        <v>0</v>
      </c>
      <c r="AK1332" s="34">
        <f>IFERROR(VLOOKUP($H1332,#REF!,11,FALSE),0)</f>
        <v>0</v>
      </c>
      <c r="AL1332" s="42">
        <f>IFERROR(VLOOKUP($H1332,#REF!,12,FALSE),0)</f>
        <v>0</v>
      </c>
      <c r="AM1332" s="34">
        <f>IFERROR(VLOOKUP($H1332,#REF!,10,FALSE),0)</f>
        <v>0</v>
      </c>
      <c r="AN1332" s="34">
        <f>IFERROR(VLOOKUP($H1332,#REF!,11,FALSE),0)</f>
        <v>0</v>
      </c>
      <c r="AO1332" s="42">
        <f>IFERROR(VLOOKUP($H1332,#REF!,12,FALSE),0)</f>
        <v>0</v>
      </c>
      <c r="AP1332" s="34">
        <f>IFERROR(VLOOKUP($H1332,#REF!,10,FALSE),0)</f>
        <v>0</v>
      </c>
      <c r="AQ1332" s="34">
        <f>IFERROR(VLOOKUP($H1332,#REF!,11,FALSE),0)</f>
        <v>0</v>
      </c>
      <c r="AR1332" s="42">
        <f>IFERROR(VLOOKUP($H1332,#REF!,12,FALSE),0)</f>
        <v>0</v>
      </c>
      <c r="AS1332" s="34">
        <f>IFERROR(VLOOKUP($H1332,#REF!,13,FALSE),0)</f>
        <v>0</v>
      </c>
      <c r="AT1332" s="34">
        <f>IFERROR(VLOOKUP($H1332,#REF!,14,FALSE),0)</f>
        <v>0</v>
      </c>
      <c r="AU1332" s="42">
        <f>IFERROR(VLOOKUP($H1332,#REF!,15,FALSE),0)</f>
        <v>0</v>
      </c>
      <c r="AV1332" s="34">
        <f>IFERROR(VLOOKUP($H1332,#REF!,15,FALSE),0)</f>
        <v>0</v>
      </c>
      <c r="AW1332" s="34">
        <f>IFERROR(VLOOKUP($H1332,#REF!,16,FALSE),0)</f>
        <v>0</v>
      </c>
      <c r="AX1332" s="42">
        <f>IFERROR(VLOOKUP($H1332,#REF!,17,FALSE),0)</f>
        <v>0</v>
      </c>
    </row>
    <row r="1333" spans="1:50" x14ac:dyDescent="0.3">
      <c r="A1333" s="33" t="str">
        <f t="shared" si="80"/>
        <v>0</v>
      </c>
      <c r="B1333" s="33">
        <f>+'R&amp;E EXPORT'!B1308</f>
        <v>0</v>
      </c>
      <c r="C1333" t="str">
        <f>IFERROR(VLOOKUP(A1333,'MCSJ Export'!A:C,3,FALSE),"")</f>
        <v/>
      </c>
      <c r="D1333" s="37">
        <f t="shared" ca="1" si="81"/>
        <v>0</v>
      </c>
      <c r="E1333" s="37">
        <f t="shared" ca="1" si="82"/>
        <v>0</v>
      </c>
      <c r="F1333" s="37">
        <f t="shared" ca="1" si="83"/>
        <v>0</v>
      </c>
      <c r="G1333" s="37"/>
      <c r="H1333" s="33">
        <f>+'R&amp;E EXPORT'!A1308</f>
        <v>0</v>
      </c>
      <c r="I1333" s="34">
        <f>IFERROR(VLOOKUP($H1333,'Gen F Rev'!$A:$M,15,FALSE),0)</f>
        <v>0</v>
      </c>
      <c r="J1333" s="34">
        <f>IFERROR(VLOOKUP($H1333,'Gen F Rev'!$A:$M,16,FALSE),0)</f>
        <v>0</v>
      </c>
      <c r="K1333" s="42">
        <f>IFERROR(VLOOKUP($H1333,'Gen F Rev'!$A:$M,17,FALSE),0)</f>
        <v>0</v>
      </c>
      <c r="L1333" s="34">
        <f>IFERROR(VLOOKUP($H1333,'Gen F Exp'!$A:$E,15,FALSE),0)</f>
        <v>0</v>
      </c>
      <c r="M1333" s="34">
        <f>IFERROR(VLOOKUP($H1333,'Gen F Exp'!$A:$E,16,FALSE),0)</f>
        <v>0</v>
      </c>
      <c r="N1333" s="42">
        <f>IFERROR(VLOOKUP($H1333,'Gen F Exp'!$A:$E,17,FALSE),0)</f>
        <v>0</v>
      </c>
      <c r="O1333" s="34">
        <f>IFERROR(VLOOKUP($H1333,'Water F Rev'!$A:$L,15,FALSE),0)</f>
        <v>0</v>
      </c>
      <c r="P1333" s="34">
        <f>IFERROR(VLOOKUP($H1333,'Water F Rev'!$A:$L,16,FALSE),0)</f>
        <v>0</v>
      </c>
      <c r="Q1333" s="42">
        <f>IFERROR(VLOOKUP($H1333,'Water F Rev'!$A:$L,17,FALSE),0)</f>
        <v>0</v>
      </c>
      <c r="R1333" s="34">
        <f>IFERROR(VLOOKUP($H1333,'Water F Exp'!$A:$K,15,FALSE),0)</f>
        <v>0</v>
      </c>
      <c r="S1333" s="34">
        <f>IFERROR(VLOOKUP($H1333,'Water F Exp'!$A:$K,16,FALSE),0)</f>
        <v>0</v>
      </c>
      <c r="T1333" s="42">
        <f>IFERROR(VLOOKUP($H1333,'Water F Exp'!$A:$K,17,FALSE),0)</f>
        <v>0</v>
      </c>
      <c r="U1333" s="34">
        <f ca="1">IFERROR(VLOOKUP($H1333,'Sewer F Rev'!$A:$E,15,FALSE),0)</f>
        <v>0</v>
      </c>
      <c r="V1333" s="34">
        <f ca="1">IFERROR(VLOOKUP($H1333,'Sewer F Rev'!$A:$E,16,FALSE),0)</f>
        <v>0</v>
      </c>
      <c r="W1333" s="42">
        <f ca="1">IFERROR(VLOOKUP($H1333,'Sewer F Rev'!$A:$E,17,FALSE),0)</f>
        <v>0</v>
      </c>
      <c r="X1333" s="34">
        <f>IFERROR(VLOOKUP($H1333,'Sewer F Exp'!$A:$B,15,FALSE),0)</f>
        <v>0</v>
      </c>
      <c r="Y1333" s="34">
        <f>IFERROR(VLOOKUP($H1333,'Sewer F Exp'!$A:$B,16,FALSE),0)</f>
        <v>0</v>
      </c>
      <c r="Z1333" s="42">
        <f>IFERROR(VLOOKUP($H1333,'Sewer F Exp'!$A:$B,17,FALSE),0)</f>
        <v>0</v>
      </c>
      <c r="AA1333" s="34">
        <f>IFERROR(VLOOKUP($H1333,'Refuse F Rev'!$A:$E,15,FALSE),0)</f>
        <v>0</v>
      </c>
      <c r="AB1333" s="34">
        <f>IFERROR(VLOOKUP($H1333,'Refuse F Rev'!$A:$E,16,FALSE),0)</f>
        <v>0</v>
      </c>
      <c r="AC1333" s="42">
        <f>IFERROR(VLOOKUP($H1333,'Refuse F Rev'!$A:$E,17,FALSE),0)</f>
        <v>0</v>
      </c>
      <c r="AD1333" s="34">
        <f>IFERROR(VLOOKUP($H1333,'Refuse F Exp'!$A:$E,15,FALSE),0)</f>
        <v>0</v>
      </c>
      <c r="AE1333" s="34">
        <f>IFERROR(VLOOKUP($H1333,'Refuse F Exp'!$A:$E,16,FALSE),0)</f>
        <v>0</v>
      </c>
      <c r="AF1333" s="42">
        <f>IFERROR(VLOOKUP($H1333,'Refuse F Exp'!$A:$E,17,FALSE),0)</f>
        <v>0</v>
      </c>
      <c r="AG1333" s="34">
        <f>IFERROR(VLOOKUP($H1333,#REF!,10,FALSE),0)</f>
        <v>0</v>
      </c>
      <c r="AH1333" s="34">
        <f>IFERROR(VLOOKUP($H1333,#REF!,11,FALSE),0)</f>
        <v>0</v>
      </c>
      <c r="AI1333" s="42">
        <f>IFERROR(VLOOKUP($H1333,#REF!,12,FALSE),0)</f>
        <v>0</v>
      </c>
      <c r="AJ1333" s="34">
        <f>IFERROR(VLOOKUP($H1333,#REF!,10,FALSE),0)</f>
        <v>0</v>
      </c>
      <c r="AK1333" s="34">
        <f>IFERROR(VLOOKUP($H1333,#REF!,11,FALSE),0)</f>
        <v>0</v>
      </c>
      <c r="AL1333" s="42">
        <f>IFERROR(VLOOKUP($H1333,#REF!,12,FALSE),0)</f>
        <v>0</v>
      </c>
      <c r="AM1333" s="34">
        <f>IFERROR(VLOOKUP($H1333,#REF!,10,FALSE),0)</f>
        <v>0</v>
      </c>
      <c r="AN1333" s="34">
        <f>IFERROR(VLOOKUP($H1333,#REF!,11,FALSE),0)</f>
        <v>0</v>
      </c>
      <c r="AO1333" s="42">
        <f>IFERROR(VLOOKUP($H1333,#REF!,12,FALSE),0)</f>
        <v>0</v>
      </c>
      <c r="AP1333" s="34">
        <f>IFERROR(VLOOKUP($H1333,#REF!,10,FALSE),0)</f>
        <v>0</v>
      </c>
      <c r="AQ1333" s="34">
        <f>IFERROR(VLOOKUP($H1333,#REF!,11,FALSE),0)</f>
        <v>0</v>
      </c>
      <c r="AR1333" s="42">
        <f>IFERROR(VLOOKUP($H1333,#REF!,12,FALSE),0)</f>
        <v>0</v>
      </c>
      <c r="AS1333" s="34">
        <f>IFERROR(VLOOKUP($H1333,#REF!,13,FALSE),0)</f>
        <v>0</v>
      </c>
      <c r="AT1333" s="34">
        <f>IFERROR(VLOOKUP($H1333,#REF!,14,FALSE),0)</f>
        <v>0</v>
      </c>
      <c r="AU1333" s="42">
        <f>IFERROR(VLOOKUP($H1333,#REF!,15,FALSE),0)</f>
        <v>0</v>
      </c>
      <c r="AV1333" s="34">
        <f>IFERROR(VLOOKUP($H1333,#REF!,15,FALSE),0)</f>
        <v>0</v>
      </c>
      <c r="AW1333" s="34">
        <f>IFERROR(VLOOKUP($H1333,#REF!,16,FALSE),0)</f>
        <v>0</v>
      </c>
      <c r="AX1333" s="42">
        <f>IFERROR(VLOOKUP($H1333,#REF!,17,FALSE),0)</f>
        <v>0</v>
      </c>
    </row>
    <row r="1334" spans="1:50" x14ac:dyDescent="0.3">
      <c r="A1334" s="33" t="str">
        <f t="shared" si="80"/>
        <v>0</v>
      </c>
      <c r="B1334" s="33">
        <f>+'R&amp;E EXPORT'!B1309</f>
        <v>0</v>
      </c>
      <c r="C1334" t="str">
        <f>IFERROR(VLOOKUP(A1334,'MCSJ Export'!A:C,3,FALSE),"")</f>
        <v/>
      </c>
      <c r="D1334" s="37">
        <f t="shared" ca="1" si="81"/>
        <v>0</v>
      </c>
      <c r="E1334" s="37">
        <f t="shared" ca="1" si="82"/>
        <v>0</v>
      </c>
      <c r="F1334" s="37">
        <f t="shared" ca="1" si="83"/>
        <v>0</v>
      </c>
      <c r="G1334" s="37"/>
      <c r="H1334" s="33">
        <f>+'R&amp;E EXPORT'!A1309</f>
        <v>0</v>
      </c>
      <c r="I1334" s="34">
        <f>IFERROR(VLOOKUP($H1334,'Gen F Rev'!$A:$M,15,FALSE),0)</f>
        <v>0</v>
      </c>
      <c r="J1334" s="34">
        <f>IFERROR(VLOOKUP($H1334,'Gen F Rev'!$A:$M,16,FALSE),0)</f>
        <v>0</v>
      </c>
      <c r="K1334" s="42">
        <f>IFERROR(VLOOKUP($H1334,'Gen F Rev'!$A:$M,17,FALSE),0)</f>
        <v>0</v>
      </c>
      <c r="L1334" s="34">
        <f>IFERROR(VLOOKUP($H1334,'Gen F Exp'!$A:$E,15,FALSE),0)</f>
        <v>0</v>
      </c>
      <c r="M1334" s="34">
        <f>IFERROR(VLOOKUP($H1334,'Gen F Exp'!$A:$E,16,FALSE),0)</f>
        <v>0</v>
      </c>
      <c r="N1334" s="42">
        <f>IFERROR(VLOOKUP($H1334,'Gen F Exp'!$A:$E,17,FALSE),0)</f>
        <v>0</v>
      </c>
      <c r="O1334" s="34">
        <f>IFERROR(VLOOKUP($H1334,'Water F Rev'!$A:$L,15,FALSE),0)</f>
        <v>0</v>
      </c>
      <c r="P1334" s="34">
        <f>IFERROR(VLOOKUP($H1334,'Water F Rev'!$A:$L,16,FALSE),0)</f>
        <v>0</v>
      </c>
      <c r="Q1334" s="42">
        <f>IFERROR(VLOOKUP($H1334,'Water F Rev'!$A:$L,17,FALSE),0)</f>
        <v>0</v>
      </c>
      <c r="R1334" s="34">
        <f>IFERROR(VLOOKUP($H1334,'Water F Exp'!$A:$K,15,FALSE),0)</f>
        <v>0</v>
      </c>
      <c r="S1334" s="34">
        <f>IFERROR(VLOOKUP($H1334,'Water F Exp'!$A:$K,16,FALSE),0)</f>
        <v>0</v>
      </c>
      <c r="T1334" s="42">
        <f>IFERROR(VLOOKUP($H1334,'Water F Exp'!$A:$K,17,FALSE),0)</f>
        <v>0</v>
      </c>
      <c r="U1334" s="34">
        <f ca="1">IFERROR(VLOOKUP($H1334,'Sewer F Rev'!$A:$E,15,FALSE),0)</f>
        <v>0</v>
      </c>
      <c r="V1334" s="34">
        <f ca="1">IFERROR(VLOOKUP($H1334,'Sewer F Rev'!$A:$E,16,FALSE),0)</f>
        <v>0</v>
      </c>
      <c r="W1334" s="42">
        <f ca="1">IFERROR(VLOOKUP($H1334,'Sewer F Rev'!$A:$E,17,FALSE),0)</f>
        <v>0</v>
      </c>
      <c r="X1334" s="34">
        <f>IFERROR(VLOOKUP($H1334,'Sewer F Exp'!$A:$B,15,FALSE),0)</f>
        <v>0</v>
      </c>
      <c r="Y1334" s="34">
        <f>IFERROR(VLOOKUP($H1334,'Sewer F Exp'!$A:$B,16,FALSE),0)</f>
        <v>0</v>
      </c>
      <c r="Z1334" s="42">
        <f>IFERROR(VLOOKUP($H1334,'Sewer F Exp'!$A:$B,17,FALSE),0)</f>
        <v>0</v>
      </c>
      <c r="AA1334" s="34">
        <f>IFERROR(VLOOKUP($H1334,'Refuse F Rev'!$A:$E,15,FALSE),0)</f>
        <v>0</v>
      </c>
      <c r="AB1334" s="34">
        <f>IFERROR(VLOOKUP($H1334,'Refuse F Rev'!$A:$E,16,FALSE),0)</f>
        <v>0</v>
      </c>
      <c r="AC1334" s="42">
        <f>IFERROR(VLOOKUP($H1334,'Refuse F Rev'!$A:$E,17,FALSE),0)</f>
        <v>0</v>
      </c>
      <c r="AD1334" s="34">
        <f>IFERROR(VLOOKUP($H1334,'Refuse F Exp'!$A:$E,15,FALSE),0)</f>
        <v>0</v>
      </c>
      <c r="AE1334" s="34">
        <f>IFERROR(VLOOKUP($H1334,'Refuse F Exp'!$A:$E,16,FALSE),0)</f>
        <v>0</v>
      </c>
      <c r="AF1334" s="42">
        <f>IFERROR(VLOOKUP($H1334,'Refuse F Exp'!$A:$E,17,FALSE),0)</f>
        <v>0</v>
      </c>
      <c r="AG1334" s="34">
        <f>IFERROR(VLOOKUP($H1334,#REF!,10,FALSE),0)</f>
        <v>0</v>
      </c>
      <c r="AH1334" s="34">
        <f>IFERROR(VLOOKUP($H1334,#REF!,11,FALSE),0)</f>
        <v>0</v>
      </c>
      <c r="AI1334" s="42">
        <f>IFERROR(VLOOKUP($H1334,#REF!,12,FALSE),0)</f>
        <v>0</v>
      </c>
      <c r="AJ1334" s="34">
        <f>IFERROR(VLOOKUP($H1334,#REF!,10,FALSE),0)</f>
        <v>0</v>
      </c>
      <c r="AK1334" s="34">
        <f>IFERROR(VLOOKUP($H1334,#REF!,11,FALSE),0)</f>
        <v>0</v>
      </c>
      <c r="AL1334" s="42">
        <f>IFERROR(VLOOKUP($H1334,#REF!,12,FALSE),0)</f>
        <v>0</v>
      </c>
      <c r="AM1334" s="34">
        <f>IFERROR(VLOOKUP($H1334,#REF!,10,FALSE),0)</f>
        <v>0</v>
      </c>
      <c r="AN1334" s="34">
        <f>IFERROR(VLOOKUP($H1334,#REF!,11,FALSE),0)</f>
        <v>0</v>
      </c>
      <c r="AO1334" s="42">
        <f>IFERROR(VLOOKUP($H1334,#REF!,12,FALSE),0)</f>
        <v>0</v>
      </c>
      <c r="AP1334" s="34">
        <f>IFERROR(VLOOKUP($H1334,#REF!,10,FALSE),0)</f>
        <v>0</v>
      </c>
      <c r="AQ1334" s="34">
        <f>IFERROR(VLOOKUP($H1334,#REF!,11,FALSE),0)</f>
        <v>0</v>
      </c>
      <c r="AR1334" s="42">
        <f>IFERROR(VLOOKUP($H1334,#REF!,12,FALSE),0)</f>
        <v>0</v>
      </c>
      <c r="AS1334" s="34">
        <f>IFERROR(VLOOKUP($H1334,#REF!,13,FALSE),0)</f>
        <v>0</v>
      </c>
      <c r="AT1334" s="34">
        <f>IFERROR(VLOOKUP($H1334,#REF!,14,FALSE),0)</f>
        <v>0</v>
      </c>
      <c r="AU1334" s="42">
        <f>IFERROR(VLOOKUP($H1334,#REF!,15,FALSE),0)</f>
        <v>0</v>
      </c>
      <c r="AV1334" s="34">
        <f>IFERROR(VLOOKUP($H1334,#REF!,15,FALSE),0)</f>
        <v>0</v>
      </c>
      <c r="AW1334" s="34">
        <f>IFERROR(VLOOKUP($H1334,#REF!,16,FALSE),0)</f>
        <v>0</v>
      </c>
      <c r="AX1334" s="42">
        <f>IFERROR(VLOOKUP($H1334,#REF!,17,FALSE),0)</f>
        <v>0</v>
      </c>
    </row>
    <row r="1335" spans="1:50" x14ac:dyDescent="0.3">
      <c r="A1335" s="33" t="str">
        <f t="shared" si="80"/>
        <v>0</v>
      </c>
      <c r="B1335" s="33">
        <f>+'R&amp;E EXPORT'!B1310</f>
        <v>0</v>
      </c>
      <c r="C1335" t="str">
        <f>IFERROR(VLOOKUP(A1335,'MCSJ Export'!A:C,3,FALSE),"")</f>
        <v/>
      </c>
      <c r="D1335" s="37">
        <f t="shared" ca="1" si="81"/>
        <v>0</v>
      </c>
      <c r="E1335" s="37">
        <f t="shared" ca="1" si="82"/>
        <v>0</v>
      </c>
      <c r="F1335" s="37">
        <f t="shared" ca="1" si="83"/>
        <v>0</v>
      </c>
      <c r="G1335" s="37"/>
      <c r="H1335" s="33">
        <f>+'R&amp;E EXPORT'!A1310</f>
        <v>0</v>
      </c>
      <c r="I1335" s="34">
        <f>IFERROR(VLOOKUP($H1335,'Gen F Rev'!$A:$M,15,FALSE),0)</f>
        <v>0</v>
      </c>
      <c r="J1335" s="34">
        <f>IFERROR(VLOOKUP($H1335,'Gen F Rev'!$A:$M,16,FALSE),0)</f>
        <v>0</v>
      </c>
      <c r="K1335" s="42">
        <f>IFERROR(VLOOKUP($H1335,'Gen F Rev'!$A:$M,17,FALSE),0)</f>
        <v>0</v>
      </c>
      <c r="L1335" s="34">
        <f>IFERROR(VLOOKUP($H1335,'Gen F Exp'!$A:$E,15,FALSE),0)</f>
        <v>0</v>
      </c>
      <c r="M1335" s="34">
        <f>IFERROR(VLOOKUP($H1335,'Gen F Exp'!$A:$E,16,FALSE),0)</f>
        <v>0</v>
      </c>
      <c r="N1335" s="42">
        <f>IFERROR(VLOOKUP($H1335,'Gen F Exp'!$A:$E,17,FALSE),0)</f>
        <v>0</v>
      </c>
      <c r="O1335" s="34">
        <f>IFERROR(VLOOKUP($H1335,'Water F Rev'!$A:$L,15,FALSE),0)</f>
        <v>0</v>
      </c>
      <c r="P1335" s="34">
        <f>IFERROR(VLOOKUP($H1335,'Water F Rev'!$A:$L,16,FALSE),0)</f>
        <v>0</v>
      </c>
      <c r="Q1335" s="42">
        <f>IFERROR(VLOOKUP($H1335,'Water F Rev'!$A:$L,17,FALSE),0)</f>
        <v>0</v>
      </c>
      <c r="R1335" s="34">
        <f>IFERROR(VLOOKUP($H1335,'Water F Exp'!$A:$K,15,FALSE),0)</f>
        <v>0</v>
      </c>
      <c r="S1335" s="34">
        <f>IFERROR(VLOOKUP($H1335,'Water F Exp'!$A:$K,16,FALSE),0)</f>
        <v>0</v>
      </c>
      <c r="T1335" s="42">
        <f>IFERROR(VLOOKUP($H1335,'Water F Exp'!$A:$K,17,FALSE),0)</f>
        <v>0</v>
      </c>
      <c r="U1335" s="34">
        <f ca="1">IFERROR(VLOOKUP($H1335,'Sewer F Rev'!$A:$E,15,FALSE),0)</f>
        <v>0</v>
      </c>
      <c r="V1335" s="34">
        <f ca="1">IFERROR(VLOOKUP($H1335,'Sewer F Rev'!$A:$E,16,FALSE),0)</f>
        <v>0</v>
      </c>
      <c r="W1335" s="42">
        <f ca="1">IFERROR(VLOOKUP($H1335,'Sewer F Rev'!$A:$E,17,FALSE),0)</f>
        <v>0</v>
      </c>
      <c r="X1335" s="34">
        <f>IFERROR(VLOOKUP($H1335,'Sewer F Exp'!$A:$B,15,FALSE),0)</f>
        <v>0</v>
      </c>
      <c r="Y1335" s="34">
        <f>IFERROR(VLOOKUP($H1335,'Sewer F Exp'!$A:$B,16,FALSE),0)</f>
        <v>0</v>
      </c>
      <c r="Z1335" s="42">
        <f>IFERROR(VLOOKUP($H1335,'Sewer F Exp'!$A:$B,17,FALSE),0)</f>
        <v>0</v>
      </c>
      <c r="AA1335" s="34">
        <f>IFERROR(VLOOKUP($H1335,'Refuse F Rev'!$A:$E,15,FALSE),0)</f>
        <v>0</v>
      </c>
      <c r="AB1335" s="34">
        <f>IFERROR(VLOOKUP($H1335,'Refuse F Rev'!$A:$E,16,FALSE),0)</f>
        <v>0</v>
      </c>
      <c r="AC1335" s="42">
        <f>IFERROR(VLOOKUP($H1335,'Refuse F Rev'!$A:$E,17,FALSE),0)</f>
        <v>0</v>
      </c>
      <c r="AD1335" s="34">
        <f>IFERROR(VLOOKUP($H1335,'Refuse F Exp'!$A:$E,15,FALSE),0)</f>
        <v>0</v>
      </c>
      <c r="AE1335" s="34">
        <f>IFERROR(VLOOKUP($H1335,'Refuse F Exp'!$A:$E,16,FALSE),0)</f>
        <v>0</v>
      </c>
      <c r="AF1335" s="42">
        <f>IFERROR(VLOOKUP($H1335,'Refuse F Exp'!$A:$E,17,FALSE),0)</f>
        <v>0</v>
      </c>
      <c r="AG1335" s="34">
        <f>IFERROR(VLOOKUP($H1335,#REF!,10,FALSE),0)</f>
        <v>0</v>
      </c>
      <c r="AH1335" s="34">
        <f>IFERROR(VLOOKUP($H1335,#REF!,11,FALSE),0)</f>
        <v>0</v>
      </c>
      <c r="AI1335" s="42">
        <f>IFERROR(VLOOKUP($H1335,#REF!,12,FALSE),0)</f>
        <v>0</v>
      </c>
      <c r="AJ1335" s="34">
        <f>IFERROR(VLOOKUP($H1335,#REF!,10,FALSE),0)</f>
        <v>0</v>
      </c>
      <c r="AK1335" s="34">
        <f>IFERROR(VLOOKUP($H1335,#REF!,11,FALSE),0)</f>
        <v>0</v>
      </c>
      <c r="AL1335" s="42">
        <f>IFERROR(VLOOKUP($H1335,#REF!,12,FALSE),0)</f>
        <v>0</v>
      </c>
      <c r="AM1335" s="34">
        <f>IFERROR(VLOOKUP($H1335,#REF!,10,FALSE),0)</f>
        <v>0</v>
      </c>
      <c r="AN1335" s="34">
        <f>IFERROR(VLOOKUP($H1335,#REF!,11,FALSE),0)</f>
        <v>0</v>
      </c>
      <c r="AO1335" s="42">
        <f>IFERROR(VLOOKUP($H1335,#REF!,12,FALSE),0)</f>
        <v>0</v>
      </c>
      <c r="AP1335" s="34">
        <f>IFERROR(VLOOKUP($H1335,#REF!,10,FALSE),0)</f>
        <v>0</v>
      </c>
      <c r="AQ1335" s="34">
        <f>IFERROR(VLOOKUP($H1335,#REF!,11,FALSE),0)</f>
        <v>0</v>
      </c>
      <c r="AR1335" s="42">
        <f>IFERROR(VLOOKUP($H1335,#REF!,12,FALSE),0)</f>
        <v>0</v>
      </c>
      <c r="AS1335" s="34">
        <f>IFERROR(VLOOKUP($H1335,#REF!,13,FALSE),0)</f>
        <v>0</v>
      </c>
      <c r="AT1335" s="34">
        <f>IFERROR(VLOOKUP($H1335,#REF!,14,FALSE),0)</f>
        <v>0</v>
      </c>
      <c r="AU1335" s="42">
        <f>IFERROR(VLOOKUP($H1335,#REF!,15,FALSE),0)</f>
        <v>0</v>
      </c>
      <c r="AV1335" s="34">
        <f>IFERROR(VLOOKUP($H1335,#REF!,15,FALSE),0)</f>
        <v>0</v>
      </c>
      <c r="AW1335" s="34">
        <f>IFERROR(VLOOKUP($H1335,#REF!,16,FALSE),0)</f>
        <v>0</v>
      </c>
      <c r="AX1335" s="42">
        <f>IFERROR(VLOOKUP($H1335,#REF!,17,FALSE),0)</f>
        <v>0</v>
      </c>
    </row>
    <row r="1336" spans="1:50" x14ac:dyDescent="0.3">
      <c r="A1336" s="33" t="str">
        <f t="shared" si="80"/>
        <v>0</v>
      </c>
      <c r="B1336" s="33">
        <f>+'R&amp;E EXPORT'!B1311</f>
        <v>0</v>
      </c>
      <c r="C1336" t="str">
        <f>IFERROR(VLOOKUP(A1336,'MCSJ Export'!A:C,3,FALSE),"")</f>
        <v/>
      </c>
      <c r="D1336" s="37">
        <f t="shared" ca="1" si="81"/>
        <v>0</v>
      </c>
      <c r="E1336" s="37">
        <f t="shared" ca="1" si="82"/>
        <v>0</v>
      </c>
      <c r="F1336" s="37">
        <f t="shared" ca="1" si="83"/>
        <v>0</v>
      </c>
      <c r="G1336" s="37"/>
      <c r="H1336" s="33">
        <f>+'R&amp;E EXPORT'!A1311</f>
        <v>0</v>
      </c>
      <c r="I1336" s="34">
        <f>IFERROR(VLOOKUP($H1336,'Gen F Rev'!$A:$M,15,FALSE),0)</f>
        <v>0</v>
      </c>
      <c r="J1336" s="34">
        <f>IFERROR(VLOOKUP($H1336,'Gen F Rev'!$A:$M,16,FALSE),0)</f>
        <v>0</v>
      </c>
      <c r="K1336" s="42">
        <f>IFERROR(VLOOKUP($H1336,'Gen F Rev'!$A:$M,17,FALSE),0)</f>
        <v>0</v>
      </c>
      <c r="L1336" s="34">
        <f>IFERROR(VLOOKUP($H1336,'Gen F Exp'!$A:$E,15,FALSE),0)</f>
        <v>0</v>
      </c>
      <c r="M1336" s="34">
        <f>IFERROR(VLOOKUP($H1336,'Gen F Exp'!$A:$E,16,FALSE),0)</f>
        <v>0</v>
      </c>
      <c r="N1336" s="42">
        <f>IFERROR(VLOOKUP($H1336,'Gen F Exp'!$A:$E,17,FALSE),0)</f>
        <v>0</v>
      </c>
      <c r="O1336" s="34">
        <f>IFERROR(VLOOKUP($H1336,'Water F Rev'!$A:$L,15,FALSE),0)</f>
        <v>0</v>
      </c>
      <c r="P1336" s="34">
        <f>IFERROR(VLOOKUP($H1336,'Water F Rev'!$A:$L,16,FALSE),0)</f>
        <v>0</v>
      </c>
      <c r="Q1336" s="42">
        <f>IFERROR(VLOOKUP($H1336,'Water F Rev'!$A:$L,17,FALSE),0)</f>
        <v>0</v>
      </c>
      <c r="R1336" s="34">
        <f>IFERROR(VLOOKUP($H1336,'Water F Exp'!$A:$K,15,FALSE),0)</f>
        <v>0</v>
      </c>
      <c r="S1336" s="34">
        <f>IFERROR(VLOOKUP($H1336,'Water F Exp'!$A:$K,16,FALSE),0)</f>
        <v>0</v>
      </c>
      <c r="T1336" s="42">
        <f>IFERROR(VLOOKUP($H1336,'Water F Exp'!$A:$K,17,FALSE),0)</f>
        <v>0</v>
      </c>
      <c r="U1336" s="34">
        <f ca="1">IFERROR(VLOOKUP($H1336,'Sewer F Rev'!$A:$E,15,FALSE),0)</f>
        <v>0</v>
      </c>
      <c r="V1336" s="34">
        <f ca="1">IFERROR(VLOOKUP($H1336,'Sewer F Rev'!$A:$E,16,FALSE),0)</f>
        <v>0</v>
      </c>
      <c r="W1336" s="42">
        <f ca="1">IFERROR(VLOOKUP($H1336,'Sewer F Rev'!$A:$E,17,FALSE),0)</f>
        <v>0</v>
      </c>
      <c r="X1336" s="34">
        <f>IFERROR(VLOOKUP($H1336,'Sewer F Exp'!$A:$B,15,FALSE),0)</f>
        <v>0</v>
      </c>
      <c r="Y1336" s="34">
        <f>IFERROR(VLOOKUP($H1336,'Sewer F Exp'!$A:$B,16,FALSE),0)</f>
        <v>0</v>
      </c>
      <c r="Z1336" s="42">
        <f>IFERROR(VLOOKUP($H1336,'Sewer F Exp'!$A:$B,17,FALSE),0)</f>
        <v>0</v>
      </c>
      <c r="AA1336" s="34">
        <f>IFERROR(VLOOKUP($H1336,'Refuse F Rev'!$A:$E,15,FALSE),0)</f>
        <v>0</v>
      </c>
      <c r="AB1336" s="34">
        <f>IFERROR(VLOOKUP($H1336,'Refuse F Rev'!$A:$E,16,FALSE),0)</f>
        <v>0</v>
      </c>
      <c r="AC1336" s="42">
        <f>IFERROR(VLOOKUP($H1336,'Refuse F Rev'!$A:$E,17,FALSE),0)</f>
        <v>0</v>
      </c>
      <c r="AD1336" s="34">
        <f>IFERROR(VLOOKUP($H1336,'Refuse F Exp'!$A:$E,15,FALSE),0)</f>
        <v>0</v>
      </c>
      <c r="AE1336" s="34">
        <f>IFERROR(VLOOKUP($H1336,'Refuse F Exp'!$A:$E,16,FALSE),0)</f>
        <v>0</v>
      </c>
      <c r="AF1336" s="42">
        <f>IFERROR(VLOOKUP($H1336,'Refuse F Exp'!$A:$E,17,FALSE),0)</f>
        <v>0</v>
      </c>
      <c r="AG1336" s="34">
        <f>IFERROR(VLOOKUP($H1336,#REF!,10,FALSE),0)</f>
        <v>0</v>
      </c>
      <c r="AH1336" s="34">
        <f>IFERROR(VLOOKUP($H1336,#REF!,11,FALSE),0)</f>
        <v>0</v>
      </c>
      <c r="AI1336" s="42">
        <f>IFERROR(VLOOKUP($H1336,#REF!,12,FALSE),0)</f>
        <v>0</v>
      </c>
      <c r="AJ1336" s="34">
        <f>IFERROR(VLOOKUP($H1336,#REF!,10,FALSE),0)</f>
        <v>0</v>
      </c>
      <c r="AK1336" s="34">
        <f>IFERROR(VLOOKUP($H1336,#REF!,11,FALSE),0)</f>
        <v>0</v>
      </c>
      <c r="AL1336" s="42">
        <f>IFERROR(VLOOKUP($H1336,#REF!,12,FALSE),0)</f>
        <v>0</v>
      </c>
      <c r="AM1336" s="34">
        <f>IFERROR(VLOOKUP($H1336,#REF!,10,FALSE),0)</f>
        <v>0</v>
      </c>
      <c r="AN1336" s="34">
        <f>IFERROR(VLOOKUP($H1336,#REF!,11,FALSE),0)</f>
        <v>0</v>
      </c>
      <c r="AO1336" s="42">
        <f>IFERROR(VLOOKUP($H1336,#REF!,12,FALSE),0)</f>
        <v>0</v>
      </c>
      <c r="AP1336" s="34">
        <f>IFERROR(VLOOKUP($H1336,#REF!,10,FALSE),0)</f>
        <v>0</v>
      </c>
      <c r="AQ1336" s="34">
        <f>IFERROR(VLOOKUP($H1336,#REF!,11,FALSE),0)</f>
        <v>0</v>
      </c>
      <c r="AR1336" s="42">
        <f>IFERROR(VLOOKUP($H1336,#REF!,12,FALSE),0)</f>
        <v>0</v>
      </c>
      <c r="AS1336" s="34">
        <f>IFERROR(VLOOKUP($H1336,#REF!,13,FALSE),0)</f>
        <v>0</v>
      </c>
      <c r="AT1336" s="34">
        <f>IFERROR(VLOOKUP($H1336,#REF!,14,FALSE),0)</f>
        <v>0</v>
      </c>
      <c r="AU1336" s="42">
        <f>IFERROR(VLOOKUP($H1336,#REF!,15,FALSE),0)</f>
        <v>0</v>
      </c>
      <c r="AV1336" s="34">
        <f>IFERROR(VLOOKUP($H1336,#REF!,15,FALSE),0)</f>
        <v>0</v>
      </c>
      <c r="AW1336" s="34">
        <f>IFERROR(VLOOKUP($H1336,#REF!,16,FALSE),0)</f>
        <v>0</v>
      </c>
      <c r="AX1336" s="42">
        <f>IFERROR(VLOOKUP($H1336,#REF!,17,FALSE),0)</f>
        <v>0</v>
      </c>
    </row>
    <row r="1337" spans="1:50" x14ac:dyDescent="0.3">
      <c r="A1337" s="33" t="str">
        <f t="shared" si="80"/>
        <v>0</v>
      </c>
      <c r="B1337" s="33">
        <f>+'R&amp;E EXPORT'!B1312</f>
        <v>0</v>
      </c>
      <c r="C1337" t="str">
        <f>IFERROR(VLOOKUP(A1337,'MCSJ Export'!A:C,3,FALSE),"")</f>
        <v/>
      </c>
      <c r="D1337" s="37">
        <f t="shared" ca="1" si="81"/>
        <v>0</v>
      </c>
      <c r="E1337" s="37">
        <f t="shared" ca="1" si="82"/>
        <v>0</v>
      </c>
      <c r="F1337" s="37">
        <f t="shared" ca="1" si="83"/>
        <v>0</v>
      </c>
      <c r="G1337" s="37"/>
      <c r="H1337" s="33">
        <f>+'R&amp;E EXPORT'!A1312</f>
        <v>0</v>
      </c>
      <c r="I1337" s="34">
        <f>IFERROR(VLOOKUP($H1337,'Gen F Rev'!$A:$M,15,FALSE),0)</f>
        <v>0</v>
      </c>
      <c r="J1337" s="34">
        <f>IFERROR(VLOOKUP($H1337,'Gen F Rev'!$A:$M,16,FALSE),0)</f>
        <v>0</v>
      </c>
      <c r="K1337" s="42">
        <f>IFERROR(VLOOKUP($H1337,'Gen F Rev'!$A:$M,17,FALSE),0)</f>
        <v>0</v>
      </c>
      <c r="L1337" s="34">
        <f>IFERROR(VLOOKUP($H1337,'Gen F Exp'!$A:$E,15,FALSE),0)</f>
        <v>0</v>
      </c>
      <c r="M1337" s="34">
        <f>IFERROR(VLOOKUP($H1337,'Gen F Exp'!$A:$E,16,FALSE),0)</f>
        <v>0</v>
      </c>
      <c r="N1337" s="42">
        <f>IFERROR(VLOOKUP($H1337,'Gen F Exp'!$A:$E,17,FALSE),0)</f>
        <v>0</v>
      </c>
      <c r="O1337" s="34">
        <f>IFERROR(VLOOKUP($H1337,'Water F Rev'!$A:$L,15,FALSE),0)</f>
        <v>0</v>
      </c>
      <c r="P1337" s="34">
        <f>IFERROR(VLOOKUP($H1337,'Water F Rev'!$A:$L,16,FALSE),0)</f>
        <v>0</v>
      </c>
      <c r="Q1337" s="42">
        <f>IFERROR(VLOOKUP($H1337,'Water F Rev'!$A:$L,17,FALSE),0)</f>
        <v>0</v>
      </c>
      <c r="R1337" s="34">
        <f>IFERROR(VLOOKUP($H1337,'Water F Exp'!$A:$K,15,FALSE),0)</f>
        <v>0</v>
      </c>
      <c r="S1337" s="34">
        <f>IFERROR(VLOOKUP($H1337,'Water F Exp'!$A:$K,16,FALSE),0)</f>
        <v>0</v>
      </c>
      <c r="T1337" s="42">
        <f>IFERROR(VLOOKUP($H1337,'Water F Exp'!$A:$K,17,FALSE),0)</f>
        <v>0</v>
      </c>
      <c r="U1337" s="34">
        <f ca="1">IFERROR(VLOOKUP($H1337,'Sewer F Rev'!$A:$E,15,FALSE),0)</f>
        <v>0</v>
      </c>
      <c r="V1337" s="34">
        <f ca="1">IFERROR(VLOOKUP($H1337,'Sewer F Rev'!$A:$E,16,FALSE),0)</f>
        <v>0</v>
      </c>
      <c r="W1337" s="42">
        <f ca="1">IFERROR(VLOOKUP($H1337,'Sewer F Rev'!$A:$E,17,FALSE),0)</f>
        <v>0</v>
      </c>
      <c r="X1337" s="34">
        <f>IFERROR(VLOOKUP($H1337,'Sewer F Exp'!$A:$B,15,FALSE),0)</f>
        <v>0</v>
      </c>
      <c r="Y1337" s="34">
        <f>IFERROR(VLOOKUP($H1337,'Sewer F Exp'!$A:$B,16,FALSE),0)</f>
        <v>0</v>
      </c>
      <c r="Z1337" s="42">
        <f>IFERROR(VLOOKUP($H1337,'Sewer F Exp'!$A:$B,17,FALSE),0)</f>
        <v>0</v>
      </c>
      <c r="AA1337" s="34">
        <f>IFERROR(VLOOKUP($H1337,'Refuse F Rev'!$A:$E,15,FALSE),0)</f>
        <v>0</v>
      </c>
      <c r="AB1337" s="34">
        <f>IFERROR(VLOOKUP($H1337,'Refuse F Rev'!$A:$E,16,FALSE),0)</f>
        <v>0</v>
      </c>
      <c r="AC1337" s="42">
        <f>IFERROR(VLOOKUP($H1337,'Refuse F Rev'!$A:$E,17,FALSE),0)</f>
        <v>0</v>
      </c>
      <c r="AD1337" s="34">
        <f>IFERROR(VLOOKUP($H1337,'Refuse F Exp'!$A:$E,15,FALSE),0)</f>
        <v>0</v>
      </c>
      <c r="AE1337" s="34">
        <f>IFERROR(VLOOKUP($H1337,'Refuse F Exp'!$A:$E,16,FALSE),0)</f>
        <v>0</v>
      </c>
      <c r="AF1337" s="42">
        <f>IFERROR(VLOOKUP($H1337,'Refuse F Exp'!$A:$E,17,FALSE),0)</f>
        <v>0</v>
      </c>
      <c r="AG1337" s="34">
        <f>IFERROR(VLOOKUP($H1337,#REF!,10,FALSE),0)</f>
        <v>0</v>
      </c>
      <c r="AH1337" s="34">
        <f>IFERROR(VLOOKUP($H1337,#REF!,11,FALSE),0)</f>
        <v>0</v>
      </c>
      <c r="AI1337" s="42">
        <f>IFERROR(VLOOKUP($H1337,#REF!,12,FALSE),0)</f>
        <v>0</v>
      </c>
      <c r="AJ1337" s="34">
        <f>IFERROR(VLOOKUP($H1337,#REF!,10,FALSE),0)</f>
        <v>0</v>
      </c>
      <c r="AK1337" s="34">
        <f>IFERROR(VLOOKUP($H1337,#REF!,11,FALSE),0)</f>
        <v>0</v>
      </c>
      <c r="AL1337" s="42">
        <f>IFERROR(VLOOKUP($H1337,#REF!,12,FALSE),0)</f>
        <v>0</v>
      </c>
      <c r="AM1337" s="34">
        <f>IFERROR(VLOOKUP($H1337,#REF!,10,FALSE),0)</f>
        <v>0</v>
      </c>
      <c r="AN1337" s="34">
        <f>IFERROR(VLOOKUP($H1337,#REF!,11,FALSE),0)</f>
        <v>0</v>
      </c>
      <c r="AO1337" s="42">
        <f>IFERROR(VLOOKUP($H1337,#REF!,12,FALSE),0)</f>
        <v>0</v>
      </c>
      <c r="AP1337" s="34">
        <f>IFERROR(VLOOKUP($H1337,#REF!,10,FALSE),0)</f>
        <v>0</v>
      </c>
      <c r="AQ1337" s="34">
        <f>IFERROR(VLOOKUP($H1337,#REF!,11,FALSE),0)</f>
        <v>0</v>
      </c>
      <c r="AR1337" s="42">
        <f>IFERROR(VLOOKUP($H1337,#REF!,12,FALSE),0)</f>
        <v>0</v>
      </c>
      <c r="AS1337" s="34">
        <f>IFERROR(VLOOKUP($H1337,#REF!,13,FALSE),0)</f>
        <v>0</v>
      </c>
      <c r="AT1337" s="34">
        <f>IFERROR(VLOOKUP($H1337,#REF!,14,FALSE),0)</f>
        <v>0</v>
      </c>
      <c r="AU1337" s="42">
        <f>IFERROR(VLOOKUP($H1337,#REF!,15,FALSE),0)</f>
        <v>0</v>
      </c>
      <c r="AV1337" s="34">
        <f>IFERROR(VLOOKUP($H1337,#REF!,15,FALSE),0)</f>
        <v>0</v>
      </c>
      <c r="AW1337" s="34">
        <f>IFERROR(VLOOKUP($H1337,#REF!,16,FALSE),0)</f>
        <v>0</v>
      </c>
      <c r="AX1337" s="42">
        <f>IFERROR(VLOOKUP($H1337,#REF!,17,FALSE),0)</f>
        <v>0</v>
      </c>
    </row>
    <row r="1338" spans="1:50" x14ac:dyDescent="0.3">
      <c r="A1338" s="33" t="str">
        <f t="shared" si="80"/>
        <v>0</v>
      </c>
      <c r="B1338" s="33">
        <f>+'R&amp;E EXPORT'!B1313</f>
        <v>0</v>
      </c>
      <c r="C1338" t="str">
        <f>IFERROR(VLOOKUP(A1338,'MCSJ Export'!A:C,3,FALSE),"")</f>
        <v/>
      </c>
      <c r="D1338" s="37">
        <f t="shared" ca="1" si="81"/>
        <v>0</v>
      </c>
      <c r="E1338" s="37">
        <f t="shared" ca="1" si="82"/>
        <v>0</v>
      </c>
      <c r="F1338" s="37">
        <f t="shared" ca="1" si="83"/>
        <v>0</v>
      </c>
      <c r="G1338" s="37"/>
      <c r="H1338" s="33">
        <f>+'R&amp;E EXPORT'!A1313</f>
        <v>0</v>
      </c>
      <c r="I1338" s="34">
        <f>IFERROR(VLOOKUP($H1338,'Gen F Rev'!$A:$M,15,FALSE),0)</f>
        <v>0</v>
      </c>
      <c r="J1338" s="34">
        <f>IFERROR(VLOOKUP($H1338,'Gen F Rev'!$A:$M,16,FALSE),0)</f>
        <v>0</v>
      </c>
      <c r="K1338" s="42">
        <f>IFERROR(VLOOKUP($H1338,'Gen F Rev'!$A:$M,17,FALSE),0)</f>
        <v>0</v>
      </c>
      <c r="L1338" s="34">
        <f>IFERROR(VLOOKUP($H1338,'Gen F Exp'!$A:$E,15,FALSE),0)</f>
        <v>0</v>
      </c>
      <c r="M1338" s="34">
        <f>IFERROR(VLOOKUP($H1338,'Gen F Exp'!$A:$E,16,FALSE),0)</f>
        <v>0</v>
      </c>
      <c r="N1338" s="42">
        <f>IFERROR(VLOOKUP($H1338,'Gen F Exp'!$A:$E,17,FALSE),0)</f>
        <v>0</v>
      </c>
      <c r="O1338" s="34">
        <f>IFERROR(VLOOKUP($H1338,'Water F Rev'!$A:$L,15,FALSE),0)</f>
        <v>0</v>
      </c>
      <c r="P1338" s="34">
        <f>IFERROR(VLOOKUP($H1338,'Water F Rev'!$A:$L,16,FALSE),0)</f>
        <v>0</v>
      </c>
      <c r="Q1338" s="42">
        <f>IFERROR(VLOOKUP($H1338,'Water F Rev'!$A:$L,17,FALSE),0)</f>
        <v>0</v>
      </c>
      <c r="R1338" s="34">
        <f>IFERROR(VLOOKUP($H1338,'Water F Exp'!$A:$K,15,FALSE),0)</f>
        <v>0</v>
      </c>
      <c r="S1338" s="34">
        <f>IFERROR(VLOOKUP($H1338,'Water F Exp'!$A:$K,16,FALSE),0)</f>
        <v>0</v>
      </c>
      <c r="T1338" s="42">
        <f>IFERROR(VLOOKUP($H1338,'Water F Exp'!$A:$K,17,FALSE),0)</f>
        <v>0</v>
      </c>
      <c r="U1338" s="34">
        <f ca="1">IFERROR(VLOOKUP($H1338,'Sewer F Rev'!$A:$E,15,FALSE),0)</f>
        <v>0</v>
      </c>
      <c r="V1338" s="34">
        <f ca="1">IFERROR(VLOOKUP($H1338,'Sewer F Rev'!$A:$E,16,FALSE),0)</f>
        <v>0</v>
      </c>
      <c r="W1338" s="42">
        <f ca="1">IFERROR(VLOOKUP($H1338,'Sewer F Rev'!$A:$E,17,FALSE),0)</f>
        <v>0</v>
      </c>
      <c r="X1338" s="34">
        <f>IFERROR(VLOOKUP($H1338,'Sewer F Exp'!$A:$B,15,FALSE),0)</f>
        <v>0</v>
      </c>
      <c r="Y1338" s="34">
        <f>IFERROR(VLOOKUP($H1338,'Sewer F Exp'!$A:$B,16,FALSE),0)</f>
        <v>0</v>
      </c>
      <c r="Z1338" s="42">
        <f>IFERROR(VLOOKUP($H1338,'Sewer F Exp'!$A:$B,17,FALSE),0)</f>
        <v>0</v>
      </c>
      <c r="AA1338" s="34">
        <f>IFERROR(VLOOKUP($H1338,'Refuse F Rev'!$A:$E,15,FALSE),0)</f>
        <v>0</v>
      </c>
      <c r="AB1338" s="34">
        <f>IFERROR(VLOOKUP($H1338,'Refuse F Rev'!$A:$E,16,FALSE),0)</f>
        <v>0</v>
      </c>
      <c r="AC1338" s="42">
        <f>IFERROR(VLOOKUP($H1338,'Refuse F Rev'!$A:$E,17,FALSE),0)</f>
        <v>0</v>
      </c>
      <c r="AD1338" s="34">
        <f>IFERROR(VLOOKUP($H1338,'Refuse F Exp'!$A:$E,15,FALSE),0)</f>
        <v>0</v>
      </c>
      <c r="AE1338" s="34">
        <f>IFERROR(VLOOKUP($H1338,'Refuse F Exp'!$A:$E,16,FALSE),0)</f>
        <v>0</v>
      </c>
      <c r="AF1338" s="42">
        <f>IFERROR(VLOOKUP($H1338,'Refuse F Exp'!$A:$E,17,FALSE),0)</f>
        <v>0</v>
      </c>
      <c r="AG1338" s="34">
        <f>IFERROR(VLOOKUP($H1338,#REF!,10,FALSE),0)</f>
        <v>0</v>
      </c>
      <c r="AH1338" s="34">
        <f>IFERROR(VLOOKUP($H1338,#REF!,11,FALSE),0)</f>
        <v>0</v>
      </c>
      <c r="AI1338" s="42">
        <f>IFERROR(VLOOKUP($H1338,#REF!,12,FALSE),0)</f>
        <v>0</v>
      </c>
      <c r="AJ1338" s="34">
        <f>IFERROR(VLOOKUP($H1338,#REF!,10,FALSE),0)</f>
        <v>0</v>
      </c>
      <c r="AK1338" s="34">
        <f>IFERROR(VLOOKUP($H1338,#REF!,11,FALSE),0)</f>
        <v>0</v>
      </c>
      <c r="AL1338" s="42">
        <f>IFERROR(VLOOKUP($H1338,#REF!,12,FALSE),0)</f>
        <v>0</v>
      </c>
      <c r="AM1338" s="34">
        <f>IFERROR(VLOOKUP($H1338,#REF!,10,FALSE),0)</f>
        <v>0</v>
      </c>
      <c r="AN1338" s="34">
        <f>IFERROR(VLOOKUP($H1338,#REF!,11,FALSE),0)</f>
        <v>0</v>
      </c>
      <c r="AO1338" s="42">
        <f>IFERROR(VLOOKUP($H1338,#REF!,12,FALSE),0)</f>
        <v>0</v>
      </c>
      <c r="AP1338" s="34">
        <f>IFERROR(VLOOKUP($H1338,#REF!,10,FALSE),0)</f>
        <v>0</v>
      </c>
      <c r="AQ1338" s="34">
        <f>IFERROR(VLOOKUP($H1338,#REF!,11,FALSE),0)</f>
        <v>0</v>
      </c>
      <c r="AR1338" s="42">
        <f>IFERROR(VLOOKUP($H1338,#REF!,12,FALSE),0)</f>
        <v>0</v>
      </c>
      <c r="AS1338" s="34">
        <f>IFERROR(VLOOKUP($H1338,#REF!,13,FALSE),0)</f>
        <v>0</v>
      </c>
      <c r="AT1338" s="34">
        <f>IFERROR(VLOOKUP($H1338,#REF!,14,FALSE),0)</f>
        <v>0</v>
      </c>
      <c r="AU1338" s="42">
        <f>IFERROR(VLOOKUP($H1338,#REF!,15,FALSE),0)</f>
        <v>0</v>
      </c>
      <c r="AV1338" s="34">
        <f>IFERROR(VLOOKUP($H1338,#REF!,15,FALSE),0)</f>
        <v>0</v>
      </c>
      <c r="AW1338" s="34">
        <f>IFERROR(VLOOKUP($H1338,#REF!,16,FALSE),0)</f>
        <v>0</v>
      </c>
      <c r="AX1338" s="42">
        <f>IFERROR(VLOOKUP($H1338,#REF!,17,FALSE),0)</f>
        <v>0</v>
      </c>
    </row>
    <row r="1339" spans="1:50" x14ac:dyDescent="0.3">
      <c r="A1339" s="33" t="str">
        <f t="shared" si="80"/>
        <v>0</v>
      </c>
      <c r="B1339" s="33">
        <f>+'R&amp;E EXPORT'!B1314</f>
        <v>0</v>
      </c>
      <c r="C1339" t="str">
        <f>IFERROR(VLOOKUP(A1339,'MCSJ Export'!A:C,3,FALSE),"")</f>
        <v/>
      </c>
      <c r="D1339" s="37">
        <f t="shared" ca="1" si="81"/>
        <v>0</v>
      </c>
      <c r="E1339" s="37">
        <f t="shared" ca="1" si="82"/>
        <v>0</v>
      </c>
      <c r="F1339" s="37">
        <f t="shared" ca="1" si="83"/>
        <v>0</v>
      </c>
      <c r="G1339" s="37"/>
      <c r="H1339" s="33">
        <f>+'R&amp;E EXPORT'!A1314</f>
        <v>0</v>
      </c>
      <c r="I1339" s="34">
        <f>IFERROR(VLOOKUP($H1339,'Gen F Rev'!$A:$M,15,FALSE),0)</f>
        <v>0</v>
      </c>
      <c r="J1339" s="34">
        <f>IFERROR(VLOOKUP($H1339,'Gen F Rev'!$A:$M,16,FALSE),0)</f>
        <v>0</v>
      </c>
      <c r="K1339" s="42">
        <f>IFERROR(VLOOKUP($H1339,'Gen F Rev'!$A:$M,17,FALSE),0)</f>
        <v>0</v>
      </c>
      <c r="L1339" s="34">
        <f>IFERROR(VLOOKUP($H1339,'Gen F Exp'!$A:$E,15,FALSE),0)</f>
        <v>0</v>
      </c>
      <c r="M1339" s="34">
        <f>IFERROR(VLOOKUP($H1339,'Gen F Exp'!$A:$E,16,FALSE),0)</f>
        <v>0</v>
      </c>
      <c r="N1339" s="42">
        <f>IFERROR(VLOOKUP($H1339,'Gen F Exp'!$A:$E,17,FALSE),0)</f>
        <v>0</v>
      </c>
      <c r="O1339" s="34">
        <f>IFERROR(VLOOKUP($H1339,'Water F Rev'!$A:$L,15,FALSE),0)</f>
        <v>0</v>
      </c>
      <c r="P1339" s="34">
        <f>IFERROR(VLOOKUP($H1339,'Water F Rev'!$A:$L,16,FALSE),0)</f>
        <v>0</v>
      </c>
      <c r="Q1339" s="42">
        <f>IFERROR(VLOOKUP($H1339,'Water F Rev'!$A:$L,17,FALSE),0)</f>
        <v>0</v>
      </c>
      <c r="R1339" s="34">
        <f>IFERROR(VLOOKUP($H1339,'Water F Exp'!$A:$K,15,FALSE),0)</f>
        <v>0</v>
      </c>
      <c r="S1339" s="34">
        <f>IFERROR(VLOOKUP($H1339,'Water F Exp'!$A:$K,16,FALSE),0)</f>
        <v>0</v>
      </c>
      <c r="T1339" s="42">
        <f>IFERROR(VLOOKUP($H1339,'Water F Exp'!$A:$K,17,FALSE),0)</f>
        <v>0</v>
      </c>
      <c r="U1339" s="34">
        <f ca="1">IFERROR(VLOOKUP($H1339,'Sewer F Rev'!$A:$E,15,FALSE),0)</f>
        <v>0</v>
      </c>
      <c r="V1339" s="34">
        <f ca="1">IFERROR(VLOOKUP($H1339,'Sewer F Rev'!$A:$E,16,FALSE),0)</f>
        <v>0</v>
      </c>
      <c r="W1339" s="42">
        <f ca="1">IFERROR(VLOOKUP($H1339,'Sewer F Rev'!$A:$E,17,FALSE),0)</f>
        <v>0</v>
      </c>
      <c r="X1339" s="34">
        <f>IFERROR(VLOOKUP($H1339,'Sewer F Exp'!$A:$B,15,FALSE),0)</f>
        <v>0</v>
      </c>
      <c r="Y1339" s="34">
        <f>IFERROR(VLOOKUP($H1339,'Sewer F Exp'!$A:$B,16,FALSE),0)</f>
        <v>0</v>
      </c>
      <c r="Z1339" s="42">
        <f>IFERROR(VLOOKUP($H1339,'Sewer F Exp'!$A:$B,17,FALSE),0)</f>
        <v>0</v>
      </c>
      <c r="AA1339" s="34">
        <f>IFERROR(VLOOKUP($H1339,'Refuse F Rev'!$A:$E,15,FALSE),0)</f>
        <v>0</v>
      </c>
      <c r="AB1339" s="34">
        <f>IFERROR(VLOOKUP($H1339,'Refuse F Rev'!$A:$E,16,FALSE),0)</f>
        <v>0</v>
      </c>
      <c r="AC1339" s="42">
        <f>IFERROR(VLOOKUP($H1339,'Refuse F Rev'!$A:$E,17,FALSE),0)</f>
        <v>0</v>
      </c>
      <c r="AD1339" s="34">
        <f>IFERROR(VLOOKUP($H1339,'Refuse F Exp'!$A:$E,15,FALSE),0)</f>
        <v>0</v>
      </c>
      <c r="AE1339" s="34">
        <f>IFERROR(VLOOKUP($H1339,'Refuse F Exp'!$A:$E,16,FALSE),0)</f>
        <v>0</v>
      </c>
      <c r="AF1339" s="42">
        <f>IFERROR(VLOOKUP($H1339,'Refuse F Exp'!$A:$E,17,FALSE),0)</f>
        <v>0</v>
      </c>
      <c r="AG1339" s="34">
        <f>IFERROR(VLOOKUP($H1339,#REF!,10,FALSE),0)</f>
        <v>0</v>
      </c>
      <c r="AH1339" s="34">
        <f>IFERROR(VLOOKUP($H1339,#REF!,11,FALSE),0)</f>
        <v>0</v>
      </c>
      <c r="AI1339" s="42">
        <f>IFERROR(VLOOKUP($H1339,#REF!,12,FALSE),0)</f>
        <v>0</v>
      </c>
      <c r="AJ1339" s="34">
        <f>IFERROR(VLOOKUP($H1339,#REF!,10,FALSE),0)</f>
        <v>0</v>
      </c>
      <c r="AK1339" s="34">
        <f>IFERROR(VLOOKUP($H1339,#REF!,11,FALSE),0)</f>
        <v>0</v>
      </c>
      <c r="AL1339" s="42">
        <f>IFERROR(VLOOKUP($H1339,#REF!,12,FALSE),0)</f>
        <v>0</v>
      </c>
      <c r="AM1339" s="34">
        <f>IFERROR(VLOOKUP($H1339,#REF!,10,FALSE),0)</f>
        <v>0</v>
      </c>
      <c r="AN1339" s="34">
        <f>IFERROR(VLOOKUP($H1339,#REF!,11,FALSE),0)</f>
        <v>0</v>
      </c>
      <c r="AO1339" s="42">
        <f>IFERROR(VLOOKUP($H1339,#REF!,12,FALSE),0)</f>
        <v>0</v>
      </c>
      <c r="AP1339" s="34">
        <f>IFERROR(VLOOKUP($H1339,#REF!,10,FALSE),0)</f>
        <v>0</v>
      </c>
      <c r="AQ1339" s="34">
        <f>IFERROR(VLOOKUP($H1339,#REF!,11,FALSE),0)</f>
        <v>0</v>
      </c>
      <c r="AR1339" s="42">
        <f>IFERROR(VLOOKUP($H1339,#REF!,12,FALSE),0)</f>
        <v>0</v>
      </c>
      <c r="AS1339" s="34">
        <f>IFERROR(VLOOKUP($H1339,#REF!,13,FALSE),0)</f>
        <v>0</v>
      </c>
      <c r="AT1339" s="34">
        <f>IFERROR(VLOOKUP($H1339,#REF!,14,FALSE),0)</f>
        <v>0</v>
      </c>
      <c r="AU1339" s="42">
        <f>IFERROR(VLOOKUP($H1339,#REF!,15,FALSE),0)</f>
        <v>0</v>
      </c>
      <c r="AV1339" s="34">
        <f>IFERROR(VLOOKUP($H1339,#REF!,15,FALSE),0)</f>
        <v>0</v>
      </c>
      <c r="AW1339" s="34">
        <f>IFERROR(VLOOKUP($H1339,#REF!,16,FALSE),0)</f>
        <v>0</v>
      </c>
      <c r="AX1339" s="42">
        <f>IFERROR(VLOOKUP($H1339,#REF!,17,FALSE),0)</f>
        <v>0</v>
      </c>
    </row>
    <row r="1340" spans="1:50" x14ac:dyDescent="0.3">
      <c r="A1340" s="33" t="str">
        <f t="shared" si="80"/>
        <v>0</v>
      </c>
      <c r="B1340" s="33">
        <f>+'R&amp;E EXPORT'!B1315</f>
        <v>0</v>
      </c>
      <c r="C1340" t="str">
        <f>IFERROR(VLOOKUP(A1340,'MCSJ Export'!A:C,3,FALSE),"")</f>
        <v/>
      </c>
      <c r="D1340" s="37">
        <f t="shared" ca="1" si="81"/>
        <v>0</v>
      </c>
      <c r="E1340" s="37">
        <f t="shared" ca="1" si="82"/>
        <v>0</v>
      </c>
      <c r="F1340" s="37">
        <f t="shared" ca="1" si="83"/>
        <v>0</v>
      </c>
      <c r="G1340" s="37"/>
      <c r="H1340" s="33">
        <f>+'R&amp;E EXPORT'!A1315</f>
        <v>0</v>
      </c>
      <c r="I1340" s="34">
        <f>IFERROR(VLOOKUP($H1340,'Gen F Rev'!$A:$M,15,FALSE),0)</f>
        <v>0</v>
      </c>
      <c r="J1340" s="34">
        <f>IFERROR(VLOOKUP($H1340,'Gen F Rev'!$A:$M,16,FALSE),0)</f>
        <v>0</v>
      </c>
      <c r="K1340" s="42">
        <f>IFERROR(VLOOKUP($H1340,'Gen F Rev'!$A:$M,17,FALSE),0)</f>
        <v>0</v>
      </c>
      <c r="L1340" s="34">
        <f>IFERROR(VLOOKUP($H1340,'Gen F Exp'!$A:$E,15,FALSE),0)</f>
        <v>0</v>
      </c>
      <c r="M1340" s="34">
        <f>IFERROR(VLOOKUP($H1340,'Gen F Exp'!$A:$E,16,FALSE),0)</f>
        <v>0</v>
      </c>
      <c r="N1340" s="42">
        <f>IFERROR(VLOOKUP($H1340,'Gen F Exp'!$A:$E,17,FALSE),0)</f>
        <v>0</v>
      </c>
      <c r="O1340" s="34">
        <f>IFERROR(VLOOKUP($H1340,'Water F Rev'!$A:$L,15,FALSE),0)</f>
        <v>0</v>
      </c>
      <c r="P1340" s="34">
        <f>IFERROR(VLOOKUP($H1340,'Water F Rev'!$A:$L,16,FALSE),0)</f>
        <v>0</v>
      </c>
      <c r="Q1340" s="42">
        <f>IFERROR(VLOOKUP($H1340,'Water F Rev'!$A:$L,17,FALSE),0)</f>
        <v>0</v>
      </c>
      <c r="R1340" s="34">
        <f>IFERROR(VLOOKUP($H1340,'Water F Exp'!$A:$K,15,FALSE),0)</f>
        <v>0</v>
      </c>
      <c r="S1340" s="34">
        <f>IFERROR(VLOOKUP($H1340,'Water F Exp'!$A:$K,16,FALSE),0)</f>
        <v>0</v>
      </c>
      <c r="T1340" s="42">
        <f>IFERROR(VLOOKUP($H1340,'Water F Exp'!$A:$K,17,FALSE),0)</f>
        <v>0</v>
      </c>
      <c r="U1340" s="34">
        <f ca="1">IFERROR(VLOOKUP($H1340,'Sewer F Rev'!$A:$E,15,FALSE),0)</f>
        <v>0</v>
      </c>
      <c r="V1340" s="34">
        <f ca="1">IFERROR(VLOOKUP($H1340,'Sewer F Rev'!$A:$E,16,FALSE),0)</f>
        <v>0</v>
      </c>
      <c r="W1340" s="42">
        <f ca="1">IFERROR(VLOOKUP($H1340,'Sewer F Rev'!$A:$E,17,FALSE),0)</f>
        <v>0</v>
      </c>
      <c r="X1340" s="34">
        <f>IFERROR(VLOOKUP($H1340,'Sewer F Exp'!$A:$B,15,FALSE),0)</f>
        <v>0</v>
      </c>
      <c r="Y1340" s="34">
        <f>IFERROR(VLOOKUP($H1340,'Sewer F Exp'!$A:$B,16,FALSE),0)</f>
        <v>0</v>
      </c>
      <c r="Z1340" s="42">
        <f>IFERROR(VLOOKUP($H1340,'Sewer F Exp'!$A:$B,17,FALSE),0)</f>
        <v>0</v>
      </c>
      <c r="AA1340" s="34">
        <f>IFERROR(VLOOKUP($H1340,'Refuse F Rev'!$A:$E,15,FALSE),0)</f>
        <v>0</v>
      </c>
      <c r="AB1340" s="34">
        <f>IFERROR(VLOOKUP($H1340,'Refuse F Rev'!$A:$E,16,FALSE),0)</f>
        <v>0</v>
      </c>
      <c r="AC1340" s="42">
        <f>IFERROR(VLOOKUP($H1340,'Refuse F Rev'!$A:$E,17,FALSE),0)</f>
        <v>0</v>
      </c>
      <c r="AD1340" s="34">
        <f>IFERROR(VLOOKUP($H1340,'Refuse F Exp'!$A:$E,15,FALSE),0)</f>
        <v>0</v>
      </c>
      <c r="AE1340" s="34">
        <f>IFERROR(VLOOKUP($H1340,'Refuse F Exp'!$A:$E,16,FALSE),0)</f>
        <v>0</v>
      </c>
      <c r="AF1340" s="42">
        <f>IFERROR(VLOOKUP($H1340,'Refuse F Exp'!$A:$E,17,FALSE),0)</f>
        <v>0</v>
      </c>
      <c r="AG1340" s="34">
        <f>IFERROR(VLOOKUP($H1340,#REF!,10,FALSE),0)</f>
        <v>0</v>
      </c>
      <c r="AH1340" s="34">
        <f>IFERROR(VLOOKUP($H1340,#REF!,11,FALSE),0)</f>
        <v>0</v>
      </c>
      <c r="AI1340" s="42">
        <f>IFERROR(VLOOKUP($H1340,#REF!,12,FALSE),0)</f>
        <v>0</v>
      </c>
      <c r="AJ1340" s="34">
        <f>IFERROR(VLOOKUP($H1340,#REF!,10,FALSE),0)</f>
        <v>0</v>
      </c>
      <c r="AK1340" s="34">
        <f>IFERROR(VLOOKUP($H1340,#REF!,11,FALSE),0)</f>
        <v>0</v>
      </c>
      <c r="AL1340" s="42">
        <f>IFERROR(VLOOKUP($H1340,#REF!,12,FALSE),0)</f>
        <v>0</v>
      </c>
      <c r="AM1340" s="34">
        <f>IFERROR(VLOOKUP($H1340,#REF!,10,FALSE),0)</f>
        <v>0</v>
      </c>
      <c r="AN1340" s="34">
        <f>IFERROR(VLOOKUP($H1340,#REF!,11,FALSE),0)</f>
        <v>0</v>
      </c>
      <c r="AO1340" s="42">
        <f>IFERROR(VLOOKUP($H1340,#REF!,12,FALSE),0)</f>
        <v>0</v>
      </c>
      <c r="AP1340" s="34">
        <f>IFERROR(VLOOKUP($H1340,#REF!,10,FALSE),0)</f>
        <v>0</v>
      </c>
      <c r="AQ1340" s="34">
        <f>IFERROR(VLOOKUP($H1340,#REF!,11,FALSE),0)</f>
        <v>0</v>
      </c>
      <c r="AR1340" s="42">
        <f>IFERROR(VLOOKUP($H1340,#REF!,12,FALSE),0)</f>
        <v>0</v>
      </c>
      <c r="AS1340" s="34">
        <f>IFERROR(VLOOKUP($H1340,#REF!,13,FALSE),0)</f>
        <v>0</v>
      </c>
      <c r="AT1340" s="34">
        <f>IFERROR(VLOOKUP($H1340,#REF!,14,FALSE),0)</f>
        <v>0</v>
      </c>
      <c r="AU1340" s="42">
        <f>IFERROR(VLOOKUP($H1340,#REF!,15,FALSE),0)</f>
        <v>0</v>
      </c>
      <c r="AV1340" s="34">
        <f>IFERROR(VLOOKUP($H1340,#REF!,15,FALSE),0)</f>
        <v>0</v>
      </c>
      <c r="AW1340" s="34">
        <f>IFERROR(VLOOKUP($H1340,#REF!,16,FALSE),0)</f>
        <v>0</v>
      </c>
      <c r="AX1340" s="42">
        <f>IFERROR(VLOOKUP($H1340,#REF!,17,FALSE),0)</f>
        <v>0</v>
      </c>
    </row>
    <row r="1341" spans="1:50" x14ac:dyDescent="0.3">
      <c r="A1341" s="33" t="str">
        <f t="shared" si="80"/>
        <v>0</v>
      </c>
      <c r="B1341" s="33">
        <f>+'R&amp;E EXPORT'!B1316</f>
        <v>0</v>
      </c>
      <c r="C1341" t="str">
        <f>IFERROR(VLOOKUP(A1341,'MCSJ Export'!A:C,3,FALSE),"")</f>
        <v/>
      </c>
      <c r="D1341" s="37">
        <f t="shared" ca="1" si="81"/>
        <v>0</v>
      </c>
      <c r="E1341" s="37">
        <f t="shared" ca="1" si="82"/>
        <v>0</v>
      </c>
      <c r="F1341" s="37">
        <f t="shared" ca="1" si="83"/>
        <v>0</v>
      </c>
      <c r="G1341" s="37"/>
      <c r="H1341" s="33">
        <f>+'R&amp;E EXPORT'!A1316</f>
        <v>0</v>
      </c>
      <c r="I1341" s="34">
        <f>IFERROR(VLOOKUP($H1341,'Gen F Rev'!$A:$M,15,FALSE),0)</f>
        <v>0</v>
      </c>
      <c r="J1341" s="34">
        <f>IFERROR(VLOOKUP($H1341,'Gen F Rev'!$A:$M,16,FALSE),0)</f>
        <v>0</v>
      </c>
      <c r="K1341" s="42">
        <f>IFERROR(VLOOKUP($H1341,'Gen F Rev'!$A:$M,17,FALSE),0)</f>
        <v>0</v>
      </c>
      <c r="L1341" s="34">
        <f>IFERROR(VLOOKUP($H1341,'Gen F Exp'!$A:$E,15,FALSE),0)</f>
        <v>0</v>
      </c>
      <c r="M1341" s="34">
        <f>IFERROR(VLOOKUP($H1341,'Gen F Exp'!$A:$E,16,FALSE),0)</f>
        <v>0</v>
      </c>
      <c r="N1341" s="42">
        <f>IFERROR(VLOOKUP($H1341,'Gen F Exp'!$A:$E,17,FALSE),0)</f>
        <v>0</v>
      </c>
      <c r="O1341" s="34">
        <f>IFERROR(VLOOKUP($H1341,'Water F Rev'!$A:$L,15,FALSE),0)</f>
        <v>0</v>
      </c>
      <c r="P1341" s="34">
        <f>IFERROR(VLOOKUP($H1341,'Water F Rev'!$A:$L,16,FALSE),0)</f>
        <v>0</v>
      </c>
      <c r="Q1341" s="42">
        <f>IFERROR(VLOOKUP($H1341,'Water F Rev'!$A:$L,17,FALSE),0)</f>
        <v>0</v>
      </c>
      <c r="R1341" s="34">
        <f>IFERROR(VLOOKUP($H1341,'Water F Exp'!$A:$K,15,FALSE),0)</f>
        <v>0</v>
      </c>
      <c r="S1341" s="34">
        <f>IFERROR(VLOOKUP($H1341,'Water F Exp'!$A:$K,16,FALSE),0)</f>
        <v>0</v>
      </c>
      <c r="T1341" s="42">
        <f>IFERROR(VLOOKUP($H1341,'Water F Exp'!$A:$K,17,FALSE),0)</f>
        <v>0</v>
      </c>
      <c r="U1341" s="34">
        <f ca="1">IFERROR(VLOOKUP($H1341,'Sewer F Rev'!$A:$E,15,FALSE),0)</f>
        <v>0</v>
      </c>
      <c r="V1341" s="34">
        <f ca="1">IFERROR(VLOOKUP($H1341,'Sewer F Rev'!$A:$E,16,FALSE),0)</f>
        <v>0</v>
      </c>
      <c r="W1341" s="42">
        <f ca="1">IFERROR(VLOOKUP($H1341,'Sewer F Rev'!$A:$E,17,FALSE),0)</f>
        <v>0</v>
      </c>
      <c r="X1341" s="34">
        <f>IFERROR(VLOOKUP($H1341,'Sewer F Exp'!$A:$B,15,FALSE),0)</f>
        <v>0</v>
      </c>
      <c r="Y1341" s="34">
        <f>IFERROR(VLOOKUP($H1341,'Sewer F Exp'!$A:$B,16,FALSE),0)</f>
        <v>0</v>
      </c>
      <c r="Z1341" s="42">
        <f>IFERROR(VLOOKUP($H1341,'Sewer F Exp'!$A:$B,17,FALSE),0)</f>
        <v>0</v>
      </c>
      <c r="AA1341" s="34">
        <f>IFERROR(VLOOKUP($H1341,'Refuse F Rev'!$A:$E,15,FALSE),0)</f>
        <v>0</v>
      </c>
      <c r="AB1341" s="34">
        <f>IFERROR(VLOOKUP($H1341,'Refuse F Rev'!$A:$E,16,FALSE),0)</f>
        <v>0</v>
      </c>
      <c r="AC1341" s="42">
        <f>IFERROR(VLOOKUP($H1341,'Refuse F Rev'!$A:$E,17,FALSE),0)</f>
        <v>0</v>
      </c>
      <c r="AD1341" s="34">
        <f>IFERROR(VLOOKUP($H1341,'Refuse F Exp'!$A:$E,15,FALSE),0)</f>
        <v>0</v>
      </c>
      <c r="AE1341" s="34">
        <f>IFERROR(VLOOKUP($H1341,'Refuse F Exp'!$A:$E,16,FALSE),0)</f>
        <v>0</v>
      </c>
      <c r="AF1341" s="42">
        <f>IFERROR(VLOOKUP($H1341,'Refuse F Exp'!$A:$E,17,FALSE),0)</f>
        <v>0</v>
      </c>
      <c r="AG1341" s="34">
        <f>IFERROR(VLOOKUP($H1341,#REF!,10,FALSE),0)</f>
        <v>0</v>
      </c>
      <c r="AH1341" s="34">
        <f>IFERROR(VLOOKUP($H1341,#REF!,11,FALSE),0)</f>
        <v>0</v>
      </c>
      <c r="AI1341" s="42">
        <f>IFERROR(VLOOKUP($H1341,#REF!,12,FALSE),0)</f>
        <v>0</v>
      </c>
      <c r="AJ1341" s="34">
        <f>IFERROR(VLOOKUP($H1341,#REF!,10,FALSE),0)</f>
        <v>0</v>
      </c>
      <c r="AK1341" s="34">
        <f>IFERROR(VLOOKUP($H1341,#REF!,11,FALSE),0)</f>
        <v>0</v>
      </c>
      <c r="AL1341" s="42">
        <f>IFERROR(VLOOKUP($H1341,#REF!,12,FALSE),0)</f>
        <v>0</v>
      </c>
      <c r="AM1341" s="34">
        <f>IFERROR(VLOOKUP($H1341,#REF!,10,FALSE),0)</f>
        <v>0</v>
      </c>
      <c r="AN1341" s="34">
        <f>IFERROR(VLOOKUP($H1341,#REF!,11,FALSE),0)</f>
        <v>0</v>
      </c>
      <c r="AO1341" s="42">
        <f>IFERROR(VLOOKUP($H1341,#REF!,12,FALSE),0)</f>
        <v>0</v>
      </c>
      <c r="AP1341" s="34">
        <f>IFERROR(VLOOKUP($H1341,#REF!,10,FALSE),0)</f>
        <v>0</v>
      </c>
      <c r="AQ1341" s="34">
        <f>IFERROR(VLOOKUP($H1341,#REF!,11,FALSE),0)</f>
        <v>0</v>
      </c>
      <c r="AR1341" s="42">
        <f>IFERROR(VLOOKUP($H1341,#REF!,12,FALSE),0)</f>
        <v>0</v>
      </c>
      <c r="AS1341" s="34">
        <f>IFERROR(VLOOKUP($H1341,#REF!,13,FALSE),0)</f>
        <v>0</v>
      </c>
      <c r="AT1341" s="34">
        <f>IFERROR(VLOOKUP($H1341,#REF!,14,FALSE),0)</f>
        <v>0</v>
      </c>
      <c r="AU1341" s="42">
        <f>IFERROR(VLOOKUP($H1341,#REF!,15,FALSE),0)</f>
        <v>0</v>
      </c>
      <c r="AV1341" s="34">
        <f>IFERROR(VLOOKUP($H1341,#REF!,15,FALSE),0)</f>
        <v>0</v>
      </c>
      <c r="AW1341" s="34">
        <f>IFERROR(VLOOKUP($H1341,#REF!,16,FALSE),0)</f>
        <v>0</v>
      </c>
      <c r="AX1341" s="42">
        <f>IFERROR(VLOOKUP($H1341,#REF!,17,FALSE),0)</f>
        <v>0</v>
      </c>
    </row>
    <row r="1342" spans="1:50" x14ac:dyDescent="0.3">
      <c r="A1342" s="33" t="str">
        <f t="shared" si="80"/>
        <v>0</v>
      </c>
      <c r="B1342" s="33">
        <f>+'R&amp;E EXPORT'!B1317</f>
        <v>0</v>
      </c>
      <c r="C1342" t="str">
        <f>IFERROR(VLOOKUP(A1342,'MCSJ Export'!A:C,3,FALSE),"")</f>
        <v/>
      </c>
      <c r="D1342" s="37">
        <f t="shared" ca="1" si="81"/>
        <v>0</v>
      </c>
      <c r="E1342" s="37">
        <f t="shared" ca="1" si="82"/>
        <v>0</v>
      </c>
      <c r="F1342" s="37">
        <f t="shared" ca="1" si="83"/>
        <v>0</v>
      </c>
      <c r="G1342" s="37"/>
      <c r="H1342" s="33">
        <f>+'R&amp;E EXPORT'!A1317</f>
        <v>0</v>
      </c>
      <c r="I1342" s="34">
        <f>IFERROR(VLOOKUP($H1342,'Gen F Rev'!$A:$M,15,FALSE),0)</f>
        <v>0</v>
      </c>
      <c r="J1342" s="34">
        <f>IFERROR(VLOOKUP($H1342,'Gen F Rev'!$A:$M,16,FALSE),0)</f>
        <v>0</v>
      </c>
      <c r="K1342" s="42">
        <f>IFERROR(VLOOKUP($H1342,'Gen F Rev'!$A:$M,17,FALSE),0)</f>
        <v>0</v>
      </c>
      <c r="L1342" s="34">
        <f>IFERROR(VLOOKUP($H1342,'Gen F Exp'!$A:$E,15,FALSE),0)</f>
        <v>0</v>
      </c>
      <c r="M1342" s="34">
        <f>IFERROR(VLOOKUP($H1342,'Gen F Exp'!$A:$E,16,FALSE),0)</f>
        <v>0</v>
      </c>
      <c r="N1342" s="42">
        <f>IFERROR(VLOOKUP($H1342,'Gen F Exp'!$A:$E,17,FALSE),0)</f>
        <v>0</v>
      </c>
      <c r="O1342" s="34">
        <f>IFERROR(VLOOKUP($H1342,'Water F Rev'!$A:$L,15,FALSE),0)</f>
        <v>0</v>
      </c>
      <c r="P1342" s="34">
        <f>IFERROR(VLOOKUP($H1342,'Water F Rev'!$A:$L,16,FALSE),0)</f>
        <v>0</v>
      </c>
      <c r="Q1342" s="42">
        <f>IFERROR(VLOOKUP($H1342,'Water F Rev'!$A:$L,17,FALSE),0)</f>
        <v>0</v>
      </c>
      <c r="R1342" s="34">
        <f>IFERROR(VLOOKUP($H1342,'Water F Exp'!$A:$K,15,FALSE),0)</f>
        <v>0</v>
      </c>
      <c r="S1342" s="34">
        <f>IFERROR(VLOOKUP($H1342,'Water F Exp'!$A:$K,16,FALSE),0)</f>
        <v>0</v>
      </c>
      <c r="T1342" s="42">
        <f>IFERROR(VLOOKUP($H1342,'Water F Exp'!$A:$K,17,FALSE),0)</f>
        <v>0</v>
      </c>
      <c r="U1342" s="34">
        <f ca="1">IFERROR(VLOOKUP($H1342,'Sewer F Rev'!$A:$E,15,FALSE),0)</f>
        <v>0</v>
      </c>
      <c r="V1342" s="34">
        <f ca="1">IFERROR(VLOOKUP($H1342,'Sewer F Rev'!$A:$E,16,FALSE),0)</f>
        <v>0</v>
      </c>
      <c r="W1342" s="42">
        <f ca="1">IFERROR(VLOOKUP($H1342,'Sewer F Rev'!$A:$E,17,FALSE),0)</f>
        <v>0</v>
      </c>
      <c r="X1342" s="34">
        <f>IFERROR(VLOOKUP($H1342,'Sewer F Exp'!$A:$B,15,FALSE),0)</f>
        <v>0</v>
      </c>
      <c r="Y1342" s="34">
        <f>IFERROR(VLOOKUP($H1342,'Sewer F Exp'!$A:$B,16,FALSE),0)</f>
        <v>0</v>
      </c>
      <c r="Z1342" s="42">
        <f>IFERROR(VLOOKUP($H1342,'Sewer F Exp'!$A:$B,17,FALSE),0)</f>
        <v>0</v>
      </c>
      <c r="AA1342" s="34">
        <f>IFERROR(VLOOKUP($H1342,'Refuse F Rev'!$A:$E,15,FALSE),0)</f>
        <v>0</v>
      </c>
      <c r="AB1342" s="34">
        <f>IFERROR(VLOOKUP($H1342,'Refuse F Rev'!$A:$E,16,FALSE),0)</f>
        <v>0</v>
      </c>
      <c r="AC1342" s="42">
        <f>IFERROR(VLOOKUP($H1342,'Refuse F Rev'!$A:$E,17,FALSE),0)</f>
        <v>0</v>
      </c>
      <c r="AD1342" s="34">
        <f>IFERROR(VLOOKUP($H1342,'Refuse F Exp'!$A:$E,15,FALSE),0)</f>
        <v>0</v>
      </c>
      <c r="AE1342" s="34">
        <f>IFERROR(VLOOKUP($H1342,'Refuse F Exp'!$A:$E,16,FALSE),0)</f>
        <v>0</v>
      </c>
      <c r="AF1342" s="42">
        <f>IFERROR(VLOOKUP($H1342,'Refuse F Exp'!$A:$E,17,FALSE),0)</f>
        <v>0</v>
      </c>
      <c r="AG1342" s="34">
        <f>IFERROR(VLOOKUP($H1342,#REF!,10,FALSE),0)</f>
        <v>0</v>
      </c>
      <c r="AH1342" s="34">
        <f>IFERROR(VLOOKUP($H1342,#REF!,11,FALSE),0)</f>
        <v>0</v>
      </c>
      <c r="AI1342" s="42">
        <f>IFERROR(VLOOKUP($H1342,#REF!,12,FALSE),0)</f>
        <v>0</v>
      </c>
      <c r="AJ1342" s="34">
        <f>IFERROR(VLOOKUP($H1342,#REF!,10,FALSE),0)</f>
        <v>0</v>
      </c>
      <c r="AK1342" s="34">
        <f>IFERROR(VLOOKUP($H1342,#REF!,11,FALSE),0)</f>
        <v>0</v>
      </c>
      <c r="AL1342" s="42">
        <f>IFERROR(VLOOKUP($H1342,#REF!,12,FALSE),0)</f>
        <v>0</v>
      </c>
      <c r="AM1342" s="34">
        <f>IFERROR(VLOOKUP($H1342,#REF!,10,FALSE),0)</f>
        <v>0</v>
      </c>
      <c r="AN1342" s="34">
        <f>IFERROR(VLOOKUP($H1342,#REF!,11,FALSE),0)</f>
        <v>0</v>
      </c>
      <c r="AO1342" s="42">
        <f>IFERROR(VLOOKUP($H1342,#REF!,12,FALSE),0)</f>
        <v>0</v>
      </c>
      <c r="AP1342" s="34">
        <f>IFERROR(VLOOKUP($H1342,#REF!,10,FALSE),0)</f>
        <v>0</v>
      </c>
      <c r="AQ1342" s="34">
        <f>IFERROR(VLOOKUP($H1342,#REF!,11,FALSE),0)</f>
        <v>0</v>
      </c>
      <c r="AR1342" s="42">
        <f>IFERROR(VLOOKUP($H1342,#REF!,12,FALSE),0)</f>
        <v>0</v>
      </c>
      <c r="AS1342" s="34">
        <f>IFERROR(VLOOKUP($H1342,#REF!,13,FALSE),0)</f>
        <v>0</v>
      </c>
      <c r="AT1342" s="34">
        <f>IFERROR(VLOOKUP($H1342,#REF!,14,FALSE),0)</f>
        <v>0</v>
      </c>
      <c r="AU1342" s="42">
        <f>IFERROR(VLOOKUP($H1342,#REF!,15,FALSE),0)</f>
        <v>0</v>
      </c>
      <c r="AV1342" s="34">
        <f>IFERROR(VLOOKUP($H1342,#REF!,15,FALSE),0)</f>
        <v>0</v>
      </c>
      <c r="AW1342" s="34">
        <f>IFERROR(VLOOKUP($H1342,#REF!,16,FALSE),0)</f>
        <v>0</v>
      </c>
      <c r="AX1342" s="42">
        <f>IFERROR(VLOOKUP($H1342,#REF!,17,FALSE),0)</f>
        <v>0</v>
      </c>
    </row>
    <row r="1343" spans="1:50" x14ac:dyDescent="0.3">
      <c r="A1343" s="33" t="str">
        <f t="shared" si="80"/>
        <v>0</v>
      </c>
      <c r="B1343" s="33">
        <f>+'R&amp;E EXPORT'!B1318</f>
        <v>0</v>
      </c>
      <c r="C1343" t="str">
        <f>IFERROR(VLOOKUP(A1343,'MCSJ Export'!A:C,3,FALSE),"")</f>
        <v/>
      </c>
      <c r="D1343" s="37">
        <f t="shared" ca="1" si="81"/>
        <v>0</v>
      </c>
      <c r="E1343" s="37">
        <f t="shared" ca="1" si="82"/>
        <v>0</v>
      </c>
      <c r="F1343" s="37">
        <f t="shared" ca="1" si="83"/>
        <v>0</v>
      </c>
      <c r="G1343" s="37"/>
      <c r="H1343" s="33">
        <f>+'R&amp;E EXPORT'!A1318</f>
        <v>0</v>
      </c>
      <c r="I1343" s="34">
        <f>IFERROR(VLOOKUP($H1343,'Gen F Rev'!$A:$M,15,FALSE),0)</f>
        <v>0</v>
      </c>
      <c r="J1343" s="34">
        <f>IFERROR(VLOOKUP($H1343,'Gen F Rev'!$A:$M,16,FALSE),0)</f>
        <v>0</v>
      </c>
      <c r="K1343" s="42">
        <f>IFERROR(VLOOKUP($H1343,'Gen F Rev'!$A:$M,17,FALSE),0)</f>
        <v>0</v>
      </c>
      <c r="L1343" s="34">
        <f>IFERROR(VLOOKUP($H1343,'Gen F Exp'!$A:$E,15,FALSE),0)</f>
        <v>0</v>
      </c>
      <c r="M1343" s="34">
        <f>IFERROR(VLOOKUP($H1343,'Gen F Exp'!$A:$E,16,FALSE),0)</f>
        <v>0</v>
      </c>
      <c r="N1343" s="42">
        <f>IFERROR(VLOOKUP($H1343,'Gen F Exp'!$A:$E,17,FALSE),0)</f>
        <v>0</v>
      </c>
      <c r="O1343" s="34">
        <f>IFERROR(VLOOKUP($H1343,'Water F Rev'!$A:$L,15,FALSE),0)</f>
        <v>0</v>
      </c>
      <c r="P1343" s="34">
        <f>IFERROR(VLOOKUP($H1343,'Water F Rev'!$A:$L,16,FALSE),0)</f>
        <v>0</v>
      </c>
      <c r="Q1343" s="42">
        <f>IFERROR(VLOOKUP($H1343,'Water F Rev'!$A:$L,17,FALSE),0)</f>
        <v>0</v>
      </c>
      <c r="R1343" s="34">
        <f>IFERROR(VLOOKUP($H1343,'Water F Exp'!$A:$K,15,FALSE),0)</f>
        <v>0</v>
      </c>
      <c r="S1343" s="34">
        <f>IFERROR(VLOOKUP($H1343,'Water F Exp'!$A:$K,16,FALSE),0)</f>
        <v>0</v>
      </c>
      <c r="T1343" s="42">
        <f>IFERROR(VLOOKUP($H1343,'Water F Exp'!$A:$K,17,FALSE),0)</f>
        <v>0</v>
      </c>
      <c r="U1343" s="34">
        <f ca="1">IFERROR(VLOOKUP($H1343,'Sewer F Rev'!$A:$E,15,FALSE),0)</f>
        <v>0</v>
      </c>
      <c r="V1343" s="34">
        <f ca="1">IFERROR(VLOOKUP($H1343,'Sewer F Rev'!$A:$E,16,FALSE),0)</f>
        <v>0</v>
      </c>
      <c r="W1343" s="42">
        <f ca="1">IFERROR(VLOOKUP($H1343,'Sewer F Rev'!$A:$E,17,FALSE),0)</f>
        <v>0</v>
      </c>
      <c r="X1343" s="34">
        <f>IFERROR(VLOOKUP($H1343,'Sewer F Exp'!$A:$B,15,FALSE),0)</f>
        <v>0</v>
      </c>
      <c r="Y1343" s="34">
        <f>IFERROR(VLOOKUP($H1343,'Sewer F Exp'!$A:$B,16,FALSE),0)</f>
        <v>0</v>
      </c>
      <c r="Z1343" s="42">
        <f>IFERROR(VLOOKUP($H1343,'Sewer F Exp'!$A:$B,17,FALSE),0)</f>
        <v>0</v>
      </c>
      <c r="AA1343" s="34">
        <f>IFERROR(VLOOKUP($H1343,'Refuse F Rev'!$A:$E,15,FALSE),0)</f>
        <v>0</v>
      </c>
      <c r="AB1343" s="34">
        <f>IFERROR(VLOOKUP($H1343,'Refuse F Rev'!$A:$E,16,FALSE),0)</f>
        <v>0</v>
      </c>
      <c r="AC1343" s="42">
        <f>IFERROR(VLOOKUP($H1343,'Refuse F Rev'!$A:$E,17,FALSE),0)</f>
        <v>0</v>
      </c>
      <c r="AD1343" s="34">
        <f>IFERROR(VLOOKUP($H1343,'Refuse F Exp'!$A:$E,15,FALSE),0)</f>
        <v>0</v>
      </c>
      <c r="AE1343" s="34">
        <f>IFERROR(VLOOKUP($H1343,'Refuse F Exp'!$A:$E,16,FALSE),0)</f>
        <v>0</v>
      </c>
      <c r="AF1343" s="42">
        <f>IFERROR(VLOOKUP($H1343,'Refuse F Exp'!$A:$E,17,FALSE),0)</f>
        <v>0</v>
      </c>
      <c r="AG1343" s="34">
        <f>IFERROR(VLOOKUP($H1343,#REF!,10,FALSE),0)</f>
        <v>0</v>
      </c>
      <c r="AH1343" s="34">
        <f>IFERROR(VLOOKUP($H1343,#REF!,11,FALSE),0)</f>
        <v>0</v>
      </c>
      <c r="AI1343" s="42">
        <f>IFERROR(VLOOKUP($H1343,#REF!,12,FALSE),0)</f>
        <v>0</v>
      </c>
      <c r="AJ1343" s="34">
        <f>IFERROR(VLOOKUP($H1343,#REF!,10,FALSE),0)</f>
        <v>0</v>
      </c>
      <c r="AK1343" s="34">
        <f>IFERROR(VLOOKUP($H1343,#REF!,11,FALSE),0)</f>
        <v>0</v>
      </c>
      <c r="AL1343" s="42">
        <f>IFERROR(VLOOKUP($H1343,#REF!,12,FALSE),0)</f>
        <v>0</v>
      </c>
      <c r="AM1343" s="34">
        <f>IFERROR(VLOOKUP($H1343,#REF!,10,FALSE),0)</f>
        <v>0</v>
      </c>
      <c r="AN1343" s="34">
        <f>IFERROR(VLOOKUP($H1343,#REF!,11,FALSE),0)</f>
        <v>0</v>
      </c>
      <c r="AO1343" s="42">
        <f>IFERROR(VLOOKUP($H1343,#REF!,12,FALSE),0)</f>
        <v>0</v>
      </c>
      <c r="AP1343" s="34">
        <f>IFERROR(VLOOKUP($H1343,#REF!,10,FALSE),0)</f>
        <v>0</v>
      </c>
      <c r="AQ1343" s="34">
        <f>IFERROR(VLOOKUP($H1343,#REF!,11,FALSE),0)</f>
        <v>0</v>
      </c>
      <c r="AR1343" s="42">
        <f>IFERROR(VLOOKUP($H1343,#REF!,12,FALSE),0)</f>
        <v>0</v>
      </c>
      <c r="AS1343" s="34">
        <f>IFERROR(VLOOKUP($H1343,#REF!,13,FALSE),0)</f>
        <v>0</v>
      </c>
      <c r="AT1343" s="34">
        <f>IFERROR(VLOOKUP($H1343,#REF!,14,FALSE),0)</f>
        <v>0</v>
      </c>
      <c r="AU1343" s="42">
        <f>IFERROR(VLOOKUP($H1343,#REF!,15,FALSE),0)</f>
        <v>0</v>
      </c>
      <c r="AV1343" s="34">
        <f>IFERROR(VLOOKUP($H1343,#REF!,15,FALSE),0)</f>
        <v>0</v>
      </c>
      <c r="AW1343" s="34">
        <f>IFERROR(VLOOKUP($H1343,#REF!,16,FALSE),0)</f>
        <v>0</v>
      </c>
      <c r="AX1343" s="42">
        <f>IFERROR(VLOOKUP($H1343,#REF!,17,FALSE),0)</f>
        <v>0</v>
      </c>
    </row>
    <row r="1344" spans="1:50" x14ac:dyDescent="0.3">
      <c r="A1344" s="33" t="str">
        <f t="shared" si="80"/>
        <v>0</v>
      </c>
      <c r="B1344" s="33">
        <f>+'R&amp;E EXPORT'!B1319</f>
        <v>0</v>
      </c>
      <c r="C1344" t="str">
        <f>IFERROR(VLOOKUP(A1344,'MCSJ Export'!A:C,3,FALSE),"")</f>
        <v/>
      </c>
      <c r="D1344" s="37">
        <f t="shared" ca="1" si="81"/>
        <v>0</v>
      </c>
      <c r="E1344" s="37">
        <f t="shared" ca="1" si="82"/>
        <v>0</v>
      </c>
      <c r="F1344" s="37">
        <f t="shared" ca="1" si="83"/>
        <v>0</v>
      </c>
      <c r="G1344" s="37"/>
      <c r="H1344" s="33">
        <f>+'R&amp;E EXPORT'!A1319</f>
        <v>0</v>
      </c>
      <c r="I1344" s="34">
        <f>IFERROR(VLOOKUP($H1344,'Gen F Rev'!$A:$M,15,FALSE),0)</f>
        <v>0</v>
      </c>
      <c r="J1344" s="34">
        <f>IFERROR(VLOOKUP($H1344,'Gen F Rev'!$A:$M,16,FALSE),0)</f>
        <v>0</v>
      </c>
      <c r="K1344" s="42">
        <f>IFERROR(VLOOKUP($H1344,'Gen F Rev'!$A:$M,17,FALSE),0)</f>
        <v>0</v>
      </c>
      <c r="L1344" s="34">
        <f>IFERROR(VLOOKUP($H1344,'Gen F Exp'!$A:$E,15,FALSE),0)</f>
        <v>0</v>
      </c>
      <c r="M1344" s="34">
        <f>IFERROR(VLOOKUP($H1344,'Gen F Exp'!$A:$E,16,FALSE),0)</f>
        <v>0</v>
      </c>
      <c r="N1344" s="42">
        <f>IFERROR(VLOOKUP($H1344,'Gen F Exp'!$A:$E,17,FALSE),0)</f>
        <v>0</v>
      </c>
      <c r="O1344" s="34">
        <f>IFERROR(VLOOKUP($H1344,'Water F Rev'!$A:$L,15,FALSE),0)</f>
        <v>0</v>
      </c>
      <c r="P1344" s="34">
        <f>IFERROR(VLOOKUP($H1344,'Water F Rev'!$A:$L,16,FALSE),0)</f>
        <v>0</v>
      </c>
      <c r="Q1344" s="42">
        <f>IFERROR(VLOOKUP($H1344,'Water F Rev'!$A:$L,17,FALSE),0)</f>
        <v>0</v>
      </c>
      <c r="R1344" s="34">
        <f>IFERROR(VLOOKUP($H1344,'Water F Exp'!$A:$K,15,FALSE),0)</f>
        <v>0</v>
      </c>
      <c r="S1344" s="34">
        <f>IFERROR(VLOOKUP($H1344,'Water F Exp'!$A:$K,16,FALSE),0)</f>
        <v>0</v>
      </c>
      <c r="T1344" s="42">
        <f>IFERROR(VLOOKUP($H1344,'Water F Exp'!$A:$K,17,FALSE),0)</f>
        <v>0</v>
      </c>
      <c r="U1344" s="34">
        <f ca="1">IFERROR(VLOOKUP($H1344,'Sewer F Rev'!$A:$E,15,FALSE),0)</f>
        <v>0</v>
      </c>
      <c r="V1344" s="34">
        <f ca="1">IFERROR(VLOOKUP($H1344,'Sewer F Rev'!$A:$E,16,FALSE),0)</f>
        <v>0</v>
      </c>
      <c r="W1344" s="42">
        <f ca="1">IFERROR(VLOOKUP($H1344,'Sewer F Rev'!$A:$E,17,FALSE),0)</f>
        <v>0</v>
      </c>
      <c r="X1344" s="34">
        <f>IFERROR(VLOOKUP($H1344,'Sewer F Exp'!$A:$B,15,FALSE),0)</f>
        <v>0</v>
      </c>
      <c r="Y1344" s="34">
        <f>IFERROR(VLOOKUP($H1344,'Sewer F Exp'!$A:$B,16,FALSE),0)</f>
        <v>0</v>
      </c>
      <c r="Z1344" s="42">
        <f>IFERROR(VLOOKUP($H1344,'Sewer F Exp'!$A:$B,17,FALSE),0)</f>
        <v>0</v>
      </c>
      <c r="AA1344" s="34">
        <f>IFERROR(VLOOKUP($H1344,'Refuse F Rev'!$A:$E,15,FALSE),0)</f>
        <v>0</v>
      </c>
      <c r="AB1344" s="34">
        <f>IFERROR(VLOOKUP($H1344,'Refuse F Rev'!$A:$E,16,FALSE),0)</f>
        <v>0</v>
      </c>
      <c r="AC1344" s="42">
        <f>IFERROR(VLOOKUP($H1344,'Refuse F Rev'!$A:$E,17,FALSE),0)</f>
        <v>0</v>
      </c>
      <c r="AD1344" s="34">
        <f>IFERROR(VLOOKUP($H1344,'Refuse F Exp'!$A:$E,15,FALSE),0)</f>
        <v>0</v>
      </c>
      <c r="AE1344" s="34">
        <f>IFERROR(VLOOKUP($H1344,'Refuse F Exp'!$A:$E,16,FALSE),0)</f>
        <v>0</v>
      </c>
      <c r="AF1344" s="42">
        <f>IFERROR(VLOOKUP($H1344,'Refuse F Exp'!$A:$E,17,FALSE),0)</f>
        <v>0</v>
      </c>
      <c r="AG1344" s="34">
        <f>IFERROR(VLOOKUP($H1344,#REF!,10,FALSE),0)</f>
        <v>0</v>
      </c>
      <c r="AH1344" s="34">
        <f>IFERROR(VLOOKUP($H1344,#REF!,11,FALSE),0)</f>
        <v>0</v>
      </c>
      <c r="AI1344" s="42">
        <f>IFERROR(VLOOKUP($H1344,#REF!,12,FALSE),0)</f>
        <v>0</v>
      </c>
      <c r="AJ1344" s="34">
        <f>IFERROR(VLOOKUP($H1344,#REF!,10,FALSE),0)</f>
        <v>0</v>
      </c>
      <c r="AK1344" s="34">
        <f>IFERROR(VLOOKUP($H1344,#REF!,11,FALSE),0)</f>
        <v>0</v>
      </c>
      <c r="AL1344" s="42">
        <f>IFERROR(VLOOKUP($H1344,#REF!,12,FALSE),0)</f>
        <v>0</v>
      </c>
      <c r="AM1344" s="34">
        <f>IFERROR(VLOOKUP($H1344,#REF!,10,FALSE),0)</f>
        <v>0</v>
      </c>
      <c r="AN1344" s="34">
        <f>IFERROR(VLOOKUP($H1344,#REF!,11,FALSE),0)</f>
        <v>0</v>
      </c>
      <c r="AO1344" s="42">
        <f>IFERROR(VLOOKUP($H1344,#REF!,12,FALSE),0)</f>
        <v>0</v>
      </c>
      <c r="AP1344" s="34">
        <f>IFERROR(VLOOKUP($H1344,#REF!,10,FALSE),0)</f>
        <v>0</v>
      </c>
      <c r="AQ1344" s="34">
        <f>IFERROR(VLOOKUP($H1344,#REF!,11,FALSE),0)</f>
        <v>0</v>
      </c>
      <c r="AR1344" s="42">
        <f>IFERROR(VLOOKUP($H1344,#REF!,12,FALSE),0)</f>
        <v>0</v>
      </c>
      <c r="AS1344" s="34">
        <f>IFERROR(VLOOKUP($H1344,#REF!,13,FALSE),0)</f>
        <v>0</v>
      </c>
      <c r="AT1344" s="34">
        <f>IFERROR(VLOOKUP($H1344,#REF!,14,FALSE),0)</f>
        <v>0</v>
      </c>
      <c r="AU1344" s="42">
        <f>IFERROR(VLOOKUP($H1344,#REF!,15,FALSE),0)</f>
        <v>0</v>
      </c>
      <c r="AV1344" s="34">
        <f>IFERROR(VLOOKUP($H1344,#REF!,15,FALSE),0)</f>
        <v>0</v>
      </c>
      <c r="AW1344" s="34">
        <f>IFERROR(VLOOKUP($H1344,#REF!,16,FALSE),0)</f>
        <v>0</v>
      </c>
      <c r="AX1344" s="42">
        <f>IFERROR(VLOOKUP($H1344,#REF!,17,FALSE),0)</f>
        <v>0</v>
      </c>
    </row>
    <row r="1345" spans="1:50" x14ac:dyDescent="0.3">
      <c r="A1345" s="33" t="str">
        <f t="shared" si="80"/>
        <v>0</v>
      </c>
      <c r="B1345" s="33">
        <f>+'R&amp;E EXPORT'!B1320</f>
        <v>0</v>
      </c>
      <c r="C1345" t="str">
        <f>IFERROR(VLOOKUP(A1345,'MCSJ Export'!A:C,3,FALSE),"")</f>
        <v/>
      </c>
      <c r="D1345" s="37">
        <f t="shared" ca="1" si="81"/>
        <v>0</v>
      </c>
      <c r="E1345" s="37">
        <f t="shared" ca="1" si="82"/>
        <v>0</v>
      </c>
      <c r="F1345" s="37">
        <f t="shared" ca="1" si="83"/>
        <v>0</v>
      </c>
      <c r="G1345" s="37"/>
      <c r="H1345" s="33">
        <f>+'R&amp;E EXPORT'!A1320</f>
        <v>0</v>
      </c>
      <c r="I1345" s="34">
        <f>IFERROR(VLOOKUP($H1345,'Gen F Rev'!$A:$M,15,FALSE),0)</f>
        <v>0</v>
      </c>
      <c r="J1345" s="34">
        <f>IFERROR(VLOOKUP($H1345,'Gen F Rev'!$A:$M,16,FALSE),0)</f>
        <v>0</v>
      </c>
      <c r="K1345" s="42">
        <f>IFERROR(VLOOKUP($H1345,'Gen F Rev'!$A:$M,17,FALSE),0)</f>
        <v>0</v>
      </c>
      <c r="L1345" s="34">
        <f>IFERROR(VLOOKUP($H1345,'Gen F Exp'!$A:$E,15,FALSE),0)</f>
        <v>0</v>
      </c>
      <c r="M1345" s="34">
        <f>IFERROR(VLOOKUP($H1345,'Gen F Exp'!$A:$E,16,FALSE),0)</f>
        <v>0</v>
      </c>
      <c r="N1345" s="42">
        <f>IFERROR(VLOOKUP($H1345,'Gen F Exp'!$A:$E,17,FALSE),0)</f>
        <v>0</v>
      </c>
      <c r="O1345" s="34">
        <f>IFERROR(VLOOKUP($H1345,'Water F Rev'!$A:$L,15,FALSE),0)</f>
        <v>0</v>
      </c>
      <c r="P1345" s="34">
        <f>IFERROR(VLOOKUP($H1345,'Water F Rev'!$A:$L,16,FALSE),0)</f>
        <v>0</v>
      </c>
      <c r="Q1345" s="42">
        <f>IFERROR(VLOOKUP($H1345,'Water F Rev'!$A:$L,17,FALSE),0)</f>
        <v>0</v>
      </c>
      <c r="R1345" s="34">
        <f>IFERROR(VLOOKUP($H1345,'Water F Exp'!$A:$K,15,FALSE),0)</f>
        <v>0</v>
      </c>
      <c r="S1345" s="34">
        <f>IFERROR(VLOOKUP($H1345,'Water F Exp'!$A:$K,16,FALSE),0)</f>
        <v>0</v>
      </c>
      <c r="T1345" s="42">
        <f>IFERROR(VLOOKUP($H1345,'Water F Exp'!$A:$K,17,FALSE),0)</f>
        <v>0</v>
      </c>
      <c r="U1345" s="34">
        <f ca="1">IFERROR(VLOOKUP($H1345,'Sewer F Rev'!$A:$E,15,FALSE),0)</f>
        <v>0</v>
      </c>
      <c r="V1345" s="34">
        <f ca="1">IFERROR(VLOOKUP($H1345,'Sewer F Rev'!$A:$E,16,FALSE),0)</f>
        <v>0</v>
      </c>
      <c r="W1345" s="42">
        <f ca="1">IFERROR(VLOOKUP($H1345,'Sewer F Rev'!$A:$E,17,FALSE),0)</f>
        <v>0</v>
      </c>
      <c r="X1345" s="34">
        <f>IFERROR(VLOOKUP($H1345,'Sewer F Exp'!$A:$B,15,FALSE),0)</f>
        <v>0</v>
      </c>
      <c r="Y1345" s="34">
        <f>IFERROR(VLOOKUP($H1345,'Sewer F Exp'!$A:$B,16,FALSE),0)</f>
        <v>0</v>
      </c>
      <c r="Z1345" s="42">
        <f>IFERROR(VLOOKUP($H1345,'Sewer F Exp'!$A:$B,17,FALSE),0)</f>
        <v>0</v>
      </c>
      <c r="AA1345" s="34">
        <f>IFERROR(VLOOKUP($H1345,'Refuse F Rev'!$A:$E,15,FALSE),0)</f>
        <v>0</v>
      </c>
      <c r="AB1345" s="34">
        <f>IFERROR(VLOOKUP($H1345,'Refuse F Rev'!$A:$E,16,FALSE),0)</f>
        <v>0</v>
      </c>
      <c r="AC1345" s="42">
        <f>IFERROR(VLOOKUP($H1345,'Refuse F Rev'!$A:$E,17,FALSE),0)</f>
        <v>0</v>
      </c>
      <c r="AD1345" s="34">
        <f>IFERROR(VLOOKUP($H1345,'Refuse F Exp'!$A:$E,15,FALSE),0)</f>
        <v>0</v>
      </c>
      <c r="AE1345" s="34">
        <f>IFERROR(VLOOKUP($H1345,'Refuse F Exp'!$A:$E,16,FALSE),0)</f>
        <v>0</v>
      </c>
      <c r="AF1345" s="42">
        <f>IFERROR(VLOOKUP($H1345,'Refuse F Exp'!$A:$E,17,FALSE),0)</f>
        <v>0</v>
      </c>
      <c r="AG1345" s="34">
        <f>IFERROR(VLOOKUP($H1345,#REF!,10,FALSE),0)</f>
        <v>0</v>
      </c>
      <c r="AH1345" s="34">
        <f>IFERROR(VLOOKUP($H1345,#REF!,11,FALSE),0)</f>
        <v>0</v>
      </c>
      <c r="AI1345" s="42">
        <f>IFERROR(VLOOKUP($H1345,#REF!,12,FALSE),0)</f>
        <v>0</v>
      </c>
      <c r="AJ1345" s="34">
        <f>IFERROR(VLOOKUP($H1345,#REF!,10,FALSE),0)</f>
        <v>0</v>
      </c>
      <c r="AK1345" s="34">
        <f>IFERROR(VLOOKUP($H1345,#REF!,11,FALSE),0)</f>
        <v>0</v>
      </c>
      <c r="AL1345" s="42">
        <f>IFERROR(VLOOKUP($H1345,#REF!,12,FALSE),0)</f>
        <v>0</v>
      </c>
      <c r="AM1345" s="34">
        <f>IFERROR(VLOOKUP($H1345,#REF!,10,FALSE),0)</f>
        <v>0</v>
      </c>
      <c r="AN1345" s="34">
        <f>IFERROR(VLOOKUP($H1345,#REF!,11,FALSE),0)</f>
        <v>0</v>
      </c>
      <c r="AO1345" s="42">
        <f>IFERROR(VLOOKUP($H1345,#REF!,12,FALSE),0)</f>
        <v>0</v>
      </c>
      <c r="AP1345" s="34">
        <f>IFERROR(VLOOKUP($H1345,#REF!,10,FALSE),0)</f>
        <v>0</v>
      </c>
      <c r="AQ1345" s="34">
        <f>IFERROR(VLOOKUP($H1345,#REF!,11,FALSE),0)</f>
        <v>0</v>
      </c>
      <c r="AR1345" s="42">
        <f>IFERROR(VLOOKUP($H1345,#REF!,12,FALSE),0)</f>
        <v>0</v>
      </c>
      <c r="AS1345" s="34">
        <f>IFERROR(VLOOKUP($H1345,#REF!,13,FALSE),0)</f>
        <v>0</v>
      </c>
      <c r="AT1345" s="34">
        <f>IFERROR(VLOOKUP($H1345,#REF!,14,FALSE),0)</f>
        <v>0</v>
      </c>
      <c r="AU1345" s="42">
        <f>IFERROR(VLOOKUP($H1345,#REF!,15,FALSE),0)</f>
        <v>0</v>
      </c>
      <c r="AV1345" s="34">
        <f>IFERROR(VLOOKUP($H1345,#REF!,15,FALSE),0)</f>
        <v>0</v>
      </c>
      <c r="AW1345" s="34">
        <f>IFERROR(VLOOKUP($H1345,#REF!,16,FALSE),0)</f>
        <v>0</v>
      </c>
      <c r="AX1345" s="42">
        <f>IFERROR(VLOOKUP($H1345,#REF!,17,FALSE),0)</f>
        <v>0</v>
      </c>
    </row>
    <row r="1346" spans="1:50" x14ac:dyDescent="0.3">
      <c r="A1346" s="33" t="str">
        <f t="shared" si="80"/>
        <v>0</v>
      </c>
      <c r="B1346" s="33">
        <f>+'R&amp;E EXPORT'!B1321</f>
        <v>0</v>
      </c>
      <c r="C1346" t="str">
        <f>IFERROR(VLOOKUP(A1346,'MCSJ Export'!A:C,3,FALSE),"")</f>
        <v/>
      </c>
      <c r="D1346" s="37">
        <f t="shared" ca="1" si="81"/>
        <v>0</v>
      </c>
      <c r="E1346" s="37">
        <f t="shared" ca="1" si="82"/>
        <v>0</v>
      </c>
      <c r="F1346" s="37">
        <f t="shared" ca="1" si="83"/>
        <v>0</v>
      </c>
      <c r="G1346" s="37"/>
      <c r="H1346" s="33">
        <f>+'R&amp;E EXPORT'!A1321</f>
        <v>0</v>
      </c>
      <c r="I1346" s="34">
        <f>IFERROR(VLOOKUP($H1346,'Gen F Rev'!$A:$M,15,FALSE),0)</f>
        <v>0</v>
      </c>
      <c r="J1346" s="34">
        <f>IFERROR(VLOOKUP($H1346,'Gen F Rev'!$A:$M,16,FALSE),0)</f>
        <v>0</v>
      </c>
      <c r="K1346" s="42">
        <f>IFERROR(VLOOKUP($H1346,'Gen F Rev'!$A:$M,17,FALSE),0)</f>
        <v>0</v>
      </c>
      <c r="L1346" s="34">
        <f>IFERROR(VLOOKUP($H1346,'Gen F Exp'!$A:$E,15,FALSE),0)</f>
        <v>0</v>
      </c>
      <c r="M1346" s="34">
        <f>IFERROR(VLOOKUP($H1346,'Gen F Exp'!$A:$E,16,FALSE),0)</f>
        <v>0</v>
      </c>
      <c r="N1346" s="42">
        <f>IFERROR(VLOOKUP($H1346,'Gen F Exp'!$A:$E,17,FALSE),0)</f>
        <v>0</v>
      </c>
      <c r="O1346" s="34">
        <f>IFERROR(VLOOKUP($H1346,'Water F Rev'!$A:$L,15,FALSE),0)</f>
        <v>0</v>
      </c>
      <c r="P1346" s="34">
        <f>IFERROR(VLOOKUP($H1346,'Water F Rev'!$A:$L,16,FALSE),0)</f>
        <v>0</v>
      </c>
      <c r="Q1346" s="42">
        <f>IFERROR(VLOOKUP($H1346,'Water F Rev'!$A:$L,17,FALSE),0)</f>
        <v>0</v>
      </c>
      <c r="R1346" s="34">
        <f>IFERROR(VLOOKUP($H1346,'Water F Exp'!$A:$K,15,FALSE),0)</f>
        <v>0</v>
      </c>
      <c r="S1346" s="34">
        <f>IFERROR(VLOOKUP($H1346,'Water F Exp'!$A:$K,16,FALSE),0)</f>
        <v>0</v>
      </c>
      <c r="T1346" s="42">
        <f>IFERROR(VLOOKUP($H1346,'Water F Exp'!$A:$K,17,FALSE),0)</f>
        <v>0</v>
      </c>
      <c r="U1346" s="34">
        <f ca="1">IFERROR(VLOOKUP($H1346,'Sewer F Rev'!$A:$E,15,FALSE),0)</f>
        <v>0</v>
      </c>
      <c r="V1346" s="34">
        <f ca="1">IFERROR(VLOOKUP($H1346,'Sewer F Rev'!$A:$E,16,FALSE),0)</f>
        <v>0</v>
      </c>
      <c r="W1346" s="42">
        <f ca="1">IFERROR(VLOOKUP($H1346,'Sewer F Rev'!$A:$E,17,FALSE),0)</f>
        <v>0</v>
      </c>
      <c r="X1346" s="34">
        <f>IFERROR(VLOOKUP($H1346,'Sewer F Exp'!$A:$B,15,FALSE),0)</f>
        <v>0</v>
      </c>
      <c r="Y1346" s="34">
        <f>IFERROR(VLOOKUP($H1346,'Sewer F Exp'!$A:$B,16,FALSE),0)</f>
        <v>0</v>
      </c>
      <c r="Z1346" s="42">
        <f>IFERROR(VLOOKUP($H1346,'Sewer F Exp'!$A:$B,17,FALSE),0)</f>
        <v>0</v>
      </c>
      <c r="AA1346" s="34">
        <f>IFERROR(VLOOKUP($H1346,'Refuse F Rev'!$A:$E,15,FALSE),0)</f>
        <v>0</v>
      </c>
      <c r="AB1346" s="34">
        <f>IFERROR(VLOOKUP($H1346,'Refuse F Rev'!$A:$E,16,FALSE),0)</f>
        <v>0</v>
      </c>
      <c r="AC1346" s="42">
        <f>IFERROR(VLOOKUP($H1346,'Refuse F Rev'!$A:$E,17,FALSE),0)</f>
        <v>0</v>
      </c>
      <c r="AD1346" s="34">
        <f>IFERROR(VLOOKUP($H1346,'Refuse F Exp'!$A:$E,15,FALSE),0)</f>
        <v>0</v>
      </c>
      <c r="AE1346" s="34">
        <f>IFERROR(VLOOKUP($H1346,'Refuse F Exp'!$A:$E,16,FALSE),0)</f>
        <v>0</v>
      </c>
      <c r="AF1346" s="42">
        <f>IFERROR(VLOOKUP($H1346,'Refuse F Exp'!$A:$E,17,FALSE),0)</f>
        <v>0</v>
      </c>
      <c r="AG1346" s="34">
        <f>IFERROR(VLOOKUP($H1346,#REF!,10,FALSE),0)</f>
        <v>0</v>
      </c>
      <c r="AH1346" s="34">
        <f>IFERROR(VLOOKUP($H1346,#REF!,11,FALSE),0)</f>
        <v>0</v>
      </c>
      <c r="AI1346" s="42">
        <f>IFERROR(VLOOKUP($H1346,#REF!,12,FALSE),0)</f>
        <v>0</v>
      </c>
      <c r="AJ1346" s="34">
        <f>IFERROR(VLOOKUP($H1346,#REF!,10,FALSE),0)</f>
        <v>0</v>
      </c>
      <c r="AK1346" s="34">
        <f>IFERROR(VLOOKUP($H1346,#REF!,11,FALSE),0)</f>
        <v>0</v>
      </c>
      <c r="AL1346" s="42">
        <f>IFERROR(VLOOKUP($H1346,#REF!,12,FALSE),0)</f>
        <v>0</v>
      </c>
      <c r="AM1346" s="34">
        <f>IFERROR(VLOOKUP($H1346,#REF!,10,FALSE),0)</f>
        <v>0</v>
      </c>
      <c r="AN1346" s="34">
        <f>IFERROR(VLOOKUP($H1346,#REF!,11,FALSE),0)</f>
        <v>0</v>
      </c>
      <c r="AO1346" s="42">
        <f>IFERROR(VLOOKUP($H1346,#REF!,12,FALSE),0)</f>
        <v>0</v>
      </c>
      <c r="AP1346" s="34">
        <f>IFERROR(VLOOKUP($H1346,#REF!,10,FALSE),0)</f>
        <v>0</v>
      </c>
      <c r="AQ1346" s="34">
        <f>IFERROR(VLOOKUP($H1346,#REF!,11,FALSE),0)</f>
        <v>0</v>
      </c>
      <c r="AR1346" s="42">
        <f>IFERROR(VLOOKUP($H1346,#REF!,12,FALSE),0)</f>
        <v>0</v>
      </c>
      <c r="AS1346" s="34">
        <f>IFERROR(VLOOKUP($H1346,#REF!,13,FALSE),0)</f>
        <v>0</v>
      </c>
      <c r="AT1346" s="34">
        <f>IFERROR(VLOOKUP($H1346,#REF!,14,FALSE),0)</f>
        <v>0</v>
      </c>
      <c r="AU1346" s="42">
        <f>IFERROR(VLOOKUP($H1346,#REF!,15,FALSE),0)</f>
        <v>0</v>
      </c>
      <c r="AV1346" s="34">
        <f>IFERROR(VLOOKUP($H1346,#REF!,15,FALSE),0)</f>
        <v>0</v>
      </c>
      <c r="AW1346" s="34">
        <f>IFERROR(VLOOKUP($H1346,#REF!,16,FALSE),0)</f>
        <v>0</v>
      </c>
      <c r="AX1346" s="42">
        <f>IFERROR(VLOOKUP($H1346,#REF!,17,FALSE),0)</f>
        <v>0</v>
      </c>
    </row>
    <row r="1347" spans="1:50" x14ac:dyDescent="0.3">
      <c r="A1347" s="33" t="str">
        <f t="shared" si="80"/>
        <v>0</v>
      </c>
      <c r="B1347" s="33">
        <f>+'R&amp;E EXPORT'!B1322</f>
        <v>0</v>
      </c>
      <c r="C1347" t="str">
        <f>IFERROR(VLOOKUP(A1347,'MCSJ Export'!A:C,3,FALSE),"")</f>
        <v/>
      </c>
      <c r="D1347" s="37">
        <f t="shared" ca="1" si="81"/>
        <v>0</v>
      </c>
      <c r="E1347" s="37">
        <f t="shared" ca="1" si="82"/>
        <v>0</v>
      </c>
      <c r="F1347" s="37">
        <f t="shared" ca="1" si="83"/>
        <v>0</v>
      </c>
      <c r="G1347" s="37"/>
      <c r="H1347" s="33">
        <f>+'R&amp;E EXPORT'!A1322</f>
        <v>0</v>
      </c>
      <c r="I1347" s="34">
        <f>IFERROR(VLOOKUP($H1347,'Gen F Rev'!$A:$M,15,FALSE),0)</f>
        <v>0</v>
      </c>
      <c r="J1347" s="34">
        <f>IFERROR(VLOOKUP($H1347,'Gen F Rev'!$A:$M,16,FALSE),0)</f>
        <v>0</v>
      </c>
      <c r="K1347" s="42">
        <f>IFERROR(VLOOKUP($H1347,'Gen F Rev'!$A:$M,17,FALSE),0)</f>
        <v>0</v>
      </c>
      <c r="L1347" s="34">
        <f>IFERROR(VLOOKUP($H1347,'Gen F Exp'!$A:$E,15,FALSE),0)</f>
        <v>0</v>
      </c>
      <c r="M1347" s="34">
        <f>IFERROR(VLOOKUP($H1347,'Gen F Exp'!$A:$E,16,FALSE),0)</f>
        <v>0</v>
      </c>
      <c r="N1347" s="42">
        <f>IFERROR(VLOOKUP($H1347,'Gen F Exp'!$A:$E,17,FALSE),0)</f>
        <v>0</v>
      </c>
      <c r="O1347" s="34">
        <f>IFERROR(VLOOKUP($H1347,'Water F Rev'!$A:$L,15,FALSE),0)</f>
        <v>0</v>
      </c>
      <c r="P1347" s="34">
        <f>IFERROR(VLOOKUP($H1347,'Water F Rev'!$A:$L,16,FALSE),0)</f>
        <v>0</v>
      </c>
      <c r="Q1347" s="42">
        <f>IFERROR(VLOOKUP($H1347,'Water F Rev'!$A:$L,17,FALSE),0)</f>
        <v>0</v>
      </c>
      <c r="R1347" s="34">
        <f>IFERROR(VLOOKUP($H1347,'Water F Exp'!$A:$K,15,FALSE),0)</f>
        <v>0</v>
      </c>
      <c r="S1347" s="34">
        <f>IFERROR(VLOOKUP($H1347,'Water F Exp'!$A:$K,16,FALSE),0)</f>
        <v>0</v>
      </c>
      <c r="T1347" s="42">
        <f>IFERROR(VLOOKUP($H1347,'Water F Exp'!$A:$K,17,FALSE),0)</f>
        <v>0</v>
      </c>
      <c r="U1347" s="34">
        <f ca="1">IFERROR(VLOOKUP($H1347,'Sewer F Rev'!$A:$E,15,FALSE),0)</f>
        <v>0</v>
      </c>
      <c r="V1347" s="34">
        <f ca="1">IFERROR(VLOOKUP($H1347,'Sewer F Rev'!$A:$E,16,FALSE),0)</f>
        <v>0</v>
      </c>
      <c r="W1347" s="42">
        <f ca="1">IFERROR(VLOOKUP($H1347,'Sewer F Rev'!$A:$E,17,FALSE),0)</f>
        <v>0</v>
      </c>
      <c r="X1347" s="34">
        <f>IFERROR(VLOOKUP($H1347,'Sewer F Exp'!$A:$B,15,FALSE),0)</f>
        <v>0</v>
      </c>
      <c r="Y1347" s="34">
        <f>IFERROR(VLOOKUP($H1347,'Sewer F Exp'!$A:$B,16,FALSE),0)</f>
        <v>0</v>
      </c>
      <c r="Z1347" s="42">
        <f>IFERROR(VLOOKUP($H1347,'Sewer F Exp'!$A:$B,17,FALSE),0)</f>
        <v>0</v>
      </c>
      <c r="AA1347" s="34">
        <f>IFERROR(VLOOKUP($H1347,'Refuse F Rev'!$A:$E,15,FALSE),0)</f>
        <v>0</v>
      </c>
      <c r="AB1347" s="34">
        <f>IFERROR(VLOOKUP($H1347,'Refuse F Rev'!$A:$E,16,FALSE),0)</f>
        <v>0</v>
      </c>
      <c r="AC1347" s="42">
        <f>IFERROR(VLOOKUP($H1347,'Refuse F Rev'!$A:$E,17,FALSE),0)</f>
        <v>0</v>
      </c>
      <c r="AD1347" s="34">
        <f>IFERROR(VLOOKUP($H1347,'Refuse F Exp'!$A:$E,15,FALSE),0)</f>
        <v>0</v>
      </c>
      <c r="AE1347" s="34">
        <f>IFERROR(VLOOKUP($H1347,'Refuse F Exp'!$A:$E,16,FALSE),0)</f>
        <v>0</v>
      </c>
      <c r="AF1347" s="42">
        <f>IFERROR(VLOOKUP($H1347,'Refuse F Exp'!$A:$E,17,FALSE),0)</f>
        <v>0</v>
      </c>
      <c r="AG1347" s="34">
        <f>IFERROR(VLOOKUP($H1347,#REF!,10,FALSE),0)</f>
        <v>0</v>
      </c>
      <c r="AH1347" s="34">
        <f>IFERROR(VLOOKUP($H1347,#REF!,11,FALSE),0)</f>
        <v>0</v>
      </c>
      <c r="AI1347" s="42">
        <f>IFERROR(VLOOKUP($H1347,#REF!,12,FALSE),0)</f>
        <v>0</v>
      </c>
      <c r="AJ1347" s="34">
        <f>IFERROR(VLOOKUP($H1347,#REF!,10,FALSE),0)</f>
        <v>0</v>
      </c>
      <c r="AK1347" s="34">
        <f>IFERROR(VLOOKUP($H1347,#REF!,11,FALSE),0)</f>
        <v>0</v>
      </c>
      <c r="AL1347" s="42">
        <f>IFERROR(VLOOKUP($H1347,#REF!,12,FALSE),0)</f>
        <v>0</v>
      </c>
      <c r="AM1347" s="34">
        <f>IFERROR(VLOOKUP($H1347,#REF!,10,FALSE),0)</f>
        <v>0</v>
      </c>
      <c r="AN1347" s="34">
        <f>IFERROR(VLOOKUP($H1347,#REF!,11,FALSE),0)</f>
        <v>0</v>
      </c>
      <c r="AO1347" s="42">
        <f>IFERROR(VLOOKUP($H1347,#REF!,12,FALSE),0)</f>
        <v>0</v>
      </c>
      <c r="AP1347" s="34">
        <f>IFERROR(VLOOKUP($H1347,#REF!,10,FALSE),0)</f>
        <v>0</v>
      </c>
      <c r="AQ1347" s="34">
        <f>IFERROR(VLOOKUP($H1347,#REF!,11,FALSE),0)</f>
        <v>0</v>
      </c>
      <c r="AR1347" s="42">
        <f>IFERROR(VLOOKUP($H1347,#REF!,12,FALSE),0)</f>
        <v>0</v>
      </c>
      <c r="AS1347" s="34">
        <f>IFERROR(VLOOKUP($H1347,#REF!,13,FALSE),0)</f>
        <v>0</v>
      </c>
      <c r="AT1347" s="34">
        <f>IFERROR(VLOOKUP($H1347,#REF!,14,FALSE),0)</f>
        <v>0</v>
      </c>
      <c r="AU1347" s="42">
        <f>IFERROR(VLOOKUP($H1347,#REF!,15,FALSE),0)</f>
        <v>0</v>
      </c>
      <c r="AV1347" s="34">
        <f>IFERROR(VLOOKUP($H1347,#REF!,15,FALSE),0)</f>
        <v>0</v>
      </c>
      <c r="AW1347" s="34">
        <f>IFERROR(VLOOKUP($H1347,#REF!,16,FALSE),0)</f>
        <v>0</v>
      </c>
      <c r="AX1347" s="42">
        <f>IFERROR(VLOOKUP($H1347,#REF!,17,FALSE),0)</f>
        <v>0</v>
      </c>
    </row>
    <row r="1348" spans="1:50" x14ac:dyDescent="0.3">
      <c r="A1348" s="33" t="str">
        <f t="shared" ref="A1348:A1411" si="84">+TRIM(H1348)</f>
        <v>0</v>
      </c>
      <c r="B1348" s="33">
        <f>+'R&amp;E EXPORT'!B1323</f>
        <v>0</v>
      </c>
      <c r="C1348" t="str">
        <f>IFERROR(VLOOKUP(A1348,'MCSJ Export'!A:C,3,FALSE),"")</f>
        <v/>
      </c>
      <c r="D1348" s="37">
        <f t="shared" ref="D1348:D1411" ca="1" si="85">+I1348+L1348+O1348+R1348+U1348+X1348+AA1348+AD1348+AG1348+AJ1348+AM1348+AP1348+AS1348+AV1348</f>
        <v>0</v>
      </c>
      <c r="E1348" s="37">
        <f t="shared" ref="E1348:E1411" ca="1" si="86">+J1348+M1348+P1348+S1348+V1348+Y1348+AB1348+AE1348+AH1348+AK1348+AN1348+AQ1348+AT1348+AW1348</f>
        <v>0</v>
      </c>
      <c r="F1348" s="37">
        <f t="shared" ref="F1348:F1411" ca="1" si="87">+K1348+N1348+Q1348+T1348+W1348+Z1348+AC1348+AF1348+AI1348+AL1348+AO1348+AR1348+AU1348+AX1348</f>
        <v>0</v>
      </c>
      <c r="G1348" s="37"/>
      <c r="H1348" s="33">
        <f>+'R&amp;E EXPORT'!A1323</f>
        <v>0</v>
      </c>
      <c r="I1348" s="34">
        <f>IFERROR(VLOOKUP($H1348,'Gen F Rev'!$A:$M,15,FALSE),0)</f>
        <v>0</v>
      </c>
      <c r="J1348" s="34">
        <f>IFERROR(VLOOKUP($H1348,'Gen F Rev'!$A:$M,16,FALSE),0)</f>
        <v>0</v>
      </c>
      <c r="K1348" s="42">
        <f>IFERROR(VLOOKUP($H1348,'Gen F Rev'!$A:$M,17,FALSE),0)</f>
        <v>0</v>
      </c>
      <c r="L1348" s="34">
        <f>IFERROR(VLOOKUP($H1348,'Gen F Exp'!$A:$E,15,FALSE),0)</f>
        <v>0</v>
      </c>
      <c r="M1348" s="34">
        <f>IFERROR(VLOOKUP($H1348,'Gen F Exp'!$A:$E,16,FALSE),0)</f>
        <v>0</v>
      </c>
      <c r="N1348" s="42">
        <f>IFERROR(VLOOKUP($H1348,'Gen F Exp'!$A:$E,17,FALSE),0)</f>
        <v>0</v>
      </c>
      <c r="O1348" s="34">
        <f>IFERROR(VLOOKUP($H1348,'Water F Rev'!$A:$L,15,FALSE),0)</f>
        <v>0</v>
      </c>
      <c r="P1348" s="34">
        <f>IFERROR(VLOOKUP($H1348,'Water F Rev'!$A:$L,16,FALSE),0)</f>
        <v>0</v>
      </c>
      <c r="Q1348" s="42">
        <f>IFERROR(VLOOKUP($H1348,'Water F Rev'!$A:$L,17,FALSE),0)</f>
        <v>0</v>
      </c>
      <c r="R1348" s="34">
        <f>IFERROR(VLOOKUP($H1348,'Water F Exp'!$A:$K,15,FALSE),0)</f>
        <v>0</v>
      </c>
      <c r="S1348" s="34">
        <f>IFERROR(VLOOKUP($H1348,'Water F Exp'!$A:$K,16,FALSE),0)</f>
        <v>0</v>
      </c>
      <c r="T1348" s="42">
        <f>IFERROR(VLOOKUP($H1348,'Water F Exp'!$A:$K,17,FALSE),0)</f>
        <v>0</v>
      </c>
      <c r="U1348" s="34">
        <f ca="1">IFERROR(VLOOKUP($H1348,'Sewer F Rev'!$A:$E,15,FALSE),0)</f>
        <v>0</v>
      </c>
      <c r="V1348" s="34">
        <f ca="1">IFERROR(VLOOKUP($H1348,'Sewer F Rev'!$A:$E,16,FALSE),0)</f>
        <v>0</v>
      </c>
      <c r="W1348" s="42">
        <f ca="1">IFERROR(VLOOKUP($H1348,'Sewer F Rev'!$A:$E,17,FALSE),0)</f>
        <v>0</v>
      </c>
      <c r="X1348" s="34">
        <f>IFERROR(VLOOKUP($H1348,'Sewer F Exp'!$A:$B,15,FALSE),0)</f>
        <v>0</v>
      </c>
      <c r="Y1348" s="34">
        <f>IFERROR(VLOOKUP($H1348,'Sewer F Exp'!$A:$B,16,FALSE),0)</f>
        <v>0</v>
      </c>
      <c r="Z1348" s="42">
        <f>IFERROR(VLOOKUP($H1348,'Sewer F Exp'!$A:$B,17,FALSE),0)</f>
        <v>0</v>
      </c>
      <c r="AA1348" s="34">
        <f>IFERROR(VLOOKUP($H1348,'Refuse F Rev'!$A:$E,15,FALSE),0)</f>
        <v>0</v>
      </c>
      <c r="AB1348" s="34">
        <f>IFERROR(VLOOKUP($H1348,'Refuse F Rev'!$A:$E,16,FALSE),0)</f>
        <v>0</v>
      </c>
      <c r="AC1348" s="42">
        <f>IFERROR(VLOOKUP($H1348,'Refuse F Rev'!$A:$E,17,FALSE),0)</f>
        <v>0</v>
      </c>
      <c r="AD1348" s="34">
        <f>IFERROR(VLOOKUP($H1348,'Refuse F Exp'!$A:$E,15,FALSE),0)</f>
        <v>0</v>
      </c>
      <c r="AE1348" s="34">
        <f>IFERROR(VLOOKUP($H1348,'Refuse F Exp'!$A:$E,16,FALSE),0)</f>
        <v>0</v>
      </c>
      <c r="AF1348" s="42">
        <f>IFERROR(VLOOKUP($H1348,'Refuse F Exp'!$A:$E,17,FALSE),0)</f>
        <v>0</v>
      </c>
      <c r="AG1348" s="34">
        <f>IFERROR(VLOOKUP($H1348,#REF!,10,FALSE),0)</f>
        <v>0</v>
      </c>
      <c r="AH1348" s="34">
        <f>IFERROR(VLOOKUP($H1348,#REF!,11,FALSE),0)</f>
        <v>0</v>
      </c>
      <c r="AI1348" s="42">
        <f>IFERROR(VLOOKUP($H1348,#REF!,12,FALSE),0)</f>
        <v>0</v>
      </c>
      <c r="AJ1348" s="34">
        <f>IFERROR(VLOOKUP($H1348,#REF!,10,FALSE),0)</f>
        <v>0</v>
      </c>
      <c r="AK1348" s="34">
        <f>IFERROR(VLOOKUP($H1348,#REF!,11,FALSE),0)</f>
        <v>0</v>
      </c>
      <c r="AL1348" s="42">
        <f>IFERROR(VLOOKUP($H1348,#REF!,12,FALSE),0)</f>
        <v>0</v>
      </c>
      <c r="AM1348" s="34">
        <f>IFERROR(VLOOKUP($H1348,#REF!,10,FALSE),0)</f>
        <v>0</v>
      </c>
      <c r="AN1348" s="34">
        <f>IFERROR(VLOOKUP($H1348,#REF!,11,FALSE),0)</f>
        <v>0</v>
      </c>
      <c r="AO1348" s="42">
        <f>IFERROR(VLOOKUP($H1348,#REF!,12,FALSE),0)</f>
        <v>0</v>
      </c>
      <c r="AP1348" s="34">
        <f>IFERROR(VLOOKUP($H1348,#REF!,10,FALSE),0)</f>
        <v>0</v>
      </c>
      <c r="AQ1348" s="34">
        <f>IFERROR(VLOOKUP($H1348,#REF!,11,FALSE),0)</f>
        <v>0</v>
      </c>
      <c r="AR1348" s="42">
        <f>IFERROR(VLOOKUP($H1348,#REF!,12,FALSE),0)</f>
        <v>0</v>
      </c>
      <c r="AS1348" s="34">
        <f>IFERROR(VLOOKUP($H1348,#REF!,13,FALSE),0)</f>
        <v>0</v>
      </c>
      <c r="AT1348" s="34">
        <f>IFERROR(VLOOKUP($H1348,#REF!,14,FALSE),0)</f>
        <v>0</v>
      </c>
      <c r="AU1348" s="42">
        <f>IFERROR(VLOOKUP($H1348,#REF!,15,FALSE),0)</f>
        <v>0</v>
      </c>
      <c r="AV1348" s="34">
        <f>IFERROR(VLOOKUP($H1348,#REF!,15,FALSE),0)</f>
        <v>0</v>
      </c>
      <c r="AW1348" s="34">
        <f>IFERROR(VLOOKUP($H1348,#REF!,16,FALSE),0)</f>
        <v>0</v>
      </c>
      <c r="AX1348" s="42">
        <f>IFERROR(VLOOKUP($H1348,#REF!,17,FALSE),0)</f>
        <v>0</v>
      </c>
    </row>
    <row r="1349" spans="1:50" x14ac:dyDescent="0.3">
      <c r="A1349" s="33" t="str">
        <f t="shared" si="84"/>
        <v>0</v>
      </c>
      <c r="B1349" s="33">
        <f>+'R&amp;E EXPORT'!B1324</f>
        <v>0</v>
      </c>
      <c r="C1349" t="str">
        <f>IFERROR(VLOOKUP(A1349,'MCSJ Export'!A:C,3,FALSE),"")</f>
        <v/>
      </c>
      <c r="D1349" s="37">
        <f t="shared" ca="1" si="85"/>
        <v>0</v>
      </c>
      <c r="E1349" s="37">
        <f t="shared" ca="1" si="86"/>
        <v>0</v>
      </c>
      <c r="F1349" s="37">
        <f t="shared" ca="1" si="87"/>
        <v>0</v>
      </c>
      <c r="G1349" s="37"/>
      <c r="H1349" s="33">
        <f>+'R&amp;E EXPORT'!A1324</f>
        <v>0</v>
      </c>
      <c r="I1349" s="34">
        <f>IFERROR(VLOOKUP($H1349,'Gen F Rev'!$A:$M,15,FALSE),0)</f>
        <v>0</v>
      </c>
      <c r="J1349" s="34">
        <f>IFERROR(VLOOKUP($H1349,'Gen F Rev'!$A:$M,16,FALSE),0)</f>
        <v>0</v>
      </c>
      <c r="K1349" s="42">
        <f>IFERROR(VLOOKUP($H1349,'Gen F Rev'!$A:$M,17,FALSE),0)</f>
        <v>0</v>
      </c>
      <c r="L1349" s="34">
        <f>IFERROR(VLOOKUP($H1349,'Gen F Exp'!$A:$E,15,FALSE),0)</f>
        <v>0</v>
      </c>
      <c r="M1349" s="34">
        <f>IFERROR(VLOOKUP($H1349,'Gen F Exp'!$A:$E,16,FALSE),0)</f>
        <v>0</v>
      </c>
      <c r="N1349" s="42">
        <f>IFERROR(VLOOKUP($H1349,'Gen F Exp'!$A:$E,17,FALSE),0)</f>
        <v>0</v>
      </c>
      <c r="O1349" s="34">
        <f>IFERROR(VLOOKUP($H1349,'Water F Rev'!$A:$L,15,FALSE),0)</f>
        <v>0</v>
      </c>
      <c r="P1349" s="34">
        <f>IFERROR(VLOOKUP($H1349,'Water F Rev'!$A:$L,16,FALSE),0)</f>
        <v>0</v>
      </c>
      <c r="Q1349" s="42">
        <f>IFERROR(VLOOKUP($H1349,'Water F Rev'!$A:$L,17,FALSE),0)</f>
        <v>0</v>
      </c>
      <c r="R1349" s="34">
        <f>IFERROR(VLOOKUP($H1349,'Water F Exp'!$A:$K,15,FALSE),0)</f>
        <v>0</v>
      </c>
      <c r="S1349" s="34">
        <f>IFERROR(VLOOKUP($H1349,'Water F Exp'!$A:$K,16,FALSE),0)</f>
        <v>0</v>
      </c>
      <c r="T1349" s="42">
        <f>IFERROR(VLOOKUP($H1349,'Water F Exp'!$A:$K,17,FALSE),0)</f>
        <v>0</v>
      </c>
      <c r="U1349" s="34">
        <f ca="1">IFERROR(VLOOKUP($H1349,'Sewer F Rev'!$A:$E,15,FALSE),0)</f>
        <v>0</v>
      </c>
      <c r="V1349" s="34">
        <f ca="1">IFERROR(VLOOKUP($H1349,'Sewer F Rev'!$A:$E,16,FALSE),0)</f>
        <v>0</v>
      </c>
      <c r="W1349" s="42">
        <f ca="1">IFERROR(VLOOKUP($H1349,'Sewer F Rev'!$A:$E,17,FALSE),0)</f>
        <v>0</v>
      </c>
      <c r="X1349" s="34">
        <f>IFERROR(VLOOKUP($H1349,'Sewer F Exp'!$A:$B,15,FALSE),0)</f>
        <v>0</v>
      </c>
      <c r="Y1349" s="34">
        <f>IFERROR(VLOOKUP($H1349,'Sewer F Exp'!$A:$B,16,FALSE),0)</f>
        <v>0</v>
      </c>
      <c r="Z1349" s="42">
        <f>IFERROR(VLOOKUP($H1349,'Sewer F Exp'!$A:$B,17,FALSE),0)</f>
        <v>0</v>
      </c>
      <c r="AA1349" s="34">
        <f>IFERROR(VLOOKUP($H1349,'Refuse F Rev'!$A:$E,15,FALSE),0)</f>
        <v>0</v>
      </c>
      <c r="AB1349" s="34">
        <f>IFERROR(VLOOKUP($H1349,'Refuse F Rev'!$A:$E,16,FALSE),0)</f>
        <v>0</v>
      </c>
      <c r="AC1349" s="42">
        <f>IFERROR(VLOOKUP($H1349,'Refuse F Rev'!$A:$E,17,FALSE),0)</f>
        <v>0</v>
      </c>
      <c r="AD1349" s="34">
        <f>IFERROR(VLOOKUP($H1349,'Refuse F Exp'!$A:$E,15,FALSE),0)</f>
        <v>0</v>
      </c>
      <c r="AE1349" s="34">
        <f>IFERROR(VLOOKUP($H1349,'Refuse F Exp'!$A:$E,16,FALSE),0)</f>
        <v>0</v>
      </c>
      <c r="AF1349" s="42">
        <f>IFERROR(VLOOKUP($H1349,'Refuse F Exp'!$A:$E,17,FALSE),0)</f>
        <v>0</v>
      </c>
      <c r="AG1349" s="34">
        <f>IFERROR(VLOOKUP($H1349,#REF!,10,FALSE),0)</f>
        <v>0</v>
      </c>
      <c r="AH1349" s="34">
        <f>IFERROR(VLOOKUP($H1349,#REF!,11,FALSE),0)</f>
        <v>0</v>
      </c>
      <c r="AI1349" s="42">
        <f>IFERROR(VLOOKUP($H1349,#REF!,12,FALSE),0)</f>
        <v>0</v>
      </c>
      <c r="AJ1349" s="34">
        <f>IFERROR(VLOOKUP($H1349,#REF!,10,FALSE),0)</f>
        <v>0</v>
      </c>
      <c r="AK1349" s="34">
        <f>IFERROR(VLOOKUP($H1349,#REF!,11,FALSE),0)</f>
        <v>0</v>
      </c>
      <c r="AL1349" s="42">
        <f>IFERROR(VLOOKUP($H1349,#REF!,12,FALSE),0)</f>
        <v>0</v>
      </c>
      <c r="AM1349" s="34">
        <f>IFERROR(VLOOKUP($H1349,#REF!,10,FALSE),0)</f>
        <v>0</v>
      </c>
      <c r="AN1349" s="34">
        <f>IFERROR(VLOOKUP($H1349,#REF!,11,FALSE),0)</f>
        <v>0</v>
      </c>
      <c r="AO1349" s="42">
        <f>IFERROR(VLOOKUP($H1349,#REF!,12,FALSE),0)</f>
        <v>0</v>
      </c>
      <c r="AP1349" s="34">
        <f>IFERROR(VLOOKUP($H1349,#REF!,10,FALSE),0)</f>
        <v>0</v>
      </c>
      <c r="AQ1349" s="34">
        <f>IFERROR(VLOOKUP($H1349,#REF!,11,FALSE),0)</f>
        <v>0</v>
      </c>
      <c r="AR1349" s="42">
        <f>IFERROR(VLOOKUP($H1349,#REF!,12,FALSE),0)</f>
        <v>0</v>
      </c>
      <c r="AS1349" s="34">
        <f>IFERROR(VLOOKUP($H1349,#REF!,13,FALSE),0)</f>
        <v>0</v>
      </c>
      <c r="AT1349" s="34">
        <f>IFERROR(VLOOKUP($H1349,#REF!,14,FALSE),0)</f>
        <v>0</v>
      </c>
      <c r="AU1349" s="42">
        <f>IFERROR(VLOOKUP($H1349,#REF!,15,FALSE),0)</f>
        <v>0</v>
      </c>
      <c r="AV1349" s="34">
        <f>IFERROR(VLOOKUP($H1349,#REF!,15,FALSE),0)</f>
        <v>0</v>
      </c>
      <c r="AW1349" s="34">
        <f>IFERROR(VLOOKUP($H1349,#REF!,16,FALSE),0)</f>
        <v>0</v>
      </c>
      <c r="AX1349" s="42">
        <f>IFERROR(VLOOKUP($H1349,#REF!,17,FALSE),0)</f>
        <v>0</v>
      </c>
    </row>
    <row r="1350" spans="1:50" x14ac:dyDescent="0.3">
      <c r="A1350" s="33" t="str">
        <f t="shared" si="84"/>
        <v>0</v>
      </c>
      <c r="B1350" s="33">
        <f>+'R&amp;E EXPORT'!B1325</f>
        <v>0</v>
      </c>
      <c r="C1350" t="str">
        <f>IFERROR(VLOOKUP(A1350,'MCSJ Export'!A:C,3,FALSE),"")</f>
        <v/>
      </c>
      <c r="D1350" s="37">
        <f t="shared" ca="1" si="85"/>
        <v>0</v>
      </c>
      <c r="E1350" s="37">
        <f t="shared" ca="1" si="86"/>
        <v>0</v>
      </c>
      <c r="F1350" s="37">
        <f t="shared" ca="1" si="87"/>
        <v>0</v>
      </c>
      <c r="G1350" s="37"/>
      <c r="H1350" s="33">
        <f>+'R&amp;E EXPORT'!A1325</f>
        <v>0</v>
      </c>
      <c r="I1350" s="34">
        <f>IFERROR(VLOOKUP($H1350,'Gen F Rev'!$A:$M,15,FALSE),0)</f>
        <v>0</v>
      </c>
      <c r="J1350" s="34">
        <f>IFERROR(VLOOKUP($H1350,'Gen F Rev'!$A:$M,16,FALSE),0)</f>
        <v>0</v>
      </c>
      <c r="K1350" s="42">
        <f>IFERROR(VLOOKUP($H1350,'Gen F Rev'!$A:$M,17,FALSE),0)</f>
        <v>0</v>
      </c>
      <c r="L1350" s="34">
        <f>IFERROR(VLOOKUP($H1350,'Gen F Exp'!$A:$E,15,FALSE),0)</f>
        <v>0</v>
      </c>
      <c r="M1350" s="34">
        <f>IFERROR(VLOOKUP($H1350,'Gen F Exp'!$A:$E,16,FALSE),0)</f>
        <v>0</v>
      </c>
      <c r="N1350" s="42">
        <f>IFERROR(VLOOKUP($H1350,'Gen F Exp'!$A:$E,17,FALSE),0)</f>
        <v>0</v>
      </c>
      <c r="O1350" s="34">
        <f>IFERROR(VLOOKUP($H1350,'Water F Rev'!$A:$L,15,FALSE),0)</f>
        <v>0</v>
      </c>
      <c r="P1350" s="34">
        <f>IFERROR(VLOOKUP($H1350,'Water F Rev'!$A:$L,16,FALSE),0)</f>
        <v>0</v>
      </c>
      <c r="Q1350" s="42">
        <f>IFERROR(VLOOKUP($H1350,'Water F Rev'!$A:$L,17,FALSE),0)</f>
        <v>0</v>
      </c>
      <c r="R1350" s="34">
        <f>IFERROR(VLOOKUP($H1350,'Water F Exp'!$A:$K,15,FALSE),0)</f>
        <v>0</v>
      </c>
      <c r="S1350" s="34">
        <f>IFERROR(VLOOKUP($H1350,'Water F Exp'!$A:$K,16,FALSE),0)</f>
        <v>0</v>
      </c>
      <c r="T1350" s="42">
        <f>IFERROR(VLOOKUP($H1350,'Water F Exp'!$A:$K,17,FALSE),0)</f>
        <v>0</v>
      </c>
      <c r="U1350" s="34">
        <f ca="1">IFERROR(VLOOKUP($H1350,'Sewer F Rev'!$A:$E,15,FALSE),0)</f>
        <v>0</v>
      </c>
      <c r="V1350" s="34">
        <f ca="1">IFERROR(VLOOKUP($H1350,'Sewer F Rev'!$A:$E,16,FALSE),0)</f>
        <v>0</v>
      </c>
      <c r="W1350" s="42">
        <f ca="1">IFERROR(VLOOKUP($H1350,'Sewer F Rev'!$A:$E,17,FALSE),0)</f>
        <v>0</v>
      </c>
      <c r="X1350" s="34">
        <f>IFERROR(VLOOKUP($H1350,'Sewer F Exp'!$A:$B,15,FALSE),0)</f>
        <v>0</v>
      </c>
      <c r="Y1350" s="34">
        <f>IFERROR(VLOOKUP($H1350,'Sewer F Exp'!$A:$B,16,FALSE),0)</f>
        <v>0</v>
      </c>
      <c r="Z1350" s="42">
        <f>IFERROR(VLOOKUP($H1350,'Sewer F Exp'!$A:$B,17,FALSE),0)</f>
        <v>0</v>
      </c>
      <c r="AA1350" s="34">
        <f>IFERROR(VLOOKUP($H1350,'Refuse F Rev'!$A:$E,15,FALSE),0)</f>
        <v>0</v>
      </c>
      <c r="AB1350" s="34">
        <f>IFERROR(VLOOKUP($H1350,'Refuse F Rev'!$A:$E,16,FALSE),0)</f>
        <v>0</v>
      </c>
      <c r="AC1350" s="42">
        <f>IFERROR(VLOOKUP($H1350,'Refuse F Rev'!$A:$E,17,FALSE),0)</f>
        <v>0</v>
      </c>
      <c r="AD1350" s="34">
        <f>IFERROR(VLOOKUP($H1350,'Refuse F Exp'!$A:$E,15,FALSE),0)</f>
        <v>0</v>
      </c>
      <c r="AE1350" s="34">
        <f>IFERROR(VLOOKUP($H1350,'Refuse F Exp'!$A:$E,16,FALSE),0)</f>
        <v>0</v>
      </c>
      <c r="AF1350" s="42">
        <f>IFERROR(VLOOKUP($H1350,'Refuse F Exp'!$A:$E,17,FALSE),0)</f>
        <v>0</v>
      </c>
      <c r="AG1350" s="34">
        <f>IFERROR(VLOOKUP($H1350,#REF!,10,FALSE),0)</f>
        <v>0</v>
      </c>
      <c r="AH1350" s="34">
        <f>IFERROR(VLOOKUP($H1350,#REF!,11,FALSE),0)</f>
        <v>0</v>
      </c>
      <c r="AI1350" s="42">
        <f>IFERROR(VLOOKUP($H1350,#REF!,12,FALSE),0)</f>
        <v>0</v>
      </c>
      <c r="AJ1350" s="34">
        <f>IFERROR(VLOOKUP($H1350,#REF!,10,FALSE),0)</f>
        <v>0</v>
      </c>
      <c r="AK1350" s="34">
        <f>IFERROR(VLOOKUP($H1350,#REF!,11,FALSE),0)</f>
        <v>0</v>
      </c>
      <c r="AL1350" s="42">
        <f>IFERROR(VLOOKUP($H1350,#REF!,12,FALSE),0)</f>
        <v>0</v>
      </c>
      <c r="AM1350" s="34">
        <f>IFERROR(VLOOKUP($H1350,#REF!,10,FALSE),0)</f>
        <v>0</v>
      </c>
      <c r="AN1350" s="34">
        <f>IFERROR(VLOOKUP($H1350,#REF!,11,FALSE),0)</f>
        <v>0</v>
      </c>
      <c r="AO1350" s="42">
        <f>IFERROR(VLOOKUP($H1350,#REF!,12,FALSE),0)</f>
        <v>0</v>
      </c>
      <c r="AP1350" s="34">
        <f>IFERROR(VLOOKUP($H1350,#REF!,10,FALSE),0)</f>
        <v>0</v>
      </c>
      <c r="AQ1350" s="34">
        <f>IFERROR(VLOOKUP($H1350,#REF!,11,FALSE),0)</f>
        <v>0</v>
      </c>
      <c r="AR1350" s="42">
        <f>IFERROR(VLOOKUP($H1350,#REF!,12,FALSE),0)</f>
        <v>0</v>
      </c>
      <c r="AS1350" s="34">
        <f>IFERROR(VLOOKUP($H1350,#REF!,13,FALSE),0)</f>
        <v>0</v>
      </c>
      <c r="AT1350" s="34">
        <f>IFERROR(VLOOKUP($H1350,#REF!,14,FALSE),0)</f>
        <v>0</v>
      </c>
      <c r="AU1350" s="42">
        <f>IFERROR(VLOOKUP($H1350,#REF!,15,FALSE),0)</f>
        <v>0</v>
      </c>
      <c r="AV1350" s="34">
        <f>IFERROR(VLOOKUP($H1350,#REF!,15,FALSE),0)</f>
        <v>0</v>
      </c>
      <c r="AW1350" s="34">
        <f>IFERROR(VLOOKUP($H1350,#REF!,16,FALSE),0)</f>
        <v>0</v>
      </c>
      <c r="AX1350" s="42">
        <f>IFERROR(VLOOKUP($H1350,#REF!,17,FALSE),0)</f>
        <v>0</v>
      </c>
    </row>
    <row r="1351" spans="1:50" x14ac:dyDescent="0.3">
      <c r="A1351" s="33" t="str">
        <f t="shared" si="84"/>
        <v>0</v>
      </c>
      <c r="B1351" s="33">
        <f>+'R&amp;E EXPORT'!B1326</f>
        <v>0</v>
      </c>
      <c r="C1351" t="str">
        <f>IFERROR(VLOOKUP(A1351,'MCSJ Export'!A:C,3,FALSE),"")</f>
        <v/>
      </c>
      <c r="D1351" s="37">
        <f t="shared" ca="1" si="85"/>
        <v>0</v>
      </c>
      <c r="E1351" s="37">
        <f t="shared" ca="1" si="86"/>
        <v>0</v>
      </c>
      <c r="F1351" s="37">
        <f t="shared" ca="1" si="87"/>
        <v>0</v>
      </c>
      <c r="G1351" s="37"/>
      <c r="H1351" s="33">
        <f>+'R&amp;E EXPORT'!A1326</f>
        <v>0</v>
      </c>
      <c r="I1351" s="34">
        <f>IFERROR(VLOOKUP($H1351,'Gen F Rev'!$A:$M,15,FALSE),0)</f>
        <v>0</v>
      </c>
      <c r="J1351" s="34">
        <f>IFERROR(VLOOKUP($H1351,'Gen F Rev'!$A:$M,16,FALSE),0)</f>
        <v>0</v>
      </c>
      <c r="K1351" s="42">
        <f>IFERROR(VLOOKUP($H1351,'Gen F Rev'!$A:$M,17,FALSE),0)</f>
        <v>0</v>
      </c>
      <c r="L1351" s="34">
        <f>IFERROR(VLOOKUP($H1351,'Gen F Exp'!$A:$E,15,FALSE),0)</f>
        <v>0</v>
      </c>
      <c r="M1351" s="34">
        <f>IFERROR(VLOOKUP($H1351,'Gen F Exp'!$A:$E,16,FALSE),0)</f>
        <v>0</v>
      </c>
      <c r="N1351" s="42">
        <f>IFERROR(VLOOKUP($H1351,'Gen F Exp'!$A:$E,17,FALSE),0)</f>
        <v>0</v>
      </c>
      <c r="O1351" s="34">
        <f>IFERROR(VLOOKUP($H1351,'Water F Rev'!$A:$L,15,FALSE),0)</f>
        <v>0</v>
      </c>
      <c r="P1351" s="34">
        <f>IFERROR(VLOOKUP($H1351,'Water F Rev'!$A:$L,16,FALSE),0)</f>
        <v>0</v>
      </c>
      <c r="Q1351" s="42">
        <f>IFERROR(VLOOKUP($H1351,'Water F Rev'!$A:$L,17,FALSE),0)</f>
        <v>0</v>
      </c>
      <c r="R1351" s="34">
        <f>IFERROR(VLOOKUP($H1351,'Water F Exp'!$A:$K,15,FALSE),0)</f>
        <v>0</v>
      </c>
      <c r="S1351" s="34">
        <f>IFERROR(VLOOKUP($H1351,'Water F Exp'!$A:$K,16,FALSE),0)</f>
        <v>0</v>
      </c>
      <c r="T1351" s="42">
        <f>IFERROR(VLOOKUP($H1351,'Water F Exp'!$A:$K,17,FALSE),0)</f>
        <v>0</v>
      </c>
      <c r="U1351" s="34">
        <f ca="1">IFERROR(VLOOKUP($H1351,'Sewer F Rev'!$A:$E,15,FALSE),0)</f>
        <v>0</v>
      </c>
      <c r="V1351" s="34">
        <f ca="1">IFERROR(VLOOKUP($H1351,'Sewer F Rev'!$A:$E,16,FALSE),0)</f>
        <v>0</v>
      </c>
      <c r="W1351" s="42">
        <f ca="1">IFERROR(VLOOKUP($H1351,'Sewer F Rev'!$A:$E,17,FALSE),0)</f>
        <v>0</v>
      </c>
      <c r="X1351" s="34">
        <f>IFERROR(VLOOKUP($H1351,'Sewer F Exp'!$A:$B,15,FALSE),0)</f>
        <v>0</v>
      </c>
      <c r="Y1351" s="34">
        <f>IFERROR(VLOOKUP($H1351,'Sewer F Exp'!$A:$B,16,FALSE),0)</f>
        <v>0</v>
      </c>
      <c r="Z1351" s="42">
        <f>IFERROR(VLOOKUP($H1351,'Sewer F Exp'!$A:$B,17,FALSE),0)</f>
        <v>0</v>
      </c>
      <c r="AA1351" s="34">
        <f>IFERROR(VLOOKUP($H1351,'Refuse F Rev'!$A:$E,15,FALSE),0)</f>
        <v>0</v>
      </c>
      <c r="AB1351" s="34">
        <f>IFERROR(VLOOKUP($H1351,'Refuse F Rev'!$A:$E,16,FALSE),0)</f>
        <v>0</v>
      </c>
      <c r="AC1351" s="42">
        <f>IFERROR(VLOOKUP($H1351,'Refuse F Rev'!$A:$E,17,FALSE),0)</f>
        <v>0</v>
      </c>
      <c r="AD1351" s="34">
        <f>IFERROR(VLOOKUP($H1351,'Refuse F Exp'!$A:$E,15,FALSE),0)</f>
        <v>0</v>
      </c>
      <c r="AE1351" s="34">
        <f>IFERROR(VLOOKUP($H1351,'Refuse F Exp'!$A:$E,16,FALSE),0)</f>
        <v>0</v>
      </c>
      <c r="AF1351" s="42">
        <f>IFERROR(VLOOKUP($H1351,'Refuse F Exp'!$A:$E,17,FALSE),0)</f>
        <v>0</v>
      </c>
      <c r="AG1351" s="34">
        <f>IFERROR(VLOOKUP($H1351,#REF!,10,FALSE),0)</f>
        <v>0</v>
      </c>
      <c r="AH1351" s="34">
        <f>IFERROR(VLOOKUP($H1351,#REF!,11,FALSE),0)</f>
        <v>0</v>
      </c>
      <c r="AI1351" s="42">
        <f>IFERROR(VLOOKUP($H1351,#REF!,12,FALSE),0)</f>
        <v>0</v>
      </c>
      <c r="AJ1351" s="34">
        <f>IFERROR(VLOOKUP($H1351,#REF!,10,FALSE),0)</f>
        <v>0</v>
      </c>
      <c r="AK1351" s="34">
        <f>IFERROR(VLOOKUP($H1351,#REF!,11,FALSE),0)</f>
        <v>0</v>
      </c>
      <c r="AL1351" s="42">
        <f>IFERROR(VLOOKUP($H1351,#REF!,12,FALSE),0)</f>
        <v>0</v>
      </c>
      <c r="AM1351" s="34">
        <f>IFERROR(VLOOKUP($H1351,#REF!,10,FALSE),0)</f>
        <v>0</v>
      </c>
      <c r="AN1351" s="34">
        <f>IFERROR(VLOOKUP($H1351,#REF!,11,FALSE),0)</f>
        <v>0</v>
      </c>
      <c r="AO1351" s="42">
        <f>IFERROR(VLOOKUP($H1351,#REF!,12,FALSE),0)</f>
        <v>0</v>
      </c>
      <c r="AP1351" s="34">
        <f>IFERROR(VLOOKUP($H1351,#REF!,10,FALSE),0)</f>
        <v>0</v>
      </c>
      <c r="AQ1351" s="34">
        <f>IFERROR(VLOOKUP($H1351,#REF!,11,FALSE),0)</f>
        <v>0</v>
      </c>
      <c r="AR1351" s="42">
        <f>IFERROR(VLOOKUP($H1351,#REF!,12,FALSE),0)</f>
        <v>0</v>
      </c>
      <c r="AS1351" s="34">
        <f>IFERROR(VLOOKUP($H1351,#REF!,13,FALSE),0)</f>
        <v>0</v>
      </c>
      <c r="AT1351" s="34">
        <f>IFERROR(VLOOKUP($H1351,#REF!,14,FALSE),0)</f>
        <v>0</v>
      </c>
      <c r="AU1351" s="42">
        <f>IFERROR(VLOOKUP($H1351,#REF!,15,FALSE),0)</f>
        <v>0</v>
      </c>
      <c r="AV1351" s="34">
        <f>IFERROR(VLOOKUP($H1351,#REF!,15,FALSE),0)</f>
        <v>0</v>
      </c>
      <c r="AW1351" s="34">
        <f>IFERROR(VLOOKUP($H1351,#REF!,16,FALSE),0)</f>
        <v>0</v>
      </c>
      <c r="AX1351" s="42">
        <f>IFERROR(VLOOKUP($H1351,#REF!,17,FALSE),0)</f>
        <v>0</v>
      </c>
    </row>
    <row r="1352" spans="1:50" x14ac:dyDescent="0.3">
      <c r="A1352" s="33" t="str">
        <f t="shared" si="84"/>
        <v>0</v>
      </c>
      <c r="B1352" s="33">
        <f>+'R&amp;E EXPORT'!B1327</f>
        <v>0</v>
      </c>
      <c r="C1352" t="str">
        <f>IFERROR(VLOOKUP(A1352,'MCSJ Export'!A:C,3,FALSE),"")</f>
        <v/>
      </c>
      <c r="D1352" s="37">
        <f t="shared" ca="1" si="85"/>
        <v>0</v>
      </c>
      <c r="E1352" s="37">
        <f t="shared" ca="1" si="86"/>
        <v>0</v>
      </c>
      <c r="F1352" s="37">
        <f t="shared" ca="1" si="87"/>
        <v>0</v>
      </c>
      <c r="G1352" s="37"/>
      <c r="H1352" s="33">
        <f>+'R&amp;E EXPORT'!A1327</f>
        <v>0</v>
      </c>
      <c r="I1352" s="34">
        <f>IFERROR(VLOOKUP($H1352,'Gen F Rev'!$A:$M,15,FALSE),0)</f>
        <v>0</v>
      </c>
      <c r="J1352" s="34">
        <f>IFERROR(VLOOKUP($H1352,'Gen F Rev'!$A:$M,16,FALSE),0)</f>
        <v>0</v>
      </c>
      <c r="K1352" s="42">
        <f>IFERROR(VLOOKUP($H1352,'Gen F Rev'!$A:$M,17,FALSE),0)</f>
        <v>0</v>
      </c>
      <c r="L1352" s="34">
        <f>IFERROR(VLOOKUP($H1352,'Gen F Exp'!$A:$E,15,FALSE),0)</f>
        <v>0</v>
      </c>
      <c r="M1352" s="34">
        <f>IFERROR(VLOOKUP($H1352,'Gen F Exp'!$A:$E,16,FALSE),0)</f>
        <v>0</v>
      </c>
      <c r="N1352" s="42">
        <f>IFERROR(VLOOKUP($H1352,'Gen F Exp'!$A:$E,17,FALSE),0)</f>
        <v>0</v>
      </c>
      <c r="O1352" s="34">
        <f>IFERROR(VLOOKUP($H1352,'Water F Rev'!$A:$L,15,FALSE),0)</f>
        <v>0</v>
      </c>
      <c r="P1352" s="34">
        <f>IFERROR(VLOOKUP($H1352,'Water F Rev'!$A:$L,16,FALSE),0)</f>
        <v>0</v>
      </c>
      <c r="Q1352" s="42">
        <f>IFERROR(VLOOKUP($H1352,'Water F Rev'!$A:$L,17,FALSE),0)</f>
        <v>0</v>
      </c>
      <c r="R1352" s="34">
        <f>IFERROR(VLOOKUP($H1352,'Water F Exp'!$A:$K,15,FALSE),0)</f>
        <v>0</v>
      </c>
      <c r="S1352" s="34">
        <f>IFERROR(VLOOKUP($H1352,'Water F Exp'!$A:$K,16,FALSE),0)</f>
        <v>0</v>
      </c>
      <c r="T1352" s="42">
        <f>IFERROR(VLOOKUP($H1352,'Water F Exp'!$A:$K,17,FALSE),0)</f>
        <v>0</v>
      </c>
      <c r="U1352" s="34">
        <f ca="1">IFERROR(VLOOKUP($H1352,'Sewer F Rev'!$A:$E,15,FALSE),0)</f>
        <v>0</v>
      </c>
      <c r="V1352" s="34">
        <f ca="1">IFERROR(VLOOKUP($H1352,'Sewer F Rev'!$A:$E,16,FALSE),0)</f>
        <v>0</v>
      </c>
      <c r="W1352" s="42">
        <f ca="1">IFERROR(VLOOKUP($H1352,'Sewer F Rev'!$A:$E,17,FALSE),0)</f>
        <v>0</v>
      </c>
      <c r="X1352" s="34">
        <f>IFERROR(VLOOKUP($H1352,'Sewer F Exp'!$A:$B,15,FALSE),0)</f>
        <v>0</v>
      </c>
      <c r="Y1352" s="34">
        <f>IFERROR(VLOOKUP($H1352,'Sewer F Exp'!$A:$B,16,FALSE),0)</f>
        <v>0</v>
      </c>
      <c r="Z1352" s="42">
        <f>IFERROR(VLOOKUP($H1352,'Sewer F Exp'!$A:$B,17,FALSE),0)</f>
        <v>0</v>
      </c>
      <c r="AA1352" s="34">
        <f>IFERROR(VLOOKUP($H1352,'Refuse F Rev'!$A:$E,15,FALSE),0)</f>
        <v>0</v>
      </c>
      <c r="AB1352" s="34">
        <f>IFERROR(VLOOKUP($H1352,'Refuse F Rev'!$A:$E,16,FALSE),0)</f>
        <v>0</v>
      </c>
      <c r="AC1352" s="42">
        <f>IFERROR(VLOOKUP($H1352,'Refuse F Rev'!$A:$E,17,FALSE),0)</f>
        <v>0</v>
      </c>
      <c r="AD1352" s="34">
        <f>IFERROR(VLOOKUP($H1352,'Refuse F Exp'!$A:$E,15,FALSE),0)</f>
        <v>0</v>
      </c>
      <c r="AE1352" s="34">
        <f>IFERROR(VLOOKUP($H1352,'Refuse F Exp'!$A:$E,16,FALSE),0)</f>
        <v>0</v>
      </c>
      <c r="AF1352" s="42">
        <f>IFERROR(VLOOKUP($H1352,'Refuse F Exp'!$A:$E,17,FALSE),0)</f>
        <v>0</v>
      </c>
      <c r="AG1352" s="34">
        <f>IFERROR(VLOOKUP($H1352,#REF!,10,FALSE),0)</f>
        <v>0</v>
      </c>
      <c r="AH1352" s="34">
        <f>IFERROR(VLOOKUP($H1352,#REF!,11,FALSE),0)</f>
        <v>0</v>
      </c>
      <c r="AI1352" s="42">
        <f>IFERROR(VLOOKUP($H1352,#REF!,12,FALSE),0)</f>
        <v>0</v>
      </c>
      <c r="AJ1352" s="34">
        <f>IFERROR(VLOOKUP($H1352,#REF!,10,FALSE),0)</f>
        <v>0</v>
      </c>
      <c r="AK1352" s="34">
        <f>IFERROR(VLOOKUP($H1352,#REF!,11,FALSE),0)</f>
        <v>0</v>
      </c>
      <c r="AL1352" s="42">
        <f>IFERROR(VLOOKUP($H1352,#REF!,12,FALSE),0)</f>
        <v>0</v>
      </c>
      <c r="AM1352" s="34">
        <f>IFERROR(VLOOKUP($H1352,#REF!,10,FALSE),0)</f>
        <v>0</v>
      </c>
      <c r="AN1352" s="34">
        <f>IFERROR(VLOOKUP($H1352,#REF!,11,FALSE),0)</f>
        <v>0</v>
      </c>
      <c r="AO1352" s="42">
        <f>IFERROR(VLOOKUP($H1352,#REF!,12,FALSE),0)</f>
        <v>0</v>
      </c>
      <c r="AP1352" s="34">
        <f>IFERROR(VLOOKUP($H1352,#REF!,10,FALSE),0)</f>
        <v>0</v>
      </c>
      <c r="AQ1352" s="34">
        <f>IFERROR(VLOOKUP($H1352,#REF!,11,FALSE),0)</f>
        <v>0</v>
      </c>
      <c r="AR1352" s="42">
        <f>IFERROR(VLOOKUP($H1352,#REF!,12,FALSE),0)</f>
        <v>0</v>
      </c>
      <c r="AS1352" s="34">
        <f>IFERROR(VLOOKUP($H1352,#REF!,13,FALSE),0)</f>
        <v>0</v>
      </c>
      <c r="AT1352" s="34">
        <f>IFERROR(VLOOKUP($H1352,#REF!,14,FALSE),0)</f>
        <v>0</v>
      </c>
      <c r="AU1352" s="42">
        <f>IFERROR(VLOOKUP($H1352,#REF!,15,FALSE),0)</f>
        <v>0</v>
      </c>
      <c r="AV1352" s="34">
        <f>IFERROR(VLOOKUP($H1352,#REF!,15,FALSE),0)</f>
        <v>0</v>
      </c>
      <c r="AW1352" s="34">
        <f>IFERROR(VLOOKUP($H1352,#REF!,16,FALSE),0)</f>
        <v>0</v>
      </c>
      <c r="AX1352" s="42">
        <f>IFERROR(VLOOKUP($H1352,#REF!,17,FALSE),0)</f>
        <v>0</v>
      </c>
    </row>
    <row r="1353" spans="1:50" x14ac:dyDescent="0.3">
      <c r="A1353" s="33" t="str">
        <f t="shared" si="84"/>
        <v>0</v>
      </c>
      <c r="B1353" s="33">
        <f>+'R&amp;E EXPORT'!B1328</f>
        <v>0</v>
      </c>
      <c r="C1353" t="str">
        <f>IFERROR(VLOOKUP(A1353,'MCSJ Export'!A:C,3,FALSE),"")</f>
        <v/>
      </c>
      <c r="D1353" s="37">
        <f t="shared" ca="1" si="85"/>
        <v>0</v>
      </c>
      <c r="E1353" s="37">
        <f t="shared" ca="1" si="86"/>
        <v>0</v>
      </c>
      <c r="F1353" s="37">
        <f t="shared" ca="1" si="87"/>
        <v>0</v>
      </c>
      <c r="G1353" s="37"/>
      <c r="H1353" s="33">
        <f>+'R&amp;E EXPORT'!A1328</f>
        <v>0</v>
      </c>
      <c r="I1353" s="34">
        <f>IFERROR(VLOOKUP($H1353,'Gen F Rev'!$A:$M,15,FALSE),0)</f>
        <v>0</v>
      </c>
      <c r="J1353" s="34">
        <f>IFERROR(VLOOKUP($H1353,'Gen F Rev'!$A:$M,16,FALSE),0)</f>
        <v>0</v>
      </c>
      <c r="K1353" s="42">
        <f>IFERROR(VLOOKUP($H1353,'Gen F Rev'!$A:$M,17,FALSE),0)</f>
        <v>0</v>
      </c>
      <c r="L1353" s="34">
        <f>IFERROR(VLOOKUP($H1353,'Gen F Exp'!$A:$E,15,FALSE),0)</f>
        <v>0</v>
      </c>
      <c r="M1353" s="34">
        <f>IFERROR(VLOOKUP($H1353,'Gen F Exp'!$A:$E,16,FALSE),0)</f>
        <v>0</v>
      </c>
      <c r="N1353" s="42">
        <f>IFERROR(VLOOKUP($H1353,'Gen F Exp'!$A:$E,17,FALSE),0)</f>
        <v>0</v>
      </c>
      <c r="O1353" s="34">
        <f>IFERROR(VLOOKUP($H1353,'Water F Rev'!$A:$L,15,FALSE),0)</f>
        <v>0</v>
      </c>
      <c r="P1353" s="34">
        <f>IFERROR(VLOOKUP($H1353,'Water F Rev'!$A:$L,16,FALSE),0)</f>
        <v>0</v>
      </c>
      <c r="Q1353" s="42">
        <f>IFERROR(VLOOKUP($H1353,'Water F Rev'!$A:$L,17,FALSE),0)</f>
        <v>0</v>
      </c>
      <c r="R1353" s="34">
        <f>IFERROR(VLOOKUP($H1353,'Water F Exp'!$A:$K,15,FALSE),0)</f>
        <v>0</v>
      </c>
      <c r="S1353" s="34">
        <f>IFERROR(VLOOKUP($H1353,'Water F Exp'!$A:$K,16,FALSE),0)</f>
        <v>0</v>
      </c>
      <c r="T1353" s="42">
        <f>IFERROR(VLOOKUP($H1353,'Water F Exp'!$A:$K,17,FALSE),0)</f>
        <v>0</v>
      </c>
      <c r="U1353" s="34">
        <f ca="1">IFERROR(VLOOKUP($H1353,'Sewer F Rev'!$A:$E,15,FALSE),0)</f>
        <v>0</v>
      </c>
      <c r="V1353" s="34">
        <f ca="1">IFERROR(VLOOKUP($H1353,'Sewer F Rev'!$A:$E,16,FALSE),0)</f>
        <v>0</v>
      </c>
      <c r="W1353" s="42">
        <f ca="1">IFERROR(VLOOKUP($H1353,'Sewer F Rev'!$A:$E,17,FALSE),0)</f>
        <v>0</v>
      </c>
      <c r="X1353" s="34">
        <f>IFERROR(VLOOKUP($H1353,'Sewer F Exp'!$A:$B,15,FALSE),0)</f>
        <v>0</v>
      </c>
      <c r="Y1353" s="34">
        <f>IFERROR(VLOOKUP($H1353,'Sewer F Exp'!$A:$B,16,FALSE),0)</f>
        <v>0</v>
      </c>
      <c r="Z1353" s="42">
        <f>IFERROR(VLOOKUP($H1353,'Sewer F Exp'!$A:$B,17,FALSE),0)</f>
        <v>0</v>
      </c>
      <c r="AA1353" s="34">
        <f>IFERROR(VLOOKUP($H1353,'Refuse F Rev'!$A:$E,15,FALSE),0)</f>
        <v>0</v>
      </c>
      <c r="AB1353" s="34">
        <f>IFERROR(VLOOKUP($H1353,'Refuse F Rev'!$A:$E,16,FALSE),0)</f>
        <v>0</v>
      </c>
      <c r="AC1353" s="42">
        <f>IFERROR(VLOOKUP($H1353,'Refuse F Rev'!$A:$E,17,FALSE),0)</f>
        <v>0</v>
      </c>
      <c r="AD1353" s="34">
        <f>IFERROR(VLOOKUP($H1353,'Refuse F Exp'!$A:$E,15,FALSE),0)</f>
        <v>0</v>
      </c>
      <c r="AE1353" s="34">
        <f>IFERROR(VLOOKUP($H1353,'Refuse F Exp'!$A:$E,16,FALSE),0)</f>
        <v>0</v>
      </c>
      <c r="AF1353" s="42">
        <f>IFERROR(VLOOKUP($H1353,'Refuse F Exp'!$A:$E,17,FALSE),0)</f>
        <v>0</v>
      </c>
      <c r="AG1353" s="34">
        <f>IFERROR(VLOOKUP($H1353,#REF!,10,FALSE),0)</f>
        <v>0</v>
      </c>
      <c r="AH1353" s="34">
        <f>IFERROR(VLOOKUP($H1353,#REF!,11,FALSE),0)</f>
        <v>0</v>
      </c>
      <c r="AI1353" s="42">
        <f>IFERROR(VLOOKUP($H1353,#REF!,12,FALSE),0)</f>
        <v>0</v>
      </c>
      <c r="AJ1353" s="34">
        <f>IFERROR(VLOOKUP($H1353,#REF!,10,FALSE),0)</f>
        <v>0</v>
      </c>
      <c r="AK1353" s="34">
        <f>IFERROR(VLOOKUP($H1353,#REF!,11,FALSE),0)</f>
        <v>0</v>
      </c>
      <c r="AL1353" s="42">
        <f>IFERROR(VLOOKUP($H1353,#REF!,12,FALSE),0)</f>
        <v>0</v>
      </c>
      <c r="AM1353" s="34">
        <f>IFERROR(VLOOKUP($H1353,#REF!,10,FALSE),0)</f>
        <v>0</v>
      </c>
      <c r="AN1353" s="34">
        <f>IFERROR(VLOOKUP($H1353,#REF!,11,FALSE),0)</f>
        <v>0</v>
      </c>
      <c r="AO1353" s="42">
        <f>IFERROR(VLOOKUP($H1353,#REF!,12,FALSE),0)</f>
        <v>0</v>
      </c>
      <c r="AP1353" s="34">
        <f>IFERROR(VLOOKUP($H1353,#REF!,10,FALSE),0)</f>
        <v>0</v>
      </c>
      <c r="AQ1353" s="34">
        <f>IFERROR(VLOOKUP($H1353,#REF!,11,FALSE),0)</f>
        <v>0</v>
      </c>
      <c r="AR1353" s="42">
        <f>IFERROR(VLOOKUP($H1353,#REF!,12,FALSE),0)</f>
        <v>0</v>
      </c>
      <c r="AS1353" s="34">
        <f>IFERROR(VLOOKUP($H1353,#REF!,13,FALSE),0)</f>
        <v>0</v>
      </c>
      <c r="AT1353" s="34">
        <f>IFERROR(VLOOKUP($H1353,#REF!,14,FALSE),0)</f>
        <v>0</v>
      </c>
      <c r="AU1353" s="42">
        <f>IFERROR(VLOOKUP($H1353,#REF!,15,FALSE),0)</f>
        <v>0</v>
      </c>
      <c r="AV1353" s="34">
        <f>IFERROR(VLOOKUP($H1353,#REF!,15,FALSE),0)</f>
        <v>0</v>
      </c>
      <c r="AW1353" s="34">
        <f>IFERROR(VLOOKUP($H1353,#REF!,16,FALSE),0)</f>
        <v>0</v>
      </c>
      <c r="AX1353" s="42">
        <f>IFERROR(VLOOKUP($H1353,#REF!,17,FALSE),0)</f>
        <v>0</v>
      </c>
    </row>
    <row r="1354" spans="1:50" x14ac:dyDescent="0.3">
      <c r="A1354" s="33" t="str">
        <f t="shared" si="84"/>
        <v>0</v>
      </c>
      <c r="B1354" s="33">
        <f>+'R&amp;E EXPORT'!B1329</f>
        <v>0</v>
      </c>
      <c r="C1354" t="str">
        <f>IFERROR(VLOOKUP(A1354,'MCSJ Export'!A:C,3,FALSE),"")</f>
        <v/>
      </c>
      <c r="D1354" s="37">
        <f t="shared" ca="1" si="85"/>
        <v>0</v>
      </c>
      <c r="E1354" s="37">
        <f t="shared" ca="1" si="86"/>
        <v>0</v>
      </c>
      <c r="F1354" s="37">
        <f t="shared" ca="1" si="87"/>
        <v>0</v>
      </c>
      <c r="G1354" s="37"/>
      <c r="H1354" s="33">
        <f>+'R&amp;E EXPORT'!A1329</f>
        <v>0</v>
      </c>
      <c r="I1354" s="34">
        <f>IFERROR(VLOOKUP($H1354,'Gen F Rev'!$A:$M,15,FALSE),0)</f>
        <v>0</v>
      </c>
      <c r="J1354" s="34">
        <f>IFERROR(VLOOKUP($H1354,'Gen F Rev'!$A:$M,16,FALSE),0)</f>
        <v>0</v>
      </c>
      <c r="K1354" s="42">
        <f>IFERROR(VLOOKUP($H1354,'Gen F Rev'!$A:$M,17,FALSE),0)</f>
        <v>0</v>
      </c>
      <c r="L1354" s="34">
        <f>IFERROR(VLOOKUP($H1354,'Gen F Exp'!$A:$E,15,FALSE),0)</f>
        <v>0</v>
      </c>
      <c r="M1354" s="34">
        <f>IFERROR(VLOOKUP($H1354,'Gen F Exp'!$A:$E,16,FALSE),0)</f>
        <v>0</v>
      </c>
      <c r="N1354" s="42">
        <f>IFERROR(VLOOKUP($H1354,'Gen F Exp'!$A:$E,17,FALSE),0)</f>
        <v>0</v>
      </c>
      <c r="O1354" s="34">
        <f>IFERROR(VLOOKUP($H1354,'Water F Rev'!$A:$L,15,FALSE),0)</f>
        <v>0</v>
      </c>
      <c r="P1354" s="34">
        <f>IFERROR(VLOOKUP($H1354,'Water F Rev'!$A:$L,16,FALSE),0)</f>
        <v>0</v>
      </c>
      <c r="Q1354" s="42">
        <f>IFERROR(VLOOKUP($H1354,'Water F Rev'!$A:$L,17,FALSE),0)</f>
        <v>0</v>
      </c>
      <c r="R1354" s="34">
        <f>IFERROR(VLOOKUP($H1354,'Water F Exp'!$A:$K,15,FALSE),0)</f>
        <v>0</v>
      </c>
      <c r="S1354" s="34">
        <f>IFERROR(VLOOKUP($H1354,'Water F Exp'!$A:$K,16,FALSE),0)</f>
        <v>0</v>
      </c>
      <c r="T1354" s="42">
        <f>IFERROR(VLOOKUP($H1354,'Water F Exp'!$A:$K,17,FALSE),0)</f>
        <v>0</v>
      </c>
      <c r="U1354" s="34">
        <f ca="1">IFERROR(VLOOKUP($H1354,'Sewer F Rev'!$A:$E,15,FALSE),0)</f>
        <v>0</v>
      </c>
      <c r="V1354" s="34">
        <f ca="1">IFERROR(VLOOKUP($H1354,'Sewer F Rev'!$A:$E,16,FALSE),0)</f>
        <v>0</v>
      </c>
      <c r="W1354" s="42">
        <f ca="1">IFERROR(VLOOKUP($H1354,'Sewer F Rev'!$A:$E,17,FALSE),0)</f>
        <v>0</v>
      </c>
      <c r="X1354" s="34">
        <f>IFERROR(VLOOKUP($H1354,'Sewer F Exp'!$A:$B,15,FALSE),0)</f>
        <v>0</v>
      </c>
      <c r="Y1354" s="34">
        <f>IFERROR(VLOOKUP($H1354,'Sewer F Exp'!$A:$B,16,FALSE),0)</f>
        <v>0</v>
      </c>
      <c r="Z1354" s="42">
        <f>IFERROR(VLOOKUP($H1354,'Sewer F Exp'!$A:$B,17,FALSE),0)</f>
        <v>0</v>
      </c>
      <c r="AA1354" s="34">
        <f>IFERROR(VLOOKUP($H1354,'Refuse F Rev'!$A:$E,15,FALSE),0)</f>
        <v>0</v>
      </c>
      <c r="AB1354" s="34">
        <f>IFERROR(VLOOKUP($H1354,'Refuse F Rev'!$A:$E,16,FALSE),0)</f>
        <v>0</v>
      </c>
      <c r="AC1354" s="42">
        <f>IFERROR(VLOOKUP($H1354,'Refuse F Rev'!$A:$E,17,FALSE),0)</f>
        <v>0</v>
      </c>
      <c r="AD1354" s="34">
        <f>IFERROR(VLOOKUP($H1354,'Refuse F Exp'!$A:$E,15,FALSE),0)</f>
        <v>0</v>
      </c>
      <c r="AE1354" s="34">
        <f>IFERROR(VLOOKUP($H1354,'Refuse F Exp'!$A:$E,16,FALSE),0)</f>
        <v>0</v>
      </c>
      <c r="AF1354" s="42">
        <f>IFERROR(VLOOKUP($H1354,'Refuse F Exp'!$A:$E,17,FALSE),0)</f>
        <v>0</v>
      </c>
      <c r="AG1354" s="34">
        <f>IFERROR(VLOOKUP($H1354,#REF!,10,FALSE),0)</f>
        <v>0</v>
      </c>
      <c r="AH1354" s="34">
        <f>IFERROR(VLOOKUP($H1354,#REF!,11,FALSE),0)</f>
        <v>0</v>
      </c>
      <c r="AI1354" s="42">
        <f>IFERROR(VLOOKUP($H1354,#REF!,12,FALSE),0)</f>
        <v>0</v>
      </c>
      <c r="AJ1354" s="34">
        <f>IFERROR(VLOOKUP($H1354,#REF!,10,FALSE),0)</f>
        <v>0</v>
      </c>
      <c r="AK1354" s="34">
        <f>IFERROR(VLOOKUP($H1354,#REF!,11,FALSE),0)</f>
        <v>0</v>
      </c>
      <c r="AL1354" s="42">
        <f>IFERROR(VLOOKUP($H1354,#REF!,12,FALSE),0)</f>
        <v>0</v>
      </c>
      <c r="AM1354" s="34">
        <f>IFERROR(VLOOKUP($H1354,#REF!,10,FALSE),0)</f>
        <v>0</v>
      </c>
      <c r="AN1354" s="34">
        <f>IFERROR(VLOOKUP($H1354,#REF!,11,FALSE),0)</f>
        <v>0</v>
      </c>
      <c r="AO1354" s="42">
        <f>IFERROR(VLOOKUP($H1354,#REF!,12,FALSE),0)</f>
        <v>0</v>
      </c>
      <c r="AP1354" s="34">
        <f>IFERROR(VLOOKUP($H1354,#REF!,10,FALSE),0)</f>
        <v>0</v>
      </c>
      <c r="AQ1354" s="34">
        <f>IFERROR(VLOOKUP($H1354,#REF!,11,FALSE),0)</f>
        <v>0</v>
      </c>
      <c r="AR1354" s="42">
        <f>IFERROR(VLOOKUP($H1354,#REF!,12,FALSE),0)</f>
        <v>0</v>
      </c>
      <c r="AS1354" s="34">
        <f>IFERROR(VLOOKUP($H1354,#REF!,13,FALSE),0)</f>
        <v>0</v>
      </c>
      <c r="AT1354" s="34">
        <f>IFERROR(VLOOKUP($H1354,#REF!,14,FALSE),0)</f>
        <v>0</v>
      </c>
      <c r="AU1354" s="42">
        <f>IFERROR(VLOOKUP($H1354,#REF!,15,FALSE),0)</f>
        <v>0</v>
      </c>
      <c r="AV1354" s="34">
        <f>IFERROR(VLOOKUP($H1354,#REF!,15,FALSE),0)</f>
        <v>0</v>
      </c>
      <c r="AW1354" s="34">
        <f>IFERROR(VLOOKUP($H1354,#REF!,16,FALSE),0)</f>
        <v>0</v>
      </c>
      <c r="AX1354" s="42">
        <f>IFERROR(VLOOKUP($H1354,#REF!,17,FALSE),0)</f>
        <v>0</v>
      </c>
    </row>
    <row r="1355" spans="1:50" x14ac:dyDescent="0.3">
      <c r="A1355" s="33" t="str">
        <f t="shared" si="84"/>
        <v>0</v>
      </c>
      <c r="B1355" s="33">
        <f>+'R&amp;E EXPORT'!B1330</f>
        <v>0</v>
      </c>
      <c r="C1355" t="str">
        <f>IFERROR(VLOOKUP(A1355,'MCSJ Export'!A:C,3,FALSE),"")</f>
        <v/>
      </c>
      <c r="D1355" s="37">
        <f t="shared" ca="1" si="85"/>
        <v>0</v>
      </c>
      <c r="E1355" s="37">
        <f t="shared" ca="1" si="86"/>
        <v>0</v>
      </c>
      <c r="F1355" s="37">
        <f t="shared" ca="1" si="87"/>
        <v>0</v>
      </c>
      <c r="G1355" s="37"/>
      <c r="H1355" s="33">
        <f>+'R&amp;E EXPORT'!A1330</f>
        <v>0</v>
      </c>
      <c r="I1355" s="34">
        <f>IFERROR(VLOOKUP($H1355,'Gen F Rev'!$A:$M,15,FALSE),0)</f>
        <v>0</v>
      </c>
      <c r="J1355" s="34">
        <f>IFERROR(VLOOKUP($H1355,'Gen F Rev'!$A:$M,16,FALSE),0)</f>
        <v>0</v>
      </c>
      <c r="K1355" s="42">
        <f>IFERROR(VLOOKUP($H1355,'Gen F Rev'!$A:$M,17,FALSE),0)</f>
        <v>0</v>
      </c>
      <c r="L1355" s="34">
        <f>IFERROR(VLOOKUP($H1355,'Gen F Exp'!$A:$E,15,FALSE),0)</f>
        <v>0</v>
      </c>
      <c r="M1355" s="34">
        <f>IFERROR(VLOOKUP($H1355,'Gen F Exp'!$A:$E,16,FALSE),0)</f>
        <v>0</v>
      </c>
      <c r="N1355" s="42">
        <f>IFERROR(VLOOKUP($H1355,'Gen F Exp'!$A:$E,17,FALSE),0)</f>
        <v>0</v>
      </c>
      <c r="O1355" s="34">
        <f>IFERROR(VLOOKUP($H1355,'Water F Rev'!$A:$L,15,FALSE),0)</f>
        <v>0</v>
      </c>
      <c r="P1355" s="34">
        <f>IFERROR(VLOOKUP($H1355,'Water F Rev'!$A:$L,16,FALSE),0)</f>
        <v>0</v>
      </c>
      <c r="Q1355" s="42">
        <f>IFERROR(VLOOKUP($H1355,'Water F Rev'!$A:$L,17,FALSE),0)</f>
        <v>0</v>
      </c>
      <c r="R1355" s="34">
        <f>IFERROR(VLOOKUP($H1355,'Water F Exp'!$A:$K,15,FALSE),0)</f>
        <v>0</v>
      </c>
      <c r="S1355" s="34">
        <f>IFERROR(VLOOKUP($H1355,'Water F Exp'!$A:$K,16,FALSE),0)</f>
        <v>0</v>
      </c>
      <c r="T1355" s="42">
        <f>IFERROR(VLOOKUP($H1355,'Water F Exp'!$A:$K,17,FALSE),0)</f>
        <v>0</v>
      </c>
      <c r="U1355" s="34">
        <f ca="1">IFERROR(VLOOKUP($H1355,'Sewer F Rev'!$A:$E,15,FALSE),0)</f>
        <v>0</v>
      </c>
      <c r="V1355" s="34">
        <f ca="1">IFERROR(VLOOKUP($H1355,'Sewer F Rev'!$A:$E,16,FALSE),0)</f>
        <v>0</v>
      </c>
      <c r="W1355" s="42">
        <f ca="1">IFERROR(VLOOKUP($H1355,'Sewer F Rev'!$A:$E,17,FALSE),0)</f>
        <v>0</v>
      </c>
      <c r="X1355" s="34">
        <f>IFERROR(VLOOKUP($H1355,'Sewer F Exp'!$A:$B,15,FALSE),0)</f>
        <v>0</v>
      </c>
      <c r="Y1355" s="34">
        <f>IFERROR(VLOOKUP($H1355,'Sewer F Exp'!$A:$B,16,FALSE),0)</f>
        <v>0</v>
      </c>
      <c r="Z1355" s="42">
        <f>IFERROR(VLOOKUP($H1355,'Sewer F Exp'!$A:$B,17,FALSE),0)</f>
        <v>0</v>
      </c>
      <c r="AA1355" s="34">
        <f>IFERROR(VLOOKUP($H1355,'Refuse F Rev'!$A:$E,15,FALSE),0)</f>
        <v>0</v>
      </c>
      <c r="AB1355" s="34">
        <f>IFERROR(VLOOKUP($H1355,'Refuse F Rev'!$A:$E,16,FALSE),0)</f>
        <v>0</v>
      </c>
      <c r="AC1355" s="42">
        <f>IFERROR(VLOOKUP($H1355,'Refuse F Rev'!$A:$E,17,FALSE),0)</f>
        <v>0</v>
      </c>
      <c r="AD1355" s="34">
        <f>IFERROR(VLOOKUP($H1355,'Refuse F Exp'!$A:$E,15,FALSE),0)</f>
        <v>0</v>
      </c>
      <c r="AE1355" s="34">
        <f>IFERROR(VLOOKUP($H1355,'Refuse F Exp'!$A:$E,16,FALSE),0)</f>
        <v>0</v>
      </c>
      <c r="AF1355" s="42">
        <f>IFERROR(VLOOKUP($H1355,'Refuse F Exp'!$A:$E,17,FALSE),0)</f>
        <v>0</v>
      </c>
      <c r="AG1355" s="34">
        <f>IFERROR(VLOOKUP($H1355,#REF!,10,FALSE),0)</f>
        <v>0</v>
      </c>
      <c r="AH1355" s="34">
        <f>IFERROR(VLOOKUP($H1355,#REF!,11,FALSE),0)</f>
        <v>0</v>
      </c>
      <c r="AI1355" s="42">
        <f>IFERROR(VLOOKUP($H1355,#REF!,12,FALSE),0)</f>
        <v>0</v>
      </c>
      <c r="AJ1355" s="34">
        <f>IFERROR(VLOOKUP($H1355,#REF!,10,FALSE),0)</f>
        <v>0</v>
      </c>
      <c r="AK1355" s="34">
        <f>IFERROR(VLOOKUP($H1355,#REF!,11,FALSE),0)</f>
        <v>0</v>
      </c>
      <c r="AL1355" s="42">
        <f>IFERROR(VLOOKUP($H1355,#REF!,12,FALSE),0)</f>
        <v>0</v>
      </c>
      <c r="AM1355" s="34">
        <f>IFERROR(VLOOKUP($H1355,#REF!,10,FALSE),0)</f>
        <v>0</v>
      </c>
      <c r="AN1355" s="34">
        <f>IFERROR(VLOOKUP($H1355,#REF!,11,FALSE),0)</f>
        <v>0</v>
      </c>
      <c r="AO1355" s="42">
        <f>IFERROR(VLOOKUP($H1355,#REF!,12,FALSE),0)</f>
        <v>0</v>
      </c>
      <c r="AP1355" s="34">
        <f>IFERROR(VLOOKUP($H1355,#REF!,10,FALSE),0)</f>
        <v>0</v>
      </c>
      <c r="AQ1355" s="34">
        <f>IFERROR(VLOOKUP($H1355,#REF!,11,FALSE),0)</f>
        <v>0</v>
      </c>
      <c r="AR1355" s="42">
        <f>IFERROR(VLOOKUP($H1355,#REF!,12,FALSE),0)</f>
        <v>0</v>
      </c>
      <c r="AS1355" s="34">
        <f>IFERROR(VLOOKUP($H1355,#REF!,13,FALSE),0)</f>
        <v>0</v>
      </c>
      <c r="AT1355" s="34">
        <f>IFERROR(VLOOKUP($H1355,#REF!,14,FALSE),0)</f>
        <v>0</v>
      </c>
      <c r="AU1355" s="42">
        <f>IFERROR(VLOOKUP($H1355,#REF!,15,FALSE),0)</f>
        <v>0</v>
      </c>
      <c r="AV1355" s="34">
        <f>IFERROR(VLOOKUP($H1355,#REF!,15,FALSE),0)</f>
        <v>0</v>
      </c>
      <c r="AW1355" s="34">
        <f>IFERROR(VLOOKUP($H1355,#REF!,16,FALSE),0)</f>
        <v>0</v>
      </c>
      <c r="AX1355" s="42">
        <f>IFERROR(VLOOKUP($H1355,#REF!,17,FALSE),0)</f>
        <v>0</v>
      </c>
    </row>
    <row r="1356" spans="1:50" x14ac:dyDescent="0.3">
      <c r="A1356" s="33" t="str">
        <f t="shared" si="84"/>
        <v>0</v>
      </c>
      <c r="B1356" s="33">
        <f>+'R&amp;E EXPORT'!B1331</f>
        <v>0</v>
      </c>
      <c r="C1356" t="str">
        <f>IFERROR(VLOOKUP(A1356,'MCSJ Export'!A:C,3,FALSE),"")</f>
        <v/>
      </c>
      <c r="D1356" s="37">
        <f t="shared" ca="1" si="85"/>
        <v>0</v>
      </c>
      <c r="E1356" s="37">
        <f t="shared" ca="1" si="86"/>
        <v>0</v>
      </c>
      <c r="F1356" s="37">
        <f t="shared" ca="1" si="87"/>
        <v>0</v>
      </c>
      <c r="G1356" s="37"/>
      <c r="H1356" s="33">
        <f>+'R&amp;E EXPORT'!A1331</f>
        <v>0</v>
      </c>
      <c r="I1356" s="34">
        <f>IFERROR(VLOOKUP($H1356,'Gen F Rev'!$A:$M,15,FALSE),0)</f>
        <v>0</v>
      </c>
      <c r="J1356" s="34">
        <f>IFERROR(VLOOKUP($H1356,'Gen F Rev'!$A:$M,16,FALSE),0)</f>
        <v>0</v>
      </c>
      <c r="K1356" s="42">
        <f>IFERROR(VLOOKUP($H1356,'Gen F Rev'!$A:$M,17,FALSE),0)</f>
        <v>0</v>
      </c>
      <c r="L1356" s="34">
        <f>IFERROR(VLOOKUP($H1356,'Gen F Exp'!$A:$E,15,FALSE),0)</f>
        <v>0</v>
      </c>
      <c r="M1356" s="34">
        <f>IFERROR(VLOOKUP($H1356,'Gen F Exp'!$A:$E,16,FALSE),0)</f>
        <v>0</v>
      </c>
      <c r="N1356" s="42">
        <f>IFERROR(VLOOKUP($H1356,'Gen F Exp'!$A:$E,17,FALSE),0)</f>
        <v>0</v>
      </c>
      <c r="O1356" s="34">
        <f>IFERROR(VLOOKUP($H1356,'Water F Rev'!$A:$L,15,FALSE),0)</f>
        <v>0</v>
      </c>
      <c r="P1356" s="34">
        <f>IFERROR(VLOOKUP($H1356,'Water F Rev'!$A:$L,16,FALSE),0)</f>
        <v>0</v>
      </c>
      <c r="Q1356" s="42">
        <f>IFERROR(VLOOKUP($H1356,'Water F Rev'!$A:$L,17,FALSE),0)</f>
        <v>0</v>
      </c>
      <c r="R1356" s="34">
        <f>IFERROR(VLOOKUP($H1356,'Water F Exp'!$A:$K,15,FALSE),0)</f>
        <v>0</v>
      </c>
      <c r="S1356" s="34">
        <f>IFERROR(VLOOKUP($H1356,'Water F Exp'!$A:$K,16,FALSE),0)</f>
        <v>0</v>
      </c>
      <c r="T1356" s="42">
        <f>IFERROR(VLOOKUP($H1356,'Water F Exp'!$A:$K,17,FALSE),0)</f>
        <v>0</v>
      </c>
      <c r="U1356" s="34">
        <f ca="1">IFERROR(VLOOKUP($H1356,'Sewer F Rev'!$A:$E,15,FALSE),0)</f>
        <v>0</v>
      </c>
      <c r="V1356" s="34">
        <f ca="1">IFERROR(VLOOKUP($H1356,'Sewer F Rev'!$A:$E,16,FALSE),0)</f>
        <v>0</v>
      </c>
      <c r="W1356" s="42">
        <f ca="1">IFERROR(VLOOKUP($H1356,'Sewer F Rev'!$A:$E,17,FALSE),0)</f>
        <v>0</v>
      </c>
      <c r="X1356" s="34">
        <f>IFERROR(VLOOKUP($H1356,'Sewer F Exp'!$A:$B,15,FALSE),0)</f>
        <v>0</v>
      </c>
      <c r="Y1356" s="34">
        <f>IFERROR(VLOOKUP($H1356,'Sewer F Exp'!$A:$B,16,FALSE),0)</f>
        <v>0</v>
      </c>
      <c r="Z1356" s="42">
        <f>IFERROR(VLOOKUP($H1356,'Sewer F Exp'!$A:$B,17,FALSE),0)</f>
        <v>0</v>
      </c>
      <c r="AA1356" s="34">
        <f>IFERROR(VLOOKUP($H1356,'Refuse F Rev'!$A:$E,15,FALSE),0)</f>
        <v>0</v>
      </c>
      <c r="AB1356" s="34">
        <f>IFERROR(VLOOKUP($H1356,'Refuse F Rev'!$A:$E,16,FALSE),0)</f>
        <v>0</v>
      </c>
      <c r="AC1356" s="42">
        <f>IFERROR(VLOOKUP($H1356,'Refuse F Rev'!$A:$E,17,FALSE),0)</f>
        <v>0</v>
      </c>
      <c r="AD1356" s="34">
        <f>IFERROR(VLOOKUP($H1356,'Refuse F Exp'!$A:$E,15,FALSE),0)</f>
        <v>0</v>
      </c>
      <c r="AE1356" s="34">
        <f>IFERROR(VLOOKUP($H1356,'Refuse F Exp'!$A:$E,16,FALSE),0)</f>
        <v>0</v>
      </c>
      <c r="AF1356" s="42">
        <f>IFERROR(VLOOKUP($H1356,'Refuse F Exp'!$A:$E,17,FALSE),0)</f>
        <v>0</v>
      </c>
      <c r="AG1356" s="34">
        <f>IFERROR(VLOOKUP($H1356,#REF!,10,FALSE),0)</f>
        <v>0</v>
      </c>
      <c r="AH1356" s="34">
        <f>IFERROR(VLOOKUP($H1356,#REF!,11,FALSE),0)</f>
        <v>0</v>
      </c>
      <c r="AI1356" s="42">
        <f>IFERROR(VLOOKUP($H1356,#REF!,12,FALSE),0)</f>
        <v>0</v>
      </c>
      <c r="AJ1356" s="34">
        <f>IFERROR(VLOOKUP($H1356,#REF!,10,FALSE),0)</f>
        <v>0</v>
      </c>
      <c r="AK1356" s="34">
        <f>IFERROR(VLOOKUP($H1356,#REF!,11,FALSE),0)</f>
        <v>0</v>
      </c>
      <c r="AL1356" s="42">
        <f>IFERROR(VLOOKUP($H1356,#REF!,12,FALSE),0)</f>
        <v>0</v>
      </c>
      <c r="AM1356" s="34">
        <f>IFERROR(VLOOKUP($H1356,#REF!,10,FALSE),0)</f>
        <v>0</v>
      </c>
      <c r="AN1356" s="34">
        <f>IFERROR(VLOOKUP($H1356,#REF!,11,FALSE),0)</f>
        <v>0</v>
      </c>
      <c r="AO1356" s="42">
        <f>IFERROR(VLOOKUP($H1356,#REF!,12,FALSE),0)</f>
        <v>0</v>
      </c>
      <c r="AP1356" s="34">
        <f>IFERROR(VLOOKUP($H1356,#REF!,10,FALSE),0)</f>
        <v>0</v>
      </c>
      <c r="AQ1356" s="34">
        <f>IFERROR(VLOOKUP($H1356,#REF!,11,FALSE),0)</f>
        <v>0</v>
      </c>
      <c r="AR1356" s="42">
        <f>IFERROR(VLOOKUP($H1356,#REF!,12,FALSE),0)</f>
        <v>0</v>
      </c>
      <c r="AS1356" s="34">
        <f>IFERROR(VLOOKUP($H1356,#REF!,13,FALSE),0)</f>
        <v>0</v>
      </c>
      <c r="AT1356" s="34">
        <f>IFERROR(VLOOKUP($H1356,#REF!,14,FALSE),0)</f>
        <v>0</v>
      </c>
      <c r="AU1356" s="42">
        <f>IFERROR(VLOOKUP($H1356,#REF!,15,FALSE),0)</f>
        <v>0</v>
      </c>
      <c r="AV1356" s="34">
        <f>IFERROR(VLOOKUP($H1356,#REF!,15,FALSE),0)</f>
        <v>0</v>
      </c>
      <c r="AW1356" s="34">
        <f>IFERROR(VLOOKUP($H1356,#REF!,16,FALSE),0)</f>
        <v>0</v>
      </c>
      <c r="AX1356" s="42">
        <f>IFERROR(VLOOKUP($H1356,#REF!,17,FALSE),0)</f>
        <v>0</v>
      </c>
    </row>
    <row r="1357" spans="1:50" x14ac:dyDescent="0.3">
      <c r="A1357" s="33" t="str">
        <f t="shared" si="84"/>
        <v>0</v>
      </c>
      <c r="B1357" s="33">
        <f>+'R&amp;E EXPORT'!B1332</f>
        <v>0</v>
      </c>
      <c r="C1357" t="str">
        <f>IFERROR(VLOOKUP(A1357,'MCSJ Export'!A:C,3,FALSE),"")</f>
        <v/>
      </c>
      <c r="D1357" s="37">
        <f t="shared" ca="1" si="85"/>
        <v>0</v>
      </c>
      <c r="E1357" s="37">
        <f t="shared" ca="1" si="86"/>
        <v>0</v>
      </c>
      <c r="F1357" s="37">
        <f t="shared" ca="1" si="87"/>
        <v>0</v>
      </c>
      <c r="G1357" s="37"/>
      <c r="H1357" s="33">
        <f>+'R&amp;E EXPORT'!A1332</f>
        <v>0</v>
      </c>
      <c r="I1357" s="34">
        <f>IFERROR(VLOOKUP($H1357,'Gen F Rev'!$A:$M,15,FALSE),0)</f>
        <v>0</v>
      </c>
      <c r="J1357" s="34">
        <f>IFERROR(VLOOKUP($H1357,'Gen F Rev'!$A:$M,16,FALSE),0)</f>
        <v>0</v>
      </c>
      <c r="K1357" s="42">
        <f>IFERROR(VLOOKUP($H1357,'Gen F Rev'!$A:$M,17,FALSE),0)</f>
        <v>0</v>
      </c>
      <c r="L1357" s="34">
        <f>IFERROR(VLOOKUP($H1357,'Gen F Exp'!$A:$E,15,FALSE),0)</f>
        <v>0</v>
      </c>
      <c r="M1357" s="34">
        <f>IFERROR(VLOOKUP($H1357,'Gen F Exp'!$A:$E,16,FALSE),0)</f>
        <v>0</v>
      </c>
      <c r="N1357" s="42">
        <f>IFERROR(VLOOKUP($H1357,'Gen F Exp'!$A:$E,17,FALSE),0)</f>
        <v>0</v>
      </c>
      <c r="O1357" s="34">
        <f>IFERROR(VLOOKUP($H1357,'Water F Rev'!$A:$L,15,FALSE),0)</f>
        <v>0</v>
      </c>
      <c r="P1357" s="34">
        <f>IFERROR(VLOOKUP($H1357,'Water F Rev'!$A:$L,16,FALSE),0)</f>
        <v>0</v>
      </c>
      <c r="Q1357" s="42">
        <f>IFERROR(VLOOKUP($H1357,'Water F Rev'!$A:$L,17,FALSE),0)</f>
        <v>0</v>
      </c>
      <c r="R1357" s="34">
        <f>IFERROR(VLOOKUP($H1357,'Water F Exp'!$A:$K,15,FALSE),0)</f>
        <v>0</v>
      </c>
      <c r="S1357" s="34">
        <f>IFERROR(VLOOKUP($H1357,'Water F Exp'!$A:$K,16,FALSE),0)</f>
        <v>0</v>
      </c>
      <c r="T1357" s="42">
        <f>IFERROR(VLOOKUP($H1357,'Water F Exp'!$A:$K,17,FALSE),0)</f>
        <v>0</v>
      </c>
      <c r="U1357" s="34">
        <f ca="1">IFERROR(VLOOKUP($H1357,'Sewer F Rev'!$A:$E,15,FALSE),0)</f>
        <v>0</v>
      </c>
      <c r="V1357" s="34">
        <f ca="1">IFERROR(VLOOKUP($H1357,'Sewer F Rev'!$A:$E,16,FALSE),0)</f>
        <v>0</v>
      </c>
      <c r="W1357" s="42">
        <f ca="1">IFERROR(VLOOKUP($H1357,'Sewer F Rev'!$A:$E,17,FALSE),0)</f>
        <v>0</v>
      </c>
      <c r="X1357" s="34">
        <f>IFERROR(VLOOKUP($H1357,'Sewer F Exp'!$A:$B,15,FALSE),0)</f>
        <v>0</v>
      </c>
      <c r="Y1357" s="34">
        <f>IFERROR(VLOOKUP($H1357,'Sewer F Exp'!$A:$B,16,FALSE),0)</f>
        <v>0</v>
      </c>
      <c r="Z1357" s="42">
        <f>IFERROR(VLOOKUP($H1357,'Sewer F Exp'!$A:$B,17,FALSE),0)</f>
        <v>0</v>
      </c>
      <c r="AA1357" s="34">
        <f>IFERROR(VLOOKUP($H1357,'Refuse F Rev'!$A:$E,15,FALSE),0)</f>
        <v>0</v>
      </c>
      <c r="AB1357" s="34">
        <f>IFERROR(VLOOKUP($H1357,'Refuse F Rev'!$A:$E,16,FALSE),0)</f>
        <v>0</v>
      </c>
      <c r="AC1357" s="42">
        <f>IFERROR(VLOOKUP($H1357,'Refuse F Rev'!$A:$E,17,FALSE),0)</f>
        <v>0</v>
      </c>
      <c r="AD1357" s="34">
        <f>IFERROR(VLOOKUP($H1357,'Refuse F Exp'!$A:$E,15,FALSE),0)</f>
        <v>0</v>
      </c>
      <c r="AE1357" s="34">
        <f>IFERROR(VLOOKUP($H1357,'Refuse F Exp'!$A:$E,16,FALSE),0)</f>
        <v>0</v>
      </c>
      <c r="AF1357" s="42">
        <f>IFERROR(VLOOKUP($H1357,'Refuse F Exp'!$A:$E,17,FALSE),0)</f>
        <v>0</v>
      </c>
      <c r="AG1357" s="34">
        <f>IFERROR(VLOOKUP($H1357,#REF!,10,FALSE),0)</f>
        <v>0</v>
      </c>
      <c r="AH1357" s="34">
        <f>IFERROR(VLOOKUP($H1357,#REF!,11,FALSE),0)</f>
        <v>0</v>
      </c>
      <c r="AI1357" s="42">
        <f>IFERROR(VLOOKUP($H1357,#REF!,12,FALSE),0)</f>
        <v>0</v>
      </c>
      <c r="AJ1357" s="34">
        <f>IFERROR(VLOOKUP($H1357,#REF!,10,FALSE),0)</f>
        <v>0</v>
      </c>
      <c r="AK1357" s="34">
        <f>IFERROR(VLOOKUP($H1357,#REF!,11,FALSE),0)</f>
        <v>0</v>
      </c>
      <c r="AL1357" s="42">
        <f>IFERROR(VLOOKUP($H1357,#REF!,12,FALSE),0)</f>
        <v>0</v>
      </c>
      <c r="AM1357" s="34">
        <f>IFERROR(VLOOKUP($H1357,#REF!,10,FALSE),0)</f>
        <v>0</v>
      </c>
      <c r="AN1357" s="34">
        <f>IFERROR(VLOOKUP($H1357,#REF!,11,FALSE),0)</f>
        <v>0</v>
      </c>
      <c r="AO1357" s="42">
        <f>IFERROR(VLOOKUP($H1357,#REF!,12,FALSE),0)</f>
        <v>0</v>
      </c>
      <c r="AP1357" s="34">
        <f>IFERROR(VLOOKUP($H1357,#REF!,10,FALSE),0)</f>
        <v>0</v>
      </c>
      <c r="AQ1357" s="34">
        <f>IFERROR(VLOOKUP($H1357,#REF!,11,FALSE),0)</f>
        <v>0</v>
      </c>
      <c r="AR1357" s="42">
        <f>IFERROR(VLOOKUP($H1357,#REF!,12,FALSE),0)</f>
        <v>0</v>
      </c>
      <c r="AS1357" s="34">
        <f>IFERROR(VLOOKUP($H1357,#REF!,13,FALSE),0)</f>
        <v>0</v>
      </c>
      <c r="AT1357" s="34">
        <f>IFERROR(VLOOKUP($H1357,#REF!,14,FALSE),0)</f>
        <v>0</v>
      </c>
      <c r="AU1357" s="42">
        <f>IFERROR(VLOOKUP($H1357,#REF!,15,FALSE),0)</f>
        <v>0</v>
      </c>
      <c r="AV1357" s="34">
        <f>IFERROR(VLOOKUP($H1357,#REF!,15,FALSE),0)</f>
        <v>0</v>
      </c>
      <c r="AW1357" s="34">
        <f>IFERROR(VLOOKUP($H1357,#REF!,16,FALSE),0)</f>
        <v>0</v>
      </c>
      <c r="AX1357" s="42">
        <f>IFERROR(VLOOKUP($H1357,#REF!,17,FALSE),0)</f>
        <v>0</v>
      </c>
    </row>
    <row r="1358" spans="1:50" x14ac:dyDescent="0.3">
      <c r="A1358" s="33" t="str">
        <f t="shared" si="84"/>
        <v>0</v>
      </c>
      <c r="B1358" s="33">
        <f>+'R&amp;E EXPORT'!B1333</f>
        <v>0</v>
      </c>
      <c r="C1358" t="str">
        <f>IFERROR(VLOOKUP(A1358,'MCSJ Export'!A:C,3,FALSE),"")</f>
        <v/>
      </c>
      <c r="D1358" s="37">
        <f t="shared" ca="1" si="85"/>
        <v>0</v>
      </c>
      <c r="E1358" s="37">
        <f t="shared" ca="1" si="86"/>
        <v>0</v>
      </c>
      <c r="F1358" s="37">
        <f t="shared" ca="1" si="87"/>
        <v>0</v>
      </c>
      <c r="G1358" s="37"/>
      <c r="H1358" s="33">
        <f>+'R&amp;E EXPORT'!A1333</f>
        <v>0</v>
      </c>
      <c r="I1358" s="34">
        <f>IFERROR(VLOOKUP($H1358,'Gen F Rev'!$A:$M,15,FALSE),0)</f>
        <v>0</v>
      </c>
      <c r="J1358" s="34">
        <f>IFERROR(VLOOKUP($H1358,'Gen F Rev'!$A:$M,16,FALSE),0)</f>
        <v>0</v>
      </c>
      <c r="K1358" s="42">
        <f>IFERROR(VLOOKUP($H1358,'Gen F Rev'!$A:$M,17,FALSE),0)</f>
        <v>0</v>
      </c>
      <c r="L1358" s="34">
        <f>IFERROR(VLOOKUP($H1358,'Gen F Exp'!$A:$E,15,FALSE),0)</f>
        <v>0</v>
      </c>
      <c r="M1358" s="34">
        <f>IFERROR(VLOOKUP($H1358,'Gen F Exp'!$A:$E,16,FALSE),0)</f>
        <v>0</v>
      </c>
      <c r="N1358" s="42">
        <f>IFERROR(VLOOKUP($H1358,'Gen F Exp'!$A:$E,17,FALSE),0)</f>
        <v>0</v>
      </c>
      <c r="O1358" s="34">
        <f>IFERROR(VLOOKUP($H1358,'Water F Rev'!$A:$L,15,FALSE),0)</f>
        <v>0</v>
      </c>
      <c r="P1358" s="34">
        <f>IFERROR(VLOOKUP($H1358,'Water F Rev'!$A:$L,16,FALSE),0)</f>
        <v>0</v>
      </c>
      <c r="Q1358" s="42">
        <f>IFERROR(VLOOKUP($H1358,'Water F Rev'!$A:$L,17,FALSE),0)</f>
        <v>0</v>
      </c>
      <c r="R1358" s="34">
        <f>IFERROR(VLOOKUP($H1358,'Water F Exp'!$A:$K,15,FALSE),0)</f>
        <v>0</v>
      </c>
      <c r="S1358" s="34">
        <f>IFERROR(VLOOKUP($H1358,'Water F Exp'!$A:$K,16,FALSE),0)</f>
        <v>0</v>
      </c>
      <c r="T1358" s="42">
        <f>IFERROR(VLOOKUP($H1358,'Water F Exp'!$A:$K,17,FALSE),0)</f>
        <v>0</v>
      </c>
      <c r="U1358" s="34">
        <f ca="1">IFERROR(VLOOKUP($H1358,'Sewer F Rev'!$A:$E,15,FALSE),0)</f>
        <v>0</v>
      </c>
      <c r="V1358" s="34">
        <f ca="1">IFERROR(VLOOKUP($H1358,'Sewer F Rev'!$A:$E,16,FALSE),0)</f>
        <v>0</v>
      </c>
      <c r="W1358" s="42">
        <f ca="1">IFERROR(VLOOKUP($H1358,'Sewer F Rev'!$A:$E,17,FALSE),0)</f>
        <v>0</v>
      </c>
      <c r="X1358" s="34">
        <f>IFERROR(VLOOKUP($H1358,'Sewer F Exp'!$A:$B,15,FALSE),0)</f>
        <v>0</v>
      </c>
      <c r="Y1358" s="34">
        <f>IFERROR(VLOOKUP($H1358,'Sewer F Exp'!$A:$B,16,FALSE),0)</f>
        <v>0</v>
      </c>
      <c r="Z1358" s="42">
        <f>IFERROR(VLOOKUP($H1358,'Sewer F Exp'!$A:$B,17,FALSE),0)</f>
        <v>0</v>
      </c>
      <c r="AA1358" s="34">
        <f>IFERROR(VLOOKUP($H1358,'Refuse F Rev'!$A:$E,15,FALSE),0)</f>
        <v>0</v>
      </c>
      <c r="AB1358" s="34">
        <f>IFERROR(VLOOKUP($H1358,'Refuse F Rev'!$A:$E,16,FALSE),0)</f>
        <v>0</v>
      </c>
      <c r="AC1358" s="42">
        <f>IFERROR(VLOOKUP($H1358,'Refuse F Rev'!$A:$E,17,FALSE),0)</f>
        <v>0</v>
      </c>
      <c r="AD1358" s="34">
        <f>IFERROR(VLOOKUP($H1358,'Refuse F Exp'!$A:$E,15,FALSE),0)</f>
        <v>0</v>
      </c>
      <c r="AE1358" s="34">
        <f>IFERROR(VLOOKUP($H1358,'Refuse F Exp'!$A:$E,16,FALSE),0)</f>
        <v>0</v>
      </c>
      <c r="AF1358" s="42">
        <f>IFERROR(VLOOKUP($H1358,'Refuse F Exp'!$A:$E,17,FALSE),0)</f>
        <v>0</v>
      </c>
      <c r="AG1358" s="34">
        <f>IFERROR(VLOOKUP($H1358,#REF!,10,FALSE),0)</f>
        <v>0</v>
      </c>
      <c r="AH1358" s="34">
        <f>IFERROR(VLOOKUP($H1358,#REF!,11,FALSE),0)</f>
        <v>0</v>
      </c>
      <c r="AI1358" s="42">
        <f>IFERROR(VLOOKUP($H1358,#REF!,12,FALSE),0)</f>
        <v>0</v>
      </c>
      <c r="AJ1358" s="34">
        <f>IFERROR(VLOOKUP($H1358,#REF!,10,FALSE),0)</f>
        <v>0</v>
      </c>
      <c r="AK1358" s="34">
        <f>IFERROR(VLOOKUP($H1358,#REF!,11,FALSE),0)</f>
        <v>0</v>
      </c>
      <c r="AL1358" s="42">
        <f>IFERROR(VLOOKUP($H1358,#REF!,12,FALSE),0)</f>
        <v>0</v>
      </c>
      <c r="AM1358" s="34">
        <f>IFERROR(VLOOKUP($H1358,#REF!,10,FALSE),0)</f>
        <v>0</v>
      </c>
      <c r="AN1358" s="34">
        <f>IFERROR(VLOOKUP($H1358,#REF!,11,FALSE),0)</f>
        <v>0</v>
      </c>
      <c r="AO1358" s="42">
        <f>IFERROR(VLOOKUP($H1358,#REF!,12,FALSE),0)</f>
        <v>0</v>
      </c>
      <c r="AP1358" s="34">
        <f>IFERROR(VLOOKUP($H1358,#REF!,10,FALSE),0)</f>
        <v>0</v>
      </c>
      <c r="AQ1358" s="34">
        <f>IFERROR(VLOOKUP($H1358,#REF!,11,FALSE),0)</f>
        <v>0</v>
      </c>
      <c r="AR1358" s="42">
        <f>IFERROR(VLOOKUP($H1358,#REF!,12,FALSE),0)</f>
        <v>0</v>
      </c>
      <c r="AS1358" s="34">
        <f>IFERROR(VLOOKUP($H1358,#REF!,13,FALSE),0)</f>
        <v>0</v>
      </c>
      <c r="AT1358" s="34">
        <f>IFERROR(VLOOKUP($H1358,#REF!,14,FALSE),0)</f>
        <v>0</v>
      </c>
      <c r="AU1358" s="42">
        <f>IFERROR(VLOOKUP($H1358,#REF!,15,FALSE),0)</f>
        <v>0</v>
      </c>
      <c r="AV1358" s="34">
        <f>IFERROR(VLOOKUP($H1358,#REF!,15,FALSE),0)</f>
        <v>0</v>
      </c>
      <c r="AW1358" s="34">
        <f>IFERROR(VLOOKUP($H1358,#REF!,16,FALSE),0)</f>
        <v>0</v>
      </c>
      <c r="AX1358" s="42">
        <f>IFERROR(VLOOKUP($H1358,#REF!,17,FALSE),0)</f>
        <v>0</v>
      </c>
    </row>
    <row r="1359" spans="1:50" x14ac:dyDescent="0.3">
      <c r="A1359" s="33" t="str">
        <f t="shared" si="84"/>
        <v>0</v>
      </c>
      <c r="B1359" s="33">
        <f>+'R&amp;E EXPORT'!B1334</f>
        <v>0</v>
      </c>
      <c r="C1359" t="str">
        <f>IFERROR(VLOOKUP(A1359,'MCSJ Export'!A:C,3,FALSE),"")</f>
        <v/>
      </c>
      <c r="D1359" s="37">
        <f t="shared" ca="1" si="85"/>
        <v>0</v>
      </c>
      <c r="E1359" s="37">
        <f t="shared" ca="1" si="86"/>
        <v>0</v>
      </c>
      <c r="F1359" s="37">
        <f t="shared" ca="1" si="87"/>
        <v>0</v>
      </c>
      <c r="G1359" s="37"/>
      <c r="H1359" s="33">
        <f>+'R&amp;E EXPORT'!A1334</f>
        <v>0</v>
      </c>
      <c r="I1359" s="34">
        <f>IFERROR(VLOOKUP($H1359,'Gen F Rev'!$A:$M,15,FALSE),0)</f>
        <v>0</v>
      </c>
      <c r="J1359" s="34">
        <f>IFERROR(VLOOKUP($H1359,'Gen F Rev'!$A:$M,16,FALSE),0)</f>
        <v>0</v>
      </c>
      <c r="K1359" s="42">
        <f>IFERROR(VLOOKUP($H1359,'Gen F Rev'!$A:$M,17,FALSE),0)</f>
        <v>0</v>
      </c>
      <c r="L1359" s="34">
        <f>IFERROR(VLOOKUP($H1359,'Gen F Exp'!$A:$E,15,FALSE),0)</f>
        <v>0</v>
      </c>
      <c r="M1359" s="34">
        <f>IFERROR(VLOOKUP($H1359,'Gen F Exp'!$A:$E,16,FALSE),0)</f>
        <v>0</v>
      </c>
      <c r="N1359" s="42">
        <f>IFERROR(VLOOKUP($H1359,'Gen F Exp'!$A:$E,17,FALSE),0)</f>
        <v>0</v>
      </c>
      <c r="O1359" s="34">
        <f>IFERROR(VLOOKUP($H1359,'Water F Rev'!$A:$L,15,FALSE),0)</f>
        <v>0</v>
      </c>
      <c r="P1359" s="34">
        <f>IFERROR(VLOOKUP($H1359,'Water F Rev'!$A:$L,16,FALSE),0)</f>
        <v>0</v>
      </c>
      <c r="Q1359" s="42">
        <f>IFERROR(VLOOKUP($H1359,'Water F Rev'!$A:$L,17,FALSE),0)</f>
        <v>0</v>
      </c>
      <c r="R1359" s="34">
        <f>IFERROR(VLOOKUP($H1359,'Water F Exp'!$A:$K,15,FALSE),0)</f>
        <v>0</v>
      </c>
      <c r="S1359" s="34">
        <f>IFERROR(VLOOKUP($H1359,'Water F Exp'!$A:$K,16,FALSE),0)</f>
        <v>0</v>
      </c>
      <c r="T1359" s="42">
        <f>IFERROR(VLOOKUP($H1359,'Water F Exp'!$A:$K,17,FALSE),0)</f>
        <v>0</v>
      </c>
      <c r="U1359" s="34">
        <f ca="1">IFERROR(VLOOKUP($H1359,'Sewer F Rev'!$A:$E,15,FALSE),0)</f>
        <v>0</v>
      </c>
      <c r="V1359" s="34">
        <f ca="1">IFERROR(VLOOKUP($H1359,'Sewer F Rev'!$A:$E,16,FALSE),0)</f>
        <v>0</v>
      </c>
      <c r="W1359" s="42">
        <f ca="1">IFERROR(VLOOKUP($H1359,'Sewer F Rev'!$A:$E,17,FALSE),0)</f>
        <v>0</v>
      </c>
      <c r="X1359" s="34">
        <f>IFERROR(VLOOKUP($H1359,'Sewer F Exp'!$A:$B,15,FALSE),0)</f>
        <v>0</v>
      </c>
      <c r="Y1359" s="34">
        <f>IFERROR(VLOOKUP($H1359,'Sewer F Exp'!$A:$B,16,FALSE),0)</f>
        <v>0</v>
      </c>
      <c r="Z1359" s="42">
        <f>IFERROR(VLOOKUP($H1359,'Sewer F Exp'!$A:$B,17,FALSE),0)</f>
        <v>0</v>
      </c>
      <c r="AA1359" s="34">
        <f>IFERROR(VLOOKUP($H1359,'Refuse F Rev'!$A:$E,15,FALSE),0)</f>
        <v>0</v>
      </c>
      <c r="AB1359" s="34">
        <f>IFERROR(VLOOKUP($H1359,'Refuse F Rev'!$A:$E,16,FALSE),0)</f>
        <v>0</v>
      </c>
      <c r="AC1359" s="42">
        <f>IFERROR(VLOOKUP($H1359,'Refuse F Rev'!$A:$E,17,FALSE),0)</f>
        <v>0</v>
      </c>
      <c r="AD1359" s="34">
        <f>IFERROR(VLOOKUP($H1359,'Refuse F Exp'!$A:$E,15,FALSE),0)</f>
        <v>0</v>
      </c>
      <c r="AE1359" s="34">
        <f>IFERROR(VLOOKUP($H1359,'Refuse F Exp'!$A:$E,16,FALSE),0)</f>
        <v>0</v>
      </c>
      <c r="AF1359" s="42">
        <f>IFERROR(VLOOKUP($H1359,'Refuse F Exp'!$A:$E,17,FALSE),0)</f>
        <v>0</v>
      </c>
      <c r="AG1359" s="34">
        <f>IFERROR(VLOOKUP($H1359,#REF!,10,FALSE),0)</f>
        <v>0</v>
      </c>
      <c r="AH1359" s="34">
        <f>IFERROR(VLOOKUP($H1359,#REF!,11,FALSE),0)</f>
        <v>0</v>
      </c>
      <c r="AI1359" s="42">
        <f>IFERROR(VLOOKUP($H1359,#REF!,12,FALSE),0)</f>
        <v>0</v>
      </c>
      <c r="AJ1359" s="34">
        <f>IFERROR(VLOOKUP($H1359,#REF!,10,FALSE),0)</f>
        <v>0</v>
      </c>
      <c r="AK1359" s="34">
        <f>IFERROR(VLOOKUP($H1359,#REF!,11,FALSE),0)</f>
        <v>0</v>
      </c>
      <c r="AL1359" s="42">
        <f>IFERROR(VLOOKUP($H1359,#REF!,12,FALSE),0)</f>
        <v>0</v>
      </c>
      <c r="AM1359" s="34">
        <f>IFERROR(VLOOKUP($H1359,#REF!,10,FALSE),0)</f>
        <v>0</v>
      </c>
      <c r="AN1359" s="34">
        <f>IFERROR(VLOOKUP($H1359,#REF!,11,FALSE),0)</f>
        <v>0</v>
      </c>
      <c r="AO1359" s="42">
        <f>IFERROR(VLOOKUP($H1359,#REF!,12,FALSE),0)</f>
        <v>0</v>
      </c>
      <c r="AP1359" s="34">
        <f>IFERROR(VLOOKUP($H1359,#REF!,10,FALSE),0)</f>
        <v>0</v>
      </c>
      <c r="AQ1359" s="34">
        <f>IFERROR(VLOOKUP($H1359,#REF!,11,FALSE),0)</f>
        <v>0</v>
      </c>
      <c r="AR1359" s="42">
        <f>IFERROR(VLOOKUP($H1359,#REF!,12,FALSE),0)</f>
        <v>0</v>
      </c>
      <c r="AS1359" s="34">
        <f>IFERROR(VLOOKUP($H1359,#REF!,13,FALSE),0)</f>
        <v>0</v>
      </c>
      <c r="AT1359" s="34">
        <f>IFERROR(VLOOKUP($H1359,#REF!,14,FALSE),0)</f>
        <v>0</v>
      </c>
      <c r="AU1359" s="42">
        <f>IFERROR(VLOOKUP($H1359,#REF!,15,FALSE),0)</f>
        <v>0</v>
      </c>
      <c r="AV1359" s="34">
        <f>IFERROR(VLOOKUP($H1359,#REF!,15,FALSE),0)</f>
        <v>0</v>
      </c>
      <c r="AW1359" s="34">
        <f>IFERROR(VLOOKUP($H1359,#REF!,16,FALSE),0)</f>
        <v>0</v>
      </c>
      <c r="AX1359" s="42">
        <f>IFERROR(VLOOKUP($H1359,#REF!,17,FALSE),0)</f>
        <v>0</v>
      </c>
    </row>
    <row r="1360" spans="1:50" x14ac:dyDescent="0.3">
      <c r="A1360" s="33" t="str">
        <f t="shared" si="84"/>
        <v>0</v>
      </c>
      <c r="B1360" s="33">
        <f>+'R&amp;E EXPORT'!B1335</f>
        <v>0</v>
      </c>
      <c r="C1360" t="str">
        <f>IFERROR(VLOOKUP(A1360,'MCSJ Export'!A:C,3,FALSE),"")</f>
        <v/>
      </c>
      <c r="D1360" s="37">
        <f t="shared" ca="1" si="85"/>
        <v>0</v>
      </c>
      <c r="E1360" s="37">
        <f t="shared" ca="1" si="86"/>
        <v>0</v>
      </c>
      <c r="F1360" s="37">
        <f t="shared" ca="1" si="87"/>
        <v>0</v>
      </c>
      <c r="G1360" s="37"/>
      <c r="H1360" s="33">
        <f>+'R&amp;E EXPORT'!A1335</f>
        <v>0</v>
      </c>
      <c r="I1360" s="34">
        <f>IFERROR(VLOOKUP($H1360,'Gen F Rev'!$A:$M,15,FALSE),0)</f>
        <v>0</v>
      </c>
      <c r="J1360" s="34">
        <f>IFERROR(VLOOKUP($H1360,'Gen F Rev'!$A:$M,16,FALSE),0)</f>
        <v>0</v>
      </c>
      <c r="K1360" s="42">
        <f>IFERROR(VLOOKUP($H1360,'Gen F Rev'!$A:$M,17,FALSE),0)</f>
        <v>0</v>
      </c>
      <c r="L1360" s="34">
        <f>IFERROR(VLOOKUP($H1360,'Gen F Exp'!$A:$E,15,FALSE),0)</f>
        <v>0</v>
      </c>
      <c r="M1360" s="34">
        <f>IFERROR(VLOOKUP($H1360,'Gen F Exp'!$A:$E,16,FALSE),0)</f>
        <v>0</v>
      </c>
      <c r="N1360" s="42">
        <f>IFERROR(VLOOKUP($H1360,'Gen F Exp'!$A:$E,17,FALSE),0)</f>
        <v>0</v>
      </c>
      <c r="O1360" s="34">
        <f>IFERROR(VLOOKUP($H1360,'Water F Rev'!$A:$L,15,FALSE),0)</f>
        <v>0</v>
      </c>
      <c r="P1360" s="34">
        <f>IFERROR(VLOOKUP($H1360,'Water F Rev'!$A:$L,16,FALSE),0)</f>
        <v>0</v>
      </c>
      <c r="Q1360" s="42">
        <f>IFERROR(VLOOKUP($H1360,'Water F Rev'!$A:$L,17,FALSE),0)</f>
        <v>0</v>
      </c>
      <c r="R1360" s="34">
        <f>IFERROR(VLOOKUP($H1360,'Water F Exp'!$A:$K,15,FALSE),0)</f>
        <v>0</v>
      </c>
      <c r="S1360" s="34">
        <f>IFERROR(VLOOKUP($H1360,'Water F Exp'!$A:$K,16,FALSE),0)</f>
        <v>0</v>
      </c>
      <c r="T1360" s="42">
        <f>IFERROR(VLOOKUP($H1360,'Water F Exp'!$A:$K,17,FALSE),0)</f>
        <v>0</v>
      </c>
      <c r="U1360" s="34">
        <f ca="1">IFERROR(VLOOKUP($H1360,'Sewer F Rev'!$A:$E,15,FALSE),0)</f>
        <v>0</v>
      </c>
      <c r="V1360" s="34">
        <f ca="1">IFERROR(VLOOKUP($H1360,'Sewer F Rev'!$A:$E,16,FALSE),0)</f>
        <v>0</v>
      </c>
      <c r="W1360" s="42">
        <f ca="1">IFERROR(VLOOKUP($H1360,'Sewer F Rev'!$A:$E,17,FALSE),0)</f>
        <v>0</v>
      </c>
      <c r="X1360" s="34">
        <f>IFERROR(VLOOKUP($H1360,'Sewer F Exp'!$A:$B,15,FALSE),0)</f>
        <v>0</v>
      </c>
      <c r="Y1360" s="34">
        <f>IFERROR(VLOOKUP($H1360,'Sewer F Exp'!$A:$B,16,FALSE),0)</f>
        <v>0</v>
      </c>
      <c r="Z1360" s="42">
        <f>IFERROR(VLOOKUP($H1360,'Sewer F Exp'!$A:$B,17,FALSE),0)</f>
        <v>0</v>
      </c>
      <c r="AA1360" s="34">
        <f>IFERROR(VLOOKUP($H1360,'Refuse F Rev'!$A:$E,15,FALSE),0)</f>
        <v>0</v>
      </c>
      <c r="AB1360" s="34">
        <f>IFERROR(VLOOKUP($H1360,'Refuse F Rev'!$A:$E,16,FALSE),0)</f>
        <v>0</v>
      </c>
      <c r="AC1360" s="42">
        <f>IFERROR(VLOOKUP($H1360,'Refuse F Rev'!$A:$E,17,FALSE),0)</f>
        <v>0</v>
      </c>
      <c r="AD1360" s="34">
        <f>IFERROR(VLOOKUP($H1360,'Refuse F Exp'!$A:$E,15,FALSE),0)</f>
        <v>0</v>
      </c>
      <c r="AE1360" s="34">
        <f>IFERROR(VLOOKUP($H1360,'Refuse F Exp'!$A:$E,16,FALSE),0)</f>
        <v>0</v>
      </c>
      <c r="AF1360" s="42">
        <f>IFERROR(VLOOKUP($H1360,'Refuse F Exp'!$A:$E,17,FALSE),0)</f>
        <v>0</v>
      </c>
      <c r="AG1360" s="34">
        <f>IFERROR(VLOOKUP($H1360,#REF!,10,FALSE),0)</f>
        <v>0</v>
      </c>
      <c r="AH1360" s="34">
        <f>IFERROR(VLOOKUP($H1360,#REF!,11,FALSE),0)</f>
        <v>0</v>
      </c>
      <c r="AI1360" s="42">
        <f>IFERROR(VLOOKUP($H1360,#REF!,12,FALSE),0)</f>
        <v>0</v>
      </c>
      <c r="AJ1360" s="34">
        <f>IFERROR(VLOOKUP($H1360,#REF!,10,FALSE),0)</f>
        <v>0</v>
      </c>
      <c r="AK1360" s="34">
        <f>IFERROR(VLOOKUP($H1360,#REF!,11,FALSE),0)</f>
        <v>0</v>
      </c>
      <c r="AL1360" s="42">
        <f>IFERROR(VLOOKUP($H1360,#REF!,12,FALSE),0)</f>
        <v>0</v>
      </c>
      <c r="AM1360" s="34">
        <f>IFERROR(VLOOKUP($H1360,#REF!,10,FALSE),0)</f>
        <v>0</v>
      </c>
      <c r="AN1360" s="34">
        <f>IFERROR(VLOOKUP($H1360,#REF!,11,FALSE),0)</f>
        <v>0</v>
      </c>
      <c r="AO1360" s="42">
        <f>IFERROR(VLOOKUP($H1360,#REF!,12,FALSE),0)</f>
        <v>0</v>
      </c>
      <c r="AP1360" s="34">
        <f>IFERROR(VLOOKUP($H1360,#REF!,10,FALSE),0)</f>
        <v>0</v>
      </c>
      <c r="AQ1360" s="34">
        <f>IFERROR(VLOOKUP($H1360,#REF!,11,FALSE),0)</f>
        <v>0</v>
      </c>
      <c r="AR1360" s="42">
        <f>IFERROR(VLOOKUP($H1360,#REF!,12,FALSE),0)</f>
        <v>0</v>
      </c>
      <c r="AS1360" s="34">
        <f>IFERROR(VLOOKUP($H1360,#REF!,13,FALSE),0)</f>
        <v>0</v>
      </c>
      <c r="AT1360" s="34">
        <f>IFERROR(VLOOKUP($H1360,#REF!,14,FALSE),0)</f>
        <v>0</v>
      </c>
      <c r="AU1360" s="42">
        <f>IFERROR(VLOOKUP($H1360,#REF!,15,FALSE),0)</f>
        <v>0</v>
      </c>
      <c r="AV1360" s="34">
        <f>IFERROR(VLOOKUP($H1360,#REF!,15,FALSE),0)</f>
        <v>0</v>
      </c>
      <c r="AW1360" s="34">
        <f>IFERROR(VLOOKUP($H1360,#REF!,16,FALSE),0)</f>
        <v>0</v>
      </c>
      <c r="AX1360" s="42">
        <f>IFERROR(VLOOKUP($H1360,#REF!,17,FALSE),0)</f>
        <v>0</v>
      </c>
    </row>
    <row r="1361" spans="1:50" x14ac:dyDescent="0.3">
      <c r="A1361" s="33" t="str">
        <f t="shared" si="84"/>
        <v>0</v>
      </c>
      <c r="B1361" s="33">
        <f>+'R&amp;E EXPORT'!B1336</f>
        <v>0</v>
      </c>
      <c r="C1361" t="str">
        <f>IFERROR(VLOOKUP(A1361,'MCSJ Export'!A:C,3,FALSE),"")</f>
        <v/>
      </c>
      <c r="D1361" s="37">
        <f t="shared" ca="1" si="85"/>
        <v>0</v>
      </c>
      <c r="E1361" s="37">
        <f t="shared" ca="1" si="86"/>
        <v>0</v>
      </c>
      <c r="F1361" s="37">
        <f t="shared" ca="1" si="87"/>
        <v>0</v>
      </c>
      <c r="G1361" s="37"/>
      <c r="H1361" s="33">
        <f>+'R&amp;E EXPORT'!A1336</f>
        <v>0</v>
      </c>
      <c r="I1361" s="34">
        <f>IFERROR(VLOOKUP($H1361,'Gen F Rev'!$A:$M,15,FALSE),0)</f>
        <v>0</v>
      </c>
      <c r="J1361" s="34">
        <f>IFERROR(VLOOKUP($H1361,'Gen F Rev'!$A:$M,16,FALSE),0)</f>
        <v>0</v>
      </c>
      <c r="K1361" s="42">
        <f>IFERROR(VLOOKUP($H1361,'Gen F Rev'!$A:$M,17,FALSE),0)</f>
        <v>0</v>
      </c>
      <c r="L1361" s="34">
        <f>IFERROR(VLOOKUP($H1361,'Gen F Exp'!$A:$E,15,FALSE),0)</f>
        <v>0</v>
      </c>
      <c r="M1361" s="34">
        <f>IFERROR(VLOOKUP($H1361,'Gen F Exp'!$A:$E,16,FALSE),0)</f>
        <v>0</v>
      </c>
      <c r="N1361" s="42">
        <f>IFERROR(VLOOKUP($H1361,'Gen F Exp'!$A:$E,17,FALSE),0)</f>
        <v>0</v>
      </c>
      <c r="O1361" s="34">
        <f>IFERROR(VLOOKUP($H1361,'Water F Rev'!$A:$L,15,FALSE),0)</f>
        <v>0</v>
      </c>
      <c r="P1361" s="34">
        <f>IFERROR(VLOOKUP($H1361,'Water F Rev'!$A:$L,16,FALSE),0)</f>
        <v>0</v>
      </c>
      <c r="Q1361" s="42">
        <f>IFERROR(VLOOKUP($H1361,'Water F Rev'!$A:$L,17,FALSE),0)</f>
        <v>0</v>
      </c>
      <c r="R1361" s="34">
        <f>IFERROR(VLOOKUP($H1361,'Water F Exp'!$A:$K,15,FALSE),0)</f>
        <v>0</v>
      </c>
      <c r="S1361" s="34">
        <f>IFERROR(VLOOKUP($H1361,'Water F Exp'!$A:$K,16,FALSE),0)</f>
        <v>0</v>
      </c>
      <c r="T1361" s="42">
        <f>IFERROR(VLOOKUP($H1361,'Water F Exp'!$A:$K,17,FALSE),0)</f>
        <v>0</v>
      </c>
      <c r="U1361" s="34">
        <f ca="1">IFERROR(VLOOKUP($H1361,'Sewer F Rev'!$A:$E,15,FALSE),0)</f>
        <v>0</v>
      </c>
      <c r="V1361" s="34">
        <f ca="1">IFERROR(VLOOKUP($H1361,'Sewer F Rev'!$A:$E,16,FALSE),0)</f>
        <v>0</v>
      </c>
      <c r="W1361" s="42">
        <f ca="1">IFERROR(VLOOKUP($H1361,'Sewer F Rev'!$A:$E,17,FALSE),0)</f>
        <v>0</v>
      </c>
      <c r="X1361" s="34">
        <f>IFERROR(VLOOKUP($H1361,'Sewer F Exp'!$A:$B,15,FALSE),0)</f>
        <v>0</v>
      </c>
      <c r="Y1361" s="34">
        <f>IFERROR(VLOOKUP($H1361,'Sewer F Exp'!$A:$B,16,FALSE),0)</f>
        <v>0</v>
      </c>
      <c r="Z1361" s="42">
        <f>IFERROR(VLOOKUP($H1361,'Sewer F Exp'!$A:$B,17,FALSE),0)</f>
        <v>0</v>
      </c>
      <c r="AA1361" s="34">
        <f>IFERROR(VLOOKUP($H1361,'Refuse F Rev'!$A:$E,15,FALSE),0)</f>
        <v>0</v>
      </c>
      <c r="AB1361" s="34">
        <f>IFERROR(VLOOKUP($H1361,'Refuse F Rev'!$A:$E,16,FALSE),0)</f>
        <v>0</v>
      </c>
      <c r="AC1361" s="42">
        <f>IFERROR(VLOOKUP($H1361,'Refuse F Rev'!$A:$E,17,FALSE),0)</f>
        <v>0</v>
      </c>
      <c r="AD1361" s="34">
        <f>IFERROR(VLOOKUP($H1361,'Refuse F Exp'!$A:$E,15,FALSE),0)</f>
        <v>0</v>
      </c>
      <c r="AE1361" s="34">
        <f>IFERROR(VLOOKUP($H1361,'Refuse F Exp'!$A:$E,16,FALSE),0)</f>
        <v>0</v>
      </c>
      <c r="AF1361" s="42">
        <f>IFERROR(VLOOKUP($H1361,'Refuse F Exp'!$A:$E,17,FALSE),0)</f>
        <v>0</v>
      </c>
      <c r="AG1361" s="34">
        <f>IFERROR(VLOOKUP($H1361,#REF!,10,FALSE),0)</f>
        <v>0</v>
      </c>
      <c r="AH1361" s="34">
        <f>IFERROR(VLOOKUP($H1361,#REF!,11,FALSE),0)</f>
        <v>0</v>
      </c>
      <c r="AI1361" s="42">
        <f>IFERROR(VLOOKUP($H1361,#REF!,12,FALSE),0)</f>
        <v>0</v>
      </c>
      <c r="AJ1361" s="34">
        <f>IFERROR(VLOOKUP($H1361,#REF!,10,FALSE),0)</f>
        <v>0</v>
      </c>
      <c r="AK1361" s="34">
        <f>IFERROR(VLOOKUP($H1361,#REF!,11,FALSE),0)</f>
        <v>0</v>
      </c>
      <c r="AL1361" s="42">
        <f>IFERROR(VLOOKUP($H1361,#REF!,12,FALSE),0)</f>
        <v>0</v>
      </c>
      <c r="AM1361" s="34">
        <f>IFERROR(VLOOKUP($H1361,#REF!,10,FALSE),0)</f>
        <v>0</v>
      </c>
      <c r="AN1361" s="34">
        <f>IFERROR(VLOOKUP($H1361,#REF!,11,FALSE),0)</f>
        <v>0</v>
      </c>
      <c r="AO1361" s="42">
        <f>IFERROR(VLOOKUP($H1361,#REF!,12,FALSE),0)</f>
        <v>0</v>
      </c>
      <c r="AP1361" s="34">
        <f>IFERROR(VLOOKUP($H1361,#REF!,10,FALSE),0)</f>
        <v>0</v>
      </c>
      <c r="AQ1361" s="34">
        <f>IFERROR(VLOOKUP($H1361,#REF!,11,FALSE),0)</f>
        <v>0</v>
      </c>
      <c r="AR1361" s="42">
        <f>IFERROR(VLOOKUP($H1361,#REF!,12,FALSE),0)</f>
        <v>0</v>
      </c>
      <c r="AS1361" s="34">
        <f>IFERROR(VLOOKUP($H1361,#REF!,13,FALSE),0)</f>
        <v>0</v>
      </c>
      <c r="AT1361" s="34">
        <f>IFERROR(VLOOKUP($H1361,#REF!,14,FALSE),0)</f>
        <v>0</v>
      </c>
      <c r="AU1361" s="42">
        <f>IFERROR(VLOOKUP($H1361,#REF!,15,FALSE),0)</f>
        <v>0</v>
      </c>
      <c r="AV1361" s="34">
        <f>IFERROR(VLOOKUP($H1361,#REF!,15,FALSE),0)</f>
        <v>0</v>
      </c>
      <c r="AW1361" s="34">
        <f>IFERROR(VLOOKUP($H1361,#REF!,16,FALSE),0)</f>
        <v>0</v>
      </c>
      <c r="AX1361" s="42">
        <f>IFERROR(VLOOKUP($H1361,#REF!,17,FALSE),0)</f>
        <v>0</v>
      </c>
    </row>
    <row r="1362" spans="1:50" x14ac:dyDescent="0.3">
      <c r="A1362" s="33" t="str">
        <f t="shared" si="84"/>
        <v>0</v>
      </c>
      <c r="B1362" s="33">
        <f>+'R&amp;E EXPORT'!B1337</f>
        <v>0</v>
      </c>
      <c r="C1362" t="str">
        <f>IFERROR(VLOOKUP(A1362,'MCSJ Export'!A:C,3,FALSE),"")</f>
        <v/>
      </c>
      <c r="D1362" s="37">
        <f t="shared" ca="1" si="85"/>
        <v>0</v>
      </c>
      <c r="E1362" s="37">
        <f t="shared" ca="1" si="86"/>
        <v>0</v>
      </c>
      <c r="F1362" s="37">
        <f t="shared" ca="1" si="87"/>
        <v>0</v>
      </c>
      <c r="G1362" s="37"/>
      <c r="H1362" s="33">
        <f>+'R&amp;E EXPORT'!A1337</f>
        <v>0</v>
      </c>
      <c r="I1362" s="34">
        <f>IFERROR(VLOOKUP($H1362,'Gen F Rev'!$A:$M,15,FALSE),0)</f>
        <v>0</v>
      </c>
      <c r="J1362" s="34">
        <f>IFERROR(VLOOKUP($H1362,'Gen F Rev'!$A:$M,16,FALSE),0)</f>
        <v>0</v>
      </c>
      <c r="K1362" s="42">
        <f>IFERROR(VLOOKUP($H1362,'Gen F Rev'!$A:$M,17,FALSE),0)</f>
        <v>0</v>
      </c>
      <c r="L1362" s="34">
        <f>IFERROR(VLOOKUP($H1362,'Gen F Exp'!$A:$E,15,FALSE),0)</f>
        <v>0</v>
      </c>
      <c r="M1362" s="34">
        <f>IFERROR(VLOOKUP($H1362,'Gen F Exp'!$A:$E,16,FALSE),0)</f>
        <v>0</v>
      </c>
      <c r="N1362" s="42">
        <f>IFERROR(VLOOKUP($H1362,'Gen F Exp'!$A:$E,17,FALSE),0)</f>
        <v>0</v>
      </c>
      <c r="O1362" s="34">
        <f>IFERROR(VLOOKUP($H1362,'Water F Rev'!$A:$L,15,FALSE),0)</f>
        <v>0</v>
      </c>
      <c r="P1362" s="34">
        <f>IFERROR(VLOOKUP($H1362,'Water F Rev'!$A:$L,16,FALSE),0)</f>
        <v>0</v>
      </c>
      <c r="Q1362" s="42">
        <f>IFERROR(VLOOKUP($H1362,'Water F Rev'!$A:$L,17,FALSE),0)</f>
        <v>0</v>
      </c>
      <c r="R1362" s="34">
        <f>IFERROR(VLOOKUP($H1362,'Water F Exp'!$A:$K,15,FALSE),0)</f>
        <v>0</v>
      </c>
      <c r="S1362" s="34">
        <f>IFERROR(VLOOKUP($H1362,'Water F Exp'!$A:$K,16,FALSE),0)</f>
        <v>0</v>
      </c>
      <c r="T1362" s="42">
        <f>IFERROR(VLOOKUP($H1362,'Water F Exp'!$A:$K,17,FALSE),0)</f>
        <v>0</v>
      </c>
      <c r="U1362" s="34">
        <f ca="1">IFERROR(VLOOKUP($H1362,'Sewer F Rev'!$A:$E,15,FALSE),0)</f>
        <v>0</v>
      </c>
      <c r="V1362" s="34">
        <f ca="1">IFERROR(VLOOKUP($H1362,'Sewer F Rev'!$A:$E,16,FALSE),0)</f>
        <v>0</v>
      </c>
      <c r="W1362" s="42">
        <f ca="1">IFERROR(VLOOKUP($H1362,'Sewer F Rev'!$A:$E,17,FALSE),0)</f>
        <v>0</v>
      </c>
      <c r="X1362" s="34">
        <f>IFERROR(VLOOKUP($H1362,'Sewer F Exp'!$A:$B,15,FALSE),0)</f>
        <v>0</v>
      </c>
      <c r="Y1362" s="34">
        <f>IFERROR(VLOOKUP($H1362,'Sewer F Exp'!$A:$B,16,FALSE),0)</f>
        <v>0</v>
      </c>
      <c r="Z1362" s="42">
        <f>IFERROR(VLOOKUP($H1362,'Sewer F Exp'!$A:$B,17,FALSE),0)</f>
        <v>0</v>
      </c>
      <c r="AA1362" s="34">
        <f>IFERROR(VLOOKUP($H1362,'Refuse F Rev'!$A:$E,15,FALSE),0)</f>
        <v>0</v>
      </c>
      <c r="AB1362" s="34">
        <f>IFERROR(VLOOKUP($H1362,'Refuse F Rev'!$A:$E,16,FALSE),0)</f>
        <v>0</v>
      </c>
      <c r="AC1362" s="42">
        <f>IFERROR(VLOOKUP($H1362,'Refuse F Rev'!$A:$E,17,FALSE),0)</f>
        <v>0</v>
      </c>
      <c r="AD1362" s="34">
        <f>IFERROR(VLOOKUP($H1362,'Refuse F Exp'!$A:$E,15,FALSE),0)</f>
        <v>0</v>
      </c>
      <c r="AE1362" s="34">
        <f>IFERROR(VLOOKUP($H1362,'Refuse F Exp'!$A:$E,16,FALSE),0)</f>
        <v>0</v>
      </c>
      <c r="AF1362" s="42">
        <f>IFERROR(VLOOKUP($H1362,'Refuse F Exp'!$A:$E,17,FALSE),0)</f>
        <v>0</v>
      </c>
      <c r="AG1362" s="34">
        <f>IFERROR(VLOOKUP($H1362,#REF!,10,FALSE),0)</f>
        <v>0</v>
      </c>
      <c r="AH1362" s="34">
        <f>IFERROR(VLOOKUP($H1362,#REF!,11,FALSE),0)</f>
        <v>0</v>
      </c>
      <c r="AI1362" s="42">
        <f>IFERROR(VLOOKUP($H1362,#REF!,12,FALSE),0)</f>
        <v>0</v>
      </c>
      <c r="AJ1362" s="34">
        <f>IFERROR(VLOOKUP($H1362,#REF!,10,FALSE),0)</f>
        <v>0</v>
      </c>
      <c r="AK1362" s="34">
        <f>IFERROR(VLOOKUP($H1362,#REF!,11,FALSE),0)</f>
        <v>0</v>
      </c>
      <c r="AL1362" s="42">
        <f>IFERROR(VLOOKUP($H1362,#REF!,12,FALSE),0)</f>
        <v>0</v>
      </c>
      <c r="AM1362" s="34">
        <f>IFERROR(VLOOKUP($H1362,#REF!,10,FALSE),0)</f>
        <v>0</v>
      </c>
      <c r="AN1362" s="34">
        <f>IFERROR(VLOOKUP($H1362,#REF!,11,FALSE),0)</f>
        <v>0</v>
      </c>
      <c r="AO1362" s="42">
        <f>IFERROR(VLOOKUP($H1362,#REF!,12,FALSE),0)</f>
        <v>0</v>
      </c>
      <c r="AP1362" s="34">
        <f>IFERROR(VLOOKUP($H1362,#REF!,10,FALSE),0)</f>
        <v>0</v>
      </c>
      <c r="AQ1362" s="34">
        <f>IFERROR(VLOOKUP($H1362,#REF!,11,FALSE),0)</f>
        <v>0</v>
      </c>
      <c r="AR1362" s="42">
        <f>IFERROR(VLOOKUP($H1362,#REF!,12,FALSE),0)</f>
        <v>0</v>
      </c>
      <c r="AS1362" s="34">
        <f>IFERROR(VLOOKUP($H1362,#REF!,13,FALSE),0)</f>
        <v>0</v>
      </c>
      <c r="AT1362" s="34">
        <f>IFERROR(VLOOKUP($H1362,#REF!,14,FALSE),0)</f>
        <v>0</v>
      </c>
      <c r="AU1362" s="42">
        <f>IFERROR(VLOOKUP($H1362,#REF!,15,FALSE),0)</f>
        <v>0</v>
      </c>
      <c r="AV1362" s="34">
        <f>IFERROR(VLOOKUP($H1362,#REF!,15,FALSE),0)</f>
        <v>0</v>
      </c>
      <c r="AW1362" s="34">
        <f>IFERROR(VLOOKUP($H1362,#REF!,16,FALSE),0)</f>
        <v>0</v>
      </c>
      <c r="AX1362" s="42">
        <f>IFERROR(VLOOKUP($H1362,#REF!,17,FALSE),0)</f>
        <v>0</v>
      </c>
    </row>
    <row r="1363" spans="1:50" x14ac:dyDescent="0.3">
      <c r="A1363" s="33" t="str">
        <f t="shared" si="84"/>
        <v>0</v>
      </c>
      <c r="B1363" s="33">
        <f>+'R&amp;E EXPORT'!B1338</f>
        <v>0</v>
      </c>
      <c r="C1363" t="str">
        <f>IFERROR(VLOOKUP(A1363,'MCSJ Export'!A:C,3,FALSE),"")</f>
        <v/>
      </c>
      <c r="D1363" s="37">
        <f t="shared" ca="1" si="85"/>
        <v>0</v>
      </c>
      <c r="E1363" s="37">
        <f t="shared" ca="1" si="86"/>
        <v>0</v>
      </c>
      <c r="F1363" s="37">
        <f t="shared" ca="1" si="87"/>
        <v>0</v>
      </c>
      <c r="G1363" s="37"/>
      <c r="H1363" s="33">
        <f>+'R&amp;E EXPORT'!A1338</f>
        <v>0</v>
      </c>
      <c r="I1363" s="34">
        <f>IFERROR(VLOOKUP($H1363,'Gen F Rev'!$A:$M,15,FALSE),0)</f>
        <v>0</v>
      </c>
      <c r="J1363" s="34">
        <f>IFERROR(VLOOKUP($H1363,'Gen F Rev'!$A:$M,16,FALSE),0)</f>
        <v>0</v>
      </c>
      <c r="K1363" s="42">
        <f>IFERROR(VLOOKUP($H1363,'Gen F Rev'!$A:$M,17,FALSE),0)</f>
        <v>0</v>
      </c>
      <c r="L1363" s="34">
        <f>IFERROR(VLOOKUP($H1363,'Gen F Exp'!$A:$E,15,FALSE),0)</f>
        <v>0</v>
      </c>
      <c r="M1363" s="34">
        <f>IFERROR(VLOOKUP($H1363,'Gen F Exp'!$A:$E,16,FALSE),0)</f>
        <v>0</v>
      </c>
      <c r="N1363" s="42">
        <f>IFERROR(VLOOKUP($H1363,'Gen F Exp'!$A:$E,17,FALSE),0)</f>
        <v>0</v>
      </c>
      <c r="O1363" s="34">
        <f>IFERROR(VLOOKUP($H1363,'Water F Rev'!$A:$L,15,FALSE),0)</f>
        <v>0</v>
      </c>
      <c r="P1363" s="34">
        <f>IFERROR(VLOOKUP($H1363,'Water F Rev'!$A:$L,16,FALSE),0)</f>
        <v>0</v>
      </c>
      <c r="Q1363" s="42">
        <f>IFERROR(VLOOKUP($H1363,'Water F Rev'!$A:$L,17,FALSE),0)</f>
        <v>0</v>
      </c>
      <c r="R1363" s="34">
        <f>IFERROR(VLOOKUP($H1363,'Water F Exp'!$A:$K,15,FALSE),0)</f>
        <v>0</v>
      </c>
      <c r="S1363" s="34">
        <f>IFERROR(VLOOKUP($H1363,'Water F Exp'!$A:$K,16,FALSE),0)</f>
        <v>0</v>
      </c>
      <c r="T1363" s="42">
        <f>IFERROR(VLOOKUP($H1363,'Water F Exp'!$A:$K,17,FALSE),0)</f>
        <v>0</v>
      </c>
      <c r="U1363" s="34">
        <f ca="1">IFERROR(VLOOKUP($H1363,'Sewer F Rev'!$A:$E,15,FALSE),0)</f>
        <v>0</v>
      </c>
      <c r="V1363" s="34">
        <f ca="1">IFERROR(VLOOKUP($H1363,'Sewer F Rev'!$A:$E,16,FALSE),0)</f>
        <v>0</v>
      </c>
      <c r="W1363" s="42">
        <f ca="1">IFERROR(VLOOKUP($H1363,'Sewer F Rev'!$A:$E,17,FALSE),0)</f>
        <v>0</v>
      </c>
      <c r="X1363" s="34">
        <f>IFERROR(VLOOKUP($H1363,'Sewer F Exp'!$A:$B,15,FALSE),0)</f>
        <v>0</v>
      </c>
      <c r="Y1363" s="34">
        <f>IFERROR(VLOOKUP($H1363,'Sewer F Exp'!$A:$B,16,FALSE),0)</f>
        <v>0</v>
      </c>
      <c r="Z1363" s="42">
        <f>IFERROR(VLOOKUP($H1363,'Sewer F Exp'!$A:$B,17,FALSE),0)</f>
        <v>0</v>
      </c>
      <c r="AA1363" s="34">
        <f>IFERROR(VLOOKUP($H1363,'Refuse F Rev'!$A:$E,15,FALSE),0)</f>
        <v>0</v>
      </c>
      <c r="AB1363" s="34">
        <f>IFERROR(VLOOKUP($H1363,'Refuse F Rev'!$A:$E,16,FALSE),0)</f>
        <v>0</v>
      </c>
      <c r="AC1363" s="42">
        <f>IFERROR(VLOOKUP($H1363,'Refuse F Rev'!$A:$E,17,FALSE),0)</f>
        <v>0</v>
      </c>
      <c r="AD1363" s="34">
        <f>IFERROR(VLOOKUP($H1363,'Refuse F Exp'!$A:$E,15,FALSE),0)</f>
        <v>0</v>
      </c>
      <c r="AE1363" s="34">
        <f>IFERROR(VLOOKUP($H1363,'Refuse F Exp'!$A:$E,16,FALSE),0)</f>
        <v>0</v>
      </c>
      <c r="AF1363" s="42">
        <f>IFERROR(VLOOKUP($H1363,'Refuse F Exp'!$A:$E,17,FALSE),0)</f>
        <v>0</v>
      </c>
      <c r="AG1363" s="34">
        <f>IFERROR(VLOOKUP($H1363,#REF!,10,FALSE),0)</f>
        <v>0</v>
      </c>
      <c r="AH1363" s="34">
        <f>IFERROR(VLOOKUP($H1363,#REF!,11,FALSE),0)</f>
        <v>0</v>
      </c>
      <c r="AI1363" s="42">
        <f>IFERROR(VLOOKUP($H1363,#REF!,12,FALSE),0)</f>
        <v>0</v>
      </c>
      <c r="AJ1363" s="34">
        <f>IFERROR(VLOOKUP($H1363,#REF!,10,FALSE),0)</f>
        <v>0</v>
      </c>
      <c r="AK1363" s="34">
        <f>IFERROR(VLOOKUP($H1363,#REF!,11,FALSE),0)</f>
        <v>0</v>
      </c>
      <c r="AL1363" s="42">
        <f>IFERROR(VLOOKUP($H1363,#REF!,12,FALSE),0)</f>
        <v>0</v>
      </c>
      <c r="AM1363" s="34">
        <f>IFERROR(VLOOKUP($H1363,#REF!,10,FALSE),0)</f>
        <v>0</v>
      </c>
      <c r="AN1363" s="34">
        <f>IFERROR(VLOOKUP($H1363,#REF!,11,FALSE),0)</f>
        <v>0</v>
      </c>
      <c r="AO1363" s="42">
        <f>IFERROR(VLOOKUP($H1363,#REF!,12,FALSE),0)</f>
        <v>0</v>
      </c>
      <c r="AP1363" s="34">
        <f>IFERROR(VLOOKUP($H1363,#REF!,10,FALSE),0)</f>
        <v>0</v>
      </c>
      <c r="AQ1363" s="34">
        <f>IFERROR(VLOOKUP($H1363,#REF!,11,FALSE),0)</f>
        <v>0</v>
      </c>
      <c r="AR1363" s="42">
        <f>IFERROR(VLOOKUP($H1363,#REF!,12,FALSE),0)</f>
        <v>0</v>
      </c>
      <c r="AS1363" s="34">
        <f>IFERROR(VLOOKUP($H1363,#REF!,13,FALSE),0)</f>
        <v>0</v>
      </c>
      <c r="AT1363" s="34">
        <f>IFERROR(VLOOKUP($H1363,#REF!,14,FALSE),0)</f>
        <v>0</v>
      </c>
      <c r="AU1363" s="42">
        <f>IFERROR(VLOOKUP($H1363,#REF!,15,FALSE),0)</f>
        <v>0</v>
      </c>
      <c r="AV1363" s="34">
        <f>IFERROR(VLOOKUP($H1363,#REF!,15,FALSE),0)</f>
        <v>0</v>
      </c>
      <c r="AW1363" s="34">
        <f>IFERROR(VLOOKUP($H1363,#REF!,16,FALSE),0)</f>
        <v>0</v>
      </c>
      <c r="AX1363" s="42">
        <f>IFERROR(VLOOKUP($H1363,#REF!,17,FALSE),0)</f>
        <v>0</v>
      </c>
    </row>
    <row r="1364" spans="1:50" x14ac:dyDescent="0.3">
      <c r="A1364" s="33" t="str">
        <f t="shared" si="84"/>
        <v>0</v>
      </c>
      <c r="B1364" s="33">
        <f>+'R&amp;E EXPORT'!B1339</f>
        <v>0</v>
      </c>
      <c r="C1364" t="str">
        <f>IFERROR(VLOOKUP(A1364,'MCSJ Export'!A:C,3,FALSE),"")</f>
        <v/>
      </c>
      <c r="D1364" s="37">
        <f t="shared" ca="1" si="85"/>
        <v>0</v>
      </c>
      <c r="E1364" s="37">
        <f t="shared" ca="1" si="86"/>
        <v>0</v>
      </c>
      <c r="F1364" s="37">
        <f t="shared" ca="1" si="87"/>
        <v>0</v>
      </c>
      <c r="G1364" s="37"/>
      <c r="H1364" s="33">
        <f>+'R&amp;E EXPORT'!A1339</f>
        <v>0</v>
      </c>
      <c r="I1364" s="34">
        <f>IFERROR(VLOOKUP($H1364,'Gen F Rev'!$A:$M,15,FALSE),0)</f>
        <v>0</v>
      </c>
      <c r="J1364" s="34">
        <f>IFERROR(VLOOKUP($H1364,'Gen F Rev'!$A:$M,16,FALSE),0)</f>
        <v>0</v>
      </c>
      <c r="K1364" s="42">
        <f>IFERROR(VLOOKUP($H1364,'Gen F Rev'!$A:$M,17,FALSE),0)</f>
        <v>0</v>
      </c>
      <c r="L1364" s="34">
        <f>IFERROR(VLOOKUP($H1364,'Gen F Exp'!$A:$E,15,FALSE),0)</f>
        <v>0</v>
      </c>
      <c r="M1364" s="34">
        <f>IFERROR(VLOOKUP($H1364,'Gen F Exp'!$A:$E,16,FALSE),0)</f>
        <v>0</v>
      </c>
      <c r="N1364" s="42">
        <f>IFERROR(VLOOKUP($H1364,'Gen F Exp'!$A:$E,17,FALSE),0)</f>
        <v>0</v>
      </c>
      <c r="O1364" s="34">
        <f>IFERROR(VLOOKUP($H1364,'Water F Rev'!$A:$L,15,FALSE),0)</f>
        <v>0</v>
      </c>
      <c r="P1364" s="34">
        <f>IFERROR(VLOOKUP($H1364,'Water F Rev'!$A:$L,16,FALSE),0)</f>
        <v>0</v>
      </c>
      <c r="Q1364" s="42">
        <f>IFERROR(VLOOKUP($H1364,'Water F Rev'!$A:$L,17,FALSE),0)</f>
        <v>0</v>
      </c>
      <c r="R1364" s="34">
        <f>IFERROR(VLOOKUP($H1364,'Water F Exp'!$A:$K,15,FALSE),0)</f>
        <v>0</v>
      </c>
      <c r="S1364" s="34">
        <f>IFERROR(VLOOKUP($H1364,'Water F Exp'!$A:$K,16,FALSE),0)</f>
        <v>0</v>
      </c>
      <c r="T1364" s="42">
        <f>IFERROR(VLOOKUP($H1364,'Water F Exp'!$A:$K,17,FALSE),0)</f>
        <v>0</v>
      </c>
      <c r="U1364" s="34">
        <f ca="1">IFERROR(VLOOKUP($H1364,'Sewer F Rev'!$A:$E,15,FALSE),0)</f>
        <v>0</v>
      </c>
      <c r="V1364" s="34">
        <f ca="1">IFERROR(VLOOKUP($H1364,'Sewer F Rev'!$A:$E,16,FALSE),0)</f>
        <v>0</v>
      </c>
      <c r="W1364" s="42">
        <f ca="1">IFERROR(VLOOKUP($H1364,'Sewer F Rev'!$A:$E,17,FALSE),0)</f>
        <v>0</v>
      </c>
      <c r="X1364" s="34">
        <f>IFERROR(VLOOKUP($H1364,'Sewer F Exp'!$A:$B,15,FALSE),0)</f>
        <v>0</v>
      </c>
      <c r="Y1364" s="34">
        <f>IFERROR(VLOOKUP($H1364,'Sewer F Exp'!$A:$B,16,FALSE),0)</f>
        <v>0</v>
      </c>
      <c r="Z1364" s="42">
        <f>IFERROR(VLOOKUP($H1364,'Sewer F Exp'!$A:$B,17,FALSE),0)</f>
        <v>0</v>
      </c>
      <c r="AA1364" s="34">
        <f>IFERROR(VLOOKUP($H1364,'Refuse F Rev'!$A:$E,15,FALSE),0)</f>
        <v>0</v>
      </c>
      <c r="AB1364" s="34">
        <f>IFERROR(VLOOKUP($H1364,'Refuse F Rev'!$A:$E,16,FALSE),0)</f>
        <v>0</v>
      </c>
      <c r="AC1364" s="42">
        <f>IFERROR(VLOOKUP($H1364,'Refuse F Rev'!$A:$E,17,FALSE),0)</f>
        <v>0</v>
      </c>
      <c r="AD1364" s="34">
        <f>IFERROR(VLOOKUP($H1364,'Refuse F Exp'!$A:$E,15,FALSE),0)</f>
        <v>0</v>
      </c>
      <c r="AE1364" s="34">
        <f>IFERROR(VLOOKUP($H1364,'Refuse F Exp'!$A:$E,16,FALSE),0)</f>
        <v>0</v>
      </c>
      <c r="AF1364" s="42">
        <f>IFERROR(VLOOKUP($H1364,'Refuse F Exp'!$A:$E,17,FALSE),0)</f>
        <v>0</v>
      </c>
      <c r="AG1364" s="34">
        <f>IFERROR(VLOOKUP($H1364,#REF!,10,FALSE),0)</f>
        <v>0</v>
      </c>
      <c r="AH1364" s="34">
        <f>IFERROR(VLOOKUP($H1364,#REF!,11,FALSE),0)</f>
        <v>0</v>
      </c>
      <c r="AI1364" s="42">
        <f>IFERROR(VLOOKUP($H1364,#REF!,12,FALSE),0)</f>
        <v>0</v>
      </c>
      <c r="AJ1364" s="34">
        <f>IFERROR(VLOOKUP($H1364,#REF!,10,FALSE),0)</f>
        <v>0</v>
      </c>
      <c r="AK1364" s="34">
        <f>IFERROR(VLOOKUP($H1364,#REF!,11,FALSE),0)</f>
        <v>0</v>
      </c>
      <c r="AL1364" s="42">
        <f>IFERROR(VLOOKUP($H1364,#REF!,12,FALSE),0)</f>
        <v>0</v>
      </c>
      <c r="AM1364" s="34">
        <f>IFERROR(VLOOKUP($H1364,#REF!,10,FALSE),0)</f>
        <v>0</v>
      </c>
      <c r="AN1364" s="34">
        <f>IFERROR(VLOOKUP($H1364,#REF!,11,FALSE),0)</f>
        <v>0</v>
      </c>
      <c r="AO1364" s="42">
        <f>IFERROR(VLOOKUP($H1364,#REF!,12,FALSE),0)</f>
        <v>0</v>
      </c>
      <c r="AP1364" s="34">
        <f>IFERROR(VLOOKUP($H1364,#REF!,10,FALSE),0)</f>
        <v>0</v>
      </c>
      <c r="AQ1364" s="34">
        <f>IFERROR(VLOOKUP($H1364,#REF!,11,FALSE),0)</f>
        <v>0</v>
      </c>
      <c r="AR1364" s="42">
        <f>IFERROR(VLOOKUP($H1364,#REF!,12,FALSE),0)</f>
        <v>0</v>
      </c>
      <c r="AS1364" s="34">
        <f>IFERROR(VLOOKUP($H1364,#REF!,13,FALSE),0)</f>
        <v>0</v>
      </c>
      <c r="AT1364" s="34">
        <f>IFERROR(VLOOKUP($H1364,#REF!,14,FALSE),0)</f>
        <v>0</v>
      </c>
      <c r="AU1364" s="42">
        <f>IFERROR(VLOOKUP($H1364,#REF!,15,FALSE),0)</f>
        <v>0</v>
      </c>
      <c r="AV1364" s="34">
        <f>IFERROR(VLOOKUP($H1364,#REF!,15,FALSE),0)</f>
        <v>0</v>
      </c>
      <c r="AW1364" s="34">
        <f>IFERROR(VLOOKUP($H1364,#REF!,16,FALSE),0)</f>
        <v>0</v>
      </c>
      <c r="AX1364" s="42">
        <f>IFERROR(VLOOKUP($H1364,#REF!,17,FALSE),0)</f>
        <v>0</v>
      </c>
    </row>
    <row r="1365" spans="1:50" x14ac:dyDescent="0.3">
      <c r="A1365" s="33" t="str">
        <f t="shared" si="84"/>
        <v>0</v>
      </c>
      <c r="B1365" s="33">
        <f>+'R&amp;E EXPORT'!B1340</f>
        <v>0</v>
      </c>
      <c r="C1365" t="str">
        <f>IFERROR(VLOOKUP(A1365,'MCSJ Export'!A:C,3,FALSE),"")</f>
        <v/>
      </c>
      <c r="D1365" s="37">
        <f t="shared" ca="1" si="85"/>
        <v>0</v>
      </c>
      <c r="E1365" s="37">
        <f t="shared" ca="1" si="86"/>
        <v>0</v>
      </c>
      <c r="F1365" s="37">
        <f t="shared" ca="1" si="87"/>
        <v>0</v>
      </c>
      <c r="G1365" s="37"/>
      <c r="H1365" s="33">
        <f>+'R&amp;E EXPORT'!A1340</f>
        <v>0</v>
      </c>
      <c r="I1365" s="34">
        <f>IFERROR(VLOOKUP($H1365,'Gen F Rev'!$A:$M,15,FALSE),0)</f>
        <v>0</v>
      </c>
      <c r="J1365" s="34">
        <f>IFERROR(VLOOKUP($H1365,'Gen F Rev'!$A:$M,16,FALSE),0)</f>
        <v>0</v>
      </c>
      <c r="K1365" s="42">
        <f>IFERROR(VLOOKUP($H1365,'Gen F Rev'!$A:$M,17,FALSE),0)</f>
        <v>0</v>
      </c>
      <c r="L1365" s="34">
        <f>IFERROR(VLOOKUP($H1365,'Gen F Exp'!$A:$E,15,FALSE),0)</f>
        <v>0</v>
      </c>
      <c r="M1365" s="34">
        <f>IFERROR(VLOOKUP($H1365,'Gen F Exp'!$A:$E,16,FALSE),0)</f>
        <v>0</v>
      </c>
      <c r="N1365" s="42">
        <f>IFERROR(VLOOKUP($H1365,'Gen F Exp'!$A:$E,17,FALSE),0)</f>
        <v>0</v>
      </c>
      <c r="O1365" s="34">
        <f>IFERROR(VLOOKUP($H1365,'Water F Rev'!$A:$L,15,FALSE),0)</f>
        <v>0</v>
      </c>
      <c r="P1365" s="34">
        <f>IFERROR(VLOOKUP($H1365,'Water F Rev'!$A:$L,16,FALSE),0)</f>
        <v>0</v>
      </c>
      <c r="Q1365" s="42">
        <f>IFERROR(VLOOKUP($H1365,'Water F Rev'!$A:$L,17,FALSE),0)</f>
        <v>0</v>
      </c>
      <c r="R1365" s="34">
        <f>IFERROR(VLOOKUP($H1365,'Water F Exp'!$A:$K,15,FALSE),0)</f>
        <v>0</v>
      </c>
      <c r="S1365" s="34">
        <f>IFERROR(VLOOKUP($H1365,'Water F Exp'!$A:$K,16,FALSE),0)</f>
        <v>0</v>
      </c>
      <c r="T1365" s="42">
        <f>IFERROR(VLOOKUP($H1365,'Water F Exp'!$A:$K,17,FALSE),0)</f>
        <v>0</v>
      </c>
      <c r="U1365" s="34">
        <f ca="1">IFERROR(VLOOKUP($H1365,'Sewer F Rev'!$A:$E,15,FALSE),0)</f>
        <v>0</v>
      </c>
      <c r="V1365" s="34">
        <f ca="1">IFERROR(VLOOKUP($H1365,'Sewer F Rev'!$A:$E,16,FALSE),0)</f>
        <v>0</v>
      </c>
      <c r="W1365" s="42">
        <f ca="1">IFERROR(VLOOKUP($H1365,'Sewer F Rev'!$A:$E,17,FALSE),0)</f>
        <v>0</v>
      </c>
      <c r="X1365" s="34">
        <f>IFERROR(VLOOKUP($H1365,'Sewer F Exp'!$A:$B,15,FALSE),0)</f>
        <v>0</v>
      </c>
      <c r="Y1365" s="34">
        <f>IFERROR(VLOOKUP($H1365,'Sewer F Exp'!$A:$B,16,FALSE),0)</f>
        <v>0</v>
      </c>
      <c r="Z1365" s="42">
        <f>IFERROR(VLOOKUP($H1365,'Sewer F Exp'!$A:$B,17,FALSE),0)</f>
        <v>0</v>
      </c>
      <c r="AA1365" s="34">
        <f>IFERROR(VLOOKUP($H1365,'Refuse F Rev'!$A:$E,15,FALSE),0)</f>
        <v>0</v>
      </c>
      <c r="AB1365" s="34">
        <f>IFERROR(VLOOKUP($H1365,'Refuse F Rev'!$A:$E,16,FALSE),0)</f>
        <v>0</v>
      </c>
      <c r="AC1365" s="42">
        <f>IFERROR(VLOOKUP($H1365,'Refuse F Rev'!$A:$E,17,FALSE),0)</f>
        <v>0</v>
      </c>
      <c r="AD1365" s="34">
        <f>IFERROR(VLOOKUP($H1365,'Refuse F Exp'!$A:$E,15,FALSE),0)</f>
        <v>0</v>
      </c>
      <c r="AE1365" s="34">
        <f>IFERROR(VLOOKUP($H1365,'Refuse F Exp'!$A:$E,16,FALSE),0)</f>
        <v>0</v>
      </c>
      <c r="AF1365" s="42">
        <f>IFERROR(VLOOKUP($H1365,'Refuse F Exp'!$A:$E,17,FALSE),0)</f>
        <v>0</v>
      </c>
      <c r="AG1365" s="34">
        <f>IFERROR(VLOOKUP($H1365,#REF!,10,FALSE),0)</f>
        <v>0</v>
      </c>
      <c r="AH1365" s="34">
        <f>IFERROR(VLOOKUP($H1365,#REF!,11,FALSE),0)</f>
        <v>0</v>
      </c>
      <c r="AI1365" s="42">
        <f>IFERROR(VLOOKUP($H1365,#REF!,12,FALSE),0)</f>
        <v>0</v>
      </c>
      <c r="AJ1365" s="34">
        <f>IFERROR(VLOOKUP($H1365,#REF!,10,FALSE),0)</f>
        <v>0</v>
      </c>
      <c r="AK1365" s="34">
        <f>IFERROR(VLOOKUP($H1365,#REF!,11,FALSE),0)</f>
        <v>0</v>
      </c>
      <c r="AL1365" s="42">
        <f>IFERROR(VLOOKUP($H1365,#REF!,12,FALSE),0)</f>
        <v>0</v>
      </c>
      <c r="AM1365" s="34">
        <f>IFERROR(VLOOKUP($H1365,#REF!,10,FALSE),0)</f>
        <v>0</v>
      </c>
      <c r="AN1365" s="34">
        <f>IFERROR(VLOOKUP($H1365,#REF!,11,FALSE),0)</f>
        <v>0</v>
      </c>
      <c r="AO1365" s="42">
        <f>IFERROR(VLOOKUP($H1365,#REF!,12,FALSE),0)</f>
        <v>0</v>
      </c>
      <c r="AP1365" s="34">
        <f>IFERROR(VLOOKUP($H1365,#REF!,10,FALSE),0)</f>
        <v>0</v>
      </c>
      <c r="AQ1365" s="34">
        <f>IFERROR(VLOOKUP($H1365,#REF!,11,FALSE),0)</f>
        <v>0</v>
      </c>
      <c r="AR1365" s="42">
        <f>IFERROR(VLOOKUP($H1365,#REF!,12,FALSE),0)</f>
        <v>0</v>
      </c>
      <c r="AS1365" s="34">
        <f>IFERROR(VLOOKUP($H1365,#REF!,13,FALSE),0)</f>
        <v>0</v>
      </c>
      <c r="AT1365" s="34">
        <f>IFERROR(VLOOKUP($H1365,#REF!,14,FALSE),0)</f>
        <v>0</v>
      </c>
      <c r="AU1365" s="42">
        <f>IFERROR(VLOOKUP($H1365,#REF!,15,FALSE),0)</f>
        <v>0</v>
      </c>
      <c r="AV1365" s="34">
        <f>IFERROR(VLOOKUP($H1365,#REF!,15,FALSE),0)</f>
        <v>0</v>
      </c>
      <c r="AW1365" s="34">
        <f>IFERROR(VLOOKUP($H1365,#REF!,16,FALSE),0)</f>
        <v>0</v>
      </c>
      <c r="AX1365" s="42">
        <f>IFERROR(VLOOKUP($H1365,#REF!,17,FALSE),0)</f>
        <v>0</v>
      </c>
    </row>
    <row r="1366" spans="1:50" x14ac:dyDescent="0.3">
      <c r="A1366" s="33" t="str">
        <f t="shared" si="84"/>
        <v>0</v>
      </c>
      <c r="B1366" s="33">
        <f>+'R&amp;E EXPORT'!B1341</f>
        <v>0</v>
      </c>
      <c r="C1366" t="str">
        <f>IFERROR(VLOOKUP(A1366,'MCSJ Export'!A:C,3,FALSE),"")</f>
        <v/>
      </c>
      <c r="D1366" s="37">
        <f t="shared" ca="1" si="85"/>
        <v>0</v>
      </c>
      <c r="E1366" s="37">
        <f t="shared" ca="1" si="86"/>
        <v>0</v>
      </c>
      <c r="F1366" s="37">
        <f t="shared" ca="1" si="87"/>
        <v>0</v>
      </c>
      <c r="G1366" s="37"/>
      <c r="H1366" s="33">
        <f>+'R&amp;E EXPORT'!A1341</f>
        <v>0</v>
      </c>
      <c r="I1366" s="34">
        <f>IFERROR(VLOOKUP($H1366,'Gen F Rev'!$A:$M,15,FALSE),0)</f>
        <v>0</v>
      </c>
      <c r="J1366" s="34">
        <f>IFERROR(VLOOKUP($H1366,'Gen F Rev'!$A:$M,16,FALSE),0)</f>
        <v>0</v>
      </c>
      <c r="K1366" s="42">
        <f>IFERROR(VLOOKUP($H1366,'Gen F Rev'!$A:$M,17,FALSE),0)</f>
        <v>0</v>
      </c>
      <c r="L1366" s="34">
        <f>IFERROR(VLOOKUP($H1366,'Gen F Exp'!$A:$E,15,FALSE),0)</f>
        <v>0</v>
      </c>
      <c r="M1366" s="34">
        <f>IFERROR(VLOOKUP($H1366,'Gen F Exp'!$A:$E,16,FALSE),0)</f>
        <v>0</v>
      </c>
      <c r="N1366" s="42">
        <f>IFERROR(VLOOKUP($H1366,'Gen F Exp'!$A:$E,17,FALSE),0)</f>
        <v>0</v>
      </c>
      <c r="O1366" s="34">
        <f>IFERROR(VLOOKUP($H1366,'Water F Rev'!$A:$L,15,FALSE),0)</f>
        <v>0</v>
      </c>
      <c r="P1366" s="34">
        <f>IFERROR(VLOOKUP($H1366,'Water F Rev'!$A:$L,16,FALSE),0)</f>
        <v>0</v>
      </c>
      <c r="Q1366" s="42">
        <f>IFERROR(VLOOKUP($H1366,'Water F Rev'!$A:$L,17,FALSE),0)</f>
        <v>0</v>
      </c>
      <c r="R1366" s="34">
        <f>IFERROR(VLOOKUP($H1366,'Water F Exp'!$A:$K,15,FALSE),0)</f>
        <v>0</v>
      </c>
      <c r="S1366" s="34">
        <f>IFERROR(VLOOKUP($H1366,'Water F Exp'!$A:$K,16,FALSE),0)</f>
        <v>0</v>
      </c>
      <c r="T1366" s="42">
        <f>IFERROR(VLOOKUP($H1366,'Water F Exp'!$A:$K,17,FALSE),0)</f>
        <v>0</v>
      </c>
      <c r="U1366" s="34">
        <f ca="1">IFERROR(VLOOKUP($H1366,'Sewer F Rev'!$A:$E,15,FALSE),0)</f>
        <v>0</v>
      </c>
      <c r="V1366" s="34">
        <f ca="1">IFERROR(VLOOKUP($H1366,'Sewer F Rev'!$A:$E,16,FALSE),0)</f>
        <v>0</v>
      </c>
      <c r="W1366" s="42">
        <f ca="1">IFERROR(VLOOKUP($H1366,'Sewer F Rev'!$A:$E,17,FALSE),0)</f>
        <v>0</v>
      </c>
      <c r="X1366" s="34">
        <f>IFERROR(VLOOKUP($H1366,'Sewer F Exp'!$A:$B,15,FALSE),0)</f>
        <v>0</v>
      </c>
      <c r="Y1366" s="34">
        <f>IFERROR(VLOOKUP($H1366,'Sewer F Exp'!$A:$B,16,FALSE),0)</f>
        <v>0</v>
      </c>
      <c r="Z1366" s="42">
        <f>IFERROR(VLOOKUP($H1366,'Sewer F Exp'!$A:$B,17,FALSE),0)</f>
        <v>0</v>
      </c>
      <c r="AA1366" s="34">
        <f>IFERROR(VLOOKUP($H1366,'Refuse F Rev'!$A:$E,15,FALSE),0)</f>
        <v>0</v>
      </c>
      <c r="AB1366" s="34">
        <f>IFERROR(VLOOKUP($H1366,'Refuse F Rev'!$A:$E,16,FALSE),0)</f>
        <v>0</v>
      </c>
      <c r="AC1366" s="42">
        <f>IFERROR(VLOOKUP($H1366,'Refuse F Rev'!$A:$E,17,FALSE),0)</f>
        <v>0</v>
      </c>
      <c r="AD1366" s="34">
        <f>IFERROR(VLOOKUP($H1366,'Refuse F Exp'!$A:$E,15,FALSE),0)</f>
        <v>0</v>
      </c>
      <c r="AE1366" s="34">
        <f>IFERROR(VLOOKUP($H1366,'Refuse F Exp'!$A:$E,16,FALSE),0)</f>
        <v>0</v>
      </c>
      <c r="AF1366" s="42">
        <f>IFERROR(VLOOKUP($H1366,'Refuse F Exp'!$A:$E,17,FALSE),0)</f>
        <v>0</v>
      </c>
      <c r="AG1366" s="34">
        <f>IFERROR(VLOOKUP($H1366,#REF!,10,FALSE),0)</f>
        <v>0</v>
      </c>
      <c r="AH1366" s="34">
        <f>IFERROR(VLOOKUP($H1366,#REF!,11,FALSE),0)</f>
        <v>0</v>
      </c>
      <c r="AI1366" s="42">
        <f>IFERROR(VLOOKUP($H1366,#REF!,12,FALSE),0)</f>
        <v>0</v>
      </c>
      <c r="AJ1366" s="34">
        <f>IFERROR(VLOOKUP($H1366,#REF!,10,FALSE),0)</f>
        <v>0</v>
      </c>
      <c r="AK1366" s="34">
        <f>IFERROR(VLOOKUP($H1366,#REF!,11,FALSE),0)</f>
        <v>0</v>
      </c>
      <c r="AL1366" s="42">
        <f>IFERROR(VLOOKUP($H1366,#REF!,12,FALSE),0)</f>
        <v>0</v>
      </c>
      <c r="AM1366" s="34">
        <f>IFERROR(VLOOKUP($H1366,#REF!,10,FALSE),0)</f>
        <v>0</v>
      </c>
      <c r="AN1366" s="34">
        <f>IFERROR(VLOOKUP($H1366,#REF!,11,FALSE),0)</f>
        <v>0</v>
      </c>
      <c r="AO1366" s="42">
        <f>IFERROR(VLOOKUP($H1366,#REF!,12,FALSE),0)</f>
        <v>0</v>
      </c>
      <c r="AP1366" s="34">
        <f>IFERROR(VLOOKUP($H1366,#REF!,10,FALSE),0)</f>
        <v>0</v>
      </c>
      <c r="AQ1366" s="34">
        <f>IFERROR(VLOOKUP($H1366,#REF!,11,FALSE),0)</f>
        <v>0</v>
      </c>
      <c r="AR1366" s="42">
        <f>IFERROR(VLOOKUP($H1366,#REF!,12,FALSE),0)</f>
        <v>0</v>
      </c>
      <c r="AS1366" s="34">
        <f>IFERROR(VLOOKUP($H1366,#REF!,13,FALSE),0)</f>
        <v>0</v>
      </c>
      <c r="AT1366" s="34">
        <f>IFERROR(VLOOKUP($H1366,#REF!,14,FALSE),0)</f>
        <v>0</v>
      </c>
      <c r="AU1366" s="42">
        <f>IFERROR(VLOOKUP($H1366,#REF!,15,FALSE),0)</f>
        <v>0</v>
      </c>
      <c r="AV1366" s="34">
        <f>IFERROR(VLOOKUP($H1366,#REF!,15,FALSE),0)</f>
        <v>0</v>
      </c>
      <c r="AW1366" s="34">
        <f>IFERROR(VLOOKUP($H1366,#REF!,16,FALSE),0)</f>
        <v>0</v>
      </c>
      <c r="AX1366" s="42">
        <f>IFERROR(VLOOKUP($H1366,#REF!,17,FALSE),0)</f>
        <v>0</v>
      </c>
    </row>
    <row r="1367" spans="1:50" x14ac:dyDescent="0.3">
      <c r="A1367" s="33" t="str">
        <f t="shared" si="84"/>
        <v>0</v>
      </c>
      <c r="B1367" s="33">
        <f>+'R&amp;E EXPORT'!B1342</f>
        <v>0</v>
      </c>
      <c r="C1367" t="str">
        <f>IFERROR(VLOOKUP(A1367,'MCSJ Export'!A:C,3,FALSE),"")</f>
        <v/>
      </c>
      <c r="D1367" s="37">
        <f t="shared" ca="1" si="85"/>
        <v>0</v>
      </c>
      <c r="E1367" s="37">
        <f t="shared" ca="1" si="86"/>
        <v>0</v>
      </c>
      <c r="F1367" s="37">
        <f t="shared" ca="1" si="87"/>
        <v>0</v>
      </c>
      <c r="G1367" s="37"/>
      <c r="H1367" s="33">
        <f>+'R&amp;E EXPORT'!A1342</f>
        <v>0</v>
      </c>
      <c r="I1367" s="34">
        <f>IFERROR(VLOOKUP($H1367,'Gen F Rev'!$A:$M,15,FALSE),0)</f>
        <v>0</v>
      </c>
      <c r="J1367" s="34">
        <f>IFERROR(VLOOKUP($H1367,'Gen F Rev'!$A:$M,16,FALSE),0)</f>
        <v>0</v>
      </c>
      <c r="K1367" s="42">
        <f>IFERROR(VLOOKUP($H1367,'Gen F Rev'!$A:$M,17,FALSE),0)</f>
        <v>0</v>
      </c>
      <c r="L1367" s="34">
        <f>IFERROR(VLOOKUP($H1367,'Gen F Exp'!$A:$E,15,FALSE),0)</f>
        <v>0</v>
      </c>
      <c r="M1367" s="34">
        <f>IFERROR(VLOOKUP($H1367,'Gen F Exp'!$A:$E,16,FALSE),0)</f>
        <v>0</v>
      </c>
      <c r="N1367" s="42">
        <f>IFERROR(VLOOKUP($H1367,'Gen F Exp'!$A:$E,17,FALSE),0)</f>
        <v>0</v>
      </c>
      <c r="O1367" s="34">
        <f>IFERROR(VLOOKUP($H1367,'Water F Rev'!$A:$L,15,FALSE),0)</f>
        <v>0</v>
      </c>
      <c r="P1367" s="34">
        <f>IFERROR(VLOOKUP($H1367,'Water F Rev'!$A:$L,16,FALSE),0)</f>
        <v>0</v>
      </c>
      <c r="Q1367" s="42">
        <f>IFERROR(VLOOKUP($H1367,'Water F Rev'!$A:$L,17,FALSE),0)</f>
        <v>0</v>
      </c>
      <c r="R1367" s="34">
        <f>IFERROR(VLOOKUP($H1367,'Water F Exp'!$A:$K,15,FALSE),0)</f>
        <v>0</v>
      </c>
      <c r="S1367" s="34">
        <f>IFERROR(VLOOKUP($H1367,'Water F Exp'!$A:$K,16,FALSE),0)</f>
        <v>0</v>
      </c>
      <c r="T1367" s="42">
        <f>IFERROR(VLOOKUP($H1367,'Water F Exp'!$A:$K,17,FALSE),0)</f>
        <v>0</v>
      </c>
      <c r="U1367" s="34">
        <f ca="1">IFERROR(VLOOKUP($H1367,'Sewer F Rev'!$A:$E,15,FALSE),0)</f>
        <v>0</v>
      </c>
      <c r="V1367" s="34">
        <f ca="1">IFERROR(VLOOKUP($H1367,'Sewer F Rev'!$A:$E,16,FALSE),0)</f>
        <v>0</v>
      </c>
      <c r="W1367" s="42">
        <f ca="1">IFERROR(VLOOKUP($H1367,'Sewer F Rev'!$A:$E,17,FALSE),0)</f>
        <v>0</v>
      </c>
      <c r="X1367" s="34">
        <f>IFERROR(VLOOKUP($H1367,'Sewer F Exp'!$A:$B,15,FALSE),0)</f>
        <v>0</v>
      </c>
      <c r="Y1367" s="34">
        <f>IFERROR(VLOOKUP($H1367,'Sewer F Exp'!$A:$B,16,FALSE),0)</f>
        <v>0</v>
      </c>
      <c r="Z1367" s="42">
        <f>IFERROR(VLOOKUP($H1367,'Sewer F Exp'!$A:$B,17,FALSE),0)</f>
        <v>0</v>
      </c>
      <c r="AA1367" s="34">
        <f>IFERROR(VLOOKUP($H1367,'Refuse F Rev'!$A:$E,15,FALSE),0)</f>
        <v>0</v>
      </c>
      <c r="AB1367" s="34">
        <f>IFERROR(VLOOKUP($H1367,'Refuse F Rev'!$A:$E,16,FALSE),0)</f>
        <v>0</v>
      </c>
      <c r="AC1367" s="42">
        <f>IFERROR(VLOOKUP($H1367,'Refuse F Rev'!$A:$E,17,FALSE),0)</f>
        <v>0</v>
      </c>
      <c r="AD1367" s="34">
        <f>IFERROR(VLOOKUP($H1367,'Refuse F Exp'!$A:$E,15,FALSE),0)</f>
        <v>0</v>
      </c>
      <c r="AE1367" s="34">
        <f>IFERROR(VLOOKUP($H1367,'Refuse F Exp'!$A:$E,16,FALSE),0)</f>
        <v>0</v>
      </c>
      <c r="AF1367" s="42">
        <f>IFERROR(VLOOKUP($H1367,'Refuse F Exp'!$A:$E,17,FALSE),0)</f>
        <v>0</v>
      </c>
      <c r="AG1367" s="34">
        <f>IFERROR(VLOOKUP($H1367,#REF!,10,FALSE),0)</f>
        <v>0</v>
      </c>
      <c r="AH1367" s="34">
        <f>IFERROR(VLOOKUP($H1367,#REF!,11,FALSE),0)</f>
        <v>0</v>
      </c>
      <c r="AI1367" s="42">
        <f>IFERROR(VLOOKUP($H1367,#REF!,12,FALSE),0)</f>
        <v>0</v>
      </c>
      <c r="AJ1367" s="34">
        <f>IFERROR(VLOOKUP($H1367,#REF!,10,FALSE),0)</f>
        <v>0</v>
      </c>
      <c r="AK1367" s="34">
        <f>IFERROR(VLOOKUP($H1367,#REF!,11,FALSE),0)</f>
        <v>0</v>
      </c>
      <c r="AL1367" s="42">
        <f>IFERROR(VLOOKUP($H1367,#REF!,12,FALSE),0)</f>
        <v>0</v>
      </c>
      <c r="AM1367" s="34">
        <f>IFERROR(VLOOKUP($H1367,#REF!,10,FALSE),0)</f>
        <v>0</v>
      </c>
      <c r="AN1367" s="34">
        <f>IFERROR(VLOOKUP($H1367,#REF!,11,FALSE),0)</f>
        <v>0</v>
      </c>
      <c r="AO1367" s="42">
        <f>IFERROR(VLOOKUP($H1367,#REF!,12,FALSE),0)</f>
        <v>0</v>
      </c>
      <c r="AP1367" s="34">
        <f>IFERROR(VLOOKUP($H1367,#REF!,10,FALSE),0)</f>
        <v>0</v>
      </c>
      <c r="AQ1367" s="34">
        <f>IFERROR(VLOOKUP($H1367,#REF!,11,FALSE),0)</f>
        <v>0</v>
      </c>
      <c r="AR1367" s="42">
        <f>IFERROR(VLOOKUP($H1367,#REF!,12,FALSE),0)</f>
        <v>0</v>
      </c>
      <c r="AS1367" s="34">
        <f>IFERROR(VLOOKUP($H1367,#REF!,13,FALSE),0)</f>
        <v>0</v>
      </c>
      <c r="AT1367" s="34">
        <f>IFERROR(VLOOKUP($H1367,#REF!,14,FALSE),0)</f>
        <v>0</v>
      </c>
      <c r="AU1367" s="42">
        <f>IFERROR(VLOOKUP($H1367,#REF!,15,FALSE),0)</f>
        <v>0</v>
      </c>
      <c r="AV1367" s="34">
        <f>IFERROR(VLOOKUP($H1367,#REF!,15,FALSE),0)</f>
        <v>0</v>
      </c>
      <c r="AW1367" s="34">
        <f>IFERROR(VLOOKUP($H1367,#REF!,16,FALSE),0)</f>
        <v>0</v>
      </c>
      <c r="AX1367" s="42">
        <f>IFERROR(VLOOKUP($H1367,#REF!,17,FALSE),0)</f>
        <v>0</v>
      </c>
    </row>
    <row r="1368" spans="1:50" x14ac:dyDescent="0.3">
      <c r="A1368" s="33" t="str">
        <f t="shared" si="84"/>
        <v>0</v>
      </c>
      <c r="B1368" s="33">
        <f>+'R&amp;E EXPORT'!B1343</f>
        <v>0</v>
      </c>
      <c r="C1368" t="str">
        <f>IFERROR(VLOOKUP(A1368,'MCSJ Export'!A:C,3,FALSE),"")</f>
        <v/>
      </c>
      <c r="D1368" s="37">
        <f t="shared" ca="1" si="85"/>
        <v>0</v>
      </c>
      <c r="E1368" s="37">
        <f t="shared" ca="1" si="86"/>
        <v>0</v>
      </c>
      <c r="F1368" s="37">
        <f t="shared" ca="1" si="87"/>
        <v>0</v>
      </c>
      <c r="G1368" s="37"/>
      <c r="H1368" s="33">
        <f>+'R&amp;E EXPORT'!A1343</f>
        <v>0</v>
      </c>
      <c r="I1368" s="34">
        <f>IFERROR(VLOOKUP($H1368,'Gen F Rev'!$A:$M,15,FALSE),0)</f>
        <v>0</v>
      </c>
      <c r="J1368" s="34">
        <f>IFERROR(VLOOKUP($H1368,'Gen F Rev'!$A:$M,16,FALSE),0)</f>
        <v>0</v>
      </c>
      <c r="K1368" s="42">
        <f>IFERROR(VLOOKUP($H1368,'Gen F Rev'!$A:$M,17,FALSE),0)</f>
        <v>0</v>
      </c>
      <c r="L1368" s="34">
        <f>IFERROR(VLOOKUP($H1368,'Gen F Exp'!$A:$E,15,FALSE),0)</f>
        <v>0</v>
      </c>
      <c r="M1368" s="34">
        <f>IFERROR(VLOOKUP($H1368,'Gen F Exp'!$A:$E,16,FALSE),0)</f>
        <v>0</v>
      </c>
      <c r="N1368" s="42">
        <f>IFERROR(VLOOKUP($H1368,'Gen F Exp'!$A:$E,17,FALSE),0)</f>
        <v>0</v>
      </c>
      <c r="O1368" s="34">
        <f>IFERROR(VLOOKUP($H1368,'Water F Rev'!$A:$L,15,FALSE),0)</f>
        <v>0</v>
      </c>
      <c r="P1368" s="34">
        <f>IFERROR(VLOOKUP($H1368,'Water F Rev'!$A:$L,16,FALSE),0)</f>
        <v>0</v>
      </c>
      <c r="Q1368" s="42">
        <f>IFERROR(VLOOKUP($H1368,'Water F Rev'!$A:$L,17,FALSE),0)</f>
        <v>0</v>
      </c>
      <c r="R1368" s="34">
        <f>IFERROR(VLOOKUP($H1368,'Water F Exp'!$A:$K,15,FALSE),0)</f>
        <v>0</v>
      </c>
      <c r="S1368" s="34">
        <f>IFERROR(VLOOKUP($H1368,'Water F Exp'!$A:$K,16,FALSE),0)</f>
        <v>0</v>
      </c>
      <c r="T1368" s="42">
        <f>IFERROR(VLOOKUP($H1368,'Water F Exp'!$A:$K,17,FALSE),0)</f>
        <v>0</v>
      </c>
      <c r="U1368" s="34">
        <f ca="1">IFERROR(VLOOKUP($H1368,'Sewer F Rev'!$A:$E,15,FALSE),0)</f>
        <v>0</v>
      </c>
      <c r="V1368" s="34">
        <f ca="1">IFERROR(VLOOKUP($H1368,'Sewer F Rev'!$A:$E,16,FALSE),0)</f>
        <v>0</v>
      </c>
      <c r="W1368" s="42">
        <f ca="1">IFERROR(VLOOKUP($H1368,'Sewer F Rev'!$A:$E,17,FALSE),0)</f>
        <v>0</v>
      </c>
      <c r="X1368" s="34">
        <f>IFERROR(VLOOKUP($H1368,'Sewer F Exp'!$A:$B,15,FALSE),0)</f>
        <v>0</v>
      </c>
      <c r="Y1368" s="34">
        <f>IFERROR(VLOOKUP($H1368,'Sewer F Exp'!$A:$B,16,FALSE),0)</f>
        <v>0</v>
      </c>
      <c r="Z1368" s="42">
        <f>IFERROR(VLOOKUP($H1368,'Sewer F Exp'!$A:$B,17,FALSE),0)</f>
        <v>0</v>
      </c>
      <c r="AA1368" s="34">
        <f>IFERROR(VLOOKUP($H1368,'Refuse F Rev'!$A:$E,15,FALSE),0)</f>
        <v>0</v>
      </c>
      <c r="AB1368" s="34">
        <f>IFERROR(VLOOKUP($H1368,'Refuse F Rev'!$A:$E,16,FALSE),0)</f>
        <v>0</v>
      </c>
      <c r="AC1368" s="42">
        <f>IFERROR(VLOOKUP($H1368,'Refuse F Rev'!$A:$E,17,FALSE),0)</f>
        <v>0</v>
      </c>
      <c r="AD1368" s="34">
        <f>IFERROR(VLOOKUP($H1368,'Refuse F Exp'!$A:$E,15,FALSE),0)</f>
        <v>0</v>
      </c>
      <c r="AE1368" s="34">
        <f>IFERROR(VLOOKUP($H1368,'Refuse F Exp'!$A:$E,16,FALSE),0)</f>
        <v>0</v>
      </c>
      <c r="AF1368" s="42">
        <f>IFERROR(VLOOKUP($H1368,'Refuse F Exp'!$A:$E,17,FALSE),0)</f>
        <v>0</v>
      </c>
      <c r="AG1368" s="34">
        <f>IFERROR(VLOOKUP($H1368,#REF!,10,FALSE),0)</f>
        <v>0</v>
      </c>
      <c r="AH1368" s="34">
        <f>IFERROR(VLOOKUP($H1368,#REF!,11,FALSE),0)</f>
        <v>0</v>
      </c>
      <c r="AI1368" s="42">
        <f>IFERROR(VLOOKUP($H1368,#REF!,12,FALSE),0)</f>
        <v>0</v>
      </c>
      <c r="AJ1368" s="34">
        <f>IFERROR(VLOOKUP($H1368,#REF!,10,FALSE),0)</f>
        <v>0</v>
      </c>
      <c r="AK1368" s="34">
        <f>IFERROR(VLOOKUP($H1368,#REF!,11,FALSE),0)</f>
        <v>0</v>
      </c>
      <c r="AL1368" s="42">
        <f>IFERROR(VLOOKUP($H1368,#REF!,12,FALSE),0)</f>
        <v>0</v>
      </c>
      <c r="AM1368" s="34">
        <f>IFERROR(VLOOKUP($H1368,#REF!,10,FALSE),0)</f>
        <v>0</v>
      </c>
      <c r="AN1368" s="34">
        <f>IFERROR(VLOOKUP($H1368,#REF!,11,FALSE),0)</f>
        <v>0</v>
      </c>
      <c r="AO1368" s="42">
        <f>IFERROR(VLOOKUP($H1368,#REF!,12,FALSE),0)</f>
        <v>0</v>
      </c>
      <c r="AP1368" s="34">
        <f>IFERROR(VLOOKUP($H1368,#REF!,10,FALSE),0)</f>
        <v>0</v>
      </c>
      <c r="AQ1368" s="34">
        <f>IFERROR(VLOOKUP($H1368,#REF!,11,FALSE),0)</f>
        <v>0</v>
      </c>
      <c r="AR1368" s="42">
        <f>IFERROR(VLOOKUP($H1368,#REF!,12,FALSE),0)</f>
        <v>0</v>
      </c>
      <c r="AS1368" s="34">
        <f>IFERROR(VLOOKUP($H1368,#REF!,13,FALSE),0)</f>
        <v>0</v>
      </c>
      <c r="AT1368" s="34">
        <f>IFERROR(VLOOKUP($H1368,#REF!,14,FALSE),0)</f>
        <v>0</v>
      </c>
      <c r="AU1368" s="42">
        <f>IFERROR(VLOOKUP($H1368,#REF!,15,FALSE),0)</f>
        <v>0</v>
      </c>
      <c r="AV1368" s="34">
        <f>IFERROR(VLOOKUP($H1368,#REF!,15,FALSE),0)</f>
        <v>0</v>
      </c>
      <c r="AW1368" s="34">
        <f>IFERROR(VLOOKUP($H1368,#REF!,16,FALSE),0)</f>
        <v>0</v>
      </c>
      <c r="AX1368" s="42">
        <f>IFERROR(VLOOKUP($H1368,#REF!,17,FALSE),0)</f>
        <v>0</v>
      </c>
    </row>
    <row r="1369" spans="1:50" x14ac:dyDescent="0.3">
      <c r="A1369" s="33" t="str">
        <f t="shared" si="84"/>
        <v>0</v>
      </c>
      <c r="B1369" s="33">
        <f>+'R&amp;E EXPORT'!B1344</f>
        <v>0</v>
      </c>
      <c r="C1369" t="str">
        <f>IFERROR(VLOOKUP(A1369,'MCSJ Export'!A:C,3,FALSE),"")</f>
        <v/>
      </c>
      <c r="D1369" s="37">
        <f t="shared" ca="1" si="85"/>
        <v>0</v>
      </c>
      <c r="E1369" s="37">
        <f t="shared" ca="1" si="86"/>
        <v>0</v>
      </c>
      <c r="F1369" s="37">
        <f t="shared" ca="1" si="87"/>
        <v>0</v>
      </c>
      <c r="G1369" s="37"/>
      <c r="H1369" s="33">
        <f>+'R&amp;E EXPORT'!A1344</f>
        <v>0</v>
      </c>
      <c r="I1369" s="34">
        <f>IFERROR(VLOOKUP($H1369,'Gen F Rev'!$A:$M,15,FALSE),0)</f>
        <v>0</v>
      </c>
      <c r="J1369" s="34">
        <f>IFERROR(VLOOKUP($H1369,'Gen F Rev'!$A:$M,16,FALSE),0)</f>
        <v>0</v>
      </c>
      <c r="K1369" s="42">
        <f>IFERROR(VLOOKUP($H1369,'Gen F Rev'!$A:$M,17,FALSE),0)</f>
        <v>0</v>
      </c>
      <c r="L1369" s="34">
        <f>IFERROR(VLOOKUP($H1369,'Gen F Exp'!$A:$E,15,FALSE),0)</f>
        <v>0</v>
      </c>
      <c r="M1369" s="34">
        <f>IFERROR(VLOOKUP($H1369,'Gen F Exp'!$A:$E,16,FALSE),0)</f>
        <v>0</v>
      </c>
      <c r="N1369" s="42">
        <f>IFERROR(VLOOKUP($H1369,'Gen F Exp'!$A:$E,17,FALSE),0)</f>
        <v>0</v>
      </c>
      <c r="O1369" s="34">
        <f>IFERROR(VLOOKUP($H1369,'Water F Rev'!$A:$L,15,FALSE),0)</f>
        <v>0</v>
      </c>
      <c r="P1369" s="34">
        <f>IFERROR(VLOOKUP($H1369,'Water F Rev'!$A:$L,16,FALSE),0)</f>
        <v>0</v>
      </c>
      <c r="Q1369" s="42">
        <f>IFERROR(VLOOKUP($H1369,'Water F Rev'!$A:$L,17,FALSE),0)</f>
        <v>0</v>
      </c>
      <c r="R1369" s="34">
        <f>IFERROR(VLOOKUP($H1369,'Water F Exp'!$A:$K,15,FALSE),0)</f>
        <v>0</v>
      </c>
      <c r="S1369" s="34">
        <f>IFERROR(VLOOKUP($H1369,'Water F Exp'!$A:$K,16,FALSE),0)</f>
        <v>0</v>
      </c>
      <c r="T1369" s="42">
        <f>IFERROR(VLOOKUP($H1369,'Water F Exp'!$A:$K,17,FALSE),0)</f>
        <v>0</v>
      </c>
      <c r="U1369" s="34">
        <f ca="1">IFERROR(VLOOKUP($H1369,'Sewer F Rev'!$A:$E,15,FALSE),0)</f>
        <v>0</v>
      </c>
      <c r="V1369" s="34">
        <f ca="1">IFERROR(VLOOKUP($H1369,'Sewer F Rev'!$A:$E,16,FALSE),0)</f>
        <v>0</v>
      </c>
      <c r="W1369" s="42">
        <f ca="1">IFERROR(VLOOKUP($H1369,'Sewer F Rev'!$A:$E,17,FALSE),0)</f>
        <v>0</v>
      </c>
      <c r="X1369" s="34">
        <f>IFERROR(VLOOKUP($H1369,'Sewer F Exp'!$A:$B,15,FALSE),0)</f>
        <v>0</v>
      </c>
      <c r="Y1369" s="34">
        <f>IFERROR(VLOOKUP($H1369,'Sewer F Exp'!$A:$B,16,FALSE),0)</f>
        <v>0</v>
      </c>
      <c r="Z1369" s="42">
        <f>IFERROR(VLOOKUP($H1369,'Sewer F Exp'!$A:$B,17,FALSE),0)</f>
        <v>0</v>
      </c>
      <c r="AA1369" s="34">
        <f>IFERROR(VLOOKUP($H1369,'Refuse F Rev'!$A:$E,15,FALSE),0)</f>
        <v>0</v>
      </c>
      <c r="AB1369" s="34">
        <f>IFERROR(VLOOKUP($H1369,'Refuse F Rev'!$A:$E,16,FALSE),0)</f>
        <v>0</v>
      </c>
      <c r="AC1369" s="42">
        <f>IFERROR(VLOOKUP($H1369,'Refuse F Rev'!$A:$E,17,FALSE),0)</f>
        <v>0</v>
      </c>
      <c r="AD1369" s="34">
        <f>IFERROR(VLOOKUP($H1369,'Refuse F Exp'!$A:$E,15,FALSE),0)</f>
        <v>0</v>
      </c>
      <c r="AE1369" s="34">
        <f>IFERROR(VLOOKUP($H1369,'Refuse F Exp'!$A:$E,16,FALSE),0)</f>
        <v>0</v>
      </c>
      <c r="AF1369" s="42">
        <f>IFERROR(VLOOKUP($H1369,'Refuse F Exp'!$A:$E,17,FALSE),0)</f>
        <v>0</v>
      </c>
      <c r="AG1369" s="34">
        <f>IFERROR(VLOOKUP($H1369,#REF!,10,FALSE),0)</f>
        <v>0</v>
      </c>
      <c r="AH1369" s="34">
        <f>IFERROR(VLOOKUP($H1369,#REF!,11,FALSE),0)</f>
        <v>0</v>
      </c>
      <c r="AI1369" s="42">
        <f>IFERROR(VLOOKUP($H1369,#REF!,12,FALSE),0)</f>
        <v>0</v>
      </c>
      <c r="AJ1369" s="34">
        <f>IFERROR(VLOOKUP($H1369,#REF!,10,FALSE),0)</f>
        <v>0</v>
      </c>
      <c r="AK1369" s="34">
        <f>IFERROR(VLOOKUP($H1369,#REF!,11,FALSE),0)</f>
        <v>0</v>
      </c>
      <c r="AL1369" s="42">
        <f>IFERROR(VLOOKUP($H1369,#REF!,12,FALSE),0)</f>
        <v>0</v>
      </c>
      <c r="AM1369" s="34">
        <f>IFERROR(VLOOKUP($H1369,#REF!,10,FALSE),0)</f>
        <v>0</v>
      </c>
      <c r="AN1369" s="34">
        <f>IFERROR(VLOOKUP($H1369,#REF!,11,FALSE),0)</f>
        <v>0</v>
      </c>
      <c r="AO1369" s="42">
        <f>IFERROR(VLOOKUP($H1369,#REF!,12,FALSE),0)</f>
        <v>0</v>
      </c>
      <c r="AP1369" s="34">
        <f>IFERROR(VLOOKUP($H1369,#REF!,10,FALSE),0)</f>
        <v>0</v>
      </c>
      <c r="AQ1369" s="34">
        <f>IFERROR(VLOOKUP($H1369,#REF!,11,FALSE),0)</f>
        <v>0</v>
      </c>
      <c r="AR1369" s="42">
        <f>IFERROR(VLOOKUP($H1369,#REF!,12,FALSE),0)</f>
        <v>0</v>
      </c>
      <c r="AS1369" s="34">
        <f>IFERROR(VLOOKUP($H1369,#REF!,13,FALSE),0)</f>
        <v>0</v>
      </c>
      <c r="AT1369" s="34">
        <f>IFERROR(VLOOKUP($H1369,#REF!,14,FALSE),0)</f>
        <v>0</v>
      </c>
      <c r="AU1369" s="42">
        <f>IFERROR(VLOOKUP($H1369,#REF!,15,FALSE),0)</f>
        <v>0</v>
      </c>
      <c r="AV1369" s="34">
        <f>IFERROR(VLOOKUP($H1369,#REF!,15,FALSE),0)</f>
        <v>0</v>
      </c>
      <c r="AW1369" s="34">
        <f>IFERROR(VLOOKUP($H1369,#REF!,16,FALSE),0)</f>
        <v>0</v>
      </c>
      <c r="AX1369" s="42">
        <f>IFERROR(VLOOKUP($H1369,#REF!,17,FALSE),0)</f>
        <v>0</v>
      </c>
    </row>
    <row r="1370" spans="1:50" x14ac:dyDescent="0.3">
      <c r="A1370" s="33" t="str">
        <f t="shared" si="84"/>
        <v>0</v>
      </c>
      <c r="B1370" s="33">
        <f>+'R&amp;E EXPORT'!B1345</f>
        <v>0</v>
      </c>
      <c r="C1370" t="str">
        <f>IFERROR(VLOOKUP(A1370,'MCSJ Export'!A:C,3,FALSE),"")</f>
        <v/>
      </c>
      <c r="D1370" s="37">
        <f t="shared" ca="1" si="85"/>
        <v>0</v>
      </c>
      <c r="E1370" s="37">
        <f t="shared" ca="1" si="86"/>
        <v>0</v>
      </c>
      <c r="F1370" s="37">
        <f t="shared" ca="1" si="87"/>
        <v>0</v>
      </c>
      <c r="G1370" s="37"/>
      <c r="H1370" s="33">
        <f>+'R&amp;E EXPORT'!A1345</f>
        <v>0</v>
      </c>
      <c r="I1370" s="34">
        <f>IFERROR(VLOOKUP($H1370,'Gen F Rev'!$A:$M,15,FALSE),0)</f>
        <v>0</v>
      </c>
      <c r="J1370" s="34">
        <f>IFERROR(VLOOKUP($H1370,'Gen F Rev'!$A:$M,16,FALSE),0)</f>
        <v>0</v>
      </c>
      <c r="K1370" s="42">
        <f>IFERROR(VLOOKUP($H1370,'Gen F Rev'!$A:$M,17,FALSE),0)</f>
        <v>0</v>
      </c>
      <c r="L1370" s="34">
        <f>IFERROR(VLOOKUP($H1370,'Gen F Exp'!$A:$E,15,FALSE),0)</f>
        <v>0</v>
      </c>
      <c r="M1370" s="34">
        <f>IFERROR(VLOOKUP($H1370,'Gen F Exp'!$A:$E,16,FALSE),0)</f>
        <v>0</v>
      </c>
      <c r="N1370" s="42">
        <f>IFERROR(VLOOKUP($H1370,'Gen F Exp'!$A:$E,17,FALSE),0)</f>
        <v>0</v>
      </c>
      <c r="O1370" s="34">
        <f>IFERROR(VLOOKUP($H1370,'Water F Rev'!$A:$L,15,FALSE),0)</f>
        <v>0</v>
      </c>
      <c r="P1370" s="34">
        <f>IFERROR(VLOOKUP($H1370,'Water F Rev'!$A:$L,16,FALSE),0)</f>
        <v>0</v>
      </c>
      <c r="Q1370" s="42">
        <f>IFERROR(VLOOKUP($H1370,'Water F Rev'!$A:$L,17,FALSE),0)</f>
        <v>0</v>
      </c>
      <c r="R1370" s="34">
        <f>IFERROR(VLOOKUP($H1370,'Water F Exp'!$A:$K,15,FALSE),0)</f>
        <v>0</v>
      </c>
      <c r="S1370" s="34">
        <f>IFERROR(VLOOKUP($H1370,'Water F Exp'!$A:$K,16,FALSE),0)</f>
        <v>0</v>
      </c>
      <c r="T1370" s="42">
        <f>IFERROR(VLOOKUP($H1370,'Water F Exp'!$A:$K,17,FALSE),0)</f>
        <v>0</v>
      </c>
      <c r="U1370" s="34">
        <f ca="1">IFERROR(VLOOKUP($H1370,'Sewer F Rev'!$A:$E,15,FALSE),0)</f>
        <v>0</v>
      </c>
      <c r="V1370" s="34">
        <f ca="1">IFERROR(VLOOKUP($H1370,'Sewer F Rev'!$A:$E,16,FALSE),0)</f>
        <v>0</v>
      </c>
      <c r="W1370" s="42">
        <f ca="1">IFERROR(VLOOKUP($H1370,'Sewer F Rev'!$A:$E,17,FALSE),0)</f>
        <v>0</v>
      </c>
      <c r="X1370" s="34">
        <f>IFERROR(VLOOKUP($H1370,'Sewer F Exp'!$A:$B,15,FALSE),0)</f>
        <v>0</v>
      </c>
      <c r="Y1370" s="34">
        <f>IFERROR(VLOOKUP($H1370,'Sewer F Exp'!$A:$B,16,FALSE),0)</f>
        <v>0</v>
      </c>
      <c r="Z1370" s="42">
        <f>IFERROR(VLOOKUP($H1370,'Sewer F Exp'!$A:$B,17,FALSE),0)</f>
        <v>0</v>
      </c>
      <c r="AA1370" s="34">
        <f>IFERROR(VLOOKUP($H1370,'Refuse F Rev'!$A:$E,15,FALSE),0)</f>
        <v>0</v>
      </c>
      <c r="AB1370" s="34">
        <f>IFERROR(VLOOKUP($H1370,'Refuse F Rev'!$A:$E,16,FALSE),0)</f>
        <v>0</v>
      </c>
      <c r="AC1370" s="42">
        <f>IFERROR(VLOOKUP($H1370,'Refuse F Rev'!$A:$E,17,FALSE),0)</f>
        <v>0</v>
      </c>
      <c r="AD1370" s="34">
        <f>IFERROR(VLOOKUP($H1370,'Refuse F Exp'!$A:$E,15,FALSE),0)</f>
        <v>0</v>
      </c>
      <c r="AE1370" s="34">
        <f>IFERROR(VLOOKUP($H1370,'Refuse F Exp'!$A:$E,16,FALSE),0)</f>
        <v>0</v>
      </c>
      <c r="AF1370" s="42">
        <f>IFERROR(VLOOKUP($H1370,'Refuse F Exp'!$A:$E,17,FALSE),0)</f>
        <v>0</v>
      </c>
      <c r="AG1370" s="34">
        <f>IFERROR(VLOOKUP($H1370,#REF!,10,FALSE),0)</f>
        <v>0</v>
      </c>
      <c r="AH1370" s="34">
        <f>IFERROR(VLOOKUP($H1370,#REF!,11,FALSE),0)</f>
        <v>0</v>
      </c>
      <c r="AI1370" s="42">
        <f>IFERROR(VLOOKUP($H1370,#REF!,12,FALSE),0)</f>
        <v>0</v>
      </c>
      <c r="AJ1370" s="34">
        <f>IFERROR(VLOOKUP($H1370,#REF!,10,FALSE),0)</f>
        <v>0</v>
      </c>
      <c r="AK1370" s="34">
        <f>IFERROR(VLOOKUP($H1370,#REF!,11,FALSE),0)</f>
        <v>0</v>
      </c>
      <c r="AL1370" s="42">
        <f>IFERROR(VLOOKUP($H1370,#REF!,12,FALSE),0)</f>
        <v>0</v>
      </c>
      <c r="AM1370" s="34">
        <f>IFERROR(VLOOKUP($H1370,#REF!,10,FALSE),0)</f>
        <v>0</v>
      </c>
      <c r="AN1370" s="34">
        <f>IFERROR(VLOOKUP($H1370,#REF!,11,FALSE),0)</f>
        <v>0</v>
      </c>
      <c r="AO1370" s="42">
        <f>IFERROR(VLOOKUP($H1370,#REF!,12,FALSE),0)</f>
        <v>0</v>
      </c>
      <c r="AP1370" s="34">
        <f>IFERROR(VLOOKUP($H1370,#REF!,10,FALSE),0)</f>
        <v>0</v>
      </c>
      <c r="AQ1370" s="34">
        <f>IFERROR(VLOOKUP($H1370,#REF!,11,FALSE),0)</f>
        <v>0</v>
      </c>
      <c r="AR1370" s="42">
        <f>IFERROR(VLOOKUP($H1370,#REF!,12,FALSE),0)</f>
        <v>0</v>
      </c>
      <c r="AS1370" s="34">
        <f>IFERROR(VLOOKUP($H1370,#REF!,13,FALSE),0)</f>
        <v>0</v>
      </c>
      <c r="AT1370" s="34">
        <f>IFERROR(VLOOKUP($H1370,#REF!,14,FALSE),0)</f>
        <v>0</v>
      </c>
      <c r="AU1370" s="42">
        <f>IFERROR(VLOOKUP($H1370,#REF!,15,FALSE),0)</f>
        <v>0</v>
      </c>
      <c r="AV1370" s="34">
        <f>IFERROR(VLOOKUP($H1370,#REF!,15,FALSE),0)</f>
        <v>0</v>
      </c>
      <c r="AW1370" s="34">
        <f>IFERROR(VLOOKUP($H1370,#REF!,16,FALSE),0)</f>
        <v>0</v>
      </c>
      <c r="AX1370" s="42">
        <f>IFERROR(VLOOKUP($H1370,#REF!,17,FALSE),0)</f>
        <v>0</v>
      </c>
    </row>
    <row r="1371" spans="1:50" x14ac:dyDescent="0.3">
      <c r="A1371" s="33" t="str">
        <f t="shared" si="84"/>
        <v>0</v>
      </c>
      <c r="B1371" s="33">
        <f>+'R&amp;E EXPORT'!B1346</f>
        <v>0</v>
      </c>
      <c r="C1371" t="str">
        <f>IFERROR(VLOOKUP(A1371,'MCSJ Export'!A:C,3,FALSE),"")</f>
        <v/>
      </c>
      <c r="D1371" s="37">
        <f t="shared" ca="1" si="85"/>
        <v>0</v>
      </c>
      <c r="E1371" s="37">
        <f t="shared" ca="1" si="86"/>
        <v>0</v>
      </c>
      <c r="F1371" s="37">
        <f t="shared" ca="1" si="87"/>
        <v>0</v>
      </c>
      <c r="G1371" s="37"/>
      <c r="H1371" s="33">
        <f>+'R&amp;E EXPORT'!A1346</f>
        <v>0</v>
      </c>
      <c r="I1371" s="34">
        <f>IFERROR(VLOOKUP($H1371,'Gen F Rev'!$A:$M,15,FALSE),0)</f>
        <v>0</v>
      </c>
      <c r="J1371" s="34">
        <f>IFERROR(VLOOKUP($H1371,'Gen F Rev'!$A:$M,16,FALSE),0)</f>
        <v>0</v>
      </c>
      <c r="K1371" s="42">
        <f>IFERROR(VLOOKUP($H1371,'Gen F Rev'!$A:$M,17,FALSE),0)</f>
        <v>0</v>
      </c>
      <c r="L1371" s="34">
        <f>IFERROR(VLOOKUP($H1371,'Gen F Exp'!$A:$E,15,FALSE),0)</f>
        <v>0</v>
      </c>
      <c r="M1371" s="34">
        <f>IFERROR(VLOOKUP($H1371,'Gen F Exp'!$A:$E,16,FALSE),0)</f>
        <v>0</v>
      </c>
      <c r="N1371" s="42">
        <f>IFERROR(VLOOKUP($H1371,'Gen F Exp'!$A:$E,17,FALSE),0)</f>
        <v>0</v>
      </c>
      <c r="O1371" s="34">
        <f>IFERROR(VLOOKUP($H1371,'Water F Rev'!$A:$L,15,FALSE),0)</f>
        <v>0</v>
      </c>
      <c r="P1371" s="34">
        <f>IFERROR(VLOOKUP($H1371,'Water F Rev'!$A:$L,16,FALSE),0)</f>
        <v>0</v>
      </c>
      <c r="Q1371" s="42">
        <f>IFERROR(VLOOKUP($H1371,'Water F Rev'!$A:$L,17,FALSE),0)</f>
        <v>0</v>
      </c>
      <c r="R1371" s="34">
        <f>IFERROR(VLOOKUP($H1371,'Water F Exp'!$A:$K,15,FALSE),0)</f>
        <v>0</v>
      </c>
      <c r="S1371" s="34">
        <f>IFERROR(VLOOKUP($H1371,'Water F Exp'!$A:$K,16,FALSE),0)</f>
        <v>0</v>
      </c>
      <c r="T1371" s="42">
        <f>IFERROR(VLOOKUP($H1371,'Water F Exp'!$A:$K,17,FALSE),0)</f>
        <v>0</v>
      </c>
      <c r="U1371" s="34">
        <f ca="1">IFERROR(VLOOKUP($H1371,'Sewer F Rev'!$A:$E,15,FALSE),0)</f>
        <v>0</v>
      </c>
      <c r="V1371" s="34">
        <f ca="1">IFERROR(VLOOKUP($H1371,'Sewer F Rev'!$A:$E,16,FALSE),0)</f>
        <v>0</v>
      </c>
      <c r="W1371" s="42">
        <f ca="1">IFERROR(VLOOKUP($H1371,'Sewer F Rev'!$A:$E,17,FALSE),0)</f>
        <v>0</v>
      </c>
      <c r="X1371" s="34">
        <f>IFERROR(VLOOKUP($H1371,'Sewer F Exp'!$A:$B,15,FALSE),0)</f>
        <v>0</v>
      </c>
      <c r="Y1371" s="34">
        <f>IFERROR(VLOOKUP($H1371,'Sewer F Exp'!$A:$B,16,FALSE),0)</f>
        <v>0</v>
      </c>
      <c r="Z1371" s="42">
        <f>IFERROR(VLOOKUP($H1371,'Sewer F Exp'!$A:$B,17,FALSE),0)</f>
        <v>0</v>
      </c>
      <c r="AA1371" s="34">
        <f>IFERROR(VLOOKUP($H1371,'Refuse F Rev'!$A:$E,15,FALSE),0)</f>
        <v>0</v>
      </c>
      <c r="AB1371" s="34">
        <f>IFERROR(VLOOKUP($H1371,'Refuse F Rev'!$A:$E,16,FALSE),0)</f>
        <v>0</v>
      </c>
      <c r="AC1371" s="42">
        <f>IFERROR(VLOOKUP($H1371,'Refuse F Rev'!$A:$E,17,FALSE),0)</f>
        <v>0</v>
      </c>
      <c r="AD1371" s="34">
        <f>IFERROR(VLOOKUP($H1371,'Refuse F Exp'!$A:$E,15,FALSE),0)</f>
        <v>0</v>
      </c>
      <c r="AE1371" s="34">
        <f>IFERROR(VLOOKUP($H1371,'Refuse F Exp'!$A:$E,16,FALSE),0)</f>
        <v>0</v>
      </c>
      <c r="AF1371" s="42">
        <f>IFERROR(VLOOKUP($H1371,'Refuse F Exp'!$A:$E,17,FALSE),0)</f>
        <v>0</v>
      </c>
      <c r="AG1371" s="34">
        <f>IFERROR(VLOOKUP($H1371,#REF!,10,FALSE),0)</f>
        <v>0</v>
      </c>
      <c r="AH1371" s="34">
        <f>IFERROR(VLOOKUP($H1371,#REF!,11,FALSE),0)</f>
        <v>0</v>
      </c>
      <c r="AI1371" s="42">
        <f>IFERROR(VLOOKUP($H1371,#REF!,12,FALSE),0)</f>
        <v>0</v>
      </c>
      <c r="AJ1371" s="34">
        <f>IFERROR(VLOOKUP($H1371,#REF!,10,FALSE),0)</f>
        <v>0</v>
      </c>
      <c r="AK1371" s="34">
        <f>IFERROR(VLOOKUP($H1371,#REF!,11,FALSE),0)</f>
        <v>0</v>
      </c>
      <c r="AL1371" s="42">
        <f>IFERROR(VLOOKUP($H1371,#REF!,12,FALSE),0)</f>
        <v>0</v>
      </c>
      <c r="AM1371" s="34">
        <f>IFERROR(VLOOKUP($H1371,#REF!,10,FALSE),0)</f>
        <v>0</v>
      </c>
      <c r="AN1371" s="34">
        <f>IFERROR(VLOOKUP($H1371,#REF!,11,FALSE),0)</f>
        <v>0</v>
      </c>
      <c r="AO1371" s="42">
        <f>IFERROR(VLOOKUP($H1371,#REF!,12,FALSE),0)</f>
        <v>0</v>
      </c>
      <c r="AP1371" s="34">
        <f>IFERROR(VLOOKUP($H1371,#REF!,10,FALSE),0)</f>
        <v>0</v>
      </c>
      <c r="AQ1371" s="34">
        <f>IFERROR(VLOOKUP($H1371,#REF!,11,FALSE),0)</f>
        <v>0</v>
      </c>
      <c r="AR1371" s="42">
        <f>IFERROR(VLOOKUP($H1371,#REF!,12,FALSE),0)</f>
        <v>0</v>
      </c>
      <c r="AS1371" s="34">
        <f>IFERROR(VLOOKUP($H1371,#REF!,13,FALSE),0)</f>
        <v>0</v>
      </c>
      <c r="AT1371" s="34">
        <f>IFERROR(VLOOKUP($H1371,#REF!,14,FALSE),0)</f>
        <v>0</v>
      </c>
      <c r="AU1371" s="42">
        <f>IFERROR(VLOOKUP($H1371,#REF!,15,FALSE),0)</f>
        <v>0</v>
      </c>
      <c r="AV1371" s="34">
        <f>IFERROR(VLOOKUP($H1371,#REF!,15,FALSE),0)</f>
        <v>0</v>
      </c>
      <c r="AW1371" s="34">
        <f>IFERROR(VLOOKUP($H1371,#REF!,16,FALSE),0)</f>
        <v>0</v>
      </c>
      <c r="AX1371" s="42">
        <f>IFERROR(VLOOKUP($H1371,#REF!,17,FALSE),0)</f>
        <v>0</v>
      </c>
    </row>
    <row r="1372" spans="1:50" x14ac:dyDescent="0.3">
      <c r="A1372" s="33" t="str">
        <f t="shared" si="84"/>
        <v>0</v>
      </c>
      <c r="B1372" s="33">
        <f>+'R&amp;E EXPORT'!B1347</f>
        <v>0</v>
      </c>
      <c r="C1372" t="str">
        <f>IFERROR(VLOOKUP(A1372,'MCSJ Export'!A:C,3,FALSE),"")</f>
        <v/>
      </c>
      <c r="D1372" s="37">
        <f t="shared" ca="1" si="85"/>
        <v>0</v>
      </c>
      <c r="E1372" s="37">
        <f t="shared" ca="1" si="86"/>
        <v>0</v>
      </c>
      <c r="F1372" s="37">
        <f t="shared" ca="1" si="87"/>
        <v>0</v>
      </c>
      <c r="G1372" s="37"/>
      <c r="H1372" s="33">
        <f>+'R&amp;E EXPORT'!A1347</f>
        <v>0</v>
      </c>
      <c r="I1372" s="34">
        <f>IFERROR(VLOOKUP($H1372,'Gen F Rev'!$A:$M,15,FALSE),0)</f>
        <v>0</v>
      </c>
      <c r="J1372" s="34">
        <f>IFERROR(VLOOKUP($H1372,'Gen F Rev'!$A:$M,16,FALSE),0)</f>
        <v>0</v>
      </c>
      <c r="K1372" s="42">
        <f>IFERROR(VLOOKUP($H1372,'Gen F Rev'!$A:$M,17,FALSE),0)</f>
        <v>0</v>
      </c>
      <c r="L1372" s="34">
        <f>IFERROR(VLOOKUP($H1372,'Gen F Exp'!$A:$E,15,FALSE),0)</f>
        <v>0</v>
      </c>
      <c r="M1372" s="34">
        <f>IFERROR(VLOOKUP($H1372,'Gen F Exp'!$A:$E,16,FALSE),0)</f>
        <v>0</v>
      </c>
      <c r="N1372" s="42">
        <f>IFERROR(VLOOKUP($H1372,'Gen F Exp'!$A:$E,17,FALSE),0)</f>
        <v>0</v>
      </c>
      <c r="O1372" s="34">
        <f>IFERROR(VLOOKUP($H1372,'Water F Rev'!$A:$L,15,FALSE),0)</f>
        <v>0</v>
      </c>
      <c r="P1372" s="34">
        <f>IFERROR(VLOOKUP($H1372,'Water F Rev'!$A:$L,16,FALSE),0)</f>
        <v>0</v>
      </c>
      <c r="Q1372" s="42">
        <f>IFERROR(VLOOKUP($H1372,'Water F Rev'!$A:$L,17,FALSE),0)</f>
        <v>0</v>
      </c>
      <c r="R1372" s="34">
        <f>IFERROR(VLOOKUP($H1372,'Water F Exp'!$A:$K,15,FALSE),0)</f>
        <v>0</v>
      </c>
      <c r="S1372" s="34">
        <f>IFERROR(VLOOKUP($H1372,'Water F Exp'!$A:$K,16,FALSE),0)</f>
        <v>0</v>
      </c>
      <c r="T1372" s="42">
        <f>IFERROR(VLOOKUP($H1372,'Water F Exp'!$A:$K,17,FALSE),0)</f>
        <v>0</v>
      </c>
      <c r="U1372" s="34">
        <f ca="1">IFERROR(VLOOKUP($H1372,'Sewer F Rev'!$A:$E,15,FALSE),0)</f>
        <v>0</v>
      </c>
      <c r="V1372" s="34">
        <f ca="1">IFERROR(VLOOKUP($H1372,'Sewer F Rev'!$A:$E,16,FALSE),0)</f>
        <v>0</v>
      </c>
      <c r="W1372" s="42">
        <f ca="1">IFERROR(VLOOKUP($H1372,'Sewer F Rev'!$A:$E,17,FALSE),0)</f>
        <v>0</v>
      </c>
      <c r="X1372" s="34">
        <f>IFERROR(VLOOKUP($H1372,'Sewer F Exp'!$A:$B,15,FALSE),0)</f>
        <v>0</v>
      </c>
      <c r="Y1372" s="34">
        <f>IFERROR(VLOOKUP($H1372,'Sewer F Exp'!$A:$B,16,FALSE),0)</f>
        <v>0</v>
      </c>
      <c r="Z1372" s="42">
        <f>IFERROR(VLOOKUP($H1372,'Sewer F Exp'!$A:$B,17,FALSE),0)</f>
        <v>0</v>
      </c>
      <c r="AA1372" s="34">
        <f>IFERROR(VLOOKUP($H1372,'Refuse F Rev'!$A:$E,15,FALSE),0)</f>
        <v>0</v>
      </c>
      <c r="AB1372" s="34">
        <f>IFERROR(VLOOKUP($H1372,'Refuse F Rev'!$A:$E,16,FALSE),0)</f>
        <v>0</v>
      </c>
      <c r="AC1372" s="42">
        <f>IFERROR(VLOOKUP($H1372,'Refuse F Rev'!$A:$E,17,FALSE),0)</f>
        <v>0</v>
      </c>
      <c r="AD1372" s="34">
        <f>IFERROR(VLOOKUP($H1372,'Refuse F Exp'!$A:$E,15,FALSE),0)</f>
        <v>0</v>
      </c>
      <c r="AE1372" s="34">
        <f>IFERROR(VLOOKUP($H1372,'Refuse F Exp'!$A:$E,16,FALSE),0)</f>
        <v>0</v>
      </c>
      <c r="AF1372" s="42">
        <f>IFERROR(VLOOKUP($H1372,'Refuse F Exp'!$A:$E,17,FALSE),0)</f>
        <v>0</v>
      </c>
      <c r="AG1372" s="34">
        <f>IFERROR(VLOOKUP($H1372,#REF!,10,FALSE),0)</f>
        <v>0</v>
      </c>
      <c r="AH1372" s="34">
        <f>IFERROR(VLOOKUP($H1372,#REF!,11,FALSE),0)</f>
        <v>0</v>
      </c>
      <c r="AI1372" s="42">
        <f>IFERROR(VLOOKUP($H1372,#REF!,12,FALSE),0)</f>
        <v>0</v>
      </c>
      <c r="AJ1372" s="34">
        <f>IFERROR(VLOOKUP($H1372,#REF!,10,FALSE),0)</f>
        <v>0</v>
      </c>
      <c r="AK1372" s="34">
        <f>IFERROR(VLOOKUP($H1372,#REF!,11,FALSE),0)</f>
        <v>0</v>
      </c>
      <c r="AL1372" s="42">
        <f>IFERROR(VLOOKUP($H1372,#REF!,12,FALSE),0)</f>
        <v>0</v>
      </c>
      <c r="AM1372" s="34">
        <f>IFERROR(VLOOKUP($H1372,#REF!,10,FALSE),0)</f>
        <v>0</v>
      </c>
      <c r="AN1372" s="34">
        <f>IFERROR(VLOOKUP($H1372,#REF!,11,FALSE),0)</f>
        <v>0</v>
      </c>
      <c r="AO1372" s="42">
        <f>IFERROR(VLOOKUP($H1372,#REF!,12,FALSE),0)</f>
        <v>0</v>
      </c>
      <c r="AP1372" s="34">
        <f>IFERROR(VLOOKUP($H1372,#REF!,10,FALSE),0)</f>
        <v>0</v>
      </c>
      <c r="AQ1372" s="34">
        <f>IFERROR(VLOOKUP($H1372,#REF!,11,FALSE),0)</f>
        <v>0</v>
      </c>
      <c r="AR1372" s="42">
        <f>IFERROR(VLOOKUP($H1372,#REF!,12,FALSE),0)</f>
        <v>0</v>
      </c>
      <c r="AS1372" s="34">
        <f>IFERROR(VLOOKUP($H1372,#REF!,13,FALSE),0)</f>
        <v>0</v>
      </c>
      <c r="AT1372" s="34">
        <f>IFERROR(VLOOKUP($H1372,#REF!,14,FALSE),0)</f>
        <v>0</v>
      </c>
      <c r="AU1372" s="42">
        <f>IFERROR(VLOOKUP($H1372,#REF!,15,FALSE),0)</f>
        <v>0</v>
      </c>
      <c r="AV1372" s="34">
        <f>IFERROR(VLOOKUP($H1372,#REF!,15,FALSE),0)</f>
        <v>0</v>
      </c>
      <c r="AW1372" s="34">
        <f>IFERROR(VLOOKUP($H1372,#REF!,16,FALSE),0)</f>
        <v>0</v>
      </c>
      <c r="AX1372" s="42">
        <f>IFERROR(VLOOKUP($H1372,#REF!,17,FALSE),0)</f>
        <v>0</v>
      </c>
    </row>
    <row r="1373" spans="1:50" x14ac:dyDescent="0.3">
      <c r="A1373" s="33" t="str">
        <f t="shared" si="84"/>
        <v>0</v>
      </c>
      <c r="B1373" s="33">
        <f>+'R&amp;E EXPORT'!B1348</f>
        <v>0</v>
      </c>
      <c r="C1373" t="str">
        <f>IFERROR(VLOOKUP(A1373,'MCSJ Export'!A:C,3,FALSE),"")</f>
        <v/>
      </c>
      <c r="D1373" s="37">
        <f t="shared" ca="1" si="85"/>
        <v>0</v>
      </c>
      <c r="E1373" s="37">
        <f t="shared" ca="1" si="86"/>
        <v>0</v>
      </c>
      <c r="F1373" s="37">
        <f t="shared" ca="1" si="87"/>
        <v>0</v>
      </c>
      <c r="G1373" s="37"/>
      <c r="H1373" s="33">
        <f>+'R&amp;E EXPORT'!A1348</f>
        <v>0</v>
      </c>
      <c r="I1373" s="34">
        <f>IFERROR(VLOOKUP($H1373,'Gen F Rev'!$A:$M,15,FALSE),0)</f>
        <v>0</v>
      </c>
      <c r="J1373" s="34">
        <f>IFERROR(VLOOKUP($H1373,'Gen F Rev'!$A:$M,16,FALSE),0)</f>
        <v>0</v>
      </c>
      <c r="K1373" s="42">
        <f>IFERROR(VLOOKUP($H1373,'Gen F Rev'!$A:$M,17,FALSE),0)</f>
        <v>0</v>
      </c>
      <c r="L1373" s="34">
        <f>IFERROR(VLOOKUP($H1373,'Gen F Exp'!$A:$E,15,FALSE),0)</f>
        <v>0</v>
      </c>
      <c r="M1373" s="34">
        <f>IFERROR(VLOOKUP($H1373,'Gen F Exp'!$A:$E,16,FALSE),0)</f>
        <v>0</v>
      </c>
      <c r="N1373" s="42">
        <f>IFERROR(VLOOKUP($H1373,'Gen F Exp'!$A:$E,17,FALSE),0)</f>
        <v>0</v>
      </c>
      <c r="O1373" s="34">
        <f>IFERROR(VLOOKUP($H1373,'Water F Rev'!$A:$L,15,FALSE),0)</f>
        <v>0</v>
      </c>
      <c r="P1373" s="34">
        <f>IFERROR(VLOOKUP($H1373,'Water F Rev'!$A:$L,16,FALSE),0)</f>
        <v>0</v>
      </c>
      <c r="Q1373" s="42">
        <f>IFERROR(VLOOKUP($H1373,'Water F Rev'!$A:$L,17,FALSE),0)</f>
        <v>0</v>
      </c>
      <c r="R1373" s="34">
        <f>IFERROR(VLOOKUP($H1373,'Water F Exp'!$A:$K,15,FALSE),0)</f>
        <v>0</v>
      </c>
      <c r="S1373" s="34">
        <f>IFERROR(VLOOKUP($H1373,'Water F Exp'!$A:$K,16,FALSE),0)</f>
        <v>0</v>
      </c>
      <c r="T1373" s="42">
        <f>IFERROR(VLOOKUP($H1373,'Water F Exp'!$A:$K,17,FALSE),0)</f>
        <v>0</v>
      </c>
      <c r="U1373" s="34">
        <f ca="1">IFERROR(VLOOKUP($H1373,'Sewer F Rev'!$A:$E,15,FALSE),0)</f>
        <v>0</v>
      </c>
      <c r="V1373" s="34">
        <f ca="1">IFERROR(VLOOKUP($H1373,'Sewer F Rev'!$A:$E,16,FALSE),0)</f>
        <v>0</v>
      </c>
      <c r="W1373" s="42">
        <f ca="1">IFERROR(VLOOKUP($H1373,'Sewer F Rev'!$A:$E,17,FALSE),0)</f>
        <v>0</v>
      </c>
      <c r="X1373" s="34">
        <f>IFERROR(VLOOKUP($H1373,'Sewer F Exp'!$A:$B,15,FALSE),0)</f>
        <v>0</v>
      </c>
      <c r="Y1373" s="34">
        <f>IFERROR(VLOOKUP($H1373,'Sewer F Exp'!$A:$B,16,FALSE),0)</f>
        <v>0</v>
      </c>
      <c r="Z1373" s="42">
        <f>IFERROR(VLOOKUP($H1373,'Sewer F Exp'!$A:$B,17,FALSE),0)</f>
        <v>0</v>
      </c>
      <c r="AA1373" s="34">
        <f>IFERROR(VLOOKUP($H1373,'Refuse F Rev'!$A:$E,15,FALSE),0)</f>
        <v>0</v>
      </c>
      <c r="AB1373" s="34">
        <f>IFERROR(VLOOKUP($H1373,'Refuse F Rev'!$A:$E,16,FALSE),0)</f>
        <v>0</v>
      </c>
      <c r="AC1373" s="42">
        <f>IFERROR(VLOOKUP($H1373,'Refuse F Rev'!$A:$E,17,FALSE),0)</f>
        <v>0</v>
      </c>
      <c r="AD1373" s="34">
        <f>IFERROR(VLOOKUP($H1373,'Refuse F Exp'!$A:$E,15,FALSE),0)</f>
        <v>0</v>
      </c>
      <c r="AE1373" s="34">
        <f>IFERROR(VLOOKUP($H1373,'Refuse F Exp'!$A:$E,16,FALSE),0)</f>
        <v>0</v>
      </c>
      <c r="AF1373" s="42">
        <f>IFERROR(VLOOKUP($H1373,'Refuse F Exp'!$A:$E,17,FALSE),0)</f>
        <v>0</v>
      </c>
      <c r="AG1373" s="34">
        <f>IFERROR(VLOOKUP($H1373,#REF!,10,FALSE),0)</f>
        <v>0</v>
      </c>
      <c r="AH1373" s="34">
        <f>IFERROR(VLOOKUP($H1373,#REF!,11,FALSE),0)</f>
        <v>0</v>
      </c>
      <c r="AI1373" s="42">
        <f>IFERROR(VLOOKUP($H1373,#REF!,12,FALSE),0)</f>
        <v>0</v>
      </c>
      <c r="AJ1373" s="34">
        <f>IFERROR(VLOOKUP($H1373,#REF!,10,FALSE),0)</f>
        <v>0</v>
      </c>
      <c r="AK1373" s="34">
        <f>IFERROR(VLOOKUP($H1373,#REF!,11,FALSE),0)</f>
        <v>0</v>
      </c>
      <c r="AL1373" s="42">
        <f>IFERROR(VLOOKUP($H1373,#REF!,12,FALSE),0)</f>
        <v>0</v>
      </c>
      <c r="AM1373" s="34">
        <f>IFERROR(VLOOKUP($H1373,#REF!,10,FALSE),0)</f>
        <v>0</v>
      </c>
      <c r="AN1373" s="34">
        <f>IFERROR(VLOOKUP($H1373,#REF!,11,FALSE),0)</f>
        <v>0</v>
      </c>
      <c r="AO1373" s="42">
        <f>IFERROR(VLOOKUP($H1373,#REF!,12,FALSE),0)</f>
        <v>0</v>
      </c>
      <c r="AP1373" s="34">
        <f>IFERROR(VLOOKUP($H1373,#REF!,10,FALSE),0)</f>
        <v>0</v>
      </c>
      <c r="AQ1373" s="34">
        <f>IFERROR(VLOOKUP($H1373,#REF!,11,FALSE),0)</f>
        <v>0</v>
      </c>
      <c r="AR1373" s="42">
        <f>IFERROR(VLOOKUP($H1373,#REF!,12,FALSE),0)</f>
        <v>0</v>
      </c>
      <c r="AS1373" s="34">
        <f>IFERROR(VLOOKUP($H1373,#REF!,13,FALSE),0)</f>
        <v>0</v>
      </c>
      <c r="AT1373" s="34">
        <f>IFERROR(VLOOKUP($H1373,#REF!,14,FALSE),0)</f>
        <v>0</v>
      </c>
      <c r="AU1373" s="42">
        <f>IFERROR(VLOOKUP($H1373,#REF!,15,FALSE),0)</f>
        <v>0</v>
      </c>
      <c r="AV1373" s="34">
        <f>IFERROR(VLOOKUP($H1373,#REF!,15,FALSE),0)</f>
        <v>0</v>
      </c>
      <c r="AW1373" s="34">
        <f>IFERROR(VLOOKUP($H1373,#REF!,16,FALSE),0)</f>
        <v>0</v>
      </c>
      <c r="AX1373" s="42">
        <f>IFERROR(VLOOKUP($H1373,#REF!,17,FALSE),0)</f>
        <v>0</v>
      </c>
    </row>
    <row r="1374" spans="1:50" x14ac:dyDescent="0.3">
      <c r="A1374" s="33" t="str">
        <f t="shared" si="84"/>
        <v>0</v>
      </c>
      <c r="B1374" s="33">
        <f>+'R&amp;E EXPORT'!B1349</f>
        <v>0</v>
      </c>
      <c r="C1374" t="str">
        <f>IFERROR(VLOOKUP(A1374,'MCSJ Export'!A:C,3,FALSE),"")</f>
        <v/>
      </c>
      <c r="D1374" s="37">
        <f t="shared" ca="1" si="85"/>
        <v>0</v>
      </c>
      <c r="E1374" s="37">
        <f t="shared" ca="1" si="86"/>
        <v>0</v>
      </c>
      <c r="F1374" s="37">
        <f t="shared" ca="1" si="87"/>
        <v>0</v>
      </c>
      <c r="G1374" s="37"/>
      <c r="H1374" s="33">
        <f>+'R&amp;E EXPORT'!A1349</f>
        <v>0</v>
      </c>
      <c r="I1374" s="34">
        <f>IFERROR(VLOOKUP($H1374,'Gen F Rev'!$A:$M,15,FALSE),0)</f>
        <v>0</v>
      </c>
      <c r="J1374" s="34">
        <f>IFERROR(VLOOKUP($H1374,'Gen F Rev'!$A:$M,16,FALSE),0)</f>
        <v>0</v>
      </c>
      <c r="K1374" s="42">
        <f>IFERROR(VLOOKUP($H1374,'Gen F Rev'!$A:$M,17,FALSE),0)</f>
        <v>0</v>
      </c>
      <c r="L1374" s="34">
        <f>IFERROR(VLOOKUP($H1374,'Gen F Exp'!$A:$E,15,FALSE),0)</f>
        <v>0</v>
      </c>
      <c r="M1374" s="34">
        <f>IFERROR(VLOOKUP($H1374,'Gen F Exp'!$A:$E,16,FALSE),0)</f>
        <v>0</v>
      </c>
      <c r="N1374" s="42">
        <f>IFERROR(VLOOKUP($H1374,'Gen F Exp'!$A:$E,17,FALSE),0)</f>
        <v>0</v>
      </c>
      <c r="O1374" s="34">
        <f>IFERROR(VLOOKUP($H1374,'Water F Rev'!$A:$L,15,FALSE),0)</f>
        <v>0</v>
      </c>
      <c r="P1374" s="34">
        <f>IFERROR(VLOOKUP($H1374,'Water F Rev'!$A:$L,16,FALSE),0)</f>
        <v>0</v>
      </c>
      <c r="Q1374" s="42">
        <f>IFERROR(VLOOKUP($H1374,'Water F Rev'!$A:$L,17,FALSE),0)</f>
        <v>0</v>
      </c>
      <c r="R1374" s="34">
        <f>IFERROR(VLOOKUP($H1374,'Water F Exp'!$A:$K,15,FALSE),0)</f>
        <v>0</v>
      </c>
      <c r="S1374" s="34">
        <f>IFERROR(VLOOKUP($H1374,'Water F Exp'!$A:$K,16,FALSE),0)</f>
        <v>0</v>
      </c>
      <c r="T1374" s="42">
        <f>IFERROR(VLOOKUP($H1374,'Water F Exp'!$A:$K,17,FALSE),0)</f>
        <v>0</v>
      </c>
      <c r="U1374" s="34">
        <f ca="1">IFERROR(VLOOKUP($H1374,'Sewer F Rev'!$A:$E,15,FALSE),0)</f>
        <v>0</v>
      </c>
      <c r="V1374" s="34">
        <f ca="1">IFERROR(VLOOKUP($H1374,'Sewer F Rev'!$A:$E,16,FALSE),0)</f>
        <v>0</v>
      </c>
      <c r="W1374" s="42">
        <f ca="1">IFERROR(VLOOKUP($H1374,'Sewer F Rev'!$A:$E,17,FALSE),0)</f>
        <v>0</v>
      </c>
      <c r="X1374" s="34">
        <f>IFERROR(VLOOKUP($H1374,'Sewer F Exp'!$A:$B,15,FALSE),0)</f>
        <v>0</v>
      </c>
      <c r="Y1374" s="34">
        <f>IFERROR(VLOOKUP($H1374,'Sewer F Exp'!$A:$B,16,FALSE),0)</f>
        <v>0</v>
      </c>
      <c r="Z1374" s="42">
        <f>IFERROR(VLOOKUP($H1374,'Sewer F Exp'!$A:$B,17,FALSE),0)</f>
        <v>0</v>
      </c>
      <c r="AA1374" s="34">
        <f>IFERROR(VLOOKUP($H1374,'Refuse F Rev'!$A:$E,15,FALSE),0)</f>
        <v>0</v>
      </c>
      <c r="AB1374" s="34">
        <f>IFERROR(VLOOKUP($H1374,'Refuse F Rev'!$A:$E,16,FALSE),0)</f>
        <v>0</v>
      </c>
      <c r="AC1374" s="42">
        <f>IFERROR(VLOOKUP($H1374,'Refuse F Rev'!$A:$E,17,FALSE),0)</f>
        <v>0</v>
      </c>
      <c r="AD1374" s="34">
        <f>IFERROR(VLOOKUP($H1374,'Refuse F Exp'!$A:$E,15,FALSE),0)</f>
        <v>0</v>
      </c>
      <c r="AE1374" s="34">
        <f>IFERROR(VLOOKUP($H1374,'Refuse F Exp'!$A:$E,16,FALSE),0)</f>
        <v>0</v>
      </c>
      <c r="AF1374" s="42">
        <f>IFERROR(VLOOKUP($H1374,'Refuse F Exp'!$A:$E,17,FALSE),0)</f>
        <v>0</v>
      </c>
      <c r="AG1374" s="34">
        <f>IFERROR(VLOOKUP($H1374,#REF!,10,FALSE),0)</f>
        <v>0</v>
      </c>
      <c r="AH1374" s="34">
        <f>IFERROR(VLOOKUP($H1374,#REF!,11,FALSE),0)</f>
        <v>0</v>
      </c>
      <c r="AI1374" s="42">
        <f>IFERROR(VLOOKUP($H1374,#REF!,12,FALSE),0)</f>
        <v>0</v>
      </c>
      <c r="AJ1374" s="34">
        <f>IFERROR(VLOOKUP($H1374,#REF!,10,FALSE),0)</f>
        <v>0</v>
      </c>
      <c r="AK1374" s="34">
        <f>IFERROR(VLOOKUP($H1374,#REF!,11,FALSE),0)</f>
        <v>0</v>
      </c>
      <c r="AL1374" s="42">
        <f>IFERROR(VLOOKUP($H1374,#REF!,12,FALSE),0)</f>
        <v>0</v>
      </c>
      <c r="AM1374" s="34">
        <f>IFERROR(VLOOKUP($H1374,#REF!,10,FALSE),0)</f>
        <v>0</v>
      </c>
      <c r="AN1374" s="34">
        <f>IFERROR(VLOOKUP($H1374,#REF!,11,FALSE),0)</f>
        <v>0</v>
      </c>
      <c r="AO1374" s="42">
        <f>IFERROR(VLOOKUP($H1374,#REF!,12,FALSE),0)</f>
        <v>0</v>
      </c>
      <c r="AP1374" s="34">
        <f>IFERROR(VLOOKUP($H1374,#REF!,10,FALSE),0)</f>
        <v>0</v>
      </c>
      <c r="AQ1374" s="34">
        <f>IFERROR(VLOOKUP($H1374,#REF!,11,FALSE),0)</f>
        <v>0</v>
      </c>
      <c r="AR1374" s="42">
        <f>IFERROR(VLOOKUP($H1374,#REF!,12,FALSE),0)</f>
        <v>0</v>
      </c>
      <c r="AS1374" s="34">
        <f>IFERROR(VLOOKUP($H1374,#REF!,13,FALSE),0)</f>
        <v>0</v>
      </c>
      <c r="AT1374" s="34">
        <f>IFERROR(VLOOKUP($H1374,#REF!,14,FALSE),0)</f>
        <v>0</v>
      </c>
      <c r="AU1374" s="42">
        <f>IFERROR(VLOOKUP($H1374,#REF!,15,FALSE),0)</f>
        <v>0</v>
      </c>
      <c r="AV1374" s="34">
        <f>IFERROR(VLOOKUP($H1374,#REF!,15,FALSE),0)</f>
        <v>0</v>
      </c>
      <c r="AW1374" s="34">
        <f>IFERROR(VLOOKUP($H1374,#REF!,16,FALSE),0)</f>
        <v>0</v>
      </c>
      <c r="AX1374" s="42">
        <f>IFERROR(VLOOKUP($H1374,#REF!,17,FALSE),0)</f>
        <v>0</v>
      </c>
    </row>
    <row r="1375" spans="1:50" x14ac:dyDescent="0.3">
      <c r="A1375" s="33" t="str">
        <f t="shared" si="84"/>
        <v>0</v>
      </c>
      <c r="B1375" s="33">
        <f>+'R&amp;E EXPORT'!B1350</f>
        <v>0</v>
      </c>
      <c r="C1375" t="str">
        <f>IFERROR(VLOOKUP(A1375,'MCSJ Export'!A:C,3,FALSE),"")</f>
        <v/>
      </c>
      <c r="D1375" s="37">
        <f t="shared" ca="1" si="85"/>
        <v>0</v>
      </c>
      <c r="E1375" s="37">
        <f t="shared" ca="1" si="86"/>
        <v>0</v>
      </c>
      <c r="F1375" s="37">
        <f t="shared" ca="1" si="87"/>
        <v>0</v>
      </c>
      <c r="G1375" s="37"/>
      <c r="H1375" s="33">
        <f>+'R&amp;E EXPORT'!A1350</f>
        <v>0</v>
      </c>
      <c r="I1375" s="34">
        <f>IFERROR(VLOOKUP($H1375,'Gen F Rev'!$A:$M,15,FALSE),0)</f>
        <v>0</v>
      </c>
      <c r="J1375" s="34">
        <f>IFERROR(VLOOKUP($H1375,'Gen F Rev'!$A:$M,16,FALSE),0)</f>
        <v>0</v>
      </c>
      <c r="K1375" s="42">
        <f>IFERROR(VLOOKUP($H1375,'Gen F Rev'!$A:$M,17,FALSE),0)</f>
        <v>0</v>
      </c>
      <c r="L1375" s="34">
        <f>IFERROR(VLOOKUP($H1375,'Gen F Exp'!$A:$E,15,FALSE),0)</f>
        <v>0</v>
      </c>
      <c r="M1375" s="34">
        <f>IFERROR(VLOOKUP($H1375,'Gen F Exp'!$A:$E,16,FALSE),0)</f>
        <v>0</v>
      </c>
      <c r="N1375" s="42">
        <f>IFERROR(VLOOKUP($H1375,'Gen F Exp'!$A:$E,17,FALSE),0)</f>
        <v>0</v>
      </c>
      <c r="O1375" s="34">
        <f>IFERROR(VLOOKUP($H1375,'Water F Rev'!$A:$L,15,FALSE),0)</f>
        <v>0</v>
      </c>
      <c r="P1375" s="34">
        <f>IFERROR(VLOOKUP($H1375,'Water F Rev'!$A:$L,16,FALSE),0)</f>
        <v>0</v>
      </c>
      <c r="Q1375" s="42">
        <f>IFERROR(VLOOKUP($H1375,'Water F Rev'!$A:$L,17,FALSE),0)</f>
        <v>0</v>
      </c>
      <c r="R1375" s="34">
        <f>IFERROR(VLOOKUP($H1375,'Water F Exp'!$A:$K,15,FALSE),0)</f>
        <v>0</v>
      </c>
      <c r="S1375" s="34">
        <f>IFERROR(VLOOKUP($H1375,'Water F Exp'!$A:$K,16,FALSE),0)</f>
        <v>0</v>
      </c>
      <c r="T1375" s="42">
        <f>IFERROR(VLOOKUP($H1375,'Water F Exp'!$A:$K,17,FALSE),0)</f>
        <v>0</v>
      </c>
      <c r="U1375" s="34">
        <f ca="1">IFERROR(VLOOKUP($H1375,'Sewer F Rev'!$A:$E,15,FALSE),0)</f>
        <v>0</v>
      </c>
      <c r="V1375" s="34">
        <f ca="1">IFERROR(VLOOKUP($H1375,'Sewer F Rev'!$A:$E,16,FALSE),0)</f>
        <v>0</v>
      </c>
      <c r="W1375" s="42">
        <f ca="1">IFERROR(VLOOKUP($H1375,'Sewer F Rev'!$A:$E,17,FALSE),0)</f>
        <v>0</v>
      </c>
      <c r="X1375" s="34">
        <f>IFERROR(VLOOKUP($H1375,'Sewer F Exp'!$A:$B,15,FALSE),0)</f>
        <v>0</v>
      </c>
      <c r="Y1375" s="34">
        <f>IFERROR(VLOOKUP($H1375,'Sewer F Exp'!$A:$B,16,FALSE),0)</f>
        <v>0</v>
      </c>
      <c r="Z1375" s="42">
        <f>IFERROR(VLOOKUP($H1375,'Sewer F Exp'!$A:$B,17,FALSE),0)</f>
        <v>0</v>
      </c>
      <c r="AA1375" s="34">
        <f>IFERROR(VLOOKUP($H1375,'Refuse F Rev'!$A:$E,15,FALSE),0)</f>
        <v>0</v>
      </c>
      <c r="AB1375" s="34">
        <f>IFERROR(VLOOKUP($H1375,'Refuse F Rev'!$A:$E,16,FALSE),0)</f>
        <v>0</v>
      </c>
      <c r="AC1375" s="42">
        <f>IFERROR(VLOOKUP($H1375,'Refuse F Rev'!$A:$E,17,FALSE),0)</f>
        <v>0</v>
      </c>
      <c r="AD1375" s="34">
        <f>IFERROR(VLOOKUP($H1375,'Refuse F Exp'!$A:$E,15,FALSE),0)</f>
        <v>0</v>
      </c>
      <c r="AE1375" s="34">
        <f>IFERROR(VLOOKUP($H1375,'Refuse F Exp'!$A:$E,16,FALSE),0)</f>
        <v>0</v>
      </c>
      <c r="AF1375" s="42">
        <f>IFERROR(VLOOKUP($H1375,'Refuse F Exp'!$A:$E,17,FALSE),0)</f>
        <v>0</v>
      </c>
      <c r="AG1375" s="34">
        <f>IFERROR(VLOOKUP($H1375,#REF!,10,FALSE),0)</f>
        <v>0</v>
      </c>
      <c r="AH1375" s="34">
        <f>IFERROR(VLOOKUP($H1375,#REF!,11,FALSE),0)</f>
        <v>0</v>
      </c>
      <c r="AI1375" s="42">
        <f>IFERROR(VLOOKUP($H1375,#REF!,12,FALSE),0)</f>
        <v>0</v>
      </c>
      <c r="AJ1375" s="34">
        <f>IFERROR(VLOOKUP($H1375,#REF!,10,FALSE),0)</f>
        <v>0</v>
      </c>
      <c r="AK1375" s="34">
        <f>IFERROR(VLOOKUP($H1375,#REF!,11,FALSE),0)</f>
        <v>0</v>
      </c>
      <c r="AL1375" s="42">
        <f>IFERROR(VLOOKUP($H1375,#REF!,12,FALSE),0)</f>
        <v>0</v>
      </c>
      <c r="AM1375" s="34">
        <f>IFERROR(VLOOKUP($H1375,#REF!,10,FALSE),0)</f>
        <v>0</v>
      </c>
      <c r="AN1375" s="34">
        <f>IFERROR(VLOOKUP($H1375,#REF!,11,FALSE),0)</f>
        <v>0</v>
      </c>
      <c r="AO1375" s="42">
        <f>IFERROR(VLOOKUP($H1375,#REF!,12,FALSE),0)</f>
        <v>0</v>
      </c>
      <c r="AP1375" s="34">
        <f>IFERROR(VLOOKUP($H1375,#REF!,10,FALSE),0)</f>
        <v>0</v>
      </c>
      <c r="AQ1375" s="34">
        <f>IFERROR(VLOOKUP($H1375,#REF!,11,FALSE),0)</f>
        <v>0</v>
      </c>
      <c r="AR1375" s="42">
        <f>IFERROR(VLOOKUP($H1375,#REF!,12,FALSE),0)</f>
        <v>0</v>
      </c>
      <c r="AS1375" s="34">
        <f>IFERROR(VLOOKUP($H1375,#REF!,13,FALSE),0)</f>
        <v>0</v>
      </c>
      <c r="AT1375" s="34">
        <f>IFERROR(VLOOKUP($H1375,#REF!,14,FALSE),0)</f>
        <v>0</v>
      </c>
      <c r="AU1375" s="42">
        <f>IFERROR(VLOOKUP($H1375,#REF!,15,FALSE),0)</f>
        <v>0</v>
      </c>
      <c r="AV1375" s="34">
        <f>IFERROR(VLOOKUP($H1375,#REF!,15,FALSE),0)</f>
        <v>0</v>
      </c>
      <c r="AW1375" s="34">
        <f>IFERROR(VLOOKUP($H1375,#REF!,16,FALSE),0)</f>
        <v>0</v>
      </c>
      <c r="AX1375" s="42">
        <f>IFERROR(VLOOKUP($H1375,#REF!,17,FALSE),0)</f>
        <v>0</v>
      </c>
    </row>
    <row r="1376" spans="1:50" x14ac:dyDescent="0.3">
      <c r="A1376" s="33" t="str">
        <f t="shared" si="84"/>
        <v>0</v>
      </c>
      <c r="B1376" s="33">
        <f>+'R&amp;E EXPORT'!B1351</f>
        <v>0</v>
      </c>
      <c r="C1376" t="str">
        <f>IFERROR(VLOOKUP(A1376,'MCSJ Export'!A:C,3,FALSE),"")</f>
        <v/>
      </c>
      <c r="D1376" s="37">
        <f t="shared" ca="1" si="85"/>
        <v>0</v>
      </c>
      <c r="E1376" s="37">
        <f t="shared" ca="1" si="86"/>
        <v>0</v>
      </c>
      <c r="F1376" s="37">
        <f t="shared" ca="1" si="87"/>
        <v>0</v>
      </c>
      <c r="G1376" s="37"/>
      <c r="H1376" s="33">
        <f>+'R&amp;E EXPORT'!A1351</f>
        <v>0</v>
      </c>
      <c r="I1376" s="34">
        <f>IFERROR(VLOOKUP($H1376,'Gen F Rev'!$A:$M,15,FALSE),0)</f>
        <v>0</v>
      </c>
      <c r="J1376" s="34">
        <f>IFERROR(VLOOKUP($H1376,'Gen F Rev'!$A:$M,16,FALSE),0)</f>
        <v>0</v>
      </c>
      <c r="K1376" s="42">
        <f>IFERROR(VLOOKUP($H1376,'Gen F Rev'!$A:$M,17,FALSE),0)</f>
        <v>0</v>
      </c>
      <c r="L1376" s="34">
        <f>IFERROR(VLOOKUP($H1376,'Gen F Exp'!$A:$E,15,FALSE),0)</f>
        <v>0</v>
      </c>
      <c r="M1376" s="34">
        <f>IFERROR(VLOOKUP($H1376,'Gen F Exp'!$A:$E,16,FALSE),0)</f>
        <v>0</v>
      </c>
      <c r="N1376" s="42">
        <f>IFERROR(VLOOKUP($H1376,'Gen F Exp'!$A:$E,17,FALSE),0)</f>
        <v>0</v>
      </c>
      <c r="O1376" s="34">
        <f>IFERROR(VLOOKUP($H1376,'Water F Rev'!$A:$L,15,FALSE),0)</f>
        <v>0</v>
      </c>
      <c r="P1376" s="34">
        <f>IFERROR(VLOOKUP($H1376,'Water F Rev'!$A:$L,16,FALSE),0)</f>
        <v>0</v>
      </c>
      <c r="Q1376" s="42">
        <f>IFERROR(VLOOKUP($H1376,'Water F Rev'!$A:$L,17,FALSE),0)</f>
        <v>0</v>
      </c>
      <c r="R1376" s="34">
        <f>IFERROR(VLOOKUP($H1376,'Water F Exp'!$A:$K,15,FALSE),0)</f>
        <v>0</v>
      </c>
      <c r="S1376" s="34">
        <f>IFERROR(VLOOKUP($H1376,'Water F Exp'!$A:$K,16,FALSE),0)</f>
        <v>0</v>
      </c>
      <c r="T1376" s="42">
        <f>IFERROR(VLOOKUP($H1376,'Water F Exp'!$A:$K,17,FALSE),0)</f>
        <v>0</v>
      </c>
      <c r="U1376" s="34">
        <f ca="1">IFERROR(VLOOKUP($H1376,'Sewer F Rev'!$A:$E,15,FALSE),0)</f>
        <v>0</v>
      </c>
      <c r="V1376" s="34">
        <f ca="1">IFERROR(VLOOKUP($H1376,'Sewer F Rev'!$A:$E,16,FALSE),0)</f>
        <v>0</v>
      </c>
      <c r="W1376" s="42">
        <f ca="1">IFERROR(VLOOKUP($H1376,'Sewer F Rev'!$A:$E,17,FALSE),0)</f>
        <v>0</v>
      </c>
      <c r="X1376" s="34">
        <f>IFERROR(VLOOKUP($H1376,'Sewer F Exp'!$A:$B,15,FALSE),0)</f>
        <v>0</v>
      </c>
      <c r="Y1376" s="34">
        <f>IFERROR(VLOOKUP($H1376,'Sewer F Exp'!$A:$B,16,FALSE),0)</f>
        <v>0</v>
      </c>
      <c r="Z1376" s="42">
        <f>IFERROR(VLOOKUP($H1376,'Sewer F Exp'!$A:$B,17,FALSE),0)</f>
        <v>0</v>
      </c>
      <c r="AA1376" s="34">
        <f>IFERROR(VLOOKUP($H1376,'Refuse F Rev'!$A:$E,15,FALSE),0)</f>
        <v>0</v>
      </c>
      <c r="AB1376" s="34">
        <f>IFERROR(VLOOKUP($H1376,'Refuse F Rev'!$A:$E,16,FALSE),0)</f>
        <v>0</v>
      </c>
      <c r="AC1376" s="42">
        <f>IFERROR(VLOOKUP($H1376,'Refuse F Rev'!$A:$E,17,FALSE),0)</f>
        <v>0</v>
      </c>
      <c r="AD1376" s="34">
        <f>IFERROR(VLOOKUP($H1376,'Refuse F Exp'!$A:$E,15,FALSE),0)</f>
        <v>0</v>
      </c>
      <c r="AE1376" s="34">
        <f>IFERROR(VLOOKUP($H1376,'Refuse F Exp'!$A:$E,16,FALSE),0)</f>
        <v>0</v>
      </c>
      <c r="AF1376" s="42">
        <f>IFERROR(VLOOKUP($H1376,'Refuse F Exp'!$A:$E,17,FALSE),0)</f>
        <v>0</v>
      </c>
      <c r="AG1376" s="34">
        <f>IFERROR(VLOOKUP($H1376,#REF!,10,FALSE),0)</f>
        <v>0</v>
      </c>
      <c r="AH1376" s="34">
        <f>IFERROR(VLOOKUP($H1376,#REF!,11,FALSE),0)</f>
        <v>0</v>
      </c>
      <c r="AI1376" s="42">
        <f>IFERROR(VLOOKUP($H1376,#REF!,12,FALSE),0)</f>
        <v>0</v>
      </c>
      <c r="AJ1376" s="34">
        <f>IFERROR(VLOOKUP($H1376,#REF!,10,FALSE),0)</f>
        <v>0</v>
      </c>
      <c r="AK1376" s="34">
        <f>IFERROR(VLOOKUP($H1376,#REF!,11,FALSE),0)</f>
        <v>0</v>
      </c>
      <c r="AL1376" s="42">
        <f>IFERROR(VLOOKUP($H1376,#REF!,12,FALSE),0)</f>
        <v>0</v>
      </c>
      <c r="AM1376" s="34">
        <f>IFERROR(VLOOKUP($H1376,#REF!,10,FALSE),0)</f>
        <v>0</v>
      </c>
      <c r="AN1376" s="34">
        <f>IFERROR(VLOOKUP($H1376,#REF!,11,FALSE),0)</f>
        <v>0</v>
      </c>
      <c r="AO1376" s="42">
        <f>IFERROR(VLOOKUP($H1376,#REF!,12,FALSE),0)</f>
        <v>0</v>
      </c>
      <c r="AP1376" s="34">
        <f>IFERROR(VLOOKUP($H1376,#REF!,10,FALSE),0)</f>
        <v>0</v>
      </c>
      <c r="AQ1376" s="34">
        <f>IFERROR(VLOOKUP($H1376,#REF!,11,FALSE),0)</f>
        <v>0</v>
      </c>
      <c r="AR1376" s="42">
        <f>IFERROR(VLOOKUP($H1376,#REF!,12,FALSE),0)</f>
        <v>0</v>
      </c>
      <c r="AS1376" s="34">
        <f>IFERROR(VLOOKUP($H1376,#REF!,13,FALSE),0)</f>
        <v>0</v>
      </c>
      <c r="AT1376" s="34">
        <f>IFERROR(VLOOKUP($H1376,#REF!,14,FALSE),0)</f>
        <v>0</v>
      </c>
      <c r="AU1376" s="42">
        <f>IFERROR(VLOOKUP($H1376,#REF!,15,FALSE),0)</f>
        <v>0</v>
      </c>
      <c r="AV1376" s="34">
        <f>IFERROR(VLOOKUP($H1376,#REF!,15,FALSE),0)</f>
        <v>0</v>
      </c>
      <c r="AW1376" s="34">
        <f>IFERROR(VLOOKUP($H1376,#REF!,16,FALSE),0)</f>
        <v>0</v>
      </c>
      <c r="AX1376" s="42">
        <f>IFERROR(VLOOKUP($H1376,#REF!,17,FALSE),0)</f>
        <v>0</v>
      </c>
    </row>
    <row r="1377" spans="1:50" x14ac:dyDescent="0.3">
      <c r="A1377" s="33" t="str">
        <f t="shared" si="84"/>
        <v>0</v>
      </c>
      <c r="B1377" s="33">
        <f>+'R&amp;E EXPORT'!B1352</f>
        <v>0</v>
      </c>
      <c r="C1377" t="str">
        <f>IFERROR(VLOOKUP(A1377,'MCSJ Export'!A:C,3,FALSE),"")</f>
        <v/>
      </c>
      <c r="D1377" s="37">
        <f t="shared" ca="1" si="85"/>
        <v>0</v>
      </c>
      <c r="E1377" s="37">
        <f t="shared" ca="1" si="86"/>
        <v>0</v>
      </c>
      <c r="F1377" s="37">
        <f t="shared" ca="1" si="87"/>
        <v>0</v>
      </c>
      <c r="G1377" s="37"/>
      <c r="H1377" s="33">
        <f>+'R&amp;E EXPORT'!A1352</f>
        <v>0</v>
      </c>
      <c r="I1377" s="34">
        <f>IFERROR(VLOOKUP($H1377,'Gen F Rev'!$A:$M,15,FALSE),0)</f>
        <v>0</v>
      </c>
      <c r="J1377" s="34">
        <f>IFERROR(VLOOKUP($H1377,'Gen F Rev'!$A:$M,16,FALSE),0)</f>
        <v>0</v>
      </c>
      <c r="K1377" s="42">
        <f>IFERROR(VLOOKUP($H1377,'Gen F Rev'!$A:$M,17,FALSE),0)</f>
        <v>0</v>
      </c>
      <c r="L1377" s="34">
        <f>IFERROR(VLOOKUP($H1377,'Gen F Exp'!$A:$E,15,FALSE),0)</f>
        <v>0</v>
      </c>
      <c r="M1377" s="34">
        <f>IFERROR(VLOOKUP($H1377,'Gen F Exp'!$A:$E,16,FALSE),0)</f>
        <v>0</v>
      </c>
      <c r="N1377" s="42">
        <f>IFERROR(VLOOKUP($H1377,'Gen F Exp'!$A:$E,17,FALSE),0)</f>
        <v>0</v>
      </c>
      <c r="O1377" s="34">
        <f>IFERROR(VLOOKUP($H1377,'Water F Rev'!$A:$L,15,FALSE),0)</f>
        <v>0</v>
      </c>
      <c r="P1377" s="34">
        <f>IFERROR(VLOOKUP($H1377,'Water F Rev'!$A:$L,16,FALSE),0)</f>
        <v>0</v>
      </c>
      <c r="Q1377" s="42">
        <f>IFERROR(VLOOKUP($H1377,'Water F Rev'!$A:$L,17,FALSE),0)</f>
        <v>0</v>
      </c>
      <c r="R1377" s="34">
        <f>IFERROR(VLOOKUP($H1377,'Water F Exp'!$A:$K,15,FALSE),0)</f>
        <v>0</v>
      </c>
      <c r="S1377" s="34">
        <f>IFERROR(VLOOKUP($H1377,'Water F Exp'!$A:$K,16,FALSE),0)</f>
        <v>0</v>
      </c>
      <c r="T1377" s="42">
        <f>IFERROR(VLOOKUP($H1377,'Water F Exp'!$A:$K,17,FALSE),0)</f>
        <v>0</v>
      </c>
      <c r="U1377" s="34">
        <f ca="1">IFERROR(VLOOKUP($H1377,'Sewer F Rev'!$A:$E,15,FALSE),0)</f>
        <v>0</v>
      </c>
      <c r="V1377" s="34">
        <f ca="1">IFERROR(VLOOKUP($H1377,'Sewer F Rev'!$A:$E,16,FALSE),0)</f>
        <v>0</v>
      </c>
      <c r="W1377" s="42">
        <f ca="1">IFERROR(VLOOKUP($H1377,'Sewer F Rev'!$A:$E,17,FALSE),0)</f>
        <v>0</v>
      </c>
      <c r="X1377" s="34">
        <f>IFERROR(VLOOKUP($H1377,'Sewer F Exp'!$A:$B,15,FALSE),0)</f>
        <v>0</v>
      </c>
      <c r="Y1377" s="34">
        <f>IFERROR(VLOOKUP($H1377,'Sewer F Exp'!$A:$B,16,FALSE),0)</f>
        <v>0</v>
      </c>
      <c r="Z1377" s="42">
        <f>IFERROR(VLOOKUP($H1377,'Sewer F Exp'!$A:$B,17,FALSE),0)</f>
        <v>0</v>
      </c>
      <c r="AA1377" s="34">
        <f>IFERROR(VLOOKUP($H1377,'Refuse F Rev'!$A:$E,15,FALSE),0)</f>
        <v>0</v>
      </c>
      <c r="AB1377" s="34">
        <f>IFERROR(VLOOKUP($H1377,'Refuse F Rev'!$A:$E,16,FALSE),0)</f>
        <v>0</v>
      </c>
      <c r="AC1377" s="42">
        <f>IFERROR(VLOOKUP($H1377,'Refuse F Rev'!$A:$E,17,FALSE),0)</f>
        <v>0</v>
      </c>
      <c r="AD1377" s="34">
        <f>IFERROR(VLOOKUP($H1377,'Refuse F Exp'!$A:$E,15,FALSE),0)</f>
        <v>0</v>
      </c>
      <c r="AE1377" s="34">
        <f>IFERROR(VLOOKUP($H1377,'Refuse F Exp'!$A:$E,16,FALSE),0)</f>
        <v>0</v>
      </c>
      <c r="AF1377" s="42">
        <f>IFERROR(VLOOKUP($H1377,'Refuse F Exp'!$A:$E,17,FALSE),0)</f>
        <v>0</v>
      </c>
      <c r="AG1377" s="34">
        <f>IFERROR(VLOOKUP($H1377,#REF!,10,FALSE),0)</f>
        <v>0</v>
      </c>
      <c r="AH1377" s="34">
        <f>IFERROR(VLOOKUP($H1377,#REF!,11,FALSE),0)</f>
        <v>0</v>
      </c>
      <c r="AI1377" s="42">
        <f>IFERROR(VLOOKUP($H1377,#REF!,12,FALSE),0)</f>
        <v>0</v>
      </c>
      <c r="AJ1377" s="34">
        <f>IFERROR(VLOOKUP($H1377,#REF!,10,FALSE),0)</f>
        <v>0</v>
      </c>
      <c r="AK1377" s="34">
        <f>IFERROR(VLOOKUP($H1377,#REF!,11,FALSE),0)</f>
        <v>0</v>
      </c>
      <c r="AL1377" s="42">
        <f>IFERROR(VLOOKUP($H1377,#REF!,12,FALSE),0)</f>
        <v>0</v>
      </c>
      <c r="AM1377" s="34">
        <f>IFERROR(VLOOKUP($H1377,#REF!,10,FALSE),0)</f>
        <v>0</v>
      </c>
      <c r="AN1377" s="34">
        <f>IFERROR(VLOOKUP($H1377,#REF!,11,FALSE),0)</f>
        <v>0</v>
      </c>
      <c r="AO1377" s="42">
        <f>IFERROR(VLOOKUP($H1377,#REF!,12,FALSE),0)</f>
        <v>0</v>
      </c>
      <c r="AP1377" s="34">
        <f>IFERROR(VLOOKUP($H1377,#REF!,10,FALSE),0)</f>
        <v>0</v>
      </c>
      <c r="AQ1377" s="34">
        <f>IFERROR(VLOOKUP($H1377,#REF!,11,FALSE),0)</f>
        <v>0</v>
      </c>
      <c r="AR1377" s="42">
        <f>IFERROR(VLOOKUP($H1377,#REF!,12,FALSE),0)</f>
        <v>0</v>
      </c>
      <c r="AS1377" s="34">
        <f>IFERROR(VLOOKUP($H1377,#REF!,13,FALSE),0)</f>
        <v>0</v>
      </c>
      <c r="AT1377" s="34">
        <f>IFERROR(VLOOKUP($H1377,#REF!,14,FALSE),0)</f>
        <v>0</v>
      </c>
      <c r="AU1377" s="42">
        <f>IFERROR(VLOOKUP($H1377,#REF!,15,FALSE),0)</f>
        <v>0</v>
      </c>
      <c r="AV1377" s="34">
        <f>IFERROR(VLOOKUP($H1377,#REF!,15,FALSE),0)</f>
        <v>0</v>
      </c>
      <c r="AW1377" s="34">
        <f>IFERROR(VLOOKUP($H1377,#REF!,16,FALSE),0)</f>
        <v>0</v>
      </c>
      <c r="AX1377" s="42">
        <f>IFERROR(VLOOKUP($H1377,#REF!,17,FALSE),0)</f>
        <v>0</v>
      </c>
    </row>
    <row r="1378" spans="1:50" x14ac:dyDescent="0.3">
      <c r="A1378" s="33" t="str">
        <f t="shared" si="84"/>
        <v>0</v>
      </c>
      <c r="B1378" s="33">
        <f>+'R&amp;E EXPORT'!B1353</f>
        <v>0</v>
      </c>
      <c r="C1378" t="str">
        <f>IFERROR(VLOOKUP(A1378,'MCSJ Export'!A:C,3,FALSE),"")</f>
        <v/>
      </c>
      <c r="D1378" s="37">
        <f t="shared" ca="1" si="85"/>
        <v>0</v>
      </c>
      <c r="E1378" s="37">
        <f t="shared" ca="1" si="86"/>
        <v>0</v>
      </c>
      <c r="F1378" s="37">
        <f t="shared" ca="1" si="87"/>
        <v>0</v>
      </c>
      <c r="G1378" s="37"/>
      <c r="H1378" s="33">
        <f>+'R&amp;E EXPORT'!A1353</f>
        <v>0</v>
      </c>
      <c r="I1378" s="34">
        <f>IFERROR(VLOOKUP($H1378,'Gen F Rev'!$A:$M,15,FALSE),0)</f>
        <v>0</v>
      </c>
      <c r="J1378" s="34">
        <f>IFERROR(VLOOKUP($H1378,'Gen F Rev'!$A:$M,16,FALSE),0)</f>
        <v>0</v>
      </c>
      <c r="K1378" s="42">
        <f>IFERROR(VLOOKUP($H1378,'Gen F Rev'!$A:$M,17,FALSE),0)</f>
        <v>0</v>
      </c>
      <c r="L1378" s="34">
        <f>IFERROR(VLOOKUP($H1378,'Gen F Exp'!$A:$E,15,FALSE),0)</f>
        <v>0</v>
      </c>
      <c r="M1378" s="34">
        <f>IFERROR(VLOOKUP($H1378,'Gen F Exp'!$A:$E,16,FALSE),0)</f>
        <v>0</v>
      </c>
      <c r="N1378" s="42">
        <f>IFERROR(VLOOKUP($H1378,'Gen F Exp'!$A:$E,17,FALSE),0)</f>
        <v>0</v>
      </c>
      <c r="O1378" s="34">
        <f>IFERROR(VLOOKUP($H1378,'Water F Rev'!$A:$L,15,FALSE),0)</f>
        <v>0</v>
      </c>
      <c r="P1378" s="34">
        <f>IFERROR(VLOOKUP($H1378,'Water F Rev'!$A:$L,16,FALSE),0)</f>
        <v>0</v>
      </c>
      <c r="Q1378" s="42">
        <f>IFERROR(VLOOKUP($H1378,'Water F Rev'!$A:$L,17,FALSE),0)</f>
        <v>0</v>
      </c>
      <c r="R1378" s="34">
        <f>IFERROR(VLOOKUP($H1378,'Water F Exp'!$A:$K,15,FALSE),0)</f>
        <v>0</v>
      </c>
      <c r="S1378" s="34">
        <f>IFERROR(VLOOKUP($H1378,'Water F Exp'!$A:$K,16,FALSE),0)</f>
        <v>0</v>
      </c>
      <c r="T1378" s="42">
        <f>IFERROR(VLOOKUP($H1378,'Water F Exp'!$A:$K,17,FALSE),0)</f>
        <v>0</v>
      </c>
      <c r="U1378" s="34">
        <f ca="1">IFERROR(VLOOKUP($H1378,'Sewer F Rev'!$A:$E,15,FALSE),0)</f>
        <v>0</v>
      </c>
      <c r="V1378" s="34">
        <f ca="1">IFERROR(VLOOKUP($H1378,'Sewer F Rev'!$A:$E,16,FALSE),0)</f>
        <v>0</v>
      </c>
      <c r="W1378" s="42">
        <f ca="1">IFERROR(VLOOKUP($H1378,'Sewer F Rev'!$A:$E,17,FALSE),0)</f>
        <v>0</v>
      </c>
      <c r="X1378" s="34">
        <f>IFERROR(VLOOKUP($H1378,'Sewer F Exp'!$A:$B,15,FALSE),0)</f>
        <v>0</v>
      </c>
      <c r="Y1378" s="34">
        <f>IFERROR(VLOOKUP($H1378,'Sewer F Exp'!$A:$B,16,FALSE),0)</f>
        <v>0</v>
      </c>
      <c r="Z1378" s="42">
        <f>IFERROR(VLOOKUP($H1378,'Sewer F Exp'!$A:$B,17,FALSE),0)</f>
        <v>0</v>
      </c>
      <c r="AA1378" s="34">
        <f>IFERROR(VLOOKUP($H1378,'Refuse F Rev'!$A:$E,15,FALSE),0)</f>
        <v>0</v>
      </c>
      <c r="AB1378" s="34">
        <f>IFERROR(VLOOKUP($H1378,'Refuse F Rev'!$A:$E,16,FALSE),0)</f>
        <v>0</v>
      </c>
      <c r="AC1378" s="42">
        <f>IFERROR(VLOOKUP($H1378,'Refuse F Rev'!$A:$E,17,FALSE),0)</f>
        <v>0</v>
      </c>
      <c r="AD1378" s="34">
        <f>IFERROR(VLOOKUP($H1378,'Refuse F Exp'!$A:$E,15,FALSE),0)</f>
        <v>0</v>
      </c>
      <c r="AE1378" s="34">
        <f>IFERROR(VLOOKUP($H1378,'Refuse F Exp'!$A:$E,16,FALSE),0)</f>
        <v>0</v>
      </c>
      <c r="AF1378" s="42">
        <f>IFERROR(VLOOKUP($H1378,'Refuse F Exp'!$A:$E,17,FALSE),0)</f>
        <v>0</v>
      </c>
      <c r="AG1378" s="34">
        <f>IFERROR(VLOOKUP($H1378,#REF!,10,FALSE),0)</f>
        <v>0</v>
      </c>
      <c r="AH1378" s="34">
        <f>IFERROR(VLOOKUP($H1378,#REF!,11,FALSE),0)</f>
        <v>0</v>
      </c>
      <c r="AI1378" s="42">
        <f>IFERROR(VLOOKUP($H1378,#REF!,12,FALSE),0)</f>
        <v>0</v>
      </c>
      <c r="AJ1378" s="34">
        <f>IFERROR(VLOOKUP($H1378,#REF!,10,FALSE),0)</f>
        <v>0</v>
      </c>
      <c r="AK1378" s="34">
        <f>IFERROR(VLOOKUP($H1378,#REF!,11,FALSE),0)</f>
        <v>0</v>
      </c>
      <c r="AL1378" s="42">
        <f>IFERROR(VLOOKUP($H1378,#REF!,12,FALSE),0)</f>
        <v>0</v>
      </c>
      <c r="AM1378" s="34">
        <f>IFERROR(VLOOKUP($H1378,#REF!,10,FALSE),0)</f>
        <v>0</v>
      </c>
      <c r="AN1378" s="34">
        <f>IFERROR(VLOOKUP($H1378,#REF!,11,FALSE),0)</f>
        <v>0</v>
      </c>
      <c r="AO1378" s="42">
        <f>IFERROR(VLOOKUP($H1378,#REF!,12,FALSE),0)</f>
        <v>0</v>
      </c>
      <c r="AP1378" s="34">
        <f>IFERROR(VLOOKUP($H1378,#REF!,10,FALSE),0)</f>
        <v>0</v>
      </c>
      <c r="AQ1378" s="34">
        <f>IFERROR(VLOOKUP($H1378,#REF!,11,FALSE),0)</f>
        <v>0</v>
      </c>
      <c r="AR1378" s="42">
        <f>IFERROR(VLOOKUP($H1378,#REF!,12,FALSE),0)</f>
        <v>0</v>
      </c>
      <c r="AS1378" s="34">
        <f>IFERROR(VLOOKUP($H1378,#REF!,13,FALSE),0)</f>
        <v>0</v>
      </c>
      <c r="AT1378" s="34">
        <f>IFERROR(VLOOKUP($H1378,#REF!,14,FALSE),0)</f>
        <v>0</v>
      </c>
      <c r="AU1378" s="42">
        <f>IFERROR(VLOOKUP($H1378,#REF!,15,FALSE),0)</f>
        <v>0</v>
      </c>
      <c r="AV1378" s="34">
        <f>IFERROR(VLOOKUP($H1378,#REF!,15,FALSE),0)</f>
        <v>0</v>
      </c>
      <c r="AW1378" s="34">
        <f>IFERROR(VLOOKUP($H1378,#REF!,16,FALSE),0)</f>
        <v>0</v>
      </c>
      <c r="AX1378" s="42">
        <f>IFERROR(VLOOKUP($H1378,#REF!,17,FALSE),0)</f>
        <v>0</v>
      </c>
    </row>
    <row r="1379" spans="1:50" x14ac:dyDescent="0.3">
      <c r="A1379" s="33" t="str">
        <f t="shared" si="84"/>
        <v>0</v>
      </c>
      <c r="B1379" s="33">
        <f>+'R&amp;E EXPORT'!B1354</f>
        <v>0</v>
      </c>
      <c r="C1379" t="str">
        <f>IFERROR(VLOOKUP(A1379,'MCSJ Export'!A:C,3,FALSE),"")</f>
        <v/>
      </c>
      <c r="D1379" s="37">
        <f t="shared" ca="1" si="85"/>
        <v>0</v>
      </c>
      <c r="E1379" s="37">
        <f t="shared" ca="1" si="86"/>
        <v>0</v>
      </c>
      <c r="F1379" s="37">
        <f t="shared" ca="1" si="87"/>
        <v>0</v>
      </c>
      <c r="G1379" s="37"/>
      <c r="H1379" s="33">
        <f>+'R&amp;E EXPORT'!A1354</f>
        <v>0</v>
      </c>
      <c r="I1379" s="34">
        <f>IFERROR(VLOOKUP($H1379,'Gen F Rev'!$A:$M,15,FALSE),0)</f>
        <v>0</v>
      </c>
      <c r="J1379" s="34">
        <f>IFERROR(VLOOKUP($H1379,'Gen F Rev'!$A:$M,16,FALSE),0)</f>
        <v>0</v>
      </c>
      <c r="K1379" s="42">
        <f>IFERROR(VLOOKUP($H1379,'Gen F Rev'!$A:$M,17,FALSE),0)</f>
        <v>0</v>
      </c>
      <c r="L1379" s="34">
        <f>IFERROR(VLOOKUP($H1379,'Gen F Exp'!$A:$E,15,FALSE),0)</f>
        <v>0</v>
      </c>
      <c r="M1379" s="34">
        <f>IFERROR(VLOOKUP($H1379,'Gen F Exp'!$A:$E,16,FALSE),0)</f>
        <v>0</v>
      </c>
      <c r="N1379" s="42">
        <f>IFERROR(VLOOKUP($H1379,'Gen F Exp'!$A:$E,17,FALSE),0)</f>
        <v>0</v>
      </c>
      <c r="O1379" s="34">
        <f>IFERROR(VLOOKUP($H1379,'Water F Rev'!$A:$L,15,FALSE),0)</f>
        <v>0</v>
      </c>
      <c r="P1379" s="34">
        <f>IFERROR(VLOOKUP($H1379,'Water F Rev'!$A:$L,16,FALSE),0)</f>
        <v>0</v>
      </c>
      <c r="Q1379" s="42">
        <f>IFERROR(VLOOKUP($H1379,'Water F Rev'!$A:$L,17,FALSE),0)</f>
        <v>0</v>
      </c>
      <c r="R1379" s="34">
        <f>IFERROR(VLOOKUP($H1379,'Water F Exp'!$A:$K,15,FALSE),0)</f>
        <v>0</v>
      </c>
      <c r="S1379" s="34">
        <f>IFERROR(VLOOKUP($H1379,'Water F Exp'!$A:$K,16,FALSE),0)</f>
        <v>0</v>
      </c>
      <c r="T1379" s="42">
        <f>IFERROR(VLOOKUP($H1379,'Water F Exp'!$A:$K,17,FALSE),0)</f>
        <v>0</v>
      </c>
      <c r="U1379" s="34">
        <f ca="1">IFERROR(VLOOKUP($H1379,'Sewer F Rev'!$A:$E,15,FALSE),0)</f>
        <v>0</v>
      </c>
      <c r="V1379" s="34">
        <f ca="1">IFERROR(VLOOKUP($H1379,'Sewer F Rev'!$A:$E,16,FALSE),0)</f>
        <v>0</v>
      </c>
      <c r="W1379" s="42">
        <f ca="1">IFERROR(VLOOKUP($H1379,'Sewer F Rev'!$A:$E,17,FALSE),0)</f>
        <v>0</v>
      </c>
      <c r="X1379" s="34">
        <f>IFERROR(VLOOKUP($H1379,'Sewer F Exp'!$A:$B,15,FALSE),0)</f>
        <v>0</v>
      </c>
      <c r="Y1379" s="34">
        <f>IFERROR(VLOOKUP($H1379,'Sewer F Exp'!$A:$B,16,FALSE),0)</f>
        <v>0</v>
      </c>
      <c r="Z1379" s="42">
        <f>IFERROR(VLOOKUP($H1379,'Sewer F Exp'!$A:$B,17,FALSE),0)</f>
        <v>0</v>
      </c>
      <c r="AA1379" s="34">
        <f>IFERROR(VLOOKUP($H1379,'Refuse F Rev'!$A:$E,15,FALSE),0)</f>
        <v>0</v>
      </c>
      <c r="AB1379" s="34">
        <f>IFERROR(VLOOKUP($H1379,'Refuse F Rev'!$A:$E,16,FALSE),0)</f>
        <v>0</v>
      </c>
      <c r="AC1379" s="42">
        <f>IFERROR(VLOOKUP($H1379,'Refuse F Rev'!$A:$E,17,FALSE),0)</f>
        <v>0</v>
      </c>
      <c r="AD1379" s="34">
        <f>IFERROR(VLOOKUP($H1379,'Refuse F Exp'!$A:$E,15,FALSE),0)</f>
        <v>0</v>
      </c>
      <c r="AE1379" s="34">
        <f>IFERROR(VLOOKUP($H1379,'Refuse F Exp'!$A:$E,16,FALSE),0)</f>
        <v>0</v>
      </c>
      <c r="AF1379" s="42">
        <f>IFERROR(VLOOKUP($H1379,'Refuse F Exp'!$A:$E,17,FALSE),0)</f>
        <v>0</v>
      </c>
      <c r="AG1379" s="34">
        <f>IFERROR(VLOOKUP($H1379,#REF!,10,FALSE),0)</f>
        <v>0</v>
      </c>
      <c r="AH1379" s="34">
        <f>IFERROR(VLOOKUP($H1379,#REF!,11,FALSE),0)</f>
        <v>0</v>
      </c>
      <c r="AI1379" s="42">
        <f>IFERROR(VLOOKUP($H1379,#REF!,12,FALSE),0)</f>
        <v>0</v>
      </c>
      <c r="AJ1379" s="34">
        <f>IFERROR(VLOOKUP($H1379,#REF!,10,FALSE),0)</f>
        <v>0</v>
      </c>
      <c r="AK1379" s="34">
        <f>IFERROR(VLOOKUP($H1379,#REF!,11,FALSE),0)</f>
        <v>0</v>
      </c>
      <c r="AL1379" s="42">
        <f>IFERROR(VLOOKUP($H1379,#REF!,12,FALSE),0)</f>
        <v>0</v>
      </c>
      <c r="AM1379" s="34">
        <f>IFERROR(VLOOKUP($H1379,#REF!,10,FALSE),0)</f>
        <v>0</v>
      </c>
      <c r="AN1379" s="34">
        <f>IFERROR(VLOOKUP($H1379,#REF!,11,FALSE),0)</f>
        <v>0</v>
      </c>
      <c r="AO1379" s="42">
        <f>IFERROR(VLOOKUP($H1379,#REF!,12,FALSE),0)</f>
        <v>0</v>
      </c>
      <c r="AP1379" s="34">
        <f>IFERROR(VLOOKUP($H1379,#REF!,10,FALSE),0)</f>
        <v>0</v>
      </c>
      <c r="AQ1379" s="34">
        <f>IFERROR(VLOOKUP($H1379,#REF!,11,FALSE),0)</f>
        <v>0</v>
      </c>
      <c r="AR1379" s="42">
        <f>IFERROR(VLOOKUP($H1379,#REF!,12,FALSE),0)</f>
        <v>0</v>
      </c>
      <c r="AS1379" s="34">
        <f>IFERROR(VLOOKUP($H1379,#REF!,13,FALSE),0)</f>
        <v>0</v>
      </c>
      <c r="AT1379" s="34">
        <f>IFERROR(VLOOKUP($H1379,#REF!,14,FALSE),0)</f>
        <v>0</v>
      </c>
      <c r="AU1379" s="42">
        <f>IFERROR(VLOOKUP($H1379,#REF!,15,FALSE),0)</f>
        <v>0</v>
      </c>
      <c r="AV1379" s="34">
        <f>IFERROR(VLOOKUP($H1379,#REF!,15,FALSE),0)</f>
        <v>0</v>
      </c>
      <c r="AW1379" s="34">
        <f>IFERROR(VLOOKUP($H1379,#REF!,16,FALSE),0)</f>
        <v>0</v>
      </c>
      <c r="AX1379" s="42">
        <f>IFERROR(VLOOKUP($H1379,#REF!,17,FALSE),0)</f>
        <v>0</v>
      </c>
    </row>
    <row r="1380" spans="1:50" x14ac:dyDescent="0.3">
      <c r="A1380" s="33" t="str">
        <f t="shared" si="84"/>
        <v>0</v>
      </c>
      <c r="B1380" s="33">
        <f>+'R&amp;E EXPORT'!B1355</f>
        <v>0</v>
      </c>
      <c r="C1380" t="str">
        <f>IFERROR(VLOOKUP(A1380,'MCSJ Export'!A:C,3,FALSE),"")</f>
        <v/>
      </c>
      <c r="D1380" s="37">
        <f t="shared" ca="1" si="85"/>
        <v>0</v>
      </c>
      <c r="E1380" s="37">
        <f t="shared" ca="1" si="86"/>
        <v>0</v>
      </c>
      <c r="F1380" s="37">
        <f t="shared" ca="1" si="87"/>
        <v>0</v>
      </c>
      <c r="G1380" s="37"/>
      <c r="H1380" s="33">
        <f>+'R&amp;E EXPORT'!A1355</f>
        <v>0</v>
      </c>
      <c r="I1380" s="34">
        <f>IFERROR(VLOOKUP($H1380,'Gen F Rev'!$A:$M,15,FALSE),0)</f>
        <v>0</v>
      </c>
      <c r="J1380" s="34">
        <f>IFERROR(VLOOKUP($H1380,'Gen F Rev'!$A:$M,16,FALSE),0)</f>
        <v>0</v>
      </c>
      <c r="K1380" s="42">
        <f>IFERROR(VLOOKUP($H1380,'Gen F Rev'!$A:$M,17,FALSE),0)</f>
        <v>0</v>
      </c>
      <c r="L1380" s="34">
        <f>IFERROR(VLOOKUP($H1380,'Gen F Exp'!$A:$E,15,FALSE),0)</f>
        <v>0</v>
      </c>
      <c r="M1380" s="34">
        <f>IFERROR(VLOOKUP($H1380,'Gen F Exp'!$A:$E,16,FALSE),0)</f>
        <v>0</v>
      </c>
      <c r="N1380" s="42">
        <f>IFERROR(VLOOKUP($H1380,'Gen F Exp'!$A:$E,17,FALSE),0)</f>
        <v>0</v>
      </c>
      <c r="O1380" s="34">
        <f>IFERROR(VLOOKUP($H1380,'Water F Rev'!$A:$L,15,FALSE),0)</f>
        <v>0</v>
      </c>
      <c r="P1380" s="34">
        <f>IFERROR(VLOOKUP($H1380,'Water F Rev'!$A:$L,16,FALSE),0)</f>
        <v>0</v>
      </c>
      <c r="Q1380" s="42">
        <f>IFERROR(VLOOKUP($H1380,'Water F Rev'!$A:$L,17,FALSE),0)</f>
        <v>0</v>
      </c>
      <c r="R1380" s="34">
        <f>IFERROR(VLOOKUP($H1380,'Water F Exp'!$A:$K,15,FALSE),0)</f>
        <v>0</v>
      </c>
      <c r="S1380" s="34">
        <f>IFERROR(VLOOKUP($H1380,'Water F Exp'!$A:$K,16,FALSE),0)</f>
        <v>0</v>
      </c>
      <c r="T1380" s="42">
        <f>IFERROR(VLOOKUP($H1380,'Water F Exp'!$A:$K,17,FALSE),0)</f>
        <v>0</v>
      </c>
      <c r="U1380" s="34">
        <f ca="1">IFERROR(VLOOKUP($H1380,'Sewer F Rev'!$A:$E,15,FALSE),0)</f>
        <v>0</v>
      </c>
      <c r="V1380" s="34">
        <f ca="1">IFERROR(VLOOKUP($H1380,'Sewer F Rev'!$A:$E,16,FALSE),0)</f>
        <v>0</v>
      </c>
      <c r="W1380" s="42">
        <f ca="1">IFERROR(VLOOKUP($H1380,'Sewer F Rev'!$A:$E,17,FALSE),0)</f>
        <v>0</v>
      </c>
      <c r="X1380" s="34">
        <f>IFERROR(VLOOKUP($H1380,'Sewer F Exp'!$A:$B,15,FALSE),0)</f>
        <v>0</v>
      </c>
      <c r="Y1380" s="34">
        <f>IFERROR(VLOOKUP($H1380,'Sewer F Exp'!$A:$B,16,FALSE),0)</f>
        <v>0</v>
      </c>
      <c r="Z1380" s="42">
        <f>IFERROR(VLOOKUP($H1380,'Sewer F Exp'!$A:$B,17,FALSE),0)</f>
        <v>0</v>
      </c>
      <c r="AA1380" s="34">
        <f>IFERROR(VLOOKUP($H1380,'Refuse F Rev'!$A:$E,15,FALSE),0)</f>
        <v>0</v>
      </c>
      <c r="AB1380" s="34">
        <f>IFERROR(VLOOKUP($H1380,'Refuse F Rev'!$A:$E,16,FALSE),0)</f>
        <v>0</v>
      </c>
      <c r="AC1380" s="42">
        <f>IFERROR(VLOOKUP($H1380,'Refuse F Rev'!$A:$E,17,FALSE),0)</f>
        <v>0</v>
      </c>
      <c r="AD1380" s="34">
        <f>IFERROR(VLOOKUP($H1380,'Refuse F Exp'!$A:$E,15,FALSE),0)</f>
        <v>0</v>
      </c>
      <c r="AE1380" s="34">
        <f>IFERROR(VLOOKUP($H1380,'Refuse F Exp'!$A:$E,16,FALSE),0)</f>
        <v>0</v>
      </c>
      <c r="AF1380" s="42">
        <f>IFERROR(VLOOKUP($H1380,'Refuse F Exp'!$A:$E,17,FALSE),0)</f>
        <v>0</v>
      </c>
      <c r="AG1380" s="34">
        <f>IFERROR(VLOOKUP($H1380,#REF!,10,FALSE),0)</f>
        <v>0</v>
      </c>
      <c r="AH1380" s="34">
        <f>IFERROR(VLOOKUP($H1380,#REF!,11,FALSE),0)</f>
        <v>0</v>
      </c>
      <c r="AI1380" s="42">
        <f>IFERROR(VLOOKUP($H1380,#REF!,12,FALSE),0)</f>
        <v>0</v>
      </c>
      <c r="AJ1380" s="34">
        <f>IFERROR(VLOOKUP($H1380,#REF!,10,FALSE),0)</f>
        <v>0</v>
      </c>
      <c r="AK1380" s="34">
        <f>IFERROR(VLOOKUP($H1380,#REF!,11,FALSE),0)</f>
        <v>0</v>
      </c>
      <c r="AL1380" s="42">
        <f>IFERROR(VLOOKUP($H1380,#REF!,12,FALSE),0)</f>
        <v>0</v>
      </c>
      <c r="AM1380" s="34">
        <f>IFERROR(VLOOKUP($H1380,#REF!,10,FALSE),0)</f>
        <v>0</v>
      </c>
      <c r="AN1380" s="34">
        <f>IFERROR(VLOOKUP($H1380,#REF!,11,FALSE),0)</f>
        <v>0</v>
      </c>
      <c r="AO1380" s="42">
        <f>IFERROR(VLOOKUP($H1380,#REF!,12,FALSE),0)</f>
        <v>0</v>
      </c>
      <c r="AP1380" s="34">
        <f>IFERROR(VLOOKUP($H1380,#REF!,10,FALSE),0)</f>
        <v>0</v>
      </c>
      <c r="AQ1380" s="34">
        <f>IFERROR(VLOOKUP($H1380,#REF!,11,FALSE),0)</f>
        <v>0</v>
      </c>
      <c r="AR1380" s="42">
        <f>IFERROR(VLOOKUP($H1380,#REF!,12,FALSE),0)</f>
        <v>0</v>
      </c>
      <c r="AS1380" s="34">
        <f>IFERROR(VLOOKUP($H1380,#REF!,13,FALSE),0)</f>
        <v>0</v>
      </c>
      <c r="AT1380" s="34">
        <f>IFERROR(VLOOKUP($H1380,#REF!,14,FALSE),0)</f>
        <v>0</v>
      </c>
      <c r="AU1380" s="42">
        <f>IFERROR(VLOOKUP($H1380,#REF!,15,FALSE),0)</f>
        <v>0</v>
      </c>
      <c r="AV1380" s="34">
        <f>IFERROR(VLOOKUP($H1380,#REF!,15,FALSE),0)</f>
        <v>0</v>
      </c>
      <c r="AW1380" s="34">
        <f>IFERROR(VLOOKUP($H1380,#REF!,16,FALSE),0)</f>
        <v>0</v>
      </c>
      <c r="AX1380" s="42">
        <f>IFERROR(VLOOKUP($H1380,#REF!,17,FALSE),0)</f>
        <v>0</v>
      </c>
    </row>
    <row r="1381" spans="1:50" x14ac:dyDescent="0.3">
      <c r="A1381" s="33" t="str">
        <f t="shared" si="84"/>
        <v>0</v>
      </c>
      <c r="B1381" s="33">
        <f>+'R&amp;E EXPORT'!B1356</f>
        <v>0</v>
      </c>
      <c r="C1381" t="str">
        <f>IFERROR(VLOOKUP(A1381,'MCSJ Export'!A:C,3,FALSE),"")</f>
        <v/>
      </c>
      <c r="D1381" s="37">
        <f t="shared" ca="1" si="85"/>
        <v>0</v>
      </c>
      <c r="E1381" s="37">
        <f t="shared" ca="1" si="86"/>
        <v>0</v>
      </c>
      <c r="F1381" s="37">
        <f t="shared" ca="1" si="87"/>
        <v>0</v>
      </c>
      <c r="G1381" s="37"/>
      <c r="H1381" s="33">
        <f>+'R&amp;E EXPORT'!A1356</f>
        <v>0</v>
      </c>
      <c r="I1381" s="34">
        <f>IFERROR(VLOOKUP($H1381,'Gen F Rev'!$A:$M,15,FALSE),0)</f>
        <v>0</v>
      </c>
      <c r="J1381" s="34">
        <f>IFERROR(VLOOKUP($H1381,'Gen F Rev'!$A:$M,16,FALSE),0)</f>
        <v>0</v>
      </c>
      <c r="K1381" s="42">
        <f>IFERROR(VLOOKUP($H1381,'Gen F Rev'!$A:$M,17,FALSE),0)</f>
        <v>0</v>
      </c>
      <c r="L1381" s="34">
        <f>IFERROR(VLOOKUP($H1381,'Gen F Exp'!$A:$E,15,FALSE),0)</f>
        <v>0</v>
      </c>
      <c r="M1381" s="34">
        <f>IFERROR(VLOOKUP($H1381,'Gen F Exp'!$A:$E,16,FALSE),0)</f>
        <v>0</v>
      </c>
      <c r="N1381" s="42">
        <f>IFERROR(VLOOKUP($H1381,'Gen F Exp'!$A:$E,17,FALSE),0)</f>
        <v>0</v>
      </c>
      <c r="O1381" s="34">
        <f>IFERROR(VLOOKUP($H1381,'Water F Rev'!$A:$L,15,FALSE),0)</f>
        <v>0</v>
      </c>
      <c r="P1381" s="34">
        <f>IFERROR(VLOOKUP($H1381,'Water F Rev'!$A:$L,16,FALSE),0)</f>
        <v>0</v>
      </c>
      <c r="Q1381" s="42">
        <f>IFERROR(VLOOKUP($H1381,'Water F Rev'!$A:$L,17,FALSE),0)</f>
        <v>0</v>
      </c>
      <c r="R1381" s="34">
        <f>IFERROR(VLOOKUP($H1381,'Water F Exp'!$A:$K,15,FALSE),0)</f>
        <v>0</v>
      </c>
      <c r="S1381" s="34">
        <f>IFERROR(VLOOKUP($H1381,'Water F Exp'!$A:$K,16,FALSE),0)</f>
        <v>0</v>
      </c>
      <c r="T1381" s="42">
        <f>IFERROR(VLOOKUP($H1381,'Water F Exp'!$A:$K,17,FALSE),0)</f>
        <v>0</v>
      </c>
      <c r="U1381" s="34">
        <f ca="1">IFERROR(VLOOKUP($H1381,'Sewer F Rev'!$A:$E,15,FALSE),0)</f>
        <v>0</v>
      </c>
      <c r="V1381" s="34">
        <f ca="1">IFERROR(VLOOKUP($H1381,'Sewer F Rev'!$A:$E,16,FALSE),0)</f>
        <v>0</v>
      </c>
      <c r="W1381" s="42">
        <f ca="1">IFERROR(VLOOKUP($H1381,'Sewer F Rev'!$A:$E,17,FALSE),0)</f>
        <v>0</v>
      </c>
      <c r="X1381" s="34">
        <f>IFERROR(VLOOKUP($H1381,'Sewer F Exp'!$A:$B,15,FALSE),0)</f>
        <v>0</v>
      </c>
      <c r="Y1381" s="34">
        <f>IFERROR(VLOOKUP($H1381,'Sewer F Exp'!$A:$B,16,FALSE),0)</f>
        <v>0</v>
      </c>
      <c r="Z1381" s="42">
        <f>IFERROR(VLOOKUP($H1381,'Sewer F Exp'!$A:$B,17,FALSE),0)</f>
        <v>0</v>
      </c>
      <c r="AA1381" s="34">
        <f>IFERROR(VLOOKUP($H1381,'Refuse F Rev'!$A:$E,15,FALSE),0)</f>
        <v>0</v>
      </c>
      <c r="AB1381" s="34">
        <f>IFERROR(VLOOKUP($H1381,'Refuse F Rev'!$A:$E,16,FALSE),0)</f>
        <v>0</v>
      </c>
      <c r="AC1381" s="42">
        <f>IFERROR(VLOOKUP($H1381,'Refuse F Rev'!$A:$E,17,FALSE),0)</f>
        <v>0</v>
      </c>
      <c r="AD1381" s="34">
        <f>IFERROR(VLOOKUP($H1381,'Refuse F Exp'!$A:$E,15,FALSE),0)</f>
        <v>0</v>
      </c>
      <c r="AE1381" s="34">
        <f>IFERROR(VLOOKUP($H1381,'Refuse F Exp'!$A:$E,16,FALSE),0)</f>
        <v>0</v>
      </c>
      <c r="AF1381" s="42">
        <f>IFERROR(VLOOKUP($H1381,'Refuse F Exp'!$A:$E,17,FALSE),0)</f>
        <v>0</v>
      </c>
      <c r="AG1381" s="34">
        <f>IFERROR(VLOOKUP($H1381,#REF!,10,FALSE),0)</f>
        <v>0</v>
      </c>
      <c r="AH1381" s="34">
        <f>IFERROR(VLOOKUP($H1381,#REF!,11,FALSE),0)</f>
        <v>0</v>
      </c>
      <c r="AI1381" s="42">
        <f>IFERROR(VLOOKUP($H1381,#REF!,12,FALSE),0)</f>
        <v>0</v>
      </c>
      <c r="AJ1381" s="34">
        <f>IFERROR(VLOOKUP($H1381,#REF!,10,FALSE),0)</f>
        <v>0</v>
      </c>
      <c r="AK1381" s="34">
        <f>IFERROR(VLOOKUP($H1381,#REF!,11,FALSE),0)</f>
        <v>0</v>
      </c>
      <c r="AL1381" s="42">
        <f>IFERROR(VLOOKUP($H1381,#REF!,12,FALSE),0)</f>
        <v>0</v>
      </c>
      <c r="AM1381" s="34">
        <f>IFERROR(VLOOKUP($H1381,#REF!,10,FALSE),0)</f>
        <v>0</v>
      </c>
      <c r="AN1381" s="34">
        <f>IFERROR(VLOOKUP($H1381,#REF!,11,FALSE),0)</f>
        <v>0</v>
      </c>
      <c r="AO1381" s="42">
        <f>IFERROR(VLOOKUP($H1381,#REF!,12,FALSE),0)</f>
        <v>0</v>
      </c>
      <c r="AP1381" s="34">
        <f>IFERROR(VLOOKUP($H1381,#REF!,10,FALSE),0)</f>
        <v>0</v>
      </c>
      <c r="AQ1381" s="34">
        <f>IFERROR(VLOOKUP($H1381,#REF!,11,FALSE),0)</f>
        <v>0</v>
      </c>
      <c r="AR1381" s="42">
        <f>IFERROR(VLOOKUP($H1381,#REF!,12,FALSE),0)</f>
        <v>0</v>
      </c>
      <c r="AS1381" s="34">
        <f>IFERROR(VLOOKUP($H1381,#REF!,13,FALSE),0)</f>
        <v>0</v>
      </c>
      <c r="AT1381" s="34">
        <f>IFERROR(VLOOKUP($H1381,#REF!,14,FALSE),0)</f>
        <v>0</v>
      </c>
      <c r="AU1381" s="42">
        <f>IFERROR(VLOOKUP($H1381,#REF!,15,FALSE),0)</f>
        <v>0</v>
      </c>
      <c r="AV1381" s="34">
        <f>IFERROR(VLOOKUP($H1381,#REF!,15,FALSE),0)</f>
        <v>0</v>
      </c>
      <c r="AW1381" s="34">
        <f>IFERROR(VLOOKUP($H1381,#REF!,16,FALSE),0)</f>
        <v>0</v>
      </c>
      <c r="AX1381" s="42">
        <f>IFERROR(VLOOKUP($H1381,#REF!,17,FALSE),0)</f>
        <v>0</v>
      </c>
    </row>
    <row r="1382" spans="1:50" x14ac:dyDescent="0.3">
      <c r="A1382" s="33" t="str">
        <f t="shared" si="84"/>
        <v>0</v>
      </c>
      <c r="B1382" s="33">
        <f>+'R&amp;E EXPORT'!B1357</f>
        <v>0</v>
      </c>
      <c r="C1382" t="str">
        <f>IFERROR(VLOOKUP(A1382,'MCSJ Export'!A:C,3,FALSE),"")</f>
        <v/>
      </c>
      <c r="D1382" s="37">
        <f t="shared" ca="1" si="85"/>
        <v>0</v>
      </c>
      <c r="E1382" s="37">
        <f t="shared" ca="1" si="86"/>
        <v>0</v>
      </c>
      <c r="F1382" s="37">
        <f t="shared" ca="1" si="87"/>
        <v>0</v>
      </c>
      <c r="G1382" s="37"/>
      <c r="H1382" s="33">
        <f>+'R&amp;E EXPORT'!A1357</f>
        <v>0</v>
      </c>
      <c r="I1382" s="34">
        <f>IFERROR(VLOOKUP($H1382,'Gen F Rev'!$A:$M,15,FALSE),0)</f>
        <v>0</v>
      </c>
      <c r="J1382" s="34">
        <f>IFERROR(VLOOKUP($H1382,'Gen F Rev'!$A:$M,16,FALSE),0)</f>
        <v>0</v>
      </c>
      <c r="K1382" s="42">
        <f>IFERROR(VLOOKUP($H1382,'Gen F Rev'!$A:$M,17,FALSE),0)</f>
        <v>0</v>
      </c>
      <c r="L1382" s="34">
        <f>IFERROR(VLOOKUP($H1382,'Gen F Exp'!$A:$E,15,FALSE),0)</f>
        <v>0</v>
      </c>
      <c r="M1382" s="34">
        <f>IFERROR(VLOOKUP($H1382,'Gen F Exp'!$A:$E,16,FALSE),0)</f>
        <v>0</v>
      </c>
      <c r="N1382" s="42">
        <f>IFERROR(VLOOKUP($H1382,'Gen F Exp'!$A:$E,17,FALSE),0)</f>
        <v>0</v>
      </c>
      <c r="O1382" s="34">
        <f>IFERROR(VLOOKUP($H1382,'Water F Rev'!$A:$L,15,FALSE),0)</f>
        <v>0</v>
      </c>
      <c r="P1382" s="34">
        <f>IFERROR(VLOOKUP($H1382,'Water F Rev'!$A:$L,16,FALSE),0)</f>
        <v>0</v>
      </c>
      <c r="Q1382" s="42">
        <f>IFERROR(VLOOKUP($H1382,'Water F Rev'!$A:$L,17,FALSE),0)</f>
        <v>0</v>
      </c>
      <c r="R1382" s="34">
        <f>IFERROR(VLOOKUP($H1382,'Water F Exp'!$A:$K,15,FALSE),0)</f>
        <v>0</v>
      </c>
      <c r="S1382" s="34">
        <f>IFERROR(VLOOKUP($H1382,'Water F Exp'!$A:$K,16,FALSE),0)</f>
        <v>0</v>
      </c>
      <c r="T1382" s="42">
        <f>IFERROR(VLOOKUP($H1382,'Water F Exp'!$A:$K,17,FALSE),0)</f>
        <v>0</v>
      </c>
      <c r="U1382" s="34">
        <f ca="1">IFERROR(VLOOKUP($H1382,'Sewer F Rev'!$A:$E,15,FALSE),0)</f>
        <v>0</v>
      </c>
      <c r="V1382" s="34">
        <f ca="1">IFERROR(VLOOKUP($H1382,'Sewer F Rev'!$A:$E,16,FALSE),0)</f>
        <v>0</v>
      </c>
      <c r="W1382" s="42">
        <f ca="1">IFERROR(VLOOKUP($H1382,'Sewer F Rev'!$A:$E,17,FALSE),0)</f>
        <v>0</v>
      </c>
      <c r="X1382" s="34">
        <f>IFERROR(VLOOKUP($H1382,'Sewer F Exp'!$A:$B,15,FALSE),0)</f>
        <v>0</v>
      </c>
      <c r="Y1382" s="34">
        <f>IFERROR(VLOOKUP($H1382,'Sewer F Exp'!$A:$B,16,FALSE),0)</f>
        <v>0</v>
      </c>
      <c r="Z1382" s="42">
        <f>IFERROR(VLOOKUP($H1382,'Sewer F Exp'!$A:$B,17,FALSE),0)</f>
        <v>0</v>
      </c>
      <c r="AA1382" s="34">
        <f>IFERROR(VLOOKUP($H1382,'Refuse F Rev'!$A:$E,15,FALSE),0)</f>
        <v>0</v>
      </c>
      <c r="AB1382" s="34">
        <f>IFERROR(VLOOKUP($H1382,'Refuse F Rev'!$A:$E,16,FALSE),0)</f>
        <v>0</v>
      </c>
      <c r="AC1382" s="42">
        <f>IFERROR(VLOOKUP($H1382,'Refuse F Rev'!$A:$E,17,FALSE),0)</f>
        <v>0</v>
      </c>
      <c r="AD1382" s="34">
        <f>IFERROR(VLOOKUP($H1382,'Refuse F Exp'!$A:$E,15,FALSE),0)</f>
        <v>0</v>
      </c>
      <c r="AE1382" s="34">
        <f>IFERROR(VLOOKUP($H1382,'Refuse F Exp'!$A:$E,16,FALSE),0)</f>
        <v>0</v>
      </c>
      <c r="AF1382" s="42">
        <f>IFERROR(VLOOKUP($H1382,'Refuse F Exp'!$A:$E,17,FALSE),0)</f>
        <v>0</v>
      </c>
      <c r="AG1382" s="34">
        <f>IFERROR(VLOOKUP($H1382,#REF!,10,FALSE),0)</f>
        <v>0</v>
      </c>
      <c r="AH1382" s="34">
        <f>IFERROR(VLOOKUP($H1382,#REF!,11,FALSE),0)</f>
        <v>0</v>
      </c>
      <c r="AI1382" s="42">
        <f>IFERROR(VLOOKUP($H1382,#REF!,12,FALSE),0)</f>
        <v>0</v>
      </c>
      <c r="AJ1382" s="34">
        <f>IFERROR(VLOOKUP($H1382,#REF!,10,FALSE),0)</f>
        <v>0</v>
      </c>
      <c r="AK1382" s="34">
        <f>IFERROR(VLOOKUP($H1382,#REF!,11,FALSE),0)</f>
        <v>0</v>
      </c>
      <c r="AL1382" s="42">
        <f>IFERROR(VLOOKUP($H1382,#REF!,12,FALSE),0)</f>
        <v>0</v>
      </c>
      <c r="AM1382" s="34">
        <f>IFERROR(VLOOKUP($H1382,#REF!,10,FALSE),0)</f>
        <v>0</v>
      </c>
      <c r="AN1382" s="34">
        <f>IFERROR(VLOOKUP($H1382,#REF!,11,FALSE),0)</f>
        <v>0</v>
      </c>
      <c r="AO1382" s="42">
        <f>IFERROR(VLOOKUP($H1382,#REF!,12,FALSE),0)</f>
        <v>0</v>
      </c>
      <c r="AP1382" s="34">
        <f>IFERROR(VLOOKUP($H1382,#REF!,10,FALSE),0)</f>
        <v>0</v>
      </c>
      <c r="AQ1382" s="34">
        <f>IFERROR(VLOOKUP($H1382,#REF!,11,FALSE),0)</f>
        <v>0</v>
      </c>
      <c r="AR1382" s="42">
        <f>IFERROR(VLOOKUP($H1382,#REF!,12,FALSE),0)</f>
        <v>0</v>
      </c>
      <c r="AS1382" s="34">
        <f>IFERROR(VLOOKUP($H1382,#REF!,13,FALSE),0)</f>
        <v>0</v>
      </c>
      <c r="AT1382" s="34">
        <f>IFERROR(VLOOKUP($H1382,#REF!,14,FALSE),0)</f>
        <v>0</v>
      </c>
      <c r="AU1382" s="42">
        <f>IFERROR(VLOOKUP($H1382,#REF!,15,FALSE),0)</f>
        <v>0</v>
      </c>
      <c r="AV1382" s="34">
        <f>IFERROR(VLOOKUP($H1382,#REF!,15,FALSE),0)</f>
        <v>0</v>
      </c>
      <c r="AW1382" s="34">
        <f>IFERROR(VLOOKUP($H1382,#REF!,16,FALSE),0)</f>
        <v>0</v>
      </c>
      <c r="AX1382" s="42">
        <f>IFERROR(VLOOKUP($H1382,#REF!,17,FALSE),0)</f>
        <v>0</v>
      </c>
    </row>
    <row r="1383" spans="1:50" x14ac:dyDescent="0.3">
      <c r="A1383" s="33" t="str">
        <f t="shared" si="84"/>
        <v>0</v>
      </c>
      <c r="B1383" s="33">
        <f>+'R&amp;E EXPORT'!B1358</f>
        <v>0</v>
      </c>
      <c r="C1383" t="str">
        <f>IFERROR(VLOOKUP(A1383,'MCSJ Export'!A:C,3,FALSE),"")</f>
        <v/>
      </c>
      <c r="D1383" s="37">
        <f t="shared" ca="1" si="85"/>
        <v>0</v>
      </c>
      <c r="E1383" s="37">
        <f t="shared" ca="1" si="86"/>
        <v>0</v>
      </c>
      <c r="F1383" s="37">
        <f t="shared" ca="1" si="87"/>
        <v>0</v>
      </c>
      <c r="G1383" s="37"/>
      <c r="H1383" s="33">
        <f>+'R&amp;E EXPORT'!A1358</f>
        <v>0</v>
      </c>
      <c r="I1383" s="34">
        <f>IFERROR(VLOOKUP($H1383,'Gen F Rev'!$A:$M,15,FALSE),0)</f>
        <v>0</v>
      </c>
      <c r="J1383" s="34">
        <f>IFERROR(VLOOKUP($H1383,'Gen F Rev'!$A:$M,16,FALSE),0)</f>
        <v>0</v>
      </c>
      <c r="K1383" s="42">
        <f>IFERROR(VLOOKUP($H1383,'Gen F Rev'!$A:$M,17,FALSE),0)</f>
        <v>0</v>
      </c>
      <c r="L1383" s="34">
        <f>IFERROR(VLOOKUP($H1383,'Gen F Exp'!$A:$E,15,FALSE),0)</f>
        <v>0</v>
      </c>
      <c r="M1383" s="34">
        <f>IFERROR(VLOOKUP($H1383,'Gen F Exp'!$A:$E,16,FALSE),0)</f>
        <v>0</v>
      </c>
      <c r="N1383" s="42">
        <f>IFERROR(VLOOKUP($H1383,'Gen F Exp'!$A:$E,17,FALSE),0)</f>
        <v>0</v>
      </c>
      <c r="O1383" s="34">
        <f>IFERROR(VLOOKUP($H1383,'Water F Rev'!$A:$L,15,FALSE),0)</f>
        <v>0</v>
      </c>
      <c r="P1383" s="34">
        <f>IFERROR(VLOOKUP($H1383,'Water F Rev'!$A:$L,16,FALSE),0)</f>
        <v>0</v>
      </c>
      <c r="Q1383" s="42">
        <f>IFERROR(VLOOKUP($H1383,'Water F Rev'!$A:$L,17,FALSE),0)</f>
        <v>0</v>
      </c>
      <c r="R1383" s="34">
        <f>IFERROR(VLOOKUP($H1383,'Water F Exp'!$A:$K,15,FALSE),0)</f>
        <v>0</v>
      </c>
      <c r="S1383" s="34">
        <f>IFERROR(VLOOKUP($H1383,'Water F Exp'!$A:$K,16,FALSE),0)</f>
        <v>0</v>
      </c>
      <c r="T1383" s="42">
        <f>IFERROR(VLOOKUP($H1383,'Water F Exp'!$A:$K,17,FALSE),0)</f>
        <v>0</v>
      </c>
      <c r="U1383" s="34">
        <f ca="1">IFERROR(VLOOKUP($H1383,'Sewer F Rev'!$A:$E,15,FALSE),0)</f>
        <v>0</v>
      </c>
      <c r="V1383" s="34">
        <f ca="1">IFERROR(VLOOKUP($H1383,'Sewer F Rev'!$A:$E,16,FALSE),0)</f>
        <v>0</v>
      </c>
      <c r="W1383" s="42">
        <f ca="1">IFERROR(VLOOKUP($H1383,'Sewer F Rev'!$A:$E,17,FALSE),0)</f>
        <v>0</v>
      </c>
      <c r="X1383" s="34">
        <f>IFERROR(VLOOKUP($H1383,'Sewer F Exp'!$A:$B,15,FALSE),0)</f>
        <v>0</v>
      </c>
      <c r="Y1383" s="34">
        <f>IFERROR(VLOOKUP($H1383,'Sewer F Exp'!$A:$B,16,FALSE),0)</f>
        <v>0</v>
      </c>
      <c r="Z1383" s="42">
        <f>IFERROR(VLOOKUP($H1383,'Sewer F Exp'!$A:$B,17,FALSE),0)</f>
        <v>0</v>
      </c>
      <c r="AA1383" s="34">
        <f>IFERROR(VLOOKUP($H1383,'Refuse F Rev'!$A:$E,15,FALSE),0)</f>
        <v>0</v>
      </c>
      <c r="AB1383" s="34">
        <f>IFERROR(VLOOKUP($H1383,'Refuse F Rev'!$A:$E,16,FALSE),0)</f>
        <v>0</v>
      </c>
      <c r="AC1383" s="42">
        <f>IFERROR(VLOOKUP($H1383,'Refuse F Rev'!$A:$E,17,FALSE),0)</f>
        <v>0</v>
      </c>
      <c r="AD1383" s="34">
        <f>IFERROR(VLOOKUP($H1383,'Refuse F Exp'!$A:$E,15,FALSE),0)</f>
        <v>0</v>
      </c>
      <c r="AE1383" s="34">
        <f>IFERROR(VLOOKUP($H1383,'Refuse F Exp'!$A:$E,16,FALSE),0)</f>
        <v>0</v>
      </c>
      <c r="AF1383" s="42">
        <f>IFERROR(VLOOKUP($H1383,'Refuse F Exp'!$A:$E,17,FALSE),0)</f>
        <v>0</v>
      </c>
      <c r="AG1383" s="34">
        <f>IFERROR(VLOOKUP($H1383,#REF!,10,FALSE),0)</f>
        <v>0</v>
      </c>
      <c r="AH1383" s="34">
        <f>IFERROR(VLOOKUP($H1383,#REF!,11,FALSE),0)</f>
        <v>0</v>
      </c>
      <c r="AI1383" s="42">
        <f>IFERROR(VLOOKUP($H1383,#REF!,12,FALSE),0)</f>
        <v>0</v>
      </c>
      <c r="AJ1383" s="34">
        <f>IFERROR(VLOOKUP($H1383,#REF!,10,FALSE),0)</f>
        <v>0</v>
      </c>
      <c r="AK1383" s="34">
        <f>IFERROR(VLOOKUP($H1383,#REF!,11,FALSE),0)</f>
        <v>0</v>
      </c>
      <c r="AL1383" s="42">
        <f>IFERROR(VLOOKUP($H1383,#REF!,12,FALSE),0)</f>
        <v>0</v>
      </c>
      <c r="AM1383" s="34">
        <f>IFERROR(VLOOKUP($H1383,#REF!,10,FALSE),0)</f>
        <v>0</v>
      </c>
      <c r="AN1383" s="34">
        <f>IFERROR(VLOOKUP($H1383,#REF!,11,FALSE),0)</f>
        <v>0</v>
      </c>
      <c r="AO1383" s="42">
        <f>IFERROR(VLOOKUP($H1383,#REF!,12,FALSE),0)</f>
        <v>0</v>
      </c>
      <c r="AP1383" s="34">
        <f>IFERROR(VLOOKUP($H1383,#REF!,10,FALSE),0)</f>
        <v>0</v>
      </c>
      <c r="AQ1383" s="34">
        <f>IFERROR(VLOOKUP($H1383,#REF!,11,FALSE),0)</f>
        <v>0</v>
      </c>
      <c r="AR1383" s="42">
        <f>IFERROR(VLOOKUP($H1383,#REF!,12,FALSE),0)</f>
        <v>0</v>
      </c>
      <c r="AS1383" s="34">
        <f>IFERROR(VLOOKUP($H1383,#REF!,13,FALSE),0)</f>
        <v>0</v>
      </c>
      <c r="AT1383" s="34">
        <f>IFERROR(VLOOKUP($H1383,#REF!,14,FALSE),0)</f>
        <v>0</v>
      </c>
      <c r="AU1383" s="42">
        <f>IFERROR(VLOOKUP($H1383,#REF!,15,FALSE),0)</f>
        <v>0</v>
      </c>
      <c r="AV1383" s="34">
        <f>IFERROR(VLOOKUP($H1383,#REF!,15,FALSE),0)</f>
        <v>0</v>
      </c>
      <c r="AW1383" s="34">
        <f>IFERROR(VLOOKUP($H1383,#REF!,16,FALSE),0)</f>
        <v>0</v>
      </c>
      <c r="AX1383" s="42">
        <f>IFERROR(VLOOKUP($H1383,#REF!,17,FALSE),0)</f>
        <v>0</v>
      </c>
    </row>
    <row r="1384" spans="1:50" x14ac:dyDescent="0.3">
      <c r="A1384" s="33" t="str">
        <f t="shared" si="84"/>
        <v>0</v>
      </c>
      <c r="B1384" s="33">
        <f>+'R&amp;E EXPORT'!B1359</f>
        <v>0</v>
      </c>
      <c r="C1384" t="str">
        <f>IFERROR(VLOOKUP(A1384,'MCSJ Export'!A:C,3,FALSE),"")</f>
        <v/>
      </c>
      <c r="D1384" s="37">
        <f t="shared" ca="1" si="85"/>
        <v>0</v>
      </c>
      <c r="E1384" s="37">
        <f t="shared" ca="1" si="86"/>
        <v>0</v>
      </c>
      <c r="F1384" s="37">
        <f t="shared" ca="1" si="87"/>
        <v>0</v>
      </c>
      <c r="G1384" s="37"/>
      <c r="H1384" s="33">
        <f>+'R&amp;E EXPORT'!A1359</f>
        <v>0</v>
      </c>
      <c r="I1384" s="34">
        <f>IFERROR(VLOOKUP($H1384,'Gen F Rev'!$A:$M,15,FALSE),0)</f>
        <v>0</v>
      </c>
      <c r="J1384" s="34">
        <f>IFERROR(VLOOKUP($H1384,'Gen F Rev'!$A:$M,16,FALSE),0)</f>
        <v>0</v>
      </c>
      <c r="K1384" s="42">
        <f>IFERROR(VLOOKUP($H1384,'Gen F Rev'!$A:$M,17,FALSE),0)</f>
        <v>0</v>
      </c>
      <c r="L1384" s="34">
        <f>IFERROR(VLOOKUP($H1384,'Gen F Exp'!$A:$E,15,FALSE),0)</f>
        <v>0</v>
      </c>
      <c r="M1384" s="34">
        <f>IFERROR(VLOOKUP($H1384,'Gen F Exp'!$A:$E,16,FALSE),0)</f>
        <v>0</v>
      </c>
      <c r="N1384" s="42">
        <f>IFERROR(VLOOKUP($H1384,'Gen F Exp'!$A:$E,17,FALSE),0)</f>
        <v>0</v>
      </c>
      <c r="O1384" s="34">
        <f>IFERROR(VLOOKUP($H1384,'Water F Rev'!$A:$L,15,FALSE),0)</f>
        <v>0</v>
      </c>
      <c r="P1384" s="34">
        <f>IFERROR(VLOOKUP($H1384,'Water F Rev'!$A:$L,16,FALSE),0)</f>
        <v>0</v>
      </c>
      <c r="Q1384" s="42">
        <f>IFERROR(VLOOKUP($H1384,'Water F Rev'!$A:$L,17,FALSE),0)</f>
        <v>0</v>
      </c>
      <c r="R1384" s="34">
        <f>IFERROR(VLOOKUP($H1384,'Water F Exp'!$A:$K,15,FALSE),0)</f>
        <v>0</v>
      </c>
      <c r="S1384" s="34">
        <f>IFERROR(VLOOKUP($H1384,'Water F Exp'!$A:$K,16,FALSE),0)</f>
        <v>0</v>
      </c>
      <c r="T1384" s="42">
        <f>IFERROR(VLOOKUP($H1384,'Water F Exp'!$A:$K,17,FALSE),0)</f>
        <v>0</v>
      </c>
      <c r="U1384" s="34">
        <f ca="1">IFERROR(VLOOKUP($H1384,'Sewer F Rev'!$A:$E,15,FALSE),0)</f>
        <v>0</v>
      </c>
      <c r="V1384" s="34">
        <f ca="1">IFERROR(VLOOKUP($H1384,'Sewer F Rev'!$A:$E,16,FALSE),0)</f>
        <v>0</v>
      </c>
      <c r="W1384" s="42">
        <f ca="1">IFERROR(VLOOKUP($H1384,'Sewer F Rev'!$A:$E,17,FALSE),0)</f>
        <v>0</v>
      </c>
      <c r="X1384" s="34">
        <f>IFERROR(VLOOKUP($H1384,'Sewer F Exp'!$A:$B,15,FALSE),0)</f>
        <v>0</v>
      </c>
      <c r="Y1384" s="34">
        <f>IFERROR(VLOOKUP($H1384,'Sewer F Exp'!$A:$B,16,FALSE),0)</f>
        <v>0</v>
      </c>
      <c r="Z1384" s="42">
        <f>IFERROR(VLOOKUP($H1384,'Sewer F Exp'!$A:$B,17,FALSE),0)</f>
        <v>0</v>
      </c>
      <c r="AA1384" s="34">
        <f>IFERROR(VLOOKUP($H1384,'Refuse F Rev'!$A:$E,15,FALSE),0)</f>
        <v>0</v>
      </c>
      <c r="AB1384" s="34">
        <f>IFERROR(VLOOKUP($H1384,'Refuse F Rev'!$A:$E,16,FALSE),0)</f>
        <v>0</v>
      </c>
      <c r="AC1384" s="42">
        <f>IFERROR(VLOOKUP($H1384,'Refuse F Rev'!$A:$E,17,FALSE),0)</f>
        <v>0</v>
      </c>
      <c r="AD1384" s="34">
        <f>IFERROR(VLOOKUP($H1384,'Refuse F Exp'!$A:$E,15,FALSE),0)</f>
        <v>0</v>
      </c>
      <c r="AE1384" s="34">
        <f>IFERROR(VLOOKUP($H1384,'Refuse F Exp'!$A:$E,16,FALSE),0)</f>
        <v>0</v>
      </c>
      <c r="AF1384" s="42">
        <f>IFERROR(VLOOKUP($H1384,'Refuse F Exp'!$A:$E,17,FALSE),0)</f>
        <v>0</v>
      </c>
      <c r="AG1384" s="34">
        <f>IFERROR(VLOOKUP($H1384,#REF!,10,FALSE),0)</f>
        <v>0</v>
      </c>
      <c r="AH1384" s="34">
        <f>IFERROR(VLOOKUP($H1384,#REF!,11,FALSE),0)</f>
        <v>0</v>
      </c>
      <c r="AI1384" s="42">
        <f>IFERROR(VLOOKUP($H1384,#REF!,12,FALSE),0)</f>
        <v>0</v>
      </c>
      <c r="AJ1384" s="34">
        <f>IFERROR(VLOOKUP($H1384,#REF!,10,FALSE),0)</f>
        <v>0</v>
      </c>
      <c r="AK1384" s="34">
        <f>IFERROR(VLOOKUP($H1384,#REF!,11,FALSE),0)</f>
        <v>0</v>
      </c>
      <c r="AL1384" s="42">
        <f>IFERROR(VLOOKUP($H1384,#REF!,12,FALSE),0)</f>
        <v>0</v>
      </c>
      <c r="AM1384" s="34">
        <f>IFERROR(VLOOKUP($H1384,#REF!,10,FALSE),0)</f>
        <v>0</v>
      </c>
      <c r="AN1384" s="34">
        <f>IFERROR(VLOOKUP($H1384,#REF!,11,FALSE),0)</f>
        <v>0</v>
      </c>
      <c r="AO1384" s="42">
        <f>IFERROR(VLOOKUP($H1384,#REF!,12,FALSE),0)</f>
        <v>0</v>
      </c>
      <c r="AP1384" s="34">
        <f>IFERROR(VLOOKUP($H1384,#REF!,10,FALSE),0)</f>
        <v>0</v>
      </c>
      <c r="AQ1384" s="34">
        <f>IFERROR(VLOOKUP($H1384,#REF!,11,FALSE),0)</f>
        <v>0</v>
      </c>
      <c r="AR1384" s="42">
        <f>IFERROR(VLOOKUP($H1384,#REF!,12,FALSE),0)</f>
        <v>0</v>
      </c>
      <c r="AS1384" s="34">
        <f>IFERROR(VLOOKUP($H1384,#REF!,13,FALSE),0)</f>
        <v>0</v>
      </c>
      <c r="AT1384" s="34">
        <f>IFERROR(VLOOKUP($H1384,#REF!,14,FALSE),0)</f>
        <v>0</v>
      </c>
      <c r="AU1384" s="42">
        <f>IFERROR(VLOOKUP($H1384,#REF!,15,FALSE),0)</f>
        <v>0</v>
      </c>
      <c r="AV1384" s="34">
        <f>IFERROR(VLOOKUP($H1384,#REF!,15,FALSE),0)</f>
        <v>0</v>
      </c>
      <c r="AW1384" s="34">
        <f>IFERROR(VLOOKUP($H1384,#REF!,16,FALSE),0)</f>
        <v>0</v>
      </c>
      <c r="AX1384" s="42">
        <f>IFERROR(VLOOKUP($H1384,#REF!,17,FALSE),0)</f>
        <v>0</v>
      </c>
    </row>
    <row r="1385" spans="1:50" x14ac:dyDescent="0.3">
      <c r="A1385" s="33" t="str">
        <f t="shared" si="84"/>
        <v>0</v>
      </c>
      <c r="B1385" s="33">
        <f>+'R&amp;E EXPORT'!B1360</f>
        <v>0</v>
      </c>
      <c r="C1385" t="str">
        <f>IFERROR(VLOOKUP(A1385,'MCSJ Export'!A:C,3,FALSE),"")</f>
        <v/>
      </c>
      <c r="D1385" s="37">
        <f t="shared" ca="1" si="85"/>
        <v>0</v>
      </c>
      <c r="E1385" s="37">
        <f t="shared" ca="1" si="86"/>
        <v>0</v>
      </c>
      <c r="F1385" s="37">
        <f t="shared" ca="1" si="87"/>
        <v>0</v>
      </c>
      <c r="G1385" s="37"/>
      <c r="H1385" s="33">
        <f>+'R&amp;E EXPORT'!A1360</f>
        <v>0</v>
      </c>
      <c r="I1385" s="34">
        <f>IFERROR(VLOOKUP($H1385,'Gen F Rev'!$A:$M,15,FALSE),0)</f>
        <v>0</v>
      </c>
      <c r="J1385" s="34">
        <f>IFERROR(VLOOKUP($H1385,'Gen F Rev'!$A:$M,16,FALSE),0)</f>
        <v>0</v>
      </c>
      <c r="K1385" s="42">
        <f>IFERROR(VLOOKUP($H1385,'Gen F Rev'!$A:$M,17,FALSE),0)</f>
        <v>0</v>
      </c>
      <c r="L1385" s="34">
        <f>IFERROR(VLOOKUP($H1385,'Gen F Exp'!$A:$E,15,FALSE),0)</f>
        <v>0</v>
      </c>
      <c r="M1385" s="34">
        <f>IFERROR(VLOOKUP($H1385,'Gen F Exp'!$A:$E,16,FALSE),0)</f>
        <v>0</v>
      </c>
      <c r="N1385" s="42">
        <f>IFERROR(VLOOKUP($H1385,'Gen F Exp'!$A:$E,17,FALSE),0)</f>
        <v>0</v>
      </c>
      <c r="O1385" s="34">
        <f>IFERROR(VLOOKUP($H1385,'Water F Rev'!$A:$L,15,FALSE),0)</f>
        <v>0</v>
      </c>
      <c r="P1385" s="34">
        <f>IFERROR(VLOOKUP($H1385,'Water F Rev'!$A:$L,16,FALSE),0)</f>
        <v>0</v>
      </c>
      <c r="Q1385" s="42">
        <f>IFERROR(VLOOKUP($H1385,'Water F Rev'!$A:$L,17,FALSE),0)</f>
        <v>0</v>
      </c>
      <c r="R1385" s="34">
        <f>IFERROR(VLOOKUP($H1385,'Water F Exp'!$A:$K,15,FALSE),0)</f>
        <v>0</v>
      </c>
      <c r="S1385" s="34">
        <f>IFERROR(VLOOKUP($H1385,'Water F Exp'!$A:$K,16,FALSE),0)</f>
        <v>0</v>
      </c>
      <c r="T1385" s="42">
        <f>IFERROR(VLOOKUP($H1385,'Water F Exp'!$A:$K,17,FALSE),0)</f>
        <v>0</v>
      </c>
      <c r="U1385" s="34">
        <f ca="1">IFERROR(VLOOKUP($H1385,'Sewer F Rev'!$A:$E,15,FALSE),0)</f>
        <v>0</v>
      </c>
      <c r="V1385" s="34">
        <f ca="1">IFERROR(VLOOKUP($H1385,'Sewer F Rev'!$A:$E,16,FALSE),0)</f>
        <v>0</v>
      </c>
      <c r="W1385" s="42">
        <f ca="1">IFERROR(VLOOKUP($H1385,'Sewer F Rev'!$A:$E,17,FALSE),0)</f>
        <v>0</v>
      </c>
      <c r="X1385" s="34">
        <f>IFERROR(VLOOKUP($H1385,'Sewer F Exp'!$A:$B,15,FALSE),0)</f>
        <v>0</v>
      </c>
      <c r="Y1385" s="34">
        <f>IFERROR(VLOOKUP($H1385,'Sewer F Exp'!$A:$B,16,FALSE),0)</f>
        <v>0</v>
      </c>
      <c r="Z1385" s="42">
        <f>IFERROR(VLOOKUP($H1385,'Sewer F Exp'!$A:$B,17,FALSE),0)</f>
        <v>0</v>
      </c>
      <c r="AA1385" s="34">
        <f>IFERROR(VLOOKUP($H1385,'Refuse F Rev'!$A:$E,15,FALSE),0)</f>
        <v>0</v>
      </c>
      <c r="AB1385" s="34">
        <f>IFERROR(VLOOKUP($H1385,'Refuse F Rev'!$A:$E,16,FALSE),0)</f>
        <v>0</v>
      </c>
      <c r="AC1385" s="42">
        <f>IFERROR(VLOOKUP($H1385,'Refuse F Rev'!$A:$E,17,FALSE),0)</f>
        <v>0</v>
      </c>
      <c r="AD1385" s="34">
        <f>IFERROR(VLOOKUP($H1385,'Refuse F Exp'!$A:$E,15,FALSE),0)</f>
        <v>0</v>
      </c>
      <c r="AE1385" s="34">
        <f>IFERROR(VLOOKUP($H1385,'Refuse F Exp'!$A:$E,16,FALSE),0)</f>
        <v>0</v>
      </c>
      <c r="AF1385" s="42">
        <f>IFERROR(VLOOKUP($H1385,'Refuse F Exp'!$A:$E,17,FALSE),0)</f>
        <v>0</v>
      </c>
      <c r="AG1385" s="34">
        <f>IFERROR(VLOOKUP($H1385,#REF!,10,FALSE),0)</f>
        <v>0</v>
      </c>
      <c r="AH1385" s="34">
        <f>IFERROR(VLOOKUP($H1385,#REF!,11,FALSE),0)</f>
        <v>0</v>
      </c>
      <c r="AI1385" s="42">
        <f>IFERROR(VLOOKUP($H1385,#REF!,12,FALSE),0)</f>
        <v>0</v>
      </c>
      <c r="AJ1385" s="34">
        <f>IFERROR(VLOOKUP($H1385,#REF!,10,FALSE),0)</f>
        <v>0</v>
      </c>
      <c r="AK1385" s="34">
        <f>IFERROR(VLOOKUP($H1385,#REF!,11,FALSE),0)</f>
        <v>0</v>
      </c>
      <c r="AL1385" s="42">
        <f>IFERROR(VLOOKUP($H1385,#REF!,12,FALSE),0)</f>
        <v>0</v>
      </c>
      <c r="AM1385" s="34">
        <f>IFERROR(VLOOKUP($H1385,#REF!,10,FALSE),0)</f>
        <v>0</v>
      </c>
      <c r="AN1385" s="34">
        <f>IFERROR(VLOOKUP($H1385,#REF!,11,FALSE),0)</f>
        <v>0</v>
      </c>
      <c r="AO1385" s="42">
        <f>IFERROR(VLOOKUP($H1385,#REF!,12,FALSE),0)</f>
        <v>0</v>
      </c>
      <c r="AP1385" s="34">
        <f>IFERROR(VLOOKUP($H1385,#REF!,10,FALSE),0)</f>
        <v>0</v>
      </c>
      <c r="AQ1385" s="34">
        <f>IFERROR(VLOOKUP($H1385,#REF!,11,FALSE),0)</f>
        <v>0</v>
      </c>
      <c r="AR1385" s="42">
        <f>IFERROR(VLOOKUP($H1385,#REF!,12,FALSE),0)</f>
        <v>0</v>
      </c>
      <c r="AS1385" s="34">
        <f>IFERROR(VLOOKUP($H1385,#REF!,13,FALSE),0)</f>
        <v>0</v>
      </c>
      <c r="AT1385" s="34">
        <f>IFERROR(VLOOKUP($H1385,#REF!,14,FALSE),0)</f>
        <v>0</v>
      </c>
      <c r="AU1385" s="42">
        <f>IFERROR(VLOOKUP($H1385,#REF!,15,FALSE),0)</f>
        <v>0</v>
      </c>
      <c r="AV1385" s="34">
        <f>IFERROR(VLOOKUP($H1385,#REF!,15,FALSE),0)</f>
        <v>0</v>
      </c>
      <c r="AW1385" s="34">
        <f>IFERROR(VLOOKUP($H1385,#REF!,16,FALSE),0)</f>
        <v>0</v>
      </c>
      <c r="AX1385" s="42">
        <f>IFERROR(VLOOKUP($H1385,#REF!,17,FALSE),0)</f>
        <v>0</v>
      </c>
    </row>
    <row r="1386" spans="1:50" x14ac:dyDescent="0.3">
      <c r="A1386" s="33" t="str">
        <f t="shared" si="84"/>
        <v>0</v>
      </c>
      <c r="B1386" s="33">
        <f>+'R&amp;E EXPORT'!B1361</f>
        <v>0</v>
      </c>
      <c r="C1386" t="str">
        <f>IFERROR(VLOOKUP(A1386,'MCSJ Export'!A:C,3,FALSE),"")</f>
        <v/>
      </c>
      <c r="D1386" s="37">
        <f t="shared" ca="1" si="85"/>
        <v>0</v>
      </c>
      <c r="E1386" s="37">
        <f t="shared" ca="1" si="86"/>
        <v>0</v>
      </c>
      <c r="F1386" s="37">
        <f t="shared" ca="1" si="87"/>
        <v>0</v>
      </c>
      <c r="G1386" s="37"/>
      <c r="H1386" s="33">
        <f>+'R&amp;E EXPORT'!A1361</f>
        <v>0</v>
      </c>
      <c r="I1386" s="34">
        <f>IFERROR(VLOOKUP($H1386,'Gen F Rev'!$A:$M,15,FALSE),0)</f>
        <v>0</v>
      </c>
      <c r="J1386" s="34">
        <f>IFERROR(VLOOKUP($H1386,'Gen F Rev'!$A:$M,16,FALSE),0)</f>
        <v>0</v>
      </c>
      <c r="K1386" s="42">
        <f>IFERROR(VLOOKUP($H1386,'Gen F Rev'!$A:$M,17,FALSE),0)</f>
        <v>0</v>
      </c>
      <c r="L1386" s="34">
        <f>IFERROR(VLOOKUP($H1386,'Gen F Exp'!$A:$E,15,FALSE),0)</f>
        <v>0</v>
      </c>
      <c r="M1386" s="34">
        <f>IFERROR(VLOOKUP($H1386,'Gen F Exp'!$A:$E,16,FALSE),0)</f>
        <v>0</v>
      </c>
      <c r="N1386" s="42">
        <f>IFERROR(VLOOKUP($H1386,'Gen F Exp'!$A:$E,17,FALSE),0)</f>
        <v>0</v>
      </c>
      <c r="O1386" s="34">
        <f>IFERROR(VLOOKUP($H1386,'Water F Rev'!$A:$L,15,FALSE),0)</f>
        <v>0</v>
      </c>
      <c r="P1386" s="34">
        <f>IFERROR(VLOOKUP($H1386,'Water F Rev'!$A:$L,16,FALSE),0)</f>
        <v>0</v>
      </c>
      <c r="Q1386" s="42">
        <f>IFERROR(VLOOKUP($H1386,'Water F Rev'!$A:$L,17,FALSE),0)</f>
        <v>0</v>
      </c>
      <c r="R1386" s="34">
        <f>IFERROR(VLOOKUP($H1386,'Water F Exp'!$A:$K,15,FALSE),0)</f>
        <v>0</v>
      </c>
      <c r="S1386" s="34">
        <f>IFERROR(VLOOKUP($H1386,'Water F Exp'!$A:$K,16,FALSE),0)</f>
        <v>0</v>
      </c>
      <c r="T1386" s="42">
        <f>IFERROR(VLOOKUP($H1386,'Water F Exp'!$A:$K,17,FALSE),0)</f>
        <v>0</v>
      </c>
      <c r="U1386" s="34">
        <f ca="1">IFERROR(VLOOKUP($H1386,'Sewer F Rev'!$A:$E,15,FALSE),0)</f>
        <v>0</v>
      </c>
      <c r="V1386" s="34">
        <f ca="1">IFERROR(VLOOKUP($H1386,'Sewer F Rev'!$A:$E,16,FALSE),0)</f>
        <v>0</v>
      </c>
      <c r="W1386" s="42">
        <f ca="1">IFERROR(VLOOKUP($H1386,'Sewer F Rev'!$A:$E,17,FALSE),0)</f>
        <v>0</v>
      </c>
      <c r="X1386" s="34">
        <f>IFERROR(VLOOKUP($H1386,'Sewer F Exp'!$A:$B,15,FALSE),0)</f>
        <v>0</v>
      </c>
      <c r="Y1386" s="34">
        <f>IFERROR(VLOOKUP($H1386,'Sewer F Exp'!$A:$B,16,FALSE),0)</f>
        <v>0</v>
      </c>
      <c r="Z1386" s="42">
        <f>IFERROR(VLOOKUP($H1386,'Sewer F Exp'!$A:$B,17,FALSE),0)</f>
        <v>0</v>
      </c>
      <c r="AA1386" s="34">
        <f>IFERROR(VLOOKUP($H1386,'Refuse F Rev'!$A:$E,15,FALSE),0)</f>
        <v>0</v>
      </c>
      <c r="AB1386" s="34">
        <f>IFERROR(VLOOKUP($H1386,'Refuse F Rev'!$A:$E,16,FALSE),0)</f>
        <v>0</v>
      </c>
      <c r="AC1386" s="42">
        <f>IFERROR(VLOOKUP($H1386,'Refuse F Rev'!$A:$E,17,FALSE),0)</f>
        <v>0</v>
      </c>
      <c r="AD1386" s="34">
        <f>IFERROR(VLOOKUP($H1386,'Refuse F Exp'!$A:$E,15,FALSE),0)</f>
        <v>0</v>
      </c>
      <c r="AE1386" s="34">
        <f>IFERROR(VLOOKUP($H1386,'Refuse F Exp'!$A:$E,16,FALSE),0)</f>
        <v>0</v>
      </c>
      <c r="AF1386" s="42">
        <f>IFERROR(VLOOKUP($H1386,'Refuse F Exp'!$A:$E,17,FALSE),0)</f>
        <v>0</v>
      </c>
      <c r="AG1386" s="34">
        <f>IFERROR(VLOOKUP($H1386,#REF!,10,FALSE),0)</f>
        <v>0</v>
      </c>
      <c r="AH1386" s="34">
        <f>IFERROR(VLOOKUP($H1386,#REF!,11,FALSE),0)</f>
        <v>0</v>
      </c>
      <c r="AI1386" s="42">
        <f>IFERROR(VLOOKUP($H1386,#REF!,12,FALSE),0)</f>
        <v>0</v>
      </c>
      <c r="AJ1386" s="34">
        <f>IFERROR(VLOOKUP($H1386,#REF!,10,FALSE),0)</f>
        <v>0</v>
      </c>
      <c r="AK1386" s="34">
        <f>IFERROR(VLOOKUP($H1386,#REF!,11,FALSE),0)</f>
        <v>0</v>
      </c>
      <c r="AL1386" s="42">
        <f>IFERROR(VLOOKUP($H1386,#REF!,12,FALSE),0)</f>
        <v>0</v>
      </c>
      <c r="AM1386" s="34">
        <f>IFERROR(VLOOKUP($H1386,#REF!,10,FALSE),0)</f>
        <v>0</v>
      </c>
      <c r="AN1386" s="34">
        <f>IFERROR(VLOOKUP($H1386,#REF!,11,FALSE),0)</f>
        <v>0</v>
      </c>
      <c r="AO1386" s="42">
        <f>IFERROR(VLOOKUP($H1386,#REF!,12,FALSE),0)</f>
        <v>0</v>
      </c>
      <c r="AP1386" s="34">
        <f>IFERROR(VLOOKUP($H1386,#REF!,10,FALSE),0)</f>
        <v>0</v>
      </c>
      <c r="AQ1386" s="34">
        <f>IFERROR(VLOOKUP($H1386,#REF!,11,FALSE),0)</f>
        <v>0</v>
      </c>
      <c r="AR1386" s="42">
        <f>IFERROR(VLOOKUP($H1386,#REF!,12,FALSE),0)</f>
        <v>0</v>
      </c>
      <c r="AS1386" s="34">
        <f>IFERROR(VLOOKUP($H1386,#REF!,13,FALSE),0)</f>
        <v>0</v>
      </c>
      <c r="AT1386" s="34">
        <f>IFERROR(VLOOKUP($H1386,#REF!,14,FALSE),0)</f>
        <v>0</v>
      </c>
      <c r="AU1386" s="42">
        <f>IFERROR(VLOOKUP($H1386,#REF!,15,FALSE),0)</f>
        <v>0</v>
      </c>
      <c r="AV1386" s="34">
        <f>IFERROR(VLOOKUP($H1386,#REF!,15,FALSE),0)</f>
        <v>0</v>
      </c>
      <c r="AW1386" s="34">
        <f>IFERROR(VLOOKUP($H1386,#REF!,16,FALSE),0)</f>
        <v>0</v>
      </c>
      <c r="AX1386" s="42">
        <f>IFERROR(VLOOKUP($H1386,#REF!,17,FALSE),0)</f>
        <v>0</v>
      </c>
    </row>
    <row r="1387" spans="1:50" x14ac:dyDescent="0.3">
      <c r="A1387" s="33" t="str">
        <f t="shared" si="84"/>
        <v>0</v>
      </c>
      <c r="B1387" s="33">
        <f>+'R&amp;E EXPORT'!B1362</f>
        <v>0</v>
      </c>
      <c r="C1387" t="str">
        <f>IFERROR(VLOOKUP(A1387,'MCSJ Export'!A:C,3,FALSE),"")</f>
        <v/>
      </c>
      <c r="D1387" s="37">
        <f t="shared" ca="1" si="85"/>
        <v>0</v>
      </c>
      <c r="E1387" s="37">
        <f t="shared" ca="1" si="86"/>
        <v>0</v>
      </c>
      <c r="F1387" s="37">
        <f t="shared" ca="1" si="87"/>
        <v>0</v>
      </c>
      <c r="G1387" s="37"/>
      <c r="H1387" s="33">
        <f>+'R&amp;E EXPORT'!A1362</f>
        <v>0</v>
      </c>
      <c r="I1387" s="34">
        <f>IFERROR(VLOOKUP($H1387,'Gen F Rev'!$A:$M,15,FALSE),0)</f>
        <v>0</v>
      </c>
      <c r="J1387" s="34">
        <f>IFERROR(VLOOKUP($H1387,'Gen F Rev'!$A:$M,16,FALSE),0)</f>
        <v>0</v>
      </c>
      <c r="K1387" s="42">
        <f>IFERROR(VLOOKUP($H1387,'Gen F Rev'!$A:$M,17,FALSE),0)</f>
        <v>0</v>
      </c>
      <c r="L1387" s="34">
        <f>IFERROR(VLOOKUP($H1387,'Gen F Exp'!$A:$E,15,FALSE),0)</f>
        <v>0</v>
      </c>
      <c r="M1387" s="34">
        <f>IFERROR(VLOOKUP($H1387,'Gen F Exp'!$A:$E,16,FALSE),0)</f>
        <v>0</v>
      </c>
      <c r="N1387" s="42">
        <f>IFERROR(VLOOKUP($H1387,'Gen F Exp'!$A:$E,17,FALSE),0)</f>
        <v>0</v>
      </c>
      <c r="O1387" s="34">
        <f>IFERROR(VLOOKUP($H1387,'Water F Rev'!$A:$L,15,FALSE),0)</f>
        <v>0</v>
      </c>
      <c r="P1387" s="34">
        <f>IFERROR(VLOOKUP($H1387,'Water F Rev'!$A:$L,16,FALSE),0)</f>
        <v>0</v>
      </c>
      <c r="Q1387" s="42">
        <f>IFERROR(VLOOKUP($H1387,'Water F Rev'!$A:$L,17,FALSE),0)</f>
        <v>0</v>
      </c>
      <c r="R1387" s="34">
        <f>IFERROR(VLOOKUP($H1387,'Water F Exp'!$A:$K,15,FALSE),0)</f>
        <v>0</v>
      </c>
      <c r="S1387" s="34">
        <f>IFERROR(VLOOKUP($H1387,'Water F Exp'!$A:$K,16,FALSE),0)</f>
        <v>0</v>
      </c>
      <c r="T1387" s="42">
        <f>IFERROR(VLOOKUP($H1387,'Water F Exp'!$A:$K,17,FALSE),0)</f>
        <v>0</v>
      </c>
      <c r="U1387" s="34">
        <f ca="1">IFERROR(VLOOKUP($H1387,'Sewer F Rev'!$A:$E,15,FALSE),0)</f>
        <v>0</v>
      </c>
      <c r="V1387" s="34">
        <f ca="1">IFERROR(VLOOKUP($H1387,'Sewer F Rev'!$A:$E,16,FALSE),0)</f>
        <v>0</v>
      </c>
      <c r="W1387" s="42">
        <f ca="1">IFERROR(VLOOKUP($H1387,'Sewer F Rev'!$A:$E,17,FALSE),0)</f>
        <v>0</v>
      </c>
      <c r="X1387" s="34">
        <f>IFERROR(VLOOKUP($H1387,'Sewer F Exp'!$A:$B,15,FALSE),0)</f>
        <v>0</v>
      </c>
      <c r="Y1387" s="34">
        <f>IFERROR(VLOOKUP($H1387,'Sewer F Exp'!$A:$B,16,FALSE),0)</f>
        <v>0</v>
      </c>
      <c r="Z1387" s="42">
        <f>IFERROR(VLOOKUP($H1387,'Sewer F Exp'!$A:$B,17,FALSE),0)</f>
        <v>0</v>
      </c>
      <c r="AA1387" s="34">
        <f>IFERROR(VLOOKUP($H1387,'Refuse F Rev'!$A:$E,15,FALSE),0)</f>
        <v>0</v>
      </c>
      <c r="AB1387" s="34">
        <f>IFERROR(VLOOKUP($H1387,'Refuse F Rev'!$A:$E,16,FALSE),0)</f>
        <v>0</v>
      </c>
      <c r="AC1387" s="42">
        <f>IFERROR(VLOOKUP($H1387,'Refuse F Rev'!$A:$E,17,FALSE),0)</f>
        <v>0</v>
      </c>
      <c r="AD1387" s="34">
        <f>IFERROR(VLOOKUP($H1387,'Refuse F Exp'!$A:$E,15,FALSE),0)</f>
        <v>0</v>
      </c>
      <c r="AE1387" s="34">
        <f>IFERROR(VLOOKUP($H1387,'Refuse F Exp'!$A:$E,16,FALSE),0)</f>
        <v>0</v>
      </c>
      <c r="AF1387" s="42">
        <f>IFERROR(VLOOKUP($H1387,'Refuse F Exp'!$A:$E,17,FALSE),0)</f>
        <v>0</v>
      </c>
      <c r="AG1387" s="34">
        <f>IFERROR(VLOOKUP($H1387,#REF!,10,FALSE),0)</f>
        <v>0</v>
      </c>
      <c r="AH1387" s="34">
        <f>IFERROR(VLOOKUP($H1387,#REF!,11,FALSE),0)</f>
        <v>0</v>
      </c>
      <c r="AI1387" s="42">
        <f>IFERROR(VLOOKUP($H1387,#REF!,12,FALSE),0)</f>
        <v>0</v>
      </c>
      <c r="AJ1387" s="34">
        <f>IFERROR(VLOOKUP($H1387,#REF!,10,FALSE),0)</f>
        <v>0</v>
      </c>
      <c r="AK1387" s="34">
        <f>IFERROR(VLOOKUP($H1387,#REF!,11,FALSE),0)</f>
        <v>0</v>
      </c>
      <c r="AL1387" s="42">
        <f>IFERROR(VLOOKUP($H1387,#REF!,12,FALSE),0)</f>
        <v>0</v>
      </c>
      <c r="AM1387" s="34">
        <f>IFERROR(VLOOKUP($H1387,#REF!,10,FALSE),0)</f>
        <v>0</v>
      </c>
      <c r="AN1387" s="34">
        <f>IFERROR(VLOOKUP($H1387,#REF!,11,FALSE),0)</f>
        <v>0</v>
      </c>
      <c r="AO1387" s="42">
        <f>IFERROR(VLOOKUP($H1387,#REF!,12,FALSE),0)</f>
        <v>0</v>
      </c>
      <c r="AP1387" s="34">
        <f>IFERROR(VLOOKUP($H1387,#REF!,10,FALSE),0)</f>
        <v>0</v>
      </c>
      <c r="AQ1387" s="34">
        <f>IFERROR(VLOOKUP($H1387,#REF!,11,FALSE),0)</f>
        <v>0</v>
      </c>
      <c r="AR1387" s="42">
        <f>IFERROR(VLOOKUP($H1387,#REF!,12,FALSE),0)</f>
        <v>0</v>
      </c>
      <c r="AS1387" s="34">
        <f>IFERROR(VLOOKUP($H1387,#REF!,13,FALSE),0)</f>
        <v>0</v>
      </c>
      <c r="AT1387" s="34">
        <f>IFERROR(VLOOKUP($H1387,#REF!,14,FALSE),0)</f>
        <v>0</v>
      </c>
      <c r="AU1387" s="42">
        <f>IFERROR(VLOOKUP($H1387,#REF!,15,FALSE),0)</f>
        <v>0</v>
      </c>
      <c r="AV1387" s="34">
        <f>IFERROR(VLOOKUP($H1387,#REF!,15,FALSE),0)</f>
        <v>0</v>
      </c>
      <c r="AW1387" s="34">
        <f>IFERROR(VLOOKUP($H1387,#REF!,16,FALSE),0)</f>
        <v>0</v>
      </c>
      <c r="AX1387" s="42">
        <f>IFERROR(VLOOKUP($H1387,#REF!,17,FALSE),0)</f>
        <v>0</v>
      </c>
    </row>
    <row r="1388" spans="1:50" x14ac:dyDescent="0.3">
      <c r="A1388" s="33" t="str">
        <f t="shared" si="84"/>
        <v>0</v>
      </c>
      <c r="B1388" s="33">
        <f>+'R&amp;E EXPORT'!B1363</f>
        <v>0</v>
      </c>
      <c r="C1388" t="str">
        <f>IFERROR(VLOOKUP(A1388,'MCSJ Export'!A:C,3,FALSE),"")</f>
        <v/>
      </c>
      <c r="D1388" s="37">
        <f t="shared" ca="1" si="85"/>
        <v>0</v>
      </c>
      <c r="E1388" s="37">
        <f t="shared" ca="1" si="86"/>
        <v>0</v>
      </c>
      <c r="F1388" s="37">
        <f t="shared" ca="1" si="87"/>
        <v>0</v>
      </c>
      <c r="G1388" s="37"/>
      <c r="H1388" s="33">
        <f>+'R&amp;E EXPORT'!A1363</f>
        <v>0</v>
      </c>
      <c r="I1388" s="34">
        <f>IFERROR(VLOOKUP($H1388,'Gen F Rev'!$A:$M,15,FALSE),0)</f>
        <v>0</v>
      </c>
      <c r="J1388" s="34">
        <f>IFERROR(VLOOKUP($H1388,'Gen F Rev'!$A:$M,16,FALSE),0)</f>
        <v>0</v>
      </c>
      <c r="K1388" s="42">
        <f>IFERROR(VLOOKUP($H1388,'Gen F Rev'!$A:$M,17,FALSE),0)</f>
        <v>0</v>
      </c>
      <c r="L1388" s="34">
        <f>IFERROR(VLOOKUP($H1388,'Gen F Exp'!$A:$E,15,FALSE),0)</f>
        <v>0</v>
      </c>
      <c r="M1388" s="34">
        <f>IFERROR(VLOOKUP($H1388,'Gen F Exp'!$A:$E,16,FALSE),0)</f>
        <v>0</v>
      </c>
      <c r="N1388" s="42">
        <f>IFERROR(VLOOKUP($H1388,'Gen F Exp'!$A:$E,17,FALSE),0)</f>
        <v>0</v>
      </c>
      <c r="O1388" s="34">
        <f>IFERROR(VLOOKUP($H1388,'Water F Rev'!$A:$L,15,FALSE),0)</f>
        <v>0</v>
      </c>
      <c r="P1388" s="34">
        <f>IFERROR(VLOOKUP($H1388,'Water F Rev'!$A:$L,16,FALSE),0)</f>
        <v>0</v>
      </c>
      <c r="Q1388" s="42">
        <f>IFERROR(VLOOKUP($H1388,'Water F Rev'!$A:$L,17,FALSE),0)</f>
        <v>0</v>
      </c>
      <c r="R1388" s="34">
        <f>IFERROR(VLOOKUP($H1388,'Water F Exp'!$A:$K,15,FALSE),0)</f>
        <v>0</v>
      </c>
      <c r="S1388" s="34">
        <f>IFERROR(VLOOKUP($H1388,'Water F Exp'!$A:$K,16,FALSE),0)</f>
        <v>0</v>
      </c>
      <c r="T1388" s="42">
        <f>IFERROR(VLOOKUP($H1388,'Water F Exp'!$A:$K,17,FALSE),0)</f>
        <v>0</v>
      </c>
      <c r="U1388" s="34">
        <f ca="1">IFERROR(VLOOKUP($H1388,'Sewer F Rev'!$A:$E,15,FALSE),0)</f>
        <v>0</v>
      </c>
      <c r="V1388" s="34">
        <f ca="1">IFERROR(VLOOKUP($H1388,'Sewer F Rev'!$A:$E,16,FALSE),0)</f>
        <v>0</v>
      </c>
      <c r="W1388" s="42">
        <f ca="1">IFERROR(VLOOKUP($H1388,'Sewer F Rev'!$A:$E,17,FALSE),0)</f>
        <v>0</v>
      </c>
      <c r="X1388" s="34">
        <f>IFERROR(VLOOKUP($H1388,'Sewer F Exp'!$A:$B,15,FALSE),0)</f>
        <v>0</v>
      </c>
      <c r="Y1388" s="34">
        <f>IFERROR(VLOOKUP($H1388,'Sewer F Exp'!$A:$B,16,FALSE),0)</f>
        <v>0</v>
      </c>
      <c r="Z1388" s="42">
        <f>IFERROR(VLOOKUP($H1388,'Sewer F Exp'!$A:$B,17,FALSE),0)</f>
        <v>0</v>
      </c>
      <c r="AA1388" s="34">
        <f>IFERROR(VLOOKUP($H1388,'Refuse F Rev'!$A:$E,15,FALSE),0)</f>
        <v>0</v>
      </c>
      <c r="AB1388" s="34">
        <f>IFERROR(VLOOKUP($H1388,'Refuse F Rev'!$A:$E,16,FALSE),0)</f>
        <v>0</v>
      </c>
      <c r="AC1388" s="42">
        <f>IFERROR(VLOOKUP($H1388,'Refuse F Rev'!$A:$E,17,FALSE),0)</f>
        <v>0</v>
      </c>
      <c r="AD1388" s="34">
        <f>IFERROR(VLOOKUP($H1388,'Refuse F Exp'!$A:$E,15,FALSE),0)</f>
        <v>0</v>
      </c>
      <c r="AE1388" s="34">
        <f>IFERROR(VLOOKUP($H1388,'Refuse F Exp'!$A:$E,16,FALSE),0)</f>
        <v>0</v>
      </c>
      <c r="AF1388" s="42">
        <f>IFERROR(VLOOKUP($H1388,'Refuse F Exp'!$A:$E,17,FALSE),0)</f>
        <v>0</v>
      </c>
      <c r="AG1388" s="34">
        <f>IFERROR(VLOOKUP($H1388,#REF!,10,FALSE),0)</f>
        <v>0</v>
      </c>
      <c r="AH1388" s="34">
        <f>IFERROR(VLOOKUP($H1388,#REF!,11,FALSE),0)</f>
        <v>0</v>
      </c>
      <c r="AI1388" s="42">
        <f>IFERROR(VLOOKUP($H1388,#REF!,12,FALSE),0)</f>
        <v>0</v>
      </c>
      <c r="AJ1388" s="34">
        <f>IFERROR(VLOOKUP($H1388,#REF!,10,FALSE),0)</f>
        <v>0</v>
      </c>
      <c r="AK1388" s="34">
        <f>IFERROR(VLOOKUP($H1388,#REF!,11,FALSE),0)</f>
        <v>0</v>
      </c>
      <c r="AL1388" s="42">
        <f>IFERROR(VLOOKUP($H1388,#REF!,12,FALSE),0)</f>
        <v>0</v>
      </c>
      <c r="AM1388" s="34">
        <f>IFERROR(VLOOKUP($H1388,#REF!,10,FALSE),0)</f>
        <v>0</v>
      </c>
      <c r="AN1388" s="34">
        <f>IFERROR(VLOOKUP($H1388,#REF!,11,FALSE),0)</f>
        <v>0</v>
      </c>
      <c r="AO1388" s="42">
        <f>IFERROR(VLOOKUP($H1388,#REF!,12,FALSE),0)</f>
        <v>0</v>
      </c>
      <c r="AP1388" s="34">
        <f>IFERROR(VLOOKUP($H1388,#REF!,10,FALSE),0)</f>
        <v>0</v>
      </c>
      <c r="AQ1388" s="34">
        <f>IFERROR(VLOOKUP($H1388,#REF!,11,FALSE),0)</f>
        <v>0</v>
      </c>
      <c r="AR1388" s="42">
        <f>IFERROR(VLOOKUP($H1388,#REF!,12,FALSE),0)</f>
        <v>0</v>
      </c>
      <c r="AS1388" s="34">
        <f>IFERROR(VLOOKUP($H1388,#REF!,13,FALSE),0)</f>
        <v>0</v>
      </c>
      <c r="AT1388" s="34">
        <f>IFERROR(VLOOKUP($H1388,#REF!,14,FALSE),0)</f>
        <v>0</v>
      </c>
      <c r="AU1388" s="42">
        <f>IFERROR(VLOOKUP($H1388,#REF!,15,FALSE),0)</f>
        <v>0</v>
      </c>
      <c r="AV1388" s="34">
        <f>IFERROR(VLOOKUP($H1388,#REF!,15,FALSE),0)</f>
        <v>0</v>
      </c>
      <c r="AW1388" s="34">
        <f>IFERROR(VLOOKUP($H1388,#REF!,16,FALSE),0)</f>
        <v>0</v>
      </c>
      <c r="AX1388" s="42">
        <f>IFERROR(VLOOKUP($H1388,#REF!,17,FALSE),0)</f>
        <v>0</v>
      </c>
    </row>
    <row r="1389" spans="1:50" x14ac:dyDescent="0.3">
      <c r="A1389" s="33" t="str">
        <f t="shared" si="84"/>
        <v>0</v>
      </c>
      <c r="B1389" s="33">
        <f>+'R&amp;E EXPORT'!B1364</f>
        <v>0</v>
      </c>
      <c r="C1389" t="str">
        <f>IFERROR(VLOOKUP(A1389,'MCSJ Export'!A:C,3,FALSE),"")</f>
        <v/>
      </c>
      <c r="D1389" s="37">
        <f t="shared" ca="1" si="85"/>
        <v>0</v>
      </c>
      <c r="E1389" s="37">
        <f t="shared" ca="1" si="86"/>
        <v>0</v>
      </c>
      <c r="F1389" s="37">
        <f t="shared" ca="1" si="87"/>
        <v>0</v>
      </c>
      <c r="G1389" s="37"/>
      <c r="H1389" s="33">
        <f>+'R&amp;E EXPORT'!A1364</f>
        <v>0</v>
      </c>
      <c r="I1389" s="34">
        <f>IFERROR(VLOOKUP($H1389,'Gen F Rev'!$A:$M,15,FALSE),0)</f>
        <v>0</v>
      </c>
      <c r="J1389" s="34">
        <f>IFERROR(VLOOKUP($H1389,'Gen F Rev'!$A:$M,16,FALSE),0)</f>
        <v>0</v>
      </c>
      <c r="K1389" s="42">
        <f>IFERROR(VLOOKUP($H1389,'Gen F Rev'!$A:$M,17,FALSE),0)</f>
        <v>0</v>
      </c>
      <c r="L1389" s="34">
        <f>IFERROR(VLOOKUP($H1389,'Gen F Exp'!$A:$E,15,FALSE),0)</f>
        <v>0</v>
      </c>
      <c r="M1389" s="34">
        <f>IFERROR(VLOOKUP($H1389,'Gen F Exp'!$A:$E,16,FALSE),0)</f>
        <v>0</v>
      </c>
      <c r="N1389" s="42">
        <f>IFERROR(VLOOKUP($H1389,'Gen F Exp'!$A:$E,17,FALSE),0)</f>
        <v>0</v>
      </c>
      <c r="O1389" s="34">
        <f>IFERROR(VLOOKUP($H1389,'Water F Rev'!$A:$L,15,FALSE),0)</f>
        <v>0</v>
      </c>
      <c r="P1389" s="34">
        <f>IFERROR(VLOOKUP($H1389,'Water F Rev'!$A:$L,16,FALSE),0)</f>
        <v>0</v>
      </c>
      <c r="Q1389" s="42">
        <f>IFERROR(VLOOKUP($H1389,'Water F Rev'!$A:$L,17,FALSE),0)</f>
        <v>0</v>
      </c>
      <c r="R1389" s="34">
        <f>IFERROR(VLOOKUP($H1389,'Water F Exp'!$A:$K,15,FALSE),0)</f>
        <v>0</v>
      </c>
      <c r="S1389" s="34">
        <f>IFERROR(VLOOKUP($H1389,'Water F Exp'!$A:$K,16,FALSE),0)</f>
        <v>0</v>
      </c>
      <c r="T1389" s="42">
        <f>IFERROR(VLOOKUP($H1389,'Water F Exp'!$A:$K,17,FALSE),0)</f>
        <v>0</v>
      </c>
      <c r="U1389" s="34">
        <f ca="1">IFERROR(VLOOKUP($H1389,'Sewer F Rev'!$A:$E,15,FALSE),0)</f>
        <v>0</v>
      </c>
      <c r="V1389" s="34">
        <f ca="1">IFERROR(VLOOKUP($H1389,'Sewer F Rev'!$A:$E,16,FALSE),0)</f>
        <v>0</v>
      </c>
      <c r="W1389" s="42">
        <f ca="1">IFERROR(VLOOKUP($H1389,'Sewer F Rev'!$A:$E,17,FALSE),0)</f>
        <v>0</v>
      </c>
      <c r="X1389" s="34">
        <f>IFERROR(VLOOKUP($H1389,'Sewer F Exp'!$A:$B,15,FALSE),0)</f>
        <v>0</v>
      </c>
      <c r="Y1389" s="34">
        <f>IFERROR(VLOOKUP($H1389,'Sewer F Exp'!$A:$B,16,FALSE),0)</f>
        <v>0</v>
      </c>
      <c r="Z1389" s="42">
        <f>IFERROR(VLOOKUP($H1389,'Sewer F Exp'!$A:$B,17,FALSE),0)</f>
        <v>0</v>
      </c>
      <c r="AA1389" s="34">
        <f>IFERROR(VLOOKUP($H1389,'Refuse F Rev'!$A:$E,15,FALSE),0)</f>
        <v>0</v>
      </c>
      <c r="AB1389" s="34">
        <f>IFERROR(VLOOKUP($H1389,'Refuse F Rev'!$A:$E,16,FALSE),0)</f>
        <v>0</v>
      </c>
      <c r="AC1389" s="42">
        <f>IFERROR(VLOOKUP($H1389,'Refuse F Rev'!$A:$E,17,FALSE),0)</f>
        <v>0</v>
      </c>
      <c r="AD1389" s="34">
        <f>IFERROR(VLOOKUP($H1389,'Refuse F Exp'!$A:$E,15,FALSE),0)</f>
        <v>0</v>
      </c>
      <c r="AE1389" s="34">
        <f>IFERROR(VLOOKUP($H1389,'Refuse F Exp'!$A:$E,16,FALSE),0)</f>
        <v>0</v>
      </c>
      <c r="AF1389" s="42">
        <f>IFERROR(VLOOKUP($H1389,'Refuse F Exp'!$A:$E,17,FALSE),0)</f>
        <v>0</v>
      </c>
      <c r="AG1389" s="34">
        <f>IFERROR(VLOOKUP($H1389,#REF!,10,FALSE),0)</f>
        <v>0</v>
      </c>
      <c r="AH1389" s="34">
        <f>IFERROR(VLOOKUP($H1389,#REF!,11,FALSE),0)</f>
        <v>0</v>
      </c>
      <c r="AI1389" s="42">
        <f>IFERROR(VLOOKUP($H1389,#REF!,12,FALSE),0)</f>
        <v>0</v>
      </c>
      <c r="AJ1389" s="34">
        <f>IFERROR(VLOOKUP($H1389,#REF!,10,FALSE),0)</f>
        <v>0</v>
      </c>
      <c r="AK1389" s="34">
        <f>IFERROR(VLOOKUP($H1389,#REF!,11,FALSE),0)</f>
        <v>0</v>
      </c>
      <c r="AL1389" s="42">
        <f>IFERROR(VLOOKUP($H1389,#REF!,12,FALSE),0)</f>
        <v>0</v>
      </c>
      <c r="AM1389" s="34">
        <f>IFERROR(VLOOKUP($H1389,#REF!,10,FALSE),0)</f>
        <v>0</v>
      </c>
      <c r="AN1389" s="34">
        <f>IFERROR(VLOOKUP($H1389,#REF!,11,FALSE),0)</f>
        <v>0</v>
      </c>
      <c r="AO1389" s="42">
        <f>IFERROR(VLOOKUP($H1389,#REF!,12,FALSE),0)</f>
        <v>0</v>
      </c>
      <c r="AP1389" s="34">
        <f>IFERROR(VLOOKUP($H1389,#REF!,10,FALSE),0)</f>
        <v>0</v>
      </c>
      <c r="AQ1389" s="34">
        <f>IFERROR(VLOOKUP($H1389,#REF!,11,FALSE),0)</f>
        <v>0</v>
      </c>
      <c r="AR1389" s="42">
        <f>IFERROR(VLOOKUP($H1389,#REF!,12,FALSE),0)</f>
        <v>0</v>
      </c>
      <c r="AS1389" s="34">
        <f>IFERROR(VLOOKUP($H1389,#REF!,13,FALSE),0)</f>
        <v>0</v>
      </c>
      <c r="AT1389" s="34">
        <f>IFERROR(VLOOKUP($H1389,#REF!,14,FALSE),0)</f>
        <v>0</v>
      </c>
      <c r="AU1389" s="42">
        <f>IFERROR(VLOOKUP($H1389,#REF!,15,FALSE),0)</f>
        <v>0</v>
      </c>
      <c r="AV1389" s="34">
        <f>IFERROR(VLOOKUP($H1389,#REF!,15,FALSE),0)</f>
        <v>0</v>
      </c>
      <c r="AW1389" s="34">
        <f>IFERROR(VLOOKUP($H1389,#REF!,16,FALSE),0)</f>
        <v>0</v>
      </c>
      <c r="AX1389" s="42">
        <f>IFERROR(VLOOKUP($H1389,#REF!,17,FALSE),0)</f>
        <v>0</v>
      </c>
    </row>
    <row r="1390" spans="1:50" x14ac:dyDescent="0.3">
      <c r="A1390" s="33" t="str">
        <f t="shared" si="84"/>
        <v>0</v>
      </c>
      <c r="B1390" s="33">
        <f>+'R&amp;E EXPORT'!B1365</f>
        <v>0</v>
      </c>
      <c r="C1390" t="str">
        <f>IFERROR(VLOOKUP(A1390,'MCSJ Export'!A:C,3,FALSE),"")</f>
        <v/>
      </c>
      <c r="D1390" s="37">
        <f t="shared" ca="1" si="85"/>
        <v>0</v>
      </c>
      <c r="E1390" s="37">
        <f t="shared" ca="1" si="86"/>
        <v>0</v>
      </c>
      <c r="F1390" s="37">
        <f t="shared" ca="1" si="87"/>
        <v>0</v>
      </c>
      <c r="G1390" s="37"/>
      <c r="H1390" s="33">
        <f>+'R&amp;E EXPORT'!A1365</f>
        <v>0</v>
      </c>
      <c r="I1390" s="34">
        <f>IFERROR(VLOOKUP($H1390,'Gen F Rev'!$A:$M,15,FALSE),0)</f>
        <v>0</v>
      </c>
      <c r="J1390" s="34">
        <f>IFERROR(VLOOKUP($H1390,'Gen F Rev'!$A:$M,16,FALSE),0)</f>
        <v>0</v>
      </c>
      <c r="K1390" s="42">
        <f>IFERROR(VLOOKUP($H1390,'Gen F Rev'!$A:$M,17,FALSE),0)</f>
        <v>0</v>
      </c>
      <c r="L1390" s="34">
        <f>IFERROR(VLOOKUP($H1390,'Gen F Exp'!$A:$E,15,FALSE),0)</f>
        <v>0</v>
      </c>
      <c r="M1390" s="34">
        <f>IFERROR(VLOOKUP($H1390,'Gen F Exp'!$A:$E,16,FALSE),0)</f>
        <v>0</v>
      </c>
      <c r="N1390" s="42">
        <f>IFERROR(VLOOKUP($H1390,'Gen F Exp'!$A:$E,17,FALSE),0)</f>
        <v>0</v>
      </c>
      <c r="O1390" s="34">
        <f>IFERROR(VLOOKUP($H1390,'Water F Rev'!$A:$L,15,FALSE),0)</f>
        <v>0</v>
      </c>
      <c r="P1390" s="34">
        <f>IFERROR(VLOOKUP($H1390,'Water F Rev'!$A:$L,16,FALSE),0)</f>
        <v>0</v>
      </c>
      <c r="Q1390" s="42">
        <f>IFERROR(VLOOKUP($H1390,'Water F Rev'!$A:$L,17,FALSE),0)</f>
        <v>0</v>
      </c>
      <c r="R1390" s="34">
        <f>IFERROR(VLOOKUP($H1390,'Water F Exp'!$A:$K,15,FALSE),0)</f>
        <v>0</v>
      </c>
      <c r="S1390" s="34">
        <f>IFERROR(VLOOKUP($H1390,'Water F Exp'!$A:$K,16,FALSE),0)</f>
        <v>0</v>
      </c>
      <c r="T1390" s="42">
        <f>IFERROR(VLOOKUP($H1390,'Water F Exp'!$A:$K,17,FALSE),0)</f>
        <v>0</v>
      </c>
      <c r="U1390" s="34">
        <f ca="1">IFERROR(VLOOKUP($H1390,'Sewer F Rev'!$A:$E,15,FALSE),0)</f>
        <v>0</v>
      </c>
      <c r="V1390" s="34">
        <f ca="1">IFERROR(VLOOKUP($H1390,'Sewer F Rev'!$A:$E,16,FALSE),0)</f>
        <v>0</v>
      </c>
      <c r="W1390" s="42">
        <f ca="1">IFERROR(VLOOKUP($H1390,'Sewer F Rev'!$A:$E,17,FALSE),0)</f>
        <v>0</v>
      </c>
      <c r="X1390" s="34">
        <f>IFERROR(VLOOKUP($H1390,'Sewer F Exp'!$A:$B,15,FALSE),0)</f>
        <v>0</v>
      </c>
      <c r="Y1390" s="34">
        <f>IFERROR(VLOOKUP($H1390,'Sewer F Exp'!$A:$B,16,FALSE),0)</f>
        <v>0</v>
      </c>
      <c r="Z1390" s="42">
        <f>IFERROR(VLOOKUP($H1390,'Sewer F Exp'!$A:$B,17,FALSE),0)</f>
        <v>0</v>
      </c>
      <c r="AA1390" s="34">
        <f>IFERROR(VLOOKUP($H1390,'Refuse F Rev'!$A:$E,15,FALSE),0)</f>
        <v>0</v>
      </c>
      <c r="AB1390" s="34">
        <f>IFERROR(VLOOKUP($H1390,'Refuse F Rev'!$A:$E,16,FALSE),0)</f>
        <v>0</v>
      </c>
      <c r="AC1390" s="42">
        <f>IFERROR(VLOOKUP($H1390,'Refuse F Rev'!$A:$E,17,FALSE),0)</f>
        <v>0</v>
      </c>
      <c r="AD1390" s="34">
        <f>IFERROR(VLOOKUP($H1390,'Refuse F Exp'!$A:$E,15,FALSE),0)</f>
        <v>0</v>
      </c>
      <c r="AE1390" s="34">
        <f>IFERROR(VLOOKUP($H1390,'Refuse F Exp'!$A:$E,16,FALSE),0)</f>
        <v>0</v>
      </c>
      <c r="AF1390" s="42">
        <f>IFERROR(VLOOKUP($H1390,'Refuse F Exp'!$A:$E,17,FALSE),0)</f>
        <v>0</v>
      </c>
      <c r="AG1390" s="34">
        <f>IFERROR(VLOOKUP($H1390,#REF!,10,FALSE),0)</f>
        <v>0</v>
      </c>
      <c r="AH1390" s="34">
        <f>IFERROR(VLOOKUP($H1390,#REF!,11,FALSE),0)</f>
        <v>0</v>
      </c>
      <c r="AI1390" s="42">
        <f>IFERROR(VLOOKUP($H1390,#REF!,12,FALSE),0)</f>
        <v>0</v>
      </c>
      <c r="AJ1390" s="34">
        <f>IFERROR(VLOOKUP($H1390,#REF!,10,FALSE),0)</f>
        <v>0</v>
      </c>
      <c r="AK1390" s="34">
        <f>IFERROR(VLOOKUP($H1390,#REF!,11,FALSE),0)</f>
        <v>0</v>
      </c>
      <c r="AL1390" s="42">
        <f>IFERROR(VLOOKUP($H1390,#REF!,12,FALSE),0)</f>
        <v>0</v>
      </c>
      <c r="AM1390" s="34">
        <f>IFERROR(VLOOKUP($H1390,#REF!,10,FALSE),0)</f>
        <v>0</v>
      </c>
      <c r="AN1390" s="34">
        <f>IFERROR(VLOOKUP($H1390,#REF!,11,FALSE),0)</f>
        <v>0</v>
      </c>
      <c r="AO1390" s="42">
        <f>IFERROR(VLOOKUP($H1390,#REF!,12,FALSE),0)</f>
        <v>0</v>
      </c>
      <c r="AP1390" s="34">
        <f>IFERROR(VLOOKUP($H1390,#REF!,10,FALSE),0)</f>
        <v>0</v>
      </c>
      <c r="AQ1390" s="34">
        <f>IFERROR(VLOOKUP($H1390,#REF!,11,FALSE),0)</f>
        <v>0</v>
      </c>
      <c r="AR1390" s="42">
        <f>IFERROR(VLOOKUP($H1390,#REF!,12,FALSE),0)</f>
        <v>0</v>
      </c>
      <c r="AS1390" s="34">
        <f>IFERROR(VLOOKUP($H1390,#REF!,13,FALSE),0)</f>
        <v>0</v>
      </c>
      <c r="AT1390" s="34">
        <f>IFERROR(VLOOKUP($H1390,#REF!,14,FALSE),0)</f>
        <v>0</v>
      </c>
      <c r="AU1390" s="42">
        <f>IFERROR(VLOOKUP($H1390,#REF!,15,FALSE),0)</f>
        <v>0</v>
      </c>
      <c r="AV1390" s="34">
        <f>IFERROR(VLOOKUP($H1390,#REF!,15,FALSE),0)</f>
        <v>0</v>
      </c>
      <c r="AW1390" s="34">
        <f>IFERROR(VLOOKUP($H1390,#REF!,16,FALSE),0)</f>
        <v>0</v>
      </c>
      <c r="AX1390" s="42">
        <f>IFERROR(VLOOKUP($H1390,#REF!,17,FALSE),0)</f>
        <v>0</v>
      </c>
    </row>
    <row r="1391" spans="1:50" x14ac:dyDescent="0.3">
      <c r="A1391" s="33" t="str">
        <f t="shared" si="84"/>
        <v>0</v>
      </c>
      <c r="B1391" s="33">
        <f>+'R&amp;E EXPORT'!B1366</f>
        <v>0</v>
      </c>
      <c r="C1391" t="str">
        <f>IFERROR(VLOOKUP(A1391,'MCSJ Export'!A:C,3,FALSE),"")</f>
        <v/>
      </c>
      <c r="D1391" s="37">
        <f t="shared" ca="1" si="85"/>
        <v>0</v>
      </c>
      <c r="E1391" s="37">
        <f t="shared" ca="1" si="86"/>
        <v>0</v>
      </c>
      <c r="F1391" s="37">
        <f t="shared" ca="1" si="87"/>
        <v>0</v>
      </c>
      <c r="G1391" s="37"/>
      <c r="H1391" s="33">
        <f>+'R&amp;E EXPORT'!A1366</f>
        <v>0</v>
      </c>
      <c r="I1391" s="34">
        <f>IFERROR(VLOOKUP($H1391,'Gen F Rev'!$A:$M,15,FALSE),0)</f>
        <v>0</v>
      </c>
      <c r="J1391" s="34">
        <f>IFERROR(VLOOKUP($H1391,'Gen F Rev'!$A:$M,16,FALSE),0)</f>
        <v>0</v>
      </c>
      <c r="K1391" s="42">
        <f>IFERROR(VLOOKUP($H1391,'Gen F Rev'!$A:$M,17,FALSE),0)</f>
        <v>0</v>
      </c>
      <c r="L1391" s="34">
        <f>IFERROR(VLOOKUP($H1391,'Gen F Exp'!$A:$E,15,FALSE),0)</f>
        <v>0</v>
      </c>
      <c r="M1391" s="34">
        <f>IFERROR(VLOOKUP($H1391,'Gen F Exp'!$A:$E,16,FALSE),0)</f>
        <v>0</v>
      </c>
      <c r="N1391" s="42">
        <f>IFERROR(VLOOKUP($H1391,'Gen F Exp'!$A:$E,17,FALSE),0)</f>
        <v>0</v>
      </c>
      <c r="O1391" s="34">
        <f>IFERROR(VLOOKUP($H1391,'Water F Rev'!$A:$L,15,FALSE),0)</f>
        <v>0</v>
      </c>
      <c r="P1391" s="34">
        <f>IFERROR(VLOOKUP($H1391,'Water F Rev'!$A:$L,16,FALSE),0)</f>
        <v>0</v>
      </c>
      <c r="Q1391" s="42">
        <f>IFERROR(VLOOKUP($H1391,'Water F Rev'!$A:$L,17,FALSE),0)</f>
        <v>0</v>
      </c>
      <c r="R1391" s="34">
        <f>IFERROR(VLOOKUP($H1391,'Water F Exp'!$A:$K,15,FALSE),0)</f>
        <v>0</v>
      </c>
      <c r="S1391" s="34">
        <f>IFERROR(VLOOKUP($H1391,'Water F Exp'!$A:$K,16,FALSE),0)</f>
        <v>0</v>
      </c>
      <c r="T1391" s="42">
        <f>IFERROR(VLOOKUP($H1391,'Water F Exp'!$A:$K,17,FALSE),0)</f>
        <v>0</v>
      </c>
      <c r="U1391" s="34">
        <f ca="1">IFERROR(VLOOKUP($H1391,'Sewer F Rev'!$A:$E,15,FALSE),0)</f>
        <v>0</v>
      </c>
      <c r="V1391" s="34">
        <f ca="1">IFERROR(VLOOKUP($H1391,'Sewer F Rev'!$A:$E,16,FALSE),0)</f>
        <v>0</v>
      </c>
      <c r="W1391" s="42">
        <f ca="1">IFERROR(VLOOKUP($H1391,'Sewer F Rev'!$A:$E,17,FALSE),0)</f>
        <v>0</v>
      </c>
      <c r="X1391" s="34">
        <f>IFERROR(VLOOKUP($H1391,'Sewer F Exp'!$A:$B,15,FALSE),0)</f>
        <v>0</v>
      </c>
      <c r="Y1391" s="34">
        <f>IFERROR(VLOOKUP($H1391,'Sewer F Exp'!$A:$B,16,FALSE),0)</f>
        <v>0</v>
      </c>
      <c r="Z1391" s="42">
        <f>IFERROR(VLOOKUP($H1391,'Sewer F Exp'!$A:$B,17,FALSE),0)</f>
        <v>0</v>
      </c>
      <c r="AA1391" s="34">
        <f>IFERROR(VLOOKUP($H1391,'Refuse F Rev'!$A:$E,15,FALSE),0)</f>
        <v>0</v>
      </c>
      <c r="AB1391" s="34">
        <f>IFERROR(VLOOKUP($H1391,'Refuse F Rev'!$A:$E,16,FALSE),0)</f>
        <v>0</v>
      </c>
      <c r="AC1391" s="42">
        <f>IFERROR(VLOOKUP($H1391,'Refuse F Rev'!$A:$E,17,FALSE),0)</f>
        <v>0</v>
      </c>
      <c r="AD1391" s="34">
        <f>IFERROR(VLOOKUP($H1391,'Refuse F Exp'!$A:$E,15,FALSE),0)</f>
        <v>0</v>
      </c>
      <c r="AE1391" s="34">
        <f>IFERROR(VLOOKUP($H1391,'Refuse F Exp'!$A:$E,16,FALSE),0)</f>
        <v>0</v>
      </c>
      <c r="AF1391" s="42">
        <f>IFERROR(VLOOKUP($H1391,'Refuse F Exp'!$A:$E,17,FALSE),0)</f>
        <v>0</v>
      </c>
      <c r="AG1391" s="34">
        <f>IFERROR(VLOOKUP($H1391,#REF!,10,FALSE),0)</f>
        <v>0</v>
      </c>
      <c r="AH1391" s="34">
        <f>IFERROR(VLOOKUP($H1391,#REF!,11,FALSE),0)</f>
        <v>0</v>
      </c>
      <c r="AI1391" s="42">
        <f>IFERROR(VLOOKUP($H1391,#REF!,12,FALSE),0)</f>
        <v>0</v>
      </c>
      <c r="AJ1391" s="34">
        <f>IFERROR(VLOOKUP($H1391,#REF!,10,FALSE),0)</f>
        <v>0</v>
      </c>
      <c r="AK1391" s="34">
        <f>IFERROR(VLOOKUP($H1391,#REF!,11,FALSE),0)</f>
        <v>0</v>
      </c>
      <c r="AL1391" s="42">
        <f>IFERROR(VLOOKUP($H1391,#REF!,12,FALSE),0)</f>
        <v>0</v>
      </c>
      <c r="AM1391" s="34">
        <f>IFERROR(VLOOKUP($H1391,#REF!,10,FALSE),0)</f>
        <v>0</v>
      </c>
      <c r="AN1391" s="34">
        <f>IFERROR(VLOOKUP($H1391,#REF!,11,FALSE),0)</f>
        <v>0</v>
      </c>
      <c r="AO1391" s="42">
        <f>IFERROR(VLOOKUP($H1391,#REF!,12,FALSE),0)</f>
        <v>0</v>
      </c>
      <c r="AP1391" s="34">
        <f>IFERROR(VLOOKUP($H1391,#REF!,10,FALSE),0)</f>
        <v>0</v>
      </c>
      <c r="AQ1391" s="34">
        <f>IFERROR(VLOOKUP($H1391,#REF!,11,FALSE),0)</f>
        <v>0</v>
      </c>
      <c r="AR1391" s="42">
        <f>IFERROR(VLOOKUP($H1391,#REF!,12,FALSE),0)</f>
        <v>0</v>
      </c>
      <c r="AS1391" s="34">
        <f>IFERROR(VLOOKUP($H1391,#REF!,13,FALSE),0)</f>
        <v>0</v>
      </c>
      <c r="AT1391" s="34">
        <f>IFERROR(VLOOKUP($H1391,#REF!,14,FALSE),0)</f>
        <v>0</v>
      </c>
      <c r="AU1391" s="42">
        <f>IFERROR(VLOOKUP($H1391,#REF!,15,FALSE),0)</f>
        <v>0</v>
      </c>
      <c r="AV1391" s="34">
        <f>IFERROR(VLOOKUP($H1391,#REF!,15,FALSE),0)</f>
        <v>0</v>
      </c>
      <c r="AW1391" s="34">
        <f>IFERROR(VLOOKUP($H1391,#REF!,16,FALSE),0)</f>
        <v>0</v>
      </c>
      <c r="AX1391" s="42">
        <f>IFERROR(VLOOKUP($H1391,#REF!,17,FALSE),0)</f>
        <v>0</v>
      </c>
    </row>
    <row r="1392" spans="1:50" x14ac:dyDescent="0.3">
      <c r="A1392" s="33" t="str">
        <f t="shared" si="84"/>
        <v>0</v>
      </c>
      <c r="B1392" s="33">
        <f>+'R&amp;E EXPORT'!B1367</f>
        <v>0</v>
      </c>
      <c r="C1392" t="str">
        <f>IFERROR(VLOOKUP(A1392,'MCSJ Export'!A:C,3,FALSE),"")</f>
        <v/>
      </c>
      <c r="D1392" s="37">
        <f t="shared" ca="1" si="85"/>
        <v>0</v>
      </c>
      <c r="E1392" s="37">
        <f t="shared" ca="1" si="86"/>
        <v>0</v>
      </c>
      <c r="F1392" s="37">
        <f t="shared" ca="1" si="87"/>
        <v>0</v>
      </c>
      <c r="G1392" s="37"/>
      <c r="H1392" s="33">
        <f>+'R&amp;E EXPORT'!A1367</f>
        <v>0</v>
      </c>
      <c r="I1392" s="34">
        <f>IFERROR(VLOOKUP($H1392,'Gen F Rev'!$A:$M,15,FALSE),0)</f>
        <v>0</v>
      </c>
      <c r="J1392" s="34">
        <f>IFERROR(VLOOKUP($H1392,'Gen F Rev'!$A:$M,16,FALSE),0)</f>
        <v>0</v>
      </c>
      <c r="K1392" s="42">
        <f>IFERROR(VLOOKUP($H1392,'Gen F Rev'!$A:$M,17,FALSE),0)</f>
        <v>0</v>
      </c>
      <c r="L1392" s="34">
        <f>IFERROR(VLOOKUP($H1392,'Gen F Exp'!$A:$E,15,FALSE),0)</f>
        <v>0</v>
      </c>
      <c r="M1392" s="34">
        <f>IFERROR(VLOOKUP($H1392,'Gen F Exp'!$A:$E,16,FALSE),0)</f>
        <v>0</v>
      </c>
      <c r="N1392" s="42">
        <f>IFERROR(VLOOKUP($H1392,'Gen F Exp'!$A:$E,17,FALSE),0)</f>
        <v>0</v>
      </c>
      <c r="O1392" s="34">
        <f>IFERROR(VLOOKUP($H1392,'Water F Rev'!$A:$L,15,FALSE),0)</f>
        <v>0</v>
      </c>
      <c r="P1392" s="34">
        <f>IFERROR(VLOOKUP($H1392,'Water F Rev'!$A:$L,16,FALSE),0)</f>
        <v>0</v>
      </c>
      <c r="Q1392" s="42">
        <f>IFERROR(VLOOKUP($H1392,'Water F Rev'!$A:$L,17,FALSE),0)</f>
        <v>0</v>
      </c>
      <c r="R1392" s="34">
        <f>IFERROR(VLOOKUP($H1392,'Water F Exp'!$A:$K,15,FALSE),0)</f>
        <v>0</v>
      </c>
      <c r="S1392" s="34">
        <f>IFERROR(VLOOKUP($H1392,'Water F Exp'!$A:$K,16,FALSE),0)</f>
        <v>0</v>
      </c>
      <c r="T1392" s="42">
        <f>IFERROR(VLOOKUP($H1392,'Water F Exp'!$A:$K,17,FALSE),0)</f>
        <v>0</v>
      </c>
      <c r="U1392" s="34">
        <f ca="1">IFERROR(VLOOKUP($H1392,'Sewer F Rev'!$A:$E,15,FALSE),0)</f>
        <v>0</v>
      </c>
      <c r="V1392" s="34">
        <f ca="1">IFERROR(VLOOKUP($H1392,'Sewer F Rev'!$A:$E,16,FALSE),0)</f>
        <v>0</v>
      </c>
      <c r="W1392" s="42">
        <f ca="1">IFERROR(VLOOKUP($H1392,'Sewer F Rev'!$A:$E,17,FALSE),0)</f>
        <v>0</v>
      </c>
      <c r="X1392" s="34">
        <f>IFERROR(VLOOKUP($H1392,'Sewer F Exp'!$A:$B,15,FALSE),0)</f>
        <v>0</v>
      </c>
      <c r="Y1392" s="34">
        <f>IFERROR(VLOOKUP($H1392,'Sewer F Exp'!$A:$B,16,FALSE),0)</f>
        <v>0</v>
      </c>
      <c r="Z1392" s="42">
        <f>IFERROR(VLOOKUP($H1392,'Sewer F Exp'!$A:$B,17,FALSE),0)</f>
        <v>0</v>
      </c>
      <c r="AA1392" s="34">
        <f>IFERROR(VLOOKUP($H1392,'Refuse F Rev'!$A:$E,15,FALSE),0)</f>
        <v>0</v>
      </c>
      <c r="AB1392" s="34">
        <f>IFERROR(VLOOKUP($H1392,'Refuse F Rev'!$A:$E,16,FALSE),0)</f>
        <v>0</v>
      </c>
      <c r="AC1392" s="42">
        <f>IFERROR(VLOOKUP($H1392,'Refuse F Rev'!$A:$E,17,FALSE),0)</f>
        <v>0</v>
      </c>
      <c r="AD1392" s="34">
        <f>IFERROR(VLOOKUP($H1392,'Refuse F Exp'!$A:$E,15,FALSE),0)</f>
        <v>0</v>
      </c>
      <c r="AE1392" s="34">
        <f>IFERROR(VLOOKUP($H1392,'Refuse F Exp'!$A:$E,16,FALSE),0)</f>
        <v>0</v>
      </c>
      <c r="AF1392" s="42">
        <f>IFERROR(VLOOKUP($H1392,'Refuse F Exp'!$A:$E,17,FALSE),0)</f>
        <v>0</v>
      </c>
      <c r="AG1392" s="34">
        <f>IFERROR(VLOOKUP($H1392,#REF!,10,FALSE),0)</f>
        <v>0</v>
      </c>
      <c r="AH1392" s="34">
        <f>IFERROR(VLOOKUP($H1392,#REF!,11,FALSE),0)</f>
        <v>0</v>
      </c>
      <c r="AI1392" s="42">
        <f>IFERROR(VLOOKUP($H1392,#REF!,12,FALSE),0)</f>
        <v>0</v>
      </c>
      <c r="AJ1392" s="34">
        <f>IFERROR(VLOOKUP($H1392,#REF!,10,FALSE),0)</f>
        <v>0</v>
      </c>
      <c r="AK1392" s="34">
        <f>IFERROR(VLOOKUP($H1392,#REF!,11,FALSE),0)</f>
        <v>0</v>
      </c>
      <c r="AL1392" s="42">
        <f>IFERROR(VLOOKUP($H1392,#REF!,12,FALSE),0)</f>
        <v>0</v>
      </c>
      <c r="AM1392" s="34">
        <f>IFERROR(VLOOKUP($H1392,#REF!,10,FALSE),0)</f>
        <v>0</v>
      </c>
      <c r="AN1392" s="34">
        <f>IFERROR(VLOOKUP($H1392,#REF!,11,FALSE),0)</f>
        <v>0</v>
      </c>
      <c r="AO1392" s="42">
        <f>IFERROR(VLOOKUP($H1392,#REF!,12,FALSE),0)</f>
        <v>0</v>
      </c>
      <c r="AP1392" s="34">
        <f>IFERROR(VLOOKUP($H1392,#REF!,10,FALSE),0)</f>
        <v>0</v>
      </c>
      <c r="AQ1392" s="34">
        <f>IFERROR(VLOOKUP($H1392,#REF!,11,FALSE),0)</f>
        <v>0</v>
      </c>
      <c r="AR1392" s="42">
        <f>IFERROR(VLOOKUP($H1392,#REF!,12,FALSE),0)</f>
        <v>0</v>
      </c>
      <c r="AS1392" s="34">
        <f>IFERROR(VLOOKUP($H1392,#REF!,13,FALSE),0)</f>
        <v>0</v>
      </c>
      <c r="AT1392" s="34">
        <f>IFERROR(VLOOKUP($H1392,#REF!,14,FALSE),0)</f>
        <v>0</v>
      </c>
      <c r="AU1392" s="42">
        <f>IFERROR(VLOOKUP($H1392,#REF!,15,FALSE),0)</f>
        <v>0</v>
      </c>
      <c r="AV1392" s="34">
        <f>IFERROR(VLOOKUP($H1392,#REF!,15,FALSE),0)</f>
        <v>0</v>
      </c>
      <c r="AW1392" s="34">
        <f>IFERROR(VLOOKUP($H1392,#REF!,16,FALSE),0)</f>
        <v>0</v>
      </c>
      <c r="AX1392" s="42">
        <f>IFERROR(VLOOKUP($H1392,#REF!,17,FALSE),0)</f>
        <v>0</v>
      </c>
    </row>
    <row r="1393" spans="1:50" x14ac:dyDescent="0.3">
      <c r="A1393" s="33" t="str">
        <f t="shared" si="84"/>
        <v>0</v>
      </c>
      <c r="B1393" s="33">
        <f>+'R&amp;E EXPORT'!B1368</f>
        <v>0</v>
      </c>
      <c r="C1393" t="str">
        <f>IFERROR(VLOOKUP(A1393,'MCSJ Export'!A:C,3,FALSE),"")</f>
        <v/>
      </c>
      <c r="D1393" s="37">
        <f t="shared" ca="1" si="85"/>
        <v>0</v>
      </c>
      <c r="E1393" s="37">
        <f t="shared" ca="1" si="86"/>
        <v>0</v>
      </c>
      <c r="F1393" s="37">
        <f t="shared" ca="1" si="87"/>
        <v>0</v>
      </c>
      <c r="G1393" s="37"/>
      <c r="H1393" s="33">
        <f>+'R&amp;E EXPORT'!A1368</f>
        <v>0</v>
      </c>
      <c r="I1393" s="34">
        <f>IFERROR(VLOOKUP($H1393,'Gen F Rev'!$A:$M,15,FALSE),0)</f>
        <v>0</v>
      </c>
      <c r="J1393" s="34">
        <f>IFERROR(VLOOKUP($H1393,'Gen F Rev'!$A:$M,16,FALSE),0)</f>
        <v>0</v>
      </c>
      <c r="K1393" s="42">
        <f>IFERROR(VLOOKUP($H1393,'Gen F Rev'!$A:$M,17,FALSE),0)</f>
        <v>0</v>
      </c>
      <c r="L1393" s="34">
        <f>IFERROR(VLOOKUP($H1393,'Gen F Exp'!$A:$E,15,FALSE),0)</f>
        <v>0</v>
      </c>
      <c r="M1393" s="34">
        <f>IFERROR(VLOOKUP($H1393,'Gen F Exp'!$A:$E,16,FALSE),0)</f>
        <v>0</v>
      </c>
      <c r="N1393" s="42">
        <f>IFERROR(VLOOKUP($H1393,'Gen F Exp'!$A:$E,17,FALSE),0)</f>
        <v>0</v>
      </c>
      <c r="O1393" s="34">
        <f>IFERROR(VLOOKUP($H1393,'Water F Rev'!$A:$L,15,FALSE),0)</f>
        <v>0</v>
      </c>
      <c r="P1393" s="34">
        <f>IFERROR(VLOOKUP($H1393,'Water F Rev'!$A:$L,16,FALSE),0)</f>
        <v>0</v>
      </c>
      <c r="Q1393" s="42">
        <f>IFERROR(VLOOKUP($H1393,'Water F Rev'!$A:$L,17,FALSE),0)</f>
        <v>0</v>
      </c>
      <c r="R1393" s="34">
        <f>IFERROR(VLOOKUP($H1393,'Water F Exp'!$A:$K,15,FALSE),0)</f>
        <v>0</v>
      </c>
      <c r="S1393" s="34">
        <f>IFERROR(VLOOKUP($H1393,'Water F Exp'!$A:$K,16,FALSE),0)</f>
        <v>0</v>
      </c>
      <c r="T1393" s="42">
        <f>IFERROR(VLOOKUP($H1393,'Water F Exp'!$A:$K,17,FALSE),0)</f>
        <v>0</v>
      </c>
      <c r="U1393" s="34">
        <f ca="1">IFERROR(VLOOKUP($H1393,'Sewer F Rev'!$A:$E,15,FALSE),0)</f>
        <v>0</v>
      </c>
      <c r="V1393" s="34">
        <f ca="1">IFERROR(VLOOKUP($H1393,'Sewer F Rev'!$A:$E,16,FALSE),0)</f>
        <v>0</v>
      </c>
      <c r="W1393" s="42">
        <f ca="1">IFERROR(VLOOKUP($H1393,'Sewer F Rev'!$A:$E,17,FALSE),0)</f>
        <v>0</v>
      </c>
      <c r="X1393" s="34">
        <f>IFERROR(VLOOKUP($H1393,'Sewer F Exp'!$A:$B,15,FALSE),0)</f>
        <v>0</v>
      </c>
      <c r="Y1393" s="34">
        <f>IFERROR(VLOOKUP($H1393,'Sewer F Exp'!$A:$B,16,FALSE),0)</f>
        <v>0</v>
      </c>
      <c r="Z1393" s="42">
        <f>IFERROR(VLOOKUP($H1393,'Sewer F Exp'!$A:$B,17,FALSE),0)</f>
        <v>0</v>
      </c>
      <c r="AA1393" s="34">
        <f>IFERROR(VLOOKUP($H1393,'Refuse F Rev'!$A:$E,15,FALSE),0)</f>
        <v>0</v>
      </c>
      <c r="AB1393" s="34">
        <f>IFERROR(VLOOKUP($H1393,'Refuse F Rev'!$A:$E,16,FALSE),0)</f>
        <v>0</v>
      </c>
      <c r="AC1393" s="42">
        <f>IFERROR(VLOOKUP($H1393,'Refuse F Rev'!$A:$E,17,FALSE),0)</f>
        <v>0</v>
      </c>
      <c r="AD1393" s="34">
        <f>IFERROR(VLOOKUP($H1393,'Refuse F Exp'!$A:$E,15,FALSE),0)</f>
        <v>0</v>
      </c>
      <c r="AE1393" s="34">
        <f>IFERROR(VLOOKUP($H1393,'Refuse F Exp'!$A:$E,16,FALSE),0)</f>
        <v>0</v>
      </c>
      <c r="AF1393" s="42">
        <f>IFERROR(VLOOKUP($H1393,'Refuse F Exp'!$A:$E,17,FALSE),0)</f>
        <v>0</v>
      </c>
      <c r="AG1393" s="34">
        <f>IFERROR(VLOOKUP($H1393,#REF!,10,FALSE),0)</f>
        <v>0</v>
      </c>
      <c r="AH1393" s="34">
        <f>IFERROR(VLOOKUP($H1393,#REF!,11,FALSE),0)</f>
        <v>0</v>
      </c>
      <c r="AI1393" s="42">
        <f>IFERROR(VLOOKUP($H1393,#REF!,12,FALSE),0)</f>
        <v>0</v>
      </c>
      <c r="AJ1393" s="34">
        <f>IFERROR(VLOOKUP($H1393,#REF!,10,FALSE),0)</f>
        <v>0</v>
      </c>
      <c r="AK1393" s="34">
        <f>IFERROR(VLOOKUP($H1393,#REF!,11,FALSE),0)</f>
        <v>0</v>
      </c>
      <c r="AL1393" s="42">
        <f>IFERROR(VLOOKUP($H1393,#REF!,12,FALSE),0)</f>
        <v>0</v>
      </c>
      <c r="AM1393" s="34">
        <f>IFERROR(VLOOKUP($H1393,#REF!,10,FALSE),0)</f>
        <v>0</v>
      </c>
      <c r="AN1393" s="34">
        <f>IFERROR(VLOOKUP($H1393,#REF!,11,FALSE),0)</f>
        <v>0</v>
      </c>
      <c r="AO1393" s="42">
        <f>IFERROR(VLOOKUP($H1393,#REF!,12,FALSE),0)</f>
        <v>0</v>
      </c>
      <c r="AP1393" s="34">
        <f>IFERROR(VLOOKUP($H1393,#REF!,10,FALSE),0)</f>
        <v>0</v>
      </c>
      <c r="AQ1393" s="34">
        <f>IFERROR(VLOOKUP($H1393,#REF!,11,FALSE),0)</f>
        <v>0</v>
      </c>
      <c r="AR1393" s="42">
        <f>IFERROR(VLOOKUP($H1393,#REF!,12,FALSE),0)</f>
        <v>0</v>
      </c>
      <c r="AS1393" s="34">
        <f>IFERROR(VLOOKUP($H1393,#REF!,13,FALSE),0)</f>
        <v>0</v>
      </c>
      <c r="AT1393" s="34">
        <f>IFERROR(VLOOKUP($H1393,#REF!,14,FALSE),0)</f>
        <v>0</v>
      </c>
      <c r="AU1393" s="42">
        <f>IFERROR(VLOOKUP($H1393,#REF!,15,FALSE),0)</f>
        <v>0</v>
      </c>
      <c r="AV1393" s="34">
        <f>IFERROR(VLOOKUP($H1393,#REF!,15,FALSE),0)</f>
        <v>0</v>
      </c>
      <c r="AW1393" s="34">
        <f>IFERROR(VLOOKUP($H1393,#REF!,16,FALSE),0)</f>
        <v>0</v>
      </c>
      <c r="AX1393" s="42">
        <f>IFERROR(VLOOKUP($H1393,#REF!,17,FALSE),0)</f>
        <v>0</v>
      </c>
    </row>
    <row r="1394" spans="1:50" x14ac:dyDescent="0.3">
      <c r="A1394" s="33" t="str">
        <f t="shared" si="84"/>
        <v>0</v>
      </c>
      <c r="B1394" s="33">
        <f>+'R&amp;E EXPORT'!B1369</f>
        <v>0</v>
      </c>
      <c r="C1394" t="str">
        <f>IFERROR(VLOOKUP(A1394,'MCSJ Export'!A:C,3,FALSE),"")</f>
        <v/>
      </c>
      <c r="D1394" s="37">
        <f t="shared" ca="1" si="85"/>
        <v>0</v>
      </c>
      <c r="E1394" s="37">
        <f t="shared" ca="1" si="86"/>
        <v>0</v>
      </c>
      <c r="F1394" s="37">
        <f t="shared" ca="1" si="87"/>
        <v>0</v>
      </c>
      <c r="G1394" s="37"/>
      <c r="H1394" s="33">
        <f>+'R&amp;E EXPORT'!A1369</f>
        <v>0</v>
      </c>
      <c r="I1394" s="34">
        <f>IFERROR(VLOOKUP($H1394,'Gen F Rev'!$A:$M,15,FALSE),0)</f>
        <v>0</v>
      </c>
      <c r="J1394" s="34">
        <f>IFERROR(VLOOKUP($H1394,'Gen F Rev'!$A:$M,16,FALSE),0)</f>
        <v>0</v>
      </c>
      <c r="K1394" s="42">
        <f>IFERROR(VLOOKUP($H1394,'Gen F Rev'!$A:$M,17,FALSE),0)</f>
        <v>0</v>
      </c>
      <c r="L1394" s="34">
        <f>IFERROR(VLOOKUP($H1394,'Gen F Exp'!$A:$E,15,FALSE),0)</f>
        <v>0</v>
      </c>
      <c r="M1394" s="34">
        <f>IFERROR(VLOOKUP($H1394,'Gen F Exp'!$A:$E,16,FALSE),0)</f>
        <v>0</v>
      </c>
      <c r="N1394" s="42">
        <f>IFERROR(VLOOKUP($H1394,'Gen F Exp'!$A:$E,17,FALSE),0)</f>
        <v>0</v>
      </c>
      <c r="O1394" s="34">
        <f>IFERROR(VLOOKUP($H1394,'Water F Rev'!$A:$L,15,FALSE),0)</f>
        <v>0</v>
      </c>
      <c r="P1394" s="34">
        <f>IFERROR(VLOOKUP($H1394,'Water F Rev'!$A:$L,16,FALSE),0)</f>
        <v>0</v>
      </c>
      <c r="Q1394" s="42">
        <f>IFERROR(VLOOKUP($H1394,'Water F Rev'!$A:$L,17,FALSE),0)</f>
        <v>0</v>
      </c>
      <c r="R1394" s="34">
        <f>IFERROR(VLOOKUP($H1394,'Water F Exp'!$A:$K,15,FALSE),0)</f>
        <v>0</v>
      </c>
      <c r="S1394" s="34">
        <f>IFERROR(VLOOKUP($H1394,'Water F Exp'!$A:$K,16,FALSE),0)</f>
        <v>0</v>
      </c>
      <c r="T1394" s="42">
        <f>IFERROR(VLOOKUP($H1394,'Water F Exp'!$A:$K,17,FALSE),0)</f>
        <v>0</v>
      </c>
      <c r="U1394" s="34">
        <f ca="1">IFERROR(VLOOKUP($H1394,'Sewer F Rev'!$A:$E,15,FALSE),0)</f>
        <v>0</v>
      </c>
      <c r="V1394" s="34">
        <f ca="1">IFERROR(VLOOKUP($H1394,'Sewer F Rev'!$A:$E,16,FALSE),0)</f>
        <v>0</v>
      </c>
      <c r="W1394" s="42">
        <f ca="1">IFERROR(VLOOKUP($H1394,'Sewer F Rev'!$A:$E,17,FALSE),0)</f>
        <v>0</v>
      </c>
      <c r="X1394" s="34">
        <f>IFERROR(VLOOKUP($H1394,'Sewer F Exp'!$A:$B,15,FALSE),0)</f>
        <v>0</v>
      </c>
      <c r="Y1394" s="34">
        <f>IFERROR(VLOOKUP($H1394,'Sewer F Exp'!$A:$B,16,FALSE),0)</f>
        <v>0</v>
      </c>
      <c r="Z1394" s="42">
        <f>IFERROR(VLOOKUP($H1394,'Sewer F Exp'!$A:$B,17,FALSE),0)</f>
        <v>0</v>
      </c>
      <c r="AA1394" s="34">
        <f>IFERROR(VLOOKUP($H1394,'Refuse F Rev'!$A:$E,15,FALSE),0)</f>
        <v>0</v>
      </c>
      <c r="AB1394" s="34">
        <f>IFERROR(VLOOKUP($H1394,'Refuse F Rev'!$A:$E,16,FALSE),0)</f>
        <v>0</v>
      </c>
      <c r="AC1394" s="42">
        <f>IFERROR(VLOOKUP($H1394,'Refuse F Rev'!$A:$E,17,FALSE),0)</f>
        <v>0</v>
      </c>
      <c r="AD1394" s="34">
        <f>IFERROR(VLOOKUP($H1394,'Refuse F Exp'!$A:$E,15,FALSE),0)</f>
        <v>0</v>
      </c>
      <c r="AE1394" s="34">
        <f>IFERROR(VLOOKUP($H1394,'Refuse F Exp'!$A:$E,16,FALSE),0)</f>
        <v>0</v>
      </c>
      <c r="AF1394" s="42">
        <f>IFERROR(VLOOKUP($H1394,'Refuse F Exp'!$A:$E,17,FALSE),0)</f>
        <v>0</v>
      </c>
      <c r="AG1394" s="34">
        <f>IFERROR(VLOOKUP($H1394,#REF!,10,FALSE),0)</f>
        <v>0</v>
      </c>
      <c r="AH1394" s="34">
        <f>IFERROR(VLOOKUP($H1394,#REF!,11,FALSE),0)</f>
        <v>0</v>
      </c>
      <c r="AI1394" s="42">
        <f>IFERROR(VLOOKUP($H1394,#REF!,12,FALSE),0)</f>
        <v>0</v>
      </c>
      <c r="AJ1394" s="34">
        <f>IFERROR(VLOOKUP($H1394,#REF!,10,FALSE),0)</f>
        <v>0</v>
      </c>
      <c r="AK1394" s="34">
        <f>IFERROR(VLOOKUP($H1394,#REF!,11,FALSE),0)</f>
        <v>0</v>
      </c>
      <c r="AL1394" s="42">
        <f>IFERROR(VLOOKUP($H1394,#REF!,12,FALSE),0)</f>
        <v>0</v>
      </c>
      <c r="AM1394" s="34">
        <f>IFERROR(VLOOKUP($H1394,#REF!,10,FALSE),0)</f>
        <v>0</v>
      </c>
      <c r="AN1394" s="34">
        <f>IFERROR(VLOOKUP($H1394,#REF!,11,FALSE),0)</f>
        <v>0</v>
      </c>
      <c r="AO1394" s="42">
        <f>IFERROR(VLOOKUP($H1394,#REF!,12,FALSE),0)</f>
        <v>0</v>
      </c>
      <c r="AP1394" s="34">
        <f>IFERROR(VLOOKUP($H1394,#REF!,10,FALSE),0)</f>
        <v>0</v>
      </c>
      <c r="AQ1394" s="34">
        <f>IFERROR(VLOOKUP($H1394,#REF!,11,FALSE),0)</f>
        <v>0</v>
      </c>
      <c r="AR1394" s="42">
        <f>IFERROR(VLOOKUP($H1394,#REF!,12,FALSE),0)</f>
        <v>0</v>
      </c>
      <c r="AS1394" s="34">
        <f>IFERROR(VLOOKUP($H1394,#REF!,13,FALSE),0)</f>
        <v>0</v>
      </c>
      <c r="AT1394" s="34">
        <f>IFERROR(VLOOKUP($H1394,#REF!,14,FALSE),0)</f>
        <v>0</v>
      </c>
      <c r="AU1394" s="42">
        <f>IFERROR(VLOOKUP($H1394,#REF!,15,FALSE),0)</f>
        <v>0</v>
      </c>
      <c r="AV1394" s="34">
        <f>IFERROR(VLOOKUP($H1394,#REF!,15,FALSE),0)</f>
        <v>0</v>
      </c>
      <c r="AW1394" s="34">
        <f>IFERROR(VLOOKUP($H1394,#REF!,16,FALSE),0)</f>
        <v>0</v>
      </c>
      <c r="AX1394" s="42">
        <f>IFERROR(VLOOKUP($H1394,#REF!,17,FALSE),0)</f>
        <v>0</v>
      </c>
    </row>
    <row r="1395" spans="1:50" x14ac:dyDescent="0.3">
      <c r="A1395" s="33" t="str">
        <f t="shared" si="84"/>
        <v>0</v>
      </c>
      <c r="B1395" s="33">
        <f>+'R&amp;E EXPORT'!B1370</f>
        <v>0</v>
      </c>
      <c r="C1395" t="str">
        <f>IFERROR(VLOOKUP(A1395,'MCSJ Export'!A:C,3,FALSE),"")</f>
        <v/>
      </c>
      <c r="D1395" s="37">
        <f t="shared" ca="1" si="85"/>
        <v>0</v>
      </c>
      <c r="E1395" s="37">
        <f t="shared" ca="1" si="86"/>
        <v>0</v>
      </c>
      <c r="F1395" s="37">
        <f t="shared" ca="1" si="87"/>
        <v>0</v>
      </c>
      <c r="G1395" s="37"/>
      <c r="H1395" s="33">
        <f>+'R&amp;E EXPORT'!A1370</f>
        <v>0</v>
      </c>
      <c r="I1395" s="34">
        <f>IFERROR(VLOOKUP($H1395,'Gen F Rev'!$A:$M,15,FALSE),0)</f>
        <v>0</v>
      </c>
      <c r="J1395" s="34">
        <f>IFERROR(VLOOKUP($H1395,'Gen F Rev'!$A:$M,16,FALSE),0)</f>
        <v>0</v>
      </c>
      <c r="K1395" s="42">
        <f>IFERROR(VLOOKUP($H1395,'Gen F Rev'!$A:$M,17,FALSE),0)</f>
        <v>0</v>
      </c>
      <c r="L1395" s="34">
        <f>IFERROR(VLOOKUP($H1395,'Gen F Exp'!$A:$E,15,FALSE),0)</f>
        <v>0</v>
      </c>
      <c r="M1395" s="34">
        <f>IFERROR(VLOOKUP($H1395,'Gen F Exp'!$A:$E,16,FALSE),0)</f>
        <v>0</v>
      </c>
      <c r="N1395" s="42">
        <f>IFERROR(VLOOKUP($H1395,'Gen F Exp'!$A:$E,17,FALSE),0)</f>
        <v>0</v>
      </c>
      <c r="O1395" s="34">
        <f>IFERROR(VLOOKUP($H1395,'Water F Rev'!$A:$L,15,FALSE),0)</f>
        <v>0</v>
      </c>
      <c r="P1395" s="34">
        <f>IFERROR(VLOOKUP($H1395,'Water F Rev'!$A:$L,16,FALSE),0)</f>
        <v>0</v>
      </c>
      <c r="Q1395" s="42">
        <f>IFERROR(VLOOKUP($H1395,'Water F Rev'!$A:$L,17,FALSE),0)</f>
        <v>0</v>
      </c>
      <c r="R1395" s="34">
        <f>IFERROR(VLOOKUP($H1395,'Water F Exp'!$A:$K,15,FALSE),0)</f>
        <v>0</v>
      </c>
      <c r="S1395" s="34">
        <f>IFERROR(VLOOKUP($H1395,'Water F Exp'!$A:$K,16,FALSE),0)</f>
        <v>0</v>
      </c>
      <c r="T1395" s="42">
        <f>IFERROR(VLOOKUP($H1395,'Water F Exp'!$A:$K,17,FALSE),0)</f>
        <v>0</v>
      </c>
      <c r="U1395" s="34">
        <f ca="1">IFERROR(VLOOKUP($H1395,'Sewer F Rev'!$A:$E,15,FALSE),0)</f>
        <v>0</v>
      </c>
      <c r="V1395" s="34">
        <f ca="1">IFERROR(VLOOKUP($H1395,'Sewer F Rev'!$A:$E,16,FALSE),0)</f>
        <v>0</v>
      </c>
      <c r="W1395" s="42">
        <f ca="1">IFERROR(VLOOKUP($H1395,'Sewer F Rev'!$A:$E,17,FALSE),0)</f>
        <v>0</v>
      </c>
      <c r="X1395" s="34">
        <f>IFERROR(VLOOKUP($H1395,'Sewer F Exp'!$A:$B,15,FALSE),0)</f>
        <v>0</v>
      </c>
      <c r="Y1395" s="34">
        <f>IFERROR(VLOOKUP($H1395,'Sewer F Exp'!$A:$B,16,FALSE),0)</f>
        <v>0</v>
      </c>
      <c r="Z1395" s="42">
        <f>IFERROR(VLOOKUP($H1395,'Sewer F Exp'!$A:$B,17,FALSE),0)</f>
        <v>0</v>
      </c>
      <c r="AA1395" s="34">
        <f>IFERROR(VLOOKUP($H1395,'Refuse F Rev'!$A:$E,15,FALSE),0)</f>
        <v>0</v>
      </c>
      <c r="AB1395" s="34">
        <f>IFERROR(VLOOKUP($H1395,'Refuse F Rev'!$A:$E,16,FALSE),0)</f>
        <v>0</v>
      </c>
      <c r="AC1395" s="42">
        <f>IFERROR(VLOOKUP($H1395,'Refuse F Rev'!$A:$E,17,FALSE),0)</f>
        <v>0</v>
      </c>
      <c r="AD1395" s="34">
        <f>IFERROR(VLOOKUP($H1395,'Refuse F Exp'!$A:$E,15,FALSE),0)</f>
        <v>0</v>
      </c>
      <c r="AE1395" s="34">
        <f>IFERROR(VLOOKUP($H1395,'Refuse F Exp'!$A:$E,16,FALSE),0)</f>
        <v>0</v>
      </c>
      <c r="AF1395" s="42">
        <f>IFERROR(VLOOKUP($H1395,'Refuse F Exp'!$A:$E,17,FALSE),0)</f>
        <v>0</v>
      </c>
      <c r="AG1395" s="34">
        <f>IFERROR(VLOOKUP($H1395,#REF!,10,FALSE),0)</f>
        <v>0</v>
      </c>
      <c r="AH1395" s="34">
        <f>IFERROR(VLOOKUP($H1395,#REF!,11,FALSE),0)</f>
        <v>0</v>
      </c>
      <c r="AI1395" s="42">
        <f>IFERROR(VLOOKUP($H1395,#REF!,12,FALSE),0)</f>
        <v>0</v>
      </c>
      <c r="AJ1395" s="34">
        <f>IFERROR(VLOOKUP($H1395,#REF!,10,FALSE),0)</f>
        <v>0</v>
      </c>
      <c r="AK1395" s="34">
        <f>IFERROR(VLOOKUP($H1395,#REF!,11,FALSE),0)</f>
        <v>0</v>
      </c>
      <c r="AL1395" s="42">
        <f>IFERROR(VLOOKUP($H1395,#REF!,12,FALSE),0)</f>
        <v>0</v>
      </c>
      <c r="AM1395" s="34">
        <f>IFERROR(VLOOKUP($H1395,#REF!,10,FALSE),0)</f>
        <v>0</v>
      </c>
      <c r="AN1395" s="34">
        <f>IFERROR(VLOOKUP($H1395,#REF!,11,FALSE),0)</f>
        <v>0</v>
      </c>
      <c r="AO1395" s="42">
        <f>IFERROR(VLOOKUP($H1395,#REF!,12,FALSE),0)</f>
        <v>0</v>
      </c>
      <c r="AP1395" s="34">
        <f>IFERROR(VLOOKUP($H1395,#REF!,10,FALSE),0)</f>
        <v>0</v>
      </c>
      <c r="AQ1395" s="34">
        <f>IFERROR(VLOOKUP($H1395,#REF!,11,FALSE),0)</f>
        <v>0</v>
      </c>
      <c r="AR1395" s="42">
        <f>IFERROR(VLOOKUP($H1395,#REF!,12,FALSE),0)</f>
        <v>0</v>
      </c>
      <c r="AS1395" s="34">
        <f>IFERROR(VLOOKUP($H1395,#REF!,13,FALSE),0)</f>
        <v>0</v>
      </c>
      <c r="AT1395" s="34">
        <f>IFERROR(VLOOKUP($H1395,#REF!,14,FALSE),0)</f>
        <v>0</v>
      </c>
      <c r="AU1395" s="42">
        <f>IFERROR(VLOOKUP($H1395,#REF!,15,FALSE),0)</f>
        <v>0</v>
      </c>
      <c r="AV1395" s="34">
        <f>IFERROR(VLOOKUP($H1395,#REF!,15,FALSE),0)</f>
        <v>0</v>
      </c>
      <c r="AW1395" s="34">
        <f>IFERROR(VLOOKUP($H1395,#REF!,16,FALSE),0)</f>
        <v>0</v>
      </c>
      <c r="AX1395" s="42">
        <f>IFERROR(VLOOKUP($H1395,#REF!,17,FALSE),0)</f>
        <v>0</v>
      </c>
    </row>
    <row r="1396" spans="1:50" x14ac:dyDescent="0.3">
      <c r="A1396" s="33" t="str">
        <f t="shared" si="84"/>
        <v>0</v>
      </c>
      <c r="B1396" s="33">
        <f>+'R&amp;E EXPORT'!B1371</f>
        <v>0</v>
      </c>
      <c r="C1396" t="str">
        <f>IFERROR(VLOOKUP(A1396,'MCSJ Export'!A:C,3,FALSE),"")</f>
        <v/>
      </c>
      <c r="D1396" s="37">
        <f t="shared" ca="1" si="85"/>
        <v>0</v>
      </c>
      <c r="E1396" s="37">
        <f t="shared" ca="1" si="86"/>
        <v>0</v>
      </c>
      <c r="F1396" s="37">
        <f t="shared" ca="1" si="87"/>
        <v>0</v>
      </c>
      <c r="G1396" s="37"/>
      <c r="H1396" s="33">
        <f>+'R&amp;E EXPORT'!A1371</f>
        <v>0</v>
      </c>
      <c r="I1396" s="34">
        <f>IFERROR(VLOOKUP($H1396,'Gen F Rev'!$A:$M,15,FALSE),0)</f>
        <v>0</v>
      </c>
      <c r="J1396" s="34">
        <f>IFERROR(VLOOKUP($H1396,'Gen F Rev'!$A:$M,16,FALSE),0)</f>
        <v>0</v>
      </c>
      <c r="K1396" s="42">
        <f>IFERROR(VLOOKUP($H1396,'Gen F Rev'!$A:$M,17,FALSE),0)</f>
        <v>0</v>
      </c>
      <c r="L1396" s="34">
        <f>IFERROR(VLOOKUP($H1396,'Gen F Exp'!$A:$E,15,FALSE),0)</f>
        <v>0</v>
      </c>
      <c r="M1396" s="34">
        <f>IFERROR(VLOOKUP($H1396,'Gen F Exp'!$A:$E,16,FALSE),0)</f>
        <v>0</v>
      </c>
      <c r="N1396" s="42">
        <f>IFERROR(VLOOKUP($H1396,'Gen F Exp'!$A:$E,17,FALSE),0)</f>
        <v>0</v>
      </c>
      <c r="O1396" s="34">
        <f>IFERROR(VLOOKUP($H1396,'Water F Rev'!$A:$L,15,FALSE),0)</f>
        <v>0</v>
      </c>
      <c r="P1396" s="34">
        <f>IFERROR(VLOOKUP($H1396,'Water F Rev'!$A:$L,16,FALSE),0)</f>
        <v>0</v>
      </c>
      <c r="Q1396" s="42">
        <f>IFERROR(VLOOKUP($H1396,'Water F Rev'!$A:$L,17,FALSE),0)</f>
        <v>0</v>
      </c>
      <c r="R1396" s="34">
        <f>IFERROR(VLOOKUP($H1396,'Water F Exp'!$A:$K,15,FALSE),0)</f>
        <v>0</v>
      </c>
      <c r="S1396" s="34">
        <f>IFERROR(VLOOKUP($H1396,'Water F Exp'!$A:$K,16,FALSE),0)</f>
        <v>0</v>
      </c>
      <c r="T1396" s="42">
        <f>IFERROR(VLOOKUP($H1396,'Water F Exp'!$A:$K,17,FALSE),0)</f>
        <v>0</v>
      </c>
      <c r="U1396" s="34">
        <f ca="1">IFERROR(VLOOKUP($H1396,'Sewer F Rev'!$A:$E,15,FALSE),0)</f>
        <v>0</v>
      </c>
      <c r="V1396" s="34">
        <f ca="1">IFERROR(VLOOKUP($H1396,'Sewer F Rev'!$A:$E,16,FALSE),0)</f>
        <v>0</v>
      </c>
      <c r="W1396" s="42">
        <f ca="1">IFERROR(VLOOKUP($H1396,'Sewer F Rev'!$A:$E,17,FALSE),0)</f>
        <v>0</v>
      </c>
      <c r="X1396" s="34">
        <f>IFERROR(VLOOKUP($H1396,'Sewer F Exp'!$A:$B,15,FALSE),0)</f>
        <v>0</v>
      </c>
      <c r="Y1396" s="34">
        <f>IFERROR(VLOOKUP($H1396,'Sewer F Exp'!$A:$B,16,FALSE),0)</f>
        <v>0</v>
      </c>
      <c r="Z1396" s="42">
        <f>IFERROR(VLOOKUP($H1396,'Sewer F Exp'!$A:$B,17,FALSE),0)</f>
        <v>0</v>
      </c>
      <c r="AA1396" s="34">
        <f>IFERROR(VLOOKUP($H1396,'Refuse F Rev'!$A:$E,15,FALSE),0)</f>
        <v>0</v>
      </c>
      <c r="AB1396" s="34">
        <f>IFERROR(VLOOKUP($H1396,'Refuse F Rev'!$A:$E,16,FALSE),0)</f>
        <v>0</v>
      </c>
      <c r="AC1396" s="42">
        <f>IFERROR(VLOOKUP($H1396,'Refuse F Rev'!$A:$E,17,FALSE),0)</f>
        <v>0</v>
      </c>
      <c r="AD1396" s="34">
        <f>IFERROR(VLOOKUP($H1396,'Refuse F Exp'!$A:$E,15,FALSE),0)</f>
        <v>0</v>
      </c>
      <c r="AE1396" s="34">
        <f>IFERROR(VLOOKUP($H1396,'Refuse F Exp'!$A:$E,16,FALSE),0)</f>
        <v>0</v>
      </c>
      <c r="AF1396" s="42">
        <f>IFERROR(VLOOKUP($H1396,'Refuse F Exp'!$A:$E,17,FALSE),0)</f>
        <v>0</v>
      </c>
      <c r="AG1396" s="34">
        <f>IFERROR(VLOOKUP($H1396,#REF!,10,FALSE),0)</f>
        <v>0</v>
      </c>
      <c r="AH1396" s="34">
        <f>IFERROR(VLOOKUP($H1396,#REF!,11,FALSE),0)</f>
        <v>0</v>
      </c>
      <c r="AI1396" s="42">
        <f>IFERROR(VLOOKUP($H1396,#REF!,12,FALSE),0)</f>
        <v>0</v>
      </c>
      <c r="AJ1396" s="34">
        <f>IFERROR(VLOOKUP($H1396,#REF!,10,FALSE),0)</f>
        <v>0</v>
      </c>
      <c r="AK1396" s="34">
        <f>IFERROR(VLOOKUP($H1396,#REF!,11,FALSE),0)</f>
        <v>0</v>
      </c>
      <c r="AL1396" s="42">
        <f>IFERROR(VLOOKUP($H1396,#REF!,12,FALSE),0)</f>
        <v>0</v>
      </c>
      <c r="AM1396" s="34">
        <f>IFERROR(VLOOKUP($H1396,#REF!,10,FALSE),0)</f>
        <v>0</v>
      </c>
      <c r="AN1396" s="34">
        <f>IFERROR(VLOOKUP($H1396,#REF!,11,FALSE),0)</f>
        <v>0</v>
      </c>
      <c r="AO1396" s="42">
        <f>IFERROR(VLOOKUP($H1396,#REF!,12,FALSE),0)</f>
        <v>0</v>
      </c>
      <c r="AP1396" s="34">
        <f>IFERROR(VLOOKUP($H1396,#REF!,10,FALSE),0)</f>
        <v>0</v>
      </c>
      <c r="AQ1396" s="34">
        <f>IFERROR(VLOOKUP($H1396,#REF!,11,FALSE),0)</f>
        <v>0</v>
      </c>
      <c r="AR1396" s="42">
        <f>IFERROR(VLOOKUP($H1396,#REF!,12,FALSE),0)</f>
        <v>0</v>
      </c>
      <c r="AS1396" s="34">
        <f>IFERROR(VLOOKUP($H1396,#REF!,13,FALSE),0)</f>
        <v>0</v>
      </c>
      <c r="AT1396" s="34">
        <f>IFERROR(VLOOKUP($H1396,#REF!,14,FALSE),0)</f>
        <v>0</v>
      </c>
      <c r="AU1396" s="42">
        <f>IFERROR(VLOOKUP($H1396,#REF!,15,FALSE),0)</f>
        <v>0</v>
      </c>
      <c r="AV1396" s="34">
        <f>IFERROR(VLOOKUP($H1396,#REF!,15,FALSE),0)</f>
        <v>0</v>
      </c>
      <c r="AW1396" s="34">
        <f>IFERROR(VLOOKUP($H1396,#REF!,16,FALSE),0)</f>
        <v>0</v>
      </c>
      <c r="AX1396" s="42">
        <f>IFERROR(VLOOKUP($H1396,#REF!,17,FALSE),0)</f>
        <v>0</v>
      </c>
    </row>
    <row r="1397" spans="1:50" x14ac:dyDescent="0.3">
      <c r="A1397" s="33" t="str">
        <f t="shared" si="84"/>
        <v>0</v>
      </c>
      <c r="B1397" s="33">
        <f>+'R&amp;E EXPORT'!B1372</f>
        <v>0</v>
      </c>
      <c r="C1397" t="str">
        <f>IFERROR(VLOOKUP(A1397,'MCSJ Export'!A:C,3,FALSE),"")</f>
        <v/>
      </c>
      <c r="D1397" s="37">
        <f t="shared" ca="1" si="85"/>
        <v>0</v>
      </c>
      <c r="E1397" s="37">
        <f t="shared" ca="1" si="86"/>
        <v>0</v>
      </c>
      <c r="F1397" s="37">
        <f t="shared" ca="1" si="87"/>
        <v>0</v>
      </c>
      <c r="G1397" s="37"/>
      <c r="H1397" s="33">
        <f>+'R&amp;E EXPORT'!A1372</f>
        <v>0</v>
      </c>
      <c r="I1397" s="34">
        <f>IFERROR(VLOOKUP($H1397,'Gen F Rev'!$A:$M,15,FALSE),0)</f>
        <v>0</v>
      </c>
      <c r="J1397" s="34">
        <f>IFERROR(VLOOKUP($H1397,'Gen F Rev'!$A:$M,16,FALSE),0)</f>
        <v>0</v>
      </c>
      <c r="K1397" s="42">
        <f>IFERROR(VLOOKUP($H1397,'Gen F Rev'!$A:$M,17,FALSE),0)</f>
        <v>0</v>
      </c>
      <c r="L1397" s="34">
        <f>IFERROR(VLOOKUP($H1397,'Gen F Exp'!$A:$E,15,FALSE),0)</f>
        <v>0</v>
      </c>
      <c r="M1397" s="34">
        <f>IFERROR(VLOOKUP($H1397,'Gen F Exp'!$A:$E,16,FALSE),0)</f>
        <v>0</v>
      </c>
      <c r="N1397" s="42">
        <f>IFERROR(VLOOKUP($H1397,'Gen F Exp'!$A:$E,17,FALSE),0)</f>
        <v>0</v>
      </c>
      <c r="O1397" s="34">
        <f>IFERROR(VLOOKUP($H1397,'Water F Rev'!$A:$L,15,FALSE),0)</f>
        <v>0</v>
      </c>
      <c r="P1397" s="34">
        <f>IFERROR(VLOOKUP($H1397,'Water F Rev'!$A:$L,16,FALSE),0)</f>
        <v>0</v>
      </c>
      <c r="Q1397" s="42">
        <f>IFERROR(VLOOKUP($H1397,'Water F Rev'!$A:$L,17,FALSE),0)</f>
        <v>0</v>
      </c>
      <c r="R1397" s="34">
        <f>IFERROR(VLOOKUP($H1397,'Water F Exp'!$A:$K,15,FALSE),0)</f>
        <v>0</v>
      </c>
      <c r="S1397" s="34">
        <f>IFERROR(VLOOKUP($H1397,'Water F Exp'!$A:$K,16,FALSE),0)</f>
        <v>0</v>
      </c>
      <c r="T1397" s="42">
        <f>IFERROR(VLOOKUP($H1397,'Water F Exp'!$A:$K,17,FALSE),0)</f>
        <v>0</v>
      </c>
      <c r="U1397" s="34">
        <f ca="1">IFERROR(VLOOKUP($H1397,'Sewer F Rev'!$A:$E,15,FALSE),0)</f>
        <v>0</v>
      </c>
      <c r="V1397" s="34">
        <f ca="1">IFERROR(VLOOKUP($H1397,'Sewer F Rev'!$A:$E,16,FALSE),0)</f>
        <v>0</v>
      </c>
      <c r="W1397" s="42">
        <f ca="1">IFERROR(VLOOKUP($H1397,'Sewer F Rev'!$A:$E,17,FALSE),0)</f>
        <v>0</v>
      </c>
      <c r="X1397" s="34">
        <f>IFERROR(VLOOKUP($H1397,'Sewer F Exp'!$A:$B,15,FALSE),0)</f>
        <v>0</v>
      </c>
      <c r="Y1397" s="34">
        <f>IFERROR(VLOOKUP($H1397,'Sewer F Exp'!$A:$B,16,FALSE),0)</f>
        <v>0</v>
      </c>
      <c r="Z1397" s="42">
        <f>IFERROR(VLOOKUP($H1397,'Sewer F Exp'!$A:$B,17,FALSE),0)</f>
        <v>0</v>
      </c>
      <c r="AA1397" s="34">
        <f>IFERROR(VLOOKUP($H1397,'Refuse F Rev'!$A:$E,15,FALSE),0)</f>
        <v>0</v>
      </c>
      <c r="AB1397" s="34">
        <f>IFERROR(VLOOKUP($H1397,'Refuse F Rev'!$A:$E,16,FALSE),0)</f>
        <v>0</v>
      </c>
      <c r="AC1397" s="42">
        <f>IFERROR(VLOOKUP($H1397,'Refuse F Rev'!$A:$E,17,FALSE),0)</f>
        <v>0</v>
      </c>
      <c r="AD1397" s="34">
        <f>IFERROR(VLOOKUP($H1397,'Refuse F Exp'!$A:$E,15,FALSE),0)</f>
        <v>0</v>
      </c>
      <c r="AE1397" s="34">
        <f>IFERROR(VLOOKUP($H1397,'Refuse F Exp'!$A:$E,16,FALSE),0)</f>
        <v>0</v>
      </c>
      <c r="AF1397" s="42">
        <f>IFERROR(VLOOKUP($H1397,'Refuse F Exp'!$A:$E,17,FALSE),0)</f>
        <v>0</v>
      </c>
      <c r="AG1397" s="34">
        <f>IFERROR(VLOOKUP($H1397,#REF!,10,FALSE),0)</f>
        <v>0</v>
      </c>
      <c r="AH1397" s="34">
        <f>IFERROR(VLOOKUP($H1397,#REF!,11,FALSE),0)</f>
        <v>0</v>
      </c>
      <c r="AI1397" s="42">
        <f>IFERROR(VLOOKUP($H1397,#REF!,12,FALSE),0)</f>
        <v>0</v>
      </c>
      <c r="AJ1397" s="34">
        <f>IFERROR(VLOOKUP($H1397,#REF!,10,FALSE),0)</f>
        <v>0</v>
      </c>
      <c r="AK1397" s="34">
        <f>IFERROR(VLOOKUP($H1397,#REF!,11,FALSE),0)</f>
        <v>0</v>
      </c>
      <c r="AL1397" s="42">
        <f>IFERROR(VLOOKUP($H1397,#REF!,12,FALSE),0)</f>
        <v>0</v>
      </c>
      <c r="AM1397" s="34">
        <f>IFERROR(VLOOKUP($H1397,#REF!,10,FALSE),0)</f>
        <v>0</v>
      </c>
      <c r="AN1397" s="34">
        <f>IFERROR(VLOOKUP($H1397,#REF!,11,FALSE),0)</f>
        <v>0</v>
      </c>
      <c r="AO1397" s="42">
        <f>IFERROR(VLOOKUP($H1397,#REF!,12,FALSE),0)</f>
        <v>0</v>
      </c>
      <c r="AP1397" s="34">
        <f>IFERROR(VLOOKUP($H1397,#REF!,10,FALSE),0)</f>
        <v>0</v>
      </c>
      <c r="AQ1397" s="34">
        <f>IFERROR(VLOOKUP($H1397,#REF!,11,FALSE),0)</f>
        <v>0</v>
      </c>
      <c r="AR1397" s="42">
        <f>IFERROR(VLOOKUP($H1397,#REF!,12,FALSE),0)</f>
        <v>0</v>
      </c>
      <c r="AS1397" s="34">
        <f>IFERROR(VLOOKUP($H1397,#REF!,13,FALSE),0)</f>
        <v>0</v>
      </c>
      <c r="AT1397" s="34">
        <f>IFERROR(VLOOKUP($H1397,#REF!,14,FALSE),0)</f>
        <v>0</v>
      </c>
      <c r="AU1397" s="42">
        <f>IFERROR(VLOOKUP($H1397,#REF!,15,FALSE),0)</f>
        <v>0</v>
      </c>
      <c r="AV1397" s="34">
        <f>IFERROR(VLOOKUP($H1397,#REF!,15,FALSE),0)</f>
        <v>0</v>
      </c>
      <c r="AW1397" s="34">
        <f>IFERROR(VLOOKUP($H1397,#REF!,16,FALSE),0)</f>
        <v>0</v>
      </c>
      <c r="AX1397" s="42">
        <f>IFERROR(VLOOKUP($H1397,#REF!,17,FALSE),0)</f>
        <v>0</v>
      </c>
    </row>
    <row r="1398" spans="1:50" x14ac:dyDescent="0.3">
      <c r="A1398" s="33" t="str">
        <f t="shared" si="84"/>
        <v>0</v>
      </c>
      <c r="B1398" s="33">
        <f>+'R&amp;E EXPORT'!B1373</f>
        <v>0</v>
      </c>
      <c r="C1398" t="str">
        <f>IFERROR(VLOOKUP(A1398,'MCSJ Export'!A:C,3,FALSE),"")</f>
        <v/>
      </c>
      <c r="D1398" s="37">
        <f t="shared" ca="1" si="85"/>
        <v>0</v>
      </c>
      <c r="E1398" s="37">
        <f t="shared" ca="1" si="86"/>
        <v>0</v>
      </c>
      <c r="F1398" s="37">
        <f t="shared" ca="1" si="87"/>
        <v>0</v>
      </c>
      <c r="G1398" s="37"/>
      <c r="H1398" s="33">
        <f>+'R&amp;E EXPORT'!A1373</f>
        <v>0</v>
      </c>
      <c r="I1398" s="34">
        <f>IFERROR(VLOOKUP($H1398,'Gen F Rev'!$A:$M,15,FALSE),0)</f>
        <v>0</v>
      </c>
      <c r="J1398" s="34">
        <f>IFERROR(VLOOKUP($H1398,'Gen F Rev'!$A:$M,16,FALSE),0)</f>
        <v>0</v>
      </c>
      <c r="K1398" s="42">
        <f>IFERROR(VLOOKUP($H1398,'Gen F Rev'!$A:$M,17,FALSE),0)</f>
        <v>0</v>
      </c>
      <c r="L1398" s="34">
        <f>IFERROR(VLOOKUP($H1398,'Gen F Exp'!$A:$E,15,FALSE),0)</f>
        <v>0</v>
      </c>
      <c r="M1398" s="34">
        <f>IFERROR(VLOOKUP($H1398,'Gen F Exp'!$A:$E,16,FALSE),0)</f>
        <v>0</v>
      </c>
      <c r="N1398" s="42">
        <f>IFERROR(VLOOKUP($H1398,'Gen F Exp'!$A:$E,17,FALSE),0)</f>
        <v>0</v>
      </c>
      <c r="O1398" s="34">
        <f>IFERROR(VLOOKUP($H1398,'Water F Rev'!$A:$L,15,FALSE),0)</f>
        <v>0</v>
      </c>
      <c r="P1398" s="34">
        <f>IFERROR(VLOOKUP($H1398,'Water F Rev'!$A:$L,16,FALSE),0)</f>
        <v>0</v>
      </c>
      <c r="Q1398" s="42">
        <f>IFERROR(VLOOKUP($H1398,'Water F Rev'!$A:$L,17,FALSE),0)</f>
        <v>0</v>
      </c>
      <c r="R1398" s="34">
        <f>IFERROR(VLOOKUP($H1398,'Water F Exp'!$A:$K,15,FALSE),0)</f>
        <v>0</v>
      </c>
      <c r="S1398" s="34">
        <f>IFERROR(VLOOKUP($H1398,'Water F Exp'!$A:$K,16,FALSE),0)</f>
        <v>0</v>
      </c>
      <c r="T1398" s="42">
        <f>IFERROR(VLOOKUP($H1398,'Water F Exp'!$A:$K,17,FALSE),0)</f>
        <v>0</v>
      </c>
      <c r="U1398" s="34">
        <f ca="1">IFERROR(VLOOKUP($H1398,'Sewer F Rev'!$A:$E,15,FALSE),0)</f>
        <v>0</v>
      </c>
      <c r="V1398" s="34">
        <f ca="1">IFERROR(VLOOKUP($H1398,'Sewer F Rev'!$A:$E,16,FALSE),0)</f>
        <v>0</v>
      </c>
      <c r="W1398" s="42">
        <f ca="1">IFERROR(VLOOKUP($H1398,'Sewer F Rev'!$A:$E,17,FALSE),0)</f>
        <v>0</v>
      </c>
      <c r="X1398" s="34">
        <f>IFERROR(VLOOKUP($H1398,'Sewer F Exp'!$A:$B,15,FALSE),0)</f>
        <v>0</v>
      </c>
      <c r="Y1398" s="34">
        <f>IFERROR(VLOOKUP($H1398,'Sewer F Exp'!$A:$B,16,FALSE),0)</f>
        <v>0</v>
      </c>
      <c r="Z1398" s="42">
        <f>IFERROR(VLOOKUP($H1398,'Sewer F Exp'!$A:$B,17,FALSE),0)</f>
        <v>0</v>
      </c>
      <c r="AA1398" s="34">
        <f>IFERROR(VLOOKUP($H1398,'Refuse F Rev'!$A:$E,15,FALSE),0)</f>
        <v>0</v>
      </c>
      <c r="AB1398" s="34">
        <f>IFERROR(VLOOKUP($H1398,'Refuse F Rev'!$A:$E,16,FALSE),0)</f>
        <v>0</v>
      </c>
      <c r="AC1398" s="42">
        <f>IFERROR(VLOOKUP($H1398,'Refuse F Rev'!$A:$E,17,FALSE),0)</f>
        <v>0</v>
      </c>
      <c r="AD1398" s="34">
        <f>IFERROR(VLOOKUP($H1398,'Refuse F Exp'!$A:$E,15,FALSE),0)</f>
        <v>0</v>
      </c>
      <c r="AE1398" s="34">
        <f>IFERROR(VLOOKUP($H1398,'Refuse F Exp'!$A:$E,16,FALSE),0)</f>
        <v>0</v>
      </c>
      <c r="AF1398" s="42">
        <f>IFERROR(VLOOKUP($H1398,'Refuse F Exp'!$A:$E,17,FALSE),0)</f>
        <v>0</v>
      </c>
      <c r="AG1398" s="34">
        <f>IFERROR(VLOOKUP($H1398,#REF!,10,FALSE),0)</f>
        <v>0</v>
      </c>
      <c r="AH1398" s="34">
        <f>IFERROR(VLOOKUP($H1398,#REF!,11,FALSE),0)</f>
        <v>0</v>
      </c>
      <c r="AI1398" s="42">
        <f>IFERROR(VLOOKUP($H1398,#REF!,12,FALSE),0)</f>
        <v>0</v>
      </c>
      <c r="AJ1398" s="34">
        <f>IFERROR(VLOOKUP($H1398,#REF!,10,FALSE),0)</f>
        <v>0</v>
      </c>
      <c r="AK1398" s="34">
        <f>IFERROR(VLOOKUP($H1398,#REF!,11,FALSE),0)</f>
        <v>0</v>
      </c>
      <c r="AL1398" s="42">
        <f>IFERROR(VLOOKUP($H1398,#REF!,12,FALSE),0)</f>
        <v>0</v>
      </c>
      <c r="AM1398" s="34">
        <f>IFERROR(VLOOKUP($H1398,#REF!,10,FALSE),0)</f>
        <v>0</v>
      </c>
      <c r="AN1398" s="34">
        <f>IFERROR(VLOOKUP($H1398,#REF!,11,FALSE),0)</f>
        <v>0</v>
      </c>
      <c r="AO1398" s="42">
        <f>IFERROR(VLOOKUP($H1398,#REF!,12,FALSE),0)</f>
        <v>0</v>
      </c>
      <c r="AP1398" s="34">
        <f>IFERROR(VLOOKUP($H1398,#REF!,10,FALSE),0)</f>
        <v>0</v>
      </c>
      <c r="AQ1398" s="34">
        <f>IFERROR(VLOOKUP($H1398,#REF!,11,FALSE),0)</f>
        <v>0</v>
      </c>
      <c r="AR1398" s="42">
        <f>IFERROR(VLOOKUP($H1398,#REF!,12,FALSE),0)</f>
        <v>0</v>
      </c>
      <c r="AS1398" s="34">
        <f>IFERROR(VLOOKUP($H1398,#REF!,13,FALSE),0)</f>
        <v>0</v>
      </c>
      <c r="AT1398" s="34">
        <f>IFERROR(VLOOKUP($H1398,#REF!,14,FALSE),0)</f>
        <v>0</v>
      </c>
      <c r="AU1398" s="42">
        <f>IFERROR(VLOOKUP($H1398,#REF!,15,FALSE),0)</f>
        <v>0</v>
      </c>
      <c r="AV1398" s="34">
        <f>IFERROR(VLOOKUP($H1398,#REF!,15,FALSE),0)</f>
        <v>0</v>
      </c>
      <c r="AW1398" s="34">
        <f>IFERROR(VLOOKUP($H1398,#REF!,16,FALSE),0)</f>
        <v>0</v>
      </c>
      <c r="AX1398" s="42">
        <f>IFERROR(VLOOKUP($H1398,#REF!,17,FALSE),0)</f>
        <v>0</v>
      </c>
    </row>
    <row r="1399" spans="1:50" x14ac:dyDescent="0.3">
      <c r="A1399" s="33" t="str">
        <f t="shared" si="84"/>
        <v>0</v>
      </c>
      <c r="B1399" s="33">
        <f>+'R&amp;E EXPORT'!B1374</f>
        <v>0</v>
      </c>
      <c r="C1399" t="str">
        <f>IFERROR(VLOOKUP(A1399,'MCSJ Export'!A:C,3,FALSE),"")</f>
        <v/>
      </c>
      <c r="D1399" s="37">
        <f t="shared" ca="1" si="85"/>
        <v>0</v>
      </c>
      <c r="E1399" s="37">
        <f t="shared" ca="1" si="86"/>
        <v>0</v>
      </c>
      <c r="F1399" s="37">
        <f t="shared" ca="1" si="87"/>
        <v>0</v>
      </c>
      <c r="G1399" s="37"/>
      <c r="H1399" s="33">
        <f>+'R&amp;E EXPORT'!A1374</f>
        <v>0</v>
      </c>
      <c r="I1399" s="34">
        <f>IFERROR(VLOOKUP($H1399,'Gen F Rev'!$A:$M,15,FALSE),0)</f>
        <v>0</v>
      </c>
      <c r="J1399" s="34">
        <f>IFERROR(VLOOKUP($H1399,'Gen F Rev'!$A:$M,16,FALSE),0)</f>
        <v>0</v>
      </c>
      <c r="K1399" s="42">
        <f>IFERROR(VLOOKUP($H1399,'Gen F Rev'!$A:$M,17,FALSE),0)</f>
        <v>0</v>
      </c>
      <c r="L1399" s="34">
        <f>IFERROR(VLOOKUP($H1399,'Gen F Exp'!$A:$E,15,FALSE),0)</f>
        <v>0</v>
      </c>
      <c r="M1399" s="34">
        <f>IFERROR(VLOOKUP($H1399,'Gen F Exp'!$A:$E,16,FALSE),0)</f>
        <v>0</v>
      </c>
      <c r="N1399" s="42">
        <f>IFERROR(VLOOKUP($H1399,'Gen F Exp'!$A:$E,17,FALSE),0)</f>
        <v>0</v>
      </c>
      <c r="O1399" s="34">
        <f>IFERROR(VLOOKUP($H1399,'Water F Rev'!$A:$L,15,FALSE),0)</f>
        <v>0</v>
      </c>
      <c r="P1399" s="34">
        <f>IFERROR(VLOOKUP($H1399,'Water F Rev'!$A:$L,16,FALSE),0)</f>
        <v>0</v>
      </c>
      <c r="Q1399" s="42">
        <f>IFERROR(VLOOKUP($H1399,'Water F Rev'!$A:$L,17,FALSE),0)</f>
        <v>0</v>
      </c>
      <c r="R1399" s="34">
        <f>IFERROR(VLOOKUP($H1399,'Water F Exp'!$A:$K,15,FALSE),0)</f>
        <v>0</v>
      </c>
      <c r="S1399" s="34">
        <f>IFERROR(VLOOKUP($H1399,'Water F Exp'!$A:$K,16,FALSE),0)</f>
        <v>0</v>
      </c>
      <c r="T1399" s="42">
        <f>IFERROR(VLOOKUP($H1399,'Water F Exp'!$A:$K,17,FALSE),0)</f>
        <v>0</v>
      </c>
      <c r="U1399" s="34">
        <f ca="1">IFERROR(VLOOKUP($H1399,'Sewer F Rev'!$A:$E,15,FALSE),0)</f>
        <v>0</v>
      </c>
      <c r="V1399" s="34">
        <f ca="1">IFERROR(VLOOKUP($H1399,'Sewer F Rev'!$A:$E,16,FALSE),0)</f>
        <v>0</v>
      </c>
      <c r="W1399" s="42">
        <f ca="1">IFERROR(VLOOKUP($H1399,'Sewer F Rev'!$A:$E,17,FALSE),0)</f>
        <v>0</v>
      </c>
      <c r="X1399" s="34">
        <f>IFERROR(VLOOKUP($H1399,'Sewer F Exp'!$A:$B,15,FALSE),0)</f>
        <v>0</v>
      </c>
      <c r="Y1399" s="34">
        <f>IFERROR(VLOOKUP($H1399,'Sewer F Exp'!$A:$B,16,FALSE),0)</f>
        <v>0</v>
      </c>
      <c r="Z1399" s="42">
        <f>IFERROR(VLOOKUP($H1399,'Sewer F Exp'!$A:$B,17,FALSE),0)</f>
        <v>0</v>
      </c>
      <c r="AA1399" s="34">
        <f>IFERROR(VLOOKUP($H1399,'Refuse F Rev'!$A:$E,15,FALSE),0)</f>
        <v>0</v>
      </c>
      <c r="AB1399" s="34">
        <f>IFERROR(VLOOKUP($H1399,'Refuse F Rev'!$A:$E,16,FALSE),0)</f>
        <v>0</v>
      </c>
      <c r="AC1399" s="42">
        <f>IFERROR(VLOOKUP($H1399,'Refuse F Rev'!$A:$E,17,FALSE),0)</f>
        <v>0</v>
      </c>
      <c r="AD1399" s="34">
        <f>IFERROR(VLOOKUP($H1399,'Refuse F Exp'!$A:$E,15,FALSE),0)</f>
        <v>0</v>
      </c>
      <c r="AE1399" s="34">
        <f>IFERROR(VLOOKUP($H1399,'Refuse F Exp'!$A:$E,16,FALSE),0)</f>
        <v>0</v>
      </c>
      <c r="AF1399" s="42">
        <f>IFERROR(VLOOKUP($H1399,'Refuse F Exp'!$A:$E,17,FALSE),0)</f>
        <v>0</v>
      </c>
      <c r="AG1399" s="34">
        <f>IFERROR(VLOOKUP($H1399,#REF!,10,FALSE),0)</f>
        <v>0</v>
      </c>
      <c r="AH1399" s="34">
        <f>IFERROR(VLOOKUP($H1399,#REF!,11,FALSE),0)</f>
        <v>0</v>
      </c>
      <c r="AI1399" s="42">
        <f>IFERROR(VLOOKUP($H1399,#REF!,12,FALSE),0)</f>
        <v>0</v>
      </c>
      <c r="AJ1399" s="34">
        <f>IFERROR(VLOOKUP($H1399,#REF!,10,FALSE),0)</f>
        <v>0</v>
      </c>
      <c r="AK1399" s="34">
        <f>IFERROR(VLOOKUP($H1399,#REF!,11,FALSE),0)</f>
        <v>0</v>
      </c>
      <c r="AL1399" s="42">
        <f>IFERROR(VLOOKUP($H1399,#REF!,12,FALSE),0)</f>
        <v>0</v>
      </c>
      <c r="AM1399" s="34">
        <f>IFERROR(VLOOKUP($H1399,#REF!,10,FALSE),0)</f>
        <v>0</v>
      </c>
      <c r="AN1399" s="34">
        <f>IFERROR(VLOOKUP($H1399,#REF!,11,FALSE),0)</f>
        <v>0</v>
      </c>
      <c r="AO1399" s="42">
        <f>IFERROR(VLOOKUP($H1399,#REF!,12,FALSE),0)</f>
        <v>0</v>
      </c>
      <c r="AP1399" s="34">
        <f>IFERROR(VLOOKUP($H1399,#REF!,10,FALSE),0)</f>
        <v>0</v>
      </c>
      <c r="AQ1399" s="34">
        <f>IFERROR(VLOOKUP($H1399,#REF!,11,FALSE),0)</f>
        <v>0</v>
      </c>
      <c r="AR1399" s="42">
        <f>IFERROR(VLOOKUP($H1399,#REF!,12,FALSE),0)</f>
        <v>0</v>
      </c>
      <c r="AS1399" s="34">
        <f>IFERROR(VLOOKUP($H1399,#REF!,13,FALSE),0)</f>
        <v>0</v>
      </c>
      <c r="AT1399" s="34">
        <f>IFERROR(VLOOKUP($H1399,#REF!,14,FALSE),0)</f>
        <v>0</v>
      </c>
      <c r="AU1399" s="42">
        <f>IFERROR(VLOOKUP($H1399,#REF!,15,FALSE),0)</f>
        <v>0</v>
      </c>
      <c r="AV1399" s="34">
        <f>IFERROR(VLOOKUP($H1399,#REF!,15,FALSE),0)</f>
        <v>0</v>
      </c>
      <c r="AW1399" s="34">
        <f>IFERROR(VLOOKUP($H1399,#REF!,16,FALSE),0)</f>
        <v>0</v>
      </c>
      <c r="AX1399" s="42">
        <f>IFERROR(VLOOKUP($H1399,#REF!,17,FALSE),0)</f>
        <v>0</v>
      </c>
    </row>
    <row r="1400" spans="1:50" x14ac:dyDescent="0.3">
      <c r="A1400" s="33" t="str">
        <f t="shared" si="84"/>
        <v>0</v>
      </c>
      <c r="B1400" s="33">
        <f>+'R&amp;E EXPORT'!B1375</f>
        <v>0</v>
      </c>
      <c r="C1400" t="str">
        <f>IFERROR(VLOOKUP(A1400,'MCSJ Export'!A:C,3,FALSE),"")</f>
        <v/>
      </c>
      <c r="D1400" s="37">
        <f t="shared" ca="1" si="85"/>
        <v>0</v>
      </c>
      <c r="E1400" s="37">
        <f t="shared" ca="1" si="86"/>
        <v>0</v>
      </c>
      <c r="F1400" s="37">
        <f t="shared" ca="1" si="87"/>
        <v>0</v>
      </c>
      <c r="G1400" s="37"/>
      <c r="H1400" s="33">
        <f>+'R&amp;E EXPORT'!A1375</f>
        <v>0</v>
      </c>
      <c r="I1400" s="34">
        <f>IFERROR(VLOOKUP($H1400,'Gen F Rev'!$A:$M,15,FALSE),0)</f>
        <v>0</v>
      </c>
      <c r="J1400" s="34">
        <f>IFERROR(VLOOKUP($H1400,'Gen F Rev'!$A:$M,16,FALSE),0)</f>
        <v>0</v>
      </c>
      <c r="K1400" s="42">
        <f>IFERROR(VLOOKUP($H1400,'Gen F Rev'!$A:$M,17,FALSE),0)</f>
        <v>0</v>
      </c>
      <c r="L1400" s="34">
        <f>IFERROR(VLOOKUP($H1400,'Gen F Exp'!$A:$E,15,FALSE),0)</f>
        <v>0</v>
      </c>
      <c r="M1400" s="34">
        <f>IFERROR(VLOOKUP($H1400,'Gen F Exp'!$A:$E,16,FALSE),0)</f>
        <v>0</v>
      </c>
      <c r="N1400" s="42">
        <f>IFERROR(VLOOKUP($H1400,'Gen F Exp'!$A:$E,17,FALSE),0)</f>
        <v>0</v>
      </c>
      <c r="O1400" s="34">
        <f>IFERROR(VLOOKUP($H1400,'Water F Rev'!$A:$L,15,FALSE),0)</f>
        <v>0</v>
      </c>
      <c r="P1400" s="34">
        <f>IFERROR(VLOOKUP($H1400,'Water F Rev'!$A:$L,16,FALSE),0)</f>
        <v>0</v>
      </c>
      <c r="Q1400" s="42">
        <f>IFERROR(VLOOKUP($H1400,'Water F Rev'!$A:$L,17,FALSE),0)</f>
        <v>0</v>
      </c>
      <c r="R1400" s="34">
        <f>IFERROR(VLOOKUP($H1400,'Water F Exp'!$A:$K,15,FALSE),0)</f>
        <v>0</v>
      </c>
      <c r="S1400" s="34">
        <f>IFERROR(VLOOKUP($H1400,'Water F Exp'!$A:$K,16,FALSE),0)</f>
        <v>0</v>
      </c>
      <c r="T1400" s="42">
        <f>IFERROR(VLOOKUP($H1400,'Water F Exp'!$A:$K,17,FALSE),0)</f>
        <v>0</v>
      </c>
      <c r="U1400" s="34">
        <f ca="1">IFERROR(VLOOKUP($H1400,'Sewer F Rev'!$A:$E,15,FALSE),0)</f>
        <v>0</v>
      </c>
      <c r="V1400" s="34">
        <f ca="1">IFERROR(VLOOKUP($H1400,'Sewer F Rev'!$A:$E,16,FALSE),0)</f>
        <v>0</v>
      </c>
      <c r="W1400" s="42">
        <f ca="1">IFERROR(VLOOKUP($H1400,'Sewer F Rev'!$A:$E,17,FALSE),0)</f>
        <v>0</v>
      </c>
      <c r="X1400" s="34">
        <f>IFERROR(VLOOKUP($H1400,'Sewer F Exp'!$A:$B,15,FALSE),0)</f>
        <v>0</v>
      </c>
      <c r="Y1400" s="34">
        <f>IFERROR(VLOOKUP($H1400,'Sewer F Exp'!$A:$B,16,FALSE),0)</f>
        <v>0</v>
      </c>
      <c r="Z1400" s="42">
        <f>IFERROR(VLOOKUP($H1400,'Sewer F Exp'!$A:$B,17,FALSE),0)</f>
        <v>0</v>
      </c>
      <c r="AA1400" s="34">
        <f>IFERROR(VLOOKUP($H1400,'Refuse F Rev'!$A:$E,15,FALSE),0)</f>
        <v>0</v>
      </c>
      <c r="AB1400" s="34">
        <f>IFERROR(VLOOKUP($H1400,'Refuse F Rev'!$A:$E,16,FALSE),0)</f>
        <v>0</v>
      </c>
      <c r="AC1400" s="42">
        <f>IFERROR(VLOOKUP($H1400,'Refuse F Rev'!$A:$E,17,FALSE),0)</f>
        <v>0</v>
      </c>
      <c r="AD1400" s="34">
        <f>IFERROR(VLOOKUP($H1400,'Refuse F Exp'!$A:$E,15,FALSE),0)</f>
        <v>0</v>
      </c>
      <c r="AE1400" s="34">
        <f>IFERROR(VLOOKUP($H1400,'Refuse F Exp'!$A:$E,16,FALSE),0)</f>
        <v>0</v>
      </c>
      <c r="AF1400" s="42">
        <f>IFERROR(VLOOKUP($H1400,'Refuse F Exp'!$A:$E,17,FALSE),0)</f>
        <v>0</v>
      </c>
      <c r="AG1400" s="34">
        <f>IFERROR(VLOOKUP($H1400,#REF!,10,FALSE),0)</f>
        <v>0</v>
      </c>
      <c r="AH1400" s="34">
        <f>IFERROR(VLOOKUP($H1400,#REF!,11,FALSE),0)</f>
        <v>0</v>
      </c>
      <c r="AI1400" s="42">
        <f>IFERROR(VLOOKUP($H1400,#REF!,12,FALSE),0)</f>
        <v>0</v>
      </c>
      <c r="AJ1400" s="34">
        <f>IFERROR(VLOOKUP($H1400,#REF!,10,FALSE),0)</f>
        <v>0</v>
      </c>
      <c r="AK1400" s="34">
        <f>IFERROR(VLOOKUP($H1400,#REF!,11,FALSE),0)</f>
        <v>0</v>
      </c>
      <c r="AL1400" s="42">
        <f>IFERROR(VLOOKUP($H1400,#REF!,12,FALSE),0)</f>
        <v>0</v>
      </c>
      <c r="AM1400" s="34">
        <f>IFERROR(VLOOKUP($H1400,#REF!,10,FALSE),0)</f>
        <v>0</v>
      </c>
      <c r="AN1400" s="34">
        <f>IFERROR(VLOOKUP($H1400,#REF!,11,FALSE),0)</f>
        <v>0</v>
      </c>
      <c r="AO1400" s="42">
        <f>IFERROR(VLOOKUP($H1400,#REF!,12,FALSE),0)</f>
        <v>0</v>
      </c>
      <c r="AP1400" s="34">
        <f>IFERROR(VLOOKUP($H1400,#REF!,10,FALSE),0)</f>
        <v>0</v>
      </c>
      <c r="AQ1400" s="34">
        <f>IFERROR(VLOOKUP($H1400,#REF!,11,FALSE),0)</f>
        <v>0</v>
      </c>
      <c r="AR1400" s="42">
        <f>IFERROR(VLOOKUP($H1400,#REF!,12,FALSE),0)</f>
        <v>0</v>
      </c>
      <c r="AS1400" s="34">
        <f>IFERROR(VLOOKUP($H1400,#REF!,13,FALSE),0)</f>
        <v>0</v>
      </c>
      <c r="AT1400" s="34">
        <f>IFERROR(VLOOKUP($H1400,#REF!,14,FALSE),0)</f>
        <v>0</v>
      </c>
      <c r="AU1400" s="42">
        <f>IFERROR(VLOOKUP($H1400,#REF!,15,FALSE),0)</f>
        <v>0</v>
      </c>
      <c r="AV1400" s="34">
        <f>IFERROR(VLOOKUP($H1400,#REF!,15,FALSE),0)</f>
        <v>0</v>
      </c>
      <c r="AW1400" s="34">
        <f>IFERROR(VLOOKUP($H1400,#REF!,16,FALSE),0)</f>
        <v>0</v>
      </c>
      <c r="AX1400" s="42">
        <f>IFERROR(VLOOKUP($H1400,#REF!,17,FALSE),0)</f>
        <v>0</v>
      </c>
    </row>
    <row r="1401" spans="1:50" x14ac:dyDescent="0.3">
      <c r="A1401" s="33" t="str">
        <f t="shared" si="84"/>
        <v>0</v>
      </c>
      <c r="B1401" s="33">
        <f>+'R&amp;E EXPORT'!B1376</f>
        <v>0</v>
      </c>
      <c r="C1401" t="str">
        <f>IFERROR(VLOOKUP(A1401,'MCSJ Export'!A:C,3,FALSE),"")</f>
        <v/>
      </c>
      <c r="D1401" s="37">
        <f t="shared" ca="1" si="85"/>
        <v>0</v>
      </c>
      <c r="E1401" s="37">
        <f t="shared" ca="1" si="86"/>
        <v>0</v>
      </c>
      <c r="F1401" s="37">
        <f t="shared" ca="1" si="87"/>
        <v>0</v>
      </c>
      <c r="G1401" s="37"/>
      <c r="H1401" s="33">
        <f>+'R&amp;E EXPORT'!A1376</f>
        <v>0</v>
      </c>
      <c r="I1401" s="34">
        <f>IFERROR(VLOOKUP($H1401,'Gen F Rev'!$A:$M,15,FALSE),0)</f>
        <v>0</v>
      </c>
      <c r="J1401" s="34">
        <f>IFERROR(VLOOKUP($H1401,'Gen F Rev'!$A:$M,16,FALSE),0)</f>
        <v>0</v>
      </c>
      <c r="K1401" s="42">
        <f>IFERROR(VLOOKUP($H1401,'Gen F Rev'!$A:$M,17,FALSE),0)</f>
        <v>0</v>
      </c>
      <c r="L1401" s="34">
        <f>IFERROR(VLOOKUP($H1401,'Gen F Exp'!$A:$E,15,FALSE),0)</f>
        <v>0</v>
      </c>
      <c r="M1401" s="34">
        <f>IFERROR(VLOOKUP($H1401,'Gen F Exp'!$A:$E,16,FALSE),0)</f>
        <v>0</v>
      </c>
      <c r="N1401" s="42">
        <f>IFERROR(VLOOKUP($H1401,'Gen F Exp'!$A:$E,17,FALSE),0)</f>
        <v>0</v>
      </c>
      <c r="O1401" s="34">
        <f>IFERROR(VLOOKUP($H1401,'Water F Rev'!$A:$L,15,FALSE),0)</f>
        <v>0</v>
      </c>
      <c r="P1401" s="34">
        <f>IFERROR(VLOOKUP($H1401,'Water F Rev'!$A:$L,16,FALSE),0)</f>
        <v>0</v>
      </c>
      <c r="Q1401" s="42">
        <f>IFERROR(VLOOKUP($H1401,'Water F Rev'!$A:$L,17,FALSE),0)</f>
        <v>0</v>
      </c>
      <c r="R1401" s="34">
        <f>IFERROR(VLOOKUP($H1401,'Water F Exp'!$A:$K,15,FALSE),0)</f>
        <v>0</v>
      </c>
      <c r="S1401" s="34">
        <f>IFERROR(VLOOKUP($H1401,'Water F Exp'!$A:$K,16,FALSE),0)</f>
        <v>0</v>
      </c>
      <c r="T1401" s="42">
        <f>IFERROR(VLOOKUP($H1401,'Water F Exp'!$A:$K,17,FALSE),0)</f>
        <v>0</v>
      </c>
      <c r="U1401" s="34">
        <f ca="1">IFERROR(VLOOKUP($H1401,'Sewer F Rev'!$A:$E,15,FALSE),0)</f>
        <v>0</v>
      </c>
      <c r="V1401" s="34">
        <f ca="1">IFERROR(VLOOKUP($H1401,'Sewer F Rev'!$A:$E,16,FALSE),0)</f>
        <v>0</v>
      </c>
      <c r="W1401" s="42">
        <f ca="1">IFERROR(VLOOKUP($H1401,'Sewer F Rev'!$A:$E,17,FALSE),0)</f>
        <v>0</v>
      </c>
      <c r="X1401" s="34">
        <f>IFERROR(VLOOKUP($H1401,'Sewer F Exp'!$A:$B,15,FALSE),0)</f>
        <v>0</v>
      </c>
      <c r="Y1401" s="34">
        <f>IFERROR(VLOOKUP($H1401,'Sewer F Exp'!$A:$B,16,FALSE),0)</f>
        <v>0</v>
      </c>
      <c r="Z1401" s="42">
        <f>IFERROR(VLOOKUP($H1401,'Sewer F Exp'!$A:$B,17,FALSE),0)</f>
        <v>0</v>
      </c>
      <c r="AA1401" s="34">
        <f>IFERROR(VLOOKUP($H1401,'Refuse F Rev'!$A:$E,15,FALSE),0)</f>
        <v>0</v>
      </c>
      <c r="AB1401" s="34">
        <f>IFERROR(VLOOKUP($H1401,'Refuse F Rev'!$A:$E,16,FALSE),0)</f>
        <v>0</v>
      </c>
      <c r="AC1401" s="42">
        <f>IFERROR(VLOOKUP($H1401,'Refuse F Rev'!$A:$E,17,FALSE),0)</f>
        <v>0</v>
      </c>
      <c r="AD1401" s="34">
        <f>IFERROR(VLOOKUP($H1401,'Refuse F Exp'!$A:$E,15,FALSE),0)</f>
        <v>0</v>
      </c>
      <c r="AE1401" s="34">
        <f>IFERROR(VLOOKUP($H1401,'Refuse F Exp'!$A:$E,16,FALSE),0)</f>
        <v>0</v>
      </c>
      <c r="AF1401" s="42">
        <f>IFERROR(VLOOKUP($H1401,'Refuse F Exp'!$A:$E,17,FALSE),0)</f>
        <v>0</v>
      </c>
      <c r="AG1401" s="34">
        <f>IFERROR(VLOOKUP($H1401,#REF!,10,FALSE),0)</f>
        <v>0</v>
      </c>
      <c r="AH1401" s="34">
        <f>IFERROR(VLOOKUP($H1401,#REF!,11,FALSE),0)</f>
        <v>0</v>
      </c>
      <c r="AI1401" s="42">
        <f>IFERROR(VLOOKUP($H1401,#REF!,12,FALSE),0)</f>
        <v>0</v>
      </c>
      <c r="AJ1401" s="34">
        <f>IFERROR(VLOOKUP($H1401,#REF!,10,FALSE),0)</f>
        <v>0</v>
      </c>
      <c r="AK1401" s="34">
        <f>IFERROR(VLOOKUP($H1401,#REF!,11,FALSE),0)</f>
        <v>0</v>
      </c>
      <c r="AL1401" s="42">
        <f>IFERROR(VLOOKUP($H1401,#REF!,12,FALSE),0)</f>
        <v>0</v>
      </c>
      <c r="AM1401" s="34">
        <f>IFERROR(VLOOKUP($H1401,#REF!,10,FALSE),0)</f>
        <v>0</v>
      </c>
      <c r="AN1401" s="34">
        <f>IFERROR(VLOOKUP($H1401,#REF!,11,FALSE),0)</f>
        <v>0</v>
      </c>
      <c r="AO1401" s="42">
        <f>IFERROR(VLOOKUP($H1401,#REF!,12,FALSE),0)</f>
        <v>0</v>
      </c>
      <c r="AP1401" s="34">
        <f>IFERROR(VLOOKUP($H1401,#REF!,10,FALSE),0)</f>
        <v>0</v>
      </c>
      <c r="AQ1401" s="34">
        <f>IFERROR(VLOOKUP($H1401,#REF!,11,FALSE),0)</f>
        <v>0</v>
      </c>
      <c r="AR1401" s="42">
        <f>IFERROR(VLOOKUP($H1401,#REF!,12,FALSE),0)</f>
        <v>0</v>
      </c>
      <c r="AS1401" s="34">
        <f>IFERROR(VLOOKUP($H1401,#REF!,13,FALSE),0)</f>
        <v>0</v>
      </c>
      <c r="AT1401" s="34">
        <f>IFERROR(VLOOKUP($H1401,#REF!,14,FALSE),0)</f>
        <v>0</v>
      </c>
      <c r="AU1401" s="42">
        <f>IFERROR(VLOOKUP($H1401,#REF!,15,FALSE),0)</f>
        <v>0</v>
      </c>
      <c r="AV1401" s="34">
        <f>IFERROR(VLOOKUP($H1401,#REF!,15,FALSE),0)</f>
        <v>0</v>
      </c>
      <c r="AW1401" s="34">
        <f>IFERROR(VLOOKUP($H1401,#REF!,16,FALSE),0)</f>
        <v>0</v>
      </c>
      <c r="AX1401" s="42">
        <f>IFERROR(VLOOKUP($H1401,#REF!,17,FALSE),0)</f>
        <v>0</v>
      </c>
    </row>
    <row r="1402" spans="1:50" x14ac:dyDescent="0.3">
      <c r="A1402" s="33" t="str">
        <f t="shared" si="84"/>
        <v>0</v>
      </c>
      <c r="B1402" s="33">
        <f>+'R&amp;E EXPORT'!B1377</f>
        <v>0</v>
      </c>
      <c r="C1402" t="str">
        <f>IFERROR(VLOOKUP(A1402,'MCSJ Export'!A:C,3,FALSE),"")</f>
        <v/>
      </c>
      <c r="D1402" s="37">
        <f t="shared" ca="1" si="85"/>
        <v>0</v>
      </c>
      <c r="E1402" s="37">
        <f t="shared" ca="1" si="86"/>
        <v>0</v>
      </c>
      <c r="F1402" s="37">
        <f t="shared" ca="1" si="87"/>
        <v>0</v>
      </c>
      <c r="G1402" s="37"/>
      <c r="H1402" s="33">
        <f>+'R&amp;E EXPORT'!A1377</f>
        <v>0</v>
      </c>
      <c r="I1402" s="34">
        <f>IFERROR(VLOOKUP($H1402,'Gen F Rev'!$A:$M,15,FALSE),0)</f>
        <v>0</v>
      </c>
      <c r="J1402" s="34">
        <f>IFERROR(VLOOKUP($H1402,'Gen F Rev'!$A:$M,16,FALSE),0)</f>
        <v>0</v>
      </c>
      <c r="K1402" s="42">
        <f>IFERROR(VLOOKUP($H1402,'Gen F Rev'!$A:$M,17,FALSE),0)</f>
        <v>0</v>
      </c>
      <c r="L1402" s="34">
        <f>IFERROR(VLOOKUP($H1402,'Gen F Exp'!$A:$E,15,FALSE),0)</f>
        <v>0</v>
      </c>
      <c r="M1402" s="34">
        <f>IFERROR(VLOOKUP($H1402,'Gen F Exp'!$A:$E,16,FALSE),0)</f>
        <v>0</v>
      </c>
      <c r="N1402" s="42">
        <f>IFERROR(VLOOKUP($H1402,'Gen F Exp'!$A:$E,17,FALSE),0)</f>
        <v>0</v>
      </c>
      <c r="O1402" s="34">
        <f>IFERROR(VLOOKUP($H1402,'Water F Rev'!$A:$L,15,FALSE),0)</f>
        <v>0</v>
      </c>
      <c r="P1402" s="34">
        <f>IFERROR(VLOOKUP($H1402,'Water F Rev'!$A:$L,16,FALSE),0)</f>
        <v>0</v>
      </c>
      <c r="Q1402" s="42">
        <f>IFERROR(VLOOKUP($H1402,'Water F Rev'!$A:$L,17,FALSE),0)</f>
        <v>0</v>
      </c>
      <c r="R1402" s="34">
        <f>IFERROR(VLOOKUP($H1402,'Water F Exp'!$A:$K,15,FALSE),0)</f>
        <v>0</v>
      </c>
      <c r="S1402" s="34">
        <f>IFERROR(VLOOKUP($H1402,'Water F Exp'!$A:$K,16,FALSE),0)</f>
        <v>0</v>
      </c>
      <c r="T1402" s="42">
        <f>IFERROR(VLOOKUP($H1402,'Water F Exp'!$A:$K,17,FALSE),0)</f>
        <v>0</v>
      </c>
      <c r="U1402" s="34">
        <f ca="1">IFERROR(VLOOKUP($H1402,'Sewer F Rev'!$A:$E,15,FALSE),0)</f>
        <v>0</v>
      </c>
      <c r="V1402" s="34">
        <f ca="1">IFERROR(VLOOKUP($H1402,'Sewer F Rev'!$A:$E,16,FALSE),0)</f>
        <v>0</v>
      </c>
      <c r="W1402" s="42">
        <f ca="1">IFERROR(VLOOKUP($H1402,'Sewer F Rev'!$A:$E,17,FALSE),0)</f>
        <v>0</v>
      </c>
      <c r="X1402" s="34">
        <f>IFERROR(VLOOKUP($H1402,'Sewer F Exp'!$A:$B,15,FALSE),0)</f>
        <v>0</v>
      </c>
      <c r="Y1402" s="34">
        <f>IFERROR(VLOOKUP($H1402,'Sewer F Exp'!$A:$B,16,FALSE),0)</f>
        <v>0</v>
      </c>
      <c r="Z1402" s="42">
        <f>IFERROR(VLOOKUP($H1402,'Sewer F Exp'!$A:$B,17,FALSE),0)</f>
        <v>0</v>
      </c>
      <c r="AA1402" s="34">
        <f>IFERROR(VLOOKUP($H1402,'Refuse F Rev'!$A:$E,15,FALSE),0)</f>
        <v>0</v>
      </c>
      <c r="AB1402" s="34">
        <f>IFERROR(VLOOKUP($H1402,'Refuse F Rev'!$A:$E,16,FALSE),0)</f>
        <v>0</v>
      </c>
      <c r="AC1402" s="42">
        <f>IFERROR(VLOOKUP($H1402,'Refuse F Rev'!$A:$E,17,FALSE),0)</f>
        <v>0</v>
      </c>
      <c r="AD1402" s="34">
        <f>IFERROR(VLOOKUP($H1402,'Refuse F Exp'!$A:$E,15,FALSE),0)</f>
        <v>0</v>
      </c>
      <c r="AE1402" s="34">
        <f>IFERROR(VLOOKUP($H1402,'Refuse F Exp'!$A:$E,16,FALSE),0)</f>
        <v>0</v>
      </c>
      <c r="AF1402" s="42">
        <f>IFERROR(VLOOKUP($H1402,'Refuse F Exp'!$A:$E,17,FALSE),0)</f>
        <v>0</v>
      </c>
      <c r="AG1402" s="34">
        <f>IFERROR(VLOOKUP($H1402,#REF!,10,FALSE),0)</f>
        <v>0</v>
      </c>
      <c r="AH1402" s="34">
        <f>IFERROR(VLOOKUP($H1402,#REF!,11,FALSE),0)</f>
        <v>0</v>
      </c>
      <c r="AI1402" s="42">
        <f>IFERROR(VLOOKUP($H1402,#REF!,12,FALSE),0)</f>
        <v>0</v>
      </c>
      <c r="AJ1402" s="34">
        <f>IFERROR(VLOOKUP($H1402,#REF!,10,FALSE),0)</f>
        <v>0</v>
      </c>
      <c r="AK1402" s="34">
        <f>IFERROR(VLOOKUP($H1402,#REF!,11,FALSE),0)</f>
        <v>0</v>
      </c>
      <c r="AL1402" s="42">
        <f>IFERROR(VLOOKUP($H1402,#REF!,12,FALSE),0)</f>
        <v>0</v>
      </c>
      <c r="AM1402" s="34">
        <f>IFERROR(VLOOKUP($H1402,#REF!,10,FALSE),0)</f>
        <v>0</v>
      </c>
      <c r="AN1402" s="34">
        <f>IFERROR(VLOOKUP($H1402,#REF!,11,FALSE),0)</f>
        <v>0</v>
      </c>
      <c r="AO1402" s="42">
        <f>IFERROR(VLOOKUP($H1402,#REF!,12,FALSE),0)</f>
        <v>0</v>
      </c>
      <c r="AP1402" s="34">
        <f>IFERROR(VLOOKUP($H1402,#REF!,10,FALSE),0)</f>
        <v>0</v>
      </c>
      <c r="AQ1402" s="34">
        <f>IFERROR(VLOOKUP($H1402,#REF!,11,FALSE),0)</f>
        <v>0</v>
      </c>
      <c r="AR1402" s="42">
        <f>IFERROR(VLOOKUP($H1402,#REF!,12,FALSE),0)</f>
        <v>0</v>
      </c>
      <c r="AS1402" s="34">
        <f>IFERROR(VLOOKUP($H1402,#REF!,13,FALSE),0)</f>
        <v>0</v>
      </c>
      <c r="AT1402" s="34">
        <f>IFERROR(VLOOKUP($H1402,#REF!,14,FALSE),0)</f>
        <v>0</v>
      </c>
      <c r="AU1402" s="42">
        <f>IFERROR(VLOOKUP($H1402,#REF!,15,FALSE),0)</f>
        <v>0</v>
      </c>
      <c r="AV1402" s="34">
        <f>IFERROR(VLOOKUP($H1402,#REF!,15,FALSE),0)</f>
        <v>0</v>
      </c>
      <c r="AW1402" s="34">
        <f>IFERROR(VLOOKUP($H1402,#REF!,16,FALSE),0)</f>
        <v>0</v>
      </c>
      <c r="AX1402" s="42">
        <f>IFERROR(VLOOKUP($H1402,#REF!,17,FALSE),0)</f>
        <v>0</v>
      </c>
    </row>
    <row r="1403" spans="1:50" x14ac:dyDescent="0.3">
      <c r="A1403" s="33" t="str">
        <f t="shared" si="84"/>
        <v>0</v>
      </c>
      <c r="B1403" s="33">
        <f>+'R&amp;E EXPORT'!B1378</f>
        <v>0</v>
      </c>
      <c r="C1403" t="str">
        <f>IFERROR(VLOOKUP(A1403,'MCSJ Export'!A:C,3,FALSE),"")</f>
        <v/>
      </c>
      <c r="D1403" s="37">
        <f t="shared" ca="1" si="85"/>
        <v>0</v>
      </c>
      <c r="E1403" s="37">
        <f t="shared" ca="1" si="86"/>
        <v>0</v>
      </c>
      <c r="F1403" s="37">
        <f t="shared" ca="1" si="87"/>
        <v>0</v>
      </c>
      <c r="G1403" s="37"/>
      <c r="H1403" s="33">
        <f>+'R&amp;E EXPORT'!A1378</f>
        <v>0</v>
      </c>
      <c r="I1403" s="34">
        <f>IFERROR(VLOOKUP($H1403,'Gen F Rev'!$A:$M,15,FALSE),0)</f>
        <v>0</v>
      </c>
      <c r="J1403" s="34">
        <f>IFERROR(VLOOKUP($H1403,'Gen F Rev'!$A:$M,16,FALSE),0)</f>
        <v>0</v>
      </c>
      <c r="K1403" s="42">
        <f>IFERROR(VLOOKUP($H1403,'Gen F Rev'!$A:$M,17,FALSE),0)</f>
        <v>0</v>
      </c>
      <c r="L1403" s="34">
        <f>IFERROR(VLOOKUP($H1403,'Gen F Exp'!$A:$E,15,FALSE),0)</f>
        <v>0</v>
      </c>
      <c r="M1403" s="34">
        <f>IFERROR(VLOOKUP($H1403,'Gen F Exp'!$A:$E,16,FALSE),0)</f>
        <v>0</v>
      </c>
      <c r="N1403" s="42">
        <f>IFERROR(VLOOKUP($H1403,'Gen F Exp'!$A:$E,17,FALSE),0)</f>
        <v>0</v>
      </c>
      <c r="O1403" s="34">
        <f>IFERROR(VLOOKUP($H1403,'Water F Rev'!$A:$L,15,FALSE),0)</f>
        <v>0</v>
      </c>
      <c r="P1403" s="34">
        <f>IFERROR(VLOOKUP($H1403,'Water F Rev'!$A:$L,16,FALSE),0)</f>
        <v>0</v>
      </c>
      <c r="Q1403" s="42">
        <f>IFERROR(VLOOKUP($H1403,'Water F Rev'!$A:$L,17,FALSE),0)</f>
        <v>0</v>
      </c>
      <c r="R1403" s="34">
        <f>IFERROR(VLOOKUP($H1403,'Water F Exp'!$A:$K,15,FALSE),0)</f>
        <v>0</v>
      </c>
      <c r="S1403" s="34">
        <f>IFERROR(VLOOKUP($H1403,'Water F Exp'!$A:$K,16,FALSE),0)</f>
        <v>0</v>
      </c>
      <c r="T1403" s="42">
        <f>IFERROR(VLOOKUP($H1403,'Water F Exp'!$A:$K,17,FALSE),0)</f>
        <v>0</v>
      </c>
      <c r="U1403" s="34">
        <f ca="1">IFERROR(VLOOKUP($H1403,'Sewer F Rev'!$A:$E,15,FALSE),0)</f>
        <v>0</v>
      </c>
      <c r="V1403" s="34">
        <f ca="1">IFERROR(VLOOKUP($H1403,'Sewer F Rev'!$A:$E,16,FALSE),0)</f>
        <v>0</v>
      </c>
      <c r="W1403" s="42">
        <f ca="1">IFERROR(VLOOKUP($H1403,'Sewer F Rev'!$A:$E,17,FALSE),0)</f>
        <v>0</v>
      </c>
      <c r="X1403" s="34">
        <f>IFERROR(VLOOKUP($H1403,'Sewer F Exp'!$A:$B,15,FALSE),0)</f>
        <v>0</v>
      </c>
      <c r="Y1403" s="34">
        <f>IFERROR(VLOOKUP($H1403,'Sewer F Exp'!$A:$B,16,FALSE),0)</f>
        <v>0</v>
      </c>
      <c r="Z1403" s="42">
        <f>IFERROR(VLOOKUP($H1403,'Sewer F Exp'!$A:$B,17,FALSE),0)</f>
        <v>0</v>
      </c>
      <c r="AA1403" s="34">
        <f>IFERROR(VLOOKUP($H1403,'Refuse F Rev'!$A:$E,15,FALSE),0)</f>
        <v>0</v>
      </c>
      <c r="AB1403" s="34">
        <f>IFERROR(VLOOKUP($H1403,'Refuse F Rev'!$A:$E,16,FALSE),0)</f>
        <v>0</v>
      </c>
      <c r="AC1403" s="42">
        <f>IFERROR(VLOOKUP($H1403,'Refuse F Rev'!$A:$E,17,FALSE),0)</f>
        <v>0</v>
      </c>
      <c r="AD1403" s="34">
        <f>IFERROR(VLOOKUP($H1403,'Refuse F Exp'!$A:$E,15,FALSE),0)</f>
        <v>0</v>
      </c>
      <c r="AE1403" s="34">
        <f>IFERROR(VLOOKUP($H1403,'Refuse F Exp'!$A:$E,16,FALSE),0)</f>
        <v>0</v>
      </c>
      <c r="AF1403" s="42">
        <f>IFERROR(VLOOKUP($H1403,'Refuse F Exp'!$A:$E,17,FALSE),0)</f>
        <v>0</v>
      </c>
      <c r="AG1403" s="34">
        <f>IFERROR(VLOOKUP($H1403,#REF!,10,FALSE),0)</f>
        <v>0</v>
      </c>
      <c r="AH1403" s="34">
        <f>IFERROR(VLOOKUP($H1403,#REF!,11,FALSE),0)</f>
        <v>0</v>
      </c>
      <c r="AI1403" s="42">
        <f>IFERROR(VLOOKUP($H1403,#REF!,12,FALSE),0)</f>
        <v>0</v>
      </c>
      <c r="AJ1403" s="34">
        <f>IFERROR(VLOOKUP($H1403,#REF!,10,FALSE),0)</f>
        <v>0</v>
      </c>
      <c r="AK1403" s="34">
        <f>IFERROR(VLOOKUP($H1403,#REF!,11,FALSE),0)</f>
        <v>0</v>
      </c>
      <c r="AL1403" s="42">
        <f>IFERROR(VLOOKUP($H1403,#REF!,12,FALSE),0)</f>
        <v>0</v>
      </c>
      <c r="AM1403" s="34">
        <f>IFERROR(VLOOKUP($H1403,#REF!,10,FALSE),0)</f>
        <v>0</v>
      </c>
      <c r="AN1403" s="34">
        <f>IFERROR(VLOOKUP($H1403,#REF!,11,FALSE),0)</f>
        <v>0</v>
      </c>
      <c r="AO1403" s="42">
        <f>IFERROR(VLOOKUP($H1403,#REF!,12,FALSE),0)</f>
        <v>0</v>
      </c>
      <c r="AP1403" s="34">
        <f>IFERROR(VLOOKUP($H1403,#REF!,10,FALSE),0)</f>
        <v>0</v>
      </c>
      <c r="AQ1403" s="34">
        <f>IFERROR(VLOOKUP($H1403,#REF!,11,FALSE),0)</f>
        <v>0</v>
      </c>
      <c r="AR1403" s="42">
        <f>IFERROR(VLOOKUP($H1403,#REF!,12,FALSE),0)</f>
        <v>0</v>
      </c>
      <c r="AS1403" s="34">
        <f>IFERROR(VLOOKUP($H1403,#REF!,13,FALSE),0)</f>
        <v>0</v>
      </c>
      <c r="AT1403" s="34">
        <f>IFERROR(VLOOKUP($H1403,#REF!,14,FALSE),0)</f>
        <v>0</v>
      </c>
      <c r="AU1403" s="42">
        <f>IFERROR(VLOOKUP($H1403,#REF!,15,FALSE),0)</f>
        <v>0</v>
      </c>
      <c r="AV1403" s="34">
        <f>IFERROR(VLOOKUP($H1403,#REF!,15,FALSE),0)</f>
        <v>0</v>
      </c>
      <c r="AW1403" s="34">
        <f>IFERROR(VLOOKUP($H1403,#REF!,16,FALSE),0)</f>
        <v>0</v>
      </c>
      <c r="AX1403" s="42">
        <f>IFERROR(VLOOKUP($H1403,#REF!,17,FALSE),0)</f>
        <v>0</v>
      </c>
    </row>
    <row r="1404" spans="1:50" x14ac:dyDescent="0.3">
      <c r="A1404" s="33" t="str">
        <f t="shared" si="84"/>
        <v>0</v>
      </c>
      <c r="B1404" s="33">
        <f>+'R&amp;E EXPORT'!B1379</f>
        <v>0</v>
      </c>
      <c r="C1404" t="str">
        <f>IFERROR(VLOOKUP(A1404,'MCSJ Export'!A:C,3,FALSE),"")</f>
        <v/>
      </c>
      <c r="D1404" s="37">
        <f t="shared" ca="1" si="85"/>
        <v>0</v>
      </c>
      <c r="E1404" s="37">
        <f t="shared" ca="1" si="86"/>
        <v>0</v>
      </c>
      <c r="F1404" s="37">
        <f t="shared" ca="1" si="87"/>
        <v>0</v>
      </c>
      <c r="G1404" s="37"/>
      <c r="H1404" s="33">
        <f>+'R&amp;E EXPORT'!A1379</f>
        <v>0</v>
      </c>
      <c r="I1404" s="34">
        <f>IFERROR(VLOOKUP($H1404,'Gen F Rev'!$A:$M,15,FALSE),0)</f>
        <v>0</v>
      </c>
      <c r="J1404" s="34">
        <f>IFERROR(VLOOKUP($H1404,'Gen F Rev'!$A:$M,16,FALSE),0)</f>
        <v>0</v>
      </c>
      <c r="K1404" s="42">
        <f>IFERROR(VLOOKUP($H1404,'Gen F Rev'!$A:$M,17,FALSE),0)</f>
        <v>0</v>
      </c>
      <c r="L1404" s="34">
        <f>IFERROR(VLOOKUP($H1404,'Gen F Exp'!$A:$E,15,FALSE),0)</f>
        <v>0</v>
      </c>
      <c r="M1404" s="34">
        <f>IFERROR(VLOOKUP($H1404,'Gen F Exp'!$A:$E,16,FALSE),0)</f>
        <v>0</v>
      </c>
      <c r="N1404" s="42">
        <f>IFERROR(VLOOKUP($H1404,'Gen F Exp'!$A:$E,17,FALSE),0)</f>
        <v>0</v>
      </c>
      <c r="O1404" s="34">
        <f>IFERROR(VLOOKUP($H1404,'Water F Rev'!$A:$L,15,FALSE),0)</f>
        <v>0</v>
      </c>
      <c r="P1404" s="34">
        <f>IFERROR(VLOOKUP($H1404,'Water F Rev'!$A:$L,16,FALSE),0)</f>
        <v>0</v>
      </c>
      <c r="Q1404" s="42">
        <f>IFERROR(VLOOKUP($H1404,'Water F Rev'!$A:$L,17,FALSE),0)</f>
        <v>0</v>
      </c>
      <c r="R1404" s="34">
        <f>IFERROR(VLOOKUP($H1404,'Water F Exp'!$A:$K,15,FALSE),0)</f>
        <v>0</v>
      </c>
      <c r="S1404" s="34">
        <f>IFERROR(VLOOKUP($H1404,'Water F Exp'!$A:$K,16,FALSE),0)</f>
        <v>0</v>
      </c>
      <c r="T1404" s="42">
        <f>IFERROR(VLOOKUP($H1404,'Water F Exp'!$A:$K,17,FALSE),0)</f>
        <v>0</v>
      </c>
      <c r="U1404" s="34">
        <f ca="1">IFERROR(VLOOKUP($H1404,'Sewer F Rev'!$A:$E,15,FALSE),0)</f>
        <v>0</v>
      </c>
      <c r="V1404" s="34">
        <f ca="1">IFERROR(VLOOKUP($H1404,'Sewer F Rev'!$A:$E,16,FALSE),0)</f>
        <v>0</v>
      </c>
      <c r="W1404" s="42">
        <f ca="1">IFERROR(VLOOKUP($H1404,'Sewer F Rev'!$A:$E,17,FALSE),0)</f>
        <v>0</v>
      </c>
      <c r="X1404" s="34">
        <f>IFERROR(VLOOKUP($H1404,'Sewer F Exp'!$A:$B,15,FALSE),0)</f>
        <v>0</v>
      </c>
      <c r="Y1404" s="34">
        <f>IFERROR(VLOOKUP($H1404,'Sewer F Exp'!$A:$B,16,FALSE),0)</f>
        <v>0</v>
      </c>
      <c r="Z1404" s="42">
        <f>IFERROR(VLOOKUP($H1404,'Sewer F Exp'!$A:$B,17,FALSE),0)</f>
        <v>0</v>
      </c>
      <c r="AA1404" s="34">
        <f>IFERROR(VLOOKUP($H1404,'Refuse F Rev'!$A:$E,15,FALSE),0)</f>
        <v>0</v>
      </c>
      <c r="AB1404" s="34">
        <f>IFERROR(VLOOKUP($H1404,'Refuse F Rev'!$A:$E,16,FALSE),0)</f>
        <v>0</v>
      </c>
      <c r="AC1404" s="42">
        <f>IFERROR(VLOOKUP($H1404,'Refuse F Rev'!$A:$E,17,FALSE),0)</f>
        <v>0</v>
      </c>
      <c r="AD1404" s="34">
        <f>IFERROR(VLOOKUP($H1404,'Refuse F Exp'!$A:$E,15,FALSE),0)</f>
        <v>0</v>
      </c>
      <c r="AE1404" s="34">
        <f>IFERROR(VLOOKUP($H1404,'Refuse F Exp'!$A:$E,16,FALSE),0)</f>
        <v>0</v>
      </c>
      <c r="AF1404" s="42">
        <f>IFERROR(VLOOKUP($H1404,'Refuse F Exp'!$A:$E,17,FALSE),0)</f>
        <v>0</v>
      </c>
      <c r="AG1404" s="34">
        <f>IFERROR(VLOOKUP($H1404,#REF!,10,FALSE),0)</f>
        <v>0</v>
      </c>
      <c r="AH1404" s="34">
        <f>IFERROR(VLOOKUP($H1404,#REF!,11,FALSE),0)</f>
        <v>0</v>
      </c>
      <c r="AI1404" s="42">
        <f>IFERROR(VLOOKUP($H1404,#REF!,12,FALSE),0)</f>
        <v>0</v>
      </c>
      <c r="AJ1404" s="34">
        <f>IFERROR(VLOOKUP($H1404,#REF!,10,FALSE),0)</f>
        <v>0</v>
      </c>
      <c r="AK1404" s="34">
        <f>IFERROR(VLOOKUP($H1404,#REF!,11,FALSE),0)</f>
        <v>0</v>
      </c>
      <c r="AL1404" s="42">
        <f>IFERROR(VLOOKUP($H1404,#REF!,12,FALSE),0)</f>
        <v>0</v>
      </c>
      <c r="AM1404" s="34">
        <f>IFERROR(VLOOKUP($H1404,#REF!,10,FALSE),0)</f>
        <v>0</v>
      </c>
      <c r="AN1404" s="34">
        <f>IFERROR(VLOOKUP($H1404,#REF!,11,FALSE),0)</f>
        <v>0</v>
      </c>
      <c r="AO1404" s="42">
        <f>IFERROR(VLOOKUP($H1404,#REF!,12,FALSE),0)</f>
        <v>0</v>
      </c>
      <c r="AP1404" s="34">
        <f>IFERROR(VLOOKUP($H1404,#REF!,10,FALSE),0)</f>
        <v>0</v>
      </c>
      <c r="AQ1404" s="34">
        <f>IFERROR(VLOOKUP($H1404,#REF!,11,FALSE),0)</f>
        <v>0</v>
      </c>
      <c r="AR1404" s="42">
        <f>IFERROR(VLOOKUP($H1404,#REF!,12,FALSE),0)</f>
        <v>0</v>
      </c>
      <c r="AS1404" s="34">
        <f>IFERROR(VLOOKUP($H1404,#REF!,13,FALSE),0)</f>
        <v>0</v>
      </c>
      <c r="AT1404" s="34">
        <f>IFERROR(VLOOKUP($H1404,#REF!,14,FALSE),0)</f>
        <v>0</v>
      </c>
      <c r="AU1404" s="42">
        <f>IFERROR(VLOOKUP($H1404,#REF!,15,FALSE),0)</f>
        <v>0</v>
      </c>
      <c r="AV1404" s="34">
        <f>IFERROR(VLOOKUP($H1404,#REF!,15,FALSE),0)</f>
        <v>0</v>
      </c>
      <c r="AW1404" s="34">
        <f>IFERROR(VLOOKUP($H1404,#REF!,16,FALSE),0)</f>
        <v>0</v>
      </c>
      <c r="AX1404" s="42">
        <f>IFERROR(VLOOKUP($H1404,#REF!,17,FALSE),0)</f>
        <v>0</v>
      </c>
    </row>
    <row r="1405" spans="1:50" x14ac:dyDescent="0.3">
      <c r="A1405" s="33" t="str">
        <f t="shared" si="84"/>
        <v>0</v>
      </c>
      <c r="B1405" s="33">
        <f>+'R&amp;E EXPORT'!B1380</f>
        <v>0</v>
      </c>
      <c r="C1405" t="str">
        <f>IFERROR(VLOOKUP(A1405,'MCSJ Export'!A:C,3,FALSE),"")</f>
        <v/>
      </c>
      <c r="D1405" s="37">
        <f t="shared" ca="1" si="85"/>
        <v>0</v>
      </c>
      <c r="E1405" s="37">
        <f t="shared" ca="1" si="86"/>
        <v>0</v>
      </c>
      <c r="F1405" s="37">
        <f t="shared" ca="1" si="87"/>
        <v>0</v>
      </c>
      <c r="G1405" s="37"/>
      <c r="H1405" s="33">
        <f>+'R&amp;E EXPORT'!A1380</f>
        <v>0</v>
      </c>
      <c r="I1405" s="34">
        <f>IFERROR(VLOOKUP($H1405,'Gen F Rev'!$A:$M,15,FALSE),0)</f>
        <v>0</v>
      </c>
      <c r="J1405" s="34">
        <f>IFERROR(VLOOKUP($H1405,'Gen F Rev'!$A:$M,16,FALSE),0)</f>
        <v>0</v>
      </c>
      <c r="K1405" s="42">
        <f>IFERROR(VLOOKUP($H1405,'Gen F Rev'!$A:$M,17,FALSE),0)</f>
        <v>0</v>
      </c>
      <c r="L1405" s="34">
        <f>IFERROR(VLOOKUP($H1405,'Gen F Exp'!$A:$E,15,FALSE),0)</f>
        <v>0</v>
      </c>
      <c r="M1405" s="34">
        <f>IFERROR(VLOOKUP($H1405,'Gen F Exp'!$A:$E,16,FALSE),0)</f>
        <v>0</v>
      </c>
      <c r="N1405" s="42">
        <f>IFERROR(VLOOKUP($H1405,'Gen F Exp'!$A:$E,17,FALSE),0)</f>
        <v>0</v>
      </c>
      <c r="O1405" s="34">
        <f>IFERROR(VLOOKUP($H1405,'Water F Rev'!$A:$L,15,FALSE),0)</f>
        <v>0</v>
      </c>
      <c r="P1405" s="34">
        <f>IFERROR(VLOOKUP($H1405,'Water F Rev'!$A:$L,16,FALSE),0)</f>
        <v>0</v>
      </c>
      <c r="Q1405" s="42">
        <f>IFERROR(VLOOKUP($H1405,'Water F Rev'!$A:$L,17,FALSE),0)</f>
        <v>0</v>
      </c>
      <c r="R1405" s="34">
        <f>IFERROR(VLOOKUP($H1405,'Water F Exp'!$A:$K,15,FALSE),0)</f>
        <v>0</v>
      </c>
      <c r="S1405" s="34">
        <f>IFERROR(VLOOKUP($H1405,'Water F Exp'!$A:$K,16,FALSE),0)</f>
        <v>0</v>
      </c>
      <c r="T1405" s="42">
        <f>IFERROR(VLOOKUP($H1405,'Water F Exp'!$A:$K,17,FALSE),0)</f>
        <v>0</v>
      </c>
      <c r="U1405" s="34">
        <f ca="1">IFERROR(VLOOKUP($H1405,'Sewer F Rev'!$A:$E,15,FALSE),0)</f>
        <v>0</v>
      </c>
      <c r="V1405" s="34">
        <f ca="1">IFERROR(VLOOKUP($H1405,'Sewer F Rev'!$A:$E,16,FALSE),0)</f>
        <v>0</v>
      </c>
      <c r="W1405" s="42">
        <f ca="1">IFERROR(VLOOKUP($H1405,'Sewer F Rev'!$A:$E,17,FALSE),0)</f>
        <v>0</v>
      </c>
      <c r="X1405" s="34">
        <f>IFERROR(VLOOKUP($H1405,'Sewer F Exp'!$A:$B,15,FALSE),0)</f>
        <v>0</v>
      </c>
      <c r="Y1405" s="34">
        <f>IFERROR(VLOOKUP($H1405,'Sewer F Exp'!$A:$B,16,FALSE),0)</f>
        <v>0</v>
      </c>
      <c r="Z1405" s="42">
        <f>IFERROR(VLOOKUP($H1405,'Sewer F Exp'!$A:$B,17,FALSE),0)</f>
        <v>0</v>
      </c>
      <c r="AA1405" s="34">
        <f>IFERROR(VLOOKUP($H1405,'Refuse F Rev'!$A:$E,15,FALSE),0)</f>
        <v>0</v>
      </c>
      <c r="AB1405" s="34">
        <f>IFERROR(VLOOKUP($H1405,'Refuse F Rev'!$A:$E,16,FALSE),0)</f>
        <v>0</v>
      </c>
      <c r="AC1405" s="42">
        <f>IFERROR(VLOOKUP($H1405,'Refuse F Rev'!$A:$E,17,FALSE),0)</f>
        <v>0</v>
      </c>
      <c r="AD1405" s="34">
        <f>IFERROR(VLOOKUP($H1405,'Refuse F Exp'!$A:$E,15,FALSE),0)</f>
        <v>0</v>
      </c>
      <c r="AE1405" s="34">
        <f>IFERROR(VLOOKUP($H1405,'Refuse F Exp'!$A:$E,16,FALSE),0)</f>
        <v>0</v>
      </c>
      <c r="AF1405" s="42">
        <f>IFERROR(VLOOKUP($H1405,'Refuse F Exp'!$A:$E,17,FALSE),0)</f>
        <v>0</v>
      </c>
      <c r="AG1405" s="34">
        <f>IFERROR(VLOOKUP($H1405,#REF!,10,FALSE),0)</f>
        <v>0</v>
      </c>
      <c r="AH1405" s="34">
        <f>IFERROR(VLOOKUP($H1405,#REF!,11,FALSE),0)</f>
        <v>0</v>
      </c>
      <c r="AI1405" s="42">
        <f>IFERROR(VLOOKUP($H1405,#REF!,12,FALSE),0)</f>
        <v>0</v>
      </c>
      <c r="AJ1405" s="34">
        <f>IFERROR(VLOOKUP($H1405,#REF!,10,FALSE),0)</f>
        <v>0</v>
      </c>
      <c r="AK1405" s="34">
        <f>IFERROR(VLOOKUP($H1405,#REF!,11,FALSE),0)</f>
        <v>0</v>
      </c>
      <c r="AL1405" s="42">
        <f>IFERROR(VLOOKUP($H1405,#REF!,12,FALSE),0)</f>
        <v>0</v>
      </c>
      <c r="AM1405" s="34">
        <f>IFERROR(VLOOKUP($H1405,#REF!,10,FALSE),0)</f>
        <v>0</v>
      </c>
      <c r="AN1405" s="34">
        <f>IFERROR(VLOOKUP($H1405,#REF!,11,FALSE),0)</f>
        <v>0</v>
      </c>
      <c r="AO1405" s="42">
        <f>IFERROR(VLOOKUP($H1405,#REF!,12,FALSE),0)</f>
        <v>0</v>
      </c>
      <c r="AP1405" s="34">
        <f>IFERROR(VLOOKUP($H1405,#REF!,10,FALSE),0)</f>
        <v>0</v>
      </c>
      <c r="AQ1405" s="34">
        <f>IFERROR(VLOOKUP($H1405,#REF!,11,FALSE),0)</f>
        <v>0</v>
      </c>
      <c r="AR1405" s="42">
        <f>IFERROR(VLOOKUP($H1405,#REF!,12,FALSE),0)</f>
        <v>0</v>
      </c>
      <c r="AS1405" s="34">
        <f>IFERROR(VLOOKUP($H1405,#REF!,13,FALSE),0)</f>
        <v>0</v>
      </c>
      <c r="AT1405" s="34">
        <f>IFERROR(VLOOKUP($H1405,#REF!,14,FALSE),0)</f>
        <v>0</v>
      </c>
      <c r="AU1405" s="42">
        <f>IFERROR(VLOOKUP($H1405,#REF!,15,FALSE),0)</f>
        <v>0</v>
      </c>
      <c r="AV1405" s="34">
        <f>IFERROR(VLOOKUP($H1405,#REF!,15,FALSE),0)</f>
        <v>0</v>
      </c>
      <c r="AW1405" s="34">
        <f>IFERROR(VLOOKUP($H1405,#REF!,16,FALSE),0)</f>
        <v>0</v>
      </c>
      <c r="AX1405" s="42">
        <f>IFERROR(VLOOKUP($H1405,#REF!,17,FALSE),0)</f>
        <v>0</v>
      </c>
    </row>
    <row r="1406" spans="1:50" x14ac:dyDescent="0.3">
      <c r="A1406" s="33" t="str">
        <f t="shared" si="84"/>
        <v>0</v>
      </c>
      <c r="B1406" s="33">
        <f>+'R&amp;E EXPORT'!B1381</f>
        <v>0</v>
      </c>
      <c r="C1406" t="str">
        <f>IFERROR(VLOOKUP(A1406,'MCSJ Export'!A:C,3,FALSE),"")</f>
        <v/>
      </c>
      <c r="D1406" s="37">
        <f t="shared" ca="1" si="85"/>
        <v>0</v>
      </c>
      <c r="E1406" s="37">
        <f t="shared" ca="1" si="86"/>
        <v>0</v>
      </c>
      <c r="F1406" s="37">
        <f t="shared" ca="1" si="87"/>
        <v>0</v>
      </c>
      <c r="G1406" s="37"/>
      <c r="H1406" s="33">
        <f>+'R&amp;E EXPORT'!A1381</f>
        <v>0</v>
      </c>
      <c r="I1406" s="34">
        <f>IFERROR(VLOOKUP($H1406,'Gen F Rev'!$A:$M,15,FALSE),0)</f>
        <v>0</v>
      </c>
      <c r="J1406" s="34">
        <f>IFERROR(VLOOKUP($H1406,'Gen F Rev'!$A:$M,16,FALSE),0)</f>
        <v>0</v>
      </c>
      <c r="K1406" s="42">
        <f>IFERROR(VLOOKUP($H1406,'Gen F Rev'!$A:$M,17,FALSE),0)</f>
        <v>0</v>
      </c>
      <c r="L1406" s="34">
        <f>IFERROR(VLOOKUP($H1406,'Gen F Exp'!$A:$E,15,FALSE),0)</f>
        <v>0</v>
      </c>
      <c r="M1406" s="34">
        <f>IFERROR(VLOOKUP($H1406,'Gen F Exp'!$A:$E,16,FALSE),0)</f>
        <v>0</v>
      </c>
      <c r="N1406" s="42">
        <f>IFERROR(VLOOKUP($H1406,'Gen F Exp'!$A:$E,17,FALSE),0)</f>
        <v>0</v>
      </c>
      <c r="O1406" s="34">
        <f>IFERROR(VLOOKUP($H1406,'Water F Rev'!$A:$L,15,FALSE),0)</f>
        <v>0</v>
      </c>
      <c r="P1406" s="34">
        <f>IFERROR(VLOOKUP($H1406,'Water F Rev'!$A:$L,16,FALSE),0)</f>
        <v>0</v>
      </c>
      <c r="Q1406" s="42">
        <f>IFERROR(VLOOKUP($H1406,'Water F Rev'!$A:$L,17,FALSE),0)</f>
        <v>0</v>
      </c>
      <c r="R1406" s="34">
        <f>IFERROR(VLOOKUP($H1406,'Water F Exp'!$A:$K,15,FALSE),0)</f>
        <v>0</v>
      </c>
      <c r="S1406" s="34">
        <f>IFERROR(VLOOKUP($H1406,'Water F Exp'!$A:$K,16,FALSE),0)</f>
        <v>0</v>
      </c>
      <c r="T1406" s="42">
        <f>IFERROR(VLOOKUP($H1406,'Water F Exp'!$A:$K,17,FALSE),0)</f>
        <v>0</v>
      </c>
      <c r="U1406" s="34">
        <f ca="1">IFERROR(VLOOKUP($H1406,'Sewer F Rev'!$A:$E,15,FALSE),0)</f>
        <v>0</v>
      </c>
      <c r="V1406" s="34">
        <f ca="1">IFERROR(VLOOKUP($H1406,'Sewer F Rev'!$A:$E,16,FALSE),0)</f>
        <v>0</v>
      </c>
      <c r="W1406" s="42">
        <f ca="1">IFERROR(VLOOKUP($H1406,'Sewer F Rev'!$A:$E,17,FALSE),0)</f>
        <v>0</v>
      </c>
      <c r="X1406" s="34">
        <f>IFERROR(VLOOKUP($H1406,'Sewer F Exp'!$A:$B,15,FALSE),0)</f>
        <v>0</v>
      </c>
      <c r="Y1406" s="34">
        <f>IFERROR(VLOOKUP($H1406,'Sewer F Exp'!$A:$B,16,FALSE),0)</f>
        <v>0</v>
      </c>
      <c r="Z1406" s="42">
        <f>IFERROR(VLOOKUP($H1406,'Sewer F Exp'!$A:$B,17,FALSE),0)</f>
        <v>0</v>
      </c>
      <c r="AA1406" s="34">
        <f>IFERROR(VLOOKUP($H1406,'Refuse F Rev'!$A:$E,15,FALSE),0)</f>
        <v>0</v>
      </c>
      <c r="AB1406" s="34">
        <f>IFERROR(VLOOKUP($H1406,'Refuse F Rev'!$A:$E,16,FALSE),0)</f>
        <v>0</v>
      </c>
      <c r="AC1406" s="42">
        <f>IFERROR(VLOOKUP($H1406,'Refuse F Rev'!$A:$E,17,FALSE),0)</f>
        <v>0</v>
      </c>
      <c r="AD1406" s="34">
        <f>IFERROR(VLOOKUP($H1406,'Refuse F Exp'!$A:$E,15,FALSE),0)</f>
        <v>0</v>
      </c>
      <c r="AE1406" s="34">
        <f>IFERROR(VLOOKUP($H1406,'Refuse F Exp'!$A:$E,16,FALSE),0)</f>
        <v>0</v>
      </c>
      <c r="AF1406" s="42">
        <f>IFERROR(VLOOKUP($H1406,'Refuse F Exp'!$A:$E,17,FALSE),0)</f>
        <v>0</v>
      </c>
      <c r="AG1406" s="34">
        <f>IFERROR(VLOOKUP($H1406,#REF!,10,FALSE),0)</f>
        <v>0</v>
      </c>
      <c r="AH1406" s="34">
        <f>IFERROR(VLOOKUP($H1406,#REF!,11,FALSE),0)</f>
        <v>0</v>
      </c>
      <c r="AI1406" s="42">
        <f>IFERROR(VLOOKUP($H1406,#REF!,12,FALSE),0)</f>
        <v>0</v>
      </c>
      <c r="AJ1406" s="34">
        <f>IFERROR(VLOOKUP($H1406,#REF!,10,FALSE),0)</f>
        <v>0</v>
      </c>
      <c r="AK1406" s="34">
        <f>IFERROR(VLOOKUP($H1406,#REF!,11,FALSE),0)</f>
        <v>0</v>
      </c>
      <c r="AL1406" s="42">
        <f>IFERROR(VLOOKUP($H1406,#REF!,12,FALSE),0)</f>
        <v>0</v>
      </c>
      <c r="AM1406" s="34">
        <f>IFERROR(VLOOKUP($H1406,#REF!,10,FALSE),0)</f>
        <v>0</v>
      </c>
      <c r="AN1406" s="34">
        <f>IFERROR(VLOOKUP($H1406,#REF!,11,FALSE),0)</f>
        <v>0</v>
      </c>
      <c r="AO1406" s="42">
        <f>IFERROR(VLOOKUP($H1406,#REF!,12,FALSE),0)</f>
        <v>0</v>
      </c>
      <c r="AP1406" s="34">
        <f>IFERROR(VLOOKUP($H1406,#REF!,10,FALSE),0)</f>
        <v>0</v>
      </c>
      <c r="AQ1406" s="34">
        <f>IFERROR(VLOOKUP($H1406,#REF!,11,FALSE),0)</f>
        <v>0</v>
      </c>
      <c r="AR1406" s="42">
        <f>IFERROR(VLOOKUP($H1406,#REF!,12,FALSE),0)</f>
        <v>0</v>
      </c>
      <c r="AS1406" s="34">
        <f>IFERROR(VLOOKUP($H1406,#REF!,13,FALSE),0)</f>
        <v>0</v>
      </c>
      <c r="AT1406" s="34">
        <f>IFERROR(VLOOKUP($H1406,#REF!,14,FALSE),0)</f>
        <v>0</v>
      </c>
      <c r="AU1406" s="42">
        <f>IFERROR(VLOOKUP($H1406,#REF!,15,FALSE),0)</f>
        <v>0</v>
      </c>
      <c r="AV1406" s="34">
        <f>IFERROR(VLOOKUP($H1406,#REF!,15,FALSE),0)</f>
        <v>0</v>
      </c>
      <c r="AW1406" s="34">
        <f>IFERROR(VLOOKUP($H1406,#REF!,16,FALSE),0)</f>
        <v>0</v>
      </c>
      <c r="AX1406" s="42">
        <f>IFERROR(VLOOKUP($H1406,#REF!,17,FALSE),0)</f>
        <v>0</v>
      </c>
    </row>
    <row r="1407" spans="1:50" x14ac:dyDescent="0.3">
      <c r="A1407" s="33" t="str">
        <f t="shared" si="84"/>
        <v>0</v>
      </c>
      <c r="B1407" s="33">
        <f>+'R&amp;E EXPORT'!B1382</f>
        <v>0</v>
      </c>
      <c r="C1407" t="str">
        <f>IFERROR(VLOOKUP(A1407,'MCSJ Export'!A:C,3,FALSE),"")</f>
        <v/>
      </c>
      <c r="D1407" s="37">
        <f t="shared" ca="1" si="85"/>
        <v>0</v>
      </c>
      <c r="E1407" s="37">
        <f t="shared" ca="1" si="86"/>
        <v>0</v>
      </c>
      <c r="F1407" s="37">
        <f t="shared" ca="1" si="87"/>
        <v>0</v>
      </c>
      <c r="G1407" s="37"/>
      <c r="H1407" s="33">
        <f>+'R&amp;E EXPORT'!A1382</f>
        <v>0</v>
      </c>
      <c r="I1407" s="34">
        <f>IFERROR(VLOOKUP($H1407,'Gen F Rev'!$A:$M,15,FALSE),0)</f>
        <v>0</v>
      </c>
      <c r="J1407" s="34">
        <f>IFERROR(VLOOKUP($H1407,'Gen F Rev'!$A:$M,16,FALSE),0)</f>
        <v>0</v>
      </c>
      <c r="K1407" s="42">
        <f>IFERROR(VLOOKUP($H1407,'Gen F Rev'!$A:$M,17,FALSE),0)</f>
        <v>0</v>
      </c>
      <c r="L1407" s="34">
        <f>IFERROR(VLOOKUP($H1407,'Gen F Exp'!$A:$E,15,FALSE),0)</f>
        <v>0</v>
      </c>
      <c r="M1407" s="34">
        <f>IFERROR(VLOOKUP($H1407,'Gen F Exp'!$A:$E,16,FALSE),0)</f>
        <v>0</v>
      </c>
      <c r="N1407" s="42">
        <f>IFERROR(VLOOKUP($H1407,'Gen F Exp'!$A:$E,17,FALSE),0)</f>
        <v>0</v>
      </c>
      <c r="O1407" s="34">
        <f>IFERROR(VLOOKUP($H1407,'Water F Rev'!$A:$L,15,FALSE),0)</f>
        <v>0</v>
      </c>
      <c r="P1407" s="34">
        <f>IFERROR(VLOOKUP($H1407,'Water F Rev'!$A:$L,16,FALSE),0)</f>
        <v>0</v>
      </c>
      <c r="Q1407" s="42">
        <f>IFERROR(VLOOKUP($H1407,'Water F Rev'!$A:$L,17,FALSE),0)</f>
        <v>0</v>
      </c>
      <c r="R1407" s="34">
        <f>IFERROR(VLOOKUP($H1407,'Water F Exp'!$A:$K,15,FALSE),0)</f>
        <v>0</v>
      </c>
      <c r="S1407" s="34">
        <f>IFERROR(VLOOKUP($H1407,'Water F Exp'!$A:$K,16,FALSE),0)</f>
        <v>0</v>
      </c>
      <c r="T1407" s="42">
        <f>IFERROR(VLOOKUP($H1407,'Water F Exp'!$A:$K,17,FALSE),0)</f>
        <v>0</v>
      </c>
      <c r="U1407" s="34">
        <f ca="1">IFERROR(VLOOKUP($H1407,'Sewer F Rev'!$A:$E,15,FALSE),0)</f>
        <v>0</v>
      </c>
      <c r="V1407" s="34">
        <f ca="1">IFERROR(VLOOKUP($H1407,'Sewer F Rev'!$A:$E,16,FALSE),0)</f>
        <v>0</v>
      </c>
      <c r="W1407" s="42">
        <f ca="1">IFERROR(VLOOKUP($H1407,'Sewer F Rev'!$A:$E,17,FALSE),0)</f>
        <v>0</v>
      </c>
      <c r="X1407" s="34">
        <f>IFERROR(VLOOKUP($H1407,'Sewer F Exp'!$A:$B,15,FALSE),0)</f>
        <v>0</v>
      </c>
      <c r="Y1407" s="34">
        <f>IFERROR(VLOOKUP($H1407,'Sewer F Exp'!$A:$B,16,FALSE),0)</f>
        <v>0</v>
      </c>
      <c r="Z1407" s="42">
        <f>IFERROR(VLOOKUP($H1407,'Sewer F Exp'!$A:$B,17,FALSE),0)</f>
        <v>0</v>
      </c>
      <c r="AA1407" s="34">
        <f>IFERROR(VLOOKUP($H1407,'Refuse F Rev'!$A:$E,15,FALSE),0)</f>
        <v>0</v>
      </c>
      <c r="AB1407" s="34">
        <f>IFERROR(VLOOKUP($H1407,'Refuse F Rev'!$A:$E,16,FALSE),0)</f>
        <v>0</v>
      </c>
      <c r="AC1407" s="42">
        <f>IFERROR(VLOOKUP($H1407,'Refuse F Rev'!$A:$E,17,FALSE),0)</f>
        <v>0</v>
      </c>
      <c r="AD1407" s="34">
        <f>IFERROR(VLOOKUP($H1407,'Refuse F Exp'!$A:$E,15,FALSE),0)</f>
        <v>0</v>
      </c>
      <c r="AE1407" s="34">
        <f>IFERROR(VLOOKUP($H1407,'Refuse F Exp'!$A:$E,16,FALSE),0)</f>
        <v>0</v>
      </c>
      <c r="AF1407" s="42">
        <f>IFERROR(VLOOKUP($H1407,'Refuse F Exp'!$A:$E,17,FALSE),0)</f>
        <v>0</v>
      </c>
      <c r="AG1407" s="34">
        <f>IFERROR(VLOOKUP($H1407,#REF!,10,FALSE),0)</f>
        <v>0</v>
      </c>
      <c r="AH1407" s="34">
        <f>IFERROR(VLOOKUP($H1407,#REF!,11,FALSE),0)</f>
        <v>0</v>
      </c>
      <c r="AI1407" s="42">
        <f>IFERROR(VLOOKUP($H1407,#REF!,12,FALSE),0)</f>
        <v>0</v>
      </c>
      <c r="AJ1407" s="34">
        <f>IFERROR(VLOOKUP($H1407,#REF!,10,FALSE),0)</f>
        <v>0</v>
      </c>
      <c r="AK1407" s="34">
        <f>IFERROR(VLOOKUP($H1407,#REF!,11,FALSE),0)</f>
        <v>0</v>
      </c>
      <c r="AL1407" s="42">
        <f>IFERROR(VLOOKUP($H1407,#REF!,12,FALSE),0)</f>
        <v>0</v>
      </c>
      <c r="AM1407" s="34">
        <f>IFERROR(VLOOKUP($H1407,#REF!,10,FALSE),0)</f>
        <v>0</v>
      </c>
      <c r="AN1407" s="34">
        <f>IFERROR(VLOOKUP($H1407,#REF!,11,FALSE),0)</f>
        <v>0</v>
      </c>
      <c r="AO1407" s="42">
        <f>IFERROR(VLOOKUP($H1407,#REF!,12,FALSE),0)</f>
        <v>0</v>
      </c>
      <c r="AP1407" s="34">
        <f>IFERROR(VLOOKUP($H1407,#REF!,10,FALSE),0)</f>
        <v>0</v>
      </c>
      <c r="AQ1407" s="34">
        <f>IFERROR(VLOOKUP($H1407,#REF!,11,FALSE),0)</f>
        <v>0</v>
      </c>
      <c r="AR1407" s="42">
        <f>IFERROR(VLOOKUP($H1407,#REF!,12,FALSE),0)</f>
        <v>0</v>
      </c>
      <c r="AS1407" s="34">
        <f>IFERROR(VLOOKUP($H1407,#REF!,13,FALSE),0)</f>
        <v>0</v>
      </c>
      <c r="AT1407" s="34">
        <f>IFERROR(VLOOKUP($H1407,#REF!,14,FALSE),0)</f>
        <v>0</v>
      </c>
      <c r="AU1407" s="42">
        <f>IFERROR(VLOOKUP($H1407,#REF!,15,FALSE),0)</f>
        <v>0</v>
      </c>
      <c r="AV1407" s="34">
        <f>IFERROR(VLOOKUP($H1407,#REF!,15,FALSE),0)</f>
        <v>0</v>
      </c>
      <c r="AW1407" s="34">
        <f>IFERROR(VLOOKUP($H1407,#REF!,16,FALSE),0)</f>
        <v>0</v>
      </c>
      <c r="AX1407" s="42">
        <f>IFERROR(VLOOKUP($H1407,#REF!,17,FALSE),0)</f>
        <v>0</v>
      </c>
    </row>
    <row r="1408" spans="1:50" x14ac:dyDescent="0.3">
      <c r="A1408" s="33" t="str">
        <f t="shared" si="84"/>
        <v>0</v>
      </c>
      <c r="B1408" s="33">
        <f>+'R&amp;E EXPORT'!B1383</f>
        <v>0</v>
      </c>
      <c r="C1408" t="str">
        <f>IFERROR(VLOOKUP(A1408,'MCSJ Export'!A:C,3,FALSE),"")</f>
        <v/>
      </c>
      <c r="D1408" s="37">
        <f t="shared" ca="1" si="85"/>
        <v>0</v>
      </c>
      <c r="E1408" s="37">
        <f t="shared" ca="1" si="86"/>
        <v>0</v>
      </c>
      <c r="F1408" s="37">
        <f t="shared" ca="1" si="87"/>
        <v>0</v>
      </c>
      <c r="G1408" s="37"/>
      <c r="H1408" s="33">
        <f>+'R&amp;E EXPORT'!A1383</f>
        <v>0</v>
      </c>
      <c r="I1408" s="34">
        <f>IFERROR(VLOOKUP($H1408,'Gen F Rev'!$A:$M,15,FALSE),0)</f>
        <v>0</v>
      </c>
      <c r="J1408" s="34">
        <f>IFERROR(VLOOKUP($H1408,'Gen F Rev'!$A:$M,16,FALSE),0)</f>
        <v>0</v>
      </c>
      <c r="K1408" s="42">
        <f>IFERROR(VLOOKUP($H1408,'Gen F Rev'!$A:$M,17,FALSE),0)</f>
        <v>0</v>
      </c>
      <c r="L1408" s="34">
        <f>IFERROR(VLOOKUP($H1408,'Gen F Exp'!$A:$E,15,FALSE),0)</f>
        <v>0</v>
      </c>
      <c r="M1408" s="34">
        <f>IFERROR(VLOOKUP($H1408,'Gen F Exp'!$A:$E,16,FALSE),0)</f>
        <v>0</v>
      </c>
      <c r="N1408" s="42">
        <f>IFERROR(VLOOKUP($H1408,'Gen F Exp'!$A:$E,17,FALSE),0)</f>
        <v>0</v>
      </c>
      <c r="O1408" s="34">
        <f>IFERROR(VLOOKUP($H1408,'Water F Rev'!$A:$L,15,FALSE),0)</f>
        <v>0</v>
      </c>
      <c r="P1408" s="34">
        <f>IFERROR(VLOOKUP($H1408,'Water F Rev'!$A:$L,16,FALSE),0)</f>
        <v>0</v>
      </c>
      <c r="Q1408" s="42">
        <f>IFERROR(VLOOKUP($H1408,'Water F Rev'!$A:$L,17,FALSE),0)</f>
        <v>0</v>
      </c>
      <c r="R1408" s="34">
        <f>IFERROR(VLOOKUP($H1408,'Water F Exp'!$A:$K,15,FALSE),0)</f>
        <v>0</v>
      </c>
      <c r="S1408" s="34">
        <f>IFERROR(VLOOKUP($H1408,'Water F Exp'!$A:$K,16,FALSE),0)</f>
        <v>0</v>
      </c>
      <c r="T1408" s="42">
        <f>IFERROR(VLOOKUP($H1408,'Water F Exp'!$A:$K,17,FALSE),0)</f>
        <v>0</v>
      </c>
      <c r="U1408" s="34">
        <f ca="1">IFERROR(VLOOKUP($H1408,'Sewer F Rev'!$A:$E,15,FALSE),0)</f>
        <v>0</v>
      </c>
      <c r="V1408" s="34">
        <f ca="1">IFERROR(VLOOKUP($H1408,'Sewer F Rev'!$A:$E,16,FALSE),0)</f>
        <v>0</v>
      </c>
      <c r="W1408" s="42">
        <f ca="1">IFERROR(VLOOKUP($H1408,'Sewer F Rev'!$A:$E,17,FALSE),0)</f>
        <v>0</v>
      </c>
      <c r="X1408" s="34">
        <f>IFERROR(VLOOKUP($H1408,'Sewer F Exp'!$A:$B,15,FALSE),0)</f>
        <v>0</v>
      </c>
      <c r="Y1408" s="34">
        <f>IFERROR(VLOOKUP($H1408,'Sewer F Exp'!$A:$B,16,FALSE),0)</f>
        <v>0</v>
      </c>
      <c r="Z1408" s="42">
        <f>IFERROR(VLOOKUP($H1408,'Sewer F Exp'!$A:$B,17,FALSE),0)</f>
        <v>0</v>
      </c>
      <c r="AA1408" s="34">
        <f>IFERROR(VLOOKUP($H1408,'Refuse F Rev'!$A:$E,15,FALSE),0)</f>
        <v>0</v>
      </c>
      <c r="AB1408" s="34">
        <f>IFERROR(VLOOKUP($H1408,'Refuse F Rev'!$A:$E,16,FALSE),0)</f>
        <v>0</v>
      </c>
      <c r="AC1408" s="42">
        <f>IFERROR(VLOOKUP($H1408,'Refuse F Rev'!$A:$E,17,FALSE),0)</f>
        <v>0</v>
      </c>
      <c r="AD1408" s="34">
        <f>IFERROR(VLOOKUP($H1408,'Refuse F Exp'!$A:$E,15,FALSE),0)</f>
        <v>0</v>
      </c>
      <c r="AE1408" s="34">
        <f>IFERROR(VLOOKUP($H1408,'Refuse F Exp'!$A:$E,16,FALSE),0)</f>
        <v>0</v>
      </c>
      <c r="AF1408" s="42">
        <f>IFERROR(VLOOKUP($H1408,'Refuse F Exp'!$A:$E,17,FALSE),0)</f>
        <v>0</v>
      </c>
      <c r="AG1408" s="34">
        <f>IFERROR(VLOOKUP($H1408,#REF!,10,FALSE),0)</f>
        <v>0</v>
      </c>
      <c r="AH1408" s="34">
        <f>IFERROR(VLOOKUP($H1408,#REF!,11,FALSE),0)</f>
        <v>0</v>
      </c>
      <c r="AI1408" s="42">
        <f>IFERROR(VLOOKUP($H1408,#REF!,12,FALSE),0)</f>
        <v>0</v>
      </c>
      <c r="AJ1408" s="34">
        <f>IFERROR(VLOOKUP($H1408,#REF!,10,FALSE),0)</f>
        <v>0</v>
      </c>
      <c r="AK1408" s="34">
        <f>IFERROR(VLOOKUP($H1408,#REF!,11,FALSE),0)</f>
        <v>0</v>
      </c>
      <c r="AL1408" s="42">
        <f>IFERROR(VLOOKUP($H1408,#REF!,12,FALSE),0)</f>
        <v>0</v>
      </c>
      <c r="AM1408" s="34">
        <f>IFERROR(VLOOKUP($H1408,#REF!,10,FALSE),0)</f>
        <v>0</v>
      </c>
      <c r="AN1408" s="34">
        <f>IFERROR(VLOOKUP($H1408,#REF!,11,FALSE),0)</f>
        <v>0</v>
      </c>
      <c r="AO1408" s="42">
        <f>IFERROR(VLOOKUP($H1408,#REF!,12,FALSE),0)</f>
        <v>0</v>
      </c>
      <c r="AP1408" s="34">
        <f>IFERROR(VLOOKUP($H1408,#REF!,10,FALSE),0)</f>
        <v>0</v>
      </c>
      <c r="AQ1408" s="34">
        <f>IFERROR(VLOOKUP($H1408,#REF!,11,FALSE),0)</f>
        <v>0</v>
      </c>
      <c r="AR1408" s="42">
        <f>IFERROR(VLOOKUP($H1408,#REF!,12,FALSE),0)</f>
        <v>0</v>
      </c>
      <c r="AS1408" s="34">
        <f>IFERROR(VLOOKUP($H1408,#REF!,13,FALSE),0)</f>
        <v>0</v>
      </c>
      <c r="AT1408" s="34">
        <f>IFERROR(VLOOKUP($H1408,#REF!,14,FALSE),0)</f>
        <v>0</v>
      </c>
      <c r="AU1408" s="42">
        <f>IFERROR(VLOOKUP($H1408,#REF!,15,FALSE),0)</f>
        <v>0</v>
      </c>
      <c r="AV1408" s="34">
        <f>IFERROR(VLOOKUP($H1408,#REF!,15,FALSE),0)</f>
        <v>0</v>
      </c>
      <c r="AW1408" s="34">
        <f>IFERROR(VLOOKUP($H1408,#REF!,16,FALSE),0)</f>
        <v>0</v>
      </c>
      <c r="AX1408" s="42">
        <f>IFERROR(VLOOKUP($H1408,#REF!,17,FALSE),0)</f>
        <v>0</v>
      </c>
    </row>
    <row r="1409" spans="1:50" x14ac:dyDescent="0.3">
      <c r="A1409" s="33" t="str">
        <f t="shared" si="84"/>
        <v>0</v>
      </c>
      <c r="B1409" s="33">
        <f>+'R&amp;E EXPORT'!B1384</f>
        <v>0</v>
      </c>
      <c r="C1409" t="str">
        <f>IFERROR(VLOOKUP(A1409,'MCSJ Export'!A:C,3,FALSE),"")</f>
        <v/>
      </c>
      <c r="D1409" s="37">
        <f t="shared" ca="1" si="85"/>
        <v>0</v>
      </c>
      <c r="E1409" s="37">
        <f t="shared" ca="1" si="86"/>
        <v>0</v>
      </c>
      <c r="F1409" s="37">
        <f t="shared" ca="1" si="87"/>
        <v>0</v>
      </c>
      <c r="G1409" s="37"/>
      <c r="H1409" s="33">
        <f>+'R&amp;E EXPORT'!A1384</f>
        <v>0</v>
      </c>
      <c r="I1409" s="34">
        <f>IFERROR(VLOOKUP($H1409,'Gen F Rev'!$A:$M,15,FALSE),0)</f>
        <v>0</v>
      </c>
      <c r="J1409" s="34">
        <f>IFERROR(VLOOKUP($H1409,'Gen F Rev'!$A:$M,16,FALSE),0)</f>
        <v>0</v>
      </c>
      <c r="K1409" s="42">
        <f>IFERROR(VLOOKUP($H1409,'Gen F Rev'!$A:$M,17,FALSE),0)</f>
        <v>0</v>
      </c>
      <c r="L1409" s="34">
        <f>IFERROR(VLOOKUP($H1409,'Gen F Exp'!$A:$E,15,FALSE),0)</f>
        <v>0</v>
      </c>
      <c r="M1409" s="34">
        <f>IFERROR(VLOOKUP($H1409,'Gen F Exp'!$A:$E,16,FALSE),0)</f>
        <v>0</v>
      </c>
      <c r="N1409" s="42">
        <f>IFERROR(VLOOKUP($H1409,'Gen F Exp'!$A:$E,17,FALSE),0)</f>
        <v>0</v>
      </c>
      <c r="O1409" s="34">
        <f>IFERROR(VLOOKUP($H1409,'Water F Rev'!$A:$L,15,FALSE),0)</f>
        <v>0</v>
      </c>
      <c r="P1409" s="34">
        <f>IFERROR(VLOOKUP($H1409,'Water F Rev'!$A:$L,16,FALSE),0)</f>
        <v>0</v>
      </c>
      <c r="Q1409" s="42">
        <f>IFERROR(VLOOKUP($H1409,'Water F Rev'!$A:$L,17,FALSE),0)</f>
        <v>0</v>
      </c>
      <c r="R1409" s="34">
        <f>IFERROR(VLOOKUP($H1409,'Water F Exp'!$A:$K,15,FALSE),0)</f>
        <v>0</v>
      </c>
      <c r="S1409" s="34">
        <f>IFERROR(VLOOKUP($H1409,'Water F Exp'!$A:$K,16,FALSE),0)</f>
        <v>0</v>
      </c>
      <c r="T1409" s="42">
        <f>IFERROR(VLOOKUP($H1409,'Water F Exp'!$A:$K,17,FALSE),0)</f>
        <v>0</v>
      </c>
      <c r="U1409" s="34">
        <f ca="1">IFERROR(VLOOKUP($H1409,'Sewer F Rev'!$A:$E,15,FALSE),0)</f>
        <v>0</v>
      </c>
      <c r="V1409" s="34">
        <f ca="1">IFERROR(VLOOKUP($H1409,'Sewer F Rev'!$A:$E,16,FALSE),0)</f>
        <v>0</v>
      </c>
      <c r="W1409" s="42">
        <f ca="1">IFERROR(VLOOKUP($H1409,'Sewer F Rev'!$A:$E,17,FALSE),0)</f>
        <v>0</v>
      </c>
      <c r="X1409" s="34">
        <f>IFERROR(VLOOKUP($H1409,'Sewer F Exp'!$A:$B,15,FALSE),0)</f>
        <v>0</v>
      </c>
      <c r="Y1409" s="34">
        <f>IFERROR(VLOOKUP($H1409,'Sewer F Exp'!$A:$B,16,FALSE),0)</f>
        <v>0</v>
      </c>
      <c r="Z1409" s="42">
        <f>IFERROR(VLOOKUP($H1409,'Sewer F Exp'!$A:$B,17,FALSE),0)</f>
        <v>0</v>
      </c>
      <c r="AA1409" s="34">
        <f>IFERROR(VLOOKUP($H1409,'Refuse F Rev'!$A:$E,15,FALSE),0)</f>
        <v>0</v>
      </c>
      <c r="AB1409" s="34">
        <f>IFERROR(VLOOKUP($H1409,'Refuse F Rev'!$A:$E,16,FALSE),0)</f>
        <v>0</v>
      </c>
      <c r="AC1409" s="42">
        <f>IFERROR(VLOOKUP($H1409,'Refuse F Rev'!$A:$E,17,FALSE),0)</f>
        <v>0</v>
      </c>
      <c r="AD1409" s="34">
        <f>IFERROR(VLOOKUP($H1409,'Refuse F Exp'!$A:$E,15,FALSE),0)</f>
        <v>0</v>
      </c>
      <c r="AE1409" s="34">
        <f>IFERROR(VLOOKUP($H1409,'Refuse F Exp'!$A:$E,16,FALSE),0)</f>
        <v>0</v>
      </c>
      <c r="AF1409" s="42">
        <f>IFERROR(VLOOKUP($H1409,'Refuse F Exp'!$A:$E,17,FALSE),0)</f>
        <v>0</v>
      </c>
      <c r="AG1409" s="34">
        <f>IFERROR(VLOOKUP($H1409,#REF!,10,FALSE),0)</f>
        <v>0</v>
      </c>
      <c r="AH1409" s="34">
        <f>IFERROR(VLOOKUP($H1409,#REF!,11,FALSE),0)</f>
        <v>0</v>
      </c>
      <c r="AI1409" s="42">
        <f>IFERROR(VLOOKUP($H1409,#REF!,12,FALSE),0)</f>
        <v>0</v>
      </c>
      <c r="AJ1409" s="34">
        <f>IFERROR(VLOOKUP($H1409,#REF!,10,FALSE),0)</f>
        <v>0</v>
      </c>
      <c r="AK1409" s="34">
        <f>IFERROR(VLOOKUP($H1409,#REF!,11,FALSE),0)</f>
        <v>0</v>
      </c>
      <c r="AL1409" s="42">
        <f>IFERROR(VLOOKUP($H1409,#REF!,12,FALSE),0)</f>
        <v>0</v>
      </c>
      <c r="AM1409" s="34">
        <f>IFERROR(VLOOKUP($H1409,#REF!,10,FALSE),0)</f>
        <v>0</v>
      </c>
      <c r="AN1409" s="34">
        <f>IFERROR(VLOOKUP($H1409,#REF!,11,FALSE),0)</f>
        <v>0</v>
      </c>
      <c r="AO1409" s="42">
        <f>IFERROR(VLOOKUP($H1409,#REF!,12,FALSE),0)</f>
        <v>0</v>
      </c>
      <c r="AP1409" s="34">
        <f>IFERROR(VLOOKUP($H1409,#REF!,10,FALSE),0)</f>
        <v>0</v>
      </c>
      <c r="AQ1409" s="34">
        <f>IFERROR(VLOOKUP($H1409,#REF!,11,FALSE),0)</f>
        <v>0</v>
      </c>
      <c r="AR1409" s="42">
        <f>IFERROR(VLOOKUP($H1409,#REF!,12,FALSE),0)</f>
        <v>0</v>
      </c>
      <c r="AS1409" s="34">
        <f>IFERROR(VLOOKUP($H1409,#REF!,13,FALSE),0)</f>
        <v>0</v>
      </c>
      <c r="AT1409" s="34">
        <f>IFERROR(VLOOKUP($H1409,#REF!,14,FALSE),0)</f>
        <v>0</v>
      </c>
      <c r="AU1409" s="42">
        <f>IFERROR(VLOOKUP($H1409,#REF!,15,FALSE),0)</f>
        <v>0</v>
      </c>
      <c r="AV1409" s="34">
        <f>IFERROR(VLOOKUP($H1409,#REF!,15,FALSE),0)</f>
        <v>0</v>
      </c>
      <c r="AW1409" s="34">
        <f>IFERROR(VLOOKUP($H1409,#REF!,16,FALSE),0)</f>
        <v>0</v>
      </c>
      <c r="AX1409" s="42">
        <f>IFERROR(VLOOKUP($H1409,#REF!,17,FALSE),0)</f>
        <v>0</v>
      </c>
    </row>
    <row r="1410" spans="1:50" x14ac:dyDescent="0.3">
      <c r="A1410" s="33" t="str">
        <f t="shared" si="84"/>
        <v>0</v>
      </c>
      <c r="B1410" s="33">
        <f>+'R&amp;E EXPORT'!B1385</f>
        <v>0</v>
      </c>
      <c r="C1410" t="str">
        <f>IFERROR(VLOOKUP(A1410,'MCSJ Export'!A:C,3,FALSE),"")</f>
        <v/>
      </c>
      <c r="D1410" s="37">
        <f t="shared" ca="1" si="85"/>
        <v>0</v>
      </c>
      <c r="E1410" s="37">
        <f t="shared" ca="1" si="86"/>
        <v>0</v>
      </c>
      <c r="F1410" s="37">
        <f t="shared" ca="1" si="87"/>
        <v>0</v>
      </c>
      <c r="G1410" s="37"/>
      <c r="H1410" s="33">
        <f>+'R&amp;E EXPORT'!A1385</f>
        <v>0</v>
      </c>
      <c r="I1410" s="34">
        <f>IFERROR(VLOOKUP($H1410,'Gen F Rev'!$A:$M,15,FALSE),0)</f>
        <v>0</v>
      </c>
      <c r="J1410" s="34">
        <f>IFERROR(VLOOKUP($H1410,'Gen F Rev'!$A:$M,16,FALSE),0)</f>
        <v>0</v>
      </c>
      <c r="K1410" s="42">
        <f>IFERROR(VLOOKUP($H1410,'Gen F Rev'!$A:$M,17,FALSE),0)</f>
        <v>0</v>
      </c>
      <c r="L1410" s="34">
        <f>IFERROR(VLOOKUP($H1410,'Gen F Exp'!$A:$E,15,FALSE),0)</f>
        <v>0</v>
      </c>
      <c r="M1410" s="34">
        <f>IFERROR(VLOOKUP($H1410,'Gen F Exp'!$A:$E,16,FALSE),0)</f>
        <v>0</v>
      </c>
      <c r="N1410" s="42">
        <f>IFERROR(VLOOKUP($H1410,'Gen F Exp'!$A:$E,17,FALSE),0)</f>
        <v>0</v>
      </c>
      <c r="O1410" s="34">
        <f>IFERROR(VLOOKUP($H1410,'Water F Rev'!$A:$L,15,FALSE),0)</f>
        <v>0</v>
      </c>
      <c r="P1410" s="34">
        <f>IFERROR(VLOOKUP($H1410,'Water F Rev'!$A:$L,16,FALSE),0)</f>
        <v>0</v>
      </c>
      <c r="Q1410" s="42">
        <f>IFERROR(VLOOKUP($H1410,'Water F Rev'!$A:$L,17,FALSE),0)</f>
        <v>0</v>
      </c>
      <c r="R1410" s="34">
        <f>IFERROR(VLOOKUP($H1410,'Water F Exp'!$A:$K,15,FALSE),0)</f>
        <v>0</v>
      </c>
      <c r="S1410" s="34">
        <f>IFERROR(VLOOKUP($H1410,'Water F Exp'!$A:$K,16,FALSE),0)</f>
        <v>0</v>
      </c>
      <c r="T1410" s="42">
        <f>IFERROR(VLOOKUP($H1410,'Water F Exp'!$A:$K,17,FALSE),0)</f>
        <v>0</v>
      </c>
      <c r="U1410" s="34">
        <f ca="1">IFERROR(VLOOKUP($H1410,'Sewer F Rev'!$A:$E,15,FALSE),0)</f>
        <v>0</v>
      </c>
      <c r="V1410" s="34">
        <f ca="1">IFERROR(VLOOKUP($H1410,'Sewer F Rev'!$A:$E,16,FALSE),0)</f>
        <v>0</v>
      </c>
      <c r="W1410" s="42">
        <f ca="1">IFERROR(VLOOKUP($H1410,'Sewer F Rev'!$A:$E,17,FALSE),0)</f>
        <v>0</v>
      </c>
      <c r="X1410" s="34">
        <f>IFERROR(VLOOKUP($H1410,'Sewer F Exp'!$A:$B,15,FALSE),0)</f>
        <v>0</v>
      </c>
      <c r="Y1410" s="34">
        <f>IFERROR(VLOOKUP($H1410,'Sewer F Exp'!$A:$B,16,FALSE),0)</f>
        <v>0</v>
      </c>
      <c r="Z1410" s="42">
        <f>IFERROR(VLOOKUP($H1410,'Sewer F Exp'!$A:$B,17,FALSE),0)</f>
        <v>0</v>
      </c>
      <c r="AA1410" s="34">
        <f>IFERROR(VLOOKUP($H1410,'Refuse F Rev'!$A:$E,15,FALSE),0)</f>
        <v>0</v>
      </c>
      <c r="AB1410" s="34">
        <f>IFERROR(VLOOKUP($H1410,'Refuse F Rev'!$A:$E,16,FALSE),0)</f>
        <v>0</v>
      </c>
      <c r="AC1410" s="42">
        <f>IFERROR(VLOOKUP($H1410,'Refuse F Rev'!$A:$E,17,FALSE),0)</f>
        <v>0</v>
      </c>
      <c r="AD1410" s="34">
        <f>IFERROR(VLOOKUP($H1410,'Refuse F Exp'!$A:$E,15,FALSE),0)</f>
        <v>0</v>
      </c>
      <c r="AE1410" s="34">
        <f>IFERROR(VLOOKUP($H1410,'Refuse F Exp'!$A:$E,16,FALSE),0)</f>
        <v>0</v>
      </c>
      <c r="AF1410" s="42">
        <f>IFERROR(VLOOKUP($H1410,'Refuse F Exp'!$A:$E,17,FALSE),0)</f>
        <v>0</v>
      </c>
      <c r="AG1410" s="34">
        <f>IFERROR(VLOOKUP($H1410,#REF!,10,FALSE),0)</f>
        <v>0</v>
      </c>
      <c r="AH1410" s="34">
        <f>IFERROR(VLOOKUP($H1410,#REF!,11,FALSE),0)</f>
        <v>0</v>
      </c>
      <c r="AI1410" s="42">
        <f>IFERROR(VLOOKUP($H1410,#REF!,12,FALSE),0)</f>
        <v>0</v>
      </c>
      <c r="AJ1410" s="34">
        <f>IFERROR(VLOOKUP($H1410,#REF!,10,FALSE),0)</f>
        <v>0</v>
      </c>
      <c r="AK1410" s="34">
        <f>IFERROR(VLOOKUP($H1410,#REF!,11,FALSE),0)</f>
        <v>0</v>
      </c>
      <c r="AL1410" s="42">
        <f>IFERROR(VLOOKUP($H1410,#REF!,12,FALSE),0)</f>
        <v>0</v>
      </c>
      <c r="AM1410" s="34">
        <f>IFERROR(VLOOKUP($H1410,#REF!,10,FALSE),0)</f>
        <v>0</v>
      </c>
      <c r="AN1410" s="34">
        <f>IFERROR(VLOOKUP($H1410,#REF!,11,FALSE),0)</f>
        <v>0</v>
      </c>
      <c r="AO1410" s="42">
        <f>IFERROR(VLOOKUP($H1410,#REF!,12,FALSE),0)</f>
        <v>0</v>
      </c>
      <c r="AP1410" s="34">
        <f>IFERROR(VLOOKUP($H1410,#REF!,10,FALSE),0)</f>
        <v>0</v>
      </c>
      <c r="AQ1410" s="34">
        <f>IFERROR(VLOOKUP($H1410,#REF!,11,FALSE),0)</f>
        <v>0</v>
      </c>
      <c r="AR1410" s="42">
        <f>IFERROR(VLOOKUP($H1410,#REF!,12,FALSE),0)</f>
        <v>0</v>
      </c>
      <c r="AS1410" s="34">
        <f>IFERROR(VLOOKUP($H1410,#REF!,13,FALSE),0)</f>
        <v>0</v>
      </c>
      <c r="AT1410" s="34">
        <f>IFERROR(VLOOKUP($H1410,#REF!,14,FALSE),0)</f>
        <v>0</v>
      </c>
      <c r="AU1410" s="42">
        <f>IFERROR(VLOOKUP($H1410,#REF!,15,FALSE),0)</f>
        <v>0</v>
      </c>
      <c r="AV1410" s="34">
        <f>IFERROR(VLOOKUP($H1410,#REF!,15,FALSE),0)</f>
        <v>0</v>
      </c>
      <c r="AW1410" s="34">
        <f>IFERROR(VLOOKUP($H1410,#REF!,16,FALSE),0)</f>
        <v>0</v>
      </c>
      <c r="AX1410" s="42">
        <f>IFERROR(VLOOKUP($H1410,#REF!,17,FALSE),0)</f>
        <v>0</v>
      </c>
    </row>
    <row r="1411" spans="1:50" x14ac:dyDescent="0.3">
      <c r="A1411" s="33" t="str">
        <f t="shared" si="84"/>
        <v>0</v>
      </c>
      <c r="B1411" s="33">
        <f>+'R&amp;E EXPORT'!B1386</f>
        <v>0</v>
      </c>
      <c r="C1411" t="str">
        <f>IFERROR(VLOOKUP(A1411,'MCSJ Export'!A:C,3,FALSE),"")</f>
        <v/>
      </c>
      <c r="D1411" s="37">
        <f t="shared" ca="1" si="85"/>
        <v>0</v>
      </c>
      <c r="E1411" s="37">
        <f t="shared" ca="1" si="86"/>
        <v>0</v>
      </c>
      <c r="F1411" s="37">
        <f t="shared" ca="1" si="87"/>
        <v>0</v>
      </c>
      <c r="G1411" s="37"/>
      <c r="H1411" s="33">
        <f>+'R&amp;E EXPORT'!A1386</f>
        <v>0</v>
      </c>
      <c r="I1411" s="34">
        <f>IFERROR(VLOOKUP($H1411,'Gen F Rev'!$A:$M,15,FALSE),0)</f>
        <v>0</v>
      </c>
      <c r="J1411" s="34">
        <f>IFERROR(VLOOKUP($H1411,'Gen F Rev'!$A:$M,16,FALSE),0)</f>
        <v>0</v>
      </c>
      <c r="K1411" s="42">
        <f>IFERROR(VLOOKUP($H1411,'Gen F Rev'!$A:$M,17,FALSE),0)</f>
        <v>0</v>
      </c>
      <c r="L1411" s="34">
        <f>IFERROR(VLOOKUP($H1411,'Gen F Exp'!$A:$E,15,FALSE),0)</f>
        <v>0</v>
      </c>
      <c r="M1411" s="34">
        <f>IFERROR(VLOOKUP($H1411,'Gen F Exp'!$A:$E,16,FALSE),0)</f>
        <v>0</v>
      </c>
      <c r="N1411" s="42">
        <f>IFERROR(VLOOKUP($H1411,'Gen F Exp'!$A:$E,17,FALSE),0)</f>
        <v>0</v>
      </c>
      <c r="O1411" s="34">
        <f>IFERROR(VLOOKUP($H1411,'Water F Rev'!$A:$L,15,FALSE),0)</f>
        <v>0</v>
      </c>
      <c r="P1411" s="34">
        <f>IFERROR(VLOOKUP($H1411,'Water F Rev'!$A:$L,16,FALSE),0)</f>
        <v>0</v>
      </c>
      <c r="Q1411" s="42">
        <f>IFERROR(VLOOKUP($H1411,'Water F Rev'!$A:$L,17,FALSE),0)</f>
        <v>0</v>
      </c>
      <c r="R1411" s="34">
        <f>IFERROR(VLOOKUP($H1411,'Water F Exp'!$A:$K,15,FALSE),0)</f>
        <v>0</v>
      </c>
      <c r="S1411" s="34">
        <f>IFERROR(VLOOKUP($H1411,'Water F Exp'!$A:$K,16,FALSE),0)</f>
        <v>0</v>
      </c>
      <c r="T1411" s="42">
        <f>IFERROR(VLOOKUP($H1411,'Water F Exp'!$A:$K,17,FALSE),0)</f>
        <v>0</v>
      </c>
      <c r="U1411" s="34">
        <f ca="1">IFERROR(VLOOKUP($H1411,'Sewer F Rev'!$A:$E,15,FALSE),0)</f>
        <v>0</v>
      </c>
      <c r="V1411" s="34">
        <f ca="1">IFERROR(VLOOKUP($H1411,'Sewer F Rev'!$A:$E,16,FALSE),0)</f>
        <v>0</v>
      </c>
      <c r="W1411" s="42">
        <f ca="1">IFERROR(VLOOKUP($H1411,'Sewer F Rev'!$A:$E,17,FALSE),0)</f>
        <v>0</v>
      </c>
      <c r="X1411" s="34">
        <f>IFERROR(VLOOKUP($H1411,'Sewer F Exp'!$A:$B,15,FALSE),0)</f>
        <v>0</v>
      </c>
      <c r="Y1411" s="34">
        <f>IFERROR(VLOOKUP($H1411,'Sewer F Exp'!$A:$B,16,FALSE),0)</f>
        <v>0</v>
      </c>
      <c r="Z1411" s="42">
        <f>IFERROR(VLOOKUP($H1411,'Sewer F Exp'!$A:$B,17,FALSE),0)</f>
        <v>0</v>
      </c>
      <c r="AA1411" s="34">
        <f>IFERROR(VLOOKUP($H1411,'Refuse F Rev'!$A:$E,15,FALSE),0)</f>
        <v>0</v>
      </c>
      <c r="AB1411" s="34">
        <f>IFERROR(VLOOKUP($H1411,'Refuse F Rev'!$A:$E,16,FALSE),0)</f>
        <v>0</v>
      </c>
      <c r="AC1411" s="42">
        <f>IFERROR(VLOOKUP($H1411,'Refuse F Rev'!$A:$E,17,FALSE),0)</f>
        <v>0</v>
      </c>
      <c r="AD1411" s="34">
        <f>IFERROR(VLOOKUP($H1411,'Refuse F Exp'!$A:$E,15,FALSE),0)</f>
        <v>0</v>
      </c>
      <c r="AE1411" s="34">
        <f>IFERROR(VLOOKUP($H1411,'Refuse F Exp'!$A:$E,16,FALSE),0)</f>
        <v>0</v>
      </c>
      <c r="AF1411" s="42">
        <f>IFERROR(VLOOKUP($H1411,'Refuse F Exp'!$A:$E,17,FALSE),0)</f>
        <v>0</v>
      </c>
      <c r="AG1411" s="34">
        <f>IFERROR(VLOOKUP($H1411,#REF!,10,FALSE),0)</f>
        <v>0</v>
      </c>
      <c r="AH1411" s="34">
        <f>IFERROR(VLOOKUP($H1411,#REF!,11,FALSE),0)</f>
        <v>0</v>
      </c>
      <c r="AI1411" s="42">
        <f>IFERROR(VLOOKUP($H1411,#REF!,12,FALSE),0)</f>
        <v>0</v>
      </c>
      <c r="AJ1411" s="34">
        <f>IFERROR(VLOOKUP($H1411,#REF!,10,FALSE),0)</f>
        <v>0</v>
      </c>
      <c r="AK1411" s="34">
        <f>IFERROR(VLOOKUP($H1411,#REF!,11,FALSE),0)</f>
        <v>0</v>
      </c>
      <c r="AL1411" s="42">
        <f>IFERROR(VLOOKUP($H1411,#REF!,12,FALSE),0)</f>
        <v>0</v>
      </c>
      <c r="AM1411" s="34">
        <f>IFERROR(VLOOKUP($H1411,#REF!,10,FALSE),0)</f>
        <v>0</v>
      </c>
      <c r="AN1411" s="34">
        <f>IFERROR(VLOOKUP($H1411,#REF!,11,FALSE),0)</f>
        <v>0</v>
      </c>
      <c r="AO1411" s="42">
        <f>IFERROR(VLOOKUP($H1411,#REF!,12,FALSE),0)</f>
        <v>0</v>
      </c>
      <c r="AP1411" s="34">
        <f>IFERROR(VLOOKUP($H1411,#REF!,10,FALSE),0)</f>
        <v>0</v>
      </c>
      <c r="AQ1411" s="34">
        <f>IFERROR(VLOOKUP($H1411,#REF!,11,FALSE),0)</f>
        <v>0</v>
      </c>
      <c r="AR1411" s="42">
        <f>IFERROR(VLOOKUP($H1411,#REF!,12,FALSE),0)</f>
        <v>0</v>
      </c>
      <c r="AS1411" s="34">
        <f>IFERROR(VLOOKUP($H1411,#REF!,13,FALSE),0)</f>
        <v>0</v>
      </c>
      <c r="AT1411" s="34">
        <f>IFERROR(VLOOKUP($H1411,#REF!,14,FALSE),0)</f>
        <v>0</v>
      </c>
      <c r="AU1411" s="42">
        <f>IFERROR(VLOOKUP($H1411,#REF!,15,FALSE),0)</f>
        <v>0</v>
      </c>
      <c r="AV1411" s="34">
        <f>IFERROR(VLOOKUP($H1411,#REF!,15,FALSE),0)</f>
        <v>0</v>
      </c>
      <c r="AW1411" s="34">
        <f>IFERROR(VLOOKUP($H1411,#REF!,16,FALSE),0)</f>
        <v>0</v>
      </c>
      <c r="AX1411" s="42">
        <f>IFERROR(VLOOKUP($H1411,#REF!,17,FALSE),0)</f>
        <v>0</v>
      </c>
    </row>
    <row r="1412" spans="1:50" x14ac:dyDescent="0.3">
      <c r="A1412" s="33" t="str">
        <f t="shared" ref="A1412:A1475" si="88">+TRIM(H1412)</f>
        <v>0</v>
      </c>
      <c r="B1412" s="33">
        <f>+'R&amp;E EXPORT'!B1387</f>
        <v>0</v>
      </c>
      <c r="C1412" t="str">
        <f>IFERROR(VLOOKUP(A1412,'MCSJ Export'!A:C,3,FALSE),"")</f>
        <v/>
      </c>
      <c r="D1412" s="37">
        <f t="shared" ref="D1412:D1475" ca="1" si="89">+I1412+L1412+O1412+R1412+U1412+X1412+AA1412+AD1412+AG1412+AJ1412+AM1412+AP1412+AS1412+AV1412</f>
        <v>0</v>
      </c>
      <c r="E1412" s="37">
        <f t="shared" ref="E1412:E1475" ca="1" si="90">+J1412+M1412+P1412+S1412+V1412+Y1412+AB1412+AE1412+AH1412+AK1412+AN1412+AQ1412+AT1412+AW1412</f>
        <v>0</v>
      </c>
      <c r="F1412" s="37">
        <f t="shared" ref="F1412:F1475" ca="1" si="91">+K1412+N1412+Q1412+T1412+W1412+Z1412+AC1412+AF1412+AI1412+AL1412+AO1412+AR1412+AU1412+AX1412</f>
        <v>0</v>
      </c>
      <c r="G1412" s="37"/>
      <c r="H1412" s="33">
        <f>+'R&amp;E EXPORT'!A1387</f>
        <v>0</v>
      </c>
      <c r="I1412" s="34">
        <f>IFERROR(VLOOKUP($H1412,'Gen F Rev'!$A:$M,15,FALSE),0)</f>
        <v>0</v>
      </c>
      <c r="J1412" s="34">
        <f>IFERROR(VLOOKUP($H1412,'Gen F Rev'!$A:$M,16,FALSE),0)</f>
        <v>0</v>
      </c>
      <c r="K1412" s="42">
        <f>IFERROR(VLOOKUP($H1412,'Gen F Rev'!$A:$M,17,FALSE),0)</f>
        <v>0</v>
      </c>
      <c r="L1412" s="34">
        <f>IFERROR(VLOOKUP($H1412,'Gen F Exp'!$A:$E,15,FALSE),0)</f>
        <v>0</v>
      </c>
      <c r="M1412" s="34">
        <f>IFERROR(VLOOKUP($H1412,'Gen F Exp'!$A:$E,16,FALSE),0)</f>
        <v>0</v>
      </c>
      <c r="N1412" s="42">
        <f>IFERROR(VLOOKUP($H1412,'Gen F Exp'!$A:$E,17,FALSE),0)</f>
        <v>0</v>
      </c>
      <c r="O1412" s="34">
        <f>IFERROR(VLOOKUP($H1412,'Water F Rev'!$A:$L,15,FALSE),0)</f>
        <v>0</v>
      </c>
      <c r="P1412" s="34">
        <f>IFERROR(VLOOKUP($H1412,'Water F Rev'!$A:$L,16,FALSE),0)</f>
        <v>0</v>
      </c>
      <c r="Q1412" s="42">
        <f>IFERROR(VLOOKUP($H1412,'Water F Rev'!$A:$L,17,FALSE),0)</f>
        <v>0</v>
      </c>
      <c r="R1412" s="34">
        <f>IFERROR(VLOOKUP($H1412,'Water F Exp'!$A:$K,15,FALSE),0)</f>
        <v>0</v>
      </c>
      <c r="S1412" s="34">
        <f>IFERROR(VLOOKUP($H1412,'Water F Exp'!$A:$K,16,FALSE),0)</f>
        <v>0</v>
      </c>
      <c r="T1412" s="42">
        <f>IFERROR(VLOOKUP($H1412,'Water F Exp'!$A:$K,17,FALSE),0)</f>
        <v>0</v>
      </c>
      <c r="U1412" s="34">
        <f ca="1">IFERROR(VLOOKUP($H1412,'Sewer F Rev'!$A:$E,15,FALSE),0)</f>
        <v>0</v>
      </c>
      <c r="V1412" s="34">
        <f ca="1">IFERROR(VLOOKUP($H1412,'Sewer F Rev'!$A:$E,16,FALSE),0)</f>
        <v>0</v>
      </c>
      <c r="W1412" s="42">
        <f ca="1">IFERROR(VLOOKUP($H1412,'Sewer F Rev'!$A:$E,17,FALSE),0)</f>
        <v>0</v>
      </c>
      <c r="X1412" s="34">
        <f>IFERROR(VLOOKUP($H1412,'Sewer F Exp'!$A:$B,15,FALSE),0)</f>
        <v>0</v>
      </c>
      <c r="Y1412" s="34">
        <f>IFERROR(VLOOKUP($H1412,'Sewer F Exp'!$A:$B,16,FALSE),0)</f>
        <v>0</v>
      </c>
      <c r="Z1412" s="42">
        <f>IFERROR(VLOOKUP($H1412,'Sewer F Exp'!$A:$B,17,FALSE),0)</f>
        <v>0</v>
      </c>
      <c r="AA1412" s="34">
        <f>IFERROR(VLOOKUP($H1412,'Refuse F Rev'!$A:$E,15,FALSE),0)</f>
        <v>0</v>
      </c>
      <c r="AB1412" s="34">
        <f>IFERROR(VLOOKUP($H1412,'Refuse F Rev'!$A:$E,16,FALSE),0)</f>
        <v>0</v>
      </c>
      <c r="AC1412" s="42">
        <f>IFERROR(VLOOKUP($H1412,'Refuse F Rev'!$A:$E,17,FALSE),0)</f>
        <v>0</v>
      </c>
      <c r="AD1412" s="34">
        <f>IFERROR(VLOOKUP($H1412,'Refuse F Exp'!$A:$E,15,FALSE),0)</f>
        <v>0</v>
      </c>
      <c r="AE1412" s="34">
        <f>IFERROR(VLOOKUP($H1412,'Refuse F Exp'!$A:$E,16,FALSE),0)</f>
        <v>0</v>
      </c>
      <c r="AF1412" s="42">
        <f>IFERROR(VLOOKUP($H1412,'Refuse F Exp'!$A:$E,17,FALSE),0)</f>
        <v>0</v>
      </c>
      <c r="AG1412" s="34">
        <f>IFERROR(VLOOKUP($H1412,#REF!,10,FALSE),0)</f>
        <v>0</v>
      </c>
      <c r="AH1412" s="34">
        <f>IFERROR(VLOOKUP($H1412,#REF!,11,FALSE),0)</f>
        <v>0</v>
      </c>
      <c r="AI1412" s="42">
        <f>IFERROR(VLOOKUP($H1412,#REF!,12,FALSE),0)</f>
        <v>0</v>
      </c>
      <c r="AJ1412" s="34">
        <f>IFERROR(VLOOKUP($H1412,#REF!,10,FALSE),0)</f>
        <v>0</v>
      </c>
      <c r="AK1412" s="34">
        <f>IFERROR(VLOOKUP($H1412,#REF!,11,FALSE),0)</f>
        <v>0</v>
      </c>
      <c r="AL1412" s="42">
        <f>IFERROR(VLOOKUP($H1412,#REF!,12,FALSE),0)</f>
        <v>0</v>
      </c>
      <c r="AM1412" s="34">
        <f>IFERROR(VLOOKUP($H1412,#REF!,10,FALSE),0)</f>
        <v>0</v>
      </c>
      <c r="AN1412" s="34">
        <f>IFERROR(VLOOKUP($H1412,#REF!,11,FALSE),0)</f>
        <v>0</v>
      </c>
      <c r="AO1412" s="42">
        <f>IFERROR(VLOOKUP($H1412,#REF!,12,FALSE),0)</f>
        <v>0</v>
      </c>
      <c r="AP1412" s="34">
        <f>IFERROR(VLOOKUP($H1412,#REF!,10,FALSE),0)</f>
        <v>0</v>
      </c>
      <c r="AQ1412" s="34">
        <f>IFERROR(VLOOKUP($H1412,#REF!,11,FALSE),0)</f>
        <v>0</v>
      </c>
      <c r="AR1412" s="42">
        <f>IFERROR(VLOOKUP($H1412,#REF!,12,FALSE),0)</f>
        <v>0</v>
      </c>
      <c r="AS1412" s="34">
        <f>IFERROR(VLOOKUP($H1412,#REF!,13,FALSE),0)</f>
        <v>0</v>
      </c>
      <c r="AT1412" s="34">
        <f>IFERROR(VLOOKUP($H1412,#REF!,14,FALSE),0)</f>
        <v>0</v>
      </c>
      <c r="AU1412" s="42">
        <f>IFERROR(VLOOKUP($H1412,#REF!,15,FALSE),0)</f>
        <v>0</v>
      </c>
      <c r="AV1412" s="34">
        <f>IFERROR(VLOOKUP($H1412,#REF!,15,FALSE),0)</f>
        <v>0</v>
      </c>
      <c r="AW1412" s="34">
        <f>IFERROR(VLOOKUP($H1412,#REF!,16,FALSE),0)</f>
        <v>0</v>
      </c>
      <c r="AX1412" s="42">
        <f>IFERROR(VLOOKUP($H1412,#REF!,17,FALSE),0)</f>
        <v>0</v>
      </c>
    </row>
    <row r="1413" spans="1:50" x14ac:dyDescent="0.3">
      <c r="A1413" s="33" t="str">
        <f t="shared" si="88"/>
        <v>0</v>
      </c>
      <c r="B1413" s="33">
        <f>+'R&amp;E EXPORT'!B1388</f>
        <v>0</v>
      </c>
      <c r="C1413" t="str">
        <f>IFERROR(VLOOKUP(A1413,'MCSJ Export'!A:C,3,FALSE),"")</f>
        <v/>
      </c>
      <c r="D1413" s="37">
        <f t="shared" ca="1" si="89"/>
        <v>0</v>
      </c>
      <c r="E1413" s="37">
        <f t="shared" ca="1" si="90"/>
        <v>0</v>
      </c>
      <c r="F1413" s="37">
        <f t="shared" ca="1" si="91"/>
        <v>0</v>
      </c>
      <c r="G1413" s="37"/>
      <c r="H1413" s="33">
        <f>+'R&amp;E EXPORT'!A1388</f>
        <v>0</v>
      </c>
      <c r="I1413" s="34">
        <f>IFERROR(VLOOKUP($H1413,'Gen F Rev'!$A:$M,15,FALSE),0)</f>
        <v>0</v>
      </c>
      <c r="J1413" s="34">
        <f>IFERROR(VLOOKUP($H1413,'Gen F Rev'!$A:$M,16,FALSE),0)</f>
        <v>0</v>
      </c>
      <c r="K1413" s="42">
        <f>IFERROR(VLOOKUP($H1413,'Gen F Rev'!$A:$M,17,FALSE),0)</f>
        <v>0</v>
      </c>
      <c r="L1413" s="34">
        <f>IFERROR(VLOOKUP($H1413,'Gen F Exp'!$A:$E,15,FALSE),0)</f>
        <v>0</v>
      </c>
      <c r="M1413" s="34">
        <f>IFERROR(VLOOKUP($H1413,'Gen F Exp'!$A:$E,16,FALSE),0)</f>
        <v>0</v>
      </c>
      <c r="N1413" s="42">
        <f>IFERROR(VLOOKUP($H1413,'Gen F Exp'!$A:$E,17,FALSE),0)</f>
        <v>0</v>
      </c>
      <c r="O1413" s="34">
        <f>IFERROR(VLOOKUP($H1413,'Water F Rev'!$A:$L,15,FALSE),0)</f>
        <v>0</v>
      </c>
      <c r="P1413" s="34">
        <f>IFERROR(VLOOKUP($H1413,'Water F Rev'!$A:$L,16,FALSE),0)</f>
        <v>0</v>
      </c>
      <c r="Q1413" s="42">
        <f>IFERROR(VLOOKUP($H1413,'Water F Rev'!$A:$L,17,FALSE),0)</f>
        <v>0</v>
      </c>
      <c r="R1413" s="34">
        <f>IFERROR(VLOOKUP($H1413,'Water F Exp'!$A:$K,15,FALSE),0)</f>
        <v>0</v>
      </c>
      <c r="S1413" s="34">
        <f>IFERROR(VLOOKUP($H1413,'Water F Exp'!$A:$K,16,FALSE),0)</f>
        <v>0</v>
      </c>
      <c r="T1413" s="42">
        <f>IFERROR(VLOOKUP($H1413,'Water F Exp'!$A:$K,17,FALSE),0)</f>
        <v>0</v>
      </c>
      <c r="U1413" s="34">
        <f ca="1">IFERROR(VLOOKUP($H1413,'Sewer F Rev'!$A:$E,15,FALSE),0)</f>
        <v>0</v>
      </c>
      <c r="V1413" s="34">
        <f ca="1">IFERROR(VLOOKUP($H1413,'Sewer F Rev'!$A:$E,16,FALSE),0)</f>
        <v>0</v>
      </c>
      <c r="W1413" s="42">
        <f ca="1">IFERROR(VLOOKUP($H1413,'Sewer F Rev'!$A:$E,17,FALSE),0)</f>
        <v>0</v>
      </c>
      <c r="X1413" s="34">
        <f>IFERROR(VLOOKUP($H1413,'Sewer F Exp'!$A:$B,15,FALSE),0)</f>
        <v>0</v>
      </c>
      <c r="Y1413" s="34">
        <f>IFERROR(VLOOKUP($H1413,'Sewer F Exp'!$A:$B,16,FALSE),0)</f>
        <v>0</v>
      </c>
      <c r="Z1413" s="42">
        <f>IFERROR(VLOOKUP($H1413,'Sewer F Exp'!$A:$B,17,FALSE),0)</f>
        <v>0</v>
      </c>
      <c r="AA1413" s="34">
        <f>IFERROR(VLOOKUP($H1413,'Refuse F Rev'!$A:$E,15,FALSE),0)</f>
        <v>0</v>
      </c>
      <c r="AB1413" s="34">
        <f>IFERROR(VLOOKUP($H1413,'Refuse F Rev'!$A:$E,16,FALSE),0)</f>
        <v>0</v>
      </c>
      <c r="AC1413" s="42">
        <f>IFERROR(VLOOKUP($H1413,'Refuse F Rev'!$A:$E,17,FALSE),0)</f>
        <v>0</v>
      </c>
      <c r="AD1413" s="34">
        <f>IFERROR(VLOOKUP($H1413,'Refuse F Exp'!$A:$E,15,FALSE),0)</f>
        <v>0</v>
      </c>
      <c r="AE1413" s="34">
        <f>IFERROR(VLOOKUP($H1413,'Refuse F Exp'!$A:$E,16,FALSE),0)</f>
        <v>0</v>
      </c>
      <c r="AF1413" s="42">
        <f>IFERROR(VLOOKUP($H1413,'Refuse F Exp'!$A:$E,17,FALSE),0)</f>
        <v>0</v>
      </c>
      <c r="AG1413" s="34">
        <f>IFERROR(VLOOKUP($H1413,#REF!,10,FALSE),0)</f>
        <v>0</v>
      </c>
      <c r="AH1413" s="34">
        <f>IFERROR(VLOOKUP($H1413,#REF!,11,FALSE),0)</f>
        <v>0</v>
      </c>
      <c r="AI1413" s="42">
        <f>IFERROR(VLOOKUP($H1413,#REF!,12,FALSE),0)</f>
        <v>0</v>
      </c>
      <c r="AJ1413" s="34">
        <f>IFERROR(VLOOKUP($H1413,#REF!,10,FALSE),0)</f>
        <v>0</v>
      </c>
      <c r="AK1413" s="34">
        <f>IFERROR(VLOOKUP($H1413,#REF!,11,FALSE),0)</f>
        <v>0</v>
      </c>
      <c r="AL1413" s="42">
        <f>IFERROR(VLOOKUP($H1413,#REF!,12,FALSE),0)</f>
        <v>0</v>
      </c>
      <c r="AM1413" s="34">
        <f>IFERROR(VLOOKUP($H1413,#REF!,10,FALSE),0)</f>
        <v>0</v>
      </c>
      <c r="AN1413" s="34">
        <f>IFERROR(VLOOKUP($H1413,#REF!,11,FALSE),0)</f>
        <v>0</v>
      </c>
      <c r="AO1413" s="42">
        <f>IFERROR(VLOOKUP($H1413,#REF!,12,FALSE),0)</f>
        <v>0</v>
      </c>
      <c r="AP1413" s="34">
        <f>IFERROR(VLOOKUP($H1413,#REF!,10,FALSE),0)</f>
        <v>0</v>
      </c>
      <c r="AQ1413" s="34">
        <f>IFERROR(VLOOKUP($H1413,#REF!,11,FALSE),0)</f>
        <v>0</v>
      </c>
      <c r="AR1413" s="42">
        <f>IFERROR(VLOOKUP($H1413,#REF!,12,FALSE),0)</f>
        <v>0</v>
      </c>
      <c r="AS1413" s="34">
        <f>IFERROR(VLOOKUP($H1413,#REF!,13,FALSE),0)</f>
        <v>0</v>
      </c>
      <c r="AT1413" s="34">
        <f>IFERROR(VLOOKUP($H1413,#REF!,14,FALSE),0)</f>
        <v>0</v>
      </c>
      <c r="AU1413" s="42">
        <f>IFERROR(VLOOKUP($H1413,#REF!,15,FALSE),0)</f>
        <v>0</v>
      </c>
      <c r="AV1413" s="34">
        <f>IFERROR(VLOOKUP($H1413,#REF!,15,FALSE),0)</f>
        <v>0</v>
      </c>
      <c r="AW1413" s="34">
        <f>IFERROR(VLOOKUP($H1413,#REF!,16,FALSE),0)</f>
        <v>0</v>
      </c>
      <c r="AX1413" s="42">
        <f>IFERROR(VLOOKUP($H1413,#REF!,17,FALSE),0)</f>
        <v>0</v>
      </c>
    </row>
    <row r="1414" spans="1:50" x14ac:dyDescent="0.3">
      <c r="A1414" s="33" t="str">
        <f t="shared" si="88"/>
        <v>0</v>
      </c>
      <c r="B1414" s="33">
        <f>+'R&amp;E EXPORT'!B1389</f>
        <v>0</v>
      </c>
      <c r="C1414" t="str">
        <f>IFERROR(VLOOKUP(A1414,'MCSJ Export'!A:C,3,FALSE),"")</f>
        <v/>
      </c>
      <c r="D1414" s="37">
        <f t="shared" ca="1" si="89"/>
        <v>0</v>
      </c>
      <c r="E1414" s="37">
        <f t="shared" ca="1" si="90"/>
        <v>0</v>
      </c>
      <c r="F1414" s="37">
        <f t="shared" ca="1" si="91"/>
        <v>0</v>
      </c>
      <c r="G1414" s="37"/>
      <c r="H1414" s="33">
        <f>+'R&amp;E EXPORT'!A1389</f>
        <v>0</v>
      </c>
      <c r="I1414" s="34">
        <f>IFERROR(VLOOKUP($H1414,'Gen F Rev'!$A:$M,15,FALSE),0)</f>
        <v>0</v>
      </c>
      <c r="J1414" s="34">
        <f>IFERROR(VLOOKUP($H1414,'Gen F Rev'!$A:$M,16,FALSE),0)</f>
        <v>0</v>
      </c>
      <c r="K1414" s="42">
        <f>IFERROR(VLOOKUP($H1414,'Gen F Rev'!$A:$M,17,FALSE),0)</f>
        <v>0</v>
      </c>
      <c r="L1414" s="34">
        <f>IFERROR(VLOOKUP($H1414,'Gen F Exp'!$A:$E,15,FALSE),0)</f>
        <v>0</v>
      </c>
      <c r="M1414" s="34">
        <f>IFERROR(VLOOKUP($H1414,'Gen F Exp'!$A:$E,16,FALSE),0)</f>
        <v>0</v>
      </c>
      <c r="N1414" s="42">
        <f>IFERROR(VLOOKUP($H1414,'Gen F Exp'!$A:$E,17,FALSE),0)</f>
        <v>0</v>
      </c>
      <c r="O1414" s="34">
        <f>IFERROR(VLOOKUP($H1414,'Water F Rev'!$A:$L,15,FALSE),0)</f>
        <v>0</v>
      </c>
      <c r="P1414" s="34">
        <f>IFERROR(VLOOKUP($H1414,'Water F Rev'!$A:$L,16,FALSE),0)</f>
        <v>0</v>
      </c>
      <c r="Q1414" s="42">
        <f>IFERROR(VLOOKUP($H1414,'Water F Rev'!$A:$L,17,FALSE),0)</f>
        <v>0</v>
      </c>
      <c r="R1414" s="34">
        <f>IFERROR(VLOOKUP($H1414,'Water F Exp'!$A:$K,15,FALSE),0)</f>
        <v>0</v>
      </c>
      <c r="S1414" s="34">
        <f>IFERROR(VLOOKUP($H1414,'Water F Exp'!$A:$K,16,FALSE),0)</f>
        <v>0</v>
      </c>
      <c r="T1414" s="42">
        <f>IFERROR(VLOOKUP($H1414,'Water F Exp'!$A:$K,17,FALSE),0)</f>
        <v>0</v>
      </c>
      <c r="U1414" s="34">
        <f ca="1">IFERROR(VLOOKUP($H1414,'Sewer F Rev'!$A:$E,15,FALSE),0)</f>
        <v>0</v>
      </c>
      <c r="V1414" s="34">
        <f ca="1">IFERROR(VLOOKUP($H1414,'Sewer F Rev'!$A:$E,16,FALSE),0)</f>
        <v>0</v>
      </c>
      <c r="W1414" s="42">
        <f ca="1">IFERROR(VLOOKUP($H1414,'Sewer F Rev'!$A:$E,17,FALSE),0)</f>
        <v>0</v>
      </c>
      <c r="X1414" s="34">
        <f>IFERROR(VLOOKUP($H1414,'Sewer F Exp'!$A:$B,15,FALSE),0)</f>
        <v>0</v>
      </c>
      <c r="Y1414" s="34">
        <f>IFERROR(VLOOKUP($H1414,'Sewer F Exp'!$A:$B,16,FALSE),0)</f>
        <v>0</v>
      </c>
      <c r="Z1414" s="42">
        <f>IFERROR(VLOOKUP($H1414,'Sewer F Exp'!$A:$B,17,FALSE),0)</f>
        <v>0</v>
      </c>
      <c r="AA1414" s="34">
        <f>IFERROR(VLOOKUP($H1414,'Refuse F Rev'!$A:$E,15,FALSE),0)</f>
        <v>0</v>
      </c>
      <c r="AB1414" s="34">
        <f>IFERROR(VLOOKUP($H1414,'Refuse F Rev'!$A:$E,16,FALSE),0)</f>
        <v>0</v>
      </c>
      <c r="AC1414" s="42">
        <f>IFERROR(VLOOKUP($H1414,'Refuse F Rev'!$A:$E,17,FALSE),0)</f>
        <v>0</v>
      </c>
      <c r="AD1414" s="34">
        <f>IFERROR(VLOOKUP($H1414,'Refuse F Exp'!$A:$E,15,FALSE),0)</f>
        <v>0</v>
      </c>
      <c r="AE1414" s="34">
        <f>IFERROR(VLOOKUP($H1414,'Refuse F Exp'!$A:$E,16,FALSE),0)</f>
        <v>0</v>
      </c>
      <c r="AF1414" s="42">
        <f>IFERROR(VLOOKUP($H1414,'Refuse F Exp'!$A:$E,17,FALSE),0)</f>
        <v>0</v>
      </c>
      <c r="AG1414" s="34">
        <f>IFERROR(VLOOKUP($H1414,#REF!,10,FALSE),0)</f>
        <v>0</v>
      </c>
      <c r="AH1414" s="34">
        <f>IFERROR(VLOOKUP($H1414,#REF!,11,FALSE),0)</f>
        <v>0</v>
      </c>
      <c r="AI1414" s="42">
        <f>IFERROR(VLOOKUP($H1414,#REF!,12,FALSE),0)</f>
        <v>0</v>
      </c>
      <c r="AJ1414" s="34">
        <f>IFERROR(VLOOKUP($H1414,#REF!,10,FALSE),0)</f>
        <v>0</v>
      </c>
      <c r="AK1414" s="34">
        <f>IFERROR(VLOOKUP($H1414,#REF!,11,FALSE),0)</f>
        <v>0</v>
      </c>
      <c r="AL1414" s="42">
        <f>IFERROR(VLOOKUP($H1414,#REF!,12,FALSE),0)</f>
        <v>0</v>
      </c>
      <c r="AM1414" s="34">
        <f>IFERROR(VLOOKUP($H1414,#REF!,10,FALSE),0)</f>
        <v>0</v>
      </c>
      <c r="AN1414" s="34">
        <f>IFERROR(VLOOKUP($H1414,#REF!,11,FALSE),0)</f>
        <v>0</v>
      </c>
      <c r="AO1414" s="42">
        <f>IFERROR(VLOOKUP($H1414,#REF!,12,FALSE),0)</f>
        <v>0</v>
      </c>
      <c r="AP1414" s="34">
        <f>IFERROR(VLOOKUP($H1414,#REF!,10,FALSE),0)</f>
        <v>0</v>
      </c>
      <c r="AQ1414" s="34">
        <f>IFERROR(VLOOKUP($H1414,#REF!,11,FALSE),0)</f>
        <v>0</v>
      </c>
      <c r="AR1414" s="42">
        <f>IFERROR(VLOOKUP($H1414,#REF!,12,FALSE),0)</f>
        <v>0</v>
      </c>
      <c r="AS1414" s="34">
        <f>IFERROR(VLOOKUP($H1414,#REF!,13,FALSE),0)</f>
        <v>0</v>
      </c>
      <c r="AT1414" s="34">
        <f>IFERROR(VLOOKUP($H1414,#REF!,14,FALSE),0)</f>
        <v>0</v>
      </c>
      <c r="AU1414" s="42">
        <f>IFERROR(VLOOKUP($H1414,#REF!,15,FALSE),0)</f>
        <v>0</v>
      </c>
      <c r="AV1414" s="34">
        <f>IFERROR(VLOOKUP($H1414,#REF!,15,FALSE),0)</f>
        <v>0</v>
      </c>
      <c r="AW1414" s="34">
        <f>IFERROR(VLOOKUP($H1414,#REF!,16,FALSE),0)</f>
        <v>0</v>
      </c>
      <c r="AX1414" s="42">
        <f>IFERROR(VLOOKUP($H1414,#REF!,17,FALSE),0)</f>
        <v>0</v>
      </c>
    </row>
    <row r="1415" spans="1:50" x14ac:dyDescent="0.3">
      <c r="A1415" s="33" t="str">
        <f t="shared" si="88"/>
        <v>0</v>
      </c>
      <c r="B1415" s="33">
        <f>+'R&amp;E EXPORT'!B1390</f>
        <v>0</v>
      </c>
      <c r="C1415" t="str">
        <f>IFERROR(VLOOKUP(A1415,'MCSJ Export'!A:C,3,FALSE),"")</f>
        <v/>
      </c>
      <c r="D1415" s="37">
        <f t="shared" ca="1" si="89"/>
        <v>0</v>
      </c>
      <c r="E1415" s="37">
        <f t="shared" ca="1" si="90"/>
        <v>0</v>
      </c>
      <c r="F1415" s="37">
        <f t="shared" ca="1" si="91"/>
        <v>0</v>
      </c>
      <c r="G1415" s="37"/>
      <c r="H1415" s="33">
        <f>+'R&amp;E EXPORT'!A1390</f>
        <v>0</v>
      </c>
      <c r="I1415" s="34">
        <f>IFERROR(VLOOKUP($H1415,'Gen F Rev'!$A:$M,15,FALSE),0)</f>
        <v>0</v>
      </c>
      <c r="J1415" s="34">
        <f>IFERROR(VLOOKUP($H1415,'Gen F Rev'!$A:$M,16,FALSE),0)</f>
        <v>0</v>
      </c>
      <c r="K1415" s="42">
        <f>IFERROR(VLOOKUP($H1415,'Gen F Rev'!$A:$M,17,FALSE),0)</f>
        <v>0</v>
      </c>
      <c r="L1415" s="34">
        <f>IFERROR(VLOOKUP($H1415,'Gen F Exp'!$A:$E,15,FALSE),0)</f>
        <v>0</v>
      </c>
      <c r="M1415" s="34">
        <f>IFERROR(VLOOKUP($H1415,'Gen F Exp'!$A:$E,16,FALSE),0)</f>
        <v>0</v>
      </c>
      <c r="N1415" s="42">
        <f>IFERROR(VLOOKUP($H1415,'Gen F Exp'!$A:$E,17,FALSE),0)</f>
        <v>0</v>
      </c>
      <c r="O1415" s="34">
        <f>IFERROR(VLOOKUP($H1415,'Water F Rev'!$A:$L,15,FALSE),0)</f>
        <v>0</v>
      </c>
      <c r="P1415" s="34">
        <f>IFERROR(VLOOKUP($H1415,'Water F Rev'!$A:$L,16,FALSE),0)</f>
        <v>0</v>
      </c>
      <c r="Q1415" s="42">
        <f>IFERROR(VLOOKUP($H1415,'Water F Rev'!$A:$L,17,FALSE),0)</f>
        <v>0</v>
      </c>
      <c r="R1415" s="34">
        <f>IFERROR(VLOOKUP($H1415,'Water F Exp'!$A:$K,15,FALSE),0)</f>
        <v>0</v>
      </c>
      <c r="S1415" s="34">
        <f>IFERROR(VLOOKUP($H1415,'Water F Exp'!$A:$K,16,FALSE),0)</f>
        <v>0</v>
      </c>
      <c r="T1415" s="42">
        <f>IFERROR(VLOOKUP($H1415,'Water F Exp'!$A:$K,17,FALSE),0)</f>
        <v>0</v>
      </c>
      <c r="U1415" s="34">
        <f ca="1">IFERROR(VLOOKUP($H1415,'Sewer F Rev'!$A:$E,15,FALSE),0)</f>
        <v>0</v>
      </c>
      <c r="V1415" s="34">
        <f ca="1">IFERROR(VLOOKUP($H1415,'Sewer F Rev'!$A:$E,16,FALSE),0)</f>
        <v>0</v>
      </c>
      <c r="W1415" s="42">
        <f ca="1">IFERROR(VLOOKUP($H1415,'Sewer F Rev'!$A:$E,17,FALSE),0)</f>
        <v>0</v>
      </c>
      <c r="X1415" s="34">
        <f>IFERROR(VLOOKUP($H1415,'Sewer F Exp'!$A:$B,15,FALSE),0)</f>
        <v>0</v>
      </c>
      <c r="Y1415" s="34">
        <f>IFERROR(VLOOKUP($H1415,'Sewer F Exp'!$A:$B,16,FALSE),0)</f>
        <v>0</v>
      </c>
      <c r="Z1415" s="42">
        <f>IFERROR(VLOOKUP($H1415,'Sewer F Exp'!$A:$B,17,FALSE),0)</f>
        <v>0</v>
      </c>
      <c r="AA1415" s="34">
        <f>IFERROR(VLOOKUP($H1415,'Refuse F Rev'!$A:$E,15,FALSE),0)</f>
        <v>0</v>
      </c>
      <c r="AB1415" s="34">
        <f>IFERROR(VLOOKUP($H1415,'Refuse F Rev'!$A:$E,16,FALSE),0)</f>
        <v>0</v>
      </c>
      <c r="AC1415" s="42">
        <f>IFERROR(VLOOKUP($H1415,'Refuse F Rev'!$A:$E,17,FALSE),0)</f>
        <v>0</v>
      </c>
      <c r="AD1415" s="34">
        <f>IFERROR(VLOOKUP($H1415,'Refuse F Exp'!$A:$E,15,FALSE),0)</f>
        <v>0</v>
      </c>
      <c r="AE1415" s="34">
        <f>IFERROR(VLOOKUP($H1415,'Refuse F Exp'!$A:$E,16,FALSE),0)</f>
        <v>0</v>
      </c>
      <c r="AF1415" s="42">
        <f>IFERROR(VLOOKUP($H1415,'Refuse F Exp'!$A:$E,17,FALSE),0)</f>
        <v>0</v>
      </c>
      <c r="AG1415" s="34">
        <f>IFERROR(VLOOKUP($H1415,#REF!,10,FALSE),0)</f>
        <v>0</v>
      </c>
      <c r="AH1415" s="34">
        <f>IFERROR(VLOOKUP($H1415,#REF!,11,FALSE),0)</f>
        <v>0</v>
      </c>
      <c r="AI1415" s="42">
        <f>IFERROR(VLOOKUP($H1415,#REF!,12,FALSE),0)</f>
        <v>0</v>
      </c>
      <c r="AJ1415" s="34">
        <f>IFERROR(VLOOKUP($H1415,#REF!,10,FALSE),0)</f>
        <v>0</v>
      </c>
      <c r="AK1415" s="34">
        <f>IFERROR(VLOOKUP($H1415,#REF!,11,FALSE),0)</f>
        <v>0</v>
      </c>
      <c r="AL1415" s="42">
        <f>IFERROR(VLOOKUP($H1415,#REF!,12,FALSE),0)</f>
        <v>0</v>
      </c>
      <c r="AM1415" s="34">
        <f>IFERROR(VLOOKUP($H1415,#REF!,10,FALSE),0)</f>
        <v>0</v>
      </c>
      <c r="AN1415" s="34">
        <f>IFERROR(VLOOKUP($H1415,#REF!,11,FALSE),0)</f>
        <v>0</v>
      </c>
      <c r="AO1415" s="42">
        <f>IFERROR(VLOOKUP($H1415,#REF!,12,FALSE),0)</f>
        <v>0</v>
      </c>
      <c r="AP1415" s="34">
        <f>IFERROR(VLOOKUP($H1415,#REF!,10,FALSE),0)</f>
        <v>0</v>
      </c>
      <c r="AQ1415" s="34">
        <f>IFERROR(VLOOKUP($H1415,#REF!,11,FALSE),0)</f>
        <v>0</v>
      </c>
      <c r="AR1415" s="42">
        <f>IFERROR(VLOOKUP($H1415,#REF!,12,FALSE),0)</f>
        <v>0</v>
      </c>
      <c r="AS1415" s="34">
        <f>IFERROR(VLOOKUP($H1415,#REF!,13,FALSE),0)</f>
        <v>0</v>
      </c>
      <c r="AT1415" s="34">
        <f>IFERROR(VLOOKUP($H1415,#REF!,14,FALSE),0)</f>
        <v>0</v>
      </c>
      <c r="AU1415" s="42">
        <f>IFERROR(VLOOKUP($H1415,#REF!,15,FALSE),0)</f>
        <v>0</v>
      </c>
      <c r="AV1415" s="34">
        <f>IFERROR(VLOOKUP($H1415,#REF!,15,FALSE),0)</f>
        <v>0</v>
      </c>
      <c r="AW1415" s="34">
        <f>IFERROR(VLOOKUP($H1415,#REF!,16,FALSE),0)</f>
        <v>0</v>
      </c>
      <c r="AX1415" s="42">
        <f>IFERROR(VLOOKUP($H1415,#REF!,17,FALSE),0)</f>
        <v>0</v>
      </c>
    </row>
    <row r="1416" spans="1:50" x14ac:dyDescent="0.3">
      <c r="A1416" s="33" t="str">
        <f t="shared" si="88"/>
        <v>0</v>
      </c>
      <c r="B1416" s="33">
        <f>+'R&amp;E EXPORT'!B1391</f>
        <v>0</v>
      </c>
      <c r="C1416" t="str">
        <f>IFERROR(VLOOKUP(A1416,'MCSJ Export'!A:C,3,FALSE),"")</f>
        <v/>
      </c>
      <c r="D1416" s="37">
        <f t="shared" ca="1" si="89"/>
        <v>0</v>
      </c>
      <c r="E1416" s="37">
        <f t="shared" ca="1" si="90"/>
        <v>0</v>
      </c>
      <c r="F1416" s="37">
        <f t="shared" ca="1" si="91"/>
        <v>0</v>
      </c>
      <c r="G1416" s="37"/>
      <c r="H1416" s="33">
        <f>+'R&amp;E EXPORT'!A1391</f>
        <v>0</v>
      </c>
      <c r="I1416" s="34">
        <f>IFERROR(VLOOKUP($H1416,'Gen F Rev'!$A:$M,15,FALSE),0)</f>
        <v>0</v>
      </c>
      <c r="J1416" s="34">
        <f>IFERROR(VLOOKUP($H1416,'Gen F Rev'!$A:$M,16,FALSE),0)</f>
        <v>0</v>
      </c>
      <c r="K1416" s="42">
        <f>IFERROR(VLOOKUP($H1416,'Gen F Rev'!$A:$M,17,FALSE),0)</f>
        <v>0</v>
      </c>
      <c r="L1416" s="34">
        <f>IFERROR(VLOOKUP($H1416,'Gen F Exp'!$A:$E,15,FALSE),0)</f>
        <v>0</v>
      </c>
      <c r="M1416" s="34">
        <f>IFERROR(VLOOKUP($H1416,'Gen F Exp'!$A:$E,16,FALSE),0)</f>
        <v>0</v>
      </c>
      <c r="N1416" s="42">
        <f>IFERROR(VLOOKUP($H1416,'Gen F Exp'!$A:$E,17,FALSE),0)</f>
        <v>0</v>
      </c>
      <c r="O1416" s="34">
        <f>IFERROR(VLOOKUP($H1416,'Water F Rev'!$A:$L,15,FALSE),0)</f>
        <v>0</v>
      </c>
      <c r="P1416" s="34">
        <f>IFERROR(VLOOKUP($H1416,'Water F Rev'!$A:$L,16,FALSE),0)</f>
        <v>0</v>
      </c>
      <c r="Q1416" s="42">
        <f>IFERROR(VLOOKUP($H1416,'Water F Rev'!$A:$L,17,FALSE),0)</f>
        <v>0</v>
      </c>
      <c r="R1416" s="34">
        <f>IFERROR(VLOOKUP($H1416,'Water F Exp'!$A:$K,15,FALSE),0)</f>
        <v>0</v>
      </c>
      <c r="S1416" s="34">
        <f>IFERROR(VLOOKUP($H1416,'Water F Exp'!$A:$K,16,FALSE),0)</f>
        <v>0</v>
      </c>
      <c r="T1416" s="42">
        <f>IFERROR(VLOOKUP($H1416,'Water F Exp'!$A:$K,17,FALSE),0)</f>
        <v>0</v>
      </c>
      <c r="U1416" s="34">
        <f ca="1">IFERROR(VLOOKUP($H1416,'Sewer F Rev'!$A:$E,15,FALSE),0)</f>
        <v>0</v>
      </c>
      <c r="V1416" s="34">
        <f ca="1">IFERROR(VLOOKUP($H1416,'Sewer F Rev'!$A:$E,16,FALSE),0)</f>
        <v>0</v>
      </c>
      <c r="W1416" s="42">
        <f ca="1">IFERROR(VLOOKUP($H1416,'Sewer F Rev'!$A:$E,17,FALSE),0)</f>
        <v>0</v>
      </c>
      <c r="X1416" s="34">
        <f>IFERROR(VLOOKUP($H1416,'Sewer F Exp'!$A:$B,15,FALSE),0)</f>
        <v>0</v>
      </c>
      <c r="Y1416" s="34">
        <f>IFERROR(VLOOKUP($H1416,'Sewer F Exp'!$A:$B,16,FALSE),0)</f>
        <v>0</v>
      </c>
      <c r="Z1416" s="42">
        <f>IFERROR(VLOOKUP($H1416,'Sewer F Exp'!$A:$B,17,FALSE),0)</f>
        <v>0</v>
      </c>
      <c r="AA1416" s="34">
        <f>IFERROR(VLOOKUP($H1416,'Refuse F Rev'!$A:$E,15,FALSE),0)</f>
        <v>0</v>
      </c>
      <c r="AB1416" s="34">
        <f>IFERROR(VLOOKUP($H1416,'Refuse F Rev'!$A:$E,16,FALSE),0)</f>
        <v>0</v>
      </c>
      <c r="AC1416" s="42">
        <f>IFERROR(VLOOKUP($H1416,'Refuse F Rev'!$A:$E,17,FALSE),0)</f>
        <v>0</v>
      </c>
      <c r="AD1416" s="34">
        <f>IFERROR(VLOOKUP($H1416,'Refuse F Exp'!$A:$E,15,FALSE),0)</f>
        <v>0</v>
      </c>
      <c r="AE1416" s="34">
        <f>IFERROR(VLOOKUP($H1416,'Refuse F Exp'!$A:$E,16,FALSE),0)</f>
        <v>0</v>
      </c>
      <c r="AF1416" s="42">
        <f>IFERROR(VLOOKUP($H1416,'Refuse F Exp'!$A:$E,17,FALSE),0)</f>
        <v>0</v>
      </c>
      <c r="AG1416" s="34">
        <f>IFERROR(VLOOKUP($H1416,#REF!,10,FALSE),0)</f>
        <v>0</v>
      </c>
      <c r="AH1416" s="34">
        <f>IFERROR(VLOOKUP($H1416,#REF!,11,FALSE),0)</f>
        <v>0</v>
      </c>
      <c r="AI1416" s="42">
        <f>IFERROR(VLOOKUP($H1416,#REF!,12,FALSE),0)</f>
        <v>0</v>
      </c>
      <c r="AJ1416" s="34">
        <f>IFERROR(VLOOKUP($H1416,#REF!,10,FALSE),0)</f>
        <v>0</v>
      </c>
      <c r="AK1416" s="34">
        <f>IFERROR(VLOOKUP($H1416,#REF!,11,FALSE),0)</f>
        <v>0</v>
      </c>
      <c r="AL1416" s="42">
        <f>IFERROR(VLOOKUP($H1416,#REF!,12,FALSE),0)</f>
        <v>0</v>
      </c>
      <c r="AM1416" s="34">
        <f>IFERROR(VLOOKUP($H1416,#REF!,10,FALSE),0)</f>
        <v>0</v>
      </c>
      <c r="AN1416" s="34">
        <f>IFERROR(VLOOKUP($H1416,#REF!,11,FALSE),0)</f>
        <v>0</v>
      </c>
      <c r="AO1416" s="42">
        <f>IFERROR(VLOOKUP($H1416,#REF!,12,FALSE),0)</f>
        <v>0</v>
      </c>
      <c r="AP1416" s="34">
        <f>IFERROR(VLOOKUP($H1416,#REF!,10,FALSE),0)</f>
        <v>0</v>
      </c>
      <c r="AQ1416" s="34">
        <f>IFERROR(VLOOKUP($H1416,#REF!,11,FALSE),0)</f>
        <v>0</v>
      </c>
      <c r="AR1416" s="42">
        <f>IFERROR(VLOOKUP($H1416,#REF!,12,FALSE),0)</f>
        <v>0</v>
      </c>
      <c r="AS1416" s="34">
        <f>IFERROR(VLOOKUP($H1416,#REF!,13,FALSE),0)</f>
        <v>0</v>
      </c>
      <c r="AT1416" s="34">
        <f>IFERROR(VLOOKUP($H1416,#REF!,14,FALSE),0)</f>
        <v>0</v>
      </c>
      <c r="AU1416" s="42">
        <f>IFERROR(VLOOKUP($H1416,#REF!,15,FALSE),0)</f>
        <v>0</v>
      </c>
      <c r="AV1416" s="34">
        <f>IFERROR(VLOOKUP($H1416,#REF!,15,FALSE),0)</f>
        <v>0</v>
      </c>
      <c r="AW1416" s="34">
        <f>IFERROR(VLOOKUP($H1416,#REF!,16,FALSE),0)</f>
        <v>0</v>
      </c>
      <c r="AX1416" s="42">
        <f>IFERROR(VLOOKUP($H1416,#REF!,17,FALSE),0)</f>
        <v>0</v>
      </c>
    </row>
    <row r="1417" spans="1:50" x14ac:dyDescent="0.3">
      <c r="A1417" s="33" t="str">
        <f t="shared" si="88"/>
        <v>0</v>
      </c>
      <c r="B1417" s="33">
        <f>+'R&amp;E EXPORT'!B1392</f>
        <v>0</v>
      </c>
      <c r="C1417" t="str">
        <f>IFERROR(VLOOKUP(A1417,'MCSJ Export'!A:C,3,FALSE),"")</f>
        <v/>
      </c>
      <c r="D1417" s="37">
        <f t="shared" ca="1" si="89"/>
        <v>0</v>
      </c>
      <c r="E1417" s="37">
        <f t="shared" ca="1" si="90"/>
        <v>0</v>
      </c>
      <c r="F1417" s="37">
        <f t="shared" ca="1" si="91"/>
        <v>0</v>
      </c>
      <c r="G1417" s="37"/>
      <c r="H1417" s="33">
        <f>+'R&amp;E EXPORT'!A1392</f>
        <v>0</v>
      </c>
      <c r="I1417" s="34">
        <f>IFERROR(VLOOKUP($H1417,'Gen F Rev'!$A:$M,15,FALSE),0)</f>
        <v>0</v>
      </c>
      <c r="J1417" s="34">
        <f>IFERROR(VLOOKUP($H1417,'Gen F Rev'!$A:$M,16,FALSE),0)</f>
        <v>0</v>
      </c>
      <c r="K1417" s="42">
        <f>IFERROR(VLOOKUP($H1417,'Gen F Rev'!$A:$M,17,FALSE),0)</f>
        <v>0</v>
      </c>
      <c r="L1417" s="34">
        <f>IFERROR(VLOOKUP($H1417,'Gen F Exp'!$A:$E,15,FALSE),0)</f>
        <v>0</v>
      </c>
      <c r="M1417" s="34">
        <f>IFERROR(VLOOKUP($H1417,'Gen F Exp'!$A:$E,16,FALSE),0)</f>
        <v>0</v>
      </c>
      <c r="N1417" s="42">
        <f>IFERROR(VLOOKUP($H1417,'Gen F Exp'!$A:$E,17,FALSE),0)</f>
        <v>0</v>
      </c>
      <c r="O1417" s="34">
        <f>IFERROR(VLOOKUP($H1417,'Water F Rev'!$A:$L,15,FALSE),0)</f>
        <v>0</v>
      </c>
      <c r="P1417" s="34">
        <f>IFERROR(VLOOKUP($H1417,'Water F Rev'!$A:$L,16,FALSE),0)</f>
        <v>0</v>
      </c>
      <c r="Q1417" s="42">
        <f>IFERROR(VLOOKUP($H1417,'Water F Rev'!$A:$L,17,FALSE),0)</f>
        <v>0</v>
      </c>
      <c r="R1417" s="34">
        <f>IFERROR(VLOOKUP($H1417,'Water F Exp'!$A:$K,15,FALSE),0)</f>
        <v>0</v>
      </c>
      <c r="S1417" s="34">
        <f>IFERROR(VLOOKUP($H1417,'Water F Exp'!$A:$K,16,FALSE),0)</f>
        <v>0</v>
      </c>
      <c r="T1417" s="42">
        <f>IFERROR(VLOOKUP($H1417,'Water F Exp'!$A:$K,17,FALSE),0)</f>
        <v>0</v>
      </c>
      <c r="U1417" s="34">
        <f ca="1">IFERROR(VLOOKUP($H1417,'Sewer F Rev'!$A:$E,15,FALSE),0)</f>
        <v>0</v>
      </c>
      <c r="V1417" s="34">
        <f ca="1">IFERROR(VLOOKUP($H1417,'Sewer F Rev'!$A:$E,16,FALSE),0)</f>
        <v>0</v>
      </c>
      <c r="W1417" s="42">
        <f ca="1">IFERROR(VLOOKUP($H1417,'Sewer F Rev'!$A:$E,17,FALSE),0)</f>
        <v>0</v>
      </c>
      <c r="X1417" s="34">
        <f>IFERROR(VLOOKUP($H1417,'Sewer F Exp'!$A:$B,15,FALSE),0)</f>
        <v>0</v>
      </c>
      <c r="Y1417" s="34">
        <f>IFERROR(VLOOKUP($H1417,'Sewer F Exp'!$A:$B,16,FALSE),0)</f>
        <v>0</v>
      </c>
      <c r="Z1417" s="42">
        <f>IFERROR(VLOOKUP($H1417,'Sewer F Exp'!$A:$B,17,FALSE),0)</f>
        <v>0</v>
      </c>
      <c r="AA1417" s="34">
        <f>IFERROR(VLOOKUP($H1417,'Refuse F Rev'!$A:$E,15,FALSE),0)</f>
        <v>0</v>
      </c>
      <c r="AB1417" s="34">
        <f>IFERROR(VLOOKUP($H1417,'Refuse F Rev'!$A:$E,16,FALSE),0)</f>
        <v>0</v>
      </c>
      <c r="AC1417" s="42">
        <f>IFERROR(VLOOKUP($H1417,'Refuse F Rev'!$A:$E,17,FALSE),0)</f>
        <v>0</v>
      </c>
      <c r="AD1417" s="34">
        <f>IFERROR(VLOOKUP($H1417,'Refuse F Exp'!$A:$E,15,FALSE),0)</f>
        <v>0</v>
      </c>
      <c r="AE1417" s="34">
        <f>IFERROR(VLOOKUP($H1417,'Refuse F Exp'!$A:$E,16,FALSE),0)</f>
        <v>0</v>
      </c>
      <c r="AF1417" s="42">
        <f>IFERROR(VLOOKUP($H1417,'Refuse F Exp'!$A:$E,17,FALSE),0)</f>
        <v>0</v>
      </c>
      <c r="AG1417" s="34">
        <f>IFERROR(VLOOKUP($H1417,#REF!,10,FALSE),0)</f>
        <v>0</v>
      </c>
      <c r="AH1417" s="34">
        <f>IFERROR(VLOOKUP($H1417,#REF!,11,FALSE),0)</f>
        <v>0</v>
      </c>
      <c r="AI1417" s="42">
        <f>IFERROR(VLOOKUP($H1417,#REF!,12,FALSE),0)</f>
        <v>0</v>
      </c>
      <c r="AJ1417" s="34">
        <f>IFERROR(VLOOKUP($H1417,#REF!,10,FALSE),0)</f>
        <v>0</v>
      </c>
      <c r="AK1417" s="34">
        <f>IFERROR(VLOOKUP($H1417,#REF!,11,FALSE),0)</f>
        <v>0</v>
      </c>
      <c r="AL1417" s="42">
        <f>IFERROR(VLOOKUP($H1417,#REF!,12,FALSE),0)</f>
        <v>0</v>
      </c>
      <c r="AM1417" s="34">
        <f>IFERROR(VLOOKUP($H1417,#REF!,10,FALSE),0)</f>
        <v>0</v>
      </c>
      <c r="AN1417" s="34">
        <f>IFERROR(VLOOKUP($H1417,#REF!,11,FALSE),0)</f>
        <v>0</v>
      </c>
      <c r="AO1417" s="42">
        <f>IFERROR(VLOOKUP($H1417,#REF!,12,FALSE),0)</f>
        <v>0</v>
      </c>
      <c r="AP1417" s="34">
        <f>IFERROR(VLOOKUP($H1417,#REF!,10,FALSE),0)</f>
        <v>0</v>
      </c>
      <c r="AQ1417" s="34">
        <f>IFERROR(VLOOKUP($H1417,#REF!,11,FALSE),0)</f>
        <v>0</v>
      </c>
      <c r="AR1417" s="42">
        <f>IFERROR(VLOOKUP($H1417,#REF!,12,FALSE),0)</f>
        <v>0</v>
      </c>
      <c r="AS1417" s="34">
        <f>IFERROR(VLOOKUP($H1417,#REF!,13,FALSE),0)</f>
        <v>0</v>
      </c>
      <c r="AT1417" s="34">
        <f>IFERROR(VLOOKUP($H1417,#REF!,14,FALSE),0)</f>
        <v>0</v>
      </c>
      <c r="AU1417" s="42">
        <f>IFERROR(VLOOKUP($H1417,#REF!,15,FALSE),0)</f>
        <v>0</v>
      </c>
      <c r="AV1417" s="34">
        <f>IFERROR(VLOOKUP($H1417,#REF!,15,FALSE),0)</f>
        <v>0</v>
      </c>
      <c r="AW1417" s="34">
        <f>IFERROR(VLOOKUP($H1417,#REF!,16,FALSE),0)</f>
        <v>0</v>
      </c>
      <c r="AX1417" s="42">
        <f>IFERROR(VLOOKUP($H1417,#REF!,17,FALSE),0)</f>
        <v>0</v>
      </c>
    </row>
    <row r="1418" spans="1:50" x14ac:dyDescent="0.3">
      <c r="A1418" s="33" t="str">
        <f t="shared" si="88"/>
        <v>0</v>
      </c>
      <c r="B1418" s="33">
        <f>+'R&amp;E EXPORT'!B1393</f>
        <v>0</v>
      </c>
      <c r="C1418" t="str">
        <f>IFERROR(VLOOKUP(A1418,'MCSJ Export'!A:C,3,FALSE),"")</f>
        <v/>
      </c>
      <c r="D1418" s="37">
        <f t="shared" ca="1" si="89"/>
        <v>0</v>
      </c>
      <c r="E1418" s="37">
        <f t="shared" ca="1" si="90"/>
        <v>0</v>
      </c>
      <c r="F1418" s="37">
        <f t="shared" ca="1" si="91"/>
        <v>0</v>
      </c>
      <c r="G1418" s="37"/>
      <c r="H1418" s="33">
        <f>+'R&amp;E EXPORT'!A1393</f>
        <v>0</v>
      </c>
      <c r="I1418" s="34">
        <f>IFERROR(VLOOKUP($H1418,'Gen F Rev'!$A:$M,15,FALSE),0)</f>
        <v>0</v>
      </c>
      <c r="J1418" s="34">
        <f>IFERROR(VLOOKUP($H1418,'Gen F Rev'!$A:$M,16,FALSE),0)</f>
        <v>0</v>
      </c>
      <c r="K1418" s="42">
        <f>IFERROR(VLOOKUP($H1418,'Gen F Rev'!$A:$M,17,FALSE),0)</f>
        <v>0</v>
      </c>
      <c r="L1418" s="34">
        <f>IFERROR(VLOOKUP($H1418,'Gen F Exp'!$A:$E,15,FALSE),0)</f>
        <v>0</v>
      </c>
      <c r="M1418" s="34">
        <f>IFERROR(VLOOKUP($H1418,'Gen F Exp'!$A:$E,16,FALSE),0)</f>
        <v>0</v>
      </c>
      <c r="N1418" s="42">
        <f>IFERROR(VLOOKUP($H1418,'Gen F Exp'!$A:$E,17,FALSE),0)</f>
        <v>0</v>
      </c>
      <c r="O1418" s="34">
        <f>IFERROR(VLOOKUP($H1418,'Water F Rev'!$A:$L,15,FALSE),0)</f>
        <v>0</v>
      </c>
      <c r="P1418" s="34">
        <f>IFERROR(VLOOKUP($H1418,'Water F Rev'!$A:$L,16,FALSE),0)</f>
        <v>0</v>
      </c>
      <c r="Q1418" s="42">
        <f>IFERROR(VLOOKUP($H1418,'Water F Rev'!$A:$L,17,FALSE),0)</f>
        <v>0</v>
      </c>
      <c r="R1418" s="34">
        <f>IFERROR(VLOOKUP($H1418,'Water F Exp'!$A:$K,15,FALSE),0)</f>
        <v>0</v>
      </c>
      <c r="S1418" s="34">
        <f>IFERROR(VLOOKUP($H1418,'Water F Exp'!$A:$K,16,FALSE),0)</f>
        <v>0</v>
      </c>
      <c r="T1418" s="42">
        <f>IFERROR(VLOOKUP($H1418,'Water F Exp'!$A:$K,17,FALSE),0)</f>
        <v>0</v>
      </c>
      <c r="U1418" s="34">
        <f ca="1">IFERROR(VLOOKUP($H1418,'Sewer F Rev'!$A:$E,15,FALSE),0)</f>
        <v>0</v>
      </c>
      <c r="V1418" s="34">
        <f ca="1">IFERROR(VLOOKUP($H1418,'Sewer F Rev'!$A:$E,16,FALSE),0)</f>
        <v>0</v>
      </c>
      <c r="W1418" s="42">
        <f ca="1">IFERROR(VLOOKUP($H1418,'Sewer F Rev'!$A:$E,17,FALSE),0)</f>
        <v>0</v>
      </c>
      <c r="X1418" s="34">
        <f>IFERROR(VLOOKUP($H1418,'Sewer F Exp'!$A:$B,15,FALSE),0)</f>
        <v>0</v>
      </c>
      <c r="Y1418" s="34">
        <f>IFERROR(VLOOKUP($H1418,'Sewer F Exp'!$A:$B,16,FALSE),0)</f>
        <v>0</v>
      </c>
      <c r="Z1418" s="42">
        <f>IFERROR(VLOOKUP($H1418,'Sewer F Exp'!$A:$B,17,FALSE),0)</f>
        <v>0</v>
      </c>
      <c r="AA1418" s="34">
        <f>IFERROR(VLOOKUP($H1418,'Refuse F Rev'!$A:$E,15,FALSE),0)</f>
        <v>0</v>
      </c>
      <c r="AB1418" s="34">
        <f>IFERROR(VLOOKUP($H1418,'Refuse F Rev'!$A:$E,16,FALSE),0)</f>
        <v>0</v>
      </c>
      <c r="AC1418" s="42">
        <f>IFERROR(VLOOKUP($H1418,'Refuse F Rev'!$A:$E,17,FALSE),0)</f>
        <v>0</v>
      </c>
      <c r="AD1418" s="34">
        <f>IFERROR(VLOOKUP($H1418,'Refuse F Exp'!$A:$E,15,FALSE),0)</f>
        <v>0</v>
      </c>
      <c r="AE1418" s="34">
        <f>IFERROR(VLOOKUP($H1418,'Refuse F Exp'!$A:$E,16,FALSE),0)</f>
        <v>0</v>
      </c>
      <c r="AF1418" s="42">
        <f>IFERROR(VLOOKUP($H1418,'Refuse F Exp'!$A:$E,17,FALSE),0)</f>
        <v>0</v>
      </c>
      <c r="AG1418" s="34">
        <f>IFERROR(VLOOKUP($H1418,#REF!,10,FALSE),0)</f>
        <v>0</v>
      </c>
      <c r="AH1418" s="34">
        <f>IFERROR(VLOOKUP($H1418,#REF!,11,FALSE),0)</f>
        <v>0</v>
      </c>
      <c r="AI1418" s="42">
        <f>IFERROR(VLOOKUP($H1418,#REF!,12,FALSE),0)</f>
        <v>0</v>
      </c>
      <c r="AJ1418" s="34">
        <f>IFERROR(VLOOKUP($H1418,#REF!,10,FALSE),0)</f>
        <v>0</v>
      </c>
      <c r="AK1418" s="34">
        <f>IFERROR(VLOOKUP($H1418,#REF!,11,FALSE),0)</f>
        <v>0</v>
      </c>
      <c r="AL1418" s="42">
        <f>IFERROR(VLOOKUP($H1418,#REF!,12,FALSE),0)</f>
        <v>0</v>
      </c>
      <c r="AM1418" s="34">
        <f>IFERROR(VLOOKUP($H1418,#REF!,10,FALSE),0)</f>
        <v>0</v>
      </c>
      <c r="AN1418" s="34">
        <f>IFERROR(VLOOKUP($H1418,#REF!,11,FALSE),0)</f>
        <v>0</v>
      </c>
      <c r="AO1418" s="42">
        <f>IFERROR(VLOOKUP($H1418,#REF!,12,FALSE),0)</f>
        <v>0</v>
      </c>
      <c r="AP1418" s="34">
        <f>IFERROR(VLOOKUP($H1418,#REF!,10,FALSE),0)</f>
        <v>0</v>
      </c>
      <c r="AQ1418" s="34">
        <f>IFERROR(VLOOKUP($H1418,#REF!,11,FALSE),0)</f>
        <v>0</v>
      </c>
      <c r="AR1418" s="42">
        <f>IFERROR(VLOOKUP($H1418,#REF!,12,FALSE),0)</f>
        <v>0</v>
      </c>
      <c r="AS1418" s="34">
        <f>IFERROR(VLOOKUP($H1418,#REF!,13,FALSE),0)</f>
        <v>0</v>
      </c>
      <c r="AT1418" s="34">
        <f>IFERROR(VLOOKUP($H1418,#REF!,14,FALSE),0)</f>
        <v>0</v>
      </c>
      <c r="AU1418" s="42">
        <f>IFERROR(VLOOKUP($H1418,#REF!,15,FALSE),0)</f>
        <v>0</v>
      </c>
      <c r="AV1418" s="34">
        <f>IFERROR(VLOOKUP($H1418,#REF!,15,FALSE),0)</f>
        <v>0</v>
      </c>
      <c r="AW1418" s="34">
        <f>IFERROR(VLOOKUP($H1418,#REF!,16,FALSE),0)</f>
        <v>0</v>
      </c>
      <c r="AX1418" s="42">
        <f>IFERROR(VLOOKUP($H1418,#REF!,17,FALSE),0)</f>
        <v>0</v>
      </c>
    </row>
    <row r="1419" spans="1:50" x14ac:dyDescent="0.3">
      <c r="A1419" s="33" t="str">
        <f t="shared" si="88"/>
        <v>0</v>
      </c>
      <c r="B1419" s="33">
        <f>+'R&amp;E EXPORT'!B1394</f>
        <v>0</v>
      </c>
      <c r="C1419" t="str">
        <f>IFERROR(VLOOKUP(A1419,'MCSJ Export'!A:C,3,FALSE),"")</f>
        <v/>
      </c>
      <c r="D1419" s="37">
        <f t="shared" ca="1" si="89"/>
        <v>0</v>
      </c>
      <c r="E1419" s="37">
        <f t="shared" ca="1" si="90"/>
        <v>0</v>
      </c>
      <c r="F1419" s="37">
        <f t="shared" ca="1" si="91"/>
        <v>0</v>
      </c>
      <c r="G1419" s="37"/>
      <c r="H1419" s="33">
        <f>+'R&amp;E EXPORT'!A1394</f>
        <v>0</v>
      </c>
      <c r="I1419" s="34">
        <f>IFERROR(VLOOKUP($H1419,'Gen F Rev'!$A:$M,15,FALSE),0)</f>
        <v>0</v>
      </c>
      <c r="J1419" s="34">
        <f>IFERROR(VLOOKUP($H1419,'Gen F Rev'!$A:$M,16,FALSE),0)</f>
        <v>0</v>
      </c>
      <c r="K1419" s="42">
        <f>IFERROR(VLOOKUP($H1419,'Gen F Rev'!$A:$M,17,FALSE),0)</f>
        <v>0</v>
      </c>
      <c r="L1419" s="34">
        <f>IFERROR(VLOOKUP($H1419,'Gen F Exp'!$A:$E,15,FALSE),0)</f>
        <v>0</v>
      </c>
      <c r="M1419" s="34">
        <f>IFERROR(VLOOKUP($H1419,'Gen F Exp'!$A:$E,16,FALSE),0)</f>
        <v>0</v>
      </c>
      <c r="N1419" s="42">
        <f>IFERROR(VLOOKUP($H1419,'Gen F Exp'!$A:$E,17,FALSE),0)</f>
        <v>0</v>
      </c>
      <c r="O1419" s="34">
        <f>IFERROR(VLOOKUP($H1419,'Water F Rev'!$A:$L,15,FALSE),0)</f>
        <v>0</v>
      </c>
      <c r="P1419" s="34">
        <f>IFERROR(VLOOKUP($H1419,'Water F Rev'!$A:$L,16,FALSE),0)</f>
        <v>0</v>
      </c>
      <c r="Q1419" s="42">
        <f>IFERROR(VLOOKUP($H1419,'Water F Rev'!$A:$L,17,FALSE),0)</f>
        <v>0</v>
      </c>
      <c r="R1419" s="34">
        <f>IFERROR(VLOOKUP($H1419,'Water F Exp'!$A:$K,15,FALSE),0)</f>
        <v>0</v>
      </c>
      <c r="S1419" s="34">
        <f>IFERROR(VLOOKUP($H1419,'Water F Exp'!$A:$K,16,FALSE),0)</f>
        <v>0</v>
      </c>
      <c r="T1419" s="42">
        <f>IFERROR(VLOOKUP($H1419,'Water F Exp'!$A:$K,17,FALSE),0)</f>
        <v>0</v>
      </c>
      <c r="U1419" s="34">
        <f ca="1">IFERROR(VLOOKUP($H1419,'Sewer F Rev'!$A:$E,15,FALSE),0)</f>
        <v>0</v>
      </c>
      <c r="V1419" s="34">
        <f ca="1">IFERROR(VLOOKUP($H1419,'Sewer F Rev'!$A:$E,16,FALSE),0)</f>
        <v>0</v>
      </c>
      <c r="W1419" s="42">
        <f ca="1">IFERROR(VLOOKUP($H1419,'Sewer F Rev'!$A:$E,17,FALSE),0)</f>
        <v>0</v>
      </c>
      <c r="X1419" s="34">
        <f>IFERROR(VLOOKUP($H1419,'Sewer F Exp'!$A:$B,15,FALSE),0)</f>
        <v>0</v>
      </c>
      <c r="Y1419" s="34">
        <f>IFERROR(VLOOKUP($H1419,'Sewer F Exp'!$A:$B,16,FALSE),0)</f>
        <v>0</v>
      </c>
      <c r="Z1419" s="42">
        <f>IFERROR(VLOOKUP($H1419,'Sewer F Exp'!$A:$B,17,FALSE),0)</f>
        <v>0</v>
      </c>
      <c r="AA1419" s="34">
        <f>IFERROR(VLOOKUP($H1419,'Refuse F Rev'!$A:$E,15,FALSE),0)</f>
        <v>0</v>
      </c>
      <c r="AB1419" s="34">
        <f>IFERROR(VLOOKUP($H1419,'Refuse F Rev'!$A:$E,16,FALSE),0)</f>
        <v>0</v>
      </c>
      <c r="AC1419" s="42">
        <f>IFERROR(VLOOKUP($H1419,'Refuse F Rev'!$A:$E,17,FALSE),0)</f>
        <v>0</v>
      </c>
      <c r="AD1419" s="34">
        <f>IFERROR(VLOOKUP($H1419,'Refuse F Exp'!$A:$E,15,FALSE),0)</f>
        <v>0</v>
      </c>
      <c r="AE1419" s="34">
        <f>IFERROR(VLOOKUP($H1419,'Refuse F Exp'!$A:$E,16,FALSE),0)</f>
        <v>0</v>
      </c>
      <c r="AF1419" s="42">
        <f>IFERROR(VLOOKUP($H1419,'Refuse F Exp'!$A:$E,17,FALSE),0)</f>
        <v>0</v>
      </c>
      <c r="AG1419" s="34">
        <f>IFERROR(VLOOKUP($H1419,#REF!,10,FALSE),0)</f>
        <v>0</v>
      </c>
      <c r="AH1419" s="34">
        <f>IFERROR(VLOOKUP($H1419,#REF!,11,FALSE),0)</f>
        <v>0</v>
      </c>
      <c r="AI1419" s="42">
        <f>IFERROR(VLOOKUP($H1419,#REF!,12,FALSE),0)</f>
        <v>0</v>
      </c>
      <c r="AJ1419" s="34">
        <f>IFERROR(VLOOKUP($H1419,#REF!,10,FALSE),0)</f>
        <v>0</v>
      </c>
      <c r="AK1419" s="34">
        <f>IFERROR(VLOOKUP($H1419,#REF!,11,FALSE),0)</f>
        <v>0</v>
      </c>
      <c r="AL1419" s="42">
        <f>IFERROR(VLOOKUP($H1419,#REF!,12,FALSE),0)</f>
        <v>0</v>
      </c>
      <c r="AM1419" s="34">
        <f>IFERROR(VLOOKUP($H1419,#REF!,10,FALSE),0)</f>
        <v>0</v>
      </c>
      <c r="AN1419" s="34">
        <f>IFERROR(VLOOKUP($H1419,#REF!,11,FALSE),0)</f>
        <v>0</v>
      </c>
      <c r="AO1419" s="42">
        <f>IFERROR(VLOOKUP($H1419,#REF!,12,FALSE),0)</f>
        <v>0</v>
      </c>
      <c r="AP1419" s="34">
        <f>IFERROR(VLOOKUP($H1419,#REF!,10,FALSE),0)</f>
        <v>0</v>
      </c>
      <c r="AQ1419" s="34">
        <f>IFERROR(VLOOKUP($H1419,#REF!,11,FALSE),0)</f>
        <v>0</v>
      </c>
      <c r="AR1419" s="42">
        <f>IFERROR(VLOOKUP($H1419,#REF!,12,FALSE),0)</f>
        <v>0</v>
      </c>
      <c r="AS1419" s="34">
        <f>IFERROR(VLOOKUP($H1419,#REF!,13,FALSE),0)</f>
        <v>0</v>
      </c>
      <c r="AT1419" s="34">
        <f>IFERROR(VLOOKUP($H1419,#REF!,14,FALSE),0)</f>
        <v>0</v>
      </c>
      <c r="AU1419" s="42">
        <f>IFERROR(VLOOKUP($H1419,#REF!,15,FALSE),0)</f>
        <v>0</v>
      </c>
      <c r="AV1419" s="34">
        <f>IFERROR(VLOOKUP($H1419,#REF!,15,FALSE),0)</f>
        <v>0</v>
      </c>
      <c r="AW1419" s="34">
        <f>IFERROR(VLOOKUP($H1419,#REF!,16,FALSE),0)</f>
        <v>0</v>
      </c>
      <c r="AX1419" s="42">
        <f>IFERROR(VLOOKUP($H1419,#REF!,17,FALSE),0)</f>
        <v>0</v>
      </c>
    </row>
    <row r="1420" spans="1:50" x14ac:dyDescent="0.3">
      <c r="A1420" s="33" t="str">
        <f t="shared" si="88"/>
        <v>0</v>
      </c>
      <c r="B1420" s="33">
        <f>+'R&amp;E EXPORT'!B1395</f>
        <v>0</v>
      </c>
      <c r="C1420" t="str">
        <f>IFERROR(VLOOKUP(A1420,'MCSJ Export'!A:C,3,FALSE),"")</f>
        <v/>
      </c>
      <c r="D1420" s="37">
        <f t="shared" ca="1" si="89"/>
        <v>0</v>
      </c>
      <c r="E1420" s="37">
        <f t="shared" ca="1" si="90"/>
        <v>0</v>
      </c>
      <c r="F1420" s="37">
        <f t="shared" ca="1" si="91"/>
        <v>0</v>
      </c>
      <c r="G1420" s="37"/>
      <c r="H1420" s="33">
        <f>+'R&amp;E EXPORT'!A1395</f>
        <v>0</v>
      </c>
      <c r="I1420" s="34">
        <f>IFERROR(VLOOKUP($H1420,'Gen F Rev'!$A:$M,15,FALSE),0)</f>
        <v>0</v>
      </c>
      <c r="J1420" s="34">
        <f>IFERROR(VLOOKUP($H1420,'Gen F Rev'!$A:$M,16,FALSE),0)</f>
        <v>0</v>
      </c>
      <c r="K1420" s="42">
        <f>IFERROR(VLOOKUP($H1420,'Gen F Rev'!$A:$M,17,FALSE),0)</f>
        <v>0</v>
      </c>
      <c r="L1420" s="34">
        <f>IFERROR(VLOOKUP($H1420,'Gen F Exp'!$A:$E,15,FALSE),0)</f>
        <v>0</v>
      </c>
      <c r="M1420" s="34">
        <f>IFERROR(VLOOKUP($H1420,'Gen F Exp'!$A:$E,16,FALSE),0)</f>
        <v>0</v>
      </c>
      <c r="N1420" s="42">
        <f>IFERROR(VLOOKUP($H1420,'Gen F Exp'!$A:$E,17,FALSE),0)</f>
        <v>0</v>
      </c>
      <c r="O1420" s="34">
        <f>IFERROR(VLOOKUP($H1420,'Water F Rev'!$A:$L,15,FALSE),0)</f>
        <v>0</v>
      </c>
      <c r="P1420" s="34">
        <f>IFERROR(VLOOKUP($H1420,'Water F Rev'!$A:$L,16,FALSE),0)</f>
        <v>0</v>
      </c>
      <c r="Q1420" s="42">
        <f>IFERROR(VLOOKUP($H1420,'Water F Rev'!$A:$L,17,FALSE),0)</f>
        <v>0</v>
      </c>
      <c r="R1420" s="34">
        <f>IFERROR(VLOOKUP($H1420,'Water F Exp'!$A:$K,15,FALSE),0)</f>
        <v>0</v>
      </c>
      <c r="S1420" s="34">
        <f>IFERROR(VLOOKUP($H1420,'Water F Exp'!$A:$K,16,FALSE),0)</f>
        <v>0</v>
      </c>
      <c r="T1420" s="42">
        <f>IFERROR(VLOOKUP($H1420,'Water F Exp'!$A:$K,17,FALSE),0)</f>
        <v>0</v>
      </c>
      <c r="U1420" s="34">
        <f ca="1">IFERROR(VLOOKUP($H1420,'Sewer F Rev'!$A:$E,15,FALSE),0)</f>
        <v>0</v>
      </c>
      <c r="V1420" s="34">
        <f ca="1">IFERROR(VLOOKUP($H1420,'Sewer F Rev'!$A:$E,16,FALSE),0)</f>
        <v>0</v>
      </c>
      <c r="W1420" s="42">
        <f ca="1">IFERROR(VLOOKUP($H1420,'Sewer F Rev'!$A:$E,17,FALSE),0)</f>
        <v>0</v>
      </c>
      <c r="X1420" s="34">
        <f>IFERROR(VLOOKUP($H1420,'Sewer F Exp'!$A:$B,15,FALSE),0)</f>
        <v>0</v>
      </c>
      <c r="Y1420" s="34">
        <f>IFERROR(VLOOKUP($H1420,'Sewer F Exp'!$A:$B,16,FALSE),0)</f>
        <v>0</v>
      </c>
      <c r="Z1420" s="42">
        <f>IFERROR(VLOOKUP($H1420,'Sewer F Exp'!$A:$B,17,FALSE),0)</f>
        <v>0</v>
      </c>
      <c r="AA1420" s="34">
        <f>IFERROR(VLOOKUP($H1420,'Refuse F Rev'!$A:$E,15,FALSE),0)</f>
        <v>0</v>
      </c>
      <c r="AB1420" s="34">
        <f>IFERROR(VLOOKUP($H1420,'Refuse F Rev'!$A:$E,16,FALSE),0)</f>
        <v>0</v>
      </c>
      <c r="AC1420" s="42">
        <f>IFERROR(VLOOKUP($H1420,'Refuse F Rev'!$A:$E,17,FALSE),0)</f>
        <v>0</v>
      </c>
      <c r="AD1420" s="34">
        <f>IFERROR(VLOOKUP($H1420,'Refuse F Exp'!$A:$E,15,FALSE),0)</f>
        <v>0</v>
      </c>
      <c r="AE1420" s="34">
        <f>IFERROR(VLOOKUP($H1420,'Refuse F Exp'!$A:$E,16,FALSE),0)</f>
        <v>0</v>
      </c>
      <c r="AF1420" s="42">
        <f>IFERROR(VLOOKUP($H1420,'Refuse F Exp'!$A:$E,17,FALSE),0)</f>
        <v>0</v>
      </c>
      <c r="AG1420" s="34">
        <f>IFERROR(VLOOKUP($H1420,#REF!,10,FALSE),0)</f>
        <v>0</v>
      </c>
      <c r="AH1420" s="34">
        <f>IFERROR(VLOOKUP($H1420,#REF!,11,FALSE),0)</f>
        <v>0</v>
      </c>
      <c r="AI1420" s="42">
        <f>IFERROR(VLOOKUP($H1420,#REF!,12,FALSE),0)</f>
        <v>0</v>
      </c>
      <c r="AJ1420" s="34">
        <f>IFERROR(VLOOKUP($H1420,#REF!,10,FALSE),0)</f>
        <v>0</v>
      </c>
      <c r="AK1420" s="34">
        <f>IFERROR(VLOOKUP($H1420,#REF!,11,FALSE),0)</f>
        <v>0</v>
      </c>
      <c r="AL1420" s="42">
        <f>IFERROR(VLOOKUP($H1420,#REF!,12,FALSE),0)</f>
        <v>0</v>
      </c>
      <c r="AM1420" s="34">
        <f>IFERROR(VLOOKUP($H1420,#REF!,10,FALSE),0)</f>
        <v>0</v>
      </c>
      <c r="AN1420" s="34">
        <f>IFERROR(VLOOKUP($H1420,#REF!,11,FALSE),0)</f>
        <v>0</v>
      </c>
      <c r="AO1420" s="42">
        <f>IFERROR(VLOOKUP($H1420,#REF!,12,FALSE),0)</f>
        <v>0</v>
      </c>
      <c r="AP1420" s="34">
        <f>IFERROR(VLOOKUP($H1420,#REF!,10,FALSE),0)</f>
        <v>0</v>
      </c>
      <c r="AQ1420" s="34">
        <f>IFERROR(VLOOKUP($H1420,#REF!,11,FALSE),0)</f>
        <v>0</v>
      </c>
      <c r="AR1420" s="42">
        <f>IFERROR(VLOOKUP($H1420,#REF!,12,FALSE),0)</f>
        <v>0</v>
      </c>
      <c r="AS1420" s="34">
        <f>IFERROR(VLOOKUP($H1420,#REF!,13,FALSE),0)</f>
        <v>0</v>
      </c>
      <c r="AT1420" s="34">
        <f>IFERROR(VLOOKUP($H1420,#REF!,14,FALSE),0)</f>
        <v>0</v>
      </c>
      <c r="AU1420" s="42">
        <f>IFERROR(VLOOKUP($H1420,#REF!,15,FALSE),0)</f>
        <v>0</v>
      </c>
      <c r="AV1420" s="34">
        <f>IFERROR(VLOOKUP($H1420,#REF!,15,FALSE),0)</f>
        <v>0</v>
      </c>
      <c r="AW1420" s="34">
        <f>IFERROR(VLOOKUP($H1420,#REF!,16,FALSE),0)</f>
        <v>0</v>
      </c>
      <c r="AX1420" s="42">
        <f>IFERROR(VLOOKUP($H1420,#REF!,17,FALSE),0)</f>
        <v>0</v>
      </c>
    </row>
    <row r="1421" spans="1:50" x14ac:dyDescent="0.3">
      <c r="A1421" s="33" t="e">
        <f t="shared" si="88"/>
        <v>#REF!</v>
      </c>
      <c r="B1421" s="33" t="e">
        <f>+'R&amp;E EXPORT'!#REF!</f>
        <v>#REF!</v>
      </c>
      <c r="C1421" t="str">
        <f>IFERROR(VLOOKUP(A1421,'MCSJ Export'!A:C,3,FALSE),"")</f>
        <v/>
      </c>
      <c r="D1421" s="37">
        <f t="shared" si="89"/>
        <v>0</v>
      </c>
      <c r="E1421" s="37">
        <f t="shared" si="90"/>
        <v>0</v>
      </c>
      <c r="F1421" s="37">
        <f t="shared" si="91"/>
        <v>0</v>
      </c>
      <c r="G1421" s="37"/>
      <c r="H1421" s="33" t="e">
        <f>+'R&amp;E EXPORT'!#REF!</f>
        <v>#REF!</v>
      </c>
      <c r="I1421" s="34">
        <f>IFERROR(VLOOKUP($H1421,'Gen F Rev'!$A:$M,15,FALSE),0)</f>
        <v>0</v>
      </c>
      <c r="J1421" s="34">
        <f>IFERROR(VLOOKUP($H1421,'Gen F Rev'!$A:$M,16,FALSE),0)</f>
        <v>0</v>
      </c>
      <c r="K1421" s="42">
        <f>IFERROR(VLOOKUP($H1421,'Gen F Rev'!$A:$M,17,FALSE),0)</f>
        <v>0</v>
      </c>
      <c r="L1421" s="34">
        <f>IFERROR(VLOOKUP($H1421,'Gen F Exp'!$A:$E,15,FALSE),0)</f>
        <v>0</v>
      </c>
      <c r="M1421" s="34">
        <f>IFERROR(VLOOKUP($H1421,'Gen F Exp'!$A:$E,16,FALSE),0)</f>
        <v>0</v>
      </c>
      <c r="N1421" s="42">
        <f>IFERROR(VLOOKUP($H1421,'Gen F Exp'!$A:$E,17,FALSE),0)</f>
        <v>0</v>
      </c>
      <c r="O1421" s="34">
        <f>IFERROR(VLOOKUP($H1421,'Water F Rev'!$A:$L,15,FALSE),0)</f>
        <v>0</v>
      </c>
      <c r="P1421" s="34">
        <f>IFERROR(VLOOKUP($H1421,'Water F Rev'!$A:$L,16,FALSE),0)</f>
        <v>0</v>
      </c>
      <c r="Q1421" s="42">
        <f>IFERROR(VLOOKUP($H1421,'Water F Rev'!$A:$L,17,FALSE),0)</f>
        <v>0</v>
      </c>
      <c r="R1421" s="34">
        <f>IFERROR(VLOOKUP($H1421,'Water F Exp'!$A:$K,15,FALSE),0)</f>
        <v>0</v>
      </c>
      <c r="S1421" s="34">
        <f>IFERROR(VLOOKUP($H1421,'Water F Exp'!$A:$K,16,FALSE),0)</f>
        <v>0</v>
      </c>
      <c r="T1421" s="42">
        <f>IFERROR(VLOOKUP($H1421,'Water F Exp'!$A:$K,17,FALSE),0)</f>
        <v>0</v>
      </c>
      <c r="U1421" s="34">
        <f>IFERROR(VLOOKUP($H1421,'Sewer F Rev'!$A:$E,15,FALSE),0)</f>
        <v>0</v>
      </c>
      <c r="V1421" s="34">
        <f>IFERROR(VLOOKUP($H1421,'Sewer F Rev'!$A:$E,16,FALSE),0)</f>
        <v>0</v>
      </c>
      <c r="W1421" s="42">
        <f>IFERROR(VLOOKUP($H1421,'Sewer F Rev'!$A:$E,17,FALSE),0)</f>
        <v>0</v>
      </c>
      <c r="X1421" s="34">
        <f>IFERROR(VLOOKUP($H1421,'Sewer F Exp'!$A:$B,15,FALSE),0)</f>
        <v>0</v>
      </c>
      <c r="Y1421" s="34">
        <f>IFERROR(VLOOKUP($H1421,'Sewer F Exp'!$A:$B,16,FALSE),0)</f>
        <v>0</v>
      </c>
      <c r="Z1421" s="42">
        <f>IFERROR(VLOOKUP($H1421,'Sewer F Exp'!$A:$B,17,FALSE),0)</f>
        <v>0</v>
      </c>
      <c r="AA1421" s="34">
        <f>IFERROR(VLOOKUP($H1421,'Refuse F Rev'!$A:$E,15,FALSE),0)</f>
        <v>0</v>
      </c>
      <c r="AB1421" s="34">
        <f>IFERROR(VLOOKUP($H1421,'Refuse F Rev'!$A:$E,16,FALSE),0)</f>
        <v>0</v>
      </c>
      <c r="AC1421" s="42">
        <f>IFERROR(VLOOKUP($H1421,'Refuse F Rev'!$A:$E,17,FALSE),0)</f>
        <v>0</v>
      </c>
      <c r="AD1421" s="34">
        <f>IFERROR(VLOOKUP($H1421,'Refuse F Exp'!$A:$E,15,FALSE),0)</f>
        <v>0</v>
      </c>
      <c r="AE1421" s="34">
        <f>IFERROR(VLOOKUP($H1421,'Refuse F Exp'!$A:$E,16,FALSE),0)</f>
        <v>0</v>
      </c>
      <c r="AF1421" s="42">
        <f>IFERROR(VLOOKUP($H1421,'Refuse F Exp'!$A:$E,17,FALSE),0)</f>
        <v>0</v>
      </c>
      <c r="AG1421" s="34">
        <f>IFERROR(VLOOKUP($H1421,#REF!,10,FALSE),0)</f>
        <v>0</v>
      </c>
      <c r="AH1421" s="34">
        <f>IFERROR(VLOOKUP($H1421,#REF!,11,FALSE),0)</f>
        <v>0</v>
      </c>
      <c r="AI1421" s="42">
        <f>IFERROR(VLOOKUP($H1421,#REF!,12,FALSE),0)</f>
        <v>0</v>
      </c>
      <c r="AJ1421" s="34">
        <f>IFERROR(VLOOKUP($H1421,#REF!,10,FALSE),0)</f>
        <v>0</v>
      </c>
      <c r="AK1421" s="34">
        <f>IFERROR(VLOOKUP($H1421,#REF!,11,FALSE),0)</f>
        <v>0</v>
      </c>
      <c r="AL1421" s="42">
        <f>IFERROR(VLOOKUP($H1421,#REF!,12,FALSE),0)</f>
        <v>0</v>
      </c>
      <c r="AM1421" s="34">
        <f>IFERROR(VLOOKUP($H1421,#REF!,10,FALSE),0)</f>
        <v>0</v>
      </c>
      <c r="AN1421" s="34">
        <f>IFERROR(VLOOKUP($H1421,#REF!,11,FALSE),0)</f>
        <v>0</v>
      </c>
      <c r="AO1421" s="42">
        <f>IFERROR(VLOOKUP($H1421,#REF!,12,FALSE),0)</f>
        <v>0</v>
      </c>
      <c r="AP1421" s="34">
        <f>IFERROR(VLOOKUP($H1421,#REF!,10,FALSE),0)</f>
        <v>0</v>
      </c>
      <c r="AQ1421" s="34">
        <f>IFERROR(VLOOKUP($H1421,#REF!,11,FALSE),0)</f>
        <v>0</v>
      </c>
      <c r="AR1421" s="42">
        <f>IFERROR(VLOOKUP($H1421,#REF!,12,FALSE),0)</f>
        <v>0</v>
      </c>
      <c r="AS1421" s="34">
        <f>IFERROR(VLOOKUP($H1421,#REF!,13,FALSE),0)</f>
        <v>0</v>
      </c>
      <c r="AT1421" s="34">
        <f>IFERROR(VLOOKUP($H1421,#REF!,14,FALSE),0)</f>
        <v>0</v>
      </c>
      <c r="AU1421" s="42">
        <f>IFERROR(VLOOKUP($H1421,#REF!,15,FALSE),0)</f>
        <v>0</v>
      </c>
      <c r="AV1421" s="34">
        <f>IFERROR(VLOOKUP($H1421,#REF!,15,FALSE),0)</f>
        <v>0</v>
      </c>
      <c r="AW1421" s="34">
        <f>IFERROR(VLOOKUP($H1421,#REF!,16,FALSE),0)</f>
        <v>0</v>
      </c>
      <c r="AX1421" s="42">
        <f>IFERROR(VLOOKUP($H1421,#REF!,17,FALSE),0)</f>
        <v>0</v>
      </c>
    </row>
    <row r="1422" spans="1:50" x14ac:dyDescent="0.3">
      <c r="A1422" s="33" t="e">
        <f t="shared" si="88"/>
        <v>#REF!</v>
      </c>
      <c r="B1422" s="33" t="e">
        <f>+'R&amp;E EXPORT'!#REF!</f>
        <v>#REF!</v>
      </c>
      <c r="C1422" t="str">
        <f>IFERROR(VLOOKUP(A1422,'MCSJ Export'!A:C,3,FALSE),"")</f>
        <v/>
      </c>
      <c r="D1422" s="37">
        <f t="shared" si="89"/>
        <v>0</v>
      </c>
      <c r="E1422" s="37">
        <f t="shared" si="90"/>
        <v>0</v>
      </c>
      <c r="F1422" s="37">
        <f t="shared" si="91"/>
        <v>0</v>
      </c>
      <c r="G1422" s="37"/>
      <c r="H1422" s="33" t="e">
        <f>+'R&amp;E EXPORT'!#REF!</f>
        <v>#REF!</v>
      </c>
      <c r="I1422" s="34">
        <f>IFERROR(VLOOKUP($H1422,'Gen F Rev'!$A:$M,15,FALSE),0)</f>
        <v>0</v>
      </c>
      <c r="J1422" s="34">
        <f>IFERROR(VLOOKUP($H1422,'Gen F Rev'!$A:$M,16,FALSE),0)</f>
        <v>0</v>
      </c>
      <c r="K1422" s="42">
        <f>IFERROR(VLOOKUP($H1422,'Gen F Rev'!$A:$M,17,FALSE),0)</f>
        <v>0</v>
      </c>
      <c r="L1422" s="34">
        <f>IFERROR(VLOOKUP($H1422,'Gen F Exp'!$A:$E,15,FALSE),0)</f>
        <v>0</v>
      </c>
      <c r="M1422" s="34">
        <f>IFERROR(VLOOKUP($H1422,'Gen F Exp'!$A:$E,16,FALSE),0)</f>
        <v>0</v>
      </c>
      <c r="N1422" s="42">
        <f>IFERROR(VLOOKUP($H1422,'Gen F Exp'!$A:$E,17,FALSE),0)</f>
        <v>0</v>
      </c>
      <c r="O1422" s="34">
        <f>IFERROR(VLOOKUP($H1422,'Water F Rev'!$A:$L,15,FALSE),0)</f>
        <v>0</v>
      </c>
      <c r="P1422" s="34">
        <f>IFERROR(VLOOKUP($H1422,'Water F Rev'!$A:$L,16,FALSE),0)</f>
        <v>0</v>
      </c>
      <c r="Q1422" s="42">
        <f>IFERROR(VLOOKUP($H1422,'Water F Rev'!$A:$L,17,FALSE),0)</f>
        <v>0</v>
      </c>
      <c r="R1422" s="34">
        <f>IFERROR(VLOOKUP($H1422,'Water F Exp'!$A:$K,15,FALSE),0)</f>
        <v>0</v>
      </c>
      <c r="S1422" s="34">
        <f>IFERROR(VLOOKUP($H1422,'Water F Exp'!$A:$K,16,FALSE),0)</f>
        <v>0</v>
      </c>
      <c r="T1422" s="42">
        <f>IFERROR(VLOOKUP($H1422,'Water F Exp'!$A:$K,17,FALSE),0)</f>
        <v>0</v>
      </c>
      <c r="U1422" s="34">
        <f>IFERROR(VLOOKUP($H1422,'Sewer F Rev'!$A:$E,15,FALSE),0)</f>
        <v>0</v>
      </c>
      <c r="V1422" s="34">
        <f>IFERROR(VLOOKUP($H1422,'Sewer F Rev'!$A:$E,16,FALSE),0)</f>
        <v>0</v>
      </c>
      <c r="W1422" s="42">
        <f>IFERROR(VLOOKUP($H1422,'Sewer F Rev'!$A:$E,17,FALSE),0)</f>
        <v>0</v>
      </c>
      <c r="X1422" s="34">
        <f>IFERROR(VLOOKUP($H1422,'Sewer F Exp'!$A:$B,15,FALSE),0)</f>
        <v>0</v>
      </c>
      <c r="Y1422" s="34">
        <f>IFERROR(VLOOKUP($H1422,'Sewer F Exp'!$A:$B,16,FALSE),0)</f>
        <v>0</v>
      </c>
      <c r="Z1422" s="42">
        <f>IFERROR(VLOOKUP($H1422,'Sewer F Exp'!$A:$B,17,FALSE),0)</f>
        <v>0</v>
      </c>
      <c r="AA1422" s="34">
        <f>IFERROR(VLOOKUP($H1422,'Refuse F Rev'!$A:$E,15,FALSE),0)</f>
        <v>0</v>
      </c>
      <c r="AB1422" s="34">
        <f>IFERROR(VLOOKUP($H1422,'Refuse F Rev'!$A:$E,16,FALSE),0)</f>
        <v>0</v>
      </c>
      <c r="AC1422" s="42">
        <f>IFERROR(VLOOKUP($H1422,'Refuse F Rev'!$A:$E,17,FALSE),0)</f>
        <v>0</v>
      </c>
      <c r="AD1422" s="34">
        <f>IFERROR(VLOOKUP($H1422,'Refuse F Exp'!$A:$E,15,FALSE),0)</f>
        <v>0</v>
      </c>
      <c r="AE1422" s="34">
        <f>IFERROR(VLOOKUP($H1422,'Refuse F Exp'!$A:$E,16,FALSE),0)</f>
        <v>0</v>
      </c>
      <c r="AF1422" s="42">
        <f>IFERROR(VLOOKUP($H1422,'Refuse F Exp'!$A:$E,17,FALSE),0)</f>
        <v>0</v>
      </c>
      <c r="AG1422" s="34">
        <f>IFERROR(VLOOKUP($H1422,#REF!,10,FALSE),0)</f>
        <v>0</v>
      </c>
      <c r="AH1422" s="34">
        <f>IFERROR(VLOOKUP($H1422,#REF!,11,FALSE),0)</f>
        <v>0</v>
      </c>
      <c r="AI1422" s="42">
        <f>IFERROR(VLOOKUP($H1422,#REF!,12,FALSE),0)</f>
        <v>0</v>
      </c>
      <c r="AJ1422" s="34">
        <f>IFERROR(VLOOKUP($H1422,#REF!,10,FALSE),0)</f>
        <v>0</v>
      </c>
      <c r="AK1422" s="34">
        <f>IFERROR(VLOOKUP($H1422,#REF!,11,FALSE),0)</f>
        <v>0</v>
      </c>
      <c r="AL1422" s="42">
        <f>IFERROR(VLOOKUP($H1422,#REF!,12,FALSE),0)</f>
        <v>0</v>
      </c>
      <c r="AM1422" s="34">
        <f>IFERROR(VLOOKUP($H1422,#REF!,10,FALSE),0)</f>
        <v>0</v>
      </c>
      <c r="AN1422" s="34">
        <f>IFERROR(VLOOKUP($H1422,#REF!,11,FALSE),0)</f>
        <v>0</v>
      </c>
      <c r="AO1422" s="42">
        <f>IFERROR(VLOOKUP($H1422,#REF!,12,FALSE),0)</f>
        <v>0</v>
      </c>
      <c r="AP1422" s="34">
        <f>IFERROR(VLOOKUP($H1422,#REF!,10,FALSE),0)</f>
        <v>0</v>
      </c>
      <c r="AQ1422" s="34">
        <f>IFERROR(VLOOKUP($H1422,#REF!,11,FALSE),0)</f>
        <v>0</v>
      </c>
      <c r="AR1422" s="42">
        <f>IFERROR(VLOOKUP($H1422,#REF!,12,FALSE),0)</f>
        <v>0</v>
      </c>
      <c r="AS1422" s="34">
        <f>IFERROR(VLOOKUP($H1422,#REF!,13,FALSE),0)</f>
        <v>0</v>
      </c>
      <c r="AT1422" s="34">
        <f>IFERROR(VLOOKUP($H1422,#REF!,14,FALSE),0)</f>
        <v>0</v>
      </c>
      <c r="AU1422" s="42">
        <f>IFERROR(VLOOKUP($H1422,#REF!,15,FALSE),0)</f>
        <v>0</v>
      </c>
      <c r="AV1422" s="34">
        <f>IFERROR(VLOOKUP($H1422,#REF!,15,FALSE),0)</f>
        <v>0</v>
      </c>
      <c r="AW1422" s="34">
        <f>IFERROR(VLOOKUP($H1422,#REF!,16,FALSE),0)</f>
        <v>0</v>
      </c>
      <c r="AX1422" s="42">
        <f>IFERROR(VLOOKUP($H1422,#REF!,17,FALSE),0)</f>
        <v>0</v>
      </c>
    </row>
    <row r="1423" spans="1:50" x14ac:dyDescent="0.3">
      <c r="A1423" s="33" t="e">
        <f t="shared" si="88"/>
        <v>#REF!</v>
      </c>
      <c r="B1423" s="33" t="e">
        <f>+'R&amp;E EXPORT'!#REF!</f>
        <v>#REF!</v>
      </c>
      <c r="C1423" t="str">
        <f>IFERROR(VLOOKUP(A1423,'MCSJ Export'!A:C,3,FALSE),"")</f>
        <v/>
      </c>
      <c r="D1423" s="37">
        <f t="shared" si="89"/>
        <v>0</v>
      </c>
      <c r="E1423" s="37">
        <f t="shared" si="90"/>
        <v>0</v>
      </c>
      <c r="F1423" s="37">
        <f t="shared" si="91"/>
        <v>0</v>
      </c>
      <c r="G1423" s="37"/>
      <c r="H1423" s="33" t="e">
        <f>+'R&amp;E EXPORT'!#REF!</f>
        <v>#REF!</v>
      </c>
      <c r="I1423" s="34">
        <f>IFERROR(VLOOKUP($H1423,'Gen F Rev'!$A:$M,15,FALSE),0)</f>
        <v>0</v>
      </c>
      <c r="J1423" s="34">
        <f>IFERROR(VLOOKUP($H1423,'Gen F Rev'!$A:$M,16,FALSE),0)</f>
        <v>0</v>
      </c>
      <c r="K1423" s="42">
        <f>IFERROR(VLOOKUP($H1423,'Gen F Rev'!$A:$M,17,FALSE),0)</f>
        <v>0</v>
      </c>
      <c r="L1423" s="34">
        <f>IFERROR(VLOOKUP($H1423,'Gen F Exp'!$A:$E,15,FALSE),0)</f>
        <v>0</v>
      </c>
      <c r="M1423" s="34">
        <f>IFERROR(VLOOKUP($H1423,'Gen F Exp'!$A:$E,16,FALSE),0)</f>
        <v>0</v>
      </c>
      <c r="N1423" s="42">
        <f>IFERROR(VLOOKUP($H1423,'Gen F Exp'!$A:$E,17,FALSE),0)</f>
        <v>0</v>
      </c>
      <c r="O1423" s="34">
        <f>IFERROR(VLOOKUP($H1423,'Water F Rev'!$A:$L,15,FALSE),0)</f>
        <v>0</v>
      </c>
      <c r="P1423" s="34">
        <f>IFERROR(VLOOKUP($H1423,'Water F Rev'!$A:$L,16,FALSE),0)</f>
        <v>0</v>
      </c>
      <c r="Q1423" s="42">
        <f>IFERROR(VLOOKUP($H1423,'Water F Rev'!$A:$L,17,FALSE),0)</f>
        <v>0</v>
      </c>
      <c r="R1423" s="34">
        <f>IFERROR(VLOOKUP($H1423,'Water F Exp'!$A:$K,15,FALSE),0)</f>
        <v>0</v>
      </c>
      <c r="S1423" s="34">
        <f>IFERROR(VLOOKUP($H1423,'Water F Exp'!$A:$K,16,FALSE),0)</f>
        <v>0</v>
      </c>
      <c r="T1423" s="42">
        <f>IFERROR(VLOOKUP($H1423,'Water F Exp'!$A:$K,17,FALSE),0)</f>
        <v>0</v>
      </c>
      <c r="U1423" s="34">
        <f>IFERROR(VLOOKUP($H1423,'Sewer F Rev'!$A:$E,15,FALSE),0)</f>
        <v>0</v>
      </c>
      <c r="V1423" s="34">
        <f>IFERROR(VLOOKUP($H1423,'Sewer F Rev'!$A:$E,16,FALSE),0)</f>
        <v>0</v>
      </c>
      <c r="W1423" s="42">
        <f>IFERROR(VLOOKUP($H1423,'Sewer F Rev'!$A:$E,17,FALSE),0)</f>
        <v>0</v>
      </c>
      <c r="X1423" s="34">
        <f>IFERROR(VLOOKUP($H1423,'Sewer F Exp'!$A:$B,15,FALSE),0)</f>
        <v>0</v>
      </c>
      <c r="Y1423" s="34">
        <f>IFERROR(VLOOKUP($H1423,'Sewer F Exp'!$A:$B,16,FALSE),0)</f>
        <v>0</v>
      </c>
      <c r="Z1423" s="42">
        <f>IFERROR(VLOOKUP($H1423,'Sewer F Exp'!$A:$B,17,FALSE),0)</f>
        <v>0</v>
      </c>
      <c r="AA1423" s="34">
        <f>IFERROR(VLOOKUP($H1423,'Refuse F Rev'!$A:$E,15,FALSE),0)</f>
        <v>0</v>
      </c>
      <c r="AB1423" s="34">
        <f>IFERROR(VLOOKUP($H1423,'Refuse F Rev'!$A:$E,16,FALSE),0)</f>
        <v>0</v>
      </c>
      <c r="AC1423" s="42">
        <f>IFERROR(VLOOKUP($H1423,'Refuse F Rev'!$A:$E,17,FALSE),0)</f>
        <v>0</v>
      </c>
      <c r="AD1423" s="34">
        <f>IFERROR(VLOOKUP($H1423,'Refuse F Exp'!$A:$E,15,FALSE),0)</f>
        <v>0</v>
      </c>
      <c r="AE1423" s="34">
        <f>IFERROR(VLOOKUP($H1423,'Refuse F Exp'!$A:$E,16,FALSE),0)</f>
        <v>0</v>
      </c>
      <c r="AF1423" s="42">
        <f>IFERROR(VLOOKUP($H1423,'Refuse F Exp'!$A:$E,17,FALSE),0)</f>
        <v>0</v>
      </c>
      <c r="AG1423" s="34">
        <f>IFERROR(VLOOKUP($H1423,#REF!,10,FALSE),0)</f>
        <v>0</v>
      </c>
      <c r="AH1423" s="34">
        <f>IFERROR(VLOOKUP($H1423,#REF!,11,FALSE),0)</f>
        <v>0</v>
      </c>
      <c r="AI1423" s="42">
        <f>IFERROR(VLOOKUP($H1423,#REF!,12,FALSE),0)</f>
        <v>0</v>
      </c>
      <c r="AJ1423" s="34">
        <f>IFERROR(VLOOKUP($H1423,#REF!,10,FALSE),0)</f>
        <v>0</v>
      </c>
      <c r="AK1423" s="34">
        <f>IFERROR(VLOOKUP($H1423,#REF!,11,FALSE),0)</f>
        <v>0</v>
      </c>
      <c r="AL1423" s="42">
        <f>IFERROR(VLOOKUP($H1423,#REF!,12,FALSE),0)</f>
        <v>0</v>
      </c>
      <c r="AM1423" s="34">
        <f>IFERROR(VLOOKUP($H1423,#REF!,10,FALSE),0)</f>
        <v>0</v>
      </c>
      <c r="AN1423" s="34">
        <f>IFERROR(VLOOKUP($H1423,#REF!,11,FALSE),0)</f>
        <v>0</v>
      </c>
      <c r="AO1423" s="42">
        <f>IFERROR(VLOOKUP($H1423,#REF!,12,FALSE),0)</f>
        <v>0</v>
      </c>
      <c r="AP1423" s="34">
        <f>IFERROR(VLOOKUP($H1423,#REF!,10,FALSE),0)</f>
        <v>0</v>
      </c>
      <c r="AQ1423" s="34">
        <f>IFERROR(VLOOKUP($H1423,#REF!,11,FALSE),0)</f>
        <v>0</v>
      </c>
      <c r="AR1423" s="42">
        <f>IFERROR(VLOOKUP($H1423,#REF!,12,FALSE),0)</f>
        <v>0</v>
      </c>
      <c r="AS1423" s="34">
        <f>IFERROR(VLOOKUP($H1423,#REF!,13,FALSE),0)</f>
        <v>0</v>
      </c>
      <c r="AT1423" s="34">
        <f>IFERROR(VLOOKUP($H1423,#REF!,14,FALSE),0)</f>
        <v>0</v>
      </c>
      <c r="AU1423" s="42">
        <f>IFERROR(VLOOKUP($H1423,#REF!,15,FALSE),0)</f>
        <v>0</v>
      </c>
      <c r="AV1423" s="34">
        <f>IFERROR(VLOOKUP($H1423,#REF!,15,FALSE),0)</f>
        <v>0</v>
      </c>
      <c r="AW1423" s="34">
        <f>IFERROR(VLOOKUP($H1423,#REF!,16,FALSE),0)</f>
        <v>0</v>
      </c>
      <c r="AX1423" s="42">
        <f>IFERROR(VLOOKUP($H1423,#REF!,17,FALSE),0)</f>
        <v>0</v>
      </c>
    </row>
    <row r="1424" spans="1:50" x14ac:dyDescent="0.3">
      <c r="A1424" s="33" t="e">
        <f t="shared" si="88"/>
        <v>#REF!</v>
      </c>
      <c r="B1424" s="33" t="e">
        <f>+'R&amp;E EXPORT'!#REF!</f>
        <v>#REF!</v>
      </c>
      <c r="C1424" t="str">
        <f>IFERROR(VLOOKUP(A1424,'MCSJ Export'!A:C,3,FALSE),"")</f>
        <v/>
      </c>
      <c r="D1424" s="37">
        <f t="shared" si="89"/>
        <v>0</v>
      </c>
      <c r="E1424" s="37">
        <f t="shared" si="90"/>
        <v>0</v>
      </c>
      <c r="F1424" s="37">
        <f t="shared" si="91"/>
        <v>0</v>
      </c>
      <c r="G1424" s="37"/>
      <c r="H1424" s="33" t="e">
        <f>+'R&amp;E EXPORT'!#REF!</f>
        <v>#REF!</v>
      </c>
      <c r="I1424" s="34">
        <f>IFERROR(VLOOKUP($H1424,'Gen F Rev'!$A:$M,15,FALSE),0)</f>
        <v>0</v>
      </c>
      <c r="J1424" s="34">
        <f>IFERROR(VLOOKUP($H1424,'Gen F Rev'!$A:$M,16,FALSE),0)</f>
        <v>0</v>
      </c>
      <c r="K1424" s="42">
        <f>IFERROR(VLOOKUP($H1424,'Gen F Rev'!$A:$M,17,FALSE),0)</f>
        <v>0</v>
      </c>
      <c r="L1424" s="34">
        <f>IFERROR(VLOOKUP($H1424,'Gen F Exp'!$A:$E,15,FALSE),0)</f>
        <v>0</v>
      </c>
      <c r="M1424" s="34">
        <f>IFERROR(VLOOKUP($H1424,'Gen F Exp'!$A:$E,16,FALSE),0)</f>
        <v>0</v>
      </c>
      <c r="N1424" s="42">
        <f>IFERROR(VLOOKUP($H1424,'Gen F Exp'!$A:$E,17,FALSE),0)</f>
        <v>0</v>
      </c>
      <c r="O1424" s="34">
        <f>IFERROR(VLOOKUP($H1424,'Water F Rev'!$A:$L,15,FALSE),0)</f>
        <v>0</v>
      </c>
      <c r="P1424" s="34">
        <f>IFERROR(VLOOKUP($H1424,'Water F Rev'!$A:$L,16,FALSE),0)</f>
        <v>0</v>
      </c>
      <c r="Q1424" s="42">
        <f>IFERROR(VLOOKUP($H1424,'Water F Rev'!$A:$L,17,FALSE),0)</f>
        <v>0</v>
      </c>
      <c r="R1424" s="34">
        <f>IFERROR(VLOOKUP($H1424,'Water F Exp'!$A:$K,15,FALSE),0)</f>
        <v>0</v>
      </c>
      <c r="S1424" s="34">
        <f>IFERROR(VLOOKUP($H1424,'Water F Exp'!$A:$K,16,FALSE),0)</f>
        <v>0</v>
      </c>
      <c r="T1424" s="42">
        <f>IFERROR(VLOOKUP($H1424,'Water F Exp'!$A:$K,17,FALSE),0)</f>
        <v>0</v>
      </c>
      <c r="U1424" s="34">
        <f>IFERROR(VLOOKUP($H1424,'Sewer F Rev'!$A:$E,15,FALSE),0)</f>
        <v>0</v>
      </c>
      <c r="V1424" s="34">
        <f>IFERROR(VLOOKUP($H1424,'Sewer F Rev'!$A:$E,16,FALSE),0)</f>
        <v>0</v>
      </c>
      <c r="W1424" s="42">
        <f>IFERROR(VLOOKUP($H1424,'Sewer F Rev'!$A:$E,17,FALSE),0)</f>
        <v>0</v>
      </c>
      <c r="X1424" s="34">
        <f>IFERROR(VLOOKUP($H1424,'Sewer F Exp'!$A:$B,15,FALSE),0)</f>
        <v>0</v>
      </c>
      <c r="Y1424" s="34">
        <f>IFERROR(VLOOKUP($H1424,'Sewer F Exp'!$A:$B,16,FALSE),0)</f>
        <v>0</v>
      </c>
      <c r="Z1424" s="42">
        <f>IFERROR(VLOOKUP($H1424,'Sewer F Exp'!$A:$B,17,FALSE),0)</f>
        <v>0</v>
      </c>
      <c r="AA1424" s="34">
        <f>IFERROR(VLOOKUP($H1424,'Refuse F Rev'!$A:$E,15,FALSE),0)</f>
        <v>0</v>
      </c>
      <c r="AB1424" s="34">
        <f>IFERROR(VLOOKUP($H1424,'Refuse F Rev'!$A:$E,16,FALSE),0)</f>
        <v>0</v>
      </c>
      <c r="AC1424" s="42">
        <f>IFERROR(VLOOKUP($H1424,'Refuse F Rev'!$A:$E,17,FALSE),0)</f>
        <v>0</v>
      </c>
      <c r="AD1424" s="34">
        <f>IFERROR(VLOOKUP($H1424,'Refuse F Exp'!$A:$E,15,FALSE),0)</f>
        <v>0</v>
      </c>
      <c r="AE1424" s="34">
        <f>IFERROR(VLOOKUP($H1424,'Refuse F Exp'!$A:$E,16,FALSE),0)</f>
        <v>0</v>
      </c>
      <c r="AF1424" s="42">
        <f>IFERROR(VLOOKUP($H1424,'Refuse F Exp'!$A:$E,17,FALSE),0)</f>
        <v>0</v>
      </c>
      <c r="AG1424" s="34">
        <f>IFERROR(VLOOKUP($H1424,#REF!,10,FALSE),0)</f>
        <v>0</v>
      </c>
      <c r="AH1424" s="34">
        <f>IFERROR(VLOOKUP($H1424,#REF!,11,FALSE),0)</f>
        <v>0</v>
      </c>
      <c r="AI1424" s="42">
        <f>IFERROR(VLOOKUP($H1424,#REF!,12,FALSE),0)</f>
        <v>0</v>
      </c>
      <c r="AJ1424" s="34">
        <f>IFERROR(VLOOKUP($H1424,#REF!,10,FALSE),0)</f>
        <v>0</v>
      </c>
      <c r="AK1424" s="34">
        <f>IFERROR(VLOOKUP($H1424,#REF!,11,FALSE),0)</f>
        <v>0</v>
      </c>
      <c r="AL1424" s="42">
        <f>IFERROR(VLOOKUP($H1424,#REF!,12,FALSE),0)</f>
        <v>0</v>
      </c>
      <c r="AM1424" s="34">
        <f>IFERROR(VLOOKUP($H1424,#REF!,10,FALSE),0)</f>
        <v>0</v>
      </c>
      <c r="AN1424" s="34">
        <f>IFERROR(VLOOKUP($H1424,#REF!,11,FALSE),0)</f>
        <v>0</v>
      </c>
      <c r="AO1424" s="42">
        <f>IFERROR(VLOOKUP($H1424,#REF!,12,FALSE),0)</f>
        <v>0</v>
      </c>
      <c r="AP1424" s="34">
        <f>IFERROR(VLOOKUP($H1424,#REF!,10,FALSE),0)</f>
        <v>0</v>
      </c>
      <c r="AQ1424" s="34">
        <f>IFERROR(VLOOKUP($H1424,#REF!,11,FALSE),0)</f>
        <v>0</v>
      </c>
      <c r="AR1424" s="42">
        <f>IFERROR(VLOOKUP($H1424,#REF!,12,FALSE),0)</f>
        <v>0</v>
      </c>
      <c r="AS1424" s="34">
        <f>IFERROR(VLOOKUP($H1424,#REF!,13,FALSE),0)</f>
        <v>0</v>
      </c>
      <c r="AT1424" s="34">
        <f>IFERROR(VLOOKUP($H1424,#REF!,14,FALSE),0)</f>
        <v>0</v>
      </c>
      <c r="AU1424" s="42">
        <f>IFERROR(VLOOKUP($H1424,#REF!,15,FALSE),0)</f>
        <v>0</v>
      </c>
      <c r="AV1424" s="34">
        <f>IFERROR(VLOOKUP($H1424,#REF!,15,FALSE),0)</f>
        <v>0</v>
      </c>
      <c r="AW1424" s="34">
        <f>IFERROR(VLOOKUP($H1424,#REF!,16,FALSE),0)</f>
        <v>0</v>
      </c>
      <c r="AX1424" s="42">
        <f>IFERROR(VLOOKUP($H1424,#REF!,17,FALSE),0)</f>
        <v>0</v>
      </c>
    </row>
    <row r="1425" spans="1:50" x14ac:dyDescent="0.3">
      <c r="A1425" s="33" t="e">
        <f t="shared" si="88"/>
        <v>#REF!</v>
      </c>
      <c r="B1425" s="33" t="e">
        <f>+'R&amp;E EXPORT'!#REF!</f>
        <v>#REF!</v>
      </c>
      <c r="C1425" t="str">
        <f>IFERROR(VLOOKUP(A1425,'MCSJ Export'!A:C,3,FALSE),"")</f>
        <v/>
      </c>
      <c r="D1425" s="37">
        <f t="shared" si="89"/>
        <v>0</v>
      </c>
      <c r="E1425" s="37">
        <f t="shared" si="90"/>
        <v>0</v>
      </c>
      <c r="F1425" s="37">
        <f t="shared" si="91"/>
        <v>0</v>
      </c>
      <c r="G1425" s="37"/>
      <c r="H1425" s="33" t="e">
        <f>+'R&amp;E EXPORT'!#REF!</f>
        <v>#REF!</v>
      </c>
      <c r="I1425" s="34">
        <f>IFERROR(VLOOKUP($H1425,'Gen F Rev'!$A:$M,15,FALSE),0)</f>
        <v>0</v>
      </c>
      <c r="J1425" s="34">
        <f>IFERROR(VLOOKUP($H1425,'Gen F Rev'!$A:$M,16,FALSE),0)</f>
        <v>0</v>
      </c>
      <c r="K1425" s="42">
        <f>IFERROR(VLOOKUP($H1425,'Gen F Rev'!$A:$M,17,FALSE),0)</f>
        <v>0</v>
      </c>
      <c r="L1425" s="34">
        <f>IFERROR(VLOOKUP($H1425,'Gen F Exp'!$A:$E,15,FALSE),0)</f>
        <v>0</v>
      </c>
      <c r="M1425" s="34">
        <f>IFERROR(VLOOKUP($H1425,'Gen F Exp'!$A:$E,16,FALSE),0)</f>
        <v>0</v>
      </c>
      <c r="N1425" s="42">
        <f>IFERROR(VLOOKUP($H1425,'Gen F Exp'!$A:$E,17,FALSE),0)</f>
        <v>0</v>
      </c>
      <c r="O1425" s="34">
        <f>IFERROR(VLOOKUP($H1425,'Water F Rev'!$A:$L,15,FALSE),0)</f>
        <v>0</v>
      </c>
      <c r="P1425" s="34">
        <f>IFERROR(VLOOKUP($H1425,'Water F Rev'!$A:$L,16,FALSE),0)</f>
        <v>0</v>
      </c>
      <c r="Q1425" s="42">
        <f>IFERROR(VLOOKUP($H1425,'Water F Rev'!$A:$L,17,FALSE),0)</f>
        <v>0</v>
      </c>
      <c r="R1425" s="34">
        <f>IFERROR(VLOOKUP($H1425,'Water F Exp'!$A:$K,15,FALSE),0)</f>
        <v>0</v>
      </c>
      <c r="S1425" s="34">
        <f>IFERROR(VLOOKUP($H1425,'Water F Exp'!$A:$K,16,FALSE),0)</f>
        <v>0</v>
      </c>
      <c r="T1425" s="42">
        <f>IFERROR(VLOOKUP($H1425,'Water F Exp'!$A:$K,17,FALSE),0)</f>
        <v>0</v>
      </c>
      <c r="U1425" s="34">
        <f>IFERROR(VLOOKUP($H1425,'Sewer F Rev'!$A:$E,15,FALSE),0)</f>
        <v>0</v>
      </c>
      <c r="V1425" s="34">
        <f>IFERROR(VLOOKUP($H1425,'Sewer F Rev'!$A:$E,16,FALSE),0)</f>
        <v>0</v>
      </c>
      <c r="W1425" s="42">
        <f>IFERROR(VLOOKUP($H1425,'Sewer F Rev'!$A:$E,17,FALSE),0)</f>
        <v>0</v>
      </c>
      <c r="X1425" s="34">
        <f>IFERROR(VLOOKUP($H1425,'Sewer F Exp'!$A:$B,15,FALSE),0)</f>
        <v>0</v>
      </c>
      <c r="Y1425" s="34">
        <f>IFERROR(VLOOKUP($H1425,'Sewer F Exp'!$A:$B,16,FALSE),0)</f>
        <v>0</v>
      </c>
      <c r="Z1425" s="42">
        <f>IFERROR(VLOOKUP($H1425,'Sewer F Exp'!$A:$B,17,FALSE),0)</f>
        <v>0</v>
      </c>
      <c r="AA1425" s="34">
        <f>IFERROR(VLOOKUP($H1425,'Refuse F Rev'!$A:$E,15,FALSE),0)</f>
        <v>0</v>
      </c>
      <c r="AB1425" s="34">
        <f>IFERROR(VLOOKUP($H1425,'Refuse F Rev'!$A:$E,16,FALSE),0)</f>
        <v>0</v>
      </c>
      <c r="AC1425" s="42">
        <f>IFERROR(VLOOKUP($H1425,'Refuse F Rev'!$A:$E,17,FALSE),0)</f>
        <v>0</v>
      </c>
      <c r="AD1425" s="34">
        <f>IFERROR(VLOOKUP($H1425,'Refuse F Exp'!$A:$E,15,FALSE),0)</f>
        <v>0</v>
      </c>
      <c r="AE1425" s="34">
        <f>IFERROR(VLOOKUP($H1425,'Refuse F Exp'!$A:$E,16,FALSE),0)</f>
        <v>0</v>
      </c>
      <c r="AF1425" s="42">
        <f>IFERROR(VLOOKUP($H1425,'Refuse F Exp'!$A:$E,17,FALSE),0)</f>
        <v>0</v>
      </c>
      <c r="AG1425" s="34">
        <f>IFERROR(VLOOKUP($H1425,#REF!,10,FALSE),0)</f>
        <v>0</v>
      </c>
      <c r="AH1425" s="34">
        <f>IFERROR(VLOOKUP($H1425,#REF!,11,FALSE),0)</f>
        <v>0</v>
      </c>
      <c r="AI1425" s="42">
        <f>IFERROR(VLOOKUP($H1425,#REF!,12,FALSE),0)</f>
        <v>0</v>
      </c>
      <c r="AJ1425" s="34">
        <f>IFERROR(VLOOKUP($H1425,#REF!,10,FALSE),0)</f>
        <v>0</v>
      </c>
      <c r="AK1425" s="34">
        <f>IFERROR(VLOOKUP($H1425,#REF!,11,FALSE),0)</f>
        <v>0</v>
      </c>
      <c r="AL1425" s="42">
        <f>IFERROR(VLOOKUP($H1425,#REF!,12,FALSE),0)</f>
        <v>0</v>
      </c>
      <c r="AM1425" s="34">
        <f>IFERROR(VLOOKUP($H1425,#REF!,10,FALSE),0)</f>
        <v>0</v>
      </c>
      <c r="AN1425" s="34">
        <f>IFERROR(VLOOKUP($H1425,#REF!,11,FALSE),0)</f>
        <v>0</v>
      </c>
      <c r="AO1425" s="42">
        <f>IFERROR(VLOOKUP($H1425,#REF!,12,FALSE),0)</f>
        <v>0</v>
      </c>
      <c r="AP1425" s="34">
        <f>IFERROR(VLOOKUP($H1425,#REF!,10,FALSE),0)</f>
        <v>0</v>
      </c>
      <c r="AQ1425" s="34">
        <f>IFERROR(VLOOKUP($H1425,#REF!,11,FALSE),0)</f>
        <v>0</v>
      </c>
      <c r="AR1425" s="42">
        <f>IFERROR(VLOOKUP($H1425,#REF!,12,FALSE),0)</f>
        <v>0</v>
      </c>
      <c r="AS1425" s="34">
        <f>IFERROR(VLOOKUP($H1425,#REF!,13,FALSE),0)</f>
        <v>0</v>
      </c>
      <c r="AT1425" s="34">
        <f>IFERROR(VLOOKUP($H1425,#REF!,14,FALSE),0)</f>
        <v>0</v>
      </c>
      <c r="AU1425" s="42">
        <f>IFERROR(VLOOKUP($H1425,#REF!,15,FALSE),0)</f>
        <v>0</v>
      </c>
      <c r="AV1425" s="34">
        <f>IFERROR(VLOOKUP($H1425,#REF!,15,FALSE),0)</f>
        <v>0</v>
      </c>
      <c r="AW1425" s="34">
        <f>IFERROR(VLOOKUP($H1425,#REF!,16,FALSE),0)</f>
        <v>0</v>
      </c>
      <c r="AX1425" s="42">
        <f>IFERROR(VLOOKUP($H1425,#REF!,17,FALSE),0)</f>
        <v>0</v>
      </c>
    </row>
    <row r="1426" spans="1:50" x14ac:dyDescent="0.3">
      <c r="A1426" s="33" t="e">
        <f t="shared" si="88"/>
        <v>#REF!</v>
      </c>
      <c r="B1426" s="33" t="e">
        <f>+'R&amp;E EXPORT'!#REF!</f>
        <v>#REF!</v>
      </c>
      <c r="C1426" t="str">
        <f>IFERROR(VLOOKUP(A1426,'MCSJ Export'!A:C,3,FALSE),"")</f>
        <v/>
      </c>
      <c r="D1426" s="37">
        <f t="shared" si="89"/>
        <v>0</v>
      </c>
      <c r="E1426" s="37">
        <f t="shared" si="90"/>
        <v>0</v>
      </c>
      <c r="F1426" s="37">
        <f t="shared" si="91"/>
        <v>0</v>
      </c>
      <c r="G1426" s="37"/>
      <c r="H1426" s="33" t="e">
        <f>+'R&amp;E EXPORT'!#REF!</f>
        <v>#REF!</v>
      </c>
      <c r="I1426" s="34">
        <f>IFERROR(VLOOKUP($H1426,'Gen F Rev'!$A:$M,15,FALSE),0)</f>
        <v>0</v>
      </c>
      <c r="J1426" s="34">
        <f>IFERROR(VLOOKUP($H1426,'Gen F Rev'!$A:$M,16,FALSE),0)</f>
        <v>0</v>
      </c>
      <c r="K1426" s="42">
        <f>IFERROR(VLOOKUP($H1426,'Gen F Rev'!$A:$M,17,FALSE),0)</f>
        <v>0</v>
      </c>
      <c r="L1426" s="34">
        <f>IFERROR(VLOOKUP($H1426,'Gen F Exp'!$A:$E,15,FALSE),0)</f>
        <v>0</v>
      </c>
      <c r="M1426" s="34">
        <f>IFERROR(VLOOKUP($H1426,'Gen F Exp'!$A:$E,16,FALSE),0)</f>
        <v>0</v>
      </c>
      <c r="N1426" s="42">
        <f>IFERROR(VLOOKUP($H1426,'Gen F Exp'!$A:$E,17,FALSE),0)</f>
        <v>0</v>
      </c>
      <c r="O1426" s="34">
        <f>IFERROR(VLOOKUP($H1426,'Water F Rev'!$A:$L,15,FALSE),0)</f>
        <v>0</v>
      </c>
      <c r="P1426" s="34">
        <f>IFERROR(VLOOKUP($H1426,'Water F Rev'!$A:$L,16,FALSE),0)</f>
        <v>0</v>
      </c>
      <c r="Q1426" s="42">
        <f>IFERROR(VLOOKUP($H1426,'Water F Rev'!$A:$L,17,FALSE),0)</f>
        <v>0</v>
      </c>
      <c r="R1426" s="34">
        <f>IFERROR(VLOOKUP($H1426,'Water F Exp'!$A:$K,15,FALSE),0)</f>
        <v>0</v>
      </c>
      <c r="S1426" s="34">
        <f>IFERROR(VLOOKUP($H1426,'Water F Exp'!$A:$K,16,FALSE),0)</f>
        <v>0</v>
      </c>
      <c r="T1426" s="42">
        <f>IFERROR(VLOOKUP($H1426,'Water F Exp'!$A:$K,17,FALSE),0)</f>
        <v>0</v>
      </c>
      <c r="U1426" s="34">
        <f>IFERROR(VLOOKUP($H1426,'Sewer F Rev'!$A:$E,15,FALSE),0)</f>
        <v>0</v>
      </c>
      <c r="V1426" s="34">
        <f>IFERROR(VLOOKUP($H1426,'Sewer F Rev'!$A:$E,16,FALSE),0)</f>
        <v>0</v>
      </c>
      <c r="W1426" s="42">
        <f>IFERROR(VLOOKUP($H1426,'Sewer F Rev'!$A:$E,17,FALSE),0)</f>
        <v>0</v>
      </c>
      <c r="X1426" s="34">
        <f>IFERROR(VLOOKUP($H1426,'Sewer F Exp'!$A:$B,15,FALSE),0)</f>
        <v>0</v>
      </c>
      <c r="Y1426" s="34">
        <f>IFERROR(VLOOKUP($H1426,'Sewer F Exp'!$A:$B,16,FALSE),0)</f>
        <v>0</v>
      </c>
      <c r="Z1426" s="42">
        <f>IFERROR(VLOOKUP($H1426,'Sewer F Exp'!$A:$B,17,FALSE),0)</f>
        <v>0</v>
      </c>
      <c r="AA1426" s="34">
        <f>IFERROR(VLOOKUP($H1426,'Refuse F Rev'!$A:$E,15,FALSE),0)</f>
        <v>0</v>
      </c>
      <c r="AB1426" s="34">
        <f>IFERROR(VLOOKUP($H1426,'Refuse F Rev'!$A:$E,16,FALSE),0)</f>
        <v>0</v>
      </c>
      <c r="AC1426" s="42">
        <f>IFERROR(VLOOKUP($H1426,'Refuse F Rev'!$A:$E,17,FALSE),0)</f>
        <v>0</v>
      </c>
      <c r="AD1426" s="34">
        <f>IFERROR(VLOOKUP($H1426,'Refuse F Exp'!$A:$E,15,FALSE),0)</f>
        <v>0</v>
      </c>
      <c r="AE1426" s="34">
        <f>IFERROR(VLOOKUP($H1426,'Refuse F Exp'!$A:$E,16,FALSE),0)</f>
        <v>0</v>
      </c>
      <c r="AF1426" s="42">
        <f>IFERROR(VLOOKUP($H1426,'Refuse F Exp'!$A:$E,17,FALSE),0)</f>
        <v>0</v>
      </c>
      <c r="AG1426" s="34">
        <f>IFERROR(VLOOKUP($H1426,#REF!,10,FALSE),0)</f>
        <v>0</v>
      </c>
      <c r="AH1426" s="34">
        <f>IFERROR(VLOOKUP($H1426,#REF!,11,FALSE),0)</f>
        <v>0</v>
      </c>
      <c r="AI1426" s="42">
        <f>IFERROR(VLOOKUP($H1426,#REF!,12,FALSE),0)</f>
        <v>0</v>
      </c>
      <c r="AJ1426" s="34">
        <f>IFERROR(VLOOKUP($H1426,#REF!,10,FALSE),0)</f>
        <v>0</v>
      </c>
      <c r="AK1426" s="34">
        <f>IFERROR(VLOOKUP($H1426,#REF!,11,FALSE),0)</f>
        <v>0</v>
      </c>
      <c r="AL1426" s="42">
        <f>IFERROR(VLOOKUP($H1426,#REF!,12,FALSE),0)</f>
        <v>0</v>
      </c>
      <c r="AM1426" s="34">
        <f>IFERROR(VLOOKUP($H1426,#REF!,10,FALSE),0)</f>
        <v>0</v>
      </c>
      <c r="AN1426" s="34">
        <f>IFERROR(VLOOKUP($H1426,#REF!,11,FALSE),0)</f>
        <v>0</v>
      </c>
      <c r="AO1426" s="42">
        <f>IFERROR(VLOOKUP($H1426,#REF!,12,FALSE),0)</f>
        <v>0</v>
      </c>
      <c r="AP1426" s="34">
        <f>IFERROR(VLOOKUP($H1426,#REF!,10,FALSE),0)</f>
        <v>0</v>
      </c>
      <c r="AQ1426" s="34">
        <f>IFERROR(VLOOKUP($H1426,#REF!,11,FALSE),0)</f>
        <v>0</v>
      </c>
      <c r="AR1426" s="42">
        <f>IFERROR(VLOOKUP($H1426,#REF!,12,FALSE),0)</f>
        <v>0</v>
      </c>
      <c r="AS1426" s="34">
        <f>IFERROR(VLOOKUP($H1426,#REF!,13,FALSE),0)</f>
        <v>0</v>
      </c>
      <c r="AT1426" s="34">
        <f>IFERROR(VLOOKUP($H1426,#REF!,14,FALSE),0)</f>
        <v>0</v>
      </c>
      <c r="AU1426" s="42">
        <f>IFERROR(VLOOKUP($H1426,#REF!,15,FALSE),0)</f>
        <v>0</v>
      </c>
      <c r="AV1426" s="34">
        <f>IFERROR(VLOOKUP($H1426,#REF!,15,FALSE),0)</f>
        <v>0</v>
      </c>
      <c r="AW1426" s="34">
        <f>IFERROR(VLOOKUP($H1426,#REF!,16,FALSE),0)</f>
        <v>0</v>
      </c>
      <c r="AX1426" s="42">
        <f>IFERROR(VLOOKUP($H1426,#REF!,17,FALSE),0)</f>
        <v>0</v>
      </c>
    </row>
    <row r="1427" spans="1:50" x14ac:dyDescent="0.3">
      <c r="A1427" s="33" t="e">
        <f t="shared" si="88"/>
        <v>#REF!</v>
      </c>
      <c r="B1427" s="33" t="e">
        <f>+'R&amp;E EXPORT'!#REF!</f>
        <v>#REF!</v>
      </c>
      <c r="C1427" t="str">
        <f>IFERROR(VLOOKUP(A1427,'MCSJ Export'!A:C,3,FALSE),"")</f>
        <v/>
      </c>
      <c r="D1427" s="37">
        <f t="shared" si="89"/>
        <v>0</v>
      </c>
      <c r="E1427" s="37">
        <f t="shared" si="90"/>
        <v>0</v>
      </c>
      <c r="F1427" s="37">
        <f t="shared" si="91"/>
        <v>0</v>
      </c>
      <c r="G1427" s="37"/>
      <c r="H1427" s="33" t="e">
        <f>+'R&amp;E EXPORT'!#REF!</f>
        <v>#REF!</v>
      </c>
      <c r="I1427" s="34">
        <f>IFERROR(VLOOKUP($H1427,'Gen F Rev'!$A:$M,15,FALSE),0)</f>
        <v>0</v>
      </c>
      <c r="J1427" s="34">
        <f>IFERROR(VLOOKUP($H1427,'Gen F Rev'!$A:$M,16,FALSE),0)</f>
        <v>0</v>
      </c>
      <c r="K1427" s="42">
        <f>IFERROR(VLOOKUP($H1427,'Gen F Rev'!$A:$M,17,FALSE),0)</f>
        <v>0</v>
      </c>
      <c r="L1427" s="34">
        <f>IFERROR(VLOOKUP($H1427,'Gen F Exp'!$A:$E,15,FALSE),0)</f>
        <v>0</v>
      </c>
      <c r="M1427" s="34">
        <f>IFERROR(VLOOKUP($H1427,'Gen F Exp'!$A:$E,16,FALSE),0)</f>
        <v>0</v>
      </c>
      <c r="N1427" s="42">
        <f>IFERROR(VLOOKUP($H1427,'Gen F Exp'!$A:$E,17,FALSE),0)</f>
        <v>0</v>
      </c>
      <c r="O1427" s="34">
        <f>IFERROR(VLOOKUP($H1427,'Water F Rev'!$A:$L,15,FALSE),0)</f>
        <v>0</v>
      </c>
      <c r="P1427" s="34">
        <f>IFERROR(VLOOKUP($H1427,'Water F Rev'!$A:$L,16,FALSE),0)</f>
        <v>0</v>
      </c>
      <c r="Q1427" s="42">
        <f>IFERROR(VLOOKUP($H1427,'Water F Rev'!$A:$L,17,FALSE),0)</f>
        <v>0</v>
      </c>
      <c r="R1427" s="34">
        <f>IFERROR(VLOOKUP($H1427,'Water F Exp'!$A:$K,15,FALSE),0)</f>
        <v>0</v>
      </c>
      <c r="S1427" s="34">
        <f>IFERROR(VLOOKUP($H1427,'Water F Exp'!$A:$K,16,FALSE),0)</f>
        <v>0</v>
      </c>
      <c r="T1427" s="42">
        <f>IFERROR(VLOOKUP($H1427,'Water F Exp'!$A:$K,17,FALSE),0)</f>
        <v>0</v>
      </c>
      <c r="U1427" s="34">
        <f>IFERROR(VLOOKUP($H1427,'Sewer F Rev'!$A:$E,15,FALSE),0)</f>
        <v>0</v>
      </c>
      <c r="V1427" s="34">
        <f>IFERROR(VLOOKUP($H1427,'Sewer F Rev'!$A:$E,16,FALSE),0)</f>
        <v>0</v>
      </c>
      <c r="W1427" s="42">
        <f>IFERROR(VLOOKUP($H1427,'Sewer F Rev'!$A:$E,17,FALSE),0)</f>
        <v>0</v>
      </c>
      <c r="X1427" s="34">
        <f>IFERROR(VLOOKUP($H1427,'Sewer F Exp'!$A:$B,15,FALSE),0)</f>
        <v>0</v>
      </c>
      <c r="Y1427" s="34">
        <f>IFERROR(VLOOKUP($H1427,'Sewer F Exp'!$A:$B,16,FALSE),0)</f>
        <v>0</v>
      </c>
      <c r="Z1427" s="42">
        <f>IFERROR(VLOOKUP($H1427,'Sewer F Exp'!$A:$B,17,FALSE),0)</f>
        <v>0</v>
      </c>
      <c r="AA1427" s="34">
        <f>IFERROR(VLOOKUP($H1427,'Refuse F Rev'!$A:$E,15,FALSE),0)</f>
        <v>0</v>
      </c>
      <c r="AB1427" s="34">
        <f>IFERROR(VLOOKUP($H1427,'Refuse F Rev'!$A:$E,16,FALSE),0)</f>
        <v>0</v>
      </c>
      <c r="AC1427" s="42">
        <f>IFERROR(VLOOKUP($H1427,'Refuse F Rev'!$A:$E,17,FALSE),0)</f>
        <v>0</v>
      </c>
      <c r="AD1427" s="34">
        <f>IFERROR(VLOOKUP($H1427,'Refuse F Exp'!$A:$E,15,FALSE),0)</f>
        <v>0</v>
      </c>
      <c r="AE1427" s="34">
        <f>IFERROR(VLOOKUP($H1427,'Refuse F Exp'!$A:$E,16,FALSE),0)</f>
        <v>0</v>
      </c>
      <c r="AF1427" s="42">
        <f>IFERROR(VLOOKUP($H1427,'Refuse F Exp'!$A:$E,17,FALSE),0)</f>
        <v>0</v>
      </c>
      <c r="AG1427" s="34">
        <f>IFERROR(VLOOKUP($H1427,#REF!,10,FALSE),0)</f>
        <v>0</v>
      </c>
      <c r="AH1427" s="34">
        <f>IFERROR(VLOOKUP($H1427,#REF!,11,FALSE),0)</f>
        <v>0</v>
      </c>
      <c r="AI1427" s="42">
        <f>IFERROR(VLOOKUP($H1427,#REF!,12,FALSE),0)</f>
        <v>0</v>
      </c>
      <c r="AJ1427" s="34">
        <f>IFERROR(VLOOKUP($H1427,#REF!,10,FALSE),0)</f>
        <v>0</v>
      </c>
      <c r="AK1427" s="34">
        <f>IFERROR(VLOOKUP($H1427,#REF!,11,FALSE),0)</f>
        <v>0</v>
      </c>
      <c r="AL1427" s="42">
        <f>IFERROR(VLOOKUP($H1427,#REF!,12,FALSE),0)</f>
        <v>0</v>
      </c>
      <c r="AM1427" s="34">
        <f>IFERROR(VLOOKUP($H1427,#REF!,10,FALSE),0)</f>
        <v>0</v>
      </c>
      <c r="AN1427" s="34">
        <f>IFERROR(VLOOKUP($H1427,#REF!,11,FALSE),0)</f>
        <v>0</v>
      </c>
      <c r="AO1427" s="42">
        <f>IFERROR(VLOOKUP($H1427,#REF!,12,FALSE),0)</f>
        <v>0</v>
      </c>
      <c r="AP1427" s="34">
        <f>IFERROR(VLOOKUP($H1427,#REF!,10,FALSE),0)</f>
        <v>0</v>
      </c>
      <c r="AQ1427" s="34">
        <f>IFERROR(VLOOKUP($H1427,#REF!,11,FALSE),0)</f>
        <v>0</v>
      </c>
      <c r="AR1427" s="42">
        <f>IFERROR(VLOOKUP($H1427,#REF!,12,FALSE),0)</f>
        <v>0</v>
      </c>
      <c r="AS1427" s="34">
        <f>IFERROR(VLOOKUP($H1427,#REF!,13,FALSE),0)</f>
        <v>0</v>
      </c>
      <c r="AT1427" s="34">
        <f>IFERROR(VLOOKUP($H1427,#REF!,14,FALSE),0)</f>
        <v>0</v>
      </c>
      <c r="AU1427" s="42">
        <f>IFERROR(VLOOKUP($H1427,#REF!,15,FALSE),0)</f>
        <v>0</v>
      </c>
      <c r="AV1427" s="34">
        <f>IFERROR(VLOOKUP($H1427,#REF!,15,FALSE),0)</f>
        <v>0</v>
      </c>
      <c r="AW1427" s="34">
        <f>IFERROR(VLOOKUP($H1427,#REF!,16,FALSE),0)</f>
        <v>0</v>
      </c>
      <c r="AX1427" s="42">
        <f>IFERROR(VLOOKUP($H1427,#REF!,17,FALSE),0)</f>
        <v>0</v>
      </c>
    </row>
    <row r="1428" spans="1:50" x14ac:dyDescent="0.3">
      <c r="A1428" s="33" t="e">
        <f t="shared" si="88"/>
        <v>#REF!</v>
      </c>
      <c r="B1428" s="33" t="e">
        <f>+'R&amp;E EXPORT'!#REF!</f>
        <v>#REF!</v>
      </c>
      <c r="C1428" t="str">
        <f>IFERROR(VLOOKUP(A1428,'MCSJ Export'!A:C,3,FALSE),"")</f>
        <v/>
      </c>
      <c r="D1428" s="37">
        <f t="shared" si="89"/>
        <v>0</v>
      </c>
      <c r="E1428" s="37">
        <f t="shared" si="90"/>
        <v>0</v>
      </c>
      <c r="F1428" s="37">
        <f t="shared" si="91"/>
        <v>0</v>
      </c>
      <c r="G1428" s="37"/>
      <c r="H1428" s="33" t="e">
        <f>+'R&amp;E EXPORT'!#REF!</f>
        <v>#REF!</v>
      </c>
      <c r="I1428" s="34">
        <f>IFERROR(VLOOKUP($H1428,'Gen F Rev'!$A:$M,15,FALSE),0)</f>
        <v>0</v>
      </c>
      <c r="J1428" s="34">
        <f>IFERROR(VLOOKUP($H1428,'Gen F Rev'!$A:$M,16,FALSE),0)</f>
        <v>0</v>
      </c>
      <c r="K1428" s="42">
        <f>IFERROR(VLOOKUP($H1428,'Gen F Rev'!$A:$M,17,FALSE),0)</f>
        <v>0</v>
      </c>
      <c r="L1428" s="34">
        <f>IFERROR(VLOOKUP($H1428,'Gen F Exp'!$A:$E,15,FALSE),0)</f>
        <v>0</v>
      </c>
      <c r="M1428" s="34">
        <f>IFERROR(VLOOKUP($H1428,'Gen F Exp'!$A:$E,16,FALSE),0)</f>
        <v>0</v>
      </c>
      <c r="N1428" s="42">
        <f>IFERROR(VLOOKUP($H1428,'Gen F Exp'!$A:$E,17,FALSE),0)</f>
        <v>0</v>
      </c>
      <c r="O1428" s="34">
        <f>IFERROR(VLOOKUP($H1428,'Water F Rev'!$A:$L,15,FALSE),0)</f>
        <v>0</v>
      </c>
      <c r="P1428" s="34">
        <f>IFERROR(VLOOKUP($H1428,'Water F Rev'!$A:$L,16,FALSE),0)</f>
        <v>0</v>
      </c>
      <c r="Q1428" s="42">
        <f>IFERROR(VLOOKUP($H1428,'Water F Rev'!$A:$L,17,FALSE),0)</f>
        <v>0</v>
      </c>
      <c r="R1428" s="34">
        <f>IFERROR(VLOOKUP($H1428,'Water F Exp'!$A:$K,15,FALSE),0)</f>
        <v>0</v>
      </c>
      <c r="S1428" s="34">
        <f>IFERROR(VLOOKUP($H1428,'Water F Exp'!$A:$K,16,FALSE),0)</f>
        <v>0</v>
      </c>
      <c r="T1428" s="42">
        <f>IFERROR(VLOOKUP($H1428,'Water F Exp'!$A:$K,17,FALSE),0)</f>
        <v>0</v>
      </c>
      <c r="U1428" s="34">
        <f>IFERROR(VLOOKUP($H1428,'Sewer F Rev'!$A:$E,15,FALSE),0)</f>
        <v>0</v>
      </c>
      <c r="V1428" s="34">
        <f>IFERROR(VLOOKUP($H1428,'Sewer F Rev'!$A:$E,16,FALSE),0)</f>
        <v>0</v>
      </c>
      <c r="W1428" s="42">
        <f>IFERROR(VLOOKUP($H1428,'Sewer F Rev'!$A:$E,17,FALSE),0)</f>
        <v>0</v>
      </c>
      <c r="X1428" s="34">
        <f>IFERROR(VLOOKUP($H1428,'Sewer F Exp'!$A:$B,15,FALSE),0)</f>
        <v>0</v>
      </c>
      <c r="Y1428" s="34">
        <f>IFERROR(VLOOKUP($H1428,'Sewer F Exp'!$A:$B,16,FALSE),0)</f>
        <v>0</v>
      </c>
      <c r="Z1428" s="42">
        <f>IFERROR(VLOOKUP($H1428,'Sewer F Exp'!$A:$B,17,FALSE),0)</f>
        <v>0</v>
      </c>
      <c r="AA1428" s="34">
        <f>IFERROR(VLOOKUP($H1428,'Refuse F Rev'!$A:$E,15,FALSE),0)</f>
        <v>0</v>
      </c>
      <c r="AB1428" s="34">
        <f>IFERROR(VLOOKUP($H1428,'Refuse F Rev'!$A:$E,16,FALSE),0)</f>
        <v>0</v>
      </c>
      <c r="AC1428" s="42">
        <f>IFERROR(VLOOKUP($H1428,'Refuse F Rev'!$A:$E,17,FALSE),0)</f>
        <v>0</v>
      </c>
      <c r="AD1428" s="34">
        <f>IFERROR(VLOOKUP($H1428,'Refuse F Exp'!$A:$E,15,FALSE),0)</f>
        <v>0</v>
      </c>
      <c r="AE1428" s="34">
        <f>IFERROR(VLOOKUP($H1428,'Refuse F Exp'!$A:$E,16,FALSE),0)</f>
        <v>0</v>
      </c>
      <c r="AF1428" s="42">
        <f>IFERROR(VLOOKUP($H1428,'Refuse F Exp'!$A:$E,17,FALSE),0)</f>
        <v>0</v>
      </c>
      <c r="AG1428" s="34">
        <f>IFERROR(VLOOKUP($H1428,#REF!,10,FALSE),0)</f>
        <v>0</v>
      </c>
      <c r="AH1428" s="34">
        <f>IFERROR(VLOOKUP($H1428,#REF!,11,FALSE),0)</f>
        <v>0</v>
      </c>
      <c r="AI1428" s="42">
        <f>IFERROR(VLOOKUP($H1428,#REF!,12,FALSE),0)</f>
        <v>0</v>
      </c>
      <c r="AJ1428" s="34">
        <f>IFERROR(VLOOKUP($H1428,#REF!,10,FALSE),0)</f>
        <v>0</v>
      </c>
      <c r="AK1428" s="34">
        <f>IFERROR(VLOOKUP($H1428,#REF!,11,FALSE),0)</f>
        <v>0</v>
      </c>
      <c r="AL1428" s="42">
        <f>IFERROR(VLOOKUP($H1428,#REF!,12,FALSE),0)</f>
        <v>0</v>
      </c>
      <c r="AM1428" s="34">
        <f>IFERROR(VLOOKUP($H1428,#REF!,10,FALSE),0)</f>
        <v>0</v>
      </c>
      <c r="AN1428" s="34">
        <f>IFERROR(VLOOKUP($H1428,#REF!,11,FALSE),0)</f>
        <v>0</v>
      </c>
      <c r="AO1428" s="42">
        <f>IFERROR(VLOOKUP($H1428,#REF!,12,FALSE),0)</f>
        <v>0</v>
      </c>
      <c r="AP1428" s="34">
        <f>IFERROR(VLOOKUP($H1428,#REF!,10,FALSE),0)</f>
        <v>0</v>
      </c>
      <c r="AQ1428" s="34">
        <f>IFERROR(VLOOKUP($H1428,#REF!,11,FALSE),0)</f>
        <v>0</v>
      </c>
      <c r="AR1428" s="42">
        <f>IFERROR(VLOOKUP($H1428,#REF!,12,FALSE),0)</f>
        <v>0</v>
      </c>
      <c r="AS1428" s="34">
        <f>IFERROR(VLOOKUP($H1428,#REF!,13,FALSE),0)</f>
        <v>0</v>
      </c>
      <c r="AT1428" s="34">
        <f>IFERROR(VLOOKUP($H1428,#REF!,14,FALSE),0)</f>
        <v>0</v>
      </c>
      <c r="AU1428" s="42">
        <f>IFERROR(VLOOKUP($H1428,#REF!,15,FALSE),0)</f>
        <v>0</v>
      </c>
      <c r="AV1428" s="34">
        <f>IFERROR(VLOOKUP($H1428,#REF!,15,FALSE),0)</f>
        <v>0</v>
      </c>
      <c r="AW1428" s="34">
        <f>IFERROR(VLOOKUP($H1428,#REF!,16,FALSE),0)</f>
        <v>0</v>
      </c>
      <c r="AX1428" s="42">
        <f>IFERROR(VLOOKUP($H1428,#REF!,17,FALSE),0)</f>
        <v>0</v>
      </c>
    </row>
    <row r="1429" spans="1:50" x14ac:dyDescent="0.3">
      <c r="A1429" s="33" t="e">
        <f t="shared" si="88"/>
        <v>#REF!</v>
      </c>
      <c r="B1429" s="33" t="e">
        <f>+'R&amp;E EXPORT'!#REF!</f>
        <v>#REF!</v>
      </c>
      <c r="C1429" t="str">
        <f>IFERROR(VLOOKUP(A1429,'MCSJ Export'!A:C,3,FALSE),"")</f>
        <v/>
      </c>
      <c r="D1429" s="37">
        <f t="shared" si="89"/>
        <v>0</v>
      </c>
      <c r="E1429" s="37">
        <f t="shared" si="90"/>
        <v>0</v>
      </c>
      <c r="F1429" s="37">
        <f t="shared" si="91"/>
        <v>0</v>
      </c>
      <c r="G1429" s="37"/>
      <c r="H1429" s="33" t="e">
        <f>+'R&amp;E EXPORT'!#REF!</f>
        <v>#REF!</v>
      </c>
      <c r="I1429" s="34">
        <f>IFERROR(VLOOKUP($H1429,'Gen F Rev'!$A:$M,15,FALSE),0)</f>
        <v>0</v>
      </c>
      <c r="J1429" s="34">
        <f>IFERROR(VLOOKUP($H1429,'Gen F Rev'!$A:$M,16,FALSE),0)</f>
        <v>0</v>
      </c>
      <c r="K1429" s="42">
        <f>IFERROR(VLOOKUP($H1429,'Gen F Rev'!$A:$M,17,FALSE),0)</f>
        <v>0</v>
      </c>
      <c r="L1429" s="34">
        <f>IFERROR(VLOOKUP($H1429,'Gen F Exp'!$A:$E,15,FALSE),0)</f>
        <v>0</v>
      </c>
      <c r="M1429" s="34">
        <f>IFERROR(VLOOKUP($H1429,'Gen F Exp'!$A:$E,16,FALSE),0)</f>
        <v>0</v>
      </c>
      <c r="N1429" s="42">
        <f>IFERROR(VLOOKUP($H1429,'Gen F Exp'!$A:$E,17,FALSE),0)</f>
        <v>0</v>
      </c>
      <c r="O1429" s="34">
        <f>IFERROR(VLOOKUP($H1429,'Water F Rev'!$A:$L,15,FALSE),0)</f>
        <v>0</v>
      </c>
      <c r="P1429" s="34">
        <f>IFERROR(VLOOKUP($H1429,'Water F Rev'!$A:$L,16,FALSE),0)</f>
        <v>0</v>
      </c>
      <c r="Q1429" s="42">
        <f>IFERROR(VLOOKUP($H1429,'Water F Rev'!$A:$L,17,FALSE),0)</f>
        <v>0</v>
      </c>
      <c r="R1429" s="34">
        <f>IFERROR(VLOOKUP($H1429,'Water F Exp'!$A:$K,15,FALSE),0)</f>
        <v>0</v>
      </c>
      <c r="S1429" s="34">
        <f>IFERROR(VLOOKUP($H1429,'Water F Exp'!$A:$K,16,FALSE),0)</f>
        <v>0</v>
      </c>
      <c r="T1429" s="42">
        <f>IFERROR(VLOOKUP($H1429,'Water F Exp'!$A:$K,17,FALSE),0)</f>
        <v>0</v>
      </c>
      <c r="U1429" s="34">
        <f>IFERROR(VLOOKUP($H1429,'Sewer F Rev'!$A:$E,15,FALSE),0)</f>
        <v>0</v>
      </c>
      <c r="V1429" s="34">
        <f>IFERROR(VLOOKUP($H1429,'Sewer F Rev'!$A:$E,16,FALSE),0)</f>
        <v>0</v>
      </c>
      <c r="W1429" s="42">
        <f>IFERROR(VLOOKUP($H1429,'Sewer F Rev'!$A:$E,17,FALSE),0)</f>
        <v>0</v>
      </c>
      <c r="X1429" s="34">
        <f>IFERROR(VLOOKUP($H1429,'Sewer F Exp'!$A:$B,15,FALSE),0)</f>
        <v>0</v>
      </c>
      <c r="Y1429" s="34">
        <f>IFERROR(VLOOKUP($H1429,'Sewer F Exp'!$A:$B,16,FALSE),0)</f>
        <v>0</v>
      </c>
      <c r="Z1429" s="42">
        <f>IFERROR(VLOOKUP($H1429,'Sewer F Exp'!$A:$B,17,FALSE),0)</f>
        <v>0</v>
      </c>
      <c r="AA1429" s="34">
        <f>IFERROR(VLOOKUP($H1429,'Refuse F Rev'!$A:$E,15,FALSE),0)</f>
        <v>0</v>
      </c>
      <c r="AB1429" s="34">
        <f>IFERROR(VLOOKUP($H1429,'Refuse F Rev'!$A:$E,16,FALSE),0)</f>
        <v>0</v>
      </c>
      <c r="AC1429" s="42">
        <f>IFERROR(VLOOKUP($H1429,'Refuse F Rev'!$A:$E,17,FALSE),0)</f>
        <v>0</v>
      </c>
      <c r="AD1429" s="34">
        <f>IFERROR(VLOOKUP($H1429,'Refuse F Exp'!$A:$E,15,FALSE),0)</f>
        <v>0</v>
      </c>
      <c r="AE1429" s="34">
        <f>IFERROR(VLOOKUP($H1429,'Refuse F Exp'!$A:$E,16,FALSE),0)</f>
        <v>0</v>
      </c>
      <c r="AF1429" s="42">
        <f>IFERROR(VLOOKUP($H1429,'Refuse F Exp'!$A:$E,17,FALSE),0)</f>
        <v>0</v>
      </c>
      <c r="AG1429" s="34">
        <f>IFERROR(VLOOKUP($H1429,#REF!,10,FALSE),0)</f>
        <v>0</v>
      </c>
      <c r="AH1429" s="34">
        <f>IFERROR(VLOOKUP($H1429,#REF!,11,FALSE),0)</f>
        <v>0</v>
      </c>
      <c r="AI1429" s="42">
        <f>IFERROR(VLOOKUP($H1429,#REF!,12,FALSE),0)</f>
        <v>0</v>
      </c>
      <c r="AJ1429" s="34">
        <f>IFERROR(VLOOKUP($H1429,#REF!,10,FALSE),0)</f>
        <v>0</v>
      </c>
      <c r="AK1429" s="34">
        <f>IFERROR(VLOOKUP($H1429,#REF!,11,FALSE),0)</f>
        <v>0</v>
      </c>
      <c r="AL1429" s="42">
        <f>IFERROR(VLOOKUP($H1429,#REF!,12,FALSE),0)</f>
        <v>0</v>
      </c>
      <c r="AM1429" s="34">
        <f>IFERROR(VLOOKUP($H1429,#REF!,10,FALSE),0)</f>
        <v>0</v>
      </c>
      <c r="AN1429" s="34">
        <f>IFERROR(VLOOKUP($H1429,#REF!,11,FALSE),0)</f>
        <v>0</v>
      </c>
      <c r="AO1429" s="42">
        <f>IFERROR(VLOOKUP($H1429,#REF!,12,FALSE),0)</f>
        <v>0</v>
      </c>
      <c r="AP1429" s="34">
        <f>IFERROR(VLOOKUP($H1429,#REF!,10,FALSE),0)</f>
        <v>0</v>
      </c>
      <c r="AQ1429" s="34">
        <f>IFERROR(VLOOKUP($H1429,#REF!,11,FALSE),0)</f>
        <v>0</v>
      </c>
      <c r="AR1429" s="42">
        <f>IFERROR(VLOOKUP($H1429,#REF!,12,FALSE),0)</f>
        <v>0</v>
      </c>
      <c r="AS1429" s="34">
        <f>IFERROR(VLOOKUP($H1429,#REF!,13,FALSE),0)</f>
        <v>0</v>
      </c>
      <c r="AT1429" s="34">
        <f>IFERROR(VLOOKUP($H1429,#REF!,14,FALSE),0)</f>
        <v>0</v>
      </c>
      <c r="AU1429" s="42">
        <f>IFERROR(VLOOKUP($H1429,#REF!,15,FALSE),0)</f>
        <v>0</v>
      </c>
      <c r="AV1429" s="34">
        <f>IFERROR(VLOOKUP($H1429,#REF!,15,FALSE),0)</f>
        <v>0</v>
      </c>
      <c r="AW1429" s="34">
        <f>IFERROR(VLOOKUP($H1429,#REF!,16,FALSE),0)</f>
        <v>0</v>
      </c>
      <c r="AX1429" s="42">
        <f>IFERROR(VLOOKUP($H1429,#REF!,17,FALSE),0)</f>
        <v>0</v>
      </c>
    </row>
    <row r="1430" spans="1:50" x14ac:dyDescent="0.3">
      <c r="A1430" s="33" t="str">
        <f t="shared" si="88"/>
        <v>0</v>
      </c>
      <c r="B1430" s="33">
        <f>+'R&amp;E EXPORT'!B1396</f>
        <v>0</v>
      </c>
      <c r="C1430" t="str">
        <f>IFERROR(VLOOKUP(A1430,'MCSJ Export'!A:C,3,FALSE),"")</f>
        <v/>
      </c>
      <c r="D1430" s="37">
        <f t="shared" ca="1" si="89"/>
        <v>0</v>
      </c>
      <c r="E1430" s="37">
        <f t="shared" ca="1" si="90"/>
        <v>0</v>
      </c>
      <c r="F1430" s="37">
        <f t="shared" ca="1" si="91"/>
        <v>0</v>
      </c>
      <c r="G1430" s="37"/>
      <c r="H1430" s="33">
        <f>+'R&amp;E EXPORT'!A1396</f>
        <v>0</v>
      </c>
      <c r="I1430" s="34">
        <f>IFERROR(VLOOKUP($H1430,'Gen F Rev'!$A:$M,15,FALSE),0)</f>
        <v>0</v>
      </c>
      <c r="J1430" s="34">
        <f>IFERROR(VLOOKUP($H1430,'Gen F Rev'!$A:$M,16,FALSE),0)</f>
        <v>0</v>
      </c>
      <c r="K1430" s="42">
        <f>IFERROR(VLOOKUP($H1430,'Gen F Rev'!$A:$M,17,FALSE),0)</f>
        <v>0</v>
      </c>
      <c r="L1430" s="34">
        <f>IFERROR(VLOOKUP($H1430,'Gen F Exp'!$A:$E,15,FALSE),0)</f>
        <v>0</v>
      </c>
      <c r="M1430" s="34">
        <f>IFERROR(VLOOKUP($H1430,'Gen F Exp'!$A:$E,16,FALSE),0)</f>
        <v>0</v>
      </c>
      <c r="N1430" s="42">
        <f>IFERROR(VLOOKUP($H1430,'Gen F Exp'!$A:$E,17,FALSE),0)</f>
        <v>0</v>
      </c>
      <c r="O1430" s="34">
        <f>IFERROR(VLOOKUP($H1430,'Water F Rev'!$A:$L,15,FALSE),0)</f>
        <v>0</v>
      </c>
      <c r="P1430" s="34">
        <f>IFERROR(VLOOKUP($H1430,'Water F Rev'!$A:$L,16,FALSE),0)</f>
        <v>0</v>
      </c>
      <c r="Q1430" s="42">
        <f>IFERROR(VLOOKUP($H1430,'Water F Rev'!$A:$L,17,FALSE),0)</f>
        <v>0</v>
      </c>
      <c r="R1430" s="34">
        <f>IFERROR(VLOOKUP($H1430,'Water F Exp'!$A:$K,15,FALSE),0)</f>
        <v>0</v>
      </c>
      <c r="S1430" s="34">
        <f>IFERROR(VLOOKUP($H1430,'Water F Exp'!$A:$K,16,FALSE),0)</f>
        <v>0</v>
      </c>
      <c r="T1430" s="42">
        <f>IFERROR(VLOOKUP($H1430,'Water F Exp'!$A:$K,17,FALSE),0)</f>
        <v>0</v>
      </c>
      <c r="U1430" s="34">
        <f ca="1">IFERROR(VLOOKUP($H1430,'Sewer F Rev'!$A:$E,15,FALSE),0)</f>
        <v>0</v>
      </c>
      <c r="V1430" s="34">
        <f ca="1">IFERROR(VLOOKUP($H1430,'Sewer F Rev'!$A:$E,16,FALSE),0)</f>
        <v>0</v>
      </c>
      <c r="W1430" s="42">
        <f ca="1">IFERROR(VLOOKUP($H1430,'Sewer F Rev'!$A:$E,17,FALSE),0)</f>
        <v>0</v>
      </c>
      <c r="X1430" s="34">
        <f>IFERROR(VLOOKUP($H1430,'Sewer F Exp'!$A:$B,15,FALSE),0)</f>
        <v>0</v>
      </c>
      <c r="Y1430" s="34">
        <f>IFERROR(VLOOKUP($H1430,'Sewer F Exp'!$A:$B,16,FALSE),0)</f>
        <v>0</v>
      </c>
      <c r="Z1430" s="42">
        <f>IFERROR(VLOOKUP($H1430,'Sewer F Exp'!$A:$B,17,FALSE),0)</f>
        <v>0</v>
      </c>
      <c r="AA1430" s="34">
        <f>IFERROR(VLOOKUP($H1430,'Refuse F Rev'!$A:$E,15,FALSE),0)</f>
        <v>0</v>
      </c>
      <c r="AB1430" s="34">
        <f>IFERROR(VLOOKUP($H1430,'Refuse F Rev'!$A:$E,16,FALSE),0)</f>
        <v>0</v>
      </c>
      <c r="AC1430" s="42">
        <f>IFERROR(VLOOKUP($H1430,'Refuse F Rev'!$A:$E,17,FALSE),0)</f>
        <v>0</v>
      </c>
      <c r="AD1430" s="34">
        <f>IFERROR(VLOOKUP($H1430,'Refuse F Exp'!$A:$E,15,FALSE),0)</f>
        <v>0</v>
      </c>
      <c r="AE1430" s="34">
        <f>IFERROR(VLOOKUP($H1430,'Refuse F Exp'!$A:$E,16,FALSE),0)</f>
        <v>0</v>
      </c>
      <c r="AF1430" s="42">
        <f>IFERROR(VLOOKUP($H1430,'Refuse F Exp'!$A:$E,17,FALSE),0)</f>
        <v>0</v>
      </c>
      <c r="AG1430" s="34">
        <f>IFERROR(VLOOKUP($H1430,#REF!,10,FALSE),0)</f>
        <v>0</v>
      </c>
      <c r="AH1430" s="34">
        <f>IFERROR(VLOOKUP($H1430,#REF!,11,FALSE),0)</f>
        <v>0</v>
      </c>
      <c r="AI1430" s="42">
        <f>IFERROR(VLOOKUP($H1430,#REF!,12,FALSE),0)</f>
        <v>0</v>
      </c>
      <c r="AJ1430" s="34">
        <f>IFERROR(VLOOKUP($H1430,#REF!,10,FALSE),0)</f>
        <v>0</v>
      </c>
      <c r="AK1430" s="34">
        <f>IFERROR(VLOOKUP($H1430,#REF!,11,FALSE),0)</f>
        <v>0</v>
      </c>
      <c r="AL1430" s="42">
        <f>IFERROR(VLOOKUP($H1430,#REF!,12,FALSE),0)</f>
        <v>0</v>
      </c>
      <c r="AM1430" s="34">
        <f>IFERROR(VLOOKUP($H1430,#REF!,10,FALSE),0)</f>
        <v>0</v>
      </c>
      <c r="AN1430" s="34">
        <f>IFERROR(VLOOKUP($H1430,#REF!,11,FALSE),0)</f>
        <v>0</v>
      </c>
      <c r="AO1430" s="42">
        <f>IFERROR(VLOOKUP($H1430,#REF!,12,FALSE),0)</f>
        <v>0</v>
      </c>
      <c r="AP1430" s="34">
        <f>IFERROR(VLOOKUP($H1430,#REF!,10,FALSE),0)</f>
        <v>0</v>
      </c>
      <c r="AQ1430" s="34">
        <f>IFERROR(VLOOKUP($H1430,#REF!,11,FALSE),0)</f>
        <v>0</v>
      </c>
      <c r="AR1430" s="42">
        <f>IFERROR(VLOOKUP($H1430,#REF!,12,FALSE),0)</f>
        <v>0</v>
      </c>
      <c r="AS1430" s="34">
        <f>IFERROR(VLOOKUP($H1430,#REF!,13,FALSE),0)</f>
        <v>0</v>
      </c>
      <c r="AT1430" s="34">
        <f>IFERROR(VLOOKUP($H1430,#REF!,14,FALSE),0)</f>
        <v>0</v>
      </c>
      <c r="AU1430" s="42">
        <f>IFERROR(VLOOKUP($H1430,#REF!,15,FALSE),0)</f>
        <v>0</v>
      </c>
      <c r="AV1430" s="34">
        <f>IFERROR(VLOOKUP($H1430,#REF!,15,FALSE),0)</f>
        <v>0</v>
      </c>
      <c r="AW1430" s="34">
        <f>IFERROR(VLOOKUP($H1430,#REF!,16,FALSE),0)</f>
        <v>0</v>
      </c>
      <c r="AX1430" s="42">
        <f>IFERROR(VLOOKUP($H1430,#REF!,17,FALSE),0)</f>
        <v>0</v>
      </c>
    </row>
    <row r="1431" spans="1:50" x14ac:dyDescent="0.3">
      <c r="A1431" s="33" t="str">
        <f t="shared" si="88"/>
        <v>0</v>
      </c>
      <c r="B1431" s="33">
        <f>+'R&amp;E EXPORT'!B1397</f>
        <v>0</v>
      </c>
      <c r="C1431" t="str">
        <f>IFERROR(VLOOKUP(A1431,'MCSJ Export'!A:C,3,FALSE),"")</f>
        <v/>
      </c>
      <c r="D1431" s="37">
        <f t="shared" ca="1" si="89"/>
        <v>0</v>
      </c>
      <c r="E1431" s="37">
        <f t="shared" ca="1" si="90"/>
        <v>0</v>
      </c>
      <c r="F1431" s="37">
        <f t="shared" ca="1" si="91"/>
        <v>0</v>
      </c>
      <c r="G1431" s="37"/>
      <c r="H1431" s="33">
        <f>+'R&amp;E EXPORT'!A1397</f>
        <v>0</v>
      </c>
      <c r="I1431" s="34">
        <f>IFERROR(VLOOKUP($H1431,'Gen F Rev'!$A:$M,15,FALSE),0)</f>
        <v>0</v>
      </c>
      <c r="J1431" s="34">
        <f>IFERROR(VLOOKUP($H1431,'Gen F Rev'!$A:$M,16,FALSE),0)</f>
        <v>0</v>
      </c>
      <c r="K1431" s="42">
        <f>IFERROR(VLOOKUP($H1431,'Gen F Rev'!$A:$M,17,FALSE),0)</f>
        <v>0</v>
      </c>
      <c r="L1431" s="34">
        <f>IFERROR(VLOOKUP($H1431,'Gen F Exp'!$A:$E,15,FALSE),0)</f>
        <v>0</v>
      </c>
      <c r="M1431" s="34">
        <f>IFERROR(VLOOKUP($H1431,'Gen F Exp'!$A:$E,16,FALSE),0)</f>
        <v>0</v>
      </c>
      <c r="N1431" s="42">
        <f>IFERROR(VLOOKUP($H1431,'Gen F Exp'!$A:$E,17,FALSE),0)</f>
        <v>0</v>
      </c>
      <c r="O1431" s="34">
        <f>IFERROR(VLOOKUP($H1431,'Water F Rev'!$A:$L,15,FALSE),0)</f>
        <v>0</v>
      </c>
      <c r="P1431" s="34">
        <f>IFERROR(VLOOKUP($H1431,'Water F Rev'!$A:$L,16,FALSE),0)</f>
        <v>0</v>
      </c>
      <c r="Q1431" s="42">
        <f>IFERROR(VLOOKUP($H1431,'Water F Rev'!$A:$L,17,FALSE),0)</f>
        <v>0</v>
      </c>
      <c r="R1431" s="34">
        <f>IFERROR(VLOOKUP($H1431,'Water F Exp'!$A:$K,15,FALSE),0)</f>
        <v>0</v>
      </c>
      <c r="S1431" s="34">
        <f>IFERROR(VLOOKUP($H1431,'Water F Exp'!$A:$K,16,FALSE),0)</f>
        <v>0</v>
      </c>
      <c r="T1431" s="42">
        <f>IFERROR(VLOOKUP($H1431,'Water F Exp'!$A:$K,17,FALSE),0)</f>
        <v>0</v>
      </c>
      <c r="U1431" s="34">
        <f ca="1">IFERROR(VLOOKUP($H1431,'Sewer F Rev'!$A:$E,15,FALSE),0)</f>
        <v>0</v>
      </c>
      <c r="V1431" s="34">
        <f ca="1">IFERROR(VLOOKUP($H1431,'Sewer F Rev'!$A:$E,16,FALSE),0)</f>
        <v>0</v>
      </c>
      <c r="W1431" s="42">
        <f ca="1">IFERROR(VLOOKUP($H1431,'Sewer F Rev'!$A:$E,17,FALSE),0)</f>
        <v>0</v>
      </c>
      <c r="X1431" s="34">
        <f>IFERROR(VLOOKUP($H1431,'Sewer F Exp'!$A:$B,15,FALSE),0)</f>
        <v>0</v>
      </c>
      <c r="Y1431" s="34">
        <f>IFERROR(VLOOKUP($H1431,'Sewer F Exp'!$A:$B,16,FALSE),0)</f>
        <v>0</v>
      </c>
      <c r="Z1431" s="42">
        <f>IFERROR(VLOOKUP($H1431,'Sewer F Exp'!$A:$B,17,FALSE),0)</f>
        <v>0</v>
      </c>
      <c r="AA1431" s="34">
        <f>IFERROR(VLOOKUP($H1431,'Refuse F Rev'!$A:$E,15,FALSE),0)</f>
        <v>0</v>
      </c>
      <c r="AB1431" s="34">
        <f>IFERROR(VLOOKUP($H1431,'Refuse F Rev'!$A:$E,16,FALSE),0)</f>
        <v>0</v>
      </c>
      <c r="AC1431" s="42">
        <f>IFERROR(VLOOKUP($H1431,'Refuse F Rev'!$A:$E,17,FALSE),0)</f>
        <v>0</v>
      </c>
      <c r="AD1431" s="34">
        <f>IFERROR(VLOOKUP($H1431,'Refuse F Exp'!$A:$E,15,FALSE),0)</f>
        <v>0</v>
      </c>
      <c r="AE1431" s="34">
        <f>IFERROR(VLOOKUP($H1431,'Refuse F Exp'!$A:$E,16,FALSE),0)</f>
        <v>0</v>
      </c>
      <c r="AF1431" s="42">
        <f>IFERROR(VLOOKUP($H1431,'Refuse F Exp'!$A:$E,17,FALSE),0)</f>
        <v>0</v>
      </c>
      <c r="AG1431" s="34">
        <f>IFERROR(VLOOKUP($H1431,#REF!,10,FALSE),0)</f>
        <v>0</v>
      </c>
      <c r="AH1431" s="34">
        <f>IFERROR(VLOOKUP($H1431,#REF!,11,FALSE),0)</f>
        <v>0</v>
      </c>
      <c r="AI1431" s="42">
        <f>IFERROR(VLOOKUP($H1431,#REF!,12,FALSE),0)</f>
        <v>0</v>
      </c>
      <c r="AJ1431" s="34">
        <f>IFERROR(VLOOKUP($H1431,#REF!,10,FALSE),0)</f>
        <v>0</v>
      </c>
      <c r="AK1431" s="34">
        <f>IFERROR(VLOOKUP($H1431,#REF!,11,FALSE),0)</f>
        <v>0</v>
      </c>
      <c r="AL1431" s="42">
        <f>IFERROR(VLOOKUP($H1431,#REF!,12,FALSE),0)</f>
        <v>0</v>
      </c>
      <c r="AM1431" s="34">
        <f>IFERROR(VLOOKUP($H1431,#REF!,10,FALSE),0)</f>
        <v>0</v>
      </c>
      <c r="AN1431" s="34">
        <f>IFERROR(VLOOKUP($H1431,#REF!,11,FALSE),0)</f>
        <v>0</v>
      </c>
      <c r="AO1431" s="42">
        <f>IFERROR(VLOOKUP($H1431,#REF!,12,FALSE),0)</f>
        <v>0</v>
      </c>
      <c r="AP1431" s="34">
        <f>IFERROR(VLOOKUP($H1431,#REF!,10,FALSE),0)</f>
        <v>0</v>
      </c>
      <c r="AQ1431" s="34">
        <f>IFERROR(VLOOKUP($H1431,#REF!,11,FALSE),0)</f>
        <v>0</v>
      </c>
      <c r="AR1431" s="42">
        <f>IFERROR(VLOOKUP($H1431,#REF!,12,FALSE),0)</f>
        <v>0</v>
      </c>
      <c r="AS1431" s="34">
        <f>IFERROR(VLOOKUP($H1431,#REF!,13,FALSE),0)</f>
        <v>0</v>
      </c>
      <c r="AT1431" s="34">
        <f>IFERROR(VLOOKUP($H1431,#REF!,14,FALSE),0)</f>
        <v>0</v>
      </c>
      <c r="AU1431" s="42">
        <f>IFERROR(VLOOKUP($H1431,#REF!,15,FALSE),0)</f>
        <v>0</v>
      </c>
      <c r="AV1431" s="34">
        <f>IFERROR(VLOOKUP($H1431,#REF!,15,FALSE),0)</f>
        <v>0</v>
      </c>
      <c r="AW1431" s="34">
        <f>IFERROR(VLOOKUP($H1431,#REF!,16,FALSE),0)</f>
        <v>0</v>
      </c>
      <c r="AX1431" s="42">
        <f>IFERROR(VLOOKUP($H1431,#REF!,17,FALSE),0)</f>
        <v>0</v>
      </c>
    </row>
    <row r="1432" spans="1:50" x14ac:dyDescent="0.3">
      <c r="A1432" s="33" t="str">
        <f t="shared" si="88"/>
        <v>0</v>
      </c>
      <c r="B1432" s="33">
        <f>+'R&amp;E EXPORT'!B1398</f>
        <v>0</v>
      </c>
      <c r="C1432" t="str">
        <f>IFERROR(VLOOKUP(A1432,'MCSJ Export'!A:C,3,FALSE),"")</f>
        <v/>
      </c>
      <c r="D1432" s="37">
        <f t="shared" ca="1" si="89"/>
        <v>0</v>
      </c>
      <c r="E1432" s="37">
        <f t="shared" ca="1" si="90"/>
        <v>0</v>
      </c>
      <c r="F1432" s="37">
        <f t="shared" ca="1" si="91"/>
        <v>0</v>
      </c>
      <c r="G1432" s="37"/>
      <c r="H1432" s="33">
        <f>+'R&amp;E EXPORT'!A1398</f>
        <v>0</v>
      </c>
      <c r="I1432" s="34">
        <f>IFERROR(VLOOKUP($H1432,'Gen F Rev'!$A:$M,15,FALSE),0)</f>
        <v>0</v>
      </c>
      <c r="J1432" s="34">
        <f>IFERROR(VLOOKUP($H1432,'Gen F Rev'!$A:$M,16,FALSE),0)</f>
        <v>0</v>
      </c>
      <c r="K1432" s="42">
        <f>IFERROR(VLOOKUP($H1432,'Gen F Rev'!$A:$M,17,FALSE),0)</f>
        <v>0</v>
      </c>
      <c r="L1432" s="34">
        <f>IFERROR(VLOOKUP($H1432,'Gen F Exp'!$A:$E,15,FALSE),0)</f>
        <v>0</v>
      </c>
      <c r="M1432" s="34">
        <f>IFERROR(VLOOKUP($H1432,'Gen F Exp'!$A:$E,16,FALSE),0)</f>
        <v>0</v>
      </c>
      <c r="N1432" s="42">
        <f>IFERROR(VLOOKUP($H1432,'Gen F Exp'!$A:$E,17,FALSE),0)</f>
        <v>0</v>
      </c>
      <c r="O1432" s="34">
        <f>IFERROR(VLOOKUP($H1432,'Water F Rev'!$A:$L,15,FALSE),0)</f>
        <v>0</v>
      </c>
      <c r="P1432" s="34">
        <f>IFERROR(VLOOKUP($H1432,'Water F Rev'!$A:$L,16,FALSE),0)</f>
        <v>0</v>
      </c>
      <c r="Q1432" s="42">
        <f>IFERROR(VLOOKUP($H1432,'Water F Rev'!$A:$L,17,FALSE),0)</f>
        <v>0</v>
      </c>
      <c r="R1432" s="34">
        <f>IFERROR(VLOOKUP($H1432,'Water F Exp'!$A:$K,15,FALSE),0)</f>
        <v>0</v>
      </c>
      <c r="S1432" s="34">
        <f>IFERROR(VLOOKUP($H1432,'Water F Exp'!$A:$K,16,FALSE),0)</f>
        <v>0</v>
      </c>
      <c r="T1432" s="42">
        <f>IFERROR(VLOOKUP($H1432,'Water F Exp'!$A:$K,17,FALSE),0)</f>
        <v>0</v>
      </c>
      <c r="U1432" s="34">
        <f ca="1">IFERROR(VLOOKUP($H1432,'Sewer F Rev'!$A:$E,15,FALSE),0)</f>
        <v>0</v>
      </c>
      <c r="V1432" s="34">
        <f ca="1">IFERROR(VLOOKUP($H1432,'Sewer F Rev'!$A:$E,16,FALSE),0)</f>
        <v>0</v>
      </c>
      <c r="W1432" s="42">
        <f ca="1">IFERROR(VLOOKUP($H1432,'Sewer F Rev'!$A:$E,17,FALSE),0)</f>
        <v>0</v>
      </c>
      <c r="X1432" s="34">
        <f>IFERROR(VLOOKUP($H1432,'Sewer F Exp'!$A:$B,15,FALSE),0)</f>
        <v>0</v>
      </c>
      <c r="Y1432" s="34">
        <f>IFERROR(VLOOKUP($H1432,'Sewer F Exp'!$A:$B,16,FALSE),0)</f>
        <v>0</v>
      </c>
      <c r="Z1432" s="42">
        <f>IFERROR(VLOOKUP($H1432,'Sewer F Exp'!$A:$B,17,FALSE),0)</f>
        <v>0</v>
      </c>
      <c r="AA1432" s="34">
        <f>IFERROR(VLOOKUP($H1432,'Refuse F Rev'!$A:$E,15,FALSE),0)</f>
        <v>0</v>
      </c>
      <c r="AB1432" s="34">
        <f>IFERROR(VLOOKUP($H1432,'Refuse F Rev'!$A:$E,16,FALSE),0)</f>
        <v>0</v>
      </c>
      <c r="AC1432" s="42">
        <f>IFERROR(VLOOKUP($H1432,'Refuse F Rev'!$A:$E,17,FALSE),0)</f>
        <v>0</v>
      </c>
      <c r="AD1432" s="34">
        <f>IFERROR(VLOOKUP($H1432,'Refuse F Exp'!$A:$E,15,FALSE),0)</f>
        <v>0</v>
      </c>
      <c r="AE1432" s="34">
        <f>IFERROR(VLOOKUP($H1432,'Refuse F Exp'!$A:$E,16,FALSE),0)</f>
        <v>0</v>
      </c>
      <c r="AF1432" s="42">
        <f>IFERROR(VLOOKUP($H1432,'Refuse F Exp'!$A:$E,17,FALSE),0)</f>
        <v>0</v>
      </c>
      <c r="AG1432" s="34">
        <f>IFERROR(VLOOKUP($H1432,#REF!,10,FALSE),0)</f>
        <v>0</v>
      </c>
      <c r="AH1432" s="34">
        <f>IFERROR(VLOOKUP($H1432,#REF!,11,FALSE),0)</f>
        <v>0</v>
      </c>
      <c r="AI1432" s="42">
        <f>IFERROR(VLOOKUP($H1432,#REF!,12,FALSE),0)</f>
        <v>0</v>
      </c>
      <c r="AJ1432" s="34">
        <f>IFERROR(VLOOKUP($H1432,#REF!,10,FALSE),0)</f>
        <v>0</v>
      </c>
      <c r="AK1432" s="34">
        <f>IFERROR(VLOOKUP($H1432,#REF!,11,FALSE),0)</f>
        <v>0</v>
      </c>
      <c r="AL1432" s="42">
        <f>IFERROR(VLOOKUP($H1432,#REF!,12,FALSE),0)</f>
        <v>0</v>
      </c>
      <c r="AM1432" s="34">
        <f>IFERROR(VLOOKUP($H1432,#REF!,10,FALSE),0)</f>
        <v>0</v>
      </c>
      <c r="AN1432" s="34">
        <f>IFERROR(VLOOKUP($H1432,#REF!,11,FALSE),0)</f>
        <v>0</v>
      </c>
      <c r="AO1432" s="42">
        <f>IFERROR(VLOOKUP($H1432,#REF!,12,FALSE),0)</f>
        <v>0</v>
      </c>
      <c r="AP1432" s="34">
        <f>IFERROR(VLOOKUP($H1432,#REF!,10,FALSE),0)</f>
        <v>0</v>
      </c>
      <c r="AQ1432" s="34">
        <f>IFERROR(VLOOKUP($H1432,#REF!,11,FALSE),0)</f>
        <v>0</v>
      </c>
      <c r="AR1432" s="42">
        <f>IFERROR(VLOOKUP($H1432,#REF!,12,FALSE),0)</f>
        <v>0</v>
      </c>
      <c r="AS1432" s="34">
        <f>IFERROR(VLOOKUP($H1432,#REF!,13,FALSE),0)</f>
        <v>0</v>
      </c>
      <c r="AT1432" s="34">
        <f>IFERROR(VLOOKUP($H1432,#REF!,14,FALSE),0)</f>
        <v>0</v>
      </c>
      <c r="AU1432" s="42">
        <f>IFERROR(VLOOKUP($H1432,#REF!,15,FALSE),0)</f>
        <v>0</v>
      </c>
      <c r="AV1432" s="34">
        <f>IFERROR(VLOOKUP($H1432,#REF!,15,FALSE),0)</f>
        <v>0</v>
      </c>
      <c r="AW1432" s="34">
        <f>IFERROR(VLOOKUP($H1432,#REF!,16,FALSE),0)</f>
        <v>0</v>
      </c>
      <c r="AX1432" s="42">
        <f>IFERROR(VLOOKUP($H1432,#REF!,17,FALSE),0)</f>
        <v>0</v>
      </c>
    </row>
    <row r="1433" spans="1:50" x14ac:dyDescent="0.3">
      <c r="A1433" s="33" t="str">
        <f t="shared" si="88"/>
        <v>0</v>
      </c>
      <c r="B1433" s="33">
        <f>+'R&amp;E EXPORT'!B1399</f>
        <v>0</v>
      </c>
      <c r="C1433" t="str">
        <f>IFERROR(VLOOKUP(A1433,'MCSJ Export'!A:C,3,FALSE),"")</f>
        <v/>
      </c>
      <c r="D1433" s="37">
        <f t="shared" ca="1" si="89"/>
        <v>0</v>
      </c>
      <c r="E1433" s="37">
        <f t="shared" ca="1" si="90"/>
        <v>0</v>
      </c>
      <c r="F1433" s="37">
        <f t="shared" ca="1" si="91"/>
        <v>0</v>
      </c>
      <c r="G1433" s="37"/>
      <c r="H1433" s="33">
        <f>+'R&amp;E EXPORT'!A1399</f>
        <v>0</v>
      </c>
      <c r="I1433" s="34">
        <f>IFERROR(VLOOKUP($H1433,'Gen F Rev'!$A:$M,15,FALSE),0)</f>
        <v>0</v>
      </c>
      <c r="J1433" s="34">
        <f>IFERROR(VLOOKUP($H1433,'Gen F Rev'!$A:$M,16,FALSE),0)</f>
        <v>0</v>
      </c>
      <c r="K1433" s="42">
        <f>IFERROR(VLOOKUP($H1433,'Gen F Rev'!$A:$M,17,FALSE),0)</f>
        <v>0</v>
      </c>
      <c r="L1433" s="34">
        <f>IFERROR(VLOOKUP($H1433,'Gen F Exp'!$A:$E,15,FALSE),0)</f>
        <v>0</v>
      </c>
      <c r="M1433" s="34">
        <f>IFERROR(VLOOKUP($H1433,'Gen F Exp'!$A:$E,16,FALSE),0)</f>
        <v>0</v>
      </c>
      <c r="N1433" s="42">
        <f>IFERROR(VLOOKUP($H1433,'Gen F Exp'!$A:$E,17,FALSE),0)</f>
        <v>0</v>
      </c>
      <c r="O1433" s="34">
        <f>IFERROR(VLOOKUP($H1433,'Water F Rev'!$A:$L,15,FALSE),0)</f>
        <v>0</v>
      </c>
      <c r="P1433" s="34">
        <f>IFERROR(VLOOKUP($H1433,'Water F Rev'!$A:$L,16,FALSE),0)</f>
        <v>0</v>
      </c>
      <c r="Q1433" s="42">
        <f>IFERROR(VLOOKUP($H1433,'Water F Rev'!$A:$L,17,FALSE),0)</f>
        <v>0</v>
      </c>
      <c r="R1433" s="34">
        <f>IFERROR(VLOOKUP($H1433,'Water F Exp'!$A:$K,15,FALSE),0)</f>
        <v>0</v>
      </c>
      <c r="S1433" s="34">
        <f>IFERROR(VLOOKUP($H1433,'Water F Exp'!$A:$K,16,FALSE),0)</f>
        <v>0</v>
      </c>
      <c r="T1433" s="42">
        <f>IFERROR(VLOOKUP($H1433,'Water F Exp'!$A:$K,17,FALSE),0)</f>
        <v>0</v>
      </c>
      <c r="U1433" s="34">
        <f ca="1">IFERROR(VLOOKUP($H1433,'Sewer F Rev'!$A:$E,15,FALSE),0)</f>
        <v>0</v>
      </c>
      <c r="V1433" s="34">
        <f ca="1">IFERROR(VLOOKUP($H1433,'Sewer F Rev'!$A:$E,16,FALSE),0)</f>
        <v>0</v>
      </c>
      <c r="W1433" s="42">
        <f ca="1">IFERROR(VLOOKUP($H1433,'Sewer F Rev'!$A:$E,17,FALSE),0)</f>
        <v>0</v>
      </c>
      <c r="X1433" s="34">
        <f>IFERROR(VLOOKUP($H1433,'Sewer F Exp'!$A:$B,15,FALSE),0)</f>
        <v>0</v>
      </c>
      <c r="Y1433" s="34">
        <f>IFERROR(VLOOKUP($H1433,'Sewer F Exp'!$A:$B,16,FALSE),0)</f>
        <v>0</v>
      </c>
      <c r="Z1433" s="42">
        <f>IFERROR(VLOOKUP($H1433,'Sewer F Exp'!$A:$B,17,FALSE),0)</f>
        <v>0</v>
      </c>
      <c r="AA1433" s="34">
        <f>IFERROR(VLOOKUP($H1433,'Refuse F Rev'!$A:$E,15,FALSE),0)</f>
        <v>0</v>
      </c>
      <c r="AB1433" s="34">
        <f>IFERROR(VLOOKUP($H1433,'Refuse F Rev'!$A:$E,16,FALSE),0)</f>
        <v>0</v>
      </c>
      <c r="AC1433" s="42">
        <f>IFERROR(VLOOKUP($H1433,'Refuse F Rev'!$A:$E,17,FALSE),0)</f>
        <v>0</v>
      </c>
      <c r="AD1433" s="34">
        <f>IFERROR(VLOOKUP($H1433,'Refuse F Exp'!$A:$E,15,FALSE),0)</f>
        <v>0</v>
      </c>
      <c r="AE1433" s="34">
        <f>IFERROR(VLOOKUP($H1433,'Refuse F Exp'!$A:$E,16,FALSE),0)</f>
        <v>0</v>
      </c>
      <c r="AF1433" s="42">
        <f>IFERROR(VLOOKUP($H1433,'Refuse F Exp'!$A:$E,17,FALSE),0)</f>
        <v>0</v>
      </c>
      <c r="AG1433" s="34">
        <f>IFERROR(VLOOKUP($H1433,#REF!,10,FALSE),0)</f>
        <v>0</v>
      </c>
      <c r="AH1433" s="34">
        <f>IFERROR(VLOOKUP($H1433,#REF!,11,FALSE),0)</f>
        <v>0</v>
      </c>
      <c r="AI1433" s="42">
        <f>IFERROR(VLOOKUP($H1433,#REF!,12,FALSE),0)</f>
        <v>0</v>
      </c>
      <c r="AJ1433" s="34">
        <f>IFERROR(VLOOKUP($H1433,#REF!,10,FALSE),0)</f>
        <v>0</v>
      </c>
      <c r="AK1433" s="34">
        <f>IFERROR(VLOOKUP($H1433,#REF!,11,FALSE),0)</f>
        <v>0</v>
      </c>
      <c r="AL1433" s="42">
        <f>IFERROR(VLOOKUP($H1433,#REF!,12,FALSE),0)</f>
        <v>0</v>
      </c>
      <c r="AM1433" s="34">
        <f>IFERROR(VLOOKUP($H1433,#REF!,10,FALSE),0)</f>
        <v>0</v>
      </c>
      <c r="AN1433" s="34">
        <f>IFERROR(VLOOKUP($H1433,#REF!,11,FALSE),0)</f>
        <v>0</v>
      </c>
      <c r="AO1433" s="42">
        <f>IFERROR(VLOOKUP($H1433,#REF!,12,FALSE),0)</f>
        <v>0</v>
      </c>
      <c r="AP1433" s="34">
        <f>IFERROR(VLOOKUP($H1433,#REF!,10,FALSE),0)</f>
        <v>0</v>
      </c>
      <c r="AQ1433" s="34">
        <f>IFERROR(VLOOKUP($H1433,#REF!,11,FALSE),0)</f>
        <v>0</v>
      </c>
      <c r="AR1433" s="42">
        <f>IFERROR(VLOOKUP($H1433,#REF!,12,FALSE),0)</f>
        <v>0</v>
      </c>
      <c r="AS1433" s="34">
        <f>IFERROR(VLOOKUP($H1433,#REF!,13,FALSE),0)</f>
        <v>0</v>
      </c>
      <c r="AT1433" s="34">
        <f>IFERROR(VLOOKUP($H1433,#REF!,14,FALSE),0)</f>
        <v>0</v>
      </c>
      <c r="AU1433" s="42">
        <f>IFERROR(VLOOKUP($H1433,#REF!,15,FALSE),0)</f>
        <v>0</v>
      </c>
      <c r="AV1433" s="34">
        <f>IFERROR(VLOOKUP($H1433,#REF!,15,FALSE),0)</f>
        <v>0</v>
      </c>
      <c r="AW1433" s="34">
        <f>IFERROR(VLOOKUP($H1433,#REF!,16,FALSE),0)</f>
        <v>0</v>
      </c>
      <c r="AX1433" s="42">
        <f>IFERROR(VLOOKUP($H1433,#REF!,17,FALSE),0)</f>
        <v>0</v>
      </c>
    </row>
    <row r="1434" spans="1:50" x14ac:dyDescent="0.3">
      <c r="A1434" s="33" t="str">
        <f t="shared" si="88"/>
        <v>0</v>
      </c>
      <c r="B1434" s="33">
        <f>+'R&amp;E EXPORT'!B1400</f>
        <v>0</v>
      </c>
      <c r="C1434" t="str">
        <f>IFERROR(VLOOKUP(A1434,'MCSJ Export'!A:C,3,FALSE),"")</f>
        <v/>
      </c>
      <c r="D1434" s="37">
        <f t="shared" ca="1" si="89"/>
        <v>0</v>
      </c>
      <c r="E1434" s="37">
        <f t="shared" ca="1" si="90"/>
        <v>0</v>
      </c>
      <c r="F1434" s="37">
        <f t="shared" ca="1" si="91"/>
        <v>0</v>
      </c>
      <c r="G1434" s="37"/>
      <c r="H1434" s="33">
        <f>+'R&amp;E EXPORT'!A1400</f>
        <v>0</v>
      </c>
      <c r="I1434" s="34">
        <f>IFERROR(VLOOKUP($H1434,'Gen F Rev'!$A:$M,15,FALSE),0)</f>
        <v>0</v>
      </c>
      <c r="J1434" s="34">
        <f>IFERROR(VLOOKUP($H1434,'Gen F Rev'!$A:$M,16,FALSE),0)</f>
        <v>0</v>
      </c>
      <c r="K1434" s="42">
        <f>IFERROR(VLOOKUP($H1434,'Gen F Rev'!$A:$M,17,FALSE),0)</f>
        <v>0</v>
      </c>
      <c r="L1434" s="34">
        <f>IFERROR(VLOOKUP($H1434,'Gen F Exp'!$A:$E,15,FALSE),0)</f>
        <v>0</v>
      </c>
      <c r="M1434" s="34">
        <f>IFERROR(VLOOKUP($H1434,'Gen F Exp'!$A:$E,16,FALSE),0)</f>
        <v>0</v>
      </c>
      <c r="N1434" s="42">
        <f>IFERROR(VLOOKUP($H1434,'Gen F Exp'!$A:$E,17,FALSE),0)</f>
        <v>0</v>
      </c>
      <c r="O1434" s="34">
        <f>IFERROR(VLOOKUP($H1434,'Water F Rev'!$A:$L,15,FALSE),0)</f>
        <v>0</v>
      </c>
      <c r="P1434" s="34">
        <f>IFERROR(VLOOKUP($H1434,'Water F Rev'!$A:$L,16,FALSE),0)</f>
        <v>0</v>
      </c>
      <c r="Q1434" s="42">
        <f>IFERROR(VLOOKUP($H1434,'Water F Rev'!$A:$L,17,FALSE),0)</f>
        <v>0</v>
      </c>
      <c r="R1434" s="34">
        <f>IFERROR(VLOOKUP($H1434,'Water F Exp'!$A:$K,15,FALSE),0)</f>
        <v>0</v>
      </c>
      <c r="S1434" s="34">
        <f>IFERROR(VLOOKUP($H1434,'Water F Exp'!$A:$K,16,FALSE),0)</f>
        <v>0</v>
      </c>
      <c r="T1434" s="42">
        <f>IFERROR(VLOOKUP($H1434,'Water F Exp'!$A:$K,17,FALSE),0)</f>
        <v>0</v>
      </c>
      <c r="U1434" s="34">
        <f ca="1">IFERROR(VLOOKUP($H1434,'Sewer F Rev'!$A:$E,15,FALSE),0)</f>
        <v>0</v>
      </c>
      <c r="V1434" s="34">
        <f ca="1">IFERROR(VLOOKUP($H1434,'Sewer F Rev'!$A:$E,16,FALSE),0)</f>
        <v>0</v>
      </c>
      <c r="W1434" s="42">
        <f ca="1">IFERROR(VLOOKUP($H1434,'Sewer F Rev'!$A:$E,17,FALSE),0)</f>
        <v>0</v>
      </c>
      <c r="X1434" s="34">
        <f>IFERROR(VLOOKUP($H1434,'Sewer F Exp'!$A:$B,15,FALSE),0)</f>
        <v>0</v>
      </c>
      <c r="Y1434" s="34">
        <f>IFERROR(VLOOKUP($H1434,'Sewer F Exp'!$A:$B,16,FALSE),0)</f>
        <v>0</v>
      </c>
      <c r="Z1434" s="42">
        <f>IFERROR(VLOOKUP($H1434,'Sewer F Exp'!$A:$B,17,FALSE),0)</f>
        <v>0</v>
      </c>
      <c r="AA1434" s="34">
        <f>IFERROR(VLOOKUP($H1434,'Refuse F Rev'!$A:$E,15,FALSE),0)</f>
        <v>0</v>
      </c>
      <c r="AB1434" s="34">
        <f>IFERROR(VLOOKUP($H1434,'Refuse F Rev'!$A:$E,16,FALSE),0)</f>
        <v>0</v>
      </c>
      <c r="AC1434" s="42">
        <f>IFERROR(VLOOKUP($H1434,'Refuse F Rev'!$A:$E,17,FALSE),0)</f>
        <v>0</v>
      </c>
      <c r="AD1434" s="34">
        <f>IFERROR(VLOOKUP($H1434,'Refuse F Exp'!$A:$E,15,FALSE),0)</f>
        <v>0</v>
      </c>
      <c r="AE1434" s="34">
        <f>IFERROR(VLOOKUP($H1434,'Refuse F Exp'!$A:$E,16,FALSE),0)</f>
        <v>0</v>
      </c>
      <c r="AF1434" s="42">
        <f>IFERROR(VLOOKUP($H1434,'Refuse F Exp'!$A:$E,17,FALSE),0)</f>
        <v>0</v>
      </c>
      <c r="AG1434" s="34">
        <f>IFERROR(VLOOKUP($H1434,#REF!,10,FALSE),0)</f>
        <v>0</v>
      </c>
      <c r="AH1434" s="34">
        <f>IFERROR(VLOOKUP($H1434,#REF!,11,FALSE),0)</f>
        <v>0</v>
      </c>
      <c r="AI1434" s="42">
        <f>IFERROR(VLOOKUP($H1434,#REF!,12,FALSE),0)</f>
        <v>0</v>
      </c>
      <c r="AJ1434" s="34">
        <f>IFERROR(VLOOKUP($H1434,#REF!,10,FALSE),0)</f>
        <v>0</v>
      </c>
      <c r="AK1434" s="34">
        <f>IFERROR(VLOOKUP($H1434,#REF!,11,FALSE),0)</f>
        <v>0</v>
      </c>
      <c r="AL1434" s="42">
        <f>IFERROR(VLOOKUP($H1434,#REF!,12,FALSE),0)</f>
        <v>0</v>
      </c>
      <c r="AM1434" s="34">
        <f>IFERROR(VLOOKUP($H1434,#REF!,10,FALSE),0)</f>
        <v>0</v>
      </c>
      <c r="AN1434" s="34">
        <f>IFERROR(VLOOKUP($H1434,#REF!,11,FALSE),0)</f>
        <v>0</v>
      </c>
      <c r="AO1434" s="42">
        <f>IFERROR(VLOOKUP($H1434,#REF!,12,FALSE),0)</f>
        <v>0</v>
      </c>
      <c r="AP1434" s="34">
        <f>IFERROR(VLOOKUP($H1434,#REF!,10,FALSE),0)</f>
        <v>0</v>
      </c>
      <c r="AQ1434" s="34">
        <f>IFERROR(VLOOKUP($H1434,#REF!,11,FALSE),0)</f>
        <v>0</v>
      </c>
      <c r="AR1434" s="42">
        <f>IFERROR(VLOOKUP($H1434,#REF!,12,FALSE),0)</f>
        <v>0</v>
      </c>
      <c r="AS1434" s="34">
        <f>IFERROR(VLOOKUP($H1434,#REF!,13,FALSE),0)</f>
        <v>0</v>
      </c>
      <c r="AT1434" s="34">
        <f>IFERROR(VLOOKUP($H1434,#REF!,14,FALSE),0)</f>
        <v>0</v>
      </c>
      <c r="AU1434" s="42">
        <f>IFERROR(VLOOKUP($H1434,#REF!,15,FALSE),0)</f>
        <v>0</v>
      </c>
      <c r="AV1434" s="34">
        <f>IFERROR(VLOOKUP($H1434,#REF!,15,FALSE),0)</f>
        <v>0</v>
      </c>
      <c r="AW1434" s="34">
        <f>IFERROR(VLOOKUP($H1434,#REF!,16,FALSE),0)</f>
        <v>0</v>
      </c>
      <c r="AX1434" s="42">
        <f>IFERROR(VLOOKUP($H1434,#REF!,17,FALSE),0)</f>
        <v>0</v>
      </c>
    </row>
    <row r="1435" spans="1:50" x14ac:dyDescent="0.3">
      <c r="A1435" s="33" t="str">
        <f t="shared" si="88"/>
        <v>0</v>
      </c>
      <c r="B1435" s="33">
        <f>+'R&amp;E EXPORT'!B1401</f>
        <v>0</v>
      </c>
      <c r="C1435" t="str">
        <f>IFERROR(VLOOKUP(A1435,'MCSJ Export'!A:C,3,FALSE),"")</f>
        <v/>
      </c>
      <c r="D1435" s="37">
        <f t="shared" ca="1" si="89"/>
        <v>0</v>
      </c>
      <c r="E1435" s="37">
        <f t="shared" ca="1" si="90"/>
        <v>0</v>
      </c>
      <c r="F1435" s="37">
        <f t="shared" ca="1" si="91"/>
        <v>0</v>
      </c>
      <c r="G1435" s="37"/>
      <c r="H1435" s="33">
        <f>+'R&amp;E EXPORT'!A1401</f>
        <v>0</v>
      </c>
      <c r="I1435" s="34">
        <f>IFERROR(VLOOKUP($H1435,'Gen F Rev'!$A:$M,15,FALSE),0)</f>
        <v>0</v>
      </c>
      <c r="J1435" s="34">
        <f>IFERROR(VLOOKUP($H1435,'Gen F Rev'!$A:$M,16,FALSE),0)</f>
        <v>0</v>
      </c>
      <c r="K1435" s="42">
        <f>IFERROR(VLOOKUP($H1435,'Gen F Rev'!$A:$M,17,FALSE),0)</f>
        <v>0</v>
      </c>
      <c r="L1435" s="34">
        <f>IFERROR(VLOOKUP($H1435,'Gen F Exp'!$A:$E,15,FALSE),0)</f>
        <v>0</v>
      </c>
      <c r="M1435" s="34">
        <f>IFERROR(VLOOKUP($H1435,'Gen F Exp'!$A:$E,16,FALSE),0)</f>
        <v>0</v>
      </c>
      <c r="N1435" s="42">
        <f>IFERROR(VLOOKUP($H1435,'Gen F Exp'!$A:$E,17,FALSE),0)</f>
        <v>0</v>
      </c>
      <c r="O1435" s="34">
        <f>IFERROR(VLOOKUP($H1435,'Water F Rev'!$A:$L,15,FALSE),0)</f>
        <v>0</v>
      </c>
      <c r="P1435" s="34">
        <f>IFERROR(VLOOKUP($H1435,'Water F Rev'!$A:$L,16,FALSE),0)</f>
        <v>0</v>
      </c>
      <c r="Q1435" s="42">
        <f>IFERROR(VLOOKUP($H1435,'Water F Rev'!$A:$L,17,FALSE),0)</f>
        <v>0</v>
      </c>
      <c r="R1435" s="34">
        <f>IFERROR(VLOOKUP($H1435,'Water F Exp'!$A:$K,15,FALSE),0)</f>
        <v>0</v>
      </c>
      <c r="S1435" s="34">
        <f>IFERROR(VLOOKUP($H1435,'Water F Exp'!$A:$K,16,FALSE),0)</f>
        <v>0</v>
      </c>
      <c r="T1435" s="42">
        <f>IFERROR(VLOOKUP($H1435,'Water F Exp'!$A:$K,17,FALSE),0)</f>
        <v>0</v>
      </c>
      <c r="U1435" s="34">
        <f ca="1">IFERROR(VLOOKUP($H1435,'Sewer F Rev'!$A:$E,15,FALSE),0)</f>
        <v>0</v>
      </c>
      <c r="V1435" s="34">
        <f ca="1">IFERROR(VLOOKUP($H1435,'Sewer F Rev'!$A:$E,16,FALSE),0)</f>
        <v>0</v>
      </c>
      <c r="W1435" s="42">
        <f ca="1">IFERROR(VLOOKUP($H1435,'Sewer F Rev'!$A:$E,17,FALSE),0)</f>
        <v>0</v>
      </c>
      <c r="X1435" s="34">
        <f>IFERROR(VLOOKUP($H1435,'Sewer F Exp'!$A:$B,15,FALSE),0)</f>
        <v>0</v>
      </c>
      <c r="Y1435" s="34">
        <f>IFERROR(VLOOKUP($H1435,'Sewer F Exp'!$A:$B,16,FALSE),0)</f>
        <v>0</v>
      </c>
      <c r="Z1435" s="42">
        <f>IFERROR(VLOOKUP($H1435,'Sewer F Exp'!$A:$B,17,FALSE),0)</f>
        <v>0</v>
      </c>
      <c r="AA1435" s="34">
        <f>IFERROR(VLOOKUP($H1435,'Refuse F Rev'!$A:$E,15,FALSE),0)</f>
        <v>0</v>
      </c>
      <c r="AB1435" s="34">
        <f>IFERROR(VLOOKUP($H1435,'Refuse F Rev'!$A:$E,16,FALSE),0)</f>
        <v>0</v>
      </c>
      <c r="AC1435" s="42">
        <f>IFERROR(VLOOKUP($H1435,'Refuse F Rev'!$A:$E,17,FALSE),0)</f>
        <v>0</v>
      </c>
      <c r="AD1435" s="34">
        <f>IFERROR(VLOOKUP($H1435,'Refuse F Exp'!$A:$E,15,FALSE),0)</f>
        <v>0</v>
      </c>
      <c r="AE1435" s="34">
        <f>IFERROR(VLOOKUP($H1435,'Refuse F Exp'!$A:$E,16,FALSE),0)</f>
        <v>0</v>
      </c>
      <c r="AF1435" s="42">
        <f>IFERROR(VLOOKUP($H1435,'Refuse F Exp'!$A:$E,17,FALSE),0)</f>
        <v>0</v>
      </c>
      <c r="AG1435" s="34">
        <f>IFERROR(VLOOKUP($H1435,#REF!,10,FALSE),0)</f>
        <v>0</v>
      </c>
      <c r="AH1435" s="34">
        <f>IFERROR(VLOOKUP($H1435,#REF!,11,FALSE),0)</f>
        <v>0</v>
      </c>
      <c r="AI1435" s="42">
        <f>IFERROR(VLOOKUP($H1435,#REF!,12,FALSE),0)</f>
        <v>0</v>
      </c>
      <c r="AJ1435" s="34">
        <f>IFERROR(VLOOKUP($H1435,#REF!,10,FALSE),0)</f>
        <v>0</v>
      </c>
      <c r="AK1435" s="34">
        <f>IFERROR(VLOOKUP($H1435,#REF!,11,FALSE),0)</f>
        <v>0</v>
      </c>
      <c r="AL1435" s="42">
        <f>IFERROR(VLOOKUP($H1435,#REF!,12,FALSE),0)</f>
        <v>0</v>
      </c>
      <c r="AM1435" s="34">
        <f>IFERROR(VLOOKUP($H1435,#REF!,10,FALSE),0)</f>
        <v>0</v>
      </c>
      <c r="AN1435" s="34">
        <f>IFERROR(VLOOKUP($H1435,#REF!,11,FALSE),0)</f>
        <v>0</v>
      </c>
      <c r="AO1435" s="42">
        <f>IFERROR(VLOOKUP($H1435,#REF!,12,FALSE),0)</f>
        <v>0</v>
      </c>
      <c r="AP1435" s="34">
        <f>IFERROR(VLOOKUP($H1435,#REF!,10,FALSE),0)</f>
        <v>0</v>
      </c>
      <c r="AQ1435" s="34">
        <f>IFERROR(VLOOKUP($H1435,#REF!,11,FALSE),0)</f>
        <v>0</v>
      </c>
      <c r="AR1435" s="42">
        <f>IFERROR(VLOOKUP($H1435,#REF!,12,FALSE),0)</f>
        <v>0</v>
      </c>
      <c r="AS1435" s="34">
        <f>IFERROR(VLOOKUP($H1435,#REF!,13,FALSE),0)</f>
        <v>0</v>
      </c>
      <c r="AT1435" s="34">
        <f>IFERROR(VLOOKUP($H1435,#REF!,14,FALSE),0)</f>
        <v>0</v>
      </c>
      <c r="AU1435" s="42">
        <f>IFERROR(VLOOKUP($H1435,#REF!,15,FALSE),0)</f>
        <v>0</v>
      </c>
      <c r="AV1435" s="34">
        <f>IFERROR(VLOOKUP($H1435,#REF!,15,FALSE),0)</f>
        <v>0</v>
      </c>
      <c r="AW1435" s="34">
        <f>IFERROR(VLOOKUP($H1435,#REF!,16,FALSE),0)</f>
        <v>0</v>
      </c>
      <c r="AX1435" s="42">
        <f>IFERROR(VLOOKUP($H1435,#REF!,17,FALSE),0)</f>
        <v>0</v>
      </c>
    </row>
    <row r="1436" spans="1:50" x14ac:dyDescent="0.3">
      <c r="A1436" s="33" t="str">
        <f t="shared" si="88"/>
        <v>0</v>
      </c>
      <c r="B1436" s="33">
        <f>+'R&amp;E EXPORT'!B1402</f>
        <v>0</v>
      </c>
      <c r="C1436" t="str">
        <f>IFERROR(VLOOKUP(A1436,'MCSJ Export'!A:C,3,FALSE),"")</f>
        <v/>
      </c>
      <c r="D1436" s="37">
        <f t="shared" ca="1" si="89"/>
        <v>0</v>
      </c>
      <c r="E1436" s="37">
        <f t="shared" ca="1" si="90"/>
        <v>0</v>
      </c>
      <c r="F1436" s="37">
        <f t="shared" ca="1" si="91"/>
        <v>0</v>
      </c>
      <c r="G1436" s="37"/>
      <c r="H1436" s="33">
        <f>+'R&amp;E EXPORT'!A1402</f>
        <v>0</v>
      </c>
      <c r="I1436" s="34">
        <f>IFERROR(VLOOKUP($H1436,'Gen F Rev'!$A:$M,15,FALSE),0)</f>
        <v>0</v>
      </c>
      <c r="J1436" s="34">
        <f>IFERROR(VLOOKUP($H1436,'Gen F Rev'!$A:$M,16,FALSE),0)</f>
        <v>0</v>
      </c>
      <c r="K1436" s="42">
        <f>IFERROR(VLOOKUP($H1436,'Gen F Rev'!$A:$M,17,FALSE),0)</f>
        <v>0</v>
      </c>
      <c r="L1436" s="34">
        <f>IFERROR(VLOOKUP($H1436,'Gen F Exp'!$A:$E,15,FALSE),0)</f>
        <v>0</v>
      </c>
      <c r="M1436" s="34">
        <f>IFERROR(VLOOKUP($H1436,'Gen F Exp'!$A:$E,16,FALSE),0)</f>
        <v>0</v>
      </c>
      <c r="N1436" s="42">
        <f>IFERROR(VLOOKUP($H1436,'Gen F Exp'!$A:$E,17,FALSE),0)</f>
        <v>0</v>
      </c>
      <c r="O1436" s="34">
        <f>IFERROR(VLOOKUP($H1436,'Water F Rev'!$A:$L,15,FALSE),0)</f>
        <v>0</v>
      </c>
      <c r="P1436" s="34">
        <f>IFERROR(VLOOKUP($H1436,'Water F Rev'!$A:$L,16,FALSE),0)</f>
        <v>0</v>
      </c>
      <c r="Q1436" s="42">
        <f>IFERROR(VLOOKUP($H1436,'Water F Rev'!$A:$L,17,FALSE),0)</f>
        <v>0</v>
      </c>
      <c r="R1436" s="34">
        <f>IFERROR(VLOOKUP($H1436,'Water F Exp'!$A:$K,15,FALSE),0)</f>
        <v>0</v>
      </c>
      <c r="S1436" s="34">
        <f>IFERROR(VLOOKUP($H1436,'Water F Exp'!$A:$K,16,FALSE),0)</f>
        <v>0</v>
      </c>
      <c r="T1436" s="42">
        <f>IFERROR(VLOOKUP($H1436,'Water F Exp'!$A:$K,17,FALSE),0)</f>
        <v>0</v>
      </c>
      <c r="U1436" s="34">
        <f ca="1">IFERROR(VLOOKUP($H1436,'Sewer F Rev'!$A:$E,15,FALSE),0)</f>
        <v>0</v>
      </c>
      <c r="V1436" s="34">
        <f ca="1">IFERROR(VLOOKUP($H1436,'Sewer F Rev'!$A:$E,16,FALSE),0)</f>
        <v>0</v>
      </c>
      <c r="W1436" s="42">
        <f ca="1">IFERROR(VLOOKUP($H1436,'Sewer F Rev'!$A:$E,17,FALSE),0)</f>
        <v>0</v>
      </c>
      <c r="X1436" s="34">
        <f>IFERROR(VLOOKUP($H1436,'Sewer F Exp'!$A:$B,15,FALSE),0)</f>
        <v>0</v>
      </c>
      <c r="Y1436" s="34">
        <f>IFERROR(VLOOKUP($H1436,'Sewer F Exp'!$A:$B,16,FALSE),0)</f>
        <v>0</v>
      </c>
      <c r="Z1436" s="42">
        <f>IFERROR(VLOOKUP($H1436,'Sewer F Exp'!$A:$B,17,FALSE),0)</f>
        <v>0</v>
      </c>
      <c r="AA1436" s="34">
        <f>IFERROR(VLOOKUP($H1436,'Refuse F Rev'!$A:$E,15,FALSE),0)</f>
        <v>0</v>
      </c>
      <c r="AB1436" s="34">
        <f>IFERROR(VLOOKUP($H1436,'Refuse F Rev'!$A:$E,16,FALSE),0)</f>
        <v>0</v>
      </c>
      <c r="AC1436" s="42">
        <f>IFERROR(VLOOKUP($H1436,'Refuse F Rev'!$A:$E,17,FALSE),0)</f>
        <v>0</v>
      </c>
      <c r="AD1436" s="34">
        <f>IFERROR(VLOOKUP($H1436,'Refuse F Exp'!$A:$E,15,FALSE),0)</f>
        <v>0</v>
      </c>
      <c r="AE1436" s="34">
        <f>IFERROR(VLOOKUP($H1436,'Refuse F Exp'!$A:$E,16,FALSE),0)</f>
        <v>0</v>
      </c>
      <c r="AF1436" s="42">
        <f>IFERROR(VLOOKUP($H1436,'Refuse F Exp'!$A:$E,17,FALSE),0)</f>
        <v>0</v>
      </c>
      <c r="AG1436" s="34">
        <f>IFERROR(VLOOKUP($H1436,#REF!,10,FALSE),0)</f>
        <v>0</v>
      </c>
      <c r="AH1436" s="34">
        <f>IFERROR(VLOOKUP($H1436,#REF!,11,FALSE),0)</f>
        <v>0</v>
      </c>
      <c r="AI1436" s="42">
        <f>IFERROR(VLOOKUP($H1436,#REF!,12,FALSE),0)</f>
        <v>0</v>
      </c>
      <c r="AJ1436" s="34">
        <f>IFERROR(VLOOKUP($H1436,#REF!,10,FALSE),0)</f>
        <v>0</v>
      </c>
      <c r="AK1436" s="34">
        <f>IFERROR(VLOOKUP($H1436,#REF!,11,FALSE),0)</f>
        <v>0</v>
      </c>
      <c r="AL1436" s="42">
        <f>IFERROR(VLOOKUP($H1436,#REF!,12,FALSE),0)</f>
        <v>0</v>
      </c>
      <c r="AM1436" s="34">
        <f>IFERROR(VLOOKUP($H1436,#REF!,10,FALSE),0)</f>
        <v>0</v>
      </c>
      <c r="AN1436" s="34">
        <f>IFERROR(VLOOKUP($H1436,#REF!,11,FALSE),0)</f>
        <v>0</v>
      </c>
      <c r="AO1436" s="42">
        <f>IFERROR(VLOOKUP($H1436,#REF!,12,FALSE),0)</f>
        <v>0</v>
      </c>
      <c r="AP1436" s="34">
        <f>IFERROR(VLOOKUP($H1436,#REF!,10,FALSE),0)</f>
        <v>0</v>
      </c>
      <c r="AQ1436" s="34">
        <f>IFERROR(VLOOKUP($H1436,#REF!,11,FALSE),0)</f>
        <v>0</v>
      </c>
      <c r="AR1436" s="42">
        <f>IFERROR(VLOOKUP($H1436,#REF!,12,FALSE),0)</f>
        <v>0</v>
      </c>
      <c r="AS1436" s="34">
        <f>IFERROR(VLOOKUP($H1436,#REF!,13,FALSE),0)</f>
        <v>0</v>
      </c>
      <c r="AT1436" s="34">
        <f>IFERROR(VLOOKUP($H1436,#REF!,14,FALSE),0)</f>
        <v>0</v>
      </c>
      <c r="AU1436" s="42">
        <f>IFERROR(VLOOKUP($H1436,#REF!,15,FALSE),0)</f>
        <v>0</v>
      </c>
      <c r="AV1436" s="34">
        <f>IFERROR(VLOOKUP($H1436,#REF!,15,FALSE),0)</f>
        <v>0</v>
      </c>
      <c r="AW1436" s="34">
        <f>IFERROR(VLOOKUP($H1436,#REF!,16,FALSE),0)</f>
        <v>0</v>
      </c>
      <c r="AX1436" s="42">
        <f>IFERROR(VLOOKUP($H1436,#REF!,17,FALSE),0)</f>
        <v>0</v>
      </c>
    </row>
    <row r="1437" spans="1:50" x14ac:dyDescent="0.3">
      <c r="A1437" s="33" t="e">
        <f t="shared" si="88"/>
        <v>#REF!</v>
      </c>
      <c r="B1437" s="33" t="e">
        <f>+'R&amp;E EXPORT'!#REF!</f>
        <v>#REF!</v>
      </c>
      <c r="C1437" t="str">
        <f>IFERROR(VLOOKUP(A1437,'MCSJ Export'!A:C,3,FALSE),"")</f>
        <v/>
      </c>
      <c r="D1437" s="37">
        <f t="shared" si="89"/>
        <v>0</v>
      </c>
      <c r="E1437" s="37">
        <f t="shared" si="90"/>
        <v>0</v>
      </c>
      <c r="F1437" s="37">
        <f t="shared" si="91"/>
        <v>0</v>
      </c>
      <c r="G1437" s="37"/>
      <c r="H1437" s="33" t="e">
        <f>+'R&amp;E EXPORT'!#REF!</f>
        <v>#REF!</v>
      </c>
      <c r="I1437" s="34">
        <f>IFERROR(VLOOKUP($H1437,'Gen F Rev'!$A:$M,15,FALSE),0)</f>
        <v>0</v>
      </c>
      <c r="J1437" s="34">
        <f>IFERROR(VLOOKUP($H1437,'Gen F Rev'!$A:$M,16,FALSE),0)</f>
        <v>0</v>
      </c>
      <c r="K1437" s="42">
        <f>IFERROR(VLOOKUP($H1437,'Gen F Rev'!$A:$M,17,FALSE),0)</f>
        <v>0</v>
      </c>
      <c r="L1437" s="34">
        <f>IFERROR(VLOOKUP($H1437,'Gen F Exp'!$A:$E,15,FALSE),0)</f>
        <v>0</v>
      </c>
      <c r="M1437" s="34">
        <f>IFERROR(VLOOKUP($H1437,'Gen F Exp'!$A:$E,16,FALSE),0)</f>
        <v>0</v>
      </c>
      <c r="N1437" s="42">
        <f>IFERROR(VLOOKUP($H1437,'Gen F Exp'!$A:$E,17,FALSE),0)</f>
        <v>0</v>
      </c>
      <c r="O1437" s="34">
        <f>IFERROR(VLOOKUP($H1437,'Water F Rev'!$A:$L,15,FALSE),0)</f>
        <v>0</v>
      </c>
      <c r="P1437" s="34">
        <f>IFERROR(VLOOKUP($H1437,'Water F Rev'!$A:$L,16,FALSE),0)</f>
        <v>0</v>
      </c>
      <c r="Q1437" s="42">
        <f>IFERROR(VLOOKUP($H1437,'Water F Rev'!$A:$L,17,FALSE),0)</f>
        <v>0</v>
      </c>
      <c r="R1437" s="34">
        <f>IFERROR(VLOOKUP($H1437,'Water F Exp'!$A:$K,15,FALSE),0)</f>
        <v>0</v>
      </c>
      <c r="S1437" s="34">
        <f>IFERROR(VLOOKUP($H1437,'Water F Exp'!$A:$K,16,FALSE),0)</f>
        <v>0</v>
      </c>
      <c r="T1437" s="42">
        <f>IFERROR(VLOOKUP($H1437,'Water F Exp'!$A:$K,17,FALSE),0)</f>
        <v>0</v>
      </c>
      <c r="U1437" s="34">
        <f>IFERROR(VLOOKUP($H1437,'Sewer F Rev'!$A:$E,15,FALSE),0)</f>
        <v>0</v>
      </c>
      <c r="V1437" s="34">
        <f>IFERROR(VLOOKUP($H1437,'Sewer F Rev'!$A:$E,16,FALSE),0)</f>
        <v>0</v>
      </c>
      <c r="W1437" s="42">
        <f>IFERROR(VLOOKUP($H1437,'Sewer F Rev'!$A:$E,17,FALSE),0)</f>
        <v>0</v>
      </c>
      <c r="X1437" s="34">
        <f>IFERROR(VLOOKUP($H1437,'Sewer F Exp'!$A:$B,15,FALSE),0)</f>
        <v>0</v>
      </c>
      <c r="Y1437" s="34">
        <f>IFERROR(VLOOKUP($H1437,'Sewer F Exp'!$A:$B,16,FALSE),0)</f>
        <v>0</v>
      </c>
      <c r="Z1437" s="42">
        <f>IFERROR(VLOOKUP($H1437,'Sewer F Exp'!$A:$B,17,FALSE),0)</f>
        <v>0</v>
      </c>
      <c r="AA1437" s="34">
        <f>IFERROR(VLOOKUP($H1437,'Refuse F Rev'!$A:$E,15,FALSE),0)</f>
        <v>0</v>
      </c>
      <c r="AB1437" s="34">
        <f>IFERROR(VLOOKUP($H1437,'Refuse F Rev'!$A:$E,16,FALSE),0)</f>
        <v>0</v>
      </c>
      <c r="AC1437" s="42">
        <f>IFERROR(VLOOKUP($H1437,'Refuse F Rev'!$A:$E,17,FALSE),0)</f>
        <v>0</v>
      </c>
      <c r="AD1437" s="34">
        <f>IFERROR(VLOOKUP($H1437,'Refuse F Exp'!$A:$E,15,FALSE),0)</f>
        <v>0</v>
      </c>
      <c r="AE1437" s="34">
        <f>IFERROR(VLOOKUP($H1437,'Refuse F Exp'!$A:$E,16,FALSE),0)</f>
        <v>0</v>
      </c>
      <c r="AF1437" s="42">
        <f>IFERROR(VLOOKUP($H1437,'Refuse F Exp'!$A:$E,17,FALSE),0)</f>
        <v>0</v>
      </c>
      <c r="AG1437" s="34">
        <f>IFERROR(VLOOKUP($H1437,#REF!,10,FALSE),0)</f>
        <v>0</v>
      </c>
      <c r="AH1437" s="34">
        <f>IFERROR(VLOOKUP($H1437,#REF!,11,FALSE),0)</f>
        <v>0</v>
      </c>
      <c r="AI1437" s="42">
        <f>IFERROR(VLOOKUP($H1437,#REF!,12,FALSE),0)</f>
        <v>0</v>
      </c>
      <c r="AJ1437" s="34">
        <f>IFERROR(VLOOKUP($H1437,#REF!,10,FALSE),0)</f>
        <v>0</v>
      </c>
      <c r="AK1437" s="34">
        <f>IFERROR(VLOOKUP($H1437,#REF!,11,FALSE),0)</f>
        <v>0</v>
      </c>
      <c r="AL1437" s="42">
        <f>IFERROR(VLOOKUP($H1437,#REF!,12,FALSE),0)</f>
        <v>0</v>
      </c>
      <c r="AM1437" s="34">
        <f>IFERROR(VLOOKUP($H1437,#REF!,10,FALSE),0)</f>
        <v>0</v>
      </c>
      <c r="AN1437" s="34">
        <f>IFERROR(VLOOKUP($H1437,#REF!,11,FALSE),0)</f>
        <v>0</v>
      </c>
      <c r="AO1437" s="42">
        <f>IFERROR(VLOOKUP($H1437,#REF!,12,FALSE),0)</f>
        <v>0</v>
      </c>
      <c r="AP1437" s="34">
        <f>IFERROR(VLOOKUP($H1437,#REF!,10,FALSE),0)</f>
        <v>0</v>
      </c>
      <c r="AQ1437" s="34">
        <f>IFERROR(VLOOKUP($H1437,#REF!,11,FALSE),0)</f>
        <v>0</v>
      </c>
      <c r="AR1437" s="42">
        <f>IFERROR(VLOOKUP($H1437,#REF!,12,FALSE),0)</f>
        <v>0</v>
      </c>
      <c r="AS1437" s="34">
        <f>IFERROR(VLOOKUP($H1437,#REF!,13,FALSE),0)</f>
        <v>0</v>
      </c>
      <c r="AT1437" s="34">
        <f>IFERROR(VLOOKUP($H1437,#REF!,14,FALSE),0)</f>
        <v>0</v>
      </c>
      <c r="AU1437" s="42">
        <f>IFERROR(VLOOKUP($H1437,#REF!,15,FALSE),0)</f>
        <v>0</v>
      </c>
      <c r="AV1437" s="34">
        <f>IFERROR(VLOOKUP($H1437,#REF!,15,FALSE),0)</f>
        <v>0</v>
      </c>
      <c r="AW1437" s="34">
        <f>IFERROR(VLOOKUP($H1437,#REF!,16,FALSE),0)</f>
        <v>0</v>
      </c>
      <c r="AX1437" s="42">
        <f>IFERROR(VLOOKUP($H1437,#REF!,17,FALSE),0)</f>
        <v>0</v>
      </c>
    </row>
    <row r="1438" spans="1:50" x14ac:dyDescent="0.3">
      <c r="A1438" s="33" t="e">
        <f t="shared" si="88"/>
        <v>#REF!</v>
      </c>
      <c r="B1438" s="33" t="e">
        <f>+'R&amp;E EXPORT'!#REF!</f>
        <v>#REF!</v>
      </c>
      <c r="C1438" t="str">
        <f>IFERROR(VLOOKUP(A1438,'MCSJ Export'!A:C,3,FALSE),"")</f>
        <v/>
      </c>
      <c r="D1438" s="37">
        <f t="shared" si="89"/>
        <v>0</v>
      </c>
      <c r="E1438" s="37">
        <f t="shared" si="90"/>
        <v>0</v>
      </c>
      <c r="F1438" s="37">
        <f t="shared" si="91"/>
        <v>0</v>
      </c>
      <c r="G1438" s="37"/>
      <c r="H1438" s="33" t="e">
        <f>+'R&amp;E EXPORT'!#REF!</f>
        <v>#REF!</v>
      </c>
      <c r="I1438" s="34">
        <f>IFERROR(VLOOKUP($H1438,'Gen F Rev'!$A:$M,15,FALSE),0)</f>
        <v>0</v>
      </c>
      <c r="J1438" s="34">
        <f>IFERROR(VLOOKUP($H1438,'Gen F Rev'!$A:$M,16,FALSE),0)</f>
        <v>0</v>
      </c>
      <c r="K1438" s="42">
        <f>IFERROR(VLOOKUP($H1438,'Gen F Rev'!$A:$M,17,FALSE),0)</f>
        <v>0</v>
      </c>
      <c r="L1438" s="34">
        <f>IFERROR(VLOOKUP($H1438,'Gen F Exp'!$A:$E,15,FALSE),0)</f>
        <v>0</v>
      </c>
      <c r="M1438" s="34">
        <f>IFERROR(VLOOKUP($H1438,'Gen F Exp'!$A:$E,16,FALSE),0)</f>
        <v>0</v>
      </c>
      <c r="N1438" s="42">
        <f>IFERROR(VLOOKUP($H1438,'Gen F Exp'!$A:$E,17,FALSE),0)</f>
        <v>0</v>
      </c>
      <c r="O1438" s="34">
        <f>IFERROR(VLOOKUP($H1438,'Water F Rev'!$A:$L,15,FALSE),0)</f>
        <v>0</v>
      </c>
      <c r="P1438" s="34">
        <f>IFERROR(VLOOKUP($H1438,'Water F Rev'!$A:$L,16,FALSE),0)</f>
        <v>0</v>
      </c>
      <c r="Q1438" s="42">
        <f>IFERROR(VLOOKUP($H1438,'Water F Rev'!$A:$L,17,FALSE),0)</f>
        <v>0</v>
      </c>
      <c r="R1438" s="34">
        <f>IFERROR(VLOOKUP($H1438,'Water F Exp'!$A:$K,15,FALSE),0)</f>
        <v>0</v>
      </c>
      <c r="S1438" s="34">
        <f>IFERROR(VLOOKUP($H1438,'Water F Exp'!$A:$K,16,FALSE),0)</f>
        <v>0</v>
      </c>
      <c r="T1438" s="42">
        <f>IFERROR(VLOOKUP($H1438,'Water F Exp'!$A:$K,17,FALSE),0)</f>
        <v>0</v>
      </c>
      <c r="U1438" s="34">
        <f>IFERROR(VLOOKUP($H1438,'Sewer F Rev'!$A:$E,15,FALSE),0)</f>
        <v>0</v>
      </c>
      <c r="V1438" s="34">
        <f>IFERROR(VLOOKUP($H1438,'Sewer F Rev'!$A:$E,16,FALSE),0)</f>
        <v>0</v>
      </c>
      <c r="W1438" s="42">
        <f>IFERROR(VLOOKUP($H1438,'Sewer F Rev'!$A:$E,17,FALSE),0)</f>
        <v>0</v>
      </c>
      <c r="X1438" s="34">
        <f>IFERROR(VLOOKUP($H1438,'Sewer F Exp'!$A:$B,15,FALSE),0)</f>
        <v>0</v>
      </c>
      <c r="Y1438" s="34">
        <f>IFERROR(VLOOKUP($H1438,'Sewer F Exp'!$A:$B,16,FALSE),0)</f>
        <v>0</v>
      </c>
      <c r="Z1438" s="42">
        <f>IFERROR(VLOOKUP($H1438,'Sewer F Exp'!$A:$B,17,FALSE),0)</f>
        <v>0</v>
      </c>
      <c r="AA1438" s="34">
        <f>IFERROR(VLOOKUP($H1438,'Refuse F Rev'!$A:$E,15,FALSE),0)</f>
        <v>0</v>
      </c>
      <c r="AB1438" s="34">
        <f>IFERROR(VLOOKUP($H1438,'Refuse F Rev'!$A:$E,16,FALSE),0)</f>
        <v>0</v>
      </c>
      <c r="AC1438" s="42">
        <f>IFERROR(VLOOKUP($H1438,'Refuse F Rev'!$A:$E,17,FALSE),0)</f>
        <v>0</v>
      </c>
      <c r="AD1438" s="34">
        <f>IFERROR(VLOOKUP($H1438,'Refuse F Exp'!$A:$E,15,FALSE),0)</f>
        <v>0</v>
      </c>
      <c r="AE1438" s="34">
        <f>IFERROR(VLOOKUP($H1438,'Refuse F Exp'!$A:$E,16,FALSE),0)</f>
        <v>0</v>
      </c>
      <c r="AF1438" s="42">
        <f>IFERROR(VLOOKUP($H1438,'Refuse F Exp'!$A:$E,17,FALSE),0)</f>
        <v>0</v>
      </c>
      <c r="AG1438" s="34">
        <f>IFERROR(VLOOKUP($H1438,#REF!,10,FALSE),0)</f>
        <v>0</v>
      </c>
      <c r="AH1438" s="34">
        <f>IFERROR(VLOOKUP($H1438,#REF!,11,FALSE),0)</f>
        <v>0</v>
      </c>
      <c r="AI1438" s="42">
        <f>IFERROR(VLOOKUP($H1438,#REF!,12,FALSE),0)</f>
        <v>0</v>
      </c>
      <c r="AJ1438" s="34">
        <f>IFERROR(VLOOKUP($H1438,#REF!,10,FALSE),0)</f>
        <v>0</v>
      </c>
      <c r="AK1438" s="34">
        <f>IFERROR(VLOOKUP($H1438,#REF!,11,FALSE),0)</f>
        <v>0</v>
      </c>
      <c r="AL1438" s="42">
        <f>IFERROR(VLOOKUP($H1438,#REF!,12,FALSE),0)</f>
        <v>0</v>
      </c>
      <c r="AM1438" s="34">
        <f>IFERROR(VLOOKUP($H1438,#REF!,10,FALSE),0)</f>
        <v>0</v>
      </c>
      <c r="AN1438" s="34">
        <f>IFERROR(VLOOKUP($H1438,#REF!,11,FALSE),0)</f>
        <v>0</v>
      </c>
      <c r="AO1438" s="42">
        <f>IFERROR(VLOOKUP($H1438,#REF!,12,FALSE),0)</f>
        <v>0</v>
      </c>
      <c r="AP1438" s="34">
        <f>IFERROR(VLOOKUP($H1438,#REF!,10,FALSE),0)</f>
        <v>0</v>
      </c>
      <c r="AQ1438" s="34">
        <f>IFERROR(VLOOKUP($H1438,#REF!,11,FALSE),0)</f>
        <v>0</v>
      </c>
      <c r="AR1438" s="42">
        <f>IFERROR(VLOOKUP($H1438,#REF!,12,FALSE),0)</f>
        <v>0</v>
      </c>
      <c r="AS1438" s="34">
        <f>IFERROR(VLOOKUP($H1438,#REF!,13,FALSE),0)</f>
        <v>0</v>
      </c>
      <c r="AT1438" s="34">
        <f>IFERROR(VLOOKUP($H1438,#REF!,14,FALSE),0)</f>
        <v>0</v>
      </c>
      <c r="AU1438" s="42">
        <f>IFERROR(VLOOKUP($H1438,#REF!,15,FALSE),0)</f>
        <v>0</v>
      </c>
      <c r="AV1438" s="34">
        <f>IFERROR(VLOOKUP($H1438,#REF!,15,FALSE),0)</f>
        <v>0</v>
      </c>
      <c r="AW1438" s="34">
        <f>IFERROR(VLOOKUP($H1438,#REF!,16,FALSE),0)</f>
        <v>0</v>
      </c>
      <c r="AX1438" s="42">
        <f>IFERROR(VLOOKUP($H1438,#REF!,17,FALSE),0)</f>
        <v>0</v>
      </c>
    </row>
    <row r="1439" spans="1:50" x14ac:dyDescent="0.3">
      <c r="A1439" s="33" t="e">
        <f t="shared" si="88"/>
        <v>#REF!</v>
      </c>
      <c r="B1439" s="33" t="e">
        <f>+'R&amp;E EXPORT'!#REF!</f>
        <v>#REF!</v>
      </c>
      <c r="C1439" t="str">
        <f>IFERROR(VLOOKUP(A1439,'MCSJ Export'!A:C,3,FALSE),"")</f>
        <v/>
      </c>
      <c r="D1439" s="37">
        <f t="shared" si="89"/>
        <v>0</v>
      </c>
      <c r="E1439" s="37">
        <f t="shared" si="90"/>
        <v>0</v>
      </c>
      <c r="F1439" s="37">
        <f t="shared" si="91"/>
        <v>0</v>
      </c>
      <c r="G1439" s="37"/>
      <c r="H1439" s="33" t="e">
        <f>+'R&amp;E EXPORT'!#REF!</f>
        <v>#REF!</v>
      </c>
      <c r="I1439" s="34">
        <f>IFERROR(VLOOKUP($H1439,'Gen F Rev'!$A:$M,15,FALSE),0)</f>
        <v>0</v>
      </c>
      <c r="J1439" s="34">
        <f>IFERROR(VLOOKUP($H1439,'Gen F Rev'!$A:$M,16,FALSE),0)</f>
        <v>0</v>
      </c>
      <c r="K1439" s="42">
        <f>IFERROR(VLOOKUP($H1439,'Gen F Rev'!$A:$M,17,FALSE),0)</f>
        <v>0</v>
      </c>
      <c r="L1439" s="34">
        <f>IFERROR(VLOOKUP($H1439,'Gen F Exp'!$A:$E,15,FALSE),0)</f>
        <v>0</v>
      </c>
      <c r="M1439" s="34">
        <f>IFERROR(VLOOKUP($H1439,'Gen F Exp'!$A:$E,16,FALSE),0)</f>
        <v>0</v>
      </c>
      <c r="N1439" s="42">
        <f>IFERROR(VLOOKUP($H1439,'Gen F Exp'!$A:$E,17,FALSE),0)</f>
        <v>0</v>
      </c>
      <c r="O1439" s="34">
        <f>IFERROR(VLOOKUP($H1439,'Water F Rev'!$A:$L,15,FALSE),0)</f>
        <v>0</v>
      </c>
      <c r="P1439" s="34">
        <f>IFERROR(VLOOKUP($H1439,'Water F Rev'!$A:$L,16,FALSE),0)</f>
        <v>0</v>
      </c>
      <c r="Q1439" s="42">
        <f>IFERROR(VLOOKUP($H1439,'Water F Rev'!$A:$L,17,FALSE),0)</f>
        <v>0</v>
      </c>
      <c r="R1439" s="34">
        <f>IFERROR(VLOOKUP($H1439,'Water F Exp'!$A:$K,15,FALSE),0)</f>
        <v>0</v>
      </c>
      <c r="S1439" s="34">
        <f>IFERROR(VLOOKUP($H1439,'Water F Exp'!$A:$K,16,FALSE),0)</f>
        <v>0</v>
      </c>
      <c r="T1439" s="42">
        <f>IFERROR(VLOOKUP($H1439,'Water F Exp'!$A:$K,17,FALSE),0)</f>
        <v>0</v>
      </c>
      <c r="U1439" s="34">
        <f>IFERROR(VLOOKUP($H1439,'Sewer F Rev'!$A:$E,15,FALSE),0)</f>
        <v>0</v>
      </c>
      <c r="V1439" s="34">
        <f>IFERROR(VLOOKUP($H1439,'Sewer F Rev'!$A:$E,16,FALSE),0)</f>
        <v>0</v>
      </c>
      <c r="W1439" s="42">
        <f>IFERROR(VLOOKUP($H1439,'Sewer F Rev'!$A:$E,17,FALSE),0)</f>
        <v>0</v>
      </c>
      <c r="X1439" s="34">
        <f>IFERROR(VLOOKUP($H1439,'Sewer F Exp'!$A:$B,15,FALSE),0)</f>
        <v>0</v>
      </c>
      <c r="Y1439" s="34">
        <f>IFERROR(VLOOKUP($H1439,'Sewer F Exp'!$A:$B,16,FALSE),0)</f>
        <v>0</v>
      </c>
      <c r="Z1439" s="42">
        <f>IFERROR(VLOOKUP($H1439,'Sewer F Exp'!$A:$B,17,FALSE),0)</f>
        <v>0</v>
      </c>
      <c r="AA1439" s="34">
        <f>IFERROR(VLOOKUP($H1439,'Refuse F Rev'!$A:$E,15,FALSE),0)</f>
        <v>0</v>
      </c>
      <c r="AB1439" s="34">
        <f>IFERROR(VLOOKUP($H1439,'Refuse F Rev'!$A:$E,16,FALSE),0)</f>
        <v>0</v>
      </c>
      <c r="AC1439" s="42">
        <f>IFERROR(VLOOKUP($H1439,'Refuse F Rev'!$A:$E,17,FALSE),0)</f>
        <v>0</v>
      </c>
      <c r="AD1439" s="34">
        <f>IFERROR(VLOOKUP($H1439,'Refuse F Exp'!$A:$E,15,FALSE),0)</f>
        <v>0</v>
      </c>
      <c r="AE1439" s="34">
        <f>IFERROR(VLOOKUP($H1439,'Refuse F Exp'!$A:$E,16,FALSE),0)</f>
        <v>0</v>
      </c>
      <c r="AF1439" s="42">
        <f>IFERROR(VLOOKUP($H1439,'Refuse F Exp'!$A:$E,17,FALSE),0)</f>
        <v>0</v>
      </c>
      <c r="AG1439" s="34">
        <f>IFERROR(VLOOKUP($H1439,#REF!,10,FALSE),0)</f>
        <v>0</v>
      </c>
      <c r="AH1439" s="34">
        <f>IFERROR(VLOOKUP($H1439,#REF!,11,FALSE),0)</f>
        <v>0</v>
      </c>
      <c r="AI1439" s="42">
        <f>IFERROR(VLOOKUP($H1439,#REF!,12,FALSE),0)</f>
        <v>0</v>
      </c>
      <c r="AJ1439" s="34">
        <f>IFERROR(VLOOKUP($H1439,#REF!,10,FALSE),0)</f>
        <v>0</v>
      </c>
      <c r="AK1439" s="34">
        <f>IFERROR(VLOOKUP($H1439,#REF!,11,FALSE),0)</f>
        <v>0</v>
      </c>
      <c r="AL1439" s="42">
        <f>IFERROR(VLOOKUP($H1439,#REF!,12,FALSE),0)</f>
        <v>0</v>
      </c>
      <c r="AM1439" s="34">
        <f>IFERROR(VLOOKUP($H1439,#REF!,10,FALSE),0)</f>
        <v>0</v>
      </c>
      <c r="AN1439" s="34">
        <f>IFERROR(VLOOKUP($H1439,#REF!,11,FALSE),0)</f>
        <v>0</v>
      </c>
      <c r="AO1439" s="42">
        <f>IFERROR(VLOOKUP($H1439,#REF!,12,FALSE),0)</f>
        <v>0</v>
      </c>
      <c r="AP1439" s="34">
        <f>IFERROR(VLOOKUP($H1439,#REF!,10,FALSE),0)</f>
        <v>0</v>
      </c>
      <c r="AQ1439" s="34">
        <f>IFERROR(VLOOKUP($H1439,#REF!,11,FALSE),0)</f>
        <v>0</v>
      </c>
      <c r="AR1439" s="42">
        <f>IFERROR(VLOOKUP($H1439,#REF!,12,FALSE),0)</f>
        <v>0</v>
      </c>
      <c r="AS1439" s="34">
        <f>IFERROR(VLOOKUP($H1439,#REF!,13,FALSE),0)</f>
        <v>0</v>
      </c>
      <c r="AT1439" s="34">
        <f>IFERROR(VLOOKUP($H1439,#REF!,14,FALSE),0)</f>
        <v>0</v>
      </c>
      <c r="AU1439" s="42">
        <f>IFERROR(VLOOKUP($H1439,#REF!,15,FALSE),0)</f>
        <v>0</v>
      </c>
      <c r="AV1439" s="34">
        <f>IFERROR(VLOOKUP($H1439,#REF!,15,FALSE),0)</f>
        <v>0</v>
      </c>
      <c r="AW1439" s="34">
        <f>IFERROR(VLOOKUP($H1439,#REF!,16,FALSE),0)</f>
        <v>0</v>
      </c>
      <c r="AX1439" s="42">
        <f>IFERROR(VLOOKUP($H1439,#REF!,17,FALSE),0)</f>
        <v>0</v>
      </c>
    </row>
    <row r="1440" spans="1:50" x14ac:dyDescent="0.3">
      <c r="A1440" s="33" t="str">
        <f t="shared" si="88"/>
        <v>0</v>
      </c>
      <c r="B1440" s="33">
        <f>+'R&amp;E EXPORT'!B1403</f>
        <v>0</v>
      </c>
      <c r="C1440" t="str">
        <f>IFERROR(VLOOKUP(A1440,'MCSJ Export'!A:C,3,FALSE),"")</f>
        <v/>
      </c>
      <c r="D1440" s="37">
        <f t="shared" ca="1" si="89"/>
        <v>0</v>
      </c>
      <c r="E1440" s="37">
        <f t="shared" ca="1" si="90"/>
        <v>0</v>
      </c>
      <c r="F1440" s="37">
        <f t="shared" ca="1" si="91"/>
        <v>0</v>
      </c>
      <c r="G1440" s="37"/>
      <c r="H1440" s="33">
        <f>+'R&amp;E EXPORT'!A1403</f>
        <v>0</v>
      </c>
      <c r="I1440" s="34">
        <f>IFERROR(VLOOKUP($H1440,'Gen F Rev'!$A:$M,15,FALSE),0)</f>
        <v>0</v>
      </c>
      <c r="J1440" s="34">
        <f>IFERROR(VLOOKUP($H1440,'Gen F Rev'!$A:$M,16,FALSE),0)</f>
        <v>0</v>
      </c>
      <c r="K1440" s="42">
        <f>IFERROR(VLOOKUP($H1440,'Gen F Rev'!$A:$M,17,FALSE),0)</f>
        <v>0</v>
      </c>
      <c r="L1440" s="34">
        <f>IFERROR(VLOOKUP($H1440,'Gen F Exp'!$A:$E,15,FALSE),0)</f>
        <v>0</v>
      </c>
      <c r="M1440" s="34">
        <f>IFERROR(VLOOKUP($H1440,'Gen F Exp'!$A:$E,16,FALSE),0)</f>
        <v>0</v>
      </c>
      <c r="N1440" s="42">
        <f>IFERROR(VLOOKUP($H1440,'Gen F Exp'!$A:$E,17,FALSE),0)</f>
        <v>0</v>
      </c>
      <c r="O1440" s="34">
        <f>IFERROR(VLOOKUP($H1440,'Water F Rev'!$A:$L,15,FALSE),0)</f>
        <v>0</v>
      </c>
      <c r="P1440" s="34">
        <f>IFERROR(VLOOKUP($H1440,'Water F Rev'!$A:$L,16,FALSE),0)</f>
        <v>0</v>
      </c>
      <c r="Q1440" s="42">
        <f>IFERROR(VLOOKUP($H1440,'Water F Rev'!$A:$L,17,FALSE),0)</f>
        <v>0</v>
      </c>
      <c r="R1440" s="34">
        <f>IFERROR(VLOOKUP($H1440,'Water F Exp'!$A:$K,15,FALSE),0)</f>
        <v>0</v>
      </c>
      <c r="S1440" s="34">
        <f>IFERROR(VLOOKUP($H1440,'Water F Exp'!$A:$K,16,FALSE),0)</f>
        <v>0</v>
      </c>
      <c r="T1440" s="42">
        <f>IFERROR(VLOOKUP($H1440,'Water F Exp'!$A:$K,17,FALSE),0)</f>
        <v>0</v>
      </c>
      <c r="U1440" s="34">
        <f ca="1">IFERROR(VLOOKUP($H1440,'Sewer F Rev'!$A:$E,15,FALSE),0)</f>
        <v>0</v>
      </c>
      <c r="V1440" s="34">
        <f ca="1">IFERROR(VLOOKUP($H1440,'Sewer F Rev'!$A:$E,16,FALSE),0)</f>
        <v>0</v>
      </c>
      <c r="W1440" s="42">
        <f ca="1">IFERROR(VLOOKUP($H1440,'Sewer F Rev'!$A:$E,17,FALSE),0)</f>
        <v>0</v>
      </c>
      <c r="X1440" s="34">
        <f>IFERROR(VLOOKUP($H1440,'Sewer F Exp'!$A:$B,15,FALSE),0)</f>
        <v>0</v>
      </c>
      <c r="Y1440" s="34">
        <f>IFERROR(VLOOKUP($H1440,'Sewer F Exp'!$A:$B,16,FALSE),0)</f>
        <v>0</v>
      </c>
      <c r="Z1440" s="42">
        <f>IFERROR(VLOOKUP($H1440,'Sewer F Exp'!$A:$B,17,FALSE),0)</f>
        <v>0</v>
      </c>
      <c r="AA1440" s="34">
        <f>IFERROR(VLOOKUP($H1440,'Refuse F Rev'!$A:$E,15,FALSE),0)</f>
        <v>0</v>
      </c>
      <c r="AB1440" s="34">
        <f>IFERROR(VLOOKUP($H1440,'Refuse F Rev'!$A:$E,16,FALSE),0)</f>
        <v>0</v>
      </c>
      <c r="AC1440" s="42">
        <f>IFERROR(VLOOKUP($H1440,'Refuse F Rev'!$A:$E,17,FALSE),0)</f>
        <v>0</v>
      </c>
      <c r="AD1440" s="34">
        <f>IFERROR(VLOOKUP($H1440,'Refuse F Exp'!$A:$E,15,FALSE),0)</f>
        <v>0</v>
      </c>
      <c r="AE1440" s="34">
        <f>IFERROR(VLOOKUP($H1440,'Refuse F Exp'!$A:$E,16,FALSE),0)</f>
        <v>0</v>
      </c>
      <c r="AF1440" s="42">
        <f>IFERROR(VLOOKUP($H1440,'Refuse F Exp'!$A:$E,17,FALSE),0)</f>
        <v>0</v>
      </c>
      <c r="AG1440" s="34">
        <f>IFERROR(VLOOKUP($H1440,#REF!,10,FALSE),0)</f>
        <v>0</v>
      </c>
      <c r="AH1440" s="34">
        <f>IFERROR(VLOOKUP($H1440,#REF!,11,FALSE),0)</f>
        <v>0</v>
      </c>
      <c r="AI1440" s="42">
        <f>IFERROR(VLOOKUP($H1440,#REF!,12,FALSE),0)</f>
        <v>0</v>
      </c>
      <c r="AJ1440" s="34">
        <f>IFERROR(VLOOKUP($H1440,#REF!,10,FALSE),0)</f>
        <v>0</v>
      </c>
      <c r="AK1440" s="34">
        <f>IFERROR(VLOOKUP($H1440,#REF!,11,FALSE),0)</f>
        <v>0</v>
      </c>
      <c r="AL1440" s="42">
        <f>IFERROR(VLOOKUP($H1440,#REF!,12,FALSE),0)</f>
        <v>0</v>
      </c>
      <c r="AM1440" s="34">
        <f>IFERROR(VLOOKUP($H1440,#REF!,10,FALSE),0)</f>
        <v>0</v>
      </c>
      <c r="AN1440" s="34">
        <f>IFERROR(VLOOKUP($H1440,#REF!,11,FALSE),0)</f>
        <v>0</v>
      </c>
      <c r="AO1440" s="42">
        <f>IFERROR(VLOOKUP($H1440,#REF!,12,FALSE),0)</f>
        <v>0</v>
      </c>
      <c r="AP1440" s="34">
        <f>IFERROR(VLOOKUP($H1440,#REF!,10,FALSE),0)</f>
        <v>0</v>
      </c>
      <c r="AQ1440" s="34">
        <f>IFERROR(VLOOKUP($H1440,#REF!,11,FALSE),0)</f>
        <v>0</v>
      </c>
      <c r="AR1440" s="42">
        <f>IFERROR(VLOOKUP($H1440,#REF!,12,FALSE),0)</f>
        <v>0</v>
      </c>
      <c r="AS1440" s="34">
        <f>IFERROR(VLOOKUP($H1440,#REF!,13,FALSE),0)</f>
        <v>0</v>
      </c>
      <c r="AT1440" s="34">
        <f>IFERROR(VLOOKUP($H1440,#REF!,14,FALSE),0)</f>
        <v>0</v>
      </c>
      <c r="AU1440" s="42">
        <f>IFERROR(VLOOKUP($H1440,#REF!,15,FALSE),0)</f>
        <v>0</v>
      </c>
      <c r="AV1440" s="34">
        <f>IFERROR(VLOOKUP($H1440,#REF!,15,FALSE),0)</f>
        <v>0</v>
      </c>
      <c r="AW1440" s="34">
        <f>IFERROR(VLOOKUP($H1440,#REF!,16,FALSE),0)</f>
        <v>0</v>
      </c>
      <c r="AX1440" s="42">
        <f>IFERROR(VLOOKUP($H1440,#REF!,17,FALSE),0)</f>
        <v>0</v>
      </c>
    </row>
    <row r="1441" spans="1:50" x14ac:dyDescent="0.3">
      <c r="A1441" s="33" t="str">
        <f t="shared" si="88"/>
        <v>0</v>
      </c>
      <c r="B1441" s="33">
        <f>+'R&amp;E EXPORT'!B1404</f>
        <v>0</v>
      </c>
      <c r="C1441" t="str">
        <f>IFERROR(VLOOKUP(A1441,'MCSJ Export'!A:C,3,FALSE),"")</f>
        <v/>
      </c>
      <c r="D1441" s="37">
        <f t="shared" ca="1" si="89"/>
        <v>0</v>
      </c>
      <c r="E1441" s="37">
        <f t="shared" ca="1" si="90"/>
        <v>0</v>
      </c>
      <c r="F1441" s="37">
        <f t="shared" ca="1" si="91"/>
        <v>0</v>
      </c>
      <c r="G1441" s="37"/>
      <c r="H1441" s="33">
        <f>+'R&amp;E EXPORT'!A1404</f>
        <v>0</v>
      </c>
      <c r="I1441" s="34">
        <f>IFERROR(VLOOKUP($H1441,'Gen F Rev'!$A:$M,15,FALSE),0)</f>
        <v>0</v>
      </c>
      <c r="J1441" s="34">
        <f>IFERROR(VLOOKUP($H1441,'Gen F Rev'!$A:$M,16,FALSE),0)</f>
        <v>0</v>
      </c>
      <c r="K1441" s="42">
        <f>IFERROR(VLOOKUP($H1441,'Gen F Rev'!$A:$M,17,FALSE),0)</f>
        <v>0</v>
      </c>
      <c r="L1441" s="34">
        <f>IFERROR(VLOOKUP($H1441,'Gen F Exp'!$A:$E,15,FALSE),0)</f>
        <v>0</v>
      </c>
      <c r="M1441" s="34">
        <f>IFERROR(VLOOKUP($H1441,'Gen F Exp'!$A:$E,16,FALSE),0)</f>
        <v>0</v>
      </c>
      <c r="N1441" s="42">
        <f>IFERROR(VLOOKUP($H1441,'Gen F Exp'!$A:$E,17,FALSE),0)</f>
        <v>0</v>
      </c>
      <c r="O1441" s="34">
        <f>IFERROR(VLOOKUP($H1441,'Water F Rev'!$A:$L,15,FALSE),0)</f>
        <v>0</v>
      </c>
      <c r="P1441" s="34">
        <f>IFERROR(VLOOKUP($H1441,'Water F Rev'!$A:$L,16,FALSE),0)</f>
        <v>0</v>
      </c>
      <c r="Q1441" s="42">
        <f>IFERROR(VLOOKUP($H1441,'Water F Rev'!$A:$L,17,FALSE),0)</f>
        <v>0</v>
      </c>
      <c r="R1441" s="34">
        <f>IFERROR(VLOOKUP($H1441,'Water F Exp'!$A:$K,15,FALSE),0)</f>
        <v>0</v>
      </c>
      <c r="S1441" s="34">
        <f>IFERROR(VLOOKUP($H1441,'Water F Exp'!$A:$K,16,FALSE),0)</f>
        <v>0</v>
      </c>
      <c r="T1441" s="42">
        <f>IFERROR(VLOOKUP($H1441,'Water F Exp'!$A:$K,17,FALSE),0)</f>
        <v>0</v>
      </c>
      <c r="U1441" s="34">
        <f ca="1">IFERROR(VLOOKUP($H1441,'Sewer F Rev'!$A:$E,15,FALSE),0)</f>
        <v>0</v>
      </c>
      <c r="V1441" s="34">
        <f ca="1">IFERROR(VLOOKUP($H1441,'Sewer F Rev'!$A:$E,16,FALSE),0)</f>
        <v>0</v>
      </c>
      <c r="W1441" s="42">
        <f ca="1">IFERROR(VLOOKUP($H1441,'Sewer F Rev'!$A:$E,17,FALSE),0)</f>
        <v>0</v>
      </c>
      <c r="X1441" s="34">
        <f>IFERROR(VLOOKUP($H1441,'Sewer F Exp'!$A:$B,15,FALSE),0)</f>
        <v>0</v>
      </c>
      <c r="Y1441" s="34">
        <f>IFERROR(VLOOKUP($H1441,'Sewer F Exp'!$A:$B,16,FALSE),0)</f>
        <v>0</v>
      </c>
      <c r="Z1441" s="42">
        <f>IFERROR(VLOOKUP($H1441,'Sewer F Exp'!$A:$B,17,FALSE),0)</f>
        <v>0</v>
      </c>
      <c r="AA1441" s="34">
        <f>IFERROR(VLOOKUP($H1441,'Refuse F Rev'!$A:$E,15,FALSE),0)</f>
        <v>0</v>
      </c>
      <c r="AB1441" s="34">
        <f>IFERROR(VLOOKUP($H1441,'Refuse F Rev'!$A:$E,16,FALSE),0)</f>
        <v>0</v>
      </c>
      <c r="AC1441" s="42">
        <f>IFERROR(VLOOKUP($H1441,'Refuse F Rev'!$A:$E,17,FALSE),0)</f>
        <v>0</v>
      </c>
      <c r="AD1441" s="34">
        <f>IFERROR(VLOOKUP($H1441,'Refuse F Exp'!$A:$E,15,FALSE),0)</f>
        <v>0</v>
      </c>
      <c r="AE1441" s="34">
        <f>IFERROR(VLOOKUP($H1441,'Refuse F Exp'!$A:$E,16,FALSE),0)</f>
        <v>0</v>
      </c>
      <c r="AF1441" s="42">
        <f>IFERROR(VLOOKUP($H1441,'Refuse F Exp'!$A:$E,17,FALSE),0)</f>
        <v>0</v>
      </c>
      <c r="AG1441" s="34">
        <f>IFERROR(VLOOKUP($H1441,#REF!,10,FALSE),0)</f>
        <v>0</v>
      </c>
      <c r="AH1441" s="34">
        <f>IFERROR(VLOOKUP($H1441,#REF!,11,FALSE),0)</f>
        <v>0</v>
      </c>
      <c r="AI1441" s="42">
        <f>IFERROR(VLOOKUP($H1441,#REF!,12,FALSE),0)</f>
        <v>0</v>
      </c>
      <c r="AJ1441" s="34">
        <f>IFERROR(VLOOKUP($H1441,#REF!,10,FALSE),0)</f>
        <v>0</v>
      </c>
      <c r="AK1441" s="34">
        <f>IFERROR(VLOOKUP($H1441,#REF!,11,FALSE),0)</f>
        <v>0</v>
      </c>
      <c r="AL1441" s="42">
        <f>IFERROR(VLOOKUP($H1441,#REF!,12,FALSE),0)</f>
        <v>0</v>
      </c>
      <c r="AM1441" s="34">
        <f>IFERROR(VLOOKUP($H1441,#REF!,10,FALSE),0)</f>
        <v>0</v>
      </c>
      <c r="AN1441" s="34">
        <f>IFERROR(VLOOKUP($H1441,#REF!,11,FALSE),0)</f>
        <v>0</v>
      </c>
      <c r="AO1441" s="42">
        <f>IFERROR(VLOOKUP($H1441,#REF!,12,FALSE),0)</f>
        <v>0</v>
      </c>
      <c r="AP1441" s="34">
        <f>IFERROR(VLOOKUP($H1441,#REF!,10,FALSE),0)</f>
        <v>0</v>
      </c>
      <c r="AQ1441" s="34">
        <f>IFERROR(VLOOKUP($H1441,#REF!,11,FALSE),0)</f>
        <v>0</v>
      </c>
      <c r="AR1441" s="42">
        <f>IFERROR(VLOOKUP($H1441,#REF!,12,FALSE),0)</f>
        <v>0</v>
      </c>
      <c r="AS1441" s="34">
        <f>IFERROR(VLOOKUP($H1441,#REF!,13,FALSE),0)</f>
        <v>0</v>
      </c>
      <c r="AT1441" s="34">
        <f>IFERROR(VLOOKUP($H1441,#REF!,14,FALSE),0)</f>
        <v>0</v>
      </c>
      <c r="AU1441" s="42">
        <f>IFERROR(VLOOKUP($H1441,#REF!,15,FALSE),0)</f>
        <v>0</v>
      </c>
      <c r="AV1441" s="34">
        <f>IFERROR(VLOOKUP($H1441,#REF!,15,FALSE),0)</f>
        <v>0</v>
      </c>
      <c r="AW1441" s="34">
        <f>IFERROR(VLOOKUP($H1441,#REF!,16,FALSE),0)</f>
        <v>0</v>
      </c>
      <c r="AX1441" s="42">
        <f>IFERROR(VLOOKUP($H1441,#REF!,17,FALSE),0)</f>
        <v>0</v>
      </c>
    </row>
    <row r="1442" spans="1:50" x14ac:dyDescent="0.3">
      <c r="A1442" s="33" t="e">
        <f t="shared" si="88"/>
        <v>#REF!</v>
      </c>
      <c r="B1442" s="33" t="e">
        <f>+'R&amp;E EXPORT'!#REF!</f>
        <v>#REF!</v>
      </c>
      <c r="C1442" t="str">
        <f>IFERROR(VLOOKUP(A1442,'MCSJ Export'!A:C,3,FALSE),"")</f>
        <v/>
      </c>
      <c r="D1442" s="37">
        <f t="shared" si="89"/>
        <v>0</v>
      </c>
      <c r="E1442" s="37">
        <f t="shared" si="90"/>
        <v>0</v>
      </c>
      <c r="F1442" s="37">
        <f t="shared" si="91"/>
        <v>0</v>
      </c>
      <c r="G1442" s="37"/>
      <c r="H1442" s="33" t="e">
        <f>+'R&amp;E EXPORT'!#REF!</f>
        <v>#REF!</v>
      </c>
      <c r="I1442" s="34">
        <f>IFERROR(VLOOKUP($H1442,'Gen F Rev'!$A:$M,15,FALSE),0)</f>
        <v>0</v>
      </c>
      <c r="J1442" s="34">
        <f>IFERROR(VLOOKUP($H1442,'Gen F Rev'!$A:$M,16,FALSE),0)</f>
        <v>0</v>
      </c>
      <c r="K1442" s="42">
        <f>IFERROR(VLOOKUP($H1442,'Gen F Rev'!$A:$M,17,FALSE),0)</f>
        <v>0</v>
      </c>
      <c r="L1442" s="34">
        <f>IFERROR(VLOOKUP($H1442,'Gen F Exp'!$A:$E,15,FALSE),0)</f>
        <v>0</v>
      </c>
      <c r="M1442" s="34">
        <f>IFERROR(VLOOKUP($H1442,'Gen F Exp'!$A:$E,16,FALSE),0)</f>
        <v>0</v>
      </c>
      <c r="N1442" s="42">
        <f>IFERROR(VLOOKUP($H1442,'Gen F Exp'!$A:$E,17,FALSE),0)</f>
        <v>0</v>
      </c>
      <c r="O1442" s="34">
        <f>IFERROR(VLOOKUP($H1442,'Water F Rev'!$A:$L,15,FALSE),0)</f>
        <v>0</v>
      </c>
      <c r="P1442" s="34">
        <f>IFERROR(VLOOKUP($H1442,'Water F Rev'!$A:$L,16,FALSE),0)</f>
        <v>0</v>
      </c>
      <c r="Q1442" s="42">
        <f>IFERROR(VLOOKUP($H1442,'Water F Rev'!$A:$L,17,FALSE),0)</f>
        <v>0</v>
      </c>
      <c r="R1442" s="34">
        <f>IFERROR(VLOOKUP($H1442,'Water F Exp'!$A:$K,15,FALSE),0)</f>
        <v>0</v>
      </c>
      <c r="S1442" s="34">
        <f>IFERROR(VLOOKUP($H1442,'Water F Exp'!$A:$K,16,FALSE),0)</f>
        <v>0</v>
      </c>
      <c r="T1442" s="42">
        <f>IFERROR(VLOOKUP($H1442,'Water F Exp'!$A:$K,17,FALSE),0)</f>
        <v>0</v>
      </c>
      <c r="U1442" s="34">
        <f>IFERROR(VLOOKUP($H1442,'Sewer F Rev'!$A:$E,15,FALSE),0)</f>
        <v>0</v>
      </c>
      <c r="V1442" s="34">
        <f>IFERROR(VLOOKUP($H1442,'Sewer F Rev'!$A:$E,16,FALSE),0)</f>
        <v>0</v>
      </c>
      <c r="W1442" s="42">
        <f>IFERROR(VLOOKUP($H1442,'Sewer F Rev'!$A:$E,17,FALSE),0)</f>
        <v>0</v>
      </c>
      <c r="X1442" s="34">
        <f>IFERROR(VLOOKUP($H1442,'Sewer F Exp'!$A:$B,15,FALSE),0)</f>
        <v>0</v>
      </c>
      <c r="Y1442" s="34">
        <f>IFERROR(VLOOKUP($H1442,'Sewer F Exp'!$A:$B,16,FALSE),0)</f>
        <v>0</v>
      </c>
      <c r="Z1442" s="42">
        <f>IFERROR(VLOOKUP($H1442,'Sewer F Exp'!$A:$B,17,FALSE),0)</f>
        <v>0</v>
      </c>
      <c r="AA1442" s="34">
        <f>IFERROR(VLOOKUP($H1442,'Refuse F Rev'!$A:$E,15,FALSE),0)</f>
        <v>0</v>
      </c>
      <c r="AB1442" s="34">
        <f>IFERROR(VLOOKUP($H1442,'Refuse F Rev'!$A:$E,16,FALSE),0)</f>
        <v>0</v>
      </c>
      <c r="AC1442" s="42">
        <f>IFERROR(VLOOKUP($H1442,'Refuse F Rev'!$A:$E,17,FALSE),0)</f>
        <v>0</v>
      </c>
      <c r="AD1442" s="34">
        <f>IFERROR(VLOOKUP($H1442,'Refuse F Exp'!$A:$E,15,FALSE),0)</f>
        <v>0</v>
      </c>
      <c r="AE1442" s="34">
        <f>IFERROR(VLOOKUP($H1442,'Refuse F Exp'!$A:$E,16,FALSE),0)</f>
        <v>0</v>
      </c>
      <c r="AF1442" s="42">
        <f>IFERROR(VLOOKUP($H1442,'Refuse F Exp'!$A:$E,17,FALSE),0)</f>
        <v>0</v>
      </c>
      <c r="AG1442" s="34">
        <f>IFERROR(VLOOKUP($H1442,#REF!,10,FALSE),0)</f>
        <v>0</v>
      </c>
      <c r="AH1442" s="34">
        <f>IFERROR(VLOOKUP($H1442,#REF!,11,FALSE),0)</f>
        <v>0</v>
      </c>
      <c r="AI1442" s="42">
        <f>IFERROR(VLOOKUP($H1442,#REF!,12,FALSE),0)</f>
        <v>0</v>
      </c>
      <c r="AJ1442" s="34">
        <f>IFERROR(VLOOKUP($H1442,#REF!,10,FALSE),0)</f>
        <v>0</v>
      </c>
      <c r="AK1442" s="34">
        <f>IFERROR(VLOOKUP($H1442,#REF!,11,FALSE),0)</f>
        <v>0</v>
      </c>
      <c r="AL1442" s="42">
        <f>IFERROR(VLOOKUP($H1442,#REF!,12,FALSE),0)</f>
        <v>0</v>
      </c>
      <c r="AM1442" s="34">
        <f>IFERROR(VLOOKUP($H1442,#REF!,10,FALSE),0)</f>
        <v>0</v>
      </c>
      <c r="AN1442" s="34">
        <f>IFERROR(VLOOKUP($H1442,#REF!,11,FALSE),0)</f>
        <v>0</v>
      </c>
      <c r="AO1442" s="42">
        <f>IFERROR(VLOOKUP($H1442,#REF!,12,FALSE),0)</f>
        <v>0</v>
      </c>
      <c r="AP1442" s="34">
        <f>IFERROR(VLOOKUP($H1442,#REF!,10,FALSE),0)</f>
        <v>0</v>
      </c>
      <c r="AQ1442" s="34">
        <f>IFERROR(VLOOKUP($H1442,#REF!,11,FALSE),0)</f>
        <v>0</v>
      </c>
      <c r="AR1442" s="42">
        <f>IFERROR(VLOOKUP($H1442,#REF!,12,FALSE),0)</f>
        <v>0</v>
      </c>
      <c r="AS1442" s="34">
        <f>IFERROR(VLOOKUP($H1442,#REF!,13,FALSE),0)</f>
        <v>0</v>
      </c>
      <c r="AT1442" s="34">
        <f>IFERROR(VLOOKUP($H1442,#REF!,14,FALSE),0)</f>
        <v>0</v>
      </c>
      <c r="AU1442" s="42">
        <f>IFERROR(VLOOKUP($H1442,#REF!,15,FALSE),0)</f>
        <v>0</v>
      </c>
      <c r="AV1442" s="34">
        <f>IFERROR(VLOOKUP($H1442,#REF!,15,FALSE),0)</f>
        <v>0</v>
      </c>
      <c r="AW1442" s="34">
        <f>IFERROR(VLOOKUP($H1442,#REF!,16,FALSE),0)</f>
        <v>0</v>
      </c>
      <c r="AX1442" s="42">
        <f>IFERROR(VLOOKUP($H1442,#REF!,17,FALSE),0)</f>
        <v>0</v>
      </c>
    </row>
    <row r="1443" spans="1:50" x14ac:dyDescent="0.3">
      <c r="A1443" s="33" t="e">
        <f t="shared" si="88"/>
        <v>#REF!</v>
      </c>
      <c r="B1443" s="33" t="e">
        <f>+'R&amp;E EXPORT'!#REF!</f>
        <v>#REF!</v>
      </c>
      <c r="C1443" t="str">
        <f>IFERROR(VLOOKUP(A1443,'MCSJ Export'!A:C,3,FALSE),"")</f>
        <v/>
      </c>
      <c r="D1443" s="37">
        <f t="shared" si="89"/>
        <v>0</v>
      </c>
      <c r="E1443" s="37">
        <f t="shared" si="90"/>
        <v>0</v>
      </c>
      <c r="F1443" s="37">
        <f t="shared" si="91"/>
        <v>0</v>
      </c>
      <c r="G1443" s="37"/>
      <c r="H1443" s="33" t="e">
        <f>+'R&amp;E EXPORT'!#REF!</f>
        <v>#REF!</v>
      </c>
      <c r="I1443" s="34">
        <f>IFERROR(VLOOKUP($H1443,'Gen F Rev'!$A:$M,15,FALSE),0)</f>
        <v>0</v>
      </c>
      <c r="J1443" s="34">
        <f>IFERROR(VLOOKUP($H1443,'Gen F Rev'!$A:$M,16,FALSE),0)</f>
        <v>0</v>
      </c>
      <c r="K1443" s="42">
        <f>IFERROR(VLOOKUP($H1443,'Gen F Rev'!$A:$M,17,FALSE),0)</f>
        <v>0</v>
      </c>
      <c r="L1443" s="34">
        <f>IFERROR(VLOOKUP($H1443,'Gen F Exp'!$A:$E,15,FALSE),0)</f>
        <v>0</v>
      </c>
      <c r="M1443" s="34">
        <f>IFERROR(VLOOKUP($H1443,'Gen F Exp'!$A:$E,16,FALSE),0)</f>
        <v>0</v>
      </c>
      <c r="N1443" s="42">
        <f>IFERROR(VLOOKUP($H1443,'Gen F Exp'!$A:$E,17,FALSE),0)</f>
        <v>0</v>
      </c>
      <c r="O1443" s="34">
        <f>IFERROR(VLOOKUP($H1443,'Water F Rev'!$A:$L,15,FALSE),0)</f>
        <v>0</v>
      </c>
      <c r="P1443" s="34">
        <f>IFERROR(VLOOKUP($H1443,'Water F Rev'!$A:$L,16,FALSE),0)</f>
        <v>0</v>
      </c>
      <c r="Q1443" s="42">
        <f>IFERROR(VLOOKUP($H1443,'Water F Rev'!$A:$L,17,FALSE),0)</f>
        <v>0</v>
      </c>
      <c r="R1443" s="34">
        <f>IFERROR(VLOOKUP($H1443,'Water F Exp'!$A:$K,15,FALSE),0)</f>
        <v>0</v>
      </c>
      <c r="S1443" s="34">
        <f>IFERROR(VLOOKUP($H1443,'Water F Exp'!$A:$K,16,FALSE),0)</f>
        <v>0</v>
      </c>
      <c r="T1443" s="42">
        <f>IFERROR(VLOOKUP($H1443,'Water F Exp'!$A:$K,17,FALSE),0)</f>
        <v>0</v>
      </c>
      <c r="U1443" s="34">
        <f>IFERROR(VLOOKUP($H1443,'Sewer F Rev'!$A:$E,15,FALSE),0)</f>
        <v>0</v>
      </c>
      <c r="V1443" s="34">
        <f>IFERROR(VLOOKUP($H1443,'Sewer F Rev'!$A:$E,16,FALSE),0)</f>
        <v>0</v>
      </c>
      <c r="W1443" s="42">
        <f>IFERROR(VLOOKUP($H1443,'Sewer F Rev'!$A:$E,17,FALSE),0)</f>
        <v>0</v>
      </c>
      <c r="X1443" s="34">
        <f>IFERROR(VLOOKUP($H1443,'Sewer F Exp'!$A:$B,15,FALSE),0)</f>
        <v>0</v>
      </c>
      <c r="Y1443" s="34">
        <f>IFERROR(VLOOKUP($H1443,'Sewer F Exp'!$A:$B,16,FALSE),0)</f>
        <v>0</v>
      </c>
      <c r="Z1443" s="42">
        <f>IFERROR(VLOOKUP($H1443,'Sewer F Exp'!$A:$B,17,FALSE),0)</f>
        <v>0</v>
      </c>
      <c r="AA1443" s="34">
        <f>IFERROR(VLOOKUP($H1443,'Refuse F Rev'!$A:$E,15,FALSE),0)</f>
        <v>0</v>
      </c>
      <c r="AB1443" s="34">
        <f>IFERROR(VLOOKUP($H1443,'Refuse F Rev'!$A:$E,16,FALSE),0)</f>
        <v>0</v>
      </c>
      <c r="AC1443" s="42">
        <f>IFERROR(VLOOKUP($H1443,'Refuse F Rev'!$A:$E,17,FALSE),0)</f>
        <v>0</v>
      </c>
      <c r="AD1443" s="34">
        <f>IFERROR(VLOOKUP($H1443,'Refuse F Exp'!$A:$E,15,FALSE),0)</f>
        <v>0</v>
      </c>
      <c r="AE1443" s="34">
        <f>IFERROR(VLOOKUP($H1443,'Refuse F Exp'!$A:$E,16,FALSE),0)</f>
        <v>0</v>
      </c>
      <c r="AF1443" s="42">
        <f>IFERROR(VLOOKUP($H1443,'Refuse F Exp'!$A:$E,17,FALSE),0)</f>
        <v>0</v>
      </c>
      <c r="AG1443" s="34">
        <f>IFERROR(VLOOKUP($H1443,#REF!,10,FALSE),0)</f>
        <v>0</v>
      </c>
      <c r="AH1443" s="34">
        <f>IFERROR(VLOOKUP($H1443,#REF!,11,FALSE),0)</f>
        <v>0</v>
      </c>
      <c r="AI1443" s="42">
        <f>IFERROR(VLOOKUP($H1443,#REF!,12,FALSE),0)</f>
        <v>0</v>
      </c>
      <c r="AJ1443" s="34">
        <f>IFERROR(VLOOKUP($H1443,#REF!,10,FALSE),0)</f>
        <v>0</v>
      </c>
      <c r="AK1443" s="34">
        <f>IFERROR(VLOOKUP($H1443,#REF!,11,FALSE),0)</f>
        <v>0</v>
      </c>
      <c r="AL1443" s="42">
        <f>IFERROR(VLOOKUP($H1443,#REF!,12,FALSE),0)</f>
        <v>0</v>
      </c>
      <c r="AM1443" s="34">
        <f>IFERROR(VLOOKUP($H1443,#REF!,10,FALSE),0)</f>
        <v>0</v>
      </c>
      <c r="AN1443" s="34">
        <f>IFERROR(VLOOKUP($H1443,#REF!,11,FALSE),0)</f>
        <v>0</v>
      </c>
      <c r="AO1443" s="42">
        <f>IFERROR(VLOOKUP($H1443,#REF!,12,FALSE),0)</f>
        <v>0</v>
      </c>
      <c r="AP1443" s="34">
        <f>IFERROR(VLOOKUP($H1443,#REF!,10,FALSE),0)</f>
        <v>0</v>
      </c>
      <c r="AQ1443" s="34">
        <f>IFERROR(VLOOKUP($H1443,#REF!,11,FALSE),0)</f>
        <v>0</v>
      </c>
      <c r="AR1443" s="42">
        <f>IFERROR(VLOOKUP($H1443,#REF!,12,FALSE),0)</f>
        <v>0</v>
      </c>
      <c r="AS1443" s="34">
        <f>IFERROR(VLOOKUP($H1443,#REF!,13,FALSE),0)</f>
        <v>0</v>
      </c>
      <c r="AT1443" s="34">
        <f>IFERROR(VLOOKUP($H1443,#REF!,14,FALSE),0)</f>
        <v>0</v>
      </c>
      <c r="AU1443" s="42">
        <f>IFERROR(VLOOKUP($H1443,#REF!,15,FALSE),0)</f>
        <v>0</v>
      </c>
      <c r="AV1443" s="34">
        <f>IFERROR(VLOOKUP($H1443,#REF!,15,FALSE),0)</f>
        <v>0</v>
      </c>
      <c r="AW1443" s="34">
        <f>IFERROR(VLOOKUP($H1443,#REF!,16,FALSE),0)</f>
        <v>0</v>
      </c>
      <c r="AX1443" s="42">
        <f>IFERROR(VLOOKUP($H1443,#REF!,17,FALSE),0)</f>
        <v>0</v>
      </c>
    </row>
    <row r="1444" spans="1:50" x14ac:dyDescent="0.3">
      <c r="A1444" s="33" t="e">
        <f t="shared" si="88"/>
        <v>#REF!</v>
      </c>
      <c r="B1444" s="33" t="e">
        <f>+'R&amp;E EXPORT'!#REF!</f>
        <v>#REF!</v>
      </c>
      <c r="C1444" t="str">
        <f>IFERROR(VLOOKUP(A1444,'MCSJ Export'!A:C,3,FALSE),"")</f>
        <v/>
      </c>
      <c r="D1444" s="37">
        <f t="shared" si="89"/>
        <v>0</v>
      </c>
      <c r="E1444" s="37">
        <f t="shared" si="90"/>
        <v>0</v>
      </c>
      <c r="F1444" s="37">
        <f t="shared" si="91"/>
        <v>0</v>
      </c>
      <c r="G1444" s="37"/>
      <c r="H1444" s="33" t="e">
        <f>+'R&amp;E EXPORT'!#REF!</f>
        <v>#REF!</v>
      </c>
      <c r="I1444" s="34">
        <f>IFERROR(VLOOKUP($H1444,'Gen F Rev'!$A:$M,15,FALSE),0)</f>
        <v>0</v>
      </c>
      <c r="J1444" s="34">
        <f>IFERROR(VLOOKUP($H1444,'Gen F Rev'!$A:$M,16,FALSE),0)</f>
        <v>0</v>
      </c>
      <c r="K1444" s="42">
        <f>IFERROR(VLOOKUP($H1444,'Gen F Rev'!$A:$M,17,FALSE),0)</f>
        <v>0</v>
      </c>
      <c r="L1444" s="34">
        <f>IFERROR(VLOOKUP($H1444,'Gen F Exp'!$A:$E,15,FALSE),0)</f>
        <v>0</v>
      </c>
      <c r="M1444" s="34">
        <f>IFERROR(VLOOKUP($H1444,'Gen F Exp'!$A:$E,16,FALSE),0)</f>
        <v>0</v>
      </c>
      <c r="N1444" s="42">
        <f>IFERROR(VLOOKUP($H1444,'Gen F Exp'!$A:$E,17,FALSE),0)</f>
        <v>0</v>
      </c>
      <c r="O1444" s="34">
        <f>IFERROR(VLOOKUP($H1444,'Water F Rev'!$A:$L,15,FALSE),0)</f>
        <v>0</v>
      </c>
      <c r="P1444" s="34">
        <f>IFERROR(VLOOKUP($H1444,'Water F Rev'!$A:$L,16,FALSE),0)</f>
        <v>0</v>
      </c>
      <c r="Q1444" s="42">
        <f>IFERROR(VLOOKUP($H1444,'Water F Rev'!$A:$L,17,FALSE),0)</f>
        <v>0</v>
      </c>
      <c r="R1444" s="34">
        <f>IFERROR(VLOOKUP($H1444,'Water F Exp'!$A:$K,15,FALSE),0)</f>
        <v>0</v>
      </c>
      <c r="S1444" s="34">
        <f>IFERROR(VLOOKUP($H1444,'Water F Exp'!$A:$K,16,FALSE),0)</f>
        <v>0</v>
      </c>
      <c r="T1444" s="42">
        <f>IFERROR(VLOOKUP($H1444,'Water F Exp'!$A:$K,17,FALSE),0)</f>
        <v>0</v>
      </c>
      <c r="U1444" s="34">
        <f>IFERROR(VLOOKUP($H1444,'Sewer F Rev'!$A:$E,15,FALSE),0)</f>
        <v>0</v>
      </c>
      <c r="V1444" s="34">
        <f>IFERROR(VLOOKUP($H1444,'Sewer F Rev'!$A:$E,16,FALSE),0)</f>
        <v>0</v>
      </c>
      <c r="W1444" s="42">
        <f>IFERROR(VLOOKUP($H1444,'Sewer F Rev'!$A:$E,17,FALSE),0)</f>
        <v>0</v>
      </c>
      <c r="X1444" s="34">
        <f>IFERROR(VLOOKUP($H1444,'Sewer F Exp'!$A:$B,15,FALSE),0)</f>
        <v>0</v>
      </c>
      <c r="Y1444" s="34">
        <f>IFERROR(VLOOKUP($H1444,'Sewer F Exp'!$A:$B,16,FALSE),0)</f>
        <v>0</v>
      </c>
      <c r="Z1444" s="42">
        <f>IFERROR(VLOOKUP($H1444,'Sewer F Exp'!$A:$B,17,FALSE),0)</f>
        <v>0</v>
      </c>
      <c r="AA1444" s="34">
        <f>IFERROR(VLOOKUP($H1444,'Refuse F Rev'!$A:$E,15,FALSE),0)</f>
        <v>0</v>
      </c>
      <c r="AB1444" s="34">
        <f>IFERROR(VLOOKUP($H1444,'Refuse F Rev'!$A:$E,16,FALSE),0)</f>
        <v>0</v>
      </c>
      <c r="AC1444" s="42">
        <f>IFERROR(VLOOKUP($H1444,'Refuse F Rev'!$A:$E,17,FALSE),0)</f>
        <v>0</v>
      </c>
      <c r="AD1444" s="34">
        <f>IFERROR(VLOOKUP($H1444,'Refuse F Exp'!$A:$E,15,FALSE),0)</f>
        <v>0</v>
      </c>
      <c r="AE1444" s="34">
        <f>IFERROR(VLOOKUP($H1444,'Refuse F Exp'!$A:$E,16,FALSE),0)</f>
        <v>0</v>
      </c>
      <c r="AF1444" s="42">
        <f>IFERROR(VLOOKUP($H1444,'Refuse F Exp'!$A:$E,17,FALSE),0)</f>
        <v>0</v>
      </c>
      <c r="AG1444" s="34">
        <f>IFERROR(VLOOKUP($H1444,#REF!,10,FALSE),0)</f>
        <v>0</v>
      </c>
      <c r="AH1444" s="34">
        <f>IFERROR(VLOOKUP($H1444,#REF!,11,FALSE),0)</f>
        <v>0</v>
      </c>
      <c r="AI1444" s="42">
        <f>IFERROR(VLOOKUP($H1444,#REF!,12,FALSE),0)</f>
        <v>0</v>
      </c>
      <c r="AJ1444" s="34">
        <f>IFERROR(VLOOKUP($H1444,#REF!,10,FALSE),0)</f>
        <v>0</v>
      </c>
      <c r="AK1444" s="34">
        <f>IFERROR(VLOOKUP($H1444,#REF!,11,FALSE),0)</f>
        <v>0</v>
      </c>
      <c r="AL1444" s="42">
        <f>IFERROR(VLOOKUP($H1444,#REF!,12,FALSE),0)</f>
        <v>0</v>
      </c>
      <c r="AM1444" s="34">
        <f>IFERROR(VLOOKUP($H1444,#REF!,10,FALSE),0)</f>
        <v>0</v>
      </c>
      <c r="AN1444" s="34">
        <f>IFERROR(VLOOKUP($H1444,#REF!,11,FALSE),0)</f>
        <v>0</v>
      </c>
      <c r="AO1444" s="42">
        <f>IFERROR(VLOOKUP($H1444,#REF!,12,FALSE),0)</f>
        <v>0</v>
      </c>
      <c r="AP1444" s="34">
        <f>IFERROR(VLOOKUP($H1444,#REF!,10,FALSE),0)</f>
        <v>0</v>
      </c>
      <c r="AQ1444" s="34">
        <f>IFERROR(VLOOKUP($H1444,#REF!,11,FALSE),0)</f>
        <v>0</v>
      </c>
      <c r="AR1444" s="42">
        <f>IFERROR(VLOOKUP($H1444,#REF!,12,FALSE),0)</f>
        <v>0</v>
      </c>
      <c r="AS1444" s="34">
        <f>IFERROR(VLOOKUP($H1444,#REF!,13,FALSE),0)</f>
        <v>0</v>
      </c>
      <c r="AT1444" s="34">
        <f>IFERROR(VLOOKUP($H1444,#REF!,14,FALSE),0)</f>
        <v>0</v>
      </c>
      <c r="AU1444" s="42">
        <f>IFERROR(VLOOKUP($H1444,#REF!,15,FALSE),0)</f>
        <v>0</v>
      </c>
      <c r="AV1444" s="34">
        <f>IFERROR(VLOOKUP($H1444,#REF!,15,FALSE),0)</f>
        <v>0</v>
      </c>
      <c r="AW1444" s="34">
        <f>IFERROR(VLOOKUP($H1444,#REF!,16,FALSE),0)</f>
        <v>0</v>
      </c>
      <c r="AX1444" s="42">
        <f>IFERROR(VLOOKUP($H1444,#REF!,17,FALSE),0)</f>
        <v>0</v>
      </c>
    </row>
    <row r="1445" spans="1:50" x14ac:dyDescent="0.3">
      <c r="A1445" s="33" t="str">
        <f t="shared" si="88"/>
        <v>0</v>
      </c>
      <c r="B1445" s="33">
        <f>+'R&amp;E EXPORT'!B1405</f>
        <v>0</v>
      </c>
      <c r="C1445" t="str">
        <f>IFERROR(VLOOKUP(A1445,'MCSJ Export'!A:C,3,FALSE),"")</f>
        <v/>
      </c>
      <c r="D1445" s="37">
        <f t="shared" ca="1" si="89"/>
        <v>0</v>
      </c>
      <c r="E1445" s="37">
        <f t="shared" ca="1" si="90"/>
        <v>0</v>
      </c>
      <c r="F1445" s="37">
        <f t="shared" ca="1" si="91"/>
        <v>0</v>
      </c>
      <c r="G1445" s="37"/>
      <c r="H1445" s="33">
        <f>+'R&amp;E EXPORT'!A1405</f>
        <v>0</v>
      </c>
      <c r="I1445" s="34">
        <f>IFERROR(VLOOKUP($H1445,'Gen F Rev'!$A:$M,15,FALSE),0)</f>
        <v>0</v>
      </c>
      <c r="J1445" s="34">
        <f>IFERROR(VLOOKUP($H1445,'Gen F Rev'!$A:$M,16,FALSE),0)</f>
        <v>0</v>
      </c>
      <c r="K1445" s="42">
        <f>IFERROR(VLOOKUP($H1445,'Gen F Rev'!$A:$M,17,FALSE),0)</f>
        <v>0</v>
      </c>
      <c r="L1445" s="34">
        <f>IFERROR(VLOOKUP($H1445,'Gen F Exp'!$A:$E,15,FALSE),0)</f>
        <v>0</v>
      </c>
      <c r="M1445" s="34">
        <f>IFERROR(VLOOKUP($H1445,'Gen F Exp'!$A:$E,16,FALSE),0)</f>
        <v>0</v>
      </c>
      <c r="N1445" s="42">
        <f>IFERROR(VLOOKUP($H1445,'Gen F Exp'!$A:$E,17,FALSE),0)</f>
        <v>0</v>
      </c>
      <c r="O1445" s="34">
        <f>IFERROR(VLOOKUP($H1445,'Water F Rev'!$A:$L,15,FALSE),0)</f>
        <v>0</v>
      </c>
      <c r="P1445" s="34">
        <f>IFERROR(VLOOKUP($H1445,'Water F Rev'!$A:$L,16,FALSE),0)</f>
        <v>0</v>
      </c>
      <c r="Q1445" s="42">
        <f>IFERROR(VLOOKUP($H1445,'Water F Rev'!$A:$L,17,FALSE),0)</f>
        <v>0</v>
      </c>
      <c r="R1445" s="34">
        <f>IFERROR(VLOOKUP($H1445,'Water F Exp'!$A:$K,15,FALSE),0)</f>
        <v>0</v>
      </c>
      <c r="S1445" s="34">
        <f>IFERROR(VLOOKUP($H1445,'Water F Exp'!$A:$K,16,FALSE),0)</f>
        <v>0</v>
      </c>
      <c r="T1445" s="42">
        <f>IFERROR(VLOOKUP($H1445,'Water F Exp'!$A:$K,17,FALSE),0)</f>
        <v>0</v>
      </c>
      <c r="U1445" s="34">
        <f ca="1">IFERROR(VLOOKUP($H1445,'Sewer F Rev'!$A:$E,15,FALSE),0)</f>
        <v>0</v>
      </c>
      <c r="V1445" s="34">
        <f ca="1">IFERROR(VLOOKUP($H1445,'Sewer F Rev'!$A:$E,16,FALSE),0)</f>
        <v>0</v>
      </c>
      <c r="W1445" s="42">
        <f ca="1">IFERROR(VLOOKUP($H1445,'Sewer F Rev'!$A:$E,17,FALSE),0)</f>
        <v>0</v>
      </c>
      <c r="X1445" s="34">
        <f>IFERROR(VLOOKUP($H1445,'Sewer F Exp'!$A:$B,15,FALSE),0)</f>
        <v>0</v>
      </c>
      <c r="Y1445" s="34">
        <f>IFERROR(VLOOKUP($H1445,'Sewer F Exp'!$A:$B,16,FALSE),0)</f>
        <v>0</v>
      </c>
      <c r="Z1445" s="42">
        <f>IFERROR(VLOOKUP($H1445,'Sewer F Exp'!$A:$B,17,FALSE),0)</f>
        <v>0</v>
      </c>
      <c r="AA1445" s="34">
        <f>IFERROR(VLOOKUP($H1445,'Refuse F Rev'!$A:$E,15,FALSE),0)</f>
        <v>0</v>
      </c>
      <c r="AB1445" s="34">
        <f>IFERROR(VLOOKUP($H1445,'Refuse F Rev'!$A:$E,16,FALSE),0)</f>
        <v>0</v>
      </c>
      <c r="AC1445" s="42">
        <f>IFERROR(VLOOKUP($H1445,'Refuse F Rev'!$A:$E,17,FALSE),0)</f>
        <v>0</v>
      </c>
      <c r="AD1445" s="34">
        <f>IFERROR(VLOOKUP($H1445,'Refuse F Exp'!$A:$E,15,FALSE),0)</f>
        <v>0</v>
      </c>
      <c r="AE1445" s="34">
        <f>IFERROR(VLOOKUP($H1445,'Refuse F Exp'!$A:$E,16,FALSE),0)</f>
        <v>0</v>
      </c>
      <c r="AF1445" s="42">
        <f>IFERROR(VLOOKUP($H1445,'Refuse F Exp'!$A:$E,17,FALSE),0)</f>
        <v>0</v>
      </c>
      <c r="AG1445" s="34">
        <f>IFERROR(VLOOKUP($H1445,#REF!,10,FALSE),0)</f>
        <v>0</v>
      </c>
      <c r="AH1445" s="34">
        <f>IFERROR(VLOOKUP($H1445,#REF!,11,FALSE),0)</f>
        <v>0</v>
      </c>
      <c r="AI1445" s="42">
        <f>IFERROR(VLOOKUP($H1445,#REF!,12,FALSE),0)</f>
        <v>0</v>
      </c>
      <c r="AJ1445" s="34">
        <f>IFERROR(VLOOKUP($H1445,#REF!,10,FALSE),0)</f>
        <v>0</v>
      </c>
      <c r="AK1445" s="34">
        <f>IFERROR(VLOOKUP($H1445,#REF!,11,FALSE),0)</f>
        <v>0</v>
      </c>
      <c r="AL1445" s="42">
        <f>IFERROR(VLOOKUP($H1445,#REF!,12,FALSE),0)</f>
        <v>0</v>
      </c>
      <c r="AM1445" s="34">
        <f>IFERROR(VLOOKUP($H1445,#REF!,10,FALSE),0)</f>
        <v>0</v>
      </c>
      <c r="AN1445" s="34">
        <f>IFERROR(VLOOKUP($H1445,#REF!,11,FALSE),0)</f>
        <v>0</v>
      </c>
      <c r="AO1445" s="42">
        <f>IFERROR(VLOOKUP($H1445,#REF!,12,FALSE),0)</f>
        <v>0</v>
      </c>
      <c r="AP1445" s="34">
        <f>IFERROR(VLOOKUP($H1445,#REF!,10,FALSE),0)</f>
        <v>0</v>
      </c>
      <c r="AQ1445" s="34">
        <f>IFERROR(VLOOKUP($H1445,#REF!,11,FALSE),0)</f>
        <v>0</v>
      </c>
      <c r="AR1445" s="42">
        <f>IFERROR(VLOOKUP($H1445,#REF!,12,FALSE),0)</f>
        <v>0</v>
      </c>
      <c r="AS1445" s="34">
        <f>IFERROR(VLOOKUP($H1445,#REF!,13,FALSE),0)</f>
        <v>0</v>
      </c>
      <c r="AT1445" s="34">
        <f>IFERROR(VLOOKUP($H1445,#REF!,14,FALSE),0)</f>
        <v>0</v>
      </c>
      <c r="AU1445" s="42">
        <f>IFERROR(VLOOKUP($H1445,#REF!,15,FALSE),0)</f>
        <v>0</v>
      </c>
      <c r="AV1445" s="34">
        <f>IFERROR(VLOOKUP($H1445,#REF!,15,FALSE),0)</f>
        <v>0</v>
      </c>
      <c r="AW1445" s="34">
        <f>IFERROR(VLOOKUP($H1445,#REF!,16,FALSE),0)</f>
        <v>0</v>
      </c>
      <c r="AX1445" s="42">
        <f>IFERROR(VLOOKUP($H1445,#REF!,17,FALSE),0)</f>
        <v>0</v>
      </c>
    </row>
    <row r="1446" spans="1:50" x14ac:dyDescent="0.3">
      <c r="A1446" s="33" t="str">
        <f t="shared" si="88"/>
        <v>0</v>
      </c>
      <c r="B1446" s="33">
        <f>+'R&amp;E EXPORT'!B1406</f>
        <v>0</v>
      </c>
      <c r="C1446" t="str">
        <f>IFERROR(VLOOKUP(A1446,'MCSJ Export'!A:C,3,FALSE),"")</f>
        <v/>
      </c>
      <c r="D1446" s="37">
        <f t="shared" ca="1" si="89"/>
        <v>0</v>
      </c>
      <c r="E1446" s="37">
        <f t="shared" ca="1" si="90"/>
        <v>0</v>
      </c>
      <c r="F1446" s="37">
        <f t="shared" ca="1" si="91"/>
        <v>0</v>
      </c>
      <c r="G1446" s="37"/>
      <c r="H1446" s="33">
        <f>+'R&amp;E EXPORT'!A1406</f>
        <v>0</v>
      </c>
      <c r="I1446" s="34">
        <f>IFERROR(VLOOKUP($H1446,'Gen F Rev'!$A:$M,15,FALSE),0)</f>
        <v>0</v>
      </c>
      <c r="J1446" s="34">
        <f>IFERROR(VLOOKUP($H1446,'Gen F Rev'!$A:$M,16,FALSE),0)</f>
        <v>0</v>
      </c>
      <c r="K1446" s="42">
        <f>IFERROR(VLOOKUP($H1446,'Gen F Rev'!$A:$M,17,FALSE),0)</f>
        <v>0</v>
      </c>
      <c r="L1446" s="34">
        <f>IFERROR(VLOOKUP($H1446,'Gen F Exp'!$A:$E,15,FALSE),0)</f>
        <v>0</v>
      </c>
      <c r="M1446" s="34">
        <f>IFERROR(VLOOKUP($H1446,'Gen F Exp'!$A:$E,16,FALSE),0)</f>
        <v>0</v>
      </c>
      <c r="N1446" s="42">
        <f>IFERROR(VLOOKUP($H1446,'Gen F Exp'!$A:$E,17,FALSE),0)</f>
        <v>0</v>
      </c>
      <c r="O1446" s="34">
        <f>IFERROR(VLOOKUP($H1446,'Water F Rev'!$A:$L,15,FALSE),0)</f>
        <v>0</v>
      </c>
      <c r="P1446" s="34">
        <f>IFERROR(VLOOKUP($H1446,'Water F Rev'!$A:$L,16,FALSE),0)</f>
        <v>0</v>
      </c>
      <c r="Q1446" s="42">
        <f>IFERROR(VLOOKUP($H1446,'Water F Rev'!$A:$L,17,FALSE),0)</f>
        <v>0</v>
      </c>
      <c r="R1446" s="34">
        <f>IFERROR(VLOOKUP($H1446,'Water F Exp'!$A:$K,15,FALSE),0)</f>
        <v>0</v>
      </c>
      <c r="S1446" s="34">
        <f>IFERROR(VLOOKUP($H1446,'Water F Exp'!$A:$K,16,FALSE),0)</f>
        <v>0</v>
      </c>
      <c r="T1446" s="42">
        <f>IFERROR(VLOOKUP($H1446,'Water F Exp'!$A:$K,17,FALSE),0)</f>
        <v>0</v>
      </c>
      <c r="U1446" s="34">
        <f ca="1">IFERROR(VLOOKUP($H1446,'Sewer F Rev'!$A:$E,15,FALSE),0)</f>
        <v>0</v>
      </c>
      <c r="V1446" s="34">
        <f ca="1">IFERROR(VLOOKUP($H1446,'Sewer F Rev'!$A:$E,16,FALSE),0)</f>
        <v>0</v>
      </c>
      <c r="W1446" s="42">
        <f ca="1">IFERROR(VLOOKUP($H1446,'Sewer F Rev'!$A:$E,17,FALSE),0)</f>
        <v>0</v>
      </c>
      <c r="X1446" s="34">
        <f>IFERROR(VLOOKUP($H1446,'Sewer F Exp'!$A:$B,15,FALSE),0)</f>
        <v>0</v>
      </c>
      <c r="Y1446" s="34">
        <f>IFERROR(VLOOKUP($H1446,'Sewer F Exp'!$A:$B,16,FALSE),0)</f>
        <v>0</v>
      </c>
      <c r="Z1446" s="42">
        <f>IFERROR(VLOOKUP($H1446,'Sewer F Exp'!$A:$B,17,FALSE),0)</f>
        <v>0</v>
      </c>
      <c r="AA1446" s="34">
        <f>IFERROR(VLOOKUP($H1446,'Refuse F Rev'!$A:$E,15,FALSE),0)</f>
        <v>0</v>
      </c>
      <c r="AB1446" s="34">
        <f>IFERROR(VLOOKUP($H1446,'Refuse F Rev'!$A:$E,16,FALSE),0)</f>
        <v>0</v>
      </c>
      <c r="AC1446" s="42">
        <f>IFERROR(VLOOKUP($H1446,'Refuse F Rev'!$A:$E,17,FALSE),0)</f>
        <v>0</v>
      </c>
      <c r="AD1446" s="34">
        <f>IFERROR(VLOOKUP($H1446,'Refuse F Exp'!$A:$E,15,FALSE),0)</f>
        <v>0</v>
      </c>
      <c r="AE1446" s="34">
        <f>IFERROR(VLOOKUP($H1446,'Refuse F Exp'!$A:$E,16,FALSE),0)</f>
        <v>0</v>
      </c>
      <c r="AF1446" s="42">
        <f>IFERROR(VLOOKUP($H1446,'Refuse F Exp'!$A:$E,17,FALSE),0)</f>
        <v>0</v>
      </c>
      <c r="AG1446" s="34">
        <f>IFERROR(VLOOKUP($H1446,#REF!,10,FALSE),0)</f>
        <v>0</v>
      </c>
      <c r="AH1446" s="34">
        <f>IFERROR(VLOOKUP($H1446,#REF!,11,FALSE),0)</f>
        <v>0</v>
      </c>
      <c r="AI1446" s="42">
        <f>IFERROR(VLOOKUP($H1446,#REF!,12,FALSE),0)</f>
        <v>0</v>
      </c>
      <c r="AJ1446" s="34">
        <f>IFERROR(VLOOKUP($H1446,#REF!,10,FALSE),0)</f>
        <v>0</v>
      </c>
      <c r="AK1446" s="34">
        <f>IFERROR(VLOOKUP($H1446,#REF!,11,FALSE),0)</f>
        <v>0</v>
      </c>
      <c r="AL1446" s="42">
        <f>IFERROR(VLOOKUP($H1446,#REF!,12,FALSE),0)</f>
        <v>0</v>
      </c>
      <c r="AM1446" s="34">
        <f>IFERROR(VLOOKUP($H1446,#REF!,10,FALSE),0)</f>
        <v>0</v>
      </c>
      <c r="AN1446" s="34">
        <f>IFERROR(VLOOKUP($H1446,#REF!,11,FALSE),0)</f>
        <v>0</v>
      </c>
      <c r="AO1446" s="42">
        <f>IFERROR(VLOOKUP($H1446,#REF!,12,FALSE),0)</f>
        <v>0</v>
      </c>
      <c r="AP1446" s="34">
        <f>IFERROR(VLOOKUP($H1446,#REF!,10,FALSE),0)</f>
        <v>0</v>
      </c>
      <c r="AQ1446" s="34">
        <f>IFERROR(VLOOKUP($H1446,#REF!,11,FALSE),0)</f>
        <v>0</v>
      </c>
      <c r="AR1446" s="42">
        <f>IFERROR(VLOOKUP($H1446,#REF!,12,FALSE),0)</f>
        <v>0</v>
      </c>
      <c r="AS1446" s="34">
        <f>IFERROR(VLOOKUP($H1446,#REF!,13,FALSE),0)</f>
        <v>0</v>
      </c>
      <c r="AT1446" s="34">
        <f>IFERROR(VLOOKUP($H1446,#REF!,14,FALSE),0)</f>
        <v>0</v>
      </c>
      <c r="AU1446" s="42">
        <f>IFERROR(VLOOKUP($H1446,#REF!,15,FALSE),0)</f>
        <v>0</v>
      </c>
      <c r="AV1446" s="34">
        <f>IFERROR(VLOOKUP($H1446,#REF!,15,FALSE),0)</f>
        <v>0</v>
      </c>
      <c r="AW1446" s="34">
        <f>IFERROR(VLOOKUP($H1446,#REF!,16,FALSE),0)</f>
        <v>0</v>
      </c>
      <c r="AX1446" s="42">
        <f>IFERROR(VLOOKUP($H1446,#REF!,17,FALSE),0)</f>
        <v>0</v>
      </c>
    </row>
    <row r="1447" spans="1:50" x14ac:dyDescent="0.3">
      <c r="A1447" s="33" t="e">
        <f t="shared" si="88"/>
        <v>#REF!</v>
      </c>
      <c r="B1447" s="33" t="e">
        <f>+'R&amp;E EXPORT'!#REF!</f>
        <v>#REF!</v>
      </c>
      <c r="C1447" t="str">
        <f>IFERROR(VLOOKUP(A1447,'MCSJ Export'!A:C,3,FALSE),"")</f>
        <v/>
      </c>
      <c r="D1447" s="37">
        <f t="shared" si="89"/>
        <v>0</v>
      </c>
      <c r="E1447" s="37">
        <f t="shared" si="90"/>
        <v>0</v>
      </c>
      <c r="F1447" s="37">
        <f t="shared" si="91"/>
        <v>0</v>
      </c>
      <c r="G1447" s="37"/>
      <c r="H1447" s="33" t="e">
        <f>+'R&amp;E EXPORT'!#REF!</f>
        <v>#REF!</v>
      </c>
      <c r="I1447" s="34">
        <f>IFERROR(VLOOKUP($H1447,'Gen F Rev'!$A:$M,15,FALSE),0)</f>
        <v>0</v>
      </c>
      <c r="J1447" s="34">
        <f>IFERROR(VLOOKUP($H1447,'Gen F Rev'!$A:$M,16,FALSE),0)</f>
        <v>0</v>
      </c>
      <c r="K1447" s="42">
        <f>IFERROR(VLOOKUP($H1447,'Gen F Rev'!$A:$M,17,FALSE),0)</f>
        <v>0</v>
      </c>
      <c r="L1447" s="34">
        <f>IFERROR(VLOOKUP($H1447,'Gen F Exp'!$A:$E,15,FALSE),0)</f>
        <v>0</v>
      </c>
      <c r="M1447" s="34">
        <f>IFERROR(VLOOKUP($H1447,'Gen F Exp'!$A:$E,16,FALSE),0)</f>
        <v>0</v>
      </c>
      <c r="N1447" s="42">
        <f>IFERROR(VLOOKUP($H1447,'Gen F Exp'!$A:$E,17,FALSE),0)</f>
        <v>0</v>
      </c>
      <c r="O1447" s="34">
        <f>IFERROR(VLOOKUP($H1447,'Water F Rev'!$A:$L,15,FALSE),0)</f>
        <v>0</v>
      </c>
      <c r="P1447" s="34">
        <f>IFERROR(VLOOKUP($H1447,'Water F Rev'!$A:$L,16,FALSE),0)</f>
        <v>0</v>
      </c>
      <c r="Q1447" s="42">
        <f>IFERROR(VLOOKUP($H1447,'Water F Rev'!$A:$L,17,FALSE),0)</f>
        <v>0</v>
      </c>
      <c r="R1447" s="34">
        <f>IFERROR(VLOOKUP($H1447,'Water F Exp'!$A:$K,15,FALSE),0)</f>
        <v>0</v>
      </c>
      <c r="S1447" s="34">
        <f>IFERROR(VLOOKUP($H1447,'Water F Exp'!$A:$K,16,FALSE),0)</f>
        <v>0</v>
      </c>
      <c r="T1447" s="42">
        <f>IFERROR(VLOOKUP($H1447,'Water F Exp'!$A:$K,17,FALSE),0)</f>
        <v>0</v>
      </c>
      <c r="U1447" s="34">
        <f>IFERROR(VLOOKUP($H1447,'Sewer F Rev'!$A:$E,15,FALSE),0)</f>
        <v>0</v>
      </c>
      <c r="V1447" s="34">
        <f>IFERROR(VLOOKUP($H1447,'Sewer F Rev'!$A:$E,16,FALSE),0)</f>
        <v>0</v>
      </c>
      <c r="W1447" s="42">
        <f>IFERROR(VLOOKUP($H1447,'Sewer F Rev'!$A:$E,17,FALSE),0)</f>
        <v>0</v>
      </c>
      <c r="X1447" s="34">
        <f>IFERROR(VLOOKUP($H1447,'Sewer F Exp'!$A:$B,15,FALSE),0)</f>
        <v>0</v>
      </c>
      <c r="Y1447" s="34">
        <f>IFERROR(VLOOKUP($H1447,'Sewer F Exp'!$A:$B,16,FALSE),0)</f>
        <v>0</v>
      </c>
      <c r="Z1447" s="42">
        <f>IFERROR(VLOOKUP($H1447,'Sewer F Exp'!$A:$B,17,FALSE),0)</f>
        <v>0</v>
      </c>
      <c r="AA1447" s="34">
        <f>IFERROR(VLOOKUP($H1447,'Refuse F Rev'!$A:$E,15,FALSE),0)</f>
        <v>0</v>
      </c>
      <c r="AB1447" s="34">
        <f>IFERROR(VLOOKUP($H1447,'Refuse F Rev'!$A:$E,16,FALSE),0)</f>
        <v>0</v>
      </c>
      <c r="AC1447" s="42">
        <f>IFERROR(VLOOKUP($H1447,'Refuse F Rev'!$A:$E,17,FALSE),0)</f>
        <v>0</v>
      </c>
      <c r="AD1447" s="34">
        <f>IFERROR(VLOOKUP($H1447,'Refuse F Exp'!$A:$E,15,FALSE),0)</f>
        <v>0</v>
      </c>
      <c r="AE1447" s="34">
        <f>IFERROR(VLOOKUP($H1447,'Refuse F Exp'!$A:$E,16,FALSE),0)</f>
        <v>0</v>
      </c>
      <c r="AF1447" s="42">
        <f>IFERROR(VLOOKUP($H1447,'Refuse F Exp'!$A:$E,17,FALSE),0)</f>
        <v>0</v>
      </c>
      <c r="AG1447" s="34">
        <f>IFERROR(VLOOKUP($H1447,#REF!,10,FALSE),0)</f>
        <v>0</v>
      </c>
      <c r="AH1447" s="34">
        <f>IFERROR(VLOOKUP($H1447,#REF!,11,FALSE),0)</f>
        <v>0</v>
      </c>
      <c r="AI1447" s="42">
        <f>IFERROR(VLOOKUP($H1447,#REF!,12,FALSE),0)</f>
        <v>0</v>
      </c>
      <c r="AJ1447" s="34">
        <f>IFERROR(VLOOKUP($H1447,#REF!,10,FALSE),0)</f>
        <v>0</v>
      </c>
      <c r="AK1447" s="34">
        <f>IFERROR(VLOOKUP($H1447,#REF!,11,FALSE),0)</f>
        <v>0</v>
      </c>
      <c r="AL1447" s="42">
        <f>IFERROR(VLOOKUP($H1447,#REF!,12,FALSE),0)</f>
        <v>0</v>
      </c>
      <c r="AM1447" s="34">
        <f>IFERROR(VLOOKUP($H1447,#REF!,10,FALSE),0)</f>
        <v>0</v>
      </c>
      <c r="AN1447" s="34">
        <f>IFERROR(VLOOKUP($H1447,#REF!,11,FALSE),0)</f>
        <v>0</v>
      </c>
      <c r="AO1447" s="42">
        <f>IFERROR(VLOOKUP($H1447,#REF!,12,FALSE),0)</f>
        <v>0</v>
      </c>
      <c r="AP1447" s="34">
        <f>IFERROR(VLOOKUP($H1447,#REF!,10,FALSE),0)</f>
        <v>0</v>
      </c>
      <c r="AQ1447" s="34">
        <f>IFERROR(VLOOKUP($H1447,#REF!,11,FALSE),0)</f>
        <v>0</v>
      </c>
      <c r="AR1447" s="42">
        <f>IFERROR(VLOOKUP($H1447,#REF!,12,FALSE),0)</f>
        <v>0</v>
      </c>
      <c r="AS1447" s="34">
        <f>IFERROR(VLOOKUP($H1447,#REF!,13,FALSE),0)</f>
        <v>0</v>
      </c>
      <c r="AT1447" s="34">
        <f>IFERROR(VLOOKUP($H1447,#REF!,14,FALSE),0)</f>
        <v>0</v>
      </c>
      <c r="AU1447" s="42">
        <f>IFERROR(VLOOKUP($H1447,#REF!,15,FALSE),0)</f>
        <v>0</v>
      </c>
      <c r="AV1447" s="34">
        <f>IFERROR(VLOOKUP($H1447,#REF!,15,FALSE),0)</f>
        <v>0</v>
      </c>
      <c r="AW1447" s="34">
        <f>IFERROR(VLOOKUP($H1447,#REF!,16,FALSE),0)</f>
        <v>0</v>
      </c>
      <c r="AX1447" s="42">
        <f>IFERROR(VLOOKUP($H1447,#REF!,17,FALSE),0)</f>
        <v>0</v>
      </c>
    </row>
    <row r="1448" spans="1:50" x14ac:dyDescent="0.3">
      <c r="A1448" s="33" t="e">
        <f t="shared" si="88"/>
        <v>#REF!</v>
      </c>
      <c r="B1448" s="33" t="e">
        <f>+'R&amp;E EXPORT'!#REF!</f>
        <v>#REF!</v>
      </c>
      <c r="C1448" t="str">
        <f>IFERROR(VLOOKUP(A1448,'MCSJ Export'!A:C,3,FALSE),"")</f>
        <v/>
      </c>
      <c r="D1448" s="37">
        <f t="shared" si="89"/>
        <v>0</v>
      </c>
      <c r="E1448" s="37">
        <f t="shared" si="90"/>
        <v>0</v>
      </c>
      <c r="F1448" s="37">
        <f t="shared" si="91"/>
        <v>0</v>
      </c>
      <c r="G1448" s="37"/>
      <c r="H1448" s="33" t="e">
        <f>+'R&amp;E EXPORT'!#REF!</f>
        <v>#REF!</v>
      </c>
      <c r="I1448" s="34">
        <f>IFERROR(VLOOKUP($H1448,'Gen F Rev'!$A:$M,15,FALSE),0)</f>
        <v>0</v>
      </c>
      <c r="J1448" s="34">
        <f>IFERROR(VLOOKUP($H1448,'Gen F Rev'!$A:$M,16,FALSE),0)</f>
        <v>0</v>
      </c>
      <c r="K1448" s="42">
        <f>IFERROR(VLOOKUP($H1448,'Gen F Rev'!$A:$M,17,FALSE),0)</f>
        <v>0</v>
      </c>
      <c r="L1448" s="34">
        <f>IFERROR(VLOOKUP($H1448,'Gen F Exp'!$A:$E,15,FALSE),0)</f>
        <v>0</v>
      </c>
      <c r="M1448" s="34">
        <f>IFERROR(VLOOKUP($H1448,'Gen F Exp'!$A:$E,16,FALSE),0)</f>
        <v>0</v>
      </c>
      <c r="N1448" s="42">
        <f>IFERROR(VLOOKUP($H1448,'Gen F Exp'!$A:$E,17,FALSE),0)</f>
        <v>0</v>
      </c>
      <c r="O1448" s="34">
        <f>IFERROR(VLOOKUP($H1448,'Water F Rev'!$A:$L,15,FALSE),0)</f>
        <v>0</v>
      </c>
      <c r="P1448" s="34">
        <f>IFERROR(VLOOKUP($H1448,'Water F Rev'!$A:$L,16,FALSE),0)</f>
        <v>0</v>
      </c>
      <c r="Q1448" s="42">
        <f>IFERROR(VLOOKUP($H1448,'Water F Rev'!$A:$L,17,FALSE),0)</f>
        <v>0</v>
      </c>
      <c r="R1448" s="34">
        <f>IFERROR(VLOOKUP($H1448,'Water F Exp'!$A:$K,15,FALSE),0)</f>
        <v>0</v>
      </c>
      <c r="S1448" s="34">
        <f>IFERROR(VLOOKUP($H1448,'Water F Exp'!$A:$K,16,FALSE),0)</f>
        <v>0</v>
      </c>
      <c r="T1448" s="42">
        <f>IFERROR(VLOOKUP($H1448,'Water F Exp'!$A:$K,17,FALSE),0)</f>
        <v>0</v>
      </c>
      <c r="U1448" s="34">
        <f>IFERROR(VLOOKUP($H1448,'Sewer F Rev'!$A:$E,15,FALSE),0)</f>
        <v>0</v>
      </c>
      <c r="V1448" s="34">
        <f>IFERROR(VLOOKUP($H1448,'Sewer F Rev'!$A:$E,16,FALSE),0)</f>
        <v>0</v>
      </c>
      <c r="W1448" s="42">
        <f>IFERROR(VLOOKUP($H1448,'Sewer F Rev'!$A:$E,17,FALSE),0)</f>
        <v>0</v>
      </c>
      <c r="X1448" s="34">
        <f>IFERROR(VLOOKUP($H1448,'Sewer F Exp'!$A:$B,15,FALSE),0)</f>
        <v>0</v>
      </c>
      <c r="Y1448" s="34">
        <f>IFERROR(VLOOKUP($H1448,'Sewer F Exp'!$A:$B,16,FALSE),0)</f>
        <v>0</v>
      </c>
      <c r="Z1448" s="42">
        <f>IFERROR(VLOOKUP($H1448,'Sewer F Exp'!$A:$B,17,FALSE),0)</f>
        <v>0</v>
      </c>
      <c r="AA1448" s="34">
        <f>IFERROR(VLOOKUP($H1448,'Refuse F Rev'!$A:$E,15,FALSE),0)</f>
        <v>0</v>
      </c>
      <c r="AB1448" s="34">
        <f>IFERROR(VLOOKUP($H1448,'Refuse F Rev'!$A:$E,16,FALSE),0)</f>
        <v>0</v>
      </c>
      <c r="AC1448" s="42">
        <f>IFERROR(VLOOKUP($H1448,'Refuse F Rev'!$A:$E,17,FALSE),0)</f>
        <v>0</v>
      </c>
      <c r="AD1448" s="34">
        <f>IFERROR(VLOOKUP($H1448,'Refuse F Exp'!$A:$E,15,FALSE),0)</f>
        <v>0</v>
      </c>
      <c r="AE1448" s="34">
        <f>IFERROR(VLOOKUP($H1448,'Refuse F Exp'!$A:$E,16,FALSE),0)</f>
        <v>0</v>
      </c>
      <c r="AF1448" s="42">
        <f>IFERROR(VLOOKUP($H1448,'Refuse F Exp'!$A:$E,17,FALSE),0)</f>
        <v>0</v>
      </c>
      <c r="AG1448" s="34">
        <f>IFERROR(VLOOKUP($H1448,#REF!,10,FALSE),0)</f>
        <v>0</v>
      </c>
      <c r="AH1448" s="34">
        <f>IFERROR(VLOOKUP($H1448,#REF!,11,FALSE),0)</f>
        <v>0</v>
      </c>
      <c r="AI1448" s="42">
        <f>IFERROR(VLOOKUP($H1448,#REF!,12,FALSE),0)</f>
        <v>0</v>
      </c>
      <c r="AJ1448" s="34">
        <f>IFERROR(VLOOKUP($H1448,#REF!,10,FALSE),0)</f>
        <v>0</v>
      </c>
      <c r="AK1448" s="34">
        <f>IFERROR(VLOOKUP($H1448,#REF!,11,FALSE),0)</f>
        <v>0</v>
      </c>
      <c r="AL1448" s="42">
        <f>IFERROR(VLOOKUP($H1448,#REF!,12,FALSE),0)</f>
        <v>0</v>
      </c>
      <c r="AM1448" s="34">
        <f>IFERROR(VLOOKUP($H1448,#REF!,10,FALSE),0)</f>
        <v>0</v>
      </c>
      <c r="AN1448" s="34">
        <f>IFERROR(VLOOKUP($H1448,#REF!,11,FALSE),0)</f>
        <v>0</v>
      </c>
      <c r="AO1448" s="42">
        <f>IFERROR(VLOOKUP($H1448,#REF!,12,FALSE),0)</f>
        <v>0</v>
      </c>
      <c r="AP1448" s="34">
        <f>IFERROR(VLOOKUP($H1448,#REF!,10,FALSE),0)</f>
        <v>0</v>
      </c>
      <c r="AQ1448" s="34">
        <f>IFERROR(VLOOKUP($H1448,#REF!,11,FALSE),0)</f>
        <v>0</v>
      </c>
      <c r="AR1448" s="42">
        <f>IFERROR(VLOOKUP($H1448,#REF!,12,FALSE),0)</f>
        <v>0</v>
      </c>
      <c r="AS1448" s="34">
        <f>IFERROR(VLOOKUP($H1448,#REF!,13,FALSE),0)</f>
        <v>0</v>
      </c>
      <c r="AT1448" s="34">
        <f>IFERROR(VLOOKUP($H1448,#REF!,14,FALSE),0)</f>
        <v>0</v>
      </c>
      <c r="AU1448" s="42">
        <f>IFERROR(VLOOKUP($H1448,#REF!,15,FALSE),0)</f>
        <v>0</v>
      </c>
      <c r="AV1448" s="34">
        <f>IFERROR(VLOOKUP($H1448,#REF!,15,FALSE),0)</f>
        <v>0</v>
      </c>
      <c r="AW1448" s="34">
        <f>IFERROR(VLOOKUP($H1448,#REF!,16,FALSE),0)</f>
        <v>0</v>
      </c>
      <c r="AX1448" s="42">
        <f>IFERROR(VLOOKUP($H1448,#REF!,17,FALSE),0)</f>
        <v>0</v>
      </c>
    </row>
    <row r="1449" spans="1:50" x14ac:dyDescent="0.3">
      <c r="A1449" s="33" t="e">
        <f t="shared" si="88"/>
        <v>#REF!</v>
      </c>
      <c r="B1449" s="33" t="e">
        <f>+'R&amp;E EXPORT'!#REF!</f>
        <v>#REF!</v>
      </c>
      <c r="C1449" t="str">
        <f>IFERROR(VLOOKUP(A1449,'MCSJ Export'!A:C,3,FALSE),"")</f>
        <v/>
      </c>
      <c r="D1449" s="37">
        <f t="shared" si="89"/>
        <v>0</v>
      </c>
      <c r="E1449" s="37">
        <f t="shared" si="90"/>
        <v>0</v>
      </c>
      <c r="F1449" s="37">
        <f t="shared" si="91"/>
        <v>0</v>
      </c>
      <c r="G1449" s="37"/>
      <c r="H1449" s="33" t="e">
        <f>+'R&amp;E EXPORT'!#REF!</f>
        <v>#REF!</v>
      </c>
      <c r="I1449" s="34">
        <f>IFERROR(VLOOKUP($H1449,'Gen F Rev'!$A:$M,15,FALSE),0)</f>
        <v>0</v>
      </c>
      <c r="J1449" s="34">
        <f>IFERROR(VLOOKUP($H1449,'Gen F Rev'!$A:$M,16,FALSE),0)</f>
        <v>0</v>
      </c>
      <c r="K1449" s="42">
        <f>IFERROR(VLOOKUP($H1449,'Gen F Rev'!$A:$M,17,FALSE),0)</f>
        <v>0</v>
      </c>
      <c r="L1449" s="34">
        <f>IFERROR(VLOOKUP($H1449,'Gen F Exp'!$A:$E,15,FALSE),0)</f>
        <v>0</v>
      </c>
      <c r="M1449" s="34">
        <f>IFERROR(VLOOKUP($H1449,'Gen F Exp'!$A:$E,16,FALSE),0)</f>
        <v>0</v>
      </c>
      <c r="N1449" s="42">
        <f>IFERROR(VLOOKUP($H1449,'Gen F Exp'!$A:$E,17,FALSE),0)</f>
        <v>0</v>
      </c>
      <c r="O1449" s="34">
        <f>IFERROR(VLOOKUP($H1449,'Water F Rev'!$A:$L,15,FALSE),0)</f>
        <v>0</v>
      </c>
      <c r="P1449" s="34">
        <f>IFERROR(VLOOKUP($H1449,'Water F Rev'!$A:$L,16,FALSE),0)</f>
        <v>0</v>
      </c>
      <c r="Q1449" s="42">
        <f>IFERROR(VLOOKUP($H1449,'Water F Rev'!$A:$L,17,FALSE),0)</f>
        <v>0</v>
      </c>
      <c r="R1449" s="34">
        <f>IFERROR(VLOOKUP($H1449,'Water F Exp'!$A:$K,15,FALSE),0)</f>
        <v>0</v>
      </c>
      <c r="S1449" s="34">
        <f>IFERROR(VLOOKUP($H1449,'Water F Exp'!$A:$K,16,FALSE),0)</f>
        <v>0</v>
      </c>
      <c r="T1449" s="42">
        <f>IFERROR(VLOOKUP($H1449,'Water F Exp'!$A:$K,17,FALSE),0)</f>
        <v>0</v>
      </c>
      <c r="U1449" s="34">
        <f>IFERROR(VLOOKUP($H1449,'Sewer F Rev'!$A:$E,15,FALSE),0)</f>
        <v>0</v>
      </c>
      <c r="V1449" s="34">
        <f>IFERROR(VLOOKUP($H1449,'Sewer F Rev'!$A:$E,16,FALSE),0)</f>
        <v>0</v>
      </c>
      <c r="W1449" s="42">
        <f>IFERROR(VLOOKUP($H1449,'Sewer F Rev'!$A:$E,17,FALSE),0)</f>
        <v>0</v>
      </c>
      <c r="X1449" s="34">
        <f>IFERROR(VLOOKUP($H1449,'Sewer F Exp'!$A:$B,15,FALSE),0)</f>
        <v>0</v>
      </c>
      <c r="Y1449" s="34">
        <f>IFERROR(VLOOKUP($H1449,'Sewer F Exp'!$A:$B,16,FALSE),0)</f>
        <v>0</v>
      </c>
      <c r="Z1449" s="42">
        <f>IFERROR(VLOOKUP($H1449,'Sewer F Exp'!$A:$B,17,FALSE),0)</f>
        <v>0</v>
      </c>
      <c r="AA1449" s="34">
        <f>IFERROR(VLOOKUP($H1449,'Refuse F Rev'!$A:$E,15,FALSE),0)</f>
        <v>0</v>
      </c>
      <c r="AB1449" s="34">
        <f>IFERROR(VLOOKUP($H1449,'Refuse F Rev'!$A:$E,16,FALSE),0)</f>
        <v>0</v>
      </c>
      <c r="AC1449" s="42">
        <f>IFERROR(VLOOKUP($H1449,'Refuse F Rev'!$A:$E,17,FALSE),0)</f>
        <v>0</v>
      </c>
      <c r="AD1449" s="34">
        <f>IFERROR(VLOOKUP($H1449,'Refuse F Exp'!$A:$E,15,FALSE),0)</f>
        <v>0</v>
      </c>
      <c r="AE1449" s="34">
        <f>IFERROR(VLOOKUP($H1449,'Refuse F Exp'!$A:$E,16,FALSE),0)</f>
        <v>0</v>
      </c>
      <c r="AF1449" s="42">
        <f>IFERROR(VLOOKUP($H1449,'Refuse F Exp'!$A:$E,17,FALSE),0)</f>
        <v>0</v>
      </c>
      <c r="AG1449" s="34">
        <f>IFERROR(VLOOKUP($H1449,#REF!,10,FALSE),0)</f>
        <v>0</v>
      </c>
      <c r="AH1449" s="34">
        <f>IFERROR(VLOOKUP($H1449,#REF!,11,FALSE),0)</f>
        <v>0</v>
      </c>
      <c r="AI1449" s="42">
        <f>IFERROR(VLOOKUP($H1449,#REF!,12,FALSE),0)</f>
        <v>0</v>
      </c>
      <c r="AJ1449" s="34">
        <f>IFERROR(VLOOKUP($H1449,#REF!,10,FALSE),0)</f>
        <v>0</v>
      </c>
      <c r="AK1449" s="34">
        <f>IFERROR(VLOOKUP($H1449,#REF!,11,FALSE),0)</f>
        <v>0</v>
      </c>
      <c r="AL1449" s="42">
        <f>IFERROR(VLOOKUP($H1449,#REF!,12,FALSE),0)</f>
        <v>0</v>
      </c>
      <c r="AM1449" s="34">
        <f>IFERROR(VLOOKUP($H1449,#REF!,10,FALSE),0)</f>
        <v>0</v>
      </c>
      <c r="AN1449" s="34">
        <f>IFERROR(VLOOKUP($H1449,#REF!,11,FALSE),0)</f>
        <v>0</v>
      </c>
      <c r="AO1449" s="42">
        <f>IFERROR(VLOOKUP($H1449,#REF!,12,FALSE),0)</f>
        <v>0</v>
      </c>
      <c r="AP1449" s="34">
        <f>IFERROR(VLOOKUP($H1449,#REF!,10,FALSE),0)</f>
        <v>0</v>
      </c>
      <c r="AQ1449" s="34">
        <f>IFERROR(VLOOKUP($H1449,#REF!,11,FALSE),0)</f>
        <v>0</v>
      </c>
      <c r="AR1449" s="42">
        <f>IFERROR(VLOOKUP($H1449,#REF!,12,FALSE),0)</f>
        <v>0</v>
      </c>
      <c r="AS1449" s="34">
        <f>IFERROR(VLOOKUP($H1449,#REF!,13,FALSE),0)</f>
        <v>0</v>
      </c>
      <c r="AT1449" s="34">
        <f>IFERROR(VLOOKUP($H1449,#REF!,14,FALSE),0)</f>
        <v>0</v>
      </c>
      <c r="AU1449" s="42">
        <f>IFERROR(VLOOKUP($H1449,#REF!,15,FALSE),0)</f>
        <v>0</v>
      </c>
      <c r="AV1449" s="34">
        <f>IFERROR(VLOOKUP($H1449,#REF!,15,FALSE),0)</f>
        <v>0</v>
      </c>
      <c r="AW1449" s="34">
        <f>IFERROR(VLOOKUP($H1449,#REF!,16,FALSE),0)</f>
        <v>0</v>
      </c>
      <c r="AX1449" s="42">
        <f>IFERROR(VLOOKUP($H1449,#REF!,17,FALSE),0)</f>
        <v>0</v>
      </c>
    </row>
    <row r="1450" spans="1:50" x14ac:dyDescent="0.3">
      <c r="A1450" s="33" t="e">
        <f t="shared" si="88"/>
        <v>#REF!</v>
      </c>
      <c r="B1450" s="33" t="e">
        <f>+'R&amp;E EXPORT'!#REF!</f>
        <v>#REF!</v>
      </c>
      <c r="C1450" t="str">
        <f>IFERROR(VLOOKUP(A1450,'MCSJ Export'!A:C,3,FALSE),"")</f>
        <v/>
      </c>
      <c r="D1450" s="37">
        <f t="shared" si="89"/>
        <v>0</v>
      </c>
      <c r="E1450" s="37">
        <f t="shared" si="90"/>
        <v>0</v>
      </c>
      <c r="F1450" s="37">
        <f t="shared" si="91"/>
        <v>0</v>
      </c>
      <c r="G1450" s="37"/>
      <c r="H1450" s="33" t="e">
        <f>+'R&amp;E EXPORT'!#REF!</f>
        <v>#REF!</v>
      </c>
      <c r="I1450" s="34">
        <f>IFERROR(VLOOKUP($H1450,'Gen F Rev'!$A:$M,15,FALSE),0)</f>
        <v>0</v>
      </c>
      <c r="J1450" s="34">
        <f>IFERROR(VLOOKUP($H1450,'Gen F Rev'!$A:$M,16,FALSE),0)</f>
        <v>0</v>
      </c>
      <c r="K1450" s="42">
        <f>IFERROR(VLOOKUP($H1450,'Gen F Rev'!$A:$M,17,FALSE),0)</f>
        <v>0</v>
      </c>
      <c r="L1450" s="34">
        <f>IFERROR(VLOOKUP($H1450,'Gen F Exp'!$A:$E,15,FALSE),0)</f>
        <v>0</v>
      </c>
      <c r="M1450" s="34">
        <f>IFERROR(VLOOKUP($H1450,'Gen F Exp'!$A:$E,16,FALSE),0)</f>
        <v>0</v>
      </c>
      <c r="N1450" s="42">
        <f>IFERROR(VLOOKUP($H1450,'Gen F Exp'!$A:$E,17,FALSE),0)</f>
        <v>0</v>
      </c>
      <c r="O1450" s="34">
        <f>IFERROR(VLOOKUP($H1450,'Water F Rev'!$A:$L,15,FALSE),0)</f>
        <v>0</v>
      </c>
      <c r="P1450" s="34">
        <f>IFERROR(VLOOKUP($H1450,'Water F Rev'!$A:$L,16,FALSE),0)</f>
        <v>0</v>
      </c>
      <c r="Q1450" s="42">
        <f>IFERROR(VLOOKUP($H1450,'Water F Rev'!$A:$L,17,FALSE),0)</f>
        <v>0</v>
      </c>
      <c r="R1450" s="34">
        <f>IFERROR(VLOOKUP($H1450,'Water F Exp'!$A:$K,15,FALSE),0)</f>
        <v>0</v>
      </c>
      <c r="S1450" s="34">
        <f>IFERROR(VLOOKUP($H1450,'Water F Exp'!$A:$K,16,FALSE),0)</f>
        <v>0</v>
      </c>
      <c r="T1450" s="42">
        <f>IFERROR(VLOOKUP($H1450,'Water F Exp'!$A:$K,17,FALSE),0)</f>
        <v>0</v>
      </c>
      <c r="U1450" s="34">
        <f>IFERROR(VLOOKUP($H1450,'Sewer F Rev'!$A:$E,15,FALSE),0)</f>
        <v>0</v>
      </c>
      <c r="V1450" s="34">
        <f>IFERROR(VLOOKUP($H1450,'Sewer F Rev'!$A:$E,16,FALSE),0)</f>
        <v>0</v>
      </c>
      <c r="W1450" s="42">
        <f>IFERROR(VLOOKUP($H1450,'Sewer F Rev'!$A:$E,17,FALSE),0)</f>
        <v>0</v>
      </c>
      <c r="X1450" s="34">
        <f>IFERROR(VLOOKUP($H1450,'Sewer F Exp'!$A:$B,15,FALSE),0)</f>
        <v>0</v>
      </c>
      <c r="Y1450" s="34">
        <f>IFERROR(VLOOKUP($H1450,'Sewer F Exp'!$A:$B,16,FALSE),0)</f>
        <v>0</v>
      </c>
      <c r="Z1450" s="42">
        <f>IFERROR(VLOOKUP($H1450,'Sewer F Exp'!$A:$B,17,FALSE),0)</f>
        <v>0</v>
      </c>
      <c r="AA1450" s="34">
        <f>IFERROR(VLOOKUP($H1450,'Refuse F Rev'!$A:$E,15,FALSE),0)</f>
        <v>0</v>
      </c>
      <c r="AB1450" s="34">
        <f>IFERROR(VLOOKUP($H1450,'Refuse F Rev'!$A:$E,16,FALSE),0)</f>
        <v>0</v>
      </c>
      <c r="AC1450" s="42">
        <f>IFERROR(VLOOKUP($H1450,'Refuse F Rev'!$A:$E,17,FALSE),0)</f>
        <v>0</v>
      </c>
      <c r="AD1450" s="34">
        <f>IFERROR(VLOOKUP($H1450,'Refuse F Exp'!$A:$E,15,FALSE),0)</f>
        <v>0</v>
      </c>
      <c r="AE1450" s="34">
        <f>IFERROR(VLOOKUP($H1450,'Refuse F Exp'!$A:$E,16,FALSE),0)</f>
        <v>0</v>
      </c>
      <c r="AF1450" s="42">
        <f>IFERROR(VLOOKUP($H1450,'Refuse F Exp'!$A:$E,17,FALSE),0)</f>
        <v>0</v>
      </c>
      <c r="AG1450" s="34">
        <f>IFERROR(VLOOKUP($H1450,#REF!,10,FALSE),0)</f>
        <v>0</v>
      </c>
      <c r="AH1450" s="34">
        <f>IFERROR(VLOOKUP($H1450,#REF!,11,FALSE),0)</f>
        <v>0</v>
      </c>
      <c r="AI1450" s="42">
        <f>IFERROR(VLOOKUP($H1450,#REF!,12,FALSE),0)</f>
        <v>0</v>
      </c>
      <c r="AJ1450" s="34">
        <f>IFERROR(VLOOKUP($H1450,#REF!,10,FALSE),0)</f>
        <v>0</v>
      </c>
      <c r="AK1450" s="34">
        <f>IFERROR(VLOOKUP($H1450,#REF!,11,FALSE),0)</f>
        <v>0</v>
      </c>
      <c r="AL1450" s="42">
        <f>IFERROR(VLOOKUP($H1450,#REF!,12,FALSE),0)</f>
        <v>0</v>
      </c>
      <c r="AM1450" s="34">
        <f>IFERROR(VLOOKUP($H1450,#REF!,10,FALSE),0)</f>
        <v>0</v>
      </c>
      <c r="AN1450" s="34">
        <f>IFERROR(VLOOKUP($H1450,#REF!,11,FALSE),0)</f>
        <v>0</v>
      </c>
      <c r="AO1450" s="42">
        <f>IFERROR(VLOOKUP($H1450,#REF!,12,FALSE),0)</f>
        <v>0</v>
      </c>
      <c r="AP1450" s="34">
        <f>IFERROR(VLOOKUP($H1450,#REF!,10,FALSE),0)</f>
        <v>0</v>
      </c>
      <c r="AQ1450" s="34">
        <f>IFERROR(VLOOKUP($H1450,#REF!,11,FALSE),0)</f>
        <v>0</v>
      </c>
      <c r="AR1450" s="42">
        <f>IFERROR(VLOOKUP($H1450,#REF!,12,FALSE),0)</f>
        <v>0</v>
      </c>
      <c r="AS1450" s="34">
        <f>IFERROR(VLOOKUP($H1450,#REF!,13,FALSE),0)</f>
        <v>0</v>
      </c>
      <c r="AT1450" s="34">
        <f>IFERROR(VLOOKUP($H1450,#REF!,14,FALSE),0)</f>
        <v>0</v>
      </c>
      <c r="AU1450" s="42">
        <f>IFERROR(VLOOKUP($H1450,#REF!,15,FALSE),0)</f>
        <v>0</v>
      </c>
      <c r="AV1450" s="34">
        <f>IFERROR(VLOOKUP($H1450,#REF!,15,FALSE),0)</f>
        <v>0</v>
      </c>
      <c r="AW1450" s="34">
        <f>IFERROR(VLOOKUP($H1450,#REF!,16,FALSE),0)</f>
        <v>0</v>
      </c>
      <c r="AX1450" s="42">
        <f>IFERROR(VLOOKUP($H1450,#REF!,17,FALSE),0)</f>
        <v>0</v>
      </c>
    </row>
    <row r="1451" spans="1:50" x14ac:dyDescent="0.3">
      <c r="A1451" s="33" t="e">
        <f t="shared" si="88"/>
        <v>#REF!</v>
      </c>
      <c r="B1451" s="33" t="e">
        <f>+'R&amp;E EXPORT'!#REF!</f>
        <v>#REF!</v>
      </c>
      <c r="C1451" t="str">
        <f>IFERROR(VLOOKUP(A1451,'MCSJ Export'!A:C,3,FALSE),"")</f>
        <v/>
      </c>
      <c r="D1451" s="37">
        <f t="shared" si="89"/>
        <v>0</v>
      </c>
      <c r="E1451" s="37">
        <f t="shared" si="90"/>
        <v>0</v>
      </c>
      <c r="F1451" s="37">
        <f t="shared" si="91"/>
        <v>0</v>
      </c>
      <c r="G1451" s="37"/>
      <c r="H1451" s="33" t="e">
        <f>+'R&amp;E EXPORT'!#REF!</f>
        <v>#REF!</v>
      </c>
      <c r="I1451" s="34">
        <f>IFERROR(VLOOKUP($H1451,'Gen F Rev'!$A:$M,15,FALSE),0)</f>
        <v>0</v>
      </c>
      <c r="J1451" s="34">
        <f>IFERROR(VLOOKUP($H1451,'Gen F Rev'!$A:$M,16,FALSE),0)</f>
        <v>0</v>
      </c>
      <c r="K1451" s="42">
        <f>IFERROR(VLOOKUP($H1451,'Gen F Rev'!$A:$M,17,FALSE),0)</f>
        <v>0</v>
      </c>
      <c r="L1451" s="34">
        <f>IFERROR(VLOOKUP($H1451,'Gen F Exp'!$A:$E,15,FALSE),0)</f>
        <v>0</v>
      </c>
      <c r="M1451" s="34">
        <f>IFERROR(VLOOKUP($H1451,'Gen F Exp'!$A:$E,16,FALSE),0)</f>
        <v>0</v>
      </c>
      <c r="N1451" s="42">
        <f>IFERROR(VLOOKUP($H1451,'Gen F Exp'!$A:$E,17,FALSE),0)</f>
        <v>0</v>
      </c>
      <c r="O1451" s="34">
        <f>IFERROR(VLOOKUP($H1451,'Water F Rev'!$A:$L,15,FALSE),0)</f>
        <v>0</v>
      </c>
      <c r="P1451" s="34">
        <f>IFERROR(VLOOKUP($H1451,'Water F Rev'!$A:$L,16,FALSE),0)</f>
        <v>0</v>
      </c>
      <c r="Q1451" s="42">
        <f>IFERROR(VLOOKUP($H1451,'Water F Rev'!$A:$L,17,FALSE),0)</f>
        <v>0</v>
      </c>
      <c r="R1451" s="34">
        <f>IFERROR(VLOOKUP($H1451,'Water F Exp'!$A:$K,15,FALSE),0)</f>
        <v>0</v>
      </c>
      <c r="S1451" s="34">
        <f>IFERROR(VLOOKUP($H1451,'Water F Exp'!$A:$K,16,FALSE),0)</f>
        <v>0</v>
      </c>
      <c r="T1451" s="42">
        <f>IFERROR(VLOOKUP($H1451,'Water F Exp'!$A:$K,17,FALSE),0)</f>
        <v>0</v>
      </c>
      <c r="U1451" s="34">
        <f>IFERROR(VLOOKUP($H1451,'Sewer F Rev'!$A:$E,15,FALSE),0)</f>
        <v>0</v>
      </c>
      <c r="V1451" s="34">
        <f>IFERROR(VLOOKUP($H1451,'Sewer F Rev'!$A:$E,16,FALSE),0)</f>
        <v>0</v>
      </c>
      <c r="W1451" s="42">
        <f>IFERROR(VLOOKUP($H1451,'Sewer F Rev'!$A:$E,17,FALSE),0)</f>
        <v>0</v>
      </c>
      <c r="X1451" s="34">
        <f>IFERROR(VLOOKUP($H1451,'Sewer F Exp'!$A:$B,15,FALSE),0)</f>
        <v>0</v>
      </c>
      <c r="Y1451" s="34">
        <f>IFERROR(VLOOKUP($H1451,'Sewer F Exp'!$A:$B,16,FALSE),0)</f>
        <v>0</v>
      </c>
      <c r="Z1451" s="42">
        <f>IFERROR(VLOOKUP($H1451,'Sewer F Exp'!$A:$B,17,FALSE),0)</f>
        <v>0</v>
      </c>
      <c r="AA1451" s="34">
        <f>IFERROR(VLOOKUP($H1451,'Refuse F Rev'!$A:$E,15,FALSE),0)</f>
        <v>0</v>
      </c>
      <c r="AB1451" s="34">
        <f>IFERROR(VLOOKUP($H1451,'Refuse F Rev'!$A:$E,16,FALSE),0)</f>
        <v>0</v>
      </c>
      <c r="AC1451" s="42">
        <f>IFERROR(VLOOKUP($H1451,'Refuse F Rev'!$A:$E,17,FALSE),0)</f>
        <v>0</v>
      </c>
      <c r="AD1451" s="34">
        <f>IFERROR(VLOOKUP($H1451,'Refuse F Exp'!$A:$E,15,FALSE),0)</f>
        <v>0</v>
      </c>
      <c r="AE1451" s="34">
        <f>IFERROR(VLOOKUP($H1451,'Refuse F Exp'!$A:$E,16,FALSE),0)</f>
        <v>0</v>
      </c>
      <c r="AF1451" s="42">
        <f>IFERROR(VLOOKUP($H1451,'Refuse F Exp'!$A:$E,17,FALSE),0)</f>
        <v>0</v>
      </c>
      <c r="AG1451" s="34">
        <f>IFERROR(VLOOKUP($H1451,#REF!,10,FALSE),0)</f>
        <v>0</v>
      </c>
      <c r="AH1451" s="34">
        <f>IFERROR(VLOOKUP($H1451,#REF!,11,FALSE),0)</f>
        <v>0</v>
      </c>
      <c r="AI1451" s="42">
        <f>IFERROR(VLOOKUP($H1451,#REF!,12,FALSE),0)</f>
        <v>0</v>
      </c>
      <c r="AJ1451" s="34">
        <f>IFERROR(VLOOKUP($H1451,#REF!,10,FALSE),0)</f>
        <v>0</v>
      </c>
      <c r="AK1451" s="34">
        <f>IFERROR(VLOOKUP($H1451,#REF!,11,FALSE),0)</f>
        <v>0</v>
      </c>
      <c r="AL1451" s="42">
        <f>IFERROR(VLOOKUP($H1451,#REF!,12,FALSE),0)</f>
        <v>0</v>
      </c>
      <c r="AM1451" s="34">
        <f>IFERROR(VLOOKUP($H1451,#REF!,10,FALSE),0)</f>
        <v>0</v>
      </c>
      <c r="AN1451" s="34">
        <f>IFERROR(VLOOKUP($H1451,#REF!,11,FALSE),0)</f>
        <v>0</v>
      </c>
      <c r="AO1451" s="42">
        <f>IFERROR(VLOOKUP($H1451,#REF!,12,FALSE),0)</f>
        <v>0</v>
      </c>
      <c r="AP1451" s="34">
        <f>IFERROR(VLOOKUP($H1451,#REF!,10,FALSE),0)</f>
        <v>0</v>
      </c>
      <c r="AQ1451" s="34">
        <f>IFERROR(VLOOKUP($H1451,#REF!,11,FALSE),0)</f>
        <v>0</v>
      </c>
      <c r="AR1451" s="42">
        <f>IFERROR(VLOOKUP($H1451,#REF!,12,FALSE),0)</f>
        <v>0</v>
      </c>
      <c r="AS1451" s="34">
        <f>IFERROR(VLOOKUP($H1451,#REF!,13,FALSE),0)</f>
        <v>0</v>
      </c>
      <c r="AT1451" s="34">
        <f>IFERROR(VLOOKUP($H1451,#REF!,14,FALSE),0)</f>
        <v>0</v>
      </c>
      <c r="AU1451" s="42">
        <f>IFERROR(VLOOKUP($H1451,#REF!,15,FALSE),0)</f>
        <v>0</v>
      </c>
      <c r="AV1451" s="34">
        <f>IFERROR(VLOOKUP($H1451,#REF!,15,FALSE),0)</f>
        <v>0</v>
      </c>
      <c r="AW1451" s="34">
        <f>IFERROR(VLOOKUP($H1451,#REF!,16,FALSE),0)</f>
        <v>0</v>
      </c>
      <c r="AX1451" s="42">
        <f>IFERROR(VLOOKUP($H1451,#REF!,17,FALSE),0)</f>
        <v>0</v>
      </c>
    </row>
    <row r="1452" spans="1:50" x14ac:dyDescent="0.3">
      <c r="A1452" s="33" t="str">
        <f t="shared" si="88"/>
        <v>0</v>
      </c>
      <c r="B1452" s="33">
        <f>+'R&amp;E EXPORT'!B1407</f>
        <v>0</v>
      </c>
      <c r="C1452" t="str">
        <f>IFERROR(VLOOKUP(A1452,'MCSJ Export'!A:C,3,FALSE),"")</f>
        <v/>
      </c>
      <c r="D1452" s="37">
        <f t="shared" ca="1" si="89"/>
        <v>0</v>
      </c>
      <c r="E1452" s="37">
        <f t="shared" ca="1" si="90"/>
        <v>0</v>
      </c>
      <c r="F1452" s="37">
        <f t="shared" ca="1" si="91"/>
        <v>0</v>
      </c>
      <c r="G1452" s="37"/>
      <c r="H1452" s="33">
        <f>+'R&amp;E EXPORT'!A1407</f>
        <v>0</v>
      </c>
      <c r="I1452" s="34">
        <f>IFERROR(VLOOKUP($H1452,'Gen F Rev'!$A:$M,15,FALSE),0)</f>
        <v>0</v>
      </c>
      <c r="J1452" s="34">
        <f>IFERROR(VLOOKUP($H1452,'Gen F Rev'!$A:$M,16,FALSE),0)</f>
        <v>0</v>
      </c>
      <c r="K1452" s="42">
        <f>IFERROR(VLOOKUP($H1452,'Gen F Rev'!$A:$M,17,FALSE),0)</f>
        <v>0</v>
      </c>
      <c r="L1452" s="34">
        <f>IFERROR(VLOOKUP($H1452,'Gen F Exp'!$A:$E,15,FALSE),0)</f>
        <v>0</v>
      </c>
      <c r="M1452" s="34">
        <f>IFERROR(VLOOKUP($H1452,'Gen F Exp'!$A:$E,16,FALSE),0)</f>
        <v>0</v>
      </c>
      <c r="N1452" s="42">
        <f>IFERROR(VLOOKUP($H1452,'Gen F Exp'!$A:$E,17,FALSE),0)</f>
        <v>0</v>
      </c>
      <c r="O1452" s="34">
        <f>IFERROR(VLOOKUP($H1452,'Water F Rev'!$A:$L,15,FALSE),0)</f>
        <v>0</v>
      </c>
      <c r="P1452" s="34">
        <f>IFERROR(VLOOKUP($H1452,'Water F Rev'!$A:$L,16,FALSE),0)</f>
        <v>0</v>
      </c>
      <c r="Q1452" s="42">
        <f>IFERROR(VLOOKUP($H1452,'Water F Rev'!$A:$L,17,FALSE),0)</f>
        <v>0</v>
      </c>
      <c r="R1452" s="34">
        <f>IFERROR(VLOOKUP($H1452,'Water F Exp'!$A:$K,15,FALSE),0)</f>
        <v>0</v>
      </c>
      <c r="S1452" s="34">
        <f>IFERROR(VLOOKUP($H1452,'Water F Exp'!$A:$K,16,FALSE),0)</f>
        <v>0</v>
      </c>
      <c r="T1452" s="42">
        <f>IFERROR(VLOOKUP($H1452,'Water F Exp'!$A:$K,17,FALSE),0)</f>
        <v>0</v>
      </c>
      <c r="U1452" s="34">
        <f ca="1">IFERROR(VLOOKUP($H1452,'Sewer F Rev'!$A:$E,15,FALSE),0)</f>
        <v>0</v>
      </c>
      <c r="V1452" s="34">
        <f ca="1">IFERROR(VLOOKUP($H1452,'Sewer F Rev'!$A:$E,16,FALSE),0)</f>
        <v>0</v>
      </c>
      <c r="W1452" s="42">
        <f ca="1">IFERROR(VLOOKUP($H1452,'Sewer F Rev'!$A:$E,17,FALSE),0)</f>
        <v>0</v>
      </c>
      <c r="X1452" s="34">
        <f>IFERROR(VLOOKUP($H1452,'Sewer F Exp'!$A:$B,15,FALSE),0)</f>
        <v>0</v>
      </c>
      <c r="Y1452" s="34">
        <f>IFERROR(VLOOKUP($H1452,'Sewer F Exp'!$A:$B,16,FALSE),0)</f>
        <v>0</v>
      </c>
      <c r="Z1452" s="42">
        <f>IFERROR(VLOOKUP($H1452,'Sewer F Exp'!$A:$B,17,FALSE),0)</f>
        <v>0</v>
      </c>
      <c r="AA1452" s="34">
        <f>IFERROR(VLOOKUP($H1452,'Refuse F Rev'!$A:$E,15,FALSE),0)</f>
        <v>0</v>
      </c>
      <c r="AB1452" s="34">
        <f>IFERROR(VLOOKUP($H1452,'Refuse F Rev'!$A:$E,16,FALSE),0)</f>
        <v>0</v>
      </c>
      <c r="AC1452" s="42">
        <f>IFERROR(VLOOKUP($H1452,'Refuse F Rev'!$A:$E,17,FALSE),0)</f>
        <v>0</v>
      </c>
      <c r="AD1452" s="34">
        <f>IFERROR(VLOOKUP($H1452,'Refuse F Exp'!$A:$E,15,FALSE),0)</f>
        <v>0</v>
      </c>
      <c r="AE1452" s="34">
        <f>IFERROR(VLOOKUP($H1452,'Refuse F Exp'!$A:$E,16,FALSE),0)</f>
        <v>0</v>
      </c>
      <c r="AF1452" s="42">
        <f>IFERROR(VLOOKUP($H1452,'Refuse F Exp'!$A:$E,17,FALSE),0)</f>
        <v>0</v>
      </c>
      <c r="AG1452" s="34">
        <f>IFERROR(VLOOKUP($H1452,#REF!,10,FALSE),0)</f>
        <v>0</v>
      </c>
      <c r="AH1452" s="34">
        <f>IFERROR(VLOOKUP($H1452,#REF!,11,FALSE),0)</f>
        <v>0</v>
      </c>
      <c r="AI1452" s="42">
        <f>IFERROR(VLOOKUP($H1452,#REF!,12,FALSE),0)</f>
        <v>0</v>
      </c>
      <c r="AJ1452" s="34">
        <f>IFERROR(VLOOKUP($H1452,#REF!,10,FALSE),0)</f>
        <v>0</v>
      </c>
      <c r="AK1452" s="34">
        <f>IFERROR(VLOOKUP($H1452,#REF!,11,FALSE),0)</f>
        <v>0</v>
      </c>
      <c r="AL1452" s="42">
        <f>IFERROR(VLOOKUP($H1452,#REF!,12,FALSE),0)</f>
        <v>0</v>
      </c>
      <c r="AM1452" s="34">
        <f>IFERROR(VLOOKUP($H1452,#REF!,10,FALSE),0)</f>
        <v>0</v>
      </c>
      <c r="AN1452" s="34">
        <f>IFERROR(VLOOKUP($H1452,#REF!,11,FALSE),0)</f>
        <v>0</v>
      </c>
      <c r="AO1452" s="42">
        <f>IFERROR(VLOOKUP($H1452,#REF!,12,FALSE),0)</f>
        <v>0</v>
      </c>
      <c r="AP1452" s="34">
        <f>IFERROR(VLOOKUP($H1452,#REF!,10,FALSE),0)</f>
        <v>0</v>
      </c>
      <c r="AQ1452" s="34">
        <f>IFERROR(VLOOKUP($H1452,#REF!,11,FALSE),0)</f>
        <v>0</v>
      </c>
      <c r="AR1452" s="42">
        <f>IFERROR(VLOOKUP($H1452,#REF!,12,FALSE),0)</f>
        <v>0</v>
      </c>
      <c r="AS1452" s="34">
        <f>IFERROR(VLOOKUP($H1452,#REF!,13,FALSE),0)</f>
        <v>0</v>
      </c>
      <c r="AT1452" s="34">
        <f>IFERROR(VLOOKUP($H1452,#REF!,14,FALSE),0)</f>
        <v>0</v>
      </c>
      <c r="AU1452" s="42">
        <f>IFERROR(VLOOKUP($H1452,#REF!,15,FALSE),0)</f>
        <v>0</v>
      </c>
      <c r="AV1452" s="34">
        <f>IFERROR(VLOOKUP($H1452,#REF!,15,FALSE),0)</f>
        <v>0</v>
      </c>
      <c r="AW1452" s="34">
        <f>IFERROR(VLOOKUP($H1452,#REF!,16,FALSE),0)</f>
        <v>0</v>
      </c>
      <c r="AX1452" s="42">
        <f>IFERROR(VLOOKUP($H1452,#REF!,17,FALSE),0)</f>
        <v>0</v>
      </c>
    </row>
    <row r="1453" spans="1:50" x14ac:dyDescent="0.3">
      <c r="A1453" s="33" t="e">
        <f t="shared" si="88"/>
        <v>#REF!</v>
      </c>
      <c r="B1453" s="33" t="e">
        <f>+'R&amp;E EXPORT'!#REF!</f>
        <v>#REF!</v>
      </c>
      <c r="C1453" t="str">
        <f>IFERROR(VLOOKUP(A1453,'MCSJ Export'!A:C,3,FALSE),"")</f>
        <v/>
      </c>
      <c r="D1453" s="37">
        <f t="shared" si="89"/>
        <v>0</v>
      </c>
      <c r="E1453" s="37">
        <f t="shared" si="90"/>
        <v>0</v>
      </c>
      <c r="F1453" s="37">
        <f t="shared" si="91"/>
        <v>0</v>
      </c>
      <c r="G1453" s="37"/>
      <c r="H1453" s="33" t="e">
        <f>+'R&amp;E EXPORT'!#REF!</f>
        <v>#REF!</v>
      </c>
      <c r="I1453" s="34">
        <f>IFERROR(VLOOKUP($H1453,'Gen F Rev'!$A:$M,15,FALSE),0)</f>
        <v>0</v>
      </c>
      <c r="J1453" s="34">
        <f>IFERROR(VLOOKUP($H1453,'Gen F Rev'!$A:$M,16,FALSE),0)</f>
        <v>0</v>
      </c>
      <c r="K1453" s="42">
        <f>IFERROR(VLOOKUP($H1453,'Gen F Rev'!$A:$M,17,FALSE),0)</f>
        <v>0</v>
      </c>
      <c r="L1453" s="34">
        <f>IFERROR(VLOOKUP($H1453,'Gen F Exp'!$A:$E,15,FALSE),0)</f>
        <v>0</v>
      </c>
      <c r="M1453" s="34">
        <f>IFERROR(VLOOKUP($H1453,'Gen F Exp'!$A:$E,16,FALSE),0)</f>
        <v>0</v>
      </c>
      <c r="N1453" s="42">
        <f>IFERROR(VLOOKUP($H1453,'Gen F Exp'!$A:$E,17,FALSE),0)</f>
        <v>0</v>
      </c>
      <c r="O1453" s="34">
        <f>IFERROR(VLOOKUP($H1453,'Water F Rev'!$A:$L,15,FALSE),0)</f>
        <v>0</v>
      </c>
      <c r="P1453" s="34">
        <f>IFERROR(VLOOKUP($H1453,'Water F Rev'!$A:$L,16,FALSE),0)</f>
        <v>0</v>
      </c>
      <c r="Q1453" s="42">
        <f>IFERROR(VLOOKUP($H1453,'Water F Rev'!$A:$L,17,FALSE),0)</f>
        <v>0</v>
      </c>
      <c r="R1453" s="34">
        <f>IFERROR(VLOOKUP($H1453,'Water F Exp'!$A:$K,15,FALSE),0)</f>
        <v>0</v>
      </c>
      <c r="S1453" s="34">
        <f>IFERROR(VLOOKUP($H1453,'Water F Exp'!$A:$K,16,FALSE),0)</f>
        <v>0</v>
      </c>
      <c r="T1453" s="42">
        <f>IFERROR(VLOOKUP($H1453,'Water F Exp'!$A:$K,17,FALSE),0)</f>
        <v>0</v>
      </c>
      <c r="U1453" s="34">
        <f>IFERROR(VLOOKUP($H1453,'Sewer F Rev'!$A:$E,15,FALSE),0)</f>
        <v>0</v>
      </c>
      <c r="V1453" s="34">
        <f>IFERROR(VLOOKUP($H1453,'Sewer F Rev'!$A:$E,16,FALSE),0)</f>
        <v>0</v>
      </c>
      <c r="W1453" s="42">
        <f>IFERROR(VLOOKUP($H1453,'Sewer F Rev'!$A:$E,17,FALSE),0)</f>
        <v>0</v>
      </c>
      <c r="X1453" s="34">
        <f>IFERROR(VLOOKUP($H1453,'Sewer F Exp'!$A:$B,15,FALSE),0)</f>
        <v>0</v>
      </c>
      <c r="Y1453" s="34">
        <f>IFERROR(VLOOKUP($H1453,'Sewer F Exp'!$A:$B,16,FALSE),0)</f>
        <v>0</v>
      </c>
      <c r="Z1453" s="42">
        <f>IFERROR(VLOOKUP($H1453,'Sewer F Exp'!$A:$B,17,FALSE),0)</f>
        <v>0</v>
      </c>
      <c r="AA1453" s="34">
        <f>IFERROR(VLOOKUP($H1453,'Refuse F Rev'!$A:$E,15,FALSE),0)</f>
        <v>0</v>
      </c>
      <c r="AB1453" s="34">
        <f>IFERROR(VLOOKUP($H1453,'Refuse F Rev'!$A:$E,16,FALSE),0)</f>
        <v>0</v>
      </c>
      <c r="AC1453" s="42">
        <f>IFERROR(VLOOKUP($H1453,'Refuse F Rev'!$A:$E,17,FALSE),0)</f>
        <v>0</v>
      </c>
      <c r="AD1453" s="34">
        <f>IFERROR(VLOOKUP($H1453,'Refuse F Exp'!$A:$E,15,FALSE),0)</f>
        <v>0</v>
      </c>
      <c r="AE1453" s="34">
        <f>IFERROR(VLOOKUP($H1453,'Refuse F Exp'!$A:$E,16,FALSE),0)</f>
        <v>0</v>
      </c>
      <c r="AF1453" s="42">
        <f>IFERROR(VLOOKUP($H1453,'Refuse F Exp'!$A:$E,17,FALSE),0)</f>
        <v>0</v>
      </c>
      <c r="AG1453" s="34">
        <f>IFERROR(VLOOKUP($H1453,#REF!,10,FALSE),0)</f>
        <v>0</v>
      </c>
      <c r="AH1453" s="34">
        <f>IFERROR(VLOOKUP($H1453,#REF!,11,FALSE),0)</f>
        <v>0</v>
      </c>
      <c r="AI1453" s="42">
        <f>IFERROR(VLOOKUP($H1453,#REF!,12,FALSE),0)</f>
        <v>0</v>
      </c>
      <c r="AJ1453" s="34">
        <f>IFERROR(VLOOKUP($H1453,#REF!,10,FALSE),0)</f>
        <v>0</v>
      </c>
      <c r="AK1453" s="34">
        <f>IFERROR(VLOOKUP($H1453,#REF!,11,FALSE),0)</f>
        <v>0</v>
      </c>
      <c r="AL1453" s="42">
        <f>IFERROR(VLOOKUP($H1453,#REF!,12,FALSE),0)</f>
        <v>0</v>
      </c>
      <c r="AM1453" s="34">
        <f>IFERROR(VLOOKUP($H1453,#REF!,10,FALSE),0)</f>
        <v>0</v>
      </c>
      <c r="AN1453" s="34">
        <f>IFERROR(VLOOKUP($H1453,#REF!,11,FALSE),0)</f>
        <v>0</v>
      </c>
      <c r="AO1453" s="42">
        <f>IFERROR(VLOOKUP($H1453,#REF!,12,FALSE),0)</f>
        <v>0</v>
      </c>
      <c r="AP1453" s="34">
        <f>IFERROR(VLOOKUP($H1453,#REF!,10,FALSE),0)</f>
        <v>0</v>
      </c>
      <c r="AQ1453" s="34">
        <f>IFERROR(VLOOKUP($H1453,#REF!,11,FALSE),0)</f>
        <v>0</v>
      </c>
      <c r="AR1453" s="42">
        <f>IFERROR(VLOOKUP($H1453,#REF!,12,FALSE),0)</f>
        <v>0</v>
      </c>
      <c r="AS1453" s="34">
        <f>IFERROR(VLOOKUP($H1453,#REF!,13,FALSE),0)</f>
        <v>0</v>
      </c>
      <c r="AT1453" s="34">
        <f>IFERROR(VLOOKUP($H1453,#REF!,14,FALSE),0)</f>
        <v>0</v>
      </c>
      <c r="AU1453" s="42">
        <f>IFERROR(VLOOKUP($H1453,#REF!,15,FALSE),0)</f>
        <v>0</v>
      </c>
      <c r="AV1453" s="34">
        <f>IFERROR(VLOOKUP($H1453,#REF!,15,FALSE),0)</f>
        <v>0</v>
      </c>
      <c r="AW1453" s="34">
        <f>IFERROR(VLOOKUP($H1453,#REF!,16,FALSE),0)</f>
        <v>0</v>
      </c>
      <c r="AX1453" s="42">
        <f>IFERROR(VLOOKUP($H1453,#REF!,17,FALSE),0)</f>
        <v>0</v>
      </c>
    </row>
    <row r="1454" spans="1:50" x14ac:dyDescent="0.3">
      <c r="A1454" s="33" t="e">
        <f t="shared" si="88"/>
        <v>#REF!</v>
      </c>
      <c r="B1454" s="33" t="e">
        <f>+'R&amp;E EXPORT'!#REF!</f>
        <v>#REF!</v>
      </c>
      <c r="C1454" t="str">
        <f>IFERROR(VLOOKUP(A1454,'MCSJ Export'!A:C,3,FALSE),"")</f>
        <v/>
      </c>
      <c r="D1454" s="37">
        <f t="shared" si="89"/>
        <v>0</v>
      </c>
      <c r="E1454" s="37">
        <f t="shared" si="90"/>
        <v>0</v>
      </c>
      <c r="F1454" s="37">
        <f t="shared" si="91"/>
        <v>0</v>
      </c>
      <c r="G1454" s="37"/>
      <c r="H1454" s="33" t="e">
        <f>+'R&amp;E EXPORT'!#REF!</f>
        <v>#REF!</v>
      </c>
      <c r="I1454" s="34">
        <f>IFERROR(VLOOKUP($H1454,'Gen F Rev'!$A:$M,15,FALSE),0)</f>
        <v>0</v>
      </c>
      <c r="J1454" s="34">
        <f>IFERROR(VLOOKUP($H1454,'Gen F Rev'!$A:$M,16,FALSE),0)</f>
        <v>0</v>
      </c>
      <c r="K1454" s="42">
        <f>IFERROR(VLOOKUP($H1454,'Gen F Rev'!$A:$M,17,FALSE),0)</f>
        <v>0</v>
      </c>
      <c r="L1454" s="34">
        <f>IFERROR(VLOOKUP($H1454,'Gen F Exp'!$A:$E,15,FALSE),0)</f>
        <v>0</v>
      </c>
      <c r="M1454" s="34">
        <f>IFERROR(VLOOKUP($H1454,'Gen F Exp'!$A:$E,16,FALSE),0)</f>
        <v>0</v>
      </c>
      <c r="N1454" s="42">
        <f>IFERROR(VLOOKUP($H1454,'Gen F Exp'!$A:$E,17,FALSE),0)</f>
        <v>0</v>
      </c>
      <c r="O1454" s="34">
        <f>IFERROR(VLOOKUP($H1454,'Water F Rev'!$A:$L,15,FALSE),0)</f>
        <v>0</v>
      </c>
      <c r="P1454" s="34">
        <f>IFERROR(VLOOKUP($H1454,'Water F Rev'!$A:$L,16,FALSE),0)</f>
        <v>0</v>
      </c>
      <c r="Q1454" s="42">
        <f>IFERROR(VLOOKUP($H1454,'Water F Rev'!$A:$L,17,FALSE),0)</f>
        <v>0</v>
      </c>
      <c r="R1454" s="34">
        <f>IFERROR(VLOOKUP($H1454,'Water F Exp'!$A:$K,15,FALSE),0)</f>
        <v>0</v>
      </c>
      <c r="S1454" s="34">
        <f>IFERROR(VLOOKUP($H1454,'Water F Exp'!$A:$K,16,FALSE),0)</f>
        <v>0</v>
      </c>
      <c r="T1454" s="42">
        <f>IFERROR(VLOOKUP($H1454,'Water F Exp'!$A:$K,17,FALSE),0)</f>
        <v>0</v>
      </c>
      <c r="U1454" s="34">
        <f>IFERROR(VLOOKUP($H1454,'Sewer F Rev'!$A:$E,15,FALSE),0)</f>
        <v>0</v>
      </c>
      <c r="V1454" s="34">
        <f>IFERROR(VLOOKUP($H1454,'Sewer F Rev'!$A:$E,16,FALSE),0)</f>
        <v>0</v>
      </c>
      <c r="W1454" s="42">
        <f>IFERROR(VLOOKUP($H1454,'Sewer F Rev'!$A:$E,17,FALSE),0)</f>
        <v>0</v>
      </c>
      <c r="X1454" s="34">
        <f>IFERROR(VLOOKUP($H1454,'Sewer F Exp'!$A:$B,15,FALSE),0)</f>
        <v>0</v>
      </c>
      <c r="Y1454" s="34">
        <f>IFERROR(VLOOKUP($H1454,'Sewer F Exp'!$A:$B,16,FALSE),0)</f>
        <v>0</v>
      </c>
      <c r="Z1454" s="42">
        <f>IFERROR(VLOOKUP($H1454,'Sewer F Exp'!$A:$B,17,FALSE),0)</f>
        <v>0</v>
      </c>
      <c r="AA1454" s="34">
        <f>IFERROR(VLOOKUP($H1454,'Refuse F Rev'!$A:$E,15,FALSE),0)</f>
        <v>0</v>
      </c>
      <c r="AB1454" s="34">
        <f>IFERROR(VLOOKUP($H1454,'Refuse F Rev'!$A:$E,16,FALSE),0)</f>
        <v>0</v>
      </c>
      <c r="AC1454" s="42">
        <f>IFERROR(VLOOKUP($H1454,'Refuse F Rev'!$A:$E,17,FALSE),0)</f>
        <v>0</v>
      </c>
      <c r="AD1454" s="34">
        <f>IFERROR(VLOOKUP($H1454,'Refuse F Exp'!$A:$E,15,FALSE),0)</f>
        <v>0</v>
      </c>
      <c r="AE1454" s="34">
        <f>IFERROR(VLOOKUP($H1454,'Refuse F Exp'!$A:$E,16,FALSE),0)</f>
        <v>0</v>
      </c>
      <c r="AF1454" s="42">
        <f>IFERROR(VLOOKUP($H1454,'Refuse F Exp'!$A:$E,17,FALSE),0)</f>
        <v>0</v>
      </c>
      <c r="AG1454" s="34">
        <f>IFERROR(VLOOKUP($H1454,#REF!,10,FALSE),0)</f>
        <v>0</v>
      </c>
      <c r="AH1454" s="34">
        <f>IFERROR(VLOOKUP($H1454,#REF!,11,FALSE),0)</f>
        <v>0</v>
      </c>
      <c r="AI1454" s="42">
        <f>IFERROR(VLOOKUP($H1454,#REF!,12,FALSE),0)</f>
        <v>0</v>
      </c>
      <c r="AJ1454" s="34">
        <f>IFERROR(VLOOKUP($H1454,#REF!,10,FALSE),0)</f>
        <v>0</v>
      </c>
      <c r="AK1454" s="34">
        <f>IFERROR(VLOOKUP($H1454,#REF!,11,FALSE),0)</f>
        <v>0</v>
      </c>
      <c r="AL1454" s="42">
        <f>IFERROR(VLOOKUP($H1454,#REF!,12,FALSE),0)</f>
        <v>0</v>
      </c>
      <c r="AM1454" s="34">
        <f>IFERROR(VLOOKUP($H1454,#REF!,10,FALSE),0)</f>
        <v>0</v>
      </c>
      <c r="AN1454" s="34">
        <f>IFERROR(VLOOKUP($H1454,#REF!,11,FALSE),0)</f>
        <v>0</v>
      </c>
      <c r="AO1454" s="42">
        <f>IFERROR(VLOOKUP($H1454,#REF!,12,FALSE),0)</f>
        <v>0</v>
      </c>
      <c r="AP1454" s="34">
        <f>IFERROR(VLOOKUP($H1454,#REF!,10,FALSE),0)</f>
        <v>0</v>
      </c>
      <c r="AQ1454" s="34">
        <f>IFERROR(VLOOKUP($H1454,#REF!,11,FALSE),0)</f>
        <v>0</v>
      </c>
      <c r="AR1454" s="42">
        <f>IFERROR(VLOOKUP($H1454,#REF!,12,FALSE),0)</f>
        <v>0</v>
      </c>
      <c r="AS1454" s="34">
        <f>IFERROR(VLOOKUP($H1454,#REF!,13,FALSE),0)</f>
        <v>0</v>
      </c>
      <c r="AT1454" s="34">
        <f>IFERROR(VLOOKUP($H1454,#REF!,14,FALSE),0)</f>
        <v>0</v>
      </c>
      <c r="AU1454" s="42">
        <f>IFERROR(VLOOKUP($H1454,#REF!,15,FALSE),0)</f>
        <v>0</v>
      </c>
      <c r="AV1454" s="34">
        <f>IFERROR(VLOOKUP($H1454,#REF!,15,FALSE),0)</f>
        <v>0</v>
      </c>
      <c r="AW1454" s="34">
        <f>IFERROR(VLOOKUP($H1454,#REF!,16,FALSE),0)</f>
        <v>0</v>
      </c>
      <c r="AX1454" s="42">
        <f>IFERROR(VLOOKUP($H1454,#REF!,17,FALSE),0)</f>
        <v>0</v>
      </c>
    </row>
    <row r="1455" spans="1:50" x14ac:dyDescent="0.3">
      <c r="A1455" s="33" t="e">
        <f t="shared" si="88"/>
        <v>#REF!</v>
      </c>
      <c r="B1455" s="33" t="e">
        <f>+'R&amp;E EXPORT'!#REF!</f>
        <v>#REF!</v>
      </c>
      <c r="C1455" t="str">
        <f>IFERROR(VLOOKUP(A1455,'MCSJ Export'!A:C,3,FALSE),"")</f>
        <v/>
      </c>
      <c r="D1455" s="37">
        <f t="shared" si="89"/>
        <v>0</v>
      </c>
      <c r="E1455" s="37">
        <f t="shared" si="90"/>
        <v>0</v>
      </c>
      <c r="F1455" s="37">
        <f t="shared" si="91"/>
        <v>0</v>
      </c>
      <c r="G1455" s="37"/>
      <c r="H1455" s="33" t="e">
        <f>+'R&amp;E EXPORT'!#REF!</f>
        <v>#REF!</v>
      </c>
      <c r="I1455" s="34">
        <f>IFERROR(VLOOKUP($H1455,'Gen F Rev'!$A:$M,15,FALSE),0)</f>
        <v>0</v>
      </c>
      <c r="J1455" s="34">
        <f>IFERROR(VLOOKUP($H1455,'Gen F Rev'!$A:$M,16,FALSE),0)</f>
        <v>0</v>
      </c>
      <c r="K1455" s="42">
        <f>IFERROR(VLOOKUP($H1455,'Gen F Rev'!$A:$M,17,FALSE),0)</f>
        <v>0</v>
      </c>
      <c r="L1455" s="34">
        <f>IFERROR(VLOOKUP($H1455,'Gen F Exp'!$A:$E,15,FALSE),0)</f>
        <v>0</v>
      </c>
      <c r="M1455" s="34">
        <f>IFERROR(VLOOKUP($H1455,'Gen F Exp'!$A:$E,16,FALSE),0)</f>
        <v>0</v>
      </c>
      <c r="N1455" s="42">
        <f>IFERROR(VLOOKUP($H1455,'Gen F Exp'!$A:$E,17,FALSE),0)</f>
        <v>0</v>
      </c>
      <c r="O1455" s="34">
        <f>IFERROR(VLOOKUP($H1455,'Water F Rev'!$A:$L,15,FALSE),0)</f>
        <v>0</v>
      </c>
      <c r="P1455" s="34">
        <f>IFERROR(VLOOKUP($H1455,'Water F Rev'!$A:$L,16,FALSE),0)</f>
        <v>0</v>
      </c>
      <c r="Q1455" s="42">
        <f>IFERROR(VLOOKUP($H1455,'Water F Rev'!$A:$L,17,FALSE),0)</f>
        <v>0</v>
      </c>
      <c r="R1455" s="34">
        <f>IFERROR(VLOOKUP($H1455,'Water F Exp'!$A:$K,15,FALSE),0)</f>
        <v>0</v>
      </c>
      <c r="S1455" s="34">
        <f>IFERROR(VLOOKUP($H1455,'Water F Exp'!$A:$K,16,FALSE),0)</f>
        <v>0</v>
      </c>
      <c r="T1455" s="42">
        <f>IFERROR(VLOOKUP($H1455,'Water F Exp'!$A:$K,17,FALSE),0)</f>
        <v>0</v>
      </c>
      <c r="U1455" s="34">
        <f>IFERROR(VLOOKUP($H1455,'Sewer F Rev'!$A:$E,15,FALSE),0)</f>
        <v>0</v>
      </c>
      <c r="V1455" s="34">
        <f>IFERROR(VLOOKUP($H1455,'Sewer F Rev'!$A:$E,16,FALSE),0)</f>
        <v>0</v>
      </c>
      <c r="W1455" s="42">
        <f>IFERROR(VLOOKUP($H1455,'Sewer F Rev'!$A:$E,17,FALSE),0)</f>
        <v>0</v>
      </c>
      <c r="X1455" s="34">
        <f>IFERROR(VLOOKUP($H1455,'Sewer F Exp'!$A:$B,15,FALSE),0)</f>
        <v>0</v>
      </c>
      <c r="Y1455" s="34">
        <f>IFERROR(VLOOKUP($H1455,'Sewer F Exp'!$A:$B,16,FALSE),0)</f>
        <v>0</v>
      </c>
      <c r="Z1455" s="42">
        <f>IFERROR(VLOOKUP($H1455,'Sewer F Exp'!$A:$B,17,FALSE),0)</f>
        <v>0</v>
      </c>
      <c r="AA1455" s="34">
        <f>IFERROR(VLOOKUP($H1455,'Refuse F Rev'!$A:$E,15,FALSE),0)</f>
        <v>0</v>
      </c>
      <c r="AB1455" s="34">
        <f>IFERROR(VLOOKUP($H1455,'Refuse F Rev'!$A:$E,16,FALSE),0)</f>
        <v>0</v>
      </c>
      <c r="AC1455" s="42">
        <f>IFERROR(VLOOKUP($H1455,'Refuse F Rev'!$A:$E,17,FALSE),0)</f>
        <v>0</v>
      </c>
      <c r="AD1455" s="34">
        <f>IFERROR(VLOOKUP($H1455,'Refuse F Exp'!$A:$E,15,FALSE),0)</f>
        <v>0</v>
      </c>
      <c r="AE1455" s="34">
        <f>IFERROR(VLOOKUP($H1455,'Refuse F Exp'!$A:$E,16,FALSE),0)</f>
        <v>0</v>
      </c>
      <c r="AF1455" s="42">
        <f>IFERROR(VLOOKUP($H1455,'Refuse F Exp'!$A:$E,17,FALSE),0)</f>
        <v>0</v>
      </c>
      <c r="AG1455" s="34">
        <f>IFERROR(VLOOKUP($H1455,#REF!,10,FALSE),0)</f>
        <v>0</v>
      </c>
      <c r="AH1455" s="34">
        <f>IFERROR(VLOOKUP($H1455,#REF!,11,FALSE),0)</f>
        <v>0</v>
      </c>
      <c r="AI1455" s="42">
        <f>IFERROR(VLOOKUP($H1455,#REF!,12,FALSE),0)</f>
        <v>0</v>
      </c>
      <c r="AJ1455" s="34">
        <f>IFERROR(VLOOKUP($H1455,#REF!,10,FALSE),0)</f>
        <v>0</v>
      </c>
      <c r="AK1455" s="34">
        <f>IFERROR(VLOOKUP($H1455,#REF!,11,FALSE),0)</f>
        <v>0</v>
      </c>
      <c r="AL1455" s="42">
        <f>IFERROR(VLOOKUP($H1455,#REF!,12,FALSE),0)</f>
        <v>0</v>
      </c>
      <c r="AM1455" s="34">
        <f>IFERROR(VLOOKUP($H1455,#REF!,10,FALSE),0)</f>
        <v>0</v>
      </c>
      <c r="AN1455" s="34">
        <f>IFERROR(VLOOKUP($H1455,#REF!,11,FALSE),0)</f>
        <v>0</v>
      </c>
      <c r="AO1455" s="42">
        <f>IFERROR(VLOOKUP($H1455,#REF!,12,FALSE),0)</f>
        <v>0</v>
      </c>
      <c r="AP1455" s="34">
        <f>IFERROR(VLOOKUP($H1455,#REF!,10,FALSE),0)</f>
        <v>0</v>
      </c>
      <c r="AQ1455" s="34">
        <f>IFERROR(VLOOKUP($H1455,#REF!,11,FALSE),0)</f>
        <v>0</v>
      </c>
      <c r="AR1455" s="42">
        <f>IFERROR(VLOOKUP($H1455,#REF!,12,FALSE),0)</f>
        <v>0</v>
      </c>
      <c r="AS1455" s="34">
        <f>IFERROR(VLOOKUP($H1455,#REF!,13,FALSE),0)</f>
        <v>0</v>
      </c>
      <c r="AT1455" s="34">
        <f>IFERROR(VLOOKUP($H1455,#REF!,14,FALSE),0)</f>
        <v>0</v>
      </c>
      <c r="AU1455" s="42">
        <f>IFERROR(VLOOKUP($H1455,#REF!,15,FALSE),0)</f>
        <v>0</v>
      </c>
      <c r="AV1455" s="34">
        <f>IFERROR(VLOOKUP($H1455,#REF!,15,FALSE),0)</f>
        <v>0</v>
      </c>
      <c r="AW1455" s="34">
        <f>IFERROR(VLOOKUP($H1455,#REF!,16,FALSE),0)</f>
        <v>0</v>
      </c>
      <c r="AX1455" s="42">
        <f>IFERROR(VLOOKUP($H1455,#REF!,17,FALSE),0)</f>
        <v>0</v>
      </c>
    </row>
    <row r="1456" spans="1:50" x14ac:dyDescent="0.3">
      <c r="A1456" s="33" t="e">
        <f t="shared" si="88"/>
        <v>#REF!</v>
      </c>
      <c r="B1456" s="33" t="e">
        <f>+'R&amp;E EXPORT'!#REF!</f>
        <v>#REF!</v>
      </c>
      <c r="C1456" t="str">
        <f>IFERROR(VLOOKUP(A1456,'MCSJ Export'!A:C,3,FALSE),"")</f>
        <v/>
      </c>
      <c r="D1456" s="37">
        <f t="shared" si="89"/>
        <v>0</v>
      </c>
      <c r="E1456" s="37">
        <f t="shared" si="90"/>
        <v>0</v>
      </c>
      <c r="F1456" s="37">
        <f t="shared" si="91"/>
        <v>0</v>
      </c>
      <c r="G1456" s="37"/>
      <c r="H1456" s="33" t="e">
        <f>+'R&amp;E EXPORT'!#REF!</f>
        <v>#REF!</v>
      </c>
      <c r="I1456" s="34">
        <f>IFERROR(VLOOKUP($H1456,'Gen F Rev'!$A:$M,15,FALSE),0)</f>
        <v>0</v>
      </c>
      <c r="J1456" s="34">
        <f>IFERROR(VLOOKUP($H1456,'Gen F Rev'!$A:$M,16,FALSE),0)</f>
        <v>0</v>
      </c>
      <c r="K1456" s="42">
        <f>IFERROR(VLOOKUP($H1456,'Gen F Rev'!$A:$M,17,FALSE),0)</f>
        <v>0</v>
      </c>
      <c r="L1456" s="34">
        <f>IFERROR(VLOOKUP($H1456,'Gen F Exp'!$A:$E,15,FALSE),0)</f>
        <v>0</v>
      </c>
      <c r="M1456" s="34">
        <f>IFERROR(VLOOKUP($H1456,'Gen F Exp'!$A:$E,16,FALSE),0)</f>
        <v>0</v>
      </c>
      <c r="N1456" s="42">
        <f>IFERROR(VLOOKUP($H1456,'Gen F Exp'!$A:$E,17,FALSE),0)</f>
        <v>0</v>
      </c>
      <c r="O1456" s="34">
        <f>IFERROR(VLOOKUP($H1456,'Water F Rev'!$A:$L,15,FALSE),0)</f>
        <v>0</v>
      </c>
      <c r="P1456" s="34">
        <f>IFERROR(VLOOKUP($H1456,'Water F Rev'!$A:$L,16,FALSE),0)</f>
        <v>0</v>
      </c>
      <c r="Q1456" s="42">
        <f>IFERROR(VLOOKUP($H1456,'Water F Rev'!$A:$L,17,FALSE),0)</f>
        <v>0</v>
      </c>
      <c r="R1456" s="34">
        <f>IFERROR(VLOOKUP($H1456,'Water F Exp'!$A:$K,15,FALSE),0)</f>
        <v>0</v>
      </c>
      <c r="S1456" s="34">
        <f>IFERROR(VLOOKUP($H1456,'Water F Exp'!$A:$K,16,FALSE),0)</f>
        <v>0</v>
      </c>
      <c r="T1456" s="42">
        <f>IFERROR(VLOOKUP($H1456,'Water F Exp'!$A:$K,17,FALSE),0)</f>
        <v>0</v>
      </c>
      <c r="U1456" s="34">
        <f>IFERROR(VLOOKUP($H1456,'Sewer F Rev'!$A:$E,15,FALSE),0)</f>
        <v>0</v>
      </c>
      <c r="V1456" s="34">
        <f>IFERROR(VLOOKUP($H1456,'Sewer F Rev'!$A:$E,16,FALSE),0)</f>
        <v>0</v>
      </c>
      <c r="W1456" s="42">
        <f>IFERROR(VLOOKUP($H1456,'Sewer F Rev'!$A:$E,17,FALSE),0)</f>
        <v>0</v>
      </c>
      <c r="X1456" s="34">
        <f>IFERROR(VLOOKUP($H1456,'Sewer F Exp'!$A:$B,15,FALSE),0)</f>
        <v>0</v>
      </c>
      <c r="Y1456" s="34">
        <f>IFERROR(VLOOKUP($H1456,'Sewer F Exp'!$A:$B,16,FALSE),0)</f>
        <v>0</v>
      </c>
      <c r="Z1456" s="42">
        <f>IFERROR(VLOOKUP($H1456,'Sewer F Exp'!$A:$B,17,FALSE),0)</f>
        <v>0</v>
      </c>
      <c r="AA1456" s="34">
        <f>IFERROR(VLOOKUP($H1456,'Refuse F Rev'!$A:$E,15,FALSE),0)</f>
        <v>0</v>
      </c>
      <c r="AB1456" s="34">
        <f>IFERROR(VLOOKUP($H1456,'Refuse F Rev'!$A:$E,16,FALSE),0)</f>
        <v>0</v>
      </c>
      <c r="AC1456" s="42">
        <f>IFERROR(VLOOKUP($H1456,'Refuse F Rev'!$A:$E,17,FALSE),0)</f>
        <v>0</v>
      </c>
      <c r="AD1456" s="34">
        <f>IFERROR(VLOOKUP($H1456,'Refuse F Exp'!$A:$E,15,FALSE),0)</f>
        <v>0</v>
      </c>
      <c r="AE1456" s="34">
        <f>IFERROR(VLOOKUP($H1456,'Refuse F Exp'!$A:$E,16,FALSE),0)</f>
        <v>0</v>
      </c>
      <c r="AF1456" s="42">
        <f>IFERROR(VLOOKUP($H1456,'Refuse F Exp'!$A:$E,17,FALSE),0)</f>
        <v>0</v>
      </c>
      <c r="AG1456" s="34">
        <f>IFERROR(VLOOKUP($H1456,#REF!,10,FALSE),0)</f>
        <v>0</v>
      </c>
      <c r="AH1456" s="34">
        <f>IFERROR(VLOOKUP($H1456,#REF!,11,FALSE),0)</f>
        <v>0</v>
      </c>
      <c r="AI1456" s="42">
        <f>IFERROR(VLOOKUP($H1456,#REF!,12,FALSE),0)</f>
        <v>0</v>
      </c>
      <c r="AJ1456" s="34">
        <f>IFERROR(VLOOKUP($H1456,#REF!,10,FALSE),0)</f>
        <v>0</v>
      </c>
      <c r="AK1456" s="34">
        <f>IFERROR(VLOOKUP($H1456,#REF!,11,FALSE),0)</f>
        <v>0</v>
      </c>
      <c r="AL1456" s="42">
        <f>IFERROR(VLOOKUP($H1456,#REF!,12,FALSE),0)</f>
        <v>0</v>
      </c>
      <c r="AM1456" s="34">
        <f>IFERROR(VLOOKUP($H1456,#REF!,10,FALSE),0)</f>
        <v>0</v>
      </c>
      <c r="AN1456" s="34">
        <f>IFERROR(VLOOKUP($H1456,#REF!,11,FALSE),0)</f>
        <v>0</v>
      </c>
      <c r="AO1456" s="42">
        <f>IFERROR(VLOOKUP($H1456,#REF!,12,FALSE),0)</f>
        <v>0</v>
      </c>
      <c r="AP1456" s="34">
        <f>IFERROR(VLOOKUP($H1456,#REF!,10,FALSE),0)</f>
        <v>0</v>
      </c>
      <c r="AQ1456" s="34">
        <f>IFERROR(VLOOKUP($H1456,#REF!,11,FALSE),0)</f>
        <v>0</v>
      </c>
      <c r="AR1456" s="42">
        <f>IFERROR(VLOOKUP($H1456,#REF!,12,FALSE),0)</f>
        <v>0</v>
      </c>
      <c r="AS1456" s="34">
        <f>IFERROR(VLOOKUP($H1456,#REF!,13,FALSE),0)</f>
        <v>0</v>
      </c>
      <c r="AT1456" s="34">
        <f>IFERROR(VLOOKUP($H1456,#REF!,14,FALSE),0)</f>
        <v>0</v>
      </c>
      <c r="AU1456" s="42">
        <f>IFERROR(VLOOKUP($H1456,#REF!,15,FALSE),0)</f>
        <v>0</v>
      </c>
      <c r="AV1456" s="34">
        <f>IFERROR(VLOOKUP($H1456,#REF!,15,FALSE),0)</f>
        <v>0</v>
      </c>
      <c r="AW1456" s="34">
        <f>IFERROR(VLOOKUP($H1456,#REF!,16,FALSE),0)</f>
        <v>0</v>
      </c>
      <c r="AX1456" s="42">
        <f>IFERROR(VLOOKUP($H1456,#REF!,17,FALSE),0)</f>
        <v>0</v>
      </c>
    </row>
    <row r="1457" spans="1:50" x14ac:dyDescent="0.3">
      <c r="A1457" s="33" t="e">
        <f t="shared" si="88"/>
        <v>#REF!</v>
      </c>
      <c r="B1457" s="33" t="e">
        <f>+'R&amp;E EXPORT'!#REF!</f>
        <v>#REF!</v>
      </c>
      <c r="C1457" t="str">
        <f>IFERROR(VLOOKUP(A1457,'MCSJ Export'!A:C,3,FALSE),"")</f>
        <v/>
      </c>
      <c r="D1457" s="37">
        <f t="shared" si="89"/>
        <v>0</v>
      </c>
      <c r="E1457" s="37">
        <f t="shared" si="90"/>
        <v>0</v>
      </c>
      <c r="F1457" s="37">
        <f t="shared" si="91"/>
        <v>0</v>
      </c>
      <c r="G1457" s="37"/>
      <c r="H1457" s="33" t="e">
        <f>+'R&amp;E EXPORT'!#REF!</f>
        <v>#REF!</v>
      </c>
      <c r="I1457" s="34">
        <f>IFERROR(VLOOKUP($H1457,'Gen F Rev'!$A:$M,15,FALSE),0)</f>
        <v>0</v>
      </c>
      <c r="J1457" s="34">
        <f>IFERROR(VLOOKUP($H1457,'Gen F Rev'!$A:$M,16,FALSE),0)</f>
        <v>0</v>
      </c>
      <c r="K1457" s="42">
        <f>IFERROR(VLOOKUP($H1457,'Gen F Rev'!$A:$M,17,FALSE),0)</f>
        <v>0</v>
      </c>
      <c r="L1457" s="34">
        <f>IFERROR(VLOOKUP($H1457,'Gen F Exp'!$A:$E,15,FALSE),0)</f>
        <v>0</v>
      </c>
      <c r="M1457" s="34">
        <f>IFERROR(VLOOKUP($H1457,'Gen F Exp'!$A:$E,16,FALSE),0)</f>
        <v>0</v>
      </c>
      <c r="N1457" s="42">
        <f>IFERROR(VLOOKUP($H1457,'Gen F Exp'!$A:$E,17,FALSE),0)</f>
        <v>0</v>
      </c>
      <c r="O1457" s="34">
        <f>IFERROR(VLOOKUP($H1457,'Water F Rev'!$A:$L,15,FALSE),0)</f>
        <v>0</v>
      </c>
      <c r="P1457" s="34">
        <f>IFERROR(VLOOKUP($H1457,'Water F Rev'!$A:$L,16,FALSE),0)</f>
        <v>0</v>
      </c>
      <c r="Q1457" s="42">
        <f>IFERROR(VLOOKUP($H1457,'Water F Rev'!$A:$L,17,FALSE),0)</f>
        <v>0</v>
      </c>
      <c r="R1457" s="34">
        <f>IFERROR(VLOOKUP($H1457,'Water F Exp'!$A:$K,15,FALSE),0)</f>
        <v>0</v>
      </c>
      <c r="S1457" s="34">
        <f>IFERROR(VLOOKUP($H1457,'Water F Exp'!$A:$K,16,FALSE),0)</f>
        <v>0</v>
      </c>
      <c r="T1457" s="42">
        <f>IFERROR(VLOOKUP($H1457,'Water F Exp'!$A:$K,17,FALSE),0)</f>
        <v>0</v>
      </c>
      <c r="U1457" s="34">
        <f>IFERROR(VLOOKUP($H1457,'Sewer F Rev'!$A:$E,15,FALSE),0)</f>
        <v>0</v>
      </c>
      <c r="V1457" s="34">
        <f>IFERROR(VLOOKUP($H1457,'Sewer F Rev'!$A:$E,16,FALSE),0)</f>
        <v>0</v>
      </c>
      <c r="W1457" s="42">
        <f>IFERROR(VLOOKUP($H1457,'Sewer F Rev'!$A:$E,17,FALSE),0)</f>
        <v>0</v>
      </c>
      <c r="X1457" s="34">
        <f>IFERROR(VLOOKUP($H1457,'Sewer F Exp'!$A:$B,15,FALSE),0)</f>
        <v>0</v>
      </c>
      <c r="Y1457" s="34">
        <f>IFERROR(VLOOKUP($H1457,'Sewer F Exp'!$A:$B,16,FALSE),0)</f>
        <v>0</v>
      </c>
      <c r="Z1457" s="42">
        <f>IFERROR(VLOOKUP($H1457,'Sewer F Exp'!$A:$B,17,FALSE),0)</f>
        <v>0</v>
      </c>
      <c r="AA1457" s="34">
        <f>IFERROR(VLOOKUP($H1457,'Refuse F Rev'!$A:$E,15,FALSE),0)</f>
        <v>0</v>
      </c>
      <c r="AB1457" s="34">
        <f>IFERROR(VLOOKUP($H1457,'Refuse F Rev'!$A:$E,16,FALSE),0)</f>
        <v>0</v>
      </c>
      <c r="AC1457" s="42">
        <f>IFERROR(VLOOKUP($H1457,'Refuse F Rev'!$A:$E,17,FALSE),0)</f>
        <v>0</v>
      </c>
      <c r="AD1457" s="34">
        <f>IFERROR(VLOOKUP($H1457,'Refuse F Exp'!$A:$E,15,FALSE),0)</f>
        <v>0</v>
      </c>
      <c r="AE1457" s="34">
        <f>IFERROR(VLOOKUP($H1457,'Refuse F Exp'!$A:$E,16,FALSE),0)</f>
        <v>0</v>
      </c>
      <c r="AF1457" s="42">
        <f>IFERROR(VLOOKUP($H1457,'Refuse F Exp'!$A:$E,17,FALSE),0)</f>
        <v>0</v>
      </c>
      <c r="AG1457" s="34">
        <f>IFERROR(VLOOKUP($H1457,#REF!,10,FALSE),0)</f>
        <v>0</v>
      </c>
      <c r="AH1457" s="34">
        <f>IFERROR(VLOOKUP($H1457,#REF!,11,FALSE),0)</f>
        <v>0</v>
      </c>
      <c r="AI1457" s="42">
        <f>IFERROR(VLOOKUP($H1457,#REF!,12,FALSE),0)</f>
        <v>0</v>
      </c>
      <c r="AJ1457" s="34">
        <f>IFERROR(VLOOKUP($H1457,#REF!,10,FALSE),0)</f>
        <v>0</v>
      </c>
      <c r="AK1457" s="34">
        <f>IFERROR(VLOOKUP($H1457,#REF!,11,FALSE),0)</f>
        <v>0</v>
      </c>
      <c r="AL1457" s="42">
        <f>IFERROR(VLOOKUP($H1457,#REF!,12,FALSE),0)</f>
        <v>0</v>
      </c>
      <c r="AM1457" s="34">
        <f>IFERROR(VLOOKUP($H1457,#REF!,10,FALSE),0)</f>
        <v>0</v>
      </c>
      <c r="AN1457" s="34">
        <f>IFERROR(VLOOKUP($H1457,#REF!,11,FALSE),0)</f>
        <v>0</v>
      </c>
      <c r="AO1457" s="42">
        <f>IFERROR(VLOOKUP($H1457,#REF!,12,FALSE),0)</f>
        <v>0</v>
      </c>
      <c r="AP1457" s="34">
        <f>IFERROR(VLOOKUP($H1457,#REF!,10,FALSE),0)</f>
        <v>0</v>
      </c>
      <c r="AQ1457" s="34">
        <f>IFERROR(VLOOKUP($H1457,#REF!,11,FALSE),0)</f>
        <v>0</v>
      </c>
      <c r="AR1457" s="42">
        <f>IFERROR(VLOOKUP($H1457,#REF!,12,FALSE),0)</f>
        <v>0</v>
      </c>
      <c r="AS1457" s="34">
        <f>IFERROR(VLOOKUP($H1457,#REF!,13,FALSE),0)</f>
        <v>0</v>
      </c>
      <c r="AT1457" s="34">
        <f>IFERROR(VLOOKUP($H1457,#REF!,14,FALSE),0)</f>
        <v>0</v>
      </c>
      <c r="AU1457" s="42">
        <f>IFERROR(VLOOKUP($H1457,#REF!,15,FALSE),0)</f>
        <v>0</v>
      </c>
      <c r="AV1457" s="34">
        <f>IFERROR(VLOOKUP($H1457,#REF!,15,FALSE),0)</f>
        <v>0</v>
      </c>
      <c r="AW1457" s="34">
        <f>IFERROR(VLOOKUP($H1457,#REF!,16,FALSE),0)</f>
        <v>0</v>
      </c>
      <c r="AX1457" s="42">
        <f>IFERROR(VLOOKUP($H1457,#REF!,17,FALSE),0)</f>
        <v>0</v>
      </c>
    </row>
    <row r="1458" spans="1:50" x14ac:dyDescent="0.3">
      <c r="A1458" s="33" t="e">
        <f t="shared" si="88"/>
        <v>#REF!</v>
      </c>
      <c r="B1458" s="33" t="e">
        <f>+'R&amp;E EXPORT'!#REF!</f>
        <v>#REF!</v>
      </c>
      <c r="C1458" t="str">
        <f>IFERROR(VLOOKUP(A1458,'MCSJ Export'!A:C,3,FALSE),"")</f>
        <v/>
      </c>
      <c r="D1458" s="37">
        <f t="shared" si="89"/>
        <v>0</v>
      </c>
      <c r="E1458" s="37">
        <f t="shared" si="90"/>
        <v>0</v>
      </c>
      <c r="F1458" s="37">
        <f t="shared" si="91"/>
        <v>0</v>
      </c>
      <c r="G1458" s="37"/>
      <c r="H1458" s="33" t="e">
        <f>+'R&amp;E EXPORT'!#REF!</f>
        <v>#REF!</v>
      </c>
      <c r="I1458" s="34">
        <f>IFERROR(VLOOKUP($H1458,'Gen F Rev'!$A:$M,15,FALSE),0)</f>
        <v>0</v>
      </c>
      <c r="J1458" s="34">
        <f>IFERROR(VLOOKUP($H1458,'Gen F Rev'!$A:$M,16,FALSE),0)</f>
        <v>0</v>
      </c>
      <c r="K1458" s="42">
        <f>IFERROR(VLOOKUP($H1458,'Gen F Rev'!$A:$M,17,FALSE),0)</f>
        <v>0</v>
      </c>
      <c r="L1458" s="34">
        <f>IFERROR(VLOOKUP($H1458,'Gen F Exp'!$A:$E,15,FALSE),0)</f>
        <v>0</v>
      </c>
      <c r="M1458" s="34">
        <f>IFERROR(VLOOKUP($H1458,'Gen F Exp'!$A:$E,16,FALSE),0)</f>
        <v>0</v>
      </c>
      <c r="N1458" s="42">
        <f>IFERROR(VLOOKUP($H1458,'Gen F Exp'!$A:$E,17,FALSE),0)</f>
        <v>0</v>
      </c>
      <c r="O1458" s="34">
        <f>IFERROR(VLOOKUP($H1458,'Water F Rev'!$A:$L,15,FALSE),0)</f>
        <v>0</v>
      </c>
      <c r="P1458" s="34">
        <f>IFERROR(VLOOKUP($H1458,'Water F Rev'!$A:$L,16,FALSE),0)</f>
        <v>0</v>
      </c>
      <c r="Q1458" s="42">
        <f>IFERROR(VLOOKUP($H1458,'Water F Rev'!$A:$L,17,FALSE),0)</f>
        <v>0</v>
      </c>
      <c r="R1458" s="34">
        <f>IFERROR(VLOOKUP($H1458,'Water F Exp'!$A:$K,15,FALSE),0)</f>
        <v>0</v>
      </c>
      <c r="S1458" s="34">
        <f>IFERROR(VLOOKUP($H1458,'Water F Exp'!$A:$K,16,FALSE),0)</f>
        <v>0</v>
      </c>
      <c r="T1458" s="42">
        <f>IFERROR(VLOOKUP($H1458,'Water F Exp'!$A:$K,17,FALSE),0)</f>
        <v>0</v>
      </c>
      <c r="U1458" s="34">
        <f>IFERROR(VLOOKUP($H1458,'Sewer F Rev'!$A:$E,15,FALSE),0)</f>
        <v>0</v>
      </c>
      <c r="V1458" s="34">
        <f>IFERROR(VLOOKUP($H1458,'Sewer F Rev'!$A:$E,16,FALSE),0)</f>
        <v>0</v>
      </c>
      <c r="W1458" s="42">
        <f>IFERROR(VLOOKUP($H1458,'Sewer F Rev'!$A:$E,17,FALSE),0)</f>
        <v>0</v>
      </c>
      <c r="X1458" s="34">
        <f>IFERROR(VLOOKUP($H1458,'Sewer F Exp'!$A:$B,15,FALSE),0)</f>
        <v>0</v>
      </c>
      <c r="Y1458" s="34">
        <f>IFERROR(VLOOKUP($H1458,'Sewer F Exp'!$A:$B,16,FALSE),0)</f>
        <v>0</v>
      </c>
      <c r="Z1458" s="42">
        <f>IFERROR(VLOOKUP($H1458,'Sewer F Exp'!$A:$B,17,FALSE),0)</f>
        <v>0</v>
      </c>
      <c r="AA1458" s="34">
        <f>IFERROR(VLOOKUP($H1458,'Refuse F Rev'!$A:$E,15,FALSE),0)</f>
        <v>0</v>
      </c>
      <c r="AB1458" s="34">
        <f>IFERROR(VLOOKUP($H1458,'Refuse F Rev'!$A:$E,16,FALSE),0)</f>
        <v>0</v>
      </c>
      <c r="AC1458" s="42">
        <f>IFERROR(VLOOKUP($H1458,'Refuse F Rev'!$A:$E,17,FALSE),0)</f>
        <v>0</v>
      </c>
      <c r="AD1458" s="34">
        <f>IFERROR(VLOOKUP($H1458,'Refuse F Exp'!$A:$E,15,FALSE),0)</f>
        <v>0</v>
      </c>
      <c r="AE1458" s="34">
        <f>IFERROR(VLOOKUP($H1458,'Refuse F Exp'!$A:$E,16,FALSE),0)</f>
        <v>0</v>
      </c>
      <c r="AF1458" s="42">
        <f>IFERROR(VLOOKUP($H1458,'Refuse F Exp'!$A:$E,17,FALSE),0)</f>
        <v>0</v>
      </c>
      <c r="AG1458" s="34">
        <f>IFERROR(VLOOKUP($H1458,#REF!,10,FALSE),0)</f>
        <v>0</v>
      </c>
      <c r="AH1458" s="34">
        <f>IFERROR(VLOOKUP($H1458,#REF!,11,FALSE),0)</f>
        <v>0</v>
      </c>
      <c r="AI1458" s="42">
        <f>IFERROR(VLOOKUP($H1458,#REF!,12,FALSE),0)</f>
        <v>0</v>
      </c>
      <c r="AJ1458" s="34">
        <f>IFERROR(VLOOKUP($H1458,#REF!,10,FALSE),0)</f>
        <v>0</v>
      </c>
      <c r="AK1458" s="34">
        <f>IFERROR(VLOOKUP($H1458,#REF!,11,FALSE),0)</f>
        <v>0</v>
      </c>
      <c r="AL1458" s="42">
        <f>IFERROR(VLOOKUP($H1458,#REF!,12,FALSE),0)</f>
        <v>0</v>
      </c>
      <c r="AM1458" s="34">
        <f>IFERROR(VLOOKUP($H1458,#REF!,10,FALSE),0)</f>
        <v>0</v>
      </c>
      <c r="AN1458" s="34">
        <f>IFERROR(VLOOKUP($H1458,#REF!,11,FALSE),0)</f>
        <v>0</v>
      </c>
      <c r="AO1458" s="42">
        <f>IFERROR(VLOOKUP($H1458,#REF!,12,FALSE),0)</f>
        <v>0</v>
      </c>
      <c r="AP1458" s="34">
        <f>IFERROR(VLOOKUP($H1458,#REF!,10,FALSE),0)</f>
        <v>0</v>
      </c>
      <c r="AQ1458" s="34">
        <f>IFERROR(VLOOKUP($H1458,#REF!,11,FALSE),0)</f>
        <v>0</v>
      </c>
      <c r="AR1458" s="42">
        <f>IFERROR(VLOOKUP($H1458,#REF!,12,FALSE),0)</f>
        <v>0</v>
      </c>
      <c r="AS1458" s="34">
        <f>IFERROR(VLOOKUP($H1458,#REF!,13,FALSE),0)</f>
        <v>0</v>
      </c>
      <c r="AT1458" s="34">
        <f>IFERROR(VLOOKUP($H1458,#REF!,14,FALSE),0)</f>
        <v>0</v>
      </c>
      <c r="AU1458" s="42">
        <f>IFERROR(VLOOKUP($H1458,#REF!,15,FALSE),0)</f>
        <v>0</v>
      </c>
      <c r="AV1458" s="34">
        <f>IFERROR(VLOOKUP($H1458,#REF!,15,FALSE),0)</f>
        <v>0</v>
      </c>
      <c r="AW1458" s="34">
        <f>IFERROR(VLOOKUP($H1458,#REF!,16,FALSE),0)</f>
        <v>0</v>
      </c>
      <c r="AX1458" s="42">
        <f>IFERROR(VLOOKUP($H1458,#REF!,17,FALSE),0)</f>
        <v>0</v>
      </c>
    </row>
    <row r="1459" spans="1:50" x14ac:dyDescent="0.3">
      <c r="A1459" s="33" t="str">
        <f t="shared" si="88"/>
        <v>0</v>
      </c>
      <c r="B1459" s="33">
        <f>+'R&amp;E EXPORT'!B1408</f>
        <v>0</v>
      </c>
      <c r="C1459" t="str">
        <f>IFERROR(VLOOKUP(A1459,'MCSJ Export'!A:C,3,FALSE),"")</f>
        <v/>
      </c>
      <c r="D1459" s="37">
        <f t="shared" ca="1" si="89"/>
        <v>0</v>
      </c>
      <c r="E1459" s="37">
        <f t="shared" ca="1" si="90"/>
        <v>0</v>
      </c>
      <c r="F1459" s="37">
        <f t="shared" ca="1" si="91"/>
        <v>0</v>
      </c>
      <c r="G1459" s="37"/>
      <c r="H1459" s="33">
        <f>+'R&amp;E EXPORT'!A1408</f>
        <v>0</v>
      </c>
      <c r="I1459" s="34">
        <f>IFERROR(VLOOKUP($H1459,'Gen F Rev'!$A:$M,15,FALSE),0)</f>
        <v>0</v>
      </c>
      <c r="J1459" s="34">
        <f>IFERROR(VLOOKUP($H1459,'Gen F Rev'!$A:$M,16,FALSE),0)</f>
        <v>0</v>
      </c>
      <c r="K1459" s="42">
        <f>IFERROR(VLOOKUP($H1459,'Gen F Rev'!$A:$M,17,FALSE),0)</f>
        <v>0</v>
      </c>
      <c r="L1459" s="34">
        <f>IFERROR(VLOOKUP($H1459,'Gen F Exp'!$A:$E,15,FALSE),0)</f>
        <v>0</v>
      </c>
      <c r="M1459" s="34">
        <f>IFERROR(VLOOKUP($H1459,'Gen F Exp'!$A:$E,16,FALSE),0)</f>
        <v>0</v>
      </c>
      <c r="N1459" s="42">
        <f>IFERROR(VLOOKUP($H1459,'Gen F Exp'!$A:$E,17,FALSE),0)</f>
        <v>0</v>
      </c>
      <c r="O1459" s="34">
        <f>IFERROR(VLOOKUP($H1459,'Water F Rev'!$A:$L,15,FALSE),0)</f>
        <v>0</v>
      </c>
      <c r="P1459" s="34">
        <f>IFERROR(VLOOKUP($H1459,'Water F Rev'!$A:$L,16,FALSE),0)</f>
        <v>0</v>
      </c>
      <c r="Q1459" s="42">
        <f>IFERROR(VLOOKUP($H1459,'Water F Rev'!$A:$L,17,FALSE),0)</f>
        <v>0</v>
      </c>
      <c r="R1459" s="34">
        <f>IFERROR(VLOOKUP($H1459,'Water F Exp'!$A:$K,15,FALSE),0)</f>
        <v>0</v>
      </c>
      <c r="S1459" s="34">
        <f>IFERROR(VLOOKUP($H1459,'Water F Exp'!$A:$K,16,FALSE),0)</f>
        <v>0</v>
      </c>
      <c r="T1459" s="42">
        <f>IFERROR(VLOOKUP($H1459,'Water F Exp'!$A:$K,17,FALSE),0)</f>
        <v>0</v>
      </c>
      <c r="U1459" s="34">
        <f ca="1">IFERROR(VLOOKUP($H1459,'Sewer F Rev'!$A:$E,15,FALSE),0)</f>
        <v>0</v>
      </c>
      <c r="V1459" s="34">
        <f ca="1">IFERROR(VLOOKUP($H1459,'Sewer F Rev'!$A:$E,16,FALSE),0)</f>
        <v>0</v>
      </c>
      <c r="W1459" s="42">
        <f ca="1">IFERROR(VLOOKUP($H1459,'Sewer F Rev'!$A:$E,17,FALSE),0)</f>
        <v>0</v>
      </c>
      <c r="X1459" s="34">
        <f>IFERROR(VLOOKUP($H1459,'Sewer F Exp'!$A:$B,15,FALSE),0)</f>
        <v>0</v>
      </c>
      <c r="Y1459" s="34">
        <f>IFERROR(VLOOKUP($H1459,'Sewer F Exp'!$A:$B,16,FALSE),0)</f>
        <v>0</v>
      </c>
      <c r="Z1459" s="42">
        <f>IFERROR(VLOOKUP($H1459,'Sewer F Exp'!$A:$B,17,FALSE),0)</f>
        <v>0</v>
      </c>
      <c r="AA1459" s="34">
        <f>IFERROR(VLOOKUP($H1459,'Refuse F Rev'!$A:$E,15,FALSE),0)</f>
        <v>0</v>
      </c>
      <c r="AB1459" s="34">
        <f>IFERROR(VLOOKUP($H1459,'Refuse F Rev'!$A:$E,16,FALSE),0)</f>
        <v>0</v>
      </c>
      <c r="AC1459" s="42">
        <f>IFERROR(VLOOKUP($H1459,'Refuse F Rev'!$A:$E,17,FALSE),0)</f>
        <v>0</v>
      </c>
      <c r="AD1459" s="34">
        <f>IFERROR(VLOOKUP($H1459,'Refuse F Exp'!$A:$E,15,FALSE),0)</f>
        <v>0</v>
      </c>
      <c r="AE1459" s="34">
        <f>IFERROR(VLOOKUP($H1459,'Refuse F Exp'!$A:$E,16,FALSE),0)</f>
        <v>0</v>
      </c>
      <c r="AF1459" s="42">
        <f>IFERROR(VLOOKUP($H1459,'Refuse F Exp'!$A:$E,17,FALSE),0)</f>
        <v>0</v>
      </c>
      <c r="AG1459" s="34">
        <f>IFERROR(VLOOKUP($H1459,#REF!,10,FALSE),0)</f>
        <v>0</v>
      </c>
      <c r="AH1459" s="34">
        <f>IFERROR(VLOOKUP($H1459,#REF!,11,FALSE),0)</f>
        <v>0</v>
      </c>
      <c r="AI1459" s="42">
        <f>IFERROR(VLOOKUP($H1459,#REF!,12,FALSE),0)</f>
        <v>0</v>
      </c>
      <c r="AJ1459" s="34">
        <f>IFERROR(VLOOKUP($H1459,#REF!,10,FALSE),0)</f>
        <v>0</v>
      </c>
      <c r="AK1459" s="34">
        <f>IFERROR(VLOOKUP($H1459,#REF!,11,FALSE),0)</f>
        <v>0</v>
      </c>
      <c r="AL1459" s="42">
        <f>IFERROR(VLOOKUP($H1459,#REF!,12,FALSE),0)</f>
        <v>0</v>
      </c>
      <c r="AM1459" s="34">
        <f>IFERROR(VLOOKUP($H1459,#REF!,10,FALSE),0)</f>
        <v>0</v>
      </c>
      <c r="AN1459" s="34">
        <f>IFERROR(VLOOKUP($H1459,#REF!,11,FALSE),0)</f>
        <v>0</v>
      </c>
      <c r="AO1459" s="42">
        <f>IFERROR(VLOOKUP($H1459,#REF!,12,FALSE),0)</f>
        <v>0</v>
      </c>
      <c r="AP1459" s="34">
        <f>IFERROR(VLOOKUP($H1459,#REF!,10,FALSE),0)</f>
        <v>0</v>
      </c>
      <c r="AQ1459" s="34">
        <f>IFERROR(VLOOKUP($H1459,#REF!,11,FALSE),0)</f>
        <v>0</v>
      </c>
      <c r="AR1459" s="42">
        <f>IFERROR(VLOOKUP($H1459,#REF!,12,FALSE),0)</f>
        <v>0</v>
      </c>
      <c r="AS1459" s="34">
        <f>IFERROR(VLOOKUP($H1459,#REF!,13,FALSE),0)</f>
        <v>0</v>
      </c>
      <c r="AT1459" s="34">
        <f>IFERROR(VLOOKUP($H1459,#REF!,14,FALSE),0)</f>
        <v>0</v>
      </c>
      <c r="AU1459" s="42">
        <f>IFERROR(VLOOKUP($H1459,#REF!,15,FALSE),0)</f>
        <v>0</v>
      </c>
      <c r="AV1459" s="34">
        <f>IFERROR(VLOOKUP($H1459,#REF!,15,FALSE),0)</f>
        <v>0</v>
      </c>
      <c r="AW1459" s="34">
        <f>IFERROR(VLOOKUP($H1459,#REF!,16,FALSE),0)</f>
        <v>0</v>
      </c>
      <c r="AX1459" s="42">
        <f>IFERROR(VLOOKUP($H1459,#REF!,17,FALSE),0)</f>
        <v>0</v>
      </c>
    </row>
    <row r="1460" spans="1:50" x14ac:dyDescent="0.3">
      <c r="A1460" s="33" t="str">
        <f t="shared" si="88"/>
        <v>0</v>
      </c>
      <c r="B1460" s="33">
        <f>+'R&amp;E EXPORT'!B1409</f>
        <v>0</v>
      </c>
      <c r="C1460" t="str">
        <f>IFERROR(VLOOKUP(A1460,'MCSJ Export'!A:C,3,FALSE),"")</f>
        <v/>
      </c>
      <c r="D1460" s="37">
        <f t="shared" ca="1" si="89"/>
        <v>0</v>
      </c>
      <c r="E1460" s="37">
        <f t="shared" ca="1" si="90"/>
        <v>0</v>
      </c>
      <c r="F1460" s="37">
        <f t="shared" ca="1" si="91"/>
        <v>0</v>
      </c>
      <c r="G1460" s="37"/>
      <c r="H1460" s="33">
        <f>+'R&amp;E EXPORT'!A1409</f>
        <v>0</v>
      </c>
      <c r="I1460" s="34">
        <f>IFERROR(VLOOKUP($H1460,'Gen F Rev'!$A:$M,15,FALSE),0)</f>
        <v>0</v>
      </c>
      <c r="J1460" s="34">
        <f>IFERROR(VLOOKUP($H1460,'Gen F Rev'!$A:$M,16,FALSE),0)</f>
        <v>0</v>
      </c>
      <c r="K1460" s="42">
        <f>IFERROR(VLOOKUP($H1460,'Gen F Rev'!$A:$M,17,FALSE),0)</f>
        <v>0</v>
      </c>
      <c r="L1460" s="34">
        <f>IFERROR(VLOOKUP($H1460,'Gen F Exp'!$A:$E,15,FALSE),0)</f>
        <v>0</v>
      </c>
      <c r="M1460" s="34">
        <f>IFERROR(VLOOKUP($H1460,'Gen F Exp'!$A:$E,16,FALSE),0)</f>
        <v>0</v>
      </c>
      <c r="N1460" s="42">
        <f>IFERROR(VLOOKUP($H1460,'Gen F Exp'!$A:$E,17,FALSE),0)</f>
        <v>0</v>
      </c>
      <c r="O1460" s="34">
        <f>IFERROR(VLOOKUP($H1460,'Water F Rev'!$A:$L,15,FALSE),0)</f>
        <v>0</v>
      </c>
      <c r="P1460" s="34">
        <f>IFERROR(VLOOKUP($H1460,'Water F Rev'!$A:$L,16,FALSE),0)</f>
        <v>0</v>
      </c>
      <c r="Q1460" s="42">
        <f>IFERROR(VLOOKUP($H1460,'Water F Rev'!$A:$L,17,FALSE),0)</f>
        <v>0</v>
      </c>
      <c r="R1460" s="34">
        <f>IFERROR(VLOOKUP($H1460,'Water F Exp'!$A:$K,15,FALSE),0)</f>
        <v>0</v>
      </c>
      <c r="S1460" s="34">
        <f>IFERROR(VLOOKUP($H1460,'Water F Exp'!$A:$K,16,FALSE),0)</f>
        <v>0</v>
      </c>
      <c r="T1460" s="42">
        <f>IFERROR(VLOOKUP($H1460,'Water F Exp'!$A:$K,17,FALSE),0)</f>
        <v>0</v>
      </c>
      <c r="U1460" s="34">
        <f ca="1">IFERROR(VLOOKUP($H1460,'Sewer F Rev'!$A:$E,15,FALSE),0)</f>
        <v>0</v>
      </c>
      <c r="V1460" s="34">
        <f ca="1">IFERROR(VLOOKUP($H1460,'Sewer F Rev'!$A:$E,16,FALSE),0)</f>
        <v>0</v>
      </c>
      <c r="W1460" s="42">
        <f ca="1">IFERROR(VLOOKUP($H1460,'Sewer F Rev'!$A:$E,17,FALSE),0)</f>
        <v>0</v>
      </c>
      <c r="X1460" s="34">
        <f>IFERROR(VLOOKUP($H1460,'Sewer F Exp'!$A:$B,15,FALSE),0)</f>
        <v>0</v>
      </c>
      <c r="Y1460" s="34">
        <f>IFERROR(VLOOKUP($H1460,'Sewer F Exp'!$A:$B,16,FALSE),0)</f>
        <v>0</v>
      </c>
      <c r="Z1460" s="42">
        <f>IFERROR(VLOOKUP($H1460,'Sewer F Exp'!$A:$B,17,FALSE),0)</f>
        <v>0</v>
      </c>
      <c r="AA1460" s="34">
        <f>IFERROR(VLOOKUP($H1460,'Refuse F Rev'!$A:$E,15,FALSE),0)</f>
        <v>0</v>
      </c>
      <c r="AB1460" s="34">
        <f>IFERROR(VLOOKUP($H1460,'Refuse F Rev'!$A:$E,16,FALSE),0)</f>
        <v>0</v>
      </c>
      <c r="AC1460" s="42">
        <f>IFERROR(VLOOKUP($H1460,'Refuse F Rev'!$A:$E,17,FALSE),0)</f>
        <v>0</v>
      </c>
      <c r="AD1460" s="34">
        <f>IFERROR(VLOOKUP($H1460,'Refuse F Exp'!$A:$E,15,FALSE),0)</f>
        <v>0</v>
      </c>
      <c r="AE1460" s="34">
        <f>IFERROR(VLOOKUP($H1460,'Refuse F Exp'!$A:$E,16,FALSE),0)</f>
        <v>0</v>
      </c>
      <c r="AF1460" s="42">
        <f>IFERROR(VLOOKUP($H1460,'Refuse F Exp'!$A:$E,17,FALSE),0)</f>
        <v>0</v>
      </c>
      <c r="AG1460" s="34">
        <f>IFERROR(VLOOKUP($H1460,#REF!,10,FALSE),0)</f>
        <v>0</v>
      </c>
      <c r="AH1460" s="34">
        <f>IFERROR(VLOOKUP($H1460,#REF!,11,FALSE),0)</f>
        <v>0</v>
      </c>
      <c r="AI1460" s="42">
        <f>IFERROR(VLOOKUP($H1460,#REF!,12,FALSE),0)</f>
        <v>0</v>
      </c>
      <c r="AJ1460" s="34">
        <f>IFERROR(VLOOKUP($H1460,#REF!,10,FALSE),0)</f>
        <v>0</v>
      </c>
      <c r="AK1460" s="34">
        <f>IFERROR(VLOOKUP($H1460,#REF!,11,FALSE),0)</f>
        <v>0</v>
      </c>
      <c r="AL1460" s="42">
        <f>IFERROR(VLOOKUP($H1460,#REF!,12,FALSE),0)</f>
        <v>0</v>
      </c>
      <c r="AM1460" s="34">
        <f>IFERROR(VLOOKUP($H1460,#REF!,10,FALSE),0)</f>
        <v>0</v>
      </c>
      <c r="AN1460" s="34">
        <f>IFERROR(VLOOKUP($H1460,#REF!,11,FALSE),0)</f>
        <v>0</v>
      </c>
      <c r="AO1460" s="42">
        <f>IFERROR(VLOOKUP($H1460,#REF!,12,FALSE),0)</f>
        <v>0</v>
      </c>
      <c r="AP1460" s="34">
        <f>IFERROR(VLOOKUP($H1460,#REF!,10,FALSE),0)</f>
        <v>0</v>
      </c>
      <c r="AQ1460" s="34">
        <f>IFERROR(VLOOKUP($H1460,#REF!,11,FALSE),0)</f>
        <v>0</v>
      </c>
      <c r="AR1460" s="42">
        <f>IFERROR(VLOOKUP($H1460,#REF!,12,FALSE),0)</f>
        <v>0</v>
      </c>
      <c r="AS1460" s="34">
        <f>IFERROR(VLOOKUP($H1460,#REF!,13,FALSE),0)</f>
        <v>0</v>
      </c>
      <c r="AT1460" s="34">
        <f>IFERROR(VLOOKUP($H1460,#REF!,14,FALSE),0)</f>
        <v>0</v>
      </c>
      <c r="AU1460" s="42">
        <f>IFERROR(VLOOKUP($H1460,#REF!,15,FALSE),0)</f>
        <v>0</v>
      </c>
      <c r="AV1460" s="34">
        <f>IFERROR(VLOOKUP($H1460,#REF!,15,FALSE),0)</f>
        <v>0</v>
      </c>
      <c r="AW1460" s="34">
        <f>IFERROR(VLOOKUP($H1460,#REF!,16,FALSE),0)</f>
        <v>0</v>
      </c>
      <c r="AX1460" s="42">
        <f>IFERROR(VLOOKUP($H1460,#REF!,17,FALSE),0)</f>
        <v>0</v>
      </c>
    </row>
    <row r="1461" spans="1:50" x14ac:dyDescent="0.3">
      <c r="A1461" s="33" t="str">
        <f t="shared" si="88"/>
        <v>0</v>
      </c>
      <c r="B1461" s="33">
        <f>+'R&amp;E EXPORT'!B1410</f>
        <v>0</v>
      </c>
      <c r="C1461" t="str">
        <f>IFERROR(VLOOKUP(A1461,'MCSJ Export'!A:C,3,FALSE),"")</f>
        <v/>
      </c>
      <c r="D1461" s="37">
        <f t="shared" ca="1" si="89"/>
        <v>0</v>
      </c>
      <c r="E1461" s="37">
        <f t="shared" ca="1" si="90"/>
        <v>0</v>
      </c>
      <c r="F1461" s="37">
        <f t="shared" ca="1" si="91"/>
        <v>0</v>
      </c>
      <c r="G1461" s="37"/>
      <c r="H1461" s="33">
        <f>+'R&amp;E EXPORT'!A1410</f>
        <v>0</v>
      </c>
      <c r="I1461" s="34">
        <f>IFERROR(VLOOKUP($H1461,'Gen F Rev'!$A:$M,15,FALSE),0)</f>
        <v>0</v>
      </c>
      <c r="J1461" s="34">
        <f>IFERROR(VLOOKUP($H1461,'Gen F Rev'!$A:$M,16,FALSE),0)</f>
        <v>0</v>
      </c>
      <c r="K1461" s="42">
        <f>IFERROR(VLOOKUP($H1461,'Gen F Rev'!$A:$M,17,FALSE),0)</f>
        <v>0</v>
      </c>
      <c r="L1461" s="34">
        <f>IFERROR(VLOOKUP($H1461,'Gen F Exp'!$A:$E,15,FALSE),0)</f>
        <v>0</v>
      </c>
      <c r="M1461" s="34">
        <f>IFERROR(VLOOKUP($H1461,'Gen F Exp'!$A:$E,16,FALSE),0)</f>
        <v>0</v>
      </c>
      <c r="N1461" s="42">
        <f>IFERROR(VLOOKUP($H1461,'Gen F Exp'!$A:$E,17,FALSE),0)</f>
        <v>0</v>
      </c>
      <c r="O1461" s="34">
        <f>IFERROR(VLOOKUP($H1461,'Water F Rev'!$A:$L,15,FALSE),0)</f>
        <v>0</v>
      </c>
      <c r="P1461" s="34">
        <f>IFERROR(VLOOKUP($H1461,'Water F Rev'!$A:$L,16,FALSE),0)</f>
        <v>0</v>
      </c>
      <c r="Q1461" s="42">
        <f>IFERROR(VLOOKUP($H1461,'Water F Rev'!$A:$L,17,FALSE),0)</f>
        <v>0</v>
      </c>
      <c r="R1461" s="34">
        <f>IFERROR(VLOOKUP($H1461,'Water F Exp'!$A:$K,15,FALSE),0)</f>
        <v>0</v>
      </c>
      <c r="S1461" s="34">
        <f>IFERROR(VLOOKUP($H1461,'Water F Exp'!$A:$K,16,FALSE),0)</f>
        <v>0</v>
      </c>
      <c r="T1461" s="42">
        <f>IFERROR(VLOOKUP($H1461,'Water F Exp'!$A:$K,17,FALSE),0)</f>
        <v>0</v>
      </c>
      <c r="U1461" s="34">
        <f ca="1">IFERROR(VLOOKUP($H1461,'Sewer F Rev'!$A:$E,15,FALSE),0)</f>
        <v>0</v>
      </c>
      <c r="V1461" s="34">
        <f ca="1">IFERROR(VLOOKUP($H1461,'Sewer F Rev'!$A:$E,16,FALSE),0)</f>
        <v>0</v>
      </c>
      <c r="W1461" s="42">
        <f ca="1">IFERROR(VLOOKUP($H1461,'Sewer F Rev'!$A:$E,17,FALSE),0)</f>
        <v>0</v>
      </c>
      <c r="X1461" s="34">
        <f>IFERROR(VLOOKUP($H1461,'Sewer F Exp'!$A:$B,15,FALSE),0)</f>
        <v>0</v>
      </c>
      <c r="Y1461" s="34">
        <f>IFERROR(VLOOKUP($H1461,'Sewer F Exp'!$A:$B,16,FALSE),0)</f>
        <v>0</v>
      </c>
      <c r="Z1461" s="42">
        <f>IFERROR(VLOOKUP($H1461,'Sewer F Exp'!$A:$B,17,FALSE),0)</f>
        <v>0</v>
      </c>
      <c r="AA1461" s="34">
        <f>IFERROR(VLOOKUP($H1461,'Refuse F Rev'!$A:$E,15,FALSE),0)</f>
        <v>0</v>
      </c>
      <c r="AB1461" s="34">
        <f>IFERROR(VLOOKUP($H1461,'Refuse F Rev'!$A:$E,16,FALSE),0)</f>
        <v>0</v>
      </c>
      <c r="AC1461" s="42">
        <f>IFERROR(VLOOKUP($H1461,'Refuse F Rev'!$A:$E,17,FALSE),0)</f>
        <v>0</v>
      </c>
      <c r="AD1461" s="34">
        <f>IFERROR(VLOOKUP($H1461,'Refuse F Exp'!$A:$E,15,FALSE),0)</f>
        <v>0</v>
      </c>
      <c r="AE1461" s="34">
        <f>IFERROR(VLOOKUP($H1461,'Refuse F Exp'!$A:$E,16,FALSE),0)</f>
        <v>0</v>
      </c>
      <c r="AF1461" s="42">
        <f>IFERROR(VLOOKUP($H1461,'Refuse F Exp'!$A:$E,17,FALSE),0)</f>
        <v>0</v>
      </c>
      <c r="AG1461" s="34">
        <f>IFERROR(VLOOKUP($H1461,#REF!,10,FALSE),0)</f>
        <v>0</v>
      </c>
      <c r="AH1461" s="34">
        <f>IFERROR(VLOOKUP($H1461,#REF!,11,FALSE),0)</f>
        <v>0</v>
      </c>
      <c r="AI1461" s="42">
        <f>IFERROR(VLOOKUP($H1461,#REF!,12,FALSE),0)</f>
        <v>0</v>
      </c>
      <c r="AJ1461" s="34">
        <f>IFERROR(VLOOKUP($H1461,#REF!,10,FALSE),0)</f>
        <v>0</v>
      </c>
      <c r="AK1461" s="34">
        <f>IFERROR(VLOOKUP($H1461,#REF!,11,FALSE),0)</f>
        <v>0</v>
      </c>
      <c r="AL1461" s="42">
        <f>IFERROR(VLOOKUP($H1461,#REF!,12,FALSE),0)</f>
        <v>0</v>
      </c>
      <c r="AM1461" s="34">
        <f>IFERROR(VLOOKUP($H1461,#REF!,10,FALSE),0)</f>
        <v>0</v>
      </c>
      <c r="AN1461" s="34">
        <f>IFERROR(VLOOKUP($H1461,#REF!,11,FALSE),0)</f>
        <v>0</v>
      </c>
      <c r="AO1461" s="42">
        <f>IFERROR(VLOOKUP($H1461,#REF!,12,FALSE),0)</f>
        <v>0</v>
      </c>
      <c r="AP1461" s="34">
        <f>IFERROR(VLOOKUP($H1461,#REF!,10,FALSE),0)</f>
        <v>0</v>
      </c>
      <c r="AQ1461" s="34">
        <f>IFERROR(VLOOKUP($H1461,#REF!,11,FALSE),0)</f>
        <v>0</v>
      </c>
      <c r="AR1461" s="42">
        <f>IFERROR(VLOOKUP($H1461,#REF!,12,FALSE),0)</f>
        <v>0</v>
      </c>
      <c r="AS1461" s="34">
        <f>IFERROR(VLOOKUP($H1461,#REF!,13,FALSE),0)</f>
        <v>0</v>
      </c>
      <c r="AT1461" s="34">
        <f>IFERROR(VLOOKUP($H1461,#REF!,14,FALSE),0)</f>
        <v>0</v>
      </c>
      <c r="AU1461" s="42">
        <f>IFERROR(VLOOKUP($H1461,#REF!,15,FALSE),0)</f>
        <v>0</v>
      </c>
      <c r="AV1461" s="34">
        <f>IFERROR(VLOOKUP($H1461,#REF!,15,FALSE),0)</f>
        <v>0</v>
      </c>
      <c r="AW1461" s="34">
        <f>IFERROR(VLOOKUP($H1461,#REF!,16,FALSE),0)</f>
        <v>0</v>
      </c>
      <c r="AX1461" s="42">
        <f>IFERROR(VLOOKUP($H1461,#REF!,17,FALSE),0)</f>
        <v>0</v>
      </c>
    </row>
    <row r="1462" spans="1:50" x14ac:dyDescent="0.3">
      <c r="A1462" s="33" t="str">
        <f t="shared" si="88"/>
        <v>0</v>
      </c>
      <c r="B1462" s="33">
        <f>+'R&amp;E EXPORT'!B1411</f>
        <v>0</v>
      </c>
      <c r="C1462" t="str">
        <f>IFERROR(VLOOKUP(A1462,'MCSJ Export'!A:C,3,FALSE),"")</f>
        <v/>
      </c>
      <c r="D1462" s="37">
        <f t="shared" ca="1" si="89"/>
        <v>0</v>
      </c>
      <c r="E1462" s="37">
        <f t="shared" ca="1" si="90"/>
        <v>0</v>
      </c>
      <c r="F1462" s="37">
        <f t="shared" ca="1" si="91"/>
        <v>0</v>
      </c>
      <c r="G1462" s="37"/>
      <c r="H1462" s="33">
        <f>+'R&amp;E EXPORT'!A1411</f>
        <v>0</v>
      </c>
      <c r="I1462" s="34">
        <f>IFERROR(VLOOKUP($H1462,'Gen F Rev'!$A:$M,15,FALSE),0)</f>
        <v>0</v>
      </c>
      <c r="J1462" s="34">
        <f>IFERROR(VLOOKUP($H1462,'Gen F Rev'!$A:$M,16,FALSE),0)</f>
        <v>0</v>
      </c>
      <c r="K1462" s="42">
        <f>IFERROR(VLOOKUP($H1462,'Gen F Rev'!$A:$M,17,FALSE),0)</f>
        <v>0</v>
      </c>
      <c r="L1462" s="34">
        <f>IFERROR(VLOOKUP($H1462,'Gen F Exp'!$A:$E,15,FALSE),0)</f>
        <v>0</v>
      </c>
      <c r="M1462" s="34">
        <f>IFERROR(VLOOKUP($H1462,'Gen F Exp'!$A:$E,16,FALSE),0)</f>
        <v>0</v>
      </c>
      <c r="N1462" s="42">
        <f>IFERROR(VLOOKUP($H1462,'Gen F Exp'!$A:$E,17,FALSE),0)</f>
        <v>0</v>
      </c>
      <c r="O1462" s="34">
        <f>IFERROR(VLOOKUP($H1462,'Water F Rev'!$A:$L,15,FALSE),0)</f>
        <v>0</v>
      </c>
      <c r="P1462" s="34">
        <f>IFERROR(VLOOKUP($H1462,'Water F Rev'!$A:$L,16,FALSE),0)</f>
        <v>0</v>
      </c>
      <c r="Q1462" s="42">
        <f>IFERROR(VLOOKUP($H1462,'Water F Rev'!$A:$L,17,FALSE),0)</f>
        <v>0</v>
      </c>
      <c r="R1462" s="34">
        <f>IFERROR(VLOOKUP($H1462,'Water F Exp'!$A:$K,15,FALSE),0)</f>
        <v>0</v>
      </c>
      <c r="S1462" s="34">
        <f>IFERROR(VLOOKUP($H1462,'Water F Exp'!$A:$K,16,FALSE),0)</f>
        <v>0</v>
      </c>
      <c r="T1462" s="42">
        <f>IFERROR(VLOOKUP($H1462,'Water F Exp'!$A:$K,17,FALSE),0)</f>
        <v>0</v>
      </c>
      <c r="U1462" s="34">
        <f ca="1">IFERROR(VLOOKUP($H1462,'Sewer F Rev'!$A:$E,15,FALSE),0)</f>
        <v>0</v>
      </c>
      <c r="V1462" s="34">
        <f ca="1">IFERROR(VLOOKUP($H1462,'Sewer F Rev'!$A:$E,16,FALSE),0)</f>
        <v>0</v>
      </c>
      <c r="W1462" s="42">
        <f ca="1">IFERROR(VLOOKUP($H1462,'Sewer F Rev'!$A:$E,17,FALSE),0)</f>
        <v>0</v>
      </c>
      <c r="X1462" s="34">
        <f>IFERROR(VLOOKUP($H1462,'Sewer F Exp'!$A:$B,15,FALSE),0)</f>
        <v>0</v>
      </c>
      <c r="Y1462" s="34">
        <f>IFERROR(VLOOKUP($H1462,'Sewer F Exp'!$A:$B,16,FALSE),0)</f>
        <v>0</v>
      </c>
      <c r="Z1462" s="42">
        <f>IFERROR(VLOOKUP($H1462,'Sewer F Exp'!$A:$B,17,FALSE),0)</f>
        <v>0</v>
      </c>
      <c r="AA1462" s="34">
        <f>IFERROR(VLOOKUP($H1462,'Refuse F Rev'!$A:$E,15,FALSE),0)</f>
        <v>0</v>
      </c>
      <c r="AB1462" s="34">
        <f>IFERROR(VLOOKUP($H1462,'Refuse F Rev'!$A:$E,16,FALSE),0)</f>
        <v>0</v>
      </c>
      <c r="AC1462" s="42">
        <f>IFERROR(VLOOKUP($H1462,'Refuse F Rev'!$A:$E,17,FALSE),0)</f>
        <v>0</v>
      </c>
      <c r="AD1462" s="34">
        <f>IFERROR(VLOOKUP($H1462,'Refuse F Exp'!$A:$E,15,FALSE),0)</f>
        <v>0</v>
      </c>
      <c r="AE1462" s="34">
        <f>IFERROR(VLOOKUP($H1462,'Refuse F Exp'!$A:$E,16,FALSE),0)</f>
        <v>0</v>
      </c>
      <c r="AF1462" s="42">
        <f>IFERROR(VLOOKUP($H1462,'Refuse F Exp'!$A:$E,17,FALSE),0)</f>
        <v>0</v>
      </c>
      <c r="AG1462" s="34">
        <f>IFERROR(VLOOKUP($H1462,#REF!,10,FALSE),0)</f>
        <v>0</v>
      </c>
      <c r="AH1462" s="34">
        <f>IFERROR(VLOOKUP($H1462,#REF!,11,FALSE),0)</f>
        <v>0</v>
      </c>
      <c r="AI1462" s="42">
        <f>IFERROR(VLOOKUP($H1462,#REF!,12,FALSE),0)</f>
        <v>0</v>
      </c>
      <c r="AJ1462" s="34">
        <f>IFERROR(VLOOKUP($H1462,#REF!,10,FALSE),0)</f>
        <v>0</v>
      </c>
      <c r="AK1462" s="34">
        <f>IFERROR(VLOOKUP($H1462,#REF!,11,FALSE),0)</f>
        <v>0</v>
      </c>
      <c r="AL1462" s="42">
        <f>IFERROR(VLOOKUP($H1462,#REF!,12,FALSE),0)</f>
        <v>0</v>
      </c>
      <c r="AM1462" s="34">
        <f>IFERROR(VLOOKUP($H1462,#REF!,10,FALSE),0)</f>
        <v>0</v>
      </c>
      <c r="AN1462" s="34">
        <f>IFERROR(VLOOKUP($H1462,#REF!,11,FALSE),0)</f>
        <v>0</v>
      </c>
      <c r="AO1462" s="42">
        <f>IFERROR(VLOOKUP($H1462,#REF!,12,FALSE),0)</f>
        <v>0</v>
      </c>
      <c r="AP1462" s="34">
        <f>IFERROR(VLOOKUP($H1462,#REF!,10,FALSE),0)</f>
        <v>0</v>
      </c>
      <c r="AQ1462" s="34">
        <f>IFERROR(VLOOKUP($H1462,#REF!,11,FALSE),0)</f>
        <v>0</v>
      </c>
      <c r="AR1462" s="42">
        <f>IFERROR(VLOOKUP($H1462,#REF!,12,FALSE),0)</f>
        <v>0</v>
      </c>
      <c r="AS1462" s="34">
        <f>IFERROR(VLOOKUP($H1462,#REF!,13,FALSE),0)</f>
        <v>0</v>
      </c>
      <c r="AT1462" s="34">
        <f>IFERROR(VLOOKUP($H1462,#REF!,14,FALSE),0)</f>
        <v>0</v>
      </c>
      <c r="AU1462" s="42">
        <f>IFERROR(VLOOKUP($H1462,#REF!,15,FALSE),0)</f>
        <v>0</v>
      </c>
      <c r="AV1462" s="34">
        <f>IFERROR(VLOOKUP($H1462,#REF!,15,FALSE),0)</f>
        <v>0</v>
      </c>
      <c r="AW1462" s="34">
        <f>IFERROR(VLOOKUP($H1462,#REF!,16,FALSE),0)</f>
        <v>0</v>
      </c>
      <c r="AX1462" s="42">
        <f>IFERROR(VLOOKUP($H1462,#REF!,17,FALSE),0)</f>
        <v>0</v>
      </c>
    </row>
    <row r="1463" spans="1:50" x14ac:dyDescent="0.3">
      <c r="A1463" s="33" t="e">
        <f t="shared" si="88"/>
        <v>#REF!</v>
      </c>
      <c r="B1463" s="33" t="e">
        <f>+'R&amp;E EXPORT'!#REF!</f>
        <v>#REF!</v>
      </c>
      <c r="C1463" t="str">
        <f>IFERROR(VLOOKUP(A1463,'MCSJ Export'!A:C,3,FALSE),"")</f>
        <v/>
      </c>
      <c r="D1463" s="37">
        <f t="shared" si="89"/>
        <v>0</v>
      </c>
      <c r="E1463" s="37">
        <f t="shared" si="90"/>
        <v>0</v>
      </c>
      <c r="F1463" s="37">
        <f t="shared" si="91"/>
        <v>0</v>
      </c>
      <c r="G1463" s="37"/>
      <c r="H1463" s="33" t="e">
        <f>+'R&amp;E EXPORT'!#REF!</f>
        <v>#REF!</v>
      </c>
      <c r="I1463" s="34">
        <f>IFERROR(VLOOKUP($H1463,'Gen F Rev'!$A:$M,15,FALSE),0)</f>
        <v>0</v>
      </c>
      <c r="J1463" s="34">
        <f>IFERROR(VLOOKUP($H1463,'Gen F Rev'!$A:$M,16,FALSE),0)</f>
        <v>0</v>
      </c>
      <c r="K1463" s="42">
        <f>IFERROR(VLOOKUP($H1463,'Gen F Rev'!$A:$M,17,FALSE),0)</f>
        <v>0</v>
      </c>
      <c r="L1463" s="34">
        <f>IFERROR(VLOOKUP($H1463,'Gen F Exp'!$A:$E,15,FALSE),0)</f>
        <v>0</v>
      </c>
      <c r="M1463" s="34">
        <f>IFERROR(VLOOKUP($H1463,'Gen F Exp'!$A:$E,16,FALSE),0)</f>
        <v>0</v>
      </c>
      <c r="N1463" s="42">
        <f>IFERROR(VLOOKUP($H1463,'Gen F Exp'!$A:$E,17,FALSE),0)</f>
        <v>0</v>
      </c>
      <c r="O1463" s="34">
        <f>IFERROR(VLOOKUP($H1463,'Water F Rev'!$A:$L,15,FALSE),0)</f>
        <v>0</v>
      </c>
      <c r="P1463" s="34">
        <f>IFERROR(VLOOKUP($H1463,'Water F Rev'!$A:$L,16,FALSE),0)</f>
        <v>0</v>
      </c>
      <c r="Q1463" s="42">
        <f>IFERROR(VLOOKUP($H1463,'Water F Rev'!$A:$L,17,FALSE),0)</f>
        <v>0</v>
      </c>
      <c r="R1463" s="34">
        <f>IFERROR(VLOOKUP($H1463,'Water F Exp'!$A:$K,15,FALSE),0)</f>
        <v>0</v>
      </c>
      <c r="S1463" s="34">
        <f>IFERROR(VLOOKUP($H1463,'Water F Exp'!$A:$K,16,FALSE),0)</f>
        <v>0</v>
      </c>
      <c r="T1463" s="42">
        <f>IFERROR(VLOOKUP($H1463,'Water F Exp'!$A:$K,17,FALSE),0)</f>
        <v>0</v>
      </c>
      <c r="U1463" s="34">
        <f>IFERROR(VLOOKUP($H1463,'Sewer F Rev'!$A:$E,15,FALSE),0)</f>
        <v>0</v>
      </c>
      <c r="V1463" s="34">
        <f>IFERROR(VLOOKUP($H1463,'Sewer F Rev'!$A:$E,16,FALSE),0)</f>
        <v>0</v>
      </c>
      <c r="W1463" s="42">
        <f>IFERROR(VLOOKUP($H1463,'Sewer F Rev'!$A:$E,17,FALSE),0)</f>
        <v>0</v>
      </c>
      <c r="X1463" s="34">
        <f>IFERROR(VLOOKUP($H1463,'Sewer F Exp'!$A:$B,15,FALSE),0)</f>
        <v>0</v>
      </c>
      <c r="Y1463" s="34">
        <f>IFERROR(VLOOKUP($H1463,'Sewer F Exp'!$A:$B,16,FALSE),0)</f>
        <v>0</v>
      </c>
      <c r="Z1463" s="42">
        <f>IFERROR(VLOOKUP($H1463,'Sewer F Exp'!$A:$B,17,FALSE),0)</f>
        <v>0</v>
      </c>
      <c r="AA1463" s="34">
        <f>IFERROR(VLOOKUP($H1463,'Refuse F Rev'!$A:$E,15,FALSE),0)</f>
        <v>0</v>
      </c>
      <c r="AB1463" s="34">
        <f>IFERROR(VLOOKUP($H1463,'Refuse F Rev'!$A:$E,16,FALSE),0)</f>
        <v>0</v>
      </c>
      <c r="AC1463" s="42">
        <f>IFERROR(VLOOKUP($H1463,'Refuse F Rev'!$A:$E,17,FALSE),0)</f>
        <v>0</v>
      </c>
      <c r="AD1463" s="34">
        <f>IFERROR(VLOOKUP($H1463,'Refuse F Exp'!$A:$E,15,FALSE),0)</f>
        <v>0</v>
      </c>
      <c r="AE1463" s="34">
        <f>IFERROR(VLOOKUP($H1463,'Refuse F Exp'!$A:$E,16,FALSE),0)</f>
        <v>0</v>
      </c>
      <c r="AF1463" s="42">
        <f>IFERROR(VLOOKUP($H1463,'Refuse F Exp'!$A:$E,17,FALSE),0)</f>
        <v>0</v>
      </c>
      <c r="AG1463" s="34">
        <f>IFERROR(VLOOKUP($H1463,#REF!,10,FALSE),0)</f>
        <v>0</v>
      </c>
      <c r="AH1463" s="34">
        <f>IFERROR(VLOOKUP($H1463,#REF!,11,FALSE),0)</f>
        <v>0</v>
      </c>
      <c r="AI1463" s="42">
        <f>IFERROR(VLOOKUP($H1463,#REF!,12,FALSE),0)</f>
        <v>0</v>
      </c>
      <c r="AJ1463" s="34">
        <f>IFERROR(VLOOKUP($H1463,#REF!,10,FALSE),0)</f>
        <v>0</v>
      </c>
      <c r="AK1463" s="34">
        <f>IFERROR(VLOOKUP($H1463,#REF!,11,FALSE),0)</f>
        <v>0</v>
      </c>
      <c r="AL1463" s="42">
        <f>IFERROR(VLOOKUP($H1463,#REF!,12,FALSE),0)</f>
        <v>0</v>
      </c>
      <c r="AM1463" s="34">
        <f>IFERROR(VLOOKUP($H1463,#REF!,10,FALSE),0)</f>
        <v>0</v>
      </c>
      <c r="AN1463" s="34">
        <f>IFERROR(VLOOKUP($H1463,#REF!,11,FALSE),0)</f>
        <v>0</v>
      </c>
      <c r="AO1463" s="42">
        <f>IFERROR(VLOOKUP($H1463,#REF!,12,FALSE),0)</f>
        <v>0</v>
      </c>
      <c r="AP1463" s="34">
        <f>IFERROR(VLOOKUP($H1463,#REF!,10,FALSE),0)</f>
        <v>0</v>
      </c>
      <c r="AQ1463" s="34">
        <f>IFERROR(VLOOKUP($H1463,#REF!,11,FALSE),0)</f>
        <v>0</v>
      </c>
      <c r="AR1463" s="42">
        <f>IFERROR(VLOOKUP($H1463,#REF!,12,FALSE),0)</f>
        <v>0</v>
      </c>
      <c r="AS1463" s="34">
        <f>IFERROR(VLOOKUP($H1463,#REF!,13,FALSE),0)</f>
        <v>0</v>
      </c>
      <c r="AT1463" s="34">
        <f>IFERROR(VLOOKUP($H1463,#REF!,14,FALSE),0)</f>
        <v>0</v>
      </c>
      <c r="AU1463" s="42">
        <f>IFERROR(VLOOKUP($H1463,#REF!,15,FALSE),0)</f>
        <v>0</v>
      </c>
      <c r="AV1463" s="34">
        <f>IFERROR(VLOOKUP($H1463,#REF!,15,FALSE),0)</f>
        <v>0</v>
      </c>
      <c r="AW1463" s="34">
        <f>IFERROR(VLOOKUP($H1463,#REF!,16,FALSE),0)</f>
        <v>0</v>
      </c>
      <c r="AX1463" s="42">
        <f>IFERROR(VLOOKUP($H1463,#REF!,17,FALSE),0)</f>
        <v>0</v>
      </c>
    </row>
    <row r="1464" spans="1:50" x14ac:dyDescent="0.3">
      <c r="A1464" s="33" t="e">
        <f t="shared" si="88"/>
        <v>#REF!</v>
      </c>
      <c r="B1464" s="33" t="e">
        <f>+'R&amp;E EXPORT'!#REF!</f>
        <v>#REF!</v>
      </c>
      <c r="C1464" t="str">
        <f>IFERROR(VLOOKUP(A1464,'MCSJ Export'!A:C,3,FALSE),"")</f>
        <v/>
      </c>
      <c r="D1464" s="37">
        <f t="shared" si="89"/>
        <v>0</v>
      </c>
      <c r="E1464" s="37">
        <f t="shared" si="90"/>
        <v>0</v>
      </c>
      <c r="F1464" s="37">
        <f t="shared" si="91"/>
        <v>0</v>
      </c>
      <c r="G1464" s="37"/>
      <c r="H1464" s="33" t="e">
        <f>+'R&amp;E EXPORT'!#REF!</f>
        <v>#REF!</v>
      </c>
      <c r="I1464" s="34">
        <f>IFERROR(VLOOKUP($H1464,'Gen F Rev'!$A:$M,15,FALSE),0)</f>
        <v>0</v>
      </c>
      <c r="J1464" s="34">
        <f>IFERROR(VLOOKUP($H1464,'Gen F Rev'!$A:$M,16,FALSE),0)</f>
        <v>0</v>
      </c>
      <c r="K1464" s="42">
        <f>IFERROR(VLOOKUP($H1464,'Gen F Rev'!$A:$M,17,FALSE),0)</f>
        <v>0</v>
      </c>
      <c r="L1464" s="34">
        <f>IFERROR(VLOOKUP($H1464,'Gen F Exp'!$A:$E,15,FALSE),0)</f>
        <v>0</v>
      </c>
      <c r="M1464" s="34">
        <f>IFERROR(VLOOKUP($H1464,'Gen F Exp'!$A:$E,16,FALSE),0)</f>
        <v>0</v>
      </c>
      <c r="N1464" s="42">
        <f>IFERROR(VLOOKUP($H1464,'Gen F Exp'!$A:$E,17,FALSE),0)</f>
        <v>0</v>
      </c>
      <c r="O1464" s="34">
        <f>IFERROR(VLOOKUP($H1464,'Water F Rev'!$A:$L,15,FALSE),0)</f>
        <v>0</v>
      </c>
      <c r="P1464" s="34">
        <f>IFERROR(VLOOKUP($H1464,'Water F Rev'!$A:$L,16,FALSE),0)</f>
        <v>0</v>
      </c>
      <c r="Q1464" s="42">
        <f>IFERROR(VLOOKUP($H1464,'Water F Rev'!$A:$L,17,FALSE),0)</f>
        <v>0</v>
      </c>
      <c r="R1464" s="34">
        <f>IFERROR(VLOOKUP($H1464,'Water F Exp'!$A:$K,15,FALSE),0)</f>
        <v>0</v>
      </c>
      <c r="S1464" s="34">
        <f>IFERROR(VLOOKUP($H1464,'Water F Exp'!$A:$K,16,FALSE),0)</f>
        <v>0</v>
      </c>
      <c r="T1464" s="42">
        <f>IFERROR(VLOOKUP($H1464,'Water F Exp'!$A:$K,17,FALSE),0)</f>
        <v>0</v>
      </c>
      <c r="U1464" s="34">
        <f>IFERROR(VLOOKUP($H1464,'Sewer F Rev'!$A:$E,15,FALSE),0)</f>
        <v>0</v>
      </c>
      <c r="V1464" s="34">
        <f>IFERROR(VLOOKUP($H1464,'Sewer F Rev'!$A:$E,16,FALSE),0)</f>
        <v>0</v>
      </c>
      <c r="W1464" s="42">
        <f>IFERROR(VLOOKUP($H1464,'Sewer F Rev'!$A:$E,17,FALSE),0)</f>
        <v>0</v>
      </c>
      <c r="X1464" s="34">
        <f>IFERROR(VLOOKUP($H1464,'Sewer F Exp'!$A:$B,15,FALSE),0)</f>
        <v>0</v>
      </c>
      <c r="Y1464" s="34">
        <f>IFERROR(VLOOKUP($H1464,'Sewer F Exp'!$A:$B,16,FALSE),0)</f>
        <v>0</v>
      </c>
      <c r="Z1464" s="42">
        <f>IFERROR(VLOOKUP($H1464,'Sewer F Exp'!$A:$B,17,FALSE),0)</f>
        <v>0</v>
      </c>
      <c r="AA1464" s="34">
        <f>IFERROR(VLOOKUP($H1464,'Refuse F Rev'!$A:$E,15,FALSE),0)</f>
        <v>0</v>
      </c>
      <c r="AB1464" s="34">
        <f>IFERROR(VLOOKUP($H1464,'Refuse F Rev'!$A:$E,16,FALSE),0)</f>
        <v>0</v>
      </c>
      <c r="AC1464" s="42">
        <f>IFERROR(VLOOKUP($H1464,'Refuse F Rev'!$A:$E,17,FALSE),0)</f>
        <v>0</v>
      </c>
      <c r="AD1464" s="34">
        <f>IFERROR(VLOOKUP($H1464,'Refuse F Exp'!$A:$E,15,FALSE),0)</f>
        <v>0</v>
      </c>
      <c r="AE1464" s="34">
        <f>IFERROR(VLOOKUP($H1464,'Refuse F Exp'!$A:$E,16,FALSE),0)</f>
        <v>0</v>
      </c>
      <c r="AF1464" s="42">
        <f>IFERROR(VLOOKUP($H1464,'Refuse F Exp'!$A:$E,17,FALSE),0)</f>
        <v>0</v>
      </c>
      <c r="AG1464" s="34">
        <f>IFERROR(VLOOKUP($H1464,#REF!,10,FALSE),0)</f>
        <v>0</v>
      </c>
      <c r="AH1464" s="34">
        <f>IFERROR(VLOOKUP($H1464,#REF!,11,FALSE),0)</f>
        <v>0</v>
      </c>
      <c r="AI1464" s="42">
        <f>IFERROR(VLOOKUP($H1464,#REF!,12,FALSE),0)</f>
        <v>0</v>
      </c>
      <c r="AJ1464" s="34">
        <f>IFERROR(VLOOKUP($H1464,#REF!,10,FALSE),0)</f>
        <v>0</v>
      </c>
      <c r="AK1464" s="34">
        <f>IFERROR(VLOOKUP($H1464,#REF!,11,FALSE),0)</f>
        <v>0</v>
      </c>
      <c r="AL1464" s="42">
        <f>IFERROR(VLOOKUP($H1464,#REF!,12,FALSE),0)</f>
        <v>0</v>
      </c>
      <c r="AM1464" s="34">
        <f>IFERROR(VLOOKUP($H1464,#REF!,10,FALSE),0)</f>
        <v>0</v>
      </c>
      <c r="AN1464" s="34">
        <f>IFERROR(VLOOKUP($H1464,#REF!,11,FALSE),0)</f>
        <v>0</v>
      </c>
      <c r="AO1464" s="42">
        <f>IFERROR(VLOOKUP($H1464,#REF!,12,FALSE),0)</f>
        <v>0</v>
      </c>
      <c r="AP1464" s="34">
        <f>IFERROR(VLOOKUP($H1464,#REF!,10,FALSE),0)</f>
        <v>0</v>
      </c>
      <c r="AQ1464" s="34">
        <f>IFERROR(VLOOKUP($H1464,#REF!,11,FALSE),0)</f>
        <v>0</v>
      </c>
      <c r="AR1464" s="42">
        <f>IFERROR(VLOOKUP($H1464,#REF!,12,FALSE),0)</f>
        <v>0</v>
      </c>
      <c r="AS1464" s="34">
        <f>IFERROR(VLOOKUP($H1464,#REF!,13,FALSE),0)</f>
        <v>0</v>
      </c>
      <c r="AT1464" s="34">
        <f>IFERROR(VLOOKUP($H1464,#REF!,14,FALSE),0)</f>
        <v>0</v>
      </c>
      <c r="AU1464" s="42">
        <f>IFERROR(VLOOKUP($H1464,#REF!,15,FALSE),0)</f>
        <v>0</v>
      </c>
      <c r="AV1464" s="34">
        <f>IFERROR(VLOOKUP($H1464,#REF!,15,FALSE),0)</f>
        <v>0</v>
      </c>
      <c r="AW1464" s="34">
        <f>IFERROR(VLOOKUP($H1464,#REF!,16,FALSE),0)</f>
        <v>0</v>
      </c>
      <c r="AX1464" s="42">
        <f>IFERROR(VLOOKUP($H1464,#REF!,17,FALSE),0)</f>
        <v>0</v>
      </c>
    </row>
    <row r="1465" spans="1:50" x14ac:dyDescent="0.3">
      <c r="A1465" s="33" t="e">
        <f t="shared" si="88"/>
        <v>#REF!</v>
      </c>
      <c r="B1465" s="33" t="e">
        <f>+'R&amp;E EXPORT'!#REF!</f>
        <v>#REF!</v>
      </c>
      <c r="C1465" t="str">
        <f>IFERROR(VLOOKUP(A1465,'MCSJ Export'!A:C,3,FALSE),"")</f>
        <v/>
      </c>
      <c r="D1465" s="37">
        <f t="shared" si="89"/>
        <v>0</v>
      </c>
      <c r="E1465" s="37">
        <f t="shared" si="90"/>
        <v>0</v>
      </c>
      <c r="F1465" s="37">
        <f t="shared" si="91"/>
        <v>0</v>
      </c>
      <c r="G1465" s="37"/>
      <c r="H1465" s="33" t="e">
        <f>+'R&amp;E EXPORT'!#REF!</f>
        <v>#REF!</v>
      </c>
      <c r="I1465" s="34">
        <f>IFERROR(VLOOKUP($H1465,'Gen F Rev'!$A:$M,15,FALSE),0)</f>
        <v>0</v>
      </c>
      <c r="J1465" s="34">
        <f>IFERROR(VLOOKUP($H1465,'Gen F Rev'!$A:$M,16,FALSE),0)</f>
        <v>0</v>
      </c>
      <c r="K1465" s="42">
        <f>IFERROR(VLOOKUP($H1465,'Gen F Rev'!$A:$M,17,FALSE),0)</f>
        <v>0</v>
      </c>
      <c r="L1465" s="34">
        <f>IFERROR(VLOOKUP($H1465,'Gen F Exp'!$A:$E,15,FALSE),0)</f>
        <v>0</v>
      </c>
      <c r="M1465" s="34">
        <f>IFERROR(VLOOKUP($H1465,'Gen F Exp'!$A:$E,16,FALSE),0)</f>
        <v>0</v>
      </c>
      <c r="N1465" s="42">
        <f>IFERROR(VLOOKUP($H1465,'Gen F Exp'!$A:$E,17,FALSE),0)</f>
        <v>0</v>
      </c>
      <c r="O1465" s="34">
        <f>IFERROR(VLOOKUP($H1465,'Water F Rev'!$A:$L,15,FALSE),0)</f>
        <v>0</v>
      </c>
      <c r="P1465" s="34">
        <f>IFERROR(VLOOKUP($H1465,'Water F Rev'!$A:$L,16,FALSE),0)</f>
        <v>0</v>
      </c>
      <c r="Q1465" s="42">
        <f>IFERROR(VLOOKUP($H1465,'Water F Rev'!$A:$L,17,FALSE),0)</f>
        <v>0</v>
      </c>
      <c r="R1465" s="34">
        <f>IFERROR(VLOOKUP($H1465,'Water F Exp'!$A:$K,15,FALSE),0)</f>
        <v>0</v>
      </c>
      <c r="S1465" s="34">
        <f>IFERROR(VLOOKUP($H1465,'Water F Exp'!$A:$K,16,FALSE),0)</f>
        <v>0</v>
      </c>
      <c r="T1465" s="42">
        <f>IFERROR(VLOOKUP($H1465,'Water F Exp'!$A:$K,17,FALSE),0)</f>
        <v>0</v>
      </c>
      <c r="U1465" s="34">
        <f>IFERROR(VLOOKUP($H1465,'Sewer F Rev'!$A:$E,15,FALSE),0)</f>
        <v>0</v>
      </c>
      <c r="V1465" s="34">
        <f>IFERROR(VLOOKUP($H1465,'Sewer F Rev'!$A:$E,16,FALSE),0)</f>
        <v>0</v>
      </c>
      <c r="W1465" s="42">
        <f>IFERROR(VLOOKUP($H1465,'Sewer F Rev'!$A:$E,17,FALSE),0)</f>
        <v>0</v>
      </c>
      <c r="X1465" s="34">
        <f>IFERROR(VLOOKUP($H1465,'Sewer F Exp'!$A:$B,15,FALSE),0)</f>
        <v>0</v>
      </c>
      <c r="Y1465" s="34">
        <f>IFERROR(VLOOKUP($H1465,'Sewer F Exp'!$A:$B,16,FALSE),0)</f>
        <v>0</v>
      </c>
      <c r="Z1465" s="42">
        <f>IFERROR(VLOOKUP($H1465,'Sewer F Exp'!$A:$B,17,FALSE),0)</f>
        <v>0</v>
      </c>
      <c r="AA1465" s="34">
        <f>IFERROR(VLOOKUP($H1465,'Refuse F Rev'!$A:$E,15,FALSE),0)</f>
        <v>0</v>
      </c>
      <c r="AB1465" s="34">
        <f>IFERROR(VLOOKUP($H1465,'Refuse F Rev'!$A:$E,16,FALSE),0)</f>
        <v>0</v>
      </c>
      <c r="AC1465" s="42">
        <f>IFERROR(VLOOKUP($H1465,'Refuse F Rev'!$A:$E,17,FALSE),0)</f>
        <v>0</v>
      </c>
      <c r="AD1465" s="34">
        <f>IFERROR(VLOOKUP($H1465,'Refuse F Exp'!$A:$E,15,FALSE),0)</f>
        <v>0</v>
      </c>
      <c r="AE1465" s="34">
        <f>IFERROR(VLOOKUP($H1465,'Refuse F Exp'!$A:$E,16,FALSE),0)</f>
        <v>0</v>
      </c>
      <c r="AF1465" s="42">
        <f>IFERROR(VLOOKUP($H1465,'Refuse F Exp'!$A:$E,17,FALSE),0)</f>
        <v>0</v>
      </c>
      <c r="AG1465" s="34">
        <f>IFERROR(VLOOKUP($H1465,#REF!,10,FALSE),0)</f>
        <v>0</v>
      </c>
      <c r="AH1465" s="34">
        <f>IFERROR(VLOOKUP($H1465,#REF!,11,FALSE),0)</f>
        <v>0</v>
      </c>
      <c r="AI1465" s="42">
        <f>IFERROR(VLOOKUP($H1465,#REF!,12,FALSE),0)</f>
        <v>0</v>
      </c>
      <c r="AJ1465" s="34">
        <f>IFERROR(VLOOKUP($H1465,#REF!,10,FALSE),0)</f>
        <v>0</v>
      </c>
      <c r="AK1465" s="34">
        <f>IFERROR(VLOOKUP($H1465,#REF!,11,FALSE),0)</f>
        <v>0</v>
      </c>
      <c r="AL1465" s="42">
        <f>IFERROR(VLOOKUP($H1465,#REF!,12,FALSE),0)</f>
        <v>0</v>
      </c>
      <c r="AM1465" s="34">
        <f>IFERROR(VLOOKUP($H1465,#REF!,10,FALSE),0)</f>
        <v>0</v>
      </c>
      <c r="AN1465" s="34">
        <f>IFERROR(VLOOKUP($H1465,#REF!,11,FALSE),0)</f>
        <v>0</v>
      </c>
      <c r="AO1465" s="42">
        <f>IFERROR(VLOOKUP($H1465,#REF!,12,FALSE),0)</f>
        <v>0</v>
      </c>
      <c r="AP1465" s="34">
        <f>IFERROR(VLOOKUP($H1465,#REF!,10,FALSE),0)</f>
        <v>0</v>
      </c>
      <c r="AQ1465" s="34">
        <f>IFERROR(VLOOKUP($H1465,#REF!,11,FALSE),0)</f>
        <v>0</v>
      </c>
      <c r="AR1465" s="42">
        <f>IFERROR(VLOOKUP($H1465,#REF!,12,FALSE),0)</f>
        <v>0</v>
      </c>
      <c r="AS1465" s="34">
        <f>IFERROR(VLOOKUP($H1465,#REF!,13,FALSE),0)</f>
        <v>0</v>
      </c>
      <c r="AT1465" s="34">
        <f>IFERROR(VLOOKUP($H1465,#REF!,14,FALSE),0)</f>
        <v>0</v>
      </c>
      <c r="AU1465" s="42">
        <f>IFERROR(VLOOKUP($H1465,#REF!,15,FALSE),0)</f>
        <v>0</v>
      </c>
      <c r="AV1465" s="34">
        <f>IFERROR(VLOOKUP($H1465,#REF!,15,FALSE),0)</f>
        <v>0</v>
      </c>
      <c r="AW1465" s="34">
        <f>IFERROR(VLOOKUP($H1465,#REF!,16,FALSE),0)</f>
        <v>0</v>
      </c>
      <c r="AX1465" s="42">
        <f>IFERROR(VLOOKUP($H1465,#REF!,17,FALSE),0)</f>
        <v>0</v>
      </c>
    </row>
    <row r="1466" spans="1:50" x14ac:dyDescent="0.3">
      <c r="A1466" s="33" t="e">
        <f t="shared" si="88"/>
        <v>#REF!</v>
      </c>
      <c r="B1466" s="33" t="e">
        <f>+'R&amp;E EXPORT'!#REF!</f>
        <v>#REF!</v>
      </c>
      <c r="C1466" t="str">
        <f>IFERROR(VLOOKUP(A1466,'MCSJ Export'!A:C,3,FALSE),"")</f>
        <v/>
      </c>
      <c r="D1466" s="37">
        <f t="shared" si="89"/>
        <v>0</v>
      </c>
      <c r="E1466" s="37">
        <f t="shared" si="90"/>
        <v>0</v>
      </c>
      <c r="F1466" s="37">
        <f t="shared" si="91"/>
        <v>0</v>
      </c>
      <c r="G1466" s="37"/>
      <c r="H1466" s="33" t="e">
        <f>+'R&amp;E EXPORT'!#REF!</f>
        <v>#REF!</v>
      </c>
      <c r="I1466" s="34">
        <f>IFERROR(VLOOKUP($H1466,'Gen F Rev'!$A:$M,15,FALSE),0)</f>
        <v>0</v>
      </c>
      <c r="J1466" s="34">
        <f>IFERROR(VLOOKUP($H1466,'Gen F Rev'!$A:$M,16,FALSE),0)</f>
        <v>0</v>
      </c>
      <c r="K1466" s="42">
        <f>IFERROR(VLOOKUP($H1466,'Gen F Rev'!$A:$M,17,FALSE),0)</f>
        <v>0</v>
      </c>
      <c r="L1466" s="34">
        <f>IFERROR(VLOOKUP($H1466,'Gen F Exp'!$A:$E,15,FALSE),0)</f>
        <v>0</v>
      </c>
      <c r="M1466" s="34">
        <f>IFERROR(VLOOKUP($H1466,'Gen F Exp'!$A:$E,16,FALSE),0)</f>
        <v>0</v>
      </c>
      <c r="N1466" s="42">
        <f>IFERROR(VLOOKUP($H1466,'Gen F Exp'!$A:$E,17,FALSE),0)</f>
        <v>0</v>
      </c>
      <c r="O1466" s="34">
        <f>IFERROR(VLOOKUP($H1466,'Water F Rev'!$A:$L,15,FALSE),0)</f>
        <v>0</v>
      </c>
      <c r="P1466" s="34">
        <f>IFERROR(VLOOKUP($H1466,'Water F Rev'!$A:$L,16,FALSE),0)</f>
        <v>0</v>
      </c>
      <c r="Q1466" s="42">
        <f>IFERROR(VLOOKUP($H1466,'Water F Rev'!$A:$L,17,FALSE),0)</f>
        <v>0</v>
      </c>
      <c r="R1466" s="34">
        <f>IFERROR(VLOOKUP($H1466,'Water F Exp'!$A:$K,15,FALSE),0)</f>
        <v>0</v>
      </c>
      <c r="S1466" s="34">
        <f>IFERROR(VLOOKUP($H1466,'Water F Exp'!$A:$K,16,FALSE),0)</f>
        <v>0</v>
      </c>
      <c r="T1466" s="42">
        <f>IFERROR(VLOOKUP($H1466,'Water F Exp'!$A:$K,17,FALSE),0)</f>
        <v>0</v>
      </c>
      <c r="U1466" s="34">
        <f>IFERROR(VLOOKUP($H1466,'Sewer F Rev'!$A:$E,15,FALSE),0)</f>
        <v>0</v>
      </c>
      <c r="V1466" s="34">
        <f>IFERROR(VLOOKUP($H1466,'Sewer F Rev'!$A:$E,16,FALSE),0)</f>
        <v>0</v>
      </c>
      <c r="W1466" s="42">
        <f>IFERROR(VLOOKUP($H1466,'Sewer F Rev'!$A:$E,17,FALSE),0)</f>
        <v>0</v>
      </c>
      <c r="X1466" s="34">
        <f>IFERROR(VLOOKUP($H1466,'Sewer F Exp'!$A:$B,15,FALSE),0)</f>
        <v>0</v>
      </c>
      <c r="Y1466" s="34">
        <f>IFERROR(VLOOKUP($H1466,'Sewer F Exp'!$A:$B,16,FALSE),0)</f>
        <v>0</v>
      </c>
      <c r="Z1466" s="42">
        <f>IFERROR(VLOOKUP($H1466,'Sewer F Exp'!$A:$B,17,FALSE),0)</f>
        <v>0</v>
      </c>
      <c r="AA1466" s="34">
        <f>IFERROR(VLOOKUP($H1466,'Refuse F Rev'!$A:$E,15,FALSE),0)</f>
        <v>0</v>
      </c>
      <c r="AB1466" s="34">
        <f>IFERROR(VLOOKUP($H1466,'Refuse F Rev'!$A:$E,16,FALSE),0)</f>
        <v>0</v>
      </c>
      <c r="AC1466" s="42">
        <f>IFERROR(VLOOKUP($H1466,'Refuse F Rev'!$A:$E,17,FALSE),0)</f>
        <v>0</v>
      </c>
      <c r="AD1466" s="34">
        <f>IFERROR(VLOOKUP($H1466,'Refuse F Exp'!$A:$E,15,FALSE),0)</f>
        <v>0</v>
      </c>
      <c r="AE1466" s="34">
        <f>IFERROR(VLOOKUP($H1466,'Refuse F Exp'!$A:$E,16,FALSE),0)</f>
        <v>0</v>
      </c>
      <c r="AF1466" s="42">
        <f>IFERROR(VLOOKUP($H1466,'Refuse F Exp'!$A:$E,17,FALSE),0)</f>
        <v>0</v>
      </c>
      <c r="AG1466" s="34">
        <f>IFERROR(VLOOKUP($H1466,#REF!,10,FALSE),0)</f>
        <v>0</v>
      </c>
      <c r="AH1466" s="34">
        <f>IFERROR(VLOOKUP($H1466,#REF!,11,FALSE),0)</f>
        <v>0</v>
      </c>
      <c r="AI1466" s="42">
        <f>IFERROR(VLOOKUP($H1466,#REF!,12,FALSE),0)</f>
        <v>0</v>
      </c>
      <c r="AJ1466" s="34">
        <f>IFERROR(VLOOKUP($H1466,#REF!,10,FALSE),0)</f>
        <v>0</v>
      </c>
      <c r="AK1466" s="34">
        <f>IFERROR(VLOOKUP($H1466,#REF!,11,FALSE),0)</f>
        <v>0</v>
      </c>
      <c r="AL1466" s="42">
        <f>IFERROR(VLOOKUP($H1466,#REF!,12,FALSE),0)</f>
        <v>0</v>
      </c>
      <c r="AM1466" s="34">
        <f>IFERROR(VLOOKUP($H1466,#REF!,10,FALSE),0)</f>
        <v>0</v>
      </c>
      <c r="AN1466" s="34">
        <f>IFERROR(VLOOKUP($H1466,#REF!,11,FALSE),0)</f>
        <v>0</v>
      </c>
      <c r="AO1466" s="42">
        <f>IFERROR(VLOOKUP($H1466,#REF!,12,FALSE),0)</f>
        <v>0</v>
      </c>
      <c r="AP1466" s="34">
        <f>IFERROR(VLOOKUP($H1466,#REF!,10,FALSE),0)</f>
        <v>0</v>
      </c>
      <c r="AQ1466" s="34">
        <f>IFERROR(VLOOKUP($H1466,#REF!,11,FALSE),0)</f>
        <v>0</v>
      </c>
      <c r="AR1466" s="42">
        <f>IFERROR(VLOOKUP($H1466,#REF!,12,FALSE),0)</f>
        <v>0</v>
      </c>
      <c r="AS1466" s="34">
        <f>IFERROR(VLOOKUP($H1466,#REF!,13,FALSE),0)</f>
        <v>0</v>
      </c>
      <c r="AT1466" s="34">
        <f>IFERROR(VLOOKUP($H1466,#REF!,14,FALSE),0)</f>
        <v>0</v>
      </c>
      <c r="AU1466" s="42">
        <f>IFERROR(VLOOKUP($H1466,#REF!,15,FALSE),0)</f>
        <v>0</v>
      </c>
      <c r="AV1466" s="34">
        <f>IFERROR(VLOOKUP($H1466,#REF!,15,FALSE),0)</f>
        <v>0</v>
      </c>
      <c r="AW1466" s="34">
        <f>IFERROR(VLOOKUP($H1466,#REF!,16,FALSE),0)</f>
        <v>0</v>
      </c>
      <c r="AX1466" s="42">
        <f>IFERROR(VLOOKUP($H1466,#REF!,17,FALSE),0)</f>
        <v>0</v>
      </c>
    </row>
    <row r="1467" spans="1:50" x14ac:dyDescent="0.3">
      <c r="A1467" s="33" t="e">
        <f t="shared" si="88"/>
        <v>#REF!</v>
      </c>
      <c r="B1467" s="33" t="e">
        <f>+'R&amp;E EXPORT'!#REF!</f>
        <v>#REF!</v>
      </c>
      <c r="C1467" t="str">
        <f>IFERROR(VLOOKUP(A1467,'MCSJ Export'!A:C,3,FALSE),"")</f>
        <v/>
      </c>
      <c r="D1467" s="37">
        <f t="shared" si="89"/>
        <v>0</v>
      </c>
      <c r="E1467" s="37">
        <f t="shared" si="90"/>
        <v>0</v>
      </c>
      <c r="F1467" s="37">
        <f t="shared" si="91"/>
        <v>0</v>
      </c>
      <c r="G1467" s="37"/>
      <c r="H1467" s="33" t="e">
        <f>+'R&amp;E EXPORT'!#REF!</f>
        <v>#REF!</v>
      </c>
      <c r="I1467" s="34">
        <f>IFERROR(VLOOKUP($H1467,'Gen F Rev'!$A:$M,15,FALSE),0)</f>
        <v>0</v>
      </c>
      <c r="J1467" s="34">
        <f>IFERROR(VLOOKUP($H1467,'Gen F Rev'!$A:$M,16,FALSE),0)</f>
        <v>0</v>
      </c>
      <c r="K1467" s="42">
        <f>IFERROR(VLOOKUP($H1467,'Gen F Rev'!$A:$M,17,FALSE),0)</f>
        <v>0</v>
      </c>
      <c r="L1467" s="34">
        <f>IFERROR(VLOOKUP($H1467,'Gen F Exp'!$A:$E,15,FALSE),0)</f>
        <v>0</v>
      </c>
      <c r="M1467" s="34">
        <f>IFERROR(VLOOKUP($H1467,'Gen F Exp'!$A:$E,16,FALSE),0)</f>
        <v>0</v>
      </c>
      <c r="N1467" s="42">
        <f>IFERROR(VLOOKUP($H1467,'Gen F Exp'!$A:$E,17,FALSE),0)</f>
        <v>0</v>
      </c>
      <c r="O1467" s="34">
        <f>IFERROR(VLOOKUP($H1467,'Water F Rev'!$A:$L,15,FALSE),0)</f>
        <v>0</v>
      </c>
      <c r="P1467" s="34">
        <f>IFERROR(VLOOKUP($H1467,'Water F Rev'!$A:$L,16,FALSE),0)</f>
        <v>0</v>
      </c>
      <c r="Q1467" s="42">
        <f>IFERROR(VLOOKUP($H1467,'Water F Rev'!$A:$L,17,FALSE),0)</f>
        <v>0</v>
      </c>
      <c r="R1467" s="34">
        <f>IFERROR(VLOOKUP($H1467,'Water F Exp'!$A:$K,15,FALSE),0)</f>
        <v>0</v>
      </c>
      <c r="S1467" s="34">
        <f>IFERROR(VLOOKUP($H1467,'Water F Exp'!$A:$K,16,FALSE),0)</f>
        <v>0</v>
      </c>
      <c r="T1467" s="42">
        <f>IFERROR(VLOOKUP($H1467,'Water F Exp'!$A:$K,17,FALSE),0)</f>
        <v>0</v>
      </c>
      <c r="U1467" s="34">
        <f>IFERROR(VLOOKUP($H1467,'Sewer F Rev'!$A:$E,15,FALSE),0)</f>
        <v>0</v>
      </c>
      <c r="V1467" s="34">
        <f>IFERROR(VLOOKUP($H1467,'Sewer F Rev'!$A:$E,16,FALSE),0)</f>
        <v>0</v>
      </c>
      <c r="W1467" s="42">
        <f>IFERROR(VLOOKUP($H1467,'Sewer F Rev'!$A:$E,17,FALSE),0)</f>
        <v>0</v>
      </c>
      <c r="X1467" s="34">
        <f>IFERROR(VLOOKUP($H1467,'Sewer F Exp'!$A:$B,15,FALSE),0)</f>
        <v>0</v>
      </c>
      <c r="Y1467" s="34">
        <f>IFERROR(VLOOKUP($H1467,'Sewer F Exp'!$A:$B,16,FALSE),0)</f>
        <v>0</v>
      </c>
      <c r="Z1467" s="42">
        <f>IFERROR(VLOOKUP($H1467,'Sewer F Exp'!$A:$B,17,FALSE),0)</f>
        <v>0</v>
      </c>
      <c r="AA1467" s="34">
        <f>IFERROR(VLOOKUP($H1467,'Refuse F Rev'!$A:$E,15,FALSE),0)</f>
        <v>0</v>
      </c>
      <c r="AB1467" s="34">
        <f>IFERROR(VLOOKUP($H1467,'Refuse F Rev'!$A:$E,16,FALSE),0)</f>
        <v>0</v>
      </c>
      <c r="AC1467" s="42">
        <f>IFERROR(VLOOKUP($H1467,'Refuse F Rev'!$A:$E,17,FALSE),0)</f>
        <v>0</v>
      </c>
      <c r="AD1467" s="34">
        <f>IFERROR(VLOOKUP($H1467,'Refuse F Exp'!$A:$E,15,FALSE),0)</f>
        <v>0</v>
      </c>
      <c r="AE1467" s="34">
        <f>IFERROR(VLOOKUP($H1467,'Refuse F Exp'!$A:$E,16,FALSE),0)</f>
        <v>0</v>
      </c>
      <c r="AF1467" s="42">
        <f>IFERROR(VLOOKUP($H1467,'Refuse F Exp'!$A:$E,17,FALSE),0)</f>
        <v>0</v>
      </c>
      <c r="AG1467" s="34">
        <f>IFERROR(VLOOKUP($H1467,#REF!,10,FALSE),0)</f>
        <v>0</v>
      </c>
      <c r="AH1467" s="34">
        <f>IFERROR(VLOOKUP($H1467,#REF!,11,FALSE),0)</f>
        <v>0</v>
      </c>
      <c r="AI1467" s="42">
        <f>IFERROR(VLOOKUP($H1467,#REF!,12,FALSE),0)</f>
        <v>0</v>
      </c>
      <c r="AJ1467" s="34">
        <f>IFERROR(VLOOKUP($H1467,#REF!,10,FALSE),0)</f>
        <v>0</v>
      </c>
      <c r="AK1467" s="34">
        <f>IFERROR(VLOOKUP($H1467,#REF!,11,FALSE),0)</f>
        <v>0</v>
      </c>
      <c r="AL1467" s="42">
        <f>IFERROR(VLOOKUP($H1467,#REF!,12,FALSE),0)</f>
        <v>0</v>
      </c>
      <c r="AM1467" s="34">
        <f>IFERROR(VLOOKUP($H1467,#REF!,10,FALSE),0)</f>
        <v>0</v>
      </c>
      <c r="AN1467" s="34">
        <f>IFERROR(VLOOKUP($H1467,#REF!,11,FALSE),0)</f>
        <v>0</v>
      </c>
      <c r="AO1467" s="42">
        <f>IFERROR(VLOOKUP($H1467,#REF!,12,FALSE),0)</f>
        <v>0</v>
      </c>
      <c r="AP1467" s="34">
        <f>IFERROR(VLOOKUP($H1467,#REF!,10,FALSE),0)</f>
        <v>0</v>
      </c>
      <c r="AQ1467" s="34">
        <f>IFERROR(VLOOKUP($H1467,#REF!,11,FALSE),0)</f>
        <v>0</v>
      </c>
      <c r="AR1467" s="42">
        <f>IFERROR(VLOOKUP($H1467,#REF!,12,FALSE),0)</f>
        <v>0</v>
      </c>
      <c r="AS1467" s="34">
        <f>IFERROR(VLOOKUP($H1467,#REF!,13,FALSE),0)</f>
        <v>0</v>
      </c>
      <c r="AT1467" s="34">
        <f>IFERROR(VLOOKUP($H1467,#REF!,14,FALSE),0)</f>
        <v>0</v>
      </c>
      <c r="AU1467" s="42">
        <f>IFERROR(VLOOKUP($H1467,#REF!,15,FALSE),0)</f>
        <v>0</v>
      </c>
      <c r="AV1467" s="34">
        <f>IFERROR(VLOOKUP($H1467,#REF!,15,FALSE),0)</f>
        <v>0</v>
      </c>
      <c r="AW1467" s="34">
        <f>IFERROR(VLOOKUP($H1467,#REF!,16,FALSE),0)</f>
        <v>0</v>
      </c>
      <c r="AX1467" s="42">
        <f>IFERROR(VLOOKUP($H1467,#REF!,17,FALSE),0)</f>
        <v>0</v>
      </c>
    </row>
    <row r="1468" spans="1:50" x14ac:dyDescent="0.3">
      <c r="A1468" s="33" t="e">
        <f t="shared" si="88"/>
        <v>#REF!</v>
      </c>
      <c r="B1468" s="33" t="e">
        <f>+'R&amp;E EXPORT'!#REF!</f>
        <v>#REF!</v>
      </c>
      <c r="C1468" t="str">
        <f>IFERROR(VLOOKUP(A1468,'MCSJ Export'!A:C,3,FALSE),"")</f>
        <v/>
      </c>
      <c r="D1468" s="37">
        <f t="shared" si="89"/>
        <v>0</v>
      </c>
      <c r="E1468" s="37">
        <f t="shared" si="90"/>
        <v>0</v>
      </c>
      <c r="F1468" s="37">
        <f t="shared" si="91"/>
        <v>0</v>
      </c>
      <c r="G1468" s="37"/>
      <c r="H1468" s="33" t="e">
        <f>+'R&amp;E EXPORT'!#REF!</f>
        <v>#REF!</v>
      </c>
      <c r="I1468" s="34">
        <f>IFERROR(VLOOKUP($H1468,'Gen F Rev'!$A:$M,15,FALSE),0)</f>
        <v>0</v>
      </c>
      <c r="J1468" s="34">
        <f>IFERROR(VLOOKUP($H1468,'Gen F Rev'!$A:$M,16,FALSE),0)</f>
        <v>0</v>
      </c>
      <c r="K1468" s="42">
        <f>IFERROR(VLOOKUP($H1468,'Gen F Rev'!$A:$M,17,FALSE),0)</f>
        <v>0</v>
      </c>
      <c r="L1468" s="34">
        <f>IFERROR(VLOOKUP($H1468,'Gen F Exp'!$A:$E,15,FALSE),0)</f>
        <v>0</v>
      </c>
      <c r="M1468" s="34">
        <f>IFERROR(VLOOKUP($H1468,'Gen F Exp'!$A:$E,16,FALSE),0)</f>
        <v>0</v>
      </c>
      <c r="N1468" s="42">
        <f>IFERROR(VLOOKUP($H1468,'Gen F Exp'!$A:$E,17,FALSE),0)</f>
        <v>0</v>
      </c>
      <c r="O1468" s="34">
        <f>IFERROR(VLOOKUP($H1468,'Water F Rev'!$A:$L,15,FALSE),0)</f>
        <v>0</v>
      </c>
      <c r="P1468" s="34">
        <f>IFERROR(VLOOKUP($H1468,'Water F Rev'!$A:$L,16,FALSE),0)</f>
        <v>0</v>
      </c>
      <c r="Q1468" s="42">
        <f>IFERROR(VLOOKUP($H1468,'Water F Rev'!$A:$L,17,FALSE),0)</f>
        <v>0</v>
      </c>
      <c r="R1468" s="34">
        <f>IFERROR(VLOOKUP($H1468,'Water F Exp'!$A:$K,15,FALSE),0)</f>
        <v>0</v>
      </c>
      <c r="S1468" s="34">
        <f>IFERROR(VLOOKUP($H1468,'Water F Exp'!$A:$K,16,FALSE),0)</f>
        <v>0</v>
      </c>
      <c r="T1468" s="42">
        <f>IFERROR(VLOOKUP($H1468,'Water F Exp'!$A:$K,17,FALSE),0)</f>
        <v>0</v>
      </c>
      <c r="U1468" s="34">
        <f>IFERROR(VLOOKUP($H1468,'Sewer F Rev'!$A:$E,15,FALSE),0)</f>
        <v>0</v>
      </c>
      <c r="V1468" s="34">
        <f>IFERROR(VLOOKUP($H1468,'Sewer F Rev'!$A:$E,16,FALSE),0)</f>
        <v>0</v>
      </c>
      <c r="W1468" s="42">
        <f>IFERROR(VLOOKUP($H1468,'Sewer F Rev'!$A:$E,17,FALSE),0)</f>
        <v>0</v>
      </c>
      <c r="X1468" s="34">
        <f>IFERROR(VLOOKUP($H1468,'Sewer F Exp'!$A:$B,15,FALSE),0)</f>
        <v>0</v>
      </c>
      <c r="Y1468" s="34">
        <f>IFERROR(VLOOKUP($H1468,'Sewer F Exp'!$A:$B,16,FALSE),0)</f>
        <v>0</v>
      </c>
      <c r="Z1468" s="42">
        <f>IFERROR(VLOOKUP($H1468,'Sewer F Exp'!$A:$B,17,FALSE),0)</f>
        <v>0</v>
      </c>
      <c r="AA1468" s="34">
        <f>IFERROR(VLOOKUP($H1468,'Refuse F Rev'!$A:$E,15,FALSE),0)</f>
        <v>0</v>
      </c>
      <c r="AB1468" s="34">
        <f>IFERROR(VLOOKUP($H1468,'Refuse F Rev'!$A:$E,16,FALSE),0)</f>
        <v>0</v>
      </c>
      <c r="AC1468" s="42">
        <f>IFERROR(VLOOKUP($H1468,'Refuse F Rev'!$A:$E,17,FALSE),0)</f>
        <v>0</v>
      </c>
      <c r="AD1468" s="34">
        <f>IFERROR(VLOOKUP($H1468,'Refuse F Exp'!$A:$E,15,FALSE),0)</f>
        <v>0</v>
      </c>
      <c r="AE1468" s="34">
        <f>IFERROR(VLOOKUP($H1468,'Refuse F Exp'!$A:$E,16,FALSE),0)</f>
        <v>0</v>
      </c>
      <c r="AF1468" s="42">
        <f>IFERROR(VLOOKUP($H1468,'Refuse F Exp'!$A:$E,17,FALSE),0)</f>
        <v>0</v>
      </c>
      <c r="AG1468" s="34">
        <f>IFERROR(VLOOKUP($H1468,#REF!,10,FALSE),0)</f>
        <v>0</v>
      </c>
      <c r="AH1468" s="34">
        <f>IFERROR(VLOOKUP($H1468,#REF!,11,FALSE),0)</f>
        <v>0</v>
      </c>
      <c r="AI1468" s="42">
        <f>IFERROR(VLOOKUP($H1468,#REF!,12,FALSE),0)</f>
        <v>0</v>
      </c>
      <c r="AJ1468" s="34">
        <f>IFERROR(VLOOKUP($H1468,#REF!,10,FALSE),0)</f>
        <v>0</v>
      </c>
      <c r="AK1468" s="34">
        <f>IFERROR(VLOOKUP($H1468,#REF!,11,FALSE),0)</f>
        <v>0</v>
      </c>
      <c r="AL1468" s="42">
        <f>IFERROR(VLOOKUP($H1468,#REF!,12,FALSE),0)</f>
        <v>0</v>
      </c>
      <c r="AM1468" s="34">
        <f>IFERROR(VLOOKUP($H1468,#REF!,10,FALSE),0)</f>
        <v>0</v>
      </c>
      <c r="AN1468" s="34">
        <f>IFERROR(VLOOKUP($H1468,#REF!,11,FALSE),0)</f>
        <v>0</v>
      </c>
      <c r="AO1468" s="42">
        <f>IFERROR(VLOOKUP($H1468,#REF!,12,FALSE),0)</f>
        <v>0</v>
      </c>
      <c r="AP1468" s="34">
        <f>IFERROR(VLOOKUP($H1468,#REF!,10,FALSE),0)</f>
        <v>0</v>
      </c>
      <c r="AQ1468" s="34">
        <f>IFERROR(VLOOKUP($H1468,#REF!,11,FALSE),0)</f>
        <v>0</v>
      </c>
      <c r="AR1468" s="42">
        <f>IFERROR(VLOOKUP($H1468,#REF!,12,FALSE),0)</f>
        <v>0</v>
      </c>
      <c r="AS1468" s="34">
        <f>IFERROR(VLOOKUP($H1468,#REF!,13,FALSE),0)</f>
        <v>0</v>
      </c>
      <c r="AT1468" s="34">
        <f>IFERROR(VLOOKUP($H1468,#REF!,14,FALSE),0)</f>
        <v>0</v>
      </c>
      <c r="AU1468" s="42">
        <f>IFERROR(VLOOKUP($H1468,#REF!,15,FALSE),0)</f>
        <v>0</v>
      </c>
      <c r="AV1468" s="34">
        <f>IFERROR(VLOOKUP($H1468,#REF!,15,FALSE),0)</f>
        <v>0</v>
      </c>
      <c r="AW1468" s="34">
        <f>IFERROR(VLOOKUP($H1468,#REF!,16,FALSE),0)</f>
        <v>0</v>
      </c>
      <c r="AX1468" s="42">
        <f>IFERROR(VLOOKUP($H1468,#REF!,17,FALSE),0)</f>
        <v>0</v>
      </c>
    </row>
    <row r="1469" spans="1:50" x14ac:dyDescent="0.3">
      <c r="A1469" s="33" t="e">
        <f t="shared" si="88"/>
        <v>#REF!</v>
      </c>
      <c r="B1469" s="33" t="e">
        <f>+'R&amp;E EXPORT'!#REF!</f>
        <v>#REF!</v>
      </c>
      <c r="C1469" t="str">
        <f>IFERROR(VLOOKUP(A1469,'MCSJ Export'!A:C,3,FALSE),"")</f>
        <v/>
      </c>
      <c r="D1469" s="37">
        <f t="shared" si="89"/>
        <v>0</v>
      </c>
      <c r="E1469" s="37">
        <f t="shared" si="90"/>
        <v>0</v>
      </c>
      <c r="F1469" s="37">
        <f t="shared" si="91"/>
        <v>0</v>
      </c>
      <c r="G1469" s="37"/>
      <c r="H1469" s="33" t="e">
        <f>+'R&amp;E EXPORT'!#REF!</f>
        <v>#REF!</v>
      </c>
      <c r="I1469" s="34">
        <f>IFERROR(VLOOKUP($H1469,'Gen F Rev'!$A:$M,15,FALSE),0)</f>
        <v>0</v>
      </c>
      <c r="J1469" s="34">
        <f>IFERROR(VLOOKUP($H1469,'Gen F Rev'!$A:$M,16,FALSE),0)</f>
        <v>0</v>
      </c>
      <c r="K1469" s="42">
        <f>IFERROR(VLOOKUP($H1469,'Gen F Rev'!$A:$M,17,FALSE),0)</f>
        <v>0</v>
      </c>
      <c r="L1469" s="34">
        <f>IFERROR(VLOOKUP($H1469,'Gen F Exp'!$A:$E,15,FALSE),0)</f>
        <v>0</v>
      </c>
      <c r="M1469" s="34">
        <f>IFERROR(VLOOKUP($H1469,'Gen F Exp'!$A:$E,16,FALSE),0)</f>
        <v>0</v>
      </c>
      <c r="N1469" s="42">
        <f>IFERROR(VLOOKUP($H1469,'Gen F Exp'!$A:$E,17,FALSE),0)</f>
        <v>0</v>
      </c>
      <c r="O1469" s="34">
        <f>IFERROR(VLOOKUP($H1469,'Water F Rev'!$A:$L,15,FALSE),0)</f>
        <v>0</v>
      </c>
      <c r="P1469" s="34">
        <f>IFERROR(VLOOKUP($H1469,'Water F Rev'!$A:$L,16,FALSE),0)</f>
        <v>0</v>
      </c>
      <c r="Q1469" s="42">
        <f>IFERROR(VLOOKUP($H1469,'Water F Rev'!$A:$L,17,FALSE),0)</f>
        <v>0</v>
      </c>
      <c r="R1469" s="34">
        <f>IFERROR(VLOOKUP($H1469,'Water F Exp'!$A:$K,15,FALSE),0)</f>
        <v>0</v>
      </c>
      <c r="S1469" s="34">
        <f>IFERROR(VLOOKUP($H1469,'Water F Exp'!$A:$K,16,FALSE),0)</f>
        <v>0</v>
      </c>
      <c r="T1469" s="42">
        <f>IFERROR(VLOOKUP($H1469,'Water F Exp'!$A:$K,17,FALSE),0)</f>
        <v>0</v>
      </c>
      <c r="U1469" s="34">
        <f>IFERROR(VLOOKUP($H1469,'Sewer F Rev'!$A:$E,15,FALSE),0)</f>
        <v>0</v>
      </c>
      <c r="V1469" s="34">
        <f>IFERROR(VLOOKUP($H1469,'Sewer F Rev'!$A:$E,16,FALSE),0)</f>
        <v>0</v>
      </c>
      <c r="W1469" s="42">
        <f>IFERROR(VLOOKUP($H1469,'Sewer F Rev'!$A:$E,17,FALSE),0)</f>
        <v>0</v>
      </c>
      <c r="X1469" s="34">
        <f>IFERROR(VLOOKUP($H1469,'Sewer F Exp'!$A:$B,15,FALSE),0)</f>
        <v>0</v>
      </c>
      <c r="Y1469" s="34">
        <f>IFERROR(VLOOKUP($H1469,'Sewer F Exp'!$A:$B,16,FALSE),0)</f>
        <v>0</v>
      </c>
      <c r="Z1469" s="42">
        <f>IFERROR(VLOOKUP($H1469,'Sewer F Exp'!$A:$B,17,FALSE),0)</f>
        <v>0</v>
      </c>
      <c r="AA1469" s="34">
        <f>IFERROR(VLOOKUP($H1469,'Refuse F Rev'!$A:$E,15,FALSE),0)</f>
        <v>0</v>
      </c>
      <c r="AB1469" s="34">
        <f>IFERROR(VLOOKUP($H1469,'Refuse F Rev'!$A:$E,16,FALSE),0)</f>
        <v>0</v>
      </c>
      <c r="AC1469" s="42">
        <f>IFERROR(VLOOKUP($H1469,'Refuse F Rev'!$A:$E,17,FALSE),0)</f>
        <v>0</v>
      </c>
      <c r="AD1469" s="34">
        <f>IFERROR(VLOOKUP($H1469,'Refuse F Exp'!$A:$E,15,FALSE),0)</f>
        <v>0</v>
      </c>
      <c r="AE1469" s="34">
        <f>IFERROR(VLOOKUP($H1469,'Refuse F Exp'!$A:$E,16,FALSE),0)</f>
        <v>0</v>
      </c>
      <c r="AF1469" s="42">
        <f>IFERROR(VLOOKUP($H1469,'Refuse F Exp'!$A:$E,17,FALSE),0)</f>
        <v>0</v>
      </c>
      <c r="AG1469" s="34">
        <f>IFERROR(VLOOKUP($H1469,#REF!,10,FALSE),0)</f>
        <v>0</v>
      </c>
      <c r="AH1469" s="34">
        <f>IFERROR(VLOOKUP($H1469,#REF!,11,FALSE),0)</f>
        <v>0</v>
      </c>
      <c r="AI1469" s="42">
        <f>IFERROR(VLOOKUP($H1469,#REF!,12,FALSE),0)</f>
        <v>0</v>
      </c>
      <c r="AJ1469" s="34">
        <f>IFERROR(VLOOKUP($H1469,#REF!,10,FALSE),0)</f>
        <v>0</v>
      </c>
      <c r="AK1469" s="34">
        <f>IFERROR(VLOOKUP($H1469,#REF!,11,FALSE),0)</f>
        <v>0</v>
      </c>
      <c r="AL1469" s="42">
        <f>IFERROR(VLOOKUP($H1469,#REF!,12,FALSE),0)</f>
        <v>0</v>
      </c>
      <c r="AM1469" s="34">
        <f>IFERROR(VLOOKUP($H1469,#REF!,10,FALSE),0)</f>
        <v>0</v>
      </c>
      <c r="AN1469" s="34">
        <f>IFERROR(VLOOKUP($H1469,#REF!,11,FALSE),0)</f>
        <v>0</v>
      </c>
      <c r="AO1469" s="42">
        <f>IFERROR(VLOOKUP($H1469,#REF!,12,FALSE),0)</f>
        <v>0</v>
      </c>
      <c r="AP1469" s="34">
        <f>IFERROR(VLOOKUP($H1469,#REF!,10,FALSE),0)</f>
        <v>0</v>
      </c>
      <c r="AQ1469" s="34">
        <f>IFERROR(VLOOKUP($H1469,#REF!,11,FALSE),0)</f>
        <v>0</v>
      </c>
      <c r="AR1469" s="42">
        <f>IFERROR(VLOOKUP($H1469,#REF!,12,FALSE),0)</f>
        <v>0</v>
      </c>
      <c r="AS1469" s="34">
        <f>IFERROR(VLOOKUP($H1469,#REF!,13,FALSE),0)</f>
        <v>0</v>
      </c>
      <c r="AT1469" s="34">
        <f>IFERROR(VLOOKUP($H1469,#REF!,14,FALSE),0)</f>
        <v>0</v>
      </c>
      <c r="AU1469" s="42">
        <f>IFERROR(VLOOKUP($H1469,#REF!,15,FALSE),0)</f>
        <v>0</v>
      </c>
      <c r="AV1469" s="34">
        <f>IFERROR(VLOOKUP($H1469,#REF!,15,FALSE),0)</f>
        <v>0</v>
      </c>
      <c r="AW1469" s="34">
        <f>IFERROR(VLOOKUP($H1469,#REF!,16,FALSE),0)</f>
        <v>0</v>
      </c>
      <c r="AX1469" s="42">
        <f>IFERROR(VLOOKUP($H1469,#REF!,17,FALSE),0)</f>
        <v>0</v>
      </c>
    </row>
    <row r="1470" spans="1:50" x14ac:dyDescent="0.3">
      <c r="A1470" s="33" t="e">
        <f t="shared" si="88"/>
        <v>#REF!</v>
      </c>
      <c r="B1470" s="33" t="e">
        <f>+'R&amp;E EXPORT'!#REF!</f>
        <v>#REF!</v>
      </c>
      <c r="C1470" t="str">
        <f>IFERROR(VLOOKUP(A1470,'MCSJ Export'!A:C,3,FALSE),"")</f>
        <v/>
      </c>
      <c r="D1470" s="37">
        <f t="shared" si="89"/>
        <v>0</v>
      </c>
      <c r="E1470" s="37">
        <f t="shared" si="90"/>
        <v>0</v>
      </c>
      <c r="F1470" s="37">
        <f t="shared" si="91"/>
        <v>0</v>
      </c>
      <c r="G1470" s="37"/>
      <c r="H1470" s="33" t="e">
        <f>+'R&amp;E EXPORT'!#REF!</f>
        <v>#REF!</v>
      </c>
      <c r="I1470" s="34">
        <f>IFERROR(VLOOKUP($H1470,'Gen F Rev'!$A:$M,15,FALSE),0)</f>
        <v>0</v>
      </c>
      <c r="J1470" s="34">
        <f>IFERROR(VLOOKUP($H1470,'Gen F Rev'!$A:$M,16,FALSE),0)</f>
        <v>0</v>
      </c>
      <c r="K1470" s="42">
        <f>IFERROR(VLOOKUP($H1470,'Gen F Rev'!$A:$M,17,FALSE),0)</f>
        <v>0</v>
      </c>
      <c r="L1470" s="34">
        <f>IFERROR(VLOOKUP($H1470,'Gen F Exp'!$A:$E,15,FALSE),0)</f>
        <v>0</v>
      </c>
      <c r="M1470" s="34">
        <f>IFERROR(VLOOKUP($H1470,'Gen F Exp'!$A:$E,16,FALSE),0)</f>
        <v>0</v>
      </c>
      <c r="N1470" s="42">
        <f>IFERROR(VLOOKUP($H1470,'Gen F Exp'!$A:$E,17,FALSE),0)</f>
        <v>0</v>
      </c>
      <c r="O1470" s="34">
        <f>IFERROR(VLOOKUP($H1470,'Water F Rev'!$A:$L,15,FALSE),0)</f>
        <v>0</v>
      </c>
      <c r="P1470" s="34">
        <f>IFERROR(VLOOKUP($H1470,'Water F Rev'!$A:$L,16,FALSE),0)</f>
        <v>0</v>
      </c>
      <c r="Q1470" s="42">
        <f>IFERROR(VLOOKUP($H1470,'Water F Rev'!$A:$L,17,FALSE),0)</f>
        <v>0</v>
      </c>
      <c r="R1470" s="34">
        <f>IFERROR(VLOOKUP($H1470,'Water F Exp'!$A:$K,15,FALSE),0)</f>
        <v>0</v>
      </c>
      <c r="S1470" s="34">
        <f>IFERROR(VLOOKUP($H1470,'Water F Exp'!$A:$K,16,FALSE),0)</f>
        <v>0</v>
      </c>
      <c r="T1470" s="42">
        <f>IFERROR(VLOOKUP($H1470,'Water F Exp'!$A:$K,17,FALSE),0)</f>
        <v>0</v>
      </c>
      <c r="U1470" s="34">
        <f>IFERROR(VLOOKUP($H1470,'Sewer F Rev'!$A:$E,15,FALSE),0)</f>
        <v>0</v>
      </c>
      <c r="V1470" s="34">
        <f>IFERROR(VLOOKUP($H1470,'Sewer F Rev'!$A:$E,16,FALSE),0)</f>
        <v>0</v>
      </c>
      <c r="W1470" s="42">
        <f>IFERROR(VLOOKUP($H1470,'Sewer F Rev'!$A:$E,17,FALSE),0)</f>
        <v>0</v>
      </c>
      <c r="X1470" s="34">
        <f>IFERROR(VLOOKUP($H1470,'Sewer F Exp'!$A:$B,15,FALSE),0)</f>
        <v>0</v>
      </c>
      <c r="Y1470" s="34">
        <f>IFERROR(VLOOKUP($H1470,'Sewer F Exp'!$A:$B,16,FALSE),0)</f>
        <v>0</v>
      </c>
      <c r="Z1470" s="42">
        <f>IFERROR(VLOOKUP($H1470,'Sewer F Exp'!$A:$B,17,FALSE),0)</f>
        <v>0</v>
      </c>
      <c r="AA1470" s="34">
        <f>IFERROR(VLOOKUP($H1470,'Refuse F Rev'!$A:$E,15,FALSE),0)</f>
        <v>0</v>
      </c>
      <c r="AB1470" s="34">
        <f>IFERROR(VLOOKUP($H1470,'Refuse F Rev'!$A:$E,16,FALSE),0)</f>
        <v>0</v>
      </c>
      <c r="AC1470" s="42">
        <f>IFERROR(VLOOKUP($H1470,'Refuse F Rev'!$A:$E,17,FALSE),0)</f>
        <v>0</v>
      </c>
      <c r="AD1470" s="34">
        <f>IFERROR(VLOOKUP($H1470,'Refuse F Exp'!$A:$E,15,FALSE),0)</f>
        <v>0</v>
      </c>
      <c r="AE1470" s="34">
        <f>IFERROR(VLOOKUP($H1470,'Refuse F Exp'!$A:$E,16,FALSE),0)</f>
        <v>0</v>
      </c>
      <c r="AF1470" s="42">
        <f>IFERROR(VLOOKUP($H1470,'Refuse F Exp'!$A:$E,17,FALSE),0)</f>
        <v>0</v>
      </c>
      <c r="AG1470" s="34">
        <f>IFERROR(VLOOKUP($H1470,#REF!,10,FALSE),0)</f>
        <v>0</v>
      </c>
      <c r="AH1470" s="34">
        <f>IFERROR(VLOOKUP($H1470,#REF!,11,FALSE),0)</f>
        <v>0</v>
      </c>
      <c r="AI1470" s="42">
        <f>IFERROR(VLOOKUP($H1470,#REF!,12,FALSE),0)</f>
        <v>0</v>
      </c>
      <c r="AJ1470" s="34">
        <f>IFERROR(VLOOKUP($H1470,#REF!,10,FALSE),0)</f>
        <v>0</v>
      </c>
      <c r="AK1470" s="34">
        <f>IFERROR(VLOOKUP($H1470,#REF!,11,FALSE),0)</f>
        <v>0</v>
      </c>
      <c r="AL1470" s="42">
        <f>IFERROR(VLOOKUP($H1470,#REF!,12,FALSE),0)</f>
        <v>0</v>
      </c>
      <c r="AM1470" s="34">
        <f>IFERROR(VLOOKUP($H1470,#REF!,10,FALSE),0)</f>
        <v>0</v>
      </c>
      <c r="AN1470" s="34">
        <f>IFERROR(VLOOKUP($H1470,#REF!,11,FALSE),0)</f>
        <v>0</v>
      </c>
      <c r="AO1470" s="42">
        <f>IFERROR(VLOOKUP($H1470,#REF!,12,FALSE),0)</f>
        <v>0</v>
      </c>
      <c r="AP1470" s="34">
        <f>IFERROR(VLOOKUP($H1470,#REF!,10,FALSE),0)</f>
        <v>0</v>
      </c>
      <c r="AQ1470" s="34">
        <f>IFERROR(VLOOKUP($H1470,#REF!,11,FALSE),0)</f>
        <v>0</v>
      </c>
      <c r="AR1470" s="42">
        <f>IFERROR(VLOOKUP($H1470,#REF!,12,FALSE),0)</f>
        <v>0</v>
      </c>
      <c r="AS1470" s="34">
        <f>IFERROR(VLOOKUP($H1470,#REF!,13,FALSE),0)</f>
        <v>0</v>
      </c>
      <c r="AT1470" s="34">
        <f>IFERROR(VLOOKUP($H1470,#REF!,14,FALSE),0)</f>
        <v>0</v>
      </c>
      <c r="AU1470" s="42">
        <f>IFERROR(VLOOKUP($H1470,#REF!,15,FALSE),0)</f>
        <v>0</v>
      </c>
      <c r="AV1470" s="34">
        <f>IFERROR(VLOOKUP($H1470,#REF!,15,FALSE),0)</f>
        <v>0</v>
      </c>
      <c r="AW1470" s="34">
        <f>IFERROR(VLOOKUP($H1470,#REF!,16,FALSE),0)</f>
        <v>0</v>
      </c>
      <c r="AX1470" s="42">
        <f>IFERROR(VLOOKUP($H1470,#REF!,17,FALSE),0)</f>
        <v>0</v>
      </c>
    </row>
    <row r="1471" spans="1:50" x14ac:dyDescent="0.3">
      <c r="A1471" s="33" t="e">
        <f t="shared" si="88"/>
        <v>#REF!</v>
      </c>
      <c r="B1471" s="33" t="e">
        <f>+'R&amp;E EXPORT'!#REF!</f>
        <v>#REF!</v>
      </c>
      <c r="C1471" t="str">
        <f>IFERROR(VLOOKUP(A1471,'MCSJ Export'!A:C,3,FALSE),"")</f>
        <v/>
      </c>
      <c r="D1471" s="37">
        <f t="shared" si="89"/>
        <v>0</v>
      </c>
      <c r="E1471" s="37">
        <f t="shared" si="90"/>
        <v>0</v>
      </c>
      <c r="F1471" s="37">
        <f t="shared" si="91"/>
        <v>0</v>
      </c>
      <c r="G1471" s="37"/>
      <c r="H1471" s="33" t="e">
        <f>+'R&amp;E EXPORT'!#REF!</f>
        <v>#REF!</v>
      </c>
      <c r="I1471" s="34">
        <f>IFERROR(VLOOKUP($H1471,'Gen F Rev'!$A:$M,15,FALSE),0)</f>
        <v>0</v>
      </c>
      <c r="J1471" s="34">
        <f>IFERROR(VLOOKUP($H1471,'Gen F Rev'!$A:$M,16,FALSE),0)</f>
        <v>0</v>
      </c>
      <c r="K1471" s="42">
        <f>IFERROR(VLOOKUP($H1471,'Gen F Rev'!$A:$M,17,FALSE),0)</f>
        <v>0</v>
      </c>
      <c r="L1471" s="34">
        <f>IFERROR(VLOOKUP($H1471,'Gen F Exp'!$A:$E,15,FALSE),0)</f>
        <v>0</v>
      </c>
      <c r="M1471" s="34">
        <f>IFERROR(VLOOKUP($H1471,'Gen F Exp'!$A:$E,16,FALSE),0)</f>
        <v>0</v>
      </c>
      <c r="N1471" s="42">
        <f>IFERROR(VLOOKUP($H1471,'Gen F Exp'!$A:$E,17,FALSE),0)</f>
        <v>0</v>
      </c>
      <c r="O1471" s="34">
        <f>IFERROR(VLOOKUP($H1471,'Water F Rev'!$A:$L,15,FALSE),0)</f>
        <v>0</v>
      </c>
      <c r="P1471" s="34">
        <f>IFERROR(VLOOKUP($H1471,'Water F Rev'!$A:$L,16,FALSE),0)</f>
        <v>0</v>
      </c>
      <c r="Q1471" s="42">
        <f>IFERROR(VLOOKUP($H1471,'Water F Rev'!$A:$L,17,FALSE),0)</f>
        <v>0</v>
      </c>
      <c r="R1471" s="34">
        <f>IFERROR(VLOOKUP($H1471,'Water F Exp'!$A:$K,15,FALSE),0)</f>
        <v>0</v>
      </c>
      <c r="S1471" s="34">
        <f>IFERROR(VLOOKUP($H1471,'Water F Exp'!$A:$K,16,FALSE),0)</f>
        <v>0</v>
      </c>
      <c r="T1471" s="42">
        <f>IFERROR(VLOOKUP($H1471,'Water F Exp'!$A:$K,17,FALSE),0)</f>
        <v>0</v>
      </c>
      <c r="U1471" s="34">
        <f>IFERROR(VLOOKUP($H1471,'Sewer F Rev'!$A:$E,15,FALSE),0)</f>
        <v>0</v>
      </c>
      <c r="V1471" s="34">
        <f>IFERROR(VLOOKUP($H1471,'Sewer F Rev'!$A:$E,16,FALSE),0)</f>
        <v>0</v>
      </c>
      <c r="W1471" s="42">
        <f>IFERROR(VLOOKUP($H1471,'Sewer F Rev'!$A:$E,17,FALSE),0)</f>
        <v>0</v>
      </c>
      <c r="X1471" s="34">
        <f>IFERROR(VLOOKUP($H1471,'Sewer F Exp'!$A:$B,15,FALSE),0)</f>
        <v>0</v>
      </c>
      <c r="Y1471" s="34">
        <f>IFERROR(VLOOKUP($H1471,'Sewer F Exp'!$A:$B,16,FALSE),0)</f>
        <v>0</v>
      </c>
      <c r="Z1471" s="42">
        <f>IFERROR(VLOOKUP($H1471,'Sewer F Exp'!$A:$B,17,FALSE),0)</f>
        <v>0</v>
      </c>
      <c r="AA1471" s="34">
        <f>IFERROR(VLOOKUP($H1471,'Refuse F Rev'!$A:$E,15,FALSE),0)</f>
        <v>0</v>
      </c>
      <c r="AB1471" s="34">
        <f>IFERROR(VLOOKUP($H1471,'Refuse F Rev'!$A:$E,16,FALSE),0)</f>
        <v>0</v>
      </c>
      <c r="AC1471" s="42">
        <f>IFERROR(VLOOKUP($H1471,'Refuse F Rev'!$A:$E,17,FALSE),0)</f>
        <v>0</v>
      </c>
      <c r="AD1471" s="34">
        <f>IFERROR(VLOOKUP($H1471,'Refuse F Exp'!$A:$E,15,FALSE),0)</f>
        <v>0</v>
      </c>
      <c r="AE1471" s="34">
        <f>IFERROR(VLOOKUP($H1471,'Refuse F Exp'!$A:$E,16,FALSE),0)</f>
        <v>0</v>
      </c>
      <c r="AF1471" s="42">
        <f>IFERROR(VLOOKUP($H1471,'Refuse F Exp'!$A:$E,17,FALSE),0)</f>
        <v>0</v>
      </c>
      <c r="AG1471" s="34">
        <f>IFERROR(VLOOKUP($H1471,#REF!,10,FALSE),0)</f>
        <v>0</v>
      </c>
      <c r="AH1471" s="34">
        <f>IFERROR(VLOOKUP($H1471,#REF!,11,FALSE),0)</f>
        <v>0</v>
      </c>
      <c r="AI1471" s="42">
        <f>IFERROR(VLOOKUP($H1471,#REF!,12,FALSE),0)</f>
        <v>0</v>
      </c>
      <c r="AJ1471" s="34">
        <f>IFERROR(VLOOKUP($H1471,#REF!,10,FALSE),0)</f>
        <v>0</v>
      </c>
      <c r="AK1471" s="34">
        <f>IFERROR(VLOOKUP($H1471,#REF!,11,FALSE),0)</f>
        <v>0</v>
      </c>
      <c r="AL1471" s="42">
        <f>IFERROR(VLOOKUP($H1471,#REF!,12,FALSE),0)</f>
        <v>0</v>
      </c>
      <c r="AM1471" s="34">
        <f>IFERROR(VLOOKUP($H1471,#REF!,10,FALSE),0)</f>
        <v>0</v>
      </c>
      <c r="AN1471" s="34">
        <f>IFERROR(VLOOKUP($H1471,#REF!,11,FALSE),0)</f>
        <v>0</v>
      </c>
      <c r="AO1471" s="42">
        <f>IFERROR(VLOOKUP($H1471,#REF!,12,FALSE),0)</f>
        <v>0</v>
      </c>
      <c r="AP1471" s="34">
        <f>IFERROR(VLOOKUP($H1471,#REF!,10,FALSE),0)</f>
        <v>0</v>
      </c>
      <c r="AQ1471" s="34">
        <f>IFERROR(VLOOKUP($H1471,#REF!,11,FALSE),0)</f>
        <v>0</v>
      </c>
      <c r="AR1471" s="42">
        <f>IFERROR(VLOOKUP($H1471,#REF!,12,FALSE),0)</f>
        <v>0</v>
      </c>
      <c r="AS1471" s="34">
        <f>IFERROR(VLOOKUP($H1471,#REF!,13,FALSE),0)</f>
        <v>0</v>
      </c>
      <c r="AT1471" s="34">
        <f>IFERROR(VLOOKUP($H1471,#REF!,14,FALSE),0)</f>
        <v>0</v>
      </c>
      <c r="AU1471" s="42">
        <f>IFERROR(VLOOKUP($H1471,#REF!,15,FALSE),0)</f>
        <v>0</v>
      </c>
      <c r="AV1471" s="34">
        <f>IFERROR(VLOOKUP($H1471,#REF!,15,FALSE),0)</f>
        <v>0</v>
      </c>
      <c r="AW1471" s="34">
        <f>IFERROR(VLOOKUP($H1471,#REF!,16,FALSE),0)</f>
        <v>0</v>
      </c>
      <c r="AX1471" s="42">
        <f>IFERROR(VLOOKUP($H1471,#REF!,17,FALSE),0)</f>
        <v>0</v>
      </c>
    </row>
    <row r="1472" spans="1:50" x14ac:dyDescent="0.3">
      <c r="A1472" s="33" t="e">
        <f t="shared" si="88"/>
        <v>#REF!</v>
      </c>
      <c r="B1472" s="33" t="e">
        <f>+'R&amp;E EXPORT'!#REF!</f>
        <v>#REF!</v>
      </c>
      <c r="C1472" t="str">
        <f>IFERROR(VLOOKUP(A1472,'MCSJ Export'!A:C,3,FALSE),"")</f>
        <v/>
      </c>
      <c r="D1472" s="37">
        <f t="shared" si="89"/>
        <v>0</v>
      </c>
      <c r="E1472" s="37">
        <f t="shared" si="90"/>
        <v>0</v>
      </c>
      <c r="F1472" s="37">
        <f t="shared" si="91"/>
        <v>0</v>
      </c>
      <c r="G1472" s="37"/>
      <c r="H1472" s="33" t="e">
        <f>+'R&amp;E EXPORT'!#REF!</f>
        <v>#REF!</v>
      </c>
      <c r="I1472" s="34">
        <f>IFERROR(VLOOKUP($H1472,'Gen F Rev'!$A:$M,15,FALSE),0)</f>
        <v>0</v>
      </c>
      <c r="J1472" s="34">
        <f>IFERROR(VLOOKUP($H1472,'Gen F Rev'!$A:$M,16,FALSE),0)</f>
        <v>0</v>
      </c>
      <c r="K1472" s="42">
        <f>IFERROR(VLOOKUP($H1472,'Gen F Rev'!$A:$M,17,FALSE),0)</f>
        <v>0</v>
      </c>
      <c r="L1472" s="34">
        <f>IFERROR(VLOOKUP($H1472,'Gen F Exp'!$A:$E,15,FALSE),0)</f>
        <v>0</v>
      </c>
      <c r="M1472" s="34">
        <f>IFERROR(VLOOKUP($H1472,'Gen F Exp'!$A:$E,16,FALSE),0)</f>
        <v>0</v>
      </c>
      <c r="N1472" s="42">
        <f>IFERROR(VLOOKUP($H1472,'Gen F Exp'!$A:$E,17,FALSE),0)</f>
        <v>0</v>
      </c>
      <c r="O1472" s="34">
        <f>IFERROR(VLOOKUP($H1472,'Water F Rev'!$A:$L,15,FALSE),0)</f>
        <v>0</v>
      </c>
      <c r="P1472" s="34">
        <f>IFERROR(VLOOKUP($H1472,'Water F Rev'!$A:$L,16,FALSE),0)</f>
        <v>0</v>
      </c>
      <c r="Q1472" s="42">
        <f>IFERROR(VLOOKUP($H1472,'Water F Rev'!$A:$L,17,FALSE),0)</f>
        <v>0</v>
      </c>
      <c r="R1472" s="34">
        <f>IFERROR(VLOOKUP($H1472,'Water F Exp'!$A:$K,15,FALSE),0)</f>
        <v>0</v>
      </c>
      <c r="S1472" s="34">
        <f>IFERROR(VLOOKUP($H1472,'Water F Exp'!$A:$K,16,FALSE),0)</f>
        <v>0</v>
      </c>
      <c r="T1472" s="42">
        <f>IFERROR(VLOOKUP($H1472,'Water F Exp'!$A:$K,17,FALSE),0)</f>
        <v>0</v>
      </c>
      <c r="U1472" s="34">
        <f>IFERROR(VLOOKUP($H1472,'Sewer F Rev'!$A:$E,15,FALSE),0)</f>
        <v>0</v>
      </c>
      <c r="V1472" s="34">
        <f>IFERROR(VLOOKUP($H1472,'Sewer F Rev'!$A:$E,16,FALSE),0)</f>
        <v>0</v>
      </c>
      <c r="W1472" s="42">
        <f>IFERROR(VLOOKUP($H1472,'Sewer F Rev'!$A:$E,17,FALSE),0)</f>
        <v>0</v>
      </c>
      <c r="X1472" s="34">
        <f>IFERROR(VLOOKUP($H1472,'Sewer F Exp'!$A:$B,15,FALSE),0)</f>
        <v>0</v>
      </c>
      <c r="Y1472" s="34">
        <f>IFERROR(VLOOKUP($H1472,'Sewer F Exp'!$A:$B,16,FALSE),0)</f>
        <v>0</v>
      </c>
      <c r="Z1472" s="42">
        <f>IFERROR(VLOOKUP($H1472,'Sewer F Exp'!$A:$B,17,FALSE),0)</f>
        <v>0</v>
      </c>
      <c r="AA1472" s="34">
        <f>IFERROR(VLOOKUP($H1472,'Refuse F Rev'!$A:$E,15,FALSE),0)</f>
        <v>0</v>
      </c>
      <c r="AB1472" s="34">
        <f>IFERROR(VLOOKUP($H1472,'Refuse F Rev'!$A:$E,16,FALSE),0)</f>
        <v>0</v>
      </c>
      <c r="AC1472" s="42">
        <f>IFERROR(VLOOKUP($H1472,'Refuse F Rev'!$A:$E,17,FALSE),0)</f>
        <v>0</v>
      </c>
      <c r="AD1472" s="34">
        <f>IFERROR(VLOOKUP($H1472,'Refuse F Exp'!$A:$E,15,FALSE),0)</f>
        <v>0</v>
      </c>
      <c r="AE1472" s="34">
        <f>IFERROR(VLOOKUP($H1472,'Refuse F Exp'!$A:$E,16,FALSE),0)</f>
        <v>0</v>
      </c>
      <c r="AF1472" s="42">
        <f>IFERROR(VLOOKUP($H1472,'Refuse F Exp'!$A:$E,17,FALSE),0)</f>
        <v>0</v>
      </c>
      <c r="AG1472" s="34">
        <f>IFERROR(VLOOKUP($H1472,#REF!,10,FALSE),0)</f>
        <v>0</v>
      </c>
      <c r="AH1472" s="34">
        <f>IFERROR(VLOOKUP($H1472,#REF!,11,FALSE),0)</f>
        <v>0</v>
      </c>
      <c r="AI1472" s="42">
        <f>IFERROR(VLOOKUP($H1472,#REF!,12,FALSE),0)</f>
        <v>0</v>
      </c>
      <c r="AJ1472" s="34">
        <f>IFERROR(VLOOKUP($H1472,#REF!,10,FALSE),0)</f>
        <v>0</v>
      </c>
      <c r="AK1472" s="34">
        <f>IFERROR(VLOOKUP($H1472,#REF!,11,FALSE),0)</f>
        <v>0</v>
      </c>
      <c r="AL1472" s="42">
        <f>IFERROR(VLOOKUP($H1472,#REF!,12,FALSE),0)</f>
        <v>0</v>
      </c>
      <c r="AM1472" s="34">
        <f>IFERROR(VLOOKUP($H1472,#REF!,10,FALSE),0)</f>
        <v>0</v>
      </c>
      <c r="AN1472" s="34">
        <f>IFERROR(VLOOKUP($H1472,#REF!,11,FALSE),0)</f>
        <v>0</v>
      </c>
      <c r="AO1472" s="42">
        <f>IFERROR(VLOOKUP($H1472,#REF!,12,FALSE),0)</f>
        <v>0</v>
      </c>
      <c r="AP1472" s="34">
        <f>IFERROR(VLOOKUP($H1472,#REF!,10,FALSE),0)</f>
        <v>0</v>
      </c>
      <c r="AQ1472" s="34">
        <f>IFERROR(VLOOKUP($H1472,#REF!,11,FALSE),0)</f>
        <v>0</v>
      </c>
      <c r="AR1472" s="42">
        <f>IFERROR(VLOOKUP($H1472,#REF!,12,FALSE),0)</f>
        <v>0</v>
      </c>
      <c r="AS1472" s="34">
        <f>IFERROR(VLOOKUP($H1472,#REF!,13,FALSE),0)</f>
        <v>0</v>
      </c>
      <c r="AT1472" s="34">
        <f>IFERROR(VLOOKUP($H1472,#REF!,14,FALSE),0)</f>
        <v>0</v>
      </c>
      <c r="AU1472" s="42">
        <f>IFERROR(VLOOKUP($H1472,#REF!,15,FALSE),0)</f>
        <v>0</v>
      </c>
      <c r="AV1472" s="34">
        <f>IFERROR(VLOOKUP($H1472,#REF!,15,FALSE),0)</f>
        <v>0</v>
      </c>
      <c r="AW1472" s="34">
        <f>IFERROR(VLOOKUP($H1472,#REF!,16,FALSE),0)</f>
        <v>0</v>
      </c>
      <c r="AX1472" s="42">
        <f>IFERROR(VLOOKUP($H1472,#REF!,17,FALSE),0)</f>
        <v>0</v>
      </c>
    </row>
    <row r="1473" spans="1:50" x14ac:dyDescent="0.3">
      <c r="A1473" s="33" t="e">
        <f t="shared" si="88"/>
        <v>#REF!</v>
      </c>
      <c r="B1473" s="33" t="e">
        <f>+'R&amp;E EXPORT'!#REF!</f>
        <v>#REF!</v>
      </c>
      <c r="C1473" t="str">
        <f>IFERROR(VLOOKUP(A1473,'MCSJ Export'!A:C,3,FALSE),"")</f>
        <v/>
      </c>
      <c r="D1473" s="37">
        <f t="shared" si="89"/>
        <v>0</v>
      </c>
      <c r="E1473" s="37">
        <f t="shared" si="90"/>
        <v>0</v>
      </c>
      <c r="F1473" s="37">
        <f t="shared" si="91"/>
        <v>0</v>
      </c>
      <c r="G1473" s="37"/>
      <c r="H1473" s="33" t="e">
        <f>+'R&amp;E EXPORT'!#REF!</f>
        <v>#REF!</v>
      </c>
      <c r="I1473" s="34">
        <f>IFERROR(VLOOKUP($H1473,'Gen F Rev'!$A:$M,15,FALSE),0)</f>
        <v>0</v>
      </c>
      <c r="J1473" s="34">
        <f>IFERROR(VLOOKUP($H1473,'Gen F Rev'!$A:$M,16,FALSE),0)</f>
        <v>0</v>
      </c>
      <c r="K1473" s="42">
        <f>IFERROR(VLOOKUP($H1473,'Gen F Rev'!$A:$M,17,FALSE),0)</f>
        <v>0</v>
      </c>
      <c r="L1473" s="34">
        <f>IFERROR(VLOOKUP($H1473,'Gen F Exp'!$A:$E,15,FALSE),0)</f>
        <v>0</v>
      </c>
      <c r="M1473" s="34">
        <f>IFERROR(VLOOKUP($H1473,'Gen F Exp'!$A:$E,16,FALSE),0)</f>
        <v>0</v>
      </c>
      <c r="N1473" s="42">
        <f>IFERROR(VLOOKUP($H1473,'Gen F Exp'!$A:$E,17,FALSE),0)</f>
        <v>0</v>
      </c>
      <c r="O1473" s="34">
        <f>IFERROR(VLOOKUP($H1473,'Water F Rev'!$A:$L,15,FALSE),0)</f>
        <v>0</v>
      </c>
      <c r="P1473" s="34">
        <f>IFERROR(VLOOKUP($H1473,'Water F Rev'!$A:$L,16,FALSE),0)</f>
        <v>0</v>
      </c>
      <c r="Q1473" s="42">
        <f>IFERROR(VLOOKUP($H1473,'Water F Rev'!$A:$L,17,FALSE),0)</f>
        <v>0</v>
      </c>
      <c r="R1473" s="34">
        <f>IFERROR(VLOOKUP($H1473,'Water F Exp'!$A:$K,15,FALSE),0)</f>
        <v>0</v>
      </c>
      <c r="S1473" s="34">
        <f>IFERROR(VLOOKUP($H1473,'Water F Exp'!$A:$K,16,FALSE),0)</f>
        <v>0</v>
      </c>
      <c r="T1473" s="42">
        <f>IFERROR(VLOOKUP($H1473,'Water F Exp'!$A:$K,17,FALSE),0)</f>
        <v>0</v>
      </c>
      <c r="U1473" s="34">
        <f>IFERROR(VLOOKUP($H1473,'Sewer F Rev'!$A:$E,15,FALSE),0)</f>
        <v>0</v>
      </c>
      <c r="V1473" s="34">
        <f>IFERROR(VLOOKUP($H1473,'Sewer F Rev'!$A:$E,16,FALSE),0)</f>
        <v>0</v>
      </c>
      <c r="W1473" s="42">
        <f>IFERROR(VLOOKUP($H1473,'Sewer F Rev'!$A:$E,17,FALSE),0)</f>
        <v>0</v>
      </c>
      <c r="X1473" s="34">
        <f>IFERROR(VLOOKUP($H1473,'Sewer F Exp'!$A:$B,15,FALSE),0)</f>
        <v>0</v>
      </c>
      <c r="Y1473" s="34">
        <f>IFERROR(VLOOKUP($H1473,'Sewer F Exp'!$A:$B,16,FALSE),0)</f>
        <v>0</v>
      </c>
      <c r="Z1473" s="42">
        <f>IFERROR(VLOOKUP($H1473,'Sewer F Exp'!$A:$B,17,FALSE),0)</f>
        <v>0</v>
      </c>
      <c r="AA1473" s="34">
        <f>IFERROR(VLOOKUP($H1473,'Refuse F Rev'!$A:$E,15,FALSE),0)</f>
        <v>0</v>
      </c>
      <c r="AB1473" s="34">
        <f>IFERROR(VLOOKUP($H1473,'Refuse F Rev'!$A:$E,16,FALSE),0)</f>
        <v>0</v>
      </c>
      <c r="AC1473" s="42">
        <f>IFERROR(VLOOKUP($H1473,'Refuse F Rev'!$A:$E,17,FALSE),0)</f>
        <v>0</v>
      </c>
      <c r="AD1473" s="34">
        <f>IFERROR(VLOOKUP($H1473,'Refuse F Exp'!$A:$E,15,FALSE),0)</f>
        <v>0</v>
      </c>
      <c r="AE1473" s="34">
        <f>IFERROR(VLOOKUP($H1473,'Refuse F Exp'!$A:$E,16,FALSE),0)</f>
        <v>0</v>
      </c>
      <c r="AF1473" s="42">
        <f>IFERROR(VLOOKUP($H1473,'Refuse F Exp'!$A:$E,17,FALSE),0)</f>
        <v>0</v>
      </c>
      <c r="AG1473" s="34">
        <f>IFERROR(VLOOKUP($H1473,#REF!,10,FALSE),0)</f>
        <v>0</v>
      </c>
      <c r="AH1473" s="34">
        <f>IFERROR(VLOOKUP($H1473,#REF!,11,FALSE),0)</f>
        <v>0</v>
      </c>
      <c r="AI1473" s="42">
        <f>IFERROR(VLOOKUP($H1473,#REF!,12,FALSE),0)</f>
        <v>0</v>
      </c>
      <c r="AJ1473" s="34">
        <f>IFERROR(VLOOKUP($H1473,#REF!,10,FALSE),0)</f>
        <v>0</v>
      </c>
      <c r="AK1473" s="34">
        <f>IFERROR(VLOOKUP($H1473,#REF!,11,FALSE),0)</f>
        <v>0</v>
      </c>
      <c r="AL1473" s="42">
        <f>IFERROR(VLOOKUP($H1473,#REF!,12,FALSE),0)</f>
        <v>0</v>
      </c>
      <c r="AM1473" s="34">
        <f>IFERROR(VLOOKUP($H1473,#REF!,10,FALSE),0)</f>
        <v>0</v>
      </c>
      <c r="AN1473" s="34">
        <f>IFERROR(VLOOKUP($H1473,#REF!,11,FALSE),0)</f>
        <v>0</v>
      </c>
      <c r="AO1473" s="42">
        <f>IFERROR(VLOOKUP($H1473,#REF!,12,FALSE),0)</f>
        <v>0</v>
      </c>
      <c r="AP1473" s="34">
        <f>IFERROR(VLOOKUP($H1473,#REF!,10,FALSE),0)</f>
        <v>0</v>
      </c>
      <c r="AQ1473" s="34">
        <f>IFERROR(VLOOKUP($H1473,#REF!,11,FALSE),0)</f>
        <v>0</v>
      </c>
      <c r="AR1473" s="42">
        <f>IFERROR(VLOOKUP($H1473,#REF!,12,FALSE),0)</f>
        <v>0</v>
      </c>
      <c r="AS1473" s="34">
        <f>IFERROR(VLOOKUP($H1473,#REF!,13,FALSE),0)</f>
        <v>0</v>
      </c>
      <c r="AT1473" s="34">
        <f>IFERROR(VLOOKUP($H1473,#REF!,14,FALSE),0)</f>
        <v>0</v>
      </c>
      <c r="AU1473" s="42">
        <f>IFERROR(VLOOKUP($H1473,#REF!,15,FALSE),0)</f>
        <v>0</v>
      </c>
      <c r="AV1473" s="34">
        <f>IFERROR(VLOOKUP($H1473,#REF!,15,FALSE),0)</f>
        <v>0</v>
      </c>
      <c r="AW1473" s="34">
        <f>IFERROR(VLOOKUP($H1473,#REF!,16,FALSE),0)</f>
        <v>0</v>
      </c>
      <c r="AX1473" s="42">
        <f>IFERROR(VLOOKUP($H1473,#REF!,17,FALSE),0)</f>
        <v>0</v>
      </c>
    </row>
    <row r="1474" spans="1:50" x14ac:dyDescent="0.3">
      <c r="A1474" s="33" t="e">
        <f t="shared" si="88"/>
        <v>#REF!</v>
      </c>
      <c r="B1474" s="33" t="e">
        <f>+'R&amp;E EXPORT'!#REF!</f>
        <v>#REF!</v>
      </c>
      <c r="C1474" t="str">
        <f>IFERROR(VLOOKUP(A1474,'MCSJ Export'!A:C,3,FALSE),"")</f>
        <v/>
      </c>
      <c r="D1474" s="37">
        <f t="shared" si="89"/>
        <v>0</v>
      </c>
      <c r="E1474" s="37">
        <f t="shared" si="90"/>
        <v>0</v>
      </c>
      <c r="F1474" s="37">
        <f t="shared" si="91"/>
        <v>0</v>
      </c>
      <c r="G1474" s="37"/>
      <c r="H1474" s="33" t="e">
        <f>+'R&amp;E EXPORT'!#REF!</f>
        <v>#REF!</v>
      </c>
      <c r="I1474" s="34">
        <f>IFERROR(VLOOKUP($H1474,'Gen F Rev'!$A:$M,15,FALSE),0)</f>
        <v>0</v>
      </c>
      <c r="J1474" s="34">
        <f>IFERROR(VLOOKUP($H1474,'Gen F Rev'!$A:$M,16,FALSE),0)</f>
        <v>0</v>
      </c>
      <c r="K1474" s="42">
        <f>IFERROR(VLOOKUP($H1474,'Gen F Rev'!$A:$M,17,FALSE),0)</f>
        <v>0</v>
      </c>
      <c r="L1474" s="34">
        <f>IFERROR(VLOOKUP($H1474,'Gen F Exp'!$A:$E,15,FALSE),0)</f>
        <v>0</v>
      </c>
      <c r="M1474" s="34">
        <f>IFERROR(VLOOKUP($H1474,'Gen F Exp'!$A:$E,16,FALSE),0)</f>
        <v>0</v>
      </c>
      <c r="N1474" s="42">
        <f>IFERROR(VLOOKUP($H1474,'Gen F Exp'!$A:$E,17,FALSE),0)</f>
        <v>0</v>
      </c>
      <c r="O1474" s="34">
        <f>IFERROR(VLOOKUP($H1474,'Water F Rev'!$A:$L,15,FALSE),0)</f>
        <v>0</v>
      </c>
      <c r="P1474" s="34">
        <f>IFERROR(VLOOKUP($H1474,'Water F Rev'!$A:$L,16,FALSE),0)</f>
        <v>0</v>
      </c>
      <c r="Q1474" s="42">
        <f>IFERROR(VLOOKUP($H1474,'Water F Rev'!$A:$L,17,FALSE),0)</f>
        <v>0</v>
      </c>
      <c r="R1474" s="34">
        <f>IFERROR(VLOOKUP($H1474,'Water F Exp'!$A:$K,15,FALSE),0)</f>
        <v>0</v>
      </c>
      <c r="S1474" s="34">
        <f>IFERROR(VLOOKUP($H1474,'Water F Exp'!$A:$K,16,FALSE),0)</f>
        <v>0</v>
      </c>
      <c r="T1474" s="42">
        <f>IFERROR(VLOOKUP($H1474,'Water F Exp'!$A:$K,17,FALSE),0)</f>
        <v>0</v>
      </c>
      <c r="U1474" s="34">
        <f>IFERROR(VLOOKUP($H1474,'Sewer F Rev'!$A:$E,15,FALSE),0)</f>
        <v>0</v>
      </c>
      <c r="V1474" s="34">
        <f>IFERROR(VLOOKUP($H1474,'Sewer F Rev'!$A:$E,16,FALSE),0)</f>
        <v>0</v>
      </c>
      <c r="W1474" s="42">
        <f>IFERROR(VLOOKUP($H1474,'Sewer F Rev'!$A:$E,17,FALSE),0)</f>
        <v>0</v>
      </c>
      <c r="X1474" s="34">
        <f>IFERROR(VLOOKUP($H1474,'Sewer F Exp'!$A:$B,15,FALSE),0)</f>
        <v>0</v>
      </c>
      <c r="Y1474" s="34">
        <f>IFERROR(VLOOKUP($H1474,'Sewer F Exp'!$A:$B,16,FALSE),0)</f>
        <v>0</v>
      </c>
      <c r="Z1474" s="42">
        <f>IFERROR(VLOOKUP($H1474,'Sewer F Exp'!$A:$B,17,FALSE),0)</f>
        <v>0</v>
      </c>
      <c r="AA1474" s="34">
        <f>IFERROR(VLOOKUP($H1474,'Refuse F Rev'!$A:$E,15,FALSE),0)</f>
        <v>0</v>
      </c>
      <c r="AB1474" s="34">
        <f>IFERROR(VLOOKUP($H1474,'Refuse F Rev'!$A:$E,16,FALSE),0)</f>
        <v>0</v>
      </c>
      <c r="AC1474" s="42">
        <f>IFERROR(VLOOKUP($H1474,'Refuse F Rev'!$A:$E,17,FALSE),0)</f>
        <v>0</v>
      </c>
      <c r="AD1474" s="34">
        <f>IFERROR(VLOOKUP($H1474,'Refuse F Exp'!$A:$E,15,FALSE),0)</f>
        <v>0</v>
      </c>
      <c r="AE1474" s="34">
        <f>IFERROR(VLOOKUP($H1474,'Refuse F Exp'!$A:$E,16,FALSE),0)</f>
        <v>0</v>
      </c>
      <c r="AF1474" s="42">
        <f>IFERROR(VLOOKUP($H1474,'Refuse F Exp'!$A:$E,17,FALSE),0)</f>
        <v>0</v>
      </c>
      <c r="AG1474" s="34">
        <f>IFERROR(VLOOKUP($H1474,#REF!,10,FALSE),0)</f>
        <v>0</v>
      </c>
      <c r="AH1474" s="34">
        <f>IFERROR(VLOOKUP($H1474,#REF!,11,FALSE),0)</f>
        <v>0</v>
      </c>
      <c r="AI1474" s="42">
        <f>IFERROR(VLOOKUP($H1474,#REF!,12,FALSE),0)</f>
        <v>0</v>
      </c>
      <c r="AJ1474" s="34">
        <f>IFERROR(VLOOKUP($H1474,#REF!,10,FALSE),0)</f>
        <v>0</v>
      </c>
      <c r="AK1474" s="34">
        <f>IFERROR(VLOOKUP($H1474,#REF!,11,FALSE),0)</f>
        <v>0</v>
      </c>
      <c r="AL1474" s="42">
        <f>IFERROR(VLOOKUP($H1474,#REF!,12,FALSE),0)</f>
        <v>0</v>
      </c>
      <c r="AM1474" s="34">
        <f>IFERROR(VLOOKUP($H1474,#REF!,10,FALSE),0)</f>
        <v>0</v>
      </c>
      <c r="AN1474" s="34">
        <f>IFERROR(VLOOKUP($H1474,#REF!,11,FALSE),0)</f>
        <v>0</v>
      </c>
      <c r="AO1474" s="42">
        <f>IFERROR(VLOOKUP($H1474,#REF!,12,FALSE),0)</f>
        <v>0</v>
      </c>
      <c r="AP1474" s="34">
        <f>IFERROR(VLOOKUP($H1474,#REF!,10,FALSE),0)</f>
        <v>0</v>
      </c>
      <c r="AQ1474" s="34">
        <f>IFERROR(VLOOKUP($H1474,#REF!,11,FALSE),0)</f>
        <v>0</v>
      </c>
      <c r="AR1474" s="42">
        <f>IFERROR(VLOOKUP($H1474,#REF!,12,FALSE),0)</f>
        <v>0</v>
      </c>
      <c r="AS1474" s="34">
        <f>IFERROR(VLOOKUP($H1474,#REF!,13,FALSE),0)</f>
        <v>0</v>
      </c>
      <c r="AT1474" s="34">
        <f>IFERROR(VLOOKUP($H1474,#REF!,14,FALSE),0)</f>
        <v>0</v>
      </c>
      <c r="AU1474" s="42">
        <f>IFERROR(VLOOKUP($H1474,#REF!,15,FALSE),0)</f>
        <v>0</v>
      </c>
      <c r="AV1474" s="34">
        <f>IFERROR(VLOOKUP($H1474,#REF!,15,FALSE),0)</f>
        <v>0</v>
      </c>
      <c r="AW1474" s="34">
        <f>IFERROR(VLOOKUP($H1474,#REF!,16,FALSE),0)</f>
        <v>0</v>
      </c>
      <c r="AX1474" s="42">
        <f>IFERROR(VLOOKUP($H1474,#REF!,17,FALSE),0)</f>
        <v>0</v>
      </c>
    </row>
    <row r="1475" spans="1:50" x14ac:dyDescent="0.3">
      <c r="A1475" s="33" t="e">
        <f t="shared" si="88"/>
        <v>#REF!</v>
      </c>
      <c r="B1475" s="33" t="e">
        <f>+'R&amp;E EXPORT'!#REF!</f>
        <v>#REF!</v>
      </c>
      <c r="C1475" t="str">
        <f>IFERROR(VLOOKUP(A1475,'MCSJ Export'!A:C,3,FALSE),"")</f>
        <v/>
      </c>
      <c r="D1475" s="37">
        <f t="shared" si="89"/>
        <v>0</v>
      </c>
      <c r="E1475" s="37">
        <f t="shared" si="90"/>
        <v>0</v>
      </c>
      <c r="F1475" s="37">
        <f t="shared" si="91"/>
        <v>0</v>
      </c>
      <c r="G1475" s="37"/>
      <c r="H1475" s="33" t="e">
        <f>+'R&amp;E EXPORT'!#REF!</f>
        <v>#REF!</v>
      </c>
      <c r="I1475" s="34">
        <f>IFERROR(VLOOKUP($H1475,'Gen F Rev'!$A:$M,15,FALSE),0)</f>
        <v>0</v>
      </c>
      <c r="J1475" s="34">
        <f>IFERROR(VLOOKUP($H1475,'Gen F Rev'!$A:$M,16,FALSE),0)</f>
        <v>0</v>
      </c>
      <c r="K1475" s="42">
        <f>IFERROR(VLOOKUP($H1475,'Gen F Rev'!$A:$M,17,FALSE),0)</f>
        <v>0</v>
      </c>
      <c r="L1475" s="34">
        <f>IFERROR(VLOOKUP($H1475,'Gen F Exp'!$A:$E,15,FALSE),0)</f>
        <v>0</v>
      </c>
      <c r="M1475" s="34">
        <f>IFERROR(VLOOKUP($H1475,'Gen F Exp'!$A:$E,16,FALSE),0)</f>
        <v>0</v>
      </c>
      <c r="N1475" s="42">
        <f>IFERROR(VLOOKUP($H1475,'Gen F Exp'!$A:$E,17,FALSE),0)</f>
        <v>0</v>
      </c>
      <c r="O1475" s="34">
        <f>IFERROR(VLOOKUP($H1475,'Water F Rev'!$A:$L,15,FALSE),0)</f>
        <v>0</v>
      </c>
      <c r="P1475" s="34">
        <f>IFERROR(VLOOKUP($H1475,'Water F Rev'!$A:$L,16,FALSE),0)</f>
        <v>0</v>
      </c>
      <c r="Q1475" s="42">
        <f>IFERROR(VLOOKUP($H1475,'Water F Rev'!$A:$L,17,FALSE),0)</f>
        <v>0</v>
      </c>
      <c r="R1475" s="34">
        <f>IFERROR(VLOOKUP($H1475,'Water F Exp'!$A:$K,15,FALSE),0)</f>
        <v>0</v>
      </c>
      <c r="S1475" s="34">
        <f>IFERROR(VLOOKUP($H1475,'Water F Exp'!$A:$K,16,FALSE),0)</f>
        <v>0</v>
      </c>
      <c r="T1475" s="42">
        <f>IFERROR(VLOOKUP($H1475,'Water F Exp'!$A:$K,17,FALSE),0)</f>
        <v>0</v>
      </c>
      <c r="U1475" s="34">
        <f>IFERROR(VLOOKUP($H1475,'Sewer F Rev'!$A:$E,15,FALSE),0)</f>
        <v>0</v>
      </c>
      <c r="V1475" s="34">
        <f>IFERROR(VLOOKUP($H1475,'Sewer F Rev'!$A:$E,16,FALSE),0)</f>
        <v>0</v>
      </c>
      <c r="W1475" s="42">
        <f>IFERROR(VLOOKUP($H1475,'Sewer F Rev'!$A:$E,17,FALSE),0)</f>
        <v>0</v>
      </c>
      <c r="X1475" s="34">
        <f>IFERROR(VLOOKUP($H1475,'Sewer F Exp'!$A:$B,15,FALSE),0)</f>
        <v>0</v>
      </c>
      <c r="Y1475" s="34">
        <f>IFERROR(VLOOKUP($H1475,'Sewer F Exp'!$A:$B,16,FALSE),0)</f>
        <v>0</v>
      </c>
      <c r="Z1475" s="42">
        <f>IFERROR(VLOOKUP($H1475,'Sewer F Exp'!$A:$B,17,FALSE),0)</f>
        <v>0</v>
      </c>
      <c r="AA1475" s="34">
        <f>IFERROR(VLOOKUP($H1475,'Refuse F Rev'!$A:$E,15,FALSE),0)</f>
        <v>0</v>
      </c>
      <c r="AB1475" s="34">
        <f>IFERROR(VLOOKUP($H1475,'Refuse F Rev'!$A:$E,16,FALSE),0)</f>
        <v>0</v>
      </c>
      <c r="AC1475" s="42">
        <f>IFERROR(VLOOKUP($H1475,'Refuse F Rev'!$A:$E,17,FALSE),0)</f>
        <v>0</v>
      </c>
      <c r="AD1475" s="34">
        <f>IFERROR(VLOOKUP($H1475,'Refuse F Exp'!$A:$E,15,FALSE),0)</f>
        <v>0</v>
      </c>
      <c r="AE1475" s="34">
        <f>IFERROR(VLOOKUP($H1475,'Refuse F Exp'!$A:$E,16,FALSE),0)</f>
        <v>0</v>
      </c>
      <c r="AF1475" s="42">
        <f>IFERROR(VLOOKUP($H1475,'Refuse F Exp'!$A:$E,17,FALSE),0)</f>
        <v>0</v>
      </c>
      <c r="AG1475" s="34">
        <f>IFERROR(VLOOKUP($H1475,#REF!,10,FALSE),0)</f>
        <v>0</v>
      </c>
      <c r="AH1475" s="34">
        <f>IFERROR(VLOOKUP($H1475,#REF!,11,FALSE),0)</f>
        <v>0</v>
      </c>
      <c r="AI1475" s="42">
        <f>IFERROR(VLOOKUP($H1475,#REF!,12,FALSE),0)</f>
        <v>0</v>
      </c>
      <c r="AJ1475" s="34">
        <f>IFERROR(VLOOKUP($H1475,#REF!,10,FALSE),0)</f>
        <v>0</v>
      </c>
      <c r="AK1475" s="34">
        <f>IFERROR(VLOOKUP($H1475,#REF!,11,FALSE),0)</f>
        <v>0</v>
      </c>
      <c r="AL1475" s="42">
        <f>IFERROR(VLOOKUP($H1475,#REF!,12,FALSE),0)</f>
        <v>0</v>
      </c>
      <c r="AM1475" s="34">
        <f>IFERROR(VLOOKUP($H1475,#REF!,10,FALSE),0)</f>
        <v>0</v>
      </c>
      <c r="AN1475" s="34">
        <f>IFERROR(VLOOKUP($H1475,#REF!,11,FALSE),0)</f>
        <v>0</v>
      </c>
      <c r="AO1475" s="42">
        <f>IFERROR(VLOOKUP($H1475,#REF!,12,FALSE),0)</f>
        <v>0</v>
      </c>
      <c r="AP1475" s="34">
        <f>IFERROR(VLOOKUP($H1475,#REF!,10,FALSE),0)</f>
        <v>0</v>
      </c>
      <c r="AQ1475" s="34">
        <f>IFERROR(VLOOKUP($H1475,#REF!,11,FALSE),0)</f>
        <v>0</v>
      </c>
      <c r="AR1475" s="42">
        <f>IFERROR(VLOOKUP($H1475,#REF!,12,FALSE),0)</f>
        <v>0</v>
      </c>
      <c r="AS1475" s="34">
        <f>IFERROR(VLOOKUP($H1475,#REF!,13,FALSE),0)</f>
        <v>0</v>
      </c>
      <c r="AT1475" s="34">
        <f>IFERROR(VLOOKUP($H1475,#REF!,14,FALSE),0)</f>
        <v>0</v>
      </c>
      <c r="AU1475" s="42">
        <f>IFERROR(VLOOKUP($H1475,#REF!,15,FALSE),0)</f>
        <v>0</v>
      </c>
      <c r="AV1475" s="34">
        <f>IFERROR(VLOOKUP($H1475,#REF!,15,FALSE),0)</f>
        <v>0</v>
      </c>
      <c r="AW1475" s="34">
        <f>IFERROR(VLOOKUP($H1475,#REF!,16,FALSE),0)</f>
        <v>0</v>
      </c>
      <c r="AX1475" s="42">
        <f>IFERROR(VLOOKUP($H1475,#REF!,17,FALSE),0)</f>
        <v>0</v>
      </c>
    </row>
    <row r="1476" spans="1:50" x14ac:dyDescent="0.3">
      <c r="A1476" s="33" t="e">
        <f t="shared" ref="A1476:A1539" si="92">+TRIM(H1476)</f>
        <v>#REF!</v>
      </c>
      <c r="B1476" s="33" t="e">
        <f>+'R&amp;E EXPORT'!#REF!</f>
        <v>#REF!</v>
      </c>
      <c r="C1476" t="str">
        <f>IFERROR(VLOOKUP(A1476,'MCSJ Export'!A:C,3,FALSE),"")</f>
        <v/>
      </c>
      <c r="D1476" s="37">
        <f t="shared" ref="D1476:D1539" si="93">+I1476+L1476+O1476+R1476+U1476+X1476+AA1476+AD1476+AG1476+AJ1476+AM1476+AP1476+AS1476+AV1476</f>
        <v>0</v>
      </c>
      <c r="E1476" s="37">
        <f t="shared" ref="E1476:E1539" si="94">+J1476+M1476+P1476+S1476+V1476+Y1476+AB1476+AE1476+AH1476+AK1476+AN1476+AQ1476+AT1476+AW1476</f>
        <v>0</v>
      </c>
      <c r="F1476" s="37">
        <f t="shared" ref="F1476:F1539" si="95">+K1476+N1476+Q1476+T1476+W1476+Z1476+AC1476+AF1476+AI1476+AL1476+AO1476+AR1476+AU1476+AX1476</f>
        <v>0</v>
      </c>
      <c r="G1476" s="37"/>
      <c r="H1476" s="33" t="e">
        <f>+'R&amp;E EXPORT'!#REF!</f>
        <v>#REF!</v>
      </c>
      <c r="I1476" s="34">
        <f>IFERROR(VLOOKUP($H1476,'Gen F Rev'!$A:$M,15,FALSE),0)</f>
        <v>0</v>
      </c>
      <c r="J1476" s="34">
        <f>IFERROR(VLOOKUP($H1476,'Gen F Rev'!$A:$M,16,FALSE),0)</f>
        <v>0</v>
      </c>
      <c r="K1476" s="42">
        <f>IFERROR(VLOOKUP($H1476,'Gen F Rev'!$A:$M,17,FALSE),0)</f>
        <v>0</v>
      </c>
      <c r="L1476" s="34">
        <f>IFERROR(VLOOKUP($H1476,'Gen F Exp'!$A:$E,15,FALSE),0)</f>
        <v>0</v>
      </c>
      <c r="M1476" s="34">
        <f>IFERROR(VLOOKUP($H1476,'Gen F Exp'!$A:$E,16,FALSE),0)</f>
        <v>0</v>
      </c>
      <c r="N1476" s="42">
        <f>IFERROR(VLOOKUP($H1476,'Gen F Exp'!$A:$E,17,FALSE),0)</f>
        <v>0</v>
      </c>
      <c r="O1476" s="34">
        <f>IFERROR(VLOOKUP($H1476,'Water F Rev'!$A:$L,15,FALSE),0)</f>
        <v>0</v>
      </c>
      <c r="P1476" s="34">
        <f>IFERROR(VLOOKUP($H1476,'Water F Rev'!$A:$L,16,FALSE),0)</f>
        <v>0</v>
      </c>
      <c r="Q1476" s="42">
        <f>IFERROR(VLOOKUP($H1476,'Water F Rev'!$A:$L,17,FALSE),0)</f>
        <v>0</v>
      </c>
      <c r="R1476" s="34">
        <f>IFERROR(VLOOKUP($H1476,'Water F Exp'!$A:$K,15,FALSE),0)</f>
        <v>0</v>
      </c>
      <c r="S1476" s="34">
        <f>IFERROR(VLOOKUP($H1476,'Water F Exp'!$A:$K,16,FALSE),0)</f>
        <v>0</v>
      </c>
      <c r="T1476" s="42">
        <f>IFERROR(VLOOKUP($H1476,'Water F Exp'!$A:$K,17,FALSE),0)</f>
        <v>0</v>
      </c>
      <c r="U1476" s="34">
        <f>IFERROR(VLOOKUP($H1476,'Sewer F Rev'!$A:$E,15,FALSE),0)</f>
        <v>0</v>
      </c>
      <c r="V1476" s="34">
        <f>IFERROR(VLOOKUP($H1476,'Sewer F Rev'!$A:$E,16,FALSE),0)</f>
        <v>0</v>
      </c>
      <c r="W1476" s="42">
        <f>IFERROR(VLOOKUP($H1476,'Sewer F Rev'!$A:$E,17,FALSE),0)</f>
        <v>0</v>
      </c>
      <c r="X1476" s="34">
        <f>IFERROR(VLOOKUP($H1476,'Sewer F Exp'!$A:$B,15,FALSE),0)</f>
        <v>0</v>
      </c>
      <c r="Y1476" s="34">
        <f>IFERROR(VLOOKUP($H1476,'Sewer F Exp'!$A:$B,16,FALSE),0)</f>
        <v>0</v>
      </c>
      <c r="Z1476" s="42">
        <f>IFERROR(VLOOKUP($H1476,'Sewer F Exp'!$A:$B,17,FALSE),0)</f>
        <v>0</v>
      </c>
      <c r="AA1476" s="34">
        <f>IFERROR(VLOOKUP($H1476,'Refuse F Rev'!$A:$E,15,FALSE),0)</f>
        <v>0</v>
      </c>
      <c r="AB1476" s="34">
        <f>IFERROR(VLOOKUP($H1476,'Refuse F Rev'!$A:$E,16,FALSE),0)</f>
        <v>0</v>
      </c>
      <c r="AC1476" s="42">
        <f>IFERROR(VLOOKUP($H1476,'Refuse F Rev'!$A:$E,17,FALSE),0)</f>
        <v>0</v>
      </c>
      <c r="AD1476" s="34">
        <f>IFERROR(VLOOKUP($H1476,'Refuse F Exp'!$A:$E,15,FALSE),0)</f>
        <v>0</v>
      </c>
      <c r="AE1476" s="34">
        <f>IFERROR(VLOOKUP($H1476,'Refuse F Exp'!$A:$E,16,FALSE),0)</f>
        <v>0</v>
      </c>
      <c r="AF1476" s="42">
        <f>IFERROR(VLOOKUP($H1476,'Refuse F Exp'!$A:$E,17,FALSE),0)</f>
        <v>0</v>
      </c>
      <c r="AG1476" s="34">
        <f>IFERROR(VLOOKUP($H1476,#REF!,10,FALSE),0)</f>
        <v>0</v>
      </c>
      <c r="AH1476" s="34">
        <f>IFERROR(VLOOKUP($H1476,#REF!,11,FALSE),0)</f>
        <v>0</v>
      </c>
      <c r="AI1476" s="42">
        <f>IFERROR(VLOOKUP($H1476,#REF!,12,FALSE),0)</f>
        <v>0</v>
      </c>
      <c r="AJ1476" s="34">
        <f>IFERROR(VLOOKUP($H1476,#REF!,10,FALSE),0)</f>
        <v>0</v>
      </c>
      <c r="AK1476" s="34">
        <f>IFERROR(VLOOKUP($H1476,#REF!,11,FALSE),0)</f>
        <v>0</v>
      </c>
      <c r="AL1476" s="42">
        <f>IFERROR(VLOOKUP($H1476,#REF!,12,FALSE),0)</f>
        <v>0</v>
      </c>
      <c r="AM1476" s="34">
        <f>IFERROR(VLOOKUP($H1476,#REF!,10,FALSE),0)</f>
        <v>0</v>
      </c>
      <c r="AN1476" s="34">
        <f>IFERROR(VLOOKUP($H1476,#REF!,11,FALSE),0)</f>
        <v>0</v>
      </c>
      <c r="AO1476" s="42">
        <f>IFERROR(VLOOKUP($H1476,#REF!,12,FALSE),0)</f>
        <v>0</v>
      </c>
      <c r="AP1476" s="34">
        <f>IFERROR(VLOOKUP($H1476,#REF!,10,FALSE),0)</f>
        <v>0</v>
      </c>
      <c r="AQ1476" s="34">
        <f>IFERROR(VLOOKUP($H1476,#REF!,11,FALSE),0)</f>
        <v>0</v>
      </c>
      <c r="AR1476" s="42">
        <f>IFERROR(VLOOKUP($H1476,#REF!,12,FALSE),0)</f>
        <v>0</v>
      </c>
      <c r="AS1476" s="34">
        <f>IFERROR(VLOOKUP($H1476,#REF!,13,FALSE),0)</f>
        <v>0</v>
      </c>
      <c r="AT1476" s="34">
        <f>IFERROR(VLOOKUP($H1476,#REF!,14,FALSE),0)</f>
        <v>0</v>
      </c>
      <c r="AU1476" s="42">
        <f>IFERROR(VLOOKUP($H1476,#REF!,15,FALSE),0)</f>
        <v>0</v>
      </c>
      <c r="AV1476" s="34">
        <f>IFERROR(VLOOKUP($H1476,#REF!,15,FALSE),0)</f>
        <v>0</v>
      </c>
      <c r="AW1476" s="34">
        <f>IFERROR(VLOOKUP($H1476,#REF!,16,FALSE),0)</f>
        <v>0</v>
      </c>
      <c r="AX1476" s="42">
        <f>IFERROR(VLOOKUP($H1476,#REF!,17,FALSE),0)</f>
        <v>0</v>
      </c>
    </row>
    <row r="1477" spans="1:50" x14ac:dyDescent="0.3">
      <c r="A1477" s="33" t="e">
        <f t="shared" si="92"/>
        <v>#REF!</v>
      </c>
      <c r="B1477" s="33" t="e">
        <f>+'R&amp;E EXPORT'!#REF!</f>
        <v>#REF!</v>
      </c>
      <c r="C1477" t="str">
        <f>IFERROR(VLOOKUP(A1477,'MCSJ Export'!A:C,3,FALSE),"")</f>
        <v/>
      </c>
      <c r="D1477" s="37">
        <f t="shared" si="93"/>
        <v>0</v>
      </c>
      <c r="E1477" s="37">
        <f t="shared" si="94"/>
        <v>0</v>
      </c>
      <c r="F1477" s="37">
        <f t="shared" si="95"/>
        <v>0</v>
      </c>
      <c r="G1477" s="37"/>
      <c r="H1477" s="33" t="e">
        <f>+'R&amp;E EXPORT'!#REF!</f>
        <v>#REF!</v>
      </c>
      <c r="I1477" s="34">
        <f>IFERROR(VLOOKUP($H1477,'Gen F Rev'!$A:$M,15,FALSE),0)</f>
        <v>0</v>
      </c>
      <c r="J1477" s="34">
        <f>IFERROR(VLOOKUP($H1477,'Gen F Rev'!$A:$M,16,FALSE),0)</f>
        <v>0</v>
      </c>
      <c r="K1477" s="42">
        <f>IFERROR(VLOOKUP($H1477,'Gen F Rev'!$A:$M,17,FALSE),0)</f>
        <v>0</v>
      </c>
      <c r="L1477" s="34">
        <f>IFERROR(VLOOKUP($H1477,'Gen F Exp'!$A:$E,15,FALSE),0)</f>
        <v>0</v>
      </c>
      <c r="M1477" s="34">
        <f>IFERROR(VLOOKUP($H1477,'Gen F Exp'!$A:$E,16,FALSE),0)</f>
        <v>0</v>
      </c>
      <c r="N1477" s="42">
        <f>IFERROR(VLOOKUP($H1477,'Gen F Exp'!$A:$E,17,FALSE),0)</f>
        <v>0</v>
      </c>
      <c r="O1477" s="34">
        <f>IFERROR(VLOOKUP($H1477,'Water F Rev'!$A:$L,15,FALSE),0)</f>
        <v>0</v>
      </c>
      <c r="P1477" s="34">
        <f>IFERROR(VLOOKUP($H1477,'Water F Rev'!$A:$L,16,FALSE),0)</f>
        <v>0</v>
      </c>
      <c r="Q1477" s="42">
        <f>IFERROR(VLOOKUP($H1477,'Water F Rev'!$A:$L,17,FALSE),0)</f>
        <v>0</v>
      </c>
      <c r="R1477" s="34">
        <f>IFERROR(VLOOKUP($H1477,'Water F Exp'!$A:$K,15,FALSE),0)</f>
        <v>0</v>
      </c>
      <c r="S1477" s="34">
        <f>IFERROR(VLOOKUP($H1477,'Water F Exp'!$A:$K,16,FALSE),0)</f>
        <v>0</v>
      </c>
      <c r="T1477" s="42">
        <f>IFERROR(VLOOKUP($H1477,'Water F Exp'!$A:$K,17,FALSE),0)</f>
        <v>0</v>
      </c>
      <c r="U1477" s="34">
        <f>IFERROR(VLOOKUP($H1477,'Sewer F Rev'!$A:$E,15,FALSE),0)</f>
        <v>0</v>
      </c>
      <c r="V1477" s="34">
        <f>IFERROR(VLOOKUP($H1477,'Sewer F Rev'!$A:$E,16,FALSE),0)</f>
        <v>0</v>
      </c>
      <c r="W1477" s="42">
        <f>IFERROR(VLOOKUP($H1477,'Sewer F Rev'!$A:$E,17,FALSE),0)</f>
        <v>0</v>
      </c>
      <c r="X1477" s="34">
        <f>IFERROR(VLOOKUP($H1477,'Sewer F Exp'!$A:$B,15,FALSE),0)</f>
        <v>0</v>
      </c>
      <c r="Y1477" s="34">
        <f>IFERROR(VLOOKUP($H1477,'Sewer F Exp'!$A:$B,16,FALSE),0)</f>
        <v>0</v>
      </c>
      <c r="Z1477" s="42">
        <f>IFERROR(VLOOKUP($H1477,'Sewer F Exp'!$A:$B,17,FALSE),0)</f>
        <v>0</v>
      </c>
      <c r="AA1477" s="34">
        <f>IFERROR(VLOOKUP($H1477,'Refuse F Rev'!$A:$E,15,FALSE),0)</f>
        <v>0</v>
      </c>
      <c r="AB1477" s="34">
        <f>IFERROR(VLOOKUP($H1477,'Refuse F Rev'!$A:$E,16,FALSE),0)</f>
        <v>0</v>
      </c>
      <c r="AC1477" s="42">
        <f>IFERROR(VLOOKUP($H1477,'Refuse F Rev'!$A:$E,17,FALSE),0)</f>
        <v>0</v>
      </c>
      <c r="AD1477" s="34">
        <f>IFERROR(VLOOKUP($H1477,'Refuse F Exp'!$A:$E,15,FALSE),0)</f>
        <v>0</v>
      </c>
      <c r="AE1477" s="34">
        <f>IFERROR(VLOOKUP($H1477,'Refuse F Exp'!$A:$E,16,FALSE),0)</f>
        <v>0</v>
      </c>
      <c r="AF1477" s="42">
        <f>IFERROR(VLOOKUP($H1477,'Refuse F Exp'!$A:$E,17,FALSE),0)</f>
        <v>0</v>
      </c>
      <c r="AG1477" s="34">
        <f>IFERROR(VLOOKUP($H1477,#REF!,10,FALSE),0)</f>
        <v>0</v>
      </c>
      <c r="AH1477" s="34">
        <f>IFERROR(VLOOKUP($H1477,#REF!,11,FALSE),0)</f>
        <v>0</v>
      </c>
      <c r="AI1477" s="42">
        <f>IFERROR(VLOOKUP($H1477,#REF!,12,FALSE),0)</f>
        <v>0</v>
      </c>
      <c r="AJ1477" s="34">
        <f>IFERROR(VLOOKUP($H1477,#REF!,10,FALSE),0)</f>
        <v>0</v>
      </c>
      <c r="AK1477" s="34">
        <f>IFERROR(VLOOKUP($H1477,#REF!,11,FALSE),0)</f>
        <v>0</v>
      </c>
      <c r="AL1477" s="42">
        <f>IFERROR(VLOOKUP($H1477,#REF!,12,FALSE),0)</f>
        <v>0</v>
      </c>
      <c r="AM1477" s="34">
        <f>IFERROR(VLOOKUP($H1477,#REF!,10,FALSE),0)</f>
        <v>0</v>
      </c>
      <c r="AN1477" s="34">
        <f>IFERROR(VLOOKUP($H1477,#REF!,11,FALSE),0)</f>
        <v>0</v>
      </c>
      <c r="AO1477" s="42">
        <f>IFERROR(VLOOKUP($H1477,#REF!,12,FALSE),0)</f>
        <v>0</v>
      </c>
      <c r="AP1477" s="34">
        <f>IFERROR(VLOOKUP($H1477,#REF!,10,FALSE),0)</f>
        <v>0</v>
      </c>
      <c r="AQ1477" s="34">
        <f>IFERROR(VLOOKUP($H1477,#REF!,11,FALSE),0)</f>
        <v>0</v>
      </c>
      <c r="AR1477" s="42">
        <f>IFERROR(VLOOKUP($H1477,#REF!,12,FALSE),0)</f>
        <v>0</v>
      </c>
      <c r="AS1477" s="34">
        <f>IFERROR(VLOOKUP($H1477,#REF!,13,FALSE),0)</f>
        <v>0</v>
      </c>
      <c r="AT1477" s="34">
        <f>IFERROR(VLOOKUP($H1477,#REF!,14,FALSE),0)</f>
        <v>0</v>
      </c>
      <c r="AU1477" s="42">
        <f>IFERROR(VLOOKUP($H1477,#REF!,15,FALSE),0)</f>
        <v>0</v>
      </c>
      <c r="AV1477" s="34">
        <f>IFERROR(VLOOKUP($H1477,#REF!,15,FALSE),0)</f>
        <v>0</v>
      </c>
      <c r="AW1477" s="34">
        <f>IFERROR(VLOOKUP($H1477,#REF!,16,FALSE),0)</f>
        <v>0</v>
      </c>
      <c r="AX1477" s="42">
        <f>IFERROR(VLOOKUP($H1477,#REF!,17,FALSE),0)</f>
        <v>0</v>
      </c>
    </row>
    <row r="1478" spans="1:50" x14ac:dyDescent="0.3">
      <c r="A1478" s="33" t="e">
        <f t="shared" si="92"/>
        <v>#REF!</v>
      </c>
      <c r="B1478" s="33" t="e">
        <f>+'R&amp;E EXPORT'!#REF!</f>
        <v>#REF!</v>
      </c>
      <c r="C1478" t="str">
        <f>IFERROR(VLOOKUP(A1478,'MCSJ Export'!A:C,3,FALSE),"")</f>
        <v/>
      </c>
      <c r="D1478" s="37">
        <f t="shared" si="93"/>
        <v>0</v>
      </c>
      <c r="E1478" s="37">
        <f t="shared" si="94"/>
        <v>0</v>
      </c>
      <c r="F1478" s="37">
        <f t="shared" si="95"/>
        <v>0</v>
      </c>
      <c r="G1478" s="37"/>
      <c r="H1478" s="33" t="e">
        <f>+'R&amp;E EXPORT'!#REF!</f>
        <v>#REF!</v>
      </c>
      <c r="I1478" s="34">
        <f>IFERROR(VLOOKUP($H1478,'Gen F Rev'!$A:$M,15,FALSE),0)</f>
        <v>0</v>
      </c>
      <c r="J1478" s="34">
        <f>IFERROR(VLOOKUP($H1478,'Gen F Rev'!$A:$M,16,FALSE),0)</f>
        <v>0</v>
      </c>
      <c r="K1478" s="42">
        <f>IFERROR(VLOOKUP($H1478,'Gen F Rev'!$A:$M,17,FALSE),0)</f>
        <v>0</v>
      </c>
      <c r="L1478" s="34">
        <f>IFERROR(VLOOKUP($H1478,'Gen F Exp'!$A:$E,15,FALSE),0)</f>
        <v>0</v>
      </c>
      <c r="M1478" s="34">
        <f>IFERROR(VLOOKUP($H1478,'Gen F Exp'!$A:$E,16,FALSE),0)</f>
        <v>0</v>
      </c>
      <c r="N1478" s="42">
        <f>IFERROR(VLOOKUP($H1478,'Gen F Exp'!$A:$E,17,FALSE),0)</f>
        <v>0</v>
      </c>
      <c r="O1478" s="34">
        <f>IFERROR(VLOOKUP($H1478,'Water F Rev'!$A:$L,15,FALSE),0)</f>
        <v>0</v>
      </c>
      <c r="P1478" s="34">
        <f>IFERROR(VLOOKUP($H1478,'Water F Rev'!$A:$L,16,FALSE),0)</f>
        <v>0</v>
      </c>
      <c r="Q1478" s="42">
        <f>IFERROR(VLOOKUP($H1478,'Water F Rev'!$A:$L,17,FALSE),0)</f>
        <v>0</v>
      </c>
      <c r="R1478" s="34">
        <f>IFERROR(VLOOKUP($H1478,'Water F Exp'!$A:$K,15,FALSE),0)</f>
        <v>0</v>
      </c>
      <c r="S1478" s="34">
        <f>IFERROR(VLOOKUP($H1478,'Water F Exp'!$A:$K,16,FALSE),0)</f>
        <v>0</v>
      </c>
      <c r="T1478" s="42">
        <f>IFERROR(VLOOKUP($H1478,'Water F Exp'!$A:$K,17,FALSE),0)</f>
        <v>0</v>
      </c>
      <c r="U1478" s="34">
        <f>IFERROR(VLOOKUP($H1478,'Sewer F Rev'!$A:$E,15,FALSE),0)</f>
        <v>0</v>
      </c>
      <c r="V1478" s="34">
        <f>IFERROR(VLOOKUP($H1478,'Sewer F Rev'!$A:$E,16,FALSE),0)</f>
        <v>0</v>
      </c>
      <c r="W1478" s="42">
        <f>IFERROR(VLOOKUP($H1478,'Sewer F Rev'!$A:$E,17,FALSE),0)</f>
        <v>0</v>
      </c>
      <c r="X1478" s="34">
        <f>IFERROR(VLOOKUP($H1478,'Sewer F Exp'!$A:$B,15,FALSE),0)</f>
        <v>0</v>
      </c>
      <c r="Y1478" s="34">
        <f>IFERROR(VLOOKUP($H1478,'Sewer F Exp'!$A:$B,16,FALSE),0)</f>
        <v>0</v>
      </c>
      <c r="Z1478" s="42">
        <f>IFERROR(VLOOKUP($H1478,'Sewer F Exp'!$A:$B,17,FALSE),0)</f>
        <v>0</v>
      </c>
      <c r="AA1478" s="34">
        <f>IFERROR(VLOOKUP($H1478,'Refuse F Rev'!$A:$E,15,FALSE),0)</f>
        <v>0</v>
      </c>
      <c r="AB1478" s="34">
        <f>IFERROR(VLOOKUP($H1478,'Refuse F Rev'!$A:$E,16,FALSE),0)</f>
        <v>0</v>
      </c>
      <c r="AC1478" s="42">
        <f>IFERROR(VLOOKUP($H1478,'Refuse F Rev'!$A:$E,17,FALSE),0)</f>
        <v>0</v>
      </c>
      <c r="AD1478" s="34">
        <f>IFERROR(VLOOKUP($H1478,'Refuse F Exp'!$A:$E,15,FALSE),0)</f>
        <v>0</v>
      </c>
      <c r="AE1478" s="34">
        <f>IFERROR(VLOOKUP($H1478,'Refuse F Exp'!$A:$E,16,FALSE),0)</f>
        <v>0</v>
      </c>
      <c r="AF1478" s="42">
        <f>IFERROR(VLOOKUP($H1478,'Refuse F Exp'!$A:$E,17,FALSE),0)</f>
        <v>0</v>
      </c>
      <c r="AG1478" s="34">
        <f>IFERROR(VLOOKUP($H1478,#REF!,10,FALSE),0)</f>
        <v>0</v>
      </c>
      <c r="AH1478" s="34">
        <f>IFERROR(VLOOKUP($H1478,#REF!,11,FALSE),0)</f>
        <v>0</v>
      </c>
      <c r="AI1478" s="42">
        <f>IFERROR(VLOOKUP($H1478,#REF!,12,FALSE),0)</f>
        <v>0</v>
      </c>
      <c r="AJ1478" s="34">
        <f>IFERROR(VLOOKUP($H1478,#REF!,10,FALSE),0)</f>
        <v>0</v>
      </c>
      <c r="AK1478" s="34">
        <f>IFERROR(VLOOKUP($H1478,#REF!,11,FALSE),0)</f>
        <v>0</v>
      </c>
      <c r="AL1478" s="42">
        <f>IFERROR(VLOOKUP($H1478,#REF!,12,FALSE),0)</f>
        <v>0</v>
      </c>
      <c r="AM1478" s="34">
        <f>IFERROR(VLOOKUP($H1478,#REF!,10,FALSE),0)</f>
        <v>0</v>
      </c>
      <c r="AN1478" s="34">
        <f>IFERROR(VLOOKUP($H1478,#REF!,11,FALSE),0)</f>
        <v>0</v>
      </c>
      <c r="AO1478" s="42">
        <f>IFERROR(VLOOKUP($H1478,#REF!,12,FALSE),0)</f>
        <v>0</v>
      </c>
      <c r="AP1478" s="34">
        <f>IFERROR(VLOOKUP($H1478,#REF!,10,FALSE),0)</f>
        <v>0</v>
      </c>
      <c r="AQ1478" s="34">
        <f>IFERROR(VLOOKUP($H1478,#REF!,11,FALSE),0)</f>
        <v>0</v>
      </c>
      <c r="AR1478" s="42">
        <f>IFERROR(VLOOKUP($H1478,#REF!,12,FALSE),0)</f>
        <v>0</v>
      </c>
      <c r="AS1478" s="34">
        <f>IFERROR(VLOOKUP($H1478,#REF!,13,FALSE),0)</f>
        <v>0</v>
      </c>
      <c r="AT1478" s="34">
        <f>IFERROR(VLOOKUP($H1478,#REF!,14,FALSE),0)</f>
        <v>0</v>
      </c>
      <c r="AU1478" s="42">
        <f>IFERROR(VLOOKUP($H1478,#REF!,15,FALSE),0)</f>
        <v>0</v>
      </c>
      <c r="AV1478" s="34">
        <f>IFERROR(VLOOKUP($H1478,#REF!,15,FALSE),0)</f>
        <v>0</v>
      </c>
      <c r="AW1478" s="34">
        <f>IFERROR(VLOOKUP($H1478,#REF!,16,FALSE),0)</f>
        <v>0</v>
      </c>
      <c r="AX1478" s="42">
        <f>IFERROR(VLOOKUP($H1478,#REF!,17,FALSE),0)</f>
        <v>0</v>
      </c>
    </row>
    <row r="1479" spans="1:50" x14ac:dyDescent="0.3">
      <c r="A1479" s="33" t="e">
        <f t="shared" si="92"/>
        <v>#REF!</v>
      </c>
      <c r="B1479" s="33" t="e">
        <f>+'R&amp;E EXPORT'!#REF!</f>
        <v>#REF!</v>
      </c>
      <c r="C1479" t="str">
        <f>IFERROR(VLOOKUP(A1479,'MCSJ Export'!A:C,3,FALSE),"")</f>
        <v/>
      </c>
      <c r="D1479" s="37">
        <f t="shared" si="93"/>
        <v>0</v>
      </c>
      <c r="E1479" s="37">
        <f t="shared" si="94"/>
        <v>0</v>
      </c>
      <c r="F1479" s="37">
        <f t="shared" si="95"/>
        <v>0</v>
      </c>
      <c r="G1479" s="37"/>
      <c r="H1479" s="33" t="e">
        <f>+'R&amp;E EXPORT'!#REF!</f>
        <v>#REF!</v>
      </c>
      <c r="I1479" s="34">
        <f>IFERROR(VLOOKUP($H1479,'Gen F Rev'!$A:$M,15,FALSE),0)</f>
        <v>0</v>
      </c>
      <c r="J1479" s="34">
        <f>IFERROR(VLOOKUP($H1479,'Gen F Rev'!$A:$M,16,FALSE),0)</f>
        <v>0</v>
      </c>
      <c r="K1479" s="42">
        <f>IFERROR(VLOOKUP($H1479,'Gen F Rev'!$A:$M,17,FALSE),0)</f>
        <v>0</v>
      </c>
      <c r="L1479" s="34">
        <f>IFERROR(VLOOKUP($H1479,'Gen F Exp'!$A:$E,15,FALSE),0)</f>
        <v>0</v>
      </c>
      <c r="M1479" s="34">
        <f>IFERROR(VLOOKUP($H1479,'Gen F Exp'!$A:$E,16,FALSE),0)</f>
        <v>0</v>
      </c>
      <c r="N1479" s="42">
        <f>IFERROR(VLOOKUP($H1479,'Gen F Exp'!$A:$E,17,FALSE),0)</f>
        <v>0</v>
      </c>
      <c r="O1479" s="34">
        <f>IFERROR(VLOOKUP($H1479,'Water F Rev'!$A:$L,15,FALSE),0)</f>
        <v>0</v>
      </c>
      <c r="P1479" s="34">
        <f>IFERROR(VLOOKUP($H1479,'Water F Rev'!$A:$L,16,FALSE),0)</f>
        <v>0</v>
      </c>
      <c r="Q1479" s="42">
        <f>IFERROR(VLOOKUP($H1479,'Water F Rev'!$A:$L,17,FALSE),0)</f>
        <v>0</v>
      </c>
      <c r="R1479" s="34">
        <f>IFERROR(VLOOKUP($H1479,'Water F Exp'!$A:$K,15,FALSE),0)</f>
        <v>0</v>
      </c>
      <c r="S1479" s="34">
        <f>IFERROR(VLOOKUP($H1479,'Water F Exp'!$A:$K,16,FALSE),0)</f>
        <v>0</v>
      </c>
      <c r="T1479" s="42">
        <f>IFERROR(VLOOKUP($H1479,'Water F Exp'!$A:$K,17,FALSE),0)</f>
        <v>0</v>
      </c>
      <c r="U1479" s="34">
        <f>IFERROR(VLOOKUP($H1479,'Sewer F Rev'!$A:$E,15,FALSE),0)</f>
        <v>0</v>
      </c>
      <c r="V1479" s="34">
        <f>IFERROR(VLOOKUP($H1479,'Sewer F Rev'!$A:$E,16,FALSE),0)</f>
        <v>0</v>
      </c>
      <c r="W1479" s="42">
        <f>IFERROR(VLOOKUP($H1479,'Sewer F Rev'!$A:$E,17,FALSE),0)</f>
        <v>0</v>
      </c>
      <c r="X1479" s="34">
        <f>IFERROR(VLOOKUP($H1479,'Sewer F Exp'!$A:$B,15,FALSE),0)</f>
        <v>0</v>
      </c>
      <c r="Y1479" s="34">
        <f>IFERROR(VLOOKUP($H1479,'Sewer F Exp'!$A:$B,16,FALSE),0)</f>
        <v>0</v>
      </c>
      <c r="Z1479" s="42">
        <f>IFERROR(VLOOKUP($H1479,'Sewer F Exp'!$A:$B,17,FALSE),0)</f>
        <v>0</v>
      </c>
      <c r="AA1479" s="34">
        <f>IFERROR(VLOOKUP($H1479,'Refuse F Rev'!$A:$E,15,FALSE),0)</f>
        <v>0</v>
      </c>
      <c r="AB1479" s="34">
        <f>IFERROR(VLOOKUP($H1479,'Refuse F Rev'!$A:$E,16,FALSE),0)</f>
        <v>0</v>
      </c>
      <c r="AC1479" s="42">
        <f>IFERROR(VLOOKUP($H1479,'Refuse F Rev'!$A:$E,17,FALSE),0)</f>
        <v>0</v>
      </c>
      <c r="AD1479" s="34">
        <f>IFERROR(VLOOKUP($H1479,'Refuse F Exp'!$A:$E,15,FALSE),0)</f>
        <v>0</v>
      </c>
      <c r="AE1479" s="34">
        <f>IFERROR(VLOOKUP($H1479,'Refuse F Exp'!$A:$E,16,FALSE),0)</f>
        <v>0</v>
      </c>
      <c r="AF1479" s="42">
        <f>IFERROR(VLOOKUP($H1479,'Refuse F Exp'!$A:$E,17,FALSE),0)</f>
        <v>0</v>
      </c>
      <c r="AG1479" s="34">
        <f>IFERROR(VLOOKUP($H1479,#REF!,10,FALSE),0)</f>
        <v>0</v>
      </c>
      <c r="AH1479" s="34">
        <f>IFERROR(VLOOKUP($H1479,#REF!,11,FALSE),0)</f>
        <v>0</v>
      </c>
      <c r="AI1479" s="42">
        <f>IFERROR(VLOOKUP($H1479,#REF!,12,FALSE),0)</f>
        <v>0</v>
      </c>
      <c r="AJ1479" s="34">
        <f>IFERROR(VLOOKUP($H1479,#REF!,10,FALSE),0)</f>
        <v>0</v>
      </c>
      <c r="AK1479" s="34">
        <f>IFERROR(VLOOKUP($H1479,#REF!,11,FALSE),0)</f>
        <v>0</v>
      </c>
      <c r="AL1479" s="42">
        <f>IFERROR(VLOOKUP($H1479,#REF!,12,FALSE),0)</f>
        <v>0</v>
      </c>
      <c r="AM1479" s="34">
        <f>IFERROR(VLOOKUP($H1479,#REF!,10,FALSE),0)</f>
        <v>0</v>
      </c>
      <c r="AN1479" s="34">
        <f>IFERROR(VLOOKUP($H1479,#REF!,11,FALSE),0)</f>
        <v>0</v>
      </c>
      <c r="AO1479" s="42">
        <f>IFERROR(VLOOKUP($H1479,#REF!,12,FALSE),0)</f>
        <v>0</v>
      </c>
      <c r="AP1479" s="34">
        <f>IFERROR(VLOOKUP($H1479,#REF!,10,FALSE),0)</f>
        <v>0</v>
      </c>
      <c r="AQ1479" s="34">
        <f>IFERROR(VLOOKUP($H1479,#REF!,11,FALSE),0)</f>
        <v>0</v>
      </c>
      <c r="AR1479" s="42">
        <f>IFERROR(VLOOKUP($H1479,#REF!,12,FALSE),0)</f>
        <v>0</v>
      </c>
      <c r="AS1479" s="34">
        <f>IFERROR(VLOOKUP($H1479,#REF!,13,FALSE),0)</f>
        <v>0</v>
      </c>
      <c r="AT1479" s="34">
        <f>IFERROR(VLOOKUP($H1479,#REF!,14,FALSE),0)</f>
        <v>0</v>
      </c>
      <c r="AU1479" s="42">
        <f>IFERROR(VLOOKUP($H1479,#REF!,15,FALSE),0)</f>
        <v>0</v>
      </c>
      <c r="AV1479" s="34">
        <f>IFERROR(VLOOKUP($H1479,#REF!,15,FALSE),0)</f>
        <v>0</v>
      </c>
      <c r="AW1479" s="34">
        <f>IFERROR(VLOOKUP($H1479,#REF!,16,FALSE),0)</f>
        <v>0</v>
      </c>
      <c r="AX1479" s="42">
        <f>IFERROR(VLOOKUP($H1479,#REF!,17,FALSE),0)</f>
        <v>0</v>
      </c>
    </row>
    <row r="1480" spans="1:50" x14ac:dyDescent="0.3">
      <c r="A1480" s="33" t="e">
        <f t="shared" si="92"/>
        <v>#REF!</v>
      </c>
      <c r="B1480" s="33" t="e">
        <f>+'R&amp;E EXPORT'!#REF!</f>
        <v>#REF!</v>
      </c>
      <c r="C1480" t="str">
        <f>IFERROR(VLOOKUP(A1480,'MCSJ Export'!A:C,3,FALSE),"")</f>
        <v/>
      </c>
      <c r="D1480" s="37">
        <f t="shared" si="93"/>
        <v>0</v>
      </c>
      <c r="E1480" s="37">
        <f t="shared" si="94"/>
        <v>0</v>
      </c>
      <c r="F1480" s="37">
        <f t="shared" si="95"/>
        <v>0</v>
      </c>
      <c r="G1480" s="37"/>
      <c r="H1480" s="33" t="e">
        <f>+'R&amp;E EXPORT'!#REF!</f>
        <v>#REF!</v>
      </c>
      <c r="I1480" s="34">
        <f>IFERROR(VLOOKUP($H1480,'Gen F Rev'!$A:$M,15,FALSE),0)</f>
        <v>0</v>
      </c>
      <c r="J1480" s="34">
        <f>IFERROR(VLOOKUP($H1480,'Gen F Rev'!$A:$M,16,FALSE),0)</f>
        <v>0</v>
      </c>
      <c r="K1480" s="42">
        <f>IFERROR(VLOOKUP($H1480,'Gen F Rev'!$A:$M,17,FALSE),0)</f>
        <v>0</v>
      </c>
      <c r="L1480" s="34">
        <f>IFERROR(VLOOKUP($H1480,'Gen F Exp'!$A:$E,15,FALSE),0)</f>
        <v>0</v>
      </c>
      <c r="M1480" s="34">
        <f>IFERROR(VLOOKUP($H1480,'Gen F Exp'!$A:$E,16,FALSE),0)</f>
        <v>0</v>
      </c>
      <c r="N1480" s="42">
        <f>IFERROR(VLOOKUP($H1480,'Gen F Exp'!$A:$E,17,FALSE),0)</f>
        <v>0</v>
      </c>
      <c r="O1480" s="34">
        <f>IFERROR(VLOOKUP($H1480,'Water F Rev'!$A:$L,15,FALSE),0)</f>
        <v>0</v>
      </c>
      <c r="P1480" s="34">
        <f>IFERROR(VLOOKUP($H1480,'Water F Rev'!$A:$L,16,FALSE),0)</f>
        <v>0</v>
      </c>
      <c r="Q1480" s="42">
        <f>IFERROR(VLOOKUP($H1480,'Water F Rev'!$A:$L,17,FALSE),0)</f>
        <v>0</v>
      </c>
      <c r="R1480" s="34">
        <f>IFERROR(VLOOKUP($H1480,'Water F Exp'!$A:$K,15,FALSE),0)</f>
        <v>0</v>
      </c>
      <c r="S1480" s="34">
        <f>IFERROR(VLOOKUP($H1480,'Water F Exp'!$A:$K,16,FALSE),0)</f>
        <v>0</v>
      </c>
      <c r="T1480" s="42">
        <f>IFERROR(VLOOKUP($H1480,'Water F Exp'!$A:$K,17,FALSE),0)</f>
        <v>0</v>
      </c>
      <c r="U1480" s="34">
        <f>IFERROR(VLOOKUP($H1480,'Sewer F Rev'!$A:$E,15,FALSE),0)</f>
        <v>0</v>
      </c>
      <c r="V1480" s="34">
        <f>IFERROR(VLOOKUP($H1480,'Sewer F Rev'!$A:$E,16,FALSE),0)</f>
        <v>0</v>
      </c>
      <c r="W1480" s="42">
        <f>IFERROR(VLOOKUP($H1480,'Sewer F Rev'!$A:$E,17,FALSE),0)</f>
        <v>0</v>
      </c>
      <c r="X1480" s="34">
        <f>IFERROR(VLOOKUP($H1480,'Sewer F Exp'!$A:$B,15,FALSE),0)</f>
        <v>0</v>
      </c>
      <c r="Y1480" s="34">
        <f>IFERROR(VLOOKUP($H1480,'Sewer F Exp'!$A:$B,16,FALSE),0)</f>
        <v>0</v>
      </c>
      <c r="Z1480" s="42">
        <f>IFERROR(VLOOKUP($H1480,'Sewer F Exp'!$A:$B,17,FALSE),0)</f>
        <v>0</v>
      </c>
      <c r="AA1480" s="34">
        <f>IFERROR(VLOOKUP($H1480,'Refuse F Rev'!$A:$E,15,FALSE),0)</f>
        <v>0</v>
      </c>
      <c r="AB1480" s="34">
        <f>IFERROR(VLOOKUP($H1480,'Refuse F Rev'!$A:$E,16,FALSE),0)</f>
        <v>0</v>
      </c>
      <c r="AC1480" s="42">
        <f>IFERROR(VLOOKUP($H1480,'Refuse F Rev'!$A:$E,17,FALSE),0)</f>
        <v>0</v>
      </c>
      <c r="AD1480" s="34">
        <f>IFERROR(VLOOKUP($H1480,'Refuse F Exp'!$A:$E,15,FALSE),0)</f>
        <v>0</v>
      </c>
      <c r="AE1480" s="34">
        <f>IFERROR(VLOOKUP($H1480,'Refuse F Exp'!$A:$E,16,FALSE),0)</f>
        <v>0</v>
      </c>
      <c r="AF1480" s="42">
        <f>IFERROR(VLOOKUP($H1480,'Refuse F Exp'!$A:$E,17,FALSE),0)</f>
        <v>0</v>
      </c>
      <c r="AG1480" s="34">
        <f>IFERROR(VLOOKUP($H1480,#REF!,10,FALSE),0)</f>
        <v>0</v>
      </c>
      <c r="AH1480" s="34">
        <f>IFERROR(VLOOKUP($H1480,#REF!,11,FALSE),0)</f>
        <v>0</v>
      </c>
      <c r="AI1480" s="42">
        <f>IFERROR(VLOOKUP($H1480,#REF!,12,FALSE),0)</f>
        <v>0</v>
      </c>
      <c r="AJ1480" s="34">
        <f>IFERROR(VLOOKUP($H1480,#REF!,10,FALSE),0)</f>
        <v>0</v>
      </c>
      <c r="AK1480" s="34">
        <f>IFERROR(VLOOKUP($H1480,#REF!,11,FALSE),0)</f>
        <v>0</v>
      </c>
      <c r="AL1480" s="42">
        <f>IFERROR(VLOOKUP($H1480,#REF!,12,FALSE),0)</f>
        <v>0</v>
      </c>
      <c r="AM1480" s="34">
        <f>IFERROR(VLOOKUP($H1480,#REF!,10,FALSE),0)</f>
        <v>0</v>
      </c>
      <c r="AN1480" s="34">
        <f>IFERROR(VLOOKUP($H1480,#REF!,11,FALSE),0)</f>
        <v>0</v>
      </c>
      <c r="AO1480" s="42">
        <f>IFERROR(VLOOKUP($H1480,#REF!,12,FALSE),0)</f>
        <v>0</v>
      </c>
      <c r="AP1480" s="34">
        <f>IFERROR(VLOOKUP($H1480,#REF!,10,FALSE),0)</f>
        <v>0</v>
      </c>
      <c r="AQ1480" s="34">
        <f>IFERROR(VLOOKUP($H1480,#REF!,11,FALSE),0)</f>
        <v>0</v>
      </c>
      <c r="AR1480" s="42">
        <f>IFERROR(VLOOKUP($H1480,#REF!,12,FALSE),0)</f>
        <v>0</v>
      </c>
      <c r="AS1480" s="34">
        <f>IFERROR(VLOOKUP($H1480,#REF!,13,FALSE),0)</f>
        <v>0</v>
      </c>
      <c r="AT1480" s="34">
        <f>IFERROR(VLOOKUP($H1480,#REF!,14,FALSE),0)</f>
        <v>0</v>
      </c>
      <c r="AU1480" s="42">
        <f>IFERROR(VLOOKUP($H1480,#REF!,15,FALSE),0)</f>
        <v>0</v>
      </c>
      <c r="AV1480" s="34">
        <f>IFERROR(VLOOKUP($H1480,#REF!,15,FALSE),0)</f>
        <v>0</v>
      </c>
      <c r="AW1480" s="34">
        <f>IFERROR(VLOOKUP($H1480,#REF!,16,FALSE),0)</f>
        <v>0</v>
      </c>
      <c r="AX1480" s="42">
        <f>IFERROR(VLOOKUP($H1480,#REF!,17,FALSE),0)</f>
        <v>0</v>
      </c>
    </row>
    <row r="1481" spans="1:50" x14ac:dyDescent="0.3">
      <c r="A1481" s="33" t="e">
        <f t="shared" si="92"/>
        <v>#REF!</v>
      </c>
      <c r="B1481" s="33" t="e">
        <f>+'R&amp;E EXPORT'!#REF!</f>
        <v>#REF!</v>
      </c>
      <c r="C1481" t="str">
        <f>IFERROR(VLOOKUP(A1481,'MCSJ Export'!A:C,3,FALSE),"")</f>
        <v/>
      </c>
      <c r="D1481" s="37">
        <f t="shared" si="93"/>
        <v>0</v>
      </c>
      <c r="E1481" s="37">
        <f t="shared" si="94"/>
        <v>0</v>
      </c>
      <c r="F1481" s="37">
        <f t="shared" si="95"/>
        <v>0</v>
      </c>
      <c r="G1481" s="37"/>
      <c r="H1481" s="33" t="e">
        <f>+'R&amp;E EXPORT'!#REF!</f>
        <v>#REF!</v>
      </c>
      <c r="I1481" s="34">
        <f>IFERROR(VLOOKUP($H1481,'Gen F Rev'!$A:$M,15,FALSE),0)</f>
        <v>0</v>
      </c>
      <c r="J1481" s="34">
        <f>IFERROR(VLOOKUP($H1481,'Gen F Rev'!$A:$M,16,FALSE),0)</f>
        <v>0</v>
      </c>
      <c r="K1481" s="42">
        <f>IFERROR(VLOOKUP($H1481,'Gen F Rev'!$A:$M,17,FALSE),0)</f>
        <v>0</v>
      </c>
      <c r="L1481" s="34">
        <f>IFERROR(VLOOKUP($H1481,'Gen F Exp'!$A:$E,15,FALSE),0)</f>
        <v>0</v>
      </c>
      <c r="M1481" s="34">
        <f>IFERROR(VLOOKUP($H1481,'Gen F Exp'!$A:$E,16,FALSE),0)</f>
        <v>0</v>
      </c>
      <c r="N1481" s="42">
        <f>IFERROR(VLOOKUP($H1481,'Gen F Exp'!$A:$E,17,FALSE),0)</f>
        <v>0</v>
      </c>
      <c r="O1481" s="34">
        <f>IFERROR(VLOOKUP($H1481,'Water F Rev'!$A:$L,15,FALSE),0)</f>
        <v>0</v>
      </c>
      <c r="P1481" s="34">
        <f>IFERROR(VLOOKUP($H1481,'Water F Rev'!$A:$L,16,FALSE),0)</f>
        <v>0</v>
      </c>
      <c r="Q1481" s="42">
        <f>IFERROR(VLOOKUP($H1481,'Water F Rev'!$A:$L,17,FALSE),0)</f>
        <v>0</v>
      </c>
      <c r="R1481" s="34">
        <f>IFERROR(VLOOKUP($H1481,'Water F Exp'!$A:$K,15,FALSE),0)</f>
        <v>0</v>
      </c>
      <c r="S1481" s="34">
        <f>IFERROR(VLOOKUP($H1481,'Water F Exp'!$A:$K,16,FALSE),0)</f>
        <v>0</v>
      </c>
      <c r="T1481" s="42">
        <f>IFERROR(VLOOKUP($H1481,'Water F Exp'!$A:$K,17,FALSE),0)</f>
        <v>0</v>
      </c>
      <c r="U1481" s="34">
        <f>IFERROR(VLOOKUP($H1481,'Sewer F Rev'!$A:$E,15,FALSE),0)</f>
        <v>0</v>
      </c>
      <c r="V1481" s="34">
        <f>IFERROR(VLOOKUP($H1481,'Sewer F Rev'!$A:$E,16,FALSE),0)</f>
        <v>0</v>
      </c>
      <c r="W1481" s="42">
        <f>IFERROR(VLOOKUP($H1481,'Sewer F Rev'!$A:$E,17,FALSE),0)</f>
        <v>0</v>
      </c>
      <c r="X1481" s="34">
        <f>IFERROR(VLOOKUP($H1481,'Sewer F Exp'!$A:$B,15,FALSE),0)</f>
        <v>0</v>
      </c>
      <c r="Y1481" s="34">
        <f>IFERROR(VLOOKUP($H1481,'Sewer F Exp'!$A:$B,16,FALSE),0)</f>
        <v>0</v>
      </c>
      <c r="Z1481" s="42">
        <f>IFERROR(VLOOKUP($H1481,'Sewer F Exp'!$A:$B,17,FALSE),0)</f>
        <v>0</v>
      </c>
      <c r="AA1481" s="34">
        <f>IFERROR(VLOOKUP($H1481,'Refuse F Rev'!$A:$E,15,FALSE),0)</f>
        <v>0</v>
      </c>
      <c r="AB1481" s="34">
        <f>IFERROR(VLOOKUP($H1481,'Refuse F Rev'!$A:$E,16,FALSE),0)</f>
        <v>0</v>
      </c>
      <c r="AC1481" s="42">
        <f>IFERROR(VLOOKUP($H1481,'Refuse F Rev'!$A:$E,17,FALSE),0)</f>
        <v>0</v>
      </c>
      <c r="AD1481" s="34">
        <f>IFERROR(VLOOKUP($H1481,'Refuse F Exp'!$A:$E,15,FALSE),0)</f>
        <v>0</v>
      </c>
      <c r="AE1481" s="34">
        <f>IFERROR(VLOOKUP($H1481,'Refuse F Exp'!$A:$E,16,FALSE),0)</f>
        <v>0</v>
      </c>
      <c r="AF1481" s="42">
        <f>IFERROR(VLOOKUP($H1481,'Refuse F Exp'!$A:$E,17,FALSE),0)</f>
        <v>0</v>
      </c>
      <c r="AG1481" s="34">
        <f>IFERROR(VLOOKUP($H1481,#REF!,10,FALSE),0)</f>
        <v>0</v>
      </c>
      <c r="AH1481" s="34">
        <f>IFERROR(VLOOKUP($H1481,#REF!,11,FALSE),0)</f>
        <v>0</v>
      </c>
      <c r="AI1481" s="42">
        <f>IFERROR(VLOOKUP($H1481,#REF!,12,FALSE),0)</f>
        <v>0</v>
      </c>
      <c r="AJ1481" s="34">
        <f>IFERROR(VLOOKUP($H1481,#REF!,10,FALSE),0)</f>
        <v>0</v>
      </c>
      <c r="AK1481" s="34">
        <f>IFERROR(VLOOKUP($H1481,#REF!,11,FALSE),0)</f>
        <v>0</v>
      </c>
      <c r="AL1481" s="42">
        <f>IFERROR(VLOOKUP($H1481,#REF!,12,FALSE),0)</f>
        <v>0</v>
      </c>
      <c r="AM1481" s="34">
        <f>IFERROR(VLOOKUP($H1481,#REF!,10,FALSE),0)</f>
        <v>0</v>
      </c>
      <c r="AN1481" s="34">
        <f>IFERROR(VLOOKUP($H1481,#REF!,11,FALSE),0)</f>
        <v>0</v>
      </c>
      <c r="AO1481" s="42">
        <f>IFERROR(VLOOKUP($H1481,#REF!,12,FALSE),0)</f>
        <v>0</v>
      </c>
      <c r="AP1481" s="34">
        <f>IFERROR(VLOOKUP($H1481,#REF!,10,FALSE),0)</f>
        <v>0</v>
      </c>
      <c r="AQ1481" s="34">
        <f>IFERROR(VLOOKUP($H1481,#REF!,11,FALSE),0)</f>
        <v>0</v>
      </c>
      <c r="AR1481" s="42">
        <f>IFERROR(VLOOKUP($H1481,#REF!,12,FALSE),0)</f>
        <v>0</v>
      </c>
      <c r="AS1481" s="34">
        <f>IFERROR(VLOOKUP($H1481,#REF!,13,FALSE),0)</f>
        <v>0</v>
      </c>
      <c r="AT1481" s="34">
        <f>IFERROR(VLOOKUP($H1481,#REF!,14,FALSE),0)</f>
        <v>0</v>
      </c>
      <c r="AU1481" s="42">
        <f>IFERROR(VLOOKUP($H1481,#REF!,15,FALSE),0)</f>
        <v>0</v>
      </c>
      <c r="AV1481" s="34">
        <f>IFERROR(VLOOKUP($H1481,#REF!,15,FALSE),0)</f>
        <v>0</v>
      </c>
      <c r="AW1481" s="34">
        <f>IFERROR(VLOOKUP($H1481,#REF!,16,FALSE),0)</f>
        <v>0</v>
      </c>
      <c r="AX1481" s="42">
        <f>IFERROR(VLOOKUP($H1481,#REF!,17,FALSE),0)</f>
        <v>0</v>
      </c>
    </row>
    <row r="1482" spans="1:50" x14ac:dyDescent="0.3">
      <c r="A1482" s="33" t="e">
        <f t="shared" si="92"/>
        <v>#REF!</v>
      </c>
      <c r="B1482" s="33" t="e">
        <f>+'R&amp;E EXPORT'!#REF!</f>
        <v>#REF!</v>
      </c>
      <c r="C1482" t="str">
        <f>IFERROR(VLOOKUP(A1482,'MCSJ Export'!A:C,3,FALSE),"")</f>
        <v/>
      </c>
      <c r="D1482" s="37">
        <f t="shared" si="93"/>
        <v>0</v>
      </c>
      <c r="E1482" s="37">
        <f t="shared" si="94"/>
        <v>0</v>
      </c>
      <c r="F1482" s="37">
        <f t="shared" si="95"/>
        <v>0</v>
      </c>
      <c r="G1482" s="37"/>
      <c r="H1482" s="33" t="e">
        <f>+'R&amp;E EXPORT'!#REF!</f>
        <v>#REF!</v>
      </c>
      <c r="I1482" s="34">
        <f>IFERROR(VLOOKUP($H1482,'Gen F Rev'!$A:$M,15,FALSE),0)</f>
        <v>0</v>
      </c>
      <c r="J1482" s="34">
        <f>IFERROR(VLOOKUP($H1482,'Gen F Rev'!$A:$M,16,FALSE),0)</f>
        <v>0</v>
      </c>
      <c r="K1482" s="42">
        <f>IFERROR(VLOOKUP($H1482,'Gen F Rev'!$A:$M,17,FALSE),0)</f>
        <v>0</v>
      </c>
      <c r="L1482" s="34">
        <f>IFERROR(VLOOKUP($H1482,'Gen F Exp'!$A:$E,15,FALSE),0)</f>
        <v>0</v>
      </c>
      <c r="M1482" s="34">
        <f>IFERROR(VLOOKUP($H1482,'Gen F Exp'!$A:$E,16,FALSE),0)</f>
        <v>0</v>
      </c>
      <c r="N1482" s="42">
        <f>IFERROR(VLOOKUP($H1482,'Gen F Exp'!$A:$E,17,FALSE),0)</f>
        <v>0</v>
      </c>
      <c r="O1482" s="34">
        <f>IFERROR(VLOOKUP($H1482,'Water F Rev'!$A:$L,15,FALSE),0)</f>
        <v>0</v>
      </c>
      <c r="P1482" s="34">
        <f>IFERROR(VLOOKUP($H1482,'Water F Rev'!$A:$L,16,FALSE),0)</f>
        <v>0</v>
      </c>
      <c r="Q1482" s="42">
        <f>IFERROR(VLOOKUP($H1482,'Water F Rev'!$A:$L,17,FALSE),0)</f>
        <v>0</v>
      </c>
      <c r="R1482" s="34">
        <f>IFERROR(VLOOKUP($H1482,'Water F Exp'!$A:$K,15,FALSE),0)</f>
        <v>0</v>
      </c>
      <c r="S1482" s="34">
        <f>IFERROR(VLOOKUP($H1482,'Water F Exp'!$A:$K,16,FALSE),0)</f>
        <v>0</v>
      </c>
      <c r="T1482" s="42">
        <f>IFERROR(VLOOKUP($H1482,'Water F Exp'!$A:$K,17,FALSE),0)</f>
        <v>0</v>
      </c>
      <c r="U1482" s="34">
        <f>IFERROR(VLOOKUP($H1482,'Sewer F Rev'!$A:$E,15,FALSE),0)</f>
        <v>0</v>
      </c>
      <c r="V1482" s="34">
        <f>IFERROR(VLOOKUP($H1482,'Sewer F Rev'!$A:$E,16,FALSE),0)</f>
        <v>0</v>
      </c>
      <c r="W1482" s="42">
        <f>IFERROR(VLOOKUP($H1482,'Sewer F Rev'!$A:$E,17,FALSE),0)</f>
        <v>0</v>
      </c>
      <c r="X1482" s="34">
        <f>IFERROR(VLOOKUP($H1482,'Sewer F Exp'!$A:$B,15,FALSE),0)</f>
        <v>0</v>
      </c>
      <c r="Y1482" s="34">
        <f>IFERROR(VLOOKUP($H1482,'Sewer F Exp'!$A:$B,16,FALSE),0)</f>
        <v>0</v>
      </c>
      <c r="Z1482" s="42">
        <f>IFERROR(VLOOKUP($H1482,'Sewer F Exp'!$A:$B,17,FALSE),0)</f>
        <v>0</v>
      </c>
      <c r="AA1482" s="34">
        <f>IFERROR(VLOOKUP($H1482,'Refuse F Rev'!$A:$E,15,FALSE),0)</f>
        <v>0</v>
      </c>
      <c r="AB1482" s="34">
        <f>IFERROR(VLOOKUP($H1482,'Refuse F Rev'!$A:$E,16,FALSE),0)</f>
        <v>0</v>
      </c>
      <c r="AC1482" s="42">
        <f>IFERROR(VLOOKUP($H1482,'Refuse F Rev'!$A:$E,17,FALSE),0)</f>
        <v>0</v>
      </c>
      <c r="AD1482" s="34">
        <f>IFERROR(VLOOKUP($H1482,'Refuse F Exp'!$A:$E,15,FALSE),0)</f>
        <v>0</v>
      </c>
      <c r="AE1482" s="34">
        <f>IFERROR(VLOOKUP($H1482,'Refuse F Exp'!$A:$E,16,FALSE),0)</f>
        <v>0</v>
      </c>
      <c r="AF1482" s="42">
        <f>IFERROR(VLOOKUP($H1482,'Refuse F Exp'!$A:$E,17,FALSE),0)</f>
        <v>0</v>
      </c>
      <c r="AG1482" s="34">
        <f>IFERROR(VLOOKUP($H1482,#REF!,10,FALSE),0)</f>
        <v>0</v>
      </c>
      <c r="AH1482" s="34">
        <f>IFERROR(VLOOKUP($H1482,#REF!,11,FALSE),0)</f>
        <v>0</v>
      </c>
      <c r="AI1482" s="42">
        <f>IFERROR(VLOOKUP($H1482,#REF!,12,FALSE),0)</f>
        <v>0</v>
      </c>
      <c r="AJ1482" s="34">
        <f>IFERROR(VLOOKUP($H1482,#REF!,10,FALSE),0)</f>
        <v>0</v>
      </c>
      <c r="AK1482" s="34">
        <f>IFERROR(VLOOKUP($H1482,#REF!,11,FALSE),0)</f>
        <v>0</v>
      </c>
      <c r="AL1482" s="42">
        <f>IFERROR(VLOOKUP($H1482,#REF!,12,FALSE),0)</f>
        <v>0</v>
      </c>
      <c r="AM1482" s="34">
        <f>IFERROR(VLOOKUP($H1482,#REF!,10,FALSE),0)</f>
        <v>0</v>
      </c>
      <c r="AN1482" s="34">
        <f>IFERROR(VLOOKUP($H1482,#REF!,11,FALSE),0)</f>
        <v>0</v>
      </c>
      <c r="AO1482" s="42">
        <f>IFERROR(VLOOKUP($H1482,#REF!,12,FALSE),0)</f>
        <v>0</v>
      </c>
      <c r="AP1482" s="34">
        <f>IFERROR(VLOOKUP($H1482,#REF!,10,FALSE),0)</f>
        <v>0</v>
      </c>
      <c r="AQ1482" s="34">
        <f>IFERROR(VLOOKUP($H1482,#REF!,11,FALSE),0)</f>
        <v>0</v>
      </c>
      <c r="AR1482" s="42">
        <f>IFERROR(VLOOKUP($H1482,#REF!,12,FALSE),0)</f>
        <v>0</v>
      </c>
      <c r="AS1482" s="34">
        <f>IFERROR(VLOOKUP($H1482,#REF!,13,FALSE),0)</f>
        <v>0</v>
      </c>
      <c r="AT1482" s="34">
        <f>IFERROR(VLOOKUP($H1482,#REF!,14,FALSE),0)</f>
        <v>0</v>
      </c>
      <c r="AU1482" s="42">
        <f>IFERROR(VLOOKUP($H1482,#REF!,15,FALSE),0)</f>
        <v>0</v>
      </c>
      <c r="AV1482" s="34">
        <f>IFERROR(VLOOKUP($H1482,#REF!,15,FALSE),0)</f>
        <v>0</v>
      </c>
      <c r="AW1482" s="34">
        <f>IFERROR(VLOOKUP($H1482,#REF!,16,FALSE),0)</f>
        <v>0</v>
      </c>
      <c r="AX1482" s="42">
        <f>IFERROR(VLOOKUP($H1482,#REF!,17,FALSE),0)</f>
        <v>0</v>
      </c>
    </row>
    <row r="1483" spans="1:50" x14ac:dyDescent="0.3">
      <c r="A1483" s="33" t="e">
        <f t="shared" si="92"/>
        <v>#REF!</v>
      </c>
      <c r="B1483" s="33" t="e">
        <f>+'R&amp;E EXPORT'!#REF!</f>
        <v>#REF!</v>
      </c>
      <c r="C1483" t="str">
        <f>IFERROR(VLOOKUP(A1483,'MCSJ Export'!A:C,3,FALSE),"")</f>
        <v/>
      </c>
      <c r="D1483" s="37">
        <f t="shared" si="93"/>
        <v>0</v>
      </c>
      <c r="E1483" s="37">
        <f t="shared" si="94"/>
        <v>0</v>
      </c>
      <c r="F1483" s="37">
        <f t="shared" si="95"/>
        <v>0</v>
      </c>
      <c r="G1483" s="37"/>
      <c r="H1483" s="33" t="e">
        <f>+'R&amp;E EXPORT'!#REF!</f>
        <v>#REF!</v>
      </c>
      <c r="I1483" s="34">
        <f>IFERROR(VLOOKUP($H1483,'Gen F Rev'!$A:$M,15,FALSE),0)</f>
        <v>0</v>
      </c>
      <c r="J1483" s="34">
        <f>IFERROR(VLOOKUP($H1483,'Gen F Rev'!$A:$M,16,FALSE),0)</f>
        <v>0</v>
      </c>
      <c r="K1483" s="42">
        <f>IFERROR(VLOOKUP($H1483,'Gen F Rev'!$A:$M,17,FALSE),0)</f>
        <v>0</v>
      </c>
      <c r="L1483" s="34">
        <f>IFERROR(VLOOKUP($H1483,'Gen F Exp'!$A:$E,15,FALSE),0)</f>
        <v>0</v>
      </c>
      <c r="M1483" s="34">
        <f>IFERROR(VLOOKUP($H1483,'Gen F Exp'!$A:$E,16,FALSE),0)</f>
        <v>0</v>
      </c>
      <c r="N1483" s="42">
        <f>IFERROR(VLOOKUP($H1483,'Gen F Exp'!$A:$E,17,FALSE),0)</f>
        <v>0</v>
      </c>
      <c r="O1483" s="34">
        <f>IFERROR(VLOOKUP($H1483,'Water F Rev'!$A:$L,15,FALSE),0)</f>
        <v>0</v>
      </c>
      <c r="P1483" s="34">
        <f>IFERROR(VLOOKUP($H1483,'Water F Rev'!$A:$L,16,FALSE),0)</f>
        <v>0</v>
      </c>
      <c r="Q1483" s="42">
        <f>IFERROR(VLOOKUP($H1483,'Water F Rev'!$A:$L,17,FALSE),0)</f>
        <v>0</v>
      </c>
      <c r="R1483" s="34">
        <f>IFERROR(VLOOKUP($H1483,'Water F Exp'!$A:$K,15,FALSE),0)</f>
        <v>0</v>
      </c>
      <c r="S1483" s="34">
        <f>IFERROR(VLOOKUP($H1483,'Water F Exp'!$A:$K,16,FALSE),0)</f>
        <v>0</v>
      </c>
      <c r="T1483" s="42">
        <f>IFERROR(VLOOKUP($H1483,'Water F Exp'!$A:$K,17,FALSE),0)</f>
        <v>0</v>
      </c>
      <c r="U1483" s="34">
        <f>IFERROR(VLOOKUP($H1483,'Sewer F Rev'!$A:$E,15,FALSE),0)</f>
        <v>0</v>
      </c>
      <c r="V1483" s="34">
        <f>IFERROR(VLOOKUP($H1483,'Sewer F Rev'!$A:$E,16,FALSE),0)</f>
        <v>0</v>
      </c>
      <c r="W1483" s="42">
        <f>IFERROR(VLOOKUP($H1483,'Sewer F Rev'!$A:$E,17,FALSE),0)</f>
        <v>0</v>
      </c>
      <c r="X1483" s="34">
        <f>IFERROR(VLOOKUP($H1483,'Sewer F Exp'!$A:$B,15,FALSE),0)</f>
        <v>0</v>
      </c>
      <c r="Y1483" s="34">
        <f>IFERROR(VLOOKUP($H1483,'Sewer F Exp'!$A:$B,16,FALSE),0)</f>
        <v>0</v>
      </c>
      <c r="Z1483" s="42">
        <f>IFERROR(VLOOKUP($H1483,'Sewer F Exp'!$A:$B,17,FALSE),0)</f>
        <v>0</v>
      </c>
      <c r="AA1483" s="34">
        <f>IFERROR(VLOOKUP($H1483,'Refuse F Rev'!$A:$E,15,FALSE),0)</f>
        <v>0</v>
      </c>
      <c r="AB1483" s="34">
        <f>IFERROR(VLOOKUP($H1483,'Refuse F Rev'!$A:$E,16,FALSE),0)</f>
        <v>0</v>
      </c>
      <c r="AC1483" s="42">
        <f>IFERROR(VLOOKUP($H1483,'Refuse F Rev'!$A:$E,17,FALSE),0)</f>
        <v>0</v>
      </c>
      <c r="AD1483" s="34">
        <f>IFERROR(VLOOKUP($H1483,'Refuse F Exp'!$A:$E,15,FALSE),0)</f>
        <v>0</v>
      </c>
      <c r="AE1483" s="34">
        <f>IFERROR(VLOOKUP($H1483,'Refuse F Exp'!$A:$E,16,FALSE),0)</f>
        <v>0</v>
      </c>
      <c r="AF1483" s="42">
        <f>IFERROR(VLOOKUP($H1483,'Refuse F Exp'!$A:$E,17,FALSE),0)</f>
        <v>0</v>
      </c>
      <c r="AG1483" s="34">
        <f>IFERROR(VLOOKUP($H1483,#REF!,10,FALSE),0)</f>
        <v>0</v>
      </c>
      <c r="AH1483" s="34">
        <f>IFERROR(VLOOKUP($H1483,#REF!,11,FALSE),0)</f>
        <v>0</v>
      </c>
      <c r="AI1483" s="42">
        <f>IFERROR(VLOOKUP($H1483,#REF!,12,FALSE),0)</f>
        <v>0</v>
      </c>
      <c r="AJ1483" s="34">
        <f>IFERROR(VLOOKUP($H1483,#REF!,10,FALSE),0)</f>
        <v>0</v>
      </c>
      <c r="AK1483" s="34">
        <f>IFERROR(VLOOKUP($H1483,#REF!,11,FALSE),0)</f>
        <v>0</v>
      </c>
      <c r="AL1483" s="42">
        <f>IFERROR(VLOOKUP($H1483,#REF!,12,FALSE),0)</f>
        <v>0</v>
      </c>
      <c r="AM1483" s="34">
        <f>IFERROR(VLOOKUP($H1483,#REF!,10,FALSE),0)</f>
        <v>0</v>
      </c>
      <c r="AN1483" s="34">
        <f>IFERROR(VLOOKUP($H1483,#REF!,11,FALSE),0)</f>
        <v>0</v>
      </c>
      <c r="AO1483" s="42">
        <f>IFERROR(VLOOKUP($H1483,#REF!,12,FALSE),0)</f>
        <v>0</v>
      </c>
      <c r="AP1483" s="34">
        <f>IFERROR(VLOOKUP($H1483,#REF!,10,FALSE),0)</f>
        <v>0</v>
      </c>
      <c r="AQ1483" s="34">
        <f>IFERROR(VLOOKUP($H1483,#REF!,11,FALSE),0)</f>
        <v>0</v>
      </c>
      <c r="AR1483" s="42">
        <f>IFERROR(VLOOKUP($H1483,#REF!,12,FALSE),0)</f>
        <v>0</v>
      </c>
      <c r="AS1483" s="34">
        <f>IFERROR(VLOOKUP($H1483,#REF!,13,FALSE),0)</f>
        <v>0</v>
      </c>
      <c r="AT1483" s="34">
        <f>IFERROR(VLOOKUP($H1483,#REF!,14,FALSE),0)</f>
        <v>0</v>
      </c>
      <c r="AU1483" s="42">
        <f>IFERROR(VLOOKUP($H1483,#REF!,15,FALSE),0)</f>
        <v>0</v>
      </c>
      <c r="AV1483" s="34">
        <f>IFERROR(VLOOKUP($H1483,#REF!,15,FALSE),0)</f>
        <v>0</v>
      </c>
      <c r="AW1483" s="34">
        <f>IFERROR(VLOOKUP($H1483,#REF!,16,FALSE),0)</f>
        <v>0</v>
      </c>
      <c r="AX1483" s="42">
        <f>IFERROR(VLOOKUP($H1483,#REF!,17,FALSE),0)</f>
        <v>0</v>
      </c>
    </row>
    <row r="1484" spans="1:50" x14ac:dyDescent="0.3">
      <c r="A1484" s="33" t="str">
        <f t="shared" si="92"/>
        <v>0</v>
      </c>
      <c r="B1484" s="33">
        <f>+'R&amp;E EXPORT'!B1412</f>
        <v>0</v>
      </c>
      <c r="C1484" t="str">
        <f>IFERROR(VLOOKUP(A1484,'MCSJ Export'!A:C,3,FALSE),"")</f>
        <v/>
      </c>
      <c r="D1484" s="37">
        <f t="shared" ca="1" si="93"/>
        <v>0</v>
      </c>
      <c r="E1484" s="37">
        <f t="shared" ca="1" si="94"/>
        <v>0</v>
      </c>
      <c r="F1484" s="37">
        <f t="shared" ca="1" si="95"/>
        <v>0</v>
      </c>
      <c r="G1484" s="37"/>
      <c r="H1484" s="33">
        <f>+'R&amp;E EXPORT'!A1412</f>
        <v>0</v>
      </c>
      <c r="I1484" s="34">
        <f>IFERROR(VLOOKUP($H1484,'Gen F Rev'!$A:$M,15,FALSE),0)</f>
        <v>0</v>
      </c>
      <c r="J1484" s="34">
        <f>IFERROR(VLOOKUP($H1484,'Gen F Rev'!$A:$M,16,FALSE),0)</f>
        <v>0</v>
      </c>
      <c r="K1484" s="42">
        <f>IFERROR(VLOOKUP($H1484,'Gen F Rev'!$A:$M,17,FALSE),0)</f>
        <v>0</v>
      </c>
      <c r="L1484" s="34">
        <f>IFERROR(VLOOKUP($H1484,'Gen F Exp'!$A:$E,15,FALSE),0)</f>
        <v>0</v>
      </c>
      <c r="M1484" s="34">
        <f>IFERROR(VLOOKUP($H1484,'Gen F Exp'!$A:$E,16,FALSE),0)</f>
        <v>0</v>
      </c>
      <c r="N1484" s="42">
        <f>IFERROR(VLOOKUP($H1484,'Gen F Exp'!$A:$E,17,FALSE),0)</f>
        <v>0</v>
      </c>
      <c r="O1484" s="34">
        <f>IFERROR(VLOOKUP($H1484,'Water F Rev'!$A:$L,15,FALSE),0)</f>
        <v>0</v>
      </c>
      <c r="P1484" s="34">
        <f>IFERROR(VLOOKUP($H1484,'Water F Rev'!$A:$L,16,FALSE),0)</f>
        <v>0</v>
      </c>
      <c r="Q1484" s="42">
        <f>IFERROR(VLOOKUP($H1484,'Water F Rev'!$A:$L,17,FALSE),0)</f>
        <v>0</v>
      </c>
      <c r="R1484" s="34">
        <f>IFERROR(VLOOKUP($H1484,'Water F Exp'!$A:$K,15,FALSE),0)</f>
        <v>0</v>
      </c>
      <c r="S1484" s="34">
        <f>IFERROR(VLOOKUP($H1484,'Water F Exp'!$A:$K,16,FALSE),0)</f>
        <v>0</v>
      </c>
      <c r="T1484" s="42">
        <f>IFERROR(VLOOKUP($H1484,'Water F Exp'!$A:$K,17,FALSE),0)</f>
        <v>0</v>
      </c>
      <c r="U1484" s="34">
        <f ca="1">IFERROR(VLOOKUP($H1484,'Sewer F Rev'!$A:$E,15,FALSE),0)</f>
        <v>0</v>
      </c>
      <c r="V1484" s="34">
        <f ca="1">IFERROR(VLOOKUP($H1484,'Sewer F Rev'!$A:$E,16,FALSE),0)</f>
        <v>0</v>
      </c>
      <c r="W1484" s="42">
        <f ca="1">IFERROR(VLOOKUP($H1484,'Sewer F Rev'!$A:$E,17,FALSE),0)</f>
        <v>0</v>
      </c>
      <c r="X1484" s="34">
        <f>IFERROR(VLOOKUP($H1484,'Sewer F Exp'!$A:$B,15,FALSE),0)</f>
        <v>0</v>
      </c>
      <c r="Y1484" s="34">
        <f>IFERROR(VLOOKUP($H1484,'Sewer F Exp'!$A:$B,16,FALSE),0)</f>
        <v>0</v>
      </c>
      <c r="Z1484" s="42">
        <f>IFERROR(VLOOKUP($H1484,'Sewer F Exp'!$A:$B,17,FALSE),0)</f>
        <v>0</v>
      </c>
      <c r="AA1484" s="34">
        <f>IFERROR(VLOOKUP($H1484,'Refuse F Rev'!$A:$E,15,FALSE),0)</f>
        <v>0</v>
      </c>
      <c r="AB1484" s="34">
        <f>IFERROR(VLOOKUP($H1484,'Refuse F Rev'!$A:$E,16,FALSE),0)</f>
        <v>0</v>
      </c>
      <c r="AC1484" s="42">
        <f>IFERROR(VLOOKUP($H1484,'Refuse F Rev'!$A:$E,17,FALSE),0)</f>
        <v>0</v>
      </c>
      <c r="AD1484" s="34">
        <f>IFERROR(VLOOKUP($H1484,'Refuse F Exp'!$A:$E,15,FALSE),0)</f>
        <v>0</v>
      </c>
      <c r="AE1484" s="34">
        <f>IFERROR(VLOOKUP($H1484,'Refuse F Exp'!$A:$E,16,FALSE),0)</f>
        <v>0</v>
      </c>
      <c r="AF1484" s="42">
        <f>IFERROR(VLOOKUP($H1484,'Refuse F Exp'!$A:$E,17,FALSE),0)</f>
        <v>0</v>
      </c>
      <c r="AG1484" s="34">
        <f>IFERROR(VLOOKUP($H1484,#REF!,10,FALSE),0)</f>
        <v>0</v>
      </c>
      <c r="AH1484" s="34">
        <f>IFERROR(VLOOKUP($H1484,#REF!,11,FALSE),0)</f>
        <v>0</v>
      </c>
      <c r="AI1484" s="42">
        <f>IFERROR(VLOOKUP($H1484,#REF!,12,FALSE),0)</f>
        <v>0</v>
      </c>
      <c r="AJ1484" s="34">
        <f>IFERROR(VLOOKUP($H1484,#REF!,10,FALSE),0)</f>
        <v>0</v>
      </c>
      <c r="AK1484" s="34">
        <f>IFERROR(VLOOKUP($H1484,#REF!,11,FALSE),0)</f>
        <v>0</v>
      </c>
      <c r="AL1484" s="42">
        <f>IFERROR(VLOOKUP($H1484,#REF!,12,FALSE),0)</f>
        <v>0</v>
      </c>
      <c r="AM1484" s="34">
        <f>IFERROR(VLOOKUP($H1484,#REF!,10,FALSE),0)</f>
        <v>0</v>
      </c>
      <c r="AN1484" s="34">
        <f>IFERROR(VLOOKUP($H1484,#REF!,11,FALSE),0)</f>
        <v>0</v>
      </c>
      <c r="AO1484" s="42">
        <f>IFERROR(VLOOKUP($H1484,#REF!,12,FALSE),0)</f>
        <v>0</v>
      </c>
      <c r="AP1484" s="34">
        <f>IFERROR(VLOOKUP($H1484,#REF!,10,FALSE),0)</f>
        <v>0</v>
      </c>
      <c r="AQ1484" s="34">
        <f>IFERROR(VLOOKUP($H1484,#REF!,11,FALSE),0)</f>
        <v>0</v>
      </c>
      <c r="AR1484" s="42">
        <f>IFERROR(VLOOKUP($H1484,#REF!,12,FALSE),0)</f>
        <v>0</v>
      </c>
      <c r="AS1484" s="34">
        <f>IFERROR(VLOOKUP($H1484,#REF!,13,FALSE),0)</f>
        <v>0</v>
      </c>
      <c r="AT1484" s="34">
        <f>IFERROR(VLOOKUP($H1484,#REF!,14,FALSE),0)</f>
        <v>0</v>
      </c>
      <c r="AU1484" s="42">
        <f>IFERROR(VLOOKUP($H1484,#REF!,15,FALSE),0)</f>
        <v>0</v>
      </c>
      <c r="AV1484" s="34">
        <f>IFERROR(VLOOKUP($H1484,#REF!,15,FALSE),0)</f>
        <v>0</v>
      </c>
      <c r="AW1484" s="34">
        <f>IFERROR(VLOOKUP($H1484,#REF!,16,FALSE),0)</f>
        <v>0</v>
      </c>
      <c r="AX1484" s="42">
        <f>IFERROR(VLOOKUP($H1484,#REF!,17,FALSE),0)</f>
        <v>0</v>
      </c>
    </row>
    <row r="1485" spans="1:50" x14ac:dyDescent="0.3">
      <c r="A1485" s="33" t="str">
        <f t="shared" si="92"/>
        <v>0</v>
      </c>
      <c r="B1485" s="33">
        <f>+'R&amp;E EXPORT'!B1413</f>
        <v>0</v>
      </c>
      <c r="C1485" t="str">
        <f>IFERROR(VLOOKUP(A1485,'MCSJ Export'!A:C,3,FALSE),"")</f>
        <v/>
      </c>
      <c r="D1485" s="37">
        <f t="shared" ca="1" si="93"/>
        <v>0</v>
      </c>
      <c r="E1485" s="37">
        <f t="shared" ca="1" si="94"/>
        <v>0</v>
      </c>
      <c r="F1485" s="37">
        <f t="shared" ca="1" si="95"/>
        <v>0</v>
      </c>
      <c r="G1485" s="37"/>
      <c r="H1485" s="33">
        <f>+'R&amp;E EXPORT'!A1413</f>
        <v>0</v>
      </c>
      <c r="I1485" s="34">
        <f>IFERROR(VLOOKUP($H1485,'Gen F Rev'!$A:$M,15,FALSE),0)</f>
        <v>0</v>
      </c>
      <c r="J1485" s="34">
        <f>IFERROR(VLOOKUP($H1485,'Gen F Rev'!$A:$M,16,FALSE),0)</f>
        <v>0</v>
      </c>
      <c r="K1485" s="42">
        <f>IFERROR(VLOOKUP($H1485,'Gen F Rev'!$A:$M,17,FALSE),0)</f>
        <v>0</v>
      </c>
      <c r="L1485" s="34">
        <f>IFERROR(VLOOKUP($H1485,'Gen F Exp'!$A:$E,15,FALSE),0)</f>
        <v>0</v>
      </c>
      <c r="M1485" s="34">
        <f>IFERROR(VLOOKUP($H1485,'Gen F Exp'!$A:$E,16,FALSE),0)</f>
        <v>0</v>
      </c>
      <c r="N1485" s="42">
        <f>IFERROR(VLOOKUP($H1485,'Gen F Exp'!$A:$E,17,FALSE),0)</f>
        <v>0</v>
      </c>
      <c r="O1485" s="34">
        <f>IFERROR(VLOOKUP($H1485,'Water F Rev'!$A:$L,15,FALSE),0)</f>
        <v>0</v>
      </c>
      <c r="P1485" s="34">
        <f>IFERROR(VLOOKUP($H1485,'Water F Rev'!$A:$L,16,FALSE),0)</f>
        <v>0</v>
      </c>
      <c r="Q1485" s="42">
        <f>IFERROR(VLOOKUP($H1485,'Water F Rev'!$A:$L,17,FALSE),0)</f>
        <v>0</v>
      </c>
      <c r="R1485" s="34">
        <f>IFERROR(VLOOKUP($H1485,'Water F Exp'!$A:$K,15,FALSE),0)</f>
        <v>0</v>
      </c>
      <c r="S1485" s="34">
        <f>IFERROR(VLOOKUP($H1485,'Water F Exp'!$A:$K,16,FALSE),0)</f>
        <v>0</v>
      </c>
      <c r="T1485" s="42">
        <f>IFERROR(VLOOKUP($H1485,'Water F Exp'!$A:$K,17,FALSE),0)</f>
        <v>0</v>
      </c>
      <c r="U1485" s="34">
        <f ca="1">IFERROR(VLOOKUP($H1485,'Sewer F Rev'!$A:$E,15,FALSE),0)</f>
        <v>0</v>
      </c>
      <c r="V1485" s="34">
        <f ca="1">IFERROR(VLOOKUP($H1485,'Sewer F Rev'!$A:$E,16,FALSE),0)</f>
        <v>0</v>
      </c>
      <c r="W1485" s="42">
        <f ca="1">IFERROR(VLOOKUP($H1485,'Sewer F Rev'!$A:$E,17,FALSE),0)</f>
        <v>0</v>
      </c>
      <c r="X1485" s="34">
        <f>IFERROR(VLOOKUP($H1485,'Sewer F Exp'!$A:$B,15,FALSE),0)</f>
        <v>0</v>
      </c>
      <c r="Y1485" s="34">
        <f>IFERROR(VLOOKUP($H1485,'Sewer F Exp'!$A:$B,16,FALSE),0)</f>
        <v>0</v>
      </c>
      <c r="Z1485" s="42">
        <f>IFERROR(VLOOKUP($H1485,'Sewer F Exp'!$A:$B,17,FALSE),0)</f>
        <v>0</v>
      </c>
      <c r="AA1485" s="34">
        <f>IFERROR(VLOOKUP($H1485,'Refuse F Rev'!$A:$E,15,FALSE),0)</f>
        <v>0</v>
      </c>
      <c r="AB1485" s="34">
        <f>IFERROR(VLOOKUP($H1485,'Refuse F Rev'!$A:$E,16,FALSE),0)</f>
        <v>0</v>
      </c>
      <c r="AC1485" s="42">
        <f>IFERROR(VLOOKUP($H1485,'Refuse F Rev'!$A:$E,17,FALSE),0)</f>
        <v>0</v>
      </c>
      <c r="AD1485" s="34">
        <f>IFERROR(VLOOKUP($H1485,'Refuse F Exp'!$A:$E,15,FALSE),0)</f>
        <v>0</v>
      </c>
      <c r="AE1485" s="34">
        <f>IFERROR(VLOOKUP($H1485,'Refuse F Exp'!$A:$E,16,FALSE),0)</f>
        <v>0</v>
      </c>
      <c r="AF1485" s="42">
        <f>IFERROR(VLOOKUP($H1485,'Refuse F Exp'!$A:$E,17,FALSE),0)</f>
        <v>0</v>
      </c>
      <c r="AG1485" s="34">
        <f>IFERROR(VLOOKUP($H1485,#REF!,10,FALSE),0)</f>
        <v>0</v>
      </c>
      <c r="AH1485" s="34">
        <f>IFERROR(VLOOKUP($H1485,#REF!,11,FALSE),0)</f>
        <v>0</v>
      </c>
      <c r="AI1485" s="42">
        <f>IFERROR(VLOOKUP($H1485,#REF!,12,FALSE),0)</f>
        <v>0</v>
      </c>
      <c r="AJ1485" s="34">
        <f>IFERROR(VLOOKUP($H1485,#REF!,10,FALSE),0)</f>
        <v>0</v>
      </c>
      <c r="AK1485" s="34">
        <f>IFERROR(VLOOKUP($H1485,#REF!,11,FALSE),0)</f>
        <v>0</v>
      </c>
      <c r="AL1485" s="42">
        <f>IFERROR(VLOOKUP($H1485,#REF!,12,FALSE),0)</f>
        <v>0</v>
      </c>
      <c r="AM1485" s="34">
        <f>IFERROR(VLOOKUP($H1485,#REF!,10,FALSE),0)</f>
        <v>0</v>
      </c>
      <c r="AN1485" s="34">
        <f>IFERROR(VLOOKUP($H1485,#REF!,11,FALSE),0)</f>
        <v>0</v>
      </c>
      <c r="AO1485" s="42">
        <f>IFERROR(VLOOKUP($H1485,#REF!,12,FALSE),0)</f>
        <v>0</v>
      </c>
      <c r="AP1485" s="34">
        <f>IFERROR(VLOOKUP($H1485,#REF!,10,FALSE),0)</f>
        <v>0</v>
      </c>
      <c r="AQ1485" s="34">
        <f>IFERROR(VLOOKUP($H1485,#REF!,11,FALSE),0)</f>
        <v>0</v>
      </c>
      <c r="AR1485" s="42">
        <f>IFERROR(VLOOKUP($H1485,#REF!,12,FALSE),0)</f>
        <v>0</v>
      </c>
      <c r="AS1485" s="34">
        <f>IFERROR(VLOOKUP($H1485,#REF!,13,FALSE),0)</f>
        <v>0</v>
      </c>
      <c r="AT1485" s="34">
        <f>IFERROR(VLOOKUP($H1485,#REF!,14,FALSE),0)</f>
        <v>0</v>
      </c>
      <c r="AU1485" s="42">
        <f>IFERROR(VLOOKUP($H1485,#REF!,15,FALSE),0)</f>
        <v>0</v>
      </c>
      <c r="AV1485" s="34">
        <f>IFERROR(VLOOKUP($H1485,#REF!,15,FALSE),0)</f>
        <v>0</v>
      </c>
      <c r="AW1485" s="34">
        <f>IFERROR(VLOOKUP($H1485,#REF!,16,FALSE),0)</f>
        <v>0</v>
      </c>
      <c r="AX1485" s="42">
        <f>IFERROR(VLOOKUP($H1485,#REF!,17,FALSE),0)</f>
        <v>0</v>
      </c>
    </row>
    <row r="1486" spans="1:50" x14ac:dyDescent="0.3">
      <c r="A1486" s="33" t="str">
        <f t="shared" si="92"/>
        <v>0</v>
      </c>
      <c r="B1486" s="33">
        <f>+'R&amp;E EXPORT'!B1414</f>
        <v>0</v>
      </c>
      <c r="C1486" t="str">
        <f>IFERROR(VLOOKUP(A1486,'MCSJ Export'!A:C,3,FALSE),"")</f>
        <v/>
      </c>
      <c r="D1486" s="37">
        <f t="shared" ca="1" si="93"/>
        <v>0</v>
      </c>
      <c r="E1486" s="37">
        <f t="shared" ca="1" si="94"/>
        <v>0</v>
      </c>
      <c r="F1486" s="37">
        <f t="shared" ca="1" si="95"/>
        <v>0</v>
      </c>
      <c r="G1486" s="37"/>
      <c r="H1486" s="33">
        <f>+'R&amp;E EXPORT'!A1414</f>
        <v>0</v>
      </c>
      <c r="I1486" s="34">
        <f>IFERROR(VLOOKUP($H1486,'Gen F Rev'!$A:$M,15,FALSE),0)</f>
        <v>0</v>
      </c>
      <c r="J1486" s="34">
        <f>IFERROR(VLOOKUP($H1486,'Gen F Rev'!$A:$M,16,FALSE),0)</f>
        <v>0</v>
      </c>
      <c r="K1486" s="42">
        <f>IFERROR(VLOOKUP($H1486,'Gen F Rev'!$A:$M,17,FALSE),0)</f>
        <v>0</v>
      </c>
      <c r="L1486" s="34">
        <f>IFERROR(VLOOKUP($H1486,'Gen F Exp'!$A:$E,15,FALSE),0)</f>
        <v>0</v>
      </c>
      <c r="M1486" s="34">
        <f>IFERROR(VLOOKUP($H1486,'Gen F Exp'!$A:$E,16,FALSE),0)</f>
        <v>0</v>
      </c>
      <c r="N1486" s="42">
        <f>IFERROR(VLOOKUP($H1486,'Gen F Exp'!$A:$E,17,FALSE),0)</f>
        <v>0</v>
      </c>
      <c r="O1486" s="34">
        <f>IFERROR(VLOOKUP($H1486,'Water F Rev'!$A:$L,15,FALSE),0)</f>
        <v>0</v>
      </c>
      <c r="P1486" s="34">
        <f>IFERROR(VLOOKUP($H1486,'Water F Rev'!$A:$L,16,FALSE),0)</f>
        <v>0</v>
      </c>
      <c r="Q1486" s="42">
        <f>IFERROR(VLOOKUP($H1486,'Water F Rev'!$A:$L,17,FALSE),0)</f>
        <v>0</v>
      </c>
      <c r="R1486" s="34">
        <f>IFERROR(VLOOKUP($H1486,'Water F Exp'!$A:$K,15,FALSE),0)</f>
        <v>0</v>
      </c>
      <c r="S1486" s="34">
        <f>IFERROR(VLOOKUP($H1486,'Water F Exp'!$A:$K,16,FALSE),0)</f>
        <v>0</v>
      </c>
      <c r="T1486" s="42">
        <f>IFERROR(VLOOKUP($H1486,'Water F Exp'!$A:$K,17,FALSE),0)</f>
        <v>0</v>
      </c>
      <c r="U1486" s="34">
        <f ca="1">IFERROR(VLOOKUP($H1486,'Sewer F Rev'!$A:$E,15,FALSE),0)</f>
        <v>0</v>
      </c>
      <c r="V1486" s="34">
        <f ca="1">IFERROR(VLOOKUP($H1486,'Sewer F Rev'!$A:$E,16,FALSE),0)</f>
        <v>0</v>
      </c>
      <c r="W1486" s="42">
        <f ca="1">IFERROR(VLOOKUP($H1486,'Sewer F Rev'!$A:$E,17,FALSE),0)</f>
        <v>0</v>
      </c>
      <c r="X1486" s="34">
        <f>IFERROR(VLOOKUP($H1486,'Sewer F Exp'!$A:$B,15,FALSE),0)</f>
        <v>0</v>
      </c>
      <c r="Y1486" s="34">
        <f>IFERROR(VLOOKUP($H1486,'Sewer F Exp'!$A:$B,16,FALSE),0)</f>
        <v>0</v>
      </c>
      <c r="Z1486" s="42">
        <f>IFERROR(VLOOKUP($H1486,'Sewer F Exp'!$A:$B,17,FALSE),0)</f>
        <v>0</v>
      </c>
      <c r="AA1486" s="34">
        <f>IFERROR(VLOOKUP($H1486,'Refuse F Rev'!$A:$E,15,FALSE),0)</f>
        <v>0</v>
      </c>
      <c r="AB1486" s="34">
        <f>IFERROR(VLOOKUP($H1486,'Refuse F Rev'!$A:$E,16,FALSE),0)</f>
        <v>0</v>
      </c>
      <c r="AC1486" s="42">
        <f>IFERROR(VLOOKUP($H1486,'Refuse F Rev'!$A:$E,17,FALSE),0)</f>
        <v>0</v>
      </c>
      <c r="AD1486" s="34">
        <f>IFERROR(VLOOKUP($H1486,'Refuse F Exp'!$A:$E,15,FALSE),0)</f>
        <v>0</v>
      </c>
      <c r="AE1486" s="34">
        <f>IFERROR(VLOOKUP($H1486,'Refuse F Exp'!$A:$E,16,FALSE),0)</f>
        <v>0</v>
      </c>
      <c r="AF1486" s="42">
        <f>IFERROR(VLOOKUP($H1486,'Refuse F Exp'!$A:$E,17,FALSE),0)</f>
        <v>0</v>
      </c>
      <c r="AG1486" s="34">
        <f>IFERROR(VLOOKUP($H1486,#REF!,10,FALSE),0)</f>
        <v>0</v>
      </c>
      <c r="AH1486" s="34">
        <f>IFERROR(VLOOKUP($H1486,#REF!,11,FALSE),0)</f>
        <v>0</v>
      </c>
      <c r="AI1486" s="42">
        <f>IFERROR(VLOOKUP($H1486,#REF!,12,FALSE),0)</f>
        <v>0</v>
      </c>
      <c r="AJ1486" s="34">
        <f>IFERROR(VLOOKUP($H1486,#REF!,10,FALSE),0)</f>
        <v>0</v>
      </c>
      <c r="AK1486" s="34">
        <f>IFERROR(VLOOKUP($H1486,#REF!,11,FALSE),0)</f>
        <v>0</v>
      </c>
      <c r="AL1486" s="42">
        <f>IFERROR(VLOOKUP($H1486,#REF!,12,FALSE),0)</f>
        <v>0</v>
      </c>
      <c r="AM1486" s="34">
        <f>IFERROR(VLOOKUP($H1486,#REF!,10,FALSE),0)</f>
        <v>0</v>
      </c>
      <c r="AN1486" s="34">
        <f>IFERROR(VLOOKUP($H1486,#REF!,11,FALSE),0)</f>
        <v>0</v>
      </c>
      <c r="AO1486" s="42">
        <f>IFERROR(VLOOKUP($H1486,#REF!,12,FALSE),0)</f>
        <v>0</v>
      </c>
      <c r="AP1486" s="34">
        <f>IFERROR(VLOOKUP($H1486,#REF!,10,FALSE),0)</f>
        <v>0</v>
      </c>
      <c r="AQ1486" s="34">
        <f>IFERROR(VLOOKUP($H1486,#REF!,11,FALSE),0)</f>
        <v>0</v>
      </c>
      <c r="AR1486" s="42">
        <f>IFERROR(VLOOKUP($H1486,#REF!,12,FALSE),0)</f>
        <v>0</v>
      </c>
      <c r="AS1486" s="34">
        <f>IFERROR(VLOOKUP($H1486,#REF!,13,FALSE),0)</f>
        <v>0</v>
      </c>
      <c r="AT1486" s="34">
        <f>IFERROR(VLOOKUP($H1486,#REF!,14,FALSE),0)</f>
        <v>0</v>
      </c>
      <c r="AU1486" s="42">
        <f>IFERROR(VLOOKUP($H1486,#REF!,15,FALSE),0)</f>
        <v>0</v>
      </c>
      <c r="AV1486" s="34">
        <f>IFERROR(VLOOKUP($H1486,#REF!,15,FALSE),0)</f>
        <v>0</v>
      </c>
      <c r="AW1486" s="34">
        <f>IFERROR(VLOOKUP($H1486,#REF!,16,FALSE),0)</f>
        <v>0</v>
      </c>
      <c r="AX1486" s="42">
        <f>IFERROR(VLOOKUP($H1486,#REF!,17,FALSE),0)</f>
        <v>0</v>
      </c>
    </row>
    <row r="1487" spans="1:50" x14ac:dyDescent="0.3">
      <c r="A1487" s="33" t="str">
        <f t="shared" si="92"/>
        <v>0</v>
      </c>
      <c r="B1487" s="33">
        <f>+'R&amp;E EXPORT'!B1415</f>
        <v>0</v>
      </c>
      <c r="C1487" t="str">
        <f>IFERROR(VLOOKUP(A1487,'MCSJ Export'!A:C,3,FALSE),"")</f>
        <v/>
      </c>
      <c r="D1487" s="37">
        <f t="shared" ca="1" si="93"/>
        <v>0</v>
      </c>
      <c r="E1487" s="37">
        <f t="shared" ca="1" si="94"/>
        <v>0</v>
      </c>
      <c r="F1487" s="37">
        <f t="shared" ca="1" si="95"/>
        <v>0</v>
      </c>
      <c r="G1487" s="37"/>
      <c r="H1487" s="33">
        <f>+'R&amp;E EXPORT'!A1415</f>
        <v>0</v>
      </c>
      <c r="I1487" s="34">
        <f>IFERROR(VLOOKUP($H1487,'Gen F Rev'!$A:$M,15,FALSE),0)</f>
        <v>0</v>
      </c>
      <c r="J1487" s="34">
        <f>IFERROR(VLOOKUP($H1487,'Gen F Rev'!$A:$M,16,FALSE),0)</f>
        <v>0</v>
      </c>
      <c r="K1487" s="42">
        <f>IFERROR(VLOOKUP($H1487,'Gen F Rev'!$A:$M,17,FALSE),0)</f>
        <v>0</v>
      </c>
      <c r="L1487" s="34">
        <f>IFERROR(VLOOKUP($H1487,'Gen F Exp'!$A:$E,15,FALSE),0)</f>
        <v>0</v>
      </c>
      <c r="M1487" s="34">
        <f>IFERROR(VLOOKUP($H1487,'Gen F Exp'!$A:$E,16,FALSE),0)</f>
        <v>0</v>
      </c>
      <c r="N1487" s="42">
        <f>IFERROR(VLOOKUP($H1487,'Gen F Exp'!$A:$E,17,FALSE),0)</f>
        <v>0</v>
      </c>
      <c r="O1487" s="34">
        <f>IFERROR(VLOOKUP($H1487,'Water F Rev'!$A:$L,15,FALSE),0)</f>
        <v>0</v>
      </c>
      <c r="P1487" s="34">
        <f>IFERROR(VLOOKUP($H1487,'Water F Rev'!$A:$L,16,FALSE),0)</f>
        <v>0</v>
      </c>
      <c r="Q1487" s="42">
        <f>IFERROR(VLOOKUP($H1487,'Water F Rev'!$A:$L,17,FALSE),0)</f>
        <v>0</v>
      </c>
      <c r="R1487" s="34">
        <f>IFERROR(VLOOKUP($H1487,'Water F Exp'!$A:$K,15,FALSE),0)</f>
        <v>0</v>
      </c>
      <c r="S1487" s="34">
        <f>IFERROR(VLOOKUP($H1487,'Water F Exp'!$A:$K,16,FALSE),0)</f>
        <v>0</v>
      </c>
      <c r="T1487" s="42">
        <f>IFERROR(VLOOKUP($H1487,'Water F Exp'!$A:$K,17,FALSE),0)</f>
        <v>0</v>
      </c>
      <c r="U1487" s="34">
        <f ca="1">IFERROR(VLOOKUP($H1487,'Sewer F Rev'!$A:$E,15,FALSE),0)</f>
        <v>0</v>
      </c>
      <c r="V1487" s="34">
        <f ca="1">IFERROR(VLOOKUP($H1487,'Sewer F Rev'!$A:$E,16,FALSE),0)</f>
        <v>0</v>
      </c>
      <c r="W1487" s="42">
        <f ca="1">IFERROR(VLOOKUP($H1487,'Sewer F Rev'!$A:$E,17,FALSE),0)</f>
        <v>0</v>
      </c>
      <c r="X1487" s="34">
        <f>IFERROR(VLOOKUP($H1487,'Sewer F Exp'!$A:$B,15,FALSE),0)</f>
        <v>0</v>
      </c>
      <c r="Y1487" s="34">
        <f>IFERROR(VLOOKUP($H1487,'Sewer F Exp'!$A:$B,16,FALSE),0)</f>
        <v>0</v>
      </c>
      <c r="Z1487" s="42">
        <f>IFERROR(VLOOKUP($H1487,'Sewer F Exp'!$A:$B,17,FALSE),0)</f>
        <v>0</v>
      </c>
      <c r="AA1487" s="34">
        <f>IFERROR(VLOOKUP($H1487,'Refuse F Rev'!$A:$E,15,FALSE),0)</f>
        <v>0</v>
      </c>
      <c r="AB1487" s="34">
        <f>IFERROR(VLOOKUP($H1487,'Refuse F Rev'!$A:$E,16,FALSE),0)</f>
        <v>0</v>
      </c>
      <c r="AC1487" s="42">
        <f>IFERROR(VLOOKUP($H1487,'Refuse F Rev'!$A:$E,17,FALSE),0)</f>
        <v>0</v>
      </c>
      <c r="AD1487" s="34">
        <f>IFERROR(VLOOKUP($H1487,'Refuse F Exp'!$A:$E,15,FALSE),0)</f>
        <v>0</v>
      </c>
      <c r="AE1487" s="34">
        <f>IFERROR(VLOOKUP($H1487,'Refuse F Exp'!$A:$E,16,FALSE),0)</f>
        <v>0</v>
      </c>
      <c r="AF1487" s="42">
        <f>IFERROR(VLOOKUP($H1487,'Refuse F Exp'!$A:$E,17,FALSE),0)</f>
        <v>0</v>
      </c>
      <c r="AG1487" s="34">
        <f>IFERROR(VLOOKUP($H1487,#REF!,10,FALSE),0)</f>
        <v>0</v>
      </c>
      <c r="AH1487" s="34">
        <f>IFERROR(VLOOKUP($H1487,#REF!,11,FALSE),0)</f>
        <v>0</v>
      </c>
      <c r="AI1487" s="42">
        <f>IFERROR(VLOOKUP($H1487,#REF!,12,FALSE),0)</f>
        <v>0</v>
      </c>
      <c r="AJ1487" s="34">
        <f>IFERROR(VLOOKUP($H1487,#REF!,10,FALSE),0)</f>
        <v>0</v>
      </c>
      <c r="AK1487" s="34">
        <f>IFERROR(VLOOKUP($H1487,#REF!,11,FALSE),0)</f>
        <v>0</v>
      </c>
      <c r="AL1487" s="42">
        <f>IFERROR(VLOOKUP($H1487,#REF!,12,FALSE),0)</f>
        <v>0</v>
      </c>
      <c r="AM1487" s="34">
        <f>IFERROR(VLOOKUP($H1487,#REF!,10,FALSE),0)</f>
        <v>0</v>
      </c>
      <c r="AN1487" s="34">
        <f>IFERROR(VLOOKUP($H1487,#REF!,11,FALSE),0)</f>
        <v>0</v>
      </c>
      <c r="AO1487" s="42">
        <f>IFERROR(VLOOKUP($H1487,#REF!,12,FALSE),0)</f>
        <v>0</v>
      </c>
      <c r="AP1487" s="34">
        <f>IFERROR(VLOOKUP($H1487,#REF!,10,FALSE),0)</f>
        <v>0</v>
      </c>
      <c r="AQ1487" s="34">
        <f>IFERROR(VLOOKUP($H1487,#REF!,11,FALSE),0)</f>
        <v>0</v>
      </c>
      <c r="AR1487" s="42">
        <f>IFERROR(VLOOKUP($H1487,#REF!,12,FALSE),0)</f>
        <v>0</v>
      </c>
      <c r="AS1487" s="34">
        <f>IFERROR(VLOOKUP($H1487,#REF!,13,FALSE),0)</f>
        <v>0</v>
      </c>
      <c r="AT1487" s="34">
        <f>IFERROR(VLOOKUP($H1487,#REF!,14,FALSE),0)</f>
        <v>0</v>
      </c>
      <c r="AU1487" s="42">
        <f>IFERROR(VLOOKUP($H1487,#REF!,15,FALSE),0)</f>
        <v>0</v>
      </c>
      <c r="AV1487" s="34">
        <f>IFERROR(VLOOKUP($H1487,#REF!,15,FALSE),0)</f>
        <v>0</v>
      </c>
      <c r="AW1487" s="34">
        <f>IFERROR(VLOOKUP($H1487,#REF!,16,FALSE),0)</f>
        <v>0</v>
      </c>
      <c r="AX1487" s="42">
        <f>IFERROR(VLOOKUP($H1487,#REF!,17,FALSE),0)</f>
        <v>0</v>
      </c>
    </row>
    <row r="1488" spans="1:50" x14ac:dyDescent="0.3">
      <c r="A1488" s="33" t="str">
        <f t="shared" si="92"/>
        <v>0</v>
      </c>
      <c r="B1488" s="33">
        <f>+'R&amp;E EXPORT'!B1416</f>
        <v>0</v>
      </c>
      <c r="C1488" t="str">
        <f>IFERROR(VLOOKUP(A1488,'MCSJ Export'!A:C,3,FALSE),"")</f>
        <v/>
      </c>
      <c r="D1488" s="37">
        <f t="shared" ca="1" si="93"/>
        <v>0</v>
      </c>
      <c r="E1488" s="37">
        <f t="shared" ca="1" si="94"/>
        <v>0</v>
      </c>
      <c r="F1488" s="37">
        <f t="shared" ca="1" si="95"/>
        <v>0</v>
      </c>
      <c r="G1488" s="37"/>
      <c r="H1488" s="33">
        <f>+'R&amp;E EXPORT'!A1416</f>
        <v>0</v>
      </c>
      <c r="I1488" s="34">
        <f>IFERROR(VLOOKUP($H1488,'Gen F Rev'!$A:$M,15,FALSE),0)</f>
        <v>0</v>
      </c>
      <c r="J1488" s="34">
        <f>IFERROR(VLOOKUP($H1488,'Gen F Rev'!$A:$M,16,FALSE),0)</f>
        <v>0</v>
      </c>
      <c r="K1488" s="42">
        <f>IFERROR(VLOOKUP($H1488,'Gen F Rev'!$A:$M,17,FALSE),0)</f>
        <v>0</v>
      </c>
      <c r="L1488" s="34">
        <f>IFERROR(VLOOKUP($H1488,'Gen F Exp'!$A:$E,15,FALSE),0)</f>
        <v>0</v>
      </c>
      <c r="M1488" s="34">
        <f>IFERROR(VLOOKUP($H1488,'Gen F Exp'!$A:$E,16,FALSE),0)</f>
        <v>0</v>
      </c>
      <c r="N1488" s="42">
        <f>IFERROR(VLOOKUP($H1488,'Gen F Exp'!$A:$E,17,FALSE),0)</f>
        <v>0</v>
      </c>
      <c r="O1488" s="34">
        <f>IFERROR(VLOOKUP($H1488,'Water F Rev'!$A:$L,15,FALSE),0)</f>
        <v>0</v>
      </c>
      <c r="P1488" s="34">
        <f>IFERROR(VLOOKUP($H1488,'Water F Rev'!$A:$L,16,FALSE),0)</f>
        <v>0</v>
      </c>
      <c r="Q1488" s="42">
        <f>IFERROR(VLOOKUP($H1488,'Water F Rev'!$A:$L,17,FALSE),0)</f>
        <v>0</v>
      </c>
      <c r="R1488" s="34">
        <f>IFERROR(VLOOKUP($H1488,'Water F Exp'!$A:$K,15,FALSE),0)</f>
        <v>0</v>
      </c>
      <c r="S1488" s="34">
        <f>IFERROR(VLOOKUP($H1488,'Water F Exp'!$A:$K,16,FALSE),0)</f>
        <v>0</v>
      </c>
      <c r="T1488" s="42">
        <f>IFERROR(VLOOKUP($H1488,'Water F Exp'!$A:$K,17,FALSE),0)</f>
        <v>0</v>
      </c>
      <c r="U1488" s="34">
        <f ca="1">IFERROR(VLOOKUP($H1488,'Sewer F Rev'!$A:$E,15,FALSE),0)</f>
        <v>0</v>
      </c>
      <c r="V1488" s="34">
        <f ca="1">IFERROR(VLOOKUP($H1488,'Sewer F Rev'!$A:$E,16,FALSE),0)</f>
        <v>0</v>
      </c>
      <c r="W1488" s="42">
        <f ca="1">IFERROR(VLOOKUP($H1488,'Sewer F Rev'!$A:$E,17,FALSE),0)</f>
        <v>0</v>
      </c>
      <c r="X1488" s="34">
        <f>IFERROR(VLOOKUP($H1488,'Sewer F Exp'!$A:$B,15,FALSE),0)</f>
        <v>0</v>
      </c>
      <c r="Y1488" s="34">
        <f>IFERROR(VLOOKUP($H1488,'Sewer F Exp'!$A:$B,16,FALSE),0)</f>
        <v>0</v>
      </c>
      <c r="Z1488" s="42">
        <f>IFERROR(VLOOKUP($H1488,'Sewer F Exp'!$A:$B,17,FALSE),0)</f>
        <v>0</v>
      </c>
      <c r="AA1488" s="34">
        <f>IFERROR(VLOOKUP($H1488,'Refuse F Rev'!$A:$E,15,FALSE),0)</f>
        <v>0</v>
      </c>
      <c r="AB1488" s="34">
        <f>IFERROR(VLOOKUP($H1488,'Refuse F Rev'!$A:$E,16,FALSE),0)</f>
        <v>0</v>
      </c>
      <c r="AC1488" s="42">
        <f>IFERROR(VLOOKUP($H1488,'Refuse F Rev'!$A:$E,17,FALSE),0)</f>
        <v>0</v>
      </c>
      <c r="AD1488" s="34">
        <f>IFERROR(VLOOKUP($H1488,'Refuse F Exp'!$A:$E,15,FALSE),0)</f>
        <v>0</v>
      </c>
      <c r="AE1488" s="34">
        <f>IFERROR(VLOOKUP($H1488,'Refuse F Exp'!$A:$E,16,FALSE),0)</f>
        <v>0</v>
      </c>
      <c r="AF1488" s="42">
        <f>IFERROR(VLOOKUP($H1488,'Refuse F Exp'!$A:$E,17,FALSE),0)</f>
        <v>0</v>
      </c>
      <c r="AG1488" s="34">
        <f>IFERROR(VLOOKUP($H1488,#REF!,10,FALSE),0)</f>
        <v>0</v>
      </c>
      <c r="AH1488" s="34">
        <f>IFERROR(VLOOKUP($H1488,#REF!,11,FALSE),0)</f>
        <v>0</v>
      </c>
      <c r="AI1488" s="42">
        <f>IFERROR(VLOOKUP($H1488,#REF!,12,FALSE),0)</f>
        <v>0</v>
      </c>
      <c r="AJ1488" s="34">
        <f>IFERROR(VLOOKUP($H1488,#REF!,10,FALSE),0)</f>
        <v>0</v>
      </c>
      <c r="AK1488" s="34">
        <f>IFERROR(VLOOKUP($H1488,#REF!,11,FALSE),0)</f>
        <v>0</v>
      </c>
      <c r="AL1488" s="42">
        <f>IFERROR(VLOOKUP($H1488,#REF!,12,FALSE),0)</f>
        <v>0</v>
      </c>
      <c r="AM1488" s="34">
        <f>IFERROR(VLOOKUP($H1488,#REF!,10,FALSE),0)</f>
        <v>0</v>
      </c>
      <c r="AN1488" s="34">
        <f>IFERROR(VLOOKUP($H1488,#REF!,11,FALSE),0)</f>
        <v>0</v>
      </c>
      <c r="AO1488" s="42">
        <f>IFERROR(VLOOKUP($H1488,#REF!,12,FALSE),0)</f>
        <v>0</v>
      </c>
      <c r="AP1488" s="34">
        <f>IFERROR(VLOOKUP($H1488,#REF!,10,FALSE),0)</f>
        <v>0</v>
      </c>
      <c r="AQ1488" s="34">
        <f>IFERROR(VLOOKUP($H1488,#REF!,11,FALSE),0)</f>
        <v>0</v>
      </c>
      <c r="AR1488" s="42">
        <f>IFERROR(VLOOKUP($H1488,#REF!,12,FALSE),0)</f>
        <v>0</v>
      </c>
      <c r="AS1488" s="34">
        <f>IFERROR(VLOOKUP($H1488,#REF!,13,FALSE),0)</f>
        <v>0</v>
      </c>
      <c r="AT1488" s="34">
        <f>IFERROR(VLOOKUP($H1488,#REF!,14,FALSE),0)</f>
        <v>0</v>
      </c>
      <c r="AU1488" s="42">
        <f>IFERROR(VLOOKUP($H1488,#REF!,15,FALSE),0)</f>
        <v>0</v>
      </c>
      <c r="AV1488" s="34">
        <f>IFERROR(VLOOKUP($H1488,#REF!,15,FALSE),0)</f>
        <v>0</v>
      </c>
      <c r="AW1488" s="34">
        <f>IFERROR(VLOOKUP($H1488,#REF!,16,FALSE),0)</f>
        <v>0</v>
      </c>
      <c r="AX1488" s="42">
        <f>IFERROR(VLOOKUP($H1488,#REF!,17,FALSE),0)</f>
        <v>0</v>
      </c>
    </row>
    <row r="1489" spans="1:50" x14ac:dyDescent="0.3">
      <c r="A1489" s="33" t="str">
        <f t="shared" si="92"/>
        <v>0</v>
      </c>
      <c r="B1489" s="33">
        <f>+'R&amp;E EXPORT'!B1417</f>
        <v>0</v>
      </c>
      <c r="C1489" t="str">
        <f>IFERROR(VLOOKUP(A1489,'MCSJ Export'!A:C,3,FALSE),"")</f>
        <v/>
      </c>
      <c r="D1489" s="37">
        <f t="shared" ca="1" si="93"/>
        <v>0</v>
      </c>
      <c r="E1489" s="37">
        <f t="shared" ca="1" si="94"/>
        <v>0</v>
      </c>
      <c r="F1489" s="37">
        <f t="shared" ca="1" si="95"/>
        <v>0</v>
      </c>
      <c r="G1489" s="37"/>
      <c r="H1489" s="33">
        <f>+'R&amp;E EXPORT'!A1417</f>
        <v>0</v>
      </c>
      <c r="I1489" s="34">
        <f>IFERROR(VLOOKUP($H1489,'Gen F Rev'!$A:$M,15,FALSE),0)</f>
        <v>0</v>
      </c>
      <c r="J1489" s="34">
        <f>IFERROR(VLOOKUP($H1489,'Gen F Rev'!$A:$M,16,FALSE),0)</f>
        <v>0</v>
      </c>
      <c r="K1489" s="42">
        <f>IFERROR(VLOOKUP($H1489,'Gen F Rev'!$A:$M,17,FALSE),0)</f>
        <v>0</v>
      </c>
      <c r="L1489" s="34">
        <f>IFERROR(VLOOKUP($H1489,'Gen F Exp'!$A:$E,15,FALSE),0)</f>
        <v>0</v>
      </c>
      <c r="M1489" s="34">
        <f>IFERROR(VLOOKUP($H1489,'Gen F Exp'!$A:$E,16,FALSE),0)</f>
        <v>0</v>
      </c>
      <c r="N1489" s="42">
        <f>IFERROR(VLOOKUP($H1489,'Gen F Exp'!$A:$E,17,FALSE),0)</f>
        <v>0</v>
      </c>
      <c r="O1489" s="34">
        <f>IFERROR(VLOOKUP($H1489,'Water F Rev'!$A:$L,15,FALSE),0)</f>
        <v>0</v>
      </c>
      <c r="P1489" s="34">
        <f>IFERROR(VLOOKUP($H1489,'Water F Rev'!$A:$L,16,FALSE),0)</f>
        <v>0</v>
      </c>
      <c r="Q1489" s="42">
        <f>IFERROR(VLOOKUP($H1489,'Water F Rev'!$A:$L,17,FALSE),0)</f>
        <v>0</v>
      </c>
      <c r="R1489" s="34">
        <f>IFERROR(VLOOKUP($H1489,'Water F Exp'!$A:$K,15,FALSE),0)</f>
        <v>0</v>
      </c>
      <c r="S1489" s="34">
        <f>IFERROR(VLOOKUP($H1489,'Water F Exp'!$A:$K,16,FALSE),0)</f>
        <v>0</v>
      </c>
      <c r="T1489" s="42">
        <f>IFERROR(VLOOKUP($H1489,'Water F Exp'!$A:$K,17,FALSE),0)</f>
        <v>0</v>
      </c>
      <c r="U1489" s="34">
        <f ca="1">IFERROR(VLOOKUP($H1489,'Sewer F Rev'!$A:$E,15,FALSE),0)</f>
        <v>0</v>
      </c>
      <c r="V1489" s="34">
        <f ca="1">IFERROR(VLOOKUP($H1489,'Sewer F Rev'!$A:$E,16,FALSE),0)</f>
        <v>0</v>
      </c>
      <c r="W1489" s="42">
        <f ca="1">IFERROR(VLOOKUP($H1489,'Sewer F Rev'!$A:$E,17,FALSE),0)</f>
        <v>0</v>
      </c>
      <c r="X1489" s="34">
        <f>IFERROR(VLOOKUP($H1489,'Sewer F Exp'!$A:$B,15,FALSE),0)</f>
        <v>0</v>
      </c>
      <c r="Y1489" s="34">
        <f>IFERROR(VLOOKUP($H1489,'Sewer F Exp'!$A:$B,16,FALSE),0)</f>
        <v>0</v>
      </c>
      <c r="Z1489" s="42">
        <f>IFERROR(VLOOKUP($H1489,'Sewer F Exp'!$A:$B,17,FALSE),0)</f>
        <v>0</v>
      </c>
      <c r="AA1489" s="34">
        <f>IFERROR(VLOOKUP($H1489,'Refuse F Rev'!$A:$E,15,FALSE),0)</f>
        <v>0</v>
      </c>
      <c r="AB1489" s="34">
        <f>IFERROR(VLOOKUP($H1489,'Refuse F Rev'!$A:$E,16,FALSE),0)</f>
        <v>0</v>
      </c>
      <c r="AC1489" s="42">
        <f>IFERROR(VLOOKUP($H1489,'Refuse F Rev'!$A:$E,17,FALSE),0)</f>
        <v>0</v>
      </c>
      <c r="AD1489" s="34">
        <f>IFERROR(VLOOKUP($H1489,'Refuse F Exp'!$A:$E,15,FALSE),0)</f>
        <v>0</v>
      </c>
      <c r="AE1489" s="34">
        <f>IFERROR(VLOOKUP($H1489,'Refuse F Exp'!$A:$E,16,FALSE),0)</f>
        <v>0</v>
      </c>
      <c r="AF1489" s="42">
        <f>IFERROR(VLOOKUP($H1489,'Refuse F Exp'!$A:$E,17,FALSE),0)</f>
        <v>0</v>
      </c>
      <c r="AG1489" s="34">
        <f>IFERROR(VLOOKUP($H1489,#REF!,10,FALSE),0)</f>
        <v>0</v>
      </c>
      <c r="AH1489" s="34">
        <f>IFERROR(VLOOKUP($H1489,#REF!,11,FALSE),0)</f>
        <v>0</v>
      </c>
      <c r="AI1489" s="42">
        <f>IFERROR(VLOOKUP($H1489,#REF!,12,FALSE),0)</f>
        <v>0</v>
      </c>
      <c r="AJ1489" s="34">
        <f>IFERROR(VLOOKUP($H1489,#REF!,10,FALSE),0)</f>
        <v>0</v>
      </c>
      <c r="AK1489" s="34">
        <f>IFERROR(VLOOKUP($H1489,#REF!,11,FALSE),0)</f>
        <v>0</v>
      </c>
      <c r="AL1489" s="42">
        <f>IFERROR(VLOOKUP($H1489,#REF!,12,FALSE),0)</f>
        <v>0</v>
      </c>
      <c r="AM1489" s="34">
        <f>IFERROR(VLOOKUP($H1489,#REF!,10,FALSE),0)</f>
        <v>0</v>
      </c>
      <c r="AN1489" s="34">
        <f>IFERROR(VLOOKUP($H1489,#REF!,11,FALSE),0)</f>
        <v>0</v>
      </c>
      <c r="AO1489" s="42">
        <f>IFERROR(VLOOKUP($H1489,#REF!,12,FALSE),0)</f>
        <v>0</v>
      </c>
      <c r="AP1489" s="34">
        <f>IFERROR(VLOOKUP($H1489,#REF!,10,FALSE),0)</f>
        <v>0</v>
      </c>
      <c r="AQ1489" s="34">
        <f>IFERROR(VLOOKUP($H1489,#REF!,11,FALSE),0)</f>
        <v>0</v>
      </c>
      <c r="AR1489" s="42">
        <f>IFERROR(VLOOKUP($H1489,#REF!,12,FALSE),0)</f>
        <v>0</v>
      </c>
      <c r="AS1489" s="34">
        <f>IFERROR(VLOOKUP($H1489,#REF!,13,FALSE),0)</f>
        <v>0</v>
      </c>
      <c r="AT1489" s="34">
        <f>IFERROR(VLOOKUP($H1489,#REF!,14,FALSE),0)</f>
        <v>0</v>
      </c>
      <c r="AU1489" s="42">
        <f>IFERROR(VLOOKUP($H1489,#REF!,15,FALSE),0)</f>
        <v>0</v>
      </c>
      <c r="AV1489" s="34">
        <f>IFERROR(VLOOKUP($H1489,#REF!,15,FALSE),0)</f>
        <v>0</v>
      </c>
      <c r="AW1489" s="34">
        <f>IFERROR(VLOOKUP($H1489,#REF!,16,FALSE),0)</f>
        <v>0</v>
      </c>
      <c r="AX1489" s="42">
        <f>IFERROR(VLOOKUP($H1489,#REF!,17,FALSE),0)</f>
        <v>0</v>
      </c>
    </row>
    <row r="1490" spans="1:50" x14ac:dyDescent="0.3">
      <c r="A1490" s="33" t="str">
        <f t="shared" si="92"/>
        <v>0</v>
      </c>
      <c r="B1490" s="33">
        <f>+'R&amp;E EXPORT'!B1418</f>
        <v>0</v>
      </c>
      <c r="C1490" t="str">
        <f>IFERROR(VLOOKUP(A1490,'MCSJ Export'!A:C,3,FALSE),"")</f>
        <v/>
      </c>
      <c r="D1490" s="37">
        <f t="shared" ca="1" si="93"/>
        <v>0</v>
      </c>
      <c r="E1490" s="37">
        <f t="shared" ca="1" si="94"/>
        <v>0</v>
      </c>
      <c r="F1490" s="37">
        <f t="shared" ca="1" si="95"/>
        <v>0</v>
      </c>
      <c r="G1490" s="37"/>
      <c r="H1490" s="33">
        <f>+'R&amp;E EXPORT'!A1418</f>
        <v>0</v>
      </c>
      <c r="I1490" s="34">
        <f>IFERROR(VLOOKUP($H1490,'Gen F Rev'!$A:$M,15,FALSE),0)</f>
        <v>0</v>
      </c>
      <c r="J1490" s="34">
        <f>IFERROR(VLOOKUP($H1490,'Gen F Rev'!$A:$M,16,FALSE),0)</f>
        <v>0</v>
      </c>
      <c r="K1490" s="42">
        <f>IFERROR(VLOOKUP($H1490,'Gen F Rev'!$A:$M,17,FALSE),0)</f>
        <v>0</v>
      </c>
      <c r="L1490" s="34">
        <f>IFERROR(VLOOKUP($H1490,'Gen F Exp'!$A:$E,15,FALSE),0)</f>
        <v>0</v>
      </c>
      <c r="M1490" s="34">
        <f>IFERROR(VLOOKUP($H1490,'Gen F Exp'!$A:$E,16,FALSE),0)</f>
        <v>0</v>
      </c>
      <c r="N1490" s="42">
        <f>IFERROR(VLOOKUP($H1490,'Gen F Exp'!$A:$E,17,FALSE),0)</f>
        <v>0</v>
      </c>
      <c r="O1490" s="34">
        <f>IFERROR(VLOOKUP($H1490,'Water F Rev'!$A:$L,15,FALSE),0)</f>
        <v>0</v>
      </c>
      <c r="P1490" s="34">
        <f>IFERROR(VLOOKUP($H1490,'Water F Rev'!$A:$L,16,FALSE),0)</f>
        <v>0</v>
      </c>
      <c r="Q1490" s="42">
        <f>IFERROR(VLOOKUP($H1490,'Water F Rev'!$A:$L,17,FALSE),0)</f>
        <v>0</v>
      </c>
      <c r="R1490" s="34">
        <f>IFERROR(VLOOKUP($H1490,'Water F Exp'!$A:$K,15,FALSE),0)</f>
        <v>0</v>
      </c>
      <c r="S1490" s="34">
        <f>IFERROR(VLOOKUP($H1490,'Water F Exp'!$A:$K,16,FALSE),0)</f>
        <v>0</v>
      </c>
      <c r="T1490" s="42">
        <f>IFERROR(VLOOKUP($H1490,'Water F Exp'!$A:$K,17,FALSE),0)</f>
        <v>0</v>
      </c>
      <c r="U1490" s="34">
        <f ca="1">IFERROR(VLOOKUP($H1490,'Sewer F Rev'!$A:$E,15,FALSE),0)</f>
        <v>0</v>
      </c>
      <c r="V1490" s="34">
        <f ca="1">IFERROR(VLOOKUP($H1490,'Sewer F Rev'!$A:$E,16,FALSE),0)</f>
        <v>0</v>
      </c>
      <c r="W1490" s="42">
        <f ca="1">IFERROR(VLOOKUP($H1490,'Sewer F Rev'!$A:$E,17,FALSE),0)</f>
        <v>0</v>
      </c>
      <c r="X1490" s="34">
        <f>IFERROR(VLOOKUP($H1490,'Sewer F Exp'!$A:$B,15,FALSE),0)</f>
        <v>0</v>
      </c>
      <c r="Y1490" s="34">
        <f>IFERROR(VLOOKUP($H1490,'Sewer F Exp'!$A:$B,16,FALSE),0)</f>
        <v>0</v>
      </c>
      <c r="Z1490" s="42">
        <f>IFERROR(VLOOKUP($H1490,'Sewer F Exp'!$A:$B,17,FALSE),0)</f>
        <v>0</v>
      </c>
      <c r="AA1490" s="34">
        <f>IFERROR(VLOOKUP($H1490,'Refuse F Rev'!$A:$E,15,FALSE),0)</f>
        <v>0</v>
      </c>
      <c r="AB1490" s="34">
        <f>IFERROR(VLOOKUP($H1490,'Refuse F Rev'!$A:$E,16,FALSE),0)</f>
        <v>0</v>
      </c>
      <c r="AC1490" s="42">
        <f>IFERROR(VLOOKUP($H1490,'Refuse F Rev'!$A:$E,17,FALSE),0)</f>
        <v>0</v>
      </c>
      <c r="AD1490" s="34">
        <f>IFERROR(VLOOKUP($H1490,'Refuse F Exp'!$A:$E,15,FALSE),0)</f>
        <v>0</v>
      </c>
      <c r="AE1490" s="34">
        <f>IFERROR(VLOOKUP($H1490,'Refuse F Exp'!$A:$E,16,FALSE),0)</f>
        <v>0</v>
      </c>
      <c r="AF1490" s="42">
        <f>IFERROR(VLOOKUP($H1490,'Refuse F Exp'!$A:$E,17,FALSE),0)</f>
        <v>0</v>
      </c>
      <c r="AG1490" s="34">
        <f>IFERROR(VLOOKUP($H1490,#REF!,10,FALSE),0)</f>
        <v>0</v>
      </c>
      <c r="AH1490" s="34">
        <f>IFERROR(VLOOKUP($H1490,#REF!,11,FALSE),0)</f>
        <v>0</v>
      </c>
      <c r="AI1490" s="42">
        <f>IFERROR(VLOOKUP($H1490,#REF!,12,FALSE),0)</f>
        <v>0</v>
      </c>
      <c r="AJ1490" s="34">
        <f>IFERROR(VLOOKUP($H1490,#REF!,10,FALSE),0)</f>
        <v>0</v>
      </c>
      <c r="AK1490" s="34">
        <f>IFERROR(VLOOKUP($H1490,#REF!,11,FALSE),0)</f>
        <v>0</v>
      </c>
      <c r="AL1490" s="42">
        <f>IFERROR(VLOOKUP($H1490,#REF!,12,FALSE),0)</f>
        <v>0</v>
      </c>
      <c r="AM1490" s="34">
        <f>IFERROR(VLOOKUP($H1490,#REF!,10,FALSE),0)</f>
        <v>0</v>
      </c>
      <c r="AN1490" s="34">
        <f>IFERROR(VLOOKUP($H1490,#REF!,11,FALSE),0)</f>
        <v>0</v>
      </c>
      <c r="AO1490" s="42">
        <f>IFERROR(VLOOKUP($H1490,#REF!,12,FALSE),0)</f>
        <v>0</v>
      </c>
      <c r="AP1490" s="34">
        <f>IFERROR(VLOOKUP($H1490,#REF!,10,FALSE),0)</f>
        <v>0</v>
      </c>
      <c r="AQ1490" s="34">
        <f>IFERROR(VLOOKUP($H1490,#REF!,11,FALSE),0)</f>
        <v>0</v>
      </c>
      <c r="AR1490" s="42">
        <f>IFERROR(VLOOKUP($H1490,#REF!,12,FALSE),0)</f>
        <v>0</v>
      </c>
      <c r="AS1490" s="34">
        <f>IFERROR(VLOOKUP($H1490,#REF!,13,FALSE),0)</f>
        <v>0</v>
      </c>
      <c r="AT1490" s="34">
        <f>IFERROR(VLOOKUP($H1490,#REF!,14,FALSE),0)</f>
        <v>0</v>
      </c>
      <c r="AU1490" s="42">
        <f>IFERROR(VLOOKUP($H1490,#REF!,15,FALSE),0)</f>
        <v>0</v>
      </c>
      <c r="AV1490" s="34">
        <f>IFERROR(VLOOKUP($H1490,#REF!,15,FALSE),0)</f>
        <v>0</v>
      </c>
      <c r="AW1490" s="34">
        <f>IFERROR(VLOOKUP($H1490,#REF!,16,FALSE),0)</f>
        <v>0</v>
      </c>
      <c r="AX1490" s="42">
        <f>IFERROR(VLOOKUP($H1490,#REF!,17,FALSE),0)</f>
        <v>0</v>
      </c>
    </row>
    <row r="1491" spans="1:50" x14ac:dyDescent="0.3">
      <c r="A1491" s="33" t="str">
        <f t="shared" si="92"/>
        <v>0</v>
      </c>
      <c r="B1491" s="33">
        <f>+'R&amp;E EXPORT'!B1419</f>
        <v>0</v>
      </c>
      <c r="C1491" t="str">
        <f>IFERROR(VLOOKUP(A1491,'MCSJ Export'!A:C,3,FALSE),"")</f>
        <v/>
      </c>
      <c r="D1491" s="37">
        <f t="shared" ca="1" si="93"/>
        <v>0</v>
      </c>
      <c r="E1491" s="37">
        <f t="shared" ca="1" si="94"/>
        <v>0</v>
      </c>
      <c r="F1491" s="37">
        <f t="shared" ca="1" si="95"/>
        <v>0</v>
      </c>
      <c r="G1491" s="37"/>
      <c r="H1491" s="33">
        <f>+'R&amp;E EXPORT'!A1419</f>
        <v>0</v>
      </c>
      <c r="I1491" s="34">
        <f>IFERROR(VLOOKUP($H1491,'Gen F Rev'!$A:$M,15,FALSE),0)</f>
        <v>0</v>
      </c>
      <c r="J1491" s="34">
        <f>IFERROR(VLOOKUP($H1491,'Gen F Rev'!$A:$M,16,FALSE),0)</f>
        <v>0</v>
      </c>
      <c r="K1491" s="42">
        <f>IFERROR(VLOOKUP($H1491,'Gen F Rev'!$A:$M,17,FALSE),0)</f>
        <v>0</v>
      </c>
      <c r="L1491" s="34">
        <f>IFERROR(VLOOKUP($H1491,'Gen F Exp'!$A:$E,15,FALSE),0)</f>
        <v>0</v>
      </c>
      <c r="M1491" s="34">
        <f>IFERROR(VLOOKUP($H1491,'Gen F Exp'!$A:$E,16,FALSE),0)</f>
        <v>0</v>
      </c>
      <c r="N1491" s="42">
        <f>IFERROR(VLOOKUP($H1491,'Gen F Exp'!$A:$E,17,FALSE),0)</f>
        <v>0</v>
      </c>
      <c r="O1491" s="34">
        <f>IFERROR(VLOOKUP($H1491,'Water F Rev'!$A:$L,15,FALSE),0)</f>
        <v>0</v>
      </c>
      <c r="P1491" s="34">
        <f>IFERROR(VLOOKUP($H1491,'Water F Rev'!$A:$L,16,FALSE),0)</f>
        <v>0</v>
      </c>
      <c r="Q1491" s="42">
        <f>IFERROR(VLOOKUP($H1491,'Water F Rev'!$A:$L,17,FALSE),0)</f>
        <v>0</v>
      </c>
      <c r="R1491" s="34">
        <f>IFERROR(VLOOKUP($H1491,'Water F Exp'!$A:$K,15,FALSE),0)</f>
        <v>0</v>
      </c>
      <c r="S1491" s="34">
        <f>IFERROR(VLOOKUP($H1491,'Water F Exp'!$A:$K,16,FALSE),0)</f>
        <v>0</v>
      </c>
      <c r="T1491" s="42">
        <f>IFERROR(VLOOKUP($H1491,'Water F Exp'!$A:$K,17,FALSE),0)</f>
        <v>0</v>
      </c>
      <c r="U1491" s="34">
        <f ca="1">IFERROR(VLOOKUP($H1491,'Sewer F Rev'!$A:$E,15,FALSE),0)</f>
        <v>0</v>
      </c>
      <c r="V1491" s="34">
        <f ca="1">IFERROR(VLOOKUP($H1491,'Sewer F Rev'!$A:$E,16,FALSE),0)</f>
        <v>0</v>
      </c>
      <c r="W1491" s="42">
        <f ca="1">IFERROR(VLOOKUP($H1491,'Sewer F Rev'!$A:$E,17,FALSE),0)</f>
        <v>0</v>
      </c>
      <c r="X1491" s="34">
        <f>IFERROR(VLOOKUP($H1491,'Sewer F Exp'!$A:$B,15,FALSE),0)</f>
        <v>0</v>
      </c>
      <c r="Y1491" s="34">
        <f>IFERROR(VLOOKUP($H1491,'Sewer F Exp'!$A:$B,16,FALSE),0)</f>
        <v>0</v>
      </c>
      <c r="Z1491" s="42">
        <f>IFERROR(VLOOKUP($H1491,'Sewer F Exp'!$A:$B,17,FALSE),0)</f>
        <v>0</v>
      </c>
      <c r="AA1491" s="34">
        <f>IFERROR(VLOOKUP($H1491,'Refuse F Rev'!$A:$E,15,FALSE),0)</f>
        <v>0</v>
      </c>
      <c r="AB1491" s="34">
        <f>IFERROR(VLOOKUP($H1491,'Refuse F Rev'!$A:$E,16,FALSE),0)</f>
        <v>0</v>
      </c>
      <c r="AC1491" s="42">
        <f>IFERROR(VLOOKUP($H1491,'Refuse F Rev'!$A:$E,17,FALSE),0)</f>
        <v>0</v>
      </c>
      <c r="AD1491" s="34">
        <f>IFERROR(VLOOKUP($H1491,'Refuse F Exp'!$A:$E,15,FALSE),0)</f>
        <v>0</v>
      </c>
      <c r="AE1491" s="34">
        <f>IFERROR(VLOOKUP($H1491,'Refuse F Exp'!$A:$E,16,FALSE),0)</f>
        <v>0</v>
      </c>
      <c r="AF1491" s="42">
        <f>IFERROR(VLOOKUP($H1491,'Refuse F Exp'!$A:$E,17,FALSE),0)</f>
        <v>0</v>
      </c>
      <c r="AG1491" s="34">
        <f>IFERROR(VLOOKUP($H1491,#REF!,10,FALSE),0)</f>
        <v>0</v>
      </c>
      <c r="AH1491" s="34">
        <f>IFERROR(VLOOKUP($H1491,#REF!,11,FALSE),0)</f>
        <v>0</v>
      </c>
      <c r="AI1491" s="42">
        <f>IFERROR(VLOOKUP($H1491,#REF!,12,FALSE),0)</f>
        <v>0</v>
      </c>
      <c r="AJ1491" s="34">
        <f>IFERROR(VLOOKUP($H1491,#REF!,10,FALSE),0)</f>
        <v>0</v>
      </c>
      <c r="AK1491" s="34">
        <f>IFERROR(VLOOKUP($H1491,#REF!,11,FALSE),0)</f>
        <v>0</v>
      </c>
      <c r="AL1491" s="42">
        <f>IFERROR(VLOOKUP($H1491,#REF!,12,FALSE),0)</f>
        <v>0</v>
      </c>
      <c r="AM1491" s="34">
        <f>IFERROR(VLOOKUP($H1491,#REF!,10,FALSE),0)</f>
        <v>0</v>
      </c>
      <c r="AN1491" s="34">
        <f>IFERROR(VLOOKUP($H1491,#REF!,11,FALSE),0)</f>
        <v>0</v>
      </c>
      <c r="AO1491" s="42">
        <f>IFERROR(VLOOKUP($H1491,#REF!,12,FALSE),0)</f>
        <v>0</v>
      </c>
      <c r="AP1491" s="34">
        <f>IFERROR(VLOOKUP($H1491,#REF!,10,FALSE),0)</f>
        <v>0</v>
      </c>
      <c r="AQ1491" s="34">
        <f>IFERROR(VLOOKUP($H1491,#REF!,11,FALSE),0)</f>
        <v>0</v>
      </c>
      <c r="AR1491" s="42">
        <f>IFERROR(VLOOKUP($H1491,#REF!,12,FALSE),0)</f>
        <v>0</v>
      </c>
      <c r="AS1491" s="34">
        <f>IFERROR(VLOOKUP($H1491,#REF!,13,FALSE),0)</f>
        <v>0</v>
      </c>
      <c r="AT1491" s="34">
        <f>IFERROR(VLOOKUP($H1491,#REF!,14,FALSE),0)</f>
        <v>0</v>
      </c>
      <c r="AU1491" s="42">
        <f>IFERROR(VLOOKUP($H1491,#REF!,15,FALSE),0)</f>
        <v>0</v>
      </c>
      <c r="AV1491" s="34">
        <f>IFERROR(VLOOKUP($H1491,#REF!,15,FALSE),0)</f>
        <v>0</v>
      </c>
      <c r="AW1491" s="34">
        <f>IFERROR(VLOOKUP($H1491,#REF!,16,FALSE),0)</f>
        <v>0</v>
      </c>
      <c r="AX1491" s="42">
        <f>IFERROR(VLOOKUP($H1491,#REF!,17,FALSE),0)</f>
        <v>0</v>
      </c>
    </row>
    <row r="1492" spans="1:50" x14ac:dyDescent="0.3">
      <c r="A1492" s="33" t="str">
        <f t="shared" si="92"/>
        <v>0</v>
      </c>
      <c r="B1492" s="33">
        <f>+'R&amp;E EXPORT'!B1420</f>
        <v>0</v>
      </c>
      <c r="C1492" t="str">
        <f>IFERROR(VLOOKUP(A1492,'MCSJ Export'!A:C,3,FALSE),"")</f>
        <v/>
      </c>
      <c r="D1492" s="37">
        <f t="shared" ca="1" si="93"/>
        <v>0</v>
      </c>
      <c r="E1492" s="37">
        <f t="shared" ca="1" si="94"/>
        <v>0</v>
      </c>
      <c r="F1492" s="37">
        <f t="shared" ca="1" si="95"/>
        <v>0</v>
      </c>
      <c r="G1492" s="37"/>
      <c r="H1492" s="33">
        <f>+'R&amp;E EXPORT'!A1420</f>
        <v>0</v>
      </c>
      <c r="I1492" s="34">
        <f>IFERROR(VLOOKUP($H1492,'Gen F Rev'!$A:$M,15,FALSE),0)</f>
        <v>0</v>
      </c>
      <c r="J1492" s="34">
        <f>IFERROR(VLOOKUP($H1492,'Gen F Rev'!$A:$M,16,FALSE),0)</f>
        <v>0</v>
      </c>
      <c r="K1492" s="42">
        <f>IFERROR(VLOOKUP($H1492,'Gen F Rev'!$A:$M,17,FALSE),0)</f>
        <v>0</v>
      </c>
      <c r="L1492" s="34">
        <f>IFERROR(VLOOKUP($H1492,'Gen F Exp'!$A:$E,15,FALSE),0)</f>
        <v>0</v>
      </c>
      <c r="M1492" s="34">
        <f>IFERROR(VLOOKUP($H1492,'Gen F Exp'!$A:$E,16,FALSE),0)</f>
        <v>0</v>
      </c>
      <c r="N1492" s="42">
        <f>IFERROR(VLOOKUP($H1492,'Gen F Exp'!$A:$E,17,FALSE),0)</f>
        <v>0</v>
      </c>
      <c r="O1492" s="34">
        <f>IFERROR(VLOOKUP($H1492,'Water F Rev'!$A:$L,15,FALSE),0)</f>
        <v>0</v>
      </c>
      <c r="P1492" s="34">
        <f>IFERROR(VLOOKUP($H1492,'Water F Rev'!$A:$L,16,FALSE),0)</f>
        <v>0</v>
      </c>
      <c r="Q1492" s="42">
        <f>IFERROR(VLOOKUP($H1492,'Water F Rev'!$A:$L,17,FALSE),0)</f>
        <v>0</v>
      </c>
      <c r="R1492" s="34">
        <f>IFERROR(VLOOKUP($H1492,'Water F Exp'!$A:$K,15,FALSE),0)</f>
        <v>0</v>
      </c>
      <c r="S1492" s="34">
        <f>IFERROR(VLOOKUP($H1492,'Water F Exp'!$A:$K,16,FALSE),0)</f>
        <v>0</v>
      </c>
      <c r="T1492" s="42">
        <f>IFERROR(VLOOKUP($H1492,'Water F Exp'!$A:$K,17,FALSE),0)</f>
        <v>0</v>
      </c>
      <c r="U1492" s="34">
        <f ca="1">IFERROR(VLOOKUP($H1492,'Sewer F Rev'!$A:$E,15,FALSE),0)</f>
        <v>0</v>
      </c>
      <c r="V1492" s="34">
        <f ca="1">IFERROR(VLOOKUP($H1492,'Sewer F Rev'!$A:$E,16,FALSE),0)</f>
        <v>0</v>
      </c>
      <c r="W1492" s="42">
        <f ca="1">IFERROR(VLOOKUP($H1492,'Sewer F Rev'!$A:$E,17,FALSE),0)</f>
        <v>0</v>
      </c>
      <c r="X1492" s="34">
        <f>IFERROR(VLOOKUP($H1492,'Sewer F Exp'!$A:$B,15,FALSE),0)</f>
        <v>0</v>
      </c>
      <c r="Y1492" s="34">
        <f>IFERROR(VLOOKUP($H1492,'Sewer F Exp'!$A:$B,16,FALSE),0)</f>
        <v>0</v>
      </c>
      <c r="Z1492" s="42">
        <f>IFERROR(VLOOKUP($H1492,'Sewer F Exp'!$A:$B,17,FALSE),0)</f>
        <v>0</v>
      </c>
      <c r="AA1492" s="34">
        <f>IFERROR(VLOOKUP($H1492,'Refuse F Rev'!$A:$E,15,FALSE),0)</f>
        <v>0</v>
      </c>
      <c r="AB1492" s="34">
        <f>IFERROR(VLOOKUP($H1492,'Refuse F Rev'!$A:$E,16,FALSE),0)</f>
        <v>0</v>
      </c>
      <c r="AC1492" s="42">
        <f>IFERROR(VLOOKUP($H1492,'Refuse F Rev'!$A:$E,17,FALSE),0)</f>
        <v>0</v>
      </c>
      <c r="AD1492" s="34">
        <f>IFERROR(VLOOKUP($H1492,'Refuse F Exp'!$A:$E,15,FALSE),0)</f>
        <v>0</v>
      </c>
      <c r="AE1492" s="34">
        <f>IFERROR(VLOOKUP($H1492,'Refuse F Exp'!$A:$E,16,FALSE),0)</f>
        <v>0</v>
      </c>
      <c r="AF1492" s="42">
        <f>IFERROR(VLOOKUP($H1492,'Refuse F Exp'!$A:$E,17,FALSE),0)</f>
        <v>0</v>
      </c>
      <c r="AG1492" s="34">
        <f>IFERROR(VLOOKUP($H1492,#REF!,10,FALSE),0)</f>
        <v>0</v>
      </c>
      <c r="AH1492" s="34">
        <f>IFERROR(VLOOKUP($H1492,#REF!,11,FALSE),0)</f>
        <v>0</v>
      </c>
      <c r="AI1492" s="42">
        <f>IFERROR(VLOOKUP($H1492,#REF!,12,FALSE),0)</f>
        <v>0</v>
      </c>
      <c r="AJ1492" s="34">
        <f>IFERROR(VLOOKUP($H1492,#REF!,10,FALSE),0)</f>
        <v>0</v>
      </c>
      <c r="AK1492" s="34">
        <f>IFERROR(VLOOKUP($H1492,#REF!,11,FALSE),0)</f>
        <v>0</v>
      </c>
      <c r="AL1492" s="42">
        <f>IFERROR(VLOOKUP($H1492,#REF!,12,FALSE),0)</f>
        <v>0</v>
      </c>
      <c r="AM1492" s="34">
        <f>IFERROR(VLOOKUP($H1492,#REF!,10,FALSE),0)</f>
        <v>0</v>
      </c>
      <c r="AN1492" s="34">
        <f>IFERROR(VLOOKUP($H1492,#REF!,11,FALSE),0)</f>
        <v>0</v>
      </c>
      <c r="AO1492" s="42">
        <f>IFERROR(VLOOKUP($H1492,#REF!,12,FALSE),0)</f>
        <v>0</v>
      </c>
      <c r="AP1492" s="34">
        <f>IFERROR(VLOOKUP($H1492,#REF!,10,FALSE),0)</f>
        <v>0</v>
      </c>
      <c r="AQ1492" s="34">
        <f>IFERROR(VLOOKUP($H1492,#REF!,11,FALSE),0)</f>
        <v>0</v>
      </c>
      <c r="AR1492" s="42">
        <f>IFERROR(VLOOKUP($H1492,#REF!,12,FALSE),0)</f>
        <v>0</v>
      </c>
      <c r="AS1492" s="34">
        <f>IFERROR(VLOOKUP($H1492,#REF!,13,FALSE),0)</f>
        <v>0</v>
      </c>
      <c r="AT1492" s="34">
        <f>IFERROR(VLOOKUP($H1492,#REF!,14,FALSE),0)</f>
        <v>0</v>
      </c>
      <c r="AU1492" s="42">
        <f>IFERROR(VLOOKUP($H1492,#REF!,15,FALSE),0)</f>
        <v>0</v>
      </c>
      <c r="AV1492" s="34">
        <f>IFERROR(VLOOKUP($H1492,#REF!,15,FALSE),0)</f>
        <v>0</v>
      </c>
      <c r="AW1492" s="34">
        <f>IFERROR(VLOOKUP($H1492,#REF!,16,FALSE),0)</f>
        <v>0</v>
      </c>
      <c r="AX1492" s="42">
        <f>IFERROR(VLOOKUP($H1492,#REF!,17,FALSE),0)</f>
        <v>0</v>
      </c>
    </row>
    <row r="1493" spans="1:50" x14ac:dyDescent="0.3">
      <c r="A1493" s="33" t="str">
        <f t="shared" si="92"/>
        <v>0</v>
      </c>
      <c r="B1493" s="33">
        <f>+'R&amp;E EXPORT'!B1421</f>
        <v>0</v>
      </c>
      <c r="C1493" t="str">
        <f>IFERROR(VLOOKUP(A1493,'MCSJ Export'!A:C,3,FALSE),"")</f>
        <v/>
      </c>
      <c r="D1493" s="37">
        <f t="shared" ca="1" si="93"/>
        <v>0</v>
      </c>
      <c r="E1493" s="37">
        <f t="shared" ca="1" si="94"/>
        <v>0</v>
      </c>
      <c r="F1493" s="37">
        <f t="shared" ca="1" si="95"/>
        <v>0</v>
      </c>
      <c r="G1493" s="37"/>
      <c r="H1493" s="33">
        <f>+'R&amp;E EXPORT'!A1421</f>
        <v>0</v>
      </c>
      <c r="I1493" s="34">
        <f>IFERROR(VLOOKUP($H1493,'Gen F Rev'!$A:$M,15,FALSE),0)</f>
        <v>0</v>
      </c>
      <c r="J1493" s="34">
        <f>IFERROR(VLOOKUP($H1493,'Gen F Rev'!$A:$M,16,FALSE),0)</f>
        <v>0</v>
      </c>
      <c r="K1493" s="42">
        <f>IFERROR(VLOOKUP($H1493,'Gen F Rev'!$A:$M,17,FALSE),0)</f>
        <v>0</v>
      </c>
      <c r="L1493" s="34">
        <f>IFERROR(VLOOKUP($H1493,'Gen F Exp'!$A:$E,15,FALSE),0)</f>
        <v>0</v>
      </c>
      <c r="M1493" s="34">
        <f>IFERROR(VLOOKUP($H1493,'Gen F Exp'!$A:$E,16,FALSE),0)</f>
        <v>0</v>
      </c>
      <c r="N1493" s="42">
        <f>IFERROR(VLOOKUP($H1493,'Gen F Exp'!$A:$E,17,FALSE),0)</f>
        <v>0</v>
      </c>
      <c r="O1493" s="34">
        <f>IFERROR(VLOOKUP($H1493,'Water F Rev'!$A:$L,15,FALSE),0)</f>
        <v>0</v>
      </c>
      <c r="P1493" s="34">
        <f>IFERROR(VLOOKUP($H1493,'Water F Rev'!$A:$L,16,FALSE),0)</f>
        <v>0</v>
      </c>
      <c r="Q1493" s="42">
        <f>IFERROR(VLOOKUP($H1493,'Water F Rev'!$A:$L,17,FALSE),0)</f>
        <v>0</v>
      </c>
      <c r="R1493" s="34">
        <f>IFERROR(VLOOKUP($H1493,'Water F Exp'!$A:$K,15,FALSE),0)</f>
        <v>0</v>
      </c>
      <c r="S1493" s="34">
        <f>IFERROR(VLOOKUP($H1493,'Water F Exp'!$A:$K,16,FALSE),0)</f>
        <v>0</v>
      </c>
      <c r="T1493" s="42">
        <f>IFERROR(VLOOKUP($H1493,'Water F Exp'!$A:$K,17,FALSE),0)</f>
        <v>0</v>
      </c>
      <c r="U1493" s="34">
        <f ca="1">IFERROR(VLOOKUP($H1493,'Sewer F Rev'!$A:$E,15,FALSE),0)</f>
        <v>0</v>
      </c>
      <c r="V1493" s="34">
        <f ca="1">IFERROR(VLOOKUP($H1493,'Sewer F Rev'!$A:$E,16,FALSE),0)</f>
        <v>0</v>
      </c>
      <c r="W1493" s="42">
        <f ca="1">IFERROR(VLOOKUP($H1493,'Sewer F Rev'!$A:$E,17,FALSE),0)</f>
        <v>0</v>
      </c>
      <c r="X1493" s="34">
        <f>IFERROR(VLOOKUP($H1493,'Sewer F Exp'!$A:$B,15,FALSE),0)</f>
        <v>0</v>
      </c>
      <c r="Y1493" s="34">
        <f>IFERROR(VLOOKUP($H1493,'Sewer F Exp'!$A:$B,16,FALSE),0)</f>
        <v>0</v>
      </c>
      <c r="Z1493" s="42">
        <f>IFERROR(VLOOKUP($H1493,'Sewer F Exp'!$A:$B,17,FALSE),0)</f>
        <v>0</v>
      </c>
      <c r="AA1493" s="34">
        <f>IFERROR(VLOOKUP($H1493,'Refuse F Rev'!$A:$E,15,FALSE),0)</f>
        <v>0</v>
      </c>
      <c r="AB1493" s="34">
        <f>IFERROR(VLOOKUP($H1493,'Refuse F Rev'!$A:$E,16,FALSE),0)</f>
        <v>0</v>
      </c>
      <c r="AC1493" s="42">
        <f>IFERROR(VLOOKUP($H1493,'Refuse F Rev'!$A:$E,17,FALSE),0)</f>
        <v>0</v>
      </c>
      <c r="AD1493" s="34">
        <f>IFERROR(VLOOKUP($H1493,'Refuse F Exp'!$A:$E,15,FALSE),0)</f>
        <v>0</v>
      </c>
      <c r="AE1493" s="34">
        <f>IFERROR(VLOOKUP($H1493,'Refuse F Exp'!$A:$E,16,FALSE),0)</f>
        <v>0</v>
      </c>
      <c r="AF1493" s="42">
        <f>IFERROR(VLOOKUP($H1493,'Refuse F Exp'!$A:$E,17,FALSE),0)</f>
        <v>0</v>
      </c>
      <c r="AG1493" s="34">
        <f>IFERROR(VLOOKUP($H1493,#REF!,10,FALSE),0)</f>
        <v>0</v>
      </c>
      <c r="AH1493" s="34">
        <f>IFERROR(VLOOKUP($H1493,#REF!,11,FALSE),0)</f>
        <v>0</v>
      </c>
      <c r="AI1493" s="42">
        <f>IFERROR(VLOOKUP($H1493,#REF!,12,FALSE),0)</f>
        <v>0</v>
      </c>
      <c r="AJ1493" s="34">
        <f>IFERROR(VLOOKUP($H1493,#REF!,10,FALSE),0)</f>
        <v>0</v>
      </c>
      <c r="AK1493" s="34">
        <f>IFERROR(VLOOKUP($H1493,#REF!,11,FALSE),0)</f>
        <v>0</v>
      </c>
      <c r="AL1493" s="42">
        <f>IFERROR(VLOOKUP($H1493,#REF!,12,FALSE),0)</f>
        <v>0</v>
      </c>
      <c r="AM1493" s="34">
        <f>IFERROR(VLOOKUP($H1493,#REF!,10,FALSE),0)</f>
        <v>0</v>
      </c>
      <c r="AN1493" s="34">
        <f>IFERROR(VLOOKUP($H1493,#REF!,11,FALSE),0)</f>
        <v>0</v>
      </c>
      <c r="AO1493" s="42">
        <f>IFERROR(VLOOKUP($H1493,#REF!,12,FALSE),0)</f>
        <v>0</v>
      </c>
      <c r="AP1493" s="34">
        <f>IFERROR(VLOOKUP($H1493,#REF!,10,FALSE),0)</f>
        <v>0</v>
      </c>
      <c r="AQ1493" s="34">
        <f>IFERROR(VLOOKUP($H1493,#REF!,11,FALSE),0)</f>
        <v>0</v>
      </c>
      <c r="AR1493" s="42">
        <f>IFERROR(VLOOKUP($H1493,#REF!,12,FALSE),0)</f>
        <v>0</v>
      </c>
      <c r="AS1493" s="34">
        <f>IFERROR(VLOOKUP($H1493,#REF!,13,FALSE),0)</f>
        <v>0</v>
      </c>
      <c r="AT1493" s="34">
        <f>IFERROR(VLOOKUP($H1493,#REF!,14,FALSE),0)</f>
        <v>0</v>
      </c>
      <c r="AU1493" s="42">
        <f>IFERROR(VLOOKUP($H1493,#REF!,15,FALSE),0)</f>
        <v>0</v>
      </c>
      <c r="AV1493" s="34">
        <f>IFERROR(VLOOKUP($H1493,#REF!,15,FALSE),0)</f>
        <v>0</v>
      </c>
      <c r="AW1493" s="34">
        <f>IFERROR(VLOOKUP($H1493,#REF!,16,FALSE),0)</f>
        <v>0</v>
      </c>
      <c r="AX1493" s="42">
        <f>IFERROR(VLOOKUP($H1493,#REF!,17,FALSE),0)</f>
        <v>0</v>
      </c>
    </row>
    <row r="1494" spans="1:50" x14ac:dyDescent="0.3">
      <c r="A1494" s="33" t="str">
        <f t="shared" si="92"/>
        <v>0</v>
      </c>
      <c r="B1494" s="33">
        <f>+'R&amp;E EXPORT'!B1422</f>
        <v>0</v>
      </c>
      <c r="C1494" t="str">
        <f>IFERROR(VLOOKUP(A1494,'MCSJ Export'!A:C,3,FALSE),"")</f>
        <v/>
      </c>
      <c r="D1494" s="37">
        <f t="shared" ca="1" si="93"/>
        <v>0</v>
      </c>
      <c r="E1494" s="37">
        <f t="shared" ca="1" si="94"/>
        <v>0</v>
      </c>
      <c r="F1494" s="37">
        <f t="shared" ca="1" si="95"/>
        <v>0</v>
      </c>
      <c r="G1494" s="37"/>
      <c r="H1494" s="33">
        <f>+'R&amp;E EXPORT'!A1422</f>
        <v>0</v>
      </c>
      <c r="I1494" s="34">
        <f>IFERROR(VLOOKUP($H1494,'Gen F Rev'!$A:$M,15,FALSE),0)</f>
        <v>0</v>
      </c>
      <c r="J1494" s="34">
        <f>IFERROR(VLOOKUP($H1494,'Gen F Rev'!$A:$M,16,FALSE),0)</f>
        <v>0</v>
      </c>
      <c r="K1494" s="42">
        <f>IFERROR(VLOOKUP($H1494,'Gen F Rev'!$A:$M,17,FALSE),0)</f>
        <v>0</v>
      </c>
      <c r="L1494" s="34">
        <f>IFERROR(VLOOKUP($H1494,'Gen F Exp'!$A:$E,15,FALSE),0)</f>
        <v>0</v>
      </c>
      <c r="M1494" s="34">
        <f>IFERROR(VLOOKUP($H1494,'Gen F Exp'!$A:$E,16,FALSE),0)</f>
        <v>0</v>
      </c>
      <c r="N1494" s="42">
        <f>IFERROR(VLOOKUP($H1494,'Gen F Exp'!$A:$E,17,FALSE),0)</f>
        <v>0</v>
      </c>
      <c r="O1494" s="34">
        <f>IFERROR(VLOOKUP($H1494,'Water F Rev'!$A:$L,15,FALSE),0)</f>
        <v>0</v>
      </c>
      <c r="P1494" s="34">
        <f>IFERROR(VLOOKUP($H1494,'Water F Rev'!$A:$L,16,FALSE),0)</f>
        <v>0</v>
      </c>
      <c r="Q1494" s="42">
        <f>IFERROR(VLOOKUP($H1494,'Water F Rev'!$A:$L,17,FALSE),0)</f>
        <v>0</v>
      </c>
      <c r="R1494" s="34">
        <f>IFERROR(VLOOKUP($H1494,'Water F Exp'!$A:$K,15,FALSE),0)</f>
        <v>0</v>
      </c>
      <c r="S1494" s="34">
        <f>IFERROR(VLOOKUP($H1494,'Water F Exp'!$A:$K,16,FALSE),0)</f>
        <v>0</v>
      </c>
      <c r="T1494" s="42">
        <f>IFERROR(VLOOKUP($H1494,'Water F Exp'!$A:$K,17,FALSE),0)</f>
        <v>0</v>
      </c>
      <c r="U1494" s="34">
        <f ca="1">IFERROR(VLOOKUP($H1494,'Sewer F Rev'!$A:$E,15,FALSE),0)</f>
        <v>0</v>
      </c>
      <c r="V1494" s="34">
        <f ca="1">IFERROR(VLOOKUP($H1494,'Sewer F Rev'!$A:$E,16,FALSE),0)</f>
        <v>0</v>
      </c>
      <c r="W1494" s="42">
        <f ca="1">IFERROR(VLOOKUP($H1494,'Sewer F Rev'!$A:$E,17,FALSE),0)</f>
        <v>0</v>
      </c>
      <c r="X1494" s="34">
        <f>IFERROR(VLOOKUP($H1494,'Sewer F Exp'!$A:$B,15,FALSE),0)</f>
        <v>0</v>
      </c>
      <c r="Y1494" s="34">
        <f>IFERROR(VLOOKUP($H1494,'Sewer F Exp'!$A:$B,16,FALSE),0)</f>
        <v>0</v>
      </c>
      <c r="Z1494" s="42">
        <f>IFERROR(VLOOKUP($H1494,'Sewer F Exp'!$A:$B,17,FALSE),0)</f>
        <v>0</v>
      </c>
      <c r="AA1494" s="34">
        <f>IFERROR(VLOOKUP($H1494,'Refuse F Rev'!$A:$E,15,FALSE),0)</f>
        <v>0</v>
      </c>
      <c r="AB1494" s="34">
        <f>IFERROR(VLOOKUP($H1494,'Refuse F Rev'!$A:$E,16,FALSE),0)</f>
        <v>0</v>
      </c>
      <c r="AC1494" s="42">
        <f>IFERROR(VLOOKUP($H1494,'Refuse F Rev'!$A:$E,17,FALSE),0)</f>
        <v>0</v>
      </c>
      <c r="AD1494" s="34">
        <f>IFERROR(VLOOKUP($H1494,'Refuse F Exp'!$A:$E,15,FALSE),0)</f>
        <v>0</v>
      </c>
      <c r="AE1494" s="34">
        <f>IFERROR(VLOOKUP($H1494,'Refuse F Exp'!$A:$E,16,FALSE),0)</f>
        <v>0</v>
      </c>
      <c r="AF1494" s="42">
        <f>IFERROR(VLOOKUP($H1494,'Refuse F Exp'!$A:$E,17,FALSE),0)</f>
        <v>0</v>
      </c>
      <c r="AG1494" s="34">
        <f>IFERROR(VLOOKUP($H1494,#REF!,10,FALSE),0)</f>
        <v>0</v>
      </c>
      <c r="AH1494" s="34">
        <f>IFERROR(VLOOKUP($H1494,#REF!,11,FALSE),0)</f>
        <v>0</v>
      </c>
      <c r="AI1494" s="42">
        <f>IFERROR(VLOOKUP($H1494,#REF!,12,FALSE),0)</f>
        <v>0</v>
      </c>
      <c r="AJ1494" s="34">
        <f>IFERROR(VLOOKUP($H1494,#REF!,10,FALSE),0)</f>
        <v>0</v>
      </c>
      <c r="AK1494" s="34">
        <f>IFERROR(VLOOKUP($H1494,#REF!,11,FALSE),0)</f>
        <v>0</v>
      </c>
      <c r="AL1494" s="42">
        <f>IFERROR(VLOOKUP($H1494,#REF!,12,FALSE),0)</f>
        <v>0</v>
      </c>
      <c r="AM1494" s="34">
        <f>IFERROR(VLOOKUP($H1494,#REF!,10,FALSE),0)</f>
        <v>0</v>
      </c>
      <c r="AN1494" s="34">
        <f>IFERROR(VLOOKUP($H1494,#REF!,11,FALSE),0)</f>
        <v>0</v>
      </c>
      <c r="AO1494" s="42">
        <f>IFERROR(VLOOKUP($H1494,#REF!,12,FALSE),0)</f>
        <v>0</v>
      </c>
      <c r="AP1494" s="34">
        <f>IFERROR(VLOOKUP($H1494,#REF!,10,FALSE),0)</f>
        <v>0</v>
      </c>
      <c r="AQ1494" s="34">
        <f>IFERROR(VLOOKUP($H1494,#REF!,11,FALSE),0)</f>
        <v>0</v>
      </c>
      <c r="AR1494" s="42">
        <f>IFERROR(VLOOKUP($H1494,#REF!,12,FALSE),0)</f>
        <v>0</v>
      </c>
      <c r="AS1494" s="34">
        <f>IFERROR(VLOOKUP($H1494,#REF!,13,FALSE),0)</f>
        <v>0</v>
      </c>
      <c r="AT1494" s="34">
        <f>IFERROR(VLOOKUP($H1494,#REF!,14,FALSE),0)</f>
        <v>0</v>
      </c>
      <c r="AU1494" s="42">
        <f>IFERROR(VLOOKUP($H1494,#REF!,15,FALSE),0)</f>
        <v>0</v>
      </c>
      <c r="AV1494" s="34">
        <f>IFERROR(VLOOKUP($H1494,#REF!,15,FALSE),0)</f>
        <v>0</v>
      </c>
      <c r="AW1494" s="34">
        <f>IFERROR(VLOOKUP($H1494,#REF!,16,FALSE),0)</f>
        <v>0</v>
      </c>
      <c r="AX1494" s="42">
        <f>IFERROR(VLOOKUP($H1494,#REF!,17,FALSE),0)</f>
        <v>0</v>
      </c>
    </row>
    <row r="1495" spans="1:50" x14ac:dyDescent="0.3">
      <c r="A1495" s="33" t="str">
        <f t="shared" si="92"/>
        <v>0</v>
      </c>
      <c r="B1495" s="33">
        <f>+'R&amp;E EXPORT'!B1423</f>
        <v>0</v>
      </c>
      <c r="C1495" t="str">
        <f>IFERROR(VLOOKUP(A1495,'MCSJ Export'!A:C,3,FALSE),"")</f>
        <v/>
      </c>
      <c r="D1495" s="37">
        <f t="shared" ca="1" si="93"/>
        <v>0</v>
      </c>
      <c r="E1495" s="37">
        <f t="shared" ca="1" si="94"/>
        <v>0</v>
      </c>
      <c r="F1495" s="37">
        <f t="shared" ca="1" si="95"/>
        <v>0</v>
      </c>
      <c r="G1495" s="37"/>
      <c r="H1495" s="33">
        <f>+'R&amp;E EXPORT'!A1423</f>
        <v>0</v>
      </c>
      <c r="I1495" s="34">
        <f>IFERROR(VLOOKUP($H1495,'Gen F Rev'!$A:$M,15,FALSE),0)</f>
        <v>0</v>
      </c>
      <c r="J1495" s="34">
        <f>IFERROR(VLOOKUP($H1495,'Gen F Rev'!$A:$M,16,FALSE),0)</f>
        <v>0</v>
      </c>
      <c r="K1495" s="42">
        <f>IFERROR(VLOOKUP($H1495,'Gen F Rev'!$A:$M,17,FALSE),0)</f>
        <v>0</v>
      </c>
      <c r="L1495" s="34">
        <f>IFERROR(VLOOKUP($H1495,'Gen F Exp'!$A:$E,15,FALSE),0)</f>
        <v>0</v>
      </c>
      <c r="M1495" s="34">
        <f>IFERROR(VLOOKUP($H1495,'Gen F Exp'!$A:$E,16,FALSE),0)</f>
        <v>0</v>
      </c>
      <c r="N1495" s="42">
        <f>IFERROR(VLOOKUP($H1495,'Gen F Exp'!$A:$E,17,FALSE),0)</f>
        <v>0</v>
      </c>
      <c r="O1495" s="34">
        <f>IFERROR(VLOOKUP($H1495,'Water F Rev'!$A:$L,15,FALSE),0)</f>
        <v>0</v>
      </c>
      <c r="P1495" s="34">
        <f>IFERROR(VLOOKUP($H1495,'Water F Rev'!$A:$L,16,FALSE),0)</f>
        <v>0</v>
      </c>
      <c r="Q1495" s="42">
        <f>IFERROR(VLOOKUP($H1495,'Water F Rev'!$A:$L,17,FALSE),0)</f>
        <v>0</v>
      </c>
      <c r="R1495" s="34">
        <f>IFERROR(VLOOKUP($H1495,'Water F Exp'!$A:$K,15,FALSE),0)</f>
        <v>0</v>
      </c>
      <c r="S1495" s="34">
        <f>IFERROR(VLOOKUP($H1495,'Water F Exp'!$A:$K,16,FALSE),0)</f>
        <v>0</v>
      </c>
      <c r="T1495" s="42">
        <f>IFERROR(VLOOKUP($H1495,'Water F Exp'!$A:$K,17,FALSE),0)</f>
        <v>0</v>
      </c>
      <c r="U1495" s="34">
        <f ca="1">IFERROR(VLOOKUP($H1495,'Sewer F Rev'!$A:$E,15,FALSE),0)</f>
        <v>0</v>
      </c>
      <c r="V1495" s="34">
        <f ca="1">IFERROR(VLOOKUP($H1495,'Sewer F Rev'!$A:$E,16,FALSE),0)</f>
        <v>0</v>
      </c>
      <c r="W1495" s="42">
        <f ca="1">IFERROR(VLOOKUP($H1495,'Sewer F Rev'!$A:$E,17,FALSE),0)</f>
        <v>0</v>
      </c>
      <c r="X1495" s="34">
        <f>IFERROR(VLOOKUP($H1495,'Sewer F Exp'!$A:$B,15,FALSE),0)</f>
        <v>0</v>
      </c>
      <c r="Y1495" s="34">
        <f>IFERROR(VLOOKUP($H1495,'Sewer F Exp'!$A:$B,16,FALSE),0)</f>
        <v>0</v>
      </c>
      <c r="Z1495" s="42">
        <f>IFERROR(VLOOKUP($H1495,'Sewer F Exp'!$A:$B,17,FALSE),0)</f>
        <v>0</v>
      </c>
      <c r="AA1495" s="34">
        <f>IFERROR(VLOOKUP($H1495,'Refuse F Rev'!$A:$E,15,FALSE),0)</f>
        <v>0</v>
      </c>
      <c r="AB1495" s="34">
        <f>IFERROR(VLOOKUP($H1495,'Refuse F Rev'!$A:$E,16,FALSE),0)</f>
        <v>0</v>
      </c>
      <c r="AC1495" s="42">
        <f>IFERROR(VLOOKUP($H1495,'Refuse F Rev'!$A:$E,17,FALSE),0)</f>
        <v>0</v>
      </c>
      <c r="AD1495" s="34">
        <f>IFERROR(VLOOKUP($H1495,'Refuse F Exp'!$A:$E,15,FALSE),0)</f>
        <v>0</v>
      </c>
      <c r="AE1495" s="34">
        <f>IFERROR(VLOOKUP($H1495,'Refuse F Exp'!$A:$E,16,FALSE),0)</f>
        <v>0</v>
      </c>
      <c r="AF1495" s="42">
        <f>IFERROR(VLOOKUP($H1495,'Refuse F Exp'!$A:$E,17,FALSE),0)</f>
        <v>0</v>
      </c>
      <c r="AG1495" s="34">
        <f>IFERROR(VLOOKUP($H1495,#REF!,10,FALSE),0)</f>
        <v>0</v>
      </c>
      <c r="AH1495" s="34">
        <f>IFERROR(VLOOKUP($H1495,#REF!,11,FALSE),0)</f>
        <v>0</v>
      </c>
      <c r="AI1495" s="42">
        <f>IFERROR(VLOOKUP($H1495,#REF!,12,FALSE),0)</f>
        <v>0</v>
      </c>
      <c r="AJ1495" s="34">
        <f>IFERROR(VLOOKUP($H1495,#REF!,10,FALSE),0)</f>
        <v>0</v>
      </c>
      <c r="AK1495" s="34">
        <f>IFERROR(VLOOKUP($H1495,#REF!,11,FALSE),0)</f>
        <v>0</v>
      </c>
      <c r="AL1495" s="42">
        <f>IFERROR(VLOOKUP($H1495,#REF!,12,FALSE),0)</f>
        <v>0</v>
      </c>
      <c r="AM1495" s="34">
        <f>IFERROR(VLOOKUP($H1495,#REF!,10,FALSE),0)</f>
        <v>0</v>
      </c>
      <c r="AN1495" s="34">
        <f>IFERROR(VLOOKUP($H1495,#REF!,11,FALSE),0)</f>
        <v>0</v>
      </c>
      <c r="AO1495" s="42">
        <f>IFERROR(VLOOKUP($H1495,#REF!,12,FALSE),0)</f>
        <v>0</v>
      </c>
      <c r="AP1495" s="34">
        <f>IFERROR(VLOOKUP($H1495,#REF!,10,FALSE),0)</f>
        <v>0</v>
      </c>
      <c r="AQ1495" s="34">
        <f>IFERROR(VLOOKUP($H1495,#REF!,11,FALSE),0)</f>
        <v>0</v>
      </c>
      <c r="AR1495" s="42">
        <f>IFERROR(VLOOKUP($H1495,#REF!,12,FALSE),0)</f>
        <v>0</v>
      </c>
      <c r="AS1495" s="34">
        <f>IFERROR(VLOOKUP($H1495,#REF!,13,FALSE),0)</f>
        <v>0</v>
      </c>
      <c r="AT1495" s="34">
        <f>IFERROR(VLOOKUP($H1495,#REF!,14,FALSE),0)</f>
        <v>0</v>
      </c>
      <c r="AU1495" s="42">
        <f>IFERROR(VLOOKUP($H1495,#REF!,15,FALSE),0)</f>
        <v>0</v>
      </c>
      <c r="AV1495" s="34">
        <f>IFERROR(VLOOKUP($H1495,#REF!,15,FALSE),0)</f>
        <v>0</v>
      </c>
      <c r="AW1495" s="34">
        <f>IFERROR(VLOOKUP($H1495,#REF!,16,FALSE),0)</f>
        <v>0</v>
      </c>
      <c r="AX1495" s="42">
        <f>IFERROR(VLOOKUP($H1495,#REF!,17,FALSE),0)</f>
        <v>0</v>
      </c>
    </row>
    <row r="1496" spans="1:50" x14ac:dyDescent="0.3">
      <c r="A1496" s="33" t="str">
        <f t="shared" si="92"/>
        <v>0</v>
      </c>
      <c r="B1496" s="33">
        <f>+'R&amp;E EXPORT'!B1424</f>
        <v>0</v>
      </c>
      <c r="C1496" t="str">
        <f>IFERROR(VLOOKUP(A1496,'MCSJ Export'!A:C,3,FALSE),"")</f>
        <v/>
      </c>
      <c r="D1496" s="37">
        <f t="shared" ca="1" si="93"/>
        <v>0</v>
      </c>
      <c r="E1496" s="37">
        <f t="shared" ca="1" si="94"/>
        <v>0</v>
      </c>
      <c r="F1496" s="37">
        <f t="shared" ca="1" si="95"/>
        <v>0</v>
      </c>
      <c r="G1496" s="37"/>
      <c r="H1496" s="33">
        <f>+'R&amp;E EXPORT'!A1424</f>
        <v>0</v>
      </c>
      <c r="I1496" s="34">
        <f>IFERROR(VLOOKUP($H1496,'Gen F Rev'!$A:$M,15,FALSE),0)</f>
        <v>0</v>
      </c>
      <c r="J1496" s="34">
        <f>IFERROR(VLOOKUP($H1496,'Gen F Rev'!$A:$M,16,FALSE),0)</f>
        <v>0</v>
      </c>
      <c r="K1496" s="42">
        <f>IFERROR(VLOOKUP($H1496,'Gen F Rev'!$A:$M,17,FALSE),0)</f>
        <v>0</v>
      </c>
      <c r="L1496" s="34">
        <f>IFERROR(VLOOKUP($H1496,'Gen F Exp'!$A:$E,15,FALSE),0)</f>
        <v>0</v>
      </c>
      <c r="M1496" s="34">
        <f>IFERROR(VLOOKUP($H1496,'Gen F Exp'!$A:$E,16,FALSE),0)</f>
        <v>0</v>
      </c>
      <c r="N1496" s="42">
        <f>IFERROR(VLOOKUP($H1496,'Gen F Exp'!$A:$E,17,FALSE),0)</f>
        <v>0</v>
      </c>
      <c r="O1496" s="34">
        <f>IFERROR(VLOOKUP($H1496,'Water F Rev'!$A:$L,15,FALSE),0)</f>
        <v>0</v>
      </c>
      <c r="P1496" s="34">
        <f>IFERROR(VLOOKUP($H1496,'Water F Rev'!$A:$L,16,FALSE),0)</f>
        <v>0</v>
      </c>
      <c r="Q1496" s="42">
        <f>IFERROR(VLOOKUP($H1496,'Water F Rev'!$A:$L,17,FALSE),0)</f>
        <v>0</v>
      </c>
      <c r="R1496" s="34">
        <f>IFERROR(VLOOKUP($H1496,'Water F Exp'!$A:$K,15,FALSE),0)</f>
        <v>0</v>
      </c>
      <c r="S1496" s="34">
        <f>IFERROR(VLOOKUP($H1496,'Water F Exp'!$A:$K,16,FALSE),0)</f>
        <v>0</v>
      </c>
      <c r="T1496" s="42">
        <f>IFERROR(VLOOKUP($H1496,'Water F Exp'!$A:$K,17,FALSE),0)</f>
        <v>0</v>
      </c>
      <c r="U1496" s="34">
        <f ca="1">IFERROR(VLOOKUP($H1496,'Sewer F Rev'!$A:$E,15,FALSE),0)</f>
        <v>0</v>
      </c>
      <c r="V1496" s="34">
        <f ca="1">IFERROR(VLOOKUP($H1496,'Sewer F Rev'!$A:$E,16,FALSE),0)</f>
        <v>0</v>
      </c>
      <c r="W1496" s="42">
        <f ca="1">IFERROR(VLOOKUP($H1496,'Sewer F Rev'!$A:$E,17,FALSE),0)</f>
        <v>0</v>
      </c>
      <c r="X1496" s="34">
        <f>IFERROR(VLOOKUP($H1496,'Sewer F Exp'!$A:$B,15,FALSE),0)</f>
        <v>0</v>
      </c>
      <c r="Y1496" s="34">
        <f>IFERROR(VLOOKUP($H1496,'Sewer F Exp'!$A:$B,16,FALSE),0)</f>
        <v>0</v>
      </c>
      <c r="Z1496" s="42">
        <f>IFERROR(VLOOKUP($H1496,'Sewer F Exp'!$A:$B,17,FALSE),0)</f>
        <v>0</v>
      </c>
      <c r="AA1496" s="34">
        <f>IFERROR(VLOOKUP($H1496,'Refuse F Rev'!$A:$E,15,FALSE),0)</f>
        <v>0</v>
      </c>
      <c r="AB1496" s="34">
        <f>IFERROR(VLOOKUP($H1496,'Refuse F Rev'!$A:$E,16,FALSE),0)</f>
        <v>0</v>
      </c>
      <c r="AC1496" s="42">
        <f>IFERROR(VLOOKUP($H1496,'Refuse F Rev'!$A:$E,17,FALSE),0)</f>
        <v>0</v>
      </c>
      <c r="AD1496" s="34">
        <f>IFERROR(VLOOKUP($H1496,'Refuse F Exp'!$A:$E,15,FALSE),0)</f>
        <v>0</v>
      </c>
      <c r="AE1496" s="34">
        <f>IFERROR(VLOOKUP($H1496,'Refuse F Exp'!$A:$E,16,FALSE),0)</f>
        <v>0</v>
      </c>
      <c r="AF1496" s="42">
        <f>IFERROR(VLOOKUP($H1496,'Refuse F Exp'!$A:$E,17,FALSE),0)</f>
        <v>0</v>
      </c>
      <c r="AG1496" s="34">
        <f>IFERROR(VLOOKUP($H1496,#REF!,10,FALSE),0)</f>
        <v>0</v>
      </c>
      <c r="AH1496" s="34">
        <f>IFERROR(VLOOKUP($H1496,#REF!,11,FALSE),0)</f>
        <v>0</v>
      </c>
      <c r="AI1496" s="42">
        <f>IFERROR(VLOOKUP($H1496,#REF!,12,FALSE),0)</f>
        <v>0</v>
      </c>
      <c r="AJ1496" s="34">
        <f>IFERROR(VLOOKUP($H1496,#REF!,10,FALSE),0)</f>
        <v>0</v>
      </c>
      <c r="AK1496" s="34">
        <f>IFERROR(VLOOKUP($H1496,#REF!,11,FALSE),0)</f>
        <v>0</v>
      </c>
      <c r="AL1496" s="42">
        <f>IFERROR(VLOOKUP($H1496,#REF!,12,FALSE),0)</f>
        <v>0</v>
      </c>
      <c r="AM1496" s="34">
        <f>IFERROR(VLOOKUP($H1496,#REF!,10,FALSE),0)</f>
        <v>0</v>
      </c>
      <c r="AN1496" s="34">
        <f>IFERROR(VLOOKUP($H1496,#REF!,11,FALSE),0)</f>
        <v>0</v>
      </c>
      <c r="AO1496" s="42">
        <f>IFERROR(VLOOKUP($H1496,#REF!,12,FALSE),0)</f>
        <v>0</v>
      </c>
      <c r="AP1496" s="34">
        <f>IFERROR(VLOOKUP($H1496,#REF!,10,FALSE),0)</f>
        <v>0</v>
      </c>
      <c r="AQ1496" s="34">
        <f>IFERROR(VLOOKUP($H1496,#REF!,11,FALSE),0)</f>
        <v>0</v>
      </c>
      <c r="AR1496" s="42">
        <f>IFERROR(VLOOKUP($H1496,#REF!,12,FALSE),0)</f>
        <v>0</v>
      </c>
      <c r="AS1496" s="34">
        <f>IFERROR(VLOOKUP($H1496,#REF!,13,FALSE),0)</f>
        <v>0</v>
      </c>
      <c r="AT1496" s="34">
        <f>IFERROR(VLOOKUP($H1496,#REF!,14,FALSE),0)</f>
        <v>0</v>
      </c>
      <c r="AU1496" s="42">
        <f>IFERROR(VLOOKUP($H1496,#REF!,15,FALSE),0)</f>
        <v>0</v>
      </c>
      <c r="AV1496" s="34">
        <f>IFERROR(VLOOKUP($H1496,#REF!,15,FALSE),0)</f>
        <v>0</v>
      </c>
      <c r="AW1496" s="34">
        <f>IFERROR(VLOOKUP($H1496,#REF!,16,FALSE),0)</f>
        <v>0</v>
      </c>
      <c r="AX1496" s="42">
        <f>IFERROR(VLOOKUP($H1496,#REF!,17,FALSE),0)</f>
        <v>0</v>
      </c>
    </row>
    <row r="1497" spans="1:50" x14ac:dyDescent="0.3">
      <c r="A1497" s="33" t="str">
        <f t="shared" si="92"/>
        <v>0</v>
      </c>
      <c r="B1497" s="33">
        <f>+'R&amp;E EXPORT'!B1425</f>
        <v>0</v>
      </c>
      <c r="C1497" t="str">
        <f>IFERROR(VLOOKUP(A1497,'MCSJ Export'!A:C,3,FALSE),"")</f>
        <v/>
      </c>
      <c r="D1497" s="37">
        <f t="shared" ca="1" si="93"/>
        <v>0</v>
      </c>
      <c r="E1497" s="37">
        <f t="shared" ca="1" si="94"/>
        <v>0</v>
      </c>
      <c r="F1497" s="37">
        <f t="shared" ca="1" si="95"/>
        <v>0</v>
      </c>
      <c r="G1497" s="37"/>
      <c r="H1497" s="33">
        <f>+'R&amp;E EXPORT'!A1425</f>
        <v>0</v>
      </c>
      <c r="I1497" s="34">
        <f>IFERROR(VLOOKUP($H1497,'Gen F Rev'!$A:$M,15,FALSE),0)</f>
        <v>0</v>
      </c>
      <c r="J1497" s="34">
        <f>IFERROR(VLOOKUP($H1497,'Gen F Rev'!$A:$M,16,FALSE),0)</f>
        <v>0</v>
      </c>
      <c r="K1497" s="42">
        <f>IFERROR(VLOOKUP($H1497,'Gen F Rev'!$A:$M,17,FALSE),0)</f>
        <v>0</v>
      </c>
      <c r="L1497" s="34">
        <f>IFERROR(VLOOKUP($H1497,'Gen F Exp'!$A:$E,15,FALSE),0)</f>
        <v>0</v>
      </c>
      <c r="M1497" s="34">
        <f>IFERROR(VLOOKUP($H1497,'Gen F Exp'!$A:$E,16,FALSE),0)</f>
        <v>0</v>
      </c>
      <c r="N1497" s="42">
        <f>IFERROR(VLOOKUP($H1497,'Gen F Exp'!$A:$E,17,FALSE),0)</f>
        <v>0</v>
      </c>
      <c r="O1497" s="34">
        <f>IFERROR(VLOOKUP($H1497,'Water F Rev'!$A:$L,15,FALSE),0)</f>
        <v>0</v>
      </c>
      <c r="P1497" s="34">
        <f>IFERROR(VLOOKUP($H1497,'Water F Rev'!$A:$L,16,FALSE),0)</f>
        <v>0</v>
      </c>
      <c r="Q1497" s="42">
        <f>IFERROR(VLOOKUP($H1497,'Water F Rev'!$A:$L,17,FALSE),0)</f>
        <v>0</v>
      </c>
      <c r="R1497" s="34">
        <f>IFERROR(VLOOKUP($H1497,'Water F Exp'!$A:$K,15,FALSE),0)</f>
        <v>0</v>
      </c>
      <c r="S1497" s="34">
        <f>IFERROR(VLOOKUP($H1497,'Water F Exp'!$A:$K,16,FALSE),0)</f>
        <v>0</v>
      </c>
      <c r="T1497" s="42">
        <f>IFERROR(VLOOKUP($H1497,'Water F Exp'!$A:$K,17,FALSE),0)</f>
        <v>0</v>
      </c>
      <c r="U1497" s="34">
        <f ca="1">IFERROR(VLOOKUP($H1497,'Sewer F Rev'!$A:$E,15,FALSE),0)</f>
        <v>0</v>
      </c>
      <c r="V1497" s="34">
        <f ca="1">IFERROR(VLOOKUP($H1497,'Sewer F Rev'!$A:$E,16,FALSE),0)</f>
        <v>0</v>
      </c>
      <c r="W1497" s="42">
        <f ca="1">IFERROR(VLOOKUP($H1497,'Sewer F Rev'!$A:$E,17,FALSE),0)</f>
        <v>0</v>
      </c>
      <c r="X1497" s="34">
        <f>IFERROR(VLOOKUP($H1497,'Sewer F Exp'!$A:$B,15,FALSE),0)</f>
        <v>0</v>
      </c>
      <c r="Y1497" s="34">
        <f>IFERROR(VLOOKUP($H1497,'Sewer F Exp'!$A:$B,16,FALSE),0)</f>
        <v>0</v>
      </c>
      <c r="Z1497" s="42">
        <f>IFERROR(VLOOKUP($H1497,'Sewer F Exp'!$A:$B,17,FALSE),0)</f>
        <v>0</v>
      </c>
      <c r="AA1497" s="34">
        <f>IFERROR(VLOOKUP($H1497,'Refuse F Rev'!$A:$E,15,FALSE),0)</f>
        <v>0</v>
      </c>
      <c r="AB1497" s="34">
        <f>IFERROR(VLOOKUP($H1497,'Refuse F Rev'!$A:$E,16,FALSE),0)</f>
        <v>0</v>
      </c>
      <c r="AC1497" s="42">
        <f>IFERROR(VLOOKUP($H1497,'Refuse F Rev'!$A:$E,17,FALSE),0)</f>
        <v>0</v>
      </c>
      <c r="AD1497" s="34">
        <f>IFERROR(VLOOKUP($H1497,'Refuse F Exp'!$A:$E,15,FALSE),0)</f>
        <v>0</v>
      </c>
      <c r="AE1497" s="34">
        <f>IFERROR(VLOOKUP($H1497,'Refuse F Exp'!$A:$E,16,FALSE),0)</f>
        <v>0</v>
      </c>
      <c r="AF1497" s="42">
        <f>IFERROR(VLOOKUP($H1497,'Refuse F Exp'!$A:$E,17,FALSE),0)</f>
        <v>0</v>
      </c>
      <c r="AG1497" s="34">
        <f>IFERROR(VLOOKUP($H1497,#REF!,10,FALSE),0)</f>
        <v>0</v>
      </c>
      <c r="AH1497" s="34">
        <f>IFERROR(VLOOKUP($H1497,#REF!,11,FALSE),0)</f>
        <v>0</v>
      </c>
      <c r="AI1497" s="42">
        <f>IFERROR(VLOOKUP($H1497,#REF!,12,FALSE),0)</f>
        <v>0</v>
      </c>
      <c r="AJ1497" s="34">
        <f>IFERROR(VLOOKUP($H1497,#REF!,10,FALSE),0)</f>
        <v>0</v>
      </c>
      <c r="AK1497" s="34">
        <f>IFERROR(VLOOKUP($H1497,#REF!,11,FALSE),0)</f>
        <v>0</v>
      </c>
      <c r="AL1497" s="42">
        <f>IFERROR(VLOOKUP($H1497,#REF!,12,FALSE),0)</f>
        <v>0</v>
      </c>
      <c r="AM1497" s="34">
        <f>IFERROR(VLOOKUP($H1497,#REF!,10,FALSE),0)</f>
        <v>0</v>
      </c>
      <c r="AN1497" s="34">
        <f>IFERROR(VLOOKUP($H1497,#REF!,11,FALSE),0)</f>
        <v>0</v>
      </c>
      <c r="AO1497" s="42">
        <f>IFERROR(VLOOKUP($H1497,#REF!,12,FALSE),0)</f>
        <v>0</v>
      </c>
      <c r="AP1497" s="34">
        <f>IFERROR(VLOOKUP($H1497,#REF!,10,FALSE),0)</f>
        <v>0</v>
      </c>
      <c r="AQ1497" s="34">
        <f>IFERROR(VLOOKUP($H1497,#REF!,11,FALSE),0)</f>
        <v>0</v>
      </c>
      <c r="AR1497" s="42">
        <f>IFERROR(VLOOKUP($H1497,#REF!,12,FALSE),0)</f>
        <v>0</v>
      </c>
      <c r="AS1497" s="34">
        <f>IFERROR(VLOOKUP($H1497,#REF!,13,FALSE),0)</f>
        <v>0</v>
      </c>
      <c r="AT1497" s="34">
        <f>IFERROR(VLOOKUP($H1497,#REF!,14,FALSE),0)</f>
        <v>0</v>
      </c>
      <c r="AU1497" s="42">
        <f>IFERROR(VLOOKUP($H1497,#REF!,15,FALSE),0)</f>
        <v>0</v>
      </c>
      <c r="AV1497" s="34">
        <f>IFERROR(VLOOKUP($H1497,#REF!,15,FALSE),0)</f>
        <v>0</v>
      </c>
      <c r="AW1497" s="34">
        <f>IFERROR(VLOOKUP($H1497,#REF!,16,FALSE),0)</f>
        <v>0</v>
      </c>
      <c r="AX1497" s="42">
        <f>IFERROR(VLOOKUP($H1497,#REF!,17,FALSE),0)</f>
        <v>0</v>
      </c>
    </row>
    <row r="1498" spans="1:50" x14ac:dyDescent="0.3">
      <c r="A1498" s="33" t="str">
        <f t="shared" si="92"/>
        <v>0</v>
      </c>
      <c r="B1498" s="33">
        <f>+'R&amp;E EXPORT'!B1426</f>
        <v>0</v>
      </c>
      <c r="C1498" t="str">
        <f>IFERROR(VLOOKUP(A1498,'MCSJ Export'!A:C,3,FALSE),"")</f>
        <v/>
      </c>
      <c r="D1498" s="37">
        <f t="shared" ca="1" si="93"/>
        <v>0</v>
      </c>
      <c r="E1498" s="37">
        <f t="shared" ca="1" si="94"/>
        <v>0</v>
      </c>
      <c r="F1498" s="37">
        <f t="shared" ca="1" si="95"/>
        <v>0</v>
      </c>
      <c r="G1498" s="37"/>
      <c r="H1498" s="33">
        <f>+'R&amp;E EXPORT'!A1426</f>
        <v>0</v>
      </c>
      <c r="I1498" s="34">
        <f>IFERROR(VLOOKUP($H1498,'Gen F Rev'!$A:$M,15,FALSE),0)</f>
        <v>0</v>
      </c>
      <c r="J1498" s="34">
        <f>IFERROR(VLOOKUP($H1498,'Gen F Rev'!$A:$M,16,FALSE),0)</f>
        <v>0</v>
      </c>
      <c r="K1498" s="42">
        <f>IFERROR(VLOOKUP($H1498,'Gen F Rev'!$A:$M,17,FALSE),0)</f>
        <v>0</v>
      </c>
      <c r="L1498" s="34">
        <f>IFERROR(VLOOKUP($H1498,'Gen F Exp'!$A:$E,15,FALSE),0)</f>
        <v>0</v>
      </c>
      <c r="M1498" s="34">
        <f>IFERROR(VLOOKUP($H1498,'Gen F Exp'!$A:$E,16,FALSE),0)</f>
        <v>0</v>
      </c>
      <c r="N1498" s="42">
        <f>IFERROR(VLOOKUP($H1498,'Gen F Exp'!$A:$E,17,FALSE),0)</f>
        <v>0</v>
      </c>
      <c r="O1498" s="34">
        <f>IFERROR(VLOOKUP($H1498,'Water F Rev'!$A:$L,15,FALSE),0)</f>
        <v>0</v>
      </c>
      <c r="P1498" s="34">
        <f>IFERROR(VLOOKUP($H1498,'Water F Rev'!$A:$L,16,FALSE),0)</f>
        <v>0</v>
      </c>
      <c r="Q1498" s="42">
        <f>IFERROR(VLOOKUP($H1498,'Water F Rev'!$A:$L,17,FALSE),0)</f>
        <v>0</v>
      </c>
      <c r="R1498" s="34">
        <f>IFERROR(VLOOKUP($H1498,'Water F Exp'!$A:$K,15,FALSE),0)</f>
        <v>0</v>
      </c>
      <c r="S1498" s="34">
        <f>IFERROR(VLOOKUP($H1498,'Water F Exp'!$A:$K,16,FALSE),0)</f>
        <v>0</v>
      </c>
      <c r="T1498" s="42">
        <f>IFERROR(VLOOKUP($H1498,'Water F Exp'!$A:$K,17,FALSE),0)</f>
        <v>0</v>
      </c>
      <c r="U1498" s="34">
        <f ca="1">IFERROR(VLOOKUP($H1498,'Sewer F Rev'!$A:$E,15,FALSE),0)</f>
        <v>0</v>
      </c>
      <c r="V1498" s="34">
        <f ca="1">IFERROR(VLOOKUP($H1498,'Sewer F Rev'!$A:$E,16,FALSE),0)</f>
        <v>0</v>
      </c>
      <c r="W1498" s="42">
        <f ca="1">IFERROR(VLOOKUP($H1498,'Sewer F Rev'!$A:$E,17,FALSE),0)</f>
        <v>0</v>
      </c>
      <c r="X1498" s="34">
        <f>IFERROR(VLOOKUP($H1498,'Sewer F Exp'!$A:$B,15,FALSE),0)</f>
        <v>0</v>
      </c>
      <c r="Y1498" s="34">
        <f>IFERROR(VLOOKUP($H1498,'Sewer F Exp'!$A:$B,16,FALSE),0)</f>
        <v>0</v>
      </c>
      <c r="Z1498" s="42">
        <f>IFERROR(VLOOKUP($H1498,'Sewer F Exp'!$A:$B,17,FALSE),0)</f>
        <v>0</v>
      </c>
      <c r="AA1498" s="34">
        <f>IFERROR(VLOOKUP($H1498,'Refuse F Rev'!$A:$E,15,FALSE),0)</f>
        <v>0</v>
      </c>
      <c r="AB1498" s="34">
        <f>IFERROR(VLOOKUP($H1498,'Refuse F Rev'!$A:$E,16,FALSE),0)</f>
        <v>0</v>
      </c>
      <c r="AC1498" s="42">
        <f>IFERROR(VLOOKUP($H1498,'Refuse F Rev'!$A:$E,17,FALSE),0)</f>
        <v>0</v>
      </c>
      <c r="AD1498" s="34">
        <f>IFERROR(VLOOKUP($H1498,'Refuse F Exp'!$A:$E,15,FALSE),0)</f>
        <v>0</v>
      </c>
      <c r="AE1498" s="34">
        <f>IFERROR(VLOOKUP($H1498,'Refuse F Exp'!$A:$E,16,FALSE),0)</f>
        <v>0</v>
      </c>
      <c r="AF1498" s="42">
        <f>IFERROR(VLOOKUP($H1498,'Refuse F Exp'!$A:$E,17,FALSE),0)</f>
        <v>0</v>
      </c>
      <c r="AG1498" s="34">
        <f>IFERROR(VLOOKUP($H1498,#REF!,10,FALSE),0)</f>
        <v>0</v>
      </c>
      <c r="AH1498" s="34">
        <f>IFERROR(VLOOKUP($H1498,#REF!,11,FALSE),0)</f>
        <v>0</v>
      </c>
      <c r="AI1498" s="42">
        <f>IFERROR(VLOOKUP($H1498,#REF!,12,FALSE),0)</f>
        <v>0</v>
      </c>
      <c r="AJ1498" s="34">
        <f>IFERROR(VLOOKUP($H1498,#REF!,10,FALSE),0)</f>
        <v>0</v>
      </c>
      <c r="AK1498" s="34">
        <f>IFERROR(VLOOKUP($H1498,#REF!,11,FALSE),0)</f>
        <v>0</v>
      </c>
      <c r="AL1498" s="42">
        <f>IFERROR(VLOOKUP($H1498,#REF!,12,FALSE),0)</f>
        <v>0</v>
      </c>
      <c r="AM1498" s="34">
        <f>IFERROR(VLOOKUP($H1498,#REF!,10,FALSE),0)</f>
        <v>0</v>
      </c>
      <c r="AN1498" s="34">
        <f>IFERROR(VLOOKUP($H1498,#REF!,11,FALSE),0)</f>
        <v>0</v>
      </c>
      <c r="AO1498" s="42">
        <f>IFERROR(VLOOKUP($H1498,#REF!,12,FALSE),0)</f>
        <v>0</v>
      </c>
      <c r="AP1498" s="34">
        <f>IFERROR(VLOOKUP($H1498,#REF!,10,FALSE),0)</f>
        <v>0</v>
      </c>
      <c r="AQ1498" s="34">
        <f>IFERROR(VLOOKUP($H1498,#REF!,11,FALSE),0)</f>
        <v>0</v>
      </c>
      <c r="AR1498" s="42">
        <f>IFERROR(VLOOKUP($H1498,#REF!,12,FALSE),0)</f>
        <v>0</v>
      </c>
      <c r="AS1498" s="34">
        <f>IFERROR(VLOOKUP($H1498,#REF!,13,FALSE),0)</f>
        <v>0</v>
      </c>
      <c r="AT1498" s="34">
        <f>IFERROR(VLOOKUP($H1498,#REF!,14,FALSE),0)</f>
        <v>0</v>
      </c>
      <c r="AU1498" s="42">
        <f>IFERROR(VLOOKUP($H1498,#REF!,15,FALSE),0)</f>
        <v>0</v>
      </c>
      <c r="AV1498" s="34">
        <f>IFERROR(VLOOKUP($H1498,#REF!,15,FALSE),0)</f>
        <v>0</v>
      </c>
      <c r="AW1498" s="34">
        <f>IFERROR(VLOOKUP($H1498,#REF!,16,FALSE),0)</f>
        <v>0</v>
      </c>
      <c r="AX1498" s="42">
        <f>IFERROR(VLOOKUP($H1498,#REF!,17,FALSE),0)</f>
        <v>0</v>
      </c>
    </row>
    <row r="1499" spans="1:50" x14ac:dyDescent="0.3">
      <c r="A1499" s="33" t="str">
        <f t="shared" si="92"/>
        <v>0</v>
      </c>
      <c r="B1499" s="33">
        <f>+'R&amp;E EXPORT'!B1427</f>
        <v>0</v>
      </c>
      <c r="C1499" t="str">
        <f>IFERROR(VLOOKUP(A1499,'MCSJ Export'!A:C,3,FALSE),"")</f>
        <v/>
      </c>
      <c r="D1499" s="37">
        <f t="shared" ca="1" si="93"/>
        <v>0</v>
      </c>
      <c r="E1499" s="37">
        <f t="shared" ca="1" si="94"/>
        <v>0</v>
      </c>
      <c r="F1499" s="37">
        <f t="shared" ca="1" si="95"/>
        <v>0</v>
      </c>
      <c r="G1499" s="37"/>
      <c r="H1499" s="33">
        <f>+'R&amp;E EXPORT'!A1427</f>
        <v>0</v>
      </c>
      <c r="I1499" s="34">
        <f>IFERROR(VLOOKUP($H1499,'Gen F Rev'!$A:$M,15,FALSE),0)</f>
        <v>0</v>
      </c>
      <c r="J1499" s="34">
        <f>IFERROR(VLOOKUP($H1499,'Gen F Rev'!$A:$M,16,FALSE),0)</f>
        <v>0</v>
      </c>
      <c r="K1499" s="42">
        <f>IFERROR(VLOOKUP($H1499,'Gen F Rev'!$A:$M,17,FALSE),0)</f>
        <v>0</v>
      </c>
      <c r="L1499" s="34">
        <f>IFERROR(VLOOKUP($H1499,'Gen F Exp'!$A:$E,15,FALSE),0)</f>
        <v>0</v>
      </c>
      <c r="M1499" s="34">
        <f>IFERROR(VLOOKUP($H1499,'Gen F Exp'!$A:$E,16,FALSE),0)</f>
        <v>0</v>
      </c>
      <c r="N1499" s="42">
        <f>IFERROR(VLOOKUP($H1499,'Gen F Exp'!$A:$E,17,FALSE),0)</f>
        <v>0</v>
      </c>
      <c r="O1499" s="34">
        <f>IFERROR(VLOOKUP($H1499,'Water F Rev'!$A:$L,15,FALSE),0)</f>
        <v>0</v>
      </c>
      <c r="P1499" s="34">
        <f>IFERROR(VLOOKUP($H1499,'Water F Rev'!$A:$L,16,FALSE),0)</f>
        <v>0</v>
      </c>
      <c r="Q1499" s="42">
        <f>IFERROR(VLOOKUP($H1499,'Water F Rev'!$A:$L,17,FALSE),0)</f>
        <v>0</v>
      </c>
      <c r="R1499" s="34">
        <f>IFERROR(VLOOKUP($H1499,'Water F Exp'!$A:$K,15,FALSE),0)</f>
        <v>0</v>
      </c>
      <c r="S1499" s="34">
        <f>IFERROR(VLOOKUP($H1499,'Water F Exp'!$A:$K,16,FALSE),0)</f>
        <v>0</v>
      </c>
      <c r="T1499" s="42">
        <f>IFERROR(VLOOKUP($H1499,'Water F Exp'!$A:$K,17,FALSE),0)</f>
        <v>0</v>
      </c>
      <c r="U1499" s="34">
        <f ca="1">IFERROR(VLOOKUP($H1499,'Sewer F Rev'!$A:$E,15,FALSE),0)</f>
        <v>0</v>
      </c>
      <c r="V1499" s="34">
        <f ca="1">IFERROR(VLOOKUP($H1499,'Sewer F Rev'!$A:$E,16,FALSE),0)</f>
        <v>0</v>
      </c>
      <c r="W1499" s="42">
        <f ca="1">IFERROR(VLOOKUP($H1499,'Sewer F Rev'!$A:$E,17,FALSE),0)</f>
        <v>0</v>
      </c>
      <c r="X1499" s="34">
        <f>IFERROR(VLOOKUP($H1499,'Sewer F Exp'!$A:$B,15,FALSE),0)</f>
        <v>0</v>
      </c>
      <c r="Y1499" s="34">
        <f>IFERROR(VLOOKUP($H1499,'Sewer F Exp'!$A:$B,16,FALSE),0)</f>
        <v>0</v>
      </c>
      <c r="Z1499" s="42">
        <f>IFERROR(VLOOKUP($H1499,'Sewer F Exp'!$A:$B,17,FALSE),0)</f>
        <v>0</v>
      </c>
      <c r="AA1499" s="34">
        <f>IFERROR(VLOOKUP($H1499,'Refuse F Rev'!$A:$E,15,FALSE),0)</f>
        <v>0</v>
      </c>
      <c r="AB1499" s="34">
        <f>IFERROR(VLOOKUP($H1499,'Refuse F Rev'!$A:$E,16,FALSE),0)</f>
        <v>0</v>
      </c>
      <c r="AC1499" s="42">
        <f>IFERROR(VLOOKUP($H1499,'Refuse F Rev'!$A:$E,17,FALSE),0)</f>
        <v>0</v>
      </c>
      <c r="AD1499" s="34">
        <f>IFERROR(VLOOKUP($H1499,'Refuse F Exp'!$A:$E,15,FALSE),0)</f>
        <v>0</v>
      </c>
      <c r="AE1499" s="34">
        <f>IFERROR(VLOOKUP($H1499,'Refuse F Exp'!$A:$E,16,FALSE),0)</f>
        <v>0</v>
      </c>
      <c r="AF1499" s="42">
        <f>IFERROR(VLOOKUP($H1499,'Refuse F Exp'!$A:$E,17,FALSE),0)</f>
        <v>0</v>
      </c>
      <c r="AG1499" s="34">
        <f>IFERROR(VLOOKUP($H1499,#REF!,10,FALSE),0)</f>
        <v>0</v>
      </c>
      <c r="AH1499" s="34">
        <f>IFERROR(VLOOKUP($H1499,#REF!,11,FALSE),0)</f>
        <v>0</v>
      </c>
      <c r="AI1499" s="42">
        <f>IFERROR(VLOOKUP($H1499,#REF!,12,FALSE),0)</f>
        <v>0</v>
      </c>
      <c r="AJ1499" s="34">
        <f>IFERROR(VLOOKUP($H1499,#REF!,10,FALSE),0)</f>
        <v>0</v>
      </c>
      <c r="AK1499" s="34">
        <f>IFERROR(VLOOKUP($H1499,#REF!,11,FALSE),0)</f>
        <v>0</v>
      </c>
      <c r="AL1499" s="42">
        <f>IFERROR(VLOOKUP($H1499,#REF!,12,FALSE),0)</f>
        <v>0</v>
      </c>
      <c r="AM1499" s="34">
        <f>IFERROR(VLOOKUP($H1499,#REF!,10,FALSE),0)</f>
        <v>0</v>
      </c>
      <c r="AN1499" s="34">
        <f>IFERROR(VLOOKUP($H1499,#REF!,11,FALSE),0)</f>
        <v>0</v>
      </c>
      <c r="AO1499" s="42">
        <f>IFERROR(VLOOKUP($H1499,#REF!,12,FALSE),0)</f>
        <v>0</v>
      </c>
      <c r="AP1499" s="34">
        <f>IFERROR(VLOOKUP($H1499,#REF!,10,FALSE),0)</f>
        <v>0</v>
      </c>
      <c r="AQ1499" s="34">
        <f>IFERROR(VLOOKUP($H1499,#REF!,11,FALSE),0)</f>
        <v>0</v>
      </c>
      <c r="AR1499" s="42">
        <f>IFERROR(VLOOKUP($H1499,#REF!,12,FALSE),0)</f>
        <v>0</v>
      </c>
      <c r="AS1499" s="34">
        <f>IFERROR(VLOOKUP($H1499,#REF!,13,FALSE),0)</f>
        <v>0</v>
      </c>
      <c r="AT1499" s="34">
        <f>IFERROR(VLOOKUP($H1499,#REF!,14,FALSE),0)</f>
        <v>0</v>
      </c>
      <c r="AU1499" s="42">
        <f>IFERROR(VLOOKUP($H1499,#REF!,15,FALSE),0)</f>
        <v>0</v>
      </c>
      <c r="AV1499" s="34">
        <f>IFERROR(VLOOKUP($H1499,#REF!,15,FALSE),0)</f>
        <v>0</v>
      </c>
      <c r="AW1499" s="34">
        <f>IFERROR(VLOOKUP($H1499,#REF!,16,FALSE),0)</f>
        <v>0</v>
      </c>
      <c r="AX1499" s="42">
        <f>IFERROR(VLOOKUP($H1499,#REF!,17,FALSE),0)</f>
        <v>0</v>
      </c>
    </row>
    <row r="1500" spans="1:50" x14ac:dyDescent="0.3">
      <c r="A1500" s="33" t="str">
        <f t="shared" si="92"/>
        <v>0</v>
      </c>
      <c r="B1500" s="33">
        <f>+'R&amp;E EXPORT'!B1428</f>
        <v>0</v>
      </c>
      <c r="C1500" t="str">
        <f>IFERROR(VLOOKUP(A1500,'MCSJ Export'!A:C,3,FALSE),"")</f>
        <v/>
      </c>
      <c r="D1500" s="37">
        <f t="shared" ca="1" si="93"/>
        <v>0</v>
      </c>
      <c r="E1500" s="37">
        <f t="shared" ca="1" si="94"/>
        <v>0</v>
      </c>
      <c r="F1500" s="37">
        <f t="shared" ca="1" si="95"/>
        <v>0</v>
      </c>
      <c r="G1500" s="37"/>
      <c r="H1500" s="33">
        <f>+'R&amp;E EXPORT'!A1428</f>
        <v>0</v>
      </c>
      <c r="I1500" s="34">
        <f>IFERROR(VLOOKUP($H1500,'Gen F Rev'!$A:$M,15,FALSE),0)</f>
        <v>0</v>
      </c>
      <c r="J1500" s="34">
        <f>IFERROR(VLOOKUP($H1500,'Gen F Rev'!$A:$M,16,FALSE),0)</f>
        <v>0</v>
      </c>
      <c r="K1500" s="42">
        <f>IFERROR(VLOOKUP($H1500,'Gen F Rev'!$A:$M,17,FALSE),0)</f>
        <v>0</v>
      </c>
      <c r="L1500" s="34">
        <f>IFERROR(VLOOKUP($H1500,'Gen F Exp'!$A:$E,15,FALSE),0)</f>
        <v>0</v>
      </c>
      <c r="M1500" s="34">
        <f>IFERROR(VLOOKUP($H1500,'Gen F Exp'!$A:$E,16,FALSE),0)</f>
        <v>0</v>
      </c>
      <c r="N1500" s="42">
        <f>IFERROR(VLOOKUP($H1500,'Gen F Exp'!$A:$E,17,FALSE),0)</f>
        <v>0</v>
      </c>
      <c r="O1500" s="34">
        <f>IFERROR(VLOOKUP($H1500,'Water F Rev'!$A:$L,15,FALSE),0)</f>
        <v>0</v>
      </c>
      <c r="P1500" s="34">
        <f>IFERROR(VLOOKUP($H1500,'Water F Rev'!$A:$L,16,FALSE),0)</f>
        <v>0</v>
      </c>
      <c r="Q1500" s="42">
        <f>IFERROR(VLOOKUP($H1500,'Water F Rev'!$A:$L,17,FALSE),0)</f>
        <v>0</v>
      </c>
      <c r="R1500" s="34">
        <f>IFERROR(VLOOKUP($H1500,'Water F Exp'!$A:$K,15,FALSE),0)</f>
        <v>0</v>
      </c>
      <c r="S1500" s="34">
        <f>IFERROR(VLOOKUP($H1500,'Water F Exp'!$A:$K,16,FALSE),0)</f>
        <v>0</v>
      </c>
      <c r="T1500" s="42">
        <f>IFERROR(VLOOKUP($H1500,'Water F Exp'!$A:$K,17,FALSE),0)</f>
        <v>0</v>
      </c>
      <c r="U1500" s="34">
        <f ca="1">IFERROR(VLOOKUP($H1500,'Sewer F Rev'!$A:$E,15,FALSE),0)</f>
        <v>0</v>
      </c>
      <c r="V1500" s="34">
        <f ca="1">IFERROR(VLOOKUP($H1500,'Sewer F Rev'!$A:$E,16,FALSE),0)</f>
        <v>0</v>
      </c>
      <c r="W1500" s="42">
        <f ca="1">IFERROR(VLOOKUP($H1500,'Sewer F Rev'!$A:$E,17,FALSE),0)</f>
        <v>0</v>
      </c>
      <c r="X1500" s="34">
        <f>IFERROR(VLOOKUP($H1500,'Sewer F Exp'!$A:$B,15,FALSE),0)</f>
        <v>0</v>
      </c>
      <c r="Y1500" s="34">
        <f>IFERROR(VLOOKUP($H1500,'Sewer F Exp'!$A:$B,16,FALSE),0)</f>
        <v>0</v>
      </c>
      <c r="Z1500" s="42">
        <f>IFERROR(VLOOKUP($H1500,'Sewer F Exp'!$A:$B,17,FALSE),0)</f>
        <v>0</v>
      </c>
      <c r="AA1500" s="34">
        <f>IFERROR(VLOOKUP($H1500,'Refuse F Rev'!$A:$E,15,FALSE),0)</f>
        <v>0</v>
      </c>
      <c r="AB1500" s="34">
        <f>IFERROR(VLOOKUP($H1500,'Refuse F Rev'!$A:$E,16,FALSE),0)</f>
        <v>0</v>
      </c>
      <c r="AC1500" s="42">
        <f>IFERROR(VLOOKUP($H1500,'Refuse F Rev'!$A:$E,17,FALSE),0)</f>
        <v>0</v>
      </c>
      <c r="AD1500" s="34">
        <f>IFERROR(VLOOKUP($H1500,'Refuse F Exp'!$A:$E,15,FALSE),0)</f>
        <v>0</v>
      </c>
      <c r="AE1500" s="34">
        <f>IFERROR(VLOOKUP($H1500,'Refuse F Exp'!$A:$E,16,FALSE),0)</f>
        <v>0</v>
      </c>
      <c r="AF1500" s="42">
        <f>IFERROR(VLOOKUP($H1500,'Refuse F Exp'!$A:$E,17,FALSE),0)</f>
        <v>0</v>
      </c>
      <c r="AG1500" s="34">
        <f>IFERROR(VLOOKUP($H1500,#REF!,10,FALSE),0)</f>
        <v>0</v>
      </c>
      <c r="AH1500" s="34">
        <f>IFERROR(VLOOKUP($H1500,#REF!,11,FALSE),0)</f>
        <v>0</v>
      </c>
      <c r="AI1500" s="42">
        <f>IFERROR(VLOOKUP($H1500,#REF!,12,FALSE),0)</f>
        <v>0</v>
      </c>
      <c r="AJ1500" s="34">
        <f>IFERROR(VLOOKUP($H1500,#REF!,10,FALSE),0)</f>
        <v>0</v>
      </c>
      <c r="AK1500" s="34">
        <f>IFERROR(VLOOKUP($H1500,#REF!,11,FALSE),0)</f>
        <v>0</v>
      </c>
      <c r="AL1500" s="42">
        <f>IFERROR(VLOOKUP($H1500,#REF!,12,FALSE),0)</f>
        <v>0</v>
      </c>
      <c r="AM1500" s="34">
        <f>IFERROR(VLOOKUP($H1500,#REF!,10,FALSE),0)</f>
        <v>0</v>
      </c>
      <c r="AN1500" s="34">
        <f>IFERROR(VLOOKUP($H1500,#REF!,11,FALSE),0)</f>
        <v>0</v>
      </c>
      <c r="AO1500" s="42">
        <f>IFERROR(VLOOKUP($H1500,#REF!,12,FALSE),0)</f>
        <v>0</v>
      </c>
      <c r="AP1500" s="34">
        <f>IFERROR(VLOOKUP($H1500,#REF!,10,FALSE),0)</f>
        <v>0</v>
      </c>
      <c r="AQ1500" s="34">
        <f>IFERROR(VLOOKUP($H1500,#REF!,11,FALSE),0)</f>
        <v>0</v>
      </c>
      <c r="AR1500" s="42">
        <f>IFERROR(VLOOKUP($H1500,#REF!,12,FALSE),0)</f>
        <v>0</v>
      </c>
      <c r="AS1500" s="34">
        <f>IFERROR(VLOOKUP($H1500,#REF!,13,FALSE),0)</f>
        <v>0</v>
      </c>
      <c r="AT1500" s="34">
        <f>IFERROR(VLOOKUP($H1500,#REF!,14,FALSE),0)</f>
        <v>0</v>
      </c>
      <c r="AU1500" s="42">
        <f>IFERROR(VLOOKUP($H1500,#REF!,15,FALSE),0)</f>
        <v>0</v>
      </c>
      <c r="AV1500" s="34">
        <f>IFERROR(VLOOKUP($H1500,#REF!,15,FALSE),0)</f>
        <v>0</v>
      </c>
      <c r="AW1500" s="34">
        <f>IFERROR(VLOOKUP($H1500,#REF!,16,FALSE),0)</f>
        <v>0</v>
      </c>
      <c r="AX1500" s="42">
        <f>IFERROR(VLOOKUP($H1500,#REF!,17,FALSE),0)</f>
        <v>0</v>
      </c>
    </row>
    <row r="1501" spans="1:50" x14ac:dyDescent="0.3">
      <c r="A1501" s="33" t="str">
        <f t="shared" si="92"/>
        <v>0</v>
      </c>
      <c r="B1501" s="33">
        <f>+'R&amp;E EXPORT'!B1429</f>
        <v>0</v>
      </c>
      <c r="C1501" t="str">
        <f>IFERROR(VLOOKUP(A1501,'MCSJ Export'!A:C,3,FALSE),"")</f>
        <v/>
      </c>
      <c r="D1501" s="37">
        <f t="shared" ca="1" si="93"/>
        <v>0</v>
      </c>
      <c r="E1501" s="37">
        <f t="shared" ca="1" si="94"/>
        <v>0</v>
      </c>
      <c r="F1501" s="37">
        <f t="shared" ca="1" si="95"/>
        <v>0</v>
      </c>
      <c r="G1501" s="37"/>
      <c r="H1501" s="33">
        <f>+'R&amp;E EXPORT'!A1429</f>
        <v>0</v>
      </c>
      <c r="I1501" s="34">
        <f>IFERROR(VLOOKUP($H1501,'Gen F Rev'!$A:$M,15,FALSE),0)</f>
        <v>0</v>
      </c>
      <c r="J1501" s="34">
        <f>IFERROR(VLOOKUP($H1501,'Gen F Rev'!$A:$M,16,FALSE),0)</f>
        <v>0</v>
      </c>
      <c r="K1501" s="42">
        <f>IFERROR(VLOOKUP($H1501,'Gen F Rev'!$A:$M,17,FALSE),0)</f>
        <v>0</v>
      </c>
      <c r="L1501" s="34">
        <f>IFERROR(VLOOKUP($H1501,'Gen F Exp'!$A:$E,15,FALSE),0)</f>
        <v>0</v>
      </c>
      <c r="M1501" s="34">
        <f>IFERROR(VLOOKUP($H1501,'Gen F Exp'!$A:$E,16,FALSE),0)</f>
        <v>0</v>
      </c>
      <c r="N1501" s="42">
        <f>IFERROR(VLOOKUP($H1501,'Gen F Exp'!$A:$E,17,FALSE),0)</f>
        <v>0</v>
      </c>
      <c r="O1501" s="34">
        <f>IFERROR(VLOOKUP($H1501,'Water F Rev'!$A:$L,15,FALSE),0)</f>
        <v>0</v>
      </c>
      <c r="P1501" s="34">
        <f>IFERROR(VLOOKUP($H1501,'Water F Rev'!$A:$L,16,FALSE),0)</f>
        <v>0</v>
      </c>
      <c r="Q1501" s="42">
        <f>IFERROR(VLOOKUP($H1501,'Water F Rev'!$A:$L,17,FALSE),0)</f>
        <v>0</v>
      </c>
      <c r="R1501" s="34">
        <f>IFERROR(VLOOKUP($H1501,'Water F Exp'!$A:$K,15,FALSE),0)</f>
        <v>0</v>
      </c>
      <c r="S1501" s="34">
        <f>IFERROR(VLOOKUP($H1501,'Water F Exp'!$A:$K,16,FALSE),0)</f>
        <v>0</v>
      </c>
      <c r="T1501" s="42">
        <f>IFERROR(VLOOKUP($H1501,'Water F Exp'!$A:$K,17,FALSE),0)</f>
        <v>0</v>
      </c>
      <c r="U1501" s="34">
        <f ca="1">IFERROR(VLOOKUP($H1501,'Sewer F Rev'!$A:$E,15,FALSE),0)</f>
        <v>0</v>
      </c>
      <c r="V1501" s="34">
        <f ca="1">IFERROR(VLOOKUP($H1501,'Sewer F Rev'!$A:$E,16,FALSE),0)</f>
        <v>0</v>
      </c>
      <c r="W1501" s="42">
        <f ca="1">IFERROR(VLOOKUP($H1501,'Sewer F Rev'!$A:$E,17,FALSE),0)</f>
        <v>0</v>
      </c>
      <c r="X1501" s="34">
        <f>IFERROR(VLOOKUP($H1501,'Sewer F Exp'!$A:$B,15,FALSE),0)</f>
        <v>0</v>
      </c>
      <c r="Y1501" s="34">
        <f>IFERROR(VLOOKUP($H1501,'Sewer F Exp'!$A:$B,16,FALSE),0)</f>
        <v>0</v>
      </c>
      <c r="Z1501" s="42">
        <f>IFERROR(VLOOKUP($H1501,'Sewer F Exp'!$A:$B,17,FALSE),0)</f>
        <v>0</v>
      </c>
      <c r="AA1501" s="34">
        <f>IFERROR(VLOOKUP($H1501,'Refuse F Rev'!$A:$E,15,FALSE),0)</f>
        <v>0</v>
      </c>
      <c r="AB1501" s="34">
        <f>IFERROR(VLOOKUP($H1501,'Refuse F Rev'!$A:$E,16,FALSE),0)</f>
        <v>0</v>
      </c>
      <c r="AC1501" s="42">
        <f>IFERROR(VLOOKUP($H1501,'Refuse F Rev'!$A:$E,17,FALSE),0)</f>
        <v>0</v>
      </c>
      <c r="AD1501" s="34">
        <f>IFERROR(VLOOKUP($H1501,'Refuse F Exp'!$A:$E,15,FALSE),0)</f>
        <v>0</v>
      </c>
      <c r="AE1501" s="34">
        <f>IFERROR(VLOOKUP($H1501,'Refuse F Exp'!$A:$E,16,FALSE),0)</f>
        <v>0</v>
      </c>
      <c r="AF1501" s="42">
        <f>IFERROR(VLOOKUP($H1501,'Refuse F Exp'!$A:$E,17,FALSE),0)</f>
        <v>0</v>
      </c>
      <c r="AG1501" s="34">
        <f>IFERROR(VLOOKUP($H1501,#REF!,10,FALSE),0)</f>
        <v>0</v>
      </c>
      <c r="AH1501" s="34">
        <f>IFERROR(VLOOKUP($H1501,#REF!,11,FALSE),0)</f>
        <v>0</v>
      </c>
      <c r="AI1501" s="42">
        <f>IFERROR(VLOOKUP($H1501,#REF!,12,FALSE),0)</f>
        <v>0</v>
      </c>
      <c r="AJ1501" s="34">
        <f>IFERROR(VLOOKUP($H1501,#REF!,10,FALSE),0)</f>
        <v>0</v>
      </c>
      <c r="AK1501" s="34">
        <f>IFERROR(VLOOKUP($H1501,#REF!,11,FALSE),0)</f>
        <v>0</v>
      </c>
      <c r="AL1501" s="42">
        <f>IFERROR(VLOOKUP($H1501,#REF!,12,FALSE),0)</f>
        <v>0</v>
      </c>
      <c r="AM1501" s="34">
        <f>IFERROR(VLOOKUP($H1501,#REF!,10,FALSE),0)</f>
        <v>0</v>
      </c>
      <c r="AN1501" s="34">
        <f>IFERROR(VLOOKUP($H1501,#REF!,11,FALSE),0)</f>
        <v>0</v>
      </c>
      <c r="AO1501" s="42">
        <f>IFERROR(VLOOKUP($H1501,#REF!,12,FALSE),0)</f>
        <v>0</v>
      </c>
      <c r="AP1501" s="34">
        <f>IFERROR(VLOOKUP($H1501,#REF!,10,FALSE),0)</f>
        <v>0</v>
      </c>
      <c r="AQ1501" s="34">
        <f>IFERROR(VLOOKUP($H1501,#REF!,11,FALSE),0)</f>
        <v>0</v>
      </c>
      <c r="AR1501" s="42">
        <f>IFERROR(VLOOKUP($H1501,#REF!,12,FALSE),0)</f>
        <v>0</v>
      </c>
      <c r="AS1501" s="34">
        <f>IFERROR(VLOOKUP($H1501,#REF!,13,FALSE),0)</f>
        <v>0</v>
      </c>
      <c r="AT1501" s="34">
        <f>IFERROR(VLOOKUP($H1501,#REF!,14,FALSE),0)</f>
        <v>0</v>
      </c>
      <c r="AU1501" s="42">
        <f>IFERROR(VLOOKUP($H1501,#REF!,15,FALSE),0)</f>
        <v>0</v>
      </c>
      <c r="AV1501" s="34">
        <f>IFERROR(VLOOKUP($H1501,#REF!,15,FALSE),0)</f>
        <v>0</v>
      </c>
      <c r="AW1501" s="34">
        <f>IFERROR(VLOOKUP($H1501,#REF!,16,FALSE),0)</f>
        <v>0</v>
      </c>
      <c r="AX1501" s="42">
        <f>IFERROR(VLOOKUP($H1501,#REF!,17,FALSE),0)</f>
        <v>0</v>
      </c>
    </row>
    <row r="1502" spans="1:50" x14ac:dyDescent="0.3">
      <c r="A1502" s="33" t="str">
        <f t="shared" si="92"/>
        <v>0</v>
      </c>
      <c r="B1502" s="33">
        <f>+'R&amp;E EXPORT'!B1430</f>
        <v>0</v>
      </c>
      <c r="C1502" t="str">
        <f>IFERROR(VLOOKUP(A1502,'MCSJ Export'!A:C,3,FALSE),"")</f>
        <v/>
      </c>
      <c r="D1502" s="37">
        <f t="shared" ca="1" si="93"/>
        <v>0</v>
      </c>
      <c r="E1502" s="37">
        <f t="shared" ca="1" si="94"/>
        <v>0</v>
      </c>
      <c r="F1502" s="37">
        <f t="shared" ca="1" si="95"/>
        <v>0</v>
      </c>
      <c r="G1502" s="37"/>
      <c r="H1502" s="33">
        <f>+'R&amp;E EXPORT'!A1430</f>
        <v>0</v>
      </c>
      <c r="I1502" s="34">
        <f>IFERROR(VLOOKUP($H1502,'Gen F Rev'!$A:$M,15,FALSE),0)</f>
        <v>0</v>
      </c>
      <c r="J1502" s="34">
        <f>IFERROR(VLOOKUP($H1502,'Gen F Rev'!$A:$M,16,FALSE),0)</f>
        <v>0</v>
      </c>
      <c r="K1502" s="42">
        <f>IFERROR(VLOOKUP($H1502,'Gen F Rev'!$A:$M,17,FALSE),0)</f>
        <v>0</v>
      </c>
      <c r="L1502" s="34">
        <f>IFERROR(VLOOKUP($H1502,'Gen F Exp'!$A:$E,15,FALSE),0)</f>
        <v>0</v>
      </c>
      <c r="M1502" s="34">
        <f>IFERROR(VLOOKUP($H1502,'Gen F Exp'!$A:$E,16,FALSE),0)</f>
        <v>0</v>
      </c>
      <c r="N1502" s="42">
        <f>IFERROR(VLOOKUP($H1502,'Gen F Exp'!$A:$E,17,FALSE),0)</f>
        <v>0</v>
      </c>
      <c r="O1502" s="34">
        <f>IFERROR(VLOOKUP($H1502,'Water F Rev'!$A:$L,15,FALSE),0)</f>
        <v>0</v>
      </c>
      <c r="P1502" s="34">
        <f>IFERROR(VLOOKUP($H1502,'Water F Rev'!$A:$L,16,FALSE),0)</f>
        <v>0</v>
      </c>
      <c r="Q1502" s="42">
        <f>IFERROR(VLOOKUP($H1502,'Water F Rev'!$A:$L,17,FALSE),0)</f>
        <v>0</v>
      </c>
      <c r="R1502" s="34">
        <f>IFERROR(VLOOKUP($H1502,'Water F Exp'!$A:$K,15,FALSE),0)</f>
        <v>0</v>
      </c>
      <c r="S1502" s="34">
        <f>IFERROR(VLOOKUP($H1502,'Water F Exp'!$A:$K,16,FALSE),0)</f>
        <v>0</v>
      </c>
      <c r="T1502" s="42">
        <f>IFERROR(VLOOKUP($H1502,'Water F Exp'!$A:$K,17,FALSE),0)</f>
        <v>0</v>
      </c>
      <c r="U1502" s="34">
        <f ca="1">IFERROR(VLOOKUP($H1502,'Sewer F Rev'!$A:$E,15,FALSE),0)</f>
        <v>0</v>
      </c>
      <c r="V1502" s="34">
        <f ca="1">IFERROR(VLOOKUP($H1502,'Sewer F Rev'!$A:$E,16,FALSE),0)</f>
        <v>0</v>
      </c>
      <c r="W1502" s="42">
        <f ca="1">IFERROR(VLOOKUP($H1502,'Sewer F Rev'!$A:$E,17,FALSE),0)</f>
        <v>0</v>
      </c>
      <c r="X1502" s="34">
        <f>IFERROR(VLOOKUP($H1502,'Sewer F Exp'!$A:$B,15,FALSE),0)</f>
        <v>0</v>
      </c>
      <c r="Y1502" s="34">
        <f>IFERROR(VLOOKUP($H1502,'Sewer F Exp'!$A:$B,16,FALSE),0)</f>
        <v>0</v>
      </c>
      <c r="Z1502" s="42">
        <f>IFERROR(VLOOKUP($H1502,'Sewer F Exp'!$A:$B,17,FALSE),0)</f>
        <v>0</v>
      </c>
      <c r="AA1502" s="34">
        <f>IFERROR(VLOOKUP($H1502,'Refuse F Rev'!$A:$E,15,FALSE),0)</f>
        <v>0</v>
      </c>
      <c r="AB1502" s="34">
        <f>IFERROR(VLOOKUP($H1502,'Refuse F Rev'!$A:$E,16,FALSE),0)</f>
        <v>0</v>
      </c>
      <c r="AC1502" s="42">
        <f>IFERROR(VLOOKUP($H1502,'Refuse F Rev'!$A:$E,17,FALSE),0)</f>
        <v>0</v>
      </c>
      <c r="AD1502" s="34">
        <f>IFERROR(VLOOKUP($H1502,'Refuse F Exp'!$A:$E,15,FALSE),0)</f>
        <v>0</v>
      </c>
      <c r="AE1502" s="34">
        <f>IFERROR(VLOOKUP($H1502,'Refuse F Exp'!$A:$E,16,FALSE),0)</f>
        <v>0</v>
      </c>
      <c r="AF1502" s="42">
        <f>IFERROR(VLOOKUP($H1502,'Refuse F Exp'!$A:$E,17,FALSE),0)</f>
        <v>0</v>
      </c>
      <c r="AG1502" s="34">
        <f>IFERROR(VLOOKUP($H1502,#REF!,10,FALSE),0)</f>
        <v>0</v>
      </c>
      <c r="AH1502" s="34">
        <f>IFERROR(VLOOKUP($H1502,#REF!,11,FALSE),0)</f>
        <v>0</v>
      </c>
      <c r="AI1502" s="42">
        <f>IFERROR(VLOOKUP($H1502,#REF!,12,FALSE),0)</f>
        <v>0</v>
      </c>
      <c r="AJ1502" s="34">
        <f>IFERROR(VLOOKUP($H1502,#REF!,10,FALSE),0)</f>
        <v>0</v>
      </c>
      <c r="AK1502" s="34">
        <f>IFERROR(VLOOKUP($H1502,#REF!,11,FALSE),0)</f>
        <v>0</v>
      </c>
      <c r="AL1502" s="42">
        <f>IFERROR(VLOOKUP($H1502,#REF!,12,FALSE),0)</f>
        <v>0</v>
      </c>
      <c r="AM1502" s="34">
        <f>IFERROR(VLOOKUP($H1502,#REF!,10,FALSE),0)</f>
        <v>0</v>
      </c>
      <c r="AN1502" s="34">
        <f>IFERROR(VLOOKUP($H1502,#REF!,11,FALSE),0)</f>
        <v>0</v>
      </c>
      <c r="AO1502" s="42">
        <f>IFERROR(VLOOKUP($H1502,#REF!,12,FALSE),0)</f>
        <v>0</v>
      </c>
      <c r="AP1502" s="34">
        <f>IFERROR(VLOOKUP($H1502,#REF!,10,FALSE),0)</f>
        <v>0</v>
      </c>
      <c r="AQ1502" s="34">
        <f>IFERROR(VLOOKUP($H1502,#REF!,11,FALSE),0)</f>
        <v>0</v>
      </c>
      <c r="AR1502" s="42">
        <f>IFERROR(VLOOKUP($H1502,#REF!,12,FALSE),0)</f>
        <v>0</v>
      </c>
      <c r="AS1502" s="34">
        <f>IFERROR(VLOOKUP($H1502,#REF!,13,FALSE),0)</f>
        <v>0</v>
      </c>
      <c r="AT1502" s="34">
        <f>IFERROR(VLOOKUP($H1502,#REF!,14,FALSE),0)</f>
        <v>0</v>
      </c>
      <c r="AU1502" s="42">
        <f>IFERROR(VLOOKUP($H1502,#REF!,15,FALSE),0)</f>
        <v>0</v>
      </c>
      <c r="AV1502" s="34">
        <f>IFERROR(VLOOKUP($H1502,#REF!,15,FALSE),0)</f>
        <v>0</v>
      </c>
      <c r="AW1502" s="34">
        <f>IFERROR(VLOOKUP($H1502,#REF!,16,FALSE),0)</f>
        <v>0</v>
      </c>
      <c r="AX1502" s="42">
        <f>IFERROR(VLOOKUP($H1502,#REF!,17,FALSE),0)</f>
        <v>0</v>
      </c>
    </row>
    <row r="1503" spans="1:50" x14ac:dyDescent="0.3">
      <c r="A1503" s="33" t="str">
        <f t="shared" si="92"/>
        <v>0</v>
      </c>
      <c r="B1503" s="33">
        <f>+'R&amp;E EXPORT'!B1431</f>
        <v>0</v>
      </c>
      <c r="C1503" t="str">
        <f>IFERROR(VLOOKUP(A1503,'MCSJ Export'!A:C,3,FALSE),"")</f>
        <v/>
      </c>
      <c r="D1503" s="37">
        <f t="shared" ca="1" si="93"/>
        <v>0</v>
      </c>
      <c r="E1503" s="37">
        <f t="shared" ca="1" si="94"/>
        <v>0</v>
      </c>
      <c r="F1503" s="37">
        <f t="shared" ca="1" si="95"/>
        <v>0</v>
      </c>
      <c r="G1503" s="37"/>
      <c r="H1503" s="33">
        <f>+'R&amp;E EXPORT'!A1431</f>
        <v>0</v>
      </c>
      <c r="I1503" s="34">
        <f>IFERROR(VLOOKUP($H1503,'Gen F Rev'!$A:$M,15,FALSE),0)</f>
        <v>0</v>
      </c>
      <c r="J1503" s="34">
        <f>IFERROR(VLOOKUP($H1503,'Gen F Rev'!$A:$M,16,FALSE),0)</f>
        <v>0</v>
      </c>
      <c r="K1503" s="42">
        <f>IFERROR(VLOOKUP($H1503,'Gen F Rev'!$A:$M,17,FALSE),0)</f>
        <v>0</v>
      </c>
      <c r="L1503" s="34">
        <f>IFERROR(VLOOKUP($H1503,'Gen F Exp'!$A:$E,15,FALSE),0)</f>
        <v>0</v>
      </c>
      <c r="M1503" s="34">
        <f>IFERROR(VLOOKUP($H1503,'Gen F Exp'!$A:$E,16,FALSE),0)</f>
        <v>0</v>
      </c>
      <c r="N1503" s="42">
        <f>IFERROR(VLOOKUP($H1503,'Gen F Exp'!$A:$E,17,FALSE),0)</f>
        <v>0</v>
      </c>
      <c r="O1503" s="34">
        <f>IFERROR(VLOOKUP($H1503,'Water F Rev'!$A:$L,15,FALSE),0)</f>
        <v>0</v>
      </c>
      <c r="P1503" s="34">
        <f>IFERROR(VLOOKUP($H1503,'Water F Rev'!$A:$L,16,FALSE),0)</f>
        <v>0</v>
      </c>
      <c r="Q1503" s="42">
        <f>IFERROR(VLOOKUP($H1503,'Water F Rev'!$A:$L,17,FALSE),0)</f>
        <v>0</v>
      </c>
      <c r="R1503" s="34">
        <f>IFERROR(VLOOKUP($H1503,'Water F Exp'!$A:$K,15,FALSE),0)</f>
        <v>0</v>
      </c>
      <c r="S1503" s="34">
        <f>IFERROR(VLOOKUP($H1503,'Water F Exp'!$A:$K,16,FALSE),0)</f>
        <v>0</v>
      </c>
      <c r="T1503" s="42">
        <f>IFERROR(VLOOKUP($H1503,'Water F Exp'!$A:$K,17,FALSE),0)</f>
        <v>0</v>
      </c>
      <c r="U1503" s="34">
        <f ca="1">IFERROR(VLOOKUP($H1503,'Sewer F Rev'!$A:$E,15,FALSE),0)</f>
        <v>0</v>
      </c>
      <c r="V1503" s="34">
        <f ca="1">IFERROR(VLOOKUP($H1503,'Sewer F Rev'!$A:$E,16,FALSE),0)</f>
        <v>0</v>
      </c>
      <c r="W1503" s="42">
        <f ca="1">IFERROR(VLOOKUP($H1503,'Sewer F Rev'!$A:$E,17,FALSE),0)</f>
        <v>0</v>
      </c>
      <c r="X1503" s="34">
        <f>IFERROR(VLOOKUP($H1503,'Sewer F Exp'!$A:$B,15,FALSE),0)</f>
        <v>0</v>
      </c>
      <c r="Y1503" s="34">
        <f>IFERROR(VLOOKUP($H1503,'Sewer F Exp'!$A:$B,16,FALSE),0)</f>
        <v>0</v>
      </c>
      <c r="Z1503" s="42">
        <f>IFERROR(VLOOKUP($H1503,'Sewer F Exp'!$A:$B,17,FALSE),0)</f>
        <v>0</v>
      </c>
      <c r="AA1503" s="34">
        <f>IFERROR(VLOOKUP($H1503,'Refuse F Rev'!$A:$E,15,FALSE),0)</f>
        <v>0</v>
      </c>
      <c r="AB1503" s="34">
        <f>IFERROR(VLOOKUP($H1503,'Refuse F Rev'!$A:$E,16,FALSE),0)</f>
        <v>0</v>
      </c>
      <c r="AC1503" s="42">
        <f>IFERROR(VLOOKUP($H1503,'Refuse F Rev'!$A:$E,17,FALSE),0)</f>
        <v>0</v>
      </c>
      <c r="AD1503" s="34">
        <f>IFERROR(VLOOKUP($H1503,'Refuse F Exp'!$A:$E,15,FALSE),0)</f>
        <v>0</v>
      </c>
      <c r="AE1503" s="34">
        <f>IFERROR(VLOOKUP($H1503,'Refuse F Exp'!$A:$E,16,FALSE),0)</f>
        <v>0</v>
      </c>
      <c r="AF1503" s="42">
        <f>IFERROR(VLOOKUP($H1503,'Refuse F Exp'!$A:$E,17,FALSE),0)</f>
        <v>0</v>
      </c>
      <c r="AG1503" s="34">
        <f>IFERROR(VLOOKUP($H1503,#REF!,10,FALSE),0)</f>
        <v>0</v>
      </c>
      <c r="AH1503" s="34">
        <f>IFERROR(VLOOKUP($H1503,#REF!,11,FALSE),0)</f>
        <v>0</v>
      </c>
      <c r="AI1503" s="42">
        <f>IFERROR(VLOOKUP($H1503,#REF!,12,FALSE),0)</f>
        <v>0</v>
      </c>
      <c r="AJ1503" s="34">
        <f>IFERROR(VLOOKUP($H1503,#REF!,10,FALSE),0)</f>
        <v>0</v>
      </c>
      <c r="AK1503" s="34">
        <f>IFERROR(VLOOKUP($H1503,#REF!,11,FALSE),0)</f>
        <v>0</v>
      </c>
      <c r="AL1503" s="42">
        <f>IFERROR(VLOOKUP($H1503,#REF!,12,FALSE),0)</f>
        <v>0</v>
      </c>
      <c r="AM1503" s="34">
        <f>IFERROR(VLOOKUP($H1503,#REF!,10,FALSE),0)</f>
        <v>0</v>
      </c>
      <c r="AN1503" s="34">
        <f>IFERROR(VLOOKUP($H1503,#REF!,11,FALSE),0)</f>
        <v>0</v>
      </c>
      <c r="AO1503" s="42">
        <f>IFERROR(VLOOKUP($H1503,#REF!,12,FALSE),0)</f>
        <v>0</v>
      </c>
      <c r="AP1503" s="34">
        <f>IFERROR(VLOOKUP($H1503,#REF!,10,FALSE),0)</f>
        <v>0</v>
      </c>
      <c r="AQ1503" s="34">
        <f>IFERROR(VLOOKUP($H1503,#REF!,11,FALSE),0)</f>
        <v>0</v>
      </c>
      <c r="AR1503" s="42">
        <f>IFERROR(VLOOKUP($H1503,#REF!,12,FALSE),0)</f>
        <v>0</v>
      </c>
      <c r="AS1503" s="34">
        <f>IFERROR(VLOOKUP($H1503,#REF!,13,FALSE),0)</f>
        <v>0</v>
      </c>
      <c r="AT1503" s="34">
        <f>IFERROR(VLOOKUP($H1503,#REF!,14,FALSE),0)</f>
        <v>0</v>
      </c>
      <c r="AU1503" s="42">
        <f>IFERROR(VLOOKUP($H1503,#REF!,15,FALSE),0)</f>
        <v>0</v>
      </c>
      <c r="AV1503" s="34">
        <f>IFERROR(VLOOKUP($H1503,#REF!,15,FALSE),0)</f>
        <v>0</v>
      </c>
      <c r="AW1503" s="34">
        <f>IFERROR(VLOOKUP($H1503,#REF!,16,FALSE),0)</f>
        <v>0</v>
      </c>
      <c r="AX1503" s="42">
        <f>IFERROR(VLOOKUP($H1503,#REF!,17,FALSE),0)</f>
        <v>0</v>
      </c>
    </row>
    <row r="1504" spans="1:50" x14ac:dyDescent="0.3">
      <c r="A1504" s="33" t="str">
        <f t="shared" si="92"/>
        <v>0</v>
      </c>
      <c r="B1504" s="33">
        <f>+'R&amp;E EXPORT'!B1432</f>
        <v>0</v>
      </c>
      <c r="C1504" t="str">
        <f>IFERROR(VLOOKUP(A1504,'MCSJ Export'!A:C,3,FALSE),"")</f>
        <v/>
      </c>
      <c r="D1504" s="37">
        <f t="shared" ca="1" si="93"/>
        <v>0</v>
      </c>
      <c r="E1504" s="37">
        <f t="shared" ca="1" si="94"/>
        <v>0</v>
      </c>
      <c r="F1504" s="37">
        <f t="shared" ca="1" si="95"/>
        <v>0</v>
      </c>
      <c r="G1504" s="37"/>
      <c r="H1504" s="33">
        <f>+'R&amp;E EXPORT'!A1432</f>
        <v>0</v>
      </c>
      <c r="I1504" s="34">
        <f>IFERROR(VLOOKUP($H1504,'Gen F Rev'!$A:$M,15,FALSE),0)</f>
        <v>0</v>
      </c>
      <c r="J1504" s="34">
        <f>IFERROR(VLOOKUP($H1504,'Gen F Rev'!$A:$M,16,FALSE),0)</f>
        <v>0</v>
      </c>
      <c r="K1504" s="42">
        <f>IFERROR(VLOOKUP($H1504,'Gen F Rev'!$A:$M,17,FALSE),0)</f>
        <v>0</v>
      </c>
      <c r="L1504" s="34">
        <f>IFERROR(VLOOKUP($H1504,'Gen F Exp'!$A:$E,15,FALSE),0)</f>
        <v>0</v>
      </c>
      <c r="M1504" s="34">
        <f>IFERROR(VLOOKUP($H1504,'Gen F Exp'!$A:$E,16,FALSE),0)</f>
        <v>0</v>
      </c>
      <c r="N1504" s="42">
        <f>IFERROR(VLOOKUP($H1504,'Gen F Exp'!$A:$E,17,FALSE),0)</f>
        <v>0</v>
      </c>
      <c r="O1504" s="34">
        <f>IFERROR(VLOOKUP($H1504,'Water F Rev'!$A:$L,15,FALSE),0)</f>
        <v>0</v>
      </c>
      <c r="P1504" s="34">
        <f>IFERROR(VLOOKUP($H1504,'Water F Rev'!$A:$L,16,FALSE),0)</f>
        <v>0</v>
      </c>
      <c r="Q1504" s="42">
        <f>IFERROR(VLOOKUP($H1504,'Water F Rev'!$A:$L,17,FALSE),0)</f>
        <v>0</v>
      </c>
      <c r="R1504" s="34">
        <f>IFERROR(VLOOKUP($H1504,'Water F Exp'!$A:$K,15,FALSE),0)</f>
        <v>0</v>
      </c>
      <c r="S1504" s="34">
        <f>IFERROR(VLOOKUP($H1504,'Water F Exp'!$A:$K,16,FALSE),0)</f>
        <v>0</v>
      </c>
      <c r="T1504" s="42">
        <f>IFERROR(VLOOKUP($H1504,'Water F Exp'!$A:$K,17,FALSE),0)</f>
        <v>0</v>
      </c>
      <c r="U1504" s="34">
        <f ca="1">IFERROR(VLOOKUP($H1504,'Sewer F Rev'!$A:$E,15,FALSE),0)</f>
        <v>0</v>
      </c>
      <c r="V1504" s="34">
        <f ca="1">IFERROR(VLOOKUP($H1504,'Sewer F Rev'!$A:$E,16,FALSE),0)</f>
        <v>0</v>
      </c>
      <c r="W1504" s="42">
        <f ca="1">IFERROR(VLOOKUP($H1504,'Sewer F Rev'!$A:$E,17,FALSE),0)</f>
        <v>0</v>
      </c>
      <c r="X1504" s="34">
        <f>IFERROR(VLOOKUP($H1504,'Sewer F Exp'!$A:$B,15,FALSE),0)</f>
        <v>0</v>
      </c>
      <c r="Y1504" s="34">
        <f>IFERROR(VLOOKUP($H1504,'Sewer F Exp'!$A:$B,16,FALSE),0)</f>
        <v>0</v>
      </c>
      <c r="Z1504" s="42">
        <f>IFERROR(VLOOKUP($H1504,'Sewer F Exp'!$A:$B,17,FALSE),0)</f>
        <v>0</v>
      </c>
      <c r="AA1504" s="34">
        <f>IFERROR(VLOOKUP($H1504,'Refuse F Rev'!$A:$E,15,FALSE),0)</f>
        <v>0</v>
      </c>
      <c r="AB1504" s="34">
        <f>IFERROR(VLOOKUP($H1504,'Refuse F Rev'!$A:$E,16,FALSE),0)</f>
        <v>0</v>
      </c>
      <c r="AC1504" s="42">
        <f>IFERROR(VLOOKUP($H1504,'Refuse F Rev'!$A:$E,17,FALSE),0)</f>
        <v>0</v>
      </c>
      <c r="AD1504" s="34">
        <f>IFERROR(VLOOKUP($H1504,'Refuse F Exp'!$A:$E,15,FALSE),0)</f>
        <v>0</v>
      </c>
      <c r="AE1504" s="34">
        <f>IFERROR(VLOOKUP($H1504,'Refuse F Exp'!$A:$E,16,FALSE),0)</f>
        <v>0</v>
      </c>
      <c r="AF1504" s="42">
        <f>IFERROR(VLOOKUP($H1504,'Refuse F Exp'!$A:$E,17,FALSE),0)</f>
        <v>0</v>
      </c>
      <c r="AG1504" s="34">
        <f>IFERROR(VLOOKUP($H1504,#REF!,10,FALSE),0)</f>
        <v>0</v>
      </c>
      <c r="AH1504" s="34">
        <f>IFERROR(VLOOKUP($H1504,#REF!,11,FALSE),0)</f>
        <v>0</v>
      </c>
      <c r="AI1504" s="42">
        <f>IFERROR(VLOOKUP($H1504,#REF!,12,FALSE),0)</f>
        <v>0</v>
      </c>
      <c r="AJ1504" s="34">
        <f>IFERROR(VLOOKUP($H1504,#REF!,10,FALSE),0)</f>
        <v>0</v>
      </c>
      <c r="AK1504" s="34">
        <f>IFERROR(VLOOKUP($H1504,#REF!,11,FALSE),0)</f>
        <v>0</v>
      </c>
      <c r="AL1504" s="42">
        <f>IFERROR(VLOOKUP($H1504,#REF!,12,FALSE),0)</f>
        <v>0</v>
      </c>
      <c r="AM1504" s="34">
        <f>IFERROR(VLOOKUP($H1504,#REF!,10,FALSE),0)</f>
        <v>0</v>
      </c>
      <c r="AN1504" s="34">
        <f>IFERROR(VLOOKUP($H1504,#REF!,11,FALSE),0)</f>
        <v>0</v>
      </c>
      <c r="AO1504" s="42">
        <f>IFERROR(VLOOKUP($H1504,#REF!,12,FALSE),0)</f>
        <v>0</v>
      </c>
      <c r="AP1504" s="34">
        <f>IFERROR(VLOOKUP($H1504,#REF!,10,FALSE),0)</f>
        <v>0</v>
      </c>
      <c r="AQ1504" s="34">
        <f>IFERROR(VLOOKUP($H1504,#REF!,11,FALSE),0)</f>
        <v>0</v>
      </c>
      <c r="AR1504" s="42">
        <f>IFERROR(VLOOKUP($H1504,#REF!,12,FALSE),0)</f>
        <v>0</v>
      </c>
      <c r="AS1504" s="34">
        <f>IFERROR(VLOOKUP($H1504,#REF!,13,FALSE),0)</f>
        <v>0</v>
      </c>
      <c r="AT1504" s="34">
        <f>IFERROR(VLOOKUP($H1504,#REF!,14,FALSE),0)</f>
        <v>0</v>
      </c>
      <c r="AU1504" s="42">
        <f>IFERROR(VLOOKUP($H1504,#REF!,15,FALSE),0)</f>
        <v>0</v>
      </c>
      <c r="AV1504" s="34">
        <f>IFERROR(VLOOKUP($H1504,#REF!,15,FALSE),0)</f>
        <v>0</v>
      </c>
      <c r="AW1504" s="34">
        <f>IFERROR(VLOOKUP($H1504,#REF!,16,FALSE),0)</f>
        <v>0</v>
      </c>
      <c r="AX1504" s="42">
        <f>IFERROR(VLOOKUP($H1504,#REF!,17,FALSE),0)</f>
        <v>0</v>
      </c>
    </row>
    <row r="1505" spans="1:50" x14ac:dyDescent="0.3">
      <c r="A1505" s="33" t="str">
        <f t="shared" si="92"/>
        <v>0</v>
      </c>
      <c r="B1505" s="33">
        <f>+'R&amp;E EXPORT'!B1433</f>
        <v>0</v>
      </c>
      <c r="C1505" t="str">
        <f>IFERROR(VLOOKUP(A1505,'MCSJ Export'!A:C,3,FALSE),"")</f>
        <v/>
      </c>
      <c r="D1505" s="37">
        <f t="shared" ca="1" si="93"/>
        <v>0</v>
      </c>
      <c r="E1505" s="37">
        <f t="shared" ca="1" si="94"/>
        <v>0</v>
      </c>
      <c r="F1505" s="37">
        <f t="shared" ca="1" si="95"/>
        <v>0</v>
      </c>
      <c r="G1505" s="37"/>
      <c r="H1505" s="33">
        <f>+'R&amp;E EXPORT'!A1433</f>
        <v>0</v>
      </c>
      <c r="I1505" s="34">
        <f>IFERROR(VLOOKUP($H1505,'Gen F Rev'!$A:$M,15,FALSE),0)</f>
        <v>0</v>
      </c>
      <c r="J1505" s="34">
        <f>IFERROR(VLOOKUP($H1505,'Gen F Rev'!$A:$M,16,FALSE),0)</f>
        <v>0</v>
      </c>
      <c r="K1505" s="42">
        <f>IFERROR(VLOOKUP($H1505,'Gen F Rev'!$A:$M,17,FALSE),0)</f>
        <v>0</v>
      </c>
      <c r="L1505" s="34">
        <f>IFERROR(VLOOKUP($H1505,'Gen F Exp'!$A:$E,15,FALSE),0)</f>
        <v>0</v>
      </c>
      <c r="M1505" s="34">
        <f>IFERROR(VLOOKUP($H1505,'Gen F Exp'!$A:$E,16,FALSE),0)</f>
        <v>0</v>
      </c>
      <c r="N1505" s="42">
        <f>IFERROR(VLOOKUP($H1505,'Gen F Exp'!$A:$E,17,FALSE),0)</f>
        <v>0</v>
      </c>
      <c r="O1505" s="34">
        <f>IFERROR(VLOOKUP($H1505,'Water F Rev'!$A:$L,15,FALSE),0)</f>
        <v>0</v>
      </c>
      <c r="P1505" s="34">
        <f>IFERROR(VLOOKUP($H1505,'Water F Rev'!$A:$L,16,FALSE),0)</f>
        <v>0</v>
      </c>
      <c r="Q1505" s="42">
        <f>IFERROR(VLOOKUP($H1505,'Water F Rev'!$A:$L,17,FALSE),0)</f>
        <v>0</v>
      </c>
      <c r="R1505" s="34">
        <f>IFERROR(VLOOKUP($H1505,'Water F Exp'!$A:$K,15,FALSE),0)</f>
        <v>0</v>
      </c>
      <c r="S1505" s="34">
        <f>IFERROR(VLOOKUP($H1505,'Water F Exp'!$A:$K,16,FALSE),0)</f>
        <v>0</v>
      </c>
      <c r="T1505" s="42">
        <f>IFERROR(VLOOKUP($H1505,'Water F Exp'!$A:$K,17,FALSE),0)</f>
        <v>0</v>
      </c>
      <c r="U1505" s="34">
        <f ca="1">IFERROR(VLOOKUP($H1505,'Sewer F Rev'!$A:$E,15,FALSE),0)</f>
        <v>0</v>
      </c>
      <c r="V1505" s="34">
        <f ca="1">IFERROR(VLOOKUP($H1505,'Sewer F Rev'!$A:$E,16,FALSE),0)</f>
        <v>0</v>
      </c>
      <c r="W1505" s="42">
        <f ca="1">IFERROR(VLOOKUP($H1505,'Sewer F Rev'!$A:$E,17,FALSE),0)</f>
        <v>0</v>
      </c>
      <c r="X1505" s="34">
        <f>IFERROR(VLOOKUP($H1505,'Sewer F Exp'!$A:$B,15,FALSE),0)</f>
        <v>0</v>
      </c>
      <c r="Y1505" s="34">
        <f>IFERROR(VLOOKUP($H1505,'Sewer F Exp'!$A:$B,16,FALSE),0)</f>
        <v>0</v>
      </c>
      <c r="Z1505" s="42">
        <f>IFERROR(VLOOKUP($H1505,'Sewer F Exp'!$A:$B,17,FALSE),0)</f>
        <v>0</v>
      </c>
      <c r="AA1505" s="34">
        <f>IFERROR(VLOOKUP($H1505,'Refuse F Rev'!$A:$E,15,FALSE),0)</f>
        <v>0</v>
      </c>
      <c r="AB1505" s="34">
        <f>IFERROR(VLOOKUP($H1505,'Refuse F Rev'!$A:$E,16,FALSE),0)</f>
        <v>0</v>
      </c>
      <c r="AC1505" s="42">
        <f>IFERROR(VLOOKUP($H1505,'Refuse F Rev'!$A:$E,17,FALSE),0)</f>
        <v>0</v>
      </c>
      <c r="AD1505" s="34">
        <f>IFERROR(VLOOKUP($H1505,'Refuse F Exp'!$A:$E,15,FALSE),0)</f>
        <v>0</v>
      </c>
      <c r="AE1505" s="34">
        <f>IFERROR(VLOOKUP($H1505,'Refuse F Exp'!$A:$E,16,FALSE),0)</f>
        <v>0</v>
      </c>
      <c r="AF1505" s="42">
        <f>IFERROR(VLOOKUP($H1505,'Refuse F Exp'!$A:$E,17,FALSE),0)</f>
        <v>0</v>
      </c>
      <c r="AG1505" s="34">
        <f>IFERROR(VLOOKUP($H1505,#REF!,10,FALSE),0)</f>
        <v>0</v>
      </c>
      <c r="AH1505" s="34">
        <f>IFERROR(VLOOKUP($H1505,#REF!,11,FALSE),0)</f>
        <v>0</v>
      </c>
      <c r="AI1505" s="42">
        <f>IFERROR(VLOOKUP($H1505,#REF!,12,FALSE),0)</f>
        <v>0</v>
      </c>
      <c r="AJ1505" s="34">
        <f>IFERROR(VLOOKUP($H1505,#REF!,10,FALSE),0)</f>
        <v>0</v>
      </c>
      <c r="AK1505" s="34">
        <f>IFERROR(VLOOKUP($H1505,#REF!,11,FALSE),0)</f>
        <v>0</v>
      </c>
      <c r="AL1505" s="42">
        <f>IFERROR(VLOOKUP($H1505,#REF!,12,FALSE),0)</f>
        <v>0</v>
      </c>
      <c r="AM1505" s="34">
        <f>IFERROR(VLOOKUP($H1505,#REF!,10,FALSE),0)</f>
        <v>0</v>
      </c>
      <c r="AN1505" s="34">
        <f>IFERROR(VLOOKUP($H1505,#REF!,11,FALSE),0)</f>
        <v>0</v>
      </c>
      <c r="AO1505" s="42">
        <f>IFERROR(VLOOKUP($H1505,#REF!,12,FALSE),0)</f>
        <v>0</v>
      </c>
      <c r="AP1505" s="34">
        <f>IFERROR(VLOOKUP($H1505,#REF!,10,FALSE),0)</f>
        <v>0</v>
      </c>
      <c r="AQ1505" s="34">
        <f>IFERROR(VLOOKUP($H1505,#REF!,11,FALSE),0)</f>
        <v>0</v>
      </c>
      <c r="AR1505" s="42">
        <f>IFERROR(VLOOKUP($H1505,#REF!,12,FALSE),0)</f>
        <v>0</v>
      </c>
      <c r="AS1505" s="34">
        <f>IFERROR(VLOOKUP($H1505,#REF!,13,FALSE),0)</f>
        <v>0</v>
      </c>
      <c r="AT1505" s="34">
        <f>IFERROR(VLOOKUP($H1505,#REF!,14,FALSE),0)</f>
        <v>0</v>
      </c>
      <c r="AU1505" s="42">
        <f>IFERROR(VLOOKUP($H1505,#REF!,15,FALSE),0)</f>
        <v>0</v>
      </c>
      <c r="AV1505" s="34">
        <f>IFERROR(VLOOKUP($H1505,#REF!,15,FALSE),0)</f>
        <v>0</v>
      </c>
      <c r="AW1505" s="34">
        <f>IFERROR(VLOOKUP($H1505,#REF!,16,FALSE),0)</f>
        <v>0</v>
      </c>
      <c r="AX1505" s="42">
        <f>IFERROR(VLOOKUP($H1505,#REF!,17,FALSE),0)</f>
        <v>0</v>
      </c>
    </row>
    <row r="1506" spans="1:50" x14ac:dyDescent="0.3">
      <c r="A1506" s="33" t="str">
        <f t="shared" si="92"/>
        <v>0</v>
      </c>
      <c r="B1506" s="33">
        <f>+'R&amp;E EXPORT'!B1434</f>
        <v>0</v>
      </c>
      <c r="C1506" t="str">
        <f>IFERROR(VLOOKUP(A1506,'MCSJ Export'!A:C,3,FALSE),"")</f>
        <v/>
      </c>
      <c r="D1506" s="37">
        <f t="shared" ca="1" si="93"/>
        <v>0</v>
      </c>
      <c r="E1506" s="37">
        <f t="shared" ca="1" si="94"/>
        <v>0</v>
      </c>
      <c r="F1506" s="37">
        <f t="shared" ca="1" si="95"/>
        <v>0</v>
      </c>
      <c r="G1506" s="37"/>
      <c r="H1506" s="33">
        <f>+'R&amp;E EXPORT'!A1434</f>
        <v>0</v>
      </c>
      <c r="I1506" s="34">
        <f>IFERROR(VLOOKUP($H1506,'Gen F Rev'!$A:$M,15,FALSE),0)</f>
        <v>0</v>
      </c>
      <c r="J1506" s="34">
        <f>IFERROR(VLOOKUP($H1506,'Gen F Rev'!$A:$M,16,FALSE),0)</f>
        <v>0</v>
      </c>
      <c r="K1506" s="42">
        <f>IFERROR(VLOOKUP($H1506,'Gen F Rev'!$A:$M,17,FALSE),0)</f>
        <v>0</v>
      </c>
      <c r="L1506" s="34">
        <f>IFERROR(VLOOKUP($H1506,'Gen F Exp'!$A:$E,15,FALSE),0)</f>
        <v>0</v>
      </c>
      <c r="M1506" s="34">
        <f>IFERROR(VLOOKUP($H1506,'Gen F Exp'!$A:$E,16,FALSE),0)</f>
        <v>0</v>
      </c>
      <c r="N1506" s="42">
        <f>IFERROR(VLOOKUP($H1506,'Gen F Exp'!$A:$E,17,FALSE),0)</f>
        <v>0</v>
      </c>
      <c r="O1506" s="34">
        <f>IFERROR(VLOOKUP($H1506,'Water F Rev'!$A:$L,15,FALSE),0)</f>
        <v>0</v>
      </c>
      <c r="P1506" s="34">
        <f>IFERROR(VLOOKUP($H1506,'Water F Rev'!$A:$L,16,FALSE),0)</f>
        <v>0</v>
      </c>
      <c r="Q1506" s="42">
        <f>IFERROR(VLOOKUP($H1506,'Water F Rev'!$A:$L,17,FALSE),0)</f>
        <v>0</v>
      </c>
      <c r="R1506" s="34">
        <f>IFERROR(VLOOKUP($H1506,'Water F Exp'!$A:$K,15,FALSE),0)</f>
        <v>0</v>
      </c>
      <c r="S1506" s="34">
        <f>IFERROR(VLOOKUP($H1506,'Water F Exp'!$A:$K,16,FALSE),0)</f>
        <v>0</v>
      </c>
      <c r="T1506" s="42">
        <f>IFERROR(VLOOKUP($H1506,'Water F Exp'!$A:$K,17,FALSE),0)</f>
        <v>0</v>
      </c>
      <c r="U1506" s="34">
        <f ca="1">IFERROR(VLOOKUP($H1506,'Sewer F Rev'!$A:$E,15,FALSE),0)</f>
        <v>0</v>
      </c>
      <c r="V1506" s="34">
        <f ca="1">IFERROR(VLOOKUP($H1506,'Sewer F Rev'!$A:$E,16,FALSE),0)</f>
        <v>0</v>
      </c>
      <c r="W1506" s="42">
        <f ca="1">IFERROR(VLOOKUP($H1506,'Sewer F Rev'!$A:$E,17,FALSE),0)</f>
        <v>0</v>
      </c>
      <c r="X1506" s="34">
        <f>IFERROR(VLOOKUP($H1506,'Sewer F Exp'!$A:$B,15,FALSE),0)</f>
        <v>0</v>
      </c>
      <c r="Y1506" s="34">
        <f>IFERROR(VLOOKUP($H1506,'Sewer F Exp'!$A:$B,16,FALSE),0)</f>
        <v>0</v>
      </c>
      <c r="Z1506" s="42">
        <f>IFERROR(VLOOKUP($H1506,'Sewer F Exp'!$A:$B,17,FALSE),0)</f>
        <v>0</v>
      </c>
      <c r="AA1506" s="34">
        <f>IFERROR(VLOOKUP($H1506,'Refuse F Rev'!$A:$E,15,FALSE),0)</f>
        <v>0</v>
      </c>
      <c r="AB1506" s="34">
        <f>IFERROR(VLOOKUP($H1506,'Refuse F Rev'!$A:$E,16,FALSE),0)</f>
        <v>0</v>
      </c>
      <c r="AC1506" s="42">
        <f>IFERROR(VLOOKUP($H1506,'Refuse F Rev'!$A:$E,17,FALSE),0)</f>
        <v>0</v>
      </c>
      <c r="AD1506" s="34">
        <f>IFERROR(VLOOKUP($H1506,'Refuse F Exp'!$A:$E,15,FALSE),0)</f>
        <v>0</v>
      </c>
      <c r="AE1506" s="34">
        <f>IFERROR(VLOOKUP($H1506,'Refuse F Exp'!$A:$E,16,FALSE),0)</f>
        <v>0</v>
      </c>
      <c r="AF1506" s="42">
        <f>IFERROR(VLOOKUP($H1506,'Refuse F Exp'!$A:$E,17,FALSE),0)</f>
        <v>0</v>
      </c>
      <c r="AG1506" s="34">
        <f>IFERROR(VLOOKUP($H1506,#REF!,10,FALSE),0)</f>
        <v>0</v>
      </c>
      <c r="AH1506" s="34">
        <f>IFERROR(VLOOKUP($H1506,#REF!,11,FALSE),0)</f>
        <v>0</v>
      </c>
      <c r="AI1506" s="42">
        <f>IFERROR(VLOOKUP($H1506,#REF!,12,FALSE),0)</f>
        <v>0</v>
      </c>
      <c r="AJ1506" s="34">
        <f>IFERROR(VLOOKUP($H1506,#REF!,10,FALSE),0)</f>
        <v>0</v>
      </c>
      <c r="AK1506" s="34">
        <f>IFERROR(VLOOKUP($H1506,#REF!,11,FALSE),0)</f>
        <v>0</v>
      </c>
      <c r="AL1506" s="42">
        <f>IFERROR(VLOOKUP($H1506,#REF!,12,FALSE),0)</f>
        <v>0</v>
      </c>
      <c r="AM1506" s="34">
        <f>IFERROR(VLOOKUP($H1506,#REF!,10,FALSE),0)</f>
        <v>0</v>
      </c>
      <c r="AN1506" s="34">
        <f>IFERROR(VLOOKUP($H1506,#REF!,11,FALSE),0)</f>
        <v>0</v>
      </c>
      <c r="AO1506" s="42">
        <f>IFERROR(VLOOKUP($H1506,#REF!,12,FALSE),0)</f>
        <v>0</v>
      </c>
      <c r="AP1506" s="34">
        <f>IFERROR(VLOOKUP($H1506,#REF!,10,FALSE),0)</f>
        <v>0</v>
      </c>
      <c r="AQ1506" s="34">
        <f>IFERROR(VLOOKUP($H1506,#REF!,11,FALSE),0)</f>
        <v>0</v>
      </c>
      <c r="AR1506" s="42">
        <f>IFERROR(VLOOKUP($H1506,#REF!,12,FALSE),0)</f>
        <v>0</v>
      </c>
      <c r="AS1506" s="34">
        <f>IFERROR(VLOOKUP($H1506,#REF!,13,FALSE),0)</f>
        <v>0</v>
      </c>
      <c r="AT1506" s="34">
        <f>IFERROR(VLOOKUP($H1506,#REF!,14,FALSE),0)</f>
        <v>0</v>
      </c>
      <c r="AU1506" s="42">
        <f>IFERROR(VLOOKUP($H1506,#REF!,15,FALSE),0)</f>
        <v>0</v>
      </c>
      <c r="AV1506" s="34">
        <f>IFERROR(VLOOKUP($H1506,#REF!,15,FALSE),0)</f>
        <v>0</v>
      </c>
      <c r="AW1506" s="34">
        <f>IFERROR(VLOOKUP($H1506,#REF!,16,FALSE),0)</f>
        <v>0</v>
      </c>
      <c r="AX1506" s="42">
        <f>IFERROR(VLOOKUP($H1506,#REF!,17,FALSE),0)</f>
        <v>0</v>
      </c>
    </row>
    <row r="1507" spans="1:50" x14ac:dyDescent="0.3">
      <c r="A1507" s="33" t="str">
        <f t="shared" si="92"/>
        <v>0</v>
      </c>
      <c r="B1507" s="33">
        <f>+'R&amp;E EXPORT'!B1435</f>
        <v>0</v>
      </c>
      <c r="C1507" t="str">
        <f>IFERROR(VLOOKUP(A1507,'MCSJ Export'!A:C,3,FALSE),"")</f>
        <v/>
      </c>
      <c r="D1507" s="37">
        <f t="shared" ca="1" si="93"/>
        <v>0</v>
      </c>
      <c r="E1507" s="37">
        <f t="shared" ca="1" si="94"/>
        <v>0</v>
      </c>
      <c r="F1507" s="37">
        <f t="shared" ca="1" si="95"/>
        <v>0</v>
      </c>
      <c r="G1507" s="37"/>
      <c r="H1507" s="33">
        <f>+'R&amp;E EXPORT'!A1435</f>
        <v>0</v>
      </c>
      <c r="I1507" s="34">
        <f>IFERROR(VLOOKUP($H1507,'Gen F Rev'!$A:$M,15,FALSE),0)</f>
        <v>0</v>
      </c>
      <c r="J1507" s="34">
        <f>IFERROR(VLOOKUP($H1507,'Gen F Rev'!$A:$M,16,FALSE),0)</f>
        <v>0</v>
      </c>
      <c r="K1507" s="42">
        <f>IFERROR(VLOOKUP($H1507,'Gen F Rev'!$A:$M,17,FALSE),0)</f>
        <v>0</v>
      </c>
      <c r="L1507" s="34">
        <f>IFERROR(VLOOKUP($H1507,'Gen F Exp'!$A:$E,15,FALSE),0)</f>
        <v>0</v>
      </c>
      <c r="M1507" s="34">
        <f>IFERROR(VLOOKUP($H1507,'Gen F Exp'!$A:$E,16,FALSE),0)</f>
        <v>0</v>
      </c>
      <c r="N1507" s="42">
        <f>IFERROR(VLOOKUP($H1507,'Gen F Exp'!$A:$E,17,FALSE),0)</f>
        <v>0</v>
      </c>
      <c r="O1507" s="34">
        <f>IFERROR(VLOOKUP($H1507,'Water F Rev'!$A:$L,15,FALSE),0)</f>
        <v>0</v>
      </c>
      <c r="P1507" s="34">
        <f>IFERROR(VLOOKUP($H1507,'Water F Rev'!$A:$L,16,FALSE),0)</f>
        <v>0</v>
      </c>
      <c r="Q1507" s="42">
        <f>IFERROR(VLOOKUP($H1507,'Water F Rev'!$A:$L,17,FALSE),0)</f>
        <v>0</v>
      </c>
      <c r="R1507" s="34">
        <f>IFERROR(VLOOKUP($H1507,'Water F Exp'!$A:$K,15,FALSE),0)</f>
        <v>0</v>
      </c>
      <c r="S1507" s="34">
        <f>IFERROR(VLOOKUP($H1507,'Water F Exp'!$A:$K,16,FALSE),0)</f>
        <v>0</v>
      </c>
      <c r="T1507" s="42">
        <f>IFERROR(VLOOKUP($H1507,'Water F Exp'!$A:$K,17,FALSE),0)</f>
        <v>0</v>
      </c>
      <c r="U1507" s="34">
        <f ca="1">IFERROR(VLOOKUP($H1507,'Sewer F Rev'!$A:$E,15,FALSE),0)</f>
        <v>0</v>
      </c>
      <c r="V1507" s="34">
        <f ca="1">IFERROR(VLOOKUP($H1507,'Sewer F Rev'!$A:$E,16,FALSE),0)</f>
        <v>0</v>
      </c>
      <c r="W1507" s="42">
        <f ca="1">IFERROR(VLOOKUP($H1507,'Sewer F Rev'!$A:$E,17,FALSE),0)</f>
        <v>0</v>
      </c>
      <c r="X1507" s="34">
        <f>IFERROR(VLOOKUP($H1507,'Sewer F Exp'!$A:$B,15,FALSE),0)</f>
        <v>0</v>
      </c>
      <c r="Y1507" s="34">
        <f>IFERROR(VLOOKUP($H1507,'Sewer F Exp'!$A:$B,16,FALSE),0)</f>
        <v>0</v>
      </c>
      <c r="Z1507" s="42">
        <f>IFERROR(VLOOKUP($H1507,'Sewer F Exp'!$A:$B,17,FALSE),0)</f>
        <v>0</v>
      </c>
      <c r="AA1507" s="34">
        <f>IFERROR(VLOOKUP($H1507,'Refuse F Rev'!$A:$E,15,FALSE),0)</f>
        <v>0</v>
      </c>
      <c r="AB1507" s="34">
        <f>IFERROR(VLOOKUP($H1507,'Refuse F Rev'!$A:$E,16,FALSE),0)</f>
        <v>0</v>
      </c>
      <c r="AC1507" s="42">
        <f>IFERROR(VLOOKUP($H1507,'Refuse F Rev'!$A:$E,17,FALSE),0)</f>
        <v>0</v>
      </c>
      <c r="AD1507" s="34">
        <f>IFERROR(VLOOKUP($H1507,'Refuse F Exp'!$A:$E,15,FALSE),0)</f>
        <v>0</v>
      </c>
      <c r="AE1507" s="34">
        <f>IFERROR(VLOOKUP($H1507,'Refuse F Exp'!$A:$E,16,FALSE),0)</f>
        <v>0</v>
      </c>
      <c r="AF1507" s="42">
        <f>IFERROR(VLOOKUP($H1507,'Refuse F Exp'!$A:$E,17,FALSE),0)</f>
        <v>0</v>
      </c>
      <c r="AG1507" s="34">
        <f>IFERROR(VLOOKUP($H1507,#REF!,10,FALSE),0)</f>
        <v>0</v>
      </c>
      <c r="AH1507" s="34">
        <f>IFERROR(VLOOKUP($H1507,#REF!,11,FALSE),0)</f>
        <v>0</v>
      </c>
      <c r="AI1507" s="42">
        <f>IFERROR(VLOOKUP($H1507,#REF!,12,FALSE),0)</f>
        <v>0</v>
      </c>
      <c r="AJ1507" s="34">
        <f>IFERROR(VLOOKUP($H1507,#REF!,10,FALSE),0)</f>
        <v>0</v>
      </c>
      <c r="AK1507" s="34">
        <f>IFERROR(VLOOKUP($H1507,#REF!,11,FALSE),0)</f>
        <v>0</v>
      </c>
      <c r="AL1507" s="42">
        <f>IFERROR(VLOOKUP($H1507,#REF!,12,FALSE),0)</f>
        <v>0</v>
      </c>
      <c r="AM1507" s="34">
        <f>IFERROR(VLOOKUP($H1507,#REF!,10,FALSE),0)</f>
        <v>0</v>
      </c>
      <c r="AN1507" s="34">
        <f>IFERROR(VLOOKUP($H1507,#REF!,11,FALSE),0)</f>
        <v>0</v>
      </c>
      <c r="AO1507" s="42">
        <f>IFERROR(VLOOKUP($H1507,#REF!,12,FALSE),0)</f>
        <v>0</v>
      </c>
      <c r="AP1507" s="34">
        <f>IFERROR(VLOOKUP($H1507,#REF!,10,FALSE),0)</f>
        <v>0</v>
      </c>
      <c r="AQ1507" s="34">
        <f>IFERROR(VLOOKUP($H1507,#REF!,11,FALSE),0)</f>
        <v>0</v>
      </c>
      <c r="AR1507" s="42">
        <f>IFERROR(VLOOKUP($H1507,#REF!,12,FALSE),0)</f>
        <v>0</v>
      </c>
      <c r="AS1507" s="34">
        <f>IFERROR(VLOOKUP($H1507,#REF!,13,FALSE),0)</f>
        <v>0</v>
      </c>
      <c r="AT1507" s="34">
        <f>IFERROR(VLOOKUP($H1507,#REF!,14,FALSE),0)</f>
        <v>0</v>
      </c>
      <c r="AU1507" s="42">
        <f>IFERROR(VLOOKUP($H1507,#REF!,15,FALSE),0)</f>
        <v>0</v>
      </c>
      <c r="AV1507" s="34">
        <f>IFERROR(VLOOKUP($H1507,#REF!,15,FALSE),0)</f>
        <v>0</v>
      </c>
      <c r="AW1507" s="34">
        <f>IFERROR(VLOOKUP($H1507,#REF!,16,FALSE),0)</f>
        <v>0</v>
      </c>
      <c r="AX1507" s="42">
        <f>IFERROR(VLOOKUP($H1507,#REF!,17,FALSE),0)</f>
        <v>0</v>
      </c>
    </row>
    <row r="1508" spans="1:50" x14ac:dyDescent="0.3">
      <c r="A1508" s="33" t="str">
        <f t="shared" si="92"/>
        <v>0</v>
      </c>
      <c r="B1508" s="33">
        <f>+'R&amp;E EXPORT'!B1436</f>
        <v>0</v>
      </c>
      <c r="C1508" t="str">
        <f>IFERROR(VLOOKUP(A1508,'MCSJ Export'!A:C,3,FALSE),"")</f>
        <v/>
      </c>
      <c r="D1508" s="37">
        <f t="shared" ca="1" si="93"/>
        <v>0</v>
      </c>
      <c r="E1508" s="37">
        <f t="shared" ca="1" si="94"/>
        <v>0</v>
      </c>
      <c r="F1508" s="37">
        <f t="shared" ca="1" si="95"/>
        <v>0</v>
      </c>
      <c r="G1508" s="37"/>
      <c r="H1508" s="33">
        <f>+'R&amp;E EXPORT'!A1436</f>
        <v>0</v>
      </c>
      <c r="I1508" s="34">
        <f>IFERROR(VLOOKUP($H1508,'Gen F Rev'!$A:$M,15,FALSE),0)</f>
        <v>0</v>
      </c>
      <c r="J1508" s="34">
        <f>IFERROR(VLOOKUP($H1508,'Gen F Rev'!$A:$M,16,FALSE),0)</f>
        <v>0</v>
      </c>
      <c r="K1508" s="42">
        <f>IFERROR(VLOOKUP($H1508,'Gen F Rev'!$A:$M,17,FALSE),0)</f>
        <v>0</v>
      </c>
      <c r="L1508" s="34">
        <f>IFERROR(VLOOKUP($H1508,'Gen F Exp'!$A:$E,15,FALSE),0)</f>
        <v>0</v>
      </c>
      <c r="M1508" s="34">
        <f>IFERROR(VLOOKUP($H1508,'Gen F Exp'!$A:$E,16,FALSE),0)</f>
        <v>0</v>
      </c>
      <c r="N1508" s="42">
        <f>IFERROR(VLOOKUP($H1508,'Gen F Exp'!$A:$E,17,FALSE),0)</f>
        <v>0</v>
      </c>
      <c r="O1508" s="34">
        <f>IFERROR(VLOOKUP($H1508,'Water F Rev'!$A:$L,15,FALSE),0)</f>
        <v>0</v>
      </c>
      <c r="P1508" s="34">
        <f>IFERROR(VLOOKUP($H1508,'Water F Rev'!$A:$L,16,FALSE),0)</f>
        <v>0</v>
      </c>
      <c r="Q1508" s="42">
        <f>IFERROR(VLOOKUP($H1508,'Water F Rev'!$A:$L,17,FALSE),0)</f>
        <v>0</v>
      </c>
      <c r="R1508" s="34">
        <f>IFERROR(VLOOKUP($H1508,'Water F Exp'!$A:$K,15,FALSE),0)</f>
        <v>0</v>
      </c>
      <c r="S1508" s="34">
        <f>IFERROR(VLOOKUP($H1508,'Water F Exp'!$A:$K,16,FALSE),0)</f>
        <v>0</v>
      </c>
      <c r="T1508" s="42">
        <f>IFERROR(VLOOKUP($H1508,'Water F Exp'!$A:$K,17,FALSE),0)</f>
        <v>0</v>
      </c>
      <c r="U1508" s="34">
        <f ca="1">IFERROR(VLOOKUP($H1508,'Sewer F Rev'!$A:$E,15,FALSE),0)</f>
        <v>0</v>
      </c>
      <c r="V1508" s="34">
        <f ca="1">IFERROR(VLOOKUP($H1508,'Sewer F Rev'!$A:$E,16,FALSE),0)</f>
        <v>0</v>
      </c>
      <c r="W1508" s="42">
        <f ca="1">IFERROR(VLOOKUP($H1508,'Sewer F Rev'!$A:$E,17,FALSE),0)</f>
        <v>0</v>
      </c>
      <c r="X1508" s="34">
        <f>IFERROR(VLOOKUP($H1508,'Sewer F Exp'!$A:$B,15,FALSE),0)</f>
        <v>0</v>
      </c>
      <c r="Y1508" s="34">
        <f>IFERROR(VLOOKUP($H1508,'Sewer F Exp'!$A:$B,16,FALSE),0)</f>
        <v>0</v>
      </c>
      <c r="Z1508" s="42">
        <f>IFERROR(VLOOKUP($H1508,'Sewer F Exp'!$A:$B,17,FALSE),0)</f>
        <v>0</v>
      </c>
      <c r="AA1508" s="34">
        <f>IFERROR(VLOOKUP($H1508,'Refuse F Rev'!$A:$E,15,FALSE),0)</f>
        <v>0</v>
      </c>
      <c r="AB1508" s="34">
        <f>IFERROR(VLOOKUP($H1508,'Refuse F Rev'!$A:$E,16,FALSE),0)</f>
        <v>0</v>
      </c>
      <c r="AC1508" s="42">
        <f>IFERROR(VLOOKUP($H1508,'Refuse F Rev'!$A:$E,17,FALSE),0)</f>
        <v>0</v>
      </c>
      <c r="AD1508" s="34">
        <f>IFERROR(VLOOKUP($H1508,'Refuse F Exp'!$A:$E,15,FALSE),0)</f>
        <v>0</v>
      </c>
      <c r="AE1508" s="34">
        <f>IFERROR(VLOOKUP($H1508,'Refuse F Exp'!$A:$E,16,FALSE),0)</f>
        <v>0</v>
      </c>
      <c r="AF1508" s="42">
        <f>IFERROR(VLOOKUP($H1508,'Refuse F Exp'!$A:$E,17,FALSE),0)</f>
        <v>0</v>
      </c>
      <c r="AG1508" s="34">
        <f>IFERROR(VLOOKUP($H1508,#REF!,10,FALSE),0)</f>
        <v>0</v>
      </c>
      <c r="AH1508" s="34">
        <f>IFERROR(VLOOKUP($H1508,#REF!,11,FALSE),0)</f>
        <v>0</v>
      </c>
      <c r="AI1508" s="42">
        <f>IFERROR(VLOOKUP($H1508,#REF!,12,FALSE),0)</f>
        <v>0</v>
      </c>
      <c r="AJ1508" s="34">
        <f>IFERROR(VLOOKUP($H1508,#REF!,10,FALSE),0)</f>
        <v>0</v>
      </c>
      <c r="AK1508" s="34">
        <f>IFERROR(VLOOKUP($H1508,#REF!,11,FALSE),0)</f>
        <v>0</v>
      </c>
      <c r="AL1508" s="42">
        <f>IFERROR(VLOOKUP($H1508,#REF!,12,FALSE),0)</f>
        <v>0</v>
      </c>
      <c r="AM1508" s="34">
        <f>IFERROR(VLOOKUP($H1508,#REF!,10,FALSE),0)</f>
        <v>0</v>
      </c>
      <c r="AN1508" s="34">
        <f>IFERROR(VLOOKUP($H1508,#REF!,11,FALSE),0)</f>
        <v>0</v>
      </c>
      <c r="AO1508" s="42">
        <f>IFERROR(VLOOKUP($H1508,#REF!,12,FALSE),0)</f>
        <v>0</v>
      </c>
      <c r="AP1508" s="34">
        <f>IFERROR(VLOOKUP($H1508,#REF!,10,FALSE),0)</f>
        <v>0</v>
      </c>
      <c r="AQ1508" s="34">
        <f>IFERROR(VLOOKUP($H1508,#REF!,11,FALSE),0)</f>
        <v>0</v>
      </c>
      <c r="AR1508" s="42">
        <f>IFERROR(VLOOKUP($H1508,#REF!,12,FALSE),0)</f>
        <v>0</v>
      </c>
      <c r="AS1508" s="34">
        <f>IFERROR(VLOOKUP($H1508,#REF!,13,FALSE),0)</f>
        <v>0</v>
      </c>
      <c r="AT1508" s="34">
        <f>IFERROR(VLOOKUP($H1508,#REF!,14,FALSE),0)</f>
        <v>0</v>
      </c>
      <c r="AU1508" s="42">
        <f>IFERROR(VLOOKUP($H1508,#REF!,15,FALSE),0)</f>
        <v>0</v>
      </c>
      <c r="AV1508" s="34">
        <f>IFERROR(VLOOKUP($H1508,#REF!,15,FALSE),0)</f>
        <v>0</v>
      </c>
      <c r="AW1508" s="34">
        <f>IFERROR(VLOOKUP($H1508,#REF!,16,FALSE),0)</f>
        <v>0</v>
      </c>
      <c r="AX1508" s="42">
        <f>IFERROR(VLOOKUP($H1508,#REF!,17,FALSE),0)</f>
        <v>0</v>
      </c>
    </row>
    <row r="1509" spans="1:50" x14ac:dyDescent="0.3">
      <c r="A1509" s="33" t="str">
        <f t="shared" si="92"/>
        <v>0</v>
      </c>
      <c r="B1509" s="33">
        <f>+'R&amp;E EXPORT'!B1437</f>
        <v>0</v>
      </c>
      <c r="C1509" t="str">
        <f>IFERROR(VLOOKUP(A1509,'MCSJ Export'!A:C,3,FALSE),"")</f>
        <v/>
      </c>
      <c r="D1509" s="37">
        <f t="shared" ca="1" si="93"/>
        <v>0</v>
      </c>
      <c r="E1509" s="37">
        <f t="shared" ca="1" si="94"/>
        <v>0</v>
      </c>
      <c r="F1509" s="37">
        <f t="shared" ca="1" si="95"/>
        <v>0</v>
      </c>
      <c r="G1509" s="37"/>
      <c r="H1509" s="33">
        <f>+'R&amp;E EXPORT'!A1437</f>
        <v>0</v>
      </c>
      <c r="I1509" s="34">
        <f>IFERROR(VLOOKUP($H1509,'Gen F Rev'!$A:$M,15,FALSE),0)</f>
        <v>0</v>
      </c>
      <c r="J1509" s="34">
        <f>IFERROR(VLOOKUP($H1509,'Gen F Rev'!$A:$M,16,FALSE),0)</f>
        <v>0</v>
      </c>
      <c r="K1509" s="42">
        <f>IFERROR(VLOOKUP($H1509,'Gen F Rev'!$A:$M,17,FALSE),0)</f>
        <v>0</v>
      </c>
      <c r="L1509" s="34">
        <f>IFERROR(VLOOKUP($H1509,'Gen F Exp'!$A:$E,15,FALSE),0)</f>
        <v>0</v>
      </c>
      <c r="M1509" s="34">
        <f>IFERROR(VLOOKUP($H1509,'Gen F Exp'!$A:$E,16,FALSE),0)</f>
        <v>0</v>
      </c>
      <c r="N1509" s="42">
        <f>IFERROR(VLOOKUP($H1509,'Gen F Exp'!$A:$E,17,FALSE),0)</f>
        <v>0</v>
      </c>
      <c r="O1509" s="34">
        <f>IFERROR(VLOOKUP($H1509,'Water F Rev'!$A:$L,15,FALSE),0)</f>
        <v>0</v>
      </c>
      <c r="P1509" s="34">
        <f>IFERROR(VLOOKUP($H1509,'Water F Rev'!$A:$L,16,FALSE),0)</f>
        <v>0</v>
      </c>
      <c r="Q1509" s="42">
        <f>IFERROR(VLOOKUP($H1509,'Water F Rev'!$A:$L,17,FALSE),0)</f>
        <v>0</v>
      </c>
      <c r="R1509" s="34">
        <f>IFERROR(VLOOKUP($H1509,'Water F Exp'!$A:$K,15,FALSE),0)</f>
        <v>0</v>
      </c>
      <c r="S1509" s="34">
        <f>IFERROR(VLOOKUP($H1509,'Water F Exp'!$A:$K,16,FALSE),0)</f>
        <v>0</v>
      </c>
      <c r="T1509" s="42">
        <f>IFERROR(VLOOKUP($H1509,'Water F Exp'!$A:$K,17,FALSE),0)</f>
        <v>0</v>
      </c>
      <c r="U1509" s="34">
        <f ca="1">IFERROR(VLOOKUP($H1509,'Sewer F Rev'!$A:$E,15,FALSE),0)</f>
        <v>0</v>
      </c>
      <c r="V1509" s="34">
        <f ca="1">IFERROR(VLOOKUP($H1509,'Sewer F Rev'!$A:$E,16,FALSE),0)</f>
        <v>0</v>
      </c>
      <c r="W1509" s="42">
        <f ca="1">IFERROR(VLOOKUP($H1509,'Sewer F Rev'!$A:$E,17,FALSE),0)</f>
        <v>0</v>
      </c>
      <c r="X1509" s="34">
        <f>IFERROR(VLOOKUP($H1509,'Sewer F Exp'!$A:$B,15,FALSE),0)</f>
        <v>0</v>
      </c>
      <c r="Y1509" s="34">
        <f>IFERROR(VLOOKUP($H1509,'Sewer F Exp'!$A:$B,16,FALSE),0)</f>
        <v>0</v>
      </c>
      <c r="Z1509" s="42">
        <f>IFERROR(VLOOKUP($H1509,'Sewer F Exp'!$A:$B,17,FALSE),0)</f>
        <v>0</v>
      </c>
      <c r="AA1509" s="34">
        <f>IFERROR(VLOOKUP($H1509,'Refuse F Rev'!$A:$E,15,FALSE),0)</f>
        <v>0</v>
      </c>
      <c r="AB1509" s="34">
        <f>IFERROR(VLOOKUP($H1509,'Refuse F Rev'!$A:$E,16,FALSE),0)</f>
        <v>0</v>
      </c>
      <c r="AC1509" s="42">
        <f>IFERROR(VLOOKUP($H1509,'Refuse F Rev'!$A:$E,17,FALSE),0)</f>
        <v>0</v>
      </c>
      <c r="AD1509" s="34">
        <f>IFERROR(VLOOKUP($H1509,'Refuse F Exp'!$A:$E,15,FALSE),0)</f>
        <v>0</v>
      </c>
      <c r="AE1509" s="34">
        <f>IFERROR(VLOOKUP($H1509,'Refuse F Exp'!$A:$E,16,FALSE),0)</f>
        <v>0</v>
      </c>
      <c r="AF1509" s="42">
        <f>IFERROR(VLOOKUP($H1509,'Refuse F Exp'!$A:$E,17,FALSE),0)</f>
        <v>0</v>
      </c>
      <c r="AG1509" s="34">
        <f>IFERROR(VLOOKUP($H1509,#REF!,10,FALSE),0)</f>
        <v>0</v>
      </c>
      <c r="AH1509" s="34">
        <f>IFERROR(VLOOKUP($H1509,#REF!,11,FALSE),0)</f>
        <v>0</v>
      </c>
      <c r="AI1509" s="42">
        <f>IFERROR(VLOOKUP($H1509,#REF!,12,FALSE),0)</f>
        <v>0</v>
      </c>
      <c r="AJ1509" s="34">
        <f>IFERROR(VLOOKUP($H1509,#REF!,10,FALSE),0)</f>
        <v>0</v>
      </c>
      <c r="AK1509" s="34">
        <f>IFERROR(VLOOKUP($H1509,#REF!,11,FALSE),0)</f>
        <v>0</v>
      </c>
      <c r="AL1509" s="42">
        <f>IFERROR(VLOOKUP($H1509,#REF!,12,FALSE),0)</f>
        <v>0</v>
      </c>
      <c r="AM1509" s="34">
        <f>IFERROR(VLOOKUP($H1509,#REF!,10,FALSE),0)</f>
        <v>0</v>
      </c>
      <c r="AN1509" s="34">
        <f>IFERROR(VLOOKUP($H1509,#REF!,11,FALSE),0)</f>
        <v>0</v>
      </c>
      <c r="AO1509" s="42">
        <f>IFERROR(VLOOKUP($H1509,#REF!,12,FALSE),0)</f>
        <v>0</v>
      </c>
      <c r="AP1509" s="34">
        <f>IFERROR(VLOOKUP($H1509,#REF!,10,FALSE),0)</f>
        <v>0</v>
      </c>
      <c r="AQ1509" s="34">
        <f>IFERROR(VLOOKUP($H1509,#REF!,11,FALSE),0)</f>
        <v>0</v>
      </c>
      <c r="AR1509" s="42">
        <f>IFERROR(VLOOKUP($H1509,#REF!,12,FALSE),0)</f>
        <v>0</v>
      </c>
      <c r="AS1509" s="34">
        <f>IFERROR(VLOOKUP($H1509,#REF!,13,FALSE),0)</f>
        <v>0</v>
      </c>
      <c r="AT1509" s="34">
        <f>IFERROR(VLOOKUP($H1509,#REF!,14,FALSE),0)</f>
        <v>0</v>
      </c>
      <c r="AU1509" s="42">
        <f>IFERROR(VLOOKUP($H1509,#REF!,15,FALSE),0)</f>
        <v>0</v>
      </c>
      <c r="AV1509" s="34">
        <f>IFERROR(VLOOKUP($H1509,#REF!,15,FALSE),0)</f>
        <v>0</v>
      </c>
      <c r="AW1509" s="34">
        <f>IFERROR(VLOOKUP($H1509,#REF!,16,FALSE),0)</f>
        <v>0</v>
      </c>
      <c r="AX1509" s="42">
        <f>IFERROR(VLOOKUP($H1509,#REF!,17,FALSE),0)</f>
        <v>0</v>
      </c>
    </row>
    <row r="1510" spans="1:50" x14ac:dyDescent="0.3">
      <c r="A1510" s="33" t="str">
        <f t="shared" si="92"/>
        <v>0</v>
      </c>
      <c r="B1510" s="33">
        <f>+'R&amp;E EXPORT'!B1438</f>
        <v>0</v>
      </c>
      <c r="C1510" t="str">
        <f>IFERROR(VLOOKUP(A1510,'MCSJ Export'!A:C,3,FALSE),"")</f>
        <v/>
      </c>
      <c r="D1510" s="37">
        <f t="shared" ca="1" si="93"/>
        <v>0</v>
      </c>
      <c r="E1510" s="37">
        <f t="shared" ca="1" si="94"/>
        <v>0</v>
      </c>
      <c r="F1510" s="37">
        <f t="shared" ca="1" si="95"/>
        <v>0</v>
      </c>
      <c r="G1510" s="37"/>
      <c r="H1510" s="33">
        <f>+'R&amp;E EXPORT'!A1438</f>
        <v>0</v>
      </c>
      <c r="I1510" s="34">
        <f>IFERROR(VLOOKUP($H1510,'Gen F Rev'!$A:$M,15,FALSE),0)</f>
        <v>0</v>
      </c>
      <c r="J1510" s="34">
        <f>IFERROR(VLOOKUP($H1510,'Gen F Rev'!$A:$M,16,FALSE),0)</f>
        <v>0</v>
      </c>
      <c r="K1510" s="42">
        <f>IFERROR(VLOOKUP($H1510,'Gen F Rev'!$A:$M,17,FALSE),0)</f>
        <v>0</v>
      </c>
      <c r="L1510" s="34">
        <f>IFERROR(VLOOKUP($H1510,'Gen F Exp'!$A:$E,15,FALSE),0)</f>
        <v>0</v>
      </c>
      <c r="M1510" s="34">
        <f>IFERROR(VLOOKUP($H1510,'Gen F Exp'!$A:$E,16,FALSE),0)</f>
        <v>0</v>
      </c>
      <c r="N1510" s="42">
        <f>IFERROR(VLOOKUP($H1510,'Gen F Exp'!$A:$E,17,FALSE),0)</f>
        <v>0</v>
      </c>
      <c r="O1510" s="34">
        <f>IFERROR(VLOOKUP($H1510,'Water F Rev'!$A:$L,15,FALSE),0)</f>
        <v>0</v>
      </c>
      <c r="P1510" s="34">
        <f>IFERROR(VLOOKUP($H1510,'Water F Rev'!$A:$L,16,FALSE),0)</f>
        <v>0</v>
      </c>
      <c r="Q1510" s="42">
        <f>IFERROR(VLOOKUP($H1510,'Water F Rev'!$A:$L,17,FALSE),0)</f>
        <v>0</v>
      </c>
      <c r="R1510" s="34">
        <f>IFERROR(VLOOKUP($H1510,'Water F Exp'!$A:$K,15,FALSE),0)</f>
        <v>0</v>
      </c>
      <c r="S1510" s="34">
        <f>IFERROR(VLOOKUP($H1510,'Water F Exp'!$A:$K,16,FALSE),0)</f>
        <v>0</v>
      </c>
      <c r="T1510" s="42">
        <f>IFERROR(VLOOKUP($H1510,'Water F Exp'!$A:$K,17,FALSE),0)</f>
        <v>0</v>
      </c>
      <c r="U1510" s="34">
        <f ca="1">IFERROR(VLOOKUP($H1510,'Sewer F Rev'!$A:$E,15,FALSE),0)</f>
        <v>0</v>
      </c>
      <c r="V1510" s="34">
        <f ca="1">IFERROR(VLOOKUP($H1510,'Sewer F Rev'!$A:$E,16,FALSE),0)</f>
        <v>0</v>
      </c>
      <c r="W1510" s="42">
        <f ca="1">IFERROR(VLOOKUP($H1510,'Sewer F Rev'!$A:$E,17,FALSE),0)</f>
        <v>0</v>
      </c>
      <c r="X1510" s="34">
        <f>IFERROR(VLOOKUP($H1510,'Sewer F Exp'!$A:$B,15,FALSE),0)</f>
        <v>0</v>
      </c>
      <c r="Y1510" s="34">
        <f>IFERROR(VLOOKUP($H1510,'Sewer F Exp'!$A:$B,16,FALSE),0)</f>
        <v>0</v>
      </c>
      <c r="Z1510" s="42">
        <f>IFERROR(VLOOKUP($H1510,'Sewer F Exp'!$A:$B,17,FALSE),0)</f>
        <v>0</v>
      </c>
      <c r="AA1510" s="34">
        <f>IFERROR(VLOOKUP($H1510,'Refuse F Rev'!$A:$E,15,FALSE),0)</f>
        <v>0</v>
      </c>
      <c r="AB1510" s="34">
        <f>IFERROR(VLOOKUP($H1510,'Refuse F Rev'!$A:$E,16,FALSE),0)</f>
        <v>0</v>
      </c>
      <c r="AC1510" s="42">
        <f>IFERROR(VLOOKUP($H1510,'Refuse F Rev'!$A:$E,17,FALSE),0)</f>
        <v>0</v>
      </c>
      <c r="AD1510" s="34">
        <f>IFERROR(VLOOKUP($H1510,'Refuse F Exp'!$A:$E,15,FALSE),0)</f>
        <v>0</v>
      </c>
      <c r="AE1510" s="34">
        <f>IFERROR(VLOOKUP($H1510,'Refuse F Exp'!$A:$E,16,FALSE),0)</f>
        <v>0</v>
      </c>
      <c r="AF1510" s="42">
        <f>IFERROR(VLOOKUP($H1510,'Refuse F Exp'!$A:$E,17,FALSE),0)</f>
        <v>0</v>
      </c>
      <c r="AG1510" s="34">
        <f>IFERROR(VLOOKUP($H1510,#REF!,10,FALSE),0)</f>
        <v>0</v>
      </c>
      <c r="AH1510" s="34">
        <f>IFERROR(VLOOKUP($H1510,#REF!,11,FALSE),0)</f>
        <v>0</v>
      </c>
      <c r="AI1510" s="42">
        <f>IFERROR(VLOOKUP($H1510,#REF!,12,FALSE),0)</f>
        <v>0</v>
      </c>
      <c r="AJ1510" s="34">
        <f>IFERROR(VLOOKUP($H1510,#REF!,10,FALSE),0)</f>
        <v>0</v>
      </c>
      <c r="AK1510" s="34">
        <f>IFERROR(VLOOKUP($H1510,#REF!,11,FALSE),0)</f>
        <v>0</v>
      </c>
      <c r="AL1510" s="42">
        <f>IFERROR(VLOOKUP($H1510,#REF!,12,FALSE),0)</f>
        <v>0</v>
      </c>
      <c r="AM1510" s="34">
        <f>IFERROR(VLOOKUP($H1510,#REF!,10,FALSE),0)</f>
        <v>0</v>
      </c>
      <c r="AN1510" s="34">
        <f>IFERROR(VLOOKUP($H1510,#REF!,11,FALSE),0)</f>
        <v>0</v>
      </c>
      <c r="AO1510" s="42">
        <f>IFERROR(VLOOKUP($H1510,#REF!,12,FALSE),0)</f>
        <v>0</v>
      </c>
      <c r="AP1510" s="34">
        <f>IFERROR(VLOOKUP($H1510,#REF!,10,FALSE),0)</f>
        <v>0</v>
      </c>
      <c r="AQ1510" s="34">
        <f>IFERROR(VLOOKUP($H1510,#REF!,11,FALSE),0)</f>
        <v>0</v>
      </c>
      <c r="AR1510" s="42">
        <f>IFERROR(VLOOKUP($H1510,#REF!,12,FALSE),0)</f>
        <v>0</v>
      </c>
      <c r="AS1510" s="34">
        <f>IFERROR(VLOOKUP($H1510,#REF!,13,FALSE),0)</f>
        <v>0</v>
      </c>
      <c r="AT1510" s="34">
        <f>IFERROR(VLOOKUP($H1510,#REF!,14,FALSE),0)</f>
        <v>0</v>
      </c>
      <c r="AU1510" s="42">
        <f>IFERROR(VLOOKUP($H1510,#REF!,15,FALSE),0)</f>
        <v>0</v>
      </c>
      <c r="AV1510" s="34">
        <f>IFERROR(VLOOKUP($H1510,#REF!,15,FALSE),0)</f>
        <v>0</v>
      </c>
      <c r="AW1510" s="34">
        <f>IFERROR(VLOOKUP($H1510,#REF!,16,FALSE),0)</f>
        <v>0</v>
      </c>
      <c r="AX1510" s="42">
        <f>IFERROR(VLOOKUP($H1510,#REF!,17,FALSE),0)</f>
        <v>0</v>
      </c>
    </row>
    <row r="1511" spans="1:50" x14ac:dyDescent="0.3">
      <c r="A1511" s="33" t="str">
        <f t="shared" si="92"/>
        <v>0</v>
      </c>
      <c r="B1511" s="33">
        <f>+'R&amp;E EXPORT'!B1439</f>
        <v>0</v>
      </c>
      <c r="C1511" t="str">
        <f>IFERROR(VLOOKUP(A1511,'MCSJ Export'!A:C,3,FALSE),"")</f>
        <v/>
      </c>
      <c r="D1511" s="37">
        <f t="shared" ca="1" si="93"/>
        <v>0</v>
      </c>
      <c r="E1511" s="37">
        <f t="shared" ca="1" si="94"/>
        <v>0</v>
      </c>
      <c r="F1511" s="37">
        <f t="shared" ca="1" si="95"/>
        <v>0</v>
      </c>
      <c r="G1511" s="37"/>
      <c r="H1511" s="33">
        <f>+'R&amp;E EXPORT'!A1439</f>
        <v>0</v>
      </c>
      <c r="I1511" s="34">
        <f>IFERROR(VLOOKUP($H1511,'Gen F Rev'!$A:$M,15,FALSE),0)</f>
        <v>0</v>
      </c>
      <c r="J1511" s="34">
        <f>IFERROR(VLOOKUP($H1511,'Gen F Rev'!$A:$M,16,FALSE),0)</f>
        <v>0</v>
      </c>
      <c r="K1511" s="42">
        <f>IFERROR(VLOOKUP($H1511,'Gen F Rev'!$A:$M,17,FALSE),0)</f>
        <v>0</v>
      </c>
      <c r="L1511" s="34">
        <f>IFERROR(VLOOKUP($H1511,'Gen F Exp'!$A:$E,15,FALSE),0)</f>
        <v>0</v>
      </c>
      <c r="M1511" s="34">
        <f>IFERROR(VLOOKUP($H1511,'Gen F Exp'!$A:$E,16,FALSE),0)</f>
        <v>0</v>
      </c>
      <c r="N1511" s="42">
        <f>IFERROR(VLOOKUP($H1511,'Gen F Exp'!$A:$E,17,FALSE),0)</f>
        <v>0</v>
      </c>
      <c r="O1511" s="34">
        <f>IFERROR(VLOOKUP($H1511,'Water F Rev'!$A:$L,15,FALSE),0)</f>
        <v>0</v>
      </c>
      <c r="P1511" s="34">
        <f>IFERROR(VLOOKUP($H1511,'Water F Rev'!$A:$L,16,FALSE),0)</f>
        <v>0</v>
      </c>
      <c r="Q1511" s="42">
        <f>IFERROR(VLOOKUP($H1511,'Water F Rev'!$A:$L,17,FALSE),0)</f>
        <v>0</v>
      </c>
      <c r="R1511" s="34">
        <f>IFERROR(VLOOKUP($H1511,'Water F Exp'!$A:$K,15,FALSE),0)</f>
        <v>0</v>
      </c>
      <c r="S1511" s="34">
        <f>IFERROR(VLOOKUP($H1511,'Water F Exp'!$A:$K,16,FALSE),0)</f>
        <v>0</v>
      </c>
      <c r="T1511" s="42">
        <f>IFERROR(VLOOKUP($H1511,'Water F Exp'!$A:$K,17,FALSE),0)</f>
        <v>0</v>
      </c>
      <c r="U1511" s="34">
        <f ca="1">IFERROR(VLOOKUP($H1511,'Sewer F Rev'!$A:$E,15,FALSE),0)</f>
        <v>0</v>
      </c>
      <c r="V1511" s="34">
        <f ca="1">IFERROR(VLOOKUP($H1511,'Sewer F Rev'!$A:$E,16,FALSE),0)</f>
        <v>0</v>
      </c>
      <c r="W1511" s="42">
        <f ca="1">IFERROR(VLOOKUP($H1511,'Sewer F Rev'!$A:$E,17,FALSE),0)</f>
        <v>0</v>
      </c>
      <c r="X1511" s="34">
        <f>IFERROR(VLOOKUP($H1511,'Sewer F Exp'!$A:$B,15,FALSE),0)</f>
        <v>0</v>
      </c>
      <c r="Y1511" s="34">
        <f>IFERROR(VLOOKUP($H1511,'Sewer F Exp'!$A:$B,16,FALSE),0)</f>
        <v>0</v>
      </c>
      <c r="Z1511" s="42">
        <f>IFERROR(VLOOKUP($H1511,'Sewer F Exp'!$A:$B,17,FALSE),0)</f>
        <v>0</v>
      </c>
      <c r="AA1511" s="34">
        <f>IFERROR(VLOOKUP($H1511,'Refuse F Rev'!$A:$E,15,FALSE),0)</f>
        <v>0</v>
      </c>
      <c r="AB1511" s="34">
        <f>IFERROR(VLOOKUP($H1511,'Refuse F Rev'!$A:$E,16,FALSE),0)</f>
        <v>0</v>
      </c>
      <c r="AC1511" s="42">
        <f>IFERROR(VLOOKUP($H1511,'Refuse F Rev'!$A:$E,17,FALSE),0)</f>
        <v>0</v>
      </c>
      <c r="AD1511" s="34">
        <f>IFERROR(VLOOKUP($H1511,'Refuse F Exp'!$A:$E,15,FALSE),0)</f>
        <v>0</v>
      </c>
      <c r="AE1511" s="34">
        <f>IFERROR(VLOOKUP($H1511,'Refuse F Exp'!$A:$E,16,FALSE),0)</f>
        <v>0</v>
      </c>
      <c r="AF1511" s="42">
        <f>IFERROR(VLOOKUP($H1511,'Refuse F Exp'!$A:$E,17,FALSE),0)</f>
        <v>0</v>
      </c>
      <c r="AG1511" s="34">
        <f>IFERROR(VLOOKUP($H1511,#REF!,10,FALSE),0)</f>
        <v>0</v>
      </c>
      <c r="AH1511" s="34">
        <f>IFERROR(VLOOKUP($H1511,#REF!,11,FALSE),0)</f>
        <v>0</v>
      </c>
      <c r="AI1511" s="42">
        <f>IFERROR(VLOOKUP($H1511,#REF!,12,FALSE),0)</f>
        <v>0</v>
      </c>
      <c r="AJ1511" s="34">
        <f>IFERROR(VLOOKUP($H1511,#REF!,10,FALSE),0)</f>
        <v>0</v>
      </c>
      <c r="AK1511" s="34">
        <f>IFERROR(VLOOKUP($H1511,#REF!,11,FALSE),0)</f>
        <v>0</v>
      </c>
      <c r="AL1511" s="42">
        <f>IFERROR(VLOOKUP($H1511,#REF!,12,FALSE),0)</f>
        <v>0</v>
      </c>
      <c r="AM1511" s="34">
        <f>IFERROR(VLOOKUP($H1511,#REF!,10,FALSE),0)</f>
        <v>0</v>
      </c>
      <c r="AN1511" s="34">
        <f>IFERROR(VLOOKUP($H1511,#REF!,11,FALSE),0)</f>
        <v>0</v>
      </c>
      <c r="AO1511" s="42">
        <f>IFERROR(VLOOKUP($H1511,#REF!,12,FALSE),0)</f>
        <v>0</v>
      </c>
      <c r="AP1511" s="34">
        <f>IFERROR(VLOOKUP($H1511,#REF!,10,FALSE),0)</f>
        <v>0</v>
      </c>
      <c r="AQ1511" s="34">
        <f>IFERROR(VLOOKUP($H1511,#REF!,11,FALSE),0)</f>
        <v>0</v>
      </c>
      <c r="AR1511" s="42">
        <f>IFERROR(VLOOKUP($H1511,#REF!,12,FALSE),0)</f>
        <v>0</v>
      </c>
      <c r="AS1511" s="34">
        <f>IFERROR(VLOOKUP($H1511,#REF!,13,FALSE),0)</f>
        <v>0</v>
      </c>
      <c r="AT1511" s="34">
        <f>IFERROR(VLOOKUP($H1511,#REF!,14,FALSE),0)</f>
        <v>0</v>
      </c>
      <c r="AU1511" s="42">
        <f>IFERROR(VLOOKUP($H1511,#REF!,15,FALSE),0)</f>
        <v>0</v>
      </c>
      <c r="AV1511" s="34">
        <f>IFERROR(VLOOKUP($H1511,#REF!,15,FALSE),0)</f>
        <v>0</v>
      </c>
      <c r="AW1511" s="34">
        <f>IFERROR(VLOOKUP($H1511,#REF!,16,FALSE),0)</f>
        <v>0</v>
      </c>
      <c r="AX1511" s="42">
        <f>IFERROR(VLOOKUP($H1511,#REF!,17,FALSE),0)</f>
        <v>0</v>
      </c>
    </row>
    <row r="1512" spans="1:50" x14ac:dyDescent="0.3">
      <c r="A1512" s="33" t="str">
        <f t="shared" si="92"/>
        <v>0</v>
      </c>
      <c r="B1512" s="33">
        <f>+'R&amp;E EXPORT'!B1440</f>
        <v>0</v>
      </c>
      <c r="C1512" t="str">
        <f>IFERROR(VLOOKUP(A1512,'MCSJ Export'!A:C,3,FALSE),"")</f>
        <v/>
      </c>
      <c r="D1512" s="37">
        <f t="shared" ca="1" si="93"/>
        <v>0</v>
      </c>
      <c r="E1512" s="37">
        <f t="shared" ca="1" si="94"/>
        <v>0</v>
      </c>
      <c r="F1512" s="37">
        <f t="shared" ca="1" si="95"/>
        <v>0</v>
      </c>
      <c r="G1512" s="37"/>
      <c r="H1512" s="33">
        <f>+'R&amp;E EXPORT'!A1440</f>
        <v>0</v>
      </c>
      <c r="I1512" s="34">
        <f>IFERROR(VLOOKUP($H1512,'Gen F Rev'!$A:$M,15,FALSE),0)</f>
        <v>0</v>
      </c>
      <c r="J1512" s="34">
        <f>IFERROR(VLOOKUP($H1512,'Gen F Rev'!$A:$M,16,FALSE),0)</f>
        <v>0</v>
      </c>
      <c r="K1512" s="42">
        <f>IFERROR(VLOOKUP($H1512,'Gen F Rev'!$A:$M,17,FALSE),0)</f>
        <v>0</v>
      </c>
      <c r="L1512" s="34">
        <f>IFERROR(VLOOKUP($H1512,'Gen F Exp'!$A:$E,15,FALSE),0)</f>
        <v>0</v>
      </c>
      <c r="M1512" s="34">
        <f>IFERROR(VLOOKUP($H1512,'Gen F Exp'!$A:$E,16,FALSE),0)</f>
        <v>0</v>
      </c>
      <c r="N1512" s="42">
        <f>IFERROR(VLOOKUP($H1512,'Gen F Exp'!$A:$E,17,FALSE),0)</f>
        <v>0</v>
      </c>
      <c r="O1512" s="34">
        <f>IFERROR(VLOOKUP($H1512,'Water F Rev'!$A:$L,15,FALSE),0)</f>
        <v>0</v>
      </c>
      <c r="P1512" s="34">
        <f>IFERROR(VLOOKUP($H1512,'Water F Rev'!$A:$L,16,FALSE),0)</f>
        <v>0</v>
      </c>
      <c r="Q1512" s="42">
        <f>IFERROR(VLOOKUP($H1512,'Water F Rev'!$A:$L,17,FALSE),0)</f>
        <v>0</v>
      </c>
      <c r="R1512" s="34">
        <f>IFERROR(VLOOKUP($H1512,'Water F Exp'!$A:$K,15,FALSE),0)</f>
        <v>0</v>
      </c>
      <c r="S1512" s="34">
        <f>IFERROR(VLOOKUP($H1512,'Water F Exp'!$A:$K,16,FALSE),0)</f>
        <v>0</v>
      </c>
      <c r="T1512" s="42">
        <f>IFERROR(VLOOKUP($H1512,'Water F Exp'!$A:$K,17,FALSE),0)</f>
        <v>0</v>
      </c>
      <c r="U1512" s="34">
        <f ca="1">IFERROR(VLOOKUP($H1512,'Sewer F Rev'!$A:$E,15,FALSE),0)</f>
        <v>0</v>
      </c>
      <c r="V1512" s="34">
        <f ca="1">IFERROR(VLOOKUP($H1512,'Sewer F Rev'!$A:$E,16,FALSE),0)</f>
        <v>0</v>
      </c>
      <c r="W1512" s="42">
        <f ca="1">IFERROR(VLOOKUP($H1512,'Sewer F Rev'!$A:$E,17,FALSE),0)</f>
        <v>0</v>
      </c>
      <c r="X1512" s="34">
        <f>IFERROR(VLOOKUP($H1512,'Sewer F Exp'!$A:$B,15,FALSE),0)</f>
        <v>0</v>
      </c>
      <c r="Y1512" s="34">
        <f>IFERROR(VLOOKUP($H1512,'Sewer F Exp'!$A:$B,16,FALSE),0)</f>
        <v>0</v>
      </c>
      <c r="Z1512" s="42">
        <f>IFERROR(VLOOKUP($H1512,'Sewer F Exp'!$A:$B,17,FALSE),0)</f>
        <v>0</v>
      </c>
      <c r="AA1512" s="34">
        <f>IFERROR(VLOOKUP($H1512,'Refuse F Rev'!$A:$E,15,FALSE),0)</f>
        <v>0</v>
      </c>
      <c r="AB1512" s="34">
        <f>IFERROR(VLOOKUP($H1512,'Refuse F Rev'!$A:$E,16,FALSE),0)</f>
        <v>0</v>
      </c>
      <c r="AC1512" s="42">
        <f>IFERROR(VLOOKUP($H1512,'Refuse F Rev'!$A:$E,17,FALSE),0)</f>
        <v>0</v>
      </c>
      <c r="AD1512" s="34">
        <f>IFERROR(VLOOKUP($H1512,'Refuse F Exp'!$A:$E,15,FALSE),0)</f>
        <v>0</v>
      </c>
      <c r="AE1512" s="34">
        <f>IFERROR(VLOOKUP($H1512,'Refuse F Exp'!$A:$E,16,FALSE),0)</f>
        <v>0</v>
      </c>
      <c r="AF1512" s="42">
        <f>IFERROR(VLOOKUP($H1512,'Refuse F Exp'!$A:$E,17,FALSE),0)</f>
        <v>0</v>
      </c>
      <c r="AG1512" s="34">
        <f>IFERROR(VLOOKUP($H1512,#REF!,10,FALSE),0)</f>
        <v>0</v>
      </c>
      <c r="AH1512" s="34">
        <f>IFERROR(VLOOKUP($H1512,#REF!,11,FALSE),0)</f>
        <v>0</v>
      </c>
      <c r="AI1512" s="42">
        <f>IFERROR(VLOOKUP($H1512,#REF!,12,FALSE),0)</f>
        <v>0</v>
      </c>
      <c r="AJ1512" s="34">
        <f>IFERROR(VLOOKUP($H1512,#REF!,10,FALSE),0)</f>
        <v>0</v>
      </c>
      <c r="AK1512" s="34">
        <f>IFERROR(VLOOKUP($H1512,#REF!,11,FALSE),0)</f>
        <v>0</v>
      </c>
      <c r="AL1512" s="42">
        <f>IFERROR(VLOOKUP($H1512,#REF!,12,FALSE),0)</f>
        <v>0</v>
      </c>
      <c r="AM1512" s="34">
        <f>IFERROR(VLOOKUP($H1512,#REF!,10,FALSE),0)</f>
        <v>0</v>
      </c>
      <c r="AN1512" s="34">
        <f>IFERROR(VLOOKUP($H1512,#REF!,11,FALSE),0)</f>
        <v>0</v>
      </c>
      <c r="AO1512" s="42">
        <f>IFERROR(VLOOKUP($H1512,#REF!,12,FALSE),0)</f>
        <v>0</v>
      </c>
      <c r="AP1512" s="34">
        <f>IFERROR(VLOOKUP($H1512,#REF!,10,FALSE),0)</f>
        <v>0</v>
      </c>
      <c r="AQ1512" s="34">
        <f>IFERROR(VLOOKUP($H1512,#REF!,11,FALSE),0)</f>
        <v>0</v>
      </c>
      <c r="AR1512" s="42">
        <f>IFERROR(VLOOKUP($H1512,#REF!,12,FALSE),0)</f>
        <v>0</v>
      </c>
      <c r="AS1512" s="34">
        <f>IFERROR(VLOOKUP($H1512,#REF!,13,FALSE),0)</f>
        <v>0</v>
      </c>
      <c r="AT1512" s="34">
        <f>IFERROR(VLOOKUP($H1512,#REF!,14,FALSE),0)</f>
        <v>0</v>
      </c>
      <c r="AU1512" s="42">
        <f>IFERROR(VLOOKUP($H1512,#REF!,15,FALSE),0)</f>
        <v>0</v>
      </c>
      <c r="AV1512" s="34">
        <f>IFERROR(VLOOKUP($H1512,#REF!,15,FALSE),0)</f>
        <v>0</v>
      </c>
      <c r="AW1512" s="34">
        <f>IFERROR(VLOOKUP($H1512,#REF!,16,FALSE),0)</f>
        <v>0</v>
      </c>
      <c r="AX1512" s="42">
        <f>IFERROR(VLOOKUP($H1512,#REF!,17,FALSE),0)</f>
        <v>0</v>
      </c>
    </row>
    <row r="1513" spans="1:50" x14ac:dyDescent="0.3">
      <c r="A1513" s="33" t="str">
        <f t="shared" si="92"/>
        <v>0</v>
      </c>
      <c r="B1513" s="33">
        <f>+'R&amp;E EXPORT'!B1441</f>
        <v>0</v>
      </c>
      <c r="C1513" t="str">
        <f>IFERROR(VLOOKUP(A1513,'MCSJ Export'!A:C,3,FALSE),"")</f>
        <v/>
      </c>
      <c r="D1513" s="37">
        <f t="shared" ca="1" si="93"/>
        <v>0</v>
      </c>
      <c r="E1513" s="37">
        <f t="shared" ca="1" si="94"/>
        <v>0</v>
      </c>
      <c r="F1513" s="37">
        <f t="shared" ca="1" si="95"/>
        <v>0</v>
      </c>
      <c r="G1513" s="37"/>
      <c r="H1513" s="33">
        <f>+'R&amp;E EXPORT'!A1441</f>
        <v>0</v>
      </c>
      <c r="I1513" s="34">
        <f>IFERROR(VLOOKUP($H1513,'Gen F Rev'!$A:$M,15,FALSE),0)</f>
        <v>0</v>
      </c>
      <c r="J1513" s="34">
        <f>IFERROR(VLOOKUP($H1513,'Gen F Rev'!$A:$M,16,FALSE),0)</f>
        <v>0</v>
      </c>
      <c r="K1513" s="42">
        <f>IFERROR(VLOOKUP($H1513,'Gen F Rev'!$A:$M,17,FALSE),0)</f>
        <v>0</v>
      </c>
      <c r="L1513" s="34">
        <f>IFERROR(VLOOKUP($H1513,'Gen F Exp'!$A:$E,15,FALSE),0)</f>
        <v>0</v>
      </c>
      <c r="M1513" s="34">
        <f>IFERROR(VLOOKUP($H1513,'Gen F Exp'!$A:$E,16,FALSE),0)</f>
        <v>0</v>
      </c>
      <c r="N1513" s="42">
        <f>IFERROR(VLOOKUP($H1513,'Gen F Exp'!$A:$E,17,FALSE),0)</f>
        <v>0</v>
      </c>
      <c r="O1513" s="34">
        <f>IFERROR(VLOOKUP($H1513,'Water F Rev'!$A:$L,15,FALSE),0)</f>
        <v>0</v>
      </c>
      <c r="P1513" s="34">
        <f>IFERROR(VLOOKUP($H1513,'Water F Rev'!$A:$L,16,FALSE),0)</f>
        <v>0</v>
      </c>
      <c r="Q1513" s="42">
        <f>IFERROR(VLOOKUP($H1513,'Water F Rev'!$A:$L,17,FALSE),0)</f>
        <v>0</v>
      </c>
      <c r="R1513" s="34">
        <f>IFERROR(VLOOKUP($H1513,'Water F Exp'!$A:$K,15,FALSE),0)</f>
        <v>0</v>
      </c>
      <c r="S1513" s="34">
        <f>IFERROR(VLOOKUP($H1513,'Water F Exp'!$A:$K,16,FALSE),0)</f>
        <v>0</v>
      </c>
      <c r="T1513" s="42">
        <f>IFERROR(VLOOKUP($H1513,'Water F Exp'!$A:$K,17,FALSE),0)</f>
        <v>0</v>
      </c>
      <c r="U1513" s="34">
        <f ca="1">IFERROR(VLOOKUP($H1513,'Sewer F Rev'!$A:$E,15,FALSE),0)</f>
        <v>0</v>
      </c>
      <c r="V1513" s="34">
        <f ca="1">IFERROR(VLOOKUP($H1513,'Sewer F Rev'!$A:$E,16,FALSE),0)</f>
        <v>0</v>
      </c>
      <c r="W1513" s="42">
        <f ca="1">IFERROR(VLOOKUP($H1513,'Sewer F Rev'!$A:$E,17,FALSE),0)</f>
        <v>0</v>
      </c>
      <c r="X1513" s="34">
        <f>IFERROR(VLOOKUP($H1513,'Sewer F Exp'!$A:$B,15,FALSE),0)</f>
        <v>0</v>
      </c>
      <c r="Y1513" s="34">
        <f>IFERROR(VLOOKUP($H1513,'Sewer F Exp'!$A:$B,16,FALSE),0)</f>
        <v>0</v>
      </c>
      <c r="Z1513" s="42">
        <f>IFERROR(VLOOKUP($H1513,'Sewer F Exp'!$A:$B,17,FALSE),0)</f>
        <v>0</v>
      </c>
      <c r="AA1513" s="34">
        <f>IFERROR(VLOOKUP($H1513,'Refuse F Rev'!$A:$E,15,FALSE),0)</f>
        <v>0</v>
      </c>
      <c r="AB1513" s="34">
        <f>IFERROR(VLOOKUP($H1513,'Refuse F Rev'!$A:$E,16,FALSE),0)</f>
        <v>0</v>
      </c>
      <c r="AC1513" s="42">
        <f>IFERROR(VLOOKUP($H1513,'Refuse F Rev'!$A:$E,17,FALSE),0)</f>
        <v>0</v>
      </c>
      <c r="AD1513" s="34">
        <f>IFERROR(VLOOKUP($H1513,'Refuse F Exp'!$A:$E,15,FALSE),0)</f>
        <v>0</v>
      </c>
      <c r="AE1513" s="34">
        <f>IFERROR(VLOOKUP($H1513,'Refuse F Exp'!$A:$E,16,FALSE),0)</f>
        <v>0</v>
      </c>
      <c r="AF1513" s="42">
        <f>IFERROR(VLOOKUP($H1513,'Refuse F Exp'!$A:$E,17,FALSE),0)</f>
        <v>0</v>
      </c>
      <c r="AG1513" s="34">
        <f>IFERROR(VLOOKUP($H1513,#REF!,10,FALSE),0)</f>
        <v>0</v>
      </c>
      <c r="AH1513" s="34">
        <f>IFERROR(VLOOKUP($H1513,#REF!,11,FALSE),0)</f>
        <v>0</v>
      </c>
      <c r="AI1513" s="42">
        <f>IFERROR(VLOOKUP($H1513,#REF!,12,FALSE),0)</f>
        <v>0</v>
      </c>
      <c r="AJ1513" s="34">
        <f>IFERROR(VLOOKUP($H1513,#REF!,10,FALSE),0)</f>
        <v>0</v>
      </c>
      <c r="AK1513" s="34">
        <f>IFERROR(VLOOKUP($H1513,#REF!,11,FALSE),0)</f>
        <v>0</v>
      </c>
      <c r="AL1513" s="42">
        <f>IFERROR(VLOOKUP($H1513,#REF!,12,FALSE),0)</f>
        <v>0</v>
      </c>
      <c r="AM1513" s="34">
        <f>IFERROR(VLOOKUP($H1513,#REF!,10,FALSE),0)</f>
        <v>0</v>
      </c>
      <c r="AN1513" s="34">
        <f>IFERROR(VLOOKUP($H1513,#REF!,11,FALSE),0)</f>
        <v>0</v>
      </c>
      <c r="AO1513" s="42">
        <f>IFERROR(VLOOKUP($H1513,#REF!,12,FALSE),0)</f>
        <v>0</v>
      </c>
      <c r="AP1513" s="34">
        <f>IFERROR(VLOOKUP($H1513,#REF!,10,FALSE),0)</f>
        <v>0</v>
      </c>
      <c r="AQ1513" s="34">
        <f>IFERROR(VLOOKUP($H1513,#REF!,11,FALSE),0)</f>
        <v>0</v>
      </c>
      <c r="AR1513" s="42">
        <f>IFERROR(VLOOKUP($H1513,#REF!,12,FALSE),0)</f>
        <v>0</v>
      </c>
      <c r="AS1513" s="34">
        <f>IFERROR(VLOOKUP($H1513,#REF!,13,FALSE),0)</f>
        <v>0</v>
      </c>
      <c r="AT1513" s="34">
        <f>IFERROR(VLOOKUP($H1513,#REF!,14,FALSE),0)</f>
        <v>0</v>
      </c>
      <c r="AU1513" s="42">
        <f>IFERROR(VLOOKUP($H1513,#REF!,15,FALSE),0)</f>
        <v>0</v>
      </c>
      <c r="AV1513" s="34">
        <f>IFERROR(VLOOKUP($H1513,#REF!,15,FALSE),0)</f>
        <v>0</v>
      </c>
      <c r="AW1513" s="34">
        <f>IFERROR(VLOOKUP($H1513,#REF!,16,FALSE),0)</f>
        <v>0</v>
      </c>
      <c r="AX1513" s="42">
        <f>IFERROR(VLOOKUP($H1513,#REF!,17,FALSE),0)</f>
        <v>0</v>
      </c>
    </row>
    <row r="1514" spans="1:50" x14ac:dyDescent="0.3">
      <c r="A1514" s="33" t="str">
        <f t="shared" si="92"/>
        <v>0</v>
      </c>
      <c r="B1514" s="33">
        <f>+'R&amp;E EXPORT'!B1442</f>
        <v>0</v>
      </c>
      <c r="C1514" t="str">
        <f>IFERROR(VLOOKUP(A1514,'MCSJ Export'!A:C,3,FALSE),"")</f>
        <v/>
      </c>
      <c r="D1514" s="37">
        <f t="shared" ca="1" si="93"/>
        <v>0</v>
      </c>
      <c r="E1514" s="37">
        <f t="shared" ca="1" si="94"/>
        <v>0</v>
      </c>
      <c r="F1514" s="37">
        <f t="shared" ca="1" si="95"/>
        <v>0</v>
      </c>
      <c r="G1514" s="37"/>
      <c r="H1514" s="33">
        <f>+'R&amp;E EXPORT'!A1442</f>
        <v>0</v>
      </c>
      <c r="I1514" s="34">
        <f>IFERROR(VLOOKUP($H1514,'Gen F Rev'!$A:$M,15,FALSE),0)</f>
        <v>0</v>
      </c>
      <c r="J1514" s="34">
        <f>IFERROR(VLOOKUP($H1514,'Gen F Rev'!$A:$M,16,FALSE),0)</f>
        <v>0</v>
      </c>
      <c r="K1514" s="42">
        <f>IFERROR(VLOOKUP($H1514,'Gen F Rev'!$A:$M,17,FALSE),0)</f>
        <v>0</v>
      </c>
      <c r="L1514" s="34">
        <f>IFERROR(VLOOKUP($H1514,'Gen F Exp'!$A:$E,15,FALSE),0)</f>
        <v>0</v>
      </c>
      <c r="M1514" s="34">
        <f>IFERROR(VLOOKUP($H1514,'Gen F Exp'!$A:$E,16,FALSE),0)</f>
        <v>0</v>
      </c>
      <c r="N1514" s="42">
        <f>IFERROR(VLOOKUP($H1514,'Gen F Exp'!$A:$E,17,FALSE),0)</f>
        <v>0</v>
      </c>
      <c r="O1514" s="34">
        <f>IFERROR(VLOOKUP($H1514,'Water F Rev'!$A:$L,15,FALSE),0)</f>
        <v>0</v>
      </c>
      <c r="P1514" s="34">
        <f>IFERROR(VLOOKUP($H1514,'Water F Rev'!$A:$L,16,FALSE),0)</f>
        <v>0</v>
      </c>
      <c r="Q1514" s="42">
        <f>IFERROR(VLOOKUP($H1514,'Water F Rev'!$A:$L,17,FALSE),0)</f>
        <v>0</v>
      </c>
      <c r="R1514" s="34">
        <f>IFERROR(VLOOKUP($H1514,'Water F Exp'!$A:$K,15,FALSE),0)</f>
        <v>0</v>
      </c>
      <c r="S1514" s="34">
        <f>IFERROR(VLOOKUP($H1514,'Water F Exp'!$A:$K,16,FALSE),0)</f>
        <v>0</v>
      </c>
      <c r="T1514" s="42">
        <f>IFERROR(VLOOKUP($H1514,'Water F Exp'!$A:$K,17,FALSE),0)</f>
        <v>0</v>
      </c>
      <c r="U1514" s="34">
        <f ca="1">IFERROR(VLOOKUP($H1514,'Sewer F Rev'!$A:$E,15,FALSE),0)</f>
        <v>0</v>
      </c>
      <c r="V1514" s="34">
        <f ca="1">IFERROR(VLOOKUP($H1514,'Sewer F Rev'!$A:$E,16,FALSE),0)</f>
        <v>0</v>
      </c>
      <c r="W1514" s="42">
        <f ca="1">IFERROR(VLOOKUP($H1514,'Sewer F Rev'!$A:$E,17,FALSE),0)</f>
        <v>0</v>
      </c>
      <c r="X1514" s="34">
        <f>IFERROR(VLOOKUP($H1514,'Sewer F Exp'!$A:$B,15,FALSE),0)</f>
        <v>0</v>
      </c>
      <c r="Y1514" s="34">
        <f>IFERROR(VLOOKUP($H1514,'Sewer F Exp'!$A:$B,16,FALSE),0)</f>
        <v>0</v>
      </c>
      <c r="Z1514" s="42">
        <f>IFERROR(VLOOKUP($H1514,'Sewer F Exp'!$A:$B,17,FALSE),0)</f>
        <v>0</v>
      </c>
      <c r="AA1514" s="34">
        <f>IFERROR(VLOOKUP($H1514,'Refuse F Rev'!$A:$E,15,FALSE),0)</f>
        <v>0</v>
      </c>
      <c r="AB1514" s="34">
        <f>IFERROR(VLOOKUP($H1514,'Refuse F Rev'!$A:$E,16,FALSE),0)</f>
        <v>0</v>
      </c>
      <c r="AC1514" s="42">
        <f>IFERROR(VLOOKUP($H1514,'Refuse F Rev'!$A:$E,17,FALSE),0)</f>
        <v>0</v>
      </c>
      <c r="AD1514" s="34">
        <f>IFERROR(VLOOKUP($H1514,'Refuse F Exp'!$A:$E,15,FALSE),0)</f>
        <v>0</v>
      </c>
      <c r="AE1514" s="34">
        <f>IFERROR(VLOOKUP($H1514,'Refuse F Exp'!$A:$E,16,FALSE),0)</f>
        <v>0</v>
      </c>
      <c r="AF1514" s="42">
        <f>IFERROR(VLOOKUP($H1514,'Refuse F Exp'!$A:$E,17,FALSE),0)</f>
        <v>0</v>
      </c>
      <c r="AG1514" s="34">
        <f>IFERROR(VLOOKUP($H1514,#REF!,10,FALSE),0)</f>
        <v>0</v>
      </c>
      <c r="AH1514" s="34">
        <f>IFERROR(VLOOKUP($H1514,#REF!,11,FALSE),0)</f>
        <v>0</v>
      </c>
      <c r="AI1514" s="42">
        <f>IFERROR(VLOOKUP($H1514,#REF!,12,FALSE),0)</f>
        <v>0</v>
      </c>
      <c r="AJ1514" s="34">
        <f>IFERROR(VLOOKUP($H1514,#REF!,10,FALSE),0)</f>
        <v>0</v>
      </c>
      <c r="AK1514" s="34">
        <f>IFERROR(VLOOKUP($H1514,#REF!,11,FALSE),0)</f>
        <v>0</v>
      </c>
      <c r="AL1514" s="42">
        <f>IFERROR(VLOOKUP($H1514,#REF!,12,FALSE),0)</f>
        <v>0</v>
      </c>
      <c r="AM1514" s="34">
        <f>IFERROR(VLOOKUP($H1514,#REF!,10,FALSE),0)</f>
        <v>0</v>
      </c>
      <c r="AN1514" s="34">
        <f>IFERROR(VLOOKUP($H1514,#REF!,11,FALSE),0)</f>
        <v>0</v>
      </c>
      <c r="AO1514" s="42">
        <f>IFERROR(VLOOKUP($H1514,#REF!,12,FALSE),0)</f>
        <v>0</v>
      </c>
      <c r="AP1514" s="34">
        <f>IFERROR(VLOOKUP($H1514,#REF!,10,FALSE),0)</f>
        <v>0</v>
      </c>
      <c r="AQ1514" s="34">
        <f>IFERROR(VLOOKUP($H1514,#REF!,11,FALSE),0)</f>
        <v>0</v>
      </c>
      <c r="AR1514" s="42">
        <f>IFERROR(VLOOKUP($H1514,#REF!,12,FALSE),0)</f>
        <v>0</v>
      </c>
      <c r="AS1514" s="34">
        <f>IFERROR(VLOOKUP($H1514,#REF!,13,FALSE),0)</f>
        <v>0</v>
      </c>
      <c r="AT1514" s="34">
        <f>IFERROR(VLOOKUP($H1514,#REF!,14,FALSE),0)</f>
        <v>0</v>
      </c>
      <c r="AU1514" s="42">
        <f>IFERROR(VLOOKUP($H1514,#REF!,15,FALSE),0)</f>
        <v>0</v>
      </c>
      <c r="AV1514" s="34">
        <f>IFERROR(VLOOKUP($H1514,#REF!,15,FALSE),0)</f>
        <v>0</v>
      </c>
      <c r="AW1514" s="34">
        <f>IFERROR(VLOOKUP($H1514,#REF!,16,FALSE),0)</f>
        <v>0</v>
      </c>
      <c r="AX1514" s="42">
        <f>IFERROR(VLOOKUP($H1514,#REF!,17,FALSE),0)</f>
        <v>0</v>
      </c>
    </row>
    <row r="1515" spans="1:50" x14ac:dyDescent="0.3">
      <c r="A1515" s="33" t="str">
        <f t="shared" si="92"/>
        <v>0</v>
      </c>
      <c r="B1515" s="33">
        <f>+'R&amp;E EXPORT'!B1443</f>
        <v>0</v>
      </c>
      <c r="C1515" t="str">
        <f>IFERROR(VLOOKUP(A1515,'MCSJ Export'!A:C,3,FALSE),"")</f>
        <v/>
      </c>
      <c r="D1515" s="37">
        <f t="shared" ca="1" si="93"/>
        <v>0</v>
      </c>
      <c r="E1515" s="37">
        <f t="shared" ca="1" si="94"/>
        <v>0</v>
      </c>
      <c r="F1515" s="37">
        <f t="shared" ca="1" si="95"/>
        <v>0</v>
      </c>
      <c r="G1515" s="37"/>
      <c r="H1515" s="33">
        <f>+'R&amp;E EXPORT'!A1443</f>
        <v>0</v>
      </c>
      <c r="I1515" s="34">
        <f>IFERROR(VLOOKUP($H1515,'Gen F Rev'!$A:$M,15,FALSE),0)</f>
        <v>0</v>
      </c>
      <c r="J1515" s="34">
        <f>IFERROR(VLOOKUP($H1515,'Gen F Rev'!$A:$M,16,FALSE),0)</f>
        <v>0</v>
      </c>
      <c r="K1515" s="42">
        <f>IFERROR(VLOOKUP($H1515,'Gen F Rev'!$A:$M,17,FALSE),0)</f>
        <v>0</v>
      </c>
      <c r="L1515" s="34">
        <f>IFERROR(VLOOKUP($H1515,'Gen F Exp'!$A:$E,15,FALSE),0)</f>
        <v>0</v>
      </c>
      <c r="M1515" s="34">
        <f>IFERROR(VLOOKUP($H1515,'Gen F Exp'!$A:$E,16,FALSE),0)</f>
        <v>0</v>
      </c>
      <c r="N1515" s="42">
        <f>IFERROR(VLOOKUP($H1515,'Gen F Exp'!$A:$E,17,FALSE),0)</f>
        <v>0</v>
      </c>
      <c r="O1515" s="34">
        <f>IFERROR(VLOOKUP($H1515,'Water F Rev'!$A:$L,15,FALSE),0)</f>
        <v>0</v>
      </c>
      <c r="P1515" s="34">
        <f>IFERROR(VLOOKUP($H1515,'Water F Rev'!$A:$L,16,FALSE),0)</f>
        <v>0</v>
      </c>
      <c r="Q1515" s="42">
        <f>IFERROR(VLOOKUP($H1515,'Water F Rev'!$A:$L,17,FALSE),0)</f>
        <v>0</v>
      </c>
      <c r="R1515" s="34">
        <f>IFERROR(VLOOKUP($H1515,'Water F Exp'!$A:$K,15,FALSE),0)</f>
        <v>0</v>
      </c>
      <c r="S1515" s="34">
        <f>IFERROR(VLOOKUP($H1515,'Water F Exp'!$A:$K,16,FALSE),0)</f>
        <v>0</v>
      </c>
      <c r="T1515" s="42">
        <f>IFERROR(VLOOKUP($H1515,'Water F Exp'!$A:$K,17,FALSE),0)</f>
        <v>0</v>
      </c>
      <c r="U1515" s="34">
        <f ca="1">IFERROR(VLOOKUP($H1515,'Sewer F Rev'!$A:$E,15,FALSE),0)</f>
        <v>0</v>
      </c>
      <c r="V1515" s="34">
        <f ca="1">IFERROR(VLOOKUP($H1515,'Sewer F Rev'!$A:$E,16,FALSE),0)</f>
        <v>0</v>
      </c>
      <c r="W1515" s="42">
        <f ca="1">IFERROR(VLOOKUP($H1515,'Sewer F Rev'!$A:$E,17,FALSE),0)</f>
        <v>0</v>
      </c>
      <c r="X1515" s="34">
        <f>IFERROR(VLOOKUP($H1515,'Sewer F Exp'!$A:$B,15,FALSE),0)</f>
        <v>0</v>
      </c>
      <c r="Y1515" s="34">
        <f>IFERROR(VLOOKUP($H1515,'Sewer F Exp'!$A:$B,16,FALSE),0)</f>
        <v>0</v>
      </c>
      <c r="Z1515" s="42">
        <f>IFERROR(VLOOKUP($H1515,'Sewer F Exp'!$A:$B,17,FALSE),0)</f>
        <v>0</v>
      </c>
      <c r="AA1515" s="34">
        <f>IFERROR(VLOOKUP($H1515,'Refuse F Rev'!$A:$E,15,FALSE),0)</f>
        <v>0</v>
      </c>
      <c r="AB1515" s="34">
        <f>IFERROR(VLOOKUP($H1515,'Refuse F Rev'!$A:$E,16,FALSE),0)</f>
        <v>0</v>
      </c>
      <c r="AC1515" s="42">
        <f>IFERROR(VLOOKUP($H1515,'Refuse F Rev'!$A:$E,17,FALSE),0)</f>
        <v>0</v>
      </c>
      <c r="AD1515" s="34">
        <f>IFERROR(VLOOKUP($H1515,'Refuse F Exp'!$A:$E,15,FALSE),0)</f>
        <v>0</v>
      </c>
      <c r="AE1515" s="34">
        <f>IFERROR(VLOOKUP($H1515,'Refuse F Exp'!$A:$E,16,FALSE),0)</f>
        <v>0</v>
      </c>
      <c r="AF1515" s="42">
        <f>IFERROR(VLOOKUP($H1515,'Refuse F Exp'!$A:$E,17,FALSE),0)</f>
        <v>0</v>
      </c>
      <c r="AG1515" s="34">
        <f>IFERROR(VLOOKUP($H1515,#REF!,10,FALSE),0)</f>
        <v>0</v>
      </c>
      <c r="AH1515" s="34">
        <f>IFERROR(VLOOKUP($H1515,#REF!,11,FALSE),0)</f>
        <v>0</v>
      </c>
      <c r="AI1515" s="42">
        <f>IFERROR(VLOOKUP($H1515,#REF!,12,FALSE),0)</f>
        <v>0</v>
      </c>
      <c r="AJ1515" s="34">
        <f>IFERROR(VLOOKUP($H1515,#REF!,10,FALSE),0)</f>
        <v>0</v>
      </c>
      <c r="AK1515" s="34">
        <f>IFERROR(VLOOKUP($H1515,#REF!,11,FALSE),0)</f>
        <v>0</v>
      </c>
      <c r="AL1515" s="42">
        <f>IFERROR(VLOOKUP($H1515,#REF!,12,FALSE),0)</f>
        <v>0</v>
      </c>
      <c r="AM1515" s="34">
        <f>IFERROR(VLOOKUP($H1515,#REF!,10,FALSE),0)</f>
        <v>0</v>
      </c>
      <c r="AN1515" s="34">
        <f>IFERROR(VLOOKUP($H1515,#REF!,11,FALSE),0)</f>
        <v>0</v>
      </c>
      <c r="AO1515" s="42">
        <f>IFERROR(VLOOKUP($H1515,#REF!,12,FALSE),0)</f>
        <v>0</v>
      </c>
      <c r="AP1515" s="34">
        <f>IFERROR(VLOOKUP($H1515,#REF!,10,FALSE),0)</f>
        <v>0</v>
      </c>
      <c r="AQ1515" s="34">
        <f>IFERROR(VLOOKUP($H1515,#REF!,11,FALSE),0)</f>
        <v>0</v>
      </c>
      <c r="AR1515" s="42">
        <f>IFERROR(VLOOKUP($H1515,#REF!,12,FALSE),0)</f>
        <v>0</v>
      </c>
      <c r="AS1515" s="34">
        <f>IFERROR(VLOOKUP($H1515,#REF!,13,FALSE),0)</f>
        <v>0</v>
      </c>
      <c r="AT1515" s="34">
        <f>IFERROR(VLOOKUP($H1515,#REF!,14,FALSE),0)</f>
        <v>0</v>
      </c>
      <c r="AU1515" s="42">
        <f>IFERROR(VLOOKUP($H1515,#REF!,15,FALSE),0)</f>
        <v>0</v>
      </c>
      <c r="AV1515" s="34">
        <f>IFERROR(VLOOKUP($H1515,#REF!,15,FALSE),0)</f>
        <v>0</v>
      </c>
      <c r="AW1515" s="34">
        <f>IFERROR(VLOOKUP($H1515,#REF!,16,FALSE),0)</f>
        <v>0</v>
      </c>
      <c r="AX1515" s="42">
        <f>IFERROR(VLOOKUP($H1515,#REF!,17,FALSE),0)</f>
        <v>0</v>
      </c>
    </row>
    <row r="1516" spans="1:50" x14ac:dyDescent="0.3">
      <c r="A1516" s="33" t="str">
        <f t="shared" si="92"/>
        <v>0</v>
      </c>
      <c r="B1516" s="33">
        <f>+'R&amp;E EXPORT'!B1444</f>
        <v>0</v>
      </c>
      <c r="C1516" t="str">
        <f>IFERROR(VLOOKUP(A1516,'MCSJ Export'!A:C,3,FALSE),"")</f>
        <v/>
      </c>
      <c r="D1516" s="37">
        <f t="shared" ca="1" si="93"/>
        <v>0</v>
      </c>
      <c r="E1516" s="37">
        <f t="shared" ca="1" si="94"/>
        <v>0</v>
      </c>
      <c r="F1516" s="37">
        <f t="shared" ca="1" si="95"/>
        <v>0</v>
      </c>
      <c r="G1516" s="37"/>
      <c r="H1516" s="33">
        <f>+'R&amp;E EXPORT'!A1444</f>
        <v>0</v>
      </c>
      <c r="I1516" s="34">
        <f>IFERROR(VLOOKUP($H1516,'Gen F Rev'!$A:$M,15,FALSE),0)</f>
        <v>0</v>
      </c>
      <c r="J1516" s="34">
        <f>IFERROR(VLOOKUP($H1516,'Gen F Rev'!$A:$M,16,FALSE),0)</f>
        <v>0</v>
      </c>
      <c r="K1516" s="42">
        <f>IFERROR(VLOOKUP($H1516,'Gen F Rev'!$A:$M,17,FALSE),0)</f>
        <v>0</v>
      </c>
      <c r="L1516" s="34">
        <f>IFERROR(VLOOKUP($H1516,'Gen F Exp'!$A:$E,15,FALSE),0)</f>
        <v>0</v>
      </c>
      <c r="M1516" s="34">
        <f>IFERROR(VLOOKUP($H1516,'Gen F Exp'!$A:$E,16,FALSE),0)</f>
        <v>0</v>
      </c>
      <c r="N1516" s="42">
        <f>IFERROR(VLOOKUP($H1516,'Gen F Exp'!$A:$E,17,FALSE),0)</f>
        <v>0</v>
      </c>
      <c r="O1516" s="34">
        <f>IFERROR(VLOOKUP($H1516,'Water F Rev'!$A:$L,15,FALSE),0)</f>
        <v>0</v>
      </c>
      <c r="P1516" s="34">
        <f>IFERROR(VLOOKUP($H1516,'Water F Rev'!$A:$L,16,FALSE),0)</f>
        <v>0</v>
      </c>
      <c r="Q1516" s="42">
        <f>IFERROR(VLOOKUP($H1516,'Water F Rev'!$A:$L,17,FALSE),0)</f>
        <v>0</v>
      </c>
      <c r="R1516" s="34">
        <f>IFERROR(VLOOKUP($H1516,'Water F Exp'!$A:$K,15,FALSE),0)</f>
        <v>0</v>
      </c>
      <c r="S1516" s="34">
        <f>IFERROR(VLOOKUP($H1516,'Water F Exp'!$A:$K,16,FALSE),0)</f>
        <v>0</v>
      </c>
      <c r="T1516" s="42">
        <f>IFERROR(VLOOKUP($H1516,'Water F Exp'!$A:$K,17,FALSE),0)</f>
        <v>0</v>
      </c>
      <c r="U1516" s="34">
        <f ca="1">IFERROR(VLOOKUP($H1516,'Sewer F Rev'!$A:$E,15,FALSE),0)</f>
        <v>0</v>
      </c>
      <c r="V1516" s="34">
        <f ca="1">IFERROR(VLOOKUP($H1516,'Sewer F Rev'!$A:$E,16,FALSE),0)</f>
        <v>0</v>
      </c>
      <c r="W1516" s="42">
        <f ca="1">IFERROR(VLOOKUP($H1516,'Sewer F Rev'!$A:$E,17,FALSE),0)</f>
        <v>0</v>
      </c>
      <c r="X1516" s="34">
        <f>IFERROR(VLOOKUP($H1516,'Sewer F Exp'!$A:$B,15,FALSE),0)</f>
        <v>0</v>
      </c>
      <c r="Y1516" s="34">
        <f>IFERROR(VLOOKUP($H1516,'Sewer F Exp'!$A:$B,16,FALSE),0)</f>
        <v>0</v>
      </c>
      <c r="Z1516" s="42">
        <f>IFERROR(VLOOKUP($H1516,'Sewer F Exp'!$A:$B,17,FALSE),0)</f>
        <v>0</v>
      </c>
      <c r="AA1516" s="34">
        <f>IFERROR(VLOOKUP($H1516,'Refuse F Rev'!$A:$E,15,FALSE),0)</f>
        <v>0</v>
      </c>
      <c r="AB1516" s="34">
        <f>IFERROR(VLOOKUP($H1516,'Refuse F Rev'!$A:$E,16,FALSE),0)</f>
        <v>0</v>
      </c>
      <c r="AC1516" s="42">
        <f>IFERROR(VLOOKUP($H1516,'Refuse F Rev'!$A:$E,17,FALSE),0)</f>
        <v>0</v>
      </c>
      <c r="AD1516" s="34">
        <f>IFERROR(VLOOKUP($H1516,'Refuse F Exp'!$A:$E,15,FALSE),0)</f>
        <v>0</v>
      </c>
      <c r="AE1516" s="34">
        <f>IFERROR(VLOOKUP($H1516,'Refuse F Exp'!$A:$E,16,FALSE),0)</f>
        <v>0</v>
      </c>
      <c r="AF1516" s="42">
        <f>IFERROR(VLOOKUP($H1516,'Refuse F Exp'!$A:$E,17,FALSE),0)</f>
        <v>0</v>
      </c>
      <c r="AG1516" s="34">
        <f>IFERROR(VLOOKUP($H1516,#REF!,10,FALSE),0)</f>
        <v>0</v>
      </c>
      <c r="AH1516" s="34">
        <f>IFERROR(VLOOKUP($H1516,#REF!,11,FALSE),0)</f>
        <v>0</v>
      </c>
      <c r="AI1516" s="42">
        <f>IFERROR(VLOOKUP($H1516,#REF!,12,FALSE),0)</f>
        <v>0</v>
      </c>
      <c r="AJ1516" s="34">
        <f>IFERROR(VLOOKUP($H1516,#REF!,10,FALSE),0)</f>
        <v>0</v>
      </c>
      <c r="AK1516" s="34">
        <f>IFERROR(VLOOKUP($H1516,#REF!,11,FALSE),0)</f>
        <v>0</v>
      </c>
      <c r="AL1516" s="42">
        <f>IFERROR(VLOOKUP($H1516,#REF!,12,FALSE),0)</f>
        <v>0</v>
      </c>
      <c r="AM1516" s="34">
        <f>IFERROR(VLOOKUP($H1516,#REF!,10,FALSE),0)</f>
        <v>0</v>
      </c>
      <c r="AN1516" s="34">
        <f>IFERROR(VLOOKUP($H1516,#REF!,11,FALSE),0)</f>
        <v>0</v>
      </c>
      <c r="AO1516" s="42">
        <f>IFERROR(VLOOKUP($H1516,#REF!,12,FALSE),0)</f>
        <v>0</v>
      </c>
      <c r="AP1516" s="34">
        <f>IFERROR(VLOOKUP($H1516,#REF!,10,FALSE),0)</f>
        <v>0</v>
      </c>
      <c r="AQ1516" s="34">
        <f>IFERROR(VLOOKUP($H1516,#REF!,11,FALSE),0)</f>
        <v>0</v>
      </c>
      <c r="AR1516" s="42">
        <f>IFERROR(VLOOKUP($H1516,#REF!,12,FALSE),0)</f>
        <v>0</v>
      </c>
      <c r="AS1516" s="34">
        <f>IFERROR(VLOOKUP($H1516,#REF!,13,FALSE),0)</f>
        <v>0</v>
      </c>
      <c r="AT1516" s="34">
        <f>IFERROR(VLOOKUP($H1516,#REF!,14,FALSE),0)</f>
        <v>0</v>
      </c>
      <c r="AU1516" s="42">
        <f>IFERROR(VLOOKUP($H1516,#REF!,15,FALSE),0)</f>
        <v>0</v>
      </c>
      <c r="AV1516" s="34">
        <f>IFERROR(VLOOKUP($H1516,#REF!,15,FALSE),0)</f>
        <v>0</v>
      </c>
      <c r="AW1516" s="34">
        <f>IFERROR(VLOOKUP($H1516,#REF!,16,FALSE),0)</f>
        <v>0</v>
      </c>
      <c r="AX1516" s="42">
        <f>IFERROR(VLOOKUP($H1516,#REF!,17,FALSE),0)</f>
        <v>0</v>
      </c>
    </row>
    <row r="1517" spans="1:50" x14ac:dyDescent="0.3">
      <c r="A1517" s="33" t="str">
        <f t="shared" si="92"/>
        <v>0</v>
      </c>
      <c r="B1517" s="33">
        <f>+'R&amp;E EXPORT'!B1445</f>
        <v>0</v>
      </c>
      <c r="C1517" t="str">
        <f>IFERROR(VLOOKUP(A1517,'MCSJ Export'!A:C,3,FALSE),"")</f>
        <v/>
      </c>
      <c r="D1517" s="37">
        <f t="shared" ca="1" si="93"/>
        <v>0</v>
      </c>
      <c r="E1517" s="37">
        <f t="shared" ca="1" si="94"/>
        <v>0</v>
      </c>
      <c r="F1517" s="37">
        <f t="shared" ca="1" si="95"/>
        <v>0</v>
      </c>
      <c r="G1517" s="37"/>
      <c r="H1517" s="33">
        <f>+'R&amp;E EXPORT'!A1445</f>
        <v>0</v>
      </c>
      <c r="I1517" s="34">
        <f>IFERROR(VLOOKUP($H1517,'Gen F Rev'!$A:$M,15,FALSE),0)</f>
        <v>0</v>
      </c>
      <c r="J1517" s="34">
        <f>IFERROR(VLOOKUP($H1517,'Gen F Rev'!$A:$M,16,FALSE),0)</f>
        <v>0</v>
      </c>
      <c r="K1517" s="42">
        <f>IFERROR(VLOOKUP($H1517,'Gen F Rev'!$A:$M,17,FALSE),0)</f>
        <v>0</v>
      </c>
      <c r="L1517" s="34">
        <f>IFERROR(VLOOKUP($H1517,'Gen F Exp'!$A:$E,15,FALSE),0)</f>
        <v>0</v>
      </c>
      <c r="M1517" s="34">
        <f>IFERROR(VLOOKUP($H1517,'Gen F Exp'!$A:$E,16,FALSE),0)</f>
        <v>0</v>
      </c>
      <c r="N1517" s="42">
        <f>IFERROR(VLOOKUP($H1517,'Gen F Exp'!$A:$E,17,FALSE),0)</f>
        <v>0</v>
      </c>
      <c r="O1517" s="34">
        <f>IFERROR(VLOOKUP($H1517,'Water F Rev'!$A:$L,15,FALSE),0)</f>
        <v>0</v>
      </c>
      <c r="P1517" s="34">
        <f>IFERROR(VLOOKUP($H1517,'Water F Rev'!$A:$L,16,FALSE),0)</f>
        <v>0</v>
      </c>
      <c r="Q1517" s="42">
        <f>IFERROR(VLOOKUP($H1517,'Water F Rev'!$A:$L,17,FALSE),0)</f>
        <v>0</v>
      </c>
      <c r="R1517" s="34">
        <f>IFERROR(VLOOKUP($H1517,'Water F Exp'!$A:$K,15,FALSE),0)</f>
        <v>0</v>
      </c>
      <c r="S1517" s="34">
        <f>IFERROR(VLOOKUP($H1517,'Water F Exp'!$A:$K,16,FALSE),0)</f>
        <v>0</v>
      </c>
      <c r="T1517" s="42">
        <f>IFERROR(VLOOKUP($H1517,'Water F Exp'!$A:$K,17,FALSE),0)</f>
        <v>0</v>
      </c>
      <c r="U1517" s="34">
        <f ca="1">IFERROR(VLOOKUP($H1517,'Sewer F Rev'!$A:$E,15,FALSE),0)</f>
        <v>0</v>
      </c>
      <c r="V1517" s="34">
        <f ca="1">IFERROR(VLOOKUP($H1517,'Sewer F Rev'!$A:$E,16,FALSE),0)</f>
        <v>0</v>
      </c>
      <c r="W1517" s="42">
        <f ca="1">IFERROR(VLOOKUP($H1517,'Sewer F Rev'!$A:$E,17,FALSE),0)</f>
        <v>0</v>
      </c>
      <c r="X1517" s="34">
        <f>IFERROR(VLOOKUP($H1517,'Sewer F Exp'!$A:$B,15,FALSE),0)</f>
        <v>0</v>
      </c>
      <c r="Y1517" s="34">
        <f>IFERROR(VLOOKUP($H1517,'Sewer F Exp'!$A:$B,16,FALSE),0)</f>
        <v>0</v>
      </c>
      <c r="Z1517" s="42">
        <f>IFERROR(VLOOKUP($H1517,'Sewer F Exp'!$A:$B,17,FALSE),0)</f>
        <v>0</v>
      </c>
      <c r="AA1517" s="34">
        <f>IFERROR(VLOOKUP($H1517,'Refuse F Rev'!$A:$E,15,FALSE),0)</f>
        <v>0</v>
      </c>
      <c r="AB1517" s="34">
        <f>IFERROR(VLOOKUP($H1517,'Refuse F Rev'!$A:$E,16,FALSE),0)</f>
        <v>0</v>
      </c>
      <c r="AC1517" s="42">
        <f>IFERROR(VLOOKUP($H1517,'Refuse F Rev'!$A:$E,17,FALSE),0)</f>
        <v>0</v>
      </c>
      <c r="AD1517" s="34">
        <f>IFERROR(VLOOKUP($H1517,'Refuse F Exp'!$A:$E,15,FALSE),0)</f>
        <v>0</v>
      </c>
      <c r="AE1517" s="34">
        <f>IFERROR(VLOOKUP($H1517,'Refuse F Exp'!$A:$E,16,FALSE),0)</f>
        <v>0</v>
      </c>
      <c r="AF1517" s="42">
        <f>IFERROR(VLOOKUP($H1517,'Refuse F Exp'!$A:$E,17,FALSE),0)</f>
        <v>0</v>
      </c>
      <c r="AG1517" s="34">
        <f>IFERROR(VLOOKUP($H1517,#REF!,10,FALSE),0)</f>
        <v>0</v>
      </c>
      <c r="AH1517" s="34">
        <f>IFERROR(VLOOKUP($H1517,#REF!,11,FALSE),0)</f>
        <v>0</v>
      </c>
      <c r="AI1517" s="42">
        <f>IFERROR(VLOOKUP($H1517,#REF!,12,FALSE),0)</f>
        <v>0</v>
      </c>
      <c r="AJ1517" s="34">
        <f>IFERROR(VLOOKUP($H1517,#REF!,10,FALSE),0)</f>
        <v>0</v>
      </c>
      <c r="AK1517" s="34">
        <f>IFERROR(VLOOKUP($H1517,#REF!,11,FALSE),0)</f>
        <v>0</v>
      </c>
      <c r="AL1517" s="42">
        <f>IFERROR(VLOOKUP($H1517,#REF!,12,FALSE),0)</f>
        <v>0</v>
      </c>
      <c r="AM1517" s="34">
        <f>IFERROR(VLOOKUP($H1517,#REF!,10,FALSE),0)</f>
        <v>0</v>
      </c>
      <c r="AN1517" s="34">
        <f>IFERROR(VLOOKUP($H1517,#REF!,11,FALSE),0)</f>
        <v>0</v>
      </c>
      <c r="AO1517" s="42">
        <f>IFERROR(VLOOKUP($H1517,#REF!,12,FALSE),0)</f>
        <v>0</v>
      </c>
      <c r="AP1517" s="34">
        <f>IFERROR(VLOOKUP($H1517,#REF!,10,FALSE),0)</f>
        <v>0</v>
      </c>
      <c r="AQ1517" s="34">
        <f>IFERROR(VLOOKUP($H1517,#REF!,11,FALSE),0)</f>
        <v>0</v>
      </c>
      <c r="AR1517" s="42">
        <f>IFERROR(VLOOKUP($H1517,#REF!,12,FALSE),0)</f>
        <v>0</v>
      </c>
      <c r="AS1517" s="34">
        <f>IFERROR(VLOOKUP($H1517,#REF!,13,FALSE),0)</f>
        <v>0</v>
      </c>
      <c r="AT1517" s="34">
        <f>IFERROR(VLOOKUP($H1517,#REF!,14,FALSE),0)</f>
        <v>0</v>
      </c>
      <c r="AU1517" s="42">
        <f>IFERROR(VLOOKUP($H1517,#REF!,15,FALSE),0)</f>
        <v>0</v>
      </c>
      <c r="AV1517" s="34">
        <f>IFERROR(VLOOKUP($H1517,#REF!,15,FALSE),0)</f>
        <v>0</v>
      </c>
      <c r="AW1517" s="34">
        <f>IFERROR(VLOOKUP($H1517,#REF!,16,FALSE),0)</f>
        <v>0</v>
      </c>
      <c r="AX1517" s="42">
        <f>IFERROR(VLOOKUP($H1517,#REF!,17,FALSE),0)</f>
        <v>0</v>
      </c>
    </row>
    <row r="1518" spans="1:50" x14ac:dyDescent="0.3">
      <c r="A1518" s="33" t="str">
        <f t="shared" si="92"/>
        <v>0</v>
      </c>
      <c r="B1518" s="33">
        <f>+'R&amp;E EXPORT'!B1446</f>
        <v>0</v>
      </c>
      <c r="C1518" t="str">
        <f>IFERROR(VLOOKUP(A1518,'MCSJ Export'!A:C,3,FALSE),"")</f>
        <v/>
      </c>
      <c r="D1518" s="37">
        <f t="shared" ca="1" si="93"/>
        <v>0</v>
      </c>
      <c r="E1518" s="37">
        <f t="shared" ca="1" si="94"/>
        <v>0</v>
      </c>
      <c r="F1518" s="37">
        <f t="shared" ca="1" si="95"/>
        <v>0</v>
      </c>
      <c r="G1518" s="37"/>
      <c r="H1518" s="33">
        <f>+'R&amp;E EXPORT'!A1446</f>
        <v>0</v>
      </c>
      <c r="I1518" s="34">
        <f>IFERROR(VLOOKUP($H1518,'Gen F Rev'!$A:$M,15,FALSE),0)</f>
        <v>0</v>
      </c>
      <c r="J1518" s="34">
        <f>IFERROR(VLOOKUP($H1518,'Gen F Rev'!$A:$M,16,FALSE),0)</f>
        <v>0</v>
      </c>
      <c r="K1518" s="42">
        <f>IFERROR(VLOOKUP($H1518,'Gen F Rev'!$A:$M,17,FALSE),0)</f>
        <v>0</v>
      </c>
      <c r="L1518" s="34">
        <f>IFERROR(VLOOKUP($H1518,'Gen F Exp'!$A:$E,15,FALSE),0)</f>
        <v>0</v>
      </c>
      <c r="M1518" s="34">
        <f>IFERROR(VLOOKUP($H1518,'Gen F Exp'!$A:$E,16,FALSE),0)</f>
        <v>0</v>
      </c>
      <c r="N1518" s="42">
        <f>IFERROR(VLOOKUP($H1518,'Gen F Exp'!$A:$E,17,FALSE),0)</f>
        <v>0</v>
      </c>
      <c r="O1518" s="34">
        <f>IFERROR(VLOOKUP($H1518,'Water F Rev'!$A:$L,15,FALSE),0)</f>
        <v>0</v>
      </c>
      <c r="P1518" s="34">
        <f>IFERROR(VLOOKUP($H1518,'Water F Rev'!$A:$L,16,FALSE),0)</f>
        <v>0</v>
      </c>
      <c r="Q1518" s="42">
        <f>IFERROR(VLOOKUP($H1518,'Water F Rev'!$A:$L,17,FALSE),0)</f>
        <v>0</v>
      </c>
      <c r="R1518" s="34">
        <f>IFERROR(VLOOKUP($H1518,'Water F Exp'!$A:$K,15,FALSE),0)</f>
        <v>0</v>
      </c>
      <c r="S1518" s="34">
        <f>IFERROR(VLOOKUP($H1518,'Water F Exp'!$A:$K,16,FALSE),0)</f>
        <v>0</v>
      </c>
      <c r="T1518" s="42">
        <f>IFERROR(VLOOKUP($H1518,'Water F Exp'!$A:$K,17,FALSE),0)</f>
        <v>0</v>
      </c>
      <c r="U1518" s="34">
        <f ca="1">IFERROR(VLOOKUP($H1518,'Sewer F Rev'!$A:$E,15,FALSE),0)</f>
        <v>0</v>
      </c>
      <c r="V1518" s="34">
        <f ca="1">IFERROR(VLOOKUP($H1518,'Sewer F Rev'!$A:$E,16,FALSE),0)</f>
        <v>0</v>
      </c>
      <c r="W1518" s="42">
        <f ca="1">IFERROR(VLOOKUP($H1518,'Sewer F Rev'!$A:$E,17,FALSE),0)</f>
        <v>0</v>
      </c>
      <c r="X1518" s="34">
        <f>IFERROR(VLOOKUP($H1518,'Sewer F Exp'!$A:$B,15,FALSE),0)</f>
        <v>0</v>
      </c>
      <c r="Y1518" s="34">
        <f>IFERROR(VLOOKUP($H1518,'Sewer F Exp'!$A:$B,16,FALSE),0)</f>
        <v>0</v>
      </c>
      <c r="Z1518" s="42">
        <f>IFERROR(VLOOKUP($H1518,'Sewer F Exp'!$A:$B,17,FALSE),0)</f>
        <v>0</v>
      </c>
      <c r="AA1518" s="34">
        <f>IFERROR(VLOOKUP($H1518,'Refuse F Rev'!$A:$E,15,FALSE),0)</f>
        <v>0</v>
      </c>
      <c r="AB1518" s="34">
        <f>IFERROR(VLOOKUP($H1518,'Refuse F Rev'!$A:$E,16,FALSE),0)</f>
        <v>0</v>
      </c>
      <c r="AC1518" s="42">
        <f>IFERROR(VLOOKUP($H1518,'Refuse F Rev'!$A:$E,17,FALSE),0)</f>
        <v>0</v>
      </c>
      <c r="AD1518" s="34">
        <f>IFERROR(VLOOKUP($H1518,'Refuse F Exp'!$A:$E,15,FALSE),0)</f>
        <v>0</v>
      </c>
      <c r="AE1518" s="34">
        <f>IFERROR(VLOOKUP($H1518,'Refuse F Exp'!$A:$E,16,FALSE),0)</f>
        <v>0</v>
      </c>
      <c r="AF1518" s="42">
        <f>IFERROR(VLOOKUP($H1518,'Refuse F Exp'!$A:$E,17,FALSE),0)</f>
        <v>0</v>
      </c>
      <c r="AG1518" s="34">
        <f>IFERROR(VLOOKUP($H1518,#REF!,10,FALSE),0)</f>
        <v>0</v>
      </c>
      <c r="AH1518" s="34">
        <f>IFERROR(VLOOKUP($H1518,#REF!,11,FALSE),0)</f>
        <v>0</v>
      </c>
      <c r="AI1518" s="42">
        <f>IFERROR(VLOOKUP($H1518,#REF!,12,FALSE),0)</f>
        <v>0</v>
      </c>
      <c r="AJ1518" s="34">
        <f>IFERROR(VLOOKUP($H1518,#REF!,10,FALSE),0)</f>
        <v>0</v>
      </c>
      <c r="AK1518" s="34">
        <f>IFERROR(VLOOKUP($H1518,#REF!,11,FALSE),0)</f>
        <v>0</v>
      </c>
      <c r="AL1518" s="42">
        <f>IFERROR(VLOOKUP($H1518,#REF!,12,FALSE),0)</f>
        <v>0</v>
      </c>
      <c r="AM1518" s="34">
        <f>IFERROR(VLOOKUP($H1518,#REF!,10,FALSE),0)</f>
        <v>0</v>
      </c>
      <c r="AN1518" s="34">
        <f>IFERROR(VLOOKUP($H1518,#REF!,11,FALSE),0)</f>
        <v>0</v>
      </c>
      <c r="AO1518" s="42">
        <f>IFERROR(VLOOKUP($H1518,#REF!,12,FALSE),0)</f>
        <v>0</v>
      </c>
      <c r="AP1518" s="34">
        <f>IFERROR(VLOOKUP($H1518,#REF!,10,FALSE),0)</f>
        <v>0</v>
      </c>
      <c r="AQ1518" s="34">
        <f>IFERROR(VLOOKUP($H1518,#REF!,11,FALSE),0)</f>
        <v>0</v>
      </c>
      <c r="AR1518" s="42">
        <f>IFERROR(VLOOKUP($H1518,#REF!,12,FALSE),0)</f>
        <v>0</v>
      </c>
      <c r="AS1518" s="34">
        <f>IFERROR(VLOOKUP($H1518,#REF!,13,FALSE),0)</f>
        <v>0</v>
      </c>
      <c r="AT1518" s="34">
        <f>IFERROR(VLOOKUP($H1518,#REF!,14,FALSE),0)</f>
        <v>0</v>
      </c>
      <c r="AU1518" s="42">
        <f>IFERROR(VLOOKUP($H1518,#REF!,15,FALSE),0)</f>
        <v>0</v>
      </c>
      <c r="AV1518" s="34">
        <f>IFERROR(VLOOKUP($H1518,#REF!,15,FALSE),0)</f>
        <v>0</v>
      </c>
      <c r="AW1518" s="34">
        <f>IFERROR(VLOOKUP($H1518,#REF!,16,FALSE),0)</f>
        <v>0</v>
      </c>
      <c r="AX1518" s="42">
        <f>IFERROR(VLOOKUP($H1518,#REF!,17,FALSE),0)</f>
        <v>0</v>
      </c>
    </row>
    <row r="1519" spans="1:50" x14ac:dyDescent="0.3">
      <c r="A1519" s="33" t="str">
        <f t="shared" si="92"/>
        <v>0</v>
      </c>
      <c r="B1519" s="33">
        <f>+'R&amp;E EXPORT'!B1447</f>
        <v>0</v>
      </c>
      <c r="C1519" t="str">
        <f>IFERROR(VLOOKUP(A1519,'MCSJ Export'!A:C,3,FALSE),"")</f>
        <v/>
      </c>
      <c r="D1519" s="37">
        <f t="shared" ca="1" si="93"/>
        <v>0</v>
      </c>
      <c r="E1519" s="37">
        <f t="shared" ca="1" si="94"/>
        <v>0</v>
      </c>
      <c r="F1519" s="37">
        <f t="shared" ca="1" si="95"/>
        <v>0</v>
      </c>
      <c r="G1519" s="37"/>
      <c r="H1519" s="33">
        <f>+'R&amp;E EXPORT'!A1447</f>
        <v>0</v>
      </c>
      <c r="I1519" s="34">
        <f>IFERROR(VLOOKUP($H1519,'Gen F Rev'!$A:$M,15,FALSE),0)</f>
        <v>0</v>
      </c>
      <c r="J1519" s="34">
        <f>IFERROR(VLOOKUP($H1519,'Gen F Rev'!$A:$M,16,FALSE),0)</f>
        <v>0</v>
      </c>
      <c r="K1519" s="42">
        <f>IFERROR(VLOOKUP($H1519,'Gen F Rev'!$A:$M,17,FALSE),0)</f>
        <v>0</v>
      </c>
      <c r="L1519" s="34">
        <f>IFERROR(VLOOKUP($H1519,'Gen F Exp'!$A:$E,15,FALSE),0)</f>
        <v>0</v>
      </c>
      <c r="M1519" s="34">
        <f>IFERROR(VLOOKUP($H1519,'Gen F Exp'!$A:$E,16,FALSE),0)</f>
        <v>0</v>
      </c>
      <c r="N1519" s="42">
        <f>IFERROR(VLOOKUP($H1519,'Gen F Exp'!$A:$E,17,FALSE),0)</f>
        <v>0</v>
      </c>
      <c r="O1519" s="34">
        <f>IFERROR(VLOOKUP($H1519,'Water F Rev'!$A:$L,15,FALSE),0)</f>
        <v>0</v>
      </c>
      <c r="P1519" s="34">
        <f>IFERROR(VLOOKUP($H1519,'Water F Rev'!$A:$L,16,FALSE),0)</f>
        <v>0</v>
      </c>
      <c r="Q1519" s="42">
        <f>IFERROR(VLOOKUP($H1519,'Water F Rev'!$A:$L,17,FALSE),0)</f>
        <v>0</v>
      </c>
      <c r="R1519" s="34">
        <f>IFERROR(VLOOKUP($H1519,'Water F Exp'!$A:$K,15,FALSE),0)</f>
        <v>0</v>
      </c>
      <c r="S1519" s="34">
        <f>IFERROR(VLOOKUP($H1519,'Water F Exp'!$A:$K,16,FALSE),0)</f>
        <v>0</v>
      </c>
      <c r="T1519" s="42">
        <f>IFERROR(VLOOKUP($H1519,'Water F Exp'!$A:$K,17,FALSE),0)</f>
        <v>0</v>
      </c>
      <c r="U1519" s="34">
        <f ca="1">IFERROR(VLOOKUP($H1519,'Sewer F Rev'!$A:$E,15,FALSE),0)</f>
        <v>0</v>
      </c>
      <c r="V1519" s="34">
        <f ca="1">IFERROR(VLOOKUP($H1519,'Sewer F Rev'!$A:$E,16,FALSE),0)</f>
        <v>0</v>
      </c>
      <c r="W1519" s="42">
        <f ca="1">IFERROR(VLOOKUP($H1519,'Sewer F Rev'!$A:$E,17,FALSE),0)</f>
        <v>0</v>
      </c>
      <c r="X1519" s="34">
        <f>IFERROR(VLOOKUP($H1519,'Sewer F Exp'!$A:$B,15,FALSE),0)</f>
        <v>0</v>
      </c>
      <c r="Y1519" s="34">
        <f>IFERROR(VLOOKUP($H1519,'Sewer F Exp'!$A:$B,16,FALSE),0)</f>
        <v>0</v>
      </c>
      <c r="Z1519" s="42">
        <f>IFERROR(VLOOKUP($H1519,'Sewer F Exp'!$A:$B,17,FALSE),0)</f>
        <v>0</v>
      </c>
      <c r="AA1519" s="34">
        <f>IFERROR(VLOOKUP($H1519,'Refuse F Rev'!$A:$E,15,FALSE),0)</f>
        <v>0</v>
      </c>
      <c r="AB1519" s="34">
        <f>IFERROR(VLOOKUP($H1519,'Refuse F Rev'!$A:$E,16,FALSE),0)</f>
        <v>0</v>
      </c>
      <c r="AC1519" s="42">
        <f>IFERROR(VLOOKUP($H1519,'Refuse F Rev'!$A:$E,17,FALSE),0)</f>
        <v>0</v>
      </c>
      <c r="AD1519" s="34">
        <f>IFERROR(VLOOKUP($H1519,'Refuse F Exp'!$A:$E,15,FALSE),0)</f>
        <v>0</v>
      </c>
      <c r="AE1519" s="34">
        <f>IFERROR(VLOOKUP($H1519,'Refuse F Exp'!$A:$E,16,FALSE),0)</f>
        <v>0</v>
      </c>
      <c r="AF1519" s="42">
        <f>IFERROR(VLOOKUP($H1519,'Refuse F Exp'!$A:$E,17,FALSE),0)</f>
        <v>0</v>
      </c>
      <c r="AG1519" s="34">
        <f>IFERROR(VLOOKUP($H1519,#REF!,10,FALSE),0)</f>
        <v>0</v>
      </c>
      <c r="AH1519" s="34">
        <f>IFERROR(VLOOKUP($H1519,#REF!,11,FALSE),0)</f>
        <v>0</v>
      </c>
      <c r="AI1519" s="42">
        <f>IFERROR(VLOOKUP($H1519,#REF!,12,FALSE),0)</f>
        <v>0</v>
      </c>
      <c r="AJ1519" s="34">
        <f>IFERROR(VLOOKUP($H1519,#REF!,10,FALSE),0)</f>
        <v>0</v>
      </c>
      <c r="AK1519" s="34">
        <f>IFERROR(VLOOKUP($H1519,#REF!,11,FALSE),0)</f>
        <v>0</v>
      </c>
      <c r="AL1519" s="42">
        <f>IFERROR(VLOOKUP($H1519,#REF!,12,FALSE),0)</f>
        <v>0</v>
      </c>
      <c r="AM1519" s="34">
        <f>IFERROR(VLOOKUP($H1519,#REF!,10,FALSE),0)</f>
        <v>0</v>
      </c>
      <c r="AN1519" s="34">
        <f>IFERROR(VLOOKUP($H1519,#REF!,11,FALSE),0)</f>
        <v>0</v>
      </c>
      <c r="AO1519" s="42">
        <f>IFERROR(VLOOKUP($H1519,#REF!,12,FALSE),0)</f>
        <v>0</v>
      </c>
      <c r="AP1519" s="34">
        <f>IFERROR(VLOOKUP($H1519,#REF!,10,FALSE),0)</f>
        <v>0</v>
      </c>
      <c r="AQ1519" s="34">
        <f>IFERROR(VLOOKUP($H1519,#REF!,11,FALSE),0)</f>
        <v>0</v>
      </c>
      <c r="AR1519" s="42">
        <f>IFERROR(VLOOKUP($H1519,#REF!,12,FALSE),0)</f>
        <v>0</v>
      </c>
      <c r="AS1519" s="34">
        <f>IFERROR(VLOOKUP($H1519,#REF!,13,FALSE),0)</f>
        <v>0</v>
      </c>
      <c r="AT1519" s="34">
        <f>IFERROR(VLOOKUP($H1519,#REF!,14,FALSE),0)</f>
        <v>0</v>
      </c>
      <c r="AU1519" s="42">
        <f>IFERROR(VLOOKUP($H1519,#REF!,15,FALSE),0)</f>
        <v>0</v>
      </c>
      <c r="AV1519" s="34">
        <f>IFERROR(VLOOKUP($H1519,#REF!,15,FALSE),0)</f>
        <v>0</v>
      </c>
      <c r="AW1519" s="34">
        <f>IFERROR(VLOOKUP($H1519,#REF!,16,FALSE),0)</f>
        <v>0</v>
      </c>
      <c r="AX1519" s="42">
        <f>IFERROR(VLOOKUP($H1519,#REF!,17,FALSE),0)</f>
        <v>0</v>
      </c>
    </row>
    <row r="1520" spans="1:50" x14ac:dyDescent="0.3">
      <c r="A1520" s="33" t="str">
        <f t="shared" si="92"/>
        <v>0</v>
      </c>
      <c r="B1520" s="33">
        <f>+'R&amp;E EXPORT'!B1448</f>
        <v>0</v>
      </c>
      <c r="C1520" t="str">
        <f>IFERROR(VLOOKUP(A1520,'MCSJ Export'!A:C,3,FALSE),"")</f>
        <v/>
      </c>
      <c r="D1520" s="37">
        <f t="shared" ca="1" si="93"/>
        <v>0</v>
      </c>
      <c r="E1520" s="37">
        <f t="shared" ca="1" si="94"/>
        <v>0</v>
      </c>
      <c r="F1520" s="37">
        <f t="shared" ca="1" si="95"/>
        <v>0</v>
      </c>
      <c r="G1520" s="37"/>
      <c r="H1520" s="33">
        <f>+'R&amp;E EXPORT'!A1448</f>
        <v>0</v>
      </c>
      <c r="I1520" s="34">
        <f>IFERROR(VLOOKUP($H1520,'Gen F Rev'!$A:$M,15,FALSE),0)</f>
        <v>0</v>
      </c>
      <c r="J1520" s="34">
        <f>IFERROR(VLOOKUP($H1520,'Gen F Rev'!$A:$M,16,FALSE),0)</f>
        <v>0</v>
      </c>
      <c r="K1520" s="42">
        <f>IFERROR(VLOOKUP($H1520,'Gen F Rev'!$A:$M,17,FALSE),0)</f>
        <v>0</v>
      </c>
      <c r="L1520" s="34">
        <f>IFERROR(VLOOKUP($H1520,'Gen F Exp'!$A:$E,15,FALSE),0)</f>
        <v>0</v>
      </c>
      <c r="M1520" s="34">
        <f>IFERROR(VLOOKUP($H1520,'Gen F Exp'!$A:$E,16,FALSE),0)</f>
        <v>0</v>
      </c>
      <c r="N1520" s="42">
        <f>IFERROR(VLOOKUP($H1520,'Gen F Exp'!$A:$E,17,FALSE),0)</f>
        <v>0</v>
      </c>
      <c r="O1520" s="34">
        <f>IFERROR(VLOOKUP($H1520,'Water F Rev'!$A:$L,15,FALSE),0)</f>
        <v>0</v>
      </c>
      <c r="P1520" s="34">
        <f>IFERROR(VLOOKUP($H1520,'Water F Rev'!$A:$L,16,FALSE),0)</f>
        <v>0</v>
      </c>
      <c r="Q1520" s="42">
        <f>IFERROR(VLOOKUP($H1520,'Water F Rev'!$A:$L,17,FALSE),0)</f>
        <v>0</v>
      </c>
      <c r="R1520" s="34">
        <f>IFERROR(VLOOKUP($H1520,'Water F Exp'!$A:$K,15,FALSE),0)</f>
        <v>0</v>
      </c>
      <c r="S1520" s="34">
        <f>IFERROR(VLOOKUP($H1520,'Water F Exp'!$A:$K,16,FALSE),0)</f>
        <v>0</v>
      </c>
      <c r="T1520" s="42">
        <f>IFERROR(VLOOKUP($H1520,'Water F Exp'!$A:$K,17,FALSE),0)</f>
        <v>0</v>
      </c>
      <c r="U1520" s="34">
        <f ca="1">IFERROR(VLOOKUP($H1520,'Sewer F Rev'!$A:$E,15,FALSE),0)</f>
        <v>0</v>
      </c>
      <c r="V1520" s="34">
        <f ca="1">IFERROR(VLOOKUP($H1520,'Sewer F Rev'!$A:$E,16,FALSE),0)</f>
        <v>0</v>
      </c>
      <c r="W1520" s="42">
        <f ca="1">IFERROR(VLOOKUP($H1520,'Sewer F Rev'!$A:$E,17,FALSE),0)</f>
        <v>0</v>
      </c>
      <c r="X1520" s="34">
        <f>IFERROR(VLOOKUP($H1520,'Sewer F Exp'!$A:$B,15,FALSE),0)</f>
        <v>0</v>
      </c>
      <c r="Y1520" s="34">
        <f>IFERROR(VLOOKUP($H1520,'Sewer F Exp'!$A:$B,16,FALSE),0)</f>
        <v>0</v>
      </c>
      <c r="Z1520" s="42">
        <f>IFERROR(VLOOKUP($H1520,'Sewer F Exp'!$A:$B,17,FALSE),0)</f>
        <v>0</v>
      </c>
      <c r="AA1520" s="34">
        <f>IFERROR(VLOOKUP($H1520,'Refuse F Rev'!$A:$E,15,FALSE),0)</f>
        <v>0</v>
      </c>
      <c r="AB1520" s="34">
        <f>IFERROR(VLOOKUP($H1520,'Refuse F Rev'!$A:$E,16,FALSE),0)</f>
        <v>0</v>
      </c>
      <c r="AC1520" s="42">
        <f>IFERROR(VLOOKUP($H1520,'Refuse F Rev'!$A:$E,17,FALSE),0)</f>
        <v>0</v>
      </c>
      <c r="AD1520" s="34">
        <f>IFERROR(VLOOKUP($H1520,'Refuse F Exp'!$A:$E,15,FALSE),0)</f>
        <v>0</v>
      </c>
      <c r="AE1520" s="34">
        <f>IFERROR(VLOOKUP($H1520,'Refuse F Exp'!$A:$E,16,FALSE),0)</f>
        <v>0</v>
      </c>
      <c r="AF1520" s="42">
        <f>IFERROR(VLOOKUP($H1520,'Refuse F Exp'!$A:$E,17,FALSE),0)</f>
        <v>0</v>
      </c>
      <c r="AG1520" s="34">
        <f>IFERROR(VLOOKUP($H1520,#REF!,10,FALSE),0)</f>
        <v>0</v>
      </c>
      <c r="AH1520" s="34">
        <f>IFERROR(VLOOKUP($H1520,#REF!,11,FALSE),0)</f>
        <v>0</v>
      </c>
      <c r="AI1520" s="42">
        <f>IFERROR(VLOOKUP($H1520,#REF!,12,FALSE),0)</f>
        <v>0</v>
      </c>
      <c r="AJ1520" s="34">
        <f>IFERROR(VLOOKUP($H1520,#REF!,10,FALSE),0)</f>
        <v>0</v>
      </c>
      <c r="AK1520" s="34">
        <f>IFERROR(VLOOKUP($H1520,#REF!,11,FALSE),0)</f>
        <v>0</v>
      </c>
      <c r="AL1520" s="42">
        <f>IFERROR(VLOOKUP($H1520,#REF!,12,FALSE),0)</f>
        <v>0</v>
      </c>
      <c r="AM1520" s="34">
        <f>IFERROR(VLOOKUP($H1520,#REF!,10,FALSE),0)</f>
        <v>0</v>
      </c>
      <c r="AN1520" s="34">
        <f>IFERROR(VLOOKUP($H1520,#REF!,11,FALSE),0)</f>
        <v>0</v>
      </c>
      <c r="AO1520" s="42">
        <f>IFERROR(VLOOKUP($H1520,#REF!,12,FALSE),0)</f>
        <v>0</v>
      </c>
      <c r="AP1520" s="34">
        <f>IFERROR(VLOOKUP($H1520,#REF!,10,FALSE),0)</f>
        <v>0</v>
      </c>
      <c r="AQ1520" s="34">
        <f>IFERROR(VLOOKUP($H1520,#REF!,11,FALSE),0)</f>
        <v>0</v>
      </c>
      <c r="AR1520" s="42">
        <f>IFERROR(VLOOKUP($H1520,#REF!,12,FALSE),0)</f>
        <v>0</v>
      </c>
      <c r="AS1520" s="34">
        <f>IFERROR(VLOOKUP($H1520,#REF!,13,FALSE),0)</f>
        <v>0</v>
      </c>
      <c r="AT1520" s="34">
        <f>IFERROR(VLOOKUP($H1520,#REF!,14,FALSE),0)</f>
        <v>0</v>
      </c>
      <c r="AU1520" s="42">
        <f>IFERROR(VLOOKUP($H1520,#REF!,15,FALSE),0)</f>
        <v>0</v>
      </c>
      <c r="AV1520" s="34">
        <f>IFERROR(VLOOKUP($H1520,#REF!,15,FALSE),0)</f>
        <v>0</v>
      </c>
      <c r="AW1520" s="34">
        <f>IFERROR(VLOOKUP($H1520,#REF!,16,FALSE),0)</f>
        <v>0</v>
      </c>
      <c r="AX1520" s="42">
        <f>IFERROR(VLOOKUP($H1520,#REF!,17,FALSE),0)</f>
        <v>0</v>
      </c>
    </row>
    <row r="1521" spans="1:50" x14ac:dyDescent="0.3">
      <c r="A1521" s="33" t="str">
        <f t="shared" si="92"/>
        <v>0</v>
      </c>
      <c r="B1521" s="33">
        <f>+'R&amp;E EXPORT'!B1449</f>
        <v>0</v>
      </c>
      <c r="C1521" t="str">
        <f>IFERROR(VLOOKUP(A1521,'MCSJ Export'!A:C,3,FALSE),"")</f>
        <v/>
      </c>
      <c r="D1521" s="37">
        <f t="shared" ca="1" si="93"/>
        <v>0</v>
      </c>
      <c r="E1521" s="37">
        <f t="shared" ca="1" si="94"/>
        <v>0</v>
      </c>
      <c r="F1521" s="37">
        <f t="shared" ca="1" si="95"/>
        <v>0</v>
      </c>
      <c r="G1521" s="37"/>
      <c r="H1521" s="33">
        <f>+'R&amp;E EXPORT'!A1449</f>
        <v>0</v>
      </c>
      <c r="I1521" s="34">
        <f>IFERROR(VLOOKUP($H1521,'Gen F Rev'!$A:$M,15,FALSE),0)</f>
        <v>0</v>
      </c>
      <c r="J1521" s="34">
        <f>IFERROR(VLOOKUP($H1521,'Gen F Rev'!$A:$M,16,FALSE),0)</f>
        <v>0</v>
      </c>
      <c r="K1521" s="42">
        <f>IFERROR(VLOOKUP($H1521,'Gen F Rev'!$A:$M,17,FALSE),0)</f>
        <v>0</v>
      </c>
      <c r="L1521" s="34">
        <f>IFERROR(VLOOKUP($H1521,'Gen F Exp'!$A:$E,15,FALSE),0)</f>
        <v>0</v>
      </c>
      <c r="M1521" s="34">
        <f>IFERROR(VLOOKUP($H1521,'Gen F Exp'!$A:$E,16,FALSE),0)</f>
        <v>0</v>
      </c>
      <c r="N1521" s="42">
        <f>IFERROR(VLOOKUP($H1521,'Gen F Exp'!$A:$E,17,FALSE),0)</f>
        <v>0</v>
      </c>
      <c r="O1521" s="34">
        <f>IFERROR(VLOOKUP($H1521,'Water F Rev'!$A:$L,15,FALSE),0)</f>
        <v>0</v>
      </c>
      <c r="P1521" s="34">
        <f>IFERROR(VLOOKUP($H1521,'Water F Rev'!$A:$L,16,FALSE),0)</f>
        <v>0</v>
      </c>
      <c r="Q1521" s="42">
        <f>IFERROR(VLOOKUP($H1521,'Water F Rev'!$A:$L,17,FALSE),0)</f>
        <v>0</v>
      </c>
      <c r="R1521" s="34">
        <f>IFERROR(VLOOKUP($H1521,'Water F Exp'!$A:$K,15,FALSE),0)</f>
        <v>0</v>
      </c>
      <c r="S1521" s="34">
        <f>IFERROR(VLOOKUP($H1521,'Water F Exp'!$A:$K,16,FALSE),0)</f>
        <v>0</v>
      </c>
      <c r="T1521" s="42">
        <f>IFERROR(VLOOKUP($H1521,'Water F Exp'!$A:$K,17,FALSE),0)</f>
        <v>0</v>
      </c>
      <c r="U1521" s="34">
        <f ca="1">IFERROR(VLOOKUP($H1521,'Sewer F Rev'!$A:$E,15,FALSE),0)</f>
        <v>0</v>
      </c>
      <c r="V1521" s="34">
        <f ca="1">IFERROR(VLOOKUP($H1521,'Sewer F Rev'!$A:$E,16,FALSE),0)</f>
        <v>0</v>
      </c>
      <c r="W1521" s="42">
        <f ca="1">IFERROR(VLOOKUP($H1521,'Sewer F Rev'!$A:$E,17,FALSE),0)</f>
        <v>0</v>
      </c>
      <c r="X1521" s="34">
        <f>IFERROR(VLOOKUP($H1521,'Sewer F Exp'!$A:$B,15,FALSE),0)</f>
        <v>0</v>
      </c>
      <c r="Y1521" s="34">
        <f>IFERROR(VLOOKUP($H1521,'Sewer F Exp'!$A:$B,16,FALSE),0)</f>
        <v>0</v>
      </c>
      <c r="Z1521" s="42">
        <f>IFERROR(VLOOKUP($H1521,'Sewer F Exp'!$A:$B,17,FALSE),0)</f>
        <v>0</v>
      </c>
      <c r="AA1521" s="34">
        <f>IFERROR(VLOOKUP($H1521,'Refuse F Rev'!$A:$E,15,FALSE),0)</f>
        <v>0</v>
      </c>
      <c r="AB1521" s="34">
        <f>IFERROR(VLOOKUP($H1521,'Refuse F Rev'!$A:$E,16,FALSE),0)</f>
        <v>0</v>
      </c>
      <c r="AC1521" s="42">
        <f>IFERROR(VLOOKUP($H1521,'Refuse F Rev'!$A:$E,17,FALSE),0)</f>
        <v>0</v>
      </c>
      <c r="AD1521" s="34">
        <f>IFERROR(VLOOKUP($H1521,'Refuse F Exp'!$A:$E,15,FALSE),0)</f>
        <v>0</v>
      </c>
      <c r="AE1521" s="34">
        <f>IFERROR(VLOOKUP($H1521,'Refuse F Exp'!$A:$E,16,FALSE),0)</f>
        <v>0</v>
      </c>
      <c r="AF1521" s="42">
        <f>IFERROR(VLOOKUP($H1521,'Refuse F Exp'!$A:$E,17,FALSE),0)</f>
        <v>0</v>
      </c>
      <c r="AG1521" s="34">
        <f>IFERROR(VLOOKUP($H1521,#REF!,10,FALSE),0)</f>
        <v>0</v>
      </c>
      <c r="AH1521" s="34">
        <f>IFERROR(VLOOKUP($H1521,#REF!,11,FALSE),0)</f>
        <v>0</v>
      </c>
      <c r="AI1521" s="42">
        <f>IFERROR(VLOOKUP($H1521,#REF!,12,FALSE),0)</f>
        <v>0</v>
      </c>
      <c r="AJ1521" s="34">
        <f>IFERROR(VLOOKUP($H1521,#REF!,10,FALSE),0)</f>
        <v>0</v>
      </c>
      <c r="AK1521" s="34">
        <f>IFERROR(VLOOKUP($H1521,#REF!,11,FALSE),0)</f>
        <v>0</v>
      </c>
      <c r="AL1521" s="42">
        <f>IFERROR(VLOOKUP($H1521,#REF!,12,FALSE),0)</f>
        <v>0</v>
      </c>
      <c r="AM1521" s="34">
        <f>IFERROR(VLOOKUP($H1521,#REF!,10,FALSE),0)</f>
        <v>0</v>
      </c>
      <c r="AN1521" s="34">
        <f>IFERROR(VLOOKUP($H1521,#REF!,11,FALSE),0)</f>
        <v>0</v>
      </c>
      <c r="AO1521" s="42">
        <f>IFERROR(VLOOKUP($H1521,#REF!,12,FALSE),0)</f>
        <v>0</v>
      </c>
      <c r="AP1521" s="34">
        <f>IFERROR(VLOOKUP($H1521,#REF!,10,FALSE),0)</f>
        <v>0</v>
      </c>
      <c r="AQ1521" s="34">
        <f>IFERROR(VLOOKUP($H1521,#REF!,11,FALSE),0)</f>
        <v>0</v>
      </c>
      <c r="AR1521" s="42">
        <f>IFERROR(VLOOKUP($H1521,#REF!,12,FALSE),0)</f>
        <v>0</v>
      </c>
      <c r="AS1521" s="34">
        <f>IFERROR(VLOOKUP($H1521,#REF!,13,FALSE),0)</f>
        <v>0</v>
      </c>
      <c r="AT1521" s="34">
        <f>IFERROR(VLOOKUP($H1521,#REF!,14,FALSE),0)</f>
        <v>0</v>
      </c>
      <c r="AU1521" s="42">
        <f>IFERROR(VLOOKUP($H1521,#REF!,15,FALSE),0)</f>
        <v>0</v>
      </c>
      <c r="AV1521" s="34">
        <f>IFERROR(VLOOKUP($H1521,#REF!,15,FALSE),0)</f>
        <v>0</v>
      </c>
      <c r="AW1521" s="34">
        <f>IFERROR(VLOOKUP($H1521,#REF!,16,FALSE),0)</f>
        <v>0</v>
      </c>
      <c r="AX1521" s="42">
        <f>IFERROR(VLOOKUP($H1521,#REF!,17,FALSE),0)</f>
        <v>0</v>
      </c>
    </row>
    <row r="1522" spans="1:50" x14ac:dyDescent="0.3">
      <c r="A1522" s="33" t="str">
        <f t="shared" si="92"/>
        <v>0</v>
      </c>
      <c r="B1522" s="33">
        <f>+'R&amp;E EXPORT'!B1450</f>
        <v>0</v>
      </c>
      <c r="C1522" t="str">
        <f>IFERROR(VLOOKUP(A1522,'MCSJ Export'!A:C,3,FALSE),"")</f>
        <v/>
      </c>
      <c r="D1522" s="37">
        <f t="shared" ca="1" si="93"/>
        <v>0</v>
      </c>
      <c r="E1522" s="37">
        <f t="shared" ca="1" si="94"/>
        <v>0</v>
      </c>
      <c r="F1522" s="37">
        <f t="shared" ca="1" si="95"/>
        <v>0</v>
      </c>
      <c r="G1522" s="37"/>
      <c r="H1522" s="33">
        <f>+'R&amp;E EXPORT'!A1450</f>
        <v>0</v>
      </c>
      <c r="I1522" s="34">
        <f>IFERROR(VLOOKUP($H1522,'Gen F Rev'!$A:$M,15,FALSE),0)</f>
        <v>0</v>
      </c>
      <c r="J1522" s="34">
        <f>IFERROR(VLOOKUP($H1522,'Gen F Rev'!$A:$M,16,FALSE),0)</f>
        <v>0</v>
      </c>
      <c r="K1522" s="42">
        <f>IFERROR(VLOOKUP($H1522,'Gen F Rev'!$A:$M,17,FALSE),0)</f>
        <v>0</v>
      </c>
      <c r="L1522" s="34">
        <f>IFERROR(VLOOKUP($H1522,'Gen F Exp'!$A:$E,15,FALSE),0)</f>
        <v>0</v>
      </c>
      <c r="M1522" s="34">
        <f>IFERROR(VLOOKUP($H1522,'Gen F Exp'!$A:$E,16,FALSE),0)</f>
        <v>0</v>
      </c>
      <c r="N1522" s="42">
        <f>IFERROR(VLOOKUP($H1522,'Gen F Exp'!$A:$E,17,FALSE),0)</f>
        <v>0</v>
      </c>
      <c r="O1522" s="34">
        <f>IFERROR(VLOOKUP($H1522,'Water F Rev'!$A:$L,15,FALSE),0)</f>
        <v>0</v>
      </c>
      <c r="P1522" s="34">
        <f>IFERROR(VLOOKUP($H1522,'Water F Rev'!$A:$L,16,FALSE),0)</f>
        <v>0</v>
      </c>
      <c r="Q1522" s="42">
        <f>IFERROR(VLOOKUP($H1522,'Water F Rev'!$A:$L,17,FALSE),0)</f>
        <v>0</v>
      </c>
      <c r="R1522" s="34">
        <f>IFERROR(VLOOKUP($H1522,'Water F Exp'!$A:$K,15,FALSE),0)</f>
        <v>0</v>
      </c>
      <c r="S1522" s="34">
        <f>IFERROR(VLOOKUP($H1522,'Water F Exp'!$A:$K,16,FALSE),0)</f>
        <v>0</v>
      </c>
      <c r="T1522" s="42">
        <f>IFERROR(VLOOKUP($H1522,'Water F Exp'!$A:$K,17,FALSE),0)</f>
        <v>0</v>
      </c>
      <c r="U1522" s="34">
        <f ca="1">IFERROR(VLOOKUP($H1522,'Sewer F Rev'!$A:$E,15,FALSE),0)</f>
        <v>0</v>
      </c>
      <c r="V1522" s="34">
        <f ca="1">IFERROR(VLOOKUP($H1522,'Sewer F Rev'!$A:$E,16,FALSE),0)</f>
        <v>0</v>
      </c>
      <c r="W1522" s="42">
        <f ca="1">IFERROR(VLOOKUP($H1522,'Sewer F Rev'!$A:$E,17,FALSE),0)</f>
        <v>0</v>
      </c>
      <c r="X1522" s="34">
        <f>IFERROR(VLOOKUP($H1522,'Sewer F Exp'!$A:$B,15,FALSE),0)</f>
        <v>0</v>
      </c>
      <c r="Y1522" s="34">
        <f>IFERROR(VLOOKUP($H1522,'Sewer F Exp'!$A:$B,16,FALSE),0)</f>
        <v>0</v>
      </c>
      <c r="Z1522" s="42">
        <f>IFERROR(VLOOKUP($H1522,'Sewer F Exp'!$A:$B,17,FALSE),0)</f>
        <v>0</v>
      </c>
      <c r="AA1522" s="34">
        <f>IFERROR(VLOOKUP($H1522,'Refuse F Rev'!$A:$E,15,FALSE),0)</f>
        <v>0</v>
      </c>
      <c r="AB1522" s="34">
        <f>IFERROR(VLOOKUP($H1522,'Refuse F Rev'!$A:$E,16,FALSE),0)</f>
        <v>0</v>
      </c>
      <c r="AC1522" s="42">
        <f>IFERROR(VLOOKUP($H1522,'Refuse F Rev'!$A:$E,17,FALSE),0)</f>
        <v>0</v>
      </c>
      <c r="AD1522" s="34">
        <f>IFERROR(VLOOKUP($H1522,'Refuse F Exp'!$A:$E,15,FALSE),0)</f>
        <v>0</v>
      </c>
      <c r="AE1522" s="34">
        <f>IFERROR(VLOOKUP($H1522,'Refuse F Exp'!$A:$E,16,FALSE),0)</f>
        <v>0</v>
      </c>
      <c r="AF1522" s="42">
        <f>IFERROR(VLOOKUP($H1522,'Refuse F Exp'!$A:$E,17,FALSE),0)</f>
        <v>0</v>
      </c>
      <c r="AG1522" s="34">
        <f>IFERROR(VLOOKUP($H1522,#REF!,10,FALSE),0)</f>
        <v>0</v>
      </c>
      <c r="AH1522" s="34">
        <f>IFERROR(VLOOKUP($H1522,#REF!,11,FALSE),0)</f>
        <v>0</v>
      </c>
      <c r="AI1522" s="42">
        <f>IFERROR(VLOOKUP($H1522,#REF!,12,FALSE),0)</f>
        <v>0</v>
      </c>
      <c r="AJ1522" s="34">
        <f>IFERROR(VLOOKUP($H1522,#REF!,10,FALSE),0)</f>
        <v>0</v>
      </c>
      <c r="AK1522" s="34">
        <f>IFERROR(VLOOKUP($H1522,#REF!,11,FALSE),0)</f>
        <v>0</v>
      </c>
      <c r="AL1522" s="42">
        <f>IFERROR(VLOOKUP($H1522,#REF!,12,FALSE),0)</f>
        <v>0</v>
      </c>
      <c r="AM1522" s="34">
        <f>IFERROR(VLOOKUP($H1522,#REF!,10,FALSE),0)</f>
        <v>0</v>
      </c>
      <c r="AN1522" s="34">
        <f>IFERROR(VLOOKUP($H1522,#REF!,11,FALSE),0)</f>
        <v>0</v>
      </c>
      <c r="AO1522" s="42">
        <f>IFERROR(VLOOKUP($H1522,#REF!,12,FALSE),0)</f>
        <v>0</v>
      </c>
      <c r="AP1522" s="34">
        <f>IFERROR(VLOOKUP($H1522,#REF!,10,FALSE),0)</f>
        <v>0</v>
      </c>
      <c r="AQ1522" s="34">
        <f>IFERROR(VLOOKUP($H1522,#REF!,11,FALSE),0)</f>
        <v>0</v>
      </c>
      <c r="AR1522" s="42">
        <f>IFERROR(VLOOKUP($H1522,#REF!,12,FALSE),0)</f>
        <v>0</v>
      </c>
      <c r="AS1522" s="34">
        <f>IFERROR(VLOOKUP($H1522,#REF!,13,FALSE),0)</f>
        <v>0</v>
      </c>
      <c r="AT1522" s="34">
        <f>IFERROR(VLOOKUP($H1522,#REF!,14,FALSE),0)</f>
        <v>0</v>
      </c>
      <c r="AU1522" s="42">
        <f>IFERROR(VLOOKUP($H1522,#REF!,15,FALSE),0)</f>
        <v>0</v>
      </c>
      <c r="AV1522" s="34">
        <f>IFERROR(VLOOKUP($H1522,#REF!,15,FALSE),0)</f>
        <v>0</v>
      </c>
      <c r="AW1522" s="34">
        <f>IFERROR(VLOOKUP($H1522,#REF!,16,FALSE),0)</f>
        <v>0</v>
      </c>
      <c r="AX1522" s="42">
        <f>IFERROR(VLOOKUP($H1522,#REF!,17,FALSE),0)</f>
        <v>0</v>
      </c>
    </row>
    <row r="1523" spans="1:50" x14ac:dyDescent="0.3">
      <c r="A1523" s="33" t="str">
        <f t="shared" si="92"/>
        <v>0</v>
      </c>
      <c r="B1523" s="33">
        <f>+'R&amp;E EXPORT'!B1451</f>
        <v>0</v>
      </c>
      <c r="C1523" t="str">
        <f>IFERROR(VLOOKUP(A1523,'MCSJ Export'!A:C,3,FALSE),"")</f>
        <v/>
      </c>
      <c r="D1523" s="37">
        <f t="shared" ca="1" si="93"/>
        <v>0</v>
      </c>
      <c r="E1523" s="37">
        <f t="shared" ca="1" si="94"/>
        <v>0</v>
      </c>
      <c r="F1523" s="37">
        <f t="shared" ca="1" si="95"/>
        <v>0</v>
      </c>
      <c r="G1523" s="37"/>
      <c r="H1523" s="33">
        <f>+'R&amp;E EXPORT'!A1451</f>
        <v>0</v>
      </c>
      <c r="I1523" s="34">
        <f>IFERROR(VLOOKUP($H1523,'Gen F Rev'!$A:$M,15,FALSE),0)</f>
        <v>0</v>
      </c>
      <c r="J1523" s="34">
        <f>IFERROR(VLOOKUP($H1523,'Gen F Rev'!$A:$M,16,FALSE),0)</f>
        <v>0</v>
      </c>
      <c r="K1523" s="42">
        <f>IFERROR(VLOOKUP($H1523,'Gen F Rev'!$A:$M,17,FALSE),0)</f>
        <v>0</v>
      </c>
      <c r="L1523" s="34">
        <f>IFERROR(VLOOKUP($H1523,'Gen F Exp'!$A:$E,15,FALSE),0)</f>
        <v>0</v>
      </c>
      <c r="M1523" s="34">
        <f>IFERROR(VLOOKUP($H1523,'Gen F Exp'!$A:$E,16,FALSE),0)</f>
        <v>0</v>
      </c>
      <c r="N1523" s="42">
        <f>IFERROR(VLOOKUP($H1523,'Gen F Exp'!$A:$E,17,FALSE),0)</f>
        <v>0</v>
      </c>
      <c r="O1523" s="34">
        <f>IFERROR(VLOOKUP($H1523,'Water F Rev'!$A:$L,15,FALSE),0)</f>
        <v>0</v>
      </c>
      <c r="P1523" s="34">
        <f>IFERROR(VLOOKUP($H1523,'Water F Rev'!$A:$L,16,FALSE),0)</f>
        <v>0</v>
      </c>
      <c r="Q1523" s="42">
        <f>IFERROR(VLOOKUP($H1523,'Water F Rev'!$A:$L,17,FALSE),0)</f>
        <v>0</v>
      </c>
      <c r="R1523" s="34">
        <f>IFERROR(VLOOKUP($H1523,'Water F Exp'!$A:$K,15,FALSE),0)</f>
        <v>0</v>
      </c>
      <c r="S1523" s="34">
        <f>IFERROR(VLOOKUP($H1523,'Water F Exp'!$A:$K,16,FALSE),0)</f>
        <v>0</v>
      </c>
      <c r="T1523" s="42">
        <f>IFERROR(VLOOKUP($H1523,'Water F Exp'!$A:$K,17,FALSE),0)</f>
        <v>0</v>
      </c>
      <c r="U1523" s="34">
        <f ca="1">IFERROR(VLOOKUP($H1523,'Sewer F Rev'!$A:$E,15,FALSE),0)</f>
        <v>0</v>
      </c>
      <c r="V1523" s="34">
        <f ca="1">IFERROR(VLOOKUP($H1523,'Sewer F Rev'!$A:$E,16,FALSE),0)</f>
        <v>0</v>
      </c>
      <c r="W1523" s="42">
        <f ca="1">IFERROR(VLOOKUP($H1523,'Sewer F Rev'!$A:$E,17,FALSE),0)</f>
        <v>0</v>
      </c>
      <c r="X1523" s="34">
        <f>IFERROR(VLOOKUP($H1523,'Sewer F Exp'!$A:$B,15,FALSE),0)</f>
        <v>0</v>
      </c>
      <c r="Y1523" s="34">
        <f>IFERROR(VLOOKUP($H1523,'Sewer F Exp'!$A:$B,16,FALSE),0)</f>
        <v>0</v>
      </c>
      <c r="Z1523" s="42">
        <f>IFERROR(VLOOKUP($H1523,'Sewer F Exp'!$A:$B,17,FALSE),0)</f>
        <v>0</v>
      </c>
      <c r="AA1523" s="34">
        <f>IFERROR(VLOOKUP($H1523,'Refuse F Rev'!$A:$E,15,FALSE),0)</f>
        <v>0</v>
      </c>
      <c r="AB1523" s="34">
        <f>IFERROR(VLOOKUP($H1523,'Refuse F Rev'!$A:$E,16,FALSE),0)</f>
        <v>0</v>
      </c>
      <c r="AC1523" s="42">
        <f>IFERROR(VLOOKUP($H1523,'Refuse F Rev'!$A:$E,17,FALSE),0)</f>
        <v>0</v>
      </c>
      <c r="AD1523" s="34">
        <f>IFERROR(VLOOKUP($H1523,'Refuse F Exp'!$A:$E,15,FALSE),0)</f>
        <v>0</v>
      </c>
      <c r="AE1523" s="34">
        <f>IFERROR(VLOOKUP($H1523,'Refuse F Exp'!$A:$E,16,FALSE),0)</f>
        <v>0</v>
      </c>
      <c r="AF1523" s="42">
        <f>IFERROR(VLOOKUP($H1523,'Refuse F Exp'!$A:$E,17,FALSE),0)</f>
        <v>0</v>
      </c>
      <c r="AG1523" s="34">
        <f>IFERROR(VLOOKUP($H1523,#REF!,10,FALSE),0)</f>
        <v>0</v>
      </c>
      <c r="AH1523" s="34">
        <f>IFERROR(VLOOKUP($H1523,#REF!,11,FALSE),0)</f>
        <v>0</v>
      </c>
      <c r="AI1523" s="42">
        <f>IFERROR(VLOOKUP($H1523,#REF!,12,FALSE),0)</f>
        <v>0</v>
      </c>
      <c r="AJ1523" s="34">
        <f>IFERROR(VLOOKUP($H1523,#REF!,10,FALSE),0)</f>
        <v>0</v>
      </c>
      <c r="AK1523" s="34">
        <f>IFERROR(VLOOKUP($H1523,#REF!,11,FALSE),0)</f>
        <v>0</v>
      </c>
      <c r="AL1523" s="42">
        <f>IFERROR(VLOOKUP($H1523,#REF!,12,FALSE),0)</f>
        <v>0</v>
      </c>
      <c r="AM1523" s="34">
        <f>IFERROR(VLOOKUP($H1523,#REF!,10,FALSE),0)</f>
        <v>0</v>
      </c>
      <c r="AN1523" s="34">
        <f>IFERROR(VLOOKUP($H1523,#REF!,11,FALSE),0)</f>
        <v>0</v>
      </c>
      <c r="AO1523" s="42">
        <f>IFERROR(VLOOKUP($H1523,#REF!,12,FALSE),0)</f>
        <v>0</v>
      </c>
      <c r="AP1523" s="34">
        <f>IFERROR(VLOOKUP($H1523,#REF!,10,FALSE),0)</f>
        <v>0</v>
      </c>
      <c r="AQ1523" s="34">
        <f>IFERROR(VLOOKUP($H1523,#REF!,11,FALSE),0)</f>
        <v>0</v>
      </c>
      <c r="AR1523" s="42">
        <f>IFERROR(VLOOKUP($H1523,#REF!,12,FALSE),0)</f>
        <v>0</v>
      </c>
      <c r="AS1523" s="34">
        <f>IFERROR(VLOOKUP($H1523,#REF!,13,FALSE),0)</f>
        <v>0</v>
      </c>
      <c r="AT1523" s="34">
        <f>IFERROR(VLOOKUP($H1523,#REF!,14,FALSE),0)</f>
        <v>0</v>
      </c>
      <c r="AU1523" s="42">
        <f>IFERROR(VLOOKUP($H1523,#REF!,15,FALSE),0)</f>
        <v>0</v>
      </c>
      <c r="AV1523" s="34">
        <f>IFERROR(VLOOKUP($H1523,#REF!,15,FALSE),0)</f>
        <v>0</v>
      </c>
      <c r="AW1523" s="34">
        <f>IFERROR(VLOOKUP($H1523,#REF!,16,FALSE),0)</f>
        <v>0</v>
      </c>
      <c r="AX1523" s="42">
        <f>IFERROR(VLOOKUP($H1523,#REF!,17,FALSE),0)</f>
        <v>0</v>
      </c>
    </row>
    <row r="1524" spans="1:50" x14ac:dyDescent="0.3">
      <c r="A1524" s="33" t="str">
        <f t="shared" si="92"/>
        <v>0</v>
      </c>
      <c r="B1524" s="33">
        <f>+'R&amp;E EXPORT'!B1452</f>
        <v>0</v>
      </c>
      <c r="C1524" t="str">
        <f>IFERROR(VLOOKUP(A1524,'MCSJ Export'!A:C,3,FALSE),"")</f>
        <v/>
      </c>
      <c r="D1524" s="37">
        <f t="shared" ca="1" si="93"/>
        <v>0</v>
      </c>
      <c r="E1524" s="37">
        <f t="shared" ca="1" si="94"/>
        <v>0</v>
      </c>
      <c r="F1524" s="37">
        <f t="shared" ca="1" si="95"/>
        <v>0</v>
      </c>
      <c r="G1524" s="37"/>
      <c r="H1524" s="33">
        <f>+'R&amp;E EXPORT'!A1452</f>
        <v>0</v>
      </c>
      <c r="I1524" s="34">
        <f>IFERROR(VLOOKUP($H1524,'Gen F Rev'!$A:$M,15,FALSE),0)</f>
        <v>0</v>
      </c>
      <c r="J1524" s="34">
        <f>IFERROR(VLOOKUP($H1524,'Gen F Rev'!$A:$M,16,FALSE),0)</f>
        <v>0</v>
      </c>
      <c r="K1524" s="42">
        <f>IFERROR(VLOOKUP($H1524,'Gen F Rev'!$A:$M,17,FALSE),0)</f>
        <v>0</v>
      </c>
      <c r="L1524" s="34">
        <f>IFERROR(VLOOKUP($H1524,'Gen F Exp'!$A:$E,15,FALSE),0)</f>
        <v>0</v>
      </c>
      <c r="M1524" s="34">
        <f>IFERROR(VLOOKUP($H1524,'Gen F Exp'!$A:$E,16,FALSE),0)</f>
        <v>0</v>
      </c>
      <c r="N1524" s="42">
        <f>IFERROR(VLOOKUP($H1524,'Gen F Exp'!$A:$E,17,FALSE),0)</f>
        <v>0</v>
      </c>
      <c r="O1524" s="34">
        <f>IFERROR(VLOOKUP($H1524,'Water F Rev'!$A:$L,15,FALSE),0)</f>
        <v>0</v>
      </c>
      <c r="P1524" s="34">
        <f>IFERROR(VLOOKUP($H1524,'Water F Rev'!$A:$L,16,FALSE),0)</f>
        <v>0</v>
      </c>
      <c r="Q1524" s="42">
        <f>IFERROR(VLOOKUP($H1524,'Water F Rev'!$A:$L,17,FALSE),0)</f>
        <v>0</v>
      </c>
      <c r="R1524" s="34">
        <f>IFERROR(VLOOKUP($H1524,'Water F Exp'!$A:$K,15,FALSE),0)</f>
        <v>0</v>
      </c>
      <c r="S1524" s="34">
        <f>IFERROR(VLOOKUP($H1524,'Water F Exp'!$A:$K,16,FALSE),0)</f>
        <v>0</v>
      </c>
      <c r="T1524" s="42">
        <f>IFERROR(VLOOKUP($H1524,'Water F Exp'!$A:$K,17,FALSE),0)</f>
        <v>0</v>
      </c>
      <c r="U1524" s="34">
        <f ca="1">IFERROR(VLOOKUP($H1524,'Sewer F Rev'!$A:$E,15,FALSE),0)</f>
        <v>0</v>
      </c>
      <c r="V1524" s="34">
        <f ca="1">IFERROR(VLOOKUP($H1524,'Sewer F Rev'!$A:$E,16,FALSE),0)</f>
        <v>0</v>
      </c>
      <c r="W1524" s="42">
        <f ca="1">IFERROR(VLOOKUP($H1524,'Sewer F Rev'!$A:$E,17,FALSE),0)</f>
        <v>0</v>
      </c>
      <c r="X1524" s="34">
        <f>IFERROR(VLOOKUP($H1524,'Sewer F Exp'!$A:$B,15,FALSE),0)</f>
        <v>0</v>
      </c>
      <c r="Y1524" s="34">
        <f>IFERROR(VLOOKUP($H1524,'Sewer F Exp'!$A:$B,16,FALSE),0)</f>
        <v>0</v>
      </c>
      <c r="Z1524" s="42">
        <f>IFERROR(VLOOKUP($H1524,'Sewer F Exp'!$A:$B,17,FALSE),0)</f>
        <v>0</v>
      </c>
      <c r="AA1524" s="34">
        <f>IFERROR(VLOOKUP($H1524,'Refuse F Rev'!$A:$E,15,FALSE),0)</f>
        <v>0</v>
      </c>
      <c r="AB1524" s="34">
        <f>IFERROR(VLOOKUP($H1524,'Refuse F Rev'!$A:$E,16,FALSE),0)</f>
        <v>0</v>
      </c>
      <c r="AC1524" s="42">
        <f>IFERROR(VLOOKUP($H1524,'Refuse F Rev'!$A:$E,17,FALSE),0)</f>
        <v>0</v>
      </c>
      <c r="AD1524" s="34">
        <f>IFERROR(VLOOKUP($H1524,'Refuse F Exp'!$A:$E,15,FALSE),0)</f>
        <v>0</v>
      </c>
      <c r="AE1524" s="34">
        <f>IFERROR(VLOOKUP($H1524,'Refuse F Exp'!$A:$E,16,FALSE),0)</f>
        <v>0</v>
      </c>
      <c r="AF1524" s="42">
        <f>IFERROR(VLOOKUP($H1524,'Refuse F Exp'!$A:$E,17,FALSE),0)</f>
        <v>0</v>
      </c>
      <c r="AG1524" s="34">
        <f>IFERROR(VLOOKUP($H1524,#REF!,10,FALSE),0)</f>
        <v>0</v>
      </c>
      <c r="AH1524" s="34">
        <f>IFERROR(VLOOKUP($H1524,#REF!,11,FALSE),0)</f>
        <v>0</v>
      </c>
      <c r="AI1524" s="42">
        <f>IFERROR(VLOOKUP($H1524,#REF!,12,FALSE),0)</f>
        <v>0</v>
      </c>
      <c r="AJ1524" s="34">
        <f>IFERROR(VLOOKUP($H1524,#REF!,10,FALSE),0)</f>
        <v>0</v>
      </c>
      <c r="AK1524" s="34">
        <f>IFERROR(VLOOKUP($H1524,#REF!,11,FALSE),0)</f>
        <v>0</v>
      </c>
      <c r="AL1524" s="42">
        <f>IFERROR(VLOOKUP($H1524,#REF!,12,FALSE),0)</f>
        <v>0</v>
      </c>
      <c r="AM1524" s="34">
        <f>IFERROR(VLOOKUP($H1524,#REF!,10,FALSE),0)</f>
        <v>0</v>
      </c>
      <c r="AN1524" s="34">
        <f>IFERROR(VLOOKUP($H1524,#REF!,11,FALSE),0)</f>
        <v>0</v>
      </c>
      <c r="AO1524" s="42">
        <f>IFERROR(VLOOKUP($H1524,#REF!,12,FALSE),0)</f>
        <v>0</v>
      </c>
      <c r="AP1524" s="34">
        <f>IFERROR(VLOOKUP($H1524,#REF!,10,FALSE),0)</f>
        <v>0</v>
      </c>
      <c r="AQ1524" s="34">
        <f>IFERROR(VLOOKUP($H1524,#REF!,11,FALSE),0)</f>
        <v>0</v>
      </c>
      <c r="AR1524" s="42">
        <f>IFERROR(VLOOKUP($H1524,#REF!,12,FALSE),0)</f>
        <v>0</v>
      </c>
      <c r="AS1524" s="34">
        <f>IFERROR(VLOOKUP($H1524,#REF!,13,FALSE),0)</f>
        <v>0</v>
      </c>
      <c r="AT1524" s="34">
        <f>IFERROR(VLOOKUP($H1524,#REF!,14,FALSE),0)</f>
        <v>0</v>
      </c>
      <c r="AU1524" s="42">
        <f>IFERROR(VLOOKUP($H1524,#REF!,15,FALSE),0)</f>
        <v>0</v>
      </c>
      <c r="AV1524" s="34">
        <f>IFERROR(VLOOKUP($H1524,#REF!,15,FALSE),0)</f>
        <v>0</v>
      </c>
      <c r="AW1524" s="34">
        <f>IFERROR(VLOOKUP($H1524,#REF!,16,FALSE),0)</f>
        <v>0</v>
      </c>
      <c r="AX1524" s="42">
        <f>IFERROR(VLOOKUP($H1524,#REF!,17,FALSE),0)</f>
        <v>0</v>
      </c>
    </row>
    <row r="1525" spans="1:50" x14ac:dyDescent="0.3">
      <c r="A1525" s="33" t="str">
        <f t="shared" si="92"/>
        <v>0</v>
      </c>
      <c r="B1525" s="33">
        <f>+'R&amp;E EXPORT'!B1453</f>
        <v>0</v>
      </c>
      <c r="C1525" t="str">
        <f>IFERROR(VLOOKUP(A1525,'MCSJ Export'!A:C,3,FALSE),"")</f>
        <v/>
      </c>
      <c r="D1525" s="37">
        <f t="shared" ca="1" si="93"/>
        <v>0</v>
      </c>
      <c r="E1525" s="37">
        <f t="shared" ca="1" si="94"/>
        <v>0</v>
      </c>
      <c r="F1525" s="37">
        <f t="shared" ca="1" si="95"/>
        <v>0</v>
      </c>
      <c r="G1525" s="37"/>
      <c r="H1525" s="33">
        <f>+'R&amp;E EXPORT'!A1453</f>
        <v>0</v>
      </c>
      <c r="I1525" s="34">
        <f>IFERROR(VLOOKUP($H1525,'Gen F Rev'!$A:$M,15,FALSE),0)</f>
        <v>0</v>
      </c>
      <c r="J1525" s="34">
        <f>IFERROR(VLOOKUP($H1525,'Gen F Rev'!$A:$M,16,FALSE),0)</f>
        <v>0</v>
      </c>
      <c r="K1525" s="42">
        <f>IFERROR(VLOOKUP($H1525,'Gen F Rev'!$A:$M,17,FALSE),0)</f>
        <v>0</v>
      </c>
      <c r="L1525" s="34">
        <f>IFERROR(VLOOKUP($H1525,'Gen F Exp'!$A:$E,15,FALSE),0)</f>
        <v>0</v>
      </c>
      <c r="M1525" s="34">
        <f>IFERROR(VLOOKUP($H1525,'Gen F Exp'!$A:$E,16,FALSE),0)</f>
        <v>0</v>
      </c>
      <c r="N1525" s="42">
        <f>IFERROR(VLOOKUP($H1525,'Gen F Exp'!$A:$E,17,FALSE),0)</f>
        <v>0</v>
      </c>
      <c r="O1525" s="34">
        <f>IFERROR(VLOOKUP($H1525,'Water F Rev'!$A:$L,15,FALSE),0)</f>
        <v>0</v>
      </c>
      <c r="P1525" s="34">
        <f>IFERROR(VLOOKUP($H1525,'Water F Rev'!$A:$L,16,FALSE),0)</f>
        <v>0</v>
      </c>
      <c r="Q1525" s="42">
        <f>IFERROR(VLOOKUP($H1525,'Water F Rev'!$A:$L,17,FALSE),0)</f>
        <v>0</v>
      </c>
      <c r="R1525" s="34">
        <f>IFERROR(VLOOKUP($H1525,'Water F Exp'!$A:$K,15,FALSE),0)</f>
        <v>0</v>
      </c>
      <c r="S1525" s="34">
        <f>IFERROR(VLOOKUP($H1525,'Water F Exp'!$A:$K,16,FALSE),0)</f>
        <v>0</v>
      </c>
      <c r="T1525" s="42">
        <f>IFERROR(VLOOKUP($H1525,'Water F Exp'!$A:$K,17,FALSE),0)</f>
        <v>0</v>
      </c>
      <c r="U1525" s="34">
        <f ca="1">IFERROR(VLOOKUP($H1525,'Sewer F Rev'!$A:$E,15,FALSE),0)</f>
        <v>0</v>
      </c>
      <c r="V1525" s="34">
        <f ca="1">IFERROR(VLOOKUP($H1525,'Sewer F Rev'!$A:$E,16,FALSE),0)</f>
        <v>0</v>
      </c>
      <c r="W1525" s="42">
        <f ca="1">IFERROR(VLOOKUP($H1525,'Sewer F Rev'!$A:$E,17,FALSE),0)</f>
        <v>0</v>
      </c>
      <c r="X1525" s="34">
        <f>IFERROR(VLOOKUP($H1525,'Sewer F Exp'!$A:$B,15,FALSE),0)</f>
        <v>0</v>
      </c>
      <c r="Y1525" s="34">
        <f>IFERROR(VLOOKUP($H1525,'Sewer F Exp'!$A:$B,16,FALSE),0)</f>
        <v>0</v>
      </c>
      <c r="Z1525" s="42">
        <f>IFERROR(VLOOKUP($H1525,'Sewer F Exp'!$A:$B,17,FALSE),0)</f>
        <v>0</v>
      </c>
      <c r="AA1525" s="34">
        <f>IFERROR(VLOOKUP($H1525,'Refuse F Rev'!$A:$E,15,FALSE),0)</f>
        <v>0</v>
      </c>
      <c r="AB1525" s="34">
        <f>IFERROR(VLOOKUP($H1525,'Refuse F Rev'!$A:$E,16,FALSE),0)</f>
        <v>0</v>
      </c>
      <c r="AC1525" s="42">
        <f>IFERROR(VLOOKUP($H1525,'Refuse F Rev'!$A:$E,17,FALSE),0)</f>
        <v>0</v>
      </c>
      <c r="AD1525" s="34">
        <f>IFERROR(VLOOKUP($H1525,'Refuse F Exp'!$A:$E,15,FALSE),0)</f>
        <v>0</v>
      </c>
      <c r="AE1525" s="34">
        <f>IFERROR(VLOOKUP($H1525,'Refuse F Exp'!$A:$E,16,FALSE),0)</f>
        <v>0</v>
      </c>
      <c r="AF1525" s="42">
        <f>IFERROR(VLOOKUP($H1525,'Refuse F Exp'!$A:$E,17,FALSE),0)</f>
        <v>0</v>
      </c>
      <c r="AG1525" s="34">
        <f>IFERROR(VLOOKUP($H1525,#REF!,10,FALSE),0)</f>
        <v>0</v>
      </c>
      <c r="AH1525" s="34">
        <f>IFERROR(VLOOKUP($H1525,#REF!,11,FALSE),0)</f>
        <v>0</v>
      </c>
      <c r="AI1525" s="42">
        <f>IFERROR(VLOOKUP($H1525,#REF!,12,FALSE),0)</f>
        <v>0</v>
      </c>
      <c r="AJ1525" s="34">
        <f>IFERROR(VLOOKUP($H1525,#REF!,10,FALSE),0)</f>
        <v>0</v>
      </c>
      <c r="AK1525" s="34">
        <f>IFERROR(VLOOKUP($H1525,#REF!,11,FALSE),0)</f>
        <v>0</v>
      </c>
      <c r="AL1525" s="42">
        <f>IFERROR(VLOOKUP($H1525,#REF!,12,FALSE),0)</f>
        <v>0</v>
      </c>
      <c r="AM1525" s="34">
        <f>IFERROR(VLOOKUP($H1525,#REF!,10,FALSE),0)</f>
        <v>0</v>
      </c>
      <c r="AN1525" s="34">
        <f>IFERROR(VLOOKUP($H1525,#REF!,11,FALSE),0)</f>
        <v>0</v>
      </c>
      <c r="AO1525" s="42">
        <f>IFERROR(VLOOKUP($H1525,#REF!,12,FALSE),0)</f>
        <v>0</v>
      </c>
      <c r="AP1525" s="34">
        <f>IFERROR(VLOOKUP($H1525,#REF!,10,FALSE),0)</f>
        <v>0</v>
      </c>
      <c r="AQ1525" s="34">
        <f>IFERROR(VLOOKUP($H1525,#REF!,11,FALSE),0)</f>
        <v>0</v>
      </c>
      <c r="AR1525" s="42">
        <f>IFERROR(VLOOKUP($H1525,#REF!,12,FALSE),0)</f>
        <v>0</v>
      </c>
      <c r="AS1525" s="34">
        <f>IFERROR(VLOOKUP($H1525,#REF!,13,FALSE),0)</f>
        <v>0</v>
      </c>
      <c r="AT1525" s="34">
        <f>IFERROR(VLOOKUP($H1525,#REF!,14,FALSE),0)</f>
        <v>0</v>
      </c>
      <c r="AU1525" s="42">
        <f>IFERROR(VLOOKUP($H1525,#REF!,15,FALSE),0)</f>
        <v>0</v>
      </c>
      <c r="AV1525" s="34">
        <f>IFERROR(VLOOKUP($H1525,#REF!,15,FALSE),0)</f>
        <v>0</v>
      </c>
      <c r="AW1525" s="34">
        <f>IFERROR(VLOOKUP($H1525,#REF!,16,FALSE),0)</f>
        <v>0</v>
      </c>
      <c r="AX1525" s="42">
        <f>IFERROR(VLOOKUP($H1525,#REF!,17,FALSE),0)</f>
        <v>0</v>
      </c>
    </row>
    <row r="1526" spans="1:50" x14ac:dyDescent="0.3">
      <c r="A1526" s="33" t="e">
        <f t="shared" si="92"/>
        <v>#REF!</v>
      </c>
      <c r="B1526" s="33" t="e">
        <f>+'R&amp;E EXPORT'!#REF!</f>
        <v>#REF!</v>
      </c>
      <c r="C1526" t="str">
        <f>IFERROR(VLOOKUP(A1526,'MCSJ Export'!A:C,3,FALSE),"")</f>
        <v/>
      </c>
      <c r="D1526" s="37">
        <f t="shared" si="93"/>
        <v>0</v>
      </c>
      <c r="E1526" s="37">
        <f t="shared" si="94"/>
        <v>0</v>
      </c>
      <c r="F1526" s="37">
        <f t="shared" si="95"/>
        <v>0</v>
      </c>
      <c r="G1526" s="37"/>
      <c r="H1526" s="33" t="e">
        <f>+'R&amp;E EXPORT'!#REF!</f>
        <v>#REF!</v>
      </c>
      <c r="I1526" s="34">
        <f>IFERROR(VLOOKUP($H1526,'Gen F Rev'!$A:$M,15,FALSE),0)</f>
        <v>0</v>
      </c>
      <c r="J1526" s="34">
        <f>IFERROR(VLOOKUP($H1526,'Gen F Rev'!$A:$M,16,FALSE),0)</f>
        <v>0</v>
      </c>
      <c r="K1526" s="42">
        <f>IFERROR(VLOOKUP($H1526,'Gen F Rev'!$A:$M,17,FALSE),0)</f>
        <v>0</v>
      </c>
      <c r="L1526" s="34">
        <f>IFERROR(VLOOKUP($H1526,'Gen F Exp'!$A:$E,15,FALSE),0)</f>
        <v>0</v>
      </c>
      <c r="M1526" s="34">
        <f>IFERROR(VLOOKUP($H1526,'Gen F Exp'!$A:$E,16,FALSE),0)</f>
        <v>0</v>
      </c>
      <c r="N1526" s="42">
        <f>IFERROR(VLOOKUP($H1526,'Gen F Exp'!$A:$E,17,FALSE),0)</f>
        <v>0</v>
      </c>
      <c r="O1526" s="34">
        <f>IFERROR(VLOOKUP($H1526,'Water F Rev'!$A:$L,15,FALSE),0)</f>
        <v>0</v>
      </c>
      <c r="P1526" s="34">
        <f>IFERROR(VLOOKUP($H1526,'Water F Rev'!$A:$L,16,FALSE),0)</f>
        <v>0</v>
      </c>
      <c r="Q1526" s="42">
        <f>IFERROR(VLOOKUP($H1526,'Water F Rev'!$A:$L,17,FALSE),0)</f>
        <v>0</v>
      </c>
      <c r="R1526" s="34">
        <f>IFERROR(VLOOKUP($H1526,'Water F Exp'!$A:$K,15,FALSE),0)</f>
        <v>0</v>
      </c>
      <c r="S1526" s="34">
        <f>IFERROR(VLOOKUP($H1526,'Water F Exp'!$A:$K,16,FALSE),0)</f>
        <v>0</v>
      </c>
      <c r="T1526" s="42">
        <f>IFERROR(VLOOKUP($H1526,'Water F Exp'!$A:$K,17,FALSE),0)</f>
        <v>0</v>
      </c>
      <c r="U1526" s="34">
        <f>IFERROR(VLOOKUP($H1526,'Sewer F Rev'!$A:$E,15,FALSE),0)</f>
        <v>0</v>
      </c>
      <c r="V1526" s="34">
        <f>IFERROR(VLOOKUP($H1526,'Sewer F Rev'!$A:$E,16,FALSE),0)</f>
        <v>0</v>
      </c>
      <c r="W1526" s="42">
        <f>IFERROR(VLOOKUP($H1526,'Sewer F Rev'!$A:$E,17,FALSE),0)</f>
        <v>0</v>
      </c>
      <c r="X1526" s="34">
        <f>IFERROR(VLOOKUP($H1526,'Sewer F Exp'!$A:$B,15,FALSE),0)</f>
        <v>0</v>
      </c>
      <c r="Y1526" s="34">
        <f>IFERROR(VLOOKUP($H1526,'Sewer F Exp'!$A:$B,16,FALSE),0)</f>
        <v>0</v>
      </c>
      <c r="Z1526" s="42">
        <f>IFERROR(VLOOKUP($H1526,'Sewer F Exp'!$A:$B,17,FALSE),0)</f>
        <v>0</v>
      </c>
      <c r="AA1526" s="34">
        <f>IFERROR(VLOOKUP($H1526,'Refuse F Rev'!$A:$E,15,FALSE),0)</f>
        <v>0</v>
      </c>
      <c r="AB1526" s="34">
        <f>IFERROR(VLOOKUP($H1526,'Refuse F Rev'!$A:$E,16,FALSE),0)</f>
        <v>0</v>
      </c>
      <c r="AC1526" s="42">
        <f>IFERROR(VLOOKUP($H1526,'Refuse F Rev'!$A:$E,17,FALSE),0)</f>
        <v>0</v>
      </c>
      <c r="AD1526" s="34">
        <f>IFERROR(VLOOKUP($H1526,'Refuse F Exp'!$A:$E,15,FALSE),0)</f>
        <v>0</v>
      </c>
      <c r="AE1526" s="34">
        <f>IFERROR(VLOOKUP($H1526,'Refuse F Exp'!$A:$E,16,FALSE),0)</f>
        <v>0</v>
      </c>
      <c r="AF1526" s="42">
        <f>IFERROR(VLOOKUP($H1526,'Refuse F Exp'!$A:$E,17,FALSE),0)</f>
        <v>0</v>
      </c>
      <c r="AG1526" s="34">
        <f>IFERROR(VLOOKUP($H1526,#REF!,10,FALSE),0)</f>
        <v>0</v>
      </c>
      <c r="AH1526" s="34">
        <f>IFERROR(VLOOKUP($H1526,#REF!,11,FALSE),0)</f>
        <v>0</v>
      </c>
      <c r="AI1526" s="42">
        <f>IFERROR(VLOOKUP($H1526,#REF!,12,FALSE),0)</f>
        <v>0</v>
      </c>
      <c r="AJ1526" s="34">
        <f>IFERROR(VLOOKUP($H1526,#REF!,10,FALSE),0)</f>
        <v>0</v>
      </c>
      <c r="AK1526" s="34">
        <f>IFERROR(VLOOKUP($H1526,#REF!,11,FALSE),0)</f>
        <v>0</v>
      </c>
      <c r="AL1526" s="42">
        <f>IFERROR(VLOOKUP($H1526,#REF!,12,FALSE),0)</f>
        <v>0</v>
      </c>
      <c r="AM1526" s="34">
        <f>IFERROR(VLOOKUP($H1526,#REF!,10,FALSE),0)</f>
        <v>0</v>
      </c>
      <c r="AN1526" s="34">
        <f>IFERROR(VLOOKUP($H1526,#REF!,11,FALSE),0)</f>
        <v>0</v>
      </c>
      <c r="AO1526" s="42">
        <f>IFERROR(VLOOKUP($H1526,#REF!,12,FALSE),0)</f>
        <v>0</v>
      </c>
      <c r="AP1526" s="34">
        <f>IFERROR(VLOOKUP($H1526,#REF!,10,FALSE),0)</f>
        <v>0</v>
      </c>
      <c r="AQ1526" s="34">
        <f>IFERROR(VLOOKUP($H1526,#REF!,11,FALSE),0)</f>
        <v>0</v>
      </c>
      <c r="AR1526" s="42">
        <f>IFERROR(VLOOKUP($H1526,#REF!,12,FALSE),0)</f>
        <v>0</v>
      </c>
      <c r="AS1526" s="34">
        <f>IFERROR(VLOOKUP($H1526,#REF!,13,FALSE),0)</f>
        <v>0</v>
      </c>
      <c r="AT1526" s="34">
        <f>IFERROR(VLOOKUP($H1526,#REF!,14,FALSE),0)</f>
        <v>0</v>
      </c>
      <c r="AU1526" s="42">
        <f>IFERROR(VLOOKUP($H1526,#REF!,15,FALSE),0)</f>
        <v>0</v>
      </c>
      <c r="AV1526" s="34">
        <f>IFERROR(VLOOKUP($H1526,#REF!,15,FALSE),0)</f>
        <v>0</v>
      </c>
      <c r="AW1526" s="34">
        <f>IFERROR(VLOOKUP($H1526,#REF!,16,FALSE),0)</f>
        <v>0</v>
      </c>
      <c r="AX1526" s="42">
        <f>IFERROR(VLOOKUP($H1526,#REF!,17,FALSE),0)</f>
        <v>0</v>
      </c>
    </row>
    <row r="1527" spans="1:50" x14ac:dyDescent="0.3">
      <c r="A1527" s="33" t="e">
        <f t="shared" si="92"/>
        <v>#REF!</v>
      </c>
      <c r="B1527" s="33" t="e">
        <f>+'R&amp;E EXPORT'!#REF!</f>
        <v>#REF!</v>
      </c>
      <c r="C1527" t="str">
        <f>IFERROR(VLOOKUP(A1527,'MCSJ Export'!A:C,3,FALSE),"")</f>
        <v/>
      </c>
      <c r="D1527" s="37">
        <f t="shared" si="93"/>
        <v>0</v>
      </c>
      <c r="E1527" s="37">
        <f t="shared" si="94"/>
        <v>0</v>
      </c>
      <c r="F1527" s="37">
        <f t="shared" si="95"/>
        <v>0</v>
      </c>
      <c r="G1527" s="37"/>
      <c r="H1527" s="33" t="e">
        <f>+'R&amp;E EXPORT'!#REF!</f>
        <v>#REF!</v>
      </c>
      <c r="I1527" s="34">
        <f>IFERROR(VLOOKUP($H1527,'Gen F Rev'!$A:$M,15,FALSE),0)</f>
        <v>0</v>
      </c>
      <c r="J1527" s="34">
        <f>IFERROR(VLOOKUP($H1527,'Gen F Rev'!$A:$M,16,FALSE),0)</f>
        <v>0</v>
      </c>
      <c r="K1527" s="42">
        <f>IFERROR(VLOOKUP($H1527,'Gen F Rev'!$A:$M,17,FALSE),0)</f>
        <v>0</v>
      </c>
      <c r="L1527" s="34">
        <f>IFERROR(VLOOKUP($H1527,'Gen F Exp'!$A:$E,15,FALSE),0)</f>
        <v>0</v>
      </c>
      <c r="M1527" s="34">
        <f>IFERROR(VLOOKUP($H1527,'Gen F Exp'!$A:$E,16,FALSE),0)</f>
        <v>0</v>
      </c>
      <c r="N1527" s="42">
        <f>IFERROR(VLOOKUP($H1527,'Gen F Exp'!$A:$E,17,FALSE),0)</f>
        <v>0</v>
      </c>
      <c r="O1527" s="34">
        <f>IFERROR(VLOOKUP($H1527,'Water F Rev'!$A:$L,15,FALSE),0)</f>
        <v>0</v>
      </c>
      <c r="P1527" s="34">
        <f>IFERROR(VLOOKUP($H1527,'Water F Rev'!$A:$L,16,FALSE),0)</f>
        <v>0</v>
      </c>
      <c r="Q1527" s="42">
        <f>IFERROR(VLOOKUP($H1527,'Water F Rev'!$A:$L,17,FALSE),0)</f>
        <v>0</v>
      </c>
      <c r="R1527" s="34">
        <f>IFERROR(VLOOKUP($H1527,'Water F Exp'!$A:$K,15,FALSE),0)</f>
        <v>0</v>
      </c>
      <c r="S1527" s="34">
        <f>IFERROR(VLOOKUP($H1527,'Water F Exp'!$A:$K,16,FALSE),0)</f>
        <v>0</v>
      </c>
      <c r="T1527" s="42">
        <f>IFERROR(VLOOKUP($H1527,'Water F Exp'!$A:$K,17,FALSE),0)</f>
        <v>0</v>
      </c>
      <c r="U1527" s="34">
        <f>IFERROR(VLOOKUP($H1527,'Sewer F Rev'!$A:$E,15,FALSE),0)</f>
        <v>0</v>
      </c>
      <c r="V1527" s="34">
        <f>IFERROR(VLOOKUP($H1527,'Sewer F Rev'!$A:$E,16,FALSE),0)</f>
        <v>0</v>
      </c>
      <c r="W1527" s="42">
        <f>IFERROR(VLOOKUP($H1527,'Sewer F Rev'!$A:$E,17,FALSE),0)</f>
        <v>0</v>
      </c>
      <c r="X1527" s="34">
        <f>IFERROR(VLOOKUP($H1527,'Sewer F Exp'!$A:$B,15,FALSE),0)</f>
        <v>0</v>
      </c>
      <c r="Y1527" s="34">
        <f>IFERROR(VLOOKUP($H1527,'Sewer F Exp'!$A:$B,16,FALSE),0)</f>
        <v>0</v>
      </c>
      <c r="Z1527" s="42">
        <f>IFERROR(VLOOKUP($H1527,'Sewer F Exp'!$A:$B,17,FALSE),0)</f>
        <v>0</v>
      </c>
      <c r="AA1527" s="34">
        <f>IFERROR(VLOOKUP($H1527,'Refuse F Rev'!$A:$E,15,FALSE),0)</f>
        <v>0</v>
      </c>
      <c r="AB1527" s="34">
        <f>IFERROR(VLOOKUP($H1527,'Refuse F Rev'!$A:$E,16,FALSE),0)</f>
        <v>0</v>
      </c>
      <c r="AC1527" s="42">
        <f>IFERROR(VLOOKUP($H1527,'Refuse F Rev'!$A:$E,17,FALSE),0)</f>
        <v>0</v>
      </c>
      <c r="AD1527" s="34">
        <f>IFERROR(VLOOKUP($H1527,'Refuse F Exp'!$A:$E,15,FALSE),0)</f>
        <v>0</v>
      </c>
      <c r="AE1527" s="34">
        <f>IFERROR(VLOOKUP($H1527,'Refuse F Exp'!$A:$E,16,FALSE),0)</f>
        <v>0</v>
      </c>
      <c r="AF1527" s="42">
        <f>IFERROR(VLOOKUP($H1527,'Refuse F Exp'!$A:$E,17,FALSE),0)</f>
        <v>0</v>
      </c>
      <c r="AG1527" s="34">
        <f>IFERROR(VLOOKUP($H1527,#REF!,10,FALSE),0)</f>
        <v>0</v>
      </c>
      <c r="AH1527" s="34">
        <f>IFERROR(VLOOKUP($H1527,#REF!,11,FALSE),0)</f>
        <v>0</v>
      </c>
      <c r="AI1527" s="42">
        <f>IFERROR(VLOOKUP($H1527,#REF!,12,FALSE),0)</f>
        <v>0</v>
      </c>
      <c r="AJ1527" s="34">
        <f>IFERROR(VLOOKUP($H1527,#REF!,10,FALSE),0)</f>
        <v>0</v>
      </c>
      <c r="AK1527" s="34">
        <f>IFERROR(VLOOKUP($H1527,#REF!,11,FALSE),0)</f>
        <v>0</v>
      </c>
      <c r="AL1527" s="42">
        <f>IFERROR(VLOOKUP($H1527,#REF!,12,FALSE),0)</f>
        <v>0</v>
      </c>
      <c r="AM1527" s="34">
        <f>IFERROR(VLOOKUP($H1527,#REF!,10,FALSE),0)</f>
        <v>0</v>
      </c>
      <c r="AN1527" s="34">
        <f>IFERROR(VLOOKUP($H1527,#REF!,11,FALSE),0)</f>
        <v>0</v>
      </c>
      <c r="AO1527" s="42">
        <f>IFERROR(VLOOKUP($H1527,#REF!,12,FALSE),0)</f>
        <v>0</v>
      </c>
      <c r="AP1527" s="34">
        <f>IFERROR(VLOOKUP($H1527,#REF!,10,FALSE),0)</f>
        <v>0</v>
      </c>
      <c r="AQ1527" s="34">
        <f>IFERROR(VLOOKUP($H1527,#REF!,11,FALSE),0)</f>
        <v>0</v>
      </c>
      <c r="AR1527" s="42">
        <f>IFERROR(VLOOKUP($H1527,#REF!,12,FALSE),0)</f>
        <v>0</v>
      </c>
      <c r="AS1527" s="34">
        <f>IFERROR(VLOOKUP($H1527,#REF!,13,FALSE),0)</f>
        <v>0</v>
      </c>
      <c r="AT1527" s="34">
        <f>IFERROR(VLOOKUP($H1527,#REF!,14,FALSE),0)</f>
        <v>0</v>
      </c>
      <c r="AU1527" s="42">
        <f>IFERROR(VLOOKUP($H1527,#REF!,15,FALSE),0)</f>
        <v>0</v>
      </c>
      <c r="AV1527" s="34">
        <f>IFERROR(VLOOKUP($H1527,#REF!,15,FALSE),0)</f>
        <v>0</v>
      </c>
      <c r="AW1527" s="34">
        <f>IFERROR(VLOOKUP($H1527,#REF!,16,FALSE),0)</f>
        <v>0</v>
      </c>
      <c r="AX1527" s="42">
        <f>IFERROR(VLOOKUP($H1527,#REF!,17,FALSE),0)</f>
        <v>0</v>
      </c>
    </row>
    <row r="1528" spans="1:50" x14ac:dyDescent="0.3">
      <c r="A1528" s="33" t="e">
        <f t="shared" si="92"/>
        <v>#REF!</v>
      </c>
      <c r="B1528" s="33" t="e">
        <f>+'R&amp;E EXPORT'!#REF!</f>
        <v>#REF!</v>
      </c>
      <c r="C1528" t="str">
        <f>IFERROR(VLOOKUP(A1528,'MCSJ Export'!A:C,3,FALSE),"")</f>
        <v/>
      </c>
      <c r="D1528" s="37">
        <f t="shared" si="93"/>
        <v>0</v>
      </c>
      <c r="E1528" s="37">
        <f t="shared" si="94"/>
        <v>0</v>
      </c>
      <c r="F1528" s="37">
        <f t="shared" si="95"/>
        <v>0</v>
      </c>
      <c r="G1528" s="37"/>
      <c r="H1528" s="33" t="e">
        <f>+'R&amp;E EXPORT'!#REF!</f>
        <v>#REF!</v>
      </c>
      <c r="I1528" s="34">
        <f>IFERROR(VLOOKUP($H1528,'Gen F Rev'!$A:$M,15,FALSE),0)</f>
        <v>0</v>
      </c>
      <c r="J1528" s="34">
        <f>IFERROR(VLOOKUP($H1528,'Gen F Rev'!$A:$M,16,FALSE),0)</f>
        <v>0</v>
      </c>
      <c r="K1528" s="42">
        <f>IFERROR(VLOOKUP($H1528,'Gen F Rev'!$A:$M,17,FALSE),0)</f>
        <v>0</v>
      </c>
      <c r="L1528" s="34">
        <f>IFERROR(VLOOKUP($H1528,'Gen F Exp'!$A:$E,15,FALSE),0)</f>
        <v>0</v>
      </c>
      <c r="M1528" s="34">
        <f>IFERROR(VLOOKUP($H1528,'Gen F Exp'!$A:$E,16,FALSE),0)</f>
        <v>0</v>
      </c>
      <c r="N1528" s="42">
        <f>IFERROR(VLOOKUP($H1528,'Gen F Exp'!$A:$E,17,FALSE),0)</f>
        <v>0</v>
      </c>
      <c r="O1528" s="34">
        <f>IFERROR(VLOOKUP($H1528,'Water F Rev'!$A:$L,15,FALSE),0)</f>
        <v>0</v>
      </c>
      <c r="P1528" s="34">
        <f>IFERROR(VLOOKUP($H1528,'Water F Rev'!$A:$L,16,FALSE),0)</f>
        <v>0</v>
      </c>
      <c r="Q1528" s="42">
        <f>IFERROR(VLOOKUP($H1528,'Water F Rev'!$A:$L,17,FALSE),0)</f>
        <v>0</v>
      </c>
      <c r="R1528" s="34">
        <f>IFERROR(VLOOKUP($H1528,'Water F Exp'!$A:$K,15,FALSE),0)</f>
        <v>0</v>
      </c>
      <c r="S1528" s="34">
        <f>IFERROR(VLOOKUP($H1528,'Water F Exp'!$A:$K,16,FALSE),0)</f>
        <v>0</v>
      </c>
      <c r="T1528" s="42">
        <f>IFERROR(VLOOKUP($H1528,'Water F Exp'!$A:$K,17,FALSE),0)</f>
        <v>0</v>
      </c>
      <c r="U1528" s="34">
        <f>IFERROR(VLOOKUP($H1528,'Sewer F Rev'!$A:$E,15,FALSE),0)</f>
        <v>0</v>
      </c>
      <c r="V1528" s="34">
        <f>IFERROR(VLOOKUP($H1528,'Sewer F Rev'!$A:$E,16,FALSE),0)</f>
        <v>0</v>
      </c>
      <c r="W1528" s="42">
        <f>IFERROR(VLOOKUP($H1528,'Sewer F Rev'!$A:$E,17,FALSE),0)</f>
        <v>0</v>
      </c>
      <c r="X1528" s="34">
        <f>IFERROR(VLOOKUP($H1528,'Sewer F Exp'!$A:$B,15,FALSE),0)</f>
        <v>0</v>
      </c>
      <c r="Y1528" s="34">
        <f>IFERROR(VLOOKUP($H1528,'Sewer F Exp'!$A:$B,16,FALSE),0)</f>
        <v>0</v>
      </c>
      <c r="Z1528" s="42">
        <f>IFERROR(VLOOKUP($H1528,'Sewer F Exp'!$A:$B,17,FALSE),0)</f>
        <v>0</v>
      </c>
      <c r="AA1528" s="34">
        <f>IFERROR(VLOOKUP($H1528,'Refuse F Rev'!$A:$E,15,FALSE),0)</f>
        <v>0</v>
      </c>
      <c r="AB1528" s="34">
        <f>IFERROR(VLOOKUP($H1528,'Refuse F Rev'!$A:$E,16,FALSE),0)</f>
        <v>0</v>
      </c>
      <c r="AC1528" s="42">
        <f>IFERROR(VLOOKUP($H1528,'Refuse F Rev'!$A:$E,17,FALSE),0)</f>
        <v>0</v>
      </c>
      <c r="AD1528" s="34">
        <f>IFERROR(VLOOKUP($H1528,'Refuse F Exp'!$A:$E,15,FALSE),0)</f>
        <v>0</v>
      </c>
      <c r="AE1528" s="34">
        <f>IFERROR(VLOOKUP($H1528,'Refuse F Exp'!$A:$E,16,FALSE),0)</f>
        <v>0</v>
      </c>
      <c r="AF1528" s="42">
        <f>IFERROR(VLOOKUP($H1528,'Refuse F Exp'!$A:$E,17,FALSE),0)</f>
        <v>0</v>
      </c>
      <c r="AG1528" s="34">
        <f>IFERROR(VLOOKUP($H1528,#REF!,10,FALSE),0)</f>
        <v>0</v>
      </c>
      <c r="AH1528" s="34">
        <f>IFERROR(VLOOKUP($H1528,#REF!,11,FALSE),0)</f>
        <v>0</v>
      </c>
      <c r="AI1528" s="42">
        <f>IFERROR(VLOOKUP($H1528,#REF!,12,FALSE),0)</f>
        <v>0</v>
      </c>
      <c r="AJ1528" s="34">
        <f>IFERROR(VLOOKUP($H1528,#REF!,10,FALSE),0)</f>
        <v>0</v>
      </c>
      <c r="AK1528" s="34">
        <f>IFERROR(VLOOKUP($H1528,#REF!,11,FALSE),0)</f>
        <v>0</v>
      </c>
      <c r="AL1528" s="42">
        <f>IFERROR(VLOOKUP($H1528,#REF!,12,FALSE),0)</f>
        <v>0</v>
      </c>
      <c r="AM1528" s="34">
        <f>IFERROR(VLOOKUP($H1528,#REF!,10,FALSE),0)</f>
        <v>0</v>
      </c>
      <c r="AN1528" s="34">
        <f>IFERROR(VLOOKUP($H1528,#REF!,11,FALSE),0)</f>
        <v>0</v>
      </c>
      <c r="AO1528" s="42">
        <f>IFERROR(VLOOKUP($H1528,#REF!,12,FALSE),0)</f>
        <v>0</v>
      </c>
      <c r="AP1528" s="34">
        <f>IFERROR(VLOOKUP($H1528,#REF!,10,FALSE),0)</f>
        <v>0</v>
      </c>
      <c r="AQ1528" s="34">
        <f>IFERROR(VLOOKUP($H1528,#REF!,11,FALSE),0)</f>
        <v>0</v>
      </c>
      <c r="AR1528" s="42">
        <f>IFERROR(VLOOKUP($H1528,#REF!,12,FALSE),0)</f>
        <v>0</v>
      </c>
      <c r="AS1528" s="34">
        <f>IFERROR(VLOOKUP($H1528,#REF!,13,FALSE),0)</f>
        <v>0</v>
      </c>
      <c r="AT1528" s="34">
        <f>IFERROR(VLOOKUP($H1528,#REF!,14,FALSE),0)</f>
        <v>0</v>
      </c>
      <c r="AU1528" s="42">
        <f>IFERROR(VLOOKUP($H1528,#REF!,15,FALSE),0)</f>
        <v>0</v>
      </c>
      <c r="AV1528" s="34">
        <f>IFERROR(VLOOKUP($H1528,#REF!,15,FALSE),0)</f>
        <v>0</v>
      </c>
      <c r="AW1528" s="34">
        <f>IFERROR(VLOOKUP($H1528,#REF!,16,FALSE),0)</f>
        <v>0</v>
      </c>
      <c r="AX1528" s="42">
        <f>IFERROR(VLOOKUP($H1528,#REF!,17,FALSE),0)</f>
        <v>0</v>
      </c>
    </row>
    <row r="1529" spans="1:50" x14ac:dyDescent="0.3">
      <c r="A1529" s="33" t="str">
        <f t="shared" si="92"/>
        <v>0</v>
      </c>
      <c r="B1529" s="33">
        <f>+'R&amp;E EXPORT'!B1454</f>
        <v>0</v>
      </c>
      <c r="C1529" t="str">
        <f>IFERROR(VLOOKUP(A1529,'MCSJ Export'!A:C,3,FALSE),"")</f>
        <v/>
      </c>
      <c r="D1529" s="37">
        <f t="shared" ca="1" si="93"/>
        <v>0</v>
      </c>
      <c r="E1529" s="37">
        <f t="shared" ca="1" si="94"/>
        <v>0</v>
      </c>
      <c r="F1529" s="37">
        <f t="shared" ca="1" si="95"/>
        <v>0</v>
      </c>
      <c r="G1529" s="37"/>
      <c r="H1529" s="33">
        <f>+'R&amp;E EXPORT'!A1454</f>
        <v>0</v>
      </c>
      <c r="I1529" s="34">
        <f>IFERROR(VLOOKUP($H1529,'Gen F Rev'!$A:$M,15,FALSE),0)</f>
        <v>0</v>
      </c>
      <c r="J1529" s="34">
        <f>IFERROR(VLOOKUP($H1529,'Gen F Rev'!$A:$M,16,FALSE),0)</f>
        <v>0</v>
      </c>
      <c r="K1529" s="42">
        <f>IFERROR(VLOOKUP($H1529,'Gen F Rev'!$A:$M,17,FALSE),0)</f>
        <v>0</v>
      </c>
      <c r="L1529" s="34">
        <f>IFERROR(VLOOKUP($H1529,'Gen F Exp'!$A:$E,15,FALSE),0)</f>
        <v>0</v>
      </c>
      <c r="M1529" s="34">
        <f>IFERROR(VLOOKUP($H1529,'Gen F Exp'!$A:$E,16,FALSE),0)</f>
        <v>0</v>
      </c>
      <c r="N1529" s="42">
        <f>IFERROR(VLOOKUP($H1529,'Gen F Exp'!$A:$E,17,FALSE),0)</f>
        <v>0</v>
      </c>
      <c r="O1529" s="34">
        <f>IFERROR(VLOOKUP($H1529,'Water F Rev'!$A:$L,15,FALSE),0)</f>
        <v>0</v>
      </c>
      <c r="P1529" s="34">
        <f>IFERROR(VLOOKUP($H1529,'Water F Rev'!$A:$L,16,FALSE),0)</f>
        <v>0</v>
      </c>
      <c r="Q1529" s="42">
        <f>IFERROR(VLOOKUP($H1529,'Water F Rev'!$A:$L,17,FALSE),0)</f>
        <v>0</v>
      </c>
      <c r="R1529" s="34">
        <f>IFERROR(VLOOKUP($H1529,'Water F Exp'!$A:$K,15,FALSE),0)</f>
        <v>0</v>
      </c>
      <c r="S1529" s="34">
        <f>IFERROR(VLOOKUP($H1529,'Water F Exp'!$A:$K,16,FALSE),0)</f>
        <v>0</v>
      </c>
      <c r="T1529" s="42">
        <f>IFERROR(VLOOKUP($H1529,'Water F Exp'!$A:$K,17,FALSE),0)</f>
        <v>0</v>
      </c>
      <c r="U1529" s="34">
        <f ca="1">IFERROR(VLOOKUP($H1529,'Sewer F Rev'!$A:$E,15,FALSE),0)</f>
        <v>0</v>
      </c>
      <c r="V1529" s="34">
        <f ca="1">IFERROR(VLOOKUP($H1529,'Sewer F Rev'!$A:$E,16,FALSE),0)</f>
        <v>0</v>
      </c>
      <c r="W1529" s="42">
        <f ca="1">IFERROR(VLOOKUP($H1529,'Sewer F Rev'!$A:$E,17,FALSE),0)</f>
        <v>0</v>
      </c>
      <c r="X1529" s="34">
        <f>IFERROR(VLOOKUP($H1529,'Sewer F Exp'!$A:$B,15,FALSE),0)</f>
        <v>0</v>
      </c>
      <c r="Y1529" s="34">
        <f>IFERROR(VLOOKUP($H1529,'Sewer F Exp'!$A:$B,16,FALSE),0)</f>
        <v>0</v>
      </c>
      <c r="Z1529" s="42">
        <f>IFERROR(VLOOKUP($H1529,'Sewer F Exp'!$A:$B,17,FALSE),0)</f>
        <v>0</v>
      </c>
      <c r="AA1529" s="34">
        <f>IFERROR(VLOOKUP($H1529,'Refuse F Rev'!$A:$E,15,FALSE),0)</f>
        <v>0</v>
      </c>
      <c r="AB1529" s="34">
        <f>IFERROR(VLOOKUP($H1529,'Refuse F Rev'!$A:$E,16,FALSE),0)</f>
        <v>0</v>
      </c>
      <c r="AC1529" s="42">
        <f>IFERROR(VLOOKUP($H1529,'Refuse F Rev'!$A:$E,17,FALSE),0)</f>
        <v>0</v>
      </c>
      <c r="AD1529" s="34">
        <f>IFERROR(VLOOKUP($H1529,'Refuse F Exp'!$A:$E,15,FALSE),0)</f>
        <v>0</v>
      </c>
      <c r="AE1529" s="34">
        <f>IFERROR(VLOOKUP($H1529,'Refuse F Exp'!$A:$E,16,FALSE),0)</f>
        <v>0</v>
      </c>
      <c r="AF1529" s="42">
        <f>IFERROR(VLOOKUP($H1529,'Refuse F Exp'!$A:$E,17,FALSE),0)</f>
        <v>0</v>
      </c>
      <c r="AG1529" s="34">
        <f>IFERROR(VLOOKUP($H1529,#REF!,10,FALSE),0)</f>
        <v>0</v>
      </c>
      <c r="AH1529" s="34">
        <f>IFERROR(VLOOKUP($H1529,#REF!,11,FALSE),0)</f>
        <v>0</v>
      </c>
      <c r="AI1529" s="42">
        <f>IFERROR(VLOOKUP($H1529,#REF!,12,FALSE),0)</f>
        <v>0</v>
      </c>
      <c r="AJ1529" s="34">
        <f>IFERROR(VLOOKUP($H1529,#REF!,10,FALSE),0)</f>
        <v>0</v>
      </c>
      <c r="AK1529" s="34">
        <f>IFERROR(VLOOKUP($H1529,#REF!,11,FALSE),0)</f>
        <v>0</v>
      </c>
      <c r="AL1529" s="42">
        <f>IFERROR(VLOOKUP($H1529,#REF!,12,FALSE),0)</f>
        <v>0</v>
      </c>
      <c r="AM1529" s="34">
        <f>IFERROR(VLOOKUP($H1529,#REF!,10,FALSE),0)</f>
        <v>0</v>
      </c>
      <c r="AN1529" s="34">
        <f>IFERROR(VLOOKUP($H1529,#REF!,11,FALSE),0)</f>
        <v>0</v>
      </c>
      <c r="AO1529" s="42">
        <f>IFERROR(VLOOKUP($H1529,#REF!,12,FALSE),0)</f>
        <v>0</v>
      </c>
      <c r="AP1529" s="34">
        <f>IFERROR(VLOOKUP($H1529,#REF!,10,FALSE),0)</f>
        <v>0</v>
      </c>
      <c r="AQ1529" s="34">
        <f>IFERROR(VLOOKUP($H1529,#REF!,11,FALSE),0)</f>
        <v>0</v>
      </c>
      <c r="AR1529" s="42">
        <f>IFERROR(VLOOKUP($H1529,#REF!,12,FALSE),0)</f>
        <v>0</v>
      </c>
      <c r="AS1529" s="34">
        <f>IFERROR(VLOOKUP($H1529,#REF!,13,FALSE),0)</f>
        <v>0</v>
      </c>
      <c r="AT1529" s="34">
        <f>IFERROR(VLOOKUP($H1529,#REF!,14,FALSE),0)</f>
        <v>0</v>
      </c>
      <c r="AU1529" s="42">
        <f>IFERROR(VLOOKUP($H1529,#REF!,15,FALSE),0)</f>
        <v>0</v>
      </c>
      <c r="AV1529" s="34">
        <f>IFERROR(VLOOKUP($H1529,#REF!,15,FALSE),0)</f>
        <v>0</v>
      </c>
      <c r="AW1529" s="34">
        <f>IFERROR(VLOOKUP($H1529,#REF!,16,FALSE),0)</f>
        <v>0</v>
      </c>
      <c r="AX1529" s="42">
        <f>IFERROR(VLOOKUP($H1529,#REF!,17,FALSE),0)</f>
        <v>0</v>
      </c>
    </row>
    <row r="1530" spans="1:50" x14ac:dyDescent="0.3">
      <c r="A1530" s="33" t="str">
        <f t="shared" si="92"/>
        <v>0</v>
      </c>
      <c r="B1530" s="33">
        <f>+'R&amp;E EXPORT'!B1455</f>
        <v>0</v>
      </c>
      <c r="C1530" t="str">
        <f>IFERROR(VLOOKUP(A1530,'MCSJ Export'!A:C,3,FALSE),"")</f>
        <v/>
      </c>
      <c r="D1530" s="37">
        <f t="shared" ca="1" si="93"/>
        <v>0</v>
      </c>
      <c r="E1530" s="37">
        <f t="shared" ca="1" si="94"/>
        <v>0</v>
      </c>
      <c r="F1530" s="37">
        <f t="shared" ca="1" si="95"/>
        <v>0</v>
      </c>
      <c r="G1530" s="37"/>
      <c r="H1530" s="33">
        <f>+'R&amp;E EXPORT'!A1455</f>
        <v>0</v>
      </c>
      <c r="I1530" s="34">
        <f>IFERROR(VLOOKUP($H1530,'Gen F Rev'!$A:$M,15,FALSE),0)</f>
        <v>0</v>
      </c>
      <c r="J1530" s="34">
        <f>IFERROR(VLOOKUP($H1530,'Gen F Rev'!$A:$M,16,FALSE),0)</f>
        <v>0</v>
      </c>
      <c r="K1530" s="42">
        <f>IFERROR(VLOOKUP($H1530,'Gen F Rev'!$A:$M,17,FALSE),0)</f>
        <v>0</v>
      </c>
      <c r="L1530" s="34">
        <f>IFERROR(VLOOKUP($H1530,'Gen F Exp'!$A:$E,15,FALSE),0)</f>
        <v>0</v>
      </c>
      <c r="M1530" s="34">
        <f>IFERROR(VLOOKUP($H1530,'Gen F Exp'!$A:$E,16,FALSE),0)</f>
        <v>0</v>
      </c>
      <c r="N1530" s="42">
        <f>IFERROR(VLOOKUP($H1530,'Gen F Exp'!$A:$E,17,FALSE),0)</f>
        <v>0</v>
      </c>
      <c r="O1530" s="34">
        <f>IFERROR(VLOOKUP($H1530,'Water F Rev'!$A:$L,15,FALSE),0)</f>
        <v>0</v>
      </c>
      <c r="P1530" s="34">
        <f>IFERROR(VLOOKUP($H1530,'Water F Rev'!$A:$L,16,FALSE),0)</f>
        <v>0</v>
      </c>
      <c r="Q1530" s="42">
        <f>IFERROR(VLOOKUP($H1530,'Water F Rev'!$A:$L,17,FALSE),0)</f>
        <v>0</v>
      </c>
      <c r="R1530" s="34">
        <f>IFERROR(VLOOKUP($H1530,'Water F Exp'!$A:$K,15,FALSE),0)</f>
        <v>0</v>
      </c>
      <c r="S1530" s="34">
        <f>IFERROR(VLOOKUP($H1530,'Water F Exp'!$A:$K,16,FALSE),0)</f>
        <v>0</v>
      </c>
      <c r="T1530" s="42">
        <f>IFERROR(VLOOKUP($H1530,'Water F Exp'!$A:$K,17,FALSE),0)</f>
        <v>0</v>
      </c>
      <c r="U1530" s="34">
        <f ca="1">IFERROR(VLOOKUP($H1530,'Sewer F Rev'!$A:$E,15,FALSE),0)</f>
        <v>0</v>
      </c>
      <c r="V1530" s="34">
        <f ca="1">IFERROR(VLOOKUP($H1530,'Sewer F Rev'!$A:$E,16,FALSE),0)</f>
        <v>0</v>
      </c>
      <c r="W1530" s="42">
        <f ca="1">IFERROR(VLOOKUP($H1530,'Sewer F Rev'!$A:$E,17,FALSE),0)</f>
        <v>0</v>
      </c>
      <c r="X1530" s="34">
        <f>IFERROR(VLOOKUP($H1530,'Sewer F Exp'!$A:$B,15,FALSE),0)</f>
        <v>0</v>
      </c>
      <c r="Y1530" s="34">
        <f>IFERROR(VLOOKUP($H1530,'Sewer F Exp'!$A:$B,16,FALSE),0)</f>
        <v>0</v>
      </c>
      <c r="Z1530" s="42">
        <f>IFERROR(VLOOKUP($H1530,'Sewer F Exp'!$A:$B,17,FALSE),0)</f>
        <v>0</v>
      </c>
      <c r="AA1530" s="34">
        <f>IFERROR(VLOOKUP($H1530,'Refuse F Rev'!$A:$E,15,FALSE),0)</f>
        <v>0</v>
      </c>
      <c r="AB1530" s="34">
        <f>IFERROR(VLOOKUP($H1530,'Refuse F Rev'!$A:$E,16,FALSE),0)</f>
        <v>0</v>
      </c>
      <c r="AC1530" s="42">
        <f>IFERROR(VLOOKUP($H1530,'Refuse F Rev'!$A:$E,17,FALSE),0)</f>
        <v>0</v>
      </c>
      <c r="AD1530" s="34">
        <f>IFERROR(VLOOKUP($H1530,'Refuse F Exp'!$A:$E,15,FALSE),0)</f>
        <v>0</v>
      </c>
      <c r="AE1530" s="34">
        <f>IFERROR(VLOOKUP($H1530,'Refuse F Exp'!$A:$E,16,FALSE),0)</f>
        <v>0</v>
      </c>
      <c r="AF1530" s="42">
        <f>IFERROR(VLOOKUP($H1530,'Refuse F Exp'!$A:$E,17,FALSE),0)</f>
        <v>0</v>
      </c>
      <c r="AG1530" s="34">
        <f>IFERROR(VLOOKUP($H1530,#REF!,10,FALSE),0)</f>
        <v>0</v>
      </c>
      <c r="AH1530" s="34">
        <f>IFERROR(VLOOKUP($H1530,#REF!,11,FALSE),0)</f>
        <v>0</v>
      </c>
      <c r="AI1530" s="42">
        <f>IFERROR(VLOOKUP($H1530,#REF!,12,FALSE),0)</f>
        <v>0</v>
      </c>
      <c r="AJ1530" s="34">
        <f>IFERROR(VLOOKUP($H1530,#REF!,10,FALSE),0)</f>
        <v>0</v>
      </c>
      <c r="AK1530" s="34">
        <f>IFERROR(VLOOKUP($H1530,#REF!,11,FALSE),0)</f>
        <v>0</v>
      </c>
      <c r="AL1530" s="42">
        <f>IFERROR(VLOOKUP($H1530,#REF!,12,FALSE),0)</f>
        <v>0</v>
      </c>
      <c r="AM1530" s="34">
        <f>IFERROR(VLOOKUP($H1530,#REF!,10,FALSE),0)</f>
        <v>0</v>
      </c>
      <c r="AN1530" s="34">
        <f>IFERROR(VLOOKUP($H1530,#REF!,11,FALSE),0)</f>
        <v>0</v>
      </c>
      <c r="AO1530" s="42">
        <f>IFERROR(VLOOKUP($H1530,#REF!,12,FALSE),0)</f>
        <v>0</v>
      </c>
      <c r="AP1530" s="34">
        <f>IFERROR(VLOOKUP($H1530,#REF!,10,FALSE),0)</f>
        <v>0</v>
      </c>
      <c r="AQ1530" s="34">
        <f>IFERROR(VLOOKUP($H1530,#REF!,11,FALSE),0)</f>
        <v>0</v>
      </c>
      <c r="AR1530" s="42">
        <f>IFERROR(VLOOKUP($H1530,#REF!,12,FALSE),0)</f>
        <v>0</v>
      </c>
      <c r="AS1530" s="34">
        <f>IFERROR(VLOOKUP($H1530,#REF!,13,FALSE),0)</f>
        <v>0</v>
      </c>
      <c r="AT1530" s="34">
        <f>IFERROR(VLOOKUP($H1530,#REF!,14,FALSE),0)</f>
        <v>0</v>
      </c>
      <c r="AU1530" s="42">
        <f>IFERROR(VLOOKUP($H1530,#REF!,15,FALSE),0)</f>
        <v>0</v>
      </c>
      <c r="AV1530" s="34">
        <f>IFERROR(VLOOKUP($H1530,#REF!,15,FALSE),0)</f>
        <v>0</v>
      </c>
      <c r="AW1530" s="34">
        <f>IFERROR(VLOOKUP($H1530,#REF!,16,FALSE),0)</f>
        <v>0</v>
      </c>
      <c r="AX1530" s="42">
        <f>IFERROR(VLOOKUP($H1530,#REF!,17,FALSE),0)</f>
        <v>0</v>
      </c>
    </row>
    <row r="1531" spans="1:50" x14ac:dyDescent="0.3">
      <c r="A1531" s="33" t="str">
        <f t="shared" si="92"/>
        <v>0</v>
      </c>
      <c r="B1531" s="33">
        <f>+'R&amp;E EXPORT'!B1456</f>
        <v>0</v>
      </c>
      <c r="C1531" t="str">
        <f>IFERROR(VLOOKUP(A1531,'MCSJ Export'!A:C,3,FALSE),"")</f>
        <v/>
      </c>
      <c r="D1531" s="37">
        <f t="shared" ca="1" si="93"/>
        <v>0</v>
      </c>
      <c r="E1531" s="37">
        <f t="shared" ca="1" si="94"/>
        <v>0</v>
      </c>
      <c r="F1531" s="37">
        <f t="shared" ca="1" si="95"/>
        <v>0</v>
      </c>
      <c r="G1531" s="37"/>
      <c r="H1531" s="33">
        <f>+'R&amp;E EXPORT'!A1456</f>
        <v>0</v>
      </c>
      <c r="I1531" s="34">
        <f>IFERROR(VLOOKUP($H1531,'Gen F Rev'!$A:$M,15,FALSE),0)</f>
        <v>0</v>
      </c>
      <c r="J1531" s="34">
        <f>IFERROR(VLOOKUP($H1531,'Gen F Rev'!$A:$M,16,FALSE),0)</f>
        <v>0</v>
      </c>
      <c r="K1531" s="42">
        <f>IFERROR(VLOOKUP($H1531,'Gen F Rev'!$A:$M,17,FALSE),0)</f>
        <v>0</v>
      </c>
      <c r="L1531" s="34">
        <f>IFERROR(VLOOKUP($H1531,'Gen F Exp'!$A:$E,15,FALSE),0)</f>
        <v>0</v>
      </c>
      <c r="M1531" s="34">
        <f>IFERROR(VLOOKUP($H1531,'Gen F Exp'!$A:$E,16,FALSE),0)</f>
        <v>0</v>
      </c>
      <c r="N1531" s="42">
        <f>IFERROR(VLOOKUP($H1531,'Gen F Exp'!$A:$E,17,FALSE),0)</f>
        <v>0</v>
      </c>
      <c r="O1531" s="34">
        <f>IFERROR(VLOOKUP($H1531,'Water F Rev'!$A:$L,15,FALSE),0)</f>
        <v>0</v>
      </c>
      <c r="P1531" s="34">
        <f>IFERROR(VLOOKUP($H1531,'Water F Rev'!$A:$L,16,FALSE),0)</f>
        <v>0</v>
      </c>
      <c r="Q1531" s="42">
        <f>IFERROR(VLOOKUP($H1531,'Water F Rev'!$A:$L,17,FALSE),0)</f>
        <v>0</v>
      </c>
      <c r="R1531" s="34">
        <f>IFERROR(VLOOKUP($H1531,'Water F Exp'!$A:$K,15,FALSE),0)</f>
        <v>0</v>
      </c>
      <c r="S1531" s="34">
        <f>IFERROR(VLOOKUP($H1531,'Water F Exp'!$A:$K,16,FALSE),0)</f>
        <v>0</v>
      </c>
      <c r="T1531" s="42">
        <f>IFERROR(VLOOKUP($H1531,'Water F Exp'!$A:$K,17,FALSE),0)</f>
        <v>0</v>
      </c>
      <c r="U1531" s="34">
        <f ca="1">IFERROR(VLOOKUP($H1531,'Sewer F Rev'!$A:$E,15,FALSE),0)</f>
        <v>0</v>
      </c>
      <c r="V1531" s="34">
        <f ca="1">IFERROR(VLOOKUP($H1531,'Sewer F Rev'!$A:$E,16,FALSE),0)</f>
        <v>0</v>
      </c>
      <c r="W1531" s="42">
        <f ca="1">IFERROR(VLOOKUP($H1531,'Sewer F Rev'!$A:$E,17,FALSE),0)</f>
        <v>0</v>
      </c>
      <c r="X1531" s="34">
        <f>IFERROR(VLOOKUP($H1531,'Sewer F Exp'!$A:$B,15,FALSE),0)</f>
        <v>0</v>
      </c>
      <c r="Y1531" s="34">
        <f>IFERROR(VLOOKUP($H1531,'Sewer F Exp'!$A:$B,16,FALSE),0)</f>
        <v>0</v>
      </c>
      <c r="Z1531" s="42">
        <f>IFERROR(VLOOKUP($H1531,'Sewer F Exp'!$A:$B,17,FALSE),0)</f>
        <v>0</v>
      </c>
      <c r="AA1531" s="34">
        <f>IFERROR(VLOOKUP($H1531,'Refuse F Rev'!$A:$E,15,FALSE),0)</f>
        <v>0</v>
      </c>
      <c r="AB1531" s="34">
        <f>IFERROR(VLOOKUP($H1531,'Refuse F Rev'!$A:$E,16,FALSE),0)</f>
        <v>0</v>
      </c>
      <c r="AC1531" s="42">
        <f>IFERROR(VLOOKUP($H1531,'Refuse F Rev'!$A:$E,17,FALSE),0)</f>
        <v>0</v>
      </c>
      <c r="AD1531" s="34">
        <f>IFERROR(VLOOKUP($H1531,'Refuse F Exp'!$A:$E,15,FALSE),0)</f>
        <v>0</v>
      </c>
      <c r="AE1531" s="34">
        <f>IFERROR(VLOOKUP($H1531,'Refuse F Exp'!$A:$E,16,FALSE),0)</f>
        <v>0</v>
      </c>
      <c r="AF1531" s="42">
        <f>IFERROR(VLOOKUP($H1531,'Refuse F Exp'!$A:$E,17,FALSE),0)</f>
        <v>0</v>
      </c>
      <c r="AG1531" s="34">
        <f>IFERROR(VLOOKUP($H1531,#REF!,10,FALSE),0)</f>
        <v>0</v>
      </c>
      <c r="AH1531" s="34">
        <f>IFERROR(VLOOKUP($H1531,#REF!,11,FALSE),0)</f>
        <v>0</v>
      </c>
      <c r="AI1531" s="42">
        <f>IFERROR(VLOOKUP($H1531,#REF!,12,FALSE),0)</f>
        <v>0</v>
      </c>
      <c r="AJ1531" s="34">
        <f>IFERROR(VLOOKUP($H1531,#REF!,10,FALSE),0)</f>
        <v>0</v>
      </c>
      <c r="AK1531" s="34">
        <f>IFERROR(VLOOKUP($H1531,#REF!,11,FALSE),0)</f>
        <v>0</v>
      </c>
      <c r="AL1531" s="42">
        <f>IFERROR(VLOOKUP($H1531,#REF!,12,FALSE),0)</f>
        <v>0</v>
      </c>
      <c r="AM1531" s="34">
        <f>IFERROR(VLOOKUP($H1531,#REF!,10,FALSE),0)</f>
        <v>0</v>
      </c>
      <c r="AN1531" s="34">
        <f>IFERROR(VLOOKUP($H1531,#REF!,11,FALSE),0)</f>
        <v>0</v>
      </c>
      <c r="AO1531" s="42">
        <f>IFERROR(VLOOKUP($H1531,#REF!,12,FALSE),0)</f>
        <v>0</v>
      </c>
      <c r="AP1531" s="34">
        <f>IFERROR(VLOOKUP($H1531,#REF!,10,FALSE),0)</f>
        <v>0</v>
      </c>
      <c r="AQ1531" s="34">
        <f>IFERROR(VLOOKUP($H1531,#REF!,11,FALSE),0)</f>
        <v>0</v>
      </c>
      <c r="AR1531" s="42">
        <f>IFERROR(VLOOKUP($H1531,#REF!,12,FALSE),0)</f>
        <v>0</v>
      </c>
      <c r="AS1531" s="34">
        <f>IFERROR(VLOOKUP($H1531,#REF!,13,FALSE),0)</f>
        <v>0</v>
      </c>
      <c r="AT1531" s="34">
        <f>IFERROR(VLOOKUP($H1531,#REF!,14,FALSE),0)</f>
        <v>0</v>
      </c>
      <c r="AU1531" s="42">
        <f>IFERROR(VLOOKUP($H1531,#REF!,15,FALSE),0)</f>
        <v>0</v>
      </c>
      <c r="AV1531" s="34">
        <f>IFERROR(VLOOKUP($H1531,#REF!,15,FALSE),0)</f>
        <v>0</v>
      </c>
      <c r="AW1531" s="34">
        <f>IFERROR(VLOOKUP($H1531,#REF!,16,FALSE),0)</f>
        <v>0</v>
      </c>
      <c r="AX1531" s="42">
        <f>IFERROR(VLOOKUP($H1531,#REF!,17,FALSE),0)</f>
        <v>0</v>
      </c>
    </row>
    <row r="1532" spans="1:50" x14ac:dyDescent="0.3">
      <c r="A1532" s="33" t="str">
        <f t="shared" si="92"/>
        <v>0</v>
      </c>
      <c r="B1532" s="33">
        <f>+'R&amp;E EXPORT'!B1457</f>
        <v>0</v>
      </c>
      <c r="C1532" t="str">
        <f>IFERROR(VLOOKUP(A1532,'MCSJ Export'!A:C,3,FALSE),"")</f>
        <v/>
      </c>
      <c r="D1532" s="37">
        <f t="shared" ca="1" si="93"/>
        <v>0</v>
      </c>
      <c r="E1532" s="37">
        <f t="shared" ca="1" si="94"/>
        <v>0</v>
      </c>
      <c r="F1532" s="37">
        <f t="shared" ca="1" si="95"/>
        <v>0</v>
      </c>
      <c r="G1532" s="37"/>
      <c r="H1532" s="33">
        <f>+'R&amp;E EXPORT'!A1457</f>
        <v>0</v>
      </c>
      <c r="I1532" s="34">
        <f>IFERROR(VLOOKUP($H1532,'Gen F Rev'!$A:$M,15,FALSE),0)</f>
        <v>0</v>
      </c>
      <c r="J1532" s="34">
        <f>IFERROR(VLOOKUP($H1532,'Gen F Rev'!$A:$M,16,FALSE),0)</f>
        <v>0</v>
      </c>
      <c r="K1532" s="42">
        <f>IFERROR(VLOOKUP($H1532,'Gen F Rev'!$A:$M,17,FALSE),0)</f>
        <v>0</v>
      </c>
      <c r="L1532" s="34">
        <f>IFERROR(VLOOKUP($H1532,'Gen F Exp'!$A:$E,15,FALSE),0)</f>
        <v>0</v>
      </c>
      <c r="M1532" s="34">
        <f>IFERROR(VLOOKUP($H1532,'Gen F Exp'!$A:$E,16,FALSE),0)</f>
        <v>0</v>
      </c>
      <c r="N1532" s="42">
        <f>IFERROR(VLOOKUP($H1532,'Gen F Exp'!$A:$E,17,FALSE),0)</f>
        <v>0</v>
      </c>
      <c r="O1532" s="34">
        <f>IFERROR(VLOOKUP($H1532,'Water F Rev'!$A:$L,15,FALSE),0)</f>
        <v>0</v>
      </c>
      <c r="P1532" s="34">
        <f>IFERROR(VLOOKUP($H1532,'Water F Rev'!$A:$L,16,FALSE),0)</f>
        <v>0</v>
      </c>
      <c r="Q1532" s="42">
        <f>IFERROR(VLOOKUP($H1532,'Water F Rev'!$A:$L,17,FALSE),0)</f>
        <v>0</v>
      </c>
      <c r="R1532" s="34">
        <f>IFERROR(VLOOKUP($H1532,'Water F Exp'!$A:$K,15,FALSE),0)</f>
        <v>0</v>
      </c>
      <c r="S1532" s="34">
        <f>IFERROR(VLOOKUP($H1532,'Water F Exp'!$A:$K,16,FALSE),0)</f>
        <v>0</v>
      </c>
      <c r="T1532" s="42">
        <f>IFERROR(VLOOKUP($H1532,'Water F Exp'!$A:$K,17,FALSE),0)</f>
        <v>0</v>
      </c>
      <c r="U1532" s="34">
        <f ca="1">IFERROR(VLOOKUP($H1532,'Sewer F Rev'!$A:$E,15,FALSE),0)</f>
        <v>0</v>
      </c>
      <c r="V1532" s="34">
        <f ca="1">IFERROR(VLOOKUP($H1532,'Sewer F Rev'!$A:$E,16,FALSE),0)</f>
        <v>0</v>
      </c>
      <c r="W1532" s="42">
        <f ca="1">IFERROR(VLOOKUP($H1532,'Sewer F Rev'!$A:$E,17,FALSE),0)</f>
        <v>0</v>
      </c>
      <c r="X1532" s="34">
        <f>IFERROR(VLOOKUP($H1532,'Sewer F Exp'!$A:$B,15,FALSE),0)</f>
        <v>0</v>
      </c>
      <c r="Y1532" s="34">
        <f>IFERROR(VLOOKUP($H1532,'Sewer F Exp'!$A:$B,16,FALSE),0)</f>
        <v>0</v>
      </c>
      <c r="Z1532" s="42">
        <f>IFERROR(VLOOKUP($H1532,'Sewer F Exp'!$A:$B,17,FALSE),0)</f>
        <v>0</v>
      </c>
      <c r="AA1532" s="34">
        <f>IFERROR(VLOOKUP($H1532,'Refuse F Rev'!$A:$E,15,FALSE),0)</f>
        <v>0</v>
      </c>
      <c r="AB1532" s="34">
        <f>IFERROR(VLOOKUP($H1532,'Refuse F Rev'!$A:$E,16,FALSE),0)</f>
        <v>0</v>
      </c>
      <c r="AC1532" s="42">
        <f>IFERROR(VLOOKUP($H1532,'Refuse F Rev'!$A:$E,17,FALSE),0)</f>
        <v>0</v>
      </c>
      <c r="AD1532" s="34">
        <f>IFERROR(VLOOKUP($H1532,'Refuse F Exp'!$A:$E,15,FALSE),0)</f>
        <v>0</v>
      </c>
      <c r="AE1532" s="34">
        <f>IFERROR(VLOOKUP($H1532,'Refuse F Exp'!$A:$E,16,FALSE),0)</f>
        <v>0</v>
      </c>
      <c r="AF1532" s="42">
        <f>IFERROR(VLOOKUP($H1532,'Refuse F Exp'!$A:$E,17,FALSE),0)</f>
        <v>0</v>
      </c>
      <c r="AG1532" s="34">
        <f>IFERROR(VLOOKUP($H1532,#REF!,10,FALSE),0)</f>
        <v>0</v>
      </c>
      <c r="AH1532" s="34">
        <f>IFERROR(VLOOKUP($H1532,#REF!,11,FALSE),0)</f>
        <v>0</v>
      </c>
      <c r="AI1532" s="42">
        <f>IFERROR(VLOOKUP($H1532,#REF!,12,FALSE),0)</f>
        <v>0</v>
      </c>
      <c r="AJ1532" s="34">
        <f>IFERROR(VLOOKUP($H1532,#REF!,10,FALSE),0)</f>
        <v>0</v>
      </c>
      <c r="AK1532" s="34">
        <f>IFERROR(VLOOKUP($H1532,#REF!,11,FALSE),0)</f>
        <v>0</v>
      </c>
      <c r="AL1532" s="42">
        <f>IFERROR(VLOOKUP($H1532,#REF!,12,FALSE),0)</f>
        <v>0</v>
      </c>
      <c r="AM1532" s="34">
        <f>IFERROR(VLOOKUP($H1532,#REF!,10,FALSE),0)</f>
        <v>0</v>
      </c>
      <c r="AN1532" s="34">
        <f>IFERROR(VLOOKUP($H1532,#REF!,11,FALSE),0)</f>
        <v>0</v>
      </c>
      <c r="AO1532" s="42">
        <f>IFERROR(VLOOKUP($H1532,#REF!,12,FALSE),0)</f>
        <v>0</v>
      </c>
      <c r="AP1532" s="34">
        <f>IFERROR(VLOOKUP($H1532,#REF!,10,FALSE),0)</f>
        <v>0</v>
      </c>
      <c r="AQ1532" s="34">
        <f>IFERROR(VLOOKUP($H1532,#REF!,11,FALSE),0)</f>
        <v>0</v>
      </c>
      <c r="AR1532" s="42">
        <f>IFERROR(VLOOKUP($H1532,#REF!,12,FALSE),0)</f>
        <v>0</v>
      </c>
      <c r="AS1532" s="34">
        <f>IFERROR(VLOOKUP($H1532,#REF!,13,FALSE),0)</f>
        <v>0</v>
      </c>
      <c r="AT1532" s="34">
        <f>IFERROR(VLOOKUP($H1532,#REF!,14,FALSE),0)</f>
        <v>0</v>
      </c>
      <c r="AU1532" s="42">
        <f>IFERROR(VLOOKUP($H1532,#REF!,15,FALSE),0)</f>
        <v>0</v>
      </c>
      <c r="AV1532" s="34">
        <f>IFERROR(VLOOKUP($H1532,#REF!,15,FALSE),0)</f>
        <v>0</v>
      </c>
      <c r="AW1532" s="34">
        <f>IFERROR(VLOOKUP($H1532,#REF!,16,FALSE),0)</f>
        <v>0</v>
      </c>
      <c r="AX1532" s="42">
        <f>IFERROR(VLOOKUP($H1532,#REF!,17,FALSE),0)</f>
        <v>0</v>
      </c>
    </row>
    <row r="1533" spans="1:50" x14ac:dyDescent="0.3">
      <c r="A1533" s="33" t="e">
        <f t="shared" si="92"/>
        <v>#REF!</v>
      </c>
      <c r="B1533" s="33" t="e">
        <f>+'R&amp;E EXPORT'!#REF!</f>
        <v>#REF!</v>
      </c>
      <c r="C1533" t="str">
        <f>IFERROR(VLOOKUP(A1533,'MCSJ Export'!A:C,3,FALSE),"")</f>
        <v/>
      </c>
      <c r="D1533" s="37">
        <f t="shared" si="93"/>
        <v>0</v>
      </c>
      <c r="E1533" s="37">
        <f t="shared" si="94"/>
        <v>0</v>
      </c>
      <c r="F1533" s="37">
        <f t="shared" si="95"/>
        <v>0</v>
      </c>
      <c r="G1533" s="37"/>
      <c r="H1533" s="33" t="e">
        <f>+'R&amp;E EXPORT'!#REF!</f>
        <v>#REF!</v>
      </c>
      <c r="I1533" s="34">
        <f>IFERROR(VLOOKUP($H1533,'Gen F Rev'!$A:$M,15,FALSE),0)</f>
        <v>0</v>
      </c>
      <c r="J1533" s="34">
        <f>IFERROR(VLOOKUP($H1533,'Gen F Rev'!$A:$M,16,FALSE),0)</f>
        <v>0</v>
      </c>
      <c r="K1533" s="42">
        <f>IFERROR(VLOOKUP($H1533,'Gen F Rev'!$A:$M,17,FALSE),0)</f>
        <v>0</v>
      </c>
      <c r="L1533" s="34">
        <f>IFERROR(VLOOKUP($H1533,'Gen F Exp'!$A:$E,15,FALSE),0)</f>
        <v>0</v>
      </c>
      <c r="M1533" s="34">
        <f>IFERROR(VLOOKUP($H1533,'Gen F Exp'!$A:$E,16,FALSE),0)</f>
        <v>0</v>
      </c>
      <c r="N1533" s="42">
        <f>IFERROR(VLOOKUP($H1533,'Gen F Exp'!$A:$E,17,FALSE),0)</f>
        <v>0</v>
      </c>
      <c r="O1533" s="34">
        <f>IFERROR(VLOOKUP($H1533,'Water F Rev'!$A:$L,15,FALSE),0)</f>
        <v>0</v>
      </c>
      <c r="P1533" s="34">
        <f>IFERROR(VLOOKUP($H1533,'Water F Rev'!$A:$L,16,FALSE),0)</f>
        <v>0</v>
      </c>
      <c r="Q1533" s="42">
        <f>IFERROR(VLOOKUP($H1533,'Water F Rev'!$A:$L,17,FALSE),0)</f>
        <v>0</v>
      </c>
      <c r="R1533" s="34">
        <f>IFERROR(VLOOKUP($H1533,'Water F Exp'!$A:$K,15,FALSE),0)</f>
        <v>0</v>
      </c>
      <c r="S1533" s="34">
        <f>IFERROR(VLOOKUP($H1533,'Water F Exp'!$A:$K,16,FALSE),0)</f>
        <v>0</v>
      </c>
      <c r="T1533" s="42">
        <f>IFERROR(VLOOKUP($H1533,'Water F Exp'!$A:$K,17,FALSE),0)</f>
        <v>0</v>
      </c>
      <c r="U1533" s="34">
        <f>IFERROR(VLOOKUP($H1533,'Sewer F Rev'!$A:$E,15,FALSE),0)</f>
        <v>0</v>
      </c>
      <c r="V1533" s="34">
        <f>IFERROR(VLOOKUP($H1533,'Sewer F Rev'!$A:$E,16,FALSE),0)</f>
        <v>0</v>
      </c>
      <c r="W1533" s="42">
        <f>IFERROR(VLOOKUP($H1533,'Sewer F Rev'!$A:$E,17,FALSE),0)</f>
        <v>0</v>
      </c>
      <c r="X1533" s="34">
        <f>IFERROR(VLOOKUP($H1533,'Sewer F Exp'!$A:$B,15,FALSE),0)</f>
        <v>0</v>
      </c>
      <c r="Y1533" s="34">
        <f>IFERROR(VLOOKUP($H1533,'Sewer F Exp'!$A:$B,16,FALSE),0)</f>
        <v>0</v>
      </c>
      <c r="Z1533" s="42">
        <f>IFERROR(VLOOKUP($H1533,'Sewer F Exp'!$A:$B,17,FALSE),0)</f>
        <v>0</v>
      </c>
      <c r="AA1533" s="34">
        <f>IFERROR(VLOOKUP($H1533,'Refuse F Rev'!$A:$E,15,FALSE),0)</f>
        <v>0</v>
      </c>
      <c r="AB1533" s="34">
        <f>IFERROR(VLOOKUP($H1533,'Refuse F Rev'!$A:$E,16,FALSE),0)</f>
        <v>0</v>
      </c>
      <c r="AC1533" s="42">
        <f>IFERROR(VLOOKUP($H1533,'Refuse F Rev'!$A:$E,17,FALSE),0)</f>
        <v>0</v>
      </c>
      <c r="AD1533" s="34">
        <f>IFERROR(VLOOKUP($H1533,'Refuse F Exp'!$A:$E,15,FALSE),0)</f>
        <v>0</v>
      </c>
      <c r="AE1533" s="34">
        <f>IFERROR(VLOOKUP($H1533,'Refuse F Exp'!$A:$E,16,FALSE),0)</f>
        <v>0</v>
      </c>
      <c r="AF1533" s="42">
        <f>IFERROR(VLOOKUP($H1533,'Refuse F Exp'!$A:$E,17,FALSE),0)</f>
        <v>0</v>
      </c>
      <c r="AG1533" s="34">
        <f>IFERROR(VLOOKUP($H1533,#REF!,10,FALSE),0)</f>
        <v>0</v>
      </c>
      <c r="AH1533" s="34">
        <f>IFERROR(VLOOKUP($H1533,#REF!,11,FALSE),0)</f>
        <v>0</v>
      </c>
      <c r="AI1533" s="42">
        <f>IFERROR(VLOOKUP($H1533,#REF!,12,FALSE),0)</f>
        <v>0</v>
      </c>
      <c r="AJ1533" s="34">
        <f>IFERROR(VLOOKUP($H1533,#REF!,10,FALSE),0)</f>
        <v>0</v>
      </c>
      <c r="AK1533" s="34">
        <f>IFERROR(VLOOKUP($H1533,#REF!,11,FALSE),0)</f>
        <v>0</v>
      </c>
      <c r="AL1533" s="42">
        <f>IFERROR(VLOOKUP($H1533,#REF!,12,FALSE),0)</f>
        <v>0</v>
      </c>
      <c r="AM1533" s="34">
        <f>IFERROR(VLOOKUP($H1533,#REF!,10,FALSE),0)</f>
        <v>0</v>
      </c>
      <c r="AN1533" s="34">
        <f>IFERROR(VLOOKUP($H1533,#REF!,11,FALSE),0)</f>
        <v>0</v>
      </c>
      <c r="AO1533" s="42">
        <f>IFERROR(VLOOKUP($H1533,#REF!,12,FALSE),0)</f>
        <v>0</v>
      </c>
      <c r="AP1533" s="34">
        <f>IFERROR(VLOOKUP($H1533,#REF!,10,FALSE),0)</f>
        <v>0</v>
      </c>
      <c r="AQ1533" s="34">
        <f>IFERROR(VLOOKUP($H1533,#REF!,11,FALSE),0)</f>
        <v>0</v>
      </c>
      <c r="AR1533" s="42">
        <f>IFERROR(VLOOKUP($H1533,#REF!,12,FALSE),0)</f>
        <v>0</v>
      </c>
      <c r="AS1533" s="34">
        <f>IFERROR(VLOOKUP($H1533,#REF!,13,FALSE),0)</f>
        <v>0</v>
      </c>
      <c r="AT1533" s="34">
        <f>IFERROR(VLOOKUP($H1533,#REF!,14,FALSE),0)</f>
        <v>0</v>
      </c>
      <c r="AU1533" s="42">
        <f>IFERROR(VLOOKUP($H1533,#REF!,15,FALSE),0)</f>
        <v>0</v>
      </c>
      <c r="AV1533" s="34">
        <f>IFERROR(VLOOKUP($H1533,#REF!,15,FALSE),0)</f>
        <v>0</v>
      </c>
      <c r="AW1533" s="34">
        <f>IFERROR(VLOOKUP($H1533,#REF!,16,FALSE),0)</f>
        <v>0</v>
      </c>
      <c r="AX1533" s="42">
        <f>IFERROR(VLOOKUP($H1533,#REF!,17,FALSE),0)</f>
        <v>0</v>
      </c>
    </row>
    <row r="1534" spans="1:50" x14ac:dyDescent="0.3">
      <c r="A1534" s="33" t="str">
        <f t="shared" si="92"/>
        <v>0</v>
      </c>
      <c r="B1534" s="33">
        <f>+'R&amp;E EXPORT'!B1458</f>
        <v>0</v>
      </c>
      <c r="C1534" t="str">
        <f>IFERROR(VLOOKUP(A1534,'MCSJ Export'!A:C,3,FALSE),"")</f>
        <v/>
      </c>
      <c r="D1534" s="37">
        <f t="shared" ca="1" si="93"/>
        <v>0</v>
      </c>
      <c r="E1534" s="37">
        <f t="shared" ca="1" si="94"/>
        <v>0</v>
      </c>
      <c r="F1534" s="37">
        <f t="shared" ca="1" si="95"/>
        <v>0</v>
      </c>
      <c r="G1534" s="37"/>
      <c r="H1534" s="33">
        <f>+'R&amp;E EXPORT'!A1458</f>
        <v>0</v>
      </c>
      <c r="I1534" s="34">
        <f>IFERROR(VLOOKUP($H1534,'Gen F Rev'!$A:$M,15,FALSE),0)</f>
        <v>0</v>
      </c>
      <c r="J1534" s="34">
        <f>IFERROR(VLOOKUP($H1534,'Gen F Rev'!$A:$M,16,FALSE),0)</f>
        <v>0</v>
      </c>
      <c r="K1534" s="42">
        <f>IFERROR(VLOOKUP($H1534,'Gen F Rev'!$A:$M,17,FALSE),0)</f>
        <v>0</v>
      </c>
      <c r="L1534" s="34">
        <f>IFERROR(VLOOKUP($H1534,'Gen F Exp'!$A:$E,15,FALSE),0)</f>
        <v>0</v>
      </c>
      <c r="M1534" s="34">
        <f>IFERROR(VLOOKUP($H1534,'Gen F Exp'!$A:$E,16,FALSE),0)</f>
        <v>0</v>
      </c>
      <c r="N1534" s="42">
        <f>IFERROR(VLOOKUP($H1534,'Gen F Exp'!$A:$E,17,FALSE),0)</f>
        <v>0</v>
      </c>
      <c r="O1534" s="34">
        <f>IFERROR(VLOOKUP($H1534,'Water F Rev'!$A:$L,15,FALSE),0)</f>
        <v>0</v>
      </c>
      <c r="P1534" s="34">
        <f>IFERROR(VLOOKUP($H1534,'Water F Rev'!$A:$L,16,FALSE),0)</f>
        <v>0</v>
      </c>
      <c r="Q1534" s="42">
        <f>IFERROR(VLOOKUP($H1534,'Water F Rev'!$A:$L,17,FALSE),0)</f>
        <v>0</v>
      </c>
      <c r="R1534" s="34">
        <f>IFERROR(VLOOKUP($H1534,'Water F Exp'!$A:$K,15,FALSE),0)</f>
        <v>0</v>
      </c>
      <c r="S1534" s="34">
        <f>IFERROR(VLOOKUP($H1534,'Water F Exp'!$A:$K,16,FALSE),0)</f>
        <v>0</v>
      </c>
      <c r="T1534" s="42">
        <f>IFERROR(VLOOKUP($H1534,'Water F Exp'!$A:$K,17,FALSE),0)</f>
        <v>0</v>
      </c>
      <c r="U1534" s="34">
        <f ca="1">IFERROR(VLOOKUP($H1534,'Sewer F Rev'!$A:$E,15,FALSE),0)</f>
        <v>0</v>
      </c>
      <c r="V1534" s="34">
        <f ca="1">IFERROR(VLOOKUP($H1534,'Sewer F Rev'!$A:$E,16,FALSE),0)</f>
        <v>0</v>
      </c>
      <c r="W1534" s="42">
        <f ca="1">IFERROR(VLOOKUP($H1534,'Sewer F Rev'!$A:$E,17,FALSE),0)</f>
        <v>0</v>
      </c>
      <c r="X1534" s="34">
        <f>IFERROR(VLOOKUP($H1534,'Sewer F Exp'!$A:$B,15,FALSE),0)</f>
        <v>0</v>
      </c>
      <c r="Y1534" s="34">
        <f>IFERROR(VLOOKUP($H1534,'Sewer F Exp'!$A:$B,16,FALSE),0)</f>
        <v>0</v>
      </c>
      <c r="Z1534" s="42">
        <f>IFERROR(VLOOKUP($H1534,'Sewer F Exp'!$A:$B,17,FALSE),0)</f>
        <v>0</v>
      </c>
      <c r="AA1534" s="34">
        <f>IFERROR(VLOOKUP($H1534,'Refuse F Rev'!$A:$E,15,FALSE),0)</f>
        <v>0</v>
      </c>
      <c r="AB1534" s="34">
        <f>IFERROR(VLOOKUP($H1534,'Refuse F Rev'!$A:$E,16,FALSE),0)</f>
        <v>0</v>
      </c>
      <c r="AC1534" s="42">
        <f>IFERROR(VLOOKUP($H1534,'Refuse F Rev'!$A:$E,17,FALSE),0)</f>
        <v>0</v>
      </c>
      <c r="AD1534" s="34">
        <f>IFERROR(VLOOKUP($H1534,'Refuse F Exp'!$A:$E,15,FALSE),0)</f>
        <v>0</v>
      </c>
      <c r="AE1534" s="34">
        <f>IFERROR(VLOOKUP($H1534,'Refuse F Exp'!$A:$E,16,FALSE),0)</f>
        <v>0</v>
      </c>
      <c r="AF1534" s="42">
        <f>IFERROR(VLOOKUP($H1534,'Refuse F Exp'!$A:$E,17,FALSE),0)</f>
        <v>0</v>
      </c>
      <c r="AG1534" s="34">
        <f>IFERROR(VLOOKUP($H1534,#REF!,10,FALSE),0)</f>
        <v>0</v>
      </c>
      <c r="AH1534" s="34">
        <f>IFERROR(VLOOKUP($H1534,#REF!,11,FALSE),0)</f>
        <v>0</v>
      </c>
      <c r="AI1534" s="42">
        <f>IFERROR(VLOOKUP($H1534,#REF!,12,FALSE),0)</f>
        <v>0</v>
      </c>
      <c r="AJ1534" s="34">
        <f>IFERROR(VLOOKUP($H1534,#REF!,10,FALSE),0)</f>
        <v>0</v>
      </c>
      <c r="AK1534" s="34">
        <f>IFERROR(VLOOKUP($H1534,#REF!,11,FALSE),0)</f>
        <v>0</v>
      </c>
      <c r="AL1534" s="42">
        <f>IFERROR(VLOOKUP($H1534,#REF!,12,FALSE),0)</f>
        <v>0</v>
      </c>
      <c r="AM1534" s="34">
        <f>IFERROR(VLOOKUP($H1534,#REF!,10,FALSE),0)</f>
        <v>0</v>
      </c>
      <c r="AN1534" s="34">
        <f>IFERROR(VLOOKUP($H1534,#REF!,11,FALSE),0)</f>
        <v>0</v>
      </c>
      <c r="AO1534" s="42">
        <f>IFERROR(VLOOKUP($H1534,#REF!,12,FALSE),0)</f>
        <v>0</v>
      </c>
      <c r="AP1534" s="34">
        <f>IFERROR(VLOOKUP($H1534,#REF!,10,FALSE),0)</f>
        <v>0</v>
      </c>
      <c r="AQ1534" s="34">
        <f>IFERROR(VLOOKUP($H1534,#REF!,11,FALSE),0)</f>
        <v>0</v>
      </c>
      <c r="AR1534" s="42">
        <f>IFERROR(VLOOKUP($H1534,#REF!,12,FALSE),0)</f>
        <v>0</v>
      </c>
      <c r="AS1534" s="34">
        <f>IFERROR(VLOOKUP($H1534,#REF!,13,FALSE),0)</f>
        <v>0</v>
      </c>
      <c r="AT1534" s="34">
        <f>IFERROR(VLOOKUP($H1534,#REF!,14,FALSE),0)</f>
        <v>0</v>
      </c>
      <c r="AU1534" s="42">
        <f>IFERROR(VLOOKUP($H1534,#REF!,15,FALSE),0)</f>
        <v>0</v>
      </c>
      <c r="AV1534" s="34">
        <f>IFERROR(VLOOKUP($H1534,#REF!,15,FALSE),0)</f>
        <v>0</v>
      </c>
      <c r="AW1534" s="34">
        <f>IFERROR(VLOOKUP($H1534,#REF!,16,FALSE),0)</f>
        <v>0</v>
      </c>
      <c r="AX1534" s="42">
        <f>IFERROR(VLOOKUP($H1534,#REF!,17,FALSE),0)</f>
        <v>0</v>
      </c>
    </row>
    <row r="1535" spans="1:50" x14ac:dyDescent="0.3">
      <c r="A1535" s="33" t="e">
        <f t="shared" si="92"/>
        <v>#REF!</v>
      </c>
      <c r="B1535" s="33" t="e">
        <f>+'R&amp;E EXPORT'!#REF!</f>
        <v>#REF!</v>
      </c>
      <c r="C1535" t="str">
        <f>IFERROR(VLOOKUP(A1535,'MCSJ Export'!A:C,3,FALSE),"")</f>
        <v/>
      </c>
      <c r="D1535" s="37">
        <f t="shared" si="93"/>
        <v>0</v>
      </c>
      <c r="E1535" s="37">
        <f t="shared" si="94"/>
        <v>0</v>
      </c>
      <c r="F1535" s="37">
        <f t="shared" si="95"/>
        <v>0</v>
      </c>
      <c r="G1535" s="37"/>
      <c r="H1535" s="33" t="e">
        <f>+'R&amp;E EXPORT'!#REF!</f>
        <v>#REF!</v>
      </c>
      <c r="I1535" s="34">
        <f>IFERROR(VLOOKUP($H1535,'Gen F Rev'!$A:$M,15,FALSE),0)</f>
        <v>0</v>
      </c>
      <c r="J1535" s="34">
        <f>IFERROR(VLOOKUP($H1535,'Gen F Rev'!$A:$M,16,FALSE),0)</f>
        <v>0</v>
      </c>
      <c r="K1535" s="42">
        <f>IFERROR(VLOOKUP($H1535,'Gen F Rev'!$A:$M,17,FALSE),0)</f>
        <v>0</v>
      </c>
      <c r="L1535" s="34">
        <f>IFERROR(VLOOKUP($H1535,'Gen F Exp'!$A:$E,15,FALSE),0)</f>
        <v>0</v>
      </c>
      <c r="M1535" s="34">
        <f>IFERROR(VLOOKUP($H1535,'Gen F Exp'!$A:$E,16,FALSE),0)</f>
        <v>0</v>
      </c>
      <c r="N1535" s="42">
        <f>IFERROR(VLOOKUP($H1535,'Gen F Exp'!$A:$E,17,FALSE),0)</f>
        <v>0</v>
      </c>
      <c r="O1535" s="34">
        <f>IFERROR(VLOOKUP($H1535,'Water F Rev'!$A:$L,15,FALSE),0)</f>
        <v>0</v>
      </c>
      <c r="P1535" s="34">
        <f>IFERROR(VLOOKUP($H1535,'Water F Rev'!$A:$L,16,FALSE),0)</f>
        <v>0</v>
      </c>
      <c r="Q1535" s="42">
        <f>IFERROR(VLOOKUP($H1535,'Water F Rev'!$A:$L,17,FALSE),0)</f>
        <v>0</v>
      </c>
      <c r="R1535" s="34">
        <f>IFERROR(VLOOKUP($H1535,'Water F Exp'!$A:$K,15,FALSE),0)</f>
        <v>0</v>
      </c>
      <c r="S1535" s="34">
        <f>IFERROR(VLOOKUP($H1535,'Water F Exp'!$A:$K,16,FALSE),0)</f>
        <v>0</v>
      </c>
      <c r="T1535" s="42">
        <f>IFERROR(VLOOKUP($H1535,'Water F Exp'!$A:$K,17,FALSE),0)</f>
        <v>0</v>
      </c>
      <c r="U1535" s="34">
        <f>IFERROR(VLOOKUP($H1535,'Sewer F Rev'!$A:$E,15,FALSE),0)</f>
        <v>0</v>
      </c>
      <c r="V1535" s="34">
        <f>IFERROR(VLOOKUP($H1535,'Sewer F Rev'!$A:$E,16,FALSE),0)</f>
        <v>0</v>
      </c>
      <c r="W1535" s="42">
        <f>IFERROR(VLOOKUP($H1535,'Sewer F Rev'!$A:$E,17,FALSE),0)</f>
        <v>0</v>
      </c>
      <c r="X1535" s="34">
        <f>IFERROR(VLOOKUP($H1535,'Sewer F Exp'!$A:$B,15,FALSE),0)</f>
        <v>0</v>
      </c>
      <c r="Y1535" s="34">
        <f>IFERROR(VLOOKUP($H1535,'Sewer F Exp'!$A:$B,16,FALSE),0)</f>
        <v>0</v>
      </c>
      <c r="Z1535" s="42">
        <f>IFERROR(VLOOKUP($H1535,'Sewer F Exp'!$A:$B,17,FALSE),0)</f>
        <v>0</v>
      </c>
      <c r="AA1535" s="34">
        <f>IFERROR(VLOOKUP($H1535,'Refuse F Rev'!$A:$E,15,FALSE),0)</f>
        <v>0</v>
      </c>
      <c r="AB1535" s="34">
        <f>IFERROR(VLOOKUP($H1535,'Refuse F Rev'!$A:$E,16,FALSE),0)</f>
        <v>0</v>
      </c>
      <c r="AC1535" s="42">
        <f>IFERROR(VLOOKUP($H1535,'Refuse F Rev'!$A:$E,17,FALSE),0)</f>
        <v>0</v>
      </c>
      <c r="AD1535" s="34">
        <f>IFERROR(VLOOKUP($H1535,'Refuse F Exp'!$A:$E,15,FALSE),0)</f>
        <v>0</v>
      </c>
      <c r="AE1535" s="34">
        <f>IFERROR(VLOOKUP($H1535,'Refuse F Exp'!$A:$E,16,FALSE),0)</f>
        <v>0</v>
      </c>
      <c r="AF1535" s="42">
        <f>IFERROR(VLOOKUP($H1535,'Refuse F Exp'!$A:$E,17,FALSE),0)</f>
        <v>0</v>
      </c>
      <c r="AG1535" s="34">
        <f>IFERROR(VLOOKUP($H1535,#REF!,10,FALSE),0)</f>
        <v>0</v>
      </c>
      <c r="AH1535" s="34">
        <f>IFERROR(VLOOKUP($H1535,#REF!,11,FALSE),0)</f>
        <v>0</v>
      </c>
      <c r="AI1535" s="42">
        <f>IFERROR(VLOOKUP($H1535,#REF!,12,FALSE),0)</f>
        <v>0</v>
      </c>
      <c r="AJ1535" s="34">
        <f>IFERROR(VLOOKUP($H1535,#REF!,10,FALSE),0)</f>
        <v>0</v>
      </c>
      <c r="AK1535" s="34">
        <f>IFERROR(VLOOKUP($H1535,#REF!,11,FALSE),0)</f>
        <v>0</v>
      </c>
      <c r="AL1535" s="42">
        <f>IFERROR(VLOOKUP($H1535,#REF!,12,FALSE),0)</f>
        <v>0</v>
      </c>
      <c r="AM1535" s="34">
        <f>IFERROR(VLOOKUP($H1535,#REF!,10,FALSE),0)</f>
        <v>0</v>
      </c>
      <c r="AN1535" s="34">
        <f>IFERROR(VLOOKUP($H1535,#REF!,11,FALSE),0)</f>
        <v>0</v>
      </c>
      <c r="AO1535" s="42">
        <f>IFERROR(VLOOKUP($H1535,#REF!,12,FALSE),0)</f>
        <v>0</v>
      </c>
      <c r="AP1535" s="34">
        <f>IFERROR(VLOOKUP($H1535,#REF!,10,FALSE),0)</f>
        <v>0</v>
      </c>
      <c r="AQ1535" s="34">
        <f>IFERROR(VLOOKUP($H1535,#REF!,11,FALSE),0)</f>
        <v>0</v>
      </c>
      <c r="AR1535" s="42">
        <f>IFERROR(VLOOKUP($H1535,#REF!,12,FALSE),0)</f>
        <v>0</v>
      </c>
      <c r="AS1535" s="34">
        <f>IFERROR(VLOOKUP($H1535,#REF!,13,FALSE),0)</f>
        <v>0</v>
      </c>
      <c r="AT1535" s="34">
        <f>IFERROR(VLOOKUP($H1535,#REF!,14,FALSE),0)</f>
        <v>0</v>
      </c>
      <c r="AU1535" s="42">
        <f>IFERROR(VLOOKUP($H1535,#REF!,15,FALSE),0)</f>
        <v>0</v>
      </c>
      <c r="AV1535" s="34">
        <f>IFERROR(VLOOKUP($H1535,#REF!,15,FALSE),0)</f>
        <v>0</v>
      </c>
      <c r="AW1535" s="34">
        <f>IFERROR(VLOOKUP($H1535,#REF!,16,FALSE),0)</f>
        <v>0</v>
      </c>
      <c r="AX1535" s="42">
        <f>IFERROR(VLOOKUP($H1535,#REF!,17,FALSE),0)</f>
        <v>0</v>
      </c>
    </row>
    <row r="1536" spans="1:50" x14ac:dyDescent="0.3">
      <c r="A1536" s="33" t="e">
        <f t="shared" si="92"/>
        <v>#REF!</v>
      </c>
      <c r="B1536" s="33" t="e">
        <f>+'R&amp;E EXPORT'!#REF!</f>
        <v>#REF!</v>
      </c>
      <c r="C1536" t="str">
        <f>IFERROR(VLOOKUP(A1536,'MCSJ Export'!A:C,3,FALSE),"")</f>
        <v/>
      </c>
      <c r="D1536" s="37">
        <f t="shared" si="93"/>
        <v>0</v>
      </c>
      <c r="E1536" s="37">
        <f t="shared" si="94"/>
        <v>0</v>
      </c>
      <c r="F1536" s="37">
        <f t="shared" si="95"/>
        <v>0</v>
      </c>
      <c r="G1536" s="37"/>
      <c r="H1536" s="33" t="e">
        <f>+'R&amp;E EXPORT'!#REF!</f>
        <v>#REF!</v>
      </c>
      <c r="I1536" s="34">
        <f>IFERROR(VLOOKUP($H1536,'Gen F Rev'!$A:$M,15,FALSE),0)</f>
        <v>0</v>
      </c>
      <c r="J1536" s="34">
        <f>IFERROR(VLOOKUP($H1536,'Gen F Rev'!$A:$M,16,FALSE),0)</f>
        <v>0</v>
      </c>
      <c r="K1536" s="42">
        <f>IFERROR(VLOOKUP($H1536,'Gen F Rev'!$A:$M,17,FALSE),0)</f>
        <v>0</v>
      </c>
      <c r="L1536" s="34">
        <f>IFERROR(VLOOKUP($H1536,'Gen F Exp'!$A:$E,15,FALSE),0)</f>
        <v>0</v>
      </c>
      <c r="M1536" s="34">
        <f>IFERROR(VLOOKUP($H1536,'Gen F Exp'!$A:$E,16,FALSE),0)</f>
        <v>0</v>
      </c>
      <c r="N1536" s="42">
        <f>IFERROR(VLOOKUP($H1536,'Gen F Exp'!$A:$E,17,FALSE),0)</f>
        <v>0</v>
      </c>
      <c r="O1536" s="34">
        <f>IFERROR(VLOOKUP($H1536,'Water F Rev'!$A:$L,15,FALSE),0)</f>
        <v>0</v>
      </c>
      <c r="P1536" s="34">
        <f>IFERROR(VLOOKUP($H1536,'Water F Rev'!$A:$L,16,FALSE),0)</f>
        <v>0</v>
      </c>
      <c r="Q1536" s="42">
        <f>IFERROR(VLOOKUP($H1536,'Water F Rev'!$A:$L,17,FALSE),0)</f>
        <v>0</v>
      </c>
      <c r="R1536" s="34">
        <f>IFERROR(VLOOKUP($H1536,'Water F Exp'!$A:$K,15,FALSE),0)</f>
        <v>0</v>
      </c>
      <c r="S1536" s="34">
        <f>IFERROR(VLOOKUP($H1536,'Water F Exp'!$A:$K,16,FALSE),0)</f>
        <v>0</v>
      </c>
      <c r="T1536" s="42">
        <f>IFERROR(VLOOKUP($H1536,'Water F Exp'!$A:$K,17,FALSE),0)</f>
        <v>0</v>
      </c>
      <c r="U1536" s="34">
        <f>IFERROR(VLOOKUP($H1536,'Sewer F Rev'!$A:$E,15,FALSE),0)</f>
        <v>0</v>
      </c>
      <c r="V1536" s="34">
        <f>IFERROR(VLOOKUP($H1536,'Sewer F Rev'!$A:$E,16,FALSE),0)</f>
        <v>0</v>
      </c>
      <c r="W1536" s="42">
        <f>IFERROR(VLOOKUP($H1536,'Sewer F Rev'!$A:$E,17,FALSE),0)</f>
        <v>0</v>
      </c>
      <c r="X1536" s="34">
        <f>IFERROR(VLOOKUP($H1536,'Sewer F Exp'!$A:$B,15,FALSE),0)</f>
        <v>0</v>
      </c>
      <c r="Y1536" s="34">
        <f>IFERROR(VLOOKUP($H1536,'Sewer F Exp'!$A:$B,16,FALSE),0)</f>
        <v>0</v>
      </c>
      <c r="Z1536" s="42">
        <f>IFERROR(VLOOKUP($H1536,'Sewer F Exp'!$A:$B,17,FALSE),0)</f>
        <v>0</v>
      </c>
      <c r="AA1536" s="34">
        <f>IFERROR(VLOOKUP($H1536,'Refuse F Rev'!$A:$E,15,FALSE),0)</f>
        <v>0</v>
      </c>
      <c r="AB1536" s="34">
        <f>IFERROR(VLOOKUP($H1536,'Refuse F Rev'!$A:$E,16,FALSE),0)</f>
        <v>0</v>
      </c>
      <c r="AC1536" s="42">
        <f>IFERROR(VLOOKUP($H1536,'Refuse F Rev'!$A:$E,17,FALSE),0)</f>
        <v>0</v>
      </c>
      <c r="AD1536" s="34">
        <f>IFERROR(VLOOKUP($H1536,'Refuse F Exp'!$A:$E,15,FALSE),0)</f>
        <v>0</v>
      </c>
      <c r="AE1536" s="34">
        <f>IFERROR(VLOOKUP($H1536,'Refuse F Exp'!$A:$E,16,FALSE),0)</f>
        <v>0</v>
      </c>
      <c r="AF1536" s="42">
        <f>IFERROR(VLOOKUP($H1536,'Refuse F Exp'!$A:$E,17,FALSE),0)</f>
        <v>0</v>
      </c>
      <c r="AG1536" s="34">
        <f>IFERROR(VLOOKUP($H1536,#REF!,10,FALSE),0)</f>
        <v>0</v>
      </c>
      <c r="AH1536" s="34">
        <f>IFERROR(VLOOKUP($H1536,#REF!,11,FALSE),0)</f>
        <v>0</v>
      </c>
      <c r="AI1536" s="42">
        <f>IFERROR(VLOOKUP($H1536,#REF!,12,FALSE),0)</f>
        <v>0</v>
      </c>
      <c r="AJ1536" s="34">
        <f>IFERROR(VLOOKUP($H1536,#REF!,10,FALSE),0)</f>
        <v>0</v>
      </c>
      <c r="AK1536" s="34">
        <f>IFERROR(VLOOKUP($H1536,#REF!,11,FALSE),0)</f>
        <v>0</v>
      </c>
      <c r="AL1536" s="42">
        <f>IFERROR(VLOOKUP($H1536,#REF!,12,FALSE),0)</f>
        <v>0</v>
      </c>
      <c r="AM1536" s="34">
        <f>IFERROR(VLOOKUP($H1536,#REF!,10,FALSE),0)</f>
        <v>0</v>
      </c>
      <c r="AN1536" s="34">
        <f>IFERROR(VLOOKUP($H1536,#REF!,11,FALSE),0)</f>
        <v>0</v>
      </c>
      <c r="AO1536" s="42">
        <f>IFERROR(VLOOKUP($H1536,#REF!,12,FALSE),0)</f>
        <v>0</v>
      </c>
      <c r="AP1536" s="34">
        <f>IFERROR(VLOOKUP($H1536,#REF!,10,FALSE),0)</f>
        <v>0</v>
      </c>
      <c r="AQ1536" s="34">
        <f>IFERROR(VLOOKUP($H1536,#REF!,11,FALSE),0)</f>
        <v>0</v>
      </c>
      <c r="AR1536" s="42">
        <f>IFERROR(VLOOKUP($H1536,#REF!,12,FALSE),0)</f>
        <v>0</v>
      </c>
      <c r="AS1536" s="34">
        <f>IFERROR(VLOOKUP($H1536,#REF!,13,FALSE),0)</f>
        <v>0</v>
      </c>
      <c r="AT1536" s="34">
        <f>IFERROR(VLOOKUP($H1536,#REF!,14,FALSE),0)</f>
        <v>0</v>
      </c>
      <c r="AU1536" s="42">
        <f>IFERROR(VLOOKUP($H1536,#REF!,15,FALSE),0)</f>
        <v>0</v>
      </c>
      <c r="AV1536" s="34">
        <f>IFERROR(VLOOKUP($H1536,#REF!,15,FALSE),0)</f>
        <v>0</v>
      </c>
      <c r="AW1536" s="34">
        <f>IFERROR(VLOOKUP($H1536,#REF!,16,FALSE),0)</f>
        <v>0</v>
      </c>
      <c r="AX1536" s="42">
        <f>IFERROR(VLOOKUP($H1536,#REF!,17,FALSE),0)</f>
        <v>0</v>
      </c>
    </row>
    <row r="1537" spans="1:50" x14ac:dyDescent="0.3">
      <c r="A1537" s="33" t="str">
        <f t="shared" si="92"/>
        <v>0</v>
      </c>
      <c r="B1537" s="33">
        <f>+'R&amp;E EXPORT'!B1459</f>
        <v>0</v>
      </c>
      <c r="C1537" t="str">
        <f>IFERROR(VLOOKUP(A1537,'MCSJ Export'!A:C,3,FALSE),"")</f>
        <v/>
      </c>
      <c r="D1537" s="37">
        <f t="shared" ca="1" si="93"/>
        <v>0</v>
      </c>
      <c r="E1537" s="37">
        <f t="shared" ca="1" si="94"/>
        <v>0</v>
      </c>
      <c r="F1537" s="37">
        <f t="shared" ca="1" si="95"/>
        <v>0</v>
      </c>
      <c r="G1537" s="37"/>
      <c r="H1537" s="33">
        <f>+'R&amp;E EXPORT'!A1459</f>
        <v>0</v>
      </c>
      <c r="I1537" s="34">
        <f>IFERROR(VLOOKUP($H1537,'Gen F Rev'!$A:$M,15,FALSE),0)</f>
        <v>0</v>
      </c>
      <c r="J1537" s="34">
        <f>IFERROR(VLOOKUP($H1537,'Gen F Rev'!$A:$M,16,FALSE),0)</f>
        <v>0</v>
      </c>
      <c r="K1537" s="42">
        <f>IFERROR(VLOOKUP($H1537,'Gen F Rev'!$A:$M,17,FALSE),0)</f>
        <v>0</v>
      </c>
      <c r="L1537" s="34">
        <f>IFERROR(VLOOKUP($H1537,'Gen F Exp'!$A:$E,15,FALSE),0)</f>
        <v>0</v>
      </c>
      <c r="M1537" s="34">
        <f>IFERROR(VLOOKUP($H1537,'Gen F Exp'!$A:$E,16,FALSE),0)</f>
        <v>0</v>
      </c>
      <c r="N1537" s="42">
        <f>IFERROR(VLOOKUP($H1537,'Gen F Exp'!$A:$E,17,FALSE),0)</f>
        <v>0</v>
      </c>
      <c r="O1537" s="34">
        <f>IFERROR(VLOOKUP($H1537,'Water F Rev'!$A:$L,15,FALSE),0)</f>
        <v>0</v>
      </c>
      <c r="P1537" s="34">
        <f>IFERROR(VLOOKUP($H1537,'Water F Rev'!$A:$L,16,FALSE),0)</f>
        <v>0</v>
      </c>
      <c r="Q1537" s="42">
        <f>IFERROR(VLOOKUP($H1537,'Water F Rev'!$A:$L,17,FALSE),0)</f>
        <v>0</v>
      </c>
      <c r="R1537" s="34">
        <f>IFERROR(VLOOKUP($H1537,'Water F Exp'!$A:$K,15,FALSE),0)</f>
        <v>0</v>
      </c>
      <c r="S1537" s="34">
        <f>IFERROR(VLOOKUP($H1537,'Water F Exp'!$A:$K,16,FALSE),0)</f>
        <v>0</v>
      </c>
      <c r="T1537" s="42">
        <f>IFERROR(VLOOKUP($H1537,'Water F Exp'!$A:$K,17,FALSE),0)</f>
        <v>0</v>
      </c>
      <c r="U1537" s="34">
        <f ca="1">IFERROR(VLOOKUP($H1537,'Sewer F Rev'!$A:$E,15,FALSE),0)</f>
        <v>0</v>
      </c>
      <c r="V1537" s="34">
        <f ca="1">IFERROR(VLOOKUP($H1537,'Sewer F Rev'!$A:$E,16,FALSE),0)</f>
        <v>0</v>
      </c>
      <c r="W1537" s="42">
        <f ca="1">IFERROR(VLOOKUP($H1537,'Sewer F Rev'!$A:$E,17,FALSE),0)</f>
        <v>0</v>
      </c>
      <c r="X1537" s="34">
        <f>IFERROR(VLOOKUP($H1537,'Sewer F Exp'!$A:$B,15,FALSE),0)</f>
        <v>0</v>
      </c>
      <c r="Y1537" s="34">
        <f>IFERROR(VLOOKUP($H1537,'Sewer F Exp'!$A:$B,16,FALSE),0)</f>
        <v>0</v>
      </c>
      <c r="Z1537" s="42">
        <f>IFERROR(VLOOKUP($H1537,'Sewer F Exp'!$A:$B,17,FALSE),0)</f>
        <v>0</v>
      </c>
      <c r="AA1537" s="34">
        <f>IFERROR(VLOOKUP($H1537,'Refuse F Rev'!$A:$E,15,FALSE),0)</f>
        <v>0</v>
      </c>
      <c r="AB1537" s="34">
        <f>IFERROR(VLOOKUP($H1537,'Refuse F Rev'!$A:$E,16,FALSE),0)</f>
        <v>0</v>
      </c>
      <c r="AC1537" s="42">
        <f>IFERROR(VLOOKUP($H1537,'Refuse F Rev'!$A:$E,17,FALSE),0)</f>
        <v>0</v>
      </c>
      <c r="AD1537" s="34">
        <f>IFERROR(VLOOKUP($H1537,'Refuse F Exp'!$A:$E,15,FALSE),0)</f>
        <v>0</v>
      </c>
      <c r="AE1537" s="34">
        <f>IFERROR(VLOOKUP($H1537,'Refuse F Exp'!$A:$E,16,FALSE),0)</f>
        <v>0</v>
      </c>
      <c r="AF1537" s="42">
        <f>IFERROR(VLOOKUP($H1537,'Refuse F Exp'!$A:$E,17,FALSE),0)</f>
        <v>0</v>
      </c>
      <c r="AG1537" s="34">
        <f>IFERROR(VLOOKUP($H1537,#REF!,10,FALSE),0)</f>
        <v>0</v>
      </c>
      <c r="AH1537" s="34">
        <f>IFERROR(VLOOKUP($H1537,#REF!,11,FALSE),0)</f>
        <v>0</v>
      </c>
      <c r="AI1537" s="42">
        <f>IFERROR(VLOOKUP($H1537,#REF!,12,FALSE),0)</f>
        <v>0</v>
      </c>
      <c r="AJ1537" s="34">
        <f>IFERROR(VLOOKUP($H1537,#REF!,10,FALSE),0)</f>
        <v>0</v>
      </c>
      <c r="AK1537" s="34">
        <f>IFERROR(VLOOKUP($H1537,#REF!,11,FALSE),0)</f>
        <v>0</v>
      </c>
      <c r="AL1537" s="42">
        <f>IFERROR(VLOOKUP($H1537,#REF!,12,FALSE),0)</f>
        <v>0</v>
      </c>
      <c r="AM1537" s="34">
        <f>IFERROR(VLOOKUP($H1537,#REF!,10,FALSE),0)</f>
        <v>0</v>
      </c>
      <c r="AN1537" s="34">
        <f>IFERROR(VLOOKUP($H1537,#REF!,11,FALSE),0)</f>
        <v>0</v>
      </c>
      <c r="AO1537" s="42">
        <f>IFERROR(VLOOKUP($H1537,#REF!,12,FALSE),0)</f>
        <v>0</v>
      </c>
      <c r="AP1537" s="34">
        <f>IFERROR(VLOOKUP($H1537,#REF!,10,FALSE),0)</f>
        <v>0</v>
      </c>
      <c r="AQ1537" s="34">
        <f>IFERROR(VLOOKUP($H1537,#REF!,11,FALSE),0)</f>
        <v>0</v>
      </c>
      <c r="AR1537" s="42">
        <f>IFERROR(VLOOKUP($H1537,#REF!,12,FALSE),0)</f>
        <v>0</v>
      </c>
      <c r="AS1537" s="34">
        <f>IFERROR(VLOOKUP($H1537,#REF!,13,FALSE),0)</f>
        <v>0</v>
      </c>
      <c r="AT1537" s="34">
        <f>IFERROR(VLOOKUP($H1537,#REF!,14,FALSE),0)</f>
        <v>0</v>
      </c>
      <c r="AU1537" s="42">
        <f>IFERROR(VLOOKUP($H1537,#REF!,15,FALSE),0)</f>
        <v>0</v>
      </c>
      <c r="AV1537" s="34">
        <f>IFERROR(VLOOKUP($H1537,#REF!,15,FALSE),0)</f>
        <v>0</v>
      </c>
      <c r="AW1537" s="34">
        <f>IFERROR(VLOOKUP($H1537,#REF!,16,FALSE),0)</f>
        <v>0</v>
      </c>
      <c r="AX1537" s="42">
        <f>IFERROR(VLOOKUP($H1537,#REF!,17,FALSE),0)</f>
        <v>0</v>
      </c>
    </row>
    <row r="1538" spans="1:50" x14ac:dyDescent="0.3">
      <c r="A1538" s="33" t="str">
        <f t="shared" si="92"/>
        <v>0</v>
      </c>
      <c r="B1538" s="33">
        <f>+'R&amp;E EXPORT'!B1460</f>
        <v>0</v>
      </c>
      <c r="C1538" t="str">
        <f>IFERROR(VLOOKUP(A1538,'MCSJ Export'!A:C,3,FALSE),"")</f>
        <v/>
      </c>
      <c r="D1538" s="37">
        <f t="shared" ca="1" si="93"/>
        <v>0</v>
      </c>
      <c r="E1538" s="37">
        <f t="shared" ca="1" si="94"/>
        <v>0</v>
      </c>
      <c r="F1538" s="37">
        <f t="shared" ca="1" si="95"/>
        <v>0</v>
      </c>
      <c r="G1538" s="37"/>
      <c r="H1538" s="33">
        <f>+'R&amp;E EXPORT'!A1460</f>
        <v>0</v>
      </c>
      <c r="I1538" s="34">
        <f>IFERROR(VLOOKUP($H1538,'Gen F Rev'!$A:$M,15,FALSE),0)</f>
        <v>0</v>
      </c>
      <c r="J1538" s="34">
        <f>IFERROR(VLOOKUP($H1538,'Gen F Rev'!$A:$M,16,FALSE),0)</f>
        <v>0</v>
      </c>
      <c r="K1538" s="42">
        <f>IFERROR(VLOOKUP($H1538,'Gen F Rev'!$A:$M,17,FALSE),0)</f>
        <v>0</v>
      </c>
      <c r="L1538" s="34">
        <f>IFERROR(VLOOKUP($H1538,'Gen F Exp'!$A:$E,15,FALSE),0)</f>
        <v>0</v>
      </c>
      <c r="M1538" s="34">
        <f>IFERROR(VLOOKUP($H1538,'Gen F Exp'!$A:$E,16,FALSE),0)</f>
        <v>0</v>
      </c>
      <c r="N1538" s="42">
        <f>IFERROR(VLOOKUP($H1538,'Gen F Exp'!$A:$E,17,FALSE),0)</f>
        <v>0</v>
      </c>
      <c r="O1538" s="34">
        <f>IFERROR(VLOOKUP($H1538,'Water F Rev'!$A:$L,15,FALSE),0)</f>
        <v>0</v>
      </c>
      <c r="P1538" s="34">
        <f>IFERROR(VLOOKUP($H1538,'Water F Rev'!$A:$L,16,FALSE),0)</f>
        <v>0</v>
      </c>
      <c r="Q1538" s="42">
        <f>IFERROR(VLOOKUP($H1538,'Water F Rev'!$A:$L,17,FALSE),0)</f>
        <v>0</v>
      </c>
      <c r="R1538" s="34">
        <f>IFERROR(VLOOKUP($H1538,'Water F Exp'!$A:$K,15,FALSE),0)</f>
        <v>0</v>
      </c>
      <c r="S1538" s="34">
        <f>IFERROR(VLOOKUP($H1538,'Water F Exp'!$A:$K,16,FALSE),0)</f>
        <v>0</v>
      </c>
      <c r="T1538" s="42">
        <f>IFERROR(VLOOKUP($H1538,'Water F Exp'!$A:$K,17,FALSE),0)</f>
        <v>0</v>
      </c>
      <c r="U1538" s="34">
        <f ca="1">IFERROR(VLOOKUP($H1538,'Sewer F Rev'!$A:$E,15,FALSE),0)</f>
        <v>0</v>
      </c>
      <c r="V1538" s="34">
        <f ca="1">IFERROR(VLOOKUP($H1538,'Sewer F Rev'!$A:$E,16,FALSE),0)</f>
        <v>0</v>
      </c>
      <c r="W1538" s="42">
        <f ca="1">IFERROR(VLOOKUP($H1538,'Sewer F Rev'!$A:$E,17,FALSE),0)</f>
        <v>0</v>
      </c>
      <c r="X1538" s="34">
        <f>IFERROR(VLOOKUP($H1538,'Sewer F Exp'!$A:$B,15,FALSE),0)</f>
        <v>0</v>
      </c>
      <c r="Y1538" s="34">
        <f>IFERROR(VLOOKUP($H1538,'Sewer F Exp'!$A:$B,16,FALSE),0)</f>
        <v>0</v>
      </c>
      <c r="Z1538" s="42">
        <f>IFERROR(VLOOKUP($H1538,'Sewer F Exp'!$A:$B,17,FALSE),0)</f>
        <v>0</v>
      </c>
      <c r="AA1538" s="34">
        <f>IFERROR(VLOOKUP($H1538,'Refuse F Rev'!$A:$E,15,FALSE),0)</f>
        <v>0</v>
      </c>
      <c r="AB1538" s="34">
        <f>IFERROR(VLOOKUP($H1538,'Refuse F Rev'!$A:$E,16,FALSE),0)</f>
        <v>0</v>
      </c>
      <c r="AC1538" s="42">
        <f>IFERROR(VLOOKUP($H1538,'Refuse F Rev'!$A:$E,17,FALSE),0)</f>
        <v>0</v>
      </c>
      <c r="AD1538" s="34">
        <f>IFERROR(VLOOKUP($H1538,'Refuse F Exp'!$A:$E,15,FALSE),0)</f>
        <v>0</v>
      </c>
      <c r="AE1538" s="34">
        <f>IFERROR(VLOOKUP($H1538,'Refuse F Exp'!$A:$E,16,FALSE),0)</f>
        <v>0</v>
      </c>
      <c r="AF1538" s="42">
        <f>IFERROR(VLOOKUP($H1538,'Refuse F Exp'!$A:$E,17,FALSE),0)</f>
        <v>0</v>
      </c>
      <c r="AG1538" s="34">
        <f>IFERROR(VLOOKUP($H1538,#REF!,10,FALSE),0)</f>
        <v>0</v>
      </c>
      <c r="AH1538" s="34">
        <f>IFERROR(VLOOKUP($H1538,#REF!,11,FALSE),0)</f>
        <v>0</v>
      </c>
      <c r="AI1538" s="42">
        <f>IFERROR(VLOOKUP($H1538,#REF!,12,FALSE),0)</f>
        <v>0</v>
      </c>
      <c r="AJ1538" s="34">
        <f>IFERROR(VLOOKUP($H1538,#REF!,10,FALSE),0)</f>
        <v>0</v>
      </c>
      <c r="AK1538" s="34">
        <f>IFERROR(VLOOKUP($H1538,#REF!,11,FALSE),0)</f>
        <v>0</v>
      </c>
      <c r="AL1538" s="42">
        <f>IFERROR(VLOOKUP($H1538,#REF!,12,FALSE),0)</f>
        <v>0</v>
      </c>
      <c r="AM1538" s="34">
        <f>IFERROR(VLOOKUP($H1538,#REF!,10,FALSE),0)</f>
        <v>0</v>
      </c>
      <c r="AN1538" s="34">
        <f>IFERROR(VLOOKUP($H1538,#REF!,11,FALSE),0)</f>
        <v>0</v>
      </c>
      <c r="AO1538" s="42">
        <f>IFERROR(VLOOKUP($H1538,#REF!,12,FALSE),0)</f>
        <v>0</v>
      </c>
      <c r="AP1538" s="34">
        <f>IFERROR(VLOOKUP($H1538,#REF!,10,FALSE),0)</f>
        <v>0</v>
      </c>
      <c r="AQ1538" s="34">
        <f>IFERROR(VLOOKUP($H1538,#REF!,11,FALSE),0)</f>
        <v>0</v>
      </c>
      <c r="AR1538" s="42">
        <f>IFERROR(VLOOKUP($H1538,#REF!,12,FALSE),0)</f>
        <v>0</v>
      </c>
      <c r="AS1538" s="34">
        <f>IFERROR(VLOOKUP($H1538,#REF!,13,FALSE),0)</f>
        <v>0</v>
      </c>
      <c r="AT1538" s="34">
        <f>IFERROR(VLOOKUP($H1538,#REF!,14,FALSE),0)</f>
        <v>0</v>
      </c>
      <c r="AU1538" s="42">
        <f>IFERROR(VLOOKUP($H1538,#REF!,15,FALSE),0)</f>
        <v>0</v>
      </c>
      <c r="AV1538" s="34">
        <f>IFERROR(VLOOKUP($H1538,#REF!,15,FALSE),0)</f>
        <v>0</v>
      </c>
      <c r="AW1538" s="34">
        <f>IFERROR(VLOOKUP($H1538,#REF!,16,FALSE),0)</f>
        <v>0</v>
      </c>
      <c r="AX1538" s="42">
        <f>IFERROR(VLOOKUP($H1538,#REF!,17,FALSE),0)</f>
        <v>0</v>
      </c>
    </row>
    <row r="1539" spans="1:50" x14ac:dyDescent="0.3">
      <c r="A1539" s="33" t="str">
        <f t="shared" si="92"/>
        <v>0</v>
      </c>
      <c r="B1539" s="33">
        <f>+'R&amp;E EXPORT'!B1461</f>
        <v>0</v>
      </c>
      <c r="C1539" t="str">
        <f>IFERROR(VLOOKUP(A1539,'MCSJ Export'!A:C,3,FALSE),"")</f>
        <v/>
      </c>
      <c r="D1539" s="37">
        <f t="shared" ca="1" si="93"/>
        <v>0</v>
      </c>
      <c r="E1539" s="37">
        <f t="shared" ca="1" si="94"/>
        <v>0</v>
      </c>
      <c r="F1539" s="37">
        <f t="shared" ca="1" si="95"/>
        <v>0</v>
      </c>
      <c r="G1539" s="37"/>
      <c r="H1539" s="33">
        <f>+'R&amp;E EXPORT'!A1461</f>
        <v>0</v>
      </c>
      <c r="I1539" s="34">
        <f>IFERROR(VLOOKUP($H1539,'Gen F Rev'!$A:$M,15,FALSE),0)</f>
        <v>0</v>
      </c>
      <c r="J1539" s="34">
        <f>IFERROR(VLOOKUP($H1539,'Gen F Rev'!$A:$M,16,FALSE),0)</f>
        <v>0</v>
      </c>
      <c r="K1539" s="42">
        <f>IFERROR(VLOOKUP($H1539,'Gen F Rev'!$A:$M,17,FALSE),0)</f>
        <v>0</v>
      </c>
      <c r="L1539" s="34">
        <f>IFERROR(VLOOKUP($H1539,'Gen F Exp'!$A:$E,15,FALSE),0)</f>
        <v>0</v>
      </c>
      <c r="M1539" s="34">
        <f>IFERROR(VLOOKUP($H1539,'Gen F Exp'!$A:$E,16,FALSE),0)</f>
        <v>0</v>
      </c>
      <c r="N1539" s="42">
        <f>IFERROR(VLOOKUP($H1539,'Gen F Exp'!$A:$E,17,FALSE),0)</f>
        <v>0</v>
      </c>
      <c r="O1539" s="34">
        <f>IFERROR(VLOOKUP($H1539,'Water F Rev'!$A:$L,15,FALSE),0)</f>
        <v>0</v>
      </c>
      <c r="P1539" s="34">
        <f>IFERROR(VLOOKUP($H1539,'Water F Rev'!$A:$L,16,FALSE),0)</f>
        <v>0</v>
      </c>
      <c r="Q1539" s="42">
        <f>IFERROR(VLOOKUP($H1539,'Water F Rev'!$A:$L,17,FALSE),0)</f>
        <v>0</v>
      </c>
      <c r="R1539" s="34">
        <f>IFERROR(VLOOKUP($H1539,'Water F Exp'!$A:$K,15,FALSE),0)</f>
        <v>0</v>
      </c>
      <c r="S1539" s="34">
        <f>IFERROR(VLOOKUP($H1539,'Water F Exp'!$A:$K,16,FALSE),0)</f>
        <v>0</v>
      </c>
      <c r="T1539" s="42">
        <f>IFERROR(VLOOKUP($H1539,'Water F Exp'!$A:$K,17,FALSE),0)</f>
        <v>0</v>
      </c>
      <c r="U1539" s="34">
        <f ca="1">IFERROR(VLOOKUP($H1539,'Sewer F Rev'!$A:$E,15,FALSE),0)</f>
        <v>0</v>
      </c>
      <c r="V1539" s="34">
        <f ca="1">IFERROR(VLOOKUP($H1539,'Sewer F Rev'!$A:$E,16,FALSE),0)</f>
        <v>0</v>
      </c>
      <c r="W1539" s="42">
        <f ca="1">IFERROR(VLOOKUP($H1539,'Sewer F Rev'!$A:$E,17,FALSE),0)</f>
        <v>0</v>
      </c>
      <c r="X1539" s="34">
        <f>IFERROR(VLOOKUP($H1539,'Sewer F Exp'!$A:$B,15,FALSE),0)</f>
        <v>0</v>
      </c>
      <c r="Y1539" s="34">
        <f>IFERROR(VLOOKUP($H1539,'Sewer F Exp'!$A:$B,16,FALSE),0)</f>
        <v>0</v>
      </c>
      <c r="Z1539" s="42">
        <f>IFERROR(VLOOKUP($H1539,'Sewer F Exp'!$A:$B,17,FALSE),0)</f>
        <v>0</v>
      </c>
      <c r="AA1539" s="34">
        <f>IFERROR(VLOOKUP($H1539,'Refuse F Rev'!$A:$E,15,FALSE),0)</f>
        <v>0</v>
      </c>
      <c r="AB1539" s="34">
        <f>IFERROR(VLOOKUP($H1539,'Refuse F Rev'!$A:$E,16,FALSE),0)</f>
        <v>0</v>
      </c>
      <c r="AC1539" s="42">
        <f>IFERROR(VLOOKUP($H1539,'Refuse F Rev'!$A:$E,17,FALSE),0)</f>
        <v>0</v>
      </c>
      <c r="AD1539" s="34">
        <f>IFERROR(VLOOKUP($H1539,'Refuse F Exp'!$A:$E,15,FALSE),0)</f>
        <v>0</v>
      </c>
      <c r="AE1539" s="34">
        <f>IFERROR(VLOOKUP($H1539,'Refuse F Exp'!$A:$E,16,FALSE),0)</f>
        <v>0</v>
      </c>
      <c r="AF1539" s="42">
        <f>IFERROR(VLOOKUP($H1539,'Refuse F Exp'!$A:$E,17,FALSE),0)</f>
        <v>0</v>
      </c>
      <c r="AG1539" s="34">
        <f>IFERROR(VLOOKUP($H1539,#REF!,10,FALSE),0)</f>
        <v>0</v>
      </c>
      <c r="AH1539" s="34">
        <f>IFERROR(VLOOKUP($H1539,#REF!,11,FALSE),0)</f>
        <v>0</v>
      </c>
      <c r="AI1539" s="42">
        <f>IFERROR(VLOOKUP($H1539,#REF!,12,FALSE),0)</f>
        <v>0</v>
      </c>
      <c r="AJ1539" s="34">
        <f>IFERROR(VLOOKUP($H1539,#REF!,10,FALSE),0)</f>
        <v>0</v>
      </c>
      <c r="AK1539" s="34">
        <f>IFERROR(VLOOKUP($H1539,#REF!,11,FALSE),0)</f>
        <v>0</v>
      </c>
      <c r="AL1539" s="42">
        <f>IFERROR(VLOOKUP($H1539,#REF!,12,FALSE),0)</f>
        <v>0</v>
      </c>
      <c r="AM1539" s="34">
        <f>IFERROR(VLOOKUP($H1539,#REF!,10,FALSE),0)</f>
        <v>0</v>
      </c>
      <c r="AN1539" s="34">
        <f>IFERROR(VLOOKUP($H1539,#REF!,11,FALSE),0)</f>
        <v>0</v>
      </c>
      <c r="AO1539" s="42">
        <f>IFERROR(VLOOKUP($H1539,#REF!,12,FALSE),0)</f>
        <v>0</v>
      </c>
      <c r="AP1539" s="34">
        <f>IFERROR(VLOOKUP($H1539,#REF!,10,FALSE),0)</f>
        <v>0</v>
      </c>
      <c r="AQ1539" s="34">
        <f>IFERROR(VLOOKUP($H1539,#REF!,11,FALSE),0)</f>
        <v>0</v>
      </c>
      <c r="AR1539" s="42">
        <f>IFERROR(VLOOKUP($H1539,#REF!,12,FALSE),0)</f>
        <v>0</v>
      </c>
      <c r="AS1539" s="34">
        <f>IFERROR(VLOOKUP($H1539,#REF!,13,FALSE),0)</f>
        <v>0</v>
      </c>
      <c r="AT1539" s="34">
        <f>IFERROR(VLOOKUP($H1539,#REF!,14,FALSE),0)</f>
        <v>0</v>
      </c>
      <c r="AU1539" s="42">
        <f>IFERROR(VLOOKUP($H1539,#REF!,15,FALSE),0)</f>
        <v>0</v>
      </c>
      <c r="AV1539" s="34">
        <f>IFERROR(VLOOKUP($H1539,#REF!,15,FALSE),0)</f>
        <v>0</v>
      </c>
      <c r="AW1539" s="34">
        <f>IFERROR(VLOOKUP($H1539,#REF!,16,FALSE),0)</f>
        <v>0</v>
      </c>
      <c r="AX1539" s="42">
        <f>IFERROR(VLOOKUP($H1539,#REF!,17,FALSE),0)</f>
        <v>0</v>
      </c>
    </row>
    <row r="1540" spans="1:50" x14ac:dyDescent="0.3">
      <c r="A1540" s="33" t="str">
        <f t="shared" ref="A1540:A1603" si="96">+TRIM(H1540)</f>
        <v>0</v>
      </c>
      <c r="B1540" s="33">
        <f>+'R&amp;E EXPORT'!B1462</f>
        <v>0</v>
      </c>
      <c r="C1540" t="str">
        <f>IFERROR(VLOOKUP(A1540,'MCSJ Export'!A:C,3,FALSE),"")</f>
        <v/>
      </c>
      <c r="D1540" s="37">
        <f t="shared" ref="D1540:D1603" ca="1" si="97">+I1540+L1540+O1540+R1540+U1540+X1540+AA1540+AD1540+AG1540+AJ1540+AM1540+AP1540+AS1540+AV1540</f>
        <v>0</v>
      </c>
      <c r="E1540" s="37">
        <f t="shared" ref="E1540:E1603" ca="1" si="98">+J1540+M1540+P1540+S1540+V1540+Y1540+AB1540+AE1540+AH1540+AK1540+AN1540+AQ1540+AT1540+AW1540</f>
        <v>0</v>
      </c>
      <c r="F1540" s="37">
        <f t="shared" ref="F1540:F1603" ca="1" si="99">+K1540+N1540+Q1540+T1540+W1540+Z1540+AC1540+AF1540+AI1540+AL1540+AO1540+AR1540+AU1540+AX1540</f>
        <v>0</v>
      </c>
      <c r="G1540" s="37"/>
      <c r="H1540" s="33">
        <f>+'R&amp;E EXPORT'!A1462</f>
        <v>0</v>
      </c>
      <c r="I1540" s="34">
        <f>IFERROR(VLOOKUP($H1540,'Gen F Rev'!$A:$M,15,FALSE),0)</f>
        <v>0</v>
      </c>
      <c r="J1540" s="34">
        <f>IFERROR(VLOOKUP($H1540,'Gen F Rev'!$A:$M,16,FALSE),0)</f>
        <v>0</v>
      </c>
      <c r="K1540" s="42">
        <f>IFERROR(VLOOKUP($H1540,'Gen F Rev'!$A:$M,17,FALSE),0)</f>
        <v>0</v>
      </c>
      <c r="L1540" s="34">
        <f>IFERROR(VLOOKUP($H1540,'Gen F Exp'!$A:$E,15,FALSE),0)</f>
        <v>0</v>
      </c>
      <c r="M1540" s="34">
        <f>IFERROR(VLOOKUP($H1540,'Gen F Exp'!$A:$E,16,FALSE),0)</f>
        <v>0</v>
      </c>
      <c r="N1540" s="42">
        <f>IFERROR(VLOOKUP($H1540,'Gen F Exp'!$A:$E,17,FALSE),0)</f>
        <v>0</v>
      </c>
      <c r="O1540" s="34">
        <f>IFERROR(VLOOKUP($H1540,'Water F Rev'!$A:$L,15,FALSE),0)</f>
        <v>0</v>
      </c>
      <c r="P1540" s="34">
        <f>IFERROR(VLOOKUP($H1540,'Water F Rev'!$A:$L,16,FALSE),0)</f>
        <v>0</v>
      </c>
      <c r="Q1540" s="42">
        <f>IFERROR(VLOOKUP($H1540,'Water F Rev'!$A:$L,17,FALSE),0)</f>
        <v>0</v>
      </c>
      <c r="R1540" s="34">
        <f>IFERROR(VLOOKUP($H1540,'Water F Exp'!$A:$K,15,FALSE),0)</f>
        <v>0</v>
      </c>
      <c r="S1540" s="34">
        <f>IFERROR(VLOOKUP($H1540,'Water F Exp'!$A:$K,16,FALSE),0)</f>
        <v>0</v>
      </c>
      <c r="T1540" s="42">
        <f>IFERROR(VLOOKUP($H1540,'Water F Exp'!$A:$K,17,FALSE),0)</f>
        <v>0</v>
      </c>
      <c r="U1540" s="34">
        <f ca="1">IFERROR(VLOOKUP($H1540,'Sewer F Rev'!$A:$E,15,FALSE),0)</f>
        <v>0</v>
      </c>
      <c r="V1540" s="34">
        <f ca="1">IFERROR(VLOOKUP($H1540,'Sewer F Rev'!$A:$E,16,FALSE),0)</f>
        <v>0</v>
      </c>
      <c r="W1540" s="42">
        <f ca="1">IFERROR(VLOOKUP($H1540,'Sewer F Rev'!$A:$E,17,FALSE),0)</f>
        <v>0</v>
      </c>
      <c r="X1540" s="34">
        <f>IFERROR(VLOOKUP($H1540,'Sewer F Exp'!$A:$B,15,FALSE),0)</f>
        <v>0</v>
      </c>
      <c r="Y1540" s="34">
        <f>IFERROR(VLOOKUP($H1540,'Sewer F Exp'!$A:$B,16,FALSE),0)</f>
        <v>0</v>
      </c>
      <c r="Z1540" s="42">
        <f>IFERROR(VLOOKUP($H1540,'Sewer F Exp'!$A:$B,17,FALSE),0)</f>
        <v>0</v>
      </c>
      <c r="AA1540" s="34">
        <f>IFERROR(VLOOKUP($H1540,'Refuse F Rev'!$A:$E,15,FALSE),0)</f>
        <v>0</v>
      </c>
      <c r="AB1540" s="34">
        <f>IFERROR(VLOOKUP($H1540,'Refuse F Rev'!$A:$E,16,FALSE),0)</f>
        <v>0</v>
      </c>
      <c r="AC1540" s="42">
        <f>IFERROR(VLOOKUP($H1540,'Refuse F Rev'!$A:$E,17,FALSE),0)</f>
        <v>0</v>
      </c>
      <c r="AD1540" s="34">
        <f>IFERROR(VLOOKUP($H1540,'Refuse F Exp'!$A:$E,15,FALSE),0)</f>
        <v>0</v>
      </c>
      <c r="AE1540" s="34">
        <f>IFERROR(VLOOKUP($H1540,'Refuse F Exp'!$A:$E,16,FALSE),0)</f>
        <v>0</v>
      </c>
      <c r="AF1540" s="42">
        <f>IFERROR(VLOOKUP($H1540,'Refuse F Exp'!$A:$E,17,FALSE),0)</f>
        <v>0</v>
      </c>
      <c r="AG1540" s="34">
        <f>IFERROR(VLOOKUP($H1540,#REF!,10,FALSE),0)</f>
        <v>0</v>
      </c>
      <c r="AH1540" s="34">
        <f>IFERROR(VLOOKUP($H1540,#REF!,11,FALSE),0)</f>
        <v>0</v>
      </c>
      <c r="AI1540" s="42">
        <f>IFERROR(VLOOKUP($H1540,#REF!,12,FALSE),0)</f>
        <v>0</v>
      </c>
      <c r="AJ1540" s="34">
        <f>IFERROR(VLOOKUP($H1540,#REF!,10,FALSE),0)</f>
        <v>0</v>
      </c>
      <c r="AK1540" s="34">
        <f>IFERROR(VLOOKUP($H1540,#REF!,11,FALSE),0)</f>
        <v>0</v>
      </c>
      <c r="AL1540" s="42">
        <f>IFERROR(VLOOKUP($H1540,#REF!,12,FALSE),0)</f>
        <v>0</v>
      </c>
      <c r="AM1540" s="34">
        <f>IFERROR(VLOOKUP($H1540,#REF!,10,FALSE),0)</f>
        <v>0</v>
      </c>
      <c r="AN1540" s="34">
        <f>IFERROR(VLOOKUP($H1540,#REF!,11,FALSE),0)</f>
        <v>0</v>
      </c>
      <c r="AO1540" s="42">
        <f>IFERROR(VLOOKUP($H1540,#REF!,12,FALSE),0)</f>
        <v>0</v>
      </c>
      <c r="AP1540" s="34">
        <f>IFERROR(VLOOKUP($H1540,#REF!,10,FALSE),0)</f>
        <v>0</v>
      </c>
      <c r="AQ1540" s="34">
        <f>IFERROR(VLOOKUP($H1540,#REF!,11,FALSE),0)</f>
        <v>0</v>
      </c>
      <c r="AR1540" s="42">
        <f>IFERROR(VLOOKUP($H1540,#REF!,12,FALSE),0)</f>
        <v>0</v>
      </c>
      <c r="AS1540" s="34">
        <f>IFERROR(VLOOKUP($H1540,#REF!,13,FALSE),0)</f>
        <v>0</v>
      </c>
      <c r="AT1540" s="34">
        <f>IFERROR(VLOOKUP($H1540,#REF!,14,FALSE),0)</f>
        <v>0</v>
      </c>
      <c r="AU1540" s="42">
        <f>IFERROR(VLOOKUP($H1540,#REF!,15,FALSE),0)</f>
        <v>0</v>
      </c>
      <c r="AV1540" s="34">
        <f>IFERROR(VLOOKUP($H1540,#REF!,15,FALSE),0)</f>
        <v>0</v>
      </c>
      <c r="AW1540" s="34">
        <f>IFERROR(VLOOKUP($H1540,#REF!,16,FALSE),0)</f>
        <v>0</v>
      </c>
      <c r="AX1540" s="42">
        <f>IFERROR(VLOOKUP($H1540,#REF!,17,FALSE),0)</f>
        <v>0</v>
      </c>
    </row>
    <row r="1541" spans="1:50" x14ac:dyDescent="0.3">
      <c r="A1541" s="33" t="e">
        <f t="shared" si="96"/>
        <v>#REF!</v>
      </c>
      <c r="B1541" s="33" t="e">
        <f>+'R&amp;E EXPORT'!#REF!</f>
        <v>#REF!</v>
      </c>
      <c r="C1541" t="str">
        <f>IFERROR(VLOOKUP(A1541,'MCSJ Export'!A:C,3,FALSE),"")</f>
        <v/>
      </c>
      <c r="D1541" s="37">
        <f t="shared" si="97"/>
        <v>0</v>
      </c>
      <c r="E1541" s="37">
        <f t="shared" si="98"/>
        <v>0</v>
      </c>
      <c r="F1541" s="37">
        <f t="shared" si="99"/>
        <v>0</v>
      </c>
      <c r="G1541" s="37"/>
      <c r="H1541" s="33" t="e">
        <f>+'R&amp;E EXPORT'!#REF!</f>
        <v>#REF!</v>
      </c>
      <c r="I1541" s="34">
        <f>IFERROR(VLOOKUP($H1541,'Gen F Rev'!$A:$M,15,FALSE),0)</f>
        <v>0</v>
      </c>
      <c r="J1541" s="34">
        <f>IFERROR(VLOOKUP($H1541,'Gen F Rev'!$A:$M,16,FALSE),0)</f>
        <v>0</v>
      </c>
      <c r="K1541" s="42">
        <f>IFERROR(VLOOKUP($H1541,'Gen F Rev'!$A:$M,17,FALSE),0)</f>
        <v>0</v>
      </c>
      <c r="L1541" s="34">
        <f>IFERROR(VLOOKUP($H1541,'Gen F Exp'!$A:$E,15,FALSE),0)</f>
        <v>0</v>
      </c>
      <c r="M1541" s="34">
        <f>IFERROR(VLOOKUP($H1541,'Gen F Exp'!$A:$E,16,FALSE),0)</f>
        <v>0</v>
      </c>
      <c r="N1541" s="42">
        <f>IFERROR(VLOOKUP($H1541,'Gen F Exp'!$A:$E,17,FALSE),0)</f>
        <v>0</v>
      </c>
      <c r="O1541" s="34">
        <f>IFERROR(VLOOKUP($H1541,'Water F Rev'!$A:$L,15,FALSE),0)</f>
        <v>0</v>
      </c>
      <c r="P1541" s="34">
        <f>IFERROR(VLOOKUP($H1541,'Water F Rev'!$A:$L,16,FALSE),0)</f>
        <v>0</v>
      </c>
      <c r="Q1541" s="42">
        <f>IFERROR(VLOOKUP($H1541,'Water F Rev'!$A:$L,17,FALSE),0)</f>
        <v>0</v>
      </c>
      <c r="R1541" s="34">
        <f>IFERROR(VLOOKUP($H1541,'Water F Exp'!$A:$K,15,FALSE),0)</f>
        <v>0</v>
      </c>
      <c r="S1541" s="34">
        <f>IFERROR(VLOOKUP($H1541,'Water F Exp'!$A:$K,16,FALSE),0)</f>
        <v>0</v>
      </c>
      <c r="T1541" s="42">
        <f>IFERROR(VLOOKUP($H1541,'Water F Exp'!$A:$K,17,FALSE),0)</f>
        <v>0</v>
      </c>
      <c r="U1541" s="34">
        <f>IFERROR(VLOOKUP($H1541,'Sewer F Rev'!$A:$E,15,FALSE),0)</f>
        <v>0</v>
      </c>
      <c r="V1541" s="34">
        <f>IFERROR(VLOOKUP($H1541,'Sewer F Rev'!$A:$E,16,FALSE),0)</f>
        <v>0</v>
      </c>
      <c r="W1541" s="42">
        <f>IFERROR(VLOOKUP($H1541,'Sewer F Rev'!$A:$E,17,FALSE),0)</f>
        <v>0</v>
      </c>
      <c r="X1541" s="34">
        <f>IFERROR(VLOOKUP($H1541,'Sewer F Exp'!$A:$B,15,FALSE),0)</f>
        <v>0</v>
      </c>
      <c r="Y1541" s="34">
        <f>IFERROR(VLOOKUP($H1541,'Sewer F Exp'!$A:$B,16,FALSE),0)</f>
        <v>0</v>
      </c>
      <c r="Z1541" s="42">
        <f>IFERROR(VLOOKUP($H1541,'Sewer F Exp'!$A:$B,17,FALSE),0)</f>
        <v>0</v>
      </c>
      <c r="AA1541" s="34">
        <f>IFERROR(VLOOKUP($H1541,'Refuse F Rev'!$A:$E,15,FALSE),0)</f>
        <v>0</v>
      </c>
      <c r="AB1541" s="34">
        <f>IFERROR(VLOOKUP($H1541,'Refuse F Rev'!$A:$E,16,FALSE),0)</f>
        <v>0</v>
      </c>
      <c r="AC1541" s="42">
        <f>IFERROR(VLOOKUP($H1541,'Refuse F Rev'!$A:$E,17,FALSE),0)</f>
        <v>0</v>
      </c>
      <c r="AD1541" s="34">
        <f>IFERROR(VLOOKUP($H1541,'Refuse F Exp'!$A:$E,15,FALSE),0)</f>
        <v>0</v>
      </c>
      <c r="AE1541" s="34">
        <f>IFERROR(VLOOKUP($H1541,'Refuse F Exp'!$A:$E,16,FALSE),0)</f>
        <v>0</v>
      </c>
      <c r="AF1541" s="42">
        <f>IFERROR(VLOOKUP($H1541,'Refuse F Exp'!$A:$E,17,FALSE),0)</f>
        <v>0</v>
      </c>
      <c r="AG1541" s="34">
        <f>IFERROR(VLOOKUP($H1541,#REF!,10,FALSE),0)</f>
        <v>0</v>
      </c>
      <c r="AH1541" s="34">
        <f>IFERROR(VLOOKUP($H1541,#REF!,11,FALSE),0)</f>
        <v>0</v>
      </c>
      <c r="AI1541" s="42">
        <f>IFERROR(VLOOKUP($H1541,#REF!,12,FALSE),0)</f>
        <v>0</v>
      </c>
      <c r="AJ1541" s="34">
        <f>IFERROR(VLOOKUP($H1541,#REF!,10,FALSE),0)</f>
        <v>0</v>
      </c>
      <c r="AK1541" s="34">
        <f>IFERROR(VLOOKUP($H1541,#REF!,11,FALSE),0)</f>
        <v>0</v>
      </c>
      <c r="AL1541" s="42">
        <f>IFERROR(VLOOKUP($H1541,#REF!,12,FALSE),0)</f>
        <v>0</v>
      </c>
      <c r="AM1541" s="34">
        <f>IFERROR(VLOOKUP($H1541,#REF!,10,FALSE),0)</f>
        <v>0</v>
      </c>
      <c r="AN1541" s="34">
        <f>IFERROR(VLOOKUP($H1541,#REF!,11,FALSE),0)</f>
        <v>0</v>
      </c>
      <c r="AO1541" s="42">
        <f>IFERROR(VLOOKUP($H1541,#REF!,12,FALSE),0)</f>
        <v>0</v>
      </c>
      <c r="AP1541" s="34">
        <f>IFERROR(VLOOKUP($H1541,#REF!,10,FALSE),0)</f>
        <v>0</v>
      </c>
      <c r="AQ1541" s="34">
        <f>IFERROR(VLOOKUP($H1541,#REF!,11,FALSE),0)</f>
        <v>0</v>
      </c>
      <c r="AR1541" s="42">
        <f>IFERROR(VLOOKUP($H1541,#REF!,12,FALSE),0)</f>
        <v>0</v>
      </c>
      <c r="AS1541" s="34">
        <f>IFERROR(VLOOKUP($H1541,#REF!,13,FALSE),0)</f>
        <v>0</v>
      </c>
      <c r="AT1541" s="34">
        <f>IFERROR(VLOOKUP($H1541,#REF!,14,FALSE),0)</f>
        <v>0</v>
      </c>
      <c r="AU1541" s="42">
        <f>IFERROR(VLOOKUP($H1541,#REF!,15,FALSE),0)</f>
        <v>0</v>
      </c>
      <c r="AV1541" s="34">
        <f>IFERROR(VLOOKUP($H1541,#REF!,15,FALSE),0)</f>
        <v>0</v>
      </c>
      <c r="AW1541" s="34">
        <f>IFERROR(VLOOKUP($H1541,#REF!,16,FALSE),0)</f>
        <v>0</v>
      </c>
      <c r="AX1541" s="42">
        <f>IFERROR(VLOOKUP($H1541,#REF!,17,FALSE),0)</f>
        <v>0</v>
      </c>
    </row>
    <row r="1542" spans="1:50" x14ac:dyDescent="0.3">
      <c r="A1542" s="33" t="e">
        <f t="shared" si="96"/>
        <v>#REF!</v>
      </c>
      <c r="B1542" s="33" t="e">
        <f>+'R&amp;E EXPORT'!#REF!</f>
        <v>#REF!</v>
      </c>
      <c r="C1542" t="str">
        <f>IFERROR(VLOOKUP(A1542,'MCSJ Export'!A:C,3,FALSE),"")</f>
        <v/>
      </c>
      <c r="D1542" s="37">
        <f t="shared" si="97"/>
        <v>0</v>
      </c>
      <c r="E1542" s="37">
        <f t="shared" si="98"/>
        <v>0</v>
      </c>
      <c r="F1542" s="37">
        <f t="shared" si="99"/>
        <v>0</v>
      </c>
      <c r="G1542" s="37"/>
      <c r="H1542" s="33" t="e">
        <f>+'R&amp;E EXPORT'!#REF!</f>
        <v>#REF!</v>
      </c>
      <c r="I1542" s="34">
        <f>IFERROR(VLOOKUP($H1542,'Gen F Rev'!$A:$M,15,FALSE),0)</f>
        <v>0</v>
      </c>
      <c r="J1542" s="34">
        <f>IFERROR(VLOOKUP($H1542,'Gen F Rev'!$A:$M,16,FALSE),0)</f>
        <v>0</v>
      </c>
      <c r="K1542" s="42">
        <f>IFERROR(VLOOKUP($H1542,'Gen F Rev'!$A:$M,17,FALSE),0)</f>
        <v>0</v>
      </c>
      <c r="L1542" s="34">
        <f>IFERROR(VLOOKUP($H1542,'Gen F Exp'!$A:$E,15,FALSE),0)</f>
        <v>0</v>
      </c>
      <c r="M1542" s="34">
        <f>IFERROR(VLOOKUP($H1542,'Gen F Exp'!$A:$E,16,FALSE),0)</f>
        <v>0</v>
      </c>
      <c r="N1542" s="42">
        <f>IFERROR(VLOOKUP($H1542,'Gen F Exp'!$A:$E,17,FALSE),0)</f>
        <v>0</v>
      </c>
      <c r="O1542" s="34">
        <f>IFERROR(VLOOKUP($H1542,'Water F Rev'!$A:$L,15,FALSE),0)</f>
        <v>0</v>
      </c>
      <c r="P1542" s="34">
        <f>IFERROR(VLOOKUP($H1542,'Water F Rev'!$A:$L,16,FALSE),0)</f>
        <v>0</v>
      </c>
      <c r="Q1542" s="42">
        <f>IFERROR(VLOOKUP($H1542,'Water F Rev'!$A:$L,17,FALSE),0)</f>
        <v>0</v>
      </c>
      <c r="R1542" s="34">
        <f>IFERROR(VLOOKUP($H1542,'Water F Exp'!$A:$K,15,FALSE),0)</f>
        <v>0</v>
      </c>
      <c r="S1542" s="34">
        <f>IFERROR(VLOOKUP($H1542,'Water F Exp'!$A:$K,16,FALSE),0)</f>
        <v>0</v>
      </c>
      <c r="T1542" s="42">
        <f>IFERROR(VLOOKUP($H1542,'Water F Exp'!$A:$K,17,FALSE),0)</f>
        <v>0</v>
      </c>
      <c r="U1542" s="34">
        <f>IFERROR(VLOOKUP($H1542,'Sewer F Rev'!$A:$E,15,FALSE),0)</f>
        <v>0</v>
      </c>
      <c r="V1542" s="34">
        <f>IFERROR(VLOOKUP($H1542,'Sewer F Rev'!$A:$E,16,FALSE),0)</f>
        <v>0</v>
      </c>
      <c r="W1542" s="42">
        <f>IFERROR(VLOOKUP($H1542,'Sewer F Rev'!$A:$E,17,FALSE),0)</f>
        <v>0</v>
      </c>
      <c r="X1542" s="34">
        <f>IFERROR(VLOOKUP($H1542,'Sewer F Exp'!$A:$B,15,FALSE),0)</f>
        <v>0</v>
      </c>
      <c r="Y1542" s="34">
        <f>IFERROR(VLOOKUP($H1542,'Sewer F Exp'!$A:$B,16,FALSE),0)</f>
        <v>0</v>
      </c>
      <c r="Z1542" s="42">
        <f>IFERROR(VLOOKUP($H1542,'Sewer F Exp'!$A:$B,17,FALSE),0)</f>
        <v>0</v>
      </c>
      <c r="AA1542" s="34">
        <f>IFERROR(VLOOKUP($H1542,'Refuse F Rev'!$A:$E,15,FALSE),0)</f>
        <v>0</v>
      </c>
      <c r="AB1542" s="34">
        <f>IFERROR(VLOOKUP($H1542,'Refuse F Rev'!$A:$E,16,FALSE),0)</f>
        <v>0</v>
      </c>
      <c r="AC1542" s="42">
        <f>IFERROR(VLOOKUP($H1542,'Refuse F Rev'!$A:$E,17,FALSE),0)</f>
        <v>0</v>
      </c>
      <c r="AD1542" s="34">
        <f>IFERROR(VLOOKUP($H1542,'Refuse F Exp'!$A:$E,15,FALSE),0)</f>
        <v>0</v>
      </c>
      <c r="AE1542" s="34">
        <f>IFERROR(VLOOKUP($H1542,'Refuse F Exp'!$A:$E,16,FALSE),0)</f>
        <v>0</v>
      </c>
      <c r="AF1542" s="42">
        <f>IFERROR(VLOOKUP($H1542,'Refuse F Exp'!$A:$E,17,FALSE),0)</f>
        <v>0</v>
      </c>
      <c r="AG1542" s="34">
        <f>IFERROR(VLOOKUP($H1542,#REF!,10,FALSE),0)</f>
        <v>0</v>
      </c>
      <c r="AH1542" s="34">
        <f>IFERROR(VLOOKUP($H1542,#REF!,11,FALSE),0)</f>
        <v>0</v>
      </c>
      <c r="AI1542" s="42">
        <f>IFERROR(VLOOKUP($H1542,#REF!,12,FALSE),0)</f>
        <v>0</v>
      </c>
      <c r="AJ1542" s="34">
        <f>IFERROR(VLOOKUP($H1542,#REF!,10,FALSE),0)</f>
        <v>0</v>
      </c>
      <c r="AK1542" s="34">
        <f>IFERROR(VLOOKUP($H1542,#REF!,11,FALSE),0)</f>
        <v>0</v>
      </c>
      <c r="AL1542" s="42">
        <f>IFERROR(VLOOKUP($H1542,#REF!,12,FALSE),0)</f>
        <v>0</v>
      </c>
      <c r="AM1542" s="34">
        <f>IFERROR(VLOOKUP($H1542,#REF!,10,FALSE),0)</f>
        <v>0</v>
      </c>
      <c r="AN1542" s="34">
        <f>IFERROR(VLOOKUP($H1542,#REF!,11,FALSE),0)</f>
        <v>0</v>
      </c>
      <c r="AO1542" s="42">
        <f>IFERROR(VLOOKUP($H1542,#REF!,12,FALSE),0)</f>
        <v>0</v>
      </c>
      <c r="AP1542" s="34">
        <f>IFERROR(VLOOKUP($H1542,#REF!,10,FALSE),0)</f>
        <v>0</v>
      </c>
      <c r="AQ1542" s="34">
        <f>IFERROR(VLOOKUP($H1542,#REF!,11,FALSE),0)</f>
        <v>0</v>
      </c>
      <c r="AR1542" s="42">
        <f>IFERROR(VLOOKUP($H1542,#REF!,12,FALSE),0)</f>
        <v>0</v>
      </c>
      <c r="AS1542" s="34">
        <f>IFERROR(VLOOKUP($H1542,#REF!,13,FALSE),0)</f>
        <v>0</v>
      </c>
      <c r="AT1542" s="34">
        <f>IFERROR(VLOOKUP($H1542,#REF!,14,FALSE),0)</f>
        <v>0</v>
      </c>
      <c r="AU1542" s="42">
        <f>IFERROR(VLOOKUP($H1542,#REF!,15,FALSE),0)</f>
        <v>0</v>
      </c>
      <c r="AV1542" s="34">
        <f>IFERROR(VLOOKUP($H1542,#REF!,15,FALSE),0)</f>
        <v>0</v>
      </c>
      <c r="AW1542" s="34">
        <f>IFERROR(VLOOKUP($H1542,#REF!,16,FALSE),0)</f>
        <v>0</v>
      </c>
      <c r="AX1542" s="42">
        <f>IFERROR(VLOOKUP($H1542,#REF!,17,FALSE),0)</f>
        <v>0</v>
      </c>
    </row>
    <row r="1543" spans="1:50" x14ac:dyDescent="0.3">
      <c r="A1543" s="33" t="str">
        <f t="shared" si="96"/>
        <v>0</v>
      </c>
      <c r="B1543" s="33">
        <f>+'R&amp;E EXPORT'!B1463</f>
        <v>0</v>
      </c>
      <c r="C1543" t="str">
        <f>IFERROR(VLOOKUP(A1543,'MCSJ Export'!A:C,3,FALSE),"")</f>
        <v/>
      </c>
      <c r="D1543" s="37">
        <f t="shared" ca="1" si="97"/>
        <v>0</v>
      </c>
      <c r="E1543" s="37">
        <f t="shared" ca="1" si="98"/>
        <v>0</v>
      </c>
      <c r="F1543" s="37">
        <f t="shared" ca="1" si="99"/>
        <v>0</v>
      </c>
      <c r="G1543" s="37"/>
      <c r="H1543" s="33">
        <f>+'R&amp;E EXPORT'!A1463</f>
        <v>0</v>
      </c>
      <c r="I1543" s="34">
        <f>IFERROR(VLOOKUP($H1543,'Gen F Rev'!$A:$M,15,FALSE),0)</f>
        <v>0</v>
      </c>
      <c r="J1543" s="34">
        <f>IFERROR(VLOOKUP($H1543,'Gen F Rev'!$A:$M,16,FALSE),0)</f>
        <v>0</v>
      </c>
      <c r="K1543" s="42">
        <f>IFERROR(VLOOKUP($H1543,'Gen F Rev'!$A:$M,17,FALSE),0)</f>
        <v>0</v>
      </c>
      <c r="L1543" s="34">
        <f>IFERROR(VLOOKUP($H1543,'Gen F Exp'!$A:$E,15,FALSE),0)</f>
        <v>0</v>
      </c>
      <c r="M1543" s="34">
        <f>IFERROR(VLOOKUP($H1543,'Gen F Exp'!$A:$E,16,FALSE),0)</f>
        <v>0</v>
      </c>
      <c r="N1543" s="42">
        <f>IFERROR(VLOOKUP($H1543,'Gen F Exp'!$A:$E,17,FALSE),0)</f>
        <v>0</v>
      </c>
      <c r="O1543" s="34">
        <f>IFERROR(VLOOKUP($H1543,'Water F Rev'!$A:$L,15,FALSE),0)</f>
        <v>0</v>
      </c>
      <c r="P1543" s="34">
        <f>IFERROR(VLOOKUP($H1543,'Water F Rev'!$A:$L,16,FALSE),0)</f>
        <v>0</v>
      </c>
      <c r="Q1543" s="42">
        <f>IFERROR(VLOOKUP($H1543,'Water F Rev'!$A:$L,17,FALSE),0)</f>
        <v>0</v>
      </c>
      <c r="R1543" s="34">
        <f>IFERROR(VLOOKUP($H1543,'Water F Exp'!$A:$K,15,FALSE),0)</f>
        <v>0</v>
      </c>
      <c r="S1543" s="34">
        <f>IFERROR(VLOOKUP($H1543,'Water F Exp'!$A:$K,16,FALSE),0)</f>
        <v>0</v>
      </c>
      <c r="T1543" s="42">
        <f>IFERROR(VLOOKUP($H1543,'Water F Exp'!$A:$K,17,FALSE),0)</f>
        <v>0</v>
      </c>
      <c r="U1543" s="34">
        <f ca="1">IFERROR(VLOOKUP($H1543,'Sewer F Rev'!$A:$E,15,FALSE),0)</f>
        <v>0</v>
      </c>
      <c r="V1543" s="34">
        <f ca="1">IFERROR(VLOOKUP($H1543,'Sewer F Rev'!$A:$E,16,FALSE),0)</f>
        <v>0</v>
      </c>
      <c r="W1543" s="42">
        <f ca="1">IFERROR(VLOOKUP($H1543,'Sewer F Rev'!$A:$E,17,FALSE),0)</f>
        <v>0</v>
      </c>
      <c r="X1543" s="34">
        <f>IFERROR(VLOOKUP($H1543,'Sewer F Exp'!$A:$B,15,FALSE),0)</f>
        <v>0</v>
      </c>
      <c r="Y1543" s="34">
        <f>IFERROR(VLOOKUP($H1543,'Sewer F Exp'!$A:$B,16,FALSE),0)</f>
        <v>0</v>
      </c>
      <c r="Z1543" s="42">
        <f>IFERROR(VLOOKUP($H1543,'Sewer F Exp'!$A:$B,17,FALSE),0)</f>
        <v>0</v>
      </c>
      <c r="AA1543" s="34">
        <f>IFERROR(VLOOKUP($H1543,'Refuse F Rev'!$A:$E,15,FALSE),0)</f>
        <v>0</v>
      </c>
      <c r="AB1543" s="34">
        <f>IFERROR(VLOOKUP($H1543,'Refuse F Rev'!$A:$E,16,FALSE),0)</f>
        <v>0</v>
      </c>
      <c r="AC1543" s="42">
        <f>IFERROR(VLOOKUP($H1543,'Refuse F Rev'!$A:$E,17,FALSE),0)</f>
        <v>0</v>
      </c>
      <c r="AD1543" s="34">
        <f>IFERROR(VLOOKUP($H1543,'Refuse F Exp'!$A:$E,15,FALSE),0)</f>
        <v>0</v>
      </c>
      <c r="AE1543" s="34">
        <f>IFERROR(VLOOKUP($H1543,'Refuse F Exp'!$A:$E,16,FALSE),0)</f>
        <v>0</v>
      </c>
      <c r="AF1543" s="42">
        <f>IFERROR(VLOOKUP($H1543,'Refuse F Exp'!$A:$E,17,FALSE),0)</f>
        <v>0</v>
      </c>
      <c r="AG1543" s="34">
        <f>IFERROR(VLOOKUP($H1543,#REF!,10,FALSE),0)</f>
        <v>0</v>
      </c>
      <c r="AH1543" s="34">
        <f>IFERROR(VLOOKUP($H1543,#REF!,11,FALSE),0)</f>
        <v>0</v>
      </c>
      <c r="AI1543" s="42">
        <f>IFERROR(VLOOKUP($H1543,#REF!,12,FALSE),0)</f>
        <v>0</v>
      </c>
      <c r="AJ1543" s="34">
        <f>IFERROR(VLOOKUP($H1543,#REF!,10,FALSE),0)</f>
        <v>0</v>
      </c>
      <c r="AK1543" s="34">
        <f>IFERROR(VLOOKUP($H1543,#REF!,11,FALSE),0)</f>
        <v>0</v>
      </c>
      <c r="AL1543" s="42">
        <f>IFERROR(VLOOKUP($H1543,#REF!,12,FALSE),0)</f>
        <v>0</v>
      </c>
      <c r="AM1543" s="34">
        <f>IFERROR(VLOOKUP($H1543,#REF!,10,FALSE),0)</f>
        <v>0</v>
      </c>
      <c r="AN1543" s="34">
        <f>IFERROR(VLOOKUP($H1543,#REF!,11,FALSE),0)</f>
        <v>0</v>
      </c>
      <c r="AO1543" s="42">
        <f>IFERROR(VLOOKUP($H1543,#REF!,12,FALSE),0)</f>
        <v>0</v>
      </c>
      <c r="AP1543" s="34">
        <f>IFERROR(VLOOKUP($H1543,#REF!,10,FALSE),0)</f>
        <v>0</v>
      </c>
      <c r="AQ1543" s="34">
        <f>IFERROR(VLOOKUP($H1543,#REF!,11,FALSE),0)</f>
        <v>0</v>
      </c>
      <c r="AR1543" s="42">
        <f>IFERROR(VLOOKUP($H1543,#REF!,12,FALSE),0)</f>
        <v>0</v>
      </c>
      <c r="AS1543" s="34">
        <f>IFERROR(VLOOKUP($H1543,#REF!,13,FALSE),0)</f>
        <v>0</v>
      </c>
      <c r="AT1543" s="34">
        <f>IFERROR(VLOOKUP($H1543,#REF!,14,FALSE),0)</f>
        <v>0</v>
      </c>
      <c r="AU1543" s="42">
        <f>IFERROR(VLOOKUP($H1543,#REF!,15,FALSE),0)</f>
        <v>0</v>
      </c>
      <c r="AV1543" s="34">
        <f>IFERROR(VLOOKUP($H1543,#REF!,15,FALSE),0)</f>
        <v>0</v>
      </c>
      <c r="AW1543" s="34">
        <f>IFERROR(VLOOKUP($H1543,#REF!,16,FALSE),0)</f>
        <v>0</v>
      </c>
      <c r="AX1543" s="42">
        <f>IFERROR(VLOOKUP($H1543,#REF!,17,FALSE),0)</f>
        <v>0</v>
      </c>
    </row>
    <row r="1544" spans="1:50" x14ac:dyDescent="0.3">
      <c r="A1544" s="33" t="str">
        <f t="shared" si="96"/>
        <v>0</v>
      </c>
      <c r="B1544" s="33">
        <f>+'R&amp;E EXPORT'!B1464</f>
        <v>0</v>
      </c>
      <c r="C1544" t="str">
        <f>IFERROR(VLOOKUP(A1544,'MCSJ Export'!A:C,3,FALSE),"")</f>
        <v/>
      </c>
      <c r="D1544" s="37">
        <f t="shared" ca="1" si="97"/>
        <v>0</v>
      </c>
      <c r="E1544" s="37">
        <f t="shared" ca="1" si="98"/>
        <v>0</v>
      </c>
      <c r="F1544" s="37">
        <f t="shared" ca="1" si="99"/>
        <v>0</v>
      </c>
      <c r="G1544" s="37"/>
      <c r="H1544" s="33">
        <f>+'R&amp;E EXPORT'!A1464</f>
        <v>0</v>
      </c>
      <c r="I1544" s="34">
        <f>IFERROR(VLOOKUP($H1544,'Gen F Rev'!$A:$M,15,FALSE),0)</f>
        <v>0</v>
      </c>
      <c r="J1544" s="34">
        <f>IFERROR(VLOOKUP($H1544,'Gen F Rev'!$A:$M,16,FALSE),0)</f>
        <v>0</v>
      </c>
      <c r="K1544" s="42">
        <f>IFERROR(VLOOKUP($H1544,'Gen F Rev'!$A:$M,17,FALSE),0)</f>
        <v>0</v>
      </c>
      <c r="L1544" s="34">
        <f>IFERROR(VLOOKUP($H1544,'Gen F Exp'!$A:$E,15,FALSE),0)</f>
        <v>0</v>
      </c>
      <c r="M1544" s="34">
        <f>IFERROR(VLOOKUP($H1544,'Gen F Exp'!$A:$E,16,FALSE),0)</f>
        <v>0</v>
      </c>
      <c r="N1544" s="42">
        <f>IFERROR(VLOOKUP($H1544,'Gen F Exp'!$A:$E,17,FALSE),0)</f>
        <v>0</v>
      </c>
      <c r="O1544" s="34">
        <f>IFERROR(VLOOKUP($H1544,'Water F Rev'!$A:$L,15,FALSE),0)</f>
        <v>0</v>
      </c>
      <c r="P1544" s="34">
        <f>IFERROR(VLOOKUP($H1544,'Water F Rev'!$A:$L,16,FALSE),0)</f>
        <v>0</v>
      </c>
      <c r="Q1544" s="42">
        <f>IFERROR(VLOOKUP($H1544,'Water F Rev'!$A:$L,17,FALSE),0)</f>
        <v>0</v>
      </c>
      <c r="R1544" s="34">
        <f>IFERROR(VLOOKUP($H1544,'Water F Exp'!$A:$K,15,FALSE),0)</f>
        <v>0</v>
      </c>
      <c r="S1544" s="34">
        <f>IFERROR(VLOOKUP($H1544,'Water F Exp'!$A:$K,16,FALSE),0)</f>
        <v>0</v>
      </c>
      <c r="T1544" s="42">
        <f>IFERROR(VLOOKUP($H1544,'Water F Exp'!$A:$K,17,FALSE),0)</f>
        <v>0</v>
      </c>
      <c r="U1544" s="34">
        <f ca="1">IFERROR(VLOOKUP($H1544,'Sewer F Rev'!$A:$E,15,FALSE),0)</f>
        <v>0</v>
      </c>
      <c r="V1544" s="34">
        <f ca="1">IFERROR(VLOOKUP($H1544,'Sewer F Rev'!$A:$E,16,FALSE),0)</f>
        <v>0</v>
      </c>
      <c r="W1544" s="42">
        <f ca="1">IFERROR(VLOOKUP($H1544,'Sewer F Rev'!$A:$E,17,FALSE),0)</f>
        <v>0</v>
      </c>
      <c r="X1544" s="34">
        <f>IFERROR(VLOOKUP($H1544,'Sewer F Exp'!$A:$B,15,FALSE),0)</f>
        <v>0</v>
      </c>
      <c r="Y1544" s="34">
        <f>IFERROR(VLOOKUP($H1544,'Sewer F Exp'!$A:$B,16,FALSE),0)</f>
        <v>0</v>
      </c>
      <c r="Z1544" s="42">
        <f>IFERROR(VLOOKUP($H1544,'Sewer F Exp'!$A:$B,17,FALSE),0)</f>
        <v>0</v>
      </c>
      <c r="AA1544" s="34">
        <f>IFERROR(VLOOKUP($H1544,'Refuse F Rev'!$A:$E,15,FALSE),0)</f>
        <v>0</v>
      </c>
      <c r="AB1544" s="34">
        <f>IFERROR(VLOOKUP($H1544,'Refuse F Rev'!$A:$E,16,FALSE),0)</f>
        <v>0</v>
      </c>
      <c r="AC1544" s="42">
        <f>IFERROR(VLOOKUP($H1544,'Refuse F Rev'!$A:$E,17,FALSE),0)</f>
        <v>0</v>
      </c>
      <c r="AD1544" s="34">
        <f>IFERROR(VLOOKUP($H1544,'Refuse F Exp'!$A:$E,15,FALSE),0)</f>
        <v>0</v>
      </c>
      <c r="AE1544" s="34">
        <f>IFERROR(VLOOKUP($H1544,'Refuse F Exp'!$A:$E,16,FALSE),0)</f>
        <v>0</v>
      </c>
      <c r="AF1544" s="42">
        <f>IFERROR(VLOOKUP($H1544,'Refuse F Exp'!$A:$E,17,FALSE),0)</f>
        <v>0</v>
      </c>
      <c r="AG1544" s="34">
        <f>IFERROR(VLOOKUP($H1544,#REF!,10,FALSE),0)</f>
        <v>0</v>
      </c>
      <c r="AH1544" s="34">
        <f>IFERROR(VLOOKUP($H1544,#REF!,11,FALSE),0)</f>
        <v>0</v>
      </c>
      <c r="AI1544" s="42">
        <f>IFERROR(VLOOKUP($H1544,#REF!,12,FALSE),0)</f>
        <v>0</v>
      </c>
      <c r="AJ1544" s="34">
        <f>IFERROR(VLOOKUP($H1544,#REF!,10,FALSE),0)</f>
        <v>0</v>
      </c>
      <c r="AK1544" s="34">
        <f>IFERROR(VLOOKUP($H1544,#REF!,11,FALSE),0)</f>
        <v>0</v>
      </c>
      <c r="AL1544" s="42">
        <f>IFERROR(VLOOKUP($H1544,#REF!,12,FALSE),0)</f>
        <v>0</v>
      </c>
      <c r="AM1544" s="34">
        <f>IFERROR(VLOOKUP($H1544,#REF!,10,FALSE),0)</f>
        <v>0</v>
      </c>
      <c r="AN1544" s="34">
        <f>IFERROR(VLOOKUP($H1544,#REF!,11,FALSE),0)</f>
        <v>0</v>
      </c>
      <c r="AO1544" s="42">
        <f>IFERROR(VLOOKUP($H1544,#REF!,12,FALSE),0)</f>
        <v>0</v>
      </c>
      <c r="AP1544" s="34">
        <f>IFERROR(VLOOKUP($H1544,#REF!,10,FALSE),0)</f>
        <v>0</v>
      </c>
      <c r="AQ1544" s="34">
        <f>IFERROR(VLOOKUP($H1544,#REF!,11,FALSE),0)</f>
        <v>0</v>
      </c>
      <c r="AR1544" s="42">
        <f>IFERROR(VLOOKUP($H1544,#REF!,12,FALSE),0)</f>
        <v>0</v>
      </c>
      <c r="AS1544" s="34">
        <f>IFERROR(VLOOKUP($H1544,#REF!,13,FALSE),0)</f>
        <v>0</v>
      </c>
      <c r="AT1544" s="34">
        <f>IFERROR(VLOOKUP($H1544,#REF!,14,FALSE),0)</f>
        <v>0</v>
      </c>
      <c r="AU1544" s="42">
        <f>IFERROR(VLOOKUP($H1544,#REF!,15,FALSE),0)</f>
        <v>0</v>
      </c>
      <c r="AV1544" s="34">
        <f>IFERROR(VLOOKUP($H1544,#REF!,15,FALSE),0)</f>
        <v>0</v>
      </c>
      <c r="AW1544" s="34">
        <f>IFERROR(VLOOKUP($H1544,#REF!,16,FALSE),0)</f>
        <v>0</v>
      </c>
      <c r="AX1544" s="42">
        <f>IFERROR(VLOOKUP($H1544,#REF!,17,FALSE),0)</f>
        <v>0</v>
      </c>
    </row>
    <row r="1545" spans="1:50" x14ac:dyDescent="0.3">
      <c r="A1545" s="33" t="str">
        <f t="shared" si="96"/>
        <v>0</v>
      </c>
      <c r="B1545" s="33">
        <f>+'R&amp;E EXPORT'!B1465</f>
        <v>0</v>
      </c>
      <c r="C1545" t="str">
        <f>IFERROR(VLOOKUP(A1545,'MCSJ Export'!A:C,3,FALSE),"")</f>
        <v/>
      </c>
      <c r="D1545" s="37">
        <f t="shared" ca="1" si="97"/>
        <v>0</v>
      </c>
      <c r="E1545" s="37">
        <f t="shared" ca="1" si="98"/>
        <v>0</v>
      </c>
      <c r="F1545" s="37">
        <f t="shared" ca="1" si="99"/>
        <v>0</v>
      </c>
      <c r="G1545" s="37"/>
      <c r="H1545" s="33">
        <f>+'R&amp;E EXPORT'!A1465</f>
        <v>0</v>
      </c>
      <c r="I1545" s="34">
        <f>IFERROR(VLOOKUP($H1545,'Gen F Rev'!$A:$M,15,FALSE),0)</f>
        <v>0</v>
      </c>
      <c r="J1545" s="34">
        <f>IFERROR(VLOOKUP($H1545,'Gen F Rev'!$A:$M,16,FALSE),0)</f>
        <v>0</v>
      </c>
      <c r="K1545" s="42">
        <f>IFERROR(VLOOKUP($H1545,'Gen F Rev'!$A:$M,17,FALSE),0)</f>
        <v>0</v>
      </c>
      <c r="L1545" s="34">
        <f>IFERROR(VLOOKUP($H1545,'Gen F Exp'!$A:$E,15,FALSE),0)</f>
        <v>0</v>
      </c>
      <c r="M1545" s="34">
        <f>IFERROR(VLOOKUP($H1545,'Gen F Exp'!$A:$E,16,FALSE),0)</f>
        <v>0</v>
      </c>
      <c r="N1545" s="42">
        <f>IFERROR(VLOOKUP($H1545,'Gen F Exp'!$A:$E,17,FALSE),0)</f>
        <v>0</v>
      </c>
      <c r="O1545" s="34">
        <f>IFERROR(VLOOKUP($H1545,'Water F Rev'!$A:$L,15,FALSE),0)</f>
        <v>0</v>
      </c>
      <c r="P1545" s="34">
        <f>IFERROR(VLOOKUP($H1545,'Water F Rev'!$A:$L,16,FALSE),0)</f>
        <v>0</v>
      </c>
      <c r="Q1545" s="42">
        <f>IFERROR(VLOOKUP($H1545,'Water F Rev'!$A:$L,17,FALSE),0)</f>
        <v>0</v>
      </c>
      <c r="R1545" s="34">
        <f>IFERROR(VLOOKUP($H1545,'Water F Exp'!$A:$K,15,FALSE),0)</f>
        <v>0</v>
      </c>
      <c r="S1545" s="34">
        <f>IFERROR(VLOOKUP($H1545,'Water F Exp'!$A:$K,16,FALSE),0)</f>
        <v>0</v>
      </c>
      <c r="T1545" s="42">
        <f>IFERROR(VLOOKUP($H1545,'Water F Exp'!$A:$K,17,FALSE),0)</f>
        <v>0</v>
      </c>
      <c r="U1545" s="34">
        <f ca="1">IFERROR(VLOOKUP($H1545,'Sewer F Rev'!$A:$E,15,FALSE),0)</f>
        <v>0</v>
      </c>
      <c r="V1545" s="34">
        <f ca="1">IFERROR(VLOOKUP($H1545,'Sewer F Rev'!$A:$E,16,FALSE),0)</f>
        <v>0</v>
      </c>
      <c r="W1545" s="42">
        <f ca="1">IFERROR(VLOOKUP($H1545,'Sewer F Rev'!$A:$E,17,FALSE),0)</f>
        <v>0</v>
      </c>
      <c r="X1545" s="34">
        <f>IFERROR(VLOOKUP($H1545,'Sewer F Exp'!$A:$B,15,FALSE),0)</f>
        <v>0</v>
      </c>
      <c r="Y1545" s="34">
        <f>IFERROR(VLOOKUP($H1545,'Sewer F Exp'!$A:$B,16,FALSE),0)</f>
        <v>0</v>
      </c>
      <c r="Z1545" s="42">
        <f>IFERROR(VLOOKUP($H1545,'Sewer F Exp'!$A:$B,17,FALSE),0)</f>
        <v>0</v>
      </c>
      <c r="AA1545" s="34">
        <f>IFERROR(VLOOKUP($H1545,'Refuse F Rev'!$A:$E,15,FALSE),0)</f>
        <v>0</v>
      </c>
      <c r="AB1545" s="34">
        <f>IFERROR(VLOOKUP($H1545,'Refuse F Rev'!$A:$E,16,FALSE),0)</f>
        <v>0</v>
      </c>
      <c r="AC1545" s="42">
        <f>IFERROR(VLOOKUP($H1545,'Refuse F Rev'!$A:$E,17,FALSE),0)</f>
        <v>0</v>
      </c>
      <c r="AD1545" s="34">
        <f>IFERROR(VLOOKUP($H1545,'Refuse F Exp'!$A:$E,15,FALSE),0)</f>
        <v>0</v>
      </c>
      <c r="AE1545" s="34">
        <f>IFERROR(VLOOKUP($H1545,'Refuse F Exp'!$A:$E,16,FALSE),0)</f>
        <v>0</v>
      </c>
      <c r="AF1545" s="42">
        <f>IFERROR(VLOOKUP($H1545,'Refuse F Exp'!$A:$E,17,FALSE),0)</f>
        <v>0</v>
      </c>
      <c r="AG1545" s="34">
        <f>IFERROR(VLOOKUP($H1545,#REF!,10,FALSE),0)</f>
        <v>0</v>
      </c>
      <c r="AH1545" s="34">
        <f>IFERROR(VLOOKUP($H1545,#REF!,11,FALSE),0)</f>
        <v>0</v>
      </c>
      <c r="AI1545" s="42">
        <f>IFERROR(VLOOKUP($H1545,#REF!,12,FALSE),0)</f>
        <v>0</v>
      </c>
      <c r="AJ1545" s="34">
        <f>IFERROR(VLOOKUP($H1545,#REF!,10,FALSE),0)</f>
        <v>0</v>
      </c>
      <c r="AK1545" s="34">
        <f>IFERROR(VLOOKUP($H1545,#REF!,11,FALSE),0)</f>
        <v>0</v>
      </c>
      <c r="AL1545" s="42">
        <f>IFERROR(VLOOKUP($H1545,#REF!,12,FALSE),0)</f>
        <v>0</v>
      </c>
      <c r="AM1545" s="34">
        <f>IFERROR(VLOOKUP($H1545,#REF!,10,FALSE),0)</f>
        <v>0</v>
      </c>
      <c r="AN1545" s="34">
        <f>IFERROR(VLOOKUP($H1545,#REF!,11,FALSE),0)</f>
        <v>0</v>
      </c>
      <c r="AO1545" s="42">
        <f>IFERROR(VLOOKUP($H1545,#REF!,12,FALSE),0)</f>
        <v>0</v>
      </c>
      <c r="AP1545" s="34">
        <f>IFERROR(VLOOKUP($H1545,#REF!,10,FALSE),0)</f>
        <v>0</v>
      </c>
      <c r="AQ1545" s="34">
        <f>IFERROR(VLOOKUP($H1545,#REF!,11,FALSE),0)</f>
        <v>0</v>
      </c>
      <c r="AR1545" s="42">
        <f>IFERROR(VLOOKUP($H1545,#REF!,12,FALSE),0)</f>
        <v>0</v>
      </c>
      <c r="AS1545" s="34">
        <f>IFERROR(VLOOKUP($H1545,#REF!,13,FALSE),0)</f>
        <v>0</v>
      </c>
      <c r="AT1545" s="34">
        <f>IFERROR(VLOOKUP($H1545,#REF!,14,FALSE),0)</f>
        <v>0</v>
      </c>
      <c r="AU1545" s="42">
        <f>IFERROR(VLOOKUP($H1545,#REF!,15,FALSE),0)</f>
        <v>0</v>
      </c>
      <c r="AV1545" s="34">
        <f>IFERROR(VLOOKUP($H1545,#REF!,15,FALSE),0)</f>
        <v>0</v>
      </c>
      <c r="AW1545" s="34">
        <f>IFERROR(VLOOKUP($H1545,#REF!,16,FALSE),0)</f>
        <v>0</v>
      </c>
      <c r="AX1545" s="42">
        <f>IFERROR(VLOOKUP($H1545,#REF!,17,FALSE),0)</f>
        <v>0</v>
      </c>
    </row>
    <row r="1546" spans="1:50" x14ac:dyDescent="0.3">
      <c r="A1546" s="33" t="str">
        <f t="shared" si="96"/>
        <v>0</v>
      </c>
      <c r="B1546" s="33">
        <f>+'R&amp;E EXPORT'!B1466</f>
        <v>0</v>
      </c>
      <c r="C1546" t="str">
        <f>IFERROR(VLOOKUP(A1546,'MCSJ Export'!A:C,3,FALSE),"")</f>
        <v/>
      </c>
      <c r="D1546" s="37">
        <f t="shared" ca="1" si="97"/>
        <v>0</v>
      </c>
      <c r="E1546" s="37">
        <f t="shared" ca="1" si="98"/>
        <v>0</v>
      </c>
      <c r="F1546" s="37">
        <f t="shared" ca="1" si="99"/>
        <v>0</v>
      </c>
      <c r="G1546" s="37"/>
      <c r="H1546" s="33">
        <f>+'R&amp;E EXPORT'!A1466</f>
        <v>0</v>
      </c>
      <c r="I1546" s="34">
        <f>IFERROR(VLOOKUP($H1546,'Gen F Rev'!$A:$M,15,FALSE),0)</f>
        <v>0</v>
      </c>
      <c r="J1546" s="34">
        <f>IFERROR(VLOOKUP($H1546,'Gen F Rev'!$A:$M,16,FALSE),0)</f>
        <v>0</v>
      </c>
      <c r="K1546" s="42">
        <f>IFERROR(VLOOKUP($H1546,'Gen F Rev'!$A:$M,17,FALSE),0)</f>
        <v>0</v>
      </c>
      <c r="L1546" s="34">
        <f>IFERROR(VLOOKUP($H1546,'Gen F Exp'!$A:$E,15,FALSE),0)</f>
        <v>0</v>
      </c>
      <c r="M1546" s="34">
        <f>IFERROR(VLOOKUP($H1546,'Gen F Exp'!$A:$E,16,FALSE),0)</f>
        <v>0</v>
      </c>
      <c r="N1546" s="42">
        <f>IFERROR(VLOOKUP($H1546,'Gen F Exp'!$A:$E,17,FALSE),0)</f>
        <v>0</v>
      </c>
      <c r="O1546" s="34">
        <f>IFERROR(VLOOKUP($H1546,'Water F Rev'!$A:$L,15,FALSE),0)</f>
        <v>0</v>
      </c>
      <c r="P1546" s="34">
        <f>IFERROR(VLOOKUP($H1546,'Water F Rev'!$A:$L,16,FALSE),0)</f>
        <v>0</v>
      </c>
      <c r="Q1546" s="42">
        <f>IFERROR(VLOOKUP($H1546,'Water F Rev'!$A:$L,17,FALSE),0)</f>
        <v>0</v>
      </c>
      <c r="R1546" s="34">
        <f>IFERROR(VLOOKUP($H1546,'Water F Exp'!$A:$K,15,FALSE),0)</f>
        <v>0</v>
      </c>
      <c r="S1546" s="34">
        <f>IFERROR(VLOOKUP($H1546,'Water F Exp'!$A:$K,16,FALSE),0)</f>
        <v>0</v>
      </c>
      <c r="T1546" s="42">
        <f>IFERROR(VLOOKUP($H1546,'Water F Exp'!$A:$K,17,FALSE),0)</f>
        <v>0</v>
      </c>
      <c r="U1546" s="34">
        <f ca="1">IFERROR(VLOOKUP($H1546,'Sewer F Rev'!$A:$E,15,FALSE),0)</f>
        <v>0</v>
      </c>
      <c r="V1546" s="34">
        <f ca="1">IFERROR(VLOOKUP($H1546,'Sewer F Rev'!$A:$E,16,FALSE),0)</f>
        <v>0</v>
      </c>
      <c r="W1546" s="42">
        <f ca="1">IFERROR(VLOOKUP($H1546,'Sewer F Rev'!$A:$E,17,FALSE),0)</f>
        <v>0</v>
      </c>
      <c r="X1546" s="34">
        <f>IFERROR(VLOOKUP($H1546,'Sewer F Exp'!$A:$B,15,FALSE),0)</f>
        <v>0</v>
      </c>
      <c r="Y1546" s="34">
        <f>IFERROR(VLOOKUP($H1546,'Sewer F Exp'!$A:$B,16,FALSE),0)</f>
        <v>0</v>
      </c>
      <c r="Z1546" s="42">
        <f>IFERROR(VLOOKUP($H1546,'Sewer F Exp'!$A:$B,17,FALSE),0)</f>
        <v>0</v>
      </c>
      <c r="AA1546" s="34">
        <f>IFERROR(VLOOKUP($H1546,'Refuse F Rev'!$A:$E,15,FALSE),0)</f>
        <v>0</v>
      </c>
      <c r="AB1546" s="34">
        <f>IFERROR(VLOOKUP($H1546,'Refuse F Rev'!$A:$E,16,FALSE),0)</f>
        <v>0</v>
      </c>
      <c r="AC1546" s="42">
        <f>IFERROR(VLOOKUP($H1546,'Refuse F Rev'!$A:$E,17,FALSE),0)</f>
        <v>0</v>
      </c>
      <c r="AD1546" s="34">
        <f>IFERROR(VLOOKUP($H1546,'Refuse F Exp'!$A:$E,15,FALSE),0)</f>
        <v>0</v>
      </c>
      <c r="AE1546" s="34">
        <f>IFERROR(VLOOKUP($H1546,'Refuse F Exp'!$A:$E,16,FALSE),0)</f>
        <v>0</v>
      </c>
      <c r="AF1546" s="42">
        <f>IFERROR(VLOOKUP($H1546,'Refuse F Exp'!$A:$E,17,FALSE),0)</f>
        <v>0</v>
      </c>
      <c r="AG1546" s="34">
        <f>IFERROR(VLOOKUP($H1546,#REF!,10,FALSE),0)</f>
        <v>0</v>
      </c>
      <c r="AH1546" s="34">
        <f>IFERROR(VLOOKUP($H1546,#REF!,11,FALSE),0)</f>
        <v>0</v>
      </c>
      <c r="AI1546" s="42">
        <f>IFERROR(VLOOKUP($H1546,#REF!,12,FALSE),0)</f>
        <v>0</v>
      </c>
      <c r="AJ1546" s="34">
        <f>IFERROR(VLOOKUP($H1546,#REF!,10,FALSE),0)</f>
        <v>0</v>
      </c>
      <c r="AK1546" s="34">
        <f>IFERROR(VLOOKUP($H1546,#REF!,11,FALSE),0)</f>
        <v>0</v>
      </c>
      <c r="AL1546" s="42">
        <f>IFERROR(VLOOKUP($H1546,#REF!,12,FALSE),0)</f>
        <v>0</v>
      </c>
      <c r="AM1546" s="34">
        <f>IFERROR(VLOOKUP($H1546,#REF!,10,FALSE),0)</f>
        <v>0</v>
      </c>
      <c r="AN1546" s="34">
        <f>IFERROR(VLOOKUP($H1546,#REF!,11,FALSE),0)</f>
        <v>0</v>
      </c>
      <c r="AO1546" s="42">
        <f>IFERROR(VLOOKUP($H1546,#REF!,12,FALSE),0)</f>
        <v>0</v>
      </c>
      <c r="AP1546" s="34">
        <f>IFERROR(VLOOKUP($H1546,#REF!,10,FALSE),0)</f>
        <v>0</v>
      </c>
      <c r="AQ1546" s="34">
        <f>IFERROR(VLOOKUP($H1546,#REF!,11,FALSE),0)</f>
        <v>0</v>
      </c>
      <c r="AR1546" s="42">
        <f>IFERROR(VLOOKUP($H1546,#REF!,12,FALSE),0)</f>
        <v>0</v>
      </c>
      <c r="AS1546" s="34">
        <f>IFERROR(VLOOKUP($H1546,#REF!,13,FALSE),0)</f>
        <v>0</v>
      </c>
      <c r="AT1546" s="34">
        <f>IFERROR(VLOOKUP($H1546,#REF!,14,FALSE),0)</f>
        <v>0</v>
      </c>
      <c r="AU1546" s="42">
        <f>IFERROR(VLOOKUP($H1546,#REF!,15,FALSE),0)</f>
        <v>0</v>
      </c>
      <c r="AV1546" s="34">
        <f>IFERROR(VLOOKUP($H1546,#REF!,15,FALSE),0)</f>
        <v>0</v>
      </c>
      <c r="AW1546" s="34">
        <f>IFERROR(VLOOKUP($H1546,#REF!,16,FALSE),0)</f>
        <v>0</v>
      </c>
      <c r="AX1546" s="42">
        <f>IFERROR(VLOOKUP($H1546,#REF!,17,FALSE),0)</f>
        <v>0</v>
      </c>
    </row>
    <row r="1547" spans="1:50" x14ac:dyDescent="0.3">
      <c r="A1547" s="33" t="str">
        <f t="shared" si="96"/>
        <v>0</v>
      </c>
      <c r="B1547" s="33">
        <f>+'R&amp;E EXPORT'!B1467</f>
        <v>0</v>
      </c>
      <c r="C1547" t="str">
        <f>IFERROR(VLOOKUP(A1547,'MCSJ Export'!A:C,3,FALSE),"")</f>
        <v/>
      </c>
      <c r="D1547" s="37">
        <f t="shared" ca="1" si="97"/>
        <v>0</v>
      </c>
      <c r="E1547" s="37">
        <f t="shared" ca="1" si="98"/>
        <v>0</v>
      </c>
      <c r="F1547" s="37">
        <f t="shared" ca="1" si="99"/>
        <v>0</v>
      </c>
      <c r="G1547" s="37"/>
      <c r="H1547" s="33">
        <f>+'R&amp;E EXPORT'!A1467</f>
        <v>0</v>
      </c>
      <c r="I1547" s="34">
        <f>IFERROR(VLOOKUP($H1547,'Gen F Rev'!$A:$M,15,FALSE),0)</f>
        <v>0</v>
      </c>
      <c r="J1547" s="34">
        <f>IFERROR(VLOOKUP($H1547,'Gen F Rev'!$A:$M,16,FALSE),0)</f>
        <v>0</v>
      </c>
      <c r="K1547" s="42">
        <f>IFERROR(VLOOKUP($H1547,'Gen F Rev'!$A:$M,17,FALSE),0)</f>
        <v>0</v>
      </c>
      <c r="L1547" s="34">
        <f>IFERROR(VLOOKUP($H1547,'Gen F Exp'!$A:$E,15,FALSE),0)</f>
        <v>0</v>
      </c>
      <c r="M1547" s="34">
        <f>IFERROR(VLOOKUP($H1547,'Gen F Exp'!$A:$E,16,FALSE),0)</f>
        <v>0</v>
      </c>
      <c r="N1547" s="42">
        <f>IFERROR(VLOOKUP($H1547,'Gen F Exp'!$A:$E,17,FALSE),0)</f>
        <v>0</v>
      </c>
      <c r="O1547" s="34">
        <f>IFERROR(VLOOKUP($H1547,'Water F Rev'!$A:$L,15,FALSE),0)</f>
        <v>0</v>
      </c>
      <c r="P1547" s="34">
        <f>IFERROR(VLOOKUP($H1547,'Water F Rev'!$A:$L,16,FALSE),0)</f>
        <v>0</v>
      </c>
      <c r="Q1547" s="42">
        <f>IFERROR(VLOOKUP($H1547,'Water F Rev'!$A:$L,17,FALSE),0)</f>
        <v>0</v>
      </c>
      <c r="R1547" s="34">
        <f>IFERROR(VLOOKUP($H1547,'Water F Exp'!$A:$K,15,FALSE),0)</f>
        <v>0</v>
      </c>
      <c r="S1547" s="34">
        <f>IFERROR(VLOOKUP($H1547,'Water F Exp'!$A:$K,16,FALSE),0)</f>
        <v>0</v>
      </c>
      <c r="T1547" s="42">
        <f>IFERROR(VLOOKUP($H1547,'Water F Exp'!$A:$K,17,FALSE),0)</f>
        <v>0</v>
      </c>
      <c r="U1547" s="34">
        <f ca="1">IFERROR(VLOOKUP($H1547,'Sewer F Rev'!$A:$E,15,FALSE),0)</f>
        <v>0</v>
      </c>
      <c r="V1547" s="34">
        <f ca="1">IFERROR(VLOOKUP($H1547,'Sewer F Rev'!$A:$E,16,FALSE),0)</f>
        <v>0</v>
      </c>
      <c r="W1547" s="42">
        <f ca="1">IFERROR(VLOOKUP($H1547,'Sewer F Rev'!$A:$E,17,FALSE),0)</f>
        <v>0</v>
      </c>
      <c r="X1547" s="34">
        <f>IFERROR(VLOOKUP($H1547,'Sewer F Exp'!$A:$B,15,FALSE),0)</f>
        <v>0</v>
      </c>
      <c r="Y1547" s="34">
        <f>IFERROR(VLOOKUP($H1547,'Sewer F Exp'!$A:$B,16,FALSE),0)</f>
        <v>0</v>
      </c>
      <c r="Z1547" s="42">
        <f>IFERROR(VLOOKUP($H1547,'Sewer F Exp'!$A:$B,17,FALSE),0)</f>
        <v>0</v>
      </c>
      <c r="AA1547" s="34">
        <f>IFERROR(VLOOKUP($H1547,'Refuse F Rev'!$A:$E,15,FALSE),0)</f>
        <v>0</v>
      </c>
      <c r="AB1547" s="34">
        <f>IFERROR(VLOOKUP($H1547,'Refuse F Rev'!$A:$E,16,FALSE),0)</f>
        <v>0</v>
      </c>
      <c r="AC1547" s="42">
        <f>IFERROR(VLOOKUP($H1547,'Refuse F Rev'!$A:$E,17,FALSE),0)</f>
        <v>0</v>
      </c>
      <c r="AD1547" s="34">
        <f>IFERROR(VLOOKUP($H1547,'Refuse F Exp'!$A:$E,15,FALSE),0)</f>
        <v>0</v>
      </c>
      <c r="AE1547" s="34">
        <f>IFERROR(VLOOKUP($H1547,'Refuse F Exp'!$A:$E,16,FALSE),0)</f>
        <v>0</v>
      </c>
      <c r="AF1547" s="42">
        <f>IFERROR(VLOOKUP($H1547,'Refuse F Exp'!$A:$E,17,FALSE),0)</f>
        <v>0</v>
      </c>
      <c r="AG1547" s="34">
        <f>IFERROR(VLOOKUP($H1547,#REF!,10,FALSE),0)</f>
        <v>0</v>
      </c>
      <c r="AH1547" s="34">
        <f>IFERROR(VLOOKUP($H1547,#REF!,11,FALSE),0)</f>
        <v>0</v>
      </c>
      <c r="AI1547" s="42">
        <f>IFERROR(VLOOKUP($H1547,#REF!,12,FALSE),0)</f>
        <v>0</v>
      </c>
      <c r="AJ1547" s="34">
        <f>IFERROR(VLOOKUP($H1547,#REF!,10,FALSE),0)</f>
        <v>0</v>
      </c>
      <c r="AK1547" s="34">
        <f>IFERROR(VLOOKUP($H1547,#REF!,11,FALSE),0)</f>
        <v>0</v>
      </c>
      <c r="AL1547" s="42">
        <f>IFERROR(VLOOKUP($H1547,#REF!,12,FALSE),0)</f>
        <v>0</v>
      </c>
      <c r="AM1547" s="34">
        <f>IFERROR(VLOOKUP($H1547,#REF!,10,FALSE),0)</f>
        <v>0</v>
      </c>
      <c r="AN1547" s="34">
        <f>IFERROR(VLOOKUP($H1547,#REF!,11,FALSE),0)</f>
        <v>0</v>
      </c>
      <c r="AO1547" s="42">
        <f>IFERROR(VLOOKUP($H1547,#REF!,12,FALSE),0)</f>
        <v>0</v>
      </c>
      <c r="AP1547" s="34">
        <f>IFERROR(VLOOKUP($H1547,#REF!,10,FALSE),0)</f>
        <v>0</v>
      </c>
      <c r="AQ1547" s="34">
        <f>IFERROR(VLOOKUP($H1547,#REF!,11,FALSE),0)</f>
        <v>0</v>
      </c>
      <c r="AR1547" s="42">
        <f>IFERROR(VLOOKUP($H1547,#REF!,12,FALSE),0)</f>
        <v>0</v>
      </c>
      <c r="AS1547" s="34">
        <f>IFERROR(VLOOKUP($H1547,#REF!,13,FALSE),0)</f>
        <v>0</v>
      </c>
      <c r="AT1547" s="34">
        <f>IFERROR(VLOOKUP($H1547,#REF!,14,FALSE),0)</f>
        <v>0</v>
      </c>
      <c r="AU1547" s="42">
        <f>IFERROR(VLOOKUP($H1547,#REF!,15,FALSE),0)</f>
        <v>0</v>
      </c>
      <c r="AV1547" s="34">
        <f>IFERROR(VLOOKUP($H1547,#REF!,15,FALSE),0)</f>
        <v>0</v>
      </c>
      <c r="AW1547" s="34">
        <f>IFERROR(VLOOKUP($H1547,#REF!,16,FALSE),0)</f>
        <v>0</v>
      </c>
      <c r="AX1547" s="42">
        <f>IFERROR(VLOOKUP($H1547,#REF!,17,FALSE),0)</f>
        <v>0</v>
      </c>
    </row>
    <row r="1548" spans="1:50" x14ac:dyDescent="0.3">
      <c r="A1548" s="33" t="str">
        <f t="shared" si="96"/>
        <v>0</v>
      </c>
      <c r="B1548" s="33">
        <f>+'R&amp;E EXPORT'!B1468</f>
        <v>0</v>
      </c>
      <c r="C1548" t="str">
        <f>IFERROR(VLOOKUP(A1548,'MCSJ Export'!A:C,3,FALSE),"")</f>
        <v/>
      </c>
      <c r="D1548" s="37">
        <f t="shared" ca="1" si="97"/>
        <v>0</v>
      </c>
      <c r="E1548" s="37">
        <f t="shared" ca="1" si="98"/>
        <v>0</v>
      </c>
      <c r="F1548" s="37">
        <f t="shared" ca="1" si="99"/>
        <v>0</v>
      </c>
      <c r="G1548" s="37"/>
      <c r="H1548" s="33">
        <f>+'R&amp;E EXPORT'!A1468</f>
        <v>0</v>
      </c>
      <c r="I1548" s="34">
        <f>IFERROR(VLOOKUP($H1548,'Gen F Rev'!$A:$M,15,FALSE),0)</f>
        <v>0</v>
      </c>
      <c r="J1548" s="34">
        <f>IFERROR(VLOOKUP($H1548,'Gen F Rev'!$A:$M,16,FALSE),0)</f>
        <v>0</v>
      </c>
      <c r="K1548" s="42">
        <f>IFERROR(VLOOKUP($H1548,'Gen F Rev'!$A:$M,17,FALSE),0)</f>
        <v>0</v>
      </c>
      <c r="L1548" s="34">
        <f>IFERROR(VLOOKUP($H1548,'Gen F Exp'!$A:$E,15,FALSE),0)</f>
        <v>0</v>
      </c>
      <c r="M1548" s="34">
        <f>IFERROR(VLOOKUP($H1548,'Gen F Exp'!$A:$E,16,FALSE),0)</f>
        <v>0</v>
      </c>
      <c r="N1548" s="42">
        <f>IFERROR(VLOOKUP($H1548,'Gen F Exp'!$A:$E,17,FALSE),0)</f>
        <v>0</v>
      </c>
      <c r="O1548" s="34">
        <f>IFERROR(VLOOKUP($H1548,'Water F Rev'!$A:$L,15,FALSE),0)</f>
        <v>0</v>
      </c>
      <c r="P1548" s="34">
        <f>IFERROR(VLOOKUP($H1548,'Water F Rev'!$A:$L,16,FALSE),0)</f>
        <v>0</v>
      </c>
      <c r="Q1548" s="42">
        <f>IFERROR(VLOOKUP($H1548,'Water F Rev'!$A:$L,17,FALSE),0)</f>
        <v>0</v>
      </c>
      <c r="R1548" s="34">
        <f>IFERROR(VLOOKUP($H1548,'Water F Exp'!$A:$K,15,FALSE),0)</f>
        <v>0</v>
      </c>
      <c r="S1548" s="34">
        <f>IFERROR(VLOOKUP($H1548,'Water F Exp'!$A:$K,16,FALSE),0)</f>
        <v>0</v>
      </c>
      <c r="T1548" s="42">
        <f>IFERROR(VLOOKUP($H1548,'Water F Exp'!$A:$K,17,FALSE),0)</f>
        <v>0</v>
      </c>
      <c r="U1548" s="34">
        <f ca="1">IFERROR(VLOOKUP($H1548,'Sewer F Rev'!$A:$E,15,FALSE),0)</f>
        <v>0</v>
      </c>
      <c r="V1548" s="34">
        <f ca="1">IFERROR(VLOOKUP($H1548,'Sewer F Rev'!$A:$E,16,FALSE),0)</f>
        <v>0</v>
      </c>
      <c r="W1548" s="42">
        <f ca="1">IFERROR(VLOOKUP($H1548,'Sewer F Rev'!$A:$E,17,FALSE),0)</f>
        <v>0</v>
      </c>
      <c r="X1548" s="34">
        <f>IFERROR(VLOOKUP($H1548,'Sewer F Exp'!$A:$B,15,FALSE),0)</f>
        <v>0</v>
      </c>
      <c r="Y1548" s="34">
        <f>IFERROR(VLOOKUP($H1548,'Sewer F Exp'!$A:$B,16,FALSE),0)</f>
        <v>0</v>
      </c>
      <c r="Z1548" s="42">
        <f>IFERROR(VLOOKUP($H1548,'Sewer F Exp'!$A:$B,17,FALSE),0)</f>
        <v>0</v>
      </c>
      <c r="AA1548" s="34">
        <f>IFERROR(VLOOKUP($H1548,'Refuse F Rev'!$A:$E,15,FALSE),0)</f>
        <v>0</v>
      </c>
      <c r="AB1548" s="34">
        <f>IFERROR(VLOOKUP($H1548,'Refuse F Rev'!$A:$E,16,FALSE),0)</f>
        <v>0</v>
      </c>
      <c r="AC1548" s="42">
        <f>IFERROR(VLOOKUP($H1548,'Refuse F Rev'!$A:$E,17,FALSE),0)</f>
        <v>0</v>
      </c>
      <c r="AD1548" s="34">
        <f>IFERROR(VLOOKUP($H1548,'Refuse F Exp'!$A:$E,15,FALSE),0)</f>
        <v>0</v>
      </c>
      <c r="AE1548" s="34">
        <f>IFERROR(VLOOKUP($H1548,'Refuse F Exp'!$A:$E,16,FALSE),0)</f>
        <v>0</v>
      </c>
      <c r="AF1548" s="42">
        <f>IFERROR(VLOOKUP($H1548,'Refuse F Exp'!$A:$E,17,FALSE),0)</f>
        <v>0</v>
      </c>
      <c r="AG1548" s="34">
        <f>IFERROR(VLOOKUP($H1548,#REF!,10,FALSE),0)</f>
        <v>0</v>
      </c>
      <c r="AH1548" s="34">
        <f>IFERROR(VLOOKUP($H1548,#REF!,11,FALSE),0)</f>
        <v>0</v>
      </c>
      <c r="AI1548" s="42">
        <f>IFERROR(VLOOKUP($H1548,#REF!,12,FALSE),0)</f>
        <v>0</v>
      </c>
      <c r="AJ1548" s="34">
        <f>IFERROR(VLOOKUP($H1548,#REF!,10,FALSE),0)</f>
        <v>0</v>
      </c>
      <c r="AK1548" s="34">
        <f>IFERROR(VLOOKUP($H1548,#REF!,11,FALSE),0)</f>
        <v>0</v>
      </c>
      <c r="AL1548" s="42">
        <f>IFERROR(VLOOKUP($H1548,#REF!,12,FALSE),0)</f>
        <v>0</v>
      </c>
      <c r="AM1548" s="34">
        <f>IFERROR(VLOOKUP($H1548,#REF!,10,FALSE),0)</f>
        <v>0</v>
      </c>
      <c r="AN1548" s="34">
        <f>IFERROR(VLOOKUP($H1548,#REF!,11,FALSE),0)</f>
        <v>0</v>
      </c>
      <c r="AO1548" s="42">
        <f>IFERROR(VLOOKUP($H1548,#REF!,12,FALSE),0)</f>
        <v>0</v>
      </c>
      <c r="AP1548" s="34">
        <f>IFERROR(VLOOKUP($H1548,#REF!,10,FALSE),0)</f>
        <v>0</v>
      </c>
      <c r="AQ1548" s="34">
        <f>IFERROR(VLOOKUP($H1548,#REF!,11,FALSE),0)</f>
        <v>0</v>
      </c>
      <c r="AR1548" s="42">
        <f>IFERROR(VLOOKUP($H1548,#REF!,12,FALSE),0)</f>
        <v>0</v>
      </c>
      <c r="AS1548" s="34">
        <f>IFERROR(VLOOKUP($H1548,#REF!,13,FALSE),0)</f>
        <v>0</v>
      </c>
      <c r="AT1548" s="34">
        <f>IFERROR(VLOOKUP($H1548,#REF!,14,FALSE),0)</f>
        <v>0</v>
      </c>
      <c r="AU1548" s="42">
        <f>IFERROR(VLOOKUP($H1548,#REF!,15,FALSE),0)</f>
        <v>0</v>
      </c>
      <c r="AV1548" s="34">
        <f>IFERROR(VLOOKUP($H1548,#REF!,15,FALSE),0)</f>
        <v>0</v>
      </c>
      <c r="AW1548" s="34">
        <f>IFERROR(VLOOKUP($H1548,#REF!,16,FALSE),0)</f>
        <v>0</v>
      </c>
      <c r="AX1548" s="42">
        <f>IFERROR(VLOOKUP($H1548,#REF!,17,FALSE),0)</f>
        <v>0</v>
      </c>
    </row>
    <row r="1549" spans="1:50" x14ac:dyDescent="0.3">
      <c r="A1549" s="33" t="str">
        <f t="shared" si="96"/>
        <v>0</v>
      </c>
      <c r="B1549" s="33">
        <f>+'R&amp;E EXPORT'!B1469</f>
        <v>0</v>
      </c>
      <c r="C1549" t="str">
        <f>IFERROR(VLOOKUP(A1549,'MCSJ Export'!A:C,3,FALSE),"")</f>
        <v/>
      </c>
      <c r="D1549" s="37">
        <f t="shared" ca="1" si="97"/>
        <v>0</v>
      </c>
      <c r="E1549" s="37">
        <f t="shared" ca="1" si="98"/>
        <v>0</v>
      </c>
      <c r="F1549" s="37">
        <f t="shared" ca="1" si="99"/>
        <v>0</v>
      </c>
      <c r="G1549" s="37"/>
      <c r="H1549" s="33">
        <f>+'R&amp;E EXPORT'!A1469</f>
        <v>0</v>
      </c>
      <c r="I1549" s="34">
        <f>IFERROR(VLOOKUP($H1549,'Gen F Rev'!$A:$M,15,FALSE),0)</f>
        <v>0</v>
      </c>
      <c r="J1549" s="34">
        <f>IFERROR(VLOOKUP($H1549,'Gen F Rev'!$A:$M,16,FALSE),0)</f>
        <v>0</v>
      </c>
      <c r="K1549" s="42">
        <f>IFERROR(VLOOKUP($H1549,'Gen F Rev'!$A:$M,17,FALSE),0)</f>
        <v>0</v>
      </c>
      <c r="L1549" s="34">
        <f>IFERROR(VLOOKUP($H1549,'Gen F Exp'!$A:$E,15,FALSE),0)</f>
        <v>0</v>
      </c>
      <c r="M1549" s="34">
        <f>IFERROR(VLOOKUP($H1549,'Gen F Exp'!$A:$E,16,FALSE),0)</f>
        <v>0</v>
      </c>
      <c r="N1549" s="42">
        <f>IFERROR(VLOOKUP($H1549,'Gen F Exp'!$A:$E,17,FALSE),0)</f>
        <v>0</v>
      </c>
      <c r="O1549" s="34">
        <f>IFERROR(VLOOKUP($H1549,'Water F Rev'!$A:$L,15,FALSE),0)</f>
        <v>0</v>
      </c>
      <c r="P1549" s="34">
        <f>IFERROR(VLOOKUP($H1549,'Water F Rev'!$A:$L,16,FALSE),0)</f>
        <v>0</v>
      </c>
      <c r="Q1549" s="42">
        <f>IFERROR(VLOOKUP($H1549,'Water F Rev'!$A:$L,17,FALSE),0)</f>
        <v>0</v>
      </c>
      <c r="R1549" s="34">
        <f>IFERROR(VLOOKUP($H1549,'Water F Exp'!$A:$K,15,FALSE),0)</f>
        <v>0</v>
      </c>
      <c r="S1549" s="34">
        <f>IFERROR(VLOOKUP($H1549,'Water F Exp'!$A:$K,16,FALSE),0)</f>
        <v>0</v>
      </c>
      <c r="T1549" s="42">
        <f>IFERROR(VLOOKUP($H1549,'Water F Exp'!$A:$K,17,FALSE),0)</f>
        <v>0</v>
      </c>
      <c r="U1549" s="34">
        <f ca="1">IFERROR(VLOOKUP($H1549,'Sewer F Rev'!$A:$E,15,FALSE),0)</f>
        <v>0</v>
      </c>
      <c r="V1549" s="34">
        <f ca="1">IFERROR(VLOOKUP($H1549,'Sewer F Rev'!$A:$E,16,FALSE),0)</f>
        <v>0</v>
      </c>
      <c r="W1549" s="42">
        <f ca="1">IFERROR(VLOOKUP($H1549,'Sewer F Rev'!$A:$E,17,FALSE),0)</f>
        <v>0</v>
      </c>
      <c r="X1549" s="34">
        <f>IFERROR(VLOOKUP($H1549,'Sewer F Exp'!$A:$B,15,FALSE),0)</f>
        <v>0</v>
      </c>
      <c r="Y1549" s="34">
        <f>IFERROR(VLOOKUP($H1549,'Sewer F Exp'!$A:$B,16,FALSE),0)</f>
        <v>0</v>
      </c>
      <c r="Z1549" s="42">
        <f>IFERROR(VLOOKUP($H1549,'Sewer F Exp'!$A:$B,17,FALSE),0)</f>
        <v>0</v>
      </c>
      <c r="AA1549" s="34">
        <f>IFERROR(VLOOKUP($H1549,'Refuse F Rev'!$A:$E,15,FALSE),0)</f>
        <v>0</v>
      </c>
      <c r="AB1549" s="34">
        <f>IFERROR(VLOOKUP($H1549,'Refuse F Rev'!$A:$E,16,FALSE),0)</f>
        <v>0</v>
      </c>
      <c r="AC1549" s="42">
        <f>IFERROR(VLOOKUP($H1549,'Refuse F Rev'!$A:$E,17,FALSE),0)</f>
        <v>0</v>
      </c>
      <c r="AD1549" s="34">
        <f>IFERROR(VLOOKUP($H1549,'Refuse F Exp'!$A:$E,15,FALSE),0)</f>
        <v>0</v>
      </c>
      <c r="AE1549" s="34">
        <f>IFERROR(VLOOKUP($H1549,'Refuse F Exp'!$A:$E,16,FALSE),0)</f>
        <v>0</v>
      </c>
      <c r="AF1549" s="42">
        <f>IFERROR(VLOOKUP($H1549,'Refuse F Exp'!$A:$E,17,FALSE),0)</f>
        <v>0</v>
      </c>
      <c r="AG1549" s="34">
        <f>IFERROR(VLOOKUP($H1549,#REF!,10,FALSE),0)</f>
        <v>0</v>
      </c>
      <c r="AH1549" s="34">
        <f>IFERROR(VLOOKUP($H1549,#REF!,11,FALSE),0)</f>
        <v>0</v>
      </c>
      <c r="AI1549" s="42">
        <f>IFERROR(VLOOKUP($H1549,#REF!,12,FALSE),0)</f>
        <v>0</v>
      </c>
      <c r="AJ1549" s="34">
        <f>IFERROR(VLOOKUP($H1549,#REF!,10,FALSE),0)</f>
        <v>0</v>
      </c>
      <c r="AK1549" s="34">
        <f>IFERROR(VLOOKUP($H1549,#REF!,11,FALSE),0)</f>
        <v>0</v>
      </c>
      <c r="AL1549" s="42">
        <f>IFERROR(VLOOKUP($H1549,#REF!,12,FALSE),0)</f>
        <v>0</v>
      </c>
      <c r="AM1549" s="34">
        <f>IFERROR(VLOOKUP($H1549,#REF!,10,FALSE),0)</f>
        <v>0</v>
      </c>
      <c r="AN1549" s="34">
        <f>IFERROR(VLOOKUP($H1549,#REF!,11,FALSE),0)</f>
        <v>0</v>
      </c>
      <c r="AO1549" s="42">
        <f>IFERROR(VLOOKUP($H1549,#REF!,12,FALSE),0)</f>
        <v>0</v>
      </c>
      <c r="AP1549" s="34">
        <f>IFERROR(VLOOKUP($H1549,#REF!,10,FALSE),0)</f>
        <v>0</v>
      </c>
      <c r="AQ1549" s="34">
        <f>IFERROR(VLOOKUP($H1549,#REF!,11,FALSE),0)</f>
        <v>0</v>
      </c>
      <c r="AR1549" s="42">
        <f>IFERROR(VLOOKUP($H1549,#REF!,12,FALSE),0)</f>
        <v>0</v>
      </c>
      <c r="AS1549" s="34">
        <f>IFERROR(VLOOKUP($H1549,#REF!,13,FALSE),0)</f>
        <v>0</v>
      </c>
      <c r="AT1549" s="34">
        <f>IFERROR(VLOOKUP($H1549,#REF!,14,FALSE),0)</f>
        <v>0</v>
      </c>
      <c r="AU1549" s="42">
        <f>IFERROR(VLOOKUP($H1549,#REF!,15,FALSE),0)</f>
        <v>0</v>
      </c>
      <c r="AV1549" s="34">
        <f>IFERROR(VLOOKUP($H1549,#REF!,15,FALSE),0)</f>
        <v>0</v>
      </c>
      <c r="AW1549" s="34">
        <f>IFERROR(VLOOKUP($H1549,#REF!,16,FALSE),0)</f>
        <v>0</v>
      </c>
      <c r="AX1549" s="42">
        <f>IFERROR(VLOOKUP($H1549,#REF!,17,FALSE),0)</f>
        <v>0</v>
      </c>
    </row>
    <row r="1550" spans="1:50" x14ac:dyDescent="0.3">
      <c r="A1550" s="33" t="str">
        <f t="shared" si="96"/>
        <v>0</v>
      </c>
      <c r="B1550" s="33">
        <f>+'R&amp;E EXPORT'!B1470</f>
        <v>0</v>
      </c>
      <c r="C1550" t="str">
        <f>IFERROR(VLOOKUP(A1550,'MCSJ Export'!A:C,3,FALSE),"")</f>
        <v/>
      </c>
      <c r="D1550" s="37">
        <f t="shared" ca="1" si="97"/>
        <v>0</v>
      </c>
      <c r="E1550" s="37">
        <f t="shared" ca="1" si="98"/>
        <v>0</v>
      </c>
      <c r="F1550" s="37">
        <f t="shared" ca="1" si="99"/>
        <v>0</v>
      </c>
      <c r="G1550" s="37"/>
      <c r="H1550" s="33">
        <f>+'R&amp;E EXPORT'!A1470</f>
        <v>0</v>
      </c>
      <c r="I1550" s="34">
        <f>IFERROR(VLOOKUP($H1550,'Gen F Rev'!$A:$M,15,FALSE),0)</f>
        <v>0</v>
      </c>
      <c r="J1550" s="34">
        <f>IFERROR(VLOOKUP($H1550,'Gen F Rev'!$A:$M,16,FALSE),0)</f>
        <v>0</v>
      </c>
      <c r="K1550" s="42">
        <f>IFERROR(VLOOKUP($H1550,'Gen F Rev'!$A:$M,17,FALSE),0)</f>
        <v>0</v>
      </c>
      <c r="L1550" s="34">
        <f>IFERROR(VLOOKUP($H1550,'Gen F Exp'!$A:$E,15,FALSE),0)</f>
        <v>0</v>
      </c>
      <c r="M1550" s="34">
        <f>IFERROR(VLOOKUP($H1550,'Gen F Exp'!$A:$E,16,FALSE),0)</f>
        <v>0</v>
      </c>
      <c r="N1550" s="42">
        <f>IFERROR(VLOOKUP($H1550,'Gen F Exp'!$A:$E,17,FALSE),0)</f>
        <v>0</v>
      </c>
      <c r="O1550" s="34">
        <f>IFERROR(VLOOKUP($H1550,'Water F Rev'!$A:$L,15,FALSE),0)</f>
        <v>0</v>
      </c>
      <c r="P1550" s="34">
        <f>IFERROR(VLOOKUP($H1550,'Water F Rev'!$A:$L,16,FALSE),0)</f>
        <v>0</v>
      </c>
      <c r="Q1550" s="42">
        <f>IFERROR(VLOOKUP($H1550,'Water F Rev'!$A:$L,17,FALSE),0)</f>
        <v>0</v>
      </c>
      <c r="R1550" s="34">
        <f>IFERROR(VLOOKUP($H1550,'Water F Exp'!$A:$K,15,FALSE),0)</f>
        <v>0</v>
      </c>
      <c r="S1550" s="34">
        <f>IFERROR(VLOOKUP($H1550,'Water F Exp'!$A:$K,16,FALSE),0)</f>
        <v>0</v>
      </c>
      <c r="T1550" s="42">
        <f>IFERROR(VLOOKUP($H1550,'Water F Exp'!$A:$K,17,FALSE),0)</f>
        <v>0</v>
      </c>
      <c r="U1550" s="34">
        <f ca="1">IFERROR(VLOOKUP($H1550,'Sewer F Rev'!$A:$E,15,FALSE),0)</f>
        <v>0</v>
      </c>
      <c r="V1550" s="34">
        <f ca="1">IFERROR(VLOOKUP($H1550,'Sewer F Rev'!$A:$E,16,FALSE),0)</f>
        <v>0</v>
      </c>
      <c r="W1550" s="42">
        <f ca="1">IFERROR(VLOOKUP($H1550,'Sewer F Rev'!$A:$E,17,FALSE),0)</f>
        <v>0</v>
      </c>
      <c r="X1550" s="34">
        <f>IFERROR(VLOOKUP($H1550,'Sewer F Exp'!$A:$B,15,FALSE),0)</f>
        <v>0</v>
      </c>
      <c r="Y1550" s="34">
        <f>IFERROR(VLOOKUP($H1550,'Sewer F Exp'!$A:$B,16,FALSE),0)</f>
        <v>0</v>
      </c>
      <c r="Z1550" s="42">
        <f>IFERROR(VLOOKUP($H1550,'Sewer F Exp'!$A:$B,17,FALSE),0)</f>
        <v>0</v>
      </c>
      <c r="AA1550" s="34">
        <f>IFERROR(VLOOKUP($H1550,'Refuse F Rev'!$A:$E,15,FALSE),0)</f>
        <v>0</v>
      </c>
      <c r="AB1550" s="34">
        <f>IFERROR(VLOOKUP($H1550,'Refuse F Rev'!$A:$E,16,FALSE),0)</f>
        <v>0</v>
      </c>
      <c r="AC1550" s="42">
        <f>IFERROR(VLOOKUP($H1550,'Refuse F Rev'!$A:$E,17,FALSE),0)</f>
        <v>0</v>
      </c>
      <c r="AD1550" s="34">
        <f>IFERROR(VLOOKUP($H1550,'Refuse F Exp'!$A:$E,15,FALSE),0)</f>
        <v>0</v>
      </c>
      <c r="AE1550" s="34">
        <f>IFERROR(VLOOKUP($H1550,'Refuse F Exp'!$A:$E,16,FALSE),0)</f>
        <v>0</v>
      </c>
      <c r="AF1550" s="42">
        <f>IFERROR(VLOOKUP($H1550,'Refuse F Exp'!$A:$E,17,FALSE),0)</f>
        <v>0</v>
      </c>
      <c r="AG1550" s="34">
        <f>IFERROR(VLOOKUP($H1550,#REF!,10,FALSE),0)</f>
        <v>0</v>
      </c>
      <c r="AH1550" s="34">
        <f>IFERROR(VLOOKUP($H1550,#REF!,11,FALSE),0)</f>
        <v>0</v>
      </c>
      <c r="AI1550" s="42">
        <f>IFERROR(VLOOKUP($H1550,#REF!,12,FALSE),0)</f>
        <v>0</v>
      </c>
      <c r="AJ1550" s="34">
        <f>IFERROR(VLOOKUP($H1550,#REF!,10,FALSE),0)</f>
        <v>0</v>
      </c>
      <c r="AK1550" s="34">
        <f>IFERROR(VLOOKUP($H1550,#REF!,11,FALSE),0)</f>
        <v>0</v>
      </c>
      <c r="AL1550" s="42">
        <f>IFERROR(VLOOKUP($H1550,#REF!,12,FALSE),0)</f>
        <v>0</v>
      </c>
      <c r="AM1550" s="34">
        <f>IFERROR(VLOOKUP($H1550,#REF!,10,FALSE),0)</f>
        <v>0</v>
      </c>
      <c r="AN1550" s="34">
        <f>IFERROR(VLOOKUP($H1550,#REF!,11,FALSE),0)</f>
        <v>0</v>
      </c>
      <c r="AO1550" s="42">
        <f>IFERROR(VLOOKUP($H1550,#REF!,12,FALSE),0)</f>
        <v>0</v>
      </c>
      <c r="AP1550" s="34">
        <f>IFERROR(VLOOKUP($H1550,#REF!,10,FALSE),0)</f>
        <v>0</v>
      </c>
      <c r="AQ1550" s="34">
        <f>IFERROR(VLOOKUP($H1550,#REF!,11,FALSE),0)</f>
        <v>0</v>
      </c>
      <c r="AR1550" s="42">
        <f>IFERROR(VLOOKUP($H1550,#REF!,12,FALSE),0)</f>
        <v>0</v>
      </c>
      <c r="AS1550" s="34">
        <f>IFERROR(VLOOKUP($H1550,#REF!,13,FALSE),0)</f>
        <v>0</v>
      </c>
      <c r="AT1550" s="34">
        <f>IFERROR(VLOOKUP($H1550,#REF!,14,FALSE),0)</f>
        <v>0</v>
      </c>
      <c r="AU1550" s="42">
        <f>IFERROR(VLOOKUP($H1550,#REF!,15,FALSE),0)</f>
        <v>0</v>
      </c>
      <c r="AV1550" s="34">
        <f>IFERROR(VLOOKUP($H1550,#REF!,15,FALSE),0)</f>
        <v>0</v>
      </c>
      <c r="AW1550" s="34">
        <f>IFERROR(VLOOKUP($H1550,#REF!,16,FALSE),0)</f>
        <v>0</v>
      </c>
      <c r="AX1550" s="42">
        <f>IFERROR(VLOOKUP($H1550,#REF!,17,FALSE),0)</f>
        <v>0</v>
      </c>
    </row>
    <row r="1551" spans="1:50" x14ac:dyDescent="0.3">
      <c r="A1551" s="33" t="str">
        <f t="shared" si="96"/>
        <v>0</v>
      </c>
      <c r="B1551" s="33">
        <f>+'R&amp;E EXPORT'!B1471</f>
        <v>0</v>
      </c>
      <c r="C1551" t="str">
        <f>IFERROR(VLOOKUP(A1551,'MCSJ Export'!A:C,3,FALSE),"")</f>
        <v/>
      </c>
      <c r="D1551" s="37">
        <f t="shared" ca="1" si="97"/>
        <v>0</v>
      </c>
      <c r="E1551" s="37">
        <f t="shared" ca="1" si="98"/>
        <v>0</v>
      </c>
      <c r="F1551" s="37">
        <f t="shared" ca="1" si="99"/>
        <v>0</v>
      </c>
      <c r="G1551" s="37"/>
      <c r="H1551" s="33">
        <f>+'R&amp;E EXPORT'!A1471</f>
        <v>0</v>
      </c>
      <c r="I1551" s="34">
        <f>IFERROR(VLOOKUP($H1551,'Gen F Rev'!$A:$M,15,FALSE),0)</f>
        <v>0</v>
      </c>
      <c r="J1551" s="34">
        <f>IFERROR(VLOOKUP($H1551,'Gen F Rev'!$A:$M,16,FALSE),0)</f>
        <v>0</v>
      </c>
      <c r="K1551" s="42">
        <f>IFERROR(VLOOKUP($H1551,'Gen F Rev'!$A:$M,17,FALSE),0)</f>
        <v>0</v>
      </c>
      <c r="L1551" s="34">
        <f>IFERROR(VLOOKUP($H1551,'Gen F Exp'!$A:$E,15,FALSE),0)</f>
        <v>0</v>
      </c>
      <c r="M1551" s="34">
        <f>IFERROR(VLOOKUP($H1551,'Gen F Exp'!$A:$E,16,FALSE),0)</f>
        <v>0</v>
      </c>
      <c r="N1551" s="42">
        <f>IFERROR(VLOOKUP($H1551,'Gen F Exp'!$A:$E,17,FALSE),0)</f>
        <v>0</v>
      </c>
      <c r="O1551" s="34">
        <f>IFERROR(VLOOKUP($H1551,'Water F Rev'!$A:$L,15,FALSE),0)</f>
        <v>0</v>
      </c>
      <c r="P1551" s="34">
        <f>IFERROR(VLOOKUP($H1551,'Water F Rev'!$A:$L,16,FALSE),0)</f>
        <v>0</v>
      </c>
      <c r="Q1551" s="42">
        <f>IFERROR(VLOOKUP($H1551,'Water F Rev'!$A:$L,17,FALSE),0)</f>
        <v>0</v>
      </c>
      <c r="R1551" s="34">
        <f>IFERROR(VLOOKUP($H1551,'Water F Exp'!$A:$K,15,FALSE),0)</f>
        <v>0</v>
      </c>
      <c r="S1551" s="34">
        <f>IFERROR(VLOOKUP($H1551,'Water F Exp'!$A:$K,16,FALSE),0)</f>
        <v>0</v>
      </c>
      <c r="T1551" s="42">
        <f>IFERROR(VLOOKUP($H1551,'Water F Exp'!$A:$K,17,FALSE),0)</f>
        <v>0</v>
      </c>
      <c r="U1551" s="34">
        <f ca="1">IFERROR(VLOOKUP($H1551,'Sewer F Rev'!$A:$E,15,FALSE),0)</f>
        <v>0</v>
      </c>
      <c r="V1551" s="34">
        <f ca="1">IFERROR(VLOOKUP($H1551,'Sewer F Rev'!$A:$E,16,FALSE),0)</f>
        <v>0</v>
      </c>
      <c r="W1551" s="42">
        <f ca="1">IFERROR(VLOOKUP($H1551,'Sewer F Rev'!$A:$E,17,FALSE),0)</f>
        <v>0</v>
      </c>
      <c r="X1551" s="34">
        <f>IFERROR(VLOOKUP($H1551,'Sewer F Exp'!$A:$B,15,FALSE),0)</f>
        <v>0</v>
      </c>
      <c r="Y1551" s="34">
        <f>IFERROR(VLOOKUP($H1551,'Sewer F Exp'!$A:$B,16,FALSE),0)</f>
        <v>0</v>
      </c>
      <c r="Z1551" s="42">
        <f>IFERROR(VLOOKUP($H1551,'Sewer F Exp'!$A:$B,17,FALSE),0)</f>
        <v>0</v>
      </c>
      <c r="AA1551" s="34">
        <f>IFERROR(VLOOKUP($H1551,'Refuse F Rev'!$A:$E,15,FALSE),0)</f>
        <v>0</v>
      </c>
      <c r="AB1551" s="34">
        <f>IFERROR(VLOOKUP($H1551,'Refuse F Rev'!$A:$E,16,FALSE),0)</f>
        <v>0</v>
      </c>
      <c r="AC1551" s="42">
        <f>IFERROR(VLOOKUP($H1551,'Refuse F Rev'!$A:$E,17,FALSE),0)</f>
        <v>0</v>
      </c>
      <c r="AD1551" s="34">
        <f>IFERROR(VLOOKUP($H1551,'Refuse F Exp'!$A:$E,15,FALSE),0)</f>
        <v>0</v>
      </c>
      <c r="AE1551" s="34">
        <f>IFERROR(VLOOKUP($H1551,'Refuse F Exp'!$A:$E,16,FALSE),0)</f>
        <v>0</v>
      </c>
      <c r="AF1551" s="42">
        <f>IFERROR(VLOOKUP($H1551,'Refuse F Exp'!$A:$E,17,FALSE),0)</f>
        <v>0</v>
      </c>
      <c r="AG1551" s="34">
        <f>IFERROR(VLOOKUP($H1551,#REF!,10,FALSE),0)</f>
        <v>0</v>
      </c>
      <c r="AH1551" s="34">
        <f>IFERROR(VLOOKUP($H1551,#REF!,11,FALSE),0)</f>
        <v>0</v>
      </c>
      <c r="AI1551" s="42">
        <f>IFERROR(VLOOKUP($H1551,#REF!,12,FALSE),0)</f>
        <v>0</v>
      </c>
      <c r="AJ1551" s="34">
        <f>IFERROR(VLOOKUP($H1551,#REF!,10,FALSE),0)</f>
        <v>0</v>
      </c>
      <c r="AK1551" s="34">
        <f>IFERROR(VLOOKUP($H1551,#REF!,11,FALSE),0)</f>
        <v>0</v>
      </c>
      <c r="AL1551" s="42">
        <f>IFERROR(VLOOKUP($H1551,#REF!,12,FALSE),0)</f>
        <v>0</v>
      </c>
      <c r="AM1551" s="34">
        <f>IFERROR(VLOOKUP($H1551,#REF!,10,FALSE),0)</f>
        <v>0</v>
      </c>
      <c r="AN1551" s="34">
        <f>IFERROR(VLOOKUP($H1551,#REF!,11,FALSE),0)</f>
        <v>0</v>
      </c>
      <c r="AO1551" s="42">
        <f>IFERROR(VLOOKUP($H1551,#REF!,12,FALSE),0)</f>
        <v>0</v>
      </c>
      <c r="AP1551" s="34">
        <f>IFERROR(VLOOKUP($H1551,#REF!,10,FALSE),0)</f>
        <v>0</v>
      </c>
      <c r="AQ1551" s="34">
        <f>IFERROR(VLOOKUP($H1551,#REF!,11,FALSE),0)</f>
        <v>0</v>
      </c>
      <c r="AR1551" s="42">
        <f>IFERROR(VLOOKUP($H1551,#REF!,12,FALSE),0)</f>
        <v>0</v>
      </c>
      <c r="AS1551" s="34">
        <f>IFERROR(VLOOKUP($H1551,#REF!,13,FALSE),0)</f>
        <v>0</v>
      </c>
      <c r="AT1551" s="34">
        <f>IFERROR(VLOOKUP($H1551,#REF!,14,FALSE),0)</f>
        <v>0</v>
      </c>
      <c r="AU1551" s="42">
        <f>IFERROR(VLOOKUP($H1551,#REF!,15,FALSE),0)</f>
        <v>0</v>
      </c>
      <c r="AV1551" s="34">
        <f>IFERROR(VLOOKUP($H1551,#REF!,15,FALSE),0)</f>
        <v>0</v>
      </c>
      <c r="AW1551" s="34">
        <f>IFERROR(VLOOKUP($H1551,#REF!,16,FALSE),0)</f>
        <v>0</v>
      </c>
      <c r="AX1551" s="42">
        <f>IFERROR(VLOOKUP($H1551,#REF!,17,FALSE),0)</f>
        <v>0</v>
      </c>
    </row>
    <row r="1552" spans="1:50" x14ac:dyDescent="0.3">
      <c r="A1552" s="33" t="str">
        <f t="shared" si="96"/>
        <v>0</v>
      </c>
      <c r="B1552" s="33">
        <f>+'R&amp;E EXPORT'!B1472</f>
        <v>0</v>
      </c>
      <c r="C1552" t="str">
        <f>IFERROR(VLOOKUP(A1552,'MCSJ Export'!A:C,3,FALSE),"")</f>
        <v/>
      </c>
      <c r="D1552" s="37">
        <f t="shared" ca="1" si="97"/>
        <v>0</v>
      </c>
      <c r="E1552" s="37">
        <f t="shared" ca="1" si="98"/>
        <v>0</v>
      </c>
      <c r="F1552" s="37">
        <f t="shared" ca="1" si="99"/>
        <v>0</v>
      </c>
      <c r="G1552" s="37"/>
      <c r="H1552" s="33">
        <f>+'R&amp;E EXPORT'!A1472</f>
        <v>0</v>
      </c>
      <c r="I1552" s="34">
        <f>IFERROR(VLOOKUP($H1552,'Gen F Rev'!$A:$M,15,FALSE),0)</f>
        <v>0</v>
      </c>
      <c r="J1552" s="34">
        <f>IFERROR(VLOOKUP($H1552,'Gen F Rev'!$A:$M,16,FALSE),0)</f>
        <v>0</v>
      </c>
      <c r="K1552" s="42">
        <f>IFERROR(VLOOKUP($H1552,'Gen F Rev'!$A:$M,17,FALSE),0)</f>
        <v>0</v>
      </c>
      <c r="L1552" s="34">
        <f>IFERROR(VLOOKUP($H1552,'Gen F Exp'!$A:$E,15,FALSE),0)</f>
        <v>0</v>
      </c>
      <c r="M1552" s="34">
        <f>IFERROR(VLOOKUP($H1552,'Gen F Exp'!$A:$E,16,FALSE),0)</f>
        <v>0</v>
      </c>
      <c r="N1552" s="42">
        <f>IFERROR(VLOOKUP($H1552,'Gen F Exp'!$A:$E,17,FALSE),0)</f>
        <v>0</v>
      </c>
      <c r="O1552" s="34">
        <f>IFERROR(VLOOKUP($H1552,'Water F Rev'!$A:$L,15,FALSE),0)</f>
        <v>0</v>
      </c>
      <c r="P1552" s="34">
        <f>IFERROR(VLOOKUP($H1552,'Water F Rev'!$A:$L,16,FALSE),0)</f>
        <v>0</v>
      </c>
      <c r="Q1552" s="42">
        <f>IFERROR(VLOOKUP($H1552,'Water F Rev'!$A:$L,17,FALSE),0)</f>
        <v>0</v>
      </c>
      <c r="R1552" s="34">
        <f>IFERROR(VLOOKUP($H1552,'Water F Exp'!$A:$K,15,FALSE),0)</f>
        <v>0</v>
      </c>
      <c r="S1552" s="34">
        <f>IFERROR(VLOOKUP($H1552,'Water F Exp'!$A:$K,16,FALSE),0)</f>
        <v>0</v>
      </c>
      <c r="T1552" s="42">
        <f>IFERROR(VLOOKUP($H1552,'Water F Exp'!$A:$K,17,FALSE),0)</f>
        <v>0</v>
      </c>
      <c r="U1552" s="34">
        <f ca="1">IFERROR(VLOOKUP($H1552,'Sewer F Rev'!$A:$E,15,FALSE),0)</f>
        <v>0</v>
      </c>
      <c r="V1552" s="34">
        <f ca="1">IFERROR(VLOOKUP($H1552,'Sewer F Rev'!$A:$E,16,FALSE),0)</f>
        <v>0</v>
      </c>
      <c r="W1552" s="42">
        <f ca="1">IFERROR(VLOOKUP($H1552,'Sewer F Rev'!$A:$E,17,FALSE),0)</f>
        <v>0</v>
      </c>
      <c r="X1552" s="34">
        <f>IFERROR(VLOOKUP($H1552,'Sewer F Exp'!$A:$B,15,FALSE),0)</f>
        <v>0</v>
      </c>
      <c r="Y1552" s="34">
        <f>IFERROR(VLOOKUP($H1552,'Sewer F Exp'!$A:$B,16,FALSE),0)</f>
        <v>0</v>
      </c>
      <c r="Z1552" s="42">
        <f>IFERROR(VLOOKUP($H1552,'Sewer F Exp'!$A:$B,17,FALSE),0)</f>
        <v>0</v>
      </c>
      <c r="AA1552" s="34">
        <f>IFERROR(VLOOKUP($H1552,'Refuse F Rev'!$A:$E,15,FALSE),0)</f>
        <v>0</v>
      </c>
      <c r="AB1552" s="34">
        <f>IFERROR(VLOOKUP($H1552,'Refuse F Rev'!$A:$E,16,FALSE),0)</f>
        <v>0</v>
      </c>
      <c r="AC1552" s="42">
        <f>IFERROR(VLOOKUP($H1552,'Refuse F Rev'!$A:$E,17,FALSE),0)</f>
        <v>0</v>
      </c>
      <c r="AD1552" s="34">
        <f>IFERROR(VLOOKUP($H1552,'Refuse F Exp'!$A:$E,15,FALSE),0)</f>
        <v>0</v>
      </c>
      <c r="AE1552" s="34">
        <f>IFERROR(VLOOKUP($H1552,'Refuse F Exp'!$A:$E,16,FALSE),0)</f>
        <v>0</v>
      </c>
      <c r="AF1552" s="42">
        <f>IFERROR(VLOOKUP($H1552,'Refuse F Exp'!$A:$E,17,FALSE),0)</f>
        <v>0</v>
      </c>
      <c r="AG1552" s="34">
        <f>IFERROR(VLOOKUP($H1552,#REF!,10,FALSE),0)</f>
        <v>0</v>
      </c>
      <c r="AH1552" s="34">
        <f>IFERROR(VLOOKUP($H1552,#REF!,11,FALSE),0)</f>
        <v>0</v>
      </c>
      <c r="AI1552" s="42">
        <f>IFERROR(VLOOKUP($H1552,#REF!,12,FALSE),0)</f>
        <v>0</v>
      </c>
      <c r="AJ1552" s="34">
        <f>IFERROR(VLOOKUP($H1552,#REF!,10,FALSE),0)</f>
        <v>0</v>
      </c>
      <c r="AK1552" s="34">
        <f>IFERROR(VLOOKUP($H1552,#REF!,11,FALSE),0)</f>
        <v>0</v>
      </c>
      <c r="AL1552" s="42">
        <f>IFERROR(VLOOKUP($H1552,#REF!,12,FALSE),0)</f>
        <v>0</v>
      </c>
      <c r="AM1552" s="34">
        <f>IFERROR(VLOOKUP($H1552,#REF!,10,FALSE),0)</f>
        <v>0</v>
      </c>
      <c r="AN1552" s="34">
        <f>IFERROR(VLOOKUP($H1552,#REF!,11,FALSE),0)</f>
        <v>0</v>
      </c>
      <c r="AO1552" s="42">
        <f>IFERROR(VLOOKUP($H1552,#REF!,12,FALSE),0)</f>
        <v>0</v>
      </c>
      <c r="AP1552" s="34">
        <f>IFERROR(VLOOKUP($H1552,#REF!,10,FALSE),0)</f>
        <v>0</v>
      </c>
      <c r="AQ1552" s="34">
        <f>IFERROR(VLOOKUP($H1552,#REF!,11,FALSE),0)</f>
        <v>0</v>
      </c>
      <c r="AR1552" s="42">
        <f>IFERROR(VLOOKUP($H1552,#REF!,12,FALSE),0)</f>
        <v>0</v>
      </c>
      <c r="AS1552" s="34">
        <f>IFERROR(VLOOKUP($H1552,#REF!,13,FALSE),0)</f>
        <v>0</v>
      </c>
      <c r="AT1552" s="34">
        <f>IFERROR(VLOOKUP($H1552,#REF!,14,FALSE),0)</f>
        <v>0</v>
      </c>
      <c r="AU1552" s="42">
        <f>IFERROR(VLOOKUP($H1552,#REF!,15,FALSE),0)</f>
        <v>0</v>
      </c>
      <c r="AV1552" s="34">
        <f>IFERROR(VLOOKUP($H1552,#REF!,15,FALSE),0)</f>
        <v>0</v>
      </c>
      <c r="AW1552" s="34">
        <f>IFERROR(VLOOKUP($H1552,#REF!,16,FALSE),0)</f>
        <v>0</v>
      </c>
      <c r="AX1552" s="42">
        <f>IFERROR(VLOOKUP($H1552,#REF!,17,FALSE),0)</f>
        <v>0</v>
      </c>
    </row>
    <row r="1553" spans="1:50" x14ac:dyDescent="0.3">
      <c r="A1553" s="33" t="str">
        <f t="shared" si="96"/>
        <v>0</v>
      </c>
      <c r="B1553" s="33">
        <f>+'R&amp;E EXPORT'!B1473</f>
        <v>0</v>
      </c>
      <c r="C1553" t="str">
        <f>IFERROR(VLOOKUP(A1553,'MCSJ Export'!A:C,3,FALSE),"")</f>
        <v/>
      </c>
      <c r="D1553" s="37">
        <f t="shared" ca="1" si="97"/>
        <v>0</v>
      </c>
      <c r="E1553" s="37">
        <f t="shared" ca="1" si="98"/>
        <v>0</v>
      </c>
      <c r="F1553" s="37">
        <f t="shared" ca="1" si="99"/>
        <v>0</v>
      </c>
      <c r="G1553" s="37"/>
      <c r="H1553" s="33">
        <f>+'R&amp;E EXPORT'!A1473</f>
        <v>0</v>
      </c>
      <c r="I1553" s="34">
        <f>IFERROR(VLOOKUP($H1553,'Gen F Rev'!$A:$M,15,FALSE),0)</f>
        <v>0</v>
      </c>
      <c r="J1553" s="34">
        <f>IFERROR(VLOOKUP($H1553,'Gen F Rev'!$A:$M,16,FALSE),0)</f>
        <v>0</v>
      </c>
      <c r="K1553" s="42">
        <f>IFERROR(VLOOKUP($H1553,'Gen F Rev'!$A:$M,17,FALSE),0)</f>
        <v>0</v>
      </c>
      <c r="L1553" s="34">
        <f>IFERROR(VLOOKUP($H1553,'Gen F Exp'!$A:$E,15,FALSE),0)</f>
        <v>0</v>
      </c>
      <c r="M1553" s="34">
        <f>IFERROR(VLOOKUP($H1553,'Gen F Exp'!$A:$E,16,FALSE),0)</f>
        <v>0</v>
      </c>
      <c r="N1553" s="42">
        <f>IFERROR(VLOOKUP($H1553,'Gen F Exp'!$A:$E,17,FALSE),0)</f>
        <v>0</v>
      </c>
      <c r="O1553" s="34">
        <f>IFERROR(VLOOKUP($H1553,'Water F Rev'!$A:$L,15,FALSE),0)</f>
        <v>0</v>
      </c>
      <c r="P1553" s="34">
        <f>IFERROR(VLOOKUP($H1553,'Water F Rev'!$A:$L,16,FALSE),0)</f>
        <v>0</v>
      </c>
      <c r="Q1553" s="42">
        <f>IFERROR(VLOOKUP($H1553,'Water F Rev'!$A:$L,17,FALSE),0)</f>
        <v>0</v>
      </c>
      <c r="R1553" s="34">
        <f>IFERROR(VLOOKUP($H1553,'Water F Exp'!$A:$K,15,FALSE),0)</f>
        <v>0</v>
      </c>
      <c r="S1553" s="34">
        <f>IFERROR(VLOOKUP($H1553,'Water F Exp'!$A:$K,16,FALSE),0)</f>
        <v>0</v>
      </c>
      <c r="T1553" s="42">
        <f>IFERROR(VLOOKUP($H1553,'Water F Exp'!$A:$K,17,FALSE),0)</f>
        <v>0</v>
      </c>
      <c r="U1553" s="34">
        <f ca="1">IFERROR(VLOOKUP($H1553,'Sewer F Rev'!$A:$E,15,FALSE),0)</f>
        <v>0</v>
      </c>
      <c r="V1553" s="34">
        <f ca="1">IFERROR(VLOOKUP($H1553,'Sewer F Rev'!$A:$E,16,FALSE),0)</f>
        <v>0</v>
      </c>
      <c r="W1553" s="42">
        <f ca="1">IFERROR(VLOOKUP($H1553,'Sewer F Rev'!$A:$E,17,FALSE),0)</f>
        <v>0</v>
      </c>
      <c r="X1553" s="34">
        <f>IFERROR(VLOOKUP($H1553,'Sewer F Exp'!$A:$B,15,FALSE),0)</f>
        <v>0</v>
      </c>
      <c r="Y1553" s="34">
        <f>IFERROR(VLOOKUP($H1553,'Sewer F Exp'!$A:$B,16,FALSE),0)</f>
        <v>0</v>
      </c>
      <c r="Z1553" s="42">
        <f>IFERROR(VLOOKUP($H1553,'Sewer F Exp'!$A:$B,17,FALSE),0)</f>
        <v>0</v>
      </c>
      <c r="AA1553" s="34">
        <f>IFERROR(VLOOKUP($H1553,'Refuse F Rev'!$A:$E,15,FALSE),0)</f>
        <v>0</v>
      </c>
      <c r="AB1553" s="34">
        <f>IFERROR(VLOOKUP($H1553,'Refuse F Rev'!$A:$E,16,FALSE),0)</f>
        <v>0</v>
      </c>
      <c r="AC1553" s="42">
        <f>IFERROR(VLOOKUP($H1553,'Refuse F Rev'!$A:$E,17,FALSE),0)</f>
        <v>0</v>
      </c>
      <c r="AD1553" s="34">
        <f>IFERROR(VLOOKUP($H1553,'Refuse F Exp'!$A:$E,15,FALSE),0)</f>
        <v>0</v>
      </c>
      <c r="AE1553" s="34">
        <f>IFERROR(VLOOKUP($H1553,'Refuse F Exp'!$A:$E,16,FALSE),0)</f>
        <v>0</v>
      </c>
      <c r="AF1553" s="42">
        <f>IFERROR(VLOOKUP($H1553,'Refuse F Exp'!$A:$E,17,FALSE),0)</f>
        <v>0</v>
      </c>
      <c r="AG1553" s="34">
        <f>IFERROR(VLOOKUP($H1553,#REF!,10,FALSE),0)</f>
        <v>0</v>
      </c>
      <c r="AH1553" s="34">
        <f>IFERROR(VLOOKUP($H1553,#REF!,11,FALSE),0)</f>
        <v>0</v>
      </c>
      <c r="AI1553" s="42">
        <f>IFERROR(VLOOKUP($H1553,#REF!,12,FALSE),0)</f>
        <v>0</v>
      </c>
      <c r="AJ1553" s="34">
        <f>IFERROR(VLOOKUP($H1553,#REF!,10,FALSE),0)</f>
        <v>0</v>
      </c>
      <c r="AK1553" s="34">
        <f>IFERROR(VLOOKUP($H1553,#REF!,11,FALSE),0)</f>
        <v>0</v>
      </c>
      <c r="AL1553" s="42">
        <f>IFERROR(VLOOKUP($H1553,#REF!,12,FALSE),0)</f>
        <v>0</v>
      </c>
      <c r="AM1553" s="34">
        <f>IFERROR(VLOOKUP($H1553,#REF!,10,FALSE),0)</f>
        <v>0</v>
      </c>
      <c r="AN1553" s="34">
        <f>IFERROR(VLOOKUP($H1553,#REF!,11,FALSE),0)</f>
        <v>0</v>
      </c>
      <c r="AO1553" s="42">
        <f>IFERROR(VLOOKUP($H1553,#REF!,12,FALSE),0)</f>
        <v>0</v>
      </c>
      <c r="AP1553" s="34">
        <f>IFERROR(VLOOKUP($H1553,#REF!,10,FALSE),0)</f>
        <v>0</v>
      </c>
      <c r="AQ1553" s="34">
        <f>IFERROR(VLOOKUP($H1553,#REF!,11,FALSE),0)</f>
        <v>0</v>
      </c>
      <c r="AR1553" s="42">
        <f>IFERROR(VLOOKUP($H1553,#REF!,12,FALSE),0)</f>
        <v>0</v>
      </c>
      <c r="AS1553" s="34">
        <f>IFERROR(VLOOKUP($H1553,#REF!,13,FALSE),0)</f>
        <v>0</v>
      </c>
      <c r="AT1553" s="34">
        <f>IFERROR(VLOOKUP($H1553,#REF!,14,FALSE),0)</f>
        <v>0</v>
      </c>
      <c r="AU1553" s="42">
        <f>IFERROR(VLOOKUP($H1553,#REF!,15,FALSE),0)</f>
        <v>0</v>
      </c>
      <c r="AV1553" s="34">
        <f>IFERROR(VLOOKUP($H1553,#REF!,15,FALSE),0)</f>
        <v>0</v>
      </c>
      <c r="AW1553" s="34">
        <f>IFERROR(VLOOKUP($H1553,#REF!,16,FALSE),0)</f>
        <v>0</v>
      </c>
      <c r="AX1553" s="42">
        <f>IFERROR(VLOOKUP($H1553,#REF!,17,FALSE),0)</f>
        <v>0</v>
      </c>
    </row>
    <row r="1554" spans="1:50" x14ac:dyDescent="0.3">
      <c r="A1554" s="33" t="str">
        <f t="shared" si="96"/>
        <v>0</v>
      </c>
      <c r="B1554" s="33">
        <f>+'R&amp;E EXPORT'!B1474</f>
        <v>0</v>
      </c>
      <c r="C1554" t="str">
        <f>IFERROR(VLOOKUP(A1554,'MCSJ Export'!A:C,3,FALSE),"")</f>
        <v/>
      </c>
      <c r="D1554" s="37">
        <f t="shared" ca="1" si="97"/>
        <v>0</v>
      </c>
      <c r="E1554" s="37">
        <f t="shared" ca="1" si="98"/>
        <v>0</v>
      </c>
      <c r="F1554" s="37">
        <f t="shared" ca="1" si="99"/>
        <v>0</v>
      </c>
      <c r="G1554" s="37"/>
      <c r="H1554" s="33">
        <f>+'R&amp;E EXPORT'!A1474</f>
        <v>0</v>
      </c>
      <c r="I1554" s="34">
        <f>IFERROR(VLOOKUP($H1554,'Gen F Rev'!$A:$M,15,FALSE),0)</f>
        <v>0</v>
      </c>
      <c r="J1554" s="34">
        <f>IFERROR(VLOOKUP($H1554,'Gen F Rev'!$A:$M,16,FALSE),0)</f>
        <v>0</v>
      </c>
      <c r="K1554" s="42">
        <f>IFERROR(VLOOKUP($H1554,'Gen F Rev'!$A:$M,17,FALSE),0)</f>
        <v>0</v>
      </c>
      <c r="L1554" s="34">
        <f>IFERROR(VLOOKUP($H1554,'Gen F Exp'!$A:$E,15,FALSE),0)</f>
        <v>0</v>
      </c>
      <c r="M1554" s="34">
        <f>IFERROR(VLOOKUP($H1554,'Gen F Exp'!$A:$E,16,FALSE),0)</f>
        <v>0</v>
      </c>
      <c r="N1554" s="42">
        <f>IFERROR(VLOOKUP($H1554,'Gen F Exp'!$A:$E,17,FALSE),0)</f>
        <v>0</v>
      </c>
      <c r="O1554" s="34">
        <f>IFERROR(VLOOKUP($H1554,'Water F Rev'!$A:$L,15,FALSE),0)</f>
        <v>0</v>
      </c>
      <c r="P1554" s="34">
        <f>IFERROR(VLOOKUP($H1554,'Water F Rev'!$A:$L,16,FALSE),0)</f>
        <v>0</v>
      </c>
      <c r="Q1554" s="42">
        <f>IFERROR(VLOOKUP($H1554,'Water F Rev'!$A:$L,17,FALSE),0)</f>
        <v>0</v>
      </c>
      <c r="R1554" s="34">
        <f>IFERROR(VLOOKUP($H1554,'Water F Exp'!$A:$K,15,FALSE),0)</f>
        <v>0</v>
      </c>
      <c r="S1554" s="34">
        <f>IFERROR(VLOOKUP($H1554,'Water F Exp'!$A:$K,16,FALSE),0)</f>
        <v>0</v>
      </c>
      <c r="T1554" s="42">
        <f>IFERROR(VLOOKUP($H1554,'Water F Exp'!$A:$K,17,FALSE),0)</f>
        <v>0</v>
      </c>
      <c r="U1554" s="34">
        <f ca="1">IFERROR(VLOOKUP($H1554,'Sewer F Rev'!$A:$E,15,FALSE),0)</f>
        <v>0</v>
      </c>
      <c r="V1554" s="34">
        <f ca="1">IFERROR(VLOOKUP($H1554,'Sewer F Rev'!$A:$E,16,FALSE),0)</f>
        <v>0</v>
      </c>
      <c r="W1554" s="42">
        <f ca="1">IFERROR(VLOOKUP($H1554,'Sewer F Rev'!$A:$E,17,FALSE),0)</f>
        <v>0</v>
      </c>
      <c r="X1554" s="34">
        <f>IFERROR(VLOOKUP($H1554,'Sewer F Exp'!$A:$B,15,FALSE),0)</f>
        <v>0</v>
      </c>
      <c r="Y1554" s="34">
        <f>IFERROR(VLOOKUP($H1554,'Sewer F Exp'!$A:$B,16,FALSE),0)</f>
        <v>0</v>
      </c>
      <c r="Z1554" s="42">
        <f>IFERROR(VLOOKUP($H1554,'Sewer F Exp'!$A:$B,17,FALSE),0)</f>
        <v>0</v>
      </c>
      <c r="AA1554" s="34">
        <f>IFERROR(VLOOKUP($H1554,'Refuse F Rev'!$A:$E,15,FALSE),0)</f>
        <v>0</v>
      </c>
      <c r="AB1554" s="34">
        <f>IFERROR(VLOOKUP($H1554,'Refuse F Rev'!$A:$E,16,FALSE),0)</f>
        <v>0</v>
      </c>
      <c r="AC1554" s="42">
        <f>IFERROR(VLOOKUP($H1554,'Refuse F Rev'!$A:$E,17,FALSE),0)</f>
        <v>0</v>
      </c>
      <c r="AD1554" s="34">
        <f>IFERROR(VLOOKUP($H1554,'Refuse F Exp'!$A:$E,15,FALSE),0)</f>
        <v>0</v>
      </c>
      <c r="AE1554" s="34">
        <f>IFERROR(VLOOKUP($H1554,'Refuse F Exp'!$A:$E,16,FALSE),0)</f>
        <v>0</v>
      </c>
      <c r="AF1554" s="42">
        <f>IFERROR(VLOOKUP($H1554,'Refuse F Exp'!$A:$E,17,FALSE),0)</f>
        <v>0</v>
      </c>
      <c r="AG1554" s="34">
        <f>IFERROR(VLOOKUP($H1554,#REF!,10,FALSE),0)</f>
        <v>0</v>
      </c>
      <c r="AH1554" s="34">
        <f>IFERROR(VLOOKUP($H1554,#REF!,11,FALSE),0)</f>
        <v>0</v>
      </c>
      <c r="AI1554" s="42">
        <f>IFERROR(VLOOKUP($H1554,#REF!,12,FALSE),0)</f>
        <v>0</v>
      </c>
      <c r="AJ1554" s="34">
        <f>IFERROR(VLOOKUP($H1554,#REF!,10,FALSE),0)</f>
        <v>0</v>
      </c>
      <c r="AK1554" s="34">
        <f>IFERROR(VLOOKUP($H1554,#REF!,11,FALSE),0)</f>
        <v>0</v>
      </c>
      <c r="AL1554" s="42">
        <f>IFERROR(VLOOKUP($H1554,#REF!,12,FALSE),0)</f>
        <v>0</v>
      </c>
      <c r="AM1554" s="34">
        <f>IFERROR(VLOOKUP($H1554,#REF!,10,FALSE),0)</f>
        <v>0</v>
      </c>
      <c r="AN1554" s="34">
        <f>IFERROR(VLOOKUP($H1554,#REF!,11,FALSE),0)</f>
        <v>0</v>
      </c>
      <c r="AO1554" s="42">
        <f>IFERROR(VLOOKUP($H1554,#REF!,12,FALSE),0)</f>
        <v>0</v>
      </c>
      <c r="AP1554" s="34">
        <f>IFERROR(VLOOKUP($H1554,#REF!,10,FALSE),0)</f>
        <v>0</v>
      </c>
      <c r="AQ1554" s="34">
        <f>IFERROR(VLOOKUP($H1554,#REF!,11,FALSE),0)</f>
        <v>0</v>
      </c>
      <c r="AR1554" s="42">
        <f>IFERROR(VLOOKUP($H1554,#REF!,12,FALSE),0)</f>
        <v>0</v>
      </c>
      <c r="AS1554" s="34">
        <f>IFERROR(VLOOKUP($H1554,#REF!,13,FALSE),0)</f>
        <v>0</v>
      </c>
      <c r="AT1554" s="34">
        <f>IFERROR(VLOOKUP($H1554,#REF!,14,FALSE),0)</f>
        <v>0</v>
      </c>
      <c r="AU1554" s="42">
        <f>IFERROR(VLOOKUP($H1554,#REF!,15,FALSE),0)</f>
        <v>0</v>
      </c>
      <c r="AV1554" s="34">
        <f>IFERROR(VLOOKUP($H1554,#REF!,15,FALSE),0)</f>
        <v>0</v>
      </c>
      <c r="AW1554" s="34">
        <f>IFERROR(VLOOKUP($H1554,#REF!,16,FALSE),0)</f>
        <v>0</v>
      </c>
      <c r="AX1554" s="42">
        <f>IFERROR(VLOOKUP($H1554,#REF!,17,FALSE),0)</f>
        <v>0</v>
      </c>
    </row>
    <row r="1555" spans="1:50" x14ac:dyDescent="0.3">
      <c r="A1555" s="33" t="str">
        <f t="shared" si="96"/>
        <v>0</v>
      </c>
      <c r="B1555" s="33">
        <f>+'R&amp;E EXPORT'!B1475</f>
        <v>0</v>
      </c>
      <c r="C1555" t="str">
        <f>IFERROR(VLOOKUP(A1555,'MCSJ Export'!A:C,3,FALSE),"")</f>
        <v/>
      </c>
      <c r="D1555" s="37">
        <f t="shared" ca="1" si="97"/>
        <v>0</v>
      </c>
      <c r="E1555" s="37">
        <f t="shared" ca="1" si="98"/>
        <v>0</v>
      </c>
      <c r="F1555" s="37">
        <f t="shared" ca="1" si="99"/>
        <v>0</v>
      </c>
      <c r="G1555" s="37"/>
      <c r="H1555" s="33">
        <f>+'R&amp;E EXPORT'!A1475</f>
        <v>0</v>
      </c>
      <c r="I1555" s="34">
        <f>IFERROR(VLOOKUP($H1555,'Gen F Rev'!$A:$M,15,FALSE),0)</f>
        <v>0</v>
      </c>
      <c r="J1555" s="34">
        <f>IFERROR(VLOOKUP($H1555,'Gen F Rev'!$A:$M,16,FALSE),0)</f>
        <v>0</v>
      </c>
      <c r="K1555" s="42">
        <f>IFERROR(VLOOKUP($H1555,'Gen F Rev'!$A:$M,17,FALSE),0)</f>
        <v>0</v>
      </c>
      <c r="L1555" s="34">
        <f>IFERROR(VLOOKUP($H1555,'Gen F Exp'!$A:$E,15,FALSE),0)</f>
        <v>0</v>
      </c>
      <c r="M1555" s="34">
        <f>IFERROR(VLOOKUP($H1555,'Gen F Exp'!$A:$E,16,FALSE),0)</f>
        <v>0</v>
      </c>
      <c r="N1555" s="42">
        <f>IFERROR(VLOOKUP($H1555,'Gen F Exp'!$A:$E,17,FALSE),0)</f>
        <v>0</v>
      </c>
      <c r="O1555" s="34">
        <f>IFERROR(VLOOKUP($H1555,'Water F Rev'!$A:$L,15,FALSE),0)</f>
        <v>0</v>
      </c>
      <c r="P1555" s="34">
        <f>IFERROR(VLOOKUP($H1555,'Water F Rev'!$A:$L,16,FALSE),0)</f>
        <v>0</v>
      </c>
      <c r="Q1555" s="42">
        <f>IFERROR(VLOOKUP($H1555,'Water F Rev'!$A:$L,17,FALSE),0)</f>
        <v>0</v>
      </c>
      <c r="R1555" s="34">
        <f>IFERROR(VLOOKUP($H1555,'Water F Exp'!$A:$K,15,FALSE),0)</f>
        <v>0</v>
      </c>
      <c r="S1555" s="34">
        <f>IFERROR(VLOOKUP($H1555,'Water F Exp'!$A:$K,16,FALSE),0)</f>
        <v>0</v>
      </c>
      <c r="T1555" s="42">
        <f>IFERROR(VLOOKUP($H1555,'Water F Exp'!$A:$K,17,FALSE),0)</f>
        <v>0</v>
      </c>
      <c r="U1555" s="34">
        <f ca="1">IFERROR(VLOOKUP($H1555,'Sewer F Rev'!$A:$E,15,FALSE),0)</f>
        <v>0</v>
      </c>
      <c r="V1555" s="34">
        <f ca="1">IFERROR(VLOOKUP($H1555,'Sewer F Rev'!$A:$E,16,FALSE),0)</f>
        <v>0</v>
      </c>
      <c r="W1555" s="42">
        <f ca="1">IFERROR(VLOOKUP($H1555,'Sewer F Rev'!$A:$E,17,FALSE),0)</f>
        <v>0</v>
      </c>
      <c r="X1555" s="34">
        <f>IFERROR(VLOOKUP($H1555,'Sewer F Exp'!$A:$B,15,FALSE),0)</f>
        <v>0</v>
      </c>
      <c r="Y1555" s="34">
        <f>IFERROR(VLOOKUP($H1555,'Sewer F Exp'!$A:$B,16,FALSE),0)</f>
        <v>0</v>
      </c>
      <c r="Z1555" s="42">
        <f>IFERROR(VLOOKUP($H1555,'Sewer F Exp'!$A:$B,17,FALSE),0)</f>
        <v>0</v>
      </c>
      <c r="AA1555" s="34">
        <f>IFERROR(VLOOKUP($H1555,'Refuse F Rev'!$A:$E,15,FALSE),0)</f>
        <v>0</v>
      </c>
      <c r="AB1555" s="34">
        <f>IFERROR(VLOOKUP($H1555,'Refuse F Rev'!$A:$E,16,FALSE),0)</f>
        <v>0</v>
      </c>
      <c r="AC1555" s="42">
        <f>IFERROR(VLOOKUP($H1555,'Refuse F Rev'!$A:$E,17,FALSE),0)</f>
        <v>0</v>
      </c>
      <c r="AD1555" s="34">
        <f>IFERROR(VLOOKUP($H1555,'Refuse F Exp'!$A:$E,15,FALSE),0)</f>
        <v>0</v>
      </c>
      <c r="AE1555" s="34">
        <f>IFERROR(VLOOKUP($H1555,'Refuse F Exp'!$A:$E,16,FALSE),0)</f>
        <v>0</v>
      </c>
      <c r="AF1555" s="42">
        <f>IFERROR(VLOOKUP($H1555,'Refuse F Exp'!$A:$E,17,FALSE),0)</f>
        <v>0</v>
      </c>
      <c r="AG1555" s="34">
        <f>IFERROR(VLOOKUP($H1555,#REF!,10,FALSE),0)</f>
        <v>0</v>
      </c>
      <c r="AH1555" s="34">
        <f>IFERROR(VLOOKUP($H1555,#REF!,11,FALSE),0)</f>
        <v>0</v>
      </c>
      <c r="AI1555" s="42">
        <f>IFERROR(VLOOKUP($H1555,#REF!,12,FALSE),0)</f>
        <v>0</v>
      </c>
      <c r="AJ1555" s="34">
        <f>IFERROR(VLOOKUP($H1555,#REF!,10,FALSE),0)</f>
        <v>0</v>
      </c>
      <c r="AK1555" s="34">
        <f>IFERROR(VLOOKUP($H1555,#REF!,11,FALSE),0)</f>
        <v>0</v>
      </c>
      <c r="AL1555" s="42">
        <f>IFERROR(VLOOKUP($H1555,#REF!,12,FALSE),0)</f>
        <v>0</v>
      </c>
      <c r="AM1555" s="34">
        <f>IFERROR(VLOOKUP($H1555,#REF!,10,FALSE),0)</f>
        <v>0</v>
      </c>
      <c r="AN1555" s="34">
        <f>IFERROR(VLOOKUP($H1555,#REF!,11,FALSE),0)</f>
        <v>0</v>
      </c>
      <c r="AO1555" s="42">
        <f>IFERROR(VLOOKUP($H1555,#REF!,12,FALSE),0)</f>
        <v>0</v>
      </c>
      <c r="AP1555" s="34">
        <f>IFERROR(VLOOKUP($H1555,#REF!,10,FALSE),0)</f>
        <v>0</v>
      </c>
      <c r="AQ1555" s="34">
        <f>IFERROR(VLOOKUP($H1555,#REF!,11,FALSE),0)</f>
        <v>0</v>
      </c>
      <c r="AR1555" s="42">
        <f>IFERROR(VLOOKUP($H1555,#REF!,12,FALSE),0)</f>
        <v>0</v>
      </c>
      <c r="AS1555" s="34">
        <f>IFERROR(VLOOKUP($H1555,#REF!,13,FALSE),0)</f>
        <v>0</v>
      </c>
      <c r="AT1555" s="34">
        <f>IFERROR(VLOOKUP($H1555,#REF!,14,FALSE),0)</f>
        <v>0</v>
      </c>
      <c r="AU1555" s="42">
        <f>IFERROR(VLOOKUP($H1555,#REF!,15,FALSE),0)</f>
        <v>0</v>
      </c>
      <c r="AV1555" s="34">
        <f>IFERROR(VLOOKUP($H1555,#REF!,15,FALSE),0)</f>
        <v>0</v>
      </c>
      <c r="AW1555" s="34">
        <f>IFERROR(VLOOKUP($H1555,#REF!,16,FALSE),0)</f>
        <v>0</v>
      </c>
      <c r="AX1555" s="42">
        <f>IFERROR(VLOOKUP($H1555,#REF!,17,FALSE),0)</f>
        <v>0</v>
      </c>
    </row>
    <row r="1556" spans="1:50" x14ac:dyDescent="0.3">
      <c r="A1556" s="33" t="str">
        <f t="shared" si="96"/>
        <v>0</v>
      </c>
      <c r="B1556" s="33">
        <f>+'R&amp;E EXPORT'!B1476</f>
        <v>0</v>
      </c>
      <c r="C1556" t="str">
        <f>IFERROR(VLOOKUP(A1556,'MCSJ Export'!A:C,3,FALSE),"")</f>
        <v/>
      </c>
      <c r="D1556" s="37">
        <f t="shared" ca="1" si="97"/>
        <v>0</v>
      </c>
      <c r="E1556" s="37">
        <f t="shared" ca="1" si="98"/>
        <v>0</v>
      </c>
      <c r="F1556" s="37">
        <f t="shared" ca="1" si="99"/>
        <v>0</v>
      </c>
      <c r="G1556" s="37"/>
      <c r="H1556" s="33">
        <f>+'R&amp;E EXPORT'!A1476</f>
        <v>0</v>
      </c>
      <c r="I1556" s="34">
        <f>IFERROR(VLOOKUP($H1556,'Gen F Rev'!$A:$M,15,FALSE),0)</f>
        <v>0</v>
      </c>
      <c r="J1556" s="34">
        <f>IFERROR(VLOOKUP($H1556,'Gen F Rev'!$A:$M,16,FALSE),0)</f>
        <v>0</v>
      </c>
      <c r="K1556" s="42">
        <f>IFERROR(VLOOKUP($H1556,'Gen F Rev'!$A:$M,17,FALSE),0)</f>
        <v>0</v>
      </c>
      <c r="L1556" s="34">
        <f>IFERROR(VLOOKUP($H1556,'Gen F Exp'!$A:$E,15,FALSE),0)</f>
        <v>0</v>
      </c>
      <c r="M1556" s="34">
        <f>IFERROR(VLOOKUP($H1556,'Gen F Exp'!$A:$E,16,FALSE),0)</f>
        <v>0</v>
      </c>
      <c r="N1556" s="42">
        <f>IFERROR(VLOOKUP($H1556,'Gen F Exp'!$A:$E,17,FALSE),0)</f>
        <v>0</v>
      </c>
      <c r="O1556" s="34">
        <f>IFERROR(VLOOKUP($H1556,'Water F Rev'!$A:$L,15,FALSE),0)</f>
        <v>0</v>
      </c>
      <c r="P1556" s="34">
        <f>IFERROR(VLOOKUP($H1556,'Water F Rev'!$A:$L,16,FALSE),0)</f>
        <v>0</v>
      </c>
      <c r="Q1556" s="42">
        <f>IFERROR(VLOOKUP($H1556,'Water F Rev'!$A:$L,17,FALSE),0)</f>
        <v>0</v>
      </c>
      <c r="R1556" s="34">
        <f>IFERROR(VLOOKUP($H1556,'Water F Exp'!$A:$K,15,FALSE),0)</f>
        <v>0</v>
      </c>
      <c r="S1556" s="34">
        <f>IFERROR(VLOOKUP($H1556,'Water F Exp'!$A:$K,16,FALSE),0)</f>
        <v>0</v>
      </c>
      <c r="T1556" s="42">
        <f>IFERROR(VLOOKUP($H1556,'Water F Exp'!$A:$K,17,FALSE),0)</f>
        <v>0</v>
      </c>
      <c r="U1556" s="34">
        <f ca="1">IFERROR(VLOOKUP($H1556,'Sewer F Rev'!$A:$E,15,FALSE),0)</f>
        <v>0</v>
      </c>
      <c r="V1556" s="34">
        <f ca="1">IFERROR(VLOOKUP($H1556,'Sewer F Rev'!$A:$E,16,FALSE),0)</f>
        <v>0</v>
      </c>
      <c r="W1556" s="42">
        <f ca="1">IFERROR(VLOOKUP($H1556,'Sewer F Rev'!$A:$E,17,FALSE),0)</f>
        <v>0</v>
      </c>
      <c r="X1556" s="34">
        <f>IFERROR(VLOOKUP($H1556,'Sewer F Exp'!$A:$B,15,FALSE),0)</f>
        <v>0</v>
      </c>
      <c r="Y1556" s="34">
        <f>IFERROR(VLOOKUP($H1556,'Sewer F Exp'!$A:$B,16,FALSE),0)</f>
        <v>0</v>
      </c>
      <c r="Z1556" s="42">
        <f>IFERROR(VLOOKUP($H1556,'Sewer F Exp'!$A:$B,17,FALSE),0)</f>
        <v>0</v>
      </c>
      <c r="AA1556" s="34">
        <f>IFERROR(VLOOKUP($H1556,'Refuse F Rev'!$A:$E,15,FALSE),0)</f>
        <v>0</v>
      </c>
      <c r="AB1556" s="34">
        <f>IFERROR(VLOOKUP($H1556,'Refuse F Rev'!$A:$E,16,FALSE),0)</f>
        <v>0</v>
      </c>
      <c r="AC1556" s="42">
        <f>IFERROR(VLOOKUP($H1556,'Refuse F Rev'!$A:$E,17,FALSE),0)</f>
        <v>0</v>
      </c>
      <c r="AD1556" s="34">
        <f>IFERROR(VLOOKUP($H1556,'Refuse F Exp'!$A:$E,15,FALSE),0)</f>
        <v>0</v>
      </c>
      <c r="AE1556" s="34">
        <f>IFERROR(VLOOKUP($H1556,'Refuse F Exp'!$A:$E,16,FALSE),0)</f>
        <v>0</v>
      </c>
      <c r="AF1556" s="42">
        <f>IFERROR(VLOOKUP($H1556,'Refuse F Exp'!$A:$E,17,FALSE),0)</f>
        <v>0</v>
      </c>
      <c r="AG1556" s="34">
        <f>IFERROR(VLOOKUP($H1556,#REF!,10,FALSE),0)</f>
        <v>0</v>
      </c>
      <c r="AH1556" s="34">
        <f>IFERROR(VLOOKUP($H1556,#REF!,11,FALSE),0)</f>
        <v>0</v>
      </c>
      <c r="AI1556" s="42">
        <f>IFERROR(VLOOKUP($H1556,#REF!,12,FALSE),0)</f>
        <v>0</v>
      </c>
      <c r="AJ1556" s="34">
        <f>IFERROR(VLOOKUP($H1556,#REF!,10,FALSE),0)</f>
        <v>0</v>
      </c>
      <c r="AK1556" s="34">
        <f>IFERROR(VLOOKUP($H1556,#REF!,11,FALSE),0)</f>
        <v>0</v>
      </c>
      <c r="AL1556" s="42">
        <f>IFERROR(VLOOKUP($H1556,#REF!,12,FALSE),0)</f>
        <v>0</v>
      </c>
      <c r="AM1556" s="34">
        <f>IFERROR(VLOOKUP($H1556,#REF!,10,FALSE),0)</f>
        <v>0</v>
      </c>
      <c r="AN1556" s="34">
        <f>IFERROR(VLOOKUP($H1556,#REF!,11,FALSE),0)</f>
        <v>0</v>
      </c>
      <c r="AO1556" s="42">
        <f>IFERROR(VLOOKUP($H1556,#REF!,12,FALSE),0)</f>
        <v>0</v>
      </c>
      <c r="AP1556" s="34">
        <f>IFERROR(VLOOKUP($H1556,#REF!,10,FALSE),0)</f>
        <v>0</v>
      </c>
      <c r="AQ1556" s="34">
        <f>IFERROR(VLOOKUP($H1556,#REF!,11,FALSE),0)</f>
        <v>0</v>
      </c>
      <c r="AR1556" s="42">
        <f>IFERROR(VLOOKUP($H1556,#REF!,12,FALSE),0)</f>
        <v>0</v>
      </c>
      <c r="AS1556" s="34">
        <f>IFERROR(VLOOKUP($H1556,#REF!,13,FALSE),0)</f>
        <v>0</v>
      </c>
      <c r="AT1556" s="34">
        <f>IFERROR(VLOOKUP($H1556,#REF!,14,FALSE),0)</f>
        <v>0</v>
      </c>
      <c r="AU1556" s="42">
        <f>IFERROR(VLOOKUP($H1556,#REF!,15,FALSE),0)</f>
        <v>0</v>
      </c>
      <c r="AV1556" s="34">
        <f>IFERROR(VLOOKUP($H1556,#REF!,15,FALSE),0)</f>
        <v>0</v>
      </c>
      <c r="AW1556" s="34">
        <f>IFERROR(VLOOKUP($H1556,#REF!,16,FALSE),0)</f>
        <v>0</v>
      </c>
      <c r="AX1556" s="42">
        <f>IFERROR(VLOOKUP($H1556,#REF!,17,FALSE),0)</f>
        <v>0</v>
      </c>
    </row>
    <row r="1557" spans="1:50" x14ac:dyDescent="0.3">
      <c r="A1557" s="33" t="str">
        <f t="shared" si="96"/>
        <v>0</v>
      </c>
      <c r="B1557" s="33">
        <f>+'R&amp;E EXPORT'!B1477</f>
        <v>0</v>
      </c>
      <c r="C1557" t="str">
        <f>IFERROR(VLOOKUP(A1557,'MCSJ Export'!A:C,3,FALSE),"")</f>
        <v/>
      </c>
      <c r="D1557" s="37">
        <f t="shared" ca="1" si="97"/>
        <v>0</v>
      </c>
      <c r="E1557" s="37">
        <f t="shared" ca="1" si="98"/>
        <v>0</v>
      </c>
      <c r="F1557" s="37">
        <f t="shared" ca="1" si="99"/>
        <v>0</v>
      </c>
      <c r="G1557" s="37"/>
      <c r="H1557" s="33">
        <f>+'R&amp;E EXPORT'!A1477</f>
        <v>0</v>
      </c>
      <c r="I1557" s="34">
        <f>IFERROR(VLOOKUP($H1557,'Gen F Rev'!$A:$M,15,FALSE),0)</f>
        <v>0</v>
      </c>
      <c r="J1557" s="34">
        <f>IFERROR(VLOOKUP($H1557,'Gen F Rev'!$A:$M,16,FALSE),0)</f>
        <v>0</v>
      </c>
      <c r="K1557" s="42">
        <f>IFERROR(VLOOKUP($H1557,'Gen F Rev'!$A:$M,17,FALSE),0)</f>
        <v>0</v>
      </c>
      <c r="L1557" s="34">
        <f>IFERROR(VLOOKUP($H1557,'Gen F Exp'!$A:$E,15,FALSE),0)</f>
        <v>0</v>
      </c>
      <c r="M1557" s="34">
        <f>IFERROR(VLOOKUP($H1557,'Gen F Exp'!$A:$E,16,FALSE),0)</f>
        <v>0</v>
      </c>
      <c r="N1557" s="42">
        <f>IFERROR(VLOOKUP($H1557,'Gen F Exp'!$A:$E,17,FALSE),0)</f>
        <v>0</v>
      </c>
      <c r="O1557" s="34">
        <f>IFERROR(VLOOKUP($H1557,'Water F Rev'!$A:$L,15,FALSE),0)</f>
        <v>0</v>
      </c>
      <c r="P1557" s="34">
        <f>IFERROR(VLOOKUP($H1557,'Water F Rev'!$A:$L,16,FALSE),0)</f>
        <v>0</v>
      </c>
      <c r="Q1557" s="42">
        <f>IFERROR(VLOOKUP($H1557,'Water F Rev'!$A:$L,17,FALSE),0)</f>
        <v>0</v>
      </c>
      <c r="R1557" s="34">
        <f>IFERROR(VLOOKUP($H1557,'Water F Exp'!$A:$K,15,FALSE),0)</f>
        <v>0</v>
      </c>
      <c r="S1557" s="34">
        <f>IFERROR(VLOOKUP($H1557,'Water F Exp'!$A:$K,16,FALSE),0)</f>
        <v>0</v>
      </c>
      <c r="T1557" s="42">
        <f>IFERROR(VLOOKUP($H1557,'Water F Exp'!$A:$K,17,FALSE),0)</f>
        <v>0</v>
      </c>
      <c r="U1557" s="34">
        <f ca="1">IFERROR(VLOOKUP($H1557,'Sewer F Rev'!$A:$E,15,FALSE),0)</f>
        <v>0</v>
      </c>
      <c r="V1557" s="34">
        <f ca="1">IFERROR(VLOOKUP($H1557,'Sewer F Rev'!$A:$E,16,FALSE),0)</f>
        <v>0</v>
      </c>
      <c r="W1557" s="42">
        <f ca="1">IFERROR(VLOOKUP($H1557,'Sewer F Rev'!$A:$E,17,FALSE),0)</f>
        <v>0</v>
      </c>
      <c r="X1557" s="34">
        <f>IFERROR(VLOOKUP($H1557,'Sewer F Exp'!$A:$B,15,FALSE),0)</f>
        <v>0</v>
      </c>
      <c r="Y1557" s="34">
        <f>IFERROR(VLOOKUP($H1557,'Sewer F Exp'!$A:$B,16,FALSE),0)</f>
        <v>0</v>
      </c>
      <c r="Z1557" s="42">
        <f>IFERROR(VLOOKUP($H1557,'Sewer F Exp'!$A:$B,17,FALSE),0)</f>
        <v>0</v>
      </c>
      <c r="AA1557" s="34">
        <f>IFERROR(VLOOKUP($H1557,'Refuse F Rev'!$A:$E,15,FALSE),0)</f>
        <v>0</v>
      </c>
      <c r="AB1557" s="34">
        <f>IFERROR(VLOOKUP($H1557,'Refuse F Rev'!$A:$E,16,FALSE),0)</f>
        <v>0</v>
      </c>
      <c r="AC1557" s="42">
        <f>IFERROR(VLOOKUP($H1557,'Refuse F Rev'!$A:$E,17,FALSE),0)</f>
        <v>0</v>
      </c>
      <c r="AD1557" s="34">
        <f>IFERROR(VLOOKUP($H1557,'Refuse F Exp'!$A:$E,15,FALSE),0)</f>
        <v>0</v>
      </c>
      <c r="AE1557" s="34">
        <f>IFERROR(VLOOKUP($H1557,'Refuse F Exp'!$A:$E,16,FALSE),0)</f>
        <v>0</v>
      </c>
      <c r="AF1557" s="42">
        <f>IFERROR(VLOOKUP($H1557,'Refuse F Exp'!$A:$E,17,FALSE),0)</f>
        <v>0</v>
      </c>
      <c r="AG1557" s="34">
        <f>IFERROR(VLOOKUP($H1557,#REF!,10,FALSE),0)</f>
        <v>0</v>
      </c>
      <c r="AH1557" s="34">
        <f>IFERROR(VLOOKUP($H1557,#REF!,11,FALSE),0)</f>
        <v>0</v>
      </c>
      <c r="AI1557" s="42">
        <f>IFERROR(VLOOKUP($H1557,#REF!,12,FALSE),0)</f>
        <v>0</v>
      </c>
      <c r="AJ1557" s="34">
        <f>IFERROR(VLOOKUP($H1557,#REF!,10,FALSE),0)</f>
        <v>0</v>
      </c>
      <c r="AK1557" s="34">
        <f>IFERROR(VLOOKUP($H1557,#REF!,11,FALSE),0)</f>
        <v>0</v>
      </c>
      <c r="AL1557" s="42">
        <f>IFERROR(VLOOKUP($H1557,#REF!,12,FALSE),0)</f>
        <v>0</v>
      </c>
      <c r="AM1557" s="34">
        <f>IFERROR(VLOOKUP($H1557,#REF!,10,FALSE),0)</f>
        <v>0</v>
      </c>
      <c r="AN1557" s="34">
        <f>IFERROR(VLOOKUP($H1557,#REF!,11,FALSE),0)</f>
        <v>0</v>
      </c>
      <c r="AO1557" s="42">
        <f>IFERROR(VLOOKUP($H1557,#REF!,12,FALSE),0)</f>
        <v>0</v>
      </c>
      <c r="AP1557" s="34">
        <f>IFERROR(VLOOKUP($H1557,#REF!,10,FALSE),0)</f>
        <v>0</v>
      </c>
      <c r="AQ1557" s="34">
        <f>IFERROR(VLOOKUP($H1557,#REF!,11,FALSE),0)</f>
        <v>0</v>
      </c>
      <c r="AR1557" s="42">
        <f>IFERROR(VLOOKUP($H1557,#REF!,12,FALSE),0)</f>
        <v>0</v>
      </c>
      <c r="AS1557" s="34">
        <f>IFERROR(VLOOKUP($H1557,#REF!,13,FALSE),0)</f>
        <v>0</v>
      </c>
      <c r="AT1557" s="34">
        <f>IFERROR(VLOOKUP($H1557,#REF!,14,FALSE),0)</f>
        <v>0</v>
      </c>
      <c r="AU1557" s="42">
        <f>IFERROR(VLOOKUP($H1557,#REF!,15,FALSE),0)</f>
        <v>0</v>
      </c>
      <c r="AV1557" s="34">
        <f>IFERROR(VLOOKUP($H1557,#REF!,15,FALSE),0)</f>
        <v>0</v>
      </c>
      <c r="AW1557" s="34">
        <f>IFERROR(VLOOKUP($H1557,#REF!,16,FALSE),0)</f>
        <v>0</v>
      </c>
      <c r="AX1557" s="42">
        <f>IFERROR(VLOOKUP($H1557,#REF!,17,FALSE),0)</f>
        <v>0</v>
      </c>
    </row>
    <row r="1558" spans="1:50" x14ac:dyDescent="0.3">
      <c r="A1558" s="33" t="str">
        <f t="shared" si="96"/>
        <v>0</v>
      </c>
      <c r="B1558" s="33">
        <f>+'R&amp;E EXPORT'!B1478</f>
        <v>0</v>
      </c>
      <c r="C1558" t="str">
        <f>IFERROR(VLOOKUP(A1558,'MCSJ Export'!A:C,3,FALSE),"")</f>
        <v/>
      </c>
      <c r="D1558" s="37">
        <f t="shared" ca="1" si="97"/>
        <v>0</v>
      </c>
      <c r="E1558" s="37">
        <f t="shared" ca="1" si="98"/>
        <v>0</v>
      </c>
      <c r="F1558" s="37">
        <f t="shared" ca="1" si="99"/>
        <v>0</v>
      </c>
      <c r="G1558" s="37"/>
      <c r="H1558" s="33">
        <f>+'R&amp;E EXPORT'!A1478</f>
        <v>0</v>
      </c>
      <c r="I1558" s="34">
        <f>IFERROR(VLOOKUP($H1558,'Gen F Rev'!$A:$M,15,FALSE),0)</f>
        <v>0</v>
      </c>
      <c r="J1558" s="34">
        <f>IFERROR(VLOOKUP($H1558,'Gen F Rev'!$A:$M,16,FALSE),0)</f>
        <v>0</v>
      </c>
      <c r="K1558" s="42">
        <f>IFERROR(VLOOKUP($H1558,'Gen F Rev'!$A:$M,17,FALSE),0)</f>
        <v>0</v>
      </c>
      <c r="L1558" s="34">
        <f>IFERROR(VLOOKUP($H1558,'Gen F Exp'!$A:$E,15,FALSE),0)</f>
        <v>0</v>
      </c>
      <c r="M1558" s="34">
        <f>IFERROR(VLOOKUP($H1558,'Gen F Exp'!$A:$E,16,FALSE),0)</f>
        <v>0</v>
      </c>
      <c r="N1558" s="42">
        <f>IFERROR(VLOOKUP($H1558,'Gen F Exp'!$A:$E,17,FALSE),0)</f>
        <v>0</v>
      </c>
      <c r="O1558" s="34">
        <f>IFERROR(VLOOKUP($H1558,'Water F Rev'!$A:$L,15,FALSE),0)</f>
        <v>0</v>
      </c>
      <c r="P1558" s="34">
        <f>IFERROR(VLOOKUP($H1558,'Water F Rev'!$A:$L,16,FALSE),0)</f>
        <v>0</v>
      </c>
      <c r="Q1558" s="42">
        <f>IFERROR(VLOOKUP($H1558,'Water F Rev'!$A:$L,17,FALSE),0)</f>
        <v>0</v>
      </c>
      <c r="R1558" s="34">
        <f>IFERROR(VLOOKUP($H1558,'Water F Exp'!$A:$K,15,FALSE),0)</f>
        <v>0</v>
      </c>
      <c r="S1558" s="34">
        <f>IFERROR(VLOOKUP($H1558,'Water F Exp'!$A:$K,16,FALSE),0)</f>
        <v>0</v>
      </c>
      <c r="T1558" s="42">
        <f>IFERROR(VLOOKUP($H1558,'Water F Exp'!$A:$K,17,FALSE),0)</f>
        <v>0</v>
      </c>
      <c r="U1558" s="34">
        <f ca="1">IFERROR(VLOOKUP($H1558,'Sewer F Rev'!$A:$E,15,FALSE),0)</f>
        <v>0</v>
      </c>
      <c r="V1558" s="34">
        <f ca="1">IFERROR(VLOOKUP($H1558,'Sewer F Rev'!$A:$E,16,FALSE),0)</f>
        <v>0</v>
      </c>
      <c r="W1558" s="42">
        <f ca="1">IFERROR(VLOOKUP($H1558,'Sewer F Rev'!$A:$E,17,FALSE),0)</f>
        <v>0</v>
      </c>
      <c r="X1558" s="34">
        <f>IFERROR(VLOOKUP($H1558,'Sewer F Exp'!$A:$B,15,FALSE),0)</f>
        <v>0</v>
      </c>
      <c r="Y1558" s="34">
        <f>IFERROR(VLOOKUP($H1558,'Sewer F Exp'!$A:$B,16,FALSE),0)</f>
        <v>0</v>
      </c>
      <c r="Z1558" s="42">
        <f>IFERROR(VLOOKUP($H1558,'Sewer F Exp'!$A:$B,17,FALSE),0)</f>
        <v>0</v>
      </c>
      <c r="AA1558" s="34">
        <f>IFERROR(VLOOKUP($H1558,'Refuse F Rev'!$A:$E,15,FALSE),0)</f>
        <v>0</v>
      </c>
      <c r="AB1558" s="34">
        <f>IFERROR(VLOOKUP($H1558,'Refuse F Rev'!$A:$E,16,FALSE),0)</f>
        <v>0</v>
      </c>
      <c r="AC1558" s="42">
        <f>IFERROR(VLOOKUP($H1558,'Refuse F Rev'!$A:$E,17,FALSE),0)</f>
        <v>0</v>
      </c>
      <c r="AD1558" s="34">
        <f>IFERROR(VLOOKUP($H1558,'Refuse F Exp'!$A:$E,15,FALSE),0)</f>
        <v>0</v>
      </c>
      <c r="AE1558" s="34">
        <f>IFERROR(VLOOKUP($H1558,'Refuse F Exp'!$A:$E,16,FALSE),0)</f>
        <v>0</v>
      </c>
      <c r="AF1558" s="42">
        <f>IFERROR(VLOOKUP($H1558,'Refuse F Exp'!$A:$E,17,FALSE),0)</f>
        <v>0</v>
      </c>
      <c r="AG1558" s="34">
        <f>IFERROR(VLOOKUP($H1558,#REF!,10,FALSE),0)</f>
        <v>0</v>
      </c>
      <c r="AH1558" s="34">
        <f>IFERROR(VLOOKUP($H1558,#REF!,11,FALSE),0)</f>
        <v>0</v>
      </c>
      <c r="AI1558" s="42">
        <f>IFERROR(VLOOKUP($H1558,#REF!,12,FALSE),0)</f>
        <v>0</v>
      </c>
      <c r="AJ1558" s="34">
        <f>IFERROR(VLOOKUP($H1558,#REF!,10,FALSE),0)</f>
        <v>0</v>
      </c>
      <c r="AK1558" s="34">
        <f>IFERROR(VLOOKUP($H1558,#REF!,11,FALSE),0)</f>
        <v>0</v>
      </c>
      <c r="AL1558" s="42">
        <f>IFERROR(VLOOKUP($H1558,#REF!,12,FALSE),0)</f>
        <v>0</v>
      </c>
      <c r="AM1558" s="34">
        <f>IFERROR(VLOOKUP($H1558,#REF!,10,FALSE),0)</f>
        <v>0</v>
      </c>
      <c r="AN1558" s="34">
        <f>IFERROR(VLOOKUP($H1558,#REF!,11,FALSE),0)</f>
        <v>0</v>
      </c>
      <c r="AO1558" s="42">
        <f>IFERROR(VLOOKUP($H1558,#REF!,12,FALSE),0)</f>
        <v>0</v>
      </c>
      <c r="AP1558" s="34">
        <f>IFERROR(VLOOKUP($H1558,#REF!,10,FALSE),0)</f>
        <v>0</v>
      </c>
      <c r="AQ1558" s="34">
        <f>IFERROR(VLOOKUP($H1558,#REF!,11,FALSE),0)</f>
        <v>0</v>
      </c>
      <c r="AR1558" s="42">
        <f>IFERROR(VLOOKUP($H1558,#REF!,12,FALSE),0)</f>
        <v>0</v>
      </c>
      <c r="AS1558" s="34">
        <f>IFERROR(VLOOKUP($H1558,#REF!,13,FALSE),0)</f>
        <v>0</v>
      </c>
      <c r="AT1558" s="34">
        <f>IFERROR(VLOOKUP($H1558,#REF!,14,FALSE),0)</f>
        <v>0</v>
      </c>
      <c r="AU1558" s="42">
        <f>IFERROR(VLOOKUP($H1558,#REF!,15,FALSE),0)</f>
        <v>0</v>
      </c>
      <c r="AV1558" s="34">
        <f>IFERROR(VLOOKUP($H1558,#REF!,15,FALSE),0)</f>
        <v>0</v>
      </c>
      <c r="AW1558" s="34">
        <f>IFERROR(VLOOKUP($H1558,#REF!,16,FALSE),0)</f>
        <v>0</v>
      </c>
      <c r="AX1558" s="42">
        <f>IFERROR(VLOOKUP($H1558,#REF!,17,FALSE),0)</f>
        <v>0</v>
      </c>
    </row>
    <row r="1559" spans="1:50" x14ac:dyDescent="0.3">
      <c r="A1559" s="33" t="e">
        <f t="shared" si="96"/>
        <v>#REF!</v>
      </c>
      <c r="B1559" s="33" t="e">
        <f>+'R&amp;E EXPORT'!#REF!</f>
        <v>#REF!</v>
      </c>
      <c r="C1559" t="str">
        <f>IFERROR(VLOOKUP(A1559,'MCSJ Export'!A:C,3,FALSE),"")</f>
        <v/>
      </c>
      <c r="D1559" s="37">
        <f t="shared" si="97"/>
        <v>0</v>
      </c>
      <c r="E1559" s="37">
        <f t="shared" si="98"/>
        <v>0</v>
      </c>
      <c r="F1559" s="37">
        <f t="shared" si="99"/>
        <v>0</v>
      </c>
      <c r="G1559" s="37"/>
      <c r="H1559" s="33" t="e">
        <f>+'R&amp;E EXPORT'!#REF!</f>
        <v>#REF!</v>
      </c>
      <c r="I1559" s="34">
        <f>IFERROR(VLOOKUP($H1559,'Gen F Rev'!$A:$M,15,FALSE),0)</f>
        <v>0</v>
      </c>
      <c r="J1559" s="34">
        <f>IFERROR(VLOOKUP($H1559,'Gen F Rev'!$A:$M,16,FALSE),0)</f>
        <v>0</v>
      </c>
      <c r="K1559" s="42">
        <f>IFERROR(VLOOKUP($H1559,'Gen F Rev'!$A:$M,17,FALSE),0)</f>
        <v>0</v>
      </c>
      <c r="L1559" s="34">
        <f>IFERROR(VLOOKUP($H1559,'Gen F Exp'!$A:$E,15,FALSE),0)</f>
        <v>0</v>
      </c>
      <c r="M1559" s="34">
        <f>IFERROR(VLOOKUP($H1559,'Gen F Exp'!$A:$E,16,FALSE),0)</f>
        <v>0</v>
      </c>
      <c r="N1559" s="42">
        <f>IFERROR(VLOOKUP($H1559,'Gen F Exp'!$A:$E,17,FALSE),0)</f>
        <v>0</v>
      </c>
      <c r="O1559" s="34">
        <f>IFERROR(VLOOKUP($H1559,'Water F Rev'!$A:$L,15,FALSE),0)</f>
        <v>0</v>
      </c>
      <c r="P1559" s="34">
        <f>IFERROR(VLOOKUP($H1559,'Water F Rev'!$A:$L,16,FALSE),0)</f>
        <v>0</v>
      </c>
      <c r="Q1559" s="42">
        <f>IFERROR(VLOOKUP($H1559,'Water F Rev'!$A:$L,17,FALSE),0)</f>
        <v>0</v>
      </c>
      <c r="R1559" s="34">
        <f>IFERROR(VLOOKUP($H1559,'Water F Exp'!$A:$K,15,FALSE),0)</f>
        <v>0</v>
      </c>
      <c r="S1559" s="34">
        <f>IFERROR(VLOOKUP($H1559,'Water F Exp'!$A:$K,16,FALSE),0)</f>
        <v>0</v>
      </c>
      <c r="T1559" s="42">
        <f>IFERROR(VLOOKUP($H1559,'Water F Exp'!$A:$K,17,FALSE),0)</f>
        <v>0</v>
      </c>
      <c r="U1559" s="34">
        <f>IFERROR(VLOOKUP($H1559,'Sewer F Rev'!$A:$E,15,FALSE),0)</f>
        <v>0</v>
      </c>
      <c r="V1559" s="34">
        <f>IFERROR(VLOOKUP($H1559,'Sewer F Rev'!$A:$E,16,FALSE),0)</f>
        <v>0</v>
      </c>
      <c r="W1559" s="42">
        <f>IFERROR(VLOOKUP($H1559,'Sewer F Rev'!$A:$E,17,FALSE),0)</f>
        <v>0</v>
      </c>
      <c r="X1559" s="34">
        <f>IFERROR(VLOOKUP($H1559,'Sewer F Exp'!$A:$B,15,FALSE),0)</f>
        <v>0</v>
      </c>
      <c r="Y1559" s="34">
        <f>IFERROR(VLOOKUP($H1559,'Sewer F Exp'!$A:$B,16,FALSE),0)</f>
        <v>0</v>
      </c>
      <c r="Z1559" s="42">
        <f>IFERROR(VLOOKUP($H1559,'Sewer F Exp'!$A:$B,17,FALSE),0)</f>
        <v>0</v>
      </c>
      <c r="AA1559" s="34">
        <f>IFERROR(VLOOKUP($H1559,'Refuse F Rev'!$A:$E,15,FALSE),0)</f>
        <v>0</v>
      </c>
      <c r="AB1559" s="34">
        <f>IFERROR(VLOOKUP($H1559,'Refuse F Rev'!$A:$E,16,FALSE),0)</f>
        <v>0</v>
      </c>
      <c r="AC1559" s="42">
        <f>IFERROR(VLOOKUP($H1559,'Refuse F Rev'!$A:$E,17,FALSE),0)</f>
        <v>0</v>
      </c>
      <c r="AD1559" s="34">
        <f>IFERROR(VLOOKUP($H1559,'Refuse F Exp'!$A:$E,15,FALSE),0)</f>
        <v>0</v>
      </c>
      <c r="AE1559" s="34">
        <f>IFERROR(VLOOKUP($H1559,'Refuse F Exp'!$A:$E,16,FALSE),0)</f>
        <v>0</v>
      </c>
      <c r="AF1559" s="42">
        <f>IFERROR(VLOOKUP($H1559,'Refuse F Exp'!$A:$E,17,FALSE),0)</f>
        <v>0</v>
      </c>
      <c r="AG1559" s="34">
        <f>IFERROR(VLOOKUP($H1559,#REF!,10,FALSE),0)</f>
        <v>0</v>
      </c>
      <c r="AH1559" s="34">
        <f>IFERROR(VLOOKUP($H1559,#REF!,11,FALSE),0)</f>
        <v>0</v>
      </c>
      <c r="AI1559" s="42">
        <f>IFERROR(VLOOKUP($H1559,#REF!,12,FALSE),0)</f>
        <v>0</v>
      </c>
      <c r="AJ1559" s="34">
        <f>IFERROR(VLOOKUP($H1559,#REF!,10,FALSE),0)</f>
        <v>0</v>
      </c>
      <c r="AK1559" s="34">
        <f>IFERROR(VLOOKUP($H1559,#REF!,11,FALSE),0)</f>
        <v>0</v>
      </c>
      <c r="AL1559" s="42">
        <f>IFERROR(VLOOKUP($H1559,#REF!,12,FALSE),0)</f>
        <v>0</v>
      </c>
      <c r="AM1559" s="34">
        <f>IFERROR(VLOOKUP($H1559,#REF!,10,FALSE),0)</f>
        <v>0</v>
      </c>
      <c r="AN1559" s="34">
        <f>IFERROR(VLOOKUP($H1559,#REF!,11,FALSE),0)</f>
        <v>0</v>
      </c>
      <c r="AO1559" s="42">
        <f>IFERROR(VLOOKUP($H1559,#REF!,12,FALSE),0)</f>
        <v>0</v>
      </c>
      <c r="AP1559" s="34">
        <f>IFERROR(VLOOKUP($H1559,#REF!,10,FALSE),0)</f>
        <v>0</v>
      </c>
      <c r="AQ1559" s="34">
        <f>IFERROR(VLOOKUP($H1559,#REF!,11,FALSE),0)</f>
        <v>0</v>
      </c>
      <c r="AR1559" s="42">
        <f>IFERROR(VLOOKUP($H1559,#REF!,12,FALSE),0)</f>
        <v>0</v>
      </c>
      <c r="AS1559" s="34">
        <f>IFERROR(VLOOKUP($H1559,#REF!,13,FALSE),0)</f>
        <v>0</v>
      </c>
      <c r="AT1559" s="34">
        <f>IFERROR(VLOOKUP($H1559,#REF!,14,FALSE),0)</f>
        <v>0</v>
      </c>
      <c r="AU1559" s="42">
        <f>IFERROR(VLOOKUP($H1559,#REF!,15,FALSE),0)</f>
        <v>0</v>
      </c>
      <c r="AV1559" s="34">
        <f>IFERROR(VLOOKUP($H1559,#REF!,15,FALSE),0)</f>
        <v>0</v>
      </c>
      <c r="AW1559" s="34">
        <f>IFERROR(VLOOKUP($H1559,#REF!,16,FALSE),0)</f>
        <v>0</v>
      </c>
      <c r="AX1559" s="42">
        <f>IFERROR(VLOOKUP($H1559,#REF!,17,FALSE),0)</f>
        <v>0</v>
      </c>
    </row>
    <row r="1560" spans="1:50" x14ac:dyDescent="0.3">
      <c r="A1560" s="33" t="e">
        <f t="shared" si="96"/>
        <v>#REF!</v>
      </c>
      <c r="B1560" s="33" t="e">
        <f>+'R&amp;E EXPORT'!#REF!</f>
        <v>#REF!</v>
      </c>
      <c r="C1560" t="str">
        <f>IFERROR(VLOOKUP(A1560,'MCSJ Export'!A:C,3,FALSE),"")</f>
        <v/>
      </c>
      <c r="D1560" s="37">
        <f t="shared" si="97"/>
        <v>0</v>
      </c>
      <c r="E1560" s="37">
        <f t="shared" si="98"/>
        <v>0</v>
      </c>
      <c r="F1560" s="37">
        <f t="shared" si="99"/>
        <v>0</v>
      </c>
      <c r="G1560" s="37"/>
      <c r="H1560" s="33" t="e">
        <f>+'R&amp;E EXPORT'!#REF!</f>
        <v>#REF!</v>
      </c>
      <c r="I1560" s="34">
        <f>IFERROR(VLOOKUP($H1560,'Gen F Rev'!$A:$M,15,FALSE),0)</f>
        <v>0</v>
      </c>
      <c r="J1560" s="34">
        <f>IFERROR(VLOOKUP($H1560,'Gen F Rev'!$A:$M,16,FALSE),0)</f>
        <v>0</v>
      </c>
      <c r="K1560" s="42">
        <f>IFERROR(VLOOKUP($H1560,'Gen F Rev'!$A:$M,17,FALSE),0)</f>
        <v>0</v>
      </c>
      <c r="L1560" s="34">
        <f>IFERROR(VLOOKUP($H1560,'Gen F Exp'!$A:$E,15,FALSE),0)</f>
        <v>0</v>
      </c>
      <c r="M1560" s="34">
        <f>IFERROR(VLOOKUP($H1560,'Gen F Exp'!$A:$E,16,FALSE),0)</f>
        <v>0</v>
      </c>
      <c r="N1560" s="42">
        <f>IFERROR(VLOOKUP($H1560,'Gen F Exp'!$A:$E,17,FALSE),0)</f>
        <v>0</v>
      </c>
      <c r="O1560" s="34">
        <f>IFERROR(VLOOKUP($H1560,'Water F Rev'!$A:$L,15,FALSE),0)</f>
        <v>0</v>
      </c>
      <c r="P1560" s="34">
        <f>IFERROR(VLOOKUP($H1560,'Water F Rev'!$A:$L,16,FALSE),0)</f>
        <v>0</v>
      </c>
      <c r="Q1560" s="42">
        <f>IFERROR(VLOOKUP($H1560,'Water F Rev'!$A:$L,17,FALSE),0)</f>
        <v>0</v>
      </c>
      <c r="R1560" s="34">
        <f>IFERROR(VLOOKUP($H1560,'Water F Exp'!$A:$K,15,FALSE),0)</f>
        <v>0</v>
      </c>
      <c r="S1560" s="34">
        <f>IFERROR(VLOOKUP($H1560,'Water F Exp'!$A:$K,16,FALSE),0)</f>
        <v>0</v>
      </c>
      <c r="T1560" s="42">
        <f>IFERROR(VLOOKUP($H1560,'Water F Exp'!$A:$K,17,FALSE),0)</f>
        <v>0</v>
      </c>
      <c r="U1560" s="34">
        <f>IFERROR(VLOOKUP($H1560,'Sewer F Rev'!$A:$E,15,FALSE),0)</f>
        <v>0</v>
      </c>
      <c r="V1560" s="34">
        <f>IFERROR(VLOOKUP($H1560,'Sewer F Rev'!$A:$E,16,FALSE),0)</f>
        <v>0</v>
      </c>
      <c r="W1560" s="42">
        <f>IFERROR(VLOOKUP($H1560,'Sewer F Rev'!$A:$E,17,FALSE),0)</f>
        <v>0</v>
      </c>
      <c r="X1560" s="34">
        <f>IFERROR(VLOOKUP($H1560,'Sewer F Exp'!$A:$B,15,FALSE),0)</f>
        <v>0</v>
      </c>
      <c r="Y1560" s="34">
        <f>IFERROR(VLOOKUP($H1560,'Sewer F Exp'!$A:$B,16,FALSE),0)</f>
        <v>0</v>
      </c>
      <c r="Z1560" s="42">
        <f>IFERROR(VLOOKUP($H1560,'Sewer F Exp'!$A:$B,17,FALSE),0)</f>
        <v>0</v>
      </c>
      <c r="AA1560" s="34">
        <f>IFERROR(VLOOKUP($H1560,'Refuse F Rev'!$A:$E,15,FALSE),0)</f>
        <v>0</v>
      </c>
      <c r="AB1560" s="34">
        <f>IFERROR(VLOOKUP($H1560,'Refuse F Rev'!$A:$E,16,FALSE),0)</f>
        <v>0</v>
      </c>
      <c r="AC1560" s="42">
        <f>IFERROR(VLOOKUP($H1560,'Refuse F Rev'!$A:$E,17,FALSE),0)</f>
        <v>0</v>
      </c>
      <c r="AD1560" s="34">
        <f>IFERROR(VLOOKUP($H1560,'Refuse F Exp'!$A:$E,15,FALSE),0)</f>
        <v>0</v>
      </c>
      <c r="AE1560" s="34">
        <f>IFERROR(VLOOKUP($H1560,'Refuse F Exp'!$A:$E,16,FALSE),0)</f>
        <v>0</v>
      </c>
      <c r="AF1560" s="42">
        <f>IFERROR(VLOOKUP($H1560,'Refuse F Exp'!$A:$E,17,FALSE),0)</f>
        <v>0</v>
      </c>
      <c r="AG1560" s="34">
        <f>IFERROR(VLOOKUP($H1560,#REF!,10,FALSE),0)</f>
        <v>0</v>
      </c>
      <c r="AH1560" s="34">
        <f>IFERROR(VLOOKUP($H1560,#REF!,11,FALSE),0)</f>
        <v>0</v>
      </c>
      <c r="AI1560" s="42">
        <f>IFERROR(VLOOKUP($H1560,#REF!,12,FALSE),0)</f>
        <v>0</v>
      </c>
      <c r="AJ1560" s="34">
        <f>IFERROR(VLOOKUP($H1560,#REF!,10,FALSE),0)</f>
        <v>0</v>
      </c>
      <c r="AK1560" s="34">
        <f>IFERROR(VLOOKUP($H1560,#REF!,11,FALSE),0)</f>
        <v>0</v>
      </c>
      <c r="AL1560" s="42">
        <f>IFERROR(VLOOKUP($H1560,#REF!,12,FALSE),0)</f>
        <v>0</v>
      </c>
      <c r="AM1560" s="34">
        <f>IFERROR(VLOOKUP($H1560,#REF!,10,FALSE),0)</f>
        <v>0</v>
      </c>
      <c r="AN1560" s="34">
        <f>IFERROR(VLOOKUP($H1560,#REF!,11,FALSE),0)</f>
        <v>0</v>
      </c>
      <c r="AO1560" s="42">
        <f>IFERROR(VLOOKUP($H1560,#REF!,12,FALSE),0)</f>
        <v>0</v>
      </c>
      <c r="AP1560" s="34">
        <f>IFERROR(VLOOKUP($H1560,#REF!,10,FALSE),0)</f>
        <v>0</v>
      </c>
      <c r="AQ1560" s="34">
        <f>IFERROR(VLOOKUP($H1560,#REF!,11,FALSE),0)</f>
        <v>0</v>
      </c>
      <c r="AR1560" s="42">
        <f>IFERROR(VLOOKUP($H1560,#REF!,12,FALSE),0)</f>
        <v>0</v>
      </c>
      <c r="AS1560" s="34">
        <f>IFERROR(VLOOKUP($H1560,#REF!,13,FALSE),0)</f>
        <v>0</v>
      </c>
      <c r="AT1560" s="34">
        <f>IFERROR(VLOOKUP($H1560,#REF!,14,FALSE),0)</f>
        <v>0</v>
      </c>
      <c r="AU1560" s="42">
        <f>IFERROR(VLOOKUP($H1560,#REF!,15,FALSE),0)</f>
        <v>0</v>
      </c>
      <c r="AV1560" s="34">
        <f>IFERROR(VLOOKUP($H1560,#REF!,15,FALSE),0)</f>
        <v>0</v>
      </c>
      <c r="AW1560" s="34">
        <f>IFERROR(VLOOKUP($H1560,#REF!,16,FALSE),0)</f>
        <v>0</v>
      </c>
      <c r="AX1560" s="42">
        <f>IFERROR(VLOOKUP($H1560,#REF!,17,FALSE),0)</f>
        <v>0</v>
      </c>
    </row>
    <row r="1561" spans="1:50" x14ac:dyDescent="0.3">
      <c r="A1561" s="33" t="str">
        <f t="shared" si="96"/>
        <v>0</v>
      </c>
      <c r="B1561" s="33">
        <f>+'R&amp;E EXPORT'!B1479</f>
        <v>0</v>
      </c>
      <c r="C1561" t="str">
        <f>IFERROR(VLOOKUP(A1561,'MCSJ Export'!A:C,3,FALSE),"")</f>
        <v/>
      </c>
      <c r="D1561" s="37">
        <f t="shared" ca="1" si="97"/>
        <v>0</v>
      </c>
      <c r="E1561" s="37">
        <f t="shared" ca="1" si="98"/>
        <v>0</v>
      </c>
      <c r="F1561" s="37">
        <f t="shared" ca="1" si="99"/>
        <v>0</v>
      </c>
      <c r="G1561" s="37"/>
      <c r="H1561" s="33">
        <f>+'R&amp;E EXPORT'!A1479</f>
        <v>0</v>
      </c>
      <c r="I1561" s="34">
        <f>IFERROR(VLOOKUP($H1561,'Gen F Rev'!$A:$M,15,FALSE),0)</f>
        <v>0</v>
      </c>
      <c r="J1561" s="34">
        <f>IFERROR(VLOOKUP($H1561,'Gen F Rev'!$A:$M,16,FALSE),0)</f>
        <v>0</v>
      </c>
      <c r="K1561" s="42">
        <f>IFERROR(VLOOKUP($H1561,'Gen F Rev'!$A:$M,17,FALSE),0)</f>
        <v>0</v>
      </c>
      <c r="L1561" s="34">
        <f>IFERROR(VLOOKUP($H1561,'Gen F Exp'!$A:$E,15,FALSE),0)</f>
        <v>0</v>
      </c>
      <c r="M1561" s="34">
        <f>IFERROR(VLOOKUP($H1561,'Gen F Exp'!$A:$E,16,FALSE),0)</f>
        <v>0</v>
      </c>
      <c r="N1561" s="42">
        <f>IFERROR(VLOOKUP($H1561,'Gen F Exp'!$A:$E,17,FALSE),0)</f>
        <v>0</v>
      </c>
      <c r="O1561" s="34">
        <f>IFERROR(VLOOKUP($H1561,'Water F Rev'!$A:$L,15,FALSE),0)</f>
        <v>0</v>
      </c>
      <c r="P1561" s="34">
        <f>IFERROR(VLOOKUP($H1561,'Water F Rev'!$A:$L,16,FALSE),0)</f>
        <v>0</v>
      </c>
      <c r="Q1561" s="42">
        <f>IFERROR(VLOOKUP($H1561,'Water F Rev'!$A:$L,17,FALSE),0)</f>
        <v>0</v>
      </c>
      <c r="R1561" s="34">
        <f>IFERROR(VLOOKUP($H1561,'Water F Exp'!$A:$K,15,FALSE),0)</f>
        <v>0</v>
      </c>
      <c r="S1561" s="34">
        <f>IFERROR(VLOOKUP($H1561,'Water F Exp'!$A:$K,16,FALSE),0)</f>
        <v>0</v>
      </c>
      <c r="T1561" s="42">
        <f>IFERROR(VLOOKUP($H1561,'Water F Exp'!$A:$K,17,FALSE),0)</f>
        <v>0</v>
      </c>
      <c r="U1561" s="34">
        <f ca="1">IFERROR(VLOOKUP($H1561,'Sewer F Rev'!$A:$E,15,FALSE),0)</f>
        <v>0</v>
      </c>
      <c r="V1561" s="34">
        <f ca="1">IFERROR(VLOOKUP($H1561,'Sewer F Rev'!$A:$E,16,FALSE),0)</f>
        <v>0</v>
      </c>
      <c r="W1561" s="42">
        <f ca="1">IFERROR(VLOOKUP($H1561,'Sewer F Rev'!$A:$E,17,FALSE),0)</f>
        <v>0</v>
      </c>
      <c r="X1561" s="34">
        <f>IFERROR(VLOOKUP($H1561,'Sewer F Exp'!$A:$B,15,FALSE),0)</f>
        <v>0</v>
      </c>
      <c r="Y1561" s="34">
        <f>IFERROR(VLOOKUP($H1561,'Sewer F Exp'!$A:$B,16,FALSE),0)</f>
        <v>0</v>
      </c>
      <c r="Z1561" s="42">
        <f>IFERROR(VLOOKUP($H1561,'Sewer F Exp'!$A:$B,17,FALSE),0)</f>
        <v>0</v>
      </c>
      <c r="AA1561" s="34">
        <f>IFERROR(VLOOKUP($H1561,'Refuse F Rev'!$A:$E,15,FALSE),0)</f>
        <v>0</v>
      </c>
      <c r="AB1561" s="34">
        <f>IFERROR(VLOOKUP($H1561,'Refuse F Rev'!$A:$E,16,FALSE),0)</f>
        <v>0</v>
      </c>
      <c r="AC1561" s="42">
        <f>IFERROR(VLOOKUP($H1561,'Refuse F Rev'!$A:$E,17,FALSE),0)</f>
        <v>0</v>
      </c>
      <c r="AD1561" s="34">
        <f>IFERROR(VLOOKUP($H1561,'Refuse F Exp'!$A:$E,15,FALSE),0)</f>
        <v>0</v>
      </c>
      <c r="AE1561" s="34">
        <f>IFERROR(VLOOKUP($H1561,'Refuse F Exp'!$A:$E,16,FALSE),0)</f>
        <v>0</v>
      </c>
      <c r="AF1561" s="42">
        <f>IFERROR(VLOOKUP($H1561,'Refuse F Exp'!$A:$E,17,FALSE),0)</f>
        <v>0</v>
      </c>
      <c r="AG1561" s="34">
        <f>IFERROR(VLOOKUP($H1561,#REF!,10,FALSE),0)</f>
        <v>0</v>
      </c>
      <c r="AH1561" s="34">
        <f>IFERROR(VLOOKUP($H1561,#REF!,11,FALSE),0)</f>
        <v>0</v>
      </c>
      <c r="AI1561" s="42">
        <f>IFERROR(VLOOKUP($H1561,#REF!,12,FALSE),0)</f>
        <v>0</v>
      </c>
      <c r="AJ1561" s="34">
        <f>IFERROR(VLOOKUP($H1561,#REF!,10,FALSE),0)</f>
        <v>0</v>
      </c>
      <c r="AK1561" s="34">
        <f>IFERROR(VLOOKUP($H1561,#REF!,11,FALSE),0)</f>
        <v>0</v>
      </c>
      <c r="AL1561" s="42">
        <f>IFERROR(VLOOKUP($H1561,#REF!,12,FALSE),0)</f>
        <v>0</v>
      </c>
      <c r="AM1561" s="34">
        <f>IFERROR(VLOOKUP($H1561,#REF!,10,FALSE),0)</f>
        <v>0</v>
      </c>
      <c r="AN1561" s="34">
        <f>IFERROR(VLOOKUP($H1561,#REF!,11,FALSE),0)</f>
        <v>0</v>
      </c>
      <c r="AO1561" s="42">
        <f>IFERROR(VLOOKUP($H1561,#REF!,12,FALSE),0)</f>
        <v>0</v>
      </c>
      <c r="AP1561" s="34">
        <f>IFERROR(VLOOKUP($H1561,#REF!,10,FALSE),0)</f>
        <v>0</v>
      </c>
      <c r="AQ1561" s="34">
        <f>IFERROR(VLOOKUP($H1561,#REF!,11,FALSE),0)</f>
        <v>0</v>
      </c>
      <c r="AR1561" s="42">
        <f>IFERROR(VLOOKUP($H1561,#REF!,12,FALSE),0)</f>
        <v>0</v>
      </c>
      <c r="AS1561" s="34">
        <f>IFERROR(VLOOKUP($H1561,#REF!,13,FALSE),0)</f>
        <v>0</v>
      </c>
      <c r="AT1561" s="34">
        <f>IFERROR(VLOOKUP($H1561,#REF!,14,FALSE),0)</f>
        <v>0</v>
      </c>
      <c r="AU1561" s="42">
        <f>IFERROR(VLOOKUP($H1561,#REF!,15,FALSE),0)</f>
        <v>0</v>
      </c>
      <c r="AV1561" s="34">
        <f>IFERROR(VLOOKUP($H1561,#REF!,15,FALSE),0)</f>
        <v>0</v>
      </c>
      <c r="AW1561" s="34">
        <f>IFERROR(VLOOKUP($H1561,#REF!,16,FALSE),0)</f>
        <v>0</v>
      </c>
      <c r="AX1561" s="42">
        <f>IFERROR(VLOOKUP($H1561,#REF!,17,FALSE),0)</f>
        <v>0</v>
      </c>
    </row>
    <row r="1562" spans="1:50" x14ac:dyDescent="0.3">
      <c r="A1562" s="33" t="e">
        <f t="shared" si="96"/>
        <v>#REF!</v>
      </c>
      <c r="B1562" s="33" t="e">
        <f>+'R&amp;E EXPORT'!#REF!</f>
        <v>#REF!</v>
      </c>
      <c r="C1562" t="str">
        <f>IFERROR(VLOOKUP(A1562,'MCSJ Export'!A:C,3,FALSE),"")</f>
        <v/>
      </c>
      <c r="D1562" s="37">
        <f t="shared" si="97"/>
        <v>0</v>
      </c>
      <c r="E1562" s="37">
        <f t="shared" si="98"/>
        <v>0</v>
      </c>
      <c r="F1562" s="37">
        <f t="shared" si="99"/>
        <v>0</v>
      </c>
      <c r="G1562" s="37"/>
      <c r="H1562" s="33" t="e">
        <f>+'R&amp;E EXPORT'!#REF!</f>
        <v>#REF!</v>
      </c>
      <c r="I1562" s="34">
        <f>IFERROR(VLOOKUP($H1562,'Gen F Rev'!$A:$M,15,FALSE),0)</f>
        <v>0</v>
      </c>
      <c r="J1562" s="34">
        <f>IFERROR(VLOOKUP($H1562,'Gen F Rev'!$A:$M,16,FALSE),0)</f>
        <v>0</v>
      </c>
      <c r="K1562" s="42">
        <f>IFERROR(VLOOKUP($H1562,'Gen F Rev'!$A:$M,17,FALSE),0)</f>
        <v>0</v>
      </c>
      <c r="L1562" s="34">
        <f>IFERROR(VLOOKUP($H1562,'Gen F Exp'!$A:$E,15,FALSE),0)</f>
        <v>0</v>
      </c>
      <c r="M1562" s="34">
        <f>IFERROR(VLOOKUP($H1562,'Gen F Exp'!$A:$E,16,FALSE),0)</f>
        <v>0</v>
      </c>
      <c r="N1562" s="42">
        <f>IFERROR(VLOOKUP($H1562,'Gen F Exp'!$A:$E,17,FALSE),0)</f>
        <v>0</v>
      </c>
      <c r="O1562" s="34">
        <f>IFERROR(VLOOKUP($H1562,'Water F Rev'!$A:$L,15,FALSE),0)</f>
        <v>0</v>
      </c>
      <c r="P1562" s="34">
        <f>IFERROR(VLOOKUP($H1562,'Water F Rev'!$A:$L,16,FALSE),0)</f>
        <v>0</v>
      </c>
      <c r="Q1562" s="42">
        <f>IFERROR(VLOOKUP($H1562,'Water F Rev'!$A:$L,17,FALSE),0)</f>
        <v>0</v>
      </c>
      <c r="R1562" s="34">
        <f>IFERROR(VLOOKUP($H1562,'Water F Exp'!$A:$K,15,FALSE),0)</f>
        <v>0</v>
      </c>
      <c r="S1562" s="34">
        <f>IFERROR(VLOOKUP($H1562,'Water F Exp'!$A:$K,16,FALSE),0)</f>
        <v>0</v>
      </c>
      <c r="T1562" s="42">
        <f>IFERROR(VLOOKUP($H1562,'Water F Exp'!$A:$K,17,FALSE),0)</f>
        <v>0</v>
      </c>
      <c r="U1562" s="34">
        <f>IFERROR(VLOOKUP($H1562,'Sewer F Rev'!$A:$E,15,FALSE),0)</f>
        <v>0</v>
      </c>
      <c r="V1562" s="34">
        <f>IFERROR(VLOOKUP($H1562,'Sewer F Rev'!$A:$E,16,FALSE),0)</f>
        <v>0</v>
      </c>
      <c r="W1562" s="42">
        <f>IFERROR(VLOOKUP($H1562,'Sewer F Rev'!$A:$E,17,FALSE),0)</f>
        <v>0</v>
      </c>
      <c r="X1562" s="34">
        <f>IFERROR(VLOOKUP($H1562,'Sewer F Exp'!$A:$B,15,FALSE),0)</f>
        <v>0</v>
      </c>
      <c r="Y1562" s="34">
        <f>IFERROR(VLOOKUP($H1562,'Sewer F Exp'!$A:$B,16,FALSE),0)</f>
        <v>0</v>
      </c>
      <c r="Z1562" s="42">
        <f>IFERROR(VLOOKUP($H1562,'Sewer F Exp'!$A:$B,17,FALSE),0)</f>
        <v>0</v>
      </c>
      <c r="AA1562" s="34">
        <f>IFERROR(VLOOKUP($H1562,'Refuse F Rev'!$A:$E,15,FALSE),0)</f>
        <v>0</v>
      </c>
      <c r="AB1562" s="34">
        <f>IFERROR(VLOOKUP($H1562,'Refuse F Rev'!$A:$E,16,FALSE),0)</f>
        <v>0</v>
      </c>
      <c r="AC1562" s="42">
        <f>IFERROR(VLOOKUP($H1562,'Refuse F Rev'!$A:$E,17,FALSE),0)</f>
        <v>0</v>
      </c>
      <c r="AD1562" s="34">
        <f>IFERROR(VLOOKUP($H1562,'Refuse F Exp'!$A:$E,15,FALSE),0)</f>
        <v>0</v>
      </c>
      <c r="AE1562" s="34">
        <f>IFERROR(VLOOKUP($H1562,'Refuse F Exp'!$A:$E,16,FALSE),0)</f>
        <v>0</v>
      </c>
      <c r="AF1562" s="42">
        <f>IFERROR(VLOOKUP($H1562,'Refuse F Exp'!$A:$E,17,FALSE),0)</f>
        <v>0</v>
      </c>
      <c r="AG1562" s="34">
        <f>IFERROR(VLOOKUP($H1562,#REF!,10,FALSE),0)</f>
        <v>0</v>
      </c>
      <c r="AH1562" s="34">
        <f>IFERROR(VLOOKUP($H1562,#REF!,11,FALSE),0)</f>
        <v>0</v>
      </c>
      <c r="AI1562" s="42">
        <f>IFERROR(VLOOKUP($H1562,#REF!,12,FALSE),0)</f>
        <v>0</v>
      </c>
      <c r="AJ1562" s="34">
        <f>IFERROR(VLOOKUP($H1562,#REF!,10,FALSE),0)</f>
        <v>0</v>
      </c>
      <c r="AK1562" s="34">
        <f>IFERROR(VLOOKUP($H1562,#REF!,11,FALSE),0)</f>
        <v>0</v>
      </c>
      <c r="AL1562" s="42">
        <f>IFERROR(VLOOKUP($H1562,#REF!,12,FALSE),0)</f>
        <v>0</v>
      </c>
      <c r="AM1562" s="34">
        <f>IFERROR(VLOOKUP($H1562,#REF!,10,FALSE),0)</f>
        <v>0</v>
      </c>
      <c r="AN1562" s="34">
        <f>IFERROR(VLOOKUP($H1562,#REF!,11,FALSE),0)</f>
        <v>0</v>
      </c>
      <c r="AO1562" s="42">
        <f>IFERROR(VLOOKUP($H1562,#REF!,12,FALSE),0)</f>
        <v>0</v>
      </c>
      <c r="AP1562" s="34">
        <f>IFERROR(VLOOKUP($H1562,#REF!,10,FALSE),0)</f>
        <v>0</v>
      </c>
      <c r="AQ1562" s="34">
        <f>IFERROR(VLOOKUP($H1562,#REF!,11,FALSE),0)</f>
        <v>0</v>
      </c>
      <c r="AR1562" s="42">
        <f>IFERROR(VLOOKUP($H1562,#REF!,12,FALSE),0)</f>
        <v>0</v>
      </c>
      <c r="AS1562" s="34">
        <f>IFERROR(VLOOKUP($H1562,#REF!,13,FALSE),0)</f>
        <v>0</v>
      </c>
      <c r="AT1562" s="34">
        <f>IFERROR(VLOOKUP($H1562,#REF!,14,FALSE),0)</f>
        <v>0</v>
      </c>
      <c r="AU1562" s="42">
        <f>IFERROR(VLOOKUP($H1562,#REF!,15,FALSE),0)</f>
        <v>0</v>
      </c>
      <c r="AV1562" s="34">
        <f>IFERROR(VLOOKUP($H1562,#REF!,15,FALSE),0)</f>
        <v>0</v>
      </c>
      <c r="AW1562" s="34">
        <f>IFERROR(VLOOKUP($H1562,#REF!,16,FALSE),0)</f>
        <v>0</v>
      </c>
      <c r="AX1562" s="42">
        <f>IFERROR(VLOOKUP($H1562,#REF!,17,FALSE),0)</f>
        <v>0</v>
      </c>
    </row>
    <row r="1563" spans="1:50" x14ac:dyDescent="0.3">
      <c r="A1563" s="33" t="str">
        <f t="shared" si="96"/>
        <v>0</v>
      </c>
      <c r="B1563" s="33">
        <f>+'R&amp;E EXPORT'!B1480</f>
        <v>0</v>
      </c>
      <c r="C1563" t="str">
        <f>IFERROR(VLOOKUP(A1563,'MCSJ Export'!A:C,3,FALSE),"")</f>
        <v/>
      </c>
      <c r="D1563" s="37">
        <f t="shared" ca="1" si="97"/>
        <v>0</v>
      </c>
      <c r="E1563" s="37">
        <f t="shared" ca="1" si="98"/>
        <v>0</v>
      </c>
      <c r="F1563" s="37">
        <f t="shared" ca="1" si="99"/>
        <v>0</v>
      </c>
      <c r="G1563" s="37"/>
      <c r="H1563" s="33">
        <f>+'R&amp;E EXPORT'!A1480</f>
        <v>0</v>
      </c>
      <c r="I1563" s="34">
        <f>IFERROR(VLOOKUP($H1563,'Gen F Rev'!$A:$M,15,FALSE),0)</f>
        <v>0</v>
      </c>
      <c r="J1563" s="34">
        <f>IFERROR(VLOOKUP($H1563,'Gen F Rev'!$A:$M,16,FALSE),0)</f>
        <v>0</v>
      </c>
      <c r="K1563" s="42">
        <f>IFERROR(VLOOKUP($H1563,'Gen F Rev'!$A:$M,17,FALSE),0)</f>
        <v>0</v>
      </c>
      <c r="L1563" s="34">
        <f>IFERROR(VLOOKUP($H1563,'Gen F Exp'!$A:$E,15,FALSE),0)</f>
        <v>0</v>
      </c>
      <c r="M1563" s="34">
        <f>IFERROR(VLOOKUP($H1563,'Gen F Exp'!$A:$E,16,FALSE),0)</f>
        <v>0</v>
      </c>
      <c r="N1563" s="42">
        <f>IFERROR(VLOOKUP($H1563,'Gen F Exp'!$A:$E,17,FALSE),0)</f>
        <v>0</v>
      </c>
      <c r="O1563" s="34">
        <f>IFERROR(VLOOKUP($H1563,'Water F Rev'!$A:$L,15,FALSE),0)</f>
        <v>0</v>
      </c>
      <c r="P1563" s="34">
        <f>IFERROR(VLOOKUP($H1563,'Water F Rev'!$A:$L,16,FALSE),0)</f>
        <v>0</v>
      </c>
      <c r="Q1563" s="42">
        <f>IFERROR(VLOOKUP($H1563,'Water F Rev'!$A:$L,17,FALSE),0)</f>
        <v>0</v>
      </c>
      <c r="R1563" s="34">
        <f>IFERROR(VLOOKUP($H1563,'Water F Exp'!$A:$K,15,FALSE),0)</f>
        <v>0</v>
      </c>
      <c r="S1563" s="34">
        <f>IFERROR(VLOOKUP($H1563,'Water F Exp'!$A:$K,16,FALSE),0)</f>
        <v>0</v>
      </c>
      <c r="T1563" s="42">
        <f>IFERROR(VLOOKUP($H1563,'Water F Exp'!$A:$K,17,FALSE),0)</f>
        <v>0</v>
      </c>
      <c r="U1563" s="34">
        <f ca="1">IFERROR(VLOOKUP($H1563,'Sewer F Rev'!$A:$E,15,FALSE),0)</f>
        <v>0</v>
      </c>
      <c r="V1563" s="34">
        <f ca="1">IFERROR(VLOOKUP($H1563,'Sewer F Rev'!$A:$E,16,FALSE),0)</f>
        <v>0</v>
      </c>
      <c r="W1563" s="42">
        <f ca="1">IFERROR(VLOOKUP($H1563,'Sewer F Rev'!$A:$E,17,FALSE),0)</f>
        <v>0</v>
      </c>
      <c r="X1563" s="34">
        <f>IFERROR(VLOOKUP($H1563,'Sewer F Exp'!$A:$B,15,FALSE),0)</f>
        <v>0</v>
      </c>
      <c r="Y1563" s="34">
        <f>IFERROR(VLOOKUP($H1563,'Sewer F Exp'!$A:$B,16,FALSE),0)</f>
        <v>0</v>
      </c>
      <c r="Z1563" s="42">
        <f>IFERROR(VLOOKUP($H1563,'Sewer F Exp'!$A:$B,17,FALSE),0)</f>
        <v>0</v>
      </c>
      <c r="AA1563" s="34">
        <f>IFERROR(VLOOKUP($H1563,'Refuse F Rev'!$A:$E,15,FALSE),0)</f>
        <v>0</v>
      </c>
      <c r="AB1563" s="34">
        <f>IFERROR(VLOOKUP($H1563,'Refuse F Rev'!$A:$E,16,FALSE),0)</f>
        <v>0</v>
      </c>
      <c r="AC1563" s="42">
        <f>IFERROR(VLOOKUP($H1563,'Refuse F Rev'!$A:$E,17,FALSE),0)</f>
        <v>0</v>
      </c>
      <c r="AD1563" s="34">
        <f>IFERROR(VLOOKUP($H1563,'Refuse F Exp'!$A:$E,15,FALSE),0)</f>
        <v>0</v>
      </c>
      <c r="AE1563" s="34">
        <f>IFERROR(VLOOKUP($H1563,'Refuse F Exp'!$A:$E,16,FALSE),0)</f>
        <v>0</v>
      </c>
      <c r="AF1563" s="42">
        <f>IFERROR(VLOOKUP($H1563,'Refuse F Exp'!$A:$E,17,FALSE),0)</f>
        <v>0</v>
      </c>
      <c r="AG1563" s="34">
        <f>IFERROR(VLOOKUP($H1563,#REF!,10,FALSE),0)</f>
        <v>0</v>
      </c>
      <c r="AH1563" s="34">
        <f>IFERROR(VLOOKUP($H1563,#REF!,11,FALSE),0)</f>
        <v>0</v>
      </c>
      <c r="AI1563" s="42">
        <f>IFERROR(VLOOKUP($H1563,#REF!,12,FALSE),0)</f>
        <v>0</v>
      </c>
      <c r="AJ1563" s="34">
        <f>IFERROR(VLOOKUP($H1563,#REF!,10,FALSE),0)</f>
        <v>0</v>
      </c>
      <c r="AK1563" s="34">
        <f>IFERROR(VLOOKUP($H1563,#REF!,11,FALSE),0)</f>
        <v>0</v>
      </c>
      <c r="AL1563" s="42">
        <f>IFERROR(VLOOKUP($H1563,#REF!,12,FALSE),0)</f>
        <v>0</v>
      </c>
      <c r="AM1563" s="34">
        <f>IFERROR(VLOOKUP($H1563,#REF!,10,FALSE),0)</f>
        <v>0</v>
      </c>
      <c r="AN1563" s="34">
        <f>IFERROR(VLOOKUP($H1563,#REF!,11,FALSE),0)</f>
        <v>0</v>
      </c>
      <c r="AO1563" s="42">
        <f>IFERROR(VLOOKUP($H1563,#REF!,12,FALSE),0)</f>
        <v>0</v>
      </c>
      <c r="AP1563" s="34">
        <f>IFERROR(VLOOKUP($H1563,#REF!,10,FALSE),0)</f>
        <v>0</v>
      </c>
      <c r="AQ1563" s="34">
        <f>IFERROR(VLOOKUP($H1563,#REF!,11,FALSE),0)</f>
        <v>0</v>
      </c>
      <c r="AR1563" s="42">
        <f>IFERROR(VLOOKUP($H1563,#REF!,12,FALSE),0)</f>
        <v>0</v>
      </c>
      <c r="AS1563" s="34">
        <f>IFERROR(VLOOKUP($H1563,#REF!,13,FALSE),0)</f>
        <v>0</v>
      </c>
      <c r="AT1563" s="34">
        <f>IFERROR(VLOOKUP($H1563,#REF!,14,FALSE),0)</f>
        <v>0</v>
      </c>
      <c r="AU1563" s="42">
        <f>IFERROR(VLOOKUP($H1563,#REF!,15,FALSE),0)</f>
        <v>0</v>
      </c>
      <c r="AV1563" s="34">
        <f>IFERROR(VLOOKUP($H1563,#REF!,15,FALSE),0)</f>
        <v>0</v>
      </c>
      <c r="AW1563" s="34">
        <f>IFERROR(VLOOKUP($H1563,#REF!,16,FALSE),0)</f>
        <v>0</v>
      </c>
      <c r="AX1563" s="42">
        <f>IFERROR(VLOOKUP($H1563,#REF!,17,FALSE),0)</f>
        <v>0</v>
      </c>
    </row>
    <row r="1564" spans="1:50" x14ac:dyDescent="0.3">
      <c r="A1564" s="33" t="str">
        <f t="shared" si="96"/>
        <v>0</v>
      </c>
      <c r="B1564" s="33">
        <f>+'R&amp;E EXPORT'!B1481</f>
        <v>0</v>
      </c>
      <c r="C1564" t="str">
        <f>IFERROR(VLOOKUP(A1564,'MCSJ Export'!A:C,3,FALSE),"")</f>
        <v/>
      </c>
      <c r="D1564" s="37">
        <f t="shared" ca="1" si="97"/>
        <v>0</v>
      </c>
      <c r="E1564" s="37">
        <f t="shared" ca="1" si="98"/>
        <v>0</v>
      </c>
      <c r="F1564" s="37">
        <f t="shared" ca="1" si="99"/>
        <v>0</v>
      </c>
      <c r="G1564" s="37"/>
      <c r="H1564" s="33">
        <f>+'R&amp;E EXPORT'!A1481</f>
        <v>0</v>
      </c>
      <c r="I1564" s="34">
        <f>IFERROR(VLOOKUP($H1564,'Gen F Rev'!$A:$M,15,FALSE),0)</f>
        <v>0</v>
      </c>
      <c r="J1564" s="34">
        <f>IFERROR(VLOOKUP($H1564,'Gen F Rev'!$A:$M,16,FALSE),0)</f>
        <v>0</v>
      </c>
      <c r="K1564" s="42">
        <f>IFERROR(VLOOKUP($H1564,'Gen F Rev'!$A:$M,17,FALSE),0)</f>
        <v>0</v>
      </c>
      <c r="L1564" s="34">
        <f>IFERROR(VLOOKUP($H1564,'Gen F Exp'!$A:$E,15,FALSE),0)</f>
        <v>0</v>
      </c>
      <c r="M1564" s="34">
        <f>IFERROR(VLOOKUP($H1564,'Gen F Exp'!$A:$E,16,FALSE),0)</f>
        <v>0</v>
      </c>
      <c r="N1564" s="42">
        <f>IFERROR(VLOOKUP($H1564,'Gen F Exp'!$A:$E,17,FALSE),0)</f>
        <v>0</v>
      </c>
      <c r="O1564" s="34">
        <f>IFERROR(VLOOKUP($H1564,'Water F Rev'!$A:$L,15,FALSE),0)</f>
        <v>0</v>
      </c>
      <c r="P1564" s="34">
        <f>IFERROR(VLOOKUP($H1564,'Water F Rev'!$A:$L,16,FALSE),0)</f>
        <v>0</v>
      </c>
      <c r="Q1564" s="42">
        <f>IFERROR(VLOOKUP($H1564,'Water F Rev'!$A:$L,17,FALSE),0)</f>
        <v>0</v>
      </c>
      <c r="R1564" s="34">
        <f>IFERROR(VLOOKUP($H1564,'Water F Exp'!$A:$K,15,FALSE),0)</f>
        <v>0</v>
      </c>
      <c r="S1564" s="34">
        <f>IFERROR(VLOOKUP($H1564,'Water F Exp'!$A:$K,16,FALSE),0)</f>
        <v>0</v>
      </c>
      <c r="T1564" s="42">
        <f>IFERROR(VLOOKUP($H1564,'Water F Exp'!$A:$K,17,FALSE),0)</f>
        <v>0</v>
      </c>
      <c r="U1564" s="34">
        <f ca="1">IFERROR(VLOOKUP($H1564,'Sewer F Rev'!$A:$E,15,FALSE),0)</f>
        <v>0</v>
      </c>
      <c r="V1564" s="34">
        <f ca="1">IFERROR(VLOOKUP($H1564,'Sewer F Rev'!$A:$E,16,FALSE),0)</f>
        <v>0</v>
      </c>
      <c r="W1564" s="42">
        <f ca="1">IFERROR(VLOOKUP($H1564,'Sewer F Rev'!$A:$E,17,FALSE),0)</f>
        <v>0</v>
      </c>
      <c r="X1564" s="34">
        <f>IFERROR(VLOOKUP($H1564,'Sewer F Exp'!$A:$B,15,FALSE),0)</f>
        <v>0</v>
      </c>
      <c r="Y1564" s="34">
        <f>IFERROR(VLOOKUP($H1564,'Sewer F Exp'!$A:$B,16,FALSE),0)</f>
        <v>0</v>
      </c>
      <c r="Z1564" s="42">
        <f>IFERROR(VLOOKUP($H1564,'Sewer F Exp'!$A:$B,17,FALSE),0)</f>
        <v>0</v>
      </c>
      <c r="AA1564" s="34">
        <f>IFERROR(VLOOKUP($H1564,'Refuse F Rev'!$A:$E,15,FALSE),0)</f>
        <v>0</v>
      </c>
      <c r="AB1564" s="34">
        <f>IFERROR(VLOOKUP($H1564,'Refuse F Rev'!$A:$E,16,FALSE),0)</f>
        <v>0</v>
      </c>
      <c r="AC1564" s="42">
        <f>IFERROR(VLOOKUP($H1564,'Refuse F Rev'!$A:$E,17,FALSE),0)</f>
        <v>0</v>
      </c>
      <c r="AD1564" s="34">
        <f>IFERROR(VLOOKUP($H1564,'Refuse F Exp'!$A:$E,15,FALSE),0)</f>
        <v>0</v>
      </c>
      <c r="AE1564" s="34">
        <f>IFERROR(VLOOKUP($H1564,'Refuse F Exp'!$A:$E,16,FALSE),0)</f>
        <v>0</v>
      </c>
      <c r="AF1564" s="42">
        <f>IFERROR(VLOOKUP($H1564,'Refuse F Exp'!$A:$E,17,FALSE),0)</f>
        <v>0</v>
      </c>
      <c r="AG1564" s="34">
        <f>IFERROR(VLOOKUP($H1564,#REF!,10,FALSE),0)</f>
        <v>0</v>
      </c>
      <c r="AH1564" s="34">
        <f>IFERROR(VLOOKUP($H1564,#REF!,11,FALSE),0)</f>
        <v>0</v>
      </c>
      <c r="AI1564" s="42">
        <f>IFERROR(VLOOKUP($H1564,#REF!,12,FALSE),0)</f>
        <v>0</v>
      </c>
      <c r="AJ1564" s="34">
        <f>IFERROR(VLOOKUP($H1564,#REF!,10,FALSE),0)</f>
        <v>0</v>
      </c>
      <c r="AK1564" s="34">
        <f>IFERROR(VLOOKUP($H1564,#REF!,11,FALSE),0)</f>
        <v>0</v>
      </c>
      <c r="AL1564" s="42">
        <f>IFERROR(VLOOKUP($H1564,#REF!,12,FALSE),0)</f>
        <v>0</v>
      </c>
      <c r="AM1564" s="34">
        <f>IFERROR(VLOOKUP($H1564,#REF!,10,FALSE),0)</f>
        <v>0</v>
      </c>
      <c r="AN1564" s="34">
        <f>IFERROR(VLOOKUP($H1564,#REF!,11,FALSE),0)</f>
        <v>0</v>
      </c>
      <c r="AO1564" s="42">
        <f>IFERROR(VLOOKUP($H1564,#REF!,12,FALSE),0)</f>
        <v>0</v>
      </c>
      <c r="AP1564" s="34">
        <f>IFERROR(VLOOKUP($H1564,#REF!,10,FALSE),0)</f>
        <v>0</v>
      </c>
      <c r="AQ1564" s="34">
        <f>IFERROR(VLOOKUP($H1564,#REF!,11,FALSE),0)</f>
        <v>0</v>
      </c>
      <c r="AR1564" s="42">
        <f>IFERROR(VLOOKUP($H1564,#REF!,12,FALSE),0)</f>
        <v>0</v>
      </c>
      <c r="AS1564" s="34">
        <f>IFERROR(VLOOKUP($H1564,#REF!,13,FALSE),0)</f>
        <v>0</v>
      </c>
      <c r="AT1564" s="34">
        <f>IFERROR(VLOOKUP($H1564,#REF!,14,FALSE),0)</f>
        <v>0</v>
      </c>
      <c r="AU1564" s="42">
        <f>IFERROR(VLOOKUP($H1564,#REF!,15,FALSE),0)</f>
        <v>0</v>
      </c>
      <c r="AV1564" s="34">
        <f>IFERROR(VLOOKUP($H1564,#REF!,15,FALSE),0)</f>
        <v>0</v>
      </c>
      <c r="AW1564" s="34">
        <f>IFERROR(VLOOKUP($H1564,#REF!,16,FALSE),0)</f>
        <v>0</v>
      </c>
      <c r="AX1564" s="42">
        <f>IFERROR(VLOOKUP($H1564,#REF!,17,FALSE),0)</f>
        <v>0</v>
      </c>
    </row>
    <row r="1565" spans="1:50" x14ac:dyDescent="0.3">
      <c r="A1565" s="33" t="str">
        <f t="shared" si="96"/>
        <v>0</v>
      </c>
      <c r="B1565" s="33">
        <f>+'R&amp;E EXPORT'!B1482</f>
        <v>0</v>
      </c>
      <c r="C1565" t="str">
        <f>IFERROR(VLOOKUP(A1565,'MCSJ Export'!A:C,3,FALSE),"")</f>
        <v/>
      </c>
      <c r="D1565" s="37">
        <f t="shared" ca="1" si="97"/>
        <v>0</v>
      </c>
      <c r="E1565" s="37">
        <f t="shared" ca="1" si="98"/>
        <v>0</v>
      </c>
      <c r="F1565" s="37">
        <f t="shared" ca="1" si="99"/>
        <v>0</v>
      </c>
      <c r="G1565" s="37"/>
      <c r="H1565" s="33">
        <f>+'R&amp;E EXPORT'!A1482</f>
        <v>0</v>
      </c>
      <c r="I1565" s="34">
        <f>IFERROR(VLOOKUP($H1565,'Gen F Rev'!$A:$M,15,FALSE),0)</f>
        <v>0</v>
      </c>
      <c r="J1565" s="34">
        <f>IFERROR(VLOOKUP($H1565,'Gen F Rev'!$A:$M,16,FALSE),0)</f>
        <v>0</v>
      </c>
      <c r="K1565" s="42">
        <f>IFERROR(VLOOKUP($H1565,'Gen F Rev'!$A:$M,17,FALSE),0)</f>
        <v>0</v>
      </c>
      <c r="L1565" s="34">
        <f>IFERROR(VLOOKUP($H1565,'Gen F Exp'!$A:$E,15,FALSE),0)</f>
        <v>0</v>
      </c>
      <c r="M1565" s="34">
        <f>IFERROR(VLOOKUP($H1565,'Gen F Exp'!$A:$E,16,FALSE),0)</f>
        <v>0</v>
      </c>
      <c r="N1565" s="42">
        <f>IFERROR(VLOOKUP($H1565,'Gen F Exp'!$A:$E,17,FALSE),0)</f>
        <v>0</v>
      </c>
      <c r="O1565" s="34">
        <f>IFERROR(VLOOKUP($H1565,'Water F Rev'!$A:$L,15,FALSE),0)</f>
        <v>0</v>
      </c>
      <c r="P1565" s="34">
        <f>IFERROR(VLOOKUP($H1565,'Water F Rev'!$A:$L,16,FALSE),0)</f>
        <v>0</v>
      </c>
      <c r="Q1565" s="42">
        <f>IFERROR(VLOOKUP($H1565,'Water F Rev'!$A:$L,17,FALSE),0)</f>
        <v>0</v>
      </c>
      <c r="R1565" s="34">
        <f>IFERROR(VLOOKUP($H1565,'Water F Exp'!$A:$K,15,FALSE),0)</f>
        <v>0</v>
      </c>
      <c r="S1565" s="34">
        <f>IFERROR(VLOOKUP($H1565,'Water F Exp'!$A:$K,16,FALSE),0)</f>
        <v>0</v>
      </c>
      <c r="T1565" s="42">
        <f>IFERROR(VLOOKUP($H1565,'Water F Exp'!$A:$K,17,FALSE),0)</f>
        <v>0</v>
      </c>
      <c r="U1565" s="34">
        <f ca="1">IFERROR(VLOOKUP($H1565,'Sewer F Rev'!$A:$E,15,FALSE),0)</f>
        <v>0</v>
      </c>
      <c r="V1565" s="34">
        <f ca="1">IFERROR(VLOOKUP($H1565,'Sewer F Rev'!$A:$E,16,FALSE),0)</f>
        <v>0</v>
      </c>
      <c r="W1565" s="42">
        <f ca="1">IFERROR(VLOOKUP($H1565,'Sewer F Rev'!$A:$E,17,FALSE),0)</f>
        <v>0</v>
      </c>
      <c r="X1565" s="34">
        <f>IFERROR(VLOOKUP($H1565,'Sewer F Exp'!$A:$B,15,FALSE),0)</f>
        <v>0</v>
      </c>
      <c r="Y1565" s="34">
        <f>IFERROR(VLOOKUP($H1565,'Sewer F Exp'!$A:$B,16,FALSE),0)</f>
        <v>0</v>
      </c>
      <c r="Z1565" s="42">
        <f>IFERROR(VLOOKUP($H1565,'Sewer F Exp'!$A:$B,17,FALSE),0)</f>
        <v>0</v>
      </c>
      <c r="AA1565" s="34">
        <f>IFERROR(VLOOKUP($H1565,'Refuse F Rev'!$A:$E,15,FALSE),0)</f>
        <v>0</v>
      </c>
      <c r="AB1565" s="34">
        <f>IFERROR(VLOOKUP($H1565,'Refuse F Rev'!$A:$E,16,FALSE),0)</f>
        <v>0</v>
      </c>
      <c r="AC1565" s="42">
        <f>IFERROR(VLOOKUP($H1565,'Refuse F Rev'!$A:$E,17,FALSE),0)</f>
        <v>0</v>
      </c>
      <c r="AD1565" s="34">
        <f>IFERROR(VLOOKUP($H1565,'Refuse F Exp'!$A:$E,15,FALSE),0)</f>
        <v>0</v>
      </c>
      <c r="AE1565" s="34">
        <f>IFERROR(VLOOKUP($H1565,'Refuse F Exp'!$A:$E,16,FALSE),0)</f>
        <v>0</v>
      </c>
      <c r="AF1565" s="42">
        <f>IFERROR(VLOOKUP($H1565,'Refuse F Exp'!$A:$E,17,FALSE),0)</f>
        <v>0</v>
      </c>
      <c r="AG1565" s="34">
        <f>IFERROR(VLOOKUP($H1565,#REF!,10,FALSE),0)</f>
        <v>0</v>
      </c>
      <c r="AH1565" s="34">
        <f>IFERROR(VLOOKUP($H1565,#REF!,11,FALSE),0)</f>
        <v>0</v>
      </c>
      <c r="AI1565" s="42">
        <f>IFERROR(VLOOKUP($H1565,#REF!,12,FALSE),0)</f>
        <v>0</v>
      </c>
      <c r="AJ1565" s="34">
        <f>IFERROR(VLOOKUP($H1565,#REF!,10,FALSE),0)</f>
        <v>0</v>
      </c>
      <c r="AK1565" s="34">
        <f>IFERROR(VLOOKUP($H1565,#REF!,11,FALSE),0)</f>
        <v>0</v>
      </c>
      <c r="AL1565" s="42">
        <f>IFERROR(VLOOKUP($H1565,#REF!,12,FALSE),0)</f>
        <v>0</v>
      </c>
      <c r="AM1565" s="34">
        <f>IFERROR(VLOOKUP($H1565,#REF!,10,FALSE),0)</f>
        <v>0</v>
      </c>
      <c r="AN1565" s="34">
        <f>IFERROR(VLOOKUP($H1565,#REF!,11,FALSE),0)</f>
        <v>0</v>
      </c>
      <c r="AO1565" s="42">
        <f>IFERROR(VLOOKUP($H1565,#REF!,12,FALSE),0)</f>
        <v>0</v>
      </c>
      <c r="AP1565" s="34">
        <f>IFERROR(VLOOKUP($H1565,#REF!,10,FALSE),0)</f>
        <v>0</v>
      </c>
      <c r="AQ1565" s="34">
        <f>IFERROR(VLOOKUP($H1565,#REF!,11,FALSE),0)</f>
        <v>0</v>
      </c>
      <c r="AR1565" s="42">
        <f>IFERROR(VLOOKUP($H1565,#REF!,12,FALSE),0)</f>
        <v>0</v>
      </c>
      <c r="AS1565" s="34">
        <f>IFERROR(VLOOKUP($H1565,#REF!,13,FALSE),0)</f>
        <v>0</v>
      </c>
      <c r="AT1565" s="34">
        <f>IFERROR(VLOOKUP($H1565,#REF!,14,FALSE),0)</f>
        <v>0</v>
      </c>
      <c r="AU1565" s="42">
        <f>IFERROR(VLOOKUP($H1565,#REF!,15,FALSE),0)</f>
        <v>0</v>
      </c>
      <c r="AV1565" s="34">
        <f>IFERROR(VLOOKUP($H1565,#REF!,15,FALSE),0)</f>
        <v>0</v>
      </c>
      <c r="AW1565" s="34">
        <f>IFERROR(VLOOKUP($H1565,#REF!,16,FALSE),0)</f>
        <v>0</v>
      </c>
      <c r="AX1565" s="42">
        <f>IFERROR(VLOOKUP($H1565,#REF!,17,FALSE),0)</f>
        <v>0</v>
      </c>
    </row>
    <row r="1566" spans="1:50" x14ac:dyDescent="0.3">
      <c r="A1566" s="33" t="str">
        <f t="shared" si="96"/>
        <v>0</v>
      </c>
      <c r="B1566" s="33">
        <f>+'R&amp;E EXPORT'!B1483</f>
        <v>0</v>
      </c>
      <c r="C1566" t="str">
        <f>IFERROR(VLOOKUP(A1566,'MCSJ Export'!A:C,3,FALSE),"")</f>
        <v/>
      </c>
      <c r="D1566" s="37">
        <f t="shared" ca="1" si="97"/>
        <v>0</v>
      </c>
      <c r="E1566" s="37">
        <f t="shared" ca="1" si="98"/>
        <v>0</v>
      </c>
      <c r="F1566" s="37">
        <f t="shared" ca="1" si="99"/>
        <v>0</v>
      </c>
      <c r="G1566" s="37"/>
      <c r="H1566" s="33">
        <f>+'R&amp;E EXPORT'!A1483</f>
        <v>0</v>
      </c>
      <c r="I1566" s="34">
        <f>IFERROR(VLOOKUP($H1566,'Gen F Rev'!$A:$M,15,FALSE),0)</f>
        <v>0</v>
      </c>
      <c r="J1566" s="34">
        <f>IFERROR(VLOOKUP($H1566,'Gen F Rev'!$A:$M,16,FALSE),0)</f>
        <v>0</v>
      </c>
      <c r="K1566" s="42">
        <f>IFERROR(VLOOKUP($H1566,'Gen F Rev'!$A:$M,17,FALSE),0)</f>
        <v>0</v>
      </c>
      <c r="L1566" s="34">
        <f>IFERROR(VLOOKUP($H1566,'Gen F Exp'!$A:$E,15,FALSE),0)</f>
        <v>0</v>
      </c>
      <c r="M1566" s="34">
        <f>IFERROR(VLOOKUP($H1566,'Gen F Exp'!$A:$E,16,FALSE),0)</f>
        <v>0</v>
      </c>
      <c r="N1566" s="42">
        <f>IFERROR(VLOOKUP($H1566,'Gen F Exp'!$A:$E,17,FALSE),0)</f>
        <v>0</v>
      </c>
      <c r="O1566" s="34">
        <f>IFERROR(VLOOKUP($H1566,'Water F Rev'!$A:$L,15,FALSE),0)</f>
        <v>0</v>
      </c>
      <c r="P1566" s="34">
        <f>IFERROR(VLOOKUP($H1566,'Water F Rev'!$A:$L,16,FALSE),0)</f>
        <v>0</v>
      </c>
      <c r="Q1566" s="42">
        <f>IFERROR(VLOOKUP($H1566,'Water F Rev'!$A:$L,17,FALSE),0)</f>
        <v>0</v>
      </c>
      <c r="R1566" s="34">
        <f>IFERROR(VLOOKUP($H1566,'Water F Exp'!$A:$K,15,FALSE),0)</f>
        <v>0</v>
      </c>
      <c r="S1566" s="34">
        <f>IFERROR(VLOOKUP($H1566,'Water F Exp'!$A:$K,16,FALSE),0)</f>
        <v>0</v>
      </c>
      <c r="T1566" s="42">
        <f>IFERROR(VLOOKUP($H1566,'Water F Exp'!$A:$K,17,FALSE),0)</f>
        <v>0</v>
      </c>
      <c r="U1566" s="34">
        <f ca="1">IFERROR(VLOOKUP($H1566,'Sewer F Rev'!$A:$E,15,FALSE),0)</f>
        <v>0</v>
      </c>
      <c r="V1566" s="34">
        <f ca="1">IFERROR(VLOOKUP($H1566,'Sewer F Rev'!$A:$E,16,FALSE),0)</f>
        <v>0</v>
      </c>
      <c r="W1566" s="42">
        <f ca="1">IFERROR(VLOOKUP($H1566,'Sewer F Rev'!$A:$E,17,FALSE),0)</f>
        <v>0</v>
      </c>
      <c r="X1566" s="34">
        <f>IFERROR(VLOOKUP($H1566,'Sewer F Exp'!$A:$B,15,FALSE),0)</f>
        <v>0</v>
      </c>
      <c r="Y1566" s="34">
        <f>IFERROR(VLOOKUP($H1566,'Sewer F Exp'!$A:$B,16,FALSE),0)</f>
        <v>0</v>
      </c>
      <c r="Z1566" s="42">
        <f>IFERROR(VLOOKUP($H1566,'Sewer F Exp'!$A:$B,17,FALSE),0)</f>
        <v>0</v>
      </c>
      <c r="AA1566" s="34">
        <f>IFERROR(VLOOKUP($H1566,'Refuse F Rev'!$A:$E,15,FALSE),0)</f>
        <v>0</v>
      </c>
      <c r="AB1566" s="34">
        <f>IFERROR(VLOOKUP($H1566,'Refuse F Rev'!$A:$E,16,FALSE),0)</f>
        <v>0</v>
      </c>
      <c r="AC1566" s="42">
        <f>IFERROR(VLOOKUP($H1566,'Refuse F Rev'!$A:$E,17,FALSE),0)</f>
        <v>0</v>
      </c>
      <c r="AD1566" s="34">
        <f>IFERROR(VLOOKUP($H1566,'Refuse F Exp'!$A:$E,15,FALSE),0)</f>
        <v>0</v>
      </c>
      <c r="AE1566" s="34">
        <f>IFERROR(VLOOKUP($H1566,'Refuse F Exp'!$A:$E,16,FALSE),0)</f>
        <v>0</v>
      </c>
      <c r="AF1566" s="42">
        <f>IFERROR(VLOOKUP($H1566,'Refuse F Exp'!$A:$E,17,FALSE),0)</f>
        <v>0</v>
      </c>
      <c r="AG1566" s="34">
        <f>IFERROR(VLOOKUP($H1566,#REF!,10,FALSE),0)</f>
        <v>0</v>
      </c>
      <c r="AH1566" s="34">
        <f>IFERROR(VLOOKUP($H1566,#REF!,11,FALSE),0)</f>
        <v>0</v>
      </c>
      <c r="AI1566" s="42">
        <f>IFERROR(VLOOKUP($H1566,#REF!,12,FALSE),0)</f>
        <v>0</v>
      </c>
      <c r="AJ1566" s="34">
        <f>IFERROR(VLOOKUP($H1566,#REF!,10,FALSE),0)</f>
        <v>0</v>
      </c>
      <c r="AK1566" s="34">
        <f>IFERROR(VLOOKUP($H1566,#REF!,11,FALSE),0)</f>
        <v>0</v>
      </c>
      <c r="AL1566" s="42">
        <f>IFERROR(VLOOKUP($H1566,#REF!,12,FALSE),0)</f>
        <v>0</v>
      </c>
      <c r="AM1566" s="34">
        <f>IFERROR(VLOOKUP($H1566,#REF!,10,FALSE),0)</f>
        <v>0</v>
      </c>
      <c r="AN1566" s="34">
        <f>IFERROR(VLOOKUP($H1566,#REF!,11,FALSE),0)</f>
        <v>0</v>
      </c>
      <c r="AO1566" s="42">
        <f>IFERROR(VLOOKUP($H1566,#REF!,12,FALSE),0)</f>
        <v>0</v>
      </c>
      <c r="AP1566" s="34">
        <f>IFERROR(VLOOKUP($H1566,#REF!,10,FALSE),0)</f>
        <v>0</v>
      </c>
      <c r="AQ1566" s="34">
        <f>IFERROR(VLOOKUP($H1566,#REF!,11,FALSE),0)</f>
        <v>0</v>
      </c>
      <c r="AR1566" s="42">
        <f>IFERROR(VLOOKUP($H1566,#REF!,12,FALSE),0)</f>
        <v>0</v>
      </c>
      <c r="AS1566" s="34">
        <f>IFERROR(VLOOKUP($H1566,#REF!,13,FALSE),0)</f>
        <v>0</v>
      </c>
      <c r="AT1566" s="34">
        <f>IFERROR(VLOOKUP($H1566,#REF!,14,FALSE),0)</f>
        <v>0</v>
      </c>
      <c r="AU1566" s="42">
        <f>IFERROR(VLOOKUP($H1566,#REF!,15,FALSE),0)</f>
        <v>0</v>
      </c>
      <c r="AV1566" s="34">
        <f>IFERROR(VLOOKUP($H1566,#REF!,15,FALSE),0)</f>
        <v>0</v>
      </c>
      <c r="AW1566" s="34">
        <f>IFERROR(VLOOKUP($H1566,#REF!,16,FALSE),0)</f>
        <v>0</v>
      </c>
      <c r="AX1566" s="42">
        <f>IFERROR(VLOOKUP($H1566,#REF!,17,FALSE),0)</f>
        <v>0</v>
      </c>
    </row>
    <row r="1567" spans="1:50" x14ac:dyDescent="0.3">
      <c r="A1567" s="33" t="e">
        <f t="shared" si="96"/>
        <v>#REF!</v>
      </c>
      <c r="B1567" s="33" t="e">
        <f>+'R&amp;E EXPORT'!#REF!</f>
        <v>#REF!</v>
      </c>
      <c r="C1567" t="str">
        <f>IFERROR(VLOOKUP(A1567,'MCSJ Export'!A:C,3,FALSE),"")</f>
        <v/>
      </c>
      <c r="D1567" s="37">
        <f t="shared" si="97"/>
        <v>0</v>
      </c>
      <c r="E1567" s="37">
        <f t="shared" si="98"/>
        <v>0</v>
      </c>
      <c r="F1567" s="37">
        <f t="shared" si="99"/>
        <v>0</v>
      </c>
      <c r="G1567" s="37"/>
      <c r="H1567" s="33" t="e">
        <f>+'R&amp;E EXPORT'!#REF!</f>
        <v>#REF!</v>
      </c>
      <c r="I1567" s="34">
        <f>IFERROR(VLOOKUP($H1567,'Gen F Rev'!$A:$M,15,FALSE),0)</f>
        <v>0</v>
      </c>
      <c r="J1567" s="34">
        <f>IFERROR(VLOOKUP($H1567,'Gen F Rev'!$A:$M,16,FALSE),0)</f>
        <v>0</v>
      </c>
      <c r="K1567" s="42">
        <f>IFERROR(VLOOKUP($H1567,'Gen F Rev'!$A:$M,17,FALSE),0)</f>
        <v>0</v>
      </c>
      <c r="L1567" s="34">
        <f>IFERROR(VLOOKUP($H1567,'Gen F Exp'!$A:$E,15,FALSE),0)</f>
        <v>0</v>
      </c>
      <c r="M1567" s="34">
        <f>IFERROR(VLOOKUP($H1567,'Gen F Exp'!$A:$E,16,FALSE),0)</f>
        <v>0</v>
      </c>
      <c r="N1567" s="42">
        <f>IFERROR(VLOOKUP($H1567,'Gen F Exp'!$A:$E,17,FALSE),0)</f>
        <v>0</v>
      </c>
      <c r="O1567" s="34">
        <f>IFERROR(VLOOKUP($H1567,'Water F Rev'!$A:$L,15,FALSE),0)</f>
        <v>0</v>
      </c>
      <c r="P1567" s="34">
        <f>IFERROR(VLOOKUP($H1567,'Water F Rev'!$A:$L,16,FALSE),0)</f>
        <v>0</v>
      </c>
      <c r="Q1567" s="42">
        <f>IFERROR(VLOOKUP($H1567,'Water F Rev'!$A:$L,17,FALSE),0)</f>
        <v>0</v>
      </c>
      <c r="R1567" s="34">
        <f>IFERROR(VLOOKUP($H1567,'Water F Exp'!$A:$K,15,FALSE),0)</f>
        <v>0</v>
      </c>
      <c r="S1567" s="34">
        <f>IFERROR(VLOOKUP($H1567,'Water F Exp'!$A:$K,16,FALSE),0)</f>
        <v>0</v>
      </c>
      <c r="T1567" s="42">
        <f>IFERROR(VLOOKUP($H1567,'Water F Exp'!$A:$K,17,FALSE),0)</f>
        <v>0</v>
      </c>
      <c r="U1567" s="34">
        <f>IFERROR(VLOOKUP($H1567,'Sewer F Rev'!$A:$E,15,FALSE),0)</f>
        <v>0</v>
      </c>
      <c r="V1567" s="34">
        <f>IFERROR(VLOOKUP($H1567,'Sewer F Rev'!$A:$E,16,FALSE),0)</f>
        <v>0</v>
      </c>
      <c r="W1567" s="42">
        <f>IFERROR(VLOOKUP($H1567,'Sewer F Rev'!$A:$E,17,FALSE),0)</f>
        <v>0</v>
      </c>
      <c r="X1567" s="34">
        <f>IFERROR(VLOOKUP($H1567,'Sewer F Exp'!$A:$B,15,FALSE),0)</f>
        <v>0</v>
      </c>
      <c r="Y1567" s="34">
        <f>IFERROR(VLOOKUP($H1567,'Sewer F Exp'!$A:$B,16,FALSE),0)</f>
        <v>0</v>
      </c>
      <c r="Z1567" s="42">
        <f>IFERROR(VLOOKUP($H1567,'Sewer F Exp'!$A:$B,17,FALSE),0)</f>
        <v>0</v>
      </c>
      <c r="AA1567" s="34">
        <f>IFERROR(VLOOKUP($H1567,'Refuse F Rev'!$A:$E,15,FALSE),0)</f>
        <v>0</v>
      </c>
      <c r="AB1567" s="34">
        <f>IFERROR(VLOOKUP($H1567,'Refuse F Rev'!$A:$E,16,FALSE),0)</f>
        <v>0</v>
      </c>
      <c r="AC1567" s="42">
        <f>IFERROR(VLOOKUP($H1567,'Refuse F Rev'!$A:$E,17,FALSE),0)</f>
        <v>0</v>
      </c>
      <c r="AD1567" s="34">
        <f>IFERROR(VLOOKUP($H1567,'Refuse F Exp'!$A:$E,15,FALSE),0)</f>
        <v>0</v>
      </c>
      <c r="AE1567" s="34">
        <f>IFERROR(VLOOKUP($H1567,'Refuse F Exp'!$A:$E,16,FALSE),0)</f>
        <v>0</v>
      </c>
      <c r="AF1567" s="42">
        <f>IFERROR(VLOOKUP($H1567,'Refuse F Exp'!$A:$E,17,FALSE),0)</f>
        <v>0</v>
      </c>
      <c r="AG1567" s="34">
        <f>IFERROR(VLOOKUP($H1567,#REF!,10,FALSE),0)</f>
        <v>0</v>
      </c>
      <c r="AH1567" s="34">
        <f>IFERROR(VLOOKUP($H1567,#REF!,11,FALSE),0)</f>
        <v>0</v>
      </c>
      <c r="AI1567" s="42">
        <f>IFERROR(VLOOKUP($H1567,#REF!,12,FALSE),0)</f>
        <v>0</v>
      </c>
      <c r="AJ1567" s="34">
        <f>IFERROR(VLOOKUP($H1567,#REF!,10,FALSE),0)</f>
        <v>0</v>
      </c>
      <c r="AK1567" s="34">
        <f>IFERROR(VLOOKUP($H1567,#REF!,11,FALSE),0)</f>
        <v>0</v>
      </c>
      <c r="AL1567" s="42">
        <f>IFERROR(VLOOKUP($H1567,#REF!,12,FALSE),0)</f>
        <v>0</v>
      </c>
      <c r="AM1567" s="34">
        <f>IFERROR(VLOOKUP($H1567,#REF!,10,FALSE),0)</f>
        <v>0</v>
      </c>
      <c r="AN1567" s="34">
        <f>IFERROR(VLOOKUP($H1567,#REF!,11,FALSE),0)</f>
        <v>0</v>
      </c>
      <c r="AO1567" s="42">
        <f>IFERROR(VLOOKUP($H1567,#REF!,12,FALSE),0)</f>
        <v>0</v>
      </c>
      <c r="AP1567" s="34">
        <f>IFERROR(VLOOKUP($H1567,#REF!,10,FALSE),0)</f>
        <v>0</v>
      </c>
      <c r="AQ1567" s="34">
        <f>IFERROR(VLOOKUP($H1567,#REF!,11,FALSE),0)</f>
        <v>0</v>
      </c>
      <c r="AR1567" s="42">
        <f>IFERROR(VLOOKUP($H1567,#REF!,12,FALSE),0)</f>
        <v>0</v>
      </c>
      <c r="AS1567" s="34">
        <f>IFERROR(VLOOKUP($H1567,#REF!,13,FALSE),0)</f>
        <v>0</v>
      </c>
      <c r="AT1567" s="34">
        <f>IFERROR(VLOOKUP($H1567,#REF!,14,FALSE),0)</f>
        <v>0</v>
      </c>
      <c r="AU1567" s="42">
        <f>IFERROR(VLOOKUP($H1567,#REF!,15,FALSE),0)</f>
        <v>0</v>
      </c>
      <c r="AV1567" s="34">
        <f>IFERROR(VLOOKUP($H1567,#REF!,15,FALSE),0)</f>
        <v>0</v>
      </c>
      <c r="AW1567" s="34">
        <f>IFERROR(VLOOKUP($H1567,#REF!,16,FALSE),0)</f>
        <v>0</v>
      </c>
      <c r="AX1567" s="42">
        <f>IFERROR(VLOOKUP($H1567,#REF!,17,FALSE),0)</f>
        <v>0</v>
      </c>
    </row>
    <row r="1568" spans="1:50" x14ac:dyDescent="0.3">
      <c r="A1568" s="33" t="e">
        <f t="shared" si="96"/>
        <v>#REF!</v>
      </c>
      <c r="B1568" s="33" t="e">
        <f>+'R&amp;E EXPORT'!#REF!</f>
        <v>#REF!</v>
      </c>
      <c r="C1568" t="str">
        <f>IFERROR(VLOOKUP(A1568,'MCSJ Export'!A:C,3,FALSE),"")</f>
        <v/>
      </c>
      <c r="D1568" s="37">
        <f t="shared" si="97"/>
        <v>0</v>
      </c>
      <c r="E1568" s="37">
        <f t="shared" si="98"/>
        <v>0</v>
      </c>
      <c r="F1568" s="37">
        <f t="shared" si="99"/>
        <v>0</v>
      </c>
      <c r="G1568" s="37"/>
      <c r="H1568" s="33" t="e">
        <f>+'R&amp;E EXPORT'!#REF!</f>
        <v>#REF!</v>
      </c>
      <c r="I1568" s="34">
        <f>IFERROR(VLOOKUP($H1568,'Gen F Rev'!$A:$M,15,FALSE),0)</f>
        <v>0</v>
      </c>
      <c r="J1568" s="34">
        <f>IFERROR(VLOOKUP($H1568,'Gen F Rev'!$A:$M,16,FALSE),0)</f>
        <v>0</v>
      </c>
      <c r="K1568" s="42">
        <f>IFERROR(VLOOKUP($H1568,'Gen F Rev'!$A:$M,17,FALSE),0)</f>
        <v>0</v>
      </c>
      <c r="L1568" s="34">
        <f>IFERROR(VLOOKUP($H1568,'Gen F Exp'!$A:$E,15,FALSE),0)</f>
        <v>0</v>
      </c>
      <c r="M1568" s="34">
        <f>IFERROR(VLOOKUP($H1568,'Gen F Exp'!$A:$E,16,FALSE),0)</f>
        <v>0</v>
      </c>
      <c r="N1568" s="42">
        <f>IFERROR(VLOOKUP($H1568,'Gen F Exp'!$A:$E,17,FALSE),0)</f>
        <v>0</v>
      </c>
      <c r="O1568" s="34">
        <f>IFERROR(VLOOKUP($H1568,'Water F Rev'!$A:$L,15,FALSE),0)</f>
        <v>0</v>
      </c>
      <c r="P1568" s="34">
        <f>IFERROR(VLOOKUP($H1568,'Water F Rev'!$A:$L,16,FALSE),0)</f>
        <v>0</v>
      </c>
      <c r="Q1568" s="42">
        <f>IFERROR(VLOOKUP($H1568,'Water F Rev'!$A:$L,17,FALSE),0)</f>
        <v>0</v>
      </c>
      <c r="R1568" s="34">
        <f>IFERROR(VLOOKUP($H1568,'Water F Exp'!$A:$K,15,FALSE),0)</f>
        <v>0</v>
      </c>
      <c r="S1568" s="34">
        <f>IFERROR(VLOOKUP($H1568,'Water F Exp'!$A:$K,16,FALSE),0)</f>
        <v>0</v>
      </c>
      <c r="T1568" s="42">
        <f>IFERROR(VLOOKUP($H1568,'Water F Exp'!$A:$K,17,FALSE),0)</f>
        <v>0</v>
      </c>
      <c r="U1568" s="34">
        <f>IFERROR(VLOOKUP($H1568,'Sewer F Rev'!$A:$E,15,FALSE),0)</f>
        <v>0</v>
      </c>
      <c r="V1568" s="34">
        <f>IFERROR(VLOOKUP($H1568,'Sewer F Rev'!$A:$E,16,FALSE),0)</f>
        <v>0</v>
      </c>
      <c r="W1568" s="42">
        <f>IFERROR(VLOOKUP($H1568,'Sewer F Rev'!$A:$E,17,FALSE),0)</f>
        <v>0</v>
      </c>
      <c r="X1568" s="34">
        <f>IFERROR(VLOOKUP($H1568,'Sewer F Exp'!$A:$B,15,FALSE),0)</f>
        <v>0</v>
      </c>
      <c r="Y1568" s="34">
        <f>IFERROR(VLOOKUP($H1568,'Sewer F Exp'!$A:$B,16,FALSE),0)</f>
        <v>0</v>
      </c>
      <c r="Z1568" s="42">
        <f>IFERROR(VLOOKUP($H1568,'Sewer F Exp'!$A:$B,17,FALSE),0)</f>
        <v>0</v>
      </c>
      <c r="AA1568" s="34">
        <f>IFERROR(VLOOKUP($H1568,'Refuse F Rev'!$A:$E,15,FALSE),0)</f>
        <v>0</v>
      </c>
      <c r="AB1568" s="34">
        <f>IFERROR(VLOOKUP($H1568,'Refuse F Rev'!$A:$E,16,FALSE),0)</f>
        <v>0</v>
      </c>
      <c r="AC1568" s="42">
        <f>IFERROR(VLOOKUP($H1568,'Refuse F Rev'!$A:$E,17,FALSE),0)</f>
        <v>0</v>
      </c>
      <c r="AD1568" s="34">
        <f>IFERROR(VLOOKUP($H1568,'Refuse F Exp'!$A:$E,15,FALSE),0)</f>
        <v>0</v>
      </c>
      <c r="AE1568" s="34">
        <f>IFERROR(VLOOKUP($H1568,'Refuse F Exp'!$A:$E,16,FALSE),0)</f>
        <v>0</v>
      </c>
      <c r="AF1568" s="42">
        <f>IFERROR(VLOOKUP($H1568,'Refuse F Exp'!$A:$E,17,FALSE),0)</f>
        <v>0</v>
      </c>
      <c r="AG1568" s="34">
        <f>IFERROR(VLOOKUP($H1568,#REF!,10,FALSE),0)</f>
        <v>0</v>
      </c>
      <c r="AH1568" s="34">
        <f>IFERROR(VLOOKUP($H1568,#REF!,11,FALSE),0)</f>
        <v>0</v>
      </c>
      <c r="AI1568" s="42">
        <f>IFERROR(VLOOKUP($H1568,#REF!,12,FALSE),0)</f>
        <v>0</v>
      </c>
      <c r="AJ1568" s="34">
        <f>IFERROR(VLOOKUP($H1568,#REF!,10,FALSE),0)</f>
        <v>0</v>
      </c>
      <c r="AK1568" s="34">
        <f>IFERROR(VLOOKUP($H1568,#REF!,11,FALSE),0)</f>
        <v>0</v>
      </c>
      <c r="AL1568" s="42">
        <f>IFERROR(VLOOKUP($H1568,#REF!,12,FALSE),0)</f>
        <v>0</v>
      </c>
      <c r="AM1568" s="34">
        <f>IFERROR(VLOOKUP($H1568,#REF!,10,FALSE),0)</f>
        <v>0</v>
      </c>
      <c r="AN1568" s="34">
        <f>IFERROR(VLOOKUP($H1568,#REF!,11,FALSE),0)</f>
        <v>0</v>
      </c>
      <c r="AO1568" s="42">
        <f>IFERROR(VLOOKUP($H1568,#REF!,12,FALSE),0)</f>
        <v>0</v>
      </c>
      <c r="AP1568" s="34">
        <f>IFERROR(VLOOKUP($H1568,#REF!,10,FALSE),0)</f>
        <v>0</v>
      </c>
      <c r="AQ1568" s="34">
        <f>IFERROR(VLOOKUP($H1568,#REF!,11,FALSE),0)</f>
        <v>0</v>
      </c>
      <c r="AR1568" s="42">
        <f>IFERROR(VLOOKUP($H1568,#REF!,12,FALSE),0)</f>
        <v>0</v>
      </c>
      <c r="AS1568" s="34">
        <f>IFERROR(VLOOKUP($H1568,#REF!,13,FALSE),0)</f>
        <v>0</v>
      </c>
      <c r="AT1568" s="34">
        <f>IFERROR(VLOOKUP($H1568,#REF!,14,FALSE),0)</f>
        <v>0</v>
      </c>
      <c r="AU1568" s="42">
        <f>IFERROR(VLOOKUP($H1568,#REF!,15,FALSE),0)</f>
        <v>0</v>
      </c>
      <c r="AV1568" s="34">
        <f>IFERROR(VLOOKUP($H1568,#REF!,15,FALSE),0)</f>
        <v>0</v>
      </c>
      <c r="AW1568" s="34">
        <f>IFERROR(VLOOKUP($H1568,#REF!,16,FALSE),0)</f>
        <v>0</v>
      </c>
      <c r="AX1568" s="42">
        <f>IFERROR(VLOOKUP($H1568,#REF!,17,FALSE),0)</f>
        <v>0</v>
      </c>
    </row>
    <row r="1569" spans="1:50" x14ac:dyDescent="0.3">
      <c r="A1569" s="33" t="str">
        <f t="shared" si="96"/>
        <v>0</v>
      </c>
      <c r="B1569" s="33">
        <f>+'R&amp;E EXPORT'!B1484</f>
        <v>0</v>
      </c>
      <c r="C1569" t="str">
        <f>IFERROR(VLOOKUP(A1569,'MCSJ Export'!A:C,3,FALSE),"")</f>
        <v/>
      </c>
      <c r="D1569" s="37">
        <f t="shared" ca="1" si="97"/>
        <v>0</v>
      </c>
      <c r="E1569" s="37">
        <f t="shared" ca="1" si="98"/>
        <v>0</v>
      </c>
      <c r="F1569" s="37">
        <f t="shared" ca="1" si="99"/>
        <v>0</v>
      </c>
      <c r="G1569" s="37"/>
      <c r="H1569" s="33">
        <f>+'R&amp;E EXPORT'!A1484</f>
        <v>0</v>
      </c>
      <c r="I1569" s="34">
        <f>IFERROR(VLOOKUP($H1569,'Gen F Rev'!$A:$M,15,FALSE),0)</f>
        <v>0</v>
      </c>
      <c r="J1569" s="34">
        <f>IFERROR(VLOOKUP($H1569,'Gen F Rev'!$A:$M,16,FALSE),0)</f>
        <v>0</v>
      </c>
      <c r="K1569" s="42">
        <f>IFERROR(VLOOKUP($H1569,'Gen F Rev'!$A:$M,17,FALSE),0)</f>
        <v>0</v>
      </c>
      <c r="L1569" s="34">
        <f>IFERROR(VLOOKUP($H1569,'Gen F Exp'!$A:$E,15,FALSE),0)</f>
        <v>0</v>
      </c>
      <c r="M1569" s="34">
        <f>IFERROR(VLOOKUP($H1569,'Gen F Exp'!$A:$E,16,FALSE),0)</f>
        <v>0</v>
      </c>
      <c r="N1569" s="42">
        <f>IFERROR(VLOOKUP($H1569,'Gen F Exp'!$A:$E,17,FALSE),0)</f>
        <v>0</v>
      </c>
      <c r="O1569" s="34">
        <f>IFERROR(VLOOKUP($H1569,'Water F Rev'!$A:$L,15,FALSE),0)</f>
        <v>0</v>
      </c>
      <c r="P1569" s="34">
        <f>IFERROR(VLOOKUP($H1569,'Water F Rev'!$A:$L,16,FALSE),0)</f>
        <v>0</v>
      </c>
      <c r="Q1569" s="42">
        <f>IFERROR(VLOOKUP($H1569,'Water F Rev'!$A:$L,17,FALSE),0)</f>
        <v>0</v>
      </c>
      <c r="R1569" s="34">
        <f>IFERROR(VLOOKUP($H1569,'Water F Exp'!$A:$K,15,FALSE),0)</f>
        <v>0</v>
      </c>
      <c r="S1569" s="34">
        <f>IFERROR(VLOOKUP($H1569,'Water F Exp'!$A:$K,16,FALSE),0)</f>
        <v>0</v>
      </c>
      <c r="T1569" s="42">
        <f>IFERROR(VLOOKUP($H1569,'Water F Exp'!$A:$K,17,FALSE),0)</f>
        <v>0</v>
      </c>
      <c r="U1569" s="34">
        <f ca="1">IFERROR(VLOOKUP($H1569,'Sewer F Rev'!$A:$E,15,FALSE),0)</f>
        <v>0</v>
      </c>
      <c r="V1569" s="34">
        <f ca="1">IFERROR(VLOOKUP($H1569,'Sewer F Rev'!$A:$E,16,FALSE),0)</f>
        <v>0</v>
      </c>
      <c r="W1569" s="42">
        <f ca="1">IFERROR(VLOOKUP($H1569,'Sewer F Rev'!$A:$E,17,FALSE),0)</f>
        <v>0</v>
      </c>
      <c r="X1569" s="34">
        <f>IFERROR(VLOOKUP($H1569,'Sewer F Exp'!$A:$B,15,FALSE),0)</f>
        <v>0</v>
      </c>
      <c r="Y1569" s="34">
        <f>IFERROR(VLOOKUP($H1569,'Sewer F Exp'!$A:$B,16,FALSE),0)</f>
        <v>0</v>
      </c>
      <c r="Z1569" s="42">
        <f>IFERROR(VLOOKUP($H1569,'Sewer F Exp'!$A:$B,17,FALSE),0)</f>
        <v>0</v>
      </c>
      <c r="AA1569" s="34">
        <f>IFERROR(VLOOKUP($H1569,'Refuse F Rev'!$A:$E,15,FALSE),0)</f>
        <v>0</v>
      </c>
      <c r="AB1569" s="34">
        <f>IFERROR(VLOOKUP($H1569,'Refuse F Rev'!$A:$E,16,FALSE),0)</f>
        <v>0</v>
      </c>
      <c r="AC1569" s="42">
        <f>IFERROR(VLOOKUP($H1569,'Refuse F Rev'!$A:$E,17,FALSE),0)</f>
        <v>0</v>
      </c>
      <c r="AD1569" s="34">
        <f>IFERROR(VLOOKUP($H1569,'Refuse F Exp'!$A:$E,15,FALSE),0)</f>
        <v>0</v>
      </c>
      <c r="AE1569" s="34">
        <f>IFERROR(VLOOKUP($H1569,'Refuse F Exp'!$A:$E,16,FALSE),0)</f>
        <v>0</v>
      </c>
      <c r="AF1569" s="42">
        <f>IFERROR(VLOOKUP($H1569,'Refuse F Exp'!$A:$E,17,FALSE),0)</f>
        <v>0</v>
      </c>
      <c r="AG1569" s="34">
        <f>IFERROR(VLOOKUP($H1569,#REF!,10,FALSE),0)</f>
        <v>0</v>
      </c>
      <c r="AH1569" s="34">
        <f>IFERROR(VLOOKUP($H1569,#REF!,11,FALSE),0)</f>
        <v>0</v>
      </c>
      <c r="AI1569" s="42">
        <f>IFERROR(VLOOKUP($H1569,#REF!,12,FALSE),0)</f>
        <v>0</v>
      </c>
      <c r="AJ1569" s="34">
        <f>IFERROR(VLOOKUP($H1569,#REF!,10,FALSE),0)</f>
        <v>0</v>
      </c>
      <c r="AK1569" s="34">
        <f>IFERROR(VLOOKUP($H1569,#REF!,11,FALSE),0)</f>
        <v>0</v>
      </c>
      <c r="AL1569" s="42">
        <f>IFERROR(VLOOKUP($H1569,#REF!,12,FALSE),0)</f>
        <v>0</v>
      </c>
      <c r="AM1569" s="34">
        <f>IFERROR(VLOOKUP($H1569,#REF!,10,FALSE),0)</f>
        <v>0</v>
      </c>
      <c r="AN1569" s="34">
        <f>IFERROR(VLOOKUP($H1569,#REF!,11,FALSE),0)</f>
        <v>0</v>
      </c>
      <c r="AO1569" s="42">
        <f>IFERROR(VLOOKUP($H1569,#REF!,12,FALSE),0)</f>
        <v>0</v>
      </c>
      <c r="AP1569" s="34">
        <f>IFERROR(VLOOKUP($H1569,#REF!,10,FALSE),0)</f>
        <v>0</v>
      </c>
      <c r="AQ1569" s="34">
        <f>IFERROR(VLOOKUP($H1569,#REF!,11,FALSE),0)</f>
        <v>0</v>
      </c>
      <c r="AR1569" s="42">
        <f>IFERROR(VLOOKUP($H1569,#REF!,12,FALSE),0)</f>
        <v>0</v>
      </c>
      <c r="AS1569" s="34">
        <f>IFERROR(VLOOKUP($H1569,#REF!,13,FALSE),0)</f>
        <v>0</v>
      </c>
      <c r="AT1569" s="34">
        <f>IFERROR(VLOOKUP($H1569,#REF!,14,FALSE),0)</f>
        <v>0</v>
      </c>
      <c r="AU1569" s="42">
        <f>IFERROR(VLOOKUP($H1569,#REF!,15,FALSE),0)</f>
        <v>0</v>
      </c>
      <c r="AV1569" s="34">
        <f>IFERROR(VLOOKUP($H1569,#REF!,15,FALSE),0)</f>
        <v>0</v>
      </c>
      <c r="AW1569" s="34">
        <f>IFERROR(VLOOKUP($H1569,#REF!,16,FALSE),0)</f>
        <v>0</v>
      </c>
      <c r="AX1569" s="42">
        <f>IFERROR(VLOOKUP($H1569,#REF!,17,FALSE),0)</f>
        <v>0</v>
      </c>
    </row>
    <row r="1570" spans="1:50" x14ac:dyDescent="0.3">
      <c r="A1570" s="33" t="e">
        <f t="shared" si="96"/>
        <v>#REF!</v>
      </c>
      <c r="B1570" s="33" t="e">
        <f>+'R&amp;E EXPORT'!#REF!</f>
        <v>#REF!</v>
      </c>
      <c r="C1570" t="str">
        <f>IFERROR(VLOOKUP(A1570,'MCSJ Export'!A:C,3,FALSE),"")</f>
        <v/>
      </c>
      <c r="D1570" s="37">
        <f t="shared" si="97"/>
        <v>0</v>
      </c>
      <c r="E1570" s="37">
        <f t="shared" si="98"/>
        <v>0</v>
      </c>
      <c r="F1570" s="37">
        <f t="shared" si="99"/>
        <v>0</v>
      </c>
      <c r="G1570" s="37"/>
      <c r="H1570" s="33" t="e">
        <f>+'R&amp;E EXPORT'!#REF!</f>
        <v>#REF!</v>
      </c>
      <c r="I1570" s="34">
        <f>IFERROR(VLOOKUP($H1570,'Gen F Rev'!$A:$M,15,FALSE),0)</f>
        <v>0</v>
      </c>
      <c r="J1570" s="34">
        <f>IFERROR(VLOOKUP($H1570,'Gen F Rev'!$A:$M,16,FALSE),0)</f>
        <v>0</v>
      </c>
      <c r="K1570" s="42">
        <f>IFERROR(VLOOKUP($H1570,'Gen F Rev'!$A:$M,17,FALSE),0)</f>
        <v>0</v>
      </c>
      <c r="L1570" s="34">
        <f>IFERROR(VLOOKUP($H1570,'Gen F Exp'!$A:$E,15,FALSE),0)</f>
        <v>0</v>
      </c>
      <c r="M1570" s="34">
        <f>IFERROR(VLOOKUP($H1570,'Gen F Exp'!$A:$E,16,FALSE),0)</f>
        <v>0</v>
      </c>
      <c r="N1570" s="42">
        <f>IFERROR(VLOOKUP($H1570,'Gen F Exp'!$A:$E,17,FALSE),0)</f>
        <v>0</v>
      </c>
      <c r="O1570" s="34">
        <f>IFERROR(VLOOKUP($H1570,'Water F Rev'!$A:$L,15,FALSE),0)</f>
        <v>0</v>
      </c>
      <c r="P1570" s="34">
        <f>IFERROR(VLOOKUP($H1570,'Water F Rev'!$A:$L,16,FALSE),0)</f>
        <v>0</v>
      </c>
      <c r="Q1570" s="42">
        <f>IFERROR(VLOOKUP($H1570,'Water F Rev'!$A:$L,17,FALSE),0)</f>
        <v>0</v>
      </c>
      <c r="R1570" s="34">
        <f>IFERROR(VLOOKUP($H1570,'Water F Exp'!$A:$K,15,FALSE),0)</f>
        <v>0</v>
      </c>
      <c r="S1570" s="34">
        <f>IFERROR(VLOOKUP($H1570,'Water F Exp'!$A:$K,16,FALSE),0)</f>
        <v>0</v>
      </c>
      <c r="T1570" s="42">
        <f>IFERROR(VLOOKUP($H1570,'Water F Exp'!$A:$K,17,FALSE),0)</f>
        <v>0</v>
      </c>
      <c r="U1570" s="34">
        <f>IFERROR(VLOOKUP($H1570,'Sewer F Rev'!$A:$E,15,FALSE),0)</f>
        <v>0</v>
      </c>
      <c r="V1570" s="34">
        <f>IFERROR(VLOOKUP($H1570,'Sewer F Rev'!$A:$E,16,FALSE),0)</f>
        <v>0</v>
      </c>
      <c r="W1570" s="42">
        <f>IFERROR(VLOOKUP($H1570,'Sewer F Rev'!$A:$E,17,FALSE),0)</f>
        <v>0</v>
      </c>
      <c r="X1570" s="34">
        <f>IFERROR(VLOOKUP($H1570,'Sewer F Exp'!$A:$B,15,FALSE),0)</f>
        <v>0</v>
      </c>
      <c r="Y1570" s="34">
        <f>IFERROR(VLOOKUP($H1570,'Sewer F Exp'!$A:$B,16,FALSE),0)</f>
        <v>0</v>
      </c>
      <c r="Z1570" s="42">
        <f>IFERROR(VLOOKUP($H1570,'Sewer F Exp'!$A:$B,17,FALSE),0)</f>
        <v>0</v>
      </c>
      <c r="AA1570" s="34">
        <f>IFERROR(VLOOKUP($H1570,'Refuse F Rev'!$A:$E,15,FALSE),0)</f>
        <v>0</v>
      </c>
      <c r="AB1570" s="34">
        <f>IFERROR(VLOOKUP($H1570,'Refuse F Rev'!$A:$E,16,FALSE),0)</f>
        <v>0</v>
      </c>
      <c r="AC1570" s="42">
        <f>IFERROR(VLOOKUP($H1570,'Refuse F Rev'!$A:$E,17,FALSE),0)</f>
        <v>0</v>
      </c>
      <c r="AD1570" s="34">
        <f>IFERROR(VLOOKUP($H1570,'Refuse F Exp'!$A:$E,15,FALSE),0)</f>
        <v>0</v>
      </c>
      <c r="AE1570" s="34">
        <f>IFERROR(VLOOKUP($H1570,'Refuse F Exp'!$A:$E,16,FALSE),0)</f>
        <v>0</v>
      </c>
      <c r="AF1570" s="42">
        <f>IFERROR(VLOOKUP($H1570,'Refuse F Exp'!$A:$E,17,FALSE),0)</f>
        <v>0</v>
      </c>
      <c r="AG1570" s="34">
        <f>IFERROR(VLOOKUP($H1570,#REF!,10,FALSE),0)</f>
        <v>0</v>
      </c>
      <c r="AH1570" s="34">
        <f>IFERROR(VLOOKUP($H1570,#REF!,11,FALSE),0)</f>
        <v>0</v>
      </c>
      <c r="AI1570" s="42">
        <f>IFERROR(VLOOKUP($H1570,#REF!,12,FALSE),0)</f>
        <v>0</v>
      </c>
      <c r="AJ1570" s="34">
        <f>IFERROR(VLOOKUP($H1570,#REF!,10,FALSE),0)</f>
        <v>0</v>
      </c>
      <c r="AK1570" s="34">
        <f>IFERROR(VLOOKUP($H1570,#REF!,11,FALSE),0)</f>
        <v>0</v>
      </c>
      <c r="AL1570" s="42">
        <f>IFERROR(VLOOKUP($H1570,#REF!,12,FALSE),0)</f>
        <v>0</v>
      </c>
      <c r="AM1570" s="34">
        <f>IFERROR(VLOOKUP($H1570,#REF!,10,FALSE),0)</f>
        <v>0</v>
      </c>
      <c r="AN1570" s="34">
        <f>IFERROR(VLOOKUP($H1570,#REF!,11,FALSE),0)</f>
        <v>0</v>
      </c>
      <c r="AO1570" s="42">
        <f>IFERROR(VLOOKUP($H1570,#REF!,12,FALSE),0)</f>
        <v>0</v>
      </c>
      <c r="AP1570" s="34">
        <f>IFERROR(VLOOKUP($H1570,#REF!,10,FALSE),0)</f>
        <v>0</v>
      </c>
      <c r="AQ1570" s="34">
        <f>IFERROR(VLOOKUP($H1570,#REF!,11,FALSE),0)</f>
        <v>0</v>
      </c>
      <c r="AR1570" s="42">
        <f>IFERROR(VLOOKUP($H1570,#REF!,12,FALSE),0)</f>
        <v>0</v>
      </c>
      <c r="AS1570" s="34">
        <f>IFERROR(VLOOKUP($H1570,#REF!,13,FALSE),0)</f>
        <v>0</v>
      </c>
      <c r="AT1570" s="34">
        <f>IFERROR(VLOOKUP($H1570,#REF!,14,FALSE),0)</f>
        <v>0</v>
      </c>
      <c r="AU1570" s="42">
        <f>IFERROR(VLOOKUP($H1570,#REF!,15,FALSE),0)</f>
        <v>0</v>
      </c>
      <c r="AV1570" s="34">
        <f>IFERROR(VLOOKUP($H1570,#REF!,15,FALSE),0)</f>
        <v>0</v>
      </c>
      <c r="AW1570" s="34">
        <f>IFERROR(VLOOKUP($H1570,#REF!,16,FALSE),0)</f>
        <v>0</v>
      </c>
      <c r="AX1570" s="42">
        <f>IFERROR(VLOOKUP($H1570,#REF!,17,FALSE),0)</f>
        <v>0</v>
      </c>
    </row>
    <row r="1571" spans="1:50" x14ac:dyDescent="0.3">
      <c r="A1571" s="33" t="str">
        <f t="shared" si="96"/>
        <v>0</v>
      </c>
      <c r="B1571" s="33">
        <f>+'R&amp;E EXPORT'!B1485</f>
        <v>0</v>
      </c>
      <c r="C1571" t="str">
        <f>IFERROR(VLOOKUP(A1571,'MCSJ Export'!A:C,3,FALSE),"")</f>
        <v/>
      </c>
      <c r="D1571" s="37">
        <f t="shared" ca="1" si="97"/>
        <v>0</v>
      </c>
      <c r="E1571" s="37">
        <f t="shared" ca="1" si="98"/>
        <v>0</v>
      </c>
      <c r="F1571" s="37">
        <f t="shared" ca="1" si="99"/>
        <v>0</v>
      </c>
      <c r="G1571" s="37"/>
      <c r="H1571" s="33">
        <f>+'R&amp;E EXPORT'!A1485</f>
        <v>0</v>
      </c>
      <c r="I1571" s="34">
        <f>IFERROR(VLOOKUP($H1571,'Gen F Rev'!$A:$M,15,FALSE),0)</f>
        <v>0</v>
      </c>
      <c r="J1571" s="34">
        <f>IFERROR(VLOOKUP($H1571,'Gen F Rev'!$A:$M,16,FALSE),0)</f>
        <v>0</v>
      </c>
      <c r="K1571" s="42">
        <f>IFERROR(VLOOKUP($H1571,'Gen F Rev'!$A:$M,17,FALSE),0)</f>
        <v>0</v>
      </c>
      <c r="L1571" s="34">
        <f>IFERROR(VLOOKUP($H1571,'Gen F Exp'!$A:$E,15,FALSE),0)</f>
        <v>0</v>
      </c>
      <c r="M1571" s="34">
        <f>IFERROR(VLOOKUP($H1571,'Gen F Exp'!$A:$E,16,FALSE),0)</f>
        <v>0</v>
      </c>
      <c r="N1571" s="42">
        <f>IFERROR(VLOOKUP($H1571,'Gen F Exp'!$A:$E,17,FALSE),0)</f>
        <v>0</v>
      </c>
      <c r="O1571" s="34">
        <f>IFERROR(VLOOKUP($H1571,'Water F Rev'!$A:$L,15,FALSE),0)</f>
        <v>0</v>
      </c>
      <c r="P1571" s="34">
        <f>IFERROR(VLOOKUP($H1571,'Water F Rev'!$A:$L,16,FALSE),0)</f>
        <v>0</v>
      </c>
      <c r="Q1571" s="42">
        <f>IFERROR(VLOOKUP($H1571,'Water F Rev'!$A:$L,17,FALSE),0)</f>
        <v>0</v>
      </c>
      <c r="R1571" s="34">
        <f>IFERROR(VLOOKUP($H1571,'Water F Exp'!$A:$K,15,FALSE),0)</f>
        <v>0</v>
      </c>
      <c r="S1571" s="34">
        <f>IFERROR(VLOOKUP($H1571,'Water F Exp'!$A:$K,16,FALSE),0)</f>
        <v>0</v>
      </c>
      <c r="T1571" s="42">
        <f>IFERROR(VLOOKUP($H1571,'Water F Exp'!$A:$K,17,FALSE),0)</f>
        <v>0</v>
      </c>
      <c r="U1571" s="34">
        <f ca="1">IFERROR(VLOOKUP($H1571,'Sewer F Rev'!$A:$E,15,FALSE),0)</f>
        <v>0</v>
      </c>
      <c r="V1571" s="34">
        <f ca="1">IFERROR(VLOOKUP($H1571,'Sewer F Rev'!$A:$E,16,FALSE),0)</f>
        <v>0</v>
      </c>
      <c r="W1571" s="42">
        <f ca="1">IFERROR(VLOOKUP($H1571,'Sewer F Rev'!$A:$E,17,FALSE),0)</f>
        <v>0</v>
      </c>
      <c r="X1571" s="34">
        <f>IFERROR(VLOOKUP($H1571,'Sewer F Exp'!$A:$B,15,FALSE),0)</f>
        <v>0</v>
      </c>
      <c r="Y1571" s="34">
        <f>IFERROR(VLOOKUP($H1571,'Sewer F Exp'!$A:$B,16,FALSE),0)</f>
        <v>0</v>
      </c>
      <c r="Z1571" s="42">
        <f>IFERROR(VLOOKUP($H1571,'Sewer F Exp'!$A:$B,17,FALSE),0)</f>
        <v>0</v>
      </c>
      <c r="AA1571" s="34">
        <f>IFERROR(VLOOKUP($H1571,'Refuse F Rev'!$A:$E,15,FALSE),0)</f>
        <v>0</v>
      </c>
      <c r="AB1571" s="34">
        <f>IFERROR(VLOOKUP($H1571,'Refuse F Rev'!$A:$E,16,FALSE),0)</f>
        <v>0</v>
      </c>
      <c r="AC1571" s="42">
        <f>IFERROR(VLOOKUP($H1571,'Refuse F Rev'!$A:$E,17,FALSE),0)</f>
        <v>0</v>
      </c>
      <c r="AD1571" s="34">
        <f>IFERROR(VLOOKUP($H1571,'Refuse F Exp'!$A:$E,15,FALSE),0)</f>
        <v>0</v>
      </c>
      <c r="AE1571" s="34">
        <f>IFERROR(VLOOKUP($H1571,'Refuse F Exp'!$A:$E,16,FALSE),0)</f>
        <v>0</v>
      </c>
      <c r="AF1571" s="42">
        <f>IFERROR(VLOOKUP($H1571,'Refuse F Exp'!$A:$E,17,FALSE),0)</f>
        <v>0</v>
      </c>
      <c r="AG1571" s="34">
        <f>IFERROR(VLOOKUP($H1571,#REF!,10,FALSE),0)</f>
        <v>0</v>
      </c>
      <c r="AH1571" s="34">
        <f>IFERROR(VLOOKUP($H1571,#REF!,11,FALSE),0)</f>
        <v>0</v>
      </c>
      <c r="AI1571" s="42">
        <f>IFERROR(VLOOKUP($H1571,#REF!,12,FALSE),0)</f>
        <v>0</v>
      </c>
      <c r="AJ1571" s="34">
        <f>IFERROR(VLOOKUP($H1571,#REF!,10,FALSE),0)</f>
        <v>0</v>
      </c>
      <c r="AK1571" s="34">
        <f>IFERROR(VLOOKUP($H1571,#REF!,11,FALSE),0)</f>
        <v>0</v>
      </c>
      <c r="AL1571" s="42">
        <f>IFERROR(VLOOKUP($H1571,#REF!,12,FALSE),0)</f>
        <v>0</v>
      </c>
      <c r="AM1571" s="34">
        <f>IFERROR(VLOOKUP($H1571,#REF!,10,FALSE),0)</f>
        <v>0</v>
      </c>
      <c r="AN1571" s="34">
        <f>IFERROR(VLOOKUP($H1571,#REF!,11,FALSE),0)</f>
        <v>0</v>
      </c>
      <c r="AO1571" s="42">
        <f>IFERROR(VLOOKUP($H1571,#REF!,12,FALSE),0)</f>
        <v>0</v>
      </c>
      <c r="AP1571" s="34">
        <f>IFERROR(VLOOKUP($H1571,#REF!,10,FALSE),0)</f>
        <v>0</v>
      </c>
      <c r="AQ1571" s="34">
        <f>IFERROR(VLOOKUP($H1571,#REF!,11,FALSE),0)</f>
        <v>0</v>
      </c>
      <c r="AR1571" s="42">
        <f>IFERROR(VLOOKUP($H1571,#REF!,12,FALSE),0)</f>
        <v>0</v>
      </c>
      <c r="AS1571" s="34">
        <f>IFERROR(VLOOKUP($H1571,#REF!,13,FALSE),0)</f>
        <v>0</v>
      </c>
      <c r="AT1571" s="34">
        <f>IFERROR(VLOOKUP($H1571,#REF!,14,FALSE),0)</f>
        <v>0</v>
      </c>
      <c r="AU1571" s="42">
        <f>IFERROR(VLOOKUP($H1571,#REF!,15,FALSE),0)</f>
        <v>0</v>
      </c>
      <c r="AV1571" s="34">
        <f>IFERROR(VLOOKUP($H1571,#REF!,15,FALSE),0)</f>
        <v>0</v>
      </c>
      <c r="AW1571" s="34">
        <f>IFERROR(VLOOKUP($H1571,#REF!,16,FALSE),0)</f>
        <v>0</v>
      </c>
      <c r="AX1571" s="42">
        <f>IFERROR(VLOOKUP($H1571,#REF!,17,FALSE),0)</f>
        <v>0</v>
      </c>
    </row>
    <row r="1572" spans="1:50" x14ac:dyDescent="0.3">
      <c r="A1572" s="33" t="str">
        <f t="shared" si="96"/>
        <v>0</v>
      </c>
      <c r="B1572" s="33">
        <f>+'R&amp;E EXPORT'!B1486</f>
        <v>0</v>
      </c>
      <c r="C1572" t="str">
        <f>IFERROR(VLOOKUP(A1572,'MCSJ Export'!A:C,3,FALSE),"")</f>
        <v/>
      </c>
      <c r="D1572" s="37">
        <f t="shared" ca="1" si="97"/>
        <v>0</v>
      </c>
      <c r="E1572" s="37">
        <f t="shared" ca="1" si="98"/>
        <v>0</v>
      </c>
      <c r="F1572" s="37">
        <f t="shared" ca="1" si="99"/>
        <v>0</v>
      </c>
      <c r="G1572" s="37"/>
      <c r="H1572" s="33">
        <f>+'R&amp;E EXPORT'!A1486</f>
        <v>0</v>
      </c>
      <c r="I1572" s="34">
        <f>IFERROR(VLOOKUP($H1572,'Gen F Rev'!$A:$M,15,FALSE),0)</f>
        <v>0</v>
      </c>
      <c r="J1572" s="34">
        <f>IFERROR(VLOOKUP($H1572,'Gen F Rev'!$A:$M,16,FALSE),0)</f>
        <v>0</v>
      </c>
      <c r="K1572" s="42">
        <f>IFERROR(VLOOKUP($H1572,'Gen F Rev'!$A:$M,17,FALSE),0)</f>
        <v>0</v>
      </c>
      <c r="L1572" s="34">
        <f>IFERROR(VLOOKUP($H1572,'Gen F Exp'!$A:$E,15,FALSE),0)</f>
        <v>0</v>
      </c>
      <c r="M1572" s="34">
        <f>IFERROR(VLOOKUP($H1572,'Gen F Exp'!$A:$E,16,FALSE),0)</f>
        <v>0</v>
      </c>
      <c r="N1572" s="42">
        <f>IFERROR(VLOOKUP($H1572,'Gen F Exp'!$A:$E,17,FALSE),0)</f>
        <v>0</v>
      </c>
      <c r="O1572" s="34">
        <f>IFERROR(VLOOKUP($H1572,'Water F Rev'!$A:$L,15,FALSE),0)</f>
        <v>0</v>
      </c>
      <c r="P1572" s="34">
        <f>IFERROR(VLOOKUP($H1572,'Water F Rev'!$A:$L,16,FALSE),0)</f>
        <v>0</v>
      </c>
      <c r="Q1572" s="42">
        <f>IFERROR(VLOOKUP($H1572,'Water F Rev'!$A:$L,17,FALSE),0)</f>
        <v>0</v>
      </c>
      <c r="R1572" s="34">
        <f>IFERROR(VLOOKUP($H1572,'Water F Exp'!$A:$K,15,FALSE),0)</f>
        <v>0</v>
      </c>
      <c r="S1572" s="34">
        <f>IFERROR(VLOOKUP($H1572,'Water F Exp'!$A:$K,16,FALSE),0)</f>
        <v>0</v>
      </c>
      <c r="T1572" s="42">
        <f>IFERROR(VLOOKUP($H1572,'Water F Exp'!$A:$K,17,FALSE),0)</f>
        <v>0</v>
      </c>
      <c r="U1572" s="34">
        <f ca="1">IFERROR(VLOOKUP($H1572,'Sewer F Rev'!$A:$E,15,FALSE),0)</f>
        <v>0</v>
      </c>
      <c r="V1572" s="34">
        <f ca="1">IFERROR(VLOOKUP($H1572,'Sewer F Rev'!$A:$E,16,FALSE),0)</f>
        <v>0</v>
      </c>
      <c r="W1572" s="42">
        <f ca="1">IFERROR(VLOOKUP($H1572,'Sewer F Rev'!$A:$E,17,FALSE),0)</f>
        <v>0</v>
      </c>
      <c r="X1572" s="34">
        <f>IFERROR(VLOOKUP($H1572,'Sewer F Exp'!$A:$B,15,FALSE),0)</f>
        <v>0</v>
      </c>
      <c r="Y1572" s="34">
        <f>IFERROR(VLOOKUP($H1572,'Sewer F Exp'!$A:$B,16,FALSE),0)</f>
        <v>0</v>
      </c>
      <c r="Z1572" s="42">
        <f>IFERROR(VLOOKUP($H1572,'Sewer F Exp'!$A:$B,17,FALSE),0)</f>
        <v>0</v>
      </c>
      <c r="AA1572" s="34">
        <f>IFERROR(VLOOKUP($H1572,'Refuse F Rev'!$A:$E,15,FALSE),0)</f>
        <v>0</v>
      </c>
      <c r="AB1572" s="34">
        <f>IFERROR(VLOOKUP($H1572,'Refuse F Rev'!$A:$E,16,FALSE),0)</f>
        <v>0</v>
      </c>
      <c r="AC1572" s="42">
        <f>IFERROR(VLOOKUP($H1572,'Refuse F Rev'!$A:$E,17,FALSE),0)</f>
        <v>0</v>
      </c>
      <c r="AD1572" s="34">
        <f>IFERROR(VLOOKUP($H1572,'Refuse F Exp'!$A:$E,15,FALSE),0)</f>
        <v>0</v>
      </c>
      <c r="AE1572" s="34">
        <f>IFERROR(VLOOKUP($H1572,'Refuse F Exp'!$A:$E,16,FALSE),0)</f>
        <v>0</v>
      </c>
      <c r="AF1572" s="42">
        <f>IFERROR(VLOOKUP($H1572,'Refuse F Exp'!$A:$E,17,FALSE),0)</f>
        <v>0</v>
      </c>
      <c r="AG1572" s="34">
        <f>IFERROR(VLOOKUP($H1572,#REF!,10,FALSE),0)</f>
        <v>0</v>
      </c>
      <c r="AH1572" s="34">
        <f>IFERROR(VLOOKUP($H1572,#REF!,11,FALSE),0)</f>
        <v>0</v>
      </c>
      <c r="AI1572" s="42">
        <f>IFERROR(VLOOKUP($H1572,#REF!,12,FALSE),0)</f>
        <v>0</v>
      </c>
      <c r="AJ1572" s="34">
        <f>IFERROR(VLOOKUP($H1572,#REF!,10,FALSE),0)</f>
        <v>0</v>
      </c>
      <c r="AK1572" s="34">
        <f>IFERROR(VLOOKUP($H1572,#REF!,11,FALSE),0)</f>
        <v>0</v>
      </c>
      <c r="AL1572" s="42">
        <f>IFERROR(VLOOKUP($H1572,#REF!,12,FALSE),0)</f>
        <v>0</v>
      </c>
      <c r="AM1572" s="34">
        <f>IFERROR(VLOOKUP($H1572,#REF!,10,FALSE),0)</f>
        <v>0</v>
      </c>
      <c r="AN1572" s="34">
        <f>IFERROR(VLOOKUP($H1572,#REF!,11,FALSE),0)</f>
        <v>0</v>
      </c>
      <c r="AO1572" s="42">
        <f>IFERROR(VLOOKUP($H1572,#REF!,12,FALSE),0)</f>
        <v>0</v>
      </c>
      <c r="AP1572" s="34">
        <f>IFERROR(VLOOKUP($H1572,#REF!,10,FALSE),0)</f>
        <v>0</v>
      </c>
      <c r="AQ1572" s="34">
        <f>IFERROR(VLOOKUP($H1572,#REF!,11,FALSE),0)</f>
        <v>0</v>
      </c>
      <c r="AR1572" s="42">
        <f>IFERROR(VLOOKUP($H1572,#REF!,12,FALSE),0)</f>
        <v>0</v>
      </c>
      <c r="AS1572" s="34">
        <f>IFERROR(VLOOKUP($H1572,#REF!,13,FALSE),0)</f>
        <v>0</v>
      </c>
      <c r="AT1572" s="34">
        <f>IFERROR(VLOOKUP($H1572,#REF!,14,FALSE),0)</f>
        <v>0</v>
      </c>
      <c r="AU1572" s="42">
        <f>IFERROR(VLOOKUP($H1572,#REF!,15,FALSE),0)</f>
        <v>0</v>
      </c>
      <c r="AV1572" s="34">
        <f>IFERROR(VLOOKUP($H1572,#REF!,15,FALSE),0)</f>
        <v>0</v>
      </c>
      <c r="AW1572" s="34">
        <f>IFERROR(VLOOKUP($H1572,#REF!,16,FALSE),0)</f>
        <v>0</v>
      </c>
      <c r="AX1572" s="42">
        <f>IFERROR(VLOOKUP($H1572,#REF!,17,FALSE),0)</f>
        <v>0</v>
      </c>
    </row>
    <row r="1573" spans="1:50" x14ac:dyDescent="0.3">
      <c r="A1573" s="33" t="str">
        <f t="shared" si="96"/>
        <v>0</v>
      </c>
      <c r="B1573" s="33">
        <f>+'R&amp;E EXPORT'!B1487</f>
        <v>0</v>
      </c>
      <c r="C1573" t="str">
        <f>IFERROR(VLOOKUP(A1573,'MCSJ Export'!A:C,3,FALSE),"")</f>
        <v/>
      </c>
      <c r="D1573" s="37">
        <f t="shared" ca="1" si="97"/>
        <v>0</v>
      </c>
      <c r="E1573" s="37">
        <f t="shared" ca="1" si="98"/>
        <v>0</v>
      </c>
      <c r="F1573" s="37">
        <f t="shared" ca="1" si="99"/>
        <v>0</v>
      </c>
      <c r="G1573" s="37"/>
      <c r="H1573" s="33">
        <f>+'R&amp;E EXPORT'!A1487</f>
        <v>0</v>
      </c>
      <c r="I1573" s="34">
        <f>IFERROR(VLOOKUP($H1573,'Gen F Rev'!$A:$M,15,FALSE),0)</f>
        <v>0</v>
      </c>
      <c r="J1573" s="34">
        <f>IFERROR(VLOOKUP($H1573,'Gen F Rev'!$A:$M,16,FALSE),0)</f>
        <v>0</v>
      </c>
      <c r="K1573" s="42">
        <f>IFERROR(VLOOKUP($H1573,'Gen F Rev'!$A:$M,17,FALSE),0)</f>
        <v>0</v>
      </c>
      <c r="L1573" s="34">
        <f>IFERROR(VLOOKUP($H1573,'Gen F Exp'!$A:$E,15,FALSE),0)</f>
        <v>0</v>
      </c>
      <c r="M1573" s="34">
        <f>IFERROR(VLOOKUP($H1573,'Gen F Exp'!$A:$E,16,FALSE),0)</f>
        <v>0</v>
      </c>
      <c r="N1573" s="42">
        <f>IFERROR(VLOOKUP($H1573,'Gen F Exp'!$A:$E,17,FALSE),0)</f>
        <v>0</v>
      </c>
      <c r="O1573" s="34">
        <f>IFERROR(VLOOKUP($H1573,'Water F Rev'!$A:$L,15,FALSE),0)</f>
        <v>0</v>
      </c>
      <c r="P1573" s="34">
        <f>IFERROR(VLOOKUP($H1573,'Water F Rev'!$A:$L,16,FALSE),0)</f>
        <v>0</v>
      </c>
      <c r="Q1573" s="42">
        <f>IFERROR(VLOOKUP($H1573,'Water F Rev'!$A:$L,17,FALSE),0)</f>
        <v>0</v>
      </c>
      <c r="R1573" s="34">
        <f>IFERROR(VLOOKUP($H1573,'Water F Exp'!$A:$K,15,FALSE),0)</f>
        <v>0</v>
      </c>
      <c r="S1573" s="34">
        <f>IFERROR(VLOOKUP($H1573,'Water F Exp'!$A:$K,16,FALSE),0)</f>
        <v>0</v>
      </c>
      <c r="T1573" s="42">
        <f>IFERROR(VLOOKUP($H1573,'Water F Exp'!$A:$K,17,FALSE),0)</f>
        <v>0</v>
      </c>
      <c r="U1573" s="34">
        <f ca="1">IFERROR(VLOOKUP($H1573,'Sewer F Rev'!$A:$E,15,FALSE),0)</f>
        <v>0</v>
      </c>
      <c r="V1573" s="34">
        <f ca="1">IFERROR(VLOOKUP($H1573,'Sewer F Rev'!$A:$E,16,FALSE),0)</f>
        <v>0</v>
      </c>
      <c r="W1573" s="42">
        <f ca="1">IFERROR(VLOOKUP($H1573,'Sewer F Rev'!$A:$E,17,FALSE),0)</f>
        <v>0</v>
      </c>
      <c r="X1573" s="34">
        <f>IFERROR(VLOOKUP($H1573,'Sewer F Exp'!$A:$B,15,FALSE),0)</f>
        <v>0</v>
      </c>
      <c r="Y1573" s="34">
        <f>IFERROR(VLOOKUP($H1573,'Sewer F Exp'!$A:$B,16,FALSE),0)</f>
        <v>0</v>
      </c>
      <c r="Z1573" s="42">
        <f>IFERROR(VLOOKUP($H1573,'Sewer F Exp'!$A:$B,17,FALSE),0)</f>
        <v>0</v>
      </c>
      <c r="AA1573" s="34">
        <f>IFERROR(VLOOKUP($H1573,'Refuse F Rev'!$A:$E,15,FALSE),0)</f>
        <v>0</v>
      </c>
      <c r="AB1573" s="34">
        <f>IFERROR(VLOOKUP($H1573,'Refuse F Rev'!$A:$E,16,FALSE),0)</f>
        <v>0</v>
      </c>
      <c r="AC1573" s="42">
        <f>IFERROR(VLOOKUP($H1573,'Refuse F Rev'!$A:$E,17,FALSE),0)</f>
        <v>0</v>
      </c>
      <c r="AD1573" s="34">
        <f>IFERROR(VLOOKUP($H1573,'Refuse F Exp'!$A:$E,15,FALSE),0)</f>
        <v>0</v>
      </c>
      <c r="AE1573" s="34">
        <f>IFERROR(VLOOKUP($H1573,'Refuse F Exp'!$A:$E,16,FALSE),0)</f>
        <v>0</v>
      </c>
      <c r="AF1573" s="42">
        <f>IFERROR(VLOOKUP($H1573,'Refuse F Exp'!$A:$E,17,FALSE),0)</f>
        <v>0</v>
      </c>
      <c r="AG1573" s="34">
        <f>IFERROR(VLOOKUP($H1573,#REF!,10,FALSE),0)</f>
        <v>0</v>
      </c>
      <c r="AH1573" s="34">
        <f>IFERROR(VLOOKUP($H1573,#REF!,11,FALSE),0)</f>
        <v>0</v>
      </c>
      <c r="AI1573" s="42">
        <f>IFERROR(VLOOKUP($H1573,#REF!,12,FALSE),0)</f>
        <v>0</v>
      </c>
      <c r="AJ1573" s="34">
        <f>IFERROR(VLOOKUP($H1573,#REF!,10,FALSE),0)</f>
        <v>0</v>
      </c>
      <c r="AK1573" s="34">
        <f>IFERROR(VLOOKUP($H1573,#REF!,11,FALSE),0)</f>
        <v>0</v>
      </c>
      <c r="AL1573" s="42">
        <f>IFERROR(VLOOKUP($H1573,#REF!,12,FALSE),0)</f>
        <v>0</v>
      </c>
      <c r="AM1573" s="34">
        <f>IFERROR(VLOOKUP($H1573,#REF!,10,FALSE),0)</f>
        <v>0</v>
      </c>
      <c r="AN1573" s="34">
        <f>IFERROR(VLOOKUP($H1573,#REF!,11,FALSE),0)</f>
        <v>0</v>
      </c>
      <c r="AO1573" s="42">
        <f>IFERROR(VLOOKUP($H1573,#REF!,12,FALSE),0)</f>
        <v>0</v>
      </c>
      <c r="AP1573" s="34">
        <f>IFERROR(VLOOKUP($H1573,#REF!,10,FALSE),0)</f>
        <v>0</v>
      </c>
      <c r="AQ1573" s="34">
        <f>IFERROR(VLOOKUP($H1573,#REF!,11,FALSE),0)</f>
        <v>0</v>
      </c>
      <c r="AR1573" s="42">
        <f>IFERROR(VLOOKUP($H1573,#REF!,12,FALSE),0)</f>
        <v>0</v>
      </c>
      <c r="AS1573" s="34">
        <f>IFERROR(VLOOKUP($H1573,#REF!,13,FALSE),0)</f>
        <v>0</v>
      </c>
      <c r="AT1573" s="34">
        <f>IFERROR(VLOOKUP($H1573,#REF!,14,FALSE),0)</f>
        <v>0</v>
      </c>
      <c r="AU1573" s="42">
        <f>IFERROR(VLOOKUP($H1573,#REF!,15,FALSE),0)</f>
        <v>0</v>
      </c>
      <c r="AV1573" s="34">
        <f>IFERROR(VLOOKUP($H1573,#REF!,15,FALSE),0)</f>
        <v>0</v>
      </c>
      <c r="AW1573" s="34">
        <f>IFERROR(VLOOKUP($H1573,#REF!,16,FALSE),0)</f>
        <v>0</v>
      </c>
      <c r="AX1573" s="42">
        <f>IFERROR(VLOOKUP($H1573,#REF!,17,FALSE),0)</f>
        <v>0</v>
      </c>
    </row>
    <row r="1574" spans="1:50" x14ac:dyDescent="0.3">
      <c r="A1574" s="33" t="str">
        <f t="shared" si="96"/>
        <v>0</v>
      </c>
      <c r="B1574" s="33">
        <f>+'R&amp;E EXPORT'!B1488</f>
        <v>0</v>
      </c>
      <c r="C1574" t="str">
        <f>IFERROR(VLOOKUP(A1574,'MCSJ Export'!A:C,3,FALSE),"")</f>
        <v/>
      </c>
      <c r="D1574" s="37">
        <f t="shared" ca="1" si="97"/>
        <v>0</v>
      </c>
      <c r="E1574" s="37">
        <f t="shared" ca="1" si="98"/>
        <v>0</v>
      </c>
      <c r="F1574" s="37">
        <f t="shared" ca="1" si="99"/>
        <v>0</v>
      </c>
      <c r="G1574" s="37"/>
      <c r="H1574" s="33">
        <f>+'R&amp;E EXPORT'!A1488</f>
        <v>0</v>
      </c>
      <c r="I1574" s="34">
        <f>IFERROR(VLOOKUP($H1574,'Gen F Rev'!$A:$M,15,FALSE),0)</f>
        <v>0</v>
      </c>
      <c r="J1574" s="34">
        <f>IFERROR(VLOOKUP($H1574,'Gen F Rev'!$A:$M,16,FALSE),0)</f>
        <v>0</v>
      </c>
      <c r="K1574" s="42">
        <f>IFERROR(VLOOKUP($H1574,'Gen F Rev'!$A:$M,17,FALSE),0)</f>
        <v>0</v>
      </c>
      <c r="L1574" s="34">
        <f>IFERROR(VLOOKUP($H1574,'Gen F Exp'!$A:$E,15,FALSE),0)</f>
        <v>0</v>
      </c>
      <c r="M1574" s="34">
        <f>IFERROR(VLOOKUP($H1574,'Gen F Exp'!$A:$E,16,FALSE),0)</f>
        <v>0</v>
      </c>
      <c r="N1574" s="42">
        <f>IFERROR(VLOOKUP($H1574,'Gen F Exp'!$A:$E,17,FALSE),0)</f>
        <v>0</v>
      </c>
      <c r="O1574" s="34">
        <f>IFERROR(VLOOKUP($H1574,'Water F Rev'!$A:$L,15,FALSE),0)</f>
        <v>0</v>
      </c>
      <c r="P1574" s="34">
        <f>IFERROR(VLOOKUP($H1574,'Water F Rev'!$A:$L,16,FALSE),0)</f>
        <v>0</v>
      </c>
      <c r="Q1574" s="42">
        <f>IFERROR(VLOOKUP($H1574,'Water F Rev'!$A:$L,17,FALSE),0)</f>
        <v>0</v>
      </c>
      <c r="R1574" s="34">
        <f>IFERROR(VLOOKUP($H1574,'Water F Exp'!$A:$K,15,FALSE),0)</f>
        <v>0</v>
      </c>
      <c r="S1574" s="34">
        <f>IFERROR(VLOOKUP($H1574,'Water F Exp'!$A:$K,16,FALSE),0)</f>
        <v>0</v>
      </c>
      <c r="T1574" s="42">
        <f>IFERROR(VLOOKUP($H1574,'Water F Exp'!$A:$K,17,FALSE),0)</f>
        <v>0</v>
      </c>
      <c r="U1574" s="34">
        <f ca="1">IFERROR(VLOOKUP($H1574,'Sewer F Rev'!$A:$E,15,FALSE),0)</f>
        <v>0</v>
      </c>
      <c r="V1574" s="34">
        <f ca="1">IFERROR(VLOOKUP($H1574,'Sewer F Rev'!$A:$E,16,FALSE),0)</f>
        <v>0</v>
      </c>
      <c r="W1574" s="42">
        <f ca="1">IFERROR(VLOOKUP($H1574,'Sewer F Rev'!$A:$E,17,FALSE),0)</f>
        <v>0</v>
      </c>
      <c r="X1574" s="34">
        <f>IFERROR(VLOOKUP($H1574,'Sewer F Exp'!$A:$B,15,FALSE),0)</f>
        <v>0</v>
      </c>
      <c r="Y1574" s="34">
        <f>IFERROR(VLOOKUP($H1574,'Sewer F Exp'!$A:$B,16,FALSE),0)</f>
        <v>0</v>
      </c>
      <c r="Z1574" s="42">
        <f>IFERROR(VLOOKUP($H1574,'Sewer F Exp'!$A:$B,17,FALSE),0)</f>
        <v>0</v>
      </c>
      <c r="AA1574" s="34">
        <f>IFERROR(VLOOKUP($H1574,'Refuse F Rev'!$A:$E,15,FALSE),0)</f>
        <v>0</v>
      </c>
      <c r="AB1574" s="34">
        <f>IFERROR(VLOOKUP($H1574,'Refuse F Rev'!$A:$E,16,FALSE),0)</f>
        <v>0</v>
      </c>
      <c r="AC1574" s="42">
        <f>IFERROR(VLOOKUP($H1574,'Refuse F Rev'!$A:$E,17,FALSE),0)</f>
        <v>0</v>
      </c>
      <c r="AD1574" s="34">
        <f>IFERROR(VLOOKUP($H1574,'Refuse F Exp'!$A:$E,15,FALSE),0)</f>
        <v>0</v>
      </c>
      <c r="AE1574" s="34">
        <f>IFERROR(VLOOKUP($H1574,'Refuse F Exp'!$A:$E,16,FALSE),0)</f>
        <v>0</v>
      </c>
      <c r="AF1574" s="42">
        <f>IFERROR(VLOOKUP($H1574,'Refuse F Exp'!$A:$E,17,FALSE),0)</f>
        <v>0</v>
      </c>
      <c r="AG1574" s="34">
        <f>IFERROR(VLOOKUP($H1574,#REF!,10,FALSE),0)</f>
        <v>0</v>
      </c>
      <c r="AH1574" s="34">
        <f>IFERROR(VLOOKUP($H1574,#REF!,11,FALSE),0)</f>
        <v>0</v>
      </c>
      <c r="AI1574" s="42">
        <f>IFERROR(VLOOKUP($H1574,#REF!,12,FALSE),0)</f>
        <v>0</v>
      </c>
      <c r="AJ1574" s="34">
        <f>IFERROR(VLOOKUP($H1574,#REF!,10,FALSE),0)</f>
        <v>0</v>
      </c>
      <c r="AK1574" s="34">
        <f>IFERROR(VLOOKUP($H1574,#REF!,11,FALSE),0)</f>
        <v>0</v>
      </c>
      <c r="AL1574" s="42">
        <f>IFERROR(VLOOKUP($H1574,#REF!,12,FALSE),0)</f>
        <v>0</v>
      </c>
      <c r="AM1574" s="34">
        <f>IFERROR(VLOOKUP($H1574,#REF!,10,FALSE),0)</f>
        <v>0</v>
      </c>
      <c r="AN1574" s="34">
        <f>IFERROR(VLOOKUP($H1574,#REF!,11,FALSE),0)</f>
        <v>0</v>
      </c>
      <c r="AO1574" s="42">
        <f>IFERROR(VLOOKUP($H1574,#REF!,12,FALSE),0)</f>
        <v>0</v>
      </c>
      <c r="AP1574" s="34">
        <f>IFERROR(VLOOKUP($H1574,#REF!,10,FALSE),0)</f>
        <v>0</v>
      </c>
      <c r="AQ1574" s="34">
        <f>IFERROR(VLOOKUP($H1574,#REF!,11,FALSE),0)</f>
        <v>0</v>
      </c>
      <c r="AR1574" s="42">
        <f>IFERROR(VLOOKUP($H1574,#REF!,12,FALSE),0)</f>
        <v>0</v>
      </c>
      <c r="AS1574" s="34">
        <f>IFERROR(VLOOKUP($H1574,#REF!,13,FALSE),0)</f>
        <v>0</v>
      </c>
      <c r="AT1574" s="34">
        <f>IFERROR(VLOOKUP($H1574,#REF!,14,FALSE),0)</f>
        <v>0</v>
      </c>
      <c r="AU1574" s="42">
        <f>IFERROR(VLOOKUP($H1574,#REF!,15,FALSE),0)</f>
        <v>0</v>
      </c>
      <c r="AV1574" s="34">
        <f>IFERROR(VLOOKUP($H1574,#REF!,15,FALSE),0)</f>
        <v>0</v>
      </c>
      <c r="AW1574" s="34">
        <f>IFERROR(VLOOKUP($H1574,#REF!,16,FALSE),0)</f>
        <v>0</v>
      </c>
      <c r="AX1574" s="42">
        <f>IFERROR(VLOOKUP($H1574,#REF!,17,FALSE),0)</f>
        <v>0</v>
      </c>
    </row>
    <row r="1575" spans="1:50" x14ac:dyDescent="0.3">
      <c r="A1575" s="33" t="str">
        <f t="shared" si="96"/>
        <v>0</v>
      </c>
      <c r="B1575" s="33">
        <f>+'R&amp;E EXPORT'!B1489</f>
        <v>0</v>
      </c>
      <c r="C1575" t="str">
        <f>IFERROR(VLOOKUP(A1575,'MCSJ Export'!A:C,3,FALSE),"")</f>
        <v/>
      </c>
      <c r="D1575" s="37">
        <f t="shared" ca="1" si="97"/>
        <v>0</v>
      </c>
      <c r="E1575" s="37">
        <f t="shared" ca="1" si="98"/>
        <v>0</v>
      </c>
      <c r="F1575" s="37">
        <f t="shared" ca="1" si="99"/>
        <v>0</v>
      </c>
      <c r="G1575" s="37"/>
      <c r="H1575" s="33">
        <f>+'R&amp;E EXPORT'!A1489</f>
        <v>0</v>
      </c>
      <c r="I1575" s="34">
        <f>IFERROR(VLOOKUP($H1575,'Gen F Rev'!$A:$M,15,FALSE),0)</f>
        <v>0</v>
      </c>
      <c r="J1575" s="34">
        <f>IFERROR(VLOOKUP($H1575,'Gen F Rev'!$A:$M,16,FALSE),0)</f>
        <v>0</v>
      </c>
      <c r="K1575" s="42">
        <f>IFERROR(VLOOKUP($H1575,'Gen F Rev'!$A:$M,17,FALSE),0)</f>
        <v>0</v>
      </c>
      <c r="L1575" s="34">
        <f>IFERROR(VLOOKUP($H1575,'Gen F Exp'!$A:$E,15,FALSE),0)</f>
        <v>0</v>
      </c>
      <c r="M1575" s="34">
        <f>IFERROR(VLOOKUP($H1575,'Gen F Exp'!$A:$E,16,FALSE),0)</f>
        <v>0</v>
      </c>
      <c r="N1575" s="42">
        <f>IFERROR(VLOOKUP($H1575,'Gen F Exp'!$A:$E,17,FALSE),0)</f>
        <v>0</v>
      </c>
      <c r="O1575" s="34">
        <f>IFERROR(VLOOKUP($H1575,'Water F Rev'!$A:$L,15,FALSE),0)</f>
        <v>0</v>
      </c>
      <c r="P1575" s="34">
        <f>IFERROR(VLOOKUP($H1575,'Water F Rev'!$A:$L,16,FALSE),0)</f>
        <v>0</v>
      </c>
      <c r="Q1575" s="42">
        <f>IFERROR(VLOOKUP($H1575,'Water F Rev'!$A:$L,17,FALSE),0)</f>
        <v>0</v>
      </c>
      <c r="R1575" s="34">
        <f>IFERROR(VLOOKUP($H1575,'Water F Exp'!$A:$K,15,FALSE),0)</f>
        <v>0</v>
      </c>
      <c r="S1575" s="34">
        <f>IFERROR(VLOOKUP($H1575,'Water F Exp'!$A:$K,16,FALSE),0)</f>
        <v>0</v>
      </c>
      <c r="T1575" s="42">
        <f>IFERROR(VLOOKUP($H1575,'Water F Exp'!$A:$K,17,FALSE),0)</f>
        <v>0</v>
      </c>
      <c r="U1575" s="34">
        <f ca="1">IFERROR(VLOOKUP($H1575,'Sewer F Rev'!$A:$E,15,FALSE),0)</f>
        <v>0</v>
      </c>
      <c r="V1575" s="34">
        <f ca="1">IFERROR(VLOOKUP($H1575,'Sewer F Rev'!$A:$E,16,FALSE),0)</f>
        <v>0</v>
      </c>
      <c r="W1575" s="42">
        <f ca="1">IFERROR(VLOOKUP($H1575,'Sewer F Rev'!$A:$E,17,FALSE),0)</f>
        <v>0</v>
      </c>
      <c r="X1575" s="34">
        <f>IFERROR(VLOOKUP($H1575,'Sewer F Exp'!$A:$B,15,FALSE),0)</f>
        <v>0</v>
      </c>
      <c r="Y1575" s="34">
        <f>IFERROR(VLOOKUP($H1575,'Sewer F Exp'!$A:$B,16,FALSE),0)</f>
        <v>0</v>
      </c>
      <c r="Z1575" s="42">
        <f>IFERROR(VLOOKUP($H1575,'Sewer F Exp'!$A:$B,17,FALSE),0)</f>
        <v>0</v>
      </c>
      <c r="AA1575" s="34">
        <f>IFERROR(VLOOKUP($H1575,'Refuse F Rev'!$A:$E,15,FALSE),0)</f>
        <v>0</v>
      </c>
      <c r="AB1575" s="34">
        <f>IFERROR(VLOOKUP($H1575,'Refuse F Rev'!$A:$E,16,FALSE),0)</f>
        <v>0</v>
      </c>
      <c r="AC1575" s="42">
        <f>IFERROR(VLOOKUP($H1575,'Refuse F Rev'!$A:$E,17,FALSE),0)</f>
        <v>0</v>
      </c>
      <c r="AD1575" s="34">
        <f>IFERROR(VLOOKUP($H1575,'Refuse F Exp'!$A:$E,15,FALSE),0)</f>
        <v>0</v>
      </c>
      <c r="AE1575" s="34">
        <f>IFERROR(VLOOKUP($H1575,'Refuse F Exp'!$A:$E,16,FALSE),0)</f>
        <v>0</v>
      </c>
      <c r="AF1575" s="42">
        <f>IFERROR(VLOOKUP($H1575,'Refuse F Exp'!$A:$E,17,FALSE),0)</f>
        <v>0</v>
      </c>
      <c r="AG1575" s="34">
        <f>IFERROR(VLOOKUP($H1575,#REF!,10,FALSE),0)</f>
        <v>0</v>
      </c>
      <c r="AH1575" s="34">
        <f>IFERROR(VLOOKUP($H1575,#REF!,11,FALSE),0)</f>
        <v>0</v>
      </c>
      <c r="AI1575" s="42">
        <f>IFERROR(VLOOKUP($H1575,#REF!,12,FALSE),0)</f>
        <v>0</v>
      </c>
      <c r="AJ1575" s="34">
        <f>IFERROR(VLOOKUP($H1575,#REF!,10,FALSE),0)</f>
        <v>0</v>
      </c>
      <c r="AK1575" s="34">
        <f>IFERROR(VLOOKUP($H1575,#REF!,11,FALSE),0)</f>
        <v>0</v>
      </c>
      <c r="AL1575" s="42">
        <f>IFERROR(VLOOKUP($H1575,#REF!,12,FALSE),0)</f>
        <v>0</v>
      </c>
      <c r="AM1575" s="34">
        <f>IFERROR(VLOOKUP($H1575,#REF!,10,FALSE),0)</f>
        <v>0</v>
      </c>
      <c r="AN1575" s="34">
        <f>IFERROR(VLOOKUP($H1575,#REF!,11,FALSE),0)</f>
        <v>0</v>
      </c>
      <c r="AO1575" s="42">
        <f>IFERROR(VLOOKUP($H1575,#REF!,12,FALSE),0)</f>
        <v>0</v>
      </c>
      <c r="AP1575" s="34">
        <f>IFERROR(VLOOKUP($H1575,#REF!,10,FALSE),0)</f>
        <v>0</v>
      </c>
      <c r="AQ1575" s="34">
        <f>IFERROR(VLOOKUP($H1575,#REF!,11,FALSE),0)</f>
        <v>0</v>
      </c>
      <c r="AR1575" s="42">
        <f>IFERROR(VLOOKUP($H1575,#REF!,12,FALSE),0)</f>
        <v>0</v>
      </c>
      <c r="AS1575" s="34">
        <f>IFERROR(VLOOKUP($H1575,#REF!,13,FALSE),0)</f>
        <v>0</v>
      </c>
      <c r="AT1575" s="34">
        <f>IFERROR(VLOOKUP($H1575,#REF!,14,FALSE),0)</f>
        <v>0</v>
      </c>
      <c r="AU1575" s="42">
        <f>IFERROR(VLOOKUP($H1575,#REF!,15,FALSE),0)</f>
        <v>0</v>
      </c>
      <c r="AV1575" s="34">
        <f>IFERROR(VLOOKUP($H1575,#REF!,15,FALSE),0)</f>
        <v>0</v>
      </c>
      <c r="AW1575" s="34">
        <f>IFERROR(VLOOKUP($H1575,#REF!,16,FALSE),0)</f>
        <v>0</v>
      </c>
      <c r="AX1575" s="42">
        <f>IFERROR(VLOOKUP($H1575,#REF!,17,FALSE),0)</f>
        <v>0</v>
      </c>
    </row>
    <row r="1576" spans="1:50" x14ac:dyDescent="0.3">
      <c r="A1576" s="33" t="e">
        <f t="shared" si="96"/>
        <v>#REF!</v>
      </c>
      <c r="B1576" s="33" t="e">
        <f>+'R&amp;E EXPORT'!#REF!</f>
        <v>#REF!</v>
      </c>
      <c r="C1576" t="str">
        <f>IFERROR(VLOOKUP(A1576,'MCSJ Export'!A:C,3,FALSE),"")</f>
        <v/>
      </c>
      <c r="D1576" s="37">
        <f t="shared" si="97"/>
        <v>0</v>
      </c>
      <c r="E1576" s="37">
        <f t="shared" si="98"/>
        <v>0</v>
      </c>
      <c r="F1576" s="37">
        <f t="shared" si="99"/>
        <v>0</v>
      </c>
      <c r="G1576" s="37"/>
      <c r="H1576" s="33" t="e">
        <f>+'R&amp;E EXPORT'!#REF!</f>
        <v>#REF!</v>
      </c>
      <c r="I1576" s="34">
        <f>IFERROR(VLOOKUP($H1576,'Gen F Rev'!$A:$M,15,FALSE),0)</f>
        <v>0</v>
      </c>
      <c r="J1576" s="34">
        <f>IFERROR(VLOOKUP($H1576,'Gen F Rev'!$A:$M,16,FALSE),0)</f>
        <v>0</v>
      </c>
      <c r="K1576" s="42">
        <f>IFERROR(VLOOKUP($H1576,'Gen F Rev'!$A:$M,17,FALSE),0)</f>
        <v>0</v>
      </c>
      <c r="L1576" s="34">
        <f>IFERROR(VLOOKUP($H1576,'Gen F Exp'!$A:$E,15,FALSE),0)</f>
        <v>0</v>
      </c>
      <c r="M1576" s="34">
        <f>IFERROR(VLOOKUP($H1576,'Gen F Exp'!$A:$E,16,FALSE),0)</f>
        <v>0</v>
      </c>
      <c r="N1576" s="42">
        <f>IFERROR(VLOOKUP($H1576,'Gen F Exp'!$A:$E,17,FALSE),0)</f>
        <v>0</v>
      </c>
      <c r="O1576" s="34">
        <f>IFERROR(VLOOKUP($H1576,'Water F Rev'!$A:$L,15,FALSE),0)</f>
        <v>0</v>
      </c>
      <c r="P1576" s="34">
        <f>IFERROR(VLOOKUP($H1576,'Water F Rev'!$A:$L,16,FALSE),0)</f>
        <v>0</v>
      </c>
      <c r="Q1576" s="42">
        <f>IFERROR(VLOOKUP($H1576,'Water F Rev'!$A:$L,17,FALSE),0)</f>
        <v>0</v>
      </c>
      <c r="R1576" s="34">
        <f>IFERROR(VLOOKUP($H1576,'Water F Exp'!$A:$K,15,FALSE),0)</f>
        <v>0</v>
      </c>
      <c r="S1576" s="34">
        <f>IFERROR(VLOOKUP($H1576,'Water F Exp'!$A:$K,16,FALSE),0)</f>
        <v>0</v>
      </c>
      <c r="T1576" s="42">
        <f>IFERROR(VLOOKUP($H1576,'Water F Exp'!$A:$K,17,FALSE),0)</f>
        <v>0</v>
      </c>
      <c r="U1576" s="34">
        <f>IFERROR(VLOOKUP($H1576,'Sewer F Rev'!$A:$E,15,FALSE),0)</f>
        <v>0</v>
      </c>
      <c r="V1576" s="34">
        <f>IFERROR(VLOOKUP($H1576,'Sewer F Rev'!$A:$E,16,FALSE),0)</f>
        <v>0</v>
      </c>
      <c r="W1576" s="42">
        <f>IFERROR(VLOOKUP($H1576,'Sewer F Rev'!$A:$E,17,FALSE),0)</f>
        <v>0</v>
      </c>
      <c r="X1576" s="34">
        <f>IFERROR(VLOOKUP($H1576,'Sewer F Exp'!$A:$B,15,FALSE),0)</f>
        <v>0</v>
      </c>
      <c r="Y1576" s="34">
        <f>IFERROR(VLOOKUP($H1576,'Sewer F Exp'!$A:$B,16,FALSE),0)</f>
        <v>0</v>
      </c>
      <c r="Z1576" s="42">
        <f>IFERROR(VLOOKUP($H1576,'Sewer F Exp'!$A:$B,17,FALSE),0)</f>
        <v>0</v>
      </c>
      <c r="AA1576" s="34">
        <f>IFERROR(VLOOKUP($H1576,'Refuse F Rev'!$A:$E,15,FALSE),0)</f>
        <v>0</v>
      </c>
      <c r="AB1576" s="34">
        <f>IFERROR(VLOOKUP($H1576,'Refuse F Rev'!$A:$E,16,FALSE),0)</f>
        <v>0</v>
      </c>
      <c r="AC1576" s="42">
        <f>IFERROR(VLOOKUP($H1576,'Refuse F Rev'!$A:$E,17,FALSE),0)</f>
        <v>0</v>
      </c>
      <c r="AD1576" s="34">
        <f>IFERROR(VLOOKUP($H1576,'Refuse F Exp'!$A:$E,15,FALSE),0)</f>
        <v>0</v>
      </c>
      <c r="AE1576" s="34">
        <f>IFERROR(VLOOKUP($H1576,'Refuse F Exp'!$A:$E,16,FALSE),0)</f>
        <v>0</v>
      </c>
      <c r="AF1576" s="42">
        <f>IFERROR(VLOOKUP($H1576,'Refuse F Exp'!$A:$E,17,FALSE),0)</f>
        <v>0</v>
      </c>
      <c r="AG1576" s="34">
        <f>IFERROR(VLOOKUP($H1576,#REF!,10,FALSE),0)</f>
        <v>0</v>
      </c>
      <c r="AH1576" s="34">
        <f>IFERROR(VLOOKUP($H1576,#REF!,11,FALSE),0)</f>
        <v>0</v>
      </c>
      <c r="AI1576" s="42">
        <f>IFERROR(VLOOKUP($H1576,#REF!,12,FALSE),0)</f>
        <v>0</v>
      </c>
      <c r="AJ1576" s="34">
        <f>IFERROR(VLOOKUP($H1576,#REF!,10,FALSE),0)</f>
        <v>0</v>
      </c>
      <c r="AK1576" s="34">
        <f>IFERROR(VLOOKUP($H1576,#REF!,11,FALSE),0)</f>
        <v>0</v>
      </c>
      <c r="AL1576" s="42">
        <f>IFERROR(VLOOKUP($H1576,#REF!,12,FALSE),0)</f>
        <v>0</v>
      </c>
      <c r="AM1576" s="34">
        <f>IFERROR(VLOOKUP($H1576,#REF!,10,FALSE),0)</f>
        <v>0</v>
      </c>
      <c r="AN1576" s="34">
        <f>IFERROR(VLOOKUP($H1576,#REF!,11,FALSE),0)</f>
        <v>0</v>
      </c>
      <c r="AO1576" s="42">
        <f>IFERROR(VLOOKUP($H1576,#REF!,12,FALSE),0)</f>
        <v>0</v>
      </c>
      <c r="AP1576" s="34">
        <f>IFERROR(VLOOKUP($H1576,#REF!,10,FALSE),0)</f>
        <v>0</v>
      </c>
      <c r="AQ1576" s="34">
        <f>IFERROR(VLOOKUP($H1576,#REF!,11,FALSE),0)</f>
        <v>0</v>
      </c>
      <c r="AR1576" s="42">
        <f>IFERROR(VLOOKUP($H1576,#REF!,12,FALSE),0)</f>
        <v>0</v>
      </c>
      <c r="AS1576" s="34">
        <f>IFERROR(VLOOKUP($H1576,#REF!,13,FALSE),0)</f>
        <v>0</v>
      </c>
      <c r="AT1576" s="34">
        <f>IFERROR(VLOOKUP($H1576,#REF!,14,FALSE),0)</f>
        <v>0</v>
      </c>
      <c r="AU1576" s="42">
        <f>IFERROR(VLOOKUP($H1576,#REF!,15,FALSE),0)</f>
        <v>0</v>
      </c>
      <c r="AV1576" s="34">
        <f>IFERROR(VLOOKUP($H1576,#REF!,15,FALSE),0)</f>
        <v>0</v>
      </c>
      <c r="AW1576" s="34">
        <f>IFERROR(VLOOKUP($H1576,#REF!,16,FALSE),0)</f>
        <v>0</v>
      </c>
      <c r="AX1576" s="42">
        <f>IFERROR(VLOOKUP($H1576,#REF!,17,FALSE),0)</f>
        <v>0</v>
      </c>
    </row>
    <row r="1577" spans="1:50" x14ac:dyDescent="0.3">
      <c r="A1577" s="33" t="e">
        <f t="shared" si="96"/>
        <v>#REF!</v>
      </c>
      <c r="B1577" s="33" t="e">
        <f>+'R&amp;E EXPORT'!#REF!</f>
        <v>#REF!</v>
      </c>
      <c r="C1577" t="str">
        <f>IFERROR(VLOOKUP(A1577,'MCSJ Export'!A:C,3,FALSE),"")</f>
        <v/>
      </c>
      <c r="D1577" s="37">
        <f t="shared" si="97"/>
        <v>0</v>
      </c>
      <c r="E1577" s="37">
        <f t="shared" si="98"/>
        <v>0</v>
      </c>
      <c r="F1577" s="37">
        <f t="shared" si="99"/>
        <v>0</v>
      </c>
      <c r="G1577" s="37"/>
      <c r="H1577" s="33" t="e">
        <f>+'R&amp;E EXPORT'!#REF!</f>
        <v>#REF!</v>
      </c>
      <c r="I1577" s="34">
        <f>IFERROR(VLOOKUP($H1577,'Gen F Rev'!$A:$M,15,FALSE),0)</f>
        <v>0</v>
      </c>
      <c r="J1577" s="34">
        <f>IFERROR(VLOOKUP($H1577,'Gen F Rev'!$A:$M,16,FALSE),0)</f>
        <v>0</v>
      </c>
      <c r="K1577" s="42">
        <f>IFERROR(VLOOKUP($H1577,'Gen F Rev'!$A:$M,17,FALSE),0)</f>
        <v>0</v>
      </c>
      <c r="L1577" s="34">
        <f>IFERROR(VLOOKUP($H1577,'Gen F Exp'!$A:$E,15,FALSE),0)</f>
        <v>0</v>
      </c>
      <c r="M1577" s="34">
        <f>IFERROR(VLOOKUP($H1577,'Gen F Exp'!$A:$E,16,FALSE),0)</f>
        <v>0</v>
      </c>
      <c r="N1577" s="42">
        <f>IFERROR(VLOOKUP($H1577,'Gen F Exp'!$A:$E,17,FALSE),0)</f>
        <v>0</v>
      </c>
      <c r="O1577" s="34">
        <f>IFERROR(VLOOKUP($H1577,'Water F Rev'!$A:$L,15,FALSE),0)</f>
        <v>0</v>
      </c>
      <c r="P1577" s="34">
        <f>IFERROR(VLOOKUP($H1577,'Water F Rev'!$A:$L,16,FALSE),0)</f>
        <v>0</v>
      </c>
      <c r="Q1577" s="42">
        <f>IFERROR(VLOOKUP($H1577,'Water F Rev'!$A:$L,17,FALSE),0)</f>
        <v>0</v>
      </c>
      <c r="R1577" s="34">
        <f>IFERROR(VLOOKUP($H1577,'Water F Exp'!$A:$K,15,FALSE),0)</f>
        <v>0</v>
      </c>
      <c r="S1577" s="34">
        <f>IFERROR(VLOOKUP($H1577,'Water F Exp'!$A:$K,16,FALSE),0)</f>
        <v>0</v>
      </c>
      <c r="T1577" s="42">
        <f>IFERROR(VLOOKUP($H1577,'Water F Exp'!$A:$K,17,FALSE),0)</f>
        <v>0</v>
      </c>
      <c r="U1577" s="34">
        <f>IFERROR(VLOOKUP($H1577,'Sewer F Rev'!$A:$E,15,FALSE),0)</f>
        <v>0</v>
      </c>
      <c r="V1577" s="34">
        <f>IFERROR(VLOOKUP($H1577,'Sewer F Rev'!$A:$E,16,FALSE),0)</f>
        <v>0</v>
      </c>
      <c r="W1577" s="42">
        <f>IFERROR(VLOOKUP($H1577,'Sewer F Rev'!$A:$E,17,FALSE),0)</f>
        <v>0</v>
      </c>
      <c r="X1577" s="34">
        <f>IFERROR(VLOOKUP($H1577,'Sewer F Exp'!$A:$B,15,FALSE),0)</f>
        <v>0</v>
      </c>
      <c r="Y1577" s="34">
        <f>IFERROR(VLOOKUP($H1577,'Sewer F Exp'!$A:$B,16,FALSE),0)</f>
        <v>0</v>
      </c>
      <c r="Z1577" s="42">
        <f>IFERROR(VLOOKUP($H1577,'Sewer F Exp'!$A:$B,17,FALSE),0)</f>
        <v>0</v>
      </c>
      <c r="AA1577" s="34">
        <f>IFERROR(VLOOKUP($H1577,'Refuse F Rev'!$A:$E,15,FALSE),0)</f>
        <v>0</v>
      </c>
      <c r="AB1577" s="34">
        <f>IFERROR(VLOOKUP($H1577,'Refuse F Rev'!$A:$E,16,FALSE),0)</f>
        <v>0</v>
      </c>
      <c r="AC1577" s="42">
        <f>IFERROR(VLOOKUP($H1577,'Refuse F Rev'!$A:$E,17,FALSE),0)</f>
        <v>0</v>
      </c>
      <c r="AD1577" s="34">
        <f>IFERROR(VLOOKUP($H1577,'Refuse F Exp'!$A:$E,15,FALSE),0)</f>
        <v>0</v>
      </c>
      <c r="AE1577" s="34">
        <f>IFERROR(VLOOKUP($H1577,'Refuse F Exp'!$A:$E,16,FALSE),0)</f>
        <v>0</v>
      </c>
      <c r="AF1577" s="42">
        <f>IFERROR(VLOOKUP($H1577,'Refuse F Exp'!$A:$E,17,FALSE),0)</f>
        <v>0</v>
      </c>
      <c r="AG1577" s="34">
        <f>IFERROR(VLOOKUP($H1577,#REF!,10,FALSE),0)</f>
        <v>0</v>
      </c>
      <c r="AH1577" s="34">
        <f>IFERROR(VLOOKUP($H1577,#REF!,11,FALSE),0)</f>
        <v>0</v>
      </c>
      <c r="AI1577" s="42">
        <f>IFERROR(VLOOKUP($H1577,#REF!,12,FALSE),0)</f>
        <v>0</v>
      </c>
      <c r="AJ1577" s="34">
        <f>IFERROR(VLOOKUP($H1577,#REF!,10,FALSE),0)</f>
        <v>0</v>
      </c>
      <c r="AK1577" s="34">
        <f>IFERROR(VLOOKUP($H1577,#REF!,11,FALSE),0)</f>
        <v>0</v>
      </c>
      <c r="AL1577" s="42">
        <f>IFERROR(VLOOKUP($H1577,#REF!,12,FALSE),0)</f>
        <v>0</v>
      </c>
      <c r="AM1577" s="34">
        <f>IFERROR(VLOOKUP($H1577,#REF!,10,FALSE),0)</f>
        <v>0</v>
      </c>
      <c r="AN1577" s="34">
        <f>IFERROR(VLOOKUP($H1577,#REF!,11,FALSE),0)</f>
        <v>0</v>
      </c>
      <c r="AO1577" s="42">
        <f>IFERROR(VLOOKUP($H1577,#REF!,12,FALSE),0)</f>
        <v>0</v>
      </c>
      <c r="AP1577" s="34">
        <f>IFERROR(VLOOKUP($H1577,#REF!,10,FALSE),0)</f>
        <v>0</v>
      </c>
      <c r="AQ1577" s="34">
        <f>IFERROR(VLOOKUP($H1577,#REF!,11,FALSE),0)</f>
        <v>0</v>
      </c>
      <c r="AR1577" s="42">
        <f>IFERROR(VLOOKUP($H1577,#REF!,12,FALSE),0)</f>
        <v>0</v>
      </c>
      <c r="AS1577" s="34">
        <f>IFERROR(VLOOKUP($H1577,#REF!,13,FALSE),0)</f>
        <v>0</v>
      </c>
      <c r="AT1577" s="34">
        <f>IFERROR(VLOOKUP($H1577,#REF!,14,FALSE),0)</f>
        <v>0</v>
      </c>
      <c r="AU1577" s="42">
        <f>IFERROR(VLOOKUP($H1577,#REF!,15,FALSE),0)</f>
        <v>0</v>
      </c>
      <c r="AV1577" s="34">
        <f>IFERROR(VLOOKUP($H1577,#REF!,15,FALSE),0)</f>
        <v>0</v>
      </c>
      <c r="AW1577" s="34">
        <f>IFERROR(VLOOKUP($H1577,#REF!,16,FALSE),0)</f>
        <v>0</v>
      </c>
      <c r="AX1577" s="42">
        <f>IFERROR(VLOOKUP($H1577,#REF!,17,FALSE),0)</f>
        <v>0</v>
      </c>
    </row>
    <row r="1578" spans="1:50" x14ac:dyDescent="0.3">
      <c r="A1578" s="33" t="str">
        <f t="shared" si="96"/>
        <v>0</v>
      </c>
      <c r="B1578" s="33">
        <f>+'R&amp;E EXPORT'!B1490</f>
        <v>0</v>
      </c>
      <c r="C1578" t="str">
        <f>IFERROR(VLOOKUP(A1578,'MCSJ Export'!A:C,3,FALSE),"")</f>
        <v/>
      </c>
      <c r="D1578" s="37">
        <f t="shared" ca="1" si="97"/>
        <v>0</v>
      </c>
      <c r="E1578" s="37">
        <f t="shared" ca="1" si="98"/>
        <v>0</v>
      </c>
      <c r="F1578" s="37">
        <f t="shared" ca="1" si="99"/>
        <v>0</v>
      </c>
      <c r="G1578" s="37"/>
      <c r="H1578" s="33">
        <f>+'R&amp;E EXPORT'!A1490</f>
        <v>0</v>
      </c>
      <c r="I1578" s="34">
        <f>IFERROR(VLOOKUP($H1578,'Gen F Rev'!$A:$M,15,FALSE),0)</f>
        <v>0</v>
      </c>
      <c r="J1578" s="34">
        <f>IFERROR(VLOOKUP($H1578,'Gen F Rev'!$A:$M,16,FALSE),0)</f>
        <v>0</v>
      </c>
      <c r="K1578" s="42">
        <f>IFERROR(VLOOKUP($H1578,'Gen F Rev'!$A:$M,17,FALSE),0)</f>
        <v>0</v>
      </c>
      <c r="L1578" s="34">
        <f>IFERROR(VLOOKUP($H1578,'Gen F Exp'!$A:$E,15,FALSE),0)</f>
        <v>0</v>
      </c>
      <c r="M1578" s="34">
        <f>IFERROR(VLOOKUP($H1578,'Gen F Exp'!$A:$E,16,FALSE),0)</f>
        <v>0</v>
      </c>
      <c r="N1578" s="42">
        <f>IFERROR(VLOOKUP($H1578,'Gen F Exp'!$A:$E,17,FALSE),0)</f>
        <v>0</v>
      </c>
      <c r="O1578" s="34">
        <f>IFERROR(VLOOKUP($H1578,'Water F Rev'!$A:$L,15,FALSE),0)</f>
        <v>0</v>
      </c>
      <c r="P1578" s="34">
        <f>IFERROR(VLOOKUP($H1578,'Water F Rev'!$A:$L,16,FALSE),0)</f>
        <v>0</v>
      </c>
      <c r="Q1578" s="42">
        <f>IFERROR(VLOOKUP($H1578,'Water F Rev'!$A:$L,17,FALSE),0)</f>
        <v>0</v>
      </c>
      <c r="R1578" s="34">
        <f>IFERROR(VLOOKUP($H1578,'Water F Exp'!$A:$K,15,FALSE),0)</f>
        <v>0</v>
      </c>
      <c r="S1578" s="34">
        <f>IFERROR(VLOOKUP($H1578,'Water F Exp'!$A:$K,16,FALSE),0)</f>
        <v>0</v>
      </c>
      <c r="T1578" s="42">
        <f>IFERROR(VLOOKUP($H1578,'Water F Exp'!$A:$K,17,FALSE),0)</f>
        <v>0</v>
      </c>
      <c r="U1578" s="34">
        <f ca="1">IFERROR(VLOOKUP($H1578,'Sewer F Rev'!$A:$E,15,FALSE),0)</f>
        <v>0</v>
      </c>
      <c r="V1578" s="34">
        <f ca="1">IFERROR(VLOOKUP($H1578,'Sewer F Rev'!$A:$E,16,FALSE),0)</f>
        <v>0</v>
      </c>
      <c r="W1578" s="42">
        <f ca="1">IFERROR(VLOOKUP($H1578,'Sewer F Rev'!$A:$E,17,FALSE),0)</f>
        <v>0</v>
      </c>
      <c r="X1578" s="34">
        <f>IFERROR(VLOOKUP($H1578,'Sewer F Exp'!$A:$B,15,FALSE),0)</f>
        <v>0</v>
      </c>
      <c r="Y1578" s="34">
        <f>IFERROR(VLOOKUP($H1578,'Sewer F Exp'!$A:$B,16,FALSE),0)</f>
        <v>0</v>
      </c>
      <c r="Z1578" s="42">
        <f>IFERROR(VLOOKUP($H1578,'Sewer F Exp'!$A:$B,17,FALSE),0)</f>
        <v>0</v>
      </c>
      <c r="AA1578" s="34">
        <f>IFERROR(VLOOKUP($H1578,'Refuse F Rev'!$A:$E,15,FALSE),0)</f>
        <v>0</v>
      </c>
      <c r="AB1578" s="34">
        <f>IFERROR(VLOOKUP($H1578,'Refuse F Rev'!$A:$E,16,FALSE),0)</f>
        <v>0</v>
      </c>
      <c r="AC1578" s="42">
        <f>IFERROR(VLOOKUP($H1578,'Refuse F Rev'!$A:$E,17,FALSE),0)</f>
        <v>0</v>
      </c>
      <c r="AD1578" s="34">
        <f>IFERROR(VLOOKUP($H1578,'Refuse F Exp'!$A:$E,15,FALSE),0)</f>
        <v>0</v>
      </c>
      <c r="AE1578" s="34">
        <f>IFERROR(VLOOKUP($H1578,'Refuse F Exp'!$A:$E,16,FALSE),0)</f>
        <v>0</v>
      </c>
      <c r="AF1578" s="42">
        <f>IFERROR(VLOOKUP($H1578,'Refuse F Exp'!$A:$E,17,FALSE),0)</f>
        <v>0</v>
      </c>
      <c r="AG1578" s="34">
        <f>IFERROR(VLOOKUP($H1578,#REF!,10,FALSE),0)</f>
        <v>0</v>
      </c>
      <c r="AH1578" s="34">
        <f>IFERROR(VLOOKUP($H1578,#REF!,11,FALSE),0)</f>
        <v>0</v>
      </c>
      <c r="AI1578" s="42">
        <f>IFERROR(VLOOKUP($H1578,#REF!,12,FALSE),0)</f>
        <v>0</v>
      </c>
      <c r="AJ1578" s="34">
        <f>IFERROR(VLOOKUP($H1578,#REF!,10,FALSE),0)</f>
        <v>0</v>
      </c>
      <c r="AK1578" s="34">
        <f>IFERROR(VLOOKUP($H1578,#REF!,11,FALSE),0)</f>
        <v>0</v>
      </c>
      <c r="AL1578" s="42">
        <f>IFERROR(VLOOKUP($H1578,#REF!,12,FALSE),0)</f>
        <v>0</v>
      </c>
      <c r="AM1578" s="34">
        <f>IFERROR(VLOOKUP($H1578,#REF!,10,FALSE),0)</f>
        <v>0</v>
      </c>
      <c r="AN1578" s="34">
        <f>IFERROR(VLOOKUP($H1578,#REF!,11,FALSE),0)</f>
        <v>0</v>
      </c>
      <c r="AO1578" s="42">
        <f>IFERROR(VLOOKUP($H1578,#REF!,12,FALSE),0)</f>
        <v>0</v>
      </c>
      <c r="AP1578" s="34">
        <f>IFERROR(VLOOKUP($H1578,#REF!,10,FALSE),0)</f>
        <v>0</v>
      </c>
      <c r="AQ1578" s="34">
        <f>IFERROR(VLOOKUP($H1578,#REF!,11,FALSE),0)</f>
        <v>0</v>
      </c>
      <c r="AR1578" s="42">
        <f>IFERROR(VLOOKUP($H1578,#REF!,12,FALSE),0)</f>
        <v>0</v>
      </c>
      <c r="AS1578" s="34">
        <f>IFERROR(VLOOKUP($H1578,#REF!,13,FALSE),0)</f>
        <v>0</v>
      </c>
      <c r="AT1578" s="34">
        <f>IFERROR(VLOOKUP($H1578,#REF!,14,FALSE),0)</f>
        <v>0</v>
      </c>
      <c r="AU1578" s="42">
        <f>IFERROR(VLOOKUP($H1578,#REF!,15,FALSE),0)</f>
        <v>0</v>
      </c>
      <c r="AV1578" s="34">
        <f>IFERROR(VLOOKUP($H1578,#REF!,15,FALSE),0)</f>
        <v>0</v>
      </c>
      <c r="AW1578" s="34">
        <f>IFERROR(VLOOKUP($H1578,#REF!,16,FALSE),0)</f>
        <v>0</v>
      </c>
      <c r="AX1578" s="42">
        <f>IFERROR(VLOOKUP($H1578,#REF!,17,FALSE),0)</f>
        <v>0</v>
      </c>
    </row>
    <row r="1579" spans="1:50" x14ac:dyDescent="0.3">
      <c r="A1579" s="33" t="str">
        <f t="shared" si="96"/>
        <v>0</v>
      </c>
      <c r="B1579" s="33">
        <f>+'R&amp;E EXPORT'!B1491</f>
        <v>0</v>
      </c>
      <c r="C1579" t="str">
        <f>IFERROR(VLOOKUP(A1579,'MCSJ Export'!A:C,3,FALSE),"")</f>
        <v/>
      </c>
      <c r="D1579" s="37">
        <f t="shared" ca="1" si="97"/>
        <v>0</v>
      </c>
      <c r="E1579" s="37">
        <f t="shared" ca="1" si="98"/>
        <v>0</v>
      </c>
      <c r="F1579" s="37">
        <f t="shared" ca="1" si="99"/>
        <v>0</v>
      </c>
      <c r="G1579" s="37"/>
      <c r="H1579" s="33">
        <f>+'R&amp;E EXPORT'!A1491</f>
        <v>0</v>
      </c>
      <c r="I1579" s="34">
        <f>IFERROR(VLOOKUP($H1579,'Gen F Rev'!$A:$M,15,FALSE),0)</f>
        <v>0</v>
      </c>
      <c r="J1579" s="34">
        <f>IFERROR(VLOOKUP($H1579,'Gen F Rev'!$A:$M,16,FALSE),0)</f>
        <v>0</v>
      </c>
      <c r="K1579" s="42">
        <f>IFERROR(VLOOKUP($H1579,'Gen F Rev'!$A:$M,17,FALSE),0)</f>
        <v>0</v>
      </c>
      <c r="L1579" s="34">
        <f>IFERROR(VLOOKUP($H1579,'Gen F Exp'!$A:$E,15,FALSE),0)</f>
        <v>0</v>
      </c>
      <c r="M1579" s="34">
        <f>IFERROR(VLOOKUP($H1579,'Gen F Exp'!$A:$E,16,FALSE),0)</f>
        <v>0</v>
      </c>
      <c r="N1579" s="42">
        <f>IFERROR(VLOOKUP($H1579,'Gen F Exp'!$A:$E,17,FALSE),0)</f>
        <v>0</v>
      </c>
      <c r="O1579" s="34">
        <f>IFERROR(VLOOKUP($H1579,'Water F Rev'!$A:$L,15,FALSE),0)</f>
        <v>0</v>
      </c>
      <c r="P1579" s="34">
        <f>IFERROR(VLOOKUP($H1579,'Water F Rev'!$A:$L,16,FALSE),0)</f>
        <v>0</v>
      </c>
      <c r="Q1579" s="42">
        <f>IFERROR(VLOOKUP($H1579,'Water F Rev'!$A:$L,17,FALSE),0)</f>
        <v>0</v>
      </c>
      <c r="R1579" s="34">
        <f>IFERROR(VLOOKUP($H1579,'Water F Exp'!$A:$K,15,FALSE),0)</f>
        <v>0</v>
      </c>
      <c r="S1579" s="34">
        <f>IFERROR(VLOOKUP($H1579,'Water F Exp'!$A:$K,16,FALSE),0)</f>
        <v>0</v>
      </c>
      <c r="T1579" s="42">
        <f>IFERROR(VLOOKUP($H1579,'Water F Exp'!$A:$K,17,FALSE),0)</f>
        <v>0</v>
      </c>
      <c r="U1579" s="34">
        <f ca="1">IFERROR(VLOOKUP($H1579,'Sewer F Rev'!$A:$E,15,FALSE),0)</f>
        <v>0</v>
      </c>
      <c r="V1579" s="34">
        <f ca="1">IFERROR(VLOOKUP($H1579,'Sewer F Rev'!$A:$E,16,FALSE),0)</f>
        <v>0</v>
      </c>
      <c r="W1579" s="42">
        <f ca="1">IFERROR(VLOOKUP($H1579,'Sewer F Rev'!$A:$E,17,FALSE),0)</f>
        <v>0</v>
      </c>
      <c r="X1579" s="34">
        <f>IFERROR(VLOOKUP($H1579,'Sewer F Exp'!$A:$B,15,FALSE),0)</f>
        <v>0</v>
      </c>
      <c r="Y1579" s="34">
        <f>IFERROR(VLOOKUP($H1579,'Sewer F Exp'!$A:$B,16,FALSE),0)</f>
        <v>0</v>
      </c>
      <c r="Z1579" s="42">
        <f>IFERROR(VLOOKUP($H1579,'Sewer F Exp'!$A:$B,17,FALSE),0)</f>
        <v>0</v>
      </c>
      <c r="AA1579" s="34">
        <f>IFERROR(VLOOKUP($H1579,'Refuse F Rev'!$A:$E,15,FALSE),0)</f>
        <v>0</v>
      </c>
      <c r="AB1579" s="34">
        <f>IFERROR(VLOOKUP($H1579,'Refuse F Rev'!$A:$E,16,FALSE),0)</f>
        <v>0</v>
      </c>
      <c r="AC1579" s="42">
        <f>IFERROR(VLOOKUP($H1579,'Refuse F Rev'!$A:$E,17,FALSE),0)</f>
        <v>0</v>
      </c>
      <c r="AD1579" s="34">
        <f>IFERROR(VLOOKUP($H1579,'Refuse F Exp'!$A:$E,15,FALSE),0)</f>
        <v>0</v>
      </c>
      <c r="AE1579" s="34">
        <f>IFERROR(VLOOKUP($H1579,'Refuse F Exp'!$A:$E,16,FALSE),0)</f>
        <v>0</v>
      </c>
      <c r="AF1579" s="42">
        <f>IFERROR(VLOOKUP($H1579,'Refuse F Exp'!$A:$E,17,FALSE),0)</f>
        <v>0</v>
      </c>
      <c r="AG1579" s="34">
        <f>IFERROR(VLOOKUP($H1579,#REF!,10,FALSE),0)</f>
        <v>0</v>
      </c>
      <c r="AH1579" s="34">
        <f>IFERROR(VLOOKUP($H1579,#REF!,11,FALSE),0)</f>
        <v>0</v>
      </c>
      <c r="AI1579" s="42">
        <f>IFERROR(VLOOKUP($H1579,#REF!,12,FALSE),0)</f>
        <v>0</v>
      </c>
      <c r="AJ1579" s="34">
        <f>IFERROR(VLOOKUP($H1579,#REF!,10,FALSE),0)</f>
        <v>0</v>
      </c>
      <c r="AK1579" s="34">
        <f>IFERROR(VLOOKUP($H1579,#REF!,11,FALSE),0)</f>
        <v>0</v>
      </c>
      <c r="AL1579" s="42">
        <f>IFERROR(VLOOKUP($H1579,#REF!,12,FALSE),0)</f>
        <v>0</v>
      </c>
      <c r="AM1579" s="34">
        <f>IFERROR(VLOOKUP($H1579,#REF!,10,FALSE),0)</f>
        <v>0</v>
      </c>
      <c r="AN1579" s="34">
        <f>IFERROR(VLOOKUP($H1579,#REF!,11,FALSE),0)</f>
        <v>0</v>
      </c>
      <c r="AO1579" s="42">
        <f>IFERROR(VLOOKUP($H1579,#REF!,12,FALSE),0)</f>
        <v>0</v>
      </c>
      <c r="AP1579" s="34">
        <f>IFERROR(VLOOKUP($H1579,#REF!,10,FALSE),0)</f>
        <v>0</v>
      </c>
      <c r="AQ1579" s="34">
        <f>IFERROR(VLOOKUP($H1579,#REF!,11,FALSE),0)</f>
        <v>0</v>
      </c>
      <c r="AR1579" s="42">
        <f>IFERROR(VLOOKUP($H1579,#REF!,12,FALSE),0)</f>
        <v>0</v>
      </c>
      <c r="AS1579" s="34">
        <f>IFERROR(VLOOKUP($H1579,#REF!,13,FALSE),0)</f>
        <v>0</v>
      </c>
      <c r="AT1579" s="34">
        <f>IFERROR(VLOOKUP($H1579,#REF!,14,FALSE),0)</f>
        <v>0</v>
      </c>
      <c r="AU1579" s="42">
        <f>IFERROR(VLOOKUP($H1579,#REF!,15,FALSE),0)</f>
        <v>0</v>
      </c>
      <c r="AV1579" s="34">
        <f>IFERROR(VLOOKUP($H1579,#REF!,15,FALSE),0)</f>
        <v>0</v>
      </c>
      <c r="AW1579" s="34">
        <f>IFERROR(VLOOKUP($H1579,#REF!,16,FALSE),0)</f>
        <v>0</v>
      </c>
      <c r="AX1579" s="42">
        <f>IFERROR(VLOOKUP($H1579,#REF!,17,FALSE),0)</f>
        <v>0</v>
      </c>
    </row>
    <row r="1580" spans="1:50" x14ac:dyDescent="0.3">
      <c r="A1580" s="33" t="str">
        <f t="shared" si="96"/>
        <v>0</v>
      </c>
      <c r="B1580" s="33">
        <f>+'R&amp;E EXPORT'!B1492</f>
        <v>0</v>
      </c>
      <c r="C1580" t="str">
        <f>IFERROR(VLOOKUP(A1580,'MCSJ Export'!A:C,3,FALSE),"")</f>
        <v/>
      </c>
      <c r="D1580" s="37">
        <f t="shared" ca="1" si="97"/>
        <v>0</v>
      </c>
      <c r="E1580" s="37">
        <f t="shared" ca="1" si="98"/>
        <v>0</v>
      </c>
      <c r="F1580" s="37">
        <f t="shared" ca="1" si="99"/>
        <v>0</v>
      </c>
      <c r="G1580" s="37"/>
      <c r="H1580" s="33">
        <f>+'R&amp;E EXPORT'!A1492</f>
        <v>0</v>
      </c>
      <c r="I1580" s="34">
        <f>IFERROR(VLOOKUP($H1580,'Gen F Rev'!$A:$M,15,FALSE),0)</f>
        <v>0</v>
      </c>
      <c r="J1580" s="34">
        <f>IFERROR(VLOOKUP($H1580,'Gen F Rev'!$A:$M,16,FALSE),0)</f>
        <v>0</v>
      </c>
      <c r="K1580" s="42">
        <f>IFERROR(VLOOKUP($H1580,'Gen F Rev'!$A:$M,17,FALSE),0)</f>
        <v>0</v>
      </c>
      <c r="L1580" s="34">
        <f>IFERROR(VLOOKUP($H1580,'Gen F Exp'!$A:$E,15,FALSE),0)</f>
        <v>0</v>
      </c>
      <c r="M1580" s="34">
        <f>IFERROR(VLOOKUP($H1580,'Gen F Exp'!$A:$E,16,FALSE),0)</f>
        <v>0</v>
      </c>
      <c r="N1580" s="42">
        <f>IFERROR(VLOOKUP($H1580,'Gen F Exp'!$A:$E,17,FALSE),0)</f>
        <v>0</v>
      </c>
      <c r="O1580" s="34">
        <f>IFERROR(VLOOKUP($H1580,'Water F Rev'!$A:$L,15,FALSE),0)</f>
        <v>0</v>
      </c>
      <c r="P1580" s="34">
        <f>IFERROR(VLOOKUP($H1580,'Water F Rev'!$A:$L,16,FALSE),0)</f>
        <v>0</v>
      </c>
      <c r="Q1580" s="42">
        <f>IFERROR(VLOOKUP($H1580,'Water F Rev'!$A:$L,17,FALSE),0)</f>
        <v>0</v>
      </c>
      <c r="R1580" s="34">
        <f>IFERROR(VLOOKUP($H1580,'Water F Exp'!$A:$K,15,FALSE),0)</f>
        <v>0</v>
      </c>
      <c r="S1580" s="34">
        <f>IFERROR(VLOOKUP($H1580,'Water F Exp'!$A:$K,16,FALSE),0)</f>
        <v>0</v>
      </c>
      <c r="T1580" s="42">
        <f>IFERROR(VLOOKUP($H1580,'Water F Exp'!$A:$K,17,FALSE),0)</f>
        <v>0</v>
      </c>
      <c r="U1580" s="34">
        <f ca="1">IFERROR(VLOOKUP($H1580,'Sewer F Rev'!$A:$E,15,FALSE),0)</f>
        <v>0</v>
      </c>
      <c r="V1580" s="34">
        <f ca="1">IFERROR(VLOOKUP($H1580,'Sewer F Rev'!$A:$E,16,FALSE),0)</f>
        <v>0</v>
      </c>
      <c r="W1580" s="42">
        <f ca="1">IFERROR(VLOOKUP($H1580,'Sewer F Rev'!$A:$E,17,FALSE),0)</f>
        <v>0</v>
      </c>
      <c r="X1580" s="34">
        <f>IFERROR(VLOOKUP($H1580,'Sewer F Exp'!$A:$B,15,FALSE),0)</f>
        <v>0</v>
      </c>
      <c r="Y1580" s="34">
        <f>IFERROR(VLOOKUP($H1580,'Sewer F Exp'!$A:$B,16,FALSE),0)</f>
        <v>0</v>
      </c>
      <c r="Z1580" s="42">
        <f>IFERROR(VLOOKUP($H1580,'Sewer F Exp'!$A:$B,17,FALSE),0)</f>
        <v>0</v>
      </c>
      <c r="AA1580" s="34">
        <f>IFERROR(VLOOKUP($H1580,'Refuse F Rev'!$A:$E,15,FALSE),0)</f>
        <v>0</v>
      </c>
      <c r="AB1580" s="34">
        <f>IFERROR(VLOOKUP($H1580,'Refuse F Rev'!$A:$E,16,FALSE),0)</f>
        <v>0</v>
      </c>
      <c r="AC1580" s="42">
        <f>IFERROR(VLOOKUP($H1580,'Refuse F Rev'!$A:$E,17,FALSE),0)</f>
        <v>0</v>
      </c>
      <c r="AD1580" s="34">
        <f>IFERROR(VLOOKUP($H1580,'Refuse F Exp'!$A:$E,15,FALSE),0)</f>
        <v>0</v>
      </c>
      <c r="AE1580" s="34">
        <f>IFERROR(VLOOKUP($H1580,'Refuse F Exp'!$A:$E,16,FALSE),0)</f>
        <v>0</v>
      </c>
      <c r="AF1580" s="42">
        <f>IFERROR(VLOOKUP($H1580,'Refuse F Exp'!$A:$E,17,FALSE),0)</f>
        <v>0</v>
      </c>
      <c r="AG1580" s="34">
        <f>IFERROR(VLOOKUP($H1580,#REF!,10,FALSE),0)</f>
        <v>0</v>
      </c>
      <c r="AH1580" s="34">
        <f>IFERROR(VLOOKUP($H1580,#REF!,11,FALSE),0)</f>
        <v>0</v>
      </c>
      <c r="AI1580" s="42">
        <f>IFERROR(VLOOKUP($H1580,#REF!,12,FALSE),0)</f>
        <v>0</v>
      </c>
      <c r="AJ1580" s="34">
        <f>IFERROR(VLOOKUP($H1580,#REF!,10,FALSE),0)</f>
        <v>0</v>
      </c>
      <c r="AK1580" s="34">
        <f>IFERROR(VLOOKUP($H1580,#REF!,11,FALSE),0)</f>
        <v>0</v>
      </c>
      <c r="AL1580" s="42">
        <f>IFERROR(VLOOKUP($H1580,#REF!,12,FALSE),0)</f>
        <v>0</v>
      </c>
      <c r="AM1580" s="34">
        <f>IFERROR(VLOOKUP($H1580,#REF!,10,FALSE),0)</f>
        <v>0</v>
      </c>
      <c r="AN1580" s="34">
        <f>IFERROR(VLOOKUP($H1580,#REF!,11,FALSE),0)</f>
        <v>0</v>
      </c>
      <c r="AO1580" s="42">
        <f>IFERROR(VLOOKUP($H1580,#REF!,12,FALSE),0)</f>
        <v>0</v>
      </c>
      <c r="AP1580" s="34">
        <f>IFERROR(VLOOKUP($H1580,#REF!,10,FALSE),0)</f>
        <v>0</v>
      </c>
      <c r="AQ1580" s="34">
        <f>IFERROR(VLOOKUP($H1580,#REF!,11,FALSE),0)</f>
        <v>0</v>
      </c>
      <c r="AR1580" s="42">
        <f>IFERROR(VLOOKUP($H1580,#REF!,12,FALSE),0)</f>
        <v>0</v>
      </c>
      <c r="AS1580" s="34">
        <f>IFERROR(VLOOKUP($H1580,#REF!,13,FALSE),0)</f>
        <v>0</v>
      </c>
      <c r="AT1580" s="34">
        <f>IFERROR(VLOOKUP($H1580,#REF!,14,FALSE),0)</f>
        <v>0</v>
      </c>
      <c r="AU1580" s="42">
        <f>IFERROR(VLOOKUP($H1580,#REF!,15,FALSE),0)</f>
        <v>0</v>
      </c>
      <c r="AV1580" s="34">
        <f>IFERROR(VLOOKUP($H1580,#REF!,15,FALSE),0)</f>
        <v>0</v>
      </c>
      <c r="AW1580" s="34">
        <f>IFERROR(VLOOKUP($H1580,#REF!,16,FALSE),0)</f>
        <v>0</v>
      </c>
      <c r="AX1580" s="42">
        <f>IFERROR(VLOOKUP($H1580,#REF!,17,FALSE),0)</f>
        <v>0</v>
      </c>
    </row>
    <row r="1581" spans="1:50" x14ac:dyDescent="0.3">
      <c r="A1581" s="33" t="str">
        <f t="shared" si="96"/>
        <v>0</v>
      </c>
      <c r="B1581" s="33">
        <f>+'R&amp;E EXPORT'!B1493</f>
        <v>0</v>
      </c>
      <c r="C1581" t="str">
        <f>IFERROR(VLOOKUP(A1581,'MCSJ Export'!A:C,3,FALSE),"")</f>
        <v/>
      </c>
      <c r="D1581" s="37">
        <f t="shared" ca="1" si="97"/>
        <v>0</v>
      </c>
      <c r="E1581" s="37">
        <f t="shared" ca="1" si="98"/>
        <v>0</v>
      </c>
      <c r="F1581" s="37">
        <f t="shared" ca="1" si="99"/>
        <v>0</v>
      </c>
      <c r="G1581" s="37"/>
      <c r="H1581" s="33">
        <f>+'R&amp;E EXPORT'!A1493</f>
        <v>0</v>
      </c>
      <c r="I1581" s="34">
        <f>IFERROR(VLOOKUP($H1581,'Gen F Rev'!$A:$M,15,FALSE),0)</f>
        <v>0</v>
      </c>
      <c r="J1581" s="34">
        <f>IFERROR(VLOOKUP($H1581,'Gen F Rev'!$A:$M,16,FALSE),0)</f>
        <v>0</v>
      </c>
      <c r="K1581" s="42">
        <f>IFERROR(VLOOKUP($H1581,'Gen F Rev'!$A:$M,17,FALSE),0)</f>
        <v>0</v>
      </c>
      <c r="L1581" s="34">
        <f>IFERROR(VLOOKUP($H1581,'Gen F Exp'!$A:$E,15,FALSE),0)</f>
        <v>0</v>
      </c>
      <c r="M1581" s="34">
        <f>IFERROR(VLOOKUP($H1581,'Gen F Exp'!$A:$E,16,FALSE),0)</f>
        <v>0</v>
      </c>
      <c r="N1581" s="42">
        <f>IFERROR(VLOOKUP($H1581,'Gen F Exp'!$A:$E,17,FALSE),0)</f>
        <v>0</v>
      </c>
      <c r="O1581" s="34">
        <f>IFERROR(VLOOKUP($H1581,'Water F Rev'!$A:$L,15,FALSE),0)</f>
        <v>0</v>
      </c>
      <c r="P1581" s="34">
        <f>IFERROR(VLOOKUP($H1581,'Water F Rev'!$A:$L,16,FALSE),0)</f>
        <v>0</v>
      </c>
      <c r="Q1581" s="42">
        <f>IFERROR(VLOOKUP($H1581,'Water F Rev'!$A:$L,17,FALSE),0)</f>
        <v>0</v>
      </c>
      <c r="R1581" s="34">
        <f>IFERROR(VLOOKUP($H1581,'Water F Exp'!$A:$K,15,FALSE),0)</f>
        <v>0</v>
      </c>
      <c r="S1581" s="34">
        <f>IFERROR(VLOOKUP($H1581,'Water F Exp'!$A:$K,16,FALSE),0)</f>
        <v>0</v>
      </c>
      <c r="T1581" s="42">
        <f>IFERROR(VLOOKUP($H1581,'Water F Exp'!$A:$K,17,FALSE),0)</f>
        <v>0</v>
      </c>
      <c r="U1581" s="34">
        <f ca="1">IFERROR(VLOOKUP($H1581,'Sewer F Rev'!$A:$E,15,FALSE),0)</f>
        <v>0</v>
      </c>
      <c r="V1581" s="34">
        <f ca="1">IFERROR(VLOOKUP($H1581,'Sewer F Rev'!$A:$E,16,FALSE),0)</f>
        <v>0</v>
      </c>
      <c r="W1581" s="42">
        <f ca="1">IFERROR(VLOOKUP($H1581,'Sewer F Rev'!$A:$E,17,FALSE),0)</f>
        <v>0</v>
      </c>
      <c r="X1581" s="34">
        <f>IFERROR(VLOOKUP($H1581,'Sewer F Exp'!$A:$B,15,FALSE),0)</f>
        <v>0</v>
      </c>
      <c r="Y1581" s="34">
        <f>IFERROR(VLOOKUP($H1581,'Sewer F Exp'!$A:$B,16,FALSE),0)</f>
        <v>0</v>
      </c>
      <c r="Z1581" s="42">
        <f>IFERROR(VLOOKUP($H1581,'Sewer F Exp'!$A:$B,17,FALSE),0)</f>
        <v>0</v>
      </c>
      <c r="AA1581" s="34">
        <f>IFERROR(VLOOKUP($H1581,'Refuse F Rev'!$A:$E,15,FALSE),0)</f>
        <v>0</v>
      </c>
      <c r="AB1581" s="34">
        <f>IFERROR(VLOOKUP($H1581,'Refuse F Rev'!$A:$E,16,FALSE),0)</f>
        <v>0</v>
      </c>
      <c r="AC1581" s="42">
        <f>IFERROR(VLOOKUP($H1581,'Refuse F Rev'!$A:$E,17,FALSE),0)</f>
        <v>0</v>
      </c>
      <c r="AD1581" s="34">
        <f>IFERROR(VLOOKUP($H1581,'Refuse F Exp'!$A:$E,15,FALSE),0)</f>
        <v>0</v>
      </c>
      <c r="AE1581" s="34">
        <f>IFERROR(VLOOKUP($H1581,'Refuse F Exp'!$A:$E,16,FALSE),0)</f>
        <v>0</v>
      </c>
      <c r="AF1581" s="42">
        <f>IFERROR(VLOOKUP($H1581,'Refuse F Exp'!$A:$E,17,FALSE),0)</f>
        <v>0</v>
      </c>
      <c r="AG1581" s="34">
        <f>IFERROR(VLOOKUP($H1581,#REF!,10,FALSE),0)</f>
        <v>0</v>
      </c>
      <c r="AH1581" s="34">
        <f>IFERROR(VLOOKUP($H1581,#REF!,11,FALSE),0)</f>
        <v>0</v>
      </c>
      <c r="AI1581" s="42">
        <f>IFERROR(VLOOKUP($H1581,#REF!,12,FALSE),0)</f>
        <v>0</v>
      </c>
      <c r="AJ1581" s="34">
        <f>IFERROR(VLOOKUP($H1581,#REF!,10,FALSE),0)</f>
        <v>0</v>
      </c>
      <c r="AK1581" s="34">
        <f>IFERROR(VLOOKUP($H1581,#REF!,11,FALSE),0)</f>
        <v>0</v>
      </c>
      <c r="AL1581" s="42">
        <f>IFERROR(VLOOKUP($H1581,#REF!,12,FALSE),0)</f>
        <v>0</v>
      </c>
      <c r="AM1581" s="34">
        <f>IFERROR(VLOOKUP($H1581,#REF!,10,FALSE),0)</f>
        <v>0</v>
      </c>
      <c r="AN1581" s="34">
        <f>IFERROR(VLOOKUP($H1581,#REF!,11,FALSE),0)</f>
        <v>0</v>
      </c>
      <c r="AO1581" s="42">
        <f>IFERROR(VLOOKUP($H1581,#REF!,12,FALSE),0)</f>
        <v>0</v>
      </c>
      <c r="AP1581" s="34">
        <f>IFERROR(VLOOKUP($H1581,#REF!,10,FALSE),0)</f>
        <v>0</v>
      </c>
      <c r="AQ1581" s="34">
        <f>IFERROR(VLOOKUP($H1581,#REF!,11,FALSE),0)</f>
        <v>0</v>
      </c>
      <c r="AR1581" s="42">
        <f>IFERROR(VLOOKUP($H1581,#REF!,12,FALSE),0)</f>
        <v>0</v>
      </c>
      <c r="AS1581" s="34">
        <f>IFERROR(VLOOKUP($H1581,#REF!,13,FALSE),0)</f>
        <v>0</v>
      </c>
      <c r="AT1581" s="34">
        <f>IFERROR(VLOOKUP($H1581,#REF!,14,FALSE),0)</f>
        <v>0</v>
      </c>
      <c r="AU1581" s="42">
        <f>IFERROR(VLOOKUP($H1581,#REF!,15,FALSE),0)</f>
        <v>0</v>
      </c>
      <c r="AV1581" s="34">
        <f>IFERROR(VLOOKUP($H1581,#REF!,15,FALSE),0)</f>
        <v>0</v>
      </c>
      <c r="AW1581" s="34">
        <f>IFERROR(VLOOKUP($H1581,#REF!,16,FALSE),0)</f>
        <v>0</v>
      </c>
      <c r="AX1581" s="42">
        <f>IFERROR(VLOOKUP($H1581,#REF!,17,FALSE),0)</f>
        <v>0</v>
      </c>
    </row>
    <row r="1582" spans="1:50" x14ac:dyDescent="0.3">
      <c r="A1582" s="33" t="str">
        <f t="shared" si="96"/>
        <v>0</v>
      </c>
      <c r="B1582" s="33">
        <f>+'R&amp;E EXPORT'!B1494</f>
        <v>0</v>
      </c>
      <c r="C1582" t="str">
        <f>IFERROR(VLOOKUP(A1582,'MCSJ Export'!A:C,3,FALSE),"")</f>
        <v/>
      </c>
      <c r="D1582" s="37">
        <f t="shared" ca="1" si="97"/>
        <v>0</v>
      </c>
      <c r="E1582" s="37">
        <f t="shared" ca="1" si="98"/>
        <v>0</v>
      </c>
      <c r="F1582" s="37">
        <f t="shared" ca="1" si="99"/>
        <v>0</v>
      </c>
      <c r="G1582" s="37"/>
      <c r="H1582" s="33">
        <f>+'R&amp;E EXPORT'!A1494</f>
        <v>0</v>
      </c>
      <c r="I1582" s="34">
        <f>IFERROR(VLOOKUP($H1582,'Gen F Rev'!$A:$M,15,FALSE),0)</f>
        <v>0</v>
      </c>
      <c r="J1582" s="34">
        <f>IFERROR(VLOOKUP($H1582,'Gen F Rev'!$A:$M,16,FALSE),0)</f>
        <v>0</v>
      </c>
      <c r="K1582" s="42">
        <f>IFERROR(VLOOKUP($H1582,'Gen F Rev'!$A:$M,17,FALSE),0)</f>
        <v>0</v>
      </c>
      <c r="L1582" s="34">
        <f>IFERROR(VLOOKUP($H1582,'Gen F Exp'!$A:$E,15,FALSE),0)</f>
        <v>0</v>
      </c>
      <c r="M1582" s="34">
        <f>IFERROR(VLOOKUP($H1582,'Gen F Exp'!$A:$E,16,FALSE),0)</f>
        <v>0</v>
      </c>
      <c r="N1582" s="42">
        <f>IFERROR(VLOOKUP($H1582,'Gen F Exp'!$A:$E,17,FALSE),0)</f>
        <v>0</v>
      </c>
      <c r="O1582" s="34">
        <f>IFERROR(VLOOKUP($H1582,'Water F Rev'!$A:$L,15,FALSE),0)</f>
        <v>0</v>
      </c>
      <c r="P1582" s="34">
        <f>IFERROR(VLOOKUP($H1582,'Water F Rev'!$A:$L,16,FALSE),0)</f>
        <v>0</v>
      </c>
      <c r="Q1582" s="42">
        <f>IFERROR(VLOOKUP($H1582,'Water F Rev'!$A:$L,17,FALSE),0)</f>
        <v>0</v>
      </c>
      <c r="R1582" s="34">
        <f>IFERROR(VLOOKUP($H1582,'Water F Exp'!$A:$K,15,FALSE),0)</f>
        <v>0</v>
      </c>
      <c r="S1582" s="34">
        <f>IFERROR(VLOOKUP($H1582,'Water F Exp'!$A:$K,16,FALSE),0)</f>
        <v>0</v>
      </c>
      <c r="T1582" s="42">
        <f>IFERROR(VLOOKUP($H1582,'Water F Exp'!$A:$K,17,FALSE),0)</f>
        <v>0</v>
      </c>
      <c r="U1582" s="34">
        <f ca="1">IFERROR(VLOOKUP($H1582,'Sewer F Rev'!$A:$E,15,FALSE),0)</f>
        <v>0</v>
      </c>
      <c r="V1582" s="34">
        <f ca="1">IFERROR(VLOOKUP($H1582,'Sewer F Rev'!$A:$E,16,FALSE),0)</f>
        <v>0</v>
      </c>
      <c r="W1582" s="42">
        <f ca="1">IFERROR(VLOOKUP($H1582,'Sewer F Rev'!$A:$E,17,FALSE),0)</f>
        <v>0</v>
      </c>
      <c r="X1582" s="34">
        <f>IFERROR(VLOOKUP($H1582,'Sewer F Exp'!$A:$B,15,FALSE),0)</f>
        <v>0</v>
      </c>
      <c r="Y1582" s="34">
        <f>IFERROR(VLOOKUP($H1582,'Sewer F Exp'!$A:$B,16,FALSE),0)</f>
        <v>0</v>
      </c>
      <c r="Z1582" s="42">
        <f>IFERROR(VLOOKUP($H1582,'Sewer F Exp'!$A:$B,17,FALSE),0)</f>
        <v>0</v>
      </c>
      <c r="AA1582" s="34">
        <f>IFERROR(VLOOKUP($H1582,'Refuse F Rev'!$A:$E,15,FALSE),0)</f>
        <v>0</v>
      </c>
      <c r="AB1582" s="34">
        <f>IFERROR(VLOOKUP($H1582,'Refuse F Rev'!$A:$E,16,FALSE),0)</f>
        <v>0</v>
      </c>
      <c r="AC1582" s="42">
        <f>IFERROR(VLOOKUP($H1582,'Refuse F Rev'!$A:$E,17,FALSE),0)</f>
        <v>0</v>
      </c>
      <c r="AD1582" s="34">
        <f>IFERROR(VLOOKUP($H1582,'Refuse F Exp'!$A:$E,15,FALSE),0)</f>
        <v>0</v>
      </c>
      <c r="AE1582" s="34">
        <f>IFERROR(VLOOKUP($H1582,'Refuse F Exp'!$A:$E,16,FALSE),0)</f>
        <v>0</v>
      </c>
      <c r="AF1582" s="42">
        <f>IFERROR(VLOOKUP($H1582,'Refuse F Exp'!$A:$E,17,FALSE),0)</f>
        <v>0</v>
      </c>
      <c r="AG1582" s="34">
        <f>IFERROR(VLOOKUP($H1582,#REF!,10,FALSE),0)</f>
        <v>0</v>
      </c>
      <c r="AH1582" s="34">
        <f>IFERROR(VLOOKUP($H1582,#REF!,11,FALSE),0)</f>
        <v>0</v>
      </c>
      <c r="AI1582" s="42">
        <f>IFERROR(VLOOKUP($H1582,#REF!,12,FALSE),0)</f>
        <v>0</v>
      </c>
      <c r="AJ1582" s="34">
        <f>IFERROR(VLOOKUP($H1582,#REF!,10,FALSE),0)</f>
        <v>0</v>
      </c>
      <c r="AK1582" s="34">
        <f>IFERROR(VLOOKUP($H1582,#REF!,11,FALSE),0)</f>
        <v>0</v>
      </c>
      <c r="AL1582" s="42">
        <f>IFERROR(VLOOKUP($H1582,#REF!,12,FALSE),0)</f>
        <v>0</v>
      </c>
      <c r="AM1582" s="34">
        <f>IFERROR(VLOOKUP($H1582,#REF!,10,FALSE),0)</f>
        <v>0</v>
      </c>
      <c r="AN1582" s="34">
        <f>IFERROR(VLOOKUP($H1582,#REF!,11,FALSE),0)</f>
        <v>0</v>
      </c>
      <c r="AO1582" s="42">
        <f>IFERROR(VLOOKUP($H1582,#REF!,12,FALSE),0)</f>
        <v>0</v>
      </c>
      <c r="AP1582" s="34">
        <f>IFERROR(VLOOKUP($H1582,#REF!,10,FALSE),0)</f>
        <v>0</v>
      </c>
      <c r="AQ1582" s="34">
        <f>IFERROR(VLOOKUP($H1582,#REF!,11,FALSE),0)</f>
        <v>0</v>
      </c>
      <c r="AR1582" s="42">
        <f>IFERROR(VLOOKUP($H1582,#REF!,12,FALSE),0)</f>
        <v>0</v>
      </c>
      <c r="AS1582" s="34">
        <f>IFERROR(VLOOKUP($H1582,#REF!,13,FALSE),0)</f>
        <v>0</v>
      </c>
      <c r="AT1582" s="34">
        <f>IFERROR(VLOOKUP($H1582,#REF!,14,FALSE),0)</f>
        <v>0</v>
      </c>
      <c r="AU1582" s="42">
        <f>IFERROR(VLOOKUP($H1582,#REF!,15,FALSE),0)</f>
        <v>0</v>
      </c>
      <c r="AV1582" s="34">
        <f>IFERROR(VLOOKUP($H1582,#REF!,15,FALSE),0)</f>
        <v>0</v>
      </c>
      <c r="AW1582" s="34">
        <f>IFERROR(VLOOKUP($H1582,#REF!,16,FALSE),0)</f>
        <v>0</v>
      </c>
      <c r="AX1582" s="42">
        <f>IFERROR(VLOOKUP($H1582,#REF!,17,FALSE),0)</f>
        <v>0</v>
      </c>
    </row>
    <row r="1583" spans="1:50" x14ac:dyDescent="0.3">
      <c r="A1583" s="33" t="str">
        <f t="shared" si="96"/>
        <v>0</v>
      </c>
      <c r="B1583" s="33">
        <f>+'R&amp;E EXPORT'!B1495</f>
        <v>0</v>
      </c>
      <c r="C1583" t="str">
        <f>IFERROR(VLOOKUP(A1583,'MCSJ Export'!A:C,3,FALSE),"")</f>
        <v/>
      </c>
      <c r="D1583" s="37">
        <f t="shared" ca="1" si="97"/>
        <v>0</v>
      </c>
      <c r="E1583" s="37">
        <f t="shared" ca="1" si="98"/>
        <v>0</v>
      </c>
      <c r="F1583" s="37">
        <f t="shared" ca="1" si="99"/>
        <v>0</v>
      </c>
      <c r="G1583" s="37"/>
      <c r="H1583" s="33">
        <f>+'R&amp;E EXPORT'!A1495</f>
        <v>0</v>
      </c>
      <c r="I1583" s="34">
        <f>IFERROR(VLOOKUP($H1583,'Gen F Rev'!$A:$M,15,FALSE),0)</f>
        <v>0</v>
      </c>
      <c r="J1583" s="34">
        <f>IFERROR(VLOOKUP($H1583,'Gen F Rev'!$A:$M,16,FALSE),0)</f>
        <v>0</v>
      </c>
      <c r="K1583" s="42">
        <f>IFERROR(VLOOKUP($H1583,'Gen F Rev'!$A:$M,17,FALSE),0)</f>
        <v>0</v>
      </c>
      <c r="L1583" s="34">
        <f>IFERROR(VLOOKUP($H1583,'Gen F Exp'!$A:$E,15,FALSE),0)</f>
        <v>0</v>
      </c>
      <c r="M1583" s="34">
        <f>IFERROR(VLOOKUP($H1583,'Gen F Exp'!$A:$E,16,FALSE),0)</f>
        <v>0</v>
      </c>
      <c r="N1583" s="42">
        <f>IFERROR(VLOOKUP($H1583,'Gen F Exp'!$A:$E,17,FALSE),0)</f>
        <v>0</v>
      </c>
      <c r="O1583" s="34">
        <f>IFERROR(VLOOKUP($H1583,'Water F Rev'!$A:$L,15,FALSE),0)</f>
        <v>0</v>
      </c>
      <c r="P1583" s="34">
        <f>IFERROR(VLOOKUP($H1583,'Water F Rev'!$A:$L,16,FALSE),0)</f>
        <v>0</v>
      </c>
      <c r="Q1583" s="42">
        <f>IFERROR(VLOOKUP($H1583,'Water F Rev'!$A:$L,17,FALSE),0)</f>
        <v>0</v>
      </c>
      <c r="R1583" s="34">
        <f>IFERROR(VLOOKUP($H1583,'Water F Exp'!$A:$K,15,FALSE),0)</f>
        <v>0</v>
      </c>
      <c r="S1583" s="34">
        <f>IFERROR(VLOOKUP($H1583,'Water F Exp'!$A:$K,16,FALSE),0)</f>
        <v>0</v>
      </c>
      <c r="T1583" s="42">
        <f>IFERROR(VLOOKUP($H1583,'Water F Exp'!$A:$K,17,FALSE),0)</f>
        <v>0</v>
      </c>
      <c r="U1583" s="34">
        <f ca="1">IFERROR(VLOOKUP($H1583,'Sewer F Rev'!$A:$E,15,FALSE),0)</f>
        <v>0</v>
      </c>
      <c r="V1583" s="34">
        <f ca="1">IFERROR(VLOOKUP($H1583,'Sewer F Rev'!$A:$E,16,FALSE),0)</f>
        <v>0</v>
      </c>
      <c r="W1583" s="42">
        <f ca="1">IFERROR(VLOOKUP($H1583,'Sewer F Rev'!$A:$E,17,FALSE),0)</f>
        <v>0</v>
      </c>
      <c r="X1583" s="34">
        <f>IFERROR(VLOOKUP($H1583,'Sewer F Exp'!$A:$B,15,FALSE),0)</f>
        <v>0</v>
      </c>
      <c r="Y1583" s="34">
        <f>IFERROR(VLOOKUP($H1583,'Sewer F Exp'!$A:$B,16,FALSE),0)</f>
        <v>0</v>
      </c>
      <c r="Z1583" s="42">
        <f>IFERROR(VLOOKUP($H1583,'Sewer F Exp'!$A:$B,17,FALSE),0)</f>
        <v>0</v>
      </c>
      <c r="AA1583" s="34">
        <f>IFERROR(VLOOKUP($H1583,'Refuse F Rev'!$A:$E,15,FALSE),0)</f>
        <v>0</v>
      </c>
      <c r="AB1583" s="34">
        <f>IFERROR(VLOOKUP($H1583,'Refuse F Rev'!$A:$E,16,FALSE),0)</f>
        <v>0</v>
      </c>
      <c r="AC1583" s="42">
        <f>IFERROR(VLOOKUP($H1583,'Refuse F Rev'!$A:$E,17,FALSE),0)</f>
        <v>0</v>
      </c>
      <c r="AD1583" s="34">
        <f>IFERROR(VLOOKUP($H1583,'Refuse F Exp'!$A:$E,15,FALSE),0)</f>
        <v>0</v>
      </c>
      <c r="AE1583" s="34">
        <f>IFERROR(VLOOKUP($H1583,'Refuse F Exp'!$A:$E,16,FALSE),0)</f>
        <v>0</v>
      </c>
      <c r="AF1583" s="42">
        <f>IFERROR(VLOOKUP($H1583,'Refuse F Exp'!$A:$E,17,FALSE),0)</f>
        <v>0</v>
      </c>
      <c r="AG1583" s="34">
        <f>IFERROR(VLOOKUP($H1583,#REF!,10,FALSE),0)</f>
        <v>0</v>
      </c>
      <c r="AH1583" s="34">
        <f>IFERROR(VLOOKUP($H1583,#REF!,11,FALSE),0)</f>
        <v>0</v>
      </c>
      <c r="AI1583" s="42">
        <f>IFERROR(VLOOKUP($H1583,#REF!,12,FALSE),0)</f>
        <v>0</v>
      </c>
      <c r="AJ1583" s="34">
        <f>IFERROR(VLOOKUP($H1583,#REF!,10,FALSE),0)</f>
        <v>0</v>
      </c>
      <c r="AK1583" s="34">
        <f>IFERROR(VLOOKUP($H1583,#REF!,11,FALSE),0)</f>
        <v>0</v>
      </c>
      <c r="AL1583" s="42">
        <f>IFERROR(VLOOKUP($H1583,#REF!,12,FALSE),0)</f>
        <v>0</v>
      </c>
      <c r="AM1583" s="34">
        <f>IFERROR(VLOOKUP($H1583,#REF!,10,FALSE),0)</f>
        <v>0</v>
      </c>
      <c r="AN1583" s="34">
        <f>IFERROR(VLOOKUP($H1583,#REF!,11,FALSE),0)</f>
        <v>0</v>
      </c>
      <c r="AO1583" s="42">
        <f>IFERROR(VLOOKUP($H1583,#REF!,12,FALSE),0)</f>
        <v>0</v>
      </c>
      <c r="AP1583" s="34">
        <f>IFERROR(VLOOKUP($H1583,#REF!,10,FALSE),0)</f>
        <v>0</v>
      </c>
      <c r="AQ1583" s="34">
        <f>IFERROR(VLOOKUP($H1583,#REF!,11,FALSE),0)</f>
        <v>0</v>
      </c>
      <c r="AR1583" s="42">
        <f>IFERROR(VLOOKUP($H1583,#REF!,12,FALSE),0)</f>
        <v>0</v>
      </c>
      <c r="AS1583" s="34">
        <f>IFERROR(VLOOKUP($H1583,#REF!,13,FALSE),0)</f>
        <v>0</v>
      </c>
      <c r="AT1583" s="34">
        <f>IFERROR(VLOOKUP($H1583,#REF!,14,FALSE),0)</f>
        <v>0</v>
      </c>
      <c r="AU1583" s="42">
        <f>IFERROR(VLOOKUP($H1583,#REF!,15,FALSE),0)</f>
        <v>0</v>
      </c>
      <c r="AV1583" s="34">
        <f>IFERROR(VLOOKUP($H1583,#REF!,15,FALSE),0)</f>
        <v>0</v>
      </c>
      <c r="AW1583" s="34">
        <f>IFERROR(VLOOKUP($H1583,#REF!,16,FALSE),0)</f>
        <v>0</v>
      </c>
      <c r="AX1583" s="42">
        <f>IFERROR(VLOOKUP($H1583,#REF!,17,FALSE),0)</f>
        <v>0</v>
      </c>
    </row>
    <row r="1584" spans="1:50" x14ac:dyDescent="0.3">
      <c r="A1584" s="33" t="str">
        <f t="shared" si="96"/>
        <v>0</v>
      </c>
      <c r="B1584" s="33">
        <f>+'R&amp;E EXPORT'!B1496</f>
        <v>0</v>
      </c>
      <c r="C1584" t="str">
        <f>IFERROR(VLOOKUP(A1584,'MCSJ Export'!A:C,3,FALSE),"")</f>
        <v/>
      </c>
      <c r="D1584" s="37">
        <f t="shared" ca="1" si="97"/>
        <v>0</v>
      </c>
      <c r="E1584" s="37">
        <f t="shared" ca="1" si="98"/>
        <v>0</v>
      </c>
      <c r="F1584" s="37">
        <f t="shared" ca="1" si="99"/>
        <v>0</v>
      </c>
      <c r="G1584" s="37"/>
      <c r="H1584" s="33">
        <f>+'R&amp;E EXPORT'!A1496</f>
        <v>0</v>
      </c>
      <c r="I1584" s="34">
        <f>IFERROR(VLOOKUP($H1584,'Gen F Rev'!$A:$M,15,FALSE),0)</f>
        <v>0</v>
      </c>
      <c r="J1584" s="34">
        <f>IFERROR(VLOOKUP($H1584,'Gen F Rev'!$A:$M,16,FALSE),0)</f>
        <v>0</v>
      </c>
      <c r="K1584" s="42">
        <f>IFERROR(VLOOKUP($H1584,'Gen F Rev'!$A:$M,17,FALSE),0)</f>
        <v>0</v>
      </c>
      <c r="L1584" s="34">
        <f>IFERROR(VLOOKUP($H1584,'Gen F Exp'!$A:$E,15,FALSE),0)</f>
        <v>0</v>
      </c>
      <c r="M1584" s="34">
        <f>IFERROR(VLOOKUP($H1584,'Gen F Exp'!$A:$E,16,FALSE),0)</f>
        <v>0</v>
      </c>
      <c r="N1584" s="42">
        <f>IFERROR(VLOOKUP($H1584,'Gen F Exp'!$A:$E,17,FALSE),0)</f>
        <v>0</v>
      </c>
      <c r="O1584" s="34">
        <f>IFERROR(VLOOKUP($H1584,'Water F Rev'!$A:$L,15,FALSE),0)</f>
        <v>0</v>
      </c>
      <c r="P1584" s="34">
        <f>IFERROR(VLOOKUP($H1584,'Water F Rev'!$A:$L,16,FALSE),0)</f>
        <v>0</v>
      </c>
      <c r="Q1584" s="42">
        <f>IFERROR(VLOOKUP($H1584,'Water F Rev'!$A:$L,17,FALSE),0)</f>
        <v>0</v>
      </c>
      <c r="R1584" s="34">
        <f>IFERROR(VLOOKUP($H1584,'Water F Exp'!$A:$K,15,FALSE),0)</f>
        <v>0</v>
      </c>
      <c r="S1584" s="34">
        <f>IFERROR(VLOOKUP($H1584,'Water F Exp'!$A:$K,16,FALSE),0)</f>
        <v>0</v>
      </c>
      <c r="T1584" s="42">
        <f>IFERROR(VLOOKUP($H1584,'Water F Exp'!$A:$K,17,FALSE),0)</f>
        <v>0</v>
      </c>
      <c r="U1584" s="34">
        <f ca="1">IFERROR(VLOOKUP($H1584,'Sewer F Rev'!$A:$E,15,FALSE),0)</f>
        <v>0</v>
      </c>
      <c r="V1584" s="34">
        <f ca="1">IFERROR(VLOOKUP($H1584,'Sewer F Rev'!$A:$E,16,FALSE),0)</f>
        <v>0</v>
      </c>
      <c r="W1584" s="42">
        <f ca="1">IFERROR(VLOOKUP($H1584,'Sewer F Rev'!$A:$E,17,FALSE),0)</f>
        <v>0</v>
      </c>
      <c r="X1584" s="34">
        <f>IFERROR(VLOOKUP($H1584,'Sewer F Exp'!$A:$B,15,FALSE),0)</f>
        <v>0</v>
      </c>
      <c r="Y1584" s="34">
        <f>IFERROR(VLOOKUP($H1584,'Sewer F Exp'!$A:$B,16,FALSE),0)</f>
        <v>0</v>
      </c>
      <c r="Z1584" s="42">
        <f>IFERROR(VLOOKUP($H1584,'Sewer F Exp'!$A:$B,17,FALSE),0)</f>
        <v>0</v>
      </c>
      <c r="AA1584" s="34">
        <f>IFERROR(VLOOKUP($H1584,'Refuse F Rev'!$A:$E,15,FALSE),0)</f>
        <v>0</v>
      </c>
      <c r="AB1584" s="34">
        <f>IFERROR(VLOOKUP($H1584,'Refuse F Rev'!$A:$E,16,FALSE),0)</f>
        <v>0</v>
      </c>
      <c r="AC1584" s="42">
        <f>IFERROR(VLOOKUP($H1584,'Refuse F Rev'!$A:$E,17,FALSE),0)</f>
        <v>0</v>
      </c>
      <c r="AD1584" s="34">
        <f>IFERROR(VLOOKUP($H1584,'Refuse F Exp'!$A:$E,15,FALSE),0)</f>
        <v>0</v>
      </c>
      <c r="AE1584" s="34">
        <f>IFERROR(VLOOKUP($H1584,'Refuse F Exp'!$A:$E,16,FALSE),0)</f>
        <v>0</v>
      </c>
      <c r="AF1584" s="42">
        <f>IFERROR(VLOOKUP($H1584,'Refuse F Exp'!$A:$E,17,FALSE),0)</f>
        <v>0</v>
      </c>
      <c r="AG1584" s="34">
        <f>IFERROR(VLOOKUP($H1584,#REF!,10,FALSE),0)</f>
        <v>0</v>
      </c>
      <c r="AH1584" s="34">
        <f>IFERROR(VLOOKUP($H1584,#REF!,11,FALSE),0)</f>
        <v>0</v>
      </c>
      <c r="AI1584" s="42">
        <f>IFERROR(VLOOKUP($H1584,#REF!,12,FALSE),0)</f>
        <v>0</v>
      </c>
      <c r="AJ1584" s="34">
        <f>IFERROR(VLOOKUP($H1584,#REF!,10,FALSE),0)</f>
        <v>0</v>
      </c>
      <c r="AK1584" s="34">
        <f>IFERROR(VLOOKUP($H1584,#REF!,11,FALSE),0)</f>
        <v>0</v>
      </c>
      <c r="AL1584" s="42">
        <f>IFERROR(VLOOKUP($H1584,#REF!,12,FALSE),0)</f>
        <v>0</v>
      </c>
      <c r="AM1584" s="34">
        <f>IFERROR(VLOOKUP($H1584,#REF!,10,FALSE),0)</f>
        <v>0</v>
      </c>
      <c r="AN1584" s="34">
        <f>IFERROR(VLOOKUP($H1584,#REF!,11,FALSE),0)</f>
        <v>0</v>
      </c>
      <c r="AO1584" s="42">
        <f>IFERROR(VLOOKUP($H1584,#REF!,12,FALSE),0)</f>
        <v>0</v>
      </c>
      <c r="AP1584" s="34">
        <f>IFERROR(VLOOKUP($H1584,#REF!,10,FALSE),0)</f>
        <v>0</v>
      </c>
      <c r="AQ1584" s="34">
        <f>IFERROR(VLOOKUP($H1584,#REF!,11,FALSE),0)</f>
        <v>0</v>
      </c>
      <c r="AR1584" s="42">
        <f>IFERROR(VLOOKUP($H1584,#REF!,12,FALSE),0)</f>
        <v>0</v>
      </c>
      <c r="AS1584" s="34">
        <f>IFERROR(VLOOKUP($H1584,#REF!,13,FALSE),0)</f>
        <v>0</v>
      </c>
      <c r="AT1584" s="34">
        <f>IFERROR(VLOOKUP($H1584,#REF!,14,FALSE),0)</f>
        <v>0</v>
      </c>
      <c r="AU1584" s="42">
        <f>IFERROR(VLOOKUP($H1584,#REF!,15,FALSE),0)</f>
        <v>0</v>
      </c>
      <c r="AV1584" s="34">
        <f>IFERROR(VLOOKUP($H1584,#REF!,15,FALSE),0)</f>
        <v>0</v>
      </c>
      <c r="AW1584" s="34">
        <f>IFERROR(VLOOKUP($H1584,#REF!,16,FALSE),0)</f>
        <v>0</v>
      </c>
      <c r="AX1584" s="42">
        <f>IFERROR(VLOOKUP($H1584,#REF!,17,FALSE),0)</f>
        <v>0</v>
      </c>
    </row>
    <row r="1585" spans="1:50" x14ac:dyDescent="0.3">
      <c r="A1585" s="33" t="str">
        <f t="shared" si="96"/>
        <v>0</v>
      </c>
      <c r="B1585" s="33">
        <f>+'R&amp;E EXPORT'!B1497</f>
        <v>0</v>
      </c>
      <c r="C1585" t="str">
        <f>IFERROR(VLOOKUP(A1585,'MCSJ Export'!A:C,3,FALSE),"")</f>
        <v/>
      </c>
      <c r="D1585" s="37">
        <f t="shared" ca="1" si="97"/>
        <v>0</v>
      </c>
      <c r="E1585" s="37">
        <f t="shared" ca="1" si="98"/>
        <v>0</v>
      </c>
      <c r="F1585" s="37">
        <f t="shared" ca="1" si="99"/>
        <v>0</v>
      </c>
      <c r="G1585" s="37"/>
      <c r="H1585" s="33">
        <f>+'R&amp;E EXPORT'!A1497</f>
        <v>0</v>
      </c>
      <c r="I1585" s="34">
        <f>IFERROR(VLOOKUP($H1585,'Gen F Rev'!$A:$M,15,FALSE),0)</f>
        <v>0</v>
      </c>
      <c r="J1585" s="34">
        <f>IFERROR(VLOOKUP($H1585,'Gen F Rev'!$A:$M,16,FALSE),0)</f>
        <v>0</v>
      </c>
      <c r="K1585" s="42">
        <f>IFERROR(VLOOKUP($H1585,'Gen F Rev'!$A:$M,17,FALSE),0)</f>
        <v>0</v>
      </c>
      <c r="L1585" s="34">
        <f>IFERROR(VLOOKUP($H1585,'Gen F Exp'!$A:$E,15,FALSE),0)</f>
        <v>0</v>
      </c>
      <c r="M1585" s="34">
        <f>IFERROR(VLOOKUP($H1585,'Gen F Exp'!$A:$E,16,FALSE),0)</f>
        <v>0</v>
      </c>
      <c r="N1585" s="42">
        <f>IFERROR(VLOOKUP($H1585,'Gen F Exp'!$A:$E,17,FALSE),0)</f>
        <v>0</v>
      </c>
      <c r="O1585" s="34">
        <f>IFERROR(VLOOKUP($H1585,'Water F Rev'!$A:$L,15,FALSE),0)</f>
        <v>0</v>
      </c>
      <c r="P1585" s="34">
        <f>IFERROR(VLOOKUP($H1585,'Water F Rev'!$A:$L,16,FALSE),0)</f>
        <v>0</v>
      </c>
      <c r="Q1585" s="42">
        <f>IFERROR(VLOOKUP($H1585,'Water F Rev'!$A:$L,17,FALSE),0)</f>
        <v>0</v>
      </c>
      <c r="R1585" s="34">
        <f>IFERROR(VLOOKUP($H1585,'Water F Exp'!$A:$K,15,FALSE),0)</f>
        <v>0</v>
      </c>
      <c r="S1585" s="34">
        <f>IFERROR(VLOOKUP($H1585,'Water F Exp'!$A:$K,16,FALSE),0)</f>
        <v>0</v>
      </c>
      <c r="T1585" s="42">
        <f>IFERROR(VLOOKUP($H1585,'Water F Exp'!$A:$K,17,FALSE),0)</f>
        <v>0</v>
      </c>
      <c r="U1585" s="34">
        <f ca="1">IFERROR(VLOOKUP($H1585,'Sewer F Rev'!$A:$E,15,FALSE),0)</f>
        <v>0</v>
      </c>
      <c r="V1585" s="34">
        <f ca="1">IFERROR(VLOOKUP($H1585,'Sewer F Rev'!$A:$E,16,FALSE),0)</f>
        <v>0</v>
      </c>
      <c r="W1585" s="42">
        <f ca="1">IFERROR(VLOOKUP($H1585,'Sewer F Rev'!$A:$E,17,FALSE),0)</f>
        <v>0</v>
      </c>
      <c r="X1585" s="34">
        <f>IFERROR(VLOOKUP($H1585,'Sewer F Exp'!$A:$B,15,FALSE),0)</f>
        <v>0</v>
      </c>
      <c r="Y1585" s="34">
        <f>IFERROR(VLOOKUP($H1585,'Sewer F Exp'!$A:$B,16,FALSE),0)</f>
        <v>0</v>
      </c>
      <c r="Z1585" s="42">
        <f>IFERROR(VLOOKUP($H1585,'Sewer F Exp'!$A:$B,17,FALSE),0)</f>
        <v>0</v>
      </c>
      <c r="AA1585" s="34">
        <f>IFERROR(VLOOKUP($H1585,'Refuse F Rev'!$A:$E,15,FALSE),0)</f>
        <v>0</v>
      </c>
      <c r="AB1585" s="34">
        <f>IFERROR(VLOOKUP($H1585,'Refuse F Rev'!$A:$E,16,FALSE),0)</f>
        <v>0</v>
      </c>
      <c r="AC1585" s="42">
        <f>IFERROR(VLOOKUP($H1585,'Refuse F Rev'!$A:$E,17,FALSE),0)</f>
        <v>0</v>
      </c>
      <c r="AD1585" s="34">
        <f>IFERROR(VLOOKUP($H1585,'Refuse F Exp'!$A:$E,15,FALSE),0)</f>
        <v>0</v>
      </c>
      <c r="AE1585" s="34">
        <f>IFERROR(VLOOKUP($H1585,'Refuse F Exp'!$A:$E,16,FALSE),0)</f>
        <v>0</v>
      </c>
      <c r="AF1585" s="42">
        <f>IFERROR(VLOOKUP($H1585,'Refuse F Exp'!$A:$E,17,FALSE),0)</f>
        <v>0</v>
      </c>
      <c r="AG1585" s="34">
        <f>IFERROR(VLOOKUP($H1585,#REF!,10,FALSE),0)</f>
        <v>0</v>
      </c>
      <c r="AH1585" s="34">
        <f>IFERROR(VLOOKUP($H1585,#REF!,11,FALSE),0)</f>
        <v>0</v>
      </c>
      <c r="AI1585" s="42">
        <f>IFERROR(VLOOKUP($H1585,#REF!,12,FALSE),0)</f>
        <v>0</v>
      </c>
      <c r="AJ1585" s="34">
        <f>IFERROR(VLOOKUP($H1585,#REF!,10,FALSE),0)</f>
        <v>0</v>
      </c>
      <c r="AK1585" s="34">
        <f>IFERROR(VLOOKUP($H1585,#REF!,11,FALSE),0)</f>
        <v>0</v>
      </c>
      <c r="AL1585" s="42">
        <f>IFERROR(VLOOKUP($H1585,#REF!,12,FALSE),0)</f>
        <v>0</v>
      </c>
      <c r="AM1585" s="34">
        <f>IFERROR(VLOOKUP($H1585,#REF!,10,FALSE),0)</f>
        <v>0</v>
      </c>
      <c r="AN1585" s="34">
        <f>IFERROR(VLOOKUP($H1585,#REF!,11,FALSE),0)</f>
        <v>0</v>
      </c>
      <c r="AO1585" s="42">
        <f>IFERROR(VLOOKUP($H1585,#REF!,12,FALSE),0)</f>
        <v>0</v>
      </c>
      <c r="AP1585" s="34">
        <f>IFERROR(VLOOKUP($H1585,#REF!,10,FALSE),0)</f>
        <v>0</v>
      </c>
      <c r="AQ1585" s="34">
        <f>IFERROR(VLOOKUP($H1585,#REF!,11,FALSE),0)</f>
        <v>0</v>
      </c>
      <c r="AR1585" s="42">
        <f>IFERROR(VLOOKUP($H1585,#REF!,12,FALSE),0)</f>
        <v>0</v>
      </c>
      <c r="AS1585" s="34">
        <f>IFERROR(VLOOKUP($H1585,#REF!,13,FALSE),0)</f>
        <v>0</v>
      </c>
      <c r="AT1585" s="34">
        <f>IFERROR(VLOOKUP($H1585,#REF!,14,FALSE),0)</f>
        <v>0</v>
      </c>
      <c r="AU1585" s="42">
        <f>IFERROR(VLOOKUP($H1585,#REF!,15,FALSE),0)</f>
        <v>0</v>
      </c>
      <c r="AV1585" s="34">
        <f>IFERROR(VLOOKUP($H1585,#REF!,15,FALSE),0)</f>
        <v>0</v>
      </c>
      <c r="AW1585" s="34">
        <f>IFERROR(VLOOKUP($H1585,#REF!,16,FALSE),0)</f>
        <v>0</v>
      </c>
      <c r="AX1585" s="42">
        <f>IFERROR(VLOOKUP($H1585,#REF!,17,FALSE),0)</f>
        <v>0</v>
      </c>
    </row>
    <row r="1586" spans="1:50" x14ac:dyDescent="0.3">
      <c r="A1586" s="33" t="e">
        <f t="shared" si="96"/>
        <v>#REF!</v>
      </c>
      <c r="B1586" s="33" t="e">
        <f>+'R&amp;E EXPORT'!#REF!</f>
        <v>#REF!</v>
      </c>
      <c r="C1586" t="str">
        <f>IFERROR(VLOOKUP(A1586,'MCSJ Export'!A:C,3,FALSE),"")</f>
        <v/>
      </c>
      <c r="D1586" s="37">
        <f t="shared" si="97"/>
        <v>0</v>
      </c>
      <c r="E1586" s="37">
        <f t="shared" si="98"/>
        <v>0</v>
      </c>
      <c r="F1586" s="37">
        <f t="shared" si="99"/>
        <v>0</v>
      </c>
      <c r="G1586" s="37"/>
      <c r="H1586" s="33" t="e">
        <f>+'R&amp;E EXPORT'!#REF!</f>
        <v>#REF!</v>
      </c>
      <c r="I1586" s="34">
        <f>IFERROR(VLOOKUP($H1586,'Gen F Rev'!$A:$M,15,FALSE),0)</f>
        <v>0</v>
      </c>
      <c r="J1586" s="34">
        <f>IFERROR(VLOOKUP($H1586,'Gen F Rev'!$A:$M,16,FALSE),0)</f>
        <v>0</v>
      </c>
      <c r="K1586" s="42">
        <f>IFERROR(VLOOKUP($H1586,'Gen F Rev'!$A:$M,17,FALSE),0)</f>
        <v>0</v>
      </c>
      <c r="L1586" s="34">
        <f>IFERROR(VLOOKUP($H1586,'Gen F Exp'!$A:$E,15,FALSE),0)</f>
        <v>0</v>
      </c>
      <c r="M1586" s="34">
        <f>IFERROR(VLOOKUP($H1586,'Gen F Exp'!$A:$E,16,FALSE),0)</f>
        <v>0</v>
      </c>
      <c r="N1586" s="42">
        <f>IFERROR(VLOOKUP($H1586,'Gen F Exp'!$A:$E,17,FALSE),0)</f>
        <v>0</v>
      </c>
      <c r="O1586" s="34">
        <f>IFERROR(VLOOKUP($H1586,'Water F Rev'!$A:$L,15,FALSE),0)</f>
        <v>0</v>
      </c>
      <c r="P1586" s="34">
        <f>IFERROR(VLOOKUP($H1586,'Water F Rev'!$A:$L,16,FALSE),0)</f>
        <v>0</v>
      </c>
      <c r="Q1586" s="42">
        <f>IFERROR(VLOOKUP($H1586,'Water F Rev'!$A:$L,17,FALSE),0)</f>
        <v>0</v>
      </c>
      <c r="R1586" s="34">
        <f>IFERROR(VLOOKUP($H1586,'Water F Exp'!$A:$K,15,FALSE),0)</f>
        <v>0</v>
      </c>
      <c r="S1586" s="34">
        <f>IFERROR(VLOOKUP($H1586,'Water F Exp'!$A:$K,16,FALSE),0)</f>
        <v>0</v>
      </c>
      <c r="T1586" s="42">
        <f>IFERROR(VLOOKUP($H1586,'Water F Exp'!$A:$K,17,FALSE),0)</f>
        <v>0</v>
      </c>
      <c r="U1586" s="34">
        <f>IFERROR(VLOOKUP($H1586,'Sewer F Rev'!$A:$E,15,FALSE),0)</f>
        <v>0</v>
      </c>
      <c r="V1586" s="34">
        <f>IFERROR(VLOOKUP($H1586,'Sewer F Rev'!$A:$E,16,FALSE),0)</f>
        <v>0</v>
      </c>
      <c r="W1586" s="42">
        <f>IFERROR(VLOOKUP($H1586,'Sewer F Rev'!$A:$E,17,FALSE),0)</f>
        <v>0</v>
      </c>
      <c r="X1586" s="34">
        <f>IFERROR(VLOOKUP($H1586,'Sewer F Exp'!$A:$B,15,FALSE),0)</f>
        <v>0</v>
      </c>
      <c r="Y1586" s="34">
        <f>IFERROR(VLOOKUP($H1586,'Sewer F Exp'!$A:$B,16,FALSE),0)</f>
        <v>0</v>
      </c>
      <c r="Z1586" s="42">
        <f>IFERROR(VLOOKUP($H1586,'Sewer F Exp'!$A:$B,17,FALSE),0)</f>
        <v>0</v>
      </c>
      <c r="AA1586" s="34">
        <f>IFERROR(VLOOKUP($H1586,'Refuse F Rev'!$A:$E,15,FALSE),0)</f>
        <v>0</v>
      </c>
      <c r="AB1586" s="34">
        <f>IFERROR(VLOOKUP($H1586,'Refuse F Rev'!$A:$E,16,FALSE),0)</f>
        <v>0</v>
      </c>
      <c r="AC1586" s="42">
        <f>IFERROR(VLOOKUP($H1586,'Refuse F Rev'!$A:$E,17,FALSE),0)</f>
        <v>0</v>
      </c>
      <c r="AD1586" s="34">
        <f>IFERROR(VLOOKUP($H1586,'Refuse F Exp'!$A:$E,15,FALSE),0)</f>
        <v>0</v>
      </c>
      <c r="AE1586" s="34">
        <f>IFERROR(VLOOKUP($H1586,'Refuse F Exp'!$A:$E,16,FALSE),0)</f>
        <v>0</v>
      </c>
      <c r="AF1586" s="42">
        <f>IFERROR(VLOOKUP($H1586,'Refuse F Exp'!$A:$E,17,FALSE),0)</f>
        <v>0</v>
      </c>
      <c r="AG1586" s="34">
        <f>IFERROR(VLOOKUP($H1586,#REF!,10,FALSE),0)</f>
        <v>0</v>
      </c>
      <c r="AH1586" s="34">
        <f>IFERROR(VLOOKUP($H1586,#REF!,11,FALSE),0)</f>
        <v>0</v>
      </c>
      <c r="AI1586" s="42">
        <f>IFERROR(VLOOKUP($H1586,#REF!,12,FALSE),0)</f>
        <v>0</v>
      </c>
      <c r="AJ1586" s="34">
        <f>IFERROR(VLOOKUP($H1586,#REF!,10,FALSE),0)</f>
        <v>0</v>
      </c>
      <c r="AK1586" s="34">
        <f>IFERROR(VLOOKUP($H1586,#REF!,11,FALSE),0)</f>
        <v>0</v>
      </c>
      <c r="AL1586" s="42">
        <f>IFERROR(VLOOKUP($H1586,#REF!,12,FALSE),0)</f>
        <v>0</v>
      </c>
      <c r="AM1586" s="34">
        <f>IFERROR(VLOOKUP($H1586,#REF!,10,FALSE),0)</f>
        <v>0</v>
      </c>
      <c r="AN1586" s="34">
        <f>IFERROR(VLOOKUP($H1586,#REF!,11,FALSE),0)</f>
        <v>0</v>
      </c>
      <c r="AO1586" s="42">
        <f>IFERROR(VLOOKUP($H1586,#REF!,12,FALSE),0)</f>
        <v>0</v>
      </c>
      <c r="AP1586" s="34">
        <f>IFERROR(VLOOKUP($H1586,#REF!,10,FALSE),0)</f>
        <v>0</v>
      </c>
      <c r="AQ1586" s="34">
        <f>IFERROR(VLOOKUP($H1586,#REF!,11,FALSE),0)</f>
        <v>0</v>
      </c>
      <c r="AR1586" s="42">
        <f>IFERROR(VLOOKUP($H1586,#REF!,12,FALSE),0)</f>
        <v>0</v>
      </c>
      <c r="AS1586" s="34">
        <f>IFERROR(VLOOKUP($H1586,#REF!,13,FALSE),0)</f>
        <v>0</v>
      </c>
      <c r="AT1586" s="34">
        <f>IFERROR(VLOOKUP($H1586,#REF!,14,FALSE),0)</f>
        <v>0</v>
      </c>
      <c r="AU1586" s="42">
        <f>IFERROR(VLOOKUP($H1586,#REF!,15,FALSE),0)</f>
        <v>0</v>
      </c>
      <c r="AV1586" s="34">
        <f>IFERROR(VLOOKUP($H1586,#REF!,15,FALSE),0)</f>
        <v>0</v>
      </c>
      <c r="AW1586" s="34">
        <f>IFERROR(VLOOKUP($H1586,#REF!,16,FALSE),0)</f>
        <v>0</v>
      </c>
      <c r="AX1586" s="42">
        <f>IFERROR(VLOOKUP($H1586,#REF!,17,FALSE),0)</f>
        <v>0</v>
      </c>
    </row>
    <row r="1587" spans="1:50" x14ac:dyDescent="0.3">
      <c r="A1587" s="33" t="str">
        <f t="shared" si="96"/>
        <v>0</v>
      </c>
      <c r="B1587" s="33">
        <f>+'R&amp;E EXPORT'!B1498</f>
        <v>0</v>
      </c>
      <c r="C1587" t="str">
        <f>IFERROR(VLOOKUP(A1587,'MCSJ Export'!A:C,3,FALSE),"")</f>
        <v/>
      </c>
      <c r="D1587" s="37">
        <f t="shared" ca="1" si="97"/>
        <v>0</v>
      </c>
      <c r="E1587" s="37">
        <f t="shared" ca="1" si="98"/>
        <v>0</v>
      </c>
      <c r="F1587" s="37">
        <f t="shared" ca="1" si="99"/>
        <v>0</v>
      </c>
      <c r="G1587" s="37"/>
      <c r="H1587" s="33">
        <f>+'R&amp;E EXPORT'!A1498</f>
        <v>0</v>
      </c>
      <c r="I1587" s="34">
        <f>IFERROR(VLOOKUP($H1587,'Gen F Rev'!$A:$M,15,FALSE),0)</f>
        <v>0</v>
      </c>
      <c r="J1587" s="34">
        <f>IFERROR(VLOOKUP($H1587,'Gen F Rev'!$A:$M,16,FALSE),0)</f>
        <v>0</v>
      </c>
      <c r="K1587" s="42">
        <f>IFERROR(VLOOKUP($H1587,'Gen F Rev'!$A:$M,17,FALSE),0)</f>
        <v>0</v>
      </c>
      <c r="L1587" s="34">
        <f>IFERROR(VLOOKUP($H1587,'Gen F Exp'!$A:$E,15,FALSE),0)</f>
        <v>0</v>
      </c>
      <c r="M1587" s="34">
        <f>IFERROR(VLOOKUP($H1587,'Gen F Exp'!$A:$E,16,FALSE),0)</f>
        <v>0</v>
      </c>
      <c r="N1587" s="42">
        <f>IFERROR(VLOOKUP($H1587,'Gen F Exp'!$A:$E,17,FALSE),0)</f>
        <v>0</v>
      </c>
      <c r="O1587" s="34">
        <f>IFERROR(VLOOKUP($H1587,'Water F Rev'!$A:$L,15,FALSE),0)</f>
        <v>0</v>
      </c>
      <c r="P1587" s="34">
        <f>IFERROR(VLOOKUP($H1587,'Water F Rev'!$A:$L,16,FALSE),0)</f>
        <v>0</v>
      </c>
      <c r="Q1587" s="42">
        <f>IFERROR(VLOOKUP($H1587,'Water F Rev'!$A:$L,17,FALSE),0)</f>
        <v>0</v>
      </c>
      <c r="R1587" s="34">
        <f>IFERROR(VLOOKUP($H1587,'Water F Exp'!$A:$K,15,FALSE),0)</f>
        <v>0</v>
      </c>
      <c r="S1587" s="34">
        <f>IFERROR(VLOOKUP($H1587,'Water F Exp'!$A:$K,16,FALSE),0)</f>
        <v>0</v>
      </c>
      <c r="T1587" s="42">
        <f>IFERROR(VLOOKUP($H1587,'Water F Exp'!$A:$K,17,FALSE),0)</f>
        <v>0</v>
      </c>
      <c r="U1587" s="34">
        <f ca="1">IFERROR(VLOOKUP($H1587,'Sewer F Rev'!$A:$E,15,FALSE),0)</f>
        <v>0</v>
      </c>
      <c r="V1587" s="34">
        <f ca="1">IFERROR(VLOOKUP($H1587,'Sewer F Rev'!$A:$E,16,FALSE),0)</f>
        <v>0</v>
      </c>
      <c r="W1587" s="42">
        <f ca="1">IFERROR(VLOOKUP($H1587,'Sewer F Rev'!$A:$E,17,FALSE),0)</f>
        <v>0</v>
      </c>
      <c r="X1587" s="34">
        <f>IFERROR(VLOOKUP($H1587,'Sewer F Exp'!$A:$B,15,FALSE),0)</f>
        <v>0</v>
      </c>
      <c r="Y1587" s="34">
        <f>IFERROR(VLOOKUP($H1587,'Sewer F Exp'!$A:$B,16,FALSE),0)</f>
        <v>0</v>
      </c>
      <c r="Z1587" s="42">
        <f>IFERROR(VLOOKUP($H1587,'Sewer F Exp'!$A:$B,17,FALSE),0)</f>
        <v>0</v>
      </c>
      <c r="AA1587" s="34">
        <f>IFERROR(VLOOKUP($H1587,'Refuse F Rev'!$A:$E,15,FALSE),0)</f>
        <v>0</v>
      </c>
      <c r="AB1587" s="34">
        <f>IFERROR(VLOOKUP($H1587,'Refuse F Rev'!$A:$E,16,FALSE),0)</f>
        <v>0</v>
      </c>
      <c r="AC1587" s="42">
        <f>IFERROR(VLOOKUP($H1587,'Refuse F Rev'!$A:$E,17,FALSE),0)</f>
        <v>0</v>
      </c>
      <c r="AD1587" s="34">
        <f>IFERROR(VLOOKUP($H1587,'Refuse F Exp'!$A:$E,15,FALSE),0)</f>
        <v>0</v>
      </c>
      <c r="AE1587" s="34">
        <f>IFERROR(VLOOKUP($H1587,'Refuse F Exp'!$A:$E,16,FALSE),0)</f>
        <v>0</v>
      </c>
      <c r="AF1587" s="42">
        <f>IFERROR(VLOOKUP($H1587,'Refuse F Exp'!$A:$E,17,FALSE),0)</f>
        <v>0</v>
      </c>
      <c r="AG1587" s="34">
        <f>IFERROR(VLOOKUP($H1587,#REF!,10,FALSE),0)</f>
        <v>0</v>
      </c>
      <c r="AH1587" s="34">
        <f>IFERROR(VLOOKUP($H1587,#REF!,11,FALSE),0)</f>
        <v>0</v>
      </c>
      <c r="AI1587" s="42">
        <f>IFERROR(VLOOKUP($H1587,#REF!,12,FALSE),0)</f>
        <v>0</v>
      </c>
      <c r="AJ1587" s="34">
        <f>IFERROR(VLOOKUP($H1587,#REF!,10,FALSE),0)</f>
        <v>0</v>
      </c>
      <c r="AK1587" s="34">
        <f>IFERROR(VLOOKUP($H1587,#REF!,11,FALSE),0)</f>
        <v>0</v>
      </c>
      <c r="AL1587" s="42">
        <f>IFERROR(VLOOKUP($H1587,#REF!,12,FALSE),0)</f>
        <v>0</v>
      </c>
      <c r="AM1587" s="34">
        <f>IFERROR(VLOOKUP($H1587,#REF!,10,FALSE),0)</f>
        <v>0</v>
      </c>
      <c r="AN1587" s="34">
        <f>IFERROR(VLOOKUP($H1587,#REF!,11,FALSE),0)</f>
        <v>0</v>
      </c>
      <c r="AO1587" s="42">
        <f>IFERROR(VLOOKUP($H1587,#REF!,12,FALSE),0)</f>
        <v>0</v>
      </c>
      <c r="AP1587" s="34">
        <f>IFERROR(VLOOKUP($H1587,#REF!,10,FALSE),0)</f>
        <v>0</v>
      </c>
      <c r="AQ1587" s="34">
        <f>IFERROR(VLOOKUP($H1587,#REF!,11,FALSE),0)</f>
        <v>0</v>
      </c>
      <c r="AR1587" s="42">
        <f>IFERROR(VLOOKUP($H1587,#REF!,12,FALSE),0)</f>
        <v>0</v>
      </c>
      <c r="AS1587" s="34">
        <f>IFERROR(VLOOKUP($H1587,#REF!,13,FALSE),0)</f>
        <v>0</v>
      </c>
      <c r="AT1587" s="34">
        <f>IFERROR(VLOOKUP($H1587,#REF!,14,FALSE),0)</f>
        <v>0</v>
      </c>
      <c r="AU1587" s="42">
        <f>IFERROR(VLOOKUP($H1587,#REF!,15,FALSE),0)</f>
        <v>0</v>
      </c>
      <c r="AV1587" s="34">
        <f>IFERROR(VLOOKUP($H1587,#REF!,15,FALSE),0)</f>
        <v>0</v>
      </c>
      <c r="AW1587" s="34">
        <f>IFERROR(VLOOKUP($H1587,#REF!,16,FALSE),0)</f>
        <v>0</v>
      </c>
      <c r="AX1587" s="42">
        <f>IFERROR(VLOOKUP($H1587,#REF!,17,FALSE),0)</f>
        <v>0</v>
      </c>
    </row>
    <row r="1588" spans="1:50" x14ac:dyDescent="0.3">
      <c r="A1588" s="33" t="str">
        <f t="shared" si="96"/>
        <v>0</v>
      </c>
      <c r="B1588" s="33">
        <f>+'R&amp;E EXPORT'!B1499</f>
        <v>0</v>
      </c>
      <c r="C1588" t="str">
        <f>IFERROR(VLOOKUP(A1588,'MCSJ Export'!A:C,3,FALSE),"")</f>
        <v/>
      </c>
      <c r="D1588" s="37">
        <f t="shared" ca="1" si="97"/>
        <v>0</v>
      </c>
      <c r="E1588" s="37">
        <f t="shared" ca="1" si="98"/>
        <v>0</v>
      </c>
      <c r="F1588" s="37">
        <f t="shared" ca="1" si="99"/>
        <v>0</v>
      </c>
      <c r="G1588" s="37"/>
      <c r="H1588" s="33">
        <f>+'R&amp;E EXPORT'!A1499</f>
        <v>0</v>
      </c>
      <c r="I1588" s="34">
        <f>IFERROR(VLOOKUP($H1588,'Gen F Rev'!$A:$M,15,FALSE),0)</f>
        <v>0</v>
      </c>
      <c r="J1588" s="34">
        <f>IFERROR(VLOOKUP($H1588,'Gen F Rev'!$A:$M,16,FALSE),0)</f>
        <v>0</v>
      </c>
      <c r="K1588" s="42">
        <f>IFERROR(VLOOKUP($H1588,'Gen F Rev'!$A:$M,17,FALSE),0)</f>
        <v>0</v>
      </c>
      <c r="L1588" s="34">
        <f>IFERROR(VLOOKUP($H1588,'Gen F Exp'!$A:$E,15,FALSE),0)</f>
        <v>0</v>
      </c>
      <c r="M1588" s="34">
        <f>IFERROR(VLOOKUP($H1588,'Gen F Exp'!$A:$E,16,FALSE),0)</f>
        <v>0</v>
      </c>
      <c r="N1588" s="42">
        <f>IFERROR(VLOOKUP($H1588,'Gen F Exp'!$A:$E,17,FALSE),0)</f>
        <v>0</v>
      </c>
      <c r="O1588" s="34">
        <f>IFERROR(VLOOKUP($H1588,'Water F Rev'!$A:$L,15,FALSE),0)</f>
        <v>0</v>
      </c>
      <c r="P1588" s="34">
        <f>IFERROR(VLOOKUP($H1588,'Water F Rev'!$A:$L,16,FALSE),0)</f>
        <v>0</v>
      </c>
      <c r="Q1588" s="42">
        <f>IFERROR(VLOOKUP($H1588,'Water F Rev'!$A:$L,17,FALSE),0)</f>
        <v>0</v>
      </c>
      <c r="R1588" s="34">
        <f>IFERROR(VLOOKUP($H1588,'Water F Exp'!$A:$K,15,FALSE),0)</f>
        <v>0</v>
      </c>
      <c r="S1588" s="34">
        <f>IFERROR(VLOOKUP($H1588,'Water F Exp'!$A:$K,16,FALSE),0)</f>
        <v>0</v>
      </c>
      <c r="T1588" s="42">
        <f>IFERROR(VLOOKUP($H1588,'Water F Exp'!$A:$K,17,FALSE),0)</f>
        <v>0</v>
      </c>
      <c r="U1588" s="34">
        <f ca="1">IFERROR(VLOOKUP($H1588,'Sewer F Rev'!$A:$E,15,FALSE),0)</f>
        <v>0</v>
      </c>
      <c r="V1588" s="34">
        <f ca="1">IFERROR(VLOOKUP($H1588,'Sewer F Rev'!$A:$E,16,FALSE),0)</f>
        <v>0</v>
      </c>
      <c r="W1588" s="42">
        <f ca="1">IFERROR(VLOOKUP($H1588,'Sewer F Rev'!$A:$E,17,FALSE),0)</f>
        <v>0</v>
      </c>
      <c r="X1588" s="34">
        <f>IFERROR(VLOOKUP($H1588,'Sewer F Exp'!$A:$B,15,FALSE),0)</f>
        <v>0</v>
      </c>
      <c r="Y1588" s="34">
        <f>IFERROR(VLOOKUP($H1588,'Sewer F Exp'!$A:$B,16,FALSE),0)</f>
        <v>0</v>
      </c>
      <c r="Z1588" s="42">
        <f>IFERROR(VLOOKUP($H1588,'Sewer F Exp'!$A:$B,17,FALSE),0)</f>
        <v>0</v>
      </c>
      <c r="AA1588" s="34">
        <f>IFERROR(VLOOKUP($H1588,'Refuse F Rev'!$A:$E,15,FALSE),0)</f>
        <v>0</v>
      </c>
      <c r="AB1588" s="34">
        <f>IFERROR(VLOOKUP($H1588,'Refuse F Rev'!$A:$E,16,FALSE),0)</f>
        <v>0</v>
      </c>
      <c r="AC1588" s="42">
        <f>IFERROR(VLOOKUP($H1588,'Refuse F Rev'!$A:$E,17,FALSE),0)</f>
        <v>0</v>
      </c>
      <c r="AD1588" s="34">
        <f>IFERROR(VLOOKUP($H1588,'Refuse F Exp'!$A:$E,15,FALSE),0)</f>
        <v>0</v>
      </c>
      <c r="AE1588" s="34">
        <f>IFERROR(VLOOKUP($H1588,'Refuse F Exp'!$A:$E,16,FALSE),0)</f>
        <v>0</v>
      </c>
      <c r="AF1588" s="42">
        <f>IFERROR(VLOOKUP($H1588,'Refuse F Exp'!$A:$E,17,FALSE),0)</f>
        <v>0</v>
      </c>
      <c r="AG1588" s="34">
        <f>IFERROR(VLOOKUP($H1588,#REF!,10,FALSE),0)</f>
        <v>0</v>
      </c>
      <c r="AH1588" s="34">
        <f>IFERROR(VLOOKUP($H1588,#REF!,11,FALSE),0)</f>
        <v>0</v>
      </c>
      <c r="AI1588" s="42">
        <f>IFERROR(VLOOKUP($H1588,#REF!,12,FALSE),0)</f>
        <v>0</v>
      </c>
      <c r="AJ1588" s="34">
        <f>IFERROR(VLOOKUP($H1588,#REF!,10,FALSE),0)</f>
        <v>0</v>
      </c>
      <c r="AK1588" s="34">
        <f>IFERROR(VLOOKUP($H1588,#REF!,11,FALSE),0)</f>
        <v>0</v>
      </c>
      <c r="AL1588" s="42">
        <f>IFERROR(VLOOKUP($H1588,#REF!,12,FALSE),0)</f>
        <v>0</v>
      </c>
      <c r="AM1588" s="34">
        <f>IFERROR(VLOOKUP($H1588,#REF!,10,FALSE),0)</f>
        <v>0</v>
      </c>
      <c r="AN1588" s="34">
        <f>IFERROR(VLOOKUP($H1588,#REF!,11,FALSE),0)</f>
        <v>0</v>
      </c>
      <c r="AO1588" s="42">
        <f>IFERROR(VLOOKUP($H1588,#REF!,12,FALSE),0)</f>
        <v>0</v>
      </c>
      <c r="AP1588" s="34">
        <f>IFERROR(VLOOKUP($H1588,#REF!,10,FALSE),0)</f>
        <v>0</v>
      </c>
      <c r="AQ1588" s="34">
        <f>IFERROR(VLOOKUP($H1588,#REF!,11,FALSE),0)</f>
        <v>0</v>
      </c>
      <c r="AR1588" s="42">
        <f>IFERROR(VLOOKUP($H1588,#REF!,12,FALSE),0)</f>
        <v>0</v>
      </c>
      <c r="AS1588" s="34">
        <f>IFERROR(VLOOKUP($H1588,#REF!,13,FALSE),0)</f>
        <v>0</v>
      </c>
      <c r="AT1588" s="34">
        <f>IFERROR(VLOOKUP($H1588,#REF!,14,FALSE),0)</f>
        <v>0</v>
      </c>
      <c r="AU1588" s="42">
        <f>IFERROR(VLOOKUP($H1588,#REF!,15,FALSE),0)</f>
        <v>0</v>
      </c>
      <c r="AV1588" s="34">
        <f>IFERROR(VLOOKUP($H1588,#REF!,15,FALSE),0)</f>
        <v>0</v>
      </c>
      <c r="AW1588" s="34">
        <f>IFERROR(VLOOKUP($H1588,#REF!,16,FALSE),0)</f>
        <v>0</v>
      </c>
      <c r="AX1588" s="42">
        <f>IFERROR(VLOOKUP($H1588,#REF!,17,FALSE),0)</f>
        <v>0</v>
      </c>
    </row>
    <row r="1589" spans="1:50" x14ac:dyDescent="0.3">
      <c r="A1589" s="33" t="str">
        <f t="shared" si="96"/>
        <v>0</v>
      </c>
      <c r="B1589" s="33">
        <f>+'R&amp;E EXPORT'!B1500</f>
        <v>0</v>
      </c>
      <c r="C1589" t="str">
        <f>IFERROR(VLOOKUP(A1589,'MCSJ Export'!A:C,3,FALSE),"")</f>
        <v/>
      </c>
      <c r="D1589" s="37">
        <f t="shared" ca="1" si="97"/>
        <v>0</v>
      </c>
      <c r="E1589" s="37">
        <f t="shared" ca="1" si="98"/>
        <v>0</v>
      </c>
      <c r="F1589" s="37">
        <f t="shared" ca="1" si="99"/>
        <v>0</v>
      </c>
      <c r="G1589" s="37"/>
      <c r="H1589" s="33">
        <f>+'R&amp;E EXPORT'!A1500</f>
        <v>0</v>
      </c>
      <c r="I1589" s="34">
        <f>IFERROR(VLOOKUP($H1589,'Gen F Rev'!$A:$M,15,FALSE),0)</f>
        <v>0</v>
      </c>
      <c r="J1589" s="34">
        <f>IFERROR(VLOOKUP($H1589,'Gen F Rev'!$A:$M,16,FALSE),0)</f>
        <v>0</v>
      </c>
      <c r="K1589" s="42">
        <f>IFERROR(VLOOKUP($H1589,'Gen F Rev'!$A:$M,17,FALSE),0)</f>
        <v>0</v>
      </c>
      <c r="L1589" s="34">
        <f>IFERROR(VLOOKUP($H1589,'Gen F Exp'!$A:$E,15,FALSE),0)</f>
        <v>0</v>
      </c>
      <c r="M1589" s="34">
        <f>IFERROR(VLOOKUP($H1589,'Gen F Exp'!$A:$E,16,FALSE),0)</f>
        <v>0</v>
      </c>
      <c r="N1589" s="42">
        <f>IFERROR(VLOOKUP($H1589,'Gen F Exp'!$A:$E,17,FALSE),0)</f>
        <v>0</v>
      </c>
      <c r="O1589" s="34">
        <f>IFERROR(VLOOKUP($H1589,'Water F Rev'!$A:$L,15,FALSE),0)</f>
        <v>0</v>
      </c>
      <c r="P1589" s="34">
        <f>IFERROR(VLOOKUP($H1589,'Water F Rev'!$A:$L,16,FALSE),0)</f>
        <v>0</v>
      </c>
      <c r="Q1589" s="42">
        <f>IFERROR(VLOOKUP($H1589,'Water F Rev'!$A:$L,17,FALSE),0)</f>
        <v>0</v>
      </c>
      <c r="R1589" s="34">
        <f>IFERROR(VLOOKUP($H1589,'Water F Exp'!$A:$K,15,FALSE),0)</f>
        <v>0</v>
      </c>
      <c r="S1589" s="34">
        <f>IFERROR(VLOOKUP($H1589,'Water F Exp'!$A:$K,16,FALSE),0)</f>
        <v>0</v>
      </c>
      <c r="T1589" s="42">
        <f>IFERROR(VLOOKUP($H1589,'Water F Exp'!$A:$K,17,FALSE),0)</f>
        <v>0</v>
      </c>
      <c r="U1589" s="34">
        <f ca="1">IFERROR(VLOOKUP($H1589,'Sewer F Rev'!$A:$E,15,FALSE),0)</f>
        <v>0</v>
      </c>
      <c r="V1589" s="34">
        <f ca="1">IFERROR(VLOOKUP($H1589,'Sewer F Rev'!$A:$E,16,FALSE),0)</f>
        <v>0</v>
      </c>
      <c r="W1589" s="42">
        <f ca="1">IFERROR(VLOOKUP($H1589,'Sewer F Rev'!$A:$E,17,FALSE),0)</f>
        <v>0</v>
      </c>
      <c r="X1589" s="34">
        <f>IFERROR(VLOOKUP($H1589,'Sewer F Exp'!$A:$B,15,FALSE),0)</f>
        <v>0</v>
      </c>
      <c r="Y1589" s="34">
        <f>IFERROR(VLOOKUP($H1589,'Sewer F Exp'!$A:$B,16,FALSE),0)</f>
        <v>0</v>
      </c>
      <c r="Z1589" s="42">
        <f>IFERROR(VLOOKUP($H1589,'Sewer F Exp'!$A:$B,17,FALSE),0)</f>
        <v>0</v>
      </c>
      <c r="AA1589" s="34">
        <f>IFERROR(VLOOKUP($H1589,'Refuse F Rev'!$A:$E,15,FALSE),0)</f>
        <v>0</v>
      </c>
      <c r="AB1589" s="34">
        <f>IFERROR(VLOOKUP($H1589,'Refuse F Rev'!$A:$E,16,FALSE),0)</f>
        <v>0</v>
      </c>
      <c r="AC1589" s="42">
        <f>IFERROR(VLOOKUP($H1589,'Refuse F Rev'!$A:$E,17,FALSE),0)</f>
        <v>0</v>
      </c>
      <c r="AD1589" s="34">
        <f>IFERROR(VLOOKUP($H1589,'Refuse F Exp'!$A:$E,15,FALSE),0)</f>
        <v>0</v>
      </c>
      <c r="AE1589" s="34">
        <f>IFERROR(VLOOKUP($H1589,'Refuse F Exp'!$A:$E,16,FALSE),0)</f>
        <v>0</v>
      </c>
      <c r="AF1589" s="42">
        <f>IFERROR(VLOOKUP($H1589,'Refuse F Exp'!$A:$E,17,FALSE),0)</f>
        <v>0</v>
      </c>
      <c r="AG1589" s="34">
        <f>IFERROR(VLOOKUP($H1589,#REF!,10,FALSE),0)</f>
        <v>0</v>
      </c>
      <c r="AH1589" s="34">
        <f>IFERROR(VLOOKUP($H1589,#REF!,11,FALSE),0)</f>
        <v>0</v>
      </c>
      <c r="AI1589" s="42">
        <f>IFERROR(VLOOKUP($H1589,#REF!,12,FALSE),0)</f>
        <v>0</v>
      </c>
      <c r="AJ1589" s="34">
        <f>IFERROR(VLOOKUP($H1589,#REF!,10,FALSE),0)</f>
        <v>0</v>
      </c>
      <c r="AK1589" s="34">
        <f>IFERROR(VLOOKUP($H1589,#REF!,11,FALSE),0)</f>
        <v>0</v>
      </c>
      <c r="AL1589" s="42">
        <f>IFERROR(VLOOKUP($H1589,#REF!,12,FALSE),0)</f>
        <v>0</v>
      </c>
      <c r="AM1589" s="34">
        <f>IFERROR(VLOOKUP($H1589,#REF!,10,FALSE),0)</f>
        <v>0</v>
      </c>
      <c r="AN1589" s="34">
        <f>IFERROR(VLOOKUP($H1589,#REF!,11,FALSE),0)</f>
        <v>0</v>
      </c>
      <c r="AO1589" s="42">
        <f>IFERROR(VLOOKUP($H1589,#REF!,12,FALSE),0)</f>
        <v>0</v>
      </c>
      <c r="AP1589" s="34">
        <f>IFERROR(VLOOKUP($H1589,#REF!,10,FALSE),0)</f>
        <v>0</v>
      </c>
      <c r="AQ1589" s="34">
        <f>IFERROR(VLOOKUP($H1589,#REF!,11,FALSE),0)</f>
        <v>0</v>
      </c>
      <c r="AR1589" s="42">
        <f>IFERROR(VLOOKUP($H1589,#REF!,12,FALSE),0)</f>
        <v>0</v>
      </c>
      <c r="AS1589" s="34">
        <f>IFERROR(VLOOKUP($H1589,#REF!,13,FALSE),0)</f>
        <v>0</v>
      </c>
      <c r="AT1589" s="34">
        <f>IFERROR(VLOOKUP($H1589,#REF!,14,FALSE),0)</f>
        <v>0</v>
      </c>
      <c r="AU1589" s="42">
        <f>IFERROR(VLOOKUP($H1589,#REF!,15,FALSE),0)</f>
        <v>0</v>
      </c>
      <c r="AV1589" s="34">
        <f>IFERROR(VLOOKUP($H1589,#REF!,15,FALSE),0)</f>
        <v>0</v>
      </c>
      <c r="AW1589" s="34">
        <f>IFERROR(VLOOKUP($H1589,#REF!,16,FALSE),0)</f>
        <v>0</v>
      </c>
      <c r="AX1589" s="42">
        <f>IFERROR(VLOOKUP($H1589,#REF!,17,FALSE),0)</f>
        <v>0</v>
      </c>
    </row>
    <row r="1590" spans="1:50" x14ac:dyDescent="0.3">
      <c r="A1590" s="33" t="str">
        <f t="shared" si="96"/>
        <v>0</v>
      </c>
      <c r="B1590" s="33">
        <f>+'R&amp;E EXPORT'!B1501</f>
        <v>0</v>
      </c>
      <c r="C1590" t="str">
        <f>IFERROR(VLOOKUP(A1590,'MCSJ Export'!A:C,3,FALSE),"")</f>
        <v/>
      </c>
      <c r="D1590" s="37">
        <f t="shared" ca="1" si="97"/>
        <v>0</v>
      </c>
      <c r="E1590" s="37">
        <f t="shared" ca="1" si="98"/>
        <v>0</v>
      </c>
      <c r="F1590" s="37">
        <f t="shared" ca="1" si="99"/>
        <v>0</v>
      </c>
      <c r="G1590" s="37"/>
      <c r="H1590" s="33">
        <f>+'R&amp;E EXPORT'!A1501</f>
        <v>0</v>
      </c>
      <c r="I1590" s="34">
        <f>IFERROR(VLOOKUP($H1590,'Gen F Rev'!$A:$M,15,FALSE),0)</f>
        <v>0</v>
      </c>
      <c r="J1590" s="34">
        <f>IFERROR(VLOOKUP($H1590,'Gen F Rev'!$A:$M,16,FALSE),0)</f>
        <v>0</v>
      </c>
      <c r="K1590" s="42">
        <f>IFERROR(VLOOKUP($H1590,'Gen F Rev'!$A:$M,17,FALSE),0)</f>
        <v>0</v>
      </c>
      <c r="L1590" s="34">
        <f>IFERROR(VLOOKUP($H1590,'Gen F Exp'!$A:$E,15,FALSE),0)</f>
        <v>0</v>
      </c>
      <c r="M1590" s="34">
        <f>IFERROR(VLOOKUP($H1590,'Gen F Exp'!$A:$E,16,FALSE),0)</f>
        <v>0</v>
      </c>
      <c r="N1590" s="42">
        <f>IFERROR(VLOOKUP($H1590,'Gen F Exp'!$A:$E,17,FALSE),0)</f>
        <v>0</v>
      </c>
      <c r="O1590" s="34">
        <f>IFERROR(VLOOKUP($H1590,'Water F Rev'!$A:$L,15,FALSE),0)</f>
        <v>0</v>
      </c>
      <c r="P1590" s="34">
        <f>IFERROR(VLOOKUP($H1590,'Water F Rev'!$A:$L,16,FALSE),0)</f>
        <v>0</v>
      </c>
      <c r="Q1590" s="42">
        <f>IFERROR(VLOOKUP($H1590,'Water F Rev'!$A:$L,17,FALSE),0)</f>
        <v>0</v>
      </c>
      <c r="R1590" s="34">
        <f>IFERROR(VLOOKUP($H1590,'Water F Exp'!$A:$K,15,FALSE),0)</f>
        <v>0</v>
      </c>
      <c r="S1590" s="34">
        <f>IFERROR(VLOOKUP($H1590,'Water F Exp'!$A:$K,16,FALSE),0)</f>
        <v>0</v>
      </c>
      <c r="T1590" s="42">
        <f>IFERROR(VLOOKUP($H1590,'Water F Exp'!$A:$K,17,FALSE),0)</f>
        <v>0</v>
      </c>
      <c r="U1590" s="34">
        <f ca="1">IFERROR(VLOOKUP($H1590,'Sewer F Rev'!$A:$E,15,FALSE),0)</f>
        <v>0</v>
      </c>
      <c r="V1590" s="34">
        <f ca="1">IFERROR(VLOOKUP($H1590,'Sewer F Rev'!$A:$E,16,FALSE),0)</f>
        <v>0</v>
      </c>
      <c r="W1590" s="42">
        <f ca="1">IFERROR(VLOOKUP($H1590,'Sewer F Rev'!$A:$E,17,FALSE),0)</f>
        <v>0</v>
      </c>
      <c r="X1590" s="34">
        <f>IFERROR(VLOOKUP($H1590,'Sewer F Exp'!$A:$B,15,FALSE),0)</f>
        <v>0</v>
      </c>
      <c r="Y1590" s="34">
        <f>IFERROR(VLOOKUP($H1590,'Sewer F Exp'!$A:$B,16,FALSE),0)</f>
        <v>0</v>
      </c>
      <c r="Z1590" s="42">
        <f>IFERROR(VLOOKUP($H1590,'Sewer F Exp'!$A:$B,17,FALSE),0)</f>
        <v>0</v>
      </c>
      <c r="AA1590" s="34">
        <f>IFERROR(VLOOKUP($H1590,'Refuse F Rev'!$A:$E,15,FALSE),0)</f>
        <v>0</v>
      </c>
      <c r="AB1590" s="34">
        <f>IFERROR(VLOOKUP($H1590,'Refuse F Rev'!$A:$E,16,FALSE),0)</f>
        <v>0</v>
      </c>
      <c r="AC1590" s="42">
        <f>IFERROR(VLOOKUP($H1590,'Refuse F Rev'!$A:$E,17,FALSE),0)</f>
        <v>0</v>
      </c>
      <c r="AD1590" s="34">
        <f>IFERROR(VLOOKUP($H1590,'Refuse F Exp'!$A:$E,15,FALSE),0)</f>
        <v>0</v>
      </c>
      <c r="AE1590" s="34">
        <f>IFERROR(VLOOKUP($H1590,'Refuse F Exp'!$A:$E,16,FALSE),0)</f>
        <v>0</v>
      </c>
      <c r="AF1590" s="42">
        <f>IFERROR(VLOOKUP($H1590,'Refuse F Exp'!$A:$E,17,FALSE),0)</f>
        <v>0</v>
      </c>
      <c r="AG1590" s="34">
        <f>IFERROR(VLOOKUP($H1590,#REF!,10,FALSE),0)</f>
        <v>0</v>
      </c>
      <c r="AH1590" s="34">
        <f>IFERROR(VLOOKUP($H1590,#REF!,11,FALSE),0)</f>
        <v>0</v>
      </c>
      <c r="AI1590" s="42">
        <f>IFERROR(VLOOKUP($H1590,#REF!,12,FALSE),0)</f>
        <v>0</v>
      </c>
      <c r="AJ1590" s="34">
        <f>IFERROR(VLOOKUP($H1590,#REF!,10,FALSE),0)</f>
        <v>0</v>
      </c>
      <c r="AK1590" s="34">
        <f>IFERROR(VLOOKUP($H1590,#REF!,11,FALSE),0)</f>
        <v>0</v>
      </c>
      <c r="AL1590" s="42">
        <f>IFERROR(VLOOKUP($H1590,#REF!,12,FALSE),0)</f>
        <v>0</v>
      </c>
      <c r="AM1590" s="34">
        <f>IFERROR(VLOOKUP($H1590,#REF!,10,FALSE),0)</f>
        <v>0</v>
      </c>
      <c r="AN1590" s="34">
        <f>IFERROR(VLOOKUP($H1590,#REF!,11,FALSE),0)</f>
        <v>0</v>
      </c>
      <c r="AO1590" s="42">
        <f>IFERROR(VLOOKUP($H1590,#REF!,12,FALSE),0)</f>
        <v>0</v>
      </c>
      <c r="AP1590" s="34">
        <f>IFERROR(VLOOKUP($H1590,#REF!,10,FALSE),0)</f>
        <v>0</v>
      </c>
      <c r="AQ1590" s="34">
        <f>IFERROR(VLOOKUP($H1590,#REF!,11,FALSE),0)</f>
        <v>0</v>
      </c>
      <c r="AR1590" s="42">
        <f>IFERROR(VLOOKUP($H1590,#REF!,12,FALSE),0)</f>
        <v>0</v>
      </c>
      <c r="AS1590" s="34">
        <f>IFERROR(VLOOKUP($H1590,#REF!,13,FALSE),0)</f>
        <v>0</v>
      </c>
      <c r="AT1590" s="34">
        <f>IFERROR(VLOOKUP($H1590,#REF!,14,FALSE),0)</f>
        <v>0</v>
      </c>
      <c r="AU1590" s="42">
        <f>IFERROR(VLOOKUP($H1590,#REF!,15,FALSE),0)</f>
        <v>0</v>
      </c>
      <c r="AV1590" s="34">
        <f>IFERROR(VLOOKUP($H1590,#REF!,15,FALSE),0)</f>
        <v>0</v>
      </c>
      <c r="AW1590" s="34">
        <f>IFERROR(VLOOKUP($H1590,#REF!,16,FALSE),0)</f>
        <v>0</v>
      </c>
      <c r="AX1590" s="42">
        <f>IFERROR(VLOOKUP($H1590,#REF!,17,FALSE),0)</f>
        <v>0</v>
      </c>
    </row>
    <row r="1591" spans="1:50" x14ac:dyDescent="0.3">
      <c r="A1591" s="33" t="str">
        <f t="shared" si="96"/>
        <v>0</v>
      </c>
      <c r="B1591" s="33">
        <f>+'R&amp;E EXPORT'!B1502</f>
        <v>0</v>
      </c>
      <c r="C1591" t="str">
        <f>IFERROR(VLOOKUP(A1591,'MCSJ Export'!A:C,3,FALSE),"")</f>
        <v/>
      </c>
      <c r="D1591" s="37">
        <f t="shared" ca="1" si="97"/>
        <v>0</v>
      </c>
      <c r="E1591" s="37">
        <f t="shared" ca="1" si="98"/>
        <v>0</v>
      </c>
      <c r="F1591" s="37">
        <f t="shared" ca="1" si="99"/>
        <v>0</v>
      </c>
      <c r="G1591" s="37"/>
      <c r="H1591" s="33">
        <f>+'R&amp;E EXPORT'!A1502</f>
        <v>0</v>
      </c>
      <c r="I1591" s="34">
        <f>IFERROR(VLOOKUP($H1591,'Gen F Rev'!$A:$M,15,FALSE),0)</f>
        <v>0</v>
      </c>
      <c r="J1591" s="34">
        <f>IFERROR(VLOOKUP($H1591,'Gen F Rev'!$A:$M,16,FALSE),0)</f>
        <v>0</v>
      </c>
      <c r="K1591" s="42">
        <f>IFERROR(VLOOKUP($H1591,'Gen F Rev'!$A:$M,17,FALSE),0)</f>
        <v>0</v>
      </c>
      <c r="L1591" s="34">
        <f>IFERROR(VLOOKUP($H1591,'Gen F Exp'!$A:$E,15,FALSE),0)</f>
        <v>0</v>
      </c>
      <c r="M1591" s="34">
        <f>IFERROR(VLOOKUP($H1591,'Gen F Exp'!$A:$E,16,FALSE),0)</f>
        <v>0</v>
      </c>
      <c r="N1591" s="42">
        <f>IFERROR(VLOOKUP($H1591,'Gen F Exp'!$A:$E,17,FALSE),0)</f>
        <v>0</v>
      </c>
      <c r="O1591" s="34">
        <f>IFERROR(VLOOKUP($H1591,'Water F Rev'!$A:$L,15,FALSE),0)</f>
        <v>0</v>
      </c>
      <c r="P1591" s="34">
        <f>IFERROR(VLOOKUP($H1591,'Water F Rev'!$A:$L,16,FALSE),0)</f>
        <v>0</v>
      </c>
      <c r="Q1591" s="42">
        <f>IFERROR(VLOOKUP($H1591,'Water F Rev'!$A:$L,17,FALSE),0)</f>
        <v>0</v>
      </c>
      <c r="R1591" s="34">
        <f>IFERROR(VLOOKUP($H1591,'Water F Exp'!$A:$K,15,FALSE),0)</f>
        <v>0</v>
      </c>
      <c r="S1591" s="34">
        <f>IFERROR(VLOOKUP($H1591,'Water F Exp'!$A:$K,16,FALSE),0)</f>
        <v>0</v>
      </c>
      <c r="T1591" s="42">
        <f>IFERROR(VLOOKUP($H1591,'Water F Exp'!$A:$K,17,FALSE),0)</f>
        <v>0</v>
      </c>
      <c r="U1591" s="34">
        <f ca="1">IFERROR(VLOOKUP($H1591,'Sewer F Rev'!$A:$E,15,FALSE),0)</f>
        <v>0</v>
      </c>
      <c r="V1591" s="34">
        <f ca="1">IFERROR(VLOOKUP($H1591,'Sewer F Rev'!$A:$E,16,FALSE),0)</f>
        <v>0</v>
      </c>
      <c r="W1591" s="42">
        <f ca="1">IFERROR(VLOOKUP($H1591,'Sewer F Rev'!$A:$E,17,FALSE),0)</f>
        <v>0</v>
      </c>
      <c r="X1591" s="34">
        <f>IFERROR(VLOOKUP($H1591,'Sewer F Exp'!$A:$B,15,FALSE),0)</f>
        <v>0</v>
      </c>
      <c r="Y1591" s="34">
        <f>IFERROR(VLOOKUP($H1591,'Sewer F Exp'!$A:$B,16,FALSE),0)</f>
        <v>0</v>
      </c>
      <c r="Z1591" s="42">
        <f>IFERROR(VLOOKUP($H1591,'Sewer F Exp'!$A:$B,17,FALSE),0)</f>
        <v>0</v>
      </c>
      <c r="AA1591" s="34">
        <f>IFERROR(VLOOKUP($H1591,'Refuse F Rev'!$A:$E,15,FALSE),0)</f>
        <v>0</v>
      </c>
      <c r="AB1591" s="34">
        <f>IFERROR(VLOOKUP($H1591,'Refuse F Rev'!$A:$E,16,FALSE),0)</f>
        <v>0</v>
      </c>
      <c r="AC1591" s="42">
        <f>IFERROR(VLOOKUP($H1591,'Refuse F Rev'!$A:$E,17,FALSE),0)</f>
        <v>0</v>
      </c>
      <c r="AD1591" s="34">
        <f>IFERROR(VLOOKUP($H1591,'Refuse F Exp'!$A:$E,15,FALSE),0)</f>
        <v>0</v>
      </c>
      <c r="AE1591" s="34">
        <f>IFERROR(VLOOKUP($H1591,'Refuse F Exp'!$A:$E,16,FALSE),0)</f>
        <v>0</v>
      </c>
      <c r="AF1591" s="42">
        <f>IFERROR(VLOOKUP($H1591,'Refuse F Exp'!$A:$E,17,FALSE),0)</f>
        <v>0</v>
      </c>
      <c r="AG1591" s="34">
        <f>IFERROR(VLOOKUP($H1591,#REF!,10,FALSE),0)</f>
        <v>0</v>
      </c>
      <c r="AH1591" s="34">
        <f>IFERROR(VLOOKUP($H1591,#REF!,11,FALSE),0)</f>
        <v>0</v>
      </c>
      <c r="AI1591" s="42">
        <f>IFERROR(VLOOKUP($H1591,#REF!,12,FALSE),0)</f>
        <v>0</v>
      </c>
      <c r="AJ1591" s="34">
        <f>IFERROR(VLOOKUP($H1591,#REF!,10,FALSE),0)</f>
        <v>0</v>
      </c>
      <c r="AK1591" s="34">
        <f>IFERROR(VLOOKUP($H1591,#REF!,11,FALSE),0)</f>
        <v>0</v>
      </c>
      <c r="AL1591" s="42">
        <f>IFERROR(VLOOKUP($H1591,#REF!,12,FALSE),0)</f>
        <v>0</v>
      </c>
      <c r="AM1591" s="34">
        <f>IFERROR(VLOOKUP($H1591,#REF!,10,FALSE),0)</f>
        <v>0</v>
      </c>
      <c r="AN1591" s="34">
        <f>IFERROR(VLOOKUP($H1591,#REF!,11,FALSE),0)</f>
        <v>0</v>
      </c>
      <c r="AO1591" s="42">
        <f>IFERROR(VLOOKUP($H1591,#REF!,12,FALSE),0)</f>
        <v>0</v>
      </c>
      <c r="AP1591" s="34">
        <f>IFERROR(VLOOKUP($H1591,#REF!,10,FALSE),0)</f>
        <v>0</v>
      </c>
      <c r="AQ1591" s="34">
        <f>IFERROR(VLOOKUP($H1591,#REF!,11,FALSE),0)</f>
        <v>0</v>
      </c>
      <c r="AR1591" s="42">
        <f>IFERROR(VLOOKUP($H1591,#REF!,12,FALSE),0)</f>
        <v>0</v>
      </c>
      <c r="AS1591" s="34">
        <f>IFERROR(VLOOKUP($H1591,#REF!,13,FALSE),0)</f>
        <v>0</v>
      </c>
      <c r="AT1591" s="34">
        <f>IFERROR(VLOOKUP($H1591,#REF!,14,FALSE),0)</f>
        <v>0</v>
      </c>
      <c r="AU1591" s="42">
        <f>IFERROR(VLOOKUP($H1591,#REF!,15,FALSE),0)</f>
        <v>0</v>
      </c>
      <c r="AV1591" s="34">
        <f>IFERROR(VLOOKUP($H1591,#REF!,15,FALSE),0)</f>
        <v>0</v>
      </c>
      <c r="AW1591" s="34">
        <f>IFERROR(VLOOKUP($H1591,#REF!,16,FALSE),0)</f>
        <v>0</v>
      </c>
      <c r="AX1591" s="42">
        <f>IFERROR(VLOOKUP($H1591,#REF!,17,FALSE),0)</f>
        <v>0</v>
      </c>
    </row>
    <row r="1592" spans="1:50" x14ac:dyDescent="0.3">
      <c r="A1592" s="33" t="str">
        <f t="shared" si="96"/>
        <v>0</v>
      </c>
      <c r="B1592" s="33">
        <f>+'R&amp;E EXPORT'!B1503</f>
        <v>0</v>
      </c>
      <c r="C1592" t="str">
        <f>IFERROR(VLOOKUP(A1592,'MCSJ Export'!A:C,3,FALSE),"")</f>
        <v/>
      </c>
      <c r="D1592" s="37">
        <f t="shared" ca="1" si="97"/>
        <v>0</v>
      </c>
      <c r="E1592" s="37">
        <f t="shared" ca="1" si="98"/>
        <v>0</v>
      </c>
      <c r="F1592" s="37">
        <f t="shared" ca="1" si="99"/>
        <v>0</v>
      </c>
      <c r="G1592" s="37"/>
      <c r="H1592" s="33">
        <f>+'R&amp;E EXPORT'!A1503</f>
        <v>0</v>
      </c>
      <c r="I1592" s="34">
        <f>IFERROR(VLOOKUP($H1592,'Gen F Rev'!$A:$M,15,FALSE),0)</f>
        <v>0</v>
      </c>
      <c r="J1592" s="34">
        <f>IFERROR(VLOOKUP($H1592,'Gen F Rev'!$A:$M,16,FALSE),0)</f>
        <v>0</v>
      </c>
      <c r="K1592" s="42">
        <f>IFERROR(VLOOKUP($H1592,'Gen F Rev'!$A:$M,17,FALSE),0)</f>
        <v>0</v>
      </c>
      <c r="L1592" s="34">
        <f>IFERROR(VLOOKUP($H1592,'Gen F Exp'!$A:$E,15,FALSE),0)</f>
        <v>0</v>
      </c>
      <c r="M1592" s="34">
        <f>IFERROR(VLOOKUP($H1592,'Gen F Exp'!$A:$E,16,FALSE),0)</f>
        <v>0</v>
      </c>
      <c r="N1592" s="42">
        <f>IFERROR(VLOOKUP($H1592,'Gen F Exp'!$A:$E,17,FALSE),0)</f>
        <v>0</v>
      </c>
      <c r="O1592" s="34">
        <f>IFERROR(VLOOKUP($H1592,'Water F Rev'!$A:$L,15,FALSE),0)</f>
        <v>0</v>
      </c>
      <c r="P1592" s="34">
        <f>IFERROR(VLOOKUP($H1592,'Water F Rev'!$A:$L,16,FALSE),0)</f>
        <v>0</v>
      </c>
      <c r="Q1592" s="42">
        <f>IFERROR(VLOOKUP($H1592,'Water F Rev'!$A:$L,17,FALSE),0)</f>
        <v>0</v>
      </c>
      <c r="R1592" s="34">
        <f>IFERROR(VLOOKUP($H1592,'Water F Exp'!$A:$K,15,FALSE),0)</f>
        <v>0</v>
      </c>
      <c r="S1592" s="34">
        <f>IFERROR(VLOOKUP($H1592,'Water F Exp'!$A:$K,16,FALSE),0)</f>
        <v>0</v>
      </c>
      <c r="T1592" s="42">
        <f>IFERROR(VLOOKUP($H1592,'Water F Exp'!$A:$K,17,FALSE),0)</f>
        <v>0</v>
      </c>
      <c r="U1592" s="34">
        <f ca="1">IFERROR(VLOOKUP($H1592,'Sewer F Rev'!$A:$E,15,FALSE),0)</f>
        <v>0</v>
      </c>
      <c r="V1592" s="34">
        <f ca="1">IFERROR(VLOOKUP($H1592,'Sewer F Rev'!$A:$E,16,FALSE),0)</f>
        <v>0</v>
      </c>
      <c r="W1592" s="42">
        <f ca="1">IFERROR(VLOOKUP($H1592,'Sewer F Rev'!$A:$E,17,FALSE),0)</f>
        <v>0</v>
      </c>
      <c r="X1592" s="34">
        <f>IFERROR(VLOOKUP($H1592,'Sewer F Exp'!$A:$B,15,FALSE),0)</f>
        <v>0</v>
      </c>
      <c r="Y1592" s="34">
        <f>IFERROR(VLOOKUP($H1592,'Sewer F Exp'!$A:$B,16,FALSE),0)</f>
        <v>0</v>
      </c>
      <c r="Z1592" s="42">
        <f>IFERROR(VLOOKUP($H1592,'Sewer F Exp'!$A:$B,17,FALSE),0)</f>
        <v>0</v>
      </c>
      <c r="AA1592" s="34">
        <f>IFERROR(VLOOKUP($H1592,'Refuse F Rev'!$A:$E,15,FALSE),0)</f>
        <v>0</v>
      </c>
      <c r="AB1592" s="34">
        <f>IFERROR(VLOOKUP($H1592,'Refuse F Rev'!$A:$E,16,FALSE),0)</f>
        <v>0</v>
      </c>
      <c r="AC1592" s="42">
        <f>IFERROR(VLOOKUP($H1592,'Refuse F Rev'!$A:$E,17,FALSE),0)</f>
        <v>0</v>
      </c>
      <c r="AD1592" s="34">
        <f>IFERROR(VLOOKUP($H1592,'Refuse F Exp'!$A:$E,15,FALSE),0)</f>
        <v>0</v>
      </c>
      <c r="AE1592" s="34">
        <f>IFERROR(VLOOKUP($H1592,'Refuse F Exp'!$A:$E,16,FALSE),0)</f>
        <v>0</v>
      </c>
      <c r="AF1592" s="42">
        <f>IFERROR(VLOOKUP($H1592,'Refuse F Exp'!$A:$E,17,FALSE),0)</f>
        <v>0</v>
      </c>
      <c r="AG1592" s="34">
        <f>IFERROR(VLOOKUP($H1592,#REF!,10,FALSE),0)</f>
        <v>0</v>
      </c>
      <c r="AH1592" s="34">
        <f>IFERROR(VLOOKUP($H1592,#REF!,11,FALSE),0)</f>
        <v>0</v>
      </c>
      <c r="AI1592" s="42">
        <f>IFERROR(VLOOKUP($H1592,#REF!,12,FALSE),0)</f>
        <v>0</v>
      </c>
      <c r="AJ1592" s="34">
        <f>IFERROR(VLOOKUP($H1592,#REF!,10,FALSE),0)</f>
        <v>0</v>
      </c>
      <c r="AK1592" s="34">
        <f>IFERROR(VLOOKUP($H1592,#REF!,11,FALSE),0)</f>
        <v>0</v>
      </c>
      <c r="AL1592" s="42">
        <f>IFERROR(VLOOKUP($H1592,#REF!,12,FALSE),0)</f>
        <v>0</v>
      </c>
      <c r="AM1592" s="34">
        <f>IFERROR(VLOOKUP($H1592,#REF!,10,FALSE),0)</f>
        <v>0</v>
      </c>
      <c r="AN1592" s="34">
        <f>IFERROR(VLOOKUP($H1592,#REF!,11,FALSE),0)</f>
        <v>0</v>
      </c>
      <c r="AO1592" s="42">
        <f>IFERROR(VLOOKUP($H1592,#REF!,12,FALSE),0)</f>
        <v>0</v>
      </c>
      <c r="AP1592" s="34">
        <f>IFERROR(VLOOKUP($H1592,#REF!,10,FALSE),0)</f>
        <v>0</v>
      </c>
      <c r="AQ1592" s="34">
        <f>IFERROR(VLOOKUP($H1592,#REF!,11,FALSE),0)</f>
        <v>0</v>
      </c>
      <c r="AR1592" s="42">
        <f>IFERROR(VLOOKUP($H1592,#REF!,12,FALSE),0)</f>
        <v>0</v>
      </c>
      <c r="AS1592" s="34">
        <f>IFERROR(VLOOKUP($H1592,#REF!,13,FALSE),0)</f>
        <v>0</v>
      </c>
      <c r="AT1592" s="34">
        <f>IFERROR(VLOOKUP($H1592,#REF!,14,FALSE),0)</f>
        <v>0</v>
      </c>
      <c r="AU1592" s="42">
        <f>IFERROR(VLOOKUP($H1592,#REF!,15,FALSE),0)</f>
        <v>0</v>
      </c>
      <c r="AV1592" s="34">
        <f>IFERROR(VLOOKUP($H1592,#REF!,15,FALSE),0)</f>
        <v>0</v>
      </c>
      <c r="AW1592" s="34">
        <f>IFERROR(VLOOKUP($H1592,#REF!,16,FALSE),0)</f>
        <v>0</v>
      </c>
      <c r="AX1592" s="42">
        <f>IFERROR(VLOOKUP($H1592,#REF!,17,FALSE),0)</f>
        <v>0</v>
      </c>
    </row>
    <row r="1593" spans="1:50" x14ac:dyDescent="0.3">
      <c r="A1593" s="33" t="str">
        <f t="shared" si="96"/>
        <v>0</v>
      </c>
      <c r="B1593" s="33">
        <f>+'R&amp;E EXPORT'!B1504</f>
        <v>0</v>
      </c>
      <c r="C1593" t="str">
        <f>IFERROR(VLOOKUP(A1593,'MCSJ Export'!A:C,3,FALSE),"")</f>
        <v/>
      </c>
      <c r="D1593" s="37">
        <f t="shared" ca="1" si="97"/>
        <v>0</v>
      </c>
      <c r="E1593" s="37">
        <f t="shared" ca="1" si="98"/>
        <v>0</v>
      </c>
      <c r="F1593" s="37">
        <f t="shared" ca="1" si="99"/>
        <v>0</v>
      </c>
      <c r="G1593" s="37"/>
      <c r="H1593" s="33">
        <f>+'R&amp;E EXPORT'!A1504</f>
        <v>0</v>
      </c>
      <c r="I1593" s="34">
        <f>IFERROR(VLOOKUP($H1593,'Gen F Rev'!$A:$M,15,FALSE),0)</f>
        <v>0</v>
      </c>
      <c r="J1593" s="34">
        <f>IFERROR(VLOOKUP($H1593,'Gen F Rev'!$A:$M,16,FALSE),0)</f>
        <v>0</v>
      </c>
      <c r="K1593" s="42">
        <f>IFERROR(VLOOKUP($H1593,'Gen F Rev'!$A:$M,17,FALSE),0)</f>
        <v>0</v>
      </c>
      <c r="L1593" s="34">
        <f>IFERROR(VLOOKUP($H1593,'Gen F Exp'!$A:$E,15,FALSE),0)</f>
        <v>0</v>
      </c>
      <c r="M1593" s="34">
        <f>IFERROR(VLOOKUP($H1593,'Gen F Exp'!$A:$E,16,FALSE),0)</f>
        <v>0</v>
      </c>
      <c r="N1593" s="42">
        <f>IFERROR(VLOOKUP($H1593,'Gen F Exp'!$A:$E,17,FALSE),0)</f>
        <v>0</v>
      </c>
      <c r="O1593" s="34">
        <f>IFERROR(VLOOKUP($H1593,'Water F Rev'!$A:$L,15,FALSE),0)</f>
        <v>0</v>
      </c>
      <c r="P1593" s="34">
        <f>IFERROR(VLOOKUP($H1593,'Water F Rev'!$A:$L,16,FALSE),0)</f>
        <v>0</v>
      </c>
      <c r="Q1593" s="42">
        <f>IFERROR(VLOOKUP($H1593,'Water F Rev'!$A:$L,17,FALSE),0)</f>
        <v>0</v>
      </c>
      <c r="R1593" s="34">
        <f>IFERROR(VLOOKUP($H1593,'Water F Exp'!$A:$K,15,FALSE),0)</f>
        <v>0</v>
      </c>
      <c r="S1593" s="34">
        <f>IFERROR(VLOOKUP($H1593,'Water F Exp'!$A:$K,16,FALSE),0)</f>
        <v>0</v>
      </c>
      <c r="T1593" s="42">
        <f>IFERROR(VLOOKUP($H1593,'Water F Exp'!$A:$K,17,FALSE),0)</f>
        <v>0</v>
      </c>
      <c r="U1593" s="34">
        <f ca="1">IFERROR(VLOOKUP($H1593,'Sewer F Rev'!$A:$E,15,FALSE),0)</f>
        <v>0</v>
      </c>
      <c r="V1593" s="34">
        <f ca="1">IFERROR(VLOOKUP($H1593,'Sewer F Rev'!$A:$E,16,FALSE),0)</f>
        <v>0</v>
      </c>
      <c r="W1593" s="42">
        <f ca="1">IFERROR(VLOOKUP($H1593,'Sewer F Rev'!$A:$E,17,FALSE),0)</f>
        <v>0</v>
      </c>
      <c r="X1593" s="34">
        <f>IFERROR(VLOOKUP($H1593,'Sewer F Exp'!$A:$B,15,FALSE),0)</f>
        <v>0</v>
      </c>
      <c r="Y1593" s="34">
        <f>IFERROR(VLOOKUP($H1593,'Sewer F Exp'!$A:$B,16,FALSE),0)</f>
        <v>0</v>
      </c>
      <c r="Z1593" s="42">
        <f>IFERROR(VLOOKUP($H1593,'Sewer F Exp'!$A:$B,17,FALSE),0)</f>
        <v>0</v>
      </c>
      <c r="AA1593" s="34">
        <f>IFERROR(VLOOKUP($H1593,'Refuse F Rev'!$A:$E,15,FALSE),0)</f>
        <v>0</v>
      </c>
      <c r="AB1593" s="34">
        <f>IFERROR(VLOOKUP($H1593,'Refuse F Rev'!$A:$E,16,FALSE),0)</f>
        <v>0</v>
      </c>
      <c r="AC1593" s="42">
        <f>IFERROR(VLOOKUP($H1593,'Refuse F Rev'!$A:$E,17,FALSE),0)</f>
        <v>0</v>
      </c>
      <c r="AD1593" s="34">
        <f>IFERROR(VLOOKUP($H1593,'Refuse F Exp'!$A:$E,15,FALSE),0)</f>
        <v>0</v>
      </c>
      <c r="AE1593" s="34">
        <f>IFERROR(VLOOKUP($H1593,'Refuse F Exp'!$A:$E,16,FALSE),0)</f>
        <v>0</v>
      </c>
      <c r="AF1593" s="42">
        <f>IFERROR(VLOOKUP($H1593,'Refuse F Exp'!$A:$E,17,FALSE),0)</f>
        <v>0</v>
      </c>
      <c r="AG1593" s="34">
        <f>IFERROR(VLOOKUP($H1593,#REF!,10,FALSE),0)</f>
        <v>0</v>
      </c>
      <c r="AH1593" s="34">
        <f>IFERROR(VLOOKUP($H1593,#REF!,11,FALSE),0)</f>
        <v>0</v>
      </c>
      <c r="AI1593" s="42">
        <f>IFERROR(VLOOKUP($H1593,#REF!,12,FALSE),0)</f>
        <v>0</v>
      </c>
      <c r="AJ1593" s="34">
        <f>IFERROR(VLOOKUP($H1593,#REF!,10,FALSE),0)</f>
        <v>0</v>
      </c>
      <c r="AK1593" s="34">
        <f>IFERROR(VLOOKUP($H1593,#REF!,11,FALSE),0)</f>
        <v>0</v>
      </c>
      <c r="AL1593" s="42">
        <f>IFERROR(VLOOKUP($H1593,#REF!,12,FALSE),0)</f>
        <v>0</v>
      </c>
      <c r="AM1593" s="34">
        <f>IFERROR(VLOOKUP($H1593,#REF!,10,FALSE),0)</f>
        <v>0</v>
      </c>
      <c r="AN1593" s="34">
        <f>IFERROR(VLOOKUP($H1593,#REF!,11,FALSE),0)</f>
        <v>0</v>
      </c>
      <c r="AO1593" s="42">
        <f>IFERROR(VLOOKUP($H1593,#REF!,12,FALSE),0)</f>
        <v>0</v>
      </c>
      <c r="AP1593" s="34">
        <f>IFERROR(VLOOKUP($H1593,#REF!,10,FALSE),0)</f>
        <v>0</v>
      </c>
      <c r="AQ1593" s="34">
        <f>IFERROR(VLOOKUP($H1593,#REF!,11,FALSE),0)</f>
        <v>0</v>
      </c>
      <c r="AR1593" s="42">
        <f>IFERROR(VLOOKUP($H1593,#REF!,12,FALSE),0)</f>
        <v>0</v>
      </c>
      <c r="AS1593" s="34">
        <f>IFERROR(VLOOKUP($H1593,#REF!,13,FALSE),0)</f>
        <v>0</v>
      </c>
      <c r="AT1593" s="34">
        <f>IFERROR(VLOOKUP($H1593,#REF!,14,FALSE),0)</f>
        <v>0</v>
      </c>
      <c r="AU1593" s="42">
        <f>IFERROR(VLOOKUP($H1593,#REF!,15,FALSE),0)</f>
        <v>0</v>
      </c>
      <c r="AV1593" s="34">
        <f>IFERROR(VLOOKUP($H1593,#REF!,15,FALSE),0)</f>
        <v>0</v>
      </c>
      <c r="AW1593" s="34">
        <f>IFERROR(VLOOKUP($H1593,#REF!,16,FALSE),0)</f>
        <v>0</v>
      </c>
      <c r="AX1593" s="42">
        <f>IFERROR(VLOOKUP($H1593,#REF!,17,FALSE),0)</f>
        <v>0</v>
      </c>
    </row>
    <row r="1594" spans="1:50" x14ac:dyDescent="0.3">
      <c r="A1594" s="33" t="str">
        <f t="shared" si="96"/>
        <v>0</v>
      </c>
      <c r="B1594" s="33">
        <f>+'R&amp;E EXPORT'!B1505</f>
        <v>0</v>
      </c>
      <c r="C1594" t="str">
        <f>IFERROR(VLOOKUP(A1594,'MCSJ Export'!A:C,3,FALSE),"")</f>
        <v/>
      </c>
      <c r="D1594" s="37">
        <f t="shared" ca="1" si="97"/>
        <v>0</v>
      </c>
      <c r="E1594" s="37">
        <f t="shared" ca="1" si="98"/>
        <v>0</v>
      </c>
      <c r="F1594" s="37">
        <f t="shared" ca="1" si="99"/>
        <v>0</v>
      </c>
      <c r="G1594" s="37"/>
      <c r="H1594" s="33">
        <f>+'R&amp;E EXPORT'!A1505</f>
        <v>0</v>
      </c>
      <c r="I1594" s="34">
        <f>IFERROR(VLOOKUP($H1594,'Gen F Rev'!$A:$M,15,FALSE),0)</f>
        <v>0</v>
      </c>
      <c r="J1594" s="34">
        <f>IFERROR(VLOOKUP($H1594,'Gen F Rev'!$A:$M,16,FALSE),0)</f>
        <v>0</v>
      </c>
      <c r="K1594" s="42">
        <f>IFERROR(VLOOKUP($H1594,'Gen F Rev'!$A:$M,17,FALSE),0)</f>
        <v>0</v>
      </c>
      <c r="L1594" s="34">
        <f>IFERROR(VLOOKUP($H1594,'Gen F Exp'!$A:$E,15,FALSE),0)</f>
        <v>0</v>
      </c>
      <c r="M1594" s="34">
        <f>IFERROR(VLOOKUP($H1594,'Gen F Exp'!$A:$E,16,FALSE),0)</f>
        <v>0</v>
      </c>
      <c r="N1594" s="42">
        <f>IFERROR(VLOOKUP($H1594,'Gen F Exp'!$A:$E,17,FALSE),0)</f>
        <v>0</v>
      </c>
      <c r="O1594" s="34">
        <f>IFERROR(VLOOKUP($H1594,'Water F Rev'!$A:$L,15,FALSE),0)</f>
        <v>0</v>
      </c>
      <c r="P1594" s="34">
        <f>IFERROR(VLOOKUP($H1594,'Water F Rev'!$A:$L,16,FALSE),0)</f>
        <v>0</v>
      </c>
      <c r="Q1594" s="42">
        <f>IFERROR(VLOOKUP($H1594,'Water F Rev'!$A:$L,17,FALSE),0)</f>
        <v>0</v>
      </c>
      <c r="R1594" s="34">
        <f>IFERROR(VLOOKUP($H1594,'Water F Exp'!$A:$K,15,FALSE),0)</f>
        <v>0</v>
      </c>
      <c r="S1594" s="34">
        <f>IFERROR(VLOOKUP($H1594,'Water F Exp'!$A:$K,16,FALSE),0)</f>
        <v>0</v>
      </c>
      <c r="T1594" s="42">
        <f>IFERROR(VLOOKUP($H1594,'Water F Exp'!$A:$K,17,FALSE),0)</f>
        <v>0</v>
      </c>
      <c r="U1594" s="34">
        <f ca="1">IFERROR(VLOOKUP($H1594,'Sewer F Rev'!$A:$E,15,FALSE),0)</f>
        <v>0</v>
      </c>
      <c r="V1594" s="34">
        <f ca="1">IFERROR(VLOOKUP($H1594,'Sewer F Rev'!$A:$E,16,FALSE),0)</f>
        <v>0</v>
      </c>
      <c r="W1594" s="42">
        <f ca="1">IFERROR(VLOOKUP($H1594,'Sewer F Rev'!$A:$E,17,FALSE),0)</f>
        <v>0</v>
      </c>
      <c r="X1594" s="34">
        <f>IFERROR(VLOOKUP($H1594,'Sewer F Exp'!$A:$B,15,FALSE),0)</f>
        <v>0</v>
      </c>
      <c r="Y1594" s="34">
        <f>IFERROR(VLOOKUP($H1594,'Sewer F Exp'!$A:$B,16,FALSE),0)</f>
        <v>0</v>
      </c>
      <c r="Z1594" s="42">
        <f>IFERROR(VLOOKUP($H1594,'Sewer F Exp'!$A:$B,17,FALSE),0)</f>
        <v>0</v>
      </c>
      <c r="AA1594" s="34">
        <f>IFERROR(VLOOKUP($H1594,'Refuse F Rev'!$A:$E,15,FALSE),0)</f>
        <v>0</v>
      </c>
      <c r="AB1594" s="34">
        <f>IFERROR(VLOOKUP($H1594,'Refuse F Rev'!$A:$E,16,FALSE),0)</f>
        <v>0</v>
      </c>
      <c r="AC1594" s="42">
        <f>IFERROR(VLOOKUP($H1594,'Refuse F Rev'!$A:$E,17,FALSE),0)</f>
        <v>0</v>
      </c>
      <c r="AD1594" s="34">
        <f>IFERROR(VLOOKUP($H1594,'Refuse F Exp'!$A:$E,15,FALSE),0)</f>
        <v>0</v>
      </c>
      <c r="AE1594" s="34">
        <f>IFERROR(VLOOKUP($H1594,'Refuse F Exp'!$A:$E,16,FALSE),0)</f>
        <v>0</v>
      </c>
      <c r="AF1594" s="42">
        <f>IFERROR(VLOOKUP($H1594,'Refuse F Exp'!$A:$E,17,FALSE),0)</f>
        <v>0</v>
      </c>
      <c r="AG1594" s="34">
        <f>IFERROR(VLOOKUP($H1594,#REF!,10,FALSE),0)</f>
        <v>0</v>
      </c>
      <c r="AH1594" s="34">
        <f>IFERROR(VLOOKUP($H1594,#REF!,11,FALSE),0)</f>
        <v>0</v>
      </c>
      <c r="AI1594" s="42">
        <f>IFERROR(VLOOKUP($H1594,#REF!,12,FALSE),0)</f>
        <v>0</v>
      </c>
      <c r="AJ1594" s="34">
        <f>IFERROR(VLOOKUP($H1594,#REF!,10,FALSE),0)</f>
        <v>0</v>
      </c>
      <c r="AK1594" s="34">
        <f>IFERROR(VLOOKUP($H1594,#REF!,11,FALSE),0)</f>
        <v>0</v>
      </c>
      <c r="AL1594" s="42">
        <f>IFERROR(VLOOKUP($H1594,#REF!,12,FALSE),0)</f>
        <v>0</v>
      </c>
      <c r="AM1594" s="34">
        <f>IFERROR(VLOOKUP($H1594,#REF!,10,FALSE),0)</f>
        <v>0</v>
      </c>
      <c r="AN1594" s="34">
        <f>IFERROR(VLOOKUP($H1594,#REF!,11,FALSE),0)</f>
        <v>0</v>
      </c>
      <c r="AO1594" s="42">
        <f>IFERROR(VLOOKUP($H1594,#REF!,12,FALSE),0)</f>
        <v>0</v>
      </c>
      <c r="AP1594" s="34">
        <f>IFERROR(VLOOKUP($H1594,#REF!,10,FALSE),0)</f>
        <v>0</v>
      </c>
      <c r="AQ1594" s="34">
        <f>IFERROR(VLOOKUP($H1594,#REF!,11,FALSE),0)</f>
        <v>0</v>
      </c>
      <c r="AR1594" s="42">
        <f>IFERROR(VLOOKUP($H1594,#REF!,12,FALSE),0)</f>
        <v>0</v>
      </c>
      <c r="AS1594" s="34">
        <f>IFERROR(VLOOKUP($H1594,#REF!,13,FALSE),0)</f>
        <v>0</v>
      </c>
      <c r="AT1594" s="34">
        <f>IFERROR(VLOOKUP($H1594,#REF!,14,FALSE),0)</f>
        <v>0</v>
      </c>
      <c r="AU1594" s="42">
        <f>IFERROR(VLOOKUP($H1594,#REF!,15,FALSE),0)</f>
        <v>0</v>
      </c>
      <c r="AV1594" s="34">
        <f>IFERROR(VLOOKUP($H1594,#REF!,15,FALSE),0)</f>
        <v>0</v>
      </c>
      <c r="AW1594" s="34">
        <f>IFERROR(VLOOKUP($H1594,#REF!,16,FALSE),0)</f>
        <v>0</v>
      </c>
      <c r="AX1594" s="42">
        <f>IFERROR(VLOOKUP($H1594,#REF!,17,FALSE),0)</f>
        <v>0</v>
      </c>
    </row>
    <row r="1595" spans="1:50" x14ac:dyDescent="0.3">
      <c r="A1595" s="33" t="str">
        <f t="shared" si="96"/>
        <v>0</v>
      </c>
      <c r="B1595" s="33">
        <f>+'R&amp;E EXPORT'!B1506</f>
        <v>0</v>
      </c>
      <c r="C1595" t="str">
        <f>IFERROR(VLOOKUP(A1595,'MCSJ Export'!A:C,3,FALSE),"")</f>
        <v/>
      </c>
      <c r="D1595" s="37">
        <f t="shared" ca="1" si="97"/>
        <v>0</v>
      </c>
      <c r="E1595" s="37">
        <f t="shared" ca="1" si="98"/>
        <v>0</v>
      </c>
      <c r="F1595" s="37">
        <f t="shared" ca="1" si="99"/>
        <v>0</v>
      </c>
      <c r="G1595" s="37"/>
      <c r="H1595" s="33">
        <f>+'R&amp;E EXPORT'!A1506</f>
        <v>0</v>
      </c>
      <c r="I1595" s="34">
        <f>IFERROR(VLOOKUP($H1595,'Gen F Rev'!$A:$M,15,FALSE),0)</f>
        <v>0</v>
      </c>
      <c r="J1595" s="34">
        <f>IFERROR(VLOOKUP($H1595,'Gen F Rev'!$A:$M,16,FALSE),0)</f>
        <v>0</v>
      </c>
      <c r="K1595" s="42">
        <f>IFERROR(VLOOKUP($H1595,'Gen F Rev'!$A:$M,17,FALSE),0)</f>
        <v>0</v>
      </c>
      <c r="L1595" s="34">
        <f>IFERROR(VLOOKUP($H1595,'Gen F Exp'!$A:$E,15,FALSE),0)</f>
        <v>0</v>
      </c>
      <c r="M1595" s="34">
        <f>IFERROR(VLOOKUP($H1595,'Gen F Exp'!$A:$E,16,FALSE),0)</f>
        <v>0</v>
      </c>
      <c r="N1595" s="42">
        <f>IFERROR(VLOOKUP($H1595,'Gen F Exp'!$A:$E,17,FALSE),0)</f>
        <v>0</v>
      </c>
      <c r="O1595" s="34">
        <f>IFERROR(VLOOKUP($H1595,'Water F Rev'!$A:$L,15,FALSE),0)</f>
        <v>0</v>
      </c>
      <c r="P1595" s="34">
        <f>IFERROR(VLOOKUP($H1595,'Water F Rev'!$A:$L,16,FALSE),0)</f>
        <v>0</v>
      </c>
      <c r="Q1595" s="42">
        <f>IFERROR(VLOOKUP($H1595,'Water F Rev'!$A:$L,17,FALSE),0)</f>
        <v>0</v>
      </c>
      <c r="R1595" s="34">
        <f>IFERROR(VLOOKUP($H1595,'Water F Exp'!$A:$K,15,FALSE),0)</f>
        <v>0</v>
      </c>
      <c r="S1595" s="34">
        <f>IFERROR(VLOOKUP($H1595,'Water F Exp'!$A:$K,16,FALSE),0)</f>
        <v>0</v>
      </c>
      <c r="T1595" s="42">
        <f>IFERROR(VLOOKUP($H1595,'Water F Exp'!$A:$K,17,FALSE),0)</f>
        <v>0</v>
      </c>
      <c r="U1595" s="34">
        <f ca="1">IFERROR(VLOOKUP($H1595,'Sewer F Rev'!$A:$E,15,FALSE),0)</f>
        <v>0</v>
      </c>
      <c r="V1595" s="34">
        <f ca="1">IFERROR(VLOOKUP($H1595,'Sewer F Rev'!$A:$E,16,FALSE),0)</f>
        <v>0</v>
      </c>
      <c r="W1595" s="42">
        <f ca="1">IFERROR(VLOOKUP($H1595,'Sewer F Rev'!$A:$E,17,FALSE),0)</f>
        <v>0</v>
      </c>
      <c r="X1595" s="34">
        <f>IFERROR(VLOOKUP($H1595,'Sewer F Exp'!$A:$B,15,FALSE),0)</f>
        <v>0</v>
      </c>
      <c r="Y1595" s="34">
        <f>IFERROR(VLOOKUP($H1595,'Sewer F Exp'!$A:$B,16,FALSE),0)</f>
        <v>0</v>
      </c>
      <c r="Z1595" s="42">
        <f>IFERROR(VLOOKUP($H1595,'Sewer F Exp'!$A:$B,17,FALSE),0)</f>
        <v>0</v>
      </c>
      <c r="AA1595" s="34">
        <f>IFERROR(VLOOKUP($H1595,'Refuse F Rev'!$A:$E,15,FALSE),0)</f>
        <v>0</v>
      </c>
      <c r="AB1595" s="34">
        <f>IFERROR(VLOOKUP($H1595,'Refuse F Rev'!$A:$E,16,FALSE),0)</f>
        <v>0</v>
      </c>
      <c r="AC1595" s="42">
        <f>IFERROR(VLOOKUP($H1595,'Refuse F Rev'!$A:$E,17,FALSE),0)</f>
        <v>0</v>
      </c>
      <c r="AD1595" s="34">
        <f>IFERROR(VLOOKUP($H1595,'Refuse F Exp'!$A:$E,15,FALSE),0)</f>
        <v>0</v>
      </c>
      <c r="AE1595" s="34">
        <f>IFERROR(VLOOKUP($H1595,'Refuse F Exp'!$A:$E,16,FALSE),0)</f>
        <v>0</v>
      </c>
      <c r="AF1595" s="42">
        <f>IFERROR(VLOOKUP($H1595,'Refuse F Exp'!$A:$E,17,FALSE),0)</f>
        <v>0</v>
      </c>
      <c r="AG1595" s="34">
        <f>IFERROR(VLOOKUP($H1595,#REF!,10,FALSE),0)</f>
        <v>0</v>
      </c>
      <c r="AH1595" s="34">
        <f>IFERROR(VLOOKUP($H1595,#REF!,11,FALSE),0)</f>
        <v>0</v>
      </c>
      <c r="AI1595" s="42">
        <f>IFERROR(VLOOKUP($H1595,#REF!,12,FALSE),0)</f>
        <v>0</v>
      </c>
      <c r="AJ1595" s="34">
        <f>IFERROR(VLOOKUP($H1595,#REF!,10,FALSE),0)</f>
        <v>0</v>
      </c>
      <c r="AK1595" s="34">
        <f>IFERROR(VLOOKUP($H1595,#REF!,11,FALSE),0)</f>
        <v>0</v>
      </c>
      <c r="AL1595" s="42">
        <f>IFERROR(VLOOKUP($H1595,#REF!,12,FALSE),0)</f>
        <v>0</v>
      </c>
      <c r="AM1595" s="34">
        <f>IFERROR(VLOOKUP($H1595,#REF!,10,FALSE),0)</f>
        <v>0</v>
      </c>
      <c r="AN1595" s="34">
        <f>IFERROR(VLOOKUP($H1595,#REF!,11,FALSE),0)</f>
        <v>0</v>
      </c>
      <c r="AO1595" s="42">
        <f>IFERROR(VLOOKUP($H1595,#REF!,12,FALSE),0)</f>
        <v>0</v>
      </c>
      <c r="AP1595" s="34">
        <f>IFERROR(VLOOKUP($H1595,#REF!,10,FALSE),0)</f>
        <v>0</v>
      </c>
      <c r="AQ1595" s="34">
        <f>IFERROR(VLOOKUP($H1595,#REF!,11,FALSE),0)</f>
        <v>0</v>
      </c>
      <c r="AR1595" s="42">
        <f>IFERROR(VLOOKUP($H1595,#REF!,12,FALSE),0)</f>
        <v>0</v>
      </c>
      <c r="AS1595" s="34">
        <f>IFERROR(VLOOKUP($H1595,#REF!,13,FALSE),0)</f>
        <v>0</v>
      </c>
      <c r="AT1595" s="34">
        <f>IFERROR(VLOOKUP($H1595,#REF!,14,FALSE),0)</f>
        <v>0</v>
      </c>
      <c r="AU1595" s="42">
        <f>IFERROR(VLOOKUP($H1595,#REF!,15,FALSE),0)</f>
        <v>0</v>
      </c>
      <c r="AV1595" s="34">
        <f>IFERROR(VLOOKUP($H1595,#REF!,15,FALSE),0)</f>
        <v>0</v>
      </c>
      <c r="AW1595" s="34">
        <f>IFERROR(VLOOKUP($H1595,#REF!,16,FALSE),0)</f>
        <v>0</v>
      </c>
      <c r="AX1595" s="42">
        <f>IFERROR(VLOOKUP($H1595,#REF!,17,FALSE),0)</f>
        <v>0</v>
      </c>
    </row>
    <row r="1596" spans="1:50" x14ac:dyDescent="0.3">
      <c r="A1596" s="33" t="str">
        <f t="shared" si="96"/>
        <v>0</v>
      </c>
      <c r="B1596" s="33">
        <f>+'R&amp;E EXPORT'!B1507</f>
        <v>0</v>
      </c>
      <c r="C1596" t="str">
        <f>IFERROR(VLOOKUP(A1596,'MCSJ Export'!A:C,3,FALSE),"")</f>
        <v/>
      </c>
      <c r="D1596" s="37">
        <f t="shared" ca="1" si="97"/>
        <v>0</v>
      </c>
      <c r="E1596" s="37">
        <f t="shared" ca="1" si="98"/>
        <v>0</v>
      </c>
      <c r="F1596" s="37">
        <f t="shared" ca="1" si="99"/>
        <v>0</v>
      </c>
      <c r="G1596" s="37"/>
      <c r="H1596" s="33">
        <f>+'R&amp;E EXPORT'!A1507</f>
        <v>0</v>
      </c>
      <c r="I1596" s="34">
        <f>IFERROR(VLOOKUP($H1596,'Gen F Rev'!$A:$M,15,FALSE),0)</f>
        <v>0</v>
      </c>
      <c r="J1596" s="34">
        <f>IFERROR(VLOOKUP($H1596,'Gen F Rev'!$A:$M,16,FALSE),0)</f>
        <v>0</v>
      </c>
      <c r="K1596" s="42">
        <f>IFERROR(VLOOKUP($H1596,'Gen F Rev'!$A:$M,17,FALSE),0)</f>
        <v>0</v>
      </c>
      <c r="L1596" s="34">
        <f>IFERROR(VLOOKUP($H1596,'Gen F Exp'!$A:$E,15,FALSE),0)</f>
        <v>0</v>
      </c>
      <c r="M1596" s="34">
        <f>IFERROR(VLOOKUP($H1596,'Gen F Exp'!$A:$E,16,FALSE),0)</f>
        <v>0</v>
      </c>
      <c r="N1596" s="42">
        <f>IFERROR(VLOOKUP($H1596,'Gen F Exp'!$A:$E,17,FALSE),0)</f>
        <v>0</v>
      </c>
      <c r="O1596" s="34">
        <f>IFERROR(VLOOKUP($H1596,'Water F Rev'!$A:$L,15,FALSE),0)</f>
        <v>0</v>
      </c>
      <c r="P1596" s="34">
        <f>IFERROR(VLOOKUP($H1596,'Water F Rev'!$A:$L,16,FALSE),0)</f>
        <v>0</v>
      </c>
      <c r="Q1596" s="42">
        <f>IFERROR(VLOOKUP($H1596,'Water F Rev'!$A:$L,17,FALSE),0)</f>
        <v>0</v>
      </c>
      <c r="R1596" s="34">
        <f>IFERROR(VLOOKUP($H1596,'Water F Exp'!$A:$K,15,FALSE),0)</f>
        <v>0</v>
      </c>
      <c r="S1596" s="34">
        <f>IFERROR(VLOOKUP($H1596,'Water F Exp'!$A:$K,16,FALSE),0)</f>
        <v>0</v>
      </c>
      <c r="T1596" s="42">
        <f>IFERROR(VLOOKUP($H1596,'Water F Exp'!$A:$K,17,FALSE),0)</f>
        <v>0</v>
      </c>
      <c r="U1596" s="34">
        <f ca="1">IFERROR(VLOOKUP($H1596,'Sewer F Rev'!$A:$E,15,FALSE),0)</f>
        <v>0</v>
      </c>
      <c r="V1596" s="34">
        <f ca="1">IFERROR(VLOOKUP($H1596,'Sewer F Rev'!$A:$E,16,FALSE),0)</f>
        <v>0</v>
      </c>
      <c r="W1596" s="42">
        <f ca="1">IFERROR(VLOOKUP($H1596,'Sewer F Rev'!$A:$E,17,FALSE),0)</f>
        <v>0</v>
      </c>
      <c r="X1596" s="34">
        <f>IFERROR(VLOOKUP($H1596,'Sewer F Exp'!$A:$B,15,FALSE),0)</f>
        <v>0</v>
      </c>
      <c r="Y1596" s="34">
        <f>IFERROR(VLOOKUP($H1596,'Sewer F Exp'!$A:$B,16,FALSE),0)</f>
        <v>0</v>
      </c>
      <c r="Z1596" s="42">
        <f>IFERROR(VLOOKUP($H1596,'Sewer F Exp'!$A:$B,17,FALSE),0)</f>
        <v>0</v>
      </c>
      <c r="AA1596" s="34">
        <f>IFERROR(VLOOKUP($H1596,'Refuse F Rev'!$A:$E,15,FALSE),0)</f>
        <v>0</v>
      </c>
      <c r="AB1596" s="34">
        <f>IFERROR(VLOOKUP($H1596,'Refuse F Rev'!$A:$E,16,FALSE),0)</f>
        <v>0</v>
      </c>
      <c r="AC1596" s="42">
        <f>IFERROR(VLOOKUP($H1596,'Refuse F Rev'!$A:$E,17,FALSE),0)</f>
        <v>0</v>
      </c>
      <c r="AD1596" s="34">
        <f>IFERROR(VLOOKUP($H1596,'Refuse F Exp'!$A:$E,15,FALSE),0)</f>
        <v>0</v>
      </c>
      <c r="AE1596" s="34">
        <f>IFERROR(VLOOKUP($H1596,'Refuse F Exp'!$A:$E,16,FALSE),0)</f>
        <v>0</v>
      </c>
      <c r="AF1596" s="42">
        <f>IFERROR(VLOOKUP($H1596,'Refuse F Exp'!$A:$E,17,FALSE),0)</f>
        <v>0</v>
      </c>
      <c r="AG1596" s="34">
        <f>IFERROR(VLOOKUP($H1596,#REF!,10,FALSE),0)</f>
        <v>0</v>
      </c>
      <c r="AH1596" s="34">
        <f>IFERROR(VLOOKUP($H1596,#REF!,11,FALSE),0)</f>
        <v>0</v>
      </c>
      <c r="AI1596" s="42">
        <f>IFERROR(VLOOKUP($H1596,#REF!,12,FALSE),0)</f>
        <v>0</v>
      </c>
      <c r="AJ1596" s="34">
        <f>IFERROR(VLOOKUP($H1596,#REF!,10,FALSE),0)</f>
        <v>0</v>
      </c>
      <c r="AK1596" s="34">
        <f>IFERROR(VLOOKUP($H1596,#REF!,11,FALSE),0)</f>
        <v>0</v>
      </c>
      <c r="AL1596" s="42">
        <f>IFERROR(VLOOKUP($H1596,#REF!,12,FALSE),0)</f>
        <v>0</v>
      </c>
      <c r="AM1596" s="34">
        <f>IFERROR(VLOOKUP($H1596,#REF!,10,FALSE),0)</f>
        <v>0</v>
      </c>
      <c r="AN1596" s="34">
        <f>IFERROR(VLOOKUP($H1596,#REF!,11,FALSE),0)</f>
        <v>0</v>
      </c>
      <c r="AO1596" s="42">
        <f>IFERROR(VLOOKUP($H1596,#REF!,12,FALSE),0)</f>
        <v>0</v>
      </c>
      <c r="AP1596" s="34">
        <f>IFERROR(VLOOKUP($H1596,#REF!,10,FALSE),0)</f>
        <v>0</v>
      </c>
      <c r="AQ1596" s="34">
        <f>IFERROR(VLOOKUP($H1596,#REF!,11,FALSE),0)</f>
        <v>0</v>
      </c>
      <c r="AR1596" s="42">
        <f>IFERROR(VLOOKUP($H1596,#REF!,12,FALSE),0)</f>
        <v>0</v>
      </c>
      <c r="AS1596" s="34">
        <f>IFERROR(VLOOKUP($H1596,#REF!,13,FALSE),0)</f>
        <v>0</v>
      </c>
      <c r="AT1596" s="34">
        <f>IFERROR(VLOOKUP($H1596,#REF!,14,FALSE),0)</f>
        <v>0</v>
      </c>
      <c r="AU1596" s="42">
        <f>IFERROR(VLOOKUP($H1596,#REF!,15,FALSE),0)</f>
        <v>0</v>
      </c>
      <c r="AV1596" s="34">
        <f>IFERROR(VLOOKUP($H1596,#REF!,15,FALSE),0)</f>
        <v>0</v>
      </c>
      <c r="AW1596" s="34">
        <f>IFERROR(VLOOKUP($H1596,#REF!,16,FALSE),0)</f>
        <v>0</v>
      </c>
      <c r="AX1596" s="42">
        <f>IFERROR(VLOOKUP($H1596,#REF!,17,FALSE),0)</f>
        <v>0</v>
      </c>
    </row>
    <row r="1597" spans="1:50" x14ac:dyDescent="0.3">
      <c r="A1597" s="33" t="str">
        <f t="shared" si="96"/>
        <v>0</v>
      </c>
      <c r="B1597" s="33">
        <f>+'R&amp;E EXPORT'!B1508</f>
        <v>0</v>
      </c>
      <c r="C1597" t="str">
        <f>IFERROR(VLOOKUP(A1597,'MCSJ Export'!A:C,3,FALSE),"")</f>
        <v/>
      </c>
      <c r="D1597" s="37">
        <f t="shared" ca="1" si="97"/>
        <v>0</v>
      </c>
      <c r="E1597" s="37">
        <f t="shared" ca="1" si="98"/>
        <v>0</v>
      </c>
      <c r="F1597" s="37">
        <f t="shared" ca="1" si="99"/>
        <v>0</v>
      </c>
      <c r="G1597" s="37"/>
      <c r="H1597" s="33">
        <f>+'R&amp;E EXPORT'!A1508</f>
        <v>0</v>
      </c>
      <c r="I1597" s="34">
        <f>IFERROR(VLOOKUP($H1597,'Gen F Rev'!$A:$M,15,FALSE),0)</f>
        <v>0</v>
      </c>
      <c r="J1597" s="34">
        <f>IFERROR(VLOOKUP($H1597,'Gen F Rev'!$A:$M,16,FALSE),0)</f>
        <v>0</v>
      </c>
      <c r="K1597" s="42">
        <f>IFERROR(VLOOKUP($H1597,'Gen F Rev'!$A:$M,17,FALSE),0)</f>
        <v>0</v>
      </c>
      <c r="L1597" s="34">
        <f>IFERROR(VLOOKUP($H1597,'Gen F Exp'!$A:$E,15,FALSE),0)</f>
        <v>0</v>
      </c>
      <c r="M1597" s="34">
        <f>IFERROR(VLOOKUP($H1597,'Gen F Exp'!$A:$E,16,FALSE),0)</f>
        <v>0</v>
      </c>
      <c r="N1597" s="42">
        <f>IFERROR(VLOOKUP($H1597,'Gen F Exp'!$A:$E,17,FALSE),0)</f>
        <v>0</v>
      </c>
      <c r="O1597" s="34">
        <f>IFERROR(VLOOKUP($H1597,'Water F Rev'!$A:$L,15,FALSE),0)</f>
        <v>0</v>
      </c>
      <c r="P1597" s="34">
        <f>IFERROR(VLOOKUP($H1597,'Water F Rev'!$A:$L,16,FALSE),0)</f>
        <v>0</v>
      </c>
      <c r="Q1597" s="42">
        <f>IFERROR(VLOOKUP($H1597,'Water F Rev'!$A:$L,17,FALSE),0)</f>
        <v>0</v>
      </c>
      <c r="R1597" s="34">
        <f>IFERROR(VLOOKUP($H1597,'Water F Exp'!$A:$K,15,FALSE),0)</f>
        <v>0</v>
      </c>
      <c r="S1597" s="34">
        <f>IFERROR(VLOOKUP($H1597,'Water F Exp'!$A:$K,16,FALSE),0)</f>
        <v>0</v>
      </c>
      <c r="T1597" s="42">
        <f>IFERROR(VLOOKUP($H1597,'Water F Exp'!$A:$K,17,FALSE),0)</f>
        <v>0</v>
      </c>
      <c r="U1597" s="34">
        <f ca="1">IFERROR(VLOOKUP($H1597,'Sewer F Rev'!$A:$E,15,FALSE),0)</f>
        <v>0</v>
      </c>
      <c r="V1597" s="34">
        <f ca="1">IFERROR(VLOOKUP($H1597,'Sewer F Rev'!$A:$E,16,FALSE),0)</f>
        <v>0</v>
      </c>
      <c r="W1597" s="42">
        <f ca="1">IFERROR(VLOOKUP($H1597,'Sewer F Rev'!$A:$E,17,FALSE),0)</f>
        <v>0</v>
      </c>
      <c r="X1597" s="34">
        <f>IFERROR(VLOOKUP($H1597,'Sewer F Exp'!$A:$B,15,FALSE),0)</f>
        <v>0</v>
      </c>
      <c r="Y1597" s="34">
        <f>IFERROR(VLOOKUP($H1597,'Sewer F Exp'!$A:$B,16,FALSE),0)</f>
        <v>0</v>
      </c>
      <c r="Z1597" s="42">
        <f>IFERROR(VLOOKUP($H1597,'Sewer F Exp'!$A:$B,17,FALSE),0)</f>
        <v>0</v>
      </c>
      <c r="AA1597" s="34">
        <f>IFERROR(VLOOKUP($H1597,'Refuse F Rev'!$A:$E,15,FALSE),0)</f>
        <v>0</v>
      </c>
      <c r="AB1597" s="34">
        <f>IFERROR(VLOOKUP($H1597,'Refuse F Rev'!$A:$E,16,FALSE),0)</f>
        <v>0</v>
      </c>
      <c r="AC1597" s="42">
        <f>IFERROR(VLOOKUP($H1597,'Refuse F Rev'!$A:$E,17,FALSE),0)</f>
        <v>0</v>
      </c>
      <c r="AD1597" s="34">
        <f>IFERROR(VLOOKUP($H1597,'Refuse F Exp'!$A:$E,15,FALSE),0)</f>
        <v>0</v>
      </c>
      <c r="AE1597" s="34">
        <f>IFERROR(VLOOKUP($H1597,'Refuse F Exp'!$A:$E,16,FALSE),0)</f>
        <v>0</v>
      </c>
      <c r="AF1597" s="42">
        <f>IFERROR(VLOOKUP($H1597,'Refuse F Exp'!$A:$E,17,FALSE),0)</f>
        <v>0</v>
      </c>
      <c r="AG1597" s="34">
        <f>IFERROR(VLOOKUP($H1597,#REF!,10,FALSE),0)</f>
        <v>0</v>
      </c>
      <c r="AH1597" s="34">
        <f>IFERROR(VLOOKUP($H1597,#REF!,11,FALSE),0)</f>
        <v>0</v>
      </c>
      <c r="AI1597" s="42">
        <f>IFERROR(VLOOKUP($H1597,#REF!,12,FALSE),0)</f>
        <v>0</v>
      </c>
      <c r="AJ1597" s="34">
        <f>IFERROR(VLOOKUP($H1597,#REF!,10,FALSE),0)</f>
        <v>0</v>
      </c>
      <c r="AK1597" s="34">
        <f>IFERROR(VLOOKUP($H1597,#REF!,11,FALSE),0)</f>
        <v>0</v>
      </c>
      <c r="AL1597" s="42">
        <f>IFERROR(VLOOKUP($H1597,#REF!,12,FALSE),0)</f>
        <v>0</v>
      </c>
      <c r="AM1597" s="34">
        <f>IFERROR(VLOOKUP($H1597,#REF!,10,FALSE),0)</f>
        <v>0</v>
      </c>
      <c r="AN1597" s="34">
        <f>IFERROR(VLOOKUP($H1597,#REF!,11,FALSE),0)</f>
        <v>0</v>
      </c>
      <c r="AO1597" s="42">
        <f>IFERROR(VLOOKUP($H1597,#REF!,12,FALSE),0)</f>
        <v>0</v>
      </c>
      <c r="AP1597" s="34">
        <f>IFERROR(VLOOKUP($H1597,#REF!,10,FALSE),0)</f>
        <v>0</v>
      </c>
      <c r="AQ1597" s="34">
        <f>IFERROR(VLOOKUP($H1597,#REF!,11,FALSE),0)</f>
        <v>0</v>
      </c>
      <c r="AR1597" s="42">
        <f>IFERROR(VLOOKUP($H1597,#REF!,12,FALSE),0)</f>
        <v>0</v>
      </c>
      <c r="AS1597" s="34">
        <f>IFERROR(VLOOKUP($H1597,#REF!,13,FALSE),0)</f>
        <v>0</v>
      </c>
      <c r="AT1597" s="34">
        <f>IFERROR(VLOOKUP($H1597,#REF!,14,FALSE),0)</f>
        <v>0</v>
      </c>
      <c r="AU1597" s="42">
        <f>IFERROR(VLOOKUP($H1597,#REF!,15,FALSE),0)</f>
        <v>0</v>
      </c>
      <c r="AV1597" s="34">
        <f>IFERROR(VLOOKUP($H1597,#REF!,15,FALSE),0)</f>
        <v>0</v>
      </c>
      <c r="AW1597" s="34">
        <f>IFERROR(VLOOKUP($H1597,#REF!,16,FALSE),0)</f>
        <v>0</v>
      </c>
      <c r="AX1597" s="42">
        <f>IFERROR(VLOOKUP($H1597,#REF!,17,FALSE),0)</f>
        <v>0</v>
      </c>
    </row>
    <row r="1598" spans="1:50" x14ac:dyDescent="0.3">
      <c r="A1598" s="33" t="str">
        <f t="shared" si="96"/>
        <v>0</v>
      </c>
      <c r="B1598" s="33">
        <f>+'R&amp;E EXPORT'!B1509</f>
        <v>0</v>
      </c>
      <c r="C1598" t="str">
        <f>IFERROR(VLOOKUP(A1598,'MCSJ Export'!A:C,3,FALSE),"")</f>
        <v/>
      </c>
      <c r="D1598" s="37">
        <f t="shared" ca="1" si="97"/>
        <v>0</v>
      </c>
      <c r="E1598" s="37">
        <f t="shared" ca="1" si="98"/>
        <v>0</v>
      </c>
      <c r="F1598" s="37">
        <f t="shared" ca="1" si="99"/>
        <v>0</v>
      </c>
      <c r="G1598" s="37"/>
      <c r="H1598" s="33">
        <f>+'R&amp;E EXPORT'!A1509</f>
        <v>0</v>
      </c>
      <c r="I1598" s="34">
        <f>IFERROR(VLOOKUP($H1598,'Gen F Rev'!$A:$M,15,FALSE),0)</f>
        <v>0</v>
      </c>
      <c r="J1598" s="34">
        <f>IFERROR(VLOOKUP($H1598,'Gen F Rev'!$A:$M,16,FALSE),0)</f>
        <v>0</v>
      </c>
      <c r="K1598" s="42">
        <f>IFERROR(VLOOKUP($H1598,'Gen F Rev'!$A:$M,17,FALSE),0)</f>
        <v>0</v>
      </c>
      <c r="L1598" s="34">
        <f>IFERROR(VLOOKUP($H1598,'Gen F Exp'!$A:$E,15,FALSE),0)</f>
        <v>0</v>
      </c>
      <c r="M1598" s="34">
        <f>IFERROR(VLOOKUP($H1598,'Gen F Exp'!$A:$E,16,FALSE),0)</f>
        <v>0</v>
      </c>
      <c r="N1598" s="42">
        <f>IFERROR(VLOOKUP($H1598,'Gen F Exp'!$A:$E,17,FALSE),0)</f>
        <v>0</v>
      </c>
      <c r="O1598" s="34">
        <f>IFERROR(VLOOKUP($H1598,'Water F Rev'!$A:$L,15,FALSE),0)</f>
        <v>0</v>
      </c>
      <c r="P1598" s="34">
        <f>IFERROR(VLOOKUP($H1598,'Water F Rev'!$A:$L,16,FALSE),0)</f>
        <v>0</v>
      </c>
      <c r="Q1598" s="42">
        <f>IFERROR(VLOOKUP($H1598,'Water F Rev'!$A:$L,17,FALSE),0)</f>
        <v>0</v>
      </c>
      <c r="R1598" s="34">
        <f>IFERROR(VLOOKUP($H1598,'Water F Exp'!$A:$K,15,FALSE),0)</f>
        <v>0</v>
      </c>
      <c r="S1598" s="34">
        <f>IFERROR(VLOOKUP($H1598,'Water F Exp'!$A:$K,16,FALSE),0)</f>
        <v>0</v>
      </c>
      <c r="T1598" s="42">
        <f>IFERROR(VLOOKUP($H1598,'Water F Exp'!$A:$K,17,FALSE),0)</f>
        <v>0</v>
      </c>
      <c r="U1598" s="34">
        <f ca="1">IFERROR(VLOOKUP($H1598,'Sewer F Rev'!$A:$E,15,FALSE),0)</f>
        <v>0</v>
      </c>
      <c r="V1598" s="34">
        <f ca="1">IFERROR(VLOOKUP($H1598,'Sewer F Rev'!$A:$E,16,FALSE),0)</f>
        <v>0</v>
      </c>
      <c r="W1598" s="42">
        <f ca="1">IFERROR(VLOOKUP($H1598,'Sewer F Rev'!$A:$E,17,FALSE),0)</f>
        <v>0</v>
      </c>
      <c r="X1598" s="34">
        <f>IFERROR(VLOOKUP($H1598,'Sewer F Exp'!$A:$B,15,FALSE),0)</f>
        <v>0</v>
      </c>
      <c r="Y1598" s="34">
        <f>IFERROR(VLOOKUP($H1598,'Sewer F Exp'!$A:$B,16,FALSE),0)</f>
        <v>0</v>
      </c>
      <c r="Z1598" s="42">
        <f>IFERROR(VLOOKUP($H1598,'Sewer F Exp'!$A:$B,17,FALSE),0)</f>
        <v>0</v>
      </c>
      <c r="AA1598" s="34">
        <f>IFERROR(VLOOKUP($H1598,'Refuse F Rev'!$A:$E,15,FALSE),0)</f>
        <v>0</v>
      </c>
      <c r="AB1598" s="34">
        <f>IFERROR(VLOOKUP($H1598,'Refuse F Rev'!$A:$E,16,FALSE),0)</f>
        <v>0</v>
      </c>
      <c r="AC1598" s="42">
        <f>IFERROR(VLOOKUP($H1598,'Refuse F Rev'!$A:$E,17,FALSE),0)</f>
        <v>0</v>
      </c>
      <c r="AD1598" s="34">
        <f>IFERROR(VLOOKUP($H1598,'Refuse F Exp'!$A:$E,15,FALSE),0)</f>
        <v>0</v>
      </c>
      <c r="AE1598" s="34">
        <f>IFERROR(VLOOKUP($H1598,'Refuse F Exp'!$A:$E,16,FALSE),0)</f>
        <v>0</v>
      </c>
      <c r="AF1598" s="42">
        <f>IFERROR(VLOOKUP($H1598,'Refuse F Exp'!$A:$E,17,FALSE),0)</f>
        <v>0</v>
      </c>
      <c r="AG1598" s="34">
        <f>IFERROR(VLOOKUP($H1598,#REF!,10,FALSE),0)</f>
        <v>0</v>
      </c>
      <c r="AH1598" s="34">
        <f>IFERROR(VLOOKUP($H1598,#REF!,11,FALSE),0)</f>
        <v>0</v>
      </c>
      <c r="AI1598" s="42">
        <f>IFERROR(VLOOKUP($H1598,#REF!,12,FALSE),0)</f>
        <v>0</v>
      </c>
      <c r="AJ1598" s="34">
        <f>IFERROR(VLOOKUP($H1598,#REF!,10,FALSE),0)</f>
        <v>0</v>
      </c>
      <c r="AK1598" s="34">
        <f>IFERROR(VLOOKUP($H1598,#REF!,11,FALSE),0)</f>
        <v>0</v>
      </c>
      <c r="AL1598" s="42">
        <f>IFERROR(VLOOKUP($H1598,#REF!,12,FALSE),0)</f>
        <v>0</v>
      </c>
      <c r="AM1598" s="34">
        <f>IFERROR(VLOOKUP($H1598,#REF!,10,FALSE),0)</f>
        <v>0</v>
      </c>
      <c r="AN1598" s="34">
        <f>IFERROR(VLOOKUP($H1598,#REF!,11,FALSE),0)</f>
        <v>0</v>
      </c>
      <c r="AO1598" s="42">
        <f>IFERROR(VLOOKUP($H1598,#REF!,12,FALSE),0)</f>
        <v>0</v>
      </c>
      <c r="AP1598" s="34">
        <f>IFERROR(VLOOKUP($H1598,#REF!,10,FALSE),0)</f>
        <v>0</v>
      </c>
      <c r="AQ1598" s="34">
        <f>IFERROR(VLOOKUP($H1598,#REF!,11,FALSE),0)</f>
        <v>0</v>
      </c>
      <c r="AR1598" s="42">
        <f>IFERROR(VLOOKUP($H1598,#REF!,12,FALSE),0)</f>
        <v>0</v>
      </c>
      <c r="AS1598" s="34">
        <f>IFERROR(VLOOKUP($H1598,#REF!,13,FALSE),0)</f>
        <v>0</v>
      </c>
      <c r="AT1598" s="34">
        <f>IFERROR(VLOOKUP($H1598,#REF!,14,FALSE),0)</f>
        <v>0</v>
      </c>
      <c r="AU1598" s="42">
        <f>IFERROR(VLOOKUP($H1598,#REF!,15,FALSE),0)</f>
        <v>0</v>
      </c>
      <c r="AV1598" s="34">
        <f>IFERROR(VLOOKUP($H1598,#REF!,15,FALSE),0)</f>
        <v>0</v>
      </c>
      <c r="AW1598" s="34">
        <f>IFERROR(VLOOKUP($H1598,#REF!,16,FALSE),0)</f>
        <v>0</v>
      </c>
      <c r="AX1598" s="42">
        <f>IFERROR(VLOOKUP($H1598,#REF!,17,FALSE),0)</f>
        <v>0</v>
      </c>
    </row>
    <row r="1599" spans="1:50" x14ac:dyDescent="0.3">
      <c r="A1599" s="33" t="e">
        <f t="shared" si="96"/>
        <v>#REF!</v>
      </c>
      <c r="B1599" s="33" t="e">
        <f>+'R&amp;E EXPORT'!#REF!</f>
        <v>#REF!</v>
      </c>
      <c r="C1599" t="str">
        <f>IFERROR(VLOOKUP(A1599,'MCSJ Export'!A:C,3,FALSE),"")</f>
        <v/>
      </c>
      <c r="D1599" s="37">
        <f t="shared" si="97"/>
        <v>0</v>
      </c>
      <c r="E1599" s="37">
        <f t="shared" si="98"/>
        <v>0</v>
      </c>
      <c r="F1599" s="37">
        <f t="shared" si="99"/>
        <v>0</v>
      </c>
      <c r="G1599" s="37"/>
      <c r="H1599" s="33" t="e">
        <f>+'R&amp;E EXPORT'!#REF!</f>
        <v>#REF!</v>
      </c>
      <c r="I1599" s="34">
        <f>IFERROR(VLOOKUP($H1599,'Gen F Rev'!$A:$M,15,FALSE),0)</f>
        <v>0</v>
      </c>
      <c r="J1599" s="34">
        <f>IFERROR(VLOOKUP($H1599,'Gen F Rev'!$A:$M,16,FALSE),0)</f>
        <v>0</v>
      </c>
      <c r="K1599" s="42">
        <f>IFERROR(VLOOKUP($H1599,'Gen F Rev'!$A:$M,17,FALSE),0)</f>
        <v>0</v>
      </c>
      <c r="L1599" s="34">
        <f>IFERROR(VLOOKUP($H1599,'Gen F Exp'!$A:$E,15,FALSE),0)</f>
        <v>0</v>
      </c>
      <c r="M1599" s="34">
        <f>IFERROR(VLOOKUP($H1599,'Gen F Exp'!$A:$E,16,FALSE),0)</f>
        <v>0</v>
      </c>
      <c r="N1599" s="42">
        <f>IFERROR(VLOOKUP($H1599,'Gen F Exp'!$A:$E,17,FALSE),0)</f>
        <v>0</v>
      </c>
      <c r="O1599" s="34">
        <f>IFERROR(VLOOKUP($H1599,'Water F Rev'!$A:$L,15,FALSE),0)</f>
        <v>0</v>
      </c>
      <c r="P1599" s="34">
        <f>IFERROR(VLOOKUP($H1599,'Water F Rev'!$A:$L,16,FALSE),0)</f>
        <v>0</v>
      </c>
      <c r="Q1599" s="42">
        <f>IFERROR(VLOOKUP($H1599,'Water F Rev'!$A:$L,17,FALSE),0)</f>
        <v>0</v>
      </c>
      <c r="R1599" s="34">
        <f>IFERROR(VLOOKUP($H1599,'Water F Exp'!$A:$K,15,FALSE),0)</f>
        <v>0</v>
      </c>
      <c r="S1599" s="34">
        <f>IFERROR(VLOOKUP($H1599,'Water F Exp'!$A:$K,16,FALSE),0)</f>
        <v>0</v>
      </c>
      <c r="T1599" s="42">
        <f>IFERROR(VLOOKUP($H1599,'Water F Exp'!$A:$K,17,FALSE),0)</f>
        <v>0</v>
      </c>
      <c r="U1599" s="34">
        <f>IFERROR(VLOOKUP($H1599,'Sewer F Rev'!$A:$E,15,FALSE),0)</f>
        <v>0</v>
      </c>
      <c r="V1599" s="34">
        <f>IFERROR(VLOOKUP($H1599,'Sewer F Rev'!$A:$E,16,FALSE),0)</f>
        <v>0</v>
      </c>
      <c r="W1599" s="42">
        <f>IFERROR(VLOOKUP($H1599,'Sewer F Rev'!$A:$E,17,FALSE),0)</f>
        <v>0</v>
      </c>
      <c r="X1599" s="34">
        <f>IFERROR(VLOOKUP($H1599,'Sewer F Exp'!$A:$B,15,FALSE),0)</f>
        <v>0</v>
      </c>
      <c r="Y1599" s="34">
        <f>IFERROR(VLOOKUP($H1599,'Sewer F Exp'!$A:$B,16,FALSE),0)</f>
        <v>0</v>
      </c>
      <c r="Z1599" s="42">
        <f>IFERROR(VLOOKUP($H1599,'Sewer F Exp'!$A:$B,17,FALSE),0)</f>
        <v>0</v>
      </c>
      <c r="AA1599" s="34">
        <f>IFERROR(VLOOKUP($H1599,'Refuse F Rev'!$A:$E,15,FALSE),0)</f>
        <v>0</v>
      </c>
      <c r="AB1599" s="34">
        <f>IFERROR(VLOOKUP($H1599,'Refuse F Rev'!$A:$E,16,FALSE),0)</f>
        <v>0</v>
      </c>
      <c r="AC1599" s="42">
        <f>IFERROR(VLOOKUP($H1599,'Refuse F Rev'!$A:$E,17,FALSE),0)</f>
        <v>0</v>
      </c>
      <c r="AD1599" s="34">
        <f>IFERROR(VLOOKUP($H1599,'Refuse F Exp'!$A:$E,15,FALSE),0)</f>
        <v>0</v>
      </c>
      <c r="AE1599" s="34">
        <f>IFERROR(VLOOKUP($H1599,'Refuse F Exp'!$A:$E,16,FALSE),0)</f>
        <v>0</v>
      </c>
      <c r="AF1599" s="42">
        <f>IFERROR(VLOOKUP($H1599,'Refuse F Exp'!$A:$E,17,FALSE),0)</f>
        <v>0</v>
      </c>
      <c r="AG1599" s="34">
        <f>IFERROR(VLOOKUP($H1599,#REF!,10,FALSE),0)</f>
        <v>0</v>
      </c>
      <c r="AH1599" s="34">
        <f>IFERROR(VLOOKUP($H1599,#REF!,11,FALSE),0)</f>
        <v>0</v>
      </c>
      <c r="AI1599" s="42">
        <f>IFERROR(VLOOKUP($H1599,#REF!,12,FALSE),0)</f>
        <v>0</v>
      </c>
      <c r="AJ1599" s="34">
        <f>IFERROR(VLOOKUP($H1599,#REF!,10,FALSE),0)</f>
        <v>0</v>
      </c>
      <c r="AK1599" s="34">
        <f>IFERROR(VLOOKUP($H1599,#REF!,11,FALSE),0)</f>
        <v>0</v>
      </c>
      <c r="AL1599" s="42">
        <f>IFERROR(VLOOKUP($H1599,#REF!,12,FALSE),0)</f>
        <v>0</v>
      </c>
      <c r="AM1599" s="34">
        <f>IFERROR(VLOOKUP($H1599,#REF!,10,FALSE),0)</f>
        <v>0</v>
      </c>
      <c r="AN1599" s="34">
        <f>IFERROR(VLOOKUP($H1599,#REF!,11,FALSE),0)</f>
        <v>0</v>
      </c>
      <c r="AO1599" s="42">
        <f>IFERROR(VLOOKUP($H1599,#REF!,12,FALSE),0)</f>
        <v>0</v>
      </c>
      <c r="AP1599" s="34">
        <f>IFERROR(VLOOKUP($H1599,#REF!,10,FALSE),0)</f>
        <v>0</v>
      </c>
      <c r="AQ1599" s="34">
        <f>IFERROR(VLOOKUP($H1599,#REF!,11,FALSE),0)</f>
        <v>0</v>
      </c>
      <c r="AR1599" s="42">
        <f>IFERROR(VLOOKUP($H1599,#REF!,12,FALSE),0)</f>
        <v>0</v>
      </c>
      <c r="AS1599" s="34">
        <f>IFERROR(VLOOKUP($H1599,#REF!,13,FALSE),0)</f>
        <v>0</v>
      </c>
      <c r="AT1599" s="34">
        <f>IFERROR(VLOOKUP($H1599,#REF!,14,FALSE),0)</f>
        <v>0</v>
      </c>
      <c r="AU1599" s="42">
        <f>IFERROR(VLOOKUP($H1599,#REF!,15,FALSE),0)</f>
        <v>0</v>
      </c>
      <c r="AV1599" s="34">
        <f>IFERROR(VLOOKUP($H1599,#REF!,15,FALSE),0)</f>
        <v>0</v>
      </c>
      <c r="AW1599" s="34">
        <f>IFERROR(VLOOKUP($H1599,#REF!,16,FALSE),0)</f>
        <v>0</v>
      </c>
      <c r="AX1599" s="42">
        <f>IFERROR(VLOOKUP($H1599,#REF!,17,FALSE),0)</f>
        <v>0</v>
      </c>
    </row>
    <row r="1600" spans="1:50" x14ac:dyDescent="0.3">
      <c r="A1600" s="33" t="e">
        <f t="shared" si="96"/>
        <v>#REF!</v>
      </c>
      <c r="B1600" s="33" t="e">
        <f>+'R&amp;E EXPORT'!#REF!</f>
        <v>#REF!</v>
      </c>
      <c r="C1600" t="str">
        <f>IFERROR(VLOOKUP(A1600,'MCSJ Export'!A:C,3,FALSE),"")</f>
        <v/>
      </c>
      <c r="D1600" s="37">
        <f t="shared" si="97"/>
        <v>0</v>
      </c>
      <c r="E1600" s="37">
        <f t="shared" si="98"/>
        <v>0</v>
      </c>
      <c r="F1600" s="37">
        <f t="shared" si="99"/>
        <v>0</v>
      </c>
      <c r="G1600" s="37"/>
      <c r="H1600" s="33" t="e">
        <f>+'R&amp;E EXPORT'!#REF!</f>
        <v>#REF!</v>
      </c>
      <c r="I1600" s="34">
        <f>IFERROR(VLOOKUP($H1600,'Gen F Rev'!$A:$M,15,FALSE),0)</f>
        <v>0</v>
      </c>
      <c r="J1600" s="34">
        <f>IFERROR(VLOOKUP($H1600,'Gen F Rev'!$A:$M,16,FALSE),0)</f>
        <v>0</v>
      </c>
      <c r="K1600" s="42">
        <f>IFERROR(VLOOKUP($H1600,'Gen F Rev'!$A:$M,17,FALSE),0)</f>
        <v>0</v>
      </c>
      <c r="L1600" s="34">
        <f>IFERROR(VLOOKUP($H1600,'Gen F Exp'!$A:$E,15,FALSE),0)</f>
        <v>0</v>
      </c>
      <c r="M1600" s="34">
        <f>IFERROR(VLOOKUP($H1600,'Gen F Exp'!$A:$E,16,FALSE),0)</f>
        <v>0</v>
      </c>
      <c r="N1600" s="42">
        <f>IFERROR(VLOOKUP($H1600,'Gen F Exp'!$A:$E,17,FALSE),0)</f>
        <v>0</v>
      </c>
      <c r="O1600" s="34">
        <f>IFERROR(VLOOKUP($H1600,'Water F Rev'!$A:$L,15,FALSE),0)</f>
        <v>0</v>
      </c>
      <c r="P1600" s="34">
        <f>IFERROR(VLOOKUP($H1600,'Water F Rev'!$A:$L,16,FALSE),0)</f>
        <v>0</v>
      </c>
      <c r="Q1600" s="42">
        <f>IFERROR(VLOOKUP($H1600,'Water F Rev'!$A:$L,17,FALSE),0)</f>
        <v>0</v>
      </c>
      <c r="R1600" s="34">
        <f>IFERROR(VLOOKUP($H1600,'Water F Exp'!$A:$K,15,FALSE),0)</f>
        <v>0</v>
      </c>
      <c r="S1600" s="34">
        <f>IFERROR(VLOOKUP($H1600,'Water F Exp'!$A:$K,16,FALSE),0)</f>
        <v>0</v>
      </c>
      <c r="T1600" s="42">
        <f>IFERROR(VLOOKUP($H1600,'Water F Exp'!$A:$K,17,FALSE),0)</f>
        <v>0</v>
      </c>
      <c r="U1600" s="34">
        <f>IFERROR(VLOOKUP($H1600,'Sewer F Rev'!$A:$E,15,FALSE),0)</f>
        <v>0</v>
      </c>
      <c r="V1600" s="34">
        <f>IFERROR(VLOOKUP($H1600,'Sewer F Rev'!$A:$E,16,FALSE),0)</f>
        <v>0</v>
      </c>
      <c r="W1600" s="42">
        <f>IFERROR(VLOOKUP($H1600,'Sewer F Rev'!$A:$E,17,FALSE),0)</f>
        <v>0</v>
      </c>
      <c r="X1600" s="34">
        <f>IFERROR(VLOOKUP($H1600,'Sewer F Exp'!$A:$B,15,FALSE),0)</f>
        <v>0</v>
      </c>
      <c r="Y1600" s="34">
        <f>IFERROR(VLOOKUP($H1600,'Sewer F Exp'!$A:$B,16,FALSE),0)</f>
        <v>0</v>
      </c>
      <c r="Z1600" s="42">
        <f>IFERROR(VLOOKUP($H1600,'Sewer F Exp'!$A:$B,17,FALSE),0)</f>
        <v>0</v>
      </c>
      <c r="AA1600" s="34">
        <f>IFERROR(VLOOKUP($H1600,'Refuse F Rev'!$A:$E,15,FALSE),0)</f>
        <v>0</v>
      </c>
      <c r="AB1600" s="34">
        <f>IFERROR(VLOOKUP($H1600,'Refuse F Rev'!$A:$E,16,FALSE),0)</f>
        <v>0</v>
      </c>
      <c r="AC1600" s="42">
        <f>IFERROR(VLOOKUP($H1600,'Refuse F Rev'!$A:$E,17,FALSE),0)</f>
        <v>0</v>
      </c>
      <c r="AD1600" s="34">
        <f>IFERROR(VLOOKUP($H1600,'Refuse F Exp'!$A:$E,15,FALSE),0)</f>
        <v>0</v>
      </c>
      <c r="AE1600" s="34">
        <f>IFERROR(VLOOKUP($H1600,'Refuse F Exp'!$A:$E,16,FALSE),0)</f>
        <v>0</v>
      </c>
      <c r="AF1600" s="42">
        <f>IFERROR(VLOOKUP($H1600,'Refuse F Exp'!$A:$E,17,FALSE),0)</f>
        <v>0</v>
      </c>
      <c r="AG1600" s="34">
        <f>IFERROR(VLOOKUP($H1600,#REF!,10,FALSE),0)</f>
        <v>0</v>
      </c>
      <c r="AH1600" s="34">
        <f>IFERROR(VLOOKUP($H1600,#REF!,11,FALSE),0)</f>
        <v>0</v>
      </c>
      <c r="AI1600" s="42">
        <f>IFERROR(VLOOKUP($H1600,#REF!,12,FALSE),0)</f>
        <v>0</v>
      </c>
      <c r="AJ1600" s="34">
        <f>IFERROR(VLOOKUP($H1600,#REF!,10,FALSE),0)</f>
        <v>0</v>
      </c>
      <c r="AK1600" s="34">
        <f>IFERROR(VLOOKUP($H1600,#REF!,11,FALSE),0)</f>
        <v>0</v>
      </c>
      <c r="AL1600" s="42">
        <f>IFERROR(VLOOKUP($H1600,#REF!,12,FALSE),0)</f>
        <v>0</v>
      </c>
      <c r="AM1600" s="34">
        <f>IFERROR(VLOOKUP($H1600,#REF!,10,FALSE),0)</f>
        <v>0</v>
      </c>
      <c r="AN1600" s="34">
        <f>IFERROR(VLOOKUP($H1600,#REF!,11,FALSE),0)</f>
        <v>0</v>
      </c>
      <c r="AO1600" s="42">
        <f>IFERROR(VLOOKUP($H1600,#REF!,12,FALSE),0)</f>
        <v>0</v>
      </c>
      <c r="AP1600" s="34">
        <f>IFERROR(VLOOKUP($H1600,#REF!,10,FALSE),0)</f>
        <v>0</v>
      </c>
      <c r="AQ1600" s="34">
        <f>IFERROR(VLOOKUP($H1600,#REF!,11,FALSE),0)</f>
        <v>0</v>
      </c>
      <c r="AR1600" s="42">
        <f>IFERROR(VLOOKUP($H1600,#REF!,12,FALSE),0)</f>
        <v>0</v>
      </c>
      <c r="AS1600" s="34">
        <f>IFERROR(VLOOKUP($H1600,#REF!,13,FALSE),0)</f>
        <v>0</v>
      </c>
      <c r="AT1600" s="34">
        <f>IFERROR(VLOOKUP($H1600,#REF!,14,FALSE),0)</f>
        <v>0</v>
      </c>
      <c r="AU1600" s="42">
        <f>IFERROR(VLOOKUP($H1600,#REF!,15,FALSE),0)</f>
        <v>0</v>
      </c>
      <c r="AV1600" s="34">
        <f>IFERROR(VLOOKUP($H1600,#REF!,15,FALSE),0)</f>
        <v>0</v>
      </c>
      <c r="AW1600" s="34">
        <f>IFERROR(VLOOKUP($H1600,#REF!,16,FALSE),0)</f>
        <v>0</v>
      </c>
      <c r="AX1600" s="42">
        <f>IFERROR(VLOOKUP($H1600,#REF!,17,FALSE),0)</f>
        <v>0</v>
      </c>
    </row>
    <row r="1601" spans="1:50" x14ac:dyDescent="0.3">
      <c r="A1601" s="33" t="e">
        <f t="shared" si="96"/>
        <v>#REF!</v>
      </c>
      <c r="B1601" s="33" t="e">
        <f>+'R&amp;E EXPORT'!#REF!</f>
        <v>#REF!</v>
      </c>
      <c r="C1601" t="str">
        <f>IFERROR(VLOOKUP(A1601,'MCSJ Export'!A:C,3,FALSE),"")</f>
        <v/>
      </c>
      <c r="D1601" s="37">
        <f t="shared" si="97"/>
        <v>0</v>
      </c>
      <c r="E1601" s="37">
        <f t="shared" si="98"/>
        <v>0</v>
      </c>
      <c r="F1601" s="37">
        <f t="shared" si="99"/>
        <v>0</v>
      </c>
      <c r="G1601" s="37"/>
      <c r="H1601" s="33" t="e">
        <f>+'R&amp;E EXPORT'!#REF!</f>
        <v>#REF!</v>
      </c>
      <c r="I1601" s="34">
        <f>IFERROR(VLOOKUP($H1601,'Gen F Rev'!$A:$M,15,FALSE),0)</f>
        <v>0</v>
      </c>
      <c r="J1601" s="34">
        <f>IFERROR(VLOOKUP($H1601,'Gen F Rev'!$A:$M,16,FALSE),0)</f>
        <v>0</v>
      </c>
      <c r="K1601" s="42">
        <f>IFERROR(VLOOKUP($H1601,'Gen F Rev'!$A:$M,17,FALSE),0)</f>
        <v>0</v>
      </c>
      <c r="L1601" s="34">
        <f>IFERROR(VLOOKUP($H1601,'Gen F Exp'!$A:$E,15,FALSE),0)</f>
        <v>0</v>
      </c>
      <c r="M1601" s="34">
        <f>IFERROR(VLOOKUP($H1601,'Gen F Exp'!$A:$E,16,FALSE),0)</f>
        <v>0</v>
      </c>
      <c r="N1601" s="42">
        <f>IFERROR(VLOOKUP($H1601,'Gen F Exp'!$A:$E,17,FALSE),0)</f>
        <v>0</v>
      </c>
      <c r="O1601" s="34">
        <f>IFERROR(VLOOKUP($H1601,'Water F Rev'!$A:$L,15,FALSE),0)</f>
        <v>0</v>
      </c>
      <c r="P1601" s="34">
        <f>IFERROR(VLOOKUP($H1601,'Water F Rev'!$A:$L,16,FALSE),0)</f>
        <v>0</v>
      </c>
      <c r="Q1601" s="42">
        <f>IFERROR(VLOOKUP($H1601,'Water F Rev'!$A:$L,17,FALSE),0)</f>
        <v>0</v>
      </c>
      <c r="R1601" s="34">
        <f>IFERROR(VLOOKUP($H1601,'Water F Exp'!$A:$K,15,FALSE),0)</f>
        <v>0</v>
      </c>
      <c r="S1601" s="34">
        <f>IFERROR(VLOOKUP($H1601,'Water F Exp'!$A:$K,16,FALSE),0)</f>
        <v>0</v>
      </c>
      <c r="T1601" s="42">
        <f>IFERROR(VLOOKUP($H1601,'Water F Exp'!$A:$K,17,FALSE),0)</f>
        <v>0</v>
      </c>
      <c r="U1601" s="34">
        <f>IFERROR(VLOOKUP($H1601,'Sewer F Rev'!$A:$E,15,FALSE),0)</f>
        <v>0</v>
      </c>
      <c r="V1601" s="34">
        <f>IFERROR(VLOOKUP($H1601,'Sewer F Rev'!$A:$E,16,FALSE),0)</f>
        <v>0</v>
      </c>
      <c r="W1601" s="42">
        <f>IFERROR(VLOOKUP($H1601,'Sewer F Rev'!$A:$E,17,FALSE),0)</f>
        <v>0</v>
      </c>
      <c r="X1601" s="34">
        <f>IFERROR(VLOOKUP($H1601,'Sewer F Exp'!$A:$B,15,FALSE),0)</f>
        <v>0</v>
      </c>
      <c r="Y1601" s="34">
        <f>IFERROR(VLOOKUP($H1601,'Sewer F Exp'!$A:$B,16,FALSE),0)</f>
        <v>0</v>
      </c>
      <c r="Z1601" s="42">
        <f>IFERROR(VLOOKUP($H1601,'Sewer F Exp'!$A:$B,17,FALSE),0)</f>
        <v>0</v>
      </c>
      <c r="AA1601" s="34">
        <f>IFERROR(VLOOKUP($H1601,'Refuse F Rev'!$A:$E,15,FALSE),0)</f>
        <v>0</v>
      </c>
      <c r="AB1601" s="34">
        <f>IFERROR(VLOOKUP($H1601,'Refuse F Rev'!$A:$E,16,FALSE),0)</f>
        <v>0</v>
      </c>
      <c r="AC1601" s="42">
        <f>IFERROR(VLOOKUP($H1601,'Refuse F Rev'!$A:$E,17,FALSE),0)</f>
        <v>0</v>
      </c>
      <c r="AD1601" s="34">
        <f>IFERROR(VLOOKUP($H1601,'Refuse F Exp'!$A:$E,15,FALSE),0)</f>
        <v>0</v>
      </c>
      <c r="AE1601" s="34">
        <f>IFERROR(VLOOKUP($H1601,'Refuse F Exp'!$A:$E,16,FALSE),0)</f>
        <v>0</v>
      </c>
      <c r="AF1601" s="42">
        <f>IFERROR(VLOOKUP($H1601,'Refuse F Exp'!$A:$E,17,FALSE),0)</f>
        <v>0</v>
      </c>
      <c r="AG1601" s="34">
        <f>IFERROR(VLOOKUP($H1601,#REF!,10,FALSE),0)</f>
        <v>0</v>
      </c>
      <c r="AH1601" s="34">
        <f>IFERROR(VLOOKUP($H1601,#REF!,11,FALSE),0)</f>
        <v>0</v>
      </c>
      <c r="AI1601" s="42">
        <f>IFERROR(VLOOKUP($H1601,#REF!,12,FALSE),0)</f>
        <v>0</v>
      </c>
      <c r="AJ1601" s="34">
        <f>IFERROR(VLOOKUP($H1601,#REF!,10,FALSE),0)</f>
        <v>0</v>
      </c>
      <c r="AK1601" s="34">
        <f>IFERROR(VLOOKUP($H1601,#REF!,11,FALSE),0)</f>
        <v>0</v>
      </c>
      <c r="AL1601" s="42">
        <f>IFERROR(VLOOKUP($H1601,#REF!,12,FALSE),0)</f>
        <v>0</v>
      </c>
      <c r="AM1601" s="34">
        <f>IFERROR(VLOOKUP($H1601,#REF!,10,FALSE),0)</f>
        <v>0</v>
      </c>
      <c r="AN1601" s="34">
        <f>IFERROR(VLOOKUP($H1601,#REF!,11,FALSE),0)</f>
        <v>0</v>
      </c>
      <c r="AO1601" s="42">
        <f>IFERROR(VLOOKUP($H1601,#REF!,12,FALSE),0)</f>
        <v>0</v>
      </c>
      <c r="AP1601" s="34">
        <f>IFERROR(VLOOKUP($H1601,#REF!,10,FALSE),0)</f>
        <v>0</v>
      </c>
      <c r="AQ1601" s="34">
        <f>IFERROR(VLOOKUP($H1601,#REF!,11,FALSE),0)</f>
        <v>0</v>
      </c>
      <c r="AR1601" s="42">
        <f>IFERROR(VLOOKUP($H1601,#REF!,12,FALSE),0)</f>
        <v>0</v>
      </c>
      <c r="AS1601" s="34">
        <f>IFERROR(VLOOKUP($H1601,#REF!,13,FALSE),0)</f>
        <v>0</v>
      </c>
      <c r="AT1601" s="34">
        <f>IFERROR(VLOOKUP($H1601,#REF!,14,FALSE),0)</f>
        <v>0</v>
      </c>
      <c r="AU1601" s="42">
        <f>IFERROR(VLOOKUP($H1601,#REF!,15,FALSE),0)</f>
        <v>0</v>
      </c>
      <c r="AV1601" s="34">
        <f>IFERROR(VLOOKUP($H1601,#REF!,15,FALSE),0)</f>
        <v>0</v>
      </c>
      <c r="AW1601" s="34">
        <f>IFERROR(VLOOKUP($H1601,#REF!,16,FALSE),0)</f>
        <v>0</v>
      </c>
      <c r="AX1601" s="42">
        <f>IFERROR(VLOOKUP($H1601,#REF!,17,FALSE),0)</f>
        <v>0</v>
      </c>
    </row>
    <row r="1602" spans="1:50" x14ac:dyDescent="0.3">
      <c r="A1602" s="33" t="e">
        <f t="shared" si="96"/>
        <v>#REF!</v>
      </c>
      <c r="B1602" s="33" t="e">
        <f>+'R&amp;E EXPORT'!#REF!</f>
        <v>#REF!</v>
      </c>
      <c r="C1602" t="str">
        <f>IFERROR(VLOOKUP(A1602,'MCSJ Export'!A:C,3,FALSE),"")</f>
        <v/>
      </c>
      <c r="D1602" s="37">
        <f t="shared" si="97"/>
        <v>0</v>
      </c>
      <c r="E1602" s="37">
        <f t="shared" si="98"/>
        <v>0</v>
      </c>
      <c r="F1602" s="37">
        <f t="shared" si="99"/>
        <v>0</v>
      </c>
      <c r="G1602" s="37"/>
      <c r="H1602" s="33" t="e">
        <f>+'R&amp;E EXPORT'!#REF!</f>
        <v>#REF!</v>
      </c>
      <c r="I1602" s="34">
        <f>IFERROR(VLOOKUP($H1602,'Gen F Rev'!$A:$M,15,FALSE),0)</f>
        <v>0</v>
      </c>
      <c r="J1602" s="34">
        <f>IFERROR(VLOOKUP($H1602,'Gen F Rev'!$A:$M,16,FALSE),0)</f>
        <v>0</v>
      </c>
      <c r="K1602" s="42">
        <f>IFERROR(VLOOKUP($H1602,'Gen F Rev'!$A:$M,17,FALSE),0)</f>
        <v>0</v>
      </c>
      <c r="L1602" s="34">
        <f>IFERROR(VLOOKUP($H1602,'Gen F Exp'!$A:$E,15,FALSE),0)</f>
        <v>0</v>
      </c>
      <c r="M1602" s="34">
        <f>IFERROR(VLOOKUP($H1602,'Gen F Exp'!$A:$E,16,FALSE),0)</f>
        <v>0</v>
      </c>
      <c r="N1602" s="42">
        <f>IFERROR(VLOOKUP($H1602,'Gen F Exp'!$A:$E,17,FALSE),0)</f>
        <v>0</v>
      </c>
      <c r="O1602" s="34">
        <f>IFERROR(VLOOKUP($H1602,'Water F Rev'!$A:$L,15,FALSE),0)</f>
        <v>0</v>
      </c>
      <c r="P1602" s="34">
        <f>IFERROR(VLOOKUP($H1602,'Water F Rev'!$A:$L,16,FALSE),0)</f>
        <v>0</v>
      </c>
      <c r="Q1602" s="42">
        <f>IFERROR(VLOOKUP($H1602,'Water F Rev'!$A:$L,17,FALSE),0)</f>
        <v>0</v>
      </c>
      <c r="R1602" s="34">
        <f>IFERROR(VLOOKUP($H1602,'Water F Exp'!$A:$K,15,FALSE),0)</f>
        <v>0</v>
      </c>
      <c r="S1602" s="34">
        <f>IFERROR(VLOOKUP($H1602,'Water F Exp'!$A:$K,16,FALSE),0)</f>
        <v>0</v>
      </c>
      <c r="T1602" s="42">
        <f>IFERROR(VLOOKUP($H1602,'Water F Exp'!$A:$K,17,FALSE),0)</f>
        <v>0</v>
      </c>
      <c r="U1602" s="34">
        <f>IFERROR(VLOOKUP($H1602,'Sewer F Rev'!$A:$E,15,FALSE),0)</f>
        <v>0</v>
      </c>
      <c r="V1602" s="34">
        <f>IFERROR(VLOOKUP($H1602,'Sewer F Rev'!$A:$E,16,FALSE),0)</f>
        <v>0</v>
      </c>
      <c r="W1602" s="42">
        <f>IFERROR(VLOOKUP($H1602,'Sewer F Rev'!$A:$E,17,FALSE),0)</f>
        <v>0</v>
      </c>
      <c r="X1602" s="34">
        <f>IFERROR(VLOOKUP($H1602,'Sewer F Exp'!$A:$B,15,FALSE),0)</f>
        <v>0</v>
      </c>
      <c r="Y1602" s="34">
        <f>IFERROR(VLOOKUP($H1602,'Sewer F Exp'!$A:$B,16,FALSE),0)</f>
        <v>0</v>
      </c>
      <c r="Z1602" s="42">
        <f>IFERROR(VLOOKUP($H1602,'Sewer F Exp'!$A:$B,17,FALSE),0)</f>
        <v>0</v>
      </c>
      <c r="AA1602" s="34">
        <f>IFERROR(VLOOKUP($H1602,'Refuse F Rev'!$A:$E,15,FALSE),0)</f>
        <v>0</v>
      </c>
      <c r="AB1602" s="34">
        <f>IFERROR(VLOOKUP($H1602,'Refuse F Rev'!$A:$E,16,FALSE),0)</f>
        <v>0</v>
      </c>
      <c r="AC1602" s="42">
        <f>IFERROR(VLOOKUP($H1602,'Refuse F Rev'!$A:$E,17,FALSE),0)</f>
        <v>0</v>
      </c>
      <c r="AD1602" s="34">
        <f>IFERROR(VLOOKUP($H1602,'Refuse F Exp'!$A:$E,15,FALSE),0)</f>
        <v>0</v>
      </c>
      <c r="AE1602" s="34">
        <f>IFERROR(VLOOKUP($H1602,'Refuse F Exp'!$A:$E,16,FALSE),0)</f>
        <v>0</v>
      </c>
      <c r="AF1602" s="42">
        <f>IFERROR(VLOOKUP($H1602,'Refuse F Exp'!$A:$E,17,FALSE),0)</f>
        <v>0</v>
      </c>
      <c r="AG1602" s="34">
        <f>IFERROR(VLOOKUP($H1602,#REF!,10,FALSE),0)</f>
        <v>0</v>
      </c>
      <c r="AH1602" s="34">
        <f>IFERROR(VLOOKUP($H1602,#REF!,11,FALSE),0)</f>
        <v>0</v>
      </c>
      <c r="AI1602" s="42">
        <f>IFERROR(VLOOKUP($H1602,#REF!,12,FALSE),0)</f>
        <v>0</v>
      </c>
      <c r="AJ1602" s="34">
        <f>IFERROR(VLOOKUP($H1602,#REF!,10,FALSE),0)</f>
        <v>0</v>
      </c>
      <c r="AK1602" s="34">
        <f>IFERROR(VLOOKUP($H1602,#REF!,11,FALSE),0)</f>
        <v>0</v>
      </c>
      <c r="AL1602" s="42">
        <f>IFERROR(VLOOKUP($H1602,#REF!,12,FALSE),0)</f>
        <v>0</v>
      </c>
      <c r="AM1602" s="34">
        <f>IFERROR(VLOOKUP($H1602,#REF!,10,FALSE),0)</f>
        <v>0</v>
      </c>
      <c r="AN1602" s="34">
        <f>IFERROR(VLOOKUP($H1602,#REF!,11,FALSE),0)</f>
        <v>0</v>
      </c>
      <c r="AO1602" s="42">
        <f>IFERROR(VLOOKUP($H1602,#REF!,12,FALSE),0)</f>
        <v>0</v>
      </c>
      <c r="AP1602" s="34">
        <f>IFERROR(VLOOKUP($H1602,#REF!,10,FALSE),0)</f>
        <v>0</v>
      </c>
      <c r="AQ1602" s="34">
        <f>IFERROR(VLOOKUP($H1602,#REF!,11,FALSE),0)</f>
        <v>0</v>
      </c>
      <c r="AR1602" s="42">
        <f>IFERROR(VLOOKUP($H1602,#REF!,12,FALSE),0)</f>
        <v>0</v>
      </c>
      <c r="AS1602" s="34">
        <f>IFERROR(VLOOKUP($H1602,#REF!,13,FALSE),0)</f>
        <v>0</v>
      </c>
      <c r="AT1602" s="34">
        <f>IFERROR(VLOOKUP($H1602,#REF!,14,FALSE),0)</f>
        <v>0</v>
      </c>
      <c r="AU1602" s="42">
        <f>IFERROR(VLOOKUP($H1602,#REF!,15,FALSE),0)</f>
        <v>0</v>
      </c>
      <c r="AV1602" s="34">
        <f>IFERROR(VLOOKUP($H1602,#REF!,15,FALSE),0)</f>
        <v>0</v>
      </c>
      <c r="AW1602" s="34">
        <f>IFERROR(VLOOKUP($H1602,#REF!,16,FALSE),0)</f>
        <v>0</v>
      </c>
      <c r="AX1602" s="42">
        <f>IFERROR(VLOOKUP($H1602,#REF!,17,FALSE),0)</f>
        <v>0</v>
      </c>
    </row>
    <row r="1603" spans="1:50" x14ac:dyDescent="0.3">
      <c r="A1603" s="33" t="e">
        <f t="shared" si="96"/>
        <v>#REF!</v>
      </c>
      <c r="B1603" s="33" t="e">
        <f>+'R&amp;E EXPORT'!#REF!</f>
        <v>#REF!</v>
      </c>
      <c r="C1603" t="str">
        <f>IFERROR(VLOOKUP(A1603,'MCSJ Export'!A:C,3,FALSE),"")</f>
        <v/>
      </c>
      <c r="D1603" s="37">
        <f t="shared" si="97"/>
        <v>0</v>
      </c>
      <c r="E1603" s="37">
        <f t="shared" si="98"/>
        <v>0</v>
      </c>
      <c r="F1603" s="37">
        <f t="shared" si="99"/>
        <v>0</v>
      </c>
      <c r="G1603" s="37"/>
      <c r="H1603" s="33" t="e">
        <f>+'R&amp;E EXPORT'!#REF!</f>
        <v>#REF!</v>
      </c>
      <c r="I1603" s="34">
        <f>IFERROR(VLOOKUP($H1603,'Gen F Rev'!$A:$M,15,FALSE),0)</f>
        <v>0</v>
      </c>
      <c r="J1603" s="34">
        <f>IFERROR(VLOOKUP($H1603,'Gen F Rev'!$A:$M,16,FALSE),0)</f>
        <v>0</v>
      </c>
      <c r="K1603" s="42">
        <f>IFERROR(VLOOKUP($H1603,'Gen F Rev'!$A:$M,17,FALSE),0)</f>
        <v>0</v>
      </c>
      <c r="L1603" s="34">
        <f>IFERROR(VLOOKUP($H1603,'Gen F Exp'!$A:$E,15,FALSE),0)</f>
        <v>0</v>
      </c>
      <c r="M1603" s="34">
        <f>IFERROR(VLOOKUP($H1603,'Gen F Exp'!$A:$E,16,FALSE),0)</f>
        <v>0</v>
      </c>
      <c r="N1603" s="42">
        <f>IFERROR(VLOOKUP($H1603,'Gen F Exp'!$A:$E,17,FALSE),0)</f>
        <v>0</v>
      </c>
      <c r="O1603" s="34">
        <f>IFERROR(VLOOKUP($H1603,'Water F Rev'!$A:$L,15,FALSE),0)</f>
        <v>0</v>
      </c>
      <c r="P1603" s="34">
        <f>IFERROR(VLOOKUP($H1603,'Water F Rev'!$A:$L,16,FALSE),0)</f>
        <v>0</v>
      </c>
      <c r="Q1603" s="42">
        <f>IFERROR(VLOOKUP($H1603,'Water F Rev'!$A:$L,17,FALSE),0)</f>
        <v>0</v>
      </c>
      <c r="R1603" s="34">
        <f>IFERROR(VLOOKUP($H1603,'Water F Exp'!$A:$K,15,FALSE),0)</f>
        <v>0</v>
      </c>
      <c r="S1603" s="34">
        <f>IFERROR(VLOOKUP($H1603,'Water F Exp'!$A:$K,16,FALSE),0)</f>
        <v>0</v>
      </c>
      <c r="T1603" s="42">
        <f>IFERROR(VLOOKUP($H1603,'Water F Exp'!$A:$K,17,FALSE),0)</f>
        <v>0</v>
      </c>
      <c r="U1603" s="34">
        <f>IFERROR(VLOOKUP($H1603,'Sewer F Rev'!$A:$E,15,FALSE),0)</f>
        <v>0</v>
      </c>
      <c r="V1603" s="34">
        <f>IFERROR(VLOOKUP($H1603,'Sewer F Rev'!$A:$E,16,FALSE),0)</f>
        <v>0</v>
      </c>
      <c r="W1603" s="42">
        <f>IFERROR(VLOOKUP($H1603,'Sewer F Rev'!$A:$E,17,FALSE),0)</f>
        <v>0</v>
      </c>
      <c r="X1603" s="34">
        <f>IFERROR(VLOOKUP($H1603,'Sewer F Exp'!$A:$B,15,FALSE),0)</f>
        <v>0</v>
      </c>
      <c r="Y1603" s="34">
        <f>IFERROR(VLOOKUP($H1603,'Sewer F Exp'!$A:$B,16,FALSE),0)</f>
        <v>0</v>
      </c>
      <c r="Z1603" s="42">
        <f>IFERROR(VLOOKUP($H1603,'Sewer F Exp'!$A:$B,17,FALSE),0)</f>
        <v>0</v>
      </c>
      <c r="AA1603" s="34">
        <f>IFERROR(VLOOKUP($H1603,'Refuse F Rev'!$A:$E,15,FALSE),0)</f>
        <v>0</v>
      </c>
      <c r="AB1603" s="34">
        <f>IFERROR(VLOOKUP($H1603,'Refuse F Rev'!$A:$E,16,FALSE),0)</f>
        <v>0</v>
      </c>
      <c r="AC1603" s="42">
        <f>IFERROR(VLOOKUP($H1603,'Refuse F Rev'!$A:$E,17,FALSE),0)</f>
        <v>0</v>
      </c>
      <c r="AD1603" s="34">
        <f>IFERROR(VLOOKUP($H1603,'Refuse F Exp'!$A:$E,15,FALSE),0)</f>
        <v>0</v>
      </c>
      <c r="AE1603" s="34">
        <f>IFERROR(VLOOKUP($H1603,'Refuse F Exp'!$A:$E,16,FALSE),0)</f>
        <v>0</v>
      </c>
      <c r="AF1603" s="42">
        <f>IFERROR(VLOOKUP($H1603,'Refuse F Exp'!$A:$E,17,FALSE),0)</f>
        <v>0</v>
      </c>
      <c r="AG1603" s="34">
        <f>IFERROR(VLOOKUP($H1603,#REF!,10,FALSE),0)</f>
        <v>0</v>
      </c>
      <c r="AH1603" s="34">
        <f>IFERROR(VLOOKUP($H1603,#REF!,11,FALSE),0)</f>
        <v>0</v>
      </c>
      <c r="AI1603" s="42">
        <f>IFERROR(VLOOKUP($H1603,#REF!,12,FALSE),0)</f>
        <v>0</v>
      </c>
      <c r="AJ1603" s="34">
        <f>IFERROR(VLOOKUP($H1603,#REF!,10,FALSE),0)</f>
        <v>0</v>
      </c>
      <c r="AK1603" s="34">
        <f>IFERROR(VLOOKUP($H1603,#REF!,11,FALSE),0)</f>
        <v>0</v>
      </c>
      <c r="AL1603" s="42">
        <f>IFERROR(VLOOKUP($H1603,#REF!,12,FALSE),0)</f>
        <v>0</v>
      </c>
      <c r="AM1603" s="34">
        <f>IFERROR(VLOOKUP($H1603,#REF!,10,FALSE),0)</f>
        <v>0</v>
      </c>
      <c r="AN1603" s="34">
        <f>IFERROR(VLOOKUP($H1603,#REF!,11,FALSE),0)</f>
        <v>0</v>
      </c>
      <c r="AO1603" s="42">
        <f>IFERROR(VLOOKUP($H1603,#REF!,12,FALSE),0)</f>
        <v>0</v>
      </c>
      <c r="AP1603" s="34">
        <f>IFERROR(VLOOKUP($H1603,#REF!,10,FALSE),0)</f>
        <v>0</v>
      </c>
      <c r="AQ1603" s="34">
        <f>IFERROR(VLOOKUP($H1603,#REF!,11,FALSE),0)</f>
        <v>0</v>
      </c>
      <c r="AR1603" s="42">
        <f>IFERROR(VLOOKUP($H1603,#REF!,12,FALSE),0)</f>
        <v>0</v>
      </c>
      <c r="AS1603" s="34">
        <f>IFERROR(VLOOKUP($H1603,#REF!,13,FALSE),0)</f>
        <v>0</v>
      </c>
      <c r="AT1603" s="34">
        <f>IFERROR(VLOOKUP($H1603,#REF!,14,FALSE),0)</f>
        <v>0</v>
      </c>
      <c r="AU1603" s="42">
        <f>IFERROR(VLOOKUP($H1603,#REF!,15,FALSE),0)</f>
        <v>0</v>
      </c>
      <c r="AV1603" s="34">
        <f>IFERROR(VLOOKUP($H1603,#REF!,15,FALSE),0)</f>
        <v>0</v>
      </c>
      <c r="AW1603" s="34">
        <f>IFERROR(VLOOKUP($H1603,#REF!,16,FALSE),0)</f>
        <v>0</v>
      </c>
      <c r="AX1603" s="42">
        <f>IFERROR(VLOOKUP($H1603,#REF!,17,FALSE),0)</f>
        <v>0</v>
      </c>
    </row>
    <row r="1604" spans="1:50" x14ac:dyDescent="0.3">
      <c r="A1604" s="33" t="e">
        <f t="shared" ref="A1604:A1667" si="100">+TRIM(H1604)</f>
        <v>#REF!</v>
      </c>
      <c r="B1604" s="33" t="e">
        <f>+'R&amp;E EXPORT'!#REF!</f>
        <v>#REF!</v>
      </c>
      <c r="C1604" t="str">
        <f>IFERROR(VLOOKUP(A1604,'MCSJ Export'!A:C,3,FALSE),"")</f>
        <v/>
      </c>
      <c r="D1604" s="37">
        <f t="shared" ref="D1604:D1667" si="101">+I1604+L1604+O1604+R1604+U1604+X1604+AA1604+AD1604+AG1604+AJ1604+AM1604+AP1604+AS1604+AV1604</f>
        <v>0</v>
      </c>
      <c r="E1604" s="37">
        <f t="shared" ref="E1604:E1667" si="102">+J1604+M1604+P1604+S1604+V1604+Y1604+AB1604+AE1604+AH1604+AK1604+AN1604+AQ1604+AT1604+AW1604</f>
        <v>0</v>
      </c>
      <c r="F1604" s="37">
        <f t="shared" ref="F1604:F1667" si="103">+K1604+N1604+Q1604+T1604+W1604+Z1604+AC1604+AF1604+AI1604+AL1604+AO1604+AR1604+AU1604+AX1604</f>
        <v>0</v>
      </c>
      <c r="G1604" s="37"/>
      <c r="H1604" s="33" t="e">
        <f>+'R&amp;E EXPORT'!#REF!</f>
        <v>#REF!</v>
      </c>
      <c r="I1604" s="34">
        <f>IFERROR(VLOOKUP($H1604,'Gen F Rev'!$A:$M,15,FALSE),0)</f>
        <v>0</v>
      </c>
      <c r="J1604" s="34">
        <f>IFERROR(VLOOKUP($H1604,'Gen F Rev'!$A:$M,16,FALSE),0)</f>
        <v>0</v>
      </c>
      <c r="K1604" s="42">
        <f>IFERROR(VLOOKUP($H1604,'Gen F Rev'!$A:$M,17,FALSE),0)</f>
        <v>0</v>
      </c>
      <c r="L1604" s="34">
        <f>IFERROR(VLOOKUP($H1604,'Gen F Exp'!$A:$E,15,FALSE),0)</f>
        <v>0</v>
      </c>
      <c r="M1604" s="34">
        <f>IFERROR(VLOOKUP($H1604,'Gen F Exp'!$A:$E,16,FALSE),0)</f>
        <v>0</v>
      </c>
      <c r="N1604" s="42">
        <f>IFERROR(VLOOKUP($H1604,'Gen F Exp'!$A:$E,17,FALSE),0)</f>
        <v>0</v>
      </c>
      <c r="O1604" s="34">
        <f>IFERROR(VLOOKUP($H1604,'Water F Rev'!$A:$L,15,FALSE),0)</f>
        <v>0</v>
      </c>
      <c r="P1604" s="34">
        <f>IFERROR(VLOOKUP($H1604,'Water F Rev'!$A:$L,16,FALSE),0)</f>
        <v>0</v>
      </c>
      <c r="Q1604" s="42">
        <f>IFERROR(VLOOKUP($H1604,'Water F Rev'!$A:$L,17,FALSE),0)</f>
        <v>0</v>
      </c>
      <c r="R1604" s="34">
        <f>IFERROR(VLOOKUP($H1604,'Water F Exp'!$A:$K,15,FALSE),0)</f>
        <v>0</v>
      </c>
      <c r="S1604" s="34">
        <f>IFERROR(VLOOKUP($H1604,'Water F Exp'!$A:$K,16,FALSE),0)</f>
        <v>0</v>
      </c>
      <c r="T1604" s="42">
        <f>IFERROR(VLOOKUP($H1604,'Water F Exp'!$A:$K,17,FALSE),0)</f>
        <v>0</v>
      </c>
      <c r="U1604" s="34">
        <f>IFERROR(VLOOKUP($H1604,'Sewer F Rev'!$A:$E,15,FALSE),0)</f>
        <v>0</v>
      </c>
      <c r="V1604" s="34">
        <f>IFERROR(VLOOKUP($H1604,'Sewer F Rev'!$A:$E,16,FALSE),0)</f>
        <v>0</v>
      </c>
      <c r="W1604" s="42">
        <f>IFERROR(VLOOKUP($H1604,'Sewer F Rev'!$A:$E,17,FALSE),0)</f>
        <v>0</v>
      </c>
      <c r="X1604" s="34">
        <f>IFERROR(VLOOKUP($H1604,'Sewer F Exp'!$A:$B,15,FALSE),0)</f>
        <v>0</v>
      </c>
      <c r="Y1604" s="34">
        <f>IFERROR(VLOOKUP($H1604,'Sewer F Exp'!$A:$B,16,FALSE),0)</f>
        <v>0</v>
      </c>
      <c r="Z1604" s="42">
        <f>IFERROR(VLOOKUP($H1604,'Sewer F Exp'!$A:$B,17,FALSE),0)</f>
        <v>0</v>
      </c>
      <c r="AA1604" s="34">
        <f>IFERROR(VLOOKUP($H1604,'Refuse F Rev'!$A:$E,15,FALSE),0)</f>
        <v>0</v>
      </c>
      <c r="AB1604" s="34">
        <f>IFERROR(VLOOKUP($H1604,'Refuse F Rev'!$A:$E,16,FALSE),0)</f>
        <v>0</v>
      </c>
      <c r="AC1604" s="42">
        <f>IFERROR(VLOOKUP($H1604,'Refuse F Rev'!$A:$E,17,FALSE),0)</f>
        <v>0</v>
      </c>
      <c r="AD1604" s="34">
        <f>IFERROR(VLOOKUP($H1604,'Refuse F Exp'!$A:$E,15,FALSE),0)</f>
        <v>0</v>
      </c>
      <c r="AE1604" s="34">
        <f>IFERROR(VLOOKUP($H1604,'Refuse F Exp'!$A:$E,16,FALSE),0)</f>
        <v>0</v>
      </c>
      <c r="AF1604" s="42">
        <f>IFERROR(VLOOKUP($H1604,'Refuse F Exp'!$A:$E,17,FALSE),0)</f>
        <v>0</v>
      </c>
      <c r="AG1604" s="34">
        <f>IFERROR(VLOOKUP($H1604,#REF!,10,FALSE),0)</f>
        <v>0</v>
      </c>
      <c r="AH1604" s="34">
        <f>IFERROR(VLOOKUP($H1604,#REF!,11,FALSE),0)</f>
        <v>0</v>
      </c>
      <c r="AI1604" s="42">
        <f>IFERROR(VLOOKUP($H1604,#REF!,12,FALSE),0)</f>
        <v>0</v>
      </c>
      <c r="AJ1604" s="34">
        <f>IFERROR(VLOOKUP($H1604,#REF!,10,FALSE),0)</f>
        <v>0</v>
      </c>
      <c r="AK1604" s="34">
        <f>IFERROR(VLOOKUP($H1604,#REF!,11,FALSE),0)</f>
        <v>0</v>
      </c>
      <c r="AL1604" s="42">
        <f>IFERROR(VLOOKUP($H1604,#REF!,12,FALSE),0)</f>
        <v>0</v>
      </c>
      <c r="AM1604" s="34">
        <f>IFERROR(VLOOKUP($H1604,#REF!,10,FALSE),0)</f>
        <v>0</v>
      </c>
      <c r="AN1604" s="34">
        <f>IFERROR(VLOOKUP($H1604,#REF!,11,FALSE),0)</f>
        <v>0</v>
      </c>
      <c r="AO1604" s="42">
        <f>IFERROR(VLOOKUP($H1604,#REF!,12,FALSE),0)</f>
        <v>0</v>
      </c>
      <c r="AP1604" s="34">
        <f>IFERROR(VLOOKUP($H1604,#REF!,10,FALSE),0)</f>
        <v>0</v>
      </c>
      <c r="AQ1604" s="34">
        <f>IFERROR(VLOOKUP($H1604,#REF!,11,FALSE),0)</f>
        <v>0</v>
      </c>
      <c r="AR1604" s="42">
        <f>IFERROR(VLOOKUP($H1604,#REF!,12,FALSE),0)</f>
        <v>0</v>
      </c>
      <c r="AS1604" s="34">
        <f>IFERROR(VLOOKUP($H1604,#REF!,13,FALSE),0)</f>
        <v>0</v>
      </c>
      <c r="AT1604" s="34">
        <f>IFERROR(VLOOKUP($H1604,#REF!,14,FALSE),0)</f>
        <v>0</v>
      </c>
      <c r="AU1604" s="42">
        <f>IFERROR(VLOOKUP($H1604,#REF!,15,FALSE),0)</f>
        <v>0</v>
      </c>
      <c r="AV1604" s="34">
        <f>IFERROR(VLOOKUP($H1604,#REF!,15,FALSE),0)</f>
        <v>0</v>
      </c>
      <c r="AW1604" s="34">
        <f>IFERROR(VLOOKUP($H1604,#REF!,16,FALSE),0)</f>
        <v>0</v>
      </c>
      <c r="AX1604" s="42">
        <f>IFERROR(VLOOKUP($H1604,#REF!,17,FALSE),0)</f>
        <v>0</v>
      </c>
    </row>
    <row r="1605" spans="1:50" x14ac:dyDescent="0.3">
      <c r="A1605" s="33" t="str">
        <f t="shared" si="100"/>
        <v>0</v>
      </c>
      <c r="B1605" s="33">
        <f>+'R&amp;E EXPORT'!B1510</f>
        <v>0</v>
      </c>
      <c r="C1605" t="str">
        <f>IFERROR(VLOOKUP(A1605,'MCSJ Export'!A:C,3,FALSE),"")</f>
        <v/>
      </c>
      <c r="D1605" s="37">
        <f t="shared" ca="1" si="101"/>
        <v>0</v>
      </c>
      <c r="E1605" s="37">
        <f t="shared" ca="1" si="102"/>
        <v>0</v>
      </c>
      <c r="F1605" s="37">
        <f t="shared" ca="1" si="103"/>
        <v>0</v>
      </c>
      <c r="G1605" s="37"/>
      <c r="H1605" s="33">
        <f>+'R&amp;E EXPORT'!A1510</f>
        <v>0</v>
      </c>
      <c r="I1605" s="34">
        <f>IFERROR(VLOOKUP($H1605,'Gen F Rev'!$A:$M,15,FALSE),0)</f>
        <v>0</v>
      </c>
      <c r="J1605" s="34">
        <f>IFERROR(VLOOKUP($H1605,'Gen F Rev'!$A:$M,16,FALSE),0)</f>
        <v>0</v>
      </c>
      <c r="K1605" s="42">
        <f>IFERROR(VLOOKUP($H1605,'Gen F Rev'!$A:$M,17,FALSE),0)</f>
        <v>0</v>
      </c>
      <c r="L1605" s="34">
        <f>IFERROR(VLOOKUP($H1605,'Gen F Exp'!$A:$E,15,FALSE),0)</f>
        <v>0</v>
      </c>
      <c r="M1605" s="34">
        <f>IFERROR(VLOOKUP($H1605,'Gen F Exp'!$A:$E,16,FALSE),0)</f>
        <v>0</v>
      </c>
      <c r="N1605" s="42">
        <f>IFERROR(VLOOKUP($H1605,'Gen F Exp'!$A:$E,17,FALSE),0)</f>
        <v>0</v>
      </c>
      <c r="O1605" s="34">
        <f>IFERROR(VLOOKUP($H1605,'Water F Rev'!$A:$L,15,FALSE),0)</f>
        <v>0</v>
      </c>
      <c r="P1605" s="34">
        <f>IFERROR(VLOOKUP($H1605,'Water F Rev'!$A:$L,16,FALSE),0)</f>
        <v>0</v>
      </c>
      <c r="Q1605" s="42">
        <f>IFERROR(VLOOKUP($H1605,'Water F Rev'!$A:$L,17,FALSE),0)</f>
        <v>0</v>
      </c>
      <c r="R1605" s="34">
        <f>IFERROR(VLOOKUP($H1605,'Water F Exp'!$A:$K,15,FALSE),0)</f>
        <v>0</v>
      </c>
      <c r="S1605" s="34">
        <f>IFERROR(VLOOKUP($H1605,'Water F Exp'!$A:$K,16,FALSE),0)</f>
        <v>0</v>
      </c>
      <c r="T1605" s="42">
        <f>IFERROR(VLOOKUP($H1605,'Water F Exp'!$A:$K,17,FALSE),0)</f>
        <v>0</v>
      </c>
      <c r="U1605" s="34">
        <f ca="1">IFERROR(VLOOKUP($H1605,'Sewer F Rev'!$A:$E,15,FALSE),0)</f>
        <v>0</v>
      </c>
      <c r="V1605" s="34">
        <f ca="1">IFERROR(VLOOKUP($H1605,'Sewer F Rev'!$A:$E,16,FALSE),0)</f>
        <v>0</v>
      </c>
      <c r="W1605" s="42">
        <f ca="1">IFERROR(VLOOKUP($H1605,'Sewer F Rev'!$A:$E,17,FALSE),0)</f>
        <v>0</v>
      </c>
      <c r="X1605" s="34">
        <f>IFERROR(VLOOKUP($H1605,'Sewer F Exp'!$A:$B,15,FALSE),0)</f>
        <v>0</v>
      </c>
      <c r="Y1605" s="34">
        <f>IFERROR(VLOOKUP($H1605,'Sewer F Exp'!$A:$B,16,FALSE),0)</f>
        <v>0</v>
      </c>
      <c r="Z1605" s="42">
        <f>IFERROR(VLOOKUP($H1605,'Sewer F Exp'!$A:$B,17,FALSE),0)</f>
        <v>0</v>
      </c>
      <c r="AA1605" s="34">
        <f>IFERROR(VLOOKUP($H1605,'Refuse F Rev'!$A:$E,15,FALSE),0)</f>
        <v>0</v>
      </c>
      <c r="AB1605" s="34">
        <f>IFERROR(VLOOKUP($H1605,'Refuse F Rev'!$A:$E,16,FALSE),0)</f>
        <v>0</v>
      </c>
      <c r="AC1605" s="42">
        <f>IFERROR(VLOOKUP($H1605,'Refuse F Rev'!$A:$E,17,FALSE),0)</f>
        <v>0</v>
      </c>
      <c r="AD1605" s="34">
        <f>IFERROR(VLOOKUP($H1605,'Refuse F Exp'!$A:$E,15,FALSE),0)</f>
        <v>0</v>
      </c>
      <c r="AE1605" s="34">
        <f>IFERROR(VLOOKUP($H1605,'Refuse F Exp'!$A:$E,16,FALSE),0)</f>
        <v>0</v>
      </c>
      <c r="AF1605" s="42">
        <f>IFERROR(VLOOKUP($H1605,'Refuse F Exp'!$A:$E,17,FALSE),0)</f>
        <v>0</v>
      </c>
      <c r="AG1605" s="34">
        <f>IFERROR(VLOOKUP($H1605,#REF!,10,FALSE),0)</f>
        <v>0</v>
      </c>
      <c r="AH1605" s="34">
        <f>IFERROR(VLOOKUP($H1605,#REF!,11,FALSE),0)</f>
        <v>0</v>
      </c>
      <c r="AI1605" s="42">
        <f>IFERROR(VLOOKUP($H1605,#REF!,12,FALSE),0)</f>
        <v>0</v>
      </c>
      <c r="AJ1605" s="34">
        <f>IFERROR(VLOOKUP($H1605,#REF!,10,FALSE),0)</f>
        <v>0</v>
      </c>
      <c r="AK1605" s="34">
        <f>IFERROR(VLOOKUP($H1605,#REF!,11,FALSE),0)</f>
        <v>0</v>
      </c>
      <c r="AL1605" s="42">
        <f>IFERROR(VLOOKUP($H1605,#REF!,12,FALSE),0)</f>
        <v>0</v>
      </c>
      <c r="AM1605" s="34">
        <f>IFERROR(VLOOKUP($H1605,#REF!,10,FALSE),0)</f>
        <v>0</v>
      </c>
      <c r="AN1605" s="34">
        <f>IFERROR(VLOOKUP($H1605,#REF!,11,FALSE),0)</f>
        <v>0</v>
      </c>
      <c r="AO1605" s="42">
        <f>IFERROR(VLOOKUP($H1605,#REF!,12,FALSE),0)</f>
        <v>0</v>
      </c>
      <c r="AP1605" s="34">
        <f>IFERROR(VLOOKUP($H1605,#REF!,10,FALSE),0)</f>
        <v>0</v>
      </c>
      <c r="AQ1605" s="34">
        <f>IFERROR(VLOOKUP($H1605,#REF!,11,FALSE),0)</f>
        <v>0</v>
      </c>
      <c r="AR1605" s="42">
        <f>IFERROR(VLOOKUP($H1605,#REF!,12,FALSE),0)</f>
        <v>0</v>
      </c>
      <c r="AS1605" s="34">
        <f>IFERROR(VLOOKUP($H1605,#REF!,13,FALSE),0)</f>
        <v>0</v>
      </c>
      <c r="AT1605" s="34">
        <f>IFERROR(VLOOKUP($H1605,#REF!,14,FALSE),0)</f>
        <v>0</v>
      </c>
      <c r="AU1605" s="42">
        <f>IFERROR(VLOOKUP($H1605,#REF!,15,FALSE),0)</f>
        <v>0</v>
      </c>
      <c r="AV1605" s="34">
        <f>IFERROR(VLOOKUP($H1605,#REF!,15,FALSE),0)</f>
        <v>0</v>
      </c>
      <c r="AW1605" s="34">
        <f>IFERROR(VLOOKUP($H1605,#REF!,16,FALSE),0)</f>
        <v>0</v>
      </c>
      <c r="AX1605" s="42">
        <f>IFERROR(VLOOKUP($H1605,#REF!,17,FALSE),0)</f>
        <v>0</v>
      </c>
    </row>
    <row r="1606" spans="1:50" x14ac:dyDescent="0.3">
      <c r="A1606" s="33" t="e">
        <f t="shared" si="100"/>
        <v>#REF!</v>
      </c>
      <c r="B1606" s="33" t="e">
        <f>+'R&amp;E EXPORT'!#REF!</f>
        <v>#REF!</v>
      </c>
      <c r="C1606" t="str">
        <f>IFERROR(VLOOKUP(A1606,'MCSJ Export'!A:C,3,FALSE),"")</f>
        <v/>
      </c>
      <c r="D1606" s="37">
        <f t="shared" si="101"/>
        <v>0</v>
      </c>
      <c r="E1606" s="37">
        <f t="shared" si="102"/>
        <v>0</v>
      </c>
      <c r="F1606" s="37">
        <f t="shared" si="103"/>
        <v>0</v>
      </c>
      <c r="G1606" s="37"/>
      <c r="H1606" s="33" t="e">
        <f>+'R&amp;E EXPORT'!#REF!</f>
        <v>#REF!</v>
      </c>
      <c r="I1606" s="34">
        <f>IFERROR(VLOOKUP($H1606,'Gen F Rev'!$A:$M,15,FALSE),0)</f>
        <v>0</v>
      </c>
      <c r="J1606" s="34">
        <f>IFERROR(VLOOKUP($H1606,'Gen F Rev'!$A:$M,16,FALSE),0)</f>
        <v>0</v>
      </c>
      <c r="K1606" s="42">
        <f>IFERROR(VLOOKUP($H1606,'Gen F Rev'!$A:$M,17,FALSE),0)</f>
        <v>0</v>
      </c>
      <c r="L1606" s="34">
        <f>IFERROR(VLOOKUP($H1606,'Gen F Exp'!$A:$E,15,FALSE),0)</f>
        <v>0</v>
      </c>
      <c r="M1606" s="34">
        <f>IFERROR(VLOOKUP($H1606,'Gen F Exp'!$A:$E,16,FALSE),0)</f>
        <v>0</v>
      </c>
      <c r="N1606" s="42">
        <f>IFERROR(VLOOKUP($H1606,'Gen F Exp'!$A:$E,17,FALSE),0)</f>
        <v>0</v>
      </c>
      <c r="O1606" s="34">
        <f>IFERROR(VLOOKUP($H1606,'Water F Rev'!$A:$L,15,FALSE),0)</f>
        <v>0</v>
      </c>
      <c r="P1606" s="34">
        <f>IFERROR(VLOOKUP($H1606,'Water F Rev'!$A:$L,16,FALSE),0)</f>
        <v>0</v>
      </c>
      <c r="Q1606" s="42">
        <f>IFERROR(VLOOKUP($H1606,'Water F Rev'!$A:$L,17,FALSE),0)</f>
        <v>0</v>
      </c>
      <c r="R1606" s="34">
        <f>IFERROR(VLOOKUP($H1606,'Water F Exp'!$A:$K,15,FALSE),0)</f>
        <v>0</v>
      </c>
      <c r="S1606" s="34">
        <f>IFERROR(VLOOKUP($H1606,'Water F Exp'!$A:$K,16,FALSE),0)</f>
        <v>0</v>
      </c>
      <c r="T1606" s="42">
        <f>IFERROR(VLOOKUP($H1606,'Water F Exp'!$A:$K,17,FALSE),0)</f>
        <v>0</v>
      </c>
      <c r="U1606" s="34">
        <f>IFERROR(VLOOKUP($H1606,'Sewer F Rev'!$A:$E,15,FALSE),0)</f>
        <v>0</v>
      </c>
      <c r="V1606" s="34">
        <f>IFERROR(VLOOKUP($H1606,'Sewer F Rev'!$A:$E,16,FALSE),0)</f>
        <v>0</v>
      </c>
      <c r="W1606" s="42">
        <f>IFERROR(VLOOKUP($H1606,'Sewer F Rev'!$A:$E,17,FALSE),0)</f>
        <v>0</v>
      </c>
      <c r="X1606" s="34">
        <f>IFERROR(VLOOKUP($H1606,'Sewer F Exp'!$A:$B,15,FALSE),0)</f>
        <v>0</v>
      </c>
      <c r="Y1606" s="34">
        <f>IFERROR(VLOOKUP($H1606,'Sewer F Exp'!$A:$B,16,FALSE),0)</f>
        <v>0</v>
      </c>
      <c r="Z1606" s="42">
        <f>IFERROR(VLOOKUP($H1606,'Sewer F Exp'!$A:$B,17,FALSE),0)</f>
        <v>0</v>
      </c>
      <c r="AA1606" s="34">
        <f>IFERROR(VLOOKUP($H1606,'Refuse F Rev'!$A:$E,15,FALSE),0)</f>
        <v>0</v>
      </c>
      <c r="AB1606" s="34">
        <f>IFERROR(VLOOKUP($H1606,'Refuse F Rev'!$A:$E,16,FALSE),0)</f>
        <v>0</v>
      </c>
      <c r="AC1606" s="42">
        <f>IFERROR(VLOOKUP($H1606,'Refuse F Rev'!$A:$E,17,FALSE),0)</f>
        <v>0</v>
      </c>
      <c r="AD1606" s="34">
        <f>IFERROR(VLOOKUP($H1606,'Refuse F Exp'!$A:$E,15,FALSE),0)</f>
        <v>0</v>
      </c>
      <c r="AE1606" s="34">
        <f>IFERROR(VLOOKUP($H1606,'Refuse F Exp'!$A:$E,16,FALSE),0)</f>
        <v>0</v>
      </c>
      <c r="AF1606" s="42">
        <f>IFERROR(VLOOKUP($H1606,'Refuse F Exp'!$A:$E,17,FALSE),0)</f>
        <v>0</v>
      </c>
      <c r="AG1606" s="34">
        <f>IFERROR(VLOOKUP($H1606,#REF!,10,FALSE),0)</f>
        <v>0</v>
      </c>
      <c r="AH1606" s="34">
        <f>IFERROR(VLOOKUP($H1606,#REF!,11,FALSE),0)</f>
        <v>0</v>
      </c>
      <c r="AI1606" s="42">
        <f>IFERROR(VLOOKUP($H1606,#REF!,12,FALSE),0)</f>
        <v>0</v>
      </c>
      <c r="AJ1606" s="34">
        <f>IFERROR(VLOOKUP($H1606,#REF!,10,FALSE),0)</f>
        <v>0</v>
      </c>
      <c r="AK1606" s="34">
        <f>IFERROR(VLOOKUP($H1606,#REF!,11,FALSE),0)</f>
        <v>0</v>
      </c>
      <c r="AL1606" s="42">
        <f>IFERROR(VLOOKUP($H1606,#REF!,12,FALSE),0)</f>
        <v>0</v>
      </c>
      <c r="AM1606" s="34">
        <f>IFERROR(VLOOKUP($H1606,#REF!,10,FALSE),0)</f>
        <v>0</v>
      </c>
      <c r="AN1606" s="34">
        <f>IFERROR(VLOOKUP($H1606,#REF!,11,FALSE),0)</f>
        <v>0</v>
      </c>
      <c r="AO1606" s="42">
        <f>IFERROR(VLOOKUP($H1606,#REF!,12,FALSE),0)</f>
        <v>0</v>
      </c>
      <c r="AP1606" s="34">
        <f>IFERROR(VLOOKUP($H1606,#REF!,10,FALSE),0)</f>
        <v>0</v>
      </c>
      <c r="AQ1606" s="34">
        <f>IFERROR(VLOOKUP($H1606,#REF!,11,FALSE),0)</f>
        <v>0</v>
      </c>
      <c r="AR1606" s="42">
        <f>IFERROR(VLOOKUP($H1606,#REF!,12,FALSE),0)</f>
        <v>0</v>
      </c>
      <c r="AS1606" s="34">
        <f>IFERROR(VLOOKUP($H1606,#REF!,13,FALSE),0)</f>
        <v>0</v>
      </c>
      <c r="AT1606" s="34">
        <f>IFERROR(VLOOKUP($H1606,#REF!,14,FALSE),0)</f>
        <v>0</v>
      </c>
      <c r="AU1606" s="42">
        <f>IFERROR(VLOOKUP($H1606,#REF!,15,FALSE),0)</f>
        <v>0</v>
      </c>
      <c r="AV1606" s="34">
        <f>IFERROR(VLOOKUP($H1606,#REF!,15,FALSE),0)</f>
        <v>0</v>
      </c>
      <c r="AW1606" s="34">
        <f>IFERROR(VLOOKUP($H1606,#REF!,16,FALSE),0)</f>
        <v>0</v>
      </c>
      <c r="AX1606" s="42">
        <f>IFERROR(VLOOKUP($H1606,#REF!,17,FALSE),0)</f>
        <v>0</v>
      </c>
    </row>
    <row r="1607" spans="1:50" x14ac:dyDescent="0.3">
      <c r="A1607" s="33" t="e">
        <f t="shared" si="100"/>
        <v>#REF!</v>
      </c>
      <c r="B1607" s="33" t="e">
        <f>+'R&amp;E EXPORT'!#REF!</f>
        <v>#REF!</v>
      </c>
      <c r="C1607" t="str">
        <f>IFERROR(VLOOKUP(A1607,'MCSJ Export'!A:C,3,FALSE),"")</f>
        <v/>
      </c>
      <c r="D1607" s="37">
        <f t="shared" si="101"/>
        <v>0</v>
      </c>
      <c r="E1607" s="37">
        <f t="shared" si="102"/>
        <v>0</v>
      </c>
      <c r="F1607" s="37">
        <f t="shared" si="103"/>
        <v>0</v>
      </c>
      <c r="G1607" s="37"/>
      <c r="H1607" s="33" t="e">
        <f>+'R&amp;E EXPORT'!#REF!</f>
        <v>#REF!</v>
      </c>
      <c r="I1607" s="34">
        <f>IFERROR(VLOOKUP($H1607,'Gen F Rev'!$A:$M,15,FALSE),0)</f>
        <v>0</v>
      </c>
      <c r="J1607" s="34">
        <f>IFERROR(VLOOKUP($H1607,'Gen F Rev'!$A:$M,16,FALSE),0)</f>
        <v>0</v>
      </c>
      <c r="K1607" s="42">
        <f>IFERROR(VLOOKUP($H1607,'Gen F Rev'!$A:$M,17,FALSE),0)</f>
        <v>0</v>
      </c>
      <c r="L1607" s="34">
        <f>IFERROR(VLOOKUP($H1607,'Gen F Exp'!$A:$E,15,FALSE),0)</f>
        <v>0</v>
      </c>
      <c r="M1607" s="34">
        <f>IFERROR(VLOOKUP($H1607,'Gen F Exp'!$A:$E,16,FALSE),0)</f>
        <v>0</v>
      </c>
      <c r="N1607" s="42">
        <f>IFERROR(VLOOKUP($H1607,'Gen F Exp'!$A:$E,17,FALSE),0)</f>
        <v>0</v>
      </c>
      <c r="O1607" s="34">
        <f>IFERROR(VLOOKUP($H1607,'Water F Rev'!$A:$L,15,FALSE),0)</f>
        <v>0</v>
      </c>
      <c r="P1607" s="34">
        <f>IFERROR(VLOOKUP($H1607,'Water F Rev'!$A:$L,16,FALSE),0)</f>
        <v>0</v>
      </c>
      <c r="Q1607" s="42">
        <f>IFERROR(VLOOKUP($H1607,'Water F Rev'!$A:$L,17,FALSE),0)</f>
        <v>0</v>
      </c>
      <c r="R1607" s="34">
        <f>IFERROR(VLOOKUP($H1607,'Water F Exp'!$A:$K,15,FALSE),0)</f>
        <v>0</v>
      </c>
      <c r="S1607" s="34">
        <f>IFERROR(VLOOKUP($H1607,'Water F Exp'!$A:$K,16,FALSE),0)</f>
        <v>0</v>
      </c>
      <c r="T1607" s="42">
        <f>IFERROR(VLOOKUP($H1607,'Water F Exp'!$A:$K,17,FALSE),0)</f>
        <v>0</v>
      </c>
      <c r="U1607" s="34">
        <f>IFERROR(VLOOKUP($H1607,'Sewer F Rev'!$A:$E,15,FALSE),0)</f>
        <v>0</v>
      </c>
      <c r="V1607" s="34">
        <f>IFERROR(VLOOKUP($H1607,'Sewer F Rev'!$A:$E,16,FALSE),0)</f>
        <v>0</v>
      </c>
      <c r="W1607" s="42">
        <f>IFERROR(VLOOKUP($H1607,'Sewer F Rev'!$A:$E,17,FALSE),0)</f>
        <v>0</v>
      </c>
      <c r="X1607" s="34">
        <f>IFERROR(VLOOKUP($H1607,'Sewer F Exp'!$A:$B,15,FALSE),0)</f>
        <v>0</v>
      </c>
      <c r="Y1607" s="34">
        <f>IFERROR(VLOOKUP($H1607,'Sewer F Exp'!$A:$B,16,FALSE),0)</f>
        <v>0</v>
      </c>
      <c r="Z1607" s="42">
        <f>IFERROR(VLOOKUP($H1607,'Sewer F Exp'!$A:$B,17,FALSE),0)</f>
        <v>0</v>
      </c>
      <c r="AA1607" s="34">
        <f>IFERROR(VLOOKUP($H1607,'Refuse F Rev'!$A:$E,15,FALSE),0)</f>
        <v>0</v>
      </c>
      <c r="AB1607" s="34">
        <f>IFERROR(VLOOKUP($H1607,'Refuse F Rev'!$A:$E,16,FALSE),0)</f>
        <v>0</v>
      </c>
      <c r="AC1607" s="42">
        <f>IFERROR(VLOOKUP($H1607,'Refuse F Rev'!$A:$E,17,FALSE),0)</f>
        <v>0</v>
      </c>
      <c r="AD1607" s="34">
        <f>IFERROR(VLOOKUP($H1607,'Refuse F Exp'!$A:$E,15,FALSE),0)</f>
        <v>0</v>
      </c>
      <c r="AE1607" s="34">
        <f>IFERROR(VLOOKUP($H1607,'Refuse F Exp'!$A:$E,16,FALSE),0)</f>
        <v>0</v>
      </c>
      <c r="AF1607" s="42">
        <f>IFERROR(VLOOKUP($H1607,'Refuse F Exp'!$A:$E,17,FALSE),0)</f>
        <v>0</v>
      </c>
      <c r="AG1607" s="34">
        <f>IFERROR(VLOOKUP($H1607,#REF!,10,FALSE),0)</f>
        <v>0</v>
      </c>
      <c r="AH1607" s="34">
        <f>IFERROR(VLOOKUP($H1607,#REF!,11,FALSE),0)</f>
        <v>0</v>
      </c>
      <c r="AI1607" s="42">
        <f>IFERROR(VLOOKUP($H1607,#REF!,12,FALSE),0)</f>
        <v>0</v>
      </c>
      <c r="AJ1607" s="34">
        <f>IFERROR(VLOOKUP($H1607,#REF!,10,FALSE),0)</f>
        <v>0</v>
      </c>
      <c r="AK1607" s="34">
        <f>IFERROR(VLOOKUP($H1607,#REF!,11,FALSE),0)</f>
        <v>0</v>
      </c>
      <c r="AL1607" s="42">
        <f>IFERROR(VLOOKUP($H1607,#REF!,12,FALSE),0)</f>
        <v>0</v>
      </c>
      <c r="AM1607" s="34">
        <f>IFERROR(VLOOKUP($H1607,#REF!,10,FALSE),0)</f>
        <v>0</v>
      </c>
      <c r="AN1607" s="34">
        <f>IFERROR(VLOOKUP($H1607,#REF!,11,FALSE),0)</f>
        <v>0</v>
      </c>
      <c r="AO1607" s="42">
        <f>IFERROR(VLOOKUP($H1607,#REF!,12,FALSE),0)</f>
        <v>0</v>
      </c>
      <c r="AP1607" s="34">
        <f>IFERROR(VLOOKUP($H1607,#REF!,10,FALSE),0)</f>
        <v>0</v>
      </c>
      <c r="AQ1607" s="34">
        <f>IFERROR(VLOOKUP($H1607,#REF!,11,FALSE),0)</f>
        <v>0</v>
      </c>
      <c r="AR1607" s="42">
        <f>IFERROR(VLOOKUP($H1607,#REF!,12,FALSE),0)</f>
        <v>0</v>
      </c>
      <c r="AS1607" s="34">
        <f>IFERROR(VLOOKUP($H1607,#REF!,13,FALSE),0)</f>
        <v>0</v>
      </c>
      <c r="AT1607" s="34">
        <f>IFERROR(VLOOKUP($H1607,#REF!,14,FALSE),0)</f>
        <v>0</v>
      </c>
      <c r="AU1607" s="42">
        <f>IFERROR(VLOOKUP($H1607,#REF!,15,FALSE),0)</f>
        <v>0</v>
      </c>
      <c r="AV1607" s="34">
        <f>IFERROR(VLOOKUP($H1607,#REF!,15,FALSE),0)</f>
        <v>0</v>
      </c>
      <c r="AW1607" s="34">
        <f>IFERROR(VLOOKUP($H1607,#REF!,16,FALSE),0)</f>
        <v>0</v>
      </c>
      <c r="AX1607" s="42">
        <f>IFERROR(VLOOKUP($H1607,#REF!,17,FALSE),0)</f>
        <v>0</v>
      </c>
    </row>
    <row r="1608" spans="1:50" x14ac:dyDescent="0.3">
      <c r="A1608" s="33" t="e">
        <f t="shared" si="100"/>
        <v>#REF!</v>
      </c>
      <c r="B1608" s="33" t="e">
        <f>+'R&amp;E EXPORT'!#REF!</f>
        <v>#REF!</v>
      </c>
      <c r="C1608" t="str">
        <f>IFERROR(VLOOKUP(A1608,'MCSJ Export'!A:C,3,FALSE),"")</f>
        <v/>
      </c>
      <c r="D1608" s="37">
        <f t="shared" si="101"/>
        <v>0</v>
      </c>
      <c r="E1608" s="37">
        <f t="shared" si="102"/>
        <v>0</v>
      </c>
      <c r="F1608" s="37">
        <f t="shared" si="103"/>
        <v>0</v>
      </c>
      <c r="G1608" s="37"/>
      <c r="H1608" s="33" t="e">
        <f>+'R&amp;E EXPORT'!#REF!</f>
        <v>#REF!</v>
      </c>
      <c r="I1608" s="34">
        <f>IFERROR(VLOOKUP($H1608,'Gen F Rev'!$A:$M,15,FALSE),0)</f>
        <v>0</v>
      </c>
      <c r="J1608" s="34">
        <f>IFERROR(VLOOKUP($H1608,'Gen F Rev'!$A:$M,16,FALSE),0)</f>
        <v>0</v>
      </c>
      <c r="K1608" s="42">
        <f>IFERROR(VLOOKUP($H1608,'Gen F Rev'!$A:$M,17,FALSE),0)</f>
        <v>0</v>
      </c>
      <c r="L1608" s="34">
        <f>IFERROR(VLOOKUP($H1608,'Gen F Exp'!$A:$E,15,FALSE),0)</f>
        <v>0</v>
      </c>
      <c r="M1608" s="34">
        <f>IFERROR(VLOOKUP($H1608,'Gen F Exp'!$A:$E,16,FALSE),0)</f>
        <v>0</v>
      </c>
      <c r="N1608" s="42">
        <f>IFERROR(VLOOKUP($H1608,'Gen F Exp'!$A:$E,17,FALSE),0)</f>
        <v>0</v>
      </c>
      <c r="O1608" s="34">
        <f>IFERROR(VLOOKUP($H1608,'Water F Rev'!$A:$L,15,FALSE),0)</f>
        <v>0</v>
      </c>
      <c r="P1608" s="34">
        <f>IFERROR(VLOOKUP($H1608,'Water F Rev'!$A:$L,16,FALSE),0)</f>
        <v>0</v>
      </c>
      <c r="Q1608" s="42">
        <f>IFERROR(VLOOKUP($H1608,'Water F Rev'!$A:$L,17,FALSE),0)</f>
        <v>0</v>
      </c>
      <c r="R1608" s="34">
        <f>IFERROR(VLOOKUP($H1608,'Water F Exp'!$A:$K,15,FALSE),0)</f>
        <v>0</v>
      </c>
      <c r="S1608" s="34">
        <f>IFERROR(VLOOKUP($H1608,'Water F Exp'!$A:$K,16,FALSE),0)</f>
        <v>0</v>
      </c>
      <c r="T1608" s="42">
        <f>IFERROR(VLOOKUP($H1608,'Water F Exp'!$A:$K,17,FALSE),0)</f>
        <v>0</v>
      </c>
      <c r="U1608" s="34">
        <f>IFERROR(VLOOKUP($H1608,'Sewer F Rev'!$A:$E,15,FALSE),0)</f>
        <v>0</v>
      </c>
      <c r="V1608" s="34">
        <f>IFERROR(VLOOKUP($H1608,'Sewer F Rev'!$A:$E,16,FALSE),0)</f>
        <v>0</v>
      </c>
      <c r="W1608" s="42">
        <f>IFERROR(VLOOKUP($H1608,'Sewer F Rev'!$A:$E,17,FALSE),0)</f>
        <v>0</v>
      </c>
      <c r="X1608" s="34">
        <f>IFERROR(VLOOKUP($H1608,'Sewer F Exp'!$A:$B,15,FALSE),0)</f>
        <v>0</v>
      </c>
      <c r="Y1608" s="34">
        <f>IFERROR(VLOOKUP($H1608,'Sewer F Exp'!$A:$B,16,FALSE),0)</f>
        <v>0</v>
      </c>
      <c r="Z1608" s="42">
        <f>IFERROR(VLOOKUP($H1608,'Sewer F Exp'!$A:$B,17,FALSE),0)</f>
        <v>0</v>
      </c>
      <c r="AA1608" s="34">
        <f>IFERROR(VLOOKUP($H1608,'Refuse F Rev'!$A:$E,15,FALSE),0)</f>
        <v>0</v>
      </c>
      <c r="AB1608" s="34">
        <f>IFERROR(VLOOKUP($H1608,'Refuse F Rev'!$A:$E,16,FALSE),0)</f>
        <v>0</v>
      </c>
      <c r="AC1608" s="42">
        <f>IFERROR(VLOOKUP($H1608,'Refuse F Rev'!$A:$E,17,FALSE),0)</f>
        <v>0</v>
      </c>
      <c r="AD1608" s="34">
        <f>IFERROR(VLOOKUP($H1608,'Refuse F Exp'!$A:$E,15,FALSE),0)</f>
        <v>0</v>
      </c>
      <c r="AE1608" s="34">
        <f>IFERROR(VLOOKUP($H1608,'Refuse F Exp'!$A:$E,16,FALSE),0)</f>
        <v>0</v>
      </c>
      <c r="AF1608" s="42">
        <f>IFERROR(VLOOKUP($H1608,'Refuse F Exp'!$A:$E,17,FALSE),0)</f>
        <v>0</v>
      </c>
      <c r="AG1608" s="34">
        <f>IFERROR(VLOOKUP($H1608,#REF!,10,FALSE),0)</f>
        <v>0</v>
      </c>
      <c r="AH1608" s="34">
        <f>IFERROR(VLOOKUP($H1608,#REF!,11,FALSE),0)</f>
        <v>0</v>
      </c>
      <c r="AI1608" s="42">
        <f>IFERROR(VLOOKUP($H1608,#REF!,12,FALSE),0)</f>
        <v>0</v>
      </c>
      <c r="AJ1608" s="34">
        <f>IFERROR(VLOOKUP($H1608,#REF!,10,FALSE),0)</f>
        <v>0</v>
      </c>
      <c r="AK1608" s="34">
        <f>IFERROR(VLOOKUP($H1608,#REF!,11,FALSE),0)</f>
        <v>0</v>
      </c>
      <c r="AL1608" s="42">
        <f>IFERROR(VLOOKUP($H1608,#REF!,12,FALSE),0)</f>
        <v>0</v>
      </c>
      <c r="AM1608" s="34">
        <f>IFERROR(VLOOKUP($H1608,#REF!,10,FALSE),0)</f>
        <v>0</v>
      </c>
      <c r="AN1608" s="34">
        <f>IFERROR(VLOOKUP($H1608,#REF!,11,FALSE),0)</f>
        <v>0</v>
      </c>
      <c r="AO1608" s="42">
        <f>IFERROR(VLOOKUP($H1608,#REF!,12,FALSE),0)</f>
        <v>0</v>
      </c>
      <c r="AP1608" s="34">
        <f>IFERROR(VLOOKUP($H1608,#REF!,10,FALSE),0)</f>
        <v>0</v>
      </c>
      <c r="AQ1608" s="34">
        <f>IFERROR(VLOOKUP($H1608,#REF!,11,FALSE),0)</f>
        <v>0</v>
      </c>
      <c r="AR1608" s="42">
        <f>IFERROR(VLOOKUP($H1608,#REF!,12,FALSE),0)</f>
        <v>0</v>
      </c>
      <c r="AS1608" s="34">
        <f>IFERROR(VLOOKUP($H1608,#REF!,13,FALSE),0)</f>
        <v>0</v>
      </c>
      <c r="AT1608" s="34">
        <f>IFERROR(VLOOKUP($H1608,#REF!,14,FALSE),0)</f>
        <v>0</v>
      </c>
      <c r="AU1608" s="42">
        <f>IFERROR(VLOOKUP($H1608,#REF!,15,FALSE),0)</f>
        <v>0</v>
      </c>
      <c r="AV1608" s="34">
        <f>IFERROR(VLOOKUP($H1608,#REF!,15,FALSE),0)</f>
        <v>0</v>
      </c>
      <c r="AW1608" s="34">
        <f>IFERROR(VLOOKUP($H1608,#REF!,16,FALSE),0)</f>
        <v>0</v>
      </c>
      <c r="AX1608" s="42">
        <f>IFERROR(VLOOKUP($H1608,#REF!,17,FALSE),0)</f>
        <v>0</v>
      </c>
    </row>
    <row r="1609" spans="1:50" x14ac:dyDescent="0.3">
      <c r="A1609" s="33" t="e">
        <f t="shared" si="100"/>
        <v>#REF!</v>
      </c>
      <c r="B1609" s="33" t="e">
        <f>+'R&amp;E EXPORT'!#REF!</f>
        <v>#REF!</v>
      </c>
      <c r="C1609" t="str">
        <f>IFERROR(VLOOKUP(A1609,'MCSJ Export'!A:C,3,FALSE),"")</f>
        <v/>
      </c>
      <c r="D1609" s="37">
        <f t="shared" si="101"/>
        <v>0</v>
      </c>
      <c r="E1609" s="37">
        <f t="shared" si="102"/>
        <v>0</v>
      </c>
      <c r="F1609" s="37">
        <f t="shared" si="103"/>
        <v>0</v>
      </c>
      <c r="G1609" s="37"/>
      <c r="H1609" s="33" t="e">
        <f>+'R&amp;E EXPORT'!#REF!</f>
        <v>#REF!</v>
      </c>
      <c r="I1609" s="34">
        <f>IFERROR(VLOOKUP($H1609,'Gen F Rev'!$A:$M,15,FALSE),0)</f>
        <v>0</v>
      </c>
      <c r="J1609" s="34">
        <f>IFERROR(VLOOKUP($H1609,'Gen F Rev'!$A:$M,16,FALSE),0)</f>
        <v>0</v>
      </c>
      <c r="K1609" s="42">
        <f>IFERROR(VLOOKUP($H1609,'Gen F Rev'!$A:$M,17,FALSE),0)</f>
        <v>0</v>
      </c>
      <c r="L1609" s="34">
        <f>IFERROR(VLOOKUP($H1609,'Gen F Exp'!$A:$E,15,FALSE),0)</f>
        <v>0</v>
      </c>
      <c r="M1609" s="34">
        <f>IFERROR(VLOOKUP($H1609,'Gen F Exp'!$A:$E,16,FALSE),0)</f>
        <v>0</v>
      </c>
      <c r="N1609" s="42">
        <f>IFERROR(VLOOKUP($H1609,'Gen F Exp'!$A:$E,17,FALSE),0)</f>
        <v>0</v>
      </c>
      <c r="O1609" s="34">
        <f>IFERROR(VLOOKUP($H1609,'Water F Rev'!$A:$L,15,FALSE),0)</f>
        <v>0</v>
      </c>
      <c r="P1609" s="34">
        <f>IFERROR(VLOOKUP($H1609,'Water F Rev'!$A:$L,16,FALSE),0)</f>
        <v>0</v>
      </c>
      <c r="Q1609" s="42">
        <f>IFERROR(VLOOKUP($H1609,'Water F Rev'!$A:$L,17,FALSE),0)</f>
        <v>0</v>
      </c>
      <c r="R1609" s="34">
        <f>IFERROR(VLOOKUP($H1609,'Water F Exp'!$A:$K,15,FALSE),0)</f>
        <v>0</v>
      </c>
      <c r="S1609" s="34">
        <f>IFERROR(VLOOKUP($H1609,'Water F Exp'!$A:$K,16,FALSE),0)</f>
        <v>0</v>
      </c>
      <c r="T1609" s="42">
        <f>IFERROR(VLOOKUP($H1609,'Water F Exp'!$A:$K,17,FALSE),0)</f>
        <v>0</v>
      </c>
      <c r="U1609" s="34">
        <f>IFERROR(VLOOKUP($H1609,'Sewer F Rev'!$A:$E,15,FALSE),0)</f>
        <v>0</v>
      </c>
      <c r="V1609" s="34">
        <f>IFERROR(VLOOKUP($H1609,'Sewer F Rev'!$A:$E,16,FALSE),0)</f>
        <v>0</v>
      </c>
      <c r="W1609" s="42">
        <f>IFERROR(VLOOKUP($H1609,'Sewer F Rev'!$A:$E,17,FALSE),0)</f>
        <v>0</v>
      </c>
      <c r="X1609" s="34">
        <f>IFERROR(VLOOKUP($H1609,'Sewer F Exp'!$A:$B,15,FALSE),0)</f>
        <v>0</v>
      </c>
      <c r="Y1609" s="34">
        <f>IFERROR(VLOOKUP($H1609,'Sewer F Exp'!$A:$B,16,FALSE),0)</f>
        <v>0</v>
      </c>
      <c r="Z1609" s="42">
        <f>IFERROR(VLOOKUP($H1609,'Sewer F Exp'!$A:$B,17,FALSE),0)</f>
        <v>0</v>
      </c>
      <c r="AA1609" s="34">
        <f>IFERROR(VLOOKUP($H1609,'Refuse F Rev'!$A:$E,15,FALSE),0)</f>
        <v>0</v>
      </c>
      <c r="AB1609" s="34">
        <f>IFERROR(VLOOKUP($H1609,'Refuse F Rev'!$A:$E,16,FALSE),0)</f>
        <v>0</v>
      </c>
      <c r="AC1609" s="42">
        <f>IFERROR(VLOOKUP($H1609,'Refuse F Rev'!$A:$E,17,FALSE),0)</f>
        <v>0</v>
      </c>
      <c r="AD1609" s="34">
        <f>IFERROR(VLOOKUP($H1609,'Refuse F Exp'!$A:$E,15,FALSE),0)</f>
        <v>0</v>
      </c>
      <c r="AE1609" s="34">
        <f>IFERROR(VLOOKUP($H1609,'Refuse F Exp'!$A:$E,16,FALSE),0)</f>
        <v>0</v>
      </c>
      <c r="AF1609" s="42">
        <f>IFERROR(VLOOKUP($H1609,'Refuse F Exp'!$A:$E,17,FALSE),0)</f>
        <v>0</v>
      </c>
      <c r="AG1609" s="34">
        <f>IFERROR(VLOOKUP($H1609,#REF!,10,FALSE),0)</f>
        <v>0</v>
      </c>
      <c r="AH1609" s="34">
        <f>IFERROR(VLOOKUP($H1609,#REF!,11,FALSE),0)</f>
        <v>0</v>
      </c>
      <c r="AI1609" s="42">
        <f>IFERROR(VLOOKUP($H1609,#REF!,12,FALSE),0)</f>
        <v>0</v>
      </c>
      <c r="AJ1609" s="34">
        <f>IFERROR(VLOOKUP($H1609,#REF!,10,FALSE),0)</f>
        <v>0</v>
      </c>
      <c r="AK1609" s="34">
        <f>IFERROR(VLOOKUP($H1609,#REF!,11,FALSE),0)</f>
        <v>0</v>
      </c>
      <c r="AL1609" s="42">
        <f>IFERROR(VLOOKUP($H1609,#REF!,12,FALSE),0)</f>
        <v>0</v>
      </c>
      <c r="AM1609" s="34">
        <f>IFERROR(VLOOKUP($H1609,#REF!,10,FALSE),0)</f>
        <v>0</v>
      </c>
      <c r="AN1609" s="34">
        <f>IFERROR(VLOOKUP($H1609,#REF!,11,FALSE),0)</f>
        <v>0</v>
      </c>
      <c r="AO1609" s="42">
        <f>IFERROR(VLOOKUP($H1609,#REF!,12,FALSE),0)</f>
        <v>0</v>
      </c>
      <c r="AP1609" s="34">
        <f>IFERROR(VLOOKUP($H1609,#REF!,10,FALSE),0)</f>
        <v>0</v>
      </c>
      <c r="AQ1609" s="34">
        <f>IFERROR(VLOOKUP($H1609,#REF!,11,FALSE),0)</f>
        <v>0</v>
      </c>
      <c r="AR1609" s="42">
        <f>IFERROR(VLOOKUP($H1609,#REF!,12,FALSE),0)</f>
        <v>0</v>
      </c>
      <c r="AS1609" s="34">
        <f>IFERROR(VLOOKUP($H1609,#REF!,13,FALSE),0)</f>
        <v>0</v>
      </c>
      <c r="AT1609" s="34">
        <f>IFERROR(VLOOKUP($H1609,#REF!,14,FALSE),0)</f>
        <v>0</v>
      </c>
      <c r="AU1609" s="42">
        <f>IFERROR(VLOOKUP($H1609,#REF!,15,FALSE),0)</f>
        <v>0</v>
      </c>
      <c r="AV1609" s="34">
        <f>IFERROR(VLOOKUP($H1609,#REF!,15,FALSE),0)</f>
        <v>0</v>
      </c>
      <c r="AW1609" s="34">
        <f>IFERROR(VLOOKUP($H1609,#REF!,16,FALSE),0)</f>
        <v>0</v>
      </c>
      <c r="AX1609" s="42">
        <f>IFERROR(VLOOKUP($H1609,#REF!,17,FALSE),0)</f>
        <v>0</v>
      </c>
    </row>
    <row r="1610" spans="1:50" x14ac:dyDescent="0.3">
      <c r="A1610" s="33" t="e">
        <f t="shared" si="100"/>
        <v>#REF!</v>
      </c>
      <c r="B1610" s="33" t="e">
        <f>+'R&amp;E EXPORT'!#REF!</f>
        <v>#REF!</v>
      </c>
      <c r="C1610" t="str">
        <f>IFERROR(VLOOKUP(A1610,'MCSJ Export'!A:C,3,FALSE),"")</f>
        <v/>
      </c>
      <c r="D1610" s="37">
        <f t="shared" si="101"/>
        <v>0</v>
      </c>
      <c r="E1610" s="37">
        <f t="shared" si="102"/>
        <v>0</v>
      </c>
      <c r="F1610" s="37">
        <f t="shared" si="103"/>
        <v>0</v>
      </c>
      <c r="G1610" s="37"/>
      <c r="H1610" s="33" t="e">
        <f>+'R&amp;E EXPORT'!#REF!</f>
        <v>#REF!</v>
      </c>
      <c r="I1610" s="34">
        <f>IFERROR(VLOOKUP($H1610,'Gen F Rev'!$A:$M,15,FALSE),0)</f>
        <v>0</v>
      </c>
      <c r="J1610" s="34">
        <f>IFERROR(VLOOKUP($H1610,'Gen F Rev'!$A:$M,16,FALSE),0)</f>
        <v>0</v>
      </c>
      <c r="K1610" s="42">
        <f>IFERROR(VLOOKUP($H1610,'Gen F Rev'!$A:$M,17,FALSE),0)</f>
        <v>0</v>
      </c>
      <c r="L1610" s="34">
        <f>IFERROR(VLOOKUP($H1610,'Gen F Exp'!$A:$E,15,FALSE),0)</f>
        <v>0</v>
      </c>
      <c r="M1610" s="34">
        <f>IFERROR(VLOOKUP($H1610,'Gen F Exp'!$A:$E,16,FALSE),0)</f>
        <v>0</v>
      </c>
      <c r="N1610" s="42">
        <f>IFERROR(VLOOKUP($H1610,'Gen F Exp'!$A:$E,17,FALSE),0)</f>
        <v>0</v>
      </c>
      <c r="O1610" s="34">
        <f>IFERROR(VLOOKUP($H1610,'Water F Rev'!$A:$L,15,FALSE),0)</f>
        <v>0</v>
      </c>
      <c r="P1610" s="34">
        <f>IFERROR(VLOOKUP($H1610,'Water F Rev'!$A:$L,16,FALSE),0)</f>
        <v>0</v>
      </c>
      <c r="Q1610" s="42">
        <f>IFERROR(VLOOKUP($H1610,'Water F Rev'!$A:$L,17,FALSE),0)</f>
        <v>0</v>
      </c>
      <c r="R1610" s="34">
        <f>IFERROR(VLOOKUP($H1610,'Water F Exp'!$A:$K,15,FALSE),0)</f>
        <v>0</v>
      </c>
      <c r="S1610" s="34">
        <f>IFERROR(VLOOKUP($H1610,'Water F Exp'!$A:$K,16,FALSE),0)</f>
        <v>0</v>
      </c>
      <c r="T1610" s="42">
        <f>IFERROR(VLOOKUP($H1610,'Water F Exp'!$A:$K,17,FALSE),0)</f>
        <v>0</v>
      </c>
      <c r="U1610" s="34">
        <f>IFERROR(VLOOKUP($H1610,'Sewer F Rev'!$A:$E,15,FALSE),0)</f>
        <v>0</v>
      </c>
      <c r="V1610" s="34">
        <f>IFERROR(VLOOKUP($H1610,'Sewer F Rev'!$A:$E,16,FALSE),0)</f>
        <v>0</v>
      </c>
      <c r="W1610" s="42">
        <f>IFERROR(VLOOKUP($H1610,'Sewer F Rev'!$A:$E,17,FALSE),0)</f>
        <v>0</v>
      </c>
      <c r="X1610" s="34">
        <f>IFERROR(VLOOKUP($H1610,'Sewer F Exp'!$A:$B,15,FALSE),0)</f>
        <v>0</v>
      </c>
      <c r="Y1610" s="34">
        <f>IFERROR(VLOOKUP($H1610,'Sewer F Exp'!$A:$B,16,FALSE),0)</f>
        <v>0</v>
      </c>
      <c r="Z1610" s="42">
        <f>IFERROR(VLOOKUP($H1610,'Sewer F Exp'!$A:$B,17,FALSE),0)</f>
        <v>0</v>
      </c>
      <c r="AA1610" s="34">
        <f>IFERROR(VLOOKUP($H1610,'Refuse F Rev'!$A:$E,15,FALSE),0)</f>
        <v>0</v>
      </c>
      <c r="AB1610" s="34">
        <f>IFERROR(VLOOKUP($H1610,'Refuse F Rev'!$A:$E,16,FALSE),0)</f>
        <v>0</v>
      </c>
      <c r="AC1610" s="42">
        <f>IFERROR(VLOOKUP($H1610,'Refuse F Rev'!$A:$E,17,FALSE),0)</f>
        <v>0</v>
      </c>
      <c r="AD1610" s="34">
        <f>IFERROR(VLOOKUP($H1610,'Refuse F Exp'!$A:$E,15,FALSE),0)</f>
        <v>0</v>
      </c>
      <c r="AE1610" s="34">
        <f>IFERROR(VLOOKUP($H1610,'Refuse F Exp'!$A:$E,16,FALSE),0)</f>
        <v>0</v>
      </c>
      <c r="AF1610" s="42">
        <f>IFERROR(VLOOKUP($H1610,'Refuse F Exp'!$A:$E,17,FALSE),0)</f>
        <v>0</v>
      </c>
      <c r="AG1610" s="34">
        <f>IFERROR(VLOOKUP($H1610,#REF!,10,FALSE),0)</f>
        <v>0</v>
      </c>
      <c r="AH1610" s="34">
        <f>IFERROR(VLOOKUP($H1610,#REF!,11,FALSE),0)</f>
        <v>0</v>
      </c>
      <c r="AI1610" s="42">
        <f>IFERROR(VLOOKUP($H1610,#REF!,12,FALSE),0)</f>
        <v>0</v>
      </c>
      <c r="AJ1610" s="34">
        <f>IFERROR(VLOOKUP($H1610,#REF!,10,FALSE),0)</f>
        <v>0</v>
      </c>
      <c r="AK1610" s="34">
        <f>IFERROR(VLOOKUP($H1610,#REF!,11,FALSE),0)</f>
        <v>0</v>
      </c>
      <c r="AL1610" s="42">
        <f>IFERROR(VLOOKUP($H1610,#REF!,12,FALSE),0)</f>
        <v>0</v>
      </c>
      <c r="AM1610" s="34">
        <f>IFERROR(VLOOKUP($H1610,#REF!,10,FALSE),0)</f>
        <v>0</v>
      </c>
      <c r="AN1610" s="34">
        <f>IFERROR(VLOOKUP($H1610,#REF!,11,FALSE),0)</f>
        <v>0</v>
      </c>
      <c r="AO1610" s="42">
        <f>IFERROR(VLOOKUP($H1610,#REF!,12,FALSE),0)</f>
        <v>0</v>
      </c>
      <c r="AP1610" s="34">
        <f>IFERROR(VLOOKUP($H1610,#REF!,10,FALSE),0)</f>
        <v>0</v>
      </c>
      <c r="AQ1610" s="34">
        <f>IFERROR(VLOOKUP($H1610,#REF!,11,FALSE),0)</f>
        <v>0</v>
      </c>
      <c r="AR1610" s="42">
        <f>IFERROR(VLOOKUP($H1610,#REF!,12,FALSE),0)</f>
        <v>0</v>
      </c>
      <c r="AS1610" s="34">
        <f>IFERROR(VLOOKUP($H1610,#REF!,13,FALSE),0)</f>
        <v>0</v>
      </c>
      <c r="AT1610" s="34">
        <f>IFERROR(VLOOKUP($H1610,#REF!,14,FALSE),0)</f>
        <v>0</v>
      </c>
      <c r="AU1610" s="42">
        <f>IFERROR(VLOOKUP($H1610,#REF!,15,FALSE),0)</f>
        <v>0</v>
      </c>
      <c r="AV1610" s="34">
        <f>IFERROR(VLOOKUP($H1610,#REF!,15,FALSE),0)</f>
        <v>0</v>
      </c>
      <c r="AW1610" s="34">
        <f>IFERROR(VLOOKUP($H1610,#REF!,16,FALSE),0)</f>
        <v>0</v>
      </c>
      <c r="AX1610" s="42">
        <f>IFERROR(VLOOKUP($H1610,#REF!,17,FALSE),0)</f>
        <v>0</v>
      </c>
    </row>
    <row r="1611" spans="1:50" x14ac:dyDescent="0.3">
      <c r="A1611" s="33" t="e">
        <f t="shared" si="100"/>
        <v>#REF!</v>
      </c>
      <c r="B1611" s="33" t="e">
        <f>+'R&amp;E EXPORT'!#REF!</f>
        <v>#REF!</v>
      </c>
      <c r="C1611" t="str">
        <f>IFERROR(VLOOKUP(A1611,'MCSJ Export'!A:C,3,FALSE),"")</f>
        <v/>
      </c>
      <c r="D1611" s="37">
        <f t="shared" si="101"/>
        <v>0</v>
      </c>
      <c r="E1611" s="37">
        <f t="shared" si="102"/>
        <v>0</v>
      </c>
      <c r="F1611" s="37">
        <f t="shared" si="103"/>
        <v>0</v>
      </c>
      <c r="G1611" s="37"/>
      <c r="H1611" s="33" t="e">
        <f>+'R&amp;E EXPORT'!#REF!</f>
        <v>#REF!</v>
      </c>
      <c r="I1611" s="34">
        <f>IFERROR(VLOOKUP($H1611,'Gen F Rev'!$A:$M,15,FALSE),0)</f>
        <v>0</v>
      </c>
      <c r="J1611" s="34">
        <f>IFERROR(VLOOKUP($H1611,'Gen F Rev'!$A:$M,16,FALSE),0)</f>
        <v>0</v>
      </c>
      <c r="K1611" s="42">
        <f>IFERROR(VLOOKUP($H1611,'Gen F Rev'!$A:$M,17,FALSE),0)</f>
        <v>0</v>
      </c>
      <c r="L1611" s="34">
        <f>IFERROR(VLOOKUP($H1611,'Gen F Exp'!$A:$E,15,FALSE),0)</f>
        <v>0</v>
      </c>
      <c r="M1611" s="34">
        <f>IFERROR(VLOOKUP($H1611,'Gen F Exp'!$A:$E,16,FALSE),0)</f>
        <v>0</v>
      </c>
      <c r="N1611" s="42">
        <f>IFERROR(VLOOKUP($H1611,'Gen F Exp'!$A:$E,17,FALSE),0)</f>
        <v>0</v>
      </c>
      <c r="O1611" s="34">
        <f>IFERROR(VLOOKUP($H1611,'Water F Rev'!$A:$L,15,FALSE),0)</f>
        <v>0</v>
      </c>
      <c r="P1611" s="34">
        <f>IFERROR(VLOOKUP($H1611,'Water F Rev'!$A:$L,16,FALSE),0)</f>
        <v>0</v>
      </c>
      <c r="Q1611" s="42">
        <f>IFERROR(VLOOKUP($H1611,'Water F Rev'!$A:$L,17,FALSE),0)</f>
        <v>0</v>
      </c>
      <c r="R1611" s="34">
        <f>IFERROR(VLOOKUP($H1611,'Water F Exp'!$A:$K,15,FALSE),0)</f>
        <v>0</v>
      </c>
      <c r="S1611" s="34">
        <f>IFERROR(VLOOKUP($H1611,'Water F Exp'!$A:$K,16,FALSE),0)</f>
        <v>0</v>
      </c>
      <c r="T1611" s="42">
        <f>IFERROR(VLOOKUP($H1611,'Water F Exp'!$A:$K,17,FALSE),0)</f>
        <v>0</v>
      </c>
      <c r="U1611" s="34">
        <f>IFERROR(VLOOKUP($H1611,'Sewer F Rev'!$A:$E,15,FALSE),0)</f>
        <v>0</v>
      </c>
      <c r="V1611" s="34">
        <f>IFERROR(VLOOKUP($H1611,'Sewer F Rev'!$A:$E,16,FALSE),0)</f>
        <v>0</v>
      </c>
      <c r="W1611" s="42">
        <f>IFERROR(VLOOKUP($H1611,'Sewer F Rev'!$A:$E,17,FALSE),0)</f>
        <v>0</v>
      </c>
      <c r="X1611" s="34">
        <f>IFERROR(VLOOKUP($H1611,'Sewer F Exp'!$A:$B,15,FALSE),0)</f>
        <v>0</v>
      </c>
      <c r="Y1611" s="34">
        <f>IFERROR(VLOOKUP($H1611,'Sewer F Exp'!$A:$B,16,FALSE),0)</f>
        <v>0</v>
      </c>
      <c r="Z1611" s="42">
        <f>IFERROR(VLOOKUP($H1611,'Sewer F Exp'!$A:$B,17,FALSE),0)</f>
        <v>0</v>
      </c>
      <c r="AA1611" s="34">
        <f>IFERROR(VLOOKUP($H1611,'Refuse F Rev'!$A:$E,15,FALSE),0)</f>
        <v>0</v>
      </c>
      <c r="AB1611" s="34">
        <f>IFERROR(VLOOKUP($H1611,'Refuse F Rev'!$A:$E,16,FALSE),0)</f>
        <v>0</v>
      </c>
      <c r="AC1611" s="42">
        <f>IFERROR(VLOOKUP($H1611,'Refuse F Rev'!$A:$E,17,FALSE),0)</f>
        <v>0</v>
      </c>
      <c r="AD1611" s="34">
        <f>IFERROR(VLOOKUP($H1611,'Refuse F Exp'!$A:$E,15,FALSE),0)</f>
        <v>0</v>
      </c>
      <c r="AE1611" s="34">
        <f>IFERROR(VLOOKUP($H1611,'Refuse F Exp'!$A:$E,16,FALSE),0)</f>
        <v>0</v>
      </c>
      <c r="AF1611" s="42">
        <f>IFERROR(VLOOKUP($H1611,'Refuse F Exp'!$A:$E,17,FALSE),0)</f>
        <v>0</v>
      </c>
      <c r="AG1611" s="34">
        <f>IFERROR(VLOOKUP($H1611,#REF!,10,FALSE),0)</f>
        <v>0</v>
      </c>
      <c r="AH1611" s="34">
        <f>IFERROR(VLOOKUP($H1611,#REF!,11,FALSE),0)</f>
        <v>0</v>
      </c>
      <c r="AI1611" s="42">
        <f>IFERROR(VLOOKUP($H1611,#REF!,12,FALSE),0)</f>
        <v>0</v>
      </c>
      <c r="AJ1611" s="34">
        <f>IFERROR(VLOOKUP($H1611,#REF!,10,FALSE),0)</f>
        <v>0</v>
      </c>
      <c r="AK1611" s="34">
        <f>IFERROR(VLOOKUP($H1611,#REF!,11,FALSE),0)</f>
        <v>0</v>
      </c>
      <c r="AL1611" s="42">
        <f>IFERROR(VLOOKUP($H1611,#REF!,12,FALSE),0)</f>
        <v>0</v>
      </c>
      <c r="AM1611" s="34">
        <f>IFERROR(VLOOKUP($H1611,#REF!,10,FALSE),0)</f>
        <v>0</v>
      </c>
      <c r="AN1611" s="34">
        <f>IFERROR(VLOOKUP($H1611,#REF!,11,FALSE),0)</f>
        <v>0</v>
      </c>
      <c r="AO1611" s="42">
        <f>IFERROR(VLOOKUP($H1611,#REF!,12,FALSE),0)</f>
        <v>0</v>
      </c>
      <c r="AP1611" s="34">
        <f>IFERROR(VLOOKUP($H1611,#REF!,10,FALSE),0)</f>
        <v>0</v>
      </c>
      <c r="AQ1611" s="34">
        <f>IFERROR(VLOOKUP($H1611,#REF!,11,FALSE),0)</f>
        <v>0</v>
      </c>
      <c r="AR1611" s="42">
        <f>IFERROR(VLOOKUP($H1611,#REF!,12,FALSE),0)</f>
        <v>0</v>
      </c>
      <c r="AS1611" s="34">
        <f>IFERROR(VLOOKUP($H1611,#REF!,13,FALSE),0)</f>
        <v>0</v>
      </c>
      <c r="AT1611" s="34">
        <f>IFERROR(VLOOKUP($H1611,#REF!,14,FALSE),0)</f>
        <v>0</v>
      </c>
      <c r="AU1611" s="42">
        <f>IFERROR(VLOOKUP($H1611,#REF!,15,FALSE),0)</f>
        <v>0</v>
      </c>
      <c r="AV1611" s="34">
        <f>IFERROR(VLOOKUP($H1611,#REF!,15,FALSE),0)</f>
        <v>0</v>
      </c>
      <c r="AW1611" s="34">
        <f>IFERROR(VLOOKUP($H1611,#REF!,16,FALSE),0)</f>
        <v>0</v>
      </c>
      <c r="AX1611" s="42">
        <f>IFERROR(VLOOKUP($H1611,#REF!,17,FALSE),0)</f>
        <v>0</v>
      </c>
    </row>
    <row r="1612" spans="1:50" x14ac:dyDescent="0.3">
      <c r="A1612" s="33" t="e">
        <f t="shared" si="100"/>
        <v>#REF!</v>
      </c>
      <c r="B1612" s="33" t="e">
        <f>+'R&amp;E EXPORT'!#REF!</f>
        <v>#REF!</v>
      </c>
      <c r="C1612" t="str">
        <f>IFERROR(VLOOKUP(A1612,'MCSJ Export'!A:C,3,FALSE),"")</f>
        <v/>
      </c>
      <c r="D1612" s="37">
        <f t="shared" si="101"/>
        <v>0</v>
      </c>
      <c r="E1612" s="37">
        <f t="shared" si="102"/>
        <v>0</v>
      </c>
      <c r="F1612" s="37">
        <f t="shared" si="103"/>
        <v>0</v>
      </c>
      <c r="G1612" s="37"/>
      <c r="H1612" s="33" t="e">
        <f>+'R&amp;E EXPORT'!#REF!</f>
        <v>#REF!</v>
      </c>
      <c r="I1612" s="34">
        <f>IFERROR(VLOOKUP($H1612,'Gen F Rev'!$A:$M,15,FALSE),0)</f>
        <v>0</v>
      </c>
      <c r="J1612" s="34">
        <f>IFERROR(VLOOKUP($H1612,'Gen F Rev'!$A:$M,16,FALSE),0)</f>
        <v>0</v>
      </c>
      <c r="K1612" s="42">
        <f>IFERROR(VLOOKUP($H1612,'Gen F Rev'!$A:$M,17,FALSE),0)</f>
        <v>0</v>
      </c>
      <c r="L1612" s="34">
        <f>IFERROR(VLOOKUP($H1612,'Gen F Exp'!$A:$E,15,FALSE),0)</f>
        <v>0</v>
      </c>
      <c r="M1612" s="34">
        <f>IFERROR(VLOOKUP($H1612,'Gen F Exp'!$A:$E,16,FALSE),0)</f>
        <v>0</v>
      </c>
      <c r="N1612" s="42">
        <f>IFERROR(VLOOKUP($H1612,'Gen F Exp'!$A:$E,17,FALSE),0)</f>
        <v>0</v>
      </c>
      <c r="O1612" s="34">
        <f>IFERROR(VLOOKUP($H1612,'Water F Rev'!$A:$L,15,FALSE),0)</f>
        <v>0</v>
      </c>
      <c r="P1612" s="34">
        <f>IFERROR(VLOOKUP($H1612,'Water F Rev'!$A:$L,16,FALSE),0)</f>
        <v>0</v>
      </c>
      <c r="Q1612" s="42">
        <f>IFERROR(VLOOKUP($H1612,'Water F Rev'!$A:$L,17,FALSE),0)</f>
        <v>0</v>
      </c>
      <c r="R1612" s="34">
        <f>IFERROR(VLOOKUP($H1612,'Water F Exp'!$A:$K,15,FALSE),0)</f>
        <v>0</v>
      </c>
      <c r="S1612" s="34">
        <f>IFERROR(VLOOKUP($H1612,'Water F Exp'!$A:$K,16,FALSE),0)</f>
        <v>0</v>
      </c>
      <c r="T1612" s="42">
        <f>IFERROR(VLOOKUP($H1612,'Water F Exp'!$A:$K,17,FALSE),0)</f>
        <v>0</v>
      </c>
      <c r="U1612" s="34">
        <f>IFERROR(VLOOKUP($H1612,'Sewer F Rev'!$A:$E,15,FALSE),0)</f>
        <v>0</v>
      </c>
      <c r="V1612" s="34">
        <f>IFERROR(VLOOKUP($H1612,'Sewer F Rev'!$A:$E,16,FALSE),0)</f>
        <v>0</v>
      </c>
      <c r="W1612" s="42">
        <f>IFERROR(VLOOKUP($H1612,'Sewer F Rev'!$A:$E,17,FALSE),0)</f>
        <v>0</v>
      </c>
      <c r="X1612" s="34">
        <f>IFERROR(VLOOKUP($H1612,'Sewer F Exp'!$A:$B,15,FALSE),0)</f>
        <v>0</v>
      </c>
      <c r="Y1612" s="34">
        <f>IFERROR(VLOOKUP($H1612,'Sewer F Exp'!$A:$B,16,FALSE),0)</f>
        <v>0</v>
      </c>
      <c r="Z1612" s="42">
        <f>IFERROR(VLOOKUP($H1612,'Sewer F Exp'!$A:$B,17,FALSE),0)</f>
        <v>0</v>
      </c>
      <c r="AA1612" s="34">
        <f>IFERROR(VLOOKUP($H1612,'Refuse F Rev'!$A:$E,15,FALSE),0)</f>
        <v>0</v>
      </c>
      <c r="AB1612" s="34">
        <f>IFERROR(VLOOKUP($H1612,'Refuse F Rev'!$A:$E,16,FALSE),0)</f>
        <v>0</v>
      </c>
      <c r="AC1612" s="42">
        <f>IFERROR(VLOOKUP($H1612,'Refuse F Rev'!$A:$E,17,FALSE),0)</f>
        <v>0</v>
      </c>
      <c r="AD1612" s="34">
        <f>IFERROR(VLOOKUP($H1612,'Refuse F Exp'!$A:$E,15,FALSE),0)</f>
        <v>0</v>
      </c>
      <c r="AE1612" s="34">
        <f>IFERROR(VLOOKUP($H1612,'Refuse F Exp'!$A:$E,16,FALSE),0)</f>
        <v>0</v>
      </c>
      <c r="AF1612" s="42">
        <f>IFERROR(VLOOKUP($H1612,'Refuse F Exp'!$A:$E,17,FALSE),0)</f>
        <v>0</v>
      </c>
      <c r="AG1612" s="34">
        <f>IFERROR(VLOOKUP($H1612,#REF!,10,FALSE),0)</f>
        <v>0</v>
      </c>
      <c r="AH1612" s="34">
        <f>IFERROR(VLOOKUP($H1612,#REF!,11,FALSE),0)</f>
        <v>0</v>
      </c>
      <c r="AI1612" s="42">
        <f>IFERROR(VLOOKUP($H1612,#REF!,12,FALSE),0)</f>
        <v>0</v>
      </c>
      <c r="AJ1612" s="34">
        <f>IFERROR(VLOOKUP($H1612,#REF!,10,FALSE),0)</f>
        <v>0</v>
      </c>
      <c r="AK1612" s="34">
        <f>IFERROR(VLOOKUP($H1612,#REF!,11,FALSE),0)</f>
        <v>0</v>
      </c>
      <c r="AL1612" s="42">
        <f>IFERROR(VLOOKUP($H1612,#REF!,12,FALSE),0)</f>
        <v>0</v>
      </c>
      <c r="AM1612" s="34">
        <f>IFERROR(VLOOKUP($H1612,#REF!,10,FALSE),0)</f>
        <v>0</v>
      </c>
      <c r="AN1612" s="34">
        <f>IFERROR(VLOOKUP($H1612,#REF!,11,FALSE),0)</f>
        <v>0</v>
      </c>
      <c r="AO1612" s="42">
        <f>IFERROR(VLOOKUP($H1612,#REF!,12,FALSE),0)</f>
        <v>0</v>
      </c>
      <c r="AP1612" s="34">
        <f>IFERROR(VLOOKUP($H1612,#REF!,10,FALSE),0)</f>
        <v>0</v>
      </c>
      <c r="AQ1612" s="34">
        <f>IFERROR(VLOOKUP($H1612,#REF!,11,FALSE),0)</f>
        <v>0</v>
      </c>
      <c r="AR1612" s="42">
        <f>IFERROR(VLOOKUP($H1612,#REF!,12,FALSE),0)</f>
        <v>0</v>
      </c>
      <c r="AS1612" s="34">
        <f>IFERROR(VLOOKUP($H1612,#REF!,13,FALSE),0)</f>
        <v>0</v>
      </c>
      <c r="AT1612" s="34">
        <f>IFERROR(VLOOKUP($H1612,#REF!,14,FALSE),0)</f>
        <v>0</v>
      </c>
      <c r="AU1612" s="42">
        <f>IFERROR(VLOOKUP($H1612,#REF!,15,FALSE),0)</f>
        <v>0</v>
      </c>
      <c r="AV1612" s="34">
        <f>IFERROR(VLOOKUP($H1612,#REF!,15,FALSE),0)</f>
        <v>0</v>
      </c>
      <c r="AW1612" s="34">
        <f>IFERROR(VLOOKUP($H1612,#REF!,16,FALSE),0)</f>
        <v>0</v>
      </c>
      <c r="AX1612" s="42">
        <f>IFERROR(VLOOKUP($H1612,#REF!,17,FALSE),0)</f>
        <v>0</v>
      </c>
    </row>
    <row r="1613" spans="1:50" x14ac:dyDescent="0.3">
      <c r="A1613" s="33" t="e">
        <f t="shared" si="100"/>
        <v>#REF!</v>
      </c>
      <c r="B1613" s="33" t="e">
        <f>+'R&amp;E EXPORT'!#REF!</f>
        <v>#REF!</v>
      </c>
      <c r="C1613" t="str">
        <f>IFERROR(VLOOKUP(A1613,'MCSJ Export'!A:C,3,FALSE),"")</f>
        <v/>
      </c>
      <c r="D1613" s="37">
        <f t="shared" si="101"/>
        <v>0</v>
      </c>
      <c r="E1613" s="37">
        <f t="shared" si="102"/>
        <v>0</v>
      </c>
      <c r="F1613" s="37">
        <f t="shared" si="103"/>
        <v>0</v>
      </c>
      <c r="G1613" s="37"/>
      <c r="H1613" s="33" t="e">
        <f>+'R&amp;E EXPORT'!#REF!</f>
        <v>#REF!</v>
      </c>
      <c r="I1613" s="34">
        <f>IFERROR(VLOOKUP($H1613,'Gen F Rev'!$A:$M,15,FALSE),0)</f>
        <v>0</v>
      </c>
      <c r="J1613" s="34">
        <f>IFERROR(VLOOKUP($H1613,'Gen F Rev'!$A:$M,16,FALSE),0)</f>
        <v>0</v>
      </c>
      <c r="K1613" s="42">
        <f>IFERROR(VLOOKUP($H1613,'Gen F Rev'!$A:$M,17,FALSE),0)</f>
        <v>0</v>
      </c>
      <c r="L1613" s="34">
        <f>IFERROR(VLOOKUP($H1613,'Gen F Exp'!$A:$E,15,FALSE),0)</f>
        <v>0</v>
      </c>
      <c r="M1613" s="34">
        <f>IFERROR(VLOOKUP($H1613,'Gen F Exp'!$A:$E,16,FALSE),0)</f>
        <v>0</v>
      </c>
      <c r="N1613" s="42">
        <f>IFERROR(VLOOKUP($H1613,'Gen F Exp'!$A:$E,17,FALSE),0)</f>
        <v>0</v>
      </c>
      <c r="O1613" s="34">
        <f>IFERROR(VLOOKUP($H1613,'Water F Rev'!$A:$L,15,FALSE),0)</f>
        <v>0</v>
      </c>
      <c r="P1613" s="34">
        <f>IFERROR(VLOOKUP($H1613,'Water F Rev'!$A:$L,16,FALSE),0)</f>
        <v>0</v>
      </c>
      <c r="Q1613" s="42">
        <f>IFERROR(VLOOKUP($H1613,'Water F Rev'!$A:$L,17,FALSE),0)</f>
        <v>0</v>
      </c>
      <c r="R1613" s="34">
        <f>IFERROR(VLOOKUP($H1613,'Water F Exp'!$A:$K,15,FALSE),0)</f>
        <v>0</v>
      </c>
      <c r="S1613" s="34">
        <f>IFERROR(VLOOKUP($H1613,'Water F Exp'!$A:$K,16,FALSE),0)</f>
        <v>0</v>
      </c>
      <c r="T1613" s="42">
        <f>IFERROR(VLOOKUP($H1613,'Water F Exp'!$A:$K,17,FALSE),0)</f>
        <v>0</v>
      </c>
      <c r="U1613" s="34">
        <f>IFERROR(VLOOKUP($H1613,'Sewer F Rev'!$A:$E,15,FALSE),0)</f>
        <v>0</v>
      </c>
      <c r="V1613" s="34">
        <f>IFERROR(VLOOKUP($H1613,'Sewer F Rev'!$A:$E,16,FALSE),0)</f>
        <v>0</v>
      </c>
      <c r="W1613" s="42">
        <f>IFERROR(VLOOKUP($H1613,'Sewer F Rev'!$A:$E,17,FALSE),0)</f>
        <v>0</v>
      </c>
      <c r="X1613" s="34">
        <f>IFERROR(VLOOKUP($H1613,'Sewer F Exp'!$A:$B,15,FALSE),0)</f>
        <v>0</v>
      </c>
      <c r="Y1613" s="34">
        <f>IFERROR(VLOOKUP($H1613,'Sewer F Exp'!$A:$B,16,FALSE),0)</f>
        <v>0</v>
      </c>
      <c r="Z1613" s="42">
        <f>IFERROR(VLOOKUP($H1613,'Sewer F Exp'!$A:$B,17,FALSE),0)</f>
        <v>0</v>
      </c>
      <c r="AA1613" s="34">
        <f>IFERROR(VLOOKUP($H1613,'Refuse F Rev'!$A:$E,15,FALSE),0)</f>
        <v>0</v>
      </c>
      <c r="AB1613" s="34">
        <f>IFERROR(VLOOKUP($H1613,'Refuse F Rev'!$A:$E,16,FALSE),0)</f>
        <v>0</v>
      </c>
      <c r="AC1613" s="42">
        <f>IFERROR(VLOOKUP($H1613,'Refuse F Rev'!$A:$E,17,FALSE),0)</f>
        <v>0</v>
      </c>
      <c r="AD1613" s="34">
        <f>IFERROR(VLOOKUP($H1613,'Refuse F Exp'!$A:$E,15,FALSE),0)</f>
        <v>0</v>
      </c>
      <c r="AE1613" s="34">
        <f>IFERROR(VLOOKUP($H1613,'Refuse F Exp'!$A:$E,16,FALSE),0)</f>
        <v>0</v>
      </c>
      <c r="AF1613" s="42">
        <f>IFERROR(VLOOKUP($H1613,'Refuse F Exp'!$A:$E,17,FALSE),0)</f>
        <v>0</v>
      </c>
      <c r="AG1613" s="34">
        <f>IFERROR(VLOOKUP($H1613,#REF!,10,FALSE),0)</f>
        <v>0</v>
      </c>
      <c r="AH1613" s="34">
        <f>IFERROR(VLOOKUP($H1613,#REF!,11,FALSE),0)</f>
        <v>0</v>
      </c>
      <c r="AI1613" s="42">
        <f>IFERROR(VLOOKUP($H1613,#REF!,12,FALSE),0)</f>
        <v>0</v>
      </c>
      <c r="AJ1613" s="34">
        <f>IFERROR(VLOOKUP($H1613,#REF!,10,FALSE),0)</f>
        <v>0</v>
      </c>
      <c r="AK1613" s="34">
        <f>IFERROR(VLOOKUP($H1613,#REF!,11,FALSE),0)</f>
        <v>0</v>
      </c>
      <c r="AL1613" s="42">
        <f>IFERROR(VLOOKUP($H1613,#REF!,12,FALSE),0)</f>
        <v>0</v>
      </c>
      <c r="AM1613" s="34">
        <f>IFERROR(VLOOKUP($H1613,#REF!,10,FALSE),0)</f>
        <v>0</v>
      </c>
      <c r="AN1613" s="34">
        <f>IFERROR(VLOOKUP($H1613,#REF!,11,FALSE),0)</f>
        <v>0</v>
      </c>
      <c r="AO1613" s="42">
        <f>IFERROR(VLOOKUP($H1613,#REF!,12,FALSE),0)</f>
        <v>0</v>
      </c>
      <c r="AP1613" s="34">
        <f>IFERROR(VLOOKUP($H1613,#REF!,10,FALSE),0)</f>
        <v>0</v>
      </c>
      <c r="AQ1613" s="34">
        <f>IFERROR(VLOOKUP($H1613,#REF!,11,FALSE),0)</f>
        <v>0</v>
      </c>
      <c r="AR1613" s="42">
        <f>IFERROR(VLOOKUP($H1613,#REF!,12,FALSE),0)</f>
        <v>0</v>
      </c>
      <c r="AS1613" s="34">
        <f>IFERROR(VLOOKUP($H1613,#REF!,13,FALSE),0)</f>
        <v>0</v>
      </c>
      <c r="AT1613" s="34">
        <f>IFERROR(VLOOKUP($H1613,#REF!,14,FALSE),0)</f>
        <v>0</v>
      </c>
      <c r="AU1613" s="42">
        <f>IFERROR(VLOOKUP($H1613,#REF!,15,FALSE),0)</f>
        <v>0</v>
      </c>
      <c r="AV1613" s="34">
        <f>IFERROR(VLOOKUP($H1613,#REF!,15,FALSE),0)</f>
        <v>0</v>
      </c>
      <c r="AW1613" s="34">
        <f>IFERROR(VLOOKUP($H1613,#REF!,16,FALSE),0)</f>
        <v>0</v>
      </c>
      <c r="AX1613" s="42">
        <f>IFERROR(VLOOKUP($H1613,#REF!,17,FALSE),0)</f>
        <v>0</v>
      </c>
    </row>
    <row r="1614" spans="1:50" x14ac:dyDescent="0.3">
      <c r="A1614" s="33" t="e">
        <f t="shared" si="100"/>
        <v>#REF!</v>
      </c>
      <c r="B1614" s="33" t="e">
        <f>+'R&amp;E EXPORT'!#REF!</f>
        <v>#REF!</v>
      </c>
      <c r="C1614" t="str">
        <f>IFERROR(VLOOKUP(A1614,'MCSJ Export'!A:C,3,FALSE),"")</f>
        <v/>
      </c>
      <c r="D1614" s="37">
        <f t="shared" si="101"/>
        <v>0</v>
      </c>
      <c r="E1614" s="37">
        <f t="shared" si="102"/>
        <v>0</v>
      </c>
      <c r="F1614" s="37">
        <f t="shared" si="103"/>
        <v>0</v>
      </c>
      <c r="G1614" s="37"/>
      <c r="H1614" s="33" t="e">
        <f>+'R&amp;E EXPORT'!#REF!</f>
        <v>#REF!</v>
      </c>
      <c r="I1614" s="34">
        <f>IFERROR(VLOOKUP($H1614,'Gen F Rev'!$A:$M,15,FALSE),0)</f>
        <v>0</v>
      </c>
      <c r="J1614" s="34">
        <f>IFERROR(VLOOKUP($H1614,'Gen F Rev'!$A:$M,16,FALSE),0)</f>
        <v>0</v>
      </c>
      <c r="K1614" s="42">
        <f>IFERROR(VLOOKUP($H1614,'Gen F Rev'!$A:$M,17,FALSE),0)</f>
        <v>0</v>
      </c>
      <c r="L1614" s="34">
        <f>IFERROR(VLOOKUP($H1614,'Gen F Exp'!$A:$E,15,FALSE),0)</f>
        <v>0</v>
      </c>
      <c r="M1614" s="34">
        <f>IFERROR(VLOOKUP($H1614,'Gen F Exp'!$A:$E,16,FALSE),0)</f>
        <v>0</v>
      </c>
      <c r="N1614" s="42">
        <f>IFERROR(VLOOKUP($H1614,'Gen F Exp'!$A:$E,17,FALSE),0)</f>
        <v>0</v>
      </c>
      <c r="O1614" s="34">
        <f>IFERROR(VLOOKUP($H1614,'Water F Rev'!$A:$L,15,FALSE),0)</f>
        <v>0</v>
      </c>
      <c r="P1614" s="34">
        <f>IFERROR(VLOOKUP($H1614,'Water F Rev'!$A:$L,16,FALSE),0)</f>
        <v>0</v>
      </c>
      <c r="Q1614" s="42">
        <f>IFERROR(VLOOKUP($H1614,'Water F Rev'!$A:$L,17,FALSE),0)</f>
        <v>0</v>
      </c>
      <c r="R1614" s="34">
        <f>IFERROR(VLOOKUP($H1614,'Water F Exp'!$A:$K,15,FALSE),0)</f>
        <v>0</v>
      </c>
      <c r="S1614" s="34">
        <f>IFERROR(VLOOKUP($H1614,'Water F Exp'!$A:$K,16,FALSE),0)</f>
        <v>0</v>
      </c>
      <c r="T1614" s="42">
        <f>IFERROR(VLOOKUP($H1614,'Water F Exp'!$A:$K,17,FALSE),0)</f>
        <v>0</v>
      </c>
      <c r="U1614" s="34">
        <f>IFERROR(VLOOKUP($H1614,'Sewer F Rev'!$A:$E,15,FALSE),0)</f>
        <v>0</v>
      </c>
      <c r="V1614" s="34">
        <f>IFERROR(VLOOKUP($H1614,'Sewer F Rev'!$A:$E,16,FALSE),0)</f>
        <v>0</v>
      </c>
      <c r="W1614" s="42">
        <f>IFERROR(VLOOKUP($H1614,'Sewer F Rev'!$A:$E,17,FALSE),0)</f>
        <v>0</v>
      </c>
      <c r="X1614" s="34">
        <f>IFERROR(VLOOKUP($H1614,'Sewer F Exp'!$A:$B,15,FALSE),0)</f>
        <v>0</v>
      </c>
      <c r="Y1614" s="34">
        <f>IFERROR(VLOOKUP($H1614,'Sewer F Exp'!$A:$B,16,FALSE),0)</f>
        <v>0</v>
      </c>
      <c r="Z1614" s="42">
        <f>IFERROR(VLOOKUP($H1614,'Sewer F Exp'!$A:$B,17,FALSE),0)</f>
        <v>0</v>
      </c>
      <c r="AA1614" s="34">
        <f>IFERROR(VLOOKUP($H1614,'Refuse F Rev'!$A:$E,15,FALSE),0)</f>
        <v>0</v>
      </c>
      <c r="AB1614" s="34">
        <f>IFERROR(VLOOKUP($H1614,'Refuse F Rev'!$A:$E,16,FALSE),0)</f>
        <v>0</v>
      </c>
      <c r="AC1614" s="42">
        <f>IFERROR(VLOOKUP($H1614,'Refuse F Rev'!$A:$E,17,FALSE),0)</f>
        <v>0</v>
      </c>
      <c r="AD1614" s="34">
        <f>IFERROR(VLOOKUP($H1614,'Refuse F Exp'!$A:$E,15,FALSE),0)</f>
        <v>0</v>
      </c>
      <c r="AE1614" s="34">
        <f>IFERROR(VLOOKUP($H1614,'Refuse F Exp'!$A:$E,16,FALSE),0)</f>
        <v>0</v>
      </c>
      <c r="AF1614" s="42">
        <f>IFERROR(VLOOKUP($H1614,'Refuse F Exp'!$A:$E,17,FALSE),0)</f>
        <v>0</v>
      </c>
      <c r="AG1614" s="34">
        <f>IFERROR(VLOOKUP($H1614,#REF!,10,FALSE),0)</f>
        <v>0</v>
      </c>
      <c r="AH1614" s="34">
        <f>IFERROR(VLOOKUP($H1614,#REF!,11,FALSE),0)</f>
        <v>0</v>
      </c>
      <c r="AI1614" s="42">
        <f>IFERROR(VLOOKUP($H1614,#REF!,12,FALSE),0)</f>
        <v>0</v>
      </c>
      <c r="AJ1614" s="34">
        <f>IFERROR(VLOOKUP($H1614,#REF!,10,FALSE),0)</f>
        <v>0</v>
      </c>
      <c r="AK1614" s="34">
        <f>IFERROR(VLOOKUP($H1614,#REF!,11,FALSE),0)</f>
        <v>0</v>
      </c>
      <c r="AL1614" s="42">
        <f>IFERROR(VLOOKUP($H1614,#REF!,12,FALSE),0)</f>
        <v>0</v>
      </c>
      <c r="AM1614" s="34">
        <f>IFERROR(VLOOKUP($H1614,#REF!,10,FALSE),0)</f>
        <v>0</v>
      </c>
      <c r="AN1614" s="34">
        <f>IFERROR(VLOOKUP($H1614,#REF!,11,FALSE),0)</f>
        <v>0</v>
      </c>
      <c r="AO1614" s="42">
        <f>IFERROR(VLOOKUP($H1614,#REF!,12,FALSE),0)</f>
        <v>0</v>
      </c>
      <c r="AP1614" s="34">
        <f>IFERROR(VLOOKUP($H1614,#REF!,10,FALSE),0)</f>
        <v>0</v>
      </c>
      <c r="AQ1614" s="34">
        <f>IFERROR(VLOOKUP($H1614,#REF!,11,FALSE),0)</f>
        <v>0</v>
      </c>
      <c r="AR1614" s="42">
        <f>IFERROR(VLOOKUP($H1614,#REF!,12,FALSE),0)</f>
        <v>0</v>
      </c>
      <c r="AS1614" s="34">
        <f>IFERROR(VLOOKUP($H1614,#REF!,13,FALSE),0)</f>
        <v>0</v>
      </c>
      <c r="AT1614" s="34">
        <f>IFERROR(VLOOKUP($H1614,#REF!,14,FALSE),0)</f>
        <v>0</v>
      </c>
      <c r="AU1614" s="42">
        <f>IFERROR(VLOOKUP($H1614,#REF!,15,FALSE),0)</f>
        <v>0</v>
      </c>
      <c r="AV1614" s="34">
        <f>IFERROR(VLOOKUP($H1614,#REF!,15,FALSE),0)</f>
        <v>0</v>
      </c>
      <c r="AW1614" s="34">
        <f>IFERROR(VLOOKUP($H1614,#REF!,16,FALSE),0)</f>
        <v>0</v>
      </c>
      <c r="AX1614" s="42">
        <f>IFERROR(VLOOKUP($H1614,#REF!,17,FALSE),0)</f>
        <v>0</v>
      </c>
    </row>
    <row r="1615" spans="1:50" x14ac:dyDescent="0.3">
      <c r="A1615" s="33" t="e">
        <f t="shared" si="100"/>
        <v>#REF!</v>
      </c>
      <c r="B1615" s="33" t="e">
        <f>+'R&amp;E EXPORT'!#REF!</f>
        <v>#REF!</v>
      </c>
      <c r="C1615" t="str">
        <f>IFERROR(VLOOKUP(A1615,'MCSJ Export'!A:C,3,FALSE),"")</f>
        <v/>
      </c>
      <c r="D1615" s="37">
        <f t="shared" si="101"/>
        <v>0</v>
      </c>
      <c r="E1615" s="37">
        <f t="shared" si="102"/>
        <v>0</v>
      </c>
      <c r="F1615" s="37">
        <f t="shared" si="103"/>
        <v>0</v>
      </c>
      <c r="G1615" s="37"/>
      <c r="H1615" s="33" t="e">
        <f>+'R&amp;E EXPORT'!#REF!</f>
        <v>#REF!</v>
      </c>
      <c r="I1615" s="34">
        <f>IFERROR(VLOOKUP($H1615,'Gen F Rev'!$A:$M,15,FALSE),0)</f>
        <v>0</v>
      </c>
      <c r="J1615" s="34">
        <f>IFERROR(VLOOKUP($H1615,'Gen F Rev'!$A:$M,16,FALSE),0)</f>
        <v>0</v>
      </c>
      <c r="K1615" s="42">
        <f>IFERROR(VLOOKUP($H1615,'Gen F Rev'!$A:$M,17,FALSE),0)</f>
        <v>0</v>
      </c>
      <c r="L1615" s="34">
        <f>IFERROR(VLOOKUP($H1615,'Gen F Exp'!$A:$E,15,FALSE),0)</f>
        <v>0</v>
      </c>
      <c r="M1615" s="34">
        <f>IFERROR(VLOOKUP($H1615,'Gen F Exp'!$A:$E,16,FALSE),0)</f>
        <v>0</v>
      </c>
      <c r="N1615" s="42">
        <f>IFERROR(VLOOKUP($H1615,'Gen F Exp'!$A:$E,17,FALSE),0)</f>
        <v>0</v>
      </c>
      <c r="O1615" s="34">
        <f>IFERROR(VLOOKUP($H1615,'Water F Rev'!$A:$L,15,FALSE),0)</f>
        <v>0</v>
      </c>
      <c r="P1615" s="34">
        <f>IFERROR(VLOOKUP($H1615,'Water F Rev'!$A:$L,16,FALSE),0)</f>
        <v>0</v>
      </c>
      <c r="Q1615" s="42">
        <f>IFERROR(VLOOKUP($H1615,'Water F Rev'!$A:$L,17,FALSE),0)</f>
        <v>0</v>
      </c>
      <c r="R1615" s="34">
        <f>IFERROR(VLOOKUP($H1615,'Water F Exp'!$A:$K,15,FALSE),0)</f>
        <v>0</v>
      </c>
      <c r="S1615" s="34">
        <f>IFERROR(VLOOKUP($H1615,'Water F Exp'!$A:$K,16,FALSE),0)</f>
        <v>0</v>
      </c>
      <c r="T1615" s="42">
        <f>IFERROR(VLOOKUP($H1615,'Water F Exp'!$A:$K,17,FALSE),0)</f>
        <v>0</v>
      </c>
      <c r="U1615" s="34">
        <f>IFERROR(VLOOKUP($H1615,'Sewer F Rev'!$A:$E,15,FALSE),0)</f>
        <v>0</v>
      </c>
      <c r="V1615" s="34">
        <f>IFERROR(VLOOKUP($H1615,'Sewer F Rev'!$A:$E,16,FALSE),0)</f>
        <v>0</v>
      </c>
      <c r="W1615" s="42">
        <f>IFERROR(VLOOKUP($H1615,'Sewer F Rev'!$A:$E,17,FALSE),0)</f>
        <v>0</v>
      </c>
      <c r="X1615" s="34">
        <f>IFERROR(VLOOKUP($H1615,'Sewer F Exp'!$A:$B,15,FALSE),0)</f>
        <v>0</v>
      </c>
      <c r="Y1615" s="34">
        <f>IFERROR(VLOOKUP($H1615,'Sewer F Exp'!$A:$B,16,FALSE),0)</f>
        <v>0</v>
      </c>
      <c r="Z1615" s="42">
        <f>IFERROR(VLOOKUP($H1615,'Sewer F Exp'!$A:$B,17,FALSE),0)</f>
        <v>0</v>
      </c>
      <c r="AA1615" s="34">
        <f>IFERROR(VLOOKUP($H1615,'Refuse F Rev'!$A:$E,15,FALSE),0)</f>
        <v>0</v>
      </c>
      <c r="AB1615" s="34">
        <f>IFERROR(VLOOKUP($H1615,'Refuse F Rev'!$A:$E,16,FALSE),0)</f>
        <v>0</v>
      </c>
      <c r="AC1615" s="42">
        <f>IFERROR(VLOOKUP($H1615,'Refuse F Rev'!$A:$E,17,FALSE),0)</f>
        <v>0</v>
      </c>
      <c r="AD1615" s="34">
        <f>IFERROR(VLOOKUP($H1615,'Refuse F Exp'!$A:$E,15,FALSE),0)</f>
        <v>0</v>
      </c>
      <c r="AE1615" s="34">
        <f>IFERROR(VLOOKUP($H1615,'Refuse F Exp'!$A:$E,16,FALSE),0)</f>
        <v>0</v>
      </c>
      <c r="AF1615" s="42">
        <f>IFERROR(VLOOKUP($H1615,'Refuse F Exp'!$A:$E,17,FALSE),0)</f>
        <v>0</v>
      </c>
      <c r="AG1615" s="34">
        <f>IFERROR(VLOOKUP($H1615,#REF!,10,FALSE),0)</f>
        <v>0</v>
      </c>
      <c r="AH1615" s="34">
        <f>IFERROR(VLOOKUP($H1615,#REF!,11,FALSE),0)</f>
        <v>0</v>
      </c>
      <c r="AI1615" s="42">
        <f>IFERROR(VLOOKUP($H1615,#REF!,12,FALSE),0)</f>
        <v>0</v>
      </c>
      <c r="AJ1615" s="34">
        <f>IFERROR(VLOOKUP($H1615,#REF!,10,FALSE),0)</f>
        <v>0</v>
      </c>
      <c r="AK1615" s="34">
        <f>IFERROR(VLOOKUP($H1615,#REF!,11,FALSE),0)</f>
        <v>0</v>
      </c>
      <c r="AL1615" s="42">
        <f>IFERROR(VLOOKUP($H1615,#REF!,12,FALSE),0)</f>
        <v>0</v>
      </c>
      <c r="AM1615" s="34">
        <f>IFERROR(VLOOKUP($H1615,#REF!,10,FALSE),0)</f>
        <v>0</v>
      </c>
      <c r="AN1615" s="34">
        <f>IFERROR(VLOOKUP($H1615,#REF!,11,FALSE),0)</f>
        <v>0</v>
      </c>
      <c r="AO1615" s="42">
        <f>IFERROR(VLOOKUP($H1615,#REF!,12,FALSE),0)</f>
        <v>0</v>
      </c>
      <c r="AP1615" s="34">
        <f>IFERROR(VLOOKUP($H1615,#REF!,10,FALSE),0)</f>
        <v>0</v>
      </c>
      <c r="AQ1615" s="34">
        <f>IFERROR(VLOOKUP($H1615,#REF!,11,FALSE),0)</f>
        <v>0</v>
      </c>
      <c r="AR1615" s="42">
        <f>IFERROR(VLOOKUP($H1615,#REF!,12,FALSE),0)</f>
        <v>0</v>
      </c>
      <c r="AS1615" s="34">
        <f>IFERROR(VLOOKUP($H1615,#REF!,13,FALSE),0)</f>
        <v>0</v>
      </c>
      <c r="AT1615" s="34">
        <f>IFERROR(VLOOKUP($H1615,#REF!,14,FALSE),0)</f>
        <v>0</v>
      </c>
      <c r="AU1615" s="42">
        <f>IFERROR(VLOOKUP($H1615,#REF!,15,FALSE),0)</f>
        <v>0</v>
      </c>
      <c r="AV1615" s="34">
        <f>IFERROR(VLOOKUP($H1615,#REF!,15,FALSE),0)</f>
        <v>0</v>
      </c>
      <c r="AW1615" s="34">
        <f>IFERROR(VLOOKUP($H1615,#REF!,16,FALSE),0)</f>
        <v>0</v>
      </c>
      <c r="AX1615" s="42">
        <f>IFERROR(VLOOKUP($H1615,#REF!,17,FALSE),0)</f>
        <v>0</v>
      </c>
    </row>
    <row r="1616" spans="1:50" x14ac:dyDescent="0.3">
      <c r="A1616" s="33" t="e">
        <f t="shared" si="100"/>
        <v>#REF!</v>
      </c>
      <c r="B1616" s="33" t="e">
        <f>+'R&amp;E EXPORT'!#REF!</f>
        <v>#REF!</v>
      </c>
      <c r="C1616" t="str">
        <f>IFERROR(VLOOKUP(A1616,'MCSJ Export'!A:C,3,FALSE),"")</f>
        <v/>
      </c>
      <c r="D1616" s="37">
        <f t="shared" si="101"/>
        <v>0</v>
      </c>
      <c r="E1616" s="37">
        <f t="shared" si="102"/>
        <v>0</v>
      </c>
      <c r="F1616" s="37">
        <f t="shared" si="103"/>
        <v>0</v>
      </c>
      <c r="G1616" s="37"/>
      <c r="H1616" s="33" t="e">
        <f>+'R&amp;E EXPORT'!#REF!</f>
        <v>#REF!</v>
      </c>
      <c r="I1616" s="34">
        <f>IFERROR(VLOOKUP($H1616,'Gen F Rev'!$A:$M,15,FALSE),0)</f>
        <v>0</v>
      </c>
      <c r="J1616" s="34">
        <f>IFERROR(VLOOKUP($H1616,'Gen F Rev'!$A:$M,16,FALSE),0)</f>
        <v>0</v>
      </c>
      <c r="K1616" s="42">
        <f>IFERROR(VLOOKUP($H1616,'Gen F Rev'!$A:$M,17,FALSE),0)</f>
        <v>0</v>
      </c>
      <c r="L1616" s="34">
        <f>IFERROR(VLOOKUP($H1616,'Gen F Exp'!$A:$E,15,FALSE),0)</f>
        <v>0</v>
      </c>
      <c r="M1616" s="34">
        <f>IFERROR(VLOOKUP($H1616,'Gen F Exp'!$A:$E,16,FALSE),0)</f>
        <v>0</v>
      </c>
      <c r="N1616" s="42">
        <f>IFERROR(VLOOKUP($H1616,'Gen F Exp'!$A:$E,17,FALSE),0)</f>
        <v>0</v>
      </c>
      <c r="O1616" s="34">
        <f>IFERROR(VLOOKUP($H1616,'Water F Rev'!$A:$L,15,FALSE),0)</f>
        <v>0</v>
      </c>
      <c r="P1616" s="34">
        <f>IFERROR(VLOOKUP($H1616,'Water F Rev'!$A:$L,16,FALSE),0)</f>
        <v>0</v>
      </c>
      <c r="Q1616" s="42">
        <f>IFERROR(VLOOKUP($H1616,'Water F Rev'!$A:$L,17,FALSE),0)</f>
        <v>0</v>
      </c>
      <c r="R1616" s="34">
        <f>IFERROR(VLOOKUP($H1616,'Water F Exp'!$A:$K,15,FALSE),0)</f>
        <v>0</v>
      </c>
      <c r="S1616" s="34">
        <f>IFERROR(VLOOKUP($H1616,'Water F Exp'!$A:$K,16,FALSE),0)</f>
        <v>0</v>
      </c>
      <c r="T1616" s="42">
        <f>IFERROR(VLOOKUP($H1616,'Water F Exp'!$A:$K,17,FALSE),0)</f>
        <v>0</v>
      </c>
      <c r="U1616" s="34">
        <f>IFERROR(VLOOKUP($H1616,'Sewer F Rev'!$A:$E,15,FALSE),0)</f>
        <v>0</v>
      </c>
      <c r="V1616" s="34">
        <f>IFERROR(VLOOKUP($H1616,'Sewer F Rev'!$A:$E,16,FALSE),0)</f>
        <v>0</v>
      </c>
      <c r="W1616" s="42">
        <f>IFERROR(VLOOKUP($H1616,'Sewer F Rev'!$A:$E,17,FALSE),0)</f>
        <v>0</v>
      </c>
      <c r="X1616" s="34">
        <f>IFERROR(VLOOKUP($H1616,'Sewer F Exp'!$A:$B,15,FALSE),0)</f>
        <v>0</v>
      </c>
      <c r="Y1616" s="34">
        <f>IFERROR(VLOOKUP($H1616,'Sewer F Exp'!$A:$B,16,FALSE),0)</f>
        <v>0</v>
      </c>
      <c r="Z1616" s="42">
        <f>IFERROR(VLOOKUP($H1616,'Sewer F Exp'!$A:$B,17,FALSE),0)</f>
        <v>0</v>
      </c>
      <c r="AA1616" s="34">
        <f>IFERROR(VLOOKUP($H1616,'Refuse F Rev'!$A:$E,15,FALSE),0)</f>
        <v>0</v>
      </c>
      <c r="AB1616" s="34">
        <f>IFERROR(VLOOKUP($H1616,'Refuse F Rev'!$A:$E,16,FALSE),0)</f>
        <v>0</v>
      </c>
      <c r="AC1616" s="42">
        <f>IFERROR(VLOOKUP($H1616,'Refuse F Rev'!$A:$E,17,FALSE),0)</f>
        <v>0</v>
      </c>
      <c r="AD1616" s="34">
        <f>IFERROR(VLOOKUP($H1616,'Refuse F Exp'!$A:$E,15,FALSE),0)</f>
        <v>0</v>
      </c>
      <c r="AE1616" s="34">
        <f>IFERROR(VLOOKUP($H1616,'Refuse F Exp'!$A:$E,16,FALSE),0)</f>
        <v>0</v>
      </c>
      <c r="AF1616" s="42">
        <f>IFERROR(VLOOKUP($H1616,'Refuse F Exp'!$A:$E,17,FALSE),0)</f>
        <v>0</v>
      </c>
      <c r="AG1616" s="34">
        <f>IFERROR(VLOOKUP($H1616,#REF!,10,FALSE),0)</f>
        <v>0</v>
      </c>
      <c r="AH1616" s="34">
        <f>IFERROR(VLOOKUP($H1616,#REF!,11,FALSE),0)</f>
        <v>0</v>
      </c>
      <c r="AI1616" s="42">
        <f>IFERROR(VLOOKUP($H1616,#REF!,12,FALSE),0)</f>
        <v>0</v>
      </c>
      <c r="AJ1616" s="34">
        <f>IFERROR(VLOOKUP($H1616,#REF!,10,FALSE),0)</f>
        <v>0</v>
      </c>
      <c r="AK1616" s="34">
        <f>IFERROR(VLOOKUP($H1616,#REF!,11,FALSE),0)</f>
        <v>0</v>
      </c>
      <c r="AL1616" s="42">
        <f>IFERROR(VLOOKUP($H1616,#REF!,12,FALSE),0)</f>
        <v>0</v>
      </c>
      <c r="AM1616" s="34">
        <f>IFERROR(VLOOKUP($H1616,#REF!,10,FALSE),0)</f>
        <v>0</v>
      </c>
      <c r="AN1616" s="34">
        <f>IFERROR(VLOOKUP($H1616,#REF!,11,FALSE),0)</f>
        <v>0</v>
      </c>
      <c r="AO1616" s="42">
        <f>IFERROR(VLOOKUP($H1616,#REF!,12,FALSE),0)</f>
        <v>0</v>
      </c>
      <c r="AP1616" s="34">
        <f>IFERROR(VLOOKUP($H1616,#REF!,10,FALSE),0)</f>
        <v>0</v>
      </c>
      <c r="AQ1616" s="34">
        <f>IFERROR(VLOOKUP($H1616,#REF!,11,FALSE),0)</f>
        <v>0</v>
      </c>
      <c r="AR1616" s="42">
        <f>IFERROR(VLOOKUP($H1616,#REF!,12,FALSE),0)</f>
        <v>0</v>
      </c>
      <c r="AS1616" s="34">
        <f>IFERROR(VLOOKUP($H1616,#REF!,13,FALSE),0)</f>
        <v>0</v>
      </c>
      <c r="AT1616" s="34">
        <f>IFERROR(VLOOKUP($H1616,#REF!,14,FALSE),0)</f>
        <v>0</v>
      </c>
      <c r="AU1616" s="42">
        <f>IFERROR(VLOOKUP($H1616,#REF!,15,FALSE),0)</f>
        <v>0</v>
      </c>
      <c r="AV1616" s="34">
        <f>IFERROR(VLOOKUP($H1616,#REF!,15,FALSE),0)</f>
        <v>0</v>
      </c>
      <c r="AW1616" s="34">
        <f>IFERROR(VLOOKUP($H1616,#REF!,16,FALSE),0)</f>
        <v>0</v>
      </c>
      <c r="AX1616" s="42">
        <f>IFERROR(VLOOKUP($H1616,#REF!,17,FALSE),0)</f>
        <v>0</v>
      </c>
    </row>
    <row r="1617" spans="1:50" x14ac:dyDescent="0.3">
      <c r="A1617" s="33" t="e">
        <f t="shared" si="100"/>
        <v>#REF!</v>
      </c>
      <c r="B1617" s="33" t="e">
        <f>+'R&amp;E EXPORT'!#REF!</f>
        <v>#REF!</v>
      </c>
      <c r="C1617" t="str">
        <f>IFERROR(VLOOKUP(A1617,'MCSJ Export'!A:C,3,FALSE),"")</f>
        <v/>
      </c>
      <c r="D1617" s="37">
        <f t="shared" si="101"/>
        <v>0</v>
      </c>
      <c r="E1617" s="37">
        <f t="shared" si="102"/>
        <v>0</v>
      </c>
      <c r="F1617" s="37">
        <f t="shared" si="103"/>
        <v>0</v>
      </c>
      <c r="G1617" s="37"/>
      <c r="H1617" s="33" t="e">
        <f>+'R&amp;E EXPORT'!#REF!</f>
        <v>#REF!</v>
      </c>
      <c r="I1617" s="34">
        <f>IFERROR(VLOOKUP($H1617,'Gen F Rev'!$A:$M,15,FALSE),0)</f>
        <v>0</v>
      </c>
      <c r="J1617" s="34">
        <f>IFERROR(VLOOKUP($H1617,'Gen F Rev'!$A:$M,16,FALSE),0)</f>
        <v>0</v>
      </c>
      <c r="K1617" s="42">
        <f>IFERROR(VLOOKUP($H1617,'Gen F Rev'!$A:$M,17,FALSE),0)</f>
        <v>0</v>
      </c>
      <c r="L1617" s="34">
        <f>IFERROR(VLOOKUP($H1617,'Gen F Exp'!$A:$E,15,FALSE),0)</f>
        <v>0</v>
      </c>
      <c r="M1617" s="34">
        <f>IFERROR(VLOOKUP($H1617,'Gen F Exp'!$A:$E,16,FALSE),0)</f>
        <v>0</v>
      </c>
      <c r="N1617" s="42">
        <f>IFERROR(VLOOKUP($H1617,'Gen F Exp'!$A:$E,17,FALSE),0)</f>
        <v>0</v>
      </c>
      <c r="O1617" s="34">
        <f>IFERROR(VLOOKUP($H1617,'Water F Rev'!$A:$L,15,FALSE),0)</f>
        <v>0</v>
      </c>
      <c r="P1617" s="34">
        <f>IFERROR(VLOOKUP($H1617,'Water F Rev'!$A:$L,16,FALSE),0)</f>
        <v>0</v>
      </c>
      <c r="Q1617" s="42">
        <f>IFERROR(VLOOKUP($H1617,'Water F Rev'!$A:$L,17,FALSE),0)</f>
        <v>0</v>
      </c>
      <c r="R1617" s="34">
        <f>IFERROR(VLOOKUP($H1617,'Water F Exp'!$A:$K,15,FALSE),0)</f>
        <v>0</v>
      </c>
      <c r="S1617" s="34">
        <f>IFERROR(VLOOKUP($H1617,'Water F Exp'!$A:$K,16,FALSE),0)</f>
        <v>0</v>
      </c>
      <c r="T1617" s="42">
        <f>IFERROR(VLOOKUP($H1617,'Water F Exp'!$A:$K,17,FALSE),0)</f>
        <v>0</v>
      </c>
      <c r="U1617" s="34">
        <f>IFERROR(VLOOKUP($H1617,'Sewer F Rev'!$A:$E,15,FALSE),0)</f>
        <v>0</v>
      </c>
      <c r="V1617" s="34">
        <f>IFERROR(VLOOKUP($H1617,'Sewer F Rev'!$A:$E,16,FALSE),0)</f>
        <v>0</v>
      </c>
      <c r="W1617" s="42">
        <f>IFERROR(VLOOKUP($H1617,'Sewer F Rev'!$A:$E,17,FALSE),0)</f>
        <v>0</v>
      </c>
      <c r="X1617" s="34">
        <f>IFERROR(VLOOKUP($H1617,'Sewer F Exp'!$A:$B,15,FALSE),0)</f>
        <v>0</v>
      </c>
      <c r="Y1617" s="34">
        <f>IFERROR(VLOOKUP($H1617,'Sewer F Exp'!$A:$B,16,FALSE),0)</f>
        <v>0</v>
      </c>
      <c r="Z1617" s="42">
        <f>IFERROR(VLOOKUP($H1617,'Sewer F Exp'!$A:$B,17,FALSE),0)</f>
        <v>0</v>
      </c>
      <c r="AA1617" s="34">
        <f>IFERROR(VLOOKUP($H1617,'Refuse F Rev'!$A:$E,15,FALSE),0)</f>
        <v>0</v>
      </c>
      <c r="AB1617" s="34">
        <f>IFERROR(VLOOKUP($H1617,'Refuse F Rev'!$A:$E,16,FALSE),0)</f>
        <v>0</v>
      </c>
      <c r="AC1617" s="42">
        <f>IFERROR(VLOOKUP($H1617,'Refuse F Rev'!$A:$E,17,FALSE),0)</f>
        <v>0</v>
      </c>
      <c r="AD1617" s="34">
        <f>IFERROR(VLOOKUP($H1617,'Refuse F Exp'!$A:$E,15,FALSE),0)</f>
        <v>0</v>
      </c>
      <c r="AE1617" s="34">
        <f>IFERROR(VLOOKUP($H1617,'Refuse F Exp'!$A:$E,16,FALSE),0)</f>
        <v>0</v>
      </c>
      <c r="AF1617" s="42">
        <f>IFERROR(VLOOKUP($H1617,'Refuse F Exp'!$A:$E,17,FALSE),0)</f>
        <v>0</v>
      </c>
      <c r="AG1617" s="34">
        <f>IFERROR(VLOOKUP($H1617,#REF!,10,FALSE),0)</f>
        <v>0</v>
      </c>
      <c r="AH1617" s="34">
        <f>IFERROR(VLOOKUP($H1617,#REF!,11,FALSE),0)</f>
        <v>0</v>
      </c>
      <c r="AI1617" s="42">
        <f>IFERROR(VLOOKUP($H1617,#REF!,12,FALSE),0)</f>
        <v>0</v>
      </c>
      <c r="AJ1617" s="34">
        <f>IFERROR(VLOOKUP($H1617,#REF!,10,FALSE),0)</f>
        <v>0</v>
      </c>
      <c r="AK1617" s="34">
        <f>IFERROR(VLOOKUP($H1617,#REF!,11,FALSE),0)</f>
        <v>0</v>
      </c>
      <c r="AL1617" s="42">
        <f>IFERROR(VLOOKUP($H1617,#REF!,12,FALSE),0)</f>
        <v>0</v>
      </c>
      <c r="AM1617" s="34">
        <f>IFERROR(VLOOKUP($H1617,#REF!,10,FALSE),0)</f>
        <v>0</v>
      </c>
      <c r="AN1617" s="34">
        <f>IFERROR(VLOOKUP($H1617,#REF!,11,FALSE),0)</f>
        <v>0</v>
      </c>
      <c r="AO1617" s="42">
        <f>IFERROR(VLOOKUP($H1617,#REF!,12,FALSE),0)</f>
        <v>0</v>
      </c>
      <c r="AP1617" s="34">
        <f>IFERROR(VLOOKUP($H1617,#REF!,10,FALSE),0)</f>
        <v>0</v>
      </c>
      <c r="AQ1617" s="34">
        <f>IFERROR(VLOOKUP($H1617,#REF!,11,FALSE),0)</f>
        <v>0</v>
      </c>
      <c r="AR1617" s="42">
        <f>IFERROR(VLOOKUP($H1617,#REF!,12,FALSE),0)</f>
        <v>0</v>
      </c>
      <c r="AS1617" s="34">
        <f>IFERROR(VLOOKUP($H1617,#REF!,13,FALSE),0)</f>
        <v>0</v>
      </c>
      <c r="AT1617" s="34">
        <f>IFERROR(VLOOKUP($H1617,#REF!,14,FALSE),0)</f>
        <v>0</v>
      </c>
      <c r="AU1617" s="42">
        <f>IFERROR(VLOOKUP($H1617,#REF!,15,FALSE),0)</f>
        <v>0</v>
      </c>
      <c r="AV1617" s="34">
        <f>IFERROR(VLOOKUP($H1617,#REF!,15,FALSE),0)</f>
        <v>0</v>
      </c>
      <c r="AW1617" s="34">
        <f>IFERROR(VLOOKUP($H1617,#REF!,16,FALSE),0)</f>
        <v>0</v>
      </c>
      <c r="AX1617" s="42">
        <f>IFERROR(VLOOKUP($H1617,#REF!,17,FALSE),0)</f>
        <v>0</v>
      </c>
    </row>
    <row r="1618" spans="1:50" x14ac:dyDescent="0.3">
      <c r="A1618" s="33" t="e">
        <f t="shared" si="100"/>
        <v>#REF!</v>
      </c>
      <c r="B1618" s="33" t="e">
        <f>+'R&amp;E EXPORT'!#REF!</f>
        <v>#REF!</v>
      </c>
      <c r="C1618" t="str">
        <f>IFERROR(VLOOKUP(A1618,'MCSJ Export'!A:C,3,FALSE),"")</f>
        <v/>
      </c>
      <c r="D1618" s="37">
        <f t="shared" si="101"/>
        <v>0</v>
      </c>
      <c r="E1618" s="37">
        <f t="shared" si="102"/>
        <v>0</v>
      </c>
      <c r="F1618" s="37">
        <f t="shared" si="103"/>
        <v>0</v>
      </c>
      <c r="G1618" s="37"/>
      <c r="H1618" s="33" t="e">
        <f>+'R&amp;E EXPORT'!#REF!</f>
        <v>#REF!</v>
      </c>
      <c r="I1618" s="34">
        <f>IFERROR(VLOOKUP($H1618,'Gen F Rev'!$A:$M,15,FALSE),0)</f>
        <v>0</v>
      </c>
      <c r="J1618" s="34">
        <f>IFERROR(VLOOKUP($H1618,'Gen F Rev'!$A:$M,16,FALSE),0)</f>
        <v>0</v>
      </c>
      <c r="K1618" s="42">
        <f>IFERROR(VLOOKUP($H1618,'Gen F Rev'!$A:$M,17,FALSE),0)</f>
        <v>0</v>
      </c>
      <c r="L1618" s="34">
        <f>IFERROR(VLOOKUP($H1618,'Gen F Exp'!$A:$E,15,FALSE),0)</f>
        <v>0</v>
      </c>
      <c r="M1618" s="34">
        <f>IFERROR(VLOOKUP($H1618,'Gen F Exp'!$A:$E,16,FALSE),0)</f>
        <v>0</v>
      </c>
      <c r="N1618" s="42">
        <f>IFERROR(VLOOKUP($H1618,'Gen F Exp'!$A:$E,17,FALSE),0)</f>
        <v>0</v>
      </c>
      <c r="O1618" s="34">
        <f>IFERROR(VLOOKUP($H1618,'Water F Rev'!$A:$L,15,FALSE),0)</f>
        <v>0</v>
      </c>
      <c r="P1618" s="34">
        <f>IFERROR(VLOOKUP($H1618,'Water F Rev'!$A:$L,16,FALSE),0)</f>
        <v>0</v>
      </c>
      <c r="Q1618" s="42">
        <f>IFERROR(VLOOKUP($H1618,'Water F Rev'!$A:$L,17,FALSE),0)</f>
        <v>0</v>
      </c>
      <c r="R1618" s="34">
        <f>IFERROR(VLOOKUP($H1618,'Water F Exp'!$A:$K,15,FALSE),0)</f>
        <v>0</v>
      </c>
      <c r="S1618" s="34">
        <f>IFERROR(VLOOKUP($H1618,'Water F Exp'!$A:$K,16,FALSE),0)</f>
        <v>0</v>
      </c>
      <c r="T1618" s="42">
        <f>IFERROR(VLOOKUP($H1618,'Water F Exp'!$A:$K,17,FALSE),0)</f>
        <v>0</v>
      </c>
      <c r="U1618" s="34">
        <f>IFERROR(VLOOKUP($H1618,'Sewer F Rev'!$A:$E,15,FALSE),0)</f>
        <v>0</v>
      </c>
      <c r="V1618" s="34">
        <f>IFERROR(VLOOKUP($H1618,'Sewer F Rev'!$A:$E,16,FALSE),0)</f>
        <v>0</v>
      </c>
      <c r="W1618" s="42">
        <f>IFERROR(VLOOKUP($H1618,'Sewer F Rev'!$A:$E,17,FALSE),0)</f>
        <v>0</v>
      </c>
      <c r="X1618" s="34">
        <f>IFERROR(VLOOKUP($H1618,'Sewer F Exp'!$A:$B,15,FALSE),0)</f>
        <v>0</v>
      </c>
      <c r="Y1618" s="34">
        <f>IFERROR(VLOOKUP($H1618,'Sewer F Exp'!$A:$B,16,FALSE),0)</f>
        <v>0</v>
      </c>
      <c r="Z1618" s="42">
        <f>IFERROR(VLOOKUP($H1618,'Sewer F Exp'!$A:$B,17,FALSE),0)</f>
        <v>0</v>
      </c>
      <c r="AA1618" s="34">
        <f>IFERROR(VLOOKUP($H1618,'Refuse F Rev'!$A:$E,15,FALSE),0)</f>
        <v>0</v>
      </c>
      <c r="AB1618" s="34">
        <f>IFERROR(VLOOKUP($H1618,'Refuse F Rev'!$A:$E,16,FALSE),0)</f>
        <v>0</v>
      </c>
      <c r="AC1618" s="42">
        <f>IFERROR(VLOOKUP($H1618,'Refuse F Rev'!$A:$E,17,FALSE),0)</f>
        <v>0</v>
      </c>
      <c r="AD1618" s="34">
        <f>IFERROR(VLOOKUP($H1618,'Refuse F Exp'!$A:$E,15,FALSE),0)</f>
        <v>0</v>
      </c>
      <c r="AE1618" s="34">
        <f>IFERROR(VLOOKUP($H1618,'Refuse F Exp'!$A:$E,16,FALSE),0)</f>
        <v>0</v>
      </c>
      <c r="AF1618" s="42">
        <f>IFERROR(VLOOKUP($H1618,'Refuse F Exp'!$A:$E,17,FALSE),0)</f>
        <v>0</v>
      </c>
      <c r="AG1618" s="34">
        <f>IFERROR(VLOOKUP($H1618,#REF!,10,FALSE),0)</f>
        <v>0</v>
      </c>
      <c r="AH1618" s="34">
        <f>IFERROR(VLOOKUP($H1618,#REF!,11,FALSE),0)</f>
        <v>0</v>
      </c>
      <c r="AI1618" s="42">
        <f>IFERROR(VLOOKUP($H1618,#REF!,12,FALSE),0)</f>
        <v>0</v>
      </c>
      <c r="AJ1618" s="34">
        <f>IFERROR(VLOOKUP($H1618,#REF!,10,FALSE),0)</f>
        <v>0</v>
      </c>
      <c r="AK1618" s="34">
        <f>IFERROR(VLOOKUP($H1618,#REF!,11,FALSE),0)</f>
        <v>0</v>
      </c>
      <c r="AL1618" s="42">
        <f>IFERROR(VLOOKUP($H1618,#REF!,12,FALSE),0)</f>
        <v>0</v>
      </c>
      <c r="AM1618" s="34">
        <f>IFERROR(VLOOKUP($H1618,#REF!,10,FALSE),0)</f>
        <v>0</v>
      </c>
      <c r="AN1618" s="34">
        <f>IFERROR(VLOOKUP($H1618,#REF!,11,FALSE),0)</f>
        <v>0</v>
      </c>
      <c r="AO1618" s="42">
        <f>IFERROR(VLOOKUP($H1618,#REF!,12,FALSE),0)</f>
        <v>0</v>
      </c>
      <c r="AP1618" s="34">
        <f>IFERROR(VLOOKUP($H1618,#REF!,10,FALSE),0)</f>
        <v>0</v>
      </c>
      <c r="AQ1618" s="34">
        <f>IFERROR(VLOOKUP($H1618,#REF!,11,FALSE),0)</f>
        <v>0</v>
      </c>
      <c r="AR1618" s="42">
        <f>IFERROR(VLOOKUP($H1618,#REF!,12,FALSE),0)</f>
        <v>0</v>
      </c>
      <c r="AS1618" s="34">
        <f>IFERROR(VLOOKUP($H1618,#REF!,13,FALSE),0)</f>
        <v>0</v>
      </c>
      <c r="AT1618" s="34">
        <f>IFERROR(VLOOKUP($H1618,#REF!,14,FALSE),0)</f>
        <v>0</v>
      </c>
      <c r="AU1618" s="42">
        <f>IFERROR(VLOOKUP($H1618,#REF!,15,FALSE),0)</f>
        <v>0</v>
      </c>
      <c r="AV1618" s="34">
        <f>IFERROR(VLOOKUP($H1618,#REF!,15,FALSE),0)</f>
        <v>0</v>
      </c>
      <c r="AW1618" s="34">
        <f>IFERROR(VLOOKUP($H1618,#REF!,16,FALSE),0)</f>
        <v>0</v>
      </c>
      <c r="AX1618" s="42">
        <f>IFERROR(VLOOKUP($H1618,#REF!,17,FALSE),0)</f>
        <v>0</v>
      </c>
    </row>
    <row r="1619" spans="1:50" x14ac:dyDescent="0.3">
      <c r="A1619" s="33" t="e">
        <f t="shared" si="100"/>
        <v>#REF!</v>
      </c>
      <c r="B1619" s="33" t="e">
        <f>+'R&amp;E EXPORT'!#REF!</f>
        <v>#REF!</v>
      </c>
      <c r="C1619" t="str">
        <f>IFERROR(VLOOKUP(A1619,'MCSJ Export'!A:C,3,FALSE),"")</f>
        <v/>
      </c>
      <c r="D1619" s="37">
        <f t="shared" si="101"/>
        <v>0</v>
      </c>
      <c r="E1619" s="37">
        <f t="shared" si="102"/>
        <v>0</v>
      </c>
      <c r="F1619" s="37">
        <f t="shared" si="103"/>
        <v>0</v>
      </c>
      <c r="G1619" s="37"/>
      <c r="H1619" s="33" t="e">
        <f>+'R&amp;E EXPORT'!#REF!</f>
        <v>#REF!</v>
      </c>
      <c r="I1619" s="34">
        <f>IFERROR(VLOOKUP($H1619,'Gen F Rev'!$A:$M,15,FALSE),0)</f>
        <v>0</v>
      </c>
      <c r="J1619" s="34">
        <f>IFERROR(VLOOKUP($H1619,'Gen F Rev'!$A:$M,16,FALSE),0)</f>
        <v>0</v>
      </c>
      <c r="K1619" s="42">
        <f>IFERROR(VLOOKUP($H1619,'Gen F Rev'!$A:$M,17,FALSE),0)</f>
        <v>0</v>
      </c>
      <c r="L1619" s="34">
        <f>IFERROR(VLOOKUP($H1619,'Gen F Exp'!$A:$E,15,FALSE),0)</f>
        <v>0</v>
      </c>
      <c r="M1619" s="34">
        <f>IFERROR(VLOOKUP($H1619,'Gen F Exp'!$A:$E,16,FALSE),0)</f>
        <v>0</v>
      </c>
      <c r="N1619" s="42">
        <f>IFERROR(VLOOKUP($H1619,'Gen F Exp'!$A:$E,17,FALSE),0)</f>
        <v>0</v>
      </c>
      <c r="O1619" s="34">
        <f>IFERROR(VLOOKUP($H1619,'Water F Rev'!$A:$L,15,FALSE),0)</f>
        <v>0</v>
      </c>
      <c r="P1619" s="34">
        <f>IFERROR(VLOOKUP($H1619,'Water F Rev'!$A:$L,16,FALSE),0)</f>
        <v>0</v>
      </c>
      <c r="Q1619" s="42">
        <f>IFERROR(VLOOKUP($H1619,'Water F Rev'!$A:$L,17,FALSE),0)</f>
        <v>0</v>
      </c>
      <c r="R1619" s="34">
        <f>IFERROR(VLOOKUP($H1619,'Water F Exp'!$A:$K,15,FALSE),0)</f>
        <v>0</v>
      </c>
      <c r="S1619" s="34">
        <f>IFERROR(VLOOKUP($H1619,'Water F Exp'!$A:$K,16,FALSE),0)</f>
        <v>0</v>
      </c>
      <c r="T1619" s="42">
        <f>IFERROR(VLOOKUP($H1619,'Water F Exp'!$A:$K,17,FALSE),0)</f>
        <v>0</v>
      </c>
      <c r="U1619" s="34">
        <f>IFERROR(VLOOKUP($H1619,'Sewer F Rev'!$A:$E,15,FALSE),0)</f>
        <v>0</v>
      </c>
      <c r="V1619" s="34">
        <f>IFERROR(VLOOKUP($H1619,'Sewer F Rev'!$A:$E,16,FALSE),0)</f>
        <v>0</v>
      </c>
      <c r="W1619" s="42">
        <f>IFERROR(VLOOKUP($H1619,'Sewer F Rev'!$A:$E,17,FALSE),0)</f>
        <v>0</v>
      </c>
      <c r="X1619" s="34">
        <f>IFERROR(VLOOKUP($H1619,'Sewer F Exp'!$A:$B,15,FALSE),0)</f>
        <v>0</v>
      </c>
      <c r="Y1619" s="34">
        <f>IFERROR(VLOOKUP($H1619,'Sewer F Exp'!$A:$B,16,FALSE),0)</f>
        <v>0</v>
      </c>
      <c r="Z1619" s="42">
        <f>IFERROR(VLOOKUP($H1619,'Sewer F Exp'!$A:$B,17,FALSE),0)</f>
        <v>0</v>
      </c>
      <c r="AA1619" s="34">
        <f>IFERROR(VLOOKUP($H1619,'Refuse F Rev'!$A:$E,15,FALSE),0)</f>
        <v>0</v>
      </c>
      <c r="AB1619" s="34">
        <f>IFERROR(VLOOKUP($H1619,'Refuse F Rev'!$A:$E,16,FALSE),0)</f>
        <v>0</v>
      </c>
      <c r="AC1619" s="42">
        <f>IFERROR(VLOOKUP($H1619,'Refuse F Rev'!$A:$E,17,FALSE),0)</f>
        <v>0</v>
      </c>
      <c r="AD1619" s="34">
        <f>IFERROR(VLOOKUP($H1619,'Refuse F Exp'!$A:$E,15,FALSE),0)</f>
        <v>0</v>
      </c>
      <c r="AE1619" s="34">
        <f>IFERROR(VLOOKUP($H1619,'Refuse F Exp'!$A:$E,16,FALSE),0)</f>
        <v>0</v>
      </c>
      <c r="AF1619" s="42">
        <f>IFERROR(VLOOKUP($H1619,'Refuse F Exp'!$A:$E,17,FALSE),0)</f>
        <v>0</v>
      </c>
      <c r="AG1619" s="34">
        <f>IFERROR(VLOOKUP($H1619,#REF!,10,FALSE),0)</f>
        <v>0</v>
      </c>
      <c r="AH1619" s="34">
        <f>IFERROR(VLOOKUP($H1619,#REF!,11,FALSE),0)</f>
        <v>0</v>
      </c>
      <c r="AI1619" s="42">
        <f>IFERROR(VLOOKUP($H1619,#REF!,12,FALSE),0)</f>
        <v>0</v>
      </c>
      <c r="AJ1619" s="34">
        <f>IFERROR(VLOOKUP($H1619,#REF!,10,FALSE),0)</f>
        <v>0</v>
      </c>
      <c r="AK1619" s="34">
        <f>IFERROR(VLOOKUP($H1619,#REF!,11,FALSE),0)</f>
        <v>0</v>
      </c>
      <c r="AL1619" s="42">
        <f>IFERROR(VLOOKUP($H1619,#REF!,12,FALSE),0)</f>
        <v>0</v>
      </c>
      <c r="AM1619" s="34">
        <f>IFERROR(VLOOKUP($H1619,#REF!,10,FALSE),0)</f>
        <v>0</v>
      </c>
      <c r="AN1619" s="34">
        <f>IFERROR(VLOOKUP($H1619,#REF!,11,FALSE),0)</f>
        <v>0</v>
      </c>
      <c r="AO1619" s="42">
        <f>IFERROR(VLOOKUP($H1619,#REF!,12,FALSE),0)</f>
        <v>0</v>
      </c>
      <c r="AP1619" s="34">
        <f>IFERROR(VLOOKUP($H1619,#REF!,10,FALSE),0)</f>
        <v>0</v>
      </c>
      <c r="AQ1619" s="34">
        <f>IFERROR(VLOOKUP($H1619,#REF!,11,FALSE),0)</f>
        <v>0</v>
      </c>
      <c r="AR1619" s="42">
        <f>IFERROR(VLOOKUP($H1619,#REF!,12,FALSE),0)</f>
        <v>0</v>
      </c>
      <c r="AS1619" s="34">
        <f>IFERROR(VLOOKUP($H1619,#REF!,13,FALSE),0)</f>
        <v>0</v>
      </c>
      <c r="AT1619" s="34">
        <f>IFERROR(VLOOKUP($H1619,#REF!,14,FALSE),0)</f>
        <v>0</v>
      </c>
      <c r="AU1619" s="42">
        <f>IFERROR(VLOOKUP($H1619,#REF!,15,FALSE),0)</f>
        <v>0</v>
      </c>
      <c r="AV1619" s="34">
        <f>IFERROR(VLOOKUP($H1619,#REF!,15,FALSE),0)</f>
        <v>0</v>
      </c>
      <c r="AW1619" s="34">
        <f>IFERROR(VLOOKUP($H1619,#REF!,16,FALSE),0)</f>
        <v>0</v>
      </c>
      <c r="AX1619" s="42">
        <f>IFERROR(VLOOKUP($H1619,#REF!,17,FALSE),0)</f>
        <v>0</v>
      </c>
    </row>
    <row r="1620" spans="1:50" x14ac:dyDescent="0.3">
      <c r="A1620" s="33" t="e">
        <f t="shared" si="100"/>
        <v>#REF!</v>
      </c>
      <c r="B1620" s="33" t="e">
        <f>+'R&amp;E EXPORT'!#REF!</f>
        <v>#REF!</v>
      </c>
      <c r="C1620" t="str">
        <f>IFERROR(VLOOKUP(A1620,'MCSJ Export'!A:C,3,FALSE),"")</f>
        <v/>
      </c>
      <c r="D1620" s="37">
        <f t="shared" si="101"/>
        <v>0</v>
      </c>
      <c r="E1620" s="37">
        <f t="shared" si="102"/>
        <v>0</v>
      </c>
      <c r="F1620" s="37">
        <f t="shared" si="103"/>
        <v>0</v>
      </c>
      <c r="G1620" s="37"/>
      <c r="H1620" s="33" t="e">
        <f>+'R&amp;E EXPORT'!#REF!</f>
        <v>#REF!</v>
      </c>
      <c r="I1620" s="34">
        <f>IFERROR(VLOOKUP($H1620,'Gen F Rev'!$A:$M,15,FALSE),0)</f>
        <v>0</v>
      </c>
      <c r="J1620" s="34">
        <f>IFERROR(VLOOKUP($H1620,'Gen F Rev'!$A:$M,16,FALSE),0)</f>
        <v>0</v>
      </c>
      <c r="K1620" s="42">
        <f>IFERROR(VLOOKUP($H1620,'Gen F Rev'!$A:$M,17,FALSE),0)</f>
        <v>0</v>
      </c>
      <c r="L1620" s="34">
        <f>IFERROR(VLOOKUP($H1620,'Gen F Exp'!$A:$E,15,FALSE),0)</f>
        <v>0</v>
      </c>
      <c r="M1620" s="34">
        <f>IFERROR(VLOOKUP($H1620,'Gen F Exp'!$A:$E,16,FALSE),0)</f>
        <v>0</v>
      </c>
      <c r="N1620" s="42">
        <f>IFERROR(VLOOKUP($H1620,'Gen F Exp'!$A:$E,17,FALSE),0)</f>
        <v>0</v>
      </c>
      <c r="O1620" s="34">
        <f>IFERROR(VLOOKUP($H1620,'Water F Rev'!$A:$L,15,FALSE),0)</f>
        <v>0</v>
      </c>
      <c r="P1620" s="34">
        <f>IFERROR(VLOOKUP($H1620,'Water F Rev'!$A:$L,16,FALSE),0)</f>
        <v>0</v>
      </c>
      <c r="Q1620" s="42">
        <f>IFERROR(VLOOKUP($H1620,'Water F Rev'!$A:$L,17,FALSE),0)</f>
        <v>0</v>
      </c>
      <c r="R1620" s="34">
        <f>IFERROR(VLOOKUP($H1620,'Water F Exp'!$A:$K,15,FALSE),0)</f>
        <v>0</v>
      </c>
      <c r="S1620" s="34">
        <f>IFERROR(VLOOKUP($H1620,'Water F Exp'!$A:$K,16,FALSE),0)</f>
        <v>0</v>
      </c>
      <c r="T1620" s="42">
        <f>IFERROR(VLOOKUP($H1620,'Water F Exp'!$A:$K,17,FALSE),0)</f>
        <v>0</v>
      </c>
      <c r="U1620" s="34">
        <f>IFERROR(VLOOKUP($H1620,'Sewer F Rev'!$A:$E,15,FALSE),0)</f>
        <v>0</v>
      </c>
      <c r="V1620" s="34">
        <f>IFERROR(VLOOKUP($H1620,'Sewer F Rev'!$A:$E,16,FALSE),0)</f>
        <v>0</v>
      </c>
      <c r="W1620" s="42">
        <f>IFERROR(VLOOKUP($H1620,'Sewer F Rev'!$A:$E,17,FALSE),0)</f>
        <v>0</v>
      </c>
      <c r="X1620" s="34">
        <f>IFERROR(VLOOKUP($H1620,'Sewer F Exp'!$A:$B,15,FALSE),0)</f>
        <v>0</v>
      </c>
      <c r="Y1620" s="34">
        <f>IFERROR(VLOOKUP($H1620,'Sewer F Exp'!$A:$B,16,FALSE),0)</f>
        <v>0</v>
      </c>
      <c r="Z1620" s="42">
        <f>IFERROR(VLOOKUP($H1620,'Sewer F Exp'!$A:$B,17,FALSE),0)</f>
        <v>0</v>
      </c>
      <c r="AA1620" s="34">
        <f>IFERROR(VLOOKUP($H1620,'Refuse F Rev'!$A:$E,15,FALSE),0)</f>
        <v>0</v>
      </c>
      <c r="AB1620" s="34">
        <f>IFERROR(VLOOKUP($H1620,'Refuse F Rev'!$A:$E,16,FALSE),0)</f>
        <v>0</v>
      </c>
      <c r="AC1620" s="42">
        <f>IFERROR(VLOOKUP($H1620,'Refuse F Rev'!$A:$E,17,FALSE),0)</f>
        <v>0</v>
      </c>
      <c r="AD1620" s="34">
        <f>IFERROR(VLOOKUP($H1620,'Refuse F Exp'!$A:$E,15,FALSE),0)</f>
        <v>0</v>
      </c>
      <c r="AE1620" s="34">
        <f>IFERROR(VLOOKUP($H1620,'Refuse F Exp'!$A:$E,16,FALSE),0)</f>
        <v>0</v>
      </c>
      <c r="AF1620" s="42">
        <f>IFERROR(VLOOKUP($H1620,'Refuse F Exp'!$A:$E,17,FALSE),0)</f>
        <v>0</v>
      </c>
      <c r="AG1620" s="34">
        <f>IFERROR(VLOOKUP($H1620,#REF!,10,FALSE),0)</f>
        <v>0</v>
      </c>
      <c r="AH1620" s="34">
        <f>IFERROR(VLOOKUP($H1620,#REF!,11,FALSE),0)</f>
        <v>0</v>
      </c>
      <c r="AI1620" s="42">
        <f>IFERROR(VLOOKUP($H1620,#REF!,12,FALSE),0)</f>
        <v>0</v>
      </c>
      <c r="AJ1620" s="34">
        <f>IFERROR(VLOOKUP($H1620,#REF!,10,FALSE),0)</f>
        <v>0</v>
      </c>
      <c r="AK1620" s="34">
        <f>IFERROR(VLOOKUP($H1620,#REF!,11,FALSE),0)</f>
        <v>0</v>
      </c>
      <c r="AL1620" s="42">
        <f>IFERROR(VLOOKUP($H1620,#REF!,12,FALSE),0)</f>
        <v>0</v>
      </c>
      <c r="AM1620" s="34">
        <f>IFERROR(VLOOKUP($H1620,#REF!,10,FALSE),0)</f>
        <v>0</v>
      </c>
      <c r="AN1620" s="34">
        <f>IFERROR(VLOOKUP($H1620,#REF!,11,FALSE),0)</f>
        <v>0</v>
      </c>
      <c r="AO1620" s="42">
        <f>IFERROR(VLOOKUP($H1620,#REF!,12,FALSE),0)</f>
        <v>0</v>
      </c>
      <c r="AP1620" s="34">
        <f>IFERROR(VLOOKUP($H1620,#REF!,10,FALSE),0)</f>
        <v>0</v>
      </c>
      <c r="AQ1620" s="34">
        <f>IFERROR(VLOOKUP($H1620,#REF!,11,FALSE),0)</f>
        <v>0</v>
      </c>
      <c r="AR1620" s="42">
        <f>IFERROR(VLOOKUP($H1620,#REF!,12,FALSE),0)</f>
        <v>0</v>
      </c>
      <c r="AS1620" s="34">
        <f>IFERROR(VLOOKUP($H1620,#REF!,13,FALSE),0)</f>
        <v>0</v>
      </c>
      <c r="AT1620" s="34">
        <f>IFERROR(VLOOKUP($H1620,#REF!,14,FALSE),0)</f>
        <v>0</v>
      </c>
      <c r="AU1620" s="42">
        <f>IFERROR(VLOOKUP($H1620,#REF!,15,FALSE),0)</f>
        <v>0</v>
      </c>
      <c r="AV1620" s="34">
        <f>IFERROR(VLOOKUP($H1620,#REF!,15,FALSE),0)</f>
        <v>0</v>
      </c>
      <c r="AW1620" s="34">
        <f>IFERROR(VLOOKUP($H1620,#REF!,16,FALSE),0)</f>
        <v>0</v>
      </c>
      <c r="AX1620" s="42">
        <f>IFERROR(VLOOKUP($H1620,#REF!,17,FALSE),0)</f>
        <v>0</v>
      </c>
    </row>
    <row r="1621" spans="1:50" x14ac:dyDescent="0.3">
      <c r="A1621" s="33" t="e">
        <f t="shared" si="100"/>
        <v>#REF!</v>
      </c>
      <c r="B1621" s="33" t="e">
        <f>+'R&amp;E EXPORT'!#REF!</f>
        <v>#REF!</v>
      </c>
      <c r="C1621" t="str">
        <f>IFERROR(VLOOKUP(A1621,'MCSJ Export'!A:C,3,FALSE),"")</f>
        <v/>
      </c>
      <c r="D1621" s="37">
        <f t="shared" si="101"/>
        <v>0</v>
      </c>
      <c r="E1621" s="37">
        <f t="shared" si="102"/>
        <v>0</v>
      </c>
      <c r="F1621" s="37">
        <f t="shared" si="103"/>
        <v>0</v>
      </c>
      <c r="G1621" s="37"/>
      <c r="H1621" s="33" t="e">
        <f>+'R&amp;E EXPORT'!#REF!</f>
        <v>#REF!</v>
      </c>
      <c r="I1621" s="34">
        <f>IFERROR(VLOOKUP($H1621,'Gen F Rev'!$A:$M,15,FALSE),0)</f>
        <v>0</v>
      </c>
      <c r="J1621" s="34">
        <f>IFERROR(VLOOKUP($H1621,'Gen F Rev'!$A:$M,16,FALSE),0)</f>
        <v>0</v>
      </c>
      <c r="K1621" s="42">
        <f>IFERROR(VLOOKUP($H1621,'Gen F Rev'!$A:$M,17,FALSE),0)</f>
        <v>0</v>
      </c>
      <c r="L1621" s="34">
        <f>IFERROR(VLOOKUP($H1621,'Gen F Exp'!$A:$E,15,FALSE),0)</f>
        <v>0</v>
      </c>
      <c r="M1621" s="34">
        <f>IFERROR(VLOOKUP($H1621,'Gen F Exp'!$A:$E,16,FALSE),0)</f>
        <v>0</v>
      </c>
      <c r="N1621" s="42">
        <f>IFERROR(VLOOKUP($H1621,'Gen F Exp'!$A:$E,17,FALSE),0)</f>
        <v>0</v>
      </c>
      <c r="O1621" s="34">
        <f>IFERROR(VLOOKUP($H1621,'Water F Rev'!$A:$L,15,FALSE),0)</f>
        <v>0</v>
      </c>
      <c r="P1621" s="34">
        <f>IFERROR(VLOOKUP($H1621,'Water F Rev'!$A:$L,16,FALSE),0)</f>
        <v>0</v>
      </c>
      <c r="Q1621" s="42">
        <f>IFERROR(VLOOKUP($H1621,'Water F Rev'!$A:$L,17,FALSE),0)</f>
        <v>0</v>
      </c>
      <c r="R1621" s="34">
        <f>IFERROR(VLOOKUP($H1621,'Water F Exp'!$A:$K,15,FALSE),0)</f>
        <v>0</v>
      </c>
      <c r="S1621" s="34">
        <f>IFERROR(VLOOKUP($H1621,'Water F Exp'!$A:$K,16,FALSE),0)</f>
        <v>0</v>
      </c>
      <c r="T1621" s="42">
        <f>IFERROR(VLOOKUP($H1621,'Water F Exp'!$A:$K,17,FALSE),0)</f>
        <v>0</v>
      </c>
      <c r="U1621" s="34">
        <f>IFERROR(VLOOKUP($H1621,'Sewer F Rev'!$A:$E,15,FALSE),0)</f>
        <v>0</v>
      </c>
      <c r="V1621" s="34">
        <f>IFERROR(VLOOKUP($H1621,'Sewer F Rev'!$A:$E,16,FALSE),0)</f>
        <v>0</v>
      </c>
      <c r="W1621" s="42">
        <f>IFERROR(VLOOKUP($H1621,'Sewer F Rev'!$A:$E,17,FALSE),0)</f>
        <v>0</v>
      </c>
      <c r="X1621" s="34">
        <f>IFERROR(VLOOKUP($H1621,'Sewer F Exp'!$A:$B,15,FALSE),0)</f>
        <v>0</v>
      </c>
      <c r="Y1621" s="34">
        <f>IFERROR(VLOOKUP($H1621,'Sewer F Exp'!$A:$B,16,FALSE),0)</f>
        <v>0</v>
      </c>
      <c r="Z1621" s="42">
        <f>IFERROR(VLOOKUP($H1621,'Sewer F Exp'!$A:$B,17,FALSE),0)</f>
        <v>0</v>
      </c>
      <c r="AA1621" s="34">
        <f>IFERROR(VLOOKUP($H1621,'Refuse F Rev'!$A:$E,15,FALSE),0)</f>
        <v>0</v>
      </c>
      <c r="AB1621" s="34">
        <f>IFERROR(VLOOKUP($H1621,'Refuse F Rev'!$A:$E,16,FALSE),0)</f>
        <v>0</v>
      </c>
      <c r="AC1621" s="42">
        <f>IFERROR(VLOOKUP($H1621,'Refuse F Rev'!$A:$E,17,FALSE),0)</f>
        <v>0</v>
      </c>
      <c r="AD1621" s="34">
        <f>IFERROR(VLOOKUP($H1621,'Refuse F Exp'!$A:$E,15,FALSE),0)</f>
        <v>0</v>
      </c>
      <c r="AE1621" s="34">
        <f>IFERROR(VLOOKUP($H1621,'Refuse F Exp'!$A:$E,16,FALSE),0)</f>
        <v>0</v>
      </c>
      <c r="AF1621" s="42">
        <f>IFERROR(VLOOKUP($H1621,'Refuse F Exp'!$A:$E,17,FALSE),0)</f>
        <v>0</v>
      </c>
      <c r="AG1621" s="34">
        <f>IFERROR(VLOOKUP($H1621,#REF!,10,FALSE),0)</f>
        <v>0</v>
      </c>
      <c r="AH1621" s="34">
        <f>IFERROR(VLOOKUP($H1621,#REF!,11,FALSE),0)</f>
        <v>0</v>
      </c>
      <c r="AI1621" s="42">
        <f>IFERROR(VLOOKUP($H1621,#REF!,12,FALSE),0)</f>
        <v>0</v>
      </c>
      <c r="AJ1621" s="34">
        <f>IFERROR(VLOOKUP($H1621,#REF!,10,FALSE),0)</f>
        <v>0</v>
      </c>
      <c r="AK1621" s="34">
        <f>IFERROR(VLOOKUP($H1621,#REF!,11,FALSE),0)</f>
        <v>0</v>
      </c>
      <c r="AL1621" s="42">
        <f>IFERROR(VLOOKUP($H1621,#REF!,12,FALSE),0)</f>
        <v>0</v>
      </c>
      <c r="AM1621" s="34">
        <f>IFERROR(VLOOKUP($H1621,#REF!,10,FALSE),0)</f>
        <v>0</v>
      </c>
      <c r="AN1621" s="34">
        <f>IFERROR(VLOOKUP($H1621,#REF!,11,FALSE),0)</f>
        <v>0</v>
      </c>
      <c r="AO1621" s="42">
        <f>IFERROR(VLOOKUP($H1621,#REF!,12,FALSE),0)</f>
        <v>0</v>
      </c>
      <c r="AP1621" s="34">
        <f>IFERROR(VLOOKUP($H1621,#REF!,10,FALSE),0)</f>
        <v>0</v>
      </c>
      <c r="AQ1621" s="34">
        <f>IFERROR(VLOOKUP($H1621,#REF!,11,FALSE),0)</f>
        <v>0</v>
      </c>
      <c r="AR1621" s="42">
        <f>IFERROR(VLOOKUP($H1621,#REF!,12,FALSE),0)</f>
        <v>0</v>
      </c>
      <c r="AS1621" s="34">
        <f>IFERROR(VLOOKUP($H1621,#REF!,13,FALSE),0)</f>
        <v>0</v>
      </c>
      <c r="AT1621" s="34">
        <f>IFERROR(VLOOKUP($H1621,#REF!,14,FALSE),0)</f>
        <v>0</v>
      </c>
      <c r="AU1621" s="42">
        <f>IFERROR(VLOOKUP($H1621,#REF!,15,FALSE),0)</f>
        <v>0</v>
      </c>
      <c r="AV1621" s="34">
        <f>IFERROR(VLOOKUP($H1621,#REF!,15,FALSE),0)</f>
        <v>0</v>
      </c>
      <c r="AW1621" s="34">
        <f>IFERROR(VLOOKUP($H1621,#REF!,16,FALSE),0)</f>
        <v>0</v>
      </c>
      <c r="AX1621" s="42">
        <f>IFERROR(VLOOKUP($H1621,#REF!,17,FALSE),0)</f>
        <v>0</v>
      </c>
    </row>
    <row r="1622" spans="1:50" x14ac:dyDescent="0.3">
      <c r="A1622" s="33" t="e">
        <f t="shared" si="100"/>
        <v>#REF!</v>
      </c>
      <c r="B1622" s="33" t="e">
        <f>+'R&amp;E EXPORT'!#REF!</f>
        <v>#REF!</v>
      </c>
      <c r="C1622" t="str">
        <f>IFERROR(VLOOKUP(A1622,'MCSJ Export'!A:C,3,FALSE),"")</f>
        <v/>
      </c>
      <c r="D1622" s="37">
        <f t="shared" si="101"/>
        <v>0</v>
      </c>
      <c r="E1622" s="37">
        <f t="shared" si="102"/>
        <v>0</v>
      </c>
      <c r="F1622" s="37">
        <f t="shared" si="103"/>
        <v>0</v>
      </c>
      <c r="G1622" s="37"/>
      <c r="H1622" s="33" t="e">
        <f>+'R&amp;E EXPORT'!#REF!</f>
        <v>#REF!</v>
      </c>
      <c r="I1622" s="34">
        <f>IFERROR(VLOOKUP($H1622,'Gen F Rev'!$A:$M,15,FALSE),0)</f>
        <v>0</v>
      </c>
      <c r="J1622" s="34">
        <f>IFERROR(VLOOKUP($H1622,'Gen F Rev'!$A:$M,16,FALSE),0)</f>
        <v>0</v>
      </c>
      <c r="K1622" s="42">
        <f>IFERROR(VLOOKUP($H1622,'Gen F Rev'!$A:$M,17,FALSE),0)</f>
        <v>0</v>
      </c>
      <c r="L1622" s="34">
        <f>IFERROR(VLOOKUP($H1622,'Gen F Exp'!$A:$E,15,FALSE),0)</f>
        <v>0</v>
      </c>
      <c r="M1622" s="34">
        <f>IFERROR(VLOOKUP($H1622,'Gen F Exp'!$A:$E,16,FALSE),0)</f>
        <v>0</v>
      </c>
      <c r="N1622" s="42">
        <f>IFERROR(VLOOKUP($H1622,'Gen F Exp'!$A:$E,17,FALSE),0)</f>
        <v>0</v>
      </c>
      <c r="O1622" s="34">
        <f>IFERROR(VLOOKUP($H1622,'Water F Rev'!$A:$L,15,FALSE),0)</f>
        <v>0</v>
      </c>
      <c r="P1622" s="34">
        <f>IFERROR(VLOOKUP($H1622,'Water F Rev'!$A:$L,16,FALSE),0)</f>
        <v>0</v>
      </c>
      <c r="Q1622" s="42">
        <f>IFERROR(VLOOKUP($H1622,'Water F Rev'!$A:$L,17,FALSE),0)</f>
        <v>0</v>
      </c>
      <c r="R1622" s="34">
        <f>IFERROR(VLOOKUP($H1622,'Water F Exp'!$A:$K,15,FALSE),0)</f>
        <v>0</v>
      </c>
      <c r="S1622" s="34">
        <f>IFERROR(VLOOKUP($H1622,'Water F Exp'!$A:$K,16,FALSE),0)</f>
        <v>0</v>
      </c>
      <c r="T1622" s="42">
        <f>IFERROR(VLOOKUP($H1622,'Water F Exp'!$A:$K,17,FALSE),0)</f>
        <v>0</v>
      </c>
      <c r="U1622" s="34">
        <f>IFERROR(VLOOKUP($H1622,'Sewer F Rev'!$A:$E,15,FALSE),0)</f>
        <v>0</v>
      </c>
      <c r="V1622" s="34">
        <f>IFERROR(VLOOKUP($H1622,'Sewer F Rev'!$A:$E,16,FALSE),0)</f>
        <v>0</v>
      </c>
      <c r="W1622" s="42">
        <f>IFERROR(VLOOKUP($H1622,'Sewer F Rev'!$A:$E,17,FALSE),0)</f>
        <v>0</v>
      </c>
      <c r="X1622" s="34">
        <f>IFERROR(VLOOKUP($H1622,'Sewer F Exp'!$A:$B,15,FALSE),0)</f>
        <v>0</v>
      </c>
      <c r="Y1622" s="34">
        <f>IFERROR(VLOOKUP($H1622,'Sewer F Exp'!$A:$B,16,FALSE),0)</f>
        <v>0</v>
      </c>
      <c r="Z1622" s="42">
        <f>IFERROR(VLOOKUP($H1622,'Sewer F Exp'!$A:$B,17,FALSE),0)</f>
        <v>0</v>
      </c>
      <c r="AA1622" s="34">
        <f>IFERROR(VLOOKUP($H1622,'Refuse F Rev'!$A:$E,15,FALSE),0)</f>
        <v>0</v>
      </c>
      <c r="AB1622" s="34">
        <f>IFERROR(VLOOKUP($H1622,'Refuse F Rev'!$A:$E,16,FALSE),0)</f>
        <v>0</v>
      </c>
      <c r="AC1622" s="42">
        <f>IFERROR(VLOOKUP($H1622,'Refuse F Rev'!$A:$E,17,FALSE),0)</f>
        <v>0</v>
      </c>
      <c r="AD1622" s="34">
        <f>IFERROR(VLOOKUP($H1622,'Refuse F Exp'!$A:$E,15,FALSE),0)</f>
        <v>0</v>
      </c>
      <c r="AE1622" s="34">
        <f>IFERROR(VLOOKUP($H1622,'Refuse F Exp'!$A:$E,16,FALSE),0)</f>
        <v>0</v>
      </c>
      <c r="AF1622" s="42">
        <f>IFERROR(VLOOKUP($H1622,'Refuse F Exp'!$A:$E,17,FALSE),0)</f>
        <v>0</v>
      </c>
      <c r="AG1622" s="34">
        <f>IFERROR(VLOOKUP($H1622,#REF!,10,FALSE),0)</f>
        <v>0</v>
      </c>
      <c r="AH1622" s="34">
        <f>IFERROR(VLOOKUP($H1622,#REF!,11,FALSE),0)</f>
        <v>0</v>
      </c>
      <c r="AI1622" s="42">
        <f>IFERROR(VLOOKUP($H1622,#REF!,12,FALSE),0)</f>
        <v>0</v>
      </c>
      <c r="AJ1622" s="34">
        <f>IFERROR(VLOOKUP($H1622,#REF!,10,FALSE),0)</f>
        <v>0</v>
      </c>
      <c r="AK1622" s="34">
        <f>IFERROR(VLOOKUP($H1622,#REF!,11,FALSE),0)</f>
        <v>0</v>
      </c>
      <c r="AL1622" s="42">
        <f>IFERROR(VLOOKUP($H1622,#REF!,12,FALSE),0)</f>
        <v>0</v>
      </c>
      <c r="AM1622" s="34">
        <f>IFERROR(VLOOKUP($H1622,#REF!,10,FALSE),0)</f>
        <v>0</v>
      </c>
      <c r="AN1622" s="34">
        <f>IFERROR(VLOOKUP($H1622,#REF!,11,FALSE),0)</f>
        <v>0</v>
      </c>
      <c r="AO1622" s="42">
        <f>IFERROR(VLOOKUP($H1622,#REF!,12,FALSE),0)</f>
        <v>0</v>
      </c>
      <c r="AP1622" s="34">
        <f>IFERROR(VLOOKUP($H1622,#REF!,10,FALSE),0)</f>
        <v>0</v>
      </c>
      <c r="AQ1622" s="34">
        <f>IFERROR(VLOOKUP($H1622,#REF!,11,FALSE),0)</f>
        <v>0</v>
      </c>
      <c r="AR1622" s="42">
        <f>IFERROR(VLOOKUP($H1622,#REF!,12,FALSE),0)</f>
        <v>0</v>
      </c>
      <c r="AS1622" s="34">
        <f>IFERROR(VLOOKUP($H1622,#REF!,13,FALSE),0)</f>
        <v>0</v>
      </c>
      <c r="AT1622" s="34">
        <f>IFERROR(VLOOKUP($H1622,#REF!,14,FALSE),0)</f>
        <v>0</v>
      </c>
      <c r="AU1622" s="42">
        <f>IFERROR(VLOOKUP($H1622,#REF!,15,FALSE),0)</f>
        <v>0</v>
      </c>
      <c r="AV1622" s="34">
        <f>IFERROR(VLOOKUP($H1622,#REF!,15,FALSE),0)</f>
        <v>0</v>
      </c>
      <c r="AW1622" s="34">
        <f>IFERROR(VLOOKUP($H1622,#REF!,16,FALSE),0)</f>
        <v>0</v>
      </c>
      <c r="AX1622" s="42">
        <f>IFERROR(VLOOKUP($H1622,#REF!,17,FALSE),0)</f>
        <v>0</v>
      </c>
    </row>
    <row r="1623" spans="1:50" x14ac:dyDescent="0.3">
      <c r="A1623" s="33" t="e">
        <f t="shared" si="100"/>
        <v>#REF!</v>
      </c>
      <c r="B1623" s="33" t="e">
        <f>+'R&amp;E EXPORT'!#REF!</f>
        <v>#REF!</v>
      </c>
      <c r="C1623" t="str">
        <f>IFERROR(VLOOKUP(A1623,'MCSJ Export'!A:C,3,FALSE),"")</f>
        <v/>
      </c>
      <c r="D1623" s="37">
        <f t="shared" si="101"/>
        <v>0</v>
      </c>
      <c r="E1623" s="37">
        <f t="shared" si="102"/>
        <v>0</v>
      </c>
      <c r="F1623" s="37">
        <f t="shared" si="103"/>
        <v>0</v>
      </c>
      <c r="G1623" s="37"/>
      <c r="H1623" s="33" t="e">
        <f>+'R&amp;E EXPORT'!#REF!</f>
        <v>#REF!</v>
      </c>
      <c r="I1623" s="34">
        <f>IFERROR(VLOOKUP($H1623,'Gen F Rev'!$A:$M,15,FALSE),0)</f>
        <v>0</v>
      </c>
      <c r="J1623" s="34">
        <f>IFERROR(VLOOKUP($H1623,'Gen F Rev'!$A:$M,16,FALSE),0)</f>
        <v>0</v>
      </c>
      <c r="K1623" s="42">
        <f>IFERROR(VLOOKUP($H1623,'Gen F Rev'!$A:$M,17,FALSE),0)</f>
        <v>0</v>
      </c>
      <c r="L1623" s="34">
        <f>IFERROR(VLOOKUP($H1623,'Gen F Exp'!$A:$E,15,FALSE),0)</f>
        <v>0</v>
      </c>
      <c r="M1623" s="34">
        <f>IFERROR(VLOOKUP($H1623,'Gen F Exp'!$A:$E,16,FALSE),0)</f>
        <v>0</v>
      </c>
      <c r="N1623" s="42">
        <f>IFERROR(VLOOKUP($H1623,'Gen F Exp'!$A:$E,17,FALSE),0)</f>
        <v>0</v>
      </c>
      <c r="O1623" s="34">
        <f>IFERROR(VLOOKUP($H1623,'Water F Rev'!$A:$L,15,FALSE),0)</f>
        <v>0</v>
      </c>
      <c r="P1623" s="34">
        <f>IFERROR(VLOOKUP($H1623,'Water F Rev'!$A:$L,16,FALSE),0)</f>
        <v>0</v>
      </c>
      <c r="Q1623" s="42">
        <f>IFERROR(VLOOKUP($H1623,'Water F Rev'!$A:$L,17,FALSE),0)</f>
        <v>0</v>
      </c>
      <c r="R1623" s="34">
        <f>IFERROR(VLOOKUP($H1623,'Water F Exp'!$A:$K,15,FALSE),0)</f>
        <v>0</v>
      </c>
      <c r="S1623" s="34">
        <f>IFERROR(VLOOKUP($H1623,'Water F Exp'!$A:$K,16,FALSE),0)</f>
        <v>0</v>
      </c>
      <c r="T1623" s="42">
        <f>IFERROR(VLOOKUP($H1623,'Water F Exp'!$A:$K,17,FALSE),0)</f>
        <v>0</v>
      </c>
      <c r="U1623" s="34">
        <f>IFERROR(VLOOKUP($H1623,'Sewer F Rev'!$A:$E,15,FALSE),0)</f>
        <v>0</v>
      </c>
      <c r="V1623" s="34">
        <f>IFERROR(VLOOKUP($H1623,'Sewer F Rev'!$A:$E,16,FALSE),0)</f>
        <v>0</v>
      </c>
      <c r="W1623" s="42">
        <f>IFERROR(VLOOKUP($H1623,'Sewer F Rev'!$A:$E,17,FALSE),0)</f>
        <v>0</v>
      </c>
      <c r="X1623" s="34">
        <f>IFERROR(VLOOKUP($H1623,'Sewer F Exp'!$A:$B,15,FALSE),0)</f>
        <v>0</v>
      </c>
      <c r="Y1623" s="34">
        <f>IFERROR(VLOOKUP($H1623,'Sewer F Exp'!$A:$B,16,FALSE),0)</f>
        <v>0</v>
      </c>
      <c r="Z1623" s="42">
        <f>IFERROR(VLOOKUP($H1623,'Sewer F Exp'!$A:$B,17,FALSE),0)</f>
        <v>0</v>
      </c>
      <c r="AA1623" s="34">
        <f>IFERROR(VLOOKUP($H1623,'Refuse F Rev'!$A:$E,15,FALSE),0)</f>
        <v>0</v>
      </c>
      <c r="AB1623" s="34">
        <f>IFERROR(VLOOKUP($H1623,'Refuse F Rev'!$A:$E,16,FALSE),0)</f>
        <v>0</v>
      </c>
      <c r="AC1623" s="42">
        <f>IFERROR(VLOOKUP($H1623,'Refuse F Rev'!$A:$E,17,FALSE),0)</f>
        <v>0</v>
      </c>
      <c r="AD1623" s="34">
        <f>IFERROR(VLOOKUP($H1623,'Refuse F Exp'!$A:$E,15,FALSE),0)</f>
        <v>0</v>
      </c>
      <c r="AE1623" s="34">
        <f>IFERROR(VLOOKUP($H1623,'Refuse F Exp'!$A:$E,16,FALSE),0)</f>
        <v>0</v>
      </c>
      <c r="AF1623" s="42">
        <f>IFERROR(VLOOKUP($H1623,'Refuse F Exp'!$A:$E,17,FALSE),0)</f>
        <v>0</v>
      </c>
      <c r="AG1623" s="34">
        <f>IFERROR(VLOOKUP($H1623,#REF!,10,FALSE),0)</f>
        <v>0</v>
      </c>
      <c r="AH1623" s="34">
        <f>IFERROR(VLOOKUP($H1623,#REF!,11,FALSE),0)</f>
        <v>0</v>
      </c>
      <c r="AI1623" s="42">
        <f>IFERROR(VLOOKUP($H1623,#REF!,12,FALSE),0)</f>
        <v>0</v>
      </c>
      <c r="AJ1623" s="34">
        <f>IFERROR(VLOOKUP($H1623,#REF!,10,FALSE),0)</f>
        <v>0</v>
      </c>
      <c r="AK1623" s="34">
        <f>IFERROR(VLOOKUP($H1623,#REF!,11,FALSE),0)</f>
        <v>0</v>
      </c>
      <c r="AL1623" s="42">
        <f>IFERROR(VLOOKUP($H1623,#REF!,12,FALSE),0)</f>
        <v>0</v>
      </c>
      <c r="AM1623" s="34">
        <f>IFERROR(VLOOKUP($H1623,#REF!,10,FALSE),0)</f>
        <v>0</v>
      </c>
      <c r="AN1623" s="34">
        <f>IFERROR(VLOOKUP($H1623,#REF!,11,FALSE),0)</f>
        <v>0</v>
      </c>
      <c r="AO1623" s="42">
        <f>IFERROR(VLOOKUP($H1623,#REF!,12,FALSE),0)</f>
        <v>0</v>
      </c>
      <c r="AP1623" s="34">
        <f>IFERROR(VLOOKUP($H1623,#REF!,10,FALSE),0)</f>
        <v>0</v>
      </c>
      <c r="AQ1623" s="34">
        <f>IFERROR(VLOOKUP($H1623,#REF!,11,FALSE),0)</f>
        <v>0</v>
      </c>
      <c r="AR1623" s="42">
        <f>IFERROR(VLOOKUP($H1623,#REF!,12,FALSE),0)</f>
        <v>0</v>
      </c>
      <c r="AS1623" s="34">
        <f>IFERROR(VLOOKUP($H1623,#REF!,13,FALSE),0)</f>
        <v>0</v>
      </c>
      <c r="AT1623" s="34">
        <f>IFERROR(VLOOKUP($H1623,#REF!,14,FALSE),0)</f>
        <v>0</v>
      </c>
      <c r="AU1623" s="42">
        <f>IFERROR(VLOOKUP($H1623,#REF!,15,FALSE),0)</f>
        <v>0</v>
      </c>
      <c r="AV1623" s="34">
        <f>IFERROR(VLOOKUP($H1623,#REF!,15,FALSE),0)</f>
        <v>0</v>
      </c>
      <c r="AW1623" s="34">
        <f>IFERROR(VLOOKUP($H1623,#REF!,16,FALSE),0)</f>
        <v>0</v>
      </c>
      <c r="AX1623" s="42">
        <f>IFERROR(VLOOKUP($H1623,#REF!,17,FALSE),0)</f>
        <v>0</v>
      </c>
    </row>
    <row r="1624" spans="1:50" x14ac:dyDescent="0.3">
      <c r="A1624" s="33" t="e">
        <f t="shared" si="100"/>
        <v>#REF!</v>
      </c>
      <c r="B1624" s="33" t="e">
        <f>+'R&amp;E EXPORT'!#REF!</f>
        <v>#REF!</v>
      </c>
      <c r="C1624" t="str">
        <f>IFERROR(VLOOKUP(A1624,'MCSJ Export'!A:C,3,FALSE),"")</f>
        <v/>
      </c>
      <c r="D1624" s="37">
        <f t="shared" si="101"/>
        <v>0</v>
      </c>
      <c r="E1624" s="37">
        <f t="shared" si="102"/>
        <v>0</v>
      </c>
      <c r="F1624" s="37">
        <f t="shared" si="103"/>
        <v>0</v>
      </c>
      <c r="G1624" s="37"/>
      <c r="H1624" s="33" t="e">
        <f>+'R&amp;E EXPORT'!#REF!</f>
        <v>#REF!</v>
      </c>
      <c r="I1624" s="34">
        <f>IFERROR(VLOOKUP($H1624,'Gen F Rev'!$A:$M,15,FALSE),0)</f>
        <v>0</v>
      </c>
      <c r="J1624" s="34">
        <f>IFERROR(VLOOKUP($H1624,'Gen F Rev'!$A:$M,16,FALSE),0)</f>
        <v>0</v>
      </c>
      <c r="K1624" s="42">
        <f>IFERROR(VLOOKUP($H1624,'Gen F Rev'!$A:$M,17,FALSE),0)</f>
        <v>0</v>
      </c>
      <c r="L1624" s="34">
        <f>IFERROR(VLOOKUP($H1624,'Gen F Exp'!$A:$E,15,FALSE),0)</f>
        <v>0</v>
      </c>
      <c r="M1624" s="34">
        <f>IFERROR(VLOOKUP($H1624,'Gen F Exp'!$A:$E,16,FALSE),0)</f>
        <v>0</v>
      </c>
      <c r="N1624" s="42">
        <f>IFERROR(VLOOKUP($H1624,'Gen F Exp'!$A:$E,17,FALSE),0)</f>
        <v>0</v>
      </c>
      <c r="O1624" s="34">
        <f>IFERROR(VLOOKUP($H1624,'Water F Rev'!$A:$L,15,FALSE),0)</f>
        <v>0</v>
      </c>
      <c r="P1624" s="34">
        <f>IFERROR(VLOOKUP($H1624,'Water F Rev'!$A:$L,16,FALSE),0)</f>
        <v>0</v>
      </c>
      <c r="Q1624" s="42">
        <f>IFERROR(VLOOKUP($H1624,'Water F Rev'!$A:$L,17,FALSE),0)</f>
        <v>0</v>
      </c>
      <c r="R1624" s="34">
        <f>IFERROR(VLOOKUP($H1624,'Water F Exp'!$A:$K,15,FALSE),0)</f>
        <v>0</v>
      </c>
      <c r="S1624" s="34">
        <f>IFERROR(VLOOKUP($H1624,'Water F Exp'!$A:$K,16,FALSE),0)</f>
        <v>0</v>
      </c>
      <c r="T1624" s="42">
        <f>IFERROR(VLOOKUP($H1624,'Water F Exp'!$A:$K,17,FALSE),0)</f>
        <v>0</v>
      </c>
      <c r="U1624" s="34">
        <f>IFERROR(VLOOKUP($H1624,'Sewer F Rev'!$A:$E,15,FALSE),0)</f>
        <v>0</v>
      </c>
      <c r="V1624" s="34">
        <f>IFERROR(VLOOKUP($H1624,'Sewer F Rev'!$A:$E,16,FALSE),0)</f>
        <v>0</v>
      </c>
      <c r="W1624" s="42">
        <f>IFERROR(VLOOKUP($H1624,'Sewer F Rev'!$A:$E,17,FALSE),0)</f>
        <v>0</v>
      </c>
      <c r="X1624" s="34">
        <f>IFERROR(VLOOKUP($H1624,'Sewer F Exp'!$A:$B,15,FALSE),0)</f>
        <v>0</v>
      </c>
      <c r="Y1624" s="34">
        <f>IFERROR(VLOOKUP($H1624,'Sewer F Exp'!$A:$B,16,FALSE),0)</f>
        <v>0</v>
      </c>
      <c r="Z1624" s="42">
        <f>IFERROR(VLOOKUP($H1624,'Sewer F Exp'!$A:$B,17,FALSE),0)</f>
        <v>0</v>
      </c>
      <c r="AA1624" s="34">
        <f>IFERROR(VLOOKUP($H1624,'Refuse F Rev'!$A:$E,15,FALSE),0)</f>
        <v>0</v>
      </c>
      <c r="AB1624" s="34">
        <f>IFERROR(VLOOKUP($H1624,'Refuse F Rev'!$A:$E,16,FALSE),0)</f>
        <v>0</v>
      </c>
      <c r="AC1624" s="42">
        <f>IFERROR(VLOOKUP($H1624,'Refuse F Rev'!$A:$E,17,FALSE),0)</f>
        <v>0</v>
      </c>
      <c r="AD1624" s="34">
        <f>IFERROR(VLOOKUP($H1624,'Refuse F Exp'!$A:$E,15,FALSE),0)</f>
        <v>0</v>
      </c>
      <c r="AE1624" s="34">
        <f>IFERROR(VLOOKUP($H1624,'Refuse F Exp'!$A:$E,16,FALSE),0)</f>
        <v>0</v>
      </c>
      <c r="AF1624" s="42">
        <f>IFERROR(VLOOKUP($H1624,'Refuse F Exp'!$A:$E,17,FALSE),0)</f>
        <v>0</v>
      </c>
      <c r="AG1624" s="34">
        <f>IFERROR(VLOOKUP($H1624,#REF!,10,FALSE),0)</f>
        <v>0</v>
      </c>
      <c r="AH1624" s="34">
        <f>IFERROR(VLOOKUP($H1624,#REF!,11,FALSE),0)</f>
        <v>0</v>
      </c>
      <c r="AI1624" s="42">
        <f>IFERROR(VLOOKUP($H1624,#REF!,12,FALSE),0)</f>
        <v>0</v>
      </c>
      <c r="AJ1624" s="34">
        <f>IFERROR(VLOOKUP($H1624,#REF!,10,FALSE),0)</f>
        <v>0</v>
      </c>
      <c r="AK1624" s="34">
        <f>IFERROR(VLOOKUP($H1624,#REF!,11,FALSE),0)</f>
        <v>0</v>
      </c>
      <c r="AL1624" s="42">
        <f>IFERROR(VLOOKUP($H1624,#REF!,12,FALSE),0)</f>
        <v>0</v>
      </c>
      <c r="AM1624" s="34">
        <f>IFERROR(VLOOKUP($H1624,#REF!,10,FALSE),0)</f>
        <v>0</v>
      </c>
      <c r="AN1624" s="34">
        <f>IFERROR(VLOOKUP($H1624,#REF!,11,FALSE),0)</f>
        <v>0</v>
      </c>
      <c r="AO1624" s="42">
        <f>IFERROR(VLOOKUP($H1624,#REF!,12,FALSE),0)</f>
        <v>0</v>
      </c>
      <c r="AP1624" s="34">
        <f>IFERROR(VLOOKUP($H1624,#REF!,10,FALSE),0)</f>
        <v>0</v>
      </c>
      <c r="AQ1624" s="34">
        <f>IFERROR(VLOOKUP($H1624,#REF!,11,FALSE),0)</f>
        <v>0</v>
      </c>
      <c r="AR1624" s="42">
        <f>IFERROR(VLOOKUP($H1624,#REF!,12,FALSE),0)</f>
        <v>0</v>
      </c>
      <c r="AS1624" s="34">
        <f>IFERROR(VLOOKUP($H1624,#REF!,13,FALSE),0)</f>
        <v>0</v>
      </c>
      <c r="AT1624" s="34">
        <f>IFERROR(VLOOKUP($H1624,#REF!,14,FALSE),0)</f>
        <v>0</v>
      </c>
      <c r="AU1624" s="42">
        <f>IFERROR(VLOOKUP($H1624,#REF!,15,FALSE),0)</f>
        <v>0</v>
      </c>
      <c r="AV1624" s="34">
        <f>IFERROR(VLOOKUP($H1624,#REF!,15,FALSE),0)</f>
        <v>0</v>
      </c>
      <c r="AW1624" s="34">
        <f>IFERROR(VLOOKUP($H1624,#REF!,16,FALSE),0)</f>
        <v>0</v>
      </c>
      <c r="AX1624" s="42">
        <f>IFERROR(VLOOKUP($H1624,#REF!,17,FALSE),0)</f>
        <v>0</v>
      </c>
    </row>
    <row r="1625" spans="1:50" x14ac:dyDescent="0.3">
      <c r="A1625" s="33" t="e">
        <f t="shared" si="100"/>
        <v>#REF!</v>
      </c>
      <c r="B1625" s="33" t="e">
        <f>+'R&amp;E EXPORT'!#REF!</f>
        <v>#REF!</v>
      </c>
      <c r="C1625" t="str">
        <f>IFERROR(VLOOKUP(A1625,'MCSJ Export'!A:C,3,FALSE),"")</f>
        <v/>
      </c>
      <c r="D1625" s="37">
        <f t="shared" si="101"/>
        <v>0</v>
      </c>
      <c r="E1625" s="37">
        <f t="shared" si="102"/>
        <v>0</v>
      </c>
      <c r="F1625" s="37">
        <f t="shared" si="103"/>
        <v>0</v>
      </c>
      <c r="G1625" s="37"/>
      <c r="H1625" s="33" t="e">
        <f>+'R&amp;E EXPORT'!#REF!</f>
        <v>#REF!</v>
      </c>
      <c r="I1625" s="34">
        <f>IFERROR(VLOOKUP($H1625,'Gen F Rev'!$A:$M,15,FALSE),0)</f>
        <v>0</v>
      </c>
      <c r="J1625" s="34">
        <f>IFERROR(VLOOKUP($H1625,'Gen F Rev'!$A:$M,16,FALSE),0)</f>
        <v>0</v>
      </c>
      <c r="K1625" s="42">
        <f>IFERROR(VLOOKUP($H1625,'Gen F Rev'!$A:$M,17,FALSE),0)</f>
        <v>0</v>
      </c>
      <c r="L1625" s="34">
        <f>IFERROR(VLOOKUP($H1625,'Gen F Exp'!$A:$E,15,FALSE),0)</f>
        <v>0</v>
      </c>
      <c r="M1625" s="34">
        <f>IFERROR(VLOOKUP($H1625,'Gen F Exp'!$A:$E,16,FALSE),0)</f>
        <v>0</v>
      </c>
      <c r="N1625" s="42">
        <f>IFERROR(VLOOKUP($H1625,'Gen F Exp'!$A:$E,17,FALSE),0)</f>
        <v>0</v>
      </c>
      <c r="O1625" s="34">
        <f>IFERROR(VLOOKUP($H1625,'Water F Rev'!$A:$L,15,FALSE),0)</f>
        <v>0</v>
      </c>
      <c r="P1625" s="34">
        <f>IFERROR(VLOOKUP($H1625,'Water F Rev'!$A:$L,16,FALSE),0)</f>
        <v>0</v>
      </c>
      <c r="Q1625" s="42">
        <f>IFERROR(VLOOKUP($H1625,'Water F Rev'!$A:$L,17,FALSE),0)</f>
        <v>0</v>
      </c>
      <c r="R1625" s="34">
        <f>IFERROR(VLOOKUP($H1625,'Water F Exp'!$A:$K,15,FALSE),0)</f>
        <v>0</v>
      </c>
      <c r="S1625" s="34">
        <f>IFERROR(VLOOKUP($H1625,'Water F Exp'!$A:$K,16,FALSE),0)</f>
        <v>0</v>
      </c>
      <c r="T1625" s="42">
        <f>IFERROR(VLOOKUP($H1625,'Water F Exp'!$A:$K,17,FALSE),0)</f>
        <v>0</v>
      </c>
      <c r="U1625" s="34">
        <f>IFERROR(VLOOKUP($H1625,'Sewer F Rev'!$A:$E,15,FALSE),0)</f>
        <v>0</v>
      </c>
      <c r="V1625" s="34">
        <f>IFERROR(VLOOKUP($H1625,'Sewer F Rev'!$A:$E,16,FALSE),0)</f>
        <v>0</v>
      </c>
      <c r="W1625" s="42">
        <f>IFERROR(VLOOKUP($H1625,'Sewer F Rev'!$A:$E,17,FALSE),0)</f>
        <v>0</v>
      </c>
      <c r="X1625" s="34">
        <f>IFERROR(VLOOKUP($H1625,'Sewer F Exp'!$A:$B,15,FALSE),0)</f>
        <v>0</v>
      </c>
      <c r="Y1625" s="34">
        <f>IFERROR(VLOOKUP($H1625,'Sewer F Exp'!$A:$B,16,FALSE),0)</f>
        <v>0</v>
      </c>
      <c r="Z1625" s="42">
        <f>IFERROR(VLOOKUP($H1625,'Sewer F Exp'!$A:$B,17,FALSE),0)</f>
        <v>0</v>
      </c>
      <c r="AA1625" s="34">
        <f>IFERROR(VLOOKUP($H1625,'Refuse F Rev'!$A:$E,15,FALSE),0)</f>
        <v>0</v>
      </c>
      <c r="AB1625" s="34">
        <f>IFERROR(VLOOKUP($H1625,'Refuse F Rev'!$A:$E,16,FALSE),0)</f>
        <v>0</v>
      </c>
      <c r="AC1625" s="42">
        <f>IFERROR(VLOOKUP($H1625,'Refuse F Rev'!$A:$E,17,FALSE),0)</f>
        <v>0</v>
      </c>
      <c r="AD1625" s="34">
        <f>IFERROR(VLOOKUP($H1625,'Refuse F Exp'!$A:$E,15,FALSE),0)</f>
        <v>0</v>
      </c>
      <c r="AE1625" s="34">
        <f>IFERROR(VLOOKUP($H1625,'Refuse F Exp'!$A:$E,16,FALSE),0)</f>
        <v>0</v>
      </c>
      <c r="AF1625" s="42">
        <f>IFERROR(VLOOKUP($H1625,'Refuse F Exp'!$A:$E,17,FALSE),0)</f>
        <v>0</v>
      </c>
      <c r="AG1625" s="34">
        <f>IFERROR(VLOOKUP($H1625,#REF!,10,FALSE),0)</f>
        <v>0</v>
      </c>
      <c r="AH1625" s="34">
        <f>IFERROR(VLOOKUP($H1625,#REF!,11,FALSE),0)</f>
        <v>0</v>
      </c>
      <c r="AI1625" s="42">
        <f>IFERROR(VLOOKUP($H1625,#REF!,12,FALSE),0)</f>
        <v>0</v>
      </c>
      <c r="AJ1625" s="34">
        <f>IFERROR(VLOOKUP($H1625,#REF!,10,FALSE),0)</f>
        <v>0</v>
      </c>
      <c r="AK1625" s="34">
        <f>IFERROR(VLOOKUP($H1625,#REF!,11,FALSE),0)</f>
        <v>0</v>
      </c>
      <c r="AL1625" s="42">
        <f>IFERROR(VLOOKUP($H1625,#REF!,12,FALSE),0)</f>
        <v>0</v>
      </c>
      <c r="AM1625" s="34">
        <f>IFERROR(VLOOKUP($H1625,#REF!,10,FALSE),0)</f>
        <v>0</v>
      </c>
      <c r="AN1625" s="34">
        <f>IFERROR(VLOOKUP($H1625,#REF!,11,FALSE),0)</f>
        <v>0</v>
      </c>
      <c r="AO1625" s="42">
        <f>IFERROR(VLOOKUP($H1625,#REF!,12,FALSE),0)</f>
        <v>0</v>
      </c>
      <c r="AP1625" s="34">
        <f>IFERROR(VLOOKUP($H1625,#REF!,10,FALSE),0)</f>
        <v>0</v>
      </c>
      <c r="AQ1625" s="34">
        <f>IFERROR(VLOOKUP($H1625,#REF!,11,FALSE),0)</f>
        <v>0</v>
      </c>
      <c r="AR1625" s="42">
        <f>IFERROR(VLOOKUP($H1625,#REF!,12,FALSE),0)</f>
        <v>0</v>
      </c>
      <c r="AS1625" s="34">
        <f>IFERROR(VLOOKUP($H1625,#REF!,13,FALSE),0)</f>
        <v>0</v>
      </c>
      <c r="AT1625" s="34">
        <f>IFERROR(VLOOKUP($H1625,#REF!,14,FALSE),0)</f>
        <v>0</v>
      </c>
      <c r="AU1625" s="42">
        <f>IFERROR(VLOOKUP($H1625,#REF!,15,FALSE),0)</f>
        <v>0</v>
      </c>
      <c r="AV1625" s="34">
        <f>IFERROR(VLOOKUP($H1625,#REF!,15,FALSE),0)</f>
        <v>0</v>
      </c>
      <c r="AW1625" s="34">
        <f>IFERROR(VLOOKUP($H1625,#REF!,16,FALSE),0)</f>
        <v>0</v>
      </c>
      <c r="AX1625" s="42">
        <f>IFERROR(VLOOKUP($H1625,#REF!,17,FALSE),0)</f>
        <v>0</v>
      </c>
    </row>
    <row r="1626" spans="1:50" x14ac:dyDescent="0.3">
      <c r="A1626" s="33" t="e">
        <f t="shared" si="100"/>
        <v>#REF!</v>
      </c>
      <c r="B1626" s="33" t="e">
        <f>+'R&amp;E EXPORT'!#REF!</f>
        <v>#REF!</v>
      </c>
      <c r="C1626" t="str">
        <f>IFERROR(VLOOKUP(A1626,'MCSJ Export'!A:C,3,FALSE),"")</f>
        <v/>
      </c>
      <c r="D1626" s="37">
        <f t="shared" si="101"/>
        <v>0</v>
      </c>
      <c r="E1626" s="37">
        <f t="shared" si="102"/>
        <v>0</v>
      </c>
      <c r="F1626" s="37">
        <f t="shared" si="103"/>
        <v>0</v>
      </c>
      <c r="G1626" s="37"/>
      <c r="H1626" s="33" t="e">
        <f>+'R&amp;E EXPORT'!#REF!</f>
        <v>#REF!</v>
      </c>
      <c r="I1626" s="34">
        <f>IFERROR(VLOOKUP($H1626,'Gen F Rev'!$A:$M,15,FALSE),0)</f>
        <v>0</v>
      </c>
      <c r="J1626" s="34">
        <f>IFERROR(VLOOKUP($H1626,'Gen F Rev'!$A:$M,16,FALSE),0)</f>
        <v>0</v>
      </c>
      <c r="K1626" s="42">
        <f>IFERROR(VLOOKUP($H1626,'Gen F Rev'!$A:$M,17,FALSE),0)</f>
        <v>0</v>
      </c>
      <c r="L1626" s="34">
        <f>IFERROR(VLOOKUP($H1626,'Gen F Exp'!$A:$E,15,FALSE),0)</f>
        <v>0</v>
      </c>
      <c r="M1626" s="34">
        <f>IFERROR(VLOOKUP($H1626,'Gen F Exp'!$A:$E,16,FALSE),0)</f>
        <v>0</v>
      </c>
      <c r="N1626" s="42">
        <f>IFERROR(VLOOKUP($H1626,'Gen F Exp'!$A:$E,17,FALSE),0)</f>
        <v>0</v>
      </c>
      <c r="O1626" s="34">
        <f>IFERROR(VLOOKUP($H1626,'Water F Rev'!$A:$L,15,FALSE),0)</f>
        <v>0</v>
      </c>
      <c r="P1626" s="34">
        <f>IFERROR(VLOOKUP($H1626,'Water F Rev'!$A:$L,16,FALSE),0)</f>
        <v>0</v>
      </c>
      <c r="Q1626" s="42">
        <f>IFERROR(VLOOKUP($H1626,'Water F Rev'!$A:$L,17,FALSE),0)</f>
        <v>0</v>
      </c>
      <c r="R1626" s="34">
        <f>IFERROR(VLOOKUP($H1626,'Water F Exp'!$A:$K,15,FALSE),0)</f>
        <v>0</v>
      </c>
      <c r="S1626" s="34">
        <f>IFERROR(VLOOKUP($H1626,'Water F Exp'!$A:$K,16,FALSE),0)</f>
        <v>0</v>
      </c>
      <c r="T1626" s="42">
        <f>IFERROR(VLOOKUP($H1626,'Water F Exp'!$A:$K,17,FALSE),0)</f>
        <v>0</v>
      </c>
      <c r="U1626" s="34">
        <f>IFERROR(VLOOKUP($H1626,'Sewer F Rev'!$A:$E,15,FALSE),0)</f>
        <v>0</v>
      </c>
      <c r="V1626" s="34">
        <f>IFERROR(VLOOKUP($H1626,'Sewer F Rev'!$A:$E,16,FALSE),0)</f>
        <v>0</v>
      </c>
      <c r="W1626" s="42">
        <f>IFERROR(VLOOKUP($H1626,'Sewer F Rev'!$A:$E,17,FALSE),0)</f>
        <v>0</v>
      </c>
      <c r="X1626" s="34">
        <f>IFERROR(VLOOKUP($H1626,'Sewer F Exp'!$A:$B,15,FALSE),0)</f>
        <v>0</v>
      </c>
      <c r="Y1626" s="34">
        <f>IFERROR(VLOOKUP($H1626,'Sewer F Exp'!$A:$B,16,FALSE),0)</f>
        <v>0</v>
      </c>
      <c r="Z1626" s="42">
        <f>IFERROR(VLOOKUP($H1626,'Sewer F Exp'!$A:$B,17,FALSE),0)</f>
        <v>0</v>
      </c>
      <c r="AA1626" s="34">
        <f>IFERROR(VLOOKUP($H1626,'Refuse F Rev'!$A:$E,15,FALSE),0)</f>
        <v>0</v>
      </c>
      <c r="AB1626" s="34">
        <f>IFERROR(VLOOKUP($H1626,'Refuse F Rev'!$A:$E,16,FALSE),0)</f>
        <v>0</v>
      </c>
      <c r="AC1626" s="42">
        <f>IFERROR(VLOOKUP($H1626,'Refuse F Rev'!$A:$E,17,FALSE),0)</f>
        <v>0</v>
      </c>
      <c r="AD1626" s="34">
        <f>IFERROR(VLOOKUP($H1626,'Refuse F Exp'!$A:$E,15,FALSE),0)</f>
        <v>0</v>
      </c>
      <c r="AE1626" s="34">
        <f>IFERROR(VLOOKUP($H1626,'Refuse F Exp'!$A:$E,16,FALSE),0)</f>
        <v>0</v>
      </c>
      <c r="AF1626" s="42">
        <f>IFERROR(VLOOKUP($H1626,'Refuse F Exp'!$A:$E,17,FALSE),0)</f>
        <v>0</v>
      </c>
      <c r="AG1626" s="34">
        <f>IFERROR(VLOOKUP($H1626,#REF!,10,FALSE),0)</f>
        <v>0</v>
      </c>
      <c r="AH1626" s="34">
        <f>IFERROR(VLOOKUP($H1626,#REF!,11,FALSE),0)</f>
        <v>0</v>
      </c>
      <c r="AI1626" s="42">
        <f>IFERROR(VLOOKUP($H1626,#REF!,12,FALSE),0)</f>
        <v>0</v>
      </c>
      <c r="AJ1626" s="34">
        <f>IFERROR(VLOOKUP($H1626,#REF!,10,FALSE),0)</f>
        <v>0</v>
      </c>
      <c r="AK1626" s="34">
        <f>IFERROR(VLOOKUP($H1626,#REF!,11,FALSE),0)</f>
        <v>0</v>
      </c>
      <c r="AL1626" s="42">
        <f>IFERROR(VLOOKUP($H1626,#REF!,12,FALSE),0)</f>
        <v>0</v>
      </c>
      <c r="AM1626" s="34">
        <f>IFERROR(VLOOKUP($H1626,#REF!,10,FALSE),0)</f>
        <v>0</v>
      </c>
      <c r="AN1626" s="34">
        <f>IFERROR(VLOOKUP($H1626,#REF!,11,FALSE),0)</f>
        <v>0</v>
      </c>
      <c r="AO1626" s="42">
        <f>IFERROR(VLOOKUP($H1626,#REF!,12,FALSE),0)</f>
        <v>0</v>
      </c>
      <c r="AP1626" s="34">
        <f>IFERROR(VLOOKUP($H1626,#REF!,10,FALSE),0)</f>
        <v>0</v>
      </c>
      <c r="AQ1626" s="34">
        <f>IFERROR(VLOOKUP($H1626,#REF!,11,FALSE),0)</f>
        <v>0</v>
      </c>
      <c r="AR1626" s="42">
        <f>IFERROR(VLOOKUP($H1626,#REF!,12,FALSE),0)</f>
        <v>0</v>
      </c>
      <c r="AS1626" s="34">
        <f>IFERROR(VLOOKUP($H1626,#REF!,13,FALSE),0)</f>
        <v>0</v>
      </c>
      <c r="AT1626" s="34">
        <f>IFERROR(VLOOKUP($H1626,#REF!,14,FALSE),0)</f>
        <v>0</v>
      </c>
      <c r="AU1626" s="42">
        <f>IFERROR(VLOOKUP($H1626,#REF!,15,FALSE),0)</f>
        <v>0</v>
      </c>
      <c r="AV1626" s="34">
        <f>IFERROR(VLOOKUP($H1626,#REF!,15,FALSE),0)</f>
        <v>0</v>
      </c>
      <c r="AW1626" s="34">
        <f>IFERROR(VLOOKUP($H1626,#REF!,16,FALSE),0)</f>
        <v>0</v>
      </c>
      <c r="AX1626" s="42">
        <f>IFERROR(VLOOKUP($H1626,#REF!,17,FALSE),0)</f>
        <v>0</v>
      </c>
    </row>
    <row r="1627" spans="1:50" x14ac:dyDescent="0.3">
      <c r="A1627" s="33" t="e">
        <f t="shared" si="100"/>
        <v>#REF!</v>
      </c>
      <c r="B1627" s="33" t="e">
        <f>+'R&amp;E EXPORT'!#REF!</f>
        <v>#REF!</v>
      </c>
      <c r="C1627" t="str">
        <f>IFERROR(VLOOKUP(A1627,'MCSJ Export'!A:C,3,FALSE),"")</f>
        <v/>
      </c>
      <c r="D1627" s="37">
        <f t="shared" si="101"/>
        <v>0</v>
      </c>
      <c r="E1627" s="37">
        <f t="shared" si="102"/>
        <v>0</v>
      </c>
      <c r="F1627" s="37">
        <f t="shared" si="103"/>
        <v>0</v>
      </c>
      <c r="G1627" s="37"/>
      <c r="H1627" s="33" t="e">
        <f>+'R&amp;E EXPORT'!#REF!</f>
        <v>#REF!</v>
      </c>
      <c r="I1627" s="34">
        <f>IFERROR(VLOOKUP($H1627,'Gen F Rev'!$A:$M,15,FALSE),0)</f>
        <v>0</v>
      </c>
      <c r="J1627" s="34">
        <f>IFERROR(VLOOKUP($H1627,'Gen F Rev'!$A:$M,16,FALSE),0)</f>
        <v>0</v>
      </c>
      <c r="K1627" s="42">
        <f>IFERROR(VLOOKUP($H1627,'Gen F Rev'!$A:$M,17,FALSE),0)</f>
        <v>0</v>
      </c>
      <c r="L1627" s="34">
        <f>IFERROR(VLOOKUP($H1627,'Gen F Exp'!$A:$E,15,FALSE),0)</f>
        <v>0</v>
      </c>
      <c r="M1627" s="34">
        <f>IFERROR(VLOOKUP($H1627,'Gen F Exp'!$A:$E,16,FALSE),0)</f>
        <v>0</v>
      </c>
      <c r="N1627" s="42">
        <f>IFERROR(VLOOKUP($H1627,'Gen F Exp'!$A:$E,17,FALSE),0)</f>
        <v>0</v>
      </c>
      <c r="O1627" s="34">
        <f>IFERROR(VLOOKUP($H1627,'Water F Rev'!$A:$L,15,FALSE),0)</f>
        <v>0</v>
      </c>
      <c r="P1627" s="34">
        <f>IFERROR(VLOOKUP($H1627,'Water F Rev'!$A:$L,16,FALSE),0)</f>
        <v>0</v>
      </c>
      <c r="Q1627" s="42">
        <f>IFERROR(VLOOKUP($H1627,'Water F Rev'!$A:$L,17,FALSE),0)</f>
        <v>0</v>
      </c>
      <c r="R1627" s="34">
        <f>IFERROR(VLOOKUP($H1627,'Water F Exp'!$A:$K,15,FALSE),0)</f>
        <v>0</v>
      </c>
      <c r="S1627" s="34">
        <f>IFERROR(VLOOKUP($H1627,'Water F Exp'!$A:$K,16,FALSE),0)</f>
        <v>0</v>
      </c>
      <c r="T1627" s="42">
        <f>IFERROR(VLOOKUP($H1627,'Water F Exp'!$A:$K,17,FALSE),0)</f>
        <v>0</v>
      </c>
      <c r="U1627" s="34">
        <f>IFERROR(VLOOKUP($H1627,'Sewer F Rev'!$A:$E,15,FALSE),0)</f>
        <v>0</v>
      </c>
      <c r="V1627" s="34">
        <f>IFERROR(VLOOKUP($H1627,'Sewer F Rev'!$A:$E,16,FALSE),0)</f>
        <v>0</v>
      </c>
      <c r="W1627" s="42">
        <f>IFERROR(VLOOKUP($H1627,'Sewer F Rev'!$A:$E,17,FALSE),0)</f>
        <v>0</v>
      </c>
      <c r="X1627" s="34">
        <f>IFERROR(VLOOKUP($H1627,'Sewer F Exp'!$A:$B,15,FALSE),0)</f>
        <v>0</v>
      </c>
      <c r="Y1627" s="34">
        <f>IFERROR(VLOOKUP($H1627,'Sewer F Exp'!$A:$B,16,FALSE),0)</f>
        <v>0</v>
      </c>
      <c r="Z1627" s="42">
        <f>IFERROR(VLOOKUP($H1627,'Sewer F Exp'!$A:$B,17,FALSE),0)</f>
        <v>0</v>
      </c>
      <c r="AA1627" s="34">
        <f>IFERROR(VLOOKUP($H1627,'Refuse F Rev'!$A:$E,15,FALSE),0)</f>
        <v>0</v>
      </c>
      <c r="AB1627" s="34">
        <f>IFERROR(VLOOKUP($H1627,'Refuse F Rev'!$A:$E,16,FALSE),0)</f>
        <v>0</v>
      </c>
      <c r="AC1627" s="42">
        <f>IFERROR(VLOOKUP($H1627,'Refuse F Rev'!$A:$E,17,FALSE),0)</f>
        <v>0</v>
      </c>
      <c r="AD1627" s="34">
        <f>IFERROR(VLOOKUP($H1627,'Refuse F Exp'!$A:$E,15,FALSE),0)</f>
        <v>0</v>
      </c>
      <c r="AE1627" s="34">
        <f>IFERROR(VLOOKUP($H1627,'Refuse F Exp'!$A:$E,16,FALSE),0)</f>
        <v>0</v>
      </c>
      <c r="AF1627" s="42">
        <f>IFERROR(VLOOKUP($H1627,'Refuse F Exp'!$A:$E,17,FALSE),0)</f>
        <v>0</v>
      </c>
      <c r="AG1627" s="34">
        <f>IFERROR(VLOOKUP($H1627,#REF!,10,FALSE),0)</f>
        <v>0</v>
      </c>
      <c r="AH1627" s="34">
        <f>IFERROR(VLOOKUP($H1627,#REF!,11,FALSE),0)</f>
        <v>0</v>
      </c>
      <c r="AI1627" s="42">
        <f>IFERROR(VLOOKUP($H1627,#REF!,12,FALSE),0)</f>
        <v>0</v>
      </c>
      <c r="AJ1627" s="34">
        <f>IFERROR(VLOOKUP($H1627,#REF!,10,FALSE),0)</f>
        <v>0</v>
      </c>
      <c r="AK1627" s="34">
        <f>IFERROR(VLOOKUP($H1627,#REF!,11,FALSE),0)</f>
        <v>0</v>
      </c>
      <c r="AL1627" s="42">
        <f>IFERROR(VLOOKUP($H1627,#REF!,12,FALSE),0)</f>
        <v>0</v>
      </c>
      <c r="AM1627" s="34">
        <f>IFERROR(VLOOKUP($H1627,#REF!,10,FALSE),0)</f>
        <v>0</v>
      </c>
      <c r="AN1627" s="34">
        <f>IFERROR(VLOOKUP($H1627,#REF!,11,FALSE),0)</f>
        <v>0</v>
      </c>
      <c r="AO1627" s="42">
        <f>IFERROR(VLOOKUP($H1627,#REF!,12,FALSE),0)</f>
        <v>0</v>
      </c>
      <c r="AP1627" s="34">
        <f>IFERROR(VLOOKUP($H1627,#REF!,10,FALSE),0)</f>
        <v>0</v>
      </c>
      <c r="AQ1627" s="34">
        <f>IFERROR(VLOOKUP($H1627,#REF!,11,FALSE),0)</f>
        <v>0</v>
      </c>
      <c r="AR1627" s="42">
        <f>IFERROR(VLOOKUP($H1627,#REF!,12,FALSE),0)</f>
        <v>0</v>
      </c>
      <c r="AS1627" s="34">
        <f>IFERROR(VLOOKUP($H1627,#REF!,13,FALSE),0)</f>
        <v>0</v>
      </c>
      <c r="AT1627" s="34">
        <f>IFERROR(VLOOKUP($H1627,#REF!,14,FALSE),0)</f>
        <v>0</v>
      </c>
      <c r="AU1627" s="42">
        <f>IFERROR(VLOOKUP($H1627,#REF!,15,FALSE),0)</f>
        <v>0</v>
      </c>
      <c r="AV1627" s="34">
        <f>IFERROR(VLOOKUP($H1627,#REF!,15,FALSE),0)</f>
        <v>0</v>
      </c>
      <c r="AW1627" s="34">
        <f>IFERROR(VLOOKUP($H1627,#REF!,16,FALSE),0)</f>
        <v>0</v>
      </c>
      <c r="AX1627" s="42">
        <f>IFERROR(VLOOKUP($H1627,#REF!,17,FALSE),0)</f>
        <v>0</v>
      </c>
    </row>
    <row r="1628" spans="1:50" x14ac:dyDescent="0.3">
      <c r="A1628" s="33" t="e">
        <f t="shared" si="100"/>
        <v>#REF!</v>
      </c>
      <c r="B1628" s="33" t="e">
        <f>+'R&amp;E EXPORT'!#REF!</f>
        <v>#REF!</v>
      </c>
      <c r="C1628" t="str">
        <f>IFERROR(VLOOKUP(A1628,'MCSJ Export'!A:C,3,FALSE),"")</f>
        <v/>
      </c>
      <c r="D1628" s="37">
        <f t="shared" si="101"/>
        <v>0</v>
      </c>
      <c r="E1628" s="37">
        <f t="shared" si="102"/>
        <v>0</v>
      </c>
      <c r="F1628" s="37">
        <f t="shared" si="103"/>
        <v>0</v>
      </c>
      <c r="G1628" s="37"/>
      <c r="H1628" s="33" t="e">
        <f>+'R&amp;E EXPORT'!#REF!</f>
        <v>#REF!</v>
      </c>
      <c r="I1628" s="34">
        <f>IFERROR(VLOOKUP($H1628,'Gen F Rev'!$A:$M,15,FALSE),0)</f>
        <v>0</v>
      </c>
      <c r="J1628" s="34">
        <f>IFERROR(VLOOKUP($H1628,'Gen F Rev'!$A:$M,16,FALSE),0)</f>
        <v>0</v>
      </c>
      <c r="K1628" s="42">
        <f>IFERROR(VLOOKUP($H1628,'Gen F Rev'!$A:$M,17,FALSE),0)</f>
        <v>0</v>
      </c>
      <c r="L1628" s="34">
        <f>IFERROR(VLOOKUP($H1628,'Gen F Exp'!$A:$E,15,FALSE),0)</f>
        <v>0</v>
      </c>
      <c r="M1628" s="34">
        <f>IFERROR(VLOOKUP($H1628,'Gen F Exp'!$A:$E,16,FALSE),0)</f>
        <v>0</v>
      </c>
      <c r="N1628" s="42">
        <f>IFERROR(VLOOKUP($H1628,'Gen F Exp'!$A:$E,17,FALSE),0)</f>
        <v>0</v>
      </c>
      <c r="O1628" s="34">
        <f>IFERROR(VLOOKUP($H1628,'Water F Rev'!$A:$L,15,FALSE),0)</f>
        <v>0</v>
      </c>
      <c r="P1628" s="34">
        <f>IFERROR(VLOOKUP($H1628,'Water F Rev'!$A:$L,16,FALSE),0)</f>
        <v>0</v>
      </c>
      <c r="Q1628" s="42">
        <f>IFERROR(VLOOKUP($H1628,'Water F Rev'!$A:$L,17,FALSE),0)</f>
        <v>0</v>
      </c>
      <c r="R1628" s="34">
        <f>IFERROR(VLOOKUP($H1628,'Water F Exp'!$A:$K,15,FALSE),0)</f>
        <v>0</v>
      </c>
      <c r="S1628" s="34">
        <f>IFERROR(VLOOKUP($H1628,'Water F Exp'!$A:$K,16,FALSE),0)</f>
        <v>0</v>
      </c>
      <c r="T1628" s="42">
        <f>IFERROR(VLOOKUP($H1628,'Water F Exp'!$A:$K,17,FALSE),0)</f>
        <v>0</v>
      </c>
      <c r="U1628" s="34">
        <f>IFERROR(VLOOKUP($H1628,'Sewer F Rev'!$A:$E,15,FALSE),0)</f>
        <v>0</v>
      </c>
      <c r="V1628" s="34">
        <f>IFERROR(VLOOKUP($H1628,'Sewer F Rev'!$A:$E,16,FALSE),0)</f>
        <v>0</v>
      </c>
      <c r="W1628" s="42">
        <f>IFERROR(VLOOKUP($H1628,'Sewer F Rev'!$A:$E,17,FALSE),0)</f>
        <v>0</v>
      </c>
      <c r="X1628" s="34">
        <f>IFERROR(VLOOKUP($H1628,'Sewer F Exp'!$A:$B,15,FALSE),0)</f>
        <v>0</v>
      </c>
      <c r="Y1628" s="34">
        <f>IFERROR(VLOOKUP($H1628,'Sewer F Exp'!$A:$B,16,FALSE),0)</f>
        <v>0</v>
      </c>
      <c r="Z1628" s="42">
        <f>IFERROR(VLOOKUP($H1628,'Sewer F Exp'!$A:$B,17,FALSE),0)</f>
        <v>0</v>
      </c>
      <c r="AA1628" s="34">
        <f>IFERROR(VLOOKUP($H1628,'Refuse F Rev'!$A:$E,15,FALSE),0)</f>
        <v>0</v>
      </c>
      <c r="AB1628" s="34">
        <f>IFERROR(VLOOKUP($H1628,'Refuse F Rev'!$A:$E,16,FALSE),0)</f>
        <v>0</v>
      </c>
      <c r="AC1628" s="42">
        <f>IFERROR(VLOOKUP($H1628,'Refuse F Rev'!$A:$E,17,FALSE),0)</f>
        <v>0</v>
      </c>
      <c r="AD1628" s="34">
        <f>IFERROR(VLOOKUP($H1628,'Refuse F Exp'!$A:$E,15,FALSE),0)</f>
        <v>0</v>
      </c>
      <c r="AE1628" s="34">
        <f>IFERROR(VLOOKUP($H1628,'Refuse F Exp'!$A:$E,16,FALSE),0)</f>
        <v>0</v>
      </c>
      <c r="AF1628" s="42">
        <f>IFERROR(VLOOKUP($H1628,'Refuse F Exp'!$A:$E,17,FALSE),0)</f>
        <v>0</v>
      </c>
      <c r="AG1628" s="34">
        <f>IFERROR(VLOOKUP($H1628,#REF!,10,FALSE),0)</f>
        <v>0</v>
      </c>
      <c r="AH1628" s="34">
        <f>IFERROR(VLOOKUP($H1628,#REF!,11,FALSE),0)</f>
        <v>0</v>
      </c>
      <c r="AI1628" s="42">
        <f>IFERROR(VLOOKUP($H1628,#REF!,12,FALSE),0)</f>
        <v>0</v>
      </c>
      <c r="AJ1628" s="34">
        <f>IFERROR(VLOOKUP($H1628,#REF!,10,FALSE),0)</f>
        <v>0</v>
      </c>
      <c r="AK1628" s="34">
        <f>IFERROR(VLOOKUP($H1628,#REF!,11,FALSE),0)</f>
        <v>0</v>
      </c>
      <c r="AL1628" s="42">
        <f>IFERROR(VLOOKUP($H1628,#REF!,12,FALSE),0)</f>
        <v>0</v>
      </c>
      <c r="AM1628" s="34">
        <f>IFERROR(VLOOKUP($H1628,#REF!,10,FALSE),0)</f>
        <v>0</v>
      </c>
      <c r="AN1628" s="34">
        <f>IFERROR(VLOOKUP($H1628,#REF!,11,FALSE),0)</f>
        <v>0</v>
      </c>
      <c r="AO1628" s="42">
        <f>IFERROR(VLOOKUP($H1628,#REF!,12,FALSE),0)</f>
        <v>0</v>
      </c>
      <c r="AP1628" s="34">
        <f>IFERROR(VLOOKUP($H1628,#REF!,10,FALSE),0)</f>
        <v>0</v>
      </c>
      <c r="AQ1628" s="34">
        <f>IFERROR(VLOOKUP($H1628,#REF!,11,FALSE),0)</f>
        <v>0</v>
      </c>
      <c r="AR1628" s="42">
        <f>IFERROR(VLOOKUP($H1628,#REF!,12,FALSE),0)</f>
        <v>0</v>
      </c>
      <c r="AS1628" s="34">
        <f>IFERROR(VLOOKUP($H1628,#REF!,13,FALSE),0)</f>
        <v>0</v>
      </c>
      <c r="AT1628" s="34">
        <f>IFERROR(VLOOKUP($H1628,#REF!,14,FALSE),0)</f>
        <v>0</v>
      </c>
      <c r="AU1628" s="42">
        <f>IFERROR(VLOOKUP($H1628,#REF!,15,FALSE),0)</f>
        <v>0</v>
      </c>
      <c r="AV1628" s="34">
        <f>IFERROR(VLOOKUP($H1628,#REF!,15,FALSE),0)</f>
        <v>0</v>
      </c>
      <c r="AW1628" s="34">
        <f>IFERROR(VLOOKUP($H1628,#REF!,16,FALSE),0)</f>
        <v>0</v>
      </c>
      <c r="AX1628" s="42">
        <f>IFERROR(VLOOKUP($H1628,#REF!,17,FALSE),0)</f>
        <v>0</v>
      </c>
    </row>
    <row r="1629" spans="1:50" x14ac:dyDescent="0.3">
      <c r="A1629" s="33" t="e">
        <f t="shared" si="100"/>
        <v>#REF!</v>
      </c>
      <c r="B1629" s="33" t="e">
        <f>+'R&amp;E EXPORT'!#REF!</f>
        <v>#REF!</v>
      </c>
      <c r="C1629" t="str">
        <f>IFERROR(VLOOKUP(A1629,'MCSJ Export'!A:C,3,FALSE),"")</f>
        <v/>
      </c>
      <c r="D1629" s="37">
        <f t="shared" si="101"/>
        <v>0</v>
      </c>
      <c r="E1629" s="37">
        <f t="shared" si="102"/>
        <v>0</v>
      </c>
      <c r="F1629" s="37">
        <f t="shared" si="103"/>
        <v>0</v>
      </c>
      <c r="G1629" s="37"/>
      <c r="H1629" s="33" t="e">
        <f>+'R&amp;E EXPORT'!#REF!</f>
        <v>#REF!</v>
      </c>
      <c r="I1629" s="34">
        <f>IFERROR(VLOOKUP($H1629,'Gen F Rev'!$A:$M,15,FALSE),0)</f>
        <v>0</v>
      </c>
      <c r="J1629" s="34">
        <f>IFERROR(VLOOKUP($H1629,'Gen F Rev'!$A:$M,16,FALSE),0)</f>
        <v>0</v>
      </c>
      <c r="K1629" s="42">
        <f>IFERROR(VLOOKUP($H1629,'Gen F Rev'!$A:$M,17,FALSE),0)</f>
        <v>0</v>
      </c>
      <c r="L1629" s="34">
        <f>IFERROR(VLOOKUP($H1629,'Gen F Exp'!$A:$E,15,FALSE),0)</f>
        <v>0</v>
      </c>
      <c r="M1629" s="34">
        <f>IFERROR(VLOOKUP($H1629,'Gen F Exp'!$A:$E,16,FALSE),0)</f>
        <v>0</v>
      </c>
      <c r="N1629" s="42">
        <f>IFERROR(VLOOKUP($H1629,'Gen F Exp'!$A:$E,17,FALSE),0)</f>
        <v>0</v>
      </c>
      <c r="O1629" s="34">
        <f>IFERROR(VLOOKUP($H1629,'Water F Rev'!$A:$L,15,FALSE),0)</f>
        <v>0</v>
      </c>
      <c r="P1629" s="34">
        <f>IFERROR(VLOOKUP($H1629,'Water F Rev'!$A:$L,16,FALSE),0)</f>
        <v>0</v>
      </c>
      <c r="Q1629" s="42">
        <f>IFERROR(VLOOKUP($H1629,'Water F Rev'!$A:$L,17,FALSE),0)</f>
        <v>0</v>
      </c>
      <c r="R1629" s="34">
        <f>IFERROR(VLOOKUP($H1629,'Water F Exp'!$A:$K,15,FALSE),0)</f>
        <v>0</v>
      </c>
      <c r="S1629" s="34">
        <f>IFERROR(VLOOKUP($H1629,'Water F Exp'!$A:$K,16,FALSE),0)</f>
        <v>0</v>
      </c>
      <c r="T1629" s="42">
        <f>IFERROR(VLOOKUP($H1629,'Water F Exp'!$A:$K,17,FALSE),0)</f>
        <v>0</v>
      </c>
      <c r="U1629" s="34">
        <f>IFERROR(VLOOKUP($H1629,'Sewer F Rev'!$A:$E,15,FALSE),0)</f>
        <v>0</v>
      </c>
      <c r="V1629" s="34">
        <f>IFERROR(VLOOKUP($H1629,'Sewer F Rev'!$A:$E,16,FALSE),0)</f>
        <v>0</v>
      </c>
      <c r="W1629" s="42">
        <f>IFERROR(VLOOKUP($H1629,'Sewer F Rev'!$A:$E,17,FALSE),0)</f>
        <v>0</v>
      </c>
      <c r="X1629" s="34">
        <f>IFERROR(VLOOKUP($H1629,'Sewer F Exp'!$A:$B,15,FALSE),0)</f>
        <v>0</v>
      </c>
      <c r="Y1629" s="34">
        <f>IFERROR(VLOOKUP($H1629,'Sewer F Exp'!$A:$B,16,FALSE),0)</f>
        <v>0</v>
      </c>
      <c r="Z1629" s="42">
        <f>IFERROR(VLOOKUP($H1629,'Sewer F Exp'!$A:$B,17,FALSE),0)</f>
        <v>0</v>
      </c>
      <c r="AA1629" s="34">
        <f>IFERROR(VLOOKUP($H1629,'Refuse F Rev'!$A:$E,15,FALSE),0)</f>
        <v>0</v>
      </c>
      <c r="AB1629" s="34">
        <f>IFERROR(VLOOKUP($H1629,'Refuse F Rev'!$A:$E,16,FALSE),0)</f>
        <v>0</v>
      </c>
      <c r="AC1629" s="42">
        <f>IFERROR(VLOOKUP($H1629,'Refuse F Rev'!$A:$E,17,FALSE),0)</f>
        <v>0</v>
      </c>
      <c r="AD1629" s="34">
        <f>IFERROR(VLOOKUP($H1629,'Refuse F Exp'!$A:$E,15,FALSE),0)</f>
        <v>0</v>
      </c>
      <c r="AE1629" s="34">
        <f>IFERROR(VLOOKUP($H1629,'Refuse F Exp'!$A:$E,16,FALSE),0)</f>
        <v>0</v>
      </c>
      <c r="AF1629" s="42">
        <f>IFERROR(VLOOKUP($H1629,'Refuse F Exp'!$A:$E,17,FALSE),0)</f>
        <v>0</v>
      </c>
      <c r="AG1629" s="34">
        <f>IFERROR(VLOOKUP($H1629,#REF!,10,FALSE),0)</f>
        <v>0</v>
      </c>
      <c r="AH1629" s="34">
        <f>IFERROR(VLOOKUP($H1629,#REF!,11,FALSE),0)</f>
        <v>0</v>
      </c>
      <c r="AI1629" s="42">
        <f>IFERROR(VLOOKUP($H1629,#REF!,12,FALSE),0)</f>
        <v>0</v>
      </c>
      <c r="AJ1629" s="34">
        <f>IFERROR(VLOOKUP($H1629,#REF!,10,FALSE),0)</f>
        <v>0</v>
      </c>
      <c r="AK1629" s="34">
        <f>IFERROR(VLOOKUP($H1629,#REF!,11,FALSE),0)</f>
        <v>0</v>
      </c>
      <c r="AL1629" s="42">
        <f>IFERROR(VLOOKUP($H1629,#REF!,12,FALSE),0)</f>
        <v>0</v>
      </c>
      <c r="AM1629" s="34">
        <f>IFERROR(VLOOKUP($H1629,#REF!,10,FALSE),0)</f>
        <v>0</v>
      </c>
      <c r="AN1629" s="34">
        <f>IFERROR(VLOOKUP($H1629,#REF!,11,FALSE),0)</f>
        <v>0</v>
      </c>
      <c r="AO1629" s="42">
        <f>IFERROR(VLOOKUP($H1629,#REF!,12,FALSE),0)</f>
        <v>0</v>
      </c>
      <c r="AP1629" s="34">
        <f>IFERROR(VLOOKUP($H1629,#REF!,10,FALSE),0)</f>
        <v>0</v>
      </c>
      <c r="AQ1629" s="34">
        <f>IFERROR(VLOOKUP($H1629,#REF!,11,FALSE),0)</f>
        <v>0</v>
      </c>
      <c r="AR1629" s="42">
        <f>IFERROR(VLOOKUP($H1629,#REF!,12,FALSE),0)</f>
        <v>0</v>
      </c>
      <c r="AS1629" s="34">
        <f>IFERROR(VLOOKUP($H1629,#REF!,13,FALSE),0)</f>
        <v>0</v>
      </c>
      <c r="AT1629" s="34">
        <f>IFERROR(VLOOKUP($H1629,#REF!,14,FALSE),0)</f>
        <v>0</v>
      </c>
      <c r="AU1629" s="42">
        <f>IFERROR(VLOOKUP($H1629,#REF!,15,FALSE),0)</f>
        <v>0</v>
      </c>
      <c r="AV1629" s="34">
        <f>IFERROR(VLOOKUP($H1629,#REF!,15,FALSE),0)</f>
        <v>0</v>
      </c>
      <c r="AW1629" s="34">
        <f>IFERROR(VLOOKUP($H1629,#REF!,16,FALSE),0)</f>
        <v>0</v>
      </c>
      <c r="AX1629" s="42">
        <f>IFERROR(VLOOKUP($H1629,#REF!,17,FALSE),0)</f>
        <v>0</v>
      </c>
    </row>
    <row r="1630" spans="1:50" x14ac:dyDescent="0.3">
      <c r="A1630" s="33" t="e">
        <f t="shared" si="100"/>
        <v>#REF!</v>
      </c>
      <c r="B1630" s="33" t="e">
        <f>+'R&amp;E EXPORT'!#REF!</f>
        <v>#REF!</v>
      </c>
      <c r="C1630" t="str">
        <f>IFERROR(VLOOKUP(A1630,'MCSJ Export'!A:C,3,FALSE),"")</f>
        <v/>
      </c>
      <c r="D1630" s="37">
        <f t="shared" si="101"/>
        <v>0</v>
      </c>
      <c r="E1630" s="37">
        <f t="shared" si="102"/>
        <v>0</v>
      </c>
      <c r="F1630" s="37">
        <f t="shared" si="103"/>
        <v>0</v>
      </c>
      <c r="G1630" s="37"/>
      <c r="H1630" s="33" t="e">
        <f>+'R&amp;E EXPORT'!#REF!</f>
        <v>#REF!</v>
      </c>
      <c r="I1630" s="34">
        <f>IFERROR(VLOOKUP($H1630,'Gen F Rev'!$A:$M,15,FALSE),0)</f>
        <v>0</v>
      </c>
      <c r="J1630" s="34">
        <f>IFERROR(VLOOKUP($H1630,'Gen F Rev'!$A:$M,16,FALSE),0)</f>
        <v>0</v>
      </c>
      <c r="K1630" s="42">
        <f>IFERROR(VLOOKUP($H1630,'Gen F Rev'!$A:$M,17,FALSE),0)</f>
        <v>0</v>
      </c>
      <c r="L1630" s="34">
        <f>IFERROR(VLOOKUP($H1630,'Gen F Exp'!$A:$E,15,FALSE),0)</f>
        <v>0</v>
      </c>
      <c r="M1630" s="34">
        <f>IFERROR(VLOOKUP($H1630,'Gen F Exp'!$A:$E,16,FALSE),0)</f>
        <v>0</v>
      </c>
      <c r="N1630" s="42">
        <f>IFERROR(VLOOKUP($H1630,'Gen F Exp'!$A:$E,17,FALSE),0)</f>
        <v>0</v>
      </c>
      <c r="O1630" s="34">
        <f>IFERROR(VLOOKUP($H1630,'Water F Rev'!$A:$L,15,FALSE),0)</f>
        <v>0</v>
      </c>
      <c r="P1630" s="34">
        <f>IFERROR(VLOOKUP($H1630,'Water F Rev'!$A:$L,16,FALSE),0)</f>
        <v>0</v>
      </c>
      <c r="Q1630" s="42">
        <f>IFERROR(VLOOKUP($H1630,'Water F Rev'!$A:$L,17,FALSE),0)</f>
        <v>0</v>
      </c>
      <c r="R1630" s="34">
        <f>IFERROR(VLOOKUP($H1630,'Water F Exp'!$A:$K,15,FALSE),0)</f>
        <v>0</v>
      </c>
      <c r="S1630" s="34">
        <f>IFERROR(VLOOKUP($H1630,'Water F Exp'!$A:$K,16,FALSE),0)</f>
        <v>0</v>
      </c>
      <c r="T1630" s="42">
        <f>IFERROR(VLOOKUP($H1630,'Water F Exp'!$A:$K,17,FALSE),0)</f>
        <v>0</v>
      </c>
      <c r="U1630" s="34">
        <f>IFERROR(VLOOKUP($H1630,'Sewer F Rev'!$A:$E,15,FALSE),0)</f>
        <v>0</v>
      </c>
      <c r="V1630" s="34">
        <f>IFERROR(VLOOKUP($H1630,'Sewer F Rev'!$A:$E,16,FALSE),0)</f>
        <v>0</v>
      </c>
      <c r="W1630" s="42">
        <f>IFERROR(VLOOKUP($H1630,'Sewer F Rev'!$A:$E,17,FALSE),0)</f>
        <v>0</v>
      </c>
      <c r="X1630" s="34">
        <f>IFERROR(VLOOKUP($H1630,'Sewer F Exp'!$A:$B,15,FALSE),0)</f>
        <v>0</v>
      </c>
      <c r="Y1630" s="34">
        <f>IFERROR(VLOOKUP($H1630,'Sewer F Exp'!$A:$B,16,FALSE),0)</f>
        <v>0</v>
      </c>
      <c r="Z1630" s="42">
        <f>IFERROR(VLOOKUP($H1630,'Sewer F Exp'!$A:$B,17,FALSE),0)</f>
        <v>0</v>
      </c>
      <c r="AA1630" s="34">
        <f>IFERROR(VLOOKUP($H1630,'Refuse F Rev'!$A:$E,15,FALSE),0)</f>
        <v>0</v>
      </c>
      <c r="AB1630" s="34">
        <f>IFERROR(VLOOKUP($H1630,'Refuse F Rev'!$A:$E,16,FALSE),0)</f>
        <v>0</v>
      </c>
      <c r="AC1630" s="42">
        <f>IFERROR(VLOOKUP($H1630,'Refuse F Rev'!$A:$E,17,FALSE),0)</f>
        <v>0</v>
      </c>
      <c r="AD1630" s="34">
        <f>IFERROR(VLOOKUP($H1630,'Refuse F Exp'!$A:$E,15,FALSE),0)</f>
        <v>0</v>
      </c>
      <c r="AE1630" s="34">
        <f>IFERROR(VLOOKUP($H1630,'Refuse F Exp'!$A:$E,16,FALSE),0)</f>
        <v>0</v>
      </c>
      <c r="AF1630" s="42">
        <f>IFERROR(VLOOKUP($H1630,'Refuse F Exp'!$A:$E,17,FALSE),0)</f>
        <v>0</v>
      </c>
      <c r="AG1630" s="34">
        <f>IFERROR(VLOOKUP($H1630,#REF!,10,FALSE),0)</f>
        <v>0</v>
      </c>
      <c r="AH1630" s="34">
        <f>IFERROR(VLOOKUP($H1630,#REF!,11,FALSE),0)</f>
        <v>0</v>
      </c>
      <c r="AI1630" s="42">
        <f>IFERROR(VLOOKUP($H1630,#REF!,12,FALSE),0)</f>
        <v>0</v>
      </c>
      <c r="AJ1630" s="34">
        <f>IFERROR(VLOOKUP($H1630,#REF!,10,FALSE),0)</f>
        <v>0</v>
      </c>
      <c r="AK1630" s="34">
        <f>IFERROR(VLOOKUP($H1630,#REF!,11,FALSE),0)</f>
        <v>0</v>
      </c>
      <c r="AL1630" s="42">
        <f>IFERROR(VLOOKUP($H1630,#REF!,12,FALSE),0)</f>
        <v>0</v>
      </c>
      <c r="AM1630" s="34">
        <f>IFERROR(VLOOKUP($H1630,#REF!,10,FALSE),0)</f>
        <v>0</v>
      </c>
      <c r="AN1630" s="34">
        <f>IFERROR(VLOOKUP($H1630,#REF!,11,FALSE),0)</f>
        <v>0</v>
      </c>
      <c r="AO1630" s="42">
        <f>IFERROR(VLOOKUP($H1630,#REF!,12,FALSE),0)</f>
        <v>0</v>
      </c>
      <c r="AP1630" s="34">
        <f>IFERROR(VLOOKUP($H1630,#REF!,10,FALSE),0)</f>
        <v>0</v>
      </c>
      <c r="AQ1630" s="34">
        <f>IFERROR(VLOOKUP($H1630,#REF!,11,FALSE),0)</f>
        <v>0</v>
      </c>
      <c r="AR1630" s="42">
        <f>IFERROR(VLOOKUP($H1630,#REF!,12,FALSE),0)</f>
        <v>0</v>
      </c>
      <c r="AS1630" s="34">
        <f>IFERROR(VLOOKUP($H1630,#REF!,13,FALSE),0)</f>
        <v>0</v>
      </c>
      <c r="AT1630" s="34">
        <f>IFERROR(VLOOKUP($H1630,#REF!,14,FALSE),0)</f>
        <v>0</v>
      </c>
      <c r="AU1630" s="42">
        <f>IFERROR(VLOOKUP($H1630,#REF!,15,FALSE),0)</f>
        <v>0</v>
      </c>
      <c r="AV1630" s="34">
        <f>IFERROR(VLOOKUP($H1630,#REF!,15,FALSE),0)</f>
        <v>0</v>
      </c>
      <c r="AW1630" s="34">
        <f>IFERROR(VLOOKUP($H1630,#REF!,16,FALSE),0)</f>
        <v>0</v>
      </c>
      <c r="AX1630" s="42">
        <f>IFERROR(VLOOKUP($H1630,#REF!,17,FALSE),0)</f>
        <v>0</v>
      </c>
    </row>
    <row r="1631" spans="1:50" x14ac:dyDescent="0.3">
      <c r="A1631" s="33" t="e">
        <f t="shared" si="100"/>
        <v>#REF!</v>
      </c>
      <c r="B1631" s="33" t="e">
        <f>+'R&amp;E EXPORT'!#REF!</f>
        <v>#REF!</v>
      </c>
      <c r="C1631" t="str">
        <f>IFERROR(VLOOKUP(A1631,'MCSJ Export'!A:C,3,FALSE),"")</f>
        <v/>
      </c>
      <c r="D1631" s="37">
        <f t="shared" si="101"/>
        <v>0</v>
      </c>
      <c r="E1631" s="37">
        <f t="shared" si="102"/>
        <v>0</v>
      </c>
      <c r="F1631" s="37">
        <f t="shared" si="103"/>
        <v>0</v>
      </c>
      <c r="G1631" s="37"/>
      <c r="H1631" s="33" t="e">
        <f>+'R&amp;E EXPORT'!#REF!</f>
        <v>#REF!</v>
      </c>
      <c r="I1631" s="34">
        <f>IFERROR(VLOOKUP($H1631,'Gen F Rev'!$A:$M,15,FALSE),0)</f>
        <v>0</v>
      </c>
      <c r="J1631" s="34">
        <f>IFERROR(VLOOKUP($H1631,'Gen F Rev'!$A:$M,16,FALSE),0)</f>
        <v>0</v>
      </c>
      <c r="K1631" s="42">
        <f>IFERROR(VLOOKUP($H1631,'Gen F Rev'!$A:$M,17,FALSE),0)</f>
        <v>0</v>
      </c>
      <c r="L1631" s="34">
        <f>IFERROR(VLOOKUP($H1631,'Gen F Exp'!$A:$E,15,FALSE),0)</f>
        <v>0</v>
      </c>
      <c r="M1631" s="34">
        <f>IFERROR(VLOOKUP($H1631,'Gen F Exp'!$A:$E,16,FALSE),0)</f>
        <v>0</v>
      </c>
      <c r="N1631" s="42">
        <f>IFERROR(VLOOKUP($H1631,'Gen F Exp'!$A:$E,17,FALSE),0)</f>
        <v>0</v>
      </c>
      <c r="O1631" s="34">
        <f>IFERROR(VLOOKUP($H1631,'Water F Rev'!$A:$L,15,FALSE),0)</f>
        <v>0</v>
      </c>
      <c r="P1631" s="34">
        <f>IFERROR(VLOOKUP($H1631,'Water F Rev'!$A:$L,16,FALSE),0)</f>
        <v>0</v>
      </c>
      <c r="Q1631" s="42">
        <f>IFERROR(VLOOKUP($H1631,'Water F Rev'!$A:$L,17,FALSE),0)</f>
        <v>0</v>
      </c>
      <c r="R1631" s="34">
        <f>IFERROR(VLOOKUP($H1631,'Water F Exp'!$A:$K,15,FALSE),0)</f>
        <v>0</v>
      </c>
      <c r="S1631" s="34">
        <f>IFERROR(VLOOKUP($H1631,'Water F Exp'!$A:$K,16,FALSE),0)</f>
        <v>0</v>
      </c>
      <c r="T1631" s="42">
        <f>IFERROR(VLOOKUP($H1631,'Water F Exp'!$A:$K,17,FALSE),0)</f>
        <v>0</v>
      </c>
      <c r="U1631" s="34">
        <f>IFERROR(VLOOKUP($H1631,'Sewer F Rev'!$A:$E,15,FALSE),0)</f>
        <v>0</v>
      </c>
      <c r="V1631" s="34">
        <f>IFERROR(VLOOKUP($H1631,'Sewer F Rev'!$A:$E,16,FALSE),0)</f>
        <v>0</v>
      </c>
      <c r="W1631" s="42">
        <f>IFERROR(VLOOKUP($H1631,'Sewer F Rev'!$A:$E,17,FALSE),0)</f>
        <v>0</v>
      </c>
      <c r="X1631" s="34">
        <f>IFERROR(VLOOKUP($H1631,'Sewer F Exp'!$A:$B,15,FALSE),0)</f>
        <v>0</v>
      </c>
      <c r="Y1631" s="34">
        <f>IFERROR(VLOOKUP($H1631,'Sewer F Exp'!$A:$B,16,FALSE),0)</f>
        <v>0</v>
      </c>
      <c r="Z1631" s="42">
        <f>IFERROR(VLOOKUP($H1631,'Sewer F Exp'!$A:$B,17,FALSE),0)</f>
        <v>0</v>
      </c>
      <c r="AA1631" s="34">
        <f>IFERROR(VLOOKUP($H1631,'Refuse F Rev'!$A:$E,15,FALSE),0)</f>
        <v>0</v>
      </c>
      <c r="AB1631" s="34">
        <f>IFERROR(VLOOKUP($H1631,'Refuse F Rev'!$A:$E,16,FALSE),0)</f>
        <v>0</v>
      </c>
      <c r="AC1631" s="42">
        <f>IFERROR(VLOOKUP($H1631,'Refuse F Rev'!$A:$E,17,FALSE),0)</f>
        <v>0</v>
      </c>
      <c r="AD1631" s="34">
        <f>IFERROR(VLOOKUP($H1631,'Refuse F Exp'!$A:$E,15,FALSE),0)</f>
        <v>0</v>
      </c>
      <c r="AE1631" s="34">
        <f>IFERROR(VLOOKUP($H1631,'Refuse F Exp'!$A:$E,16,FALSE),0)</f>
        <v>0</v>
      </c>
      <c r="AF1631" s="42">
        <f>IFERROR(VLOOKUP($H1631,'Refuse F Exp'!$A:$E,17,FALSE),0)</f>
        <v>0</v>
      </c>
      <c r="AG1631" s="34">
        <f>IFERROR(VLOOKUP($H1631,#REF!,10,FALSE),0)</f>
        <v>0</v>
      </c>
      <c r="AH1631" s="34">
        <f>IFERROR(VLOOKUP($H1631,#REF!,11,FALSE),0)</f>
        <v>0</v>
      </c>
      <c r="AI1631" s="42">
        <f>IFERROR(VLOOKUP($H1631,#REF!,12,FALSE),0)</f>
        <v>0</v>
      </c>
      <c r="AJ1631" s="34">
        <f>IFERROR(VLOOKUP($H1631,#REF!,10,FALSE),0)</f>
        <v>0</v>
      </c>
      <c r="AK1631" s="34">
        <f>IFERROR(VLOOKUP($H1631,#REF!,11,FALSE),0)</f>
        <v>0</v>
      </c>
      <c r="AL1631" s="42">
        <f>IFERROR(VLOOKUP($H1631,#REF!,12,FALSE),0)</f>
        <v>0</v>
      </c>
      <c r="AM1631" s="34">
        <f>IFERROR(VLOOKUP($H1631,#REF!,10,FALSE),0)</f>
        <v>0</v>
      </c>
      <c r="AN1631" s="34">
        <f>IFERROR(VLOOKUP($H1631,#REF!,11,FALSE),0)</f>
        <v>0</v>
      </c>
      <c r="AO1631" s="42">
        <f>IFERROR(VLOOKUP($H1631,#REF!,12,FALSE),0)</f>
        <v>0</v>
      </c>
      <c r="AP1631" s="34">
        <f>IFERROR(VLOOKUP($H1631,#REF!,10,FALSE),0)</f>
        <v>0</v>
      </c>
      <c r="AQ1631" s="34">
        <f>IFERROR(VLOOKUP($H1631,#REF!,11,FALSE),0)</f>
        <v>0</v>
      </c>
      <c r="AR1631" s="42">
        <f>IFERROR(VLOOKUP($H1631,#REF!,12,FALSE),0)</f>
        <v>0</v>
      </c>
      <c r="AS1631" s="34">
        <f>IFERROR(VLOOKUP($H1631,#REF!,13,FALSE),0)</f>
        <v>0</v>
      </c>
      <c r="AT1631" s="34">
        <f>IFERROR(VLOOKUP($H1631,#REF!,14,FALSE),0)</f>
        <v>0</v>
      </c>
      <c r="AU1631" s="42">
        <f>IFERROR(VLOOKUP($H1631,#REF!,15,FALSE),0)</f>
        <v>0</v>
      </c>
      <c r="AV1631" s="34">
        <f>IFERROR(VLOOKUP($H1631,#REF!,15,FALSE),0)</f>
        <v>0</v>
      </c>
      <c r="AW1631" s="34">
        <f>IFERROR(VLOOKUP($H1631,#REF!,16,FALSE),0)</f>
        <v>0</v>
      </c>
      <c r="AX1631" s="42">
        <f>IFERROR(VLOOKUP($H1631,#REF!,17,FALSE),0)</f>
        <v>0</v>
      </c>
    </row>
    <row r="1632" spans="1:50" x14ac:dyDescent="0.3">
      <c r="A1632" s="33" t="e">
        <f t="shared" si="100"/>
        <v>#REF!</v>
      </c>
      <c r="B1632" s="33" t="e">
        <f>+'R&amp;E EXPORT'!#REF!</f>
        <v>#REF!</v>
      </c>
      <c r="C1632" t="str">
        <f>IFERROR(VLOOKUP(A1632,'MCSJ Export'!A:C,3,FALSE),"")</f>
        <v/>
      </c>
      <c r="D1632" s="37">
        <f t="shared" si="101"/>
        <v>0</v>
      </c>
      <c r="E1632" s="37">
        <f t="shared" si="102"/>
        <v>0</v>
      </c>
      <c r="F1632" s="37">
        <f t="shared" si="103"/>
        <v>0</v>
      </c>
      <c r="G1632" s="37"/>
      <c r="H1632" s="33" t="e">
        <f>+'R&amp;E EXPORT'!#REF!</f>
        <v>#REF!</v>
      </c>
      <c r="I1632" s="34">
        <f>IFERROR(VLOOKUP($H1632,'Gen F Rev'!$A:$M,15,FALSE),0)</f>
        <v>0</v>
      </c>
      <c r="J1632" s="34">
        <f>IFERROR(VLOOKUP($H1632,'Gen F Rev'!$A:$M,16,FALSE),0)</f>
        <v>0</v>
      </c>
      <c r="K1632" s="42">
        <f>IFERROR(VLOOKUP($H1632,'Gen F Rev'!$A:$M,17,FALSE),0)</f>
        <v>0</v>
      </c>
      <c r="L1632" s="34">
        <f>IFERROR(VLOOKUP($H1632,'Gen F Exp'!$A:$E,15,FALSE),0)</f>
        <v>0</v>
      </c>
      <c r="M1632" s="34">
        <f>IFERROR(VLOOKUP($H1632,'Gen F Exp'!$A:$E,16,FALSE),0)</f>
        <v>0</v>
      </c>
      <c r="N1632" s="42">
        <f>IFERROR(VLOOKUP($H1632,'Gen F Exp'!$A:$E,17,FALSE),0)</f>
        <v>0</v>
      </c>
      <c r="O1632" s="34">
        <f>IFERROR(VLOOKUP($H1632,'Water F Rev'!$A:$L,15,FALSE),0)</f>
        <v>0</v>
      </c>
      <c r="P1632" s="34">
        <f>IFERROR(VLOOKUP($H1632,'Water F Rev'!$A:$L,16,FALSE),0)</f>
        <v>0</v>
      </c>
      <c r="Q1632" s="42">
        <f>IFERROR(VLOOKUP($H1632,'Water F Rev'!$A:$L,17,FALSE),0)</f>
        <v>0</v>
      </c>
      <c r="R1632" s="34">
        <f>IFERROR(VLOOKUP($H1632,'Water F Exp'!$A:$K,15,FALSE),0)</f>
        <v>0</v>
      </c>
      <c r="S1632" s="34">
        <f>IFERROR(VLOOKUP($H1632,'Water F Exp'!$A:$K,16,FALSE),0)</f>
        <v>0</v>
      </c>
      <c r="T1632" s="42">
        <f>IFERROR(VLOOKUP($H1632,'Water F Exp'!$A:$K,17,FALSE),0)</f>
        <v>0</v>
      </c>
      <c r="U1632" s="34">
        <f>IFERROR(VLOOKUP($H1632,'Sewer F Rev'!$A:$E,15,FALSE),0)</f>
        <v>0</v>
      </c>
      <c r="V1632" s="34">
        <f>IFERROR(VLOOKUP($H1632,'Sewer F Rev'!$A:$E,16,FALSE),0)</f>
        <v>0</v>
      </c>
      <c r="W1632" s="42">
        <f>IFERROR(VLOOKUP($H1632,'Sewer F Rev'!$A:$E,17,FALSE),0)</f>
        <v>0</v>
      </c>
      <c r="X1632" s="34">
        <f>IFERROR(VLOOKUP($H1632,'Sewer F Exp'!$A:$B,15,FALSE),0)</f>
        <v>0</v>
      </c>
      <c r="Y1632" s="34">
        <f>IFERROR(VLOOKUP($H1632,'Sewer F Exp'!$A:$B,16,FALSE),0)</f>
        <v>0</v>
      </c>
      <c r="Z1632" s="42">
        <f>IFERROR(VLOOKUP($H1632,'Sewer F Exp'!$A:$B,17,FALSE),0)</f>
        <v>0</v>
      </c>
      <c r="AA1632" s="34">
        <f>IFERROR(VLOOKUP($H1632,'Refuse F Rev'!$A:$E,15,FALSE),0)</f>
        <v>0</v>
      </c>
      <c r="AB1632" s="34">
        <f>IFERROR(VLOOKUP($H1632,'Refuse F Rev'!$A:$E,16,FALSE),0)</f>
        <v>0</v>
      </c>
      <c r="AC1632" s="42">
        <f>IFERROR(VLOOKUP($H1632,'Refuse F Rev'!$A:$E,17,FALSE),0)</f>
        <v>0</v>
      </c>
      <c r="AD1632" s="34">
        <f>IFERROR(VLOOKUP($H1632,'Refuse F Exp'!$A:$E,15,FALSE),0)</f>
        <v>0</v>
      </c>
      <c r="AE1632" s="34">
        <f>IFERROR(VLOOKUP($H1632,'Refuse F Exp'!$A:$E,16,FALSE),0)</f>
        <v>0</v>
      </c>
      <c r="AF1632" s="42">
        <f>IFERROR(VLOOKUP($H1632,'Refuse F Exp'!$A:$E,17,FALSE),0)</f>
        <v>0</v>
      </c>
      <c r="AG1632" s="34">
        <f>IFERROR(VLOOKUP($H1632,#REF!,10,FALSE),0)</f>
        <v>0</v>
      </c>
      <c r="AH1632" s="34">
        <f>IFERROR(VLOOKUP($H1632,#REF!,11,FALSE),0)</f>
        <v>0</v>
      </c>
      <c r="AI1632" s="42">
        <f>IFERROR(VLOOKUP($H1632,#REF!,12,FALSE),0)</f>
        <v>0</v>
      </c>
      <c r="AJ1632" s="34">
        <f>IFERROR(VLOOKUP($H1632,#REF!,10,FALSE),0)</f>
        <v>0</v>
      </c>
      <c r="AK1632" s="34">
        <f>IFERROR(VLOOKUP($H1632,#REF!,11,FALSE),0)</f>
        <v>0</v>
      </c>
      <c r="AL1632" s="42">
        <f>IFERROR(VLOOKUP($H1632,#REF!,12,FALSE),0)</f>
        <v>0</v>
      </c>
      <c r="AM1632" s="34">
        <f>IFERROR(VLOOKUP($H1632,#REF!,10,FALSE),0)</f>
        <v>0</v>
      </c>
      <c r="AN1632" s="34">
        <f>IFERROR(VLOOKUP($H1632,#REF!,11,FALSE),0)</f>
        <v>0</v>
      </c>
      <c r="AO1632" s="42">
        <f>IFERROR(VLOOKUP($H1632,#REF!,12,FALSE),0)</f>
        <v>0</v>
      </c>
      <c r="AP1632" s="34">
        <f>IFERROR(VLOOKUP($H1632,#REF!,10,FALSE),0)</f>
        <v>0</v>
      </c>
      <c r="AQ1632" s="34">
        <f>IFERROR(VLOOKUP($H1632,#REF!,11,FALSE),0)</f>
        <v>0</v>
      </c>
      <c r="AR1632" s="42">
        <f>IFERROR(VLOOKUP($H1632,#REF!,12,FALSE),0)</f>
        <v>0</v>
      </c>
      <c r="AS1632" s="34">
        <f>IFERROR(VLOOKUP($H1632,#REF!,13,FALSE),0)</f>
        <v>0</v>
      </c>
      <c r="AT1632" s="34">
        <f>IFERROR(VLOOKUP($H1632,#REF!,14,FALSE),0)</f>
        <v>0</v>
      </c>
      <c r="AU1632" s="42">
        <f>IFERROR(VLOOKUP($H1632,#REF!,15,FALSE),0)</f>
        <v>0</v>
      </c>
      <c r="AV1632" s="34">
        <f>IFERROR(VLOOKUP($H1632,#REF!,15,FALSE),0)</f>
        <v>0</v>
      </c>
      <c r="AW1632" s="34">
        <f>IFERROR(VLOOKUP($H1632,#REF!,16,FALSE),0)</f>
        <v>0</v>
      </c>
      <c r="AX1632" s="42">
        <f>IFERROR(VLOOKUP($H1632,#REF!,17,FALSE),0)</f>
        <v>0</v>
      </c>
    </row>
    <row r="1633" spans="1:50" x14ac:dyDescent="0.3">
      <c r="A1633" s="33" t="e">
        <f t="shared" si="100"/>
        <v>#REF!</v>
      </c>
      <c r="B1633" s="33" t="e">
        <f>+'R&amp;E EXPORT'!#REF!</f>
        <v>#REF!</v>
      </c>
      <c r="C1633" t="str">
        <f>IFERROR(VLOOKUP(A1633,'MCSJ Export'!A:C,3,FALSE),"")</f>
        <v/>
      </c>
      <c r="D1633" s="37">
        <f t="shared" si="101"/>
        <v>0</v>
      </c>
      <c r="E1633" s="37">
        <f t="shared" si="102"/>
        <v>0</v>
      </c>
      <c r="F1633" s="37">
        <f t="shared" si="103"/>
        <v>0</v>
      </c>
      <c r="G1633" s="37"/>
      <c r="H1633" s="33" t="e">
        <f>+'R&amp;E EXPORT'!#REF!</f>
        <v>#REF!</v>
      </c>
      <c r="I1633" s="34">
        <f>IFERROR(VLOOKUP($H1633,'Gen F Rev'!$A:$M,15,FALSE),0)</f>
        <v>0</v>
      </c>
      <c r="J1633" s="34">
        <f>IFERROR(VLOOKUP($H1633,'Gen F Rev'!$A:$M,16,FALSE),0)</f>
        <v>0</v>
      </c>
      <c r="K1633" s="42">
        <f>IFERROR(VLOOKUP($H1633,'Gen F Rev'!$A:$M,17,FALSE),0)</f>
        <v>0</v>
      </c>
      <c r="L1633" s="34">
        <f>IFERROR(VLOOKUP($H1633,'Gen F Exp'!$A:$E,15,FALSE),0)</f>
        <v>0</v>
      </c>
      <c r="M1633" s="34">
        <f>IFERROR(VLOOKUP($H1633,'Gen F Exp'!$A:$E,16,FALSE),0)</f>
        <v>0</v>
      </c>
      <c r="N1633" s="42">
        <f>IFERROR(VLOOKUP($H1633,'Gen F Exp'!$A:$E,17,FALSE),0)</f>
        <v>0</v>
      </c>
      <c r="O1633" s="34">
        <f>IFERROR(VLOOKUP($H1633,'Water F Rev'!$A:$L,15,FALSE),0)</f>
        <v>0</v>
      </c>
      <c r="P1633" s="34">
        <f>IFERROR(VLOOKUP($H1633,'Water F Rev'!$A:$L,16,FALSE),0)</f>
        <v>0</v>
      </c>
      <c r="Q1633" s="42">
        <f>IFERROR(VLOOKUP($H1633,'Water F Rev'!$A:$L,17,FALSE),0)</f>
        <v>0</v>
      </c>
      <c r="R1633" s="34">
        <f>IFERROR(VLOOKUP($H1633,'Water F Exp'!$A:$K,15,FALSE),0)</f>
        <v>0</v>
      </c>
      <c r="S1633" s="34">
        <f>IFERROR(VLOOKUP($H1633,'Water F Exp'!$A:$K,16,FALSE),0)</f>
        <v>0</v>
      </c>
      <c r="T1633" s="42">
        <f>IFERROR(VLOOKUP($H1633,'Water F Exp'!$A:$K,17,FALSE),0)</f>
        <v>0</v>
      </c>
      <c r="U1633" s="34">
        <f>IFERROR(VLOOKUP($H1633,'Sewer F Rev'!$A:$E,15,FALSE),0)</f>
        <v>0</v>
      </c>
      <c r="V1633" s="34">
        <f>IFERROR(VLOOKUP($H1633,'Sewer F Rev'!$A:$E,16,FALSE),0)</f>
        <v>0</v>
      </c>
      <c r="W1633" s="42">
        <f>IFERROR(VLOOKUP($H1633,'Sewer F Rev'!$A:$E,17,FALSE),0)</f>
        <v>0</v>
      </c>
      <c r="X1633" s="34">
        <f>IFERROR(VLOOKUP($H1633,'Sewer F Exp'!$A:$B,15,FALSE),0)</f>
        <v>0</v>
      </c>
      <c r="Y1633" s="34">
        <f>IFERROR(VLOOKUP($H1633,'Sewer F Exp'!$A:$B,16,FALSE),0)</f>
        <v>0</v>
      </c>
      <c r="Z1633" s="42">
        <f>IFERROR(VLOOKUP($H1633,'Sewer F Exp'!$A:$B,17,FALSE),0)</f>
        <v>0</v>
      </c>
      <c r="AA1633" s="34">
        <f>IFERROR(VLOOKUP($H1633,'Refuse F Rev'!$A:$E,15,FALSE),0)</f>
        <v>0</v>
      </c>
      <c r="AB1633" s="34">
        <f>IFERROR(VLOOKUP($H1633,'Refuse F Rev'!$A:$E,16,FALSE),0)</f>
        <v>0</v>
      </c>
      <c r="AC1633" s="42">
        <f>IFERROR(VLOOKUP($H1633,'Refuse F Rev'!$A:$E,17,FALSE),0)</f>
        <v>0</v>
      </c>
      <c r="AD1633" s="34">
        <f>IFERROR(VLOOKUP($H1633,'Refuse F Exp'!$A:$E,15,FALSE),0)</f>
        <v>0</v>
      </c>
      <c r="AE1633" s="34">
        <f>IFERROR(VLOOKUP($H1633,'Refuse F Exp'!$A:$E,16,FALSE),0)</f>
        <v>0</v>
      </c>
      <c r="AF1633" s="42">
        <f>IFERROR(VLOOKUP($H1633,'Refuse F Exp'!$A:$E,17,FALSE),0)</f>
        <v>0</v>
      </c>
      <c r="AG1633" s="34">
        <f>IFERROR(VLOOKUP($H1633,#REF!,10,FALSE),0)</f>
        <v>0</v>
      </c>
      <c r="AH1633" s="34">
        <f>IFERROR(VLOOKUP($H1633,#REF!,11,FALSE),0)</f>
        <v>0</v>
      </c>
      <c r="AI1633" s="42">
        <f>IFERROR(VLOOKUP($H1633,#REF!,12,FALSE),0)</f>
        <v>0</v>
      </c>
      <c r="AJ1633" s="34">
        <f>IFERROR(VLOOKUP($H1633,#REF!,10,FALSE),0)</f>
        <v>0</v>
      </c>
      <c r="AK1633" s="34">
        <f>IFERROR(VLOOKUP($H1633,#REF!,11,FALSE),0)</f>
        <v>0</v>
      </c>
      <c r="AL1633" s="42">
        <f>IFERROR(VLOOKUP($H1633,#REF!,12,FALSE),0)</f>
        <v>0</v>
      </c>
      <c r="AM1633" s="34">
        <f>IFERROR(VLOOKUP($H1633,#REF!,10,FALSE),0)</f>
        <v>0</v>
      </c>
      <c r="AN1633" s="34">
        <f>IFERROR(VLOOKUP($H1633,#REF!,11,FALSE),0)</f>
        <v>0</v>
      </c>
      <c r="AO1633" s="42">
        <f>IFERROR(VLOOKUP($H1633,#REF!,12,FALSE),0)</f>
        <v>0</v>
      </c>
      <c r="AP1633" s="34">
        <f>IFERROR(VLOOKUP($H1633,#REF!,10,FALSE),0)</f>
        <v>0</v>
      </c>
      <c r="AQ1633" s="34">
        <f>IFERROR(VLOOKUP($H1633,#REF!,11,FALSE),0)</f>
        <v>0</v>
      </c>
      <c r="AR1633" s="42">
        <f>IFERROR(VLOOKUP($H1633,#REF!,12,FALSE),0)</f>
        <v>0</v>
      </c>
      <c r="AS1633" s="34">
        <f>IFERROR(VLOOKUP($H1633,#REF!,13,FALSE),0)</f>
        <v>0</v>
      </c>
      <c r="AT1633" s="34">
        <f>IFERROR(VLOOKUP($H1633,#REF!,14,FALSE),0)</f>
        <v>0</v>
      </c>
      <c r="AU1633" s="42">
        <f>IFERROR(VLOOKUP($H1633,#REF!,15,FALSE),0)</f>
        <v>0</v>
      </c>
      <c r="AV1633" s="34">
        <f>IFERROR(VLOOKUP($H1633,#REF!,15,FALSE),0)</f>
        <v>0</v>
      </c>
      <c r="AW1633" s="34">
        <f>IFERROR(VLOOKUP($H1633,#REF!,16,FALSE),0)</f>
        <v>0</v>
      </c>
      <c r="AX1633" s="42">
        <f>IFERROR(VLOOKUP($H1633,#REF!,17,FALSE),0)</f>
        <v>0</v>
      </c>
    </row>
    <row r="1634" spans="1:50" x14ac:dyDescent="0.3">
      <c r="A1634" s="33" t="e">
        <f t="shared" si="100"/>
        <v>#REF!</v>
      </c>
      <c r="B1634" s="33" t="e">
        <f>+'R&amp;E EXPORT'!#REF!</f>
        <v>#REF!</v>
      </c>
      <c r="C1634" t="str">
        <f>IFERROR(VLOOKUP(A1634,'MCSJ Export'!A:C,3,FALSE),"")</f>
        <v/>
      </c>
      <c r="D1634" s="37">
        <f t="shared" si="101"/>
        <v>0</v>
      </c>
      <c r="E1634" s="37">
        <f t="shared" si="102"/>
        <v>0</v>
      </c>
      <c r="F1634" s="37">
        <f t="shared" si="103"/>
        <v>0</v>
      </c>
      <c r="G1634" s="37"/>
      <c r="H1634" s="33" t="e">
        <f>+'R&amp;E EXPORT'!#REF!</f>
        <v>#REF!</v>
      </c>
      <c r="I1634" s="34">
        <f>IFERROR(VLOOKUP($H1634,'Gen F Rev'!$A:$M,15,FALSE),0)</f>
        <v>0</v>
      </c>
      <c r="J1634" s="34">
        <f>IFERROR(VLOOKUP($H1634,'Gen F Rev'!$A:$M,16,FALSE),0)</f>
        <v>0</v>
      </c>
      <c r="K1634" s="42">
        <f>IFERROR(VLOOKUP($H1634,'Gen F Rev'!$A:$M,17,FALSE),0)</f>
        <v>0</v>
      </c>
      <c r="L1634" s="34">
        <f>IFERROR(VLOOKUP($H1634,'Gen F Exp'!$A:$E,15,FALSE),0)</f>
        <v>0</v>
      </c>
      <c r="M1634" s="34">
        <f>IFERROR(VLOOKUP($H1634,'Gen F Exp'!$A:$E,16,FALSE),0)</f>
        <v>0</v>
      </c>
      <c r="N1634" s="42">
        <f>IFERROR(VLOOKUP($H1634,'Gen F Exp'!$A:$E,17,FALSE),0)</f>
        <v>0</v>
      </c>
      <c r="O1634" s="34">
        <f>IFERROR(VLOOKUP($H1634,'Water F Rev'!$A:$L,15,FALSE),0)</f>
        <v>0</v>
      </c>
      <c r="P1634" s="34">
        <f>IFERROR(VLOOKUP($H1634,'Water F Rev'!$A:$L,16,FALSE),0)</f>
        <v>0</v>
      </c>
      <c r="Q1634" s="42">
        <f>IFERROR(VLOOKUP($H1634,'Water F Rev'!$A:$L,17,FALSE),0)</f>
        <v>0</v>
      </c>
      <c r="R1634" s="34">
        <f>IFERROR(VLOOKUP($H1634,'Water F Exp'!$A:$K,15,FALSE),0)</f>
        <v>0</v>
      </c>
      <c r="S1634" s="34">
        <f>IFERROR(VLOOKUP($H1634,'Water F Exp'!$A:$K,16,FALSE),0)</f>
        <v>0</v>
      </c>
      <c r="T1634" s="42">
        <f>IFERROR(VLOOKUP($H1634,'Water F Exp'!$A:$K,17,FALSE),0)</f>
        <v>0</v>
      </c>
      <c r="U1634" s="34">
        <f>IFERROR(VLOOKUP($H1634,'Sewer F Rev'!$A:$E,15,FALSE),0)</f>
        <v>0</v>
      </c>
      <c r="V1634" s="34">
        <f>IFERROR(VLOOKUP($H1634,'Sewer F Rev'!$A:$E,16,FALSE),0)</f>
        <v>0</v>
      </c>
      <c r="W1634" s="42">
        <f>IFERROR(VLOOKUP($H1634,'Sewer F Rev'!$A:$E,17,FALSE),0)</f>
        <v>0</v>
      </c>
      <c r="X1634" s="34">
        <f>IFERROR(VLOOKUP($H1634,'Sewer F Exp'!$A:$B,15,FALSE),0)</f>
        <v>0</v>
      </c>
      <c r="Y1634" s="34">
        <f>IFERROR(VLOOKUP($H1634,'Sewer F Exp'!$A:$B,16,FALSE),0)</f>
        <v>0</v>
      </c>
      <c r="Z1634" s="42">
        <f>IFERROR(VLOOKUP($H1634,'Sewer F Exp'!$A:$B,17,FALSE),0)</f>
        <v>0</v>
      </c>
      <c r="AA1634" s="34">
        <f>IFERROR(VLOOKUP($H1634,'Refuse F Rev'!$A:$E,15,FALSE),0)</f>
        <v>0</v>
      </c>
      <c r="AB1634" s="34">
        <f>IFERROR(VLOOKUP($H1634,'Refuse F Rev'!$A:$E,16,FALSE),0)</f>
        <v>0</v>
      </c>
      <c r="AC1634" s="42">
        <f>IFERROR(VLOOKUP($H1634,'Refuse F Rev'!$A:$E,17,FALSE),0)</f>
        <v>0</v>
      </c>
      <c r="AD1634" s="34">
        <f>IFERROR(VLOOKUP($H1634,'Refuse F Exp'!$A:$E,15,FALSE),0)</f>
        <v>0</v>
      </c>
      <c r="AE1634" s="34">
        <f>IFERROR(VLOOKUP($H1634,'Refuse F Exp'!$A:$E,16,FALSE),0)</f>
        <v>0</v>
      </c>
      <c r="AF1634" s="42">
        <f>IFERROR(VLOOKUP($H1634,'Refuse F Exp'!$A:$E,17,FALSE),0)</f>
        <v>0</v>
      </c>
      <c r="AG1634" s="34">
        <f>IFERROR(VLOOKUP($H1634,#REF!,10,FALSE),0)</f>
        <v>0</v>
      </c>
      <c r="AH1634" s="34">
        <f>IFERROR(VLOOKUP($H1634,#REF!,11,FALSE),0)</f>
        <v>0</v>
      </c>
      <c r="AI1634" s="42">
        <f>IFERROR(VLOOKUP($H1634,#REF!,12,FALSE),0)</f>
        <v>0</v>
      </c>
      <c r="AJ1634" s="34">
        <f>IFERROR(VLOOKUP($H1634,#REF!,10,FALSE),0)</f>
        <v>0</v>
      </c>
      <c r="AK1634" s="34">
        <f>IFERROR(VLOOKUP($H1634,#REF!,11,FALSE),0)</f>
        <v>0</v>
      </c>
      <c r="AL1634" s="42">
        <f>IFERROR(VLOOKUP($H1634,#REF!,12,FALSE),0)</f>
        <v>0</v>
      </c>
      <c r="AM1634" s="34">
        <f>IFERROR(VLOOKUP($H1634,#REF!,10,FALSE),0)</f>
        <v>0</v>
      </c>
      <c r="AN1634" s="34">
        <f>IFERROR(VLOOKUP($H1634,#REF!,11,FALSE),0)</f>
        <v>0</v>
      </c>
      <c r="AO1634" s="42">
        <f>IFERROR(VLOOKUP($H1634,#REF!,12,FALSE),0)</f>
        <v>0</v>
      </c>
      <c r="AP1634" s="34">
        <f>IFERROR(VLOOKUP($H1634,#REF!,10,FALSE),0)</f>
        <v>0</v>
      </c>
      <c r="AQ1634" s="34">
        <f>IFERROR(VLOOKUP($H1634,#REF!,11,FALSE),0)</f>
        <v>0</v>
      </c>
      <c r="AR1634" s="42">
        <f>IFERROR(VLOOKUP($H1634,#REF!,12,FALSE),0)</f>
        <v>0</v>
      </c>
      <c r="AS1634" s="34">
        <f>IFERROR(VLOOKUP($H1634,#REF!,13,FALSE),0)</f>
        <v>0</v>
      </c>
      <c r="AT1634" s="34">
        <f>IFERROR(VLOOKUP($H1634,#REF!,14,FALSE),0)</f>
        <v>0</v>
      </c>
      <c r="AU1634" s="42">
        <f>IFERROR(VLOOKUP($H1634,#REF!,15,FALSE),0)</f>
        <v>0</v>
      </c>
      <c r="AV1634" s="34">
        <f>IFERROR(VLOOKUP($H1634,#REF!,15,FALSE),0)</f>
        <v>0</v>
      </c>
      <c r="AW1634" s="34">
        <f>IFERROR(VLOOKUP($H1634,#REF!,16,FALSE),0)</f>
        <v>0</v>
      </c>
      <c r="AX1634" s="42">
        <f>IFERROR(VLOOKUP($H1634,#REF!,17,FALSE),0)</f>
        <v>0</v>
      </c>
    </row>
    <row r="1635" spans="1:50" x14ac:dyDescent="0.3">
      <c r="A1635" s="33" t="e">
        <f t="shared" si="100"/>
        <v>#REF!</v>
      </c>
      <c r="B1635" s="33" t="e">
        <f>+'R&amp;E EXPORT'!#REF!</f>
        <v>#REF!</v>
      </c>
      <c r="C1635" t="str">
        <f>IFERROR(VLOOKUP(A1635,'MCSJ Export'!A:C,3,FALSE),"")</f>
        <v/>
      </c>
      <c r="D1635" s="37">
        <f t="shared" si="101"/>
        <v>0</v>
      </c>
      <c r="E1635" s="37">
        <f t="shared" si="102"/>
        <v>0</v>
      </c>
      <c r="F1635" s="37">
        <f t="shared" si="103"/>
        <v>0</v>
      </c>
      <c r="G1635" s="37"/>
      <c r="H1635" s="33" t="e">
        <f>+'R&amp;E EXPORT'!#REF!</f>
        <v>#REF!</v>
      </c>
      <c r="I1635" s="34">
        <f>IFERROR(VLOOKUP($H1635,'Gen F Rev'!$A:$M,15,FALSE),0)</f>
        <v>0</v>
      </c>
      <c r="J1635" s="34">
        <f>IFERROR(VLOOKUP($H1635,'Gen F Rev'!$A:$M,16,FALSE),0)</f>
        <v>0</v>
      </c>
      <c r="K1635" s="42">
        <f>IFERROR(VLOOKUP($H1635,'Gen F Rev'!$A:$M,17,FALSE),0)</f>
        <v>0</v>
      </c>
      <c r="L1635" s="34">
        <f>IFERROR(VLOOKUP($H1635,'Gen F Exp'!$A:$E,15,FALSE),0)</f>
        <v>0</v>
      </c>
      <c r="M1635" s="34">
        <f>IFERROR(VLOOKUP($H1635,'Gen F Exp'!$A:$E,16,FALSE),0)</f>
        <v>0</v>
      </c>
      <c r="N1635" s="42">
        <f>IFERROR(VLOOKUP($H1635,'Gen F Exp'!$A:$E,17,FALSE),0)</f>
        <v>0</v>
      </c>
      <c r="O1635" s="34">
        <f>IFERROR(VLOOKUP($H1635,'Water F Rev'!$A:$L,15,FALSE),0)</f>
        <v>0</v>
      </c>
      <c r="P1635" s="34">
        <f>IFERROR(VLOOKUP($H1635,'Water F Rev'!$A:$L,16,FALSE),0)</f>
        <v>0</v>
      </c>
      <c r="Q1635" s="42">
        <f>IFERROR(VLOOKUP($H1635,'Water F Rev'!$A:$L,17,FALSE),0)</f>
        <v>0</v>
      </c>
      <c r="R1635" s="34">
        <f>IFERROR(VLOOKUP($H1635,'Water F Exp'!$A:$K,15,FALSE),0)</f>
        <v>0</v>
      </c>
      <c r="S1635" s="34">
        <f>IFERROR(VLOOKUP($H1635,'Water F Exp'!$A:$K,16,FALSE),0)</f>
        <v>0</v>
      </c>
      <c r="T1635" s="42">
        <f>IFERROR(VLOOKUP($H1635,'Water F Exp'!$A:$K,17,FALSE),0)</f>
        <v>0</v>
      </c>
      <c r="U1635" s="34">
        <f>IFERROR(VLOOKUP($H1635,'Sewer F Rev'!$A:$E,15,FALSE),0)</f>
        <v>0</v>
      </c>
      <c r="V1635" s="34">
        <f>IFERROR(VLOOKUP($H1635,'Sewer F Rev'!$A:$E,16,FALSE),0)</f>
        <v>0</v>
      </c>
      <c r="W1635" s="42">
        <f>IFERROR(VLOOKUP($H1635,'Sewer F Rev'!$A:$E,17,FALSE),0)</f>
        <v>0</v>
      </c>
      <c r="X1635" s="34">
        <f>IFERROR(VLOOKUP($H1635,'Sewer F Exp'!$A:$B,15,FALSE),0)</f>
        <v>0</v>
      </c>
      <c r="Y1635" s="34">
        <f>IFERROR(VLOOKUP($H1635,'Sewer F Exp'!$A:$B,16,FALSE),0)</f>
        <v>0</v>
      </c>
      <c r="Z1635" s="42">
        <f>IFERROR(VLOOKUP($H1635,'Sewer F Exp'!$A:$B,17,FALSE),0)</f>
        <v>0</v>
      </c>
      <c r="AA1635" s="34">
        <f>IFERROR(VLOOKUP($H1635,'Refuse F Rev'!$A:$E,15,FALSE),0)</f>
        <v>0</v>
      </c>
      <c r="AB1635" s="34">
        <f>IFERROR(VLOOKUP($H1635,'Refuse F Rev'!$A:$E,16,FALSE),0)</f>
        <v>0</v>
      </c>
      <c r="AC1635" s="42">
        <f>IFERROR(VLOOKUP($H1635,'Refuse F Rev'!$A:$E,17,FALSE),0)</f>
        <v>0</v>
      </c>
      <c r="AD1635" s="34">
        <f>IFERROR(VLOOKUP($H1635,'Refuse F Exp'!$A:$E,15,FALSE),0)</f>
        <v>0</v>
      </c>
      <c r="AE1635" s="34">
        <f>IFERROR(VLOOKUP($H1635,'Refuse F Exp'!$A:$E,16,FALSE),0)</f>
        <v>0</v>
      </c>
      <c r="AF1635" s="42">
        <f>IFERROR(VLOOKUP($H1635,'Refuse F Exp'!$A:$E,17,FALSE),0)</f>
        <v>0</v>
      </c>
      <c r="AG1635" s="34">
        <f>IFERROR(VLOOKUP($H1635,#REF!,10,FALSE),0)</f>
        <v>0</v>
      </c>
      <c r="AH1635" s="34">
        <f>IFERROR(VLOOKUP($H1635,#REF!,11,FALSE),0)</f>
        <v>0</v>
      </c>
      <c r="AI1635" s="42">
        <f>IFERROR(VLOOKUP($H1635,#REF!,12,FALSE),0)</f>
        <v>0</v>
      </c>
      <c r="AJ1635" s="34">
        <f>IFERROR(VLOOKUP($H1635,#REF!,10,FALSE),0)</f>
        <v>0</v>
      </c>
      <c r="AK1635" s="34">
        <f>IFERROR(VLOOKUP($H1635,#REF!,11,FALSE),0)</f>
        <v>0</v>
      </c>
      <c r="AL1635" s="42">
        <f>IFERROR(VLOOKUP($H1635,#REF!,12,FALSE),0)</f>
        <v>0</v>
      </c>
      <c r="AM1635" s="34">
        <f>IFERROR(VLOOKUP($H1635,#REF!,10,FALSE),0)</f>
        <v>0</v>
      </c>
      <c r="AN1635" s="34">
        <f>IFERROR(VLOOKUP($H1635,#REF!,11,FALSE),0)</f>
        <v>0</v>
      </c>
      <c r="AO1635" s="42">
        <f>IFERROR(VLOOKUP($H1635,#REF!,12,FALSE),0)</f>
        <v>0</v>
      </c>
      <c r="AP1635" s="34">
        <f>IFERROR(VLOOKUP($H1635,#REF!,10,FALSE),0)</f>
        <v>0</v>
      </c>
      <c r="AQ1635" s="34">
        <f>IFERROR(VLOOKUP($H1635,#REF!,11,FALSE),0)</f>
        <v>0</v>
      </c>
      <c r="AR1635" s="42">
        <f>IFERROR(VLOOKUP($H1635,#REF!,12,FALSE),0)</f>
        <v>0</v>
      </c>
      <c r="AS1635" s="34">
        <f>IFERROR(VLOOKUP($H1635,#REF!,13,FALSE),0)</f>
        <v>0</v>
      </c>
      <c r="AT1635" s="34">
        <f>IFERROR(VLOOKUP($H1635,#REF!,14,FALSE),0)</f>
        <v>0</v>
      </c>
      <c r="AU1635" s="42">
        <f>IFERROR(VLOOKUP($H1635,#REF!,15,FALSE),0)</f>
        <v>0</v>
      </c>
      <c r="AV1635" s="34">
        <f>IFERROR(VLOOKUP($H1635,#REF!,15,FALSE),0)</f>
        <v>0</v>
      </c>
      <c r="AW1635" s="34">
        <f>IFERROR(VLOOKUP($H1635,#REF!,16,FALSE),0)</f>
        <v>0</v>
      </c>
      <c r="AX1635" s="42">
        <f>IFERROR(VLOOKUP($H1635,#REF!,17,FALSE),0)</f>
        <v>0</v>
      </c>
    </row>
    <row r="1636" spans="1:50" x14ac:dyDescent="0.3">
      <c r="A1636" s="33" t="e">
        <f t="shared" si="100"/>
        <v>#REF!</v>
      </c>
      <c r="B1636" s="33" t="e">
        <f>+'R&amp;E EXPORT'!#REF!</f>
        <v>#REF!</v>
      </c>
      <c r="C1636" t="str">
        <f>IFERROR(VLOOKUP(A1636,'MCSJ Export'!A:C,3,FALSE),"")</f>
        <v/>
      </c>
      <c r="D1636" s="37">
        <f t="shared" si="101"/>
        <v>0</v>
      </c>
      <c r="E1636" s="37">
        <f t="shared" si="102"/>
        <v>0</v>
      </c>
      <c r="F1636" s="37">
        <f t="shared" si="103"/>
        <v>0</v>
      </c>
      <c r="G1636" s="37"/>
      <c r="H1636" s="33" t="e">
        <f>+'R&amp;E EXPORT'!#REF!</f>
        <v>#REF!</v>
      </c>
      <c r="I1636" s="34">
        <f>IFERROR(VLOOKUP($H1636,'Gen F Rev'!$A:$M,15,FALSE),0)</f>
        <v>0</v>
      </c>
      <c r="J1636" s="34">
        <f>IFERROR(VLOOKUP($H1636,'Gen F Rev'!$A:$M,16,FALSE),0)</f>
        <v>0</v>
      </c>
      <c r="K1636" s="42">
        <f>IFERROR(VLOOKUP($H1636,'Gen F Rev'!$A:$M,17,FALSE),0)</f>
        <v>0</v>
      </c>
      <c r="L1636" s="34">
        <f>IFERROR(VLOOKUP($H1636,'Gen F Exp'!$A:$E,15,FALSE),0)</f>
        <v>0</v>
      </c>
      <c r="M1636" s="34">
        <f>IFERROR(VLOOKUP($H1636,'Gen F Exp'!$A:$E,16,FALSE),0)</f>
        <v>0</v>
      </c>
      <c r="N1636" s="42">
        <f>IFERROR(VLOOKUP($H1636,'Gen F Exp'!$A:$E,17,FALSE),0)</f>
        <v>0</v>
      </c>
      <c r="O1636" s="34">
        <f>IFERROR(VLOOKUP($H1636,'Water F Rev'!$A:$L,15,FALSE),0)</f>
        <v>0</v>
      </c>
      <c r="P1636" s="34">
        <f>IFERROR(VLOOKUP($H1636,'Water F Rev'!$A:$L,16,FALSE),0)</f>
        <v>0</v>
      </c>
      <c r="Q1636" s="42">
        <f>IFERROR(VLOOKUP($H1636,'Water F Rev'!$A:$L,17,FALSE),0)</f>
        <v>0</v>
      </c>
      <c r="R1636" s="34">
        <f>IFERROR(VLOOKUP($H1636,'Water F Exp'!$A:$K,15,FALSE),0)</f>
        <v>0</v>
      </c>
      <c r="S1636" s="34">
        <f>IFERROR(VLOOKUP($H1636,'Water F Exp'!$A:$K,16,FALSE),0)</f>
        <v>0</v>
      </c>
      <c r="T1636" s="42">
        <f>IFERROR(VLOOKUP($H1636,'Water F Exp'!$A:$K,17,FALSE),0)</f>
        <v>0</v>
      </c>
      <c r="U1636" s="34">
        <f>IFERROR(VLOOKUP($H1636,'Sewer F Rev'!$A:$E,15,FALSE),0)</f>
        <v>0</v>
      </c>
      <c r="V1636" s="34">
        <f>IFERROR(VLOOKUP($H1636,'Sewer F Rev'!$A:$E,16,FALSE),0)</f>
        <v>0</v>
      </c>
      <c r="W1636" s="42">
        <f>IFERROR(VLOOKUP($H1636,'Sewer F Rev'!$A:$E,17,FALSE),0)</f>
        <v>0</v>
      </c>
      <c r="X1636" s="34">
        <f>IFERROR(VLOOKUP($H1636,'Sewer F Exp'!$A:$B,15,FALSE),0)</f>
        <v>0</v>
      </c>
      <c r="Y1636" s="34">
        <f>IFERROR(VLOOKUP($H1636,'Sewer F Exp'!$A:$B,16,FALSE),0)</f>
        <v>0</v>
      </c>
      <c r="Z1636" s="42">
        <f>IFERROR(VLOOKUP($H1636,'Sewer F Exp'!$A:$B,17,FALSE),0)</f>
        <v>0</v>
      </c>
      <c r="AA1636" s="34">
        <f>IFERROR(VLOOKUP($H1636,'Refuse F Rev'!$A:$E,15,FALSE),0)</f>
        <v>0</v>
      </c>
      <c r="AB1636" s="34">
        <f>IFERROR(VLOOKUP($H1636,'Refuse F Rev'!$A:$E,16,FALSE),0)</f>
        <v>0</v>
      </c>
      <c r="AC1636" s="42">
        <f>IFERROR(VLOOKUP($H1636,'Refuse F Rev'!$A:$E,17,FALSE),0)</f>
        <v>0</v>
      </c>
      <c r="AD1636" s="34">
        <f>IFERROR(VLOOKUP($H1636,'Refuse F Exp'!$A:$E,15,FALSE),0)</f>
        <v>0</v>
      </c>
      <c r="AE1636" s="34">
        <f>IFERROR(VLOOKUP($H1636,'Refuse F Exp'!$A:$E,16,FALSE),0)</f>
        <v>0</v>
      </c>
      <c r="AF1636" s="42">
        <f>IFERROR(VLOOKUP($H1636,'Refuse F Exp'!$A:$E,17,FALSE),0)</f>
        <v>0</v>
      </c>
      <c r="AG1636" s="34">
        <f>IFERROR(VLOOKUP($H1636,#REF!,10,FALSE),0)</f>
        <v>0</v>
      </c>
      <c r="AH1636" s="34">
        <f>IFERROR(VLOOKUP($H1636,#REF!,11,FALSE),0)</f>
        <v>0</v>
      </c>
      <c r="AI1636" s="42">
        <f>IFERROR(VLOOKUP($H1636,#REF!,12,FALSE),0)</f>
        <v>0</v>
      </c>
      <c r="AJ1636" s="34">
        <f>IFERROR(VLOOKUP($H1636,#REF!,10,FALSE),0)</f>
        <v>0</v>
      </c>
      <c r="AK1636" s="34">
        <f>IFERROR(VLOOKUP($H1636,#REF!,11,FALSE),0)</f>
        <v>0</v>
      </c>
      <c r="AL1636" s="42">
        <f>IFERROR(VLOOKUP($H1636,#REF!,12,FALSE),0)</f>
        <v>0</v>
      </c>
      <c r="AM1636" s="34">
        <f>IFERROR(VLOOKUP($H1636,#REF!,10,FALSE),0)</f>
        <v>0</v>
      </c>
      <c r="AN1636" s="34">
        <f>IFERROR(VLOOKUP($H1636,#REF!,11,FALSE),0)</f>
        <v>0</v>
      </c>
      <c r="AO1636" s="42">
        <f>IFERROR(VLOOKUP($H1636,#REF!,12,FALSE),0)</f>
        <v>0</v>
      </c>
      <c r="AP1636" s="34">
        <f>IFERROR(VLOOKUP($H1636,#REF!,10,FALSE),0)</f>
        <v>0</v>
      </c>
      <c r="AQ1636" s="34">
        <f>IFERROR(VLOOKUP($H1636,#REF!,11,FALSE),0)</f>
        <v>0</v>
      </c>
      <c r="AR1636" s="42">
        <f>IFERROR(VLOOKUP($H1636,#REF!,12,FALSE),0)</f>
        <v>0</v>
      </c>
      <c r="AS1636" s="34">
        <f>IFERROR(VLOOKUP($H1636,#REF!,13,FALSE),0)</f>
        <v>0</v>
      </c>
      <c r="AT1636" s="34">
        <f>IFERROR(VLOOKUP($H1636,#REF!,14,FALSE),0)</f>
        <v>0</v>
      </c>
      <c r="AU1636" s="42">
        <f>IFERROR(VLOOKUP($H1636,#REF!,15,FALSE),0)</f>
        <v>0</v>
      </c>
      <c r="AV1636" s="34">
        <f>IFERROR(VLOOKUP($H1636,#REF!,15,FALSE),0)</f>
        <v>0</v>
      </c>
      <c r="AW1636" s="34">
        <f>IFERROR(VLOOKUP($H1636,#REF!,16,FALSE),0)</f>
        <v>0</v>
      </c>
      <c r="AX1636" s="42">
        <f>IFERROR(VLOOKUP($H1636,#REF!,17,FALSE),0)</f>
        <v>0</v>
      </c>
    </row>
    <row r="1637" spans="1:50" x14ac:dyDescent="0.3">
      <c r="A1637" s="33" t="e">
        <f t="shared" si="100"/>
        <v>#REF!</v>
      </c>
      <c r="B1637" s="33" t="e">
        <f>+'R&amp;E EXPORT'!#REF!</f>
        <v>#REF!</v>
      </c>
      <c r="C1637" t="str">
        <f>IFERROR(VLOOKUP(A1637,'MCSJ Export'!A:C,3,FALSE),"")</f>
        <v/>
      </c>
      <c r="D1637" s="37">
        <f t="shared" si="101"/>
        <v>0</v>
      </c>
      <c r="E1637" s="37">
        <f t="shared" si="102"/>
        <v>0</v>
      </c>
      <c r="F1637" s="37">
        <f t="shared" si="103"/>
        <v>0</v>
      </c>
      <c r="G1637" s="37"/>
      <c r="H1637" s="33" t="e">
        <f>+'R&amp;E EXPORT'!#REF!</f>
        <v>#REF!</v>
      </c>
      <c r="I1637" s="34">
        <f>IFERROR(VLOOKUP($H1637,'Gen F Rev'!$A:$M,15,FALSE),0)</f>
        <v>0</v>
      </c>
      <c r="J1637" s="34">
        <f>IFERROR(VLOOKUP($H1637,'Gen F Rev'!$A:$M,16,FALSE),0)</f>
        <v>0</v>
      </c>
      <c r="K1637" s="42">
        <f>IFERROR(VLOOKUP($H1637,'Gen F Rev'!$A:$M,17,FALSE),0)</f>
        <v>0</v>
      </c>
      <c r="L1637" s="34">
        <f>IFERROR(VLOOKUP($H1637,'Gen F Exp'!$A:$E,15,FALSE),0)</f>
        <v>0</v>
      </c>
      <c r="M1637" s="34">
        <f>IFERROR(VLOOKUP($H1637,'Gen F Exp'!$A:$E,16,FALSE),0)</f>
        <v>0</v>
      </c>
      <c r="N1637" s="42">
        <f>IFERROR(VLOOKUP($H1637,'Gen F Exp'!$A:$E,17,FALSE),0)</f>
        <v>0</v>
      </c>
      <c r="O1637" s="34">
        <f>IFERROR(VLOOKUP($H1637,'Water F Rev'!$A:$L,15,FALSE),0)</f>
        <v>0</v>
      </c>
      <c r="P1637" s="34">
        <f>IFERROR(VLOOKUP($H1637,'Water F Rev'!$A:$L,16,FALSE),0)</f>
        <v>0</v>
      </c>
      <c r="Q1637" s="42">
        <f>IFERROR(VLOOKUP($H1637,'Water F Rev'!$A:$L,17,FALSE),0)</f>
        <v>0</v>
      </c>
      <c r="R1637" s="34">
        <f>IFERROR(VLOOKUP($H1637,'Water F Exp'!$A:$K,15,FALSE),0)</f>
        <v>0</v>
      </c>
      <c r="S1637" s="34">
        <f>IFERROR(VLOOKUP($H1637,'Water F Exp'!$A:$K,16,FALSE),0)</f>
        <v>0</v>
      </c>
      <c r="T1637" s="42">
        <f>IFERROR(VLOOKUP($H1637,'Water F Exp'!$A:$K,17,FALSE),0)</f>
        <v>0</v>
      </c>
      <c r="U1637" s="34">
        <f>IFERROR(VLOOKUP($H1637,'Sewer F Rev'!$A:$E,15,FALSE),0)</f>
        <v>0</v>
      </c>
      <c r="V1637" s="34">
        <f>IFERROR(VLOOKUP($H1637,'Sewer F Rev'!$A:$E,16,FALSE),0)</f>
        <v>0</v>
      </c>
      <c r="W1637" s="42">
        <f>IFERROR(VLOOKUP($H1637,'Sewer F Rev'!$A:$E,17,FALSE),0)</f>
        <v>0</v>
      </c>
      <c r="X1637" s="34">
        <f>IFERROR(VLOOKUP($H1637,'Sewer F Exp'!$A:$B,15,FALSE),0)</f>
        <v>0</v>
      </c>
      <c r="Y1637" s="34">
        <f>IFERROR(VLOOKUP($H1637,'Sewer F Exp'!$A:$B,16,FALSE),0)</f>
        <v>0</v>
      </c>
      <c r="Z1637" s="42">
        <f>IFERROR(VLOOKUP($H1637,'Sewer F Exp'!$A:$B,17,FALSE),0)</f>
        <v>0</v>
      </c>
      <c r="AA1637" s="34">
        <f>IFERROR(VLOOKUP($H1637,'Refuse F Rev'!$A:$E,15,FALSE),0)</f>
        <v>0</v>
      </c>
      <c r="AB1637" s="34">
        <f>IFERROR(VLOOKUP($H1637,'Refuse F Rev'!$A:$E,16,FALSE),0)</f>
        <v>0</v>
      </c>
      <c r="AC1637" s="42">
        <f>IFERROR(VLOOKUP($H1637,'Refuse F Rev'!$A:$E,17,FALSE),0)</f>
        <v>0</v>
      </c>
      <c r="AD1637" s="34">
        <f>IFERROR(VLOOKUP($H1637,'Refuse F Exp'!$A:$E,15,FALSE),0)</f>
        <v>0</v>
      </c>
      <c r="AE1637" s="34">
        <f>IFERROR(VLOOKUP($H1637,'Refuse F Exp'!$A:$E,16,FALSE),0)</f>
        <v>0</v>
      </c>
      <c r="AF1637" s="42">
        <f>IFERROR(VLOOKUP($H1637,'Refuse F Exp'!$A:$E,17,FALSE),0)</f>
        <v>0</v>
      </c>
      <c r="AG1637" s="34">
        <f>IFERROR(VLOOKUP($H1637,#REF!,10,FALSE),0)</f>
        <v>0</v>
      </c>
      <c r="AH1637" s="34">
        <f>IFERROR(VLOOKUP($H1637,#REF!,11,FALSE),0)</f>
        <v>0</v>
      </c>
      <c r="AI1637" s="42">
        <f>IFERROR(VLOOKUP($H1637,#REF!,12,FALSE),0)</f>
        <v>0</v>
      </c>
      <c r="AJ1637" s="34">
        <f>IFERROR(VLOOKUP($H1637,#REF!,10,FALSE),0)</f>
        <v>0</v>
      </c>
      <c r="AK1637" s="34">
        <f>IFERROR(VLOOKUP($H1637,#REF!,11,FALSE),0)</f>
        <v>0</v>
      </c>
      <c r="AL1637" s="42">
        <f>IFERROR(VLOOKUP($H1637,#REF!,12,FALSE),0)</f>
        <v>0</v>
      </c>
      <c r="AM1637" s="34">
        <f>IFERROR(VLOOKUP($H1637,#REF!,10,FALSE),0)</f>
        <v>0</v>
      </c>
      <c r="AN1637" s="34">
        <f>IFERROR(VLOOKUP($H1637,#REF!,11,FALSE),0)</f>
        <v>0</v>
      </c>
      <c r="AO1637" s="42">
        <f>IFERROR(VLOOKUP($H1637,#REF!,12,FALSE),0)</f>
        <v>0</v>
      </c>
      <c r="AP1637" s="34">
        <f>IFERROR(VLOOKUP($H1637,#REF!,10,FALSE),0)</f>
        <v>0</v>
      </c>
      <c r="AQ1637" s="34">
        <f>IFERROR(VLOOKUP($H1637,#REF!,11,FALSE),0)</f>
        <v>0</v>
      </c>
      <c r="AR1637" s="42">
        <f>IFERROR(VLOOKUP($H1637,#REF!,12,FALSE),0)</f>
        <v>0</v>
      </c>
      <c r="AS1637" s="34">
        <f>IFERROR(VLOOKUP($H1637,#REF!,13,FALSE),0)</f>
        <v>0</v>
      </c>
      <c r="AT1637" s="34">
        <f>IFERROR(VLOOKUP($H1637,#REF!,14,FALSE),0)</f>
        <v>0</v>
      </c>
      <c r="AU1637" s="42">
        <f>IFERROR(VLOOKUP($H1637,#REF!,15,FALSE),0)</f>
        <v>0</v>
      </c>
      <c r="AV1637" s="34">
        <f>IFERROR(VLOOKUP($H1637,#REF!,15,FALSE),0)</f>
        <v>0</v>
      </c>
      <c r="AW1637" s="34">
        <f>IFERROR(VLOOKUP($H1637,#REF!,16,FALSE),0)</f>
        <v>0</v>
      </c>
      <c r="AX1637" s="42">
        <f>IFERROR(VLOOKUP($H1637,#REF!,17,FALSE),0)</f>
        <v>0</v>
      </c>
    </row>
    <row r="1638" spans="1:50" x14ac:dyDescent="0.3">
      <c r="A1638" s="33" t="e">
        <f t="shared" si="100"/>
        <v>#REF!</v>
      </c>
      <c r="B1638" s="33" t="e">
        <f>+'R&amp;E EXPORT'!#REF!</f>
        <v>#REF!</v>
      </c>
      <c r="C1638" t="str">
        <f>IFERROR(VLOOKUP(A1638,'MCSJ Export'!A:C,3,FALSE),"")</f>
        <v/>
      </c>
      <c r="D1638" s="37">
        <f t="shared" si="101"/>
        <v>0</v>
      </c>
      <c r="E1638" s="37">
        <f t="shared" si="102"/>
        <v>0</v>
      </c>
      <c r="F1638" s="37">
        <f t="shared" si="103"/>
        <v>0</v>
      </c>
      <c r="G1638" s="37"/>
      <c r="H1638" s="33" t="e">
        <f>+'R&amp;E EXPORT'!#REF!</f>
        <v>#REF!</v>
      </c>
      <c r="I1638" s="34">
        <f>IFERROR(VLOOKUP($H1638,'Gen F Rev'!$A:$M,15,FALSE),0)</f>
        <v>0</v>
      </c>
      <c r="J1638" s="34">
        <f>IFERROR(VLOOKUP($H1638,'Gen F Rev'!$A:$M,16,FALSE),0)</f>
        <v>0</v>
      </c>
      <c r="K1638" s="42">
        <f>IFERROR(VLOOKUP($H1638,'Gen F Rev'!$A:$M,17,FALSE),0)</f>
        <v>0</v>
      </c>
      <c r="L1638" s="34">
        <f>IFERROR(VLOOKUP($H1638,'Gen F Exp'!$A:$E,15,FALSE),0)</f>
        <v>0</v>
      </c>
      <c r="M1638" s="34">
        <f>IFERROR(VLOOKUP($H1638,'Gen F Exp'!$A:$E,16,FALSE),0)</f>
        <v>0</v>
      </c>
      <c r="N1638" s="42">
        <f>IFERROR(VLOOKUP($H1638,'Gen F Exp'!$A:$E,17,FALSE),0)</f>
        <v>0</v>
      </c>
      <c r="O1638" s="34">
        <f>IFERROR(VLOOKUP($H1638,'Water F Rev'!$A:$L,15,FALSE),0)</f>
        <v>0</v>
      </c>
      <c r="P1638" s="34">
        <f>IFERROR(VLOOKUP($H1638,'Water F Rev'!$A:$L,16,FALSE),0)</f>
        <v>0</v>
      </c>
      <c r="Q1638" s="42">
        <f>IFERROR(VLOOKUP($H1638,'Water F Rev'!$A:$L,17,FALSE),0)</f>
        <v>0</v>
      </c>
      <c r="R1638" s="34">
        <f>IFERROR(VLOOKUP($H1638,'Water F Exp'!$A:$K,15,FALSE),0)</f>
        <v>0</v>
      </c>
      <c r="S1638" s="34">
        <f>IFERROR(VLOOKUP($H1638,'Water F Exp'!$A:$K,16,FALSE),0)</f>
        <v>0</v>
      </c>
      <c r="T1638" s="42">
        <f>IFERROR(VLOOKUP($H1638,'Water F Exp'!$A:$K,17,FALSE),0)</f>
        <v>0</v>
      </c>
      <c r="U1638" s="34">
        <f>IFERROR(VLOOKUP($H1638,'Sewer F Rev'!$A:$E,15,FALSE),0)</f>
        <v>0</v>
      </c>
      <c r="V1638" s="34">
        <f>IFERROR(VLOOKUP($H1638,'Sewer F Rev'!$A:$E,16,FALSE),0)</f>
        <v>0</v>
      </c>
      <c r="W1638" s="42">
        <f>IFERROR(VLOOKUP($H1638,'Sewer F Rev'!$A:$E,17,FALSE),0)</f>
        <v>0</v>
      </c>
      <c r="X1638" s="34">
        <f>IFERROR(VLOOKUP($H1638,'Sewer F Exp'!$A:$B,15,FALSE),0)</f>
        <v>0</v>
      </c>
      <c r="Y1638" s="34">
        <f>IFERROR(VLOOKUP($H1638,'Sewer F Exp'!$A:$B,16,FALSE),0)</f>
        <v>0</v>
      </c>
      <c r="Z1638" s="42">
        <f>IFERROR(VLOOKUP($H1638,'Sewer F Exp'!$A:$B,17,FALSE),0)</f>
        <v>0</v>
      </c>
      <c r="AA1638" s="34">
        <f>IFERROR(VLOOKUP($H1638,'Refuse F Rev'!$A:$E,15,FALSE),0)</f>
        <v>0</v>
      </c>
      <c r="AB1638" s="34">
        <f>IFERROR(VLOOKUP($H1638,'Refuse F Rev'!$A:$E,16,FALSE),0)</f>
        <v>0</v>
      </c>
      <c r="AC1638" s="42">
        <f>IFERROR(VLOOKUP($H1638,'Refuse F Rev'!$A:$E,17,FALSE),0)</f>
        <v>0</v>
      </c>
      <c r="AD1638" s="34">
        <f>IFERROR(VLOOKUP($H1638,'Refuse F Exp'!$A:$E,15,FALSE),0)</f>
        <v>0</v>
      </c>
      <c r="AE1638" s="34">
        <f>IFERROR(VLOOKUP($H1638,'Refuse F Exp'!$A:$E,16,FALSE),0)</f>
        <v>0</v>
      </c>
      <c r="AF1638" s="42">
        <f>IFERROR(VLOOKUP($H1638,'Refuse F Exp'!$A:$E,17,FALSE),0)</f>
        <v>0</v>
      </c>
      <c r="AG1638" s="34">
        <f>IFERROR(VLOOKUP($H1638,#REF!,10,FALSE),0)</f>
        <v>0</v>
      </c>
      <c r="AH1638" s="34">
        <f>IFERROR(VLOOKUP($H1638,#REF!,11,FALSE),0)</f>
        <v>0</v>
      </c>
      <c r="AI1638" s="42">
        <f>IFERROR(VLOOKUP($H1638,#REF!,12,FALSE),0)</f>
        <v>0</v>
      </c>
      <c r="AJ1638" s="34">
        <f>IFERROR(VLOOKUP($H1638,#REF!,10,FALSE),0)</f>
        <v>0</v>
      </c>
      <c r="AK1638" s="34">
        <f>IFERROR(VLOOKUP($H1638,#REF!,11,FALSE),0)</f>
        <v>0</v>
      </c>
      <c r="AL1638" s="42">
        <f>IFERROR(VLOOKUP($H1638,#REF!,12,FALSE),0)</f>
        <v>0</v>
      </c>
      <c r="AM1638" s="34">
        <f>IFERROR(VLOOKUP($H1638,#REF!,10,FALSE),0)</f>
        <v>0</v>
      </c>
      <c r="AN1638" s="34">
        <f>IFERROR(VLOOKUP($H1638,#REF!,11,FALSE),0)</f>
        <v>0</v>
      </c>
      <c r="AO1638" s="42">
        <f>IFERROR(VLOOKUP($H1638,#REF!,12,FALSE),0)</f>
        <v>0</v>
      </c>
      <c r="AP1638" s="34">
        <f>IFERROR(VLOOKUP($H1638,#REF!,10,FALSE),0)</f>
        <v>0</v>
      </c>
      <c r="AQ1638" s="34">
        <f>IFERROR(VLOOKUP($H1638,#REF!,11,FALSE),0)</f>
        <v>0</v>
      </c>
      <c r="AR1638" s="42">
        <f>IFERROR(VLOOKUP($H1638,#REF!,12,FALSE),0)</f>
        <v>0</v>
      </c>
      <c r="AS1638" s="34">
        <f>IFERROR(VLOOKUP($H1638,#REF!,13,FALSE),0)</f>
        <v>0</v>
      </c>
      <c r="AT1638" s="34">
        <f>IFERROR(VLOOKUP($H1638,#REF!,14,FALSE),0)</f>
        <v>0</v>
      </c>
      <c r="AU1638" s="42">
        <f>IFERROR(VLOOKUP($H1638,#REF!,15,FALSE),0)</f>
        <v>0</v>
      </c>
      <c r="AV1638" s="34">
        <f>IFERROR(VLOOKUP($H1638,#REF!,15,FALSE),0)</f>
        <v>0</v>
      </c>
      <c r="AW1638" s="34">
        <f>IFERROR(VLOOKUP($H1638,#REF!,16,FALSE),0)</f>
        <v>0</v>
      </c>
      <c r="AX1638" s="42">
        <f>IFERROR(VLOOKUP($H1638,#REF!,17,FALSE),0)</f>
        <v>0</v>
      </c>
    </row>
    <row r="1639" spans="1:50" x14ac:dyDescent="0.3">
      <c r="A1639" s="33" t="e">
        <f t="shared" si="100"/>
        <v>#REF!</v>
      </c>
      <c r="B1639" s="33" t="e">
        <f>+'R&amp;E EXPORT'!#REF!</f>
        <v>#REF!</v>
      </c>
      <c r="C1639" t="str">
        <f>IFERROR(VLOOKUP(A1639,'MCSJ Export'!A:C,3,FALSE),"")</f>
        <v/>
      </c>
      <c r="D1639" s="37">
        <f t="shared" si="101"/>
        <v>0</v>
      </c>
      <c r="E1639" s="37">
        <f t="shared" si="102"/>
        <v>0</v>
      </c>
      <c r="F1639" s="37">
        <f t="shared" si="103"/>
        <v>0</v>
      </c>
      <c r="G1639" s="37"/>
      <c r="H1639" s="33" t="e">
        <f>+'R&amp;E EXPORT'!#REF!</f>
        <v>#REF!</v>
      </c>
      <c r="I1639" s="34">
        <f>IFERROR(VLOOKUP($H1639,'Gen F Rev'!$A:$M,15,FALSE),0)</f>
        <v>0</v>
      </c>
      <c r="J1639" s="34">
        <f>IFERROR(VLOOKUP($H1639,'Gen F Rev'!$A:$M,16,FALSE),0)</f>
        <v>0</v>
      </c>
      <c r="K1639" s="42">
        <f>IFERROR(VLOOKUP($H1639,'Gen F Rev'!$A:$M,17,FALSE),0)</f>
        <v>0</v>
      </c>
      <c r="L1639" s="34">
        <f>IFERROR(VLOOKUP($H1639,'Gen F Exp'!$A:$E,15,FALSE),0)</f>
        <v>0</v>
      </c>
      <c r="M1639" s="34">
        <f>IFERROR(VLOOKUP($H1639,'Gen F Exp'!$A:$E,16,FALSE),0)</f>
        <v>0</v>
      </c>
      <c r="N1639" s="42">
        <f>IFERROR(VLOOKUP($H1639,'Gen F Exp'!$A:$E,17,FALSE),0)</f>
        <v>0</v>
      </c>
      <c r="O1639" s="34">
        <f>IFERROR(VLOOKUP($H1639,'Water F Rev'!$A:$L,15,FALSE),0)</f>
        <v>0</v>
      </c>
      <c r="P1639" s="34">
        <f>IFERROR(VLOOKUP($H1639,'Water F Rev'!$A:$L,16,FALSE),0)</f>
        <v>0</v>
      </c>
      <c r="Q1639" s="42">
        <f>IFERROR(VLOOKUP($H1639,'Water F Rev'!$A:$L,17,FALSE),0)</f>
        <v>0</v>
      </c>
      <c r="R1639" s="34">
        <f>IFERROR(VLOOKUP($H1639,'Water F Exp'!$A:$K,15,FALSE),0)</f>
        <v>0</v>
      </c>
      <c r="S1639" s="34">
        <f>IFERROR(VLOOKUP($H1639,'Water F Exp'!$A:$K,16,FALSE),0)</f>
        <v>0</v>
      </c>
      <c r="T1639" s="42">
        <f>IFERROR(VLOOKUP($H1639,'Water F Exp'!$A:$K,17,FALSE),0)</f>
        <v>0</v>
      </c>
      <c r="U1639" s="34">
        <f>IFERROR(VLOOKUP($H1639,'Sewer F Rev'!$A:$E,15,FALSE),0)</f>
        <v>0</v>
      </c>
      <c r="V1639" s="34">
        <f>IFERROR(VLOOKUP($H1639,'Sewer F Rev'!$A:$E,16,FALSE),0)</f>
        <v>0</v>
      </c>
      <c r="W1639" s="42">
        <f>IFERROR(VLOOKUP($H1639,'Sewer F Rev'!$A:$E,17,FALSE),0)</f>
        <v>0</v>
      </c>
      <c r="X1639" s="34">
        <f>IFERROR(VLOOKUP($H1639,'Sewer F Exp'!$A:$B,15,FALSE),0)</f>
        <v>0</v>
      </c>
      <c r="Y1639" s="34">
        <f>IFERROR(VLOOKUP($H1639,'Sewer F Exp'!$A:$B,16,FALSE),0)</f>
        <v>0</v>
      </c>
      <c r="Z1639" s="42">
        <f>IFERROR(VLOOKUP($H1639,'Sewer F Exp'!$A:$B,17,FALSE),0)</f>
        <v>0</v>
      </c>
      <c r="AA1639" s="34">
        <f>IFERROR(VLOOKUP($H1639,'Refuse F Rev'!$A:$E,15,FALSE),0)</f>
        <v>0</v>
      </c>
      <c r="AB1639" s="34">
        <f>IFERROR(VLOOKUP($H1639,'Refuse F Rev'!$A:$E,16,FALSE),0)</f>
        <v>0</v>
      </c>
      <c r="AC1639" s="42">
        <f>IFERROR(VLOOKUP($H1639,'Refuse F Rev'!$A:$E,17,FALSE),0)</f>
        <v>0</v>
      </c>
      <c r="AD1639" s="34">
        <f>IFERROR(VLOOKUP($H1639,'Refuse F Exp'!$A:$E,15,FALSE),0)</f>
        <v>0</v>
      </c>
      <c r="AE1639" s="34">
        <f>IFERROR(VLOOKUP($H1639,'Refuse F Exp'!$A:$E,16,FALSE),0)</f>
        <v>0</v>
      </c>
      <c r="AF1639" s="42">
        <f>IFERROR(VLOOKUP($H1639,'Refuse F Exp'!$A:$E,17,FALSE),0)</f>
        <v>0</v>
      </c>
      <c r="AG1639" s="34">
        <f>IFERROR(VLOOKUP($H1639,#REF!,10,FALSE),0)</f>
        <v>0</v>
      </c>
      <c r="AH1639" s="34">
        <f>IFERROR(VLOOKUP($H1639,#REF!,11,FALSE),0)</f>
        <v>0</v>
      </c>
      <c r="AI1639" s="42">
        <f>IFERROR(VLOOKUP($H1639,#REF!,12,FALSE),0)</f>
        <v>0</v>
      </c>
      <c r="AJ1639" s="34">
        <f>IFERROR(VLOOKUP($H1639,#REF!,10,FALSE),0)</f>
        <v>0</v>
      </c>
      <c r="AK1639" s="34">
        <f>IFERROR(VLOOKUP($H1639,#REF!,11,FALSE),0)</f>
        <v>0</v>
      </c>
      <c r="AL1639" s="42">
        <f>IFERROR(VLOOKUP($H1639,#REF!,12,FALSE),0)</f>
        <v>0</v>
      </c>
      <c r="AM1639" s="34">
        <f>IFERROR(VLOOKUP($H1639,#REF!,10,FALSE),0)</f>
        <v>0</v>
      </c>
      <c r="AN1639" s="34">
        <f>IFERROR(VLOOKUP($H1639,#REF!,11,FALSE),0)</f>
        <v>0</v>
      </c>
      <c r="AO1639" s="42">
        <f>IFERROR(VLOOKUP($H1639,#REF!,12,FALSE),0)</f>
        <v>0</v>
      </c>
      <c r="AP1639" s="34">
        <f>IFERROR(VLOOKUP($H1639,#REF!,10,FALSE),0)</f>
        <v>0</v>
      </c>
      <c r="AQ1639" s="34">
        <f>IFERROR(VLOOKUP($H1639,#REF!,11,FALSE),0)</f>
        <v>0</v>
      </c>
      <c r="AR1639" s="42">
        <f>IFERROR(VLOOKUP($H1639,#REF!,12,FALSE),0)</f>
        <v>0</v>
      </c>
      <c r="AS1639" s="34">
        <f>IFERROR(VLOOKUP($H1639,#REF!,13,FALSE),0)</f>
        <v>0</v>
      </c>
      <c r="AT1639" s="34">
        <f>IFERROR(VLOOKUP($H1639,#REF!,14,FALSE),0)</f>
        <v>0</v>
      </c>
      <c r="AU1639" s="42">
        <f>IFERROR(VLOOKUP($H1639,#REF!,15,FALSE),0)</f>
        <v>0</v>
      </c>
      <c r="AV1639" s="34">
        <f>IFERROR(VLOOKUP($H1639,#REF!,15,FALSE),0)</f>
        <v>0</v>
      </c>
      <c r="AW1639" s="34">
        <f>IFERROR(VLOOKUP($H1639,#REF!,16,FALSE),0)</f>
        <v>0</v>
      </c>
      <c r="AX1639" s="42">
        <f>IFERROR(VLOOKUP($H1639,#REF!,17,FALSE),0)</f>
        <v>0</v>
      </c>
    </row>
    <row r="1640" spans="1:50" x14ac:dyDescent="0.3">
      <c r="A1640" s="33" t="e">
        <f t="shared" si="100"/>
        <v>#REF!</v>
      </c>
      <c r="B1640" s="33" t="e">
        <f>+'R&amp;E EXPORT'!#REF!</f>
        <v>#REF!</v>
      </c>
      <c r="C1640" t="str">
        <f>IFERROR(VLOOKUP(A1640,'MCSJ Export'!A:C,3,FALSE),"")</f>
        <v/>
      </c>
      <c r="D1640" s="37">
        <f t="shared" si="101"/>
        <v>0</v>
      </c>
      <c r="E1640" s="37">
        <f t="shared" si="102"/>
        <v>0</v>
      </c>
      <c r="F1640" s="37">
        <f t="shared" si="103"/>
        <v>0</v>
      </c>
      <c r="G1640" s="37"/>
      <c r="H1640" s="33" t="e">
        <f>+'R&amp;E EXPORT'!#REF!</f>
        <v>#REF!</v>
      </c>
      <c r="I1640" s="34">
        <f>IFERROR(VLOOKUP($H1640,'Gen F Rev'!$A:$M,15,FALSE),0)</f>
        <v>0</v>
      </c>
      <c r="J1640" s="34">
        <f>IFERROR(VLOOKUP($H1640,'Gen F Rev'!$A:$M,16,FALSE),0)</f>
        <v>0</v>
      </c>
      <c r="K1640" s="42">
        <f>IFERROR(VLOOKUP($H1640,'Gen F Rev'!$A:$M,17,FALSE),0)</f>
        <v>0</v>
      </c>
      <c r="L1640" s="34">
        <f>IFERROR(VLOOKUP($H1640,'Gen F Exp'!$A:$E,15,FALSE),0)</f>
        <v>0</v>
      </c>
      <c r="M1640" s="34">
        <f>IFERROR(VLOOKUP($H1640,'Gen F Exp'!$A:$E,16,FALSE),0)</f>
        <v>0</v>
      </c>
      <c r="N1640" s="42">
        <f>IFERROR(VLOOKUP($H1640,'Gen F Exp'!$A:$E,17,FALSE),0)</f>
        <v>0</v>
      </c>
      <c r="O1640" s="34">
        <f>IFERROR(VLOOKUP($H1640,'Water F Rev'!$A:$L,15,FALSE),0)</f>
        <v>0</v>
      </c>
      <c r="P1640" s="34">
        <f>IFERROR(VLOOKUP($H1640,'Water F Rev'!$A:$L,16,FALSE),0)</f>
        <v>0</v>
      </c>
      <c r="Q1640" s="42">
        <f>IFERROR(VLOOKUP($H1640,'Water F Rev'!$A:$L,17,FALSE),0)</f>
        <v>0</v>
      </c>
      <c r="R1640" s="34">
        <f>IFERROR(VLOOKUP($H1640,'Water F Exp'!$A:$K,15,FALSE),0)</f>
        <v>0</v>
      </c>
      <c r="S1640" s="34">
        <f>IFERROR(VLOOKUP($H1640,'Water F Exp'!$A:$K,16,FALSE),0)</f>
        <v>0</v>
      </c>
      <c r="T1640" s="42">
        <f>IFERROR(VLOOKUP($H1640,'Water F Exp'!$A:$K,17,FALSE),0)</f>
        <v>0</v>
      </c>
      <c r="U1640" s="34">
        <f>IFERROR(VLOOKUP($H1640,'Sewer F Rev'!$A:$E,15,FALSE),0)</f>
        <v>0</v>
      </c>
      <c r="V1640" s="34">
        <f>IFERROR(VLOOKUP($H1640,'Sewer F Rev'!$A:$E,16,FALSE),0)</f>
        <v>0</v>
      </c>
      <c r="W1640" s="42">
        <f>IFERROR(VLOOKUP($H1640,'Sewer F Rev'!$A:$E,17,FALSE),0)</f>
        <v>0</v>
      </c>
      <c r="X1640" s="34">
        <f>IFERROR(VLOOKUP($H1640,'Sewer F Exp'!$A:$B,15,FALSE),0)</f>
        <v>0</v>
      </c>
      <c r="Y1640" s="34">
        <f>IFERROR(VLOOKUP($H1640,'Sewer F Exp'!$A:$B,16,FALSE),0)</f>
        <v>0</v>
      </c>
      <c r="Z1640" s="42">
        <f>IFERROR(VLOOKUP($H1640,'Sewer F Exp'!$A:$B,17,FALSE),0)</f>
        <v>0</v>
      </c>
      <c r="AA1640" s="34">
        <f>IFERROR(VLOOKUP($H1640,'Refuse F Rev'!$A:$E,15,FALSE),0)</f>
        <v>0</v>
      </c>
      <c r="AB1640" s="34">
        <f>IFERROR(VLOOKUP($H1640,'Refuse F Rev'!$A:$E,16,FALSE),0)</f>
        <v>0</v>
      </c>
      <c r="AC1640" s="42">
        <f>IFERROR(VLOOKUP($H1640,'Refuse F Rev'!$A:$E,17,FALSE),0)</f>
        <v>0</v>
      </c>
      <c r="AD1640" s="34">
        <f>IFERROR(VLOOKUP($H1640,'Refuse F Exp'!$A:$E,15,FALSE),0)</f>
        <v>0</v>
      </c>
      <c r="AE1640" s="34">
        <f>IFERROR(VLOOKUP($H1640,'Refuse F Exp'!$A:$E,16,FALSE),0)</f>
        <v>0</v>
      </c>
      <c r="AF1640" s="42">
        <f>IFERROR(VLOOKUP($H1640,'Refuse F Exp'!$A:$E,17,FALSE),0)</f>
        <v>0</v>
      </c>
      <c r="AG1640" s="34">
        <f>IFERROR(VLOOKUP($H1640,#REF!,10,FALSE),0)</f>
        <v>0</v>
      </c>
      <c r="AH1640" s="34">
        <f>IFERROR(VLOOKUP($H1640,#REF!,11,FALSE),0)</f>
        <v>0</v>
      </c>
      <c r="AI1640" s="42">
        <f>IFERROR(VLOOKUP($H1640,#REF!,12,FALSE),0)</f>
        <v>0</v>
      </c>
      <c r="AJ1640" s="34">
        <f>IFERROR(VLOOKUP($H1640,#REF!,10,FALSE),0)</f>
        <v>0</v>
      </c>
      <c r="AK1640" s="34">
        <f>IFERROR(VLOOKUP($H1640,#REF!,11,FALSE),0)</f>
        <v>0</v>
      </c>
      <c r="AL1640" s="42">
        <f>IFERROR(VLOOKUP($H1640,#REF!,12,FALSE),0)</f>
        <v>0</v>
      </c>
      <c r="AM1640" s="34">
        <f>IFERROR(VLOOKUP($H1640,#REF!,10,FALSE),0)</f>
        <v>0</v>
      </c>
      <c r="AN1640" s="34">
        <f>IFERROR(VLOOKUP($H1640,#REF!,11,FALSE),0)</f>
        <v>0</v>
      </c>
      <c r="AO1640" s="42">
        <f>IFERROR(VLOOKUP($H1640,#REF!,12,FALSE),0)</f>
        <v>0</v>
      </c>
      <c r="AP1640" s="34">
        <f>IFERROR(VLOOKUP($H1640,#REF!,10,FALSE),0)</f>
        <v>0</v>
      </c>
      <c r="AQ1640" s="34">
        <f>IFERROR(VLOOKUP($H1640,#REF!,11,FALSE),0)</f>
        <v>0</v>
      </c>
      <c r="AR1640" s="42">
        <f>IFERROR(VLOOKUP($H1640,#REF!,12,FALSE),0)</f>
        <v>0</v>
      </c>
      <c r="AS1640" s="34">
        <f>IFERROR(VLOOKUP($H1640,#REF!,13,FALSE),0)</f>
        <v>0</v>
      </c>
      <c r="AT1640" s="34">
        <f>IFERROR(VLOOKUP($H1640,#REF!,14,FALSE),0)</f>
        <v>0</v>
      </c>
      <c r="AU1640" s="42">
        <f>IFERROR(VLOOKUP($H1640,#REF!,15,FALSE),0)</f>
        <v>0</v>
      </c>
      <c r="AV1640" s="34">
        <f>IFERROR(VLOOKUP($H1640,#REF!,15,FALSE),0)</f>
        <v>0</v>
      </c>
      <c r="AW1640" s="34">
        <f>IFERROR(VLOOKUP($H1640,#REF!,16,FALSE),0)</f>
        <v>0</v>
      </c>
      <c r="AX1640" s="42">
        <f>IFERROR(VLOOKUP($H1640,#REF!,17,FALSE),0)</f>
        <v>0</v>
      </c>
    </row>
    <row r="1641" spans="1:50" x14ac:dyDescent="0.3">
      <c r="A1641" s="33" t="e">
        <f t="shared" si="100"/>
        <v>#REF!</v>
      </c>
      <c r="B1641" s="33" t="e">
        <f>+'R&amp;E EXPORT'!#REF!</f>
        <v>#REF!</v>
      </c>
      <c r="C1641" t="str">
        <f>IFERROR(VLOOKUP(A1641,'MCSJ Export'!A:C,3,FALSE),"")</f>
        <v/>
      </c>
      <c r="D1641" s="37">
        <f t="shared" si="101"/>
        <v>0</v>
      </c>
      <c r="E1641" s="37">
        <f t="shared" si="102"/>
        <v>0</v>
      </c>
      <c r="F1641" s="37">
        <f t="shared" si="103"/>
        <v>0</v>
      </c>
      <c r="G1641" s="37"/>
      <c r="H1641" s="33" t="e">
        <f>+'R&amp;E EXPORT'!#REF!</f>
        <v>#REF!</v>
      </c>
      <c r="I1641" s="34">
        <f>IFERROR(VLOOKUP($H1641,'Gen F Rev'!$A:$M,15,FALSE),0)</f>
        <v>0</v>
      </c>
      <c r="J1641" s="34">
        <f>IFERROR(VLOOKUP($H1641,'Gen F Rev'!$A:$M,16,FALSE),0)</f>
        <v>0</v>
      </c>
      <c r="K1641" s="42">
        <f>IFERROR(VLOOKUP($H1641,'Gen F Rev'!$A:$M,17,FALSE),0)</f>
        <v>0</v>
      </c>
      <c r="L1641" s="34">
        <f>IFERROR(VLOOKUP($H1641,'Gen F Exp'!$A:$E,15,FALSE),0)</f>
        <v>0</v>
      </c>
      <c r="M1641" s="34">
        <f>IFERROR(VLOOKUP($H1641,'Gen F Exp'!$A:$E,16,FALSE),0)</f>
        <v>0</v>
      </c>
      <c r="N1641" s="42">
        <f>IFERROR(VLOOKUP($H1641,'Gen F Exp'!$A:$E,17,FALSE),0)</f>
        <v>0</v>
      </c>
      <c r="O1641" s="34">
        <f>IFERROR(VLOOKUP($H1641,'Water F Rev'!$A:$L,15,FALSE),0)</f>
        <v>0</v>
      </c>
      <c r="P1641" s="34">
        <f>IFERROR(VLOOKUP($H1641,'Water F Rev'!$A:$L,16,FALSE),0)</f>
        <v>0</v>
      </c>
      <c r="Q1641" s="42">
        <f>IFERROR(VLOOKUP($H1641,'Water F Rev'!$A:$L,17,FALSE),0)</f>
        <v>0</v>
      </c>
      <c r="R1641" s="34">
        <f>IFERROR(VLOOKUP($H1641,'Water F Exp'!$A:$K,15,FALSE),0)</f>
        <v>0</v>
      </c>
      <c r="S1641" s="34">
        <f>IFERROR(VLOOKUP($H1641,'Water F Exp'!$A:$K,16,FALSE),0)</f>
        <v>0</v>
      </c>
      <c r="T1641" s="42">
        <f>IFERROR(VLOOKUP($H1641,'Water F Exp'!$A:$K,17,FALSE),0)</f>
        <v>0</v>
      </c>
      <c r="U1641" s="34">
        <f>IFERROR(VLOOKUP($H1641,'Sewer F Rev'!$A:$E,15,FALSE),0)</f>
        <v>0</v>
      </c>
      <c r="V1641" s="34">
        <f>IFERROR(VLOOKUP($H1641,'Sewer F Rev'!$A:$E,16,FALSE),0)</f>
        <v>0</v>
      </c>
      <c r="W1641" s="42">
        <f>IFERROR(VLOOKUP($H1641,'Sewer F Rev'!$A:$E,17,FALSE),0)</f>
        <v>0</v>
      </c>
      <c r="X1641" s="34">
        <f>IFERROR(VLOOKUP($H1641,'Sewer F Exp'!$A:$B,15,FALSE),0)</f>
        <v>0</v>
      </c>
      <c r="Y1641" s="34">
        <f>IFERROR(VLOOKUP($H1641,'Sewer F Exp'!$A:$B,16,FALSE),0)</f>
        <v>0</v>
      </c>
      <c r="Z1641" s="42">
        <f>IFERROR(VLOOKUP($H1641,'Sewer F Exp'!$A:$B,17,FALSE),0)</f>
        <v>0</v>
      </c>
      <c r="AA1641" s="34">
        <f>IFERROR(VLOOKUP($H1641,'Refuse F Rev'!$A:$E,15,FALSE),0)</f>
        <v>0</v>
      </c>
      <c r="AB1641" s="34">
        <f>IFERROR(VLOOKUP($H1641,'Refuse F Rev'!$A:$E,16,FALSE),0)</f>
        <v>0</v>
      </c>
      <c r="AC1641" s="42">
        <f>IFERROR(VLOOKUP($H1641,'Refuse F Rev'!$A:$E,17,FALSE),0)</f>
        <v>0</v>
      </c>
      <c r="AD1641" s="34">
        <f>IFERROR(VLOOKUP($H1641,'Refuse F Exp'!$A:$E,15,FALSE),0)</f>
        <v>0</v>
      </c>
      <c r="AE1641" s="34">
        <f>IFERROR(VLOOKUP($H1641,'Refuse F Exp'!$A:$E,16,FALSE),0)</f>
        <v>0</v>
      </c>
      <c r="AF1641" s="42">
        <f>IFERROR(VLOOKUP($H1641,'Refuse F Exp'!$A:$E,17,FALSE),0)</f>
        <v>0</v>
      </c>
      <c r="AG1641" s="34">
        <f>IFERROR(VLOOKUP($H1641,#REF!,10,FALSE),0)</f>
        <v>0</v>
      </c>
      <c r="AH1641" s="34">
        <f>IFERROR(VLOOKUP($H1641,#REF!,11,FALSE),0)</f>
        <v>0</v>
      </c>
      <c r="AI1641" s="42">
        <f>IFERROR(VLOOKUP($H1641,#REF!,12,FALSE),0)</f>
        <v>0</v>
      </c>
      <c r="AJ1641" s="34">
        <f>IFERROR(VLOOKUP($H1641,#REF!,10,FALSE),0)</f>
        <v>0</v>
      </c>
      <c r="AK1641" s="34">
        <f>IFERROR(VLOOKUP($H1641,#REF!,11,FALSE),0)</f>
        <v>0</v>
      </c>
      <c r="AL1641" s="42">
        <f>IFERROR(VLOOKUP($H1641,#REF!,12,FALSE),0)</f>
        <v>0</v>
      </c>
      <c r="AM1641" s="34">
        <f>IFERROR(VLOOKUP($H1641,#REF!,10,FALSE),0)</f>
        <v>0</v>
      </c>
      <c r="AN1641" s="34">
        <f>IFERROR(VLOOKUP($H1641,#REF!,11,FALSE),0)</f>
        <v>0</v>
      </c>
      <c r="AO1641" s="42">
        <f>IFERROR(VLOOKUP($H1641,#REF!,12,FALSE),0)</f>
        <v>0</v>
      </c>
      <c r="AP1641" s="34">
        <f>IFERROR(VLOOKUP($H1641,#REF!,10,FALSE),0)</f>
        <v>0</v>
      </c>
      <c r="AQ1641" s="34">
        <f>IFERROR(VLOOKUP($H1641,#REF!,11,FALSE),0)</f>
        <v>0</v>
      </c>
      <c r="AR1641" s="42">
        <f>IFERROR(VLOOKUP($H1641,#REF!,12,FALSE),0)</f>
        <v>0</v>
      </c>
      <c r="AS1641" s="34">
        <f>IFERROR(VLOOKUP($H1641,#REF!,13,FALSE),0)</f>
        <v>0</v>
      </c>
      <c r="AT1641" s="34">
        <f>IFERROR(VLOOKUP($H1641,#REF!,14,FALSE),0)</f>
        <v>0</v>
      </c>
      <c r="AU1641" s="42">
        <f>IFERROR(VLOOKUP($H1641,#REF!,15,FALSE),0)</f>
        <v>0</v>
      </c>
      <c r="AV1641" s="34">
        <f>IFERROR(VLOOKUP($H1641,#REF!,15,FALSE),0)</f>
        <v>0</v>
      </c>
      <c r="AW1641" s="34">
        <f>IFERROR(VLOOKUP($H1641,#REF!,16,FALSE),0)</f>
        <v>0</v>
      </c>
      <c r="AX1641" s="42">
        <f>IFERROR(VLOOKUP($H1641,#REF!,17,FALSE),0)</f>
        <v>0</v>
      </c>
    </row>
    <row r="1642" spans="1:50" x14ac:dyDescent="0.3">
      <c r="A1642" s="33" t="e">
        <f t="shared" si="100"/>
        <v>#REF!</v>
      </c>
      <c r="B1642" s="33" t="e">
        <f>+'R&amp;E EXPORT'!#REF!</f>
        <v>#REF!</v>
      </c>
      <c r="C1642" t="str">
        <f>IFERROR(VLOOKUP(A1642,'MCSJ Export'!A:C,3,FALSE),"")</f>
        <v/>
      </c>
      <c r="D1642" s="37">
        <f t="shared" si="101"/>
        <v>0</v>
      </c>
      <c r="E1642" s="37">
        <f t="shared" si="102"/>
        <v>0</v>
      </c>
      <c r="F1642" s="37">
        <f t="shared" si="103"/>
        <v>0</v>
      </c>
      <c r="G1642" s="37"/>
      <c r="H1642" s="33" t="e">
        <f>+'R&amp;E EXPORT'!#REF!</f>
        <v>#REF!</v>
      </c>
      <c r="I1642" s="34">
        <f>IFERROR(VLOOKUP($H1642,'Gen F Rev'!$A:$M,15,FALSE),0)</f>
        <v>0</v>
      </c>
      <c r="J1642" s="34">
        <f>IFERROR(VLOOKUP($H1642,'Gen F Rev'!$A:$M,16,FALSE),0)</f>
        <v>0</v>
      </c>
      <c r="K1642" s="42">
        <f>IFERROR(VLOOKUP($H1642,'Gen F Rev'!$A:$M,17,FALSE),0)</f>
        <v>0</v>
      </c>
      <c r="L1642" s="34">
        <f>IFERROR(VLOOKUP($H1642,'Gen F Exp'!$A:$E,15,FALSE),0)</f>
        <v>0</v>
      </c>
      <c r="M1642" s="34">
        <f>IFERROR(VLOOKUP($H1642,'Gen F Exp'!$A:$E,16,FALSE),0)</f>
        <v>0</v>
      </c>
      <c r="N1642" s="42">
        <f>IFERROR(VLOOKUP($H1642,'Gen F Exp'!$A:$E,17,FALSE),0)</f>
        <v>0</v>
      </c>
      <c r="O1642" s="34">
        <f>IFERROR(VLOOKUP($H1642,'Water F Rev'!$A:$L,15,FALSE),0)</f>
        <v>0</v>
      </c>
      <c r="P1642" s="34">
        <f>IFERROR(VLOOKUP($H1642,'Water F Rev'!$A:$L,16,FALSE),0)</f>
        <v>0</v>
      </c>
      <c r="Q1642" s="42">
        <f>IFERROR(VLOOKUP($H1642,'Water F Rev'!$A:$L,17,FALSE),0)</f>
        <v>0</v>
      </c>
      <c r="R1642" s="34">
        <f>IFERROR(VLOOKUP($H1642,'Water F Exp'!$A:$K,15,FALSE),0)</f>
        <v>0</v>
      </c>
      <c r="S1642" s="34">
        <f>IFERROR(VLOOKUP($H1642,'Water F Exp'!$A:$K,16,FALSE),0)</f>
        <v>0</v>
      </c>
      <c r="T1642" s="42">
        <f>IFERROR(VLOOKUP($H1642,'Water F Exp'!$A:$K,17,FALSE),0)</f>
        <v>0</v>
      </c>
      <c r="U1642" s="34">
        <f>IFERROR(VLOOKUP($H1642,'Sewer F Rev'!$A:$E,15,FALSE),0)</f>
        <v>0</v>
      </c>
      <c r="V1642" s="34">
        <f>IFERROR(VLOOKUP($H1642,'Sewer F Rev'!$A:$E,16,FALSE),0)</f>
        <v>0</v>
      </c>
      <c r="W1642" s="42">
        <f>IFERROR(VLOOKUP($H1642,'Sewer F Rev'!$A:$E,17,FALSE),0)</f>
        <v>0</v>
      </c>
      <c r="X1642" s="34">
        <f>IFERROR(VLOOKUP($H1642,'Sewer F Exp'!$A:$B,15,FALSE),0)</f>
        <v>0</v>
      </c>
      <c r="Y1642" s="34">
        <f>IFERROR(VLOOKUP($H1642,'Sewer F Exp'!$A:$B,16,FALSE),0)</f>
        <v>0</v>
      </c>
      <c r="Z1642" s="42">
        <f>IFERROR(VLOOKUP($H1642,'Sewer F Exp'!$A:$B,17,FALSE),0)</f>
        <v>0</v>
      </c>
      <c r="AA1642" s="34">
        <f>IFERROR(VLOOKUP($H1642,'Refuse F Rev'!$A:$E,15,FALSE),0)</f>
        <v>0</v>
      </c>
      <c r="AB1642" s="34">
        <f>IFERROR(VLOOKUP($H1642,'Refuse F Rev'!$A:$E,16,FALSE),0)</f>
        <v>0</v>
      </c>
      <c r="AC1642" s="42">
        <f>IFERROR(VLOOKUP($H1642,'Refuse F Rev'!$A:$E,17,FALSE),0)</f>
        <v>0</v>
      </c>
      <c r="AD1642" s="34">
        <f>IFERROR(VLOOKUP($H1642,'Refuse F Exp'!$A:$E,15,FALSE),0)</f>
        <v>0</v>
      </c>
      <c r="AE1642" s="34">
        <f>IFERROR(VLOOKUP($H1642,'Refuse F Exp'!$A:$E,16,FALSE),0)</f>
        <v>0</v>
      </c>
      <c r="AF1642" s="42">
        <f>IFERROR(VLOOKUP($H1642,'Refuse F Exp'!$A:$E,17,FALSE),0)</f>
        <v>0</v>
      </c>
      <c r="AG1642" s="34">
        <f>IFERROR(VLOOKUP($H1642,#REF!,10,FALSE),0)</f>
        <v>0</v>
      </c>
      <c r="AH1642" s="34">
        <f>IFERROR(VLOOKUP($H1642,#REF!,11,FALSE),0)</f>
        <v>0</v>
      </c>
      <c r="AI1642" s="42">
        <f>IFERROR(VLOOKUP($H1642,#REF!,12,FALSE),0)</f>
        <v>0</v>
      </c>
      <c r="AJ1642" s="34">
        <f>IFERROR(VLOOKUP($H1642,#REF!,10,FALSE),0)</f>
        <v>0</v>
      </c>
      <c r="AK1642" s="34">
        <f>IFERROR(VLOOKUP($H1642,#REF!,11,FALSE),0)</f>
        <v>0</v>
      </c>
      <c r="AL1642" s="42">
        <f>IFERROR(VLOOKUP($H1642,#REF!,12,FALSE),0)</f>
        <v>0</v>
      </c>
      <c r="AM1642" s="34">
        <f>IFERROR(VLOOKUP($H1642,#REF!,10,FALSE),0)</f>
        <v>0</v>
      </c>
      <c r="AN1642" s="34">
        <f>IFERROR(VLOOKUP($H1642,#REF!,11,FALSE),0)</f>
        <v>0</v>
      </c>
      <c r="AO1642" s="42">
        <f>IFERROR(VLOOKUP($H1642,#REF!,12,FALSE),0)</f>
        <v>0</v>
      </c>
      <c r="AP1642" s="34">
        <f>IFERROR(VLOOKUP($H1642,#REF!,10,FALSE),0)</f>
        <v>0</v>
      </c>
      <c r="AQ1642" s="34">
        <f>IFERROR(VLOOKUP($H1642,#REF!,11,FALSE),0)</f>
        <v>0</v>
      </c>
      <c r="AR1642" s="42">
        <f>IFERROR(VLOOKUP($H1642,#REF!,12,FALSE),0)</f>
        <v>0</v>
      </c>
      <c r="AS1642" s="34">
        <f>IFERROR(VLOOKUP($H1642,#REF!,13,FALSE),0)</f>
        <v>0</v>
      </c>
      <c r="AT1642" s="34">
        <f>IFERROR(VLOOKUP($H1642,#REF!,14,FALSE),0)</f>
        <v>0</v>
      </c>
      <c r="AU1642" s="42">
        <f>IFERROR(VLOOKUP($H1642,#REF!,15,FALSE),0)</f>
        <v>0</v>
      </c>
      <c r="AV1642" s="34">
        <f>IFERROR(VLOOKUP($H1642,#REF!,15,FALSE),0)</f>
        <v>0</v>
      </c>
      <c r="AW1642" s="34">
        <f>IFERROR(VLOOKUP($H1642,#REF!,16,FALSE),0)</f>
        <v>0</v>
      </c>
      <c r="AX1642" s="42">
        <f>IFERROR(VLOOKUP($H1642,#REF!,17,FALSE),0)</f>
        <v>0</v>
      </c>
    </row>
    <row r="1643" spans="1:50" x14ac:dyDescent="0.3">
      <c r="A1643" s="33" t="e">
        <f t="shared" si="100"/>
        <v>#REF!</v>
      </c>
      <c r="B1643" s="33" t="e">
        <f>+'R&amp;E EXPORT'!#REF!</f>
        <v>#REF!</v>
      </c>
      <c r="C1643" t="str">
        <f>IFERROR(VLOOKUP(A1643,'MCSJ Export'!A:C,3,FALSE),"")</f>
        <v/>
      </c>
      <c r="D1643" s="37">
        <f t="shared" si="101"/>
        <v>0</v>
      </c>
      <c r="E1643" s="37">
        <f t="shared" si="102"/>
        <v>0</v>
      </c>
      <c r="F1643" s="37">
        <f t="shared" si="103"/>
        <v>0</v>
      </c>
      <c r="G1643" s="37"/>
      <c r="H1643" s="33" t="e">
        <f>+'R&amp;E EXPORT'!#REF!</f>
        <v>#REF!</v>
      </c>
      <c r="I1643" s="34">
        <f>IFERROR(VLOOKUP($H1643,'Gen F Rev'!$A:$M,15,FALSE),0)</f>
        <v>0</v>
      </c>
      <c r="J1643" s="34">
        <f>IFERROR(VLOOKUP($H1643,'Gen F Rev'!$A:$M,16,FALSE),0)</f>
        <v>0</v>
      </c>
      <c r="K1643" s="42">
        <f>IFERROR(VLOOKUP($H1643,'Gen F Rev'!$A:$M,17,FALSE),0)</f>
        <v>0</v>
      </c>
      <c r="L1643" s="34">
        <f>IFERROR(VLOOKUP($H1643,'Gen F Exp'!$A:$E,15,FALSE),0)</f>
        <v>0</v>
      </c>
      <c r="M1643" s="34">
        <f>IFERROR(VLOOKUP($H1643,'Gen F Exp'!$A:$E,16,FALSE),0)</f>
        <v>0</v>
      </c>
      <c r="N1643" s="42">
        <f>IFERROR(VLOOKUP($H1643,'Gen F Exp'!$A:$E,17,FALSE),0)</f>
        <v>0</v>
      </c>
      <c r="O1643" s="34">
        <f>IFERROR(VLOOKUP($H1643,'Water F Rev'!$A:$L,15,FALSE),0)</f>
        <v>0</v>
      </c>
      <c r="P1643" s="34">
        <f>IFERROR(VLOOKUP($H1643,'Water F Rev'!$A:$L,16,FALSE),0)</f>
        <v>0</v>
      </c>
      <c r="Q1643" s="42">
        <f>IFERROR(VLOOKUP($H1643,'Water F Rev'!$A:$L,17,FALSE),0)</f>
        <v>0</v>
      </c>
      <c r="R1643" s="34">
        <f>IFERROR(VLOOKUP($H1643,'Water F Exp'!$A:$K,15,FALSE),0)</f>
        <v>0</v>
      </c>
      <c r="S1643" s="34">
        <f>IFERROR(VLOOKUP($H1643,'Water F Exp'!$A:$K,16,FALSE),0)</f>
        <v>0</v>
      </c>
      <c r="T1643" s="42">
        <f>IFERROR(VLOOKUP($H1643,'Water F Exp'!$A:$K,17,FALSE),0)</f>
        <v>0</v>
      </c>
      <c r="U1643" s="34">
        <f>IFERROR(VLOOKUP($H1643,'Sewer F Rev'!$A:$E,15,FALSE),0)</f>
        <v>0</v>
      </c>
      <c r="V1643" s="34">
        <f>IFERROR(VLOOKUP($H1643,'Sewer F Rev'!$A:$E,16,FALSE),0)</f>
        <v>0</v>
      </c>
      <c r="W1643" s="42">
        <f>IFERROR(VLOOKUP($H1643,'Sewer F Rev'!$A:$E,17,FALSE),0)</f>
        <v>0</v>
      </c>
      <c r="X1643" s="34">
        <f>IFERROR(VLOOKUP($H1643,'Sewer F Exp'!$A:$B,15,FALSE),0)</f>
        <v>0</v>
      </c>
      <c r="Y1643" s="34">
        <f>IFERROR(VLOOKUP($H1643,'Sewer F Exp'!$A:$B,16,FALSE),0)</f>
        <v>0</v>
      </c>
      <c r="Z1643" s="42">
        <f>IFERROR(VLOOKUP($H1643,'Sewer F Exp'!$A:$B,17,FALSE),0)</f>
        <v>0</v>
      </c>
      <c r="AA1643" s="34">
        <f>IFERROR(VLOOKUP($H1643,'Refuse F Rev'!$A:$E,15,FALSE),0)</f>
        <v>0</v>
      </c>
      <c r="AB1643" s="34">
        <f>IFERROR(VLOOKUP($H1643,'Refuse F Rev'!$A:$E,16,FALSE),0)</f>
        <v>0</v>
      </c>
      <c r="AC1643" s="42">
        <f>IFERROR(VLOOKUP($H1643,'Refuse F Rev'!$A:$E,17,FALSE),0)</f>
        <v>0</v>
      </c>
      <c r="AD1643" s="34">
        <f>IFERROR(VLOOKUP($H1643,'Refuse F Exp'!$A:$E,15,FALSE),0)</f>
        <v>0</v>
      </c>
      <c r="AE1643" s="34">
        <f>IFERROR(VLOOKUP($H1643,'Refuse F Exp'!$A:$E,16,FALSE),0)</f>
        <v>0</v>
      </c>
      <c r="AF1643" s="42">
        <f>IFERROR(VLOOKUP($H1643,'Refuse F Exp'!$A:$E,17,FALSE),0)</f>
        <v>0</v>
      </c>
      <c r="AG1643" s="34">
        <f>IFERROR(VLOOKUP($H1643,#REF!,10,FALSE),0)</f>
        <v>0</v>
      </c>
      <c r="AH1643" s="34">
        <f>IFERROR(VLOOKUP($H1643,#REF!,11,FALSE),0)</f>
        <v>0</v>
      </c>
      <c r="AI1643" s="42">
        <f>IFERROR(VLOOKUP($H1643,#REF!,12,FALSE),0)</f>
        <v>0</v>
      </c>
      <c r="AJ1643" s="34">
        <f>IFERROR(VLOOKUP($H1643,#REF!,10,FALSE),0)</f>
        <v>0</v>
      </c>
      <c r="AK1643" s="34">
        <f>IFERROR(VLOOKUP($H1643,#REF!,11,FALSE),0)</f>
        <v>0</v>
      </c>
      <c r="AL1643" s="42">
        <f>IFERROR(VLOOKUP($H1643,#REF!,12,FALSE),0)</f>
        <v>0</v>
      </c>
      <c r="AM1643" s="34">
        <f>IFERROR(VLOOKUP($H1643,#REF!,10,FALSE),0)</f>
        <v>0</v>
      </c>
      <c r="AN1643" s="34">
        <f>IFERROR(VLOOKUP($H1643,#REF!,11,FALSE),0)</f>
        <v>0</v>
      </c>
      <c r="AO1643" s="42">
        <f>IFERROR(VLOOKUP($H1643,#REF!,12,FALSE),0)</f>
        <v>0</v>
      </c>
      <c r="AP1643" s="34">
        <f>IFERROR(VLOOKUP($H1643,#REF!,10,FALSE),0)</f>
        <v>0</v>
      </c>
      <c r="AQ1643" s="34">
        <f>IFERROR(VLOOKUP($H1643,#REF!,11,FALSE),0)</f>
        <v>0</v>
      </c>
      <c r="AR1643" s="42">
        <f>IFERROR(VLOOKUP($H1643,#REF!,12,FALSE),0)</f>
        <v>0</v>
      </c>
      <c r="AS1643" s="34">
        <f>IFERROR(VLOOKUP($H1643,#REF!,13,FALSE),0)</f>
        <v>0</v>
      </c>
      <c r="AT1643" s="34">
        <f>IFERROR(VLOOKUP($H1643,#REF!,14,FALSE),0)</f>
        <v>0</v>
      </c>
      <c r="AU1643" s="42">
        <f>IFERROR(VLOOKUP($H1643,#REF!,15,FALSE),0)</f>
        <v>0</v>
      </c>
      <c r="AV1643" s="34">
        <f>IFERROR(VLOOKUP($H1643,#REF!,15,FALSE),0)</f>
        <v>0</v>
      </c>
      <c r="AW1643" s="34">
        <f>IFERROR(VLOOKUP($H1643,#REF!,16,FALSE),0)</f>
        <v>0</v>
      </c>
      <c r="AX1643" s="42">
        <f>IFERROR(VLOOKUP($H1643,#REF!,17,FALSE),0)</f>
        <v>0</v>
      </c>
    </row>
    <row r="1644" spans="1:50" x14ac:dyDescent="0.3">
      <c r="A1644" s="33" t="e">
        <f t="shared" si="100"/>
        <v>#REF!</v>
      </c>
      <c r="B1644" s="33" t="e">
        <f>+'R&amp;E EXPORT'!#REF!</f>
        <v>#REF!</v>
      </c>
      <c r="C1644" t="str">
        <f>IFERROR(VLOOKUP(A1644,'MCSJ Export'!A:C,3,FALSE),"")</f>
        <v/>
      </c>
      <c r="D1644" s="37">
        <f t="shared" si="101"/>
        <v>0</v>
      </c>
      <c r="E1644" s="37">
        <f t="shared" si="102"/>
        <v>0</v>
      </c>
      <c r="F1644" s="37">
        <f t="shared" si="103"/>
        <v>0</v>
      </c>
      <c r="G1644" s="37"/>
      <c r="H1644" s="33" t="e">
        <f>+'R&amp;E EXPORT'!#REF!</f>
        <v>#REF!</v>
      </c>
      <c r="I1644" s="34">
        <f>IFERROR(VLOOKUP($H1644,'Gen F Rev'!$A:$M,15,FALSE),0)</f>
        <v>0</v>
      </c>
      <c r="J1644" s="34">
        <f>IFERROR(VLOOKUP($H1644,'Gen F Rev'!$A:$M,16,FALSE),0)</f>
        <v>0</v>
      </c>
      <c r="K1644" s="42">
        <f>IFERROR(VLOOKUP($H1644,'Gen F Rev'!$A:$M,17,FALSE),0)</f>
        <v>0</v>
      </c>
      <c r="L1644" s="34">
        <f>IFERROR(VLOOKUP($H1644,'Gen F Exp'!$A:$E,15,FALSE),0)</f>
        <v>0</v>
      </c>
      <c r="M1644" s="34">
        <f>IFERROR(VLOOKUP($H1644,'Gen F Exp'!$A:$E,16,FALSE),0)</f>
        <v>0</v>
      </c>
      <c r="N1644" s="42">
        <f>IFERROR(VLOOKUP($H1644,'Gen F Exp'!$A:$E,17,FALSE),0)</f>
        <v>0</v>
      </c>
      <c r="O1644" s="34">
        <f>IFERROR(VLOOKUP($H1644,'Water F Rev'!$A:$L,15,FALSE),0)</f>
        <v>0</v>
      </c>
      <c r="P1644" s="34">
        <f>IFERROR(VLOOKUP($H1644,'Water F Rev'!$A:$L,16,FALSE),0)</f>
        <v>0</v>
      </c>
      <c r="Q1644" s="42">
        <f>IFERROR(VLOOKUP($H1644,'Water F Rev'!$A:$L,17,FALSE),0)</f>
        <v>0</v>
      </c>
      <c r="R1644" s="34">
        <f>IFERROR(VLOOKUP($H1644,'Water F Exp'!$A:$K,15,FALSE),0)</f>
        <v>0</v>
      </c>
      <c r="S1644" s="34">
        <f>IFERROR(VLOOKUP($H1644,'Water F Exp'!$A:$K,16,FALSE),0)</f>
        <v>0</v>
      </c>
      <c r="T1644" s="42">
        <f>IFERROR(VLOOKUP($H1644,'Water F Exp'!$A:$K,17,FALSE),0)</f>
        <v>0</v>
      </c>
      <c r="U1644" s="34">
        <f>IFERROR(VLOOKUP($H1644,'Sewer F Rev'!$A:$E,15,FALSE),0)</f>
        <v>0</v>
      </c>
      <c r="V1644" s="34">
        <f>IFERROR(VLOOKUP($H1644,'Sewer F Rev'!$A:$E,16,FALSE),0)</f>
        <v>0</v>
      </c>
      <c r="W1644" s="42">
        <f>IFERROR(VLOOKUP($H1644,'Sewer F Rev'!$A:$E,17,FALSE),0)</f>
        <v>0</v>
      </c>
      <c r="X1644" s="34">
        <f>IFERROR(VLOOKUP($H1644,'Sewer F Exp'!$A:$B,15,FALSE),0)</f>
        <v>0</v>
      </c>
      <c r="Y1644" s="34">
        <f>IFERROR(VLOOKUP($H1644,'Sewer F Exp'!$A:$B,16,FALSE),0)</f>
        <v>0</v>
      </c>
      <c r="Z1644" s="42">
        <f>IFERROR(VLOOKUP($H1644,'Sewer F Exp'!$A:$B,17,FALSE),0)</f>
        <v>0</v>
      </c>
      <c r="AA1644" s="34">
        <f>IFERROR(VLOOKUP($H1644,'Refuse F Rev'!$A:$E,15,FALSE),0)</f>
        <v>0</v>
      </c>
      <c r="AB1644" s="34">
        <f>IFERROR(VLOOKUP($H1644,'Refuse F Rev'!$A:$E,16,FALSE),0)</f>
        <v>0</v>
      </c>
      <c r="AC1644" s="42">
        <f>IFERROR(VLOOKUP($H1644,'Refuse F Rev'!$A:$E,17,FALSE),0)</f>
        <v>0</v>
      </c>
      <c r="AD1644" s="34">
        <f>IFERROR(VLOOKUP($H1644,'Refuse F Exp'!$A:$E,15,FALSE),0)</f>
        <v>0</v>
      </c>
      <c r="AE1644" s="34">
        <f>IFERROR(VLOOKUP($H1644,'Refuse F Exp'!$A:$E,16,FALSE),0)</f>
        <v>0</v>
      </c>
      <c r="AF1644" s="42">
        <f>IFERROR(VLOOKUP($H1644,'Refuse F Exp'!$A:$E,17,FALSE),0)</f>
        <v>0</v>
      </c>
      <c r="AG1644" s="34">
        <f>IFERROR(VLOOKUP($H1644,#REF!,10,FALSE),0)</f>
        <v>0</v>
      </c>
      <c r="AH1644" s="34">
        <f>IFERROR(VLOOKUP($H1644,#REF!,11,FALSE),0)</f>
        <v>0</v>
      </c>
      <c r="AI1644" s="42">
        <f>IFERROR(VLOOKUP($H1644,#REF!,12,FALSE),0)</f>
        <v>0</v>
      </c>
      <c r="AJ1644" s="34">
        <f>IFERROR(VLOOKUP($H1644,#REF!,10,FALSE),0)</f>
        <v>0</v>
      </c>
      <c r="AK1644" s="34">
        <f>IFERROR(VLOOKUP($H1644,#REF!,11,FALSE),0)</f>
        <v>0</v>
      </c>
      <c r="AL1644" s="42">
        <f>IFERROR(VLOOKUP($H1644,#REF!,12,FALSE),0)</f>
        <v>0</v>
      </c>
      <c r="AM1644" s="34">
        <f>IFERROR(VLOOKUP($H1644,#REF!,10,FALSE),0)</f>
        <v>0</v>
      </c>
      <c r="AN1644" s="34">
        <f>IFERROR(VLOOKUP($H1644,#REF!,11,FALSE),0)</f>
        <v>0</v>
      </c>
      <c r="AO1644" s="42">
        <f>IFERROR(VLOOKUP($H1644,#REF!,12,FALSE),0)</f>
        <v>0</v>
      </c>
      <c r="AP1644" s="34">
        <f>IFERROR(VLOOKUP($H1644,#REF!,10,FALSE),0)</f>
        <v>0</v>
      </c>
      <c r="AQ1644" s="34">
        <f>IFERROR(VLOOKUP($H1644,#REF!,11,FALSE),0)</f>
        <v>0</v>
      </c>
      <c r="AR1644" s="42">
        <f>IFERROR(VLOOKUP($H1644,#REF!,12,FALSE),0)</f>
        <v>0</v>
      </c>
      <c r="AS1644" s="34">
        <f>IFERROR(VLOOKUP($H1644,#REF!,13,FALSE),0)</f>
        <v>0</v>
      </c>
      <c r="AT1644" s="34">
        <f>IFERROR(VLOOKUP($H1644,#REF!,14,FALSE),0)</f>
        <v>0</v>
      </c>
      <c r="AU1644" s="42">
        <f>IFERROR(VLOOKUP($H1644,#REF!,15,FALSE),0)</f>
        <v>0</v>
      </c>
      <c r="AV1644" s="34">
        <f>IFERROR(VLOOKUP($H1644,#REF!,15,FALSE),0)</f>
        <v>0</v>
      </c>
      <c r="AW1644" s="34">
        <f>IFERROR(VLOOKUP($H1644,#REF!,16,FALSE),0)</f>
        <v>0</v>
      </c>
      <c r="AX1644" s="42">
        <f>IFERROR(VLOOKUP($H1644,#REF!,17,FALSE),0)</f>
        <v>0</v>
      </c>
    </row>
    <row r="1645" spans="1:50" x14ac:dyDescent="0.3">
      <c r="A1645" s="33" t="e">
        <f t="shared" si="100"/>
        <v>#REF!</v>
      </c>
      <c r="B1645" s="33" t="e">
        <f>+'R&amp;E EXPORT'!#REF!</f>
        <v>#REF!</v>
      </c>
      <c r="C1645" t="str">
        <f>IFERROR(VLOOKUP(A1645,'MCSJ Export'!A:C,3,FALSE),"")</f>
        <v/>
      </c>
      <c r="D1645" s="37">
        <f t="shared" si="101"/>
        <v>0</v>
      </c>
      <c r="E1645" s="37">
        <f t="shared" si="102"/>
        <v>0</v>
      </c>
      <c r="F1645" s="37">
        <f t="shared" si="103"/>
        <v>0</v>
      </c>
      <c r="G1645" s="37"/>
      <c r="H1645" s="33" t="e">
        <f>+'R&amp;E EXPORT'!#REF!</f>
        <v>#REF!</v>
      </c>
      <c r="I1645" s="34">
        <f>IFERROR(VLOOKUP($H1645,'Gen F Rev'!$A:$M,15,FALSE),0)</f>
        <v>0</v>
      </c>
      <c r="J1645" s="34">
        <f>IFERROR(VLOOKUP($H1645,'Gen F Rev'!$A:$M,16,FALSE),0)</f>
        <v>0</v>
      </c>
      <c r="K1645" s="42">
        <f>IFERROR(VLOOKUP($H1645,'Gen F Rev'!$A:$M,17,FALSE),0)</f>
        <v>0</v>
      </c>
      <c r="L1645" s="34">
        <f>IFERROR(VLOOKUP($H1645,'Gen F Exp'!$A:$E,15,FALSE),0)</f>
        <v>0</v>
      </c>
      <c r="M1645" s="34">
        <f>IFERROR(VLOOKUP($H1645,'Gen F Exp'!$A:$E,16,FALSE),0)</f>
        <v>0</v>
      </c>
      <c r="N1645" s="42">
        <f>IFERROR(VLOOKUP($H1645,'Gen F Exp'!$A:$E,17,FALSE),0)</f>
        <v>0</v>
      </c>
      <c r="O1645" s="34">
        <f>IFERROR(VLOOKUP($H1645,'Water F Rev'!$A:$L,15,FALSE),0)</f>
        <v>0</v>
      </c>
      <c r="P1645" s="34">
        <f>IFERROR(VLOOKUP($H1645,'Water F Rev'!$A:$L,16,FALSE),0)</f>
        <v>0</v>
      </c>
      <c r="Q1645" s="42">
        <f>IFERROR(VLOOKUP($H1645,'Water F Rev'!$A:$L,17,FALSE),0)</f>
        <v>0</v>
      </c>
      <c r="R1645" s="34">
        <f>IFERROR(VLOOKUP($H1645,'Water F Exp'!$A:$K,15,FALSE),0)</f>
        <v>0</v>
      </c>
      <c r="S1645" s="34">
        <f>IFERROR(VLOOKUP($H1645,'Water F Exp'!$A:$K,16,FALSE),0)</f>
        <v>0</v>
      </c>
      <c r="T1645" s="42">
        <f>IFERROR(VLOOKUP($H1645,'Water F Exp'!$A:$K,17,FALSE),0)</f>
        <v>0</v>
      </c>
      <c r="U1645" s="34">
        <f>IFERROR(VLOOKUP($H1645,'Sewer F Rev'!$A:$E,15,FALSE),0)</f>
        <v>0</v>
      </c>
      <c r="V1645" s="34">
        <f>IFERROR(VLOOKUP($H1645,'Sewer F Rev'!$A:$E,16,FALSE),0)</f>
        <v>0</v>
      </c>
      <c r="W1645" s="42">
        <f>IFERROR(VLOOKUP($H1645,'Sewer F Rev'!$A:$E,17,FALSE),0)</f>
        <v>0</v>
      </c>
      <c r="X1645" s="34">
        <f>IFERROR(VLOOKUP($H1645,'Sewer F Exp'!$A:$B,15,FALSE),0)</f>
        <v>0</v>
      </c>
      <c r="Y1645" s="34">
        <f>IFERROR(VLOOKUP($H1645,'Sewer F Exp'!$A:$B,16,FALSE),0)</f>
        <v>0</v>
      </c>
      <c r="Z1645" s="42">
        <f>IFERROR(VLOOKUP($H1645,'Sewer F Exp'!$A:$B,17,FALSE),0)</f>
        <v>0</v>
      </c>
      <c r="AA1645" s="34">
        <f>IFERROR(VLOOKUP($H1645,'Refuse F Rev'!$A:$E,15,FALSE),0)</f>
        <v>0</v>
      </c>
      <c r="AB1645" s="34">
        <f>IFERROR(VLOOKUP($H1645,'Refuse F Rev'!$A:$E,16,FALSE),0)</f>
        <v>0</v>
      </c>
      <c r="AC1645" s="42">
        <f>IFERROR(VLOOKUP($H1645,'Refuse F Rev'!$A:$E,17,FALSE),0)</f>
        <v>0</v>
      </c>
      <c r="AD1645" s="34">
        <f>IFERROR(VLOOKUP($H1645,'Refuse F Exp'!$A:$E,15,FALSE),0)</f>
        <v>0</v>
      </c>
      <c r="AE1645" s="34">
        <f>IFERROR(VLOOKUP($H1645,'Refuse F Exp'!$A:$E,16,FALSE),0)</f>
        <v>0</v>
      </c>
      <c r="AF1645" s="42">
        <f>IFERROR(VLOOKUP($H1645,'Refuse F Exp'!$A:$E,17,FALSE),0)</f>
        <v>0</v>
      </c>
      <c r="AG1645" s="34">
        <f>IFERROR(VLOOKUP($H1645,#REF!,10,FALSE),0)</f>
        <v>0</v>
      </c>
      <c r="AH1645" s="34">
        <f>IFERROR(VLOOKUP($H1645,#REF!,11,FALSE),0)</f>
        <v>0</v>
      </c>
      <c r="AI1645" s="42">
        <f>IFERROR(VLOOKUP($H1645,#REF!,12,FALSE),0)</f>
        <v>0</v>
      </c>
      <c r="AJ1645" s="34">
        <f>IFERROR(VLOOKUP($H1645,#REF!,10,FALSE),0)</f>
        <v>0</v>
      </c>
      <c r="AK1645" s="34">
        <f>IFERROR(VLOOKUP($H1645,#REF!,11,FALSE),0)</f>
        <v>0</v>
      </c>
      <c r="AL1645" s="42">
        <f>IFERROR(VLOOKUP($H1645,#REF!,12,FALSE),0)</f>
        <v>0</v>
      </c>
      <c r="AM1645" s="34">
        <f>IFERROR(VLOOKUP($H1645,#REF!,10,FALSE),0)</f>
        <v>0</v>
      </c>
      <c r="AN1645" s="34">
        <f>IFERROR(VLOOKUP($H1645,#REF!,11,FALSE),0)</f>
        <v>0</v>
      </c>
      <c r="AO1645" s="42">
        <f>IFERROR(VLOOKUP($H1645,#REF!,12,FALSE),0)</f>
        <v>0</v>
      </c>
      <c r="AP1645" s="34">
        <f>IFERROR(VLOOKUP($H1645,#REF!,10,FALSE),0)</f>
        <v>0</v>
      </c>
      <c r="AQ1645" s="34">
        <f>IFERROR(VLOOKUP($H1645,#REF!,11,FALSE),0)</f>
        <v>0</v>
      </c>
      <c r="AR1645" s="42">
        <f>IFERROR(VLOOKUP($H1645,#REF!,12,FALSE),0)</f>
        <v>0</v>
      </c>
      <c r="AS1645" s="34">
        <f>IFERROR(VLOOKUP($H1645,#REF!,13,FALSE),0)</f>
        <v>0</v>
      </c>
      <c r="AT1645" s="34">
        <f>IFERROR(VLOOKUP($H1645,#REF!,14,FALSE),0)</f>
        <v>0</v>
      </c>
      <c r="AU1645" s="42">
        <f>IFERROR(VLOOKUP($H1645,#REF!,15,FALSE),0)</f>
        <v>0</v>
      </c>
      <c r="AV1645" s="34">
        <f>IFERROR(VLOOKUP($H1645,#REF!,15,FALSE),0)</f>
        <v>0</v>
      </c>
      <c r="AW1645" s="34">
        <f>IFERROR(VLOOKUP($H1645,#REF!,16,FALSE),0)</f>
        <v>0</v>
      </c>
      <c r="AX1645" s="42">
        <f>IFERROR(VLOOKUP($H1645,#REF!,17,FALSE),0)</f>
        <v>0</v>
      </c>
    </row>
    <row r="1646" spans="1:50" x14ac:dyDescent="0.3">
      <c r="A1646" s="33" t="e">
        <f t="shared" si="100"/>
        <v>#REF!</v>
      </c>
      <c r="B1646" s="33" t="e">
        <f>+'R&amp;E EXPORT'!#REF!</f>
        <v>#REF!</v>
      </c>
      <c r="C1646" t="str">
        <f>IFERROR(VLOOKUP(A1646,'MCSJ Export'!A:C,3,FALSE),"")</f>
        <v/>
      </c>
      <c r="D1646" s="37">
        <f t="shared" si="101"/>
        <v>0</v>
      </c>
      <c r="E1646" s="37">
        <f t="shared" si="102"/>
        <v>0</v>
      </c>
      <c r="F1646" s="37">
        <f t="shared" si="103"/>
        <v>0</v>
      </c>
      <c r="G1646" s="37"/>
      <c r="H1646" s="33" t="e">
        <f>+'R&amp;E EXPORT'!#REF!</f>
        <v>#REF!</v>
      </c>
      <c r="I1646" s="34">
        <f>IFERROR(VLOOKUP($H1646,'Gen F Rev'!$A:$M,15,FALSE),0)</f>
        <v>0</v>
      </c>
      <c r="J1646" s="34">
        <f>IFERROR(VLOOKUP($H1646,'Gen F Rev'!$A:$M,16,FALSE),0)</f>
        <v>0</v>
      </c>
      <c r="K1646" s="42">
        <f>IFERROR(VLOOKUP($H1646,'Gen F Rev'!$A:$M,17,FALSE),0)</f>
        <v>0</v>
      </c>
      <c r="L1646" s="34">
        <f>IFERROR(VLOOKUP($H1646,'Gen F Exp'!$A:$E,15,FALSE),0)</f>
        <v>0</v>
      </c>
      <c r="M1646" s="34">
        <f>IFERROR(VLOOKUP($H1646,'Gen F Exp'!$A:$E,16,FALSE),0)</f>
        <v>0</v>
      </c>
      <c r="N1646" s="42">
        <f>IFERROR(VLOOKUP($H1646,'Gen F Exp'!$A:$E,17,FALSE),0)</f>
        <v>0</v>
      </c>
      <c r="O1646" s="34">
        <f>IFERROR(VLOOKUP($H1646,'Water F Rev'!$A:$L,15,FALSE),0)</f>
        <v>0</v>
      </c>
      <c r="P1646" s="34">
        <f>IFERROR(VLOOKUP($H1646,'Water F Rev'!$A:$L,16,FALSE),0)</f>
        <v>0</v>
      </c>
      <c r="Q1646" s="42">
        <f>IFERROR(VLOOKUP($H1646,'Water F Rev'!$A:$L,17,FALSE),0)</f>
        <v>0</v>
      </c>
      <c r="R1646" s="34">
        <f>IFERROR(VLOOKUP($H1646,'Water F Exp'!$A:$K,15,FALSE),0)</f>
        <v>0</v>
      </c>
      <c r="S1646" s="34">
        <f>IFERROR(VLOOKUP($H1646,'Water F Exp'!$A:$K,16,FALSE),0)</f>
        <v>0</v>
      </c>
      <c r="T1646" s="42">
        <f>IFERROR(VLOOKUP($H1646,'Water F Exp'!$A:$K,17,FALSE),0)</f>
        <v>0</v>
      </c>
      <c r="U1646" s="34">
        <f>IFERROR(VLOOKUP($H1646,'Sewer F Rev'!$A:$E,15,FALSE),0)</f>
        <v>0</v>
      </c>
      <c r="V1646" s="34">
        <f>IFERROR(VLOOKUP($H1646,'Sewer F Rev'!$A:$E,16,FALSE),0)</f>
        <v>0</v>
      </c>
      <c r="W1646" s="42">
        <f>IFERROR(VLOOKUP($H1646,'Sewer F Rev'!$A:$E,17,FALSE),0)</f>
        <v>0</v>
      </c>
      <c r="X1646" s="34">
        <f>IFERROR(VLOOKUP($H1646,'Sewer F Exp'!$A:$B,15,FALSE),0)</f>
        <v>0</v>
      </c>
      <c r="Y1646" s="34">
        <f>IFERROR(VLOOKUP($H1646,'Sewer F Exp'!$A:$B,16,FALSE),0)</f>
        <v>0</v>
      </c>
      <c r="Z1646" s="42">
        <f>IFERROR(VLOOKUP($H1646,'Sewer F Exp'!$A:$B,17,FALSE),0)</f>
        <v>0</v>
      </c>
      <c r="AA1646" s="34">
        <f>IFERROR(VLOOKUP($H1646,'Refuse F Rev'!$A:$E,15,FALSE),0)</f>
        <v>0</v>
      </c>
      <c r="AB1646" s="34">
        <f>IFERROR(VLOOKUP($H1646,'Refuse F Rev'!$A:$E,16,FALSE),0)</f>
        <v>0</v>
      </c>
      <c r="AC1646" s="42">
        <f>IFERROR(VLOOKUP($H1646,'Refuse F Rev'!$A:$E,17,FALSE),0)</f>
        <v>0</v>
      </c>
      <c r="AD1646" s="34">
        <f>IFERROR(VLOOKUP($H1646,'Refuse F Exp'!$A:$E,15,FALSE),0)</f>
        <v>0</v>
      </c>
      <c r="AE1646" s="34">
        <f>IFERROR(VLOOKUP($H1646,'Refuse F Exp'!$A:$E,16,FALSE),0)</f>
        <v>0</v>
      </c>
      <c r="AF1646" s="42">
        <f>IFERROR(VLOOKUP($H1646,'Refuse F Exp'!$A:$E,17,FALSE),0)</f>
        <v>0</v>
      </c>
      <c r="AG1646" s="34">
        <f>IFERROR(VLOOKUP($H1646,#REF!,10,FALSE),0)</f>
        <v>0</v>
      </c>
      <c r="AH1646" s="34">
        <f>IFERROR(VLOOKUP($H1646,#REF!,11,FALSE),0)</f>
        <v>0</v>
      </c>
      <c r="AI1646" s="42">
        <f>IFERROR(VLOOKUP($H1646,#REF!,12,FALSE),0)</f>
        <v>0</v>
      </c>
      <c r="AJ1646" s="34">
        <f>IFERROR(VLOOKUP($H1646,#REF!,10,FALSE),0)</f>
        <v>0</v>
      </c>
      <c r="AK1646" s="34">
        <f>IFERROR(VLOOKUP($H1646,#REF!,11,FALSE),0)</f>
        <v>0</v>
      </c>
      <c r="AL1646" s="42">
        <f>IFERROR(VLOOKUP($H1646,#REF!,12,FALSE),0)</f>
        <v>0</v>
      </c>
      <c r="AM1646" s="34">
        <f>IFERROR(VLOOKUP($H1646,#REF!,10,FALSE),0)</f>
        <v>0</v>
      </c>
      <c r="AN1646" s="34">
        <f>IFERROR(VLOOKUP($H1646,#REF!,11,FALSE),0)</f>
        <v>0</v>
      </c>
      <c r="AO1646" s="42">
        <f>IFERROR(VLOOKUP($H1646,#REF!,12,FALSE),0)</f>
        <v>0</v>
      </c>
      <c r="AP1646" s="34">
        <f>IFERROR(VLOOKUP($H1646,#REF!,10,FALSE),0)</f>
        <v>0</v>
      </c>
      <c r="AQ1646" s="34">
        <f>IFERROR(VLOOKUP($H1646,#REF!,11,FALSE),0)</f>
        <v>0</v>
      </c>
      <c r="AR1646" s="42">
        <f>IFERROR(VLOOKUP($H1646,#REF!,12,FALSE),0)</f>
        <v>0</v>
      </c>
      <c r="AS1646" s="34">
        <f>IFERROR(VLOOKUP($H1646,#REF!,13,FALSE),0)</f>
        <v>0</v>
      </c>
      <c r="AT1646" s="34">
        <f>IFERROR(VLOOKUP($H1646,#REF!,14,FALSE),0)</f>
        <v>0</v>
      </c>
      <c r="AU1646" s="42">
        <f>IFERROR(VLOOKUP($H1646,#REF!,15,FALSE),0)</f>
        <v>0</v>
      </c>
      <c r="AV1646" s="34">
        <f>IFERROR(VLOOKUP($H1646,#REF!,15,FALSE),0)</f>
        <v>0</v>
      </c>
      <c r="AW1646" s="34">
        <f>IFERROR(VLOOKUP($H1646,#REF!,16,FALSE),0)</f>
        <v>0</v>
      </c>
      <c r="AX1646" s="42">
        <f>IFERROR(VLOOKUP($H1646,#REF!,17,FALSE),0)</f>
        <v>0</v>
      </c>
    </row>
    <row r="1647" spans="1:50" x14ac:dyDescent="0.3">
      <c r="A1647" s="33" t="e">
        <f t="shared" si="100"/>
        <v>#REF!</v>
      </c>
      <c r="B1647" s="33" t="e">
        <f>+'R&amp;E EXPORT'!#REF!</f>
        <v>#REF!</v>
      </c>
      <c r="C1647" t="str">
        <f>IFERROR(VLOOKUP(A1647,'MCSJ Export'!A:C,3,FALSE),"")</f>
        <v/>
      </c>
      <c r="D1647" s="37">
        <f t="shared" si="101"/>
        <v>0</v>
      </c>
      <c r="E1647" s="37">
        <f t="shared" si="102"/>
        <v>0</v>
      </c>
      <c r="F1647" s="37">
        <f t="shared" si="103"/>
        <v>0</v>
      </c>
      <c r="G1647" s="37"/>
      <c r="H1647" s="33" t="e">
        <f>+'R&amp;E EXPORT'!#REF!</f>
        <v>#REF!</v>
      </c>
      <c r="I1647" s="34">
        <f>IFERROR(VLOOKUP($H1647,'Gen F Rev'!$A:$M,15,FALSE),0)</f>
        <v>0</v>
      </c>
      <c r="J1647" s="34">
        <f>IFERROR(VLOOKUP($H1647,'Gen F Rev'!$A:$M,16,FALSE),0)</f>
        <v>0</v>
      </c>
      <c r="K1647" s="42">
        <f>IFERROR(VLOOKUP($H1647,'Gen F Rev'!$A:$M,17,FALSE),0)</f>
        <v>0</v>
      </c>
      <c r="L1647" s="34">
        <f>IFERROR(VLOOKUP($H1647,'Gen F Exp'!$A:$E,15,FALSE),0)</f>
        <v>0</v>
      </c>
      <c r="M1647" s="34">
        <f>IFERROR(VLOOKUP($H1647,'Gen F Exp'!$A:$E,16,FALSE),0)</f>
        <v>0</v>
      </c>
      <c r="N1647" s="42">
        <f>IFERROR(VLOOKUP($H1647,'Gen F Exp'!$A:$E,17,FALSE),0)</f>
        <v>0</v>
      </c>
      <c r="O1647" s="34">
        <f>IFERROR(VLOOKUP($H1647,'Water F Rev'!$A:$L,15,FALSE),0)</f>
        <v>0</v>
      </c>
      <c r="P1647" s="34">
        <f>IFERROR(VLOOKUP($H1647,'Water F Rev'!$A:$L,16,FALSE),0)</f>
        <v>0</v>
      </c>
      <c r="Q1647" s="42">
        <f>IFERROR(VLOOKUP($H1647,'Water F Rev'!$A:$L,17,FALSE),0)</f>
        <v>0</v>
      </c>
      <c r="R1647" s="34">
        <f>IFERROR(VLOOKUP($H1647,'Water F Exp'!$A:$K,15,FALSE),0)</f>
        <v>0</v>
      </c>
      <c r="S1647" s="34">
        <f>IFERROR(VLOOKUP($H1647,'Water F Exp'!$A:$K,16,FALSE),0)</f>
        <v>0</v>
      </c>
      <c r="T1647" s="42">
        <f>IFERROR(VLOOKUP($H1647,'Water F Exp'!$A:$K,17,FALSE),0)</f>
        <v>0</v>
      </c>
      <c r="U1647" s="34">
        <f>IFERROR(VLOOKUP($H1647,'Sewer F Rev'!$A:$E,15,FALSE),0)</f>
        <v>0</v>
      </c>
      <c r="V1647" s="34">
        <f>IFERROR(VLOOKUP($H1647,'Sewer F Rev'!$A:$E,16,FALSE),0)</f>
        <v>0</v>
      </c>
      <c r="W1647" s="42">
        <f>IFERROR(VLOOKUP($H1647,'Sewer F Rev'!$A:$E,17,FALSE),0)</f>
        <v>0</v>
      </c>
      <c r="X1647" s="34">
        <f>IFERROR(VLOOKUP($H1647,'Sewer F Exp'!$A:$B,15,FALSE),0)</f>
        <v>0</v>
      </c>
      <c r="Y1647" s="34">
        <f>IFERROR(VLOOKUP($H1647,'Sewer F Exp'!$A:$B,16,FALSE),0)</f>
        <v>0</v>
      </c>
      <c r="Z1647" s="42">
        <f>IFERROR(VLOOKUP($H1647,'Sewer F Exp'!$A:$B,17,FALSE),0)</f>
        <v>0</v>
      </c>
      <c r="AA1647" s="34">
        <f>IFERROR(VLOOKUP($H1647,'Refuse F Rev'!$A:$E,15,FALSE),0)</f>
        <v>0</v>
      </c>
      <c r="AB1647" s="34">
        <f>IFERROR(VLOOKUP($H1647,'Refuse F Rev'!$A:$E,16,FALSE),0)</f>
        <v>0</v>
      </c>
      <c r="AC1647" s="42">
        <f>IFERROR(VLOOKUP($H1647,'Refuse F Rev'!$A:$E,17,FALSE),0)</f>
        <v>0</v>
      </c>
      <c r="AD1647" s="34">
        <f>IFERROR(VLOOKUP($H1647,'Refuse F Exp'!$A:$E,15,FALSE),0)</f>
        <v>0</v>
      </c>
      <c r="AE1647" s="34">
        <f>IFERROR(VLOOKUP($H1647,'Refuse F Exp'!$A:$E,16,FALSE),0)</f>
        <v>0</v>
      </c>
      <c r="AF1647" s="42">
        <f>IFERROR(VLOOKUP($H1647,'Refuse F Exp'!$A:$E,17,FALSE),0)</f>
        <v>0</v>
      </c>
      <c r="AG1647" s="34">
        <f>IFERROR(VLOOKUP($H1647,#REF!,10,FALSE),0)</f>
        <v>0</v>
      </c>
      <c r="AH1647" s="34">
        <f>IFERROR(VLOOKUP($H1647,#REF!,11,FALSE),0)</f>
        <v>0</v>
      </c>
      <c r="AI1647" s="42">
        <f>IFERROR(VLOOKUP($H1647,#REF!,12,FALSE),0)</f>
        <v>0</v>
      </c>
      <c r="AJ1647" s="34">
        <f>IFERROR(VLOOKUP($H1647,#REF!,10,FALSE),0)</f>
        <v>0</v>
      </c>
      <c r="AK1647" s="34">
        <f>IFERROR(VLOOKUP($H1647,#REF!,11,FALSE),0)</f>
        <v>0</v>
      </c>
      <c r="AL1647" s="42">
        <f>IFERROR(VLOOKUP($H1647,#REF!,12,FALSE),0)</f>
        <v>0</v>
      </c>
      <c r="AM1647" s="34">
        <f>IFERROR(VLOOKUP($H1647,#REF!,10,FALSE),0)</f>
        <v>0</v>
      </c>
      <c r="AN1647" s="34">
        <f>IFERROR(VLOOKUP($H1647,#REF!,11,FALSE),0)</f>
        <v>0</v>
      </c>
      <c r="AO1647" s="42">
        <f>IFERROR(VLOOKUP($H1647,#REF!,12,FALSE),0)</f>
        <v>0</v>
      </c>
      <c r="AP1647" s="34">
        <f>IFERROR(VLOOKUP($H1647,#REF!,10,FALSE),0)</f>
        <v>0</v>
      </c>
      <c r="AQ1647" s="34">
        <f>IFERROR(VLOOKUP($H1647,#REF!,11,FALSE),0)</f>
        <v>0</v>
      </c>
      <c r="AR1647" s="42">
        <f>IFERROR(VLOOKUP($H1647,#REF!,12,FALSE),0)</f>
        <v>0</v>
      </c>
      <c r="AS1647" s="34">
        <f>IFERROR(VLOOKUP($H1647,#REF!,13,FALSE),0)</f>
        <v>0</v>
      </c>
      <c r="AT1647" s="34">
        <f>IFERROR(VLOOKUP($H1647,#REF!,14,FALSE),0)</f>
        <v>0</v>
      </c>
      <c r="AU1647" s="42">
        <f>IFERROR(VLOOKUP($H1647,#REF!,15,FALSE),0)</f>
        <v>0</v>
      </c>
      <c r="AV1647" s="34">
        <f>IFERROR(VLOOKUP($H1647,#REF!,15,FALSE),0)</f>
        <v>0</v>
      </c>
      <c r="AW1647" s="34">
        <f>IFERROR(VLOOKUP($H1647,#REF!,16,FALSE),0)</f>
        <v>0</v>
      </c>
      <c r="AX1647" s="42">
        <f>IFERROR(VLOOKUP($H1647,#REF!,17,FALSE),0)</f>
        <v>0</v>
      </c>
    </row>
    <row r="1648" spans="1:50" x14ac:dyDescent="0.3">
      <c r="A1648" s="33" t="e">
        <f t="shared" si="100"/>
        <v>#REF!</v>
      </c>
      <c r="B1648" s="33" t="e">
        <f>+'R&amp;E EXPORT'!#REF!</f>
        <v>#REF!</v>
      </c>
      <c r="C1648" t="str">
        <f>IFERROR(VLOOKUP(A1648,'MCSJ Export'!A:C,3,FALSE),"")</f>
        <v/>
      </c>
      <c r="D1648" s="37">
        <f t="shared" si="101"/>
        <v>0</v>
      </c>
      <c r="E1648" s="37">
        <f t="shared" si="102"/>
        <v>0</v>
      </c>
      <c r="F1648" s="37">
        <f t="shared" si="103"/>
        <v>0</v>
      </c>
      <c r="G1648" s="37"/>
      <c r="H1648" s="33" t="e">
        <f>+'R&amp;E EXPORT'!#REF!</f>
        <v>#REF!</v>
      </c>
      <c r="I1648" s="34">
        <f>IFERROR(VLOOKUP($H1648,'Gen F Rev'!$A:$M,15,FALSE),0)</f>
        <v>0</v>
      </c>
      <c r="J1648" s="34">
        <f>IFERROR(VLOOKUP($H1648,'Gen F Rev'!$A:$M,16,FALSE),0)</f>
        <v>0</v>
      </c>
      <c r="K1648" s="42">
        <f>IFERROR(VLOOKUP($H1648,'Gen F Rev'!$A:$M,17,FALSE),0)</f>
        <v>0</v>
      </c>
      <c r="L1648" s="34">
        <f>IFERROR(VLOOKUP($H1648,'Gen F Exp'!$A:$E,15,FALSE),0)</f>
        <v>0</v>
      </c>
      <c r="M1648" s="34">
        <f>IFERROR(VLOOKUP($H1648,'Gen F Exp'!$A:$E,16,FALSE),0)</f>
        <v>0</v>
      </c>
      <c r="N1648" s="42">
        <f>IFERROR(VLOOKUP($H1648,'Gen F Exp'!$A:$E,17,FALSE),0)</f>
        <v>0</v>
      </c>
      <c r="O1648" s="34">
        <f>IFERROR(VLOOKUP($H1648,'Water F Rev'!$A:$L,15,FALSE),0)</f>
        <v>0</v>
      </c>
      <c r="P1648" s="34">
        <f>IFERROR(VLOOKUP($H1648,'Water F Rev'!$A:$L,16,FALSE),0)</f>
        <v>0</v>
      </c>
      <c r="Q1648" s="42">
        <f>IFERROR(VLOOKUP($H1648,'Water F Rev'!$A:$L,17,FALSE),0)</f>
        <v>0</v>
      </c>
      <c r="R1648" s="34">
        <f>IFERROR(VLOOKUP($H1648,'Water F Exp'!$A:$K,15,FALSE),0)</f>
        <v>0</v>
      </c>
      <c r="S1648" s="34">
        <f>IFERROR(VLOOKUP($H1648,'Water F Exp'!$A:$K,16,FALSE),0)</f>
        <v>0</v>
      </c>
      <c r="T1648" s="42">
        <f>IFERROR(VLOOKUP($H1648,'Water F Exp'!$A:$K,17,FALSE),0)</f>
        <v>0</v>
      </c>
      <c r="U1648" s="34">
        <f>IFERROR(VLOOKUP($H1648,'Sewer F Rev'!$A:$E,15,FALSE),0)</f>
        <v>0</v>
      </c>
      <c r="V1648" s="34">
        <f>IFERROR(VLOOKUP($H1648,'Sewer F Rev'!$A:$E,16,FALSE),0)</f>
        <v>0</v>
      </c>
      <c r="W1648" s="42">
        <f>IFERROR(VLOOKUP($H1648,'Sewer F Rev'!$A:$E,17,FALSE),0)</f>
        <v>0</v>
      </c>
      <c r="X1648" s="34">
        <f>IFERROR(VLOOKUP($H1648,'Sewer F Exp'!$A:$B,15,FALSE),0)</f>
        <v>0</v>
      </c>
      <c r="Y1648" s="34">
        <f>IFERROR(VLOOKUP($H1648,'Sewer F Exp'!$A:$B,16,FALSE),0)</f>
        <v>0</v>
      </c>
      <c r="Z1648" s="42">
        <f>IFERROR(VLOOKUP($H1648,'Sewer F Exp'!$A:$B,17,FALSE),0)</f>
        <v>0</v>
      </c>
      <c r="AA1648" s="34">
        <f>IFERROR(VLOOKUP($H1648,'Refuse F Rev'!$A:$E,15,FALSE),0)</f>
        <v>0</v>
      </c>
      <c r="AB1648" s="34">
        <f>IFERROR(VLOOKUP($H1648,'Refuse F Rev'!$A:$E,16,FALSE),0)</f>
        <v>0</v>
      </c>
      <c r="AC1648" s="42">
        <f>IFERROR(VLOOKUP($H1648,'Refuse F Rev'!$A:$E,17,FALSE),0)</f>
        <v>0</v>
      </c>
      <c r="AD1648" s="34">
        <f>IFERROR(VLOOKUP($H1648,'Refuse F Exp'!$A:$E,15,FALSE),0)</f>
        <v>0</v>
      </c>
      <c r="AE1648" s="34">
        <f>IFERROR(VLOOKUP($H1648,'Refuse F Exp'!$A:$E,16,FALSE),0)</f>
        <v>0</v>
      </c>
      <c r="AF1648" s="42">
        <f>IFERROR(VLOOKUP($H1648,'Refuse F Exp'!$A:$E,17,FALSE),0)</f>
        <v>0</v>
      </c>
      <c r="AG1648" s="34">
        <f>IFERROR(VLOOKUP($H1648,#REF!,10,FALSE),0)</f>
        <v>0</v>
      </c>
      <c r="AH1648" s="34">
        <f>IFERROR(VLOOKUP($H1648,#REF!,11,FALSE),0)</f>
        <v>0</v>
      </c>
      <c r="AI1648" s="42">
        <f>IFERROR(VLOOKUP($H1648,#REF!,12,FALSE),0)</f>
        <v>0</v>
      </c>
      <c r="AJ1648" s="34">
        <f>IFERROR(VLOOKUP($H1648,#REF!,10,FALSE),0)</f>
        <v>0</v>
      </c>
      <c r="AK1648" s="34">
        <f>IFERROR(VLOOKUP($H1648,#REF!,11,FALSE),0)</f>
        <v>0</v>
      </c>
      <c r="AL1648" s="42">
        <f>IFERROR(VLOOKUP($H1648,#REF!,12,FALSE),0)</f>
        <v>0</v>
      </c>
      <c r="AM1648" s="34">
        <f>IFERROR(VLOOKUP($H1648,#REF!,10,FALSE),0)</f>
        <v>0</v>
      </c>
      <c r="AN1648" s="34">
        <f>IFERROR(VLOOKUP($H1648,#REF!,11,FALSE),0)</f>
        <v>0</v>
      </c>
      <c r="AO1648" s="42">
        <f>IFERROR(VLOOKUP($H1648,#REF!,12,FALSE),0)</f>
        <v>0</v>
      </c>
      <c r="AP1648" s="34">
        <f>IFERROR(VLOOKUP($H1648,#REF!,10,FALSE),0)</f>
        <v>0</v>
      </c>
      <c r="AQ1648" s="34">
        <f>IFERROR(VLOOKUP($H1648,#REF!,11,FALSE),0)</f>
        <v>0</v>
      </c>
      <c r="AR1648" s="42">
        <f>IFERROR(VLOOKUP($H1648,#REF!,12,FALSE),0)</f>
        <v>0</v>
      </c>
      <c r="AS1648" s="34">
        <f>IFERROR(VLOOKUP($H1648,#REF!,13,FALSE),0)</f>
        <v>0</v>
      </c>
      <c r="AT1648" s="34">
        <f>IFERROR(VLOOKUP($H1648,#REF!,14,FALSE),0)</f>
        <v>0</v>
      </c>
      <c r="AU1648" s="42">
        <f>IFERROR(VLOOKUP($H1648,#REF!,15,FALSE),0)</f>
        <v>0</v>
      </c>
      <c r="AV1648" s="34">
        <f>IFERROR(VLOOKUP($H1648,#REF!,15,FALSE),0)</f>
        <v>0</v>
      </c>
      <c r="AW1648" s="34">
        <f>IFERROR(VLOOKUP($H1648,#REF!,16,FALSE),0)</f>
        <v>0</v>
      </c>
      <c r="AX1648" s="42">
        <f>IFERROR(VLOOKUP($H1648,#REF!,17,FALSE),0)</f>
        <v>0</v>
      </c>
    </row>
    <row r="1649" spans="1:50" x14ac:dyDescent="0.3">
      <c r="A1649" s="33" t="e">
        <f t="shared" si="100"/>
        <v>#REF!</v>
      </c>
      <c r="B1649" s="33" t="e">
        <f>+'R&amp;E EXPORT'!#REF!</f>
        <v>#REF!</v>
      </c>
      <c r="C1649" t="str">
        <f>IFERROR(VLOOKUP(A1649,'MCSJ Export'!A:C,3,FALSE),"")</f>
        <v/>
      </c>
      <c r="D1649" s="37">
        <f t="shared" si="101"/>
        <v>0</v>
      </c>
      <c r="E1649" s="37">
        <f t="shared" si="102"/>
        <v>0</v>
      </c>
      <c r="F1649" s="37">
        <f t="shared" si="103"/>
        <v>0</v>
      </c>
      <c r="G1649" s="37"/>
      <c r="H1649" s="33" t="e">
        <f>+'R&amp;E EXPORT'!#REF!</f>
        <v>#REF!</v>
      </c>
      <c r="I1649" s="34">
        <f>IFERROR(VLOOKUP($H1649,'Gen F Rev'!$A:$M,15,FALSE),0)</f>
        <v>0</v>
      </c>
      <c r="J1649" s="34">
        <f>IFERROR(VLOOKUP($H1649,'Gen F Rev'!$A:$M,16,FALSE),0)</f>
        <v>0</v>
      </c>
      <c r="K1649" s="42">
        <f>IFERROR(VLOOKUP($H1649,'Gen F Rev'!$A:$M,17,FALSE),0)</f>
        <v>0</v>
      </c>
      <c r="L1649" s="34">
        <f>IFERROR(VLOOKUP($H1649,'Gen F Exp'!$A:$E,15,FALSE),0)</f>
        <v>0</v>
      </c>
      <c r="M1649" s="34">
        <f>IFERROR(VLOOKUP($H1649,'Gen F Exp'!$A:$E,16,FALSE),0)</f>
        <v>0</v>
      </c>
      <c r="N1649" s="42">
        <f>IFERROR(VLOOKUP($H1649,'Gen F Exp'!$A:$E,17,FALSE),0)</f>
        <v>0</v>
      </c>
      <c r="O1649" s="34">
        <f>IFERROR(VLOOKUP($H1649,'Water F Rev'!$A:$L,15,FALSE),0)</f>
        <v>0</v>
      </c>
      <c r="P1649" s="34">
        <f>IFERROR(VLOOKUP($H1649,'Water F Rev'!$A:$L,16,FALSE),0)</f>
        <v>0</v>
      </c>
      <c r="Q1649" s="42">
        <f>IFERROR(VLOOKUP($H1649,'Water F Rev'!$A:$L,17,FALSE),0)</f>
        <v>0</v>
      </c>
      <c r="R1649" s="34">
        <f>IFERROR(VLOOKUP($H1649,'Water F Exp'!$A:$K,15,FALSE),0)</f>
        <v>0</v>
      </c>
      <c r="S1649" s="34">
        <f>IFERROR(VLOOKUP($H1649,'Water F Exp'!$A:$K,16,FALSE),0)</f>
        <v>0</v>
      </c>
      <c r="T1649" s="42">
        <f>IFERROR(VLOOKUP($H1649,'Water F Exp'!$A:$K,17,FALSE),0)</f>
        <v>0</v>
      </c>
      <c r="U1649" s="34">
        <f>IFERROR(VLOOKUP($H1649,'Sewer F Rev'!$A:$E,15,FALSE),0)</f>
        <v>0</v>
      </c>
      <c r="V1649" s="34">
        <f>IFERROR(VLOOKUP($H1649,'Sewer F Rev'!$A:$E,16,FALSE),0)</f>
        <v>0</v>
      </c>
      <c r="W1649" s="42">
        <f>IFERROR(VLOOKUP($H1649,'Sewer F Rev'!$A:$E,17,FALSE),0)</f>
        <v>0</v>
      </c>
      <c r="X1649" s="34">
        <f>IFERROR(VLOOKUP($H1649,'Sewer F Exp'!$A:$B,15,FALSE),0)</f>
        <v>0</v>
      </c>
      <c r="Y1649" s="34">
        <f>IFERROR(VLOOKUP($H1649,'Sewer F Exp'!$A:$B,16,FALSE),0)</f>
        <v>0</v>
      </c>
      <c r="Z1649" s="42">
        <f>IFERROR(VLOOKUP($H1649,'Sewer F Exp'!$A:$B,17,FALSE),0)</f>
        <v>0</v>
      </c>
      <c r="AA1649" s="34">
        <f>IFERROR(VLOOKUP($H1649,'Refuse F Rev'!$A:$E,15,FALSE),0)</f>
        <v>0</v>
      </c>
      <c r="AB1649" s="34">
        <f>IFERROR(VLOOKUP($H1649,'Refuse F Rev'!$A:$E,16,FALSE),0)</f>
        <v>0</v>
      </c>
      <c r="AC1649" s="42">
        <f>IFERROR(VLOOKUP($H1649,'Refuse F Rev'!$A:$E,17,FALSE),0)</f>
        <v>0</v>
      </c>
      <c r="AD1649" s="34">
        <f>IFERROR(VLOOKUP($H1649,'Refuse F Exp'!$A:$E,15,FALSE),0)</f>
        <v>0</v>
      </c>
      <c r="AE1649" s="34">
        <f>IFERROR(VLOOKUP($H1649,'Refuse F Exp'!$A:$E,16,FALSE),0)</f>
        <v>0</v>
      </c>
      <c r="AF1649" s="42">
        <f>IFERROR(VLOOKUP($H1649,'Refuse F Exp'!$A:$E,17,FALSE),0)</f>
        <v>0</v>
      </c>
      <c r="AG1649" s="34">
        <f>IFERROR(VLOOKUP($H1649,#REF!,10,FALSE),0)</f>
        <v>0</v>
      </c>
      <c r="AH1649" s="34">
        <f>IFERROR(VLOOKUP($H1649,#REF!,11,FALSE),0)</f>
        <v>0</v>
      </c>
      <c r="AI1649" s="42">
        <f>IFERROR(VLOOKUP($H1649,#REF!,12,FALSE),0)</f>
        <v>0</v>
      </c>
      <c r="AJ1649" s="34">
        <f>IFERROR(VLOOKUP($H1649,#REF!,10,FALSE),0)</f>
        <v>0</v>
      </c>
      <c r="AK1649" s="34">
        <f>IFERROR(VLOOKUP($H1649,#REF!,11,FALSE),0)</f>
        <v>0</v>
      </c>
      <c r="AL1649" s="42">
        <f>IFERROR(VLOOKUP($H1649,#REF!,12,FALSE),0)</f>
        <v>0</v>
      </c>
      <c r="AM1649" s="34">
        <f>IFERROR(VLOOKUP($H1649,#REF!,10,FALSE),0)</f>
        <v>0</v>
      </c>
      <c r="AN1649" s="34">
        <f>IFERROR(VLOOKUP($H1649,#REF!,11,FALSE),0)</f>
        <v>0</v>
      </c>
      <c r="AO1649" s="42">
        <f>IFERROR(VLOOKUP($H1649,#REF!,12,FALSE),0)</f>
        <v>0</v>
      </c>
      <c r="AP1649" s="34">
        <f>IFERROR(VLOOKUP($H1649,#REF!,10,FALSE),0)</f>
        <v>0</v>
      </c>
      <c r="AQ1649" s="34">
        <f>IFERROR(VLOOKUP($H1649,#REF!,11,FALSE),0)</f>
        <v>0</v>
      </c>
      <c r="AR1649" s="42">
        <f>IFERROR(VLOOKUP($H1649,#REF!,12,FALSE),0)</f>
        <v>0</v>
      </c>
      <c r="AS1649" s="34">
        <f>IFERROR(VLOOKUP($H1649,#REF!,13,FALSE),0)</f>
        <v>0</v>
      </c>
      <c r="AT1649" s="34">
        <f>IFERROR(VLOOKUP($H1649,#REF!,14,FALSE),0)</f>
        <v>0</v>
      </c>
      <c r="AU1649" s="42">
        <f>IFERROR(VLOOKUP($H1649,#REF!,15,FALSE),0)</f>
        <v>0</v>
      </c>
      <c r="AV1649" s="34">
        <f>IFERROR(VLOOKUP($H1649,#REF!,15,FALSE),0)</f>
        <v>0</v>
      </c>
      <c r="AW1649" s="34">
        <f>IFERROR(VLOOKUP($H1649,#REF!,16,FALSE),0)</f>
        <v>0</v>
      </c>
      <c r="AX1649" s="42">
        <f>IFERROR(VLOOKUP($H1649,#REF!,17,FALSE),0)</f>
        <v>0</v>
      </c>
    </row>
    <row r="1650" spans="1:50" x14ac:dyDescent="0.3">
      <c r="A1650" s="33" t="e">
        <f t="shared" si="100"/>
        <v>#REF!</v>
      </c>
      <c r="B1650" s="33" t="e">
        <f>+'R&amp;E EXPORT'!#REF!</f>
        <v>#REF!</v>
      </c>
      <c r="C1650" t="str">
        <f>IFERROR(VLOOKUP(A1650,'MCSJ Export'!A:C,3,FALSE),"")</f>
        <v/>
      </c>
      <c r="D1650" s="37">
        <f t="shared" si="101"/>
        <v>0</v>
      </c>
      <c r="E1650" s="37">
        <f t="shared" si="102"/>
        <v>0</v>
      </c>
      <c r="F1650" s="37">
        <f t="shared" si="103"/>
        <v>0</v>
      </c>
      <c r="G1650" s="37"/>
      <c r="H1650" s="33" t="e">
        <f>+'R&amp;E EXPORT'!#REF!</f>
        <v>#REF!</v>
      </c>
      <c r="I1650" s="34">
        <f>IFERROR(VLOOKUP($H1650,'Gen F Rev'!$A:$M,15,FALSE),0)</f>
        <v>0</v>
      </c>
      <c r="J1650" s="34">
        <f>IFERROR(VLOOKUP($H1650,'Gen F Rev'!$A:$M,16,FALSE),0)</f>
        <v>0</v>
      </c>
      <c r="K1650" s="42">
        <f>IFERROR(VLOOKUP($H1650,'Gen F Rev'!$A:$M,17,FALSE),0)</f>
        <v>0</v>
      </c>
      <c r="L1650" s="34">
        <f>IFERROR(VLOOKUP($H1650,'Gen F Exp'!$A:$E,15,FALSE),0)</f>
        <v>0</v>
      </c>
      <c r="M1650" s="34">
        <f>IFERROR(VLOOKUP($H1650,'Gen F Exp'!$A:$E,16,FALSE),0)</f>
        <v>0</v>
      </c>
      <c r="N1650" s="42">
        <f>IFERROR(VLOOKUP($H1650,'Gen F Exp'!$A:$E,17,FALSE),0)</f>
        <v>0</v>
      </c>
      <c r="O1650" s="34">
        <f>IFERROR(VLOOKUP($H1650,'Water F Rev'!$A:$L,15,FALSE),0)</f>
        <v>0</v>
      </c>
      <c r="P1650" s="34">
        <f>IFERROR(VLOOKUP($H1650,'Water F Rev'!$A:$L,16,FALSE),0)</f>
        <v>0</v>
      </c>
      <c r="Q1650" s="42">
        <f>IFERROR(VLOOKUP($H1650,'Water F Rev'!$A:$L,17,FALSE),0)</f>
        <v>0</v>
      </c>
      <c r="R1650" s="34">
        <f>IFERROR(VLOOKUP($H1650,'Water F Exp'!$A:$K,15,FALSE),0)</f>
        <v>0</v>
      </c>
      <c r="S1650" s="34">
        <f>IFERROR(VLOOKUP($H1650,'Water F Exp'!$A:$K,16,FALSE),0)</f>
        <v>0</v>
      </c>
      <c r="T1650" s="42">
        <f>IFERROR(VLOOKUP($H1650,'Water F Exp'!$A:$K,17,FALSE),0)</f>
        <v>0</v>
      </c>
      <c r="U1650" s="34">
        <f>IFERROR(VLOOKUP($H1650,'Sewer F Rev'!$A:$E,15,FALSE),0)</f>
        <v>0</v>
      </c>
      <c r="V1650" s="34">
        <f>IFERROR(VLOOKUP($H1650,'Sewer F Rev'!$A:$E,16,FALSE),0)</f>
        <v>0</v>
      </c>
      <c r="W1650" s="42">
        <f>IFERROR(VLOOKUP($H1650,'Sewer F Rev'!$A:$E,17,FALSE),0)</f>
        <v>0</v>
      </c>
      <c r="X1650" s="34">
        <f>IFERROR(VLOOKUP($H1650,'Sewer F Exp'!$A:$B,15,FALSE),0)</f>
        <v>0</v>
      </c>
      <c r="Y1650" s="34">
        <f>IFERROR(VLOOKUP($H1650,'Sewer F Exp'!$A:$B,16,FALSE),0)</f>
        <v>0</v>
      </c>
      <c r="Z1650" s="42">
        <f>IFERROR(VLOOKUP($H1650,'Sewer F Exp'!$A:$B,17,FALSE),0)</f>
        <v>0</v>
      </c>
      <c r="AA1650" s="34">
        <f>IFERROR(VLOOKUP($H1650,'Refuse F Rev'!$A:$E,15,FALSE),0)</f>
        <v>0</v>
      </c>
      <c r="AB1650" s="34">
        <f>IFERROR(VLOOKUP($H1650,'Refuse F Rev'!$A:$E,16,FALSE),0)</f>
        <v>0</v>
      </c>
      <c r="AC1650" s="42">
        <f>IFERROR(VLOOKUP($H1650,'Refuse F Rev'!$A:$E,17,FALSE),0)</f>
        <v>0</v>
      </c>
      <c r="AD1650" s="34">
        <f>IFERROR(VLOOKUP($H1650,'Refuse F Exp'!$A:$E,15,FALSE),0)</f>
        <v>0</v>
      </c>
      <c r="AE1650" s="34">
        <f>IFERROR(VLOOKUP($H1650,'Refuse F Exp'!$A:$E,16,FALSE),0)</f>
        <v>0</v>
      </c>
      <c r="AF1650" s="42">
        <f>IFERROR(VLOOKUP($H1650,'Refuse F Exp'!$A:$E,17,FALSE),0)</f>
        <v>0</v>
      </c>
      <c r="AG1650" s="34">
        <f>IFERROR(VLOOKUP($H1650,#REF!,10,FALSE),0)</f>
        <v>0</v>
      </c>
      <c r="AH1650" s="34">
        <f>IFERROR(VLOOKUP($H1650,#REF!,11,FALSE),0)</f>
        <v>0</v>
      </c>
      <c r="AI1650" s="42">
        <f>IFERROR(VLOOKUP($H1650,#REF!,12,FALSE),0)</f>
        <v>0</v>
      </c>
      <c r="AJ1650" s="34">
        <f>IFERROR(VLOOKUP($H1650,#REF!,10,FALSE),0)</f>
        <v>0</v>
      </c>
      <c r="AK1650" s="34">
        <f>IFERROR(VLOOKUP($H1650,#REF!,11,FALSE),0)</f>
        <v>0</v>
      </c>
      <c r="AL1650" s="42">
        <f>IFERROR(VLOOKUP($H1650,#REF!,12,FALSE),0)</f>
        <v>0</v>
      </c>
      <c r="AM1650" s="34">
        <f>IFERROR(VLOOKUP($H1650,#REF!,10,FALSE),0)</f>
        <v>0</v>
      </c>
      <c r="AN1650" s="34">
        <f>IFERROR(VLOOKUP($H1650,#REF!,11,FALSE),0)</f>
        <v>0</v>
      </c>
      <c r="AO1650" s="42">
        <f>IFERROR(VLOOKUP($H1650,#REF!,12,FALSE),0)</f>
        <v>0</v>
      </c>
      <c r="AP1650" s="34">
        <f>IFERROR(VLOOKUP($H1650,#REF!,10,FALSE),0)</f>
        <v>0</v>
      </c>
      <c r="AQ1650" s="34">
        <f>IFERROR(VLOOKUP($H1650,#REF!,11,FALSE),0)</f>
        <v>0</v>
      </c>
      <c r="AR1650" s="42">
        <f>IFERROR(VLOOKUP($H1650,#REF!,12,FALSE),0)</f>
        <v>0</v>
      </c>
      <c r="AS1650" s="34">
        <f>IFERROR(VLOOKUP($H1650,#REF!,13,FALSE),0)</f>
        <v>0</v>
      </c>
      <c r="AT1650" s="34">
        <f>IFERROR(VLOOKUP($H1650,#REF!,14,FALSE),0)</f>
        <v>0</v>
      </c>
      <c r="AU1650" s="42">
        <f>IFERROR(VLOOKUP($H1650,#REF!,15,FALSE),0)</f>
        <v>0</v>
      </c>
      <c r="AV1650" s="34">
        <f>IFERROR(VLOOKUP($H1650,#REF!,15,FALSE),0)</f>
        <v>0</v>
      </c>
      <c r="AW1650" s="34">
        <f>IFERROR(VLOOKUP($H1650,#REF!,16,FALSE),0)</f>
        <v>0</v>
      </c>
      <c r="AX1650" s="42">
        <f>IFERROR(VLOOKUP($H1650,#REF!,17,FALSE),0)</f>
        <v>0</v>
      </c>
    </row>
    <row r="1651" spans="1:50" x14ac:dyDescent="0.3">
      <c r="A1651" s="33" t="e">
        <f t="shared" si="100"/>
        <v>#REF!</v>
      </c>
      <c r="B1651" s="33" t="e">
        <f>+'R&amp;E EXPORT'!#REF!</f>
        <v>#REF!</v>
      </c>
      <c r="C1651" t="str">
        <f>IFERROR(VLOOKUP(A1651,'MCSJ Export'!A:C,3,FALSE),"")</f>
        <v/>
      </c>
      <c r="D1651" s="37">
        <f t="shared" si="101"/>
        <v>0</v>
      </c>
      <c r="E1651" s="37">
        <f t="shared" si="102"/>
        <v>0</v>
      </c>
      <c r="F1651" s="37">
        <f t="shared" si="103"/>
        <v>0</v>
      </c>
      <c r="G1651" s="37"/>
      <c r="H1651" s="33" t="e">
        <f>+'R&amp;E EXPORT'!#REF!</f>
        <v>#REF!</v>
      </c>
      <c r="I1651" s="34">
        <f>IFERROR(VLOOKUP($H1651,'Gen F Rev'!$A:$M,15,FALSE),0)</f>
        <v>0</v>
      </c>
      <c r="J1651" s="34">
        <f>IFERROR(VLOOKUP($H1651,'Gen F Rev'!$A:$M,16,FALSE),0)</f>
        <v>0</v>
      </c>
      <c r="K1651" s="42">
        <f>IFERROR(VLOOKUP($H1651,'Gen F Rev'!$A:$M,17,FALSE),0)</f>
        <v>0</v>
      </c>
      <c r="L1651" s="34">
        <f>IFERROR(VLOOKUP($H1651,'Gen F Exp'!$A:$E,15,FALSE),0)</f>
        <v>0</v>
      </c>
      <c r="M1651" s="34">
        <f>IFERROR(VLOOKUP($H1651,'Gen F Exp'!$A:$E,16,FALSE),0)</f>
        <v>0</v>
      </c>
      <c r="N1651" s="42">
        <f>IFERROR(VLOOKUP($H1651,'Gen F Exp'!$A:$E,17,FALSE),0)</f>
        <v>0</v>
      </c>
      <c r="O1651" s="34">
        <f>IFERROR(VLOOKUP($H1651,'Water F Rev'!$A:$L,15,FALSE),0)</f>
        <v>0</v>
      </c>
      <c r="P1651" s="34">
        <f>IFERROR(VLOOKUP($H1651,'Water F Rev'!$A:$L,16,FALSE),0)</f>
        <v>0</v>
      </c>
      <c r="Q1651" s="42">
        <f>IFERROR(VLOOKUP($H1651,'Water F Rev'!$A:$L,17,FALSE),0)</f>
        <v>0</v>
      </c>
      <c r="R1651" s="34">
        <f>IFERROR(VLOOKUP($H1651,'Water F Exp'!$A:$K,15,FALSE),0)</f>
        <v>0</v>
      </c>
      <c r="S1651" s="34">
        <f>IFERROR(VLOOKUP($H1651,'Water F Exp'!$A:$K,16,FALSE),0)</f>
        <v>0</v>
      </c>
      <c r="T1651" s="42">
        <f>IFERROR(VLOOKUP($H1651,'Water F Exp'!$A:$K,17,FALSE),0)</f>
        <v>0</v>
      </c>
      <c r="U1651" s="34">
        <f>IFERROR(VLOOKUP($H1651,'Sewer F Rev'!$A:$E,15,FALSE),0)</f>
        <v>0</v>
      </c>
      <c r="V1651" s="34">
        <f>IFERROR(VLOOKUP($H1651,'Sewer F Rev'!$A:$E,16,FALSE),0)</f>
        <v>0</v>
      </c>
      <c r="W1651" s="42">
        <f>IFERROR(VLOOKUP($H1651,'Sewer F Rev'!$A:$E,17,FALSE),0)</f>
        <v>0</v>
      </c>
      <c r="X1651" s="34">
        <f>IFERROR(VLOOKUP($H1651,'Sewer F Exp'!$A:$B,15,FALSE),0)</f>
        <v>0</v>
      </c>
      <c r="Y1651" s="34">
        <f>IFERROR(VLOOKUP($H1651,'Sewer F Exp'!$A:$B,16,FALSE),0)</f>
        <v>0</v>
      </c>
      <c r="Z1651" s="42">
        <f>IFERROR(VLOOKUP($H1651,'Sewer F Exp'!$A:$B,17,FALSE),0)</f>
        <v>0</v>
      </c>
      <c r="AA1651" s="34">
        <f>IFERROR(VLOOKUP($H1651,'Refuse F Rev'!$A:$E,15,FALSE),0)</f>
        <v>0</v>
      </c>
      <c r="AB1651" s="34">
        <f>IFERROR(VLOOKUP($H1651,'Refuse F Rev'!$A:$E,16,FALSE),0)</f>
        <v>0</v>
      </c>
      <c r="AC1651" s="42">
        <f>IFERROR(VLOOKUP($H1651,'Refuse F Rev'!$A:$E,17,FALSE),0)</f>
        <v>0</v>
      </c>
      <c r="AD1651" s="34">
        <f>IFERROR(VLOOKUP($H1651,'Refuse F Exp'!$A:$E,15,FALSE),0)</f>
        <v>0</v>
      </c>
      <c r="AE1651" s="34">
        <f>IFERROR(VLOOKUP($H1651,'Refuse F Exp'!$A:$E,16,FALSE),0)</f>
        <v>0</v>
      </c>
      <c r="AF1651" s="42">
        <f>IFERROR(VLOOKUP($H1651,'Refuse F Exp'!$A:$E,17,FALSE),0)</f>
        <v>0</v>
      </c>
      <c r="AG1651" s="34">
        <f>IFERROR(VLOOKUP($H1651,#REF!,10,FALSE),0)</f>
        <v>0</v>
      </c>
      <c r="AH1651" s="34">
        <f>IFERROR(VLOOKUP($H1651,#REF!,11,FALSE),0)</f>
        <v>0</v>
      </c>
      <c r="AI1651" s="42">
        <f>IFERROR(VLOOKUP($H1651,#REF!,12,FALSE),0)</f>
        <v>0</v>
      </c>
      <c r="AJ1651" s="34">
        <f>IFERROR(VLOOKUP($H1651,#REF!,10,FALSE),0)</f>
        <v>0</v>
      </c>
      <c r="AK1651" s="34">
        <f>IFERROR(VLOOKUP($H1651,#REF!,11,FALSE),0)</f>
        <v>0</v>
      </c>
      <c r="AL1651" s="42">
        <f>IFERROR(VLOOKUP($H1651,#REF!,12,FALSE),0)</f>
        <v>0</v>
      </c>
      <c r="AM1651" s="34">
        <f>IFERROR(VLOOKUP($H1651,#REF!,10,FALSE),0)</f>
        <v>0</v>
      </c>
      <c r="AN1651" s="34">
        <f>IFERROR(VLOOKUP($H1651,#REF!,11,FALSE),0)</f>
        <v>0</v>
      </c>
      <c r="AO1651" s="42">
        <f>IFERROR(VLOOKUP($H1651,#REF!,12,FALSE),0)</f>
        <v>0</v>
      </c>
      <c r="AP1651" s="34">
        <f>IFERROR(VLOOKUP($H1651,#REF!,10,FALSE),0)</f>
        <v>0</v>
      </c>
      <c r="AQ1651" s="34">
        <f>IFERROR(VLOOKUP($H1651,#REF!,11,FALSE),0)</f>
        <v>0</v>
      </c>
      <c r="AR1651" s="42">
        <f>IFERROR(VLOOKUP($H1651,#REF!,12,FALSE),0)</f>
        <v>0</v>
      </c>
      <c r="AS1651" s="34">
        <f>IFERROR(VLOOKUP($H1651,#REF!,13,FALSE),0)</f>
        <v>0</v>
      </c>
      <c r="AT1651" s="34">
        <f>IFERROR(VLOOKUP($H1651,#REF!,14,FALSE),0)</f>
        <v>0</v>
      </c>
      <c r="AU1651" s="42">
        <f>IFERROR(VLOOKUP($H1651,#REF!,15,FALSE),0)</f>
        <v>0</v>
      </c>
      <c r="AV1651" s="34">
        <f>IFERROR(VLOOKUP($H1651,#REF!,15,FALSE),0)</f>
        <v>0</v>
      </c>
      <c r="AW1651" s="34">
        <f>IFERROR(VLOOKUP($H1651,#REF!,16,FALSE),0)</f>
        <v>0</v>
      </c>
      <c r="AX1651" s="42">
        <f>IFERROR(VLOOKUP($H1651,#REF!,17,FALSE),0)</f>
        <v>0</v>
      </c>
    </row>
    <row r="1652" spans="1:50" x14ac:dyDescent="0.3">
      <c r="A1652" s="33" t="e">
        <f t="shared" si="100"/>
        <v>#REF!</v>
      </c>
      <c r="B1652" s="33" t="e">
        <f>+'R&amp;E EXPORT'!#REF!</f>
        <v>#REF!</v>
      </c>
      <c r="C1652" t="str">
        <f>IFERROR(VLOOKUP(A1652,'MCSJ Export'!A:C,3,FALSE),"")</f>
        <v/>
      </c>
      <c r="D1652" s="37">
        <f t="shared" si="101"/>
        <v>0</v>
      </c>
      <c r="E1652" s="37">
        <f t="shared" si="102"/>
        <v>0</v>
      </c>
      <c r="F1652" s="37">
        <f t="shared" si="103"/>
        <v>0</v>
      </c>
      <c r="G1652" s="37"/>
      <c r="H1652" s="33" t="e">
        <f>+'R&amp;E EXPORT'!#REF!</f>
        <v>#REF!</v>
      </c>
      <c r="I1652" s="34">
        <f>IFERROR(VLOOKUP($H1652,'Gen F Rev'!$A:$M,15,FALSE),0)</f>
        <v>0</v>
      </c>
      <c r="J1652" s="34">
        <f>IFERROR(VLOOKUP($H1652,'Gen F Rev'!$A:$M,16,FALSE),0)</f>
        <v>0</v>
      </c>
      <c r="K1652" s="42">
        <f>IFERROR(VLOOKUP($H1652,'Gen F Rev'!$A:$M,17,FALSE),0)</f>
        <v>0</v>
      </c>
      <c r="L1652" s="34">
        <f>IFERROR(VLOOKUP($H1652,'Gen F Exp'!$A:$E,15,FALSE),0)</f>
        <v>0</v>
      </c>
      <c r="M1652" s="34">
        <f>IFERROR(VLOOKUP($H1652,'Gen F Exp'!$A:$E,16,FALSE),0)</f>
        <v>0</v>
      </c>
      <c r="N1652" s="42">
        <f>IFERROR(VLOOKUP($H1652,'Gen F Exp'!$A:$E,17,FALSE),0)</f>
        <v>0</v>
      </c>
      <c r="O1652" s="34">
        <f>IFERROR(VLOOKUP($H1652,'Water F Rev'!$A:$L,15,FALSE),0)</f>
        <v>0</v>
      </c>
      <c r="P1652" s="34">
        <f>IFERROR(VLOOKUP($H1652,'Water F Rev'!$A:$L,16,FALSE),0)</f>
        <v>0</v>
      </c>
      <c r="Q1652" s="42">
        <f>IFERROR(VLOOKUP($H1652,'Water F Rev'!$A:$L,17,FALSE),0)</f>
        <v>0</v>
      </c>
      <c r="R1652" s="34">
        <f>IFERROR(VLOOKUP($H1652,'Water F Exp'!$A:$K,15,FALSE),0)</f>
        <v>0</v>
      </c>
      <c r="S1652" s="34">
        <f>IFERROR(VLOOKUP($H1652,'Water F Exp'!$A:$K,16,FALSE),0)</f>
        <v>0</v>
      </c>
      <c r="T1652" s="42">
        <f>IFERROR(VLOOKUP($H1652,'Water F Exp'!$A:$K,17,FALSE),0)</f>
        <v>0</v>
      </c>
      <c r="U1652" s="34">
        <f>IFERROR(VLOOKUP($H1652,'Sewer F Rev'!$A:$E,15,FALSE),0)</f>
        <v>0</v>
      </c>
      <c r="V1652" s="34">
        <f>IFERROR(VLOOKUP($H1652,'Sewer F Rev'!$A:$E,16,FALSE),0)</f>
        <v>0</v>
      </c>
      <c r="W1652" s="42">
        <f>IFERROR(VLOOKUP($H1652,'Sewer F Rev'!$A:$E,17,FALSE),0)</f>
        <v>0</v>
      </c>
      <c r="X1652" s="34">
        <f>IFERROR(VLOOKUP($H1652,'Sewer F Exp'!$A:$B,15,FALSE),0)</f>
        <v>0</v>
      </c>
      <c r="Y1652" s="34">
        <f>IFERROR(VLOOKUP($H1652,'Sewer F Exp'!$A:$B,16,FALSE),0)</f>
        <v>0</v>
      </c>
      <c r="Z1652" s="42">
        <f>IFERROR(VLOOKUP($H1652,'Sewer F Exp'!$A:$B,17,FALSE),0)</f>
        <v>0</v>
      </c>
      <c r="AA1652" s="34">
        <f>IFERROR(VLOOKUP($H1652,'Refuse F Rev'!$A:$E,15,FALSE),0)</f>
        <v>0</v>
      </c>
      <c r="AB1652" s="34">
        <f>IFERROR(VLOOKUP($H1652,'Refuse F Rev'!$A:$E,16,FALSE),0)</f>
        <v>0</v>
      </c>
      <c r="AC1652" s="42">
        <f>IFERROR(VLOOKUP($H1652,'Refuse F Rev'!$A:$E,17,FALSE),0)</f>
        <v>0</v>
      </c>
      <c r="AD1652" s="34">
        <f>IFERROR(VLOOKUP($H1652,'Refuse F Exp'!$A:$E,15,FALSE),0)</f>
        <v>0</v>
      </c>
      <c r="AE1652" s="34">
        <f>IFERROR(VLOOKUP($H1652,'Refuse F Exp'!$A:$E,16,FALSE),0)</f>
        <v>0</v>
      </c>
      <c r="AF1652" s="42">
        <f>IFERROR(VLOOKUP($H1652,'Refuse F Exp'!$A:$E,17,FALSE),0)</f>
        <v>0</v>
      </c>
      <c r="AG1652" s="34">
        <f>IFERROR(VLOOKUP($H1652,#REF!,10,FALSE),0)</f>
        <v>0</v>
      </c>
      <c r="AH1652" s="34">
        <f>IFERROR(VLOOKUP($H1652,#REF!,11,FALSE),0)</f>
        <v>0</v>
      </c>
      <c r="AI1652" s="42">
        <f>IFERROR(VLOOKUP($H1652,#REF!,12,FALSE),0)</f>
        <v>0</v>
      </c>
      <c r="AJ1652" s="34">
        <f>IFERROR(VLOOKUP($H1652,#REF!,10,FALSE),0)</f>
        <v>0</v>
      </c>
      <c r="AK1652" s="34">
        <f>IFERROR(VLOOKUP($H1652,#REF!,11,FALSE),0)</f>
        <v>0</v>
      </c>
      <c r="AL1652" s="42">
        <f>IFERROR(VLOOKUP($H1652,#REF!,12,FALSE),0)</f>
        <v>0</v>
      </c>
      <c r="AM1652" s="34">
        <f>IFERROR(VLOOKUP($H1652,#REF!,10,FALSE),0)</f>
        <v>0</v>
      </c>
      <c r="AN1652" s="34">
        <f>IFERROR(VLOOKUP($H1652,#REF!,11,FALSE),0)</f>
        <v>0</v>
      </c>
      <c r="AO1652" s="42">
        <f>IFERROR(VLOOKUP($H1652,#REF!,12,FALSE),0)</f>
        <v>0</v>
      </c>
      <c r="AP1652" s="34">
        <f>IFERROR(VLOOKUP($H1652,#REF!,10,FALSE),0)</f>
        <v>0</v>
      </c>
      <c r="AQ1652" s="34">
        <f>IFERROR(VLOOKUP($H1652,#REF!,11,FALSE),0)</f>
        <v>0</v>
      </c>
      <c r="AR1652" s="42">
        <f>IFERROR(VLOOKUP($H1652,#REF!,12,FALSE),0)</f>
        <v>0</v>
      </c>
      <c r="AS1652" s="34">
        <f>IFERROR(VLOOKUP($H1652,#REF!,13,FALSE),0)</f>
        <v>0</v>
      </c>
      <c r="AT1652" s="34">
        <f>IFERROR(VLOOKUP($H1652,#REF!,14,FALSE),0)</f>
        <v>0</v>
      </c>
      <c r="AU1652" s="42">
        <f>IFERROR(VLOOKUP($H1652,#REF!,15,FALSE),0)</f>
        <v>0</v>
      </c>
      <c r="AV1652" s="34">
        <f>IFERROR(VLOOKUP($H1652,#REF!,15,FALSE),0)</f>
        <v>0</v>
      </c>
      <c r="AW1652" s="34">
        <f>IFERROR(VLOOKUP($H1652,#REF!,16,FALSE),0)</f>
        <v>0</v>
      </c>
      <c r="AX1652" s="42">
        <f>IFERROR(VLOOKUP($H1652,#REF!,17,FALSE),0)</f>
        <v>0</v>
      </c>
    </row>
    <row r="1653" spans="1:50" x14ac:dyDescent="0.3">
      <c r="A1653" s="33" t="e">
        <f t="shared" si="100"/>
        <v>#REF!</v>
      </c>
      <c r="B1653" s="33" t="e">
        <f>+'R&amp;E EXPORT'!#REF!</f>
        <v>#REF!</v>
      </c>
      <c r="C1653" t="str">
        <f>IFERROR(VLOOKUP(A1653,'MCSJ Export'!A:C,3,FALSE),"")</f>
        <v/>
      </c>
      <c r="D1653" s="37">
        <f t="shared" si="101"/>
        <v>0</v>
      </c>
      <c r="E1653" s="37">
        <f t="shared" si="102"/>
        <v>0</v>
      </c>
      <c r="F1653" s="37">
        <f t="shared" si="103"/>
        <v>0</v>
      </c>
      <c r="G1653" s="37"/>
      <c r="H1653" s="33" t="e">
        <f>+'R&amp;E EXPORT'!#REF!</f>
        <v>#REF!</v>
      </c>
      <c r="I1653" s="34">
        <f>IFERROR(VLOOKUP($H1653,'Gen F Rev'!$A:$M,15,FALSE),0)</f>
        <v>0</v>
      </c>
      <c r="J1653" s="34">
        <f>IFERROR(VLOOKUP($H1653,'Gen F Rev'!$A:$M,16,FALSE),0)</f>
        <v>0</v>
      </c>
      <c r="K1653" s="42">
        <f>IFERROR(VLOOKUP($H1653,'Gen F Rev'!$A:$M,17,FALSE),0)</f>
        <v>0</v>
      </c>
      <c r="L1653" s="34">
        <f>IFERROR(VLOOKUP($H1653,'Gen F Exp'!$A:$E,15,FALSE),0)</f>
        <v>0</v>
      </c>
      <c r="M1653" s="34">
        <f>IFERROR(VLOOKUP($H1653,'Gen F Exp'!$A:$E,16,FALSE),0)</f>
        <v>0</v>
      </c>
      <c r="N1653" s="42">
        <f>IFERROR(VLOOKUP($H1653,'Gen F Exp'!$A:$E,17,FALSE),0)</f>
        <v>0</v>
      </c>
      <c r="O1653" s="34">
        <f>IFERROR(VLOOKUP($H1653,'Water F Rev'!$A:$L,15,FALSE),0)</f>
        <v>0</v>
      </c>
      <c r="P1653" s="34">
        <f>IFERROR(VLOOKUP($H1653,'Water F Rev'!$A:$L,16,FALSE),0)</f>
        <v>0</v>
      </c>
      <c r="Q1653" s="42">
        <f>IFERROR(VLOOKUP($H1653,'Water F Rev'!$A:$L,17,FALSE),0)</f>
        <v>0</v>
      </c>
      <c r="R1653" s="34">
        <f>IFERROR(VLOOKUP($H1653,'Water F Exp'!$A:$K,15,FALSE),0)</f>
        <v>0</v>
      </c>
      <c r="S1653" s="34">
        <f>IFERROR(VLOOKUP($H1653,'Water F Exp'!$A:$K,16,FALSE),0)</f>
        <v>0</v>
      </c>
      <c r="T1653" s="42">
        <f>IFERROR(VLOOKUP($H1653,'Water F Exp'!$A:$K,17,FALSE),0)</f>
        <v>0</v>
      </c>
      <c r="U1653" s="34">
        <f>IFERROR(VLOOKUP($H1653,'Sewer F Rev'!$A:$E,15,FALSE),0)</f>
        <v>0</v>
      </c>
      <c r="V1653" s="34">
        <f>IFERROR(VLOOKUP($H1653,'Sewer F Rev'!$A:$E,16,FALSE),0)</f>
        <v>0</v>
      </c>
      <c r="W1653" s="42">
        <f>IFERROR(VLOOKUP($H1653,'Sewer F Rev'!$A:$E,17,FALSE),0)</f>
        <v>0</v>
      </c>
      <c r="X1653" s="34">
        <f>IFERROR(VLOOKUP($H1653,'Sewer F Exp'!$A:$B,15,FALSE),0)</f>
        <v>0</v>
      </c>
      <c r="Y1653" s="34">
        <f>IFERROR(VLOOKUP($H1653,'Sewer F Exp'!$A:$B,16,FALSE),0)</f>
        <v>0</v>
      </c>
      <c r="Z1653" s="42">
        <f>IFERROR(VLOOKUP($H1653,'Sewer F Exp'!$A:$B,17,FALSE),0)</f>
        <v>0</v>
      </c>
      <c r="AA1653" s="34">
        <f>IFERROR(VLOOKUP($H1653,'Refuse F Rev'!$A:$E,15,FALSE),0)</f>
        <v>0</v>
      </c>
      <c r="AB1653" s="34">
        <f>IFERROR(VLOOKUP($H1653,'Refuse F Rev'!$A:$E,16,FALSE),0)</f>
        <v>0</v>
      </c>
      <c r="AC1653" s="42">
        <f>IFERROR(VLOOKUP($H1653,'Refuse F Rev'!$A:$E,17,FALSE),0)</f>
        <v>0</v>
      </c>
      <c r="AD1653" s="34">
        <f>IFERROR(VLOOKUP($H1653,'Refuse F Exp'!$A:$E,15,FALSE),0)</f>
        <v>0</v>
      </c>
      <c r="AE1653" s="34">
        <f>IFERROR(VLOOKUP($H1653,'Refuse F Exp'!$A:$E,16,FALSE),0)</f>
        <v>0</v>
      </c>
      <c r="AF1653" s="42">
        <f>IFERROR(VLOOKUP($H1653,'Refuse F Exp'!$A:$E,17,FALSE),0)</f>
        <v>0</v>
      </c>
      <c r="AG1653" s="34">
        <f>IFERROR(VLOOKUP($H1653,#REF!,10,FALSE),0)</f>
        <v>0</v>
      </c>
      <c r="AH1653" s="34">
        <f>IFERROR(VLOOKUP($H1653,#REF!,11,FALSE),0)</f>
        <v>0</v>
      </c>
      <c r="AI1653" s="42">
        <f>IFERROR(VLOOKUP($H1653,#REF!,12,FALSE),0)</f>
        <v>0</v>
      </c>
      <c r="AJ1653" s="34">
        <f>IFERROR(VLOOKUP($H1653,#REF!,10,FALSE),0)</f>
        <v>0</v>
      </c>
      <c r="AK1653" s="34">
        <f>IFERROR(VLOOKUP($H1653,#REF!,11,FALSE),0)</f>
        <v>0</v>
      </c>
      <c r="AL1653" s="42">
        <f>IFERROR(VLOOKUP($H1653,#REF!,12,FALSE),0)</f>
        <v>0</v>
      </c>
      <c r="AM1653" s="34">
        <f>IFERROR(VLOOKUP($H1653,#REF!,10,FALSE),0)</f>
        <v>0</v>
      </c>
      <c r="AN1653" s="34">
        <f>IFERROR(VLOOKUP($H1653,#REF!,11,FALSE),0)</f>
        <v>0</v>
      </c>
      <c r="AO1653" s="42">
        <f>IFERROR(VLOOKUP($H1653,#REF!,12,FALSE),0)</f>
        <v>0</v>
      </c>
      <c r="AP1653" s="34">
        <f>IFERROR(VLOOKUP($H1653,#REF!,10,FALSE),0)</f>
        <v>0</v>
      </c>
      <c r="AQ1653" s="34">
        <f>IFERROR(VLOOKUP($H1653,#REF!,11,FALSE),0)</f>
        <v>0</v>
      </c>
      <c r="AR1653" s="42">
        <f>IFERROR(VLOOKUP($H1653,#REF!,12,FALSE),0)</f>
        <v>0</v>
      </c>
      <c r="AS1653" s="34">
        <f>IFERROR(VLOOKUP($H1653,#REF!,13,FALSE),0)</f>
        <v>0</v>
      </c>
      <c r="AT1653" s="34">
        <f>IFERROR(VLOOKUP($H1653,#REF!,14,FALSE),0)</f>
        <v>0</v>
      </c>
      <c r="AU1653" s="42">
        <f>IFERROR(VLOOKUP($H1653,#REF!,15,FALSE),0)</f>
        <v>0</v>
      </c>
      <c r="AV1653" s="34">
        <f>IFERROR(VLOOKUP($H1653,#REF!,15,FALSE),0)</f>
        <v>0</v>
      </c>
      <c r="AW1653" s="34">
        <f>IFERROR(VLOOKUP($H1653,#REF!,16,FALSE),0)</f>
        <v>0</v>
      </c>
      <c r="AX1653" s="42">
        <f>IFERROR(VLOOKUP($H1653,#REF!,17,FALSE),0)</f>
        <v>0</v>
      </c>
    </row>
    <row r="1654" spans="1:50" x14ac:dyDescent="0.3">
      <c r="A1654" s="33" t="e">
        <f t="shared" si="100"/>
        <v>#REF!</v>
      </c>
      <c r="B1654" s="33" t="e">
        <f>+'R&amp;E EXPORT'!#REF!</f>
        <v>#REF!</v>
      </c>
      <c r="C1654" t="str">
        <f>IFERROR(VLOOKUP(A1654,'MCSJ Export'!A:C,3,FALSE),"")</f>
        <v/>
      </c>
      <c r="D1654" s="37">
        <f t="shared" si="101"/>
        <v>0</v>
      </c>
      <c r="E1654" s="37">
        <f t="shared" si="102"/>
        <v>0</v>
      </c>
      <c r="F1654" s="37">
        <f t="shared" si="103"/>
        <v>0</v>
      </c>
      <c r="G1654" s="37"/>
      <c r="H1654" s="33" t="e">
        <f>+'R&amp;E EXPORT'!#REF!</f>
        <v>#REF!</v>
      </c>
      <c r="I1654" s="34">
        <f>IFERROR(VLOOKUP($H1654,'Gen F Rev'!$A:$M,15,FALSE),0)</f>
        <v>0</v>
      </c>
      <c r="J1654" s="34">
        <f>IFERROR(VLOOKUP($H1654,'Gen F Rev'!$A:$M,16,FALSE),0)</f>
        <v>0</v>
      </c>
      <c r="K1654" s="42">
        <f>IFERROR(VLOOKUP($H1654,'Gen F Rev'!$A:$M,17,FALSE),0)</f>
        <v>0</v>
      </c>
      <c r="L1654" s="34">
        <f>IFERROR(VLOOKUP($H1654,'Gen F Exp'!$A:$E,15,FALSE),0)</f>
        <v>0</v>
      </c>
      <c r="M1654" s="34">
        <f>IFERROR(VLOOKUP($H1654,'Gen F Exp'!$A:$E,16,FALSE),0)</f>
        <v>0</v>
      </c>
      <c r="N1654" s="42">
        <f>IFERROR(VLOOKUP($H1654,'Gen F Exp'!$A:$E,17,FALSE),0)</f>
        <v>0</v>
      </c>
      <c r="O1654" s="34">
        <f>IFERROR(VLOOKUP($H1654,'Water F Rev'!$A:$L,15,FALSE),0)</f>
        <v>0</v>
      </c>
      <c r="P1654" s="34">
        <f>IFERROR(VLOOKUP($H1654,'Water F Rev'!$A:$L,16,FALSE),0)</f>
        <v>0</v>
      </c>
      <c r="Q1654" s="42">
        <f>IFERROR(VLOOKUP($H1654,'Water F Rev'!$A:$L,17,FALSE),0)</f>
        <v>0</v>
      </c>
      <c r="R1654" s="34">
        <f>IFERROR(VLOOKUP($H1654,'Water F Exp'!$A:$K,15,FALSE),0)</f>
        <v>0</v>
      </c>
      <c r="S1654" s="34">
        <f>IFERROR(VLOOKUP($H1654,'Water F Exp'!$A:$K,16,FALSE),0)</f>
        <v>0</v>
      </c>
      <c r="T1654" s="42">
        <f>IFERROR(VLOOKUP($H1654,'Water F Exp'!$A:$K,17,FALSE),0)</f>
        <v>0</v>
      </c>
      <c r="U1654" s="34">
        <f>IFERROR(VLOOKUP($H1654,'Sewer F Rev'!$A:$E,15,FALSE),0)</f>
        <v>0</v>
      </c>
      <c r="V1654" s="34">
        <f>IFERROR(VLOOKUP($H1654,'Sewer F Rev'!$A:$E,16,FALSE),0)</f>
        <v>0</v>
      </c>
      <c r="W1654" s="42">
        <f>IFERROR(VLOOKUP($H1654,'Sewer F Rev'!$A:$E,17,FALSE),0)</f>
        <v>0</v>
      </c>
      <c r="X1654" s="34">
        <f>IFERROR(VLOOKUP($H1654,'Sewer F Exp'!$A:$B,15,FALSE),0)</f>
        <v>0</v>
      </c>
      <c r="Y1654" s="34">
        <f>IFERROR(VLOOKUP($H1654,'Sewer F Exp'!$A:$B,16,FALSE),0)</f>
        <v>0</v>
      </c>
      <c r="Z1654" s="42">
        <f>IFERROR(VLOOKUP($H1654,'Sewer F Exp'!$A:$B,17,FALSE),0)</f>
        <v>0</v>
      </c>
      <c r="AA1654" s="34">
        <f>IFERROR(VLOOKUP($H1654,'Refuse F Rev'!$A:$E,15,FALSE),0)</f>
        <v>0</v>
      </c>
      <c r="AB1654" s="34">
        <f>IFERROR(VLOOKUP($H1654,'Refuse F Rev'!$A:$E,16,FALSE),0)</f>
        <v>0</v>
      </c>
      <c r="AC1654" s="42">
        <f>IFERROR(VLOOKUP($H1654,'Refuse F Rev'!$A:$E,17,FALSE),0)</f>
        <v>0</v>
      </c>
      <c r="AD1654" s="34">
        <f>IFERROR(VLOOKUP($H1654,'Refuse F Exp'!$A:$E,15,FALSE),0)</f>
        <v>0</v>
      </c>
      <c r="AE1654" s="34">
        <f>IFERROR(VLOOKUP($H1654,'Refuse F Exp'!$A:$E,16,FALSE),0)</f>
        <v>0</v>
      </c>
      <c r="AF1654" s="42">
        <f>IFERROR(VLOOKUP($H1654,'Refuse F Exp'!$A:$E,17,FALSE),0)</f>
        <v>0</v>
      </c>
      <c r="AG1654" s="34">
        <f>IFERROR(VLOOKUP($H1654,#REF!,10,FALSE),0)</f>
        <v>0</v>
      </c>
      <c r="AH1654" s="34">
        <f>IFERROR(VLOOKUP($H1654,#REF!,11,FALSE),0)</f>
        <v>0</v>
      </c>
      <c r="AI1654" s="42">
        <f>IFERROR(VLOOKUP($H1654,#REF!,12,FALSE),0)</f>
        <v>0</v>
      </c>
      <c r="AJ1654" s="34">
        <f>IFERROR(VLOOKUP($H1654,#REF!,10,FALSE),0)</f>
        <v>0</v>
      </c>
      <c r="AK1654" s="34">
        <f>IFERROR(VLOOKUP($H1654,#REF!,11,FALSE),0)</f>
        <v>0</v>
      </c>
      <c r="AL1654" s="42">
        <f>IFERROR(VLOOKUP($H1654,#REF!,12,FALSE),0)</f>
        <v>0</v>
      </c>
      <c r="AM1654" s="34">
        <f>IFERROR(VLOOKUP($H1654,#REF!,10,FALSE),0)</f>
        <v>0</v>
      </c>
      <c r="AN1654" s="34">
        <f>IFERROR(VLOOKUP($H1654,#REF!,11,FALSE),0)</f>
        <v>0</v>
      </c>
      <c r="AO1654" s="42">
        <f>IFERROR(VLOOKUP($H1654,#REF!,12,FALSE),0)</f>
        <v>0</v>
      </c>
      <c r="AP1654" s="34">
        <f>IFERROR(VLOOKUP($H1654,#REF!,10,FALSE),0)</f>
        <v>0</v>
      </c>
      <c r="AQ1654" s="34">
        <f>IFERROR(VLOOKUP($H1654,#REF!,11,FALSE),0)</f>
        <v>0</v>
      </c>
      <c r="AR1654" s="42">
        <f>IFERROR(VLOOKUP($H1654,#REF!,12,FALSE),0)</f>
        <v>0</v>
      </c>
      <c r="AS1654" s="34">
        <f>IFERROR(VLOOKUP($H1654,#REF!,13,FALSE),0)</f>
        <v>0</v>
      </c>
      <c r="AT1654" s="34">
        <f>IFERROR(VLOOKUP($H1654,#REF!,14,FALSE),0)</f>
        <v>0</v>
      </c>
      <c r="AU1654" s="42">
        <f>IFERROR(VLOOKUP($H1654,#REF!,15,FALSE),0)</f>
        <v>0</v>
      </c>
      <c r="AV1654" s="34">
        <f>IFERROR(VLOOKUP($H1654,#REF!,15,FALSE),0)</f>
        <v>0</v>
      </c>
      <c r="AW1654" s="34">
        <f>IFERROR(VLOOKUP($H1654,#REF!,16,FALSE),0)</f>
        <v>0</v>
      </c>
      <c r="AX1654" s="42">
        <f>IFERROR(VLOOKUP($H1654,#REF!,17,FALSE),0)</f>
        <v>0</v>
      </c>
    </row>
    <row r="1655" spans="1:50" x14ac:dyDescent="0.3">
      <c r="A1655" s="33" t="e">
        <f t="shared" si="100"/>
        <v>#REF!</v>
      </c>
      <c r="B1655" s="33" t="e">
        <f>+'R&amp;E EXPORT'!#REF!</f>
        <v>#REF!</v>
      </c>
      <c r="C1655" t="str">
        <f>IFERROR(VLOOKUP(A1655,'MCSJ Export'!A:C,3,FALSE),"")</f>
        <v/>
      </c>
      <c r="D1655" s="37">
        <f t="shared" si="101"/>
        <v>0</v>
      </c>
      <c r="E1655" s="37">
        <f t="shared" si="102"/>
        <v>0</v>
      </c>
      <c r="F1655" s="37">
        <f t="shared" si="103"/>
        <v>0</v>
      </c>
      <c r="G1655" s="37"/>
      <c r="H1655" s="33" t="e">
        <f>+'R&amp;E EXPORT'!#REF!</f>
        <v>#REF!</v>
      </c>
      <c r="I1655" s="34">
        <f>IFERROR(VLOOKUP($H1655,'Gen F Rev'!$A:$M,15,FALSE),0)</f>
        <v>0</v>
      </c>
      <c r="J1655" s="34">
        <f>IFERROR(VLOOKUP($H1655,'Gen F Rev'!$A:$M,16,FALSE),0)</f>
        <v>0</v>
      </c>
      <c r="K1655" s="42">
        <f>IFERROR(VLOOKUP($H1655,'Gen F Rev'!$A:$M,17,FALSE),0)</f>
        <v>0</v>
      </c>
      <c r="L1655" s="34">
        <f>IFERROR(VLOOKUP($H1655,'Gen F Exp'!$A:$E,15,FALSE),0)</f>
        <v>0</v>
      </c>
      <c r="M1655" s="34">
        <f>IFERROR(VLOOKUP($H1655,'Gen F Exp'!$A:$E,16,FALSE),0)</f>
        <v>0</v>
      </c>
      <c r="N1655" s="42">
        <f>IFERROR(VLOOKUP($H1655,'Gen F Exp'!$A:$E,17,FALSE),0)</f>
        <v>0</v>
      </c>
      <c r="O1655" s="34">
        <f>IFERROR(VLOOKUP($H1655,'Water F Rev'!$A:$L,15,FALSE),0)</f>
        <v>0</v>
      </c>
      <c r="P1655" s="34">
        <f>IFERROR(VLOOKUP($H1655,'Water F Rev'!$A:$L,16,FALSE),0)</f>
        <v>0</v>
      </c>
      <c r="Q1655" s="42">
        <f>IFERROR(VLOOKUP($H1655,'Water F Rev'!$A:$L,17,FALSE),0)</f>
        <v>0</v>
      </c>
      <c r="R1655" s="34">
        <f>IFERROR(VLOOKUP($H1655,'Water F Exp'!$A:$K,15,FALSE),0)</f>
        <v>0</v>
      </c>
      <c r="S1655" s="34">
        <f>IFERROR(VLOOKUP($H1655,'Water F Exp'!$A:$K,16,FALSE),0)</f>
        <v>0</v>
      </c>
      <c r="T1655" s="42">
        <f>IFERROR(VLOOKUP($H1655,'Water F Exp'!$A:$K,17,FALSE),0)</f>
        <v>0</v>
      </c>
      <c r="U1655" s="34">
        <f>IFERROR(VLOOKUP($H1655,'Sewer F Rev'!$A:$E,15,FALSE),0)</f>
        <v>0</v>
      </c>
      <c r="V1655" s="34">
        <f>IFERROR(VLOOKUP($H1655,'Sewer F Rev'!$A:$E,16,FALSE),0)</f>
        <v>0</v>
      </c>
      <c r="W1655" s="42">
        <f>IFERROR(VLOOKUP($H1655,'Sewer F Rev'!$A:$E,17,FALSE),0)</f>
        <v>0</v>
      </c>
      <c r="X1655" s="34">
        <f>IFERROR(VLOOKUP($H1655,'Sewer F Exp'!$A:$B,15,FALSE),0)</f>
        <v>0</v>
      </c>
      <c r="Y1655" s="34">
        <f>IFERROR(VLOOKUP($H1655,'Sewer F Exp'!$A:$B,16,FALSE),0)</f>
        <v>0</v>
      </c>
      <c r="Z1655" s="42">
        <f>IFERROR(VLOOKUP($H1655,'Sewer F Exp'!$A:$B,17,FALSE),0)</f>
        <v>0</v>
      </c>
      <c r="AA1655" s="34">
        <f>IFERROR(VLOOKUP($H1655,'Refuse F Rev'!$A:$E,15,FALSE),0)</f>
        <v>0</v>
      </c>
      <c r="AB1655" s="34">
        <f>IFERROR(VLOOKUP($H1655,'Refuse F Rev'!$A:$E,16,FALSE),0)</f>
        <v>0</v>
      </c>
      <c r="AC1655" s="42">
        <f>IFERROR(VLOOKUP($H1655,'Refuse F Rev'!$A:$E,17,FALSE),0)</f>
        <v>0</v>
      </c>
      <c r="AD1655" s="34">
        <f>IFERROR(VLOOKUP($H1655,'Refuse F Exp'!$A:$E,15,FALSE),0)</f>
        <v>0</v>
      </c>
      <c r="AE1655" s="34">
        <f>IFERROR(VLOOKUP($H1655,'Refuse F Exp'!$A:$E,16,FALSE),0)</f>
        <v>0</v>
      </c>
      <c r="AF1655" s="42">
        <f>IFERROR(VLOOKUP($H1655,'Refuse F Exp'!$A:$E,17,FALSE),0)</f>
        <v>0</v>
      </c>
      <c r="AG1655" s="34">
        <f>IFERROR(VLOOKUP($H1655,#REF!,10,FALSE),0)</f>
        <v>0</v>
      </c>
      <c r="AH1655" s="34">
        <f>IFERROR(VLOOKUP($H1655,#REF!,11,FALSE),0)</f>
        <v>0</v>
      </c>
      <c r="AI1655" s="42">
        <f>IFERROR(VLOOKUP($H1655,#REF!,12,FALSE),0)</f>
        <v>0</v>
      </c>
      <c r="AJ1655" s="34">
        <f>IFERROR(VLOOKUP($H1655,#REF!,10,FALSE),0)</f>
        <v>0</v>
      </c>
      <c r="AK1655" s="34">
        <f>IFERROR(VLOOKUP($H1655,#REF!,11,FALSE),0)</f>
        <v>0</v>
      </c>
      <c r="AL1655" s="42">
        <f>IFERROR(VLOOKUP($H1655,#REF!,12,FALSE),0)</f>
        <v>0</v>
      </c>
      <c r="AM1655" s="34">
        <f>IFERROR(VLOOKUP($H1655,#REF!,10,FALSE),0)</f>
        <v>0</v>
      </c>
      <c r="AN1655" s="34">
        <f>IFERROR(VLOOKUP($H1655,#REF!,11,FALSE),0)</f>
        <v>0</v>
      </c>
      <c r="AO1655" s="42">
        <f>IFERROR(VLOOKUP($H1655,#REF!,12,FALSE),0)</f>
        <v>0</v>
      </c>
      <c r="AP1655" s="34">
        <f>IFERROR(VLOOKUP($H1655,#REF!,10,FALSE),0)</f>
        <v>0</v>
      </c>
      <c r="AQ1655" s="34">
        <f>IFERROR(VLOOKUP($H1655,#REF!,11,FALSE),0)</f>
        <v>0</v>
      </c>
      <c r="AR1655" s="42">
        <f>IFERROR(VLOOKUP($H1655,#REF!,12,FALSE),0)</f>
        <v>0</v>
      </c>
      <c r="AS1655" s="34">
        <f>IFERROR(VLOOKUP($H1655,#REF!,13,FALSE),0)</f>
        <v>0</v>
      </c>
      <c r="AT1655" s="34">
        <f>IFERROR(VLOOKUP($H1655,#REF!,14,FALSE),0)</f>
        <v>0</v>
      </c>
      <c r="AU1655" s="42">
        <f>IFERROR(VLOOKUP($H1655,#REF!,15,FALSE),0)</f>
        <v>0</v>
      </c>
      <c r="AV1655" s="34">
        <f>IFERROR(VLOOKUP($H1655,#REF!,15,FALSE),0)</f>
        <v>0</v>
      </c>
      <c r="AW1655" s="34">
        <f>IFERROR(VLOOKUP($H1655,#REF!,16,FALSE),0)</f>
        <v>0</v>
      </c>
      <c r="AX1655" s="42">
        <f>IFERROR(VLOOKUP($H1655,#REF!,17,FALSE),0)</f>
        <v>0</v>
      </c>
    </row>
    <row r="1656" spans="1:50" x14ac:dyDescent="0.3">
      <c r="A1656" s="33" t="e">
        <f t="shared" si="100"/>
        <v>#REF!</v>
      </c>
      <c r="B1656" s="33" t="e">
        <f>+'R&amp;E EXPORT'!#REF!</f>
        <v>#REF!</v>
      </c>
      <c r="C1656" t="str">
        <f>IFERROR(VLOOKUP(A1656,'MCSJ Export'!A:C,3,FALSE),"")</f>
        <v/>
      </c>
      <c r="D1656" s="37">
        <f t="shared" si="101"/>
        <v>0</v>
      </c>
      <c r="E1656" s="37">
        <f t="shared" si="102"/>
        <v>0</v>
      </c>
      <c r="F1656" s="37">
        <f t="shared" si="103"/>
        <v>0</v>
      </c>
      <c r="G1656" s="37"/>
      <c r="H1656" s="33" t="e">
        <f>+'R&amp;E EXPORT'!#REF!</f>
        <v>#REF!</v>
      </c>
      <c r="I1656" s="34">
        <f>IFERROR(VLOOKUP($H1656,'Gen F Rev'!$A:$M,15,FALSE),0)</f>
        <v>0</v>
      </c>
      <c r="J1656" s="34">
        <f>IFERROR(VLOOKUP($H1656,'Gen F Rev'!$A:$M,16,FALSE),0)</f>
        <v>0</v>
      </c>
      <c r="K1656" s="42">
        <f>IFERROR(VLOOKUP($H1656,'Gen F Rev'!$A:$M,17,FALSE),0)</f>
        <v>0</v>
      </c>
      <c r="L1656" s="34">
        <f>IFERROR(VLOOKUP($H1656,'Gen F Exp'!$A:$E,15,FALSE),0)</f>
        <v>0</v>
      </c>
      <c r="M1656" s="34">
        <f>IFERROR(VLOOKUP($H1656,'Gen F Exp'!$A:$E,16,FALSE),0)</f>
        <v>0</v>
      </c>
      <c r="N1656" s="42">
        <f>IFERROR(VLOOKUP($H1656,'Gen F Exp'!$A:$E,17,FALSE),0)</f>
        <v>0</v>
      </c>
      <c r="O1656" s="34">
        <f>IFERROR(VLOOKUP($H1656,'Water F Rev'!$A:$L,15,FALSE),0)</f>
        <v>0</v>
      </c>
      <c r="P1656" s="34">
        <f>IFERROR(VLOOKUP($H1656,'Water F Rev'!$A:$L,16,FALSE),0)</f>
        <v>0</v>
      </c>
      <c r="Q1656" s="42">
        <f>IFERROR(VLOOKUP($H1656,'Water F Rev'!$A:$L,17,FALSE),0)</f>
        <v>0</v>
      </c>
      <c r="R1656" s="34">
        <f>IFERROR(VLOOKUP($H1656,'Water F Exp'!$A:$K,15,FALSE),0)</f>
        <v>0</v>
      </c>
      <c r="S1656" s="34">
        <f>IFERROR(VLOOKUP($H1656,'Water F Exp'!$A:$K,16,FALSE),0)</f>
        <v>0</v>
      </c>
      <c r="T1656" s="42">
        <f>IFERROR(VLOOKUP($H1656,'Water F Exp'!$A:$K,17,FALSE),0)</f>
        <v>0</v>
      </c>
      <c r="U1656" s="34">
        <f>IFERROR(VLOOKUP($H1656,'Sewer F Rev'!$A:$E,15,FALSE),0)</f>
        <v>0</v>
      </c>
      <c r="V1656" s="34">
        <f>IFERROR(VLOOKUP($H1656,'Sewer F Rev'!$A:$E,16,FALSE),0)</f>
        <v>0</v>
      </c>
      <c r="W1656" s="42">
        <f>IFERROR(VLOOKUP($H1656,'Sewer F Rev'!$A:$E,17,FALSE),0)</f>
        <v>0</v>
      </c>
      <c r="X1656" s="34">
        <f>IFERROR(VLOOKUP($H1656,'Sewer F Exp'!$A:$B,15,FALSE),0)</f>
        <v>0</v>
      </c>
      <c r="Y1656" s="34">
        <f>IFERROR(VLOOKUP($H1656,'Sewer F Exp'!$A:$B,16,FALSE),0)</f>
        <v>0</v>
      </c>
      <c r="Z1656" s="42">
        <f>IFERROR(VLOOKUP($H1656,'Sewer F Exp'!$A:$B,17,FALSE),0)</f>
        <v>0</v>
      </c>
      <c r="AA1656" s="34">
        <f>IFERROR(VLOOKUP($H1656,'Refuse F Rev'!$A:$E,15,FALSE),0)</f>
        <v>0</v>
      </c>
      <c r="AB1656" s="34">
        <f>IFERROR(VLOOKUP($H1656,'Refuse F Rev'!$A:$E,16,FALSE),0)</f>
        <v>0</v>
      </c>
      <c r="AC1656" s="42">
        <f>IFERROR(VLOOKUP($H1656,'Refuse F Rev'!$A:$E,17,FALSE),0)</f>
        <v>0</v>
      </c>
      <c r="AD1656" s="34">
        <f>IFERROR(VLOOKUP($H1656,'Refuse F Exp'!$A:$E,15,FALSE),0)</f>
        <v>0</v>
      </c>
      <c r="AE1656" s="34">
        <f>IFERROR(VLOOKUP($H1656,'Refuse F Exp'!$A:$E,16,FALSE),0)</f>
        <v>0</v>
      </c>
      <c r="AF1656" s="42">
        <f>IFERROR(VLOOKUP($H1656,'Refuse F Exp'!$A:$E,17,FALSE),0)</f>
        <v>0</v>
      </c>
      <c r="AG1656" s="34">
        <f>IFERROR(VLOOKUP($H1656,#REF!,10,FALSE),0)</f>
        <v>0</v>
      </c>
      <c r="AH1656" s="34">
        <f>IFERROR(VLOOKUP($H1656,#REF!,11,FALSE),0)</f>
        <v>0</v>
      </c>
      <c r="AI1656" s="42">
        <f>IFERROR(VLOOKUP($H1656,#REF!,12,FALSE),0)</f>
        <v>0</v>
      </c>
      <c r="AJ1656" s="34">
        <f>IFERROR(VLOOKUP($H1656,#REF!,10,FALSE),0)</f>
        <v>0</v>
      </c>
      <c r="AK1656" s="34">
        <f>IFERROR(VLOOKUP($H1656,#REF!,11,FALSE),0)</f>
        <v>0</v>
      </c>
      <c r="AL1656" s="42">
        <f>IFERROR(VLOOKUP($H1656,#REF!,12,FALSE),0)</f>
        <v>0</v>
      </c>
      <c r="AM1656" s="34">
        <f>IFERROR(VLOOKUP($H1656,#REF!,10,FALSE),0)</f>
        <v>0</v>
      </c>
      <c r="AN1656" s="34">
        <f>IFERROR(VLOOKUP($H1656,#REF!,11,FALSE),0)</f>
        <v>0</v>
      </c>
      <c r="AO1656" s="42">
        <f>IFERROR(VLOOKUP($H1656,#REF!,12,FALSE),0)</f>
        <v>0</v>
      </c>
      <c r="AP1656" s="34">
        <f>IFERROR(VLOOKUP($H1656,#REF!,10,FALSE),0)</f>
        <v>0</v>
      </c>
      <c r="AQ1656" s="34">
        <f>IFERROR(VLOOKUP($H1656,#REF!,11,FALSE),0)</f>
        <v>0</v>
      </c>
      <c r="AR1656" s="42">
        <f>IFERROR(VLOOKUP($H1656,#REF!,12,FALSE),0)</f>
        <v>0</v>
      </c>
      <c r="AS1656" s="34">
        <f>IFERROR(VLOOKUP($H1656,#REF!,13,FALSE),0)</f>
        <v>0</v>
      </c>
      <c r="AT1656" s="34">
        <f>IFERROR(VLOOKUP($H1656,#REF!,14,FALSE),0)</f>
        <v>0</v>
      </c>
      <c r="AU1656" s="42">
        <f>IFERROR(VLOOKUP($H1656,#REF!,15,FALSE),0)</f>
        <v>0</v>
      </c>
      <c r="AV1656" s="34">
        <f>IFERROR(VLOOKUP($H1656,#REF!,15,FALSE),0)</f>
        <v>0</v>
      </c>
      <c r="AW1656" s="34">
        <f>IFERROR(VLOOKUP($H1656,#REF!,16,FALSE),0)</f>
        <v>0</v>
      </c>
      <c r="AX1656" s="42">
        <f>IFERROR(VLOOKUP($H1656,#REF!,17,FALSE),0)</f>
        <v>0</v>
      </c>
    </row>
    <row r="1657" spans="1:50" x14ac:dyDescent="0.3">
      <c r="A1657" s="33" t="e">
        <f t="shared" si="100"/>
        <v>#REF!</v>
      </c>
      <c r="B1657" s="33" t="e">
        <f>+'R&amp;E EXPORT'!#REF!</f>
        <v>#REF!</v>
      </c>
      <c r="C1657" t="str">
        <f>IFERROR(VLOOKUP(A1657,'MCSJ Export'!A:C,3,FALSE),"")</f>
        <v/>
      </c>
      <c r="D1657" s="37">
        <f t="shared" si="101"/>
        <v>0</v>
      </c>
      <c r="E1657" s="37">
        <f t="shared" si="102"/>
        <v>0</v>
      </c>
      <c r="F1657" s="37">
        <f t="shared" si="103"/>
        <v>0</v>
      </c>
      <c r="G1657" s="37"/>
      <c r="H1657" s="33" t="e">
        <f>+'R&amp;E EXPORT'!#REF!</f>
        <v>#REF!</v>
      </c>
      <c r="I1657" s="34">
        <f>IFERROR(VLOOKUP($H1657,'Gen F Rev'!$A:$M,15,FALSE),0)</f>
        <v>0</v>
      </c>
      <c r="J1657" s="34">
        <f>IFERROR(VLOOKUP($H1657,'Gen F Rev'!$A:$M,16,FALSE),0)</f>
        <v>0</v>
      </c>
      <c r="K1657" s="42">
        <f>IFERROR(VLOOKUP($H1657,'Gen F Rev'!$A:$M,17,FALSE),0)</f>
        <v>0</v>
      </c>
      <c r="L1657" s="34">
        <f>IFERROR(VLOOKUP($H1657,'Gen F Exp'!$A:$E,15,FALSE),0)</f>
        <v>0</v>
      </c>
      <c r="M1657" s="34">
        <f>IFERROR(VLOOKUP($H1657,'Gen F Exp'!$A:$E,16,FALSE),0)</f>
        <v>0</v>
      </c>
      <c r="N1657" s="42">
        <f>IFERROR(VLOOKUP($H1657,'Gen F Exp'!$A:$E,17,FALSE),0)</f>
        <v>0</v>
      </c>
      <c r="O1657" s="34">
        <f>IFERROR(VLOOKUP($H1657,'Water F Rev'!$A:$L,15,FALSE),0)</f>
        <v>0</v>
      </c>
      <c r="P1657" s="34">
        <f>IFERROR(VLOOKUP($H1657,'Water F Rev'!$A:$L,16,FALSE),0)</f>
        <v>0</v>
      </c>
      <c r="Q1657" s="42">
        <f>IFERROR(VLOOKUP($H1657,'Water F Rev'!$A:$L,17,FALSE),0)</f>
        <v>0</v>
      </c>
      <c r="R1657" s="34">
        <f>IFERROR(VLOOKUP($H1657,'Water F Exp'!$A:$K,15,FALSE),0)</f>
        <v>0</v>
      </c>
      <c r="S1657" s="34">
        <f>IFERROR(VLOOKUP($H1657,'Water F Exp'!$A:$K,16,FALSE),0)</f>
        <v>0</v>
      </c>
      <c r="T1657" s="42">
        <f>IFERROR(VLOOKUP($H1657,'Water F Exp'!$A:$K,17,FALSE),0)</f>
        <v>0</v>
      </c>
      <c r="U1657" s="34">
        <f>IFERROR(VLOOKUP($H1657,'Sewer F Rev'!$A:$E,15,FALSE),0)</f>
        <v>0</v>
      </c>
      <c r="V1657" s="34">
        <f>IFERROR(VLOOKUP($H1657,'Sewer F Rev'!$A:$E,16,FALSE),0)</f>
        <v>0</v>
      </c>
      <c r="W1657" s="42">
        <f>IFERROR(VLOOKUP($H1657,'Sewer F Rev'!$A:$E,17,FALSE),0)</f>
        <v>0</v>
      </c>
      <c r="X1657" s="34">
        <f>IFERROR(VLOOKUP($H1657,'Sewer F Exp'!$A:$B,15,FALSE),0)</f>
        <v>0</v>
      </c>
      <c r="Y1657" s="34">
        <f>IFERROR(VLOOKUP($H1657,'Sewer F Exp'!$A:$B,16,FALSE),0)</f>
        <v>0</v>
      </c>
      <c r="Z1657" s="42">
        <f>IFERROR(VLOOKUP($H1657,'Sewer F Exp'!$A:$B,17,FALSE),0)</f>
        <v>0</v>
      </c>
      <c r="AA1657" s="34">
        <f>IFERROR(VLOOKUP($H1657,'Refuse F Rev'!$A:$E,15,FALSE),0)</f>
        <v>0</v>
      </c>
      <c r="AB1657" s="34">
        <f>IFERROR(VLOOKUP($H1657,'Refuse F Rev'!$A:$E,16,FALSE),0)</f>
        <v>0</v>
      </c>
      <c r="AC1657" s="42">
        <f>IFERROR(VLOOKUP($H1657,'Refuse F Rev'!$A:$E,17,FALSE),0)</f>
        <v>0</v>
      </c>
      <c r="AD1657" s="34">
        <f>IFERROR(VLOOKUP($H1657,'Refuse F Exp'!$A:$E,15,FALSE),0)</f>
        <v>0</v>
      </c>
      <c r="AE1657" s="34">
        <f>IFERROR(VLOOKUP($H1657,'Refuse F Exp'!$A:$E,16,FALSE),0)</f>
        <v>0</v>
      </c>
      <c r="AF1657" s="42">
        <f>IFERROR(VLOOKUP($H1657,'Refuse F Exp'!$A:$E,17,FALSE),0)</f>
        <v>0</v>
      </c>
      <c r="AG1657" s="34">
        <f>IFERROR(VLOOKUP($H1657,#REF!,10,FALSE),0)</f>
        <v>0</v>
      </c>
      <c r="AH1657" s="34">
        <f>IFERROR(VLOOKUP($H1657,#REF!,11,FALSE),0)</f>
        <v>0</v>
      </c>
      <c r="AI1657" s="42">
        <f>IFERROR(VLOOKUP($H1657,#REF!,12,FALSE),0)</f>
        <v>0</v>
      </c>
      <c r="AJ1657" s="34">
        <f>IFERROR(VLOOKUP($H1657,#REF!,10,FALSE),0)</f>
        <v>0</v>
      </c>
      <c r="AK1657" s="34">
        <f>IFERROR(VLOOKUP($H1657,#REF!,11,FALSE),0)</f>
        <v>0</v>
      </c>
      <c r="AL1657" s="42">
        <f>IFERROR(VLOOKUP($H1657,#REF!,12,FALSE),0)</f>
        <v>0</v>
      </c>
      <c r="AM1657" s="34">
        <f>IFERROR(VLOOKUP($H1657,#REF!,10,FALSE),0)</f>
        <v>0</v>
      </c>
      <c r="AN1657" s="34">
        <f>IFERROR(VLOOKUP($H1657,#REF!,11,FALSE),0)</f>
        <v>0</v>
      </c>
      <c r="AO1657" s="42">
        <f>IFERROR(VLOOKUP($H1657,#REF!,12,FALSE),0)</f>
        <v>0</v>
      </c>
      <c r="AP1657" s="34">
        <f>IFERROR(VLOOKUP($H1657,#REF!,10,FALSE),0)</f>
        <v>0</v>
      </c>
      <c r="AQ1657" s="34">
        <f>IFERROR(VLOOKUP($H1657,#REF!,11,FALSE),0)</f>
        <v>0</v>
      </c>
      <c r="AR1657" s="42">
        <f>IFERROR(VLOOKUP($H1657,#REF!,12,FALSE),0)</f>
        <v>0</v>
      </c>
      <c r="AS1657" s="34">
        <f>IFERROR(VLOOKUP($H1657,#REF!,13,FALSE),0)</f>
        <v>0</v>
      </c>
      <c r="AT1657" s="34">
        <f>IFERROR(VLOOKUP($H1657,#REF!,14,FALSE),0)</f>
        <v>0</v>
      </c>
      <c r="AU1657" s="42">
        <f>IFERROR(VLOOKUP($H1657,#REF!,15,FALSE),0)</f>
        <v>0</v>
      </c>
      <c r="AV1657" s="34">
        <f>IFERROR(VLOOKUP($H1657,#REF!,15,FALSE),0)</f>
        <v>0</v>
      </c>
      <c r="AW1657" s="34">
        <f>IFERROR(VLOOKUP($H1657,#REF!,16,FALSE),0)</f>
        <v>0</v>
      </c>
      <c r="AX1657" s="42">
        <f>IFERROR(VLOOKUP($H1657,#REF!,17,FALSE),0)</f>
        <v>0</v>
      </c>
    </row>
    <row r="1658" spans="1:50" x14ac:dyDescent="0.3">
      <c r="A1658" s="33" t="e">
        <f t="shared" si="100"/>
        <v>#REF!</v>
      </c>
      <c r="B1658" s="33" t="e">
        <f>+'R&amp;E EXPORT'!#REF!</f>
        <v>#REF!</v>
      </c>
      <c r="C1658" t="str">
        <f>IFERROR(VLOOKUP(A1658,'MCSJ Export'!A:C,3,FALSE),"")</f>
        <v/>
      </c>
      <c r="D1658" s="37">
        <f t="shared" si="101"/>
        <v>0</v>
      </c>
      <c r="E1658" s="37">
        <f t="shared" si="102"/>
        <v>0</v>
      </c>
      <c r="F1658" s="37">
        <f t="shared" si="103"/>
        <v>0</v>
      </c>
      <c r="G1658" s="37"/>
      <c r="H1658" s="33" t="e">
        <f>+'R&amp;E EXPORT'!#REF!</f>
        <v>#REF!</v>
      </c>
      <c r="I1658" s="34">
        <f>IFERROR(VLOOKUP($H1658,'Gen F Rev'!$A:$M,15,FALSE),0)</f>
        <v>0</v>
      </c>
      <c r="J1658" s="34">
        <f>IFERROR(VLOOKUP($H1658,'Gen F Rev'!$A:$M,16,FALSE),0)</f>
        <v>0</v>
      </c>
      <c r="K1658" s="42">
        <f>IFERROR(VLOOKUP($H1658,'Gen F Rev'!$A:$M,17,FALSE),0)</f>
        <v>0</v>
      </c>
      <c r="L1658" s="34">
        <f>IFERROR(VLOOKUP($H1658,'Gen F Exp'!$A:$E,15,FALSE),0)</f>
        <v>0</v>
      </c>
      <c r="M1658" s="34">
        <f>IFERROR(VLOOKUP($H1658,'Gen F Exp'!$A:$E,16,FALSE),0)</f>
        <v>0</v>
      </c>
      <c r="N1658" s="42">
        <f>IFERROR(VLOOKUP($H1658,'Gen F Exp'!$A:$E,17,FALSE),0)</f>
        <v>0</v>
      </c>
      <c r="O1658" s="34">
        <f>IFERROR(VLOOKUP($H1658,'Water F Rev'!$A:$L,15,FALSE),0)</f>
        <v>0</v>
      </c>
      <c r="P1658" s="34">
        <f>IFERROR(VLOOKUP($H1658,'Water F Rev'!$A:$L,16,FALSE),0)</f>
        <v>0</v>
      </c>
      <c r="Q1658" s="42">
        <f>IFERROR(VLOOKUP($H1658,'Water F Rev'!$A:$L,17,FALSE),0)</f>
        <v>0</v>
      </c>
      <c r="R1658" s="34">
        <f>IFERROR(VLOOKUP($H1658,'Water F Exp'!$A:$K,15,FALSE),0)</f>
        <v>0</v>
      </c>
      <c r="S1658" s="34">
        <f>IFERROR(VLOOKUP($H1658,'Water F Exp'!$A:$K,16,FALSE),0)</f>
        <v>0</v>
      </c>
      <c r="T1658" s="42">
        <f>IFERROR(VLOOKUP($H1658,'Water F Exp'!$A:$K,17,FALSE),0)</f>
        <v>0</v>
      </c>
      <c r="U1658" s="34">
        <f>IFERROR(VLOOKUP($H1658,'Sewer F Rev'!$A:$E,15,FALSE),0)</f>
        <v>0</v>
      </c>
      <c r="V1658" s="34">
        <f>IFERROR(VLOOKUP($H1658,'Sewer F Rev'!$A:$E,16,FALSE),0)</f>
        <v>0</v>
      </c>
      <c r="W1658" s="42">
        <f>IFERROR(VLOOKUP($H1658,'Sewer F Rev'!$A:$E,17,FALSE),0)</f>
        <v>0</v>
      </c>
      <c r="X1658" s="34">
        <f>IFERROR(VLOOKUP($H1658,'Sewer F Exp'!$A:$B,15,FALSE),0)</f>
        <v>0</v>
      </c>
      <c r="Y1658" s="34">
        <f>IFERROR(VLOOKUP($H1658,'Sewer F Exp'!$A:$B,16,FALSE),0)</f>
        <v>0</v>
      </c>
      <c r="Z1658" s="42">
        <f>IFERROR(VLOOKUP($H1658,'Sewer F Exp'!$A:$B,17,FALSE),0)</f>
        <v>0</v>
      </c>
      <c r="AA1658" s="34">
        <f>IFERROR(VLOOKUP($H1658,'Refuse F Rev'!$A:$E,15,FALSE),0)</f>
        <v>0</v>
      </c>
      <c r="AB1658" s="34">
        <f>IFERROR(VLOOKUP($H1658,'Refuse F Rev'!$A:$E,16,FALSE),0)</f>
        <v>0</v>
      </c>
      <c r="AC1658" s="42">
        <f>IFERROR(VLOOKUP($H1658,'Refuse F Rev'!$A:$E,17,FALSE),0)</f>
        <v>0</v>
      </c>
      <c r="AD1658" s="34">
        <f>IFERROR(VLOOKUP($H1658,'Refuse F Exp'!$A:$E,15,FALSE),0)</f>
        <v>0</v>
      </c>
      <c r="AE1658" s="34">
        <f>IFERROR(VLOOKUP($H1658,'Refuse F Exp'!$A:$E,16,FALSE),0)</f>
        <v>0</v>
      </c>
      <c r="AF1658" s="42">
        <f>IFERROR(VLOOKUP($H1658,'Refuse F Exp'!$A:$E,17,FALSE),0)</f>
        <v>0</v>
      </c>
      <c r="AG1658" s="34">
        <f>IFERROR(VLOOKUP($H1658,#REF!,10,FALSE),0)</f>
        <v>0</v>
      </c>
      <c r="AH1658" s="34">
        <f>IFERROR(VLOOKUP($H1658,#REF!,11,FALSE),0)</f>
        <v>0</v>
      </c>
      <c r="AI1658" s="42">
        <f>IFERROR(VLOOKUP($H1658,#REF!,12,FALSE),0)</f>
        <v>0</v>
      </c>
      <c r="AJ1658" s="34">
        <f>IFERROR(VLOOKUP($H1658,#REF!,10,FALSE),0)</f>
        <v>0</v>
      </c>
      <c r="AK1658" s="34">
        <f>IFERROR(VLOOKUP($H1658,#REF!,11,FALSE),0)</f>
        <v>0</v>
      </c>
      <c r="AL1658" s="42">
        <f>IFERROR(VLOOKUP($H1658,#REF!,12,FALSE),0)</f>
        <v>0</v>
      </c>
      <c r="AM1658" s="34">
        <f>IFERROR(VLOOKUP($H1658,#REF!,10,FALSE),0)</f>
        <v>0</v>
      </c>
      <c r="AN1658" s="34">
        <f>IFERROR(VLOOKUP($H1658,#REF!,11,FALSE),0)</f>
        <v>0</v>
      </c>
      <c r="AO1658" s="42">
        <f>IFERROR(VLOOKUP($H1658,#REF!,12,FALSE),0)</f>
        <v>0</v>
      </c>
      <c r="AP1658" s="34">
        <f>IFERROR(VLOOKUP($H1658,#REF!,10,FALSE),0)</f>
        <v>0</v>
      </c>
      <c r="AQ1658" s="34">
        <f>IFERROR(VLOOKUP($H1658,#REF!,11,FALSE),0)</f>
        <v>0</v>
      </c>
      <c r="AR1658" s="42">
        <f>IFERROR(VLOOKUP($H1658,#REF!,12,FALSE),0)</f>
        <v>0</v>
      </c>
      <c r="AS1658" s="34">
        <f>IFERROR(VLOOKUP($H1658,#REF!,13,FALSE),0)</f>
        <v>0</v>
      </c>
      <c r="AT1658" s="34">
        <f>IFERROR(VLOOKUP($H1658,#REF!,14,FALSE),0)</f>
        <v>0</v>
      </c>
      <c r="AU1658" s="42">
        <f>IFERROR(VLOOKUP($H1658,#REF!,15,FALSE),0)</f>
        <v>0</v>
      </c>
      <c r="AV1658" s="34">
        <f>IFERROR(VLOOKUP($H1658,#REF!,15,FALSE),0)</f>
        <v>0</v>
      </c>
      <c r="AW1658" s="34">
        <f>IFERROR(VLOOKUP($H1658,#REF!,16,FALSE),0)</f>
        <v>0</v>
      </c>
      <c r="AX1658" s="42">
        <f>IFERROR(VLOOKUP($H1658,#REF!,17,FALSE),0)</f>
        <v>0</v>
      </c>
    </row>
    <row r="1659" spans="1:50" x14ac:dyDescent="0.3">
      <c r="A1659" s="33" t="e">
        <f t="shared" si="100"/>
        <v>#REF!</v>
      </c>
      <c r="B1659" s="33" t="e">
        <f>+'R&amp;E EXPORT'!#REF!</f>
        <v>#REF!</v>
      </c>
      <c r="C1659" t="str">
        <f>IFERROR(VLOOKUP(A1659,'MCSJ Export'!A:C,3,FALSE),"")</f>
        <v/>
      </c>
      <c r="D1659" s="37">
        <f t="shared" si="101"/>
        <v>0</v>
      </c>
      <c r="E1659" s="37">
        <f t="shared" si="102"/>
        <v>0</v>
      </c>
      <c r="F1659" s="37">
        <f t="shared" si="103"/>
        <v>0</v>
      </c>
      <c r="G1659" s="37"/>
      <c r="H1659" s="33" t="e">
        <f>+'R&amp;E EXPORT'!#REF!</f>
        <v>#REF!</v>
      </c>
      <c r="I1659" s="34">
        <f>IFERROR(VLOOKUP($H1659,'Gen F Rev'!$A:$M,15,FALSE),0)</f>
        <v>0</v>
      </c>
      <c r="J1659" s="34">
        <f>IFERROR(VLOOKUP($H1659,'Gen F Rev'!$A:$M,16,FALSE),0)</f>
        <v>0</v>
      </c>
      <c r="K1659" s="42">
        <f>IFERROR(VLOOKUP($H1659,'Gen F Rev'!$A:$M,17,FALSE),0)</f>
        <v>0</v>
      </c>
      <c r="L1659" s="34">
        <f>IFERROR(VLOOKUP($H1659,'Gen F Exp'!$A:$E,15,FALSE),0)</f>
        <v>0</v>
      </c>
      <c r="M1659" s="34">
        <f>IFERROR(VLOOKUP($H1659,'Gen F Exp'!$A:$E,16,FALSE),0)</f>
        <v>0</v>
      </c>
      <c r="N1659" s="42">
        <f>IFERROR(VLOOKUP($H1659,'Gen F Exp'!$A:$E,17,FALSE),0)</f>
        <v>0</v>
      </c>
      <c r="O1659" s="34">
        <f>IFERROR(VLOOKUP($H1659,'Water F Rev'!$A:$L,15,FALSE),0)</f>
        <v>0</v>
      </c>
      <c r="P1659" s="34">
        <f>IFERROR(VLOOKUP($H1659,'Water F Rev'!$A:$L,16,FALSE),0)</f>
        <v>0</v>
      </c>
      <c r="Q1659" s="42">
        <f>IFERROR(VLOOKUP($H1659,'Water F Rev'!$A:$L,17,FALSE),0)</f>
        <v>0</v>
      </c>
      <c r="R1659" s="34">
        <f>IFERROR(VLOOKUP($H1659,'Water F Exp'!$A:$K,15,FALSE),0)</f>
        <v>0</v>
      </c>
      <c r="S1659" s="34">
        <f>IFERROR(VLOOKUP($H1659,'Water F Exp'!$A:$K,16,FALSE),0)</f>
        <v>0</v>
      </c>
      <c r="T1659" s="42">
        <f>IFERROR(VLOOKUP($H1659,'Water F Exp'!$A:$K,17,FALSE),0)</f>
        <v>0</v>
      </c>
      <c r="U1659" s="34">
        <f>IFERROR(VLOOKUP($H1659,'Sewer F Rev'!$A:$E,15,FALSE),0)</f>
        <v>0</v>
      </c>
      <c r="V1659" s="34">
        <f>IFERROR(VLOOKUP($H1659,'Sewer F Rev'!$A:$E,16,FALSE),0)</f>
        <v>0</v>
      </c>
      <c r="W1659" s="42">
        <f>IFERROR(VLOOKUP($H1659,'Sewer F Rev'!$A:$E,17,FALSE),0)</f>
        <v>0</v>
      </c>
      <c r="X1659" s="34">
        <f>IFERROR(VLOOKUP($H1659,'Sewer F Exp'!$A:$B,15,FALSE),0)</f>
        <v>0</v>
      </c>
      <c r="Y1659" s="34">
        <f>IFERROR(VLOOKUP($H1659,'Sewer F Exp'!$A:$B,16,FALSE),0)</f>
        <v>0</v>
      </c>
      <c r="Z1659" s="42">
        <f>IFERROR(VLOOKUP($H1659,'Sewer F Exp'!$A:$B,17,FALSE),0)</f>
        <v>0</v>
      </c>
      <c r="AA1659" s="34">
        <f>IFERROR(VLOOKUP($H1659,'Refuse F Rev'!$A:$E,15,FALSE),0)</f>
        <v>0</v>
      </c>
      <c r="AB1659" s="34">
        <f>IFERROR(VLOOKUP($H1659,'Refuse F Rev'!$A:$E,16,FALSE),0)</f>
        <v>0</v>
      </c>
      <c r="AC1659" s="42">
        <f>IFERROR(VLOOKUP($H1659,'Refuse F Rev'!$A:$E,17,FALSE),0)</f>
        <v>0</v>
      </c>
      <c r="AD1659" s="34">
        <f>IFERROR(VLOOKUP($H1659,'Refuse F Exp'!$A:$E,15,FALSE),0)</f>
        <v>0</v>
      </c>
      <c r="AE1659" s="34">
        <f>IFERROR(VLOOKUP($H1659,'Refuse F Exp'!$A:$E,16,FALSE),0)</f>
        <v>0</v>
      </c>
      <c r="AF1659" s="42">
        <f>IFERROR(VLOOKUP($H1659,'Refuse F Exp'!$A:$E,17,FALSE),0)</f>
        <v>0</v>
      </c>
      <c r="AG1659" s="34">
        <f>IFERROR(VLOOKUP($H1659,#REF!,10,FALSE),0)</f>
        <v>0</v>
      </c>
      <c r="AH1659" s="34">
        <f>IFERROR(VLOOKUP($H1659,#REF!,11,FALSE),0)</f>
        <v>0</v>
      </c>
      <c r="AI1659" s="42">
        <f>IFERROR(VLOOKUP($H1659,#REF!,12,FALSE),0)</f>
        <v>0</v>
      </c>
      <c r="AJ1659" s="34">
        <f>IFERROR(VLOOKUP($H1659,#REF!,10,FALSE),0)</f>
        <v>0</v>
      </c>
      <c r="AK1659" s="34">
        <f>IFERROR(VLOOKUP($H1659,#REF!,11,FALSE),0)</f>
        <v>0</v>
      </c>
      <c r="AL1659" s="42">
        <f>IFERROR(VLOOKUP($H1659,#REF!,12,FALSE),0)</f>
        <v>0</v>
      </c>
      <c r="AM1659" s="34">
        <f>IFERROR(VLOOKUP($H1659,#REF!,10,FALSE),0)</f>
        <v>0</v>
      </c>
      <c r="AN1659" s="34">
        <f>IFERROR(VLOOKUP($H1659,#REF!,11,FALSE),0)</f>
        <v>0</v>
      </c>
      <c r="AO1659" s="42">
        <f>IFERROR(VLOOKUP($H1659,#REF!,12,FALSE),0)</f>
        <v>0</v>
      </c>
      <c r="AP1659" s="34">
        <f>IFERROR(VLOOKUP($H1659,#REF!,10,FALSE),0)</f>
        <v>0</v>
      </c>
      <c r="AQ1659" s="34">
        <f>IFERROR(VLOOKUP($H1659,#REF!,11,FALSE),0)</f>
        <v>0</v>
      </c>
      <c r="AR1659" s="42">
        <f>IFERROR(VLOOKUP($H1659,#REF!,12,FALSE),0)</f>
        <v>0</v>
      </c>
      <c r="AS1659" s="34">
        <f>IFERROR(VLOOKUP($H1659,#REF!,13,FALSE),0)</f>
        <v>0</v>
      </c>
      <c r="AT1659" s="34">
        <f>IFERROR(VLOOKUP($H1659,#REF!,14,FALSE),0)</f>
        <v>0</v>
      </c>
      <c r="AU1659" s="42">
        <f>IFERROR(VLOOKUP($H1659,#REF!,15,FALSE),0)</f>
        <v>0</v>
      </c>
      <c r="AV1659" s="34">
        <f>IFERROR(VLOOKUP($H1659,#REF!,15,FALSE),0)</f>
        <v>0</v>
      </c>
      <c r="AW1659" s="34">
        <f>IFERROR(VLOOKUP($H1659,#REF!,16,FALSE),0)</f>
        <v>0</v>
      </c>
      <c r="AX1659" s="42">
        <f>IFERROR(VLOOKUP($H1659,#REF!,17,FALSE),0)</f>
        <v>0</v>
      </c>
    </row>
    <row r="1660" spans="1:50" x14ac:dyDescent="0.3">
      <c r="A1660" s="33" t="e">
        <f t="shared" si="100"/>
        <v>#REF!</v>
      </c>
      <c r="B1660" s="33" t="e">
        <f>+'R&amp;E EXPORT'!#REF!</f>
        <v>#REF!</v>
      </c>
      <c r="C1660" t="str">
        <f>IFERROR(VLOOKUP(A1660,'MCSJ Export'!A:C,3,FALSE),"")</f>
        <v/>
      </c>
      <c r="D1660" s="37">
        <f t="shared" si="101"/>
        <v>0</v>
      </c>
      <c r="E1660" s="37">
        <f t="shared" si="102"/>
        <v>0</v>
      </c>
      <c r="F1660" s="37">
        <f t="shared" si="103"/>
        <v>0</v>
      </c>
      <c r="G1660" s="37"/>
      <c r="H1660" s="33" t="e">
        <f>+'R&amp;E EXPORT'!#REF!</f>
        <v>#REF!</v>
      </c>
      <c r="I1660" s="34">
        <f>IFERROR(VLOOKUP($H1660,'Gen F Rev'!$A:$M,15,FALSE),0)</f>
        <v>0</v>
      </c>
      <c r="J1660" s="34">
        <f>IFERROR(VLOOKUP($H1660,'Gen F Rev'!$A:$M,16,FALSE),0)</f>
        <v>0</v>
      </c>
      <c r="K1660" s="42">
        <f>IFERROR(VLOOKUP($H1660,'Gen F Rev'!$A:$M,17,FALSE),0)</f>
        <v>0</v>
      </c>
      <c r="L1660" s="34">
        <f>IFERROR(VLOOKUP($H1660,'Gen F Exp'!$A:$E,15,FALSE),0)</f>
        <v>0</v>
      </c>
      <c r="M1660" s="34">
        <f>IFERROR(VLOOKUP($H1660,'Gen F Exp'!$A:$E,16,FALSE),0)</f>
        <v>0</v>
      </c>
      <c r="N1660" s="42">
        <f>IFERROR(VLOOKUP($H1660,'Gen F Exp'!$A:$E,17,FALSE),0)</f>
        <v>0</v>
      </c>
      <c r="O1660" s="34">
        <f>IFERROR(VLOOKUP($H1660,'Water F Rev'!$A:$L,15,FALSE),0)</f>
        <v>0</v>
      </c>
      <c r="P1660" s="34">
        <f>IFERROR(VLOOKUP($H1660,'Water F Rev'!$A:$L,16,FALSE),0)</f>
        <v>0</v>
      </c>
      <c r="Q1660" s="42">
        <f>IFERROR(VLOOKUP($H1660,'Water F Rev'!$A:$L,17,FALSE),0)</f>
        <v>0</v>
      </c>
      <c r="R1660" s="34">
        <f>IFERROR(VLOOKUP($H1660,'Water F Exp'!$A:$K,15,FALSE),0)</f>
        <v>0</v>
      </c>
      <c r="S1660" s="34">
        <f>IFERROR(VLOOKUP($H1660,'Water F Exp'!$A:$K,16,FALSE),0)</f>
        <v>0</v>
      </c>
      <c r="T1660" s="42">
        <f>IFERROR(VLOOKUP($H1660,'Water F Exp'!$A:$K,17,FALSE),0)</f>
        <v>0</v>
      </c>
      <c r="U1660" s="34">
        <f>IFERROR(VLOOKUP($H1660,'Sewer F Rev'!$A:$E,15,FALSE),0)</f>
        <v>0</v>
      </c>
      <c r="V1660" s="34">
        <f>IFERROR(VLOOKUP($H1660,'Sewer F Rev'!$A:$E,16,FALSE),0)</f>
        <v>0</v>
      </c>
      <c r="W1660" s="42">
        <f>IFERROR(VLOOKUP($H1660,'Sewer F Rev'!$A:$E,17,FALSE),0)</f>
        <v>0</v>
      </c>
      <c r="X1660" s="34">
        <f>IFERROR(VLOOKUP($H1660,'Sewer F Exp'!$A:$B,15,FALSE),0)</f>
        <v>0</v>
      </c>
      <c r="Y1660" s="34">
        <f>IFERROR(VLOOKUP($H1660,'Sewer F Exp'!$A:$B,16,FALSE),0)</f>
        <v>0</v>
      </c>
      <c r="Z1660" s="42">
        <f>IFERROR(VLOOKUP($H1660,'Sewer F Exp'!$A:$B,17,FALSE),0)</f>
        <v>0</v>
      </c>
      <c r="AA1660" s="34">
        <f>IFERROR(VLOOKUP($H1660,'Refuse F Rev'!$A:$E,15,FALSE),0)</f>
        <v>0</v>
      </c>
      <c r="AB1660" s="34">
        <f>IFERROR(VLOOKUP($H1660,'Refuse F Rev'!$A:$E,16,FALSE),0)</f>
        <v>0</v>
      </c>
      <c r="AC1660" s="42">
        <f>IFERROR(VLOOKUP($H1660,'Refuse F Rev'!$A:$E,17,FALSE),0)</f>
        <v>0</v>
      </c>
      <c r="AD1660" s="34">
        <f>IFERROR(VLOOKUP($H1660,'Refuse F Exp'!$A:$E,15,FALSE),0)</f>
        <v>0</v>
      </c>
      <c r="AE1660" s="34">
        <f>IFERROR(VLOOKUP($H1660,'Refuse F Exp'!$A:$E,16,FALSE),0)</f>
        <v>0</v>
      </c>
      <c r="AF1660" s="42">
        <f>IFERROR(VLOOKUP($H1660,'Refuse F Exp'!$A:$E,17,FALSE),0)</f>
        <v>0</v>
      </c>
      <c r="AG1660" s="34">
        <f>IFERROR(VLOOKUP($H1660,#REF!,10,FALSE),0)</f>
        <v>0</v>
      </c>
      <c r="AH1660" s="34">
        <f>IFERROR(VLOOKUP($H1660,#REF!,11,FALSE),0)</f>
        <v>0</v>
      </c>
      <c r="AI1660" s="42">
        <f>IFERROR(VLOOKUP($H1660,#REF!,12,FALSE),0)</f>
        <v>0</v>
      </c>
      <c r="AJ1660" s="34">
        <f>IFERROR(VLOOKUP($H1660,#REF!,10,FALSE),0)</f>
        <v>0</v>
      </c>
      <c r="AK1660" s="34">
        <f>IFERROR(VLOOKUP($H1660,#REF!,11,FALSE),0)</f>
        <v>0</v>
      </c>
      <c r="AL1660" s="42">
        <f>IFERROR(VLOOKUP($H1660,#REF!,12,FALSE),0)</f>
        <v>0</v>
      </c>
      <c r="AM1660" s="34">
        <f>IFERROR(VLOOKUP($H1660,#REF!,10,FALSE),0)</f>
        <v>0</v>
      </c>
      <c r="AN1660" s="34">
        <f>IFERROR(VLOOKUP($H1660,#REF!,11,FALSE),0)</f>
        <v>0</v>
      </c>
      <c r="AO1660" s="42">
        <f>IFERROR(VLOOKUP($H1660,#REF!,12,FALSE),0)</f>
        <v>0</v>
      </c>
      <c r="AP1660" s="34">
        <f>IFERROR(VLOOKUP($H1660,#REF!,10,FALSE),0)</f>
        <v>0</v>
      </c>
      <c r="AQ1660" s="34">
        <f>IFERROR(VLOOKUP($H1660,#REF!,11,FALSE),0)</f>
        <v>0</v>
      </c>
      <c r="AR1660" s="42">
        <f>IFERROR(VLOOKUP($H1660,#REF!,12,FALSE),0)</f>
        <v>0</v>
      </c>
      <c r="AS1660" s="34">
        <f>IFERROR(VLOOKUP($H1660,#REF!,13,FALSE),0)</f>
        <v>0</v>
      </c>
      <c r="AT1660" s="34">
        <f>IFERROR(VLOOKUP($H1660,#REF!,14,FALSE),0)</f>
        <v>0</v>
      </c>
      <c r="AU1660" s="42">
        <f>IFERROR(VLOOKUP($H1660,#REF!,15,FALSE),0)</f>
        <v>0</v>
      </c>
      <c r="AV1660" s="34">
        <f>IFERROR(VLOOKUP($H1660,#REF!,15,FALSE),0)</f>
        <v>0</v>
      </c>
      <c r="AW1660" s="34">
        <f>IFERROR(VLOOKUP($H1660,#REF!,16,FALSE),0)</f>
        <v>0</v>
      </c>
      <c r="AX1660" s="42">
        <f>IFERROR(VLOOKUP($H1660,#REF!,17,FALSE),0)</f>
        <v>0</v>
      </c>
    </row>
    <row r="1661" spans="1:50" x14ac:dyDescent="0.3">
      <c r="A1661" s="33" t="e">
        <f t="shared" si="100"/>
        <v>#REF!</v>
      </c>
      <c r="B1661" s="33" t="e">
        <f>+'R&amp;E EXPORT'!#REF!</f>
        <v>#REF!</v>
      </c>
      <c r="C1661" t="str">
        <f>IFERROR(VLOOKUP(A1661,'MCSJ Export'!A:C,3,FALSE),"")</f>
        <v/>
      </c>
      <c r="D1661" s="37">
        <f t="shared" si="101"/>
        <v>0</v>
      </c>
      <c r="E1661" s="37">
        <f t="shared" si="102"/>
        <v>0</v>
      </c>
      <c r="F1661" s="37">
        <f t="shared" si="103"/>
        <v>0</v>
      </c>
      <c r="G1661" s="37"/>
      <c r="H1661" s="33" t="e">
        <f>+'R&amp;E EXPORT'!#REF!</f>
        <v>#REF!</v>
      </c>
      <c r="I1661" s="34">
        <f>IFERROR(VLOOKUP($H1661,'Gen F Rev'!$A:$M,15,FALSE),0)</f>
        <v>0</v>
      </c>
      <c r="J1661" s="34">
        <f>IFERROR(VLOOKUP($H1661,'Gen F Rev'!$A:$M,16,FALSE),0)</f>
        <v>0</v>
      </c>
      <c r="K1661" s="42">
        <f>IFERROR(VLOOKUP($H1661,'Gen F Rev'!$A:$M,17,FALSE),0)</f>
        <v>0</v>
      </c>
      <c r="L1661" s="34">
        <f>IFERROR(VLOOKUP($H1661,'Gen F Exp'!$A:$E,15,FALSE),0)</f>
        <v>0</v>
      </c>
      <c r="M1661" s="34">
        <f>IFERROR(VLOOKUP($H1661,'Gen F Exp'!$A:$E,16,FALSE),0)</f>
        <v>0</v>
      </c>
      <c r="N1661" s="42">
        <f>IFERROR(VLOOKUP($H1661,'Gen F Exp'!$A:$E,17,FALSE),0)</f>
        <v>0</v>
      </c>
      <c r="O1661" s="34">
        <f>IFERROR(VLOOKUP($H1661,'Water F Rev'!$A:$L,15,FALSE),0)</f>
        <v>0</v>
      </c>
      <c r="P1661" s="34">
        <f>IFERROR(VLOOKUP($H1661,'Water F Rev'!$A:$L,16,FALSE),0)</f>
        <v>0</v>
      </c>
      <c r="Q1661" s="42">
        <f>IFERROR(VLOOKUP($H1661,'Water F Rev'!$A:$L,17,FALSE),0)</f>
        <v>0</v>
      </c>
      <c r="R1661" s="34">
        <f>IFERROR(VLOOKUP($H1661,'Water F Exp'!$A:$K,15,FALSE),0)</f>
        <v>0</v>
      </c>
      <c r="S1661" s="34">
        <f>IFERROR(VLOOKUP($H1661,'Water F Exp'!$A:$K,16,FALSE),0)</f>
        <v>0</v>
      </c>
      <c r="T1661" s="42">
        <f>IFERROR(VLOOKUP($H1661,'Water F Exp'!$A:$K,17,FALSE),0)</f>
        <v>0</v>
      </c>
      <c r="U1661" s="34">
        <f>IFERROR(VLOOKUP($H1661,'Sewer F Rev'!$A:$E,15,FALSE),0)</f>
        <v>0</v>
      </c>
      <c r="V1661" s="34">
        <f>IFERROR(VLOOKUP($H1661,'Sewer F Rev'!$A:$E,16,FALSE),0)</f>
        <v>0</v>
      </c>
      <c r="W1661" s="42">
        <f>IFERROR(VLOOKUP($H1661,'Sewer F Rev'!$A:$E,17,FALSE),0)</f>
        <v>0</v>
      </c>
      <c r="X1661" s="34">
        <f>IFERROR(VLOOKUP($H1661,'Sewer F Exp'!$A:$B,15,FALSE),0)</f>
        <v>0</v>
      </c>
      <c r="Y1661" s="34">
        <f>IFERROR(VLOOKUP($H1661,'Sewer F Exp'!$A:$B,16,FALSE),0)</f>
        <v>0</v>
      </c>
      <c r="Z1661" s="42">
        <f>IFERROR(VLOOKUP($H1661,'Sewer F Exp'!$A:$B,17,FALSE),0)</f>
        <v>0</v>
      </c>
      <c r="AA1661" s="34">
        <f>IFERROR(VLOOKUP($H1661,'Refuse F Rev'!$A:$E,15,FALSE),0)</f>
        <v>0</v>
      </c>
      <c r="AB1661" s="34">
        <f>IFERROR(VLOOKUP($H1661,'Refuse F Rev'!$A:$E,16,FALSE),0)</f>
        <v>0</v>
      </c>
      <c r="AC1661" s="42">
        <f>IFERROR(VLOOKUP($H1661,'Refuse F Rev'!$A:$E,17,FALSE),0)</f>
        <v>0</v>
      </c>
      <c r="AD1661" s="34">
        <f>IFERROR(VLOOKUP($H1661,'Refuse F Exp'!$A:$E,15,FALSE),0)</f>
        <v>0</v>
      </c>
      <c r="AE1661" s="34">
        <f>IFERROR(VLOOKUP($H1661,'Refuse F Exp'!$A:$E,16,FALSE),0)</f>
        <v>0</v>
      </c>
      <c r="AF1661" s="42">
        <f>IFERROR(VLOOKUP($H1661,'Refuse F Exp'!$A:$E,17,FALSE),0)</f>
        <v>0</v>
      </c>
      <c r="AG1661" s="34">
        <f>IFERROR(VLOOKUP($H1661,#REF!,10,FALSE),0)</f>
        <v>0</v>
      </c>
      <c r="AH1661" s="34">
        <f>IFERROR(VLOOKUP($H1661,#REF!,11,FALSE),0)</f>
        <v>0</v>
      </c>
      <c r="AI1661" s="42">
        <f>IFERROR(VLOOKUP($H1661,#REF!,12,FALSE),0)</f>
        <v>0</v>
      </c>
      <c r="AJ1661" s="34">
        <f>IFERROR(VLOOKUP($H1661,#REF!,10,FALSE),0)</f>
        <v>0</v>
      </c>
      <c r="AK1661" s="34">
        <f>IFERROR(VLOOKUP($H1661,#REF!,11,FALSE),0)</f>
        <v>0</v>
      </c>
      <c r="AL1661" s="42">
        <f>IFERROR(VLOOKUP($H1661,#REF!,12,FALSE),0)</f>
        <v>0</v>
      </c>
      <c r="AM1661" s="34">
        <f>IFERROR(VLOOKUP($H1661,#REF!,10,FALSE),0)</f>
        <v>0</v>
      </c>
      <c r="AN1661" s="34">
        <f>IFERROR(VLOOKUP($H1661,#REF!,11,FALSE),0)</f>
        <v>0</v>
      </c>
      <c r="AO1661" s="42">
        <f>IFERROR(VLOOKUP($H1661,#REF!,12,FALSE),0)</f>
        <v>0</v>
      </c>
      <c r="AP1661" s="34">
        <f>IFERROR(VLOOKUP($H1661,#REF!,10,FALSE),0)</f>
        <v>0</v>
      </c>
      <c r="AQ1661" s="34">
        <f>IFERROR(VLOOKUP($H1661,#REF!,11,FALSE),0)</f>
        <v>0</v>
      </c>
      <c r="AR1661" s="42">
        <f>IFERROR(VLOOKUP($H1661,#REF!,12,FALSE),0)</f>
        <v>0</v>
      </c>
      <c r="AS1661" s="34">
        <f>IFERROR(VLOOKUP($H1661,#REF!,13,FALSE),0)</f>
        <v>0</v>
      </c>
      <c r="AT1661" s="34">
        <f>IFERROR(VLOOKUP($H1661,#REF!,14,FALSE),0)</f>
        <v>0</v>
      </c>
      <c r="AU1661" s="42">
        <f>IFERROR(VLOOKUP($H1661,#REF!,15,FALSE),0)</f>
        <v>0</v>
      </c>
      <c r="AV1661" s="34">
        <f>IFERROR(VLOOKUP($H1661,#REF!,15,FALSE),0)</f>
        <v>0</v>
      </c>
      <c r="AW1661" s="34">
        <f>IFERROR(VLOOKUP($H1661,#REF!,16,FALSE),0)</f>
        <v>0</v>
      </c>
      <c r="AX1661" s="42">
        <f>IFERROR(VLOOKUP($H1661,#REF!,17,FALSE),0)</f>
        <v>0</v>
      </c>
    </row>
    <row r="1662" spans="1:50" x14ac:dyDescent="0.3">
      <c r="A1662" s="33" t="e">
        <f t="shared" si="100"/>
        <v>#REF!</v>
      </c>
      <c r="B1662" s="33" t="e">
        <f>+'R&amp;E EXPORT'!#REF!</f>
        <v>#REF!</v>
      </c>
      <c r="C1662" t="str">
        <f>IFERROR(VLOOKUP(A1662,'MCSJ Export'!A:C,3,FALSE),"")</f>
        <v/>
      </c>
      <c r="D1662" s="37">
        <f t="shared" si="101"/>
        <v>0</v>
      </c>
      <c r="E1662" s="37">
        <f t="shared" si="102"/>
        <v>0</v>
      </c>
      <c r="F1662" s="37">
        <f t="shared" si="103"/>
        <v>0</v>
      </c>
      <c r="G1662" s="37"/>
      <c r="H1662" s="33" t="e">
        <f>+'R&amp;E EXPORT'!#REF!</f>
        <v>#REF!</v>
      </c>
      <c r="I1662" s="34">
        <f>IFERROR(VLOOKUP($H1662,'Gen F Rev'!$A:$M,15,FALSE),0)</f>
        <v>0</v>
      </c>
      <c r="J1662" s="34">
        <f>IFERROR(VLOOKUP($H1662,'Gen F Rev'!$A:$M,16,FALSE),0)</f>
        <v>0</v>
      </c>
      <c r="K1662" s="42">
        <f>IFERROR(VLOOKUP($H1662,'Gen F Rev'!$A:$M,17,FALSE),0)</f>
        <v>0</v>
      </c>
      <c r="L1662" s="34">
        <f>IFERROR(VLOOKUP($H1662,'Gen F Exp'!$A:$E,15,FALSE),0)</f>
        <v>0</v>
      </c>
      <c r="M1662" s="34">
        <f>IFERROR(VLOOKUP($H1662,'Gen F Exp'!$A:$E,16,FALSE),0)</f>
        <v>0</v>
      </c>
      <c r="N1662" s="42">
        <f>IFERROR(VLOOKUP($H1662,'Gen F Exp'!$A:$E,17,FALSE),0)</f>
        <v>0</v>
      </c>
      <c r="O1662" s="34">
        <f>IFERROR(VLOOKUP($H1662,'Water F Rev'!$A:$L,15,FALSE),0)</f>
        <v>0</v>
      </c>
      <c r="P1662" s="34">
        <f>IFERROR(VLOOKUP($H1662,'Water F Rev'!$A:$L,16,FALSE),0)</f>
        <v>0</v>
      </c>
      <c r="Q1662" s="42">
        <f>IFERROR(VLOOKUP($H1662,'Water F Rev'!$A:$L,17,FALSE),0)</f>
        <v>0</v>
      </c>
      <c r="R1662" s="34">
        <f>IFERROR(VLOOKUP($H1662,'Water F Exp'!$A:$K,15,FALSE),0)</f>
        <v>0</v>
      </c>
      <c r="S1662" s="34">
        <f>IFERROR(VLOOKUP($H1662,'Water F Exp'!$A:$K,16,FALSE),0)</f>
        <v>0</v>
      </c>
      <c r="T1662" s="42">
        <f>IFERROR(VLOOKUP($H1662,'Water F Exp'!$A:$K,17,FALSE),0)</f>
        <v>0</v>
      </c>
      <c r="U1662" s="34">
        <f>IFERROR(VLOOKUP($H1662,'Sewer F Rev'!$A:$E,15,FALSE),0)</f>
        <v>0</v>
      </c>
      <c r="V1662" s="34">
        <f>IFERROR(VLOOKUP($H1662,'Sewer F Rev'!$A:$E,16,FALSE),0)</f>
        <v>0</v>
      </c>
      <c r="W1662" s="42">
        <f>IFERROR(VLOOKUP($H1662,'Sewer F Rev'!$A:$E,17,FALSE),0)</f>
        <v>0</v>
      </c>
      <c r="X1662" s="34">
        <f>IFERROR(VLOOKUP($H1662,'Sewer F Exp'!$A:$B,15,FALSE),0)</f>
        <v>0</v>
      </c>
      <c r="Y1662" s="34">
        <f>IFERROR(VLOOKUP($H1662,'Sewer F Exp'!$A:$B,16,FALSE),0)</f>
        <v>0</v>
      </c>
      <c r="Z1662" s="42">
        <f>IFERROR(VLOOKUP($H1662,'Sewer F Exp'!$A:$B,17,FALSE),0)</f>
        <v>0</v>
      </c>
      <c r="AA1662" s="34">
        <f>IFERROR(VLOOKUP($H1662,'Refuse F Rev'!$A:$E,15,FALSE),0)</f>
        <v>0</v>
      </c>
      <c r="AB1662" s="34">
        <f>IFERROR(VLOOKUP($H1662,'Refuse F Rev'!$A:$E,16,FALSE),0)</f>
        <v>0</v>
      </c>
      <c r="AC1662" s="42">
        <f>IFERROR(VLOOKUP($H1662,'Refuse F Rev'!$A:$E,17,FALSE),0)</f>
        <v>0</v>
      </c>
      <c r="AD1662" s="34">
        <f>IFERROR(VLOOKUP($H1662,'Refuse F Exp'!$A:$E,15,FALSE),0)</f>
        <v>0</v>
      </c>
      <c r="AE1662" s="34">
        <f>IFERROR(VLOOKUP($H1662,'Refuse F Exp'!$A:$E,16,FALSE),0)</f>
        <v>0</v>
      </c>
      <c r="AF1662" s="42">
        <f>IFERROR(VLOOKUP($H1662,'Refuse F Exp'!$A:$E,17,FALSE),0)</f>
        <v>0</v>
      </c>
      <c r="AG1662" s="34">
        <f>IFERROR(VLOOKUP($H1662,#REF!,10,FALSE),0)</f>
        <v>0</v>
      </c>
      <c r="AH1662" s="34">
        <f>IFERROR(VLOOKUP($H1662,#REF!,11,FALSE),0)</f>
        <v>0</v>
      </c>
      <c r="AI1662" s="42">
        <f>IFERROR(VLOOKUP($H1662,#REF!,12,FALSE),0)</f>
        <v>0</v>
      </c>
      <c r="AJ1662" s="34">
        <f>IFERROR(VLOOKUP($H1662,#REF!,10,FALSE),0)</f>
        <v>0</v>
      </c>
      <c r="AK1662" s="34">
        <f>IFERROR(VLOOKUP($H1662,#REF!,11,FALSE),0)</f>
        <v>0</v>
      </c>
      <c r="AL1662" s="42">
        <f>IFERROR(VLOOKUP($H1662,#REF!,12,FALSE),0)</f>
        <v>0</v>
      </c>
      <c r="AM1662" s="34">
        <f>IFERROR(VLOOKUP($H1662,#REF!,10,FALSE),0)</f>
        <v>0</v>
      </c>
      <c r="AN1662" s="34">
        <f>IFERROR(VLOOKUP($H1662,#REF!,11,FALSE),0)</f>
        <v>0</v>
      </c>
      <c r="AO1662" s="42">
        <f>IFERROR(VLOOKUP($H1662,#REF!,12,FALSE),0)</f>
        <v>0</v>
      </c>
      <c r="AP1662" s="34">
        <f>IFERROR(VLOOKUP($H1662,#REF!,10,FALSE),0)</f>
        <v>0</v>
      </c>
      <c r="AQ1662" s="34">
        <f>IFERROR(VLOOKUP($H1662,#REF!,11,FALSE),0)</f>
        <v>0</v>
      </c>
      <c r="AR1662" s="42">
        <f>IFERROR(VLOOKUP($H1662,#REF!,12,FALSE),0)</f>
        <v>0</v>
      </c>
      <c r="AS1662" s="34">
        <f>IFERROR(VLOOKUP($H1662,#REF!,13,FALSE),0)</f>
        <v>0</v>
      </c>
      <c r="AT1662" s="34">
        <f>IFERROR(VLOOKUP($H1662,#REF!,14,FALSE),0)</f>
        <v>0</v>
      </c>
      <c r="AU1662" s="42">
        <f>IFERROR(VLOOKUP($H1662,#REF!,15,FALSE),0)</f>
        <v>0</v>
      </c>
      <c r="AV1662" s="34">
        <f>IFERROR(VLOOKUP($H1662,#REF!,15,FALSE),0)</f>
        <v>0</v>
      </c>
      <c r="AW1662" s="34">
        <f>IFERROR(VLOOKUP($H1662,#REF!,16,FALSE),0)</f>
        <v>0</v>
      </c>
      <c r="AX1662" s="42">
        <f>IFERROR(VLOOKUP($H1662,#REF!,17,FALSE),0)</f>
        <v>0</v>
      </c>
    </row>
    <row r="1663" spans="1:50" x14ac:dyDescent="0.3">
      <c r="A1663" s="33" t="e">
        <f t="shared" si="100"/>
        <v>#REF!</v>
      </c>
      <c r="B1663" s="33" t="e">
        <f>+'R&amp;E EXPORT'!#REF!</f>
        <v>#REF!</v>
      </c>
      <c r="C1663" t="str">
        <f>IFERROR(VLOOKUP(A1663,'MCSJ Export'!A:C,3,FALSE),"")</f>
        <v/>
      </c>
      <c r="D1663" s="37">
        <f t="shared" si="101"/>
        <v>0</v>
      </c>
      <c r="E1663" s="37">
        <f t="shared" si="102"/>
        <v>0</v>
      </c>
      <c r="F1663" s="37">
        <f t="shared" si="103"/>
        <v>0</v>
      </c>
      <c r="G1663" s="37"/>
      <c r="H1663" s="33" t="e">
        <f>+'R&amp;E EXPORT'!#REF!</f>
        <v>#REF!</v>
      </c>
      <c r="I1663" s="34">
        <f>IFERROR(VLOOKUP($H1663,'Gen F Rev'!$A:$M,15,FALSE),0)</f>
        <v>0</v>
      </c>
      <c r="J1663" s="34">
        <f>IFERROR(VLOOKUP($H1663,'Gen F Rev'!$A:$M,16,FALSE),0)</f>
        <v>0</v>
      </c>
      <c r="K1663" s="42">
        <f>IFERROR(VLOOKUP($H1663,'Gen F Rev'!$A:$M,17,FALSE),0)</f>
        <v>0</v>
      </c>
      <c r="L1663" s="34">
        <f>IFERROR(VLOOKUP($H1663,'Gen F Exp'!$A:$E,15,FALSE),0)</f>
        <v>0</v>
      </c>
      <c r="M1663" s="34">
        <f>IFERROR(VLOOKUP($H1663,'Gen F Exp'!$A:$E,16,FALSE),0)</f>
        <v>0</v>
      </c>
      <c r="N1663" s="42">
        <f>IFERROR(VLOOKUP($H1663,'Gen F Exp'!$A:$E,17,FALSE),0)</f>
        <v>0</v>
      </c>
      <c r="O1663" s="34">
        <f>IFERROR(VLOOKUP($H1663,'Water F Rev'!$A:$L,15,FALSE),0)</f>
        <v>0</v>
      </c>
      <c r="P1663" s="34">
        <f>IFERROR(VLOOKUP($H1663,'Water F Rev'!$A:$L,16,FALSE),0)</f>
        <v>0</v>
      </c>
      <c r="Q1663" s="42">
        <f>IFERROR(VLOOKUP($H1663,'Water F Rev'!$A:$L,17,FALSE),0)</f>
        <v>0</v>
      </c>
      <c r="R1663" s="34">
        <f>IFERROR(VLOOKUP($H1663,'Water F Exp'!$A:$K,15,FALSE),0)</f>
        <v>0</v>
      </c>
      <c r="S1663" s="34">
        <f>IFERROR(VLOOKUP($H1663,'Water F Exp'!$A:$K,16,FALSE),0)</f>
        <v>0</v>
      </c>
      <c r="T1663" s="42">
        <f>IFERROR(VLOOKUP($H1663,'Water F Exp'!$A:$K,17,FALSE),0)</f>
        <v>0</v>
      </c>
      <c r="U1663" s="34">
        <f>IFERROR(VLOOKUP($H1663,'Sewer F Rev'!$A:$E,15,FALSE),0)</f>
        <v>0</v>
      </c>
      <c r="V1663" s="34">
        <f>IFERROR(VLOOKUP($H1663,'Sewer F Rev'!$A:$E,16,FALSE),0)</f>
        <v>0</v>
      </c>
      <c r="W1663" s="42">
        <f>IFERROR(VLOOKUP($H1663,'Sewer F Rev'!$A:$E,17,FALSE),0)</f>
        <v>0</v>
      </c>
      <c r="X1663" s="34">
        <f>IFERROR(VLOOKUP($H1663,'Sewer F Exp'!$A:$B,15,FALSE),0)</f>
        <v>0</v>
      </c>
      <c r="Y1663" s="34">
        <f>IFERROR(VLOOKUP($H1663,'Sewer F Exp'!$A:$B,16,FALSE),0)</f>
        <v>0</v>
      </c>
      <c r="Z1663" s="42">
        <f>IFERROR(VLOOKUP($H1663,'Sewer F Exp'!$A:$B,17,FALSE),0)</f>
        <v>0</v>
      </c>
      <c r="AA1663" s="34">
        <f>IFERROR(VLOOKUP($H1663,'Refuse F Rev'!$A:$E,15,FALSE),0)</f>
        <v>0</v>
      </c>
      <c r="AB1663" s="34">
        <f>IFERROR(VLOOKUP($H1663,'Refuse F Rev'!$A:$E,16,FALSE),0)</f>
        <v>0</v>
      </c>
      <c r="AC1663" s="42">
        <f>IFERROR(VLOOKUP($H1663,'Refuse F Rev'!$A:$E,17,FALSE),0)</f>
        <v>0</v>
      </c>
      <c r="AD1663" s="34">
        <f>IFERROR(VLOOKUP($H1663,'Refuse F Exp'!$A:$E,15,FALSE),0)</f>
        <v>0</v>
      </c>
      <c r="AE1663" s="34">
        <f>IFERROR(VLOOKUP($H1663,'Refuse F Exp'!$A:$E,16,FALSE),0)</f>
        <v>0</v>
      </c>
      <c r="AF1663" s="42">
        <f>IFERROR(VLOOKUP($H1663,'Refuse F Exp'!$A:$E,17,FALSE),0)</f>
        <v>0</v>
      </c>
      <c r="AG1663" s="34">
        <f>IFERROR(VLOOKUP($H1663,#REF!,10,FALSE),0)</f>
        <v>0</v>
      </c>
      <c r="AH1663" s="34">
        <f>IFERROR(VLOOKUP($H1663,#REF!,11,FALSE),0)</f>
        <v>0</v>
      </c>
      <c r="AI1663" s="42">
        <f>IFERROR(VLOOKUP($H1663,#REF!,12,FALSE),0)</f>
        <v>0</v>
      </c>
      <c r="AJ1663" s="34">
        <f>IFERROR(VLOOKUP($H1663,#REF!,10,FALSE),0)</f>
        <v>0</v>
      </c>
      <c r="AK1663" s="34">
        <f>IFERROR(VLOOKUP($H1663,#REF!,11,FALSE),0)</f>
        <v>0</v>
      </c>
      <c r="AL1663" s="42">
        <f>IFERROR(VLOOKUP($H1663,#REF!,12,FALSE),0)</f>
        <v>0</v>
      </c>
      <c r="AM1663" s="34">
        <f>IFERROR(VLOOKUP($H1663,#REF!,10,FALSE),0)</f>
        <v>0</v>
      </c>
      <c r="AN1663" s="34">
        <f>IFERROR(VLOOKUP($H1663,#REF!,11,FALSE),0)</f>
        <v>0</v>
      </c>
      <c r="AO1663" s="42">
        <f>IFERROR(VLOOKUP($H1663,#REF!,12,FALSE),0)</f>
        <v>0</v>
      </c>
      <c r="AP1663" s="34">
        <f>IFERROR(VLOOKUP($H1663,#REF!,10,FALSE),0)</f>
        <v>0</v>
      </c>
      <c r="AQ1663" s="34">
        <f>IFERROR(VLOOKUP($H1663,#REF!,11,FALSE),0)</f>
        <v>0</v>
      </c>
      <c r="AR1663" s="42">
        <f>IFERROR(VLOOKUP($H1663,#REF!,12,FALSE),0)</f>
        <v>0</v>
      </c>
      <c r="AS1663" s="34">
        <f>IFERROR(VLOOKUP($H1663,#REF!,13,FALSE),0)</f>
        <v>0</v>
      </c>
      <c r="AT1663" s="34">
        <f>IFERROR(VLOOKUP($H1663,#REF!,14,FALSE),0)</f>
        <v>0</v>
      </c>
      <c r="AU1663" s="42">
        <f>IFERROR(VLOOKUP($H1663,#REF!,15,FALSE),0)</f>
        <v>0</v>
      </c>
      <c r="AV1663" s="34">
        <f>IFERROR(VLOOKUP($H1663,#REF!,15,FALSE),0)</f>
        <v>0</v>
      </c>
      <c r="AW1663" s="34">
        <f>IFERROR(VLOOKUP($H1663,#REF!,16,FALSE),0)</f>
        <v>0</v>
      </c>
      <c r="AX1663" s="42">
        <f>IFERROR(VLOOKUP($H1663,#REF!,17,FALSE),0)</f>
        <v>0</v>
      </c>
    </row>
    <row r="1664" spans="1:50" x14ac:dyDescent="0.3">
      <c r="A1664" s="33" t="e">
        <f t="shared" si="100"/>
        <v>#REF!</v>
      </c>
      <c r="B1664" s="33" t="e">
        <f>+'R&amp;E EXPORT'!#REF!</f>
        <v>#REF!</v>
      </c>
      <c r="C1664" t="str">
        <f>IFERROR(VLOOKUP(A1664,'MCSJ Export'!A:C,3,FALSE),"")</f>
        <v/>
      </c>
      <c r="D1664" s="37">
        <f t="shared" si="101"/>
        <v>0</v>
      </c>
      <c r="E1664" s="37">
        <f t="shared" si="102"/>
        <v>0</v>
      </c>
      <c r="F1664" s="37">
        <f t="shared" si="103"/>
        <v>0</v>
      </c>
      <c r="G1664" s="37"/>
      <c r="H1664" s="33" t="e">
        <f>+'R&amp;E EXPORT'!#REF!</f>
        <v>#REF!</v>
      </c>
      <c r="I1664" s="34">
        <f>IFERROR(VLOOKUP($H1664,'Gen F Rev'!$A:$M,15,FALSE),0)</f>
        <v>0</v>
      </c>
      <c r="J1664" s="34">
        <f>IFERROR(VLOOKUP($H1664,'Gen F Rev'!$A:$M,16,FALSE),0)</f>
        <v>0</v>
      </c>
      <c r="K1664" s="42">
        <f>IFERROR(VLOOKUP($H1664,'Gen F Rev'!$A:$M,17,FALSE),0)</f>
        <v>0</v>
      </c>
      <c r="L1664" s="34">
        <f>IFERROR(VLOOKUP($H1664,'Gen F Exp'!$A:$E,15,FALSE),0)</f>
        <v>0</v>
      </c>
      <c r="M1664" s="34">
        <f>IFERROR(VLOOKUP($H1664,'Gen F Exp'!$A:$E,16,FALSE),0)</f>
        <v>0</v>
      </c>
      <c r="N1664" s="42">
        <f>IFERROR(VLOOKUP($H1664,'Gen F Exp'!$A:$E,17,FALSE),0)</f>
        <v>0</v>
      </c>
      <c r="O1664" s="34">
        <f>IFERROR(VLOOKUP($H1664,'Water F Rev'!$A:$L,15,FALSE),0)</f>
        <v>0</v>
      </c>
      <c r="P1664" s="34">
        <f>IFERROR(VLOOKUP($H1664,'Water F Rev'!$A:$L,16,FALSE),0)</f>
        <v>0</v>
      </c>
      <c r="Q1664" s="42">
        <f>IFERROR(VLOOKUP($H1664,'Water F Rev'!$A:$L,17,FALSE),0)</f>
        <v>0</v>
      </c>
      <c r="R1664" s="34">
        <f>IFERROR(VLOOKUP($H1664,'Water F Exp'!$A:$K,15,FALSE),0)</f>
        <v>0</v>
      </c>
      <c r="S1664" s="34">
        <f>IFERROR(VLOOKUP($H1664,'Water F Exp'!$A:$K,16,FALSE),0)</f>
        <v>0</v>
      </c>
      <c r="T1664" s="42">
        <f>IFERROR(VLOOKUP($H1664,'Water F Exp'!$A:$K,17,FALSE),0)</f>
        <v>0</v>
      </c>
      <c r="U1664" s="34">
        <f>IFERROR(VLOOKUP($H1664,'Sewer F Rev'!$A:$E,15,FALSE),0)</f>
        <v>0</v>
      </c>
      <c r="V1664" s="34">
        <f>IFERROR(VLOOKUP($H1664,'Sewer F Rev'!$A:$E,16,FALSE),0)</f>
        <v>0</v>
      </c>
      <c r="W1664" s="42">
        <f>IFERROR(VLOOKUP($H1664,'Sewer F Rev'!$A:$E,17,FALSE),0)</f>
        <v>0</v>
      </c>
      <c r="X1664" s="34">
        <f>IFERROR(VLOOKUP($H1664,'Sewer F Exp'!$A:$B,15,FALSE),0)</f>
        <v>0</v>
      </c>
      <c r="Y1664" s="34">
        <f>IFERROR(VLOOKUP($H1664,'Sewer F Exp'!$A:$B,16,FALSE),0)</f>
        <v>0</v>
      </c>
      <c r="Z1664" s="42">
        <f>IFERROR(VLOOKUP($H1664,'Sewer F Exp'!$A:$B,17,FALSE),0)</f>
        <v>0</v>
      </c>
      <c r="AA1664" s="34">
        <f>IFERROR(VLOOKUP($H1664,'Refuse F Rev'!$A:$E,15,FALSE),0)</f>
        <v>0</v>
      </c>
      <c r="AB1664" s="34">
        <f>IFERROR(VLOOKUP($H1664,'Refuse F Rev'!$A:$E,16,FALSE),0)</f>
        <v>0</v>
      </c>
      <c r="AC1664" s="42">
        <f>IFERROR(VLOOKUP($H1664,'Refuse F Rev'!$A:$E,17,FALSE),0)</f>
        <v>0</v>
      </c>
      <c r="AD1664" s="34">
        <f>IFERROR(VLOOKUP($H1664,'Refuse F Exp'!$A:$E,15,FALSE),0)</f>
        <v>0</v>
      </c>
      <c r="AE1664" s="34">
        <f>IFERROR(VLOOKUP($H1664,'Refuse F Exp'!$A:$E,16,FALSE),0)</f>
        <v>0</v>
      </c>
      <c r="AF1664" s="42">
        <f>IFERROR(VLOOKUP($H1664,'Refuse F Exp'!$A:$E,17,FALSE),0)</f>
        <v>0</v>
      </c>
      <c r="AG1664" s="34">
        <f>IFERROR(VLOOKUP($H1664,#REF!,10,FALSE),0)</f>
        <v>0</v>
      </c>
      <c r="AH1664" s="34">
        <f>IFERROR(VLOOKUP($H1664,#REF!,11,FALSE),0)</f>
        <v>0</v>
      </c>
      <c r="AI1664" s="42">
        <f>IFERROR(VLOOKUP($H1664,#REF!,12,FALSE),0)</f>
        <v>0</v>
      </c>
      <c r="AJ1664" s="34">
        <f>IFERROR(VLOOKUP($H1664,#REF!,10,FALSE),0)</f>
        <v>0</v>
      </c>
      <c r="AK1664" s="34">
        <f>IFERROR(VLOOKUP($H1664,#REF!,11,FALSE),0)</f>
        <v>0</v>
      </c>
      <c r="AL1664" s="42">
        <f>IFERROR(VLOOKUP($H1664,#REF!,12,FALSE),0)</f>
        <v>0</v>
      </c>
      <c r="AM1664" s="34">
        <f>IFERROR(VLOOKUP($H1664,#REF!,10,FALSE),0)</f>
        <v>0</v>
      </c>
      <c r="AN1664" s="34">
        <f>IFERROR(VLOOKUP($H1664,#REF!,11,FALSE),0)</f>
        <v>0</v>
      </c>
      <c r="AO1664" s="42">
        <f>IFERROR(VLOOKUP($H1664,#REF!,12,FALSE),0)</f>
        <v>0</v>
      </c>
      <c r="AP1664" s="34">
        <f>IFERROR(VLOOKUP($H1664,#REF!,10,FALSE),0)</f>
        <v>0</v>
      </c>
      <c r="AQ1664" s="34">
        <f>IFERROR(VLOOKUP($H1664,#REF!,11,FALSE),0)</f>
        <v>0</v>
      </c>
      <c r="AR1664" s="42">
        <f>IFERROR(VLOOKUP($H1664,#REF!,12,FALSE),0)</f>
        <v>0</v>
      </c>
      <c r="AS1664" s="34">
        <f>IFERROR(VLOOKUP($H1664,#REF!,13,FALSE),0)</f>
        <v>0</v>
      </c>
      <c r="AT1664" s="34">
        <f>IFERROR(VLOOKUP($H1664,#REF!,14,FALSE),0)</f>
        <v>0</v>
      </c>
      <c r="AU1664" s="42">
        <f>IFERROR(VLOOKUP($H1664,#REF!,15,FALSE),0)</f>
        <v>0</v>
      </c>
      <c r="AV1664" s="34">
        <f>IFERROR(VLOOKUP($H1664,#REF!,15,FALSE),0)</f>
        <v>0</v>
      </c>
      <c r="AW1664" s="34">
        <f>IFERROR(VLOOKUP($H1664,#REF!,16,FALSE),0)</f>
        <v>0</v>
      </c>
      <c r="AX1664" s="42">
        <f>IFERROR(VLOOKUP($H1664,#REF!,17,FALSE),0)</f>
        <v>0</v>
      </c>
    </row>
    <row r="1665" spans="1:50" x14ac:dyDescent="0.3">
      <c r="A1665" s="33" t="e">
        <f t="shared" si="100"/>
        <v>#REF!</v>
      </c>
      <c r="B1665" s="33" t="e">
        <f>+'R&amp;E EXPORT'!#REF!</f>
        <v>#REF!</v>
      </c>
      <c r="C1665" t="str">
        <f>IFERROR(VLOOKUP(A1665,'MCSJ Export'!A:C,3,FALSE),"")</f>
        <v/>
      </c>
      <c r="D1665" s="37">
        <f t="shared" si="101"/>
        <v>0</v>
      </c>
      <c r="E1665" s="37">
        <f t="shared" si="102"/>
        <v>0</v>
      </c>
      <c r="F1665" s="37">
        <f t="shared" si="103"/>
        <v>0</v>
      </c>
      <c r="G1665" s="37"/>
      <c r="H1665" s="33" t="e">
        <f>+'R&amp;E EXPORT'!#REF!</f>
        <v>#REF!</v>
      </c>
      <c r="I1665" s="34">
        <f>IFERROR(VLOOKUP($H1665,'Gen F Rev'!$A:$M,15,FALSE),0)</f>
        <v>0</v>
      </c>
      <c r="J1665" s="34">
        <f>IFERROR(VLOOKUP($H1665,'Gen F Rev'!$A:$M,16,FALSE),0)</f>
        <v>0</v>
      </c>
      <c r="K1665" s="42">
        <f>IFERROR(VLOOKUP($H1665,'Gen F Rev'!$A:$M,17,FALSE),0)</f>
        <v>0</v>
      </c>
      <c r="L1665" s="34">
        <f>IFERROR(VLOOKUP($H1665,'Gen F Exp'!$A:$E,15,FALSE),0)</f>
        <v>0</v>
      </c>
      <c r="M1665" s="34">
        <f>IFERROR(VLOOKUP($H1665,'Gen F Exp'!$A:$E,16,FALSE),0)</f>
        <v>0</v>
      </c>
      <c r="N1665" s="42">
        <f>IFERROR(VLOOKUP($H1665,'Gen F Exp'!$A:$E,17,FALSE),0)</f>
        <v>0</v>
      </c>
      <c r="O1665" s="34">
        <f>IFERROR(VLOOKUP($H1665,'Water F Rev'!$A:$L,15,FALSE),0)</f>
        <v>0</v>
      </c>
      <c r="P1665" s="34">
        <f>IFERROR(VLOOKUP($H1665,'Water F Rev'!$A:$L,16,FALSE),0)</f>
        <v>0</v>
      </c>
      <c r="Q1665" s="42">
        <f>IFERROR(VLOOKUP($H1665,'Water F Rev'!$A:$L,17,FALSE),0)</f>
        <v>0</v>
      </c>
      <c r="R1665" s="34">
        <f>IFERROR(VLOOKUP($H1665,'Water F Exp'!$A:$K,15,FALSE),0)</f>
        <v>0</v>
      </c>
      <c r="S1665" s="34">
        <f>IFERROR(VLOOKUP($H1665,'Water F Exp'!$A:$K,16,FALSE),0)</f>
        <v>0</v>
      </c>
      <c r="T1665" s="42">
        <f>IFERROR(VLOOKUP($H1665,'Water F Exp'!$A:$K,17,FALSE),0)</f>
        <v>0</v>
      </c>
      <c r="U1665" s="34">
        <f>IFERROR(VLOOKUP($H1665,'Sewer F Rev'!$A:$E,15,FALSE),0)</f>
        <v>0</v>
      </c>
      <c r="V1665" s="34">
        <f>IFERROR(VLOOKUP($H1665,'Sewer F Rev'!$A:$E,16,FALSE),0)</f>
        <v>0</v>
      </c>
      <c r="W1665" s="42">
        <f>IFERROR(VLOOKUP($H1665,'Sewer F Rev'!$A:$E,17,FALSE),0)</f>
        <v>0</v>
      </c>
      <c r="X1665" s="34">
        <f>IFERROR(VLOOKUP($H1665,'Sewer F Exp'!$A:$B,15,FALSE),0)</f>
        <v>0</v>
      </c>
      <c r="Y1665" s="34">
        <f>IFERROR(VLOOKUP($H1665,'Sewer F Exp'!$A:$B,16,FALSE),0)</f>
        <v>0</v>
      </c>
      <c r="Z1665" s="42">
        <f>IFERROR(VLOOKUP($H1665,'Sewer F Exp'!$A:$B,17,FALSE),0)</f>
        <v>0</v>
      </c>
      <c r="AA1665" s="34">
        <f>IFERROR(VLOOKUP($H1665,'Refuse F Rev'!$A:$E,15,FALSE),0)</f>
        <v>0</v>
      </c>
      <c r="AB1665" s="34">
        <f>IFERROR(VLOOKUP($H1665,'Refuse F Rev'!$A:$E,16,FALSE),0)</f>
        <v>0</v>
      </c>
      <c r="AC1665" s="42">
        <f>IFERROR(VLOOKUP($H1665,'Refuse F Rev'!$A:$E,17,FALSE),0)</f>
        <v>0</v>
      </c>
      <c r="AD1665" s="34">
        <f>IFERROR(VLOOKUP($H1665,'Refuse F Exp'!$A:$E,15,FALSE),0)</f>
        <v>0</v>
      </c>
      <c r="AE1665" s="34">
        <f>IFERROR(VLOOKUP($H1665,'Refuse F Exp'!$A:$E,16,FALSE),0)</f>
        <v>0</v>
      </c>
      <c r="AF1665" s="42">
        <f>IFERROR(VLOOKUP($H1665,'Refuse F Exp'!$A:$E,17,FALSE),0)</f>
        <v>0</v>
      </c>
      <c r="AG1665" s="34">
        <f>IFERROR(VLOOKUP($H1665,#REF!,10,FALSE),0)</f>
        <v>0</v>
      </c>
      <c r="AH1665" s="34">
        <f>IFERROR(VLOOKUP($H1665,#REF!,11,FALSE),0)</f>
        <v>0</v>
      </c>
      <c r="AI1665" s="42">
        <f>IFERROR(VLOOKUP($H1665,#REF!,12,FALSE),0)</f>
        <v>0</v>
      </c>
      <c r="AJ1665" s="34">
        <f>IFERROR(VLOOKUP($H1665,#REF!,10,FALSE),0)</f>
        <v>0</v>
      </c>
      <c r="AK1665" s="34">
        <f>IFERROR(VLOOKUP($H1665,#REF!,11,FALSE),0)</f>
        <v>0</v>
      </c>
      <c r="AL1665" s="42">
        <f>IFERROR(VLOOKUP($H1665,#REF!,12,FALSE),0)</f>
        <v>0</v>
      </c>
      <c r="AM1665" s="34">
        <f>IFERROR(VLOOKUP($H1665,#REF!,10,FALSE),0)</f>
        <v>0</v>
      </c>
      <c r="AN1665" s="34">
        <f>IFERROR(VLOOKUP($H1665,#REF!,11,FALSE),0)</f>
        <v>0</v>
      </c>
      <c r="AO1665" s="42">
        <f>IFERROR(VLOOKUP($H1665,#REF!,12,FALSE),0)</f>
        <v>0</v>
      </c>
      <c r="AP1665" s="34">
        <f>IFERROR(VLOOKUP($H1665,#REF!,10,FALSE),0)</f>
        <v>0</v>
      </c>
      <c r="AQ1665" s="34">
        <f>IFERROR(VLOOKUP($H1665,#REF!,11,FALSE),0)</f>
        <v>0</v>
      </c>
      <c r="AR1665" s="42">
        <f>IFERROR(VLOOKUP($H1665,#REF!,12,FALSE),0)</f>
        <v>0</v>
      </c>
      <c r="AS1665" s="34">
        <f>IFERROR(VLOOKUP($H1665,#REF!,13,FALSE),0)</f>
        <v>0</v>
      </c>
      <c r="AT1665" s="34">
        <f>IFERROR(VLOOKUP($H1665,#REF!,14,FALSE),0)</f>
        <v>0</v>
      </c>
      <c r="AU1665" s="42">
        <f>IFERROR(VLOOKUP($H1665,#REF!,15,FALSE),0)</f>
        <v>0</v>
      </c>
      <c r="AV1665" s="34">
        <f>IFERROR(VLOOKUP($H1665,#REF!,15,FALSE),0)</f>
        <v>0</v>
      </c>
      <c r="AW1665" s="34">
        <f>IFERROR(VLOOKUP($H1665,#REF!,16,FALSE),0)</f>
        <v>0</v>
      </c>
      <c r="AX1665" s="42">
        <f>IFERROR(VLOOKUP($H1665,#REF!,17,FALSE),0)</f>
        <v>0</v>
      </c>
    </row>
    <row r="1666" spans="1:50" x14ac:dyDescent="0.3">
      <c r="A1666" s="33" t="e">
        <f t="shared" si="100"/>
        <v>#REF!</v>
      </c>
      <c r="B1666" s="33" t="e">
        <f>+'R&amp;E EXPORT'!#REF!</f>
        <v>#REF!</v>
      </c>
      <c r="C1666" t="str">
        <f>IFERROR(VLOOKUP(A1666,'MCSJ Export'!A:C,3,FALSE),"")</f>
        <v/>
      </c>
      <c r="D1666" s="37">
        <f t="shared" si="101"/>
        <v>0</v>
      </c>
      <c r="E1666" s="37">
        <f t="shared" si="102"/>
        <v>0</v>
      </c>
      <c r="F1666" s="37">
        <f t="shared" si="103"/>
        <v>0</v>
      </c>
      <c r="G1666" s="37"/>
      <c r="H1666" s="33" t="e">
        <f>+'R&amp;E EXPORT'!#REF!</f>
        <v>#REF!</v>
      </c>
      <c r="I1666" s="34">
        <f>IFERROR(VLOOKUP($H1666,'Gen F Rev'!$A:$M,15,FALSE),0)</f>
        <v>0</v>
      </c>
      <c r="J1666" s="34">
        <f>IFERROR(VLOOKUP($H1666,'Gen F Rev'!$A:$M,16,FALSE),0)</f>
        <v>0</v>
      </c>
      <c r="K1666" s="42">
        <f>IFERROR(VLOOKUP($H1666,'Gen F Rev'!$A:$M,17,FALSE),0)</f>
        <v>0</v>
      </c>
      <c r="L1666" s="34">
        <f>IFERROR(VLOOKUP($H1666,'Gen F Exp'!$A:$E,15,FALSE),0)</f>
        <v>0</v>
      </c>
      <c r="M1666" s="34">
        <f>IFERROR(VLOOKUP($H1666,'Gen F Exp'!$A:$E,16,FALSE),0)</f>
        <v>0</v>
      </c>
      <c r="N1666" s="42">
        <f>IFERROR(VLOOKUP($H1666,'Gen F Exp'!$A:$E,17,FALSE),0)</f>
        <v>0</v>
      </c>
      <c r="O1666" s="34">
        <f>IFERROR(VLOOKUP($H1666,'Water F Rev'!$A:$L,15,FALSE),0)</f>
        <v>0</v>
      </c>
      <c r="P1666" s="34">
        <f>IFERROR(VLOOKUP($H1666,'Water F Rev'!$A:$L,16,FALSE),0)</f>
        <v>0</v>
      </c>
      <c r="Q1666" s="42">
        <f>IFERROR(VLOOKUP($H1666,'Water F Rev'!$A:$L,17,FALSE),0)</f>
        <v>0</v>
      </c>
      <c r="R1666" s="34">
        <f>IFERROR(VLOOKUP($H1666,'Water F Exp'!$A:$K,15,FALSE),0)</f>
        <v>0</v>
      </c>
      <c r="S1666" s="34">
        <f>IFERROR(VLOOKUP($H1666,'Water F Exp'!$A:$K,16,FALSE),0)</f>
        <v>0</v>
      </c>
      <c r="T1666" s="42">
        <f>IFERROR(VLOOKUP($H1666,'Water F Exp'!$A:$K,17,FALSE),0)</f>
        <v>0</v>
      </c>
      <c r="U1666" s="34">
        <f>IFERROR(VLOOKUP($H1666,'Sewer F Rev'!$A:$E,15,FALSE),0)</f>
        <v>0</v>
      </c>
      <c r="V1666" s="34">
        <f>IFERROR(VLOOKUP($H1666,'Sewer F Rev'!$A:$E,16,FALSE),0)</f>
        <v>0</v>
      </c>
      <c r="W1666" s="42">
        <f>IFERROR(VLOOKUP($H1666,'Sewer F Rev'!$A:$E,17,FALSE),0)</f>
        <v>0</v>
      </c>
      <c r="X1666" s="34">
        <f>IFERROR(VLOOKUP($H1666,'Sewer F Exp'!$A:$B,15,FALSE),0)</f>
        <v>0</v>
      </c>
      <c r="Y1666" s="34">
        <f>IFERROR(VLOOKUP($H1666,'Sewer F Exp'!$A:$B,16,FALSE),0)</f>
        <v>0</v>
      </c>
      <c r="Z1666" s="42">
        <f>IFERROR(VLOOKUP($H1666,'Sewer F Exp'!$A:$B,17,FALSE),0)</f>
        <v>0</v>
      </c>
      <c r="AA1666" s="34">
        <f>IFERROR(VLOOKUP($H1666,'Refuse F Rev'!$A:$E,15,FALSE),0)</f>
        <v>0</v>
      </c>
      <c r="AB1666" s="34">
        <f>IFERROR(VLOOKUP($H1666,'Refuse F Rev'!$A:$E,16,FALSE),0)</f>
        <v>0</v>
      </c>
      <c r="AC1666" s="42">
        <f>IFERROR(VLOOKUP($H1666,'Refuse F Rev'!$A:$E,17,FALSE),0)</f>
        <v>0</v>
      </c>
      <c r="AD1666" s="34">
        <f>IFERROR(VLOOKUP($H1666,'Refuse F Exp'!$A:$E,15,FALSE),0)</f>
        <v>0</v>
      </c>
      <c r="AE1666" s="34">
        <f>IFERROR(VLOOKUP($H1666,'Refuse F Exp'!$A:$E,16,FALSE),0)</f>
        <v>0</v>
      </c>
      <c r="AF1666" s="42">
        <f>IFERROR(VLOOKUP($H1666,'Refuse F Exp'!$A:$E,17,FALSE),0)</f>
        <v>0</v>
      </c>
      <c r="AG1666" s="34">
        <f>IFERROR(VLOOKUP($H1666,#REF!,10,FALSE),0)</f>
        <v>0</v>
      </c>
      <c r="AH1666" s="34">
        <f>IFERROR(VLOOKUP($H1666,#REF!,11,FALSE),0)</f>
        <v>0</v>
      </c>
      <c r="AI1666" s="42">
        <f>IFERROR(VLOOKUP($H1666,#REF!,12,FALSE),0)</f>
        <v>0</v>
      </c>
      <c r="AJ1666" s="34">
        <f>IFERROR(VLOOKUP($H1666,#REF!,10,FALSE),0)</f>
        <v>0</v>
      </c>
      <c r="AK1666" s="34">
        <f>IFERROR(VLOOKUP($H1666,#REF!,11,FALSE),0)</f>
        <v>0</v>
      </c>
      <c r="AL1666" s="42">
        <f>IFERROR(VLOOKUP($H1666,#REF!,12,FALSE),0)</f>
        <v>0</v>
      </c>
      <c r="AM1666" s="34">
        <f>IFERROR(VLOOKUP($H1666,#REF!,10,FALSE),0)</f>
        <v>0</v>
      </c>
      <c r="AN1666" s="34">
        <f>IFERROR(VLOOKUP($H1666,#REF!,11,FALSE),0)</f>
        <v>0</v>
      </c>
      <c r="AO1666" s="42">
        <f>IFERROR(VLOOKUP($H1666,#REF!,12,FALSE),0)</f>
        <v>0</v>
      </c>
      <c r="AP1666" s="34">
        <f>IFERROR(VLOOKUP($H1666,#REF!,10,FALSE),0)</f>
        <v>0</v>
      </c>
      <c r="AQ1666" s="34">
        <f>IFERROR(VLOOKUP($H1666,#REF!,11,FALSE),0)</f>
        <v>0</v>
      </c>
      <c r="AR1666" s="42">
        <f>IFERROR(VLOOKUP($H1666,#REF!,12,FALSE),0)</f>
        <v>0</v>
      </c>
      <c r="AS1666" s="34">
        <f>IFERROR(VLOOKUP($H1666,#REF!,13,FALSE),0)</f>
        <v>0</v>
      </c>
      <c r="AT1666" s="34">
        <f>IFERROR(VLOOKUP($H1666,#REF!,14,FALSE),0)</f>
        <v>0</v>
      </c>
      <c r="AU1666" s="42">
        <f>IFERROR(VLOOKUP($H1666,#REF!,15,FALSE),0)</f>
        <v>0</v>
      </c>
      <c r="AV1666" s="34">
        <f>IFERROR(VLOOKUP($H1666,#REF!,15,FALSE),0)</f>
        <v>0</v>
      </c>
      <c r="AW1666" s="34">
        <f>IFERROR(VLOOKUP($H1666,#REF!,16,FALSE),0)</f>
        <v>0</v>
      </c>
      <c r="AX1666" s="42">
        <f>IFERROR(VLOOKUP($H1666,#REF!,17,FALSE),0)</f>
        <v>0</v>
      </c>
    </row>
    <row r="1667" spans="1:50" x14ac:dyDescent="0.3">
      <c r="A1667" s="33" t="e">
        <f t="shared" si="100"/>
        <v>#REF!</v>
      </c>
      <c r="B1667" s="33" t="e">
        <f>+'R&amp;E EXPORT'!#REF!</f>
        <v>#REF!</v>
      </c>
      <c r="C1667" t="str">
        <f>IFERROR(VLOOKUP(A1667,'MCSJ Export'!A:C,3,FALSE),"")</f>
        <v/>
      </c>
      <c r="D1667" s="37">
        <f t="shared" si="101"/>
        <v>0</v>
      </c>
      <c r="E1667" s="37">
        <f t="shared" si="102"/>
        <v>0</v>
      </c>
      <c r="F1667" s="37">
        <f t="shared" si="103"/>
        <v>0</v>
      </c>
      <c r="G1667" s="37"/>
      <c r="H1667" s="33" t="e">
        <f>+'R&amp;E EXPORT'!#REF!</f>
        <v>#REF!</v>
      </c>
      <c r="I1667" s="34">
        <f>IFERROR(VLOOKUP($H1667,'Gen F Rev'!$A:$M,15,FALSE),0)</f>
        <v>0</v>
      </c>
      <c r="J1667" s="34">
        <f>IFERROR(VLOOKUP($H1667,'Gen F Rev'!$A:$M,16,FALSE),0)</f>
        <v>0</v>
      </c>
      <c r="K1667" s="42">
        <f>IFERROR(VLOOKUP($H1667,'Gen F Rev'!$A:$M,17,FALSE),0)</f>
        <v>0</v>
      </c>
      <c r="L1667" s="34">
        <f>IFERROR(VLOOKUP($H1667,'Gen F Exp'!$A:$E,15,FALSE),0)</f>
        <v>0</v>
      </c>
      <c r="M1667" s="34">
        <f>IFERROR(VLOOKUP($H1667,'Gen F Exp'!$A:$E,16,FALSE),0)</f>
        <v>0</v>
      </c>
      <c r="N1667" s="42">
        <f>IFERROR(VLOOKUP($H1667,'Gen F Exp'!$A:$E,17,FALSE),0)</f>
        <v>0</v>
      </c>
      <c r="O1667" s="34">
        <f>IFERROR(VLOOKUP($H1667,'Water F Rev'!$A:$L,15,FALSE),0)</f>
        <v>0</v>
      </c>
      <c r="P1667" s="34">
        <f>IFERROR(VLOOKUP($H1667,'Water F Rev'!$A:$L,16,FALSE),0)</f>
        <v>0</v>
      </c>
      <c r="Q1667" s="42">
        <f>IFERROR(VLOOKUP($H1667,'Water F Rev'!$A:$L,17,FALSE),0)</f>
        <v>0</v>
      </c>
      <c r="R1667" s="34">
        <f>IFERROR(VLOOKUP($H1667,'Water F Exp'!$A:$K,15,FALSE),0)</f>
        <v>0</v>
      </c>
      <c r="S1667" s="34">
        <f>IFERROR(VLOOKUP($H1667,'Water F Exp'!$A:$K,16,FALSE),0)</f>
        <v>0</v>
      </c>
      <c r="T1667" s="42">
        <f>IFERROR(VLOOKUP($H1667,'Water F Exp'!$A:$K,17,FALSE),0)</f>
        <v>0</v>
      </c>
      <c r="U1667" s="34">
        <f>IFERROR(VLOOKUP($H1667,'Sewer F Rev'!$A:$E,15,FALSE),0)</f>
        <v>0</v>
      </c>
      <c r="V1667" s="34">
        <f>IFERROR(VLOOKUP($H1667,'Sewer F Rev'!$A:$E,16,FALSE),0)</f>
        <v>0</v>
      </c>
      <c r="W1667" s="42">
        <f>IFERROR(VLOOKUP($H1667,'Sewer F Rev'!$A:$E,17,FALSE),0)</f>
        <v>0</v>
      </c>
      <c r="X1667" s="34">
        <f>IFERROR(VLOOKUP($H1667,'Sewer F Exp'!$A:$B,15,FALSE),0)</f>
        <v>0</v>
      </c>
      <c r="Y1667" s="34">
        <f>IFERROR(VLOOKUP($H1667,'Sewer F Exp'!$A:$B,16,FALSE),0)</f>
        <v>0</v>
      </c>
      <c r="Z1667" s="42">
        <f>IFERROR(VLOOKUP($H1667,'Sewer F Exp'!$A:$B,17,FALSE),0)</f>
        <v>0</v>
      </c>
      <c r="AA1667" s="34">
        <f>IFERROR(VLOOKUP($H1667,'Refuse F Rev'!$A:$E,15,FALSE),0)</f>
        <v>0</v>
      </c>
      <c r="AB1667" s="34">
        <f>IFERROR(VLOOKUP($H1667,'Refuse F Rev'!$A:$E,16,FALSE),0)</f>
        <v>0</v>
      </c>
      <c r="AC1667" s="42">
        <f>IFERROR(VLOOKUP($H1667,'Refuse F Rev'!$A:$E,17,FALSE),0)</f>
        <v>0</v>
      </c>
      <c r="AD1667" s="34">
        <f>IFERROR(VLOOKUP($H1667,'Refuse F Exp'!$A:$E,15,FALSE),0)</f>
        <v>0</v>
      </c>
      <c r="AE1667" s="34">
        <f>IFERROR(VLOOKUP($H1667,'Refuse F Exp'!$A:$E,16,FALSE),0)</f>
        <v>0</v>
      </c>
      <c r="AF1667" s="42">
        <f>IFERROR(VLOOKUP($H1667,'Refuse F Exp'!$A:$E,17,FALSE),0)</f>
        <v>0</v>
      </c>
      <c r="AG1667" s="34">
        <f>IFERROR(VLOOKUP($H1667,#REF!,10,FALSE),0)</f>
        <v>0</v>
      </c>
      <c r="AH1667" s="34">
        <f>IFERROR(VLOOKUP($H1667,#REF!,11,FALSE),0)</f>
        <v>0</v>
      </c>
      <c r="AI1667" s="42">
        <f>IFERROR(VLOOKUP($H1667,#REF!,12,FALSE),0)</f>
        <v>0</v>
      </c>
      <c r="AJ1667" s="34">
        <f>IFERROR(VLOOKUP($H1667,#REF!,10,FALSE),0)</f>
        <v>0</v>
      </c>
      <c r="AK1667" s="34">
        <f>IFERROR(VLOOKUP($H1667,#REF!,11,FALSE),0)</f>
        <v>0</v>
      </c>
      <c r="AL1667" s="42">
        <f>IFERROR(VLOOKUP($H1667,#REF!,12,FALSE),0)</f>
        <v>0</v>
      </c>
      <c r="AM1667" s="34">
        <f>IFERROR(VLOOKUP($H1667,#REF!,10,FALSE),0)</f>
        <v>0</v>
      </c>
      <c r="AN1667" s="34">
        <f>IFERROR(VLOOKUP($H1667,#REF!,11,FALSE),0)</f>
        <v>0</v>
      </c>
      <c r="AO1667" s="42">
        <f>IFERROR(VLOOKUP($H1667,#REF!,12,FALSE),0)</f>
        <v>0</v>
      </c>
      <c r="AP1667" s="34">
        <f>IFERROR(VLOOKUP($H1667,#REF!,10,FALSE),0)</f>
        <v>0</v>
      </c>
      <c r="AQ1667" s="34">
        <f>IFERROR(VLOOKUP($H1667,#REF!,11,FALSE),0)</f>
        <v>0</v>
      </c>
      <c r="AR1667" s="42">
        <f>IFERROR(VLOOKUP($H1667,#REF!,12,FALSE),0)</f>
        <v>0</v>
      </c>
      <c r="AS1667" s="34">
        <f>IFERROR(VLOOKUP($H1667,#REF!,13,FALSE),0)</f>
        <v>0</v>
      </c>
      <c r="AT1667" s="34">
        <f>IFERROR(VLOOKUP($H1667,#REF!,14,FALSE),0)</f>
        <v>0</v>
      </c>
      <c r="AU1667" s="42">
        <f>IFERROR(VLOOKUP($H1667,#REF!,15,FALSE),0)</f>
        <v>0</v>
      </c>
      <c r="AV1667" s="34">
        <f>IFERROR(VLOOKUP($H1667,#REF!,15,FALSE),0)</f>
        <v>0</v>
      </c>
      <c r="AW1667" s="34">
        <f>IFERROR(VLOOKUP($H1667,#REF!,16,FALSE),0)</f>
        <v>0</v>
      </c>
      <c r="AX1667" s="42">
        <f>IFERROR(VLOOKUP($H1667,#REF!,17,FALSE),0)</f>
        <v>0</v>
      </c>
    </row>
    <row r="1668" spans="1:50" x14ac:dyDescent="0.3">
      <c r="A1668" s="33" t="e">
        <f t="shared" ref="A1668:A1731" si="104">+TRIM(H1668)</f>
        <v>#REF!</v>
      </c>
      <c r="B1668" s="33" t="e">
        <f>+'R&amp;E EXPORT'!#REF!</f>
        <v>#REF!</v>
      </c>
      <c r="C1668" t="str">
        <f>IFERROR(VLOOKUP(A1668,'MCSJ Export'!A:C,3,FALSE),"")</f>
        <v/>
      </c>
      <c r="D1668" s="37">
        <f t="shared" ref="D1668:D1731" si="105">+I1668+L1668+O1668+R1668+U1668+X1668+AA1668+AD1668+AG1668+AJ1668+AM1668+AP1668+AS1668+AV1668</f>
        <v>0</v>
      </c>
      <c r="E1668" s="37">
        <f t="shared" ref="E1668:E1731" si="106">+J1668+M1668+P1668+S1668+V1668+Y1668+AB1668+AE1668+AH1668+AK1668+AN1668+AQ1668+AT1668+AW1668</f>
        <v>0</v>
      </c>
      <c r="F1668" s="37">
        <f t="shared" ref="F1668:F1731" si="107">+K1668+N1668+Q1668+T1668+W1668+Z1668+AC1668+AF1668+AI1668+AL1668+AO1668+AR1668+AU1668+AX1668</f>
        <v>0</v>
      </c>
      <c r="G1668" s="37"/>
      <c r="H1668" s="33" t="e">
        <f>+'R&amp;E EXPORT'!#REF!</f>
        <v>#REF!</v>
      </c>
      <c r="I1668" s="34">
        <f>IFERROR(VLOOKUP($H1668,'Gen F Rev'!$A:$M,15,FALSE),0)</f>
        <v>0</v>
      </c>
      <c r="J1668" s="34">
        <f>IFERROR(VLOOKUP($H1668,'Gen F Rev'!$A:$M,16,FALSE),0)</f>
        <v>0</v>
      </c>
      <c r="K1668" s="42">
        <f>IFERROR(VLOOKUP($H1668,'Gen F Rev'!$A:$M,17,FALSE),0)</f>
        <v>0</v>
      </c>
      <c r="L1668" s="34">
        <f>IFERROR(VLOOKUP($H1668,'Gen F Exp'!$A:$E,15,FALSE),0)</f>
        <v>0</v>
      </c>
      <c r="M1668" s="34">
        <f>IFERROR(VLOOKUP($H1668,'Gen F Exp'!$A:$E,16,FALSE),0)</f>
        <v>0</v>
      </c>
      <c r="N1668" s="42">
        <f>IFERROR(VLOOKUP($H1668,'Gen F Exp'!$A:$E,17,FALSE),0)</f>
        <v>0</v>
      </c>
      <c r="O1668" s="34">
        <f>IFERROR(VLOOKUP($H1668,'Water F Rev'!$A:$L,15,FALSE),0)</f>
        <v>0</v>
      </c>
      <c r="P1668" s="34">
        <f>IFERROR(VLOOKUP($H1668,'Water F Rev'!$A:$L,16,FALSE),0)</f>
        <v>0</v>
      </c>
      <c r="Q1668" s="42">
        <f>IFERROR(VLOOKUP($H1668,'Water F Rev'!$A:$L,17,FALSE),0)</f>
        <v>0</v>
      </c>
      <c r="R1668" s="34">
        <f>IFERROR(VLOOKUP($H1668,'Water F Exp'!$A:$K,15,FALSE),0)</f>
        <v>0</v>
      </c>
      <c r="S1668" s="34">
        <f>IFERROR(VLOOKUP($H1668,'Water F Exp'!$A:$K,16,FALSE),0)</f>
        <v>0</v>
      </c>
      <c r="T1668" s="42">
        <f>IFERROR(VLOOKUP($H1668,'Water F Exp'!$A:$K,17,FALSE),0)</f>
        <v>0</v>
      </c>
      <c r="U1668" s="34">
        <f>IFERROR(VLOOKUP($H1668,'Sewer F Rev'!$A:$E,15,FALSE),0)</f>
        <v>0</v>
      </c>
      <c r="V1668" s="34">
        <f>IFERROR(VLOOKUP($H1668,'Sewer F Rev'!$A:$E,16,FALSE),0)</f>
        <v>0</v>
      </c>
      <c r="W1668" s="42">
        <f>IFERROR(VLOOKUP($H1668,'Sewer F Rev'!$A:$E,17,FALSE),0)</f>
        <v>0</v>
      </c>
      <c r="X1668" s="34">
        <f>IFERROR(VLOOKUP($H1668,'Sewer F Exp'!$A:$B,15,FALSE),0)</f>
        <v>0</v>
      </c>
      <c r="Y1668" s="34">
        <f>IFERROR(VLOOKUP($H1668,'Sewer F Exp'!$A:$B,16,FALSE),0)</f>
        <v>0</v>
      </c>
      <c r="Z1668" s="42">
        <f>IFERROR(VLOOKUP($H1668,'Sewer F Exp'!$A:$B,17,FALSE),0)</f>
        <v>0</v>
      </c>
      <c r="AA1668" s="34">
        <f>IFERROR(VLOOKUP($H1668,'Refuse F Rev'!$A:$E,15,FALSE),0)</f>
        <v>0</v>
      </c>
      <c r="AB1668" s="34">
        <f>IFERROR(VLOOKUP($H1668,'Refuse F Rev'!$A:$E,16,FALSE),0)</f>
        <v>0</v>
      </c>
      <c r="AC1668" s="42">
        <f>IFERROR(VLOOKUP($H1668,'Refuse F Rev'!$A:$E,17,FALSE),0)</f>
        <v>0</v>
      </c>
      <c r="AD1668" s="34">
        <f>IFERROR(VLOOKUP($H1668,'Refuse F Exp'!$A:$E,15,FALSE),0)</f>
        <v>0</v>
      </c>
      <c r="AE1668" s="34">
        <f>IFERROR(VLOOKUP($H1668,'Refuse F Exp'!$A:$E,16,FALSE),0)</f>
        <v>0</v>
      </c>
      <c r="AF1668" s="42">
        <f>IFERROR(VLOOKUP($H1668,'Refuse F Exp'!$A:$E,17,FALSE),0)</f>
        <v>0</v>
      </c>
      <c r="AG1668" s="34">
        <f>IFERROR(VLOOKUP($H1668,#REF!,10,FALSE),0)</f>
        <v>0</v>
      </c>
      <c r="AH1668" s="34">
        <f>IFERROR(VLOOKUP($H1668,#REF!,11,FALSE),0)</f>
        <v>0</v>
      </c>
      <c r="AI1668" s="42">
        <f>IFERROR(VLOOKUP($H1668,#REF!,12,FALSE),0)</f>
        <v>0</v>
      </c>
      <c r="AJ1668" s="34">
        <f>IFERROR(VLOOKUP($H1668,#REF!,10,FALSE),0)</f>
        <v>0</v>
      </c>
      <c r="AK1668" s="34">
        <f>IFERROR(VLOOKUP($H1668,#REF!,11,FALSE),0)</f>
        <v>0</v>
      </c>
      <c r="AL1668" s="42">
        <f>IFERROR(VLOOKUP($H1668,#REF!,12,FALSE),0)</f>
        <v>0</v>
      </c>
      <c r="AM1668" s="34">
        <f>IFERROR(VLOOKUP($H1668,#REF!,10,FALSE),0)</f>
        <v>0</v>
      </c>
      <c r="AN1668" s="34">
        <f>IFERROR(VLOOKUP($H1668,#REF!,11,FALSE),0)</f>
        <v>0</v>
      </c>
      <c r="AO1668" s="42">
        <f>IFERROR(VLOOKUP($H1668,#REF!,12,FALSE),0)</f>
        <v>0</v>
      </c>
      <c r="AP1668" s="34">
        <f>IFERROR(VLOOKUP($H1668,#REF!,10,FALSE),0)</f>
        <v>0</v>
      </c>
      <c r="AQ1668" s="34">
        <f>IFERROR(VLOOKUP($H1668,#REF!,11,FALSE),0)</f>
        <v>0</v>
      </c>
      <c r="AR1668" s="42">
        <f>IFERROR(VLOOKUP($H1668,#REF!,12,FALSE),0)</f>
        <v>0</v>
      </c>
      <c r="AS1668" s="34">
        <f>IFERROR(VLOOKUP($H1668,#REF!,13,FALSE),0)</f>
        <v>0</v>
      </c>
      <c r="AT1668" s="34">
        <f>IFERROR(VLOOKUP($H1668,#REF!,14,FALSE),0)</f>
        <v>0</v>
      </c>
      <c r="AU1668" s="42">
        <f>IFERROR(VLOOKUP($H1668,#REF!,15,FALSE),0)</f>
        <v>0</v>
      </c>
      <c r="AV1668" s="34">
        <f>IFERROR(VLOOKUP($H1668,#REF!,15,FALSE),0)</f>
        <v>0</v>
      </c>
      <c r="AW1668" s="34">
        <f>IFERROR(VLOOKUP($H1668,#REF!,16,FALSE),0)</f>
        <v>0</v>
      </c>
      <c r="AX1668" s="42">
        <f>IFERROR(VLOOKUP($H1668,#REF!,17,FALSE),0)</f>
        <v>0</v>
      </c>
    </row>
    <row r="1669" spans="1:50" x14ac:dyDescent="0.3">
      <c r="A1669" s="33" t="e">
        <f t="shared" si="104"/>
        <v>#REF!</v>
      </c>
      <c r="B1669" s="33" t="e">
        <f>+'R&amp;E EXPORT'!#REF!</f>
        <v>#REF!</v>
      </c>
      <c r="C1669" t="str">
        <f>IFERROR(VLOOKUP(A1669,'MCSJ Export'!A:C,3,FALSE),"")</f>
        <v/>
      </c>
      <c r="D1669" s="37">
        <f t="shared" si="105"/>
        <v>0</v>
      </c>
      <c r="E1669" s="37">
        <f t="shared" si="106"/>
        <v>0</v>
      </c>
      <c r="F1669" s="37">
        <f t="shared" si="107"/>
        <v>0</v>
      </c>
      <c r="G1669" s="37"/>
      <c r="H1669" s="33" t="e">
        <f>+'R&amp;E EXPORT'!#REF!</f>
        <v>#REF!</v>
      </c>
      <c r="I1669" s="34">
        <f>IFERROR(VLOOKUP($H1669,'Gen F Rev'!$A:$M,15,FALSE),0)</f>
        <v>0</v>
      </c>
      <c r="J1669" s="34">
        <f>IFERROR(VLOOKUP($H1669,'Gen F Rev'!$A:$M,16,FALSE),0)</f>
        <v>0</v>
      </c>
      <c r="K1669" s="42">
        <f>IFERROR(VLOOKUP($H1669,'Gen F Rev'!$A:$M,17,FALSE),0)</f>
        <v>0</v>
      </c>
      <c r="L1669" s="34">
        <f>IFERROR(VLOOKUP($H1669,'Gen F Exp'!$A:$E,15,FALSE),0)</f>
        <v>0</v>
      </c>
      <c r="M1669" s="34">
        <f>IFERROR(VLOOKUP($H1669,'Gen F Exp'!$A:$E,16,FALSE),0)</f>
        <v>0</v>
      </c>
      <c r="N1669" s="42">
        <f>IFERROR(VLOOKUP($H1669,'Gen F Exp'!$A:$E,17,FALSE),0)</f>
        <v>0</v>
      </c>
      <c r="O1669" s="34">
        <f>IFERROR(VLOOKUP($H1669,'Water F Rev'!$A:$L,15,FALSE),0)</f>
        <v>0</v>
      </c>
      <c r="P1669" s="34">
        <f>IFERROR(VLOOKUP($H1669,'Water F Rev'!$A:$L,16,FALSE),0)</f>
        <v>0</v>
      </c>
      <c r="Q1669" s="42">
        <f>IFERROR(VLOOKUP($H1669,'Water F Rev'!$A:$L,17,FALSE),0)</f>
        <v>0</v>
      </c>
      <c r="R1669" s="34">
        <f>IFERROR(VLOOKUP($H1669,'Water F Exp'!$A:$K,15,FALSE),0)</f>
        <v>0</v>
      </c>
      <c r="S1669" s="34">
        <f>IFERROR(VLOOKUP($H1669,'Water F Exp'!$A:$K,16,FALSE),0)</f>
        <v>0</v>
      </c>
      <c r="T1669" s="42">
        <f>IFERROR(VLOOKUP($H1669,'Water F Exp'!$A:$K,17,FALSE),0)</f>
        <v>0</v>
      </c>
      <c r="U1669" s="34">
        <f>IFERROR(VLOOKUP($H1669,'Sewer F Rev'!$A:$E,15,FALSE),0)</f>
        <v>0</v>
      </c>
      <c r="V1669" s="34">
        <f>IFERROR(VLOOKUP($H1669,'Sewer F Rev'!$A:$E,16,FALSE),0)</f>
        <v>0</v>
      </c>
      <c r="W1669" s="42">
        <f>IFERROR(VLOOKUP($H1669,'Sewer F Rev'!$A:$E,17,FALSE),0)</f>
        <v>0</v>
      </c>
      <c r="X1669" s="34">
        <f>IFERROR(VLOOKUP($H1669,'Sewer F Exp'!$A:$B,15,FALSE),0)</f>
        <v>0</v>
      </c>
      <c r="Y1669" s="34">
        <f>IFERROR(VLOOKUP($H1669,'Sewer F Exp'!$A:$B,16,FALSE),0)</f>
        <v>0</v>
      </c>
      <c r="Z1669" s="42">
        <f>IFERROR(VLOOKUP($H1669,'Sewer F Exp'!$A:$B,17,FALSE),0)</f>
        <v>0</v>
      </c>
      <c r="AA1669" s="34">
        <f>IFERROR(VLOOKUP($H1669,'Refuse F Rev'!$A:$E,15,FALSE),0)</f>
        <v>0</v>
      </c>
      <c r="AB1669" s="34">
        <f>IFERROR(VLOOKUP($H1669,'Refuse F Rev'!$A:$E,16,FALSE),0)</f>
        <v>0</v>
      </c>
      <c r="AC1669" s="42">
        <f>IFERROR(VLOOKUP($H1669,'Refuse F Rev'!$A:$E,17,FALSE),0)</f>
        <v>0</v>
      </c>
      <c r="AD1669" s="34">
        <f>IFERROR(VLOOKUP($H1669,'Refuse F Exp'!$A:$E,15,FALSE),0)</f>
        <v>0</v>
      </c>
      <c r="AE1669" s="34">
        <f>IFERROR(VLOOKUP($H1669,'Refuse F Exp'!$A:$E,16,FALSE),0)</f>
        <v>0</v>
      </c>
      <c r="AF1669" s="42">
        <f>IFERROR(VLOOKUP($H1669,'Refuse F Exp'!$A:$E,17,FALSE),0)</f>
        <v>0</v>
      </c>
      <c r="AG1669" s="34">
        <f>IFERROR(VLOOKUP($H1669,#REF!,10,FALSE),0)</f>
        <v>0</v>
      </c>
      <c r="AH1669" s="34">
        <f>IFERROR(VLOOKUP($H1669,#REF!,11,FALSE),0)</f>
        <v>0</v>
      </c>
      <c r="AI1669" s="42">
        <f>IFERROR(VLOOKUP($H1669,#REF!,12,FALSE),0)</f>
        <v>0</v>
      </c>
      <c r="AJ1669" s="34">
        <f>IFERROR(VLOOKUP($H1669,#REF!,10,FALSE),0)</f>
        <v>0</v>
      </c>
      <c r="AK1669" s="34">
        <f>IFERROR(VLOOKUP($H1669,#REF!,11,FALSE),0)</f>
        <v>0</v>
      </c>
      <c r="AL1669" s="42">
        <f>IFERROR(VLOOKUP($H1669,#REF!,12,FALSE),0)</f>
        <v>0</v>
      </c>
      <c r="AM1669" s="34">
        <f>IFERROR(VLOOKUP($H1669,#REF!,10,FALSE),0)</f>
        <v>0</v>
      </c>
      <c r="AN1669" s="34">
        <f>IFERROR(VLOOKUP($H1669,#REF!,11,FALSE),0)</f>
        <v>0</v>
      </c>
      <c r="AO1669" s="42">
        <f>IFERROR(VLOOKUP($H1669,#REF!,12,FALSE),0)</f>
        <v>0</v>
      </c>
      <c r="AP1669" s="34">
        <f>IFERROR(VLOOKUP($H1669,#REF!,10,FALSE),0)</f>
        <v>0</v>
      </c>
      <c r="AQ1669" s="34">
        <f>IFERROR(VLOOKUP($H1669,#REF!,11,FALSE),0)</f>
        <v>0</v>
      </c>
      <c r="AR1669" s="42">
        <f>IFERROR(VLOOKUP($H1669,#REF!,12,FALSE),0)</f>
        <v>0</v>
      </c>
      <c r="AS1669" s="34">
        <f>IFERROR(VLOOKUP($H1669,#REF!,13,FALSE),0)</f>
        <v>0</v>
      </c>
      <c r="AT1669" s="34">
        <f>IFERROR(VLOOKUP($H1669,#REF!,14,FALSE),0)</f>
        <v>0</v>
      </c>
      <c r="AU1669" s="42">
        <f>IFERROR(VLOOKUP($H1669,#REF!,15,FALSE),0)</f>
        <v>0</v>
      </c>
      <c r="AV1669" s="34">
        <f>IFERROR(VLOOKUP($H1669,#REF!,15,FALSE),0)</f>
        <v>0</v>
      </c>
      <c r="AW1669" s="34">
        <f>IFERROR(VLOOKUP($H1669,#REF!,16,FALSE),0)</f>
        <v>0</v>
      </c>
      <c r="AX1669" s="42">
        <f>IFERROR(VLOOKUP($H1669,#REF!,17,FALSE),0)</f>
        <v>0</v>
      </c>
    </row>
    <row r="1670" spans="1:50" x14ac:dyDescent="0.3">
      <c r="A1670" s="33" t="e">
        <f t="shared" si="104"/>
        <v>#REF!</v>
      </c>
      <c r="B1670" s="33" t="e">
        <f>+'R&amp;E EXPORT'!#REF!</f>
        <v>#REF!</v>
      </c>
      <c r="C1670" t="str">
        <f>IFERROR(VLOOKUP(A1670,'MCSJ Export'!A:C,3,FALSE),"")</f>
        <v/>
      </c>
      <c r="D1670" s="37">
        <f t="shared" si="105"/>
        <v>0</v>
      </c>
      <c r="E1670" s="37">
        <f t="shared" si="106"/>
        <v>0</v>
      </c>
      <c r="F1670" s="37">
        <f t="shared" si="107"/>
        <v>0</v>
      </c>
      <c r="G1670" s="37"/>
      <c r="H1670" s="33" t="e">
        <f>+'R&amp;E EXPORT'!#REF!</f>
        <v>#REF!</v>
      </c>
      <c r="I1670" s="34">
        <f>IFERROR(VLOOKUP($H1670,'Gen F Rev'!$A:$M,15,FALSE),0)</f>
        <v>0</v>
      </c>
      <c r="J1670" s="34">
        <f>IFERROR(VLOOKUP($H1670,'Gen F Rev'!$A:$M,16,FALSE),0)</f>
        <v>0</v>
      </c>
      <c r="K1670" s="42">
        <f>IFERROR(VLOOKUP($H1670,'Gen F Rev'!$A:$M,17,FALSE),0)</f>
        <v>0</v>
      </c>
      <c r="L1670" s="34">
        <f>IFERROR(VLOOKUP($H1670,'Gen F Exp'!$A:$E,15,FALSE),0)</f>
        <v>0</v>
      </c>
      <c r="M1670" s="34">
        <f>IFERROR(VLOOKUP($H1670,'Gen F Exp'!$A:$E,16,FALSE),0)</f>
        <v>0</v>
      </c>
      <c r="N1670" s="42">
        <f>IFERROR(VLOOKUP($H1670,'Gen F Exp'!$A:$E,17,FALSE),0)</f>
        <v>0</v>
      </c>
      <c r="O1670" s="34">
        <f>IFERROR(VLOOKUP($H1670,'Water F Rev'!$A:$L,15,FALSE),0)</f>
        <v>0</v>
      </c>
      <c r="P1670" s="34">
        <f>IFERROR(VLOOKUP($H1670,'Water F Rev'!$A:$L,16,FALSE),0)</f>
        <v>0</v>
      </c>
      <c r="Q1670" s="42">
        <f>IFERROR(VLOOKUP($H1670,'Water F Rev'!$A:$L,17,FALSE),0)</f>
        <v>0</v>
      </c>
      <c r="R1670" s="34">
        <f>IFERROR(VLOOKUP($H1670,'Water F Exp'!$A:$K,15,FALSE),0)</f>
        <v>0</v>
      </c>
      <c r="S1670" s="34">
        <f>IFERROR(VLOOKUP($H1670,'Water F Exp'!$A:$K,16,FALSE),0)</f>
        <v>0</v>
      </c>
      <c r="T1670" s="42">
        <f>IFERROR(VLOOKUP($H1670,'Water F Exp'!$A:$K,17,FALSE),0)</f>
        <v>0</v>
      </c>
      <c r="U1670" s="34">
        <f>IFERROR(VLOOKUP($H1670,'Sewer F Rev'!$A:$E,15,FALSE),0)</f>
        <v>0</v>
      </c>
      <c r="V1670" s="34">
        <f>IFERROR(VLOOKUP($H1670,'Sewer F Rev'!$A:$E,16,FALSE),0)</f>
        <v>0</v>
      </c>
      <c r="W1670" s="42">
        <f>IFERROR(VLOOKUP($H1670,'Sewer F Rev'!$A:$E,17,FALSE),0)</f>
        <v>0</v>
      </c>
      <c r="X1670" s="34">
        <f>IFERROR(VLOOKUP($H1670,'Sewer F Exp'!$A:$B,15,FALSE),0)</f>
        <v>0</v>
      </c>
      <c r="Y1670" s="34">
        <f>IFERROR(VLOOKUP($H1670,'Sewer F Exp'!$A:$B,16,FALSE),0)</f>
        <v>0</v>
      </c>
      <c r="Z1670" s="42">
        <f>IFERROR(VLOOKUP($H1670,'Sewer F Exp'!$A:$B,17,FALSE),0)</f>
        <v>0</v>
      </c>
      <c r="AA1670" s="34">
        <f>IFERROR(VLOOKUP($H1670,'Refuse F Rev'!$A:$E,15,FALSE),0)</f>
        <v>0</v>
      </c>
      <c r="AB1670" s="34">
        <f>IFERROR(VLOOKUP($H1670,'Refuse F Rev'!$A:$E,16,FALSE),0)</f>
        <v>0</v>
      </c>
      <c r="AC1670" s="42">
        <f>IFERROR(VLOOKUP($H1670,'Refuse F Rev'!$A:$E,17,FALSE),0)</f>
        <v>0</v>
      </c>
      <c r="AD1670" s="34">
        <f>IFERROR(VLOOKUP($H1670,'Refuse F Exp'!$A:$E,15,FALSE),0)</f>
        <v>0</v>
      </c>
      <c r="AE1670" s="34">
        <f>IFERROR(VLOOKUP($H1670,'Refuse F Exp'!$A:$E,16,FALSE),0)</f>
        <v>0</v>
      </c>
      <c r="AF1670" s="42">
        <f>IFERROR(VLOOKUP($H1670,'Refuse F Exp'!$A:$E,17,FALSE),0)</f>
        <v>0</v>
      </c>
      <c r="AG1670" s="34">
        <f>IFERROR(VLOOKUP($H1670,#REF!,10,FALSE),0)</f>
        <v>0</v>
      </c>
      <c r="AH1670" s="34">
        <f>IFERROR(VLOOKUP($H1670,#REF!,11,FALSE),0)</f>
        <v>0</v>
      </c>
      <c r="AI1670" s="42">
        <f>IFERROR(VLOOKUP($H1670,#REF!,12,FALSE),0)</f>
        <v>0</v>
      </c>
      <c r="AJ1670" s="34">
        <f>IFERROR(VLOOKUP($H1670,#REF!,10,FALSE),0)</f>
        <v>0</v>
      </c>
      <c r="AK1670" s="34">
        <f>IFERROR(VLOOKUP($H1670,#REF!,11,FALSE),0)</f>
        <v>0</v>
      </c>
      <c r="AL1670" s="42">
        <f>IFERROR(VLOOKUP($H1670,#REF!,12,FALSE),0)</f>
        <v>0</v>
      </c>
      <c r="AM1670" s="34">
        <f>IFERROR(VLOOKUP($H1670,#REF!,10,FALSE),0)</f>
        <v>0</v>
      </c>
      <c r="AN1670" s="34">
        <f>IFERROR(VLOOKUP($H1670,#REF!,11,FALSE),0)</f>
        <v>0</v>
      </c>
      <c r="AO1670" s="42">
        <f>IFERROR(VLOOKUP($H1670,#REF!,12,FALSE),0)</f>
        <v>0</v>
      </c>
      <c r="AP1670" s="34">
        <f>IFERROR(VLOOKUP($H1670,#REF!,10,FALSE),0)</f>
        <v>0</v>
      </c>
      <c r="AQ1670" s="34">
        <f>IFERROR(VLOOKUP($H1670,#REF!,11,FALSE),0)</f>
        <v>0</v>
      </c>
      <c r="AR1670" s="42">
        <f>IFERROR(VLOOKUP($H1670,#REF!,12,FALSE),0)</f>
        <v>0</v>
      </c>
      <c r="AS1670" s="34">
        <f>IFERROR(VLOOKUP($H1670,#REF!,13,FALSE),0)</f>
        <v>0</v>
      </c>
      <c r="AT1670" s="34">
        <f>IFERROR(VLOOKUP($H1670,#REF!,14,FALSE),0)</f>
        <v>0</v>
      </c>
      <c r="AU1670" s="42">
        <f>IFERROR(VLOOKUP($H1670,#REF!,15,FALSE),0)</f>
        <v>0</v>
      </c>
      <c r="AV1670" s="34">
        <f>IFERROR(VLOOKUP($H1670,#REF!,15,FALSE),0)</f>
        <v>0</v>
      </c>
      <c r="AW1670" s="34">
        <f>IFERROR(VLOOKUP($H1670,#REF!,16,FALSE),0)</f>
        <v>0</v>
      </c>
      <c r="AX1670" s="42">
        <f>IFERROR(VLOOKUP($H1670,#REF!,17,FALSE),0)</f>
        <v>0</v>
      </c>
    </row>
    <row r="1671" spans="1:50" x14ac:dyDescent="0.3">
      <c r="A1671" s="33" t="e">
        <f t="shared" si="104"/>
        <v>#REF!</v>
      </c>
      <c r="B1671" s="33" t="e">
        <f>+'R&amp;E EXPORT'!#REF!</f>
        <v>#REF!</v>
      </c>
      <c r="C1671" t="str">
        <f>IFERROR(VLOOKUP(A1671,'MCSJ Export'!A:C,3,FALSE),"")</f>
        <v/>
      </c>
      <c r="D1671" s="37">
        <f t="shared" si="105"/>
        <v>0</v>
      </c>
      <c r="E1671" s="37">
        <f t="shared" si="106"/>
        <v>0</v>
      </c>
      <c r="F1671" s="37">
        <f t="shared" si="107"/>
        <v>0</v>
      </c>
      <c r="G1671" s="37"/>
      <c r="H1671" s="33" t="e">
        <f>+'R&amp;E EXPORT'!#REF!</f>
        <v>#REF!</v>
      </c>
      <c r="I1671" s="34">
        <f>IFERROR(VLOOKUP($H1671,'Gen F Rev'!$A:$M,15,FALSE),0)</f>
        <v>0</v>
      </c>
      <c r="J1671" s="34">
        <f>IFERROR(VLOOKUP($H1671,'Gen F Rev'!$A:$M,16,FALSE),0)</f>
        <v>0</v>
      </c>
      <c r="K1671" s="42">
        <f>IFERROR(VLOOKUP($H1671,'Gen F Rev'!$A:$M,17,FALSE),0)</f>
        <v>0</v>
      </c>
      <c r="L1671" s="34">
        <f>IFERROR(VLOOKUP($H1671,'Gen F Exp'!$A:$E,15,FALSE),0)</f>
        <v>0</v>
      </c>
      <c r="M1671" s="34">
        <f>IFERROR(VLOOKUP($H1671,'Gen F Exp'!$A:$E,16,FALSE),0)</f>
        <v>0</v>
      </c>
      <c r="N1671" s="42">
        <f>IFERROR(VLOOKUP($H1671,'Gen F Exp'!$A:$E,17,FALSE),0)</f>
        <v>0</v>
      </c>
      <c r="O1671" s="34">
        <f>IFERROR(VLOOKUP($H1671,'Water F Rev'!$A:$L,15,FALSE),0)</f>
        <v>0</v>
      </c>
      <c r="P1671" s="34">
        <f>IFERROR(VLOOKUP($H1671,'Water F Rev'!$A:$L,16,FALSE),0)</f>
        <v>0</v>
      </c>
      <c r="Q1671" s="42">
        <f>IFERROR(VLOOKUP($H1671,'Water F Rev'!$A:$L,17,FALSE),0)</f>
        <v>0</v>
      </c>
      <c r="R1671" s="34">
        <f>IFERROR(VLOOKUP($H1671,'Water F Exp'!$A:$K,15,FALSE),0)</f>
        <v>0</v>
      </c>
      <c r="S1671" s="34">
        <f>IFERROR(VLOOKUP($H1671,'Water F Exp'!$A:$K,16,FALSE),0)</f>
        <v>0</v>
      </c>
      <c r="T1671" s="42">
        <f>IFERROR(VLOOKUP($H1671,'Water F Exp'!$A:$K,17,FALSE),0)</f>
        <v>0</v>
      </c>
      <c r="U1671" s="34">
        <f>IFERROR(VLOOKUP($H1671,'Sewer F Rev'!$A:$E,15,FALSE),0)</f>
        <v>0</v>
      </c>
      <c r="V1671" s="34">
        <f>IFERROR(VLOOKUP($H1671,'Sewer F Rev'!$A:$E,16,FALSE),0)</f>
        <v>0</v>
      </c>
      <c r="W1671" s="42">
        <f>IFERROR(VLOOKUP($H1671,'Sewer F Rev'!$A:$E,17,FALSE),0)</f>
        <v>0</v>
      </c>
      <c r="X1671" s="34">
        <f>IFERROR(VLOOKUP($H1671,'Sewer F Exp'!$A:$B,15,FALSE),0)</f>
        <v>0</v>
      </c>
      <c r="Y1671" s="34">
        <f>IFERROR(VLOOKUP($H1671,'Sewer F Exp'!$A:$B,16,FALSE),0)</f>
        <v>0</v>
      </c>
      <c r="Z1671" s="42">
        <f>IFERROR(VLOOKUP($H1671,'Sewer F Exp'!$A:$B,17,FALSE),0)</f>
        <v>0</v>
      </c>
      <c r="AA1671" s="34">
        <f>IFERROR(VLOOKUP($H1671,'Refuse F Rev'!$A:$E,15,FALSE),0)</f>
        <v>0</v>
      </c>
      <c r="AB1671" s="34">
        <f>IFERROR(VLOOKUP($H1671,'Refuse F Rev'!$A:$E,16,FALSE),0)</f>
        <v>0</v>
      </c>
      <c r="AC1671" s="42">
        <f>IFERROR(VLOOKUP($H1671,'Refuse F Rev'!$A:$E,17,FALSE),0)</f>
        <v>0</v>
      </c>
      <c r="AD1671" s="34">
        <f>IFERROR(VLOOKUP($H1671,'Refuse F Exp'!$A:$E,15,FALSE),0)</f>
        <v>0</v>
      </c>
      <c r="AE1671" s="34">
        <f>IFERROR(VLOOKUP($H1671,'Refuse F Exp'!$A:$E,16,FALSE),0)</f>
        <v>0</v>
      </c>
      <c r="AF1671" s="42">
        <f>IFERROR(VLOOKUP($H1671,'Refuse F Exp'!$A:$E,17,FALSE),0)</f>
        <v>0</v>
      </c>
      <c r="AG1671" s="34">
        <f>IFERROR(VLOOKUP($H1671,#REF!,10,FALSE),0)</f>
        <v>0</v>
      </c>
      <c r="AH1671" s="34">
        <f>IFERROR(VLOOKUP($H1671,#REF!,11,FALSE),0)</f>
        <v>0</v>
      </c>
      <c r="AI1671" s="42">
        <f>IFERROR(VLOOKUP($H1671,#REF!,12,FALSE),0)</f>
        <v>0</v>
      </c>
      <c r="AJ1671" s="34">
        <f>IFERROR(VLOOKUP($H1671,#REF!,10,FALSE),0)</f>
        <v>0</v>
      </c>
      <c r="AK1671" s="34">
        <f>IFERROR(VLOOKUP($H1671,#REF!,11,FALSE),0)</f>
        <v>0</v>
      </c>
      <c r="AL1671" s="42">
        <f>IFERROR(VLOOKUP($H1671,#REF!,12,FALSE),0)</f>
        <v>0</v>
      </c>
      <c r="AM1671" s="34">
        <f>IFERROR(VLOOKUP($H1671,#REF!,10,FALSE),0)</f>
        <v>0</v>
      </c>
      <c r="AN1671" s="34">
        <f>IFERROR(VLOOKUP($H1671,#REF!,11,FALSE),0)</f>
        <v>0</v>
      </c>
      <c r="AO1671" s="42">
        <f>IFERROR(VLOOKUP($H1671,#REF!,12,FALSE),0)</f>
        <v>0</v>
      </c>
      <c r="AP1671" s="34">
        <f>IFERROR(VLOOKUP($H1671,#REF!,10,FALSE),0)</f>
        <v>0</v>
      </c>
      <c r="AQ1671" s="34">
        <f>IFERROR(VLOOKUP($H1671,#REF!,11,FALSE),0)</f>
        <v>0</v>
      </c>
      <c r="AR1671" s="42">
        <f>IFERROR(VLOOKUP($H1671,#REF!,12,FALSE),0)</f>
        <v>0</v>
      </c>
      <c r="AS1671" s="34">
        <f>IFERROR(VLOOKUP($H1671,#REF!,13,FALSE),0)</f>
        <v>0</v>
      </c>
      <c r="AT1671" s="34">
        <f>IFERROR(VLOOKUP($H1671,#REF!,14,FALSE),0)</f>
        <v>0</v>
      </c>
      <c r="AU1671" s="42">
        <f>IFERROR(VLOOKUP($H1671,#REF!,15,FALSE),0)</f>
        <v>0</v>
      </c>
      <c r="AV1671" s="34">
        <f>IFERROR(VLOOKUP($H1671,#REF!,15,FALSE),0)</f>
        <v>0</v>
      </c>
      <c r="AW1671" s="34">
        <f>IFERROR(VLOOKUP($H1671,#REF!,16,FALSE),0)</f>
        <v>0</v>
      </c>
      <c r="AX1671" s="42">
        <f>IFERROR(VLOOKUP($H1671,#REF!,17,FALSE),0)</f>
        <v>0</v>
      </c>
    </row>
    <row r="1672" spans="1:50" x14ac:dyDescent="0.3">
      <c r="A1672" s="33" t="e">
        <f t="shared" si="104"/>
        <v>#REF!</v>
      </c>
      <c r="B1672" s="33" t="e">
        <f>+'R&amp;E EXPORT'!#REF!</f>
        <v>#REF!</v>
      </c>
      <c r="C1672" t="str">
        <f>IFERROR(VLOOKUP(A1672,'MCSJ Export'!A:C,3,FALSE),"")</f>
        <v/>
      </c>
      <c r="D1672" s="37">
        <f t="shared" si="105"/>
        <v>0</v>
      </c>
      <c r="E1672" s="37">
        <f t="shared" si="106"/>
        <v>0</v>
      </c>
      <c r="F1672" s="37">
        <f t="shared" si="107"/>
        <v>0</v>
      </c>
      <c r="G1672" s="37"/>
      <c r="H1672" s="33" t="e">
        <f>+'R&amp;E EXPORT'!#REF!</f>
        <v>#REF!</v>
      </c>
      <c r="I1672" s="34">
        <f>IFERROR(VLOOKUP($H1672,'Gen F Rev'!$A:$M,15,FALSE),0)</f>
        <v>0</v>
      </c>
      <c r="J1672" s="34">
        <f>IFERROR(VLOOKUP($H1672,'Gen F Rev'!$A:$M,16,FALSE),0)</f>
        <v>0</v>
      </c>
      <c r="K1672" s="42">
        <f>IFERROR(VLOOKUP($H1672,'Gen F Rev'!$A:$M,17,FALSE),0)</f>
        <v>0</v>
      </c>
      <c r="L1672" s="34">
        <f>IFERROR(VLOOKUP($H1672,'Gen F Exp'!$A:$E,15,FALSE),0)</f>
        <v>0</v>
      </c>
      <c r="M1672" s="34">
        <f>IFERROR(VLOOKUP($H1672,'Gen F Exp'!$A:$E,16,FALSE),0)</f>
        <v>0</v>
      </c>
      <c r="N1672" s="42">
        <f>IFERROR(VLOOKUP($H1672,'Gen F Exp'!$A:$E,17,FALSE),0)</f>
        <v>0</v>
      </c>
      <c r="O1672" s="34">
        <f>IFERROR(VLOOKUP($H1672,'Water F Rev'!$A:$L,15,FALSE),0)</f>
        <v>0</v>
      </c>
      <c r="P1672" s="34">
        <f>IFERROR(VLOOKUP($H1672,'Water F Rev'!$A:$L,16,FALSE),0)</f>
        <v>0</v>
      </c>
      <c r="Q1672" s="42">
        <f>IFERROR(VLOOKUP($H1672,'Water F Rev'!$A:$L,17,FALSE),0)</f>
        <v>0</v>
      </c>
      <c r="R1672" s="34">
        <f>IFERROR(VLOOKUP($H1672,'Water F Exp'!$A:$K,15,FALSE),0)</f>
        <v>0</v>
      </c>
      <c r="S1672" s="34">
        <f>IFERROR(VLOOKUP($H1672,'Water F Exp'!$A:$K,16,FALSE),0)</f>
        <v>0</v>
      </c>
      <c r="T1672" s="42">
        <f>IFERROR(VLOOKUP($H1672,'Water F Exp'!$A:$K,17,FALSE),0)</f>
        <v>0</v>
      </c>
      <c r="U1672" s="34">
        <f>IFERROR(VLOOKUP($H1672,'Sewer F Rev'!$A:$E,15,FALSE),0)</f>
        <v>0</v>
      </c>
      <c r="V1672" s="34">
        <f>IFERROR(VLOOKUP($H1672,'Sewer F Rev'!$A:$E,16,FALSE),0)</f>
        <v>0</v>
      </c>
      <c r="W1672" s="42">
        <f>IFERROR(VLOOKUP($H1672,'Sewer F Rev'!$A:$E,17,FALSE),0)</f>
        <v>0</v>
      </c>
      <c r="X1672" s="34">
        <f>IFERROR(VLOOKUP($H1672,'Sewer F Exp'!$A:$B,15,FALSE),0)</f>
        <v>0</v>
      </c>
      <c r="Y1672" s="34">
        <f>IFERROR(VLOOKUP($H1672,'Sewer F Exp'!$A:$B,16,FALSE),0)</f>
        <v>0</v>
      </c>
      <c r="Z1672" s="42">
        <f>IFERROR(VLOOKUP($H1672,'Sewer F Exp'!$A:$B,17,FALSE),0)</f>
        <v>0</v>
      </c>
      <c r="AA1672" s="34">
        <f>IFERROR(VLOOKUP($H1672,'Refuse F Rev'!$A:$E,15,FALSE),0)</f>
        <v>0</v>
      </c>
      <c r="AB1672" s="34">
        <f>IFERROR(VLOOKUP($H1672,'Refuse F Rev'!$A:$E,16,FALSE),0)</f>
        <v>0</v>
      </c>
      <c r="AC1672" s="42">
        <f>IFERROR(VLOOKUP($H1672,'Refuse F Rev'!$A:$E,17,FALSE),0)</f>
        <v>0</v>
      </c>
      <c r="AD1672" s="34">
        <f>IFERROR(VLOOKUP($H1672,'Refuse F Exp'!$A:$E,15,FALSE),0)</f>
        <v>0</v>
      </c>
      <c r="AE1672" s="34">
        <f>IFERROR(VLOOKUP($H1672,'Refuse F Exp'!$A:$E,16,FALSE),0)</f>
        <v>0</v>
      </c>
      <c r="AF1672" s="42">
        <f>IFERROR(VLOOKUP($H1672,'Refuse F Exp'!$A:$E,17,FALSE),0)</f>
        <v>0</v>
      </c>
      <c r="AG1672" s="34">
        <f>IFERROR(VLOOKUP($H1672,#REF!,10,FALSE),0)</f>
        <v>0</v>
      </c>
      <c r="AH1672" s="34">
        <f>IFERROR(VLOOKUP($H1672,#REF!,11,FALSE),0)</f>
        <v>0</v>
      </c>
      <c r="AI1672" s="42">
        <f>IFERROR(VLOOKUP($H1672,#REF!,12,FALSE),0)</f>
        <v>0</v>
      </c>
      <c r="AJ1672" s="34">
        <f>IFERROR(VLOOKUP($H1672,#REF!,10,FALSE),0)</f>
        <v>0</v>
      </c>
      <c r="AK1672" s="34">
        <f>IFERROR(VLOOKUP($H1672,#REF!,11,FALSE),0)</f>
        <v>0</v>
      </c>
      <c r="AL1672" s="42">
        <f>IFERROR(VLOOKUP($H1672,#REF!,12,FALSE),0)</f>
        <v>0</v>
      </c>
      <c r="AM1672" s="34">
        <f>IFERROR(VLOOKUP($H1672,#REF!,10,FALSE),0)</f>
        <v>0</v>
      </c>
      <c r="AN1672" s="34">
        <f>IFERROR(VLOOKUP($H1672,#REF!,11,FALSE),0)</f>
        <v>0</v>
      </c>
      <c r="AO1672" s="42">
        <f>IFERROR(VLOOKUP($H1672,#REF!,12,FALSE),0)</f>
        <v>0</v>
      </c>
      <c r="AP1672" s="34">
        <f>IFERROR(VLOOKUP($H1672,#REF!,10,FALSE),0)</f>
        <v>0</v>
      </c>
      <c r="AQ1672" s="34">
        <f>IFERROR(VLOOKUP($H1672,#REF!,11,FALSE),0)</f>
        <v>0</v>
      </c>
      <c r="AR1672" s="42">
        <f>IFERROR(VLOOKUP($H1672,#REF!,12,FALSE),0)</f>
        <v>0</v>
      </c>
      <c r="AS1672" s="34">
        <f>IFERROR(VLOOKUP($H1672,#REF!,13,FALSE),0)</f>
        <v>0</v>
      </c>
      <c r="AT1672" s="34">
        <f>IFERROR(VLOOKUP($H1672,#REF!,14,FALSE),0)</f>
        <v>0</v>
      </c>
      <c r="AU1672" s="42">
        <f>IFERROR(VLOOKUP($H1672,#REF!,15,FALSE),0)</f>
        <v>0</v>
      </c>
      <c r="AV1672" s="34">
        <f>IFERROR(VLOOKUP($H1672,#REF!,15,FALSE),0)</f>
        <v>0</v>
      </c>
      <c r="AW1672" s="34">
        <f>IFERROR(VLOOKUP($H1672,#REF!,16,FALSE),0)</f>
        <v>0</v>
      </c>
      <c r="AX1672" s="42">
        <f>IFERROR(VLOOKUP($H1672,#REF!,17,FALSE),0)</f>
        <v>0</v>
      </c>
    </row>
    <row r="1673" spans="1:50" x14ac:dyDescent="0.3">
      <c r="A1673" s="33" t="e">
        <f t="shared" si="104"/>
        <v>#REF!</v>
      </c>
      <c r="B1673" s="33" t="e">
        <f>+'R&amp;E EXPORT'!#REF!</f>
        <v>#REF!</v>
      </c>
      <c r="C1673" t="str">
        <f>IFERROR(VLOOKUP(A1673,'MCSJ Export'!A:C,3,FALSE),"")</f>
        <v/>
      </c>
      <c r="D1673" s="37">
        <f t="shared" si="105"/>
        <v>0</v>
      </c>
      <c r="E1673" s="37">
        <f t="shared" si="106"/>
        <v>0</v>
      </c>
      <c r="F1673" s="37">
        <f t="shared" si="107"/>
        <v>0</v>
      </c>
      <c r="G1673" s="37"/>
      <c r="H1673" s="33" t="e">
        <f>+'R&amp;E EXPORT'!#REF!</f>
        <v>#REF!</v>
      </c>
      <c r="I1673" s="34">
        <f>IFERROR(VLOOKUP($H1673,'Gen F Rev'!$A:$M,15,FALSE),0)</f>
        <v>0</v>
      </c>
      <c r="J1673" s="34">
        <f>IFERROR(VLOOKUP($H1673,'Gen F Rev'!$A:$M,16,FALSE),0)</f>
        <v>0</v>
      </c>
      <c r="K1673" s="42">
        <f>IFERROR(VLOOKUP($H1673,'Gen F Rev'!$A:$M,17,FALSE),0)</f>
        <v>0</v>
      </c>
      <c r="L1673" s="34">
        <f>IFERROR(VLOOKUP($H1673,'Gen F Exp'!$A:$E,15,FALSE),0)</f>
        <v>0</v>
      </c>
      <c r="M1673" s="34">
        <f>IFERROR(VLOOKUP($H1673,'Gen F Exp'!$A:$E,16,FALSE),0)</f>
        <v>0</v>
      </c>
      <c r="N1673" s="42">
        <f>IFERROR(VLOOKUP($H1673,'Gen F Exp'!$A:$E,17,FALSE),0)</f>
        <v>0</v>
      </c>
      <c r="O1673" s="34">
        <f>IFERROR(VLOOKUP($H1673,'Water F Rev'!$A:$L,15,FALSE),0)</f>
        <v>0</v>
      </c>
      <c r="P1673" s="34">
        <f>IFERROR(VLOOKUP($H1673,'Water F Rev'!$A:$L,16,FALSE),0)</f>
        <v>0</v>
      </c>
      <c r="Q1673" s="42">
        <f>IFERROR(VLOOKUP($H1673,'Water F Rev'!$A:$L,17,FALSE),0)</f>
        <v>0</v>
      </c>
      <c r="R1673" s="34">
        <f>IFERROR(VLOOKUP($H1673,'Water F Exp'!$A:$K,15,FALSE),0)</f>
        <v>0</v>
      </c>
      <c r="S1673" s="34">
        <f>IFERROR(VLOOKUP($H1673,'Water F Exp'!$A:$K,16,FALSE),0)</f>
        <v>0</v>
      </c>
      <c r="T1673" s="42">
        <f>IFERROR(VLOOKUP($H1673,'Water F Exp'!$A:$K,17,FALSE),0)</f>
        <v>0</v>
      </c>
      <c r="U1673" s="34">
        <f>IFERROR(VLOOKUP($H1673,'Sewer F Rev'!$A:$E,15,FALSE),0)</f>
        <v>0</v>
      </c>
      <c r="V1673" s="34">
        <f>IFERROR(VLOOKUP($H1673,'Sewer F Rev'!$A:$E,16,FALSE),0)</f>
        <v>0</v>
      </c>
      <c r="W1673" s="42">
        <f>IFERROR(VLOOKUP($H1673,'Sewer F Rev'!$A:$E,17,FALSE),0)</f>
        <v>0</v>
      </c>
      <c r="X1673" s="34">
        <f>IFERROR(VLOOKUP($H1673,'Sewer F Exp'!$A:$B,15,FALSE),0)</f>
        <v>0</v>
      </c>
      <c r="Y1673" s="34">
        <f>IFERROR(VLOOKUP($H1673,'Sewer F Exp'!$A:$B,16,FALSE),0)</f>
        <v>0</v>
      </c>
      <c r="Z1673" s="42">
        <f>IFERROR(VLOOKUP($H1673,'Sewer F Exp'!$A:$B,17,FALSE),0)</f>
        <v>0</v>
      </c>
      <c r="AA1673" s="34">
        <f>IFERROR(VLOOKUP($H1673,'Refuse F Rev'!$A:$E,15,FALSE),0)</f>
        <v>0</v>
      </c>
      <c r="AB1673" s="34">
        <f>IFERROR(VLOOKUP($H1673,'Refuse F Rev'!$A:$E,16,FALSE),0)</f>
        <v>0</v>
      </c>
      <c r="AC1673" s="42">
        <f>IFERROR(VLOOKUP($H1673,'Refuse F Rev'!$A:$E,17,FALSE),0)</f>
        <v>0</v>
      </c>
      <c r="AD1673" s="34">
        <f>IFERROR(VLOOKUP($H1673,'Refuse F Exp'!$A:$E,15,FALSE),0)</f>
        <v>0</v>
      </c>
      <c r="AE1673" s="34">
        <f>IFERROR(VLOOKUP($H1673,'Refuse F Exp'!$A:$E,16,FALSE),0)</f>
        <v>0</v>
      </c>
      <c r="AF1673" s="42">
        <f>IFERROR(VLOOKUP($H1673,'Refuse F Exp'!$A:$E,17,FALSE),0)</f>
        <v>0</v>
      </c>
      <c r="AG1673" s="34">
        <f>IFERROR(VLOOKUP($H1673,#REF!,10,FALSE),0)</f>
        <v>0</v>
      </c>
      <c r="AH1673" s="34">
        <f>IFERROR(VLOOKUP($H1673,#REF!,11,FALSE),0)</f>
        <v>0</v>
      </c>
      <c r="AI1673" s="42">
        <f>IFERROR(VLOOKUP($H1673,#REF!,12,FALSE),0)</f>
        <v>0</v>
      </c>
      <c r="AJ1673" s="34">
        <f>IFERROR(VLOOKUP($H1673,#REF!,10,FALSE),0)</f>
        <v>0</v>
      </c>
      <c r="AK1673" s="34">
        <f>IFERROR(VLOOKUP($H1673,#REF!,11,FALSE),0)</f>
        <v>0</v>
      </c>
      <c r="AL1673" s="42">
        <f>IFERROR(VLOOKUP($H1673,#REF!,12,FALSE),0)</f>
        <v>0</v>
      </c>
      <c r="AM1673" s="34">
        <f>IFERROR(VLOOKUP($H1673,#REF!,10,FALSE),0)</f>
        <v>0</v>
      </c>
      <c r="AN1673" s="34">
        <f>IFERROR(VLOOKUP($H1673,#REF!,11,FALSE),0)</f>
        <v>0</v>
      </c>
      <c r="AO1673" s="42">
        <f>IFERROR(VLOOKUP($H1673,#REF!,12,FALSE),0)</f>
        <v>0</v>
      </c>
      <c r="AP1673" s="34">
        <f>IFERROR(VLOOKUP($H1673,#REF!,10,FALSE),0)</f>
        <v>0</v>
      </c>
      <c r="AQ1673" s="34">
        <f>IFERROR(VLOOKUP($H1673,#REF!,11,FALSE),0)</f>
        <v>0</v>
      </c>
      <c r="AR1673" s="42">
        <f>IFERROR(VLOOKUP($H1673,#REF!,12,FALSE),0)</f>
        <v>0</v>
      </c>
      <c r="AS1673" s="34">
        <f>IFERROR(VLOOKUP($H1673,#REF!,13,FALSE),0)</f>
        <v>0</v>
      </c>
      <c r="AT1673" s="34">
        <f>IFERROR(VLOOKUP($H1673,#REF!,14,FALSE),0)</f>
        <v>0</v>
      </c>
      <c r="AU1673" s="42">
        <f>IFERROR(VLOOKUP($H1673,#REF!,15,FALSE),0)</f>
        <v>0</v>
      </c>
      <c r="AV1673" s="34">
        <f>IFERROR(VLOOKUP($H1673,#REF!,15,FALSE),0)</f>
        <v>0</v>
      </c>
      <c r="AW1673" s="34">
        <f>IFERROR(VLOOKUP($H1673,#REF!,16,FALSE),0)</f>
        <v>0</v>
      </c>
      <c r="AX1673" s="42">
        <f>IFERROR(VLOOKUP($H1673,#REF!,17,FALSE),0)</f>
        <v>0</v>
      </c>
    </row>
    <row r="1674" spans="1:50" x14ac:dyDescent="0.3">
      <c r="A1674" s="33" t="e">
        <f t="shared" si="104"/>
        <v>#REF!</v>
      </c>
      <c r="B1674" s="33" t="e">
        <f>+'R&amp;E EXPORT'!#REF!</f>
        <v>#REF!</v>
      </c>
      <c r="C1674" t="str">
        <f>IFERROR(VLOOKUP(A1674,'MCSJ Export'!A:C,3,FALSE),"")</f>
        <v/>
      </c>
      <c r="D1674" s="37">
        <f t="shared" si="105"/>
        <v>0</v>
      </c>
      <c r="E1674" s="37">
        <f t="shared" si="106"/>
        <v>0</v>
      </c>
      <c r="F1674" s="37">
        <f t="shared" si="107"/>
        <v>0</v>
      </c>
      <c r="G1674" s="37"/>
      <c r="H1674" s="33" t="e">
        <f>+'R&amp;E EXPORT'!#REF!</f>
        <v>#REF!</v>
      </c>
      <c r="I1674" s="34">
        <f>IFERROR(VLOOKUP($H1674,'Gen F Rev'!$A:$M,15,FALSE),0)</f>
        <v>0</v>
      </c>
      <c r="J1674" s="34">
        <f>IFERROR(VLOOKUP($H1674,'Gen F Rev'!$A:$M,16,FALSE),0)</f>
        <v>0</v>
      </c>
      <c r="K1674" s="42">
        <f>IFERROR(VLOOKUP($H1674,'Gen F Rev'!$A:$M,17,FALSE),0)</f>
        <v>0</v>
      </c>
      <c r="L1674" s="34">
        <f>IFERROR(VLOOKUP($H1674,'Gen F Exp'!$A:$E,15,FALSE),0)</f>
        <v>0</v>
      </c>
      <c r="M1674" s="34">
        <f>IFERROR(VLOOKUP($H1674,'Gen F Exp'!$A:$E,16,FALSE),0)</f>
        <v>0</v>
      </c>
      <c r="N1674" s="42">
        <f>IFERROR(VLOOKUP($H1674,'Gen F Exp'!$A:$E,17,FALSE),0)</f>
        <v>0</v>
      </c>
      <c r="O1674" s="34">
        <f>IFERROR(VLOOKUP($H1674,'Water F Rev'!$A:$L,15,FALSE),0)</f>
        <v>0</v>
      </c>
      <c r="P1674" s="34">
        <f>IFERROR(VLOOKUP($H1674,'Water F Rev'!$A:$L,16,FALSE),0)</f>
        <v>0</v>
      </c>
      <c r="Q1674" s="42">
        <f>IFERROR(VLOOKUP($H1674,'Water F Rev'!$A:$L,17,FALSE),0)</f>
        <v>0</v>
      </c>
      <c r="R1674" s="34">
        <f>IFERROR(VLOOKUP($H1674,'Water F Exp'!$A:$K,15,FALSE),0)</f>
        <v>0</v>
      </c>
      <c r="S1674" s="34">
        <f>IFERROR(VLOOKUP($H1674,'Water F Exp'!$A:$K,16,FALSE),0)</f>
        <v>0</v>
      </c>
      <c r="T1674" s="42">
        <f>IFERROR(VLOOKUP($H1674,'Water F Exp'!$A:$K,17,FALSE),0)</f>
        <v>0</v>
      </c>
      <c r="U1674" s="34">
        <f>IFERROR(VLOOKUP($H1674,'Sewer F Rev'!$A:$E,15,FALSE),0)</f>
        <v>0</v>
      </c>
      <c r="V1674" s="34">
        <f>IFERROR(VLOOKUP($H1674,'Sewer F Rev'!$A:$E,16,FALSE),0)</f>
        <v>0</v>
      </c>
      <c r="W1674" s="42">
        <f>IFERROR(VLOOKUP($H1674,'Sewer F Rev'!$A:$E,17,FALSE),0)</f>
        <v>0</v>
      </c>
      <c r="X1674" s="34">
        <f>IFERROR(VLOOKUP($H1674,'Sewer F Exp'!$A:$B,15,FALSE),0)</f>
        <v>0</v>
      </c>
      <c r="Y1674" s="34">
        <f>IFERROR(VLOOKUP($H1674,'Sewer F Exp'!$A:$B,16,FALSE),0)</f>
        <v>0</v>
      </c>
      <c r="Z1674" s="42">
        <f>IFERROR(VLOOKUP($H1674,'Sewer F Exp'!$A:$B,17,FALSE),0)</f>
        <v>0</v>
      </c>
      <c r="AA1674" s="34">
        <f>IFERROR(VLOOKUP($H1674,'Refuse F Rev'!$A:$E,15,FALSE),0)</f>
        <v>0</v>
      </c>
      <c r="AB1674" s="34">
        <f>IFERROR(VLOOKUP($H1674,'Refuse F Rev'!$A:$E,16,FALSE),0)</f>
        <v>0</v>
      </c>
      <c r="AC1674" s="42">
        <f>IFERROR(VLOOKUP($H1674,'Refuse F Rev'!$A:$E,17,FALSE),0)</f>
        <v>0</v>
      </c>
      <c r="AD1674" s="34">
        <f>IFERROR(VLOOKUP($H1674,'Refuse F Exp'!$A:$E,15,FALSE),0)</f>
        <v>0</v>
      </c>
      <c r="AE1674" s="34">
        <f>IFERROR(VLOOKUP($H1674,'Refuse F Exp'!$A:$E,16,FALSE),0)</f>
        <v>0</v>
      </c>
      <c r="AF1674" s="42">
        <f>IFERROR(VLOOKUP($H1674,'Refuse F Exp'!$A:$E,17,FALSE),0)</f>
        <v>0</v>
      </c>
      <c r="AG1674" s="34">
        <f>IFERROR(VLOOKUP($H1674,#REF!,10,FALSE),0)</f>
        <v>0</v>
      </c>
      <c r="AH1674" s="34">
        <f>IFERROR(VLOOKUP($H1674,#REF!,11,FALSE),0)</f>
        <v>0</v>
      </c>
      <c r="AI1674" s="42">
        <f>IFERROR(VLOOKUP($H1674,#REF!,12,FALSE),0)</f>
        <v>0</v>
      </c>
      <c r="AJ1674" s="34">
        <f>IFERROR(VLOOKUP($H1674,#REF!,10,FALSE),0)</f>
        <v>0</v>
      </c>
      <c r="AK1674" s="34">
        <f>IFERROR(VLOOKUP($H1674,#REF!,11,FALSE),0)</f>
        <v>0</v>
      </c>
      <c r="AL1674" s="42">
        <f>IFERROR(VLOOKUP($H1674,#REF!,12,FALSE),0)</f>
        <v>0</v>
      </c>
      <c r="AM1674" s="34">
        <f>IFERROR(VLOOKUP($H1674,#REF!,10,FALSE),0)</f>
        <v>0</v>
      </c>
      <c r="AN1674" s="34">
        <f>IFERROR(VLOOKUP($H1674,#REF!,11,FALSE),0)</f>
        <v>0</v>
      </c>
      <c r="AO1674" s="42">
        <f>IFERROR(VLOOKUP($H1674,#REF!,12,FALSE),0)</f>
        <v>0</v>
      </c>
      <c r="AP1674" s="34">
        <f>IFERROR(VLOOKUP($H1674,#REF!,10,FALSE),0)</f>
        <v>0</v>
      </c>
      <c r="AQ1674" s="34">
        <f>IFERROR(VLOOKUP($H1674,#REF!,11,FALSE),0)</f>
        <v>0</v>
      </c>
      <c r="AR1674" s="42">
        <f>IFERROR(VLOOKUP($H1674,#REF!,12,FALSE),0)</f>
        <v>0</v>
      </c>
      <c r="AS1674" s="34">
        <f>IFERROR(VLOOKUP($H1674,#REF!,13,FALSE),0)</f>
        <v>0</v>
      </c>
      <c r="AT1674" s="34">
        <f>IFERROR(VLOOKUP($H1674,#REF!,14,FALSE),0)</f>
        <v>0</v>
      </c>
      <c r="AU1674" s="42">
        <f>IFERROR(VLOOKUP($H1674,#REF!,15,FALSE),0)</f>
        <v>0</v>
      </c>
      <c r="AV1674" s="34">
        <f>IFERROR(VLOOKUP($H1674,#REF!,15,FALSE),0)</f>
        <v>0</v>
      </c>
      <c r="AW1674" s="34">
        <f>IFERROR(VLOOKUP($H1674,#REF!,16,FALSE),0)</f>
        <v>0</v>
      </c>
      <c r="AX1674" s="42">
        <f>IFERROR(VLOOKUP($H1674,#REF!,17,FALSE),0)</f>
        <v>0</v>
      </c>
    </row>
    <row r="1675" spans="1:50" x14ac:dyDescent="0.3">
      <c r="A1675" s="33" t="e">
        <f t="shared" si="104"/>
        <v>#REF!</v>
      </c>
      <c r="B1675" s="33" t="e">
        <f>+'R&amp;E EXPORT'!#REF!</f>
        <v>#REF!</v>
      </c>
      <c r="C1675" t="str">
        <f>IFERROR(VLOOKUP(A1675,'MCSJ Export'!A:C,3,FALSE),"")</f>
        <v/>
      </c>
      <c r="D1675" s="37">
        <f t="shared" si="105"/>
        <v>0</v>
      </c>
      <c r="E1675" s="37">
        <f t="shared" si="106"/>
        <v>0</v>
      </c>
      <c r="F1675" s="37">
        <f t="shared" si="107"/>
        <v>0</v>
      </c>
      <c r="G1675" s="37"/>
      <c r="H1675" s="33" t="e">
        <f>+'R&amp;E EXPORT'!#REF!</f>
        <v>#REF!</v>
      </c>
      <c r="I1675" s="34">
        <f>IFERROR(VLOOKUP($H1675,'Gen F Rev'!$A:$M,15,FALSE),0)</f>
        <v>0</v>
      </c>
      <c r="J1675" s="34">
        <f>IFERROR(VLOOKUP($H1675,'Gen F Rev'!$A:$M,16,FALSE),0)</f>
        <v>0</v>
      </c>
      <c r="K1675" s="42">
        <f>IFERROR(VLOOKUP($H1675,'Gen F Rev'!$A:$M,17,FALSE),0)</f>
        <v>0</v>
      </c>
      <c r="L1675" s="34">
        <f>IFERROR(VLOOKUP($H1675,'Gen F Exp'!$A:$E,15,FALSE),0)</f>
        <v>0</v>
      </c>
      <c r="M1675" s="34">
        <f>IFERROR(VLOOKUP($H1675,'Gen F Exp'!$A:$E,16,FALSE),0)</f>
        <v>0</v>
      </c>
      <c r="N1675" s="42">
        <f>IFERROR(VLOOKUP($H1675,'Gen F Exp'!$A:$E,17,FALSE),0)</f>
        <v>0</v>
      </c>
      <c r="O1675" s="34">
        <f>IFERROR(VLOOKUP($H1675,'Water F Rev'!$A:$L,15,FALSE),0)</f>
        <v>0</v>
      </c>
      <c r="P1675" s="34">
        <f>IFERROR(VLOOKUP($H1675,'Water F Rev'!$A:$L,16,FALSE),0)</f>
        <v>0</v>
      </c>
      <c r="Q1675" s="42">
        <f>IFERROR(VLOOKUP($H1675,'Water F Rev'!$A:$L,17,FALSE),0)</f>
        <v>0</v>
      </c>
      <c r="R1675" s="34">
        <f>IFERROR(VLOOKUP($H1675,'Water F Exp'!$A:$K,15,FALSE),0)</f>
        <v>0</v>
      </c>
      <c r="S1675" s="34">
        <f>IFERROR(VLOOKUP($H1675,'Water F Exp'!$A:$K,16,FALSE),0)</f>
        <v>0</v>
      </c>
      <c r="T1675" s="42">
        <f>IFERROR(VLOOKUP($H1675,'Water F Exp'!$A:$K,17,FALSE),0)</f>
        <v>0</v>
      </c>
      <c r="U1675" s="34">
        <f>IFERROR(VLOOKUP($H1675,'Sewer F Rev'!$A:$E,15,FALSE),0)</f>
        <v>0</v>
      </c>
      <c r="V1675" s="34">
        <f>IFERROR(VLOOKUP($H1675,'Sewer F Rev'!$A:$E,16,FALSE),0)</f>
        <v>0</v>
      </c>
      <c r="W1675" s="42">
        <f>IFERROR(VLOOKUP($H1675,'Sewer F Rev'!$A:$E,17,FALSE),0)</f>
        <v>0</v>
      </c>
      <c r="X1675" s="34">
        <f>IFERROR(VLOOKUP($H1675,'Sewer F Exp'!$A:$B,15,FALSE),0)</f>
        <v>0</v>
      </c>
      <c r="Y1675" s="34">
        <f>IFERROR(VLOOKUP($H1675,'Sewer F Exp'!$A:$B,16,FALSE),0)</f>
        <v>0</v>
      </c>
      <c r="Z1675" s="42">
        <f>IFERROR(VLOOKUP($H1675,'Sewer F Exp'!$A:$B,17,FALSE),0)</f>
        <v>0</v>
      </c>
      <c r="AA1675" s="34">
        <f>IFERROR(VLOOKUP($H1675,'Refuse F Rev'!$A:$E,15,FALSE),0)</f>
        <v>0</v>
      </c>
      <c r="AB1675" s="34">
        <f>IFERROR(VLOOKUP($H1675,'Refuse F Rev'!$A:$E,16,FALSE),0)</f>
        <v>0</v>
      </c>
      <c r="AC1675" s="42">
        <f>IFERROR(VLOOKUP($H1675,'Refuse F Rev'!$A:$E,17,FALSE),0)</f>
        <v>0</v>
      </c>
      <c r="AD1675" s="34">
        <f>IFERROR(VLOOKUP($H1675,'Refuse F Exp'!$A:$E,15,FALSE),0)</f>
        <v>0</v>
      </c>
      <c r="AE1675" s="34">
        <f>IFERROR(VLOOKUP($H1675,'Refuse F Exp'!$A:$E,16,FALSE),0)</f>
        <v>0</v>
      </c>
      <c r="AF1675" s="42">
        <f>IFERROR(VLOOKUP($H1675,'Refuse F Exp'!$A:$E,17,FALSE),0)</f>
        <v>0</v>
      </c>
      <c r="AG1675" s="34">
        <f>IFERROR(VLOOKUP($H1675,#REF!,10,FALSE),0)</f>
        <v>0</v>
      </c>
      <c r="AH1675" s="34">
        <f>IFERROR(VLOOKUP($H1675,#REF!,11,FALSE),0)</f>
        <v>0</v>
      </c>
      <c r="AI1675" s="42">
        <f>IFERROR(VLOOKUP($H1675,#REF!,12,FALSE),0)</f>
        <v>0</v>
      </c>
      <c r="AJ1675" s="34">
        <f>IFERROR(VLOOKUP($H1675,#REF!,10,FALSE),0)</f>
        <v>0</v>
      </c>
      <c r="AK1675" s="34">
        <f>IFERROR(VLOOKUP($H1675,#REF!,11,FALSE),0)</f>
        <v>0</v>
      </c>
      <c r="AL1675" s="42">
        <f>IFERROR(VLOOKUP($H1675,#REF!,12,FALSE),0)</f>
        <v>0</v>
      </c>
      <c r="AM1675" s="34">
        <f>IFERROR(VLOOKUP($H1675,#REF!,10,FALSE),0)</f>
        <v>0</v>
      </c>
      <c r="AN1675" s="34">
        <f>IFERROR(VLOOKUP($H1675,#REF!,11,FALSE),0)</f>
        <v>0</v>
      </c>
      <c r="AO1675" s="42">
        <f>IFERROR(VLOOKUP($H1675,#REF!,12,FALSE),0)</f>
        <v>0</v>
      </c>
      <c r="AP1675" s="34">
        <f>IFERROR(VLOOKUP($H1675,#REF!,10,FALSE),0)</f>
        <v>0</v>
      </c>
      <c r="AQ1675" s="34">
        <f>IFERROR(VLOOKUP($H1675,#REF!,11,FALSE),0)</f>
        <v>0</v>
      </c>
      <c r="AR1675" s="42">
        <f>IFERROR(VLOOKUP($H1675,#REF!,12,FALSE),0)</f>
        <v>0</v>
      </c>
      <c r="AS1675" s="34">
        <f>IFERROR(VLOOKUP($H1675,#REF!,13,FALSE),0)</f>
        <v>0</v>
      </c>
      <c r="AT1675" s="34">
        <f>IFERROR(VLOOKUP($H1675,#REF!,14,FALSE),0)</f>
        <v>0</v>
      </c>
      <c r="AU1675" s="42">
        <f>IFERROR(VLOOKUP($H1675,#REF!,15,FALSE),0)</f>
        <v>0</v>
      </c>
      <c r="AV1675" s="34">
        <f>IFERROR(VLOOKUP($H1675,#REF!,15,FALSE),0)</f>
        <v>0</v>
      </c>
      <c r="AW1675" s="34">
        <f>IFERROR(VLOOKUP($H1675,#REF!,16,FALSE),0)</f>
        <v>0</v>
      </c>
      <c r="AX1675" s="42">
        <f>IFERROR(VLOOKUP($H1675,#REF!,17,FALSE),0)</f>
        <v>0</v>
      </c>
    </row>
    <row r="1676" spans="1:50" x14ac:dyDescent="0.3">
      <c r="A1676" s="33" t="e">
        <f t="shared" si="104"/>
        <v>#REF!</v>
      </c>
      <c r="B1676" s="33" t="e">
        <f>+'R&amp;E EXPORT'!#REF!</f>
        <v>#REF!</v>
      </c>
      <c r="C1676" t="str">
        <f>IFERROR(VLOOKUP(A1676,'MCSJ Export'!A:C,3,FALSE),"")</f>
        <v/>
      </c>
      <c r="D1676" s="37">
        <f t="shared" si="105"/>
        <v>0</v>
      </c>
      <c r="E1676" s="37">
        <f t="shared" si="106"/>
        <v>0</v>
      </c>
      <c r="F1676" s="37">
        <f t="shared" si="107"/>
        <v>0</v>
      </c>
      <c r="G1676" s="37"/>
      <c r="H1676" s="33" t="e">
        <f>+'R&amp;E EXPORT'!#REF!</f>
        <v>#REF!</v>
      </c>
      <c r="I1676" s="34">
        <f>IFERROR(VLOOKUP($H1676,'Gen F Rev'!$A:$M,15,FALSE),0)</f>
        <v>0</v>
      </c>
      <c r="J1676" s="34">
        <f>IFERROR(VLOOKUP($H1676,'Gen F Rev'!$A:$M,16,FALSE),0)</f>
        <v>0</v>
      </c>
      <c r="K1676" s="42">
        <f>IFERROR(VLOOKUP($H1676,'Gen F Rev'!$A:$M,17,FALSE),0)</f>
        <v>0</v>
      </c>
      <c r="L1676" s="34">
        <f>IFERROR(VLOOKUP($H1676,'Gen F Exp'!$A:$E,15,FALSE),0)</f>
        <v>0</v>
      </c>
      <c r="M1676" s="34">
        <f>IFERROR(VLOOKUP($H1676,'Gen F Exp'!$A:$E,16,FALSE),0)</f>
        <v>0</v>
      </c>
      <c r="N1676" s="42">
        <f>IFERROR(VLOOKUP($H1676,'Gen F Exp'!$A:$E,17,FALSE),0)</f>
        <v>0</v>
      </c>
      <c r="O1676" s="34">
        <f>IFERROR(VLOOKUP($H1676,'Water F Rev'!$A:$L,15,FALSE),0)</f>
        <v>0</v>
      </c>
      <c r="P1676" s="34">
        <f>IFERROR(VLOOKUP($H1676,'Water F Rev'!$A:$L,16,FALSE),0)</f>
        <v>0</v>
      </c>
      <c r="Q1676" s="42">
        <f>IFERROR(VLOOKUP($H1676,'Water F Rev'!$A:$L,17,FALSE),0)</f>
        <v>0</v>
      </c>
      <c r="R1676" s="34">
        <f>IFERROR(VLOOKUP($H1676,'Water F Exp'!$A:$K,15,FALSE),0)</f>
        <v>0</v>
      </c>
      <c r="S1676" s="34">
        <f>IFERROR(VLOOKUP($H1676,'Water F Exp'!$A:$K,16,FALSE),0)</f>
        <v>0</v>
      </c>
      <c r="T1676" s="42">
        <f>IFERROR(VLOOKUP($H1676,'Water F Exp'!$A:$K,17,FALSE),0)</f>
        <v>0</v>
      </c>
      <c r="U1676" s="34">
        <f>IFERROR(VLOOKUP($H1676,'Sewer F Rev'!$A:$E,15,FALSE),0)</f>
        <v>0</v>
      </c>
      <c r="V1676" s="34">
        <f>IFERROR(VLOOKUP($H1676,'Sewer F Rev'!$A:$E,16,FALSE),0)</f>
        <v>0</v>
      </c>
      <c r="W1676" s="42">
        <f>IFERROR(VLOOKUP($H1676,'Sewer F Rev'!$A:$E,17,FALSE),0)</f>
        <v>0</v>
      </c>
      <c r="X1676" s="34">
        <f>IFERROR(VLOOKUP($H1676,'Sewer F Exp'!$A:$B,15,FALSE),0)</f>
        <v>0</v>
      </c>
      <c r="Y1676" s="34">
        <f>IFERROR(VLOOKUP($H1676,'Sewer F Exp'!$A:$B,16,FALSE),0)</f>
        <v>0</v>
      </c>
      <c r="Z1676" s="42">
        <f>IFERROR(VLOOKUP($H1676,'Sewer F Exp'!$A:$B,17,FALSE),0)</f>
        <v>0</v>
      </c>
      <c r="AA1676" s="34">
        <f>IFERROR(VLOOKUP($H1676,'Refuse F Rev'!$A:$E,15,FALSE),0)</f>
        <v>0</v>
      </c>
      <c r="AB1676" s="34">
        <f>IFERROR(VLOOKUP($H1676,'Refuse F Rev'!$A:$E,16,FALSE),0)</f>
        <v>0</v>
      </c>
      <c r="AC1676" s="42">
        <f>IFERROR(VLOOKUP($H1676,'Refuse F Rev'!$A:$E,17,FALSE),0)</f>
        <v>0</v>
      </c>
      <c r="AD1676" s="34">
        <f>IFERROR(VLOOKUP($H1676,'Refuse F Exp'!$A:$E,15,FALSE),0)</f>
        <v>0</v>
      </c>
      <c r="AE1676" s="34">
        <f>IFERROR(VLOOKUP($H1676,'Refuse F Exp'!$A:$E,16,FALSE),0)</f>
        <v>0</v>
      </c>
      <c r="AF1676" s="42">
        <f>IFERROR(VLOOKUP($H1676,'Refuse F Exp'!$A:$E,17,FALSE),0)</f>
        <v>0</v>
      </c>
      <c r="AG1676" s="34">
        <f>IFERROR(VLOOKUP($H1676,#REF!,10,FALSE),0)</f>
        <v>0</v>
      </c>
      <c r="AH1676" s="34">
        <f>IFERROR(VLOOKUP($H1676,#REF!,11,FALSE),0)</f>
        <v>0</v>
      </c>
      <c r="AI1676" s="42">
        <f>IFERROR(VLOOKUP($H1676,#REF!,12,FALSE),0)</f>
        <v>0</v>
      </c>
      <c r="AJ1676" s="34">
        <f>IFERROR(VLOOKUP($H1676,#REF!,10,FALSE),0)</f>
        <v>0</v>
      </c>
      <c r="AK1676" s="34">
        <f>IFERROR(VLOOKUP($H1676,#REF!,11,FALSE),0)</f>
        <v>0</v>
      </c>
      <c r="AL1676" s="42">
        <f>IFERROR(VLOOKUP($H1676,#REF!,12,FALSE),0)</f>
        <v>0</v>
      </c>
      <c r="AM1676" s="34">
        <f>IFERROR(VLOOKUP($H1676,#REF!,10,FALSE),0)</f>
        <v>0</v>
      </c>
      <c r="AN1676" s="34">
        <f>IFERROR(VLOOKUP($H1676,#REF!,11,FALSE),0)</f>
        <v>0</v>
      </c>
      <c r="AO1676" s="42">
        <f>IFERROR(VLOOKUP($H1676,#REF!,12,FALSE),0)</f>
        <v>0</v>
      </c>
      <c r="AP1676" s="34">
        <f>IFERROR(VLOOKUP($H1676,#REF!,10,FALSE),0)</f>
        <v>0</v>
      </c>
      <c r="AQ1676" s="34">
        <f>IFERROR(VLOOKUP($H1676,#REF!,11,FALSE),0)</f>
        <v>0</v>
      </c>
      <c r="AR1676" s="42">
        <f>IFERROR(VLOOKUP($H1676,#REF!,12,FALSE),0)</f>
        <v>0</v>
      </c>
      <c r="AS1676" s="34">
        <f>IFERROR(VLOOKUP($H1676,#REF!,13,FALSE),0)</f>
        <v>0</v>
      </c>
      <c r="AT1676" s="34">
        <f>IFERROR(VLOOKUP($H1676,#REF!,14,FALSE),0)</f>
        <v>0</v>
      </c>
      <c r="AU1676" s="42">
        <f>IFERROR(VLOOKUP($H1676,#REF!,15,FALSE),0)</f>
        <v>0</v>
      </c>
      <c r="AV1676" s="34">
        <f>IFERROR(VLOOKUP($H1676,#REF!,15,FALSE),0)</f>
        <v>0</v>
      </c>
      <c r="AW1676" s="34">
        <f>IFERROR(VLOOKUP($H1676,#REF!,16,FALSE),0)</f>
        <v>0</v>
      </c>
      <c r="AX1676" s="42">
        <f>IFERROR(VLOOKUP($H1676,#REF!,17,FALSE),0)</f>
        <v>0</v>
      </c>
    </row>
    <row r="1677" spans="1:50" x14ac:dyDescent="0.3">
      <c r="A1677" s="33" t="e">
        <f t="shared" si="104"/>
        <v>#REF!</v>
      </c>
      <c r="B1677" s="33" t="e">
        <f>+'R&amp;E EXPORT'!#REF!</f>
        <v>#REF!</v>
      </c>
      <c r="C1677" t="str">
        <f>IFERROR(VLOOKUP(A1677,'MCSJ Export'!A:C,3,FALSE),"")</f>
        <v/>
      </c>
      <c r="D1677" s="37">
        <f t="shared" si="105"/>
        <v>0</v>
      </c>
      <c r="E1677" s="37">
        <f t="shared" si="106"/>
        <v>0</v>
      </c>
      <c r="F1677" s="37">
        <f t="shared" si="107"/>
        <v>0</v>
      </c>
      <c r="G1677" s="37"/>
      <c r="H1677" s="33" t="e">
        <f>+'R&amp;E EXPORT'!#REF!</f>
        <v>#REF!</v>
      </c>
      <c r="I1677" s="34">
        <f>IFERROR(VLOOKUP($H1677,'Gen F Rev'!$A:$M,15,FALSE),0)</f>
        <v>0</v>
      </c>
      <c r="J1677" s="34">
        <f>IFERROR(VLOOKUP($H1677,'Gen F Rev'!$A:$M,16,FALSE),0)</f>
        <v>0</v>
      </c>
      <c r="K1677" s="42">
        <f>IFERROR(VLOOKUP($H1677,'Gen F Rev'!$A:$M,17,FALSE),0)</f>
        <v>0</v>
      </c>
      <c r="L1677" s="34">
        <f>IFERROR(VLOOKUP($H1677,'Gen F Exp'!$A:$E,15,FALSE),0)</f>
        <v>0</v>
      </c>
      <c r="M1677" s="34">
        <f>IFERROR(VLOOKUP($H1677,'Gen F Exp'!$A:$E,16,FALSE),0)</f>
        <v>0</v>
      </c>
      <c r="N1677" s="42">
        <f>IFERROR(VLOOKUP($H1677,'Gen F Exp'!$A:$E,17,FALSE),0)</f>
        <v>0</v>
      </c>
      <c r="O1677" s="34">
        <f>IFERROR(VLOOKUP($H1677,'Water F Rev'!$A:$L,15,FALSE),0)</f>
        <v>0</v>
      </c>
      <c r="P1677" s="34">
        <f>IFERROR(VLOOKUP($H1677,'Water F Rev'!$A:$L,16,FALSE),0)</f>
        <v>0</v>
      </c>
      <c r="Q1677" s="42">
        <f>IFERROR(VLOOKUP($H1677,'Water F Rev'!$A:$L,17,FALSE),0)</f>
        <v>0</v>
      </c>
      <c r="R1677" s="34">
        <f>IFERROR(VLOOKUP($H1677,'Water F Exp'!$A:$K,15,FALSE),0)</f>
        <v>0</v>
      </c>
      <c r="S1677" s="34">
        <f>IFERROR(VLOOKUP($H1677,'Water F Exp'!$A:$K,16,FALSE),0)</f>
        <v>0</v>
      </c>
      <c r="T1677" s="42">
        <f>IFERROR(VLOOKUP($H1677,'Water F Exp'!$A:$K,17,FALSE),0)</f>
        <v>0</v>
      </c>
      <c r="U1677" s="34">
        <f>IFERROR(VLOOKUP($H1677,'Sewer F Rev'!$A:$E,15,FALSE),0)</f>
        <v>0</v>
      </c>
      <c r="V1677" s="34">
        <f>IFERROR(VLOOKUP($H1677,'Sewer F Rev'!$A:$E,16,FALSE),0)</f>
        <v>0</v>
      </c>
      <c r="W1677" s="42">
        <f>IFERROR(VLOOKUP($H1677,'Sewer F Rev'!$A:$E,17,FALSE),0)</f>
        <v>0</v>
      </c>
      <c r="X1677" s="34">
        <f>IFERROR(VLOOKUP($H1677,'Sewer F Exp'!$A:$B,15,FALSE),0)</f>
        <v>0</v>
      </c>
      <c r="Y1677" s="34">
        <f>IFERROR(VLOOKUP($H1677,'Sewer F Exp'!$A:$B,16,FALSE),0)</f>
        <v>0</v>
      </c>
      <c r="Z1677" s="42">
        <f>IFERROR(VLOOKUP($H1677,'Sewer F Exp'!$A:$B,17,FALSE),0)</f>
        <v>0</v>
      </c>
      <c r="AA1677" s="34">
        <f>IFERROR(VLOOKUP($H1677,'Refuse F Rev'!$A:$E,15,FALSE),0)</f>
        <v>0</v>
      </c>
      <c r="AB1677" s="34">
        <f>IFERROR(VLOOKUP($H1677,'Refuse F Rev'!$A:$E,16,FALSE),0)</f>
        <v>0</v>
      </c>
      <c r="AC1677" s="42">
        <f>IFERROR(VLOOKUP($H1677,'Refuse F Rev'!$A:$E,17,FALSE),0)</f>
        <v>0</v>
      </c>
      <c r="AD1677" s="34">
        <f>IFERROR(VLOOKUP($H1677,'Refuse F Exp'!$A:$E,15,FALSE),0)</f>
        <v>0</v>
      </c>
      <c r="AE1677" s="34">
        <f>IFERROR(VLOOKUP($H1677,'Refuse F Exp'!$A:$E,16,FALSE),0)</f>
        <v>0</v>
      </c>
      <c r="AF1677" s="42">
        <f>IFERROR(VLOOKUP($H1677,'Refuse F Exp'!$A:$E,17,FALSE),0)</f>
        <v>0</v>
      </c>
      <c r="AG1677" s="34">
        <f>IFERROR(VLOOKUP($H1677,#REF!,10,FALSE),0)</f>
        <v>0</v>
      </c>
      <c r="AH1677" s="34">
        <f>IFERROR(VLOOKUP($H1677,#REF!,11,FALSE),0)</f>
        <v>0</v>
      </c>
      <c r="AI1677" s="42">
        <f>IFERROR(VLOOKUP($H1677,#REF!,12,FALSE),0)</f>
        <v>0</v>
      </c>
      <c r="AJ1677" s="34">
        <f>IFERROR(VLOOKUP($H1677,#REF!,10,FALSE),0)</f>
        <v>0</v>
      </c>
      <c r="AK1677" s="34">
        <f>IFERROR(VLOOKUP($H1677,#REF!,11,FALSE),0)</f>
        <v>0</v>
      </c>
      <c r="AL1677" s="42">
        <f>IFERROR(VLOOKUP($H1677,#REF!,12,FALSE),0)</f>
        <v>0</v>
      </c>
      <c r="AM1677" s="34">
        <f>IFERROR(VLOOKUP($H1677,#REF!,10,FALSE),0)</f>
        <v>0</v>
      </c>
      <c r="AN1677" s="34">
        <f>IFERROR(VLOOKUP($H1677,#REF!,11,FALSE),0)</f>
        <v>0</v>
      </c>
      <c r="AO1677" s="42">
        <f>IFERROR(VLOOKUP($H1677,#REF!,12,FALSE),0)</f>
        <v>0</v>
      </c>
      <c r="AP1677" s="34">
        <f>IFERROR(VLOOKUP($H1677,#REF!,10,FALSE),0)</f>
        <v>0</v>
      </c>
      <c r="AQ1677" s="34">
        <f>IFERROR(VLOOKUP($H1677,#REF!,11,FALSE),0)</f>
        <v>0</v>
      </c>
      <c r="AR1677" s="42">
        <f>IFERROR(VLOOKUP($H1677,#REF!,12,FALSE),0)</f>
        <v>0</v>
      </c>
      <c r="AS1677" s="34">
        <f>IFERROR(VLOOKUP($H1677,#REF!,13,FALSE),0)</f>
        <v>0</v>
      </c>
      <c r="AT1677" s="34">
        <f>IFERROR(VLOOKUP($H1677,#REF!,14,FALSE),0)</f>
        <v>0</v>
      </c>
      <c r="AU1677" s="42">
        <f>IFERROR(VLOOKUP($H1677,#REF!,15,FALSE),0)</f>
        <v>0</v>
      </c>
      <c r="AV1677" s="34">
        <f>IFERROR(VLOOKUP($H1677,#REF!,15,FALSE),0)</f>
        <v>0</v>
      </c>
      <c r="AW1677" s="34">
        <f>IFERROR(VLOOKUP($H1677,#REF!,16,FALSE),0)</f>
        <v>0</v>
      </c>
      <c r="AX1677" s="42">
        <f>IFERROR(VLOOKUP($H1677,#REF!,17,FALSE),0)</f>
        <v>0</v>
      </c>
    </row>
    <row r="1678" spans="1:50" x14ac:dyDescent="0.3">
      <c r="A1678" s="33" t="e">
        <f t="shared" si="104"/>
        <v>#REF!</v>
      </c>
      <c r="B1678" s="33" t="e">
        <f>+'R&amp;E EXPORT'!#REF!</f>
        <v>#REF!</v>
      </c>
      <c r="C1678" t="str">
        <f>IFERROR(VLOOKUP(A1678,'MCSJ Export'!A:C,3,FALSE),"")</f>
        <v/>
      </c>
      <c r="D1678" s="37">
        <f t="shared" si="105"/>
        <v>0</v>
      </c>
      <c r="E1678" s="37">
        <f t="shared" si="106"/>
        <v>0</v>
      </c>
      <c r="F1678" s="37">
        <f t="shared" si="107"/>
        <v>0</v>
      </c>
      <c r="G1678" s="37"/>
      <c r="H1678" s="33" t="e">
        <f>+'R&amp;E EXPORT'!#REF!</f>
        <v>#REF!</v>
      </c>
      <c r="I1678" s="34">
        <f>IFERROR(VLOOKUP($H1678,'Gen F Rev'!$A:$M,15,FALSE),0)</f>
        <v>0</v>
      </c>
      <c r="J1678" s="34">
        <f>IFERROR(VLOOKUP($H1678,'Gen F Rev'!$A:$M,16,FALSE),0)</f>
        <v>0</v>
      </c>
      <c r="K1678" s="42">
        <f>IFERROR(VLOOKUP($H1678,'Gen F Rev'!$A:$M,17,FALSE),0)</f>
        <v>0</v>
      </c>
      <c r="L1678" s="34">
        <f>IFERROR(VLOOKUP($H1678,'Gen F Exp'!$A:$E,15,FALSE),0)</f>
        <v>0</v>
      </c>
      <c r="M1678" s="34">
        <f>IFERROR(VLOOKUP($H1678,'Gen F Exp'!$A:$E,16,FALSE),0)</f>
        <v>0</v>
      </c>
      <c r="N1678" s="42">
        <f>IFERROR(VLOOKUP($H1678,'Gen F Exp'!$A:$E,17,FALSE),0)</f>
        <v>0</v>
      </c>
      <c r="O1678" s="34">
        <f>IFERROR(VLOOKUP($H1678,'Water F Rev'!$A:$L,15,FALSE),0)</f>
        <v>0</v>
      </c>
      <c r="P1678" s="34">
        <f>IFERROR(VLOOKUP($H1678,'Water F Rev'!$A:$L,16,FALSE),0)</f>
        <v>0</v>
      </c>
      <c r="Q1678" s="42">
        <f>IFERROR(VLOOKUP($H1678,'Water F Rev'!$A:$L,17,FALSE),0)</f>
        <v>0</v>
      </c>
      <c r="R1678" s="34">
        <f>IFERROR(VLOOKUP($H1678,'Water F Exp'!$A:$K,15,FALSE),0)</f>
        <v>0</v>
      </c>
      <c r="S1678" s="34">
        <f>IFERROR(VLOOKUP($H1678,'Water F Exp'!$A:$K,16,FALSE),0)</f>
        <v>0</v>
      </c>
      <c r="T1678" s="42">
        <f>IFERROR(VLOOKUP($H1678,'Water F Exp'!$A:$K,17,FALSE),0)</f>
        <v>0</v>
      </c>
      <c r="U1678" s="34">
        <f>IFERROR(VLOOKUP($H1678,'Sewer F Rev'!$A:$E,15,FALSE),0)</f>
        <v>0</v>
      </c>
      <c r="V1678" s="34">
        <f>IFERROR(VLOOKUP($H1678,'Sewer F Rev'!$A:$E,16,FALSE),0)</f>
        <v>0</v>
      </c>
      <c r="W1678" s="42">
        <f>IFERROR(VLOOKUP($H1678,'Sewer F Rev'!$A:$E,17,FALSE),0)</f>
        <v>0</v>
      </c>
      <c r="X1678" s="34">
        <f>IFERROR(VLOOKUP($H1678,'Sewer F Exp'!$A:$B,15,FALSE),0)</f>
        <v>0</v>
      </c>
      <c r="Y1678" s="34">
        <f>IFERROR(VLOOKUP($H1678,'Sewer F Exp'!$A:$B,16,FALSE),0)</f>
        <v>0</v>
      </c>
      <c r="Z1678" s="42">
        <f>IFERROR(VLOOKUP($H1678,'Sewer F Exp'!$A:$B,17,FALSE),0)</f>
        <v>0</v>
      </c>
      <c r="AA1678" s="34">
        <f>IFERROR(VLOOKUP($H1678,'Refuse F Rev'!$A:$E,15,FALSE),0)</f>
        <v>0</v>
      </c>
      <c r="AB1678" s="34">
        <f>IFERROR(VLOOKUP($H1678,'Refuse F Rev'!$A:$E,16,FALSE),0)</f>
        <v>0</v>
      </c>
      <c r="AC1678" s="42">
        <f>IFERROR(VLOOKUP($H1678,'Refuse F Rev'!$A:$E,17,FALSE),0)</f>
        <v>0</v>
      </c>
      <c r="AD1678" s="34">
        <f>IFERROR(VLOOKUP($H1678,'Refuse F Exp'!$A:$E,15,FALSE),0)</f>
        <v>0</v>
      </c>
      <c r="AE1678" s="34">
        <f>IFERROR(VLOOKUP($H1678,'Refuse F Exp'!$A:$E,16,FALSE),0)</f>
        <v>0</v>
      </c>
      <c r="AF1678" s="42">
        <f>IFERROR(VLOOKUP($H1678,'Refuse F Exp'!$A:$E,17,FALSE),0)</f>
        <v>0</v>
      </c>
      <c r="AG1678" s="34">
        <f>IFERROR(VLOOKUP($H1678,#REF!,10,FALSE),0)</f>
        <v>0</v>
      </c>
      <c r="AH1678" s="34">
        <f>IFERROR(VLOOKUP($H1678,#REF!,11,FALSE),0)</f>
        <v>0</v>
      </c>
      <c r="AI1678" s="42">
        <f>IFERROR(VLOOKUP($H1678,#REF!,12,FALSE),0)</f>
        <v>0</v>
      </c>
      <c r="AJ1678" s="34">
        <f>IFERROR(VLOOKUP($H1678,#REF!,10,FALSE),0)</f>
        <v>0</v>
      </c>
      <c r="AK1678" s="34">
        <f>IFERROR(VLOOKUP($H1678,#REF!,11,FALSE),0)</f>
        <v>0</v>
      </c>
      <c r="AL1678" s="42">
        <f>IFERROR(VLOOKUP($H1678,#REF!,12,FALSE),0)</f>
        <v>0</v>
      </c>
      <c r="AM1678" s="34">
        <f>IFERROR(VLOOKUP($H1678,#REF!,10,FALSE),0)</f>
        <v>0</v>
      </c>
      <c r="AN1678" s="34">
        <f>IFERROR(VLOOKUP($H1678,#REF!,11,FALSE),0)</f>
        <v>0</v>
      </c>
      <c r="AO1678" s="42">
        <f>IFERROR(VLOOKUP($H1678,#REF!,12,FALSE),0)</f>
        <v>0</v>
      </c>
      <c r="AP1678" s="34">
        <f>IFERROR(VLOOKUP($H1678,#REF!,10,FALSE),0)</f>
        <v>0</v>
      </c>
      <c r="AQ1678" s="34">
        <f>IFERROR(VLOOKUP($H1678,#REF!,11,FALSE),0)</f>
        <v>0</v>
      </c>
      <c r="AR1678" s="42">
        <f>IFERROR(VLOOKUP($H1678,#REF!,12,FALSE),0)</f>
        <v>0</v>
      </c>
      <c r="AS1678" s="34">
        <f>IFERROR(VLOOKUP($H1678,#REF!,13,FALSE),0)</f>
        <v>0</v>
      </c>
      <c r="AT1678" s="34">
        <f>IFERROR(VLOOKUP($H1678,#REF!,14,FALSE),0)</f>
        <v>0</v>
      </c>
      <c r="AU1678" s="42">
        <f>IFERROR(VLOOKUP($H1678,#REF!,15,FALSE),0)</f>
        <v>0</v>
      </c>
      <c r="AV1678" s="34">
        <f>IFERROR(VLOOKUP($H1678,#REF!,15,FALSE),0)</f>
        <v>0</v>
      </c>
      <c r="AW1678" s="34">
        <f>IFERROR(VLOOKUP($H1678,#REF!,16,FALSE),0)</f>
        <v>0</v>
      </c>
      <c r="AX1678" s="42">
        <f>IFERROR(VLOOKUP($H1678,#REF!,17,FALSE),0)</f>
        <v>0</v>
      </c>
    </row>
    <row r="1679" spans="1:50" x14ac:dyDescent="0.3">
      <c r="A1679" s="33" t="e">
        <f t="shared" si="104"/>
        <v>#REF!</v>
      </c>
      <c r="B1679" s="33" t="e">
        <f>+'R&amp;E EXPORT'!#REF!</f>
        <v>#REF!</v>
      </c>
      <c r="C1679" t="str">
        <f>IFERROR(VLOOKUP(A1679,'MCSJ Export'!A:C,3,FALSE),"")</f>
        <v/>
      </c>
      <c r="D1679" s="37">
        <f t="shared" si="105"/>
        <v>0</v>
      </c>
      <c r="E1679" s="37">
        <f t="shared" si="106"/>
        <v>0</v>
      </c>
      <c r="F1679" s="37">
        <f t="shared" si="107"/>
        <v>0</v>
      </c>
      <c r="G1679" s="37"/>
      <c r="H1679" s="33" t="e">
        <f>+'R&amp;E EXPORT'!#REF!</f>
        <v>#REF!</v>
      </c>
      <c r="I1679" s="34">
        <f>IFERROR(VLOOKUP($H1679,'Gen F Rev'!$A:$M,15,FALSE),0)</f>
        <v>0</v>
      </c>
      <c r="J1679" s="34">
        <f>IFERROR(VLOOKUP($H1679,'Gen F Rev'!$A:$M,16,FALSE),0)</f>
        <v>0</v>
      </c>
      <c r="K1679" s="42">
        <f>IFERROR(VLOOKUP($H1679,'Gen F Rev'!$A:$M,17,FALSE),0)</f>
        <v>0</v>
      </c>
      <c r="L1679" s="34">
        <f>IFERROR(VLOOKUP($H1679,'Gen F Exp'!$A:$E,15,FALSE),0)</f>
        <v>0</v>
      </c>
      <c r="M1679" s="34">
        <f>IFERROR(VLOOKUP($H1679,'Gen F Exp'!$A:$E,16,FALSE),0)</f>
        <v>0</v>
      </c>
      <c r="N1679" s="42">
        <f>IFERROR(VLOOKUP($H1679,'Gen F Exp'!$A:$E,17,FALSE),0)</f>
        <v>0</v>
      </c>
      <c r="O1679" s="34">
        <f>IFERROR(VLOOKUP($H1679,'Water F Rev'!$A:$L,15,FALSE),0)</f>
        <v>0</v>
      </c>
      <c r="P1679" s="34">
        <f>IFERROR(VLOOKUP($H1679,'Water F Rev'!$A:$L,16,FALSE),0)</f>
        <v>0</v>
      </c>
      <c r="Q1679" s="42">
        <f>IFERROR(VLOOKUP($H1679,'Water F Rev'!$A:$L,17,FALSE),0)</f>
        <v>0</v>
      </c>
      <c r="R1679" s="34">
        <f>IFERROR(VLOOKUP($H1679,'Water F Exp'!$A:$K,15,FALSE),0)</f>
        <v>0</v>
      </c>
      <c r="S1679" s="34">
        <f>IFERROR(VLOOKUP($H1679,'Water F Exp'!$A:$K,16,FALSE),0)</f>
        <v>0</v>
      </c>
      <c r="T1679" s="42">
        <f>IFERROR(VLOOKUP($H1679,'Water F Exp'!$A:$K,17,FALSE),0)</f>
        <v>0</v>
      </c>
      <c r="U1679" s="34">
        <f>IFERROR(VLOOKUP($H1679,'Sewer F Rev'!$A:$E,15,FALSE),0)</f>
        <v>0</v>
      </c>
      <c r="V1679" s="34">
        <f>IFERROR(VLOOKUP($H1679,'Sewer F Rev'!$A:$E,16,FALSE),0)</f>
        <v>0</v>
      </c>
      <c r="W1679" s="42">
        <f>IFERROR(VLOOKUP($H1679,'Sewer F Rev'!$A:$E,17,FALSE),0)</f>
        <v>0</v>
      </c>
      <c r="X1679" s="34">
        <f>IFERROR(VLOOKUP($H1679,'Sewer F Exp'!$A:$B,15,FALSE),0)</f>
        <v>0</v>
      </c>
      <c r="Y1679" s="34">
        <f>IFERROR(VLOOKUP($H1679,'Sewer F Exp'!$A:$B,16,FALSE),0)</f>
        <v>0</v>
      </c>
      <c r="Z1679" s="42">
        <f>IFERROR(VLOOKUP($H1679,'Sewer F Exp'!$A:$B,17,FALSE),0)</f>
        <v>0</v>
      </c>
      <c r="AA1679" s="34">
        <f>IFERROR(VLOOKUP($H1679,'Refuse F Rev'!$A:$E,15,FALSE),0)</f>
        <v>0</v>
      </c>
      <c r="AB1679" s="34">
        <f>IFERROR(VLOOKUP($H1679,'Refuse F Rev'!$A:$E,16,FALSE),0)</f>
        <v>0</v>
      </c>
      <c r="AC1679" s="42">
        <f>IFERROR(VLOOKUP($H1679,'Refuse F Rev'!$A:$E,17,FALSE),0)</f>
        <v>0</v>
      </c>
      <c r="AD1679" s="34">
        <f>IFERROR(VLOOKUP($H1679,'Refuse F Exp'!$A:$E,15,FALSE),0)</f>
        <v>0</v>
      </c>
      <c r="AE1679" s="34">
        <f>IFERROR(VLOOKUP($H1679,'Refuse F Exp'!$A:$E,16,FALSE),0)</f>
        <v>0</v>
      </c>
      <c r="AF1679" s="42">
        <f>IFERROR(VLOOKUP($H1679,'Refuse F Exp'!$A:$E,17,FALSE),0)</f>
        <v>0</v>
      </c>
      <c r="AG1679" s="34">
        <f>IFERROR(VLOOKUP($H1679,#REF!,10,FALSE),0)</f>
        <v>0</v>
      </c>
      <c r="AH1679" s="34">
        <f>IFERROR(VLOOKUP($H1679,#REF!,11,FALSE),0)</f>
        <v>0</v>
      </c>
      <c r="AI1679" s="42">
        <f>IFERROR(VLOOKUP($H1679,#REF!,12,FALSE),0)</f>
        <v>0</v>
      </c>
      <c r="AJ1679" s="34">
        <f>IFERROR(VLOOKUP($H1679,#REF!,10,FALSE),0)</f>
        <v>0</v>
      </c>
      <c r="AK1679" s="34">
        <f>IFERROR(VLOOKUP($H1679,#REF!,11,FALSE),0)</f>
        <v>0</v>
      </c>
      <c r="AL1679" s="42">
        <f>IFERROR(VLOOKUP($H1679,#REF!,12,FALSE),0)</f>
        <v>0</v>
      </c>
      <c r="AM1679" s="34">
        <f>IFERROR(VLOOKUP($H1679,#REF!,10,FALSE),0)</f>
        <v>0</v>
      </c>
      <c r="AN1679" s="34">
        <f>IFERROR(VLOOKUP($H1679,#REF!,11,FALSE),0)</f>
        <v>0</v>
      </c>
      <c r="AO1679" s="42">
        <f>IFERROR(VLOOKUP($H1679,#REF!,12,FALSE),0)</f>
        <v>0</v>
      </c>
      <c r="AP1679" s="34">
        <f>IFERROR(VLOOKUP($H1679,#REF!,10,FALSE),0)</f>
        <v>0</v>
      </c>
      <c r="AQ1679" s="34">
        <f>IFERROR(VLOOKUP($H1679,#REF!,11,FALSE),0)</f>
        <v>0</v>
      </c>
      <c r="AR1679" s="42">
        <f>IFERROR(VLOOKUP($H1679,#REF!,12,FALSE),0)</f>
        <v>0</v>
      </c>
      <c r="AS1679" s="34">
        <f>IFERROR(VLOOKUP($H1679,#REF!,13,FALSE),0)</f>
        <v>0</v>
      </c>
      <c r="AT1679" s="34">
        <f>IFERROR(VLOOKUP($H1679,#REF!,14,FALSE),0)</f>
        <v>0</v>
      </c>
      <c r="AU1679" s="42">
        <f>IFERROR(VLOOKUP($H1679,#REF!,15,FALSE),0)</f>
        <v>0</v>
      </c>
      <c r="AV1679" s="34">
        <f>IFERROR(VLOOKUP($H1679,#REF!,15,FALSE),0)</f>
        <v>0</v>
      </c>
      <c r="AW1679" s="34">
        <f>IFERROR(VLOOKUP($H1679,#REF!,16,FALSE),0)</f>
        <v>0</v>
      </c>
      <c r="AX1679" s="42">
        <f>IFERROR(VLOOKUP($H1679,#REF!,17,FALSE),0)</f>
        <v>0</v>
      </c>
    </row>
    <row r="1680" spans="1:50" x14ac:dyDescent="0.3">
      <c r="A1680" s="33" t="e">
        <f t="shared" si="104"/>
        <v>#REF!</v>
      </c>
      <c r="B1680" s="33" t="e">
        <f>+'R&amp;E EXPORT'!#REF!</f>
        <v>#REF!</v>
      </c>
      <c r="C1680" t="str">
        <f>IFERROR(VLOOKUP(A1680,'MCSJ Export'!A:C,3,FALSE),"")</f>
        <v/>
      </c>
      <c r="D1680" s="37">
        <f t="shared" si="105"/>
        <v>0</v>
      </c>
      <c r="E1680" s="37">
        <f t="shared" si="106"/>
        <v>0</v>
      </c>
      <c r="F1680" s="37">
        <f t="shared" si="107"/>
        <v>0</v>
      </c>
      <c r="G1680" s="37"/>
      <c r="H1680" s="33" t="e">
        <f>+'R&amp;E EXPORT'!#REF!</f>
        <v>#REF!</v>
      </c>
      <c r="I1680" s="34">
        <f>IFERROR(VLOOKUP($H1680,'Gen F Rev'!$A:$M,15,FALSE),0)</f>
        <v>0</v>
      </c>
      <c r="J1680" s="34">
        <f>IFERROR(VLOOKUP($H1680,'Gen F Rev'!$A:$M,16,FALSE),0)</f>
        <v>0</v>
      </c>
      <c r="K1680" s="42">
        <f>IFERROR(VLOOKUP($H1680,'Gen F Rev'!$A:$M,17,FALSE),0)</f>
        <v>0</v>
      </c>
      <c r="L1680" s="34">
        <f>IFERROR(VLOOKUP($H1680,'Gen F Exp'!$A:$E,15,FALSE),0)</f>
        <v>0</v>
      </c>
      <c r="M1680" s="34">
        <f>IFERROR(VLOOKUP($H1680,'Gen F Exp'!$A:$E,16,FALSE),0)</f>
        <v>0</v>
      </c>
      <c r="N1680" s="42">
        <f>IFERROR(VLOOKUP($H1680,'Gen F Exp'!$A:$E,17,FALSE),0)</f>
        <v>0</v>
      </c>
      <c r="O1680" s="34">
        <f>IFERROR(VLOOKUP($H1680,'Water F Rev'!$A:$L,15,FALSE),0)</f>
        <v>0</v>
      </c>
      <c r="P1680" s="34">
        <f>IFERROR(VLOOKUP($H1680,'Water F Rev'!$A:$L,16,FALSE),0)</f>
        <v>0</v>
      </c>
      <c r="Q1680" s="42">
        <f>IFERROR(VLOOKUP($H1680,'Water F Rev'!$A:$L,17,FALSE),0)</f>
        <v>0</v>
      </c>
      <c r="R1680" s="34">
        <f>IFERROR(VLOOKUP($H1680,'Water F Exp'!$A:$K,15,FALSE),0)</f>
        <v>0</v>
      </c>
      <c r="S1680" s="34">
        <f>IFERROR(VLOOKUP($H1680,'Water F Exp'!$A:$K,16,FALSE),0)</f>
        <v>0</v>
      </c>
      <c r="T1680" s="42">
        <f>IFERROR(VLOOKUP($H1680,'Water F Exp'!$A:$K,17,FALSE),0)</f>
        <v>0</v>
      </c>
      <c r="U1680" s="34">
        <f>IFERROR(VLOOKUP($H1680,'Sewer F Rev'!$A:$E,15,FALSE),0)</f>
        <v>0</v>
      </c>
      <c r="V1680" s="34">
        <f>IFERROR(VLOOKUP($H1680,'Sewer F Rev'!$A:$E,16,FALSE),0)</f>
        <v>0</v>
      </c>
      <c r="W1680" s="42">
        <f>IFERROR(VLOOKUP($H1680,'Sewer F Rev'!$A:$E,17,FALSE),0)</f>
        <v>0</v>
      </c>
      <c r="X1680" s="34">
        <f>IFERROR(VLOOKUP($H1680,'Sewer F Exp'!$A:$B,15,FALSE),0)</f>
        <v>0</v>
      </c>
      <c r="Y1680" s="34">
        <f>IFERROR(VLOOKUP($H1680,'Sewer F Exp'!$A:$B,16,FALSE),0)</f>
        <v>0</v>
      </c>
      <c r="Z1680" s="42">
        <f>IFERROR(VLOOKUP($H1680,'Sewer F Exp'!$A:$B,17,FALSE),0)</f>
        <v>0</v>
      </c>
      <c r="AA1680" s="34">
        <f>IFERROR(VLOOKUP($H1680,'Refuse F Rev'!$A:$E,15,FALSE),0)</f>
        <v>0</v>
      </c>
      <c r="AB1680" s="34">
        <f>IFERROR(VLOOKUP($H1680,'Refuse F Rev'!$A:$E,16,FALSE),0)</f>
        <v>0</v>
      </c>
      <c r="AC1680" s="42">
        <f>IFERROR(VLOOKUP($H1680,'Refuse F Rev'!$A:$E,17,FALSE),0)</f>
        <v>0</v>
      </c>
      <c r="AD1680" s="34">
        <f>IFERROR(VLOOKUP($H1680,'Refuse F Exp'!$A:$E,15,FALSE),0)</f>
        <v>0</v>
      </c>
      <c r="AE1680" s="34">
        <f>IFERROR(VLOOKUP($H1680,'Refuse F Exp'!$A:$E,16,FALSE),0)</f>
        <v>0</v>
      </c>
      <c r="AF1680" s="42">
        <f>IFERROR(VLOOKUP($H1680,'Refuse F Exp'!$A:$E,17,FALSE),0)</f>
        <v>0</v>
      </c>
      <c r="AG1680" s="34">
        <f>IFERROR(VLOOKUP($H1680,#REF!,10,FALSE),0)</f>
        <v>0</v>
      </c>
      <c r="AH1680" s="34">
        <f>IFERROR(VLOOKUP($H1680,#REF!,11,FALSE),0)</f>
        <v>0</v>
      </c>
      <c r="AI1680" s="42">
        <f>IFERROR(VLOOKUP($H1680,#REF!,12,FALSE),0)</f>
        <v>0</v>
      </c>
      <c r="AJ1680" s="34">
        <f>IFERROR(VLOOKUP($H1680,#REF!,10,FALSE),0)</f>
        <v>0</v>
      </c>
      <c r="AK1680" s="34">
        <f>IFERROR(VLOOKUP($H1680,#REF!,11,FALSE),0)</f>
        <v>0</v>
      </c>
      <c r="AL1680" s="42">
        <f>IFERROR(VLOOKUP($H1680,#REF!,12,FALSE),0)</f>
        <v>0</v>
      </c>
      <c r="AM1680" s="34">
        <f>IFERROR(VLOOKUP($H1680,#REF!,10,FALSE),0)</f>
        <v>0</v>
      </c>
      <c r="AN1680" s="34">
        <f>IFERROR(VLOOKUP($H1680,#REF!,11,FALSE),0)</f>
        <v>0</v>
      </c>
      <c r="AO1680" s="42">
        <f>IFERROR(VLOOKUP($H1680,#REF!,12,FALSE),0)</f>
        <v>0</v>
      </c>
      <c r="AP1680" s="34">
        <f>IFERROR(VLOOKUP($H1680,#REF!,10,FALSE),0)</f>
        <v>0</v>
      </c>
      <c r="AQ1680" s="34">
        <f>IFERROR(VLOOKUP($H1680,#REF!,11,FALSE),0)</f>
        <v>0</v>
      </c>
      <c r="AR1680" s="42">
        <f>IFERROR(VLOOKUP($H1680,#REF!,12,FALSE),0)</f>
        <v>0</v>
      </c>
      <c r="AS1680" s="34">
        <f>IFERROR(VLOOKUP($H1680,#REF!,13,FALSE),0)</f>
        <v>0</v>
      </c>
      <c r="AT1680" s="34">
        <f>IFERROR(VLOOKUP($H1680,#REF!,14,FALSE),0)</f>
        <v>0</v>
      </c>
      <c r="AU1680" s="42">
        <f>IFERROR(VLOOKUP($H1680,#REF!,15,FALSE),0)</f>
        <v>0</v>
      </c>
      <c r="AV1680" s="34">
        <f>IFERROR(VLOOKUP($H1680,#REF!,15,FALSE),0)</f>
        <v>0</v>
      </c>
      <c r="AW1680" s="34">
        <f>IFERROR(VLOOKUP($H1680,#REF!,16,FALSE),0)</f>
        <v>0</v>
      </c>
      <c r="AX1680" s="42">
        <f>IFERROR(VLOOKUP($H1680,#REF!,17,FALSE),0)</f>
        <v>0</v>
      </c>
    </row>
    <row r="1681" spans="1:50" x14ac:dyDescent="0.3">
      <c r="A1681" s="33" t="e">
        <f t="shared" si="104"/>
        <v>#REF!</v>
      </c>
      <c r="B1681" s="33" t="e">
        <f>+'R&amp;E EXPORT'!#REF!</f>
        <v>#REF!</v>
      </c>
      <c r="C1681" t="str">
        <f>IFERROR(VLOOKUP(A1681,'MCSJ Export'!A:C,3,FALSE),"")</f>
        <v/>
      </c>
      <c r="D1681" s="37">
        <f t="shared" si="105"/>
        <v>0</v>
      </c>
      <c r="E1681" s="37">
        <f t="shared" si="106"/>
        <v>0</v>
      </c>
      <c r="F1681" s="37">
        <f t="shared" si="107"/>
        <v>0</v>
      </c>
      <c r="G1681" s="37"/>
      <c r="H1681" s="33" t="e">
        <f>+'R&amp;E EXPORT'!#REF!</f>
        <v>#REF!</v>
      </c>
      <c r="I1681" s="34">
        <f>IFERROR(VLOOKUP($H1681,'Gen F Rev'!$A:$M,15,FALSE),0)</f>
        <v>0</v>
      </c>
      <c r="J1681" s="34">
        <f>IFERROR(VLOOKUP($H1681,'Gen F Rev'!$A:$M,16,FALSE),0)</f>
        <v>0</v>
      </c>
      <c r="K1681" s="42">
        <f>IFERROR(VLOOKUP($H1681,'Gen F Rev'!$A:$M,17,FALSE),0)</f>
        <v>0</v>
      </c>
      <c r="L1681" s="34">
        <f>IFERROR(VLOOKUP($H1681,'Gen F Exp'!$A:$E,15,FALSE),0)</f>
        <v>0</v>
      </c>
      <c r="M1681" s="34">
        <f>IFERROR(VLOOKUP($H1681,'Gen F Exp'!$A:$E,16,FALSE),0)</f>
        <v>0</v>
      </c>
      <c r="N1681" s="42">
        <f>IFERROR(VLOOKUP($H1681,'Gen F Exp'!$A:$E,17,FALSE),0)</f>
        <v>0</v>
      </c>
      <c r="O1681" s="34">
        <f>IFERROR(VLOOKUP($H1681,'Water F Rev'!$A:$L,15,FALSE),0)</f>
        <v>0</v>
      </c>
      <c r="P1681" s="34">
        <f>IFERROR(VLOOKUP($H1681,'Water F Rev'!$A:$L,16,FALSE),0)</f>
        <v>0</v>
      </c>
      <c r="Q1681" s="42">
        <f>IFERROR(VLOOKUP($H1681,'Water F Rev'!$A:$L,17,FALSE),0)</f>
        <v>0</v>
      </c>
      <c r="R1681" s="34">
        <f>IFERROR(VLOOKUP($H1681,'Water F Exp'!$A:$K,15,FALSE),0)</f>
        <v>0</v>
      </c>
      <c r="S1681" s="34">
        <f>IFERROR(VLOOKUP($H1681,'Water F Exp'!$A:$K,16,FALSE),0)</f>
        <v>0</v>
      </c>
      <c r="T1681" s="42">
        <f>IFERROR(VLOOKUP($H1681,'Water F Exp'!$A:$K,17,FALSE),0)</f>
        <v>0</v>
      </c>
      <c r="U1681" s="34">
        <f>IFERROR(VLOOKUP($H1681,'Sewer F Rev'!$A:$E,15,FALSE),0)</f>
        <v>0</v>
      </c>
      <c r="V1681" s="34">
        <f>IFERROR(VLOOKUP($H1681,'Sewer F Rev'!$A:$E,16,FALSE),0)</f>
        <v>0</v>
      </c>
      <c r="W1681" s="42">
        <f>IFERROR(VLOOKUP($H1681,'Sewer F Rev'!$A:$E,17,FALSE),0)</f>
        <v>0</v>
      </c>
      <c r="X1681" s="34">
        <f>IFERROR(VLOOKUP($H1681,'Sewer F Exp'!$A:$B,15,FALSE),0)</f>
        <v>0</v>
      </c>
      <c r="Y1681" s="34">
        <f>IFERROR(VLOOKUP($H1681,'Sewer F Exp'!$A:$B,16,FALSE),0)</f>
        <v>0</v>
      </c>
      <c r="Z1681" s="42">
        <f>IFERROR(VLOOKUP($H1681,'Sewer F Exp'!$A:$B,17,FALSE),0)</f>
        <v>0</v>
      </c>
      <c r="AA1681" s="34">
        <f>IFERROR(VLOOKUP($H1681,'Refuse F Rev'!$A:$E,15,FALSE),0)</f>
        <v>0</v>
      </c>
      <c r="AB1681" s="34">
        <f>IFERROR(VLOOKUP($H1681,'Refuse F Rev'!$A:$E,16,FALSE),0)</f>
        <v>0</v>
      </c>
      <c r="AC1681" s="42">
        <f>IFERROR(VLOOKUP($H1681,'Refuse F Rev'!$A:$E,17,FALSE),0)</f>
        <v>0</v>
      </c>
      <c r="AD1681" s="34">
        <f>IFERROR(VLOOKUP($H1681,'Refuse F Exp'!$A:$E,15,FALSE),0)</f>
        <v>0</v>
      </c>
      <c r="AE1681" s="34">
        <f>IFERROR(VLOOKUP($H1681,'Refuse F Exp'!$A:$E,16,FALSE),0)</f>
        <v>0</v>
      </c>
      <c r="AF1681" s="42">
        <f>IFERROR(VLOOKUP($H1681,'Refuse F Exp'!$A:$E,17,FALSE),0)</f>
        <v>0</v>
      </c>
      <c r="AG1681" s="34">
        <f>IFERROR(VLOOKUP($H1681,#REF!,10,FALSE),0)</f>
        <v>0</v>
      </c>
      <c r="AH1681" s="34">
        <f>IFERROR(VLOOKUP($H1681,#REF!,11,FALSE),0)</f>
        <v>0</v>
      </c>
      <c r="AI1681" s="42">
        <f>IFERROR(VLOOKUP($H1681,#REF!,12,FALSE),0)</f>
        <v>0</v>
      </c>
      <c r="AJ1681" s="34">
        <f>IFERROR(VLOOKUP($H1681,#REF!,10,FALSE),0)</f>
        <v>0</v>
      </c>
      <c r="AK1681" s="34">
        <f>IFERROR(VLOOKUP($H1681,#REF!,11,FALSE),0)</f>
        <v>0</v>
      </c>
      <c r="AL1681" s="42">
        <f>IFERROR(VLOOKUP($H1681,#REF!,12,FALSE),0)</f>
        <v>0</v>
      </c>
      <c r="AM1681" s="34">
        <f>IFERROR(VLOOKUP($H1681,#REF!,10,FALSE),0)</f>
        <v>0</v>
      </c>
      <c r="AN1681" s="34">
        <f>IFERROR(VLOOKUP($H1681,#REF!,11,FALSE),0)</f>
        <v>0</v>
      </c>
      <c r="AO1681" s="42">
        <f>IFERROR(VLOOKUP($H1681,#REF!,12,FALSE),0)</f>
        <v>0</v>
      </c>
      <c r="AP1681" s="34">
        <f>IFERROR(VLOOKUP($H1681,#REF!,10,FALSE),0)</f>
        <v>0</v>
      </c>
      <c r="AQ1681" s="34">
        <f>IFERROR(VLOOKUP($H1681,#REF!,11,FALSE),0)</f>
        <v>0</v>
      </c>
      <c r="AR1681" s="42">
        <f>IFERROR(VLOOKUP($H1681,#REF!,12,FALSE),0)</f>
        <v>0</v>
      </c>
      <c r="AS1681" s="34">
        <f>IFERROR(VLOOKUP($H1681,#REF!,13,FALSE),0)</f>
        <v>0</v>
      </c>
      <c r="AT1681" s="34">
        <f>IFERROR(VLOOKUP($H1681,#REF!,14,FALSE),0)</f>
        <v>0</v>
      </c>
      <c r="AU1681" s="42">
        <f>IFERROR(VLOOKUP($H1681,#REF!,15,FALSE),0)</f>
        <v>0</v>
      </c>
      <c r="AV1681" s="34">
        <f>IFERROR(VLOOKUP($H1681,#REF!,15,FALSE),0)</f>
        <v>0</v>
      </c>
      <c r="AW1681" s="34">
        <f>IFERROR(VLOOKUP($H1681,#REF!,16,FALSE),0)</f>
        <v>0</v>
      </c>
      <c r="AX1681" s="42">
        <f>IFERROR(VLOOKUP($H1681,#REF!,17,FALSE),0)</f>
        <v>0</v>
      </c>
    </row>
    <row r="1682" spans="1:50" x14ac:dyDescent="0.3">
      <c r="A1682" s="33" t="e">
        <f t="shared" si="104"/>
        <v>#REF!</v>
      </c>
      <c r="B1682" s="33" t="e">
        <f>+'R&amp;E EXPORT'!#REF!</f>
        <v>#REF!</v>
      </c>
      <c r="C1682" t="str">
        <f>IFERROR(VLOOKUP(A1682,'MCSJ Export'!A:C,3,FALSE),"")</f>
        <v/>
      </c>
      <c r="D1682" s="37">
        <f t="shared" si="105"/>
        <v>0</v>
      </c>
      <c r="E1682" s="37">
        <f t="shared" si="106"/>
        <v>0</v>
      </c>
      <c r="F1682" s="37">
        <f t="shared" si="107"/>
        <v>0</v>
      </c>
      <c r="G1682" s="37"/>
      <c r="H1682" s="33" t="e">
        <f>+'R&amp;E EXPORT'!#REF!</f>
        <v>#REF!</v>
      </c>
      <c r="I1682" s="34">
        <f>IFERROR(VLOOKUP($H1682,'Gen F Rev'!$A:$M,15,FALSE),0)</f>
        <v>0</v>
      </c>
      <c r="J1682" s="34">
        <f>IFERROR(VLOOKUP($H1682,'Gen F Rev'!$A:$M,16,FALSE),0)</f>
        <v>0</v>
      </c>
      <c r="K1682" s="42">
        <f>IFERROR(VLOOKUP($H1682,'Gen F Rev'!$A:$M,17,FALSE),0)</f>
        <v>0</v>
      </c>
      <c r="L1682" s="34">
        <f>IFERROR(VLOOKUP($H1682,'Gen F Exp'!$A:$E,15,FALSE),0)</f>
        <v>0</v>
      </c>
      <c r="M1682" s="34">
        <f>IFERROR(VLOOKUP($H1682,'Gen F Exp'!$A:$E,16,FALSE),0)</f>
        <v>0</v>
      </c>
      <c r="N1682" s="42">
        <f>IFERROR(VLOOKUP($H1682,'Gen F Exp'!$A:$E,17,FALSE),0)</f>
        <v>0</v>
      </c>
      <c r="O1682" s="34">
        <f>IFERROR(VLOOKUP($H1682,'Water F Rev'!$A:$L,15,FALSE),0)</f>
        <v>0</v>
      </c>
      <c r="P1682" s="34">
        <f>IFERROR(VLOOKUP($H1682,'Water F Rev'!$A:$L,16,FALSE),0)</f>
        <v>0</v>
      </c>
      <c r="Q1682" s="42">
        <f>IFERROR(VLOOKUP($H1682,'Water F Rev'!$A:$L,17,FALSE),0)</f>
        <v>0</v>
      </c>
      <c r="R1682" s="34">
        <f>IFERROR(VLOOKUP($H1682,'Water F Exp'!$A:$K,15,FALSE),0)</f>
        <v>0</v>
      </c>
      <c r="S1682" s="34">
        <f>IFERROR(VLOOKUP($H1682,'Water F Exp'!$A:$K,16,FALSE),0)</f>
        <v>0</v>
      </c>
      <c r="T1682" s="42">
        <f>IFERROR(VLOOKUP($H1682,'Water F Exp'!$A:$K,17,FALSE),0)</f>
        <v>0</v>
      </c>
      <c r="U1682" s="34">
        <f>IFERROR(VLOOKUP($H1682,'Sewer F Rev'!$A:$E,15,FALSE),0)</f>
        <v>0</v>
      </c>
      <c r="V1682" s="34">
        <f>IFERROR(VLOOKUP($H1682,'Sewer F Rev'!$A:$E,16,FALSE),0)</f>
        <v>0</v>
      </c>
      <c r="W1682" s="42">
        <f>IFERROR(VLOOKUP($H1682,'Sewer F Rev'!$A:$E,17,FALSE),0)</f>
        <v>0</v>
      </c>
      <c r="X1682" s="34">
        <f>IFERROR(VLOOKUP($H1682,'Sewer F Exp'!$A:$B,15,FALSE),0)</f>
        <v>0</v>
      </c>
      <c r="Y1682" s="34">
        <f>IFERROR(VLOOKUP($H1682,'Sewer F Exp'!$A:$B,16,FALSE),0)</f>
        <v>0</v>
      </c>
      <c r="Z1682" s="42">
        <f>IFERROR(VLOOKUP($H1682,'Sewer F Exp'!$A:$B,17,FALSE),0)</f>
        <v>0</v>
      </c>
      <c r="AA1682" s="34">
        <f>IFERROR(VLOOKUP($H1682,'Refuse F Rev'!$A:$E,15,FALSE),0)</f>
        <v>0</v>
      </c>
      <c r="AB1682" s="34">
        <f>IFERROR(VLOOKUP($H1682,'Refuse F Rev'!$A:$E,16,FALSE),0)</f>
        <v>0</v>
      </c>
      <c r="AC1682" s="42">
        <f>IFERROR(VLOOKUP($H1682,'Refuse F Rev'!$A:$E,17,FALSE),0)</f>
        <v>0</v>
      </c>
      <c r="AD1682" s="34">
        <f>IFERROR(VLOOKUP($H1682,'Refuse F Exp'!$A:$E,15,FALSE),0)</f>
        <v>0</v>
      </c>
      <c r="AE1682" s="34">
        <f>IFERROR(VLOOKUP($H1682,'Refuse F Exp'!$A:$E,16,FALSE),0)</f>
        <v>0</v>
      </c>
      <c r="AF1682" s="42">
        <f>IFERROR(VLOOKUP($H1682,'Refuse F Exp'!$A:$E,17,FALSE),0)</f>
        <v>0</v>
      </c>
      <c r="AG1682" s="34">
        <f>IFERROR(VLOOKUP($H1682,#REF!,10,FALSE),0)</f>
        <v>0</v>
      </c>
      <c r="AH1682" s="34">
        <f>IFERROR(VLOOKUP($H1682,#REF!,11,FALSE),0)</f>
        <v>0</v>
      </c>
      <c r="AI1682" s="42">
        <f>IFERROR(VLOOKUP($H1682,#REF!,12,FALSE),0)</f>
        <v>0</v>
      </c>
      <c r="AJ1682" s="34">
        <f>IFERROR(VLOOKUP($H1682,#REF!,10,FALSE),0)</f>
        <v>0</v>
      </c>
      <c r="AK1682" s="34">
        <f>IFERROR(VLOOKUP($H1682,#REF!,11,FALSE),0)</f>
        <v>0</v>
      </c>
      <c r="AL1682" s="42">
        <f>IFERROR(VLOOKUP($H1682,#REF!,12,FALSE),0)</f>
        <v>0</v>
      </c>
      <c r="AM1682" s="34">
        <f>IFERROR(VLOOKUP($H1682,#REF!,10,FALSE),0)</f>
        <v>0</v>
      </c>
      <c r="AN1682" s="34">
        <f>IFERROR(VLOOKUP($H1682,#REF!,11,FALSE),0)</f>
        <v>0</v>
      </c>
      <c r="AO1682" s="42">
        <f>IFERROR(VLOOKUP($H1682,#REF!,12,FALSE),0)</f>
        <v>0</v>
      </c>
      <c r="AP1682" s="34">
        <f>IFERROR(VLOOKUP($H1682,#REF!,10,FALSE),0)</f>
        <v>0</v>
      </c>
      <c r="AQ1682" s="34">
        <f>IFERROR(VLOOKUP($H1682,#REF!,11,FALSE),0)</f>
        <v>0</v>
      </c>
      <c r="AR1682" s="42">
        <f>IFERROR(VLOOKUP($H1682,#REF!,12,FALSE),0)</f>
        <v>0</v>
      </c>
      <c r="AS1682" s="34">
        <f>IFERROR(VLOOKUP($H1682,#REF!,13,FALSE),0)</f>
        <v>0</v>
      </c>
      <c r="AT1682" s="34">
        <f>IFERROR(VLOOKUP($H1682,#REF!,14,FALSE),0)</f>
        <v>0</v>
      </c>
      <c r="AU1682" s="42">
        <f>IFERROR(VLOOKUP($H1682,#REF!,15,FALSE),0)</f>
        <v>0</v>
      </c>
      <c r="AV1682" s="34">
        <f>IFERROR(VLOOKUP($H1682,#REF!,15,FALSE),0)</f>
        <v>0</v>
      </c>
      <c r="AW1682" s="34">
        <f>IFERROR(VLOOKUP($H1682,#REF!,16,FALSE),0)</f>
        <v>0</v>
      </c>
      <c r="AX1682" s="42">
        <f>IFERROR(VLOOKUP($H1682,#REF!,17,FALSE),0)</f>
        <v>0</v>
      </c>
    </row>
    <row r="1683" spans="1:50" x14ac:dyDescent="0.3">
      <c r="A1683" s="33" t="e">
        <f t="shared" si="104"/>
        <v>#REF!</v>
      </c>
      <c r="B1683" s="33" t="e">
        <f>+'R&amp;E EXPORT'!#REF!</f>
        <v>#REF!</v>
      </c>
      <c r="C1683" t="str">
        <f>IFERROR(VLOOKUP(A1683,'MCSJ Export'!A:C,3,FALSE),"")</f>
        <v/>
      </c>
      <c r="D1683" s="37">
        <f t="shared" si="105"/>
        <v>0</v>
      </c>
      <c r="E1683" s="37">
        <f t="shared" si="106"/>
        <v>0</v>
      </c>
      <c r="F1683" s="37">
        <f t="shared" si="107"/>
        <v>0</v>
      </c>
      <c r="G1683" s="37"/>
      <c r="H1683" s="33" t="e">
        <f>+'R&amp;E EXPORT'!#REF!</f>
        <v>#REF!</v>
      </c>
      <c r="I1683" s="34">
        <f>IFERROR(VLOOKUP($H1683,'Gen F Rev'!$A:$M,15,FALSE),0)</f>
        <v>0</v>
      </c>
      <c r="J1683" s="34">
        <f>IFERROR(VLOOKUP($H1683,'Gen F Rev'!$A:$M,16,FALSE),0)</f>
        <v>0</v>
      </c>
      <c r="K1683" s="42">
        <f>IFERROR(VLOOKUP($H1683,'Gen F Rev'!$A:$M,17,FALSE),0)</f>
        <v>0</v>
      </c>
      <c r="L1683" s="34">
        <f>IFERROR(VLOOKUP($H1683,'Gen F Exp'!$A:$E,15,FALSE),0)</f>
        <v>0</v>
      </c>
      <c r="M1683" s="34">
        <f>IFERROR(VLOOKUP($H1683,'Gen F Exp'!$A:$E,16,FALSE),0)</f>
        <v>0</v>
      </c>
      <c r="N1683" s="42">
        <f>IFERROR(VLOOKUP($H1683,'Gen F Exp'!$A:$E,17,FALSE),0)</f>
        <v>0</v>
      </c>
      <c r="O1683" s="34">
        <f>IFERROR(VLOOKUP($H1683,'Water F Rev'!$A:$L,15,FALSE),0)</f>
        <v>0</v>
      </c>
      <c r="P1683" s="34">
        <f>IFERROR(VLOOKUP($H1683,'Water F Rev'!$A:$L,16,FALSE),0)</f>
        <v>0</v>
      </c>
      <c r="Q1683" s="42">
        <f>IFERROR(VLOOKUP($H1683,'Water F Rev'!$A:$L,17,FALSE),0)</f>
        <v>0</v>
      </c>
      <c r="R1683" s="34">
        <f>IFERROR(VLOOKUP($H1683,'Water F Exp'!$A:$K,15,FALSE),0)</f>
        <v>0</v>
      </c>
      <c r="S1683" s="34">
        <f>IFERROR(VLOOKUP($H1683,'Water F Exp'!$A:$K,16,FALSE),0)</f>
        <v>0</v>
      </c>
      <c r="T1683" s="42">
        <f>IFERROR(VLOOKUP($H1683,'Water F Exp'!$A:$K,17,FALSE),0)</f>
        <v>0</v>
      </c>
      <c r="U1683" s="34">
        <f>IFERROR(VLOOKUP($H1683,'Sewer F Rev'!$A:$E,15,FALSE),0)</f>
        <v>0</v>
      </c>
      <c r="V1683" s="34">
        <f>IFERROR(VLOOKUP($H1683,'Sewer F Rev'!$A:$E,16,FALSE),0)</f>
        <v>0</v>
      </c>
      <c r="W1683" s="42">
        <f>IFERROR(VLOOKUP($H1683,'Sewer F Rev'!$A:$E,17,FALSE),0)</f>
        <v>0</v>
      </c>
      <c r="X1683" s="34">
        <f>IFERROR(VLOOKUP($H1683,'Sewer F Exp'!$A:$B,15,FALSE),0)</f>
        <v>0</v>
      </c>
      <c r="Y1683" s="34">
        <f>IFERROR(VLOOKUP($H1683,'Sewer F Exp'!$A:$B,16,FALSE),0)</f>
        <v>0</v>
      </c>
      <c r="Z1683" s="42">
        <f>IFERROR(VLOOKUP($H1683,'Sewer F Exp'!$A:$B,17,FALSE),0)</f>
        <v>0</v>
      </c>
      <c r="AA1683" s="34">
        <f>IFERROR(VLOOKUP($H1683,'Refuse F Rev'!$A:$E,15,FALSE),0)</f>
        <v>0</v>
      </c>
      <c r="AB1683" s="34">
        <f>IFERROR(VLOOKUP($H1683,'Refuse F Rev'!$A:$E,16,FALSE),0)</f>
        <v>0</v>
      </c>
      <c r="AC1683" s="42">
        <f>IFERROR(VLOOKUP($H1683,'Refuse F Rev'!$A:$E,17,FALSE),0)</f>
        <v>0</v>
      </c>
      <c r="AD1683" s="34">
        <f>IFERROR(VLOOKUP($H1683,'Refuse F Exp'!$A:$E,15,FALSE),0)</f>
        <v>0</v>
      </c>
      <c r="AE1683" s="34">
        <f>IFERROR(VLOOKUP($H1683,'Refuse F Exp'!$A:$E,16,FALSE),0)</f>
        <v>0</v>
      </c>
      <c r="AF1683" s="42">
        <f>IFERROR(VLOOKUP($H1683,'Refuse F Exp'!$A:$E,17,FALSE),0)</f>
        <v>0</v>
      </c>
      <c r="AG1683" s="34">
        <f>IFERROR(VLOOKUP($H1683,#REF!,10,FALSE),0)</f>
        <v>0</v>
      </c>
      <c r="AH1683" s="34">
        <f>IFERROR(VLOOKUP($H1683,#REF!,11,FALSE),0)</f>
        <v>0</v>
      </c>
      <c r="AI1683" s="42">
        <f>IFERROR(VLOOKUP($H1683,#REF!,12,FALSE),0)</f>
        <v>0</v>
      </c>
      <c r="AJ1683" s="34">
        <f>IFERROR(VLOOKUP($H1683,#REF!,10,FALSE),0)</f>
        <v>0</v>
      </c>
      <c r="AK1683" s="34">
        <f>IFERROR(VLOOKUP($H1683,#REF!,11,FALSE),0)</f>
        <v>0</v>
      </c>
      <c r="AL1683" s="42">
        <f>IFERROR(VLOOKUP($H1683,#REF!,12,FALSE),0)</f>
        <v>0</v>
      </c>
      <c r="AM1683" s="34">
        <f>IFERROR(VLOOKUP($H1683,#REF!,10,FALSE),0)</f>
        <v>0</v>
      </c>
      <c r="AN1683" s="34">
        <f>IFERROR(VLOOKUP($H1683,#REF!,11,FALSE),0)</f>
        <v>0</v>
      </c>
      <c r="AO1683" s="42">
        <f>IFERROR(VLOOKUP($H1683,#REF!,12,FALSE),0)</f>
        <v>0</v>
      </c>
      <c r="AP1683" s="34">
        <f>IFERROR(VLOOKUP($H1683,#REF!,10,FALSE),0)</f>
        <v>0</v>
      </c>
      <c r="AQ1683" s="34">
        <f>IFERROR(VLOOKUP($H1683,#REF!,11,FALSE),0)</f>
        <v>0</v>
      </c>
      <c r="AR1683" s="42">
        <f>IFERROR(VLOOKUP($H1683,#REF!,12,FALSE),0)</f>
        <v>0</v>
      </c>
      <c r="AS1683" s="34">
        <f>IFERROR(VLOOKUP($H1683,#REF!,13,FALSE),0)</f>
        <v>0</v>
      </c>
      <c r="AT1683" s="34">
        <f>IFERROR(VLOOKUP($H1683,#REF!,14,FALSE),0)</f>
        <v>0</v>
      </c>
      <c r="AU1683" s="42">
        <f>IFERROR(VLOOKUP($H1683,#REF!,15,FALSE),0)</f>
        <v>0</v>
      </c>
      <c r="AV1683" s="34">
        <f>IFERROR(VLOOKUP($H1683,#REF!,15,FALSE),0)</f>
        <v>0</v>
      </c>
      <c r="AW1683" s="34">
        <f>IFERROR(VLOOKUP($H1683,#REF!,16,FALSE),0)</f>
        <v>0</v>
      </c>
      <c r="AX1683" s="42">
        <f>IFERROR(VLOOKUP($H1683,#REF!,17,FALSE),0)</f>
        <v>0</v>
      </c>
    </row>
    <row r="1684" spans="1:50" x14ac:dyDescent="0.3">
      <c r="A1684" s="33" t="e">
        <f t="shared" si="104"/>
        <v>#REF!</v>
      </c>
      <c r="B1684" s="33" t="e">
        <f>+'R&amp;E EXPORT'!#REF!</f>
        <v>#REF!</v>
      </c>
      <c r="C1684" t="str">
        <f>IFERROR(VLOOKUP(A1684,'MCSJ Export'!A:C,3,FALSE),"")</f>
        <v/>
      </c>
      <c r="D1684" s="37">
        <f t="shared" si="105"/>
        <v>0</v>
      </c>
      <c r="E1684" s="37">
        <f t="shared" si="106"/>
        <v>0</v>
      </c>
      <c r="F1684" s="37">
        <f t="shared" si="107"/>
        <v>0</v>
      </c>
      <c r="G1684" s="37"/>
      <c r="H1684" s="33" t="e">
        <f>+'R&amp;E EXPORT'!#REF!</f>
        <v>#REF!</v>
      </c>
      <c r="I1684" s="34">
        <f>IFERROR(VLOOKUP($H1684,'Gen F Rev'!$A:$M,15,FALSE),0)</f>
        <v>0</v>
      </c>
      <c r="J1684" s="34">
        <f>IFERROR(VLOOKUP($H1684,'Gen F Rev'!$A:$M,16,FALSE),0)</f>
        <v>0</v>
      </c>
      <c r="K1684" s="42">
        <f>IFERROR(VLOOKUP($H1684,'Gen F Rev'!$A:$M,17,FALSE),0)</f>
        <v>0</v>
      </c>
      <c r="L1684" s="34">
        <f>IFERROR(VLOOKUP($H1684,'Gen F Exp'!$A:$E,15,FALSE),0)</f>
        <v>0</v>
      </c>
      <c r="M1684" s="34">
        <f>IFERROR(VLOOKUP($H1684,'Gen F Exp'!$A:$E,16,FALSE),0)</f>
        <v>0</v>
      </c>
      <c r="N1684" s="42">
        <f>IFERROR(VLOOKUP($H1684,'Gen F Exp'!$A:$E,17,FALSE),0)</f>
        <v>0</v>
      </c>
      <c r="O1684" s="34">
        <f>IFERROR(VLOOKUP($H1684,'Water F Rev'!$A:$L,15,FALSE),0)</f>
        <v>0</v>
      </c>
      <c r="P1684" s="34">
        <f>IFERROR(VLOOKUP($H1684,'Water F Rev'!$A:$L,16,FALSE),0)</f>
        <v>0</v>
      </c>
      <c r="Q1684" s="42">
        <f>IFERROR(VLOOKUP($H1684,'Water F Rev'!$A:$L,17,FALSE),0)</f>
        <v>0</v>
      </c>
      <c r="R1684" s="34">
        <f>IFERROR(VLOOKUP($H1684,'Water F Exp'!$A:$K,15,FALSE),0)</f>
        <v>0</v>
      </c>
      <c r="S1684" s="34">
        <f>IFERROR(VLOOKUP($H1684,'Water F Exp'!$A:$K,16,FALSE),0)</f>
        <v>0</v>
      </c>
      <c r="T1684" s="42">
        <f>IFERROR(VLOOKUP($H1684,'Water F Exp'!$A:$K,17,FALSE),0)</f>
        <v>0</v>
      </c>
      <c r="U1684" s="34">
        <f>IFERROR(VLOOKUP($H1684,'Sewer F Rev'!$A:$E,15,FALSE),0)</f>
        <v>0</v>
      </c>
      <c r="V1684" s="34">
        <f>IFERROR(VLOOKUP($H1684,'Sewer F Rev'!$A:$E,16,FALSE),0)</f>
        <v>0</v>
      </c>
      <c r="W1684" s="42">
        <f>IFERROR(VLOOKUP($H1684,'Sewer F Rev'!$A:$E,17,FALSE),0)</f>
        <v>0</v>
      </c>
      <c r="X1684" s="34">
        <f>IFERROR(VLOOKUP($H1684,'Sewer F Exp'!$A:$B,15,FALSE),0)</f>
        <v>0</v>
      </c>
      <c r="Y1684" s="34">
        <f>IFERROR(VLOOKUP($H1684,'Sewer F Exp'!$A:$B,16,FALSE),0)</f>
        <v>0</v>
      </c>
      <c r="Z1684" s="42">
        <f>IFERROR(VLOOKUP($H1684,'Sewer F Exp'!$A:$B,17,FALSE),0)</f>
        <v>0</v>
      </c>
      <c r="AA1684" s="34">
        <f>IFERROR(VLOOKUP($H1684,'Refuse F Rev'!$A:$E,15,FALSE),0)</f>
        <v>0</v>
      </c>
      <c r="AB1684" s="34">
        <f>IFERROR(VLOOKUP($H1684,'Refuse F Rev'!$A:$E,16,FALSE),0)</f>
        <v>0</v>
      </c>
      <c r="AC1684" s="42">
        <f>IFERROR(VLOOKUP($H1684,'Refuse F Rev'!$A:$E,17,FALSE),0)</f>
        <v>0</v>
      </c>
      <c r="AD1684" s="34">
        <f>IFERROR(VLOOKUP($H1684,'Refuse F Exp'!$A:$E,15,FALSE),0)</f>
        <v>0</v>
      </c>
      <c r="AE1684" s="34">
        <f>IFERROR(VLOOKUP($H1684,'Refuse F Exp'!$A:$E,16,FALSE),0)</f>
        <v>0</v>
      </c>
      <c r="AF1684" s="42">
        <f>IFERROR(VLOOKUP($H1684,'Refuse F Exp'!$A:$E,17,FALSE),0)</f>
        <v>0</v>
      </c>
      <c r="AG1684" s="34">
        <f>IFERROR(VLOOKUP($H1684,#REF!,10,FALSE),0)</f>
        <v>0</v>
      </c>
      <c r="AH1684" s="34">
        <f>IFERROR(VLOOKUP($H1684,#REF!,11,FALSE),0)</f>
        <v>0</v>
      </c>
      <c r="AI1684" s="42">
        <f>IFERROR(VLOOKUP($H1684,#REF!,12,FALSE),0)</f>
        <v>0</v>
      </c>
      <c r="AJ1684" s="34">
        <f>IFERROR(VLOOKUP($H1684,#REF!,10,FALSE),0)</f>
        <v>0</v>
      </c>
      <c r="AK1684" s="34">
        <f>IFERROR(VLOOKUP($H1684,#REF!,11,FALSE),0)</f>
        <v>0</v>
      </c>
      <c r="AL1684" s="42">
        <f>IFERROR(VLOOKUP($H1684,#REF!,12,FALSE),0)</f>
        <v>0</v>
      </c>
      <c r="AM1684" s="34">
        <f>IFERROR(VLOOKUP($H1684,#REF!,10,FALSE),0)</f>
        <v>0</v>
      </c>
      <c r="AN1684" s="34">
        <f>IFERROR(VLOOKUP($H1684,#REF!,11,FALSE),0)</f>
        <v>0</v>
      </c>
      <c r="AO1684" s="42">
        <f>IFERROR(VLOOKUP($H1684,#REF!,12,FALSE),0)</f>
        <v>0</v>
      </c>
      <c r="AP1684" s="34">
        <f>IFERROR(VLOOKUP($H1684,#REF!,10,FALSE),0)</f>
        <v>0</v>
      </c>
      <c r="AQ1684" s="34">
        <f>IFERROR(VLOOKUP($H1684,#REF!,11,FALSE),0)</f>
        <v>0</v>
      </c>
      <c r="AR1684" s="42">
        <f>IFERROR(VLOOKUP($H1684,#REF!,12,FALSE),0)</f>
        <v>0</v>
      </c>
      <c r="AS1684" s="34">
        <f>IFERROR(VLOOKUP($H1684,#REF!,13,FALSE),0)</f>
        <v>0</v>
      </c>
      <c r="AT1684" s="34">
        <f>IFERROR(VLOOKUP($H1684,#REF!,14,FALSE),0)</f>
        <v>0</v>
      </c>
      <c r="AU1684" s="42">
        <f>IFERROR(VLOOKUP($H1684,#REF!,15,FALSE),0)</f>
        <v>0</v>
      </c>
      <c r="AV1684" s="34">
        <f>IFERROR(VLOOKUP($H1684,#REF!,15,FALSE),0)</f>
        <v>0</v>
      </c>
      <c r="AW1684" s="34">
        <f>IFERROR(VLOOKUP($H1684,#REF!,16,FALSE),0)</f>
        <v>0</v>
      </c>
      <c r="AX1684" s="42">
        <f>IFERROR(VLOOKUP($H1684,#REF!,17,FALSE),0)</f>
        <v>0</v>
      </c>
    </row>
    <row r="1685" spans="1:50" x14ac:dyDescent="0.3">
      <c r="A1685" s="33" t="e">
        <f t="shared" si="104"/>
        <v>#REF!</v>
      </c>
      <c r="B1685" s="33" t="e">
        <f>+'R&amp;E EXPORT'!#REF!</f>
        <v>#REF!</v>
      </c>
      <c r="C1685" t="str">
        <f>IFERROR(VLOOKUP(A1685,'MCSJ Export'!A:C,3,FALSE),"")</f>
        <v/>
      </c>
      <c r="D1685" s="37">
        <f t="shared" si="105"/>
        <v>0</v>
      </c>
      <c r="E1685" s="37">
        <f t="shared" si="106"/>
        <v>0</v>
      </c>
      <c r="F1685" s="37">
        <f t="shared" si="107"/>
        <v>0</v>
      </c>
      <c r="G1685" s="37"/>
      <c r="H1685" s="33" t="e">
        <f>+'R&amp;E EXPORT'!#REF!</f>
        <v>#REF!</v>
      </c>
      <c r="I1685" s="34">
        <f>IFERROR(VLOOKUP($H1685,'Gen F Rev'!$A:$M,15,FALSE),0)</f>
        <v>0</v>
      </c>
      <c r="J1685" s="34">
        <f>IFERROR(VLOOKUP($H1685,'Gen F Rev'!$A:$M,16,FALSE),0)</f>
        <v>0</v>
      </c>
      <c r="K1685" s="42">
        <f>IFERROR(VLOOKUP($H1685,'Gen F Rev'!$A:$M,17,FALSE),0)</f>
        <v>0</v>
      </c>
      <c r="L1685" s="34">
        <f>IFERROR(VLOOKUP($H1685,'Gen F Exp'!$A:$E,15,FALSE),0)</f>
        <v>0</v>
      </c>
      <c r="M1685" s="34">
        <f>IFERROR(VLOOKUP($H1685,'Gen F Exp'!$A:$E,16,FALSE),0)</f>
        <v>0</v>
      </c>
      <c r="N1685" s="42">
        <f>IFERROR(VLOOKUP($H1685,'Gen F Exp'!$A:$E,17,FALSE),0)</f>
        <v>0</v>
      </c>
      <c r="O1685" s="34">
        <f>IFERROR(VLOOKUP($H1685,'Water F Rev'!$A:$L,15,FALSE),0)</f>
        <v>0</v>
      </c>
      <c r="P1685" s="34">
        <f>IFERROR(VLOOKUP($H1685,'Water F Rev'!$A:$L,16,FALSE),0)</f>
        <v>0</v>
      </c>
      <c r="Q1685" s="42">
        <f>IFERROR(VLOOKUP($H1685,'Water F Rev'!$A:$L,17,FALSE),0)</f>
        <v>0</v>
      </c>
      <c r="R1685" s="34">
        <f>IFERROR(VLOOKUP($H1685,'Water F Exp'!$A:$K,15,FALSE),0)</f>
        <v>0</v>
      </c>
      <c r="S1685" s="34">
        <f>IFERROR(VLOOKUP($H1685,'Water F Exp'!$A:$K,16,FALSE),0)</f>
        <v>0</v>
      </c>
      <c r="T1685" s="42">
        <f>IFERROR(VLOOKUP($H1685,'Water F Exp'!$A:$K,17,FALSE),0)</f>
        <v>0</v>
      </c>
      <c r="U1685" s="34">
        <f>IFERROR(VLOOKUP($H1685,'Sewer F Rev'!$A:$E,15,FALSE),0)</f>
        <v>0</v>
      </c>
      <c r="V1685" s="34">
        <f>IFERROR(VLOOKUP($H1685,'Sewer F Rev'!$A:$E,16,FALSE),0)</f>
        <v>0</v>
      </c>
      <c r="W1685" s="42">
        <f>IFERROR(VLOOKUP($H1685,'Sewer F Rev'!$A:$E,17,FALSE),0)</f>
        <v>0</v>
      </c>
      <c r="X1685" s="34">
        <f>IFERROR(VLOOKUP($H1685,'Sewer F Exp'!$A:$B,15,FALSE),0)</f>
        <v>0</v>
      </c>
      <c r="Y1685" s="34">
        <f>IFERROR(VLOOKUP($H1685,'Sewer F Exp'!$A:$B,16,FALSE),0)</f>
        <v>0</v>
      </c>
      <c r="Z1685" s="42">
        <f>IFERROR(VLOOKUP($H1685,'Sewer F Exp'!$A:$B,17,FALSE),0)</f>
        <v>0</v>
      </c>
      <c r="AA1685" s="34">
        <f>IFERROR(VLOOKUP($H1685,'Refuse F Rev'!$A:$E,15,FALSE),0)</f>
        <v>0</v>
      </c>
      <c r="AB1685" s="34">
        <f>IFERROR(VLOOKUP($H1685,'Refuse F Rev'!$A:$E,16,FALSE),0)</f>
        <v>0</v>
      </c>
      <c r="AC1685" s="42">
        <f>IFERROR(VLOOKUP($H1685,'Refuse F Rev'!$A:$E,17,FALSE),0)</f>
        <v>0</v>
      </c>
      <c r="AD1685" s="34">
        <f>IFERROR(VLOOKUP($H1685,'Refuse F Exp'!$A:$E,15,FALSE),0)</f>
        <v>0</v>
      </c>
      <c r="AE1685" s="34">
        <f>IFERROR(VLOOKUP($H1685,'Refuse F Exp'!$A:$E,16,FALSE),0)</f>
        <v>0</v>
      </c>
      <c r="AF1685" s="42">
        <f>IFERROR(VLOOKUP($H1685,'Refuse F Exp'!$A:$E,17,FALSE),0)</f>
        <v>0</v>
      </c>
      <c r="AG1685" s="34">
        <f>IFERROR(VLOOKUP($H1685,#REF!,10,FALSE),0)</f>
        <v>0</v>
      </c>
      <c r="AH1685" s="34">
        <f>IFERROR(VLOOKUP($H1685,#REF!,11,FALSE),0)</f>
        <v>0</v>
      </c>
      <c r="AI1685" s="42">
        <f>IFERROR(VLOOKUP($H1685,#REF!,12,FALSE),0)</f>
        <v>0</v>
      </c>
      <c r="AJ1685" s="34">
        <f>IFERROR(VLOOKUP($H1685,#REF!,10,FALSE),0)</f>
        <v>0</v>
      </c>
      <c r="AK1685" s="34">
        <f>IFERROR(VLOOKUP($H1685,#REF!,11,FALSE),0)</f>
        <v>0</v>
      </c>
      <c r="AL1685" s="42">
        <f>IFERROR(VLOOKUP($H1685,#REF!,12,FALSE),0)</f>
        <v>0</v>
      </c>
      <c r="AM1685" s="34">
        <f>IFERROR(VLOOKUP($H1685,#REF!,10,FALSE),0)</f>
        <v>0</v>
      </c>
      <c r="AN1685" s="34">
        <f>IFERROR(VLOOKUP($H1685,#REF!,11,FALSE),0)</f>
        <v>0</v>
      </c>
      <c r="AO1685" s="42">
        <f>IFERROR(VLOOKUP($H1685,#REF!,12,FALSE),0)</f>
        <v>0</v>
      </c>
      <c r="AP1685" s="34">
        <f>IFERROR(VLOOKUP($H1685,#REF!,10,FALSE),0)</f>
        <v>0</v>
      </c>
      <c r="AQ1685" s="34">
        <f>IFERROR(VLOOKUP($H1685,#REF!,11,FALSE),0)</f>
        <v>0</v>
      </c>
      <c r="AR1685" s="42">
        <f>IFERROR(VLOOKUP($H1685,#REF!,12,FALSE),0)</f>
        <v>0</v>
      </c>
      <c r="AS1685" s="34">
        <f>IFERROR(VLOOKUP($H1685,#REF!,13,FALSE),0)</f>
        <v>0</v>
      </c>
      <c r="AT1685" s="34">
        <f>IFERROR(VLOOKUP($H1685,#REF!,14,FALSE),0)</f>
        <v>0</v>
      </c>
      <c r="AU1685" s="42">
        <f>IFERROR(VLOOKUP($H1685,#REF!,15,FALSE),0)</f>
        <v>0</v>
      </c>
      <c r="AV1685" s="34">
        <f>IFERROR(VLOOKUP($H1685,#REF!,15,FALSE),0)</f>
        <v>0</v>
      </c>
      <c r="AW1685" s="34">
        <f>IFERROR(VLOOKUP($H1685,#REF!,16,FALSE),0)</f>
        <v>0</v>
      </c>
      <c r="AX1685" s="42">
        <f>IFERROR(VLOOKUP($H1685,#REF!,17,FALSE),0)</f>
        <v>0</v>
      </c>
    </row>
    <row r="1686" spans="1:50" x14ac:dyDescent="0.3">
      <c r="A1686" s="33" t="e">
        <f t="shared" si="104"/>
        <v>#REF!</v>
      </c>
      <c r="B1686" s="33" t="e">
        <f>+'R&amp;E EXPORT'!#REF!</f>
        <v>#REF!</v>
      </c>
      <c r="C1686" t="str">
        <f>IFERROR(VLOOKUP(A1686,'MCSJ Export'!A:C,3,FALSE),"")</f>
        <v/>
      </c>
      <c r="D1686" s="37">
        <f t="shared" si="105"/>
        <v>0</v>
      </c>
      <c r="E1686" s="37">
        <f t="shared" si="106"/>
        <v>0</v>
      </c>
      <c r="F1686" s="37">
        <f t="shared" si="107"/>
        <v>0</v>
      </c>
      <c r="G1686" s="37"/>
      <c r="H1686" s="33" t="e">
        <f>+'R&amp;E EXPORT'!#REF!</f>
        <v>#REF!</v>
      </c>
      <c r="I1686" s="34">
        <f>IFERROR(VLOOKUP($H1686,'Gen F Rev'!$A:$M,15,FALSE),0)</f>
        <v>0</v>
      </c>
      <c r="J1686" s="34">
        <f>IFERROR(VLOOKUP($H1686,'Gen F Rev'!$A:$M,16,FALSE),0)</f>
        <v>0</v>
      </c>
      <c r="K1686" s="42">
        <f>IFERROR(VLOOKUP($H1686,'Gen F Rev'!$A:$M,17,FALSE),0)</f>
        <v>0</v>
      </c>
      <c r="L1686" s="34">
        <f>IFERROR(VLOOKUP($H1686,'Gen F Exp'!$A:$E,15,FALSE),0)</f>
        <v>0</v>
      </c>
      <c r="M1686" s="34">
        <f>IFERROR(VLOOKUP($H1686,'Gen F Exp'!$A:$E,16,FALSE),0)</f>
        <v>0</v>
      </c>
      <c r="N1686" s="42">
        <f>IFERROR(VLOOKUP($H1686,'Gen F Exp'!$A:$E,17,FALSE),0)</f>
        <v>0</v>
      </c>
      <c r="O1686" s="34">
        <f>IFERROR(VLOOKUP($H1686,'Water F Rev'!$A:$L,15,FALSE),0)</f>
        <v>0</v>
      </c>
      <c r="P1686" s="34">
        <f>IFERROR(VLOOKUP($H1686,'Water F Rev'!$A:$L,16,FALSE),0)</f>
        <v>0</v>
      </c>
      <c r="Q1686" s="42">
        <f>IFERROR(VLOOKUP($H1686,'Water F Rev'!$A:$L,17,FALSE),0)</f>
        <v>0</v>
      </c>
      <c r="R1686" s="34">
        <f>IFERROR(VLOOKUP($H1686,'Water F Exp'!$A:$K,15,FALSE),0)</f>
        <v>0</v>
      </c>
      <c r="S1686" s="34">
        <f>IFERROR(VLOOKUP($H1686,'Water F Exp'!$A:$K,16,FALSE),0)</f>
        <v>0</v>
      </c>
      <c r="T1686" s="42">
        <f>IFERROR(VLOOKUP($H1686,'Water F Exp'!$A:$K,17,FALSE),0)</f>
        <v>0</v>
      </c>
      <c r="U1686" s="34">
        <f>IFERROR(VLOOKUP($H1686,'Sewer F Rev'!$A:$E,15,FALSE),0)</f>
        <v>0</v>
      </c>
      <c r="V1686" s="34">
        <f>IFERROR(VLOOKUP($H1686,'Sewer F Rev'!$A:$E,16,FALSE),0)</f>
        <v>0</v>
      </c>
      <c r="W1686" s="42">
        <f>IFERROR(VLOOKUP($H1686,'Sewer F Rev'!$A:$E,17,FALSE),0)</f>
        <v>0</v>
      </c>
      <c r="X1686" s="34">
        <f>IFERROR(VLOOKUP($H1686,'Sewer F Exp'!$A:$B,15,FALSE),0)</f>
        <v>0</v>
      </c>
      <c r="Y1686" s="34">
        <f>IFERROR(VLOOKUP($H1686,'Sewer F Exp'!$A:$B,16,FALSE),0)</f>
        <v>0</v>
      </c>
      <c r="Z1686" s="42">
        <f>IFERROR(VLOOKUP($H1686,'Sewer F Exp'!$A:$B,17,FALSE),0)</f>
        <v>0</v>
      </c>
      <c r="AA1686" s="34">
        <f>IFERROR(VLOOKUP($H1686,'Refuse F Rev'!$A:$E,15,FALSE),0)</f>
        <v>0</v>
      </c>
      <c r="AB1686" s="34">
        <f>IFERROR(VLOOKUP($H1686,'Refuse F Rev'!$A:$E,16,FALSE),0)</f>
        <v>0</v>
      </c>
      <c r="AC1686" s="42">
        <f>IFERROR(VLOOKUP($H1686,'Refuse F Rev'!$A:$E,17,FALSE),0)</f>
        <v>0</v>
      </c>
      <c r="AD1686" s="34">
        <f>IFERROR(VLOOKUP($H1686,'Refuse F Exp'!$A:$E,15,FALSE),0)</f>
        <v>0</v>
      </c>
      <c r="AE1686" s="34">
        <f>IFERROR(VLOOKUP($H1686,'Refuse F Exp'!$A:$E,16,FALSE),0)</f>
        <v>0</v>
      </c>
      <c r="AF1686" s="42">
        <f>IFERROR(VLOOKUP($H1686,'Refuse F Exp'!$A:$E,17,FALSE),0)</f>
        <v>0</v>
      </c>
      <c r="AG1686" s="34">
        <f>IFERROR(VLOOKUP($H1686,#REF!,10,FALSE),0)</f>
        <v>0</v>
      </c>
      <c r="AH1686" s="34">
        <f>IFERROR(VLOOKUP($H1686,#REF!,11,FALSE),0)</f>
        <v>0</v>
      </c>
      <c r="AI1686" s="42">
        <f>IFERROR(VLOOKUP($H1686,#REF!,12,FALSE),0)</f>
        <v>0</v>
      </c>
      <c r="AJ1686" s="34">
        <f>IFERROR(VLOOKUP($H1686,#REF!,10,FALSE),0)</f>
        <v>0</v>
      </c>
      <c r="AK1686" s="34">
        <f>IFERROR(VLOOKUP($H1686,#REF!,11,FALSE),0)</f>
        <v>0</v>
      </c>
      <c r="AL1686" s="42">
        <f>IFERROR(VLOOKUP($H1686,#REF!,12,FALSE),0)</f>
        <v>0</v>
      </c>
      <c r="AM1686" s="34">
        <f>IFERROR(VLOOKUP($H1686,#REF!,10,FALSE),0)</f>
        <v>0</v>
      </c>
      <c r="AN1686" s="34">
        <f>IFERROR(VLOOKUP($H1686,#REF!,11,FALSE),0)</f>
        <v>0</v>
      </c>
      <c r="AO1686" s="42">
        <f>IFERROR(VLOOKUP($H1686,#REF!,12,FALSE),0)</f>
        <v>0</v>
      </c>
      <c r="AP1686" s="34">
        <f>IFERROR(VLOOKUP($H1686,#REF!,10,FALSE),0)</f>
        <v>0</v>
      </c>
      <c r="AQ1686" s="34">
        <f>IFERROR(VLOOKUP($H1686,#REF!,11,FALSE),0)</f>
        <v>0</v>
      </c>
      <c r="AR1686" s="42">
        <f>IFERROR(VLOOKUP($H1686,#REF!,12,FALSE),0)</f>
        <v>0</v>
      </c>
      <c r="AS1686" s="34">
        <f>IFERROR(VLOOKUP($H1686,#REF!,13,FALSE),0)</f>
        <v>0</v>
      </c>
      <c r="AT1686" s="34">
        <f>IFERROR(VLOOKUP($H1686,#REF!,14,FALSE),0)</f>
        <v>0</v>
      </c>
      <c r="AU1686" s="42">
        <f>IFERROR(VLOOKUP($H1686,#REF!,15,FALSE),0)</f>
        <v>0</v>
      </c>
      <c r="AV1686" s="34">
        <f>IFERROR(VLOOKUP($H1686,#REF!,15,FALSE),0)</f>
        <v>0</v>
      </c>
      <c r="AW1686" s="34">
        <f>IFERROR(VLOOKUP($H1686,#REF!,16,FALSE),0)</f>
        <v>0</v>
      </c>
      <c r="AX1686" s="42">
        <f>IFERROR(VLOOKUP($H1686,#REF!,17,FALSE),0)</f>
        <v>0</v>
      </c>
    </row>
    <row r="1687" spans="1:50" x14ac:dyDescent="0.3">
      <c r="A1687" s="33" t="e">
        <f t="shared" si="104"/>
        <v>#REF!</v>
      </c>
      <c r="B1687" s="33" t="e">
        <f>+'R&amp;E EXPORT'!#REF!</f>
        <v>#REF!</v>
      </c>
      <c r="C1687" t="str">
        <f>IFERROR(VLOOKUP(A1687,'MCSJ Export'!A:C,3,FALSE),"")</f>
        <v/>
      </c>
      <c r="D1687" s="37">
        <f t="shared" si="105"/>
        <v>0</v>
      </c>
      <c r="E1687" s="37">
        <f t="shared" si="106"/>
        <v>0</v>
      </c>
      <c r="F1687" s="37">
        <f t="shared" si="107"/>
        <v>0</v>
      </c>
      <c r="G1687" s="37"/>
      <c r="H1687" s="33" t="e">
        <f>+'R&amp;E EXPORT'!#REF!</f>
        <v>#REF!</v>
      </c>
      <c r="I1687" s="34">
        <f>IFERROR(VLOOKUP($H1687,'Gen F Rev'!$A:$M,15,FALSE),0)</f>
        <v>0</v>
      </c>
      <c r="J1687" s="34">
        <f>IFERROR(VLOOKUP($H1687,'Gen F Rev'!$A:$M,16,FALSE),0)</f>
        <v>0</v>
      </c>
      <c r="K1687" s="42">
        <f>IFERROR(VLOOKUP($H1687,'Gen F Rev'!$A:$M,17,FALSE),0)</f>
        <v>0</v>
      </c>
      <c r="L1687" s="34">
        <f>IFERROR(VLOOKUP($H1687,'Gen F Exp'!$A:$E,15,FALSE),0)</f>
        <v>0</v>
      </c>
      <c r="M1687" s="34">
        <f>IFERROR(VLOOKUP($H1687,'Gen F Exp'!$A:$E,16,FALSE),0)</f>
        <v>0</v>
      </c>
      <c r="N1687" s="42">
        <f>IFERROR(VLOOKUP($H1687,'Gen F Exp'!$A:$E,17,FALSE),0)</f>
        <v>0</v>
      </c>
      <c r="O1687" s="34">
        <f>IFERROR(VLOOKUP($H1687,'Water F Rev'!$A:$L,15,FALSE),0)</f>
        <v>0</v>
      </c>
      <c r="P1687" s="34">
        <f>IFERROR(VLOOKUP($H1687,'Water F Rev'!$A:$L,16,FALSE),0)</f>
        <v>0</v>
      </c>
      <c r="Q1687" s="42">
        <f>IFERROR(VLOOKUP($H1687,'Water F Rev'!$A:$L,17,FALSE),0)</f>
        <v>0</v>
      </c>
      <c r="R1687" s="34">
        <f>IFERROR(VLOOKUP($H1687,'Water F Exp'!$A:$K,15,FALSE),0)</f>
        <v>0</v>
      </c>
      <c r="S1687" s="34">
        <f>IFERROR(VLOOKUP($H1687,'Water F Exp'!$A:$K,16,FALSE),0)</f>
        <v>0</v>
      </c>
      <c r="T1687" s="42">
        <f>IFERROR(VLOOKUP($H1687,'Water F Exp'!$A:$K,17,FALSE),0)</f>
        <v>0</v>
      </c>
      <c r="U1687" s="34">
        <f>IFERROR(VLOOKUP($H1687,'Sewer F Rev'!$A:$E,15,FALSE),0)</f>
        <v>0</v>
      </c>
      <c r="V1687" s="34">
        <f>IFERROR(VLOOKUP($H1687,'Sewer F Rev'!$A:$E,16,FALSE),0)</f>
        <v>0</v>
      </c>
      <c r="W1687" s="42">
        <f>IFERROR(VLOOKUP($H1687,'Sewer F Rev'!$A:$E,17,FALSE),0)</f>
        <v>0</v>
      </c>
      <c r="X1687" s="34">
        <f>IFERROR(VLOOKUP($H1687,'Sewer F Exp'!$A:$B,15,FALSE),0)</f>
        <v>0</v>
      </c>
      <c r="Y1687" s="34">
        <f>IFERROR(VLOOKUP($H1687,'Sewer F Exp'!$A:$B,16,FALSE),0)</f>
        <v>0</v>
      </c>
      <c r="Z1687" s="42">
        <f>IFERROR(VLOOKUP($H1687,'Sewer F Exp'!$A:$B,17,FALSE),0)</f>
        <v>0</v>
      </c>
      <c r="AA1687" s="34">
        <f>IFERROR(VLOOKUP($H1687,'Refuse F Rev'!$A:$E,15,FALSE),0)</f>
        <v>0</v>
      </c>
      <c r="AB1687" s="34">
        <f>IFERROR(VLOOKUP($H1687,'Refuse F Rev'!$A:$E,16,FALSE),0)</f>
        <v>0</v>
      </c>
      <c r="AC1687" s="42">
        <f>IFERROR(VLOOKUP($H1687,'Refuse F Rev'!$A:$E,17,FALSE),0)</f>
        <v>0</v>
      </c>
      <c r="AD1687" s="34">
        <f>IFERROR(VLOOKUP($H1687,'Refuse F Exp'!$A:$E,15,FALSE),0)</f>
        <v>0</v>
      </c>
      <c r="AE1687" s="34">
        <f>IFERROR(VLOOKUP($H1687,'Refuse F Exp'!$A:$E,16,FALSE),0)</f>
        <v>0</v>
      </c>
      <c r="AF1687" s="42">
        <f>IFERROR(VLOOKUP($H1687,'Refuse F Exp'!$A:$E,17,FALSE),0)</f>
        <v>0</v>
      </c>
      <c r="AG1687" s="34">
        <f>IFERROR(VLOOKUP($H1687,#REF!,10,FALSE),0)</f>
        <v>0</v>
      </c>
      <c r="AH1687" s="34">
        <f>IFERROR(VLOOKUP($H1687,#REF!,11,FALSE),0)</f>
        <v>0</v>
      </c>
      <c r="AI1687" s="42">
        <f>IFERROR(VLOOKUP($H1687,#REF!,12,FALSE),0)</f>
        <v>0</v>
      </c>
      <c r="AJ1687" s="34">
        <f>IFERROR(VLOOKUP($H1687,#REF!,10,FALSE),0)</f>
        <v>0</v>
      </c>
      <c r="AK1687" s="34">
        <f>IFERROR(VLOOKUP($H1687,#REF!,11,FALSE),0)</f>
        <v>0</v>
      </c>
      <c r="AL1687" s="42">
        <f>IFERROR(VLOOKUP($H1687,#REF!,12,FALSE),0)</f>
        <v>0</v>
      </c>
      <c r="AM1687" s="34">
        <f>IFERROR(VLOOKUP($H1687,#REF!,10,FALSE),0)</f>
        <v>0</v>
      </c>
      <c r="AN1687" s="34">
        <f>IFERROR(VLOOKUP($H1687,#REF!,11,FALSE),0)</f>
        <v>0</v>
      </c>
      <c r="AO1687" s="42">
        <f>IFERROR(VLOOKUP($H1687,#REF!,12,FALSE),0)</f>
        <v>0</v>
      </c>
      <c r="AP1687" s="34">
        <f>IFERROR(VLOOKUP($H1687,#REF!,10,FALSE),0)</f>
        <v>0</v>
      </c>
      <c r="AQ1687" s="34">
        <f>IFERROR(VLOOKUP($H1687,#REF!,11,FALSE),0)</f>
        <v>0</v>
      </c>
      <c r="AR1687" s="42">
        <f>IFERROR(VLOOKUP($H1687,#REF!,12,FALSE),0)</f>
        <v>0</v>
      </c>
      <c r="AS1687" s="34">
        <f>IFERROR(VLOOKUP($H1687,#REF!,13,FALSE),0)</f>
        <v>0</v>
      </c>
      <c r="AT1687" s="34">
        <f>IFERROR(VLOOKUP($H1687,#REF!,14,FALSE),0)</f>
        <v>0</v>
      </c>
      <c r="AU1687" s="42">
        <f>IFERROR(VLOOKUP($H1687,#REF!,15,FALSE),0)</f>
        <v>0</v>
      </c>
      <c r="AV1687" s="34">
        <f>IFERROR(VLOOKUP($H1687,#REF!,15,FALSE),0)</f>
        <v>0</v>
      </c>
      <c r="AW1687" s="34">
        <f>IFERROR(VLOOKUP($H1687,#REF!,16,FALSE),0)</f>
        <v>0</v>
      </c>
      <c r="AX1687" s="42">
        <f>IFERROR(VLOOKUP($H1687,#REF!,17,FALSE),0)</f>
        <v>0</v>
      </c>
    </row>
    <row r="1688" spans="1:50" x14ac:dyDescent="0.3">
      <c r="A1688" s="33" t="e">
        <f t="shared" si="104"/>
        <v>#REF!</v>
      </c>
      <c r="B1688" s="33" t="e">
        <f>+'R&amp;E EXPORT'!#REF!</f>
        <v>#REF!</v>
      </c>
      <c r="C1688" t="str">
        <f>IFERROR(VLOOKUP(A1688,'MCSJ Export'!A:C,3,FALSE),"")</f>
        <v/>
      </c>
      <c r="D1688" s="37">
        <f t="shared" si="105"/>
        <v>0</v>
      </c>
      <c r="E1688" s="37">
        <f t="shared" si="106"/>
        <v>0</v>
      </c>
      <c r="F1688" s="37">
        <f t="shared" si="107"/>
        <v>0</v>
      </c>
      <c r="G1688" s="37"/>
      <c r="H1688" s="33" t="e">
        <f>+'R&amp;E EXPORT'!#REF!</f>
        <v>#REF!</v>
      </c>
      <c r="I1688" s="34">
        <f>IFERROR(VLOOKUP($H1688,'Gen F Rev'!$A:$M,15,FALSE),0)</f>
        <v>0</v>
      </c>
      <c r="J1688" s="34">
        <f>IFERROR(VLOOKUP($H1688,'Gen F Rev'!$A:$M,16,FALSE),0)</f>
        <v>0</v>
      </c>
      <c r="K1688" s="42">
        <f>IFERROR(VLOOKUP($H1688,'Gen F Rev'!$A:$M,17,FALSE),0)</f>
        <v>0</v>
      </c>
      <c r="L1688" s="34">
        <f>IFERROR(VLOOKUP($H1688,'Gen F Exp'!$A:$E,15,FALSE),0)</f>
        <v>0</v>
      </c>
      <c r="M1688" s="34">
        <f>IFERROR(VLOOKUP($H1688,'Gen F Exp'!$A:$E,16,FALSE),0)</f>
        <v>0</v>
      </c>
      <c r="N1688" s="42">
        <f>IFERROR(VLOOKUP($H1688,'Gen F Exp'!$A:$E,17,FALSE),0)</f>
        <v>0</v>
      </c>
      <c r="O1688" s="34">
        <f>IFERROR(VLOOKUP($H1688,'Water F Rev'!$A:$L,15,FALSE),0)</f>
        <v>0</v>
      </c>
      <c r="P1688" s="34">
        <f>IFERROR(VLOOKUP($H1688,'Water F Rev'!$A:$L,16,FALSE),0)</f>
        <v>0</v>
      </c>
      <c r="Q1688" s="42">
        <f>IFERROR(VLOOKUP($H1688,'Water F Rev'!$A:$L,17,FALSE),0)</f>
        <v>0</v>
      </c>
      <c r="R1688" s="34">
        <f>IFERROR(VLOOKUP($H1688,'Water F Exp'!$A:$K,15,FALSE),0)</f>
        <v>0</v>
      </c>
      <c r="S1688" s="34">
        <f>IFERROR(VLOOKUP($H1688,'Water F Exp'!$A:$K,16,FALSE),0)</f>
        <v>0</v>
      </c>
      <c r="T1688" s="42">
        <f>IFERROR(VLOOKUP($H1688,'Water F Exp'!$A:$K,17,FALSE),0)</f>
        <v>0</v>
      </c>
      <c r="U1688" s="34">
        <f>IFERROR(VLOOKUP($H1688,'Sewer F Rev'!$A:$E,15,FALSE),0)</f>
        <v>0</v>
      </c>
      <c r="V1688" s="34">
        <f>IFERROR(VLOOKUP($H1688,'Sewer F Rev'!$A:$E,16,FALSE),0)</f>
        <v>0</v>
      </c>
      <c r="W1688" s="42">
        <f>IFERROR(VLOOKUP($H1688,'Sewer F Rev'!$A:$E,17,FALSE),0)</f>
        <v>0</v>
      </c>
      <c r="X1688" s="34">
        <f>IFERROR(VLOOKUP($H1688,'Sewer F Exp'!$A:$B,15,FALSE),0)</f>
        <v>0</v>
      </c>
      <c r="Y1688" s="34">
        <f>IFERROR(VLOOKUP($H1688,'Sewer F Exp'!$A:$B,16,FALSE),0)</f>
        <v>0</v>
      </c>
      <c r="Z1688" s="42">
        <f>IFERROR(VLOOKUP($H1688,'Sewer F Exp'!$A:$B,17,FALSE),0)</f>
        <v>0</v>
      </c>
      <c r="AA1688" s="34">
        <f>IFERROR(VLOOKUP($H1688,'Refuse F Rev'!$A:$E,15,FALSE),0)</f>
        <v>0</v>
      </c>
      <c r="AB1688" s="34">
        <f>IFERROR(VLOOKUP($H1688,'Refuse F Rev'!$A:$E,16,FALSE),0)</f>
        <v>0</v>
      </c>
      <c r="AC1688" s="42">
        <f>IFERROR(VLOOKUP($H1688,'Refuse F Rev'!$A:$E,17,FALSE),0)</f>
        <v>0</v>
      </c>
      <c r="AD1688" s="34">
        <f>IFERROR(VLOOKUP($H1688,'Refuse F Exp'!$A:$E,15,FALSE),0)</f>
        <v>0</v>
      </c>
      <c r="AE1688" s="34">
        <f>IFERROR(VLOOKUP($H1688,'Refuse F Exp'!$A:$E,16,FALSE),0)</f>
        <v>0</v>
      </c>
      <c r="AF1688" s="42">
        <f>IFERROR(VLOOKUP($H1688,'Refuse F Exp'!$A:$E,17,FALSE),0)</f>
        <v>0</v>
      </c>
      <c r="AG1688" s="34">
        <f>IFERROR(VLOOKUP($H1688,#REF!,10,FALSE),0)</f>
        <v>0</v>
      </c>
      <c r="AH1688" s="34">
        <f>IFERROR(VLOOKUP($H1688,#REF!,11,FALSE),0)</f>
        <v>0</v>
      </c>
      <c r="AI1688" s="42">
        <f>IFERROR(VLOOKUP($H1688,#REF!,12,FALSE),0)</f>
        <v>0</v>
      </c>
      <c r="AJ1688" s="34">
        <f>IFERROR(VLOOKUP($H1688,#REF!,10,FALSE),0)</f>
        <v>0</v>
      </c>
      <c r="AK1688" s="34">
        <f>IFERROR(VLOOKUP($H1688,#REF!,11,FALSE),0)</f>
        <v>0</v>
      </c>
      <c r="AL1688" s="42">
        <f>IFERROR(VLOOKUP($H1688,#REF!,12,FALSE),0)</f>
        <v>0</v>
      </c>
      <c r="AM1688" s="34">
        <f>IFERROR(VLOOKUP($H1688,#REF!,10,FALSE),0)</f>
        <v>0</v>
      </c>
      <c r="AN1688" s="34">
        <f>IFERROR(VLOOKUP($H1688,#REF!,11,FALSE),0)</f>
        <v>0</v>
      </c>
      <c r="AO1688" s="42">
        <f>IFERROR(VLOOKUP($H1688,#REF!,12,FALSE),0)</f>
        <v>0</v>
      </c>
      <c r="AP1688" s="34">
        <f>IFERROR(VLOOKUP($H1688,#REF!,10,FALSE),0)</f>
        <v>0</v>
      </c>
      <c r="AQ1688" s="34">
        <f>IFERROR(VLOOKUP($H1688,#REF!,11,FALSE),0)</f>
        <v>0</v>
      </c>
      <c r="AR1688" s="42">
        <f>IFERROR(VLOOKUP($H1688,#REF!,12,FALSE),0)</f>
        <v>0</v>
      </c>
      <c r="AS1688" s="34">
        <f>IFERROR(VLOOKUP($H1688,#REF!,13,FALSE),0)</f>
        <v>0</v>
      </c>
      <c r="AT1688" s="34">
        <f>IFERROR(VLOOKUP($H1688,#REF!,14,FALSE),0)</f>
        <v>0</v>
      </c>
      <c r="AU1688" s="42">
        <f>IFERROR(VLOOKUP($H1688,#REF!,15,FALSE),0)</f>
        <v>0</v>
      </c>
      <c r="AV1688" s="34">
        <f>IFERROR(VLOOKUP($H1688,#REF!,15,FALSE),0)</f>
        <v>0</v>
      </c>
      <c r="AW1688" s="34">
        <f>IFERROR(VLOOKUP($H1688,#REF!,16,FALSE),0)</f>
        <v>0</v>
      </c>
      <c r="AX1688" s="42">
        <f>IFERROR(VLOOKUP($H1688,#REF!,17,FALSE),0)</f>
        <v>0</v>
      </c>
    </row>
    <row r="1689" spans="1:50" x14ac:dyDescent="0.3">
      <c r="A1689" s="33" t="e">
        <f t="shared" si="104"/>
        <v>#REF!</v>
      </c>
      <c r="B1689" s="33" t="e">
        <f>+'R&amp;E EXPORT'!#REF!</f>
        <v>#REF!</v>
      </c>
      <c r="C1689" t="str">
        <f>IFERROR(VLOOKUP(A1689,'MCSJ Export'!A:C,3,FALSE),"")</f>
        <v/>
      </c>
      <c r="D1689" s="37">
        <f t="shared" si="105"/>
        <v>0</v>
      </c>
      <c r="E1689" s="37">
        <f t="shared" si="106"/>
        <v>0</v>
      </c>
      <c r="F1689" s="37">
        <f t="shared" si="107"/>
        <v>0</v>
      </c>
      <c r="G1689" s="37"/>
      <c r="H1689" s="33" t="e">
        <f>+'R&amp;E EXPORT'!#REF!</f>
        <v>#REF!</v>
      </c>
      <c r="I1689" s="34">
        <f>IFERROR(VLOOKUP($H1689,'Gen F Rev'!$A:$M,15,FALSE),0)</f>
        <v>0</v>
      </c>
      <c r="J1689" s="34">
        <f>IFERROR(VLOOKUP($H1689,'Gen F Rev'!$A:$M,16,FALSE),0)</f>
        <v>0</v>
      </c>
      <c r="K1689" s="42">
        <f>IFERROR(VLOOKUP($H1689,'Gen F Rev'!$A:$M,17,FALSE),0)</f>
        <v>0</v>
      </c>
      <c r="L1689" s="34">
        <f>IFERROR(VLOOKUP($H1689,'Gen F Exp'!$A:$E,15,FALSE),0)</f>
        <v>0</v>
      </c>
      <c r="M1689" s="34">
        <f>IFERROR(VLOOKUP($H1689,'Gen F Exp'!$A:$E,16,FALSE),0)</f>
        <v>0</v>
      </c>
      <c r="N1689" s="42">
        <f>IFERROR(VLOOKUP($H1689,'Gen F Exp'!$A:$E,17,FALSE),0)</f>
        <v>0</v>
      </c>
      <c r="O1689" s="34">
        <f>IFERROR(VLOOKUP($H1689,'Water F Rev'!$A:$L,15,FALSE),0)</f>
        <v>0</v>
      </c>
      <c r="P1689" s="34">
        <f>IFERROR(VLOOKUP($H1689,'Water F Rev'!$A:$L,16,FALSE),0)</f>
        <v>0</v>
      </c>
      <c r="Q1689" s="42">
        <f>IFERROR(VLOOKUP($H1689,'Water F Rev'!$A:$L,17,FALSE),0)</f>
        <v>0</v>
      </c>
      <c r="R1689" s="34">
        <f>IFERROR(VLOOKUP($H1689,'Water F Exp'!$A:$K,15,FALSE),0)</f>
        <v>0</v>
      </c>
      <c r="S1689" s="34">
        <f>IFERROR(VLOOKUP($H1689,'Water F Exp'!$A:$K,16,FALSE),0)</f>
        <v>0</v>
      </c>
      <c r="T1689" s="42">
        <f>IFERROR(VLOOKUP($H1689,'Water F Exp'!$A:$K,17,FALSE),0)</f>
        <v>0</v>
      </c>
      <c r="U1689" s="34">
        <f>IFERROR(VLOOKUP($H1689,'Sewer F Rev'!$A:$E,15,FALSE),0)</f>
        <v>0</v>
      </c>
      <c r="V1689" s="34">
        <f>IFERROR(VLOOKUP($H1689,'Sewer F Rev'!$A:$E,16,FALSE),0)</f>
        <v>0</v>
      </c>
      <c r="W1689" s="42">
        <f>IFERROR(VLOOKUP($H1689,'Sewer F Rev'!$A:$E,17,FALSE),0)</f>
        <v>0</v>
      </c>
      <c r="X1689" s="34">
        <f>IFERROR(VLOOKUP($H1689,'Sewer F Exp'!$A:$B,15,FALSE),0)</f>
        <v>0</v>
      </c>
      <c r="Y1689" s="34">
        <f>IFERROR(VLOOKUP($H1689,'Sewer F Exp'!$A:$B,16,FALSE),0)</f>
        <v>0</v>
      </c>
      <c r="Z1689" s="42">
        <f>IFERROR(VLOOKUP($H1689,'Sewer F Exp'!$A:$B,17,FALSE),0)</f>
        <v>0</v>
      </c>
      <c r="AA1689" s="34">
        <f>IFERROR(VLOOKUP($H1689,'Refuse F Rev'!$A:$E,15,FALSE),0)</f>
        <v>0</v>
      </c>
      <c r="AB1689" s="34">
        <f>IFERROR(VLOOKUP($H1689,'Refuse F Rev'!$A:$E,16,FALSE),0)</f>
        <v>0</v>
      </c>
      <c r="AC1689" s="42">
        <f>IFERROR(VLOOKUP($H1689,'Refuse F Rev'!$A:$E,17,FALSE),0)</f>
        <v>0</v>
      </c>
      <c r="AD1689" s="34">
        <f>IFERROR(VLOOKUP($H1689,'Refuse F Exp'!$A:$E,15,FALSE),0)</f>
        <v>0</v>
      </c>
      <c r="AE1689" s="34">
        <f>IFERROR(VLOOKUP($H1689,'Refuse F Exp'!$A:$E,16,FALSE),0)</f>
        <v>0</v>
      </c>
      <c r="AF1689" s="42">
        <f>IFERROR(VLOOKUP($H1689,'Refuse F Exp'!$A:$E,17,FALSE),0)</f>
        <v>0</v>
      </c>
      <c r="AG1689" s="34">
        <f>IFERROR(VLOOKUP($H1689,#REF!,10,FALSE),0)</f>
        <v>0</v>
      </c>
      <c r="AH1689" s="34">
        <f>IFERROR(VLOOKUP($H1689,#REF!,11,FALSE),0)</f>
        <v>0</v>
      </c>
      <c r="AI1689" s="42">
        <f>IFERROR(VLOOKUP($H1689,#REF!,12,FALSE),0)</f>
        <v>0</v>
      </c>
      <c r="AJ1689" s="34">
        <f>IFERROR(VLOOKUP($H1689,#REF!,10,FALSE),0)</f>
        <v>0</v>
      </c>
      <c r="AK1689" s="34">
        <f>IFERROR(VLOOKUP($H1689,#REF!,11,FALSE),0)</f>
        <v>0</v>
      </c>
      <c r="AL1689" s="42">
        <f>IFERROR(VLOOKUP($H1689,#REF!,12,FALSE),0)</f>
        <v>0</v>
      </c>
      <c r="AM1689" s="34">
        <f>IFERROR(VLOOKUP($H1689,#REF!,10,FALSE),0)</f>
        <v>0</v>
      </c>
      <c r="AN1689" s="34">
        <f>IFERROR(VLOOKUP($H1689,#REF!,11,FALSE),0)</f>
        <v>0</v>
      </c>
      <c r="AO1689" s="42">
        <f>IFERROR(VLOOKUP($H1689,#REF!,12,FALSE),0)</f>
        <v>0</v>
      </c>
      <c r="AP1689" s="34">
        <f>IFERROR(VLOOKUP($H1689,#REF!,10,FALSE),0)</f>
        <v>0</v>
      </c>
      <c r="AQ1689" s="34">
        <f>IFERROR(VLOOKUP($H1689,#REF!,11,FALSE),0)</f>
        <v>0</v>
      </c>
      <c r="AR1689" s="42">
        <f>IFERROR(VLOOKUP($H1689,#REF!,12,FALSE),0)</f>
        <v>0</v>
      </c>
      <c r="AS1689" s="34">
        <f>IFERROR(VLOOKUP($H1689,#REF!,13,FALSE),0)</f>
        <v>0</v>
      </c>
      <c r="AT1689" s="34">
        <f>IFERROR(VLOOKUP($H1689,#REF!,14,FALSE),0)</f>
        <v>0</v>
      </c>
      <c r="AU1689" s="42">
        <f>IFERROR(VLOOKUP($H1689,#REF!,15,FALSE),0)</f>
        <v>0</v>
      </c>
      <c r="AV1689" s="34">
        <f>IFERROR(VLOOKUP($H1689,#REF!,15,FALSE),0)</f>
        <v>0</v>
      </c>
      <c r="AW1689" s="34">
        <f>IFERROR(VLOOKUP($H1689,#REF!,16,FALSE),0)</f>
        <v>0</v>
      </c>
      <c r="AX1689" s="42">
        <f>IFERROR(VLOOKUP($H1689,#REF!,17,FALSE),0)</f>
        <v>0</v>
      </c>
    </row>
    <row r="1690" spans="1:50" x14ac:dyDescent="0.3">
      <c r="A1690" s="33" t="e">
        <f t="shared" si="104"/>
        <v>#REF!</v>
      </c>
      <c r="B1690" s="33" t="e">
        <f>+'R&amp;E EXPORT'!#REF!</f>
        <v>#REF!</v>
      </c>
      <c r="C1690" t="str">
        <f>IFERROR(VLOOKUP(A1690,'MCSJ Export'!A:C,3,FALSE),"")</f>
        <v/>
      </c>
      <c r="D1690" s="37">
        <f t="shared" si="105"/>
        <v>0</v>
      </c>
      <c r="E1690" s="37">
        <f t="shared" si="106"/>
        <v>0</v>
      </c>
      <c r="F1690" s="37">
        <f t="shared" si="107"/>
        <v>0</v>
      </c>
      <c r="G1690" s="37"/>
      <c r="H1690" s="33" t="e">
        <f>+'R&amp;E EXPORT'!#REF!</f>
        <v>#REF!</v>
      </c>
      <c r="I1690" s="34">
        <f>IFERROR(VLOOKUP($H1690,'Gen F Rev'!$A:$M,15,FALSE),0)</f>
        <v>0</v>
      </c>
      <c r="J1690" s="34">
        <f>IFERROR(VLOOKUP($H1690,'Gen F Rev'!$A:$M,16,FALSE),0)</f>
        <v>0</v>
      </c>
      <c r="K1690" s="42">
        <f>IFERROR(VLOOKUP($H1690,'Gen F Rev'!$A:$M,17,FALSE),0)</f>
        <v>0</v>
      </c>
      <c r="L1690" s="34">
        <f>IFERROR(VLOOKUP($H1690,'Gen F Exp'!$A:$E,15,FALSE),0)</f>
        <v>0</v>
      </c>
      <c r="M1690" s="34">
        <f>IFERROR(VLOOKUP($H1690,'Gen F Exp'!$A:$E,16,FALSE),0)</f>
        <v>0</v>
      </c>
      <c r="N1690" s="42">
        <f>IFERROR(VLOOKUP($H1690,'Gen F Exp'!$A:$E,17,FALSE),0)</f>
        <v>0</v>
      </c>
      <c r="O1690" s="34">
        <f>IFERROR(VLOOKUP($H1690,'Water F Rev'!$A:$L,15,FALSE),0)</f>
        <v>0</v>
      </c>
      <c r="P1690" s="34">
        <f>IFERROR(VLOOKUP($H1690,'Water F Rev'!$A:$L,16,FALSE),0)</f>
        <v>0</v>
      </c>
      <c r="Q1690" s="42">
        <f>IFERROR(VLOOKUP($H1690,'Water F Rev'!$A:$L,17,FALSE),0)</f>
        <v>0</v>
      </c>
      <c r="R1690" s="34">
        <f>IFERROR(VLOOKUP($H1690,'Water F Exp'!$A:$K,15,FALSE),0)</f>
        <v>0</v>
      </c>
      <c r="S1690" s="34">
        <f>IFERROR(VLOOKUP($H1690,'Water F Exp'!$A:$K,16,FALSE),0)</f>
        <v>0</v>
      </c>
      <c r="T1690" s="42">
        <f>IFERROR(VLOOKUP($H1690,'Water F Exp'!$A:$K,17,FALSE),0)</f>
        <v>0</v>
      </c>
      <c r="U1690" s="34">
        <f>IFERROR(VLOOKUP($H1690,'Sewer F Rev'!$A:$E,15,FALSE),0)</f>
        <v>0</v>
      </c>
      <c r="V1690" s="34">
        <f>IFERROR(VLOOKUP($H1690,'Sewer F Rev'!$A:$E,16,FALSE),0)</f>
        <v>0</v>
      </c>
      <c r="W1690" s="42">
        <f>IFERROR(VLOOKUP($H1690,'Sewer F Rev'!$A:$E,17,FALSE),0)</f>
        <v>0</v>
      </c>
      <c r="X1690" s="34">
        <f>IFERROR(VLOOKUP($H1690,'Sewer F Exp'!$A:$B,15,FALSE),0)</f>
        <v>0</v>
      </c>
      <c r="Y1690" s="34">
        <f>IFERROR(VLOOKUP($H1690,'Sewer F Exp'!$A:$B,16,FALSE),0)</f>
        <v>0</v>
      </c>
      <c r="Z1690" s="42">
        <f>IFERROR(VLOOKUP($H1690,'Sewer F Exp'!$A:$B,17,FALSE),0)</f>
        <v>0</v>
      </c>
      <c r="AA1690" s="34">
        <f>IFERROR(VLOOKUP($H1690,'Refuse F Rev'!$A:$E,15,FALSE),0)</f>
        <v>0</v>
      </c>
      <c r="AB1690" s="34">
        <f>IFERROR(VLOOKUP($H1690,'Refuse F Rev'!$A:$E,16,FALSE),0)</f>
        <v>0</v>
      </c>
      <c r="AC1690" s="42">
        <f>IFERROR(VLOOKUP($H1690,'Refuse F Rev'!$A:$E,17,FALSE),0)</f>
        <v>0</v>
      </c>
      <c r="AD1690" s="34">
        <f>IFERROR(VLOOKUP($H1690,'Refuse F Exp'!$A:$E,15,FALSE),0)</f>
        <v>0</v>
      </c>
      <c r="AE1690" s="34">
        <f>IFERROR(VLOOKUP($H1690,'Refuse F Exp'!$A:$E,16,FALSE),0)</f>
        <v>0</v>
      </c>
      <c r="AF1690" s="42">
        <f>IFERROR(VLOOKUP($H1690,'Refuse F Exp'!$A:$E,17,FALSE),0)</f>
        <v>0</v>
      </c>
      <c r="AG1690" s="34">
        <f>IFERROR(VLOOKUP($H1690,#REF!,10,FALSE),0)</f>
        <v>0</v>
      </c>
      <c r="AH1690" s="34">
        <f>IFERROR(VLOOKUP($H1690,#REF!,11,FALSE),0)</f>
        <v>0</v>
      </c>
      <c r="AI1690" s="42">
        <f>IFERROR(VLOOKUP($H1690,#REF!,12,FALSE),0)</f>
        <v>0</v>
      </c>
      <c r="AJ1690" s="34">
        <f>IFERROR(VLOOKUP($H1690,#REF!,10,FALSE),0)</f>
        <v>0</v>
      </c>
      <c r="AK1690" s="34">
        <f>IFERROR(VLOOKUP($H1690,#REF!,11,FALSE),0)</f>
        <v>0</v>
      </c>
      <c r="AL1690" s="42">
        <f>IFERROR(VLOOKUP($H1690,#REF!,12,FALSE),0)</f>
        <v>0</v>
      </c>
      <c r="AM1690" s="34">
        <f>IFERROR(VLOOKUP($H1690,#REF!,10,FALSE),0)</f>
        <v>0</v>
      </c>
      <c r="AN1690" s="34">
        <f>IFERROR(VLOOKUP($H1690,#REF!,11,FALSE),0)</f>
        <v>0</v>
      </c>
      <c r="AO1690" s="42">
        <f>IFERROR(VLOOKUP($H1690,#REF!,12,FALSE),0)</f>
        <v>0</v>
      </c>
      <c r="AP1690" s="34">
        <f>IFERROR(VLOOKUP($H1690,#REF!,10,FALSE),0)</f>
        <v>0</v>
      </c>
      <c r="AQ1690" s="34">
        <f>IFERROR(VLOOKUP($H1690,#REF!,11,FALSE),0)</f>
        <v>0</v>
      </c>
      <c r="AR1690" s="42">
        <f>IFERROR(VLOOKUP($H1690,#REF!,12,FALSE),0)</f>
        <v>0</v>
      </c>
      <c r="AS1690" s="34">
        <f>IFERROR(VLOOKUP($H1690,#REF!,13,FALSE),0)</f>
        <v>0</v>
      </c>
      <c r="AT1690" s="34">
        <f>IFERROR(VLOOKUP($H1690,#REF!,14,FALSE),0)</f>
        <v>0</v>
      </c>
      <c r="AU1690" s="42">
        <f>IFERROR(VLOOKUP($H1690,#REF!,15,FALSE),0)</f>
        <v>0</v>
      </c>
      <c r="AV1690" s="34">
        <f>IFERROR(VLOOKUP($H1690,#REF!,15,FALSE),0)</f>
        <v>0</v>
      </c>
      <c r="AW1690" s="34">
        <f>IFERROR(VLOOKUP($H1690,#REF!,16,FALSE),0)</f>
        <v>0</v>
      </c>
      <c r="AX1690" s="42">
        <f>IFERROR(VLOOKUP($H1690,#REF!,17,FALSE),0)</f>
        <v>0</v>
      </c>
    </row>
    <row r="1691" spans="1:50" x14ac:dyDescent="0.3">
      <c r="A1691" s="33" t="str">
        <f t="shared" si="104"/>
        <v>0</v>
      </c>
      <c r="B1691" s="33">
        <f>+'R&amp;E EXPORT'!B1511</f>
        <v>0</v>
      </c>
      <c r="C1691" t="str">
        <f>IFERROR(VLOOKUP(A1691,'MCSJ Export'!A:C,3,FALSE),"")</f>
        <v/>
      </c>
      <c r="D1691" s="37">
        <f t="shared" ca="1" si="105"/>
        <v>0</v>
      </c>
      <c r="E1691" s="37">
        <f t="shared" ca="1" si="106"/>
        <v>0</v>
      </c>
      <c r="F1691" s="37">
        <f t="shared" ca="1" si="107"/>
        <v>0</v>
      </c>
      <c r="G1691" s="37"/>
      <c r="H1691" s="33">
        <f>+'R&amp;E EXPORT'!A1511</f>
        <v>0</v>
      </c>
      <c r="I1691" s="34">
        <f>IFERROR(VLOOKUP($H1691,'Gen F Rev'!$A:$M,15,FALSE),0)</f>
        <v>0</v>
      </c>
      <c r="J1691" s="34">
        <f>IFERROR(VLOOKUP($H1691,'Gen F Rev'!$A:$M,16,FALSE),0)</f>
        <v>0</v>
      </c>
      <c r="K1691" s="42">
        <f>IFERROR(VLOOKUP($H1691,'Gen F Rev'!$A:$M,17,FALSE),0)</f>
        <v>0</v>
      </c>
      <c r="L1691" s="34">
        <f>IFERROR(VLOOKUP($H1691,'Gen F Exp'!$A:$E,15,FALSE),0)</f>
        <v>0</v>
      </c>
      <c r="M1691" s="34">
        <f>IFERROR(VLOOKUP($H1691,'Gen F Exp'!$A:$E,16,FALSE),0)</f>
        <v>0</v>
      </c>
      <c r="N1691" s="42">
        <f>IFERROR(VLOOKUP($H1691,'Gen F Exp'!$A:$E,17,FALSE),0)</f>
        <v>0</v>
      </c>
      <c r="O1691" s="34">
        <f>IFERROR(VLOOKUP($H1691,'Water F Rev'!$A:$L,15,FALSE),0)</f>
        <v>0</v>
      </c>
      <c r="P1691" s="34">
        <f>IFERROR(VLOOKUP($H1691,'Water F Rev'!$A:$L,16,FALSE),0)</f>
        <v>0</v>
      </c>
      <c r="Q1691" s="42">
        <f>IFERROR(VLOOKUP($H1691,'Water F Rev'!$A:$L,17,FALSE),0)</f>
        <v>0</v>
      </c>
      <c r="R1691" s="34">
        <f>IFERROR(VLOOKUP($H1691,'Water F Exp'!$A:$K,15,FALSE),0)</f>
        <v>0</v>
      </c>
      <c r="S1691" s="34">
        <f>IFERROR(VLOOKUP($H1691,'Water F Exp'!$A:$K,16,FALSE),0)</f>
        <v>0</v>
      </c>
      <c r="T1691" s="42">
        <f>IFERROR(VLOOKUP($H1691,'Water F Exp'!$A:$K,17,FALSE),0)</f>
        <v>0</v>
      </c>
      <c r="U1691" s="34">
        <f ca="1">IFERROR(VLOOKUP($H1691,'Sewer F Rev'!$A:$E,15,FALSE),0)</f>
        <v>0</v>
      </c>
      <c r="V1691" s="34">
        <f ca="1">IFERROR(VLOOKUP($H1691,'Sewer F Rev'!$A:$E,16,FALSE),0)</f>
        <v>0</v>
      </c>
      <c r="W1691" s="42">
        <f ca="1">IFERROR(VLOOKUP($H1691,'Sewer F Rev'!$A:$E,17,FALSE),0)</f>
        <v>0</v>
      </c>
      <c r="X1691" s="34">
        <f>IFERROR(VLOOKUP($H1691,'Sewer F Exp'!$A:$B,15,FALSE),0)</f>
        <v>0</v>
      </c>
      <c r="Y1691" s="34">
        <f>IFERROR(VLOOKUP($H1691,'Sewer F Exp'!$A:$B,16,FALSE),0)</f>
        <v>0</v>
      </c>
      <c r="Z1691" s="42">
        <f>IFERROR(VLOOKUP($H1691,'Sewer F Exp'!$A:$B,17,FALSE),0)</f>
        <v>0</v>
      </c>
      <c r="AA1691" s="34">
        <f>IFERROR(VLOOKUP($H1691,'Refuse F Rev'!$A:$E,15,FALSE),0)</f>
        <v>0</v>
      </c>
      <c r="AB1691" s="34">
        <f>IFERROR(VLOOKUP($H1691,'Refuse F Rev'!$A:$E,16,FALSE),0)</f>
        <v>0</v>
      </c>
      <c r="AC1691" s="42">
        <f>IFERROR(VLOOKUP($H1691,'Refuse F Rev'!$A:$E,17,FALSE),0)</f>
        <v>0</v>
      </c>
      <c r="AD1691" s="34">
        <f>IFERROR(VLOOKUP($H1691,'Refuse F Exp'!$A:$E,15,FALSE),0)</f>
        <v>0</v>
      </c>
      <c r="AE1691" s="34">
        <f>IFERROR(VLOOKUP($H1691,'Refuse F Exp'!$A:$E,16,FALSE),0)</f>
        <v>0</v>
      </c>
      <c r="AF1691" s="42">
        <f>IFERROR(VLOOKUP($H1691,'Refuse F Exp'!$A:$E,17,FALSE),0)</f>
        <v>0</v>
      </c>
      <c r="AG1691" s="34">
        <f>IFERROR(VLOOKUP($H1691,#REF!,10,FALSE),0)</f>
        <v>0</v>
      </c>
      <c r="AH1691" s="34">
        <f>IFERROR(VLOOKUP($H1691,#REF!,11,FALSE),0)</f>
        <v>0</v>
      </c>
      <c r="AI1691" s="42">
        <f>IFERROR(VLOOKUP($H1691,#REF!,12,FALSE),0)</f>
        <v>0</v>
      </c>
      <c r="AJ1691" s="34">
        <f>IFERROR(VLOOKUP($H1691,#REF!,10,FALSE),0)</f>
        <v>0</v>
      </c>
      <c r="AK1691" s="34">
        <f>IFERROR(VLOOKUP($H1691,#REF!,11,FALSE),0)</f>
        <v>0</v>
      </c>
      <c r="AL1691" s="42">
        <f>IFERROR(VLOOKUP($H1691,#REF!,12,FALSE),0)</f>
        <v>0</v>
      </c>
      <c r="AM1691" s="34">
        <f>IFERROR(VLOOKUP($H1691,#REF!,10,FALSE),0)</f>
        <v>0</v>
      </c>
      <c r="AN1691" s="34">
        <f>IFERROR(VLOOKUP($H1691,#REF!,11,FALSE),0)</f>
        <v>0</v>
      </c>
      <c r="AO1691" s="42">
        <f>IFERROR(VLOOKUP($H1691,#REF!,12,FALSE),0)</f>
        <v>0</v>
      </c>
      <c r="AP1691" s="34">
        <f>IFERROR(VLOOKUP($H1691,#REF!,10,FALSE),0)</f>
        <v>0</v>
      </c>
      <c r="AQ1691" s="34">
        <f>IFERROR(VLOOKUP($H1691,#REF!,11,FALSE),0)</f>
        <v>0</v>
      </c>
      <c r="AR1691" s="42">
        <f>IFERROR(VLOOKUP($H1691,#REF!,12,FALSE),0)</f>
        <v>0</v>
      </c>
      <c r="AS1691" s="34">
        <f>IFERROR(VLOOKUP($H1691,#REF!,13,FALSE),0)</f>
        <v>0</v>
      </c>
      <c r="AT1691" s="34">
        <f>IFERROR(VLOOKUP($H1691,#REF!,14,FALSE),0)</f>
        <v>0</v>
      </c>
      <c r="AU1691" s="42">
        <f>IFERROR(VLOOKUP($H1691,#REF!,15,FALSE),0)</f>
        <v>0</v>
      </c>
      <c r="AV1691" s="34">
        <f>IFERROR(VLOOKUP($H1691,#REF!,15,FALSE),0)</f>
        <v>0</v>
      </c>
      <c r="AW1691" s="34">
        <f>IFERROR(VLOOKUP($H1691,#REF!,16,FALSE),0)</f>
        <v>0</v>
      </c>
      <c r="AX1691" s="42">
        <f>IFERROR(VLOOKUP($H1691,#REF!,17,FALSE),0)</f>
        <v>0</v>
      </c>
    </row>
    <row r="1692" spans="1:50" x14ac:dyDescent="0.3">
      <c r="A1692" s="33" t="str">
        <f t="shared" si="104"/>
        <v>0</v>
      </c>
      <c r="B1692" s="33">
        <f>+'R&amp;E EXPORT'!B1512</f>
        <v>0</v>
      </c>
      <c r="C1692" t="str">
        <f>IFERROR(VLOOKUP(A1692,'MCSJ Export'!A:C,3,FALSE),"")</f>
        <v/>
      </c>
      <c r="D1692" s="37">
        <f t="shared" ca="1" si="105"/>
        <v>0</v>
      </c>
      <c r="E1692" s="37">
        <f t="shared" ca="1" si="106"/>
        <v>0</v>
      </c>
      <c r="F1692" s="37">
        <f t="shared" ca="1" si="107"/>
        <v>0</v>
      </c>
      <c r="G1692" s="37"/>
      <c r="H1692" s="33">
        <f>+'R&amp;E EXPORT'!A1512</f>
        <v>0</v>
      </c>
      <c r="I1692" s="34">
        <f>IFERROR(VLOOKUP($H1692,'Gen F Rev'!$A:$M,15,FALSE),0)</f>
        <v>0</v>
      </c>
      <c r="J1692" s="34">
        <f>IFERROR(VLOOKUP($H1692,'Gen F Rev'!$A:$M,16,FALSE),0)</f>
        <v>0</v>
      </c>
      <c r="K1692" s="42">
        <f>IFERROR(VLOOKUP($H1692,'Gen F Rev'!$A:$M,17,FALSE),0)</f>
        <v>0</v>
      </c>
      <c r="L1692" s="34">
        <f>IFERROR(VLOOKUP($H1692,'Gen F Exp'!$A:$E,15,FALSE),0)</f>
        <v>0</v>
      </c>
      <c r="M1692" s="34">
        <f>IFERROR(VLOOKUP($H1692,'Gen F Exp'!$A:$E,16,FALSE),0)</f>
        <v>0</v>
      </c>
      <c r="N1692" s="42">
        <f>IFERROR(VLOOKUP($H1692,'Gen F Exp'!$A:$E,17,FALSE),0)</f>
        <v>0</v>
      </c>
      <c r="O1692" s="34">
        <f>IFERROR(VLOOKUP($H1692,'Water F Rev'!$A:$L,15,FALSE),0)</f>
        <v>0</v>
      </c>
      <c r="P1692" s="34">
        <f>IFERROR(VLOOKUP($H1692,'Water F Rev'!$A:$L,16,FALSE),0)</f>
        <v>0</v>
      </c>
      <c r="Q1692" s="42">
        <f>IFERROR(VLOOKUP($H1692,'Water F Rev'!$A:$L,17,FALSE),0)</f>
        <v>0</v>
      </c>
      <c r="R1692" s="34">
        <f>IFERROR(VLOOKUP($H1692,'Water F Exp'!$A:$K,15,FALSE),0)</f>
        <v>0</v>
      </c>
      <c r="S1692" s="34">
        <f>IFERROR(VLOOKUP($H1692,'Water F Exp'!$A:$K,16,FALSE),0)</f>
        <v>0</v>
      </c>
      <c r="T1692" s="42">
        <f>IFERROR(VLOOKUP($H1692,'Water F Exp'!$A:$K,17,FALSE),0)</f>
        <v>0</v>
      </c>
      <c r="U1692" s="34">
        <f ca="1">IFERROR(VLOOKUP($H1692,'Sewer F Rev'!$A:$E,15,FALSE),0)</f>
        <v>0</v>
      </c>
      <c r="V1692" s="34">
        <f ca="1">IFERROR(VLOOKUP($H1692,'Sewer F Rev'!$A:$E,16,FALSE),0)</f>
        <v>0</v>
      </c>
      <c r="W1692" s="42">
        <f ca="1">IFERROR(VLOOKUP($H1692,'Sewer F Rev'!$A:$E,17,FALSE),0)</f>
        <v>0</v>
      </c>
      <c r="X1692" s="34">
        <f>IFERROR(VLOOKUP($H1692,'Sewer F Exp'!$A:$B,15,FALSE),0)</f>
        <v>0</v>
      </c>
      <c r="Y1692" s="34">
        <f>IFERROR(VLOOKUP($H1692,'Sewer F Exp'!$A:$B,16,FALSE),0)</f>
        <v>0</v>
      </c>
      <c r="Z1692" s="42">
        <f>IFERROR(VLOOKUP($H1692,'Sewer F Exp'!$A:$B,17,FALSE),0)</f>
        <v>0</v>
      </c>
      <c r="AA1692" s="34">
        <f>IFERROR(VLOOKUP($H1692,'Refuse F Rev'!$A:$E,15,FALSE),0)</f>
        <v>0</v>
      </c>
      <c r="AB1692" s="34">
        <f>IFERROR(VLOOKUP($H1692,'Refuse F Rev'!$A:$E,16,FALSE),0)</f>
        <v>0</v>
      </c>
      <c r="AC1692" s="42">
        <f>IFERROR(VLOOKUP($H1692,'Refuse F Rev'!$A:$E,17,FALSE),0)</f>
        <v>0</v>
      </c>
      <c r="AD1692" s="34">
        <f>IFERROR(VLOOKUP($H1692,'Refuse F Exp'!$A:$E,15,FALSE),0)</f>
        <v>0</v>
      </c>
      <c r="AE1692" s="34">
        <f>IFERROR(VLOOKUP($H1692,'Refuse F Exp'!$A:$E,16,FALSE),0)</f>
        <v>0</v>
      </c>
      <c r="AF1692" s="42">
        <f>IFERROR(VLOOKUP($H1692,'Refuse F Exp'!$A:$E,17,FALSE),0)</f>
        <v>0</v>
      </c>
      <c r="AG1692" s="34">
        <f>IFERROR(VLOOKUP($H1692,#REF!,10,FALSE),0)</f>
        <v>0</v>
      </c>
      <c r="AH1692" s="34">
        <f>IFERROR(VLOOKUP($H1692,#REF!,11,FALSE),0)</f>
        <v>0</v>
      </c>
      <c r="AI1692" s="42">
        <f>IFERROR(VLOOKUP($H1692,#REF!,12,FALSE),0)</f>
        <v>0</v>
      </c>
      <c r="AJ1692" s="34">
        <f>IFERROR(VLOOKUP($H1692,#REF!,10,FALSE),0)</f>
        <v>0</v>
      </c>
      <c r="AK1692" s="34">
        <f>IFERROR(VLOOKUP($H1692,#REF!,11,FALSE),0)</f>
        <v>0</v>
      </c>
      <c r="AL1692" s="42">
        <f>IFERROR(VLOOKUP($H1692,#REF!,12,FALSE),0)</f>
        <v>0</v>
      </c>
      <c r="AM1692" s="34">
        <f>IFERROR(VLOOKUP($H1692,#REF!,10,FALSE),0)</f>
        <v>0</v>
      </c>
      <c r="AN1692" s="34">
        <f>IFERROR(VLOOKUP($H1692,#REF!,11,FALSE),0)</f>
        <v>0</v>
      </c>
      <c r="AO1692" s="42">
        <f>IFERROR(VLOOKUP($H1692,#REF!,12,FALSE),0)</f>
        <v>0</v>
      </c>
      <c r="AP1692" s="34">
        <f>IFERROR(VLOOKUP($H1692,#REF!,10,FALSE),0)</f>
        <v>0</v>
      </c>
      <c r="AQ1692" s="34">
        <f>IFERROR(VLOOKUP($H1692,#REF!,11,FALSE),0)</f>
        <v>0</v>
      </c>
      <c r="AR1692" s="42">
        <f>IFERROR(VLOOKUP($H1692,#REF!,12,FALSE),0)</f>
        <v>0</v>
      </c>
      <c r="AS1692" s="34">
        <f>IFERROR(VLOOKUP($H1692,#REF!,13,FALSE),0)</f>
        <v>0</v>
      </c>
      <c r="AT1692" s="34">
        <f>IFERROR(VLOOKUP($H1692,#REF!,14,FALSE),0)</f>
        <v>0</v>
      </c>
      <c r="AU1692" s="42">
        <f>IFERROR(VLOOKUP($H1692,#REF!,15,FALSE),0)</f>
        <v>0</v>
      </c>
      <c r="AV1692" s="34">
        <f>IFERROR(VLOOKUP($H1692,#REF!,15,FALSE),0)</f>
        <v>0</v>
      </c>
      <c r="AW1692" s="34">
        <f>IFERROR(VLOOKUP($H1692,#REF!,16,FALSE),0)</f>
        <v>0</v>
      </c>
      <c r="AX1692" s="42">
        <f>IFERROR(VLOOKUP($H1692,#REF!,17,FALSE),0)</f>
        <v>0</v>
      </c>
    </row>
    <row r="1693" spans="1:50" x14ac:dyDescent="0.3">
      <c r="A1693" s="33" t="str">
        <f t="shared" si="104"/>
        <v>0</v>
      </c>
      <c r="B1693" s="33">
        <f>+'R&amp;E EXPORT'!B1513</f>
        <v>0</v>
      </c>
      <c r="C1693" t="str">
        <f>IFERROR(VLOOKUP(A1693,'MCSJ Export'!A:C,3,FALSE),"")</f>
        <v/>
      </c>
      <c r="D1693" s="37">
        <f t="shared" ca="1" si="105"/>
        <v>0</v>
      </c>
      <c r="E1693" s="37">
        <f t="shared" ca="1" si="106"/>
        <v>0</v>
      </c>
      <c r="F1693" s="37">
        <f t="shared" ca="1" si="107"/>
        <v>0</v>
      </c>
      <c r="G1693" s="37"/>
      <c r="H1693" s="33">
        <f>+'R&amp;E EXPORT'!A1513</f>
        <v>0</v>
      </c>
      <c r="I1693" s="34">
        <f>IFERROR(VLOOKUP($H1693,'Gen F Rev'!$A:$M,15,FALSE),0)</f>
        <v>0</v>
      </c>
      <c r="J1693" s="34">
        <f>IFERROR(VLOOKUP($H1693,'Gen F Rev'!$A:$M,16,FALSE),0)</f>
        <v>0</v>
      </c>
      <c r="K1693" s="42">
        <f>IFERROR(VLOOKUP($H1693,'Gen F Rev'!$A:$M,17,FALSE),0)</f>
        <v>0</v>
      </c>
      <c r="L1693" s="34">
        <f>IFERROR(VLOOKUP($H1693,'Gen F Exp'!$A:$E,15,FALSE),0)</f>
        <v>0</v>
      </c>
      <c r="M1693" s="34">
        <f>IFERROR(VLOOKUP($H1693,'Gen F Exp'!$A:$E,16,FALSE),0)</f>
        <v>0</v>
      </c>
      <c r="N1693" s="42">
        <f>IFERROR(VLOOKUP($H1693,'Gen F Exp'!$A:$E,17,FALSE),0)</f>
        <v>0</v>
      </c>
      <c r="O1693" s="34">
        <f>IFERROR(VLOOKUP($H1693,'Water F Rev'!$A:$L,15,FALSE),0)</f>
        <v>0</v>
      </c>
      <c r="P1693" s="34">
        <f>IFERROR(VLOOKUP($H1693,'Water F Rev'!$A:$L,16,FALSE),0)</f>
        <v>0</v>
      </c>
      <c r="Q1693" s="42">
        <f>IFERROR(VLOOKUP($H1693,'Water F Rev'!$A:$L,17,FALSE),0)</f>
        <v>0</v>
      </c>
      <c r="R1693" s="34">
        <f>IFERROR(VLOOKUP($H1693,'Water F Exp'!$A:$K,15,FALSE),0)</f>
        <v>0</v>
      </c>
      <c r="S1693" s="34">
        <f>IFERROR(VLOOKUP($H1693,'Water F Exp'!$A:$K,16,FALSE),0)</f>
        <v>0</v>
      </c>
      <c r="T1693" s="42">
        <f>IFERROR(VLOOKUP($H1693,'Water F Exp'!$A:$K,17,FALSE),0)</f>
        <v>0</v>
      </c>
      <c r="U1693" s="34">
        <f ca="1">IFERROR(VLOOKUP($H1693,'Sewer F Rev'!$A:$E,15,FALSE),0)</f>
        <v>0</v>
      </c>
      <c r="V1693" s="34">
        <f ca="1">IFERROR(VLOOKUP($H1693,'Sewer F Rev'!$A:$E,16,FALSE),0)</f>
        <v>0</v>
      </c>
      <c r="W1693" s="42">
        <f ca="1">IFERROR(VLOOKUP($H1693,'Sewer F Rev'!$A:$E,17,FALSE),0)</f>
        <v>0</v>
      </c>
      <c r="X1693" s="34">
        <f>IFERROR(VLOOKUP($H1693,'Sewer F Exp'!$A:$B,15,FALSE),0)</f>
        <v>0</v>
      </c>
      <c r="Y1693" s="34">
        <f>IFERROR(VLOOKUP($H1693,'Sewer F Exp'!$A:$B,16,FALSE),0)</f>
        <v>0</v>
      </c>
      <c r="Z1693" s="42">
        <f>IFERROR(VLOOKUP($H1693,'Sewer F Exp'!$A:$B,17,FALSE),0)</f>
        <v>0</v>
      </c>
      <c r="AA1693" s="34">
        <f>IFERROR(VLOOKUP($H1693,'Refuse F Rev'!$A:$E,15,FALSE),0)</f>
        <v>0</v>
      </c>
      <c r="AB1693" s="34">
        <f>IFERROR(VLOOKUP($H1693,'Refuse F Rev'!$A:$E,16,FALSE),0)</f>
        <v>0</v>
      </c>
      <c r="AC1693" s="42">
        <f>IFERROR(VLOOKUP($H1693,'Refuse F Rev'!$A:$E,17,FALSE),0)</f>
        <v>0</v>
      </c>
      <c r="AD1693" s="34">
        <f>IFERROR(VLOOKUP($H1693,'Refuse F Exp'!$A:$E,15,FALSE),0)</f>
        <v>0</v>
      </c>
      <c r="AE1693" s="34">
        <f>IFERROR(VLOOKUP($H1693,'Refuse F Exp'!$A:$E,16,FALSE),0)</f>
        <v>0</v>
      </c>
      <c r="AF1693" s="42">
        <f>IFERROR(VLOOKUP($H1693,'Refuse F Exp'!$A:$E,17,FALSE),0)</f>
        <v>0</v>
      </c>
      <c r="AG1693" s="34">
        <f>IFERROR(VLOOKUP($H1693,#REF!,10,FALSE),0)</f>
        <v>0</v>
      </c>
      <c r="AH1693" s="34">
        <f>IFERROR(VLOOKUP($H1693,#REF!,11,FALSE),0)</f>
        <v>0</v>
      </c>
      <c r="AI1693" s="42">
        <f>IFERROR(VLOOKUP($H1693,#REF!,12,FALSE),0)</f>
        <v>0</v>
      </c>
      <c r="AJ1693" s="34">
        <f>IFERROR(VLOOKUP($H1693,#REF!,10,FALSE),0)</f>
        <v>0</v>
      </c>
      <c r="AK1693" s="34">
        <f>IFERROR(VLOOKUP($H1693,#REF!,11,FALSE),0)</f>
        <v>0</v>
      </c>
      <c r="AL1693" s="42">
        <f>IFERROR(VLOOKUP($H1693,#REF!,12,FALSE),0)</f>
        <v>0</v>
      </c>
      <c r="AM1693" s="34">
        <f>IFERROR(VLOOKUP($H1693,#REF!,10,FALSE),0)</f>
        <v>0</v>
      </c>
      <c r="AN1693" s="34">
        <f>IFERROR(VLOOKUP($H1693,#REF!,11,FALSE),0)</f>
        <v>0</v>
      </c>
      <c r="AO1693" s="42">
        <f>IFERROR(VLOOKUP($H1693,#REF!,12,FALSE),0)</f>
        <v>0</v>
      </c>
      <c r="AP1693" s="34">
        <f>IFERROR(VLOOKUP($H1693,#REF!,10,FALSE),0)</f>
        <v>0</v>
      </c>
      <c r="AQ1693" s="34">
        <f>IFERROR(VLOOKUP($H1693,#REF!,11,FALSE),0)</f>
        <v>0</v>
      </c>
      <c r="AR1693" s="42">
        <f>IFERROR(VLOOKUP($H1693,#REF!,12,FALSE),0)</f>
        <v>0</v>
      </c>
      <c r="AS1693" s="34">
        <f>IFERROR(VLOOKUP($H1693,#REF!,13,FALSE),0)</f>
        <v>0</v>
      </c>
      <c r="AT1693" s="34">
        <f>IFERROR(VLOOKUP($H1693,#REF!,14,FALSE),0)</f>
        <v>0</v>
      </c>
      <c r="AU1693" s="42">
        <f>IFERROR(VLOOKUP($H1693,#REF!,15,FALSE),0)</f>
        <v>0</v>
      </c>
      <c r="AV1693" s="34">
        <f>IFERROR(VLOOKUP($H1693,#REF!,15,FALSE),0)</f>
        <v>0</v>
      </c>
      <c r="AW1693" s="34">
        <f>IFERROR(VLOOKUP($H1693,#REF!,16,FALSE),0)</f>
        <v>0</v>
      </c>
      <c r="AX1693" s="42">
        <f>IFERROR(VLOOKUP($H1693,#REF!,17,FALSE),0)</f>
        <v>0</v>
      </c>
    </row>
    <row r="1694" spans="1:50" x14ac:dyDescent="0.3">
      <c r="A1694" s="33" t="str">
        <f t="shared" si="104"/>
        <v>0</v>
      </c>
      <c r="B1694" s="33">
        <f>+'R&amp;E EXPORT'!B1514</f>
        <v>0</v>
      </c>
      <c r="C1694" t="str">
        <f>IFERROR(VLOOKUP(A1694,'MCSJ Export'!A:C,3,FALSE),"")</f>
        <v/>
      </c>
      <c r="D1694" s="37">
        <f t="shared" ca="1" si="105"/>
        <v>0</v>
      </c>
      <c r="E1694" s="37">
        <f t="shared" ca="1" si="106"/>
        <v>0</v>
      </c>
      <c r="F1694" s="37">
        <f t="shared" ca="1" si="107"/>
        <v>0</v>
      </c>
      <c r="G1694" s="37"/>
      <c r="H1694" s="33">
        <f>+'R&amp;E EXPORT'!A1514</f>
        <v>0</v>
      </c>
      <c r="I1694" s="34">
        <f>IFERROR(VLOOKUP($H1694,'Gen F Rev'!$A:$M,15,FALSE),0)</f>
        <v>0</v>
      </c>
      <c r="J1694" s="34">
        <f>IFERROR(VLOOKUP($H1694,'Gen F Rev'!$A:$M,16,FALSE),0)</f>
        <v>0</v>
      </c>
      <c r="K1694" s="42">
        <f>IFERROR(VLOOKUP($H1694,'Gen F Rev'!$A:$M,17,FALSE),0)</f>
        <v>0</v>
      </c>
      <c r="L1694" s="34">
        <f>IFERROR(VLOOKUP($H1694,'Gen F Exp'!$A:$E,15,FALSE),0)</f>
        <v>0</v>
      </c>
      <c r="M1694" s="34">
        <f>IFERROR(VLOOKUP($H1694,'Gen F Exp'!$A:$E,16,FALSE),0)</f>
        <v>0</v>
      </c>
      <c r="N1694" s="42">
        <f>IFERROR(VLOOKUP($H1694,'Gen F Exp'!$A:$E,17,FALSE),0)</f>
        <v>0</v>
      </c>
      <c r="O1694" s="34">
        <f>IFERROR(VLOOKUP($H1694,'Water F Rev'!$A:$L,15,FALSE),0)</f>
        <v>0</v>
      </c>
      <c r="P1694" s="34">
        <f>IFERROR(VLOOKUP($H1694,'Water F Rev'!$A:$L,16,FALSE),0)</f>
        <v>0</v>
      </c>
      <c r="Q1694" s="42">
        <f>IFERROR(VLOOKUP($H1694,'Water F Rev'!$A:$L,17,FALSE),0)</f>
        <v>0</v>
      </c>
      <c r="R1694" s="34">
        <f>IFERROR(VLOOKUP($H1694,'Water F Exp'!$A:$K,15,FALSE),0)</f>
        <v>0</v>
      </c>
      <c r="S1694" s="34">
        <f>IFERROR(VLOOKUP($H1694,'Water F Exp'!$A:$K,16,FALSE),0)</f>
        <v>0</v>
      </c>
      <c r="T1694" s="42">
        <f>IFERROR(VLOOKUP($H1694,'Water F Exp'!$A:$K,17,FALSE),0)</f>
        <v>0</v>
      </c>
      <c r="U1694" s="34">
        <f ca="1">IFERROR(VLOOKUP($H1694,'Sewer F Rev'!$A:$E,15,FALSE),0)</f>
        <v>0</v>
      </c>
      <c r="V1694" s="34">
        <f ca="1">IFERROR(VLOOKUP($H1694,'Sewer F Rev'!$A:$E,16,FALSE),0)</f>
        <v>0</v>
      </c>
      <c r="W1694" s="42">
        <f ca="1">IFERROR(VLOOKUP($H1694,'Sewer F Rev'!$A:$E,17,FALSE),0)</f>
        <v>0</v>
      </c>
      <c r="X1694" s="34">
        <f>IFERROR(VLOOKUP($H1694,'Sewer F Exp'!$A:$B,15,FALSE),0)</f>
        <v>0</v>
      </c>
      <c r="Y1694" s="34">
        <f>IFERROR(VLOOKUP($H1694,'Sewer F Exp'!$A:$B,16,FALSE),0)</f>
        <v>0</v>
      </c>
      <c r="Z1694" s="42">
        <f>IFERROR(VLOOKUP($H1694,'Sewer F Exp'!$A:$B,17,FALSE),0)</f>
        <v>0</v>
      </c>
      <c r="AA1694" s="34">
        <f>IFERROR(VLOOKUP($H1694,'Refuse F Rev'!$A:$E,15,FALSE),0)</f>
        <v>0</v>
      </c>
      <c r="AB1694" s="34">
        <f>IFERROR(VLOOKUP($H1694,'Refuse F Rev'!$A:$E,16,FALSE),0)</f>
        <v>0</v>
      </c>
      <c r="AC1694" s="42">
        <f>IFERROR(VLOOKUP($H1694,'Refuse F Rev'!$A:$E,17,FALSE),0)</f>
        <v>0</v>
      </c>
      <c r="AD1694" s="34">
        <f>IFERROR(VLOOKUP($H1694,'Refuse F Exp'!$A:$E,15,FALSE),0)</f>
        <v>0</v>
      </c>
      <c r="AE1694" s="34">
        <f>IFERROR(VLOOKUP($H1694,'Refuse F Exp'!$A:$E,16,FALSE),0)</f>
        <v>0</v>
      </c>
      <c r="AF1694" s="42">
        <f>IFERROR(VLOOKUP($H1694,'Refuse F Exp'!$A:$E,17,FALSE),0)</f>
        <v>0</v>
      </c>
      <c r="AG1694" s="34">
        <f>IFERROR(VLOOKUP($H1694,#REF!,10,FALSE),0)</f>
        <v>0</v>
      </c>
      <c r="AH1694" s="34">
        <f>IFERROR(VLOOKUP($H1694,#REF!,11,FALSE),0)</f>
        <v>0</v>
      </c>
      <c r="AI1694" s="42">
        <f>IFERROR(VLOOKUP($H1694,#REF!,12,FALSE),0)</f>
        <v>0</v>
      </c>
      <c r="AJ1694" s="34">
        <f>IFERROR(VLOOKUP($H1694,#REF!,10,FALSE),0)</f>
        <v>0</v>
      </c>
      <c r="AK1694" s="34">
        <f>IFERROR(VLOOKUP($H1694,#REF!,11,FALSE),0)</f>
        <v>0</v>
      </c>
      <c r="AL1694" s="42">
        <f>IFERROR(VLOOKUP($H1694,#REF!,12,FALSE),0)</f>
        <v>0</v>
      </c>
      <c r="AM1694" s="34">
        <f>IFERROR(VLOOKUP($H1694,#REF!,10,FALSE),0)</f>
        <v>0</v>
      </c>
      <c r="AN1694" s="34">
        <f>IFERROR(VLOOKUP($H1694,#REF!,11,FALSE),0)</f>
        <v>0</v>
      </c>
      <c r="AO1694" s="42">
        <f>IFERROR(VLOOKUP($H1694,#REF!,12,FALSE),0)</f>
        <v>0</v>
      </c>
      <c r="AP1694" s="34">
        <f>IFERROR(VLOOKUP($H1694,#REF!,10,FALSE),0)</f>
        <v>0</v>
      </c>
      <c r="AQ1694" s="34">
        <f>IFERROR(VLOOKUP($H1694,#REF!,11,FALSE),0)</f>
        <v>0</v>
      </c>
      <c r="AR1694" s="42">
        <f>IFERROR(VLOOKUP($H1694,#REF!,12,FALSE),0)</f>
        <v>0</v>
      </c>
      <c r="AS1694" s="34">
        <f>IFERROR(VLOOKUP($H1694,#REF!,13,FALSE),0)</f>
        <v>0</v>
      </c>
      <c r="AT1694" s="34">
        <f>IFERROR(VLOOKUP($H1694,#REF!,14,FALSE),0)</f>
        <v>0</v>
      </c>
      <c r="AU1694" s="42">
        <f>IFERROR(VLOOKUP($H1694,#REF!,15,FALSE),0)</f>
        <v>0</v>
      </c>
      <c r="AV1694" s="34">
        <f>IFERROR(VLOOKUP($H1694,#REF!,15,FALSE),0)</f>
        <v>0</v>
      </c>
      <c r="AW1694" s="34">
        <f>IFERROR(VLOOKUP($H1694,#REF!,16,FALSE),0)</f>
        <v>0</v>
      </c>
      <c r="AX1694" s="42">
        <f>IFERROR(VLOOKUP($H1694,#REF!,17,FALSE),0)</f>
        <v>0</v>
      </c>
    </row>
    <row r="1695" spans="1:50" x14ac:dyDescent="0.3">
      <c r="A1695" s="33" t="str">
        <f t="shared" si="104"/>
        <v>0</v>
      </c>
      <c r="B1695" s="33">
        <f>+'R&amp;E EXPORT'!B1515</f>
        <v>0</v>
      </c>
      <c r="C1695" t="str">
        <f>IFERROR(VLOOKUP(A1695,'MCSJ Export'!A:C,3,FALSE),"")</f>
        <v/>
      </c>
      <c r="D1695" s="37">
        <f t="shared" ca="1" si="105"/>
        <v>0</v>
      </c>
      <c r="E1695" s="37">
        <f t="shared" ca="1" si="106"/>
        <v>0</v>
      </c>
      <c r="F1695" s="37">
        <f t="shared" ca="1" si="107"/>
        <v>0</v>
      </c>
      <c r="G1695" s="37"/>
      <c r="H1695" s="33">
        <f>+'R&amp;E EXPORT'!A1515</f>
        <v>0</v>
      </c>
      <c r="I1695" s="34">
        <f>IFERROR(VLOOKUP($H1695,'Gen F Rev'!$A:$M,15,FALSE),0)</f>
        <v>0</v>
      </c>
      <c r="J1695" s="34">
        <f>IFERROR(VLOOKUP($H1695,'Gen F Rev'!$A:$M,16,FALSE),0)</f>
        <v>0</v>
      </c>
      <c r="K1695" s="42">
        <f>IFERROR(VLOOKUP($H1695,'Gen F Rev'!$A:$M,17,FALSE),0)</f>
        <v>0</v>
      </c>
      <c r="L1695" s="34">
        <f>IFERROR(VLOOKUP($H1695,'Gen F Exp'!$A:$E,15,FALSE),0)</f>
        <v>0</v>
      </c>
      <c r="M1695" s="34">
        <f>IFERROR(VLOOKUP($H1695,'Gen F Exp'!$A:$E,16,FALSE),0)</f>
        <v>0</v>
      </c>
      <c r="N1695" s="42">
        <f>IFERROR(VLOOKUP($H1695,'Gen F Exp'!$A:$E,17,FALSE),0)</f>
        <v>0</v>
      </c>
      <c r="O1695" s="34">
        <f>IFERROR(VLOOKUP($H1695,'Water F Rev'!$A:$L,15,FALSE),0)</f>
        <v>0</v>
      </c>
      <c r="P1695" s="34">
        <f>IFERROR(VLOOKUP($H1695,'Water F Rev'!$A:$L,16,FALSE),0)</f>
        <v>0</v>
      </c>
      <c r="Q1695" s="42">
        <f>IFERROR(VLOOKUP($H1695,'Water F Rev'!$A:$L,17,FALSE),0)</f>
        <v>0</v>
      </c>
      <c r="R1695" s="34">
        <f>IFERROR(VLOOKUP($H1695,'Water F Exp'!$A:$K,15,FALSE),0)</f>
        <v>0</v>
      </c>
      <c r="S1695" s="34">
        <f>IFERROR(VLOOKUP($H1695,'Water F Exp'!$A:$K,16,FALSE),0)</f>
        <v>0</v>
      </c>
      <c r="T1695" s="42">
        <f>IFERROR(VLOOKUP($H1695,'Water F Exp'!$A:$K,17,FALSE),0)</f>
        <v>0</v>
      </c>
      <c r="U1695" s="34">
        <f ca="1">IFERROR(VLOOKUP($H1695,'Sewer F Rev'!$A:$E,15,FALSE),0)</f>
        <v>0</v>
      </c>
      <c r="V1695" s="34">
        <f ca="1">IFERROR(VLOOKUP($H1695,'Sewer F Rev'!$A:$E,16,FALSE),0)</f>
        <v>0</v>
      </c>
      <c r="W1695" s="42">
        <f ca="1">IFERROR(VLOOKUP($H1695,'Sewer F Rev'!$A:$E,17,FALSE),0)</f>
        <v>0</v>
      </c>
      <c r="X1695" s="34">
        <f>IFERROR(VLOOKUP($H1695,'Sewer F Exp'!$A:$B,15,FALSE),0)</f>
        <v>0</v>
      </c>
      <c r="Y1695" s="34">
        <f>IFERROR(VLOOKUP($H1695,'Sewer F Exp'!$A:$B,16,FALSE),0)</f>
        <v>0</v>
      </c>
      <c r="Z1695" s="42">
        <f>IFERROR(VLOOKUP($H1695,'Sewer F Exp'!$A:$B,17,FALSE),0)</f>
        <v>0</v>
      </c>
      <c r="AA1695" s="34">
        <f>IFERROR(VLOOKUP($H1695,'Refuse F Rev'!$A:$E,15,FALSE),0)</f>
        <v>0</v>
      </c>
      <c r="AB1695" s="34">
        <f>IFERROR(VLOOKUP($H1695,'Refuse F Rev'!$A:$E,16,FALSE),0)</f>
        <v>0</v>
      </c>
      <c r="AC1695" s="42">
        <f>IFERROR(VLOOKUP($H1695,'Refuse F Rev'!$A:$E,17,FALSE),0)</f>
        <v>0</v>
      </c>
      <c r="AD1695" s="34">
        <f>IFERROR(VLOOKUP($H1695,'Refuse F Exp'!$A:$E,15,FALSE),0)</f>
        <v>0</v>
      </c>
      <c r="AE1695" s="34">
        <f>IFERROR(VLOOKUP($H1695,'Refuse F Exp'!$A:$E,16,FALSE),0)</f>
        <v>0</v>
      </c>
      <c r="AF1695" s="42">
        <f>IFERROR(VLOOKUP($H1695,'Refuse F Exp'!$A:$E,17,FALSE),0)</f>
        <v>0</v>
      </c>
      <c r="AG1695" s="34">
        <f>IFERROR(VLOOKUP($H1695,#REF!,10,FALSE),0)</f>
        <v>0</v>
      </c>
      <c r="AH1695" s="34">
        <f>IFERROR(VLOOKUP($H1695,#REF!,11,FALSE),0)</f>
        <v>0</v>
      </c>
      <c r="AI1695" s="42">
        <f>IFERROR(VLOOKUP($H1695,#REF!,12,FALSE),0)</f>
        <v>0</v>
      </c>
      <c r="AJ1695" s="34">
        <f>IFERROR(VLOOKUP($H1695,#REF!,10,FALSE),0)</f>
        <v>0</v>
      </c>
      <c r="AK1695" s="34">
        <f>IFERROR(VLOOKUP($H1695,#REF!,11,FALSE),0)</f>
        <v>0</v>
      </c>
      <c r="AL1695" s="42">
        <f>IFERROR(VLOOKUP($H1695,#REF!,12,FALSE),0)</f>
        <v>0</v>
      </c>
      <c r="AM1695" s="34">
        <f>IFERROR(VLOOKUP($H1695,#REF!,10,FALSE),0)</f>
        <v>0</v>
      </c>
      <c r="AN1695" s="34">
        <f>IFERROR(VLOOKUP($H1695,#REF!,11,FALSE),0)</f>
        <v>0</v>
      </c>
      <c r="AO1695" s="42">
        <f>IFERROR(VLOOKUP($H1695,#REF!,12,FALSE),0)</f>
        <v>0</v>
      </c>
      <c r="AP1695" s="34">
        <f>IFERROR(VLOOKUP($H1695,#REF!,10,FALSE),0)</f>
        <v>0</v>
      </c>
      <c r="AQ1695" s="34">
        <f>IFERROR(VLOOKUP($H1695,#REF!,11,FALSE),0)</f>
        <v>0</v>
      </c>
      <c r="AR1695" s="42">
        <f>IFERROR(VLOOKUP($H1695,#REF!,12,FALSE),0)</f>
        <v>0</v>
      </c>
      <c r="AS1695" s="34">
        <f>IFERROR(VLOOKUP($H1695,#REF!,13,FALSE),0)</f>
        <v>0</v>
      </c>
      <c r="AT1695" s="34">
        <f>IFERROR(VLOOKUP($H1695,#REF!,14,FALSE),0)</f>
        <v>0</v>
      </c>
      <c r="AU1695" s="42">
        <f>IFERROR(VLOOKUP($H1695,#REF!,15,FALSE),0)</f>
        <v>0</v>
      </c>
      <c r="AV1695" s="34">
        <f>IFERROR(VLOOKUP($H1695,#REF!,15,FALSE),0)</f>
        <v>0</v>
      </c>
      <c r="AW1695" s="34">
        <f>IFERROR(VLOOKUP($H1695,#REF!,16,FALSE),0)</f>
        <v>0</v>
      </c>
      <c r="AX1695" s="42">
        <f>IFERROR(VLOOKUP($H1695,#REF!,17,FALSE),0)</f>
        <v>0</v>
      </c>
    </row>
    <row r="1696" spans="1:50" x14ac:dyDescent="0.3">
      <c r="A1696" s="33" t="str">
        <f t="shared" si="104"/>
        <v>0</v>
      </c>
      <c r="B1696" s="33">
        <f>+'R&amp;E EXPORT'!B1516</f>
        <v>0</v>
      </c>
      <c r="C1696" t="str">
        <f>IFERROR(VLOOKUP(A1696,'MCSJ Export'!A:C,3,FALSE),"")</f>
        <v/>
      </c>
      <c r="D1696" s="37">
        <f t="shared" ca="1" si="105"/>
        <v>0</v>
      </c>
      <c r="E1696" s="37">
        <f t="shared" ca="1" si="106"/>
        <v>0</v>
      </c>
      <c r="F1696" s="37">
        <f t="shared" ca="1" si="107"/>
        <v>0</v>
      </c>
      <c r="G1696" s="37"/>
      <c r="H1696" s="33">
        <f>+'R&amp;E EXPORT'!A1516</f>
        <v>0</v>
      </c>
      <c r="I1696" s="34">
        <f>IFERROR(VLOOKUP($H1696,'Gen F Rev'!$A:$M,15,FALSE),0)</f>
        <v>0</v>
      </c>
      <c r="J1696" s="34">
        <f>IFERROR(VLOOKUP($H1696,'Gen F Rev'!$A:$M,16,FALSE),0)</f>
        <v>0</v>
      </c>
      <c r="K1696" s="42">
        <f>IFERROR(VLOOKUP($H1696,'Gen F Rev'!$A:$M,17,FALSE),0)</f>
        <v>0</v>
      </c>
      <c r="L1696" s="34">
        <f>IFERROR(VLOOKUP($H1696,'Gen F Exp'!$A:$E,15,FALSE),0)</f>
        <v>0</v>
      </c>
      <c r="M1696" s="34">
        <f>IFERROR(VLOOKUP($H1696,'Gen F Exp'!$A:$E,16,FALSE),0)</f>
        <v>0</v>
      </c>
      <c r="N1696" s="42">
        <f>IFERROR(VLOOKUP($H1696,'Gen F Exp'!$A:$E,17,FALSE),0)</f>
        <v>0</v>
      </c>
      <c r="O1696" s="34">
        <f>IFERROR(VLOOKUP($H1696,'Water F Rev'!$A:$L,15,FALSE),0)</f>
        <v>0</v>
      </c>
      <c r="P1696" s="34">
        <f>IFERROR(VLOOKUP($H1696,'Water F Rev'!$A:$L,16,FALSE),0)</f>
        <v>0</v>
      </c>
      <c r="Q1696" s="42">
        <f>IFERROR(VLOOKUP($H1696,'Water F Rev'!$A:$L,17,FALSE),0)</f>
        <v>0</v>
      </c>
      <c r="R1696" s="34">
        <f>IFERROR(VLOOKUP($H1696,'Water F Exp'!$A:$K,15,FALSE),0)</f>
        <v>0</v>
      </c>
      <c r="S1696" s="34">
        <f>IFERROR(VLOOKUP($H1696,'Water F Exp'!$A:$K,16,FALSE),0)</f>
        <v>0</v>
      </c>
      <c r="T1696" s="42">
        <f>IFERROR(VLOOKUP($H1696,'Water F Exp'!$A:$K,17,FALSE),0)</f>
        <v>0</v>
      </c>
      <c r="U1696" s="34">
        <f ca="1">IFERROR(VLOOKUP($H1696,'Sewer F Rev'!$A:$E,15,FALSE),0)</f>
        <v>0</v>
      </c>
      <c r="V1696" s="34">
        <f ca="1">IFERROR(VLOOKUP($H1696,'Sewer F Rev'!$A:$E,16,FALSE),0)</f>
        <v>0</v>
      </c>
      <c r="W1696" s="42">
        <f ca="1">IFERROR(VLOOKUP($H1696,'Sewer F Rev'!$A:$E,17,FALSE),0)</f>
        <v>0</v>
      </c>
      <c r="X1696" s="34">
        <f>IFERROR(VLOOKUP($H1696,'Sewer F Exp'!$A:$B,15,FALSE),0)</f>
        <v>0</v>
      </c>
      <c r="Y1696" s="34">
        <f>IFERROR(VLOOKUP($H1696,'Sewer F Exp'!$A:$B,16,FALSE),0)</f>
        <v>0</v>
      </c>
      <c r="Z1696" s="42">
        <f>IFERROR(VLOOKUP($H1696,'Sewer F Exp'!$A:$B,17,FALSE),0)</f>
        <v>0</v>
      </c>
      <c r="AA1696" s="34">
        <f>IFERROR(VLOOKUP($H1696,'Refuse F Rev'!$A:$E,15,FALSE),0)</f>
        <v>0</v>
      </c>
      <c r="AB1696" s="34">
        <f>IFERROR(VLOOKUP($H1696,'Refuse F Rev'!$A:$E,16,FALSE),0)</f>
        <v>0</v>
      </c>
      <c r="AC1696" s="42">
        <f>IFERROR(VLOOKUP($H1696,'Refuse F Rev'!$A:$E,17,FALSE),0)</f>
        <v>0</v>
      </c>
      <c r="AD1696" s="34">
        <f>IFERROR(VLOOKUP($H1696,'Refuse F Exp'!$A:$E,15,FALSE),0)</f>
        <v>0</v>
      </c>
      <c r="AE1696" s="34">
        <f>IFERROR(VLOOKUP($H1696,'Refuse F Exp'!$A:$E,16,FALSE),0)</f>
        <v>0</v>
      </c>
      <c r="AF1696" s="42">
        <f>IFERROR(VLOOKUP($H1696,'Refuse F Exp'!$A:$E,17,FALSE),0)</f>
        <v>0</v>
      </c>
      <c r="AG1696" s="34">
        <f>IFERROR(VLOOKUP($H1696,#REF!,10,FALSE),0)</f>
        <v>0</v>
      </c>
      <c r="AH1696" s="34">
        <f>IFERROR(VLOOKUP($H1696,#REF!,11,FALSE),0)</f>
        <v>0</v>
      </c>
      <c r="AI1696" s="42">
        <f>IFERROR(VLOOKUP($H1696,#REF!,12,FALSE),0)</f>
        <v>0</v>
      </c>
      <c r="AJ1696" s="34">
        <f>IFERROR(VLOOKUP($H1696,#REF!,10,FALSE),0)</f>
        <v>0</v>
      </c>
      <c r="AK1696" s="34">
        <f>IFERROR(VLOOKUP($H1696,#REF!,11,FALSE),0)</f>
        <v>0</v>
      </c>
      <c r="AL1696" s="42">
        <f>IFERROR(VLOOKUP($H1696,#REF!,12,FALSE),0)</f>
        <v>0</v>
      </c>
      <c r="AM1696" s="34">
        <f>IFERROR(VLOOKUP($H1696,#REF!,10,FALSE),0)</f>
        <v>0</v>
      </c>
      <c r="AN1696" s="34">
        <f>IFERROR(VLOOKUP($H1696,#REF!,11,FALSE),0)</f>
        <v>0</v>
      </c>
      <c r="AO1696" s="42">
        <f>IFERROR(VLOOKUP($H1696,#REF!,12,FALSE),0)</f>
        <v>0</v>
      </c>
      <c r="AP1696" s="34">
        <f>IFERROR(VLOOKUP($H1696,#REF!,10,FALSE),0)</f>
        <v>0</v>
      </c>
      <c r="AQ1696" s="34">
        <f>IFERROR(VLOOKUP($H1696,#REF!,11,FALSE),0)</f>
        <v>0</v>
      </c>
      <c r="AR1696" s="42">
        <f>IFERROR(VLOOKUP($H1696,#REF!,12,FALSE),0)</f>
        <v>0</v>
      </c>
      <c r="AS1696" s="34">
        <f>IFERROR(VLOOKUP($H1696,#REF!,13,FALSE),0)</f>
        <v>0</v>
      </c>
      <c r="AT1696" s="34">
        <f>IFERROR(VLOOKUP($H1696,#REF!,14,FALSE),0)</f>
        <v>0</v>
      </c>
      <c r="AU1696" s="42">
        <f>IFERROR(VLOOKUP($H1696,#REF!,15,FALSE),0)</f>
        <v>0</v>
      </c>
      <c r="AV1696" s="34">
        <f>IFERROR(VLOOKUP($H1696,#REF!,15,FALSE),0)</f>
        <v>0</v>
      </c>
      <c r="AW1696" s="34">
        <f>IFERROR(VLOOKUP($H1696,#REF!,16,FALSE),0)</f>
        <v>0</v>
      </c>
      <c r="AX1696" s="42">
        <f>IFERROR(VLOOKUP($H1696,#REF!,17,FALSE),0)</f>
        <v>0</v>
      </c>
    </row>
    <row r="1697" spans="1:50" x14ac:dyDescent="0.3">
      <c r="A1697" s="33" t="str">
        <f t="shared" si="104"/>
        <v>0</v>
      </c>
      <c r="B1697" s="33">
        <f>+'R&amp;E EXPORT'!B1517</f>
        <v>0</v>
      </c>
      <c r="C1697" t="str">
        <f>IFERROR(VLOOKUP(A1697,'MCSJ Export'!A:C,3,FALSE),"")</f>
        <v/>
      </c>
      <c r="D1697" s="37">
        <f t="shared" ca="1" si="105"/>
        <v>0</v>
      </c>
      <c r="E1697" s="37">
        <f t="shared" ca="1" si="106"/>
        <v>0</v>
      </c>
      <c r="F1697" s="37">
        <f t="shared" ca="1" si="107"/>
        <v>0</v>
      </c>
      <c r="G1697" s="37"/>
      <c r="H1697" s="33">
        <f>+'R&amp;E EXPORT'!A1517</f>
        <v>0</v>
      </c>
      <c r="I1697" s="34">
        <f>IFERROR(VLOOKUP($H1697,'Gen F Rev'!$A:$M,15,FALSE),0)</f>
        <v>0</v>
      </c>
      <c r="J1697" s="34">
        <f>IFERROR(VLOOKUP($H1697,'Gen F Rev'!$A:$M,16,FALSE),0)</f>
        <v>0</v>
      </c>
      <c r="K1697" s="42">
        <f>IFERROR(VLOOKUP($H1697,'Gen F Rev'!$A:$M,17,FALSE),0)</f>
        <v>0</v>
      </c>
      <c r="L1697" s="34">
        <f>IFERROR(VLOOKUP($H1697,'Gen F Exp'!$A:$E,15,FALSE),0)</f>
        <v>0</v>
      </c>
      <c r="M1697" s="34">
        <f>IFERROR(VLOOKUP($H1697,'Gen F Exp'!$A:$E,16,FALSE),0)</f>
        <v>0</v>
      </c>
      <c r="N1697" s="42">
        <f>IFERROR(VLOOKUP($H1697,'Gen F Exp'!$A:$E,17,FALSE),0)</f>
        <v>0</v>
      </c>
      <c r="O1697" s="34">
        <f>IFERROR(VLOOKUP($H1697,'Water F Rev'!$A:$L,15,FALSE),0)</f>
        <v>0</v>
      </c>
      <c r="P1697" s="34">
        <f>IFERROR(VLOOKUP($H1697,'Water F Rev'!$A:$L,16,FALSE),0)</f>
        <v>0</v>
      </c>
      <c r="Q1697" s="42">
        <f>IFERROR(VLOOKUP($H1697,'Water F Rev'!$A:$L,17,FALSE),0)</f>
        <v>0</v>
      </c>
      <c r="R1697" s="34">
        <f>IFERROR(VLOOKUP($H1697,'Water F Exp'!$A:$K,15,FALSE),0)</f>
        <v>0</v>
      </c>
      <c r="S1697" s="34">
        <f>IFERROR(VLOOKUP($H1697,'Water F Exp'!$A:$K,16,FALSE),0)</f>
        <v>0</v>
      </c>
      <c r="T1697" s="42">
        <f>IFERROR(VLOOKUP($H1697,'Water F Exp'!$A:$K,17,FALSE),0)</f>
        <v>0</v>
      </c>
      <c r="U1697" s="34">
        <f ca="1">IFERROR(VLOOKUP($H1697,'Sewer F Rev'!$A:$E,15,FALSE),0)</f>
        <v>0</v>
      </c>
      <c r="V1697" s="34">
        <f ca="1">IFERROR(VLOOKUP($H1697,'Sewer F Rev'!$A:$E,16,FALSE),0)</f>
        <v>0</v>
      </c>
      <c r="W1697" s="42">
        <f ca="1">IFERROR(VLOOKUP($H1697,'Sewer F Rev'!$A:$E,17,FALSE),0)</f>
        <v>0</v>
      </c>
      <c r="X1697" s="34">
        <f>IFERROR(VLOOKUP($H1697,'Sewer F Exp'!$A:$B,15,FALSE),0)</f>
        <v>0</v>
      </c>
      <c r="Y1697" s="34">
        <f>IFERROR(VLOOKUP($H1697,'Sewer F Exp'!$A:$B,16,FALSE),0)</f>
        <v>0</v>
      </c>
      <c r="Z1697" s="42">
        <f>IFERROR(VLOOKUP($H1697,'Sewer F Exp'!$A:$B,17,FALSE),0)</f>
        <v>0</v>
      </c>
      <c r="AA1697" s="34">
        <f>IFERROR(VLOOKUP($H1697,'Refuse F Rev'!$A:$E,15,FALSE),0)</f>
        <v>0</v>
      </c>
      <c r="AB1697" s="34">
        <f>IFERROR(VLOOKUP($H1697,'Refuse F Rev'!$A:$E,16,FALSE),0)</f>
        <v>0</v>
      </c>
      <c r="AC1697" s="42">
        <f>IFERROR(VLOOKUP($H1697,'Refuse F Rev'!$A:$E,17,FALSE),0)</f>
        <v>0</v>
      </c>
      <c r="AD1697" s="34">
        <f>IFERROR(VLOOKUP($H1697,'Refuse F Exp'!$A:$E,15,FALSE),0)</f>
        <v>0</v>
      </c>
      <c r="AE1697" s="34">
        <f>IFERROR(VLOOKUP($H1697,'Refuse F Exp'!$A:$E,16,FALSE),0)</f>
        <v>0</v>
      </c>
      <c r="AF1697" s="42">
        <f>IFERROR(VLOOKUP($H1697,'Refuse F Exp'!$A:$E,17,FALSE),0)</f>
        <v>0</v>
      </c>
      <c r="AG1697" s="34">
        <f>IFERROR(VLOOKUP($H1697,#REF!,10,FALSE),0)</f>
        <v>0</v>
      </c>
      <c r="AH1697" s="34">
        <f>IFERROR(VLOOKUP($H1697,#REF!,11,FALSE),0)</f>
        <v>0</v>
      </c>
      <c r="AI1697" s="42">
        <f>IFERROR(VLOOKUP($H1697,#REF!,12,FALSE),0)</f>
        <v>0</v>
      </c>
      <c r="AJ1697" s="34">
        <f>IFERROR(VLOOKUP($H1697,#REF!,10,FALSE),0)</f>
        <v>0</v>
      </c>
      <c r="AK1697" s="34">
        <f>IFERROR(VLOOKUP($H1697,#REF!,11,FALSE),0)</f>
        <v>0</v>
      </c>
      <c r="AL1697" s="42">
        <f>IFERROR(VLOOKUP($H1697,#REF!,12,FALSE),0)</f>
        <v>0</v>
      </c>
      <c r="AM1697" s="34">
        <f>IFERROR(VLOOKUP($H1697,#REF!,10,FALSE),0)</f>
        <v>0</v>
      </c>
      <c r="AN1697" s="34">
        <f>IFERROR(VLOOKUP($H1697,#REF!,11,FALSE),0)</f>
        <v>0</v>
      </c>
      <c r="AO1697" s="42">
        <f>IFERROR(VLOOKUP($H1697,#REF!,12,FALSE),0)</f>
        <v>0</v>
      </c>
      <c r="AP1697" s="34">
        <f>IFERROR(VLOOKUP($H1697,#REF!,10,FALSE),0)</f>
        <v>0</v>
      </c>
      <c r="AQ1697" s="34">
        <f>IFERROR(VLOOKUP($H1697,#REF!,11,FALSE),0)</f>
        <v>0</v>
      </c>
      <c r="AR1697" s="42">
        <f>IFERROR(VLOOKUP($H1697,#REF!,12,FALSE),0)</f>
        <v>0</v>
      </c>
      <c r="AS1697" s="34">
        <f>IFERROR(VLOOKUP($H1697,#REF!,13,FALSE),0)</f>
        <v>0</v>
      </c>
      <c r="AT1697" s="34">
        <f>IFERROR(VLOOKUP($H1697,#REF!,14,FALSE),0)</f>
        <v>0</v>
      </c>
      <c r="AU1697" s="42">
        <f>IFERROR(VLOOKUP($H1697,#REF!,15,FALSE),0)</f>
        <v>0</v>
      </c>
      <c r="AV1697" s="34">
        <f>IFERROR(VLOOKUP($H1697,#REF!,15,FALSE),0)</f>
        <v>0</v>
      </c>
      <c r="AW1697" s="34">
        <f>IFERROR(VLOOKUP($H1697,#REF!,16,FALSE),0)</f>
        <v>0</v>
      </c>
      <c r="AX1697" s="42">
        <f>IFERROR(VLOOKUP($H1697,#REF!,17,FALSE),0)</f>
        <v>0</v>
      </c>
    </row>
    <row r="1698" spans="1:50" x14ac:dyDescent="0.3">
      <c r="A1698" s="33" t="str">
        <f t="shared" si="104"/>
        <v>0</v>
      </c>
      <c r="B1698" s="33">
        <f>+'R&amp;E EXPORT'!B1518</f>
        <v>0</v>
      </c>
      <c r="C1698" t="str">
        <f>IFERROR(VLOOKUP(A1698,'MCSJ Export'!A:C,3,FALSE),"")</f>
        <v/>
      </c>
      <c r="D1698" s="37">
        <f t="shared" ca="1" si="105"/>
        <v>0</v>
      </c>
      <c r="E1698" s="37">
        <f t="shared" ca="1" si="106"/>
        <v>0</v>
      </c>
      <c r="F1698" s="37">
        <f t="shared" ca="1" si="107"/>
        <v>0</v>
      </c>
      <c r="G1698" s="37"/>
      <c r="H1698" s="33">
        <f>+'R&amp;E EXPORT'!A1518</f>
        <v>0</v>
      </c>
      <c r="I1698" s="34">
        <f>IFERROR(VLOOKUP($H1698,'Gen F Rev'!$A:$M,15,FALSE),0)</f>
        <v>0</v>
      </c>
      <c r="J1698" s="34">
        <f>IFERROR(VLOOKUP($H1698,'Gen F Rev'!$A:$M,16,FALSE),0)</f>
        <v>0</v>
      </c>
      <c r="K1698" s="42">
        <f>IFERROR(VLOOKUP($H1698,'Gen F Rev'!$A:$M,17,FALSE),0)</f>
        <v>0</v>
      </c>
      <c r="L1698" s="34">
        <f>IFERROR(VLOOKUP($H1698,'Gen F Exp'!$A:$E,15,FALSE),0)</f>
        <v>0</v>
      </c>
      <c r="M1698" s="34">
        <f>IFERROR(VLOOKUP($H1698,'Gen F Exp'!$A:$E,16,FALSE),0)</f>
        <v>0</v>
      </c>
      <c r="N1698" s="42">
        <f>IFERROR(VLOOKUP($H1698,'Gen F Exp'!$A:$E,17,FALSE),0)</f>
        <v>0</v>
      </c>
      <c r="O1698" s="34">
        <f>IFERROR(VLOOKUP($H1698,'Water F Rev'!$A:$L,15,FALSE),0)</f>
        <v>0</v>
      </c>
      <c r="P1698" s="34">
        <f>IFERROR(VLOOKUP($H1698,'Water F Rev'!$A:$L,16,FALSE),0)</f>
        <v>0</v>
      </c>
      <c r="Q1698" s="42">
        <f>IFERROR(VLOOKUP($H1698,'Water F Rev'!$A:$L,17,FALSE),0)</f>
        <v>0</v>
      </c>
      <c r="R1698" s="34">
        <f>IFERROR(VLOOKUP($H1698,'Water F Exp'!$A:$K,15,FALSE),0)</f>
        <v>0</v>
      </c>
      <c r="S1698" s="34">
        <f>IFERROR(VLOOKUP($H1698,'Water F Exp'!$A:$K,16,FALSE),0)</f>
        <v>0</v>
      </c>
      <c r="T1698" s="42">
        <f>IFERROR(VLOOKUP($H1698,'Water F Exp'!$A:$K,17,FALSE),0)</f>
        <v>0</v>
      </c>
      <c r="U1698" s="34">
        <f ca="1">IFERROR(VLOOKUP($H1698,'Sewer F Rev'!$A:$E,15,FALSE),0)</f>
        <v>0</v>
      </c>
      <c r="V1698" s="34">
        <f ca="1">IFERROR(VLOOKUP($H1698,'Sewer F Rev'!$A:$E,16,FALSE),0)</f>
        <v>0</v>
      </c>
      <c r="W1698" s="42">
        <f ca="1">IFERROR(VLOOKUP($H1698,'Sewer F Rev'!$A:$E,17,FALSE),0)</f>
        <v>0</v>
      </c>
      <c r="X1698" s="34">
        <f>IFERROR(VLOOKUP($H1698,'Sewer F Exp'!$A:$B,15,FALSE),0)</f>
        <v>0</v>
      </c>
      <c r="Y1698" s="34">
        <f>IFERROR(VLOOKUP($H1698,'Sewer F Exp'!$A:$B,16,FALSE),0)</f>
        <v>0</v>
      </c>
      <c r="Z1698" s="42">
        <f>IFERROR(VLOOKUP($H1698,'Sewer F Exp'!$A:$B,17,FALSE),0)</f>
        <v>0</v>
      </c>
      <c r="AA1698" s="34">
        <f>IFERROR(VLOOKUP($H1698,'Refuse F Rev'!$A:$E,15,FALSE),0)</f>
        <v>0</v>
      </c>
      <c r="AB1698" s="34">
        <f>IFERROR(VLOOKUP($H1698,'Refuse F Rev'!$A:$E,16,FALSE),0)</f>
        <v>0</v>
      </c>
      <c r="AC1698" s="42">
        <f>IFERROR(VLOOKUP($H1698,'Refuse F Rev'!$A:$E,17,FALSE),0)</f>
        <v>0</v>
      </c>
      <c r="AD1698" s="34">
        <f>IFERROR(VLOOKUP($H1698,'Refuse F Exp'!$A:$E,15,FALSE),0)</f>
        <v>0</v>
      </c>
      <c r="AE1698" s="34">
        <f>IFERROR(VLOOKUP($H1698,'Refuse F Exp'!$A:$E,16,FALSE),0)</f>
        <v>0</v>
      </c>
      <c r="AF1698" s="42">
        <f>IFERROR(VLOOKUP($H1698,'Refuse F Exp'!$A:$E,17,FALSE),0)</f>
        <v>0</v>
      </c>
      <c r="AG1698" s="34">
        <f>IFERROR(VLOOKUP($H1698,#REF!,10,FALSE),0)</f>
        <v>0</v>
      </c>
      <c r="AH1698" s="34">
        <f>IFERROR(VLOOKUP($H1698,#REF!,11,FALSE),0)</f>
        <v>0</v>
      </c>
      <c r="AI1698" s="42">
        <f>IFERROR(VLOOKUP($H1698,#REF!,12,FALSE),0)</f>
        <v>0</v>
      </c>
      <c r="AJ1698" s="34">
        <f>IFERROR(VLOOKUP($H1698,#REF!,10,FALSE),0)</f>
        <v>0</v>
      </c>
      <c r="AK1698" s="34">
        <f>IFERROR(VLOOKUP($H1698,#REF!,11,FALSE),0)</f>
        <v>0</v>
      </c>
      <c r="AL1698" s="42">
        <f>IFERROR(VLOOKUP($H1698,#REF!,12,FALSE),0)</f>
        <v>0</v>
      </c>
      <c r="AM1698" s="34">
        <f>IFERROR(VLOOKUP($H1698,#REF!,10,FALSE),0)</f>
        <v>0</v>
      </c>
      <c r="AN1698" s="34">
        <f>IFERROR(VLOOKUP($H1698,#REF!,11,FALSE),0)</f>
        <v>0</v>
      </c>
      <c r="AO1698" s="42">
        <f>IFERROR(VLOOKUP($H1698,#REF!,12,FALSE),0)</f>
        <v>0</v>
      </c>
      <c r="AP1698" s="34">
        <f>IFERROR(VLOOKUP($H1698,#REF!,10,FALSE),0)</f>
        <v>0</v>
      </c>
      <c r="AQ1698" s="34">
        <f>IFERROR(VLOOKUP($H1698,#REF!,11,FALSE),0)</f>
        <v>0</v>
      </c>
      <c r="AR1698" s="42">
        <f>IFERROR(VLOOKUP($H1698,#REF!,12,FALSE),0)</f>
        <v>0</v>
      </c>
      <c r="AS1698" s="34">
        <f>IFERROR(VLOOKUP($H1698,#REF!,13,FALSE),0)</f>
        <v>0</v>
      </c>
      <c r="AT1698" s="34">
        <f>IFERROR(VLOOKUP($H1698,#REF!,14,FALSE),0)</f>
        <v>0</v>
      </c>
      <c r="AU1698" s="42">
        <f>IFERROR(VLOOKUP($H1698,#REF!,15,FALSE),0)</f>
        <v>0</v>
      </c>
      <c r="AV1698" s="34">
        <f>IFERROR(VLOOKUP($H1698,#REF!,15,FALSE),0)</f>
        <v>0</v>
      </c>
      <c r="AW1698" s="34">
        <f>IFERROR(VLOOKUP($H1698,#REF!,16,FALSE),0)</f>
        <v>0</v>
      </c>
      <c r="AX1698" s="42">
        <f>IFERROR(VLOOKUP($H1698,#REF!,17,FALSE),0)</f>
        <v>0</v>
      </c>
    </row>
    <row r="1699" spans="1:50" x14ac:dyDescent="0.3">
      <c r="A1699" s="33" t="str">
        <f t="shared" si="104"/>
        <v>0</v>
      </c>
      <c r="B1699" s="33">
        <f>+'R&amp;E EXPORT'!B1519</f>
        <v>0</v>
      </c>
      <c r="C1699" t="str">
        <f>IFERROR(VLOOKUP(A1699,'MCSJ Export'!A:C,3,FALSE),"")</f>
        <v/>
      </c>
      <c r="D1699" s="37">
        <f t="shared" ca="1" si="105"/>
        <v>0</v>
      </c>
      <c r="E1699" s="37">
        <f t="shared" ca="1" si="106"/>
        <v>0</v>
      </c>
      <c r="F1699" s="37">
        <f t="shared" ca="1" si="107"/>
        <v>0</v>
      </c>
      <c r="G1699" s="37"/>
      <c r="H1699" s="33">
        <f>+'R&amp;E EXPORT'!A1519</f>
        <v>0</v>
      </c>
      <c r="I1699" s="34">
        <f>IFERROR(VLOOKUP($H1699,'Gen F Rev'!$A:$M,15,FALSE),0)</f>
        <v>0</v>
      </c>
      <c r="J1699" s="34">
        <f>IFERROR(VLOOKUP($H1699,'Gen F Rev'!$A:$M,16,FALSE),0)</f>
        <v>0</v>
      </c>
      <c r="K1699" s="42">
        <f>IFERROR(VLOOKUP($H1699,'Gen F Rev'!$A:$M,17,FALSE),0)</f>
        <v>0</v>
      </c>
      <c r="L1699" s="34">
        <f>IFERROR(VLOOKUP($H1699,'Gen F Exp'!$A:$E,15,FALSE),0)</f>
        <v>0</v>
      </c>
      <c r="M1699" s="34">
        <f>IFERROR(VLOOKUP($H1699,'Gen F Exp'!$A:$E,16,FALSE),0)</f>
        <v>0</v>
      </c>
      <c r="N1699" s="42">
        <f>IFERROR(VLOOKUP($H1699,'Gen F Exp'!$A:$E,17,FALSE),0)</f>
        <v>0</v>
      </c>
      <c r="O1699" s="34">
        <f>IFERROR(VLOOKUP($H1699,'Water F Rev'!$A:$L,15,FALSE),0)</f>
        <v>0</v>
      </c>
      <c r="P1699" s="34">
        <f>IFERROR(VLOOKUP($H1699,'Water F Rev'!$A:$L,16,FALSE),0)</f>
        <v>0</v>
      </c>
      <c r="Q1699" s="42">
        <f>IFERROR(VLOOKUP($H1699,'Water F Rev'!$A:$L,17,FALSE),0)</f>
        <v>0</v>
      </c>
      <c r="R1699" s="34">
        <f>IFERROR(VLOOKUP($H1699,'Water F Exp'!$A:$K,15,FALSE),0)</f>
        <v>0</v>
      </c>
      <c r="S1699" s="34">
        <f>IFERROR(VLOOKUP($H1699,'Water F Exp'!$A:$K,16,FALSE),0)</f>
        <v>0</v>
      </c>
      <c r="T1699" s="42">
        <f>IFERROR(VLOOKUP($H1699,'Water F Exp'!$A:$K,17,FALSE),0)</f>
        <v>0</v>
      </c>
      <c r="U1699" s="34">
        <f ca="1">IFERROR(VLOOKUP($H1699,'Sewer F Rev'!$A:$E,15,FALSE),0)</f>
        <v>0</v>
      </c>
      <c r="V1699" s="34">
        <f ca="1">IFERROR(VLOOKUP($H1699,'Sewer F Rev'!$A:$E,16,FALSE),0)</f>
        <v>0</v>
      </c>
      <c r="W1699" s="42">
        <f ca="1">IFERROR(VLOOKUP($H1699,'Sewer F Rev'!$A:$E,17,FALSE),0)</f>
        <v>0</v>
      </c>
      <c r="X1699" s="34">
        <f>IFERROR(VLOOKUP($H1699,'Sewer F Exp'!$A:$B,15,FALSE),0)</f>
        <v>0</v>
      </c>
      <c r="Y1699" s="34">
        <f>IFERROR(VLOOKUP($H1699,'Sewer F Exp'!$A:$B,16,FALSE),0)</f>
        <v>0</v>
      </c>
      <c r="Z1699" s="42">
        <f>IFERROR(VLOOKUP($H1699,'Sewer F Exp'!$A:$B,17,FALSE),0)</f>
        <v>0</v>
      </c>
      <c r="AA1699" s="34">
        <f>IFERROR(VLOOKUP($H1699,'Refuse F Rev'!$A:$E,15,FALSE),0)</f>
        <v>0</v>
      </c>
      <c r="AB1699" s="34">
        <f>IFERROR(VLOOKUP($H1699,'Refuse F Rev'!$A:$E,16,FALSE),0)</f>
        <v>0</v>
      </c>
      <c r="AC1699" s="42">
        <f>IFERROR(VLOOKUP($H1699,'Refuse F Rev'!$A:$E,17,FALSE),0)</f>
        <v>0</v>
      </c>
      <c r="AD1699" s="34">
        <f>IFERROR(VLOOKUP($H1699,'Refuse F Exp'!$A:$E,15,FALSE),0)</f>
        <v>0</v>
      </c>
      <c r="AE1699" s="34">
        <f>IFERROR(VLOOKUP($H1699,'Refuse F Exp'!$A:$E,16,FALSE),0)</f>
        <v>0</v>
      </c>
      <c r="AF1699" s="42">
        <f>IFERROR(VLOOKUP($H1699,'Refuse F Exp'!$A:$E,17,FALSE),0)</f>
        <v>0</v>
      </c>
      <c r="AG1699" s="34">
        <f>IFERROR(VLOOKUP($H1699,#REF!,10,FALSE),0)</f>
        <v>0</v>
      </c>
      <c r="AH1699" s="34">
        <f>IFERROR(VLOOKUP($H1699,#REF!,11,FALSE),0)</f>
        <v>0</v>
      </c>
      <c r="AI1699" s="42">
        <f>IFERROR(VLOOKUP($H1699,#REF!,12,FALSE),0)</f>
        <v>0</v>
      </c>
      <c r="AJ1699" s="34">
        <f>IFERROR(VLOOKUP($H1699,#REF!,10,FALSE),0)</f>
        <v>0</v>
      </c>
      <c r="AK1699" s="34">
        <f>IFERROR(VLOOKUP($H1699,#REF!,11,FALSE),0)</f>
        <v>0</v>
      </c>
      <c r="AL1699" s="42">
        <f>IFERROR(VLOOKUP($H1699,#REF!,12,FALSE),0)</f>
        <v>0</v>
      </c>
      <c r="AM1699" s="34">
        <f>IFERROR(VLOOKUP($H1699,#REF!,10,FALSE),0)</f>
        <v>0</v>
      </c>
      <c r="AN1699" s="34">
        <f>IFERROR(VLOOKUP($H1699,#REF!,11,FALSE),0)</f>
        <v>0</v>
      </c>
      <c r="AO1699" s="42">
        <f>IFERROR(VLOOKUP($H1699,#REF!,12,FALSE),0)</f>
        <v>0</v>
      </c>
      <c r="AP1699" s="34">
        <f>IFERROR(VLOOKUP($H1699,#REF!,10,FALSE),0)</f>
        <v>0</v>
      </c>
      <c r="AQ1699" s="34">
        <f>IFERROR(VLOOKUP($H1699,#REF!,11,FALSE),0)</f>
        <v>0</v>
      </c>
      <c r="AR1699" s="42">
        <f>IFERROR(VLOOKUP($H1699,#REF!,12,FALSE),0)</f>
        <v>0</v>
      </c>
      <c r="AS1699" s="34">
        <f>IFERROR(VLOOKUP($H1699,#REF!,13,FALSE),0)</f>
        <v>0</v>
      </c>
      <c r="AT1699" s="34">
        <f>IFERROR(VLOOKUP($H1699,#REF!,14,FALSE),0)</f>
        <v>0</v>
      </c>
      <c r="AU1699" s="42">
        <f>IFERROR(VLOOKUP($H1699,#REF!,15,FALSE),0)</f>
        <v>0</v>
      </c>
      <c r="AV1699" s="34">
        <f>IFERROR(VLOOKUP($H1699,#REF!,15,FALSE),0)</f>
        <v>0</v>
      </c>
      <c r="AW1699" s="34">
        <f>IFERROR(VLOOKUP($H1699,#REF!,16,FALSE),0)</f>
        <v>0</v>
      </c>
      <c r="AX1699" s="42">
        <f>IFERROR(VLOOKUP($H1699,#REF!,17,FALSE),0)</f>
        <v>0</v>
      </c>
    </row>
    <row r="1700" spans="1:50" x14ac:dyDescent="0.3">
      <c r="A1700" s="33" t="str">
        <f t="shared" si="104"/>
        <v>0</v>
      </c>
      <c r="B1700" s="33">
        <f>+'R&amp;E EXPORT'!B1520</f>
        <v>0</v>
      </c>
      <c r="C1700" t="str">
        <f>IFERROR(VLOOKUP(A1700,'MCSJ Export'!A:C,3,FALSE),"")</f>
        <v/>
      </c>
      <c r="D1700" s="37">
        <f t="shared" ca="1" si="105"/>
        <v>0</v>
      </c>
      <c r="E1700" s="37">
        <f t="shared" ca="1" si="106"/>
        <v>0</v>
      </c>
      <c r="F1700" s="37">
        <f t="shared" ca="1" si="107"/>
        <v>0</v>
      </c>
      <c r="G1700" s="37"/>
      <c r="H1700" s="33">
        <f>+'R&amp;E EXPORT'!A1520</f>
        <v>0</v>
      </c>
      <c r="I1700" s="34">
        <f>IFERROR(VLOOKUP($H1700,'Gen F Rev'!$A:$M,15,FALSE),0)</f>
        <v>0</v>
      </c>
      <c r="J1700" s="34">
        <f>IFERROR(VLOOKUP($H1700,'Gen F Rev'!$A:$M,16,FALSE),0)</f>
        <v>0</v>
      </c>
      <c r="K1700" s="42">
        <f>IFERROR(VLOOKUP($H1700,'Gen F Rev'!$A:$M,17,FALSE),0)</f>
        <v>0</v>
      </c>
      <c r="L1700" s="34">
        <f>IFERROR(VLOOKUP($H1700,'Gen F Exp'!$A:$E,15,FALSE),0)</f>
        <v>0</v>
      </c>
      <c r="M1700" s="34">
        <f>IFERROR(VLOOKUP($H1700,'Gen F Exp'!$A:$E,16,FALSE),0)</f>
        <v>0</v>
      </c>
      <c r="N1700" s="42">
        <f>IFERROR(VLOOKUP($H1700,'Gen F Exp'!$A:$E,17,FALSE),0)</f>
        <v>0</v>
      </c>
      <c r="O1700" s="34">
        <f>IFERROR(VLOOKUP($H1700,'Water F Rev'!$A:$L,15,FALSE),0)</f>
        <v>0</v>
      </c>
      <c r="P1700" s="34">
        <f>IFERROR(VLOOKUP($H1700,'Water F Rev'!$A:$L,16,FALSE),0)</f>
        <v>0</v>
      </c>
      <c r="Q1700" s="42">
        <f>IFERROR(VLOOKUP($H1700,'Water F Rev'!$A:$L,17,FALSE),0)</f>
        <v>0</v>
      </c>
      <c r="R1700" s="34">
        <f>IFERROR(VLOOKUP($H1700,'Water F Exp'!$A:$K,15,FALSE),0)</f>
        <v>0</v>
      </c>
      <c r="S1700" s="34">
        <f>IFERROR(VLOOKUP($H1700,'Water F Exp'!$A:$K,16,FALSE),0)</f>
        <v>0</v>
      </c>
      <c r="T1700" s="42">
        <f>IFERROR(VLOOKUP($H1700,'Water F Exp'!$A:$K,17,FALSE),0)</f>
        <v>0</v>
      </c>
      <c r="U1700" s="34">
        <f ca="1">IFERROR(VLOOKUP($H1700,'Sewer F Rev'!$A:$E,15,FALSE),0)</f>
        <v>0</v>
      </c>
      <c r="V1700" s="34">
        <f ca="1">IFERROR(VLOOKUP($H1700,'Sewer F Rev'!$A:$E,16,FALSE),0)</f>
        <v>0</v>
      </c>
      <c r="W1700" s="42">
        <f ca="1">IFERROR(VLOOKUP($H1700,'Sewer F Rev'!$A:$E,17,FALSE),0)</f>
        <v>0</v>
      </c>
      <c r="X1700" s="34">
        <f>IFERROR(VLOOKUP($H1700,'Sewer F Exp'!$A:$B,15,FALSE),0)</f>
        <v>0</v>
      </c>
      <c r="Y1700" s="34">
        <f>IFERROR(VLOOKUP($H1700,'Sewer F Exp'!$A:$B,16,FALSE),0)</f>
        <v>0</v>
      </c>
      <c r="Z1700" s="42">
        <f>IFERROR(VLOOKUP($H1700,'Sewer F Exp'!$A:$B,17,FALSE),0)</f>
        <v>0</v>
      </c>
      <c r="AA1700" s="34">
        <f>IFERROR(VLOOKUP($H1700,'Refuse F Rev'!$A:$E,15,FALSE),0)</f>
        <v>0</v>
      </c>
      <c r="AB1700" s="34">
        <f>IFERROR(VLOOKUP($H1700,'Refuse F Rev'!$A:$E,16,FALSE),0)</f>
        <v>0</v>
      </c>
      <c r="AC1700" s="42">
        <f>IFERROR(VLOOKUP($H1700,'Refuse F Rev'!$A:$E,17,FALSE),0)</f>
        <v>0</v>
      </c>
      <c r="AD1700" s="34">
        <f>IFERROR(VLOOKUP($H1700,'Refuse F Exp'!$A:$E,15,FALSE),0)</f>
        <v>0</v>
      </c>
      <c r="AE1700" s="34">
        <f>IFERROR(VLOOKUP($H1700,'Refuse F Exp'!$A:$E,16,FALSE),0)</f>
        <v>0</v>
      </c>
      <c r="AF1700" s="42">
        <f>IFERROR(VLOOKUP($H1700,'Refuse F Exp'!$A:$E,17,FALSE),0)</f>
        <v>0</v>
      </c>
      <c r="AG1700" s="34">
        <f>IFERROR(VLOOKUP($H1700,#REF!,10,FALSE),0)</f>
        <v>0</v>
      </c>
      <c r="AH1700" s="34">
        <f>IFERROR(VLOOKUP($H1700,#REF!,11,FALSE),0)</f>
        <v>0</v>
      </c>
      <c r="AI1700" s="42">
        <f>IFERROR(VLOOKUP($H1700,#REF!,12,FALSE),0)</f>
        <v>0</v>
      </c>
      <c r="AJ1700" s="34">
        <f>IFERROR(VLOOKUP($H1700,#REF!,10,FALSE),0)</f>
        <v>0</v>
      </c>
      <c r="AK1700" s="34">
        <f>IFERROR(VLOOKUP($H1700,#REF!,11,FALSE),0)</f>
        <v>0</v>
      </c>
      <c r="AL1700" s="42">
        <f>IFERROR(VLOOKUP($H1700,#REF!,12,FALSE),0)</f>
        <v>0</v>
      </c>
      <c r="AM1700" s="34">
        <f>IFERROR(VLOOKUP($H1700,#REF!,10,FALSE),0)</f>
        <v>0</v>
      </c>
      <c r="AN1700" s="34">
        <f>IFERROR(VLOOKUP($H1700,#REF!,11,FALSE),0)</f>
        <v>0</v>
      </c>
      <c r="AO1700" s="42">
        <f>IFERROR(VLOOKUP($H1700,#REF!,12,FALSE),0)</f>
        <v>0</v>
      </c>
      <c r="AP1700" s="34">
        <f>IFERROR(VLOOKUP($H1700,#REF!,10,FALSE),0)</f>
        <v>0</v>
      </c>
      <c r="AQ1700" s="34">
        <f>IFERROR(VLOOKUP($H1700,#REF!,11,FALSE),0)</f>
        <v>0</v>
      </c>
      <c r="AR1700" s="42">
        <f>IFERROR(VLOOKUP($H1700,#REF!,12,FALSE),0)</f>
        <v>0</v>
      </c>
      <c r="AS1700" s="34">
        <f>IFERROR(VLOOKUP($H1700,#REF!,13,FALSE),0)</f>
        <v>0</v>
      </c>
      <c r="AT1700" s="34">
        <f>IFERROR(VLOOKUP($H1700,#REF!,14,FALSE),0)</f>
        <v>0</v>
      </c>
      <c r="AU1700" s="42">
        <f>IFERROR(VLOOKUP($H1700,#REF!,15,FALSE),0)</f>
        <v>0</v>
      </c>
      <c r="AV1700" s="34">
        <f>IFERROR(VLOOKUP($H1700,#REF!,15,FALSE),0)</f>
        <v>0</v>
      </c>
      <c r="AW1700" s="34">
        <f>IFERROR(VLOOKUP($H1700,#REF!,16,FALSE),0)</f>
        <v>0</v>
      </c>
      <c r="AX1700" s="42">
        <f>IFERROR(VLOOKUP($H1700,#REF!,17,FALSE),0)</f>
        <v>0</v>
      </c>
    </row>
    <row r="1701" spans="1:50" x14ac:dyDescent="0.3">
      <c r="A1701" s="33" t="str">
        <f t="shared" si="104"/>
        <v>0</v>
      </c>
      <c r="B1701" s="33">
        <f>+'R&amp;E EXPORT'!B1521</f>
        <v>0</v>
      </c>
      <c r="C1701" t="str">
        <f>IFERROR(VLOOKUP(A1701,'MCSJ Export'!A:C,3,FALSE),"")</f>
        <v/>
      </c>
      <c r="D1701" s="37">
        <f t="shared" ca="1" si="105"/>
        <v>0</v>
      </c>
      <c r="E1701" s="37">
        <f t="shared" ca="1" si="106"/>
        <v>0</v>
      </c>
      <c r="F1701" s="37">
        <f t="shared" ca="1" si="107"/>
        <v>0</v>
      </c>
      <c r="G1701" s="37"/>
      <c r="H1701" s="33">
        <f>+'R&amp;E EXPORT'!A1521</f>
        <v>0</v>
      </c>
      <c r="I1701" s="34">
        <f>IFERROR(VLOOKUP($H1701,'Gen F Rev'!$A:$M,15,FALSE),0)</f>
        <v>0</v>
      </c>
      <c r="J1701" s="34">
        <f>IFERROR(VLOOKUP($H1701,'Gen F Rev'!$A:$M,16,FALSE),0)</f>
        <v>0</v>
      </c>
      <c r="K1701" s="42">
        <f>IFERROR(VLOOKUP($H1701,'Gen F Rev'!$A:$M,17,FALSE),0)</f>
        <v>0</v>
      </c>
      <c r="L1701" s="34">
        <f>IFERROR(VLOOKUP($H1701,'Gen F Exp'!$A:$E,15,FALSE),0)</f>
        <v>0</v>
      </c>
      <c r="M1701" s="34">
        <f>IFERROR(VLOOKUP($H1701,'Gen F Exp'!$A:$E,16,FALSE),0)</f>
        <v>0</v>
      </c>
      <c r="N1701" s="42">
        <f>IFERROR(VLOOKUP($H1701,'Gen F Exp'!$A:$E,17,FALSE),0)</f>
        <v>0</v>
      </c>
      <c r="O1701" s="34">
        <f>IFERROR(VLOOKUP($H1701,'Water F Rev'!$A:$L,15,FALSE),0)</f>
        <v>0</v>
      </c>
      <c r="P1701" s="34">
        <f>IFERROR(VLOOKUP($H1701,'Water F Rev'!$A:$L,16,FALSE),0)</f>
        <v>0</v>
      </c>
      <c r="Q1701" s="42">
        <f>IFERROR(VLOOKUP($H1701,'Water F Rev'!$A:$L,17,FALSE),0)</f>
        <v>0</v>
      </c>
      <c r="R1701" s="34">
        <f>IFERROR(VLOOKUP($H1701,'Water F Exp'!$A:$K,15,FALSE),0)</f>
        <v>0</v>
      </c>
      <c r="S1701" s="34">
        <f>IFERROR(VLOOKUP($H1701,'Water F Exp'!$A:$K,16,FALSE),0)</f>
        <v>0</v>
      </c>
      <c r="T1701" s="42">
        <f>IFERROR(VLOOKUP($H1701,'Water F Exp'!$A:$K,17,FALSE),0)</f>
        <v>0</v>
      </c>
      <c r="U1701" s="34">
        <f ca="1">IFERROR(VLOOKUP($H1701,'Sewer F Rev'!$A:$E,15,FALSE),0)</f>
        <v>0</v>
      </c>
      <c r="V1701" s="34">
        <f ca="1">IFERROR(VLOOKUP($H1701,'Sewer F Rev'!$A:$E,16,FALSE),0)</f>
        <v>0</v>
      </c>
      <c r="W1701" s="42">
        <f ca="1">IFERROR(VLOOKUP($H1701,'Sewer F Rev'!$A:$E,17,FALSE),0)</f>
        <v>0</v>
      </c>
      <c r="X1701" s="34">
        <f>IFERROR(VLOOKUP($H1701,'Sewer F Exp'!$A:$B,15,FALSE),0)</f>
        <v>0</v>
      </c>
      <c r="Y1701" s="34">
        <f>IFERROR(VLOOKUP($H1701,'Sewer F Exp'!$A:$B,16,FALSE),0)</f>
        <v>0</v>
      </c>
      <c r="Z1701" s="42">
        <f>IFERROR(VLOOKUP($H1701,'Sewer F Exp'!$A:$B,17,FALSE),0)</f>
        <v>0</v>
      </c>
      <c r="AA1701" s="34">
        <f>IFERROR(VLOOKUP($H1701,'Refuse F Rev'!$A:$E,15,FALSE),0)</f>
        <v>0</v>
      </c>
      <c r="AB1701" s="34">
        <f>IFERROR(VLOOKUP($H1701,'Refuse F Rev'!$A:$E,16,FALSE),0)</f>
        <v>0</v>
      </c>
      <c r="AC1701" s="42">
        <f>IFERROR(VLOOKUP($H1701,'Refuse F Rev'!$A:$E,17,FALSE),0)</f>
        <v>0</v>
      </c>
      <c r="AD1701" s="34">
        <f>IFERROR(VLOOKUP($H1701,'Refuse F Exp'!$A:$E,15,FALSE),0)</f>
        <v>0</v>
      </c>
      <c r="AE1701" s="34">
        <f>IFERROR(VLOOKUP($H1701,'Refuse F Exp'!$A:$E,16,FALSE),0)</f>
        <v>0</v>
      </c>
      <c r="AF1701" s="42">
        <f>IFERROR(VLOOKUP($H1701,'Refuse F Exp'!$A:$E,17,FALSE),0)</f>
        <v>0</v>
      </c>
      <c r="AG1701" s="34">
        <f>IFERROR(VLOOKUP($H1701,#REF!,10,FALSE),0)</f>
        <v>0</v>
      </c>
      <c r="AH1701" s="34">
        <f>IFERROR(VLOOKUP($H1701,#REF!,11,FALSE),0)</f>
        <v>0</v>
      </c>
      <c r="AI1701" s="42">
        <f>IFERROR(VLOOKUP($H1701,#REF!,12,FALSE),0)</f>
        <v>0</v>
      </c>
      <c r="AJ1701" s="34">
        <f>IFERROR(VLOOKUP($H1701,#REF!,10,FALSE),0)</f>
        <v>0</v>
      </c>
      <c r="AK1701" s="34">
        <f>IFERROR(VLOOKUP($H1701,#REF!,11,FALSE),0)</f>
        <v>0</v>
      </c>
      <c r="AL1701" s="42">
        <f>IFERROR(VLOOKUP($H1701,#REF!,12,FALSE),0)</f>
        <v>0</v>
      </c>
      <c r="AM1701" s="34">
        <f>IFERROR(VLOOKUP($H1701,#REF!,10,FALSE),0)</f>
        <v>0</v>
      </c>
      <c r="AN1701" s="34">
        <f>IFERROR(VLOOKUP($H1701,#REF!,11,FALSE),0)</f>
        <v>0</v>
      </c>
      <c r="AO1701" s="42">
        <f>IFERROR(VLOOKUP($H1701,#REF!,12,FALSE),0)</f>
        <v>0</v>
      </c>
      <c r="AP1701" s="34">
        <f>IFERROR(VLOOKUP($H1701,#REF!,10,FALSE),0)</f>
        <v>0</v>
      </c>
      <c r="AQ1701" s="34">
        <f>IFERROR(VLOOKUP($H1701,#REF!,11,FALSE),0)</f>
        <v>0</v>
      </c>
      <c r="AR1701" s="42">
        <f>IFERROR(VLOOKUP($H1701,#REF!,12,FALSE),0)</f>
        <v>0</v>
      </c>
      <c r="AS1701" s="34">
        <f>IFERROR(VLOOKUP($H1701,#REF!,13,FALSE),0)</f>
        <v>0</v>
      </c>
      <c r="AT1701" s="34">
        <f>IFERROR(VLOOKUP($H1701,#REF!,14,FALSE),0)</f>
        <v>0</v>
      </c>
      <c r="AU1701" s="42">
        <f>IFERROR(VLOOKUP($H1701,#REF!,15,FALSE),0)</f>
        <v>0</v>
      </c>
      <c r="AV1701" s="34">
        <f>IFERROR(VLOOKUP($H1701,#REF!,15,FALSE),0)</f>
        <v>0</v>
      </c>
      <c r="AW1701" s="34">
        <f>IFERROR(VLOOKUP($H1701,#REF!,16,FALSE),0)</f>
        <v>0</v>
      </c>
      <c r="AX1701" s="42">
        <f>IFERROR(VLOOKUP($H1701,#REF!,17,FALSE),0)</f>
        <v>0</v>
      </c>
    </row>
    <row r="1702" spans="1:50" x14ac:dyDescent="0.3">
      <c r="A1702" s="33" t="e">
        <f t="shared" si="104"/>
        <v>#REF!</v>
      </c>
      <c r="B1702" s="33" t="e">
        <f>+'R&amp;E EXPORT'!#REF!</f>
        <v>#REF!</v>
      </c>
      <c r="C1702" t="str">
        <f>IFERROR(VLOOKUP(A1702,'MCSJ Export'!A:C,3,FALSE),"")</f>
        <v/>
      </c>
      <c r="D1702" s="37">
        <f t="shared" si="105"/>
        <v>0</v>
      </c>
      <c r="E1702" s="37">
        <f t="shared" si="106"/>
        <v>0</v>
      </c>
      <c r="F1702" s="37">
        <f t="shared" si="107"/>
        <v>0</v>
      </c>
      <c r="G1702" s="37"/>
      <c r="H1702" s="33" t="e">
        <f>+'R&amp;E EXPORT'!#REF!</f>
        <v>#REF!</v>
      </c>
      <c r="I1702" s="34">
        <f>IFERROR(VLOOKUP($H1702,'Gen F Rev'!$A:$M,15,FALSE),0)</f>
        <v>0</v>
      </c>
      <c r="J1702" s="34">
        <f>IFERROR(VLOOKUP($H1702,'Gen F Rev'!$A:$M,16,FALSE),0)</f>
        <v>0</v>
      </c>
      <c r="K1702" s="42">
        <f>IFERROR(VLOOKUP($H1702,'Gen F Rev'!$A:$M,17,FALSE),0)</f>
        <v>0</v>
      </c>
      <c r="L1702" s="34">
        <f>IFERROR(VLOOKUP($H1702,'Gen F Exp'!$A:$E,15,FALSE),0)</f>
        <v>0</v>
      </c>
      <c r="M1702" s="34">
        <f>IFERROR(VLOOKUP($H1702,'Gen F Exp'!$A:$E,16,FALSE),0)</f>
        <v>0</v>
      </c>
      <c r="N1702" s="42">
        <f>IFERROR(VLOOKUP($H1702,'Gen F Exp'!$A:$E,17,FALSE),0)</f>
        <v>0</v>
      </c>
      <c r="O1702" s="34">
        <f>IFERROR(VLOOKUP($H1702,'Water F Rev'!$A:$L,15,FALSE),0)</f>
        <v>0</v>
      </c>
      <c r="P1702" s="34">
        <f>IFERROR(VLOOKUP($H1702,'Water F Rev'!$A:$L,16,FALSE),0)</f>
        <v>0</v>
      </c>
      <c r="Q1702" s="42">
        <f>IFERROR(VLOOKUP($H1702,'Water F Rev'!$A:$L,17,FALSE),0)</f>
        <v>0</v>
      </c>
      <c r="R1702" s="34">
        <f>IFERROR(VLOOKUP($H1702,'Water F Exp'!$A:$K,15,FALSE),0)</f>
        <v>0</v>
      </c>
      <c r="S1702" s="34">
        <f>IFERROR(VLOOKUP($H1702,'Water F Exp'!$A:$K,16,FALSE),0)</f>
        <v>0</v>
      </c>
      <c r="T1702" s="42">
        <f>IFERROR(VLOOKUP($H1702,'Water F Exp'!$A:$K,17,FALSE),0)</f>
        <v>0</v>
      </c>
      <c r="U1702" s="34">
        <f>IFERROR(VLOOKUP($H1702,'Sewer F Rev'!$A:$E,15,FALSE),0)</f>
        <v>0</v>
      </c>
      <c r="V1702" s="34">
        <f>IFERROR(VLOOKUP($H1702,'Sewer F Rev'!$A:$E,16,FALSE),0)</f>
        <v>0</v>
      </c>
      <c r="W1702" s="42">
        <f>IFERROR(VLOOKUP($H1702,'Sewer F Rev'!$A:$E,17,FALSE),0)</f>
        <v>0</v>
      </c>
      <c r="X1702" s="34">
        <f>IFERROR(VLOOKUP($H1702,'Sewer F Exp'!$A:$B,15,FALSE),0)</f>
        <v>0</v>
      </c>
      <c r="Y1702" s="34">
        <f>IFERROR(VLOOKUP($H1702,'Sewer F Exp'!$A:$B,16,FALSE),0)</f>
        <v>0</v>
      </c>
      <c r="Z1702" s="42">
        <f>IFERROR(VLOOKUP($H1702,'Sewer F Exp'!$A:$B,17,FALSE),0)</f>
        <v>0</v>
      </c>
      <c r="AA1702" s="34">
        <f>IFERROR(VLOOKUP($H1702,'Refuse F Rev'!$A:$E,15,FALSE),0)</f>
        <v>0</v>
      </c>
      <c r="AB1702" s="34">
        <f>IFERROR(VLOOKUP($H1702,'Refuse F Rev'!$A:$E,16,FALSE),0)</f>
        <v>0</v>
      </c>
      <c r="AC1702" s="42">
        <f>IFERROR(VLOOKUP($H1702,'Refuse F Rev'!$A:$E,17,FALSE),0)</f>
        <v>0</v>
      </c>
      <c r="AD1702" s="34">
        <f>IFERROR(VLOOKUP($H1702,'Refuse F Exp'!$A:$E,15,FALSE),0)</f>
        <v>0</v>
      </c>
      <c r="AE1702" s="34">
        <f>IFERROR(VLOOKUP($H1702,'Refuse F Exp'!$A:$E,16,FALSE),0)</f>
        <v>0</v>
      </c>
      <c r="AF1702" s="42">
        <f>IFERROR(VLOOKUP($H1702,'Refuse F Exp'!$A:$E,17,FALSE),0)</f>
        <v>0</v>
      </c>
      <c r="AG1702" s="34">
        <f>IFERROR(VLOOKUP($H1702,#REF!,10,FALSE),0)</f>
        <v>0</v>
      </c>
      <c r="AH1702" s="34">
        <f>IFERROR(VLOOKUP($H1702,#REF!,11,FALSE),0)</f>
        <v>0</v>
      </c>
      <c r="AI1702" s="42">
        <f>IFERROR(VLOOKUP($H1702,#REF!,12,FALSE),0)</f>
        <v>0</v>
      </c>
      <c r="AJ1702" s="34">
        <f>IFERROR(VLOOKUP($H1702,#REF!,10,FALSE),0)</f>
        <v>0</v>
      </c>
      <c r="AK1702" s="34">
        <f>IFERROR(VLOOKUP($H1702,#REF!,11,FALSE),0)</f>
        <v>0</v>
      </c>
      <c r="AL1702" s="42">
        <f>IFERROR(VLOOKUP($H1702,#REF!,12,FALSE),0)</f>
        <v>0</v>
      </c>
      <c r="AM1702" s="34">
        <f>IFERROR(VLOOKUP($H1702,#REF!,10,FALSE),0)</f>
        <v>0</v>
      </c>
      <c r="AN1702" s="34">
        <f>IFERROR(VLOOKUP($H1702,#REF!,11,FALSE),0)</f>
        <v>0</v>
      </c>
      <c r="AO1702" s="42">
        <f>IFERROR(VLOOKUP($H1702,#REF!,12,FALSE),0)</f>
        <v>0</v>
      </c>
      <c r="AP1702" s="34">
        <f>IFERROR(VLOOKUP($H1702,#REF!,10,FALSE),0)</f>
        <v>0</v>
      </c>
      <c r="AQ1702" s="34">
        <f>IFERROR(VLOOKUP($H1702,#REF!,11,FALSE),0)</f>
        <v>0</v>
      </c>
      <c r="AR1702" s="42">
        <f>IFERROR(VLOOKUP($H1702,#REF!,12,FALSE),0)</f>
        <v>0</v>
      </c>
      <c r="AS1702" s="34">
        <f>IFERROR(VLOOKUP($H1702,#REF!,13,FALSE),0)</f>
        <v>0</v>
      </c>
      <c r="AT1702" s="34">
        <f>IFERROR(VLOOKUP($H1702,#REF!,14,FALSE),0)</f>
        <v>0</v>
      </c>
      <c r="AU1702" s="42">
        <f>IFERROR(VLOOKUP($H1702,#REF!,15,FALSE),0)</f>
        <v>0</v>
      </c>
      <c r="AV1702" s="34">
        <f>IFERROR(VLOOKUP($H1702,#REF!,15,FALSE),0)</f>
        <v>0</v>
      </c>
      <c r="AW1702" s="34">
        <f>IFERROR(VLOOKUP($H1702,#REF!,16,FALSE),0)</f>
        <v>0</v>
      </c>
      <c r="AX1702" s="42">
        <f>IFERROR(VLOOKUP($H1702,#REF!,17,FALSE),0)</f>
        <v>0</v>
      </c>
    </row>
    <row r="1703" spans="1:50" x14ac:dyDescent="0.3">
      <c r="A1703" s="33" t="str">
        <f t="shared" si="104"/>
        <v>0</v>
      </c>
      <c r="B1703" s="33">
        <f>+'R&amp;E EXPORT'!B1522</f>
        <v>0</v>
      </c>
      <c r="C1703" t="str">
        <f>IFERROR(VLOOKUP(A1703,'MCSJ Export'!A:C,3,FALSE),"")</f>
        <v/>
      </c>
      <c r="D1703" s="37">
        <f t="shared" ca="1" si="105"/>
        <v>0</v>
      </c>
      <c r="E1703" s="37">
        <f t="shared" ca="1" si="106"/>
        <v>0</v>
      </c>
      <c r="F1703" s="37">
        <f t="shared" ca="1" si="107"/>
        <v>0</v>
      </c>
      <c r="G1703" s="37"/>
      <c r="H1703" s="33">
        <f>+'R&amp;E EXPORT'!A1522</f>
        <v>0</v>
      </c>
      <c r="I1703" s="34">
        <f>IFERROR(VLOOKUP($H1703,'Gen F Rev'!$A:$M,15,FALSE),0)</f>
        <v>0</v>
      </c>
      <c r="J1703" s="34">
        <f>IFERROR(VLOOKUP($H1703,'Gen F Rev'!$A:$M,16,FALSE),0)</f>
        <v>0</v>
      </c>
      <c r="K1703" s="42">
        <f>IFERROR(VLOOKUP($H1703,'Gen F Rev'!$A:$M,17,FALSE),0)</f>
        <v>0</v>
      </c>
      <c r="L1703" s="34">
        <f>IFERROR(VLOOKUP($H1703,'Gen F Exp'!$A:$E,15,FALSE),0)</f>
        <v>0</v>
      </c>
      <c r="M1703" s="34">
        <f>IFERROR(VLOOKUP($H1703,'Gen F Exp'!$A:$E,16,FALSE),0)</f>
        <v>0</v>
      </c>
      <c r="N1703" s="42">
        <f>IFERROR(VLOOKUP($H1703,'Gen F Exp'!$A:$E,17,FALSE),0)</f>
        <v>0</v>
      </c>
      <c r="O1703" s="34">
        <f>IFERROR(VLOOKUP($H1703,'Water F Rev'!$A:$L,15,FALSE),0)</f>
        <v>0</v>
      </c>
      <c r="P1703" s="34">
        <f>IFERROR(VLOOKUP($H1703,'Water F Rev'!$A:$L,16,FALSE),0)</f>
        <v>0</v>
      </c>
      <c r="Q1703" s="42">
        <f>IFERROR(VLOOKUP($H1703,'Water F Rev'!$A:$L,17,FALSE),0)</f>
        <v>0</v>
      </c>
      <c r="R1703" s="34">
        <f>IFERROR(VLOOKUP($H1703,'Water F Exp'!$A:$K,15,FALSE),0)</f>
        <v>0</v>
      </c>
      <c r="S1703" s="34">
        <f>IFERROR(VLOOKUP($H1703,'Water F Exp'!$A:$K,16,FALSE),0)</f>
        <v>0</v>
      </c>
      <c r="T1703" s="42">
        <f>IFERROR(VLOOKUP($H1703,'Water F Exp'!$A:$K,17,FALSE),0)</f>
        <v>0</v>
      </c>
      <c r="U1703" s="34">
        <f ca="1">IFERROR(VLOOKUP($H1703,'Sewer F Rev'!$A:$E,15,FALSE),0)</f>
        <v>0</v>
      </c>
      <c r="V1703" s="34">
        <f ca="1">IFERROR(VLOOKUP($H1703,'Sewer F Rev'!$A:$E,16,FALSE),0)</f>
        <v>0</v>
      </c>
      <c r="W1703" s="42">
        <f ca="1">IFERROR(VLOOKUP($H1703,'Sewer F Rev'!$A:$E,17,FALSE),0)</f>
        <v>0</v>
      </c>
      <c r="X1703" s="34">
        <f>IFERROR(VLOOKUP($H1703,'Sewer F Exp'!$A:$B,15,FALSE),0)</f>
        <v>0</v>
      </c>
      <c r="Y1703" s="34">
        <f>IFERROR(VLOOKUP($H1703,'Sewer F Exp'!$A:$B,16,FALSE),0)</f>
        <v>0</v>
      </c>
      <c r="Z1703" s="42">
        <f>IFERROR(VLOOKUP($H1703,'Sewer F Exp'!$A:$B,17,FALSE),0)</f>
        <v>0</v>
      </c>
      <c r="AA1703" s="34">
        <f>IFERROR(VLOOKUP($H1703,'Refuse F Rev'!$A:$E,15,FALSE),0)</f>
        <v>0</v>
      </c>
      <c r="AB1703" s="34">
        <f>IFERROR(VLOOKUP($H1703,'Refuse F Rev'!$A:$E,16,FALSE),0)</f>
        <v>0</v>
      </c>
      <c r="AC1703" s="42">
        <f>IFERROR(VLOOKUP($H1703,'Refuse F Rev'!$A:$E,17,FALSE),0)</f>
        <v>0</v>
      </c>
      <c r="AD1703" s="34">
        <f>IFERROR(VLOOKUP($H1703,'Refuse F Exp'!$A:$E,15,FALSE),0)</f>
        <v>0</v>
      </c>
      <c r="AE1703" s="34">
        <f>IFERROR(VLOOKUP($H1703,'Refuse F Exp'!$A:$E,16,FALSE),0)</f>
        <v>0</v>
      </c>
      <c r="AF1703" s="42">
        <f>IFERROR(VLOOKUP($H1703,'Refuse F Exp'!$A:$E,17,FALSE),0)</f>
        <v>0</v>
      </c>
      <c r="AG1703" s="34">
        <f>IFERROR(VLOOKUP($H1703,#REF!,10,FALSE),0)</f>
        <v>0</v>
      </c>
      <c r="AH1703" s="34">
        <f>IFERROR(VLOOKUP($H1703,#REF!,11,FALSE),0)</f>
        <v>0</v>
      </c>
      <c r="AI1703" s="42">
        <f>IFERROR(VLOOKUP($H1703,#REF!,12,FALSE),0)</f>
        <v>0</v>
      </c>
      <c r="AJ1703" s="34">
        <f>IFERROR(VLOOKUP($H1703,#REF!,10,FALSE),0)</f>
        <v>0</v>
      </c>
      <c r="AK1703" s="34">
        <f>IFERROR(VLOOKUP($H1703,#REF!,11,FALSE),0)</f>
        <v>0</v>
      </c>
      <c r="AL1703" s="42">
        <f>IFERROR(VLOOKUP($H1703,#REF!,12,FALSE),0)</f>
        <v>0</v>
      </c>
      <c r="AM1703" s="34">
        <f>IFERROR(VLOOKUP($H1703,#REF!,10,FALSE),0)</f>
        <v>0</v>
      </c>
      <c r="AN1703" s="34">
        <f>IFERROR(VLOOKUP($H1703,#REF!,11,FALSE),0)</f>
        <v>0</v>
      </c>
      <c r="AO1703" s="42">
        <f>IFERROR(VLOOKUP($H1703,#REF!,12,FALSE),0)</f>
        <v>0</v>
      </c>
      <c r="AP1703" s="34">
        <f>IFERROR(VLOOKUP($H1703,#REF!,10,FALSE),0)</f>
        <v>0</v>
      </c>
      <c r="AQ1703" s="34">
        <f>IFERROR(VLOOKUP($H1703,#REF!,11,FALSE),0)</f>
        <v>0</v>
      </c>
      <c r="AR1703" s="42">
        <f>IFERROR(VLOOKUP($H1703,#REF!,12,FALSE),0)</f>
        <v>0</v>
      </c>
      <c r="AS1703" s="34">
        <f>IFERROR(VLOOKUP($H1703,#REF!,13,FALSE),0)</f>
        <v>0</v>
      </c>
      <c r="AT1703" s="34">
        <f>IFERROR(VLOOKUP($H1703,#REF!,14,FALSE),0)</f>
        <v>0</v>
      </c>
      <c r="AU1703" s="42">
        <f>IFERROR(VLOOKUP($H1703,#REF!,15,FALSE),0)</f>
        <v>0</v>
      </c>
      <c r="AV1703" s="34">
        <f>IFERROR(VLOOKUP($H1703,#REF!,15,FALSE),0)</f>
        <v>0</v>
      </c>
      <c r="AW1703" s="34">
        <f>IFERROR(VLOOKUP($H1703,#REF!,16,FALSE),0)</f>
        <v>0</v>
      </c>
      <c r="AX1703" s="42">
        <f>IFERROR(VLOOKUP($H1703,#REF!,17,FALSE),0)</f>
        <v>0</v>
      </c>
    </row>
    <row r="1704" spans="1:50" x14ac:dyDescent="0.3">
      <c r="A1704" s="33" t="str">
        <f t="shared" si="104"/>
        <v>0</v>
      </c>
      <c r="B1704" s="33">
        <f>+'R&amp;E EXPORT'!B1523</f>
        <v>0</v>
      </c>
      <c r="C1704" t="str">
        <f>IFERROR(VLOOKUP(A1704,'MCSJ Export'!A:C,3,FALSE),"")</f>
        <v/>
      </c>
      <c r="D1704" s="37">
        <f t="shared" ca="1" si="105"/>
        <v>0</v>
      </c>
      <c r="E1704" s="37">
        <f t="shared" ca="1" si="106"/>
        <v>0</v>
      </c>
      <c r="F1704" s="37">
        <f t="shared" ca="1" si="107"/>
        <v>0</v>
      </c>
      <c r="G1704" s="37"/>
      <c r="H1704" s="33">
        <f>+'R&amp;E EXPORT'!A1523</f>
        <v>0</v>
      </c>
      <c r="I1704" s="34">
        <f>IFERROR(VLOOKUP($H1704,'Gen F Rev'!$A:$M,15,FALSE),0)</f>
        <v>0</v>
      </c>
      <c r="J1704" s="34">
        <f>IFERROR(VLOOKUP($H1704,'Gen F Rev'!$A:$M,16,FALSE),0)</f>
        <v>0</v>
      </c>
      <c r="K1704" s="42">
        <f>IFERROR(VLOOKUP($H1704,'Gen F Rev'!$A:$M,17,FALSE),0)</f>
        <v>0</v>
      </c>
      <c r="L1704" s="34">
        <f>IFERROR(VLOOKUP($H1704,'Gen F Exp'!$A:$E,15,FALSE),0)</f>
        <v>0</v>
      </c>
      <c r="M1704" s="34">
        <f>IFERROR(VLOOKUP($H1704,'Gen F Exp'!$A:$E,16,FALSE),0)</f>
        <v>0</v>
      </c>
      <c r="N1704" s="42">
        <f>IFERROR(VLOOKUP($H1704,'Gen F Exp'!$A:$E,17,FALSE),0)</f>
        <v>0</v>
      </c>
      <c r="O1704" s="34">
        <f>IFERROR(VLOOKUP($H1704,'Water F Rev'!$A:$L,15,FALSE),0)</f>
        <v>0</v>
      </c>
      <c r="P1704" s="34">
        <f>IFERROR(VLOOKUP($H1704,'Water F Rev'!$A:$L,16,FALSE),0)</f>
        <v>0</v>
      </c>
      <c r="Q1704" s="42">
        <f>IFERROR(VLOOKUP($H1704,'Water F Rev'!$A:$L,17,FALSE),0)</f>
        <v>0</v>
      </c>
      <c r="R1704" s="34">
        <f>IFERROR(VLOOKUP($H1704,'Water F Exp'!$A:$K,15,FALSE),0)</f>
        <v>0</v>
      </c>
      <c r="S1704" s="34">
        <f>IFERROR(VLOOKUP($H1704,'Water F Exp'!$A:$K,16,FALSE),0)</f>
        <v>0</v>
      </c>
      <c r="T1704" s="42">
        <f>IFERROR(VLOOKUP($H1704,'Water F Exp'!$A:$K,17,FALSE),0)</f>
        <v>0</v>
      </c>
      <c r="U1704" s="34">
        <f ca="1">IFERROR(VLOOKUP($H1704,'Sewer F Rev'!$A:$E,15,FALSE),0)</f>
        <v>0</v>
      </c>
      <c r="V1704" s="34">
        <f ca="1">IFERROR(VLOOKUP($H1704,'Sewer F Rev'!$A:$E,16,FALSE),0)</f>
        <v>0</v>
      </c>
      <c r="W1704" s="42">
        <f ca="1">IFERROR(VLOOKUP($H1704,'Sewer F Rev'!$A:$E,17,FALSE),0)</f>
        <v>0</v>
      </c>
      <c r="X1704" s="34">
        <f>IFERROR(VLOOKUP($H1704,'Sewer F Exp'!$A:$B,15,FALSE),0)</f>
        <v>0</v>
      </c>
      <c r="Y1704" s="34">
        <f>IFERROR(VLOOKUP($H1704,'Sewer F Exp'!$A:$B,16,FALSE),0)</f>
        <v>0</v>
      </c>
      <c r="Z1704" s="42">
        <f>IFERROR(VLOOKUP($H1704,'Sewer F Exp'!$A:$B,17,FALSE),0)</f>
        <v>0</v>
      </c>
      <c r="AA1704" s="34">
        <f>IFERROR(VLOOKUP($H1704,'Refuse F Rev'!$A:$E,15,FALSE),0)</f>
        <v>0</v>
      </c>
      <c r="AB1704" s="34">
        <f>IFERROR(VLOOKUP($H1704,'Refuse F Rev'!$A:$E,16,FALSE),0)</f>
        <v>0</v>
      </c>
      <c r="AC1704" s="42">
        <f>IFERROR(VLOOKUP($H1704,'Refuse F Rev'!$A:$E,17,FALSE),0)</f>
        <v>0</v>
      </c>
      <c r="AD1704" s="34">
        <f>IFERROR(VLOOKUP($H1704,'Refuse F Exp'!$A:$E,15,FALSE),0)</f>
        <v>0</v>
      </c>
      <c r="AE1704" s="34">
        <f>IFERROR(VLOOKUP($H1704,'Refuse F Exp'!$A:$E,16,FALSE),0)</f>
        <v>0</v>
      </c>
      <c r="AF1704" s="42">
        <f>IFERROR(VLOOKUP($H1704,'Refuse F Exp'!$A:$E,17,FALSE),0)</f>
        <v>0</v>
      </c>
      <c r="AG1704" s="34">
        <f>IFERROR(VLOOKUP($H1704,#REF!,10,FALSE),0)</f>
        <v>0</v>
      </c>
      <c r="AH1704" s="34">
        <f>IFERROR(VLOOKUP($H1704,#REF!,11,FALSE),0)</f>
        <v>0</v>
      </c>
      <c r="AI1704" s="42">
        <f>IFERROR(VLOOKUP($H1704,#REF!,12,FALSE),0)</f>
        <v>0</v>
      </c>
      <c r="AJ1704" s="34">
        <f>IFERROR(VLOOKUP($H1704,#REF!,10,FALSE),0)</f>
        <v>0</v>
      </c>
      <c r="AK1704" s="34">
        <f>IFERROR(VLOOKUP($H1704,#REF!,11,FALSE),0)</f>
        <v>0</v>
      </c>
      <c r="AL1704" s="42">
        <f>IFERROR(VLOOKUP($H1704,#REF!,12,FALSE),0)</f>
        <v>0</v>
      </c>
      <c r="AM1704" s="34">
        <f>IFERROR(VLOOKUP($H1704,#REF!,10,FALSE),0)</f>
        <v>0</v>
      </c>
      <c r="AN1704" s="34">
        <f>IFERROR(VLOOKUP($H1704,#REF!,11,FALSE),0)</f>
        <v>0</v>
      </c>
      <c r="AO1704" s="42">
        <f>IFERROR(VLOOKUP($H1704,#REF!,12,FALSE),0)</f>
        <v>0</v>
      </c>
      <c r="AP1704" s="34">
        <f>IFERROR(VLOOKUP($H1704,#REF!,10,FALSE),0)</f>
        <v>0</v>
      </c>
      <c r="AQ1704" s="34">
        <f>IFERROR(VLOOKUP($H1704,#REF!,11,FALSE),0)</f>
        <v>0</v>
      </c>
      <c r="AR1704" s="42">
        <f>IFERROR(VLOOKUP($H1704,#REF!,12,FALSE),0)</f>
        <v>0</v>
      </c>
      <c r="AS1704" s="34">
        <f>IFERROR(VLOOKUP($H1704,#REF!,13,FALSE),0)</f>
        <v>0</v>
      </c>
      <c r="AT1704" s="34">
        <f>IFERROR(VLOOKUP($H1704,#REF!,14,FALSE),0)</f>
        <v>0</v>
      </c>
      <c r="AU1704" s="42">
        <f>IFERROR(VLOOKUP($H1704,#REF!,15,FALSE),0)</f>
        <v>0</v>
      </c>
      <c r="AV1704" s="34">
        <f>IFERROR(VLOOKUP($H1704,#REF!,15,FALSE),0)</f>
        <v>0</v>
      </c>
      <c r="AW1704" s="34">
        <f>IFERROR(VLOOKUP($H1704,#REF!,16,FALSE),0)</f>
        <v>0</v>
      </c>
      <c r="AX1704" s="42">
        <f>IFERROR(VLOOKUP($H1704,#REF!,17,FALSE),0)</f>
        <v>0</v>
      </c>
    </row>
    <row r="1705" spans="1:50" x14ac:dyDescent="0.3">
      <c r="A1705" s="33" t="e">
        <f t="shared" si="104"/>
        <v>#REF!</v>
      </c>
      <c r="B1705" s="33" t="e">
        <f>+'R&amp;E EXPORT'!#REF!</f>
        <v>#REF!</v>
      </c>
      <c r="C1705" t="str">
        <f>IFERROR(VLOOKUP(A1705,'MCSJ Export'!A:C,3,FALSE),"")</f>
        <v/>
      </c>
      <c r="D1705" s="37">
        <f t="shared" si="105"/>
        <v>0</v>
      </c>
      <c r="E1705" s="37">
        <f t="shared" si="106"/>
        <v>0</v>
      </c>
      <c r="F1705" s="37">
        <f t="shared" si="107"/>
        <v>0</v>
      </c>
      <c r="G1705" s="37"/>
      <c r="H1705" s="33" t="e">
        <f>+'R&amp;E EXPORT'!#REF!</f>
        <v>#REF!</v>
      </c>
      <c r="I1705" s="34">
        <f>IFERROR(VLOOKUP($H1705,'Gen F Rev'!$A:$M,15,FALSE),0)</f>
        <v>0</v>
      </c>
      <c r="J1705" s="34">
        <f>IFERROR(VLOOKUP($H1705,'Gen F Rev'!$A:$M,16,FALSE),0)</f>
        <v>0</v>
      </c>
      <c r="K1705" s="42">
        <f>IFERROR(VLOOKUP($H1705,'Gen F Rev'!$A:$M,17,FALSE),0)</f>
        <v>0</v>
      </c>
      <c r="L1705" s="34">
        <f>IFERROR(VLOOKUP($H1705,'Gen F Exp'!$A:$E,15,FALSE),0)</f>
        <v>0</v>
      </c>
      <c r="M1705" s="34">
        <f>IFERROR(VLOOKUP($H1705,'Gen F Exp'!$A:$E,16,FALSE),0)</f>
        <v>0</v>
      </c>
      <c r="N1705" s="42">
        <f>IFERROR(VLOOKUP($H1705,'Gen F Exp'!$A:$E,17,FALSE),0)</f>
        <v>0</v>
      </c>
      <c r="O1705" s="34">
        <f>IFERROR(VLOOKUP($H1705,'Water F Rev'!$A:$L,15,FALSE),0)</f>
        <v>0</v>
      </c>
      <c r="P1705" s="34">
        <f>IFERROR(VLOOKUP($H1705,'Water F Rev'!$A:$L,16,FALSE),0)</f>
        <v>0</v>
      </c>
      <c r="Q1705" s="42">
        <f>IFERROR(VLOOKUP($H1705,'Water F Rev'!$A:$L,17,FALSE),0)</f>
        <v>0</v>
      </c>
      <c r="R1705" s="34">
        <f>IFERROR(VLOOKUP($H1705,'Water F Exp'!$A:$K,15,FALSE),0)</f>
        <v>0</v>
      </c>
      <c r="S1705" s="34">
        <f>IFERROR(VLOOKUP($H1705,'Water F Exp'!$A:$K,16,FALSE),0)</f>
        <v>0</v>
      </c>
      <c r="T1705" s="42">
        <f>IFERROR(VLOOKUP($H1705,'Water F Exp'!$A:$K,17,FALSE),0)</f>
        <v>0</v>
      </c>
      <c r="U1705" s="34">
        <f>IFERROR(VLOOKUP($H1705,'Sewer F Rev'!$A:$E,15,FALSE),0)</f>
        <v>0</v>
      </c>
      <c r="V1705" s="34">
        <f>IFERROR(VLOOKUP($H1705,'Sewer F Rev'!$A:$E,16,FALSE),0)</f>
        <v>0</v>
      </c>
      <c r="W1705" s="42">
        <f>IFERROR(VLOOKUP($H1705,'Sewer F Rev'!$A:$E,17,FALSE),0)</f>
        <v>0</v>
      </c>
      <c r="X1705" s="34">
        <f>IFERROR(VLOOKUP($H1705,'Sewer F Exp'!$A:$B,15,FALSE),0)</f>
        <v>0</v>
      </c>
      <c r="Y1705" s="34">
        <f>IFERROR(VLOOKUP($H1705,'Sewer F Exp'!$A:$B,16,FALSE),0)</f>
        <v>0</v>
      </c>
      <c r="Z1705" s="42">
        <f>IFERROR(VLOOKUP($H1705,'Sewer F Exp'!$A:$B,17,FALSE),0)</f>
        <v>0</v>
      </c>
      <c r="AA1705" s="34">
        <f>IFERROR(VLOOKUP($H1705,'Refuse F Rev'!$A:$E,15,FALSE),0)</f>
        <v>0</v>
      </c>
      <c r="AB1705" s="34">
        <f>IFERROR(VLOOKUP($H1705,'Refuse F Rev'!$A:$E,16,FALSE),0)</f>
        <v>0</v>
      </c>
      <c r="AC1705" s="42">
        <f>IFERROR(VLOOKUP($H1705,'Refuse F Rev'!$A:$E,17,FALSE),0)</f>
        <v>0</v>
      </c>
      <c r="AD1705" s="34">
        <f>IFERROR(VLOOKUP($H1705,'Refuse F Exp'!$A:$E,15,FALSE),0)</f>
        <v>0</v>
      </c>
      <c r="AE1705" s="34">
        <f>IFERROR(VLOOKUP($H1705,'Refuse F Exp'!$A:$E,16,FALSE),0)</f>
        <v>0</v>
      </c>
      <c r="AF1705" s="42">
        <f>IFERROR(VLOOKUP($H1705,'Refuse F Exp'!$A:$E,17,FALSE),0)</f>
        <v>0</v>
      </c>
      <c r="AG1705" s="34">
        <f>IFERROR(VLOOKUP($H1705,#REF!,10,FALSE),0)</f>
        <v>0</v>
      </c>
      <c r="AH1705" s="34">
        <f>IFERROR(VLOOKUP($H1705,#REF!,11,FALSE),0)</f>
        <v>0</v>
      </c>
      <c r="AI1705" s="42">
        <f>IFERROR(VLOOKUP($H1705,#REF!,12,FALSE),0)</f>
        <v>0</v>
      </c>
      <c r="AJ1705" s="34">
        <f>IFERROR(VLOOKUP($H1705,#REF!,10,FALSE),0)</f>
        <v>0</v>
      </c>
      <c r="AK1705" s="34">
        <f>IFERROR(VLOOKUP($H1705,#REF!,11,FALSE),0)</f>
        <v>0</v>
      </c>
      <c r="AL1705" s="42">
        <f>IFERROR(VLOOKUP($H1705,#REF!,12,FALSE),0)</f>
        <v>0</v>
      </c>
      <c r="AM1705" s="34">
        <f>IFERROR(VLOOKUP($H1705,#REF!,10,FALSE),0)</f>
        <v>0</v>
      </c>
      <c r="AN1705" s="34">
        <f>IFERROR(VLOOKUP($H1705,#REF!,11,FALSE),0)</f>
        <v>0</v>
      </c>
      <c r="AO1705" s="42">
        <f>IFERROR(VLOOKUP($H1705,#REF!,12,FALSE),0)</f>
        <v>0</v>
      </c>
      <c r="AP1705" s="34">
        <f>IFERROR(VLOOKUP($H1705,#REF!,10,FALSE),0)</f>
        <v>0</v>
      </c>
      <c r="AQ1705" s="34">
        <f>IFERROR(VLOOKUP($H1705,#REF!,11,FALSE),0)</f>
        <v>0</v>
      </c>
      <c r="AR1705" s="42">
        <f>IFERROR(VLOOKUP($H1705,#REF!,12,FALSE),0)</f>
        <v>0</v>
      </c>
      <c r="AS1705" s="34">
        <f>IFERROR(VLOOKUP($H1705,#REF!,13,FALSE),0)</f>
        <v>0</v>
      </c>
      <c r="AT1705" s="34">
        <f>IFERROR(VLOOKUP($H1705,#REF!,14,FALSE),0)</f>
        <v>0</v>
      </c>
      <c r="AU1705" s="42">
        <f>IFERROR(VLOOKUP($H1705,#REF!,15,FALSE),0)</f>
        <v>0</v>
      </c>
      <c r="AV1705" s="34">
        <f>IFERROR(VLOOKUP($H1705,#REF!,15,FALSE),0)</f>
        <v>0</v>
      </c>
      <c r="AW1705" s="34">
        <f>IFERROR(VLOOKUP($H1705,#REF!,16,FALSE),0)</f>
        <v>0</v>
      </c>
      <c r="AX1705" s="42">
        <f>IFERROR(VLOOKUP($H1705,#REF!,17,FALSE),0)</f>
        <v>0</v>
      </c>
    </row>
    <row r="1706" spans="1:50" x14ac:dyDescent="0.3">
      <c r="A1706" s="33" t="str">
        <f t="shared" si="104"/>
        <v>0</v>
      </c>
      <c r="B1706" s="33">
        <f>+'R&amp;E EXPORT'!B1524</f>
        <v>0</v>
      </c>
      <c r="C1706" t="str">
        <f>IFERROR(VLOOKUP(A1706,'MCSJ Export'!A:C,3,FALSE),"")</f>
        <v/>
      </c>
      <c r="D1706" s="37">
        <f t="shared" ca="1" si="105"/>
        <v>0</v>
      </c>
      <c r="E1706" s="37">
        <f t="shared" ca="1" si="106"/>
        <v>0</v>
      </c>
      <c r="F1706" s="37">
        <f t="shared" ca="1" si="107"/>
        <v>0</v>
      </c>
      <c r="G1706" s="37"/>
      <c r="H1706" s="33">
        <f>+'R&amp;E EXPORT'!A1524</f>
        <v>0</v>
      </c>
      <c r="I1706" s="34">
        <f>IFERROR(VLOOKUP($H1706,'Gen F Rev'!$A:$M,15,FALSE),0)</f>
        <v>0</v>
      </c>
      <c r="J1706" s="34">
        <f>IFERROR(VLOOKUP($H1706,'Gen F Rev'!$A:$M,16,FALSE),0)</f>
        <v>0</v>
      </c>
      <c r="K1706" s="42">
        <f>IFERROR(VLOOKUP($H1706,'Gen F Rev'!$A:$M,17,FALSE),0)</f>
        <v>0</v>
      </c>
      <c r="L1706" s="34">
        <f>IFERROR(VLOOKUP($H1706,'Gen F Exp'!$A:$E,15,FALSE),0)</f>
        <v>0</v>
      </c>
      <c r="M1706" s="34">
        <f>IFERROR(VLOOKUP($H1706,'Gen F Exp'!$A:$E,16,FALSE),0)</f>
        <v>0</v>
      </c>
      <c r="N1706" s="42">
        <f>IFERROR(VLOOKUP($H1706,'Gen F Exp'!$A:$E,17,FALSE),0)</f>
        <v>0</v>
      </c>
      <c r="O1706" s="34">
        <f>IFERROR(VLOOKUP($H1706,'Water F Rev'!$A:$L,15,FALSE),0)</f>
        <v>0</v>
      </c>
      <c r="P1706" s="34">
        <f>IFERROR(VLOOKUP($H1706,'Water F Rev'!$A:$L,16,FALSE),0)</f>
        <v>0</v>
      </c>
      <c r="Q1706" s="42">
        <f>IFERROR(VLOOKUP($H1706,'Water F Rev'!$A:$L,17,FALSE),0)</f>
        <v>0</v>
      </c>
      <c r="R1706" s="34">
        <f>IFERROR(VLOOKUP($H1706,'Water F Exp'!$A:$K,15,FALSE),0)</f>
        <v>0</v>
      </c>
      <c r="S1706" s="34">
        <f>IFERROR(VLOOKUP($H1706,'Water F Exp'!$A:$K,16,FALSE),0)</f>
        <v>0</v>
      </c>
      <c r="T1706" s="42">
        <f>IFERROR(VLOOKUP($H1706,'Water F Exp'!$A:$K,17,FALSE),0)</f>
        <v>0</v>
      </c>
      <c r="U1706" s="34">
        <f ca="1">IFERROR(VLOOKUP($H1706,'Sewer F Rev'!$A:$E,15,FALSE),0)</f>
        <v>0</v>
      </c>
      <c r="V1706" s="34">
        <f ca="1">IFERROR(VLOOKUP($H1706,'Sewer F Rev'!$A:$E,16,FALSE),0)</f>
        <v>0</v>
      </c>
      <c r="W1706" s="42">
        <f ca="1">IFERROR(VLOOKUP($H1706,'Sewer F Rev'!$A:$E,17,FALSE),0)</f>
        <v>0</v>
      </c>
      <c r="X1706" s="34">
        <f>IFERROR(VLOOKUP($H1706,'Sewer F Exp'!$A:$B,15,FALSE),0)</f>
        <v>0</v>
      </c>
      <c r="Y1706" s="34">
        <f>IFERROR(VLOOKUP($H1706,'Sewer F Exp'!$A:$B,16,FALSE),0)</f>
        <v>0</v>
      </c>
      <c r="Z1706" s="42">
        <f>IFERROR(VLOOKUP($H1706,'Sewer F Exp'!$A:$B,17,FALSE),0)</f>
        <v>0</v>
      </c>
      <c r="AA1706" s="34">
        <f>IFERROR(VLOOKUP($H1706,'Refuse F Rev'!$A:$E,15,FALSE),0)</f>
        <v>0</v>
      </c>
      <c r="AB1706" s="34">
        <f>IFERROR(VLOOKUP($H1706,'Refuse F Rev'!$A:$E,16,FALSE),0)</f>
        <v>0</v>
      </c>
      <c r="AC1706" s="42">
        <f>IFERROR(VLOOKUP($H1706,'Refuse F Rev'!$A:$E,17,FALSE),0)</f>
        <v>0</v>
      </c>
      <c r="AD1706" s="34">
        <f>IFERROR(VLOOKUP($H1706,'Refuse F Exp'!$A:$E,15,FALSE),0)</f>
        <v>0</v>
      </c>
      <c r="AE1706" s="34">
        <f>IFERROR(VLOOKUP($H1706,'Refuse F Exp'!$A:$E,16,FALSE),0)</f>
        <v>0</v>
      </c>
      <c r="AF1706" s="42">
        <f>IFERROR(VLOOKUP($H1706,'Refuse F Exp'!$A:$E,17,FALSE),0)</f>
        <v>0</v>
      </c>
      <c r="AG1706" s="34">
        <f>IFERROR(VLOOKUP($H1706,#REF!,10,FALSE),0)</f>
        <v>0</v>
      </c>
      <c r="AH1706" s="34">
        <f>IFERROR(VLOOKUP($H1706,#REF!,11,FALSE),0)</f>
        <v>0</v>
      </c>
      <c r="AI1706" s="42">
        <f>IFERROR(VLOOKUP($H1706,#REF!,12,FALSE),0)</f>
        <v>0</v>
      </c>
      <c r="AJ1706" s="34">
        <f>IFERROR(VLOOKUP($H1706,#REF!,10,FALSE),0)</f>
        <v>0</v>
      </c>
      <c r="AK1706" s="34">
        <f>IFERROR(VLOOKUP($H1706,#REF!,11,FALSE),0)</f>
        <v>0</v>
      </c>
      <c r="AL1706" s="42">
        <f>IFERROR(VLOOKUP($H1706,#REF!,12,FALSE),0)</f>
        <v>0</v>
      </c>
      <c r="AM1706" s="34">
        <f>IFERROR(VLOOKUP($H1706,#REF!,10,FALSE),0)</f>
        <v>0</v>
      </c>
      <c r="AN1706" s="34">
        <f>IFERROR(VLOOKUP($H1706,#REF!,11,FALSE),0)</f>
        <v>0</v>
      </c>
      <c r="AO1706" s="42">
        <f>IFERROR(VLOOKUP($H1706,#REF!,12,FALSE),0)</f>
        <v>0</v>
      </c>
      <c r="AP1706" s="34">
        <f>IFERROR(VLOOKUP($H1706,#REF!,10,FALSE),0)</f>
        <v>0</v>
      </c>
      <c r="AQ1706" s="34">
        <f>IFERROR(VLOOKUP($H1706,#REF!,11,FALSE),0)</f>
        <v>0</v>
      </c>
      <c r="AR1706" s="42">
        <f>IFERROR(VLOOKUP($H1706,#REF!,12,FALSE),0)</f>
        <v>0</v>
      </c>
      <c r="AS1706" s="34">
        <f>IFERROR(VLOOKUP($H1706,#REF!,13,FALSE),0)</f>
        <v>0</v>
      </c>
      <c r="AT1706" s="34">
        <f>IFERROR(VLOOKUP($H1706,#REF!,14,FALSE),0)</f>
        <v>0</v>
      </c>
      <c r="AU1706" s="42">
        <f>IFERROR(VLOOKUP($H1706,#REF!,15,FALSE),0)</f>
        <v>0</v>
      </c>
      <c r="AV1706" s="34">
        <f>IFERROR(VLOOKUP($H1706,#REF!,15,FALSE),0)</f>
        <v>0</v>
      </c>
      <c r="AW1706" s="34">
        <f>IFERROR(VLOOKUP($H1706,#REF!,16,FALSE),0)</f>
        <v>0</v>
      </c>
      <c r="AX1706" s="42">
        <f>IFERROR(VLOOKUP($H1706,#REF!,17,FALSE),0)</f>
        <v>0</v>
      </c>
    </row>
    <row r="1707" spans="1:50" x14ac:dyDescent="0.3">
      <c r="A1707" s="33" t="e">
        <f t="shared" si="104"/>
        <v>#REF!</v>
      </c>
      <c r="B1707" s="33" t="e">
        <f>+'R&amp;E EXPORT'!#REF!</f>
        <v>#REF!</v>
      </c>
      <c r="C1707" t="str">
        <f>IFERROR(VLOOKUP(A1707,'MCSJ Export'!A:C,3,FALSE),"")</f>
        <v/>
      </c>
      <c r="D1707" s="37">
        <f t="shared" si="105"/>
        <v>0</v>
      </c>
      <c r="E1707" s="37">
        <f t="shared" si="106"/>
        <v>0</v>
      </c>
      <c r="F1707" s="37">
        <f t="shared" si="107"/>
        <v>0</v>
      </c>
      <c r="G1707" s="37"/>
      <c r="H1707" s="33" t="e">
        <f>+'R&amp;E EXPORT'!#REF!</f>
        <v>#REF!</v>
      </c>
      <c r="I1707" s="34">
        <f>IFERROR(VLOOKUP($H1707,'Gen F Rev'!$A:$M,15,FALSE),0)</f>
        <v>0</v>
      </c>
      <c r="J1707" s="34">
        <f>IFERROR(VLOOKUP($H1707,'Gen F Rev'!$A:$M,16,FALSE),0)</f>
        <v>0</v>
      </c>
      <c r="K1707" s="42">
        <f>IFERROR(VLOOKUP($H1707,'Gen F Rev'!$A:$M,17,FALSE),0)</f>
        <v>0</v>
      </c>
      <c r="L1707" s="34">
        <f>IFERROR(VLOOKUP($H1707,'Gen F Exp'!$A:$E,15,FALSE),0)</f>
        <v>0</v>
      </c>
      <c r="M1707" s="34">
        <f>IFERROR(VLOOKUP($H1707,'Gen F Exp'!$A:$E,16,FALSE),0)</f>
        <v>0</v>
      </c>
      <c r="N1707" s="42">
        <f>IFERROR(VLOOKUP($H1707,'Gen F Exp'!$A:$E,17,FALSE),0)</f>
        <v>0</v>
      </c>
      <c r="O1707" s="34">
        <f>IFERROR(VLOOKUP($H1707,'Water F Rev'!$A:$L,15,FALSE),0)</f>
        <v>0</v>
      </c>
      <c r="P1707" s="34">
        <f>IFERROR(VLOOKUP($H1707,'Water F Rev'!$A:$L,16,FALSE),0)</f>
        <v>0</v>
      </c>
      <c r="Q1707" s="42">
        <f>IFERROR(VLOOKUP($H1707,'Water F Rev'!$A:$L,17,FALSE),0)</f>
        <v>0</v>
      </c>
      <c r="R1707" s="34">
        <f>IFERROR(VLOOKUP($H1707,'Water F Exp'!$A:$K,15,FALSE),0)</f>
        <v>0</v>
      </c>
      <c r="S1707" s="34">
        <f>IFERROR(VLOOKUP($H1707,'Water F Exp'!$A:$K,16,FALSE),0)</f>
        <v>0</v>
      </c>
      <c r="T1707" s="42">
        <f>IFERROR(VLOOKUP($H1707,'Water F Exp'!$A:$K,17,FALSE),0)</f>
        <v>0</v>
      </c>
      <c r="U1707" s="34">
        <f>IFERROR(VLOOKUP($H1707,'Sewer F Rev'!$A:$E,15,FALSE),0)</f>
        <v>0</v>
      </c>
      <c r="V1707" s="34">
        <f>IFERROR(VLOOKUP($H1707,'Sewer F Rev'!$A:$E,16,FALSE),0)</f>
        <v>0</v>
      </c>
      <c r="W1707" s="42">
        <f>IFERROR(VLOOKUP($H1707,'Sewer F Rev'!$A:$E,17,FALSE),0)</f>
        <v>0</v>
      </c>
      <c r="X1707" s="34">
        <f>IFERROR(VLOOKUP($H1707,'Sewer F Exp'!$A:$B,15,FALSE),0)</f>
        <v>0</v>
      </c>
      <c r="Y1707" s="34">
        <f>IFERROR(VLOOKUP($H1707,'Sewer F Exp'!$A:$B,16,FALSE),0)</f>
        <v>0</v>
      </c>
      <c r="Z1707" s="42">
        <f>IFERROR(VLOOKUP($H1707,'Sewer F Exp'!$A:$B,17,FALSE),0)</f>
        <v>0</v>
      </c>
      <c r="AA1707" s="34">
        <f>IFERROR(VLOOKUP($H1707,'Refuse F Rev'!$A:$E,15,FALSE),0)</f>
        <v>0</v>
      </c>
      <c r="AB1707" s="34">
        <f>IFERROR(VLOOKUP($H1707,'Refuse F Rev'!$A:$E,16,FALSE),0)</f>
        <v>0</v>
      </c>
      <c r="AC1707" s="42">
        <f>IFERROR(VLOOKUP($H1707,'Refuse F Rev'!$A:$E,17,FALSE),0)</f>
        <v>0</v>
      </c>
      <c r="AD1707" s="34">
        <f>IFERROR(VLOOKUP($H1707,'Refuse F Exp'!$A:$E,15,FALSE),0)</f>
        <v>0</v>
      </c>
      <c r="AE1707" s="34">
        <f>IFERROR(VLOOKUP($H1707,'Refuse F Exp'!$A:$E,16,FALSE),0)</f>
        <v>0</v>
      </c>
      <c r="AF1707" s="42">
        <f>IFERROR(VLOOKUP($H1707,'Refuse F Exp'!$A:$E,17,FALSE),0)</f>
        <v>0</v>
      </c>
      <c r="AG1707" s="34">
        <f>IFERROR(VLOOKUP($H1707,#REF!,10,FALSE),0)</f>
        <v>0</v>
      </c>
      <c r="AH1707" s="34">
        <f>IFERROR(VLOOKUP($H1707,#REF!,11,FALSE),0)</f>
        <v>0</v>
      </c>
      <c r="AI1707" s="42">
        <f>IFERROR(VLOOKUP($H1707,#REF!,12,FALSE),0)</f>
        <v>0</v>
      </c>
      <c r="AJ1707" s="34">
        <f>IFERROR(VLOOKUP($H1707,#REF!,10,FALSE),0)</f>
        <v>0</v>
      </c>
      <c r="AK1707" s="34">
        <f>IFERROR(VLOOKUP($H1707,#REF!,11,FALSE),0)</f>
        <v>0</v>
      </c>
      <c r="AL1707" s="42">
        <f>IFERROR(VLOOKUP($H1707,#REF!,12,FALSE),0)</f>
        <v>0</v>
      </c>
      <c r="AM1707" s="34">
        <f>IFERROR(VLOOKUP($H1707,#REF!,10,FALSE),0)</f>
        <v>0</v>
      </c>
      <c r="AN1707" s="34">
        <f>IFERROR(VLOOKUP($H1707,#REF!,11,FALSE),0)</f>
        <v>0</v>
      </c>
      <c r="AO1707" s="42">
        <f>IFERROR(VLOOKUP($H1707,#REF!,12,FALSE),0)</f>
        <v>0</v>
      </c>
      <c r="AP1707" s="34">
        <f>IFERROR(VLOOKUP($H1707,#REF!,10,FALSE),0)</f>
        <v>0</v>
      </c>
      <c r="AQ1707" s="34">
        <f>IFERROR(VLOOKUP($H1707,#REF!,11,FALSE),0)</f>
        <v>0</v>
      </c>
      <c r="AR1707" s="42">
        <f>IFERROR(VLOOKUP($H1707,#REF!,12,FALSE),0)</f>
        <v>0</v>
      </c>
      <c r="AS1707" s="34">
        <f>IFERROR(VLOOKUP($H1707,#REF!,13,FALSE),0)</f>
        <v>0</v>
      </c>
      <c r="AT1707" s="34">
        <f>IFERROR(VLOOKUP($H1707,#REF!,14,FALSE),0)</f>
        <v>0</v>
      </c>
      <c r="AU1707" s="42">
        <f>IFERROR(VLOOKUP($H1707,#REF!,15,FALSE),0)</f>
        <v>0</v>
      </c>
      <c r="AV1707" s="34">
        <f>IFERROR(VLOOKUP($H1707,#REF!,15,FALSE),0)</f>
        <v>0</v>
      </c>
      <c r="AW1707" s="34">
        <f>IFERROR(VLOOKUP($H1707,#REF!,16,FALSE),0)</f>
        <v>0</v>
      </c>
      <c r="AX1707" s="42">
        <f>IFERROR(VLOOKUP($H1707,#REF!,17,FALSE),0)</f>
        <v>0</v>
      </c>
    </row>
    <row r="1708" spans="1:50" x14ac:dyDescent="0.3">
      <c r="A1708" s="33" t="str">
        <f t="shared" si="104"/>
        <v>0</v>
      </c>
      <c r="B1708" s="33">
        <f>+'R&amp;E EXPORT'!B1525</f>
        <v>0</v>
      </c>
      <c r="C1708" t="str">
        <f>IFERROR(VLOOKUP(A1708,'MCSJ Export'!A:C,3,FALSE),"")</f>
        <v/>
      </c>
      <c r="D1708" s="37">
        <f t="shared" ca="1" si="105"/>
        <v>0</v>
      </c>
      <c r="E1708" s="37">
        <f t="shared" ca="1" si="106"/>
        <v>0</v>
      </c>
      <c r="F1708" s="37">
        <f t="shared" ca="1" si="107"/>
        <v>0</v>
      </c>
      <c r="G1708" s="37"/>
      <c r="H1708" s="33">
        <f>+'R&amp;E EXPORT'!A1525</f>
        <v>0</v>
      </c>
      <c r="I1708" s="34">
        <f>IFERROR(VLOOKUP($H1708,'Gen F Rev'!$A:$M,15,FALSE),0)</f>
        <v>0</v>
      </c>
      <c r="J1708" s="34">
        <f>IFERROR(VLOOKUP($H1708,'Gen F Rev'!$A:$M,16,FALSE),0)</f>
        <v>0</v>
      </c>
      <c r="K1708" s="42">
        <f>IFERROR(VLOOKUP($H1708,'Gen F Rev'!$A:$M,17,FALSE),0)</f>
        <v>0</v>
      </c>
      <c r="L1708" s="34">
        <f>IFERROR(VLOOKUP($H1708,'Gen F Exp'!$A:$E,15,FALSE),0)</f>
        <v>0</v>
      </c>
      <c r="M1708" s="34">
        <f>IFERROR(VLOOKUP($H1708,'Gen F Exp'!$A:$E,16,FALSE),0)</f>
        <v>0</v>
      </c>
      <c r="N1708" s="42">
        <f>IFERROR(VLOOKUP($H1708,'Gen F Exp'!$A:$E,17,FALSE),0)</f>
        <v>0</v>
      </c>
      <c r="O1708" s="34">
        <f>IFERROR(VLOOKUP($H1708,'Water F Rev'!$A:$L,15,FALSE),0)</f>
        <v>0</v>
      </c>
      <c r="P1708" s="34">
        <f>IFERROR(VLOOKUP($H1708,'Water F Rev'!$A:$L,16,FALSE),0)</f>
        <v>0</v>
      </c>
      <c r="Q1708" s="42">
        <f>IFERROR(VLOOKUP($H1708,'Water F Rev'!$A:$L,17,FALSE),0)</f>
        <v>0</v>
      </c>
      <c r="R1708" s="34">
        <f>IFERROR(VLOOKUP($H1708,'Water F Exp'!$A:$K,15,FALSE),0)</f>
        <v>0</v>
      </c>
      <c r="S1708" s="34">
        <f>IFERROR(VLOOKUP($H1708,'Water F Exp'!$A:$K,16,FALSE),0)</f>
        <v>0</v>
      </c>
      <c r="T1708" s="42">
        <f>IFERROR(VLOOKUP($H1708,'Water F Exp'!$A:$K,17,FALSE),0)</f>
        <v>0</v>
      </c>
      <c r="U1708" s="34">
        <f ca="1">IFERROR(VLOOKUP($H1708,'Sewer F Rev'!$A:$E,15,FALSE),0)</f>
        <v>0</v>
      </c>
      <c r="V1708" s="34">
        <f ca="1">IFERROR(VLOOKUP($H1708,'Sewer F Rev'!$A:$E,16,FALSE),0)</f>
        <v>0</v>
      </c>
      <c r="W1708" s="42">
        <f ca="1">IFERROR(VLOOKUP($H1708,'Sewer F Rev'!$A:$E,17,FALSE),0)</f>
        <v>0</v>
      </c>
      <c r="X1708" s="34">
        <f>IFERROR(VLOOKUP($H1708,'Sewer F Exp'!$A:$B,15,FALSE),0)</f>
        <v>0</v>
      </c>
      <c r="Y1708" s="34">
        <f>IFERROR(VLOOKUP($H1708,'Sewer F Exp'!$A:$B,16,FALSE),0)</f>
        <v>0</v>
      </c>
      <c r="Z1708" s="42">
        <f>IFERROR(VLOOKUP($H1708,'Sewer F Exp'!$A:$B,17,FALSE),0)</f>
        <v>0</v>
      </c>
      <c r="AA1708" s="34">
        <f>IFERROR(VLOOKUP($H1708,'Refuse F Rev'!$A:$E,15,FALSE),0)</f>
        <v>0</v>
      </c>
      <c r="AB1708" s="34">
        <f>IFERROR(VLOOKUP($H1708,'Refuse F Rev'!$A:$E,16,FALSE),0)</f>
        <v>0</v>
      </c>
      <c r="AC1708" s="42">
        <f>IFERROR(VLOOKUP($H1708,'Refuse F Rev'!$A:$E,17,FALSE),0)</f>
        <v>0</v>
      </c>
      <c r="AD1708" s="34">
        <f>IFERROR(VLOOKUP($H1708,'Refuse F Exp'!$A:$E,15,FALSE),0)</f>
        <v>0</v>
      </c>
      <c r="AE1708" s="34">
        <f>IFERROR(VLOOKUP($H1708,'Refuse F Exp'!$A:$E,16,FALSE),0)</f>
        <v>0</v>
      </c>
      <c r="AF1708" s="42">
        <f>IFERROR(VLOOKUP($H1708,'Refuse F Exp'!$A:$E,17,FALSE),0)</f>
        <v>0</v>
      </c>
      <c r="AG1708" s="34">
        <f>IFERROR(VLOOKUP($H1708,#REF!,10,FALSE),0)</f>
        <v>0</v>
      </c>
      <c r="AH1708" s="34">
        <f>IFERROR(VLOOKUP($H1708,#REF!,11,FALSE),0)</f>
        <v>0</v>
      </c>
      <c r="AI1708" s="42">
        <f>IFERROR(VLOOKUP($H1708,#REF!,12,FALSE),0)</f>
        <v>0</v>
      </c>
      <c r="AJ1708" s="34">
        <f>IFERROR(VLOOKUP($H1708,#REF!,10,FALSE),0)</f>
        <v>0</v>
      </c>
      <c r="AK1708" s="34">
        <f>IFERROR(VLOOKUP($H1708,#REF!,11,FALSE),0)</f>
        <v>0</v>
      </c>
      <c r="AL1708" s="42">
        <f>IFERROR(VLOOKUP($H1708,#REF!,12,FALSE),0)</f>
        <v>0</v>
      </c>
      <c r="AM1708" s="34">
        <f>IFERROR(VLOOKUP($H1708,#REF!,10,FALSE),0)</f>
        <v>0</v>
      </c>
      <c r="AN1708" s="34">
        <f>IFERROR(VLOOKUP($H1708,#REF!,11,FALSE),0)</f>
        <v>0</v>
      </c>
      <c r="AO1708" s="42">
        <f>IFERROR(VLOOKUP($H1708,#REF!,12,FALSE),0)</f>
        <v>0</v>
      </c>
      <c r="AP1708" s="34">
        <f>IFERROR(VLOOKUP($H1708,#REF!,10,FALSE),0)</f>
        <v>0</v>
      </c>
      <c r="AQ1708" s="34">
        <f>IFERROR(VLOOKUP($H1708,#REF!,11,FALSE),0)</f>
        <v>0</v>
      </c>
      <c r="AR1708" s="42">
        <f>IFERROR(VLOOKUP($H1708,#REF!,12,FALSE),0)</f>
        <v>0</v>
      </c>
      <c r="AS1708" s="34">
        <f>IFERROR(VLOOKUP($H1708,#REF!,13,FALSE),0)</f>
        <v>0</v>
      </c>
      <c r="AT1708" s="34">
        <f>IFERROR(VLOOKUP($H1708,#REF!,14,FALSE),0)</f>
        <v>0</v>
      </c>
      <c r="AU1708" s="42">
        <f>IFERROR(VLOOKUP($H1708,#REF!,15,FALSE),0)</f>
        <v>0</v>
      </c>
      <c r="AV1708" s="34">
        <f>IFERROR(VLOOKUP($H1708,#REF!,15,FALSE),0)</f>
        <v>0</v>
      </c>
      <c r="AW1708" s="34">
        <f>IFERROR(VLOOKUP($H1708,#REF!,16,FALSE),0)</f>
        <v>0</v>
      </c>
      <c r="AX1708" s="42">
        <f>IFERROR(VLOOKUP($H1708,#REF!,17,FALSE),0)</f>
        <v>0</v>
      </c>
    </row>
    <row r="1709" spans="1:50" x14ac:dyDescent="0.3">
      <c r="A1709" s="33" t="str">
        <f t="shared" si="104"/>
        <v>0</v>
      </c>
      <c r="B1709" s="33">
        <f>+'R&amp;E EXPORT'!B1526</f>
        <v>0</v>
      </c>
      <c r="C1709" t="str">
        <f>IFERROR(VLOOKUP(A1709,'MCSJ Export'!A:C,3,FALSE),"")</f>
        <v/>
      </c>
      <c r="D1709" s="37">
        <f t="shared" ca="1" si="105"/>
        <v>0</v>
      </c>
      <c r="E1709" s="37">
        <f t="shared" ca="1" si="106"/>
        <v>0</v>
      </c>
      <c r="F1709" s="37">
        <f t="shared" ca="1" si="107"/>
        <v>0</v>
      </c>
      <c r="G1709" s="37"/>
      <c r="H1709" s="33">
        <f>+'R&amp;E EXPORT'!A1526</f>
        <v>0</v>
      </c>
      <c r="I1709" s="34">
        <f>IFERROR(VLOOKUP($H1709,'Gen F Rev'!$A:$M,15,FALSE),0)</f>
        <v>0</v>
      </c>
      <c r="J1709" s="34">
        <f>IFERROR(VLOOKUP($H1709,'Gen F Rev'!$A:$M,16,FALSE),0)</f>
        <v>0</v>
      </c>
      <c r="K1709" s="42">
        <f>IFERROR(VLOOKUP($H1709,'Gen F Rev'!$A:$M,17,FALSE),0)</f>
        <v>0</v>
      </c>
      <c r="L1709" s="34">
        <f>IFERROR(VLOOKUP($H1709,'Gen F Exp'!$A:$E,15,FALSE),0)</f>
        <v>0</v>
      </c>
      <c r="M1709" s="34">
        <f>IFERROR(VLOOKUP($H1709,'Gen F Exp'!$A:$E,16,FALSE),0)</f>
        <v>0</v>
      </c>
      <c r="N1709" s="42">
        <f>IFERROR(VLOOKUP($H1709,'Gen F Exp'!$A:$E,17,FALSE),0)</f>
        <v>0</v>
      </c>
      <c r="O1709" s="34">
        <f>IFERROR(VLOOKUP($H1709,'Water F Rev'!$A:$L,15,FALSE),0)</f>
        <v>0</v>
      </c>
      <c r="P1709" s="34">
        <f>IFERROR(VLOOKUP($H1709,'Water F Rev'!$A:$L,16,FALSE),0)</f>
        <v>0</v>
      </c>
      <c r="Q1709" s="42">
        <f>IFERROR(VLOOKUP($H1709,'Water F Rev'!$A:$L,17,FALSE),0)</f>
        <v>0</v>
      </c>
      <c r="R1709" s="34">
        <f>IFERROR(VLOOKUP($H1709,'Water F Exp'!$A:$K,15,FALSE),0)</f>
        <v>0</v>
      </c>
      <c r="S1709" s="34">
        <f>IFERROR(VLOOKUP($H1709,'Water F Exp'!$A:$K,16,FALSE),0)</f>
        <v>0</v>
      </c>
      <c r="T1709" s="42">
        <f>IFERROR(VLOOKUP($H1709,'Water F Exp'!$A:$K,17,FALSE),0)</f>
        <v>0</v>
      </c>
      <c r="U1709" s="34">
        <f ca="1">IFERROR(VLOOKUP($H1709,'Sewer F Rev'!$A:$E,15,FALSE),0)</f>
        <v>0</v>
      </c>
      <c r="V1709" s="34">
        <f ca="1">IFERROR(VLOOKUP($H1709,'Sewer F Rev'!$A:$E,16,FALSE),0)</f>
        <v>0</v>
      </c>
      <c r="W1709" s="42">
        <f ca="1">IFERROR(VLOOKUP($H1709,'Sewer F Rev'!$A:$E,17,FALSE),0)</f>
        <v>0</v>
      </c>
      <c r="X1709" s="34">
        <f>IFERROR(VLOOKUP($H1709,'Sewer F Exp'!$A:$B,15,FALSE),0)</f>
        <v>0</v>
      </c>
      <c r="Y1709" s="34">
        <f>IFERROR(VLOOKUP($H1709,'Sewer F Exp'!$A:$B,16,FALSE),0)</f>
        <v>0</v>
      </c>
      <c r="Z1709" s="42">
        <f>IFERROR(VLOOKUP($H1709,'Sewer F Exp'!$A:$B,17,FALSE),0)</f>
        <v>0</v>
      </c>
      <c r="AA1709" s="34">
        <f>IFERROR(VLOOKUP($H1709,'Refuse F Rev'!$A:$E,15,FALSE),0)</f>
        <v>0</v>
      </c>
      <c r="AB1709" s="34">
        <f>IFERROR(VLOOKUP($H1709,'Refuse F Rev'!$A:$E,16,FALSE),0)</f>
        <v>0</v>
      </c>
      <c r="AC1709" s="42">
        <f>IFERROR(VLOOKUP($H1709,'Refuse F Rev'!$A:$E,17,FALSE),0)</f>
        <v>0</v>
      </c>
      <c r="AD1709" s="34">
        <f>IFERROR(VLOOKUP($H1709,'Refuse F Exp'!$A:$E,15,FALSE),0)</f>
        <v>0</v>
      </c>
      <c r="AE1709" s="34">
        <f>IFERROR(VLOOKUP($H1709,'Refuse F Exp'!$A:$E,16,FALSE),0)</f>
        <v>0</v>
      </c>
      <c r="AF1709" s="42">
        <f>IFERROR(VLOOKUP($H1709,'Refuse F Exp'!$A:$E,17,FALSE),0)</f>
        <v>0</v>
      </c>
      <c r="AG1709" s="34">
        <f>IFERROR(VLOOKUP($H1709,#REF!,10,FALSE),0)</f>
        <v>0</v>
      </c>
      <c r="AH1709" s="34">
        <f>IFERROR(VLOOKUP($H1709,#REF!,11,FALSE),0)</f>
        <v>0</v>
      </c>
      <c r="AI1709" s="42">
        <f>IFERROR(VLOOKUP($H1709,#REF!,12,FALSE),0)</f>
        <v>0</v>
      </c>
      <c r="AJ1709" s="34">
        <f>IFERROR(VLOOKUP($H1709,#REF!,10,FALSE),0)</f>
        <v>0</v>
      </c>
      <c r="AK1709" s="34">
        <f>IFERROR(VLOOKUP($H1709,#REF!,11,FALSE),0)</f>
        <v>0</v>
      </c>
      <c r="AL1709" s="42">
        <f>IFERROR(VLOOKUP($H1709,#REF!,12,FALSE),0)</f>
        <v>0</v>
      </c>
      <c r="AM1709" s="34">
        <f>IFERROR(VLOOKUP($H1709,#REF!,10,FALSE),0)</f>
        <v>0</v>
      </c>
      <c r="AN1709" s="34">
        <f>IFERROR(VLOOKUP($H1709,#REF!,11,FALSE),0)</f>
        <v>0</v>
      </c>
      <c r="AO1709" s="42">
        <f>IFERROR(VLOOKUP($H1709,#REF!,12,FALSE),0)</f>
        <v>0</v>
      </c>
      <c r="AP1709" s="34">
        <f>IFERROR(VLOOKUP($H1709,#REF!,10,FALSE),0)</f>
        <v>0</v>
      </c>
      <c r="AQ1709" s="34">
        <f>IFERROR(VLOOKUP($H1709,#REF!,11,FALSE),0)</f>
        <v>0</v>
      </c>
      <c r="AR1709" s="42">
        <f>IFERROR(VLOOKUP($H1709,#REF!,12,FALSE),0)</f>
        <v>0</v>
      </c>
      <c r="AS1709" s="34">
        <f>IFERROR(VLOOKUP($H1709,#REF!,13,FALSE),0)</f>
        <v>0</v>
      </c>
      <c r="AT1709" s="34">
        <f>IFERROR(VLOOKUP($H1709,#REF!,14,FALSE),0)</f>
        <v>0</v>
      </c>
      <c r="AU1709" s="42">
        <f>IFERROR(VLOOKUP($H1709,#REF!,15,FALSE),0)</f>
        <v>0</v>
      </c>
      <c r="AV1709" s="34">
        <f>IFERROR(VLOOKUP($H1709,#REF!,15,FALSE),0)</f>
        <v>0</v>
      </c>
      <c r="AW1709" s="34">
        <f>IFERROR(VLOOKUP($H1709,#REF!,16,FALSE),0)</f>
        <v>0</v>
      </c>
      <c r="AX1709" s="42">
        <f>IFERROR(VLOOKUP($H1709,#REF!,17,FALSE),0)</f>
        <v>0</v>
      </c>
    </row>
    <row r="1710" spans="1:50" x14ac:dyDescent="0.3">
      <c r="A1710" s="33" t="str">
        <f t="shared" si="104"/>
        <v>0</v>
      </c>
      <c r="B1710" s="33">
        <f>+'R&amp;E EXPORT'!B1527</f>
        <v>0</v>
      </c>
      <c r="C1710" t="str">
        <f>IFERROR(VLOOKUP(A1710,'MCSJ Export'!A:C,3,FALSE),"")</f>
        <v/>
      </c>
      <c r="D1710" s="37">
        <f t="shared" ca="1" si="105"/>
        <v>0</v>
      </c>
      <c r="E1710" s="37">
        <f t="shared" ca="1" si="106"/>
        <v>0</v>
      </c>
      <c r="F1710" s="37">
        <f t="shared" ca="1" si="107"/>
        <v>0</v>
      </c>
      <c r="G1710" s="37"/>
      <c r="H1710" s="33">
        <f>+'R&amp;E EXPORT'!A1527</f>
        <v>0</v>
      </c>
      <c r="I1710" s="34">
        <f>IFERROR(VLOOKUP($H1710,'Gen F Rev'!$A:$M,15,FALSE),0)</f>
        <v>0</v>
      </c>
      <c r="J1710" s="34">
        <f>IFERROR(VLOOKUP($H1710,'Gen F Rev'!$A:$M,16,FALSE),0)</f>
        <v>0</v>
      </c>
      <c r="K1710" s="42">
        <f>IFERROR(VLOOKUP($H1710,'Gen F Rev'!$A:$M,17,FALSE),0)</f>
        <v>0</v>
      </c>
      <c r="L1710" s="34">
        <f>IFERROR(VLOOKUP($H1710,'Gen F Exp'!$A:$E,15,FALSE),0)</f>
        <v>0</v>
      </c>
      <c r="M1710" s="34">
        <f>IFERROR(VLOOKUP($H1710,'Gen F Exp'!$A:$E,16,FALSE),0)</f>
        <v>0</v>
      </c>
      <c r="N1710" s="42">
        <f>IFERROR(VLOOKUP($H1710,'Gen F Exp'!$A:$E,17,FALSE),0)</f>
        <v>0</v>
      </c>
      <c r="O1710" s="34">
        <f>IFERROR(VLOOKUP($H1710,'Water F Rev'!$A:$L,15,FALSE),0)</f>
        <v>0</v>
      </c>
      <c r="P1710" s="34">
        <f>IFERROR(VLOOKUP($H1710,'Water F Rev'!$A:$L,16,FALSE),0)</f>
        <v>0</v>
      </c>
      <c r="Q1710" s="42">
        <f>IFERROR(VLOOKUP($H1710,'Water F Rev'!$A:$L,17,FALSE),0)</f>
        <v>0</v>
      </c>
      <c r="R1710" s="34">
        <f>IFERROR(VLOOKUP($H1710,'Water F Exp'!$A:$K,15,FALSE),0)</f>
        <v>0</v>
      </c>
      <c r="S1710" s="34">
        <f>IFERROR(VLOOKUP($H1710,'Water F Exp'!$A:$K,16,FALSE),0)</f>
        <v>0</v>
      </c>
      <c r="T1710" s="42">
        <f>IFERROR(VLOOKUP($H1710,'Water F Exp'!$A:$K,17,FALSE),0)</f>
        <v>0</v>
      </c>
      <c r="U1710" s="34">
        <f ca="1">IFERROR(VLOOKUP($H1710,'Sewer F Rev'!$A:$E,15,FALSE),0)</f>
        <v>0</v>
      </c>
      <c r="V1710" s="34">
        <f ca="1">IFERROR(VLOOKUP($H1710,'Sewer F Rev'!$A:$E,16,FALSE),0)</f>
        <v>0</v>
      </c>
      <c r="W1710" s="42">
        <f ca="1">IFERROR(VLOOKUP($H1710,'Sewer F Rev'!$A:$E,17,FALSE),0)</f>
        <v>0</v>
      </c>
      <c r="X1710" s="34">
        <f>IFERROR(VLOOKUP($H1710,'Sewer F Exp'!$A:$B,15,FALSE),0)</f>
        <v>0</v>
      </c>
      <c r="Y1710" s="34">
        <f>IFERROR(VLOOKUP($H1710,'Sewer F Exp'!$A:$B,16,FALSE),0)</f>
        <v>0</v>
      </c>
      <c r="Z1710" s="42">
        <f>IFERROR(VLOOKUP($H1710,'Sewer F Exp'!$A:$B,17,FALSE),0)</f>
        <v>0</v>
      </c>
      <c r="AA1710" s="34">
        <f>IFERROR(VLOOKUP($H1710,'Refuse F Rev'!$A:$E,15,FALSE),0)</f>
        <v>0</v>
      </c>
      <c r="AB1710" s="34">
        <f>IFERROR(VLOOKUP($H1710,'Refuse F Rev'!$A:$E,16,FALSE),0)</f>
        <v>0</v>
      </c>
      <c r="AC1710" s="42">
        <f>IFERROR(VLOOKUP($H1710,'Refuse F Rev'!$A:$E,17,FALSE),0)</f>
        <v>0</v>
      </c>
      <c r="AD1710" s="34">
        <f>IFERROR(VLOOKUP($H1710,'Refuse F Exp'!$A:$E,15,FALSE),0)</f>
        <v>0</v>
      </c>
      <c r="AE1710" s="34">
        <f>IFERROR(VLOOKUP($H1710,'Refuse F Exp'!$A:$E,16,FALSE),0)</f>
        <v>0</v>
      </c>
      <c r="AF1710" s="42">
        <f>IFERROR(VLOOKUP($H1710,'Refuse F Exp'!$A:$E,17,FALSE),0)</f>
        <v>0</v>
      </c>
      <c r="AG1710" s="34">
        <f>IFERROR(VLOOKUP($H1710,#REF!,10,FALSE),0)</f>
        <v>0</v>
      </c>
      <c r="AH1710" s="34">
        <f>IFERROR(VLOOKUP($H1710,#REF!,11,FALSE),0)</f>
        <v>0</v>
      </c>
      <c r="AI1710" s="42">
        <f>IFERROR(VLOOKUP($H1710,#REF!,12,FALSE),0)</f>
        <v>0</v>
      </c>
      <c r="AJ1710" s="34">
        <f>IFERROR(VLOOKUP($H1710,#REF!,10,FALSE),0)</f>
        <v>0</v>
      </c>
      <c r="AK1710" s="34">
        <f>IFERROR(VLOOKUP($H1710,#REF!,11,FALSE),0)</f>
        <v>0</v>
      </c>
      <c r="AL1710" s="42">
        <f>IFERROR(VLOOKUP($H1710,#REF!,12,FALSE),0)</f>
        <v>0</v>
      </c>
      <c r="AM1710" s="34">
        <f>IFERROR(VLOOKUP($H1710,#REF!,10,FALSE),0)</f>
        <v>0</v>
      </c>
      <c r="AN1710" s="34">
        <f>IFERROR(VLOOKUP($H1710,#REF!,11,FALSE),0)</f>
        <v>0</v>
      </c>
      <c r="AO1710" s="42">
        <f>IFERROR(VLOOKUP($H1710,#REF!,12,FALSE),0)</f>
        <v>0</v>
      </c>
      <c r="AP1710" s="34">
        <f>IFERROR(VLOOKUP($H1710,#REF!,10,FALSE),0)</f>
        <v>0</v>
      </c>
      <c r="AQ1710" s="34">
        <f>IFERROR(VLOOKUP($H1710,#REF!,11,FALSE),0)</f>
        <v>0</v>
      </c>
      <c r="AR1710" s="42">
        <f>IFERROR(VLOOKUP($H1710,#REF!,12,FALSE),0)</f>
        <v>0</v>
      </c>
      <c r="AS1710" s="34">
        <f>IFERROR(VLOOKUP($H1710,#REF!,13,FALSE),0)</f>
        <v>0</v>
      </c>
      <c r="AT1710" s="34">
        <f>IFERROR(VLOOKUP($H1710,#REF!,14,FALSE),0)</f>
        <v>0</v>
      </c>
      <c r="AU1710" s="42">
        <f>IFERROR(VLOOKUP($H1710,#REF!,15,FALSE),0)</f>
        <v>0</v>
      </c>
      <c r="AV1710" s="34">
        <f>IFERROR(VLOOKUP($H1710,#REF!,15,FALSE),0)</f>
        <v>0</v>
      </c>
      <c r="AW1710" s="34">
        <f>IFERROR(VLOOKUP($H1710,#REF!,16,FALSE),0)</f>
        <v>0</v>
      </c>
      <c r="AX1710" s="42">
        <f>IFERROR(VLOOKUP($H1710,#REF!,17,FALSE),0)</f>
        <v>0</v>
      </c>
    </row>
    <row r="1711" spans="1:50" x14ac:dyDescent="0.3">
      <c r="A1711" s="33" t="e">
        <f t="shared" si="104"/>
        <v>#REF!</v>
      </c>
      <c r="B1711" s="33" t="e">
        <f>+'R&amp;E EXPORT'!#REF!</f>
        <v>#REF!</v>
      </c>
      <c r="C1711" t="str">
        <f>IFERROR(VLOOKUP(A1711,'MCSJ Export'!A:C,3,FALSE),"")</f>
        <v/>
      </c>
      <c r="D1711" s="37">
        <f t="shared" si="105"/>
        <v>0</v>
      </c>
      <c r="E1711" s="37">
        <f t="shared" si="106"/>
        <v>0</v>
      </c>
      <c r="F1711" s="37">
        <f t="shared" si="107"/>
        <v>0</v>
      </c>
      <c r="G1711" s="37"/>
      <c r="H1711" s="33" t="e">
        <f>+'R&amp;E EXPORT'!#REF!</f>
        <v>#REF!</v>
      </c>
      <c r="I1711" s="34">
        <f>IFERROR(VLOOKUP($H1711,'Gen F Rev'!$A:$M,15,FALSE),0)</f>
        <v>0</v>
      </c>
      <c r="J1711" s="34">
        <f>IFERROR(VLOOKUP($H1711,'Gen F Rev'!$A:$M,16,FALSE),0)</f>
        <v>0</v>
      </c>
      <c r="K1711" s="42">
        <f>IFERROR(VLOOKUP($H1711,'Gen F Rev'!$A:$M,17,FALSE),0)</f>
        <v>0</v>
      </c>
      <c r="L1711" s="34">
        <f>IFERROR(VLOOKUP($H1711,'Gen F Exp'!$A:$E,15,FALSE),0)</f>
        <v>0</v>
      </c>
      <c r="M1711" s="34">
        <f>IFERROR(VLOOKUP($H1711,'Gen F Exp'!$A:$E,16,FALSE),0)</f>
        <v>0</v>
      </c>
      <c r="N1711" s="42">
        <f>IFERROR(VLOOKUP($H1711,'Gen F Exp'!$A:$E,17,FALSE),0)</f>
        <v>0</v>
      </c>
      <c r="O1711" s="34">
        <f>IFERROR(VLOOKUP($H1711,'Water F Rev'!$A:$L,15,FALSE),0)</f>
        <v>0</v>
      </c>
      <c r="P1711" s="34">
        <f>IFERROR(VLOOKUP($H1711,'Water F Rev'!$A:$L,16,FALSE),0)</f>
        <v>0</v>
      </c>
      <c r="Q1711" s="42">
        <f>IFERROR(VLOOKUP($H1711,'Water F Rev'!$A:$L,17,FALSE),0)</f>
        <v>0</v>
      </c>
      <c r="R1711" s="34">
        <f>IFERROR(VLOOKUP($H1711,'Water F Exp'!$A:$K,15,FALSE),0)</f>
        <v>0</v>
      </c>
      <c r="S1711" s="34">
        <f>IFERROR(VLOOKUP($H1711,'Water F Exp'!$A:$K,16,FALSE),0)</f>
        <v>0</v>
      </c>
      <c r="T1711" s="42">
        <f>IFERROR(VLOOKUP($H1711,'Water F Exp'!$A:$K,17,FALSE),0)</f>
        <v>0</v>
      </c>
      <c r="U1711" s="34">
        <f>IFERROR(VLOOKUP($H1711,'Sewer F Rev'!$A:$E,15,FALSE),0)</f>
        <v>0</v>
      </c>
      <c r="V1711" s="34">
        <f>IFERROR(VLOOKUP($H1711,'Sewer F Rev'!$A:$E,16,FALSE),0)</f>
        <v>0</v>
      </c>
      <c r="W1711" s="42">
        <f>IFERROR(VLOOKUP($H1711,'Sewer F Rev'!$A:$E,17,FALSE),0)</f>
        <v>0</v>
      </c>
      <c r="X1711" s="34">
        <f>IFERROR(VLOOKUP($H1711,'Sewer F Exp'!$A:$B,15,FALSE),0)</f>
        <v>0</v>
      </c>
      <c r="Y1711" s="34">
        <f>IFERROR(VLOOKUP($H1711,'Sewer F Exp'!$A:$B,16,FALSE),0)</f>
        <v>0</v>
      </c>
      <c r="Z1711" s="42">
        <f>IFERROR(VLOOKUP($H1711,'Sewer F Exp'!$A:$B,17,FALSE),0)</f>
        <v>0</v>
      </c>
      <c r="AA1711" s="34">
        <f>IFERROR(VLOOKUP($H1711,'Refuse F Rev'!$A:$E,15,FALSE),0)</f>
        <v>0</v>
      </c>
      <c r="AB1711" s="34">
        <f>IFERROR(VLOOKUP($H1711,'Refuse F Rev'!$A:$E,16,FALSE),0)</f>
        <v>0</v>
      </c>
      <c r="AC1711" s="42">
        <f>IFERROR(VLOOKUP($H1711,'Refuse F Rev'!$A:$E,17,FALSE),0)</f>
        <v>0</v>
      </c>
      <c r="AD1711" s="34">
        <f>IFERROR(VLOOKUP($H1711,'Refuse F Exp'!$A:$E,15,FALSE),0)</f>
        <v>0</v>
      </c>
      <c r="AE1711" s="34">
        <f>IFERROR(VLOOKUP($H1711,'Refuse F Exp'!$A:$E,16,FALSE),0)</f>
        <v>0</v>
      </c>
      <c r="AF1711" s="42">
        <f>IFERROR(VLOOKUP($H1711,'Refuse F Exp'!$A:$E,17,FALSE),0)</f>
        <v>0</v>
      </c>
      <c r="AG1711" s="34">
        <f>IFERROR(VLOOKUP($H1711,#REF!,10,FALSE),0)</f>
        <v>0</v>
      </c>
      <c r="AH1711" s="34">
        <f>IFERROR(VLOOKUP($H1711,#REF!,11,FALSE),0)</f>
        <v>0</v>
      </c>
      <c r="AI1711" s="42">
        <f>IFERROR(VLOOKUP($H1711,#REF!,12,FALSE),0)</f>
        <v>0</v>
      </c>
      <c r="AJ1711" s="34">
        <f>IFERROR(VLOOKUP($H1711,#REF!,10,FALSE),0)</f>
        <v>0</v>
      </c>
      <c r="AK1711" s="34">
        <f>IFERROR(VLOOKUP($H1711,#REF!,11,FALSE),0)</f>
        <v>0</v>
      </c>
      <c r="AL1711" s="42">
        <f>IFERROR(VLOOKUP($H1711,#REF!,12,FALSE),0)</f>
        <v>0</v>
      </c>
      <c r="AM1711" s="34">
        <f>IFERROR(VLOOKUP($H1711,#REF!,10,FALSE),0)</f>
        <v>0</v>
      </c>
      <c r="AN1711" s="34">
        <f>IFERROR(VLOOKUP($H1711,#REF!,11,FALSE),0)</f>
        <v>0</v>
      </c>
      <c r="AO1711" s="42">
        <f>IFERROR(VLOOKUP($H1711,#REF!,12,FALSE),0)</f>
        <v>0</v>
      </c>
      <c r="AP1711" s="34">
        <f>IFERROR(VLOOKUP($H1711,#REF!,10,FALSE),0)</f>
        <v>0</v>
      </c>
      <c r="AQ1711" s="34">
        <f>IFERROR(VLOOKUP($H1711,#REF!,11,FALSE),0)</f>
        <v>0</v>
      </c>
      <c r="AR1711" s="42">
        <f>IFERROR(VLOOKUP($H1711,#REF!,12,FALSE),0)</f>
        <v>0</v>
      </c>
      <c r="AS1711" s="34">
        <f>IFERROR(VLOOKUP($H1711,#REF!,13,FALSE),0)</f>
        <v>0</v>
      </c>
      <c r="AT1711" s="34">
        <f>IFERROR(VLOOKUP($H1711,#REF!,14,FALSE),0)</f>
        <v>0</v>
      </c>
      <c r="AU1711" s="42">
        <f>IFERROR(VLOOKUP($H1711,#REF!,15,FALSE),0)</f>
        <v>0</v>
      </c>
      <c r="AV1711" s="34">
        <f>IFERROR(VLOOKUP($H1711,#REF!,15,FALSE),0)</f>
        <v>0</v>
      </c>
      <c r="AW1711" s="34">
        <f>IFERROR(VLOOKUP($H1711,#REF!,16,FALSE),0)</f>
        <v>0</v>
      </c>
      <c r="AX1711" s="42">
        <f>IFERROR(VLOOKUP($H1711,#REF!,17,FALSE),0)</f>
        <v>0</v>
      </c>
    </row>
    <row r="1712" spans="1:50" x14ac:dyDescent="0.3">
      <c r="A1712" s="33" t="e">
        <f t="shared" si="104"/>
        <v>#REF!</v>
      </c>
      <c r="B1712" s="33" t="e">
        <f>+'R&amp;E EXPORT'!#REF!</f>
        <v>#REF!</v>
      </c>
      <c r="C1712" t="str">
        <f>IFERROR(VLOOKUP(A1712,'MCSJ Export'!A:C,3,FALSE),"")</f>
        <v/>
      </c>
      <c r="D1712" s="37">
        <f t="shared" si="105"/>
        <v>0</v>
      </c>
      <c r="E1712" s="37">
        <f t="shared" si="106"/>
        <v>0</v>
      </c>
      <c r="F1712" s="37">
        <f t="shared" si="107"/>
        <v>0</v>
      </c>
      <c r="G1712" s="37"/>
      <c r="H1712" s="33" t="e">
        <f>+'R&amp;E EXPORT'!#REF!</f>
        <v>#REF!</v>
      </c>
      <c r="I1712" s="34">
        <f>IFERROR(VLOOKUP($H1712,'Gen F Rev'!$A:$M,15,FALSE),0)</f>
        <v>0</v>
      </c>
      <c r="J1712" s="34">
        <f>IFERROR(VLOOKUP($H1712,'Gen F Rev'!$A:$M,16,FALSE),0)</f>
        <v>0</v>
      </c>
      <c r="K1712" s="42">
        <f>IFERROR(VLOOKUP($H1712,'Gen F Rev'!$A:$M,17,FALSE),0)</f>
        <v>0</v>
      </c>
      <c r="L1712" s="34">
        <f>IFERROR(VLOOKUP($H1712,'Gen F Exp'!$A:$E,15,FALSE),0)</f>
        <v>0</v>
      </c>
      <c r="M1712" s="34">
        <f>IFERROR(VLOOKUP($H1712,'Gen F Exp'!$A:$E,16,FALSE),0)</f>
        <v>0</v>
      </c>
      <c r="N1712" s="42">
        <f>IFERROR(VLOOKUP($H1712,'Gen F Exp'!$A:$E,17,FALSE),0)</f>
        <v>0</v>
      </c>
      <c r="O1712" s="34">
        <f>IFERROR(VLOOKUP($H1712,'Water F Rev'!$A:$L,15,FALSE),0)</f>
        <v>0</v>
      </c>
      <c r="P1712" s="34">
        <f>IFERROR(VLOOKUP($H1712,'Water F Rev'!$A:$L,16,FALSE),0)</f>
        <v>0</v>
      </c>
      <c r="Q1712" s="42">
        <f>IFERROR(VLOOKUP($H1712,'Water F Rev'!$A:$L,17,FALSE),0)</f>
        <v>0</v>
      </c>
      <c r="R1712" s="34">
        <f>IFERROR(VLOOKUP($H1712,'Water F Exp'!$A:$K,15,FALSE),0)</f>
        <v>0</v>
      </c>
      <c r="S1712" s="34">
        <f>IFERROR(VLOOKUP($H1712,'Water F Exp'!$A:$K,16,FALSE),0)</f>
        <v>0</v>
      </c>
      <c r="T1712" s="42">
        <f>IFERROR(VLOOKUP($H1712,'Water F Exp'!$A:$K,17,FALSE),0)</f>
        <v>0</v>
      </c>
      <c r="U1712" s="34">
        <f>IFERROR(VLOOKUP($H1712,'Sewer F Rev'!$A:$E,15,FALSE),0)</f>
        <v>0</v>
      </c>
      <c r="V1712" s="34">
        <f>IFERROR(VLOOKUP($H1712,'Sewer F Rev'!$A:$E,16,FALSE),0)</f>
        <v>0</v>
      </c>
      <c r="W1712" s="42">
        <f>IFERROR(VLOOKUP($H1712,'Sewer F Rev'!$A:$E,17,FALSE),0)</f>
        <v>0</v>
      </c>
      <c r="X1712" s="34">
        <f>IFERROR(VLOOKUP($H1712,'Sewer F Exp'!$A:$B,15,FALSE),0)</f>
        <v>0</v>
      </c>
      <c r="Y1712" s="34">
        <f>IFERROR(VLOOKUP($H1712,'Sewer F Exp'!$A:$B,16,FALSE),0)</f>
        <v>0</v>
      </c>
      <c r="Z1712" s="42">
        <f>IFERROR(VLOOKUP($H1712,'Sewer F Exp'!$A:$B,17,FALSE),0)</f>
        <v>0</v>
      </c>
      <c r="AA1712" s="34">
        <f>IFERROR(VLOOKUP($H1712,'Refuse F Rev'!$A:$E,15,FALSE),0)</f>
        <v>0</v>
      </c>
      <c r="AB1712" s="34">
        <f>IFERROR(VLOOKUP($H1712,'Refuse F Rev'!$A:$E,16,FALSE),0)</f>
        <v>0</v>
      </c>
      <c r="AC1712" s="42">
        <f>IFERROR(VLOOKUP($H1712,'Refuse F Rev'!$A:$E,17,FALSE),0)</f>
        <v>0</v>
      </c>
      <c r="AD1712" s="34">
        <f>IFERROR(VLOOKUP($H1712,'Refuse F Exp'!$A:$E,15,FALSE),0)</f>
        <v>0</v>
      </c>
      <c r="AE1712" s="34">
        <f>IFERROR(VLOOKUP($H1712,'Refuse F Exp'!$A:$E,16,FALSE),0)</f>
        <v>0</v>
      </c>
      <c r="AF1712" s="42">
        <f>IFERROR(VLOOKUP($H1712,'Refuse F Exp'!$A:$E,17,FALSE),0)</f>
        <v>0</v>
      </c>
      <c r="AG1712" s="34">
        <f>IFERROR(VLOOKUP($H1712,#REF!,10,FALSE),0)</f>
        <v>0</v>
      </c>
      <c r="AH1712" s="34">
        <f>IFERROR(VLOOKUP($H1712,#REF!,11,FALSE),0)</f>
        <v>0</v>
      </c>
      <c r="AI1712" s="42">
        <f>IFERROR(VLOOKUP($H1712,#REF!,12,FALSE),0)</f>
        <v>0</v>
      </c>
      <c r="AJ1712" s="34">
        <f>IFERROR(VLOOKUP($H1712,#REF!,10,FALSE),0)</f>
        <v>0</v>
      </c>
      <c r="AK1712" s="34">
        <f>IFERROR(VLOOKUP($H1712,#REF!,11,FALSE),0)</f>
        <v>0</v>
      </c>
      <c r="AL1712" s="42">
        <f>IFERROR(VLOOKUP($H1712,#REF!,12,FALSE),0)</f>
        <v>0</v>
      </c>
      <c r="AM1712" s="34">
        <f>IFERROR(VLOOKUP($H1712,#REF!,10,FALSE),0)</f>
        <v>0</v>
      </c>
      <c r="AN1712" s="34">
        <f>IFERROR(VLOOKUP($H1712,#REF!,11,FALSE),0)</f>
        <v>0</v>
      </c>
      <c r="AO1712" s="42">
        <f>IFERROR(VLOOKUP($H1712,#REF!,12,FALSE),0)</f>
        <v>0</v>
      </c>
      <c r="AP1712" s="34">
        <f>IFERROR(VLOOKUP($H1712,#REF!,10,FALSE),0)</f>
        <v>0</v>
      </c>
      <c r="AQ1712" s="34">
        <f>IFERROR(VLOOKUP($H1712,#REF!,11,FALSE),0)</f>
        <v>0</v>
      </c>
      <c r="AR1712" s="42">
        <f>IFERROR(VLOOKUP($H1712,#REF!,12,FALSE),0)</f>
        <v>0</v>
      </c>
      <c r="AS1712" s="34">
        <f>IFERROR(VLOOKUP($H1712,#REF!,13,FALSE),0)</f>
        <v>0</v>
      </c>
      <c r="AT1712" s="34">
        <f>IFERROR(VLOOKUP($H1712,#REF!,14,FALSE),0)</f>
        <v>0</v>
      </c>
      <c r="AU1712" s="42">
        <f>IFERROR(VLOOKUP($H1712,#REF!,15,FALSE),0)</f>
        <v>0</v>
      </c>
      <c r="AV1712" s="34">
        <f>IFERROR(VLOOKUP($H1712,#REF!,15,FALSE),0)</f>
        <v>0</v>
      </c>
      <c r="AW1712" s="34">
        <f>IFERROR(VLOOKUP($H1712,#REF!,16,FALSE),0)</f>
        <v>0</v>
      </c>
      <c r="AX1712" s="42">
        <f>IFERROR(VLOOKUP($H1712,#REF!,17,FALSE),0)</f>
        <v>0</v>
      </c>
    </row>
    <row r="1713" spans="1:50" x14ac:dyDescent="0.3">
      <c r="A1713" s="33" t="str">
        <f t="shared" si="104"/>
        <v>0</v>
      </c>
      <c r="B1713" s="33">
        <f>+'R&amp;E EXPORT'!B1528</f>
        <v>0</v>
      </c>
      <c r="C1713" t="str">
        <f>IFERROR(VLOOKUP(A1713,'MCSJ Export'!A:C,3,FALSE),"")</f>
        <v/>
      </c>
      <c r="D1713" s="37">
        <f t="shared" ca="1" si="105"/>
        <v>0</v>
      </c>
      <c r="E1713" s="37">
        <f t="shared" ca="1" si="106"/>
        <v>0</v>
      </c>
      <c r="F1713" s="37">
        <f t="shared" ca="1" si="107"/>
        <v>0</v>
      </c>
      <c r="G1713" s="37"/>
      <c r="H1713" s="33">
        <f>+'R&amp;E EXPORT'!A1528</f>
        <v>0</v>
      </c>
      <c r="I1713" s="34">
        <f>IFERROR(VLOOKUP($H1713,'Gen F Rev'!$A:$M,15,FALSE),0)</f>
        <v>0</v>
      </c>
      <c r="J1713" s="34">
        <f>IFERROR(VLOOKUP($H1713,'Gen F Rev'!$A:$M,16,FALSE),0)</f>
        <v>0</v>
      </c>
      <c r="K1713" s="42">
        <f>IFERROR(VLOOKUP($H1713,'Gen F Rev'!$A:$M,17,FALSE),0)</f>
        <v>0</v>
      </c>
      <c r="L1713" s="34">
        <f>IFERROR(VLOOKUP($H1713,'Gen F Exp'!$A:$E,15,FALSE),0)</f>
        <v>0</v>
      </c>
      <c r="M1713" s="34">
        <f>IFERROR(VLOOKUP($H1713,'Gen F Exp'!$A:$E,16,FALSE),0)</f>
        <v>0</v>
      </c>
      <c r="N1713" s="42">
        <f>IFERROR(VLOOKUP($H1713,'Gen F Exp'!$A:$E,17,FALSE),0)</f>
        <v>0</v>
      </c>
      <c r="O1713" s="34">
        <f>IFERROR(VLOOKUP($H1713,'Water F Rev'!$A:$L,15,FALSE),0)</f>
        <v>0</v>
      </c>
      <c r="P1713" s="34">
        <f>IFERROR(VLOOKUP($H1713,'Water F Rev'!$A:$L,16,FALSE),0)</f>
        <v>0</v>
      </c>
      <c r="Q1713" s="42">
        <f>IFERROR(VLOOKUP($H1713,'Water F Rev'!$A:$L,17,FALSE),0)</f>
        <v>0</v>
      </c>
      <c r="R1713" s="34">
        <f>IFERROR(VLOOKUP($H1713,'Water F Exp'!$A:$K,15,FALSE),0)</f>
        <v>0</v>
      </c>
      <c r="S1713" s="34">
        <f>IFERROR(VLOOKUP($H1713,'Water F Exp'!$A:$K,16,FALSE),0)</f>
        <v>0</v>
      </c>
      <c r="T1713" s="42">
        <f>IFERROR(VLOOKUP($H1713,'Water F Exp'!$A:$K,17,FALSE),0)</f>
        <v>0</v>
      </c>
      <c r="U1713" s="34">
        <f ca="1">IFERROR(VLOOKUP($H1713,'Sewer F Rev'!$A:$E,15,FALSE),0)</f>
        <v>0</v>
      </c>
      <c r="V1713" s="34">
        <f ca="1">IFERROR(VLOOKUP($H1713,'Sewer F Rev'!$A:$E,16,FALSE),0)</f>
        <v>0</v>
      </c>
      <c r="W1713" s="42">
        <f ca="1">IFERROR(VLOOKUP($H1713,'Sewer F Rev'!$A:$E,17,FALSE),0)</f>
        <v>0</v>
      </c>
      <c r="X1713" s="34">
        <f>IFERROR(VLOOKUP($H1713,'Sewer F Exp'!$A:$B,15,FALSE),0)</f>
        <v>0</v>
      </c>
      <c r="Y1713" s="34">
        <f>IFERROR(VLOOKUP($H1713,'Sewer F Exp'!$A:$B,16,FALSE),0)</f>
        <v>0</v>
      </c>
      <c r="Z1713" s="42">
        <f>IFERROR(VLOOKUP($H1713,'Sewer F Exp'!$A:$B,17,FALSE),0)</f>
        <v>0</v>
      </c>
      <c r="AA1713" s="34">
        <f>IFERROR(VLOOKUP($H1713,'Refuse F Rev'!$A:$E,15,FALSE),0)</f>
        <v>0</v>
      </c>
      <c r="AB1713" s="34">
        <f>IFERROR(VLOOKUP($H1713,'Refuse F Rev'!$A:$E,16,FALSE),0)</f>
        <v>0</v>
      </c>
      <c r="AC1713" s="42">
        <f>IFERROR(VLOOKUP($H1713,'Refuse F Rev'!$A:$E,17,FALSE),0)</f>
        <v>0</v>
      </c>
      <c r="AD1713" s="34">
        <f>IFERROR(VLOOKUP($H1713,'Refuse F Exp'!$A:$E,15,FALSE),0)</f>
        <v>0</v>
      </c>
      <c r="AE1713" s="34">
        <f>IFERROR(VLOOKUP($H1713,'Refuse F Exp'!$A:$E,16,FALSE),0)</f>
        <v>0</v>
      </c>
      <c r="AF1713" s="42">
        <f>IFERROR(VLOOKUP($H1713,'Refuse F Exp'!$A:$E,17,FALSE),0)</f>
        <v>0</v>
      </c>
      <c r="AG1713" s="34">
        <f>IFERROR(VLOOKUP($H1713,#REF!,10,FALSE),0)</f>
        <v>0</v>
      </c>
      <c r="AH1713" s="34">
        <f>IFERROR(VLOOKUP($H1713,#REF!,11,FALSE),0)</f>
        <v>0</v>
      </c>
      <c r="AI1713" s="42">
        <f>IFERROR(VLOOKUP($H1713,#REF!,12,FALSE),0)</f>
        <v>0</v>
      </c>
      <c r="AJ1713" s="34">
        <f>IFERROR(VLOOKUP($H1713,#REF!,10,FALSE),0)</f>
        <v>0</v>
      </c>
      <c r="AK1713" s="34">
        <f>IFERROR(VLOOKUP($H1713,#REF!,11,FALSE),0)</f>
        <v>0</v>
      </c>
      <c r="AL1713" s="42">
        <f>IFERROR(VLOOKUP($H1713,#REF!,12,FALSE),0)</f>
        <v>0</v>
      </c>
      <c r="AM1713" s="34">
        <f>IFERROR(VLOOKUP($H1713,#REF!,10,FALSE),0)</f>
        <v>0</v>
      </c>
      <c r="AN1713" s="34">
        <f>IFERROR(VLOOKUP($H1713,#REF!,11,FALSE),0)</f>
        <v>0</v>
      </c>
      <c r="AO1713" s="42">
        <f>IFERROR(VLOOKUP($H1713,#REF!,12,FALSE),0)</f>
        <v>0</v>
      </c>
      <c r="AP1713" s="34">
        <f>IFERROR(VLOOKUP($H1713,#REF!,10,FALSE),0)</f>
        <v>0</v>
      </c>
      <c r="AQ1713" s="34">
        <f>IFERROR(VLOOKUP($H1713,#REF!,11,FALSE),0)</f>
        <v>0</v>
      </c>
      <c r="AR1713" s="42">
        <f>IFERROR(VLOOKUP($H1713,#REF!,12,FALSE),0)</f>
        <v>0</v>
      </c>
      <c r="AS1713" s="34">
        <f>IFERROR(VLOOKUP($H1713,#REF!,13,FALSE),0)</f>
        <v>0</v>
      </c>
      <c r="AT1713" s="34">
        <f>IFERROR(VLOOKUP($H1713,#REF!,14,FALSE),0)</f>
        <v>0</v>
      </c>
      <c r="AU1713" s="42">
        <f>IFERROR(VLOOKUP($H1713,#REF!,15,FALSE),0)</f>
        <v>0</v>
      </c>
      <c r="AV1713" s="34">
        <f>IFERROR(VLOOKUP($H1713,#REF!,15,FALSE),0)</f>
        <v>0</v>
      </c>
      <c r="AW1713" s="34">
        <f>IFERROR(VLOOKUP($H1713,#REF!,16,FALSE),0)</f>
        <v>0</v>
      </c>
      <c r="AX1713" s="42">
        <f>IFERROR(VLOOKUP($H1713,#REF!,17,FALSE),0)</f>
        <v>0</v>
      </c>
    </row>
    <row r="1714" spans="1:50" x14ac:dyDescent="0.3">
      <c r="A1714" s="33" t="str">
        <f t="shared" si="104"/>
        <v>0</v>
      </c>
      <c r="B1714" s="33">
        <f>+'R&amp;E EXPORT'!B1529</f>
        <v>0</v>
      </c>
      <c r="C1714" t="str">
        <f>IFERROR(VLOOKUP(A1714,'MCSJ Export'!A:C,3,FALSE),"")</f>
        <v/>
      </c>
      <c r="D1714" s="37">
        <f t="shared" ca="1" si="105"/>
        <v>0</v>
      </c>
      <c r="E1714" s="37">
        <f t="shared" ca="1" si="106"/>
        <v>0</v>
      </c>
      <c r="F1714" s="37">
        <f t="shared" ca="1" si="107"/>
        <v>0</v>
      </c>
      <c r="G1714" s="37"/>
      <c r="H1714" s="33">
        <f>+'R&amp;E EXPORT'!A1529</f>
        <v>0</v>
      </c>
      <c r="I1714" s="34">
        <f>IFERROR(VLOOKUP($H1714,'Gen F Rev'!$A:$M,15,FALSE),0)</f>
        <v>0</v>
      </c>
      <c r="J1714" s="34">
        <f>IFERROR(VLOOKUP($H1714,'Gen F Rev'!$A:$M,16,FALSE),0)</f>
        <v>0</v>
      </c>
      <c r="K1714" s="42">
        <f>IFERROR(VLOOKUP($H1714,'Gen F Rev'!$A:$M,17,FALSE),0)</f>
        <v>0</v>
      </c>
      <c r="L1714" s="34">
        <f>IFERROR(VLOOKUP($H1714,'Gen F Exp'!$A:$E,15,FALSE),0)</f>
        <v>0</v>
      </c>
      <c r="M1714" s="34">
        <f>IFERROR(VLOOKUP($H1714,'Gen F Exp'!$A:$E,16,FALSE),0)</f>
        <v>0</v>
      </c>
      <c r="N1714" s="42">
        <f>IFERROR(VLOOKUP($H1714,'Gen F Exp'!$A:$E,17,FALSE),0)</f>
        <v>0</v>
      </c>
      <c r="O1714" s="34">
        <f>IFERROR(VLOOKUP($H1714,'Water F Rev'!$A:$L,15,FALSE),0)</f>
        <v>0</v>
      </c>
      <c r="P1714" s="34">
        <f>IFERROR(VLOOKUP($H1714,'Water F Rev'!$A:$L,16,FALSE),0)</f>
        <v>0</v>
      </c>
      <c r="Q1714" s="42">
        <f>IFERROR(VLOOKUP($H1714,'Water F Rev'!$A:$L,17,FALSE),0)</f>
        <v>0</v>
      </c>
      <c r="R1714" s="34">
        <f>IFERROR(VLOOKUP($H1714,'Water F Exp'!$A:$K,15,FALSE),0)</f>
        <v>0</v>
      </c>
      <c r="S1714" s="34">
        <f>IFERROR(VLOOKUP($H1714,'Water F Exp'!$A:$K,16,FALSE),0)</f>
        <v>0</v>
      </c>
      <c r="T1714" s="42">
        <f>IFERROR(VLOOKUP($H1714,'Water F Exp'!$A:$K,17,FALSE),0)</f>
        <v>0</v>
      </c>
      <c r="U1714" s="34">
        <f ca="1">IFERROR(VLOOKUP($H1714,'Sewer F Rev'!$A:$E,15,FALSE),0)</f>
        <v>0</v>
      </c>
      <c r="V1714" s="34">
        <f ca="1">IFERROR(VLOOKUP($H1714,'Sewer F Rev'!$A:$E,16,FALSE),0)</f>
        <v>0</v>
      </c>
      <c r="W1714" s="42">
        <f ca="1">IFERROR(VLOOKUP($H1714,'Sewer F Rev'!$A:$E,17,FALSE),0)</f>
        <v>0</v>
      </c>
      <c r="X1714" s="34">
        <f>IFERROR(VLOOKUP($H1714,'Sewer F Exp'!$A:$B,15,FALSE),0)</f>
        <v>0</v>
      </c>
      <c r="Y1714" s="34">
        <f>IFERROR(VLOOKUP($H1714,'Sewer F Exp'!$A:$B,16,FALSE),0)</f>
        <v>0</v>
      </c>
      <c r="Z1714" s="42">
        <f>IFERROR(VLOOKUP($H1714,'Sewer F Exp'!$A:$B,17,FALSE),0)</f>
        <v>0</v>
      </c>
      <c r="AA1714" s="34">
        <f>IFERROR(VLOOKUP($H1714,'Refuse F Rev'!$A:$E,15,FALSE),0)</f>
        <v>0</v>
      </c>
      <c r="AB1714" s="34">
        <f>IFERROR(VLOOKUP($H1714,'Refuse F Rev'!$A:$E,16,FALSE),0)</f>
        <v>0</v>
      </c>
      <c r="AC1714" s="42">
        <f>IFERROR(VLOOKUP($H1714,'Refuse F Rev'!$A:$E,17,FALSE),0)</f>
        <v>0</v>
      </c>
      <c r="AD1714" s="34">
        <f>IFERROR(VLOOKUP($H1714,'Refuse F Exp'!$A:$E,15,FALSE),0)</f>
        <v>0</v>
      </c>
      <c r="AE1714" s="34">
        <f>IFERROR(VLOOKUP($H1714,'Refuse F Exp'!$A:$E,16,FALSE),0)</f>
        <v>0</v>
      </c>
      <c r="AF1714" s="42">
        <f>IFERROR(VLOOKUP($H1714,'Refuse F Exp'!$A:$E,17,FALSE),0)</f>
        <v>0</v>
      </c>
      <c r="AG1714" s="34">
        <f>IFERROR(VLOOKUP($H1714,#REF!,10,FALSE),0)</f>
        <v>0</v>
      </c>
      <c r="AH1714" s="34">
        <f>IFERROR(VLOOKUP($H1714,#REF!,11,FALSE),0)</f>
        <v>0</v>
      </c>
      <c r="AI1714" s="42">
        <f>IFERROR(VLOOKUP($H1714,#REF!,12,FALSE),0)</f>
        <v>0</v>
      </c>
      <c r="AJ1714" s="34">
        <f>IFERROR(VLOOKUP($H1714,#REF!,10,FALSE),0)</f>
        <v>0</v>
      </c>
      <c r="AK1714" s="34">
        <f>IFERROR(VLOOKUP($H1714,#REF!,11,FALSE),0)</f>
        <v>0</v>
      </c>
      <c r="AL1714" s="42">
        <f>IFERROR(VLOOKUP($H1714,#REF!,12,FALSE),0)</f>
        <v>0</v>
      </c>
      <c r="AM1714" s="34">
        <f>IFERROR(VLOOKUP($H1714,#REF!,10,FALSE),0)</f>
        <v>0</v>
      </c>
      <c r="AN1714" s="34">
        <f>IFERROR(VLOOKUP($H1714,#REF!,11,FALSE),0)</f>
        <v>0</v>
      </c>
      <c r="AO1714" s="42">
        <f>IFERROR(VLOOKUP($H1714,#REF!,12,FALSE),0)</f>
        <v>0</v>
      </c>
      <c r="AP1714" s="34">
        <f>IFERROR(VLOOKUP($H1714,#REF!,10,FALSE),0)</f>
        <v>0</v>
      </c>
      <c r="AQ1714" s="34">
        <f>IFERROR(VLOOKUP($H1714,#REF!,11,FALSE),0)</f>
        <v>0</v>
      </c>
      <c r="AR1714" s="42">
        <f>IFERROR(VLOOKUP($H1714,#REF!,12,FALSE),0)</f>
        <v>0</v>
      </c>
      <c r="AS1714" s="34">
        <f>IFERROR(VLOOKUP($H1714,#REF!,13,FALSE),0)</f>
        <v>0</v>
      </c>
      <c r="AT1714" s="34">
        <f>IFERROR(VLOOKUP($H1714,#REF!,14,FALSE),0)</f>
        <v>0</v>
      </c>
      <c r="AU1714" s="42">
        <f>IFERROR(VLOOKUP($H1714,#REF!,15,FALSE),0)</f>
        <v>0</v>
      </c>
      <c r="AV1714" s="34">
        <f>IFERROR(VLOOKUP($H1714,#REF!,15,FALSE),0)</f>
        <v>0</v>
      </c>
      <c r="AW1714" s="34">
        <f>IFERROR(VLOOKUP($H1714,#REF!,16,FALSE),0)</f>
        <v>0</v>
      </c>
      <c r="AX1714" s="42">
        <f>IFERROR(VLOOKUP($H1714,#REF!,17,FALSE),0)</f>
        <v>0</v>
      </c>
    </row>
    <row r="1715" spans="1:50" x14ac:dyDescent="0.3">
      <c r="A1715" s="33" t="e">
        <f t="shared" si="104"/>
        <v>#REF!</v>
      </c>
      <c r="B1715" s="33" t="e">
        <f>+'R&amp;E EXPORT'!#REF!</f>
        <v>#REF!</v>
      </c>
      <c r="C1715" t="str">
        <f>IFERROR(VLOOKUP(A1715,'MCSJ Export'!A:C,3,FALSE),"")</f>
        <v/>
      </c>
      <c r="D1715" s="37">
        <f t="shared" si="105"/>
        <v>0</v>
      </c>
      <c r="E1715" s="37">
        <f t="shared" si="106"/>
        <v>0</v>
      </c>
      <c r="F1715" s="37">
        <f t="shared" si="107"/>
        <v>0</v>
      </c>
      <c r="G1715" s="37"/>
      <c r="H1715" s="33" t="e">
        <f>+'R&amp;E EXPORT'!#REF!</f>
        <v>#REF!</v>
      </c>
      <c r="I1715" s="34">
        <f>IFERROR(VLOOKUP($H1715,'Gen F Rev'!$A:$M,15,FALSE),0)</f>
        <v>0</v>
      </c>
      <c r="J1715" s="34">
        <f>IFERROR(VLOOKUP($H1715,'Gen F Rev'!$A:$M,16,FALSE),0)</f>
        <v>0</v>
      </c>
      <c r="K1715" s="42">
        <f>IFERROR(VLOOKUP($H1715,'Gen F Rev'!$A:$M,17,FALSE),0)</f>
        <v>0</v>
      </c>
      <c r="L1715" s="34">
        <f>IFERROR(VLOOKUP($H1715,'Gen F Exp'!$A:$E,15,FALSE),0)</f>
        <v>0</v>
      </c>
      <c r="M1715" s="34">
        <f>IFERROR(VLOOKUP($H1715,'Gen F Exp'!$A:$E,16,FALSE),0)</f>
        <v>0</v>
      </c>
      <c r="N1715" s="42">
        <f>IFERROR(VLOOKUP($H1715,'Gen F Exp'!$A:$E,17,FALSE),0)</f>
        <v>0</v>
      </c>
      <c r="O1715" s="34">
        <f>IFERROR(VLOOKUP($H1715,'Water F Rev'!$A:$L,15,FALSE),0)</f>
        <v>0</v>
      </c>
      <c r="P1715" s="34">
        <f>IFERROR(VLOOKUP($H1715,'Water F Rev'!$A:$L,16,FALSE),0)</f>
        <v>0</v>
      </c>
      <c r="Q1715" s="42">
        <f>IFERROR(VLOOKUP($H1715,'Water F Rev'!$A:$L,17,FALSE),0)</f>
        <v>0</v>
      </c>
      <c r="R1715" s="34">
        <f>IFERROR(VLOOKUP($H1715,'Water F Exp'!$A:$K,15,FALSE),0)</f>
        <v>0</v>
      </c>
      <c r="S1715" s="34">
        <f>IFERROR(VLOOKUP($H1715,'Water F Exp'!$A:$K,16,FALSE),0)</f>
        <v>0</v>
      </c>
      <c r="T1715" s="42">
        <f>IFERROR(VLOOKUP($H1715,'Water F Exp'!$A:$K,17,FALSE),0)</f>
        <v>0</v>
      </c>
      <c r="U1715" s="34">
        <f>IFERROR(VLOOKUP($H1715,'Sewer F Rev'!$A:$E,15,FALSE),0)</f>
        <v>0</v>
      </c>
      <c r="V1715" s="34">
        <f>IFERROR(VLOOKUP($H1715,'Sewer F Rev'!$A:$E,16,FALSE),0)</f>
        <v>0</v>
      </c>
      <c r="W1715" s="42">
        <f>IFERROR(VLOOKUP($H1715,'Sewer F Rev'!$A:$E,17,FALSE),0)</f>
        <v>0</v>
      </c>
      <c r="X1715" s="34">
        <f>IFERROR(VLOOKUP($H1715,'Sewer F Exp'!$A:$B,15,FALSE),0)</f>
        <v>0</v>
      </c>
      <c r="Y1715" s="34">
        <f>IFERROR(VLOOKUP($H1715,'Sewer F Exp'!$A:$B,16,FALSE),0)</f>
        <v>0</v>
      </c>
      <c r="Z1715" s="42">
        <f>IFERROR(VLOOKUP($H1715,'Sewer F Exp'!$A:$B,17,FALSE),0)</f>
        <v>0</v>
      </c>
      <c r="AA1715" s="34">
        <f>IFERROR(VLOOKUP($H1715,'Refuse F Rev'!$A:$E,15,FALSE),0)</f>
        <v>0</v>
      </c>
      <c r="AB1715" s="34">
        <f>IFERROR(VLOOKUP($H1715,'Refuse F Rev'!$A:$E,16,FALSE),0)</f>
        <v>0</v>
      </c>
      <c r="AC1715" s="42">
        <f>IFERROR(VLOOKUP($H1715,'Refuse F Rev'!$A:$E,17,FALSE),0)</f>
        <v>0</v>
      </c>
      <c r="AD1715" s="34">
        <f>IFERROR(VLOOKUP($H1715,'Refuse F Exp'!$A:$E,15,FALSE),0)</f>
        <v>0</v>
      </c>
      <c r="AE1715" s="34">
        <f>IFERROR(VLOOKUP($H1715,'Refuse F Exp'!$A:$E,16,FALSE),0)</f>
        <v>0</v>
      </c>
      <c r="AF1715" s="42">
        <f>IFERROR(VLOOKUP($H1715,'Refuse F Exp'!$A:$E,17,FALSE),0)</f>
        <v>0</v>
      </c>
      <c r="AG1715" s="34">
        <f>IFERROR(VLOOKUP($H1715,#REF!,10,FALSE),0)</f>
        <v>0</v>
      </c>
      <c r="AH1715" s="34">
        <f>IFERROR(VLOOKUP($H1715,#REF!,11,FALSE),0)</f>
        <v>0</v>
      </c>
      <c r="AI1715" s="42">
        <f>IFERROR(VLOOKUP($H1715,#REF!,12,FALSE),0)</f>
        <v>0</v>
      </c>
      <c r="AJ1715" s="34">
        <f>IFERROR(VLOOKUP($H1715,#REF!,10,FALSE),0)</f>
        <v>0</v>
      </c>
      <c r="AK1715" s="34">
        <f>IFERROR(VLOOKUP($H1715,#REF!,11,FALSE),0)</f>
        <v>0</v>
      </c>
      <c r="AL1715" s="42">
        <f>IFERROR(VLOOKUP($H1715,#REF!,12,FALSE),0)</f>
        <v>0</v>
      </c>
      <c r="AM1715" s="34">
        <f>IFERROR(VLOOKUP($H1715,#REF!,10,FALSE),0)</f>
        <v>0</v>
      </c>
      <c r="AN1715" s="34">
        <f>IFERROR(VLOOKUP($H1715,#REF!,11,FALSE),0)</f>
        <v>0</v>
      </c>
      <c r="AO1715" s="42">
        <f>IFERROR(VLOOKUP($H1715,#REF!,12,FALSE),0)</f>
        <v>0</v>
      </c>
      <c r="AP1715" s="34">
        <f>IFERROR(VLOOKUP($H1715,#REF!,10,FALSE),0)</f>
        <v>0</v>
      </c>
      <c r="AQ1715" s="34">
        <f>IFERROR(VLOOKUP($H1715,#REF!,11,FALSE),0)</f>
        <v>0</v>
      </c>
      <c r="AR1715" s="42">
        <f>IFERROR(VLOOKUP($H1715,#REF!,12,FALSE),0)</f>
        <v>0</v>
      </c>
      <c r="AS1715" s="34">
        <f>IFERROR(VLOOKUP($H1715,#REF!,13,FALSE),0)</f>
        <v>0</v>
      </c>
      <c r="AT1715" s="34">
        <f>IFERROR(VLOOKUP($H1715,#REF!,14,FALSE),0)</f>
        <v>0</v>
      </c>
      <c r="AU1715" s="42">
        <f>IFERROR(VLOOKUP($H1715,#REF!,15,FALSE),0)</f>
        <v>0</v>
      </c>
      <c r="AV1715" s="34">
        <f>IFERROR(VLOOKUP($H1715,#REF!,15,FALSE),0)</f>
        <v>0</v>
      </c>
      <c r="AW1715" s="34">
        <f>IFERROR(VLOOKUP($H1715,#REF!,16,FALSE),0)</f>
        <v>0</v>
      </c>
      <c r="AX1715" s="42">
        <f>IFERROR(VLOOKUP($H1715,#REF!,17,FALSE),0)</f>
        <v>0</v>
      </c>
    </row>
    <row r="1716" spans="1:50" x14ac:dyDescent="0.3">
      <c r="A1716" s="33" t="str">
        <f t="shared" si="104"/>
        <v>0</v>
      </c>
      <c r="B1716" s="33">
        <f>+'R&amp;E EXPORT'!B1530</f>
        <v>0</v>
      </c>
      <c r="C1716" t="str">
        <f>IFERROR(VLOOKUP(A1716,'MCSJ Export'!A:C,3,FALSE),"")</f>
        <v/>
      </c>
      <c r="D1716" s="37">
        <f t="shared" ca="1" si="105"/>
        <v>0</v>
      </c>
      <c r="E1716" s="37">
        <f t="shared" ca="1" si="106"/>
        <v>0</v>
      </c>
      <c r="F1716" s="37">
        <f t="shared" ca="1" si="107"/>
        <v>0</v>
      </c>
      <c r="G1716" s="37"/>
      <c r="H1716" s="33">
        <f>+'R&amp;E EXPORT'!A1530</f>
        <v>0</v>
      </c>
      <c r="I1716" s="34">
        <f>IFERROR(VLOOKUP($H1716,'Gen F Rev'!$A:$M,15,FALSE),0)</f>
        <v>0</v>
      </c>
      <c r="J1716" s="34">
        <f>IFERROR(VLOOKUP($H1716,'Gen F Rev'!$A:$M,16,FALSE),0)</f>
        <v>0</v>
      </c>
      <c r="K1716" s="42">
        <f>IFERROR(VLOOKUP($H1716,'Gen F Rev'!$A:$M,17,FALSE),0)</f>
        <v>0</v>
      </c>
      <c r="L1716" s="34">
        <f>IFERROR(VLOOKUP($H1716,'Gen F Exp'!$A:$E,15,FALSE),0)</f>
        <v>0</v>
      </c>
      <c r="M1716" s="34">
        <f>IFERROR(VLOOKUP($H1716,'Gen F Exp'!$A:$E,16,FALSE),0)</f>
        <v>0</v>
      </c>
      <c r="N1716" s="42">
        <f>IFERROR(VLOOKUP($H1716,'Gen F Exp'!$A:$E,17,FALSE),0)</f>
        <v>0</v>
      </c>
      <c r="O1716" s="34">
        <f>IFERROR(VLOOKUP($H1716,'Water F Rev'!$A:$L,15,FALSE),0)</f>
        <v>0</v>
      </c>
      <c r="P1716" s="34">
        <f>IFERROR(VLOOKUP($H1716,'Water F Rev'!$A:$L,16,FALSE),0)</f>
        <v>0</v>
      </c>
      <c r="Q1716" s="42">
        <f>IFERROR(VLOOKUP($H1716,'Water F Rev'!$A:$L,17,FALSE),0)</f>
        <v>0</v>
      </c>
      <c r="R1716" s="34">
        <f>IFERROR(VLOOKUP($H1716,'Water F Exp'!$A:$K,15,FALSE),0)</f>
        <v>0</v>
      </c>
      <c r="S1716" s="34">
        <f>IFERROR(VLOOKUP($H1716,'Water F Exp'!$A:$K,16,FALSE),0)</f>
        <v>0</v>
      </c>
      <c r="T1716" s="42">
        <f>IFERROR(VLOOKUP($H1716,'Water F Exp'!$A:$K,17,FALSE),0)</f>
        <v>0</v>
      </c>
      <c r="U1716" s="34">
        <f ca="1">IFERROR(VLOOKUP($H1716,'Sewer F Rev'!$A:$E,15,FALSE),0)</f>
        <v>0</v>
      </c>
      <c r="V1716" s="34">
        <f ca="1">IFERROR(VLOOKUP($H1716,'Sewer F Rev'!$A:$E,16,FALSE),0)</f>
        <v>0</v>
      </c>
      <c r="W1716" s="42">
        <f ca="1">IFERROR(VLOOKUP($H1716,'Sewer F Rev'!$A:$E,17,FALSE),0)</f>
        <v>0</v>
      </c>
      <c r="X1716" s="34">
        <f>IFERROR(VLOOKUP($H1716,'Sewer F Exp'!$A:$B,15,FALSE),0)</f>
        <v>0</v>
      </c>
      <c r="Y1716" s="34">
        <f>IFERROR(VLOOKUP($H1716,'Sewer F Exp'!$A:$B,16,FALSE),0)</f>
        <v>0</v>
      </c>
      <c r="Z1716" s="42">
        <f>IFERROR(VLOOKUP($H1716,'Sewer F Exp'!$A:$B,17,FALSE),0)</f>
        <v>0</v>
      </c>
      <c r="AA1716" s="34">
        <f>IFERROR(VLOOKUP($H1716,'Refuse F Rev'!$A:$E,15,FALSE),0)</f>
        <v>0</v>
      </c>
      <c r="AB1716" s="34">
        <f>IFERROR(VLOOKUP($H1716,'Refuse F Rev'!$A:$E,16,FALSE),0)</f>
        <v>0</v>
      </c>
      <c r="AC1716" s="42">
        <f>IFERROR(VLOOKUP($H1716,'Refuse F Rev'!$A:$E,17,FALSE),0)</f>
        <v>0</v>
      </c>
      <c r="AD1716" s="34">
        <f>IFERROR(VLOOKUP($H1716,'Refuse F Exp'!$A:$E,15,FALSE),0)</f>
        <v>0</v>
      </c>
      <c r="AE1716" s="34">
        <f>IFERROR(VLOOKUP($H1716,'Refuse F Exp'!$A:$E,16,FALSE),0)</f>
        <v>0</v>
      </c>
      <c r="AF1716" s="42">
        <f>IFERROR(VLOOKUP($H1716,'Refuse F Exp'!$A:$E,17,FALSE),0)</f>
        <v>0</v>
      </c>
      <c r="AG1716" s="34">
        <f>IFERROR(VLOOKUP($H1716,#REF!,10,FALSE),0)</f>
        <v>0</v>
      </c>
      <c r="AH1716" s="34">
        <f>IFERROR(VLOOKUP($H1716,#REF!,11,FALSE),0)</f>
        <v>0</v>
      </c>
      <c r="AI1716" s="42">
        <f>IFERROR(VLOOKUP($H1716,#REF!,12,FALSE),0)</f>
        <v>0</v>
      </c>
      <c r="AJ1716" s="34">
        <f>IFERROR(VLOOKUP($H1716,#REF!,10,FALSE),0)</f>
        <v>0</v>
      </c>
      <c r="AK1716" s="34">
        <f>IFERROR(VLOOKUP($H1716,#REF!,11,FALSE),0)</f>
        <v>0</v>
      </c>
      <c r="AL1716" s="42">
        <f>IFERROR(VLOOKUP($H1716,#REF!,12,FALSE),0)</f>
        <v>0</v>
      </c>
      <c r="AM1716" s="34">
        <f>IFERROR(VLOOKUP($H1716,#REF!,10,FALSE),0)</f>
        <v>0</v>
      </c>
      <c r="AN1716" s="34">
        <f>IFERROR(VLOOKUP($H1716,#REF!,11,FALSE),0)</f>
        <v>0</v>
      </c>
      <c r="AO1716" s="42">
        <f>IFERROR(VLOOKUP($H1716,#REF!,12,FALSE),0)</f>
        <v>0</v>
      </c>
      <c r="AP1716" s="34">
        <f>IFERROR(VLOOKUP($H1716,#REF!,10,FALSE),0)</f>
        <v>0</v>
      </c>
      <c r="AQ1716" s="34">
        <f>IFERROR(VLOOKUP($H1716,#REF!,11,FALSE),0)</f>
        <v>0</v>
      </c>
      <c r="AR1716" s="42">
        <f>IFERROR(VLOOKUP($H1716,#REF!,12,FALSE),0)</f>
        <v>0</v>
      </c>
      <c r="AS1716" s="34">
        <f>IFERROR(VLOOKUP($H1716,#REF!,13,FALSE),0)</f>
        <v>0</v>
      </c>
      <c r="AT1716" s="34">
        <f>IFERROR(VLOOKUP($H1716,#REF!,14,FALSE),0)</f>
        <v>0</v>
      </c>
      <c r="AU1716" s="42">
        <f>IFERROR(VLOOKUP($H1716,#REF!,15,FALSE),0)</f>
        <v>0</v>
      </c>
      <c r="AV1716" s="34">
        <f>IFERROR(VLOOKUP($H1716,#REF!,15,FALSE),0)</f>
        <v>0</v>
      </c>
      <c r="AW1716" s="34">
        <f>IFERROR(VLOOKUP($H1716,#REF!,16,FALSE),0)</f>
        <v>0</v>
      </c>
      <c r="AX1716" s="42">
        <f>IFERROR(VLOOKUP($H1716,#REF!,17,FALSE),0)</f>
        <v>0</v>
      </c>
    </row>
    <row r="1717" spans="1:50" x14ac:dyDescent="0.3">
      <c r="A1717" s="33" t="e">
        <f t="shared" si="104"/>
        <v>#REF!</v>
      </c>
      <c r="B1717" s="33" t="e">
        <f>+'R&amp;E EXPORT'!#REF!</f>
        <v>#REF!</v>
      </c>
      <c r="C1717" t="str">
        <f>IFERROR(VLOOKUP(A1717,'MCSJ Export'!A:C,3,FALSE),"")</f>
        <v/>
      </c>
      <c r="D1717" s="37">
        <f t="shared" si="105"/>
        <v>0</v>
      </c>
      <c r="E1717" s="37">
        <f t="shared" si="106"/>
        <v>0</v>
      </c>
      <c r="F1717" s="37">
        <f t="shared" si="107"/>
        <v>0</v>
      </c>
      <c r="G1717" s="37"/>
      <c r="H1717" s="33" t="e">
        <f>+'R&amp;E EXPORT'!#REF!</f>
        <v>#REF!</v>
      </c>
      <c r="I1717" s="34">
        <f>IFERROR(VLOOKUP($H1717,'Gen F Rev'!$A:$M,15,FALSE),0)</f>
        <v>0</v>
      </c>
      <c r="J1717" s="34">
        <f>IFERROR(VLOOKUP($H1717,'Gen F Rev'!$A:$M,16,FALSE),0)</f>
        <v>0</v>
      </c>
      <c r="K1717" s="42">
        <f>IFERROR(VLOOKUP($H1717,'Gen F Rev'!$A:$M,17,FALSE),0)</f>
        <v>0</v>
      </c>
      <c r="L1717" s="34">
        <f>IFERROR(VLOOKUP($H1717,'Gen F Exp'!$A:$E,15,FALSE),0)</f>
        <v>0</v>
      </c>
      <c r="M1717" s="34">
        <f>IFERROR(VLOOKUP($H1717,'Gen F Exp'!$A:$E,16,FALSE),0)</f>
        <v>0</v>
      </c>
      <c r="N1717" s="42">
        <f>IFERROR(VLOOKUP($H1717,'Gen F Exp'!$A:$E,17,FALSE),0)</f>
        <v>0</v>
      </c>
      <c r="O1717" s="34">
        <f>IFERROR(VLOOKUP($H1717,'Water F Rev'!$A:$L,15,FALSE),0)</f>
        <v>0</v>
      </c>
      <c r="P1717" s="34">
        <f>IFERROR(VLOOKUP($H1717,'Water F Rev'!$A:$L,16,FALSE),0)</f>
        <v>0</v>
      </c>
      <c r="Q1717" s="42">
        <f>IFERROR(VLOOKUP($H1717,'Water F Rev'!$A:$L,17,FALSE),0)</f>
        <v>0</v>
      </c>
      <c r="R1717" s="34">
        <f>IFERROR(VLOOKUP($H1717,'Water F Exp'!$A:$K,15,FALSE),0)</f>
        <v>0</v>
      </c>
      <c r="S1717" s="34">
        <f>IFERROR(VLOOKUP($H1717,'Water F Exp'!$A:$K,16,FALSE),0)</f>
        <v>0</v>
      </c>
      <c r="T1717" s="42">
        <f>IFERROR(VLOOKUP($H1717,'Water F Exp'!$A:$K,17,FALSE),0)</f>
        <v>0</v>
      </c>
      <c r="U1717" s="34">
        <f>IFERROR(VLOOKUP($H1717,'Sewer F Rev'!$A:$E,15,FALSE),0)</f>
        <v>0</v>
      </c>
      <c r="V1717" s="34">
        <f>IFERROR(VLOOKUP($H1717,'Sewer F Rev'!$A:$E,16,FALSE),0)</f>
        <v>0</v>
      </c>
      <c r="W1717" s="42">
        <f>IFERROR(VLOOKUP($H1717,'Sewer F Rev'!$A:$E,17,FALSE),0)</f>
        <v>0</v>
      </c>
      <c r="X1717" s="34">
        <f>IFERROR(VLOOKUP($H1717,'Sewer F Exp'!$A:$B,15,FALSE),0)</f>
        <v>0</v>
      </c>
      <c r="Y1717" s="34">
        <f>IFERROR(VLOOKUP($H1717,'Sewer F Exp'!$A:$B,16,FALSE),0)</f>
        <v>0</v>
      </c>
      <c r="Z1717" s="42">
        <f>IFERROR(VLOOKUP($H1717,'Sewer F Exp'!$A:$B,17,FALSE),0)</f>
        <v>0</v>
      </c>
      <c r="AA1717" s="34">
        <f>IFERROR(VLOOKUP($H1717,'Refuse F Rev'!$A:$E,15,FALSE),0)</f>
        <v>0</v>
      </c>
      <c r="AB1717" s="34">
        <f>IFERROR(VLOOKUP($H1717,'Refuse F Rev'!$A:$E,16,FALSE),0)</f>
        <v>0</v>
      </c>
      <c r="AC1717" s="42">
        <f>IFERROR(VLOOKUP($H1717,'Refuse F Rev'!$A:$E,17,FALSE),0)</f>
        <v>0</v>
      </c>
      <c r="AD1717" s="34">
        <f>IFERROR(VLOOKUP($H1717,'Refuse F Exp'!$A:$E,15,FALSE),0)</f>
        <v>0</v>
      </c>
      <c r="AE1717" s="34">
        <f>IFERROR(VLOOKUP($H1717,'Refuse F Exp'!$A:$E,16,FALSE),0)</f>
        <v>0</v>
      </c>
      <c r="AF1717" s="42">
        <f>IFERROR(VLOOKUP($H1717,'Refuse F Exp'!$A:$E,17,FALSE),0)</f>
        <v>0</v>
      </c>
      <c r="AG1717" s="34">
        <f>IFERROR(VLOOKUP($H1717,#REF!,10,FALSE),0)</f>
        <v>0</v>
      </c>
      <c r="AH1717" s="34">
        <f>IFERROR(VLOOKUP($H1717,#REF!,11,FALSE),0)</f>
        <v>0</v>
      </c>
      <c r="AI1717" s="42">
        <f>IFERROR(VLOOKUP($H1717,#REF!,12,FALSE),0)</f>
        <v>0</v>
      </c>
      <c r="AJ1717" s="34">
        <f>IFERROR(VLOOKUP($H1717,#REF!,10,FALSE),0)</f>
        <v>0</v>
      </c>
      <c r="AK1717" s="34">
        <f>IFERROR(VLOOKUP($H1717,#REF!,11,FALSE),0)</f>
        <v>0</v>
      </c>
      <c r="AL1717" s="42">
        <f>IFERROR(VLOOKUP($H1717,#REF!,12,FALSE),0)</f>
        <v>0</v>
      </c>
      <c r="AM1717" s="34">
        <f>IFERROR(VLOOKUP($H1717,#REF!,10,FALSE),0)</f>
        <v>0</v>
      </c>
      <c r="AN1717" s="34">
        <f>IFERROR(VLOOKUP($H1717,#REF!,11,FALSE),0)</f>
        <v>0</v>
      </c>
      <c r="AO1717" s="42">
        <f>IFERROR(VLOOKUP($H1717,#REF!,12,FALSE),0)</f>
        <v>0</v>
      </c>
      <c r="AP1717" s="34">
        <f>IFERROR(VLOOKUP($H1717,#REF!,10,FALSE),0)</f>
        <v>0</v>
      </c>
      <c r="AQ1717" s="34">
        <f>IFERROR(VLOOKUP($H1717,#REF!,11,FALSE),0)</f>
        <v>0</v>
      </c>
      <c r="AR1717" s="42">
        <f>IFERROR(VLOOKUP($H1717,#REF!,12,FALSE),0)</f>
        <v>0</v>
      </c>
      <c r="AS1717" s="34">
        <f>IFERROR(VLOOKUP($H1717,#REF!,13,FALSE),0)</f>
        <v>0</v>
      </c>
      <c r="AT1717" s="34">
        <f>IFERROR(VLOOKUP($H1717,#REF!,14,FALSE),0)</f>
        <v>0</v>
      </c>
      <c r="AU1717" s="42">
        <f>IFERROR(VLOOKUP($H1717,#REF!,15,FALSE),0)</f>
        <v>0</v>
      </c>
      <c r="AV1717" s="34">
        <f>IFERROR(VLOOKUP($H1717,#REF!,15,FALSE),0)</f>
        <v>0</v>
      </c>
      <c r="AW1717" s="34">
        <f>IFERROR(VLOOKUP($H1717,#REF!,16,FALSE),0)</f>
        <v>0</v>
      </c>
      <c r="AX1717" s="42">
        <f>IFERROR(VLOOKUP($H1717,#REF!,17,FALSE),0)</f>
        <v>0</v>
      </c>
    </row>
    <row r="1718" spans="1:50" x14ac:dyDescent="0.3">
      <c r="A1718" s="33" t="str">
        <f t="shared" si="104"/>
        <v>0</v>
      </c>
      <c r="B1718" s="33">
        <f>+'R&amp;E EXPORT'!B1531</f>
        <v>0</v>
      </c>
      <c r="C1718" t="str">
        <f>IFERROR(VLOOKUP(A1718,'MCSJ Export'!A:C,3,FALSE),"")</f>
        <v/>
      </c>
      <c r="D1718" s="37">
        <f t="shared" ca="1" si="105"/>
        <v>0</v>
      </c>
      <c r="E1718" s="37">
        <f t="shared" ca="1" si="106"/>
        <v>0</v>
      </c>
      <c r="F1718" s="37">
        <f t="shared" ca="1" si="107"/>
        <v>0</v>
      </c>
      <c r="G1718" s="37"/>
      <c r="H1718" s="33">
        <f>+'R&amp;E EXPORT'!A1531</f>
        <v>0</v>
      </c>
      <c r="I1718" s="34">
        <f>IFERROR(VLOOKUP($H1718,'Gen F Rev'!$A:$M,15,FALSE),0)</f>
        <v>0</v>
      </c>
      <c r="J1718" s="34">
        <f>IFERROR(VLOOKUP($H1718,'Gen F Rev'!$A:$M,16,FALSE),0)</f>
        <v>0</v>
      </c>
      <c r="K1718" s="42">
        <f>IFERROR(VLOOKUP($H1718,'Gen F Rev'!$A:$M,17,FALSE),0)</f>
        <v>0</v>
      </c>
      <c r="L1718" s="34">
        <f>IFERROR(VLOOKUP($H1718,'Gen F Exp'!$A:$E,15,FALSE),0)</f>
        <v>0</v>
      </c>
      <c r="M1718" s="34">
        <f>IFERROR(VLOOKUP($H1718,'Gen F Exp'!$A:$E,16,FALSE),0)</f>
        <v>0</v>
      </c>
      <c r="N1718" s="42">
        <f>IFERROR(VLOOKUP($H1718,'Gen F Exp'!$A:$E,17,FALSE),0)</f>
        <v>0</v>
      </c>
      <c r="O1718" s="34">
        <f>IFERROR(VLOOKUP($H1718,'Water F Rev'!$A:$L,15,FALSE),0)</f>
        <v>0</v>
      </c>
      <c r="P1718" s="34">
        <f>IFERROR(VLOOKUP($H1718,'Water F Rev'!$A:$L,16,FALSE),0)</f>
        <v>0</v>
      </c>
      <c r="Q1718" s="42">
        <f>IFERROR(VLOOKUP($H1718,'Water F Rev'!$A:$L,17,FALSE),0)</f>
        <v>0</v>
      </c>
      <c r="R1718" s="34">
        <f>IFERROR(VLOOKUP($H1718,'Water F Exp'!$A:$K,15,FALSE),0)</f>
        <v>0</v>
      </c>
      <c r="S1718" s="34">
        <f>IFERROR(VLOOKUP($H1718,'Water F Exp'!$A:$K,16,FALSE),0)</f>
        <v>0</v>
      </c>
      <c r="T1718" s="42">
        <f>IFERROR(VLOOKUP($H1718,'Water F Exp'!$A:$K,17,FALSE),0)</f>
        <v>0</v>
      </c>
      <c r="U1718" s="34">
        <f ca="1">IFERROR(VLOOKUP($H1718,'Sewer F Rev'!$A:$E,15,FALSE),0)</f>
        <v>0</v>
      </c>
      <c r="V1718" s="34">
        <f ca="1">IFERROR(VLOOKUP($H1718,'Sewer F Rev'!$A:$E,16,FALSE),0)</f>
        <v>0</v>
      </c>
      <c r="W1718" s="42">
        <f ca="1">IFERROR(VLOOKUP($H1718,'Sewer F Rev'!$A:$E,17,FALSE),0)</f>
        <v>0</v>
      </c>
      <c r="X1718" s="34">
        <f>IFERROR(VLOOKUP($H1718,'Sewer F Exp'!$A:$B,15,FALSE),0)</f>
        <v>0</v>
      </c>
      <c r="Y1718" s="34">
        <f>IFERROR(VLOOKUP($H1718,'Sewer F Exp'!$A:$B,16,FALSE),0)</f>
        <v>0</v>
      </c>
      <c r="Z1718" s="42">
        <f>IFERROR(VLOOKUP($H1718,'Sewer F Exp'!$A:$B,17,FALSE),0)</f>
        <v>0</v>
      </c>
      <c r="AA1718" s="34">
        <f>IFERROR(VLOOKUP($H1718,'Refuse F Rev'!$A:$E,15,FALSE),0)</f>
        <v>0</v>
      </c>
      <c r="AB1718" s="34">
        <f>IFERROR(VLOOKUP($H1718,'Refuse F Rev'!$A:$E,16,FALSE),0)</f>
        <v>0</v>
      </c>
      <c r="AC1718" s="42">
        <f>IFERROR(VLOOKUP($H1718,'Refuse F Rev'!$A:$E,17,FALSE),0)</f>
        <v>0</v>
      </c>
      <c r="AD1718" s="34">
        <f>IFERROR(VLOOKUP($H1718,'Refuse F Exp'!$A:$E,15,FALSE),0)</f>
        <v>0</v>
      </c>
      <c r="AE1718" s="34">
        <f>IFERROR(VLOOKUP($H1718,'Refuse F Exp'!$A:$E,16,FALSE),0)</f>
        <v>0</v>
      </c>
      <c r="AF1718" s="42">
        <f>IFERROR(VLOOKUP($H1718,'Refuse F Exp'!$A:$E,17,FALSE),0)</f>
        <v>0</v>
      </c>
      <c r="AG1718" s="34">
        <f>IFERROR(VLOOKUP($H1718,#REF!,10,FALSE),0)</f>
        <v>0</v>
      </c>
      <c r="AH1718" s="34">
        <f>IFERROR(VLOOKUP($H1718,#REF!,11,FALSE),0)</f>
        <v>0</v>
      </c>
      <c r="AI1718" s="42">
        <f>IFERROR(VLOOKUP($H1718,#REF!,12,FALSE),0)</f>
        <v>0</v>
      </c>
      <c r="AJ1718" s="34">
        <f>IFERROR(VLOOKUP($H1718,#REF!,10,FALSE),0)</f>
        <v>0</v>
      </c>
      <c r="AK1718" s="34">
        <f>IFERROR(VLOOKUP($H1718,#REF!,11,FALSE),0)</f>
        <v>0</v>
      </c>
      <c r="AL1718" s="42">
        <f>IFERROR(VLOOKUP($H1718,#REF!,12,FALSE),0)</f>
        <v>0</v>
      </c>
      <c r="AM1718" s="34">
        <f>IFERROR(VLOOKUP($H1718,#REF!,10,FALSE),0)</f>
        <v>0</v>
      </c>
      <c r="AN1718" s="34">
        <f>IFERROR(VLOOKUP($H1718,#REF!,11,FALSE),0)</f>
        <v>0</v>
      </c>
      <c r="AO1718" s="42">
        <f>IFERROR(VLOOKUP($H1718,#REF!,12,FALSE),0)</f>
        <v>0</v>
      </c>
      <c r="AP1718" s="34">
        <f>IFERROR(VLOOKUP($H1718,#REF!,10,FALSE),0)</f>
        <v>0</v>
      </c>
      <c r="AQ1718" s="34">
        <f>IFERROR(VLOOKUP($H1718,#REF!,11,FALSE),0)</f>
        <v>0</v>
      </c>
      <c r="AR1718" s="42">
        <f>IFERROR(VLOOKUP($H1718,#REF!,12,FALSE),0)</f>
        <v>0</v>
      </c>
      <c r="AS1718" s="34">
        <f>IFERROR(VLOOKUP($H1718,#REF!,13,FALSE),0)</f>
        <v>0</v>
      </c>
      <c r="AT1718" s="34">
        <f>IFERROR(VLOOKUP($H1718,#REF!,14,FALSE),0)</f>
        <v>0</v>
      </c>
      <c r="AU1718" s="42">
        <f>IFERROR(VLOOKUP($H1718,#REF!,15,FALSE),0)</f>
        <v>0</v>
      </c>
      <c r="AV1718" s="34">
        <f>IFERROR(VLOOKUP($H1718,#REF!,15,FALSE),0)</f>
        <v>0</v>
      </c>
      <c r="AW1718" s="34">
        <f>IFERROR(VLOOKUP($H1718,#REF!,16,FALSE),0)</f>
        <v>0</v>
      </c>
      <c r="AX1718" s="42">
        <f>IFERROR(VLOOKUP($H1718,#REF!,17,FALSE),0)</f>
        <v>0</v>
      </c>
    </row>
    <row r="1719" spans="1:50" x14ac:dyDescent="0.3">
      <c r="A1719" s="33" t="str">
        <f t="shared" si="104"/>
        <v>0</v>
      </c>
      <c r="B1719" s="33">
        <f>+'R&amp;E EXPORT'!B1532</f>
        <v>0</v>
      </c>
      <c r="C1719" t="str">
        <f>IFERROR(VLOOKUP(A1719,'MCSJ Export'!A:C,3,FALSE),"")</f>
        <v/>
      </c>
      <c r="D1719" s="37">
        <f t="shared" ca="1" si="105"/>
        <v>0</v>
      </c>
      <c r="E1719" s="37">
        <f t="shared" ca="1" si="106"/>
        <v>0</v>
      </c>
      <c r="F1719" s="37">
        <f t="shared" ca="1" si="107"/>
        <v>0</v>
      </c>
      <c r="G1719" s="37"/>
      <c r="H1719" s="33">
        <f>+'R&amp;E EXPORT'!A1532</f>
        <v>0</v>
      </c>
      <c r="I1719" s="34">
        <f>IFERROR(VLOOKUP($H1719,'Gen F Rev'!$A:$M,15,FALSE),0)</f>
        <v>0</v>
      </c>
      <c r="J1719" s="34">
        <f>IFERROR(VLOOKUP($H1719,'Gen F Rev'!$A:$M,16,FALSE),0)</f>
        <v>0</v>
      </c>
      <c r="K1719" s="42">
        <f>IFERROR(VLOOKUP($H1719,'Gen F Rev'!$A:$M,17,FALSE),0)</f>
        <v>0</v>
      </c>
      <c r="L1719" s="34">
        <f>IFERROR(VLOOKUP($H1719,'Gen F Exp'!$A:$E,15,FALSE),0)</f>
        <v>0</v>
      </c>
      <c r="M1719" s="34">
        <f>IFERROR(VLOOKUP($H1719,'Gen F Exp'!$A:$E,16,FALSE),0)</f>
        <v>0</v>
      </c>
      <c r="N1719" s="42">
        <f>IFERROR(VLOOKUP($H1719,'Gen F Exp'!$A:$E,17,FALSE),0)</f>
        <v>0</v>
      </c>
      <c r="O1719" s="34">
        <f>IFERROR(VLOOKUP($H1719,'Water F Rev'!$A:$L,15,FALSE),0)</f>
        <v>0</v>
      </c>
      <c r="P1719" s="34">
        <f>IFERROR(VLOOKUP($H1719,'Water F Rev'!$A:$L,16,FALSE),0)</f>
        <v>0</v>
      </c>
      <c r="Q1719" s="42">
        <f>IFERROR(VLOOKUP($H1719,'Water F Rev'!$A:$L,17,FALSE),0)</f>
        <v>0</v>
      </c>
      <c r="R1719" s="34">
        <f>IFERROR(VLOOKUP($H1719,'Water F Exp'!$A:$K,15,FALSE),0)</f>
        <v>0</v>
      </c>
      <c r="S1719" s="34">
        <f>IFERROR(VLOOKUP($H1719,'Water F Exp'!$A:$K,16,FALSE),0)</f>
        <v>0</v>
      </c>
      <c r="T1719" s="42">
        <f>IFERROR(VLOOKUP($H1719,'Water F Exp'!$A:$K,17,FALSE),0)</f>
        <v>0</v>
      </c>
      <c r="U1719" s="34">
        <f ca="1">IFERROR(VLOOKUP($H1719,'Sewer F Rev'!$A:$E,15,FALSE),0)</f>
        <v>0</v>
      </c>
      <c r="V1719" s="34">
        <f ca="1">IFERROR(VLOOKUP($H1719,'Sewer F Rev'!$A:$E,16,FALSE),0)</f>
        <v>0</v>
      </c>
      <c r="W1719" s="42">
        <f ca="1">IFERROR(VLOOKUP($H1719,'Sewer F Rev'!$A:$E,17,FALSE),0)</f>
        <v>0</v>
      </c>
      <c r="X1719" s="34">
        <f>IFERROR(VLOOKUP($H1719,'Sewer F Exp'!$A:$B,15,FALSE),0)</f>
        <v>0</v>
      </c>
      <c r="Y1719" s="34">
        <f>IFERROR(VLOOKUP($H1719,'Sewer F Exp'!$A:$B,16,FALSE),0)</f>
        <v>0</v>
      </c>
      <c r="Z1719" s="42">
        <f>IFERROR(VLOOKUP($H1719,'Sewer F Exp'!$A:$B,17,FALSE),0)</f>
        <v>0</v>
      </c>
      <c r="AA1719" s="34">
        <f>IFERROR(VLOOKUP($H1719,'Refuse F Rev'!$A:$E,15,FALSE),0)</f>
        <v>0</v>
      </c>
      <c r="AB1719" s="34">
        <f>IFERROR(VLOOKUP($H1719,'Refuse F Rev'!$A:$E,16,FALSE),0)</f>
        <v>0</v>
      </c>
      <c r="AC1719" s="42">
        <f>IFERROR(VLOOKUP($H1719,'Refuse F Rev'!$A:$E,17,FALSE),0)</f>
        <v>0</v>
      </c>
      <c r="AD1719" s="34">
        <f>IFERROR(VLOOKUP($H1719,'Refuse F Exp'!$A:$E,15,FALSE),0)</f>
        <v>0</v>
      </c>
      <c r="AE1719" s="34">
        <f>IFERROR(VLOOKUP($H1719,'Refuse F Exp'!$A:$E,16,FALSE),0)</f>
        <v>0</v>
      </c>
      <c r="AF1719" s="42">
        <f>IFERROR(VLOOKUP($H1719,'Refuse F Exp'!$A:$E,17,FALSE),0)</f>
        <v>0</v>
      </c>
      <c r="AG1719" s="34">
        <f>IFERROR(VLOOKUP($H1719,#REF!,10,FALSE),0)</f>
        <v>0</v>
      </c>
      <c r="AH1719" s="34">
        <f>IFERROR(VLOOKUP($H1719,#REF!,11,FALSE),0)</f>
        <v>0</v>
      </c>
      <c r="AI1719" s="42">
        <f>IFERROR(VLOOKUP($H1719,#REF!,12,FALSE),0)</f>
        <v>0</v>
      </c>
      <c r="AJ1719" s="34">
        <f>IFERROR(VLOOKUP($H1719,#REF!,10,FALSE),0)</f>
        <v>0</v>
      </c>
      <c r="AK1719" s="34">
        <f>IFERROR(VLOOKUP($H1719,#REF!,11,FALSE),0)</f>
        <v>0</v>
      </c>
      <c r="AL1719" s="42">
        <f>IFERROR(VLOOKUP($H1719,#REF!,12,FALSE),0)</f>
        <v>0</v>
      </c>
      <c r="AM1719" s="34">
        <f>IFERROR(VLOOKUP($H1719,#REF!,10,FALSE),0)</f>
        <v>0</v>
      </c>
      <c r="AN1719" s="34">
        <f>IFERROR(VLOOKUP($H1719,#REF!,11,FALSE),0)</f>
        <v>0</v>
      </c>
      <c r="AO1719" s="42">
        <f>IFERROR(VLOOKUP($H1719,#REF!,12,FALSE),0)</f>
        <v>0</v>
      </c>
      <c r="AP1719" s="34">
        <f>IFERROR(VLOOKUP($H1719,#REF!,10,FALSE),0)</f>
        <v>0</v>
      </c>
      <c r="AQ1719" s="34">
        <f>IFERROR(VLOOKUP($H1719,#REF!,11,FALSE),0)</f>
        <v>0</v>
      </c>
      <c r="AR1719" s="42">
        <f>IFERROR(VLOOKUP($H1719,#REF!,12,FALSE),0)</f>
        <v>0</v>
      </c>
      <c r="AS1719" s="34">
        <f>IFERROR(VLOOKUP($H1719,#REF!,13,FALSE),0)</f>
        <v>0</v>
      </c>
      <c r="AT1719" s="34">
        <f>IFERROR(VLOOKUP($H1719,#REF!,14,FALSE),0)</f>
        <v>0</v>
      </c>
      <c r="AU1719" s="42">
        <f>IFERROR(VLOOKUP($H1719,#REF!,15,FALSE),0)</f>
        <v>0</v>
      </c>
      <c r="AV1719" s="34">
        <f>IFERROR(VLOOKUP($H1719,#REF!,15,FALSE),0)</f>
        <v>0</v>
      </c>
      <c r="AW1719" s="34">
        <f>IFERROR(VLOOKUP($H1719,#REF!,16,FALSE),0)</f>
        <v>0</v>
      </c>
      <c r="AX1719" s="42">
        <f>IFERROR(VLOOKUP($H1719,#REF!,17,FALSE),0)</f>
        <v>0</v>
      </c>
    </row>
    <row r="1720" spans="1:50" x14ac:dyDescent="0.3">
      <c r="A1720" s="33" t="e">
        <f t="shared" si="104"/>
        <v>#REF!</v>
      </c>
      <c r="B1720" s="33" t="e">
        <f>+'R&amp;E EXPORT'!#REF!</f>
        <v>#REF!</v>
      </c>
      <c r="C1720" t="str">
        <f>IFERROR(VLOOKUP(A1720,'MCSJ Export'!A:C,3,FALSE),"")</f>
        <v/>
      </c>
      <c r="D1720" s="37">
        <f t="shared" si="105"/>
        <v>0</v>
      </c>
      <c r="E1720" s="37">
        <f t="shared" si="106"/>
        <v>0</v>
      </c>
      <c r="F1720" s="37">
        <f t="shared" si="107"/>
        <v>0</v>
      </c>
      <c r="G1720" s="37"/>
      <c r="H1720" s="33" t="e">
        <f>+'R&amp;E EXPORT'!#REF!</f>
        <v>#REF!</v>
      </c>
      <c r="I1720" s="34">
        <f>IFERROR(VLOOKUP($H1720,'Gen F Rev'!$A:$M,15,FALSE),0)</f>
        <v>0</v>
      </c>
      <c r="J1720" s="34">
        <f>IFERROR(VLOOKUP($H1720,'Gen F Rev'!$A:$M,16,FALSE),0)</f>
        <v>0</v>
      </c>
      <c r="K1720" s="42">
        <f>IFERROR(VLOOKUP($H1720,'Gen F Rev'!$A:$M,17,FALSE),0)</f>
        <v>0</v>
      </c>
      <c r="L1720" s="34">
        <f>IFERROR(VLOOKUP($H1720,'Gen F Exp'!$A:$E,15,FALSE),0)</f>
        <v>0</v>
      </c>
      <c r="M1720" s="34">
        <f>IFERROR(VLOOKUP($H1720,'Gen F Exp'!$A:$E,16,FALSE),0)</f>
        <v>0</v>
      </c>
      <c r="N1720" s="42">
        <f>IFERROR(VLOOKUP($H1720,'Gen F Exp'!$A:$E,17,FALSE),0)</f>
        <v>0</v>
      </c>
      <c r="O1720" s="34">
        <f>IFERROR(VLOOKUP($H1720,'Water F Rev'!$A:$L,15,FALSE),0)</f>
        <v>0</v>
      </c>
      <c r="P1720" s="34">
        <f>IFERROR(VLOOKUP($H1720,'Water F Rev'!$A:$L,16,FALSE),0)</f>
        <v>0</v>
      </c>
      <c r="Q1720" s="42">
        <f>IFERROR(VLOOKUP($H1720,'Water F Rev'!$A:$L,17,FALSE),0)</f>
        <v>0</v>
      </c>
      <c r="R1720" s="34">
        <f>IFERROR(VLOOKUP($H1720,'Water F Exp'!$A:$K,15,FALSE),0)</f>
        <v>0</v>
      </c>
      <c r="S1720" s="34">
        <f>IFERROR(VLOOKUP($H1720,'Water F Exp'!$A:$K,16,FALSE),0)</f>
        <v>0</v>
      </c>
      <c r="T1720" s="42">
        <f>IFERROR(VLOOKUP($H1720,'Water F Exp'!$A:$K,17,FALSE),0)</f>
        <v>0</v>
      </c>
      <c r="U1720" s="34">
        <f>IFERROR(VLOOKUP($H1720,'Sewer F Rev'!$A:$E,15,FALSE),0)</f>
        <v>0</v>
      </c>
      <c r="V1720" s="34">
        <f>IFERROR(VLOOKUP($H1720,'Sewer F Rev'!$A:$E,16,FALSE),0)</f>
        <v>0</v>
      </c>
      <c r="W1720" s="42">
        <f>IFERROR(VLOOKUP($H1720,'Sewer F Rev'!$A:$E,17,FALSE),0)</f>
        <v>0</v>
      </c>
      <c r="X1720" s="34">
        <f>IFERROR(VLOOKUP($H1720,'Sewer F Exp'!$A:$B,15,FALSE),0)</f>
        <v>0</v>
      </c>
      <c r="Y1720" s="34">
        <f>IFERROR(VLOOKUP($H1720,'Sewer F Exp'!$A:$B,16,FALSE),0)</f>
        <v>0</v>
      </c>
      <c r="Z1720" s="42">
        <f>IFERROR(VLOOKUP($H1720,'Sewer F Exp'!$A:$B,17,FALSE),0)</f>
        <v>0</v>
      </c>
      <c r="AA1720" s="34">
        <f>IFERROR(VLOOKUP($H1720,'Refuse F Rev'!$A:$E,15,FALSE),0)</f>
        <v>0</v>
      </c>
      <c r="AB1720" s="34">
        <f>IFERROR(VLOOKUP($H1720,'Refuse F Rev'!$A:$E,16,FALSE),0)</f>
        <v>0</v>
      </c>
      <c r="AC1720" s="42">
        <f>IFERROR(VLOOKUP($H1720,'Refuse F Rev'!$A:$E,17,FALSE),0)</f>
        <v>0</v>
      </c>
      <c r="AD1720" s="34">
        <f>IFERROR(VLOOKUP($H1720,'Refuse F Exp'!$A:$E,15,FALSE),0)</f>
        <v>0</v>
      </c>
      <c r="AE1720" s="34">
        <f>IFERROR(VLOOKUP($H1720,'Refuse F Exp'!$A:$E,16,FALSE),0)</f>
        <v>0</v>
      </c>
      <c r="AF1720" s="42">
        <f>IFERROR(VLOOKUP($H1720,'Refuse F Exp'!$A:$E,17,FALSE),0)</f>
        <v>0</v>
      </c>
      <c r="AG1720" s="34">
        <f>IFERROR(VLOOKUP($H1720,#REF!,10,FALSE),0)</f>
        <v>0</v>
      </c>
      <c r="AH1720" s="34">
        <f>IFERROR(VLOOKUP($H1720,#REF!,11,FALSE),0)</f>
        <v>0</v>
      </c>
      <c r="AI1720" s="42">
        <f>IFERROR(VLOOKUP($H1720,#REF!,12,FALSE),0)</f>
        <v>0</v>
      </c>
      <c r="AJ1720" s="34">
        <f>IFERROR(VLOOKUP($H1720,#REF!,10,FALSE),0)</f>
        <v>0</v>
      </c>
      <c r="AK1720" s="34">
        <f>IFERROR(VLOOKUP($H1720,#REF!,11,FALSE),0)</f>
        <v>0</v>
      </c>
      <c r="AL1720" s="42">
        <f>IFERROR(VLOOKUP($H1720,#REF!,12,FALSE),0)</f>
        <v>0</v>
      </c>
      <c r="AM1720" s="34">
        <f>IFERROR(VLOOKUP($H1720,#REF!,10,FALSE),0)</f>
        <v>0</v>
      </c>
      <c r="AN1720" s="34">
        <f>IFERROR(VLOOKUP($H1720,#REF!,11,FALSE),0)</f>
        <v>0</v>
      </c>
      <c r="AO1720" s="42">
        <f>IFERROR(VLOOKUP($H1720,#REF!,12,FALSE),0)</f>
        <v>0</v>
      </c>
      <c r="AP1720" s="34">
        <f>IFERROR(VLOOKUP($H1720,#REF!,10,FALSE),0)</f>
        <v>0</v>
      </c>
      <c r="AQ1720" s="34">
        <f>IFERROR(VLOOKUP($H1720,#REF!,11,FALSE),0)</f>
        <v>0</v>
      </c>
      <c r="AR1720" s="42">
        <f>IFERROR(VLOOKUP($H1720,#REF!,12,FALSE),0)</f>
        <v>0</v>
      </c>
      <c r="AS1720" s="34">
        <f>IFERROR(VLOOKUP($H1720,#REF!,13,FALSE),0)</f>
        <v>0</v>
      </c>
      <c r="AT1720" s="34">
        <f>IFERROR(VLOOKUP($H1720,#REF!,14,FALSE),0)</f>
        <v>0</v>
      </c>
      <c r="AU1720" s="42">
        <f>IFERROR(VLOOKUP($H1720,#REF!,15,FALSE),0)</f>
        <v>0</v>
      </c>
      <c r="AV1720" s="34">
        <f>IFERROR(VLOOKUP($H1720,#REF!,15,FALSE),0)</f>
        <v>0</v>
      </c>
      <c r="AW1720" s="34">
        <f>IFERROR(VLOOKUP($H1720,#REF!,16,FALSE),0)</f>
        <v>0</v>
      </c>
      <c r="AX1720" s="42">
        <f>IFERROR(VLOOKUP($H1720,#REF!,17,FALSE),0)</f>
        <v>0</v>
      </c>
    </row>
    <row r="1721" spans="1:50" x14ac:dyDescent="0.3">
      <c r="A1721" s="33" t="e">
        <f t="shared" si="104"/>
        <v>#REF!</v>
      </c>
      <c r="B1721" s="33" t="e">
        <f>+'R&amp;E EXPORT'!#REF!</f>
        <v>#REF!</v>
      </c>
      <c r="C1721" t="str">
        <f>IFERROR(VLOOKUP(A1721,'MCSJ Export'!A:C,3,FALSE),"")</f>
        <v/>
      </c>
      <c r="D1721" s="37">
        <f t="shared" si="105"/>
        <v>0</v>
      </c>
      <c r="E1721" s="37">
        <f t="shared" si="106"/>
        <v>0</v>
      </c>
      <c r="F1721" s="37">
        <f t="shared" si="107"/>
        <v>0</v>
      </c>
      <c r="G1721" s="37"/>
      <c r="H1721" s="33" t="e">
        <f>+'R&amp;E EXPORT'!#REF!</f>
        <v>#REF!</v>
      </c>
      <c r="I1721" s="34">
        <f>IFERROR(VLOOKUP($H1721,'Gen F Rev'!$A:$M,15,FALSE),0)</f>
        <v>0</v>
      </c>
      <c r="J1721" s="34">
        <f>IFERROR(VLOOKUP($H1721,'Gen F Rev'!$A:$M,16,FALSE),0)</f>
        <v>0</v>
      </c>
      <c r="K1721" s="42">
        <f>IFERROR(VLOOKUP($H1721,'Gen F Rev'!$A:$M,17,FALSE),0)</f>
        <v>0</v>
      </c>
      <c r="L1721" s="34">
        <f>IFERROR(VLOOKUP($H1721,'Gen F Exp'!$A:$E,15,FALSE),0)</f>
        <v>0</v>
      </c>
      <c r="M1721" s="34">
        <f>IFERROR(VLOOKUP($H1721,'Gen F Exp'!$A:$E,16,FALSE),0)</f>
        <v>0</v>
      </c>
      <c r="N1721" s="42">
        <f>IFERROR(VLOOKUP($H1721,'Gen F Exp'!$A:$E,17,FALSE),0)</f>
        <v>0</v>
      </c>
      <c r="O1721" s="34">
        <f>IFERROR(VLOOKUP($H1721,'Water F Rev'!$A:$L,15,FALSE),0)</f>
        <v>0</v>
      </c>
      <c r="P1721" s="34">
        <f>IFERROR(VLOOKUP($H1721,'Water F Rev'!$A:$L,16,FALSE),0)</f>
        <v>0</v>
      </c>
      <c r="Q1721" s="42">
        <f>IFERROR(VLOOKUP($H1721,'Water F Rev'!$A:$L,17,FALSE),0)</f>
        <v>0</v>
      </c>
      <c r="R1721" s="34">
        <f>IFERROR(VLOOKUP($H1721,'Water F Exp'!$A:$K,15,FALSE),0)</f>
        <v>0</v>
      </c>
      <c r="S1721" s="34">
        <f>IFERROR(VLOOKUP($H1721,'Water F Exp'!$A:$K,16,FALSE),0)</f>
        <v>0</v>
      </c>
      <c r="T1721" s="42">
        <f>IFERROR(VLOOKUP($H1721,'Water F Exp'!$A:$K,17,FALSE),0)</f>
        <v>0</v>
      </c>
      <c r="U1721" s="34">
        <f>IFERROR(VLOOKUP($H1721,'Sewer F Rev'!$A:$E,15,FALSE),0)</f>
        <v>0</v>
      </c>
      <c r="V1721" s="34">
        <f>IFERROR(VLOOKUP($H1721,'Sewer F Rev'!$A:$E,16,FALSE),0)</f>
        <v>0</v>
      </c>
      <c r="W1721" s="42">
        <f>IFERROR(VLOOKUP($H1721,'Sewer F Rev'!$A:$E,17,FALSE),0)</f>
        <v>0</v>
      </c>
      <c r="X1721" s="34">
        <f>IFERROR(VLOOKUP($H1721,'Sewer F Exp'!$A:$B,15,FALSE),0)</f>
        <v>0</v>
      </c>
      <c r="Y1721" s="34">
        <f>IFERROR(VLOOKUP($H1721,'Sewer F Exp'!$A:$B,16,FALSE),0)</f>
        <v>0</v>
      </c>
      <c r="Z1721" s="42">
        <f>IFERROR(VLOOKUP($H1721,'Sewer F Exp'!$A:$B,17,FALSE),0)</f>
        <v>0</v>
      </c>
      <c r="AA1721" s="34">
        <f>IFERROR(VLOOKUP($H1721,'Refuse F Rev'!$A:$E,15,FALSE),0)</f>
        <v>0</v>
      </c>
      <c r="AB1721" s="34">
        <f>IFERROR(VLOOKUP($H1721,'Refuse F Rev'!$A:$E,16,FALSE),0)</f>
        <v>0</v>
      </c>
      <c r="AC1721" s="42">
        <f>IFERROR(VLOOKUP($H1721,'Refuse F Rev'!$A:$E,17,FALSE),0)</f>
        <v>0</v>
      </c>
      <c r="AD1721" s="34">
        <f>IFERROR(VLOOKUP($H1721,'Refuse F Exp'!$A:$E,15,FALSE),0)</f>
        <v>0</v>
      </c>
      <c r="AE1721" s="34">
        <f>IFERROR(VLOOKUP($H1721,'Refuse F Exp'!$A:$E,16,FALSE),0)</f>
        <v>0</v>
      </c>
      <c r="AF1721" s="42">
        <f>IFERROR(VLOOKUP($H1721,'Refuse F Exp'!$A:$E,17,FALSE),0)</f>
        <v>0</v>
      </c>
      <c r="AG1721" s="34">
        <f>IFERROR(VLOOKUP($H1721,#REF!,10,FALSE),0)</f>
        <v>0</v>
      </c>
      <c r="AH1721" s="34">
        <f>IFERROR(VLOOKUP($H1721,#REF!,11,FALSE),0)</f>
        <v>0</v>
      </c>
      <c r="AI1721" s="42">
        <f>IFERROR(VLOOKUP($H1721,#REF!,12,FALSE),0)</f>
        <v>0</v>
      </c>
      <c r="AJ1721" s="34">
        <f>IFERROR(VLOOKUP($H1721,#REF!,10,FALSE),0)</f>
        <v>0</v>
      </c>
      <c r="AK1721" s="34">
        <f>IFERROR(VLOOKUP($H1721,#REF!,11,FALSE),0)</f>
        <v>0</v>
      </c>
      <c r="AL1721" s="42">
        <f>IFERROR(VLOOKUP($H1721,#REF!,12,FALSE),0)</f>
        <v>0</v>
      </c>
      <c r="AM1721" s="34">
        <f>IFERROR(VLOOKUP($H1721,#REF!,10,FALSE),0)</f>
        <v>0</v>
      </c>
      <c r="AN1721" s="34">
        <f>IFERROR(VLOOKUP($H1721,#REF!,11,FALSE),0)</f>
        <v>0</v>
      </c>
      <c r="AO1721" s="42">
        <f>IFERROR(VLOOKUP($H1721,#REF!,12,FALSE),0)</f>
        <v>0</v>
      </c>
      <c r="AP1721" s="34">
        <f>IFERROR(VLOOKUP($H1721,#REF!,10,FALSE),0)</f>
        <v>0</v>
      </c>
      <c r="AQ1721" s="34">
        <f>IFERROR(VLOOKUP($H1721,#REF!,11,FALSE),0)</f>
        <v>0</v>
      </c>
      <c r="AR1721" s="42">
        <f>IFERROR(VLOOKUP($H1721,#REF!,12,FALSE),0)</f>
        <v>0</v>
      </c>
      <c r="AS1721" s="34">
        <f>IFERROR(VLOOKUP($H1721,#REF!,13,FALSE),0)</f>
        <v>0</v>
      </c>
      <c r="AT1721" s="34">
        <f>IFERROR(VLOOKUP($H1721,#REF!,14,FALSE),0)</f>
        <v>0</v>
      </c>
      <c r="AU1721" s="42">
        <f>IFERROR(VLOOKUP($H1721,#REF!,15,FALSE),0)</f>
        <v>0</v>
      </c>
      <c r="AV1721" s="34">
        <f>IFERROR(VLOOKUP($H1721,#REF!,15,FALSE),0)</f>
        <v>0</v>
      </c>
      <c r="AW1721" s="34">
        <f>IFERROR(VLOOKUP($H1721,#REF!,16,FALSE),0)</f>
        <v>0</v>
      </c>
      <c r="AX1721" s="42">
        <f>IFERROR(VLOOKUP($H1721,#REF!,17,FALSE),0)</f>
        <v>0</v>
      </c>
    </row>
    <row r="1722" spans="1:50" x14ac:dyDescent="0.3">
      <c r="A1722" s="33" t="str">
        <f t="shared" si="104"/>
        <v>0</v>
      </c>
      <c r="B1722" s="33">
        <f>+'R&amp;E EXPORT'!B1533</f>
        <v>0</v>
      </c>
      <c r="C1722" t="str">
        <f>IFERROR(VLOOKUP(A1722,'MCSJ Export'!A:C,3,FALSE),"")</f>
        <v/>
      </c>
      <c r="D1722" s="37">
        <f t="shared" ca="1" si="105"/>
        <v>0</v>
      </c>
      <c r="E1722" s="37">
        <f t="shared" ca="1" si="106"/>
        <v>0</v>
      </c>
      <c r="F1722" s="37">
        <f t="shared" ca="1" si="107"/>
        <v>0</v>
      </c>
      <c r="G1722" s="37"/>
      <c r="H1722" s="33">
        <f>+'R&amp;E EXPORT'!A1533</f>
        <v>0</v>
      </c>
      <c r="I1722" s="34">
        <f>IFERROR(VLOOKUP($H1722,'Gen F Rev'!$A:$M,15,FALSE),0)</f>
        <v>0</v>
      </c>
      <c r="J1722" s="34">
        <f>IFERROR(VLOOKUP($H1722,'Gen F Rev'!$A:$M,16,FALSE),0)</f>
        <v>0</v>
      </c>
      <c r="K1722" s="42">
        <f>IFERROR(VLOOKUP($H1722,'Gen F Rev'!$A:$M,17,FALSE),0)</f>
        <v>0</v>
      </c>
      <c r="L1722" s="34">
        <f>IFERROR(VLOOKUP($H1722,'Gen F Exp'!$A:$E,15,FALSE),0)</f>
        <v>0</v>
      </c>
      <c r="M1722" s="34">
        <f>IFERROR(VLOOKUP($H1722,'Gen F Exp'!$A:$E,16,FALSE),0)</f>
        <v>0</v>
      </c>
      <c r="N1722" s="42">
        <f>IFERROR(VLOOKUP($H1722,'Gen F Exp'!$A:$E,17,FALSE),0)</f>
        <v>0</v>
      </c>
      <c r="O1722" s="34">
        <f>IFERROR(VLOOKUP($H1722,'Water F Rev'!$A:$L,15,FALSE),0)</f>
        <v>0</v>
      </c>
      <c r="P1722" s="34">
        <f>IFERROR(VLOOKUP($H1722,'Water F Rev'!$A:$L,16,FALSE),0)</f>
        <v>0</v>
      </c>
      <c r="Q1722" s="42">
        <f>IFERROR(VLOOKUP($H1722,'Water F Rev'!$A:$L,17,FALSE),0)</f>
        <v>0</v>
      </c>
      <c r="R1722" s="34">
        <f>IFERROR(VLOOKUP($H1722,'Water F Exp'!$A:$K,15,FALSE),0)</f>
        <v>0</v>
      </c>
      <c r="S1722" s="34">
        <f>IFERROR(VLOOKUP($H1722,'Water F Exp'!$A:$K,16,FALSE),0)</f>
        <v>0</v>
      </c>
      <c r="T1722" s="42">
        <f>IFERROR(VLOOKUP($H1722,'Water F Exp'!$A:$K,17,FALSE),0)</f>
        <v>0</v>
      </c>
      <c r="U1722" s="34">
        <f ca="1">IFERROR(VLOOKUP($H1722,'Sewer F Rev'!$A:$E,15,FALSE),0)</f>
        <v>0</v>
      </c>
      <c r="V1722" s="34">
        <f ca="1">IFERROR(VLOOKUP($H1722,'Sewer F Rev'!$A:$E,16,FALSE),0)</f>
        <v>0</v>
      </c>
      <c r="W1722" s="42">
        <f ca="1">IFERROR(VLOOKUP($H1722,'Sewer F Rev'!$A:$E,17,FALSE),0)</f>
        <v>0</v>
      </c>
      <c r="X1722" s="34">
        <f>IFERROR(VLOOKUP($H1722,'Sewer F Exp'!$A:$B,15,FALSE),0)</f>
        <v>0</v>
      </c>
      <c r="Y1722" s="34">
        <f>IFERROR(VLOOKUP($H1722,'Sewer F Exp'!$A:$B,16,FALSE),0)</f>
        <v>0</v>
      </c>
      <c r="Z1722" s="42">
        <f>IFERROR(VLOOKUP($H1722,'Sewer F Exp'!$A:$B,17,FALSE),0)</f>
        <v>0</v>
      </c>
      <c r="AA1722" s="34">
        <f>IFERROR(VLOOKUP($H1722,'Refuse F Rev'!$A:$E,15,FALSE),0)</f>
        <v>0</v>
      </c>
      <c r="AB1722" s="34">
        <f>IFERROR(VLOOKUP($H1722,'Refuse F Rev'!$A:$E,16,FALSE),0)</f>
        <v>0</v>
      </c>
      <c r="AC1722" s="42">
        <f>IFERROR(VLOOKUP($H1722,'Refuse F Rev'!$A:$E,17,FALSE),0)</f>
        <v>0</v>
      </c>
      <c r="AD1722" s="34">
        <f>IFERROR(VLOOKUP($H1722,'Refuse F Exp'!$A:$E,15,FALSE),0)</f>
        <v>0</v>
      </c>
      <c r="AE1722" s="34">
        <f>IFERROR(VLOOKUP($H1722,'Refuse F Exp'!$A:$E,16,FALSE),0)</f>
        <v>0</v>
      </c>
      <c r="AF1722" s="42">
        <f>IFERROR(VLOOKUP($H1722,'Refuse F Exp'!$A:$E,17,FALSE),0)</f>
        <v>0</v>
      </c>
      <c r="AG1722" s="34">
        <f>IFERROR(VLOOKUP($H1722,#REF!,10,FALSE),0)</f>
        <v>0</v>
      </c>
      <c r="AH1722" s="34">
        <f>IFERROR(VLOOKUP($H1722,#REF!,11,FALSE),0)</f>
        <v>0</v>
      </c>
      <c r="AI1722" s="42">
        <f>IFERROR(VLOOKUP($H1722,#REF!,12,FALSE),0)</f>
        <v>0</v>
      </c>
      <c r="AJ1722" s="34">
        <f>IFERROR(VLOOKUP($H1722,#REF!,10,FALSE),0)</f>
        <v>0</v>
      </c>
      <c r="AK1722" s="34">
        <f>IFERROR(VLOOKUP($H1722,#REF!,11,FALSE),0)</f>
        <v>0</v>
      </c>
      <c r="AL1722" s="42">
        <f>IFERROR(VLOOKUP($H1722,#REF!,12,FALSE),0)</f>
        <v>0</v>
      </c>
      <c r="AM1722" s="34">
        <f>IFERROR(VLOOKUP($H1722,#REF!,10,FALSE),0)</f>
        <v>0</v>
      </c>
      <c r="AN1722" s="34">
        <f>IFERROR(VLOOKUP($H1722,#REF!,11,FALSE),0)</f>
        <v>0</v>
      </c>
      <c r="AO1722" s="42">
        <f>IFERROR(VLOOKUP($H1722,#REF!,12,FALSE),0)</f>
        <v>0</v>
      </c>
      <c r="AP1722" s="34">
        <f>IFERROR(VLOOKUP($H1722,#REF!,10,FALSE),0)</f>
        <v>0</v>
      </c>
      <c r="AQ1722" s="34">
        <f>IFERROR(VLOOKUP($H1722,#REF!,11,FALSE),0)</f>
        <v>0</v>
      </c>
      <c r="AR1722" s="42">
        <f>IFERROR(VLOOKUP($H1722,#REF!,12,FALSE),0)</f>
        <v>0</v>
      </c>
      <c r="AS1722" s="34">
        <f>IFERROR(VLOOKUP($H1722,#REF!,13,FALSE),0)</f>
        <v>0</v>
      </c>
      <c r="AT1722" s="34">
        <f>IFERROR(VLOOKUP($H1722,#REF!,14,FALSE),0)</f>
        <v>0</v>
      </c>
      <c r="AU1722" s="42">
        <f>IFERROR(VLOOKUP($H1722,#REF!,15,FALSE),0)</f>
        <v>0</v>
      </c>
      <c r="AV1722" s="34">
        <f>IFERROR(VLOOKUP($H1722,#REF!,15,FALSE),0)</f>
        <v>0</v>
      </c>
      <c r="AW1722" s="34">
        <f>IFERROR(VLOOKUP($H1722,#REF!,16,FALSE),0)</f>
        <v>0</v>
      </c>
      <c r="AX1722" s="42">
        <f>IFERROR(VLOOKUP($H1722,#REF!,17,FALSE),0)</f>
        <v>0</v>
      </c>
    </row>
    <row r="1723" spans="1:50" x14ac:dyDescent="0.3">
      <c r="A1723" s="33" t="str">
        <f t="shared" si="104"/>
        <v>0</v>
      </c>
      <c r="B1723" s="33">
        <f>+'R&amp;E EXPORT'!B1534</f>
        <v>0</v>
      </c>
      <c r="C1723" t="str">
        <f>IFERROR(VLOOKUP(A1723,'MCSJ Export'!A:C,3,FALSE),"")</f>
        <v/>
      </c>
      <c r="D1723" s="37">
        <f t="shared" ca="1" si="105"/>
        <v>0</v>
      </c>
      <c r="E1723" s="37">
        <f t="shared" ca="1" si="106"/>
        <v>0</v>
      </c>
      <c r="F1723" s="37">
        <f t="shared" ca="1" si="107"/>
        <v>0</v>
      </c>
      <c r="G1723" s="37"/>
      <c r="H1723" s="33">
        <f>+'R&amp;E EXPORT'!A1534</f>
        <v>0</v>
      </c>
      <c r="I1723" s="34">
        <f>IFERROR(VLOOKUP($H1723,'Gen F Rev'!$A:$M,15,FALSE),0)</f>
        <v>0</v>
      </c>
      <c r="J1723" s="34">
        <f>IFERROR(VLOOKUP($H1723,'Gen F Rev'!$A:$M,16,FALSE),0)</f>
        <v>0</v>
      </c>
      <c r="K1723" s="42">
        <f>IFERROR(VLOOKUP($H1723,'Gen F Rev'!$A:$M,17,FALSE),0)</f>
        <v>0</v>
      </c>
      <c r="L1723" s="34">
        <f>IFERROR(VLOOKUP($H1723,'Gen F Exp'!$A:$E,15,FALSE),0)</f>
        <v>0</v>
      </c>
      <c r="M1723" s="34">
        <f>IFERROR(VLOOKUP($H1723,'Gen F Exp'!$A:$E,16,FALSE),0)</f>
        <v>0</v>
      </c>
      <c r="N1723" s="42">
        <f>IFERROR(VLOOKUP($H1723,'Gen F Exp'!$A:$E,17,FALSE),0)</f>
        <v>0</v>
      </c>
      <c r="O1723" s="34">
        <f>IFERROR(VLOOKUP($H1723,'Water F Rev'!$A:$L,15,FALSE),0)</f>
        <v>0</v>
      </c>
      <c r="P1723" s="34">
        <f>IFERROR(VLOOKUP($H1723,'Water F Rev'!$A:$L,16,FALSE),0)</f>
        <v>0</v>
      </c>
      <c r="Q1723" s="42">
        <f>IFERROR(VLOOKUP($H1723,'Water F Rev'!$A:$L,17,FALSE),0)</f>
        <v>0</v>
      </c>
      <c r="R1723" s="34">
        <f>IFERROR(VLOOKUP($H1723,'Water F Exp'!$A:$K,15,FALSE),0)</f>
        <v>0</v>
      </c>
      <c r="S1723" s="34">
        <f>IFERROR(VLOOKUP($H1723,'Water F Exp'!$A:$K,16,FALSE),0)</f>
        <v>0</v>
      </c>
      <c r="T1723" s="42">
        <f>IFERROR(VLOOKUP($H1723,'Water F Exp'!$A:$K,17,FALSE),0)</f>
        <v>0</v>
      </c>
      <c r="U1723" s="34">
        <f ca="1">IFERROR(VLOOKUP($H1723,'Sewer F Rev'!$A:$E,15,FALSE),0)</f>
        <v>0</v>
      </c>
      <c r="V1723" s="34">
        <f ca="1">IFERROR(VLOOKUP($H1723,'Sewer F Rev'!$A:$E,16,FALSE),0)</f>
        <v>0</v>
      </c>
      <c r="W1723" s="42">
        <f ca="1">IFERROR(VLOOKUP($H1723,'Sewer F Rev'!$A:$E,17,FALSE),0)</f>
        <v>0</v>
      </c>
      <c r="X1723" s="34">
        <f>IFERROR(VLOOKUP($H1723,'Sewer F Exp'!$A:$B,15,FALSE),0)</f>
        <v>0</v>
      </c>
      <c r="Y1723" s="34">
        <f>IFERROR(VLOOKUP($H1723,'Sewer F Exp'!$A:$B,16,FALSE),0)</f>
        <v>0</v>
      </c>
      <c r="Z1723" s="42">
        <f>IFERROR(VLOOKUP($H1723,'Sewer F Exp'!$A:$B,17,FALSE),0)</f>
        <v>0</v>
      </c>
      <c r="AA1723" s="34">
        <f>IFERROR(VLOOKUP($H1723,'Refuse F Rev'!$A:$E,15,FALSE),0)</f>
        <v>0</v>
      </c>
      <c r="AB1723" s="34">
        <f>IFERROR(VLOOKUP($H1723,'Refuse F Rev'!$A:$E,16,FALSE),0)</f>
        <v>0</v>
      </c>
      <c r="AC1723" s="42">
        <f>IFERROR(VLOOKUP($H1723,'Refuse F Rev'!$A:$E,17,FALSE),0)</f>
        <v>0</v>
      </c>
      <c r="AD1723" s="34">
        <f>IFERROR(VLOOKUP($H1723,'Refuse F Exp'!$A:$E,15,FALSE),0)</f>
        <v>0</v>
      </c>
      <c r="AE1723" s="34">
        <f>IFERROR(VLOOKUP($H1723,'Refuse F Exp'!$A:$E,16,FALSE),0)</f>
        <v>0</v>
      </c>
      <c r="AF1723" s="42">
        <f>IFERROR(VLOOKUP($H1723,'Refuse F Exp'!$A:$E,17,FALSE),0)</f>
        <v>0</v>
      </c>
      <c r="AG1723" s="34">
        <f>IFERROR(VLOOKUP($H1723,#REF!,10,FALSE),0)</f>
        <v>0</v>
      </c>
      <c r="AH1723" s="34">
        <f>IFERROR(VLOOKUP($H1723,#REF!,11,FALSE),0)</f>
        <v>0</v>
      </c>
      <c r="AI1723" s="42">
        <f>IFERROR(VLOOKUP($H1723,#REF!,12,FALSE),0)</f>
        <v>0</v>
      </c>
      <c r="AJ1723" s="34">
        <f>IFERROR(VLOOKUP($H1723,#REF!,10,FALSE),0)</f>
        <v>0</v>
      </c>
      <c r="AK1723" s="34">
        <f>IFERROR(VLOOKUP($H1723,#REF!,11,FALSE),0)</f>
        <v>0</v>
      </c>
      <c r="AL1723" s="42">
        <f>IFERROR(VLOOKUP($H1723,#REF!,12,FALSE),0)</f>
        <v>0</v>
      </c>
      <c r="AM1723" s="34">
        <f>IFERROR(VLOOKUP($H1723,#REF!,10,FALSE),0)</f>
        <v>0</v>
      </c>
      <c r="AN1723" s="34">
        <f>IFERROR(VLOOKUP($H1723,#REF!,11,FALSE),0)</f>
        <v>0</v>
      </c>
      <c r="AO1723" s="42">
        <f>IFERROR(VLOOKUP($H1723,#REF!,12,FALSE),0)</f>
        <v>0</v>
      </c>
      <c r="AP1723" s="34">
        <f>IFERROR(VLOOKUP($H1723,#REF!,10,FALSE),0)</f>
        <v>0</v>
      </c>
      <c r="AQ1723" s="34">
        <f>IFERROR(VLOOKUP($H1723,#REF!,11,FALSE),0)</f>
        <v>0</v>
      </c>
      <c r="AR1723" s="42">
        <f>IFERROR(VLOOKUP($H1723,#REF!,12,FALSE),0)</f>
        <v>0</v>
      </c>
      <c r="AS1723" s="34">
        <f>IFERROR(VLOOKUP($H1723,#REF!,13,FALSE),0)</f>
        <v>0</v>
      </c>
      <c r="AT1723" s="34">
        <f>IFERROR(VLOOKUP($H1723,#REF!,14,FALSE),0)</f>
        <v>0</v>
      </c>
      <c r="AU1723" s="42">
        <f>IFERROR(VLOOKUP($H1723,#REF!,15,FALSE),0)</f>
        <v>0</v>
      </c>
      <c r="AV1723" s="34">
        <f>IFERROR(VLOOKUP($H1723,#REF!,15,FALSE),0)</f>
        <v>0</v>
      </c>
      <c r="AW1723" s="34">
        <f>IFERROR(VLOOKUP($H1723,#REF!,16,FALSE),0)</f>
        <v>0</v>
      </c>
      <c r="AX1723" s="42">
        <f>IFERROR(VLOOKUP($H1723,#REF!,17,FALSE),0)</f>
        <v>0</v>
      </c>
    </row>
    <row r="1724" spans="1:50" x14ac:dyDescent="0.3">
      <c r="A1724" s="33" t="e">
        <f t="shared" si="104"/>
        <v>#REF!</v>
      </c>
      <c r="B1724" s="33" t="e">
        <f>+'R&amp;E EXPORT'!#REF!</f>
        <v>#REF!</v>
      </c>
      <c r="C1724" t="str">
        <f>IFERROR(VLOOKUP(A1724,'MCSJ Export'!A:C,3,FALSE),"")</f>
        <v/>
      </c>
      <c r="D1724" s="37">
        <f t="shared" si="105"/>
        <v>0</v>
      </c>
      <c r="E1724" s="37">
        <f t="shared" si="106"/>
        <v>0</v>
      </c>
      <c r="F1724" s="37">
        <f t="shared" si="107"/>
        <v>0</v>
      </c>
      <c r="G1724" s="37"/>
      <c r="H1724" s="33" t="e">
        <f>+'R&amp;E EXPORT'!#REF!</f>
        <v>#REF!</v>
      </c>
      <c r="I1724" s="34">
        <f>IFERROR(VLOOKUP($H1724,'Gen F Rev'!$A:$M,15,FALSE),0)</f>
        <v>0</v>
      </c>
      <c r="J1724" s="34">
        <f>IFERROR(VLOOKUP($H1724,'Gen F Rev'!$A:$M,16,FALSE),0)</f>
        <v>0</v>
      </c>
      <c r="K1724" s="42">
        <f>IFERROR(VLOOKUP($H1724,'Gen F Rev'!$A:$M,17,FALSE),0)</f>
        <v>0</v>
      </c>
      <c r="L1724" s="34">
        <f>IFERROR(VLOOKUP($H1724,'Gen F Exp'!$A:$E,15,FALSE),0)</f>
        <v>0</v>
      </c>
      <c r="M1724" s="34">
        <f>IFERROR(VLOOKUP($H1724,'Gen F Exp'!$A:$E,16,FALSE),0)</f>
        <v>0</v>
      </c>
      <c r="N1724" s="42">
        <f>IFERROR(VLOOKUP($H1724,'Gen F Exp'!$A:$E,17,FALSE),0)</f>
        <v>0</v>
      </c>
      <c r="O1724" s="34">
        <f>IFERROR(VLOOKUP($H1724,'Water F Rev'!$A:$L,15,FALSE),0)</f>
        <v>0</v>
      </c>
      <c r="P1724" s="34">
        <f>IFERROR(VLOOKUP($H1724,'Water F Rev'!$A:$L,16,FALSE),0)</f>
        <v>0</v>
      </c>
      <c r="Q1724" s="42">
        <f>IFERROR(VLOOKUP($H1724,'Water F Rev'!$A:$L,17,FALSE),0)</f>
        <v>0</v>
      </c>
      <c r="R1724" s="34">
        <f>IFERROR(VLOOKUP($H1724,'Water F Exp'!$A:$K,15,FALSE),0)</f>
        <v>0</v>
      </c>
      <c r="S1724" s="34">
        <f>IFERROR(VLOOKUP($H1724,'Water F Exp'!$A:$K,16,FALSE),0)</f>
        <v>0</v>
      </c>
      <c r="T1724" s="42">
        <f>IFERROR(VLOOKUP($H1724,'Water F Exp'!$A:$K,17,FALSE),0)</f>
        <v>0</v>
      </c>
      <c r="U1724" s="34">
        <f>IFERROR(VLOOKUP($H1724,'Sewer F Rev'!$A:$E,15,FALSE),0)</f>
        <v>0</v>
      </c>
      <c r="V1724" s="34">
        <f>IFERROR(VLOOKUP($H1724,'Sewer F Rev'!$A:$E,16,FALSE),0)</f>
        <v>0</v>
      </c>
      <c r="W1724" s="42">
        <f>IFERROR(VLOOKUP($H1724,'Sewer F Rev'!$A:$E,17,FALSE),0)</f>
        <v>0</v>
      </c>
      <c r="X1724" s="34">
        <f>IFERROR(VLOOKUP($H1724,'Sewer F Exp'!$A:$B,15,FALSE),0)</f>
        <v>0</v>
      </c>
      <c r="Y1724" s="34">
        <f>IFERROR(VLOOKUP($H1724,'Sewer F Exp'!$A:$B,16,FALSE),0)</f>
        <v>0</v>
      </c>
      <c r="Z1724" s="42">
        <f>IFERROR(VLOOKUP($H1724,'Sewer F Exp'!$A:$B,17,FALSE),0)</f>
        <v>0</v>
      </c>
      <c r="AA1724" s="34">
        <f>IFERROR(VLOOKUP($H1724,'Refuse F Rev'!$A:$E,15,FALSE),0)</f>
        <v>0</v>
      </c>
      <c r="AB1724" s="34">
        <f>IFERROR(VLOOKUP($H1724,'Refuse F Rev'!$A:$E,16,FALSE),0)</f>
        <v>0</v>
      </c>
      <c r="AC1724" s="42">
        <f>IFERROR(VLOOKUP($H1724,'Refuse F Rev'!$A:$E,17,FALSE),0)</f>
        <v>0</v>
      </c>
      <c r="AD1724" s="34">
        <f>IFERROR(VLOOKUP($H1724,'Refuse F Exp'!$A:$E,15,FALSE),0)</f>
        <v>0</v>
      </c>
      <c r="AE1724" s="34">
        <f>IFERROR(VLOOKUP($H1724,'Refuse F Exp'!$A:$E,16,FALSE),0)</f>
        <v>0</v>
      </c>
      <c r="AF1724" s="42">
        <f>IFERROR(VLOOKUP($H1724,'Refuse F Exp'!$A:$E,17,FALSE),0)</f>
        <v>0</v>
      </c>
      <c r="AG1724" s="34">
        <f>IFERROR(VLOOKUP($H1724,#REF!,10,FALSE),0)</f>
        <v>0</v>
      </c>
      <c r="AH1724" s="34">
        <f>IFERROR(VLOOKUP($H1724,#REF!,11,FALSE),0)</f>
        <v>0</v>
      </c>
      <c r="AI1724" s="42">
        <f>IFERROR(VLOOKUP($H1724,#REF!,12,FALSE),0)</f>
        <v>0</v>
      </c>
      <c r="AJ1724" s="34">
        <f>IFERROR(VLOOKUP($H1724,#REF!,10,FALSE),0)</f>
        <v>0</v>
      </c>
      <c r="AK1724" s="34">
        <f>IFERROR(VLOOKUP($H1724,#REF!,11,FALSE),0)</f>
        <v>0</v>
      </c>
      <c r="AL1724" s="42">
        <f>IFERROR(VLOOKUP($H1724,#REF!,12,FALSE),0)</f>
        <v>0</v>
      </c>
      <c r="AM1724" s="34">
        <f>IFERROR(VLOOKUP($H1724,#REF!,10,FALSE),0)</f>
        <v>0</v>
      </c>
      <c r="AN1724" s="34">
        <f>IFERROR(VLOOKUP($H1724,#REF!,11,FALSE),0)</f>
        <v>0</v>
      </c>
      <c r="AO1724" s="42">
        <f>IFERROR(VLOOKUP($H1724,#REF!,12,FALSE),0)</f>
        <v>0</v>
      </c>
      <c r="AP1724" s="34">
        <f>IFERROR(VLOOKUP($H1724,#REF!,10,FALSE),0)</f>
        <v>0</v>
      </c>
      <c r="AQ1724" s="34">
        <f>IFERROR(VLOOKUP($H1724,#REF!,11,FALSE),0)</f>
        <v>0</v>
      </c>
      <c r="AR1724" s="42">
        <f>IFERROR(VLOOKUP($H1724,#REF!,12,FALSE),0)</f>
        <v>0</v>
      </c>
      <c r="AS1724" s="34">
        <f>IFERROR(VLOOKUP($H1724,#REF!,13,FALSE),0)</f>
        <v>0</v>
      </c>
      <c r="AT1724" s="34">
        <f>IFERROR(VLOOKUP($H1724,#REF!,14,FALSE),0)</f>
        <v>0</v>
      </c>
      <c r="AU1724" s="42">
        <f>IFERROR(VLOOKUP($H1724,#REF!,15,FALSE),0)</f>
        <v>0</v>
      </c>
      <c r="AV1724" s="34">
        <f>IFERROR(VLOOKUP($H1724,#REF!,15,FALSE),0)</f>
        <v>0</v>
      </c>
      <c r="AW1724" s="34">
        <f>IFERROR(VLOOKUP($H1724,#REF!,16,FALSE),0)</f>
        <v>0</v>
      </c>
      <c r="AX1724" s="42">
        <f>IFERROR(VLOOKUP($H1724,#REF!,17,FALSE),0)</f>
        <v>0</v>
      </c>
    </row>
    <row r="1725" spans="1:50" x14ac:dyDescent="0.3">
      <c r="A1725" s="33" t="str">
        <f t="shared" si="104"/>
        <v>0</v>
      </c>
      <c r="B1725" s="33">
        <f>+'R&amp;E EXPORT'!B1535</f>
        <v>0</v>
      </c>
      <c r="C1725" t="str">
        <f>IFERROR(VLOOKUP(A1725,'MCSJ Export'!A:C,3,FALSE),"")</f>
        <v/>
      </c>
      <c r="D1725" s="37">
        <f t="shared" ca="1" si="105"/>
        <v>0</v>
      </c>
      <c r="E1725" s="37">
        <f t="shared" ca="1" si="106"/>
        <v>0</v>
      </c>
      <c r="F1725" s="37">
        <f t="shared" ca="1" si="107"/>
        <v>0</v>
      </c>
      <c r="G1725" s="37"/>
      <c r="H1725" s="33">
        <f>+'R&amp;E EXPORT'!A1535</f>
        <v>0</v>
      </c>
      <c r="I1725" s="34">
        <f>IFERROR(VLOOKUP($H1725,'Gen F Rev'!$A:$M,15,FALSE),0)</f>
        <v>0</v>
      </c>
      <c r="J1725" s="34">
        <f>IFERROR(VLOOKUP($H1725,'Gen F Rev'!$A:$M,16,FALSE),0)</f>
        <v>0</v>
      </c>
      <c r="K1725" s="42">
        <f>IFERROR(VLOOKUP($H1725,'Gen F Rev'!$A:$M,17,FALSE),0)</f>
        <v>0</v>
      </c>
      <c r="L1725" s="34">
        <f>IFERROR(VLOOKUP($H1725,'Gen F Exp'!$A:$E,15,FALSE),0)</f>
        <v>0</v>
      </c>
      <c r="M1725" s="34">
        <f>IFERROR(VLOOKUP($H1725,'Gen F Exp'!$A:$E,16,FALSE),0)</f>
        <v>0</v>
      </c>
      <c r="N1725" s="42">
        <f>IFERROR(VLOOKUP($H1725,'Gen F Exp'!$A:$E,17,FALSE),0)</f>
        <v>0</v>
      </c>
      <c r="O1725" s="34">
        <f>IFERROR(VLOOKUP($H1725,'Water F Rev'!$A:$L,15,FALSE),0)</f>
        <v>0</v>
      </c>
      <c r="P1725" s="34">
        <f>IFERROR(VLOOKUP($H1725,'Water F Rev'!$A:$L,16,FALSE),0)</f>
        <v>0</v>
      </c>
      <c r="Q1725" s="42">
        <f>IFERROR(VLOOKUP($H1725,'Water F Rev'!$A:$L,17,FALSE),0)</f>
        <v>0</v>
      </c>
      <c r="R1725" s="34">
        <f>IFERROR(VLOOKUP($H1725,'Water F Exp'!$A:$K,15,FALSE),0)</f>
        <v>0</v>
      </c>
      <c r="S1725" s="34">
        <f>IFERROR(VLOOKUP($H1725,'Water F Exp'!$A:$K,16,FALSE),0)</f>
        <v>0</v>
      </c>
      <c r="T1725" s="42">
        <f>IFERROR(VLOOKUP($H1725,'Water F Exp'!$A:$K,17,FALSE),0)</f>
        <v>0</v>
      </c>
      <c r="U1725" s="34">
        <f ca="1">IFERROR(VLOOKUP($H1725,'Sewer F Rev'!$A:$E,15,FALSE),0)</f>
        <v>0</v>
      </c>
      <c r="V1725" s="34">
        <f ca="1">IFERROR(VLOOKUP($H1725,'Sewer F Rev'!$A:$E,16,FALSE),0)</f>
        <v>0</v>
      </c>
      <c r="W1725" s="42">
        <f ca="1">IFERROR(VLOOKUP($H1725,'Sewer F Rev'!$A:$E,17,FALSE),0)</f>
        <v>0</v>
      </c>
      <c r="X1725" s="34">
        <f>IFERROR(VLOOKUP($H1725,'Sewer F Exp'!$A:$B,15,FALSE),0)</f>
        <v>0</v>
      </c>
      <c r="Y1725" s="34">
        <f>IFERROR(VLOOKUP($H1725,'Sewer F Exp'!$A:$B,16,FALSE),0)</f>
        <v>0</v>
      </c>
      <c r="Z1725" s="42">
        <f>IFERROR(VLOOKUP($H1725,'Sewer F Exp'!$A:$B,17,FALSE),0)</f>
        <v>0</v>
      </c>
      <c r="AA1725" s="34">
        <f>IFERROR(VLOOKUP($H1725,'Refuse F Rev'!$A:$E,15,FALSE),0)</f>
        <v>0</v>
      </c>
      <c r="AB1725" s="34">
        <f>IFERROR(VLOOKUP($H1725,'Refuse F Rev'!$A:$E,16,FALSE),0)</f>
        <v>0</v>
      </c>
      <c r="AC1725" s="42">
        <f>IFERROR(VLOOKUP($H1725,'Refuse F Rev'!$A:$E,17,FALSE),0)</f>
        <v>0</v>
      </c>
      <c r="AD1725" s="34">
        <f>IFERROR(VLOOKUP($H1725,'Refuse F Exp'!$A:$E,15,FALSE),0)</f>
        <v>0</v>
      </c>
      <c r="AE1725" s="34">
        <f>IFERROR(VLOOKUP($H1725,'Refuse F Exp'!$A:$E,16,FALSE),0)</f>
        <v>0</v>
      </c>
      <c r="AF1725" s="42">
        <f>IFERROR(VLOOKUP($H1725,'Refuse F Exp'!$A:$E,17,FALSE),0)</f>
        <v>0</v>
      </c>
      <c r="AG1725" s="34">
        <f>IFERROR(VLOOKUP($H1725,#REF!,10,FALSE),0)</f>
        <v>0</v>
      </c>
      <c r="AH1725" s="34">
        <f>IFERROR(VLOOKUP($H1725,#REF!,11,FALSE),0)</f>
        <v>0</v>
      </c>
      <c r="AI1725" s="42">
        <f>IFERROR(VLOOKUP($H1725,#REF!,12,FALSE),0)</f>
        <v>0</v>
      </c>
      <c r="AJ1725" s="34">
        <f>IFERROR(VLOOKUP($H1725,#REF!,10,FALSE),0)</f>
        <v>0</v>
      </c>
      <c r="AK1725" s="34">
        <f>IFERROR(VLOOKUP($H1725,#REF!,11,FALSE),0)</f>
        <v>0</v>
      </c>
      <c r="AL1725" s="42">
        <f>IFERROR(VLOOKUP($H1725,#REF!,12,FALSE),0)</f>
        <v>0</v>
      </c>
      <c r="AM1725" s="34">
        <f>IFERROR(VLOOKUP($H1725,#REF!,10,FALSE),0)</f>
        <v>0</v>
      </c>
      <c r="AN1725" s="34">
        <f>IFERROR(VLOOKUP($H1725,#REF!,11,FALSE),0)</f>
        <v>0</v>
      </c>
      <c r="AO1725" s="42">
        <f>IFERROR(VLOOKUP($H1725,#REF!,12,FALSE),0)</f>
        <v>0</v>
      </c>
      <c r="AP1725" s="34">
        <f>IFERROR(VLOOKUP($H1725,#REF!,10,FALSE),0)</f>
        <v>0</v>
      </c>
      <c r="AQ1725" s="34">
        <f>IFERROR(VLOOKUP($H1725,#REF!,11,FALSE),0)</f>
        <v>0</v>
      </c>
      <c r="AR1725" s="42">
        <f>IFERROR(VLOOKUP($H1725,#REF!,12,FALSE),0)</f>
        <v>0</v>
      </c>
      <c r="AS1725" s="34">
        <f>IFERROR(VLOOKUP($H1725,#REF!,13,FALSE),0)</f>
        <v>0</v>
      </c>
      <c r="AT1725" s="34">
        <f>IFERROR(VLOOKUP($H1725,#REF!,14,FALSE),0)</f>
        <v>0</v>
      </c>
      <c r="AU1725" s="42">
        <f>IFERROR(VLOOKUP($H1725,#REF!,15,FALSE),0)</f>
        <v>0</v>
      </c>
      <c r="AV1725" s="34">
        <f>IFERROR(VLOOKUP($H1725,#REF!,15,FALSE),0)</f>
        <v>0</v>
      </c>
      <c r="AW1725" s="34">
        <f>IFERROR(VLOOKUP($H1725,#REF!,16,FALSE),0)</f>
        <v>0</v>
      </c>
      <c r="AX1725" s="42">
        <f>IFERROR(VLOOKUP($H1725,#REF!,17,FALSE),0)</f>
        <v>0</v>
      </c>
    </row>
    <row r="1726" spans="1:50" x14ac:dyDescent="0.3">
      <c r="A1726" s="33" t="str">
        <f t="shared" si="104"/>
        <v>0</v>
      </c>
      <c r="B1726" s="33">
        <f>+'R&amp;E EXPORT'!B1536</f>
        <v>0</v>
      </c>
      <c r="C1726" t="str">
        <f>IFERROR(VLOOKUP(A1726,'MCSJ Export'!A:C,3,FALSE),"")</f>
        <v/>
      </c>
      <c r="D1726" s="37">
        <f t="shared" ca="1" si="105"/>
        <v>0</v>
      </c>
      <c r="E1726" s="37">
        <f t="shared" ca="1" si="106"/>
        <v>0</v>
      </c>
      <c r="F1726" s="37">
        <f t="shared" ca="1" si="107"/>
        <v>0</v>
      </c>
      <c r="G1726" s="37"/>
      <c r="H1726" s="33">
        <f>+'R&amp;E EXPORT'!A1536</f>
        <v>0</v>
      </c>
      <c r="I1726" s="34">
        <f>IFERROR(VLOOKUP($H1726,'Gen F Rev'!$A:$M,15,FALSE),0)</f>
        <v>0</v>
      </c>
      <c r="J1726" s="34">
        <f>IFERROR(VLOOKUP($H1726,'Gen F Rev'!$A:$M,16,FALSE),0)</f>
        <v>0</v>
      </c>
      <c r="K1726" s="42">
        <f>IFERROR(VLOOKUP($H1726,'Gen F Rev'!$A:$M,17,FALSE),0)</f>
        <v>0</v>
      </c>
      <c r="L1726" s="34">
        <f>IFERROR(VLOOKUP($H1726,'Gen F Exp'!$A:$E,15,FALSE),0)</f>
        <v>0</v>
      </c>
      <c r="M1726" s="34">
        <f>IFERROR(VLOOKUP($H1726,'Gen F Exp'!$A:$E,16,FALSE),0)</f>
        <v>0</v>
      </c>
      <c r="N1726" s="42">
        <f>IFERROR(VLOOKUP($H1726,'Gen F Exp'!$A:$E,17,FALSE),0)</f>
        <v>0</v>
      </c>
      <c r="O1726" s="34">
        <f>IFERROR(VLOOKUP($H1726,'Water F Rev'!$A:$L,15,FALSE),0)</f>
        <v>0</v>
      </c>
      <c r="P1726" s="34">
        <f>IFERROR(VLOOKUP($H1726,'Water F Rev'!$A:$L,16,FALSE),0)</f>
        <v>0</v>
      </c>
      <c r="Q1726" s="42">
        <f>IFERROR(VLOOKUP($H1726,'Water F Rev'!$A:$L,17,FALSE),0)</f>
        <v>0</v>
      </c>
      <c r="R1726" s="34">
        <f>IFERROR(VLOOKUP($H1726,'Water F Exp'!$A:$K,15,FALSE),0)</f>
        <v>0</v>
      </c>
      <c r="S1726" s="34">
        <f>IFERROR(VLOOKUP($H1726,'Water F Exp'!$A:$K,16,FALSE),0)</f>
        <v>0</v>
      </c>
      <c r="T1726" s="42">
        <f>IFERROR(VLOOKUP($H1726,'Water F Exp'!$A:$K,17,FALSE),0)</f>
        <v>0</v>
      </c>
      <c r="U1726" s="34">
        <f ca="1">IFERROR(VLOOKUP($H1726,'Sewer F Rev'!$A:$E,15,FALSE),0)</f>
        <v>0</v>
      </c>
      <c r="V1726" s="34">
        <f ca="1">IFERROR(VLOOKUP($H1726,'Sewer F Rev'!$A:$E,16,FALSE),0)</f>
        <v>0</v>
      </c>
      <c r="W1726" s="42">
        <f ca="1">IFERROR(VLOOKUP($H1726,'Sewer F Rev'!$A:$E,17,FALSE),0)</f>
        <v>0</v>
      </c>
      <c r="X1726" s="34">
        <f>IFERROR(VLOOKUP($H1726,'Sewer F Exp'!$A:$B,15,FALSE),0)</f>
        <v>0</v>
      </c>
      <c r="Y1726" s="34">
        <f>IFERROR(VLOOKUP($H1726,'Sewer F Exp'!$A:$B,16,FALSE),0)</f>
        <v>0</v>
      </c>
      <c r="Z1726" s="42">
        <f>IFERROR(VLOOKUP($H1726,'Sewer F Exp'!$A:$B,17,FALSE),0)</f>
        <v>0</v>
      </c>
      <c r="AA1726" s="34">
        <f>IFERROR(VLOOKUP($H1726,'Refuse F Rev'!$A:$E,15,FALSE),0)</f>
        <v>0</v>
      </c>
      <c r="AB1726" s="34">
        <f>IFERROR(VLOOKUP($H1726,'Refuse F Rev'!$A:$E,16,FALSE),0)</f>
        <v>0</v>
      </c>
      <c r="AC1726" s="42">
        <f>IFERROR(VLOOKUP($H1726,'Refuse F Rev'!$A:$E,17,FALSE),0)</f>
        <v>0</v>
      </c>
      <c r="AD1726" s="34">
        <f>IFERROR(VLOOKUP($H1726,'Refuse F Exp'!$A:$E,15,FALSE),0)</f>
        <v>0</v>
      </c>
      <c r="AE1726" s="34">
        <f>IFERROR(VLOOKUP($H1726,'Refuse F Exp'!$A:$E,16,FALSE),0)</f>
        <v>0</v>
      </c>
      <c r="AF1726" s="42">
        <f>IFERROR(VLOOKUP($H1726,'Refuse F Exp'!$A:$E,17,FALSE),0)</f>
        <v>0</v>
      </c>
      <c r="AG1726" s="34">
        <f>IFERROR(VLOOKUP($H1726,#REF!,10,FALSE),0)</f>
        <v>0</v>
      </c>
      <c r="AH1726" s="34">
        <f>IFERROR(VLOOKUP($H1726,#REF!,11,FALSE),0)</f>
        <v>0</v>
      </c>
      <c r="AI1726" s="42">
        <f>IFERROR(VLOOKUP($H1726,#REF!,12,FALSE),0)</f>
        <v>0</v>
      </c>
      <c r="AJ1726" s="34">
        <f>IFERROR(VLOOKUP($H1726,#REF!,10,FALSE),0)</f>
        <v>0</v>
      </c>
      <c r="AK1726" s="34">
        <f>IFERROR(VLOOKUP($H1726,#REF!,11,FALSE),0)</f>
        <v>0</v>
      </c>
      <c r="AL1726" s="42">
        <f>IFERROR(VLOOKUP($H1726,#REF!,12,FALSE),0)</f>
        <v>0</v>
      </c>
      <c r="AM1726" s="34">
        <f>IFERROR(VLOOKUP($H1726,#REF!,10,FALSE),0)</f>
        <v>0</v>
      </c>
      <c r="AN1726" s="34">
        <f>IFERROR(VLOOKUP($H1726,#REF!,11,FALSE),0)</f>
        <v>0</v>
      </c>
      <c r="AO1726" s="42">
        <f>IFERROR(VLOOKUP($H1726,#REF!,12,FALSE),0)</f>
        <v>0</v>
      </c>
      <c r="AP1726" s="34">
        <f>IFERROR(VLOOKUP($H1726,#REF!,10,FALSE),0)</f>
        <v>0</v>
      </c>
      <c r="AQ1726" s="34">
        <f>IFERROR(VLOOKUP($H1726,#REF!,11,FALSE),0)</f>
        <v>0</v>
      </c>
      <c r="AR1726" s="42">
        <f>IFERROR(VLOOKUP($H1726,#REF!,12,FALSE),0)</f>
        <v>0</v>
      </c>
      <c r="AS1726" s="34">
        <f>IFERROR(VLOOKUP($H1726,#REF!,13,FALSE),0)</f>
        <v>0</v>
      </c>
      <c r="AT1726" s="34">
        <f>IFERROR(VLOOKUP($H1726,#REF!,14,FALSE),0)</f>
        <v>0</v>
      </c>
      <c r="AU1726" s="42">
        <f>IFERROR(VLOOKUP($H1726,#REF!,15,FALSE),0)</f>
        <v>0</v>
      </c>
      <c r="AV1726" s="34">
        <f>IFERROR(VLOOKUP($H1726,#REF!,15,FALSE),0)</f>
        <v>0</v>
      </c>
      <c r="AW1726" s="34">
        <f>IFERROR(VLOOKUP($H1726,#REF!,16,FALSE),0)</f>
        <v>0</v>
      </c>
      <c r="AX1726" s="42">
        <f>IFERROR(VLOOKUP($H1726,#REF!,17,FALSE),0)</f>
        <v>0</v>
      </c>
    </row>
    <row r="1727" spans="1:50" x14ac:dyDescent="0.3">
      <c r="A1727" s="33" t="e">
        <f t="shared" si="104"/>
        <v>#REF!</v>
      </c>
      <c r="B1727" s="33" t="e">
        <f>+'R&amp;E EXPORT'!#REF!</f>
        <v>#REF!</v>
      </c>
      <c r="C1727" t="str">
        <f>IFERROR(VLOOKUP(A1727,'MCSJ Export'!A:C,3,FALSE),"")</f>
        <v/>
      </c>
      <c r="D1727" s="37">
        <f t="shared" si="105"/>
        <v>0</v>
      </c>
      <c r="E1727" s="37">
        <f t="shared" si="106"/>
        <v>0</v>
      </c>
      <c r="F1727" s="37">
        <f t="shared" si="107"/>
        <v>0</v>
      </c>
      <c r="G1727" s="37"/>
      <c r="H1727" s="33" t="e">
        <f>+'R&amp;E EXPORT'!#REF!</f>
        <v>#REF!</v>
      </c>
      <c r="I1727" s="34">
        <f>IFERROR(VLOOKUP($H1727,'Gen F Rev'!$A:$M,15,FALSE),0)</f>
        <v>0</v>
      </c>
      <c r="J1727" s="34">
        <f>IFERROR(VLOOKUP($H1727,'Gen F Rev'!$A:$M,16,FALSE),0)</f>
        <v>0</v>
      </c>
      <c r="K1727" s="42">
        <f>IFERROR(VLOOKUP($H1727,'Gen F Rev'!$A:$M,17,FALSE),0)</f>
        <v>0</v>
      </c>
      <c r="L1727" s="34">
        <f>IFERROR(VLOOKUP($H1727,'Gen F Exp'!$A:$E,15,FALSE),0)</f>
        <v>0</v>
      </c>
      <c r="M1727" s="34">
        <f>IFERROR(VLOOKUP($H1727,'Gen F Exp'!$A:$E,16,FALSE),0)</f>
        <v>0</v>
      </c>
      <c r="N1727" s="42">
        <f>IFERROR(VLOOKUP($H1727,'Gen F Exp'!$A:$E,17,FALSE),0)</f>
        <v>0</v>
      </c>
      <c r="O1727" s="34">
        <f>IFERROR(VLOOKUP($H1727,'Water F Rev'!$A:$L,15,FALSE),0)</f>
        <v>0</v>
      </c>
      <c r="P1727" s="34">
        <f>IFERROR(VLOOKUP($H1727,'Water F Rev'!$A:$L,16,FALSE),0)</f>
        <v>0</v>
      </c>
      <c r="Q1727" s="42">
        <f>IFERROR(VLOOKUP($H1727,'Water F Rev'!$A:$L,17,FALSE),0)</f>
        <v>0</v>
      </c>
      <c r="R1727" s="34">
        <f>IFERROR(VLOOKUP($H1727,'Water F Exp'!$A:$K,15,FALSE),0)</f>
        <v>0</v>
      </c>
      <c r="S1727" s="34">
        <f>IFERROR(VLOOKUP($H1727,'Water F Exp'!$A:$K,16,FALSE),0)</f>
        <v>0</v>
      </c>
      <c r="T1727" s="42">
        <f>IFERROR(VLOOKUP($H1727,'Water F Exp'!$A:$K,17,FALSE),0)</f>
        <v>0</v>
      </c>
      <c r="U1727" s="34">
        <f>IFERROR(VLOOKUP($H1727,'Sewer F Rev'!$A:$E,15,FALSE),0)</f>
        <v>0</v>
      </c>
      <c r="V1727" s="34">
        <f>IFERROR(VLOOKUP($H1727,'Sewer F Rev'!$A:$E,16,FALSE),0)</f>
        <v>0</v>
      </c>
      <c r="W1727" s="42">
        <f>IFERROR(VLOOKUP($H1727,'Sewer F Rev'!$A:$E,17,FALSE),0)</f>
        <v>0</v>
      </c>
      <c r="X1727" s="34">
        <f>IFERROR(VLOOKUP($H1727,'Sewer F Exp'!$A:$B,15,FALSE),0)</f>
        <v>0</v>
      </c>
      <c r="Y1727" s="34">
        <f>IFERROR(VLOOKUP($H1727,'Sewer F Exp'!$A:$B,16,FALSE),0)</f>
        <v>0</v>
      </c>
      <c r="Z1727" s="42">
        <f>IFERROR(VLOOKUP($H1727,'Sewer F Exp'!$A:$B,17,FALSE),0)</f>
        <v>0</v>
      </c>
      <c r="AA1727" s="34">
        <f>IFERROR(VLOOKUP($H1727,'Refuse F Rev'!$A:$E,15,FALSE),0)</f>
        <v>0</v>
      </c>
      <c r="AB1727" s="34">
        <f>IFERROR(VLOOKUP($H1727,'Refuse F Rev'!$A:$E,16,FALSE),0)</f>
        <v>0</v>
      </c>
      <c r="AC1727" s="42">
        <f>IFERROR(VLOOKUP($H1727,'Refuse F Rev'!$A:$E,17,FALSE),0)</f>
        <v>0</v>
      </c>
      <c r="AD1727" s="34">
        <f>IFERROR(VLOOKUP($H1727,'Refuse F Exp'!$A:$E,15,FALSE),0)</f>
        <v>0</v>
      </c>
      <c r="AE1727" s="34">
        <f>IFERROR(VLOOKUP($H1727,'Refuse F Exp'!$A:$E,16,FALSE),0)</f>
        <v>0</v>
      </c>
      <c r="AF1727" s="42">
        <f>IFERROR(VLOOKUP($H1727,'Refuse F Exp'!$A:$E,17,FALSE),0)</f>
        <v>0</v>
      </c>
      <c r="AG1727" s="34">
        <f>IFERROR(VLOOKUP($H1727,#REF!,10,FALSE),0)</f>
        <v>0</v>
      </c>
      <c r="AH1727" s="34">
        <f>IFERROR(VLOOKUP($H1727,#REF!,11,FALSE),0)</f>
        <v>0</v>
      </c>
      <c r="AI1727" s="42">
        <f>IFERROR(VLOOKUP($H1727,#REF!,12,FALSE),0)</f>
        <v>0</v>
      </c>
      <c r="AJ1727" s="34">
        <f>IFERROR(VLOOKUP($H1727,#REF!,10,FALSE),0)</f>
        <v>0</v>
      </c>
      <c r="AK1727" s="34">
        <f>IFERROR(VLOOKUP($H1727,#REF!,11,FALSE),0)</f>
        <v>0</v>
      </c>
      <c r="AL1727" s="42">
        <f>IFERROR(VLOOKUP($H1727,#REF!,12,FALSE),0)</f>
        <v>0</v>
      </c>
      <c r="AM1727" s="34">
        <f>IFERROR(VLOOKUP($H1727,#REF!,10,FALSE),0)</f>
        <v>0</v>
      </c>
      <c r="AN1727" s="34">
        <f>IFERROR(VLOOKUP($H1727,#REF!,11,FALSE),0)</f>
        <v>0</v>
      </c>
      <c r="AO1727" s="42">
        <f>IFERROR(VLOOKUP($H1727,#REF!,12,FALSE),0)</f>
        <v>0</v>
      </c>
      <c r="AP1727" s="34">
        <f>IFERROR(VLOOKUP($H1727,#REF!,10,FALSE),0)</f>
        <v>0</v>
      </c>
      <c r="AQ1727" s="34">
        <f>IFERROR(VLOOKUP($H1727,#REF!,11,FALSE),0)</f>
        <v>0</v>
      </c>
      <c r="AR1727" s="42">
        <f>IFERROR(VLOOKUP($H1727,#REF!,12,FALSE),0)</f>
        <v>0</v>
      </c>
      <c r="AS1727" s="34">
        <f>IFERROR(VLOOKUP($H1727,#REF!,13,FALSE),0)</f>
        <v>0</v>
      </c>
      <c r="AT1727" s="34">
        <f>IFERROR(VLOOKUP($H1727,#REF!,14,FALSE),0)</f>
        <v>0</v>
      </c>
      <c r="AU1727" s="42">
        <f>IFERROR(VLOOKUP($H1727,#REF!,15,FALSE),0)</f>
        <v>0</v>
      </c>
      <c r="AV1727" s="34">
        <f>IFERROR(VLOOKUP($H1727,#REF!,15,FALSE),0)</f>
        <v>0</v>
      </c>
      <c r="AW1727" s="34">
        <f>IFERROR(VLOOKUP($H1727,#REF!,16,FALSE),0)</f>
        <v>0</v>
      </c>
      <c r="AX1727" s="42">
        <f>IFERROR(VLOOKUP($H1727,#REF!,17,FALSE),0)</f>
        <v>0</v>
      </c>
    </row>
    <row r="1728" spans="1:50" x14ac:dyDescent="0.3">
      <c r="A1728" s="33" t="str">
        <f t="shared" si="104"/>
        <v>0</v>
      </c>
      <c r="B1728" s="33">
        <f>+'R&amp;E EXPORT'!B1537</f>
        <v>0</v>
      </c>
      <c r="C1728" t="str">
        <f>IFERROR(VLOOKUP(A1728,'MCSJ Export'!A:C,3,FALSE),"")</f>
        <v/>
      </c>
      <c r="D1728" s="37">
        <f t="shared" ca="1" si="105"/>
        <v>0</v>
      </c>
      <c r="E1728" s="37">
        <f t="shared" ca="1" si="106"/>
        <v>0</v>
      </c>
      <c r="F1728" s="37">
        <f t="shared" ca="1" si="107"/>
        <v>0</v>
      </c>
      <c r="G1728" s="37"/>
      <c r="H1728" s="33">
        <f>+'R&amp;E EXPORT'!A1537</f>
        <v>0</v>
      </c>
      <c r="I1728" s="34">
        <f>IFERROR(VLOOKUP($H1728,'Gen F Rev'!$A:$M,15,FALSE),0)</f>
        <v>0</v>
      </c>
      <c r="J1728" s="34">
        <f>IFERROR(VLOOKUP($H1728,'Gen F Rev'!$A:$M,16,FALSE),0)</f>
        <v>0</v>
      </c>
      <c r="K1728" s="42">
        <f>IFERROR(VLOOKUP($H1728,'Gen F Rev'!$A:$M,17,FALSE),0)</f>
        <v>0</v>
      </c>
      <c r="L1728" s="34">
        <f>IFERROR(VLOOKUP($H1728,'Gen F Exp'!$A:$E,15,FALSE),0)</f>
        <v>0</v>
      </c>
      <c r="M1728" s="34">
        <f>IFERROR(VLOOKUP($H1728,'Gen F Exp'!$A:$E,16,FALSE),0)</f>
        <v>0</v>
      </c>
      <c r="N1728" s="42">
        <f>IFERROR(VLOOKUP($H1728,'Gen F Exp'!$A:$E,17,FALSE),0)</f>
        <v>0</v>
      </c>
      <c r="O1728" s="34">
        <f>IFERROR(VLOOKUP($H1728,'Water F Rev'!$A:$L,15,FALSE),0)</f>
        <v>0</v>
      </c>
      <c r="P1728" s="34">
        <f>IFERROR(VLOOKUP($H1728,'Water F Rev'!$A:$L,16,FALSE),0)</f>
        <v>0</v>
      </c>
      <c r="Q1728" s="42">
        <f>IFERROR(VLOOKUP($H1728,'Water F Rev'!$A:$L,17,FALSE),0)</f>
        <v>0</v>
      </c>
      <c r="R1728" s="34">
        <f>IFERROR(VLOOKUP($H1728,'Water F Exp'!$A:$K,15,FALSE),0)</f>
        <v>0</v>
      </c>
      <c r="S1728" s="34">
        <f>IFERROR(VLOOKUP($H1728,'Water F Exp'!$A:$K,16,FALSE),0)</f>
        <v>0</v>
      </c>
      <c r="T1728" s="42">
        <f>IFERROR(VLOOKUP($H1728,'Water F Exp'!$A:$K,17,FALSE),0)</f>
        <v>0</v>
      </c>
      <c r="U1728" s="34">
        <f ca="1">IFERROR(VLOOKUP($H1728,'Sewer F Rev'!$A:$E,15,FALSE),0)</f>
        <v>0</v>
      </c>
      <c r="V1728" s="34">
        <f ca="1">IFERROR(VLOOKUP($H1728,'Sewer F Rev'!$A:$E,16,FALSE),0)</f>
        <v>0</v>
      </c>
      <c r="W1728" s="42">
        <f ca="1">IFERROR(VLOOKUP($H1728,'Sewer F Rev'!$A:$E,17,FALSE),0)</f>
        <v>0</v>
      </c>
      <c r="X1728" s="34">
        <f>IFERROR(VLOOKUP($H1728,'Sewer F Exp'!$A:$B,15,FALSE),0)</f>
        <v>0</v>
      </c>
      <c r="Y1728" s="34">
        <f>IFERROR(VLOOKUP($H1728,'Sewer F Exp'!$A:$B,16,FALSE),0)</f>
        <v>0</v>
      </c>
      <c r="Z1728" s="42">
        <f>IFERROR(VLOOKUP($H1728,'Sewer F Exp'!$A:$B,17,FALSE),0)</f>
        <v>0</v>
      </c>
      <c r="AA1728" s="34">
        <f>IFERROR(VLOOKUP($H1728,'Refuse F Rev'!$A:$E,15,FALSE),0)</f>
        <v>0</v>
      </c>
      <c r="AB1728" s="34">
        <f>IFERROR(VLOOKUP($H1728,'Refuse F Rev'!$A:$E,16,FALSE),0)</f>
        <v>0</v>
      </c>
      <c r="AC1728" s="42">
        <f>IFERROR(VLOOKUP($H1728,'Refuse F Rev'!$A:$E,17,FALSE),0)</f>
        <v>0</v>
      </c>
      <c r="AD1728" s="34">
        <f>IFERROR(VLOOKUP($H1728,'Refuse F Exp'!$A:$E,15,FALSE),0)</f>
        <v>0</v>
      </c>
      <c r="AE1728" s="34">
        <f>IFERROR(VLOOKUP($H1728,'Refuse F Exp'!$A:$E,16,FALSE),0)</f>
        <v>0</v>
      </c>
      <c r="AF1728" s="42">
        <f>IFERROR(VLOOKUP($H1728,'Refuse F Exp'!$A:$E,17,FALSE),0)</f>
        <v>0</v>
      </c>
      <c r="AG1728" s="34">
        <f>IFERROR(VLOOKUP($H1728,#REF!,10,FALSE),0)</f>
        <v>0</v>
      </c>
      <c r="AH1728" s="34">
        <f>IFERROR(VLOOKUP($H1728,#REF!,11,FALSE),0)</f>
        <v>0</v>
      </c>
      <c r="AI1728" s="42">
        <f>IFERROR(VLOOKUP($H1728,#REF!,12,FALSE),0)</f>
        <v>0</v>
      </c>
      <c r="AJ1728" s="34">
        <f>IFERROR(VLOOKUP($H1728,#REF!,10,FALSE),0)</f>
        <v>0</v>
      </c>
      <c r="AK1728" s="34">
        <f>IFERROR(VLOOKUP($H1728,#REF!,11,FALSE),0)</f>
        <v>0</v>
      </c>
      <c r="AL1728" s="42">
        <f>IFERROR(VLOOKUP($H1728,#REF!,12,FALSE),0)</f>
        <v>0</v>
      </c>
      <c r="AM1728" s="34">
        <f>IFERROR(VLOOKUP($H1728,#REF!,10,FALSE),0)</f>
        <v>0</v>
      </c>
      <c r="AN1728" s="34">
        <f>IFERROR(VLOOKUP($H1728,#REF!,11,FALSE),0)</f>
        <v>0</v>
      </c>
      <c r="AO1728" s="42">
        <f>IFERROR(VLOOKUP($H1728,#REF!,12,FALSE),0)</f>
        <v>0</v>
      </c>
      <c r="AP1728" s="34">
        <f>IFERROR(VLOOKUP($H1728,#REF!,10,FALSE),0)</f>
        <v>0</v>
      </c>
      <c r="AQ1728" s="34">
        <f>IFERROR(VLOOKUP($H1728,#REF!,11,FALSE),0)</f>
        <v>0</v>
      </c>
      <c r="AR1728" s="42">
        <f>IFERROR(VLOOKUP($H1728,#REF!,12,FALSE),0)</f>
        <v>0</v>
      </c>
      <c r="AS1728" s="34">
        <f>IFERROR(VLOOKUP($H1728,#REF!,13,FALSE),0)</f>
        <v>0</v>
      </c>
      <c r="AT1728" s="34">
        <f>IFERROR(VLOOKUP($H1728,#REF!,14,FALSE),0)</f>
        <v>0</v>
      </c>
      <c r="AU1728" s="42">
        <f>IFERROR(VLOOKUP($H1728,#REF!,15,FALSE),0)</f>
        <v>0</v>
      </c>
      <c r="AV1728" s="34">
        <f>IFERROR(VLOOKUP($H1728,#REF!,15,FALSE),0)</f>
        <v>0</v>
      </c>
      <c r="AW1728" s="34">
        <f>IFERROR(VLOOKUP($H1728,#REF!,16,FALSE),0)</f>
        <v>0</v>
      </c>
      <c r="AX1728" s="42">
        <f>IFERROR(VLOOKUP($H1728,#REF!,17,FALSE),0)</f>
        <v>0</v>
      </c>
    </row>
    <row r="1729" spans="1:50" x14ac:dyDescent="0.3">
      <c r="A1729" s="33" t="e">
        <f t="shared" si="104"/>
        <v>#REF!</v>
      </c>
      <c r="B1729" s="33" t="e">
        <f>+'R&amp;E EXPORT'!#REF!</f>
        <v>#REF!</v>
      </c>
      <c r="C1729" t="str">
        <f>IFERROR(VLOOKUP(A1729,'MCSJ Export'!A:C,3,FALSE),"")</f>
        <v/>
      </c>
      <c r="D1729" s="37">
        <f t="shared" si="105"/>
        <v>0</v>
      </c>
      <c r="E1729" s="37">
        <f t="shared" si="106"/>
        <v>0</v>
      </c>
      <c r="F1729" s="37">
        <f t="shared" si="107"/>
        <v>0</v>
      </c>
      <c r="G1729" s="37"/>
      <c r="H1729" s="33" t="e">
        <f>+'R&amp;E EXPORT'!#REF!</f>
        <v>#REF!</v>
      </c>
      <c r="I1729" s="34">
        <f>IFERROR(VLOOKUP($H1729,'Gen F Rev'!$A:$M,15,FALSE),0)</f>
        <v>0</v>
      </c>
      <c r="J1729" s="34">
        <f>IFERROR(VLOOKUP($H1729,'Gen F Rev'!$A:$M,16,FALSE),0)</f>
        <v>0</v>
      </c>
      <c r="K1729" s="42">
        <f>IFERROR(VLOOKUP($H1729,'Gen F Rev'!$A:$M,17,FALSE),0)</f>
        <v>0</v>
      </c>
      <c r="L1729" s="34">
        <f>IFERROR(VLOOKUP($H1729,'Gen F Exp'!$A:$E,15,FALSE),0)</f>
        <v>0</v>
      </c>
      <c r="M1729" s="34">
        <f>IFERROR(VLOOKUP($H1729,'Gen F Exp'!$A:$E,16,FALSE),0)</f>
        <v>0</v>
      </c>
      <c r="N1729" s="42">
        <f>IFERROR(VLOOKUP($H1729,'Gen F Exp'!$A:$E,17,FALSE),0)</f>
        <v>0</v>
      </c>
      <c r="O1729" s="34">
        <f>IFERROR(VLOOKUP($H1729,'Water F Rev'!$A:$L,15,FALSE),0)</f>
        <v>0</v>
      </c>
      <c r="P1729" s="34">
        <f>IFERROR(VLOOKUP($H1729,'Water F Rev'!$A:$L,16,FALSE),0)</f>
        <v>0</v>
      </c>
      <c r="Q1729" s="42">
        <f>IFERROR(VLOOKUP($H1729,'Water F Rev'!$A:$L,17,FALSE),0)</f>
        <v>0</v>
      </c>
      <c r="R1729" s="34">
        <f>IFERROR(VLOOKUP($H1729,'Water F Exp'!$A:$K,15,FALSE),0)</f>
        <v>0</v>
      </c>
      <c r="S1729" s="34">
        <f>IFERROR(VLOOKUP($H1729,'Water F Exp'!$A:$K,16,FALSE),0)</f>
        <v>0</v>
      </c>
      <c r="T1729" s="42">
        <f>IFERROR(VLOOKUP($H1729,'Water F Exp'!$A:$K,17,FALSE),0)</f>
        <v>0</v>
      </c>
      <c r="U1729" s="34">
        <f>IFERROR(VLOOKUP($H1729,'Sewer F Rev'!$A:$E,15,FALSE),0)</f>
        <v>0</v>
      </c>
      <c r="V1729" s="34">
        <f>IFERROR(VLOOKUP($H1729,'Sewer F Rev'!$A:$E,16,FALSE),0)</f>
        <v>0</v>
      </c>
      <c r="W1729" s="42">
        <f>IFERROR(VLOOKUP($H1729,'Sewer F Rev'!$A:$E,17,FALSE),0)</f>
        <v>0</v>
      </c>
      <c r="X1729" s="34">
        <f>IFERROR(VLOOKUP($H1729,'Sewer F Exp'!$A:$B,15,FALSE),0)</f>
        <v>0</v>
      </c>
      <c r="Y1729" s="34">
        <f>IFERROR(VLOOKUP($H1729,'Sewer F Exp'!$A:$B,16,FALSE),0)</f>
        <v>0</v>
      </c>
      <c r="Z1729" s="42">
        <f>IFERROR(VLOOKUP($H1729,'Sewer F Exp'!$A:$B,17,FALSE),0)</f>
        <v>0</v>
      </c>
      <c r="AA1729" s="34">
        <f>IFERROR(VLOOKUP($H1729,'Refuse F Rev'!$A:$E,15,FALSE),0)</f>
        <v>0</v>
      </c>
      <c r="AB1729" s="34">
        <f>IFERROR(VLOOKUP($H1729,'Refuse F Rev'!$A:$E,16,FALSE),0)</f>
        <v>0</v>
      </c>
      <c r="AC1729" s="42">
        <f>IFERROR(VLOOKUP($H1729,'Refuse F Rev'!$A:$E,17,FALSE),0)</f>
        <v>0</v>
      </c>
      <c r="AD1729" s="34">
        <f>IFERROR(VLOOKUP($H1729,'Refuse F Exp'!$A:$E,15,FALSE),0)</f>
        <v>0</v>
      </c>
      <c r="AE1729" s="34">
        <f>IFERROR(VLOOKUP($H1729,'Refuse F Exp'!$A:$E,16,FALSE),0)</f>
        <v>0</v>
      </c>
      <c r="AF1729" s="42">
        <f>IFERROR(VLOOKUP($H1729,'Refuse F Exp'!$A:$E,17,FALSE),0)</f>
        <v>0</v>
      </c>
      <c r="AG1729" s="34">
        <f>IFERROR(VLOOKUP($H1729,#REF!,10,FALSE),0)</f>
        <v>0</v>
      </c>
      <c r="AH1729" s="34">
        <f>IFERROR(VLOOKUP($H1729,#REF!,11,FALSE),0)</f>
        <v>0</v>
      </c>
      <c r="AI1729" s="42">
        <f>IFERROR(VLOOKUP($H1729,#REF!,12,FALSE),0)</f>
        <v>0</v>
      </c>
      <c r="AJ1729" s="34">
        <f>IFERROR(VLOOKUP($H1729,#REF!,10,FALSE),0)</f>
        <v>0</v>
      </c>
      <c r="AK1729" s="34">
        <f>IFERROR(VLOOKUP($H1729,#REF!,11,FALSE),0)</f>
        <v>0</v>
      </c>
      <c r="AL1729" s="42">
        <f>IFERROR(VLOOKUP($H1729,#REF!,12,FALSE),0)</f>
        <v>0</v>
      </c>
      <c r="AM1729" s="34">
        <f>IFERROR(VLOOKUP($H1729,#REF!,10,FALSE),0)</f>
        <v>0</v>
      </c>
      <c r="AN1729" s="34">
        <f>IFERROR(VLOOKUP($H1729,#REF!,11,FALSE),0)</f>
        <v>0</v>
      </c>
      <c r="AO1729" s="42">
        <f>IFERROR(VLOOKUP($H1729,#REF!,12,FALSE),0)</f>
        <v>0</v>
      </c>
      <c r="AP1729" s="34">
        <f>IFERROR(VLOOKUP($H1729,#REF!,10,FALSE),0)</f>
        <v>0</v>
      </c>
      <c r="AQ1729" s="34">
        <f>IFERROR(VLOOKUP($H1729,#REF!,11,FALSE),0)</f>
        <v>0</v>
      </c>
      <c r="AR1729" s="42">
        <f>IFERROR(VLOOKUP($H1729,#REF!,12,FALSE),0)</f>
        <v>0</v>
      </c>
      <c r="AS1729" s="34">
        <f>IFERROR(VLOOKUP($H1729,#REF!,13,FALSE),0)</f>
        <v>0</v>
      </c>
      <c r="AT1729" s="34">
        <f>IFERROR(VLOOKUP($H1729,#REF!,14,FALSE),0)</f>
        <v>0</v>
      </c>
      <c r="AU1729" s="42">
        <f>IFERROR(VLOOKUP($H1729,#REF!,15,FALSE),0)</f>
        <v>0</v>
      </c>
      <c r="AV1729" s="34">
        <f>IFERROR(VLOOKUP($H1729,#REF!,15,FALSE),0)</f>
        <v>0</v>
      </c>
      <c r="AW1729" s="34">
        <f>IFERROR(VLOOKUP($H1729,#REF!,16,FALSE),0)</f>
        <v>0</v>
      </c>
      <c r="AX1729" s="42">
        <f>IFERROR(VLOOKUP($H1729,#REF!,17,FALSE),0)</f>
        <v>0</v>
      </c>
    </row>
    <row r="1730" spans="1:50" x14ac:dyDescent="0.3">
      <c r="A1730" s="33" t="str">
        <f t="shared" si="104"/>
        <v>0</v>
      </c>
      <c r="B1730" s="33">
        <f>+'R&amp;E EXPORT'!B1538</f>
        <v>0</v>
      </c>
      <c r="C1730" t="str">
        <f>IFERROR(VLOOKUP(A1730,'MCSJ Export'!A:C,3,FALSE),"")</f>
        <v/>
      </c>
      <c r="D1730" s="37">
        <f t="shared" ca="1" si="105"/>
        <v>0</v>
      </c>
      <c r="E1730" s="37">
        <f t="shared" ca="1" si="106"/>
        <v>0</v>
      </c>
      <c r="F1730" s="37">
        <f t="shared" ca="1" si="107"/>
        <v>0</v>
      </c>
      <c r="G1730" s="37"/>
      <c r="H1730" s="33">
        <f>+'R&amp;E EXPORT'!A1538</f>
        <v>0</v>
      </c>
      <c r="I1730" s="34">
        <f>IFERROR(VLOOKUP($H1730,'Gen F Rev'!$A:$M,15,FALSE),0)</f>
        <v>0</v>
      </c>
      <c r="J1730" s="34">
        <f>IFERROR(VLOOKUP($H1730,'Gen F Rev'!$A:$M,16,FALSE),0)</f>
        <v>0</v>
      </c>
      <c r="K1730" s="42">
        <f>IFERROR(VLOOKUP($H1730,'Gen F Rev'!$A:$M,17,FALSE),0)</f>
        <v>0</v>
      </c>
      <c r="L1730" s="34">
        <f>IFERROR(VLOOKUP($H1730,'Gen F Exp'!$A:$E,15,FALSE),0)</f>
        <v>0</v>
      </c>
      <c r="M1730" s="34">
        <f>IFERROR(VLOOKUP($H1730,'Gen F Exp'!$A:$E,16,FALSE),0)</f>
        <v>0</v>
      </c>
      <c r="N1730" s="42">
        <f>IFERROR(VLOOKUP($H1730,'Gen F Exp'!$A:$E,17,FALSE),0)</f>
        <v>0</v>
      </c>
      <c r="O1730" s="34">
        <f>IFERROR(VLOOKUP($H1730,'Water F Rev'!$A:$L,15,FALSE),0)</f>
        <v>0</v>
      </c>
      <c r="P1730" s="34">
        <f>IFERROR(VLOOKUP($H1730,'Water F Rev'!$A:$L,16,FALSE),0)</f>
        <v>0</v>
      </c>
      <c r="Q1730" s="42">
        <f>IFERROR(VLOOKUP($H1730,'Water F Rev'!$A:$L,17,FALSE),0)</f>
        <v>0</v>
      </c>
      <c r="R1730" s="34">
        <f>IFERROR(VLOOKUP($H1730,'Water F Exp'!$A:$K,15,FALSE),0)</f>
        <v>0</v>
      </c>
      <c r="S1730" s="34">
        <f>IFERROR(VLOOKUP($H1730,'Water F Exp'!$A:$K,16,FALSE),0)</f>
        <v>0</v>
      </c>
      <c r="T1730" s="42">
        <f>IFERROR(VLOOKUP($H1730,'Water F Exp'!$A:$K,17,FALSE),0)</f>
        <v>0</v>
      </c>
      <c r="U1730" s="34">
        <f ca="1">IFERROR(VLOOKUP($H1730,'Sewer F Rev'!$A:$E,15,FALSE),0)</f>
        <v>0</v>
      </c>
      <c r="V1730" s="34">
        <f ca="1">IFERROR(VLOOKUP($H1730,'Sewer F Rev'!$A:$E,16,FALSE),0)</f>
        <v>0</v>
      </c>
      <c r="W1730" s="42">
        <f ca="1">IFERROR(VLOOKUP($H1730,'Sewer F Rev'!$A:$E,17,FALSE),0)</f>
        <v>0</v>
      </c>
      <c r="X1730" s="34">
        <f>IFERROR(VLOOKUP($H1730,'Sewer F Exp'!$A:$B,15,FALSE),0)</f>
        <v>0</v>
      </c>
      <c r="Y1730" s="34">
        <f>IFERROR(VLOOKUP($H1730,'Sewer F Exp'!$A:$B,16,FALSE),0)</f>
        <v>0</v>
      </c>
      <c r="Z1730" s="42">
        <f>IFERROR(VLOOKUP($H1730,'Sewer F Exp'!$A:$B,17,FALSE),0)</f>
        <v>0</v>
      </c>
      <c r="AA1730" s="34">
        <f>IFERROR(VLOOKUP($H1730,'Refuse F Rev'!$A:$E,15,FALSE),0)</f>
        <v>0</v>
      </c>
      <c r="AB1730" s="34">
        <f>IFERROR(VLOOKUP($H1730,'Refuse F Rev'!$A:$E,16,FALSE),0)</f>
        <v>0</v>
      </c>
      <c r="AC1730" s="42">
        <f>IFERROR(VLOOKUP($H1730,'Refuse F Rev'!$A:$E,17,FALSE),0)</f>
        <v>0</v>
      </c>
      <c r="AD1730" s="34">
        <f>IFERROR(VLOOKUP($H1730,'Refuse F Exp'!$A:$E,15,FALSE),0)</f>
        <v>0</v>
      </c>
      <c r="AE1730" s="34">
        <f>IFERROR(VLOOKUP($H1730,'Refuse F Exp'!$A:$E,16,FALSE),0)</f>
        <v>0</v>
      </c>
      <c r="AF1730" s="42">
        <f>IFERROR(VLOOKUP($H1730,'Refuse F Exp'!$A:$E,17,FALSE),0)</f>
        <v>0</v>
      </c>
      <c r="AG1730" s="34">
        <f>IFERROR(VLOOKUP($H1730,#REF!,10,FALSE),0)</f>
        <v>0</v>
      </c>
      <c r="AH1730" s="34">
        <f>IFERROR(VLOOKUP($H1730,#REF!,11,FALSE),0)</f>
        <v>0</v>
      </c>
      <c r="AI1730" s="42">
        <f>IFERROR(VLOOKUP($H1730,#REF!,12,FALSE),0)</f>
        <v>0</v>
      </c>
      <c r="AJ1730" s="34">
        <f>IFERROR(VLOOKUP($H1730,#REF!,10,FALSE),0)</f>
        <v>0</v>
      </c>
      <c r="AK1730" s="34">
        <f>IFERROR(VLOOKUP($H1730,#REF!,11,FALSE),0)</f>
        <v>0</v>
      </c>
      <c r="AL1730" s="42">
        <f>IFERROR(VLOOKUP($H1730,#REF!,12,FALSE),0)</f>
        <v>0</v>
      </c>
      <c r="AM1730" s="34">
        <f>IFERROR(VLOOKUP($H1730,#REF!,10,FALSE),0)</f>
        <v>0</v>
      </c>
      <c r="AN1730" s="34">
        <f>IFERROR(VLOOKUP($H1730,#REF!,11,FALSE),0)</f>
        <v>0</v>
      </c>
      <c r="AO1730" s="42">
        <f>IFERROR(VLOOKUP($H1730,#REF!,12,FALSE),0)</f>
        <v>0</v>
      </c>
      <c r="AP1730" s="34">
        <f>IFERROR(VLOOKUP($H1730,#REF!,10,FALSE),0)</f>
        <v>0</v>
      </c>
      <c r="AQ1730" s="34">
        <f>IFERROR(VLOOKUP($H1730,#REF!,11,FALSE),0)</f>
        <v>0</v>
      </c>
      <c r="AR1730" s="42">
        <f>IFERROR(VLOOKUP($H1730,#REF!,12,FALSE),0)</f>
        <v>0</v>
      </c>
      <c r="AS1730" s="34">
        <f>IFERROR(VLOOKUP($H1730,#REF!,13,FALSE),0)</f>
        <v>0</v>
      </c>
      <c r="AT1730" s="34">
        <f>IFERROR(VLOOKUP($H1730,#REF!,14,FALSE),0)</f>
        <v>0</v>
      </c>
      <c r="AU1730" s="42">
        <f>IFERROR(VLOOKUP($H1730,#REF!,15,FALSE),0)</f>
        <v>0</v>
      </c>
      <c r="AV1730" s="34">
        <f>IFERROR(VLOOKUP($H1730,#REF!,15,FALSE),0)</f>
        <v>0</v>
      </c>
      <c r="AW1730" s="34">
        <f>IFERROR(VLOOKUP($H1730,#REF!,16,FALSE),0)</f>
        <v>0</v>
      </c>
      <c r="AX1730" s="42">
        <f>IFERROR(VLOOKUP($H1730,#REF!,17,FALSE),0)</f>
        <v>0</v>
      </c>
    </row>
    <row r="1731" spans="1:50" x14ac:dyDescent="0.3">
      <c r="A1731" s="33" t="e">
        <f t="shared" si="104"/>
        <v>#REF!</v>
      </c>
      <c r="B1731" s="33" t="e">
        <f>+'R&amp;E EXPORT'!#REF!</f>
        <v>#REF!</v>
      </c>
      <c r="C1731" t="str">
        <f>IFERROR(VLOOKUP(A1731,'MCSJ Export'!A:C,3,FALSE),"")</f>
        <v/>
      </c>
      <c r="D1731" s="37">
        <f t="shared" si="105"/>
        <v>0</v>
      </c>
      <c r="E1731" s="37">
        <f t="shared" si="106"/>
        <v>0</v>
      </c>
      <c r="F1731" s="37">
        <f t="shared" si="107"/>
        <v>0</v>
      </c>
      <c r="G1731" s="37"/>
      <c r="H1731" s="33" t="e">
        <f>+'R&amp;E EXPORT'!#REF!</f>
        <v>#REF!</v>
      </c>
      <c r="I1731" s="34">
        <f>IFERROR(VLOOKUP($H1731,'Gen F Rev'!$A:$M,15,FALSE),0)</f>
        <v>0</v>
      </c>
      <c r="J1731" s="34">
        <f>IFERROR(VLOOKUP($H1731,'Gen F Rev'!$A:$M,16,FALSE),0)</f>
        <v>0</v>
      </c>
      <c r="K1731" s="42">
        <f>IFERROR(VLOOKUP($H1731,'Gen F Rev'!$A:$M,17,FALSE),0)</f>
        <v>0</v>
      </c>
      <c r="L1731" s="34">
        <f>IFERROR(VLOOKUP($H1731,'Gen F Exp'!$A:$E,15,FALSE),0)</f>
        <v>0</v>
      </c>
      <c r="M1731" s="34">
        <f>IFERROR(VLOOKUP($H1731,'Gen F Exp'!$A:$E,16,FALSE),0)</f>
        <v>0</v>
      </c>
      <c r="N1731" s="42">
        <f>IFERROR(VLOOKUP($H1731,'Gen F Exp'!$A:$E,17,FALSE),0)</f>
        <v>0</v>
      </c>
      <c r="O1731" s="34">
        <f>IFERROR(VLOOKUP($H1731,'Water F Rev'!$A:$L,15,FALSE),0)</f>
        <v>0</v>
      </c>
      <c r="P1731" s="34">
        <f>IFERROR(VLOOKUP($H1731,'Water F Rev'!$A:$L,16,FALSE),0)</f>
        <v>0</v>
      </c>
      <c r="Q1731" s="42">
        <f>IFERROR(VLOOKUP($H1731,'Water F Rev'!$A:$L,17,FALSE),0)</f>
        <v>0</v>
      </c>
      <c r="R1731" s="34">
        <f>IFERROR(VLOOKUP($H1731,'Water F Exp'!$A:$K,15,FALSE),0)</f>
        <v>0</v>
      </c>
      <c r="S1731" s="34">
        <f>IFERROR(VLOOKUP($H1731,'Water F Exp'!$A:$K,16,FALSE),0)</f>
        <v>0</v>
      </c>
      <c r="T1731" s="42">
        <f>IFERROR(VLOOKUP($H1731,'Water F Exp'!$A:$K,17,FALSE),0)</f>
        <v>0</v>
      </c>
      <c r="U1731" s="34">
        <f>IFERROR(VLOOKUP($H1731,'Sewer F Rev'!$A:$E,15,FALSE),0)</f>
        <v>0</v>
      </c>
      <c r="V1731" s="34">
        <f>IFERROR(VLOOKUP($H1731,'Sewer F Rev'!$A:$E,16,FALSE),0)</f>
        <v>0</v>
      </c>
      <c r="W1731" s="42">
        <f>IFERROR(VLOOKUP($H1731,'Sewer F Rev'!$A:$E,17,FALSE),0)</f>
        <v>0</v>
      </c>
      <c r="X1731" s="34">
        <f>IFERROR(VLOOKUP($H1731,'Sewer F Exp'!$A:$B,15,FALSE),0)</f>
        <v>0</v>
      </c>
      <c r="Y1731" s="34">
        <f>IFERROR(VLOOKUP($H1731,'Sewer F Exp'!$A:$B,16,FALSE),0)</f>
        <v>0</v>
      </c>
      <c r="Z1731" s="42">
        <f>IFERROR(VLOOKUP($H1731,'Sewer F Exp'!$A:$B,17,FALSE),0)</f>
        <v>0</v>
      </c>
      <c r="AA1731" s="34">
        <f>IFERROR(VLOOKUP($H1731,'Refuse F Rev'!$A:$E,15,FALSE),0)</f>
        <v>0</v>
      </c>
      <c r="AB1731" s="34">
        <f>IFERROR(VLOOKUP($H1731,'Refuse F Rev'!$A:$E,16,FALSE),0)</f>
        <v>0</v>
      </c>
      <c r="AC1731" s="42">
        <f>IFERROR(VLOOKUP($H1731,'Refuse F Rev'!$A:$E,17,FALSE),0)</f>
        <v>0</v>
      </c>
      <c r="AD1731" s="34">
        <f>IFERROR(VLOOKUP($H1731,'Refuse F Exp'!$A:$E,15,FALSE),0)</f>
        <v>0</v>
      </c>
      <c r="AE1731" s="34">
        <f>IFERROR(VLOOKUP($H1731,'Refuse F Exp'!$A:$E,16,FALSE),0)</f>
        <v>0</v>
      </c>
      <c r="AF1731" s="42">
        <f>IFERROR(VLOOKUP($H1731,'Refuse F Exp'!$A:$E,17,FALSE),0)</f>
        <v>0</v>
      </c>
      <c r="AG1731" s="34">
        <f>IFERROR(VLOOKUP($H1731,#REF!,10,FALSE),0)</f>
        <v>0</v>
      </c>
      <c r="AH1731" s="34">
        <f>IFERROR(VLOOKUP($H1731,#REF!,11,FALSE),0)</f>
        <v>0</v>
      </c>
      <c r="AI1731" s="42">
        <f>IFERROR(VLOOKUP($H1731,#REF!,12,FALSE),0)</f>
        <v>0</v>
      </c>
      <c r="AJ1731" s="34">
        <f>IFERROR(VLOOKUP($H1731,#REF!,10,FALSE),0)</f>
        <v>0</v>
      </c>
      <c r="AK1731" s="34">
        <f>IFERROR(VLOOKUP($H1731,#REF!,11,FALSE),0)</f>
        <v>0</v>
      </c>
      <c r="AL1731" s="42">
        <f>IFERROR(VLOOKUP($H1731,#REF!,12,FALSE),0)</f>
        <v>0</v>
      </c>
      <c r="AM1731" s="34">
        <f>IFERROR(VLOOKUP($H1731,#REF!,10,FALSE),0)</f>
        <v>0</v>
      </c>
      <c r="AN1731" s="34">
        <f>IFERROR(VLOOKUP($H1731,#REF!,11,FALSE),0)</f>
        <v>0</v>
      </c>
      <c r="AO1731" s="42">
        <f>IFERROR(VLOOKUP($H1731,#REF!,12,FALSE),0)</f>
        <v>0</v>
      </c>
      <c r="AP1731" s="34">
        <f>IFERROR(VLOOKUP($H1731,#REF!,10,FALSE),0)</f>
        <v>0</v>
      </c>
      <c r="AQ1731" s="34">
        <f>IFERROR(VLOOKUP($H1731,#REF!,11,FALSE),0)</f>
        <v>0</v>
      </c>
      <c r="AR1731" s="42">
        <f>IFERROR(VLOOKUP($H1731,#REF!,12,FALSE),0)</f>
        <v>0</v>
      </c>
      <c r="AS1731" s="34">
        <f>IFERROR(VLOOKUP($H1731,#REF!,13,FALSE),0)</f>
        <v>0</v>
      </c>
      <c r="AT1731" s="34">
        <f>IFERROR(VLOOKUP($H1731,#REF!,14,FALSE),0)</f>
        <v>0</v>
      </c>
      <c r="AU1731" s="42">
        <f>IFERROR(VLOOKUP($H1731,#REF!,15,FALSE),0)</f>
        <v>0</v>
      </c>
      <c r="AV1731" s="34">
        <f>IFERROR(VLOOKUP($H1731,#REF!,15,FALSE),0)</f>
        <v>0</v>
      </c>
      <c r="AW1731" s="34">
        <f>IFERROR(VLOOKUP($H1731,#REF!,16,FALSE),0)</f>
        <v>0</v>
      </c>
      <c r="AX1731" s="42">
        <f>IFERROR(VLOOKUP($H1731,#REF!,17,FALSE),0)</f>
        <v>0</v>
      </c>
    </row>
    <row r="1732" spans="1:50" x14ac:dyDescent="0.3">
      <c r="A1732" s="33" t="str">
        <f t="shared" ref="A1732:A1795" si="108">+TRIM(H1732)</f>
        <v>0</v>
      </c>
      <c r="B1732" s="33">
        <f>+'R&amp;E EXPORT'!B1539</f>
        <v>0</v>
      </c>
      <c r="C1732" t="str">
        <f>IFERROR(VLOOKUP(A1732,'MCSJ Export'!A:C,3,FALSE),"")</f>
        <v/>
      </c>
      <c r="D1732" s="37">
        <f t="shared" ref="D1732:D1795" ca="1" si="109">+I1732+L1732+O1732+R1732+U1732+X1732+AA1732+AD1732+AG1732+AJ1732+AM1732+AP1732+AS1732+AV1732</f>
        <v>0</v>
      </c>
      <c r="E1732" s="37">
        <f t="shared" ref="E1732:E1795" ca="1" si="110">+J1732+M1732+P1732+S1732+V1732+Y1732+AB1732+AE1732+AH1732+AK1732+AN1732+AQ1732+AT1732+AW1732</f>
        <v>0</v>
      </c>
      <c r="F1732" s="37">
        <f t="shared" ref="F1732:F1795" ca="1" si="111">+K1732+N1732+Q1732+T1732+W1732+Z1732+AC1732+AF1732+AI1732+AL1732+AO1732+AR1732+AU1732+AX1732</f>
        <v>0</v>
      </c>
      <c r="G1732" s="37"/>
      <c r="H1732" s="33">
        <f>+'R&amp;E EXPORT'!A1539</f>
        <v>0</v>
      </c>
      <c r="I1732" s="34">
        <f>IFERROR(VLOOKUP($H1732,'Gen F Rev'!$A:$M,15,FALSE),0)</f>
        <v>0</v>
      </c>
      <c r="J1732" s="34">
        <f>IFERROR(VLOOKUP($H1732,'Gen F Rev'!$A:$M,16,FALSE),0)</f>
        <v>0</v>
      </c>
      <c r="K1732" s="42">
        <f>IFERROR(VLOOKUP($H1732,'Gen F Rev'!$A:$M,17,FALSE),0)</f>
        <v>0</v>
      </c>
      <c r="L1732" s="34">
        <f>IFERROR(VLOOKUP($H1732,'Gen F Exp'!$A:$E,15,FALSE),0)</f>
        <v>0</v>
      </c>
      <c r="M1732" s="34">
        <f>IFERROR(VLOOKUP($H1732,'Gen F Exp'!$A:$E,16,FALSE),0)</f>
        <v>0</v>
      </c>
      <c r="N1732" s="42">
        <f>IFERROR(VLOOKUP($H1732,'Gen F Exp'!$A:$E,17,FALSE),0)</f>
        <v>0</v>
      </c>
      <c r="O1732" s="34">
        <f>IFERROR(VLOOKUP($H1732,'Water F Rev'!$A:$L,15,FALSE),0)</f>
        <v>0</v>
      </c>
      <c r="P1732" s="34">
        <f>IFERROR(VLOOKUP($H1732,'Water F Rev'!$A:$L,16,FALSE),0)</f>
        <v>0</v>
      </c>
      <c r="Q1732" s="42">
        <f>IFERROR(VLOOKUP($H1732,'Water F Rev'!$A:$L,17,FALSE),0)</f>
        <v>0</v>
      </c>
      <c r="R1732" s="34">
        <f>IFERROR(VLOOKUP($H1732,'Water F Exp'!$A:$K,15,FALSE),0)</f>
        <v>0</v>
      </c>
      <c r="S1732" s="34">
        <f>IFERROR(VLOOKUP($H1732,'Water F Exp'!$A:$K,16,FALSE),0)</f>
        <v>0</v>
      </c>
      <c r="T1732" s="42">
        <f>IFERROR(VLOOKUP($H1732,'Water F Exp'!$A:$K,17,FALSE),0)</f>
        <v>0</v>
      </c>
      <c r="U1732" s="34">
        <f ca="1">IFERROR(VLOOKUP($H1732,'Sewer F Rev'!$A:$E,15,FALSE),0)</f>
        <v>0</v>
      </c>
      <c r="V1732" s="34">
        <f ca="1">IFERROR(VLOOKUP($H1732,'Sewer F Rev'!$A:$E,16,FALSE),0)</f>
        <v>0</v>
      </c>
      <c r="W1732" s="42">
        <f ca="1">IFERROR(VLOOKUP($H1732,'Sewer F Rev'!$A:$E,17,FALSE),0)</f>
        <v>0</v>
      </c>
      <c r="X1732" s="34">
        <f>IFERROR(VLOOKUP($H1732,'Sewer F Exp'!$A:$B,15,FALSE),0)</f>
        <v>0</v>
      </c>
      <c r="Y1732" s="34">
        <f>IFERROR(VLOOKUP($H1732,'Sewer F Exp'!$A:$B,16,FALSE),0)</f>
        <v>0</v>
      </c>
      <c r="Z1732" s="42">
        <f>IFERROR(VLOOKUP($H1732,'Sewer F Exp'!$A:$B,17,FALSE),0)</f>
        <v>0</v>
      </c>
      <c r="AA1732" s="34">
        <f>IFERROR(VLOOKUP($H1732,'Refuse F Rev'!$A:$E,15,FALSE),0)</f>
        <v>0</v>
      </c>
      <c r="AB1732" s="34">
        <f>IFERROR(VLOOKUP($H1732,'Refuse F Rev'!$A:$E,16,FALSE),0)</f>
        <v>0</v>
      </c>
      <c r="AC1732" s="42">
        <f>IFERROR(VLOOKUP($H1732,'Refuse F Rev'!$A:$E,17,FALSE),0)</f>
        <v>0</v>
      </c>
      <c r="AD1732" s="34">
        <f>IFERROR(VLOOKUP($H1732,'Refuse F Exp'!$A:$E,15,FALSE),0)</f>
        <v>0</v>
      </c>
      <c r="AE1732" s="34">
        <f>IFERROR(VLOOKUP($H1732,'Refuse F Exp'!$A:$E,16,FALSE),0)</f>
        <v>0</v>
      </c>
      <c r="AF1732" s="42">
        <f>IFERROR(VLOOKUP($H1732,'Refuse F Exp'!$A:$E,17,FALSE),0)</f>
        <v>0</v>
      </c>
      <c r="AG1732" s="34">
        <f>IFERROR(VLOOKUP($H1732,#REF!,10,FALSE),0)</f>
        <v>0</v>
      </c>
      <c r="AH1732" s="34">
        <f>IFERROR(VLOOKUP($H1732,#REF!,11,FALSE),0)</f>
        <v>0</v>
      </c>
      <c r="AI1732" s="42">
        <f>IFERROR(VLOOKUP($H1732,#REF!,12,FALSE),0)</f>
        <v>0</v>
      </c>
      <c r="AJ1732" s="34">
        <f>IFERROR(VLOOKUP($H1732,#REF!,10,FALSE),0)</f>
        <v>0</v>
      </c>
      <c r="AK1732" s="34">
        <f>IFERROR(VLOOKUP($H1732,#REF!,11,FALSE),0)</f>
        <v>0</v>
      </c>
      <c r="AL1732" s="42">
        <f>IFERROR(VLOOKUP($H1732,#REF!,12,FALSE),0)</f>
        <v>0</v>
      </c>
      <c r="AM1732" s="34">
        <f>IFERROR(VLOOKUP($H1732,#REF!,10,FALSE),0)</f>
        <v>0</v>
      </c>
      <c r="AN1732" s="34">
        <f>IFERROR(VLOOKUP($H1732,#REF!,11,FALSE),0)</f>
        <v>0</v>
      </c>
      <c r="AO1732" s="42">
        <f>IFERROR(VLOOKUP($H1732,#REF!,12,FALSE),0)</f>
        <v>0</v>
      </c>
      <c r="AP1732" s="34">
        <f>IFERROR(VLOOKUP($H1732,#REF!,10,FALSE),0)</f>
        <v>0</v>
      </c>
      <c r="AQ1732" s="34">
        <f>IFERROR(VLOOKUP($H1732,#REF!,11,FALSE),0)</f>
        <v>0</v>
      </c>
      <c r="AR1732" s="42">
        <f>IFERROR(VLOOKUP($H1732,#REF!,12,FALSE),0)</f>
        <v>0</v>
      </c>
      <c r="AS1732" s="34">
        <f>IFERROR(VLOOKUP($H1732,#REF!,13,FALSE),0)</f>
        <v>0</v>
      </c>
      <c r="AT1732" s="34">
        <f>IFERROR(VLOOKUP($H1732,#REF!,14,FALSE),0)</f>
        <v>0</v>
      </c>
      <c r="AU1732" s="42">
        <f>IFERROR(VLOOKUP($H1732,#REF!,15,FALSE),0)</f>
        <v>0</v>
      </c>
      <c r="AV1732" s="34">
        <f>IFERROR(VLOOKUP($H1732,#REF!,15,FALSE),0)</f>
        <v>0</v>
      </c>
      <c r="AW1732" s="34">
        <f>IFERROR(VLOOKUP($H1732,#REF!,16,FALSE),0)</f>
        <v>0</v>
      </c>
      <c r="AX1732" s="42">
        <f>IFERROR(VLOOKUP($H1732,#REF!,17,FALSE),0)</f>
        <v>0</v>
      </c>
    </row>
    <row r="1733" spans="1:50" x14ac:dyDescent="0.3">
      <c r="A1733" s="33" t="str">
        <f t="shared" si="108"/>
        <v>0</v>
      </c>
      <c r="B1733" s="33">
        <f>+'R&amp;E EXPORT'!B1540</f>
        <v>0</v>
      </c>
      <c r="C1733" t="str">
        <f>IFERROR(VLOOKUP(A1733,'MCSJ Export'!A:C,3,FALSE),"")</f>
        <v/>
      </c>
      <c r="D1733" s="37">
        <f t="shared" ca="1" si="109"/>
        <v>0</v>
      </c>
      <c r="E1733" s="37">
        <f t="shared" ca="1" si="110"/>
        <v>0</v>
      </c>
      <c r="F1733" s="37">
        <f t="shared" ca="1" si="111"/>
        <v>0</v>
      </c>
      <c r="G1733" s="37"/>
      <c r="H1733" s="33">
        <f>+'R&amp;E EXPORT'!A1540</f>
        <v>0</v>
      </c>
      <c r="I1733" s="34">
        <f>IFERROR(VLOOKUP($H1733,'Gen F Rev'!$A:$M,15,FALSE),0)</f>
        <v>0</v>
      </c>
      <c r="J1733" s="34">
        <f>IFERROR(VLOOKUP($H1733,'Gen F Rev'!$A:$M,16,FALSE),0)</f>
        <v>0</v>
      </c>
      <c r="K1733" s="42">
        <f>IFERROR(VLOOKUP($H1733,'Gen F Rev'!$A:$M,17,FALSE),0)</f>
        <v>0</v>
      </c>
      <c r="L1733" s="34">
        <f>IFERROR(VLOOKUP($H1733,'Gen F Exp'!$A:$E,15,FALSE),0)</f>
        <v>0</v>
      </c>
      <c r="M1733" s="34">
        <f>IFERROR(VLOOKUP($H1733,'Gen F Exp'!$A:$E,16,FALSE),0)</f>
        <v>0</v>
      </c>
      <c r="N1733" s="42">
        <f>IFERROR(VLOOKUP($H1733,'Gen F Exp'!$A:$E,17,FALSE),0)</f>
        <v>0</v>
      </c>
      <c r="O1733" s="34">
        <f>IFERROR(VLOOKUP($H1733,'Water F Rev'!$A:$L,15,FALSE),0)</f>
        <v>0</v>
      </c>
      <c r="P1733" s="34">
        <f>IFERROR(VLOOKUP($H1733,'Water F Rev'!$A:$L,16,FALSE),0)</f>
        <v>0</v>
      </c>
      <c r="Q1733" s="42">
        <f>IFERROR(VLOOKUP($H1733,'Water F Rev'!$A:$L,17,FALSE),0)</f>
        <v>0</v>
      </c>
      <c r="R1733" s="34">
        <f>IFERROR(VLOOKUP($H1733,'Water F Exp'!$A:$K,15,FALSE),0)</f>
        <v>0</v>
      </c>
      <c r="S1733" s="34">
        <f>IFERROR(VLOOKUP($H1733,'Water F Exp'!$A:$K,16,FALSE),0)</f>
        <v>0</v>
      </c>
      <c r="T1733" s="42">
        <f>IFERROR(VLOOKUP($H1733,'Water F Exp'!$A:$K,17,FALSE),0)</f>
        <v>0</v>
      </c>
      <c r="U1733" s="34">
        <f ca="1">IFERROR(VLOOKUP($H1733,'Sewer F Rev'!$A:$E,15,FALSE),0)</f>
        <v>0</v>
      </c>
      <c r="V1733" s="34">
        <f ca="1">IFERROR(VLOOKUP($H1733,'Sewer F Rev'!$A:$E,16,FALSE),0)</f>
        <v>0</v>
      </c>
      <c r="W1733" s="42">
        <f ca="1">IFERROR(VLOOKUP($H1733,'Sewer F Rev'!$A:$E,17,FALSE),0)</f>
        <v>0</v>
      </c>
      <c r="X1733" s="34">
        <f>IFERROR(VLOOKUP($H1733,'Sewer F Exp'!$A:$B,15,FALSE),0)</f>
        <v>0</v>
      </c>
      <c r="Y1733" s="34">
        <f>IFERROR(VLOOKUP($H1733,'Sewer F Exp'!$A:$B,16,FALSE),0)</f>
        <v>0</v>
      </c>
      <c r="Z1733" s="42">
        <f>IFERROR(VLOOKUP($H1733,'Sewer F Exp'!$A:$B,17,FALSE),0)</f>
        <v>0</v>
      </c>
      <c r="AA1733" s="34">
        <f>IFERROR(VLOOKUP($H1733,'Refuse F Rev'!$A:$E,15,FALSE),0)</f>
        <v>0</v>
      </c>
      <c r="AB1733" s="34">
        <f>IFERROR(VLOOKUP($H1733,'Refuse F Rev'!$A:$E,16,FALSE),0)</f>
        <v>0</v>
      </c>
      <c r="AC1733" s="42">
        <f>IFERROR(VLOOKUP($H1733,'Refuse F Rev'!$A:$E,17,FALSE),0)</f>
        <v>0</v>
      </c>
      <c r="AD1733" s="34">
        <f>IFERROR(VLOOKUP($H1733,'Refuse F Exp'!$A:$E,15,FALSE),0)</f>
        <v>0</v>
      </c>
      <c r="AE1733" s="34">
        <f>IFERROR(VLOOKUP($H1733,'Refuse F Exp'!$A:$E,16,FALSE),0)</f>
        <v>0</v>
      </c>
      <c r="AF1733" s="42">
        <f>IFERROR(VLOOKUP($H1733,'Refuse F Exp'!$A:$E,17,FALSE),0)</f>
        <v>0</v>
      </c>
      <c r="AG1733" s="34">
        <f>IFERROR(VLOOKUP($H1733,#REF!,10,FALSE),0)</f>
        <v>0</v>
      </c>
      <c r="AH1733" s="34">
        <f>IFERROR(VLOOKUP($H1733,#REF!,11,FALSE),0)</f>
        <v>0</v>
      </c>
      <c r="AI1733" s="42">
        <f>IFERROR(VLOOKUP($H1733,#REF!,12,FALSE),0)</f>
        <v>0</v>
      </c>
      <c r="AJ1733" s="34">
        <f>IFERROR(VLOOKUP($H1733,#REF!,10,FALSE),0)</f>
        <v>0</v>
      </c>
      <c r="AK1733" s="34">
        <f>IFERROR(VLOOKUP($H1733,#REF!,11,FALSE),0)</f>
        <v>0</v>
      </c>
      <c r="AL1733" s="42">
        <f>IFERROR(VLOOKUP($H1733,#REF!,12,FALSE),0)</f>
        <v>0</v>
      </c>
      <c r="AM1733" s="34">
        <f>IFERROR(VLOOKUP($H1733,#REF!,10,FALSE),0)</f>
        <v>0</v>
      </c>
      <c r="AN1733" s="34">
        <f>IFERROR(VLOOKUP($H1733,#REF!,11,FALSE),0)</f>
        <v>0</v>
      </c>
      <c r="AO1733" s="42">
        <f>IFERROR(VLOOKUP($H1733,#REF!,12,FALSE),0)</f>
        <v>0</v>
      </c>
      <c r="AP1733" s="34">
        <f>IFERROR(VLOOKUP($H1733,#REF!,10,FALSE),0)</f>
        <v>0</v>
      </c>
      <c r="AQ1733" s="34">
        <f>IFERROR(VLOOKUP($H1733,#REF!,11,FALSE),0)</f>
        <v>0</v>
      </c>
      <c r="AR1733" s="42">
        <f>IFERROR(VLOOKUP($H1733,#REF!,12,FALSE),0)</f>
        <v>0</v>
      </c>
      <c r="AS1733" s="34">
        <f>IFERROR(VLOOKUP($H1733,#REF!,13,FALSE),0)</f>
        <v>0</v>
      </c>
      <c r="AT1733" s="34">
        <f>IFERROR(VLOOKUP($H1733,#REF!,14,FALSE),0)</f>
        <v>0</v>
      </c>
      <c r="AU1733" s="42">
        <f>IFERROR(VLOOKUP($H1733,#REF!,15,FALSE),0)</f>
        <v>0</v>
      </c>
      <c r="AV1733" s="34">
        <f>IFERROR(VLOOKUP($H1733,#REF!,15,FALSE),0)</f>
        <v>0</v>
      </c>
      <c r="AW1733" s="34">
        <f>IFERROR(VLOOKUP($H1733,#REF!,16,FALSE),0)</f>
        <v>0</v>
      </c>
      <c r="AX1733" s="42">
        <f>IFERROR(VLOOKUP($H1733,#REF!,17,FALSE),0)</f>
        <v>0</v>
      </c>
    </row>
    <row r="1734" spans="1:50" x14ac:dyDescent="0.3">
      <c r="A1734" s="33" t="str">
        <f t="shared" si="108"/>
        <v>0</v>
      </c>
      <c r="B1734" s="33">
        <f>+'R&amp;E EXPORT'!B1541</f>
        <v>0</v>
      </c>
      <c r="C1734" t="str">
        <f>IFERROR(VLOOKUP(A1734,'MCSJ Export'!A:C,3,FALSE),"")</f>
        <v/>
      </c>
      <c r="D1734" s="37">
        <f t="shared" ca="1" si="109"/>
        <v>0</v>
      </c>
      <c r="E1734" s="37">
        <f t="shared" ca="1" si="110"/>
        <v>0</v>
      </c>
      <c r="F1734" s="37">
        <f t="shared" ca="1" si="111"/>
        <v>0</v>
      </c>
      <c r="G1734" s="37"/>
      <c r="H1734" s="33">
        <f>+'R&amp;E EXPORT'!A1541</f>
        <v>0</v>
      </c>
      <c r="I1734" s="34">
        <f>IFERROR(VLOOKUP($H1734,'Gen F Rev'!$A:$M,15,FALSE),0)</f>
        <v>0</v>
      </c>
      <c r="J1734" s="34">
        <f>IFERROR(VLOOKUP($H1734,'Gen F Rev'!$A:$M,16,FALSE),0)</f>
        <v>0</v>
      </c>
      <c r="K1734" s="42">
        <f>IFERROR(VLOOKUP($H1734,'Gen F Rev'!$A:$M,17,FALSE),0)</f>
        <v>0</v>
      </c>
      <c r="L1734" s="34">
        <f>IFERROR(VLOOKUP($H1734,'Gen F Exp'!$A:$E,15,FALSE),0)</f>
        <v>0</v>
      </c>
      <c r="M1734" s="34">
        <f>IFERROR(VLOOKUP($H1734,'Gen F Exp'!$A:$E,16,FALSE),0)</f>
        <v>0</v>
      </c>
      <c r="N1734" s="42">
        <f>IFERROR(VLOOKUP($H1734,'Gen F Exp'!$A:$E,17,FALSE),0)</f>
        <v>0</v>
      </c>
      <c r="O1734" s="34">
        <f>IFERROR(VLOOKUP($H1734,'Water F Rev'!$A:$L,15,FALSE),0)</f>
        <v>0</v>
      </c>
      <c r="P1734" s="34">
        <f>IFERROR(VLOOKUP($H1734,'Water F Rev'!$A:$L,16,FALSE),0)</f>
        <v>0</v>
      </c>
      <c r="Q1734" s="42">
        <f>IFERROR(VLOOKUP($H1734,'Water F Rev'!$A:$L,17,FALSE),0)</f>
        <v>0</v>
      </c>
      <c r="R1734" s="34">
        <f>IFERROR(VLOOKUP($H1734,'Water F Exp'!$A:$K,15,FALSE),0)</f>
        <v>0</v>
      </c>
      <c r="S1734" s="34">
        <f>IFERROR(VLOOKUP($H1734,'Water F Exp'!$A:$K,16,FALSE),0)</f>
        <v>0</v>
      </c>
      <c r="T1734" s="42">
        <f>IFERROR(VLOOKUP($H1734,'Water F Exp'!$A:$K,17,FALSE),0)</f>
        <v>0</v>
      </c>
      <c r="U1734" s="34">
        <f ca="1">IFERROR(VLOOKUP($H1734,'Sewer F Rev'!$A:$E,15,FALSE),0)</f>
        <v>0</v>
      </c>
      <c r="V1734" s="34">
        <f ca="1">IFERROR(VLOOKUP($H1734,'Sewer F Rev'!$A:$E,16,FALSE),0)</f>
        <v>0</v>
      </c>
      <c r="W1734" s="42">
        <f ca="1">IFERROR(VLOOKUP($H1734,'Sewer F Rev'!$A:$E,17,FALSE),0)</f>
        <v>0</v>
      </c>
      <c r="X1734" s="34">
        <f>IFERROR(VLOOKUP($H1734,'Sewer F Exp'!$A:$B,15,FALSE),0)</f>
        <v>0</v>
      </c>
      <c r="Y1734" s="34">
        <f>IFERROR(VLOOKUP($H1734,'Sewer F Exp'!$A:$B,16,FALSE),0)</f>
        <v>0</v>
      </c>
      <c r="Z1734" s="42">
        <f>IFERROR(VLOOKUP($H1734,'Sewer F Exp'!$A:$B,17,FALSE),0)</f>
        <v>0</v>
      </c>
      <c r="AA1734" s="34">
        <f>IFERROR(VLOOKUP($H1734,'Refuse F Rev'!$A:$E,15,FALSE),0)</f>
        <v>0</v>
      </c>
      <c r="AB1734" s="34">
        <f>IFERROR(VLOOKUP($H1734,'Refuse F Rev'!$A:$E,16,FALSE),0)</f>
        <v>0</v>
      </c>
      <c r="AC1734" s="42">
        <f>IFERROR(VLOOKUP($H1734,'Refuse F Rev'!$A:$E,17,FALSE),0)</f>
        <v>0</v>
      </c>
      <c r="AD1734" s="34">
        <f>IFERROR(VLOOKUP($H1734,'Refuse F Exp'!$A:$E,15,FALSE),0)</f>
        <v>0</v>
      </c>
      <c r="AE1734" s="34">
        <f>IFERROR(VLOOKUP($H1734,'Refuse F Exp'!$A:$E,16,FALSE),0)</f>
        <v>0</v>
      </c>
      <c r="AF1734" s="42">
        <f>IFERROR(VLOOKUP($H1734,'Refuse F Exp'!$A:$E,17,FALSE),0)</f>
        <v>0</v>
      </c>
      <c r="AG1734" s="34">
        <f>IFERROR(VLOOKUP($H1734,#REF!,10,FALSE),0)</f>
        <v>0</v>
      </c>
      <c r="AH1734" s="34">
        <f>IFERROR(VLOOKUP($H1734,#REF!,11,FALSE),0)</f>
        <v>0</v>
      </c>
      <c r="AI1734" s="42">
        <f>IFERROR(VLOOKUP($H1734,#REF!,12,FALSE),0)</f>
        <v>0</v>
      </c>
      <c r="AJ1734" s="34">
        <f>IFERROR(VLOOKUP($H1734,#REF!,10,FALSE),0)</f>
        <v>0</v>
      </c>
      <c r="AK1734" s="34">
        <f>IFERROR(VLOOKUP($H1734,#REF!,11,FALSE),0)</f>
        <v>0</v>
      </c>
      <c r="AL1734" s="42">
        <f>IFERROR(VLOOKUP($H1734,#REF!,12,FALSE),0)</f>
        <v>0</v>
      </c>
      <c r="AM1734" s="34">
        <f>IFERROR(VLOOKUP($H1734,#REF!,10,FALSE),0)</f>
        <v>0</v>
      </c>
      <c r="AN1734" s="34">
        <f>IFERROR(VLOOKUP($H1734,#REF!,11,FALSE),0)</f>
        <v>0</v>
      </c>
      <c r="AO1734" s="42">
        <f>IFERROR(VLOOKUP($H1734,#REF!,12,FALSE),0)</f>
        <v>0</v>
      </c>
      <c r="AP1734" s="34">
        <f>IFERROR(VLOOKUP($H1734,#REF!,10,FALSE),0)</f>
        <v>0</v>
      </c>
      <c r="AQ1734" s="34">
        <f>IFERROR(VLOOKUP($H1734,#REF!,11,FALSE),0)</f>
        <v>0</v>
      </c>
      <c r="AR1734" s="42">
        <f>IFERROR(VLOOKUP($H1734,#REF!,12,FALSE),0)</f>
        <v>0</v>
      </c>
      <c r="AS1734" s="34">
        <f>IFERROR(VLOOKUP($H1734,#REF!,13,FALSE),0)</f>
        <v>0</v>
      </c>
      <c r="AT1734" s="34">
        <f>IFERROR(VLOOKUP($H1734,#REF!,14,FALSE),0)</f>
        <v>0</v>
      </c>
      <c r="AU1734" s="42">
        <f>IFERROR(VLOOKUP($H1734,#REF!,15,FALSE),0)</f>
        <v>0</v>
      </c>
      <c r="AV1734" s="34">
        <f>IFERROR(VLOOKUP($H1734,#REF!,15,FALSE),0)</f>
        <v>0</v>
      </c>
      <c r="AW1734" s="34">
        <f>IFERROR(VLOOKUP($H1734,#REF!,16,FALSE),0)</f>
        <v>0</v>
      </c>
      <c r="AX1734" s="42">
        <f>IFERROR(VLOOKUP($H1734,#REF!,17,FALSE),0)</f>
        <v>0</v>
      </c>
    </row>
    <row r="1735" spans="1:50" x14ac:dyDescent="0.3">
      <c r="A1735" s="33" t="e">
        <f t="shared" si="108"/>
        <v>#REF!</v>
      </c>
      <c r="B1735" s="33" t="e">
        <f>+'R&amp;E EXPORT'!#REF!</f>
        <v>#REF!</v>
      </c>
      <c r="C1735" t="str">
        <f>IFERROR(VLOOKUP(A1735,'MCSJ Export'!A:C,3,FALSE),"")</f>
        <v/>
      </c>
      <c r="D1735" s="37">
        <f t="shared" si="109"/>
        <v>0</v>
      </c>
      <c r="E1735" s="37">
        <f t="shared" si="110"/>
        <v>0</v>
      </c>
      <c r="F1735" s="37">
        <f t="shared" si="111"/>
        <v>0</v>
      </c>
      <c r="G1735" s="37"/>
      <c r="H1735" s="33" t="e">
        <f>+'R&amp;E EXPORT'!#REF!</f>
        <v>#REF!</v>
      </c>
      <c r="I1735" s="34">
        <f>IFERROR(VLOOKUP($H1735,'Gen F Rev'!$A:$M,15,FALSE),0)</f>
        <v>0</v>
      </c>
      <c r="J1735" s="34">
        <f>IFERROR(VLOOKUP($H1735,'Gen F Rev'!$A:$M,16,FALSE),0)</f>
        <v>0</v>
      </c>
      <c r="K1735" s="42">
        <f>IFERROR(VLOOKUP($H1735,'Gen F Rev'!$A:$M,17,FALSE),0)</f>
        <v>0</v>
      </c>
      <c r="L1735" s="34">
        <f>IFERROR(VLOOKUP($H1735,'Gen F Exp'!$A:$E,15,FALSE),0)</f>
        <v>0</v>
      </c>
      <c r="M1735" s="34">
        <f>IFERROR(VLOOKUP($H1735,'Gen F Exp'!$A:$E,16,FALSE),0)</f>
        <v>0</v>
      </c>
      <c r="N1735" s="42">
        <f>IFERROR(VLOOKUP($H1735,'Gen F Exp'!$A:$E,17,FALSE),0)</f>
        <v>0</v>
      </c>
      <c r="O1735" s="34">
        <f>IFERROR(VLOOKUP($H1735,'Water F Rev'!$A:$L,15,FALSE),0)</f>
        <v>0</v>
      </c>
      <c r="P1735" s="34">
        <f>IFERROR(VLOOKUP($H1735,'Water F Rev'!$A:$L,16,FALSE),0)</f>
        <v>0</v>
      </c>
      <c r="Q1735" s="42">
        <f>IFERROR(VLOOKUP($H1735,'Water F Rev'!$A:$L,17,FALSE),0)</f>
        <v>0</v>
      </c>
      <c r="R1735" s="34">
        <f>IFERROR(VLOOKUP($H1735,'Water F Exp'!$A:$K,15,FALSE),0)</f>
        <v>0</v>
      </c>
      <c r="S1735" s="34">
        <f>IFERROR(VLOOKUP($H1735,'Water F Exp'!$A:$K,16,FALSE),0)</f>
        <v>0</v>
      </c>
      <c r="T1735" s="42">
        <f>IFERROR(VLOOKUP($H1735,'Water F Exp'!$A:$K,17,FALSE),0)</f>
        <v>0</v>
      </c>
      <c r="U1735" s="34">
        <f>IFERROR(VLOOKUP($H1735,'Sewer F Rev'!$A:$E,15,FALSE),0)</f>
        <v>0</v>
      </c>
      <c r="V1735" s="34">
        <f>IFERROR(VLOOKUP($H1735,'Sewer F Rev'!$A:$E,16,FALSE),0)</f>
        <v>0</v>
      </c>
      <c r="W1735" s="42">
        <f>IFERROR(VLOOKUP($H1735,'Sewer F Rev'!$A:$E,17,FALSE),0)</f>
        <v>0</v>
      </c>
      <c r="X1735" s="34">
        <f>IFERROR(VLOOKUP($H1735,'Sewer F Exp'!$A:$B,15,FALSE),0)</f>
        <v>0</v>
      </c>
      <c r="Y1735" s="34">
        <f>IFERROR(VLOOKUP($H1735,'Sewer F Exp'!$A:$B,16,FALSE),0)</f>
        <v>0</v>
      </c>
      <c r="Z1735" s="42">
        <f>IFERROR(VLOOKUP($H1735,'Sewer F Exp'!$A:$B,17,FALSE),0)</f>
        <v>0</v>
      </c>
      <c r="AA1735" s="34">
        <f>IFERROR(VLOOKUP($H1735,'Refuse F Rev'!$A:$E,15,FALSE),0)</f>
        <v>0</v>
      </c>
      <c r="AB1735" s="34">
        <f>IFERROR(VLOOKUP($H1735,'Refuse F Rev'!$A:$E,16,FALSE),0)</f>
        <v>0</v>
      </c>
      <c r="AC1735" s="42">
        <f>IFERROR(VLOOKUP($H1735,'Refuse F Rev'!$A:$E,17,FALSE),0)</f>
        <v>0</v>
      </c>
      <c r="AD1735" s="34">
        <f>IFERROR(VLOOKUP($H1735,'Refuse F Exp'!$A:$E,15,FALSE),0)</f>
        <v>0</v>
      </c>
      <c r="AE1735" s="34">
        <f>IFERROR(VLOOKUP($H1735,'Refuse F Exp'!$A:$E,16,FALSE),0)</f>
        <v>0</v>
      </c>
      <c r="AF1735" s="42">
        <f>IFERROR(VLOOKUP($H1735,'Refuse F Exp'!$A:$E,17,FALSE),0)</f>
        <v>0</v>
      </c>
      <c r="AG1735" s="34">
        <f>IFERROR(VLOOKUP($H1735,#REF!,10,FALSE),0)</f>
        <v>0</v>
      </c>
      <c r="AH1735" s="34">
        <f>IFERROR(VLOOKUP($H1735,#REF!,11,FALSE),0)</f>
        <v>0</v>
      </c>
      <c r="AI1735" s="42">
        <f>IFERROR(VLOOKUP($H1735,#REF!,12,FALSE),0)</f>
        <v>0</v>
      </c>
      <c r="AJ1735" s="34">
        <f>IFERROR(VLOOKUP($H1735,#REF!,10,FALSE),0)</f>
        <v>0</v>
      </c>
      <c r="AK1735" s="34">
        <f>IFERROR(VLOOKUP($H1735,#REF!,11,FALSE),0)</f>
        <v>0</v>
      </c>
      <c r="AL1735" s="42">
        <f>IFERROR(VLOOKUP($H1735,#REF!,12,FALSE),0)</f>
        <v>0</v>
      </c>
      <c r="AM1735" s="34">
        <f>IFERROR(VLOOKUP($H1735,#REF!,10,FALSE),0)</f>
        <v>0</v>
      </c>
      <c r="AN1735" s="34">
        <f>IFERROR(VLOOKUP($H1735,#REF!,11,FALSE),0)</f>
        <v>0</v>
      </c>
      <c r="AO1735" s="42">
        <f>IFERROR(VLOOKUP($H1735,#REF!,12,FALSE),0)</f>
        <v>0</v>
      </c>
      <c r="AP1735" s="34">
        <f>IFERROR(VLOOKUP($H1735,#REF!,10,FALSE),0)</f>
        <v>0</v>
      </c>
      <c r="AQ1735" s="34">
        <f>IFERROR(VLOOKUP($H1735,#REF!,11,FALSE),0)</f>
        <v>0</v>
      </c>
      <c r="AR1735" s="42">
        <f>IFERROR(VLOOKUP($H1735,#REF!,12,FALSE),0)</f>
        <v>0</v>
      </c>
      <c r="AS1735" s="34">
        <f>IFERROR(VLOOKUP($H1735,#REF!,13,FALSE),0)</f>
        <v>0</v>
      </c>
      <c r="AT1735" s="34">
        <f>IFERROR(VLOOKUP($H1735,#REF!,14,FALSE),0)</f>
        <v>0</v>
      </c>
      <c r="AU1735" s="42">
        <f>IFERROR(VLOOKUP($H1735,#REF!,15,FALSE),0)</f>
        <v>0</v>
      </c>
      <c r="AV1735" s="34">
        <f>IFERROR(VLOOKUP($H1735,#REF!,15,FALSE),0)</f>
        <v>0</v>
      </c>
      <c r="AW1735" s="34">
        <f>IFERROR(VLOOKUP($H1735,#REF!,16,FALSE),0)</f>
        <v>0</v>
      </c>
      <c r="AX1735" s="42">
        <f>IFERROR(VLOOKUP($H1735,#REF!,17,FALSE),0)</f>
        <v>0</v>
      </c>
    </row>
    <row r="1736" spans="1:50" x14ac:dyDescent="0.3">
      <c r="A1736" s="33" t="e">
        <f t="shared" si="108"/>
        <v>#REF!</v>
      </c>
      <c r="B1736" s="33" t="e">
        <f>+'R&amp;E EXPORT'!#REF!</f>
        <v>#REF!</v>
      </c>
      <c r="C1736" t="str">
        <f>IFERROR(VLOOKUP(A1736,'MCSJ Export'!A:C,3,FALSE),"")</f>
        <v/>
      </c>
      <c r="D1736" s="37">
        <f t="shared" si="109"/>
        <v>0</v>
      </c>
      <c r="E1736" s="37">
        <f t="shared" si="110"/>
        <v>0</v>
      </c>
      <c r="F1736" s="37">
        <f t="shared" si="111"/>
        <v>0</v>
      </c>
      <c r="G1736" s="37"/>
      <c r="H1736" s="33" t="e">
        <f>+'R&amp;E EXPORT'!#REF!</f>
        <v>#REF!</v>
      </c>
      <c r="I1736" s="34">
        <f>IFERROR(VLOOKUP($H1736,'Gen F Rev'!$A:$M,15,FALSE),0)</f>
        <v>0</v>
      </c>
      <c r="J1736" s="34">
        <f>IFERROR(VLOOKUP($H1736,'Gen F Rev'!$A:$M,16,FALSE),0)</f>
        <v>0</v>
      </c>
      <c r="K1736" s="42">
        <f>IFERROR(VLOOKUP($H1736,'Gen F Rev'!$A:$M,17,FALSE),0)</f>
        <v>0</v>
      </c>
      <c r="L1736" s="34">
        <f>IFERROR(VLOOKUP($H1736,'Gen F Exp'!$A:$E,15,FALSE),0)</f>
        <v>0</v>
      </c>
      <c r="M1736" s="34">
        <f>IFERROR(VLOOKUP($H1736,'Gen F Exp'!$A:$E,16,FALSE),0)</f>
        <v>0</v>
      </c>
      <c r="N1736" s="42">
        <f>IFERROR(VLOOKUP($H1736,'Gen F Exp'!$A:$E,17,FALSE),0)</f>
        <v>0</v>
      </c>
      <c r="O1736" s="34">
        <f>IFERROR(VLOOKUP($H1736,'Water F Rev'!$A:$L,15,FALSE),0)</f>
        <v>0</v>
      </c>
      <c r="P1736" s="34">
        <f>IFERROR(VLOOKUP($H1736,'Water F Rev'!$A:$L,16,FALSE),0)</f>
        <v>0</v>
      </c>
      <c r="Q1736" s="42">
        <f>IFERROR(VLOOKUP($H1736,'Water F Rev'!$A:$L,17,FALSE),0)</f>
        <v>0</v>
      </c>
      <c r="R1736" s="34">
        <f>IFERROR(VLOOKUP($H1736,'Water F Exp'!$A:$K,15,FALSE),0)</f>
        <v>0</v>
      </c>
      <c r="S1736" s="34">
        <f>IFERROR(VLOOKUP($H1736,'Water F Exp'!$A:$K,16,FALSE),0)</f>
        <v>0</v>
      </c>
      <c r="T1736" s="42">
        <f>IFERROR(VLOOKUP($H1736,'Water F Exp'!$A:$K,17,FALSE),0)</f>
        <v>0</v>
      </c>
      <c r="U1736" s="34">
        <f>IFERROR(VLOOKUP($H1736,'Sewer F Rev'!$A:$E,15,FALSE),0)</f>
        <v>0</v>
      </c>
      <c r="V1736" s="34">
        <f>IFERROR(VLOOKUP($H1736,'Sewer F Rev'!$A:$E,16,FALSE),0)</f>
        <v>0</v>
      </c>
      <c r="W1736" s="42">
        <f>IFERROR(VLOOKUP($H1736,'Sewer F Rev'!$A:$E,17,FALSE),0)</f>
        <v>0</v>
      </c>
      <c r="X1736" s="34">
        <f>IFERROR(VLOOKUP($H1736,'Sewer F Exp'!$A:$B,15,FALSE),0)</f>
        <v>0</v>
      </c>
      <c r="Y1736" s="34">
        <f>IFERROR(VLOOKUP($H1736,'Sewer F Exp'!$A:$B,16,FALSE),0)</f>
        <v>0</v>
      </c>
      <c r="Z1736" s="42">
        <f>IFERROR(VLOOKUP($H1736,'Sewer F Exp'!$A:$B,17,FALSE),0)</f>
        <v>0</v>
      </c>
      <c r="AA1736" s="34">
        <f>IFERROR(VLOOKUP($H1736,'Refuse F Rev'!$A:$E,15,FALSE),0)</f>
        <v>0</v>
      </c>
      <c r="AB1736" s="34">
        <f>IFERROR(VLOOKUP($H1736,'Refuse F Rev'!$A:$E,16,FALSE),0)</f>
        <v>0</v>
      </c>
      <c r="AC1736" s="42">
        <f>IFERROR(VLOOKUP($H1736,'Refuse F Rev'!$A:$E,17,FALSE),0)</f>
        <v>0</v>
      </c>
      <c r="AD1736" s="34">
        <f>IFERROR(VLOOKUP($H1736,'Refuse F Exp'!$A:$E,15,FALSE),0)</f>
        <v>0</v>
      </c>
      <c r="AE1736" s="34">
        <f>IFERROR(VLOOKUP($H1736,'Refuse F Exp'!$A:$E,16,FALSE),0)</f>
        <v>0</v>
      </c>
      <c r="AF1736" s="42">
        <f>IFERROR(VLOOKUP($H1736,'Refuse F Exp'!$A:$E,17,FALSE),0)</f>
        <v>0</v>
      </c>
      <c r="AG1736" s="34">
        <f>IFERROR(VLOOKUP($H1736,#REF!,10,FALSE),0)</f>
        <v>0</v>
      </c>
      <c r="AH1736" s="34">
        <f>IFERROR(VLOOKUP($H1736,#REF!,11,FALSE),0)</f>
        <v>0</v>
      </c>
      <c r="AI1736" s="42">
        <f>IFERROR(VLOOKUP($H1736,#REF!,12,FALSE),0)</f>
        <v>0</v>
      </c>
      <c r="AJ1736" s="34">
        <f>IFERROR(VLOOKUP($H1736,#REF!,10,FALSE),0)</f>
        <v>0</v>
      </c>
      <c r="AK1736" s="34">
        <f>IFERROR(VLOOKUP($H1736,#REF!,11,FALSE),0)</f>
        <v>0</v>
      </c>
      <c r="AL1736" s="42">
        <f>IFERROR(VLOOKUP($H1736,#REF!,12,FALSE),0)</f>
        <v>0</v>
      </c>
      <c r="AM1736" s="34">
        <f>IFERROR(VLOOKUP($H1736,#REF!,10,FALSE),0)</f>
        <v>0</v>
      </c>
      <c r="AN1736" s="34">
        <f>IFERROR(VLOOKUP($H1736,#REF!,11,FALSE),0)</f>
        <v>0</v>
      </c>
      <c r="AO1736" s="42">
        <f>IFERROR(VLOOKUP($H1736,#REF!,12,FALSE),0)</f>
        <v>0</v>
      </c>
      <c r="AP1736" s="34">
        <f>IFERROR(VLOOKUP($H1736,#REF!,10,FALSE),0)</f>
        <v>0</v>
      </c>
      <c r="AQ1736" s="34">
        <f>IFERROR(VLOOKUP($H1736,#REF!,11,FALSE),0)</f>
        <v>0</v>
      </c>
      <c r="AR1736" s="42">
        <f>IFERROR(VLOOKUP($H1736,#REF!,12,FALSE),0)</f>
        <v>0</v>
      </c>
      <c r="AS1736" s="34">
        <f>IFERROR(VLOOKUP($H1736,#REF!,13,FALSE),0)</f>
        <v>0</v>
      </c>
      <c r="AT1736" s="34">
        <f>IFERROR(VLOOKUP($H1736,#REF!,14,FALSE),0)</f>
        <v>0</v>
      </c>
      <c r="AU1736" s="42">
        <f>IFERROR(VLOOKUP($H1736,#REF!,15,FALSE),0)</f>
        <v>0</v>
      </c>
      <c r="AV1736" s="34">
        <f>IFERROR(VLOOKUP($H1736,#REF!,15,FALSE),0)</f>
        <v>0</v>
      </c>
      <c r="AW1736" s="34">
        <f>IFERROR(VLOOKUP($H1736,#REF!,16,FALSE),0)</f>
        <v>0</v>
      </c>
      <c r="AX1736" s="42">
        <f>IFERROR(VLOOKUP($H1736,#REF!,17,FALSE),0)</f>
        <v>0</v>
      </c>
    </row>
    <row r="1737" spans="1:50" x14ac:dyDescent="0.3">
      <c r="A1737" s="33" t="str">
        <f t="shared" si="108"/>
        <v>0</v>
      </c>
      <c r="B1737" s="33">
        <f>+'R&amp;E EXPORT'!B1542</f>
        <v>0</v>
      </c>
      <c r="C1737" t="str">
        <f>IFERROR(VLOOKUP(A1737,'MCSJ Export'!A:C,3,FALSE),"")</f>
        <v/>
      </c>
      <c r="D1737" s="37">
        <f t="shared" ca="1" si="109"/>
        <v>0</v>
      </c>
      <c r="E1737" s="37">
        <f t="shared" ca="1" si="110"/>
        <v>0</v>
      </c>
      <c r="F1737" s="37">
        <f t="shared" ca="1" si="111"/>
        <v>0</v>
      </c>
      <c r="G1737" s="37"/>
      <c r="H1737" s="33">
        <f>+'R&amp;E EXPORT'!A1542</f>
        <v>0</v>
      </c>
      <c r="I1737" s="34">
        <f>IFERROR(VLOOKUP($H1737,'Gen F Rev'!$A:$M,15,FALSE),0)</f>
        <v>0</v>
      </c>
      <c r="J1737" s="34">
        <f>IFERROR(VLOOKUP($H1737,'Gen F Rev'!$A:$M,16,FALSE),0)</f>
        <v>0</v>
      </c>
      <c r="K1737" s="42">
        <f>IFERROR(VLOOKUP($H1737,'Gen F Rev'!$A:$M,17,FALSE),0)</f>
        <v>0</v>
      </c>
      <c r="L1737" s="34">
        <f>IFERROR(VLOOKUP($H1737,'Gen F Exp'!$A:$E,15,FALSE),0)</f>
        <v>0</v>
      </c>
      <c r="M1737" s="34">
        <f>IFERROR(VLOOKUP($H1737,'Gen F Exp'!$A:$E,16,FALSE),0)</f>
        <v>0</v>
      </c>
      <c r="N1737" s="42">
        <f>IFERROR(VLOOKUP($H1737,'Gen F Exp'!$A:$E,17,FALSE),0)</f>
        <v>0</v>
      </c>
      <c r="O1737" s="34">
        <f>IFERROR(VLOOKUP($H1737,'Water F Rev'!$A:$L,15,FALSE),0)</f>
        <v>0</v>
      </c>
      <c r="P1737" s="34">
        <f>IFERROR(VLOOKUP($H1737,'Water F Rev'!$A:$L,16,FALSE),0)</f>
        <v>0</v>
      </c>
      <c r="Q1737" s="42">
        <f>IFERROR(VLOOKUP($H1737,'Water F Rev'!$A:$L,17,FALSE),0)</f>
        <v>0</v>
      </c>
      <c r="R1737" s="34">
        <f>IFERROR(VLOOKUP($H1737,'Water F Exp'!$A:$K,15,FALSE),0)</f>
        <v>0</v>
      </c>
      <c r="S1737" s="34">
        <f>IFERROR(VLOOKUP($H1737,'Water F Exp'!$A:$K,16,FALSE),0)</f>
        <v>0</v>
      </c>
      <c r="T1737" s="42">
        <f>IFERROR(VLOOKUP($H1737,'Water F Exp'!$A:$K,17,FALSE),0)</f>
        <v>0</v>
      </c>
      <c r="U1737" s="34">
        <f ca="1">IFERROR(VLOOKUP($H1737,'Sewer F Rev'!$A:$E,15,FALSE),0)</f>
        <v>0</v>
      </c>
      <c r="V1737" s="34">
        <f ca="1">IFERROR(VLOOKUP($H1737,'Sewer F Rev'!$A:$E,16,FALSE),0)</f>
        <v>0</v>
      </c>
      <c r="W1737" s="42">
        <f ca="1">IFERROR(VLOOKUP($H1737,'Sewer F Rev'!$A:$E,17,FALSE),0)</f>
        <v>0</v>
      </c>
      <c r="X1737" s="34">
        <f>IFERROR(VLOOKUP($H1737,'Sewer F Exp'!$A:$B,15,FALSE),0)</f>
        <v>0</v>
      </c>
      <c r="Y1737" s="34">
        <f>IFERROR(VLOOKUP($H1737,'Sewer F Exp'!$A:$B,16,FALSE),0)</f>
        <v>0</v>
      </c>
      <c r="Z1737" s="42">
        <f>IFERROR(VLOOKUP($H1737,'Sewer F Exp'!$A:$B,17,FALSE),0)</f>
        <v>0</v>
      </c>
      <c r="AA1737" s="34">
        <f>IFERROR(VLOOKUP($H1737,'Refuse F Rev'!$A:$E,15,FALSE),0)</f>
        <v>0</v>
      </c>
      <c r="AB1737" s="34">
        <f>IFERROR(VLOOKUP($H1737,'Refuse F Rev'!$A:$E,16,FALSE),0)</f>
        <v>0</v>
      </c>
      <c r="AC1737" s="42">
        <f>IFERROR(VLOOKUP($H1737,'Refuse F Rev'!$A:$E,17,FALSE),0)</f>
        <v>0</v>
      </c>
      <c r="AD1737" s="34">
        <f>IFERROR(VLOOKUP($H1737,'Refuse F Exp'!$A:$E,15,FALSE),0)</f>
        <v>0</v>
      </c>
      <c r="AE1737" s="34">
        <f>IFERROR(VLOOKUP($H1737,'Refuse F Exp'!$A:$E,16,FALSE),0)</f>
        <v>0</v>
      </c>
      <c r="AF1737" s="42">
        <f>IFERROR(VLOOKUP($H1737,'Refuse F Exp'!$A:$E,17,FALSE),0)</f>
        <v>0</v>
      </c>
      <c r="AG1737" s="34">
        <f>IFERROR(VLOOKUP($H1737,#REF!,10,FALSE),0)</f>
        <v>0</v>
      </c>
      <c r="AH1737" s="34">
        <f>IFERROR(VLOOKUP($H1737,#REF!,11,FALSE),0)</f>
        <v>0</v>
      </c>
      <c r="AI1737" s="42">
        <f>IFERROR(VLOOKUP($H1737,#REF!,12,FALSE),0)</f>
        <v>0</v>
      </c>
      <c r="AJ1737" s="34">
        <f>IFERROR(VLOOKUP($H1737,#REF!,10,FALSE),0)</f>
        <v>0</v>
      </c>
      <c r="AK1737" s="34">
        <f>IFERROR(VLOOKUP($H1737,#REF!,11,FALSE),0)</f>
        <v>0</v>
      </c>
      <c r="AL1737" s="42">
        <f>IFERROR(VLOOKUP($H1737,#REF!,12,FALSE),0)</f>
        <v>0</v>
      </c>
      <c r="AM1737" s="34">
        <f>IFERROR(VLOOKUP($H1737,#REF!,10,FALSE),0)</f>
        <v>0</v>
      </c>
      <c r="AN1737" s="34">
        <f>IFERROR(VLOOKUP($H1737,#REF!,11,FALSE),0)</f>
        <v>0</v>
      </c>
      <c r="AO1737" s="42">
        <f>IFERROR(VLOOKUP($H1737,#REF!,12,FALSE),0)</f>
        <v>0</v>
      </c>
      <c r="AP1737" s="34">
        <f>IFERROR(VLOOKUP($H1737,#REF!,10,FALSE),0)</f>
        <v>0</v>
      </c>
      <c r="AQ1737" s="34">
        <f>IFERROR(VLOOKUP($H1737,#REF!,11,FALSE),0)</f>
        <v>0</v>
      </c>
      <c r="AR1737" s="42">
        <f>IFERROR(VLOOKUP($H1737,#REF!,12,FALSE),0)</f>
        <v>0</v>
      </c>
      <c r="AS1737" s="34">
        <f>IFERROR(VLOOKUP($H1737,#REF!,13,FALSE),0)</f>
        <v>0</v>
      </c>
      <c r="AT1737" s="34">
        <f>IFERROR(VLOOKUP($H1737,#REF!,14,FALSE),0)</f>
        <v>0</v>
      </c>
      <c r="AU1737" s="42">
        <f>IFERROR(VLOOKUP($H1737,#REF!,15,FALSE),0)</f>
        <v>0</v>
      </c>
      <c r="AV1737" s="34">
        <f>IFERROR(VLOOKUP($H1737,#REF!,15,FALSE),0)</f>
        <v>0</v>
      </c>
      <c r="AW1737" s="34">
        <f>IFERROR(VLOOKUP($H1737,#REF!,16,FALSE),0)</f>
        <v>0</v>
      </c>
      <c r="AX1737" s="42">
        <f>IFERROR(VLOOKUP($H1737,#REF!,17,FALSE),0)</f>
        <v>0</v>
      </c>
    </row>
    <row r="1738" spans="1:50" x14ac:dyDescent="0.3">
      <c r="A1738" s="33" t="str">
        <f t="shared" si="108"/>
        <v>0</v>
      </c>
      <c r="B1738" s="33">
        <f>+'R&amp;E EXPORT'!B1543</f>
        <v>0</v>
      </c>
      <c r="C1738" t="str">
        <f>IFERROR(VLOOKUP(A1738,'MCSJ Export'!A:C,3,FALSE),"")</f>
        <v/>
      </c>
      <c r="D1738" s="37">
        <f t="shared" ca="1" si="109"/>
        <v>0</v>
      </c>
      <c r="E1738" s="37">
        <f t="shared" ca="1" si="110"/>
        <v>0</v>
      </c>
      <c r="F1738" s="37">
        <f t="shared" ca="1" si="111"/>
        <v>0</v>
      </c>
      <c r="G1738" s="37"/>
      <c r="H1738" s="33">
        <f>+'R&amp;E EXPORT'!A1543</f>
        <v>0</v>
      </c>
      <c r="I1738" s="34">
        <f>IFERROR(VLOOKUP($H1738,'Gen F Rev'!$A:$M,15,FALSE),0)</f>
        <v>0</v>
      </c>
      <c r="J1738" s="34">
        <f>IFERROR(VLOOKUP($H1738,'Gen F Rev'!$A:$M,16,FALSE),0)</f>
        <v>0</v>
      </c>
      <c r="K1738" s="42">
        <f>IFERROR(VLOOKUP($H1738,'Gen F Rev'!$A:$M,17,FALSE),0)</f>
        <v>0</v>
      </c>
      <c r="L1738" s="34">
        <f>IFERROR(VLOOKUP($H1738,'Gen F Exp'!$A:$E,15,FALSE),0)</f>
        <v>0</v>
      </c>
      <c r="M1738" s="34">
        <f>IFERROR(VLOOKUP($H1738,'Gen F Exp'!$A:$E,16,FALSE),0)</f>
        <v>0</v>
      </c>
      <c r="N1738" s="42">
        <f>IFERROR(VLOOKUP($H1738,'Gen F Exp'!$A:$E,17,FALSE),0)</f>
        <v>0</v>
      </c>
      <c r="O1738" s="34">
        <f>IFERROR(VLOOKUP($H1738,'Water F Rev'!$A:$L,15,FALSE),0)</f>
        <v>0</v>
      </c>
      <c r="P1738" s="34">
        <f>IFERROR(VLOOKUP($H1738,'Water F Rev'!$A:$L,16,FALSE),0)</f>
        <v>0</v>
      </c>
      <c r="Q1738" s="42">
        <f>IFERROR(VLOOKUP($H1738,'Water F Rev'!$A:$L,17,FALSE),0)</f>
        <v>0</v>
      </c>
      <c r="R1738" s="34">
        <f>IFERROR(VLOOKUP($H1738,'Water F Exp'!$A:$K,15,FALSE),0)</f>
        <v>0</v>
      </c>
      <c r="S1738" s="34">
        <f>IFERROR(VLOOKUP($H1738,'Water F Exp'!$A:$K,16,FALSE),0)</f>
        <v>0</v>
      </c>
      <c r="T1738" s="42">
        <f>IFERROR(VLOOKUP($H1738,'Water F Exp'!$A:$K,17,FALSE),0)</f>
        <v>0</v>
      </c>
      <c r="U1738" s="34">
        <f ca="1">IFERROR(VLOOKUP($H1738,'Sewer F Rev'!$A:$E,15,FALSE),0)</f>
        <v>0</v>
      </c>
      <c r="V1738" s="34">
        <f ca="1">IFERROR(VLOOKUP($H1738,'Sewer F Rev'!$A:$E,16,FALSE),0)</f>
        <v>0</v>
      </c>
      <c r="W1738" s="42">
        <f ca="1">IFERROR(VLOOKUP($H1738,'Sewer F Rev'!$A:$E,17,FALSE),0)</f>
        <v>0</v>
      </c>
      <c r="X1738" s="34">
        <f>IFERROR(VLOOKUP($H1738,'Sewer F Exp'!$A:$B,15,FALSE),0)</f>
        <v>0</v>
      </c>
      <c r="Y1738" s="34">
        <f>IFERROR(VLOOKUP($H1738,'Sewer F Exp'!$A:$B,16,FALSE),0)</f>
        <v>0</v>
      </c>
      <c r="Z1738" s="42">
        <f>IFERROR(VLOOKUP($H1738,'Sewer F Exp'!$A:$B,17,FALSE),0)</f>
        <v>0</v>
      </c>
      <c r="AA1738" s="34">
        <f>IFERROR(VLOOKUP($H1738,'Refuse F Rev'!$A:$E,15,FALSE),0)</f>
        <v>0</v>
      </c>
      <c r="AB1738" s="34">
        <f>IFERROR(VLOOKUP($H1738,'Refuse F Rev'!$A:$E,16,FALSE),0)</f>
        <v>0</v>
      </c>
      <c r="AC1738" s="42">
        <f>IFERROR(VLOOKUP($H1738,'Refuse F Rev'!$A:$E,17,FALSE),0)</f>
        <v>0</v>
      </c>
      <c r="AD1738" s="34">
        <f>IFERROR(VLOOKUP($H1738,'Refuse F Exp'!$A:$E,15,FALSE),0)</f>
        <v>0</v>
      </c>
      <c r="AE1738" s="34">
        <f>IFERROR(VLOOKUP($H1738,'Refuse F Exp'!$A:$E,16,FALSE),0)</f>
        <v>0</v>
      </c>
      <c r="AF1738" s="42">
        <f>IFERROR(VLOOKUP($H1738,'Refuse F Exp'!$A:$E,17,FALSE),0)</f>
        <v>0</v>
      </c>
      <c r="AG1738" s="34">
        <f>IFERROR(VLOOKUP($H1738,#REF!,10,FALSE),0)</f>
        <v>0</v>
      </c>
      <c r="AH1738" s="34">
        <f>IFERROR(VLOOKUP($H1738,#REF!,11,FALSE),0)</f>
        <v>0</v>
      </c>
      <c r="AI1738" s="42">
        <f>IFERROR(VLOOKUP($H1738,#REF!,12,FALSE),0)</f>
        <v>0</v>
      </c>
      <c r="AJ1738" s="34">
        <f>IFERROR(VLOOKUP($H1738,#REF!,10,FALSE),0)</f>
        <v>0</v>
      </c>
      <c r="AK1738" s="34">
        <f>IFERROR(VLOOKUP($H1738,#REF!,11,FALSE),0)</f>
        <v>0</v>
      </c>
      <c r="AL1738" s="42">
        <f>IFERROR(VLOOKUP($H1738,#REF!,12,FALSE),0)</f>
        <v>0</v>
      </c>
      <c r="AM1738" s="34">
        <f>IFERROR(VLOOKUP($H1738,#REF!,10,FALSE),0)</f>
        <v>0</v>
      </c>
      <c r="AN1738" s="34">
        <f>IFERROR(VLOOKUP($H1738,#REF!,11,FALSE),0)</f>
        <v>0</v>
      </c>
      <c r="AO1738" s="42">
        <f>IFERROR(VLOOKUP($H1738,#REF!,12,FALSE),0)</f>
        <v>0</v>
      </c>
      <c r="AP1738" s="34">
        <f>IFERROR(VLOOKUP($H1738,#REF!,10,FALSE),0)</f>
        <v>0</v>
      </c>
      <c r="AQ1738" s="34">
        <f>IFERROR(VLOOKUP($H1738,#REF!,11,FALSE),0)</f>
        <v>0</v>
      </c>
      <c r="AR1738" s="42">
        <f>IFERROR(VLOOKUP($H1738,#REF!,12,FALSE),0)</f>
        <v>0</v>
      </c>
      <c r="AS1738" s="34">
        <f>IFERROR(VLOOKUP($H1738,#REF!,13,FALSE),0)</f>
        <v>0</v>
      </c>
      <c r="AT1738" s="34">
        <f>IFERROR(VLOOKUP($H1738,#REF!,14,FALSE),0)</f>
        <v>0</v>
      </c>
      <c r="AU1738" s="42">
        <f>IFERROR(VLOOKUP($H1738,#REF!,15,FALSE),0)</f>
        <v>0</v>
      </c>
      <c r="AV1738" s="34">
        <f>IFERROR(VLOOKUP($H1738,#REF!,15,FALSE),0)</f>
        <v>0</v>
      </c>
      <c r="AW1738" s="34">
        <f>IFERROR(VLOOKUP($H1738,#REF!,16,FALSE),0)</f>
        <v>0</v>
      </c>
      <c r="AX1738" s="42">
        <f>IFERROR(VLOOKUP($H1738,#REF!,17,FALSE),0)</f>
        <v>0</v>
      </c>
    </row>
    <row r="1739" spans="1:50" x14ac:dyDescent="0.3">
      <c r="A1739" s="33" t="str">
        <f t="shared" si="108"/>
        <v>0</v>
      </c>
      <c r="B1739" s="33">
        <f>+'R&amp;E EXPORT'!B1544</f>
        <v>0</v>
      </c>
      <c r="C1739" t="str">
        <f>IFERROR(VLOOKUP(A1739,'MCSJ Export'!A:C,3,FALSE),"")</f>
        <v/>
      </c>
      <c r="D1739" s="37">
        <f t="shared" ca="1" si="109"/>
        <v>0</v>
      </c>
      <c r="E1739" s="37">
        <f t="shared" ca="1" si="110"/>
        <v>0</v>
      </c>
      <c r="F1739" s="37">
        <f t="shared" ca="1" si="111"/>
        <v>0</v>
      </c>
      <c r="G1739" s="37"/>
      <c r="H1739" s="33">
        <f>+'R&amp;E EXPORT'!A1544</f>
        <v>0</v>
      </c>
      <c r="I1739" s="34">
        <f>IFERROR(VLOOKUP($H1739,'Gen F Rev'!$A:$M,15,FALSE),0)</f>
        <v>0</v>
      </c>
      <c r="J1739" s="34">
        <f>IFERROR(VLOOKUP($H1739,'Gen F Rev'!$A:$M,16,FALSE),0)</f>
        <v>0</v>
      </c>
      <c r="K1739" s="42">
        <f>IFERROR(VLOOKUP($H1739,'Gen F Rev'!$A:$M,17,FALSE),0)</f>
        <v>0</v>
      </c>
      <c r="L1739" s="34">
        <f>IFERROR(VLOOKUP($H1739,'Gen F Exp'!$A:$E,15,FALSE),0)</f>
        <v>0</v>
      </c>
      <c r="M1739" s="34">
        <f>IFERROR(VLOOKUP($H1739,'Gen F Exp'!$A:$E,16,FALSE),0)</f>
        <v>0</v>
      </c>
      <c r="N1739" s="42">
        <f>IFERROR(VLOOKUP($H1739,'Gen F Exp'!$A:$E,17,FALSE),0)</f>
        <v>0</v>
      </c>
      <c r="O1739" s="34">
        <f>IFERROR(VLOOKUP($H1739,'Water F Rev'!$A:$L,15,FALSE),0)</f>
        <v>0</v>
      </c>
      <c r="P1739" s="34">
        <f>IFERROR(VLOOKUP($H1739,'Water F Rev'!$A:$L,16,FALSE),0)</f>
        <v>0</v>
      </c>
      <c r="Q1739" s="42">
        <f>IFERROR(VLOOKUP($H1739,'Water F Rev'!$A:$L,17,FALSE),0)</f>
        <v>0</v>
      </c>
      <c r="R1739" s="34">
        <f>IFERROR(VLOOKUP($H1739,'Water F Exp'!$A:$K,15,FALSE),0)</f>
        <v>0</v>
      </c>
      <c r="S1739" s="34">
        <f>IFERROR(VLOOKUP($H1739,'Water F Exp'!$A:$K,16,FALSE),0)</f>
        <v>0</v>
      </c>
      <c r="T1739" s="42">
        <f>IFERROR(VLOOKUP($H1739,'Water F Exp'!$A:$K,17,FALSE),0)</f>
        <v>0</v>
      </c>
      <c r="U1739" s="34">
        <f ca="1">IFERROR(VLOOKUP($H1739,'Sewer F Rev'!$A:$E,15,FALSE),0)</f>
        <v>0</v>
      </c>
      <c r="V1739" s="34">
        <f ca="1">IFERROR(VLOOKUP($H1739,'Sewer F Rev'!$A:$E,16,FALSE),0)</f>
        <v>0</v>
      </c>
      <c r="W1739" s="42">
        <f ca="1">IFERROR(VLOOKUP($H1739,'Sewer F Rev'!$A:$E,17,FALSE),0)</f>
        <v>0</v>
      </c>
      <c r="X1739" s="34">
        <f>IFERROR(VLOOKUP($H1739,'Sewer F Exp'!$A:$B,15,FALSE),0)</f>
        <v>0</v>
      </c>
      <c r="Y1739" s="34">
        <f>IFERROR(VLOOKUP($H1739,'Sewer F Exp'!$A:$B,16,FALSE),0)</f>
        <v>0</v>
      </c>
      <c r="Z1739" s="42">
        <f>IFERROR(VLOOKUP($H1739,'Sewer F Exp'!$A:$B,17,FALSE),0)</f>
        <v>0</v>
      </c>
      <c r="AA1739" s="34">
        <f>IFERROR(VLOOKUP($H1739,'Refuse F Rev'!$A:$E,15,FALSE),0)</f>
        <v>0</v>
      </c>
      <c r="AB1739" s="34">
        <f>IFERROR(VLOOKUP($H1739,'Refuse F Rev'!$A:$E,16,FALSE),0)</f>
        <v>0</v>
      </c>
      <c r="AC1739" s="42">
        <f>IFERROR(VLOOKUP($H1739,'Refuse F Rev'!$A:$E,17,FALSE),0)</f>
        <v>0</v>
      </c>
      <c r="AD1739" s="34">
        <f>IFERROR(VLOOKUP($H1739,'Refuse F Exp'!$A:$E,15,FALSE),0)</f>
        <v>0</v>
      </c>
      <c r="AE1739" s="34">
        <f>IFERROR(VLOOKUP($H1739,'Refuse F Exp'!$A:$E,16,FALSE),0)</f>
        <v>0</v>
      </c>
      <c r="AF1739" s="42">
        <f>IFERROR(VLOOKUP($H1739,'Refuse F Exp'!$A:$E,17,FALSE),0)</f>
        <v>0</v>
      </c>
      <c r="AG1739" s="34">
        <f>IFERROR(VLOOKUP($H1739,#REF!,10,FALSE),0)</f>
        <v>0</v>
      </c>
      <c r="AH1739" s="34">
        <f>IFERROR(VLOOKUP($H1739,#REF!,11,FALSE),0)</f>
        <v>0</v>
      </c>
      <c r="AI1739" s="42">
        <f>IFERROR(VLOOKUP($H1739,#REF!,12,FALSE),0)</f>
        <v>0</v>
      </c>
      <c r="AJ1739" s="34">
        <f>IFERROR(VLOOKUP($H1739,#REF!,10,FALSE),0)</f>
        <v>0</v>
      </c>
      <c r="AK1739" s="34">
        <f>IFERROR(VLOOKUP($H1739,#REF!,11,FALSE),0)</f>
        <v>0</v>
      </c>
      <c r="AL1739" s="42">
        <f>IFERROR(VLOOKUP($H1739,#REF!,12,FALSE),0)</f>
        <v>0</v>
      </c>
      <c r="AM1739" s="34">
        <f>IFERROR(VLOOKUP($H1739,#REF!,10,FALSE),0)</f>
        <v>0</v>
      </c>
      <c r="AN1739" s="34">
        <f>IFERROR(VLOOKUP($H1739,#REF!,11,FALSE),0)</f>
        <v>0</v>
      </c>
      <c r="AO1739" s="42">
        <f>IFERROR(VLOOKUP($H1739,#REF!,12,FALSE),0)</f>
        <v>0</v>
      </c>
      <c r="AP1739" s="34">
        <f>IFERROR(VLOOKUP($H1739,#REF!,10,FALSE),0)</f>
        <v>0</v>
      </c>
      <c r="AQ1739" s="34">
        <f>IFERROR(VLOOKUP($H1739,#REF!,11,FALSE),0)</f>
        <v>0</v>
      </c>
      <c r="AR1739" s="42">
        <f>IFERROR(VLOOKUP($H1739,#REF!,12,FALSE),0)</f>
        <v>0</v>
      </c>
      <c r="AS1739" s="34">
        <f>IFERROR(VLOOKUP($H1739,#REF!,13,FALSE),0)</f>
        <v>0</v>
      </c>
      <c r="AT1739" s="34">
        <f>IFERROR(VLOOKUP($H1739,#REF!,14,FALSE),0)</f>
        <v>0</v>
      </c>
      <c r="AU1739" s="42">
        <f>IFERROR(VLOOKUP($H1739,#REF!,15,FALSE),0)</f>
        <v>0</v>
      </c>
      <c r="AV1739" s="34">
        <f>IFERROR(VLOOKUP($H1739,#REF!,15,FALSE),0)</f>
        <v>0</v>
      </c>
      <c r="AW1739" s="34">
        <f>IFERROR(VLOOKUP($H1739,#REF!,16,FALSE),0)</f>
        <v>0</v>
      </c>
      <c r="AX1739" s="42">
        <f>IFERROR(VLOOKUP($H1739,#REF!,17,FALSE),0)</f>
        <v>0</v>
      </c>
    </row>
    <row r="1740" spans="1:50" x14ac:dyDescent="0.3">
      <c r="A1740" s="33" t="str">
        <f t="shared" si="108"/>
        <v>0</v>
      </c>
      <c r="B1740" s="33">
        <f>+'R&amp;E EXPORT'!B1545</f>
        <v>0</v>
      </c>
      <c r="C1740" t="str">
        <f>IFERROR(VLOOKUP(A1740,'MCSJ Export'!A:C,3,FALSE),"")</f>
        <v/>
      </c>
      <c r="D1740" s="37">
        <f t="shared" ca="1" si="109"/>
        <v>0</v>
      </c>
      <c r="E1740" s="37">
        <f t="shared" ca="1" si="110"/>
        <v>0</v>
      </c>
      <c r="F1740" s="37">
        <f t="shared" ca="1" si="111"/>
        <v>0</v>
      </c>
      <c r="G1740" s="37"/>
      <c r="H1740" s="33">
        <f>+'R&amp;E EXPORT'!A1545</f>
        <v>0</v>
      </c>
      <c r="I1740" s="34">
        <f>IFERROR(VLOOKUP($H1740,'Gen F Rev'!$A:$M,15,FALSE),0)</f>
        <v>0</v>
      </c>
      <c r="J1740" s="34">
        <f>IFERROR(VLOOKUP($H1740,'Gen F Rev'!$A:$M,16,FALSE),0)</f>
        <v>0</v>
      </c>
      <c r="K1740" s="42">
        <f>IFERROR(VLOOKUP($H1740,'Gen F Rev'!$A:$M,17,FALSE),0)</f>
        <v>0</v>
      </c>
      <c r="L1740" s="34">
        <f>IFERROR(VLOOKUP($H1740,'Gen F Exp'!$A:$E,15,FALSE),0)</f>
        <v>0</v>
      </c>
      <c r="M1740" s="34">
        <f>IFERROR(VLOOKUP($H1740,'Gen F Exp'!$A:$E,16,FALSE),0)</f>
        <v>0</v>
      </c>
      <c r="N1740" s="42">
        <f>IFERROR(VLOOKUP($H1740,'Gen F Exp'!$A:$E,17,FALSE),0)</f>
        <v>0</v>
      </c>
      <c r="O1740" s="34">
        <f>IFERROR(VLOOKUP($H1740,'Water F Rev'!$A:$L,15,FALSE),0)</f>
        <v>0</v>
      </c>
      <c r="P1740" s="34">
        <f>IFERROR(VLOOKUP($H1740,'Water F Rev'!$A:$L,16,FALSE),0)</f>
        <v>0</v>
      </c>
      <c r="Q1740" s="42">
        <f>IFERROR(VLOOKUP($H1740,'Water F Rev'!$A:$L,17,FALSE),0)</f>
        <v>0</v>
      </c>
      <c r="R1740" s="34">
        <f>IFERROR(VLOOKUP($H1740,'Water F Exp'!$A:$K,15,FALSE),0)</f>
        <v>0</v>
      </c>
      <c r="S1740" s="34">
        <f>IFERROR(VLOOKUP($H1740,'Water F Exp'!$A:$K,16,FALSE),0)</f>
        <v>0</v>
      </c>
      <c r="T1740" s="42">
        <f>IFERROR(VLOOKUP($H1740,'Water F Exp'!$A:$K,17,FALSE),0)</f>
        <v>0</v>
      </c>
      <c r="U1740" s="34">
        <f ca="1">IFERROR(VLOOKUP($H1740,'Sewer F Rev'!$A:$E,15,FALSE),0)</f>
        <v>0</v>
      </c>
      <c r="V1740" s="34">
        <f ca="1">IFERROR(VLOOKUP($H1740,'Sewer F Rev'!$A:$E,16,FALSE),0)</f>
        <v>0</v>
      </c>
      <c r="W1740" s="42">
        <f ca="1">IFERROR(VLOOKUP($H1740,'Sewer F Rev'!$A:$E,17,FALSE),0)</f>
        <v>0</v>
      </c>
      <c r="X1740" s="34">
        <f>IFERROR(VLOOKUP($H1740,'Sewer F Exp'!$A:$B,15,FALSE),0)</f>
        <v>0</v>
      </c>
      <c r="Y1740" s="34">
        <f>IFERROR(VLOOKUP($H1740,'Sewer F Exp'!$A:$B,16,FALSE),0)</f>
        <v>0</v>
      </c>
      <c r="Z1740" s="42">
        <f>IFERROR(VLOOKUP($H1740,'Sewer F Exp'!$A:$B,17,FALSE),0)</f>
        <v>0</v>
      </c>
      <c r="AA1740" s="34">
        <f>IFERROR(VLOOKUP($H1740,'Refuse F Rev'!$A:$E,15,FALSE),0)</f>
        <v>0</v>
      </c>
      <c r="AB1740" s="34">
        <f>IFERROR(VLOOKUP($H1740,'Refuse F Rev'!$A:$E,16,FALSE),0)</f>
        <v>0</v>
      </c>
      <c r="AC1740" s="42">
        <f>IFERROR(VLOOKUP($H1740,'Refuse F Rev'!$A:$E,17,FALSE),0)</f>
        <v>0</v>
      </c>
      <c r="AD1740" s="34">
        <f>IFERROR(VLOOKUP($H1740,'Refuse F Exp'!$A:$E,15,FALSE),0)</f>
        <v>0</v>
      </c>
      <c r="AE1740" s="34">
        <f>IFERROR(VLOOKUP($H1740,'Refuse F Exp'!$A:$E,16,FALSE),0)</f>
        <v>0</v>
      </c>
      <c r="AF1740" s="42">
        <f>IFERROR(VLOOKUP($H1740,'Refuse F Exp'!$A:$E,17,FALSE),0)</f>
        <v>0</v>
      </c>
      <c r="AG1740" s="34">
        <f>IFERROR(VLOOKUP($H1740,#REF!,10,FALSE),0)</f>
        <v>0</v>
      </c>
      <c r="AH1740" s="34">
        <f>IFERROR(VLOOKUP($H1740,#REF!,11,FALSE),0)</f>
        <v>0</v>
      </c>
      <c r="AI1740" s="42">
        <f>IFERROR(VLOOKUP($H1740,#REF!,12,FALSE),0)</f>
        <v>0</v>
      </c>
      <c r="AJ1740" s="34">
        <f>IFERROR(VLOOKUP($H1740,#REF!,10,FALSE),0)</f>
        <v>0</v>
      </c>
      <c r="AK1740" s="34">
        <f>IFERROR(VLOOKUP($H1740,#REF!,11,FALSE),0)</f>
        <v>0</v>
      </c>
      <c r="AL1740" s="42">
        <f>IFERROR(VLOOKUP($H1740,#REF!,12,FALSE),0)</f>
        <v>0</v>
      </c>
      <c r="AM1740" s="34">
        <f>IFERROR(VLOOKUP($H1740,#REF!,10,FALSE),0)</f>
        <v>0</v>
      </c>
      <c r="AN1740" s="34">
        <f>IFERROR(VLOOKUP($H1740,#REF!,11,FALSE),0)</f>
        <v>0</v>
      </c>
      <c r="AO1740" s="42">
        <f>IFERROR(VLOOKUP($H1740,#REF!,12,FALSE),0)</f>
        <v>0</v>
      </c>
      <c r="AP1740" s="34">
        <f>IFERROR(VLOOKUP($H1740,#REF!,10,FALSE),0)</f>
        <v>0</v>
      </c>
      <c r="AQ1740" s="34">
        <f>IFERROR(VLOOKUP($H1740,#REF!,11,FALSE),0)</f>
        <v>0</v>
      </c>
      <c r="AR1740" s="42">
        <f>IFERROR(VLOOKUP($H1740,#REF!,12,FALSE),0)</f>
        <v>0</v>
      </c>
      <c r="AS1740" s="34">
        <f>IFERROR(VLOOKUP($H1740,#REF!,13,FALSE),0)</f>
        <v>0</v>
      </c>
      <c r="AT1740" s="34">
        <f>IFERROR(VLOOKUP($H1740,#REF!,14,FALSE),0)</f>
        <v>0</v>
      </c>
      <c r="AU1740" s="42">
        <f>IFERROR(VLOOKUP($H1740,#REF!,15,FALSE),0)</f>
        <v>0</v>
      </c>
      <c r="AV1740" s="34">
        <f>IFERROR(VLOOKUP($H1740,#REF!,15,FALSE),0)</f>
        <v>0</v>
      </c>
      <c r="AW1740" s="34">
        <f>IFERROR(VLOOKUP($H1740,#REF!,16,FALSE),0)</f>
        <v>0</v>
      </c>
      <c r="AX1740" s="42">
        <f>IFERROR(VLOOKUP($H1740,#REF!,17,FALSE),0)</f>
        <v>0</v>
      </c>
    </row>
    <row r="1741" spans="1:50" x14ac:dyDescent="0.3">
      <c r="A1741" s="33" t="str">
        <f t="shared" si="108"/>
        <v>0</v>
      </c>
      <c r="B1741" s="33">
        <f>+'R&amp;E EXPORT'!B1546</f>
        <v>0</v>
      </c>
      <c r="C1741" t="str">
        <f>IFERROR(VLOOKUP(A1741,'MCSJ Export'!A:C,3,FALSE),"")</f>
        <v/>
      </c>
      <c r="D1741" s="37">
        <f t="shared" ca="1" si="109"/>
        <v>0</v>
      </c>
      <c r="E1741" s="37">
        <f t="shared" ca="1" si="110"/>
        <v>0</v>
      </c>
      <c r="F1741" s="37">
        <f t="shared" ca="1" si="111"/>
        <v>0</v>
      </c>
      <c r="G1741" s="37"/>
      <c r="H1741" s="33">
        <f>+'R&amp;E EXPORT'!A1546</f>
        <v>0</v>
      </c>
      <c r="I1741" s="34">
        <f>IFERROR(VLOOKUP($H1741,'Gen F Rev'!$A:$M,15,FALSE),0)</f>
        <v>0</v>
      </c>
      <c r="J1741" s="34">
        <f>IFERROR(VLOOKUP($H1741,'Gen F Rev'!$A:$M,16,FALSE),0)</f>
        <v>0</v>
      </c>
      <c r="K1741" s="42">
        <f>IFERROR(VLOOKUP($H1741,'Gen F Rev'!$A:$M,17,FALSE),0)</f>
        <v>0</v>
      </c>
      <c r="L1741" s="34">
        <f>IFERROR(VLOOKUP($H1741,'Gen F Exp'!$A:$E,15,FALSE),0)</f>
        <v>0</v>
      </c>
      <c r="M1741" s="34">
        <f>IFERROR(VLOOKUP($H1741,'Gen F Exp'!$A:$E,16,FALSE),0)</f>
        <v>0</v>
      </c>
      <c r="N1741" s="42">
        <f>IFERROR(VLOOKUP($H1741,'Gen F Exp'!$A:$E,17,FALSE),0)</f>
        <v>0</v>
      </c>
      <c r="O1741" s="34">
        <f>IFERROR(VLOOKUP($H1741,'Water F Rev'!$A:$L,15,FALSE),0)</f>
        <v>0</v>
      </c>
      <c r="P1741" s="34">
        <f>IFERROR(VLOOKUP($H1741,'Water F Rev'!$A:$L,16,FALSE),0)</f>
        <v>0</v>
      </c>
      <c r="Q1741" s="42">
        <f>IFERROR(VLOOKUP($H1741,'Water F Rev'!$A:$L,17,FALSE),0)</f>
        <v>0</v>
      </c>
      <c r="R1741" s="34">
        <f>IFERROR(VLOOKUP($H1741,'Water F Exp'!$A:$K,15,FALSE),0)</f>
        <v>0</v>
      </c>
      <c r="S1741" s="34">
        <f>IFERROR(VLOOKUP($H1741,'Water F Exp'!$A:$K,16,FALSE),0)</f>
        <v>0</v>
      </c>
      <c r="T1741" s="42">
        <f>IFERROR(VLOOKUP($H1741,'Water F Exp'!$A:$K,17,FALSE),0)</f>
        <v>0</v>
      </c>
      <c r="U1741" s="34">
        <f ca="1">IFERROR(VLOOKUP($H1741,'Sewer F Rev'!$A:$E,15,FALSE),0)</f>
        <v>0</v>
      </c>
      <c r="V1741" s="34">
        <f ca="1">IFERROR(VLOOKUP($H1741,'Sewer F Rev'!$A:$E,16,FALSE),0)</f>
        <v>0</v>
      </c>
      <c r="W1741" s="42">
        <f ca="1">IFERROR(VLOOKUP($H1741,'Sewer F Rev'!$A:$E,17,FALSE),0)</f>
        <v>0</v>
      </c>
      <c r="X1741" s="34">
        <f>IFERROR(VLOOKUP($H1741,'Sewer F Exp'!$A:$B,15,FALSE),0)</f>
        <v>0</v>
      </c>
      <c r="Y1741" s="34">
        <f>IFERROR(VLOOKUP($H1741,'Sewer F Exp'!$A:$B,16,FALSE),0)</f>
        <v>0</v>
      </c>
      <c r="Z1741" s="42">
        <f>IFERROR(VLOOKUP($H1741,'Sewer F Exp'!$A:$B,17,FALSE),0)</f>
        <v>0</v>
      </c>
      <c r="AA1741" s="34">
        <f>IFERROR(VLOOKUP($H1741,'Refuse F Rev'!$A:$E,15,FALSE),0)</f>
        <v>0</v>
      </c>
      <c r="AB1741" s="34">
        <f>IFERROR(VLOOKUP($H1741,'Refuse F Rev'!$A:$E,16,FALSE),0)</f>
        <v>0</v>
      </c>
      <c r="AC1741" s="42">
        <f>IFERROR(VLOOKUP($H1741,'Refuse F Rev'!$A:$E,17,FALSE),0)</f>
        <v>0</v>
      </c>
      <c r="AD1741" s="34">
        <f>IFERROR(VLOOKUP($H1741,'Refuse F Exp'!$A:$E,15,FALSE),0)</f>
        <v>0</v>
      </c>
      <c r="AE1741" s="34">
        <f>IFERROR(VLOOKUP($H1741,'Refuse F Exp'!$A:$E,16,FALSE),0)</f>
        <v>0</v>
      </c>
      <c r="AF1741" s="42">
        <f>IFERROR(VLOOKUP($H1741,'Refuse F Exp'!$A:$E,17,FALSE),0)</f>
        <v>0</v>
      </c>
      <c r="AG1741" s="34">
        <f>IFERROR(VLOOKUP($H1741,#REF!,10,FALSE),0)</f>
        <v>0</v>
      </c>
      <c r="AH1741" s="34">
        <f>IFERROR(VLOOKUP($H1741,#REF!,11,FALSE),0)</f>
        <v>0</v>
      </c>
      <c r="AI1741" s="42">
        <f>IFERROR(VLOOKUP($H1741,#REF!,12,FALSE),0)</f>
        <v>0</v>
      </c>
      <c r="AJ1741" s="34">
        <f>IFERROR(VLOOKUP($H1741,#REF!,10,FALSE),0)</f>
        <v>0</v>
      </c>
      <c r="AK1741" s="34">
        <f>IFERROR(VLOOKUP($H1741,#REF!,11,FALSE),0)</f>
        <v>0</v>
      </c>
      <c r="AL1741" s="42">
        <f>IFERROR(VLOOKUP($H1741,#REF!,12,FALSE),0)</f>
        <v>0</v>
      </c>
      <c r="AM1741" s="34">
        <f>IFERROR(VLOOKUP($H1741,#REF!,10,FALSE),0)</f>
        <v>0</v>
      </c>
      <c r="AN1741" s="34">
        <f>IFERROR(VLOOKUP($H1741,#REF!,11,FALSE),0)</f>
        <v>0</v>
      </c>
      <c r="AO1741" s="42">
        <f>IFERROR(VLOOKUP($H1741,#REF!,12,FALSE),0)</f>
        <v>0</v>
      </c>
      <c r="AP1741" s="34">
        <f>IFERROR(VLOOKUP($H1741,#REF!,10,FALSE),0)</f>
        <v>0</v>
      </c>
      <c r="AQ1741" s="34">
        <f>IFERROR(VLOOKUP($H1741,#REF!,11,FALSE),0)</f>
        <v>0</v>
      </c>
      <c r="AR1741" s="42">
        <f>IFERROR(VLOOKUP($H1741,#REF!,12,FALSE),0)</f>
        <v>0</v>
      </c>
      <c r="AS1741" s="34">
        <f>IFERROR(VLOOKUP($H1741,#REF!,13,FALSE),0)</f>
        <v>0</v>
      </c>
      <c r="AT1741" s="34">
        <f>IFERROR(VLOOKUP($H1741,#REF!,14,FALSE),0)</f>
        <v>0</v>
      </c>
      <c r="AU1741" s="42">
        <f>IFERROR(VLOOKUP($H1741,#REF!,15,FALSE),0)</f>
        <v>0</v>
      </c>
      <c r="AV1741" s="34">
        <f>IFERROR(VLOOKUP($H1741,#REF!,15,FALSE),0)</f>
        <v>0</v>
      </c>
      <c r="AW1741" s="34">
        <f>IFERROR(VLOOKUP($H1741,#REF!,16,FALSE),0)</f>
        <v>0</v>
      </c>
      <c r="AX1741" s="42">
        <f>IFERROR(VLOOKUP($H1741,#REF!,17,FALSE),0)</f>
        <v>0</v>
      </c>
    </row>
    <row r="1742" spans="1:50" x14ac:dyDescent="0.3">
      <c r="A1742" s="33" t="str">
        <f t="shared" si="108"/>
        <v>0</v>
      </c>
      <c r="B1742" s="33">
        <f>+'R&amp;E EXPORT'!B1547</f>
        <v>0</v>
      </c>
      <c r="C1742" t="str">
        <f>IFERROR(VLOOKUP(A1742,'MCSJ Export'!A:C,3,FALSE),"")</f>
        <v/>
      </c>
      <c r="D1742" s="37">
        <f t="shared" ca="1" si="109"/>
        <v>0</v>
      </c>
      <c r="E1742" s="37">
        <f t="shared" ca="1" si="110"/>
        <v>0</v>
      </c>
      <c r="F1742" s="37">
        <f t="shared" ca="1" si="111"/>
        <v>0</v>
      </c>
      <c r="G1742" s="37"/>
      <c r="H1742" s="33">
        <f>+'R&amp;E EXPORT'!A1547</f>
        <v>0</v>
      </c>
      <c r="I1742" s="34">
        <f>IFERROR(VLOOKUP($H1742,'Gen F Rev'!$A:$M,15,FALSE),0)</f>
        <v>0</v>
      </c>
      <c r="J1742" s="34">
        <f>IFERROR(VLOOKUP($H1742,'Gen F Rev'!$A:$M,16,FALSE),0)</f>
        <v>0</v>
      </c>
      <c r="K1742" s="42">
        <f>IFERROR(VLOOKUP($H1742,'Gen F Rev'!$A:$M,17,FALSE),0)</f>
        <v>0</v>
      </c>
      <c r="L1742" s="34">
        <f>IFERROR(VLOOKUP($H1742,'Gen F Exp'!$A:$E,15,FALSE),0)</f>
        <v>0</v>
      </c>
      <c r="M1742" s="34">
        <f>IFERROR(VLOOKUP($H1742,'Gen F Exp'!$A:$E,16,FALSE),0)</f>
        <v>0</v>
      </c>
      <c r="N1742" s="42">
        <f>IFERROR(VLOOKUP($H1742,'Gen F Exp'!$A:$E,17,FALSE),0)</f>
        <v>0</v>
      </c>
      <c r="O1742" s="34">
        <f>IFERROR(VLOOKUP($H1742,'Water F Rev'!$A:$L,15,FALSE),0)</f>
        <v>0</v>
      </c>
      <c r="P1742" s="34">
        <f>IFERROR(VLOOKUP($H1742,'Water F Rev'!$A:$L,16,FALSE),0)</f>
        <v>0</v>
      </c>
      <c r="Q1742" s="42">
        <f>IFERROR(VLOOKUP($H1742,'Water F Rev'!$A:$L,17,FALSE),0)</f>
        <v>0</v>
      </c>
      <c r="R1742" s="34">
        <f>IFERROR(VLOOKUP($H1742,'Water F Exp'!$A:$K,15,FALSE),0)</f>
        <v>0</v>
      </c>
      <c r="S1742" s="34">
        <f>IFERROR(VLOOKUP($H1742,'Water F Exp'!$A:$K,16,FALSE),0)</f>
        <v>0</v>
      </c>
      <c r="T1742" s="42">
        <f>IFERROR(VLOOKUP($H1742,'Water F Exp'!$A:$K,17,FALSE),0)</f>
        <v>0</v>
      </c>
      <c r="U1742" s="34">
        <f ca="1">IFERROR(VLOOKUP($H1742,'Sewer F Rev'!$A:$E,15,FALSE),0)</f>
        <v>0</v>
      </c>
      <c r="V1742" s="34">
        <f ca="1">IFERROR(VLOOKUP($H1742,'Sewer F Rev'!$A:$E,16,FALSE),0)</f>
        <v>0</v>
      </c>
      <c r="W1742" s="42">
        <f ca="1">IFERROR(VLOOKUP($H1742,'Sewer F Rev'!$A:$E,17,FALSE),0)</f>
        <v>0</v>
      </c>
      <c r="X1742" s="34">
        <f>IFERROR(VLOOKUP($H1742,'Sewer F Exp'!$A:$B,15,FALSE),0)</f>
        <v>0</v>
      </c>
      <c r="Y1742" s="34">
        <f>IFERROR(VLOOKUP($H1742,'Sewer F Exp'!$A:$B,16,FALSE),0)</f>
        <v>0</v>
      </c>
      <c r="Z1742" s="42">
        <f>IFERROR(VLOOKUP($H1742,'Sewer F Exp'!$A:$B,17,FALSE),0)</f>
        <v>0</v>
      </c>
      <c r="AA1742" s="34">
        <f>IFERROR(VLOOKUP($H1742,'Refuse F Rev'!$A:$E,15,FALSE),0)</f>
        <v>0</v>
      </c>
      <c r="AB1742" s="34">
        <f>IFERROR(VLOOKUP($H1742,'Refuse F Rev'!$A:$E,16,FALSE),0)</f>
        <v>0</v>
      </c>
      <c r="AC1742" s="42">
        <f>IFERROR(VLOOKUP($H1742,'Refuse F Rev'!$A:$E,17,FALSE),0)</f>
        <v>0</v>
      </c>
      <c r="AD1742" s="34">
        <f>IFERROR(VLOOKUP($H1742,'Refuse F Exp'!$A:$E,15,FALSE),0)</f>
        <v>0</v>
      </c>
      <c r="AE1742" s="34">
        <f>IFERROR(VLOOKUP($H1742,'Refuse F Exp'!$A:$E,16,FALSE),0)</f>
        <v>0</v>
      </c>
      <c r="AF1742" s="42">
        <f>IFERROR(VLOOKUP($H1742,'Refuse F Exp'!$A:$E,17,FALSE),0)</f>
        <v>0</v>
      </c>
      <c r="AG1742" s="34">
        <f>IFERROR(VLOOKUP($H1742,#REF!,10,FALSE),0)</f>
        <v>0</v>
      </c>
      <c r="AH1742" s="34">
        <f>IFERROR(VLOOKUP($H1742,#REF!,11,FALSE),0)</f>
        <v>0</v>
      </c>
      <c r="AI1742" s="42">
        <f>IFERROR(VLOOKUP($H1742,#REF!,12,FALSE),0)</f>
        <v>0</v>
      </c>
      <c r="AJ1742" s="34">
        <f>IFERROR(VLOOKUP($H1742,#REF!,10,FALSE),0)</f>
        <v>0</v>
      </c>
      <c r="AK1742" s="34">
        <f>IFERROR(VLOOKUP($H1742,#REF!,11,FALSE),0)</f>
        <v>0</v>
      </c>
      <c r="AL1742" s="42">
        <f>IFERROR(VLOOKUP($H1742,#REF!,12,FALSE),0)</f>
        <v>0</v>
      </c>
      <c r="AM1742" s="34">
        <f>IFERROR(VLOOKUP($H1742,#REF!,10,FALSE),0)</f>
        <v>0</v>
      </c>
      <c r="AN1742" s="34">
        <f>IFERROR(VLOOKUP($H1742,#REF!,11,FALSE),0)</f>
        <v>0</v>
      </c>
      <c r="AO1742" s="42">
        <f>IFERROR(VLOOKUP($H1742,#REF!,12,FALSE),0)</f>
        <v>0</v>
      </c>
      <c r="AP1742" s="34">
        <f>IFERROR(VLOOKUP($H1742,#REF!,10,FALSE),0)</f>
        <v>0</v>
      </c>
      <c r="AQ1742" s="34">
        <f>IFERROR(VLOOKUP($H1742,#REF!,11,FALSE),0)</f>
        <v>0</v>
      </c>
      <c r="AR1742" s="42">
        <f>IFERROR(VLOOKUP($H1742,#REF!,12,FALSE),0)</f>
        <v>0</v>
      </c>
      <c r="AS1742" s="34">
        <f>IFERROR(VLOOKUP($H1742,#REF!,13,FALSE),0)</f>
        <v>0</v>
      </c>
      <c r="AT1742" s="34">
        <f>IFERROR(VLOOKUP($H1742,#REF!,14,FALSE),0)</f>
        <v>0</v>
      </c>
      <c r="AU1742" s="42">
        <f>IFERROR(VLOOKUP($H1742,#REF!,15,FALSE),0)</f>
        <v>0</v>
      </c>
      <c r="AV1742" s="34">
        <f>IFERROR(VLOOKUP($H1742,#REF!,15,FALSE),0)</f>
        <v>0</v>
      </c>
      <c r="AW1742" s="34">
        <f>IFERROR(VLOOKUP($H1742,#REF!,16,FALSE),0)</f>
        <v>0</v>
      </c>
      <c r="AX1742" s="42">
        <f>IFERROR(VLOOKUP($H1742,#REF!,17,FALSE),0)</f>
        <v>0</v>
      </c>
    </row>
    <row r="1743" spans="1:50" x14ac:dyDescent="0.3">
      <c r="A1743" s="33" t="e">
        <f t="shared" si="108"/>
        <v>#REF!</v>
      </c>
      <c r="B1743" s="33" t="e">
        <f>+'R&amp;E EXPORT'!#REF!</f>
        <v>#REF!</v>
      </c>
      <c r="C1743" t="str">
        <f>IFERROR(VLOOKUP(A1743,'MCSJ Export'!A:C,3,FALSE),"")</f>
        <v/>
      </c>
      <c r="D1743" s="37">
        <f t="shared" si="109"/>
        <v>0</v>
      </c>
      <c r="E1743" s="37">
        <f t="shared" si="110"/>
        <v>0</v>
      </c>
      <c r="F1743" s="37">
        <f t="shared" si="111"/>
        <v>0</v>
      </c>
      <c r="G1743" s="37"/>
      <c r="H1743" s="33" t="e">
        <f>+'R&amp;E EXPORT'!#REF!</f>
        <v>#REF!</v>
      </c>
      <c r="I1743" s="34">
        <f>IFERROR(VLOOKUP($H1743,'Gen F Rev'!$A:$M,15,FALSE),0)</f>
        <v>0</v>
      </c>
      <c r="J1743" s="34">
        <f>IFERROR(VLOOKUP($H1743,'Gen F Rev'!$A:$M,16,FALSE),0)</f>
        <v>0</v>
      </c>
      <c r="K1743" s="42">
        <f>IFERROR(VLOOKUP($H1743,'Gen F Rev'!$A:$M,17,FALSE),0)</f>
        <v>0</v>
      </c>
      <c r="L1743" s="34">
        <f>IFERROR(VLOOKUP($H1743,'Gen F Exp'!$A:$E,15,FALSE),0)</f>
        <v>0</v>
      </c>
      <c r="M1743" s="34">
        <f>IFERROR(VLOOKUP($H1743,'Gen F Exp'!$A:$E,16,FALSE),0)</f>
        <v>0</v>
      </c>
      <c r="N1743" s="42">
        <f>IFERROR(VLOOKUP($H1743,'Gen F Exp'!$A:$E,17,FALSE),0)</f>
        <v>0</v>
      </c>
      <c r="O1743" s="34">
        <f>IFERROR(VLOOKUP($H1743,'Water F Rev'!$A:$L,15,FALSE),0)</f>
        <v>0</v>
      </c>
      <c r="P1743" s="34">
        <f>IFERROR(VLOOKUP($H1743,'Water F Rev'!$A:$L,16,FALSE),0)</f>
        <v>0</v>
      </c>
      <c r="Q1743" s="42">
        <f>IFERROR(VLOOKUP($H1743,'Water F Rev'!$A:$L,17,FALSE),0)</f>
        <v>0</v>
      </c>
      <c r="R1743" s="34">
        <f>IFERROR(VLOOKUP($H1743,'Water F Exp'!$A:$K,15,FALSE),0)</f>
        <v>0</v>
      </c>
      <c r="S1743" s="34">
        <f>IFERROR(VLOOKUP($H1743,'Water F Exp'!$A:$K,16,FALSE),0)</f>
        <v>0</v>
      </c>
      <c r="T1743" s="42">
        <f>IFERROR(VLOOKUP($H1743,'Water F Exp'!$A:$K,17,FALSE),0)</f>
        <v>0</v>
      </c>
      <c r="U1743" s="34">
        <f>IFERROR(VLOOKUP($H1743,'Sewer F Rev'!$A:$E,15,FALSE),0)</f>
        <v>0</v>
      </c>
      <c r="V1743" s="34">
        <f>IFERROR(VLOOKUP($H1743,'Sewer F Rev'!$A:$E,16,FALSE),0)</f>
        <v>0</v>
      </c>
      <c r="W1743" s="42">
        <f>IFERROR(VLOOKUP($H1743,'Sewer F Rev'!$A:$E,17,FALSE),0)</f>
        <v>0</v>
      </c>
      <c r="X1743" s="34">
        <f>IFERROR(VLOOKUP($H1743,'Sewer F Exp'!$A:$B,15,FALSE),0)</f>
        <v>0</v>
      </c>
      <c r="Y1743" s="34">
        <f>IFERROR(VLOOKUP($H1743,'Sewer F Exp'!$A:$B,16,FALSE),0)</f>
        <v>0</v>
      </c>
      <c r="Z1743" s="42">
        <f>IFERROR(VLOOKUP($H1743,'Sewer F Exp'!$A:$B,17,FALSE),0)</f>
        <v>0</v>
      </c>
      <c r="AA1743" s="34">
        <f>IFERROR(VLOOKUP($H1743,'Refuse F Rev'!$A:$E,15,FALSE),0)</f>
        <v>0</v>
      </c>
      <c r="AB1743" s="34">
        <f>IFERROR(VLOOKUP($H1743,'Refuse F Rev'!$A:$E,16,FALSE),0)</f>
        <v>0</v>
      </c>
      <c r="AC1743" s="42">
        <f>IFERROR(VLOOKUP($H1743,'Refuse F Rev'!$A:$E,17,FALSE),0)</f>
        <v>0</v>
      </c>
      <c r="AD1743" s="34">
        <f>IFERROR(VLOOKUP($H1743,'Refuse F Exp'!$A:$E,15,FALSE),0)</f>
        <v>0</v>
      </c>
      <c r="AE1743" s="34">
        <f>IFERROR(VLOOKUP($H1743,'Refuse F Exp'!$A:$E,16,FALSE),0)</f>
        <v>0</v>
      </c>
      <c r="AF1743" s="42">
        <f>IFERROR(VLOOKUP($H1743,'Refuse F Exp'!$A:$E,17,FALSE),0)</f>
        <v>0</v>
      </c>
      <c r="AG1743" s="34">
        <f>IFERROR(VLOOKUP($H1743,#REF!,10,FALSE),0)</f>
        <v>0</v>
      </c>
      <c r="AH1743" s="34">
        <f>IFERROR(VLOOKUP($H1743,#REF!,11,FALSE),0)</f>
        <v>0</v>
      </c>
      <c r="AI1743" s="42">
        <f>IFERROR(VLOOKUP($H1743,#REF!,12,FALSE),0)</f>
        <v>0</v>
      </c>
      <c r="AJ1743" s="34">
        <f>IFERROR(VLOOKUP($H1743,#REF!,10,FALSE),0)</f>
        <v>0</v>
      </c>
      <c r="AK1743" s="34">
        <f>IFERROR(VLOOKUP($H1743,#REF!,11,FALSE),0)</f>
        <v>0</v>
      </c>
      <c r="AL1743" s="42">
        <f>IFERROR(VLOOKUP($H1743,#REF!,12,FALSE),0)</f>
        <v>0</v>
      </c>
      <c r="AM1743" s="34">
        <f>IFERROR(VLOOKUP($H1743,#REF!,10,FALSE),0)</f>
        <v>0</v>
      </c>
      <c r="AN1743" s="34">
        <f>IFERROR(VLOOKUP($H1743,#REF!,11,FALSE),0)</f>
        <v>0</v>
      </c>
      <c r="AO1743" s="42">
        <f>IFERROR(VLOOKUP($H1743,#REF!,12,FALSE),0)</f>
        <v>0</v>
      </c>
      <c r="AP1743" s="34">
        <f>IFERROR(VLOOKUP($H1743,#REF!,10,FALSE),0)</f>
        <v>0</v>
      </c>
      <c r="AQ1743" s="34">
        <f>IFERROR(VLOOKUP($H1743,#REF!,11,FALSE),0)</f>
        <v>0</v>
      </c>
      <c r="AR1743" s="42">
        <f>IFERROR(VLOOKUP($H1743,#REF!,12,FALSE),0)</f>
        <v>0</v>
      </c>
      <c r="AS1743" s="34">
        <f>IFERROR(VLOOKUP($H1743,#REF!,13,FALSE),0)</f>
        <v>0</v>
      </c>
      <c r="AT1743" s="34">
        <f>IFERROR(VLOOKUP($H1743,#REF!,14,FALSE),0)</f>
        <v>0</v>
      </c>
      <c r="AU1743" s="42">
        <f>IFERROR(VLOOKUP($H1743,#REF!,15,FALSE),0)</f>
        <v>0</v>
      </c>
      <c r="AV1743" s="34">
        <f>IFERROR(VLOOKUP($H1743,#REF!,15,FALSE),0)</f>
        <v>0</v>
      </c>
      <c r="AW1743" s="34">
        <f>IFERROR(VLOOKUP($H1743,#REF!,16,FALSE),0)</f>
        <v>0</v>
      </c>
      <c r="AX1743" s="42">
        <f>IFERROR(VLOOKUP($H1743,#REF!,17,FALSE),0)</f>
        <v>0</v>
      </c>
    </row>
    <row r="1744" spans="1:50" x14ac:dyDescent="0.3">
      <c r="A1744" s="33" t="str">
        <f t="shared" si="108"/>
        <v>0</v>
      </c>
      <c r="B1744" s="33">
        <f>+'R&amp;E EXPORT'!B1548</f>
        <v>0</v>
      </c>
      <c r="C1744" t="str">
        <f>IFERROR(VLOOKUP(A1744,'MCSJ Export'!A:C,3,FALSE),"")</f>
        <v/>
      </c>
      <c r="D1744" s="37">
        <f t="shared" ca="1" si="109"/>
        <v>0</v>
      </c>
      <c r="E1744" s="37">
        <f t="shared" ca="1" si="110"/>
        <v>0</v>
      </c>
      <c r="F1744" s="37">
        <f t="shared" ca="1" si="111"/>
        <v>0</v>
      </c>
      <c r="G1744" s="37"/>
      <c r="H1744" s="33">
        <f>+'R&amp;E EXPORT'!A1548</f>
        <v>0</v>
      </c>
      <c r="I1744" s="34">
        <f>IFERROR(VLOOKUP($H1744,'Gen F Rev'!$A:$M,15,FALSE),0)</f>
        <v>0</v>
      </c>
      <c r="J1744" s="34">
        <f>IFERROR(VLOOKUP($H1744,'Gen F Rev'!$A:$M,16,FALSE),0)</f>
        <v>0</v>
      </c>
      <c r="K1744" s="42">
        <f>IFERROR(VLOOKUP($H1744,'Gen F Rev'!$A:$M,17,FALSE),0)</f>
        <v>0</v>
      </c>
      <c r="L1744" s="34">
        <f>IFERROR(VLOOKUP($H1744,'Gen F Exp'!$A:$E,15,FALSE),0)</f>
        <v>0</v>
      </c>
      <c r="M1744" s="34">
        <f>IFERROR(VLOOKUP($H1744,'Gen F Exp'!$A:$E,16,FALSE),0)</f>
        <v>0</v>
      </c>
      <c r="N1744" s="42">
        <f>IFERROR(VLOOKUP($H1744,'Gen F Exp'!$A:$E,17,FALSE),0)</f>
        <v>0</v>
      </c>
      <c r="O1744" s="34">
        <f>IFERROR(VLOOKUP($H1744,'Water F Rev'!$A:$L,15,FALSE),0)</f>
        <v>0</v>
      </c>
      <c r="P1744" s="34">
        <f>IFERROR(VLOOKUP($H1744,'Water F Rev'!$A:$L,16,FALSE),0)</f>
        <v>0</v>
      </c>
      <c r="Q1744" s="42">
        <f>IFERROR(VLOOKUP($H1744,'Water F Rev'!$A:$L,17,FALSE),0)</f>
        <v>0</v>
      </c>
      <c r="R1744" s="34">
        <f>IFERROR(VLOOKUP($H1744,'Water F Exp'!$A:$K,15,FALSE),0)</f>
        <v>0</v>
      </c>
      <c r="S1744" s="34">
        <f>IFERROR(VLOOKUP($H1744,'Water F Exp'!$A:$K,16,FALSE),0)</f>
        <v>0</v>
      </c>
      <c r="T1744" s="42">
        <f>IFERROR(VLOOKUP($H1744,'Water F Exp'!$A:$K,17,FALSE),0)</f>
        <v>0</v>
      </c>
      <c r="U1744" s="34">
        <f ca="1">IFERROR(VLOOKUP($H1744,'Sewer F Rev'!$A:$E,15,FALSE),0)</f>
        <v>0</v>
      </c>
      <c r="V1744" s="34">
        <f ca="1">IFERROR(VLOOKUP($H1744,'Sewer F Rev'!$A:$E,16,FALSE),0)</f>
        <v>0</v>
      </c>
      <c r="W1744" s="42">
        <f ca="1">IFERROR(VLOOKUP($H1744,'Sewer F Rev'!$A:$E,17,FALSE),0)</f>
        <v>0</v>
      </c>
      <c r="X1744" s="34">
        <f>IFERROR(VLOOKUP($H1744,'Sewer F Exp'!$A:$B,15,FALSE),0)</f>
        <v>0</v>
      </c>
      <c r="Y1744" s="34">
        <f>IFERROR(VLOOKUP($H1744,'Sewer F Exp'!$A:$B,16,FALSE),0)</f>
        <v>0</v>
      </c>
      <c r="Z1744" s="42">
        <f>IFERROR(VLOOKUP($H1744,'Sewer F Exp'!$A:$B,17,FALSE),0)</f>
        <v>0</v>
      </c>
      <c r="AA1744" s="34">
        <f>IFERROR(VLOOKUP($H1744,'Refuse F Rev'!$A:$E,15,FALSE),0)</f>
        <v>0</v>
      </c>
      <c r="AB1744" s="34">
        <f>IFERROR(VLOOKUP($H1744,'Refuse F Rev'!$A:$E,16,FALSE),0)</f>
        <v>0</v>
      </c>
      <c r="AC1744" s="42">
        <f>IFERROR(VLOOKUP($H1744,'Refuse F Rev'!$A:$E,17,FALSE),0)</f>
        <v>0</v>
      </c>
      <c r="AD1744" s="34">
        <f>IFERROR(VLOOKUP($H1744,'Refuse F Exp'!$A:$E,15,FALSE),0)</f>
        <v>0</v>
      </c>
      <c r="AE1744" s="34">
        <f>IFERROR(VLOOKUP($H1744,'Refuse F Exp'!$A:$E,16,FALSE),0)</f>
        <v>0</v>
      </c>
      <c r="AF1744" s="42">
        <f>IFERROR(VLOOKUP($H1744,'Refuse F Exp'!$A:$E,17,FALSE),0)</f>
        <v>0</v>
      </c>
      <c r="AG1744" s="34">
        <f>IFERROR(VLOOKUP($H1744,#REF!,10,FALSE),0)</f>
        <v>0</v>
      </c>
      <c r="AH1744" s="34">
        <f>IFERROR(VLOOKUP($H1744,#REF!,11,FALSE),0)</f>
        <v>0</v>
      </c>
      <c r="AI1744" s="42">
        <f>IFERROR(VLOOKUP($H1744,#REF!,12,FALSE),0)</f>
        <v>0</v>
      </c>
      <c r="AJ1744" s="34">
        <f>IFERROR(VLOOKUP($H1744,#REF!,10,FALSE),0)</f>
        <v>0</v>
      </c>
      <c r="AK1744" s="34">
        <f>IFERROR(VLOOKUP($H1744,#REF!,11,FALSE),0)</f>
        <v>0</v>
      </c>
      <c r="AL1744" s="42">
        <f>IFERROR(VLOOKUP($H1744,#REF!,12,FALSE),0)</f>
        <v>0</v>
      </c>
      <c r="AM1744" s="34">
        <f>IFERROR(VLOOKUP($H1744,#REF!,10,FALSE),0)</f>
        <v>0</v>
      </c>
      <c r="AN1744" s="34">
        <f>IFERROR(VLOOKUP($H1744,#REF!,11,FALSE),0)</f>
        <v>0</v>
      </c>
      <c r="AO1744" s="42">
        <f>IFERROR(VLOOKUP($H1744,#REF!,12,FALSE),0)</f>
        <v>0</v>
      </c>
      <c r="AP1744" s="34">
        <f>IFERROR(VLOOKUP($H1744,#REF!,10,FALSE),0)</f>
        <v>0</v>
      </c>
      <c r="AQ1744" s="34">
        <f>IFERROR(VLOOKUP($H1744,#REF!,11,FALSE),0)</f>
        <v>0</v>
      </c>
      <c r="AR1744" s="42">
        <f>IFERROR(VLOOKUP($H1744,#REF!,12,FALSE),0)</f>
        <v>0</v>
      </c>
      <c r="AS1744" s="34">
        <f>IFERROR(VLOOKUP($H1744,#REF!,13,FALSE),0)</f>
        <v>0</v>
      </c>
      <c r="AT1744" s="34">
        <f>IFERROR(VLOOKUP($H1744,#REF!,14,FALSE),0)</f>
        <v>0</v>
      </c>
      <c r="AU1744" s="42">
        <f>IFERROR(VLOOKUP($H1744,#REF!,15,FALSE),0)</f>
        <v>0</v>
      </c>
      <c r="AV1744" s="34">
        <f>IFERROR(VLOOKUP($H1744,#REF!,15,FALSE),0)</f>
        <v>0</v>
      </c>
      <c r="AW1744" s="34">
        <f>IFERROR(VLOOKUP($H1744,#REF!,16,FALSE),0)</f>
        <v>0</v>
      </c>
      <c r="AX1744" s="42">
        <f>IFERROR(VLOOKUP($H1744,#REF!,17,FALSE),0)</f>
        <v>0</v>
      </c>
    </row>
    <row r="1745" spans="1:50" x14ac:dyDescent="0.3">
      <c r="A1745" s="33" t="e">
        <f t="shared" si="108"/>
        <v>#REF!</v>
      </c>
      <c r="B1745" s="33" t="e">
        <f>+'R&amp;E EXPORT'!#REF!</f>
        <v>#REF!</v>
      </c>
      <c r="C1745" t="str">
        <f>IFERROR(VLOOKUP(A1745,'MCSJ Export'!A:C,3,FALSE),"")</f>
        <v/>
      </c>
      <c r="D1745" s="37">
        <f t="shared" si="109"/>
        <v>0</v>
      </c>
      <c r="E1745" s="37">
        <f t="shared" si="110"/>
        <v>0</v>
      </c>
      <c r="F1745" s="37">
        <f t="shared" si="111"/>
        <v>0</v>
      </c>
      <c r="G1745" s="37"/>
      <c r="H1745" s="33" t="e">
        <f>+'R&amp;E EXPORT'!#REF!</f>
        <v>#REF!</v>
      </c>
      <c r="I1745" s="34">
        <f>IFERROR(VLOOKUP($H1745,'Gen F Rev'!$A:$M,15,FALSE),0)</f>
        <v>0</v>
      </c>
      <c r="J1745" s="34">
        <f>IFERROR(VLOOKUP($H1745,'Gen F Rev'!$A:$M,16,FALSE),0)</f>
        <v>0</v>
      </c>
      <c r="K1745" s="42">
        <f>IFERROR(VLOOKUP($H1745,'Gen F Rev'!$A:$M,17,FALSE),0)</f>
        <v>0</v>
      </c>
      <c r="L1745" s="34">
        <f>IFERROR(VLOOKUP($H1745,'Gen F Exp'!$A:$E,15,FALSE),0)</f>
        <v>0</v>
      </c>
      <c r="M1745" s="34">
        <f>IFERROR(VLOOKUP($H1745,'Gen F Exp'!$A:$E,16,FALSE),0)</f>
        <v>0</v>
      </c>
      <c r="N1745" s="42">
        <f>IFERROR(VLOOKUP($H1745,'Gen F Exp'!$A:$E,17,FALSE),0)</f>
        <v>0</v>
      </c>
      <c r="O1745" s="34">
        <f>IFERROR(VLOOKUP($H1745,'Water F Rev'!$A:$L,15,FALSE),0)</f>
        <v>0</v>
      </c>
      <c r="P1745" s="34">
        <f>IFERROR(VLOOKUP($H1745,'Water F Rev'!$A:$L,16,FALSE),0)</f>
        <v>0</v>
      </c>
      <c r="Q1745" s="42">
        <f>IFERROR(VLOOKUP($H1745,'Water F Rev'!$A:$L,17,FALSE),0)</f>
        <v>0</v>
      </c>
      <c r="R1745" s="34">
        <f>IFERROR(VLOOKUP($H1745,'Water F Exp'!$A:$K,15,FALSE),0)</f>
        <v>0</v>
      </c>
      <c r="S1745" s="34">
        <f>IFERROR(VLOOKUP($H1745,'Water F Exp'!$A:$K,16,FALSE),0)</f>
        <v>0</v>
      </c>
      <c r="T1745" s="42">
        <f>IFERROR(VLOOKUP($H1745,'Water F Exp'!$A:$K,17,FALSE),0)</f>
        <v>0</v>
      </c>
      <c r="U1745" s="34">
        <f>IFERROR(VLOOKUP($H1745,'Sewer F Rev'!$A:$E,15,FALSE),0)</f>
        <v>0</v>
      </c>
      <c r="V1745" s="34">
        <f>IFERROR(VLOOKUP($H1745,'Sewer F Rev'!$A:$E,16,FALSE),0)</f>
        <v>0</v>
      </c>
      <c r="W1745" s="42">
        <f>IFERROR(VLOOKUP($H1745,'Sewer F Rev'!$A:$E,17,FALSE),0)</f>
        <v>0</v>
      </c>
      <c r="X1745" s="34">
        <f>IFERROR(VLOOKUP($H1745,'Sewer F Exp'!$A:$B,15,FALSE),0)</f>
        <v>0</v>
      </c>
      <c r="Y1745" s="34">
        <f>IFERROR(VLOOKUP($H1745,'Sewer F Exp'!$A:$B,16,FALSE),0)</f>
        <v>0</v>
      </c>
      <c r="Z1745" s="42">
        <f>IFERROR(VLOOKUP($H1745,'Sewer F Exp'!$A:$B,17,FALSE),0)</f>
        <v>0</v>
      </c>
      <c r="AA1745" s="34">
        <f>IFERROR(VLOOKUP($H1745,'Refuse F Rev'!$A:$E,15,FALSE),0)</f>
        <v>0</v>
      </c>
      <c r="AB1745" s="34">
        <f>IFERROR(VLOOKUP($H1745,'Refuse F Rev'!$A:$E,16,FALSE),0)</f>
        <v>0</v>
      </c>
      <c r="AC1745" s="42">
        <f>IFERROR(VLOOKUP($H1745,'Refuse F Rev'!$A:$E,17,FALSE),0)</f>
        <v>0</v>
      </c>
      <c r="AD1745" s="34">
        <f>IFERROR(VLOOKUP($H1745,'Refuse F Exp'!$A:$E,15,FALSE),0)</f>
        <v>0</v>
      </c>
      <c r="AE1745" s="34">
        <f>IFERROR(VLOOKUP($H1745,'Refuse F Exp'!$A:$E,16,FALSE),0)</f>
        <v>0</v>
      </c>
      <c r="AF1745" s="42">
        <f>IFERROR(VLOOKUP($H1745,'Refuse F Exp'!$A:$E,17,FALSE),0)</f>
        <v>0</v>
      </c>
      <c r="AG1745" s="34">
        <f>IFERROR(VLOOKUP($H1745,#REF!,10,FALSE),0)</f>
        <v>0</v>
      </c>
      <c r="AH1745" s="34">
        <f>IFERROR(VLOOKUP($H1745,#REF!,11,FALSE),0)</f>
        <v>0</v>
      </c>
      <c r="AI1745" s="42">
        <f>IFERROR(VLOOKUP($H1745,#REF!,12,FALSE),0)</f>
        <v>0</v>
      </c>
      <c r="AJ1745" s="34">
        <f>IFERROR(VLOOKUP($H1745,#REF!,10,FALSE),0)</f>
        <v>0</v>
      </c>
      <c r="AK1745" s="34">
        <f>IFERROR(VLOOKUP($H1745,#REF!,11,FALSE),0)</f>
        <v>0</v>
      </c>
      <c r="AL1745" s="42">
        <f>IFERROR(VLOOKUP($H1745,#REF!,12,FALSE),0)</f>
        <v>0</v>
      </c>
      <c r="AM1745" s="34">
        <f>IFERROR(VLOOKUP($H1745,#REF!,10,FALSE),0)</f>
        <v>0</v>
      </c>
      <c r="AN1745" s="34">
        <f>IFERROR(VLOOKUP($H1745,#REF!,11,FALSE),0)</f>
        <v>0</v>
      </c>
      <c r="AO1745" s="42">
        <f>IFERROR(VLOOKUP($H1745,#REF!,12,FALSE),0)</f>
        <v>0</v>
      </c>
      <c r="AP1745" s="34">
        <f>IFERROR(VLOOKUP($H1745,#REF!,10,FALSE),0)</f>
        <v>0</v>
      </c>
      <c r="AQ1745" s="34">
        <f>IFERROR(VLOOKUP($H1745,#REF!,11,FALSE),0)</f>
        <v>0</v>
      </c>
      <c r="AR1745" s="42">
        <f>IFERROR(VLOOKUP($H1745,#REF!,12,FALSE),0)</f>
        <v>0</v>
      </c>
      <c r="AS1745" s="34">
        <f>IFERROR(VLOOKUP($H1745,#REF!,13,FALSE),0)</f>
        <v>0</v>
      </c>
      <c r="AT1745" s="34">
        <f>IFERROR(VLOOKUP($H1745,#REF!,14,FALSE),0)</f>
        <v>0</v>
      </c>
      <c r="AU1745" s="42">
        <f>IFERROR(VLOOKUP($H1745,#REF!,15,FALSE),0)</f>
        <v>0</v>
      </c>
      <c r="AV1745" s="34">
        <f>IFERROR(VLOOKUP($H1745,#REF!,15,FALSE),0)</f>
        <v>0</v>
      </c>
      <c r="AW1745" s="34">
        <f>IFERROR(VLOOKUP($H1745,#REF!,16,FALSE),0)</f>
        <v>0</v>
      </c>
      <c r="AX1745" s="42">
        <f>IFERROR(VLOOKUP($H1745,#REF!,17,FALSE),0)</f>
        <v>0</v>
      </c>
    </row>
    <row r="1746" spans="1:50" x14ac:dyDescent="0.3">
      <c r="A1746" s="33" t="str">
        <f t="shared" si="108"/>
        <v>0</v>
      </c>
      <c r="B1746" s="33">
        <f>+'R&amp;E EXPORT'!B1549</f>
        <v>0</v>
      </c>
      <c r="C1746" t="str">
        <f>IFERROR(VLOOKUP(A1746,'MCSJ Export'!A:C,3,FALSE),"")</f>
        <v/>
      </c>
      <c r="D1746" s="37">
        <f t="shared" ca="1" si="109"/>
        <v>0</v>
      </c>
      <c r="E1746" s="37">
        <f t="shared" ca="1" si="110"/>
        <v>0</v>
      </c>
      <c r="F1746" s="37">
        <f t="shared" ca="1" si="111"/>
        <v>0</v>
      </c>
      <c r="G1746" s="37"/>
      <c r="H1746" s="33">
        <f>+'R&amp;E EXPORT'!A1549</f>
        <v>0</v>
      </c>
      <c r="I1746" s="34">
        <f>IFERROR(VLOOKUP($H1746,'Gen F Rev'!$A:$M,15,FALSE),0)</f>
        <v>0</v>
      </c>
      <c r="J1746" s="34">
        <f>IFERROR(VLOOKUP($H1746,'Gen F Rev'!$A:$M,16,FALSE),0)</f>
        <v>0</v>
      </c>
      <c r="K1746" s="42">
        <f>IFERROR(VLOOKUP($H1746,'Gen F Rev'!$A:$M,17,FALSE),0)</f>
        <v>0</v>
      </c>
      <c r="L1746" s="34">
        <f>IFERROR(VLOOKUP($H1746,'Gen F Exp'!$A:$E,15,FALSE),0)</f>
        <v>0</v>
      </c>
      <c r="M1746" s="34">
        <f>IFERROR(VLOOKUP($H1746,'Gen F Exp'!$A:$E,16,FALSE),0)</f>
        <v>0</v>
      </c>
      <c r="N1746" s="42">
        <f>IFERROR(VLOOKUP($H1746,'Gen F Exp'!$A:$E,17,FALSE),0)</f>
        <v>0</v>
      </c>
      <c r="O1746" s="34">
        <f>IFERROR(VLOOKUP($H1746,'Water F Rev'!$A:$L,15,FALSE),0)</f>
        <v>0</v>
      </c>
      <c r="P1746" s="34">
        <f>IFERROR(VLOOKUP($H1746,'Water F Rev'!$A:$L,16,FALSE),0)</f>
        <v>0</v>
      </c>
      <c r="Q1746" s="42">
        <f>IFERROR(VLOOKUP($H1746,'Water F Rev'!$A:$L,17,FALSE),0)</f>
        <v>0</v>
      </c>
      <c r="R1746" s="34">
        <f>IFERROR(VLOOKUP($H1746,'Water F Exp'!$A:$K,15,FALSE),0)</f>
        <v>0</v>
      </c>
      <c r="S1746" s="34">
        <f>IFERROR(VLOOKUP($H1746,'Water F Exp'!$A:$K,16,FALSE),0)</f>
        <v>0</v>
      </c>
      <c r="T1746" s="42">
        <f>IFERROR(VLOOKUP($H1746,'Water F Exp'!$A:$K,17,FALSE),0)</f>
        <v>0</v>
      </c>
      <c r="U1746" s="34">
        <f ca="1">IFERROR(VLOOKUP($H1746,'Sewer F Rev'!$A:$E,15,FALSE),0)</f>
        <v>0</v>
      </c>
      <c r="V1746" s="34">
        <f ca="1">IFERROR(VLOOKUP($H1746,'Sewer F Rev'!$A:$E,16,FALSE),0)</f>
        <v>0</v>
      </c>
      <c r="W1746" s="42">
        <f ca="1">IFERROR(VLOOKUP($H1746,'Sewer F Rev'!$A:$E,17,FALSE),0)</f>
        <v>0</v>
      </c>
      <c r="X1746" s="34">
        <f>IFERROR(VLOOKUP($H1746,'Sewer F Exp'!$A:$B,15,FALSE),0)</f>
        <v>0</v>
      </c>
      <c r="Y1746" s="34">
        <f>IFERROR(VLOOKUP($H1746,'Sewer F Exp'!$A:$B,16,FALSE),0)</f>
        <v>0</v>
      </c>
      <c r="Z1746" s="42">
        <f>IFERROR(VLOOKUP($H1746,'Sewer F Exp'!$A:$B,17,FALSE),0)</f>
        <v>0</v>
      </c>
      <c r="AA1746" s="34">
        <f>IFERROR(VLOOKUP($H1746,'Refuse F Rev'!$A:$E,15,FALSE),0)</f>
        <v>0</v>
      </c>
      <c r="AB1746" s="34">
        <f>IFERROR(VLOOKUP($H1746,'Refuse F Rev'!$A:$E,16,FALSE),0)</f>
        <v>0</v>
      </c>
      <c r="AC1746" s="42">
        <f>IFERROR(VLOOKUP($H1746,'Refuse F Rev'!$A:$E,17,FALSE),0)</f>
        <v>0</v>
      </c>
      <c r="AD1746" s="34">
        <f>IFERROR(VLOOKUP($H1746,'Refuse F Exp'!$A:$E,15,FALSE),0)</f>
        <v>0</v>
      </c>
      <c r="AE1746" s="34">
        <f>IFERROR(VLOOKUP($H1746,'Refuse F Exp'!$A:$E,16,FALSE),0)</f>
        <v>0</v>
      </c>
      <c r="AF1746" s="42">
        <f>IFERROR(VLOOKUP($H1746,'Refuse F Exp'!$A:$E,17,FALSE),0)</f>
        <v>0</v>
      </c>
      <c r="AG1746" s="34">
        <f>IFERROR(VLOOKUP($H1746,#REF!,10,FALSE),0)</f>
        <v>0</v>
      </c>
      <c r="AH1746" s="34">
        <f>IFERROR(VLOOKUP($H1746,#REF!,11,FALSE),0)</f>
        <v>0</v>
      </c>
      <c r="AI1746" s="42">
        <f>IFERROR(VLOOKUP($H1746,#REF!,12,FALSE),0)</f>
        <v>0</v>
      </c>
      <c r="AJ1746" s="34">
        <f>IFERROR(VLOOKUP($H1746,#REF!,10,FALSE),0)</f>
        <v>0</v>
      </c>
      <c r="AK1746" s="34">
        <f>IFERROR(VLOOKUP($H1746,#REF!,11,FALSE),0)</f>
        <v>0</v>
      </c>
      <c r="AL1746" s="42">
        <f>IFERROR(VLOOKUP($H1746,#REF!,12,FALSE),0)</f>
        <v>0</v>
      </c>
      <c r="AM1746" s="34">
        <f>IFERROR(VLOOKUP($H1746,#REF!,10,FALSE),0)</f>
        <v>0</v>
      </c>
      <c r="AN1746" s="34">
        <f>IFERROR(VLOOKUP($H1746,#REF!,11,FALSE),0)</f>
        <v>0</v>
      </c>
      <c r="AO1746" s="42">
        <f>IFERROR(VLOOKUP($H1746,#REF!,12,FALSE),0)</f>
        <v>0</v>
      </c>
      <c r="AP1746" s="34">
        <f>IFERROR(VLOOKUP($H1746,#REF!,10,FALSE),0)</f>
        <v>0</v>
      </c>
      <c r="AQ1746" s="34">
        <f>IFERROR(VLOOKUP($H1746,#REF!,11,FALSE),0)</f>
        <v>0</v>
      </c>
      <c r="AR1746" s="42">
        <f>IFERROR(VLOOKUP($H1746,#REF!,12,FALSE),0)</f>
        <v>0</v>
      </c>
      <c r="AS1746" s="34">
        <f>IFERROR(VLOOKUP($H1746,#REF!,13,FALSE),0)</f>
        <v>0</v>
      </c>
      <c r="AT1746" s="34">
        <f>IFERROR(VLOOKUP($H1746,#REF!,14,FALSE),0)</f>
        <v>0</v>
      </c>
      <c r="AU1746" s="42">
        <f>IFERROR(VLOOKUP($H1746,#REF!,15,FALSE),0)</f>
        <v>0</v>
      </c>
      <c r="AV1746" s="34">
        <f>IFERROR(VLOOKUP($H1746,#REF!,15,FALSE),0)</f>
        <v>0</v>
      </c>
      <c r="AW1746" s="34">
        <f>IFERROR(VLOOKUP($H1746,#REF!,16,FALSE),0)</f>
        <v>0</v>
      </c>
      <c r="AX1746" s="42">
        <f>IFERROR(VLOOKUP($H1746,#REF!,17,FALSE),0)</f>
        <v>0</v>
      </c>
    </row>
    <row r="1747" spans="1:50" x14ac:dyDescent="0.3">
      <c r="A1747" s="33" t="str">
        <f t="shared" si="108"/>
        <v>0</v>
      </c>
      <c r="B1747" s="33">
        <f>+'R&amp;E EXPORT'!B1550</f>
        <v>0</v>
      </c>
      <c r="C1747" t="str">
        <f>IFERROR(VLOOKUP(A1747,'MCSJ Export'!A:C,3,FALSE),"")</f>
        <v/>
      </c>
      <c r="D1747" s="37">
        <f t="shared" ca="1" si="109"/>
        <v>0</v>
      </c>
      <c r="E1747" s="37">
        <f t="shared" ca="1" si="110"/>
        <v>0</v>
      </c>
      <c r="F1747" s="37">
        <f t="shared" ca="1" si="111"/>
        <v>0</v>
      </c>
      <c r="G1747" s="37"/>
      <c r="H1747" s="33">
        <f>+'R&amp;E EXPORT'!A1550</f>
        <v>0</v>
      </c>
      <c r="I1747" s="34">
        <f>IFERROR(VLOOKUP($H1747,'Gen F Rev'!$A:$M,15,FALSE),0)</f>
        <v>0</v>
      </c>
      <c r="J1747" s="34">
        <f>IFERROR(VLOOKUP($H1747,'Gen F Rev'!$A:$M,16,FALSE),0)</f>
        <v>0</v>
      </c>
      <c r="K1747" s="42">
        <f>IFERROR(VLOOKUP($H1747,'Gen F Rev'!$A:$M,17,FALSE),0)</f>
        <v>0</v>
      </c>
      <c r="L1747" s="34">
        <f>IFERROR(VLOOKUP($H1747,'Gen F Exp'!$A:$E,15,FALSE),0)</f>
        <v>0</v>
      </c>
      <c r="M1747" s="34">
        <f>IFERROR(VLOOKUP($H1747,'Gen F Exp'!$A:$E,16,FALSE),0)</f>
        <v>0</v>
      </c>
      <c r="N1747" s="42">
        <f>IFERROR(VLOOKUP($H1747,'Gen F Exp'!$A:$E,17,FALSE),0)</f>
        <v>0</v>
      </c>
      <c r="O1747" s="34">
        <f>IFERROR(VLOOKUP($H1747,'Water F Rev'!$A:$L,15,FALSE),0)</f>
        <v>0</v>
      </c>
      <c r="P1747" s="34">
        <f>IFERROR(VLOOKUP($H1747,'Water F Rev'!$A:$L,16,FALSE),0)</f>
        <v>0</v>
      </c>
      <c r="Q1747" s="42">
        <f>IFERROR(VLOOKUP($H1747,'Water F Rev'!$A:$L,17,FALSE),0)</f>
        <v>0</v>
      </c>
      <c r="R1747" s="34">
        <f>IFERROR(VLOOKUP($H1747,'Water F Exp'!$A:$K,15,FALSE),0)</f>
        <v>0</v>
      </c>
      <c r="S1747" s="34">
        <f>IFERROR(VLOOKUP($H1747,'Water F Exp'!$A:$K,16,FALSE),0)</f>
        <v>0</v>
      </c>
      <c r="T1747" s="42">
        <f>IFERROR(VLOOKUP($H1747,'Water F Exp'!$A:$K,17,FALSE),0)</f>
        <v>0</v>
      </c>
      <c r="U1747" s="34">
        <f ca="1">IFERROR(VLOOKUP($H1747,'Sewer F Rev'!$A:$E,15,FALSE),0)</f>
        <v>0</v>
      </c>
      <c r="V1747" s="34">
        <f ca="1">IFERROR(VLOOKUP($H1747,'Sewer F Rev'!$A:$E,16,FALSE),0)</f>
        <v>0</v>
      </c>
      <c r="W1747" s="42">
        <f ca="1">IFERROR(VLOOKUP($H1747,'Sewer F Rev'!$A:$E,17,FALSE),0)</f>
        <v>0</v>
      </c>
      <c r="X1747" s="34">
        <f>IFERROR(VLOOKUP($H1747,'Sewer F Exp'!$A:$B,15,FALSE),0)</f>
        <v>0</v>
      </c>
      <c r="Y1747" s="34">
        <f>IFERROR(VLOOKUP($H1747,'Sewer F Exp'!$A:$B,16,FALSE),0)</f>
        <v>0</v>
      </c>
      <c r="Z1747" s="42">
        <f>IFERROR(VLOOKUP($H1747,'Sewer F Exp'!$A:$B,17,FALSE),0)</f>
        <v>0</v>
      </c>
      <c r="AA1747" s="34">
        <f>IFERROR(VLOOKUP($H1747,'Refuse F Rev'!$A:$E,15,FALSE),0)</f>
        <v>0</v>
      </c>
      <c r="AB1747" s="34">
        <f>IFERROR(VLOOKUP($H1747,'Refuse F Rev'!$A:$E,16,FALSE),0)</f>
        <v>0</v>
      </c>
      <c r="AC1747" s="42">
        <f>IFERROR(VLOOKUP($H1747,'Refuse F Rev'!$A:$E,17,FALSE),0)</f>
        <v>0</v>
      </c>
      <c r="AD1747" s="34">
        <f>IFERROR(VLOOKUP($H1747,'Refuse F Exp'!$A:$E,15,FALSE),0)</f>
        <v>0</v>
      </c>
      <c r="AE1747" s="34">
        <f>IFERROR(VLOOKUP($H1747,'Refuse F Exp'!$A:$E,16,FALSE),0)</f>
        <v>0</v>
      </c>
      <c r="AF1747" s="42">
        <f>IFERROR(VLOOKUP($H1747,'Refuse F Exp'!$A:$E,17,FALSE),0)</f>
        <v>0</v>
      </c>
      <c r="AG1747" s="34">
        <f>IFERROR(VLOOKUP($H1747,#REF!,10,FALSE),0)</f>
        <v>0</v>
      </c>
      <c r="AH1747" s="34">
        <f>IFERROR(VLOOKUP($H1747,#REF!,11,FALSE),0)</f>
        <v>0</v>
      </c>
      <c r="AI1747" s="42">
        <f>IFERROR(VLOOKUP($H1747,#REF!,12,FALSE),0)</f>
        <v>0</v>
      </c>
      <c r="AJ1747" s="34">
        <f>IFERROR(VLOOKUP($H1747,#REF!,10,FALSE),0)</f>
        <v>0</v>
      </c>
      <c r="AK1747" s="34">
        <f>IFERROR(VLOOKUP($H1747,#REF!,11,FALSE),0)</f>
        <v>0</v>
      </c>
      <c r="AL1747" s="42">
        <f>IFERROR(VLOOKUP($H1747,#REF!,12,FALSE),0)</f>
        <v>0</v>
      </c>
      <c r="AM1747" s="34">
        <f>IFERROR(VLOOKUP($H1747,#REF!,10,FALSE),0)</f>
        <v>0</v>
      </c>
      <c r="AN1747" s="34">
        <f>IFERROR(VLOOKUP($H1747,#REF!,11,FALSE),0)</f>
        <v>0</v>
      </c>
      <c r="AO1747" s="42">
        <f>IFERROR(VLOOKUP($H1747,#REF!,12,FALSE),0)</f>
        <v>0</v>
      </c>
      <c r="AP1747" s="34">
        <f>IFERROR(VLOOKUP($H1747,#REF!,10,FALSE),0)</f>
        <v>0</v>
      </c>
      <c r="AQ1747" s="34">
        <f>IFERROR(VLOOKUP($H1747,#REF!,11,FALSE),0)</f>
        <v>0</v>
      </c>
      <c r="AR1747" s="42">
        <f>IFERROR(VLOOKUP($H1747,#REF!,12,FALSE),0)</f>
        <v>0</v>
      </c>
      <c r="AS1747" s="34">
        <f>IFERROR(VLOOKUP($H1747,#REF!,13,FALSE),0)</f>
        <v>0</v>
      </c>
      <c r="AT1747" s="34">
        <f>IFERROR(VLOOKUP($H1747,#REF!,14,FALSE),0)</f>
        <v>0</v>
      </c>
      <c r="AU1747" s="42">
        <f>IFERROR(VLOOKUP($H1747,#REF!,15,FALSE),0)</f>
        <v>0</v>
      </c>
      <c r="AV1747" s="34">
        <f>IFERROR(VLOOKUP($H1747,#REF!,15,FALSE),0)</f>
        <v>0</v>
      </c>
      <c r="AW1747" s="34">
        <f>IFERROR(VLOOKUP($H1747,#REF!,16,FALSE),0)</f>
        <v>0</v>
      </c>
      <c r="AX1747" s="42">
        <f>IFERROR(VLOOKUP($H1747,#REF!,17,FALSE),0)</f>
        <v>0</v>
      </c>
    </row>
    <row r="1748" spans="1:50" x14ac:dyDescent="0.3">
      <c r="A1748" s="33" t="str">
        <f t="shared" si="108"/>
        <v>0</v>
      </c>
      <c r="B1748" s="33">
        <f>+'R&amp;E EXPORT'!B1551</f>
        <v>0</v>
      </c>
      <c r="C1748" t="str">
        <f>IFERROR(VLOOKUP(A1748,'MCSJ Export'!A:C,3,FALSE),"")</f>
        <v/>
      </c>
      <c r="D1748" s="37">
        <f t="shared" ca="1" si="109"/>
        <v>0</v>
      </c>
      <c r="E1748" s="37">
        <f t="shared" ca="1" si="110"/>
        <v>0</v>
      </c>
      <c r="F1748" s="37">
        <f t="shared" ca="1" si="111"/>
        <v>0</v>
      </c>
      <c r="G1748" s="37"/>
      <c r="H1748" s="33">
        <f>+'R&amp;E EXPORT'!A1551</f>
        <v>0</v>
      </c>
      <c r="I1748" s="34">
        <f>IFERROR(VLOOKUP($H1748,'Gen F Rev'!$A:$M,15,FALSE),0)</f>
        <v>0</v>
      </c>
      <c r="J1748" s="34">
        <f>IFERROR(VLOOKUP($H1748,'Gen F Rev'!$A:$M,16,FALSE),0)</f>
        <v>0</v>
      </c>
      <c r="K1748" s="42">
        <f>IFERROR(VLOOKUP($H1748,'Gen F Rev'!$A:$M,17,FALSE),0)</f>
        <v>0</v>
      </c>
      <c r="L1748" s="34">
        <f>IFERROR(VLOOKUP($H1748,'Gen F Exp'!$A:$E,15,FALSE),0)</f>
        <v>0</v>
      </c>
      <c r="M1748" s="34">
        <f>IFERROR(VLOOKUP($H1748,'Gen F Exp'!$A:$E,16,FALSE),0)</f>
        <v>0</v>
      </c>
      <c r="N1748" s="42">
        <f>IFERROR(VLOOKUP($H1748,'Gen F Exp'!$A:$E,17,FALSE),0)</f>
        <v>0</v>
      </c>
      <c r="O1748" s="34">
        <f>IFERROR(VLOOKUP($H1748,'Water F Rev'!$A:$L,15,FALSE),0)</f>
        <v>0</v>
      </c>
      <c r="P1748" s="34">
        <f>IFERROR(VLOOKUP($H1748,'Water F Rev'!$A:$L,16,FALSE),0)</f>
        <v>0</v>
      </c>
      <c r="Q1748" s="42">
        <f>IFERROR(VLOOKUP($H1748,'Water F Rev'!$A:$L,17,FALSE),0)</f>
        <v>0</v>
      </c>
      <c r="R1748" s="34">
        <f>IFERROR(VLOOKUP($H1748,'Water F Exp'!$A:$K,15,FALSE),0)</f>
        <v>0</v>
      </c>
      <c r="S1748" s="34">
        <f>IFERROR(VLOOKUP($H1748,'Water F Exp'!$A:$K,16,FALSE),0)</f>
        <v>0</v>
      </c>
      <c r="T1748" s="42">
        <f>IFERROR(VLOOKUP($H1748,'Water F Exp'!$A:$K,17,FALSE),0)</f>
        <v>0</v>
      </c>
      <c r="U1748" s="34">
        <f ca="1">IFERROR(VLOOKUP($H1748,'Sewer F Rev'!$A:$E,15,FALSE),0)</f>
        <v>0</v>
      </c>
      <c r="V1748" s="34">
        <f ca="1">IFERROR(VLOOKUP($H1748,'Sewer F Rev'!$A:$E,16,FALSE),0)</f>
        <v>0</v>
      </c>
      <c r="W1748" s="42">
        <f ca="1">IFERROR(VLOOKUP($H1748,'Sewer F Rev'!$A:$E,17,FALSE),0)</f>
        <v>0</v>
      </c>
      <c r="X1748" s="34">
        <f>IFERROR(VLOOKUP($H1748,'Sewer F Exp'!$A:$B,15,FALSE),0)</f>
        <v>0</v>
      </c>
      <c r="Y1748" s="34">
        <f>IFERROR(VLOOKUP($H1748,'Sewer F Exp'!$A:$B,16,FALSE),0)</f>
        <v>0</v>
      </c>
      <c r="Z1748" s="42">
        <f>IFERROR(VLOOKUP($H1748,'Sewer F Exp'!$A:$B,17,FALSE),0)</f>
        <v>0</v>
      </c>
      <c r="AA1748" s="34">
        <f>IFERROR(VLOOKUP($H1748,'Refuse F Rev'!$A:$E,15,FALSE),0)</f>
        <v>0</v>
      </c>
      <c r="AB1748" s="34">
        <f>IFERROR(VLOOKUP($H1748,'Refuse F Rev'!$A:$E,16,FALSE),0)</f>
        <v>0</v>
      </c>
      <c r="AC1748" s="42">
        <f>IFERROR(VLOOKUP($H1748,'Refuse F Rev'!$A:$E,17,FALSE),0)</f>
        <v>0</v>
      </c>
      <c r="AD1748" s="34">
        <f>IFERROR(VLOOKUP($H1748,'Refuse F Exp'!$A:$E,15,FALSE),0)</f>
        <v>0</v>
      </c>
      <c r="AE1748" s="34">
        <f>IFERROR(VLOOKUP($H1748,'Refuse F Exp'!$A:$E,16,FALSE),0)</f>
        <v>0</v>
      </c>
      <c r="AF1748" s="42">
        <f>IFERROR(VLOOKUP($H1748,'Refuse F Exp'!$A:$E,17,FALSE),0)</f>
        <v>0</v>
      </c>
      <c r="AG1748" s="34">
        <f>IFERROR(VLOOKUP($H1748,#REF!,10,FALSE),0)</f>
        <v>0</v>
      </c>
      <c r="AH1748" s="34">
        <f>IFERROR(VLOOKUP($H1748,#REF!,11,FALSE),0)</f>
        <v>0</v>
      </c>
      <c r="AI1748" s="42">
        <f>IFERROR(VLOOKUP($H1748,#REF!,12,FALSE),0)</f>
        <v>0</v>
      </c>
      <c r="AJ1748" s="34">
        <f>IFERROR(VLOOKUP($H1748,#REF!,10,FALSE),0)</f>
        <v>0</v>
      </c>
      <c r="AK1748" s="34">
        <f>IFERROR(VLOOKUP($H1748,#REF!,11,FALSE),0)</f>
        <v>0</v>
      </c>
      <c r="AL1748" s="42">
        <f>IFERROR(VLOOKUP($H1748,#REF!,12,FALSE),0)</f>
        <v>0</v>
      </c>
      <c r="AM1748" s="34">
        <f>IFERROR(VLOOKUP($H1748,#REF!,10,FALSE),0)</f>
        <v>0</v>
      </c>
      <c r="AN1748" s="34">
        <f>IFERROR(VLOOKUP($H1748,#REF!,11,FALSE),0)</f>
        <v>0</v>
      </c>
      <c r="AO1748" s="42">
        <f>IFERROR(VLOOKUP($H1748,#REF!,12,FALSE),0)</f>
        <v>0</v>
      </c>
      <c r="AP1748" s="34">
        <f>IFERROR(VLOOKUP($H1748,#REF!,10,FALSE),0)</f>
        <v>0</v>
      </c>
      <c r="AQ1748" s="34">
        <f>IFERROR(VLOOKUP($H1748,#REF!,11,FALSE),0)</f>
        <v>0</v>
      </c>
      <c r="AR1748" s="42">
        <f>IFERROR(VLOOKUP($H1748,#REF!,12,FALSE),0)</f>
        <v>0</v>
      </c>
      <c r="AS1748" s="34">
        <f>IFERROR(VLOOKUP($H1748,#REF!,13,FALSE),0)</f>
        <v>0</v>
      </c>
      <c r="AT1748" s="34">
        <f>IFERROR(VLOOKUP($H1748,#REF!,14,FALSE),0)</f>
        <v>0</v>
      </c>
      <c r="AU1748" s="42">
        <f>IFERROR(VLOOKUP($H1748,#REF!,15,FALSE),0)</f>
        <v>0</v>
      </c>
      <c r="AV1748" s="34">
        <f>IFERROR(VLOOKUP($H1748,#REF!,15,FALSE),0)</f>
        <v>0</v>
      </c>
      <c r="AW1748" s="34">
        <f>IFERROR(VLOOKUP($H1748,#REF!,16,FALSE),0)</f>
        <v>0</v>
      </c>
      <c r="AX1748" s="42">
        <f>IFERROR(VLOOKUP($H1748,#REF!,17,FALSE),0)</f>
        <v>0</v>
      </c>
    </row>
    <row r="1749" spans="1:50" x14ac:dyDescent="0.3">
      <c r="A1749" s="33" t="e">
        <f t="shared" si="108"/>
        <v>#REF!</v>
      </c>
      <c r="B1749" s="33" t="e">
        <f>+'R&amp;E EXPORT'!#REF!</f>
        <v>#REF!</v>
      </c>
      <c r="C1749" t="str">
        <f>IFERROR(VLOOKUP(A1749,'MCSJ Export'!A:C,3,FALSE),"")</f>
        <v/>
      </c>
      <c r="D1749" s="37">
        <f t="shared" si="109"/>
        <v>0</v>
      </c>
      <c r="E1749" s="37">
        <f t="shared" si="110"/>
        <v>0</v>
      </c>
      <c r="F1749" s="37">
        <f t="shared" si="111"/>
        <v>0</v>
      </c>
      <c r="G1749" s="37"/>
      <c r="H1749" s="33" t="e">
        <f>+'R&amp;E EXPORT'!#REF!</f>
        <v>#REF!</v>
      </c>
      <c r="I1749" s="34">
        <f>IFERROR(VLOOKUP($H1749,'Gen F Rev'!$A:$M,15,FALSE),0)</f>
        <v>0</v>
      </c>
      <c r="J1749" s="34">
        <f>IFERROR(VLOOKUP($H1749,'Gen F Rev'!$A:$M,16,FALSE),0)</f>
        <v>0</v>
      </c>
      <c r="K1749" s="42">
        <f>IFERROR(VLOOKUP($H1749,'Gen F Rev'!$A:$M,17,FALSE),0)</f>
        <v>0</v>
      </c>
      <c r="L1749" s="34">
        <f>IFERROR(VLOOKUP($H1749,'Gen F Exp'!$A:$E,15,FALSE),0)</f>
        <v>0</v>
      </c>
      <c r="M1749" s="34">
        <f>IFERROR(VLOOKUP($H1749,'Gen F Exp'!$A:$E,16,FALSE),0)</f>
        <v>0</v>
      </c>
      <c r="N1749" s="42">
        <f>IFERROR(VLOOKUP($H1749,'Gen F Exp'!$A:$E,17,FALSE),0)</f>
        <v>0</v>
      </c>
      <c r="O1749" s="34">
        <f>IFERROR(VLOOKUP($H1749,'Water F Rev'!$A:$L,15,FALSE),0)</f>
        <v>0</v>
      </c>
      <c r="P1749" s="34">
        <f>IFERROR(VLOOKUP($H1749,'Water F Rev'!$A:$L,16,FALSE),0)</f>
        <v>0</v>
      </c>
      <c r="Q1749" s="42">
        <f>IFERROR(VLOOKUP($H1749,'Water F Rev'!$A:$L,17,FALSE),0)</f>
        <v>0</v>
      </c>
      <c r="R1749" s="34">
        <f>IFERROR(VLOOKUP($H1749,'Water F Exp'!$A:$K,15,FALSE),0)</f>
        <v>0</v>
      </c>
      <c r="S1749" s="34">
        <f>IFERROR(VLOOKUP($H1749,'Water F Exp'!$A:$K,16,FALSE),0)</f>
        <v>0</v>
      </c>
      <c r="T1749" s="42">
        <f>IFERROR(VLOOKUP($H1749,'Water F Exp'!$A:$K,17,FALSE),0)</f>
        <v>0</v>
      </c>
      <c r="U1749" s="34">
        <f>IFERROR(VLOOKUP($H1749,'Sewer F Rev'!$A:$E,15,FALSE),0)</f>
        <v>0</v>
      </c>
      <c r="V1749" s="34">
        <f>IFERROR(VLOOKUP($H1749,'Sewer F Rev'!$A:$E,16,FALSE),0)</f>
        <v>0</v>
      </c>
      <c r="W1749" s="42">
        <f>IFERROR(VLOOKUP($H1749,'Sewer F Rev'!$A:$E,17,FALSE),0)</f>
        <v>0</v>
      </c>
      <c r="X1749" s="34">
        <f>IFERROR(VLOOKUP($H1749,'Sewer F Exp'!$A:$B,15,FALSE),0)</f>
        <v>0</v>
      </c>
      <c r="Y1749" s="34">
        <f>IFERROR(VLOOKUP($H1749,'Sewer F Exp'!$A:$B,16,FALSE),0)</f>
        <v>0</v>
      </c>
      <c r="Z1749" s="42">
        <f>IFERROR(VLOOKUP($H1749,'Sewer F Exp'!$A:$B,17,FALSE),0)</f>
        <v>0</v>
      </c>
      <c r="AA1749" s="34">
        <f>IFERROR(VLOOKUP($H1749,'Refuse F Rev'!$A:$E,15,FALSE),0)</f>
        <v>0</v>
      </c>
      <c r="AB1749" s="34">
        <f>IFERROR(VLOOKUP($H1749,'Refuse F Rev'!$A:$E,16,FALSE),0)</f>
        <v>0</v>
      </c>
      <c r="AC1749" s="42">
        <f>IFERROR(VLOOKUP($H1749,'Refuse F Rev'!$A:$E,17,FALSE),0)</f>
        <v>0</v>
      </c>
      <c r="AD1749" s="34">
        <f>IFERROR(VLOOKUP($H1749,'Refuse F Exp'!$A:$E,15,FALSE),0)</f>
        <v>0</v>
      </c>
      <c r="AE1749" s="34">
        <f>IFERROR(VLOOKUP($H1749,'Refuse F Exp'!$A:$E,16,FALSE),0)</f>
        <v>0</v>
      </c>
      <c r="AF1749" s="42">
        <f>IFERROR(VLOOKUP($H1749,'Refuse F Exp'!$A:$E,17,FALSE),0)</f>
        <v>0</v>
      </c>
      <c r="AG1749" s="34">
        <f>IFERROR(VLOOKUP($H1749,#REF!,10,FALSE),0)</f>
        <v>0</v>
      </c>
      <c r="AH1749" s="34">
        <f>IFERROR(VLOOKUP($H1749,#REF!,11,FALSE),0)</f>
        <v>0</v>
      </c>
      <c r="AI1749" s="42">
        <f>IFERROR(VLOOKUP($H1749,#REF!,12,FALSE),0)</f>
        <v>0</v>
      </c>
      <c r="AJ1749" s="34">
        <f>IFERROR(VLOOKUP($H1749,#REF!,10,FALSE),0)</f>
        <v>0</v>
      </c>
      <c r="AK1749" s="34">
        <f>IFERROR(VLOOKUP($H1749,#REF!,11,FALSE),0)</f>
        <v>0</v>
      </c>
      <c r="AL1749" s="42">
        <f>IFERROR(VLOOKUP($H1749,#REF!,12,FALSE),0)</f>
        <v>0</v>
      </c>
      <c r="AM1749" s="34">
        <f>IFERROR(VLOOKUP($H1749,#REF!,10,FALSE),0)</f>
        <v>0</v>
      </c>
      <c r="AN1749" s="34">
        <f>IFERROR(VLOOKUP($H1749,#REF!,11,FALSE),0)</f>
        <v>0</v>
      </c>
      <c r="AO1749" s="42">
        <f>IFERROR(VLOOKUP($H1749,#REF!,12,FALSE),0)</f>
        <v>0</v>
      </c>
      <c r="AP1749" s="34">
        <f>IFERROR(VLOOKUP($H1749,#REF!,10,FALSE),0)</f>
        <v>0</v>
      </c>
      <c r="AQ1749" s="34">
        <f>IFERROR(VLOOKUP($H1749,#REF!,11,FALSE),0)</f>
        <v>0</v>
      </c>
      <c r="AR1749" s="42">
        <f>IFERROR(VLOOKUP($H1749,#REF!,12,FALSE),0)</f>
        <v>0</v>
      </c>
      <c r="AS1749" s="34">
        <f>IFERROR(VLOOKUP($H1749,#REF!,13,FALSE),0)</f>
        <v>0</v>
      </c>
      <c r="AT1749" s="34">
        <f>IFERROR(VLOOKUP($H1749,#REF!,14,FALSE),0)</f>
        <v>0</v>
      </c>
      <c r="AU1749" s="42">
        <f>IFERROR(VLOOKUP($H1749,#REF!,15,FALSE),0)</f>
        <v>0</v>
      </c>
      <c r="AV1749" s="34">
        <f>IFERROR(VLOOKUP($H1749,#REF!,15,FALSE),0)</f>
        <v>0</v>
      </c>
      <c r="AW1749" s="34">
        <f>IFERROR(VLOOKUP($H1749,#REF!,16,FALSE),0)</f>
        <v>0</v>
      </c>
      <c r="AX1749" s="42">
        <f>IFERROR(VLOOKUP($H1749,#REF!,17,FALSE),0)</f>
        <v>0</v>
      </c>
    </row>
    <row r="1750" spans="1:50" x14ac:dyDescent="0.3">
      <c r="A1750" s="33" t="e">
        <f t="shared" si="108"/>
        <v>#REF!</v>
      </c>
      <c r="B1750" s="33" t="e">
        <f>+'R&amp;E EXPORT'!#REF!</f>
        <v>#REF!</v>
      </c>
      <c r="C1750" t="str">
        <f>IFERROR(VLOOKUP(A1750,'MCSJ Export'!A:C,3,FALSE),"")</f>
        <v/>
      </c>
      <c r="D1750" s="37">
        <f t="shared" si="109"/>
        <v>0</v>
      </c>
      <c r="E1750" s="37">
        <f t="shared" si="110"/>
        <v>0</v>
      </c>
      <c r="F1750" s="37">
        <f t="shared" si="111"/>
        <v>0</v>
      </c>
      <c r="G1750" s="37"/>
      <c r="H1750" s="33" t="e">
        <f>+'R&amp;E EXPORT'!#REF!</f>
        <v>#REF!</v>
      </c>
      <c r="I1750" s="34">
        <f>IFERROR(VLOOKUP($H1750,'Gen F Rev'!$A:$M,15,FALSE),0)</f>
        <v>0</v>
      </c>
      <c r="J1750" s="34">
        <f>IFERROR(VLOOKUP($H1750,'Gen F Rev'!$A:$M,16,FALSE),0)</f>
        <v>0</v>
      </c>
      <c r="K1750" s="42">
        <f>IFERROR(VLOOKUP($H1750,'Gen F Rev'!$A:$M,17,FALSE),0)</f>
        <v>0</v>
      </c>
      <c r="L1750" s="34">
        <f>IFERROR(VLOOKUP($H1750,'Gen F Exp'!$A:$E,15,FALSE),0)</f>
        <v>0</v>
      </c>
      <c r="M1750" s="34">
        <f>IFERROR(VLOOKUP($H1750,'Gen F Exp'!$A:$E,16,FALSE),0)</f>
        <v>0</v>
      </c>
      <c r="N1750" s="42">
        <f>IFERROR(VLOOKUP($H1750,'Gen F Exp'!$A:$E,17,FALSE),0)</f>
        <v>0</v>
      </c>
      <c r="O1750" s="34">
        <f>IFERROR(VLOOKUP($H1750,'Water F Rev'!$A:$L,15,FALSE),0)</f>
        <v>0</v>
      </c>
      <c r="P1750" s="34">
        <f>IFERROR(VLOOKUP($H1750,'Water F Rev'!$A:$L,16,FALSE),0)</f>
        <v>0</v>
      </c>
      <c r="Q1750" s="42">
        <f>IFERROR(VLOOKUP($H1750,'Water F Rev'!$A:$L,17,FALSE),0)</f>
        <v>0</v>
      </c>
      <c r="R1750" s="34">
        <f>IFERROR(VLOOKUP($H1750,'Water F Exp'!$A:$K,15,FALSE),0)</f>
        <v>0</v>
      </c>
      <c r="S1750" s="34">
        <f>IFERROR(VLOOKUP($H1750,'Water F Exp'!$A:$K,16,FALSE),0)</f>
        <v>0</v>
      </c>
      <c r="T1750" s="42">
        <f>IFERROR(VLOOKUP($H1750,'Water F Exp'!$A:$K,17,FALSE),0)</f>
        <v>0</v>
      </c>
      <c r="U1750" s="34">
        <f>IFERROR(VLOOKUP($H1750,'Sewer F Rev'!$A:$E,15,FALSE),0)</f>
        <v>0</v>
      </c>
      <c r="V1750" s="34">
        <f>IFERROR(VLOOKUP($H1750,'Sewer F Rev'!$A:$E,16,FALSE),0)</f>
        <v>0</v>
      </c>
      <c r="W1750" s="42">
        <f>IFERROR(VLOOKUP($H1750,'Sewer F Rev'!$A:$E,17,FALSE),0)</f>
        <v>0</v>
      </c>
      <c r="X1750" s="34">
        <f>IFERROR(VLOOKUP($H1750,'Sewer F Exp'!$A:$B,15,FALSE),0)</f>
        <v>0</v>
      </c>
      <c r="Y1750" s="34">
        <f>IFERROR(VLOOKUP($H1750,'Sewer F Exp'!$A:$B,16,FALSE),0)</f>
        <v>0</v>
      </c>
      <c r="Z1750" s="42">
        <f>IFERROR(VLOOKUP($H1750,'Sewer F Exp'!$A:$B,17,FALSE),0)</f>
        <v>0</v>
      </c>
      <c r="AA1750" s="34">
        <f>IFERROR(VLOOKUP($H1750,'Refuse F Rev'!$A:$E,15,FALSE),0)</f>
        <v>0</v>
      </c>
      <c r="AB1750" s="34">
        <f>IFERROR(VLOOKUP($H1750,'Refuse F Rev'!$A:$E,16,FALSE),0)</f>
        <v>0</v>
      </c>
      <c r="AC1750" s="42">
        <f>IFERROR(VLOOKUP($H1750,'Refuse F Rev'!$A:$E,17,FALSE),0)</f>
        <v>0</v>
      </c>
      <c r="AD1750" s="34">
        <f>IFERROR(VLOOKUP($H1750,'Refuse F Exp'!$A:$E,15,FALSE),0)</f>
        <v>0</v>
      </c>
      <c r="AE1750" s="34">
        <f>IFERROR(VLOOKUP($H1750,'Refuse F Exp'!$A:$E,16,FALSE),0)</f>
        <v>0</v>
      </c>
      <c r="AF1750" s="42">
        <f>IFERROR(VLOOKUP($H1750,'Refuse F Exp'!$A:$E,17,FALSE),0)</f>
        <v>0</v>
      </c>
      <c r="AG1750" s="34">
        <f>IFERROR(VLOOKUP($H1750,#REF!,10,FALSE),0)</f>
        <v>0</v>
      </c>
      <c r="AH1750" s="34">
        <f>IFERROR(VLOOKUP($H1750,#REF!,11,FALSE),0)</f>
        <v>0</v>
      </c>
      <c r="AI1750" s="42">
        <f>IFERROR(VLOOKUP($H1750,#REF!,12,FALSE),0)</f>
        <v>0</v>
      </c>
      <c r="AJ1750" s="34">
        <f>IFERROR(VLOOKUP($H1750,#REF!,10,FALSE),0)</f>
        <v>0</v>
      </c>
      <c r="AK1750" s="34">
        <f>IFERROR(VLOOKUP($H1750,#REF!,11,FALSE),0)</f>
        <v>0</v>
      </c>
      <c r="AL1750" s="42">
        <f>IFERROR(VLOOKUP($H1750,#REF!,12,FALSE),0)</f>
        <v>0</v>
      </c>
      <c r="AM1750" s="34">
        <f>IFERROR(VLOOKUP($H1750,#REF!,10,FALSE),0)</f>
        <v>0</v>
      </c>
      <c r="AN1750" s="34">
        <f>IFERROR(VLOOKUP($H1750,#REF!,11,FALSE),0)</f>
        <v>0</v>
      </c>
      <c r="AO1750" s="42">
        <f>IFERROR(VLOOKUP($H1750,#REF!,12,FALSE),0)</f>
        <v>0</v>
      </c>
      <c r="AP1750" s="34">
        <f>IFERROR(VLOOKUP($H1750,#REF!,10,FALSE),0)</f>
        <v>0</v>
      </c>
      <c r="AQ1750" s="34">
        <f>IFERROR(VLOOKUP($H1750,#REF!,11,FALSE),0)</f>
        <v>0</v>
      </c>
      <c r="AR1750" s="42">
        <f>IFERROR(VLOOKUP($H1750,#REF!,12,FALSE),0)</f>
        <v>0</v>
      </c>
      <c r="AS1750" s="34">
        <f>IFERROR(VLOOKUP($H1750,#REF!,13,FALSE),0)</f>
        <v>0</v>
      </c>
      <c r="AT1750" s="34">
        <f>IFERROR(VLOOKUP($H1750,#REF!,14,FALSE),0)</f>
        <v>0</v>
      </c>
      <c r="AU1750" s="42">
        <f>IFERROR(VLOOKUP($H1750,#REF!,15,FALSE),0)</f>
        <v>0</v>
      </c>
      <c r="AV1750" s="34">
        <f>IFERROR(VLOOKUP($H1750,#REF!,15,FALSE),0)</f>
        <v>0</v>
      </c>
      <c r="AW1750" s="34">
        <f>IFERROR(VLOOKUP($H1750,#REF!,16,FALSE),0)</f>
        <v>0</v>
      </c>
      <c r="AX1750" s="42">
        <f>IFERROR(VLOOKUP($H1750,#REF!,17,FALSE),0)</f>
        <v>0</v>
      </c>
    </row>
    <row r="1751" spans="1:50" x14ac:dyDescent="0.3">
      <c r="A1751" s="33" t="str">
        <f t="shared" si="108"/>
        <v>0</v>
      </c>
      <c r="B1751" s="33">
        <f>+'R&amp;E EXPORT'!B1552</f>
        <v>0</v>
      </c>
      <c r="C1751" t="str">
        <f>IFERROR(VLOOKUP(A1751,'MCSJ Export'!A:C,3,FALSE),"")</f>
        <v/>
      </c>
      <c r="D1751" s="37">
        <f t="shared" ca="1" si="109"/>
        <v>0</v>
      </c>
      <c r="E1751" s="37">
        <f t="shared" ca="1" si="110"/>
        <v>0</v>
      </c>
      <c r="F1751" s="37">
        <f t="shared" ca="1" si="111"/>
        <v>0</v>
      </c>
      <c r="G1751" s="37"/>
      <c r="H1751" s="33">
        <f>+'R&amp;E EXPORT'!A1552</f>
        <v>0</v>
      </c>
      <c r="I1751" s="34">
        <f>IFERROR(VLOOKUP($H1751,'Gen F Rev'!$A:$M,15,FALSE),0)</f>
        <v>0</v>
      </c>
      <c r="J1751" s="34">
        <f>IFERROR(VLOOKUP($H1751,'Gen F Rev'!$A:$M,16,FALSE),0)</f>
        <v>0</v>
      </c>
      <c r="K1751" s="42">
        <f>IFERROR(VLOOKUP($H1751,'Gen F Rev'!$A:$M,17,FALSE),0)</f>
        <v>0</v>
      </c>
      <c r="L1751" s="34">
        <f>IFERROR(VLOOKUP($H1751,'Gen F Exp'!$A:$E,15,FALSE),0)</f>
        <v>0</v>
      </c>
      <c r="M1751" s="34">
        <f>IFERROR(VLOOKUP($H1751,'Gen F Exp'!$A:$E,16,FALSE),0)</f>
        <v>0</v>
      </c>
      <c r="N1751" s="42">
        <f>IFERROR(VLOOKUP($H1751,'Gen F Exp'!$A:$E,17,FALSE),0)</f>
        <v>0</v>
      </c>
      <c r="O1751" s="34">
        <f>IFERROR(VLOOKUP($H1751,'Water F Rev'!$A:$L,15,FALSE),0)</f>
        <v>0</v>
      </c>
      <c r="P1751" s="34">
        <f>IFERROR(VLOOKUP($H1751,'Water F Rev'!$A:$L,16,FALSE),0)</f>
        <v>0</v>
      </c>
      <c r="Q1751" s="42">
        <f>IFERROR(VLOOKUP($H1751,'Water F Rev'!$A:$L,17,FALSE),0)</f>
        <v>0</v>
      </c>
      <c r="R1751" s="34">
        <f>IFERROR(VLOOKUP($H1751,'Water F Exp'!$A:$K,15,FALSE),0)</f>
        <v>0</v>
      </c>
      <c r="S1751" s="34">
        <f>IFERROR(VLOOKUP($H1751,'Water F Exp'!$A:$K,16,FALSE),0)</f>
        <v>0</v>
      </c>
      <c r="T1751" s="42">
        <f>IFERROR(VLOOKUP($H1751,'Water F Exp'!$A:$K,17,FALSE),0)</f>
        <v>0</v>
      </c>
      <c r="U1751" s="34">
        <f ca="1">IFERROR(VLOOKUP($H1751,'Sewer F Rev'!$A:$E,15,FALSE),0)</f>
        <v>0</v>
      </c>
      <c r="V1751" s="34">
        <f ca="1">IFERROR(VLOOKUP($H1751,'Sewer F Rev'!$A:$E,16,FALSE),0)</f>
        <v>0</v>
      </c>
      <c r="W1751" s="42">
        <f ca="1">IFERROR(VLOOKUP($H1751,'Sewer F Rev'!$A:$E,17,FALSE),0)</f>
        <v>0</v>
      </c>
      <c r="X1751" s="34">
        <f>IFERROR(VLOOKUP($H1751,'Sewer F Exp'!$A:$B,15,FALSE),0)</f>
        <v>0</v>
      </c>
      <c r="Y1751" s="34">
        <f>IFERROR(VLOOKUP($H1751,'Sewer F Exp'!$A:$B,16,FALSE),0)</f>
        <v>0</v>
      </c>
      <c r="Z1751" s="42">
        <f>IFERROR(VLOOKUP($H1751,'Sewer F Exp'!$A:$B,17,FALSE),0)</f>
        <v>0</v>
      </c>
      <c r="AA1751" s="34">
        <f>IFERROR(VLOOKUP($H1751,'Refuse F Rev'!$A:$E,15,FALSE),0)</f>
        <v>0</v>
      </c>
      <c r="AB1751" s="34">
        <f>IFERROR(VLOOKUP($H1751,'Refuse F Rev'!$A:$E,16,FALSE),0)</f>
        <v>0</v>
      </c>
      <c r="AC1751" s="42">
        <f>IFERROR(VLOOKUP($H1751,'Refuse F Rev'!$A:$E,17,FALSE),0)</f>
        <v>0</v>
      </c>
      <c r="AD1751" s="34">
        <f>IFERROR(VLOOKUP($H1751,'Refuse F Exp'!$A:$E,15,FALSE),0)</f>
        <v>0</v>
      </c>
      <c r="AE1751" s="34">
        <f>IFERROR(VLOOKUP($H1751,'Refuse F Exp'!$A:$E,16,FALSE),0)</f>
        <v>0</v>
      </c>
      <c r="AF1751" s="42">
        <f>IFERROR(VLOOKUP($H1751,'Refuse F Exp'!$A:$E,17,FALSE),0)</f>
        <v>0</v>
      </c>
      <c r="AG1751" s="34">
        <f>IFERROR(VLOOKUP($H1751,#REF!,10,FALSE),0)</f>
        <v>0</v>
      </c>
      <c r="AH1751" s="34">
        <f>IFERROR(VLOOKUP($H1751,#REF!,11,FALSE),0)</f>
        <v>0</v>
      </c>
      <c r="AI1751" s="42">
        <f>IFERROR(VLOOKUP($H1751,#REF!,12,FALSE),0)</f>
        <v>0</v>
      </c>
      <c r="AJ1751" s="34">
        <f>IFERROR(VLOOKUP($H1751,#REF!,10,FALSE),0)</f>
        <v>0</v>
      </c>
      <c r="AK1751" s="34">
        <f>IFERROR(VLOOKUP($H1751,#REF!,11,FALSE),0)</f>
        <v>0</v>
      </c>
      <c r="AL1751" s="42">
        <f>IFERROR(VLOOKUP($H1751,#REF!,12,FALSE),0)</f>
        <v>0</v>
      </c>
      <c r="AM1751" s="34">
        <f>IFERROR(VLOOKUP($H1751,#REF!,10,FALSE),0)</f>
        <v>0</v>
      </c>
      <c r="AN1751" s="34">
        <f>IFERROR(VLOOKUP($H1751,#REF!,11,FALSE),0)</f>
        <v>0</v>
      </c>
      <c r="AO1751" s="42">
        <f>IFERROR(VLOOKUP($H1751,#REF!,12,FALSE),0)</f>
        <v>0</v>
      </c>
      <c r="AP1751" s="34">
        <f>IFERROR(VLOOKUP($H1751,#REF!,10,FALSE),0)</f>
        <v>0</v>
      </c>
      <c r="AQ1751" s="34">
        <f>IFERROR(VLOOKUP($H1751,#REF!,11,FALSE),0)</f>
        <v>0</v>
      </c>
      <c r="AR1751" s="42">
        <f>IFERROR(VLOOKUP($H1751,#REF!,12,FALSE),0)</f>
        <v>0</v>
      </c>
      <c r="AS1751" s="34">
        <f>IFERROR(VLOOKUP($H1751,#REF!,13,FALSE),0)</f>
        <v>0</v>
      </c>
      <c r="AT1751" s="34">
        <f>IFERROR(VLOOKUP($H1751,#REF!,14,FALSE),0)</f>
        <v>0</v>
      </c>
      <c r="AU1751" s="42">
        <f>IFERROR(VLOOKUP($H1751,#REF!,15,FALSE),0)</f>
        <v>0</v>
      </c>
      <c r="AV1751" s="34">
        <f>IFERROR(VLOOKUP($H1751,#REF!,15,FALSE),0)</f>
        <v>0</v>
      </c>
      <c r="AW1751" s="34">
        <f>IFERROR(VLOOKUP($H1751,#REF!,16,FALSE),0)</f>
        <v>0</v>
      </c>
      <c r="AX1751" s="42">
        <f>IFERROR(VLOOKUP($H1751,#REF!,17,FALSE),0)</f>
        <v>0</v>
      </c>
    </row>
    <row r="1752" spans="1:50" x14ac:dyDescent="0.3">
      <c r="A1752" s="33" t="str">
        <f t="shared" si="108"/>
        <v>0</v>
      </c>
      <c r="B1752" s="33">
        <f>+'R&amp;E EXPORT'!B1553</f>
        <v>0</v>
      </c>
      <c r="C1752" t="str">
        <f>IFERROR(VLOOKUP(A1752,'MCSJ Export'!A:C,3,FALSE),"")</f>
        <v/>
      </c>
      <c r="D1752" s="37">
        <f t="shared" ca="1" si="109"/>
        <v>0</v>
      </c>
      <c r="E1752" s="37">
        <f t="shared" ca="1" si="110"/>
        <v>0</v>
      </c>
      <c r="F1752" s="37">
        <f t="shared" ca="1" si="111"/>
        <v>0</v>
      </c>
      <c r="G1752" s="37"/>
      <c r="H1752" s="33">
        <f>+'R&amp;E EXPORT'!A1553</f>
        <v>0</v>
      </c>
      <c r="I1752" s="34">
        <f>IFERROR(VLOOKUP($H1752,'Gen F Rev'!$A:$M,15,FALSE),0)</f>
        <v>0</v>
      </c>
      <c r="J1752" s="34">
        <f>IFERROR(VLOOKUP($H1752,'Gen F Rev'!$A:$M,16,FALSE),0)</f>
        <v>0</v>
      </c>
      <c r="K1752" s="42">
        <f>IFERROR(VLOOKUP($H1752,'Gen F Rev'!$A:$M,17,FALSE),0)</f>
        <v>0</v>
      </c>
      <c r="L1752" s="34">
        <f>IFERROR(VLOOKUP($H1752,'Gen F Exp'!$A:$E,15,FALSE),0)</f>
        <v>0</v>
      </c>
      <c r="M1752" s="34">
        <f>IFERROR(VLOOKUP($H1752,'Gen F Exp'!$A:$E,16,FALSE),0)</f>
        <v>0</v>
      </c>
      <c r="N1752" s="42">
        <f>IFERROR(VLOOKUP($H1752,'Gen F Exp'!$A:$E,17,FALSE),0)</f>
        <v>0</v>
      </c>
      <c r="O1752" s="34">
        <f>IFERROR(VLOOKUP($H1752,'Water F Rev'!$A:$L,15,FALSE),0)</f>
        <v>0</v>
      </c>
      <c r="P1752" s="34">
        <f>IFERROR(VLOOKUP($H1752,'Water F Rev'!$A:$L,16,FALSE),0)</f>
        <v>0</v>
      </c>
      <c r="Q1752" s="42">
        <f>IFERROR(VLOOKUP($H1752,'Water F Rev'!$A:$L,17,FALSE),0)</f>
        <v>0</v>
      </c>
      <c r="R1752" s="34">
        <f>IFERROR(VLOOKUP($H1752,'Water F Exp'!$A:$K,15,FALSE),0)</f>
        <v>0</v>
      </c>
      <c r="S1752" s="34">
        <f>IFERROR(VLOOKUP($H1752,'Water F Exp'!$A:$K,16,FALSE),0)</f>
        <v>0</v>
      </c>
      <c r="T1752" s="42">
        <f>IFERROR(VLOOKUP($H1752,'Water F Exp'!$A:$K,17,FALSE),0)</f>
        <v>0</v>
      </c>
      <c r="U1752" s="34">
        <f ca="1">IFERROR(VLOOKUP($H1752,'Sewer F Rev'!$A:$E,15,FALSE),0)</f>
        <v>0</v>
      </c>
      <c r="V1752" s="34">
        <f ca="1">IFERROR(VLOOKUP($H1752,'Sewer F Rev'!$A:$E,16,FALSE),0)</f>
        <v>0</v>
      </c>
      <c r="W1752" s="42">
        <f ca="1">IFERROR(VLOOKUP($H1752,'Sewer F Rev'!$A:$E,17,FALSE),0)</f>
        <v>0</v>
      </c>
      <c r="X1752" s="34">
        <f>IFERROR(VLOOKUP($H1752,'Sewer F Exp'!$A:$B,15,FALSE),0)</f>
        <v>0</v>
      </c>
      <c r="Y1752" s="34">
        <f>IFERROR(VLOOKUP($H1752,'Sewer F Exp'!$A:$B,16,FALSE),0)</f>
        <v>0</v>
      </c>
      <c r="Z1752" s="42">
        <f>IFERROR(VLOOKUP($H1752,'Sewer F Exp'!$A:$B,17,FALSE),0)</f>
        <v>0</v>
      </c>
      <c r="AA1752" s="34">
        <f>IFERROR(VLOOKUP($H1752,'Refuse F Rev'!$A:$E,15,FALSE),0)</f>
        <v>0</v>
      </c>
      <c r="AB1752" s="34">
        <f>IFERROR(VLOOKUP($H1752,'Refuse F Rev'!$A:$E,16,FALSE),0)</f>
        <v>0</v>
      </c>
      <c r="AC1752" s="42">
        <f>IFERROR(VLOOKUP($H1752,'Refuse F Rev'!$A:$E,17,FALSE),0)</f>
        <v>0</v>
      </c>
      <c r="AD1752" s="34">
        <f>IFERROR(VLOOKUP($H1752,'Refuse F Exp'!$A:$E,15,FALSE),0)</f>
        <v>0</v>
      </c>
      <c r="AE1752" s="34">
        <f>IFERROR(VLOOKUP($H1752,'Refuse F Exp'!$A:$E,16,FALSE),0)</f>
        <v>0</v>
      </c>
      <c r="AF1752" s="42">
        <f>IFERROR(VLOOKUP($H1752,'Refuse F Exp'!$A:$E,17,FALSE),0)</f>
        <v>0</v>
      </c>
      <c r="AG1752" s="34">
        <f>IFERROR(VLOOKUP($H1752,#REF!,10,FALSE),0)</f>
        <v>0</v>
      </c>
      <c r="AH1752" s="34">
        <f>IFERROR(VLOOKUP($H1752,#REF!,11,FALSE),0)</f>
        <v>0</v>
      </c>
      <c r="AI1752" s="42">
        <f>IFERROR(VLOOKUP($H1752,#REF!,12,FALSE),0)</f>
        <v>0</v>
      </c>
      <c r="AJ1752" s="34">
        <f>IFERROR(VLOOKUP($H1752,#REF!,10,FALSE),0)</f>
        <v>0</v>
      </c>
      <c r="AK1752" s="34">
        <f>IFERROR(VLOOKUP($H1752,#REF!,11,FALSE),0)</f>
        <v>0</v>
      </c>
      <c r="AL1752" s="42">
        <f>IFERROR(VLOOKUP($H1752,#REF!,12,FALSE),0)</f>
        <v>0</v>
      </c>
      <c r="AM1752" s="34">
        <f>IFERROR(VLOOKUP($H1752,#REF!,10,FALSE),0)</f>
        <v>0</v>
      </c>
      <c r="AN1752" s="34">
        <f>IFERROR(VLOOKUP($H1752,#REF!,11,FALSE),0)</f>
        <v>0</v>
      </c>
      <c r="AO1752" s="42">
        <f>IFERROR(VLOOKUP($H1752,#REF!,12,FALSE),0)</f>
        <v>0</v>
      </c>
      <c r="AP1752" s="34">
        <f>IFERROR(VLOOKUP($H1752,#REF!,10,FALSE),0)</f>
        <v>0</v>
      </c>
      <c r="AQ1752" s="34">
        <f>IFERROR(VLOOKUP($H1752,#REF!,11,FALSE),0)</f>
        <v>0</v>
      </c>
      <c r="AR1752" s="42">
        <f>IFERROR(VLOOKUP($H1752,#REF!,12,FALSE),0)</f>
        <v>0</v>
      </c>
      <c r="AS1752" s="34">
        <f>IFERROR(VLOOKUP($H1752,#REF!,13,FALSE),0)</f>
        <v>0</v>
      </c>
      <c r="AT1752" s="34">
        <f>IFERROR(VLOOKUP($H1752,#REF!,14,FALSE),0)</f>
        <v>0</v>
      </c>
      <c r="AU1752" s="42">
        <f>IFERROR(VLOOKUP($H1752,#REF!,15,FALSE),0)</f>
        <v>0</v>
      </c>
      <c r="AV1752" s="34">
        <f>IFERROR(VLOOKUP($H1752,#REF!,15,FALSE),0)</f>
        <v>0</v>
      </c>
      <c r="AW1752" s="34">
        <f>IFERROR(VLOOKUP($H1752,#REF!,16,FALSE),0)</f>
        <v>0</v>
      </c>
      <c r="AX1752" s="42">
        <f>IFERROR(VLOOKUP($H1752,#REF!,17,FALSE),0)</f>
        <v>0</v>
      </c>
    </row>
    <row r="1753" spans="1:50" x14ac:dyDescent="0.3">
      <c r="A1753" s="33" t="str">
        <f t="shared" si="108"/>
        <v>0</v>
      </c>
      <c r="B1753" s="33">
        <f>+'R&amp;E EXPORT'!B1554</f>
        <v>0</v>
      </c>
      <c r="C1753" t="str">
        <f>IFERROR(VLOOKUP(A1753,'MCSJ Export'!A:C,3,FALSE),"")</f>
        <v/>
      </c>
      <c r="D1753" s="37">
        <f t="shared" ca="1" si="109"/>
        <v>0</v>
      </c>
      <c r="E1753" s="37">
        <f t="shared" ca="1" si="110"/>
        <v>0</v>
      </c>
      <c r="F1753" s="37">
        <f t="shared" ca="1" si="111"/>
        <v>0</v>
      </c>
      <c r="G1753" s="37"/>
      <c r="H1753" s="33">
        <f>+'R&amp;E EXPORT'!A1554</f>
        <v>0</v>
      </c>
      <c r="I1753" s="34">
        <f>IFERROR(VLOOKUP($H1753,'Gen F Rev'!$A:$M,15,FALSE),0)</f>
        <v>0</v>
      </c>
      <c r="J1753" s="34">
        <f>IFERROR(VLOOKUP($H1753,'Gen F Rev'!$A:$M,16,FALSE),0)</f>
        <v>0</v>
      </c>
      <c r="K1753" s="42">
        <f>IFERROR(VLOOKUP($H1753,'Gen F Rev'!$A:$M,17,FALSE),0)</f>
        <v>0</v>
      </c>
      <c r="L1753" s="34">
        <f>IFERROR(VLOOKUP($H1753,'Gen F Exp'!$A:$E,15,FALSE),0)</f>
        <v>0</v>
      </c>
      <c r="M1753" s="34">
        <f>IFERROR(VLOOKUP($H1753,'Gen F Exp'!$A:$E,16,FALSE),0)</f>
        <v>0</v>
      </c>
      <c r="N1753" s="42">
        <f>IFERROR(VLOOKUP($H1753,'Gen F Exp'!$A:$E,17,FALSE),0)</f>
        <v>0</v>
      </c>
      <c r="O1753" s="34">
        <f>IFERROR(VLOOKUP($H1753,'Water F Rev'!$A:$L,15,FALSE),0)</f>
        <v>0</v>
      </c>
      <c r="P1753" s="34">
        <f>IFERROR(VLOOKUP($H1753,'Water F Rev'!$A:$L,16,FALSE),0)</f>
        <v>0</v>
      </c>
      <c r="Q1753" s="42">
        <f>IFERROR(VLOOKUP($H1753,'Water F Rev'!$A:$L,17,FALSE),0)</f>
        <v>0</v>
      </c>
      <c r="R1753" s="34">
        <f>IFERROR(VLOOKUP($H1753,'Water F Exp'!$A:$K,15,FALSE),0)</f>
        <v>0</v>
      </c>
      <c r="S1753" s="34">
        <f>IFERROR(VLOOKUP($H1753,'Water F Exp'!$A:$K,16,FALSE),0)</f>
        <v>0</v>
      </c>
      <c r="T1753" s="42">
        <f>IFERROR(VLOOKUP($H1753,'Water F Exp'!$A:$K,17,FALSE),0)</f>
        <v>0</v>
      </c>
      <c r="U1753" s="34">
        <f ca="1">IFERROR(VLOOKUP($H1753,'Sewer F Rev'!$A:$E,15,FALSE),0)</f>
        <v>0</v>
      </c>
      <c r="V1753" s="34">
        <f ca="1">IFERROR(VLOOKUP($H1753,'Sewer F Rev'!$A:$E,16,FALSE),0)</f>
        <v>0</v>
      </c>
      <c r="W1753" s="42">
        <f ca="1">IFERROR(VLOOKUP($H1753,'Sewer F Rev'!$A:$E,17,FALSE),0)</f>
        <v>0</v>
      </c>
      <c r="X1753" s="34">
        <f>IFERROR(VLOOKUP($H1753,'Sewer F Exp'!$A:$B,15,FALSE),0)</f>
        <v>0</v>
      </c>
      <c r="Y1753" s="34">
        <f>IFERROR(VLOOKUP($H1753,'Sewer F Exp'!$A:$B,16,FALSE),0)</f>
        <v>0</v>
      </c>
      <c r="Z1753" s="42">
        <f>IFERROR(VLOOKUP($H1753,'Sewer F Exp'!$A:$B,17,FALSE),0)</f>
        <v>0</v>
      </c>
      <c r="AA1753" s="34">
        <f>IFERROR(VLOOKUP($H1753,'Refuse F Rev'!$A:$E,15,FALSE),0)</f>
        <v>0</v>
      </c>
      <c r="AB1753" s="34">
        <f>IFERROR(VLOOKUP($H1753,'Refuse F Rev'!$A:$E,16,FALSE),0)</f>
        <v>0</v>
      </c>
      <c r="AC1753" s="42">
        <f>IFERROR(VLOOKUP($H1753,'Refuse F Rev'!$A:$E,17,FALSE),0)</f>
        <v>0</v>
      </c>
      <c r="AD1753" s="34">
        <f>IFERROR(VLOOKUP($H1753,'Refuse F Exp'!$A:$E,15,FALSE),0)</f>
        <v>0</v>
      </c>
      <c r="AE1753" s="34">
        <f>IFERROR(VLOOKUP($H1753,'Refuse F Exp'!$A:$E,16,FALSE),0)</f>
        <v>0</v>
      </c>
      <c r="AF1753" s="42">
        <f>IFERROR(VLOOKUP($H1753,'Refuse F Exp'!$A:$E,17,FALSE),0)</f>
        <v>0</v>
      </c>
      <c r="AG1753" s="34">
        <f>IFERROR(VLOOKUP($H1753,#REF!,10,FALSE),0)</f>
        <v>0</v>
      </c>
      <c r="AH1753" s="34">
        <f>IFERROR(VLOOKUP($H1753,#REF!,11,FALSE),0)</f>
        <v>0</v>
      </c>
      <c r="AI1753" s="42">
        <f>IFERROR(VLOOKUP($H1753,#REF!,12,FALSE),0)</f>
        <v>0</v>
      </c>
      <c r="AJ1753" s="34">
        <f>IFERROR(VLOOKUP($H1753,#REF!,10,FALSE),0)</f>
        <v>0</v>
      </c>
      <c r="AK1753" s="34">
        <f>IFERROR(VLOOKUP($H1753,#REF!,11,FALSE),0)</f>
        <v>0</v>
      </c>
      <c r="AL1753" s="42">
        <f>IFERROR(VLOOKUP($H1753,#REF!,12,FALSE),0)</f>
        <v>0</v>
      </c>
      <c r="AM1753" s="34">
        <f>IFERROR(VLOOKUP($H1753,#REF!,10,FALSE),0)</f>
        <v>0</v>
      </c>
      <c r="AN1753" s="34">
        <f>IFERROR(VLOOKUP($H1753,#REF!,11,FALSE),0)</f>
        <v>0</v>
      </c>
      <c r="AO1753" s="42">
        <f>IFERROR(VLOOKUP($H1753,#REF!,12,FALSE),0)</f>
        <v>0</v>
      </c>
      <c r="AP1753" s="34">
        <f>IFERROR(VLOOKUP($H1753,#REF!,10,FALSE),0)</f>
        <v>0</v>
      </c>
      <c r="AQ1753" s="34">
        <f>IFERROR(VLOOKUP($H1753,#REF!,11,FALSE),0)</f>
        <v>0</v>
      </c>
      <c r="AR1753" s="42">
        <f>IFERROR(VLOOKUP($H1753,#REF!,12,FALSE),0)</f>
        <v>0</v>
      </c>
      <c r="AS1753" s="34">
        <f>IFERROR(VLOOKUP($H1753,#REF!,13,FALSE),0)</f>
        <v>0</v>
      </c>
      <c r="AT1753" s="34">
        <f>IFERROR(VLOOKUP($H1753,#REF!,14,FALSE),0)</f>
        <v>0</v>
      </c>
      <c r="AU1753" s="42">
        <f>IFERROR(VLOOKUP($H1753,#REF!,15,FALSE),0)</f>
        <v>0</v>
      </c>
      <c r="AV1753" s="34">
        <f>IFERROR(VLOOKUP($H1753,#REF!,15,FALSE),0)</f>
        <v>0</v>
      </c>
      <c r="AW1753" s="34">
        <f>IFERROR(VLOOKUP($H1753,#REF!,16,FALSE),0)</f>
        <v>0</v>
      </c>
      <c r="AX1753" s="42">
        <f>IFERROR(VLOOKUP($H1753,#REF!,17,FALSE),0)</f>
        <v>0</v>
      </c>
    </row>
    <row r="1754" spans="1:50" x14ac:dyDescent="0.3">
      <c r="A1754" s="33" t="str">
        <f t="shared" si="108"/>
        <v>0</v>
      </c>
      <c r="B1754" s="33">
        <f>+'R&amp;E EXPORT'!B1555</f>
        <v>0</v>
      </c>
      <c r="C1754" t="str">
        <f>IFERROR(VLOOKUP(A1754,'MCSJ Export'!A:C,3,FALSE),"")</f>
        <v/>
      </c>
      <c r="D1754" s="37">
        <f t="shared" ca="1" si="109"/>
        <v>0</v>
      </c>
      <c r="E1754" s="37">
        <f t="shared" ca="1" si="110"/>
        <v>0</v>
      </c>
      <c r="F1754" s="37">
        <f t="shared" ca="1" si="111"/>
        <v>0</v>
      </c>
      <c r="G1754" s="37"/>
      <c r="H1754" s="33">
        <f>+'R&amp;E EXPORT'!A1555</f>
        <v>0</v>
      </c>
      <c r="I1754" s="34">
        <f>IFERROR(VLOOKUP($H1754,'Gen F Rev'!$A:$M,15,FALSE),0)</f>
        <v>0</v>
      </c>
      <c r="J1754" s="34">
        <f>IFERROR(VLOOKUP($H1754,'Gen F Rev'!$A:$M,16,FALSE),0)</f>
        <v>0</v>
      </c>
      <c r="K1754" s="42">
        <f>IFERROR(VLOOKUP($H1754,'Gen F Rev'!$A:$M,17,FALSE),0)</f>
        <v>0</v>
      </c>
      <c r="L1754" s="34">
        <f>IFERROR(VLOOKUP($H1754,'Gen F Exp'!$A:$E,15,FALSE),0)</f>
        <v>0</v>
      </c>
      <c r="M1754" s="34">
        <f>IFERROR(VLOOKUP($H1754,'Gen F Exp'!$A:$E,16,FALSE),0)</f>
        <v>0</v>
      </c>
      <c r="N1754" s="42">
        <f>IFERROR(VLOOKUP($H1754,'Gen F Exp'!$A:$E,17,FALSE),0)</f>
        <v>0</v>
      </c>
      <c r="O1754" s="34">
        <f>IFERROR(VLOOKUP($H1754,'Water F Rev'!$A:$L,15,FALSE),0)</f>
        <v>0</v>
      </c>
      <c r="P1754" s="34">
        <f>IFERROR(VLOOKUP($H1754,'Water F Rev'!$A:$L,16,FALSE),0)</f>
        <v>0</v>
      </c>
      <c r="Q1754" s="42">
        <f>IFERROR(VLOOKUP($H1754,'Water F Rev'!$A:$L,17,FALSE),0)</f>
        <v>0</v>
      </c>
      <c r="R1754" s="34">
        <f>IFERROR(VLOOKUP($H1754,'Water F Exp'!$A:$K,15,FALSE),0)</f>
        <v>0</v>
      </c>
      <c r="S1754" s="34">
        <f>IFERROR(VLOOKUP($H1754,'Water F Exp'!$A:$K,16,FALSE),0)</f>
        <v>0</v>
      </c>
      <c r="T1754" s="42">
        <f>IFERROR(VLOOKUP($H1754,'Water F Exp'!$A:$K,17,FALSE),0)</f>
        <v>0</v>
      </c>
      <c r="U1754" s="34">
        <f ca="1">IFERROR(VLOOKUP($H1754,'Sewer F Rev'!$A:$E,15,FALSE),0)</f>
        <v>0</v>
      </c>
      <c r="V1754" s="34">
        <f ca="1">IFERROR(VLOOKUP($H1754,'Sewer F Rev'!$A:$E,16,FALSE),0)</f>
        <v>0</v>
      </c>
      <c r="W1754" s="42">
        <f ca="1">IFERROR(VLOOKUP($H1754,'Sewer F Rev'!$A:$E,17,FALSE),0)</f>
        <v>0</v>
      </c>
      <c r="X1754" s="34">
        <f>IFERROR(VLOOKUP($H1754,'Sewer F Exp'!$A:$B,15,FALSE),0)</f>
        <v>0</v>
      </c>
      <c r="Y1754" s="34">
        <f>IFERROR(VLOOKUP($H1754,'Sewer F Exp'!$A:$B,16,FALSE),0)</f>
        <v>0</v>
      </c>
      <c r="Z1754" s="42">
        <f>IFERROR(VLOOKUP($H1754,'Sewer F Exp'!$A:$B,17,FALSE),0)</f>
        <v>0</v>
      </c>
      <c r="AA1754" s="34">
        <f>IFERROR(VLOOKUP($H1754,'Refuse F Rev'!$A:$E,15,FALSE),0)</f>
        <v>0</v>
      </c>
      <c r="AB1754" s="34">
        <f>IFERROR(VLOOKUP($H1754,'Refuse F Rev'!$A:$E,16,FALSE),0)</f>
        <v>0</v>
      </c>
      <c r="AC1754" s="42">
        <f>IFERROR(VLOOKUP($H1754,'Refuse F Rev'!$A:$E,17,FALSE),0)</f>
        <v>0</v>
      </c>
      <c r="AD1754" s="34">
        <f>IFERROR(VLOOKUP($H1754,'Refuse F Exp'!$A:$E,15,FALSE),0)</f>
        <v>0</v>
      </c>
      <c r="AE1754" s="34">
        <f>IFERROR(VLOOKUP($H1754,'Refuse F Exp'!$A:$E,16,FALSE),0)</f>
        <v>0</v>
      </c>
      <c r="AF1754" s="42">
        <f>IFERROR(VLOOKUP($H1754,'Refuse F Exp'!$A:$E,17,FALSE),0)</f>
        <v>0</v>
      </c>
      <c r="AG1754" s="34">
        <f>IFERROR(VLOOKUP($H1754,#REF!,10,FALSE),0)</f>
        <v>0</v>
      </c>
      <c r="AH1754" s="34">
        <f>IFERROR(VLOOKUP($H1754,#REF!,11,FALSE),0)</f>
        <v>0</v>
      </c>
      <c r="AI1754" s="42">
        <f>IFERROR(VLOOKUP($H1754,#REF!,12,FALSE),0)</f>
        <v>0</v>
      </c>
      <c r="AJ1754" s="34">
        <f>IFERROR(VLOOKUP($H1754,#REF!,10,FALSE),0)</f>
        <v>0</v>
      </c>
      <c r="AK1754" s="34">
        <f>IFERROR(VLOOKUP($H1754,#REF!,11,FALSE),0)</f>
        <v>0</v>
      </c>
      <c r="AL1754" s="42">
        <f>IFERROR(VLOOKUP($H1754,#REF!,12,FALSE),0)</f>
        <v>0</v>
      </c>
      <c r="AM1754" s="34">
        <f>IFERROR(VLOOKUP($H1754,#REF!,10,FALSE),0)</f>
        <v>0</v>
      </c>
      <c r="AN1754" s="34">
        <f>IFERROR(VLOOKUP($H1754,#REF!,11,FALSE),0)</f>
        <v>0</v>
      </c>
      <c r="AO1754" s="42">
        <f>IFERROR(VLOOKUP($H1754,#REF!,12,FALSE),0)</f>
        <v>0</v>
      </c>
      <c r="AP1754" s="34">
        <f>IFERROR(VLOOKUP($H1754,#REF!,10,FALSE),0)</f>
        <v>0</v>
      </c>
      <c r="AQ1754" s="34">
        <f>IFERROR(VLOOKUP($H1754,#REF!,11,FALSE),0)</f>
        <v>0</v>
      </c>
      <c r="AR1754" s="42">
        <f>IFERROR(VLOOKUP($H1754,#REF!,12,FALSE),0)</f>
        <v>0</v>
      </c>
      <c r="AS1754" s="34">
        <f>IFERROR(VLOOKUP($H1754,#REF!,13,FALSE),0)</f>
        <v>0</v>
      </c>
      <c r="AT1754" s="34">
        <f>IFERROR(VLOOKUP($H1754,#REF!,14,FALSE),0)</f>
        <v>0</v>
      </c>
      <c r="AU1754" s="42">
        <f>IFERROR(VLOOKUP($H1754,#REF!,15,FALSE),0)</f>
        <v>0</v>
      </c>
      <c r="AV1754" s="34">
        <f>IFERROR(VLOOKUP($H1754,#REF!,15,FALSE),0)</f>
        <v>0</v>
      </c>
      <c r="AW1754" s="34">
        <f>IFERROR(VLOOKUP($H1754,#REF!,16,FALSE),0)</f>
        <v>0</v>
      </c>
      <c r="AX1754" s="42">
        <f>IFERROR(VLOOKUP($H1754,#REF!,17,FALSE),0)</f>
        <v>0</v>
      </c>
    </row>
    <row r="1755" spans="1:50" x14ac:dyDescent="0.3">
      <c r="A1755" s="33" t="e">
        <f t="shared" si="108"/>
        <v>#REF!</v>
      </c>
      <c r="B1755" s="33" t="e">
        <f>+'R&amp;E EXPORT'!#REF!</f>
        <v>#REF!</v>
      </c>
      <c r="C1755" t="str">
        <f>IFERROR(VLOOKUP(A1755,'MCSJ Export'!A:C,3,FALSE),"")</f>
        <v/>
      </c>
      <c r="D1755" s="37">
        <f t="shared" si="109"/>
        <v>0</v>
      </c>
      <c r="E1755" s="37">
        <f t="shared" si="110"/>
        <v>0</v>
      </c>
      <c r="F1755" s="37">
        <f t="shared" si="111"/>
        <v>0</v>
      </c>
      <c r="G1755" s="37"/>
      <c r="H1755" s="33" t="e">
        <f>+'R&amp;E EXPORT'!#REF!</f>
        <v>#REF!</v>
      </c>
      <c r="I1755" s="34">
        <f>IFERROR(VLOOKUP($H1755,'Gen F Rev'!$A:$M,15,FALSE),0)</f>
        <v>0</v>
      </c>
      <c r="J1755" s="34">
        <f>IFERROR(VLOOKUP($H1755,'Gen F Rev'!$A:$M,16,FALSE),0)</f>
        <v>0</v>
      </c>
      <c r="K1755" s="42">
        <f>IFERROR(VLOOKUP($H1755,'Gen F Rev'!$A:$M,17,FALSE),0)</f>
        <v>0</v>
      </c>
      <c r="L1755" s="34">
        <f>IFERROR(VLOOKUP($H1755,'Gen F Exp'!$A:$E,15,FALSE),0)</f>
        <v>0</v>
      </c>
      <c r="M1755" s="34">
        <f>IFERROR(VLOOKUP($H1755,'Gen F Exp'!$A:$E,16,FALSE),0)</f>
        <v>0</v>
      </c>
      <c r="N1755" s="42">
        <f>IFERROR(VLOOKUP($H1755,'Gen F Exp'!$A:$E,17,FALSE),0)</f>
        <v>0</v>
      </c>
      <c r="O1755" s="34">
        <f>IFERROR(VLOOKUP($H1755,'Water F Rev'!$A:$L,15,FALSE),0)</f>
        <v>0</v>
      </c>
      <c r="P1755" s="34">
        <f>IFERROR(VLOOKUP($H1755,'Water F Rev'!$A:$L,16,FALSE),0)</f>
        <v>0</v>
      </c>
      <c r="Q1755" s="42">
        <f>IFERROR(VLOOKUP($H1755,'Water F Rev'!$A:$L,17,FALSE),0)</f>
        <v>0</v>
      </c>
      <c r="R1755" s="34">
        <f>IFERROR(VLOOKUP($H1755,'Water F Exp'!$A:$K,15,FALSE),0)</f>
        <v>0</v>
      </c>
      <c r="S1755" s="34">
        <f>IFERROR(VLOOKUP($H1755,'Water F Exp'!$A:$K,16,FALSE),0)</f>
        <v>0</v>
      </c>
      <c r="T1755" s="42">
        <f>IFERROR(VLOOKUP($H1755,'Water F Exp'!$A:$K,17,FALSE),0)</f>
        <v>0</v>
      </c>
      <c r="U1755" s="34">
        <f>IFERROR(VLOOKUP($H1755,'Sewer F Rev'!$A:$E,15,FALSE),0)</f>
        <v>0</v>
      </c>
      <c r="V1755" s="34">
        <f>IFERROR(VLOOKUP($H1755,'Sewer F Rev'!$A:$E,16,FALSE),0)</f>
        <v>0</v>
      </c>
      <c r="W1755" s="42">
        <f>IFERROR(VLOOKUP($H1755,'Sewer F Rev'!$A:$E,17,FALSE),0)</f>
        <v>0</v>
      </c>
      <c r="X1755" s="34">
        <f>IFERROR(VLOOKUP($H1755,'Sewer F Exp'!$A:$B,15,FALSE),0)</f>
        <v>0</v>
      </c>
      <c r="Y1755" s="34">
        <f>IFERROR(VLOOKUP($H1755,'Sewer F Exp'!$A:$B,16,FALSE),0)</f>
        <v>0</v>
      </c>
      <c r="Z1755" s="42">
        <f>IFERROR(VLOOKUP($H1755,'Sewer F Exp'!$A:$B,17,FALSE),0)</f>
        <v>0</v>
      </c>
      <c r="AA1755" s="34">
        <f>IFERROR(VLOOKUP($H1755,'Refuse F Rev'!$A:$E,15,FALSE),0)</f>
        <v>0</v>
      </c>
      <c r="AB1755" s="34">
        <f>IFERROR(VLOOKUP($H1755,'Refuse F Rev'!$A:$E,16,FALSE),0)</f>
        <v>0</v>
      </c>
      <c r="AC1755" s="42">
        <f>IFERROR(VLOOKUP($H1755,'Refuse F Rev'!$A:$E,17,FALSE),0)</f>
        <v>0</v>
      </c>
      <c r="AD1755" s="34">
        <f>IFERROR(VLOOKUP($H1755,'Refuse F Exp'!$A:$E,15,FALSE),0)</f>
        <v>0</v>
      </c>
      <c r="AE1755" s="34">
        <f>IFERROR(VLOOKUP($H1755,'Refuse F Exp'!$A:$E,16,FALSE),0)</f>
        <v>0</v>
      </c>
      <c r="AF1755" s="42">
        <f>IFERROR(VLOOKUP($H1755,'Refuse F Exp'!$A:$E,17,FALSE),0)</f>
        <v>0</v>
      </c>
      <c r="AG1755" s="34">
        <f>IFERROR(VLOOKUP($H1755,#REF!,10,FALSE),0)</f>
        <v>0</v>
      </c>
      <c r="AH1755" s="34">
        <f>IFERROR(VLOOKUP($H1755,#REF!,11,FALSE),0)</f>
        <v>0</v>
      </c>
      <c r="AI1755" s="42">
        <f>IFERROR(VLOOKUP($H1755,#REF!,12,FALSE),0)</f>
        <v>0</v>
      </c>
      <c r="AJ1755" s="34">
        <f>IFERROR(VLOOKUP($H1755,#REF!,10,FALSE),0)</f>
        <v>0</v>
      </c>
      <c r="AK1755" s="34">
        <f>IFERROR(VLOOKUP($H1755,#REF!,11,FALSE),0)</f>
        <v>0</v>
      </c>
      <c r="AL1755" s="42">
        <f>IFERROR(VLOOKUP($H1755,#REF!,12,FALSE),0)</f>
        <v>0</v>
      </c>
      <c r="AM1755" s="34">
        <f>IFERROR(VLOOKUP($H1755,#REF!,10,FALSE),0)</f>
        <v>0</v>
      </c>
      <c r="AN1755" s="34">
        <f>IFERROR(VLOOKUP($H1755,#REF!,11,FALSE),0)</f>
        <v>0</v>
      </c>
      <c r="AO1755" s="42">
        <f>IFERROR(VLOOKUP($H1755,#REF!,12,FALSE),0)</f>
        <v>0</v>
      </c>
      <c r="AP1755" s="34">
        <f>IFERROR(VLOOKUP($H1755,#REF!,10,FALSE),0)</f>
        <v>0</v>
      </c>
      <c r="AQ1755" s="34">
        <f>IFERROR(VLOOKUP($H1755,#REF!,11,FALSE),0)</f>
        <v>0</v>
      </c>
      <c r="AR1755" s="42">
        <f>IFERROR(VLOOKUP($H1755,#REF!,12,FALSE),0)</f>
        <v>0</v>
      </c>
      <c r="AS1755" s="34">
        <f>IFERROR(VLOOKUP($H1755,#REF!,13,FALSE),0)</f>
        <v>0</v>
      </c>
      <c r="AT1755" s="34">
        <f>IFERROR(VLOOKUP($H1755,#REF!,14,FALSE),0)</f>
        <v>0</v>
      </c>
      <c r="AU1755" s="42">
        <f>IFERROR(VLOOKUP($H1755,#REF!,15,FALSE),0)</f>
        <v>0</v>
      </c>
      <c r="AV1755" s="34">
        <f>IFERROR(VLOOKUP($H1755,#REF!,15,FALSE),0)</f>
        <v>0</v>
      </c>
      <c r="AW1755" s="34">
        <f>IFERROR(VLOOKUP($H1755,#REF!,16,FALSE),0)</f>
        <v>0</v>
      </c>
      <c r="AX1755" s="42">
        <f>IFERROR(VLOOKUP($H1755,#REF!,17,FALSE),0)</f>
        <v>0</v>
      </c>
    </row>
    <row r="1756" spans="1:50" x14ac:dyDescent="0.3">
      <c r="A1756" s="33" t="str">
        <f t="shared" si="108"/>
        <v>0</v>
      </c>
      <c r="B1756" s="33">
        <f>+'R&amp;E EXPORT'!B1556</f>
        <v>0</v>
      </c>
      <c r="C1756" t="str">
        <f>IFERROR(VLOOKUP(A1756,'MCSJ Export'!A:C,3,FALSE),"")</f>
        <v/>
      </c>
      <c r="D1756" s="37">
        <f t="shared" ca="1" si="109"/>
        <v>0</v>
      </c>
      <c r="E1756" s="37">
        <f t="shared" ca="1" si="110"/>
        <v>0</v>
      </c>
      <c r="F1756" s="37">
        <f t="shared" ca="1" si="111"/>
        <v>0</v>
      </c>
      <c r="G1756" s="37"/>
      <c r="H1756" s="33">
        <f>+'R&amp;E EXPORT'!A1556</f>
        <v>0</v>
      </c>
      <c r="I1756" s="34">
        <f>IFERROR(VLOOKUP($H1756,'Gen F Rev'!$A:$M,15,FALSE),0)</f>
        <v>0</v>
      </c>
      <c r="J1756" s="34">
        <f>IFERROR(VLOOKUP($H1756,'Gen F Rev'!$A:$M,16,FALSE),0)</f>
        <v>0</v>
      </c>
      <c r="K1756" s="42">
        <f>IFERROR(VLOOKUP($H1756,'Gen F Rev'!$A:$M,17,FALSE),0)</f>
        <v>0</v>
      </c>
      <c r="L1756" s="34">
        <f>IFERROR(VLOOKUP($H1756,'Gen F Exp'!$A:$E,15,FALSE),0)</f>
        <v>0</v>
      </c>
      <c r="M1756" s="34">
        <f>IFERROR(VLOOKUP($H1756,'Gen F Exp'!$A:$E,16,FALSE),0)</f>
        <v>0</v>
      </c>
      <c r="N1756" s="42">
        <f>IFERROR(VLOOKUP($H1756,'Gen F Exp'!$A:$E,17,FALSE),0)</f>
        <v>0</v>
      </c>
      <c r="O1756" s="34">
        <f>IFERROR(VLOOKUP($H1756,'Water F Rev'!$A:$L,15,FALSE),0)</f>
        <v>0</v>
      </c>
      <c r="P1756" s="34">
        <f>IFERROR(VLOOKUP($H1756,'Water F Rev'!$A:$L,16,FALSE),0)</f>
        <v>0</v>
      </c>
      <c r="Q1756" s="42">
        <f>IFERROR(VLOOKUP($H1756,'Water F Rev'!$A:$L,17,FALSE),0)</f>
        <v>0</v>
      </c>
      <c r="R1756" s="34">
        <f>IFERROR(VLOOKUP($H1756,'Water F Exp'!$A:$K,15,FALSE),0)</f>
        <v>0</v>
      </c>
      <c r="S1756" s="34">
        <f>IFERROR(VLOOKUP($H1756,'Water F Exp'!$A:$K,16,FALSE),0)</f>
        <v>0</v>
      </c>
      <c r="T1756" s="42">
        <f>IFERROR(VLOOKUP($H1756,'Water F Exp'!$A:$K,17,FALSE),0)</f>
        <v>0</v>
      </c>
      <c r="U1756" s="34">
        <f ca="1">IFERROR(VLOOKUP($H1756,'Sewer F Rev'!$A:$E,15,FALSE),0)</f>
        <v>0</v>
      </c>
      <c r="V1756" s="34">
        <f ca="1">IFERROR(VLOOKUP($H1756,'Sewer F Rev'!$A:$E,16,FALSE),0)</f>
        <v>0</v>
      </c>
      <c r="W1756" s="42">
        <f ca="1">IFERROR(VLOOKUP($H1756,'Sewer F Rev'!$A:$E,17,FALSE),0)</f>
        <v>0</v>
      </c>
      <c r="X1756" s="34">
        <f>IFERROR(VLOOKUP($H1756,'Sewer F Exp'!$A:$B,15,FALSE),0)</f>
        <v>0</v>
      </c>
      <c r="Y1756" s="34">
        <f>IFERROR(VLOOKUP($H1756,'Sewer F Exp'!$A:$B,16,FALSE),0)</f>
        <v>0</v>
      </c>
      <c r="Z1756" s="42">
        <f>IFERROR(VLOOKUP($H1756,'Sewer F Exp'!$A:$B,17,FALSE),0)</f>
        <v>0</v>
      </c>
      <c r="AA1756" s="34">
        <f>IFERROR(VLOOKUP($H1756,'Refuse F Rev'!$A:$E,15,FALSE),0)</f>
        <v>0</v>
      </c>
      <c r="AB1756" s="34">
        <f>IFERROR(VLOOKUP($H1756,'Refuse F Rev'!$A:$E,16,FALSE),0)</f>
        <v>0</v>
      </c>
      <c r="AC1756" s="42">
        <f>IFERROR(VLOOKUP($H1756,'Refuse F Rev'!$A:$E,17,FALSE),0)</f>
        <v>0</v>
      </c>
      <c r="AD1756" s="34">
        <f>IFERROR(VLOOKUP($H1756,'Refuse F Exp'!$A:$E,15,FALSE),0)</f>
        <v>0</v>
      </c>
      <c r="AE1756" s="34">
        <f>IFERROR(VLOOKUP($H1756,'Refuse F Exp'!$A:$E,16,FALSE),0)</f>
        <v>0</v>
      </c>
      <c r="AF1756" s="42">
        <f>IFERROR(VLOOKUP($H1756,'Refuse F Exp'!$A:$E,17,FALSE),0)</f>
        <v>0</v>
      </c>
      <c r="AG1756" s="34">
        <f>IFERROR(VLOOKUP($H1756,#REF!,10,FALSE),0)</f>
        <v>0</v>
      </c>
      <c r="AH1756" s="34">
        <f>IFERROR(VLOOKUP($H1756,#REF!,11,FALSE),0)</f>
        <v>0</v>
      </c>
      <c r="AI1756" s="42">
        <f>IFERROR(VLOOKUP($H1756,#REF!,12,FALSE),0)</f>
        <v>0</v>
      </c>
      <c r="AJ1756" s="34">
        <f>IFERROR(VLOOKUP($H1756,#REF!,10,FALSE),0)</f>
        <v>0</v>
      </c>
      <c r="AK1756" s="34">
        <f>IFERROR(VLOOKUP($H1756,#REF!,11,FALSE),0)</f>
        <v>0</v>
      </c>
      <c r="AL1756" s="42">
        <f>IFERROR(VLOOKUP($H1756,#REF!,12,FALSE),0)</f>
        <v>0</v>
      </c>
      <c r="AM1756" s="34">
        <f>IFERROR(VLOOKUP($H1756,#REF!,10,FALSE),0)</f>
        <v>0</v>
      </c>
      <c r="AN1756" s="34">
        <f>IFERROR(VLOOKUP($H1756,#REF!,11,FALSE),0)</f>
        <v>0</v>
      </c>
      <c r="AO1756" s="42">
        <f>IFERROR(VLOOKUP($H1756,#REF!,12,FALSE),0)</f>
        <v>0</v>
      </c>
      <c r="AP1756" s="34">
        <f>IFERROR(VLOOKUP($H1756,#REF!,10,FALSE),0)</f>
        <v>0</v>
      </c>
      <c r="AQ1756" s="34">
        <f>IFERROR(VLOOKUP($H1756,#REF!,11,FALSE),0)</f>
        <v>0</v>
      </c>
      <c r="AR1756" s="42">
        <f>IFERROR(VLOOKUP($H1756,#REF!,12,FALSE),0)</f>
        <v>0</v>
      </c>
      <c r="AS1756" s="34">
        <f>IFERROR(VLOOKUP($H1756,#REF!,13,FALSE),0)</f>
        <v>0</v>
      </c>
      <c r="AT1756" s="34">
        <f>IFERROR(VLOOKUP($H1756,#REF!,14,FALSE),0)</f>
        <v>0</v>
      </c>
      <c r="AU1756" s="42">
        <f>IFERROR(VLOOKUP($H1756,#REF!,15,FALSE),0)</f>
        <v>0</v>
      </c>
      <c r="AV1756" s="34">
        <f>IFERROR(VLOOKUP($H1756,#REF!,15,FALSE),0)</f>
        <v>0</v>
      </c>
      <c r="AW1756" s="34">
        <f>IFERROR(VLOOKUP($H1756,#REF!,16,FALSE),0)</f>
        <v>0</v>
      </c>
      <c r="AX1756" s="42">
        <f>IFERROR(VLOOKUP($H1756,#REF!,17,FALSE),0)</f>
        <v>0</v>
      </c>
    </row>
    <row r="1757" spans="1:50" x14ac:dyDescent="0.3">
      <c r="A1757" s="33" t="str">
        <f t="shared" si="108"/>
        <v>0</v>
      </c>
      <c r="B1757" s="33">
        <f>+'R&amp;E EXPORT'!B1557</f>
        <v>0</v>
      </c>
      <c r="C1757" t="str">
        <f>IFERROR(VLOOKUP(A1757,'MCSJ Export'!A:C,3,FALSE),"")</f>
        <v/>
      </c>
      <c r="D1757" s="37">
        <f t="shared" ca="1" si="109"/>
        <v>0</v>
      </c>
      <c r="E1757" s="37">
        <f t="shared" ca="1" si="110"/>
        <v>0</v>
      </c>
      <c r="F1757" s="37">
        <f t="shared" ca="1" si="111"/>
        <v>0</v>
      </c>
      <c r="G1757" s="37"/>
      <c r="H1757" s="33">
        <f>+'R&amp;E EXPORT'!A1557</f>
        <v>0</v>
      </c>
      <c r="I1757" s="34">
        <f>IFERROR(VLOOKUP($H1757,'Gen F Rev'!$A:$M,15,FALSE),0)</f>
        <v>0</v>
      </c>
      <c r="J1757" s="34">
        <f>IFERROR(VLOOKUP($H1757,'Gen F Rev'!$A:$M,16,FALSE),0)</f>
        <v>0</v>
      </c>
      <c r="K1757" s="42">
        <f>IFERROR(VLOOKUP($H1757,'Gen F Rev'!$A:$M,17,FALSE),0)</f>
        <v>0</v>
      </c>
      <c r="L1757" s="34">
        <f>IFERROR(VLOOKUP($H1757,'Gen F Exp'!$A:$E,15,FALSE),0)</f>
        <v>0</v>
      </c>
      <c r="M1757" s="34">
        <f>IFERROR(VLOOKUP($H1757,'Gen F Exp'!$A:$E,16,FALSE),0)</f>
        <v>0</v>
      </c>
      <c r="N1757" s="42">
        <f>IFERROR(VLOOKUP($H1757,'Gen F Exp'!$A:$E,17,FALSE),0)</f>
        <v>0</v>
      </c>
      <c r="O1757" s="34">
        <f>IFERROR(VLOOKUP($H1757,'Water F Rev'!$A:$L,15,FALSE),0)</f>
        <v>0</v>
      </c>
      <c r="P1757" s="34">
        <f>IFERROR(VLOOKUP($H1757,'Water F Rev'!$A:$L,16,FALSE),0)</f>
        <v>0</v>
      </c>
      <c r="Q1757" s="42">
        <f>IFERROR(VLOOKUP($H1757,'Water F Rev'!$A:$L,17,FALSE),0)</f>
        <v>0</v>
      </c>
      <c r="R1757" s="34">
        <f>IFERROR(VLOOKUP($H1757,'Water F Exp'!$A:$K,15,FALSE),0)</f>
        <v>0</v>
      </c>
      <c r="S1757" s="34">
        <f>IFERROR(VLOOKUP($H1757,'Water F Exp'!$A:$K,16,FALSE),0)</f>
        <v>0</v>
      </c>
      <c r="T1757" s="42">
        <f>IFERROR(VLOOKUP($H1757,'Water F Exp'!$A:$K,17,FALSE),0)</f>
        <v>0</v>
      </c>
      <c r="U1757" s="34">
        <f ca="1">IFERROR(VLOOKUP($H1757,'Sewer F Rev'!$A:$E,15,FALSE),0)</f>
        <v>0</v>
      </c>
      <c r="V1757" s="34">
        <f ca="1">IFERROR(VLOOKUP($H1757,'Sewer F Rev'!$A:$E,16,FALSE),0)</f>
        <v>0</v>
      </c>
      <c r="W1757" s="42">
        <f ca="1">IFERROR(VLOOKUP($H1757,'Sewer F Rev'!$A:$E,17,FALSE),0)</f>
        <v>0</v>
      </c>
      <c r="X1757" s="34">
        <f>IFERROR(VLOOKUP($H1757,'Sewer F Exp'!$A:$B,15,FALSE),0)</f>
        <v>0</v>
      </c>
      <c r="Y1757" s="34">
        <f>IFERROR(VLOOKUP($H1757,'Sewer F Exp'!$A:$B,16,FALSE),0)</f>
        <v>0</v>
      </c>
      <c r="Z1757" s="42">
        <f>IFERROR(VLOOKUP($H1757,'Sewer F Exp'!$A:$B,17,FALSE),0)</f>
        <v>0</v>
      </c>
      <c r="AA1757" s="34">
        <f>IFERROR(VLOOKUP($H1757,'Refuse F Rev'!$A:$E,15,FALSE),0)</f>
        <v>0</v>
      </c>
      <c r="AB1757" s="34">
        <f>IFERROR(VLOOKUP($H1757,'Refuse F Rev'!$A:$E,16,FALSE),0)</f>
        <v>0</v>
      </c>
      <c r="AC1757" s="42">
        <f>IFERROR(VLOOKUP($H1757,'Refuse F Rev'!$A:$E,17,FALSE),0)</f>
        <v>0</v>
      </c>
      <c r="AD1757" s="34">
        <f>IFERROR(VLOOKUP($H1757,'Refuse F Exp'!$A:$E,15,FALSE),0)</f>
        <v>0</v>
      </c>
      <c r="AE1757" s="34">
        <f>IFERROR(VLOOKUP($H1757,'Refuse F Exp'!$A:$E,16,FALSE),0)</f>
        <v>0</v>
      </c>
      <c r="AF1757" s="42">
        <f>IFERROR(VLOOKUP($H1757,'Refuse F Exp'!$A:$E,17,FALSE),0)</f>
        <v>0</v>
      </c>
      <c r="AG1757" s="34">
        <f>IFERROR(VLOOKUP($H1757,#REF!,10,FALSE),0)</f>
        <v>0</v>
      </c>
      <c r="AH1757" s="34">
        <f>IFERROR(VLOOKUP($H1757,#REF!,11,FALSE),0)</f>
        <v>0</v>
      </c>
      <c r="AI1757" s="42">
        <f>IFERROR(VLOOKUP($H1757,#REF!,12,FALSE),0)</f>
        <v>0</v>
      </c>
      <c r="AJ1757" s="34">
        <f>IFERROR(VLOOKUP($H1757,#REF!,10,FALSE),0)</f>
        <v>0</v>
      </c>
      <c r="AK1757" s="34">
        <f>IFERROR(VLOOKUP($H1757,#REF!,11,FALSE),0)</f>
        <v>0</v>
      </c>
      <c r="AL1757" s="42">
        <f>IFERROR(VLOOKUP($H1757,#REF!,12,FALSE),0)</f>
        <v>0</v>
      </c>
      <c r="AM1757" s="34">
        <f>IFERROR(VLOOKUP($H1757,#REF!,10,FALSE),0)</f>
        <v>0</v>
      </c>
      <c r="AN1757" s="34">
        <f>IFERROR(VLOOKUP($H1757,#REF!,11,FALSE),0)</f>
        <v>0</v>
      </c>
      <c r="AO1757" s="42">
        <f>IFERROR(VLOOKUP($H1757,#REF!,12,FALSE),0)</f>
        <v>0</v>
      </c>
      <c r="AP1757" s="34">
        <f>IFERROR(VLOOKUP($H1757,#REF!,10,FALSE),0)</f>
        <v>0</v>
      </c>
      <c r="AQ1757" s="34">
        <f>IFERROR(VLOOKUP($H1757,#REF!,11,FALSE),0)</f>
        <v>0</v>
      </c>
      <c r="AR1757" s="42">
        <f>IFERROR(VLOOKUP($H1757,#REF!,12,FALSE),0)</f>
        <v>0</v>
      </c>
      <c r="AS1757" s="34">
        <f>IFERROR(VLOOKUP($H1757,#REF!,13,FALSE),0)</f>
        <v>0</v>
      </c>
      <c r="AT1757" s="34">
        <f>IFERROR(VLOOKUP($H1757,#REF!,14,FALSE),0)</f>
        <v>0</v>
      </c>
      <c r="AU1757" s="42">
        <f>IFERROR(VLOOKUP($H1757,#REF!,15,FALSE),0)</f>
        <v>0</v>
      </c>
      <c r="AV1757" s="34">
        <f>IFERROR(VLOOKUP($H1757,#REF!,15,FALSE),0)</f>
        <v>0</v>
      </c>
      <c r="AW1757" s="34">
        <f>IFERROR(VLOOKUP($H1757,#REF!,16,FALSE),0)</f>
        <v>0</v>
      </c>
      <c r="AX1757" s="42">
        <f>IFERROR(VLOOKUP($H1757,#REF!,17,FALSE),0)</f>
        <v>0</v>
      </c>
    </row>
    <row r="1758" spans="1:50" x14ac:dyDescent="0.3">
      <c r="A1758" s="33" t="str">
        <f t="shared" si="108"/>
        <v>0</v>
      </c>
      <c r="B1758" s="33">
        <f>+'R&amp;E EXPORT'!B1558</f>
        <v>0</v>
      </c>
      <c r="C1758" t="str">
        <f>IFERROR(VLOOKUP(A1758,'MCSJ Export'!A:C,3,FALSE),"")</f>
        <v/>
      </c>
      <c r="D1758" s="37">
        <f t="shared" ca="1" si="109"/>
        <v>0</v>
      </c>
      <c r="E1758" s="37">
        <f t="shared" ca="1" si="110"/>
        <v>0</v>
      </c>
      <c r="F1758" s="37">
        <f t="shared" ca="1" si="111"/>
        <v>0</v>
      </c>
      <c r="G1758" s="37"/>
      <c r="H1758" s="33">
        <f>+'R&amp;E EXPORT'!A1558</f>
        <v>0</v>
      </c>
      <c r="I1758" s="34">
        <f>IFERROR(VLOOKUP($H1758,'Gen F Rev'!$A:$M,15,FALSE),0)</f>
        <v>0</v>
      </c>
      <c r="J1758" s="34">
        <f>IFERROR(VLOOKUP($H1758,'Gen F Rev'!$A:$M,16,FALSE),0)</f>
        <v>0</v>
      </c>
      <c r="K1758" s="42">
        <f>IFERROR(VLOOKUP($H1758,'Gen F Rev'!$A:$M,17,FALSE),0)</f>
        <v>0</v>
      </c>
      <c r="L1758" s="34">
        <f>IFERROR(VLOOKUP($H1758,'Gen F Exp'!$A:$E,15,FALSE),0)</f>
        <v>0</v>
      </c>
      <c r="M1758" s="34">
        <f>IFERROR(VLOOKUP($H1758,'Gen F Exp'!$A:$E,16,FALSE),0)</f>
        <v>0</v>
      </c>
      <c r="N1758" s="42">
        <f>IFERROR(VLOOKUP($H1758,'Gen F Exp'!$A:$E,17,FALSE),0)</f>
        <v>0</v>
      </c>
      <c r="O1758" s="34">
        <f>IFERROR(VLOOKUP($H1758,'Water F Rev'!$A:$L,15,FALSE),0)</f>
        <v>0</v>
      </c>
      <c r="P1758" s="34">
        <f>IFERROR(VLOOKUP($H1758,'Water F Rev'!$A:$L,16,FALSE),0)</f>
        <v>0</v>
      </c>
      <c r="Q1758" s="42">
        <f>IFERROR(VLOOKUP($H1758,'Water F Rev'!$A:$L,17,FALSE),0)</f>
        <v>0</v>
      </c>
      <c r="R1758" s="34">
        <f>IFERROR(VLOOKUP($H1758,'Water F Exp'!$A:$K,15,FALSE),0)</f>
        <v>0</v>
      </c>
      <c r="S1758" s="34">
        <f>IFERROR(VLOOKUP($H1758,'Water F Exp'!$A:$K,16,FALSE),0)</f>
        <v>0</v>
      </c>
      <c r="T1758" s="42">
        <f>IFERROR(VLOOKUP($H1758,'Water F Exp'!$A:$K,17,FALSE),0)</f>
        <v>0</v>
      </c>
      <c r="U1758" s="34">
        <f ca="1">IFERROR(VLOOKUP($H1758,'Sewer F Rev'!$A:$E,15,FALSE),0)</f>
        <v>0</v>
      </c>
      <c r="V1758" s="34">
        <f ca="1">IFERROR(VLOOKUP($H1758,'Sewer F Rev'!$A:$E,16,FALSE),0)</f>
        <v>0</v>
      </c>
      <c r="W1758" s="42">
        <f ca="1">IFERROR(VLOOKUP($H1758,'Sewer F Rev'!$A:$E,17,FALSE),0)</f>
        <v>0</v>
      </c>
      <c r="X1758" s="34">
        <f>IFERROR(VLOOKUP($H1758,'Sewer F Exp'!$A:$B,15,FALSE),0)</f>
        <v>0</v>
      </c>
      <c r="Y1758" s="34">
        <f>IFERROR(VLOOKUP($H1758,'Sewer F Exp'!$A:$B,16,FALSE),0)</f>
        <v>0</v>
      </c>
      <c r="Z1758" s="42">
        <f>IFERROR(VLOOKUP($H1758,'Sewer F Exp'!$A:$B,17,FALSE),0)</f>
        <v>0</v>
      </c>
      <c r="AA1758" s="34">
        <f>IFERROR(VLOOKUP($H1758,'Refuse F Rev'!$A:$E,15,FALSE),0)</f>
        <v>0</v>
      </c>
      <c r="AB1758" s="34">
        <f>IFERROR(VLOOKUP($H1758,'Refuse F Rev'!$A:$E,16,FALSE),0)</f>
        <v>0</v>
      </c>
      <c r="AC1758" s="42">
        <f>IFERROR(VLOOKUP($H1758,'Refuse F Rev'!$A:$E,17,FALSE),0)</f>
        <v>0</v>
      </c>
      <c r="AD1758" s="34">
        <f>IFERROR(VLOOKUP($H1758,'Refuse F Exp'!$A:$E,15,FALSE),0)</f>
        <v>0</v>
      </c>
      <c r="AE1758" s="34">
        <f>IFERROR(VLOOKUP($H1758,'Refuse F Exp'!$A:$E,16,FALSE),0)</f>
        <v>0</v>
      </c>
      <c r="AF1758" s="42">
        <f>IFERROR(VLOOKUP($H1758,'Refuse F Exp'!$A:$E,17,FALSE),0)</f>
        <v>0</v>
      </c>
      <c r="AG1758" s="34">
        <f>IFERROR(VLOOKUP($H1758,#REF!,10,FALSE),0)</f>
        <v>0</v>
      </c>
      <c r="AH1758" s="34">
        <f>IFERROR(VLOOKUP($H1758,#REF!,11,FALSE),0)</f>
        <v>0</v>
      </c>
      <c r="AI1758" s="42">
        <f>IFERROR(VLOOKUP($H1758,#REF!,12,FALSE),0)</f>
        <v>0</v>
      </c>
      <c r="AJ1758" s="34">
        <f>IFERROR(VLOOKUP($H1758,#REF!,10,FALSE),0)</f>
        <v>0</v>
      </c>
      <c r="AK1758" s="34">
        <f>IFERROR(VLOOKUP($H1758,#REF!,11,FALSE),0)</f>
        <v>0</v>
      </c>
      <c r="AL1758" s="42">
        <f>IFERROR(VLOOKUP($H1758,#REF!,12,FALSE),0)</f>
        <v>0</v>
      </c>
      <c r="AM1758" s="34">
        <f>IFERROR(VLOOKUP($H1758,#REF!,10,FALSE),0)</f>
        <v>0</v>
      </c>
      <c r="AN1758" s="34">
        <f>IFERROR(VLOOKUP($H1758,#REF!,11,FALSE),0)</f>
        <v>0</v>
      </c>
      <c r="AO1758" s="42">
        <f>IFERROR(VLOOKUP($H1758,#REF!,12,FALSE),0)</f>
        <v>0</v>
      </c>
      <c r="AP1758" s="34">
        <f>IFERROR(VLOOKUP($H1758,#REF!,10,FALSE),0)</f>
        <v>0</v>
      </c>
      <c r="AQ1758" s="34">
        <f>IFERROR(VLOOKUP($H1758,#REF!,11,FALSE),0)</f>
        <v>0</v>
      </c>
      <c r="AR1758" s="42">
        <f>IFERROR(VLOOKUP($H1758,#REF!,12,FALSE),0)</f>
        <v>0</v>
      </c>
      <c r="AS1758" s="34">
        <f>IFERROR(VLOOKUP($H1758,#REF!,13,FALSE),0)</f>
        <v>0</v>
      </c>
      <c r="AT1758" s="34">
        <f>IFERROR(VLOOKUP($H1758,#REF!,14,FALSE),0)</f>
        <v>0</v>
      </c>
      <c r="AU1758" s="42">
        <f>IFERROR(VLOOKUP($H1758,#REF!,15,FALSE),0)</f>
        <v>0</v>
      </c>
      <c r="AV1758" s="34">
        <f>IFERROR(VLOOKUP($H1758,#REF!,15,FALSE),0)</f>
        <v>0</v>
      </c>
      <c r="AW1758" s="34">
        <f>IFERROR(VLOOKUP($H1758,#REF!,16,FALSE),0)</f>
        <v>0</v>
      </c>
      <c r="AX1758" s="42">
        <f>IFERROR(VLOOKUP($H1758,#REF!,17,FALSE),0)</f>
        <v>0</v>
      </c>
    </row>
    <row r="1759" spans="1:50" x14ac:dyDescent="0.3">
      <c r="A1759" s="33" t="str">
        <f t="shared" si="108"/>
        <v>0</v>
      </c>
      <c r="B1759" s="33">
        <f>+'R&amp;E EXPORT'!B1559</f>
        <v>0</v>
      </c>
      <c r="C1759" t="str">
        <f>IFERROR(VLOOKUP(A1759,'MCSJ Export'!A:C,3,FALSE),"")</f>
        <v/>
      </c>
      <c r="D1759" s="37">
        <f t="shared" ca="1" si="109"/>
        <v>0</v>
      </c>
      <c r="E1759" s="37">
        <f t="shared" ca="1" si="110"/>
        <v>0</v>
      </c>
      <c r="F1759" s="37">
        <f t="shared" ca="1" si="111"/>
        <v>0</v>
      </c>
      <c r="G1759" s="37"/>
      <c r="H1759" s="33">
        <f>+'R&amp;E EXPORT'!A1559</f>
        <v>0</v>
      </c>
      <c r="I1759" s="34">
        <f>IFERROR(VLOOKUP($H1759,'Gen F Rev'!$A:$M,15,FALSE),0)</f>
        <v>0</v>
      </c>
      <c r="J1759" s="34">
        <f>IFERROR(VLOOKUP($H1759,'Gen F Rev'!$A:$M,16,FALSE),0)</f>
        <v>0</v>
      </c>
      <c r="K1759" s="42">
        <f>IFERROR(VLOOKUP($H1759,'Gen F Rev'!$A:$M,17,FALSE),0)</f>
        <v>0</v>
      </c>
      <c r="L1759" s="34">
        <f>IFERROR(VLOOKUP($H1759,'Gen F Exp'!$A:$E,15,FALSE),0)</f>
        <v>0</v>
      </c>
      <c r="M1759" s="34">
        <f>IFERROR(VLOOKUP($H1759,'Gen F Exp'!$A:$E,16,FALSE),0)</f>
        <v>0</v>
      </c>
      <c r="N1759" s="42">
        <f>IFERROR(VLOOKUP($H1759,'Gen F Exp'!$A:$E,17,FALSE),0)</f>
        <v>0</v>
      </c>
      <c r="O1759" s="34">
        <f>IFERROR(VLOOKUP($H1759,'Water F Rev'!$A:$L,15,FALSE),0)</f>
        <v>0</v>
      </c>
      <c r="P1759" s="34">
        <f>IFERROR(VLOOKUP($H1759,'Water F Rev'!$A:$L,16,FALSE),0)</f>
        <v>0</v>
      </c>
      <c r="Q1759" s="42">
        <f>IFERROR(VLOOKUP($H1759,'Water F Rev'!$A:$L,17,FALSE),0)</f>
        <v>0</v>
      </c>
      <c r="R1759" s="34">
        <f>IFERROR(VLOOKUP($H1759,'Water F Exp'!$A:$K,15,FALSE),0)</f>
        <v>0</v>
      </c>
      <c r="S1759" s="34">
        <f>IFERROR(VLOOKUP($H1759,'Water F Exp'!$A:$K,16,FALSE),0)</f>
        <v>0</v>
      </c>
      <c r="T1759" s="42">
        <f>IFERROR(VLOOKUP($H1759,'Water F Exp'!$A:$K,17,FALSE),0)</f>
        <v>0</v>
      </c>
      <c r="U1759" s="34">
        <f ca="1">IFERROR(VLOOKUP($H1759,'Sewer F Rev'!$A:$E,15,FALSE),0)</f>
        <v>0</v>
      </c>
      <c r="V1759" s="34">
        <f ca="1">IFERROR(VLOOKUP($H1759,'Sewer F Rev'!$A:$E,16,FALSE),0)</f>
        <v>0</v>
      </c>
      <c r="W1759" s="42">
        <f ca="1">IFERROR(VLOOKUP($H1759,'Sewer F Rev'!$A:$E,17,FALSE),0)</f>
        <v>0</v>
      </c>
      <c r="X1759" s="34">
        <f>IFERROR(VLOOKUP($H1759,'Sewer F Exp'!$A:$B,15,FALSE),0)</f>
        <v>0</v>
      </c>
      <c r="Y1759" s="34">
        <f>IFERROR(VLOOKUP($H1759,'Sewer F Exp'!$A:$B,16,FALSE),0)</f>
        <v>0</v>
      </c>
      <c r="Z1759" s="42">
        <f>IFERROR(VLOOKUP($H1759,'Sewer F Exp'!$A:$B,17,FALSE),0)</f>
        <v>0</v>
      </c>
      <c r="AA1759" s="34">
        <f>IFERROR(VLOOKUP($H1759,'Refuse F Rev'!$A:$E,15,FALSE),0)</f>
        <v>0</v>
      </c>
      <c r="AB1759" s="34">
        <f>IFERROR(VLOOKUP($H1759,'Refuse F Rev'!$A:$E,16,FALSE),0)</f>
        <v>0</v>
      </c>
      <c r="AC1759" s="42">
        <f>IFERROR(VLOOKUP($H1759,'Refuse F Rev'!$A:$E,17,FALSE),0)</f>
        <v>0</v>
      </c>
      <c r="AD1759" s="34">
        <f>IFERROR(VLOOKUP($H1759,'Refuse F Exp'!$A:$E,15,FALSE),0)</f>
        <v>0</v>
      </c>
      <c r="AE1759" s="34">
        <f>IFERROR(VLOOKUP($H1759,'Refuse F Exp'!$A:$E,16,FALSE),0)</f>
        <v>0</v>
      </c>
      <c r="AF1759" s="42">
        <f>IFERROR(VLOOKUP($H1759,'Refuse F Exp'!$A:$E,17,FALSE),0)</f>
        <v>0</v>
      </c>
      <c r="AG1759" s="34">
        <f>IFERROR(VLOOKUP($H1759,#REF!,10,FALSE),0)</f>
        <v>0</v>
      </c>
      <c r="AH1759" s="34">
        <f>IFERROR(VLOOKUP($H1759,#REF!,11,FALSE),0)</f>
        <v>0</v>
      </c>
      <c r="AI1759" s="42">
        <f>IFERROR(VLOOKUP($H1759,#REF!,12,FALSE),0)</f>
        <v>0</v>
      </c>
      <c r="AJ1759" s="34">
        <f>IFERROR(VLOOKUP($H1759,#REF!,10,FALSE),0)</f>
        <v>0</v>
      </c>
      <c r="AK1759" s="34">
        <f>IFERROR(VLOOKUP($H1759,#REF!,11,FALSE),0)</f>
        <v>0</v>
      </c>
      <c r="AL1759" s="42">
        <f>IFERROR(VLOOKUP($H1759,#REF!,12,FALSE),0)</f>
        <v>0</v>
      </c>
      <c r="AM1759" s="34">
        <f>IFERROR(VLOOKUP($H1759,#REF!,10,FALSE),0)</f>
        <v>0</v>
      </c>
      <c r="AN1759" s="34">
        <f>IFERROR(VLOOKUP($H1759,#REF!,11,FALSE),0)</f>
        <v>0</v>
      </c>
      <c r="AO1759" s="42">
        <f>IFERROR(VLOOKUP($H1759,#REF!,12,FALSE),0)</f>
        <v>0</v>
      </c>
      <c r="AP1759" s="34">
        <f>IFERROR(VLOOKUP($H1759,#REF!,10,FALSE),0)</f>
        <v>0</v>
      </c>
      <c r="AQ1759" s="34">
        <f>IFERROR(VLOOKUP($H1759,#REF!,11,FALSE),0)</f>
        <v>0</v>
      </c>
      <c r="AR1759" s="42">
        <f>IFERROR(VLOOKUP($H1759,#REF!,12,FALSE),0)</f>
        <v>0</v>
      </c>
      <c r="AS1759" s="34">
        <f>IFERROR(VLOOKUP($H1759,#REF!,13,FALSE),0)</f>
        <v>0</v>
      </c>
      <c r="AT1759" s="34">
        <f>IFERROR(VLOOKUP($H1759,#REF!,14,FALSE),0)</f>
        <v>0</v>
      </c>
      <c r="AU1759" s="42">
        <f>IFERROR(VLOOKUP($H1759,#REF!,15,FALSE),0)</f>
        <v>0</v>
      </c>
      <c r="AV1759" s="34">
        <f>IFERROR(VLOOKUP($H1759,#REF!,15,FALSE),0)</f>
        <v>0</v>
      </c>
      <c r="AW1759" s="34">
        <f>IFERROR(VLOOKUP($H1759,#REF!,16,FALSE),0)</f>
        <v>0</v>
      </c>
      <c r="AX1759" s="42">
        <f>IFERROR(VLOOKUP($H1759,#REF!,17,FALSE),0)</f>
        <v>0</v>
      </c>
    </row>
    <row r="1760" spans="1:50" x14ac:dyDescent="0.3">
      <c r="A1760" s="33" t="str">
        <f t="shared" si="108"/>
        <v>0</v>
      </c>
      <c r="B1760" s="33">
        <f>+'R&amp;E EXPORT'!B1560</f>
        <v>0</v>
      </c>
      <c r="C1760" t="str">
        <f>IFERROR(VLOOKUP(A1760,'MCSJ Export'!A:C,3,FALSE),"")</f>
        <v/>
      </c>
      <c r="D1760" s="37">
        <f t="shared" ca="1" si="109"/>
        <v>0</v>
      </c>
      <c r="E1760" s="37">
        <f t="shared" ca="1" si="110"/>
        <v>0</v>
      </c>
      <c r="F1760" s="37">
        <f t="shared" ca="1" si="111"/>
        <v>0</v>
      </c>
      <c r="G1760" s="37"/>
      <c r="H1760" s="33">
        <f>+'R&amp;E EXPORT'!A1560</f>
        <v>0</v>
      </c>
      <c r="I1760" s="34">
        <f>IFERROR(VLOOKUP($H1760,'Gen F Rev'!$A:$M,15,FALSE),0)</f>
        <v>0</v>
      </c>
      <c r="J1760" s="34">
        <f>IFERROR(VLOOKUP($H1760,'Gen F Rev'!$A:$M,16,FALSE),0)</f>
        <v>0</v>
      </c>
      <c r="K1760" s="42">
        <f>IFERROR(VLOOKUP($H1760,'Gen F Rev'!$A:$M,17,FALSE),0)</f>
        <v>0</v>
      </c>
      <c r="L1760" s="34">
        <f>IFERROR(VLOOKUP($H1760,'Gen F Exp'!$A:$E,15,FALSE),0)</f>
        <v>0</v>
      </c>
      <c r="M1760" s="34">
        <f>IFERROR(VLOOKUP($H1760,'Gen F Exp'!$A:$E,16,FALSE),0)</f>
        <v>0</v>
      </c>
      <c r="N1760" s="42">
        <f>IFERROR(VLOOKUP($H1760,'Gen F Exp'!$A:$E,17,FALSE),0)</f>
        <v>0</v>
      </c>
      <c r="O1760" s="34">
        <f>IFERROR(VLOOKUP($H1760,'Water F Rev'!$A:$L,15,FALSE),0)</f>
        <v>0</v>
      </c>
      <c r="P1760" s="34">
        <f>IFERROR(VLOOKUP($H1760,'Water F Rev'!$A:$L,16,FALSE),0)</f>
        <v>0</v>
      </c>
      <c r="Q1760" s="42">
        <f>IFERROR(VLOOKUP($H1760,'Water F Rev'!$A:$L,17,FALSE),0)</f>
        <v>0</v>
      </c>
      <c r="R1760" s="34">
        <f>IFERROR(VLOOKUP($H1760,'Water F Exp'!$A:$K,15,FALSE),0)</f>
        <v>0</v>
      </c>
      <c r="S1760" s="34">
        <f>IFERROR(VLOOKUP($H1760,'Water F Exp'!$A:$K,16,FALSE),0)</f>
        <v>0</v>
      </c>
      <c r="T1760" s="42">
        <f>IFERROR(VLOOKUP($H1760,'Water F Exp'!$A:$K,17,FALSE),0)</f>
        <v>0</v>
      </c>
      <c r="U1760" s="34">
        <f ca="1">IFERROR(VLOOKUP($H1760,'Sewer F Rev'!$A:$E,15,FALSE),0)</f>
        <v>0</v>
      </c>
      <c r="V1760" s="34">
        <f ca="1">IFERROR(VLOOKUP($H1760,'Sewer F Rev'!$A:$E,16,FALSE),0)</f>
        <v>0</v>
      </c>
      <c r="W1760" s="42">
        <f ca="1">IFERROR(VLOOKUP($H1760,'Sewer F Rev'!$A:$E,17,FALSE),0)</f>
        <v>0</v>
      </c>
      <c r="X1760" s="34">
        <f>IFERROR(VLOOKUP($H1760,'Sewer F Exp'!$A:$B,15,FALSE),0)</f>
        <v>0</v>
      </c>
      <c r="Y1760" s="34">
        <f>IFERROR(VLOOKUP($H1760,'Sewer F Exp'!$A:$B,16,FALSE),0)</f>
        <v>0</v>
      </c>
      <c r="Z1760" s="42">
        <f>IFERROR(VLOOKUP($H1760,'Sewer F Exp'!$A:$B,17,FALSE),0)</f>
        <v>0</v>
      </c>
      <c r="AA1760" s="34">
        <f>IFERROR(VLOOKUP($H1760,'Refuse F Rev'!$A:$E,15,FALSE),0)</f>
        <v>0</v>
      </c>
      <c r="AB1760" s="34">
        <f>IFERROR(VLOOKUP($H1760,'Refuse F Rev'!$A:$E,16,FALSE),0)</f>
        <v>0</v>
      </c>
      <c r="AC1760" s="42">
        <f>IFERROR(VLOOKUP($H1760,'Refuse F Rev'!$A:$E,17,FALSE),0)</f>
        <v>0</v>
      </c>
      <c r="AD1760" s="34">
        <f>IFERROR(VLOOKUP($H1760,'Refuse F Exp'!$A:$E,15,FALSE),0)</f>
        <v>0</v>
      </c>
      <c r="AE1760" s="34">
        <f>IFERROR(VLOOKUP($H1760,'Refuse F Exp'!$A:$E,16,FALSE),0)</f>
        <v>0</v>
      </c>
      <c r="AF1760" s="42">
        <f>IFERROR(VLOOKUP($H1760,'Refuse F Exp'!$A:$E,17,FALSE),0)</f>
        <v>0</v>
      </c>
      <c r="AG1760" s="34">
        <f>IFERROR(VLOOKUP($H1760,#REF!,10,FALSE),0)</f>
        <v>0</v>
      </c>
      <c r="AH1760" s="34">
        <f>IFERROR(VLOOKUP($H1760,#REF!,11,FALSE),0)</f>
        <v>0</v>
      </c>
      <c r="AI1760" s="42">
        <f>IFERROR(VLOOKUP($H1760,#REF!,12,FALSE),0)</f>
        <v>0</v>
      </c>
      <c r="AJ1760" s="34">
        <f>IFERROR(VLOOKUP($H1760,#REF!,10,FALSE),0)</f>
        <v>0</v>
      </c>
      <c r="AK1760" s="34">
        <f>IFERROR(VLOOKUP($H1760,#REF!,11,FALSE),0)</f>
        <v>0</v>
      </c>
      <c r="AL1760" s="42">
        <f>IFERROR(VLOOKUP($H1760,#REF!,12,FALSE),0)</f>
        <v>0</v>
      </c>
      <c r="AM1760" s="34">
        <f>IFERROR(VLOOKUP($H1760,#REF!,10,FALSE),0)</f>
        <v>0</v>
      </c>
      <c r="AN1760" s="34">
        <f>IFERROR(VLOOKUP($H1760,#REF!,11,FALSE),0)</f>
        <v>0</v>
      </c>
      <c r="AO1760" s="42">
        <f>IFERROR(VLOOKUP($H1760,#REF!,12,FALSE),0)</f>
        <v>0</v>
      </c>
      <c r="AP1760" s="34">
        <f>IFERROR(VLOOKUP($H1760,#REF!,10,FALSE),0)</f>
        <v>0</v>
      </c>
      <c r="AQ1760" s="34">
        <f>IFERROR(VLOOKUP($H1760,#REF!,11,FALSE),0)</f>
        <v>0</v>
      </c>
      <c r="AR1760" s="42">
        <f>IFERROR(VLOOKUP($H1760,#REF!,12,FALSE),0)</f>
        <v>0</v>
      </c>
      <c r="AS1760" s="34">
        <f>IFERROR(VLOOKUP($H1760,#REF!,13,FALSE),0)</f>
        <v>0</v>
      </c>
      <c r="AT1760" s="34">
        <f>IFERROR(VLOOKUP($H1760,#REF!,14,FALSE),0)</f>
        <v>0</v>
      </c>
      <c r="AU1760" s="42">
        <f>IFERROR(VLOOKUP($H1760,#REF!,15,FALSE),0)</f>
        <v>0</v>
      </c>
      <c r="AV1760" s="34">
        <f>IFERROR(VLOOKUP($H1760,#REF!,15,FALSE),0)</f>
        <v>0</v>
      </c>
      <c r="AW1760" s="34">
        <f>IFERROR(VLOOKUP($H1760,#REF!,16,FALSE),0)</f>
        <v>0</v>
      </c>
      <c r="AX1760" s="42">
        <f>IFERROR(VLOOKUP($H1760,#REF!,17,FALSE),0)</f>
        <v>0</v>
      </c>
    </row>
    <row r="1761" spans="1:50" x14ac:dyDescent="0.3">
      <c r="A1761" s="33" t="e">
        <f t="shared" si="108"/>
        <v>#REF!</v>
      </c>
      <c r="B1761" s="33" t="e">
        <f>+'R&amp;E EXPORT'!#REF!</f>
        <v>#REF!</v>
      </c>
      <c r="C1761" t="str">
        <f>IFERROR(VLOOKUP(A1761,'MCSJ Export'!A:C,3,FALSE),"")</f>
        <v/>
      </c>
      <c r="D1761" s="37">
        <f t="shared" si="109"/>
        <v>0</v>
      </c>
      <c r="E1761" s="37">
        <f t="shared" si="110"/>
        <v>0</v>
      </c>
      <c r="F1761" s="37">
        <f t="shared" si="111"/>
        <v>0</v>
      </c>
      <c r="G1761" s="37"/>
      <c r="H1761" s="33" t="e">
        <f>+'R&amp;E EXPORT'!#REF!</f>
        <v>#REF!</v>
      </c>
      <c r="I1761" s="34">
        <f>IFERROR(VLOOKUP($H1761,'Gen F Rev'!$A:$M,15,FALSE),0)</f>
        <v>0</v>
      </c>
      <c r="J1761" s="34">
        <f>IFERROR(VLOOKUP($H1761,'Gen F Rev'!$A:$M,16,FALSE),0)</f>
        <v>0</v>
      </c>
      <c r="K1761" s="42">
        <f>IFERROR(VLOOKUP($H1761,'Gen F Rev'!$A:$M,17,FALSE),0)</f>
        <v>0</v>
      </c>
      <c r="L1761" s="34">
        <f>IFERROR(VLOOKUP($H1761,'Gen F Exp'!$A:$E,15,FALSE),0)</f>
        <v>0</v>
      </c>
      <c r="M1761" s="34">
        <f>IFERROR(VLOOKUP($H1761,'Gen F Exp'!$A:$E,16,FALSE),0)</f>
        <v>0</v>
      </c>
      <c r="N1761" s="42">
        <f>IFERROR(VLOOKUP($H1761,'Gen F Exp'!$A:$E,17,FALSE),0)</f>
        <v>0</v>
      </c>
      <c r="O1761" s="34">
        <f>IFERROR(VLOOKUP($H1761,'Water F Rev'!$A:$L,15,FALSE),0)</f>
        <v>0</v>
      </c>
      <c r="P1761" s="34">
        <f>IFERROR(VLOOKUP($H1761,'Water F Rev'!$A:$L,16,FALSE),0)</f>
        <v>0</v>
      </c>
      <c r="Q1761" s="42">
        <f>IFERROR(VLOOKUP($H1761,'Water F Rev'!$A:$L,17,FALSE),0)</f>
        <v>0</v>
      </c>
      <c r="R1761" s="34">
        <f>IFERROR(VLOOKUP($H1761,'Water F Exp'!$A:$K,15,FALSE),0)</f>
        <v>0</v>
      </c>
      <c r="S1761" s="34">
        <f>IFERROR(VLOOKUP($H1761,'Water F Exp'!$A:$K,16,FALSE),0)</f>
        <v>0</v>
      </c>
      <c r="T1761" s="42">
        <f>IFERROR(VLOOKUP($H1761,'Water F Exp'!$A:$K,17,FALSE),0)</f>
        <v>0</v>
      </c>
      <c r="U1761" s="34">
        <f>IFERROR(VLOOKUP($H1761,'Sewer F Rev'!$A:$E,15,FALSE),0)</f>
        <v>0</v>
      </c>
      <c r="V1761" s="34">
        <f>IFERROR(VLOOKUP($H1761,'Sewer F Rev'!$A:$E,16,FALSE),0)</f>
        <v>0</v>
      </c>
      <c r="W1761" s="42">
        <f>IFERROR(VLOOKUP($H1761,'Sewer F Rev'!$A:$E,17,FALSE),0)</f>
        <v>0</v>
      </c>
      <c r="X1761" s="34">
        <f>IFERROR(VLOOKUP($H1761,'Sewer F Exp'!$A:$B,15,FALSE),0)</f>
        <v>0</v>
      </c>
      <c r="Y1761" s="34">
        <f>IFERROR(VLOOKUP($H1761,'Sewer F Exp'!$A:$B,16,FALSE),0)</f>
        <v>0</v>
      </c>
      <c r="Z1761" s="42">
        <f>IFERROR(VLOOKUP($H1761,'Sewer F Exp'!$A:$B,17,FALSE),0)</f>
        <v>0</v>
      </c>
      <c r="AA1761" s="34">
        <f>IFERROR(VLOOKUP($H1761,'Refuse F Rev'!$A:$E,15,FALSE),0)</f>
        <v>0</v>
      </c>
      <c r="AB1761" s="34">
        <f>IFERROR(VLOOKUP($H1761,'Refuse F Rev'!$A:$E,16,FALSE),0)</f>
        <v>0</v>
      </c>
      <c r="AC1761" s="42">
        <f>IFERROR(VLOOKUP($H1761,'Refuse F Rev'!$A:$E,17,FALSE),0)</f>
        <v>0</v>
      </c>
      <c r="AD1761" s="34">
        <f>IFERROR(VLOOKUP($H1761,'Refuse F Exp'!$A:$E,15,FALSE),0)</f>
        <v>0</v>
      </c>
      <c r="AE1761" s="34">
        <f>IFERROR(VLOOKUP($H1761,'Refuse F Exp'!$A:$E,16,FALSE),0)</f>
        <v>0</v>
      </c>
      <c r="AF1761" s="42">
        <f>IFERROR(VLOOKUP($H1761,'Refuse F Exp'!$A:$E,17,FALSE),0)</f>
        <v>0</v>
      </c>
      <c r="AG1761" s="34">
        <f>IFERROR(VLOOKUP($H1761,#REF!,10,FALSE),0)</f>
        <v>0</v>
      </c>
      <c r="AH1761" s="34">
        <f>IFERROR(VLOOKUP($H1761,#REF!,11,FALSE),0)</f>
        <v>0</v>
      </c>
      <c r="AI1761" s="42">
        <f>IFERROR(VLOOKUP($H1761,#REF!,12,FALSE),0)</f>
        <v>0</v>
      </c>
      <c r="AJ1761" s="34">
        <f>IFERROR(VLOOKUP($H1761,#REF!,10,FALSE),0)</f>
        <v>0</v>
      </c>
      <c r="AK1761" s="34">
        <f>IFERROR(VLOOKUP($H1761,#REF!,11,FALSE),0)</f>
        <v>0</v>
      </c>
      <c r="AL1761" s="42">
        <f>IFERROR(VLOOKUP($H1761,#REF!,12,FALSE),0)</f>
        <v>0</v>
      </c>
      <c r="AM1761" s="34">
        <f>IFERROR(VLOOKUP($H1761,#REF!,10,FALSE),0)</f>
        <v>0</v>
      </c>
      <c r="AN1761" s="34">
        <f>IFERROR(VLOOKUP($H1761,#REF!,11,FALSE),0)</f>
        <v>0</v>
      </c>
      <c r="AO1761" s="42">
        <f>IFERROR(VLOOKUP($H1761,#REF!,12,FALSE),0)</f>
        <v>0</v>
      </c>
      <c r="AP1761" s="34">
        <f>IFERROR(VLOOKUP($H1761,#REF!,10,FALSE),0)</f>
        <v>0</v>
      </c>
      <c r="AQ1761" s="34">
        <f>IFERROR(VLOOKUP($H1761,#REF!,11,FALSE),0)</f>
        <v>0</v>
      </c>
      <c r="AR1761" s="42">
        <f>IFERROR(VLOOKUP($H1761,#REF!,12,FALSE),0)</f>
        <v>0</v>
      </c>
      <c r="AS1761" s="34">
        <f>IFERROR(VLOOKUP($H1761,#REF!,13,FALSE),0)</f>
        <v>0</v>
      </c>
      <c r="AT1761" s="34">
        <f>IFERROR(VLOOKUP($H1761,#REF!,14,FALSE),0)</f>
        <v>0</v>
      </c>
      <c r="AU1761" s="42">
        <f>IFERROR(VLOOKUP($H1761,#REF!,15,FALSE),0)</f>
        <v>0</v>
      </c>
      <c r="AV1761" s="34">
        <f>IFERROR(VLOOKUP($H1761,#REF!,15,FALSE),0)</f>
        <v>0</v>
      </c>
      <c r="AW1761" s="34">
        <f>IFERROR(VLOOKUP($H1761,#REF!,16,FALSE),0)</f>
        <v>0</v>
      </c>
      <c r="AX1761" s="42">
        <f>IFERROR(VLOOKUP($H1761,#REF!,17,FALSE),0)</f>
        <v>0</v>
      </c>
    </row>
    <row r="1762" spans="1:50" x14ac:dyDescent="0.3">
      <c r="A1762" s="33" t="str">
        <f t="shared" si="108"/>
        <v>0</v>
      </c>
      <c r="B1762" s="33">
        <f>+'R&amp;E EXPORT'!B1561</f>
        <v>0</v>
      </c>
      <c r="C1762" t="str">
        <f>IFERROR(VLOOKUP(A1762,'MCSJ Export'!A:C,3,FALSE),"")</f>
        <v/>
      </c>
      <c r="D1762" s="37">
        <f t="shared" ca="1" si="109"/>
        <v>0</v>
      </c>
      <c r="E1762" s="37">
        <f t="shared" ca="1" si="110"/>
        <v>0</v>
      </c>
      <c r="F1762" s="37">
        <f t="shared" ca="1" si="111"/>
        <v>0</v>
      </c>
      <c r="G1762" s="37"/>
      <c r="H1762" s="33">
        <f>+'R&amp;E EXPORT'!A1561</f>
        <v>0</v>
      </c>
      <c r="I1762" s="34">
        <f>IFERROR(VLOOKUP($H1762,'Gen F Rev'!$A:$M,15,FALSE),0)</f>
        <v>0</v>
      </c>
      <c r="J1762" s="34">
        <f>IFERROR(VLOOKUP($H1762,'Gen F Rev'!$A:$M,16,FALSE),0)</f>
        <v>0</v>
      </c>
      <c r="K1762" s="42">
        <f>IFERROR(VLOOKUP($H1762,'Gen F Rev'!$A:$M,17,FALSE),0)</f>
        <v>0</v>
      </c>
      <c r="L1762" s="34">
        <f>IFERROR(VLOOKUP($H1762,'Gen F Exp'!$A:$E,15,FALSE),0)</f>
        <v>0</v>
      </c>
      <c r="M1762" s="34">
        <f>IFERROR(VLOOKUP($H1762,'Gen F Exp'!$A:$E,16,FALSE),0)</f>
        <v>0</v>
      </c>
      <c r="N1762" s="42">
        <f>IFERROR(VLOOKUP($H1762,'Gen F Exp'!$A:$E,17,FALSE),0)</f>
        <v>0</v>
      </c>
      <c r="O1762" s="34">
        <f>IFERROR(VLOOKUP($H1762,'Water F Rev'!$A:$L,15,FALSE),0)</f>
        <v>0</v>
      </c>
      <c r="P1762" s="34">
        <f>IFERROR(VLOOKUP($H1762,'Water F Rev'!$A:$L,16,FALSE),0)</f>
        <v>0</v>
      </c>
      <c r="Q1762" s="42">
        <f>IFERROR(VLOOKUP($H1762,'Water F Rev'!$A:$L,17,FALSE),0)</f>
        <v>0</v>
      </c>
      <c r="R1762" s="34">
        <f>IFERROR(VLOOKUP($H1762,'Water F Exp'!$A:$K,15,FALSE),0)</f>
        <v>0</v>
      </c>
      <c r="S1762" s="34">
        <f>IFERROR(VLOOKUP($H1762,'Water F Exp'!$A:$K,16,FALSE),0)</f>
        <v>0</v>
      </c>
      <c r="T1762" s="42">
        <f>IFERROR(VLOOKUP($H1762,'Water F Exp'!$A:$K,17,FALSE),0)</f>
        <v>0</v>
      </c>
      <c r="U1762" s="34">
        <f ca="1">IFERROR(VLOOKUP($H1762,'Sewer F Rev'!$A:$E,15,FALSE),0)</f>
        <v>0</v>
      </c>
      <c r="V1762" s="34">
        <f ca="1">IFERROR(VLOOKUP($H1762,'Sewer F Rev'!$A:$E,16,FALSE),0)</f>
        <v>0</v>
      </c>
      <c r="W1762" s="42">
        <f ca="1">IFERROR(VLOOKUP($H1762,'Sewer F Rev'!$A:$E,17,FALSE),0)</f>
        <v>0</v>
      </c>
      <c r="X1762" s="34">
        <f>IFERROR(VLOOKUP($H1762,'Sewer F Exp'!$A:$B,15,FALSE),0)</f>
        <v>0</v>
      </c>
      <c r="Y1762" s="34">
        <f>IFERROR(VLOOKUP($H1762,'Sewer F Exp'!$A:$B,16,FALSE),0)</f>
        <v>0</v>
      </c>
      <c r="Z1762" s="42">
        <f>IFERROR(VLOOKUP($H1762,'Sewer F Exp'!$A:$B,17,FALSE),0)</f>
        <v>0</v>
      </c>
      <c r="AA1762" s="34">
        <f>IFERROR(VLOOKUP($H1762,'Refuse F Rev'!$A:$E,15,FALSE),0)</f>
        <v>0</v>
      </c>
      <c r="AB1762" s="34">
        <f>IFERROR(VLOOKUP($H1762,'Refuse F Rev'!$A:$E,16,FALSE),0)</f>
        <v>0</v>
      </c>
      <c r="AC1762" s="42">
        <f>IFERROR(VLOOKUP($H1762,'Refuse F Rev'!$A:$E,17,FALSE),0)</f>
        <v>0</v>
      </c>
      <c r="AD1762" s="34">
        <f>IFERROR(VLOOKUP($H1762,'Refuse F Exp'!$A:$E,15,FALSE),0)</f>
        <v>0</v>
      </c>
      <c r="AE1762" s="34">
        <f>IFERROR(VLOOKUP($H1762,'Refuse F Exp'!$A:$E,16,FALSE),0)</f>
        <v>0</v>
      </c>
      <c r="AF1762" s="42">
        <f>IFERROR(VLOOKUP($H1762,'Refuse F Exp'!$A:$E,17,FALSE),0)</f>
        <v>0</v>
      </c>
      <c r="AG1762" s="34">
        <f>IFERROR(VLOOKUP($H1762,#REF!,10,FALSE),0)</f>
        <v>0</v>
      </c>
      <c r="AH1762" s="34">
        <f>IFERROR(VLOOKUP($H1762,#REF!,11,FALSE),0)</f>
        <v>0</v>
      </c>
      <c r="AI1762" s="42">
        <f>IFERROR(VLOOKUP($H1762,#REF!,12,FALSE),0)</f>
        <v>0</v>
      </c>
      <c r="AJ1762" s="34">
        <f>IFERROR(VLOOKUP($H1762,#REF!,10,FALSE),0)</f>
        <v>0</v>
      </c>
      <c r="AK1762" s="34">
        <f>IFERROR(VLOOKUP($H1762,#REF!,11,FALSE),0)</f>
        <v>0</v>
      </c>
      <c r="AL1762" s="42">
        <f>IFERROR(VLOOKUP($H1762,#REF!,12,FALSE),0)</f>
        <v>0</v>
      </c>
      <c r="AM1762" s="34">
        <f>IFERROR(VLOOKUP($H1762,#REF!,10,FALSE),0)</f>
        <v>0</v>
      </c>
      <c r="AN1762" s="34">
        <f>IFERROR(VLOOKUP($H1762,#REF!,11,FALSE),0)</f>
        <v>0</v>
      </c>
      <c r="AO1762" s="42">
        <f>IFERROR(VLOOKUP($H1762,#REF!,12,FALSE),0)</f>
        <v>0</v>
      </c>
      <c r="AP1762" s="34">
        <f>IFERROR(VLOOKUP($H1762,#REF!,10,FALSE),0)</f>
        <v>0</v>
      </c>
      <c r="AQ1762" s="34">
        <f>IFERROR(VLOOKUP($H1762,#REF!,11,FALSE),0)</f>
        <v>0</v>
      </c>
      <c r="AR1762" s="42">
        <f>IFERROR(VLOOKUP($H1762,#REF!,12,FALSE),0)</f>
        <v>0</v>
      </c>
      <c r="AS1762" s="34">
        <f>IFERROR(VLOOKUP($H1762,#REF!,13,FALSE),0)</f>
        <v>0</v>
      </c>
      <c r="AT1762" s="34">
        <f>IFERROR(VLOOKUP($H1762,#REF!,14,FALSE),0)</f>
        <v>0</v>
      </c>
      <c r="AU1762" s="42">
        <f>IFERROR(VLOOKUP($H1762,#REF!,15,FALSE),0)</f>
        <v>0</v>
      </c>
      <c r="AV1762" s="34">
        <f>IFERROR(VLOOKUP($H1762,#REF!,15,FALSE),0)</f>
        <v>0</v>
      </c>
      <c r="AW1762" s="34">
        <f>IFERROR(VLOOKUP($H1762,#REF!,16,FALSE),0)</f>
        <v>0</v>
      </c>
      <c r="AX1762" s="42">
        <f>IFERROR(VLOOKUP($H1762,#REF!,17,FALSE),0)</f>
        <v>0</v>
      </c>
    </row>
    <row r="1763" spans="1:50" x14ac:dyDescent="0.3">
      <c r="A1763" s="33" t="str">
        <f t="shared" si="108"/>
        <v>0</v>
      </c>
      <c r="B1763" s="33">
        <f>+'R&amp;E EXPORT'!B1562</f>
        <v>0</v>
      </c>
      <c r="C1763" t="str">
        <f>IFERROR(VLOOKUP(A1763,'MCSJ Export'!A:C,3,FALSE),"")</f>
        <v/>
      </c>
      <c r="D1763" s="37">
        <f t="shared" ca="1" si="109"/>
        <v>0</v>
      </c>
      <c r="E1763" s="37">
        <f t="shared" ca="1" si="110"/>
        <v>0</v>
      </c>
      <c r="F1763" s="37">
        <f t="shared" ca="1" si="111"/>
        <v>0</v>
      </c>
      <c r="G1763" s="37"/>
      <c r="H1763" s="33">
        <f>+'R&amp;E EXPORT'!A1562</f>
        <v>0</v>
      </c>
      <c r="I1763" s="34">
        <f>IFERROR(VLOOKUP($H1763,'Gen F Rev'!$A:$M,15,FALSE),0)</f>
        <v>0</v>
      </c>
      <c r="J1763" s="34">
        <f>IFERROR(VLOOKUP($H1763,'Gen F Rev'!$A:$M,16,FALSE),0)</f>
        <v>0</v>
      </c>
      <c r="K1763" s="42">
        <f>IFERROR(VLOOKUP($H1763,'Gen F Rev'!$A:$M,17,FALSE),0)</f>
        <v>0</v>
      </c>
      <c r="L1763" s="34">
        <f>IFERROR(VLOOKUP($H1763,'Gen F Exp'!$A:$E,15,FALSE),0)</f>
        <v>0</v>
      </c>
      <c r="M1763" s="34">
        <f>IFERROR(VLOOKUP($H1763,'Gen F Exp'!$A:$E,16,FALSE),0)</f>
        <v>0</v>
      </c>
      <c r="N1763" s="42">
        <f>IFERROR(VLOOKUP($H1763,'Gen F Exp'!$A:$E,17,FALSE),0)</f>
        <v>0</v>
      </c>
      <c r="O1763" s="34">
        <f>IFERROR(VLOOKUP($H1763,'Water F Rev'!$A:$L,15,FALSE),0)</f>
        <v>0</v>
      </c>
      <c r="P1763" s="34">
        <f>IFERROR(VLOOKUP($H1763,'Water F Rev'!$A:$L,16,FALSE),0)</f>
        <v>0</v>
      </c>
      <c r="Q1763" s="42">
        <f>IFERROR(VLOOKUP($H1763,'Water F Rev'!$A:$L,17,FALSE),0)</f>
        <v>0</v>
      </c>
      <c r="R1763" s="34">
        <f>IFERROR(VLOOKUP($H1763,'Water F Exp'!$A:$K,15,FALSE),0)</f>
        <v>0</v>
      </c>
      <c r="S1763" s="34">
        <f>IFERROR(VLOOKUP($H1763,'Water F Exp'!$A:$K,16,FALSE),0)</f>
        <v>0</v>
      </c>
      <c r="T1763" s="42">
        <f>IFERROR(VLOOKUP($H1763,'Water F Exp'!$A:$K,17,FALSE),0)</f>
        <v>0</v>
      </c>
      <c r="U1763" s="34">
        <f ca="1">IFERROR(VLOOKUP($H1763,'Sewer F Rev'!$A:$E,15,FALSE),0)</f>
        <v>0</v>
      </c>
      <c r="V1763" s="34">
        <f ca="1">IFERROR(VLOOKUP($H1763,'Sewer F Rev'!$A:$E,16,FALSE),0)</f>
        <v>0</v>
      </c>
      <c r="W1763" s="42">
        <f ca="1">IFERROR(VLOOKUP($H1763,'Sewer F Rev'!$A:$E,17,FALSE),0)</f>
        <v>0</v>
      </c>
      <c r="X1763" s="34">
        <f>IFERROR(VLOOKUP($H1763,'Sewer F Exp'!$A:$B,15,FALSE),0)</f>
        <v>0</v>
      </c>
      <c r="Y1763" s="34">
        <f>IFERROR(VLOOKUP($H1763,'Sewer F Exp'!$A:$B,16,FALSE),0)</f>
        <v>0</v>
      </c>
      <c r="Z1763" s="42">
        <f>IFERROR(VLOOKUP($H1763,'Sewer F Exp'!$A:$B,17,FALSE),0)</f>
        <v>0</v>
      </c>
      <c r="AA1763" s="34">
        <f>IFERROR(VLOOKUP($H1763,'Refuse F Rev'!$A:$E,15,FALSE),0)</f>
        <v>0</v>
      </c>
      <c r="AB1763" s="34">
        <f>IFERROR(VLOOKUP($H1763,'Refuse F Rev'!$A:$E,16,FALSE),0)</f>
        <v>0</v>
      </c>
      <c r="AC1763" s="42">
        <f>IFERROR(VLOOKUP($H1763,'Refuse F Rev'!$A:$E,17,FALSE),0)</f>
        <v>0</v>
      </c>
      <c r="AD1763" s="34">
        <f>IFERROR(VLOOKUP($H1763,'Refuse F Exp'!$A:$E,15,FALSE),0)</f>
        <v>0</v>
      </c>
      <c r="AE1763" s="34">
        <f>IFERROR(VLOOKUP($H1763,'Refuse F Exp'!$A:$E,16,FALSE),0)</f>
        <v>0</v>
      </c>
      <c r="AF1763" s="42">
        <f>IFERROR(VLOOKUP($H1763,'Refuse F Exp'!$A:$E,17,FALSE),0)</f>
        <v>0</v>
      </c>
      <c r="AG1763" s="34">
        <f>IFERROR(VLOOKUP($H1763,#REF!,10,FALSE),0)</f>
        <v>0</v>
      </c>
      <c r="AH1763" s="34">
        <f>IFERROR(VLOOKUP($H1763,#REF!,11,FALSE),0)</f>
        <v>0</v>
      </c>
      <c r="AI1763" s="42">
        <f>IFERROR(VLOOKUP($H1763,#REF!,12,FALSE),0)</f>
        <v>0</v>
      </c>
      <c r="AJ1763" s="34">
        <f>IFERROR(VLOOKUP($H1763,#REF!,10,FALSE),0)</f>
        <v>0</v>
      </c>
      <c r="AK1763" s="34">
        <f>IFERROR(VLOOKUP($H1763,#REF!,11,FALSE),0)</f>
        <v>0</v>
      </c>
      <c r="AL1763" s="42">
        <f>IFERROR(VLOOKUP($H1763,#REF!,12,FALSE),0)</f>
        <v>0</v>
      </c>
      <c r="AM1763" s="34">
        <f>IFERROR(VLOOKUP($H1763,#REF!,10,FALSE),0)</f>
        <v>0</v>
      </c>
      <c r="AN1763" s="34">
        <f>IFERROR(VLOOKUP($H1763,#REF!,11,FALSE),0)</f>
        <v>0</v>
      </c>
      <c r="AO1763" s="42">
        <f>IFERROR(VLOOKUP($H1763,#REF!,12,FALSE),0)</f>
        <v>0</v>
      </c>
      <c r="AP1763" s="34">
        <f>IFERROR(VLOOKUP($H1763,#REF!,10,FALSE),0)</f>
        <v>0</v>
      </c>
      <c r="AQ1763" s="34">
        <f>IFERROR(VLOOKUP($H1763,#REF!,11,FALSE),0)</f>
        <v>0</v>
      </c>
      <c r="AR1763" s="42">
        <f>IFERROR(VLOOKUP($H1763,#REF!,12,FALSE),0)</f>
        <v>0</v>
      </c>
      <c r="AS1763" s="34">
        <f>IFERROR(VLOOKUP($H1763,#REF!,13,FALSE),0)</f>
        <v>0</v>
      </c>
      <c r="AT1763" s="34">
        <f>IFERROR(VLOOKUP($H1763,#REF!,14,FALSE),0)</f>
        <v>0</v>
      </c>
      <c r="AU1763" s="42">
        <f>IFERROR(VLOOKUP($H1763,#REF!,15,FALSE),0)</f>
        <v>0</v>
      </c>
      <c r="AV1763" s="34">
        <f>IFERROR(VLOOKUP($H1763,#REF!,15,FALSE),0)</f>
        <v>0</v>
      </c>
      <c r="AW1763" s="34">
        <f>IFERROR(VLOOKUP($H1763,#REF!,16,FALSE),0)</f>
        <v>0</v>
      </c>
      <c r="AX1763" s="42">
        <f>IFERROR(VLOOKUP($H1763,#REF!,17,FALSE),0)</f>
        <v>0</v>
      </c>
    </row>
    <row r="1764" spans="1:50" x14ac:dyDescent="0.3">
      <c r="A1764" s="33" t="str">
        <f t="shared" si="108"/>
        <v>0</v>
      </c>
      <c r="B1764" s="33">
        <f>+'R&amp;E EXPORT'!B1563</f>
        <v>0</v>
      </c>
      <c r="C1764" t="str">
        <f>IFERROR(VLOOKUP(A1764,'MCSJ Export'!A:C,3,FALSE),"")</f>
        <v/>
      </c>
      <c r="D1764" s="37">
        <f t="shared" ca="1" si="109"/>
        <v>0</v>
      </c>
      <c r="E1764" s="37">
        <f t="shared" ca="1" si="110"/>
        <v>0</v>
      </c>
      <c r="F1764" s="37">
        <f t="shared" ca="1" si="111"/>
        <v>0</v>
      </c>
      <c r="G1764" s="37"/>
      <c r="H1764" s="33">
        <f>+'R&amp;E EXPORT'!A1563</f>
        <v>0</v>
      </c>
      <c r="I1764" s="34">
        <f>IFERROR(VLOOKUP($H1764,'Gen F Rev'!$A:$M,15,FALSE),0)</f>
        <v>0</v>
      </c>
      <c r="J1764" s="34">
        <f>IFERROR(VLOOKUP($H1764,'Gen F Rev'!$A:$M,16,FALSE),0)</f>
        <v>0</v>
      </c>
      <c r="K1764" s="42">
        <f>IFERROR(VLOOKUP($H1764,'Gen F Rev'!$A:$M,17,FALSE),0)</f>
        <v>0</v>
      </c>
      <c r="L1764" s="34">
        <f>IFERROR(VLOOKUP($H1764,'Gen F Exp'!$A:$E,15,FALSE),0)</f>
        <v>0</v>
      </c>
      <c r="M1764" s="34">
        <f>IFERROR(VLOOKUP($H1764,'Gen F Exp'!$A:$E,16,FALSE),0)</f>
        <v>0</v>
      </c>
      <c r="N1764" s="42">
        <f>IFERROR(VLOOKUP($H1764,'Gen F Exp'!$A:$E,17,FALSE),0)</f>
        <v>0</v>
      </c>
      <c r="O1764" s="34">
        <f>IFERROR(VLOOKUP($H1764,'Water F Rev'!$A:$L,15,FALSE),0)</f>
        <v>0</v>
      </c>
      <c r="P1764" s="34">
        <f>IFERROR(VLOOKUP($H1764,'Water F Rev'!$A:$L,16,FALSE),0)</f>
        <v>0</v>
      </c>
      <c r="Q1764" s="42">
        <f>IFERROR(VLOOKUP($H1764,'Water F Rev'!$A:$L,17,FALSE),0)</f>
        <v>0</v>
      </c>
      <c r="R1764" s="34">
        <f>IFERROR(VLOOKUP($H1764,'Water F Exp'!$A:$K,15,FALSE),0)</f>
        <v>0</v>
      </c>
      <c r="S1764" s="34">
        <f>IFERROR(VLOOKUP($H1764,'Water F Exp'!$A:$K,16,FALSE),0)</f>
        <v>0</v>
      </c>
      <c r="T1764" s="42">
        <f>IFERROR(VLOOKUP($H1764,'Water F Exp'!$A:$K,17,FALSE),0)</f>
        <v>0</v>
      </c>
      <c r="U1764" s="34">
        <f ca="1">IFERROR(VLOOKUP($H1764,'Sewer F Rev'!$A:$E,15,FALSE),0)</f>
        <v>0</v>
      </c>
      <c r="V1764" s="34">
        <f ca="1">IFERROR(VLOOKUP($H1764,'Sewer F Rev'!$A:$E,16,FALSE),0)</f>
        <v>0</v>
      </c>
      <c r="W1764" s="42">
        <f ca="1">IFERROR(VLOOKUP($H1764,'Sewer F Rev'!$A:$E,17,FALSE),0)</f>
        <v>0</v>
      </c>
      <c r="X1764" s="34">
        <f>IFERROR(VLOOKUP($H1764,'Sewer F Exp'!$A:$B,15,FALSE),0)</f>
        <v>0</v>
      </c>
      <c r="Y1764" s="34">
        <f>IFERROR(VLOOKUP($H1764,'Sewer F Exp'!$A:$B,16,FALSE),0)</f>
        <v>0</v>
      </c>
      <c r="Z1764" s="42">
        <f>IFERROR(VLOOKUP($H1764,'Sewer F Exp'!$A:$B,17,FALSE),0)</f>
        <v>0</v>
      </c>
      <c r="AA1764" s="34">
        <f>IFERROR(VLOOKUP($H1764,'Refuse F Rev'!$A:$E,15,FALSE),0)</f>
        <v>0</v>
      </c>
      <c r="AB1764" s="34">
        <f>IFERROR(VLOOKUP($H1764,'Refuse F Rev'!$A:$E,16,FALSE),0)</f>
        <v>0</v>
      </c>
      <c r="AC1764" s="42">
        <f>IFERROR(VLOOKUP($H1764,'Refuse F Rev'!$A:$E,17,FALSE),0)</f>
        <v>0</v>
      </c>
      <c r="AD1764" s="34">
        <f>IFERROR(VLOOKUP($H1764,'Refuse F Exp'!$A:$E,15,FALSE),0)</f>
        <v>0</v>
      </c>
      <c r="AE1764" s="34">
        <f>IFERROR(VLOOKUP($H1764,'Refuse F Exp'!$A:$E,16,FALSE),0)</f>
        <v>0</v>
      </c>
      <c r="AF1764" s="42">
        <f>IFERROR(VLOOKUP($H1764,'Refuse F Exp'!$A:$E,17,FALSE),0)</f>
        <v>0</v>
      </c>
      <c r="AG1764" s="34">
        <f>IFERROR(VLOOKUP($H1764,#REF!,10,FALSE),0)</f>
        <v>0</v>
      </c>
      <c r="AH1764" s="34">
        <f>IFERROR(VLOOKUP($H1764,#REF!,11,FALSE),0)</f>
        <v>0</v>
      </c>
      <c r="AI1764" s="42">
        <f>IFERROR(VLOOKUP($H1764,#REF!,12,FALSE),0)</f>
        <v>0</v>
      </c>
      <c r="AJ1764" s="34">
        <f>IFERROR(VLOOKUP($H1764,#REF!,10,FALSE),0)</f>
        <v>0</v>
      </c>
      <c r="AK1764" s="34">
        <f>IFERROR(VLOOKUP($H1764,#REF!,11,FALSE),0)</f>
        <v>0</v>
      </c>
      <c r="AL1764" s="42">
        <f>IFERROR(VLOOKUP($H1764,#REF!,12,FALSE),0)</f>
        <v>0</v>
      </c>
      <c r="AM1764" s="34">
        <f>IFERROR(VLOOKUP($H1764,#REF!,10,FALSE),0)</f>
        <v>0</v>
      </c>
      <c r="AN1764" s="34">
        <f>IFERROR(VLOOKUP($H1764,#REF!,11,FALSE),0)</f>
        <v>0</v>
      </c>
      <c r="AO1764" s="42">
        <f>IFERROR(VLOOKUP($H1764,#REF!,12,FALSE),0)</f>
        <v>0</v>
      </c>
      <c r="AP1764" s="34">
        <f>IFERROR(VLOOKUP($H1764,#REF!,10,FALSE),0)</f>
        <v>0</v>
      </c>
      <c r="AQ1764" s="34">
        <f>IFERROR(VLOOKUP($H1764,#REF!,11,FALSE),0)</f>
        <v>0</v>
      </c>
      <c r="AR1764" s="42">
        <f>IFERROR(VLOOKUP($H1764,#REF!,12,FALSE),0)</f>
        <v>0</v>
      </c>
      <c r="AS1764" s="34">
        <f>IFERROR(VLOOKUP($H1764,#REF!,13,FALSE),0)</f>
        <v>0</v>
      </c>
      <c r="AT1764" s="34">
        <f>IFERROR(VLOOKUP($H1764,#REF!,14,FALSE),0)</f>
        <v>0</v>
      </c>
      <c r="AU1764" s="42">
        <f>IFERROR(VLOOKUP($H1764,#REF!,15,FALSE),0)</f>
        <v>0</v>
      </c>
      <c r="AV1764" s="34">
        <f>IFERROR(VLOOKUP($H1764,#REF!,15,FALSE),0)</f>
        <v>0</v>
      </c>
      <c r="AW1764" s="34">
        <f>IFERROR(VLOOKUP($H1764,#REF!,16,FALSE),0)</f>
        <v>0</v>
      </c>
      <c r="AX1764" s="42">
        <f>IFERROR(VLOOKUP($H1764,#REF!,17,FALSE),0)</f>
        <v>0</v>
      </c>
    </row>
    <row r="1765" spans="1:50" x14ac:dyDescent="0.3">
      <c r="A1765" s="33" t="str">
        <f t="shared" si="108"/>
        <v>0</v>
      </c>
      <c r="B1765" s="33">
        <f>+'R&amp;E EXPORT'!B1564</f>
        <v>0</v>
      </c>
      <c r="C1765" t="str">
        <f>IFERROR(VLOOKUP(A1765,'MCSJ Export'!A:C,3,FALSE),"")</f>
        <v/>
      </c>
      <c r="D1765" s="37">
        <f t="shared" ca="1" si="109"/>
        <v>0</v>
      </c>
      <c r="E1765" s="37">
        <f t="shared" ca="1" si="110"/>
        <v>0</v>
      </c>
      <c r="F1765" s="37">
        <f t="shared" ca="1" si="111"/>
        <v>0</v>
      </c>
      <c r="G1765" s="37"/>
      <c r="H1765" s="33">
        <f>+'R&amp;E EXPORT'!A1564</f>
        <v>0</v>
      </c>
      <c r="I1765" s="34">
        <f>IFERROR(VLOOKUP($H1765,'Gen F Rev'!$A:$M,15,FALSE),0)</f>
        <v>0</v>
      </c>
      <c r="J1765" s="34">
        <f>IFERROR(VLOOKUP($H1765,'Gen F Rev'!$A:$M,16,FALSE),0)</f>
        <v>0</v>
      </c>
      <c r="K1765" s="42">
        <f>IFERROR(VLOOKUP($H1765,'Gen F Rev'!$A:$M,17,FALSE),0)</f>
        <v>0</v>
      </c>
      <c r="L1765" s="34">
        <f>IFERROR(VLOOKUP($H1765,'Gen F Exp'!$A:$E,15,FALSE),0)</f>
        <v>0</v>
      </c>
      <c r="M1765" s="34">
        <f>IFERROR(VLOOKUP($H1765,'Gen F Exp'!$A:$E,16,FALSE),0)</f>
        <v>0</v>
      </c>
      <c r="N1765" s="42">
        <f>IFERROR(VLOOKUP($H1765,'Gen F Exp'!$A:$E,17,FALSE),0)</f>
        <v>0</v>
      </c>
      <c r="O1765" s="34">
        <f>IFERROR(VLOOKUP($H1765,'Water F Rev'!$A:$L,15,FALSE),0)</f>
        <v>0</v>
      </c>
      <c r="P1765" s="34">
        <f>IFERROR(VLOOKUP($H1765,'Water F Rev'!$A:$L,16,FALSE),0)</f>
        <v>0</v>
      </c>
      <c r="Q1765" s="42">
        <f>IFERROR(VLOOKUP($H1765,'Water F Rev'!$A:$L,17,FALSE),0)</f>
        <v>0</v>
      </c>
      <c r="R1765" s="34">
        <f>IFERROR(VLOOKUP($H1765,'Water F Exp'!$A:$K,15,FALSE),0)</f>
        <v>0</v>
      </c>
      <c r="S1765" s="34">
        <f>IFERROR(VLOOKUP($H1765,'Water F Exp'!$A:$K,16,FALSE),0)</f>
        <v>0</v>
      </c>
      <c r="T1765" s="42">
        <f>IFERROR(VLOOKUP($H1765,'Water F Exp'!$A:$K,17,FALSE),0)</f>
        <v>0</v>
      </c>
      <c r="U1765" s="34">
        <f ca="1">IFERROR(VLOOKUP($H1765,'Sewer F Rev'!$A:$E,15,FALSE),0)</f>
        <v>0</v>
      </c>
      <c r="V1765" s="34">
        <f ca="1">IFERROR(VLOOKUP($H1765,'Sewer F Rev'!$A:$E,16,FALSE),0)</f>
        <v>0</v>
      </c>
      <c r="W1765" s="42">
        <f ca="1">IFERROR(VLOOKUP($H1765,'Sewer F Rev'!$A:$E,17,FALSE),0)</f>
        <v>0</v>
      </c>
      <c r="X1765" s="34">
        <f>IFERROR(VLOOKUP($H1765,'Sewer F Exp'!$A:$B,15,FALSE),0)</f>
        <v>0</v>
      </c>
      <c r="Y1765" s="34">
        <f>IFERROR(VLOOKUP($H1765,'Sewer F Exp'!$A:$B,16,FALSE),0)</f>
        <v>0</v>
      </c>
      <c r="Z1765" s="42">
        <f>IFERROR(VLOOKUP($H1765,'Sewer F Exp'!$A:$B,17,FALSE),0)</f>
        <v>0</v>
      </c>
      <c r="AA1765" s="34">
        <f>IFERROR(VLOOKUP($H1765,'Refuse F Rev'!$A:$E,15,FALSE),0)</f>
        <v>0</v>
      </c>
      <c r="AB1765" s="34">
        <f>IFERROR(VLOOKUP($H1765,'Refuse F Rev'!$A:$E,16,FALSE),0)</f>
        <v>0</v>
      </c>
      <c r="AC1765" s="42">
        <f>IFERROR(VLOOKUP($H1765,'Refuse F Rev'!$A:$E,17,FALSE),0)</f>
        <v>0</v>
      </c>
      <c r="AD1765" s="34">
        <f>IFERROR(VLOOKUP($H1765,'Refuse F Exp'!$A:$E,15,FALSE),0)</f>
        <v>0</v>
      </c>
      <c r="AE1765" s="34">
        <f>IFERROR(VLOOKUP($H1765,'Refuse F Exp'!$A:$E,16,FALSE),0)</f>
        <v>0</v>
      </c>
      <c r="AF1765" s="42">
        <f>IFERROR(VLOOKUP($H1765,'Refuse F Exp'!$A:$E,17,FALSE),0)</f>
        <v>0</v>
      </c>
      <c r="AG1765" s="34">
        <f>IFERROR(VLOOKUP($H1765,#REF!,10,FALSE),0)</f>
        <v>0</v>
      </c>
      <c r="AH1765" s="34">
        <f>IFERROR(VLOOKUP($H1765,#REF!,11,FALSE),0)</f>
        <v>0</v>
      </c>
      <c r="AI1765" s="42">
        <f>IFERROR(VLOOKUP($H1765,#REF!,12,FALSE),0)</f>
        <v>0</v>
      </c>
      <c r="AJ1765" s="34">
        <f>IFERROR(VLOOKUP($H1765,#REF!,10,FALSE),0)</f>
        <v>0</v>
      </c>
      <c r="AK1765" s="34">
        <f>IFERROR(VLOOKUP($H1765,#REF!,11,FALSE),0)</f>
        <v>0</v>
      </c>
      <c r="AL1765" s="42">
        <f>IFERROR(VLOOKUP($H1765,#REF!,12,FALSE),0)</f>
        <v>0</v>
      </c>
      <c r="AM1765" s="34">
        <f>IFERROR(VLOOKUP($H1765,#REF!,10,FALSE),0)</f>
        <v>0</v>
      </c>
      <c r="AN1765" s="34">
        <f>IFERROR(VLOOKUP($H1765,#REF!,11,FALSE),0)</f>
        <v>0</v>
      </c>
      <c r="AO1765" s="42">
        <f>IFERROR(VLOOKUP($H1765,#REF!,12,FALSE),0)</f>
        <v>0</v>
      </c>
      <c r="AP1765" s="34">
        <f>IFERROR(VLOOKUP($H1765,#REF!,10,FALSE),0)</f>
        <v>0</v>
      </c>
      <c r="AQ1765" s="34">
        <f>IFERROR(VLOOKUP($H1765,#REF!,11,FALSE),0)</f>
        <v>0</v>
      </c>
      <c r="AR1765" s="42">
        <f>IFERROR(VLOOKUP($H1765,#REF!,12,FALSE),0)</f>
        <v>0</v>
      </c>
      <c r="AS1765" s="34">
        <f>IFERROR(VLOOKUP($H1765,#REF!,13,FALSE),0)</f>
        <v>0</v>
      </c>
      <c r="AT1765" s="34">
        <f>IFERROR(VLOOKUP($H1765,#REF!,14,FALSE),0)</f>
        <v>0</v>
      </c>
      <c r="AU1765" s="42">
        <f>IFERROR(VLOOKUP($H1765,#REF!,15,FALSE),0)</f>
        <v>0</v>
      </c>
      <c r="AV1765" s="34">
        <f>IFERROR(VLOOKUP($H1765,#REF!,15,FALSE),0)</f>
        <v>0</v>
      </c>
      <c r="AW1765" s="34">
        <f>IFERROR(VLOOKUP($H1765,#REF!,16,FALSE),0)</f>
        <v>0</v>
      </c>
      <c r="AX1765" s="42">
        <f>IFERROR(VLOOKUP($H1765,#REF!,17,FALSE),0)</f>
        <v>0</v>
      </c>
    </row>
    <row r="1766" spans="1:50" x14ac:dyDescent="0.3">
      <c r="A1766" s="33" t="str">
        <f t="shared" si="108"/>
        <v>0</v>
      </c>
      <c r="B1766" s="33">
        <f>+'R&amp;E EXPORT'!B1565</f>
        <v>0</v>
      </c>
      <c r="C1766" t="str">
        <f>IFERROR(VLOOKUP(A1766,'MCSJ Export'!A:C,3,FALSE),"")</f>
        <v/>
      </c>
      <c r="D1766" s="37">
        <f t="shared" ca="1" si="109"/>
        <v>0</v>
      </c>
      <c r="E1766" s="37">
        <f t="shared" ca="1" si="110"/>
        <v>0</v>
      </c>
      <c r="F1766" s="37">
        <f t="shared" ca="1" si="111"/>
        <v>0</v>
      </c>
      <c r="G1766" s="37"/>
      <c r="H1766" s="33">
        <f>+'R&amp;E EXPORT'!A1565</f>
        <v>0</v>
      </c>
      <c r="I1766" s="34">
        <f>IFERROR(VLOOKUP($H1766,'Gen F Rev'!$A:$M,15,FALSE),0)</f>
        <v>0</v>
      </c>
      <c r="J1766" s="34">
        <f>IFERROR(VLOOKUP($H1766,'Gen F Rev'!$A:$M,16,FALSE),0)</f>
        <v>0</v>
      </c>
      <c r="K1766" s="42">
        <f>IFERROR(VLOOKUP($H1766,'Gen F Rev'!$A:$M,17,FALSE),0)</f>
        <v>0</v>
      </c>
      <c r="L1766" s="34">
        <f>IFERROR(VLOOKUP($H1766,'Gen F Exp'!$A:$E,15,FALSE),0)</f>
        <v>0</v>
      </c>
      <c r="M1766" s="34">
        <f>IFERROR(VLOOKUP($H1766,'Gen F Exp'!$A:$E,16,FALSE),0)</f>
        <v>0</v>
      </c>
      <c r="N1766" s="42">
        <f>IFERROR(VLOOKUP($H1766,'Gen F Exp'!$A:$E,17,FALSE),0)</f>
        <v>0</v>
      </c>
      <c r="O1766" s="34">
        <f>IFERROR(VLOOKUP($H1766,'Water F Rev'!$A:$L,15,FALSE),0)</f>
        <v>0</v>
      </c>
      <c r="P1766" s="34">
        <f>IFERROR(VLOOKUP($H1766,'Water F Rev'!$A:$L,16,FALSE),0)</f>
        <v>0</v>
      </c>
      <c r="Q1766" s="42">
        <f>IFERROR(VLOOKUP($H1766,'Water F Rev'!$A:$L,17,FALSE),0)</f>
        <v>0</v>
      </c>
      <c r="R1766" s="34">
        <f>IFERROR(VLOOKUP($H1766,'Water F Exp'!$A:$K,15,FALSE),0)</f>
        <v>0</v>
      </c>
      <c r="S1766" s="34">
        <f>IFERROR(VLOOKUP($H1766,'Water F Exp'!$A:$K,16,FALSE),0)</f>
        <v>0</v>
      </c>
      <c r="T1766" s="42">
        <f>IFERROR(VLOOKUP($H1766,'Water F Exp'!$A:$K,17,FALSE),0)</f>
        <v>0</v>
      </c>
      <c r="U1766" s="34">
        <f ca="1">IFERROR(VLOOKUP($H1766,'Sewer F Rev'!$A:$E,15,FALSE),0)</f>
        <v>0</v>
      </c>
      <c r="V1766" s="34">
        <f ca="1">IFERROR(VLOOKUP($H1766,'Sewer F Rev'!$A:$E,16,FALSE),0)</f>
        <v>0</v>
      </c>
      <c r="W1766" s="42">
        <f ca="1">IFERROR(VLOOKUP($H1766,'Sewer F Rev'!$A:$E,17,FALSE),0)</f>
        <v>0</v>
      </c>
      <c r="X1766" s="34">
        <f>IFERROR(VLOOKUP($H1766,'Sewer F Exp'!$A:$B,15,FALSE),0)</f>
        <v>0</v>
      </c>
      <c r="Y1766" s="34">
        <f>IFERROR(VLOOKUP($H1766,'Sewer F Exp'!$A:$B,16,FALSE),0)</f>
        <v>0</v>
      </c>
      <c r="Z1766" s="42">
        <f>IFERROR(VLOOKUP($H1766,'Sewer F Exp'!$A:$B,17,FALSE),0)</f>
        <v>0</v>
      </c>
      <c r="AA1766" s="34">
        <f>IFERROR(VLOOKUP($H1766,'Refuse F Rev'!$A:$E,15,FALSE),0)</f>
        <v>0</v>
      </c>
      <c r="AB1766" s="34">
        <f>IFERROR(VLOOKUP($H1766,'Refuse F Rev'!$A:$E,16,FALSE),0)</f>
        <v>0</v>
      </c>
      <c r="AC1766" s="42">
        <f>IFERROR(VLOOKUP($H1766,'Refuse F Rev'!$A:$E,17,FALSE),0)</f>
        <v>0</v>
      </c>
      <c r="AD1766" s="34">
        <f>IFERROR(VLOOKUP($H1766,'Refuse F Exp'!$A:$E,15,FALSE),0)</f>
        <v>0</v>
      </c>
      <c r="AE1766" s="34">
        <f>IFERROR(VLOOKUP($H1766,'Refuse F Exp'!$A:$E,16,FALSE),0)</f>
        <v>0</v>
      </c>
      <c r="AF1766" s="42">
        <f>IFERROR(VLOOKUP($H1766,'Refuse F Exp'!$A:$E,17,FALSE),0)</f>
        <v>0</v>
      </c>
      <c r="AG1766" s="34">
        <f>IFERROR(VLOOKUP($H1766,#REF!,10,FALSE),0)</f>
        <v>0</v>
      </c>
      <c r="AH1766" s="34">
        <f>IFERROR(VLOOKUP($H1766,#REF!,11,FALSE),0)</f>
        <v>0</v>
      </c>
      <c r="AI1766" s="42">
        <f>IFERROR(VLOOKUP($H1766,#REF!,12,FALSE),0)</f>
        <v>0</v>
      </c>
      <c r="AJ1766" s="34">
        <f>IFERROR(VLOOKUP($H1766,#REF!,10,FALSE),0)</f>
        <v>0</v>
      </c>
      <c r="AK1766" s="34">
        <f>IFERROR(VLOOKUP($H1766,#REF!,11,FALSE),0)</f>
        <v>0</v>
      </c>
      <c r="AL1766" s="42">
        <f>IFERROR(VLOOKUP($H1766,#REF!,12,FALSE),0)</f>
        <v>0</v>
      </c>
      <c r="AM1766" s="34">
        <f>IFERROR(VLOOKUP($H1766,#REF!,10,FALSE),0)</f>
        <v>0</v>
      </c>
      <c r="AN1766" s="34">
        <f>IFERROR(VLOOKUP($H1766,#REF!,11,FALSE),0)</f>
        <v>0</v>
      </c>
      <c r="AO1766" s="42">
        <f>IFERROR(VLOOKUP($H1766,#REF!,12,FALSE),0)</f>
        <v>0</v>
      </c>
      <c r="AP1766" s="34">
        <f>IFERROR(VLOOKUP($H1766,#REF!,10,FALSE),0)</f>
        <v>0</v>
      </c>
      <c r="AQ1766" s="34">
        <f>IFERROR(VLOOKUP($H1766,#REF!,11,FALSE),0)</f>
        <v>0</v>
      </c>
      <c r="AR1766" s="42">
        <f>IFERROR(VLOOKUP($H1766,#REF!,12,FALSE),0)</f>
        <v>0</v>
      </c>
      <c r="AS1766" s="34">
        <f>IFERROR(VLOOKUP($H1766,#REF!,13,FALSE),0)</f>
        <v>0</v>
      </c>
      <c r="AT1766" s="34">
        <f>IFERROR(VLOOKUP($H1766,#REF!,14,FALSE),0)</f>
        <v>0</v>
      </c>
      <c r="AU1766" s="42">
        <f>IFERROR(VLOOKUP($H1766,#REF!,15,FALSE),0)</f>
        <v>0</v>
      </c>
      <c r="AV1766" s="34">
        <f>IFERROR(VLOOKUP($H1766,#REF!,15,FALSE),0)</f>
        <v>0</v>
      </c>
      <c r="AW1766" s="34">
        <f>IFERROR(VLOOKUP($H1766,#REF!,16,FALSE),0)</f>
        <v>0</v>
      </c>
      <c r="AX1766" s="42">
        <f>IFERROR(VLOOKUP($H1766,#REF!,17,FALSE),0)</f>
        <v>0</v>
      </c>
    </row>
    <row r="1767" spans="1:50" x14ac:dyDescent="0.3">
      <c r="A1767" s="33" t="str">
        <f t="shared" si="108"/>
        <v>0</v>
      </c>
      <c r="B1767" s="33">
        <f>+'R&amp;E EXPORT'!B1566</f>
        <v>0</v>
      </c>
      <c r="C1767" t="str">
        <f>IFERROR(VLOOKUP(A1767,'MCSJ Export'!A:C,3,FALSE),"")</f>
        <v/>
      </c>
      <c r="D1767" s="37">
        <f t="shared" ca="1" si="109"/>
        <v>0</v>
      </c>
      <c r="E1767" s="37">
        <f t="shared" ca="1" si="110"/>
        <v>0</v>
      </c>
      <c r="F1767" s="37">
        <f t="shared" ca="1" si="111"/>
        <v>0</v>
      </c>
      <c r="G1767" s="37"/>
      <c r="H1767" s="33">
        <f>+'R&amp;E EXPORT'!A1566</f>
        <v>0</v>
      </c>
      <c r="I1767" s="34">
        <f>IFERROR(VLOOKUP($H1767,'Gen F Rev'!$A:$M,15,FALSE),0)</f>
        <v>0</v>
      </c>
      <c r="J1767" s="34">
        <f>IFERROR(VLOOKUP($H1767,'Gen F Rev'!$A:$M,16,FALSE),0)</f>
        <v>0</v>
      </c>
      <c r="K1767" s="42">
        <f>IFERROR(VLOOKUP($H1767,'Gen F Rev'!$A:$M,17,FALSE),0)</f>
        <v>0</v>
      </c>
      <c r="L1767" s="34">
        <f>IFERROR(VLOOKUP($H1767,'Gen F Exp'!$A:$E,15,FALSE),0)</f>
        <v>0</v>
      </c>
      <c r="M1767" s="34">
        <f>IFERROR(VLOOKUP($H1767,'Gen F Exp'!$A:$E,16,FALSE),0)</f>
        <v>0</v>
      </c>
      <c r="N1767" s="42">
        <f>IFERROR(VLOOKUP($H1767,'Gen F Exp'!$A:$E,17,FALSE),0)</f>
        <v>0</v>
      </c>
      <c r="O1767" s="34">
        <f>IFERROR(VLOOKUP($H1767,'Water F Rev'!$A:$L,15,FALSE),0)</f>
        <v>0</v>
      </c>
      <c r="P1767" s="34">
        <f>IFERROR(VLOOKUP($H1767,'Water F Rev'!$A:$L,16,FALSE),0)</f>
        <v>0</v>
      </c>
      <c r="Q1767" s="42">
        <f>IFERROR(VLOOKUP($H1767,'Water F Rev'!$A:$L,17,FALSE),0)</f>
        <v>0</v>
      </c>
      <c r="R1767" s="34">
        <f>IFERROR(VLOOKUP($H1767,'Water F Exp'!$A:$K,15,FALSE),0)</f>
        <v>0</v>
      </c>
      <c r="S1767" s="34">
        <f>IFERROR(VLOOKUP($H1767,'Water F Exp'!$A:$K,16,FALSE),0)</f>
        <v>0</v>
      </c>
      <c r="T1767" s="42">
        <f>IFERROR(VLOOKUP($H1767,'Water F Exp'!$A:$K,17,FALSE),0)</f>
        <v>0</v>
      </c>
      <c r="U1767" s="34">
        <f ca="1">IFERROR(VLOOKUP($H1767,'Sewer F Rev'!$A:$E,15,FALSE),0)</f>
        <v>0</v>
      </c>
      <c r="V1767" s="34">
        <f ca="1">IFERROR(VLOOKUP($H1767,'Sewer F Rev'!$A:$E,16,FALSE),0)</f>
        <v>0</v>
      </c>
      <c r="W1767" s="42">
        <f ca="1">IFERROR(VLOOKUP($H1767,'Sewer F Rev'!$A:$E,17,FALSE),0)</f>
        <v>0</v>
      </c>
      <c r="X1767" s="34">
        <f>IFERROR(VLOOKUP($H1767,'Sewer F Exp'!$A:$B,15,FALSE),0)</f>
        <v>0</v>
      </c>
      <c r="Y1767" s="34">
        <f>IFERROR(VLOOKUP($H1767,'Sewer F Exp'!$A:$B,16,FALSE),0)</f>
        <v>0</v>
      </c>
      <c r="Z1767" s="42">
        <f>IFERROR(VLOOKUP($H1767,'Sewer F Exp'!$A:$B,17,FALSE),0)</f>
        <v>0</v>
      </c>
      <c r="AA1767" s="34">
        <f>IFERROR(VLOOKUP($H1767,'Refuse F Rev'!$A:$E,15,FALSE),0)</f>
        <v>0</v>
      </c>
      <c r="AB1767" s="34">
        <f>IFERROR(VLOOKUP($H1767,'Refuse F Rev'!$A:$E,16,FALSE),0)</f>
        <v>0</v>
      </c>
      <c r="AC1767" s="42">
        <f>IFERROR(VLOOKUP($H1767,'Refuse F Rev'!$A:$E,17,FALSE),0)</f>
        <v>0</v>
      </c>
      <c r="AD1767" s="34">
        <f>IFERROR(VLOOKUP($H1767,'Refuse F Exp'!$A:$E,15,FALSE),0)</f>
        <v>0</v>
      </c>
      <c r="AE1767" s="34">
        <f>IFERROR(VLOOKUP($H1767,'Refuse F Exp'!$A:$E,16,FALSE),0)</f>
        <v>0</v>
      </c>
      <c r="AF1767" s="42">
        <f>IFERROR(VLOOKUP($H1767,'Refuse F Exp'!$A:$E,17,FALSE),0)</f>
        <v>0</v>
      </c>
      <c r="AG1767" s="34">
        <f>IFERROR(VLOOKUP($H1767,#REF!,10,FALSE),0)</f>
        <v>0</v>
      </c>
      <c r="AH1767" s="34">
        <f>IFERROR(VLOOKUP($H1767,#REF!,11,FALSE),0)</f>
        <v>0</v>
      </c>
      <c r="AI1767" s="42">
        <f>IFERROR(VLOOKUP($H1767,#REF!,12,FALSE),0)</f>
        <v>0</v>
      </c>
      <c r="AJ1767" s="34">
        <f>IFERROR(VLOOKUP($H1767,#REF!,10,FALSE),0)</f>
        <v>0</v>
      </c>
      <c r="AK1767" s="34">
        <f>IFERROR(VLOOKUP($H1767,#REF!,11,FALSE),0)</f>
        <v>0</v>
      </c>
      <c r="AL1767" s="42">
        <f>IFERROR(VLOOKUP($H1767,#REF!,12,FALSE),0)</f>
        <v>0</v>
      </c>
      <c r="AM1767" s="34">
        <f>IFERROR(VLOOKUP($H1767,#REF!,10,FALSE),0)</f>
        <v>0</v>
      </c>
      <c r="AN1767" s="34">
        <f>IFERROR(VLOOKUP($H1767,#REF!,11,FALSE),0)</f>
        <v>0</v>
      </c>
      <c r="AO1767" s="42">
        <f>IFERROR(VLOOKUP($H1767,#REF!,12,FALSE),0)</f>
        <v>0</v>
      </c>
      <c r="AP1767" s="34">
        <f>IFERROR(VLOOKUP($H1767,#REF!,10,FALSE),0)</f>
        <v>0</v>
      </c>
      <c r="AQ1767" s="34">
        <f>IFERROR(VLOOKUP($H1767,#REF!,11,FALSE),0)</f>
        <v>0</v>
      </c>
      <c r="AR1767" s="42">
        <f>IFERROR(VLOOKUP($H1767,#REF!,12,FALSE),0)</f>
        <v>0</v>
      </c>
      <c r="AS1767" s="34">
        <f>IFERROR(VLOOKUP($H1767,#REF!,13,FALSE),0)</f>
        <v>0</v>
      </c>
      <c r="AT1767" s="34">
        <f>IFERROR(VLOOKUP($H1767,#REF!,14,FALSE),0)</f>
        <v>0</v>
      </c>
      <c r="AU1767" s="42">
        <f>IFERROR(VLOOKUP($H1767,#REF!,15,FALSE),0)</f>
        <v>0</v>
      </c>
      <c r="AV1767" s="34">
        <f>IFERROR(VLOOKUP($H1767,#REF!,15,FALSE),0)</f>
        <v>0</v>
      </c>
      <c r="AW1767" s="34">
        <f>IFERROR(VLOOKUP($H1767,#REF!,16,FALSE),0)</f>
        <v>0</v>
      </c>
      <c r="AX1767" s="42">
        <f>IFERROR(VLOOKUP($H1767,#REF!,17,FALSE),0)</f>
        <v>0</v>
      </c>
    </row>
    <row r="1768" spans="1:50" x14ac:dyDescent="0.3">
      <c r="A1768" s="33" t="str">
        <f t="shared" si="108"/>
        <v>0</v>
      </c>
      <c r="B1768" s="33">
        <f>+'R&amp;E EXPORT'!B1567</f>
        <v>0</v>
      </c>
      <c r="C1768" t="str">
        <f>IFERROR(VLOOKUP(A1768,'MCSJ Export'!A:C,3,FALSE),"")</f>
        <v/>
      </c>
      <c r="D1768" s="37">
        <f t="shared" ca="1" si="109"/>
        <v>0</v>
      </c>
      <c r="E1768" s="37">
        <f t="shared" ca="1" si="110"/>
        <v>0</v>
      </c>
      <c r="F1768" s="37">
        <f t="shared" ca="1" si="111"/>
        <v>0</v>
      </c>
      <c r="G1768" s="37"/>
      <c r="H1768" s="33">
        <f>+'R&amp;E EXPORT'!A1567</f>
        <v>0</v>
      </c>
      <c r="I1768" s="34">
        <f>IFERROR(VLOOKUP($H1768,'Gen F Rev'!$A:$M,15,FALSE),0)</f>
        <v>0</v>
      </c>
      <c r="J1768" s="34">
        <f>IFERROR(VLOOKUP($H1768,'Gen F Rev'!$A:$M,16,FALSE),0)</f>
        <v>0</v>
      </c>
      <c r="K1768" s="42">
        <f>IFERROR(VLOOKUP($H1768,'Gen F Rev'!$A:$M,17,FALSE),0)</f>
        <v>0</v>
      </c>
      <c r="L1768" s="34">
        <f>IFERROR(VLOOKUP($H1768,'Gen F Exp'!$A:$E,15,FALSE),0)</f>
        <v>0</v>
      </c>
      <c r="M1768" s="34">
        <f>IFERROR(VLOOKUP($H1768,'Gen F Exp'!$A:$E,16,FALSE),0)</f>
        <v>0</v>
      </c>
      <c r="N1768" s="42">
        <f>IFERROR(VLOOKUP($H1768,'Gen F Exp'!$A:$E,17,FALSE),0)</f>
        <v>0</v>
      </c>
      <c r="O1768" s="34">
        <f>IFERROR(VLOOKUP($H1768,'Water F Rev'!$A:$L,15,FALSE),0)</f>
        <v>0</v>
      </c>
      <c r="P1768" s="34">
        <f>IFERROR(VLOOKUP($H1768,'Water F Rev'!$A:$L,16,FALSE),0)</f>
        <v>0</v>
      </c>
      <c r="Q1768" s="42">
        <f>IFERROR(VLOOKUP($H1768,'Water F Rev'!$A:$L,17,FALSE),0)</f>
        <v>0</v>
      </c>
      <c r="R1768" s="34">
        <f>IFERROR(VLOOKUP($H1768,'Water F Exp'!$A:$K,15,FALSE),0)</f>
        <v>0</v>
      </c>
      <c r="S1768" s="34">
        <f>IFERROR(VLOOKUP($H1768,'Water F Exp'!$A:$K,16,FALSE),0)</f>
        <v>0</v>
      </c>
      <c r="T1768" s="42">
        <f>IFERROR(VLOOKUP($H1768,'Water F Exp'!$A:$K,17,FALSE),0)</f>
        <v>0</v>
      </c>
      <c r="U1768" s="34">
        <f ca="1">IFERROR(VLOOKUP($H1768,'Sewer F Rev'!$A:$E,15,FALSE),0)</f>
        <v>0</v>
      </c>
      <c r="V1768" s="34">
        <f ca="1">IFERROR(VLOOKUP($H1768,'Sewer F Rev'!$A:$E,16,FALSE),0)</f>
        <v>0</v>
      </c>
      <c r="W1768" s="42">
        <f ca="1">IFERROR(VLOOKUP($H1768,'Sewer F Rev'!$A:$E,17,FALSE),0)</f>
        <v>0</v>
      </c>
      <c r="X1768" s="34">
        <f>IFERROR(VLOOKUP($H1768,'Sewer F Exp'!$A:$B,15,FALSE),0)</f>
        <v>0</v>
      </c>
      <c r="Y1768" s="34">
        <f>IFERROR(VLOOKUP($H1768,'Sewer F Exp'!$A:$B,16,FALSE),0)</f>
        <v>0</v>
      </c>
      <c r="Z1768" s="42">
        <f>IFERROR(VLOOKUP($H1768,'Sewer F Exp'!$A:$B,17,FALSE),0)</f>
        <v>0</v>
      </c>
      <c r="AA1768" s="34">
        <f>IFERROR(VLOOKUP($H1768,'Refuse F Rev'!$A:$E,15,FALSE),0)</f>
        <v>0</v>
      </c>
      <c r="AB1768" s="34">
        <f>IFERROR(VLOOKUP($H1768,'Refuse F Rev'!$A:$E,16,FALSE),0)</f>
        <v>0</v>
      </c>
      <c r="AC1768" s="42">
        <f>IFERROR(VLOOKUP($H1768,'Refuse F Rev'!$A:$E,17,FALSE),0)</f>
        <v>0</v>
      </c>
      <c r="AD1768" s="34">
        <f>IFERROR(VLOOKUP($H1768,'Refuse F Exp'!$A:$E,15,FALSE),0)</f>
        <v>0</v>
      </c>
      <c r="AE1768" s="34">
        <f>IFERROR(VLOOKUP($H1768,'Refuse F Exp'!$A:$E,16,FALSE),0)</f>
        <v>0</v>
      </c>
      <c r="AF1768" s="42">
        <f>IFERROR(VLOOKUP($H1768,'Refuse F Exp'!$A:$E,17,FALSE),0)</f>
        <v>0</v>
      </c>
      <c r="AG1768" s="34">
        <f>IFERROR(VLOOKUP($H1768,#REF!,10,FALSE),0)</f>
        <v>0</v>
      </c>
      <c r="AH1768" s="34">
        <f>IFERROR(VLOOKUP($H1768,#REF!,11,FALSE),0)</f>
        <v>0</v>
      </c>
      <c r="AI1768" s="42">
        <f>IFERROR(VLOOKUP($H1768,#REF!,12,FALSE),0)</f>
        <v>0</v>
      </c>
      <c r="AJ1768" s="34">
        <f>IFERROR(VLOOKUP($H1768,#REF!,10,FALSE),0)</f>
        <v>0</v>
      </c>
      <c r="AK1768" s="34">
        <f>IFERROR(VLOOKUP($H1768,#REF!,11,FALSE),0)</f>
        <v>0</v>
      </c>
      <c r="AL1768" s="42">
        <f>IFERROR(VLOOKUP($H1768,#REF!,12,FALSE),0)</f>
        <v>0</v>
      </c>
      <c r="AM1768" s="34">
        <f>IFERROR(VLOOKUP($H1768,#REF!,10,FALSE),0)</f>
        <v>0</v>
      </c>
      <c r="AN1768" s="34">
        <f>IFERROR(VLOOKUP($H1768,#REF!,11,FALSE),0)</f>
        <v>0</v>
      </c>
      <c r="AO1768" s="42">
        <f>IFERROR(VLOOKUP($H1768,#REF!,12,FALSE),0)</f>
        <v>0</v>
      </c>
      <c r="AP1768" s="34">
        <f>IFERROR(VLOOKUP($H1768,#REF!,10,FALSE),0)</f>
        <v>0</v>
      </c>
      <c r="AQ1768" s="34">
        <f>IFERROR(VLOOKUP($H1768,#REF!,11,FALSE),0)</f>
        <v>0</v>
      </c>
      <c r="AR1768" s="42">
        <f>IFERROR(VLOOKUP($H1768,#REF!,12,FALSE),0)</f>
        <v>0</v>
      </c>
      <c r="AS1768" s="34">
        <f>IFERROR(VLOOKUP($H1768,#REF!,13,FALSE),0)</f>
        <v>0</v>
      </c>
      <c r="AT1768" s="34">
        <f>IFERROR(VLOOKUP($H1768,#REF!,14,FALSE),0)</f>
        <v>0</v>
      </c>
      <c r="AU1768" s="42">
        <f>IFERROR(VLOOKUP($H1768,#REF!,15,FALSE),0)</f>
        <v>0</v>
      </c>
      <c r="AV1768" s="34">
        <f>IFERROR(VLOOKUP($H1768,#REF!,15,FALSE),0)</f>
        <v>0</v>
      </c>
      <c r="AW1768" s="34">
        <f>IFERROR(VLOOKUP($H1768,#REF!,16,FALSE),0)</f>
        <v>0</v>
      </c>
      <c r="AX1768" s="42">
        <f>IFERROR(VLOOKUP($H1768,#REF!,17,FALSE),0)</f>
        <v>0</v>
      </c>
    </row>
    <row r="1769" spans="1:50" x14ac:dyDescent="0.3">
      <c r="A1769" s="33" t="str">
        <f t="shared" si="108"/>
        <v>0</v>
      </c>
      <c r="B1769" s="33">
        <f>+'R&amp;E EXPORT'!B1568</f>
        <v>0</v>
      </c>
      <c r="C1769" t="str">
        <f>IFERROR(VLOOKUP(A1769,'MCSJ Export'!A:C,3,FALSE),"")</f>
        <v/>
      </c>
      <c r="D1769" s="37">
        <f t="shared" ca="1" si="109"/>
        <v>0</v>
      </c>
      <c r="E1769" s="37">
        <f t="shared" ca="1" si="110"/>
        <v>0</v>
      </c>
      <c r="F1769" s="37">
        <f t="shared" ca="1" si="111"/>
        <v>0</v>
      </c>
      <c r="G1769" s="37"/>
      <c r="H1769" s="33">
        <f>+'R&amp;E EXPORT'!A1568</f>
        <v>0</v>
      </c>
      <c r="I1769" s="34">
        <f>IFERROR(VLOOKUP($H1769,'Gen F Rev'!$A:$M,15,FALSE),0)</f>
        <v>0</v>
      </c>
      <c r="J1769" s="34">
        <f>IFERROR(VLOOKUP($H1769,'Gen F Rev'!$A:$M,16,FALSE),0)</f>
        <v>0</v>
      </c>
      <c r="K1769" s="42">
        <f>IFERROR(VLOOKUP($H1769,'Gen F Rev'!$A:$M,17,FALSE),0)</f>
        <v>0</v>
      </c>
      <c r="L1769" s="34">
        <f>IFERROR(VLOOKUP($H1769,'Gen F Exp'!$A:$E,15,FALSE),0)</f>
        <v>0</v>
      </c>
      <c r="M1769" s="34">
        <f>IFERROR(VLOOKUP($H1769,'Gen F Exp'!$A:$E,16,FALSE),0)</f>
        <v>0</v>
      </c>
      <c r="N1769" s="42">
        <f>IFERROR(VLOOKUP($H1769,'Gen F Exp'!$A:$E,17,FALSE),0)</f>
        <v>0</v>
      </c>
      <c r="O1769" s="34">
        <f>IFERROR(VLOOKUP($H1769,'Water F Rev'!$A:$L,15,FALSE),0)</f>
        <v>0</v>
      </c>
      <c r="P1769" s="34">
        <f>IFERROR(VLOOKUP($H1769,'Water F Rev'!$A:$L,16,FALSE),0)</f>
        <v>0</v>
      </c>
      <c r="Q1769" s="42">
        <f>IFERROR(VLOOKUP($H1769,'Water F Rev'!$A:$L,17,FALSE),0)</f>
        <v>0</v>
      </c>
      <c r="R1769" s="34">
        <f>IFERROR(VLOOKUP($H1769,'Water F Exp'!$A:$K,15,FALSE),0)</f>
        <v>0</v>
      </c>
      <c r="S1769" s="34">
        <f>IFERROR(VLOOKUP($H1769,'Water F Exp'!$A:$K,16,FALSE),0)</f>
        <v>0</v>
      </c>
      <c r="T1769" s="42">
        <f>IFERROR(VLOOKUP($H1769,'Water F Exp'!$A:$K,17,FALSE),0)</f>
        <v>0</v>
      </c>
      <c r="U1769" s="34">
        <f ca="1">IFERROR(VLOOKUP($H1769,'Sewer F Rev'!$A:$E,15,FALSE),0)</f>
        <v>0</v>
      </c>
      <c r="V1769" s="34">
        <f ca="1">IFERROR(VLOOKUP($H1769,'Sewer F Rev'!$A:$E,16,FALSE),0)</f>
        <v>0</v>
      </c>
      <c r="W1769" s="42">
        <f ca="1">IFERROR(VLOOKUP($H1769,'Sewer F Rev'!$A:$E,17,FALSE),0)</f>
        <v>0</v>
      </c>
      <c r="X1769" s="34">
        <f>IFERROR(VLOOKUP($H1769,'Sewer F Exp'!$A:$B,15,FALSE),0)</f>
        <v>0</v>
      </c>
      <c r="Y1769" s="34">
        <f>IFERROR(VLOOKUP($H1769,'Sewer F Exp'!$A:$B,16,FALSE),0)</f>
        <v>0</v>
      </c>
      <c r="Z1769" s="42">
        <f>IFERROR(VLOOKUP($H1769,'Sewer F Exp'!$A:$B,17,FALSE),0)</f>
        <v>0</v>
      </c>
      <c r="AA1769" s="34">
        <f>IFERROR(VLOOKUP($H1769,'Refuse F Rev'!$A:$E,15,FALSE),0)</f>
        <v>0</v>
      </c>
      <c r="AB1769" s="34">
        <f>IFERROR(VLOOKUP($H1769,'Refuse F Rev'!$A:$E,16,FALSE),0)</f>
        <v>0</v>
      </c>
      <c r="AC1769" s="42">
        <f>IFERROR(VLOOKUP($H1769,'Refuse F Rev'!$A:$E,17,FALSE),0)</f>
        <v>0</v>
      </c>
      <c r="AD1769" s="34">
        <f>IFERROR(VLOOKUP($H1769,'Refuse F Exp'!$A:$E,15,FALSE),0)</f>
        <v>0</v>
      </c>
      <c r="AE1769" s="34">
        <f>IFERROR(VLOOKUP($H1769,'Refuse F Exp'!$A:$E,16,FALSE),0)</f>
        <v>0</v>
      </c>
      <c r="AF1769" s="42">
        <f>IFERROR(VLOOKUP($H1769,'Refuse F Exp'!$A:$E,17,FALSE),0)</f>
        <v>0</v>
      </c>
      <c r="AG1769" s="34">
        <f>IFERROR(VLOOKUP($H1769,#REF!,10,FALSE),0)</f>
        <v>0</v>
      </c>
      <c r="AH1769" s="34">
        <f>IFERROR(VLOOKUP($H1769,#REF!,11,FALSE),0)</f>
        <v>0</v>
      </c>
      <c r="AI1769" s="42">
        <f>IFERROR(VLOOKUP($H1769,#REF!,12,FALSE),0)</f>
        <v>0</v>
      </c>
      <c r="AJ1769" s="34">
        <f>IFERROR(VLOOKUP($H1769,#REF!,10,FALSE),0)</f>
        <v>0</v>
      </c>
      <c r="AK1769" s="34">
        <f>IFERROR(VLOOKUP($H1769,#REF!,11,FALSE),0)</f>
        <v>0</v>
      </c>
      <c r="AL1769" s="42">
        <f>IFERROR(VLOOKUP($H1769,#REF!,12,FALSE),0)</f>
        <v>0</v>
      </c>
      <c r="AM1769" s="34">
        <f>IFERROR(VLOOKUP($H1769,#REF!,10,FALSE),0)</f>
        <v>0</v>
      </c>
      <c r="AN1769" s="34">
        <f>IFERROR(VLOOKUP($H1769,#REF!,11,FALSE),0)</f>
        <v>0</v>
      </c>
      <c r="AO1769" s="42">
        <f>IFERROR(VLOOKUP($H1769,#REF!,12,FALSE),0)</f>
        <v>0</v>
      </c>
      <c r="AP1769" s="34">
        <f>IFERROR(VLOOKUP($H1769,#REF!,10,FALSE),0)</f>
        <v>0</v>
      </c>
      <c r="AQ1769" s="34">
        <f>IFERROR(VLOOKUP($H1769,#REF!,11,FALSE),0)</f>
        <v>0</v>
      </c>
      <c r="AR1769" s="42">
        <f>IFERROR(VLOOKUP($H1769,#REF!,12,FALSE),0)</f>
        <v>0</v>
      </c>
      <c r="AS1769" s="34">
        <f>IFERROR(VLOOKUP($H1769,#REF!,13,FALSE),0)</f>
        <v>0</v>
      </c>
      <c r="AT1769" s="34">
        <f>IFERROR(VLOOKUP($H1769,#REF!,14,FALSE),0)</f>
        <v>0</v>
      </c>
      <c r="AU1769" s="42">
        <f>IFERROR(VLOOKUP($H1769,#REF!,15,FALSE),0)</f>
        <v>0</v>
      </c>
      <c r="AV1769" s="34">
        <f>IFERROR(VLOOKUP($H1769,#REF!,15,FALSE),0)</f>
        <v>0</v>
      </c>
      <c r="AW1769" s="34">
        <f>IFERROR(VLOOKUP($H1769,#REF!,16,FALSE),0)</f>
        <v>0</v>
      </c>
      <c r="AX1769" s="42">
        <f>IFERROR(VLOOKUP($H1769,#REF!,17,FALSE),0)</f>
        <v>0</v>
      </c>
    </row>
    <row r="1770" spans="1:50" x14ac:dyDescent="0.3">
      <c r="A1770" s="33" t="str">
        <f t="shared" si="108"/>
        <v>0</v>
      </c>
      <c r="B1770" s="33">
        <f>+'R&amp;E EXPORT'!B1569</f>
        <v>0</v>
      </c>
      <c r="C1770" t="str">
        <f>IFERROR(VLOOKUP(A1770,'MCSJ Export'!A:C,3,FALSE),"")</f>
        <v/>
      </c>
      <c r="D1770" s="37">
        <f t="shared" ca="1" si="109"/>
        <v>0</v>
      </c>
      <c r="E1770" s="37">
        <f t="shared" ca="1" si="110"/>
        <v>0</v>
      </c>
      <c r="F1770" s="37">
        <f t="shared" ca="1" si="111"/>
        <v>0</v>
      </c>
      <c r="G1770" s="37"/>
      <c r="H1770" s="33">
        <f>+'R&amp;E EXPORT'!A1569</f>
        <v>0</v>
      </c>
      <c r="I1770" s="34">
        <f>IFERROR(VLOOKUP($H1770,'Gen F Rev'!$A:$M,15,FALSE),0)</f>
        <v>0</v>
      </c>
      <c r="J1770" s="34">
        <f>IFERROR(VLOOKUP($H1770,'Gen F Rev'!$A:$M,16,FALSE),0)</f>
        <v>0</v>
      </c>
      <c r="K1770" s="42">
        <f>IFERROR(VLOOKUP($H1770,'Gen F Rev'!$A:$M,17,FALSE),0)</f>
        <v>0</v>
      </c>
      <c r="L1770" s="34">
        <f>IFERROR(VLOOKUP($H1770,'Gen F Exp'!$A:$E,15,FALSE),0)</f>
        <v>0</v>
      </c>
      <c r="M1770" s="34">
        <f>IFERROR(VLOOKUP($H1770,'Gen F Exp'!$A:$E,16,FALSE),0)</f>
        <v>0</v>
      </c>
      <c r="N1770" s="42">
        <f>IFERROR(VLOOKUP($H1770,'Gen F Exp'!$A:$E,17,FALSE),0)</f>
        <v>0</v>
      </c>
      <c r="O1770" s="34">
        <f>IFERROR(VLOOKUP($H1770,'Water F Rev'!$A:$L,15,FALSE),0)</f>
        <v>0</v>
      </c>
      <c r="P1770" s="34">
        <f>IFERROR(VLOOKUP($H1770,'Water F Rev'!$A:$L,16,FALSE),0)</f>
        <v>0</v>
      </c>
      <c r="Q1770" s="42">
        <f>IFERROR(VLOOKUP($H1770,'Water F Rev'!$A:$L,17,FALSE),0)</f>
        <v>0</v>
      </c>
      <c r="R1770" s="34">
        <f>IFERROR(VLOOKUP($H1770,'Water F Exp'!$A:$K,15,FALSE),0)</f>
        <v>0</v>
      </c>
      <c r="S1770" s="34">
        <f>IFERROR(VLOOKUP($H1770,'Water F Exp'!$A:$K,16,FALSE),0)</f>
        <v>0</v>
      </c>
      <c r="T1770" s="42">
        <f>IFERROR(VLOOKUP($H1770,'Water F Exp'!$A:$K,17,FALSE),0)</f>
        <v>0</v>
      </c>
      <c r="U1770" s="34">
        <f ca="1">IFERROR(VLOOKUP($H1770,'Sewer F Rev'!$A:$E,15,FALSE),0)</f>
        <v>0</v>
      </c>
      <c r="V1770" s="34">
        <f ca="1">IFERROR(VLOOKUP($H1770,'Sewer F Rev'!$A:$E,16,FALSE),0)</f>
        <v>0</v>
      </c>
      <c r="W1770" s="42">
        <f ca="1">IFERROR(VLOOKUP($H1770,'Sewer F Rev'!$A:$E,17,FALSE),0)</f>
        <v>0</v>
      </c>
      <c r="X1770" s="34">
        <f>IFERROR(VLOOKUP($H1770,'Sewer F Exp'!$A:$B,15,FALSE),0)</f>
        <v>0</v>
      </c>
      <c r="Y1770" s="34">
        <f>IFERROR(VLOOKUP($H1770,'Sewer F Exp'!$A:$B,16,FALSE),0)</f>
        <v>0</v>
      </c>
      <c r="Z1770" s="42">
        <f>IFERROR(VLOOKUP($H1770,'Sewer F Exp'!$A:$B,17,FALSE),0)</f>
        <v>0</v>
      </c>
      <c r="AA1770" s="34">
        <f>IFERROR(VLOOKUP($H1770,'Refuse F Rev'!$A:$E,15,FALSE),0)</f>
        <v>0</v>
      </c>
      <c r="AB1770" s="34">
        <f>IFERROR(VLOOKUP($H1770,'Refuse F Rev'!$A:$E,16,FALSE),0)</f>
        <v>0</v>
      </c>
      <c r="AC1770" s="42">
        <f>IFERROR(VLOOKUP($H1770,'Refuse F Rev'!$A:$E,17,FALSE),0)</f>
        <v>0</v>
      </c>
      <c r="AD1770" s="34">
        <f>IFERROR(VLOOKUP($H1770,'Refuse F Exp'!$A:$E,15,FALSE),0)</f>
        <v>0</v>
      </c>
      <c r="AE1770" s="34">
        <f>IFERROR(VLOOKUP($H1770,'Refuse F Exp'!$A:$E,16,FALSE),0)</f>
        <v>0</v>
      </c>
      <c r="AF1770" s="42">
        <f>IFERROR(VLOOKUP($H1770,'Refuse F Exp'!$A:$E,17,FALSE),0)</f>
        <v>0</v>
      </c>
      <c r="AG1770" s="34">
        <f>IFERROR(VLOOKUP($H1770,#REF!,10,FALSE),0)</f>
        <v>0</v>
      </c>
      <c r="AH1770" s="34">
        <f>IFERROR(VLOOKUP($H1770,#REF!,11,FALSE),0)</f>
        <v>0</v>
      </c>
      <c r="AI1770" s="42">
        <f>IFERROR(VLOOKUP($H1770,#REF!,12,FALSE),0)</f>
        <v>0</v>
      </c>
      <c r="AJ1770" s="34">
        <f>IFERROR(VLOOKUP($H1770,#REF!,10,FALSE),0)</f>
        <v>0</v>
      </c>
      <c r="AK1770" s="34">
        <f>IFERROR(VLOOKUP($H1770,#REF!,11,FALSE),0)</f>
        <v>0</v>
      </c>
      <c r="AL1770" s="42">
        <f>IFERROR(VLOOKUP($H1770,#REF!,12,FALSE),0)</f>
        <v>0</v>
      </c>
      <c r="AM1770" s="34">
        <f>IFERROR(VLOOKUP($H1770,#REF!,10,FALSE),0)</f>
        <v>0</v>
      </c>
      <c r="AN1770" s="34">
        <f>IFERROR(VLOOKUP($H1770,#REF!,11,FALSE),0)</f>
        <v>0</v>
      </c>
      <c r="AO1770" s="42">
        <f>IFERROR(VLOOKUP($H1770,#REF!,12,FALSE),0)</f>
        <v>0</v>
      </c>
      <c r="AP1770" s="34">
        <f>IFERROR(VLOOKUP($H1770,#REF!,10,FALSE),0)</f>
        <v>0</v>
      </c>
      <c r="AQ1770" s="34">
        <f>IFERROR(VLOOKUP($H1770,#REF!,11,FALSE),0)</f>
        <v>0</v>
      </c>
      <c r="AR1770" s="42">
        <f>IFERROR(VLOOKUP($H1770,#REF!,12,FALSE),0)</f>
        <v>0</v>
      </c>
      <c r="AS1770" s="34">
        <f>IFERROR(VLOOKUP($H1770,#REF!,13,FALSE),0)</f>
        <v>0</v>
      </c>
      <c r="AT1770" s="34">
        <f>IFERROR(VLOOKUP($H1770,#REF!,14,FALSE),0)</f>
        <v>0</v>
      </c>
      <c r="AU1770" s="42">
        <f>IFERROR(VLOOKUP($H1770,#REF!,15,FALSE),0)</f>
        <v>0</v>
      </c>
      <c r="AV1770" s="34">
        <f>IFERROR(VLOOKUP($H1770,#REF!,15,FALSE),0)</f>
        <v>0</v>
      </c>
      <c r="AW1770" s="34">
        <f>IFERROR(VLOOKUP($H1770,#REF!,16,FALSE),0)</f>
        <v>0</v>
      </c>
      <c r="AX1770" s="42">
        <f>IFERROR(VLOOKUP($H1770,#REF!,17,FALSE),0)</f>
        <v>0</v>
      </c>
    </row>
    <row r="1771" spans="1:50" x14ac:dyDescent="0.3">
      <c r="A1771" s="33" t="str">
        <f t="shared" si="108"/>
        <v>0</v>
      </c>
      <c r="B1771" s="33">
        <f>+'R&amp;E EXPORT'!B1570</f>
        <v>0</v>
      </c>
      <c r="C1771" t="str">
        <f>IFERROR(VLOOKUP(A1771,'MCSJ Export'!A:C,3,FALSE),"")</f>
        <v/>
      </c>
      <c r="D1771" s="37">
        <f t="shared" ca="1" si="109"/>
        <v>0</v>
      </c>
      <c r="E1771" s="37">
        <f t="shared" ca="1" si="110"/>
        <v>0</v>
      </c>
      <c r="F1771" s="37">
        <f t="shared" ca="1" si="111"/>
        <v>0</v>
      </c>
      <c r="G1771" s="37"/>
      <c r="H1771" s="33">
        <f>+'R&amp;E EXPORT'!A1570</f>
        <v>0</v>
      </c>
      <c r="I1771" s="34">
        <f>IFERROR(VLOOKUP($H1771,'Gen F Rev'!$A:$M,15,FALSE),0)</f>
        <v>0</v>
      </c>
      <c r="J1771" s="34">
        <f>IFERROR(VLOOKUP($H1771,'Gen F Rev'!$A:$M,16,FALSE),0)</f>
        <v>0</v>
      </c>
      <c r="K1771" s="42">
        <f>IFERROR(VLOOKUP($H1771,'Gen F Rev'!$A:$M,17,FALSE),0)</f>
        <v>0</v>
      </c>
      <c r="L1771" s="34">
        <f>IFERROR(VLOOKUP($H1771,'Gen F Exp'!$A:$E,15,FALSE),0)</f>
        <v>0</v>
      </c>
      <c r="M1771" s="34">
        <f>IFERROR(VLOOKUP($H1771,'Gen F Exp'!$A:$E,16,FALSE),0)</f>
        <v>0</v>
      </c>
      <c r="N1771" s="42">
        <f>IFERROR(VLOOKUP($H1771,'Gen F Exp'!$A:$E,17,FALSE),0)</f>
        <v>0</v>
      </c>
      <c r="O1771" s="34">
        <f>IFERROR(VLOOKUP($H1771,'Water F Rev'!$A:$L,15,FALSE),0)</f>
        <v>0</v>
      </c>
      <c r="P1771" s="34">
        <f>IFERROR(VLOOKUP($H1771,'Water F Rev'!$A:$L,16,FALSE),0)</f>
        <v>0</v>
      </c>
      <c r="Q1771" s="42">
        <f>IFERROR(VLOOKUP($H1771,'Water F Rev'!$A:$L,17,FALSE),0)</f>
        <v>0</v>
      </c>
      <c r="R1771" s="34">
        <f>IFERROR(VLOOKUP($H1771,'Water F Exp'!$A:$K,15,FALSE),0)</f>
        <v>0</v>
      </c>
      <c r="S1771" s="34">
        <f>IFERROR(VLOOKUP($H1771,'Water F Exp'!$A:$K,16,FALSE),0)</f>
        <v>0</v>
      </c>
      <c r="T1771" s="42">
        <f>IFERROR(VLOOKUP($H1771,'Water F Exp'!$A:$K,17,FALSE),0)</f>
        <v>0</v>
      </c>
      <c r="U1771" s="34">
        <f ca="1">IFERROR(VLOOKUP($H1771,'Sewer F Rev'!$A:$E,15,FALSE),0)</f>
        <v>0</v>
      </c>
      <c r="V1771" s="34">
        <f ca="1">IFERROR(VLOOKUP($H1771,'Sewer F Rev'!$A:$E,16,FALSE),0)</f>
        <v>0</v>
      </c>
      <c r="W1771" s="42">
        <f ca="1">IFERROR(VLOOKUP($H1771,'Sewer F Rev'!$A:$E,17,FALSE),0)</f>
        <v>0</v>
      </c>
      <c r="X1771" s="34">
        <f>IFERROR(VLOOKUP($H1771,'Sewer F Exp'!$A:$B,15,FALSE),0)</f>
        <v>0</v>
      </c>
      <c r="Y1771" s="34">
        <f>IFERROR(VLOOKUP($H1771,'Sewer F Exp'!$A:$B,16,FALSE),0)</f>
        <v>0</v>
      </c>
      <c r="Z1771" s="42">
        <f>IFERROR(VLOOKUP($H1771,'Sewer F Exp'!$A:$B,17,FALSE),0)</f>
        <v>0</v>
      </c>
      <c r="AA1771" s="34">
        <f>IFERROR(VLOOKUP($H1771,'Refuse F Rev'!$A:$E,15,FALSE),0)</f>
        <v>0</v>
      </c>
      <c r="AB1771" s="34">
        <f>IFERROR(VLOOKUP($H1771,'Refuse F Rev'!$A:$E,16,FALSE),0)</f>
        <v>0</v>
      </c>
      <c r="AC1771" s="42">
        <f>IFERROR(VLOOKUP($H1771,'Refuse F Rev'!$A:$E,17,FALSE),0)</f>
        <v>0</v>
      </c>
      <c r="AD1771" s="34">
        <f>IFERROR(VLOOKUP($H1771,'Refuse F Exp'!$A:$E,15,FALSE),0)</f>
        <v>0</v>
      </c>
      <c r="AE1771" s="34">
        <f>IFERROR(VLOOKUP($H1771,'Refuse F Exp'!$A:$E,16,FALSE),0)</f>
        <v>0</v>
      </c>
      <c r="AF1771" s="42">
        <f>IFERROR(VLOOKUP($H1771,'Refuse F Exp'!$A:$E,17,FALSE),0)</f>
        <v>0</v>
      </c>
      <c r="AG1771" s="34">
        <f>IFERROR(VLOOKUP($H1771,#REF!,10,FALSE),0)</f>
        <v>0</v>
      </c>
      <c r="AH1771" s="34">
        <f>IFERROR(VLOOKUP($H1771,#REF!,11,FALSE),0)</f>
        <v>0</v>
      </c>
      <c r="AI1771" s="42">
        <f>IFERROR(VLOOKUP($H1771,#REF!,12,FALSE),0)</f>
        <v>0</v>
      </c>
      <c r="AJ1771" s="34">
        <f>IFERROR(VLOOKUP($H1771,#REF!,10,FALSE),0)</f>
        <v>0</v>
      </c>
      <c r="AK1771" s="34">
        <f>IFERROR(VLOOKUP($H1771,#REF!,11,FALSE),0)</f>
        <v>0</v>
      </c>
      <c r="AL1771" s="42">
        <f>IFERROR(VLOOKUP($H1771,#REF!,12,FALSE),0)</f>
        <v>0</v>
      </c>
      <c r="AM1771" s="34">
        <f>IFERROR(VLOOKUP($H1771,#REF!,10,FALSE),0)</f>
        <v>0</v>
      </c>
      <c r="AN1771" s="34">
        <f>IFERROR(VLOOKUP($H1771,#REF!,11,FALSE),0)</f>
        <v>0</v>
      </c>
      <c r="AO1771" s="42">
        <f>IFERROR(VLOOKUP($H1771,#REF!,12,FALSE),0)</f>
        <v>0</v>
      </c>
      <c r="AP1771" s="34">
        <f>IFERROR(VLOOKUP($H1771,#REF!,10,FALSE),0)</f>
        <v>0</v>
      </c>
      <c r="AQ1771" s="34">
        <f>IFERROR(VLOOKUP($H1771,#REF!,11,FALSE),0)</f>
        <v>0</v>
      </c>
      <c r="AR1771" s="42">
        <f>IFERROR(VLOOKUP($H1771,#REF!,12,FALSE),0)</f>
        <v>0</v>
      </c>
      <c r="AS1771" s="34">
        <f>IFERROR(VLOOKUP($H1771,#REF!,13,FALSE),0)</f>
        <v>0</v>
      </c>
      <c r="AT1771" s="34">
        <f>IFERROR(VLOOKUP($H1771,#REF!,14,FALSE),0)</f>
        <v>0</v>
      </c>
      <c r="AU1771" s="42">
        <f>IFERROR(VLOOKUP($H1771,#REF!,15,FALSE),0)</f>
        <v>0</v>
      </c>
      <c r="AV1771" s="34">
        <f>IFERROR(VLOOKUP($H1771,#REF!,15,FALSE),0)</f>
        <v>0</v>
      </c>
      <c r="AW1771" s="34">
        <f>IFERROR(VLOOKUP($H1771,#REF!,16,FALSE),0)</f>
        <v>0</v>
      </c>
      <c r="AX1771" s="42">
        <f>IFERROR(VLOOKUP($H1771,#REF!,17,FALSE),0)</f>
        <v>0</v>
      </c>
    </row>
    <row r="1772" spans="1:50" x14ac:dyDescent="0.3">
      <c r="A1772" s="33" t="str">
        <f t="shared" si="108"/>
        <v>0</v>
      </c>
      <c r="B1772" s="33">
        <f>+'R&amp;E EXPORT'!B1571</f>
        <v>0</v>
      </c>
      <c r="C1772" t="str">
        <f>IFERROR(VLOOKUP(A1772,'MCSJ Export'!A:C,3,FALSE),"")</f>
        <v/>
      </c>
      <c r="D1772" s="37">
        <f t="shared" ca="1" si="109"/>
        <v>0</v>
      </c>
      <c r="E1772" s="37">
        <f t="shared" ca="1" si="110"/>
        <v>0</v>
      </c>
      <c r="F1772" s="37">
        <f t="shared" ca="1" si="111"/>
        <v>0</v>
      </c>
      <c r="G1772" s="37"/>
      <c r="H1772" s="33">
        <f>+'R&amp;E EXPORT'!A1571</f>
        <v>0</v>
      </c>
      <c r="I1772" s="34">
        <f>IFERROR(VLOOKUP($H1772,'Gen F Rev'!$A:$M,15,FALSE),0)</f>
        <v>0</v>
      </c>
      <c r="J1772" s="34">
        <f>IFERROR(VLOOKUP($H1772,'Gen F Rev'!$A:$M,16,FALSE),0)</f>
        <v>0</v>
      </c>
      <c r="K1772" s="42">
        <f>IFERROR(VLOOKUP($H1772,'Gen F Rev'!$A:$M,17,FALSE),0)</f>
        <v>0</v>
      </c>
      <c r="L1772" s="34">
        <f>IFERROR(VLOOKUP($H1772,'Gen F Exp'!$A:$E,15,FALSE),0)</f>
        <v>0</v>
      </c>
      <c r="M1772" s="34">
        <f>IFERROR(VLOOKUP($H1772,'Gen F Exp'!$A:$E,16,FALSE),0)</f>
        <v>0</v>
      </c>
      <c r="N1772" s="42">
        <f>IFERROR(VLOOKUP($H1772,'Gen F Exp'!$A:$E,17,FALSE),0)</f>
        <v>0</v>
      </c>
      <c r="O1772" s="34">
        <f>IFERROR(VLOOKUP($H1772,'Water F Rev'!$A:$L,15,FALSE),0)</f>
        <v>0</v>
      </c>
      <c r="P1772" s="34">
        <f>IFERROR(VLOOKUP($H1772,'Water F Rev'!$A:$L,16,FALSE),0)</f>
        <v>0</v>
      </c>
      <c r="Q1772" s="42">
        <f>IFERROR(VLOOKUP($H1772,'Water F Rev'!$A:$L,17,FALSE),0)</f>
        <v>0</v>
      </c>
      <c r="R1772" s="34">
        <f>IFERROR(VLOOKUP($H1772,'Water F Exp'!$A:$K,15,FALSE),0)</f>
        <v>0</v>
      </c>
      <c r="S1772" s="34">
        <f>IFERROR(VLOOKUP($H1772,'Water F Exp'!$A:$K,16,FALSE),0)</f>
        <v>0</v>
      </c>
      <c r="T1772" s="42">
        <f>IFERROR(VLOOKUP($H1772,'Water F Exp'!$A:$K,17,FALSE),0)</f>
        <v>0</v>
      </c>
      <c r="U1772" s="34">
        <f ca="1">IFERROR(VLOOKUP($H1772,'Sewer F Rev'!$A:$E,15,FALSE),0)</f>
        <v>0</v>
      </c>
      <c r="V1772" s="34">
        <f ca="1">IFERROR(VLOOKUP($H1772,'Sewer F Rev'!$A:$E,16,FALSE),0)</f>
        <v>0</v>
      </c>
      <c r="W1772" s="42">
        <f ca="1">IFERROR(VLOOKUP($H1772,'Sewer F Rev'!$A:$E,17,FALSE),0)</f>
        <v>0</v>
      </c>
      <c r="X1772" s="34">
        <f>IFERROR(VLOOKUP($H1772,'Sewer F Exp'!$A:$B,15,FALSE),0)</f>
        <v>0</v>
      </c>
      <c r="Y1772" s="34">
        <f>IFERROR(VLOOKUP($H1772,'Sewer F Exp'!$A:$B,16,FALSE),0)</f>
        <v>0</v>
      </c>
      <c r="Z1772" s="42">
        <f>IFERROR(VLOOKUP($H1772,'Sewer F Exp'!$A:$B,17,FALSE),0)</f>
        <v>0</v>
      </c>
      <c r="AA1772" s="34">
        <f>IFERROR(VLOOKUP($H1772,'Refuse F Rev'!$A:$E,15,FALSE),0)</f>
        <v>0</v>
      </c>
      <c r="AB1772" s="34">
        <f>IFERROR(VLOOKUP($H1772,'Refuse F Rev'!$A:$E,16,FALSE),0)</f>
        <v>0</v>
      </c>
      <c r="AC1772" s="42">
        <f>IFERROR(VLOOKUP($H1772,'Refuse F Rev'!$A:$E,17,FALSE),0)</f>
        <v>0</v>
      </c>
      <c r="AD1772" s="34">
        <f>IFERROR(VLOOKUP($H1772,'Refuse F Exp'!$A:$E,15,FALSE),0)</f>
        <v>0</v>
      </c>
      <c r="AE1772" s="34">
        <f>IFERROR(VLOOKUP($H1772,'Refuse F Exp'!$A:$E,16,FALSE),0)</f>
        <v>0</v>
      </c>
      <c r="AF1772" s="42">
        <f>IFERROR(VLOOKUP($H1772,'Refuse F Exp'!$A:$E,17,FALSE),0)</f>
        <v>0</v>
      </c>
      <c r="AG1772" s="34">
        <f>IFERROR(VLOOKUP($H1772,#REF!,10,FALSE),0)</f>
        <v>0</v>
      </c>
      <c r="AH1772" s="34">
        <f>IFERROR(VLOOKUP($H1772,#REF!,11,FALSE),0)</f>
        <v>0</v>
      </c>
      <c r="AI1772" s="42">
        <f>IFERROR(VLOOKUP($H1772,#REF!,12,FALSE),0)</f>
        <v>0</v>
      </c>
      <c r="AJ1772" s="34">
        <f>IFERROR(VLOOKUP($H1772,#REF!,10,FALSE),0)</f>
        <v>0</v>
      </c>
      <c r="AK1772" s="34">
        <f>IFERROR(VLOOKUP($H1772,#REF!,11,FALSE),0)</f>
        <v>0</v>
      </c>
      <c r="AL1772" s="42">
        <f>IFERROR(VLOOKUP($H1772,#REF!,12,FALSE),0)</f>
        <v>0</v>
      </c>
      <c r="AM1772" s="34">
        <f>IFERROR(VLOOKUP($H1772,#REF!,10,FALSE),0)</f>
        <v>0</v>
      </c>
      <c r="AN1772" s="34">
        <f>IFERROR(VLOOKUP($H1772,#REF!,11,FALSE),0)</f>
        <v>0</v>
      </c>
      <c r="AO1772" s="42">
        <f>IFERROR(VLOOKUP($H1772,#REF!,12,FALSE),0)</f>
        <v>0</v>
      </c>
      <c r="AP1772" s="34">
        <f>IFERROR(VLOOKUP($H1772,#REF!,10,FALSE),0)</f>
        <v>0</v>
      </c>
      <c r="AQ1772" s="34">
        <f>IFERROR(VLOOKUP($H1772,#REF!,11,FALSE),0)</f>
        <v>0</v>
      </c>
      <c r="AR1772" s="42">
        <f>IFERROR(VLOOKUP($H1772,#REF!,12,FALSE),0)</f>
        <v>0</v>
      </c>
      <c r="AS1772" s="34">
        <f>IFERROR(VLOOKUP($H1772,#REF!,13,FALSE),0)</f>
        <v>0</v>
      </c>
      <c r="AT1772" s="34">
        <f>IFERROR(VLOOKUP($H1772,#REF!,14,FALSE),0)</f>
        <v>0</v>
      </c>
      <c r="AU1772" s="42">
        <f>IFERROR(VLOOKUP($H1772,#REF!,15,FALSE),0)</f>
        <v>0</v>
      </c>
      <c r="AV1772" s="34">
        <f>IFERROR(VLOOKUP($H1772,#REF!,15,FALSE),0)</f>
        <v>0</v>
      </c>
      <c r="AW1772" s="34">
        <f>IFERROR(VLOOKUP($H1772,#REF!,16,FALSE),0)</f>
        <v>0</v>
      </c>
      <c r="AX1772" s="42">
        <f>IFERROR(VLOOKUP($H1772,#REF!,17,FALSE),0)</f>
        <v>0</v>
      </c>
    </row>
    <row r="1773" spans="1:50" x14ac:dyDescent="0.3">
      <c r="A1773" s="33" t="str">
        <f t="shared" si="108"/>
        <v>0</v>
      </c>
      <c r="B1773" s="33">
        <f>+'R&amp;E EXPORT'!B1572</f>
        <v>0</v>
      </c>
      <c r="C1773" t="str">
        <f>IFERROR(VLOOKUP(A1773,'MCSJ Export'!A:C,3,FALSE),"")</f>
        <v/>
      </c>
      <c r="D1773" s="37">
        <f t="shared" ca="1" si="109"/>
        <v>0</v>
      </c>
      <c r="E1773" s="37">
        <f t="shared" ca="1" si="110"/>
        <v>0</v>
      </c>
      <c r="F1773" s="37">
        <f t="shared" ca="1" si="111"/>
        <v>0</v>
      </c>
      <c r="G1773" s="37"/>
      <c r="H1773" s="33">
        <f>+'R&amp;E EXPORT'!A1572</f>
        <v>0</v>
      </c>
      <c r="I1773" s="34">
        <f>IFERROR(VLOOKUP($H1773,'Gen F Rev'!$A:$M,15,FALSE),0)</f>
        <v>0</v>
      </c>
      <c r="J1773" s="34">
        <f>IFERROR(VLOOKUP($H1773,'Gen F Rev'!$A:$M,16,FALSE),0)</f>
        <v>0</v>
      </c>
      <c r="K1773" s="42">
        <f>IFERROR(VLOOKUP($H1773,'Gen F Rev'!$A:$M,17,FALSE),0)</f>
        <v>0</v>
      </c>
      <c r="L1773" s="34">
        <f>IFERROR(VLOOKUP($H1773,'Gen F Exp'!$A:$E,15,FALSE),0)</f>
        <v>0</v>
      </c>
      <c r="M1773" s="34">
        <f>IFERROR(VLOOKUP($H1773,'Gen F Exp'!$A:$E,16,FALSE),0)</f>
        <v>0</v>
      </c>
      <c r="N1773" s="42">
        <f>IFERROR(VLOOKUP($H1773,'Gen F Exp'!$A:$E,17,FALSE),0)</f>
        <v>0</v>
      </c>
      <c r="O1773" s="34">
        <f>IFERROR(VLOOKUP($H1773,'Water F Rev'!$A:$L,15,FALSE),0)</f>
        <v>0</v>
      </c>
      <c r="P1773" s="34">
        <f>IFERROR(VLOOKUP($H1773,'Water F Rev'!$A:$L,16,FALSE),0)</f>
        <v>0</v>
      </c>
      <c r="Q1773" s="42">
        <f>IFERROR(VLOOKUP($H1773,'Water F Rev'!$A:$L,17,FALSE),0)</f>
        <v>0</v>
      </c>
      <c r="R1773" s="34">
        <f>IFERROR(VLOOKUP($H1773,'Water F Exp'!$A:$K,15,FALSE),0)</f>
        <v>0</v>
      </c>
      <c r="S1773" s="34">
        <f>IFERROR(VLOOKUP($H1773,'Water F Exp'!$A:$K,16,FALSE),0)</f>
        <v>0</v>
      </c>
      <c r="T1773" s="42">
        <f>IFERROR(VLOOKUP($H1773,'Water F Exp'!$A:$K,17,FALSE),0)</f>
        <v>0</v>
      </c>
      <c r="U1773" s="34">
        <f ca="1">IFERROR(VLOOKUP($H1773,'Sewer F Rev'!$A:$E,15,FALSE),0)</f>
        <v>0</v>
      </c>
      <c r="V1773" s="34">
        <f ca="1">IFERROR(VLOOKUP($H1773,'Sewer F Rev'!$A:$E,16,FALSE),0)</f>
        <v>0</v>
      </c>
      <c r="W1773" s="42">
        <f ca="1">IFERROR(VLOOKUP($H1773,'Sewer F Rev'!$A:$E,17,FALSE),0)</f>
        <v>0</v>
      </c>
      <c r="X1773" s="34">
        <f>IFERROR(VLOOKUP($H1773,'Sewer F Exp'!$A:$B,15,FALSE),0)</f>
        <v>0</v>
      </c>
      <c r="Y1773" s="34">
        <f>IFERROR(VLOOKUP($H1773,'Sewer F Exp'!$A:$B,16,FALSE),0)</f>
        <v>0</v>
      </c>
      <c r="Z1773" s="42">
        <f>IFERROR(VLOOKUP($H1773,'Sewer F Exp'!$A:$B,17,FALSE),0)</f>
        <v>0</v>
      </c>
      <c r="AA1773" s="34">
        <f>IFERROR(VLOOKUP($H1773,'Refuse F Rev'!$A:$E,15,FALSE),0)</f>
        <v>0</v>
      </c>
      <c r="AB1773" s="34">
        <f>IFERROR(VLOOKUP($H1773,'Refuse F Rev'!$A:$E,16,FALSE),0)</f>
        <v>0</v>
      </c>
      <c r="AC1773" s="42">
        <f>IFERROR(VLOOKUP($H1773,'Refuse F Rev'!$A:$E,17,FALSE),0)</f>
        <v>0</v>
      </c>
      <c r="AD1773" s="34">
        <f>IFERROR(VLOOKUP($H1773,'Refuse F Exp'!$A:$E,15,FALSE),0)</f>
        <v>0</v>
      </c>
      <c r="AE1773" s="34">
        <f>IFERROR(VLOOKUP($H1773,'Refuse F Exp'!$A:$E,16,FALSE),0)</f>
        <v>0</v>
      </c>
      <c r="AF1773" s="42">
        <f>IFERROR(VLOOKUP($H1773,'Refuse F Exp'!$A:$E,17,FALSE),0)</f>
        <v>0</v>
      </c>
      <c r="AG1773" s="34">
        <f>IFERROR(VLOOKUP($H1773,#REF!,10,FALSE),0)</f>
        <v>0</v>
      </c>
      <c r="AH1773" s="34">
        <f>IFERROR(VLOOKUP($H1773,#REF!,11,FALSE),0)</f>
        <v>0</v>
      </c>
      <c r="AI1773" s="42">
        <f>IFERROR(VLOOKUP($H1773,#REF!,12,FALSE),0)</f>
        <v>0</v>
      </c>
      <c r="AJ1773" s="34">
        <f>IFERROR(VLOOKUP($H1773,#REF!,10,FALSE),0)</f>
        <v>0</v>
      </c>
      <c r="AK1773" s="34">
        <f>IFERROR(VLOOKUP($H1773,#REF!,11,FALSE),0)</f>
        <v>0</v>
      </c>
      <c r="AL1773" s="42">
        <f>IFERROR(VLOOKUP($H1773,#REF!,12,FALSE),0)</f>
        <v>0</v>
      </c>
      <c r="AM1773" s="34">
        <f>IFERROR(VLOOKUP($H1773,#REF!,10,FALSE),0)</f>
        <v>0</v>
      </c>
      <c r="AN1773" s="34">
        <f>IFERROR(VLOOKUP($H1773,#REF!,11,FALSE),0)</f>
        <v>0</v>
      </c>
      <c r="AO1773" s="42">
        <f>IFERROR(VLOOKUP($H1773,#REF!,12,FALSE),0)</f>
        <v>0</v>
      </c>
      <c r="AP1773" s="34">
        <f>IFERROR(VLOOKUP($H1773,#REF!,10,FALSE),0)</f>
        <v>0</v>
      </c>
      <c r="AQ1773" s="34">
        <f>IFERROR(VLOOKUP($H1773,#REF!,11,FALSE),0)</f>
        <v>0</v>
      </c>
      <c r="AR1773" s="42">
        <f>IFERROR(VLOOKUP($H1773,#REF!,12,FALSE),0)</f>
        <v>0</v>
      </c>
      <c r="AS1773" s="34">
        <f>IFERROR(VLOOKUP($H1773,#REF!,13,FALSE),0)</f>
        <v>0</v>
      </c>
      <c r="AT1773" s="34">
        <f>IFERROR(VLOOKUP($H1773,#REF!,14,FALSE),0)</f>
        <v>0</v>
      </c>
      <c r="AU1773" s="42">
        <f>IFERROR(VLOOKUP($H1773,#REF!,15,FALSE),0)</f>
        <v>0</v>
      </c>
      <c r="AV1773" s="34">
        <f>IFERROR(VLOOKUP($H1773,#REF!,15,FALSE),0)</f>
        <v>0</v>
      </c>
      <c r="AW1773" s="34">
        <f>IFERROR(VLOOKUP($H1773,#REF!,16,FALSE),0)</f>
        <v>0</v>
      </c>
      <c r="AX1773" s="42">
        <f>IFERROR(VLOOKUP($H1773,#REF!,17,FALSE),0)</f>
        <v>0</v>
      </c>
    </row>
    <row r="1774" spans="1:50" x14ac:dyDescent="0.3">
      <c r="A1774" s="33" t="str">
        <f t="shared" si="108"/>
        <v>0</v>
      </c>
      <c r="B1774" s="33">
        <f>+'R&amp;E EXPORT'!B1573</f>
        <v>0</v>
      </c>
      <c r="C1774" t="str">
        <f>IFERROR(VLOOKUP(A1774,'MCSJ Export'!A:C,3,FALSE),"")</f>
        <v/>
      </c>
      <c r="D1774" s="37">
        <f t="shared" ca="1" si="109"/>
        <v>0</v>
      </c>
      <c r="E1774" s="37">
        <f t="shared" ca="1" si="110"/>
        <v>0</v>
      </c>
      <c r="F1774" s="37">
        <f t="shared" ca="1" si="111"/>
        <v>0</v>
      </c>
      <c r="G1774" s="37"/>
      <c r="H1774" s="33">
        <f>+'R&amp;E EXPORT'!A1573</f>
        <v>0</v>
      </c>
      <c r="I1774" s="34">
        <f>IFERROR(VLOOKUP($H1774,'Gen F Rev'!$A:$M,15,FALSE),0)</f>
        <v>0</v>
      </c>
      <c r="J1774" s="34">
        <f>IFERROR(VLOOKUP($H1774,'Gen F Rev'!$A:$M,16,FALSE),0)</f>
        <v>0</v>
      </c>
      <c r="K1774" s="42">
        <f>IFERROR(VLOOKUP($H1774,'Gen F Rev'!$A:$M,17,FALSE),0)</f>
        <v>0</v>
      </c>
      <c r="L1774" s="34">
        <f>IFERROR(VLOOKUP($H1774,'Gen F Exp'!$A:$E,15,FALSE),0)</f>
        <v>0</v>
      </c>
      <c r="M1774" s="34">
        <f>IFERROR(VLOOKUP($H1774,'Gen F Exp'!$A:$E,16,FALSE),0)</f>
        <v>0</v>
      </c>
      <c r="N1774" s="42">
        <f>IFERROR(VLOOKUP($H1774,'Gen F Exp'!$A:$E,17,FALSE),0)</f>
        <v>0</v>
      </c>
      <c r="O1774" s="34">
        <f>IFERROR(VLOOKUP($H1774,'Water F Rev'!$A:$L,15,FALSE),0)</f>
        <v>0</v>
      </c>
      <c r="P1774" s="34">
        <f>IFERROR(VLOOKUP($H1774,'Water F Rev'!$A:$L,16,FALSE),0)</f>
        <v>0</v>
      </c>
      <c r="Q1774" s="42">
        <f>IFERROR(VLOOKUP($H1774,'Water F Rev'!$A:$L,17,FALSE),0)</f>
        <v>0</v>
      </c>
      <c r="R1774" s="34">
        <f>IFERROR(VLOOKUP($H1774,'Water F Exp'!$A:$K,15,FALSE),0)</f>
        <v>0</v>
      </c>
      <c r="S1774" s="34">
        <f>IFERROR(VLOOKUP($H1774,'Water F Exp'!$A:$K,16,FALSE),0)</f>
        <v>0</v>
      </c>
      <c r="T1774" s="42">
        <f>IFERROR(VLOOKUP($H1774,'Water F Exp'!$A:$K,17,FALSE),0)</f>
        <v>0</v>
      </c>
      <c r="U1774" s="34">
        <f ca="1">IFERROR(VLOOKUP($H1774,'Sewer F Rev'!$A:$E,15,FALSE),0)</f>
        <v>0</v>
      </c>
      <c r="V1774" s="34">
        <f ca="1">IFERROR(VLOOKUP($H1774,'Sewer F Rev'!$A:$E,16,FALSE),0)</f>
        <v>0</v>
      </c>
      <c r="W1774" s="42">
        <f ca="1">IFERROR(VLOOKUP($H1774,'Sewer F Rev'!$A:$E,17,FALSE),0)</f>
        <v>0</v>
      </c>
      <c r="X1774" s="34">
        <f>IFERROR(VLOOKUP($H1774,'Sewer F Exp'!$A:$B,15,FALSE),0)</f>
        <v>0</v>
      </c>
      <c r="Y1774" s="34">
        <f>IFERROR(VLOOKUP($H1774,'Sewer F Exp'!$A:$B,16,FALSE),0)</f>
        <v>0</v>
      </c>
      <c r="Z1774" s="42">
        <f>IFERROR(VLOOKUP($H1774,'Sewer F Exp'!$A:$B,17,FALSE),0)</f>
        <v>0</v>
      </c>
      <c r="AA1774" s="34">
        <f>IFERROR(VLOOKUP($H1774,'Refuse F Rev'!$A:$E,15,FALSE),0)</f>
        <v>0</v>
      </c>
      <c r="AB1774" s="34">
        <f>IFERROR(VLOOKUP($H1774,'Refuse F Rev'!$A:$E,16,FALSE),0)</f>
        <v>0</v>
      </c>
      <c r="AC1774" s="42">
        <f>IFERROR(VLOOKUP($H1774,'Refuse F Rev'!$A:$E,17,FALSE),0)</f>
        <v>0</v>
      </c>
      <c r="AD1774" s="34">
        <f>IFERROR(VLOOKUP($H1774,'Refuse F Exp'!$A:$E,15,FALSE),0)</f>
        <v>0</v>
      </c>
      <c r="AE1774" s="34">
        <f>IFERROR(VLOOKUP($H1774,'Refuse F Exp'!$A:$E,16,FALSE),0)</f>
        <v>0</v>
      </c>
      <c r="AF1774" s="42">
        <f>IFERROR(VLOOKUP($H1774,'Refuse F Exp'!$A:$E,17,FALSE),0)</f>
        <v>0</v>
      </c>
      <c r="AG1774" s="34">
        <f>IFERROR(VLOOKUP($H1774,#REF!,10,FALSE),0)</f>
        <v>0</v>
      </c>
      <c r="AH1774" s="34">
        <f>IFERROR(VLOOKUP($H1774,#REF!,11,FALSE),0)</f>
        <v>0</v>
      </c>
      <c r="AI1774" s="42">
        <f>IFERROR(VLOOKUP($H1774,#REF!,12,FALSE),0)</f>
        <v>0</v>
      </c>
      <c r="AJ1774" s="34">
        <f>IFERROR(VLOOKUP($H1774,#REF!,10,FALSE),0)</f>
        <v>0</v>
      </c>
      <c r="AK1774" s="34">
        <f>IFERROR(VLOOKUP($H1774,#REF!,11,FALSE),0)</f>
        <v>0</v>
      </c>
      <c r="AL1774" s="42">
        <f>IFERROR(VLOOKUP($H1774,#REF!,12,FALSE),0)</f>
        <v>0</v>
      </c>
      <c r="AM1774" s="34">
        <f>IFERROR(VLOOKUP($H1774,#REF!,10,FALSE),0)</f>
        <v>0</v>
      </c>
      <c r="AN1774" s="34">
        <f>IFERROR(VLOOKUP($H1774,#REF!,11,FALSE),0)</f>
        <v>0</v>
      </c>
      <c r="AO1774" s="42">
        <f>IFERROR(VLOOKUP($H1774,#REF!,12,FALSE),0)</f>
        <v>0</v>
      </c>
      <c r="AP1774" s="34">
        <f>IFERROR(VLOOKUP($H1774,#REF!,10,FALSE),0)</f>
        <v>0</v>
      </c>
      <c r="AQ1774" s="34">
        <f>IFERROR(VLOOKUP($H1774,#REF!,11,FALSE),0)</f>
        <v>0</v>
      </c>
      <c r="AR1774" s="42">
        <f>IFERROR(VLOOKUP($H1774,#REF!,12,FALSE),0)</f>
        <v>0</v>
      </c>
      <c r="AS1774" s="34">
        <f>IFERROR(VLOOKUP($H1774,#REF!,13,FALSE),0)</f>
        <v>0</v>
      </c>
      <c r="AT1774" s="34">
        <f>IFERROR(VLOOKUP($H1774,#REF!,14,FALSE),0)</f>
        <v>0</v>
      </c>
      <c r="AU1774" s="42">
        <f>IFERROR(VLOOKUP($H1774,#REF!,15,FALSE),0)</f>
        <v>0</v>
      </c>
      <c r="AV1774" s="34">
        <f>IFERROR(VLOOKUP($H1774,#REF!,15,FALSE),0)</f>
        <v>0</v>
      </c>
      <c r="AW1774" s="34">
        <f>IFERROR(VLOOKUP($H1774,#REF!,16,FALSE),0)</f>
        <v>0</v>
      </c>
      <c r="AX1774" s="42">
        <f>IFERROR(VLOOKUP($H1774,#REF!,17,FALSE),0)</f>
        <v>0</v>
      </c>
    </row>
    <row r="1775" spans="1:50" x14ac:dyDescent="0.3">
      <c r="A1775" s="33" t="str">
        <f t="shared" si="108"/>
        <v>0</v>
      </c>
      <c r="B1775" s="33">
        <f>+'R&amp;E EXPORT'!B1574</f>
        <v>0</v>
      </c>
      <c r="C1775" t="str">
        <f>IFERROR(VLOOKUP(A1775,'MCSJ Export'!A:C,3,FALSE),"")</f>
        <v/>
      </c>
      <c r="D1775" s="37">
        <f t="shared" ca="1" si="109"/>
        <v>0</v>
      </c>
      <c r="E1775" s="37">
        <f t="shared" ca="1" si="110"/>
        <v>0</v>
      </c>
      <c r="F1775" s="37">
        <f t="shared" ca="1" si="111"/>
        <v>0</v>
      </c>
      <c r="G1775" s="37"/>
      <c r="H1775" s="33">
        <f>+'R&amp;E EXPORT'!A1574</f>
        <v>0</v>
      </c>
      <c r="I1775" s="34">
        <f>IFERROR(VLOOKUP($H1775,'Gen F Rev'!$A:$M,15,FALSE),0)</f>
        <v>0</v>
      </c>
      <c r="J1775" s="34">
        <f>IFERROR(VLOOKUP($H1775,'Gen F Rev'!$A:$M,16,FALSE),0)</f>
        <v>0</v>
      </c>
      <c r="K1775" s="42">
        <f>IFERROR(VLOOKUP($H1775,'Gen F Rev'!$A:$M,17,FALSE),0)</f>
        <v>0</v>
      </c>
      <c r="L1775" s="34">
        <f>IFERROR(VLOOKUP($H1775,'Gen F Exp'!$A:$E,15,FALSE),0)</f>
        <v>0</v>
      </c>
      <c r="M1775" s="34">
        <f>IFERROR(VLOOKUP($H1775,'Gen F Exp'!$A:$E,16,FALSE),0)</f>
        <v>0</v>
      </c>
      <c r="N1775" s="42">
        <f>IFERROR(VLOOKUP($H1775,'Gen F Exp'!$A:$E,17,FALSE),0)</f>
        <v>0</v>
      </c>
      <c r="O1775" s="34">
        <f>IFERROR(VLOOKUP($H1775,'Water F Rev'!$A:$L,15,FALSE),0)</f>
        <v>0</v>
      </c>
      <c r="P1775" s="34">
        <f>IFERROR(VLOOKUP($H1775,'Water F Rev'!$A:$L,16,FALSE),0)</f>
        <v>0</v>
      </c>
      <c r="Q1775" s="42">
        <f>IFERROR(VLOOKUP($H1775,'Water F Rev'!$A:$L,17,FALSE),0)</f>
        <v>0</v>
      </c>
      <c r="R1775" s="34">
        <f>IFERROR(VLOOKUP($H1775,'Water F Exp'!$A:$K,15,FALSE),0)</f>
        <v>0</v>
      </c>
      <c r="S1775" s="34">
        <f>IFERROR(VLOOKUP($H1775,'Water F Exp'!$A:$K,16,FALSE),0)</f>
        <v>0</v>
      </c>
      <c r="T1775" s="42">
        <f>IFERROR(VLOOKUP($H1775,'Water F Exp'!$A:$K,17,FALSE),0)</f>
        <v>0</v>
      </c>
      <c r="U1775" s="34">
        <f ca="1">IFERROR(VLOOKUP($H1775,'Sewer F Rev'!$A:$E,15,FALSE),0)</f>
        <v>0</v>
      </c>
      <c r="V1775" s="34">
        <f ca="1">IFERROR(VLOOKUP($H1775,'Sewer F Rev'!$A:$E,16,FALSE),0)</f>
        <v>0</v>
      </c>
      <c r="W1775" s="42">
        <f ca="1">IFERROR(VLOOKUP($H1775,'Sewer F Rev'!$A:$E,17,FALSE),0)</f>
        <v>0</v>
      </c>
      <c r="X1775" s="34">
        <f>IFERROR(VLOOKUP($H1775,'Sewer F Exp'!$A:$B,15,FALSE),0)</f>
        <v>0</v>
      </c>
      <c r="Y1775" s="34">
        <f>IFERROR(VLOOKUP($H1775,'Sewer F Exp'!$A:$B,16,FALSE),0)</f>
        <v>0</v>
      </c>
      <c r="Z1775" s="42">
        <f>IFERROR(VLOOKUP($H1775,'Sewer F Exp'!$A:$B,17,FALSE),0)</f>
        <v>0</v>
      </c>
      <c r="AA1775" s="34">
        <f>IFERROR(VLOOKUP($H1775,'Refuse F Rev'!$A:$E,15,FALSE),0)</f>
        <v>0</v>
      </c>
      <c r="AB1775" s="34">
        <f>IFERROR(VLOOKUP($H1775,'Refuse F Rev'!$A:$E,16,FALSE),0)</f>
        <v>0</v>
      </c>
      <c r="AC1775" s="42">
        <f>IFERROR(VLOOKUP($H1775,'Refuse F Rev'!$A:$E,17,FALSE),0)</f>
        <v>0</v>
      </c>
      <c r="AD1775" s="34">
        <f>IFERROR(VLOOKUP($H1775,'Refuse F Exp'!$A:$E,15,FALSE),0)</f>
        <v>0</v>
      </c>
      <c r="AE1775" s="34">
        <f>IFERROR(VLOOKUP($H1775,'Refuse F Exp'!$A:$E,16,FALSE),0)</f>
        <v>0</v>
      </c>
      <c r="AF1775" s="42">
        <f>IFERROR(VLOOKUP($H1775,'Refuse F Exp'!$A:$E,17,FALSE),0)</f>
        <v>0</v>
      </c>
      <c r="AG1775" s="34">
        <f>IFERROR(VLOOKUP($H1775,#REF!,10,FALSE),0)</f>
        <v>0</v>
      </c>
      <c r="AH1775" s="34">
        <f>IFERROR(VLOOKUP($H1775,#REF!,11,FALSE),0)</f>
        <v>0</v>
      </c>
      <c r="AI1775" s="42">
        <f>IFERROR(VLOOKUP($H1775,#REF!,12,FALSE),0)</f>
        <v>0</v>
      </c>
      <c r="AJ1775" s="34">
        <f>IFERROR(VLOOKUP($H1775,#REF!,10,FALSE),0)</f>
        <v>0</v>
      </c>
      <c r="AK1775" s="34">
        <f>IFERROR(VLOOKUP($H1775,#REF!,11,FALSE),0)</f>
        <v>0</v>
      </c>
      <c r="AL1775" s="42">
        <f>IFERROR(VLOOKUP($H1775,#REF!,12,FALSE),0)</f>
        <v>0</v>
      </c>
      <c r="AM1775" s="34">
        <f>IFERROR(VLOOKUP($H1775,#REF!,10,FALSE),0)</f>
        <v>0</v>
      </c>
      <c r="AN1775" s="34">
        <f>IFERROR(VLOOKUP($H1775,#REF!,11,FALSE),0)</f>
        <v>0</v>
      </c>
      <c r="AO1775" s="42">
        <f>IFERROR(VLOOKUP($H1775,#REF!,12,FALSE),0)</f>
        <v>0</v>
      </c>
      <c r="AP1775" s="34">
        <f>IFERROR(VLOOKUP($H1775,#REF!,10,FALSE),0)</f>
        <v>0</v>
      </c>
      <c r="AQ1775" s="34">
        <f>IFERROR(VLOOKUP($H1775,#REF!,11,FALSE),0)</f>
        <v>0</v>
      </c>
      <c r="AR1775" s="42">
        <f>IFERROR(VLOOKUP($H1775,#REF!,12,FALSE),0)</f>
        <v>0</v>
      </c>
      <c r="AS1775" s="34">
        <f>IFERROR(VLOOKUP($H1775,#REF!,13,FALSE),0)</f>
        <v>0</v>
      </c>
      <c r="AT1775" s="34">
        <f>IFERROR(VLOOKUP($H1775,#REF!,14,FALSE),0)</f>
        <v>0</v>
      </c>
      <c r="AU1775" s="42">
        <f>IFERROR(VLOOKUP($H1775,#REF!,15,FALSE),0)</f>
        <v>0</v>
      </c>
      <c r="AV1775" s="34">
        <f>IFERROR(VLOOKUP($H1775,#REF!,15,FALSE),0)</f>
        <v>0</v>
      </c>
      <c r="AW1775" s="34">
        <f>IFERROR(VLOOKUP($H1775,#REF!,16,FALSE),0)</f>
        <v>0</v>
      </c>
      <c r="AX1775" s="42">
        <f>IFERROR(VLOOKUP($H1775,#REF!,17,FALSE),0)</f>
        <v>0</v>
      </c>
    </row>
    <row r="1776" spans="1:50" x14ac:dyDescent="0.3">
      <c r="A1776" s="33" t="str">
        <f t="shared" si="108"/>
        <v>0</v>
      </c>
      <c r="B1776" s="33">
        <f>+'R&amp;E EXPORT'!B1575</f>
        <v>0</v>
      </c>
      <c r="C1776" t="str">
        <f>IFERROR(VLOOKUP(A1776,'MCSJ Export'!A:C,3,FALSE),"")</f>
        <v/>
      </c>
      <c r="D1776" s="37">
        <f t="shared" ca="1" si="109"/>
        <v>0</v>
      </c>
      <c r="E1776" s="37">
        <f t="shared" ca="1" si="110"/>
        <v>0</v>
      </c>
      <c r="F1776" s="37">
        <f t="shared" ca="1" si="111"/>
        <v>0</v>
      </c>
      <c r="G1776" s="37"/>
      <c r="H1776" s="33">
        <f>+'R&amp;E EXPORT'!A1575</f>
        <v>0</v>
      </c>
      <c r="I1776" s="34">
        <f>IFERROR(VLOOKUP($H1776,'Gen F Rev'!$A:$M,15,FALSE),0)</f>
        <v>0</v>
      </c>
      <c r="J1776" s="34">
        <f>IFERROR(VLOOKUP($H1776,'Gen F Rev'!$A:$M,16,FALSE),0)</f>
        <v>0</v>
      </c>
      <c r="K1776" s="42">
        <f>IFERROR(VLOOKUP($H1776,'Gen F Rev'!$A:$M,17,FALSE),0)</f>
        <v>0</v>
      </c>
      <c r="L1776" s="34">
        <f>IFERROR(VLOOKUP($H1776,'Gen F Exp'!$A:$E,15,FALSE),0)</f>
        <v>0</v>
      </c>
      <c r="M1776" s="34">
        <f>IFERROR(VLOOKUP($H1776,'Gen F Exp'!$A:$E,16,FALSE),0)</f>
        <v>0</v>
      </c>
      <c r="N1776" s="42">
        <f>IFERROR(VLOOKUP($H1776,'Gen F Exp'!$A:$E,17,FALSE),0)</f>
        <v>0</v>
      </c>
      <c r="O1776" s="34">
        <f>IFERROR(VLOOKUP($H1776,'Water F Rev'!$A:$L,15,FALSE),0)</f>
        <v>0</v>
      </c>
      <c r="P1776" s="34">
        <f>IFERROR(VLOOKUP($H1776,'Water F Rev'!$A:$L,16,FALSE),0)</f>
        <v>0</v>
      </c>
      <c r="Q1776" s="42">
        <f>IFERROR(VLOOKUP($H1776,'Water F Rev'!$A:$L,17,FALSE),0)</f>
        <v>0</v>
      </c>
      <c r="R1776" s="34">
        <f>IFERROR(VLOOKUP($H1776,'Water F Exp'!$A:$K,15,FALSE),0)</f>
        <v>0</v>
      </c>
      <c r="S1776" s="34">
        <f>IFERROR(VLOOKUP($H1776,'Water F Exp'!$A:$K,16,FALSE),0)</f>
        <v>0</v>
      </c>
      <c r="T1776" s="42">
        <f>IFERROR(VLOOKUP($H1776,'Water F Exp'!$A:$K,17,FALSE),0)</f>
        <v>0</v>
      </c>
      <c r="U1776" s="34">
        <f ca="1">IFERROR(VLOOKUP($H1776,'Sewer F Rev'!$A:$E,15,FALSE),0)</f>
        <v>0</v>
      </c>
      <c r="V1776" s="34">
        <f ca="1">IFERROR(VLOOKUP($H1776,'Sewer F Rev'!$A:$E,16,FALSE),0)</f>
        <v>0</v>
      </c>
      <c r="W1776" s="42">
        <f ca="1">IFERROR(VLOOKUP($H1776,'Sewer F Rev'!$A:$E,17,FALSE),0)</f>
        <v>0</v>
      </c>
      <c r="X1776" s="34">
        <f>IFERROR(VLOOKUP($H1776,'Sewer F Exp'!$A:$B,15,FALSE),0)</f>
        <v>0</v>
      </c>
      <c r="Y1776" s="34">
        <f>IFERROR(VLOOKUP($H1776,'Sewer F Exp'!$A:$B,16,FALSE),0)</f>
        <v>0</v>
      </c>
      <c r="Z1776" s="42">
        <f>IFERROR(VLOOKUP($H1776,'Sewer F Exp'!$A:$B,17,FALSE),0)</f>
        <v>0</v>
      </c>
      <c r="AA1776" s="34">
        <f>IFERROR(VLOOKUP($H1776,'Refuse F Rev'!$A:$E,15,FALSE),0)</f>
        <v>0</v>
      </c>
      <c r="AB1776" s="34">
        <f>IFERROR(VLOOKUP($H1776,'Refuse F Rev'!$A:$E,16,FALSE),0)</f>
        <v>0</v>
      </c>
      <c r="AC1776" s="42">
        <f>IFERROR(VLOOKUP($H1776,'Refuse F Rev'!$A:$E,17,FALSE),0)</f>
        <v>0</v>
      </c>
      <c r="AD1776" s="34">
        <f>IFERROR(VLOOKUP($H1776,'Refuse F Exp'!$A:$E,15,FALSE),0)</f>
        <v>0</v>
      </c>
      <c r="AE1776" s="34">
        <f>IFERROR(VLOOKUP($H1776,'Refuse F Exp'!$A:$E,16,FALSE),0)</f>
        <v>0</v>
      </c>
      <c r="AF1776" s="42">
        <f>IFERROR(VLOOKUP($H1776,'Refuse F Exp'!$A:$E,17,FALSE),0)</f>
        <v>0</v>
      </c>
      <c r="AG1776" s="34">
        <f>IFERROR(VLOOKUP($H1776,#REF!,10,FALSE),0)</f>
        <v>0</v>
      </c>
      <c r="AH1776" s="34">
        <f>IFERROR(VLOOKUP($H1776,#REF!,11,FALSE),0)</f>
        <v>0</v>
      </c>
      <c r="AI1776" s="42">
        <f>IFERROR(VLOOKUP($H1776,#REF!,12,FALSE),0)</f>
        <v>0</v>
      </c>
      <c r="AJ1776" s="34">
        <f>IFERROR(VLOOKUP($H1776,#REF!,10,FALSE),0)</f>
        <v>0</v>
      </c>
      <c r="AK1776" s="34">
        <f>IFERROR(VLOOKUP($H1776,#REF!,11,FALSE),0)</f>
        <v>0</v>
      </c>
      <c r="AL1776" s="42">
        <f>IFERROR(VLOOKUP($H1776,#REF!,12,FALSE),0)</f>
        <v>0</v>
      </c>
      <c r="AM1776" s="34">
        <f>IFERROR(VLOOKUP($H1776,#REF!,10,FALSE),0)</f>
        <v>0</v>
      </c>
      <c r="AN1776" s="34">
        <f>IFERROR(VLOOKUP($H1776,#REF!,11,FALSE),0)</f>
        <v>0</v>
      </c>
      <c r="AO1776" s="42">
        <f>IFERROR(VLOOKUP($H1776,#REF!,12,FALSE),0)</f>
        <v>0</v>
      </c>
      <c r="AP1776" s="34">
        <f>IFERROR(VLOOKUP($H1776,#REF!,10,FALSE),0)</f>
        <v>0</v>
      </c>
      <c r="AQ1776" s="34">
        <f>IFERROR(VLOOKUP($H1776,#REF!,11,FALSE),0)</f>
        <v>0</v>
      </c>
      <c r="AR1776" s="42">
        <f>IFERROR(VLOOKUP($H1776,#REF!,12,FALSE),0)</f>
        <v>0</v>
      </c>
      <c r="AS1776" s="34">
        <f>IFERROR(VLOOKUP($H1776,#REF!,13,FALSE),0)</f>
        <v>0</v>
      </c>
      <c r="AT1776" s="34">
        <f>IFERROR(VLOOKUP($H1776,#REF!,14,FALSE),0)</f>
        <v>0</v>
      </c>
      <c r="AU1776" s="42">
        <f>IFERROR(VLOOKUP($H1776,#REF!,15,FALSE),0)</f>
        <v>0</v>
      </c>
      <c r="AV1776" s="34">
        <f>IFERROR(VLOOKUP($H1776,#REF!,15,FALSE),0)</f>
        <v>0</v>
      </c>
      <c r="AW1776" s="34">
        <f>IFERROR(VLOOKUP($H1776,#REF!,16,FALSE),0)</f>
        <v>0</v>
      </c>
      <c r="AX1776" s="42">
        <f>IFERROR(VLOOKUP($H1776,#REF!,17,FALSE),0)</f>
        <v>0</v>
      </c>
    </row>
    <row r="1777" spans="1:50" x14ac:dyDescent="0.3">
      <c r="A1777" s="33" t="str">
        <f t="shared" si="108"/>
        <v>0</v>
      </c>
      <c r="B1777" s="33">
        <f>+'R&amp;E EXPORT'!B1576</f>
        <v>0</v>
      </c>
      <c r="C1777" t="str">
        <f>IFERROR(VLOOKUP(A1777,'MCSJ Export'!A:C,3,FALSE),"")</f>
        <v/>
      </c>
      <c r="D1777" s="37">
        <f t="shared" ca="1" si="109"/>
        <v>0</v>
      </c>
      <c r="E1777" s="37">
        <f t="shared" ca="1" si="110"/>
        <v>0</v>
      </c>
      <c r="F1777" s="37">
        <f t="shared" ca="1" si="111"/>
        <v>0</v>
      </c>
      <c r="G1777" s="37"/>
      <c r="H1777" s="33">
        <f>+'R&amp;E EXPORT'!A1576</f>
        <v>0</v>
      </c>
      <c r="I1777" s="34">
        <f>IFERROR(VLOOKUP($H1777,'Gen F Rev'!$A:$M,15,FALSE),0)</f>
        <v>0</v>
      </c>
      <c r="J1777" s="34">
        <f>IFERROR(VLOOKUP($H1777,'Gen F Rev'!$A:$M,16,FALSE),0)</f>
        <v>0</v>
      </c>
      <c r="K1777" s="42">
        <f>IFERROR(VLOOKUP($H1777,'Gen F Rev'!$A:$M,17,FALSE),0)</f>
        <v>0</v>
      </c>
      <c r="L1777" s="34">
        <f>IFERROR(VLOOKUP($H1777,'Gen F Exp'!$A:$E,15,FALSE),0)</f>
        <v>0</v>
      </c>
      <c r="M1777" s="34">
        <f>IFERROR(VLOOKUP($H1777,'Gen F Exp'!$A:$E,16,FALSE),0)</f>
        <v>0</v>
      </c>
      <c r="N1777" s="42">
        <f>IFERROR(VLOOKUP($H1777,'Gen F Exp'!$A:$E,17,FALSE),0)</f>
        <v>0</v>
      </c>
      <c r="O1777" s="34">
        <f>IFERROR(VLOOKUP($H1777,'Water F Rev'!$A:$L,15,FALSE),0)</f>
        <v>0</v>
      </c>
      <c r="P1777" s="34">
        <f>IFERROR(VLOOKUP($H1777,'Water F Rev'!$A:$L,16,FALSE),0)</f>
        <v>0</v>
      </c>
      <c r="Q1777" s="42">
        <f>IFERROR(VLOOKUP($H1777,'Water F Rev'!$A:$L,17,FALSE),0)</f>
        <v>0</v>
      </c>
      <c r="R1777" s="34">
        <f>IFERROR(VLOOKUP($H1777,'Water F Exp'!$A:$K,15,FALSE),0)</f>
        <v>0</v>
      </c>
      <c r="S1777" s="34">
        <f>IFERROR(VLOOKUP($H1777,'Water F Exp'!$A:$K,16,FALSE),0)</f>
        <v>0</v>
      </c>
      <c r="T1777" s="42">
        <f>IFERROR(VLOOKUP($H1777,'Water F Exp'!$A:$K,17,FALSE),0)</f>
        <v>0</v>
      </c>
      <c r="U1777" s="34">
        <f ca="1">IFERROR(VLOOKUP($H1777,'Sewer F Rev'!$A:$E,15,FALSE),0)</f>
        <v>0</v>
      </c>
      <c r="V1777" s="34">
        <f ca="1">IFERROR(VLOOKUP($H1777,'Sewer F Rev'!$A:$E,16,FALSE),0)</f>
        <v>0</v>
      </c>
      <c r="W1777" s="42">
        <f ca="1">IFERROR(VLOOKUP($H1777,'Sewer F Rev'!$A:$E,17,FALSE),0)</f>
        <v>0</v>
      </c>
      <c r="X1777" s="34">
        <f>IFERROR(VLOOKUP($H1777,'Sewer F Exp'!$A:$B,15,FALSE),0)</f>
        <v>0</v>
      </c>
      <c r="Y1777" s="34">
        <f>IFERROR(VLOOKUP($H1777,'Sewer F Exp'!$A:$B,16,FALSE),0)</f>
        <v>0</v>
      </c>
      <c r="Z1777" s="42">
        <f>IFERROR(VLOOKUP($H1777,'Sewer F Exp'!$A:$B,17,FALSE),0)</f>
        <v>0</v>
      </c>
      <c r="AA1777" s="34">
        <f>IFERROR(VLOOKUP($H1777,'Refuse F Rev'!$A:$E,15,FALSE),0)</f>
        <v>0</v>
      </c>
      <c r="AB1777" s="34">
        <f>IFERROR(VLOOKUP($H1777,'Refuse F Rev'!$A:$E,16,FALSE),0)</f>
        <v>0</v>
      </c>
      <c r="AC1777" s="42">
        <f>IFERROR(VLOOKUP($H1777,'Refuse F Rev'!$A:$E,17,FALSE),0)</f>
        <v>0</v>
      </c>
      <c r="AD1777" s="34">
        <f>IFERROR(VLOOKUP($H1777,'Refuse F Exp'!$A:$E,15,FALSE),0)</f>
        <v>0</v>
      </c>
      <c r="AE1777" s="34">
        <f>IFERROR(VLOOKUP($H1777,'Refuse F Exp'!$A:$E,16,FALSE),0)</f>
        <v>0</v>
      </c>
      <c r="AF1777" s="42">
        <f>IFERROR(VLOOKUP($H1777,'Refuse F Exp'!$A:$E,17,FALSE),0)</f>
        <v>0</v>
      </c>
      <c r="AG1777" s="34">
        <f>IFERROR(VLOOKUP($H1777,#REF!,10,FALSE),0)</f>
        <v>0</v>
      </c>
      <c r="AH1777" s="34">
        <f>IFERROR(VLOOKUP($H1777,#REF!,11,FALSE),0)</f>
        <v>0</v>
      </c>
      <c r="AI1777" s="42">
        <f>IFERROR(VLOOKUP($H1777,#REF!,12,FALSE),0)</f>
        <v>0</v>
      </c>
      <c r="AJ1777" s="34">
        <f>IFERROR(VLOOKUP($H1777,#REF!,10,FALSE),0)</f>
        <v>0</v>
      </c>
      <c r="AK1777" s="34">
        <f>IFERROR(VLOOKUP($H1777,#REF!,11,FALSE),0)</f>
        <v>0</v>
      </c>
      <c r="AL1777" s="42">
        <f>IFERROR(VLOOKUP($H1777,#REF!,12,FALSE),0)</f>
        <v>0</v>
      </c>
      <c r="AM1777" s="34">
        <f>IFERROR(VLOOKUP($H1777,#REF!,10,FALSE),0)</f>
        <v>0</v>
      </c>
      <c r="AN1777" s="34">
        <f>IFERROR(VLOOKUP($H1777,#REF!,11,FALSE),0)</f>
        <v>0</v>
      </c>
      <c r="AO1777" s="42">
        <f>IFERROR(VLOOKUP($H1777,#REF!,12,FALSE),0)</f>
        <v>0</v>
      </c>
      <c r="AP1777" s="34">
        <f>IFERROR(VLOOKUP($H1777,#REF!,10,FALSE),0)</f>
        <v>0</v>
      </c>
      <c r="AQ1777" s="34">
        <f>IFERROR(VLOOKUP($H1777,#REF!,11,FALSE),0)</f>
        <v>0</v>
      </c>
      <c r="AR1777" s="42">
        <f>IFERROR(VLOOKUP($H1777,#REF!,12,FALSE),0)</f>
        <v>0</v>
      </c>
      <c r="AS1777" s="34">
        <f>IFERROR(VLOOKUP($H1777,#REF!,13,FALSE),0)</f>
        <v>0</v>
      </c>
      <c r="AT1777" s="34">
        <f>IFERROR(VLOOKUP($H1777,#REF!,14,FALSE),0)</f>
        <v>0</v>
      </c>
      <c r="AU1777" s="42">
        <f>IFERROR(VLOOKUP($H1777,#REF!,15,FALSE),0)</f>
        <v>0</v>
      </c>
      <c r="AV1777" s="34">
        <f>IFERROR(VLOOKUP($H1777,#REF!,15,FALSE),0)</f>
        <v>0</v>
      </c>
      <c r="AW1777" s="34">
        <f>IFERROR(VLOOKUP($H1777,#REF!,16,FALSE),0)</f>
        <v>0</v>
      </c>
      <c r="AX1777" s="42">
        <f>IFERROR(VLOOKUP($H1777,#REF!,17,FALSE),0)</f>
        <v>0</v>
      </c>
    </row>
    <row r="1778" spans="1:50" x14ac:dyDescent="0.3">
      <c r="A1778" s="33" t="str">
        <f t="shared" si="108"/>
        <v>0</v>
      </c>
      <c r="B1778" s="33">
        <f>+'R&amp;E EXPORT'!B1577</f>
        <v>0</v>
      </c>
      <c r="C1778" t="str">
        <f>IFERROR(VLOOKUP(A1778,'MCSJ Export'!A:C,3,FALSE),"")</f>
        <v/>
      </c>
      <c r="D1778" s="37">
        <f t="shared" ca="1" si="109"/>
        <v>0</v>
      </c>
      <c r="E1778" s="37">
        <f t="shared" ca="1" si="110"/>
        <v>0</v>
      </c>
      <c r="F1778" s="37">
        <f t="shared" ca="1" si="111"/>
        <v>0</v>
      </c>
      <c r="G1778" s="37"/>
      <c r="H1778" s="33">
        <f>+'R&amp;E EXPORT'!A1577</f>
        <v>0</v>
      </c>
      <c r="I1778" s="34">
        <f>IFERROR(VLOOKUP($H1778,'Gen F Rev'!$A:$M,15,FALSE),0)</f>
        <v>0</v>
      </c>
      <c r="J1778" s="34">
        <f>IFERROR(VLOOKUP($H1778,'Gen F Rev'!$A:$M,16,FALSE),0)</f>
        <v>0</v>
      </c>
      <c r="K1778" s="42">
        <f>IFERROR(VLOOKUP($H1778,'Gen F Rev'!$A:$M,17,FALSE),0)</f>
        <v>0</v>
      </c>
      <c r="L1778" s="34">
        <f>IFERROR(VLOOKUP($H1778,'Gen F Exp'!$A:$E,15,FALSE),0)</f>
        <v>0</v>
      </c>
      <c r="M1778" s="34">
        <f>IFERROR(VLOOKUP($H1778,'Gen F Exp'!$A:$E,16,FALSE),0)</f>
        <v>0</v>
      </c>
      <c r="N1778" s="42">
        <f>IFERROR(VLOOKUP($H1778,'Gen F Exp'!$A:$E,17,FALSE),0)</f>
        <v>0</v>
      </c>
      <c r="O1778" s="34">
        <f>IFERROR(VLOOKUP($H1778,'Water F Rev'!$A:$L,15,FALSE),0)</f>
        <v>0</v>
      </c>
      <c r="P1778" s="34">
        <f>IFERROR(VLOOKUP($H1778,'Water F Rev'!$A:$L,16,FALSE),0)</f>
        <v>0</v>
      </c>
      <c r="Q1778" s="42">
        <f>IFERROR(VLOOKUP($H1778,'Water F Rev'!$A:$L,17,FALSE),0)</f>
        <v>0</v>
      </c>
      <c r="R1778" s="34">
        <f>IFERROR(VLOOKUP($H1778,'Water F Exp'!$A:$K,15,FALSE),0)</f>
        <v>0</v>
      </c>
      <c r="S1778" s="34">
        <f>IFERROR(VLOOKUP($H1778,'Water F Exp'!$A:$K,16,FALSE),0)</f>
        <v>0</v>
      </c>
      <c r="T1778" s="42">
        <f>IFERROR(VLOOKUP($H1778,'Water F Exp'!$A:$K,17,FALSE),0)</f>
        <v>0</v>
      </c>
      <c r="U1778" s="34">
        <f ca="1">IFERROR(VLOOKUP($H1778,'Sewer F Rev'!$A:$E,15,FALSE),0)</f>
        <v>0</v>
      </c>
      <c r="V1778" s="34">
        <f ca="1">IFERROR(VLOOKUP($H1778,'Sewer F Rev'!$A:$E,16,FALSE),0)</f>
        <v>0</v>
      </c>
      <c r="W1778" s="42">
        <f ca="1">IFERROR(VLOOKUP($H1778,'Sewer F Rev'!$A:$E,17,FALSE),0)</f>
        <v>0</v>
      </c>
      <c r="X1778" s="34">
        <f>IFERROR(VLOOKUP($H1778,'Sewer F Exp'!$A:$B,15,FALSE),0)</f>
        <v>0</v>
      </c>
      <c r="Y1778" s="34">
        <f>IFERROR(VLOOKUP($H1778,'Sewer F Exp'!$A:$B,16,FALSE),0)</f>
        <v>0</v>
      </c>
      <c r="Z1778" s="42">
        <f>IFERROR(VLOOKUP($H1778,'Sewer F Exp'!$A:$B,17,FALSE),0)</f>
        <v>0</v>
      </c>
      <c r="AA1778" s="34">
        <f>IFERROR(VLOOKUP($H1778,'Refuse F Rev'!$A:$E,15,FALSE),0)</f>
        <v>0</v>
      </c>
      <c r="AB1778" s="34">
        <f>IFERROR(VLOOKUP($H1778,'Refuse F Rev'!$A:$E,16,FALSE),0)</f>
        <v>0</v>
      </c>
      <c r="AC1778" s="42">
        <f>IFERROR(VLOOKUP($H1778,'Refuse F Rev'!$A:$E,17,FALSE),0)</f>
        <v>0</v>
      </c>
      <c r="AD1778" s="34">
        <f>IFERROR(VLOOKUP($H1778,'Refuse F Exp'!$A:$E,15,FALSE),0)</f>
        <v>0</v>
      </c>
      <c r="AE1778" s="34">
        <f>IFERROR(VLOOKUP($H1778,'Refuse F Exp'!$A:$E,16,FALSE),0)</f>
        <v>0</v>
      </c>
      <c r="AF1778" s="42">
        <f>IFERROR(VLOOKUP($H1778,'Refuse F Exp'!$A:$E,17,FALSE),0)</f>
        <v>0</v>
      </c>
      <c r="AG1778" s="34">
        <f>IFERROR(VLOOKUP($H1778,#REF!,10,FALSE),0)</f>
        <v>0</v>
      </c>
      <c r="AH1778" s="34">
        <f>IFERROR(VLOOKUP($H1778,#REF!,11,FALSE),0)</f>
        <v>0</v>
      </c>
      <c r="AI1778" s="42">
        <f>IFERROR(VLOOKUP($H1778,#REF!,12,FALSE),0)</f>
        <v>0</v>
      </c>
      <c r="AJ1778" s="34">
        <f>IFERROR(VLOOKUP($H1778,#REF!,10,FALSE),0)</f>
        <v>0</v>
      </c>
      <c r="AK1778" s="34">
        <f>IFERROR(VLOOKUP($H1778,#REF!,11,FALSE),0)</f>
        <v>0</v>
      </c>
      <c r="AL1778" s="42">
        <f>IFERROR(VLOOKUP($H1778,#REF!,12,FALSE),0)</f>
        <v>0</v>
      </c>
      <c r="AM1778" s="34">
        <f>IFERROR(VLOOKUP($H1778,#REF!,10,FALSE),0)</f>
        <v>0</v>
      </c>
      <c r="AN1778" s="34">
        <f>IFERROR(VLOOKUP($H1778,#REF!,11,FALSE),0)</f>
        <v>0</v>
      </c>
      <c r="AO1778" s="42">
        <f>IFERROR(VLOOKUP($H1778,#REF!,12,FALSE),0)</f>
        <v>0</v>
      </c>
      <c r="AP1778" s="34">
        <f>IFERROR(VLOOKUP($H1778,#REF!,10,FALSE),0)</f>
        <v>0</v>
      </c>
      <c r="AQ1778" s="34">
        <f>IFERROR(VLOOKUP($H1778,#REF!,11,FALSE),0)</f>
        <v>0</v>
      </c>
      <c r="AR1778" s="42">
        <f>IFERROR(VLOOKUP($H1778,#REF!,12,FALSE),0)</f>
        <v>0</v>
      </c>
      <c r="AS1778" s="34">
        <f>IFERROR(VLOOKUP($H1778,#REF!,13,FALSE),0)</f>
        <v>0</v>
      </c>
      <c r="AT1778" s="34">
        <f>IFERROR(VLOOKUP($H1778,#REF!,14,FALSE),0)</f>
        <v>0</v>
      </c>
      <c r="AU1778" s="42">
        <f>IFERROR(VLOOKUP($H1778,#REF!,15,FALSE),0)</f>
        <v>0</v>
      </c>
      <c r="AV1778" s="34">
        <f>IFERROR(VLOOKUP($H1778,#REF!,15,FALSE),0)</f>
        <v>0</v>
      </c>
      <c r="AW1778" s="34">
        <f>IFERROR(VLOOKUP($H1778,#REF!,16,FALSE),0)</f>
        <v>0</v>
      </c>
      <c r="AX1778" s="42">
        <f>IFERROR(VLOOKUP($H1778,#REF!,17,FALSE),0)</f>
        <v>0</v>
      </c>
    </row>
    <row r="1779" spans="1:50" x14ac:dyDescent="0.3">
      <c r="A1779" s="33" t="str">
        <f t="shared" si="108"/>
        <v>0</v>
      </c>
      <c r="B1779" s="33">
        <f>+'R&amp;E EXPORT'!B1578</f>
        <v>0</v>
      </c>
      <c r="C1779" t="str">
        <f>IFERROR(VLOOKUP(A1779,'MCSJ Export'!A:C,3,FALSE),"")</f>
        <v/>
      </c>
      <c r="D1779" s="37">
        <f t="shared" ca="1" si="109"/>
        <v>0</v>
      </c>
      <c r="E1779" s="37">
        <f t="shared" ca="1" si="110"/>
        <v>0</v>
      </c>
      <c r="F1779" s="37">
        <f t="shared" ca="1" si="111"/>
        <v>0</v>
      </c>
      <c r="G1779" s="37"/>
      <c r="H1779" s="33">
        <f>+'R&amp;E EXPORT'!A1578</f>
        <v>0</v>
      </c>
      <c r="I1779" s="34">
        <f>IFERROR(VLOOKUP($H1779,'Gen F Rev'!$A:$M,15,FALSE),0)</f>
        <v>0</v>
      </c>
      <c r="J1779" s="34">
        <f>IFERROR(VLOOKUP($H1779,'Gen F Rev'!$A:$M,16,FALSE),0)</f>
        <v>0</v>
      </c>
      <c r="K1779" s="42">
        <f>IFERROR(VLOOKUP($H1779,'Gen F Rev'!$A:$M,17,FALSE),0)</f>
        <v>0</v>
      </c>
      <c r="L1779" s="34">
        <f>IFERROR(VLOOKUP($H1779,'Gen F Exp'!$A:$E,15,FALSE),0)</f>
        <v>0</v>
      </c>
      <c r="M1779" s="34">
        <f>IFERROR(VLOOKUP($H1779,'Gen F Exp'!$A:$E,16,FALSE),0)</f>
        <v>0</v>
      </c>
      <c r="N1779" s="42">
        <f>IFERROR(VLOOKUP($H1779,'Gen F Exp'!$A:$E,17,FALSE),0)</f>
        <v>0</v>
      </c>
      <c r="O1779" s="34">
        <f>IFERROR(VLOOKUP($H1779,'Water F Rev'!$A:$L,15,FALSE),0)</f>
        <v>0</v>
      </c>
      <c r="P1779" s="34">
        <f>IFERROR(VLOOKUP($H1779,'Water F Rev'!$A:$L,16,FALSE),0)</f>
        <v>0</v>
      </c>
      <c r="Q1779" s="42">
        <f>IFERROR(VLOOKUP($H1779,'Water F Rev'!$A:$L,17,FALSE),0)</f>
        <v>0</v>
      </c>
      <c r="R1779" s="34">
        <f>IFERROR(VLOOKUP($H1779,'Water F Exp'!$A:$K,15,FALSE),0)</f>
        <v>0</v>
      </c>
      <c r="S1779" s="34">
        <f>IFERROR(VLOOKUP($H1779,'Water F Exp'!$A:$K,16,FALSE),0)</f>
        <v>0</v>
      </c>
      <c r="T1779" s="42">
        <f>IFERROR(VLOOKUP($H1779,'Water F Exp'!$A:$K,17,FALSE),0)</f>
        <v>0</v>
      </c>
      <c r="U1779" s="34">
        <f ca="1">IFERROR(VLOOKUP($H1779,'Sewer F Rev'!$A:$E,15,FALSE),0)</f>
        <v>0</v>
      </c>
      <c r="V1779" s="34">
        <f ca="1">IFERROR(VLOOKUP($H1779,'Sewer F Rev'!$A:$E,16,FALSE),0)</f>
        <v>0</v>
      </c>
      <c r="W1779" s="42">
        <f ca="1">IFERROR(VLOOKUP($H1779,'Sewer F Rev'!$A:$E,17,FALSE),0)</f>
        <v>0</v>
      </c>
      <c r="X1779" s="34">
        <f>IFERROR(VLOOKUP($H1779,'Sewer F Exp'!$A:$B,15,FALSE),0)</f>
        <v>0</v>
      </c>
      <c r="Y1779" s="34">
        <f>IFERROR(VLOOKUP($H1779,'Sewer F Exp'!$A:$B,16,FALSE),0)</f>
        <v>0</v>
      </c>
      <c r="Z1779" s="42">
        <f>IFERROR(VLOOKUP($H1779,'Sewer F Exp'!$A:$B,17,FALSE),0)</f>
        <v>0</v>
      </c>
      <c r="AA1779" s="34">
        <f>IFERROR(VLOOKUP($H1779,'Refuse F Rev'!$A:$E,15,FALSE),0)</f>
        <v>0</v>
      </c>
      <c r="AB1779" s="34">
        <f>IFERROR(VLOOKUP($H1779,'Refuse F Rev'!$A:$E,16,FALSE),0)</f>
        <v>0</v>
      </c>
      <c r="AC1779" s="42">
        <f>IFERROR(VLOOKUP($H1779,'Refuse F Rev'!$A:$E,17,FALSE),0)</f>
        <v>0</v>
      </c>
      <c r="AD1779" s="34">
        <f>IFERROR(VLOOKUP($H1779,'Refuse F Exp'!$A:$E,15,FALSE),0)</f>
        <v>0</v>
      </c>
      <c r="AE1779" s="34">
        <f>IFERROR(VLOOKUP($H1779,'Refuse F Exp'!$A:$E,16,FALSE),0)</f>
        <v>0</v>
      </c>
      <c r="AF1779" s="42">
        <f>IFERROR(VLOOKUP($H1779,'Refuse F Exp'!$A:$E,17,FALSE),0)</f>
        <v>0</v>
      </c>
      <c r="AG1779" s="34">
        <f>IFERROR(VLOOKUP($H1779,#REF!,10,FALSE),0)</f>
        <v>0</v>
      </c>
      <c r="AH1779" s="34">
        <f>IFERROR(VLOOKUP($H1779,#REF!,11,FALSE),0)</f>
        <v>0</v>
      </c>
      <c r="AI1779" s="42">
        <f>IFERROR(VLOOKUP($H1779,#REF!,12,FALSE),0)</f>
        <v>0</v>
      </c>
      <c r="AJ1779" s="34">
        <f>IFERROR(VLOOKUP($H1779,#REF!,10,FALSE),0)</f>
        <v>0</v>
      </c>
      <c r="AK1779" s="34">
        <f>IFERROR(VLOOKUP($H1779,#REF!,11,FALSE),0)</f>
        <v>0</v>
      </c>
      <c r="AL1779" s="42">
        <f>IFERROR(VLOOKUP($H1779,#REF!,12,FALSE),0)</f>
        <v>0</v>
      </c>
      <c r="AM1779" s="34">
        <f>IFERROR(VLOOKUP($H1779,#REF!,10,FALSE),0)</f>
        <v>0</v>
      </c>
      <c r="AN1779" s="34">
        <f>IFERROR(VLOOKUP($H1779,#REF!,11,FALSE),0)</f>
        <v>0</v>
      </c>
      <c r="AO1779" s="42">
        <f>IFERROR(VLOOKUP($H1779,#REF!,12,FALSE),0)</f>
        <v>0</v>
      </c>
      <c r="AP1779" s="34">
        <f>IFERROR(VLOOKUP($H1779,#REF!,10,FALSE),0)</f>
        <v>0</v>
      </c>
      <c r="AQ1779" s="34">
        <f>IFERROR(VLOOKUP($H1779,#REF!,11,FALSE),0)</f>
        <v>0</v>
      </c>
      <c r="AR1779" s="42">
        <f>IFERROR(VLOOKUP($H1779,#REF!,12,FALSE),0)</f>
        <v>0</v>
      </c>
      <c r="AS1779" s="34">
        <f>IFERROR(VLOOKUP($H1779,#REF!,13,FALSE),0)</f>
        <v>0</v>
      </c>
      <c r="AT1779" s="34">
        <f>IFERROR(VLOOKUP($H1779,#REF!,14,FALSE),0)</f>
        <v>0</v>
      </c>
      <c r="AU1779" s="42">
        <f>IFERROR(VLOOKUP($H1779,#REF!,15,FALSE),0)</f>
        <v>0</v>
      </c>
      <c r="AV1779" s="34">
        <f>IFERROR(VLOOKUP($H1779,#REF!,15,FALSE),0)</f>
        <v>0</v>
      </c>
      <c r="AW1779" s="34">
        <f>IFERROR(VLOOKUP($H1779,#REF!,16,FALSE),0)</f>
        <v>0</v>
      </c>
      <c r="AX1779" s="42">
        <f>IFERROR(VLOOKUP($H1779,#REF!,17,FALSE),0)</f>
        <v>0</v>
      </c>
    </row>
    <row r="1780" spans="1:50" x14ac:dyDescent="0.3">
      <c r="A1780" s="33" t="str">
        <f t="shared" si="108"/>
        <v>0</v>
      </c>
      <c r="B1780" s="33">
        <f>+'R&amp;E EXPORT'!B1579</f>
        <v>0</v>
      </c>
      <c r="C1780" t="str">
        <f>IFERROR(VLOOKUP(A1780,'MCSJ Export'!A:C,3,FALSE),"")</f>
        <v/>
      </c>
      <c r="D1780" s="37">
        <f t="shared" ca="1" si="109"/>
        <v>0</v>
      </c>
      <c r="E1780" s="37">
        <f t="shared" ca="1" si="110"/>
        <v>0</v>
      </c>
      <c r="F1780" s="37">
        <f t="shared" ca="1" si="111"/>
        <v>0</v>
      </c>
      <c r="G1780" s="37"/>
      <c r="H1780" s="33">
        <f>+'R&amp;E EXPORT'!A1579</f>
        <v>0</v>
      </c>
      <c r="I1780" s="34">
        <f>IFERROR(VLOOKUP($H1780,'Gen F Rev'!$A:$M,15,FALSE),0)</f>
        <v>0</v>
      </c>
      <c r="J1780" s="34">
        <f>IFERROR(VLOOKUP($H1780,'Gen F Rev'!$A:$M,16,FALSE),0)</f>
        <v>0</v>
      </c>
      <c r="K1780" s="42">
        <f>IFERROR(VLOOKUP($H1780,'Gen F Rev'!$A:$M,17,FALSE),0)</f>
        <v>0</v>
      </c>
      <c r="L1780" s="34">
        <f>IFERROR(VLOOKUP($H1780,'Gen F Exp'!$A:$E,15,FALSE),0)</f>
        <v>0</v>
      </c>
      <c r="M1780" s="34">
        <f>IFERROR(VLOOKUP($H1780,'Gen F Exp'!$A:$E,16,FALSE),0)</f>
        <v>0</v>
      </c>
      <c r="N1780" s="42">
        <f>IFERROR(VLOOKUP($H1780,'Gen F Exp'!$A:$E,17,FALSE),0)</f>
        <v>0</v>
      </c>
      <c r="O1780" s="34">
        <f>IFERROR(VLOOKUP($H1780,'Water F Rev'!$A:$L,15,FALSE),0)</f>
        <v>0</v>
      </c>
      <c r="P1780" s="34">
        <f>IFERROR(VLOOKUP($H1780,'Water F Rev'!$A:$L,16,FALSE),0)</f>
        <v>0</v>
      </c>
      <c r="Q1780" s="42">
        <f>IFERROR(VLOOKUP($H1780,'Water F Rev'!$A:$L,17,FALSE),0)</f>
        <v>0</v>
      </c>
      <c r="R1780" s="34">
        <f>IFERROR(VLOOKUP($H1780,'Water F Exp'!$A:$K,15,FALSE),0)</f>
        <v>0</v>
      </c>
      <c r="S1780" s="34">
        <f>IFERROR(VLOOKUP($H1780,'Water F Exp'!$A:$K,16,FALSE),0)</f>
        <v>0</v>
      </c>
      <c r="T1780" s="42">
        <f>IFERROR(VLOOKUP($H1780,'Water F Exp'!$A:$K,17,FALSE),0)</f>
        <v>0</v>
      </c>
      <c r="U1780" s="34">
        <f ca="1">IFERROR(VLOOKUP($H1780,'Sewer F Rev'!$A:$E,15,FALSE),0)</f>
        <v>0</v>
      </c>
      <c r="V1780" s="34">
        <f ca="1">IFERROR(VLOOKUP($H1780,'Sewer F Rev'!$A:$E,16,FALSE),0)</f>
        <v>0</v>
      </c>
      <c r="W1780" s="42">
        <f ca="1">IFERROR(VLOOKUP($H1780,'Sewer F Rev'!$A:$E,17,FALSE),0)</f>
        <v>0</v>
      </c>
      <c r="X1780" s="34">
        <f>IFERROR(VLOOKUP($H1780,'Sewer F Exp'!$A:$B,15,FALSE),0)</f>
        <v>0</v>
      </c>
      <c r="Y1780" s="34">
        <f>IFERROR(VLOOKUP($H1780,'Sewer F Exp'!$A:$B,16,FALSE),0)</f>
        <v>0</v>
      </c>
      <c r="Z1780" s="42">
        <f>IFERROR(VLOOKUP($H1780,'Sewer F Exp'!$A:$B,17,FALSE),0)</f>
        <v>0</v>
      </c>
      <c r="AA1780" s="34">
        <f>IFERROR(VLOOKUP($H1780,'Refuse F Rev'!$A:$E,15,FALSE),0)</f>
        <v>0</v>
      </c>
      <c r="AB1780" s="34">
        <f>IFERROR(VLOOKUP($H1780,'Refuse F Rev'!$A:$E,16,FALSE),0)</f>
        <v>0</v>
      </c>
      <c r="AC1780" s="42">
        <f>IFERROR(VLOOKUP($H1780,'Refuse F Rev'!$A:$E,17,FALSE),0)</f>
        <v>0</v>
      </c>
      <c r="AD1780" s="34">
        <f>IFERROR(VLOOKUP($H1780,'Refuse F Exp'!$A:$E,15,FALSE),0)</f>
        <v>0</v>
      </c>
      <c r="AE1780" s="34">
        <f>IFERROR(VLOOKUP($H1780,'Refuse F Exp'!$A:$E,16,FALSE),0)</f>
        <v>0</v>
      </c>
      <c r="AF1780" s="42">
        <f>IFERROR(VLOOKUP($H1780,'Refuse F Exp'!$A:$E,17,FALSE),0)</f>
        <v>0</v>
      </c>
      <c r="AG1780" s="34">
        <f>IFERROR(VLOOKUP($H1780,#REF!,10,FALSE),0)</f>
        <v>0</v>
      </c>
      <c r="AH1780" s="34">
        <f>IFERROR(VLOOKUP($H1780,#REF!,11,FALSE),0)</f>
        <v>0</v>
      </c>
      <c r="AI1780" s="42">
        <f>IFERROR(VLOOKUP($H1780,#REF!,12,FALSE),0)</f>
        <v>0</v>
      </c>
      <c r="AJ1780" s="34">
        <f>IFERROR(VLOOKUP($H1780,#REF!,10,FALSE),0)</f>
        <v>0</v>
      </c>
      <c r="AK1780" s="34">
        <f>IFERROR(VLOOKUP($H1780,#REF!,11,FALSE),0)</f>
        <v>0</v>
      </c>
      <c r="AL1780" s="42">
        <f>IFERROR(VLOOKUP($H1780,#REF!,12,FALSE),0)</f>
        <v>0</v>
      </c>
      <c r="AM1780" s="34">
        <f>IFERROR(VLOOKUP($H1780,#REF!,10,FALSE),0)</f>
        <v>0</v>
      </c>
      <c r="AN1780" s="34">
        <f>IFERROR(VLOOKUP($H1780,#REF!,11,FALSE),0)</f>
        <v>0</v>
      </c>
      <c r="AO1780" s="42">
        <f>IFERROR(VLOOKUP($H1780,#REF!,12,FALSE),0)</f>
        <v>0</v>
      </c>
      <c r="AP1780" s="34">
        <f>IFERROR(VLOOKUP($H1780,#REF!,10,FALSE),0)</f>
        <v>0</v>
      </c>
      <c r="AQ1780" s="34">
        <f>IFERROR(VLOOKUP($H1780,#REF!,11,FALSE),0)</f>
        <v>0</v>
      </c>
      <c r="AR1780" s="42">
        <f>IFERROR(VLOOKUP($H1780,#REF!,12,FALSE),0)</f>
        <v>0</v>
      </c>
      <c r="AS1780" s="34">
        <f>IFERROR(VLOOKUP($H1780,#REF!,13,FALSE),0)</f>
        <v>0</v>
      </c>
      <c r="AT1780" s="34">
        <f>IFERROR(VLOOKUP($H1780,#REF!,14,FALSE),0)</f>
        <v>0</v>
      </c>
      <c r="AU1780" s="42">
        <f>IFERROR(VLOOKUP($H1780,#REF!,15,FALSE),0)</f>
        <v>0</v>
      </c>
      <c r="AV1780" s="34">
        <f>IFERROR(VLOOKUP($H1780,#REF!,15,FALSE),0)</f>
        <v>0</v>
      </c>
      <c r="AW1780" s="34">
        <f>IFERROR(VLOOKUP($H1780,#REF!,16,FALSE),0)</f>
        <v>0</v>
      </c>
      <c r="AX1780" s="42">
        <f>IFERROR(VLOOKUP($H1780,#REF!,17,FALSE),0)</f>
        <v>0</v>
      </c>
    </row>
    <row r="1781" spans="1:50" x14ac:dyDescent="0.3">
      <c r="A1781" s="33" t="str">
        <f t="shared" si="108"/>
        <v>0</v>
      </c>
      <c r="B1781" s="33">
        <f>+'R&amp;E EXPORT'!B1580</f>
        <v>0</v>
      </c>
      <c r="C1781" t="str">
        <f>IFERROR(VLOOKUP(A1781,'MCSJ Export'!A:C,3,FALSE),"")</f>
        <v/>
      </c>
      <c r="D1781" s="37">
        <f t="shared" ca="1" si="109"/>
        <v>0</v>
      </c>
      <c r="E1781" s="37">
        <f t="shared" ca="1" si="110"/>
        <v>0</v>
      </c>
      <c r="F1781" s="37">
        <f t="shared" ca="1" si="111"/>
        <v>0</v>
      </c>
      <c r="G1781" s="37"/>
      <c r="H1781" s="33">
        <f>+'R&amp;E EXPORT'!A1580</f>
        <v>0</v>
      </c>
      <c r="I1781" s="34">
        <f>IFERROR(VLOOKUP($H1781,'Gen F Rev'!$A:$M,15,FALSE),0)</f>
        <v>0</v>
      </c>
      <c r="J1781" s="34">
        <f>IFERROR(VLOOKUP($H1781,'Gen F Rev'!$A:$M,16,FALSE),0)</f>
        <v>0</v>
      </c>
      <c r="K1781" s="42">
        <f>IFERROR(VLOOKUP($H1781,'Gen F Rev'!$A:$M,17,FALSE),0)</f>
        <v>0</v>
      </c>
      <c r="L1781" s="34">
        <f>IFERROR(VLOOKUP($H1781,'Gen F Exp'!$A:$E,15,FALSE),0)</f>
        <v>0</v>
      </c>
      <c r="M1781" s="34">
        <f>IFERROR(VLOOKUP($H1781,'Gen F Exp'!$A:$E,16,FALSE),0)</f>
        <v>0</v>
      </c>
      <c r="N1781" s="42">
        <f>IFERROR(VLOOKUP($H1781,'Gen F Exp'!$A:$E,17,FALSE),0)</f>
        <v>0</v>
      </c>
      <c r="O1781" s="34">
        <f>IFERROR(VLOOKUP($H1781,'Water F Rev'!$A:$L,15,FALSE),0)</f>
        <v>0</v>
      </c>
      <c r="P1781" s="34">
        <f>IFERROR(VLOOKUP($H1781,'Water F Rev'!$A:$L,16,FALSE),0)</f>
        <v>0</v>
      </c>
      <c r="Q1781" s="42">
        <f>IFERROR(VLOOKUP($H1781,'Water F Rev'!$A:$L,17,FALSE),0)</f>
        <v>0</v>
      </c>
      <c r="R1781" s="34">
        <f>IFERROR(VLOOKUP($H1781,'Water F Exp'!$A:$K,15,FALSE),0)</f>
        <v>0</v>
      </c>
      <c r="S1781" s="34">
        <f>IFERROR(VLOOKUP($H1781,'Water F Exp'!$A:$K,16,FALSE),0)</f>
        <v>0</v>
      </c>
      <c r="T1781" s="42">
        <f>IFERROR(VLOOKUP($H1781,'Water F Exp'!$A:$K,17,FALSE),0)</f>
        <v>0</v>
      </c>
      <c r="U1781" s="34">
        <f ca="1">IFERROR(VLOOKUP($H1781,'Sewer F Rev'!$A:$E,15,FALSE),0)</f>
        <v>0</v>
      </c>
      <c r="V1781" s="34">
        <f ca="1">IFERROR(VLOOKUP($H1781,'Sewer F Rev'!$A:$E,16,FALSE),0)</f>
        <v>0</v>
      </c>
      <c r="W1781" s="42">
        <f ca="1">IFERROR(VLOOKUP($H1781,'Sewer F Rev'!$A:$E,17,FALSE),0)</f>
        <v>0</v>
      </c>
      <c r="X1781" s="34">
        <f>IFERROR(VLOOKUP($H1781,'Sewer F Exp'!$A:$B,15,FALSE),0)</f>
        <v>0</v>
      </c>
      <c r="Y1781" s="34">
        <f>IFERROR(VLOOKUP($H1781,'Sewer F Exp'!$A:$B,16,FALSE),0)</f>
        <v>0</v>
      </c>
      <c r="Z1781" s="42">
        <f>IFERROR(VLOOKUP($H1781,'Sewer F Exp'!$A:$B,17,FALSE),0)</f>
        <v>0</v>
      </c>
      <c r="AA1781" s="34">
        <f>IFERROR(VLOOKUP($H1781,'Refuse F Rev'!$A:$E,15,FALSE),0)</f>
        <v>0</v>
      </c>
      <c r="AB1781" s="34">
        <f>IFERROR(VLOOKUP($H1781,'Refuse F Rev'!$A:$E,16,FALSE),0)</f>
        <v>0</v>
      </c>
      <c r="AC1781" s="42">
        <f>IFERROR(VLOOKUP($H1781,'Refuse F Rev'!$A:$E,17,FALSE),0)</f>
        <v>0</v>
      </c>
      <c r="AD1781" s="34">
        <f>IFERROR(VLOOKUP($H1781,'Refuse F Exp'!$A:$E,15,FALSE),0)</f>
        <v>0</v>
      </c>
      <c r="AE1781" s="34">
        <f>IFERROR(VLOOKUP($H1781,'Refuse F Exp'!$A:$E,16,FALSE),0)</f>
        <v>0</v>
      </c>
      <c r="AF1781" s="42">
        <f>IFERROR(VLOOKUP($H1781,'Refuse F Exp'!$A:$E,17,FALSE),0)</f>
        <v>0</v>
      </c>
      <c r="AG1781" s="34">
        <f>IFERROR(VLOOKUP($H1781,#REF!,10,FALSE),0)</f>
        <v>0</v>
      </c>
      <c r="AH1781" s="34">
        <f>IFERROR(VLOOKUP($H1781,#REF!,11,FALSE),0)</f>
        <v>0</v>
      </c>
      <c r="AI1781" s="42">
        <f>IFERROR(VLOOKUP($H1781,#REF!,12,FALSE),0)</f>
        <v>0</v>
      </c>
      <c r="AJ1781" s="34">
        <f>IFERROR(VLOOKUP($H1781,#REF!,10,FALSE),0)</f>
        <v>0</v>
      </c>
      <c r="AK1781" s="34">
        <f>IFERROR(VLOOKUP($H1781,#REF!,11,FALSE),0)</f>
        <v>0</v>
      </c>
      <c r="AL1781" s="42">
        <f>IFERROR(VLOOKUP($H1781,#REF!,12,FALSE),0)</f>
        <v>0</v>
      </c>
      <c r="AM1781" s="34">
        <f>IFERROR(VLOOKUP($H1781,#REF!,10,FALSE),0)</f>
        <v>0</v>
      </c>
      <c r="AN1781" s="34">
        <f>IFERROR(VLOOKUP($H1781,#REF!,11,FALSE),0)</f>
        <v>0</v>
      </c>
      <c r="AO1781" s="42">
        <f>IFERROR(VLOOKUP($H1781,#REF!,12,FALSE),0)</f>
        <v>0</v>
      </c>
      <c r="AP1781" s="34">
        <f>IFERROR(VLOOKUP($H1781,#REF!,10,FALSE),0)</f>
        <v>0</v>
      </c>
      <c r="AQ1781" s="34">
        <f>IFERROR(VLOOKUP($H1781,#REF!,11,FALSE),0)</f>
        <v>0</v>
      </c>
      <c r="AR1781" s="42">
        <f>IFERROR(VLOOKUP($H1781,#REF!,12,FALSE),0)</f>
        <v>0</v>
      </c>
      <c r="AS1781" s="34">
        <f>IFERROR(VLOOKUP($H1781,#REF!,13,FALSE),0)</f>
        <v>0</v>
      </c>
      <c r="AT1781" s="34">
        <f>IFERROR(VLOOKUP($H1781,#REF!,14,FALSE),0)</f>
        <v>0</v>
      </c>
      <c r="AU1781" s="42">
        <f>IFERROR(VLOOKUP($H1781,#REF!,15,FALSE),0)</f>
        <v>0</v>
      </c>
      <c r="AV1781" s="34">
        <f>IFERROR(VLOOKUP($H1781,#REF!,15,FALSE),0)</f>
        <v>0</v>
      </c>
      <c r="AW1781" s="34">
        <f>IFERROR(VLOOKUP($H1781,#REF!,16,FALSE),0)</f>
        <v>0</v>
      </c>
      <c r="AX1781" s="42">
        <f>IFERROR(VLOOKUP($H1781,#REF!,17,FALSE),0)</f>
        <v>0</v>
      </c>
    </row>
    <row r="1782" spans="1:50" x14ac:dyDescent="0.3">
      <c r="A1782" s="33" t="str">
        <f t="shared" si="108"/>
        <v>0</v>
      </c>
      <c r="B1782" s="33">
        <f>+'R&amp;E EXPORT'!B1581</f>
        <v>0</v>
      </c>
      <c r="C1782" t="str">
        <f>IFERROR(VLOOKUP(A1782,'MCSJ Export'!A:C,3,FALSE),"")</f>
        <v/>
      </c>
      <c r="D1782" s="37">
        <f t="shared" ca="1" si="109"/>
        <v>0</v>
      </c>
      <c r="E1782" s="37">
        <f t="shared" ca="1" si="110"/>
        <v>0</v>
      </c>
      <c r="F1782" s="37">
        <f t="shared" ca="1" si="111"/>
        <v>0</v>
      </c>
      <c r="G1782" s="37"/>
      <c r="H1782" s="33">
        <f>+'R&amp;E EXPORT'!A1581</f>
        <v>0</v>
      </c>
      <c r="I1782" s="34">
        <f>IFERROR(VLOOKUP($H1782,'Gen F Rev'!$A:$M,15,FALSE),0)</f>
        <v>0</v>
      </c>
      <c r="J1782" s="34">
        <f>IFERROR(VLOOKUP($H1782,'Gen F Rev'!$A:$M,16,FALSE),0)</f>
        <v>0</v>
      </c>
      <c r="K1782" s="42">
        <f>IFERROR(VLOOKUP($H1782,'Gen F Rev'!$A:$M,17,FALSE),0)</f>
        <v>0</v>
      </c>
      <c r="L1782" s="34">
        <f>IFERROR(VLOOKUP($H1782,'Gen F Exp'!$A:$E,15,FALSE),0)</f>
        <v>0</v>
      </c>
      <c r="M1782" s="34">
        <f>IFERROR(VLOOKUP($H1782,'Gen F Exp'!$A:$E,16,FALSE),0)</f>
        <v>0</v>
      </c>
      <c r="N1782" s="42">
        <f>IFERROR(VLOOKUP($H1782,'Gen F Exp'!$A:$E,17,FALSE),0)</f>
        <v>0</v>
      </c>
      <c r="O1782" s="34">
        <f>IFERROR(VLOOKUP($H1782,'Water F Rev'!$A:$L,15,FALSE),0)</f>
        <v>0</v>
      </c>
      <c r="P1782" s="34">
        <f>IFERROR(VLOOKUP($H1782,'Water F Rev'!$A:$L,16,FALSE),0)</f>
        <v>0</v>
      </c>
      <c r="Q1782" s="42">
        <f>IFERROR(VLOOKUP($H1782,'Water F Rev'!$A:$L,17,FALSE),0)</f>
        <v>0</v>
      </c>
      <c r="R1782" s="34">
        <f>IFERROR(VLOOKUP($H1782,'Water F Exp'!$A:$K,15,FALSE),0)</f>
        <v>0</v>
      </c>
      <c r="S1782" s="34">
        <f>IFERROR(VLOOKUP($H1782,'Water F Exp'!$A:$K,16,FALSE),0)</f>
        <v>0</v>
      </c>
      <c r="T1782" s="42">
        <f>IFERROR(VLOOKUP($H1782,'Water F Exp'!$A:$K,17,FALSE),0)</f>
        <v>0</v>
      </c>
      <c r="U1782" s="34">
        <f ca="1">IFERROR(VLOOKUP($H1782,'Sewer F Rev'!$A:$E,15,FALSE),0)</f>
        <v>0</v>
      </c>
      <c r="V1782" s="34">
        <f ca="1">IFERROR(VLOOKUP($H1782,'Sewer F Rev'!$A:$E,16,FALSE),0)</f>
        <v>0</v>
      </c>
      <c r="W1782" s="42">
        <f ca="1">IFERROR(VLOOKUP($H1782,'Sewer F Rev'!$A:$E,17,FALSE),0)</f>
        <v>0</v>
      </c>
      <c r="X1782" s="34">
        <f>IFERROR(VLOOKUP($H1782,'Sewer F Exp'!$A:$B,15,FALSE),0)</f>
        <v>0</v>
      </c>
      <c r="Y1782" s="34">
        <f>IFERROR(VLOOKUP($H1782,'Sewer F Exp'!$A:$B,16,FALSE),0)</f>
        <v>0</v>
      </c>
      <c r="Z1782" s="42">
        <f>IFERROR(VLOOKUP($H1782,'Sewer F Exp'!$A:$B,17,FALSE),0)</f>
        <v>0</v>
      </c>
      <c r="AA1782" s="34">
        <f>IFERROR(VLOOKUP($H1782,'Refuse F Rev'!$A:$E,15,FALSE),0)</f>
        <v>0</v>
      </c>
      <c r="AB1782" s="34">
        <f>IFERROR(VLOOKUP($H1782,'Refuse F Rev'!$A:$E,16,FALSE),0)</f>
        <v>0</v>
      </c>
      <c r="AC1782" s="42">
        <f>IFERROR(VLOOKUP($H1782,'Refuse F Rev'!$A:$E,17,FALSE),0)</f>
        <v>0</v>
      </c>
      <c r="AD1782" s="34">
        <f>IFERROR(VLOOKUP($H1782,'Refuse F Exp'!$A:$E,15,FALSE),0)</f>
        <v>0</v>
      </c>
      <c r="AE1782" s="34">
        <f>IFERROR(VLOOKUP($H1782,'Refuse F Exp'!$A:$E,16,FALSE),0)</f>
        <v>0</v>
      </c>
      <c r="AF1782" s="42">
        <f>IFERROR(VLOOKUP($H1782,'Refuse F Exp'!$A:$E,17,FALSE),0)</f>
        <v>0</v>
      </c>
      <c r="AG1782" s="34">
        <f>IFERROR(VLOOKUP($H1782,#REF!,10,FALSE),0)</f>
        <v>0</v>
      </c>
      <c r="AH1782" s="34">
        <f>IFERROR(VLOOKUP($H1782,#REF!,11,FALSE),0)</f>
        <v>0</v>
      </c>
      <c r="AI1782" s="42">
        <f>IFERROR(VLOOKUP($H1782,#REF!,12,FALSE),0)</f>
        <v>0</v>
      </c>
      <c r="AJ1782" s="34">
        <f>IFERROR(VLOOKUP($H1782,#REF!,10,FALSE),0)</f>
        <v>0</v>
      </c>
      <c r="AK1782" s="34">
        <f>IFERROR(VLOOKUP($H1782,#REF!,11,FALSE),0)</f>
        <v>0</v>
      </c>
      <c r="AL1782" s="42">
        <f>IFERROR(VLOOKUP($H1782,#REF!,12,FALSE),0)</f>
        <v>0</v>
      </c>
      <c r="AM1782" s="34">
        <f>IFERROR(VLOOKUP($H1782,#REF!,10,FALSE),0)</f>
        <v>0</v>
      </c>
      <c r="AN1782" s="34">
        <f>IFERROR(VLOOKUP($H1782,#REF!,11,FALSE),0)</f>
        <v>0</v>
      </c>
      <c r="AO1782" s="42">
        <f>IFERROR(VLOOKUP($H1782,#REF!,12,FALSE),0)</f>
        <v>0</v>
      </c>
      <c r="AP1782" s="34">
        <f>IFERROR(VLOOKUP($H1782,#REF!,10,FALSE),0)</f>
        <v>0</v>
      </c>
      <c r="AQ1782" s="34">
        <f>IFERROR(VLOOKUP($H1782,#REF!,11,FALSE),0)</f>
        <v>0</v>
      </c>
      <c r="AR1782" s="42">
        <f>IFERROR(VLOOKUP($H1782,#REF!,12,FALSE),0)</f>
        <v>0</v>
      </c>
      <c r="AS1782" s="34">
        <f>IFERROR(VLOOKUP($H1782,#REF!,13,FALSE),0)</f>
        <v>0</v>
      </c>
      <c r="AT1782" s="34">
        <f>IFERROR(VLOOKUP($H1782,#REF!,14,FALSE),0)</f>
        <v>0</v>
      </c>
      <c r="AU1782" s="42">
        <f>IFERROR(VLOOKUP($H1782,#REF!,15,FALSE),0)</f>
        <v>0</v>
      </c>
      <c r="AV1782" s="34">
        <f>IFERROR(VLOOKUP($H1782,#REF!,15,FALSE),0)</f>
        <v>0</v>
      </c>
      <c r="AW1782" s="34">
        <f>IFERROR(VLOOKUP($H1782,#REF!,16,FALSE),0)</f>
        <v>0</v>
      </c>
      <c r="AX1782" s="42">
        <f>IFERROR(VLOOKUP($H1782,#REF!,17,FALSE),0)</f>
        <v>0</v>
      </c>
    </row>
    <row r="1783" spans="1:50" x14ac:dyDescent="0.3">
      <c r="A1783" s="33" t="str">
        <f t="shared" si="108"/>
        <v>0</v>
      </c>
      <c r="B1783" s="33">
        <f>+'R&amp;E EXPORT'!B1582</f>
        <v>0</v>
      </c>
      <c r="C1783" t="str">
        <f>IFERROR(VLOOKUP(A1783,'MCSJ Export'!A:C,3,FALSE),"")</f>
        <v/>
      </c>
      <c r="D1783" s="37">
        <f t="shared" ca="1" si="109"/>
        <v>0</v>
      </c>
      <c r="E1783" s="37">
        <f t="shared" ca="1" si="110"/>
        <v>0</v>
      </c>
      <c r="F1783" s="37">
        <f t="shared" ca="1" si="111"/>
        <v>0</v>
      </c>
      <c r="G1783" s="37"/>
      <c r="H1783" s="33">
        <f>+'R&amp;E EXPORT'!A1582</f>
        <v>0</v>
      </c>
      <c r="I1783" s="34">
        <f>IFERROR(VLOOKUP($H1783,'Gen F Rev'!$A:$M,15,FALSE),0)</f>
        <v>0</v>
      </c>
      <c r="J1783" s="34">
        <f>IFERROR(VLOOKUP($H1783,'Gen F Rev'!$A:$M,16,FALSE),0)</f>
        <v>0</v>
      </c>
      <c r="K1783" s="42">
        <f>IFERROR(VLOOKUP($H1783,'Gen F Rev'!$A:$M,17,FALSE),0)</f>
        <v>0</v>
      </c>
      <c r="L1783" s="34">
        <f>IFERROR(VLOOKUP($H1783,'Gen F Exp'!$A:$E,15,FALSE),0)</f>
        <v>0</v>
      </c>
      <c r="M1783" s="34">
        <f>IFERROR(VLOOKUP($H1783,'Gen F Exp'!$A:$E,16,FALSE),0)</f>
        <v>0</v>
      </c>
      <c r="N1783" s="42">
        <f>IFERROR(VLOOKUP($H1783,'Gen F Exp'!$A:$E,17,FALSE),0)</f>
        <v>0</v>
      </c>
      <c r="O1783" s="34">
        <f>IFERROR(VLOOKUP($H1783,'Water F Rev'!$A:$L,15,FALSE),0)</f>
        <v>0</v>
      </c>
      <c r="P1783" s="34">
        <f>IFERROR(VLOOKUP($H1783,'Water F Rev'!$A:$L,16,FALSE),0)</f>
        <v>0</v>
      </c>
      <c r="Q1783" s="42">
        <f>IFERROR(VLOOKUP($H1783,'Water F Rev'!$A:$L,17,FALSE),0)</f>
        <v>0</v>
      </c>
      <c r="R1783" s="34">
        <f>IFERROR(VLOOKUP($H1783,'Water F Exp'!$A:$K,15,FALSE),0)</f>
        <v>0</v>
      </c>
      <c r="S1783" s="34">
        <f>IFERROR(VLOOKUP($H1783,'Water F Exp'!$A:$K,16,FALSE),0)</f>
        <v>0</v>
      </c>
      <c r="T1783" s="42">
        <f>IFERROR(VLOOKUP($H1783,'Water F Exp'!$A:$K,17,FALSE),0)</f>
        <v>0</v>
      </c>
      <c r="U1783" s="34">
        <f ca="1">IFERROR(VLOOKUP($H1783,'Sewer F Rev'!$A:$E,15,FALSE),0)</f>
        <v>0</v>
      </c>
      <c r="V1783" s="34">
        <f ca="1">IFERROR(VLOOKUP($H1783,'Sewer F Rev'!$A:$E,16,FALSE),0)</f>
        <v>0</v>
      </c>
      <c r="W1783" s="42">
        <f ca="1">IFERROR(VLOOKUP($H1783,'Sewer F Rev'!$A:$E,17,FALSE),0)</f>
        <v>0</v>
      </c>
      <c r="X1783" s="34">
        <f>IFERROR(VLOOKUP($H1783,'Sewer F Exp'!$A:$B,15,FALSE),0)</f>
        <v>0</v>
      </c>
      <c r="Y1783" s="34">
        <f>IFERROR(VLOOKUP($H1783,'Sewer F Exp'!$A:$B,16,FALSE),0)</f>
        <v>0</v>
      </c>
      <c r="Z1783" s="42">
        <f>IFERROR(VLOOKUP($H1783,'Sewer F Exp'!$A:$B,17,FALSE),0)</f>
        <v>0</v>
      </c>
      <c r="AA1783" s="34">
        <f>IFERROR(VLOOKUP($H1783,'Refuse F Rev'!$A:$E,15,FALSE),0)</f>
        <v>0</v>
      </c>
      <c r="AB1783" s="34">
        <f>IFERROR(VLOOKUP($H1783,'Refuse F Rev'!$A:$E,16,FALSE),0)</f>
        <v>0</v>
      </c>
      <c r="AC1783" s="42">
        <f>IFERROR(VLOOKUP($H1783,'Refuse F Rev'!$A:$E,17,FALSE),0)</f>
        <v>0</v>
      </c>
      <c r="AD1783" s="34">
        <f>IFERROR(VLOOKUP($H1783,'Refuse F Exp'!$A:$E,15,FALSE),0)</f>
        <v>0</v>
      </c>
      <c r="AE1783" s="34">
        <f>IFERROR(VLOOKUP($H1783,'Refuse F Exp'!$A:$E,16,FALSE),0)</f>
        <v>0</v>
      </c>
      <c r="AF1783" s="42">
        <f>IFERROR(VLOOKUP($H1783,'Refuse F Exp'!$A:$E,17,FALSE),0)</f>
        <v>0</v>
      </c>
      <c r="AG1783" s="34">
        <f>IFERROR(VLOOKUP($H1783,#REF!,10,FALSE),0)</f>
        <v>0</v>
      </c>
      <c r="AH1783" s="34">
        <f>IFERROR(VLOOKUP($H1783,#REF!,11,FALSE),0)</f>
        <v>0</v>
      </c>
      <c r="AI1783" s="42">
        <f>IFERROR(VLOOKUP($H1783,#REF!,12,FALSE),0)</f>
        <v>0</v>
      </c>
      <c r="AJ1783" s="34">
        <f>IFERROR(VLOOKUP($H1783,#REF!,10,FALSE),0)</f>
        <v>0</v>
      </c>
      <c r="AK1783" s="34">
        <f>IFERROR(VLOOKUP($H1783,#REF!,11,FALSE),0)</f>
        <v>0</v>
      </c>
      <c r="AL1783" s="42">
        <f>IFERROR(VLOOKUP($H1783,#REF!,12,FALSE),0)</f>
        <v>0</v>
      </c>
      <c r="AM1783" s="34">
        <f>IFERROR(VLOOKUP($H1783,#REF!,10,FALSE),0)</f>
        <v>0</v>
      </c>
      <c r="AN1783" s="34">
        <f>IFERROR(VLOOKUP($H1783,#REF!,11,FALSE),0)</f>
        <v>0</v>
      </c>
      <c r="AO1783" s="42">
        <f>IFERROR(VLOOKUP($H1783,#REF!,12,FALSE),0)</f>
        <v>0</v>
      </c>
      <c r="AP1783" s="34">
        <f>IFERROR(VLOOKUP($H1783,#REF!,10,FALSE),0)</f>
        <v>0</v>
      </c>
      <c r="AQ1783" s="34">
        <f>IFERROR(VLOOKUP($H1783,#REF!,11,FALSE),0)</f>
        <v>0</v>
      </c>
      <c r="AR1783" s="42">
        <f>IFERROR(VLOOKUP($H1783,#REF!,12,FALSE),0)</f>
        <v>0</v>
      </c>
      <c r="AS1783" s="34">
        <f>IFERROR(VLOOKUP($H1783,#REF!,13,FALSE),0)</f>
        <v>0</v>
      </c>
      <c r="AT1783" s="34">
        <f>IFERROR(VLOOKUP($H1783,#REF!,14,FALSE),0)</f>
        <v>0</v>
      </c>
      <c r="AU1783" s="42">
        <f>IFERROR(VLOOKUP($H1783,#REF!,15,FALSE),0)</f>
        <v>0</v>
      </c>
      <c r="AV1783" s="34">
        <f>IFERROR(VLOOKUP($H1783,#REF!,15,FALSE),0)</f>
        <v>0</v>
      </c>
      <c r="AW1783" s="34">
        <f>IFERROR(VLOOKUP($H1783,#REF!,16,FALSE),0)</f>
        <v>0</v>
      </c>
      <c r="AX1783" s="42">
        <f>IFERROR(VLOOKUP($H1783,#REF!,17,FALSE),0)</f>
        <v>0</v>
      </c>
    </row>
    <row r="1784" spans="1:50" x14ac:dyDescent="0.3">
      <c r="A1784" s="33" t="str">
        <f t="shared" si="108"/>
        <v>0</v>
      </c>
      <c r="B1784" s="33">
        <f>+'R&amp;E EXPORT'!B1583</f>
        <v>0</v>
      </c>
      <c r="C1784" t="str">
        <f>IFERROR(VLOOKUP(A1784,'MCSJ Export'!A:C,3,FALSE),"")</f>
        <v/>
      </c>
      <c r="D1784" s="37">
        <f t="shared" ca="1" si="109"/>
        <v>0</v>
      </c>
      <c r="E1784" s="37">
        <f t="shared" ca="1" si="110"/>
        <v>0</v>
      </c>
      <c r="F1784" s="37">
        <f t="shared" ca="1" si="111"/>
        <v>0</v>
      </c>
      <c r="G1784" s="37"/>
      <c r="H1784" s="33">
        <f>+'R&amp;E EXPORT'!A1583</f>
        <v>0</v>
      </c>
      <c r="I1784" s="34">
        <f>IFERROR(VLOOKUP($H1784,'Gen F Rev'!$A:$M,15,FALSE),0)</f>
        <v>0</v>
      </c>
      <c r="J1784" s="34">
        <f>IFERROR(VLOOKUP($H1784,'Gen F Rev'!$A:$M,16,FALSE),0)</f>
        <v>0</v>
      </c>
      <c r="K1784" s="42">
        <f>IFERROR(VLOOKUP($H1784,'Gen F Rev'!$A:$M,17,FALSE),0)</f>
        <v>0</v>
      </c>
      <c r="L1784" s="34">
        <f>IFERROR(VLOOKUP($H1784,'Gen F Exp'!$A:$E,15,FALSE),0)</f>
        <v>0</v>
      </c>
      <c r="M1784" s="34">
        <f>IFERROR(VLOOKUP($H1784,'Gen F Exp'!$A:$E,16,FALSE),0)</f>
        <v>0</v>
      </c>
      <c r="N1784" s="42">
        <f>IFERROR(VLOOKUP($H1784,'Gen F Exp'!$A:$E,17,FALSE),0)</f>
        <v>0</v>
      </c>
      <c r="O1784" s="34">
        <f>IFERROR(VLOOKUP($H1784,'Water F Rev'!$A:$L,15,FALSE),0)</f>
        <v>0</v>
      </c>
      <c r="P1784" s="34">
        <f>IFERROR(VLOOKUP($H1784,'Water F Rev'!$A:$L,16,FALSE),0)</f>
        <v>0</v>
      </c>
      <c r="Q1784" s="42">
        <f>IFERROR(VLOOKUP($H1784,'Water F Rev'!$A:$L,17,FALSE),0)</f>
        <v>0</v>
      </c>
      <c r="R1784" s="34">
        <f>IFERROR(VLOOKUP($H1784,'Water F Exp'!$A:$K,15,FALSE),0)</f>
        <v>0</v>
      </c>
      <c r="S1784" s="34">
        <f>IFERROR(VLOOKUP($H1784,'Water F Exp'!$A:$K,16,FALSE),0)</f>
        <v>0</v>
      </c>
      <c r="T1784" s="42">
        <f>IFERROR(VLOOKUP($H1784,'Water F Exp'!$A:$K,17,FALSE),0)</f>
        <v>0</v>
      </c>
      <c r="U1784" s="34">
        <f ca="1">IFERROR(VLOOKUP($H1784,'Sewer F Rev'!$A:$E,15,FALSE),0)</f>
        <v>0</v>
      </c>
      <c r="V1784" s="34">
        <f ca="1">IFERROR(VLOOKUP($H1784,'Sewer F Rev'!$A:$E,16,FALSE),0)</f>
        <v>0</v>
      </c>
      <c r="W1784" s="42">
        <f ca="1">IFERROR(VLOOKUP($H1784,'Sewer F Rev'!$A:$E,17,FALSE),0)</f>
        <v>0</v>
      </c>
      <c r="X1784" s="34">
        <f>IFERROR(VLOOKUP($H1784,'Sewer F Exp'!$A:$B,15,FALSE),0)</f>
        <v>0</v>
      </c>
      <c r="Y1784" s="34">
        <f>IFERROR(VLOOKUP($H1784,'Sewer F Exp'!$A:$B,16,FALSE),0)</f>
        <v>0</v>
      </c>
      <c r="Z1784" s="42">
        <f>IFERROR(VLOOKUP($H1784,'Sewer F Exp'!$A:$B,17,FALSE),0)</f>
        <v>0</v>
      </c>
      <c r="AA1784" s="34">
        <f>IFERROR(VLOOKUP($H1784,'Refuse F Rev'!$A:$E,15,FALSE),0)</f>
        <v>0</v>
      </c>
      <c r="AB1784" s="34">
        <f>IFERROR(VLOOKUP($H1784,'Refuse F Rev'!$A:$E,16,FALSE),0)</f>
        <v>0</v>
      </c>
      <c r="AC1784" s="42">
        <f>IFERROR(VLOOKUP($H1784,'Refuse F Rev'!$A:$E,17,FALSE),0)</f>
        <v>0</v>
      </c>
      <c r="AD1784" s="34">
        <f>IFERROR(VLOOKUP($H1784,'Refuse F Exp'!$A:$E,15,FALSE),0)</f>
        <v>0</v>
      </c>
      <c r="AE1784" s="34">
        <f>IFERROR(VLOOKUP($H1784,'Refuse F Exp'!$A:$E,16,FALSE),0)</f>
        <v>0</v>
      </c>
      <c r="AF1784" s="42">
        <f>IFERROR(VLOOKUP($H1784,'Refuse F Exp'!$A:$E,17,FALSE),0)</f>
        <v>0</v>
      </c>
      <c r="AG1784" s="34">
        <f>IFERROR(VLOOKUP($H1784,#REF!,10,FALSE),0)</f>
        <v>0</v>
      </c>
      <c r="AH1784" s="34">
        <f>IFERROR(VLOOKUP($H1784,#REF!,11,FALSE),0)</f>
        <v>0</v>
      </c>
      <c r="AI1784" s="42">
        <f>IFERROR(VLOOKUP($H1784,#REF!,12,FALSE),0)</f>
        <v>0</v>
      </c>
      <c r="AJ1784" s="34">
        <f>IFERROR(VLOOKUP($H1784,#REF!,10,FALSE),0)</f>
        <v>0</v>
      </c>
      <c r="AK1784" s="34">
        <f>IFERROR(VLOOKUP($H1784,#REF!,11,FALSE),0)</f>
        <v>0</v>
      </c>
      <c r="AL1784" s="42">
        <f>IFERROR(VLOOKUP($H1784,#REF!,12,FALSE),0)</f>
        <v>0</v>
      </c>
      <c r="AM1784" s="34">
        <f>IFERROR(VLOOKUP($H1784,#REF!,10,FALSE),0)</f>
        <v>0</v>
      </c>
      <c r="AN1784" s="34">
        <f>IFERROR(VLOOKUP($H1784,#REF!,11,FALSE),0)</f>
        <v>0</v>
      </c>
      <c r="AO1784" s="42">
        <f>IFERROR(VLOOKUP($H1784,#REF!,12,FALSE),0)</f>
        <v>0</v>
      </c>
      <c r="AP1784" s="34">
        <f>IFERROR(VLOOKUP($H1784,#REF!,10,FALSE),0)</f>
        <v>0</v>
      </c>
      <c r="AQ1784" s="34">
        <f>IFERROR(VLOOKUP($H1784,#REF!,11,FALSE),0)</f>
        <v>0</v>
      </c>
      <c r="AR1784" s="42">
        <f>IFERROR(VLOOKUP($H1784,#REF!,12,FALSE),0)</f>
        <v>0</v>
      </c>
      <c r="AS1784" s="34">
        <f>IFERROR(VLOOKUP($H1784,#REF!,13,FALSE),0)</f>
        <v>0</v>
      </c>
      <c r="AT1784" s="34">
        <f>IFERROR(VLOOKUP($H1784,#REF!,14,FALSE),0)</f>
        <v>0</v>
      </c>
      <c r="AU1784" s="42">
        <f>IFERROR(VLOOKUP($H1784,#REF!,15,FALSE),0)</f>
        <v>0</v>
      </c>
      <c r="AV1784" s="34">
        <f>IFERROR(VLOOKUP($H1784,#REF!,15,FALSE),0)</f>
        <v>0</v>
      </c>
      <c r="AW1784" s="34">
        <f>IFERROR(VLOOKUP($H1784,#REF!,16,FALSE),0)</f>
        <v>0</v>
      </c>
      <c r="AX1784" s="42">
        <f>IFERROR(VLOOKUP($H1784,#REF!,17,FALSE),0)</f>
        <v>0</v>
      </c>
    </row>
    <row r="1785" spans="1:50" x14ac:dyDescent="0.3">
      <c r="A1785" s="33" t="str">
        <f t="shared" si="108"/>
        <v>0</v>
      </c>
      <c r="B1785" s="33">
        <f>+'R&amp;E EXPORT'!B1584</f>
        <v>0</v>
      </c>
      <c r="C1785" t="str">
        <f>IFERROR(VLOOKUP(A1785,'MCSJ Export'!A:C,3,FALSE),"")</f>
        <v/>
      </c>
      <c r="D1785" s="37">
        <f t="shared" ca="1" si="109"/>
        <v>0</v>
      </c>
      <c r="E1785" s="37">
        <f t="shared" ca="1" si="110"/>
        <v>0</v>
      </c>
      <c r="F1785" s="37">
        <f t="shared" ca="1" si="111"/>
        <v>0</v>
      </c>
      <c r="G1785" s="37"/>
      <c r="H1785" s="33">
        <f>+'R&amp;E EXPORT'!A1584</f>
        <v>0</v>
      </c>
      <c r="I1785" s="34">
        <f>IFERROR(VLOOKUP($H1785,'Gen F Rev'!$A:$M,15,FALSE),0)</f>
        <v>0</v>
      </c>
      <c r="J1785" s="34">
        <f>IFERROR(VLOOKUP($H1785,'Gen F Rev'!$A:$M,16,FALSE),0)</f>
        <v>0</v>
      </c>
      <c r="K1785" s="42">
        <f>IFERROR(VLOOKUP($H1785,'Gen F Rev'!$A:$M,17,FALSE),0)</f>
        <v>0</v>
      </c>
      <c r="L1785" s="34">
        <f>IFERROR(VLOOKUP($H1785,'Gen F Exp'!$A:$E,15,FALSE),0)</f>
        <v>0</v>
      </c>
      <c r="M1785" s="34">
        <f>IFERROR(VLOOKUP($H1785,'Gen F Exp'!$A:$E,16,FALSE),0)</f>
        <v>0</v>
      </c>
      <c r="N1785" s="42">
        <f>IFERROR(VLOOKUP($H1785,'Gen F Exp'!$A:$E,17,FALSE),0)</f>
        <v>0</v>
      </c>
      <c r="O1785" s="34">
        <f>IFERROR(VLOOKUP($H1785,'Water F Rev'!$A:$L,15,FALSE),0)</f>
        <v>0</v>
      </c>
      <c r="P1785" s="34">
        <f>IFERROR(VLOOKUP($H1785,'Water F Rev'!$A:$L,16,FALSE),0)</f>
        <v>0</v>
      </c>
      <c r="Q1785" s="42">
        <f>IFERROR(VLOOKUP($H1785,'Water F Rev'!$A:$L,17,FALSE),0)</f>
        <v>0</v>
      </c>
      <c r="R1785" s="34">
        <f>IFERROR(VLOOKUP($H1785,'Water F Exp'!$A:$K,15,FALSE),0)</f>
        <v>0</v>
      </c>
      <c r="S1785" s="34">
        <f>IFERROR(VLOOKUP($H1785,'Water F Exp'!$A:$K,16,FALSE),0)</f>
        <v>0</v>
      </c>
      <c r="T1785" s="42">
        <f>IFERROR(VLOOKUP($H1785,'Water F Exp'!$A:$K,17,FALSE),0)</f>
        <v>0</v>
      </c>
      <c r="U1785" s="34">
        <f ca="1">IFERROR(VLOOKUP($H1785,'Sewer F Rev'!$A:$E,15,FALSE),0)</f>
        <v>0</v>
      </c>
      <c r="V1785" s="34">
        <f ca="1">IFERROR(VLOOKUP($H1785,'Sewer F Rev'!$A:$E,16,FALSE),0)</f>
        <v>0</v>
      </c>
      <c r="W1785" s="42">
        <f ca="1">IFERROR(VLOOKUP($H1785,'Sewer F Rev'!$A:$E,17,FALSE),0)</f>
        <v>0</v>
      </c>
      <c r="X1785" s="34">
        <f>IFERROR(VLOOKUP($H1785,'Sewer F Exp'!$A:$B,15,FALSE),0)</f>
        <v>0</v>
      </c>
      <c r="Y1785" s="34">
        <f>IFERROR(VLOOKUP($H1785,'Sewer F Exp'!$A:$B,16,FALSE),0)</f>
        <v>0</v>
      </c>
      <c r="Z1785" s="42">
        <f>IFERROR(VLOOKUP($H1785,'Sewer F Exp'!$A:$B,17,FALSE),0)</f>
        <v>0</v>
      </c>
      <c r="AA1785" s="34">
        <f>IFERROR(VLOOKUP($H1785,'Refuse F Rev'!$A:$E,15,FALSE),0)</f>
        <v>0</v>
      </c>
      <c r="AB1785" s="34">
        <f>IFERROR(VLOOKUP($H1785,'Refuse F Rev'!$A:$E,16,FALSE),0)</f>
        <v>0</v>
      </c>
      <c r="AC1785" s="42">
        <f>IFERROR(VLOOKUP($H1785,'Refuse F Rev'!$A:$E,17,FALSE),0)</f>
        <v>0</v>
      </c>
      <c r="AD1785" s="34">
        <f>IFERROR(VLOOKUP($H1785,'Refuse F Exp'!$A:$E,15,FALSE),0)</f>
        <v>0</v>
      </c>
      <c r="AE1785" s="34">
        <f>IFERROR(VLOOKUP($H1785,'Refuse F Exp'!$A:$E,16,FALSE),0)</f>
        <v>0</v>
      </c>
      <c r="AF1785" s="42">
        <f>IFERROR(VLOOKUP($H1785,'Refuse F Exp'!$A:$E,17,FALSE),0)</f>
        <v>0</v>
      </c>
      <c r="AG1785" s="34">
        <f>IFERROR(VLOOKUP($H1785,#REF!,10,FALSE),0)</f>
        <v>0</v>
      </c>
      <c r="AH1785" s="34">
        <f>IFERROR(VLOOKUP($H1785,#REF!,11,FALSE),0)</f>
        <v>0</v>
      </c>
      <c r="AI1785" s="42">
        <f>IFERROR(VLOOKUP($H1785,#REF!,12,FALSE),0)</f>
        <v>0</v>
      </c>
      <c r="AJ1785" s="34">
        <f>IFERROR(VLOOKUP($H1785,#REF!,10,FALSE),0)</f>
        <v>0</v>
      </c>
      <c r="AK1785" s="34">
        <f>IFERROR(VLOOKUP($H1785,#REF!,11,FALSE),0)</f>
        <v>0</v>
      </c>
      <c r="AL1785" s="42">
        <f>IFERROR(VLOOKUP($H1785,#REF!,12,FALSE),0)</f>
        <v>0</v>
      </c>
      <c r="AM1785" s="34">
        <f>IFERROR(VLOOKUP($H1785,#REF!,10,FALSE),0)</f>
        <v>0</v>
      </c>
      <c r="AN1785" s="34">
        <f>IFERROR(VLOOKUP($H1785,#REF!,11,FALSE),0)</f>
        <v>0</v>
      </c>
      <c r="AO1785" s="42">
        <f>IFERROR(VLOOKUP($H1785,#REF!,12,FALSE),0)</f>
        <v>0</v>
      </c>
      <c r="AP1785" s="34">
        <f>IFERROR(VLOOKUP($H1785,#REF!,10,FALSE),0)</f>
        <v>0</v>
      </c>
      <c r="AQ1785" s="34">
        <f>IFERROR(VLOOKUP($H1785,#REF!,11,FALSE),0)</f>
        <v>0</v>
      </c>
      <c r="AR1785" s="42">
        <f>IFERROR(VLOOKUP($H1785,#REF!,12,FALSE),0)</f>
        <v>0</v>
      </c>
      <c r="AS1785" s="34">
        <f>IFERROR(VLOOKUP($H1785,#REF!,13,FALSE),0)</f>
        <v>0</v>
      </c>
      <c r="AT1785" s="34">
        <f>IFERROR(VLOOKUP($H1785,#REF!,14,FALSE),0)</f>
        <v>0</v>
      </c>
      <c r="AU1785" s="42">
        <f>IFERROR(VLOOKUP($H1785,#REF!,15,FALSE),0)</f>
        <v>0</v>
      </c>
      <c r="AV1785" s="34">
        <f>IFERROR(VLOOKUP($H1785,#REF!,15,FALSE),0)</f>
        <v>0</v>
      </c>
      <c r="AW1785" s="34">
        <f>IFERROR(VLOOKUP($H1785,#REF!,16,FALSE),0)</f>
        <v>0</v>
      </c>
      <c r="AX1785" s="42">
        <f>IFERROR(VLOOKUP($H1785,#REF!,17,FALSE),0)</f>
        <v>0</v>
      </c>
    </row>
    <row r="1786" spans="1:50" x14ac:dyDescent="0.3">
      <c r="A1786" s="33" t="str">
        <f t="shared" si="108"/>
        <v>0</v>
      </c>
      <c r="B1786" s="33">
        <f>+'R&amp;E EXPORT'!B1585</f>
        <v>0</v>
      </c>
      <c r="C1786" t="str">
        <f>IFERROR(VLOOKUP(A1786,'MCSJ Export'!A:C,3,FALSE),"")</f>
        <v/>
      </c>
      <c r="D1786" s="37">
        <f t="shared" ca="1" si="109"/>
        <v>0</v>
      </c>
      <c r="E1786" s="37">
        <f t="shared" ca="1" si="110"/>
        <v>0</v>
      </c>
      <c r="F1786" s="37">
        <f t="shared" ca="1" si="111"/>
        <v>0</v>
      </c>
      <c r="G1786" s="37"/>
      <c r="H1786" s="33">
        <f>+'R&amp;E EXPORT'!A1585</f>
        <v>0</v>
      </c>
      <c r="I1786" s="34">
        <f>IFERROR(VLOOKUP($H1786,'Gen F Rev'!$A:$M,15,FALSE),0)</f>
        <v>0</v>
      </c>
      <c r="J1786" s="34">
        <f>IFERROR(VLOOKUP($H1786,'Gen F Rev'!$A:$M,16,FALSE),0)</f>
        <v>0</v>
      </c>
      <c r="K1786" s="42">
        <f>IFERROR(VLOOKUP($H1786,'Gen F Rev'!$A:$M,17,FALSE),0)</f>
        <v>0</v>
      </c>
      <c r="L1786" s="34">
        <f>IFERROR(VLOOKUP($H1786,'Gen F Exp'!$A:$E,15,FALSE),0)</f>
        <v>0</v>
      </c>
      <c r="M1786" s="34">
        <f>IFERROR(VLOOKUP($H1786,'Gen F Exp'!$A:$E,16,FALSE),0)</f>
        <v>0</v>
      </c>
      <c r="N1786" s="42">
        <f>IFERROR(VLOOKUP($H1786,'Gen F Exp'!$A:$E,17,FALSE),0)</f>
        <v>0</v>
      </c>
      <c r="O1786" s="34">
        <f>IFERROR(VLOOKUP($H1786,'Water F Rev'!$A:$L,15,FALSE),0)</f>
        <v>0</v>
      </c>
      <c r="P1786" s="34">
        <f>IFERROR(VLOOKUP($H1786,'Water F Rev'!$A:$L,16,FALSE),0)</f>
        <v>0</v>
      </c>
      <c r="Q1786" s="42">
        <f>IFERROR(VLOOKUP($H1786,'Water F Rev'!$A:$L,17,FALSE),0)</f>
        <v>0</v>
      </c>
      <c r="R1786" s="34">
        <f>IFERROR(VLOOKUP($H1786,'Water F Exp'!$A:$K,15,FALSE),0)</f>
        <v>0</v>
      </c>
      <c r="S1786" s="34">
        <f>IFERROR(VLOOKUP($H1786,'Water F Exp'!$A:$K,16,FALSE),0)</f>
        <v>0</v>
      </c>
      <c r="T1786" s="42">
        <f>IFERROR(VLOOKUP($H1786,'Water F Exp'!$A:$K,17,FALSE),0)</f>
        <v>0</v>
      </c>
      <c r="U1786" s="34">
        <f ca="1">IFERROR(VLOOKUP($H1786,'Sewer F Rev'!$A:$E,15,FALSE),0)</f>
        <v>0</v>
      </c>
      <c r="V1786" s="34">
        <f ca="1">IFERROR(VLOOKUP($H1786,'Sewer F Rev'!$A:$E,16,FALSE),0)</f>
        <v>0</v>
      </c>
      <c r="W1786" s="42">
        <f ca="1">IFERROR(VLOOKUP($H1786,'Sewer F Rev'!$A:$E,17,FALSE),0)</f>
        <v>0</v>
      </c>
      <c r="X1786" s="34">
        <f>IFERROR(VLOOKUP($H1786,'Sewer F Exp'!$A:$B,15,FALSE),0)</f>
        <v>0</v>
      </c>
      <c r="Y1786" s="34">
        <f>IFERROR(VLOOKUP($H1786,'Sewer F Exp'!$A:$B,16,FALSE),0)</f>
        <v>0</v>
      </c>
      <c r="Z1786" s="42">
        <f>IFERROR(VLOOKUP($H1786,'Sewer F Exp'!$A:$B,17,FALSE),0)</f>
        <v>0</v>
      </c>
      <c r="AA1786" s="34">
        <f>IFERROR(VLOOKUP($H1786,'Refuse F Rev'!$A:$E,15,FALSE),0)</f>
        <v>0</v>
      </c>
      <c r="AB1786" s="34">
        <f>IFERROR(VLOOKUP($H1786,'Refuse F Rev'!$A:$E,16,FALSE),0)</f>
        <v>0</v>
      </c>
      <c r="AC1786" s="42">
        <f>IFERROR(VLOOKUP($H1786,'Refuse F Rev'!$A:$E,17,FALSE),0)</f>
        <v>0</v>
      </c>
      <c r="AD1786" s="34">
        <f>IFERROR(VLOOKUP($H1786,'Refuse F Exp'!$A:$E,15,FALSE),0)</f>
        <v>0</v>
      </c>
      <c r="AE1786" s="34">
        <f>IFERROR(VLOOKUP($H1786,'Refuse F Exp'!$A:$E,16,FALSE),0)</f>
        <v>0</v>
      </c>
      <c r="AF1786" s="42">
        <f>IFERROR(VLOOKUP($H1786,'Refuse F Exp'!$A:$E,17,FALSE),0)</f>
        <v>0</v>
      </c>
      <c r="AG1786" s="34">
        <f>IFERROR(VLOOKUP($H1786,#REF!,10,FALSE),0)</f>
        <v>0</v>
      </c>
      <c r="AH1786" s="34">
        <f>IFERROR(VLOOKUP($H1786,#REF!,11,FALSE),0)</f>
        <v>0</v>
      </c>
      <c r="AI1786" s="42">
        <f>IFERROR(VLOOKUP($H1786,#REF!,12,FALSE),0)</f>
        <v>0</v>
      </c>
      <c r="AJ1786" s="34">
        <f>IFERROR(VLOOKUP($H1786,#REF!,10,FALSE),0)</f>
        <v>0</v>
      </c>
      <c r="AK1786" s="34">
        <f>IFERROR(VLOOKUP($H1786,#REF!,11,FALSE),0)</f>
        <v>0</v>
      </c>
      <c r="AL1786" s="42">
        <f>IFERROR(VLOOKUP($H1786,#REF!,12,FALSE),0)</f>
        <v>0</v>
      </c>
      <c r="AM1786" s="34">
        <f>IFERROR(VLOOKUP($H1786,#REF!,10,FALSE),0)</f>
        <v>0</v>
      </c>
      <c r="AN1786" s="34">
        <f>IFERROR(VLOOKUP($H1786,#REF!,11,FALSE),0)</f>
        <v>0</v>
      </c>
      <c r="AO1786" s="42">
        <f>IFERROR(VLOOKUP($H1786,#REF!,12,FALSE),0)</f>
        <v>0</v>
      </c>
      <c r="AP1786" s="34">
        <f>IFERROR(VLOOKUP($H1786,#REF!,10,FALSE),0)</f>
        <v>0</v>
      </c>
      <c r="AQ1786" s="34">
        <f>IFERROR(VLOOKUP($H1786,#REF!,11,FALSE),0)</f>
        <v>0</v>
      </c>
      <c r="AR1786" s="42">
        <f>IFERROR(VLOOKUP($H1786,#REF!,12,FALSE),0)</f>
        <v>0</v>
      </c>
      <c r="AS1786" s="34">
        <f>IFERROR(VLOOKUP($H1786,#REF!,13,FALSE),0)</f>
        <v>0</v>
      </c>
      <c r="AT1786" s="34">
        <f>IFERROR(VLOOKUP($H1786,#REF!,14,FALSE),0)</f>
        <v>0</v>
      </c>
      <c r="AU1786" s="42">
        <f>IFERROR(VLOOKUP($H1786,#REF!,15,FALSE),0)</f>
        <v>0</v>
      </c>
      <c r="AV1786" s="34">
        <f>IFERROR(VLOOKUP($H1786,#REF!,15,FALSE),0)</f>
        <v>0</v>
      </c>
      <c r="AW1786" s="34">
        <f>IFERROR(VLOOKUP($H1786,#REF!,16,FALSE),0)</f>
        <v>0</v>
      </c>
      <c r="AX1786" s="42">
        <f>IFERROR(VLOOKUP($H1786,#REF!,17,FALSE),0)</f>
        <v>0</v>
      </c>
    </row>
    <row r="1787" spans="1:50" x14ac:dyDescent="0.3">
      <c r="A1787" s="33" t="str">
        <f t="shared" si="108"/>
        <v>0</v>
      </c>
      <c r="B1787" s="33">
        <f>+'R&amp;E EXPORT'!B1586</f>
        <v>0</v>
      </c>
      <c r="C1787" t="str">
        <f>IFERROR(VLOOKUP(A1787,'MCSJ Export'!A:C,3,FALSE),"")</f>
        <v/>
      </c>
      <c r="D1787" s="37">
        <f t="shared" ca="1" si="109"/>
        <v>0</v>
      </c>
      <c r="E1787" s="37">
        <f t="shared" ca="1" si="110"/>
        <v>0</v>
      </c>
      <c r="F1787" s="37">
        <f t="shared" ca="1" si="111"/>
        <v>0</v>
      </c>
      <c r="G1787" s="37"/>
      <c r="H1787" s="33">
        <f>+'R&amp;E EXPORT'!A1586</f>
        <v>0</v>
      </c>
      <c r="I1787" s="34">
        <f>IFERROR(VLOOKUP($H1787,'Gen F Rev'!$A:$M,15,FALSE),0)</f>
        <v>0</v>
      </c>
      <c r="J1787" s="34">
        <f>IFERROR(VLOOKUP($H1787,'Gen F Rev'!$A:$M,16,FALSE),0)</f>
        <v>0</v>
      </c>
      <c r="K1787" s="42">
        <f>IFERROR(VLOOKUP($H1787,'Gen F Rev'!$A:$M,17,FALSE),0)</f>
        <v>0</v>
      </c>
      <c r="L1787" s="34">
        <f>IFERROR(VLOOKUP($H1787,'Gen F Exp'!$A:$E,15,FALSE),0)</f>
        <v>0</v>
      </c>
      <c r="M1787" s="34">
        <f>IFERROR(VLOOKUP($H1787,'Gen F Exp'!$A:$E,16,FALSE),0)</f>
        <v>0</v>
      </c>
      <c r="N1787" s="42">
        <f>IFERROR(VLOOKUP($H1787,'Gen F Exp'!$A:$E,17,FALSE),0)</f>
        <v>0</v>
      </c>
      <c r="O1787" s="34">
        <f>IFERROR(VLOOKUP($H1787,'Water F Rev'!$A:$L,15,FALSE),0)</f>
        <v>0</v>
      </c>
      <c r="P1787" s="34">
        <f>IFERROR(VLOOKUP($H1787,'Water F Rev'!$A:$L,16,FALSE),0)</f>
        <v>0</v>
      </c>
      <c r="Q1787" s="42">
        <f>IFERROR(VLOOKUP($H1787,'Water F Rev'!$A:$L,17,FALSE),0)</f>
        <v>0</v>
      </c>
      <c r="R1787" s="34">
        <f>IFERROR(VLOOKUP($H1787,'Water F Exp'!$A:$K,15,FALSE),0)</f>
        <v>0</v>
      </c>
      <c r="S1787" s="34">
        <f>IFERROR(VLOOKUP($H1787,'Water F Exp'!$A:$K,16,FALSE),0)</f>
        <v>0</v>
      </c>
      <c r="T1787" s="42">
        <f>IFERROR(VLOOKUP($H1787,'Water F Exp'!$A:$K,17,FALSE),0)</f>
        <v>0</v>
      </c>
      <c r="U1787" s="34">
        <f ca="1">IFERROR(VLOOKUP($H1787,'Sewer F Rev'!$A:$E,15,FALSE),0)</f>
        <v>0</v>
      </c>
      <c r="V1787" s="34">
        <f ca="1">IFERROR(VLOOKUP($H1787,'Sewer F Rev'!$A:$E,16,FALSE),0)</f>
        <v>0</v>
      </c>
      <c r="W1787" s="42">
        <f ca="1">IFERROR(VLOOKUP($H1787,'Sewer F Rev'!$A:$E,17,FALSE),0)</f>
        <v>0</v>
      </c>
      <c r="X1787" s="34">
        <f>IFERROR(VLOOKUP($H1787,'Sewer F Exp'!$A:$B,15,FALSE),0)</f>
        <v>0</v>
      </c>
      <c r="Y1787" s="34">
        <f>IFERROR(VLOOKUP($H1787,'Sewer F Exp'!$A:$B,16,FALSE),0)</f>
        <v>0</v>
      </c>
      <c r="Z1787" s="42">
        <f>IFERROR(VLOOKUP($H1787,'Sewer F Exp'!$A:$B,17,FALSE),0)</f>
        <v>0</v>
      </c>
      <c r="AA1787" s="34">
        <f>IFERROR(VLOOKUP($H1787,'Refuse F Rev'!$A:$E,15,FALSE),0)</f>
        <v>0</v>
      </c>
      <c r="AB1787" s="34">
        <f>IFERROR(VLOOKUP($H1787,'Refuse F Rev'!$A:$E,16,FALSE),0)</f>
        <v>0</v>
      </c>
      <c r="AC1787" s="42">
        <f>IFERROR(VLOOKUP($H1787,'Refuse F Rev'!$A:$E,17,FALSE),0)</f>
        <v>0</v>
      </c>
      <c r="AD1787" s="34">
        <f>IFERROR(VLOOKUP($H1787,'Refuse F Exp'!$A:$E,15,FALSE),0)</f>
        <v>0</v>
      </c>
      <c r="AE1787" s="34">
        <f>IFERROR(VLOOKUP($H1787,'Refuse F Exp'!$A:$E,16,FALSE),0)</f>
        <v>0</v>
      </c>
      <c r="AF1787" s="42">
        <f>IFERROR(VLOOKUP($H1787,'Refuse F Exp'!$A:$E,17,FALSE),0)</f>
        <v>0</v>
      </c>
      <c r="AG1787" s="34">
        <f>IFERROR(VLOOKUP($H1787,#REF!,10,FALSE),0)</f>
        <v>0</v>
      </c>
      <c r="AH1787" s="34">
        <f>IFERROR(VLOOKUP($H1787,#REF!,11,FALSE),0)</f>
        <v>0</v>
      </c>
      <c r="AI1787" s="42">
        <f>IFERROR(VLOOKUP($H1787,#REF!,12,FALSE),0)</f>
        <v>0</v>
      </c>
      <c r="AJ1787" s="34">
        <f>IFERROR(VLOOKUP($H1787,#REF!,10,FALSE),0)</f>
        <v>0</v>
      </c>
      <c r="AK1787" s="34">
        <f>IFERROR(VLOOKUP($H1787,#REF!,11,FALSE),0)</f>
        <v>0</v>
      </c>
      <c r="AL1787" s="42">
        <f>IFERROR(VLOOKUP($H1787,#REF!,12,FALSE),0)</f>
        <v>0</v>
      </c>
      <c r="AM1787" s="34">
        <f>IFERROR(VLOOKUP($H1787,#REF!,10,FALSE),0)</f>
        <v>0</v>
      </c>
      <c r="AN1787" s="34">
        <f>IFERROR(VLOOKUP($H1787,#REF!,11,FALSE),0)</f>
        <v>0</v>
      </c>
      <c r="AO1787" s="42">
        <f>IFERROR(VLOOKUP($H1787,#REF!,12,FALSE),0)</f>
        <v>0</v>
      </c>
      <c r="AP1787" s="34">
        <f>IFERROR(VLOOKUP($H1787,#REF!,10,FALSE),0)</f>
        <v>0</v>
      </c>
      <c r="AQ1787" s="34">
        <f>IFERROR(VLOOKUP($H1787,#REF!,11,FALSE),0)</f>
        <v>0</v>
      </c>
      <c r="AR1787" s="42">
        <f>IFERROR(VLOOKUP($H1787,#REF!,12,FALSE),0)</f>
        <v>0</v>
      </c>
      <c r="AS1787" s="34">
        <f>IFERROR(VLOOKUP($H1787,#REF!,13,FALSE),0)</f>
        <v>0</v>
      </c>
      <c r="AT1787" s="34">
        <f>IFERROR(VLOOKUP($H1787,#REF!,14,FALSE),0)</f>
        <v>0</v>
      </c>
      <c r="AU1787" s="42">
        <f>IFERROR(VLOOKUP($H1787,#REF!,15,FALSE),0)</f>
        <v>0</v>
      </c>
      <c r="AV1787" s="34">
        <f>IFERROR(VLOOKUP($H1787,#REF!,15,FALSE),0)</f>
        <v>0</v>
      </c>
      <c r="AW1787" s="34">
        <f>IFERROR(VLOOKUP($H1787,#REF!,16,FALSE),0)</f>
        <v>0</v>
      </c>
      <c r="AX1787" s="42">
        <f>IFERROR(VLOOKUP($H1787,#REF!,17,FALSE),0)</f>
        <v>0</v>
      </c>
    </row>
    <row r="1788" spans="1:50" x14ac:dyDescent="0.3">
      <c r="A1788" s="33" t="str">
        <f t="shared" si="108"/>
        <v>0</v>
      </c>
      <c r="B1788" s="33">
        <f>+'R&amp;E EXPORT'!B1587</f>
        <v>0</v>
      </c>
      <c r="C1788" t="str">
        <f>IFERROR(VLOOKUP(A1788,'MCSJ Export'!A:C,3,FALSE),"")</f>
        <v/>
      </c>
      <c r="D1788" s="37">
        <f t="shared" ca="1" si="109"/>
        <v>0</v>
      </c>
      <c r="E1788" s="37">
        <f t="shared" ca="1" si="110"/>
        <v>0</v>
      </c>
      <c r="F1788" s="37">
        <f t="shared" ca="1" si="111"/>
        <v>0</v>
      </c>
      <c r="G1788" s="37"/>
      <c r="H1788" s="33">
        <f>+'R&amp;E EXPORT'!A1587</f>
        <v>0</v>
      </c>
      <c r="I1788" s="34">
        <f>IFERROR(VLOOKUP($H1788,'Gen F Rev'!$A:$M,15,FALSE),0)</f>
        <v>0</v>
      </c>
      <c r="J1788" s="34">
        <f>IFERROR(VLOOKUP($H1788,'Gen F Rev'!$A:$M,16,FALSE),0)</f>
        <v>0</v>
      </c>
      <c r="K1788" s="42">
        <f>IFERROR(VLOOKUP($H1788,'Gen F Rev'!$A:$M,17,FALSE),0)</f>
        <v>0</v>
      </c>
      <c r="L1788" s="34">
        <f>IFERROR(VLOOKUP($H1788,'Gen F Exp'!$A:$E,15,FALSE),0)</f>
        <v>0</v>
      </c>
      <c r="M1788" s="34">
        <f>IFERROR(VLOOKUP($H1788,'Gen F Exp'!$A:$E,16,FALSE),0)</f>
        <v>0</v>
      </c>
      <c r="N1788" s="42">
        <f>IFERROR(VLOOKUP($H1788,'Gen F Exp'!$A:$E,17,FALSE),0)</f>
        <v>0</v>
      </c>
      <c r="O1788" s="34">
        <f>IFERROR(VLOOKUP($H1788,'Water F Rev'!$A:$L,15,FALSE),0)</f>
        <v>0</v>
      </c>
      <c r="P1788" s="34">
        <f>IFERROR(VLOOKUP($H1788,'Water F Rev'!$A:$L,16,FALSE),0)</f>
        <v>0</v>
      </c>
      <c r="Q1788" s="42">
        <f>IFERROR(VLOOKUP($H1788,'Water F Rev'!$A:$L,17,FALSE),0)</f>
        <v>0</v>
      </c>
      <c r="R1788" s="34">
        <f>IFERROR(VLOOKUP($H1788,'Water F Exp'!$A:$K,15,FALSE),0)</f>
        <v>0</v>
      </c>
      <c r="S1788" s="34">
        <f>IFERROR(VLOOKUP($H1788,'Water F Exp'!$A:$K,16,FALSE),0)</f>
        <v>0</v>
      </c>
      <c r="T1788" s="42">
        <f>IFERROR(VLOOKUP($H1788,'Water F Exp'!$A:$K,17,FALSE),0)</f>
        <v>0</v>
      </c>
      <c r="U1788" s="34">
        <f ca="1">IFERROR(VLOOKUP($H1788,'Sewer F Rev'!$A:$E,15,FALSE),0)</f>
        <v>0</v>
      </c>
      <c r="V1788" s="34">
        <f ca="1">IFERROR(VLOOKUP($H1788,'Sewer F Rev'!$A:$E,16,FALSE),0)</f>
        <v>0</v>
      </c>
      <c r="W1788" s="42">
        <f ca="1">IFERROR(VLOOKUP($H1788,'Sewer F Rev'!$A:$E,17,FALSE),0)</f>
        <v>0</v>
      </c>
      <c r="X1788" s="34">
        <f>IFERROR(VLOOKUP($H1788,'Sewer F Exp'!$A:$B,15,FALSE),0)</f>
        <v>0</v>
      </c>
      <c r="Y1788" s="34">
        <f>IFERROR(VLOOKUP($H1788,'Sewer F Exp'!$A:$B,16,FALSE),0)</f>
        <v>0</v>
      </c>
      <c r="Z1788" s="42">
        <f>IFERROR(VLOOKUP($H1788,'Sewer F Exp'!$A:$B,17,FALSE),0)</f>
        <v>0</v>
      </c>
      <c r="AA1788" s="34">
        <f>IFERROR(VLOOKUP($H1788,'Refuse F Rev'!$A:$E,15,FALSE),0)</f>
        <v>0</v>
      </c>
      <c r="AB1788" s="34">
        <f>IFERROR(VLOOKUP($H1788,'Refuse F Rev'!$A:$E,16,FALSE),0)</f>
        <v>0</v>
      </c>
      <c r="AC1788" s="42">
        <f>IFERROR(VLOOKUP($H1788,'Refuse F Rev'!$A:$E,17,FALSE),0)</f>
        <v>0</v>
      </c>
      <c r="AD1788" s="34">
        <f>IFERROR(VLOOKUP($H1788,'Refuse F Exp'!$A:$E,15,FALSE),0)</f>
        <v>0</v>
      </c>
      <c r="AE1788" s="34">
        <f>IFERROR(VLOOKUP($H1788,'Refuse F Exp'!$A:$E,16,FALSE),0)</f>
        <v>0</v>
      </c>
      <c r="AF1788" s="42">
        <f>IFERROR(VLOOKUP($H1788,'Refuse F Exp'!$A:$E,17,FALSE),0)</f>
        <v>0</v>
      </c>
      <c r="AG1788" s="34">
        <f>IFERROR(VLOOKUP($H1788,#REF!,10,FALSE),0)</f>
        <v>0</v>
      </c>
      <c r="AH1788" s="34">
        <f>IFERROR(VLOOKUP($H1788,#REF!,11,FALSE),0)</f>
        <v>0</v>
      </c>
      <c r="AI1788" s="42">
        <f>IFERROR(VLOOKUP($H1788,#REF!,12,FALSE),0)</f>
        <v>0</v>
      </c>
      <c r="AJ1788" s="34">
        <f>IFERROR(VLOOKUP($H1788,#REF!,10,FALSE),0)</f>
        <v>0</v>
      </c>
      <c r="AK1788" s="34">
        <f>IFERROR(VLOOKUP($H1788,#REF!,11,FALSE),0)</f>
        <v>0</v>
      </c>
      <c r="AL1788" s="42">
        <f>IFERROR(VLOOKUP($H1788,#REF!,12,FALSE),0)</f>
        <v>0</v>
      </c>
      <c r="AM1788" s="34">
        <f>IFERROR(VLOOKUP($H1788,#REF!,10,FALSE),0)</f>
        <v>0</v>
      </c>
      <c r="AN1788" s="34">
        <f>IFERROR(VLOOKUP($H1788,#REF!,11,FALSE),0)</f>
        <v>0</v>
      </c>
      <c r="AO1788" s="42">
        <f>IFERROR(VLOOKUP($H1788,#REF!,12,FALSE),0)</f>
        <v>0</v>
      </c>
      <c r="AP1788" s="34">
        <f>IFERROR(VLOOKUP($H1788,#REF!,10,FALSE),0)</f>
        <v>0</v>
      </c>
      <c r="AQ1788" s="34">
        <f>IFERROR(VLOOKUP($H1788,#REF!,11,FALSE),0)</f>
        <v>0</v>
      </c>
      <c r="AR1788" s="42">
        <f>IFERROR(VLOOKUP($H1788,#REF!,12,FALSE),0)</f>
        <v>0</v>
      </c>
      <c r="AS1788" s="34">
        <f>IFERROR(VLOOKUP($H1788,#REF!,13,FALSE),0)</f>
        <v>0</v>
      </c>
      <c r="AT1788" s="34">
        <f>IFERROR(VLOOKUP($H1788,#REF!,14,FALSE),0)</f>
        <v>0</v>
      </c>
      <c r="AU1788" s="42">
        <f>IFERROR(VLOOKUP($H1788,#REF!,15,FALSE),0)</f>
        <v>0</v>
      </c>
      <c r="AV1788" s="34">
        <f>IFERROR(VLOOKUP($H1788,#REF!,15,FALSE),0)</f>
        <v>0</v>
      </c>
      <c r="AW1788" s="34">
        <f>IFERROR(VLOOKUP($H1788,#REF!,16,FALSE),0)</f>
        <v>0</v>
      </c>
      <c r="AX1788" s="42">
        <f>IFERROR(VLOOKUP($H1788,#REF!,17,FALSE),0)</f>
        <v>0</v>
      </c>
    </row>
    <row r="1789" spans="1:50" x14ac:dyDescent="0.3">
      <c r="A1789" s="33" t="str">
        <f t="shared" si="108"/>
        <v>0</v>
      </c>
      <c r="B1789" s="33">
        <f>+'R&amp;E EXPORT'!B1588</f>
        <v>0</v>
      </c>
      <c r="C1789" t="str">
        <f>IFERROR(VLOOKUP(A1789,'MCSJ Export'!A:C,3,FALSE),"")</f>
        <v/>
      </c>
      <c r="D1789" s="37">
        <f t="shared" ca="1" si="109"/>
        <v>0</v>
      </c>
      <c r="E1789" s="37">
        <f t="shared" ca="1" si="110"/>
        <v>0</v>
      </c>
      <c r="F1789" s="37">
        <f t="shared" ca="1" si="111"/>
        <v>0</v>
      </c>
      <c r="G1789" s="37"/>
      <c r="H1789" s="33">
        <f>+'R&amp;E EXPORT'!A1588</f>
        <v>0</v>
      </c>
      <c r="I1789" s="34">
        <f>IFERROR(VLOOKUP($H1789,'Gen F Rev'!$A:$M,15,FALSE),0)</f>
        <v>0</v>
      </c>
      <c r="J1789" s="34">
        <f>IFERROR(VLOOKUP($H1789,'Gen F Rev'!$A:$M,16,FALSE),0)</f>
        <v>0</v>
      </c>
      <c r="K1789" s="42">
        <f>IFERROR(VLOOKUP($H1789,'Gen F Rev'!$A:$M,17,FALSE),0)</f>
        <v>0</v>
      </c>
      <c r="L1789" s="34">
        <f>IFERROR(VLOOKUP($H1789,'Gen F Exp'!$A:$E,15,FALSE),0)</f>
        <v>0</v>
      </c>
      <c r="M1789" s="34">
        <f>IFERROR(VLOOKUP($H1789,'Gen F Exp'!$A:$E,16,FALSE),0)</f>
        <v>0</v>
      </c>
      <c r="N1789" s="42">
        <f>IFERROR(VLOOKUP($H1789,'Gen F Exp'!$A:$E,17,FALSE),0)</f>
        <v>0</v>
      </c>
      <c r="O1789" s="34">
        <f>IFERROR(VLOOKUP($H1789,'Water F Rev'!$A:$L,15,FALSE),0)</f>
        <v>0</v>
      </c>
      <c r="P1789" s="34">
        <f>IFERROR(VLOOKUP($H1789,'Water F Rev'!$A:$L,16,FALSE),0)</f>
        <v>0</v>
      </c>
      <c r="Q1789" s="42">
        <f>IFERROR(VLOOKUP($H1789,'Water F Rev'!$A:$L,17,FALSE),0)</f>
        <v>0</v>
      </c>
      <c r="R1789" s="34">
        <f>IFERROR(VLOOKUP($H1789,'Water F Exp'!$A:$K,15,FALSE),0)</f>
        <v>0</v>
      </c>
      <c r="S1789" s="34">
        <f>IFERROR(VLOOKUP($H1789,'Water F Exp'!$A:$K,16,FALSE),0)</f>
        <v>0</v>
      </c>
      <c r="T1789" s="42">
        <f>IFERROR(VLOOKUP($H1789,'Water F Exp'!$A:$K,17,FALSE),0)</f>
        <v>0</v>
      </c>
      <c r="U1789" s="34">
        <f ca="1">IFERROR(VLOOKUP($H1789,'Sewer F Rev'!$A:$E,15,FALSE),0)</f>
        <v>0</v>
      </c>
      <c r="V1789" s="34">
        <f ca="1">IFERROR(VLOOKUP($H1789,'Sewer F Rev'!$A:$E,16,FALSE),0)</f>
        <v>0</v>
      </c>
      <c r="W1789" s="42">
        <f ca="1">IFERROR(VLOOKUP($H1789,'Sewer F Rev'!$A:$E,17,FALSE),0)</f>
        <v>0</v>
      </c>
      <c r="X1789" s="34">
        <f>IFERROR(VLOOKUP($H1789,'Sewer F Exp'!$A:$B,15,FALSE),0)</f>
        <v>0</v>
      </c>
      <c r="Y1789" s="34">
        <f>IFERROR(VLOOKUP($H1789,'Sewer F Exp'!$A:$B,16,FALSE),0)</f>
        <v>0</v>
      </c>
      <c r="Z1789" s="42">
        <f>IFERROR(VLOOKUP($H1789,'Sewer F Exp'!$A:$B,17,FALSE),0)</f>
        <v>0</v>
      </c>
      <c r="AA1789" s="34">
        <f>IFERROR(VLOOKUP($H1789,'Refuse F Rev'!$A:$E,15,FALSE),0)</f>
        <v>0</v>
      </c>
      <c r="AB1789" s="34">
        <f>IFERROR(VLOOKUP($H1789,'Refuse F Rev'!$A:$E,16,FALSE),0)</f>
        <v>0</v>
      </c>
      <c r="AC1789" s="42">
        <f>IFERROR(VLOOKUP($H1789,'Refuse F Rev'!$A:$E,17,FALSE),0)</f>
        <v>0</v>
      </c>
      <c r="AD1789" s="34">
        <f>IFERROR(VLOOKUP($H1789,'Refuse F Exp'!$A:$E,15,FALSE),0)</f>
        <v>0</v>
      </c>
      <c r="AE1789" s="34">
        <f>IFERROR(VLOOKUP($H1789,'Refuse F Exp'!$A:$E,16,FALSE),0)</f>
        <v>0</v>
      </c>
      <c r="AF1789" s="42">
        <f>IFERROR(VLOOKUP($H1789,'Refuse F Exp'!$A:$E,17,FALSE),0)</f>
        <v>0</v>
      </c>
      <c r="AG1789" s="34">
        <f>IFERROR(VLOOKUP($H1789,#REF!,10,FALSE),0)</f>
        <v>0</v>
      </c>
      <c r="AH1789" s="34">
        <f>IFERROR(VLOOKUP($H1789,#REF!,11,FALSE),0)</f>
        <v>0</v>
      </c>
      <c r="AI1789" s="42">
        <f>IFERROR(VLOOKUP($H1789,#REF!,12,FALSE),0)</f>
        <v>0</v>
      </c>
      <c r="AJ1789" s="34">
        <f>IFERROR(VLOOKUP($H1789,#REF!,10,FALSE),0)</f>
        <v>0</v>
      </c>
      <c r="AK1789" s="34">
        <f>IFERROR(VLOOKUP($H1789,#REF!,11,FALSE),0)</f>
        <v>0</v>
      </c>
      <c r="AL1789" s="42">
        <f>IFERROR(VLOOKUP($H1789,#REF!,12,FALSE),0)</f>
        <v>0</v>
      </c>
      <c r="AM1789" s="34">
        <f>IFERROR(VLOOKUP($H1789,#REF!,10,FALSE),0)</f>
        <v>0</v>
      </c>
      <c r="AN1789" s="34">
        <f>IFERROR(VLOOKUP($H1789,#REF!,11,FALSE),0)</f>
        <v>0</v>
      </c>
      <c r="AO1789" s="42">
        <f>IFERROR(VLOOKUP($H1789,#REF!,12,FALSE),0)</f>
        <v>0</v>
      </c>
      <c r="AP1789" s="34">
        <f>IFERROR(VLOOKUP($H1789,#REF!,10,FALSE),0)</f>
        <v>0</v>
      </c>
      <c r="AQ1789" s="34">
        <f>IFERROR(VLOOKUP($H1789,#REF!,11,FALSE),0)</f>
        <v>0</v>
      </c>
      <c r="AR1789" s="42">
        <f>IFERROR(VLOOKUP($H1789,#REF!,12,FALSE),0)</f>
        <v>0</v>
      </c>
      <c r="AS1789" s="34">
        <f>IFERROR(VLOOKUP($H1789,#REF!,13,FALSE),0)</f>
        <v>0</v>
      </c>
      <c r="AT1789" s="34">
        <f>IFERROR(VLOOKUP($H1789,#REF!,14,FALSE),0)</f>
        <v>0</v>
      </c>
      <c r="AU1789" s="42">
        <f>IFERROR(VLOOKUP($H1789,#REF!,15,FALSE),0)</f>
        <v>0</v>
      </c>
      <c r="AV1789" s="34">
        <f>IFERROR(VLOOKUP($H1789,#REF!,15,FALSE),0)</f>
        <v>0</v>
      </c>
      <c r="AW1789" s="34">
        <f>IFERROR(VLOOKUP($H1789,#REF!,16,FALSE),0)</f>
        <v>0</v>
      </c>
      <c r="AX1789" s="42">
        <f>IFERROR(VLOOKUP($H1789,#REF!,17,FALSE),0)</f>
        <v>0</v>
      </c>
    </row>
    <row r="1790" spans="1:50" x14ac:dyDescent="0.3">
      <c r="A1790" s="33" t="str">
        <f t="shared" si="108"/>
        <v>0</v>
      </c>
      <c r="B1790" s="33">
        <f>+'R&amp;E EXPORT'!B1589</f>
        <v>0</v>
      </c>
      <c r="C1790" t="str">
        <f>IFERROR(VLOOKUP(A1790,'MCSJ Export'!A:C,3,FALSE),"")</f>
        <v/>
      </c>
      <c r="D1790" s="37">
        <f t="shared" ca="1" si="109"/>
        <v>0</v>
      </c>
      <c r="E1790" s="37">
        <f t="shared" ca="1" si="110"/>
        <v>0</v>
      </c>
      <c r="F1790" s="37">
        <f t="shared" ca="1" si="111"/>
        <v>0</v>
      </c>
      <c r="G1790" s="37"/>
      <c r="H1790" s="33">
        <f>+'R&amp;E EXPORT'!A1589</f>
        <v>0</v>
      </c>
      <c r="I1790" s="34">
        <f>IFERROR(VLOOKUP($H1790,'Gen F Rev'!$A:$M,15,FALSE),0)</f>
        <v>0</v>
      </c>
      <c r="J1790" s="34">
        <f>IFERROR(VLOOKUP($H1790,'Gen F Rev'!$A:$M,16,FALSE),0)</f>
        <v>0</v>
      </c>
      <c r="K1790" s="42">
        <f>IFERROR(VLOOKUP($H1790,'Gen F Rev'!$A:$M,17,FALSE),0)</f>
        <v>0</v>
      </c>
      <c r="L1790" s="34">
        <f>IFERROR(VLOOKUP($H1790,'Gen F Exp'!$A:$E,15,FALSE),0)</f>
        <v>0</v>
      </c>
      <c r="M1790" s="34">
        <f>IFERROR(VLOOKUP($H1790,'Gen F Exp'!$A:$E,16,FALSE),0)</f>
        <v>0</v>
      </c>
      <c r="N1790" s="42">
        <f>IFERROR(VLOOKUP($H1790,'Gen F Exp'!$A:$E,17,FALSE),0)</f>
        <v>0</v>
      </c>
      <c r="O1790" s="34">
        <f>IFERROR(VLOOKUP($H1790,'Water F Rev'!$A:$L,15,FALSE),0)</f>
        <v>0</v>
      </c>
      <c r="P1790" s="34">
        <f>IFERROR(VLOOKUP($H1790,'Water F Rev'!$A:$L,16,FALSE),0)</f>
        <v>0</v>
      </c>
      <c r="Q1790" s="42">
        <f>IFERROR(VLOOKUP($H1790,'Water F Rev'!$A:$L,17,FALSE),0)</f>
        <v>0</v>
      </c>
      <c r="R1790" s="34">
        <f>IFERROR(VLOOKUP($H1790,'Water F Exp'!$A:$K,15,FALSE),0)</f>
        <v>0</v>
      </c>
      <c r="S1790" s="34">
        <f>IFERROR(VLOOKUP($H1790,'Water F Exp'!$A:$K,16,FALSE),0)</f>
        <v>0</v>
      </c>
      <c r="T1790" s="42">
        <f>IFERROR(VLOOKUP($H1790,'Water F Exp'!$A:$K,17,FALSE),0)</f>
        <v>0</v>
      </c>
      <c r="U1790" s="34">
        <f ca="1">IFERROR(VLOOKUP($H1790,'Sewer F Rev'!$A:$E,15,FALSE),0)</f>
        <v>0</v>
      </c>
      <c r="V1790" s="34">
        <f ca="1">IFERROR(VLOOKUP($H1790,'Sewer F Rev'!$A:$E,16,FALSE),0)</f>
        <v>0</v>
      </c>
      <c r="W1790" s="42">
        <f ca="1">IFERROR(VLOOKUP($H1790,'Sewer F Rev'!$A:$E,17,FALSE),0)</f>
        <v>0</v>
      </c>
      <c r="X1790" s="34">
        <f>IFERROR(VLOOKUP($H1790,'Sewer F Exp'!$A:$B,15,FALSE),0)</f>
        <v>0</v>
      </c>
      <c r="Y1790" s="34">
        <f>IFERROR(VLOOKUP($H1790,'Sewer F Exp'!$A:$B,16,FALSE),0)</f>
        <v>0</v>
      </c>
      <c r="Z1790" s="42">
        <f>IFERROR(VLOOKUP($H1790,'Sewer F Exp'!$A:$B,17,FALSE),0)</f>
        <v>0</v>
      </c>
      <c r="AA1790" s="34">
        <f>IFERROR(VLOOKUP($H1790,'Refuse F Rev'!$A:$E,15,FALSE),0)</f>
        <v>0</v>
      </c>
      <c r="AB1790" s="34">
        <f>IFERROR(VLOOKUP($H1790,'Refuse F Rev'!$A:$E,16,FALSE),0)</f>
        <v>0</v>
      </c>
      <c r="AC1790" s="42">
        <f>IFERROR(VLOOKUP($H1790,'Refuse F Rev'!$A:$E,17,FALSE),0)</f>
        <v>0</v>
      </c>
      <c r="AD1790" s="34">
        <f>IFERROR(VLOOKUP($H1790,'Refuse F Exp'!$A:$E,15,FALSE),0)</f>
        <v>0</v>
      </c>
      <c r="AE1790" s="34">
        <f>IFERROR(VLOOKUP($H1790,'Refuse F Exp'!$A:$E,16,FALSE),0)</f>
        <v>0</v>
      </c>
      <c r="AF1790" s="42">
        <f>IFERROR(VLOOKUP($H1790,'Refuse F Exp'!$A:$E,17,FALSE),0)</f>
        <v>0</v>
      </c>
      <c r="AG1790" s="34">
        <f>IFERROR(VLOOKUP($H1790,#REF!,10,FALSE),0)</f>
        <v>0</v>
      </c>
      <c r="AH1790" s="34">
        <f>IFERROR(VLOOKUP($H1790,#REF!,11,FALSE),0)</f>
        <v>0</v>
      </c>
      <c r="AI1790" s="42">
        <f>IFERROR(VLOOKUP($H1790,#REF!,12,FALSE),0)</f>
        <v>0</v>
      </c>
      <c r="AJ1790" s="34">
        <f>IFERROR(VLOOKUP($H1790,#REF!,10,FALSE),0)</f>
        <v>0</v>
      </c>
      <c r="AK1790" s="34">
        <f>IFERROR(VLOOKUP($H1790,#REF!,11,FALSE),0)</f>
        <v>0</v>
      </c>
      <c r="AL1790" s="42">
        <f>IFERROR(VLOOKUP($H1790,#REF!,12,FALSE),0)</f>
        <v>0</v>
      </c>
      <c r="AM1790" s="34">
        <f>IFERROR(VLOOKUP($H1790,#REF!,10,FALSE),0)</f>
        <v>0</v>
      </c>
      <c r="AN1790" s="34">
        <f>IFERROR(VLOOKUP($H1790,#REF!,11,FALSE),0)</f>
        <v>0</v>
      </c>
      <c r="AO1790" s="42">
        <f>IFERROR(VLOOKUP($H1790,#REF!,12,FALSE),0)</f>
        <v>0</v>
      </c>
      <c r="AP1790" s="34">
        <f>IFERROR(VLOOKUP($H1790,#REF!,10,FALSE),0)</f>
        <v>0</v>
      </c>
      <c r="AQ1790" s="34">
        <f>IFERROR(VLOOKUP($H1790,#REF!,11,FALSE),0)</f>
        <v>0</v>
      </c>
      <c r="AR1790" s="42">
        <f>IFERROR(VLOOKUP($H1790,#REF!,12,FALSE),0)</f>
        <v>0</v>
      </c>
      <c r="AS1790" s="34">
        <f>IFERROR(VLOOKUP($H1790,#REF!,13,FALSE),0)</f>
        <v>0</v>
      </c>
      <c r="AT1790" s="34">
        <f>IFERROR(VLOOKUP($H1790,#REF!,14,FALSE),0)</f>
        <v>0</v>
      </c>
      <c r="AU1790" s="42">
        <f>IFERROR(VLOOKUP($H1790,#REF!,15,FALSE),0)</f>
        <v>0</v>
      </c>
      <c r="AV1790" s="34">
        <f>IFERROR(VLOOKUP($H1790,#REF!,15,FALSE),0)</f>
        <v>0</v>
      </c>
      <c r="AW1790" s="34">
        <f>IFERROR(VLOOKUP($H1790,#REF!,16,FALSE),0)</f>
        <v>0</v>
      </c>
      <c r="AX1790" s="42">
        <f>IFERROR(VLOOKUP($H1790,#REF!,17,FALSE),0)</f>
        <v>0</v>
      </c>
    </row>
    <row r="1791" spans="1:50" x14ac:dyDescent="0.3">
      <c r="A1791" s="33" t="str">
        <f t="shared" si="108"/>
        <v>0</v>
      </c>
      <c r="B1791" s="33">
        <f>+'R&amp;E EXPORT'!B1590</f>
        <v>0</v>
      </c>
      <c r="C1791" t="str">
        <f>IFERROR(VLOOKUP(A1791,'MCSJ Export'!A:C,3,FALSE),"")</f>
        <v/>
      </c>
      <c r="D1791" s="37">
        <f t="shared" ca="1" si="109"/>
        <v>0</v>
      </c>
      <c r="E1791" s="37">
        <f t="shared" ca="1" si="110"/>
        <v>0</v>
      </c>
      <c r="F1791" s="37">
        <f t="shared" ca="1" si="111"/>
        <v>0</v>
      </c>
      <c r="G1791" s="37"/>
      <c r="H1791" s="33">
        <f>+'R&amp;E EXPORT'!A1590</f>
        <v>0</v>
      </c>
      <c r="I1791" s="34">
        <f>IFERROR(VLOOKUP($H1791,'Gen F Rev'!$A:$M,15,FALSE),0)</f>
        <v>0</v>
      </c>
      <c r="J1791" s="34">
        <f>IFERROR(VLOOKUP($H1791,'Gen F Rev'!$A:$M,16,FALSE),0)</f>
        <v>0</v>
      </c>
      <c r="K1791" s="42">
        <f>IFERROR(VLOOKUP($H1791,'Gen F Rev'!$A:$M,17,FALSE),0)</f>
        <v>0</v>
      </c>
      <c r="L1791" s="34">
        <f>IFERROR(VLOOKUP($H1791,'Gen F Exp'!$A:$E,15,FALSE),0)</f>
        <v>0</v>
      </c>
      <c r="M1791" s="34">
        <f>IFERROR(VLOOKUP($H1791,'Gen F Exp'!$A:$E,16,FALSE),0)</f>
        <v>0</v>
      </c>
      <c r="N1791" s="42">
        <f>IFERROR(VLOOKUP($H1791,'Gen F Exp'!$A:$E,17,FALSE),0)</f>
        <v>0</v>
      </c>
      <c r="O1791" s="34">
        <f>IFERROR(VLOOKUP($H1791,'Water F Rev'!$A:$L,15,FALSE),0)</f>
        <v>0</v>
      </c>
      <c r="P1791" s="34">
        <f>IFERROR(VLOOKUP($H1791,'Water F Rev'!$A:$L,16,FALSE),0)</f>
        <v>0</v>
      </c>
      <c r="Q1791" s="42">
        <f>IFERROR(VLOOKUP($H1791,'Water F Rev'!$A:$L,17,FALSE),0)</f>
        <v>0</v>
      </c>
      <c r="R1791" s="34">
        <f>IFERROR(VLOOKUP($H1791,'Water F Exp'!$A:$K,15,FALSE),0)</f>
        <v>0</v>
      </c>
      <c r="S1791" s="34">
        <f>IFERROR(VLOOKUP($H1791,'Water F Exp'!$A:$K,16,FALSE),0)</f>
        <v>0</v>
      </c>
      <c r="T1791" s="42">
        <f>IFERROR(VLOOKUP($H1791,'Water F Exp'!$A:$K,17,FALSE),0)</f>
        <v>0</v>
      </c>
      <c r="U1791" s="34">
        <f ca="1">IFERROR(VLOOKUP($H1791,'Sewer F Rev'!$A:$E,15,FALSE),0)</f>
        <v>0</v>
      </c>
      <c r="V1791" s="34">
        <f ca="1">IFERROR(VLOOKUP($H1791,'Sewer F Rev'!$A:$E,16,FALSE),0)</f>
        <v>0</v>
      </c>
      <c r="W1791" s="42">
        <f ca="1">IFERROR(VLOOKUP($H1791,'Sewer F Rev'!$A:$E,17,FALSE),0)</f>
        <v>0</v>
      </c>
      <c r="X1791" s="34">
        <f>IFERROR(VLOOKUP($H1791,'Sewer F Exp'!$A:$B,15,FALSE),0)</f>
        <v>0</v>
      </c>
      <c r="Y1791" s="34">
        <f>IFERROR(VLOOKUP($H1791,'Sewer F Exp'!$A:$B,16,FALSE),0)</f>
        <v>0</v>
      </c>
      <c r="Z1791" s="42">
        <f>IFERROR(VLOOKUP($H1791,'Sewer F Exp'!$A:$B,17,FALSE),0)</f>
        <v>0</v>
      </c>
      <c r="AA1791" s="34">
        <f>IFERROR(VLOOKUP($H1791,'Refuse F Rev'!$A:$E,15,FALSE),0)</f>
        <v>0</v>
      </c>
      <c r="AB1791" s="34">
        <f>IFERROR(VLOOKUP($H1791,'Refuse F Rev'!$A:$E,16,FALSE),0)</f>
        <v>0</v>
      </c>
      <c r="AC1791" s="42">
        <f>IFERROR(VLOOKUP($H1791,'Refuse F Rev'!$A:$E,17,FALSE),0)</f>
        <v>0</v>
      </c>
      <c r="AD1791" s="34">
        <f>IFERROR(VLOOKUP($H1791,'Refuse F Exp'!$A:$E,15,FALSE),0)</f>
        <v>0</v>
      </c>
      <c r="AE1791" s="34">
        <f>IFERROR(VLOOKUP($H1791,'Refuse F Exp'!$A:$E,16,FALSE),0)</f>
        <v>0</v>
      </c>
      <c r="AF1791" s="42">
        <f>IFERROR(VLOOKUP($H1791,'Refuse F Exp'!$A:$E,17,FALSE),0)</f>
        <v>0</v>
      </c>
      <c r="AG1791" s="34">
        <f>IFERROR(VLOOKUP($H1791,#REF!,10,FALSE),0)</f>
        <v>0</v>
      </c>
      <c r="AH1791" s="34">
        <f>IFERROR(VLOOKUP($H1791,#REF!,11,FALSE),0)</f>
        <v>0</v>
      </c>
      <c r="AI1791" s="42">
        <f>IFERROR(VLOOKUP($H1791,#REF!,12,FALSE),0)</f>
        <v>0</v>
      </c>
      <c r="AJ1791" s="34">
        <f>IFERROR(VLOOKUP($H1791,#REF!,10,FALSE),0)</f>
        <v>0</v>
      </c>
      <c r="AK1791" s="34">
        <f>IFERROR(VLOOKUP($H1791,#REF!,11,FALSE),0)</f>
        <v>0</v>
      </c>
      <c r="AL1791" s="42">
        <f>IFERROR(VLOOKUP($H1791,#REF!,12,FALSE),0)</f>
        <v>0</v>
      </c>
      <c r="AM1791" s="34">
        <f>IFERROR(VLOOKUP($H1791,#REF!,10,FALSE),0)</f>
        <v>0</v>
      </c>
      <c r="AN1791" s="34">
        <f>IFERROR(VLOOKUP($H1791,#REF!,11,FALSE),0)</f>
        <v>0</v>
      </c>
      <c r="AO1791" s="42">
        <f>IFERROR(VLOOKUP($H1791,#REF!,12,FALSE),0)</f>
        <v>0</v>
      </c>
      <c r="AP1791" s="34">
        <f>IFERROR(VLOOKUP($H1791,#REF!,10,FALSE),0)</f>
        <v>0</v>
      </c>
      <c r="AQ1791" s="34">
        <f>IFERROR(VLOOKUP($H1791,#REF!,11,FALSE),0)</f>
        <v>0</v>
      </c>
      <c r="AR1791" s="42">
        <f>IFERROR(VLOOKUP($H1791,#REF!,12,FALSE),0)</f>
        <v>0</v>
      </c>
      <c r="AS1791" s="34">
        <f>IFERROR(VLOOKUP($H1791,#REF!,13,FALSE),0)</f>
        <v>0</v>
      </c>
      <c r="AT1791" s="34">
        <f>IFERROR(VLOOKUP($H1791,#REF!,14,FALSE),0)</f>
        <v>0</v>
      </c>
      <c r="AU1791" s="42">
        <f>IFERROR(VLOOKUP($H1791,#REF!,15,FALSE),0)</f>
        <v>0</v>
      </c>
      <c r="AV1791" s="34">
        <f>IFERROR(VLOOKUP($H1791,#REF!,15,FALSE),0)</f>
        <v>0</v>
      </c>
      <c r="AW1791" s="34">
        <f>IFERROR(VLOOKUP($H1791,#REF!,16,FALSE),0)</f>
        <v>0</v>
      </c>
      <c r="AX1791" s="42">
        <f>IFERROR(VLOOKUP($H1791,#REF!,17,FALSE),0)</f>
        <v>0</v>
      </c>
    </row>
    <row r="1792" spans="1:50" x14ac:dyDescent="0.3">
      <c r="A1792" s="33" t="str">
        <f t="shared" si="108"/>
        <v>0</v>
      </c>
      <c r="B1792" s="33">
        <f>+'R&amp;E EXPORT'!B1591</f>
        <v>0</v>
      </c>
      <c r="C1792" t="str">
        <f>IFERROR(VLOOKUP(A1792,'MCSJ Export'!A:C,3,FALSE),"")</f>
        <v/>
      </c>
      <c r="D1792" s="37">
        <f t="shared" ca="1" si="109"/>
        <v>0</v>
      </c>
      <c r="E1792" s="37">
        <f t="shared" ca="1" si="110"/>
        <v>0</v>
      </c>
      <c r="F1792" s="37">
        <f t="shared" ca="1" si="111"/>
        <v>0</v>
      </c>
      <c r="G1792" s="37"/>
      <c r="H1792" s="33">
        <f>+'R&amp;E EXPORT'!A1591</f>
        <v>0</v>
      </c>
      <c r="I1792" s="34">
        <f>IFERROR(VLOOKUP($H1792,'Gen F Rev'!$A:$M,15,FALSE),0)</f>
        <v>0</v>
      </c>
      <c r="J1792" s="34">
        <f>IFERROR(VLOOKUP($H1792,'Gen F Rev'!$A:$M,16,FALSE),0)</f>
        <v>0</v>
      </c>
      <c r="K1792" s="42">
        <f>IFERROR(VLOOKUP($H1792,'Gen F Rev'!$A:$M,17,FALSE),0)</f>
        <v>0</v>
      </c>
      <c r="L1792" s="34">
        <f>IFERROR(VLOOKUP($H1792,'Gen F Exp'!$A:$E,15,FALSE),0)</f>
        <v>0</v>
      </c>
      <c r="M1792" s="34">
        <f>IFERROR(VLOOKUP($H1792,'Gen F Exp'!$A:$E,16,FALSE),0)</f>
        <v>0</v>
      </c>
      <c r="N1792" s="42">
        <f>IFERROR(VLOOKUP($H1792,'Gen F Exp'!$A:$E,17,FALSE),0)</f>
        <v>0</v>
      </c>
      <c r="O1792" s="34">
        <f>IFERROR(VLOOKUP($H1792,'Water F Rev'!$A:$L,15,FALSE),0)</f>
        <v>0</v>
      </c>
      <c r="P1792" s="34">
        <f>IFERROR(VLOOKUP($H1792,'Water F Rev'!$A:$L,16,FALSE),0)</f>
        <v>0</v>
      </c>
      <c r="Q1792" s="42">
        <f>IFERROR(VLOOKUP($H1792,'Water F Rev'!$A:$L,17,FALSE),0)</f>
        <v>0</v>
      </c>
      <c r="R1792" s="34">
        <f>IFERROR(VLOOKUP($H1792,'Water F Exp'!$A:$K,15,FALSE),0)</f>
        <v>0</v>
      </c>
      <c r="S1792" s="34">
        <f>IFERROR(VLOOKUP($H1792,'Water F Exp'!$A:$K,16,FALSE),0)</f>
        <v>0</v>
      </c>
      <c r="T1792" s="42">
        <f>IFERROR(VLOOKUP($H1792,'Water F Exp'!$A:$K,17,FALSE),0)</f>
        <v>0</v>
      </c>
      <c r="U1792" s="34">
        <f ca="1">IFERROR(VLOOKUP($H1792,'Sewer F Rev'!$A:$E,15,FALSE),0)</f>
        <v>0</v>
      </c>
      <c r="V1792" s="34">
        <f ca="1">IFERROR(VLOOKUP($H1792,'Sewer F Rev'!$A:$E,16,FALSE),0)</f>
        <v>0</v>
      </c>
      <c r="W1792" s="42">
        <f ca="1">IFERROR(VLOOKUP($H1792,'Sewer F Rev'!$A:$E,17,FALSE),0)</f>
        <v>0</v>
      </c>
      <c r="X1792" s="34">
        <f>IFERROR(VLOOKUP($H1792,'Sewer F Exp'!$A:$B,15,FALSE),0)</f>
        <v>0</v>
      </c>
      <c r="Y1792" s="34">
        <f>IFERROR(VLOOKUP($H1792,'Sewer F Exp'!$A:$B,16,FALSE),0)</f>
        <v>0</v>
      </c>
      <c r="Z1792" s="42">
        <f>IFERROR(VLOOKUP($H1792,'Sewer F Exp'!$A:$B,17,FALSE),0)</f>
        <v>0</v>
      </c>
      <c r="AA1792" s="34">
        <f>IFERROR(VLOOKUP($H1792,'Refuse F Rev'!$A:$E,15,FALSE),0)</f>
        <v>0</v>
      </c>
      <c r="AB1792" s="34">
        <f>IFERROR(VLOOKUP($H1792,'Refuse F Rev'!$A:$E,16,FALSE),0)</f>
        <v>0</v>
      </c>
      <c r="AC1792" s="42">
        <f>IFERROR(VLOOKUP($H1792,'Refuse F Rev'!$A:$E,17,FALSE),0)</f>
        <v>0</v>
      </c>
      <c r="AD1792" s="34">
        <f>IFERROR(VLOOKUP($H1792,'Refuse F Exp'!$A:$E,15,FALSE),0)</f>
        <v>0</v>
      </c>
      <c r="AE1792" s="34">
        <f>IFERROR(VLOOKUP($H1792,'Refuse F Exp'!$A:$E,16,FALSE),0)</f>
        <v>0</v>
      </c>
      <c r="AF1792" s="42">
        <f>IFERROR(VLOOKUP($H1792,'Refuse F Exp'!$A:$E,17,FALSE),0)</f>
        <v>0</v>
      </c>
      <c r="AG1792" s="34">
        <f>IFERROR(VLOOKUP($H1792,#REF!,10,FALSE),0)</f>
        <v>0</v>
      </c>
      <c r="AH1792" s="34">
        <f>IFERROR(VLOOKUP($H1792,#REF!,11,FALSE),0)</f>
        <v>0</v>
      </c>
      <c r="AI1792" s="42">
        <f>IFERROR(VLOOKUP($H1792,#REF!,12,FALSE),0)</f>
        <v>0</v>
      </c>
      <c r="AJ1792" s="34">
        <f>IFERROR(VLOOKUP($H1792,#REF!,10,FALSE),0)</f>
        <v>0</v>
      </c>
      <c r="AK1792" s="34">
        <f>IFERROR(VLOOKUP($H1792,#REF!,11,FALSE),0)</f>
        <v>0</v>
      </c>
      <c r="AL1792" s="42">
        <f>IFERROR(VLOOKUP($H1792,#REF!,12,FALSE),0)</f>
        <v>0</v>
      </c>
      <c r="AM1792" s="34">
        <f>IFERROR(VLOOKUP($H1792,#REF!,10,FALSE),0)</f>
        <v>0</v>
      </c>
      <c r="AN1792" s="34">
        <f>IFERROR(VLOOKUP($H1792,#REF!,11,FALSE),0)</f>
        <v>0</v>
      </c>
      <c r="AO1792" s="42">
        <f>IFERROR(VLOOKUP($H1792,#REF!,12,FALSE),0)</f>
        <v>0</v>
      </c>
      <c r="AP1792" s="34">
        <f>IFERROR(VLOOKUP($H1792,#REF!,10,FALSE),0)</f>
        <v>0</v>
      </c>
      <c r="AQ1792" s="34">
        <f>IFERROR(VLOOKUP($H1792,#REF!,11,FALSE),0)</f>
        <v>0</v>
      </c>
      <c r="AR1792" s="42">
        <f>IFERROR(VLOOKUP($H1792,#REF!,12,FALSE),0)</f>
        <v>0</v>
      </c>
      <c r="AS1792" s="34">
        <f>IFERROR(VLOOKUP($H1792,#REF!,13,FALSE),0)</f>
        <v>0</v>
      </c>
      <c r="AT1792" s="34">
        <f>IFERROR(VLOOKUP($H1792,#REF!,14,FALSE),0)</f>
        <v>0</v>
      </c>
      <c r="AU1792" s="42">
        <f>IFERROR(VLOOKUP($H1792,#REF!,15,FALSE),0)</f>
        <v>0</v>
      </c>
      <c r="AV1792" s="34">
        <f>IFERROR(VLOOKUP($H1792,#REF!,15,FALSE),0)</f>
        <v>0</v>
      </c>
      <c r="AW1792" s="34">
        <f>IFERROR(VLOOKUP($H1792,#REF!,16,FALSE),0)</f>
        <v>0</v>
      </c>
      <c r="AX1792" s="42">
        <f>IFERROR(VLOOKUP($H1792,#REF!,17,FALSE),0)</f>
        <v>0</v>
      </c>
    </row>
    <row r="1793" spans="1:50" x14ac:dyDescent="0.3">
      <c r="A1793" s="33" t="str">
        <f t="shared" si="108"/>
        <v>0</v>
      </c>
      <c r="B1793" s="33">
        <f>+'R&amp;E EXPORT'!B1592</f>
        <v>0</v>
      </c>
      <c r="C1793" t="str">
        <f>IFERROR(VLOOKUP(A1793,'MCSJ Export'!A:C,3,FALSE),"")</f>
        <v/>
      </c>
      <c r="D1793" s="37">
        <f t="shared" ca="1" si="109"/>
        <v>0</v>
      </c>
      <c r="E1793" s="37">
        <f t="shared" ca="1" si="110"/>
        <v>0</v>
      </c>
      <c r="F1793" s="37">
        <f t="shared" ca="1" si="111"/>
        <v>0</v>
      </c>
      <c r="G1793" s="37"/>
      <c r="H1793" s="33">
        <f>+'R&amp;E EXPORT'!A1592</f>
        <v>0</v>
      </c>
      <c r="I1793" s="34">
        <f>IFERROR(VLOOKUP($H1793,'Gen F Rev'!$A:$M,15,FALSE),0)</f>
        <v>0</v>
      </c>
      <c r="J1793" s="34">
        <f>IFERROR(VLOOKUP($H1793,'Gen F Rev'!$A:$M,16,FALSE),0)</f>
        <v>0</v>
      </c>
      <c r="K1793" s="42">
        <f>IFERROR(VLOOKUP($H1793,'Gen F Rev'!$A:$M,17,FALSE),0)</f>
        <v>0</v>
      </c>
      <c r="L1793" s="34">
        <f>IFERROR(VLOOKUP($H1793,'Gen F Exp'!$A:$E,15,FALSE),0)</f>
        <v>0</v>
      </c>
      <c r="M1793" s="34">
        <f>IFERROR(VLOOKUP($H1793,'Gen F Exp'!$A:$E,16,FALSE),0)</f>
        <v>0</v>
      </c>
      <c r="N1793" s="42">
        <f>IFERROR(VLOOKUP($H1793,'Gen F Exp'!$A:$E,17,FALSE),0)</f>
        <v>0</v>
      </c>
      <c r="O1793" s="34">
        <f>IFERROR(VLOOKUP($H1793,'Water F Rev'!$A:$L,15,FALSE),0)</f>
        <v>0</v>
      </c>
      <c r="P1793" s="34">
        <f>IFERROR(VLOOKUP($H1793,'Water F Rev'!$A:$L,16,FALSE),0)</f>
        <v>0</v>
      </c>
      <c r="Q1793" s="42">
        <f>IFERROR(VLOOKUP($H1793,'Water F Rev'!$A:$L,17,FALSE),0)</f>
        <v>0</v>
      </c>
      <c r="R1793" s="34">
        <f>IFERROR(VLOOKUP($H1793,'Water F Exp'!$A:$K,15,FALSE),0)</f>
        <v>0</v>
      </c>
      <c r="S1793" s="34">
        <f>IFERROR(VLOOKUP($H1793,'Water F Exp'!$A:$K,16,FALSE),0)</f>
        <v>0</v>
      </c>
      <c r="T1793" s="42">
        <f>IFERROR(VLOOKUP($H1793,'Water F Exp'!$A:$K,17,FALSE),0)</f>
        <v>0</v>
      </c>
      <c r="U1793" s="34">
        <f ca="1">IFERROR(VLOOKUP($H1793,'Sewer F Rev'!$A:$E,15,FALSE),0)</f>
        <v>0</v>
      </c>
      <c r="V1793" s="34">
        <f ca="1">IFERROR(VLOOKUP($H1793,'Sewer F Rev'!$A:$E,16,FALSE),0)</f>
        <v>0</v>
      </c>
      <c r="W1793" s="42">
        <f ca="1">IFERROR(VLOOKUP($H1793,'Sewer F Rev'!$A:$E,17,FALSE),0)</f>
        <v>0</v>
      </c>
      <c r="X1793" s="34">
        <f>IFERROR(VLOOKUP($H1793,'Sewer F Exp'!$A:$B,15,FALSE),0)</f>
        <v>0</v>
      </c>
      <c r="Y1793" s="34">
        <f>IFERROR(VLOOKUP($H1793,'Sewer F Exp'!$A:$B,16,FALSE),0)</f>
        <v>0</v>
      </c>
      <c r="Z1793" s="42">
        <f>IFERROR(VLOOKUP($H1793,'Sewer F Exp'!$A:$B,17,FALSE),0)</f>
        <v>0</v>
      </c>
      <c r="AA1793" s="34">
        <f>IFERROR(VLOOKUP($H1793,'Refuse F Rev'!$A:$E,15,FALSE),0)</f>
        <v>0</v>
      </c>
      <c r="AB1793" s="34">
        <f>IFERROR(VLOOKUP($H1793,'Refuse F Rev'!$A:$E,16,FALSE),0)</f>
        <v>0</v>
      </c>
      <c r="AC1793" s="42">
        <f>IFERROR(VLOOKUP($H1793,'Refuse F Rev'!$A:$E,17,FALSE),0)</f>
        <v>0</v>
      </c>
      <c r="AD1793" s="34">
        <f>IFERROR(VLOOKUP($H1793,'Refuse F Exp'!$A:$E,15,FALSE),0)</f>
        <v>0</v>
      </c>
      <c r="AE1793" s="34">
        <f>IFERROR(VLOOKUP($H1793,'Refuse F Exp'!$A:$E,16,FALSE),0)</f>
        <v>0</v>
      </c>
      <c r="AF1793" s="42">
        <f>IFERROR(VLOOKUP($H1793,'Refuse F Exp'!$A:$E,17,FALSE),0)</f>
        <v>0</v>
      </c>
      <c r="AG1793" s="34">
        <f>IFERROR(VLOOKUP($H1793,#REF!,10,FALSE),0)</f>
        <v>0</v>
      </c>
      <c r="AH1793" s="34">
        <f>IFERROR(VLOOKUP($H1793,#REF!,11,FALSE),0)</f>
        <v>0</v>
      </c>
      <c r="AI1793" s="42">
        <f>IFERROR(VLOOKUP($H1793,#REF!,12,FALSE),0)</f>
        <v>0</v>
      </c>
      <c r="AJ1793" s="34">
        <f>IFERROR(VLOOKUP($H1793,#REF!,10,FALSE),0)</f>
        <v>0</v>
      </c>
      <c r="AK1793" s="34">
        <f>IFERROR(VLOOKUP($H1793,#REF!,11,FALSE),0)</f>
        <v>0</v>
      </c>
      <c r="AL1793" s="42">
        <f>IFERROR(VLOOKUP($H1793,#REF!,12,FALSE),0)</f>
        <v>0</v>
      </c>
      <c r="AM1793" s="34">
        <f>IFERROR(VLOOKUP($H1793,#REF!,10,FALSE),0)</f>
        <v>0</v>
      </c>
      <c r="AN1793" s="34">
        <f>IFERROR(VLOOKUP($H1793,#REF!,11,FALSE),0)</f>
        <v>0</v>
      </c>
      <c r="AO1793" s="42">
        <f>IFERROR(VLOOKUP($H1793,#REF!,12,FALSE),0)</f>
        <v>0</v>
      </c>
      <c r="AP1793" s="34">
        <f>IFERROR(VLOOKUP($H1793,#REF!,10,FALSE),0)</f>
        <v>0</v>
      </c>
      <c r="AQ1793" s="34">
        <f>IFERROR(VLOOKUP($H1793,#REF!,11,FALSE),0)</f>
        <v>0</v>
      </c>
      <c r="AR1793" s="42">
        <f>IFERROR(VLOOKUP($H1793,#REF!,12,FALSE),0)</f>
        <v>0</v>
      </c>
      <c r="AS1793" s="34">
        <f>IFERROR(VLOOKUP($H1793,#REF!,13,FALSE),0)</f>
        <v>0</v>
      </c>
      <c r="AT1793" s="34">
        <f>IFERROR(VLOOKUP($H1793,#REF!,14,FALSE),0)</f>
        <v>0</v>
      </c>
      <c r="AU1793" s="42">
        <f>IFERROR(VLOOKUP($H1793,#REF!,15,FALSE),0)</f>
        <v>0</v>
      </c>
      <c r="AV1793" s="34">
        <f>IFERROR(VLOOKUP($H1793,#REF!,15,FALSE),0)</f>
        <v>0</v>
      </c>
      <c r="AW1793" s="34">
        <f>IFERROR(VLOOKUP($H1793,#REF!,16,FALSE),0)</f>
        <v>0</v>
      </c>
      <c r="AX1793" s="42">
        <f>IFERROR(VLOOKUP($H1793,#REF!,17,FALSE),0)</f>
        <v>0</v>
      </c>
    </row>
    <row r="1794" spans="1:50" x14ac:dyDescent="0.3">
      <c r="A1794" s="33" t="str">
        <f t="shared" si="108"/>
        <v>0</v>
      </c>
      <c r="B1794" s="33">
        <f>+'R&amp;E EXPORT'!B1593</f>
        <v>0</v>
      </c>
      <c r="C1794" t="str">
        <f>IFERROR(VLOOKUP(A1794,'MCSJ Export'!A:C,3,FALSE),"")</f>
        <v/>
      </c>
      <c r="D1794" s="37">
        <f t="shared" ca="1" si="109"/>
        <v>0</v>
      </c>
      <c r="E1794" s="37">
        <f t="shared" ca="1" si="110"/>
        <v>0</v>
      </c>
      <c r="F1794" s="37">
        <f t="shared" ca="1" si="111"/>
        <v>0</v>
      </c>
      <c r="G1794" s="37"/>
      <c r="H1794" s="33">
        <f>+'R&amp;E EXPORT'!A1593</f>
        <v>0</v>
      </c>
      <c r="I1794" s="34">
        <f>IFERROR(VLOOKUP($H1794,'Gen F Rev'!$A:$M,15,FALSE),0)</f>
        <v>0</v>
      </c>
      <c r="J1794" s="34">
        <f>IFERROR(VLOOKUP($H1794,'Gen F Rev'!$A:$M,16,FALSE),0)</f>
        <v>0</v>
      </c>
      <c r="K1794" s="42">
        <f>IFERROR(VLOOKUP($H1794,'Gen F Rev'!$A:$M,17,FALSE),0)</f>
        <v>0</v>
      </c>
      <c r="L1794" s="34">
        <f>IFERROR(VLOOKUP($H1794,'Gen F Exp'!$A:$E,15,FALSE),0)</f>
        <v>0</v>
      </c>
      <c r="M1794" s="34">
        <f>IFERROR(VLOOKUP($H1794,'Gen F Exp'!$A:$E,16,FALSE),0)</f>
        <v>0</v>
      </c>
      <c r="N1794" s="42">
        <f>IFERROR(VLOOKUP($H1794,'Gen F Exp'!$A:$E,17,FALSE),0)</f>
        <v>0</v>
      </c>
      <c r="O1794" s="34">
        <f>IFERROR(VLOOKUP($H1794,'Water F Rev'!$A:$L,15,FALSE),0)</f>
        <v>0</v>
      </c>
      <c r="P1794" s="34">
        <f>IFERROR(VLOOKUP($H1794,'Water F Rev'!$A:$L,16,FALSE),0)</f>
        <v>0</v>
      </c>
      <c r="Q1794" s="42">
        <f>IFERROR(VLOOKUP($H1794,'Water F Rev'!$A:$L,17,FALSE),0)</f>
        <v>0</v>
      </c>
      <c r="R1794" s="34">
        <f>IFERROR(VLOOKUP($H1794,'Water F Exp'!$A:$K,15,FALSE),0)</f>
        <v>0</v>
      </c>
      <c r="S1794" s="34">
        <f>IFERROR(VLOOKUP($H1794,'Water F Exp'!$A:$K,16,FALSE),0)</f>
        <v>0</v>
      </c>
      <c r="T1794" s="42">
        <f>IFERROR(VLOOKUP($H1794,'Water F Exp'!$A:$K,17,FALSE),0)</f>
        <v>0</v>
      </c>
      <c r="U1794" s="34">
        <f ca="1">IFERROR(VLOOKUP($H1794,'Sewer F Rev'!$A:$E,15,FALSE),0)</f>
        <v>0</v>
      </c>
      <c r="V1794" s="34">
        <f ca="1">IFERROR(VLOOKUP($H1794,'Sewer F Rev'!$A:$E,16,FALSE),0)</f>
        <v>0</v>
      </c>
      <c r="W1794" s="42">
        <f ca="1">IFERROR(VLOOKUP($H1794,'Sewer F Rev'!$A:$E,17,FALSE),0)</f>
        <v>0</v>
      </c>
      <c r="X1794" s="34">
        <f>IFERROR(VLOOKUP($H1794,'Sewer F Exp'!$A:$B,15,FALSE),0)</f>
        <v>0</v>
      </c>
      <c r="Y1794" s="34">
        <f>IFERROR(VLOOKUP($H1794,'Sewer F Exp'!$A:$B,16,FALSE),0)</f>
        <v>0</v>
      </c>
      <c r="Z1794" s="42">
        <f>IFERROR(VLOOKUP($H1794,'Sewer F Exp'!$A:$B,17,FALSE),0)</f>
        <v>0</v>
      </c>
      <c r="AA1794" s="34">
        <f>IFERROR(VLOOKUP($H1794,'Refuse F Rev'!$A:$E,15,FALSE),0)</f>
        <v>0</v>
      </c>
      <c r="AB1794" s="34">
        <f>IFERROR(VLOOKUP($H1794,'Refuse F Rev'!$A:$E,16,FALSE),0)</f>
        <v>0</v>
      </c>
      <c r="AC1794" s="42">
        <f>IFERROR(VLOOKUP($H1794,'Refuse F Rev'!$A:$E,17,FALSE),0)</f>
        <v>0</v>
      </c>
      <c r="AD1794" s="34">
        <f>IFERROR(VLOOKUP($H1794,'Refuse F Exp'!$A:$E,15,FALSE),0)</f>
        <v>0</v>
      </c>
      <c r="AE1794" s="34">
        <f>IFERROR(VLOOKUP($H1794,'Refuse F Exp'!$A:$E,16,FALSE),0)</f>
        <v>0</v>
      </c>
      <c r="AF1794" s="42">
        <f>IFERROR(VLOOKUP($H1794,'Refuse F Exp'!$A:$E,17,FALSE),0)</f>
        <v>0</v>
      </c>
      <c r="AG1794" s="34">
        <f>IFERROR(VLOOKUP($H1794,#REF!,10,FALSE),0)</f>
        <v>0</v>
      </c>
      <c r="AH1794" s="34">
        <f>IFERROR(VLOOKUP($H1794,#REF!,11,FALSE),0)</f>
        <v>0</v>
      </c>
      <c r="AI1794" s="42">
        <f>IFERROR(VLOOKUP($H1794,#REF!,12,FALSE),0)</f>
        <v>0</v>
      </c>
      <c r="AJ1794" s="34">
        <f>IFERROR(VLOOKUP($H1794,#REF!,10,FALSE),0)</f>
        <v>0</v>
      </c>
      <c r="AK1794" s="34">
        <f>IFERROR(VLOOKUP($H1794,#REF!,11,FALSE),0)</f>
        <v>0</v>
      </c>
      <c r="AL1794" s="42">
        <f>IFERROR(VLOOKUP($H1794,#REF!,12,FALSE),0)</f>
        <v>0</v>
      </c>
      <c r="AM1794" s="34">
        <f>IFERROR(VLOOKUP($H1794,#REF!,10,FALSE),0)</f>
        <v>0</v>
      </c>
      <c r="AN1794" s="34">
        <f>IFERROR(VLOOKUP($H1794,#REF!,11,FALSE),0)</f>
        <v>0</v>
      </c>
      <c r="AO1794" s="42">
        <f>IFERROR(VLOOKUP($H1794,#REF!,12,FALSE),0)</f>
        <v>0</v>
      </c>
      <c r="AP1794" s="34">
        <f>IFERROR(VLOOKUP($H1794,#REF!,10,FALSE),0)</f>
        <v>0</v>
      </c>
      <c r="AQ1794" s="34">
        <f>IFERROR(VLOOKUP($H1794,#REF!,11,FALSE),0)</f>
        <v>0</v>
      </c>
      <c r="AR1794" s="42">
        <f>IFERROR(VLOOKUP($H1794,#REF!,12,FALSE),0)</f>
        <v>0</v>
      </c>
      <c r="AS1794" s="34">
        <f>IFERROR(VLOOKUP($H1794,#REF!,13,FALSE),0)</f>
        <v>0</v>
      </c>
      <c r="AT1794" s="34">
        <f>IFERROR(VLOOKUP($H1794,#REF!,14,FALSE),0)</f>
        <v>0</v>
      </c>
      <c r="AU1794" s="42">
        <f>IFERROR(VLOOKUP($H1794,#REF!,15,FALSE),0)</f>
        <v>0</v>
      </c>
      <c r="AV1794" s="34">
        <f>IFERROR(VLOOKUP($H1794,#REF!,15,FALSE),0)</f>
        <v>0</v>
      </c>
      <c r="AW1794" s="34">
        <f>IFERROR(VLOOKUP($H1794,#REF!,16,FALSE),0)</f>
        <v>0</v>
      </c>
      <c r="AX1794" s="42">
        <f>IFERROR(VLOOKUP($H1794,#REF!,17,FALSE),0)</f>
        <v>0</v>
      </c>
    </row>
    <row r="1795" spans="1:50" x14ac:dyDescent="0.3">
      <c r="A1795" s="33" t="str">
        <f t="shared" si="108"/>
        <v>0</v>
      </c>
      <c r="B1795" s="33">
        <f>+'R&amp;E EXPORT'!B1594</f>
        <v>0</v>
      </c>
      <c r="C1795" t="str">
        <f>IFERROR(VLOOKUP(A1795,'MCSJ Export'!A:C,3,FALSE),"")</f>
        <v/>
      </c>
      <c r="D1795" s="37">
        <f t="shared" ca="1" si="109"/>
        <v>0</v>
      </c>
      <c r="E1795" s="37">
        <f t="shared" ca="1" si="110"/>
        <v>0</v>
      </c>
      <c r="F1795" s="37">
        <f t="shared" ca="1" si="111"/>
        <v>0</v>
      </c>
      <c r="G1795" s="37"/>
      <c r="H1795" s="33">
        <f>+'R&amp;E EXPORT'!A1594</f>
        <v>0</v>
      </c>
      <c r="I1795" s="34">
        <f>IFERROR(VLOOKUP($H1795,'Gen F Rev'!$A:$M,15,FALSE),0)</f>
        <v>0</v>
      </c>
      <c r="J1795" s="34">
        <f>IFERROR(VLOOKUP($H1795,'Gen F Rev'!$A:$M,16,FALSE),0)</f>
        <v>0</v>
      </c>
      <c r="K1795" s="42">
        <f>IFERROR(VLOOKUP($H1795,'Gen F Rev'!$A:$M,17,FALSE),0)</f>
        <v>0</v>
      </c>
      <c r="L1795" s="34">
        <f>IFERROR(VLOOKUP($H1795,'Gen F Exp'!$A:$E,15,FALSE),0)</f>
        <v>0</v>
      </c>
      <c r="M1795" s="34">
        <f>IFERROR(VLOOKUP($H1795,'Gen F Exp'!$A:$E,16,FALSE),0)</f>
        <v>0</v>
      </c>
      <c r="N1795" s="42">
        <f>IFERROR(VLOOKUP($H1795,'Gen F Exp'!$A:$E,17,FALSE),0)</f>
        <v>0</v>
      </c>
      <c r="O1795" s="34">
        <f>IFERROR(VLOOKUP($H1795,'Water F Rev'!$A:$L,15,FALSE),0)</f>
        <v>0</v>
      </c>
      <c r="P1795" s="34">
        <f>IFERROR(VLOOKUP($H1795,'Water F Rev'!$A:$L,16,FALSE),0)</f>
        <v>0</v>
      </c>
      <c r="Q1795" s="42">
        <f>IFERROR(VLOOKUP($H1795,'Water F Rev'!$A:$L,17,FALSE),0)</f>
        <v>0</v>
      </c>
      <c r="R1795" s="34">
        <f>IFERROR(VLOOKUP($H1795,'Water F Exp'!$A:$K,15,FALSE),0)</f>
        <v>0</v>
      </c>
      <c r="S1795" s="34">
        <f>IFERROR(VLOOKUP($H1795,'Water F Exp'!$A:$K,16,FALSE),0)</f>
        <v>0</v>
      </c>
      <c r="T1795" s="42">
        <f>IFERROR(VLOOKUP($H1795,'Water F Exp'!$A:$K,17,FALSE),0)</f>
        <v>0</v>
      </c>
      <c r="U1795" s="34">
        <f ca="1">IFERROR(VLOOKUP($H1795,'Sewer F Rev'!$A:$E,15,FALSE),0)</f>
        <v>0</v>
      </c>
      <c r="V1795" s="34">
        <f ca="1">IFERROR(VLOOKUP($H1795,'Sewer F Rev'!$A:$E,16,FALSE),0)</f>
        <v>0</v>
      </c>
      <c r="W1795" s="42">
        <f ca="1">IFERROR(VLOOKUP($H1795,'Sewer F Rev'!$A:$E,17,FALSE),0)</f>
        <v>0</v>
      </c>
      <c r="X1795" s="34">
        <f>IFERROR(VLOOKUP($H1795,'Sewer F Exp'!$A:$B,15,FALSE),0)</f>
        <v>0</v>
      </c>
      <c r="Y1795" s="34">
        <f>IFERROR(VLOOKUP($H1795,'Sewer F Exp'!$A:$B,16,FALSE),0)</f>
        <v>0</v>
      </c>
      <c r="Z1795" s="42">
        <f>IFERROR(VLOOKUP($H1795,'Sewer F Exp'!$A:$B,17,FALSE),0)</f>
        <v>0</v>
      </c>
      <c r="AA1795" s="34">
        <f>IFERROR(VLOOKUP($H1795,'Refuse F Rev'!$A:$E,15,FALSE),0)</f>
        <v>0</v>
      </c>
      <c r="AB1795" s="34">
        <f>IFERROR(VLOOKUP($H1795,'Refuse F Rev'!$A:$E,16,FALSE),0)</f>
        <v>0</v>
      </c>
      <c r="AC1795" s="42">
        <f>IFERROR(VLOOKUP($H1795,'Refuse F Rev'!$A:$E,17,FALSE),0)</f>
        <v>0</v>
      </c>
      <c r="AD1795" s="34">
        <f>IFERROR(VLOOKUP($H1795,'Refuse F Exp'!$A:$E,15,FALSE),0)</f>
        <v>0</v>
      </c>
      <c r="AE1795" s="34">
        <f>IFERROR(VLOOKUP($H1795,'Refuse F Exp'!$A:$E,16,FALSE),0)</f>
        <v>0</v>
      </c>
      <c r="AF1795" s="42">
        <f>IFERROR(VLOOKUP($H1795,'Refuse F Exp'!$A:$E,17,FALSE),0)</f>
        <v>0</v>
      </c>
      <c r="AG1795" s="34">
        <f>IFERROR(VLOOKUP($H1795,#REF!,10,FALSE),0)</f>
        <v>0</v>
      </c>
      <c r="AH1795" s="34">
        <f>IFERROR(VLOOKUP($H1795,#REF!,11,FALSE),0)</f>
        <v>0</v>
      </c>
      <c r="AI1795" s="42">
        <f>IFERROR(VLOOKUP($H1795,#REF!,12,FALSE),0)</f>
        <v>0</v>
      </c>
      <c r="AJ1795" s="34">
        <f>IFERROR(VLOOKUP($H1795,#REF!,10,FALSE),0)</f>
        <v>0</v>
      </c>
      <c r="AK1795" s="34">
        <f>IFERROR(VLOOKUP($H1795,#REF!,11,FALSE),0)</f>
        <v>0</v>
      </c>
      <c r="AL1795" s="42">
        <f>IFERROR(VLOOKUP($H1795,#REF!,12,FALSE),0)</f>
        <v>0</v>
      </c>
      <c r="AM1795" s="34">
        <f>IFERROR(VLOOKUP($H1795,#REF!,10,FALSE),0)</f>
        <v>0</v>
      </c>
      <c r="AN1795" s="34">
        <f>IFERROR(VLOOKUP($H1795,#REF!,11,FALSE),0)</f>
        <v>0</v>
      </c>
      <c r="AO1795" s="42">
        <f>IFERROR(VLOOKUP($H1795,#REF!,12,FALSE),0)</f>
        <v>0</v>
      </c>
      <c r="AP1795" s="34">
        <f>IFERROR(VLOOKUP($H1795,#REF!,10,FALSE),0)</f>
        <v>0</v>
      </c>
      <c r="AQ1795" s="34">
        <f>IFERROR(VLOOKUP($H1795,#REF!,11,FALSE),0)</f>
        <v>0</v>
      </c>
      <c r="AR1795" s="42">
        <f>IFERROR(VLOOKUP($H1795,#REF!,12,FALSE),0)</f>
        <v>0</v>
      </c>
      <c r="AS1795" s="34">
        <f>IFERROR(VLOOKUP($H1795,#REF!,13,FALSE),0)</f>
        <v>0</v>
      </c>
      <c r="AT1795" s="34">
        <f>IFERROR(VLOOKUP($H1795,#REF!,14,FALSE),0)</f>
        <v>0</v>
      </c>
      <c r="AU1795" s="42">
        <f>IFERROR(VLOOKUP($H1795,#REF!,15,FALSE),0)</f>
        <v>0</v>
      </c>
      <c r="AV1795" s="34">
        <f>IFERROR(VLOOKUP($H1795,#REF!,15,FALSE),0)</f>
        <v>0</v>
      </c>
      <c r="AW1795" s="34">
        <f>IFERROR(VLOOKUP($H1795,#REF!,16,FALSE),0)</f>
        <v>0</v>
      </c>
      <c r="AX1795" s="42">
        <f>IFERROR(VLOOKUP($H1795,#REF!,17,FALSE),0)</f>
        <v>0</v>
      </c>
    </row>
    <row r="1796" spans="1:50" x14ac:dyDescent="0.3">
      <c r="A1796" s="33" t="str">
        <f t="shared" ref="A1796:A1859" si="112">+TRIM(H1796)</f>
        <v>0</v>
      </c>
      <c r="B1796" s="33">
        <f>+'R&amp;E EXPORT'!B1595</f>
        <v>0</v>
      </c>
      <c r="C1796" t="str">
        <f>IFERROR(VLOOKUP(A1796,'MCSJ Export'!A:C,3,FALSE),"")</f>
        <v/>
      </c>
      <c r="D1796" s="37">
        <f t="shared" ref="D1796:D1859" ca="1" si="113">+I1796+L1796+O1796+R1796+U1796+X1796+AA1796+AD1796+AG1796+AJ1796+AM1796+AP1796+AS1796+AV1796</f>
        <v>0</v>
      </c>
      <c r="E1796" s="37">
        <f t="shared" ref="E1796:E1859" ca="1" si="114">+J1796+M1796+P1796+S1796+V1796+Y1796+AB1796+AE1796+AH1796+AK1796+AN1796+AQ1796+AT1796+AW1796</f>
        <v>0</v>
      </c>
      <c r="F1796" s="37">
        <f t="shared" ref="F1796:F1859" ca="1" si="115">+K1796+N1796+Q1796+T1796+W1796+Z1796+AC1796+AF1796+AI1796+AL1796+AO1796+AR1796+AU1796+AX1796</f>
        <v>0</v>
      </c>
      <c r="G1796" s="37"/>
      <c r="H1796" s="33">
        <f>+'R&amp;E EXPORT'!A1595</f>
        <v>0</v>
      </c>
      <c r="I1796" s="34">
        <f>IFERROR(VLOOKUP($H1796,'Gen F Rev'!$A:$M,15,FALSE),0)</f>
        <v>0</v>
      </c>
      <c r="J1796" s="34">
        <f>IFERROR(VLOOKUP($H1796,'Gen F Rev'!$A:$M,16,FALSE),0)</f>
        <v>0</v>
      </c>
      <c r="K1796" s="42">
        <f>IFERROR(VLOOKUP($H1796,'Gen F Rev'!$A:$M,17,FALSE),0)</f>
        <v>0</v>
      </c>
      <c r="L1796" s="34">
        <f>IFERROR(VLOOKUP($H1796,'Gen F Exp'!$A:$E,15,FALSE),0)</f>
        <v>0</v>
      </c>
      <c r="M1796" s="34">
        <f>IFERROR(VLOOKUP($H1796,'Gen F Exp'!$A:$E,16,FALSE),0)</f>
        <v>0</v>
      </c>
      <c r="N1796" s="42">
        <f>IFERROR(VLOOKUP($H1796,'Gen F Exp'!$A:$E,17,FALSE),0)</f>
        <v>0</v>
      </c>
      <c r="O1796" s="34">
        <f>IFERROR(VLOOKUP($H1796,'Water F Rev'!$A:$L,15,FALSE),0)</f>
        <v>0</v>
      </c>
      <c r="P1796" s="34">
        <f>IFERROR(VLOOKUP($H1796,'Water F Rev'!$A:$L,16,FALSE),0)</f>
        <v>0</v>
      </c>
      <c r="Q1796" s="42">
        <f>IFERROR(VLOOKUP($H1796,'Water F Rev'!$A:$L,17,FALSE),0)</f>
        <v>0</v>
      </c>
      <c r="R1796" s="34">
        <f>IFERROR(VLOOKUP($H1796,'Water F Exp'!$A:$K,15,FALSE),0)</f>
        <v>0</v>
      </c>
      <c r="S1796" s="34">
        <f>IFERROR(VLOOKUP($H1796,'Water F Exp'!$A:$K,16,FALSE),0)</f>
        <v>0</v>
      </c>
      <c r="T1796" s="42">
        <f>IFERROR(VLOOKUP($H1796,'Water F Exp'!$A:$K,17,FALSE),0)</f>
        <v>0</v>
      </c>
      <c r="U1796" s="34">
        <f ca="1">IFERROR(VLOOKUP($H1796,'Sewer F Rev'!$A:$E,15,FALSE),0)</f>
        <v>0</v>
      </c>
      <c r="V1796" s="34">
        <f ca="1">IFERROR(VLOOKUP($H1796,'Sewer F Rev'!$A:$E,16,FALSE),0)</f>
        <v>0</v>
      </c>
      <c r="W1796" s="42">
        <f ca="1">IFERROR(VLOOKUP($H1796,'Sewer F Rev'!$A:$E,17,FALSE),0)</f>
        <v>0</v>
      </c>
      <c r="X1796" s="34">
        <f>IFERROR(VLOOKUP($H1796,'Sewer F Exp'!$A:$B,15,FALSE),0)</f>
        <v>0</v>
      </c>
      <c r="Y1796" s="34">
        <f>IFERROR(VLOOKUP($H1796,'Sewer F Exp'!$A:$B,16,FALSE),0)</f>
        <v>0</v>
      </c>
      <c r="Z1796" s="42">
        <f>IFERROR(VLOOKUP($H1796,'Sewer F Exp'!$A:$B,17,FALSE),0)</f>
        <v>0</v>
      </c>
      <c r="AA1796" s="34">
        <f>IFERROR(VLOOKUP($H1796,'Refuse F Rev'!$A:$E,15,FALSE),0)</f>
        <v>0</v>
      </c>
      <c r="AB1796" s="34">
        <f>IFERROR(VLOOKUP($H1796,'Refuse F Rev'!$A:$E,16,FALSE),0)</f>
        <v>0</v>
      </c>
      <c r="AC1796" s="42">
        <f>IFERROR(VLOOKUP($H1796,'Refuse F Rev'!$A:$E,17,FALSE),0)</f>
        <v>0</v>
      </c>
      <c r="AD1796" s="34">
        <f>IFERROR(VLOOKUP($H1796,'Refuse F Exp'!$A:$E,15,FALSE),0)</f>
        <v>0</v>
      </c>
      <c r="AE1796" s="34">
        <f>IFERROR(VLOOKUP($H1796,'Refuse F Exp'!$A:$E,16,FALSE),0)</f>
        <v>0</v>
      </c>
      <c r="AF1796" s="42">
        <f>IFERROR(VLOOKUP($H1796,'Refuse F Exp'!$A:$E,17,FALSE),0)</f>
        <v>0</v>
      </c>
      <c r="AG1796" s="34">
        <f>IFERROR(VLOOKUP($H1796,#REF!,10,FALSE),0)</f>
        <v>0</v>
      </c>
      <c r="AH1796" s="34">
        <f>IFERROR(VLOOKUP($H1796,#REF!,11,FALSE),0)</f>
        <v>0</v>
      </c>
      <c r="AI1796" s="42">
        <f>IFERROR(VLOOKUP($H1796,#REF!,12,FALSE),0)</f>
        <v>0</v>
      </c>
      <c r="AJ1796" s="34">
        <f>IFERROR(VLOOKUP($H1796,#REF!,10,FALSE),0)</f>
        <v>0</v>
      </c>
      <c r="AK1796" s="34">
        <f>IFERROR(VLOOKUP($H1796,#REF!,11,FALSE),0)</f>
        <v>0</v>
      </c>
      <c r="AL1796" s="42">
        <f>IFERROR(VLOOKUP($H1796,#REF!,12,FALSE),0)</f>
        <v>0</v>
      </c>
      <c r="AM1796" s="34">
        <f>IFERROR(VLOOKUP($H1796,#REF!,10,FALSE),0)</f>
        <v>0</v>
      </c>
      <c r="AN1796" s="34">
        <f>IFERROR(VLOOKUP($H1796,#REF!,11,FALSE),0)</f>
        <v>0</v>
      </c>
      <c r="AO1796" s="42">
        <f>IFERROR(VLOOKUP($H1796,#REF!,12,FALSE),0)</f>
        <v>0</v>
      </c>
      <c r="AP1796" s="34">
        <f>IFERROR(VLOOKUP($H1796,#REF!,10,FALSE),0)</f>
        <v>0</v>
      </c>
      <c r="AQ1796" s="34">
        <f>IFERROR(VLOOKUP($H1796,#REF!,11,FALSE),0)</f>
        <v>0</v>
      </c>
      <c r="AR1796" s="42">
        <f>IFERROR(VLOOKUP($H1796,#REF!,12,FALSE),0)</f>
        <v>0</v>
      </c>
      <c r="AS1796" s="34">
        <f>IFERROR(VLOOKUP($H1796,#REF!,13,FALSE),0)</f>
        <v>0</v>
      </c>
      <c r="AT1796" s="34">
        <f>IFERROR(VLOOKUP($H1796,#REF!,14,FALSE),0)</f>
        <v>0</v>
      </c>
      <c r="AU1796" s="42">
        <f>IFERROR(VLOOKUP($H1796,#REF!,15,FALSE),0)</f>
        <v>0</v>
      </c>
      <c r="AV1796" s="34">
        <f>IFERROR(VLOOKUP($H1796,#REF!,15,FALSE),0)</f>
        <v>0</v>
      </c>
      <c r="AW1796" s="34">
        <f>IFERROR(VLOOKUP($H1796,#REF!,16,FALSE),0)</f>
        <v>0</v>
      </c>
      <c r="AX1796" s="42">
        <f>IFERROR(VLOOKUP($H1796,#REF!,17,FALSE),0)</f>
        <v>0</v>
      </c>
    </row>
    <row r="1797" spans="1:50" x14ac:dyDescent="0.3">
      <c r="A1797" s="33" t="str">
        <f t="shared" si="112"/>
        <v>0</v>
      </c>
      <c r="B1797" s="33">
        <f>+'R&amp;E EXPORT'!B1596</f>
        <v>0</v>
      </c>
      <c r="C1797" t="str">
        <f>IFERROR(VLOOKUP(A1797,'MCSJ Export'!A:C,3,FALSE),"")</f>
        <v/>
      </c>
      <c r="D1797" s="37">
        <f t="shared" ca="1" si="113"/>
        <v>0</v>
      </c>
      <c r="E1797" s="37">
        <f t="shared" ca="1" si="114"/>
        <v>0</v>
      </c>
      <c r="F1797" s="37">
        <f t="shared" ca="1" si="115"/>
        <v>0</v>
      </c>
      <c r="G1797" s="37"/>
      <c r="H1797" s="33">
        <f>+'R&amp;E EXPORT'!A1596</f>
        <v>0</v>
      </c>
      <c r="I1797" s="34">
        <f>IFERROR(VLOOKUP($H1797,'Gen F Rev'!$A:$M,15,FALSE),0)</f>
        <v>0</v>
      </c>
      <c r="J1797" s="34">
        <f>IFERROR(VLOOKUP($H1797,'Gen F Rev'!$A:$M,16,FALSE),0)</f>
        <v>0</v>
      </c>
      <c r="K1797" s="42">
        <f>IFERROR(VLOOKUP($H1797,'Gen F Rev'!$A:$M,17,FALSE),0)</f>
        <v>0</v>
      </c>
      <c r="L1797" s="34">
        <f>IFERROR(VLOOKUP($H1797,'Gen F Exp'!$A:$E,15,FALSE),0)</f>
        <v>0</v>
      </c>
      <c r="M1797" s="34">
        <f>IFERROR(VLOOKUP($H1797,'Gen F Exp'!$A:$E,16,FALSE),0)</f>
        <v>0</v>
      </c>
      <c r="N1797" s="42">
        <f>IFERROR(VLOOKUP($H1797,'Gen F Exp'!$A:$E,17,FALSE),0)</f>
        <v>0</v>
      </c>
      <c r="O1797" s="34">
        <f>IFERROR(VLOOKUP($H1797,'Water F Rev'!$A:$L,15,FALSE),0)</f>
        <v>0</v>
      </c>
      <c r="P1797" s="34">
        <f>IFERROR(VLOOKUP($H1797,'Water F Rev'!$A:$L,16,FALSE),0)</f>
        <v>0</v>
      </c>
      <c r="Q1797" s="42">
        <f>IFERROR(VLOOKUP($H1797,'Water F Rev'!$A:$L,17,FALSE),0)</f>
        <v>0</v>
      </c>
      <c r="R1797" s="34">
        <f>IFERROR(VLOOKUP($H1797,'Water F Exp'!$A:$K,15,FALSE),0)</f>
        <v>0</v>
      </c>
      <c r="S1797" s="34">
        <f>IFERROR(VLOOKUP($H1797,'Water F Exp'!$A:$K,16,FALSE),0)</f>
        <v>0</v>
      </c>
      <c r="T1797" s="42">
        <f>IFERROR(VLOOKUP($H1797,'Water F Exp'!$A:$K,17,FALSE),0)</f>
        <v>0</v>
      </c>
      <c r="U1797" s="34">
        <f ca="1">IFERROR(VLOOKUP($H1797,'Sewer F Rev'!$A:$E,15,FALSE),0)</f>
        <v>0</v>
      </c>
      <c r="V1797" s="34">
        <f ca="1">IFERROR(VLOOKUP($H1797,'Sewer F Rev'!$A:$E,16,FALSE),0)</f>
        <v>0</v>
      </c>
      <c r="W1797" s="42">
        <f ca="1">IFERROR(VLOOKUP($H1797,'Sewer F Rev'!$A:$E,17,FALSE),0)</f>
        <v>0</v>
      </c>
      <c r="X1797" s="34">
        <f>IFERROR(VLOOKUP($H1797,'Sewer F Exp'!$A:$B,15,FALSE),0)</f>
        <v>0</v>
      </c>
      <c r="Y1797" s="34">
        <f>IFERROR(VLOOKUP($H1797,'Sewer F Exp'!$A:$B,16,FALSE),0)</f>
        <v>0</v>
      </c>
      <c r="Z1797" s="42">
        <f>IFERROR(VLOOKUP($H1797,'Sewer F Exp'!$A:$B,17,FALSE),0)</f>
        <v>0</v>
      </c>
      <c r="AA1797" s="34">
        <f>IFERROR(VLOOKUP($H1797,'Refuse F Rev'!$A:$E,15,FALSE),0)</f>
        <v>0</v>
      </c>
      <c r="AB1797" s="34">
        <f>IFERROR(VLOOKUP($H1797,'Refuse F Rev'!$A:$E,16,FALSE),0)</f>
        <v>0</v>
      </c>
      <c r="AC1797" s="42">
        <f>IFERROR(VLOOKUP($H1797,'Refuse F Rev'!$A:$E,17,FALSE),0)</f>
        <v>0</v>
      </c>
      <c r="AD1797" s="34">
        <f>IFERROR(VLOOKUP($H1797,'Refuse F Exp'!$A:$E,15,FALSE),0)</f>
        <v>0</v>
      </c>
      <c r="AE1797" s="34">
        <f>IFERROR(VLOOKUP($H1797,'Refuse F Exp'!$A:$E,16,FALSE),0)</f>
        <v>0</v>
      </c>
      <c r="AF1797" s="42">
        <f>IFERROR(VLOOKUP($H1797,'Refuse F Exp'!$A:$E,17,FALSE),0)</f>
        <v>0</v>
      </c>
      <c r="AG1797" s="34">
        <f>IFERROR(VLOOKUP($H1797,#REF!,10,FALSE),0)</f>
        <v>0</v>
      </c>
      <c r="AH1797" s="34">
        <f>IFERROR(VLOOKUP($H1797,#REF!,11,FALSE),0)</f>
        <v>0</v>
      </c>
      <c r="AI1797" s="42">
        <f>IFERROR(VLOOKUP($H1797,#REF!,12,FALSE),0)</f>
        <v>0</v>
      </c>
      <c r="AJ1797" s="34">
        <f>IFERROR(VLOOKUP($H1797,#REF!,10,FALSE),0)</f>
        <v>0</v>
      </c>
      <c r="AK1797" s="34">
        <f>IFERROR(VLOOKUP($H1797,#REF!,11,FALSE),0)</f>
        <v>0</v>
      </c>
      <c r="AL1797" s="42">
        <f>IFERROR(VLOOKUP($H1797,#REF!,12,FALSE),0)</f>
        <v>0</v>
      </c>
      <c r="AM1797" s="34">
        <f>IFERROR(VLOOKUP($H1797,#REF!,10,FALSE),0)</f>
        <v>0</v>
      </c>
      <c r="AN1797" s="34">
        <f>IFERROR(VLOOKUP($H1797,#REF!,11,FALSE),0)</f>
        <v>0</v>
      </c>
      <c r="AO1797" s="42">
        <f>IFERROR(VLOOKUP($H1797,#REF!,12,FALSE),0)</f>
        <v>0</v>
      </c>
      <c r="AP1797" s="34">
        <f>IFERROR(VLOOKUP($H1797,#REF!,10,FALSE),0)</f>
        <v>0</v>
      </c>
      <c r="AQ1797" s="34">
        <f>IFERROR(VLOOKUP($H1797,#REF!,11,FALSE),0)</f>
        <v>0</v>
      </c>
      <c r="AR1797" s="42">
        <f>IFERROR(VLOOKUP($H1797,#REF!,12,FALSE),0)</f>
        <v>0</v>
      </c>
      <c r="AS1797" s="34">
        <f>IFERROR(VLOOKUP($H1797,#REF!,13,FALSE),0)</f>
        <v>0</v>
      </c>
      <c r="AT1797" s="34">
        <f>IFERROR(VLOOKUP($H1797,#REF!,14,FALSE),0)</f>
        <v>0</v>
      </c>
      <c r="AU1797" s="42">
        <f>IFERROR(VLOOKUP($H1797,#REF!,15,FALSE),0)</f>
        <v>0</v>
      </c>
      <c r="AV1797" s="34">
        <f>IFERROR(VLOOKUP($H1797,#REF!,15,FALSE),0)</f>
        <v>0</v>
      </c>
      <c r="AW1797" s="34">
        <f>IFERROR(VLOOKUP($H1797,#REF!,16,FALSE),0)</f>
        <v>0</v>
      </c>
      <c r="AX1797" s="42">
        <f>IFERROR(VLOOKUP($H1797,#REF!,17,FALSE),0)</f>
        <v>0</v>
      </c>
    </row>
    <row r="1798" spans="1:50" x14ac:dyDescent="0.3">
      <c r="A1798" s="33" t="str">
        <f t="shared" si="112"/>
        <v>0</v>
      </c>
      <c r="B1798" s="33">
        <f>+'R&amp;E EXPORT'!B1597</f>
        <v>0</v>
      </c>
      <c r="C1798" t="str">
        <f>IFERROR(VLOOKUP(A1798,'MCSJ Export'!A:C,3,FALSE),"")</f>
        <v/>
      </c>
      <c r="D1798" s="37">
        <f t="shared" ca="1" si="113"/>
        <v>0</v>
      </c>
      <c r="E1798" s="37">
        <f t="shared" ca="1" si="114"/>
        <v>0</v>
      </c>
      <c r="F1798" s="37">
        <f t="shared" ca="1" si="115"/>
        <v>0</v>
      </c>
      <c r="G1798" s="37"/>
      <c r="H1798" s="33">
        <f>+'R&amp;E EXPORT'!A1597</f>
        <v>0</v>
      </c>
      <c r="I1798" s="34">
        <f>IFERROR(VLOOKUP($H1798,'Gen F Rev'!$A:$M,15,FALSE),0)</f>
        <v>0</v>
      </c>
      <c r="J1798" s="34">
        <f>IFERROR(VLOOKUP($H1798,'Gen F Rev'!$A:$M,16,FALSE),0)</f>
        <v>0</v>
      </c>
      <c r="K1798" s="42">
        <f>IFERROR(VLOOKUP($H1798,'Gen F Rev'!$A:$M,17,FALSE),0)</f>
        <v>0</v>
      </c>
      <c r="L1798" s="34">
        <f>IFERROR(VLOOKUP($H1798,'Gen F Exp'!$A:$E,15,FALSE),0)</f>
        <v>0</v>
      </c>
      <c r="M1798" s="34">
        <f>IFERROR(VLOOKUP($H1798,'Gen F Exp'!$A:$E,16,FALSE),0)</f>
        <v>0</v>
      </c>
      <c r="N1798" s="42">
        <f>IFERROR(VLOOKUP($H1798,'Gen F Exp'!$A:$E,17,FALSE),0)</f>
        <v>0</v>
      </c>
      <c r="O1798" s="34">
        <f>IFERROR(VLOOKUP($H1798,'Water F Rev'!$A:$L,15,FALSE),0)</f>
        <v>0</v>
      </c>
      <c r="P1798" s="34">
        <f>IFERROR(VLOOKUP($H1798,'Water F Rev'!$A:$L,16,FALSE),0)</f>
        <v>0</v>
      </c>
      <c r="Q1798" s="42">
        <f>IFERROR(VLOOKUP($H1798,'Water F Rev'!$A:$L,17,FALSE),0)</f>
        <v>0</v>
      </c>
      <c r="R1798" s="34">
        <f>IFERROR(VLOOKUP($H1798,'Water F Exp'!$A:$K,15,FALSE),0)</f>
        <v>0</v>
      </c>
      <c r="S1798" s="34">
        <f>IFERROR(VLOOKUP($H1798,'Water F Exp'!$A:$K,16,FALSE),0)</f>
        <v>0</v>
      </c>
      <c r="T1798" s="42">
        <f>IFERROR(VLOOKUP($H1798,'Water F Exp'!$A:$K,17,FALSE),0)</f>
        <v>0</v>
      </c>
      <c r="U1798" s="34">
        <f ca="1">IFERROR(VLOOKUP($H1798,'Sewer F Rev'!$A:$E,15,FALSE),0)</f>
        <v>0</v>
      </c>
      <c r="V1798" s="34">
        <f ca="1">IFERROR(VLOOKUP($H1798,'Sewer F Rev'!$A:$E,16,FALSE),0)</f>
        <v>0</v>
      </c>
      <c r="W1798" s="42">
        <f ca="1">IFERROR(VLOOKUP($H1798,'Sewer F Rev'!$A:$E,17,FALSE),0)</f>
        <v>0</v>
      </c>
      <c r="X1798" s="34">
        <f>IFERROR(VLOOKUP($H1798,'Sewer F Exp'!$A:$B,15,FALSE),0)</f>
        <v>0</v>
      </c>
      <c r="Y1798" s="34">
        <f>IFERROR(VLOOKUP($H1798,'Sewer F Exp'!$A:$B,16,FALSE),0)</f>
        <v>0</v>
      </c>
      <c r="Z1798" s="42">
        <f>IFERROR(VLOOKUP($H1798,'Sewer F Exp'!$A:$B,17,FALSE),0)</f>
        <v>0</v>
      </c>
      <c r="AA1798" s="34">
        <f>IFERROR(VLOOKUP($H1798,'Refuse F Rev'!$A:$E,15,FALSE),0)</f>
        <v>0</v>
      </c>
      <c r="AB1798" s="34">
        <f>IFERROR(VLOOKUP($H1798,'Refuse F Rev'!$A:$E,16,FALSE),0)</f>
        <v>0</v>
      </c>
      <c r="AC1798" s="42">
        <f>IFERROR(VLOOKUP($H1798,'Refuse F Rev'!$A:$E,17,FALSE),0)</f>
        <v>0</v>
      </c>
      <c r="AD1798" s="34">
        <f>IFERROR(VLOOKUP($H1798,'Refuse F Exp'!$A:$E,15,FALSE),0)</f>
        <v>0</v>
      </c>
      <c r="AE1798" s="34">
        <f>IFERROR(VLOOKUP($H1798,'Refuse F Exp'!$A:$E,16,FALSE),0)</f>
        <v>0</v>
      </c>
      <c r="AF1798" s="42">
        <f>IFERROR(VLOOKUP($H1798,'Refuse F Exp'!$A:$E,17,FALSE),0)</f>
        <v>0</v>
      </c>
      <c r="AG1798" s="34">
        <f>IFERROR(VLOOKUP($H1798,#REF!,10,FALSE),0)</f>
        <v>0</v>
      </c>
      <c r="AH1798" s="34">
        <f>IFERROR(VLOOKUP($H1798,#REF!,11,FALSE),0)</f>
        <v>0</v>
      </c>
      <c r="AI1798" s="42">
        <f>IFERROR(VLOOKUP($H1798,#REF!,12,FALSE),0)</f>
        <v>0</v>
      </c>
      <c r="AJ1798" s="34">
        <f>IFERROR(VLOOKUP($H1798,#REF!,10,FALSE),0)</f>
        <v>0</v>
      </c>
      <c r="AK1798" s="34">
        <f>IFERROR(VLOOKUP($H1798,#REF!,11,FALSE),0)</f>
        <v>0</v>
      </c>
      <c r="AL1798" s="42">
        <f>IFERROR(VLOOKUP($H1798,#REF!,12,FALSE),0)</f>
        <v>0</v>
      </c>
      <c r="AM1798" s="34">
        <f>IFERROR(VLOOKUP($H1798,#REF!,10,FALSE),0)</f>
        <v>0</v>
      </c>
      <c r="AN1798" s="34">
        <f>IFERROR(VLOOKUP($H1798,#REF!,11,FALSE),0)</f>
        <v>0</v>
      </c>
      <c r="AO1798" s="42">
        <f>IFERROR(VLOOKUP($H1798,#REF!,12,FALSE),0)</f>
        <v>0</v>
      </c>
      <c r="AP1798" s="34">
        <f>IFERROR(VLOOKUP($H1798,#REF!,10,FALSE),0)</f>
        <v>0</v>
      </c>
      <c r="AQ1798" s="34">
        <f>IFERROR(VLOOKUP($H1798,#REF!,11,FALSE),0)</f>
        <v>0</v>
      </c>
      <c r="AR1798" s="42">
        <f>IFERROR(VLOOKUP($H1798,#REF!,12,FALSE),0)</f>
        <v>0</v>
      </c>
      <c r="AS1798" s="34">
        <f>IFERROR(VLOOKUP($H1798,#REF!,13,FALSE),0)</f>
        <v>0</v>
      </c>
      <c r="AT1798" s="34">
        <f>IFERROR(VLOOKUP($H1798,#REF!,14,FALSE),0)</f>
        <v>0</v>
      </c>
      <c r="AU1798" s="42">
        <f>IFERROR(VLOOKUP($H1798,#REF!,15,FALSE),0)</f>
        <v>0</v>
      </c>
      <c r="AV1798" s="34">
        <f>IFERROR(VLOOKUP($H1798,#REF!,15,FALSE),0)</f>
        <v>0</v>
      </c>
      <c r="AW1798" s="34">
        <f>IFERROR(VLOOKUP($H1798,#REF!,16,FALSE),0)</f>
        <v>0</v>
      </c>
      <c r="AX1798" s="42">
        <f>IFERROR(VLOOKUP($H1798,#REF!,17,FALSE),0)</f>
        <v>0</v>
      </c>
    </row>
    <row r="1799" spans="1:50" x14ac:dyDescent="0.3">
      <c r="A1799" s="33" t="str">
        <f t="shared" si="112"/>
        <v>0</v>
      </c>
      <c r="B1799" s="33">
        <f>+'R&amp;E EXPORT'!B1598</f>
        <v>0</v>
      </c>
      <c r="C1799" t="str">
        <f>IFERROR(VLOOKUP(A1799,'MCSJ Export'!A:C,3,FALSE),"")</f>
        <v/>
      </c>
      <c r="D1799" s="37">
        <f t="shared" ca="1" si="113"/>
        <v>0</v>
      </c>
      <c r="E1799" s="37">
        <f t="shared" ca="1" si="114"/>
        <v>0</v>
      </c>
      <c r="F1799" s="37">
        <f t="shared" ca="1" si="115"/>
        <v>0</v>
      </c>
      <c r="G1799" s="37"/>
      <c r="H1799" s="33">
        <f>+'R&amp;E EXPORT'!A1598</f>
        <v>0</v>
      </c>
      <c r="I1799" s="34">
        <f>IFERROR(VLOOKUP($H1799,'Gen F Rev'!$A:$M,15,FALSE),0)</f>
        <v>0</v>
      </c>
      <c r="J1799" s="34">
        <f>IFERROR(VLOOKUP($H1799,'Gen F Rev'!$A:$M,16,FALSE),0)</f>
        <v>0</v>
      </c>
      <c r="K1799" s="42">
        <f>IFERROR(VLOOKUP($H1799,'Gen F Rev'!$A:$M,17,FALSE),0)</f>
        <v>0</v>
      </c>
      <c r="L1799" s="34">
        <f>IFERROR(VLOOKUP($H1799,'Gen F Exp'!$A:$E,15,FALSE),0)</f>
        <v>0</v>
      </c>
      <c r="M1799" s="34">
        <f>IFERROR(VLOOKUP($H1799,'Gen F Exp'!$A:$E,16,FALSE),0)</f>
        <v>0</v>
      </c>
      <c r="N1799" s="42">
        <f>IFERROR(VLOOKUP($H1799,'Gen F Exp'!$A:$E,17,FALSE),0)</f>
        <v>0</v>
      </c>
      <c r="O1799" s="34">
        <f>IFERROR(VLOOKUP($H1799,'Water F Rev'!$A:$L,15,FALSE),0)</f>
        <v>0</v>
      </c>
      <c r="P1799" s="34">
        <f>IFERROR(VLOOKUP($H1799,'Water F Rev'!$A:$L,16,FALSE),0)</f>
        <v>0</v>
      </c>
      <c r="Q1799" s="42">
        <f>IFERROR(VLOOKUP($H1799,'Water F Rev'!$A:$L,17,FALSE),0)</f>
        <v>0</v>
      </c>
      <c r="R1799" s="34">
        <f>IFERROR(VLOOKUP($H1799,'Water F Exp'!$A:$K,15,FALSE),0)</f>
        <v>0</v>
      </c>
      <c r="S1799" s="34">
        <f>IFERROR(VLOOKUP($H1799,'Water F Exp'!$A:$K,16,FALSE),0)</f>
        <v>0</v>
      </c>
      <c r="T1799" s="42">
        <f>IFERROR(VLOOKUP($H1799,'Water F Exp'!$A:$K,17,FALSE),0)</f>
        <v>0</v>
      </c>
      <c r="U1799" s="34">
        <f ca="1">IFERROR(VLOOKUP($H1799,'Sewer F Rev'!$A:$E,15,FALSE),0)</f>
        <v>0</v>
      </c>
      <c r="V1799" s="34">
        <f ca="1">IFERROR(VLOOKUP($H1799,'Sewer F Rev'!$A:$E,16,FALSE),0)</f>
        <v>0</v>
      </c>
      <c r="W1799" s="42">
        <f ca="1">IFERROR(VLOOKUP($H1799,'Sewer F Rev'!$A:$E,17,FALSE),0)</f>
        <v>0</v>
      </c>
      <c r="X1799" s="34">
        <f>IFERROR(VLOOKUP($H1799,'Sewer F Exp'!$A:$B,15,FALSE),0)</f>
        <v>0</v>
      </c>
      <c r="Y1799" s="34">
        <f>IFERROR(VLOOKUP($H1799,'Sewer F Exp'!$A:$B,16,FALSE),0)</f>
        <v>0</v>
      </c>
      <c r="Z1799" s="42">
        <f>IFERROR(VLOOKUP($H1799,'Sewer F Exp'!$A:$B,17,FALSE),0)</f>
        <v>0</v>
      </c>
      <c r="AA1799" s="34">
        <f>IFERROR(VLOOKUP($H1799,'Refuse F Rev'!$A:$E,15,FALSE),0)</f>
        <v>0</v>
      </c>
      <c r="AB1799" s="34">
        <f>IFERROR(VLOOKUP($H1799,'Refuse F Rev'!$A:$E,16,FALSE),0)</f>
        <v>0</v>
      </c>
      <c r="AC1799" s="42">
        <f>IFERROR(VLOOKUP($H1799,'Refuse F Rev'!$A:$E,17,FALSE),0)</f>
        <v>0</v>
      </c>
      <c r="AD1799" s="34">
        <f>IFERROR(VLOOKUP($H1799,'Refuse F Exp'!$A:$E,15,FALSE),0)</f>
        <v>0</v>
      </c>
      <c r="AE1799" s="34">
        <f>IFERROR(VLOOKUP($H1799,'Refuse F Exp'!$A:$E,16,FALSE),0)</f>
        <v>0</v>
      </c>
      <c r="AF1799" s="42">
        <f>IFERROR(VLOOKUP($H1799,'Refuse F Exp'!$A:$E,17,FALSE),0)</f>
        <v>0</v>
      </c>
      <c r="AG1799" s="34">
        <f>IFERROR(VLOOKUP($H1799,#REF!,10,FALSE),0)</f>
        <v>0</v>
      </c>
      <c r="AH1799" s="34">
        <f>IFERROR(VLOOKUP($H1799,#REF!,11,FALSE),0)</f>
        <v>0</v>
      </c>
      <c r="AI1799" s="42">
        <f>IFERROR(VLOOKUP($H1799,#REF!,12,FALSE),0)</f>
        <v>0</v>
      </c>
      <c r="AJ1799" s="34">
        <f>IFERROR(VLOOKUP($H1799,#REF!,10,FALSE),0)</f>
        <v>0</v>
      </c>
      <c r="AK1799" s="34">
        <f>IFERROR(VLOOKUP($H1799,#REF!,11,FALSE),0)</f>
        <v>0</v>
      </c>
      <c r="AL1799" s="42">
        <f>IFERROR(VLOOKUP($H1799,#REF!,12,FALSE),0)</f>
        <v>0</v>
      </c>
      <c r="AM1799" s="34">
        <f>IFERROR(VLOOKUP($H1799,#REF!,10,FALSE),0)</f>
        <v>0</v>
      </c>
      <c r="AN1799" s="34">
        <f>IFERROR(VLOOKUP($H1799,#REF!,11,FALSE),0)</f>
        <v>0</v>
      </c>
      <c r="AO1799" s="42">
        <f>IFERROR(VLOOKUP($H1799,#REF!,12,FALSE),0)</f>
        <v>0</v>
      </c>
      <c r="AP1799" s="34">
        <f>IFERROR(VLOOKUP($H1799,#REF!,10,FALSE),0)</f>
        <v>0</v>
      </c>
      <c r="AQ1799" s="34">
        <f>IFERROR(VLOOKUP($H1799,#REF!,11,FALSE),0)</f>
        <v>0</v>
      </c>
      <c r="AR1799" s="42">
        <f>IFERROR(VLOOKUP($H1799,#REF!,12,FALSE),0)</f>
        <v>0</v>
      </c>
      <c r="AS1799" s="34">
        <f>IFERROR(VLOOKUP($H1799,#REF!,13,FALSE),0)</f>
        <v>0</v>
      </c>
      <c r="AT1799" s="34">
        <f>IFERROR(VLOOKUP($H1799,#REF!,14,FALSE),0)</f>
        <v>0</v>
      </c>
      <c r="AU1799" s="42">
        <f>IFERROR(VLOOKUP($H1799,#REF!,15,FALSE),0)</f>
        <v>0</v>
      </c>
      <c r="AV1799" s="34">
        <f>IFERROR(VLOOKUP($H1799,#REF!,15,FALSE),0)</f>
        <v>0</v>
      </c>
      <c r="AW1799" s="34">
        <f>IFERROR(VLOOKUP($H1799,#REF!,16,FALSE),0)</f>
        <v>0</v>
      </c>
      <c r="AX1799" s="42">
        <f>IFERROR(VLOOKUP($H1799,#REF!,17,FALSE),0)</f>
        <v>0</v>
      </c>
    </row>
    <row r="1800" spans="1:50" x14ac:dyDescent="0.3">
      <c r="A1800" s="33" t="str">
        <f t="shared" si="112"/>
        <v>0</v>
      </c>
      <c r="B1800" s="33">
        <f>+'R&amp;E EXPORT'!B1599</f>
        <v>0</v>
      </c>
      <c r="C1800" t="str">
        <f>IFERROR(VLOOKUP(A1800,'MCSJ Export'!A:C,3,FALSE),"")</f>
        <v/>
      </c>
      <c r="D1800" s="37">
        <f t="shared" ca="1" si="113"/>
        <v>0</v>
      </c>
      <c r="E1800" s="37">
        <f t="shared" ca="1" si="114"/>
        <v>0</v>
      </c>
      <c r="F1800" s="37">
        <f t="shared" ca="1" si="115"/>
        <v>0</v>
      </c>
      <c r="G1800" s="37"/>
      <c r="H1800" s="33">
        <f>+'R&amp;E EXPORT'!A1599</f>
        <v>0</v>
      </c>
      <c r="I1800" s="34">
        <f>IFERROR(VLOOKUP($H1800,'Gen F Rev'!$A:$M,15,FALSE),0)</f>
        <v>0</v>
      </c>
      <c r="J1800" s="34">
        <f>IFERROR(VLOOKUP($H1800,'Gen F Rev'!$A:$M,16,FALSE),0)</f>
        <v>0</v>
      </c>
      <c r="K1800" s="42">
        <f>IFERROR(VLOOKUP($H1800,'Gen F Rev'!$A:$M,17,FALSE),0)</f>
        <v>0</v>
      </c>
      <c r="L1800" s="34">
        <f>IFERROR(VLOOKUP($H1800,'Gen F Exp'!$A:$E,15,FALSE),0)</f>
        <v>0</v>
      </c>
      <c r="M1800" s="34">
        <f>IFERROR(VLOOKUP($H1800,'Gen F Exp'!$A:$E,16,FALSE),0)</f>
        <v>0</v>
      </c>
      <c r="N1800" s="42">
        <f>IFERROR(VLOOKUP($H1800,'Gen F Exp'!$A:$E,17,FALSE),0)</f>
        <v>0</v>
      </c>
      <c r="O1800" s="34">
        <f>IFERROR(VLOOKUP($H1800,'Water F Rev'!$A:$L,15,FALSE),0)</f>
        <v>0</v>
      </c>
      <c r="P1800" s="34">
        <f>IFERROR(VLOOKUP($H1800,'Water F Rev'!$A:$L,16,FALSE),0)</f>
        <v>0</v>
      </c>
      <c r="Q1800" s="42">
        <f>IFERROR(VLOOKUP($H1800,'Water F Rev'!$A:$L,17,FALSE),0)</f>
        <v>0</v>
      </c>
      <c r="R1800" s="34">
        <f>IFERROR(VLOOKUP($H1800,'Water F Exp'!$A:$K,15,FALSE),0)</f>
        <v>0</v>
      </c>
      <c r="S1800" s="34">
        <f>IFERROR(VLOOKUP($H1800,'Water F Exp'!$A:$K,16,FALSE),0)</f>
        <v>0</v>
      </c>
      <c r="T1800" s="42">
        <f>IFERROR(VLOOKUP($H1800,'Water F Exp'!$A:$K,17,FALSE),0)</f>
        <v>0</v>
      </c>
      <c r="U1800" s="34">
        <f ca="1">IFERROR(VLOOKUP($H1800,'Sewer F Rev'!$A:$E,15,FALSE),0)</f>
        <v>0</v>
      </c>
      <c r="V1800" s="34">
        <f ca="1">IFERROR(VLOOKUP($H1800,'Sewer F Rev'!$A:$E,16,FALSE),0)</f>
        <v>0</v>
      </c>
      <c r="W1800" s="42">
        <f ca="1">IFERROR(VLOOKUP($H1800,'Sewer F Rev'!$A:$E,17,FALSE),0)</f>
        <v>0</v>
      </c>
      <c r="X1800" s="34">
        <f>IFERROR(VLOOKUP($H1800,'Sewer F Exp'!$A:$B,15,FALSE),0)</f>
        <v>0</v>
      </c>
      <c r="Y1800" s="34">
        <f>IFERROR(VLOOKUP($H1800,'Sewer F Exp'!$A:$B,16,FALSE),0)</f>
        <v>0</v>
      </c>
      <c r="Z1800" s="42">
        <f>IFERROR(VLOOKUP($H1800,'Sewer F Exp'!$A:$B,17,FALSE),0)</f>
        <v>0</v>
      </c>
      <c r="AA1800" s="34">
        <f>IFERROR(VLOOKUP($H1800,'Refuse F Rev'!$A:$E,15,FALSE),0)</f>
        <v>0</v>
      </c>
      <c r="AB1800" s="34">
        <f>IFERROR(VLOOKUP($H1800,'Refuse F Rev'!$A:$E,16,FALSE),0)</f>
        <v>0</v>
      </c>
      <c r="AC1800" s="42">
        <f>IFERROR(VLOOKUP($H1800,'Refuse F Rev'!$A:$E,17,FALSE),0)</f>
        <v>0</v>
      </c>
      <c r="AD1800" s="34">
        <f>IFERROR(VLOOKUP($H1800,'Refuse F Exp'!$A:$E,15,FALSE),0)</f>
        <v>0</v>
      </c>
      <c r="AE1800" s="34">
        <f>IFERROR(VLOOKUP($H1800,'Refuse F Exp'!$A:$E,16,FALSE),0)</f>
        <v>0</v>
      </c>
      <c r="AF1800" s="42">
        <f>IFERROR(VLOOKUP($H1800,'Refuse F Exp'!$A:$E,17,FALSE),0)</f>
        <v>0</v>
      </c>
      <c r="AG1800" s="34">
        <f>IFERROR(VLOOKUP($H1800,#REF!,10,FALSE),0)</f>
        <v>0</v>
      </c>
      <c r="AH1800" s="34">
        <f>IFERROR(VLOOKUP($H1800,#REF!,11,FALSE),0)</f>
        <v>0</v>
      </c>
      <c r="AI1800" s="42">
        <f>IFERROR(VLOOKUP($H1800,#REF!,12,FALSE),0)</f>
        <v>0</v>
      </c>
      <c r="AJ1800" s="34">
        <f>IFERROR(VLOOKUP($H1800,#REF!,10,FALSE),0)</f>
        <v>0</v>
      </c>
      <c r="AK1800" s="34">
        <f>IFERROR(VLOOKUP($H1800,#REF!,11,FALSE),0)</f>
        <v>0</v>
      </c>
      <c r="AL1800" s="42">
        <f>IFERROR(VLOOKUP($H1800,#REF!,12,FALSE),0)</f>
        <v>0</v>
      </c>
      <c r="AM1800" s="34">
        <f>IFERROR(VLOOKUP($H1800,#REF!,10,FALSE),0)</f>
        <v>0</v>
      </c>
      <c r="AN1800" s="34">
        <f>IFERROR(VLOOKUP($H1800,#REF!,11,FALSE),0)</f>
        <v>0</v>
      </c>
      <c r="AO1800" s="42">
        <f>IFERROR(VLOOKUP($H1800,#REF!,12,FALSE),0)</f>
        <v>0</v>
      </c>
      <c r="AP1800" s="34">
        <f>IFERROR(VLOOKUP($H1800,#REF!,10,FALSE),0)</f>
        <v>0</v>
      </c>
      <c r="AQ1800" s="34">
        <f>IFERROR(VLOOKUP($H1800,#REF!,11,FALSE),0)</f>
        <v>0</v>
      </c>
      <c r="AR1800" s="42">
        <f>IFERROR(VLOOKUP($H1800,#REF!,12,FALSE),0)</f>
        <v>0</v>
      </c>
      <c r="AS1800" s="34">
        <f>IFERROR(VLOOKUP($H1800,#REF!,13,FALSE),0)</f>
        <v>0</v>
      </c>
      <c r="AT1800" s="34">
        <f>IFERROR(VLOOKUP($H1800,#REF!,14,FALSE),0)</f>
        <v>0</v>
      </c>
      <c r="AU1800" s="42">
        <f>IFERROR(VLOOKUP($H1800,#REF!,15,FALSE),0)</f>
        <v>0</v>
      </c>
      <c r="AV1800" s="34">
        <f>IFERROR(VLOOKUP($H1800,#REF!,15,FALSE),0)</f>
        <v>0</v>
      </c>
      <c r="AW1800" s="34">
        <f>IFERROR(VLOOKUP($H1800,#REF!,16,FALSE),0)</f>
        <v>0</v>
      </c>
      <c r="AX1800" s="42">
        <f>IFERROR(VLOOKUP($H1800,#REF!,17,FALSE),0)</f>
        <v>0</v>
      </c>
    </row>
    <row r="1801" spans="1:50" x14ac:dyDescent="0.3">
      <c r="A1801" s="33" t="str">
        <f t="shared" si="112"/>
        <v>0</v>
      </c>
      <c r="B1801" s="33">
        <f>+'R&amp;E EXPORT'!B1600</f>
        <v>0</v>
      </c>
      <c r="C1801" t="str">
        <f>IFERROR(VLOOKUP(A1801,'MCSJ Export'!A:C,3,FALSE),"")</f>
        <v/>
      </c>
      <c r="D1801" s="37">
        <f t="shared" ca="1" si="113"/>
        <v>0</v>
      </c>
      <c r="E1801" s="37">
        <f t="shared" ca="1" si="114"/>
        <v>0</v>
      </c>
      <c r="F1801" s="37">
        <f t="shared" ca="1" si="115"/>
        <v>0</v>
      </c>
      <c r="G1801" s="37"/>
      <c r="H1801" s="33">
        <f>+'R&amp;E EXPORT'!A1600</f>
        <v>0</v>
      </c>
      <c r="I1801" s="34">
        <f>IFERROR(VLOOKUP($H1801,'Gen F Rev'!$A:$M,15,FALSE),0)</f>
        <v>0</v>
      </c>
      <c r="J1801" s="34">
        <f>IFERROR(VLOOKUP($H1801,'Gen F Rev'!$A:$M,16,FALSE),0)</f>
        <v>0</v>
      </c>
      <c r="K1801" s="42">
        <f>IFERROR(VLOOKUP($H1801,'Gen F Rev'!$A:$M,17,FALSE),0)</f>
        <v>0</v>
      </c>
      <c r="L1801" s="34">
        <f>IFERROR(VLOOKUP($H1801,'Gen F Exp'!$A:$E,15,FALSE),0)</f>
        <v>0</v>
      </c>
      <c r="M1801" s="34">
        <f>IFERROR(VLOOKUP($H1801,'Gen F Exp'!$A:$E,16,FALSE),0)</f>
        <v>0</v>
      </c>
      <c r="N1801" s="42">
        <f>IFERROR(VLOOKUP($H1801,'Gen F Exp'!$A:$E,17,FALSE),0)</f>
        <v>0</v>
      </c>
      <c r="O1801" s="34">
        <f>IFERROR(VLOOKUP($H1801,'Water F Rev'!$A:$L,15,FALSE),0)</f>
        <v>0</v>
      </c>
      <c r="P1801" s="34">
        <f>IFERROR(VLOOKUP($H1801,'Water F Rev'!$A:$L,16,FALSE),0)</f>
        <v>0</v>
      </c>
      <c r="Q1801" s="42">
        <f>IFERROR(VLOOKUP($H1801,'Water F Rev'!$A:$L,17,FALSE),0)</f>
        <v>0</v>
      </c>
      <c r="R1801" s="34">
        <f>IFERROR(VLOOKUP($H1801,'Water F Exp'!$A:$K,15,FALSE),0)</f>
        <v>0</v>
      </c>
      <c r="S1801" s="34">
        <f>IFERROR(VLOOKUP($H1801,'Water F Exp'!$A:$K,16,FALSE),0)</f>
        <v>0</v>
      </c>
      <c r="T1801" s="42">
        <f>IFERROR(VLOOKUP($H1801,'Water F Exp'!$A:$K,17,FALSE),0)</f>
        <v>0</v>
      </c>
      <c r="U1801" s="34">
        <f ca="1">IFERROR(VLOOKUP($H1801,'Sewer F Rev'!$A:$E,15,FALSE),0)</f>
        <v>0</v>
      </c>
      <c r="V1801" s="34">
        <f ca="1">IFERROR(VLOOKUP($H1801,'Sewer F Rev'!$A:$E,16,FALSE),0)</f>
        <v>0</v>
      </c>
      <c r="W1801" s="42">
        <f ca="1">IFERROR(VLOOKUP($H1801,'Sewer F Rev'!$A:$E,17,FALSE),0)</f>
        <v>0</v>
      </c>
      <c r="X1801" s="34">
        <f>IFERROR(VLOOKUP($H1801,'Sewer F Exp'!$A:$B,15,FALSE),0)</f>
        <v>0</v>
      </c>
      <c r="Y1801" s="34">
        <f>IFERROR(VLOOKUP($H1801,'Sewer F Exp'!$A:$B,16,FALSE),0)</f>
        <v>0</v>
      </c>
      <c r="Z1801" s="42">
        <f>IFERROR(VLOOKUP($H1801,'Sewer F Exp'!$A:$B,17,FALSE),0)</f>
        <v>0</v>
      </c>
      <c r="AA1801" s="34">
        <f>IFERROR(VLOOKUP($H1801,'Refuse F Rev'!$A:$E,15,FALSE),0)</f>
        <v>0</v>
      </c>
      <c r="AB1801" s="34">
        <f>IFERROR(VLOOKUP($H1801,'Refuse F Rev'!$A:$E,16,FALSE),0)</f>
        <v>0</v>
      </c>
      <c r="AC1801" s="42">
        <f>IFERROR(VLOOKUP($H1801,'Refuse F Rev'!$A:$E,17,FALSE),0)</f>
        <v>0</v>
      </c>
      <c r="AD1801" s="34">
        <f>IFERROR(VLOOKUP($H1801,'Refuse F Exp'!$A:$E,15,FALSE),0)</f>
        <v>0</v>
      </c>
      <c r="AE1801" s="34">
        <f>IFERROR(VLOOKUP($H1801,'Refuse F Exp'!$A:$E,16,FALSE),0)</f>
        <v>0</v>
      </c>
      <c r="AF1801" s="42">
        <f>IFERROR(VLOOKUP($H1801,'Refuse F Exp'!$A:$E,17,FALSE),0)</f>
        <v>0</v>
      </c>
      <c r="AG1801" s="34">
        <f>IFERROR(VLOOKUP($H1801,#REF!,10,FALSE),0)</f>
        <v>0</v>
      </c>
      <c r="AH1801" s="34">
        <f>IFERROR(VLOOKUP($H1801,#REF!,11,FALSE),0)</f>
        <v>0</v>
      </c>
      <c r="AI1801" s="42">
        <f>IFERROR(VLOOKUP($H1801,#REF!,12,FALSE),0)</f>
        <v>0</v>
      </c>
      <c r="AJ1801" s="34">
        <f>IFERROR(VLOOKUP($H1801,#REF!,10,FALSE),0)</f>
        <v>0</v>
      </c>
      <c r="AK1801" s="34">
        <f>IFERROR(VLOOKUP($H1801,#REF!,11,FALSE),0)</f>
        <v>0</v>
      </c>
      <c r="AL1801" s="42">
        <f>IFERROR(VLOOKUP($H1801,#REF!,12,FALSE),0)</f>
        <v>0</v>
      </c>
      <c r="AM1801" s="34">
        <f>IFERROR(VLOOKUP($H1801,#REF!,10,FALSE),0)</f>
        <v>0</v>
      </c>
      <c r="AN1801" s="34">
        <f>IFERROR(VLOOKUP($H1801,#REF!,11,FALSE),0)</f>
        <v>0</v>
      </c>
      <c r="AO1801" s="42">
        <f>IFERROR(VLOOKUP($H1801,#REF!,12,FALSE),0)</f>
        <v>0</v>
      </c>
      <c r="AP1801" s="34">
        <f>IFERROR(VLOOKUP($H1801,#REF!,10,FALSE),0)</f>
        <v>0</v>
      </c>
      <c r="AQ1801" s="34">
        <f>IFERROR(VLOOKUP($H1801,#REF!,11,FALSE),0)</f>
        <v>0</v>
      </c>
      <c r="AR1801" s="42">
        <f>IFERROR(VLOOKUP($H1801,#REF!,12,FALSE),0)</f>
        <v>0</v>
      </c>
      <c r="AS1801" s="34">
        <f>IFERROR(VLOOKUP($H1801,#REF!,13,FALSE),0)</f>
        <v>0</v>
      </c>
      <c r="AT1801" s="34">
        <f>IFERROR(VLOOKUP($H1801,#REF!,14,FALSE),0)</f>
        <v>0</v>
      </c>
      <c r="AU1801" s="42">
        <f>IFERROR(VLOOKUP($H1801,#REF!,15,FALSE),0)</f>
        <v>0</v>
      </c>
      <c r="AV1801" s="34">
        <f>IFERROR(VLOOKUP($H1801,#REF!,15,FALSE),0)</f>
        <v>0</v>
      </c>
      <c r="AW1801" s="34">
        <f>IFERROR(VLOOKUP($H1801,#REF!,16,FALSE),0)</f>
        <v>0</v>
      </c>
      <c r="AX1801" s="42">
        <f>IFERROR(VLOOKUP($H1801,#REF!,17,FALSE),0)</f>
        <v>0</v>
      </c>
    </row>
    <row r="1802" spans="1:50" x14ac:dyDescent="0.3">
      <c r="A1802" s="33" t="str">
        <f t="shared" si="112"/>
        <v>0</v>
      </c>
      <c r="B1802" s="33">
        <f>+'R&amp;E EXPORT'!B1601</f>
        <v>0</v>
      </c>
      <c r="C1802" t="str">
        <f>IFERROR(VLOOKUP(A1802,'MCSJ Export'!A:C,3,FALSE),"")</f>
        <v/>
      </c>
      <c r="D1802" s="37">
        <f t="shared" ca="1" si="113"/>
        <v>0</v>
      </c>
      <c r="E1802" s="37">
        <f t="shared" ca="1" si="114"/>
        <v>0</v>
      </c>
      <c r="F1802" s="37">
        <f t="shared" ca="1" si="115"/>
        <v>0</v>
      </c>
      <c r="G1802" s="37"/>
      <c r="H1802" s="33">
        <f>+'R&amp;E EXPORT'!A1601</f>
        <v>0</v>
      </c>
      <c r="I1802" s="34">
        <f>IFERROR(VLOOKUP($H1802,'Gen F Rev'!$A:$M,15,FALSE),0)</f>
        <v>0</v>
      </c>
      <c r="J1802" s="34">
        <f>IFERROR(VLOOKUP($H1802,'Gen F Rev'!$A:$M,16,FALSE),0)</f>
        <v>0</v>
      </c>
      <c r="K1802" s="42">
        <f>IFERROR(VLOOKUP($H1802,'Gen F Rev'!$A:$M,17,FALSE),0)</f>
        <v>0</v>
      </c>
      <c r="L1802" s="34">
        <f>IFERROR(VLOOKUP($H1802,'Gen F Exp'!$A:$E,15,FALSE),0)</f>
        <v>0</v>
      </c>
      <c r="M1802" s="34">
        <f>IFERROR(VLOOKUP($H1802,'Gen F Exp'!$A:$E,16,FALSE),0)</f>
        <v>0</v>
      </c>
      <c r="N1802" s="42">
        <f>IFERROR(VLOOKUP($H1802,'Gen F Exp'!$A:$E,17,FALSE),0)</f>
        <v>0</v>
      </c>
      <c r="O1802" s="34">
        <f>IFERROR(VLOOKUP($H1802,'Water F Rev'!$A:$L,15,FALSE),0)</f>
        <v>0</v>
      </c>
      <c r="P1802" s="34">
        <f>IFERROR(VLOOKUP($H1802,'Water F Rev'!$A:$L,16,FALSE),0)</f>
        <v>0</v>
      </c>
      <c r="Q1802" s="42">
        <f>IFERROR(VLOOKUP($H1802,'Water F Rev'!$A:$L,17,FALSE),0)</f>
        <v>0</v>
      </c>
      <c r="R1802" s="34">
        <f>IFERROR(VLOOKUP($H1802,'Water F Exp'!$A:$K,15,FALSE),0)</f>
        <v>0</v>
      </c>
      <c r="S1802" s="34">
        <f>IFERROR(VLOOKUP($H1802,'Water F Exp'!$A:$K,16,FALSE),0)</f>
        <v>0</v>
      </c>
      <c r="T1802" s="42">
        <f>IFERROR(VLOOKUP($H1802,'Water F Exp'!$A:$K,17,FALSE),0)</f>
        <v>0</v>
      </c>
      <c r="U1802" s="34">
        <f ca="1">IFERROR(VLOOKUP($H1802,'Sewer F Rev'!$A:$E,15,FALSE),0)</f>
        <v>0</v>
      </c>
      <c r="V1802" s="34">
        <f ca="1">IFERROR(VLOOKUP($H1802,'Sewer F Rev'!$A:$E,16,FALSE),0)</f>
        <v>0</v>
      </c>
      <c r="W1802" s="42">
        <f ca="1">IFERROR(VLOOKUP($H1802,'Sewer F Rev'!$A:$E,17,FALSE),0)</f>
        <v>0</v>
      </c>
      <c r="X1802" s="34">
        <f>IFERROR(VLOOKUP($H1802,'Sewer F Exp'!$A:$B,15,FALSE),0)</f>
        <v>0</v>
      </c>
      <c r="Y1802" s="34">
        <f>IFERROR(VLOOKUP($H1802,'Sewer F Exp'!$A:$B,16,FALSE),0)</f>
        <v>0</v>
      </c>
      <c r="Z1802" s="42">
        <f>IFERROR(VLOOKUP($H1802,'Sewer F Exp'!$A:$B,17,FALSE),0)</f>
        <v>0</v>
      </c>
      <c r="AA1802" s="34">
        <f>IFERROR(VLOOKUP($H1802,'Refuse F Rev'!$A:$E,15,FALSE),0)</f>
        <v>0</v>
      </c>
      <c r="AB1802" s="34">
        <f>IFERROR(VLOOKUP($H1802,'Refuse F Rev'!$A:$E,16,FALSE),0)</f>
        <v>0</v>
      </c>
      <c r="AC1802" s="42">
        <f>IFERROR(VLOOKUP($H1802,'Refuse F Rev'!$A:$E,17,FALSE),0)</f>
        <v>0</v>
      </c>
      <c r="AD1802" s="34">
        <f>IFERROR(VLOOKUP($H1802,'Refuse F Exp'!$A:$E,15,FALSE),0)</f>
        <v>0</v>
      </c>
      <c r="AE1802" s="34">
        <f>IFERROR(VLOOKUP($H1802,'Refuse F Exp'!$A:$E,16,FALSE),0)</f>
        <v>0</v>
      </c>
      <c r="AF1802" s="42">
        <f>IFERROR(VLOOKUP($H1802,'Refuse F Exp'!$A:$E,17,FALSE),0)</f>
        <v>0</v>
      </c>
      <c r="AG1802" s="34">
        <f>IFERROR(VLOOKUP($H1802,#REF!,10,FALSE),0)</f>
        <v>0</v>
      </c>
      <c r="AH1802" s="34">
        <f>IFERROR(VLOOKUP($H1802,#REF!,11,FALSE),0)</f>
        <v>0</v>
      </c>
      <c r="AI1802" s="42">
        <f>IFERROR(VLOOKUP($H1802,#REF!,12,FALSE),0)</f>
        <v>0</v>
      </c>
      <c r="AJ1802" s="34">
        <f>IFERROR(VLOOKUP($H1802,#REF!,10,FALSE),0)</f>
        <v>0</v>
      </c>
      <c r="AK1802" s="34">
        <f>IFERROR(VLOOKUP($H1802,#REF!,11,FALSE),0)</f>
        <v>0</v>
      </c>
      <c r="AL1802" s="42">
        <f>IFERROR(VLOOKUP($H1802,#REF!,12,FALSE),0)</f>
        <v>0</v>
      </c>
      <c r="AM1802" s="34">
        <f>IFERROR(VLOOKUP($H1802,#REF!,10,FALSE),0)</f>
        <v>0</v>
      </c>
      <c r="AN1802" s="34">
        <f>IFERROR(VLOOKUP($H1802,#REF!,11,FALSE),0)</f>
        <v>0</v>
      </c>
      <c r="AO1802" s="42">
        <f>IFERROR(VLOOKUP($H1802,#REF!,12,FALSE),0)</f>
        <v>0</v>
      </c>
      <c r="AP1802" s="34">
        <f>IFERROR(VLOOKUP($H1802,#REF!,10,FALSE),0)</f>
        <v>0</v>
      </c>
      <c r="AQ1802" s="34">
        <f>IFERROR(VLOOKUP($H1802,#REF!,11,FALSE),0)</f>
        <v>0</v>
      </c>
      <c r="AR1802" s="42">
        <f>IFERROR(VLOOKUP($H1802,#REF!,12,FALSE),0)</f>
        <v>0</v>
      </c>
      <c r="AS1802" s="34">
        <f>IFERROR(VLOOKUP($H1802,#REF!,13,FALSE),0)</f>
        <v>0</v>
      </c>
      <c r="AT1802" s="34">
        <f>IFERROR(VLOOKUP($H1802,#REF!,14,FALSE),0)</f>
        <v>0</v>
      </c>
      <c r="AU1802" s="42">
        <f>IFERROR(VLOOKUP($H1802,#REF!,15,FALSE),0)</f>
        <v>0</v>
      </c>
      <c r="AV1802" s="34">
        <f>IFERROR(VLOOKUP($H1802,#REF!,15,FALSE),0)</f>
        <v>0</v>
      </c>
      <c r="AW1802" s="34">
        <f>IFERROR(VLOOKUP($H1802,#REF!,16,FALSE),0)</f>
        <v>0</v>
      </c>
      <c r="AX1802" s="42">
        <f>IFERROR(VLOOKUP($H1802,#REF!,17,FALSE),0)</f>
        <v>0</v>
      </c>
    </row>
    <row r="1803" spans="1:50" x14ac:dyDescent="0.3">
      <c r="A1803" s="33" t="str">
        <f t="shared" si="112"/>
        <v>0</v>
      </c>
      <c r="B1803" s="33">
        <f>+'R&amp;E EXPORT'!B1602</f>
        <v>0</v>
      </c>
      <c r="C1803" t="str">
        <f>IFERROR(VLOOKUP(A1803,'MCSJ Export'!A:C,3,FALSE),"")</f>
        <v/>
      </c>
      <c r="D1803" s="37">
        <f t="shared" ca="1" si="113"/>
        <v>0</v>
      </c>
      <c r="E1803" s="37">
        <f t="shared" ca="1" si="114"/>
        <v>0</v>
      </c>
      <c r="F1803" s="37">
        <f t="shared" ca="1" si="115"/>
        <v>0</v>
      </c>
      <c r="G1803" s="37"/>
      <c r="H1803" s="33">
        <f>+'R&amp;E EXPORT'!A1602</f>
        <v>0</v>
      </c>
      <c r="I1803" s="34">
        <f>IFERROR(VLOOKUP($H1803,'Gen F Rev'!$A:$M,15,FALSE),0)</f>
        <v>0</v>
      </c>
      <c r="J1803" s="34">
        <f>IFERROR(VLOOKUP($H1803,'Gen F Rev'!$A:$M,16,FALSE),0)</f>
        <v>0</v>
      </c>
      <c r="K1803" s="42">
        <f>IFERROR(VLOOKUP($H1803,'Gen F Rev'!$A:$M,17,FALSE),0)</f>
        <v>0</v>
      </c>
      <c r="L1803" s="34">
        <f>IFERROR(VLOOKUP($H1803,'Gen F Exp'!$A:$E,15,FALSE),0)</f>
        <v>0</v>
      </c>
      <c r="M1803" s="34">
        <f>IFERROR(VLOOKUP($H1803,'Gen F Exp'!$A:$E,16,FALSE),0)</f>
        <v>0</v>
      </c>
      <c r="N1803" s="42">
        <f>IFERROR(VLOOKUP($H1803,'Gen F Exp'!$A:$E,17,FALSE),0)</f>
        <v>0</v>
      </c>
      <c r="O1803" s="34">
        <f>IFERROR(VLOOKUP($H1803,'Water F Rev'!$A:$L,15,FALSE),0)</f>
        <v>0</v>
      </c>
      <c r="P1803" s="34">
        <f>IFERROR(VLOOKUP($H1803,'Water F Rev'!$A:$L,16,FALSE),0)</f>
        <v>0</v>
      </c>
      <c r="Q1803" s="42">
        <f>IFERROR(VLOOKUP($H1803,'Water F Rev'!$A:$L,17,FALSE),0)</f>
        <v>0</v>
      </c>
      <c r="R1803" s="34">
        <f>IFERROR(VLOOKUP($H1803,'Water F Exp'!$A:$K,15,FALSE),0)</f>
        <v>0</v>
      </c>
      <c r="S1803" s="34">
        <f>IFERROR(VLOOKUP($H1803,'Water F Exp'!$A:$K,16,FALSE),0)</f>
        <v>0</v>
      </c>
      <c r="T1803" s="42">
        <f>IFERROR(VLOOKUP($H1803,'Water F Exp'!$A:$K,17,FALSE),0)</f>
        <v>0</v>
      </c>
      <c r="U1803" s="34">
        <f ca="1">IFERROR(VLOOKUP($H1803,'Sewer F Rev'!$A:$E,15,FALSE),0)</f>
        <v>0</v>
      </c>
      <c r="V1803" s="34">
        <f ca="1">IFERROR(VLOOKUP($H1803,'Sewer F Rev'!$A:$E,16,FALSE),0)</f>
        <v>0</v>
      </c>
      <c r="W1803" s="42">
        <f ca="1">IFERROR(VLOOKUP($H1803,'Sewer F Rev'!$A:$E,17,FALSE),0)</f>
        <v>0</v>
      </c>
      <c r="X1803" s="34">
        <f>IFERROR(VLOOKUP($H1803,'Sewer F Exp'!$A:$B,15,FALSE),0)</f>
        <v>0</v>
      </c>
      <c r="Y1803" s="34">
        <f>IFERROR(VLOOKUP($H1803,'Sewer F Exp'!$A:$B,16,FALSE),0)</f>
        <v>0</v>
      </c>
      <c r="Z1803" s="42">
        <f>IFERROR(VLOOKUP($H1803,'Sewer F Exp'!$A:$B,17,FALSE),0)</f>
        <v>0</v>
      </c>
      <c r="AA1803" s="34">
        <f>IFERROR(VLOOKUP($H1803,'Refuse F Rev'!$A:$E,15,FALSE),0)</f>
        <v>0</v>
      </c>
      <c r="AB1803" s="34">
        <f>IFERROR(VLOOKUP($H1803,'Refuse F Rev'!$A:$E,16,FALSE),0)</f>
        <v>0</v>
      </c>
      <c r="AC1803" s="42">
        <f>IFERROR(VLOOKUP($H1803,'Refuse F Rev'!$A:$E,17,FALSE),0)</f>
        <v>0</v>
      </c>
      <c r="AD1803" s="34">
        <f>IFERROR(VLOOKUP($H1803,'Refuse F Exp'!$A:$E,15,FALSE),0)</f>
        <v>0</v>
      </c>
      <c r="AE1803" s="34">
        <f>IFERROR(VLOOKUP($H1803,'Refuse F Exp'!$A:$E,16,FALSE),0)</f>
        <v>0</v>
      </c>
      <c r="AF1803" s="42">
        <f>IFERROR(VLOOKUP($H1803,'Refuse F Exp'!$A:$E,17,FALSE),0)</f>
        <v>0</v>
      </c>
      <c r="AG1803" s="34">
        <f>IFERROR(VLOOKUP($H1803,#REF!,10,FALSE),0)</f>
        <v>0</v>
      </c>
      <c r="AH1803" s="34">
        <f>IFERROR(VLOOKUP($H1803,#REF!,11,FALSE),0)</f>
        <v>0</v>
      </c>
      <c r="AI1803" s="42">
        <f>IFERROR(VLOOKUP($H1803,#REF!,12,FALSE),0)</f>
        <v>0</v>
      </c>
      <c r="AJ1803" s="34">
        <f>IFERROR(VLOOKUP($H1803,#REF!,10,FALSE),0)</f>
        <v>0</v>
      </c>
      <c r="AK1803" s="34">
        <f>IFERROR(VLOOKUP($H1803,#REF!,11,FALSE),0)</f>
        <v>0</v>
      </c>
      <c r="AL1803" s="42">
        <f>IFERROR(VLOOKUP($H1803,#REF!,12,FALSE),0)</f>
        <v>0</v>
      </c>
      <c r="AM1803" s="34">
        <f>IFERROR(VLOOKUP($H1803,#REF!,10,FALSE),0)</f>
        <v>0</v>
      </c>
      <c r="AN1803" s="34">
        <f>IFERROR(VLOOKUP($H1803,#REF!,11,FALSE),0)</f>
        <v>0</v>
      </c>
      <c r="AO1803" s="42">
        <f>IFERROR(VLOOKUP($H1803,#REF!,12,FALSE),0)</f>
        <v>0</v>
      </c>
      <c r="AP1803" s="34">
        <f>IFERROR(VLOOKUP($H1803,#REF!,10,FALSE),0)</f>
        <v>0</v>
      </c>
      <c r="AQ1803" s="34">
        <f>IFERROR(VLOOKUP($H1803,#REF!,11,FALSE),0)</f>
        <v>0</v>
      </c>
      <c r="AR1803" s="42">
        <f>IFERROR(VLOOKUP($H1803,#REF!,12,FALSE),0)</f>
        <v>0</v>
      </c>
      <c r="AS1803" s="34">
        <f>IFERROR(VLOOKUP($H1803,#REF!,13,FALSE),0)</f>
        <v>0</v>
      </c>
      <c r="AT1803" s="34">
        <f>IFERROR(VLOOKUP($H1803,#REF!,14,FALSE),0)</f>
        <v>0</v>
      </c>
      <c r="AU1803" s="42">
        <f>IFERROR(VLOOKUP($H1803,#REF!,15,FALSE),0)</f>
        <v>0</v>
      </c>
      <c r="AV1803" s="34">
        <f>IFERROR(VLOOKUP($H1803,#REF!,15,FALSE),0)</f>
        <v>0</v>
      </c>
      <c r="AW1803" s="34">
        <f>IFERROR(VLOOKUP($H1803,#REF!,16,FALSE),0)</f>
        <v>0</v>
      </c>
      <c r="AX1803" s="42">
        <f>IFERROR(VLOOKUP($H1803,#REF!,17,FALSE),0)</f>
        <v>0</v>
      </c>
    </row>
    <row r="1804" spans="1:50" x14ac:dyDescent="0.3">
      <c r="A1804" s="33" t="str">
        <f t="shared" si="112"/>
        <v>0</v>
      </c>
      <c r="B1804" s="33">
        <f>+'R&amp;E EXPORT'!B1603</f>
        <v>0</v>
      </c>
      <c r="C1804" t="str">
        <f>IFERROR(VLOOKUP(A1804,'MCSJ Export'!A:C,3,FALSE),"")</f>
        <v/>
      </c>
      <c r="D1804" s="37">
        <f t="shared" ca="1" si="113"/>
        <v>0</v>
      </c>
      <c r="E1804" s="37">
        <f t="shared" ca="1" si="114"/>
        <v>0</v>
      </c>
      <c r="F1804" s="37">
        <f t="shared" ca="1" si="115"/>
        <v>0</v>
      </c>
      <c r="G1804" s="37"/>
      <c r="H1804" s="33">
        <f>+'R&amp;E EXPORT'!A1603</f>
        <v>0</v>
      </c>
      <c r="I1804" s="34">
        <f>IFERROR(VLOOKUP($H1804,'Gen F Rev'!$A:$M,15,FALSE),0)</f>
        <v>0</v>
      </c>
      <c r="J1804" s="34">
        <f>IFERROR(VLOOKUP($H1804,'Gen F Rev'!$A:$M,16,FALSE),0)</f>
        <v>0</v>
      </c>
      <c r="K1804" s="42">
        <f>IFERROR(VLOOKUP($H1804,'Gen F Rev'!$A:$M,17,FALSE),0)</f>
        <v>0</v>
      </c>
      <c r="L1804" s="34">
        <f>IFERROR(VLOOKUP($H1804,'Gen F Exp'!$A:$E,15,FALSE),0)</f>
        <v>0</v>
      </c>
      <c r="M1804" s="34">
        <f>IFERROR(VLOOKUP($H1804,'Gen F Exp'!$A:$E,16,FALSE),0)</f>
        <v>0</v>
      </c>
      <c r="N1804" s="42">
        <f>IFERROR(VLOOKUP($H1804,'Gen F Exp'!$A:$E,17,FALSE),0)</f>
        <v>0</v>
      </c>
      <c r="O1804" s="34">
        <f>IFERROR(VLOOKUP($H1804,'Water F Rev'!$A:$L,15,FALSE),0)</f>
        <v>0</v>
      </c>
      <c r="P1804" s="34">
        <f>IFERROR(VLOOKUP($H1804,'Water F Rev'!$A:$L,16,FALSE),0)</f>
        <v>0</v>
      </c>
      <c r="Q1804" s="42">
        <f>IFERROR(VLOOKUP($H1804,'Water F Rev'!$A:$L,17,FALSE),0)</f>
        <v>0</v>
      </c>
      <c r="R1804" s="34">
        <f>IFERROR(VLOOKUP($H1804,'Water F Exp'!$A:$K,15,FALSE),0)</f>
        <v>0</v>
      </c>
      <c r="S1804" s="34">
        <f>IFERROR(VLOOKUP($H1804,'Water F Exp'!$A:$K,16,FALSE),0)</f>
        <v>0</v>
      </c>
      <c r="T1804" s="42">
        <f>IFERROR(VLOOKUP($H1804,'Water F Exp'!$A:$K,17,FALSE),0)</f>
        <v>0</v>
      </c>
      <c r="U1804" s="34">
        <f ca="1">IFERROR(VLOOKUP($H1804,'Sewer F Rev'!$A:$E,15,FALSE),0)</f>
        <v>0</v>
      </c>
      <c r="V1804" s="34">
        <f ca="1">IFERROR(VLOOKUP($H1804,'Sewer F Rev'!$A:$E,16,FALSE),0)</f>
        <v>0</v>
      </c>
      <c r="W1804" s="42">
        <f ca="1">IFERROR(VLOOKUP($H1804,'Sewer F Rev'!$A:$E,17,FALSE),0)</f>
        <v>0</v>
      </c>
      <c r="X1804" s="34">
        <f>IFERROR(VLOOKUP($H1804,'Sewer F Exp'!$A:$B,15,FALSE),0)</f>
        <v>0</v>
      </c>
      <c r="Y1804" s="34">
        <f>IFERROR(VLOOKUP($H1804,'Sewer F Exp'!$A:$B,16,FALSE),0)</f>
        <v>0</v>
      </c>
      <c r="Z1804" s="42">
        <f>IFERROR(VLOOKUP($H1804,'Sewer F Exp'!$A:$B,17,FALSE),0)</f>
        <v>0</v>
      </c>
      <c r="AA1804" s="34">
        <f>IFERROR(VLOOKUP($H1804,'Refuse F Rev'!$A:$E,15,FALSE),0)</f>
        <v>0</v>
      </c>
      <c r="AB1804" s="34">
        <f>IFERROR(VLOOKUP($H1804,'Refuse F Rev'!$A:$E,16,FALSE),0)</f>
        <v>0</v>
      </c>
      <c r="AC1804" s="42">
        <f>IFERROR(VLOOKUP($H1804,'Refuse F Rev'!$A:$E,17,FALSE),0)</f>
        <v>0</v>
      </c>
      <c r="AD1804" s="34">
        <f>IFERROR(VLOOKUP($H1804,'Refuse F Exp'!$A:$E,15,FALSE),0)</f>
        <v>0</v>
      </c>
      <c r="AE1804" s="34">
        <f>IFERROR(VLOOKUP($H1804,'Refuse F Exp'!$A:$E,16,FALSE),0)</f>
        <v>0</v>
      </c>
      <c r="AF1804" s="42">
        <f>IFERROR(VLOOKUP($H1804,'Refuse F Exp'!$A:$E,17,FALSE),0)</f>
        <v>0</v>
      </c>
      <c r="AG1804" s="34">
        <f>IFERROR(VLOOKUP($H1804,#REF!,10,FALSE),0)</f>
        <v>0</v>
      </c>
      <c r="AH1804" s="34">
        <f>IFERROR(VLOOKUP($H1804,#REF!,11,FALSE),0)</f>
        <v>0</v>
      </c>
      <c r="AI1804" s="42">
        <f>IFERROR(VLOOKUP($H1804,#REF!,12,FALSE),0)</f>
        <v>0</v>
      </c>
      <c r="AJ1804" s="34">
        <f>IFERROR(VLOOKUP($H1804,#REF!,10,FALSE),0)</f>
        <v>0</v>
      </c>
      <c r="AK1804" s="34">
        <f>IFERROR(VLOOKUP($H1804,#REF!,11,FALSE),0)</f>
        <v>0</v>
      </c>
      <c r="AL1804" s="42">
        <f>IFERROR(VLOOKUP($H1804,#REF!,12,FALSE),0)</f>
        <v>0</v>
      </c>
      <c r="AM1804" s="34">
        <f>IFERROR(VLOOKUP($H1804,#REF!,10,FALSE),0)</f>
        <v>0</v>
      </c>
      <c r="AN1804" s="34">
        <f>IFERROR(VLOOKUP($H1804,#REF!,11,FALSE),0)</f>
        <v>0</v>
      </c>
      <c r="AO1804" s="42">
        <f>IFERROR(VLOOKUP($H1804,#REF!,12,FALSE),0)</f>
        <v>0</v>
      </c>
      <c r="AP1804" s="34">
        <f>IFERROR(VLOOKUP($H1804,#REF!,10,FALSE),0)</f>
        <v>0</v>
      </c>
      <c r="AQ1804" s="34">
        <f>IFERROR(VLOOKUP($H1804,#REF!,11,FALSE),0)</f>
        <v>0</v>
      </c>
      <c r="AR1804" s="42">
        <f>IFERROR(VLOOKUP($H1804,#REF!,12,FALSE),0)</f>
        <v>0</v>
      </c>
      <c r="AS1804" s="34">
        <f>IFERROR(VLOOKUP($H1804,#REF!,13,FALSE),0)</f>
        <v>0</v>
      </c>
      <c r="AT1804" s="34">
        <f>IFERROR(VLOOKUP($H1804,#REF!,14,FALSE),0)</f>
        <v>0</v>
      </c>
      <c r="AU1804" s="42">
        <f>IFERROR(VLOOKUP($H1804,#REF!,15,FALSE),0)</f>
        <v>0</v>
      </c>
      <c r="AV1804" s="34">
        <f>IFERROR(VLOOKUP($H1804,#REF!,15,FALSE),0)</f>
        <v>0</v>
      </c>
      <c r="AW1804" s="34">
        <f>IFERROR(VLOOKUP($H1804,#REF!,16,FALSE),0)</f>
        <v>0</v>
      </c>
      <c r="AX1804" s="42">
        <f>IFERROR(VLOOKUP($H1804,#REF!,17,FALSE),0)</f>
        <v>0</v>
      </c>
    </row>
    <row r="1805" spans="1:50" x14ac:dyDescent="0.3">
      <c r="A1805" s="33" t="str">
        <f t="shared" si="112"/>
        <v>0</v>
      </c>
      <c r="B1805" s="33">
        <f>+'R&amp;E EXPORT'!B1604</f>
        <v>0</v>
      </c>
      <c r="C1805" t="str">
        <f>IFERROR(VLOOKUP(A1805,'MCSJ Export'!A:C,3,FALSE),"")</f>
        <v/>
      </c>
      <c r="D1805" s="37">
        <f t="shared" ca="1" si="113"/>
        <v>0</v>
      </c>
      <c r="E1805" s="37">
        <f t="shared" ca="1" si="114"/>
        <v>0</v>
      </c>
      <c r="F1805" s="37">
        <f t="shared" ca="1" si="115"/>
        <v>0</v>
      </c>
      <c r="G1805" s="37"/>
      <c r="H1805" s="33">
        <f>+'R&amp;E EXPORT'!A1604</f>
        <v>0</v>
      </c>
      <c r="I1805" s="34">
        <f>IFERROR(VLOOKUP($H1805,'Gen F Rev'!$A:$M,15,FALSE),0)</f>
        <v>0</v>
      </c>
      <c r="J1805" s="34">
        <f>IFERROR(VLOOKUP($H1805,'Gen F Rev'!$A:$M,16,FALSE),0)</f>
        <v>0</v>
      </c>
      <c r="K1805" s="42">
        <f>IFERROR(VLOOKUP($H1805,'Gen F Rev'!$A:$M,17,FALSE),0)</f>
        <v>0</v>
      </c>
      <c r="L1805" s="34">
        <f>IFERROR(VLOOKUP($H1805,'Gen F Exp'!$A:$E,15,FALSE),0)</f>
        <v>0</v>
      </c>
      <c r="M1805" s="34">
        <f>IFERROR(VLOOKUP($H1805,'Gen F Exp'!$A:$E,16,FALSE),0)</f>
        <v>0</v>
      </c>
      <c r="N1805" s="42">
        <f>IFERROR(VLOOKUP($H1805,'Gen F Exp'!$A:$E,17,FALSE),0)</f>
        <v>0</v>
      </c>
      <c r="O1805" s="34">
        <f>IFERROR(VLOOKUP($H1805,'Water F Rev'!$A:$L,15,FALSE),0)</f>
        <v>0</v>
      </c>
      <c r="P1805" s="34">
        <f>IFERROR(VLOOKUP($H1805,'Water F Rev'!$A:$L,16,FALSE),0)</f>
        <v>0</v>
      </c>
      <c r="Q1805" s="42">
        <f>IFERROR(VLOOKUP($H1805,'Water F Rev'!$A:$L,17,FALSE),0)</f>
        <v>0</v>
      </c>
      <c r="R1805" s="34">
        <f>IFERROR(VLOOKUP($H1805,'Water F Exp'!$A:$K,15,FALSE),0)</f>
        <v>0</v>
      </c>
      <c r="S1805" s="34">
        <f>IFERROR(VLOOKUP($H1805,'Water F Exp'!$A:$K,16,FALSE),0)</f>
        <v>0</v>
      </c>
      <c r="T1805" s="42">
        <f>IFERROR(VLOOKUP($H1805,'Water F Exp'!$A:$K,17,FALSE),0)</f>
        <v>0</v>
      </c>
      <c r="U1805" s="34">
        <f ca="1">IFERROR(VLOOKUP($H1805,'Sewer F Rev'!$A:$E,15,FALSE),0)</f>
        <v>0</v>
      </c>
      <c r="V1805" s="34">
        <f ca="1">IFERROR(VLOOKUP($H1805,'Sewer F Rev'!$A:$E,16,FALSE),0)</f>
        <v>0</v>
      </c>
      <c r="W1805" s="42">
        <f ca="1">IFERROR(VLOOKUP($H1805,'Sewer F Rev'!$A:$E,17,FALSE),0)</f>
        <v>0</v>
      </c>
      <c r="X1805" s="34">
        <f>IFERROR(VLOOKUP($H1805,'Sewer F Exp'!$A:$B,15,FALSE),0)</f>
        <v>0</v>
      </c>
      <c r="Y1805" s="34">
        <f>IFERROR(VLOOKUP($H1805,'Sewer F Exp'!$A:$B,16,FALSE),0)</f>
        <v>0</v>
      </c>
      <c r="Z1805" s="42">
        <f>IFERROR(VLOOKUP($H1805,'Sewer F Exp'!$A:$B,17,FALSE),0)</f>
        <v>0</v>
      </c>
      <c r="AA1805" s="34">
        <f>IFERROR(VLOOKUP($H1805,'Refuse F Rev'!$A:$E,15,FALSE),0)</f>
        <v>0</v>
      </c>
      <c r="AB1805" s="34">
        <f>IFERROR(VLOOKUP($H1805,'Refuse F Rev'!$A:$E,16,FALSE),0)</f>
        <v>0</v>
      </c>
      <c r="AC1805" s="42">
        <f>IFERROR(VLOOKUP($H1805,'Refuse F Rev'!$A:$E,17,FALSE),0)</f>
        <v>0</v>
      </c>
      <c r="AD1805" s="34">
        <f>IFERROR(VLOOKUP($H1805,'Refuse F Exp'!$A:$E,15,FALSE),0)</f>
        <v>0</v>
      </c>
      <c r="AE1805" s="34">
        <f>IFERROR(VLOOKUP($H1805,'Refuse F Exp'!$A:$E,16,FALSE),0)</f>
        <v>0</v>
      </c>
      <c r="AF1805" s="42">
        <f>IFERROR(VLOOKUP($H1805,'Refuse F Exp'!$A:$E,17,FALSE),0)</f>
        <v>0</v>
      </c>
      <c r="AG1805" s="34">
        <f>IFERROR(VLOOKUP($H1805,#REF!,10,FALSE),0)</f>
        <v>0</v>
      </c>
      <c r="AH1805" s="34">
        <f>IFERROR(VLOOKUP($H1805,#REF!,11,FALSE),0)</f>
        <v>0</v>
      </c>
      <c r="AI1805" s="42">
        <f>IFERROR(VLOOKUP($H1805,#REF!,12,FALSE),0)</f>
        <v>0</v>
      </c>
      <c r="AJ1805" s="34">
        <f>IFERROR(VLOOKUP($H1805,#REF!,10,FALSE),0)</f>
        <v>0</v>
      </c>
      <c r="AK1805" s="34">
        <f>IFERROR(VLOOKUP($H1805,#REF!,11,FALSE),0)</f>
        <v>0</v>
      </c>
      <c r="AL1805" s="42">
        <f>IFERROR(VLOOKUP($H1805,#REF!,12,FALSE),0)</f>
        <v>0</v>
      </c>
      <c r="AM1805" s="34">
        <f>IFERROR(VLOOKUP($H1805,#REF!,10,FALSE),0)</f>
        <v>0</v>
      </c>
      <c r="AN1805" s="34">
        <f>IFERROR(VLOOKUP($H1805,#REF!,11,FALSE),0)</f>
        <v>0</v>
      </c>
      <c r="AO1805" s="42">
        <f>IFERROR(VLOOKUP($H1805,#REF!,12,FALSE),0)</f>
        <v>0</v>
      </c>
      <c r="AP1805" s="34">
        <f>IFERROR(VLOOKUP($H1805,#REF!,10,FALSE),0)</f>
        <v>0</v>
      </c>
      <c r="AQ1805" s="34">
        <f>IFERROR(VLOOKUP($H1805,#REF!,11,FALSE),0)</f>
        <v>0</v>
      </c>
      <c r="AR1805" s="42">
        <f>IFERROR(VLOOKUP($H1805,#REF!,12,FALSE),0)</f>
        <v>0</v>
      </c>
      <c r="AS1805" s="34">
        <f>IFERROR(VLOOKUP($H1805,#REF!,13,FALSE),0)</f>
        <v>0</v>
      </c>
      <c r="AT1805" s="34">
        <f>IFERROR(VLOOKUP($H1805,#REF!,14,FALSE),0)</f>
        <v>0</v>
      </c>
      <c r="AU1805" s="42">
        <f>IFERROR(VLOOKUP($H1805,#REF!,15,FALSE),0)</f>
        <v>0</v>
      </c>
      <c r="AV1805" s="34">
        <f>IFERROR(VLOOKUP($H1805,#REF!,15,FALSE),0)</f>
        <v>0</v>
      </c>
      <c r="AW1805" s="34">
        <f>IFERROR(VLOOKUP($H1805,#REF!,16,FALSE),0)</f>
        <v>0</v>
      </c>
      <c r="AX1805" s="42">
        <f>IFERROR(VLOOKUP($H1805,#REF!,17,FALSE),0)</f>
        <v>0</v>
      </c>
    </row>
    <row r="1806" spans="1:50" x14ac:dyDescent="0.3">
      <c r="A1806" s="33" t="str">
        <f t="shared" si="112"/>
        <v>0</v>
      </c>
      <c r="B1806" s="33">
        <f>+'R&amp;E EXPORT'!B1605</f>
        <v>0</v>
      </c>
      <c r="C1806" t="str">
        <f>IFERROR(VLOOKUP(A1806,'MCSJ Export'!A:C,3,FALSE),"")</f>
        <v/>
      </c>
      <c r="D1806" s="37">
        <f t="shared" ca="1" si="113"/>
        <v>0</v>
      </c>
      <c r="E1806" s="37">
        <f t="shared" ca="1" si="114"/>
        <v>0</v>
      </c>
      <c r="F1806" s="37">
        <f t="shared" ca="1" si="115"/>
        <v>0</v>
      </c>
      <c r="G1806" s="37"/>
      <c r="H1806" s="33">
        <f>+'R&amp;E EXPORT'!A1605</f>
        <v>0</v>
      </c>
      <c r="I1806" s="34">
        <f>IFERROR(VLOOKUP($H1806,'Gen F Rev'!$A:$M,15,FALSE),0)</f>
        <v>0</v>
      </c>
      <c r="J1806" s="34">
        <f>IFERROR(VLOOKUP($H1806,'Gen F Rev'!$A:$M,16,FALSE),0)</f>
        <v>0</v>
      </c>
      <c r="K1806" s="42">
        <f>IFERROR(VLOOKUP($H1806,'Gen F Rev'!$A:$M,17,FALSE),0)</f>
        <v>0</v>
      </c>
      <c r="L1806" s="34">
        <f>IFERROR(VLOOKUP($H1806,'Gen F Exp'!$A:$E,15,FALSE),0)</f>
        <v>0</v>
      </c>
      <c r="M1806" s="34">
        <f>IFERROR(VLOOKUP($H1806,'Gen F Exp'!$A:$E,16,FALSE),0)</f>
        <v>0</v>
      </c>
      <c r="N1806" s="42">
        <f>IFERROR(VLOOKUP($H1806,'Gen F Exp'!$A:$E,17,FALSE),0)</f>
        <v>0</v>
      </c>
      <c r="O1806" s="34">
        <f>IFERROR(VLOOKUP($H1806,'Water F Rev'!$A:$L,15,FALSE),0)</f>
        <v>0</v>
      </c>
      <c r="P1806" s="34">
        <f>IFERROR(VLOOKUP($H1806,'Water F Rev'!$A:$L,16,FALSE),0)</f>
        <v>0</v>
      </c>
      <c r="Q1806" s="42">
        <f>IFERROR(VLOOKUP($H1806,'Water F Rev'!$A:$L,17,FALSE),0)</f>
        <v>0</v>
      </c>
      <c r="R1806" s="34">
        <f>IFERROR(VLOOKUP($H1806,'Water F Exp'!$A:$K,15,FALSE),0)</f>
        <v>0</v>
      </c>
      <c r="S1806" s="34">
        <f>IFERROR(VLOOKUP($H1806,'Water F Exp'!$A:$K,16,FALSE),0)</f>
        <v>0</v>
      </c>
      <c r="T1806" s="42">
        <f>IFERROR(VLOOKUP($H1806,'Water F Exp'!$A:$K,17,FALSE),0)</f>
        <v>0</v>
      </c>
      <c r="U1806" s="34">
        <f ca="1">IFERROR(VLOOKUP($H1806,'Sewer F Rev'!$A:$E,15,FALSE),0)</f>
        <v>0</v>
      </c>
      <c r="V1806" s="34">
        <f ca="1">IFERROR(VLOOKUP($H1806,'Sewer F Rev'!$A:$E,16,FALSE),0)</f>
        <v>0</v>
      </c>
      <c r="W1806" s="42">
        <f ca="1">IFERROR(VLOOKUP($H1806,'Sewer F Rev'!$A:$E,17,FALSE),0)</f>
        <v>0</v>
      </c>
      <c r="X1806" s="34">
        <f>IFERROR(VLOOKUP($H1806,'Sewer F Exp'!$A:$B,15,FALSE),0)</f>
        <v>0</v>
      </c>
      <c r="Y1806" s="34">
        <f>IFERROR(VLOOKUP($H1806,'Sewer F Exp'!$A:$B,16,FALSE),0)</f>
        <v>0</v>
      </c>
      <c r="Z1806" s="42">
        <f>IFERROR(VLOOKUP($H1806,'Sewer F Exp'!$A:$B,17,FALSE),0)</f>
        <v>0</v>
      </c>
      <c r="AA1806" s="34">
        <f>IFERROR(VLOOKUP($H1806,'Refuse F Rev'!$A:$E,15,FALSE),0)</f>
        <v>0</v>
      </c>
      <c r="AB1806" s="34">
        <f>IFERROR(VLOOKUP($H1806,'Refuse F Rev'!$A:$E,16,FALSE),0)</f>
        <v>0</v>
      </c>
      <c r="AC1806" s="42">
        <f>IFERROR(VLOOKUP($H1806,'Refuse F Rev'!$A:$E,17,FALSE),0)</f>
        <v>0</v>
      </c>
      <c r="AD1806" s="34">
        <f>IFERROR(VLOOKUP($H1806,'Refuse F Exp'!$A:$E,15,FALSE),0)</f>
        <v>0</v>
      </c>
      <c r="AE1806" s="34">
        <f>IFERROR(VLOOKUP($H1806,'Refuse F Exp'!$A:$E,16,FALSE),0)</f>
        <v>0</v>
      </c>
      <c r="AF1806" s="42">
        <f>IFERROR(VLOOKUP($H1806,'Refuse F Exp'!$A:$E,17,FALSE),0)</f>
        <v>0</v>
      </c>
      <c r="AG1806" s="34">
        <f>IFERROR(VLOOKUP($H1806,#REF!,10,FALSE),0)</f>
        <v>0</v>
      </c>
      <c r="AH1806" s="34">
        <f>IFERROR(VLOOKUP($H1806,#REF!,11,FALSE),0)</f>
        <v>0</v>
      </c>
      <c r="AI1806" s="42">
        <f>IFERROR(VLOOKUP($H1806,#REF!,12,FALSE),0)</f>
        <v>0</v>
      </c>
      <c r="AJ1806" s="34">
        <f>IFERROR(VLOOKUP($H1806,#REF!,10,FALSE),0)</f>
        <v>0</v>
      </c>
      <c r="AK1806" s="34">
        <f>IFERROR(VLOOKUP($H1806,#REF!,11,FALSE),0)</f>
        <v>0</v>
      </c>
      <c r="AL1806" s="42">
        <f>IFERROR(VLOOKUP($H1806,#REF!,12,FALSE),0)</f>
        <v>0</v>
      </c>
      <c r="AM1806" s="34">
        <f>IFERROR(VLOOKUP($H1806,#REF!,10,FALSE),0)</f>
        <v>0</v>
      </c>
      <c r="AN1806" s="34">
        <f>IFERROR(VLOOKUP($H1806,#REF!,11,FALSE),0)</f>
        <v>0</v>
      </c>
      <c r="AO1806" s="42">
        <f>IFERROR(VLOOKUP($H1806,#REF!,12,FALSE),0)</f>
        <v>0</v>
      </c>
      <c r="AP1806" s="34">
        <f>IFERROR(VLOOKUP($H1806,#REF!,10,FALSE),0)</f>
        <v>0</v>
      </c>
      <c r="AQ1806" s="34">
        <f>IFERROR(VLOOKUP($H1806,#REF!,11,FALSE),0)</f>
        <v>0</v>
      </c>
      <c r="AR1806" s="42">
        <f>IFERROR(VLOOKUP($H1806,#REF!,12,FALSE),0)</f>
        <v>0</v>
      </c>
      <c r="AS1806" s="34">
        <f>IFERROR(VLOOKUP($H1806,#REF!,13,FALSE),0)</f>
        <v>0</v>
      </c>
      <c r="AT1806" s="34">
        <f>IFERROR(VLOOKUP($H1806,#REF!,14,FALSE),0)</f>
        <v>0</v>
      </c>
      <c r="AU1806" s="42">
        <f>IFERROR(VLOOKUP($H1806,#REF!,15,FALSE),0)</f>
        <v>0</v>
      </c>
      <c r="AV1806" s="34">
        <f>IFERROR(VLOOKUP($H1806,#REF!,15,FALSE),0)</f>
        <v>0</v>
      </c>
      <c r="AW1806" s="34">
        <f>IFERROR(VLOOKUP($H1806,#REF!,16,FALSE),0)</f>
        <v>0</v>
      </c>
      <c r="AX1806" s="42">
        <f>IFERROR(VLOOKUP($H1806,#REF!,17,FALSE),0)</f>
        <v>0</v>
      </c>
    </row>
    <row r="1807" spans="1:50" x14ac:dyDescent="0.3">
      <c r="A1807" s="33" t="str">
        <f t="shared" si="112"/>
        <v>0</v>
      </c>
      <c r="B1807" s="33">
        <f>+'R&amp;E EXPORT'!B1606</f>
        <v>0</v>
      </c>
      <c r="C1807" t="str">
        <f>IFERROR(VLOOKUP(A1807,'MCSJ Export'!A:C,3,FALSE),"")</f>
        <v/>
      </c>
      <c r="D1807" s="37">
        <f t="shared" ca="1" si="113"/>
        <v>0</v>
      </c>
      <c r="E1807" s="37">
        <f t="shared" ca="1" si="114"/>
        <v>0</v>
      </c>
      <c r="F1807" s="37">
        <f t="shared" ca="1" si="115"/>
        <v>0</v>
      </c>
      <c r="G1807" s="37"/>
      <c r="H1807" s="33">
        <f>+'R&amp;E EXPORT'!A1606</f>
        <v>0</v>
      </c>
      <c r="I1807" s="34">
        <f>IFERROR(VLOOKUP($H1807,'Gen F Rev'!$A:$M,15,FALSE),0)</f>
        <v>0</v>
      </c>
      <c r="J1807" s="34">
        <f>IFERROR(VLOOKUP($H1807,'Gen F Rev'!$A:$M,16,FALSE),0)</f>
        <v>0</v>
      </c>
      <c r="K1807" s="42">
        <f>IFERROR(VLOOKUP($H1807,'Gen F Rev'!$A:$M,17,FALSE),0)</f>
        <v>0</v>
      </c>
      <c r="L1807" s="34">
        <f>IFERROR(VLOOKUP($H1807,'Gen F Exp'!$A:$E,15,FALSE),0)</f>
        <v>0</v>
      </c>
      <c r="M1807" s="34">
        <f>IFERROR(VLOOKUP($H1807,'Gen F Exp'!$A:$E,16,FALSE),0)</f>
        <v>0</v>
      </c>
      <c r="N1807" s="42">
        <f>IFERROR(VLOOKUP($H1807,'Gen F Exp'!$A:$E,17,FALSE),0)</f>
        <v>0</v>
      </c>
      <c r="O1807" s="34">
        <f>IFERROR(VLOOKUP($H1807,'Water F Rev'!$A:$L,15,FALSE),0)</f>
        <v>0</v>
      </c>
      <c r="P1807" s="34">
        <f>IFERROR(VLOOKUP($H1807,'Water F Rev'!$A:$L,16,FALSE),0)</f>
        <v>0</v>
      </c>
      <c r="Q1807" s="42">
        <f>IFERROR(VLOOKUP($H1807,'Water F Rev'!$A:$L,17,FALSE),0)</f>
        <v>0</v>
      </c>
      <c r="R1807" s="34">
        <f>IFERROR(VLOOKUP($H1807,'Water F Exp'!$A:$K,15,FALSE),0)</f>
        <v>0</v>
      </c>
      <c r="S1807" s="34">
        <f>IFERROR(VLOOKUP($H1807,'Water F Exp'!$A:$K,16,FALSE),0)</f>
        <v>0</v>
      </c>
      <c r="T1807" s="42">
        <f>IFERROR(VLOOKUP($H1807,'Water F Exp'!$A:$K,17,FALSE),0)</f>
        <v>0</v>
      </c>
      <c r="U1807" s="34">
        <f ca="1">IFERROR(VLOOKUP($H1807,'Sewer F Rev'!$A:$E,15,FALSE),0)</f>
        <v>0</v>
      </c>
      <c r="V1807" s="34">
        <f ca="1">IFERROR(VLOOKUP($H1807,'Sewer F Rev'!$A:$E,16,FALSE),0)</f>
        <v>0</v>
      </c>
      <c r="W1807" s="42">
        <f ca="1">IFERROR(VLOOKUP($H1807,'Sewer F Rev'!$A:$E,17,FALSE),0)</f>
        <v>0</v>
      </c>
      <c r="X1807" s="34">
        <f>IFERROR(VLOOKUP($H1807,'Sewer F Exp'!$A:$B,15,FALSE),0)</f>
        <v>0</v>
      </c>
      <c r="Y1807" s="34">
        <f>IFERROR(VLOOKUP($H1807,'Sewer F Exp'!$A:$B,16,FALSE),0)</f>
        <v>0</v>
      </c>
      <c r="Z1807" s="42">
        <f>IFERROR(VLOOKUP($H1807,'Sewer F Exp'!$A:$B,17,FALSE),0)</f>
        <v>0</v>
      </c>
      <c r="AA1807" s="34">
        <f>IFERROR(VLOOKUP($H1807,'Refuse F Rev'!$A:$E,15,FALSE),0)</f>
        <v>0</v>
      </c>
      <c r="AB1807" s="34">
        <f>IFERROR(VLOOKUP($H1807,'Refuse F Rev'!$A:$E,16,FALSE),0)</f>
        <v>0</v>
      </c>
      <c r="AC1807" s="42">
        <f>IFERROR(VLOOKUP($H1807,'Refuse F Rev'!$A:$E,17,FALSE),0)</f>
        <v>0</v>
      </c>
      <c r="AD1807" s="34">
        <f>IFERROR(VLOOKUP($H1807,'Refuse F Exp'!$A:$E,15,FALSE),0)</f>
        <v>0</v>
      </c>
      <c r="AE1807" s="34">
        <f>IFERROR(VLOOKUP($H1807,'Refuse F Exp'!$A:$E,16,FALSE),0)</f>
        <v>0</v>
      </c>
      <c r="AF1807" s="42">
        <f>IFERROR(VLOOKUP($H1807,'Refuse F Exp'!$A:$E,17,FALSE),0)</f>
        <v>0</v>
      </c>
      <c r="AG1807" s="34">
        <f>IFERROR(VLOOKUP($H1807,#REF!,10,FALSE),0)</f>
        <v>0</v>
      </c>
      <c r="AH1807" s="34">
        <f>IFERROR(VLOOKUP($H1807,#REF!,11,FALSE),0)</f>
        <v>0</v>
      </c>
      <c r="AI1807" s="42">
        <f>IFERROR(VLOOKUP($H1807,#REF!,12,FALSE),0)</f>
        <v>0</v>
      </c>
      <c r="AJ1807" s="34">
        <f>IFERROR(VLOOKUP($H1807,#REF!,10,FALSE),0)</f>
        <v>0</v>
      </c>
      <c r="AK1807" s="34">
        <f>IFERROR(VLOOKUP($H1807,#REF!,11,FALSE),0)</f>
        <v>0</v>
      </c>
      <c r="AL1807" s="42">
        <f>IFERROR(VLOOKUP($H1807,#REF!,12,FALSE),0)</f>
        <v>0</v>
      </c>
      <c r="AM1807" s="34">
        <f>IFERROR(VLOOKUP($H1807,#REF!,10,FALSE),0)</f>
        <v>0</v>
      </c>
      <c r="AN1807" s="34">
        <f>IFERROR(VLOOKUP($H1807,#REF!,11,FALSE),0)</f>
        <v>0</v>
      </c>
      <c r="AO1807" s="42">
        <f>IFERROR(VLOOKUP($H1807,#REF!,12,FALSE),0)</f>
        <v>0</v>
      </c>
      <c r="AP1807" s="34">
        <f>IFERROR(VLOOKUP($H1807,#REF!,10,FALSE),0)</f>
        <v>0</v>
      </c>
      <c r="AQ1807" s="34">
        <f>IFERROR(VLOOKUP($H1807,#REF!,11,FALSE),0)</f>
        <v>0</v>
      </c>
      <c r="AR1807" s="42">
        <f>IFERROR(VLOOKUP($H1807,#REF!,12,FALSE),0)</f>
        <v>0</v>
      </c>
      <c r="AS1807" s="34">
        <f>IFERROR(VLOOKUP($H1807,#REF!,13,FALSE),0)</f>
        <v>0</v>
      </c>
      <c r="AT1807" s="34">
        <f>IFERROR(VLOOKUP($H1807,#REF!,14,FALSE),0)</f>
        <v>0</v>
      </c>
      <c r="AU1807" s="42">
        <f>IFERROR(VLOOKUP($H1807,#REF!,15,FALSE),0)</f>
        <v>0</v>
      </c>
      <c r="AV1807" s="34">
        <f>IFERROR(VLOOKUP($H1807,#REF!,15,FALSE),0)</f>
        <v>0</v>
      </c>
      <c r="AW1807" s="34">
        <f>IFERROR(VLOOKUP($H1807,#REF!,16,FALSE),0)</f>
        <v>0</v>
      </c>
      <c r="AX1807" s="42">
        <f>IFERROR(VLOOKUP($H1807,#REF!,17,FALSE),0)</f>
        <v>0</v>
      </c>
    </row>
    <row r="1808" spans="1:50" x14ac:dyDescent="0.3">
      <c r="A1808" s="33" t="str">
        <f t="shared" si="112"/>
        <v>0</v>
      </c>
      <c r="B1808" s="33">
        <f>+'R&amp;E EXPORT'!B1607</f>
        <v>0</v>
      </c>
      <c r="C1808" t="str">
        <f>IFERROR(VLOOKUP(A1808,'MCSJ Export'!A:C,3,FALSE),"")</f>
        <v/>
      </c>
      <c r="D1808" s="37">
        <f t="shared" ca="1" si="113"/>
        <v>0</v>
      </c>
      <c r="E1808" s="37">
        <f t="shared" ca="1" si="114"/>
        <v>0</v>
      </c>
      <c r="F1808" s="37">
        <f t="shared" ca="1" si="115"/>
        <v>0</v>
      </c>
      <c r="G1808" s="37"/>
      <c r="H1808" s="33">
        <f>+'R&amp;E EXPORT'!A1607</f>
        <v>0</v>
      </c>
      <c r="I1808" s="34">
        <f>IFERROR(VLOOKUP($H1808,'Gen F Rev'!$A:$M,15,FALSE),0)</f>
        <v>0</v>
      </c>
      <c r="J1808" s="34">
        <f>IFERROR(VLOOKUP($H1808,'Gen F Rev'!$A:$M,16,FALSE),0)</f>
        <v>0</v>
      </c>
      <c r="K1808" s="42">
        <f>IFERROR(VLOOKUP($H1808,'Gen F Rev'!$A:$M,17,FALSE),0)</f>
        <v>0</v>
      </c>
      <c r="L1808" s="34">
        <f>IFERROR(VLOOKUP($H1808,'Gen F Exp'!$A:$E,15,FALSE),0)</f>
        <v>0</v>
      </c>
      <c r="M1808" s="34">
        <f>IFERROR(VLOOKUP($H1808,'Gen F Exp'!$A:$E,16,FALSE),0)</f>
        <v>0</v>
      </c>
      <c r="N1808" s="42">
        <f>IFERROR(VLOOKUP($H1808,'Gen F Exp'!$A:$E,17,FALSE),0)</f>
        <v>0</v>
      </c>
      <c r="O1808" s="34">
        <f>IFERROR(VLOOKUP($H1808,'Water F Rev'!$A:$L,15,FALSE),0)</f>
        <v>0</v>
      </c>
      <c r="P1808" s="34">
        <f>IFERROR(VLOOKUP($H1808,'Water F Rev'!$A:$L,16,FALSE),0)</f>
        <v>0</v>
      </c>
      <c r="Q1808" s="42">
        <f>IFERROR(VLOOKUP($H1808,'Water F Rev'!$A:$L,17,FALSE),0)</f>
        <v>0</v>
      </c>
      <c r="R1808" s="34">
        <f>IFERROR(VLOOKUP($H1808,'Water F Exp'!$A:$K,15,FALSE),0)</f>
        <v>0</v>
      </c>
      <c r="S1808" s="34">
        <f>IFERROR(VLOOKUP($H1808,'Water F Exp'!$A:$K,16,FALSE),0)</f>
        <v>0</v>
      </c>
      <c r="T1808" s="42">
        <f>IFERROR(VLOOKUP($H1808,'Water F Exp'!$A:$K,17,FALSE),0)</f>
        <v>0</v>
      </c>
      <c r="U1808" s="34">
        <f ca="1">IFERROR(VLOOKUP($H1808,'Sewer F Rev'!$A:$E,15,FALSE),0)</f>
        <v>0</v>
      </c>
      <c r="V1808" s="34">
        <f ca="1">IFERROR(VLOOKUP($H1808,'Sewer F Rev'!$A:$E,16,FALSE),0)</f>
        <v>0</v>
      </c>
      <c r="W1808" s="42">
        <f ca="1">IFERROR(VLOOKUP($H1808,'Sewer F Rev'!$A:$E,17,FALSE),0)</f>
        <v>0</v>
      </c>
      <c r="X1808" s="34">
        <f>IFERROR(VLOOKUP($H1808,'Sewer F Exp'!$A:$B,15,FALSE),0)</f>
        <v>0</v>
      </c>
      <c r="Y1808" s="34">
        <f>IFERROR(VLOOKUP($H1808,'Sewer F Exp'!$A:$B,16,FALSE),0)</f>
        <v>0</v>
      </c>
      <c r="Z1808" s="42">
        <f>IFERROR(VLOOKUP($H1808,'Sewer F Exp'!$A:$B,17,FALSE),0)</f>
        <v>0</v>
      </c>
      <c r="AA1808" s="34">
        <f>IFERROR(VLOOKUP($H1808,'Refuse F Rev'!$A:$E,15,FALSE),0)</f>
        <v>0</v>
      </c>
      <c r="AB1808" s="34">
        <f>IFERROR(VLOOKUP($H1808,'Refuse F Rev'!$A:$E,16,FALSE),0)</f>
        <v>0</v>
      </c>
      <c r="AC1808" s="42">
        <f>IFERROR(VLOOKUP($H1808,'Refuse F Rev'!$A:$E,17,FALSE),0)</f>
        <v>0</v>
      </c>
      <c r="AD1808" s="34">
        <f>IFERROR(VLOOKUP($H1808,'Refuse F Exp'!$A:$E,15,FALSE),0)</f>
        <v>0</v>
      </c>
      <c r="AE1808" s="34">
        <f>IFERROR(VLOOKUP($H1808,'Refuse F Exp'!$A:$E,16,FALSE),0)</f>
        <v>0</v>
      </c>
      <c r="AF1808" s="42">
        <f>IFERROR(VLOOKUP($H1808,'Refuse F Exp'!$A:$E,17,FALSE),0)</f>
        <v>0</v>
      </c>
      <c r="AG1808" s="34">
        <f>IFERROR(VLOOKUP($H1808,#REF!,10,FALSE),0)</f>
        <v>0</v>
      </c>
      <c r="AH1808" s="34">
        <f>IFERROR(VLOOKUP($H1808,#REF!,11,FALSE),0)</f>
        <v>0</v>
      </c>
      <c r="AI1808" s="42">
        <f>IFERROR(VLOOKUP($H1808,#REF!,12,FALSE),0)</f>
        <v>0</v>
      </c>
      <c r="AJ1808" s="34">
        <f>IFERROR(VLOOKUP($H1808,#REF!,10,FALSE),0)</f>
        <v>0</v>
      </c>
      <c r="AK1808" s="34">
        <f>IFERROR(VLOOKUP($H1808,#REF!,11,FALSE),0)</f>
        <v>0</v>
      </c>
      <c r="AL1808" s="42">
        <f>IFERROR(VLOOKUP($H1808,#REF!,12,FALSE),0)</f>
        <v>0</v>
      </c>
      <c r="AM1808" s="34">
        <f>IFERROR(VLOOKUP($H1808,#REF!,10,FALSE),0)</f>
        <v>0</v>
      </c>
      <c r="AN1808" s="34">
        <f>IFERROR(VLOOKUP($H1808,#REF!,11,FALSE),0)</f>
        <v>0</v>
      </c>
      <c r="AO1808" s="42">
        <f>IFERROR(VLOOKUP($H1808,#REF!,12,FALSE),0)</f>
        <v>0</v>
      </c>
      <c r="AP1808" s="34">
        <f>IFERROR(VLOOKUP($H1808,#REF!,10,FALSE),0)</f>
        <v>0</v>
      </c>
      <c r="AQ1808" s="34">
        <f>IFERROR(VLOOKUP($H1808,#REF!,11,FALSE),0)</f>
        <v>0</v>
      </c>
      <c r="AR1808" s="42">
        <f>IFERROR(VLOOKUP($H1808,#REF!,12,FALSE),0)</f>
        <v>0</v>
      </c>
      <c r="AS1808" s="34">
        <f>IFERROR(VLOOKUP($H1808,#REF!,13,FALSE),0)</f>
        <v>0</v>
      </c>
      <c r="AT1808" s="34">
        <f>IFERROR(VLOOKUP($H1808,#REF!,14,FALSE),0)</f>
        <v>0</v>
      </c>
      <c r="AU1808" s="42">
        <f>IFERROR(VLOOKUP($H1808,#REF!,15,FALSE),0)</f>
        <v>0</v>
      </c>
      <c r="AV1808" s="34">
        <f>IFERROR(VLOOKUP($H1808,#REF!,15,FALSE),0)</f>
        <v>0</v>
      </c>
      <c r="AW1808" s="34">
        <f>IFERROR(VLOOKUP($H1808,#REF!,16,FALSE),0)</f>
        <v>0</v>
      </c>
      <c r="AX1808" s="42">
        <f>IFERROR(VLOOKUP($H1808,#REF!,17,FALSE),0)</f>
        <v>0</v>
      </c>
    </row>
    <row r="1809" spans="1:50" x14ac:dyDescent="0.3">
      <c r="A1809" s="33" t="str">
        <f t="shared" si="112"/>
        <v>0</v>
      </c>
      <c r="B1809" s="33">
        <f>+'R&amp;E EXPORT'!B1608</f>
        <v>0</v>
      </c>
      <c r="C1809" t="str">
        <f>IFERROR(VLOOKUP(A1809,'MCSJ Export'!A:C,3,FALSE),"")</f>
        <v/>
      </c>
      <c r="D1809" s="37">
        <f t="shared" ca="1" si="113"/>
        <v>0</v>
      </c>
      <c r="E1809" s="37">
        <f t="shared" ca="1" si="114"/>
        <v>0</v>
      </c>
      <c r="F1809" s="37">
        <f t="shared" ca="1" si="115"/>
        <v>0</v>
      </c>
      <c r="G1809" s="37"/>
      <c r="H1809" s="33">
        <f>+'R&amp;E EXPORT'!A1608</f>
        <v>0</v>
      </c>
      <c r="I1809" s="34">
        <f>IFERROR(VLOOKUP($H1809,'Gen F Rev'!$A:$M,15,FALSE),0)</f>
        <v>0</v>
      </c>
      <c r="J1809" s="34">
        <f>IFERROR(VLOOKUP($H1809,'Gen F Rev'!$A:$M,16,FALSE),0)</f>
        <v>0</v>
      </c>
      <c r="K1809" s="42">
        <f>IFERROR(VLOOKUP($H1809,'Gen F Rev'!$A:$M,17,FALSE),0)</f>
        <v>0</v>
      </c>
      <c r="L1809" s="34">
        <f>IFERROR(VLOOKUP($H1809,'Gen F Exp'!$A:$E,15,FALSE),0)</f>
        <v>0</v>
      </c>
      <c r="M1809" s="34">
        <f>IFERROR(VLOOKUP($H1809,'Gen F Exp'!$A:$E,16,FALSE),0)</f>
        <v>0</v>
      </c>
      <c r="N1809" s="42">
        <f>IFERROR(VLOOKUP($H1809,'Gen F Exp'!$A:$E,17,FALSE),0)</f>
        <v>0</v>
      </c>
      <c r="O1809" s="34">
        <f>IFERROR(VLOOKUP($H1809,'Water F Rev'!$A:$L,15,FALSE),0)</f>
        <v>0</v>
      </c>
      <c r="P1809" s="34">
        <f>IFERROR(VLOOKUP($H1809,'Water F Rev'!$A:$L,16,FALSE),0)</f>
        <v>0</v>
      </c>
      <c r="Q1809" s="42">
        <f>IFERROR(VLOOKUP($H1809,'Water F Rev'!$A:$L,17,FALSE),0)</f>
        <v>0</v>
      </c>
      <c r="R1809" s="34">
        <f>IFERROR(VLOOKUP($H1809,'Water F Exp'!$A:$K,15,FALSE),0)</f>
        <v>0</v>
      </c>
      <c r="S1809" s="34">
        <f>IFERROR(VLOOKUP($H1809,'Water F Exp'!$A:$K,16,FALSE),0)</f>
        <v>0</v>
      </c>
      <c r="T1809" s="42">
        <f>IFERROR(VLOOKUP($H1809,'Water F Exp'!$A:$K,17,FALSE),0)</f>
        <v>0</v>
      </c>
      <c r="U1809" s="34">
        <f ca="1">IFERROR(VLOOKUP($H1809,'Sewer F Rev'!$A:$E,15,FALSE),0)</f>
        <v>0</v>
      </c>
      <c r="V1809" s="34">
        <f ca="1">IFERROR(VLOOKUP($H1809,'Sewer F Rev'!$A:$E,16,FALSE),0)</f>
        <v>0</v>
      </c>
      <c r="W1809" s="42">
        <f ca="1">IFERROR(VLOOKUP($H1809,'Sewer F Rev'!$A:$E,17,FALSE),0)</f>
        <v>0</v>
      </c>
      <c r="X1809" s="34">
        <f>IFERROR(VLOOKUP($H1809,'Sewer F Exp'!$A:$B,15,FALSE),0)</f>
        <v>0</v>
      </c>
      <c r="Y1809" s="34">
        <f>IFERROR(VLOOKUP($H1809,'Sewer F Exp'!$A:$B,16,FALSE),0)</f>
        <v>0</v>
      </c>
      <c r="Z1809" s="42">
        <f>IFERROR(VLOOKUP($H1809,'Sewer F Exp'!$A:$B,17,FALSE),0)</f>
        <v>0</v>
      </c>
      <c r="AA1809" s="34">
        <f>IFERROR(VLOOKUP($H1809,'Refuse F Rev'!$A:$E,15,FALSE),0)</f>
        <v>0</v>
      </c>
      <c r="AB1809" s="34">
        <f>IFERROR(VLOOKUP($H1809,'Refuse F Rev'!$A:$E,16,FALSE),0)</f>
        <v>0</v>
      </c>
      <c r="AC1809" s="42">
        <f>IFERROR(VLOOKUP($H1809,'Refuse F Rev'!$A:$E,17,FALSE),0)</f>
        <v>0</v>
      </c>
      <c r="AD1809" s="34">
        <f>IFERROR(VLOOKUP($H1809,'Refuse F Exp'!$A:$E,15,FALSE),0)</f>
        <v>0</v>
      </c>
      <c r="AE1809" s="34">
        <f>IFERROR(VLOOKUP($H1809,'Refuse F Exp'!$A:$E,16,FALSE),0)</f>
        <v>0</v>
      </c>
      <c r="AF1809" s="42">
        <f>IFERROR(VLOOKUP($H1809,'Refuse F Exp'!$A:$E,17,FALSE),0)</f>
        <v>0</v>
      </c>
      <c r="AG1809" s="34">
        <f>IFERROR(VLOOKUP($H1809,#REF!,10,FALSE),0)</f>
        <v>0</v>
      </c>
      <c r="AH1809" s="34">
        <f>IFERROR(VLOOKUP($H1809,#REF!,11,FALSE),0)</f>
        <v>0</v>
      </c>
      <c r="AI1809" s="42">
        <f>IFERROR(VLOOKUP($H1809,#REF!,12,FALSE),0)</f>
        <v>0</v>
      </c>
      <c r="AJ1809" s="34">
        <f>IFERROR(VLOOKUP($H1809,#REF!,10,FALSE),0)</f>
        <v>0</v>
      </c>
      <c r="AK1809" s="34">
        <f>IFERROR(VLOOKUP($H1809,#REF!,11,FALSE),0)</f>
        <v>0</v>
      </c>
      <c r="AL1809" s="42">
        <f>IFERROR(VLOOKUP($H1809,#REF!,12,FALSE),0)</f>
        <v>0</v>
      </c>
      <c r="AM1809" s="34">
        <f>IFERROR(VLOOKUP($H1809,#REF!,10,FALSE),0)</f>
        <v>0</v>
      </c>
      <c r="AN1809" s="34">
        <f>IFERROR(VLOOKUP($H1809,#REF!,11,FALSE),0)</f>
        <v>0</v>
      </c>
      <c r="AO1809" s="42">
        <f>IFERROR(VLOOKUP($H1809,#REF!,12,FALSE),0)</f>
        <v>0</v>
      </c>
      <c r="AP1809" s="34">
        <f>IFERROR(VLOOKUP($H1809,#REF!,10,FALSE),0)</f>
        <v>0</v>
      </c>
      <c r="AQ1809" s="34">
        <f>IFERROR(VLOOKUP($H1809,#REF!,11,FALSE),0)</f>
        <v>0</v>
      </c>
      <c r="AR1809" s="42">
        <f>IFERROR(VLOOKUP($H1809,#REF!,12,FALSE),0)</f>
        <v>0</v>
      </c>
      <c r="AS1809" s="34">
        <f>IFERROR(VLOOKUP($H1809,#REF!,13,FALSE),0)</f>
        <v>0</v>
      </c>
      <c r="AT1809" s="34">
        <f>IFERROR(VLOOKUP($H1809,#REF!,14,FALSE),0)</f>
        <v>0</v>
      </c>
      <c r="AU1809" s="42">
        <f>IFERROR(VLOOKUP($H1809,#REF!,15,FALSE),0)</f>
        <v>0</v>
      </c>
      <c r="AV1809" s="34">
        <f>IFERROR(VLOOKUP($H1809,#REF!,15,FALSE),0)</f>
        <v>0</v>
      </c>
      <c r="AW1809" s="34">
        <f>IFERROR(VLOOKUP($H1809,#REF!,16,FALSE),0)</f>
        <v>0</v>
      </c>
      <c r="AX1809" s="42">
        <f>IFERROR(VLOOKUP($H1809,#REF!,17,FALSE),0)</f>
        <v>0</v>
      </c>
    </row>
    <row r="1810" spans="1:50" x14ac:dyDescent="0.3">
      <c r="A1810" s="33" t="str">
        <f t="shared" si="112"/>
        <v>0</v>
      </c>
      <c r="B1810" s="33">
        <f>+'R&amp;E EXPORT'!B1609</f>
        <v>0</v>
      </c>
      <c r="C1810" t="str">
        <f>IFERROR(VLOOKUP(A1810,'MCSJ Export'!A:C,3,FALSE),"")</f>
        <v/>
      </c>
      <c r="D1810" s="37">
        <f t="shared" ca="1" si="113"/>
        <v>0</v>
      </c>
      <c r="E1810" s="37">
        <f t="shared" ca="1" si="114"/>
        <v>0</v>
      </c>
      <c r="F1810" s="37">
        <f t="shared" ca="1" si="115"/>
        <v>0</v>
      </c>
      <c r="G1810" s="37"/>
      <c r="H1810" s="33">
        <f>+'R&amp;E EXPORT'!A1609</f>
        <v>0</v>
      </c>
      <c r="I1810" s="34">
        <f>IFERROR(VLOOKUP($H1810,'Gen F Rev'!$A:$M,15,FALSE),0)</f>
        <v>0</v>
      </c>
      <c r="J1810" s="34">
        <f>IFERROR(VLOOKUP($H1810,'Gen F Rev'!$A:$M,16,FALSE),0)</f>
        <v>0</v>
      </c>
      <c r="K1810" s="42">
        <f>IFERROR(VLOOKUP($H1810,'Gen F Rev'!$A:$M,17,FALSE),0)</f>
        <v>0</v>
      </c>
      <c r="L1810" s="34">
        <f>IFERROR(VLOOKUP($H1810,'Gen F Exp'!$A:$E,15,FALSE),0)</f>
        <v>0</v>
      </c>
      <c r="M1810" s="34">
        <f>IFERROR(VLOOKUP($H1810,'Gen F Exp'!$A:$E,16,FALSE),0)</f>
        <v>0</v>
      </c>
      <c r="N1810" s="42">
        <f>IFERROR(VLOOKUP($H1810,'Gen F Exp'!$A:$E,17,FALSE),0)</f>
        <v>0</v>
      </c>
      <c r="O1810" s="34">
        <f>IFERROR(VLOOKUP($H1810,'Water F Rev'!$A:$L,15,FALSE),0)</f>
        <v>0</v>
      </c>
      <c r="P1810" s="34">
        <f>IFERROR(VLOOKUP($H1810,'Water F Rev'!$A:$L,16,FALSE),0)</f>
        <v>0</v>
      </c>
      <c r="Q1810" s="42">
        <f>IFERROR(VLOOKUP($H1810,'Water F Rev'!$A:$L,17,FALSE),0)</f>
        <v>0</v>
      </c>
      <c r="R1810" s="34">
        <f>IFERROR(VLOOKUP($H1810,'Water F Exp'!$A:$K,15,FALSE),0)</f>
        <v>0</v>
      </c>
      <c r="S1810" s="34">
        <f>IFERROR(VLOOKUP($H1810,'Water F Exp'!$A:$K,16,FALSE),0)</f>
        <v>0</v>
      </c>
      <c r="T1810" s="42">
        <f>IFERROR(VLOOKUP($H1810,'Water F Exp'!$A:$K,17,FALSE),0)</f>
        <v>0</v>
      </c>
      <c r="U1810" s="34">
        <f ca="1">IFERROR(VLOOKUP($H1810,'Sewer F Rev'!$A:$E,15,FALSE),0)</f>
        <v>0</v>
      </c>
      <c r="V1810" s="34">
        <f ca="1">IFERROR(VLOOKUP($H1810,'Sewer F Rev'!$A:$E,16,FALSE),0)</f>
        <v>0</v>
      </c>
      <c r="W1810" s="42">
        <f ca="1">IFERROR(VLOOKUP($H1810,'Sewer F Rev'!$A:$E,17,FALSE),0)</f>
        <v>0</v>
      </c>
      <c r="X1810" s="34">
        <f>IFERROR(VLOOKUP($H1810,'Sewer F Exp'!$A:$B,15,FALSE),0)</f>
        <v>0</v>
      </c>
      <c r="Y1810" s="34">
        <f>IFERROR(VLOOKUP($H1810,'Sewer F Exp'!$A:$B,16,FALSE),0)</f>
        <v>0</v>
      </c>
      <c r="Z1810" s="42">
        <f>IFERROR(VLOOKUP($H1810,'Sewer F Exp'!$A:$B,17,FALSE),0)</f>
        <v>0</v>
      </c>
      <c r="AA1810" s="34">
        <f>IFERROR(VLOOKUP($H1810,'Refuse F Rev'!$A:$E,15,FALSE),0)</f>
        <v>0</v>
      </c>
      <c r="AB1810" s="34">
        <f>IFERROR(VLOOKUP($H1810,'Refuse F Rev'!$A:$E,16,FALSE),0)</f>
        <v>0</v>
      </c>
      <c r="AC1810" s="42">
        <f>IFERROR(VLOOKUP($H1810,'Refuse F Rev'!$A:$E,17,FALSE),0)</f>
        <v>0</v>
      </c>
      <c r="AD1810" s="34">
        <f>IFERROR(VLOOKUP($H1810,'Refuse F Exp'!$A:$E,15,FALSE),0)</f>
        <v>0</v>
      </c>
      <c r="AE1810" s="34">
        <f>IFERROR(VLOOKUP($H1810,'Refuse F Exp'!$A:$E,16,FALSE),0)</f>
        <v>0</v>
      </c>
      <c r="AF1810" s="42">
        <f>IFERROR(VLOOKUP($H1810,'Refuse F Exp'!$A:$E,17,FALSE),0)</f>
        <v>0</v>
      </c>
      <c r="AG1810" s="34">
        <f>IFERROR(VLOOKUP($H1810,#REF!,10,FALSE),0)</f>
        <v>0</v>
      </c>
      <c r="AH1810" s="34">
        <f>IFERROR(VLOOKUP($H1810,#REF!,11,FALSE),0)</f>
        <v>0</v>
      </c>
      <c r="AI1810" s="42">
        <f>IFERROR(VLOOKUP($H1810,#REF!,12,FALSE),0)</f>
        <v>0</v>
      </c>
      <c r="AJ1810" s="34">
        <f>IFERROR(VLOOKUP($H1810,#REF!,10,FALSE),0)</f>
        <v>0</v>
      </c>
      <c r="AK1810" s="34">
        <f>IFERROR(VLOOKUP($H1810,#REF!,11,FALSE),0)</f>
        <v>0</v>
      </c>
      <c r="AL1810" s="42">
        <f>IFERROR(VLOOKUP($H1810,#REF!,12,FALSE),0)</f>
        <v>0</v>
      </c>
      <c r="AM1810" s="34">
        <f>IFERROR(VLOOKUP($H1810,#REF!,10,FALSE),0)</f>
        <v>0</v>
      </c>
      <c r="AN1810" s="34">
        <f>IFERROR(VLOOKUP($H1810,#REF!,11,FALSE),0)</f>
        <v>0</v>
      </c>
      <c r="AO1810" s="42">
        <f>IFERROR(VLOOKUP($H1810,#REF!,12,FALSE),0)</f>
        <v>0</v>
      </c>
      <c r="AP1810" s="34">
        <f>IFERROR(VLOOKUP($H1810,#REF!,10,FALSE),0)</f>
        <v>0</v>
      </c>
      <c r="AQ1810" s="34">
        <f>IFERROR(VLOOKUP($H1810,#REF!,11,FALSE),0)</f>
        <v>0</v>
      </c>
      <c r="AR1810" s="42">
        <f>IFERROR(VLOOKUP($H1810,#REF!,12,FALSE),0)</f>
        <v>0</v>
      </c>
      <c r="AS1810" s="34">
        <f>IFERROR(VLOOKUP($H1810,#REF!,13,FALSE),0)</f>
        <v>0</v>
      </c>
      <c r="AT1810" s="34">
        <f>IFERROR(VLOOKUP($H1810,#REF!,14,FALSE),0)</f>
        <v>0</v>
      </c>
      <c r="AU1810" s="42">
        <f>IFERROR(VLOOKUP($H1810,#REF!,15,FALSE),0)</f>
        <v>0</v>
      </c>
      <c r="AV1810" s="34">
        <f>IFERROR(VLOOKUP($H1810,#REF!,15,FALSE),0)</f>
        <v>0</v>
      </c>
      <c r="AW1810" s="34">
        <f>IFERROR(VLOOKUP($H1810,#REF!,16,FALSE),0)</f>
        <v>0</v>
      </c>
      <c r="AX1810" s="42">
        <f>IFERROR(VLOOKUP($H1810,#REF!,17,FALSE),0)</f>
        <v>0</v>
      </c>
    </row>
    <row r="1811" spans="1:50" x14ac:dyDescent="0.3">
      <c r="A1811" s="33" t="str">
        <f t="shared" si="112"/>
        <v>0</v>
      </c>
      <c r="B1811" s="33">
        <f>+'R&amp;E EXPORT'!B1610</f>
        <v>0</v>
      </c>
      <c r="C1811" t="str">
        <f>IFERROR(VLOOKUP(A1811,'MCSJ Export'!A:C,3,FALSE),"")</f>
        <v/>
      </c>
      <c r="D1811" s="37">
        <f t="shared" ca="1" si="113"/>
        <v>0</v>
      </c>
      <c r="E1811" s="37">
        <f t="shared" ca="1" si="114"/>
        <v>0</v>
      </c>
      <c r="F1811" s="37">
        <f t="shared" ca="1" si="115"/>
        <v>0</v>
      </c>
      <c r="G1811" s="37"/>
      <c r="H1811" s="33">
        <f>+'R&amp;E EXPORT'!A1610</f>
        <v>0</v>
      </c>
      <c r="I1811" s="34">
        <f>IFERROR(VLOOKUP($H1811,'Gen F Rev'!$A:$M,15,FALSE),0)</f>
        <v>0</v>
      </c>
      <c r="J1811" s="34">
        <f>IFERROR(VLOOKUP($H1811,'Gen F Rev'!$A:$M,16,FALSE),0)</f>
        <v>0</v>
      </c>
      <c r="K1811" s="42">
        <f>IFERROR(VLOOKUP($H1811,'Gen F Rev'!$A:$M,17,FALSE),0)</f>
        <v>0</v>
      </c>
      <c r="L1811" s="34">
        <f>IFERROR(VLOOKUP($H1811,'Gen F Exp'!$A:$E,15,FALSE),0)</f>
        <v>0</v>
      </c>
      <c r="M1811" s="34">
        <f>IFERROR(VLOOKUP($H1811,'Gen F Exp'!$A:$E,16,FALSE),0)</f>
        <v>0</v>
      </c>
      <c r="N1811" s="42">
        <f>IFERROR(VLOOKUP($H1811,'Gen F Exp'!$A:$E,17,FALSE),0)</f>
        <v>0</v>
      </c>
      <c r="O1811" s="34">
        <f>IFERROR(VLOOKUP($H1811,'Water F Rev'!$A:$L,15,FALSE),0)</f>
        <v>0</v>
      </c>
      <c r="P1811" s="34">
        <f>IFERROR(VLOOKUP($H1811,'Water F Rev'!$A:$L,16,FALSE),0)</f>
        <v>0</v>
      </c>
      <c r="Q1811" s="42">
        <f>IFERROR(VLOOKUP($H1811,'Water F Rev'!$A:$L,17,FALSE),0)</f>
        <v>0</v>
      </c>
      <c r="R1811" s="34">
        <f>IFERROR(VLOOKUP($H1811,'Water F Exp'!$A:$K,15,FALSE),0)</f>
        <v>0</v>
      </c>
      <c r="S1811" s="34">
        <f>IFERROR(VLOOKUP($H1811,'Water F Exp'!$A:$K,16,FALSE),0)</f>
        <v>0</v>
      </c>
      <c r="T1811" s="42">
        <f>IFERROR(VLOOKUP($H1811,'Water F Exp'!$A:$K,17,FALSE),0)</f>
        <v>0</v>
      </c>
      <c r="U1811" s="34">
        <f ca="1">IFERROR(VLOOKUP($H1811,'Sewer F Rev'!$A:$E,15,FALSE),0)</f>
        <v>0</v>
      </c>
      <c r="V1811" s="34">
        <f ca="1">IFERROR(VLOOKUP($H1811,'Sewer F Rev'!$A:$E,16,FALSE),0)</f>
        <v>0</v>
      </c>
      <c r="W1811" s="42">
        <f ca="1">IFERROR(VLOOKUP($H1811,'Sewer F Rev'!$A:$E,17,FALSE),0)</f>
        <v>0</v>
      </c>
      <c r="X1811" s="34">
        <f>IFERROR(VLOOKUP($H1811,'Sewer F Exp'!$A:$B,15,FALSE),0)</f>
        <v>0</v>
      </c>
      <c r="Y1811" s="34">
        <f>IFERROR(VLOOKUP($H1811,'Sewer F Exp'!$A:$B,16,FALSE),0)</f>
        <v>0</v>
      </c>
      <c r="Z1811" s="42">
        <f>IFERROR(VLOOKUP($H1811,'Sewer F Exp'!$A:$B,17,FALSE),0)</f>
        <v>0</v>
      </c>
      <c r="AA1811" s="34">
        <f>IFERROR(VLOOKUP($H1811,'Refuse F Rev'!$A:$E,15,FALSE),0)</f>
        <v>0</v>
      </c>
      <c r="AB1811" s="34">
        <f>IFERROR(VLOOKUP($H1811,'Refuse F Rev'!$A:$E,16,FALSE),0)</f>
        <v>0</v>
      </c>
      <c r="AC1811" s="42">
        <f>IFERROR(VLOOKUP($H1811,'Refuse F Rev'!$A:$E,17,FALSE),0)</f>
        <v>0</v>
      </c>
      <c r="AD1811" s="34">
        <f>IFERROR(VLOOKUP($H1811,'Refuse F Exp'!$A:$E,15,FALSE),0)</f>
        <v>0</v>
      </c>
      <c r="AE1811" s="34">
        <f>IFERROR(VLOOKUP($H1811,'Refuse F Exp'!$A:$E,16,FALSE),0)</f>
        <v>0</v>
      </c>
      <c r="AF1811" s="42">
        <f>IFERROR(VLOOKUP($H1811,'Refuse F Exp'!$A:$E,17,FALSE),0)</f>
        <v>0</v>
      </c>
      <c r="AG1811" s="34">
        <f>IFERROR(VLOOKUP($H1811,#REF!,10,FALSE),0)</f>
        <v>0</v>
      </c>
      <c r="AH1811" s="34">
        <f>IFERROR(VLOOKUP($H1811,#REF!,11,FALSE),0)</f>
        <v>0</v>
      </c>
      <c r="AI1811" s="42">
        <f>IFERROR(VLOOKUP($H1811,#REF!,12,FALSE),0)</f>
        <v>0</v>
      </c>
      <c r="AJ1811" s="34">
        <f>IFERROR(VLOOKUP($H1811,#REF!,10,FALSE),0)</f>
        <v>0</v>
      </c>
      <c r="AK1811" s="34">
        <f>IFERROR(VLOOKUP($H1811,#REF!,11,FALSE),0)</f>
        <v>0</v>
      </c>
      <c r="AL1811" s="42">
        <f>IFERROR(VLOOKUP($H1811,#REF!,12,FALSE),0)</f>
        <v>0</v>
      </c>
      <c r="AM1811" s="34">
        <f>IFERROR(VLOOKUP($H1811,#REF!,10,FALSE),0)</f>
        <v>0</v>
      </c>
      <c r="AN1811" s="34">
        <f>IFERROR(VLOOKUP($H1811,#REF!,11,FALSE),0)</f>
        <v>0</v>
      </c>
      <c r="AO1811" s="42">
        <f>IFERROR(VLOOKUP($H1811,#REF!,12,FALSE),0)</f>
        <v>0</v>
      </c>
      <c r="AP1811" s="34">
        <f>IFERROR(VLOOKUP($H1811,#REF!,10,FALSE),0)</f>
        <v>0</v>
      </c>
      <c r="AQ1811" s="34">
        <f>IFERROR(VLOOKUP($H1811,#REF!,11,FALSE),0)</f>
        <v>0</v>
      </c>
      <c r="AR1811" s="42">
        <f>IFERROR(VLOOKUP($H1811,#REF!,12,FALSE),0)</f>
        <v>0</v>
      </c>
      <c r="AS1811" s="34">
        <f>IFERROR(VLOOKUP($H1811,#REF!,13,FALSE),0)</f>
        <v>0</v>
      </c>
      <c r="AT1811" s="34">
        <f>IFERROR(VLOOKUP($H1811,#REF!,14,FALSE),0)</f>
        <v>0</v>
      </c>
      <c r="AU1811" s="42">
        <f>IFERROR(VLOOKUP($H1811,#REF!,15,FALSE),0)</f>
        <v>0</v>
      </c>
      <c r="AV1811" s="34">
        <f>IFERROR(VLOOKUP($H1811,#REF!,15,FALSE),0)</f>
        <v>0</v>
      </c>
      <c r="AW1811" s="34">
        <f>IFERROR(VLOOKUP($H1811,#REF!,16,FALSE),0)</f>
        <v>0</v>
      </c>
      <c r="AX1811" s="42">
        <f>IFERROR(VLOOKUP($H1811,#REF!,17,FALSE),0)</f>
        <v>0</v>
      </c>
    </row>
    <row r="1812" spans="1:50" x14ac:dyDescent="0.3">
      <c r="A1812" s="33" t="str">
        <f t="shared" si="112"/>
        <v>0</v>
      </c>
      <c r="B1812" s="33">
        <f>+'R&amp;E EXPORT'!B1611</f>
        <v>0</v>
      </c>
      <c r="C1812" t="str">
        <f>IFERROR(VLOOKUP(A1812,'MCSJ Export'!A:C,3,FALSE),"")</f>
        <v/>
      </c>
      <c r="D1812" s="37">
        <f t="shared" ca="1" si="113"/>
        <v>0</v>
      </c>
      <c r="E1812" s="37">
        <f t="shared" ca="1" si="114"/>
        <v>0</v>
      </c>
      <c r="F1812" s="37">
        <f t="shared" ca="1" si="115"/>
        <v>0</v>
      </c>
      <c r="G1812" s="37"/>
      <c r="H1812" s="33">
        <f>+'R&amp;E EXPORT'!A1611</f>
        <v>0</v>
      </c>
      <c r="I1812" s="34">
        <f>IFERROR(VLOOKUP($H1812,'Gen F Rev'!$A:$M,15,FALSE),0)</f>
        <v>0</v>
      </c>
      <c r="J1812" s="34">
        <f>IFERROR(VLOOKUP($H1812,'Gen F Rev'!$A:$M,16,FALSE),0)</f>
        <v>0</v>
      </c>
      <c r="K1812" s="42">
        <f>IFERROR(VLOOKUP($H1812,'Gen F Rev'!$A:$M,17,FALSE),0)</f>
        <v>0</v>
      </c>
      <c r="L1812" s="34">
        <f>IFERROR(VLOOKUP($H1812,'Gen F Exp'!$A:$E,15,FALSE),0)</f>
        <v>0</v>
      </c>
      <c r="M1812" s="34">
        <f>IFERROR(VLOOKUP($H1812,'Gen F Exp'!$A:$E,16,FALSE),0)</f>
        <v>0</v>
      </c>
      <c r="N1812" s="42">
        <f>IFERROR(VLOOKUP($H1812,'Gen F Exp'!$A:$E,17,FALSE),0)</f>
        <v>0</v>
      </c>
      <c r="O1812" s="34">
        <f>IFERROR(VLOOKUP($H1812,'Water F Rev'!$A:$L,15,FALSE),0)</f>
        <v>0</v>
      </c>
      <c r="P1812" s="34">
        <f>IFERROR(VLOOKUP($H1812,'Water F Rev'!$A:$L,16,FALSE),0)</f>
        <v>0</v>
      </c>
      <c r="Q1812" s="42">
        <f>IFERROR(VLOOKUP($H1812,'Water F Rev'!$A:$L,17,FALSE),0)</f>
        <v>0</v>
      </c>
      <c r="R1812" s="34">
        <f>IFERROR(VLOOKUP($H1812,'Water F Exp'!$A:$K,15,FALSE),0)</f>
        <v>0</v>
      </c>
      <c r="S1812" s="34">
        <f>IFERROR(VLOOKUP($H1812,'Water F Exp'!$A:$K,16,FALSE),0)</f>
        <v>0</v>
      </c>
      <c r="T1812" s="42">
        <f>IFERROR(VLOOKUP($H1812,'Water F Exp'!$A:$K,17,FALSE),0)</f>
        <v>0</v>
      </c>
      <c r="U1812" s="34">
        <f ca="1">IFERROR(VLOOKUP($H1812,'Sewer F Rev'!$A:$E,15,FALSE),0)</f>
        <v>0</v>
      </c>
      <c r="V1812" s="34">
        <f ca="1">IFERROR(VLOOKUP($H1812,'Sewer F Rev'!$A:$E,16,FALSE),0)</f>
        <v>0</v>
      </c>
      <c r="W1812" s="42">
        <f ca="1">IFERROR(VLOOKUP($H1812,'Sewer F Rev'!$A:$E,17,FALSE),0)</f>
        <v>0</v>
      </c>
      <c r="X1812" s="34">
        <f>IFERROR(VLOOKUP($H1812,'Sewer F Exp'!$A:$B,15,FALSE),0)</f>
        <v>0</v>
      </c>
      <c r="Y1812" s="34">
        <f>IFERROR(VLOOKUP($H1812,'Sewer F Exp'!$A:$B,16,FALSE),0)</f>
        <v>0</v>
      </c>
      <c r="Z1812" s="42">
        <f>IFERROR(VLOOKUP($H1812,'Sewer F Exp'!$A:$B,17,FALSE),0)</f>
        <v>0</v>
      </c>
      <c r="AA1812" s="34">
        <f>IFERROR(VLOOKUP($H1812,'Refuse F Rev'!$A:$E,15,FALSE),0)</f>
        <v>0</v>
      </c>
      <c r="AB1812" s="34">
        <f>IFERROR(VLOOKUP($H1812,'Refuse F Rev'!$A:$E,16,FALSE),0)</f>
        <v>0</v>
      </c>
      <c r="AC1812" s="42">
        <f>IFERROR(VLOOKUP($H1812,'Refuse F Rev'!$A:$E,17,FALSE),0)</f>
        <v>0</v>
      </c>
      <c r="AD1812" s="34">
        <f>IFERROR(VLOOKUP($H1812,'Refuse F Exp'!$A:$E,15,FALSE),0)</f>
        <v>0</v>
      </c>
      <c r="AE1812" s="34">
        <f>IFERROR(VLOOKUP($H1812,'Refuse F Exp'!$A:$E,16,FALSE),0)</f>
        <v>0</v>
      </c>
      <c r="AF1812" s="42">
        <f>IFERROR(VLOOKUP($H1812,'Refuse F Exp'!$A:$E,17,FALSE),0)</f>
        <v>0</v>
      </c>
      <c r="AG1812" s="34">
        <f>IFERROR(VLOOKUP($H1812,#REF!,10,FALSE),0)</f>
        <v>0</v>
      </c>
      <c r="AH1812" s="34">
        <f>IFERROR(VLOOKUP($H1812,#REF!,11,FALSE),0)</f>
        <v>0</v>
      </c>
      <c r="AI1812" s="42">
        <f>IFERROR(VLOOKUP($H1812,#REF!,12,FALSE),0)</f>
        <v>0</v>
      </c>
      <c r="AJ1812" s="34">
        <f>IFERROR(VLOOKUP($H1812,#REF!,10,FALSE),0)</f>
        <v>0</v>
      </c>
      <c r="AK1812" s="34">
        <f>IFERROR(VLOOKUP($H1812,#REF!,11,FALSE),0)</f>
        <v>0</v>
      </c>
      <c r="AL1812" s="42">
        <f>IFERROR(VLOOKUP($H1812,#REF!,12,FALSE),0)</f>
        <v>0</v>
      </c>
      <c r="AM1812" s="34">
        <f>IFERROR(VLOOKUP($H1812,#REF!,10,FALSE),0)</f>
        <v>0</v>
      </c>
      <c r="AN1812" s="34">
        <f>IFERROR(VLOOKUP($H1812,#REF!,11,FALSE),0)</f>
        <v>0</v>
      </c>
      <c r="AO1812" s="42">
        <f>IFERROR(VLOOKUP($H1812,#REF!,12,FALSE),0)</f>
        <v>0</v>
      </c>
      <c r="AP1812" s="34">
        <f>IFERROR(VLOOKUP($H1812,#REF!,10,FALSE),0)</f>
        <v>0</v>
      </c>
      <c r="AQ1812" s="34">
        <f>IFERROR(VLOOKUP($H1812,#REF!,11,FALSE),0)</f>
        <v>0</v>
      </c>
      <c r="AR1812" s="42">
        <f>IFERROR(VLOOKUP($H1812,#REF!,12,FALSE),0)</f>
        <v>0</v>
      </c>
      <c r="AS1812" s="34">
        <f>IFERROR(VLOOKUP($H1812,#REF!,13,FALSE),0)</f>
        <v>0</v>
      </c>
      <c r="AT1812" s="34">
        <f>IFERROR(VLOOKUP($H1812,#REF!,14,FALSE),0)</f>
        <v>0</v>
      </c>
      <c r="AU1812" s="42">
        <f>IFERROR(VLOOKUP($H1812,#REF!,15,FALSE),0)</f>
        <v>0</v>
      </c>
      <c r="AV1812" s="34">
        <f>IFERROR(VLOOKUP($H1812,#REF!,15,FALSE),0)</f>
        <v>0</v>
      </c>
      <c r="AW1812" s="34">
        <f>IFERROR(VLOOKUP($H1812,#REF!,16,FALSE),0)</f>
        <v>0</v>
      </c>
      <c r="AX1812" s="42">
        <f>IFERROR(VLOOKUP($H1812,#REF!,17,FALSE),0)</f>
        <v>0</v>
      </c>
    </row>
    <row r="1813" spans="1:50" x14ac:dyDescent="0.3">
      <c r="A1813" s="33" t="str">
        <f t="shared" si="112"/>
        <v>0</v>
      </c>
      <c r="B1813" s="33">
        <f>+'R&amp;E EXPORT'!B1612</f>
        <v>0</v>
      </c>
      <c r="C1813" t="str">
        <f>IFERROR(VLOOKUP(A1813,'MCSJ Export'!A:C,3,FALSE),"")</f>
        <v/>
      </c>
      <c r="D1813" s="37">
        <f t="shared" ca="1" si="113"/>
        <v>0</v>
      </c>
      <c r="E1813" s="37">
        <f t="shared" ca="1" si="114"/>
        <v>0</v>
      </c>
      <c r="F1813" s="37">
        <f t="shared" ca="1" si="115"/>
        <v>0</v>
      </c>
      <c r="G1813" s="37"/>
      <c r="H1813" s="33">
        <f>+'R&amp;E EXPORT'!A1612</f>
        <v>0</v>
      </c>
      <c r="I1813" s="34">
        <f>IFERROR(VLOOKUP($H1813,'Gen F Rev'!$A:$M,15,FALSE),0)</f>
        <v>0</v>
      </c>
      <c r="J1813" s="34">
        <f>IFERROR(VLOOKUP($H1813,'Gen F Rev'!$A:$M,16,FALSE),0)</f>
        <v>0</v>
      </c>
      <c r="K1813" s="42">
        <f>IFERROR(VLOOKUP($H1813,'Gen F Rev'!$A:$M,17,FALSE),0)</f>
        <v>0</v>
      </c>
      <c r="L1813" s="34">
        <f>IFERROR(VLOOKUP($H1813,'Gen F Exp'!$A:$E,15,FALSE),0)</f>
        <v>0</v>
      </c>
      <c r="M1813" s="34">
        <f>IFERROR(VLOOKUP($H1813,'Gen F Exp'!$A:$E,16,FALSE),0)</f>
        <v>0</v>
      </c>
      <c r="N1813" s="42">
        <f>IFERROR(VLOOKUP($H1813,'Gen F Exp'!$A:$E,17,FALSE),0)</f>
        <v>0</v>
      </c>
      <c r="O1813" s="34">
        <f>IFERROR(VLOOKUP($H1813,'Water F Rev'!$A:$L,15,FALSE),0)</f>
        <v>0</v>
      </c>
      <c r="P1813" s="34">
        <f>IFERROR(VLOOKUP($H1813,'Water F Rev'!$A:$L,16,FALSE),0)</f>
        <v>0</v>
      </c>
      <c r="Q1813" s="42">
        <f>IFERROR(VLOOKUP($H1813,'Water F Rev'!$A:$L,17,FALSE),0)</f>
        <v>0</v>
      </c>
      <c r="R1813" s="34">
        <f>IFERROR(VLOOKUP($H1813,'Water F Exp'!$A:$K,15,FALSE),0)</f>
        <v>0</v>
      </c>
      <c r="S1813" s="34">
        <f>IFERROR(VLOOKUP($H1813,'Water F Exp'!$A:$K,16,FALSE),0)</f>
        <v>0</v>
      </c>
      <c r="T1813" s="42">
        <f>IFERROR(VLOOKUP($H1813,'Water F Exp'!$A:$K,17,FALSE),0)</f>
        <v>0</v>
      </c>
      <c r="U1813" s="34">
        <f ca="1">IFERROR(VLOOKUP($H1813,'Sewer F Rev'!$A:$E,15,FALSE),0)</f>
        <v>0</v>
      </c>
      <c r="V1813" s="34">
        <f ca="1">IFERROR(VLOOKUP($H1813,'Sewer F Rev'!$A:$E,16,FALSE),0)</f>
        <v>0</v>
      </c>
      <c r="W1813" s="42">
        <f ca="1">IFERROR(VLOOKUP($H1813,'Sewer F Rev'!$A:$E,17,FALSE),0)</f>
        <v>0</v>
      </c>
      <c r="X1813" s="34">
        <f>IFERROR(VLOOKUP($H1813,'Sewer F Exp'!$A:$B,15,FALSE),0)</f>
        <v>0</v>
      </c>
      <c r="Y1813" s="34">
        <f>IFERROR(VLOOKUP($H1813,'Sewer F Exp'!$A:$B,16,FALSE),0)</f>
        <v>0</v>
      </c>
      <c r="Z1813" s="42">
        <f>IFERROR(VLOOKUP($H1813,'Sewer F Exp'!$A:$B,17,FALSE),0)</f>
        <v>0</v>
      </c>
      <c r="AA1813" s="34">
        <f>IFERROR(VLOOKUP($H1813,'Refuse F Rev'!$A:$E,15,FALSE),0)</f>
        <v>0</v>
      </c>
      <c r="AB1813" s="34">
        <f>IFERROR(VLOOKUP($H1813,'Refuse F Rev'!$A:$E,16,FALSE),0)</f>
        <v>0</v>
      </c>
      <c r="AC1813" s="42">
        <f>IFERROR(VLOOKUP($H1813,'Refuse F Rev'!$A:$E,17,FALSE),0)</f>
        <v>0</v>
      </c>
      <c r="AD1813" s="34">
        <f>IFERROR(VLOOKUP($H1813,'Refuse F Exp'!$A:$E,15,FALSE),0)</f>
        <v>0</v>
      </c>
      <c r="AE1813" s="34">
        <f>IFERROR(VLOOKUP($H1813,'Refuse F Exp'!$A:$E,16,FALSE),0)</f>
        <v>0</v>
      </c>
      <c r="AF1813" s="42">
        <f>IFERROR(VLOOKUP($H1813,'Refuse F Exp'!$A:$E,17,FALSE),0)</f>
        <v>0</v>
      </c>
      <c r="AG1813" s="34">
        <f>IFERROR(VLOOKUP($H1813,#REF!,10,FALSE),0)</f>
        <v>0</v>
      </c>
      <c r="AH1813" s="34">
        <f>IFERROR(VLOOKUP($H1813,#REF!,11,FALSE),0)</f>
        <v>0</v>
      </c>
      <c r="AI1813" s="42">
        <f>IFERROR(VLOOKUP($H1813,#REF!,12,FALSE),0)</f>
        <v>0</v>
      </c>
      <c r="AJ1813" s="34">
        <f>IFERROR(VLOOKUP($H1813,#REF!,10,FALSE),0)</f>
        <v>0</v>
      </c>
      <c r="AK1813" s="34">
        <f>IFERROR(VLOOKUP($H1813,#REF!,11,FALSE),0)</f>
        <v>0</v>
      </c>
      <c r="AL1813" s="42">
        <f>IFERROR(VLOOKUP($H1813,#REF!,12,FALSE),0)</f>
        <v>0</v>
      </c>
      <c r="AM1813" s="34">
        <f>IFERROR(VLOOKUP($H1813,#REF!,10,FALSE),0)</f>
        <v>0</v>
      </c>
      <c r="AN1813" s="34">
        <f>IFERROR(VLOOKUP($H1813,#REF!,11,FALSE),0)</f>
        <v>0</v>
      </c>
      <c r="AO1813" s="42">
        <f>IFERROR(VLOOKUP($H1813,#REF!,12,FALSE),0)</f>
        <v>0</v>
      </c>
      <c r="AP1813" s="34">
        <f>IFERROR(VLOOKUP($H1813,#REF!,10,FALSE),0)</f>
        <v>0</v>
      </c>
      <c r="AQ1813" s="34">
        <f>IFERROR(VLOOKUP($H1813,#REF!,11,FALSE),0)</f>
        <v>0</v>
      </c>
      <c r="AR1813" s="42">
        <f>IFERROR(VLOOKUP($H1813,#REF!,12,FALSE),0)</f>
        <v>0</v>
      </c>
      <c r="AS1813" s="34">
        <f>IFERROR(VLOOKUP($H1813,#REF!,13,FALSE),0)</f>
        <v>0</v>
      </c>
      <c r="AT1813" s="34">
        <f>IFERROR(VLOOKUP($H1813,#REF!,14,FALSE),0)</f>
        <v>0</v>
      </c>
      <c r="AU1813" s="42">
        <f>IFERROR(VLOOKUP($H1813,#REF!,15,FALSE),0)</f>
        <v>0</v>
      </c>
      <c r="AV1813" s="34">
        <f>IFERROR(VLOOKUP($H1813,#REF!,15,FALSE),0)</f>
        <v>0</v>
      </c>
      <c r="AW1813" s="34">
        <f>IFERROR(VLOOKUP($H1813,#REF!,16,FALSE),0)</f>
        <v>0</v>
      </c>
      <c r="AX1813" s="42">
        <f>IFERROR(VLOOKUP($H1813,#REF!,17,FALSE),0)</f>
        <v>0</v>
      </c>
    </row>
    <row r="1814" spans="1:50" x14ac:dyDescent="0.3">
      <c r="A1814" s="33" t="str">
        <f t="shared" si="112"/>
        <v>0</v>
      </c>
      <c r="B1814" s="33">
        <f>+'R&amp;E EXPORT'!B1613</f>
        <v>0</v>
      </c>
      <c r="C1814" t="str">
        <f>IFERROR(VLOOKUP(A1814,'MCSJ Export'!A:C,3,FALSE),"")</f>
        <v/>
      </c>
      <c r="D1814" s="37">
        <f t="shared" ca="1" si="113"/>
        <v>0</v>
      </c>
      <c r="E1814" s="37">
        <f t="shared" ca="1" si="114"/>
        <v>0</v>
      </c>
      <c r="F1814" s="37">
        <f t="shared" ca="1" si="115"/>
        <v>0</v>
      </c>
      <c r="G1814" s="37"/>
      <c r="H1814" s="33">
        <f>+'R&amp;E EXPORT'!A1613</f>
        <v>0</v>
      </c>
      <c r="I1814" s="34">
        <f>IFERROR(VLOOKUP($H1814,'Gen F Rev'!$A:$M,15,FALSE),0)</f>
        <v>0</v>
      </c>
      <c r="J1814" s="34">
        <f>IFERROR(VLOOKUP($H1814,'Gen F Rev'!$A:$M,16,FALSE),0)</f>
        <v>0</v>
      </c>
      <c r="K1814" s="42">
        <f>IFERROR(VLOOKUP($H1814,'Gen F Rev'!$A:$M,17,FALSE),0)</f>
        <v>0</v>
      </c>
      <c r="L1814" s="34">
        <f>IFERROR(VLOOKUP($H1814,'Gen F Exp'!$A:$E,15,FALSE),0)</f>
        <v>0</v>
      </c>
      <c r="M1814" s="34">
        <f>IFERROR(VLOOKUP($H1814,'Gen F Exp'!$A:$E,16,FALSE),0)</f>
        <v>0</v>
      </c>
      <c r="N1814" s="42">
        <f>IFERROR(VLOOKUP($H1814,'Gen F Exp'!$A:$E,17,FALSE),0)</f>
        <v>0</v>
      </c>
      <c r="O1814" s="34">
        <f>IFERROR(VLOOKUP($H1814,'Water F Rev'!$A:$L,15,FALSE),0)</f>
        <v>0</v>
      </c>
      <c r="P1814" s="34">
        <f>IFERROR(VLOOKUP($H1814,'Water F Rev'!$A:$L,16,FALSE),0)</f>
        <v>0</v>
      </c>
      <c r="Q1814" s="42">
        <f>IFERROR(VLOOKUP($H1814,'Water F Rev'!$A:$L,17,FALSE),0)</f>
        <v>0</v>
      </c>
      <c r="R1814" s="34">
        <f>IFERROR(VLOOKUP($H1814,'Water F Exp'!$A:$K,15,FALSE),0)</f>
        <v>0</v>
      </c>
      <c r="S1814" s="34">
        <f>IFERROR(VLOOKUP($H1814,'Water F Exp'!$A:$K,16,FALSE),0)</f>
        <v>0</v>
      </c>
      <c r="T1814" s="42">
        <f>IFERROR(VLOOKUP($H1814,'Water F Exp'!$A:$K,17,FALSE),0)</f>
        <v>0</v>
      </c>
      <c r="U1814" s="34">
        <f ca="1">IFERROR(VLOOKUP($H1814,'Sewer F Rev'!$A:$E,15,FALSE),0)</f>
        <v>0</v>
      </c>
      <c r="V1814" s="34">
        <f ca="1">IFERROR(VLOOKUP($H1814,'Sewer F Rev'!$A:$E,16,FALSE),0)</f>
        <v>0</v>
      </c>
      <c r="W1814" s="42">
        <f ca="1">IFERROR(VLOOKUP($H1814,'Sewer F Rev'!$A:$E,17,FALSE),0)</f>
        <v>0</v>
      </c>
      <c r="X1814" s="34">
        <f>IFERROR(VLOOKUP($H1814,'Sewer F Exp'!$A:$B,15,FALSE),0)</f>
        <v>0</v>
      </c>
      <c r="Y1814" s="34">
        <f>IFERROR(VLOOKUP($H1814,'Sewer F Exp'!$A:$B,16,FALSE),0)</f>
        <v>0</v>
      </c>
      <c r="Z1814" s="42">
        <f>IFERROR(VLOOKUP($H1814,'Sewer F Exp'!$A:$B,17,FALSE),0)</f>
        <v>0</v>
      </c>
      <c r="AA1814" s="34">
        <f>IFERROR(VLOOKUP($H1814,'Refuse F Rev'!$A:$E,15,FALSE),0)</f>
        <v>0</v>
      </c>
      <c r="AB1814" s="34">
        <f>IFERROR(VLOOKUP($H1814,'Refuse F Rev'!$A:$E,16,FALSE),0)</f>
        <v>0</v>
      </c>
      <c r="AC1814" s="42">
        <f>IFERROR(VLOOKUP($H1814,'Refuse F Rev'!$A:$E,17,FALSE),0)</f>
        <v>0</v>
      </c>
      <c r="AD1814" s="34">
        <f>IFERROR(VLOOKUP($H1814,'Refuse F Exp'!$A:$E,15,FALSE),0)</f>
        <v>0</v>
      </c>
      <c r="AE1814" s="34">
        <f>IFERROR(VLOOKUP($H1814,'Refuse F Exp'!$A:$E,16,FALSE),0)</f>
        <v>0</v>
      </c>
      <c r="AF1814" s="42">
        <f>IFERROR(VLOOKUP($H1814,'Refuse F Exp'!$A:$E,17,FALSE),0)</f>
        <v>0</v>
      </c>
      <c r="AG1814" s="34">
        <f>IFERROR(VLOOKUP($H1814,#REF!,10,FALSE),0)</f>
        <v>0</v>
      </c>
      <c r="AH1814" s="34">
        <f>IFERROR(VLOOKUP($H1814,#REF!,11,FALSE),0)</f>
        <v>0</v>
      </c>
      <c r="AI1814" s="42">
        <f>IFERROR(VLOOKUP($H1814,#REF!,12,FALSE),0)</f>
        <v>0</v>
      </c>
      <c r="AJ1814" s="34">
        <f>IFERROR(VLOOKUP($H1814,#REF!,10,FALSE),0)</f>
        <v>0</v>
      </c>
      <c r="AK1814" s="34">
        <f>IFERROR(VLOOKUP($H1814,#REF!,11,FALSE),0)</f>
        <v>0</v>
      </c>
      <c r="AL1814" s="42">
        <f>IFERROR(VLOOKUP($H1814,#REF!,12,FALSE),0)</f>
        <v>0</v>
      </c>
      <c r="AM1814" s="34">
        <f>IFERROR(VLOOKUP($H1814,#REF!,10,FALSE),0)</f>
        <v>0</v>
      </c>
      <c r="AN1814" s="34">
        <f>IFERROR(VLOOKUP($H1814,#REF!,11,FALSE),0)</f>
        <v>0</v>
      </c>
      <c r="AO1814" s="42">
        <f>IFERROR(VLOOKUP($H1814,#REF!,12,FALSE),0)</f>
        <v>0</v>
      </c>
      <c r="AP1814" s="34">
        <f>IFERROR(VLOOKUP($H1814,#REF!,10,FALSE),0)</f>
        <v>0</v>
      </c>
      <c r="AQ1814" s="34">
        <f>IFERROR(VLOOKUP($H1814,#REF!,11,FALSE),0)</f>
        <v>0</v>
      </c>
      <c r="AR1814" s="42">
        <f>IFERROR(VLOOKUP($H1814,#REF!,12,FALSE),0)</f>
        <v>0</v>
      </c>
      <c r="AS1814" s="34">
        <f>IFERROR(VLOOKUP($H1814,#REF!,13,FALSE),0)</f>
        <v>0</v>
      </c>
      <c r="AT1814" s="34">
        <f>IFERROR(VLOOKUP($H1814,#REF!,14,FALSE),0)</f>
        <v>0</v>
      </c>
      <c r="AU1814" s="42">
        <f>IFERROR(VLOOKUP($H1814,#REF!,15,FALSE),0)</f>
        <v>0</v>
      </c>
      <c r="AV1814" s="34">
        <f>IFERROR(VLOOKUP($H1814,#REF!,15,FALSE),0)</f>
        <v>0</v>
      </c>
      <c r="AW1814" s="34">
        <f>IFERROR(VLOOKUP($H1814,#REF!,16,FALSE),0)</f>
        <v>0</v>
      </c>
      <c r="AX1814" s="42">
        <f>IFERROR(VLOOKUP($H1814,#REF!,17,FALSE),0)</f>
        <v>0</v>
      </c>
    </row>
    <row r="1815" spans="1:50" x14ac:dyDescent="0.3">
      <c r="A1815" s="33" t="str">
        <f t="shared" si="112"/>
        <v>0</v>
      </c>
      <c r="B1815" s="33">
        <f>+'R&amp;E EXPORT'!B1614</f>
        <v>0</v>
      </c>
      <c r="C1815" t="str">
        <f>IFERROR(VLOOKUP(A1815,'MCSJ Export'!A:C,3,FALSE),"")</f>
        <v/>
      </c>
      <c r="D1815" s="37">
        <f t="shared" ca="1" si="113"/>
        <v>0</v>
      </c>
      <c r="E1815" s="37">
        <f t="shared" ca="1" si="114"/>
        <v>0</v>
      </c>
      <c r="F1815" s="37">
        <f t="shared" ca="1" si="115"/>
        <v>0</v>
      </c>
      <c r="G1815" s="37"/>
      <c r="H1815" s="33">
        <f>+'R&amp;E EXPORT'!A1614</f>
        <v>0</v>
      </c>
      <c r="I1815" s="34">
        <f>IFERROR(VLOOKUP($H1815,'Gen F Rev'!$A:$M,15,FALSE),0)</f>
        <v>0</v>
      </c>
      <c r="J1815" s="34">
        <f>IFERROR(VLOOKUP($H1815,'Gen F Rev'!$A:$M,16,FALSE),0)</f>
        <v>0</v>
      </c>
      <c r="K1815" s="42">
        <f>IFERROR(VLOOKUP($H1815,'Gen F Rev'!$A:$M,17,FALSE),0)</f>
        <v>0</v>
      </c>
      <c r="L1815" s="34">
        <f>IFERROR(VLOOKUP($H1815,'Gen F Exp'!$A:$E,15,FALSE),0)</f>
        <v>0</v>
      </c>
      <c r="M1815" s="34">
        <f>IFERROR(VLOOKUP($H1815,'Gen F Exp'!$A:$E,16,FALSE),0)</f>
        <v>0</v>
      </c>
      <c r="N1815" s="42">
        <f>IFERROR(VLOOKUP($H1815,'Gen F Exp'!$A:$E,17,FALSE),0)</f>
        <v>0</v>
      </c>
      <c r="O1815" s="34">
        <f>IFERROR(VLOOKUP($H1815,'Water F Rev'!$A:$L,15,FALSE),0)</f>
        <v>0</v>
      </c>
      <c r="P1815" s="34">
        <f>IFERROR(VLOOKUP($H1815,'Water F Rev'!$A:$L,16,FALSE),0)</f>
        <v>0</v>
      </c>
      <c r="Q1815" s="42">
        <f>IFERROR(VLOOKUP($H1815,'Water F Rev'!$A:$L,17,FALSE),0)</f>
        <v>0</v>
      </c>
      <c r="R1815" s="34">
        <f>IFERROR(VLOOKUP($H1815,'Water F Exp'!$A:$K,15,FALSE),0)</f>
        <v>0</v>
      </c>
      <c r="S1815" s="34">
        <f>IFERROR(VLOOKUP($H1815,'Water F Exp'!$A:$K,16,FALSE),0)</f>
        <v>0</v>
      </c>
      <c r="T1815" s="42">
        <f>IFERROR(VLOOKUP($H1815,'Water F Exp'!$A:$K,17,FALSE),0)</f>
        <v>0</v>
      </c>
      <c r="U1815" s="34">
        <f ca="1">IFERROR(VLOOKUP($H1815,'Sewer F Rev'!$A:$E,15,FALSE),0)</f>
        <v>0</v>
      </c>
      <c r="V1815" s="34">
        <f ca="1">IFERROR(VLOOKUP($H1815,'Sewer F Rev'!$A:$E,16,FALSE),0)</f>
        <v>0</v>
      </c>
      <c r="W1815" s="42">
        <f ca="1">IFERROR(VLOOKUP($H1815,'Sewer F Rev'!$A:$E,17,FALSE),0)</f>
        <v>0</v>
      </c>
      <c r="X1815" s="34">
        <f>IFERROR(VLOOKUP($H1815,'Sewer F Exp'!$A:$B,15,FALSE),0)</f>
        <v>0</v>
      </c>
      <c r="Y1815" s="34">
        <f>IFERROR(VLOOKUP($H1815,'Sewer F Exp'!$A:$B,16,FALSE),0)</f>
        <v>0</v>
      </c>
      <c r="Z1815" s="42">
        <f>IFERROR(VLOOKUP($H1815,'Sewer F Exp'!$A:$B,17,FALSE),0)</f>
        <v>0</v>
      </c>
      <c r="AA1815" s="34">
        <f>IFERROR(VLOOKUP($H1815,'Refuse F Rev'!$A:$E,15,FALSE),0)</f>
        <v>0</v>
      </c>
      <c r="AB1815" s="34">
        <f>IFERROR(VLOOKUP($H1815,'Refuse F Rev'!$A:$E,16,FALSE),0)</f>
        <v>0</v>
      </c>
      <c r="AC1815" s="42">
        <f>IFERROR(VLOOKUP($H1815,'Refuse F Rev'!$A:$E,17,FALSE),0)</f>
        <v>0</v>
      </c>
      <c r="AD1815" s="34">
        <f>IFERROR(VLOOKUP($H1815,'Refuse F Exp'!$A:$E,15,FALSE),0)</f>
        <v>0</v>
      </c>
      <c r="AE1815" s="34">
        <f>IFERROR(VLOOKUP($H1815,'Refuse F Exp'!$A:$E,16,FALSE),0)</f>
        <v>0</v>
      </c>
      <c r="AF1815" s="42">
        <f>IFERROR(VLOOKUP($H1815,'Refuse F Exp'!$A:$E,17,FALSE),0)</f>
        <v>0</v>
      </c>
      <c r="AG1815" s="34">
        <f>IFERROR(VLOOKUP($H1815,#REF!,10,FALSE),0)</f>
        <v>0</v>
      </c>
      <c r="AH1815" s="34">
        <f>IFERROR(VLOOKUP($H1815,#REF!,11,FALSE),0)</f>
        <v>0</v>
      </c>
      <c r="AI1815" s="42">
        <f>IFERROR(VLOOKUP($H1815,#REF!,12,FALSE),0)</f>
        <v>0</v>
      </c>
      <c r="AJ1815" s="34">
        <f>IFERROR(VLOOKUP($H1815,#REF!,10,FALSE),0)</f>
        <v>0</v>
      </c>
      <c r="AK1815" s="34">
        <f>IFERROR(VLOOKUP($H1815,#REF!,11,FALSE),0)</f>
        <v>0</v>
      </c>
      <c r="AL1815" s="42">
        <f>IFERROR(VLOOKUP($H1815,#REF!,12,FALSE),0)</f>
        <v>0</v>
      </c>
      <c r="AM1815" s="34">
        <f>IFERROR(VLOOKUP($H1815,#REF!,10,FALSE),0)</f>
        <v>0</v>
      </c>
      <c r="AN1815" s="34">
        <f>IFERROR(VLOOKUP($H1815,#REF!,11,FALSE),0)</f>
        <v>0</v>
      </c>
      <c r="AO1815" s="42">
        <f>IFERROR(VLOOKUP($H1815,#REF!,12,FALSE),0)</f>
        <v>0</v>
      </c>
      <c r="AP1815" s="34">
        <f>IFERROR(VLOOKUP($H1815,#REF!,10,FALSE),0)</f>
        <v>0</v>
      </c>
      <c r="AQ1815" s="34">
        <f>IFERROR(VLOOKUP($H1815,#REF!,11,FALSE),0)</f>
        <v>0</v>
      </c>
      <c r="AR1815" s="42">
        <f>IFERROR(VLOOKUP($H1815,#REF!,12,FALSE),0)</f>
        <v>0</v>
      </c>
      <c r="AS1815" s="34">
        <f>IFERROR(VLOOKUP($H1815,#REF!,13,FALSE),0)</f>
        <v>0</v>
      </c>
      <c r="AT1815" s="34">
        <f>IFERROR(VLOOKUP($H1815,#REF!,14,FALSE),0)</f>
        <v>0</v>
      </c>
      <c r="AU1815" s="42">
        <f>IFERROR(VLOOKUP($H1815,#REF!,15,FALSE),0)</f>
        <v>0</v>
      </c>
      <c r="AV1815" s="34">
        <f>IFERROR(VLOOKUP($H1815,#REF!,15,FALSE),0)</f>
        <v>0</v>
      </c>
      <c r="AW1815" s="34">
        <f>IFERROR(VLOOKUP($H1815,#REF!,16,FALSE),0)</f>
        <v>0</v>
      </c>
      <c r="AX1815" s="42">
        <f>IFERROR(VLOOKUP($H1815,#REF!,17,FALSE),0)</f>
        <v>0</v>
      </c>
    </row>
    <row r="1816" spans="1:50" x14ac:dyDescent="0.3">
      <c r="A1816" s="33" t="str">
        <f t="shared" si="112"/>
        <v>0</v>
      </c>
      <c r="B1816" s="33">
        <f>+'R&amp;E EXPORT'!B1615</f>
        <v>0</v>
      </c>
      <c r="C1816" t="str">
        <f>IFERROR(VLOOKUP(A1816,'MCSJ Export'!A:C,3,FALSE),"")</f>
        <v/>
      </c>
      <c r="D1816" s="37">
        <f t="shared" ca="1" si="113"/>
        <v>0</v>
      </c>
      <c r="E1816" s="37">
        <f t="shared" ca="1" si="114"/>
        <v>0</v>
      </c>
      <c r="F1816" s="37">
        <f t="shared" ca="1" si="115"/>
        <v>0</v>
      </c>
      <c r="G1816" s="37"/>
      <c r="H1816" s="33">
        <f>+'R&amp;E EXPORT'!A1615</f>
        <v>0</v>
      </c>
      <c r="I1816" s="34">
        <f>IFERROR(VLOOKUP($H1816,'Gen F Rev'!$A:$M,15,FALSE),0)</f>
        <v>0</v>
      </c>
      <c r="J1816" s="34">
        <f>IFERROR(VLOOKUP($H1816,'Gen F Rev'!$A:$M,16,FALSE),0)</f>
        <v>0</v>
      </c>
      <c r="K1816" s="42">
        <f>IFERROR(VLOOKUP($H1816,'Gen F Rev'!$A:$M,17,FALSE),0)</f>
        <v>0</v>
      </c>
      <c r="L1816" s="34">
        <f>IFERROR(VLOOKUP($H1816,'Gen F Exp'!$A:$E,15,FALSE),0)</f>
        <v>0</v>
      </c>
      <c r="M1816" s="34">
        <f>IFERROR(VLOOKUP($H1816,'Gen F Exp'!$A:$E,16,FALSE),0)</f>
        <v>0</v>
      </c>
      <c r="N1816" s="42">
        <f>IFERROR(VLOOKUP($H1816,'Gen F Exp'!$A:$E,17,FALSE),0)</f>
        <v>0</v>
      </c>
      <c r="O1816" s="34">
        <f>IFERROR(VLOOKUP($H1816,'Water F Rev'!$A:$L,15,FALSE),0)</f>
        <v>0</v>
      </c>
      <c r="P1816" s="34">
        <f>IFERROR(VLOOKUP($H1816,'Water F Rev'!$A:$L,16,FALSE),0)</f>
        <v>0</v>
      </c>
      <c r="Q1816" s="42">
        <f>IFERROR(VLOOKUP($H1816,'Water F Rev'!$A:$L,17,FALSE),0)</f>
        <v>0</v>
      </c>
      <c r="R1816" s="34">
        <f>IFERROR(VLOOKUP($H1816,'Water F Exp'!$A:$K,15,FALSE),0)</f>
        <v>0</v>
      </c>
      <c r="S1816" s="34">
        <f>IFERROR(VLOOKUP($H1816,'Water F Exp'!$A:$K,16,FALSE),0)</f>
        <v>0</v>
      </c>
      <c r="T1816" s="42">
        <f>IFERROR(VLOOKUP($H1816,'Water F Exp'!$A:$K,17,FALSE),0)</f>
        <v>0</v>
      </c>
      <c r="U1816" s="34">
        <f ca="1">IFERROR(VLOOKUP($H1816,'Sewer F Rev'!$A:$E,15,FALSE),0)</f>
        <v>0</v>
      </c>
      <c r="V1816" s="34">
        <f ca="1">IFERROR(VLOOKUP($H1816,'Sewer F Rev'!$A:$E,16,FALSE),0)</f>
        <v>0</v>
      </c>
      <c r="W1816" s="42">
        <f ca="1">IFERROR(VLOOKUP($H1816,'Sewer F Rev'!$A:$E,17,FALSE),0)</f>
        <v>0</v>
      </c>
      <c r="X1816" s="34">
        <f>IFERROR(VLOOKUP($H1816,'Sewer F Exp'!$A:$B,15,FALSE),0)</f>
        <v>0</v>
      </c>
      <c r="Y1816" s="34">
        <f>IFERROR(VLOOKUP($H1816,'Sewer F Exp'!$A:$B,16,FALSE),0)</f>
        <v>0</v>
      </c>
      <c r="Z1816" s="42">
        <f>IFERROR(VLOOKUP($H1816,'Sewer F Exp'!$A:$B,17,FALSE),0)</f>
        <v>0</v>
      </c>
      <c r="AA1816" s="34">
        <f>IFERROR(VLOOKUP($H1816,'Refuse F Rev'!$A:$E,15,FALSE),0)</f>
        <v>0</v>
      </c>
      <c r="AB1816" s="34">
        <f>IFERROR(VLOOKUP($H1816,'Refuse F Rev'!$A:$E,16,FALSE),0)</f>
        <v>0</v>
      </c>
      <c r="AC1816" s="42">
        <f>IFERROR(VLOOKUP($H1816,'Refuse F Rev'!$A:$E,17,FALSE),0)</f>
        <v>0</v>
      </c>
      <c r="AD1816" s="34">
        <f>IFERROR(VLOOKUP($H1816,'Refuse F Exp'!$A:$E,15,FALSE),0)</f>
        <v>0</v>
      </c>
      <c r="AE1816" s="34">
        <f>IFERROR(VLOOKUP($H1816,'Refuse F Exp'!$A:$E,16,FALSE),0)</f>
        <v>0</v>
      </c>
      <c r="AF1816" s="42">
        <f>IFERROR(VLOOKUP($H1816,'Refuse F Exp'!$A:$E,17,FALSE),0)</f>
        <v>0</v>
      </c>
      <c r="AG1816" s="34">
        <f>IFERROR(VLOOKUP($H1816,#REF!,10,FALSE),0)</f>
        <v>0</v>
      </c>
      <c r="AH1816" s="34">
        <f>IFERROR(VLOOKUP($H1816,#REF!,11,FALSE),0)</f>
        <v>0</v>
      </c>
      <c r="AI1816" s="42">
        <f>IFERROR(VLOOKUP($H1816,#REF!,12,FALSE),0)</f>
        <v>0</v>
      </c>
      <c r="AJ1816" s="34">
        <f>IFERROR(VLOOKUP($H1816,#REF!,10,FALSE),0)</f>
        <v>0</v>
      </c>
      <c r="AK1816" s="34">
        <f>IFERROR(VLOOKUP($H1816,#REF!,11,FALSE),0)</f>
        <v>0</v>
      </c>
      <c r="AL1816" s="42">
        <f>IFERROR(VLOOKUP($H1816,#REF!,12,FALSE),0)</f>
        <v>0</v>
      </c>
      <c r="AM1816" s="34">
        <f>IFERROR(VLOOKUP($H1816,#REF!,10,FALSE),0)</f>
        <v>0</v>
      </c>
      <c r="AN1816" s="34">
        <f>IFERROR(VLOOKUP($H1816,#REF!,11,FALSE),0)</f>
        <v>0</v>
      </c>
      <c r="AO1816" s="42">
        <f>IFERROR(VLOOKUP($H1816,#REF!,12,FALSE),0)</f>
        <v>0</v>
      </c>
      <c r="AP1816" s="34">
        <f>IFERROR(VLOOKUP($H1816,#REF!,10,FALSE),0)</f>
        <v>0</v>
      </c>
      <c r="AQ1816" s="34">
        <f>IFERROR(VLOOKUP($H1816,#REF!,11,FALSE),0)</f>
        <v>0</v>
      </c>
      <c r="AR1816" s="42">
        <f>IFERROR(VLOOKUP($H1816,#REF!,12,FALSE),0)</f>
        <v>0</v>
      </c>
      <c r="AS1816" s="34">
        <f>IFERROR(VLOOKUP($H1816,#REF!,13,FALSE),0)</f>
        <v>0</v>
      </c>
      <c r="AT1816" s="34">
        <f>IFERROR(VLOOKUP($H1816,#REF!,14,FALSE),0)</f>
        <v>0</v>
      </c>
      <c r="AU1816" s="42">
        <f>IFERROR(VLOOKUP($H1816,#REF!,15,FALSE),0)</f>
        <v>0</v>
      </c>
      <c r="AV1816" s="34">
        <f>IFERROR(VLOOKUP($H1816,#REF!,15,FALSE),0)</f>
        <v>0</v>
      </c>
      <c r="AW1816" s="34">
        <f>IFERROR(VLOOKUP($H1816,#REF!,16,FALSE),0)</f>
        <v>0</v>
      </c>
      <c r="AX1816" s="42">
        <f>IFERROR(VLOOKUP($H1816,#REF!,17,FALSE),0)</f>
        <v>0</v>
      </c>
    </row>
    <row r="1817" spans="1:50" x14ac:dyDescent="0.3">
      <c r="A1817" s="33" t="str">
        <f t="shared" si="112"/>
        <v>0</v>
      </c>
      <c r="B1817" s="33">
        <f>+'R&amp;E EXPORT'!B1616</f>
        <v>0</v>
      </c>
      <c r="C1817" t="str">
        <f>IFERROR(VLOOKUP(A1817,'MCSJ Export'!A:C,3,FALSE),"")</f>
        <v/>
      </c>
      <c r="D1817" s="37">
        <f t="shared" ca="1" si="113"/>
        <v>0</v>
      </c>
      <c r="E1817" s="37">
        <f t="shared" ca="1" si="114"/>
        <v>0</v>
      </c>
      <c r="F1817" s="37">
        <f t="shared" ca="1" si="115"/>
        <v>0</v>
      </c>
      <c r="G1817" s="37"/>
      <c r="H1817" s="33">
        <f>+'R&amp;E EXPORT'!A1616</f>
        <v>0</v>
      </c>
      <c r="I1817" s="34">
        <f>IFERROR(VLOOKUP($H1817,'Gen F Rev'!$A:$M,15,FALSE),0)</f>
        <v>0</v>
      </c>
      <c r="J1817" s="34">
        <f>IFERROR(VLOOKUP($H1817,'Gen F Rev'!$A:$M,16,FALSE),0)</f>
        <v>0</v>
      </c>
      <c r="K1817" s="42">
        <f>IFERROR(VLOOKUP($H1817,'Gen F Rev'!$A:$M,17,FALSE),0)</f>
        <v>0</v>
      </c>
      <c r="L1817" s="34">
        <f>IFERROR(VLOOKUP($H1817,'Gen F Exp'!$A:$E,15,FALSE),0)</f>
        <v>0</v>
      </c>
      <c r="M1817" s="34">
        <f>IFERROR(VLOOKUP($H1817,'Gen F Exp'!$A:$E,16,FALSE),0)</f>
        <v>0</v>
      </c>
      <c r="N1817" s="42">
        <f>IFERROR(VLOOKUP($H1817,'Gen F Exp'!$A:$E,17,FALSE),0)</f>
        <v>0</v>
      </c>
      <c r="O1817" s="34">
        <f>IFERROR(VLOOKUP($H1817,'Water F Rev'!$A:$L,15,FALSE),0)</f>
        <v>0</v>
      </c>
      <c r="P1817" s="34">
        <f>IFERROR(VLOOKUP($H1817,'Water F Rev'!$A:$L,16,FALSE),0)</f>
        <v>0</v>
      </c>
      <c r="Q1817" s="42">
        <f>IFERROR(VLOOKUP($H1817,'Water F Rev'!$A:$L,17,FALSE),0)</f>
        <v>0</v>
      </c>
      <c r="R1817" s="34">
        <f>IFERROR(VLOOKUP($H1817,'Water F Exp'!$A:$K,15,FALSE),0)</f>
        <v>0</v>
      </c>
      <c r="S1817" s="34">
        <f>IFERROR(VLOOKUP($H1817,'Water F Exp'!$A:$K,16,FALSE),0)</f>
        <v>0</v>
      </c>
      <c r="T1817" s="42">
        <f>IFERROR(VLOOKUP($H1817,'Water F Exp'!$A:$K,17,FALSE),0)</f>
        <v>0</v>
      </c>
      <c r="U1817" s="34">
        <f ca="1">IFERROR(VLOOKUP($H1817,'Sewer F Rev'!$A:$E,15,FALSE),0)</f>
        <v>0</v>
      </c>
      <c r="V1817" s="34">
        <f ca="1">IFERROR(VLOOKUP($H1817,'Sewer F Rev'!$A:$E,16,FALSE),0)</f>
        <v>0</v>
      </c>
      <c r="W1817" s="42">
        <f ca="1">IFERROR(VLOOKUP($H1817,'Sewer F Rev'!$A:$E,17,FALSE),0)</f>
        <v>0</v>
      </c>
      <c r="X1817" s="34">
        <f>IFERROR(VLOOKUP($H1817,'Sewer F Exp'!$A:$B,15,FALSE),0)</f>
        <v>0</v>
      </c>
      <c r="Y1817" s="34">
        <f>IFERROR(VLOOKUP($H1817,'Sewer F Exp'!$A:$B,16,FALSE),0)</f>
        <v>0</v>
      </c>
      <c r="Z1817" s="42">
        <f>IFERROR(VLOOKUP($H1817,'Sewer F Exp'!$A:$B,17,FALSE),0)</f>
        <v>0</v>
      </c>
      <c r="AA1817" s="34">
        <f>IFERROR(VLOOKUP($H1817,'Refuse F Rev'!$A:$E,15,FALSE),0)</f>
        <v>0</v>
      </c>
      <c r="AB1817" s="34">
        <f>IFERROR(VLOOKUP($H1817,'Refuse F Rev'!$A:$E,16,FALSE),0)</f>
        <v>0</v>
      </c>
      <c r="AC1817" s="42">
        <f>IFERROR(VLOOKUP($H1817,'Refuse F Rev'!$A:$E,17,FALSE),0)</f>
        <v>0</v>
      </c>
      <c r="AD1817" s="34">
        <f>IFERROR(VLOOKUP($H1817,'Refuse F Exp'!$A:$E,15,FALSE),0)</f>
        <v>0</v>
      </c>
      <c r="AE1817" s="34">
        <f>IFERROR(VLOOKUP($H1817,'Refuse F Exp'!$A:$E,16,FALSE),0)</f>
        <v>0</v>
      </c>
      <c r="AF1817" s="42">
        <f>IFERROR(VLOOKUP($H1817,'Refuse F Exp'!$A:$E,17,FALSE),0)</f>
        <v>0</v>
      </c>
      <c r="AG1817" s="34">
        <f>IFERROR(VLOOKUP($H1817,#REF!,10,FALSE),0)</f>
        <v>0</v>
      </c>
      <c r="AH1817" s="34">
        <f>IFERROR(VLOOKUP($H1817,#REF!,11,FALSE),0)</f>
        <v>0</v>
      </c>
      <c r="AI1817" s="42">
        <f>IFERROR(VLOOKUP($H1817,#REF!,12,FALSE),0)</f>
        <v>0</v>
      </c>
      <c r="AJ1817" s="34">
        <f>IFERROR(VLOOKUP($H1817,#REF!,10,FALSE),0)</f>
        <v>0</v>
      </c>
      <c r="AK1817" s="34">
        <f>IFERROR(VLOOKUP($H1817,#REF!,11,FALSE),0)</f>
        <v>0</v>
      </c>
      <c r="AL1817" s="42">
        <f>IFERROR(VLOOKUP($H1817,#REF!,12,FALSE),0)</f>
        <v>0</v>
      </c>
      <c r="AM1817" s="34">
        <f>IFERROR(VLOOKUP($H1817,#REF!,10,FALSE),0)</f>
        <v>0</v>
      </c>
      <c r="AN1817" s="34">
        <f>IFERROR(VLOOKUP($H1817,#REF!,11,FALSE),0)</f>
        <v>0</v>
      </c>
      <c r="AO1817" s="42">
        <f>IFERROR(VLOOKUP($H1817,#REF!,12,FALSE),0)</f>
        <v>0</v>
      </c>
      <c r="AP1817" s="34">
        <f>IFERROR(VLOOKUP($H1817,#REF!,10,FALSE),0)</f>
        <v>0</v>
      </c>
      <c r="AQ1817" s="34">
        <f>IFERROR(VLOOKUP($H1817,#REF!,11,FALSE),0)</f>
        <v>0</v>
      </c>
      <c r="AR1817" s="42">
        <f>IFERROR(VLOOKUP($H1817,#REF!,12,FALSE),0)</f>
        <v>0</v>
      </c>
      <c r="AS1817" s="34">
        <f>IFERROR(VLOOKUP($H1817,#REF!,13,FALSE),0)</f>
        <v>0</v>
      </c>
      <c r="AT1817" s="34">
        <f>IFERROR(VLOOKUP($H1817,#REF!,14,FALSE),0)</f>
        <v>0</v>
      </c>
      <c r="AU1817" s="42">
        <f>IFERROR(VLOOKUP($H1817,#REF!,15,FALSE),0)</f>
        <v>0</v>
      </c>
      <c r="AV1817" s="34">
        <f>IFERROR(VLOOKUP($H1817,#REF!,15,FALSE),0)</f>
        <v>0</v>
      </c>
      <c r="AW1817" s="34">
        <f>IFERROR(VLOOKUP($H1817,#REF!,16,FALSE),0)</f>
        <v>0</v>
      </c>
      <c r="AX1817" s="42">
        <f>IFERROR(VLOOKUP($H1817,#REF!,17,FALSE),0)</f>
        <v>0</v>
      </c>
    </row>
    <row r="1818" spans="1:50" x14ac:dyDescent="0.3">
      <c r="A1818" s="33" t="str">
        <f t="shared" si="112"/>
        <v>0</v>
      </c>
      <c r="B1818" s="33">
        <f>+'R&amp;E EXPORT'!B1617</f>
        <v>0</v>
      </c>
      <c r="C1818" t="str">
        <f>IFERROR(VLOOKUP(A1818,'MCSJ Export'!A:C,3,FALSE),"")</f>
        <v/>
      </c>
      <c r="D1818" s="37">
        <f t="shared" ca="1" si="113"/>
        <v>0</v>
      </c>
      <c r="E1818" s="37">
        <f t="shared" ca="1" si="114"/>
        <v>0</v>
      </c>
      <c r="F1818" s="37">
        <f t="shared" ca="1" si="115"/>
        <v>0</v>
      </c>
      <c r="G1818" s="37"/>
      <c r="H1818" s="33">
        <f>+'R&amp;E EXPORT'!A1617</f>
        <v>0</v>
      </c>
      <c r="I1818" s="34">
        <f>IFERROR(VLOOKUP($H1818,'Gen F Rev'!$A:$M,15,FALSE),0)</f>
        <v>0</v>
      </c>
      <c r="J1818" s="34">
        <f>IFERROR(VLOOKUP($H1818,'Gen F Rev'!$A:$M,16,FALSE),0)</f>
        <v>0</v>
      </c>
      <c r="K1818" s="42">
        <f>IFERROR(VLOOKUP($H1818,'Gen F Rev'!$A:$M,17,FALSE),0)</f>
        <v>0</v>
      </c>
      <c r="L1818" s="34">
        <f>IFERROR(VLOOKUP($H1818,'Gen F Exp'!$A:$E,15,FALSE),0)</f>
        <v>0</v>
      </c>
      <c r="M1818" s="34">
        <f>IFERROR(VLOOKUP($H1818,'Gen F Exp'!$A:$E,16,FALSE),0)</f>
        <v>0</v>
      </c>
      <c r="N1818" s="42">
        <f>IFERROR(VLOOKUP($H1818,'Gen F Exp'!$A:$E,17,FALSE),0)</f>
        <v>0</v>
      </c>
      <c r="O1818" s="34">
        <f>IFERROR(VLOOKUP($H1818,'Water F Rev'!$A:$L,15,FALSE),0)</f>
        <v>0</v>
      </c>
      <c r="P1818" s="34">
        <f>IFERROR(VLOOKUP($H1818,'Water F Rev'!$A:$L,16,FALSE),0)</f>
        <v>0</v>
      </c>
      <c r="Q1818" s="42">
        <f>IFERROR(VLOOKUP($H1818,'Water F Rev'!$A:$L,17,FALSE),0)</f>
        <v>0</v>
      </c>
      <c r="R1818" s="34">
        <f>IFERROR(VLOOKUP($H1818,'Water F Exp'!$A:$K,15,FALSE),0)</f>
        <v>0</v>
      </c>
      <c r="S1818" s="34">
        <f>IFERROR(VLOOKUP($H1818,'Water F Exp'!$A:$K,16,FALSE),0)</f>
        <v>0</v>
      </c>
      <c r="T1818" s="42">
        <f>IFERROR(VLOOKUP($H1818,'Water F Exp'!$A:$K,17,FALSE),0)</f>
        <v>0</v>
      </c>
      <c r="U1818" s="34">
        <f ca="1">IFERROR(VLOOKUP($H1818,'Sewer F Rev'!$A:$E,15,FALSE),0)</f>
        <v>0</v>
      </c>
      <c r="V1818" s="34">
        <f ca="1">IFERROR(VLOOKUP($H1818,'Sewer F Rev'!$A:$E,16,FALSE),0)</f>
        <v>0</v>
      </c>
      <c r="W1818" s="42">
        <f ca="1">IFERROR(VLOOKUP($H1818,'Sewer F Rev'!$A:$E,17,FALSE),0)</f>
        <v>0</v>
      </c>
      <c r="X1818" s="34">
        <f>IFERROR(VLOOKUP($H1818,'Sewer F Exp'!$A:$B,15,FALSE),0)</f>
        <v>0</v>
      </c>
      <c r="Y1818" s="34">
        <f>IFERROR(VLOOKUP($H1818,'Sewer F Exp'!$A:$B,16,FALSE),0)</f>
        <v>0</v>
      </c>
      <c r="Z1818" s="42">
        <f>IFERROR(VLOOKUP($H1818,'Sewer F Exp'!$A:$B,17,FALSE),0)</f>
        <v>0</v>
      </c>
      <c r="AA1818" s="34">
        <f>IFERROR(VLOOKUP($H1818,'Refuse F Rev'!$A:$E,15,FALSE),0)</f>
        <v>0</v>
      </c>
      <c r="AB1818" s="34">
        <f>IFERROR(VLOOKUP($H1818,'Refuse F Rev'!$A:$E,16,FALSE),0)</f>
        <v>0</v>
      </c>
      <c r="AC1818" s="42">
        <f>IFERROR(VLOOKUP($H1818,'Refuse F Rev'!$A:$E,17,FALSE),0)</f>
        <v>0</v>
      </c>
      <c r="AD1818" s="34">
        <f>IFERROR(VLOOKUP($H1818,'Refuse F Exp'!$A:$E,15,FALSE),0)</f>
        <v>0</v>
      </c>
      <c r="AE1818" s="34">
        <f>IFERROR(VLOOKUP($H1818,'Refuse F Exp'!$A:$E,16,FALSE),0)</f>
        <v>0</v>
      </c>
      <c r="AF1818" s="42">
        <f>IFERROR(VLOOKUP($H1818,'Refuse F Exp'!$A:$E,17,FALSE),0)</f>
        <v>0</v>
      </c>
      <c r="AG1818" s="34">
        <f>IFERROR(VLOOKUP($H1818,#REF!,10,FALSE),0)</f>
        <v>0</v>
      </c>
      <c r="AH1818" s="34">
        <f>IFERROR(VLOOKUP($H1818,#REF!,11,FALSE),0)</f>
        <v>0</v>
      </c>
      <c r="AI1818" s="42">
        <f>IFERROR(VLOOKUP($H1818,#REF!,12,FALSE),0)</f>
        <v>0</v>
      </c>
      <c r="AJ1818" s="34">
        <f>IFERROR(VLOOKUP($H1818,#REF!,10,FALSE),0)</f>
        <v>0</v>
      </c>
      <c r="AK1818" s="34">
        <f>IFERROR(VLOOKUP($H1818,#REF!,11,FALSE),0)</f>
        <v>0</v>
      </c>
      <c r="AL1818" s="42">
        <f>IFERROR(VLOOKUP($H1818,#REF!,12,FALSE),0)</f>
        <v>0</v>
      </c>
      <c r="AM1818" s="34">
        <f>IFERROR(VLOOKUP($H1818,#REF!,10,FALSE),0)</f>
        <v>0</v>
      </c>
      <c r="AN1818" s="34">
        <f>IFERROR(VLOOKUP($H1818,#REF!,11,FALSE),0)</f>
        <v>0</v>
      </c>
      <c r="AO1818" s="42">
        <f>IFERROR(VLOOKUP($H1818,#REF!,12,FALSE),0)</f>
        <v>0</v>
      </c>
      <c r="AP1818" s="34">
        <f>IFERROR(VLOOKUP($H1818,#REF!,10,FALSE),0)</f>
        <v>0</v>
      </c>
      <c r="AQ1818" s="34">
        <f>IFERROR(VLOOKUP($H1818,#REF!,11,FALSE),0)</f>
        <v>0</v>
      </c>
      <c r="AR1818" s="42">
        <f>IFERROR(VLOOKUP($H1818,#REF!,12,FALSE),0)</f>
        <v>0</v>
      </c>
      <c r="AS1818" s="34">
        <f>IFERROR(VLOOKUP($H1818,#REF!,13,FALSE),0)</f>
        <v>0</v>
      </c>
      <c r="AT1818" s="34">
        <f>IFERROR(VLOOKUP($H1818,#REF!,14,FALSE),0)</f>
        <v>0</v>
      </c>
      <c r="AU1818" s="42">
        <f>IFERROR(VLOOKUP($H1818,#REF!,15,FALSE),0)</f>
        <v>0</v>
      </c>
      <c r="AV1818" s="34">
        <f>IFERROR(VLOOKUP($H1818,#REF!,15,FALSE),0)</f>
        <v>0</v>
      </c>
      <c r="AW1818" s="34">
        <f>IFERROR(VLOOKUP($H1818,#REF!,16,FALSE),0)</f>
        <v>0</v>
      </c>
      <c r="AX1818" s="42">
        <f>IFERROR(VLOOKUP($H1818,#REF!,17,FALSE),0)</f>
        <v>0</v>
      </c>
    </row>
    <row r="1819" spans="1:50" x14ac:dyDescent="0.3">
      <c r="A1819" s="33" t="str">
        <f t="shared" si="112"/>
        <v>0</v>
      </c>
      <c r="B1819" s="33">
        <f>+'R&amp;E EXPORT'!B1618</f>
        <v>0</v>
      </c>
      <c r="C1819" t="str">
        <f>IFERROR(VLOOKUP(A1819,'MCSJ Export'!A:C,3,FALSE),"")</f>
        <v/>
      </c>
      <c r="D1819" s="37">
        <f t="shared" ca="1" si="113"/>
        <v>0</v>
      </c>
      <c r="E1819" s="37">
        <f t="shared" ca="1" si="114"/>
        <v>0</v>
      </c>
      <c r="F1819" s="37">
        <f t="shared" ca="1" si="115"/>
        <v>0</v>
      </c>
      <c r="G1819" s="37"/>
      <c r="H1819" s="33">
        <f>+'R&amp;E EXPORT'!A1618</f>
        <v>0</v>
      </c>
      <c r="I1819" s="34">
        <f>IFERROR(VLOOKUP($H1819,'Gen F Rev'!$A:$M,15,FALSE),0)</f>
        <v>0</v>
      </c>
      <c r="J1819" s="34">
        <f>IFERROR(VLOOKUP($H1819,'Gen F Rev'!$A:$M,16,FALSE),0)</f>
        <v>0</v>
      </c>
      <c r="K1819" s="42">
        <f>IFERROR(VLOOKUP($H1819,'Gen F Rev'!$A:$M,17,FALSE),0)</f>
        <v>0</v>
      </c>
      <c r="L1819" s="34">
        <f>IFERROR(VLOOKUP($H1819,'Gen F Exp'!$A:$E,15,FALSE),0)</f>
        <v>0</v>
      </c>
      <c r="M1819" s="34">
        <f>IFERROR(VLOOKUP($H1819,'Gen F Exp'!$A:$E,16,FALSE),0)</f>
        <v>0</v>
      </c>
      <c r="N1819" s="42">
        <f>IFERROR(VLOOKUP($H1819,'Gen F Exp'!$A:$E,17,FALSE),0)</f>
        <v>0</v>
      </c>
      <c r="O1819" s="34">
        <f>IFERROR(VLOOKUP($H1819,'Water F Rev'!$A:$L,15,FALSE),0)</f>
        <v>0</v>
      </c>
      <c r="P1819" s="34">
        <f>IFERROR(VLOOKUP($H1819,'Water F Rev'!$A:$L,16,FALSE),0)</f>
        <v>0</v>
      </c>
      <c r="Q1819" s="42">
        <f>IFERROR(VLOOKUP($H1819,'Water F Rev'!$A:$L,17,FALSE),0)</f>
        <v>0</v>
      </c>
      <c r="R1819" s="34">
        <f>IFERROR(VLOOKUP($H1819,'Water F Exp'!$A:$K,15,FALSE),0)</f>
        <v>0</v>
      </c>
      <c r="S1819" s="34">
        <f>IFERROR(VLOOKUP($H1819,'Water F Exp'!$A:$K,16,FALSE),0)</f>
        <v>0</v>
      </c>
      <c r="T1819" s="42">
        <f>IFERROR(VLOOKUP($H1819,'Water F Exp'!$A:$K,17,FALSE),0)</f>
        <v>0</v>
      </c>
      <c r="U1819" s="34">
        <f ca="1">IFERROR(VLOOKUP($H1819,'Sewer F Rev'!$A:$E,15,FALSE),0)</f>
        <v>0</v>
      </c>
      <c r="V1819" s="34">
        <f ca="1">IFERROR(VLOOKUP($H1819,'Sewer F Rev'!$A:$E,16,FALSE),0)</f>
        <v>0</v>
      </c>
      <c r="W1819" s="42">
        <f ca="1">IFERROR(VLOOKUP($H1819,'Sewer F Rev'!$A:$E,17,FALSE),0)</f>
        <v>0</v>
      </c>
      <c r="X1819" s="34">
        <f>IFERROR(VLOOKUP($H1819,'Sewer F Exp'!$A:$B,15,FALSE),0)</f>
        <v>0</v>
      </c>
      <c r="Y1819" s="34">
        <f>IFERROR(VLOOKUP($H1819,'Sewer F Exp'!$A:$B,16,FALSE),0)</f>
        <v>0</v>
      </c>
      <c r="Z1819" s="42">
        <f>IFERROR(VLOOKUP($H1819,'Sewer F Exp'!$A:$B,17,FALSE),0)</f>
        <v>0</v>
      </c>
      <c r="AA1819" s="34">
        <f>IFERROR(VLOOKUP($H1819,'Refuse F Rev'!$A:$E,15,FALSE),0)</f>
        <v>0</v>
      </c>
      <c r="AB1819" s="34">
        <f>IFERROR(VLOOKUP($H1819,'Refuse F Rev'!$A:$E,16,FALSE),0)</f>
        <v>0</v>
      </c>
      <c r="AC1819" s="42">
        <f>IFERROR(VLOOKUP($H1819,'Refuse F Rev'!$A:$E,17,FALSE),0)</f>
        <v>0</v>
      </c>
      <c r="AD1819" s="34">
        <f>IFERROR(VLOOKUP($H1819,'Refuse F Exp'!$A:$E,15,FALSE),0)</f>
        <v>0</v>
      </c>
      <c r="AE1819" s="34">
        <f>IFERROR(VLOOKUP($H1819,'Refuse F Exp'!$A:$E,16,FALSE),0)</f>
        <v>0</v>
      </c>
      <c r="AF1819" s="42">
        <f>IFERROR(VLOOKUP($H1819,'Refuse F Exp'!$A:$E,17,FALSE),0)</f>
        <v>0</v>
      </c>
      <c r="AG1819" s="34">
        <f>IFERROR(VLOOKUP($H1819,#REF!,10,FALSE),0)</f>
        <v>0</v>
      </c>
      <c r="AH1819" s="34">
        <f>IFERROR(VLOOKUP($H1819,#REF!,11,FALSE),0)</f>
        <v>0</v>
      </c>
      <c r="AI1819" s="42">
        <f>IFERROR(VLOOKUP($H1819,#REF!,12,FALSE),0)</f>
        <v>0</v>
      </c>
      <c r="AJ1819" s="34">
        <f>IFERROR(VLOOKUP($H1819,#REF!,10,FALSE),0)</f>
        <v>0</v>
      </c>
      <c r="AK1819" s="34">
        <f>IFERROR(VLOOKUP($H1819,#REF!,11,FALSE),0)</f>
        <v>0</v>
      </c>
      <c r="AL1819" s="42">
        <f>IFERROR(VLOOKUP($H1819,#REF!,12,FALSE),0)</f>
        <v>0</v>
      </c>
      <c r="AM1819" s="34">
        <f>IFERROR(VLOOKUP($H1819,#REF!,10,FALSE),0)</f>
        <v>0</v>
      </c>
      <c r="AN1819" s="34">
        <f>IFERROR(VLOOKUP($H1819,#REF!,11,FALSE),0)</f>
        <v>0</v>
      </c>
      <c r="AO1819" s="42">
        <f>IFERROR(VLOOKUP($H1819,#REF!,12,FALSE),0)</f>
        <v>0</v>
      </c>
      <c r="AP1819" s="34">
        <f>IFERROR(VLOOKUP($H1819,#REF!,10,FALSE),0)</f>
        <v>0</v>
      </c>
      <c r="AQ1819" s="34">
        <f>IFERROR(VLOOKUP($H1819,#REF!,11,FALSE),0)</f>
        <v>0</v>
      </c>
      <c r="AR1819" s="42">
        <f>IFERROR(VLOOKUP($H1819,#REF!,12,FALSE),0)</f>
        <v>0</v>
      </c>
      <c r="AS1819" s="34">
        <f>IFERROR(VLOOKUP($H1819,#REF!,13,FALSE),0)</f>
        <v>0</v>
      </c>
      <c r="AT1819" s="34">
        <f>IFERROR(VLOOKUP($H1819,#REF!,14,FALSE),0)</f>
        <v>0</v>
      </c>
      <c r="AU1819" s="42">
        <f>IFERROR(VLOOKUP($H1819,#REF!,15,FALSE),0)</f>
        <v>0</v>
      </c>
      <c r="AV1819" s="34">
        <f>IFERROR(VLOOKUP($H1819,#REF!,15,FALSE),0)</f>
        <v>0</v>
      </c>
      <c r="AW1819" s="34">
        <f>IFERROR(VLOOKUP($H1819,#REF!,16,FALSE),0)</f>
        <v>0</v>
      </c>
      <c r="AX1819" s="42">
        <f>IFERROR(VLOOKUP($H1819,#REF!,17,FALSE),0)</f>
        <v>0</v>
      </c>
    </row>
    <row r="1820" spans="1:50" x14ac:dyDescent="0.3">
      <c r="A1820" s="33" t="str">
        <f t="shared" si="112"/>
        <v>0</v>
      </c>
      <c r="B1820" s="33">
        <f>+'R&amp;E EXPORT'!B1619</f>
        <v>0</v>
      </c>
      <c r="C1820" t="str">
        <f>IFERROR(VLOOKUP(A1820,'MCSJ Export'!A:C,3,FALSE),"")</f>
        <v/>
      </c>
      <c r="D1820" s="37">
        <f t="shared" ca="1" si="113"/>
        <v>0</v>
      </c>
      <c r="E1820" s="37">
        <f t="shared" ca="1" si="114"/>
        <v>0</v>
      </c>
      <c r="F1820" s="37">
        <f t="shared" ca="1" si="115"/>
        <v>0</v>
      </c>
      <c r="G1820" s="37"/>
      <c r="H1820" s="33">
        <f>+'R&amp;E EXPORT'!A1619</f>
        <v>0</v>
      </c>
      <c r="I1820" s="34">
        <f>IFERROR(VLOOKUP($H1820,'Gen F Rev'!$A:$M,15,FALSE),0)</f>
        <v>0</v>
      </c>
      <c r="J1820" s="34">
        <f>IFERROR(VLOOKUP($H1820,'Gen F Rev'!$A:$M,16,FALSE),0)</f>
        <v>0</v>
      </c>
      <c r="K1820" s="42">
        <f>IFERROR(VLOOKUP($H1820,'Gen F Rev'!$A:$M,17,FALSE),0)</f>
        <v>0</v>
      </c>
      <c r="L1820" s="34">
        <f>IFERROR(VLOOKUP($H1820,'Gen F Exp'!$A:$E,15,FALSE),0)</f>
        <v>0</v>
      </c>
      <c r="M1820" s="34">
        <f>IFERROR(VLOOKUP($H1820,'Gen F Exp'!$A:$E,16,FALSE),0)</f>
        <v>0</v>
      </c>
      <c r="N1820" s="42">
        <f>IFERROR(VLOOKUP($H1820,'Gen F Exp'!$A:$E,17,FALSE),0)</f>
        <v>0</v>
      </c>
      <c r="O1820" s="34">
        <f>IFERROR(VLOOKUP($H1820,'Water F Rev'!$A:$L,15,FALSE),0)</f>
        <v>0</v>
      </c>
      <c r="P1820" s="34">
        <f>IFERROR(VLOOKUP($H1820,'Water F Rev'!$A:$L,16,FALSE),0)</f>
        <v>0</v>
      </c>
      <c r="Q1820" s="42">
        <f>IFERROR(VLOOKUP($H1820,'Water F Rev'!$A:$L,17,FALSE),0)</f>
        <v>0</v>
      </c>
      <c r="R1820" s="34">
        <f>IFERROR(VLOOKUP($H1820,'Water F Exp'!$A:$K,15,FALSE),0)</f>
        <v>0</v>
      </c>
      <c r="S1820" s="34">
        <f>IFERROR(VLOOKUP($H1820,'Water F Exp'!$A:$K,16,FALSE),0)</f>
        <v>0</v>
      </c>
      <c r="T1820" s="42">
        <f>IFERROR(VLOOKUP($H1820,'Water F Exp'!$A:$K,17,FALSE),0)</f>
        <v>0</v>
      </c>
      <c r="U1820" s="34">
        <f ca="1">IFERROR(VLOOKUP($H1820,'Sewer F Rev'!$A:$E,15,FALSE),0)</f>
        <v>0</v>
      </c>
      <c r="V1820" s="34">
        <f ca="1">IFERROR(VLOOKUP($H1820,'Sewer F Rev'!$A:$E,16,FALSE),0)</f>
        <v>0</v>
      </c>
      <c r="W1820" s="42">
        <f ca="1">IFERROR(VLOOKUP($H1820,'Sewer F Rev'!$A:$E,17,FALSE),0)</f>
        <v>0</v>
      </c>
      <c r="X1820" s="34">
        <f>IFERROR(VLOOKUP($H1820,'Sewer F Exp'!$A:$B,15,FALSE),0)</f>
        <v>0</v>
      </c>
      <c r="Y1820" s="34">
        <f>IFERROR(VLOOKUP($H1820,'Sewer F Exp'!$A:$B,16,FALSE),0)</f>
        <v>0</v>
      </c>
      <c r="Z1820" s="42">
        <f>IFERROR(VLOOKUP($H1820,'Sewer F Exp'!$A:$B,17,FALSE),0)</f>
        <v>0</v>
      </c>
      <c r="AA1820" s="34">
        <f>IFERROR(VLOOKUP($H1820,'Refuse F Rev'!$A:$E,15,FALSE),0)</f>
        <v>0</v>
      </c>
      <c r="AB1820" s="34">
        <f>IFERROR(VLOOKUP($H1820,'Refuse F Rev'!$A:$E,16,FALSE),0)</f>
        <v>0</v>
      </c>
      <c r="AC1820" s="42">
        <f>IFERROR(VLOOKUP($H1820,'Refuse F Rev'!$A:$E,17,FALSE),0)</f>
        <v>0</v>
      </c>
      <c r="AD1820" s="34">
        <f>IFERROR(VLOOKUP($H1820,'Refuse F Exp'!$A:$E,15,FALSE),0)</f>
        <v>0</v>
      </c>
      <c r="AE1820" s="34">
        <f>IFERROR(VLOOKUP($H1820,'Refuse F Exp'!$A:$E,16,FALSE),0)</f>
        <v>0</v>
      </c>
      <c r="AF1820" s="42">
        <f>IFERROR(VLOOKUP($H1820,'Refuse F Exp'!$A:$E,17,FALSE),0)</f>
        <v>0</v>
      </c>
      <c r="AG1820" s="34">
        <f>IFERROR(VLOOKUP($H1820,#REF!,10,FALSE),0)</f>
        <v>0</v>
      </c>
      <c r="AH1820" s="34">
        <f>IFERROR(VLOOKUP($H1820,#REF!,11,FALSE),0)</f>
        <v>0</v>
      </c>
      <c r="AI1820" s="42">
        <f>IFERROR(VLOOKUP($H1820,#REF!,12,FALSE),0)</f>
        <v>0</v>
      </c>
      <c r="AJ1820" s="34">
        <f>IFERROR(VLOOKUP($H1820,#REF!,10,FALSE),0)</f>
        <v>0</v>
      </c>
      <c r="AK1820" s="34">
        <f>IFERROR(VLOOKUP($H1820,#REF!,11,FALSE),0)</f>
        <v>0</v>
      </c>
      <c r="AL1820" s="42">
        <f>IFERROR(VLOOKUP($H1820,#REF!,12,FALSE),0)</f>
        <v>0</v>
      </c>
      <c r="AM1820" s="34">
        <f>IFERROR(VLOOKUP($H1820,#REF!,10,FALSE),0)</f>
        <v>0</v>
      </c>
      <c r="AN1820" s="34">
        <f>IFERROR(VLOOKUP($H1820,#REF!,11,FALSE),0)</f>
        <v>0</v>
      </c>
      <c r="AO1820" s="42">
        <f>IFERROR(VLOOKUP($H1820,#REF!,12,FALSE),0)</f>
        <v>0</v>
      </c>
      <c r="AP1820" s="34">
        <f>IFERROR(VLOOKUP($H1820,#REF!,10,FALSE),0)</f>
        <v>0</v>
      </c>
      <c r="AQ1820" s="34">
        <f>IFERROR(VLOOKUP($H1820,#REF!,11,FALSE),0)</f>
        <v>0</v>
      </c>
      <c r="AR1820" s="42">
        <f>IFERROR(VLOOKUP($H1820,#REF!,12,FALSE),0)</f>
        <v>0</v>
      </c>
      <c r="AS1820" s="34">
        <f>IFERROR(VLOOKUP($H1820,#REF!,13,FALSE),0)</f>
        <v>0</v>
      </c>
      <c r="AT1820" s="34">
        <f>IFERROR(VLOOKUP($H1820,#REF!,14,FALSE),0)</f>
        <v>0</v>
      </c>
      <c r="AU1820" s="42">
        <f>IFERROR(VLOOKUP($H1820,#REF!,15,FALSE),0)</f>
        <v>0</v>
      </c>
      <c r="AV1820" s="34">
        <f>IFERROR(VLOOKUP($H1820,#REF!,15,FALSE),0)</f>
        <v>0</v>
      </c>
      <c r="AW1820" s="34">
        <f>IFERROR(VLOOKUP($H1820,#REF!,16,FALSE),0)</f>
        <v>0</v>
      </c>
      <c r="AX1820" s="42">
        <f>IFERROR(VLOOKUP($H1820,#REF!,17,FALSE),0)</f>
        <v>0</v>
      </c>
    </row>
    <row r="1821" spans="1:50" x14ac:dyDescent="0.3">
      <c r="A1821" s="33" t="str">
        <f t="shared" si="112"/>
        <v>0</v>
      </c>
      <c r="B1821" s="33">
        <f>+'R&amp;E EXPORT'!B1620</f>
        <v>0</v>
      </c>
      <c r="C1821" t="str">
        <f>IFERROR(VLOOKUP(A1821,'MCSJ Export'!A:C,3,FALSE),"")</f>
        <v/>
      </c>
      <c r="D1821" s="37">
        <f t="shared" ca="1" si="113"/>
        <v>0</v>
      </c>
      <c r="E1821" s="37">
        <f t="shared" ca="1" si="114"/>
        <v>0</v>
      </c>
      <c r="F1821" s="37">
        <f t="shared" ca="1" si="115"/>
        <v>0</v>
      </c>
      <c r="G1821" s="37"/>
      <c r="H1821" s="33">
        <f>+'R&amp;E EXPORT'!A1620</f>
        <v>0</v>
      </c>
      <c r="I1821" s="34">
        <f>IFERROR(VLOOKUP($H1821,'Gen F Rev'!$A:$M,15,FALSE),0)</f>
        <v>0</v>
      </c>
      <c r="J1821" s="34">
        <f>IFERROR(VLOOKUP($H1821,'Gen F Rev'!$A:$M,16,FALSE),0)</f>
        <v>0</v>
      </c>
      <c r="K1821" s="42">
        <f>IFERROR(VLOOKUP($H1821,'Gen F Rev'!$A:$M,17,FALSE),0)</f>
        <v>0</v>
      </c>
      <c r="L1821" s="34">
        <f>IFERROR(VLOOKUP($H1821,'Gen F Exp'!$A:$E,15,FALSE),0)</f>
        <v>0</v>
      </c>
      <c r="M1821" s="34">
        <f>IFERROR(VLOOKUP($H1821,'Gen F Exp'!$A:$E,16,FALSE),0)</f>
        <v>0</v>
      </c>
      <c r="N1821" s="42">
        <f>IFERROR(VLOOKUP($H1821,'Gen F Exp'!$A:$E,17,FALSE),0)</f>
        <v>0</v>
      </c>
      <c r="O1821" s="34">
        <f>IFERROR(VLOOKUP($H1821,'Water F Rev'!$A:$L,15,FALSE),0)</f>
        <v>0</v>
      </c>
      <c r="P1821" s="34">
        <f>IFERROR(VLOOKUP($H1821,'Water F Rev'!$A:$L,16,FALSE),0)</f>
        <v>0</v>
      </c>
      <c r="Q1821" s="42">
        <f>IFERROR(VLOOKUP($H1821,'Water F Rev'!$A:$L,17,FALSE),0)</f>
        <v>0</v>
      </c>
      <c r="R1821" s="34">
        <f>IFERROR(VLOOKUP($H1821,'Water F Exp'!$A:$K,15,FALSE),0)</f>
        <v>0</v>
      </c>
      <c r="S1821" s="34">
        <f>IFERROR(VLOOKUP($H1821,'Water F Exp'!$A:$K,16,FALSE),0)</f>
        <v>0</v>
      </c>
      <c r="T1821" s="42">
        <f>IFERROR(VLOOKUP($H1821,'Water F Exp'!$A:$K,17,FALSE),0)</f>
        <v>0</v>
      </c>
      <c r="U1821" s="34">
        <f ca="1">IFERROR(VLOOKUP($H1821,'Sewer F Rev'!$A:$E,15,FALSE),0)</f>
        <v>0</v>
      </c>
      <c r="V1821" s="34">
        <f ca="1">IFERROR(VLOOKUP($H1821,'Sewer F Rev'!$A:$E,16,FALSE),0)</f>
        <v>0</v>
      </c>
      <c r="W1821" s="42">
        <f ca="1">IFERROR(VLOOKUP($H1821,'Sewer F Rev'!$A:$E,17,FALSE),0)</f>
        <v>0</v>
      </c>
      <c r="X1821" s="34">
        <f>IFERROR(VLOOKUP($H1821,'Sewer F Exp'!$A:$B,15,FALSE),0)</f>
        <v>0</v>
      </c>
      <c r="Y1821" s="34">
        <f>IFERROR(VLOOKUP($H1821,'Sewer F Exp'!$A:$B,16,FALSE),0)</f>
        <v>0</v>
      </c>
      <c r="Z1821" s="42">
        <f>IFERROR(VLOOKUP($H1821,'Sewer F Exp'!$A:$B,17,FALSE),0)</f>
        <v>0</v>
      </c>
      <c r="AA1821" s="34">
        <f>IFERROR(VLOOKUP($H1821,'Refuse F Rev'!$A:$E,15,FALSE),0)</f>
        <v>0</v>
      </c>
      <c r="AB1821" s="34">
        <f>IFERROR(VLOOKUP($H1821,'Refuse F Rev'!$A:$E,16,FALSE),0)</f>
        <v>0</v>
      </c>
      <c r="AC1821" s="42">
        <f>IFERROR(VLOOKUP($H1821,'Refuse F Rev'!$A:$E,17,FALSE),0)</f>
        <v>0</v>
      </c>
      <c r="AD1821" s="34">
        <f>IFERROR(VLOOKUP($H1821,'Refuse F Exp'!$A:$E,15,FALSE),0)</f>
        <v>0</v>
      </c>
      <c r="AE1821" s="34">
        <f>IFERROR(VLOOKUP($H1821,'Refuse F Exp'!$A:$E,16,FALSE),0)</f>
        <v>0</v>
      </c>
      <c r="AF1821" s="42">
        <f>IFERROR(VLOOKUP($H1821,'Refuse F Exp'!$A:$E,17,FALSE),0)</f>
        <v>0</v>
      </c>
      <c r="AG1821" s="34">
        <f>IFERROR(VLOOKUP($H1821,#REF!,10,FALSE),0)</f>
        <v>0</v>
      </c>
      <c r="AH1821" s="34">
        <f>IFERROR(VLOOKUP($H1821,#REF!,11,FALSE),0)</f>
        <v>0</v>
      </c>
      <c r="AI1821" s="42">
        <f>IFERROR(VLOOKUP($H1821,#REF!,12,FALSE),0)</f>
        <v>0</v>
      </c>
      <c r="AJ1821" s="34">
        <f>IFERROR(VLOOKUP($H1821,#REF!,10,FALSE),0)</f>
        <v>0</v>
      </c>
      <c r="AK1821" s="34">
        <f>IFERROR(VLOOKUP($H1821,#REF!,11,FALSE),0)</f>
        <v>0</v>
      </c>
      <c r="AL1821" s="42">
        <f>IFERROR(VLOOKUP($H1821,#REF!,12,FALSE),0)</f>
        <v>0</v>
      </c>
      <c r="AM1821" s="34">
        <f>IFERROR(VLOOKUP($H1821,#REF!,10,FALSE),0)</f>
        <v>0</v>
      </c>
      <c r="AN1821" s="34">
        <f>IFERROR(VLOOKUP($H1821,#REF!,11,FALSE),0)</f>
        <v>0</v>
      </c>
      <c r="AO1821" s="42">
        <f>IFERROR(VLOOKUP($H1821,#REF!,12,FALSE),0)</f>
        <v>0</v>
      </c>
      <c r="AP1821" s="34">
        <f>IFERROR(VLOOKUP($H1821,#REF!,10,FALSE),0)</f>
        <v>0</v>
      </c>
      <c r="AQ1821" s="34">
        <f>IFERROR(VLOOKUP($H1821,#REF!,11,FALSE),0)</f>
        <v>0</v>
      </c>
      <c r="AR1821" s="42">
        <f>IFERROR(VLOOKUP($H1821,#REF!,12,FALSE),0)</f>
        <v>0</v>
      </c>
      <c r="AS1821" s="34">
        <f>IFERROR(VLOOKUP($H1821,#REF!,13,FALSE),0)</f>
        <v>0</v>
      </c>
      <c r="AT1821" s="34">
        <f>IFERROR(VLOOKUP($H1821,#REF!,14,FALSE),0)</f>
        <v>0</v>
      </c>
      <c r="AU1821" s="42">
        <f>IFERROR(VLOOKUP($H1821,#REF!,15,FALSE),0)</f>
        <v>0</v>
      </c>
      <c r="AV1821" s="34">
        <f>IFERROR(VLOOKUP($H1821,#REF!,15,FALSE),0)</f>
        <v>0</v>
      </c>
      <c r="AW1821" s="34">
        <f>IFERROR(VLOOKUP($H1821,#REF!,16,FALSE),0)</f>
        <v>0</v>
      </c>
      <c r="AX1821" s="42">
        <f>IFERROR(VLOOKUP($H1821,#REF!,17,FALSE),0)</f>
        <v>0</v>
      </c>
    </row>
    <row r="1822" spans="1:50" x14ac:dyDescent="0.3">
      <c r="A1822" s="33" t="str">
        <f t="shared" si="112"/>
        <v>0</v>
      </c>
      <c r="B1822" s="33">
        <f>+'R&amp;E EXPORT'!B1621</f>
        <v>0</v>
      </c>
      <c r="C1822" t="str">
        <f>IFERROR(VLOOKUP(A1822,'MCSJ Export'!A:C,3,FALSE),"")</f>
        <v/>
      </c>
      <c r="D1822" s="37">
        <f t="shared" ca="1" si="113"/>
        <v>0</v>
      </c>
      <c r="E1822" s="37">
        <f t="shared" ca="1" si="114"/>
        <v>0</v>
      </c>
      <c r="F1822" s="37">
        <f t="shared" ca="1" si="115"/>
        <v>0</v>
      </c>
      <c r="G1822" s="37"/>
      <c r="H1822" s="33">
        <f>+'R&amp;E EXPORT'!A1621</f>
        <v>0</v>
      </c>
      <c r="I1822" s="34">
        <f>IFERROR(VLOOKUP($H1822,'Gen F Rev'!$A:$M,15,FALSE),0)</f>
        <v>0</v>
      </c>
      <c r="J1822" s="34">
        <f>IFERROR(VLOOKUP($H1822,'Gen F Rev'!$A:$M,16,FALSE),0)</f>
        <v>0</v>
      </c>
      <c r="K1822" s="42">
        <f>IFERROR(VLOOKUP($H1822,'Gen F Rev'!$A:$M,17,FALSE),0)</f>
        <v>0</v>
      </c>
      <c r="L1822" s="34">
        <f>IFERROR(VLOOKUP($H1822,'Gen F Exp'!$A:$E,15,FALSE),0)</f>
        <v>0</v>
      </c>
      <c r="M1822" s="34">
        <f>IFERROR(VLOOKUP($H1822,'Gen F Exp'!$A:$E,16,FALSE),0)</f>
        <v>0</v>
      </c>
      <c r="N1822" s="42">
        <f>IFERROR(VLOOKUP($H1822,'Gen F Exp'!$A:$E,17,FALSE),0)</f>
        <v>0</v>
      </c>
      <c r="O1822" s="34">
        <f>IFERROR(VLOOKUP($H1822,'Water F Rev'!$A:$L,15,FALSE),0)</f>
        <v>0</v>
      </c>
      <c r="P1822" s="34">
        <f>IFERROR(VLOOKUP($H1822,'Water F Rev'!$A:$L,16,FALSE),0)</f>
        <v>0</v>
      </c>
      <c r="Q1822" s="42">
        <f>IFERROR(VLOOKUP($H1822,'Water F Rev'!$A:$L,17,FALSE),0)</f>
        <v>0</v>
      </c>
      <c r="R1822" s="34">
        <f>IFERROR(VLOOKUP($H1822,'Water F Exp'!$A:$K,15,FALSE),0)</f>
        <v>0</v>
      </c>
      <c r="S1822" s="34">
        <f>IFERROR(VLOOKUP($H1822,'Water F Exp'!$A:$K,16,FALSE),0)</f>
        <v>0</v>
      </c>
      <c r="T1822" s="42">
        <f>IFERROR(VLOOKUP($H1822,'Water F Exp'!$A:$K,17,FALSE),0)</f>
        <v>0</v>
      </c>
      <c r="U1822" s="34">
        <f ca="1">IFERROR(VLOOKUP($H1822,'Sewer F Rev'!$A:$E,15,FALSE),0)</f>
        <v>0</v>
      </c>
      <c r="V1822" s="34">
        <f ca="1">IFERROR(VLOOKUP($H1822,'Sewer F Rev'!$A:$E,16,FALSE),0)</f>
        <v>0</v>
      </c>
      <c r="W1822" s="42">
        <f ca="1">IFERROR(VLOOKUP($H1822,'Sewer F Rev'!$A:$E,17,FALSE),0)</f>
        <v>0</v>
      </c>
      <c r="X1822" s="34">
        <f>IFERROR(VLOOKUP($H1822,'Sewer F Exp'!$A:$B,15,FALSE),0)</f>
        <v>0</v>
      </c>
      <c r="Y1822" s="34">
        <f>IFERROR(VLOOKUP($H1822,'Sewer F Exp'!$A:$B,16,FALSE),0)</f>
        <v>0</v>
      </c>
      <c r="Z1822" s="42">
        <f>IFERROR(VLOOKUP($H1822,'Sewer F Exp'!$A:$B,17,FALSE),0)</f>
        <v>0</v>
      </c>
      <c r="AA1822" s="34">
        <f>IFERROR(VLOOKUP($H1822,'Refuse F Rev'!$A:$E,15,FALSE),0)</f>
        <v>0</v>
      </c>
      <c r="AB1822" s="34">
        <f>IFERROR(VLOOKUP($H1822,'Refuse F Rev'!$A:$E,16,FALSE),0)</f>
        <v>0</v>
      </c>
      <c r="AC1822" s="42">
        <f>IFERROR(VLOOKUP($H1822,'Refuse F Rev'!$A:$E,17,FALSE),0)</f>
        <v>0</v>
      </c>
      <c r="AD1822" s="34">
        <f>IFERROR(VLOOKUP($H1822,'Refuse F Exp'!$A:$E,15,FALSE),0)</f>
        <v>0</v>
      </c>
      <c r="AE1822" s="34">
        <f>IFERROR(VLOOKUP($H1822,'Refuse F Exp'!$A:$E,16,FALSE),0)</f>
        <v>0</v>
      </c>
      <c r="AF1822" s="42">
        <f>IFERROR(VLOOKUP($H1822,'Refuse F Exp'!$A:$E,17,FALSE),0)</f>
        <v>0</v>
      </c>
      <c r="AG1822" s="34">
        <f>IFERROR(VLOOKUP($H1822,#REF!,10,FALSE),0)</f>
        <v>0</v>
      </c>
      <c r="AH1822" s="34">
        <f>IFERROR(VLOOKUP($H1822,#REF!,11,FALSE),0)</f>
        <v>0</v>
      </c>
      <c r="AI1822" s="42">
        <f>IFERROR(VLOOKUP($H1822,#REF!,12,FALSE),0)</f>
        <v>0</v>
      </c>
      <c r="AJ1822" s="34">
        <f>IFERROR(VLOOKUP($H1822,#REF!,10,FALSE),0)</f>
        <v>0</v>
      </c>
      <c r="AK1822" s="34">
        <f>IFERROR(VLOOKUP($H1822,#REF!,11,FALSE),0)</f>
        <v>0</v>
      </c>
      <c r="AL1822" s="42">
        <f>IFERROR(VLOOKUP($H1822,#REF!,12,FALSE),0)</f>
        <v>0</v>
      </c>
      <c r="AM1822" s="34">
        <f>IFERROR(VLOOKUP($H1822,#REF!,10,FALSE),0)</f>
        <v>0</v>
      </c>
      <c r="AN1822" s="34">
        <f>IFERROR(VLOOKUP($H1822,#REF!,11,FALSE),0)</f>
        <v>0</v>
      </c>
      <c r="AO1822" s="42">
        <f>IFERROR(VLOOKUP($H1822,#REF!,12,FALSE),0)</f>
        <v>0</v>
      </c>
      <c r="AP1822" s="34">
        <f>IFERROR(VLOOKUP($H1822,#REF!,10,FALSE),0)</f>
        <v>0</v>
      </c>
      <c r="AQ1822" s="34">
        <f>IFERROR(VLOOKUP($H1822,#REF!,11,FALSE),0)</f>
        <v>0</v>
      </c>
      <c r="AR1822" s="42">
        <f>IFERROR(VLOOKUP($H1822,#REF!,12,FALSE),0)</f>
        <v>0</v>
      </c>
      <c r="AS1822" s="34">
        <f>IFERROR(VLOOKUP($H1822,#REF!,13,FALSE),0)</f>
        <v>0</v>
      </c>
      <c r="AT1822" s="34">
        <f>IFERROR(VLOOKUP($H1822,#REF!,14,FALSE),0)</f>
        <v>0</v>
      </c>
      <c r="AU1822" s="42">
        <f>IFERROR(VLOOKUP($H1822,#REF!,15,FALSE),0)</f>
        <v>0</v>
      </c>
      <c r="AV1822" s="34">
        <f>IFERROR(VLOOKUP($H1822,#REF!,15,FALSE),0)</f>
        <v>0</v>
      </c>
      <c r="AW1822" s="34">
        <f>IFERROR(VLOOKUP($H1822,#REF!,16,FALSE),0)</f>
        <v>0</v>
      </c>
      <c r="AX1822" s="42">
        <f>IFERROR(VLOOKUP($H1822,#REF!,17,FALSE),0)</f>
        <v>0</v>
      </c>
    </row>
    <row r="1823" spans="1:50" x14ac:dyDescent="0.3">
      <c r="A1823" s="33" t="str">
        <f t="shared" si="112"/>
        <v>0</v>
      </c>
      <c r="B1823" s="33">
        <f>+'R&amp;E EXPORT'!B1622</f>
        <v>0</v>
      </c>
      <c r="C1823" t="str">
        <f>IFERROR(VLOOKUP(A1823,'MCSJ Export'!A:C,3,FALSE),"")</f>
        <v/>
      </c>
      <c r="D1823" s="37">
        <f t="shared" ca="1" si="113"/>
        <v>0</v>
      </c>
      <c r="E1823" s="37">
        <f t="shared" ca="1" si="114"/>
        <v>0</v>
      </c>
      <c r="F1823" s="37">
        <f t="shared" ca="1" si="115"/>
        <v>0</v>
      </c>
      <c r="G1823" s="37"/>
      <c r="H1823" s="33">
        <f>+'R&amp;E EXPORT'!A1622</f>
        <v>0</v>
      </c>
      <c r="I1823" s="34">
        <f>IFERROR(VLOOKUP($H1823,'Gen F Rev'!$A:$M,15,FALSE),0)</f>
        <v>0</v>
      </c>
      <c r="J1823" s="34">
        <f>IFERROR(VLOOKUP($H1823,'Gen F Rev'!$A:$M,16,FALSE),0)</f>
        <v>0</v>
      </c>
      <c r="K1823" s="42">
        <f>IFERROR(VLOOKUP($H1823,'Gen F Rev'!$A:$M,17,FALSE),0)</f>
        <v>0</v>
      </c>
      <c r="L1823" s="34">
        <f>IFERROR(VLOOKUP($H1823,'Gen F Exp'!$A:$E,15,FALSE),0)</f>
        <v>0</v>
      </c>
      <c r="M1823" s="34">
        <f>IFERROR(VLOOKUP($H1823,'Gen F Exp'!$A:$E,16,FALSE),0)</f>
        <v>0</v>
      </c>
      <c r="N1823" s="42">
        <f>IFERROR(VLOOKUP($H1823,'Gen F Exp'!$A:$E,17,FALSE),0)</f>
        <v>0</v>
      </c>
      <c r="O1823" s="34">
        <f>IFERROR(VLOOKUP($H1823,'Water F Rev'!$A:$L,15,FALSE),0)</f>
        <v>0</v>
      </c>
      <c r="P1823" s="34">
        <f>IFERROR(VLOOKUP($H1823,'Water F Rev'!$A:$L,16,FALSE),0)</f>
        <v>0</v>
      </c>
      <c r="Q1823" s="42">
        <f>IFERROR(VLOOKUP($H1823,'Water F Rev'!$A:$L,17,FALSE),0)</f>
        <v>0</v>
      </c>
      <c r="R1823" s="34">
        <f>IFERROR(VLOOKUP($H1823,'Water F Exp'!$A:$K,15,FALSE),0)</f>
        <v>0</v>
      </c>
      <c r="S1823" s="34">
        <f>IFERROR(VLOOKUP($H1823,'Water F Exp'!$A:$K,16,FALSE),0)</f>
        <v>0</v>
      </c>
      <c r="T1823" s="42">
        <f>IFERROR(VLOOKUP($H1823,'Water F Exp'!$A:$K,17,FALSE),0)</f>
        <v>0</v>
      </c>
      <c r="U1823" s="34">
        <f ca="1">IFERROR(VLOOKUP($H1823,'Sewer F Rev'!$A:$E,15,FALSE),0)</f>
        <v>0</v>
      </c>
      <c r="V1823" s="34">
        <f ca="1">IFERROR(VLOOKUP($H1823,'Sewer F Rev'!$A:$E,16,FALSE),0)</f>
        <v>0</v>
      </c>
      <c r="W1823" s="42">
        <f ca="1">IFERROR(VLOOKUP($H1823,'Sewer F Rev'!$A:$E,17,FALSE),0)</f>
        <v>0</v>
      </c>
      <c r="X1823" s="34">
        <f>IFERROR(VLOOKUP($H1823,'Sewer F Exp'!$A:$B,15,FALSE),0)</f>
        <v>0</v>
      </c>
      <c r="Y1823" s="34">
        <f>IFERROR(VLOOKUP($H1823,'Sewer F Exp'!$A:$B,16,FALSE),0)</f>
        <v>0</v>
      </c>
      <c r="Z1823" s="42">
        <f>IFERROR(VLOOKUP($H1823,'Sewer F Exp'!$A:$B,17,FALSE),0)</f>
        <v>0</v>
      </c>
      <c r="AA1823" s="34">
        <f>IFERROR(VLOOKUP($H1823,'Refuse F Rev'!$A:$E,15,FALSE),0)</f>
        <v>0</v>
      </c>
      <c r="AB1823" s="34">
        <f>IFERROR(VLOOKUP($H1823,'Refuse F Rev'!$A:$E,16,FALSE),0)</f>
        <v>0</v>
      </c>
      <c r="AC1823" s="42">
        <f>IFERROR(VLOOKUP($H1823,'Refuse F Rev'!$A:$E,17,FALSE),0)</f>
        <v>0</v>
      </c>
      <c r="AD1823" s="34">
        <f>IFERROR(VLOOKUP($H1823,'Refuse F Exp'!$A:$E,15,FALSE),0)</f>
        <v>0</v>
      </c>
      <c r="AE1823" s="34">
        <f>IFERROR(VLOOKUP($H1823,'Refuse F Exp'!$A:$E,16,FALSE),0)</f>
        <v>0</v>
      </c>
      <c r="AF1823" s="42">
        <f>IFERROR(VLOOKUP($H1823,'Refuse F Exp'!$A:$E,17,FALSE),0)</f>
        <v>0</v>
      </c>
      <c r="AG1823" s="34">
        <f>IFERROR(VLOOKUP($H1823,#REF!,10,FALSE),0)</f>
        <v>0</v>
      </c>
      <c r="AH1823" s="34">
        <f>IFERROR(VLOOKUP($H1823,#REF!,11,FALSE),0)</f>
        <v>0</v>
      </c>
      <c r="AI1823" s="42">
        <f>IFERROR(VLOOKUP($H1823,#REF!,12,FALSE),0)</f>
        <v>0</v>
      </c>
      <c r="AJ1823" s="34">
        <f>IFERROR(VLOOKUP($H1823,#REF!,10,FALSE),0)</f>
        <v>0</v>
      </c>
      <c r="AK1823" s="34">
        <f>IFERROR(VLOOKUP($H1823,#REF!,11,FALSE),0)</f>
        <v>0</v>
      </c>
      <c r="AL1823" s="42">
        <f>IFERROR(VLOOKUP($H1823,#REF!,12,FALSE),0)</f>
        <v>0</v>
      </c>
      <c r="AM1823" s="34">
        <f>IFERROR(VLOOKUP($H1823,#REF!,10,FALSE),0)</f>
        <v>0</v>
      </c>
      <c r="AN1823" s="34">
        <f>IFERROR(VLOOKUP($H1823,#REF!,11,FALSE),0)</f>
        <v>0</v>
      </c>
      <c r="AO1823" s="42">
        <f>IFERROR(VLOOKUP($H1823,#REF!,12,FALSE),0)</f>
        <v>0</v>
      </c>
      <c r="AP1823" s="34">
        <f>IFERROR(VLOOKUP($H1823,#REF!,10,FALSE),0)</f>
        <v>0</v>
      </c>
      <c r="AQ1823" s="34">
        <f>IFERROR(VLOOKUP($H1823,#REF!,11,FALSE),0)</f>
        <v>0</v>
      </c>
      <c r="AR1823" s="42">
        <f>IFERROR(VLOOKUP($H1823,#REF!,12,FALSE),0)</f>
        <v>0</v>
      </c>
      <c r="AS1823" s="34">
        <f>IFERROR(VLOOKUP($H1823,#REF!,13,FALSE),0)</f>
        <v>0</v>
      </c>
      <c r="AT1823" s="34">
        <f>IFERROR(VLOOKUP($H1823,#REF!,14,FALSE),0)</f>
        <v>0</v>
      </c>
      <c r="AU1823" s="42">
        <f>IFERROR(VLOOKUP($H1823,#REF!,15,FALSE),0)</f>
        <v>0</v>
      </c>
      <c r="AV1823" s="34">
        <f>IFERROR(VLOOKUP($H1823,#REF!,15,FALSE),0)</f>
        <v>0</v>
      </c>
      <c r="AW1823" s="34">
        <f>IFERROR(VLOOKUP($H1823,#REF!,16,FALSE),0)</f>
        <v>0</v>
      </c>
      <c r="AX1823" s="42">
        <f>IFERROR(VLOOKUP($H1823,#REF!,17,FALSE),0)</f>
        <v>0</v>
      </c>
    </row>
    <row r="1824" spans="1:50" x14ac:dyDescent="0.3">
      <c r="A1824" s="33" t="str">
        <f t="shared" si="112"/>
        <v>0</v>
      </c>
      <c r="B1824" s="33">
        <f>+'R&amp;E EXPORT'!B1623</f>
        <v>0</v>
      </c>
      <c r="C1824" t="str">
        <f>IFERROR(VLOOKUP(A1824,'MCSJ Export'!A:C,3,FALSE),"")</f>
        <v/>
      </c>
      <c r="D1824" s="37">
        <f t="shared" ca="1" si="113"/>
        <v>0</v>
      </c>
      <c r="E1824" s="37">
        <f t="shared" ca="1" si="114"/>
        <v>0</v>
      </c>
      <c r="F1824" s="37">
        <f t="shared" ca="1" si="115"/>
        <v>0</v>
      </c>
      <c r="G1824" s="37"/>
      <c r="H1824" s="33">
        <f>+'R&amp;E EXPORT'!A1623</f>
        <v>0</v>
      </c>
      <c r="I1824" s="34">
        <f>IFERROR(VLOOKUP($H1824,'Gen F Rev'!$A:$M,15,FALSE),0)</f>
        <v>0</v>
      </c>
      <c r="J1824" s="34">
        <f>IFERROR(VLOOKUP($H1824,'Gen F Rev'!$A:$M,16,FALSE),0)</f>
        <v>0</v>
      </c>
      <c r="K1824" s="42">
        <f>IFERROR(VLOOKUP($H1824,'Gen F Rev'!$A:$M,17,FALSE),0)</f>
        <v>0</v>
      </c>
      <c r="L1824" s="34">
        <f>IFERROR(VLOOKUP($H1824,'Gen F Exp'!$A:$E,15,FALSE),0)</f>
        <v>0</v>
      </c>
      <c r="M1824" s="34">
        <f>IFERROR(VLOOKUP($H1824,'Gen F Exp'!$A:$E,16,FALSE),0)</f>
        <v>0</v>
      </c>
      <c r="N1824" s="42">
        <f>IFERROR(VLOOKUP($H1824,'Gen F Exp'!$A:$E,17,FALSE),0)</f>
        <v>0</v>
      </c>
      <c r="O1824" s="34">
        <f>IFERROR(VLOOKUP($H1824,'Water F Rev'!$A:$L,15,FALSE),0)</f>
        <v>0</v>
      </c>
      <c r="P1824" s="34">
        <f>IFERROR(VLOOKUP($H1824,'Water F Rev'!$A:$L,16,FALSE),0)</f>
        <v>0</v>
      </c>
      <c r="Q1824" s="42">
        <f>IFERROR(VLOOKUP($H1824,'Water F Rev'!$A:$L,17,FALSE),0)</f>
        <v>0</v>
      </c>
      <c r="R1824" s="34">
        <f>IFERROR(VLOOKUP($H1824,'Water F Exp'!$A:$K,15,FALSE),0)</f>
        <v>0</v>
      </c>
      <c r="S1824" s="34">
        <f>IFERROR(VLOOKUP($H1824,'Water F Exp'!$A:$K,16,FALSE),0)</f>
        <v>0</v>
      </c>
      <c r="T1824" s="42">
        <f>IFERROR(VLOOKUP($H1824,'Water F Exp'!$A:$K,17,FALSE),0)</f>
        <v>0</v>
      </c>
      <c r="U1824" s="34">
        <f ca="1">IFERROR(VLOOKUP($H1824,'Sewer F Rev'!$A:$E,15,FALSE),0)</f>
        <v>0</v>
      </c>
      <c r="V1824" s="34">
        <f ca="1">IFERROR(VLOOKUP($H1824,'Sewer F Rev'!$A:$E,16,FALSE),0)</f>
        <v>0</v>
      </c>
      <c r="W1824" s="42">
        <f ca="1">IFERROR(VLOOKUP($H1824,'Sewer F Rev'!$A:$E,17,FALSE),0)</f>
        <v>0</v>
      </c>
      <c r="X1824" s="34">
        <f>IFERROR(VLOOKUP($H1824,'Sewer F Exp'!$A:$B,15,FALSE),0)</f>
        <v>0</v>
      </c>
      <c r="Y1824" s="34">
        <f>IFERROR(VLOOKUP($H1824,'Sewer F Exp'!$A:$B,16,FALSE),0)</f>
        <v>0</v>
      </c>
      <c r="Z1824" s="42">
        <f>IFERROR(VLOOKUP($H1824,'Sewer F Exp'!$A:$B,17,FALSE),0)</f>
        <v>0</v>
      </c>
      <c r="AA1824" s="34">
        <f>IFERROR(VLOOKUP($H1824,'Refuse F Rev'!$A:$E,15,FALSE),0)</f>
        <v>0</v>
      </c>
      <c r="AB1824" s="34">
        <f>IFERROR(VLOOKUP($H1824,'Refuse F Rev'!$A:$E,16,FALSE),0)</f>
        <v>0</v>
      </c>
      <c r="AC1824" s="42">
        <f>IFERROR(VLOOKUP($H1824,'Refuse F Rev'!$A:$E,17,FALSE),0)</f>
        <v>0</v>
      </c>
      <c r="AD1824" s="34">
        <f>IFERROR(VLOOKUP($H1824,'Refuse F Exp'!$A:$E,15,FALSE),0)</f>
        <v>0</v>
      </c>
      <c r="AE1824" s="34">
        <f>IFERROR(VLOOKUP($H1824,'Refuse F Exp'!$A:$E,16,FALSE),0)</f>
        <v>0</v>
      </c>
      <c r="AF1824" s="42">
        <f>IFERROR(VLOOKUP($H1824,'Refuse F Exp'!$A:$E,17,FALSE),0)</f>
        <v>0</v>
      </c>
      <c r="AG1824" s="34">
        <f>IFERROR(VLOOKUP($H1824,#REF!,10,FALSE),0)</f>
        <v>0</v>
      </c>
      <c r="AH1824" s="34">
        <f>IFERROR(VLOOKUP($H1824,#REF!,11,FALSE),0)</f>
        <v>0</v>
      </c>
      <c r="AI1824" s="42">
        <f>IFERROR(VLOOKUP($H1824,#REF!,12,FALSE),0)</f>
        <v>0</v>
      </c>
      <c r="AJ1824" s="34">
        <f>IFERROR(VLOOKUP($H1824,#REF!,10,FALSE),0)</f>
        <v>0</v>
      </c>
      <c r="AK1824" s="34">
        <f>IFERROR(VLOOKUP($H1824,#REF!,11,FALSE),0)</f>
        <v>0</v>
      </c>
      <c r="AL1824" s="42">
        <f>IFERROR(VLOOKUP($H1824,#REF!,12,FALSE),0)</f>
        <v>0</v>
      </c>
      <c r="AM1824" s="34">
        <f>IFERROR(VLOOKUP($H1824,#REF!,10,FALSE),0)</f>
        <v>0</v>
      </c>
      <c r="AN1824" s="34">
        <f>IFERROR(VLOOKUP($H1824,#REF!,11,FALSE),0)</f>
        <v>0</v>
      </c>
      <c r="AO1824" s="42">
        <f>IFERROR(VLOOKUP($H1824,#REF!,12,FALSE),0)</f>
        <v>0</v>
      </c>
      <c r="AP1824" s="34">
        <f>IFERROR(VLOOKUP($H1824,#REF!,10,FALSE),0)</f>
        <v>0</v>
      </c>
      <c r="AQ1824" s="34">
        <f>IFERROR(VLOOKUP($H1824,#REF!,11,FALSE),0)</f>
        <v>0</v>
      </c>
      <c r="AR1824" s="42">
        <f>IFERROR(VLOOKUP($H1824,#REF!,12,FALSE),0)</f>
        <v>0</v>
      </c>
      <c r="AS1824" s="34">
        <f>IFERROR(VLOOKUP($H1824,#REF!,13,FALSE),0)</f>
        <v>0</v>
      </c>
      <c r="AT1824" s="34">
        <f>IFERROR(VLOOKUP($H1824,#REF!,14,FALSE),0)</f>
        <v>0</v>
      </c>
      <c r="AU1824" s="42">
        <f>IFERROR(VLOOKUP($H1824,#REF!,15,FALSE),0)</f>
        <v>0</v>
      </c>
      <c r="AV1824" s="34">
        <f>IFERROR(VLOOKUP($H1824,#REF!,15,FALSE),0)</f>
        <v>0</v>
      </c>
      <c r="AW1824" s="34">
        <f>IFERROR(VLOOKUP($H1824,#REF!,16,FALSE),0)</f>
        <v>0</v>
      </c>
      <c r="AX1824" s="42">
        <f>IFERROR(VLOOKUP($H1824,#REF!,17,FALSE),0)</f>
        <v>0</v>
      </c>
    </row>
    <row r="1825" spans="1:50" x14ac:dyDescent="0.3">
      <c r="A1825" s="33" t="str">
        <f t="shared" si="112"/>
        <v>0</v>
      </c>
      <c r="B1825" s="33">
        <f>+'R&amp;E EXPORT'!B1624</f>
        <v>0</v>
      </c>
      <c r="C1825" t="str">
        <f>IFERROR(VLOOKUP(A1825,'MCSJ Export'!A:C,3,FALSE),"")</f>
        <v/>
      </c>
      <c r="D1825" s="37">
        <f t="shared" ca="1" si="113"/>
        <v>0</v>
      </c>
      <c r="E1825" s="37">
        <f t="shared" ca="1" si="114"/>
        <v>0</v>
      </c>
      <c r="F1825" s="37">
        <f t="shared" ca="1" si="115"/>
        <v>0</v>
      </c>
      <c r="G1825" s="37"/>
      <c r="H1825" s="33">
        <f>+'R&amp;E EXPORT'!A1624</f>
        <v>0</v>
      </c>
      <c r="I1825" s="34">
        <f>IFERROR(VLOOKUP($H1825,'Gen F Rev'!$A:$M,15,FALSE),0)</f>
        <v>0</v>
      </c>
      <c r="J1825" s="34">
        <f>IFERROR(VLOOKUP($H1825,'Gen F Rev'!$A:$M,16,FALSE),0)</f>
        <v>0</v>
      </c>
      <c r="K1825" s="42">
        <f>IFERROR(VLOOKUP($H1825,'Gen F Rev'!$A:$M,17,FALSE),0)</f>
        <v>0</v>
      </c>
      <c r="L1825" s="34">
        <f>IFERROR(VLOOKUP($H1825,'Gen F Exp'!$A:$E,15,FALSE),0)</f>
        <v>0</v>
      </c>
      <c r="M1825" s="34">
        <f>IFERROR(VLOOKUP($H1825,'Gen F Exp'!$A:$E,16,FALSE),0)</f>
        <v>0</v>
      </c>
      <c r="N1825" s="42">
        <f>IFERROR(VLOOKUP($H1825,'Gen F Exp'!$A:$E,17,FALSE),0)</f>
        <v>0</v>
      </c>
      <c r="O1825" s="34">
        <f>IFERROR(VLOOKUP($H1825,'Water F Rev'!$A:$L,15,FALSE),0)</f>
        <v>0</v>
      </c>
      <c r="P1825" s="34">
        <f>IFERROR(VLOOKUP($H1825,'Water F Rev'!$A:$L,16,FALSE),0)</f>
        <v>0</v>
      </c>
      <c r="Q1825" s="42">
        <f>IFERROR(VLOOKUP($H1825,'Water F Rev'!$A:$L,17,FALSE),0)</f>
        <v>0</v>
      </c>
      <c r="R1825" s="34">
        <f>IFERROR(VLOOKUP($H1825,'Water F Exp'!$A:$K,15,FALSE),0)</f>
        <v>0</v>
      </c>
      <c r="S1825" s="34">
        <f>IFERROR(VLOOKUP($H1825,'Water F Exp'!$A:$K,16,FALSE),0)</f>
        <v>0</v>
      </c>
      <c r="T1825" s="42">
        <f>IFERROR(VLOOKUP($H1825,'Water F Exp'!$A:$K,17,FALSE),0)</f>
        <v>0</v>
      </c>
      <c r="U1825" s="34">
        <f ca="1">IFERROR(VLOOKUP($H1825,'Sewer F Rev'!$A:$E,15,FALSE),0)</f>
        <v>0</v>
      </c>
      <c r="V1825" s="34">
        <f ca="1">IFERROR(VLOOKUP($H1825,'Sewer F Rev'!$A:$E,16,FALSE),0)</f>
        <v>0</v>
      </c>
      <c r="W1825" s="42">
        <f ca="1">IFERROR(VLOOKUP($H1825,'Sewer F Rev'!$A:$E,17,FALSE),0)</f>
        <v>0</v>
      </c>
      <c r="X1825" s="34">
        <f>IFERROR(VLOOKUP($H1825,'Sewer F Exp'!$A:$B,15,FALSE),0)</f>
        <v>0</v>
      </c>
      <c r="Y1825" s="34">
        <f>IFERROR(VLOOKUP($H1825,'Sewer F Exp'!$A:$B,16,FALSE),0)</f>
        <v>0</v>
      </c>
      <c r="Z1825" s="42">
        <f>IFERROR(VLOOKUP($H1825,'Sewer F Exp'!$A:$B,17,FALSE),0)</f>
        <v>0</v>
      </c>
      <c r="AA1825" s="34">
        <f>IFERROR(VLOOKUP($H1825,'Refuse F Rev'!$A:$E,15,FALSE),0)</f>
        <v>0</v>
      </c>
      <c r="AB1825" s="34">
        <f>IFERROR(VLOOKUP($H1825,'Refuse F Rev'!$A:$E,16,FALSE),0)</f>
        <v>0</v>
      </c>
      <c r="AC1825" s="42">
        <f>IFERROR(VLOOKUP($H1825,'Refuse F Rev'!$A:$E,17,FALSE),0)</f>
        <v>0</v>
      </c>
      <c r="AD1825" s="34">
        <f>IFERROR(VLOOKUP($H1825,'Refuse F Exp'!$A:$E,15,FALSE),0)</f>
        <v>0</v>
      </c>
      <c r="AE1825" s="34">
        <f>IFERROR(VLOOKUP($H1825,'Refuse F Exp'!$A:$E,16,FALSE),0)</f>
        <v>0</v>
      </c>
      <c r="AF1825" s="42">
        <f>IFERROR(VLOOKUP($H1825,'Refuse F Exp'!$A:$E,17,FALSE),0)</f>
        <v>0</v>
      </c>
      <c r="AG1825" s="34">
        <f>IFERROR(VLOOKUP($H1825,#REF!,10,FALSE),0)</f>
        <v>0</v>
      </c>
      <c r="AH1825" s="34">
        <f>IFERROR(VLOOKUP($H1825,#REF!,11,FALSE),0)</f>
        <v>0</v>
      </c>
      <c r="AI1825" s="42">
        <f>IFERROR(VLOOKUP($H1825,#REF!,12,FALSE),0)</f>
        <v>0</v>
      </c>
      <c r="AJ1825" s="34">
        <f>IFERROR(VLOOKUP($H1825,#REF!,10,FALSE),0)</f>
        <v>0</v>
      </c>
      <c r="AK1825" s="34">
        <f>IFERROR(VLOOKUP($H1825,#REF!,11,FALSE),0)</f>
        <v>0</v>
      </c>
      <c r="AL1825" s="42">
        <f>IFERROR(VLOOKUP($H1825,#REF!,12,FALSE),0)</f>
        <v>0</v>
      </c>
      <c r="AM1825" s="34">
        <f>IFERROR(VLOOKUP($H1825,#REF!,10,FALSE),0)</f>
        <v>0</v>
      </c>
      <c r="AN1825" s="34">
        <f>IFERROR(VLOOKUP($H1825,#REF!,11,FALSE),0)</f>
        <v>0</v>
      </c>
      <c r="AO1825" s="42">
        <f>IFERROR(VLOOKUP($H1825,#REF!,12,FALSE),0)</f>
        <v>0</v>
      </c>
      <c r="AP1825" s="34">
        <f>IFERROR(VLOOKUP($H1825,#REF!,10,FALSE),0)</f>
        <v>0</v>
      </c>
      <c r="AQ1825" s="34">
        <f>IFERROR(VLOOKUP($H1825,#REF!,11,FALSE),0)</f>
        <v>0</v>
      </c>
      <c r="AR1825" s="42">
        <f>IFERROR(VLOOKUP($H1825,#REF!,12,FALSE),0)</f>
        <v>0</v>
      </c>
      <c r="AS1825" s="34">
        <f>IFERROR(VLOOKUP($H1825,#REF!,13,FALSE),0)</f>
        <v>0</v>
      </c>
      <c r="AT1825" s="34">
        <f>IFERROR(VLOOKUP($H1825,#REF!,14,FALSE),0)</f>
        <v>0</v>
      </c>
      <c r="AU1825" s="42">
        <f>IFERROR(VLOOKUP($H1825,#REF!,15,FALSE),0)</f>
        <v>0</v>
      </c>
      <c r="AV1825" s="34">
        <f>IFERROR(VLOOKUP($H1825,#REF!,15,FALSE),0)</f>
        <v>0</v>
      </c>
      <c r="AW1825" s="34">
        <f>IFERROR(VLOOKUP($H1825,#REF!,16,FALSE),0)</f>
        <v>0</v>
      </c>
      <c r="AX1825" s="42">
        <f>IFERROR(VLOOKUP($H1825,#REF!,17,FALSE),0)</f>
        <v>0</v>
      </c>
    </row>
    <row r="1826" spans="1:50" x14ac:dyDescent="0.3">
      <c r="A1826" s="33" t="str">
        <f t="shared" si="112"/>
        <v>0</v>
      </c>
      <c r="B1826" s="33">
        <f>+'R&amp;E EXPORT'!B1625</f>
        <v>0</v>
      </c>
      <c r="C1826" t="str">
        <f>IFERROR(VLOOKUP(A1826,'MCSJ Export'!A:C,3,FALSE),"")</f>
        <v/>
      </c>
      <c r="D1826" s="37">
        <f t="shared" ca="1" si="113"/>
        <v>0</v>
      </c>
      <c r="E1826" s="37">
        <f t="shared" ca="1" si="114"/>
        <v>0</v>
      </c>
      <c r="F1826" s="37">
        <f t="shared" ca="1" si="115"/>
        <v>0</v>
      </c>
      <c r="G1826" s="37"/>
      <c r="H1826" s="33">
        <f>+'R&amp;E EXPORT'!A1625</f>
        <v>0</v>
      </c>
      <c r="I1826" s="34">
        <f>IFERROR(VLOOKUP($H1826,'Gen F Rev'!$A:$M,15,FALSE),0)</f>
        <v>0</v>
      </c>
      <c r="J1826" s="34">
        <f>IFERROR(VLOOKUP($H1826,'Gen F Rev'!$A:$M,16,FALSE),0)</f>
        <v>0</v>
      </c>
      <c r="K1826" s="42">
        <f>IFERROR(VLOOKUP($H1826,'Gen F Rev'!$A:$M,17,FALSE),0)</f>
        <v>0</v>
      </c>
      <c r="L1826" s="34">
        <f>IFERROR(VLOOKUP($H1826,'Gen F Exp'!$A:$E,15,FALSE),0)</f>
        <v>0</v>
      </c>
      <c r="M1826" s="34">
        <f>IFERROR(VLOOKUP($H1826,'Gen F Exp'!$A:$E,16,FALSE),0)</f>
        <v>0</v>
      </c>
      <c r="N1826" s="42">
        <f>IFERROR(VLOOKUP($H1826,'Gen F Exp'!$A:$E,17,FALSE),0)</f>
        <v>0</v>
      </c>
      <c r="O1826" s="34">
        <f>IFERROR(VLOOKUP($H1826,'Water F Rev'!$A:$L,15,FALSE),0)</f>
        <v>0</v>
      </c>
      <c r="P1826" s="34">
        <f>IFERROR(VLOOKUP($H1826,'Water F Rev'!$A:$L,16,FALSE),0)</f>
        <v>0</v>
      </c>
      <c r="Q1826" s="42">
        <f>IFERROR(VLOOKUP($H1826,'Water F Rev'!$A:$L,17,FALSE),0)</f>
        <v>0</v>
      </c>
      <c r="R1826" s="34">
        <f>IFERROR(VLOOKUP($H1826,'Water F Exp'!$A:$K,15,FALSE),0)</f>
        <v>0</v>
      </c>
      <c r="S1826" s="34">
        <f>IFERROR(VLOOKUP($H1826,'Water F Exp'!$A:$K,16,FALSE),0)</f>
        <v>0</v>
      </c>
      <c r="T1826" s="42">
        <f>IFERROR(VLOOKUP($H1826,'Water F Exp'!$A:$K,17,FALSE),0)</f>
        <v>0</v>
      </c>
      <c r="U1826" s="34">
        <f ca="1">IFERROR(VLOOKUP($H1826,'Sewer F Rev'!$A:$E,15,FALSE),0)</f>
        <v>0</v>
      </c>
      <c r="V1826" s="34">
        <f ca="1">IFERROR(VLOOKUP($H1826,'Sewer F Rev'!$A:$E,16,FALSE),0)</f>
        <v>0</v>
      </c>
      <c r="W1826" s="42">
        <f ca="1">IFERROR(VLOOKUP($H1826,'Sewer F Rev'!$A:$E,17,FALSE),0)</f>
        <v>0</v>
      </c>
      <c r="X1826" s="34">
        <f>IFERROR(VLOOKUP($H1826,'Sewer F Exp'!$A:$B,15,FALSE),0)</f>
        <v>0</v>
      </c>
      <c r="Y1826" s="34">
        <f>IFERROR(VLOOKUP($H1826,'Sewer F Exp'!$A:$B,16,FALSE),0)</f>
        <v>0</v>
      </c>
      <c r="Z1826" s="42">
        <f>IFERROR(VLOOKUP($H1826,'Sewer F Exp'!$A:$B,17,FALSE),0)</f>
        <v>0</v>
      </c>
      <c r="AA1826" s="34">
        <f>IFERROR(VLOOKUP($H1826,'Refuse F Rev'!$A:$E,15,FALSE),0)</f>
        <v>0</v>
      </c>
      <c r="AB1826" s="34">
        <f>IFERROR(VLOOKUP($H1826,'Refuse F Rev'!$A:$E,16,FALSE),0)</f>
        <v>0</v>
      </c>
      <c r="AC1826" s="42">
        <f>IFERROR(VLOOKUP($H1826,'Refuse F Rev'!$A:$E,17,FALSE),0)</f>
        <v>0</v>
      </c>
      <c r="AD1826" s="34">
        <f>IFERROR(VLOOKUP($H1826,'Refuse F Exp'!$A:$E,15,FALSE),0)</f>
        <v>0</v>
      </c>
      <c r="AE1826" s="34">
        <f>IFERROR(VLOOKUP($H1826,'Refuse F Exp'!$A:$E,16,FALSE),0)</f>
        <v>0</v>
      </c>
      <c r="AF1826" s="42">
        <f>IFERROR(VLOOKUP($H1826,'Refuse F Exp'!$A:$E,17,FALSE),0)</f>
        <v>0</v>
      </c>
      <c r="AG1826" s="34">
        <f>IFERROR(VLOOKUP($H1826,#REF!,10,FALSE),0)</f>
        <v>0</v>
      </c>
      <c r="AH1826" s="34">
        <f>IFERROR(VLOOKUP($H1826,#REF!,11,FALSE),0)</f>
        <v>0</v>
      </c>
      <c r="AI1826" s="42">
        <f>IFERROR(VLOOKUP($H1826,#REF!,12,FALSE),0)</f>
        <v>0</v>
      </c>
      <c r="AJ1826" s="34">
        <f>IFERROR(VLOOKUP($H1826,#REF!,10,FALSE),0)</f>
        <v>0</v>
      </c>
      <c r="AK1826" s="34">
        <f>IFERROR(VLOOKUP($H1826,#REF!,11,FALSE),0)</f>
        <v>0</v>
      </c>
      <c r="AL1826" s="42">
        <f>IFERROR(VLOOKUP($H1826,#REF!,12,FALSE),0)</f>
        <v>0</v>
      </c>
      <c r="AM1826" s="34">
        <f>IFERROR(VLOOKUP($H1826,#REF!,10,FALSE),0)</f>
        <v>0</v>
      </c>
      <c r="AN1826" s="34">
        <f>IFERROR(VLOOKUP($H1826,#REF!,11,FALSE),0)</f>
        <v>0</v>
      </c>
      <c r="AO1826" s="42">
        <f>IFERROR(VLOOKUP($H1826,#REF!,12,FALSE),0)</f>
        <v>0</v>
      </c>
      <c r="AP1826" s="34">
        <f>IFERROR(VLOOKUP($H1826,#REF!,10,FALSE),0)</f>
        <v>0</v>
      </c>
      <c r="AQ1826" s="34">
        <f>IFERROR(VLOOKUP($H1826,#REF!,11,FALSE),0)</f>
        <v>0</v>
      </c>
      <c r="AR1826" s="42">
        <f>IFERROR(VLOOKUP($H1826,#REF!,12,FALSE),0)</f>
        <v>0</v>
      </c>
      <c r="AS1826" s="34">
        <f>IFERROR(VLOOKUP($H1826,#REF!,13,FALSE),0)</f>
        <v>0</v>
      </c>
      <c r="AT1826" s="34">
        <f>IFERROR(VLOOKUP($H1826,#REF!,14,FALSE),0)</f>
        <v>0</v>
      </c>
      <c r="AU1826" s="42">
        <f>IFERROR(VLOOKUP($H1826,#REF!,15,FALSE),0)</f>
        <v>0</v>
      </c>
      <c r="AV1826" s="34">
        <f>IFERROR(VLOOKUP($H1826,#REF!,15,FALSE),0)</f>
        <v>0</v>
      </c>
      <c r="AW1826" s="34">
        <f>IFERROR(VLOOKUP($H1826,#REF!,16,FALSE),0)</f>
        <v>0</v>
      </c>
      <c r="AX1826" s="42">
        <f>IFERROR(VLOOKUP($H1826,#REF!,17,FALSE),0)</f>
        <v>0</v>
      </c>
    </row>
    <row r="1827" spans="1:50" x14ac:dyDescent="0.3">
      <c r="A1827" s="33" t="str">
        <f t="shared" si="112"/>
        <v>0</v>
      </c>
      <c r="B1827" s="33">
        <f>+'R&amp;E EXPORT'!B1626</f>
        <v>0</v>
      </c>
      <c r="C1827" t="str">
        <f>IFERROR(VLOOKUP(A1827,'MCSJ Export'!A:C,3,FALSE),"")</f>
        <v/>
      </c>
      <c r="D1827" s="37">
        <f t="shared" ca="1" si="113"/>
        <v>0</v>
      </c>
      <c r="E1827" s="37">
        <f t="shared" ca="1" si="114"/>
        <v>0</v>
      </c>
      <c r="F1827" s="37">
        <f t="shared" ca="1" si="115"/>
        <v>0</v>
      </c>
      <c r="G1827" s="37"/>
      <c r="H1827" s="33">
        <f>+'R&amp;E EXPORT'!A1626</f>
        <v>0</v>
      </c>
      <c r="I1827" s="34">
        <f>IFERROR(VLOOKUP($H1827,'Gen F Rev'!$A:$M,15,FALSE),0)</f>
        <v>0</v>
      </c>
      <c r="J1827" s="34">
        <f>IFERROR(VLOOKUP($H1827,'Gen F Rev'!$A:$M,16,FALSE),0)</f>
        <v>0</v>
      </c>
      <c r="K1827" s="42">
        <f>IFERROR(VLOOKUP($H1827,'Gen F Rev'!$A:$M,17,FALSE),0)</f>
        <v>0</v>
      </c>
      <c r="L1827" s="34">
        <f>IFERROR(VLOOKUP($H1827,'Gen F Exp'!$A:$E,15,FALSE),0)</f>
        <v>0</v>
      </c>
      <c r="M1827" s="34">
        <f>IFERROR(VLOOKUP($H1827,'Gen F Exp'!$A:$E,16,FALSE),0)</f>
        <v>0</v>
      </c>
      <c r="N1827" s="42">
        <f>IFERROR(VLOOKUP($H1827,'Gen F Exp'!$A:$E,17,FALSE),0)</f>
        <v>0</v>
      </c>
      <c r="O1827" s="34">
        <f>IFERROR(VLOOKUP($H1827,'Water F Rev'!$A:$L,15,FALSE),0)</f>
        <v>0</v>
      </c>
      <c r="P1827" s="34">
        <f>IFERROR(VLOOKUP($H1827,'Water F Rev'!$A:$L,16,FALSE),0)</f>
        <v>0</v>
      </c>
      <c r="Q1827" s="42">
        <f>IFERROR(VLOOKUP($H1827,'Water F Rev'!$A:$L,17,FALSE),0)</f>
        <v>0</v>
      </c>
      <c r="R1827" s="34">
        <f>IFERROR(VLOOKUP($H1827,'Water F Exp'!$A:$K,15,FALSE),0)</f>
        <v>0</v>
      </c>
      <c r="S1827" s="34">
        <f>IFERROR(VLOOKUP($H1827,'Water F Exp'!$A:$K,16,FALSE),0)</f>
        <v>0</v>
      </c>
      <c r="T1827" s="42">
        <f>IFERROR(VLOOKUP($H1827,'Water F Exp'!$A:$K,17,FALSE),0)</f>
        <v>0</v>
      </c>
      <c r="U1827" s="34">
        <f ca="1">IFERROR(VLOOKUP($H1827,'Sewer F Rev'!$A:$E,15,FALSE),0)</f>
        <v>0</v>
      </c>
      <c r="V1827" s="34">
        <f ca="1">IFERROR(VLOOKUP($H1827,'Sewer F Rev'!$A:$E,16,FALSE),0)</f>
        <v>0</v>
      </c>
      <c r="W1827" s="42">
        <f ca="1">IFERROR(VLOOKUP($H1827,'Sewer F Rev'!$A:$E,17,FALSE),0)</f>
        <v>0</v>
      </c>
      <c r="X1827" s="34">
        <f>IFERROR(VLOOKUP($H1827,'Sewer F Exp'!$A:$B,15,FALSE),0)</f>
        <v>0</v>
      </c>
      <c r="Y1827" s="34">
        <f>IFERROR(VLOOKUP($H1827,'Sewer F Exp'!$A:$B,16,FALSE),0)</f>
        <v>0</v>
      </c>
      <c r="Z1827" s="42">
        <f>IFERROR(VLOOKUP($H1827,'Sewer F Exp'!$A:$B,17,FALSE),0)</f>
        <v>0</v>
      </c>
      <c r="AA1827" s="34">
        <f>IFERROR(VLOOKUP($H1827,'Refuse F Rev'!$A:$E,15,FALSE),0)</f>
        <v>0</v>
      </c>
      <c r="AB1827" s="34">
        <f>IFERROR(VLOOKUP($H1827,'Refuse F Rev'!$A:$E,16,FALSE),0)</f>
        <v>0</v>
      </c>
      <c r="AC1827" s="42">
        <f>IFERROR(VLOOKUP($H1827,'Refuse F Rev'!$A:$E,17,FALSE),0)</f>
        <v>0</v>
      </c>
      <c r="AD1827" s="34">
        <f>IFERROR(VLOOKUP($H1827,'Refuse F Exp'!$A:$E,15,FALSE),0)</f>
        <v>0</v>
      </c>
      <c r="AE1827" s="34">
        <f>IFERROR(VLOOKUP($H1827,'Refuse F Exp'!$A:$E,16,FALSE),0)</f>
        <v>0</v>
      </c>
      <c r="AF1827" s="42">
        <f>IFERROR(VLOOKUP($H1827,'Refuse F Exp'!$A:$E,17,FALSE),0)</f>
        <v>0</v>
      </c>
      <c r="AG1827" s="34">
        <f>IFERROR(VLOOKUP($H1827,#REF!,10,FALSE),0)</f>
        <v>0</v>
      </c>
      <c r="AH1827" s="34">
        <f>IFERROR(VLOOKUP($H1827,#REF!,11,FALSE),0)</f>
        <v>0</v>
      </c>
      <c r="AI1827" s="42">
        <f>IFERROR(VLOOKUP($H1827,#REF!,12,FALSE),0)</f>
        <v>0</v>
      </c>
      <c r="AJ1827" s="34">
        <f>IFERROR(VLOOKUP($H1827,#REF!,10,FALSE),0)</f>
        <v>0</v>
      </c>
      <c r="AK1827" s="34">
        <f>IFERROR(VLOOKUP($H1827,#REF!,11,FALSE),0)</f>
        <v>0</v>
      </c>
      <c r="AL1827" s="42">
        <f>IFERROR(VLOOKUP($H1827,#REF!,12,FALSE),0)</f>
        <v>0</v>
      </c>
      <c r="AM1827" s="34">
        <f>IFERROR(VLOOKUP($H1827,#REF!,10,FALSE),0)</f>
        <v>0</v>
      </c>
      <c r="AN1827" s="34">
        <f>IFERROR(VLOOKUP($H1827,#REF!,11,FALSE),0)</f>
        <v>0</v>
      </c>
      <c r="AO1827" s="42">
        <f>IFERROR(VLOOKUP($H1827,#REF!,12,FALSE),0)</f>
        <v>0</v>
      </c>
      <c r="AP1827" s="34">
        <f>IFERROR(VLOOKUP($H1827,#REF!,10,FALSE),0)</f>
        <v>0</v>
      </c>
      <c r="AQ1827" s="34">
        <f>IFERROR(VLOOKUP($H1827,#REF!,11,FALSE),0)</f>
        <v>0</v>
      </c>
      <c r="AR1827" s="42">
        <f>IFERROR(VLOOKUP($H1827,#REF!,12,FALSE),0)</f>
        <v>0</v>
      </c>
      <c r="AS1827" s="34">
        <f>IFERROR(VLOOKUP($H1827,#REF!,13,FALSE),0)</f>
        <v>0</v>
      </c>
      <c r="AT1827" s="34">
        <f>IFERROR(VLOOKUP($H1827,#REF!,14,FALSE),0)</f>
        <v>0</v>
      </c>
      <c r="AU1827" s="42">
        <f>IFERROR(VLOOKUP($H1827,#REF!,15,FALSE),0)</f>
        <v>0</v>
      </c>
      <c r="AV1827" s="34">
        <f>IFERROR(VLOOKUP($H1827,#REF!,15,FALSE),0)</f>
        <v>0</v>
      </c>
      <c r="AW1827" s="34">
        <f>IFERROR(VLOOKUP($H1827,#REF!,16,FALSE),0)</f>
        <v>0</v>
      </c>
      <c r="AX1827" s="42">
        <f>IFERROR(VLOOKUP($H1827,#REF!,17,FALSE),0)</f>
        <v>0</v>
      </c>
    </row>
    <row r="1828" spans="1:50" x14ac:dyDescent="0.3">
      <c r="A1828" s="33" t="str">
        <f t="shared" si="112"/>
        <v>0</v>
      </c>
      <c r="B1828" s="33">
        <f>+'R&amp;E EXPORT'!B1627</f>
        <v>0</v>
      </c>
      <c r="C1828" t="str">
        <f>IFERROR(VLOOKUP(A1828,'MCSJ Export'!A:C,3,FALSE),"")</f>
        <v/>
      </c>
      <c r="D1828" s="37">
        <f t="shared" ca="1" si="113"/>
        <v>0</v>
      </c>
      <c r="E1828" s="37">
        <f t="shared" ca="1" si="114"/>
        <v>0</v>
      </c>
      <c r="F1828" s="37">
        <f t="shared" ca="1" si="115"/>
        <v>0</v>
      </c>
      <c r="G1828" s="37"/>
      <c r="H1828" s="33">
        <f>+'R&amp;E EXPORT'!A1627</f>
        <v>0</v>
      </c>
      <c r="I1828" s="34">
        <f>IFERROR(VLOOKUP($H1828,'Gen F Rev'!$A:$M,15,FALSE),0)</f>
        <v>0</v>
      </c>
      <c r="J1828" s="34">
        <f>IFERROR(VLOOKUP($H1828,'Gen F Rev'!$A:$M,16,FALSE),0)</f>
        <v>0</v>
      </c>
      <c r="K1828" s="42">
        <f>IFERROR(VLOOKUP($H1828,'Gen F Rev'!$A:$M,17,FALSE),0)</f>
        <v>0</v>
      </c>
      <c r="L1828" s="34">
        <f>IFERROR(VLOOKUP($H1828,'Gen F Exp'!$A:$E,15,FALSE),0)</f>
        <v>0</v>
      </c>
      <c r="M1828" s="34">
        <f>IFERROR(VLOOKUP($H1828,'Gen F Exp'!$A:$E,16,FALSE),0)</f>
        <v>0</v>
      </c>
      <c r="N1828" s="42">
        <f>IFERROR(VLOOKUP($H1828,'Gen F Exp'!$A:$E,17,FALSE),0)</f>
        <v>0</v>
      </c>
      <c r="O1828" s="34">
        <f>IFERROR(VLOOKUP($H1828,'Water F Rev'!$A:$L,15,FALSE),0)</f>
        <v>0</v>
      </c>
      <c r="P1828" s="34">
        <f>IFERROR(VLOOKUP($H1828,'Water F Rev'!$A:$L,16,FALSE),0)</f>
        <v>0</v>
      </c>
      <c r="Q1828" s="42">
        <f>IFERROR(VLOOKUP($H1828,'Water F Rev'!$A:$L,17,FALSE),0)</f>
        <v>0</v>
      </c>
      <c r="R1828" s="34">
        <f>IFERROR(VLOOKUP($H1828,'Water F Exp'!$A:$K,15,FALSE),0)</f>
        <v>0</v>
      </c>
      <c r="S1828" s="34">
        <f>IFERROR(VLOOKUP($H1828,'Water F Exp'!$A:$K,16,FALSE),0)</f>
        <v>0</v>
      </c>
      <c r="T1828" s="42">
        <f>IFERROR(VLOOKUP($H1828,'Water F Exp'!$A:$K,17,FALSE),0)</f>
        <v>0</v>
      </c>
      <c r="U1828" s="34">
        <f ca="1">IFERROR(VLOOKUP($H1828,'Sewer F Rev'!$A:$E,15,FALSE),0)</f>
        <v>0</v>
      </c>
      <c r="V1828" s="34">
        <f ca="1">IFERROR(VLOOKUP($H1828,'Sewer F Rev'!$A:$E,16,FALSE),0)</f>
        <v>0</v>
      </c>
      <c r="W1828" s="42">
        <f ca="1">IFERROR(VLOOKUP($H1828,'Sewer F Rev'!$A:$E,17,FALSE),0)</f>
        <v>0</v>
      </c>
      <c r="X1828" s="34">
        <f>IFERROR(VLOOKUP($H1828,'Sewer F Exp'!$A:$B,15,FALSE),0)</f>
        <v>0</v>
      </c>
      <c r="Y1828" s="34">
        <f>IFERROR(VLOOKUP($H1828,'Sewer F Exp'!$A:$B,16,FALSE),0)</f>
        <v>0</v>
      </c>
      <c r="Z1828" s="42">
        <f>IFERROR(VLOOKUP($H1828,'Sewer F Exp'!$A:$B,17,FALSE),0)</f>
        <v>0</v>
      </c>
      <c r="AA1828" s="34">
        <f>IFERROR(VLOOKUP($H1828,'Refuse F Rev'!$A:$E,15,FALSE),0)</f>
        <v>0</v>
      </c>
      <c r="AB1828" s="34">
        <f>IFERROR(VLOOKUP($H1828,'Refuse F Rev'!$A:$E,16,FALSE),0)</f>
        <v>0</v>
      </c>
      <c r="AC1828" s="42">
        <f>IFERROR(VLOOKUP($H1828,'Refuse F Rev'!$A:$E,17,FALSE),0)</f>
        <v>0</v>
      </c>
      <c r="AD1828" s="34">
        <f>IFERROR(VLOOKUP($H1828,'Refuse F Exp'!$A:$E,15,FALSE),0)</f>
        <v>0</v>
      </c>
      <c r="AE1828" s="34">
        <f>IFERROR(VLOOKUP($H1828,'Refuse F Exp'!$A:$E,16,FALSE),0)</f>
        <v>0</v>
      </c>
      <c r="AF1828" s="42">
        <f>IFERROR(VLOOKUP($H1828,'Refuse F Exp'!$A:$E,17,FALSE),0)</f>
        <v>0</v>
      </c>
      <c r="AG1828" s="34">
        <f>IFERROR(VLOOKUP($H1828,#REF!,10,FALSE),0)</f>
        <v>0</v>
      </c>
      <c r="AH1828" s="34">
        <f>IFERROR(VLOOKUP($H1828,#REF!,11,FALSE),0)</f>
        <v>0</v>
      </c>
      <c r="AI1828" s="42">
        <f>IFERROR(VLOOKUP($H1828,#REF!,12,FALSE),0)</f>
        <v>0</v>
      </c>
      <c r="AJ1828" s="34">
        <f>IFERROR(VLOOKUP($H1828,#REF!,10,FALSE),0)</f>
        <v>0</v>
      </c>
      <c r="AK1828" s="34">
        <f>IFERROR(VLOOKUP($H1828,#REF!,11,FALSE),0)</f>
        <v>0</v>
      </c>
      <c r="AL1828" s="42">
        <f>IFERROR(VLOOKUP($H1828,#REF!,12,FALSE),0)</f>
        <v>0</v>
      </c>
      <c r="AM1828" s="34">
        <f>IFERROR(VLOOKUP($H1828,#REF!,10,FALSE),0)</f>
        <v>0</v>
      </c>
      <c r="AN1828" s="34">
        <f>IFERROR(VLOOKUP($H1828,#REF!,11,FALSE),0)</f>
        <v>0</v>
      </c>
      <c r="AO1828" s="42">
        <f>IFERROR(VLOOKUP($H1828,#REF!,12,FALSE),0)</f>
        <v>0</v>
      </c>
      <c r="AP1828" s="34">
        <f>IFERROR(VLOOKUP($H1828,#REF!,10,FALSE),0)</f>
        <v>0</v>
      </c>
      <c r="AQ1828" s="34">
        <f>IFERROR(VLOOKUP($H1828,#REF!,11,FALSE),0)</f>
        <v>0</v>
      </c>
      <c r="AR1828" s="42">
        <f>IFERROR(VLOOKUP($H1828,#REF!,12,FALSE),0)</f>
        <v>0</v>
      </c>
      <c r="AS1828" s="34">
        <f>IFERROR(VLOOKUP($H1828,#REF!,13,FALSE),0)</f>
        <v>0</v>
      </c>
      <c r="AT1828" s="34">
        <f>IFERROR(VLOOKUP($H1828,#REF!,14,FALSE),0)</f>
        <v>0</v>
      </c>
      <c r="AU1828" s="42">
        <f>IFERROR(VLOOKUP($H1828,#REF!,15,FALSE),0)</f>
        <v>0</v>
      </c>
      <c r="AV1828" s="34">
        <f>IFERROR(VLOOKUP($H1828,#REF!,15,FALSE),0)</f>
        <v>0</v>
      </c>
      <c r="AW1828" s="34">
        <f>IFERROR(VLOOKUP($H1828,#REF!,16,FALSE),0)</f>
        <v>0</v>
      </c>
      <c r="AX1828" s="42">
        <f>IFERROR(VLOOKUP($H1828,#REF!,17,FALSE),0)</f>
        <v>0</v>
      </c>
    </row>
    <row r="1829" spans="1:50" x14ac:dyDescent="0.3">
      <c r="A1829" s="33" t="str">
        <f t="shared" si="112"/>
        <v>0</v>
      </c>
      <c r="B1829" s="33">
        <f>+'R&amp;E EXPORT'!B1628</f>
        <v>0</v>
      </c>
      <c r="C1829" t="str">
        <f>IFERROR(VLOOKUP(A1829,'MCSJ Export'!A:C,3,FALSE),"")</f>
        <v/>
      </c>
      <c r="D1829" s="37">
        <f t="shared" ca="1" si="113"/>
        <v>0</v>
      </c>
      <c r="E1829" s="37">
        <f t="shared" ca="1" si="114"/>
        <v>0</v>
      </c>
      <c r="F1829" s="37">
        <f t="shared" ca="1" si="115"/>
        <v>0</v>
      </c>
      <c r="G1829" s="37"/>
      <c r="H1829" s="33">
        <f>+'R&amp;E EXPORT'!A1628</f>
        <v>0</v>
      </c>
      <c r="I1829" s="34">
        <f>IFERROR(VLOOKUP($H1829,'Gen F Rev'!$A:$M,15,FALSE),0)</f>
        <v>0</v>
      </c>
      <c r="J1829" s="34">
        <f>IFERROR(VLOOKUP($H1829,'Gen F Rev'!$A:$M,16,FALSE),0)</f>
        <v>0</v>
      </c>
      <c r="K1829" s="42">
        <f>IFERROR(VLOOKUP($H1829,'Gen F Rev'!$A:$M,17,FALSE),0)</f>
        <v>0</v>
      </c>
      <c r="L1829" s="34">
        <f>IFERROR(VLOOKUP($H1829,'Gen F Exp'!$A:$E,15,FALSE),0)</f>
        <v>0</v>
      </c>
      <c r="M1829" s="34">
        <f>IFERROR(VLOOKUP($H1829,'Gen F Exp'!$A:$E,16,FALSE),0)</f>
        <v>0</v>
      </c>
      <c r="N1829" s="42">
        <f>IFERROR(VLOOKUP($H1829,'Gen F Exp'!$A:$E,17,FALSE),0)</f>
        <v>0</v>
      </c>
      <c r="O1829" s="34">
        <f>IFERROR(VLOOKUP($H1829,'Water F Rev'!$A:$L,15,FALSE),0)</f>
        <v>0</v>
      </c>
      <c r="P1829" s="34">
        <f>IFERROR(VLOOKUP($H1829,'Water F Rev'!$A:$L,16,FALSE),0)</f>
        <v>0</v>
      </c>
      <c r="Q1829" s="42">
        <f>IFERROR(VLOOKUP($H1829,'Water F Rev'!$A:$L,17,FALSE),0)</f>
        <v>0</v>
      </c>
      <c r="R1829" s="34">
        <f>IFERROR(VLOOKUP($H1829,'Water F Exp'!$A:$K,15,FALSE),0)</f>
        <v>0</v>
      </c>
      <c r="S1829" s="34">
        <f>IFERROR(VLOOKUP($H1829,'Water F Exp'!$A:$K,16,FALSE),0)</f>
        <v>0</v>
      </c>
      <c r="T1829" s="42">
        <f>IFERROR(VLOOKUP($H1829,'Water F Exp'!$A:$K,17,FALSE),0)</f>
        <v>0</v>
      </c>
      <c r="U1829" s="34">
        <f ca="1">IFERROR(VLOOKUP($H1829,'Sewer F Rev'!$A:$E,15,FALSE),0)</f>
        <v>0</v>
      </c>
      <c r="V1829" s="34">
        <f ca="1">IFERROR(VLOOKUP($H1829,'Sewer F Rev'!$A:$E,16,FALSE),0)</f>
        <v>0</v>
      </c>
      <c r="W1829" s="42">
        <f ca="1">IFERROR(VLOOKUP($H1829,'Sewer F Rev'!$A:$E,17,FALSE),0)</f>
        <v>0</v>
      </c>
      <c r="X1829" s="34">
        <f>IFERROR(VLOOKUP($H1829,'Sewer F Exp'!$A:$B,15,FALSE),0)</f>
        <v>0</v>
      </c>
      <c r="Y1829" s="34">
        <f>IFERROR(VLOOKUP($H1829,'Sewer F Exp'!$A:$B,16,FALSE),0)</f>
        <v>0</v>
      </c>
      <c r="Z1829" s="42">
        <f>IFERROR(VLOOKUP($H1829,'Sewer F Exp'!$A:$B,17,FALSE),0)</f>
        <v>0</v>
      </c>
      <c r="AA1829" s="34">
        <f>IFERROR(VLOOKUP($H1829,'Refuse F Rev'!$A:$E,15,FALSE),0)</f>
        <v>0</v>
      </c>
      <c r="AB1829" s="34">
        <f>IFERROR(VLOOKUP($H1829,'Refuse F Rev'!$A:$E,16,FALSE),0)</f>
        <v>0</v>
      </c>
      <c r="AC1829" s="42">
        <f>IFERROR(VLOOKUP($H1829,'Refuse F Rev'!$A:$E,17,FALSE),0)</f>
        <v>0</v>
      </c>
      <c r="AD1829" s="34">
        <f>IFERROR(VLOOKUP($H1829,'Refuse F Exp'!$A:$E,15,FALSE),0)</f>
        <v>0</v>
      </c>
      <c r="AE1829" s="34">
        <f>IFERROR(VLOOKUP($H1829,'Refuse F Exp'!$A:$E,16,FALSE),0)</f>
        <v>0</v>
      </c>
      <c r="AF1829" s="42">
        <f>IFERROR(VLOOKUP($H1829,'Refuse F Exp'!$A:$E,17,FALSE),0)</f>
        <v>0</v>
      </c>
      <c r="AG1829" s="34">
        <f>IFERROR(VLOOKUP($H1829,#REF!,10,FALSE),0)</f>
        <v>0</v>
      </c>
      <c r="AH1829" s="34">
        <f>IFERROR(VLOOKUP($H1829,#REF!,11,FALSE),0)</f>
        <v>0</v>
      </c>
      <c r="AI1829" s="42">
        <f>IFERROR(VLOOKUP($H1829,#REF!,12,FALSE),0)</f>
        <v>0</v>
      </c>
      <c r="AJ1829" s="34">
        <f>IFERROR(VLOOKUP($H1829,#REF!,10,FALSE),0)</f>
        <v>0</v>
      </c>
      <c r="AK1829" s="34">
        <f>IFERROR(VLOOKUP($H1829,#REF!,11,FALSE),0)</f>
        <v>0</v>
      </c>
      <c r="AL1829" s="42">
        <f>IFERROR(VLOOKUP($H1829,#REF!,12,FALSE),0)</f>
        <v>0</v>
      </c>
      <c r="AM1829" s="34">
        <f>IFERROR(VLOOKUP($H1829,#REF!,10,FALSE),0)</f>
        <v>0</v>
      </c>
      <c r="AN1829" s="34">
        <f>IFERROR(VLOOKUP($H1829,#REF!,11,FALSE),0)</f>
        <v>0</v>
      </c>
      <c r="AO1829" s="42">
        <f>IFERROR(VLOOKUP($H1829,#REF!,12,FALSE),0)</f>
        <v>0</v>
      </c>
      <c r="AP1829" s="34">
        <f>IFERROR(VLOOKUP($H1829,#REF!,10,FALSE),0)</f>
        <v>0</v>
      </c>
      <c r="AQ1829" s="34">
        <f>IFERROR(VLOOKUP($H1829,#REF!,11,FALSE),0)</f>
        <v>0</v>
      </c>
      <c r="AR1829" s="42">
        <f>IFERROR(VLOOKUP($H1829,#REF!,12,FALSE),0)</f>
        <v>0</v>
      </c>
      <c r="AS1829" s="34">
        <f>IFERROR(VLOOKUP($H1829,#REF!,13,FALSE),0)</f>
        <v>0</v>
      </c>
      <c r="AT1829" s="34">
        <f>IFERROR(VLOOKUP($H1829,#REF!,14,FALSE),0)</f>
        <v>0</v>
      </c>
      <c r="AU1829" s="42">
        <f>IFERROR(VLOOKUP($H1829,#REF!,15,FALSE),0)</f>
        <v>0</v>
      </c>
      <c r="AV1829" s="34">
        <f>IFERROR(VLOOKUP($H1829,#REF!,15,FALSE),0)</f>
        <v>0</v>
      </c>
      <c r="AW1829" s="34">
        <f>IFERROR(VLOOKUP($H1829,#REF!,16,FALSE),0)</f>
        <v>0</v>
      </c>
      <c r="AX1829" s="42">
        <f>IFERROR(VLOOKUP($H1829,#REF!,17,FALSE),0)</f>
        <v>0</v>
      </c>
    </row>
    <row r="1830" spans="1:50" x14ac:dyDescent="0.3">
      <c r="A1830" s="33" t="str">
        <f t="shared" si="112"/>
        <v>0</v>
      </c>
      <c r="B1830" s="33">
        <f>+'R&amp;E EXPORT'!B1629</f>
        <v>0</v>
      </c>
      <c r="C1830" t="str">
        <f>IFERROR(VLOOKUP(A1830,'MCSJ Export'!A:C,3,FALSE),"")</f>
        <v/>
      </c>
      <c r="D1830" s="37">
        <f t="shared" ca="1" si="113"/>
        <v>0</v>
      </c>
      <c r="E1830" s="37">
        <f t="shared" ca="1" si="114"/>
        <v>0</v>
      </c>
      <c r="F1830" s="37">
        <f t="shared" ca="1" si="115"/>
        <v>0</v>
      </c>
      <c r="G1830" s="37"/>
      <c r="H1830" s="33">
        <f>+'R&amp;E EXPORT'!A1629</f>
        <v>0</v>
      </c>
      <c r="I1830" s="34">
        <f>IFERROR(VLOOKUP($H1830,'Gen F Rev'!$A:$M,15,FALSE),0)</f>
        <v>0</v>
      </c>
      <c r="J1830" s="34">
        <f>IFERROR(VLOOKUP($H1830,'Gen F Rev'!$A:$M,16,FALSE),0)</f>
        <v>0</v>
      </c>
      <c r="K1830" s="42">
        <f>IFERROR(VLOOKUP($H1830,'Gen F Rev'!$A:$M,17,FALSE),0)</f>
        <v>0</v>
      </c>
      <c r="L1830" s="34">
        <f>IFERROR(VLOOKUP($H1830,'Gen F Exp'!$A:$E,15,FALSE),0)</f>
        <v>0</v>
      </c>
      <c r="M1830" s="34">
        <f>IFERROR(VLOOKUP($H1830,'Gen F Exp'!$A:$E,16,FALSE),0)</f>
        <v>0</v>
      </c>
      <c r="N1830" s="42">
        <f>IFERROR(VLOOKUP($H1830,'Gen F Exp'!$A:$E,17,FALSE),0)</f>
        <v>0</v>
      </c>
      <c r="O1830" s="34">
        <f>IFERROR(VLOOKUP($H1830,'Water F Rev'!$A:$L,15,FALSE),0)</f>
        <v>0</v>
      </c>
      <c r="P1830" s="34">
        <f>IFERROR(VLOOKUP($H1830,'Water F Rev'!$A:$L,16,FALSE),0)</f>
        <v>0</v>
      </c>
      <c r="Q1830" s="42">
        <f>IFERROR(VLOOKUP($H1830,'Water F Rev'!$A:$L,17,FALSE),0)</f>
        <v>0</v>
      </c>
      <c r="R1830" s="34">
        <f>IFERROR(VLOOKUP($H1830,'Water F Exp'!$A:$K,15,FALSE),0)</f>
        <v>0</v>
      </c>
      <c r="S1830" s="34">
        <f>IFERROR(VLOOKUP($H1830,'Water F Exp'!$A:$K,16,FALSE),0)</f>
        <v>0</v>
      </c>
      <c r="T1830" s="42">
        <f>IFERROR(VLOOKUP($H1830,'Water F Exp'!$A:$K,17,FALSE),0)</f>
        <v>0</v>
      </c>
      <c r="U1830" s="34">
        <f ca="1">IFERROR(VLOOKUP($H1830,'Sewer F Rev'!$A:$E,15,FALSE),0)</f>
        <v>0</v>
      </c>
      <c r="V1830" s="34">
        <f ca="1">IFERROR(VLOOKUP($H1830,'Sewer F Rev'!$A:$E,16,FALSE),0)</f>
        <v>0</v>
      </c>
      <c r="W1830" s="42">
        <f ca="1">IFERROR(VLOOKUP($H1830,'Sewer F Rev'!$A:$E,17,FALSE),0)</f>
        <v>0</v>
      </c>
      <c r="X1830" s="34">
        <f>IFERROR(VLOOKUP($H1830,'Sewer F Exp'!$A:$B,15,FALSE),0)</f>
        <v>0</v>
      </c>
      <c r="Y1830" s="34">
        <f>IFERROR(VLOOKUP($H1830,'Sewer F Exp'!$A:$B,16,FALSE),0)</f>
        <v>0</v>
      </c>
      <c r="Z1830" s="42">
        <f>IFERROR(VLOOKUP($H1830,'Sewer F Exp'!$A:$B,17,FALSE),0)</f>
        <v>0</v>
      </c>
      <c r="AA1830" s="34">
        <f>IFERROR(VLOOKUP($H1830,'Refuse F Rev'!$A:$E,15,FALSE),0)</f>
        <v>0</v>
      </c>
      <c r="AB1830" s="34">
        <f>IFERROR(VLOOKUP($H1830,'Refuse F Rev'!$A:$E,16,FALSE),0)</f>
        <v>0</v>
      </c>
      <c r="AC1830" s="42">
        <f>IFERROR(VLOOKUP($H1830,'Refuse F Rev'!$A:$E,17,FALSE),0)</f>
        <v>0</v>
      </c>
      <c r="AD1830" s="34">
        <f>IFERROR(VLOOKUP($H1830,'Refuse F Exp'!$A:$E,15,FALSE),0)</f>
        <v>0</v>
      </c>
      <c r="AE1830" s="34">
        <f>IFERROR(VLOOKUP($H1830,'Refuse F Exp'!$A:$E,16,FALSE),0)</f>
        <v>0</v>
      </c>
      <c r="AF1830" s="42">
        <f>IFERROR(VLOOKUP($H1830,'Refuse F Exp'!$A:$E,17,FALSE),0)</f>
        <v>0</v>
      </c>
      <c r="AG1830" s="34">
        <f>IFERROR(VLOOKUP($H1830,#REF!,10,FALSE),0)</f>
        <v>0</v>
      </c>
      <c r="AH1830" s="34">
        <f>IFERROR(VLOOKUP($H1830,#REF!,11,FALSE),0)</f>
        <v>0</v>
      </c>
      <c r="AI1830" s="42">
        <f>IFERROR(VLOOKUP($H1830,#REF!,12,FALSE),0)</f>
        <v>0</v>
      </c>
      <c r="AJ1830" s="34">
        <f>IFERROR(VLOOKUP($H1830,#REF!,10,FALSE),0)</f>
        <v>0</v>
      </c>
      <c r="AK1830" s="34">
        <f>IFERROR(VLOOKUP($H1830,#REF!,11,FALSE),0)</f>
        <v>0</v>
      </c>
      <c r="AL1830" s="42">
        <f>IFERROR(VLOOKUP($H1830,#REF!,12,FALSE),0)</f>
        <v>0</v>
      </c>
      <c r="AM1830" s="34">
        <f>IFERROR(VLOOKUP($H1830,#REF!,10,FALSE),0)</f>
        <v>0</v>
      </c>
      <c r="AN1830" s="34">
        <f>IFERROR(VLOOKUP($H1830,#REF!,11,FALSE),0)</f>
        <v>0</v>
      </c>
      <c r="AO1830" s="42">
        <f>IFERROR(VLOOKUP($H1830,#REF!,12,FALSE),0)</f>
        <v>0</v>
      </c>
      <c r="AP1830" s="34">
        <f>IFERROR(VLOOKUP($H1830,#REF!,10,FALSE),0)</f>
        <v>0</v>
      </c>
      <c r="AQ1830" s="34">
        <f>IFERROR(VLOOKUP($H1830,#REF!,11,FALSE),0)</f>
        <v>0</v>
      </c>
      <c r="AR1830" s="42">
        <f>IFERROR(VLOOKUP($H1830,#REF!,12,FALSE),0)</f>
        <v>0</v>
      </c>
      <c r="AS1830" s="34">
        <f>IFERROR(VLOOKUP($H1830,#REF!,13,FALSE),0)</f>
        <v>0</v>
      </c>
      <c r="AT1830" s="34">
        <f>IFERROR(VLOOKUP($H1830,#REF!,14,FALSE),0)</f>
        <v>0</v>
      </c>
      <c r="AU1830" s="42">
        <f>IFERROR(VLOOKUP($H1830,#REF!,15,FALSE),0)</f>
        <v>0</v>
      </c>
      <c r="AV1830" s="34">
        <f>IFERROR(VLOOKUP($H1830,#REF!,15,FALSE),0)</f>
        <v>0</v>
      </c>
      <c r="AW1830" s="34">
        <f>IFERROR(VLOOKUP($H1830,#REF!,16,FALSE),0)</f>
        <v>0</v>
      </c>
      <c r="AX1830" s="42">
        <f>IFERROR(VLOOKUP($H1830,#REF!,17,FALSE),0)</f>
        <v>0</v>
      </c>
    </row>
    <row r="1831" spans="1:50" x14ac:dyDescent="0.3">
      <c r="A1831" s="33" t="str">
        <f t="shared" si="112"/>
        <v>0</v>
      </c>
      <c r="B1831" s="33">
        <f>+'R&amp;E EXPORT'!B1630</f>
        <v>0</v>
      </c>
      <c r="C1831" t="str">
        <f>IFERROR(VLOOKUP(A1831,'MCSJ Export'!A:C,3,FALSE),"")</f>
        <v/>
      </c>
      <c r="D1831" s="37">
        <f t="shared" ca="1" si="113"/>
        <v>0</v>
      </c>
      <c r="E1831" s="37">
        <f t="shared" ca="1" si="114"/>
        <v>0</v>
      </c>
      <c r="F1831" s="37">
        <f t="shared" ca="1" si="115"/>
        <v>0</v>
      </c>
      <c r="G1831" s="37"/>
      <c r="H1831" s="33">
        <f>+'R&amp;E EXPORT'!A1630</f>
        <v>0</v>
      </c>
      <c r="I1831" s="34">
        <f>IFERROR(VLOOKUP($H1831,'Gen F Rev'!$A:$M,15,FALSE),0)</f>
        <v>0</v>
      </c>
      <c r="J1831" s="34">
        <f>IFERROR(VLOOKUP($H1831,'Gen F Rev'!$A:$M,16,FALSE),0)</f>
        <v>0</v>
      </c>
      <c r="K1831" s="42">
        <f>IFERROR(VLOOKUP($H1831,'Gen F Rev'!$A:$M,17,FALSE),0)</f>
        <v>0</v>
      </c>
      <c r="L1831" s="34">
        <f>IFERROR(VLOOKUP($H1831,'Gen F Exp'!$A:$E,15,FALSE),0)</f>
        <v>0</v>
      </c>
      <c r="M1831" s="34">
        <f>IFERROR(VLOOKUP($H1831,'Gen F Exp'!$A:$E,16,FALSE),0)</f>
        <v>0</v>
      </c>
      <c r="N1831" s="42">
        <f>IFERROR(VLOOKUP($H1831,'Gen F Exp'!$A:$E,17,FALSE),0)</f>
        <v>0</v>
      </c>
      <c r="O1831" s="34">
        <f>IFERROR(VLOOKUP($H1831,'Water F Rev'!$A:$L,15,FALSE),0)</f>
        <v>0</v>
      </c>
      <c r="P1831" s="34">
        <f>IFERROR(VLOOKUP($H1831,'Water F Rev'!$A:$L,16,FALSE),0)</f>
        <v>0</v>
      </c>
      <c r="Q1831" s="42">
        <f>IFERROR(VLOOKUP($H1831,'Water F Rev'!$A:$L,17,FALSE),0)</f>
        <v>0</v>
      </c>
      <c r="R1831" s="34">
        <f>IFERROR(VLOOKUP($H1831,'Water F Exp'!$A:$K,15,FALSE),0)</f>
        <v>0</v>
      </c>
      <c r="S1831" s="34">
        <f>IFERROR(VLOOKUP($H1831,'Water F Exp'!$A:$K,16,FALSE),0)</f>
        <v>0</v>
      </c>
      <c r="T1831" s="42">
        <f>IFERROR(VLOOKUP($H1831,'Water F Exp'!$A:$K,17,FALSE),0)</f>
        <v>0</v>
      </c>
      <c r="U1831" s="34">
        <f ca="1">IFERROR(VLOOKUP($H1831,'Sewer F Rev'!$A:$E,15,FALSE),0)</f>
        <v>0</v>
      </c>
      <c r="V1831" s="34">
        <f ca="1">IFERROR(VLOOKUP($H1831,'Sewer F Rev'!$A:$E,16,FALSE),0)</f>
        <v>0</v>
      </c>
      <c r="W1831" s="42">
        <f ca="1">IFERROR(VLOOKUP($H1831,'Sewer F Rev'!$A:$E,17,FALSE),0)</f>
        <v>0</v>
      </c>
      <c r="X1831" s="34">
        <f>IFERROR(VLOOKUP($H1831,'Sewer F Exp'!$A:$B,15,FALSE),0)</f>
        <v>0</v>
      </c>
      <c r="Y1831" s="34">
        <f>IFERROR(VLOOKUP($H1831,'Sewer F Exp'!$A:$B,16,FALSE),0)</f>
        <v>0</v>
      </c>
      <c r="Z1831" s="42">
        <f>IFERROR(VLOOKUP($H1831,'Sewer F Exp'!$A:$B,17,FALSE),0)</f>
        <v>0</v>
      </c>
      <c r="AA1831" s="34">
        <f>IFERROR(VLOOKUP($H1831,'Refuse F Rev'!$A:$E,15,FALSE),0)</f>
        <v>0</v>
      </c>
      <c r="AB1831" s="34">
        <f>IFERROR(VLOOKUP($H1831,'Refuse F Rev'!$A:$E,16,FALSE),0)</f>
        <v>0</v>
      </c>
      <c r="AC1831" s="42">
        <f>IFERROR(VLOOKUP($H1831,'Refuse F Rev'!$A:$E,17,FALSE),0)</f>
        <v>0</v>
      </c>
      <c r="AD1831" s="34">
        <f>IFERROR(VLOOKUP($H1831,'Refuse F Exp'!$A:$E,15,FALSE),0)</f>
        <v>0</v>
      </c>
      <c r="AE1831" s="34">
        <f>IFERROR(VLOOKUP($H1831,'Refuse F Exp'!$A:$E,16,FALSE),0)</f>
        <v>0</v>
      </c>
      <c r="AF1831" s="42">
        <f>IFERROR(VLOOKUP($H1831,'Refuse F Exp'!$A:$E,17,FALSE),0)</f>
        <v>0</v>
      </c>
      <c r="AG1831" s="34">
        <f>IFERROR(VLOOKUP($H1831,#REF!,10,FALSE),0)</f>
        <v>0</v>
      </c>
      <c r="AH1831" s="34">
        <f>IFERROR(VLOOKUP($H1831,#REF!,11,FALSE),0)</f>
        <v>0</v>
      </c>
      <c r="AI1831" s="42">
        <f>IFERROR(VLOOKUP($H1831,#REF!,12,FALSE),0)</f>
        <v>0</v>
      </c>
      <c r="AJ1831" s="34">
        <f>IFERROR(VLOOKUP($H1831,#REF!,10,FALSE),0)</f>
        <v>0</v>
      </c>
      <c r="AK1831" s="34">
        <f>IFERROR(VLOOKUP($H1831,#REF!,11,FALSE),0)</f>
        <v>0</v>
      </c>
      <c r="AL1831" s="42">
        <f>IFERROR(VLOOKUP($H1831,#REF!,12,FALSE),0)</f>
        <v>0</v>
      </c>
      <c r="AM1831" s="34">
        <f>IFERROR(VLOOKUP($H1831,#REF!,10,FALSE),0)</f>
        <v>0</v>
      </c>
      <c r="AN1831" s="34">
        <f>IFERROR(VLOOKUP($H1831,#REF!,11,FALSE),0)</f>
        <v>0</v>
      </c>
      <c r="AO1831" s="42">
        <f>IFERROR(VLOOKUP($H1831,#REF!,12,FALSE),0)</f>
        <v>0</v>
      </c>
      <c r="AP1831" s="34">
        <f>IFERROR(VLOOKUP($H1831,#REF!,10,FALSE),0)</f>
        <v>0</v>
      </c>
      <c r="AQ1831" s="34">
        <f>IFERROR(VLOOKUP($H1831,#REF!,11,FALSE),0)</f>
        <v>0</v>
      </c>
      <c r="AR1831" s="42">
        <f>IFERROR(VLOOKUP($H1831,#REF!,12,FALSE),0)</f>
        <v>0</v>
      </c>
      <c r="AS1831" s="34">
        <f>IFERROR(VLOOKUP($H1831,#REF!,13,FALSE),0)</f>
        <v>0</v>
      </c>
      <c r="AT1831" s="34">
        <f>IFERROR(VLOOKUP($H1831,#REF!,14,FALSE),0)</f>
        <v>0</v>
      </c>
      <c r="AU1831" s="42">
        <f>IFERROR(VLOOKUP($H1831,#REF!,15,FALSE),0)</f>
        <v>0</v>
      </c>
      <c r="AV1831" s="34">
        <f>IFERROR(VLOOKUP($H1831,#REF!,15,FALSE),0)</f>
        <v>0</v>
      </c>
      <c r="AW1831" s="34">
        <f>IFERROR(VLOOKUP($H1831,#REF!,16,FALSE),0)</f>
        <v>0</v>
      </c>
      <c r="AX1831" s="42">
        <f>IFERROR(VLOOKUP($H1831,#REF!,17,FALSE),0)</f>
        <v>0</v>
      </c>
    </row>
    <row r="1832" spans="1:50" x14ac:dyDescent="0.3">
      <c r="A1832" s="33" t="str">
        <f t="shared" si="112"/>
        <v>0</v>
      </c>
      <c r="B1832" s="33">
        <f>+'R&amp;E EXPORT'!B1631</f>
        <v>0</v>
      </c>
      <c r="C1832" t="str">
        <f>IFERROR(VLOOKUP(A1832,'MCSJ Export'!A:C,3,FALSE),"")</f>
        <v/>
      </c>
      <c r="D1832" s="37">
        <f t="shared" ca="1" si="113"/>
        <v>0</v>
      </c>
      <c r="E1832" s="37">
        <f t="shared" ca="1" si="114"/>
        <v>0</v>
      </c>
      <c r="F1832" s="37">
        <f t="shared" ca="1" si="115"/>
        <v>0</v>
      </c>
      <c r="G1832" s="37"/>
      <c r="H1832" s="33">
        <f>+'R&amp;E EXPORT'!A1631</f>
        <v>0</v>
      </c>
      <c r="I1832" s="34">
        <f>IFERROR(VLOOKUP($H1832,'Gen F Rev'!$A:$M,15,FALSE),0)</f>
        <v>0</v>
      </c>
      <c r="J1832" s="34">
        <f>IFERROR(VLOOKUP($H1832,'Gen F Rev'!$A:$M,16,FALSE),0)</f>
        <v>0</v>
      </c>
      <c r="K1832" s="42">
        <f>IFERROR(VLOOKUP($H1832,'Gen F Rev'!$A:$M,17,FALSE),0)</f>
        <v>0</v>
      </c>
      <c r="L1832" s="34">
        <f>IFERROR(VLOOKUP($H1832,'Gen F Exp'!$A:$E,15,FALSE),0)</f>
        <v>0</v>
      </c>
      <c r="M1832" s="34">
        <f>IFERROR(VLOOKUP($H1832,'Gen F Exp'!$A:$E,16,FALSE),0)</f>
        <v>0</v>
      </c>
      <c r="N1832" s="42">
        <f>IFERROR(VLOOKUP($H1832,'Gen F Exp'!$A:$E,17,FALSE),0)</f>
        <v>0</v>
      </c>
      <c r="O1832" s="34">
        <f>IFERROR(VLOOKUP($H1832,'Water F Rev'!$A:$L,15,FALSE),0)</f>
        <v>0</v>
      </c>
      <c r="P1832" s="34">
        <f>IFERROR(VLOOKUP($H1832,'Water F Rev'!$A:$L,16,FALSE),0)</f>
        <v>0</v>
      </c>
      <c r="Q1832" s="42">
        <f>IFERROR(VLOOKUP($H1832,'Water F Rev'!$A:$L,17,FALSE),0)</f>
        <v>0</v>
      </c>
      <c r="R1832" s="34">
        <f>IFERROR(VLOOKUP($H1832,'Water F Exp'!$A:$K,15,FALSE),0)</f>
        <v>0</v>
      </c>
      <c r="S1832" s="34">
        <f>IFERROR(VLOOKUP($H1832,'Water F Exp'!$A:$K,16,FALSE),0)</f>
        <v>0</v>
      </c>
      <c r="T1832" s="42">
        <f>IFERROR(VLOOKUP($H1832,'Water F Exp'!$A:$K,17,FALSE),0)</f>
        <v>0</v>
      </c>
      <c r="U1832" s="34">
        <f ca="1">IFERROR(VLOOKUP($H1832,'Sewer F Rev'!$A:$E,15,FALSE),0)</f>
        <v>0</v>
      </c>
      <c r="V1832" s="34">
        <f ca="1">IFERROR(VLOOKUP($H1832,'Sewer F Rev'!$A:$E,16,FALSE),0)</f>
        <v>0</v>
      </c>
      <c r="W1832" s="42">
        <f ca="1">IFERROR(VLOOKUP($H1832,'Sewer F Rev'!$A:$E,17,FALSE),0)</f>
        <v>0</v>
      </c>
      <c r="X1832" s="34">
        <f>IFERROR(VLOOKUP($H1832,'Sewer F Exp'!$A:$B,15,FALSE),0)</f>
        <v>0</v>
      </c>
      <c r="Y1832" s="34">
        <f>IFERROR(VLOOKUP($H1832,'Sewer F Exp'!$A:$B,16,FALSE),0)</f>
        <v>0</v>
      </c>
      <c r="Z1832" s="42">
        <f>IFERROR(VLOOKUP($H1832,'Sewer F Exp'!$A:$B,17,FALSE),0)</f>
        <v>0</v>
      </c>
      <c r="AA1832" s="34">
        <f>IFERROR(VLOOKUP($H1832,'Refuse F Rev'!$A:$E,15,FALSE),0)</f>
        <v>0</v>
      </c>
      <c r="AB1832" s="34">
        <f>IFERROR(VLOOKUP($H1832,'Refuse F Rev'!$A:$E,16,FALSE),0)</f>
        <v>0</v>
      </c>
      <c r="AC1832" s="42">
        <f>IFERROR(VLOOKUP($H1832,'Refuse F Rev'!$A:$E,17,FALSE),0)</f>
        <v>0</v>
      </c>
      <c r="AD1832" s="34">
        <f>IFERROR(VLOOKUP($H1832,'Refuse F Exp'!$A:$E,15,FALSE),0)</f>
        <v>0</v>
      </c>
      <c r="AE1832" s="34">
        <f>IFERROR(VLOOKUP($H1832,'Refuse F Exp'!$A:$E,16,FALSE),0)</f>
        <v>0</v>
      </c>
      <c r="AF1832" s="42">
        <f>IFERROR(VLOOKUP($H1832,'Refuse F Exp'!$A:$E,17,FALSE),0)</f>
        <v>0</v>
      </c>
      <c r="AG1832" s="34">
        <f>IFERROR(VLOOKUP($H1832,#REF!,10,FALSE),0)</f>
        <v>0</v>
      </c>
      <c r="AH1832" s="34">
        <f>IFERROR(VLOOKUP($H1832,#REF!,11,FALSE),0)</f>
        <v>0</v>
      </c>
      <c r="AI1832" s="42">
        <f>IFERROR(VLOOKUP($H1832,#REF!,12,FALSE),0)</f>
        <v>0</v>
      </c>
      <c r="AJ1832" s="34">
        <f>IFERROR(VLOOKUP($H1832,#REF!,10,FALSE),0)</f>
        <v>0</v>
      </c>
      <c r="AK1832" s="34">
        <f>IFERROR(VLOOKUP($H1832,#REF!,11,FALSE),0)</f>
        <v>0</v>
      </c>
      <c r="AL1832" s="42">
        <f>IFERROR(VLOOKUP($H1832,#REF!,12,FALSE),0)</f>
        <v>0</v>
      </c>
      <c r="AM1832" s="34">
        <f>IFERROR(VLOOKUP($H1832,#REF!,10,FALSE),0)</f>
        <v>0</v>
      </c>
      <c r="AN1832" s="34">
        <f>IFERROR(VLOOKUP($H1832,#REF!,11,FALSE),0)</f>
        <v>0</v>
      </c>
      <c r="AO1832" s="42">
        <f>IFERROR(VLOOKUP($H1832,#REF!,12,FALSE),0)</f>
        <v>0</v>
      </c>
      <c r="AP1832" s="34">
        <f>IFERROR(VLOOKUP($H1832,#REF!,10,FALSE),0)</f>
        <v>0</v>
      </c>
      <c r="AQ1832" s="34">
        <f>IFERROR(VLOOKUP($H1832,#REF!,11,FALSE),0)</f>
        <v>0</v>
      </c>
      <c r="AR1832" s="42">
        <f>IFERROR(VLOOKUP($H1832,#REF!,12,FALSE),0)</f>
        <v>0</v>
      </c>
      <c r="AS1832" s="34">
        <f>IFERROR(VLOOKUP($H1832,#REF!,13,FALSE),0)</f>
        <v>0</v>
      </c>
      <c r="AT1832" s="34">
        <f>IFERROR(VLOOKUP($H1832,#REF!,14,FALSE),0)</f>
        <v>0</v>
      </c>
      <c r="AU1832" s="42">
        <f>IFERROR(VLOOKUP($H1832,#REF!,15,FALSE),0)</f>
        <v>0</v>
      </c>
      <c r="AV1832" s="34">
        <f>IFERROR(VLOOKUP($H1832,#REF!,15,FALSE),0)</f>
        <v>0</v>
      </c>
      <c r="AW1832" s="34">
        <f>IFERROR(VLOOKUP($H1832,#REF!,16,FALSE),0)</f>
        <v>0</v>
      </c>
      <c r="AX1832" s="42">
        <f>IFERROR(VLOOKUP($H1832,#REF!,17,FALSE),0)</f>
        <v>0</v>
      </c>
    </row>
    <row r="1833" spans="1:50" x14ac:dyDescent="0.3">
      <c r="A1833" s="33" t="str">
        <f t="shared" si="112"/>
        <v>0</v>
      </c>
      <c r="B1833" s="33">
        <f>+'R&amp;E EXPORT'!B1632</f>
        <v>0</v>
      </c>
      <c r="C1833" t="str">
        <f>IFERROR(VLOOKUP(A1833,'MCSJ Export'!A:C,3,FALSE),"")</f>
        <v/>
      </c>
      <c r="D1833" s="37">
        <f t="shared" ca="1" si="113"/>
        <v>0</v>
      </c>
      <c r="E1833" s="37">
        <f t="shared" ca="1" si="114"/>
        <v>0</v>
      </c>
      <c r="F1833" s="37">
        <f t="shared" ca="1" si="115"/>
        <v>0</v>
      </c>
      <c r="G1833" s="37"/>
      <c r="H1833" s="33">
        <f>+'R&amp;E EXPORT'!A1632</f>
        <v>0</v>
      </c>
      <c r="I1833" s="34">
        <f>IFERROR(VLOOKUP($H1833,'Gen F Rev'!$A:$M,15,FALSE),0)</f>
        <v>0</v>
      </c>
      <c r="J1833" s="34">
        <f>IFERROR(VLOOKUP($H1833,'Gen F Rev'!$A:$M,16,FALSE),0)</f>
        <v>0</v>
      </c>
      <c r="K1833" s="42">
        <f>IFERROR(VLOOKUP($H1833,'Gen F Rev'!$A:$M,17,FALSE),0)</f>
        <v>0</v>
      </c>
      <c r="L1833" s="34">
        <f>IFERROR(VLOOKUP($H1833,'Gen F Exp'!$A:$E,15,FALSE),0)</f>
        <v>0</v>
      </c>
      <c r="M1833" s="34">
        <f>IFERROR(VLOOKUP($H1833,'Gen F Exp'!$A:$E,16,FALSE),0)</f>
        <v>0</v>
      </c>
      <c r="N1833" s="42">
        <f>IFERROR(VLOOKUP($H1833,'Gen F Exp'!$A:$E,17,FALSE),0)</f>
        <v>0</v>
      </c>
      <c r="O1833" s="34">
        <f>IFERROR(VLOOKUP($H1833,'Water F Rev'!$A:$L,15,FALSE),0)</f>
        <v>0</v>
      </c>
      <c r="P1833" s="34">
        <f>IFERROR(VLOOKUP($H1833,'Water F Rev'!$A:$L,16,FALSE),0)</f>
        <v>0</v>
      </c>
      <c r="Q1833" s="42">
        <f>IFERROR(VLOOKUP($H1833,'Water F Rev'!$A:$L,17,FALSE),0)</f>
        <v>0</v>
      </c>
      <c r="R1833" s="34">
        <f>IFERROR(VLOOKUP($H1833,'Water F Exp'!$A:$K,15,FALSE),0)</f>
        <v>0</v>
      </c>
      <c r="S1833" s="34">
        <f>IFERROR(VLOOKUP($H1833,'Water F Exp'!$A:$K,16,FALSE),0)</f>
        <v>0</v>
      </c>
      <c r="T1833" s="42">
        <f>IFERROR(VLOOKUP($H1833,'Water F Exp'!$A:$K,17,FALSE),0)</f>
        <v>0</v>
      </c>
      <c r="U1833" s="34">
        <f ca="1">IFERROR(VLOOKUP($H1833,'Sewer F Rev'!$A:$E,15,FALSE),0)</f>
        <v>0</v>
      </c>
      <c r="V1833" s="34">
        <f ca="1">IFERROR(VLOOKUP($H1833,'Sewer F Rev'!$A:$E,16,FALSE),0)</f>
        <v>0</v>
      </c>
      <c r="W1833" s="42">
        <f ca="1">IFERROR(VLOOKUP($H1833,'Sewer F Rev'!$A:$E,17,FALSE),0)</f>
        <v>0</v>
      </c>
      <c r="X1833" s="34">
        <f>IFERROR(VLOOKUP($H1833,'Sewer F Exp'!$A:$B,15,FALSE),0)</f>
        <v>0</v>
      </c>
      <c r="Y1833" s="34">
        <f>IFERROR(VLOOKUP($H1833,'Sewer F Exp'!$A:$B,16,FALSE),0)</f>
        <v>0</v>
      </c>
      <c r="Z1833" s="42">
        <f>IFERROR(VLOOKUP($H1833,'Sewer F Exp'!$A:$B,17,FALSE),0)</f>
        <v>0</v>
      </c>
      <c r="AA1833" s="34">
        <f>IFERROR(VLOOKUP($H1833,'Refuse F Rev'!$A:$E,15,FALSE),0)</f>
        <v>0</v>
      </c>
      <c r="AB1833" s="34">
        <f>IFERROR(VLOOKUP($H1833,'Refuse F Rev'!$A:$E,16,FALSE),0)</f>
        <v>0</v>
      </c>
      <c r="AC1833" s="42">
        <f>IFERROR(VLOOKUP($H1833,'Refuse F Rev'!$A:$E,17,FALSE),0)</f>
        <v>0</v>
      </c>
      <c r="AD1833" s="34">
        <f>IFERROR(VLOOKUP($H1833,'Refuse F Exp'!$A:$E,15,FALSE),0)</f>
        <v>0</v>
      </c>
      <c r="AE1833" s="34">
        <f>IFERROR(VLOOKUP($H1833,'Refuse F Exp'!$A:$E,16,FALSE),0)</f>
        <v>0</v>
      </c>
      <c r="AF1833" s="42">
        <f>IFERROR(VLOOKUP($H1833,'Refuse F Exp'!$A:$E,17,FALSE),0)</f>
        <v>0</v>
      </c>
      <c r="AG1833" s="34">
        <f>IFERROR(VLOOKUP($H1833,#REF!,10,FALSE),0)</f>
        <v>0</v>
      </c>
      <c r="AH1833" s="34">
        <f>IFERROR(VLOOKUP($H1833,#REF!,11,FALSE),0)</f>
        <v>0</v>
      </c>
      <c r="AI1833" s="42">
        <f>IFERROR(VLOOKUP($H1833,#REF!,12,FALSE),0)</f>
        <v>0</v>
      </c>
      <c r="AJ1833" s="34">
        <f>IFERROR(VLOOKUP($H1833,#REF!,10,FALSE),0)</f>
        <v>0</v>
      </c>
      <c r="AK1833" s="34">
        <f>IFERROR(VLOOKUP($H1833,#REF!,11,FALSE),0)</f>
        <v>0</v>
      </c>
      <c r="AL1833" s="42">
        <f>IFERROR(VLOOKUP($H1833,#REF!,12,FALSE),0)</f>
        <v>0</v>
      </c>
      <c r="AM1833" s="34">
        <f>IFERROR(VLOOKUP($H1833,#REF!,10,FALSE),0)</f>
        <v>0</v>
      </c>
      <c r="AN1833" s="34">
        <f>IFERROR(VLOOKUP($H1833,#REF!,11,FALSE),0)</f>
        <v>0</v>
      </c>
      <c r="AO1833" s="42">
        <f>IFERROR(VLOOKUP($H1833,#REF!,12,FALSE),0)</f>
        <v>0</v>
      </c>
      <c r="AP1833" s="34">
        <f>IFERROR(VLOOKUP($H1833,#REF!,10,FALSE),0)</f>
        <v>0</v>
      </c>
      <c r="AQ1833" s="34">
        <f>IFERROR(VLOOKUP($H1833,#REF!,11,FALSE),0)</f>
        <v>0</v>
      </c>
      <c r="AR1833" s="42">
        <f>IFERROR(VLOOKUP($H1833,#REF!,12,FALSE),0)</f>
        <v>0</v>
      </c>
      <c r="AS1833" s="34">
        <f>IFERROR(VLOOKUP($H1833,#REF!,13,FALSE),0)</f>
        <v>0</v>
      </c>
      <c r="AT1833" s="34">
        <f>IFERROR(VLOOKUP($H1833,#REF!,14,FALSE),0)</f>
        <v>0</v>
      </c>
      <c r="AU1833" s="42">
        <f>IFERROR(VLOOKUP($H1833,#REF!,15,FALSE),0)</f>
        <v>0</v>
      </c>
      <c r="AV1833" s="34">
        <f>IFERROR(VLOOKUP($H1833,#REF!,15,FALSE),0)</f>
        <v>0</v>
      </c>
      <c r="AW1833" s="34">
        <f>IFERROR(VLOOKUP($H1833,#REF!,16,FALSE),0)</f>
        <v>0</v>
      </c>
      <c r="AX1833" s="42">
        <f>IFERROR(VLOOKUP($H1833,#REF!,17,FALSE),0)</f>
        <v>0</v>
      </c>
    </row>
    <row r="1834" spans="1:50" x14ac:dyDescent="0.3">
      <c r="A1834" s="33" t="str">
        <f t="shared" si="112"/>
        <v>0</v>
      </c>
      <c r="B1834" s="33">
        <f>+'R&amp;E EXPORT'!B1633</f>
        <v>0</v>
      </c>
      <c r="C1834" t="str">
        <f>IFERROR(VLOOKUP(A1834,'MCSJ Export'!A:C,3,FALSE),"")</f>
        <v/>
      </c>
      <c r="D1834" s="37">
        <f t="shared" ca="1" si="113"/>
        <v>0</v>
      </c>
      <c r="E1834" s="37">
        <f t="shared" ca="1" si="114"/>
        <v>0</v>
      </c>
      <c r="F1834" s="37">
        <f t="shared" ca="1" si="115"/>
        <v>0</v>
      </c>
      <c r="G1834" s="37"/>
      <c r="H1834" s="33">
        <f>+'R&amp;E EXPORT'!A1633</f>
        <v>0</v>
      </c>
      <c r="I1834" s="34">
        <f>IFERROR(VLOOKUP($H1834,'Gen F Rev'!$A:$M,15,FALSE),0)</f>
        <v>0</v>
      </c>
      <c r="J1834" s="34">
        <f>IFERROR(VLOOKUP($H1834,'Gen F Rev'!$A:$M,16,FALSE),0)</f>
        <v>0</v>
      </c>
      <c r="K1834" s="42">
        <f>IFERROR(VLOOKUP($H1834,'Gen F Rev'!$A:$M,17,FALSE),0)</f>
        <v>0</v>
      </c>
      <c r="L1834" s="34">
        <f>IFERROR(VLOOKUP($H1834,'Gen F Exp'!$A:$E,15,FALSE),0)</f>
        <v>0</v>
      </c>
      <c r="M1834" s="34">
        <f>IFERROR(VLOOKUP($H1834,'Gen F Exp'!$A:$E,16,FALSE),0)</f>
        <v>0</v>
      </c>
      <c r="N1834" s="42">
        <f>IFERROR(VLOOKUP($H1834,'Gen F Exp'!$A:$E,17,FALSE),0)</f>
        <v>0</v>
      </c>
      <c r="O1834" s="34">
        <f>IFERROR(VLOOKUP($H1834,'Water F Rev'!$A:$L,15,FALSE),0)</f>
        <v>0</v>
      </c>
      <c r="P1834" s="34">
        <f>IFERROR(VLOOKUP($H1834,'Water F Rev'!$A:$L,16,FALSE),0)</f>
        <v>0</v>
      </c>
      <c r="Q1834" s="42">
        <f>IFERROR(VLOOKUP($H1834,'Water F Rev'!$A:$L,17,FALSE),0)</f>
        <v>0</v>
      </c>
      <c r="R1834" s="34">
        <f>IFERROR(VLOOKUP($H1834,'Water F Exp'!$A:$K,15,FALSE),0)</f>
        <v>0</v>
      </c>
      <c r="S1834" s="34">
        <f>IFERROR(VLOOKUP($H1834,'Water F Exp'!$A:$K,16,FALSE),0)</f>
        <v>0</v>
      </c>
      <c r="T1834" s="42">
        <f>IFERROR(VLOOKUP($H1834,'Water F Exp'!$A:$K,17,FALSE),0)</f>
        <v>0</v>
      </c>
      <c r="U1834" s="34">
        <f ca="1">IFERROR(VLOOKUP($H1834,'Sewer F Rev'!$A:$E,15,FALSE),0)</f>
        <v>0</v>
      </c>
      <c r="V1834" s="34">
        <f ca="1">IFERROR(VLOOKUP($H1834,'Sewer F Rev'!$A:$E,16,FALSE),0)</f>
        <v>0</v>
      </c>
      <c r="W1834" s="42">
        <f ca="1">IFERROR(VLOOKUP($H1834,'Sewer F Rev'!$A:$E,17,FALSE),0)</f>
        <v>0</v>
      </c>
      <c r="X1834" s="34">
        <f>IFERROR(VLOOKUP($H1834,'Sewer F Exp'!$A:$B,15,FALSE),0)</f>
        <v>0</v>
      </c>
      <c r="Y1834" s="34">
        <f>IFERROR(VLOOKUP($H1834,'Sewer F Exp'!$A:$B,16,FALSE),0)</f>
        <v>0</v>
      </c>
      <c r="Z1834" s="42">
        <f>IFERROR(VLOOKUP($H1834,'Sewer F Exp'!$A:$B,17,FALSE),0)</f>
        <v>0</v>
      </c>
      <c r="AA1834" s="34">
        <f>IFERROR(VLOOKUP($H1834,'Refuse F Rev'!$A:$E,15,FALSE),0)</f>
        <v>0</v>
      </c>
      <c r="AB1834" s="34">
        <f>IFERROR(VLOOKUP($H1834,'Refuse F Rev'!$A:$E,16,FALSE),0)</f>
        <v>0</v>
      </c>
      <c r="AC1834" s="42">
        <f>IFERROR(VLOOKUP($H1834,'Refuse F Rev'!$A:$E,17,FALSE),0)</f>
        <v>0</v>
      </c>
      <c r="AD1834" s="34">
        <f>IFERROR(VLOOKUP($H1834,'Refuse F Exp'!$A:$E,15,FALSE),0)</f>
        <v>0</v>
      </c>
      <c r="AE1834" s="34">
        <f>IFERROR(VLOOKUP($H1834,'Refuse F Exp'!$A:$E,16,FALSE),0)</f>
        <v>0</v>
      </c>
      <c r="AF1834" s="42">
        <f>IFERROR(VLOOKUP($H1834,'Refuse F Exp'!$A:$E,17,FALSE),0)</f>
        <v>0</v>
      </c>
      <c r="AG1834" s="34">
        <f>IFERROR(VLOOKUP($H1834,#REF!,10,FALSE),0)</f>
        <v>0</v>
      </c>
      <c r="AH1834" s="34">
        <f>IFERROR(VLOOKUP($H1834,#REF!,11,FALSE),0)</f>
        <v>0</v>
      </c>
      <c r="AI1834" s="42">
        <f>IFERROR(VLOOKUP($H1834,#REF!,12,FALSE),0)</f>
        <v>0</v>
      </c>
      <c r="AJ1834" s="34">
        <f>IFERROR(VLOOKUP($H1834,#REF!,10,FALSE),0)</f>
        <v>0</v>
      </c>
      <c r="AK1834" s="34">
        <f>IFERROR(VLOOKUP($H1834,#REF!,11,FALSE),0)</f>
        <v>0</v>
      </c>
      <c r="AL1834" s="42">
        <f>IFERROR(VLOOKUP($H1834,#REF!,12,FALSE),0)</f>
        <v>0</v>
      </c>
      <c r="AM1834" s="34">
        <f>IFERROR(VLOOKUP($H1834,#REF!,10,FALSE),0)</f>
        <v>0</v>
      </c>
      <c r="AN1834" s="34">
        <f>IFERROR(VLOOKUP($H1834,#REF!,11,FALSE),0)</f>
        <v>0</v>
      </c>
      <c r="AO1834" s="42">
        <f>IFERROR(VLOOKUP($H1834,#REF!,12,FALSE),0)</f>
        <v>0</v>
      </c>
      <c r="AP1834" s="34">
        <f>IFERROR(VLOOKUP($H1834,#REF!,10,FALSE),0)</f>
        <v>0</v>
      </c>
      <c r="AQ1834" s="34">
        <f>IFERROR(VLOOKUP($H1834,#REF!,11,FALSE),0)</f>
        <v>0</v>
      </c>
      <c r="AR1834" s="42">
        <f>IFERROR(VLOOKUP($H1834,#REF!,12,FALSE),0)</f>
        <v>0</v>
      </c>
      <c r="AS1834" s="34">
        <f>IFERROR(VLOOKUP($H1834,#REF!,13,FALSE),0)</f>
        <v>0</v>
      </c>
      <c r="AT1834" s="34">
        <f>IFERROR(VLOOKUP($H1834,#REF!,14,FALSE),0)</f>
        <v>0</v>
      </c>
      <c r="AU1834" s="42">
        <f>IFERROR(VLOOKUP($H1834,#REF!,15,FALSE),0)</f>
        <v>0</v>
      </c>
      <c r="AV1834" s="34">
        <f>IFERROR(VLOOKUP($H1834,#REF!,15,FALSE),0)</f>
        <v>0</v>
      </c>
      <c r="AW1834" s="34">
        <f>IFERROR(VLOOKUP($H1834,#REF!,16,FALSE),0)</f>
        <v>0</v>
      </c>
      <c r="AX1834" s="42">
        <f>IFERROR(VLOOKUP($H1834,#REF!,17,FALSE),0)</f>
        <v>0</v>
      </c>
    </row>
    <row r="1835" spans="1:50" x14ac:dyDescent="0.3">
      <c r="A1835" s="33" t="str">
        <f t="shared" si="112"/>
        <v>0</v>
      </c>
      <c r="B1835" s="33">
        <f>+'R&amp;E EXPORT'!B1634</f>
        <v>0</v>
      </c>
      <c r="C1835" t="str">
        <f>IFERROR(VLOOKUP(A1835,'MCSJ Export'!A:C,3,FALSE),"")</f>
        <v/>
      </c>
      <c r="D1835" s="37">
        <f t="shared" ca="1" si="113"/>
        <v>0</v>
      </c>
      <c r="E1835" s="37">
        <f t="shared" ca="1" si="114"/>
        <v>0</v>
      </c>
      <c r="F1835" s="37">
        <f t="shared" ca="1" si="115"/>
        <v>0</v>
      </c>
      <c r="G1835" s="37"/>
      <c r="H1835" s="33">
        <f>+'R&amp;E EXPORT'!A1634</f>
        <v>0</v>
      </c>
      <c r="I1835" s="34">
        <f>IFERROR(VLOOKUP($H1835,'Gen F Rev'!$A:$M,15,FALSE),0)</f>
        <v>0</v>
      </c>
      <c r="J1835" s="34">
        <f>IFERROR(VLOOKUP($H1835,'Gen F Rev'!$A:$M,16,FALSE),0)</f>
        <v>0</v>
      </c>
      <c r="K1835" s="42">
        <f>IFERROR(VLOOKUP($H1835,'Gen F Rev'!$A:$M,17,FALSE),0)</f>
        <v>0</v>
      </c>
      <c r="L1835" s="34">
        <f>IFERROR(VLOOKUP($H1835,'Gen F Exp'!$A:$E,15,FALSE),0)</f>
        <v>0</v>
      </c>
      <c r="M1835" s="34">
        <f>IFERROR(VLOOKUP($H1835,'Gen F Exp'!$A:$E,16,FALSE),0)</f>
        <v>0</v>
      </c>
      <c r="N1835" s="42">
        <f>IFERROR(VLOOKUP($H1835,'Gen F Exp'!$A:$E,17,FALSE),0)</f>
        <v>0</v>
      </c>
      <c r="O1835" s="34">
        <f>IFERROR(VLOOKUP($H1835,'Water F Rev'!$A:$L,15,FALSE),0)</f>
        <v>0</v>
      </c>
      <c r="P1835" s="34">
        <f>IFERROR(VLOOKUP($H1835,'Water F Rev'!$A:$L,16,FALSE),0)</f>
        <v>0</v>
      </c>
      <c r="Q1835" s="42">
        <f>IFERROR(VLOOKUP($H1835,'Water F Rev'!$A:$L,17,FALSE),0)</f>
        <v>0</v>
      </c>
      <c r="R1835" s="34">
        <f>IFERROR(VLOOKUP($H1835,'Water F Exp'!$A:$K,15,FALSE),0)</f>
        <v>0</v>
      </c>
      <c r="S1835" s="34">
        <f>IFERROR(VLOOKUP($H1835,'Water F Exp'!$A:$K,16,FALSE),0)</f>
        <v>0</v>
      </c>
      <c r="T1835" s="42">
        <f>IFERROR(VLOOKUP($H1835,'Water F Exp'!$A:$K,17,FALSE),0)</f>
        <v>0</v>
      </c>
      <c r="U1835" s="34">
        <f ca="1">IFERROR(VLOOKUP($H1835,'Sewer F Rev'!$A:$E,15,FALSE),0)</f>
        <v>0</v>
      </c>
      <c r="V1835" s="34">
        <f ca="1">IFERROR(VLOOKUP($H1835,'Sewer F Rev'!$A:$E,16,FALSE),0)</f>
        <v>0</v>
      </c>
      <c r="W1835" s="42">
        <f ca="1">IFERROR(VLOOKUP($H1835,'Sewer F Rev'!$A:$E,17,FALSE),0)</f>
        <v>0</v>
      </c>
      <c r="X1835" s="34">
        <f>IFERROR(VLOOKUP($H1835,'Sewer F Exp'!$A:$B,15,FALSE),0)</f>
        <v>0</v>
      </c>
      <c r="Y1835" s="34">
        <f>IFERROR(VLOOKUP($H1835,'Sewer F Exp'!$A:$B,16,FALSE),0)</f>
        <v>0</v>
      </c>
      <c r="Z1835" s="42">
        <f>IFERROR(VLOOKUP($H1835,'Sewer F Exp'!$A:$B,17,FALSE),0)</f>
        <v>0</v>
      </c>
      <c r="AA1835" s="34">
        <f>IFERROR(VLOOKUP($H1835,'Refuse F Rev'!$A:$E,15,FALSE),0)</f>
        <v>0</v>
      </c>
      <c r="AB1835" s="34">
        <f>IFERROR(VLOOKUP($H1835,'Refuse F Rev'!$A:$E,16,FALSE),0)</f>
        <v>0</v>
      </c>
      <c r="AC1835" s="42">
        <f>IFERROR(VLOOKUP($H1835,'Refuse F Rev'!$A:$E,17,FALSE),0)</f>
        <v>0</v>
      </c>
      <c r="AD1835" s="34">
        <f>IFERROR(VLOOKUP($H1835,'Refuse F Exp'!$A:$E,15,FALSE),0)</f>
        <v>0</v>
      </c>
      <c r="AE1835" s="34">
        <f>IFERROR(VLOOKUP($H1835,'Refuse F Exp'!$A:$E,16,FALSE),0)</f>
        <v>0</v>
      </c>
      <c r="AF1835" s="42">
        <f>IFERROR(VLOOKUP($H1835,'Refuse F Exp'!$A:$E,17,FALSE),0)</f>
        <v>0</v>
      </c>
      <c r="AG1835" s="34">
        <f>IFERROR(VLOOKUP($H1835,#REF!,10,FALSE),0)</f>
        <v>0</v>
      </c>
      <c r="AH1835" s="34">
        <f>IFERROR(VLOOKUP($H1835,#REF!,11,FALSE),0)</f>
        <v>0</v>
      </c>
      <c r="AI1835" s="42">
        <f>IFERROR(VLOOKUP($H1835,#REF!,12,FALSE),0)</f>
        <v>0</v>
      </c>
      <c r="AJ1835" s="34">
        <f>IFERROR(VLOOKUP($H1835,#REF!,10,FALSE),0)</f>
        <v>0</v>
      </c>
      <c r="AK1835" s="34">
        <f>IFERROR(VLOOKUP($H1835,#REF!,11,FALSE),0)</f>
        <v>0</v>
      </c>
      <c r="AL1835" s="42">
        <f>IFERROR(VLOOKUP($H1835,#REF!,12,FALSE),0)</f>
        <v>0</v>
      </c>
      <c r="AM1835" s="34">
        <f>IFERROR(VLOOKUP($H1835,#REF!,10,FALSE),0)</f>
        <v>0</v>
      </c>
      <c r="AN1835" s="34">
        <f>IFERROR(VLOOKUP($H1835,#REF!,11,FALSE),0)</f>
        <v>0</v>
      </c>
      <c r="AO1835" s="42">
        <f>IFERROR(VLOOKUP($H1835,#REF!,12,FALSE),0)</f>
        <v>0</v>
      </c>
      <c r="AP1835" s="34">
        <f>IFERROR(VLOOKUP($H1835,#REF!,10,FALSE),0)</f>
        <v>0</v>
      </c>
      <c r="AQ1835" s="34">
        <f>IFERROR(VLOOKUP($H1835,#REF!,11,FALSE),0)</f>
        <v>0</v>
      </c>
      <c r="AR1835" s="42">
        <f>IFERROR(VLOOKUP($H1835,#REF!,12,FALSE),0)</f>
        <v>0</v>
      </c>
      <c r="AS1835" s="34">
        <f>IFERROR(VLOOKUP($H1835,#REF!,13,FALSE),0)</f>
        <v>0</v>
      </c>
      <c r="AT1835" s="34">
        <f>IFERROR(VLOOKUP($H1835,#REF!,14,FALSE),0)</f>
        <v>0</v>
      </c>
      <c r="AU1835" s="42">
        <f>IFERROR(VLOOKUP($H1835,#REF!,15,FALSE),0)</f>
        <v>0</v>
      </c>
      <c r="AV1835" s="34">
        <f>IFERROR(VLOOKUP($H1835,#REF!,15,FALSE),0)</f>
        <v>0</v>
      </c>
      <c r="AW1835" s="34">
        <f>IFERROR(VLOOKUP($H1835,#REF!,16,FALSE),0)</f>
        <v>0</v>
      </c>
      <c r="AX1835" s="42">
        <f>IFERROR(VLOOKUP($H1835,#REF!,17,FALSE),0)</f>
        <v>0</v>
      </c>
    </row>
    <row r="1836" spans="1:50" x14ac:dyDescent="0.3">
      <c r="A1836" s="33" t="str">
        <f t="shared" si="112"/>
        <v>0</v>
      </c>
      <c r="B1836" s="33">
        <f>+'R&amp;E EXPORT'!B1635</f>
        <v>0</v>
      </c>
      <c r="C1836" t="str">
        <f>IFERROR(VLOOKUP(A1836,'MCSJ Export'!A:C,3,FALSE),"")</f>
        <v/>
      </c>
      <c r="D1836" s="37">
        <f t="shared" ca="1" si="113"/>
        <v>0</v>
      </c>
      <c r="E1836" s="37">
        <f t="shared" ca="1" si="114"/>
        <v>0</v>
      </c>
      <c r="F1836" s="37">
        <f t="shared" ca="1" si="115"/>
        <v>0</v>
      </c>
      <c r="G1836" s="37"/>
      <c r="H1836" s="33">
        <f>+'R&amp;E EXPORT'!A1635</f>
        <v>0</v>
      </c>
      <c r="I1836" s="34">
        <f>IFERROR(VLOOKUP($H1836,'Gen F Rev'!$A:$M,15,FALSE),0)</f>
        <v>0</v>
      </c>
      <c r="J1836" s="34">
        <f>IFERROR(VLOOKUP($H1836,'Gen F Rev'!$A:$M,16,FALSE),0)</f>
        <v>0</v>
      </c>
      <c r="K1836" s="42">
        <f>IFERROR(VLOOKUP($H1836,'Gen F Rev'!$A:$M,17,FALSE),0)</f>
        <v>0</v>
      </c>
      <c r="L1836" s="34">
        <f>IFERROR(VLOOKUP($H1836,'Gen F Exp'!$A:$E,15,FALSE),0)</f>
        <v>0</v>
      </c>
      <c r="M1836" s="34">
        <f>IFERROR(VLOOKUP($H1836,'Gen F Exp'!$A:$E,16,FALSE),0)</f>
        <v>0</v>
      </c>
      <c r="N1836" s="42">
        <f>IFERROR(VLOOKUP($H1836,'Gen F Exp'!$A:$E,17,FALSE),0)</f>
        <v>0</v>
      </c>
      <c r="O1836" s="34">
        <f>IFERROR(VLOOKUP($H1836,'Water F Rev'!$A:$L,15,FALSE),0)</f>
        <v>0</v>
      </c>
      <c r="P1836" s="34">
        <f>IFERROR(VLOOKUP($H1836,'Water F Rev'!$A:$L,16,FALSE),0)</f>
        <v>0</v>
      </c>
      <c r="Q1836" s="42">
        <f>IFERROR(VLOOKUP($H1836,'Water F Rev'!$A:$L,17,FALSE),0)</f>
        <v>0</v>
      </c>
      <c r="R1836" s="34">
        <f>IFERROR(VLOOKUP($H1836,'Water F Exp'!$A:$K,15,FALSE),0)</f>
        <v>0</v>
      </c>
      <c r="S1836" s="34">
        <f>IFERROR(VLOOKUP($H1836,'Water F Exp'!$A:$K,16,FALSE),0)</f>
        <v>0</v>
      </c>
      <c r="T1836" s="42">
        <f>IFERROR(VLOOKUP($H1836,'Water F Exp'!$A:$K,17,FALSE),0)</f>
        <v>0</v>
      </c>
      <c r="U1836" s="34">
        <f ca="1">IFERROR(VLOOKUP($H1836,'Sewer F Rev'!$A:$E,15,FALSE),0)</f>
        <v>0</v>
      </c>
      <c r="V1836" s="34">
        <f ca="1">IFERROR(VLOOKUP($H1836,'Sewer F Rev'!$A:$E,16,FALSE),0)</f>
        <v>0</v>
      </c>
      <c r="W1836" s="42">
        <f ca="1">IFERROR(VLOOKUP($H1836,'Sewer F Rev'!$A:$E,17,FALSE),0)</f>
        <v>0</v>
      </c>
      <c r="X1836" s="34">
        <f>IFERROR(VLOOKUP($H1836,'Sewer F Exp'!$A:$B,15,FALSE),0)</f>
        <v>0</v>
      </c>
      <c r="Y1836" s="34">
        <f>IFERROR(VLOOKUP($H1836,'Sewer F Exp'!$A:$B,16,FALSE),0)</f>
        <v>0</v>
      </c>
      <c r="Z1836" s="42">
        <f>IFERROR(VLOOKUP($H1836,'Sewer F Exp'!$A:$B,17,FALSE),0)</f>
        <v>0</v>
      </c>
      <c r="AA1836" s="34">
        <f>IFERROR(VLOOKUP($H1836,'Refuse F Rev'!$A:$E,15,FALSE),0)</f>
        <v>0</v>
      </c>
      <c r="AB1836" s="34">
        <f>IFERROR(VLOOKUP($H1836,'Refuse F Rev'!$A:$E,16,FALSE),0)</f>
        <v>0</v>
      </c>
      <c r="AC1836" s="42">
        <f>IFERROR(VLOOKUP($H1836,'Refuse F Rev'!$A:$E,17,FALSE),0)</f>
        <v>0</v>
      </c>
      <c r="AD1836" s="34">
        <f>IFERROR(VLOOKUP($H1836,'Refuse F Exp'!$A:$E,15,FALSE),0)</f>
        <v>0</v>
      </c>
      <c r="AE1836" s="34">
        <f>IFERROR(VLOOKUP($H1836,'Refuse F Exp'!$A:$E,16,FALSE),0)</f>
        <v>0</v>
      </c>
      <c r="AF1836" s="42">
        <f>IFERROR(VLOOKUP($H1836,'Refuse F Exp'!$A:$E,17,FALSE),0)</f>
        <v>0</v>
      </c>
      <c r="AG1836" s="34">
        <f>IFERROR(VLOOKUP($H1836,#REF!,10,FALSE),0)</f>
        <v>0</v>
      </c>
      <c r="AH1836" s="34">
        <f>IFERROR(VLOOKUP($H1836,#REF!,11,FALSE),0)</f>
        <v>0</v>
      </c>
      <c r="AI1836" s="42">
        <f>IFERROR(VLOOKUP($H1836,#REF!,12,FALSE),0)</f>
        <v>0</v>
      </c>
      <c r="AJ1836" s="34">
        <f>IFERROR(VLOOKUP($H1836,#REF!,10,FALSE),0)</f>
        <v>0</v>
      </c>
      <c r="AK1836" s="34">
        <f>IFERROR(VLOOKUP($H1836,#REF!,11,FALSE),0)</f>
        <v>0</v>
      </c>
      <c r="AL1836" s="42">
        <f>IFERROR(VLOOKUP($H1836,#REF!,12,FALSE),0)</f>
        <v>0</v>
      </c>
      <c r="AM1836" s="34">
        <f>IFERROR(VLOOKUP($H1836,#REF!,10,FALSE),0)</f>
        <v>0</v>
      </c>
      <c r="AN1836" s="34">
        <f>IFERROR(VLOOKUP($H1836,#REF!,11,FALSE),0)</f>
        <v>0</v>
      </c>
      <c r="AO1836" s="42">
        <f>IFERROR(VLOOKUP($H1836,#REF!,12,FALSE),0)</f>
        <v>0</v>
      </c>
      <c r="AP1836" s="34">
        <f>IFERROR(VLOOKUP($H1836,#REF!,10,FALSE),0)</f>
        <v>0</v>
      </c>
      <c r="AQ1836" s="34">
        <f>IFERROR(VLOOKUP($H1836,#REF!,11,FALSE),0)</f>
        <v>0</v>
      </c>
      <c r="AR1836" s="42">
        <f>IFERROR(VLOOKUP($H1836,#REF!,12,FALSE),0)</f>
        <v>0</v>
      </c>
      <c r="AS1836" s="34">
        <f>IFERROR(VLOOKUP($H1836,#REF!,13,FALSE),0)</f>
        <v>0</v>
      </c>
      <c r="AT1836" s="34">
        <f>IFERROR(VLOOKUP($H1836,#REF!,14,FALSE),0)</f>
        <v>0</v>
      </c>
      <c r="AU1836" s="42">
        <f>IFERROR(VLOOKUP($H1836,#REF!,15,FALSE),0)</f>
        <v>0</v>
      </c>
      <c r="AV1836" s="34">
        <f>IFERROR(VLOOKUP($H1836,#REF!,15,FALSE),0)</f>
        <v>0</v>
      </c>
      <c r="AW1836" s="34">
        <f>IFERROR(VLOOKUP($H1836,#REF!,16,FALSE),0)</f>
        <v>0</v>
      </c>
      <c r="AX1836" s="42">
        <f>IFERROR(VLOOKUP($H1836,#REF!,17,FALSE),0)</f>
        <v>0</v>
      </c>
    </row>
    <row r="1837" spans="1:50" x14ac:dyDescent="0.3">
      <c r="A1837" s="33" t="str">
        <f t="shared" si="112"/>
        <v>0</v>
      </c>
      <c r="B1837" s="33">
        <f>+'R&amp;E EXPORT'!B1636</f>
        <v>0</v>
      </c>
      <c r="C1837" t="str">
        <f>IFERROR(VLOOKUP(A1837,'MCSJ Export'!A:C,3,FALSE),"")</f>
        <v/>
      </c>
      <c r="D1837" s="37">
        <f t="shared" ca="1" si="113"/>
        <v>0</v>
      </c>
      <c r="E1837" s="37">
        <f t="shared" ca="1" si="114"/>
        <v>0</v>
      </c>
      <c r="F1837" s="37">
        <f t="shared" ca="1" si="115"/>
        <v>0</v>
      </c>
      <c r="G1837" s="37"/>
      <c r="H1837" s="33">
        <f>+'R&amp;E EXPORT'!A1636</f>
        <v>0</v>
      </c>
      <c r="I1837" s="34">
        <f>IFERROR(VLOOKUP($H1837,'Gen F Rev'!$A:$M,15,FALSE),0)</f>
        <v>0</v>
      </c>
      <c r="J1837" s="34">
        <f>IFERROR(VLOOKUP($H1837,'Gen F Rev'!$A:$M,16,FALSE),0)</f>
        <v>0</v>
      </c>
      <c r="K1837" s="42">
        <f>IFERROR(VLOOKUP($H1837,'Gen F Rev'!$A:$M,17,FALSE),0)</f>
        <v>0</v>
      </c>
      <c r="L1837" s="34">
        <f>IFERROR(VLOOKUP($H1837,'Gen F Exp'!$A:$E,15,FALSE),0)</f>
        <v>0</v>
      </c>
      <c r="M1837" s="34">
        <f>IFERROR(VLOOKUP($H1837,'Gen F Exp'!$A:$E,16,FALSE),0)</f>
        <v>0</v>
      </c>
      <c r="N1837" s="42">
        <f>IFERROR(VLOOKUP($H1837,'Gen F Exp'!$A:$E,17,FALSE),0)</f>
        <v>0</v>
      </c>
      <c r="O1837" s="34">
        <f>IFERROR(VLOOKUP($H1837,'Water F Rev'!$A:$L,15,FALSE),0)</f>
        <v>0</v>
      </c>
      <c r="P1837" s="34">
        <f>IFERROR(VLOOKUP($H1837,'Water F Rev'!$A:$L,16,FALSE),0)</f>
        <v>0</v>
      </c>
      <c r="Q1837" s="42">
        <f>IFERROR(VLOOKUP($H1837,'Water F Rev'!$A:$L,17,FALSE),0)</f>
        <v>0</v>
      </c>
      <c r="R1837" s="34">
        <f>IFERROR(VLOOKUP($H1837,'Water F Exp'!$A:$K,15,FALSE),0)</f>
        <v>0</v>
      </c>
      <c r="S1837" s="34">
        <f>IFERROR(VLOOKUP($H1837,'Water F Exp'!$A:$K,16,FALSE),0)</f>
        <v>0</v>
      </c>
      <c r="T1837" s="42">
        <f>IFERROR(VLOOKUP($H1837,'Water F Exp'!$A:$K,17,FALSE),0)</f>
        <v>0</v>
      </c>
      <c r="U1837" s="34">
        <f ca="1">IFERROR(VLOOKUP($H1837,'Sewer F Rev'!$A:$E,15,FALSE),0)</f>
        <v>0</v>
      </c>
      <c r="V1837" s="34">
        <f ca="1">IFERROR(VLOOKUP($H1837,'Sewer F Rev'!$A:$E,16,FALSE),0)</f>
        <v>0</v>
      </c>
      <c r="W1837" s="42">
        <f ca="1">IFERROR(VLOOKUP($H1837,'Sewer F Rev'!$A:$E,17,FALSE),0)</f>
        <v>0</v>
      </c>
      <c r="X1837" s="34">
        <f>IFERROR(VLOOKUP($H1837,'Sewer F Exp'!$A:$B,15,FALSE),0)</f>
        <v>0</v>
      </c>
      <c r="Y1837" s="34">
        <f>IFERROR(VLOOKUP($H1837,'Sewer F Exp'!$A:$B,16,FALSE),0)</f>
        <v>0</v>
      </c>
      <c r="Z1837" s="42">
        <f>IFERROR(VLOOKUP($H1837,'Sewer F Exp'!$A:$B,17,FALSE),0)</f>
        <v>0</v>
      </c>
      <c r="AA1837" s="34">
        <f>IFERROR(VLOOKUP($H1837,'Refuse F Rev'!$A:$E,15,FALSE),0)</f>
        <v>0</v>
      </c>
      <c r="AB1837" s="34">
        <f>IFERROR(VLOOKUP($H1837,'Refuse F Rev'!$A:$E,16,FALSE),0)</f>
        <v>0</v>
      </c>
      <c r="AC1837" s="42">
        <f>IFERROR(VLOOKUP($H1837,'Refuse F Rev'!$A:$E,17,FALSE),0)</f>
        <v>0</v>
      </c>
      <c r="AD1837" s="34">
        <f>IFERROR(VLOOKUP($H1837,'Refuse F Exp'!$A:$E,15,FALSE),0)</f>
        <v>0</v>
      </c>
      <c r="AE1837" s="34">
        <f>IFERROR(VLOOKUP($H1837,'Refuse F Exp'!$A:$E,16,FALSE),0)</f>
        <v>0</v>
      </c>
      <c r="AF1837" s="42">
        <f>IFERROR(VLOOKUP($H1837,'Refuse F Exp'!$A:$E,17,FALSE),0)</f>
        <v>0</v>
      </c>
      <c r="AG1837" s="34">
        <f>IFERROR(VLOOKUP($H1837,#REF!,10,FALSE),0)</f>
        <v>0</v>
      </c>
      <c r="AH1837" s="34">
        <f>IFERROR(VLOOKUP($H1837,#REF!,11,FALSE),0)</f>
        <v>0</v>
      </c>
      <c r="AI1837" s="42">
        <f>IFERROR(VLOOKUP($H1837,#REF!,12,FALSE),0)</f>
        <v>0</v>
      </c>
      <c r="AJ1837" s="34">
        <f>IFERROR(VLOOKUP($H1837,#REF!,10,FALSE),0)</f>
        <v>0</v>
      </c>
      <c r="AK1837" s="34">
        <f>IFERROR(VLOOKUP($H1837,#REF!,11,FALSE),0)</f>
        <v>0</v>
      </c>
      <c r="AL1837" s="42">
        <f>IFERROR(VLOOKUP($H1837,#REF!,12,FALSE),0)</f>
        <v>0</v>
      </c>
      <c r="AM1837" s="34">
        <f>IFERROR(VLOOKUP($H1837,#REF!,10,FALSE),0)</f>
        <v>0</v>
      </c>
      <c r="AN1837" s="34">
        <f>IFERROR(VLOOKUP($H1837,#REF!,11,FALSE),0)</f>
        <v>0</v>
      </c>
      <c r="AO1837" s="42">
        <f>IFERROR(VLOOKUP($H1837,#REF!,12,FALSE),0)</f>
        <v>0</v>
      </c>
      <c r="AP1837" s="34">
        <f>IFERROR(VLOOKUP($H1837,#REF!,10,FALSE),0)</f>
        <v>0</v>
      </c>
      <c r="AQ1837" s="34">
        <f>IFERROR(VLOOKUP($H1837,#REF!,11,FALSE),0)</f>
        <v>0</v>
      </c>
      <c r="AR1837" s="42">
        <f>IFERROR(VLOOKUP($H1837,#REF!,12,FALSE),0)</f>
        <v>0</v>
      </c>
      <c r="AS1837" s="34">
        <f>IFERROR(VLOOKUP($H1837,#REF!,13,FALSE),0)</f>
        <v>0</v>
      </c>
      <c r="AT1837" s="34">
        <f>IFERROR(VLOOKUP($H1837,#REF!,14,FALSE),0)</f>
        <v>0</v>
      </c>
      <c r="AU1837" s="42">
        <f>IFERROR(VLOOKUP($H1837,#REF!,15,FALSE),0)</f>
        <v>0</v>
      </c>
      <c r="AV1837" s="34">
        <f>IFERROR(VLOOKUP($H1837,#REF!,15,FALSE),0)</f>
        <v>0</v>
      </c>
      <c r="AW1837" s="34">
        <f>IFERROR(VLOOKUP($H1837,#REF!,16,FALSE),0)</f>
        <v>0</v>
      </c>
      <c r="AX1837" s="42">
        <f>IFERROR(VLOOKUP($H1837,#REF!,17,FALSE),0)</f>
        <v>0</v>
      </c>
    </row>
    <row r="1838" spans="1:50" x14ac:dyDescent="0.3">
      <c r="A1838" s="33" t="str">
        <f t="shared" si="112"/>
        <v>0</v>
      </c>
      <c r="B1838" s="33">
        <f>+'R&amp;E EXPORT'!B1637</f>
        <v>0</v>
      </c>
      <c r="C1838" t="str">
        <f>IFERROR(VLOOKUP(A1838,'MCSJ Export'!A:C,3,FALSE),"")</f>
        <v/>
      </c>
      <c r="D1838" s="37">
        <f t="shared" ca="1" si="113"/>
        <v>0</v>
      </c>
      <c r="E1838" s="37">
        <f t="shared" ca="1" si="114"/>
        <v>0</v>
      </c>
      <c r="F1838" s="37">
        <f t="shared" ca="1" si="115"/>
        <v>0</v>
      </c>
      <c r="G1838" s="37"/>
      <c r="H1838" s="33">
        <f>+'R&amp;E EXPORT'!A1637</f>
        <v>0</v>
      </c>
      <c r="I1838" s="34">
        <f>IFERROR(VLOOKUP($H1838,'Gen F Rev'!$A:$M,15,FALSE),0)</f>
        <v>0</v>
      </c>
      <c r="J1838" s="34">
        <f>IFERROR(VLOOKUP($H1838,'Gen F Rev'!$A:$M,16,FALSE),0)</f>
        <v>0</v>
      </c>
      <c r="K1838" s="42">
        <f>IFERROR(VLOOKUP($H1838,'Gen F Rev'!$A:$M,17,FALSE),0)</f>
        <v>0</v>
      </c>
      <c r="L1838" s="34">
        <f>IFERROR(VLOOKUP($H1838,'Gen F Exp'!$A:$E,15,FALSE),0)</f>
        <v>0</v>
      </c>
      <c r="M1838" s="34">
        <f>IFERROR(VLOOKUP($H1838,'Gen F Exp'!$A:$E,16,FALSE),0)</f>
        <v>0</v>
      </c>
      <c r="N1838" s="42">
        <f>IFERROR(VLOOKUP($H1838,'Gen F Exp'!$A:$E,17,FALSE),0)</f>
        <v>0</v>
      </c>
      <c r="O1838" s="34">
        <f>IFERROR(VLOOKUP($H1838,'Water F Rev'!$A:$L,15,FALSE),0)</f>
        <v>0</v>
      </c>
      <c r="P1838" s="34">
        <f>IFERROR(VLOOKUP($H1838,'Water F Rev'!$A:$L,16,FALSE),0)</f>
        <v>0</v>
      </c>
      <c r="Q1838" s="42">
        <f>IFERROR(VLOOKUP($H1838,'Water F Rev'!$A:$L,17,FALSE),0)</f>
        <v>0</v>
      </c>
      <c r="R1838" s="34">
        <f>IFERROR(VLOOKUP($H1838,'Water F Exp'!$A:$K,15,FALSE),0)</f>
        <v>0</v>
      </c>
      <c r="S1838" s="34">
        <f>IFERROR(VLOOKUP($H1838,'Water F Exp'!$A:$K,16,FALSE),0)</f>
        <v>0</v>
      </c>
      <c r="T1838" s="42">
        <f>IFERROR(VLOOKUP($H1838,'Water F Exp'!$A:$K,17,FALSE),0)</f>
        <v>0</v>
      </c>
      <c r="U1838" s="34">
        <f ca="1">IFERROR(VLOOKUP($H1838,'Sewer F Rev'!$A:$E,15,FALSE),0)</f>
        <v>0</v>
      </c>
      <c r="V1838" s="34">
        <f ca="1">IFERROR(VLOOKUP($H1838,'Sewer F Rev'!$A:$E,16,FALSE),0)</f>
        <v>0</v>
      </c>
      <c r="W1838" s="42">
        <f ca="1">IFERROR(VLOOKUP($H1838,'Sewer F Rev'!$A:$E,17,FALSE),0)</f>
        <v>0</v>
      </c>
      <c r="X1838" s="34">
        <f>IFERROR(VLOOKUP($H1838,'Sewer F Exp'!$A:$B,15,FALSE),0)</f>
        <v>0</v>
      </c>
      <c r="Y1838" s="34">
        <f>IFERROR(VLOOKUP($H1838,'Sewer F Exp'!$A:$B,16,FALSE),0)</f>
        <v>0</v>
      </c>
      <c r="Z1838" s="42">
        <f>IFERROR(VLOOKUP($H1838,'Sewer F Exp'!$A:$B,17,FALSE),0)</f>
        <v>0</v>
      </c>
      <c r="AA1838" s="34">
        <f>IFERROR(VLOOKUP($H1838,'Refuse F Rev'!$A:$E,15,FALSE),0)</f>
        <v>0</v>
      </c>
      <c r="AB1838" s="34">
        <f>IFERROR(VLOOKUP($H1838,'Refuse F Rev'!$A:$E,16,FALSE),0)</f>
        <v>0</v>
      </c>
      <c r="AC1838" s="42">
        <f>IFERROR(VLOOKUP($H1838,'Refuse F Rev'!$A:$E,17,FALSE),0)</f>
        <v>0</v>
      </c>
      <c r="AD1838" s="34">
        <f>IFERROR(VLOOKUP($H1838,'Refuse F Exp'!$A:$E,15,FALSE),0)</f>
        <v>0</v>
      </c>
      <c r="AE1838" s="34">
        <f>IFERROR(VLOOKUP($H1838,'Refuse F Exp'!$A:$E,16,FALSE),0)</f>
        <v>0</v>
      </c>
      <c r="AF1838" s="42">
        <f>IFERROR(VLOOKUP($H1838,'Refuse F Exp'!$A:$E,17,FALSE),0)</f>
        <v>0</v>
      </c>
      <c r="AG1838" s="34">
        <f>IFERROR(VLOOKUP($H1838,#REF!,10,FALSE),0)</f>
        <v>0</v>
      </c>
      <c r="AH1838" s="34">
        <f>IFERROR(VLOOKUP($H1838,#REF!,11,FALSE),0)</f>
        <v>0</v>
      </c>
      <c r="AI1838" s="42">
        <f>IFERROR(VLOOKUP($H1838,#REF!,12,FALSE),0)</f>
        <v>0</v>
      </c>
      <c r="AJ1838" s="34">
        <f>IFERROR(VLOOKUP($H1838,#REF!,10,FALSE),0)</f>
        <v>0</v>
      </c>
      <c r="AK1838" s="34">
        <f>IFERROR(VLOOKUP($H1838,#REF!,11,FALSE),0)</f>
        <v>0</v>
      </c>
      <c r="AL1838" s="42">
        <f>IFERROR(VLOOKUP($H1838,#REF!,12,FALSE),0)</f>
        <v>0</v>
      </c>
      <c r="AM1838" s="34">
        <f>IFERROR(VLOOKUP($H1838,#REF!,10,FALSE),0)</f>
        <v>0</v>
      </c>
      <c r="AN1838" s="34">
        <f>IFERROR(VLOOKUP($H1838,#REF!,11,FALSE),0)</f>
        <v>0</v>
      </c>
      <c r="AO1838" s="42">
        <f>IFERROR(VLOOKUP($H1838,#REF!,12,FALSE),0)</f>
        <v>0</v>
      </c>
      <c r="AP1838" s="34">
        <f>IFERROR(VLOOKUP($H1838,#REF!,10,FALSE),0)</f>
        <v>0</v>
      </c>
      <c r="AQ1838" s="34">
        <f>IFERROR(VLOOKUP($H1838,#REF!,11,FALSE),0)</f>
        <v>0</v>
      </c>
      <c r="AR1838" s="42">
        <f>IFERROR(VLOOKUP($H1838,#REF!,12,FALSE),0)</f>
        <v>0</v>
      </c>
      <c r="AS1838" s="34">
        <f>IFERROR(VLOOKUP($H1838,#REF!,13,FALSE),0)</f>
        <v>0</v>
      </c>
      <c r="AT1838" s="34">
        <f>IFERROR(VLOOKUP($H1838,#REF!,14,FALSE),0)</f>
        <v>0</v>
      </c>
      <c r="AU1838" s="42">
        <f>IFERROR(VLOOKUP($H1838,#REF!,15,FALSE),0)</f>
        <v>0</v>
      </c>
      <c r="AV1838" s="34">
        <f>IFERROR(VLOOKUP($H1838,#REF!,15,FALSE),0)</f>
        <v>0</v>
      </c>
      <c r="AW1838" s="34">
        <f>IFERROR(VLOOKUP($H1838,#REF!,16,FALSE),0)</f>
        <v>0</v>
      </c>
      <c r="AX1838" s="42">
        <f>IFERROR(VLOOKUP($H1838,#REF!,17,FALSE),0)</f>
        <v>0</v>
      </c>
    </row>
    <row r="1839" spans="1:50" x14ac:dyDescent="0.3">
      <c r="A1839" s="33" t="str">
        <f t="shared" si="112"/>
        <v>0</v>
      </c>
      <c r="B1839" s="33">
        <f>+'R&amp;E EXPORT'!B1638</f>
        <v>0</v>
      </c>
      <c r="C1839" t="str">
        <f>IFERROR(VLOOKUP(A1839,'MCSJ Export'!A:C,3,FALSE),"")</f>
        <v/>
      </c>
      <c r="D1839" s="37">
        <f t="shared" ca="1" si="113"/>
        <v>0</v>
      </c>
      <c r="E1839" s="37">
        <f t="shared" ca="1" si="114"/>
        <v>0</v>
      </c>
      <c r="F1839" s="37">
        <f t="shared" ca="1" si="115"/>
        <v>0</v>
      </c>
      <c r="G1839" s="37"/>
      <c r="H1839" s="33">
        <f>+'R&amp;E EXPORT'!A1638</f>
        <v>0</v>
      </c>
      <c r="I1839" s="34">
        <f>IFERROR(VLOOKUP($H1839,'Gen F Rev'!$A:$M,15,FALSE),0)</f>
        <v>0</v>
      </c>
      <c r="J1839" s="34">
        <f>IFERROR(VLOOKUP($H1839,'Gen F Rev'!$A:$M,16,FALSE),0)</f>
        <v>0</v>
      </c>
      <c r="K1839" s="42">
        <f>IFERROR(VLOOKUP($H1839,'Gen F Rev'!$A:$M,17,FALSE),0)</f>
        <v>0</v>
      </c>
      <c r="L1839" s="34">
        <f>IFERROR(VLOOKUP($H1839,'Gen F Exp'!$A:$E,15,FALSE),0)</f>
        <v>0</v>
      </c>
      <c r="M1839" s="34">
        <f>IFERROR(VLOOKUP($H1839,'Gen F Exp'!$A:$E,16,FALSE),0)</f>
        <v>0</v>
      </c>
      <c r="N1839" s="42">
        <f>IFERROR(VLOOKUP($H1839,'Gen F Exp'!$A:$E,17,FALSE),0)</f>
        <v>0</v>
      </c>
      <c r="O1839" s="34">
        <f>IFERROR(VLOOKUP($H1839,'Water F Rev'!$A:$L,15,FALSE),0)</f>
        <v>0</v>
      </c>
      <c r="P1839" s="34">
        <f>IFERROR(VLOOKUP($H1839,'Water F Rev'!$A:$L,16,FALSE),0)</f>
        <v>0</v>
      </c>
      <c r="Q1839" s="42">
        <f>IFERROR(VLOOKUP($H1839,'Water F Rev'!$A:$L,17,FALSE),0)</f>
        <v>0</v>
      </c>
      <c r="R1839" s="34">
        <f>IFERROR(VLOOKUP($H1839,'Water F Exp'!$A:$K,15,FALSE),0)</f>
        <v>0</v>
      </c>
      <c r="S1839" s="34">
        <f>IFERROR(VLOOKUP($H1839,'Water F Exp'!$A:$K,16,FALSE),0)</f>
        <v>0</v>
      </c>
      <c r="T1839" s="42">
        <f>IFERROR(VLOOKUP($H1839,'Water F Exp'!$A:$K,17,FALSE),0)</f>
        <v>0</v>
      </c>
      <c r="U1839" s="34">
        <f ca="1">IFERROR(VLOOKUP($H1839,'Sewer F Rev'!$A:$E,15,FALSE),0)</f>
        <v>0</v>
      </c>
      <c r="V1839" s="34">
        <f ca="1">IFERROR(VLOOKUP($H1839,'Sewer F Rev'!$A:$E,16,FALSE),0)</f>
        <v>0</v>
      </c>
      <c r="W1839" s="42">
        <f ca="1">IFERROR(VLOOKUP($H1839,'Sewer F Rev'!$A:$E,17,FALSE),0)</f>
        <v>0</v>
      </c>
      <c r="X1839" s="34">
        <f>IFERROR(VLOOKUP($H1839,'Sewer F Exp'!$A:$B,15,FALSE),0)</f>
        <v>0</v>
      </c>
      <c r="Y1839" s="34">
        <f>IFERROR(VLOOKUP($H1839,'Sewer F Exp'!$A:$B,16,FALSE),0)</f>
        <v>0</v>
      </c>
      <c r="Z1839" s="42">
        <f>IFERROR(VLOOKUP($H1839,'Sewer F Exp'!$A:$B,17,FALSE),0)</f>
        <v>0</v>
      </c>
      <c r="AA1839" s="34">
        <f>IFERROR(VLOOKUP($H1839,'Refuse F Rev'!$A:$E,15,FALSE),0)</f>
        <v>0</v>
      </c>
      <c r="AB1839" s="34">
        <f>IFERROR(VLOOKUP($H1839,'Refuse F Rev'!$A:$E,16,FALSE),0)</f>
        <v>0</v>
      </c>
      <c r="AC1839" s="42">
        <f>IFERROR(VLOOKUP($H1839,'Refuse F Rev'!$A:$E,17,FALSE),0)</f>
        <v>0</v>
      </c>
      <c r="AD1839" s="34">
        <f>IFERROR(VLOOKUP($H1839,'Refuse F Exp'!$A:$E,15,FALSE),0)</f>
        <v>0</v>
      </c>
      <c r="AE1839" s="34">
        <f>IFERROR(VLOOKUP($H1839,'Refuse F Exp'!$A:$E,16,FALSE),0)</f>
        <v>0</v>
      </c>
      <c r="AF1839" s="42">
        <f>IFERROR(VLOOKUP($H1839,'Refuse F Exp'!$A:$E,17,FALSE),0)</f>
        <v>0</v>
      </c>
      <c r="AG1839" s="34">
        <f>IFERROR(VLOOKUP($H1839,#REF!,10,FALSE),0)</f>
        <v>0</v>
      </c>
      <c r="AH1839" s="34">
        <f>IFERROR(VLOOKUP($H1839,#REF!,11,FALSE),0)</f>
        <v>0</v>
      </c>
      <c r="AI1839" s="42">
        <f>IFERROR(VLOOKUP($H1839,#REF!,12,FALSE),0)</f>
        <v>0</v>
      </c>
      <c r="AJ1839" s="34">
        <f>IFERROR(VLOOKUP($H1839,#REF!,10,FALSE),0)</f>
        <v>0</v>
      </c>
      <c r="AK1839" s="34">
        <f>IFERROR(VLOOKUP($H1839,#REF!,11,FALSE),0)</f>
        <v>0</v>
      </c>
      <c r="AL1839" s="42">
        <f>IFERROR(VLOOKUP($H1839,#REF!,12,FALSE),0)</f>
        <v>0</v>
      </c>
      <c r="AM1839" s="34">
        <f>IFERROR(VLOOKUP($H1839,#REF!,10,FALSE),0)</f>
        <v>0</v>
      </c>
      <c r="AN1839" s="34">
        <f>IFERROR(VLOOKUP($H1839,#REF!,11,FALSE),0)</f>
        <v>0</v>
      </c>
      <c r="AO1839" s="42">
        <f>IFERROR(VLOOKUP($H1839,#REF!,12,FALSE),0)</f>
        <v>0</v>
      </c>
      <c r="AP1839" s="34">
        <f>IFERROR(VLOOKUP($H1839,#REF!,10,FALSE),0)</f>
        <v>0</v>
      </c>
      <c r="AQ1839" s="34">
        <f>IFERROR(VLOOKUP($H1839,#REF!,11,FALSE),0)</f>
        <v>0</v>
      </c>
      <c r="AR1839" s="42">
        <f>IFERROR(VLOOKUP($H1839,#REF!,12,FALSE),0)</f>
        <v>0</v>
      </c>
      <c r="AS1839" s="34">
        <f>IFERROR(VLOOKUP($H1839,#REF!,13,FALSE),0)</f>
        <v>0</v>
      </c>
      <c r="AT1839" s="34">
        <f>IFERROR(VLOOKUP($H1839,#REF!,14,FALSE),0)</f>
        <v>0</v>
      </c>
      <c r="AU1839" s="42">
        <f>IFERROR(VLOOKUP($H1839,#REF!,15,FALSE),0)</f>
        <v>0</v>
      </c>
      <c r="AV1839" s="34">
        <f>IFERROR(VLOOKUP($H1839,#REF!,15,FALSE),0)</f>
        <v>0</v>
      </c>
      <c r="AW1839" s="34">
        <f>IFERROR(VLOOKUP($H1839,#REF!,16,FALSE),0)</f>
        <v>0</v>
      </c>
      <c r="AX1839" s="42">
        <f>IFERROR(VLOOKUP($H1839,#REF!,17,FALSE),0)</f>
        <v>0</v>
      </c>
    </row>
    <row r="1840" spans="1:50" x14ac:dyDescent="0.3">
      <c r="A1840" s="33" t="str">
        <f t="shared" si="112"/>
        <v>0</v>
      </c>
      <c r="B1840" s="33">
        <f>+'R&amp;E EXPORT'!B1639</f>
        <v>0</v>
      </c>
      <c r="C1840" t="str">
        <f>IFERROR(VLOOKUP(A1840,'MCSJ Export'!A:C,3,FALSE),"")</f>
        <v/>
      </c>
      <c r="D1840" s="37">
        <f t="shared" ca="1" si="113"/>
        <v>0</v>
      </c>
      <c r="E1840" s="37">
        <f t="shared" ca="1" si="114"/>
        <v>0</v>
      </c>
      <c r="F1840" s="37">
        <f t="shared" ca="1" si="115"/>
        <v>0</v>
      </c>
      <c r="G1840" s="37"/>
      <c r="H1840" s="33">
        <f>+'R&amp;E EXPORT'!A1639</f>
        <v>0</v>
      </c>
      <c r="I1840" s="34">
        <f>IFERROR(VLOOKUP($H1840,'Gen F Rev'!$A:$M,15,FALSE),0)</f>
        <v>0</v>
      </c>
      <c r="J1840" s="34">
        <f>IFERROR(VLOOKUP($H1840,'Gen F Rev'!$A:$M,16,FALSE),0)</f>
        <v>0</v>
      </c>
      <c r="K1840" s="42">
        <f>IFERROR(VLOOKUP($H1840,'Gen F Rev'!$A:$M,17,FALSE),0)</f>
        <v>0</v>
      </c>
      <c r="L1840" s="34">
        <f>IFERROR(VLOOKUP($H1840,'Gen F Exp'!$A:$E,15,FALSE),0)</f>
        <v>0</v>
      </c>
      <c r="M1840" s="34">
        <f>IFERROR(VLOOKUP($H1840,'Gen F Exp'!$A:$E,16,FALSE),0)</f>
        <v>0</v>
      </c>
      <c r="N1840" s="42">
        <f>IFERROR(VLOOKUP($H1840,'Gen F Exp'!$A:$E,17,FALSE),0)</f>
        <v>0</v>
      </c>
      <c r="O1840" s="34">
        <f>IFERROR(VLOOKUP($H1840,'Water F Rev'!$A:$L,15,FALSE),0)</f>
        <v>0</v>
      </c>
      <c r="P1840" s="34">
        <f>IFERROR(VLOOKUP($H1840,'Water F Rev'!$A:$L,16,FALSE),0)</f>
        <v>0</v>
      </c>
      <c r="Q1840" s="42">
        <f>IFERROR(VLOOKUP($H1840,'Water F Rev'!$A:$L,17,FALSE),0)</f>
        <v>0</v>
      </c>
      <c r="R1840" s="34">
        <f>IFERROR(VLOOKUP($H1840,'Water F Exp'!$A:$K,15,FALSE),0)</f>
        <v>0</v>
      </c>
      <c r="S1840" s="34">
        <f>IFERROR(VLOOKUP($H1840,'Water F Exp'!$A:$K,16,FALSE),0)</f>
        <v>0</v>
      </c>
      <c r="T1840" s="42">
        <f>IFERROR(VLOOKUP($H1840,'Water F Exp'!$A:$K,17,FALSE),0)</f>
        <v>0</v>
      </c>
      <c r="U1840" s="34">
        <f ca="1">IFERROR(VLOOKUP($H1840,'Sewer F Rev'!$A:$E,15,FALSE),0)</f>
        <v>0</v>
      </c>
      <c r="V1840" s="34">
        <f ca="1">IFERROR(VLOOKUP($H1840,'Sewer F Rev'!$A:$E,16,FALSE),0)</f>
        <v>0</v>
      </c>
      <c r="W1840" s="42">
        <f ca="1">IFERROR(VLOOKUP($H1840,'Sewer F Rev'!$A:$E,17,FALSE),0)</f>
        <v>0</v>
      </c>
      <c r="X1840" s="34">
        <f>IFERROR(VLOOKUP($H1840,'Sewer F Exp'!$A:$B,15,FALSE),0)</f>
        <v>0</v>
      </c>
      <c r="Y1840" s="34">
        <f>IFERROR(VLOOKUP($H1840,'Sewer F Exp'!$A:$B,16,FALSE),0)</f>
        <v>0</v>
      </c>
      <c r="Z1840" s="42">
        <f>IFERROR(VLOOKUP($H1840,'Sewer F Exp'!$A:$B,17,FALSE),0)</f>
        <v>0</v>
      </c>
      <c r="AA1840" s="34">
        <f>IFERROR(VLOOKUP($H1840,'Refuse F Rev'!$A:$E,15,FALSE),0)</f>
        <v>0</v>
      </c>
      <c r="AB1840" s="34">
        <f>IFERROR(VLOOKUP($H1840,'Refuse F Rev'!$A:$E,16,FALSE),0)</f>
        <v>0</v>
      </c>
      <c r="AC1840" s="42">
        <f>IFERROR(VLOOKUP($H1840,'Refuse F Rev'!$A:$E,17,FALSE),0)</f>
        <v>0</v>
      </c>
      <c r="AD1840" s="34">
        <f>IFERROR(VLOOKUP($H1840,'Refuse F Exp'!$A:$E,15,FALSE),0)</f>
        <v>0</v>
      </c>
      <c r="AE1840" s="34">
        <f>IFERROR(VLOOKUP($H1840,'Refuse F Exp'!$A:$E,16,FALSE),0)</f>
        <v>0</v>
      </c>
      <c r="AF1840" s="42">
        <f>IFERROR(VLOOKUP($H1840,'Refuse F Exp'!$A:$E,17,FALSE),0)</f>
        <v>0</v>
      </c>
      <c r="AG1840" s="34">
        <f>IFERROR(VLOOKUP($H1840,#REF!,10,FALSE),0)</f>
        <v>0</v>
      </c>
      <c r="AH1840" s="34">
        <f>IFERROR(VLOOKUP($H1840,#REF!,11,FALSE),0)</f>
        <v>0</v>
      </c>
      <c r="AI1840" s="42">
        <f>IFERROR(VLOOKUP($H1840,#REF!,12,FALSE),0)</f>
        <v>0</v>
      </c>
      <c r="AJ1840" s="34">
        <f>IFERROR(VLOOKUP($H1840,#REF!,10,FALSE),0)</f>
        <v>0</v>
      </c>
      <c r="AK1840" s="34">
        <f>IFERROR(VLOOKUP($H1840,#REF!,11,FALSE),0)</f>
        <v>0</v>
      </c>
      <c r="AL1840" s="42">
        <f>IFERROR(VLOOKUP($H1840,#REF!,12,FALSE),0)</f>
        <v>0</v>
      </c>
      <c r="AM1840" s="34">
        <f>IFERROR(VLOOKUP($H1840,#REF!,10,FALSE),0)</f>
        <v>0</v>
      </c>
      <c r="AN1840" s="34">
        <f>IFERROR(VLOOKUP($H1840,#REF!,11,FALSE),0)</f>
        <v>0</v>
      </c>
      <c r="AO1840" s="42">
        <f>IFERROR(VLOOKUP($H1840,#REF!,12,FALSE),0)</f>
        <v>0</v>
      </c>
      <c r="AP1840" s="34">
        <f>IFERROR(VLOOKUP($H1840,#REF!,10,FALSE),0)</f>
        <v>0</v>
      </c>
      <c r="AQ1840" s="34">
        <f>IFERROR(VLOOKUP($H1840,#REF!,11,FALSE),0)</f>
        <v>0</v>
      </c>
      <c r="AR1840" s="42">
        <f>IFERROR(VLOOKUP($H1840,#REF!,12,FALSE),0)</f>
        <v>0</v>
      </c>
      <c r="AS1840" s="34">
        <f>IFERROR(VLOOKUP($H1840,#REF!,13,FALSE),0)</f>
        <v>0</v>
      </c>
      <c r="AT1840" s="34">
        <f>IFERROR(VLOOKUP($H1840,#REF!,14,FALSE),0)</f>
        <v>0</v>
      </c>
      <c r="AU1840" s="42">
        <f>IFERROR(VLOOKUP($H1840,#REF!,15,FALSE),0)</f>
        <v>0</v>
      </c>
      <c r="AV1840" s="34">
        <f>IFERROR(VLOOKUP($H1840,#REF!,15,FALSE),0)</f>
        <v>0</v>
      </c>
      <c r="AW1840" s="34">
        <f>IFERROR(VLOOKUP($H1840,#REF!,16,FALSE),0)</f>
        <v>0</v>
      </c>
      <c r="AX1840" s="42">
        <f>IFERROR(VLOOKUP($H1840,#REF!,17,FALSE),0)</f>
        <v>0</v>
      </c>
    </row>
    <row r="1841" spans="1:50" x14ac:dyDescent="0.3">
      <c r="A1841" s="33" t="str">
        <f t="shared" si="112"/>
        <v>0</v>
      </c>
      <c r="B1841" s="33">
        <f>+'R&amp;E EXPORT'!B1640</f>
        <v>0</v>
      </c>
      <c r="C1841" t="str">
        <f>IFERROR(VLOOKUP(A1841,'MCSJ Export'!A:C,3,FALSE),"")</f>
        <v/>
      </c>
      <c r="D1841" s="37">
        <f t="shared" ca="1" si="113"/>
        <v>0</v>
      </c>
      <c r="E1841" s="37">
        <f t="shared" ca="1" si="114"/>
        <v>0</v>
      </c>
      <c r="F1841" s="37">
        <f t="shared" ca="1" si="115"/>
        <v>0</v>
      </c>
      <c r="G1841" s="37"/>
      <c r="H1841" s="33">
        <f>+'R&amp;E EXPORT'!A1640</f>
        <v>0</v>
      </c>
      <c r="I1841" s="34">
        <f>IFERROR(VLOOKUP($H1841,'Gen F Rev'!$A:$M,15,FALSE),0)</f>
        <v>0</v>
      </c>
      <c r="J1841" s="34">
        <f>IFERROR(VLOOKUP($H1841,'Gen F Rev'!$A:$M,16,FALSE),0)</f>
        <v>0</v>
      </c>
      <c r="K1841" s="42">
        <f>IFERROR(VLOOKUP($H1841,'Gen F Rev'!$A:$M,17,FALSE),0)</f>
        <v>0</v>
      </c>
      <c r="L1841" s="34">
        <f>IFERROR(VLOOKUP($H1841,'Gen F Exp'!$A:$E,15,FALSE),0)</f>
        <v>0</v>
      </c>
      <c r="M1841" s="34">
        <f>IFERROR(VLOOKUP($H1841,'Gen F Exp'!$A:$E,16,FALSE),0)</f>
        <v>0</v>
      </c>
      <c r="N1841" s="42">
        <f>IFERROR(VLOOKUP($H1841,'Gen F Exp'!$A:$E,17,FALSE),0)</f>
        <v>0</v>
      </c>
      <c r="O1841" s="34">
        <f>IFERROR(VLOOKUP($H1841,'Water F Rev'!$A:$L,15,FALSE),0)</f>
        <v>0</v>
      </c>
      <c r="P1841" s="34">
        <f>IFERROR(VLOOKUP($H1841,'Water F Rev'!$A:$L,16,FALSE),0)</f>
        <v>0</v>
      </c>
      <c r="Q1841" s="42">
        <f>IFERROR(VLOOKUP($H1841,'Water F Rev'!$A:$L,17,FALSE),0)</f>
        <v>0</v>
      </c>
      <c r="R1841" s="34">
        <f>IFERROR(VLOOKUP($H1841,'Water F Exp'!$A:$K,15,FALSE),0)</f>
        <v>0</v>
      </c>
      <c r="S1841" s="34">
        <f>IFERROR(VLOOKUP($H1841,'Water F Exp'!$A:$K,16,FALSE),0)</f>
        <v>0</v>
      </c>
      <c r="T1841" s="42">
        <f>IFERROR(VLOOKUP($H1841,'Water F Exp'!$A:$K,17,FALSE),0)</f>
        <v>0</v>
      </c>
      <c r="U1841" s="34">
        <f ca="1">IFERROR(VLOOKUP($H1841,'Sewer F Rev'!$A:$E,15,FALSE),0)</f>
        <v>0</v>
      </c>
      <c r="V1841" s="34">
        <f ca="1">IFERROR(VLOOKUP($H1841,'Sewer F Rev'!$A:$E,16,FALSE),0)</f>
        <v>0</v>
      </c>
      <c r="W1841" s="42">
        <f ca="1">IFERROR(VLOOKUP($H1841,'Sewer F Rev'!$A:$E,17,FALSE),0)</f>
        <v>0</v>
      </c>
      <c r="X1841" s="34">
        <f>IFERROR(VLOOKUP($H1841,'Sewer F Exp'!$A:$B,15,FALSE),0)</f>
        <v>0</v>
      </c>
      <c r="Y1841" s="34">
        <f>IFERROR(VLOOKUP($H1841,'Sewer F Exp'!$A:$B,16,FALSE),0)</f>
        <v>0</v>
      </c>
      <c r="Z1841" s="42">
        <f>IFERROR(VLOOKUP($H1841,'Sewer F Exp'!$A:$B,17,FALSE),0)</f>
        <v>0</v>
      </c>
      <c r="AA1841" s="34">
        <f>IFERROR(VLOOKUP($H1841,'Refuse F Rev'!$A:$E,15,FALSE),0)</f>
        <v>0</v>
      </c>
      <c r="AB1841" s="34">
        <f>IFERROR(VLOOKUP($H1841,'Refuse F Rev'!$A:$E,16,FALSE),0)</f>
        <v>0</v>
      </c>
      <c r="AC1841" s="42">
        <f>IFERROR(VLOOKUP($H1841,'Refuse F Rev'!$A:$E,17,FALSE),0)</f>
        <v>0</v>
      </c>
      <c r="AD1841" s="34">
        <f>IFERROR(VLOOKUP($H1841,'Refuse F Exp'!$A:$E,15,FALSE),0)</f>
        <v>0</v>
      </c>
      <c r="AE1841" s="34">
        <f>IFERROR(VLOOKUP($H1841,'Refuse F Exp'!$A:$E,16,FALSE),0)</f>
        <v>0</v>
      </c>
      <c r="AF1841" s="42">
        <f>IFERROR(VLOOKUP($H1841,'Refuse F Exp'!$A:$E,17,FALSE),0)</f>
        <v>0</v>
      </c>
      <c r="AG1841" s="34">
        <f>IFERROR(VLOOKUP($H1841,#REF!,10,FALSE),0)</f>
        <v>0</v>
      </c>
      <c r="AH1841" s="34">
        <f>IFERROR(VLOOKUP($H1841,#REF!,11,FALSE),0)</f>
        <v>0</v>
      </c>
      <c r="AI1841" s="42">
        <f>IFERROR(VLOOKUP($H1841,#REF!,12,FALSE),0)</f>
        <v>0</v>
      </c>
      <c r="AJ1841" s="34">
        <f>IFERROR(VLOOKUP($H1841,#REF!,10,FALSE),0)</f>
        <v>0</v>
      </c>
      <c r="AK1841" s="34">
        <f>IFERROR(VLOOKUP($H1841,#REF!,11,FALSE),0)</f>
        <v>0</v>
      </c>
      <c r="AL1841" s="42">
        <f>IFERROR(VLOOKUP($H1841,#REF!,12,FALSE),0)</f>
        <v>0</v>
      </c>
      <c r="AM1841" s="34">
        <f>IFERROR(VLOOKUP($H1841,#REF!,10,FALSE),0)</f>
        <v>0</v>
      </c>
      <c r="AN1841" s="34">
        <f>IFERROR(VLOOKUP($H1841,#REF!,11,FALSE),0)</f>
        <v>0</v>
      </c>
      <c r="AO1841" s="42">
        <f>IFERROR(VLOOKUP($H1841,#REF!,12,FALSE),0)</f>
        <v>0</v>
      </c>
      <c r="AP1841" s="34">
        <f>IFERROR(VLOOKUP($H1841,#REF!,10,FALSE),0)</f>
        <v>0</v>
      </c>
      <c r="AQ1841" s="34">
        <f>IFERROR(VLOOKUP($H1841,#REF!,11,FALSE),0)</f>
        <v>0</v>
      </c>
      <c r="AR1841" s="42">
        <f>IFERROR(VLOOKUP($H1841,#REF!,12,FALSE),0)</f>
        <v>0</v>
      </c>
      <c r="AS1841" s="34">
        <f>IFERROR(VLOOKUP($H1841,#REF!,13,FALSE),0)</f>
        <v>0</v>
      </c>
      <c r="AT1841" s="34">
        <f>IFERROR(VLOOKUP($H1841,#REF!,14,FALSE),0)</f>
        <v>0</v>
      </c>
      <c r="AU1841" s="42">
        <f>IFERROR(VLOOKUP($H1841,#REF!,15,FALSE),0)</f>
        <v>0</v>
      </c>
      <c r="AV1841" s="34">
        <f>IFERROR(VLOOKUP($H1841,#REF!,15,FALSE),0)</f>
        <v>0</v>
      </c>
      <c r="AW1841" s="34">
        <f>IFERROR(VLOOKUP($H1841,#REF!,16,FALSE),0)</f>
        <v>0</v>
      </c>
      <c r="AX1841" s="42">
        <f>IFERROR(VLOOKUP($H1841,#REF!,17,FALSE),0)</f>
        <v>0</v>
      </c>
    </row>
    <row r="1842" spans="1:50" x14ac:dyDescent="0.3">
      <c r="A1842" s="33" t="str">
        <f t="shared" si="112"/>
        <v>0</v>
      </c>
      <c r="B1842" s="33">
        <f>+'R&amp;E EXPORT'!B1641</f>
        <v>0</v>
      </c>
      <c r="C1842" t="str">
        <f>IFERROR(VLOOKUP(A1842,'MCSJ Export'!A:C,3,FALSE),"")</f>
        <v/>
      </c>
      <c r="D1842" s="37">
        <f t="shared" ca="1" si="113"/>
        <v>0</v>
      </c>
      <c r="E1842" s="37">
        <f t="shared" ca="1" si="114"/>
        <v>0</v>
      </c>
      <c r="F1842" s="37">
        <f t="shared" ca="1" si="115"/>
        <v>0</v>
      </c>
      <c r="G1842" s="37"/>
      <c r="H1842" s="33">
        <f>+'R&amp;E EXPORT'!A1641</f>
        <v>0</v>
      </c>
      <c r="I1842" s="34">
        <f>IFERROR(VLOOKUP($H1842,'Gen F Rev'!$A:$M,15,FALSE),0)</f>
        <v>0</v>
      </c>
      <c r="J1842" s="34">
        <f>IFERROR(VLOOKUP($H1842,'Gen F Rev'!$A:$M,16,FALSE),0)</f>
        <v>0</v>
      </c>
      <c r="K1842" s="42">
        <f>IFERROR(VLOOKUP($H1842,'Gen F Rev'!$A:$M,17,FALSE),0)</f>
        <v>0</v>
      </c>
      <c r="L1842" s="34">
        <f>IFERROR(VLOOKUP($H1842,'Gen F Exp'!$A:$E,15,FALSE),0)</f>
        <v>0</v>
      </c>
      <c r="M1842" s="34">
        <f>IFERROR(VLOOKUP($H1842,'Gen F Exp'!$A:$E,16,FALSE),0)</f>
        <v>0</v>
      </c>
      <c r="N1842" s="42">
        <f>IFERROR(VLOOKUP($H1842,'Gen F Exp'!$A:$E,17,FALSE),0)</f>
        <v>0</v>
      </c>
      <c r="O1842" s="34">
        <f>IFERROR(VLOOKUP($H1842,'Water F Rev'!$A:$L,15,FALSE),0)</f>
        <v>0</v>
      </c>
      <c r="P1842" s="34">
        <f>IFERROR(VLOOKUP($H1842,'Water F Rev'!$A:$L,16,FALSE),0)</f>
        <v>0</v>
      </c>
      <c r="Q1842" s="42">
        <f>IFERROR(VLOOKUP($H1842,'Water F Rev'!$A:$L,17,FALSE),0)</f>
        <v>0</v>
      </c>
      <c r="R1842" s="34">
        <f>IFERROR(VLOOKUP($H1842,'Water F Exp'!$A:$K,15,FALSE),0)</f>
        <v>0</v>
      </c>
      <c r="S1842" s="34">
        <f>IFERROR(VLOOKUP($H1842,'Water F Exp'!$A:$K,16,FALSE),0)</f>
        <v>0</v>
      </c>
      <c r="T1842" s="42">
        <f>IFERROR(VLOOKUP($H1842,'Water F Exp'!$A:$K,17,FALSE),0)</f>
        <v>0</v>
      </c>
      <c r="U1842" s="34">
        <f ca="1">IFERROR(VLOOKUP($H1842,'Sewer F Rev'!$A:$E,15,FALSE),0)</f>
        <v>0</v>
      </c>
      <c r="V1842" s="34">
        <f ca="1">IFERROR(VLOOKUP($H1842,'Sewer F Rev'!$A:$E,16,FALSE),0)</f>
        <v>0</v>
      </c>
      <c r="W1842" s="42">
        <f ca="1">IFERROR(VLOOKUP($H1842,'Sewer F Rev'!$A:$E,17,FALSE),0)</f>
        <v>0</v>
      </c>
      <c r="X1842" s="34">
        <f>IFERROR(VLOOKUP($H1842,'Sewer F Exp'!$A:$B,15,FALSE),0)</f>
        <v>0</v>
      </c>
      <c r="Y1842" s="34">
        <f>IFERROR(VLOOKUP($H1842,'Sewer F Exp'!$A:$B,16,FALSE),0)</f>
        <v>0</v>
      </c>
      <c r="Z1842" s="42">
        <f>IFERROR(VLOOKUP($H1842,'Sewer F Exp'!$A:$B,17,FALSE),0)</f>
        <v>0</v>
      </c>
      <c r="AA1842" s="34">
        <f>IFERROR(VLOOKUP($H1842,'Refuse F Rev'!$A:$E,15,FALSE),0)</f>
        <v>0</v>
      </c>
      <c r="AB1842" s="34">
        <f>IFERROR(VLOOKUP($H1842,'Refuse F Rev'!$A:$E,16,FALSE),0)</f>
        <v>0</v>
      </c>
      <c r="AC1842" s="42">
        <f>IFERROR(VLOOKUP($H1842,'Refuse F Rev'!$A:$E,17,FALSE),0)</f>
        <v>0</v>
      </c>
      <c r="AD1842" s="34">
        <f>IFERROR(VLOOKUP($H1842,'Refuse F Exp'!$A:$E,15,FALSE),0)</f>
        <v>0</v>
      </c>
      <c r="AE1842" s="34">
        <f>IFERROR(VLOOKUP($H1842,'Refuse F Exp'!$A:$E,16,FALSE),0)</f>
        <v>0</v>
      </c>
      <c r="AF1842" s="42">
        <f>IFERROR(VLOOKUP($H1842,'Refuse F Exp'!$A:$E,17,FALSE),0)</f>
        <v>0</v>
      </c>
      <c r="AG1842" s="34">
        <f>IFERROR(VLOOKUP($H1842,#REF!,10,FALSE),0)</f>
        <v>0</v>
      </c>
      <c r="AH1842" s="34">
        <f>IFERROR(VLOOKUP($H1842,#REF!,11,FALSE),0)</f>
        <v>0</v>
      </c>
      <c r="AI1842" s="42">
        <f>IFERROR(VLOOKUP($H1842,#REF!,12,FALSE),0)</f>
        <v>0</v>
      </c>
      <c r="AJ1842" s="34">
        <f>IFERROR(VLOOKUP($H1842,#REF!,10,FALSE),0)</f>
        <v>0</v>
      </c>
      <c r="AK1842" s="34">
        <f>IFERROR(VLOOKUP($H1842,#REF!,11,FALSE),0)</f>
        <v>0</v>
      </c>
      <c r="AL1842" s="42">
        <f>IFERROR(VLOOKUP($H1842,#REF!,12,FALSE),0)</f>
        <v>0</v>
      </c>
      <c r="AM1842" s="34">
        <f>IFERROR(VLOOKUP($H1842,#REF!,10,FALSE),0)</f>
        <v>0</v>
      </c>
      <c r="AN1842" s="34">
        <f>IFERROR(VLOOKUP($H1842,#REF!,11,FALSE),0)</f>
        <v>0</v>
      </c>
      <c r="AO1842" s="42">
        <f>IFERROR(VLOOKUP($H1842,#REF!,12,FALSE),0)</f>
        <v>0</v>
      </c>
      <c r="AP1842" s="34">
        <f>IFERROR(VLOOKUP($H1842,#REF!,10,FALSE),0)</f>
        <v>0</v>
      </c>
      <c r="AQ1842" s="34">
        <f>IFERROR(VLOOKUP($H1842,#REF!,11,FALSE),0)</f>
        <v>0</v>
      </c>
      <c r="AR1842" s="42">
        <f>IFERROR(VLOOKUP($H1842,#REF!,12,FALSE),0)</f>
        <v>0</v>
      </c>
      <c r="AS1842" s="34">
        <f>IFERROR(VLOOKUP($H1842,#REF!,13,FALSE),0)</f>
        <v>0</v>
      </c>
      <c r="AT1842" s="34">
        <f>IFERROR(VLOOKUP($H1842,#REF!,14,FALSE),0)</f>
        <v>0</v>
      </c>
      <c r="AU1842" s="42">
        <f>IFERROR(VLOOKUP($H1842,#REF!,15,FALSE),0)</f>
        <v>0</v>
      </c>
      <c r="AV1842" s="34">
        <f>IFERROR(VLOOKUP($H1842,#REF!,15,FALSE),0)</f>
        <v>0</v>
      </c>
      <c r="AW1842" s="34">
        <f>IFERROR(VLOOKUP($H1842,#REF!,16,FALSE),0)</f>
        <v>0</v>
      </c>
      <c r="AX1842" s="42">
        <f>IFERROR(VLOOKUP($H1842,#REF!,17,FALSE),0)</f>
        <v>0</v>
      </c>
    </row>
    <row r="1843" spans="1:50" x14ac:dyDescent="0.3">
      <c r="A1843" s="33" t="str">
        <f t="shared" si="112"/>
        <v>0</v>
      </c>
      <c r="B1843" s="33">
        <f>+'R&amp;E EXPORT'!B1642</f>
        <v>0</v>
      </c>
      <c r="C1843" t="str">
        <f>IFERROR(VLOOKUP(A1843,'MCSJ Export'!A:C,3,FALSE),"")</f>
        <v/>
      </c>
      <c r="D1843" s="37">
        <f t="shared" ca="1" si="113"/>
        <v>0</v>
      </c>
      <c r="E1843" s="37">
        <f t="shared" ca="1" si="114"/>
        <v>0</v>
      </c>
      <c r="F1843" s="37">
        <f t="shared" ca="1" si="115"/>
        <v>0</v>
      </c>
      <c r="G1843" s="37"/>
      <c r="H1843" s="33">
        <f>+'R&amp;E EXPORT'!A1642</f>
        <v>0</v>
      </c>
      <c r="I1843" s="34">
        <f>IFERROR(VLOOKUP($H1843,'Gen F Rev'!$A:$M,15,FALSE),0)</f>
        <v>0</v>
      </c>
      <c r="J1843" s="34">
        <f>IFERROR(VLOOKUP($H1843,'Gen F Rev'!$A:$M,16,FALSE),0)</f>
        <v>0</v>
      </c>
      <c r="K1843" s="42">
        <f>IFERROR(VLOOKUP($H1843,'Gen F Rev'!$A:$M,17,FALSE),0)</f>
        <v>0</v>
      </c>
      <c r="L1843" s="34">
        <f>IFERROR(VLOOKUP($H1843,'Gen F Exp'!$A:$E,15,FALSE),0)</f>
        <v>0</v>
      </c>
      <c r="M1843" s="34">
        <f>IFERROR(VLOOKUP($H1843,'Gen F Exp'!$A:$E,16,FALSE),0)</f>
        <v>0</v>
      </c>
      <c r="N1843" s="42">
        <f>IFERROR(VLOOKUP($H1843,'Gen F Exp'!$A:$E,17,FALSE),0)</f>
        <v>0</v>
      </c>
      <c r="O1843" s="34">
        <f>IFERROR(VLOOKUP($H1843,'Water F Rev'!$A:$L,15,FALSE),0)</f>
        <v>0</v>
      </c>
      <c r="P1843" s="34">
        <f>IFERROR(VLOOKUP($H1843,'Water F Rev'!$A:$L,16,FALSE),0)</f>
        <v>0</v>
      </c>
      <c r="Q1843" s="42">
        <f>IFERROR(VLOOKUP($H1843,'Water F Rev'!$A:$L,17,FALSE),0)</f>
        <v>0</v>
      </c>
      <c r="R1843" s="34">
        <f>IFERROR(VLOOKUP($H1843,'Water F Exp'!$A:$K,15,FALSE),0)</f>
        <v>0</v>
      </c>
      <c r="S1843" s="34">
        <f>IFERROR(VLOOKUP($H1843,'Water F Exp'!$A:$K,16,FALSE),0)</f>
        <v>0</v>
      </c>
      <c r="T1843" s="42">
        <f>IFERROR(VLOOKUP($H1843,'Water F Exp'!$A:$K,17,FALSE),0)</f>
        <v>0</v>
      </c>
      <c r="U1843" s="34">
        <f ca="1">IFERROR(VLOOKUP($H1843,'Sewer F Rev'!$A:$E,15,FALSE),0)</f>
        <v>0</v>
      </c>
      <c r="V1843" s="34">
        <f ca="1">IFERROR(VLOOKUP($H1843,'Sewer F Rev'!$A:$E,16,FALSE),0)</f>
        <v>0</v>
      </c>
      <c r="W1843" s="42">
        <f ca="1">IFERROR(VLOOKUP($H1843,'Sewer F Rev'!$A:$E,17,FALSE),0)</f>
        <v>0</v>
      </c>
      <c r="X1843" s="34">
        <f>IFERROR(VLOOKUP($H1843,'Sewer F Exp'!$A:$B,15,FALSE),0)</f>
        <v>0</v>
      </c>
      <c r="Y1843" s="34">
        <f>IFERROR(VLOOKUP($H1843,'Sewer F Exp'!$A:$B,16,FALSE),0)</f>
        <v>0</v>
      </c>
      <c r="Z1843" s="42">
        <f>IFERROR(VLOOKUP($H1843,'Sewer F Exp'!$A:$B,17,FALSE),0)</f>
        <v>0</v>
      </c>
      <c r="AA1843" s="34">
        <f>IFERROR(VLOOKUP($H1843,'Refuse F Rev'!$A:$E,15,FALSE),0)</f>
        <v>0</v>
      </c>
      <c r="AB1843" s="34">
        <f>IFERROR(VLOOKUP($H1843,'Refuse F Rev'!$A:$E,16,FALSE),0)</f>
        <v>0</v>
      </c>
      <c r="AC1843" s="42">
        <f>IFERROR(VLOOKUP($H1843,'Refuse F Rev'!$A:$E,17,FALSE),0)</f>
        <v>0</v>
      </c>
      <c r="AD1843" s="34">
        <f>IFERROR(VLOOKUP($H1843,'Refuse F Exp'!$A:$E,15,FALSE),0)</f>
        <v>0</v>
      </c>
      <c r="AE1843" s="34">
        <f>IFERROR(VLOOKUP($H1843,'Refuse F Exp'!$A:$E,16,FALSE),0)</f>
        <v>0</v>
      </c>
      <c r="AF1843" s="42">
        <f>IFERROR(VLOOKUP($H1843,'Refuse F Exp'!$A:$E,17,FALSE),0)</f>
        <v>0</v>
      </c>
      <c r="AG1843" s="34">
        <f>IFERROR(VLOOKUP($H1843,#REF!,10,FALSE),0)</f>
        <v>0</v>
      </c>
      <c r="AH1843" s="34">
        <f>IFERROR(VLOOKUP($H1843,#REF!,11,FALSE),0)</f>
        <v>0</v>
      </c>
      <c r="AI1843" s="42">
        <f>IFERROR(VLOOKUP($H1843,#REF!,12,FALSE),0)</f>
        <v>0</v>
      </c>
      <c r="AJ1843" s="34">
        <f>IFERROR(VLOOKUP($H1843,#REF!,10,FALSE),0)</f>
        <v>0</v>
      </c>
      <c r="AK1843" s="34">
        <f>IFERROR(VLOOKUP($H1843,#REF!,11,FALSE),0)</f>
        <v>0</v>
      </c>
      <c r="AL1843" s="42">
        <f>IFERROR(VLOOKUP($H1843,#REF!,12,FALSE),0)</f>
        <v>0</v>
      </c>
      <c r="AM1843" s="34">
        <f>IFERROR(VLOOKUP($H1843,#REF!,10,FALSE),0)</f>
        <v>0</v>
      </c>
      <c r="AN1843" s="34">
        <f>IFERROR(VLOOKUP($H1843,#REF!,11,FALSE),0)</f>
        <v>0</v>
      </c>
      <c r="AO1843" s="42">
        <f>IFERROR(VLOOKUP($H1843,#REF!,12,FALSE),0)</f>
        <v>0</v>
      </c>
      <c r="AP1843" s="34">
        <f>IFERROR(VLOOKUP($H1843,#REF!,10,FALSE),0)</f>
        <v>0</v>
      </c>
      <c r="AQ1843" s="34">
        <f>IFERROR(VLOOKUP($H1843,#REF!,11,FALSE),0)</f>
        <v>0</v>
      </c>
      <c r="AR1843" s="42">
        <f>IFERROR(VLOOKUP($H1843,#REF!,12,FALSE),0)</f>
        <v>0</v>
      </c>
      <c r="AS1843" s="34">
        <f>IFERROR(VLOOKUP($H1843,#REF!,13,FALSE),0)</f>
        <v>0</v>
      </c>
      <c r="AT1843" s="34">
        <f>IFERROR(VLOOKUP($H1843,#REF!,14,FALSE),0)</f>
        <v>0</v>
      </c>
      <c r="AU1843" s="42">
        <f>IFERROR(VLOOKUP($H1843,#REF!,15,FALSE),0)</f>
        <v>0</v>
      </c>
      <c r="AV1843" s="34">
        <f>IFERROR(VLOOKUP($H1843,#REF!,15,FALSE),0)</f>
        <v>0</v>
      </c>
      <c r="AW1843" s="34">
        <f>IFERROR(VLOOKUP($H1843,#REF!,16,FALSE),0)</f>
        <v>0</v>
      </c>
      <c r="AX1843" s="42">
        <f>IFERROR(VLOOKUP($H1843,#REF!,17,FALSE),0)</f>
        <v>0</v>
      </c>
    </row>
    <row r="1844" spans="1:50" x14ac:dyDescent="0.3">
      <c r="A1844" s="33" t="str">
        <f t="shared" si="112"/>
        <v>0</v>
      </c>
      <c r="B1844" s="33">
        <f>+'R&amp;E EXPORT'!B1643</f>
        <v>0</v>
      </c>
      <c r="C1844" t="str">
        <f>IFERROR(VLOOKUP(A1844,'MCSJ Export'!A:C,3,FALSE),"")</f>
        <v/>
      </c>
      <c r="D1844" s="37">
        <f t="shared" ca="1" si="113"/>
        <v>0</v>
      </c>
      <c r="E1844" s="37">
        <f t="shared" ca="1" si="114"/>
        <v>0</v>
      </c>
      <c r="F1844" s="37">
        <f t="shared" ca="1" si="115"/>
        <v>0</v>
      </c>
      <c r="G1844" s="37"/>
      <c r="H1844" s="33">
        <f>+'R&amp;E EXPORT'!A1643</f>
        <v>0</v>
      </c>
      <c r="I1844" s="34">
        <f>IFERROR(VLOOKUP($H1844,'Gen F Rev'!$A:$M,15,FALSE),0)</f>
        <v>0</v>
      </c>
      <c r="J1844" s="34">
        <f>IFERROR(VLOOKUP($H1844,'Gen F Rev'!$A:$M,16,FALSE),0)</f>
        <v>0</v>
      </c>
      <c r="K1844" s="42">
        <f>IFERROR(VLOOKUP($H1844,'Gen F Rev'!$A:$M,17,FALSE),0)</f>
        <v>0</v>
      </c>
      <c r="L1844" s="34">
        <f>IFERROR(VLOOKUP($H1844,'Gen F Exp'!$A:$E,15,FALSE),0)</f>
        <v>0</v>
      </c>
      <c r="M1844" s="34">
        <f>IFERROR(VLOOKUP($H1844,'Gen F Exp'!$A:$E,16,FALSE),0)</f>
        <v>0</v>
      </c>
      <c r="N1844" s="42">
        <f>IFERROR(VLOOKUP($H1844,'Gen F Exp'!$A:$E,17,FALSE),0)</f>
        <v>0</v>
      </c>
      <c r="O1844" s="34">
        <f>IFERROR(VLOOKUP($H1844,'Water F Rev'!$A:$L,15,FALSE),0)</f>
        <v>0</v>
      </c>
      <c r="P1844" s="34">
        <f>IFERROR(VLOOKUP($H1844,'Water F Rev'!$A:$L,16,FALSE),0)</f>
        <v>0</v>
      </c>
      <c r="Q1844" s="42">
        <f>IFERROR(VLOOKUP($H1844,'Water F Rev'!$A:$L,17,FALSE),0)</f>
        <v>0</v>
      </c>
      <c r="R1844" s="34">
        <f>IFERROR(VLOOKUP($H1844,'Water F Exp'!$A:$K,15,FALSE),0)</f>
        <v>0</v>
      </c>
      <c r="S1844" s="34">
        <f>IFERROR(VLOOKUP($H1844,'Water F Exp'!$A:$K,16,FALSE),0)</f>
        <v>0</v>
      </c>
      <c r="T1844" s="42">
        <f>IFERROR(VLOOKUP($H1844,'Water F Exp'!$A:$K,17,FALSE),0)</f>
        <v>0</v>
      </c>
      <c r="U1844" s="34">
        <f ca="1">IFERROR(VLOOKUP($H1844,'Sewer F Rev'!$A:$E,15,FALSE),0)</f>
        <v>0</v>
      </c>
      <c r="V1844" s="34">
        <f ca="1">IFERROR(VLOOKUP($H1844,'Sewer F Rev'!$A:$E,16,FALSE),0)</f>
        <v>0</v>
      </c>
      <c r="W1844" s="42">
        <f ca="1">IFERROR(VLOOKUP($H1844,'Sewer F Rev'!$A:$E,17,FALSE),0)</f>
        <v>0</v>
      </c>
      <c r="X1844" s="34">
        <f>IFERROR(VLOOKUP($H1844,'Sewer F Exp'!$A:$B,15,FALSE),0)</f>
        <v>0</v>
      </c>
      <c r="Y1844" s="34">
        <f>IFERROR(VLOOKUP($H1844,'Sewer F Exp'!$A:$B,16,FALSE),0)</f>
        <v>0</v>
      </c>
      <c r="Z1844" s="42">
        <f>IFERROR(VLOOKUP($H1844,'Sewer F Exp'!$A:$B,17,FALSE),0)</f>
        <v>0</v>
      </c>
      <c r="AA1844" s="34">
        <f>IFERROR(VLOOKUP($H1844,'Refuse F Rev'!$A:$E,15,FALSE),0)</f>
        <v>0</v>
      </c>
      <c r="AB1844" s="34">
        <f>IFERROR(VLOOKUP($H1844,'Refuse F Rev'!$A:$E,16,FALSE),0)</f>
        <v>0</v>
      </c>
      <c r="AC1844" s="42">
        <f>IFERROR(VLOOKUP($H1844,'Refuse F Rev'!$A:$E,17,FALSE),0)</f>
        <v>0</v>
      </c>
      <c r="AD1844" s="34">
        <f>IFERROR(VLOOKUP($H1844,'Refuse F Exp'!$A:$E,15,FALSE),0)</f>
        <v>0</v>
      </c>
      <c r="AE1844" s="34">
        <f>IFERROR(VLOOKUP($H1844,'Refuse F Exp'!$A:$E,16,FALSE),0)</f>
        <v>0</v>
      </c>
      <c r="AF1844" s="42">
        <f>IFERROR(VLOOKUP($H1844,'Refuse F Exp'!$A:$E,17,FALSE),0)</f>
        <v>0</v>
      </c>
      <c r="AG1844" s="34">
        <f>IFERROR(VLOOKUP($H1844,#REF!,10,FALSE),0)</f>
        <v>0</v>
      </c>
      <c r="AH1844" s="34">
        <f>IFERROR(VLOOKUP($H1844,#REF!,11,FALSE),0)</f>
        <v>0</v>
      </c>
      <c r="AI1844" s="42">
        <f>IFERROR(VLOOKUP($H1844,#REF!,12,FALSE),0)</f>
        <v>0</v>
      </c>
      <c r="AJ1844" s="34">
        <f>IFERROR(VLOOKUP($H1844,#REF!,10,FALSE),0)</f>
        <v>0</v>
      </c>
      <c r="AK1844" s="34">
        <f>IFERROR(VLOOKUP($H1844,#REF!,11,FALSE),0)</f>
        <v>0</v>
      </c>
      <c r="AL1844" s="42">
        <f>IFERROR(VLOOKUP($H1844,#REF!,12,FALSE),0)</f>
        <v>0</v>
      </c>
      <c r="AM1844" s="34">
        <f>IFERROR(VLOOKUP($H1844,#REF!,10,FALSE),0)</f>
        <v>0</v>
      </c>
      <c r="AN1844" s="34">
        <f>IFERROR(VLOOKUP($H1844,#REF!,11,FALSE),0)</f>
        <v>0</v>
      </c>
      <c r="AO1844" s="42">
        <f>IFERROR(VLOOKUP($H1844,#REF!,12,FALSE),0)</f>
        <v>0</v>
      </c>
      <c r="AP1844" s="34">
        <f>IFERROR(VLOOKUP($H1844,#REF!,10,FALSE),0)</f>
        <v>0</v>
      </c>
      <c r="AQ1844" s="34">
        <f>IFERROR(VLOOKUP($H1844,#REF!,11,FALSE),0)</f>
        <v>0</v>
      </c>
      <c r="AR1844" s="42">
        <f>IFERROR(VLOOKUP($H1844,#REF!,12,FALSE),0)</f>
        <v>0</v>
      </c>
      <c r="AS1844" s="34">
        <f>IFERROR(VLOOKUP($H1844,#REF!,13,FALSE),0)</f>
        <v>0</v>
      </c>
      <c r="AT1844" s="34">
        <f>IFERROR(VLOOKUP($H1844,#REF!,14,FALSE),0)</f>
        <v>0</v>
      </c>
      <c r="AU1844" s="42">
        <f>IFERROR(VLOOKUP($H1844,#REF!,15,FALSE),0)</f>
        <v>0</v>
      </c>
      <c r="AV1844" s="34">
        <f>IFERROR(VLOOKUP($H1844,#REF!,15,FALSE),0)</f>
        <v>0</v>
      </c>
      <c r="AW1844" s="34">
        <f>IFERROR(VLOOKUP($H1844,#REF!,16,FALSE),0)</f>
        <v>0</v>
      </c>
      <c r="AX1844" s="42">
        <f>IFERROR(VLOOKUP($H1844,#REF!,17,FALSE),0)</f>
        <v>0</v>
      </c>
    </row>
    <row r="1845" spans="1:50" x14ac:dyDescent="0.3">
      <c r="A1845" s="33" t="str">
        <f t="shared" si="112"/>
        <v>0</v>
      </c>
      <c r="B1845" s="33">
        <f>+'R&amp;E EXPORT'!B1644</f>
        <v>0</v>
      </c>
      <c r="C1845" t="str">
        <f>IFERROR(VLOOKUP(A1845,'MCSJ Export'!A:C,3,FALSE),"")</f>
        <v/>
      </c>
      <c r="D1845" s="37">
        <f t="shared" ca="1" si="113"/>
        <v>0</v>
      </c>
      <c r="E1845" s="37">
        <f t="shared" ca="1" si="114"/>
        <v>0</v>
      </c>
      <c r="F1845" s="37">
        <f t="shared" ca="1" si="115"/>
        <v>0</v>
      </c>
      <c r="G1845" s="37"/>
      <c r="H1845" s="33">
        <f>+'R&amp;E EXPORT'!A1644</f>
        <v>0</v>
      </c>
      <c r="I1845" s="34">
        <f>IFERROR(VLOOKUP($H1845,'Gen F Rev'!$A:$M,15,FALSE),0)</f>
        <v>0</v>
      </c>
      <c r="J1845" s="34">
        <f>IFERROR(VLOOKUP($H1845,'Gen F Rev'!$A:$M,16,FALSE),0)</f>
        <v>0</v>
      </c>
      <c r="K1845" s="42">
        <f>IFERROR(VLOOKUP($H1845,'Gen F Rev'!$A:$M,17,FALSE),0)</f>
        <v>0</v>
      </c>
      <c r="L1845" s="34">
        <f>IFERROR(VLOOKUP($H1845,'Gen F Exp'!$A:$E,15,FALSE),0)</f>
        <v>0</v>
      </c>
      <c r="M1845" s="34">
        <f>IFERROR(VLOOKUP($H1845,'Gen F Exp'!$A:$E,16,FALSE),0)</f>
        <v>0</v>
      </c>
      <c r="N1845" s="42">
        <f>IFERROR(VLOOKUP($H1845,'Gen F Exp'!$A:$E,17,FALSE),0)</f>
        <v>0</v>
      </c>
      <c r="O1845" s="34">
        <f>IFERROR(VLOOKUP($H1845,'Water F Rev'!$A:$L,15,FALSE),0)</f>
        <v>0</v>
      </c>
      <c r="P1845" s="34">
        <f>IFERROR(VLOOKUP($H1845,'Water F Rev'!$A:$L,16,FALSE),0)</f>
        <v>0</v>
      </c>
      <c r="Q1845" s="42">
        <f>IFERROR(VLOOKUP($H1845,'Water F Rev'!$A:$L,17,FALSE),0)</f>
        <v>0</v>
      </c>
      <c r="R1845" s="34">
        <f>IFERROR(VLOOKUP($H1845,'Water F Exp'!$A:$K,15,FALSE),0)</f>
        <v>0</v>
      </c>
      <c r="S1845" s="34">
        <f>IFERROR(VLOOKUP($H1845,'Water F Exp'!$A:$K,16,FALSE),0)</f>
        <v>0</v>
      </c>
      <c r="T1845" s="42">
        <f>IFERROR(VLOOKUP($H1845,'Water F Exp'!$A:$K,17,FALSE),0)</f>
        <v>0</v>
      </c>
      <c r="U1845" s="34">
        <f ca="1">IFERROR(VLOOKUP($H1845,'Sewer F Rev'!$A:$E,15,FALSE),0)</f>
        <v>0</v>
      </c>
      <c r="V1845" s="34">
        <f ca="1">IFERROR(VLOOKUP($H1845,'Sewer F Rev'!$A:$E,16,FALSE),0)</f>
        <v>0</v>
      </c>
      <c r="W1845" s="42">
        <f ca="1">IFERROR(VLOOKUP($H1845,'Sewer F Rev'!$A:$E,17,FALSE),0)</f>
        <v>0</v>
      </c>
      <c r="X1845" s="34">
        <f>IFERROR(VLOOKUP($H1845,'Sewer F Exp'!$A:$B,15,FALSE),0)</f>
        <v>0</v>
      </c>
      <c r="Y1845" s="34">
        <f>IFERROR(VLOOKUP($H1845,'Sewer F Exp'!$A:$B,16,FALSE),0)</f>
        <v>0</v>
      </c>
      <c r="Z1845" s="42">
        <f>IFERROR(VLOOKUP($H1845,'Sewer F Exp'!$A:$B,17,FALSE),0)</f>
        <v>0</v>
      </c>
      <c r="AA1845" s="34">
        <f>IFERROR(VLOOKUP($H1845,'Refuse F Rev'!$A:$E,15,FALSE),0)</f>
        <v>0</v>
      </c>
      <c r="AB1845" s="34">
        <f>IFERROR(VLOOKUP($H1845,'Refuse F Rev'!$A:$E,16,FALSE),0)</f>
        <v>0</v>
      </c>
      <c r="AC1845" s="42">
        <f>IFERROR(VLOOKUP($H1845,'Refuse F Rev'!$A:$E,17,FALSE),0)</f>
        <v>0</v>
      </c>
      <c r="AD1845" s="34">
        <f>IFERROR(VLOOKUP($H1845,'Refuse F Exp'!$A:$E,15,FALSE),0)</f>
        <v>0</v>
      </c>
      <c r="AE1845" s="34">
        <f>IFERROR(VLOOKUP($H1845,'Refuse F Exp'!$A:$E,16,FALSE),0)</f>
        <v>0</v>
      </c>
      <c r="AF1845" s="42">
        <f>IFERROR(VLOOKUP($H1845,'Refuse F Exp'!$A:$E,17,FALSE),0)</f>
        <v>0</v>
      </c>
      <c r="AG1845" s="34">
        <f>IFERROR(VLOOKUP($H1845,#REF!,10,FALSE),0)</f>
        <v>0</v>
      </c>
      <c r="AH1845" s="34">
        <f>IFERROR(VLOOKUP($H1845,#REF!,11,FALSE),0)</f>
        <v>0</v>
      </c>
      <c r="AI1845" s="42">
        <f>IFERROR(VLOOKUP($H1845,#REF!,12,FALSE),0)</f>
        <v>0</v>
      </c>
      <c r="AJ1845" s="34">
        <f>IFERROR(VLOOKUP($H1845,#REF!,10,FALSE),0)</f>
        <v>0</v>
      </c>
      <c r="AK1845" s="34">
        <f>IFERROR(VLOOKUP($H1845,#REF!,11,FALSE),0)</f>
        <v>0</v>
      </c>
      <c r="AL1845" s="42">
        <f>IFERROR(VLOOKUP($H1845,#REF!,12,FALSE),0)</f>
        <v>0</v>
      </c>
      <c r="AM1845" s="34">
        <f>IFERROR(VLOOKUP($H1845,#REF!,10,FALSE),0)</f>
        <v>0</v>
      </c>
      <c r="AN1845" s="34">
        <f>IFERROR(VLOOKUP($H1845,#REF!,11,FALSE),0)</f>
        <v>0</v>
      </c>
      <c r="AO1845" s="42">
        <f>IFERROR(VLOOKUP($H1845,#REF!,12,FALSE),0)</f>
        <v>0</v>
      </c>
      <c r="AP1845" s="34">
        <f>IFERROR(VLOOKUP($H1845,#REF!,10,FALSE),0)</f>
        <v>0</v>
      </c>
      <c r="AQ1845" s="34">
        <f>IFERROR(VLOOKUP($H1845,#REF!,11,FALSE),0)</f>
        <v>0</v>
      </c>
      <c r="AR1845" s="42">
        <f>IFERROR(VLOOKUP($H1845,#REF!,12,FALSE),0)</f>
        <v>0</v>
      </c>
      <c r="AS1845" s="34">
        <f>IFERROR(VLOOKUP($H1845,#REF!,13,FALSE),0)</f>
        <v>0</v>
      </c>
      <c r="AT1845" s="34">
        <f>IFERROR(VLOOKUP($H1845,#REF!,14,FALSE),0)</f>
        <v>0</v>
      </c>
      <c r="AU1845" s="42">
        <f>IFERROR(VLOOKUP($H1845,#REF!,15,FALSE),0)</f>
        <v>0</v>
      </c>
      <c r="AV1845" s="34">
        <f>IFERROR(VLOOKUP($H1845,#REF!,15,FALSE),0)</f>
        <v>0</v>
      </c>
      <c r="AW1845" s="34">
        <f>IFERROR(VLOOKUP($H1845,#REF!,16,FALSE),0)</f>
        <v>0</v>
      </c>
      <c r="AX1845" s="42">
        <f>IFERROR(VLOOKUP($H1845,#REF!,17,FALSE),0)</f>
        <v>0</v>
      </c>
    </row>
    <row r="1846" spans="1:50" x14ac:dyDescent="0.3">
      <c r="A1846" s="33" t="str">
        <f t="shared" si="112"/>
        <v>0</v>
      </c>
      <c r="B1846" s="33">
        <f>+'R&amp;E EXPORT'!B1645</f>
        <v>0</v>
      </c>
      <c r="C1846" t="str">
        <f>IFERROR(VLOOKUP(A1846,'MCSJ Export'!A:C,3,FALSE),"")</f>
        <v/>
      </c>
      <c r="D1846" s="37">
        <f t="shared" ca="1" si="113"/>
        <v>0</v>
      </c>
      <c r="E1846" s="37">
        <f t="shared" ca="1" si="114"/>
        <v>0</v>
      </c>
      <c r="F1846" s="37">
        <f t="shared" ca="1" si="115"/>
        <v>0</v>
      </c>
      <c r="G1846" s="37"/>
      <c r="H1846" s="33">
        <f>+'R&amp;E EXPORT'!A1645</f>
        <v>0</v>
      </c>
      <c r="I1846" s="34">
        <f>IFERROR(VLOOKUP($H1846,'Gen F Rev'!$A:$M,15,FALSE),0)</f>
        <v>0</v>
      </c>
      <c r="J1846" s="34">
        <f>IFERROR(VLOOKUP($H1846,'Gen F Rev'!$A:$M,16,FALSE),0)</f>
        <v>0</v>
      </c>
      <c r="K1846" s="42">
        <f>IFERROR(VLOOKUP($H1846,'Gen F Rev'!$A:$M,17,FALSE),0)</f>
        <v>0</v>
      </c>
      <c r="L1846" s="34">
        <f>IFERROR(VLOOKUP($H1846,'Gen F Exp'!$A:$E,15,FALSE),0)</f>
        <v>0</v>
      </c>
      <c r="M1846" s="34">
        <f>IFERROR(VLOOKUP($H1846,'Gen F Exp'!$A:$E,16,FALSE),0)</f>
        <v>0</v>
      </c>
      <c r="N1846" s="42">
        <f>IFERROR(VLOOKUP($H1846,'Gen F Exp'!$A:$E,17,FALSE),0)</f>
        <v>0</v>
      </c>
      <c r="O1846" s="34">
        <f>IFERROR(VLOOKUP($H1846,'Water F Rev'!$A:$L,15,FALSE),0)</f>
        <v>0</v>
      </c>
      <c r="P1846" s="34">
        <f>IFERROR(VLOOKUP($H1846,'Water F Rev'!$A:$L,16,FALSE),0)</f>
        <v>0</v>
      </c>
      <c r="Q1846" s="42">
        <f>IFERROR(VLOOKUP($H1846,'Water F Rev'!$A:$L,17,FALSE),0)</f>
        <v>0</v>
      </c>
      <c r="R1846" s="34">
        <f>IFERROR(VLOOKUP($H1846,'Water F Exp'!$A:$K,15,FALSE),0)</f>
        <v>0</v>
      </c>
      <c r="S1846" s="34">
        <f>IFERROR(VLOOKUP($H1846,'Water F Exp'!$A:$K,16,FALSE),0)</f>
        <v>0</v>
      </c>
      <c r="T1846" s="42">
        <f>IFERROR(VLOOKUP($H1846,'Water F Exp'!$A:$K,17,FALSE),0)</f>
        <v>0</v>
      </c>
      <c r="U1846" s="34">
        <f ca="1">IFERROR(VLOOKUP($H1846,'Sewer F Rev'!$A:$E,15,FALSE),0)</f>
        <v>0</v>
      </c>
      <c r="V1846" s="34">
        <f ca="1">IFERROR(VLOOKUP($H1846,'Sewer F Rev'!$A:$E,16,FALSE),0)</f>
        <v>0</v>
      </c>
      <c r="W1846" s="42">
        <f ca="1">IFERROR(VLOOKUP($H1846,'Sewer F Rev'!$A:$E,17,FALSE),0)</f>
        <v>0</v>
      </c>
      <c r="X1846" s="34">
        <f>IFERROR(VLOOKUP($H1846,'Sewer F Exp'!$A:$B,15,FALSE),0)</f>
        <v>0</v>
      </c>
      <c r="Y1846" s="34">
        <f>IFERROR(VLOOKUP($H1846,'Sewer F Exp'!$A:$B,16,FALSE),0)</f>
        <v>0</v>
      </c>
      <c r="Z1846" s="42">
        <f>IFERROR(VLOOKUP($H1846,'Sewer F Exp'!$A:$B,17,FALSE),0)</f>
        <v>0</v>
      </c>
      <c r="AA1846" s="34">
        <f>IFERROR(VLOOKUP($H1846,'Refuse F Rev'!$A:$E,15,FALSE),0)</f>
        <v>0</v>
      </c>
      <c r="AB1846" s="34">
        <f>IFERROR(VLOOKUP($H1846,'Refuse F Rev'!$A:$E,16,FALSE),0)</f>
        <v>0</v>
      </c>
      <c r="AC1846" s="42">
        <f>IFERROR(VLOOKUP($H1846,'Refuse F Rev'!$A:$E,17,FALSE),0)</f>
        <v>0</v>
      </c>
      <c r="AD1846" s="34">
        <f>IFERROR(VLOOKUP($H1846,'Refuse F Exp'!$A:$E,15,FALSE),0)</f>
        <v>0</v>
      </c>
      <c r="AE1846" s="34">
        <f>IFERROR(VLOOKUP($H1846,'Refuse F Exp'!$A:$E,16,FALSE),0)</f>
        <v>0</v>
      </c>
      <c r="AF1846" s="42">
        <f>IFERROR(VLOOKUP($H1846,'Refuse F Exp'!$A:$E,17,FALSE),0)</f>
        <v>0</v>
      </c>
      <c r="AG1846" s="34">
        <f>IFERROR(VLOOKUP($H1846,#REF!,10,FALSE),0)</f>
        <v>0</v>
      </c>
      <c r="AH1846" s="34">
        <f>IFERROR(VLOOKUP($H1846,#REF!,11,FALSE),0)</f>
        <v>0</v>
      </c>
      <c r="AI1846" s="42">
        <f>IFERROR(VLOOKUP($H1846,#REF!,12,FALSE),0)</f>
        <v>0</v>
      </c>
      <c r="AJ1846" s="34">
        <f>IFERROR(VLOOKUP($H1846,#REF!,10,FALSE),0)</f>
        <v>0</v>
      </c>
      <c r="AK1846" s="34">
        <f>IFERROR(VLOOKUP($H1846,#REF!,11,FALSE),0)</f>
        <v>0</v>
      </c>
      <c r="AL1846" s="42">
        <f>IFERROR(VLOOKUP($H1846,#REF!,12,FALSE),0)</f>
        <v>0</v>
      </c>
      <c r="AM1846" s="34">
        <f>IFERROR(VLOOKUP($H1846,#REF!,10,FALSE),0)</f>
        <v>0</v>
      </c>
      <c r="AN1846" s="34">
        <f>IFERROR(VLOOKUP($H1846,#REF!,11,FALSE),0)</f>
        <v>0</v>
      </c>
      <c r="AO1846" s="42">
        <f>IFERROR(VLOOKUP($H1846,#REF!,12,FALSE),0)</f>
        <v>0</v>
      </c>
      <c r="AP1846" s="34">
        <f>IFERROR(VLOOKUP($H1846,#REF!,10,FALSE),0)</f>
        <v>0</v>
      </c>
      <c r="AQ1846" s="34">
        <f>IFERROR(VLOOKUP($H1846,#REF!,11,FALSE),0)</f>
        <v>0</v>
      </c>
      <c r="AR1846" s="42">
        <f>IFERROR(VLOOKUP($H1846,#REF!,12,FALSE),0)</f>
        <v>0</v>
      </c>
      <c r="AS1846" s="34">
        <f>IFERROR(VLOOKUP($H1846,#REF!,13,FALSE),0)</f>
        <v>0</v>
      </c>
      <c r="AT1846" s="34">
        <f>IFERROR(VLOOKUP($H1846,#REF!,14,FALSE),0)</f>
        <v>0</v>
      </c>
      <c r="AU1846" s="42">
        <f>IFERROR(VLOOKUP($H1846,#REF!,15,FALSE),0)</f>
        <v>0</v>
      </c>
      <c r="AV1846" s="34">
        <f>IFERROR(VLOOKUP($H1846,#REF!,15,FALSE),0)</f>
        <v>0</v>
      </c>
      <c r="AW1846" s="34">
        <f>IFERROR(VLOOKUP($H1846,#REF!,16,FALSE),0)</f>
        <v>0</v>
      </c>
      <c r="AX1846" s="42">
        <f>IFERROR(VLOOKUP($H1846,#REF!,17,FALSE),0)</f>
        <v>0</v>
      </c>
    </row>
    <row r="1847" spans="1:50" x14ac:dyDescent="0.3">
      <c r="A1847" s="33" t="str">
        <f t="shared" si="112"/>
        <v>0</v>
      </c>
      <c r="B1847" s="33">
        <f>+'R&amp;E EXPORT'!B1646</f>
        <v>0</v>
      </c>
      <c r="C1847" t="str">
        <f>IFERROR(VLOOKUP(A1847,'MCSJ Export'!A:C,3,FALSE),"")</f>
        <v/>
      </c>
      <c r="D1847" s="37">
        <f t="shared" ca="1" si="113"/>
        <v>0</v>
      </c>
      <c r="E1847" s="37">
        <f t="shared" ca="1" si="114"/>
        <v>0</v>
      </c>
      <c r="F1847" s="37">
        <f t="shared" ca="1" si="115"/>
        <v>0</v>
      </c>
      <c r="G1847" s="37"/>
      <c r="H1847" s="33">
        <f>+'R&amp;E EXPORT'!A1646</f>
        <v>0</v>
      </c>
      <c r="I1847" s="34">
        <f>IFERROR(VLOOKUP($H1847,'Gen F Rev'!$A:$M,15,FALSE),0)</f>
        <v>0</v>
      </c>
      <c r="J1847" s="34">
        <f>IFERROR(VLOOKUP($H1847,'Gen F Rev'!$A:$M,16,FALSE),0)</f>
        <v>0</v>
      </c>
      <c r="K1847" s="42">
        <f>IFERROR(VLOOKUP($H1847,'Gen F Rev'!$A:$M,17,FALSE),0)</f>
        <v>0</v>
      </c>
      <c r="L1847" s="34">
        <f>IFERROR(VLOOKUP($H1847,'Gen F Exp'!$A:$E,15,FALSE),0)</f>
        <v>0</v>
      </c>
      <c r="M1847" s="34">
        <f>IFERROR(VLOOKUP($H1847,'Gen F Exp'!$A:$E,16,FALSE),0)</f>
        <v>0</v>
      </c>
      <c r="N1847" s="42">
        <f>IFERROR(VLOOKUP($H1847,'Gen F Exp'!$A:$E,17,FALSE),0)</f>
        <v>0</v>
      </c>
      <c r="O1847" s="34">
        <f>IFERROR(VLOOKUP($H1847,'Water F Rev'!$A:$L,15,FALSE),0)</f>
        <v>0</v>
      </c>
      <c r="P1847" s="34">
        <f>IFERROR(VLOOKUP($H1847,'Water F Rev'!$A:$L,16,FALSE),0)</f>
        <v>0</v>
      </c>
      <c r="Q1847" s="42">
        <f>IFERROR(VLOOKUP($H1847,'Water F Rev'!$A:$L,17,FALSE),0)</f>
        <v>0</v>
      </c>
      <c r="R1847" s="34">
        <f>IFERROR(VLOOKUP($H1847,'Water F Exp'!$A:$K,15,FALSE),0)</f>
        <v>0</v>
      </c>
      <c r="S1847" s="34">
        <f>IFERROR(VLOOKUP($H1847,'Water F Exp'!$A:$K,16,FALSE),0)</f>
        <v>0</v>
      </c>
      <c r="T1847" s="42">
        <f>IFERROR(VLOOKUP($H1847,'Water F Exp'!$A:$K,17,FALSE),0)</f>
        <v>0</v>
      </c>
      <c r="U1847" s="34">
        <f ca="1">IFERROR(VLOOKUP($H1847,'Sewer F Rev'!$A:$E,15,FALSE),0)</f>
        <v>0</v>
      </c>
      <c r="V1847" s="34">
        <f ca="1">IFERROR(VLOOKUP($H1847,'Sewer F Rev'!$A:$E,16,FALSE),0)</f>
        <v>0</v>
      </c>
      <c r="W1847" s="42">
        <f ca="1">IFERROR(VLOOKUP($H1847,'Sewer F Rev'!$A:$E,17,FALSE),0)</f>
        <v>0</v>
      </c>
      <c r="X1847" s="34">
        <f>IFERROR(VLOOKUP($H1847,'Sewer F Exp'!$A:$B,15,FALSE),0)</f>
        <v>0</v>
      </c>
      <c r="Y1847" s="34">
        <f>IFERROR(VLOOKUP($H1847,'Sewer F Exp'!$A:$B,16,FALSE),0)</f>
        <v>0</v>
      </c>
      <c r="Z1847" s="42">
        <f>IFERROR(VLOOKUP($H1847,'Sewer F Exp'!$A:$B,17,FALSE),0)</f>
        <v>0</v>
      </c>
      <c r="AA1847" s="34">
        <f>IFERROR(VLOOKUP($H1847,'Refuse F Rev'!$A:$E,15,FALSE),0)</f>
        <v>0</v>
      </c>
      <c r="AB1847" s="34">
        <f>IFERROR(VLOOKUP($H1847,'Refuse F Rev'!$A:$E,16,FALSE),0)</f>
        <v>0</v>
      </c>
      <c r="AC1847" s="42">
        <f>IFERROR(VLOOKUP($H1847,'Refuse F Rev'!$A:$E,17,FALSE),0)</f>
        <v>0</v>
      </c>
      <c r="AD1847" s="34">
        <f>IFERROR(VLOOKUP($H1847,'Refuse F Exp'!$A:$E,15,FALSE),0)</f>
        <v>0</v>
      </c>
      <c r="AE1847" s="34">
        <f>IFERROR(VLOOKUP($H1847,'Refuse F Exp'!$A:$E,16,FALSE),0)</f>
        <v>0</v>
      </c>
      <c r="AF1847" s="42">
        <f>IFERROR(VLOOKUP($H1847,'Refuse F Exp'!$A:$E,17,FALSE),0)</f>
        <v>0</v>
      </c>
      <c r="AG1847" s="34">
        <f>IFERROR(VLOOKUP($H1847,#REF!,10,FALSE),0)</f>
        <v>0</v>
      </c>
      <c r="AH1847" s="34">
        <f>IFERROR(VLOOKUP($H1847,#REF!,11,FALSE),0)</f>
        <v>0</v>
      </c>
      <c r="AI1847" s="42">
        <f>IFERROR(VLOOKUP($H1847,#REF!,12,FALSE),0)</f>
        <v>0</v>
      </c>
      <c r="AJ1847" s="34">
        <f>IFERROR(VLOOKUP($H1847,#REF!,10,FALSE),0)</f>
        <v>0</v>
      </c>
      <c r="AK1847" s="34">
        <f>IFERROR(VLOOKUP($H1847,#REF!,11,FALSE),0)</f>
        <v>0</v>
      </c>
      <c r="AL1847" s="42">
        <f>IFERROR(VLOOKUP($H1847,#REF!,12,FALSE),0)</f>
        <v>0</v>
      </c>
      <c r="AM1847" s="34">
        <f>IFERROR(VLOOKUP($H1847,#REF!,10,FALSE),0)</f>
        <v>0</v>
      </c>
      <c r="AN1847" s="34">
        <f>IFERROR(VLOOKUP($H1847,#REF!,11,FALSE),0)</f>
        <v>0</v>
      </c>
      <c r="AO1847" s="42">
        <f>IFERROR(VLOOKUP($H1847,#REF!,12,FALSE),0)</f>
        <v>0</v>
      </c>
      <c r="AP1847" s="34">
        <f>IFERROR(VLOOKUP($H1847,#REF!,10,FALSE),0)</f>
        <v>0</v>
      </c>
      <c r="AQ1847" s="34">
        <f>IFERROR(VLOOKUP($H1847,#REF!,11,FALSE),0)</f>
        <v>0</v>
      </c>
      <c r="AR1847" s="42">
        <f>IFERROR(VLOOKUP($H1847,#REF!,12,FALSE),0)</f>
        <v>0</v>
      </c>
      <c r="AS1847" s="34">
        <f>IFERROR(VLOOKUP($H1847,#REF!,13,FALSE),0)</f>
        <v>0</v>
      </c>
      <c r="AT1847" s="34">
        <f>IFERROR(VLOOKUP($H1847,#REF!,14,FALSE),0)</f>
        <v>0</v>
      </c>
      <c r="AU1847" s="42">
        <f>IFERROR(VLOOKUP($H1847,#REF!,15,FALSE),0)</f>
        <v>0</v>
      </c>
      <c r="AV1847" s="34">
        <f>IFERROR(VLOOKUP($H1847,#REF!,15,FALSE),0)</f>
        <v>0</v>
      </c>
      <c r="AW1847" s="34">
        <f>IFERROR(VLOOKUP($H1847,#REF!,16,FALSE),0)</f>
        <v>0</v>
      </c>
      <c r="AX1847" s="42">
        <f>IFERROR(VLOOKUP($H1847,#REF!,17,FALSE),0)</f>
        <v>0</v>
      </c>
    </row>
    <row r="1848" spans="1:50" x14ac:dyDescent="0.3">
      <c r="A1848" s="33" t="str">
        <f t="shared" si="112"/>
        <v>0</v>
      </c>
      <c r="B1848" s="33">
        <f>+'R&amp;E EXPORT'!B1647</f>
        <v>0</v>
      </c>
      <c r="C1848" t="str">
        <f>IFERROR(VLOOKUP(A1848,'MCSJ Export'!A:C,3,FALSE),"")</f>
        <v/>
      </c>
      <c r="D1848" s="37">
        <f t="shared" ca="1" si="113"/>
        <v>0</v>
      </c>
      <c r="E1848" s="37">
        <f t="shared" ca="1" si="114"/>
        <v>0</v>
      </c>
      <c r="F1848" s="37">
        <f t="shared" ca="1" si="115"/>
        <v>0</v>
      </c>
      <c r="G1848" s="37"/>
      <c r="H1848" s="33">
        <f>+'R&amp;E EXPORT'!A1647</f>
        <v>0</v>
      </c>
      <c r="I1848" s="34">
        <f>IFERROR(VLOOKUP($H1848,'Gen F Rev'!$A:$M,15,FALSE),0)</f>
        <v>0</v>
      </c>
      <c r="J1848" s="34">
        <f>IFERROR(VLOOKUP($H1848,'Gen F Rev'!$A:$M,16,FALSE),0)</f>
        <v>0</v>
      </c>
      <c r="K1848" s="42">
        <f>IFERROR(VLOOKUP($H1848,'Gen F Rev'!$A:$M,17,FALSE),0)</f>
        <v>0</v>
      </c>
      <c r="L1848" s="34">
        <f>IFERROR(VLOOKUP($H1848,'Gen F Exp'!$A:$E,15,FALSE),0)</f>
        <v>0</v>
      </c>
      <c r="M1848" s="34">
        <f>IFERROR(VLOOKUP($H1848,'Gen F Exp'!$A:$E,16,FALSE),0)</f>
        <v>0</v>
      </c>
      <c r="N1848" s="42">
        <f>IFERROR(VLOOKUP($H1848,'Gen F Exp'!$A:$E,17,FALSE),0)</f>
        <v>0</v>
      </c>
      <c r="O1848" s="34">
        <f>IFERROR(VLOOKUP($H1848,'Water F Rev'!$A:$L,15,FALSE),0)</f>
        <v>0</v>
      </c>
      <c r="P1848" s="34">
        <f>IFERROR(VLOOKUP($H1848,'Water F Rev'!$A:$L,16,FALSE),0)</f>
        <v>0</v>
      </c>
      <c r="Q1848" s="42">
        <f>IFERROR(VLOOKUP($H1848,'Water F Rev'!$A:$L,17,FALSE),0)</f>
        <v>0</v>
      </c>
      <c r="R1848" s="34">
        <f>IFERROR(VLOOKUP($H1848,'Water F Exp'!$A:$K,15,FALSE),0)</f>
        <v>0</v>
      </c>
      <c r="S1848" s="34">
        <f>IFERROR(VLOOKUP($H1848,'Water F Exp'!$A:$K,16,FALSE),0)</f>
        <v>0</v>
      </c>
      <c r="T1848" s="42">
        <f>IFERROR(VLOOKUP($H1848,'Water F Exp'!$A:$K,17,FALSE),0)</f>
        <v>0</v>
      </c>
      <c r="U1848" s="34">
        <f ca="1">IFERROR(VLOOKUP($H1848,'Sewer F Rev'!$A:$E,15,FALSE),0)</f>
        <v>0</v>
      </c>
      <c r="V1848" s="34">
        <f ca="1">IFERROR(VLOOKUP($H1848,'Sewer F Rev'!$A:$E,16,FALSE),0)</f>
        <v>0</v>
      </c>
      <c r="W1848" s="42">
        <f ca="1">IFERROR(VLOOKUP($H1848,'Sewer F Rev'!$A:$E,17,FALSE),0)</f>
        <v>0</v>
      </c>
      <c r="X1848" s="34">
        <f>IFERROR(VLOOKUP($H1848,'Sewer F Exp'!$A:$B,15,FALSE),0)</f>
        <v>0</v>
      </c>
      <c r="Y1848" s="34">
        <f>IFERROR(VLOOKUP($H1848,'Sewer F Exp'!$A:$B,16,FALSE),0)</f>
        <v>0</v>
      </c>
      <c r="Z1848" s="42">
        <f>IFERROR(VLOOKUP($H1848,'Sewer F Exp'!$A:$B,17,FALSE),0)</f>
        <v>0</v>
      </c>
      <c r="AA1848" s="34">
        <f>IFERROR(VLOOKUP($H1848,'Refuse F Rev'!$A:$E,15,FALSE),0)</f>
        <v>0</v>
      </c>
      <c r="AB1848" s="34">
        <f>IFERROR(VLOOKUP($H1848,'Refuse F Rev'!$A:$E,16,FALSE),0)</f>
        <v>0</v>
      </c>
      <c r="AC1848" s="42">
        <f>IFERROR(VLOOKUP($H1848,'Refuse F Rev'!$A:$E,17,FALSE),0)</f>
        <v>0</v>
      </c>
      <c r="AD1848" s="34">
        <f>IFERROR(VLOOKUP($H1848,'Refuse F Exp'!$A:$E,15,FALSE),0)</f>
        <v>0</v>
      </c>
      <c r="AE1848" s="34">
        <f>IFERROR(VLOOKUP($H1848,'Refuse F Exp'!$A:$E,16,FALSE),0)</f>
        <v>0</v>
      </c>
      <c r="AF1848" s="42">
        <f>IFERROR(VLOOKUP($H1848,'Refuse F Exp'!$A:$E,17,FALSE),0)</f>
        <v>0</v>
      </c>
      <c r="AG1848" s="34">
        <f>IFERROR(VLOOKUP($H1848,#REF!,10,FALSE),0)</f>
        <v>0</v>
      </c>
      <c r="AH1848" s="34">
        <f>IFERROR(VLOOKUP($H1848,#REF!,11,FALSE),0)</f>
        <v>0</v>
      </c>
      <c r="AI1848" s="42">
        <f>IFERROR(VLOOKUP($H1848,#REF!,12,FALSE),0)</f>
        <v>0</v>
      </c>
      <c r="AJ1848" s="34">
        <f>IFERROR(VLOOKUP($H1848,#REF!,10,FALSE),0)</f>
        <v>0</v>
      </c>
      <c r="AK1848" s="34">
        <f>IFERROR(VLOOKUP($H1848,#REF!,11,FALSE),0)</f>
        <v>0</v>
      </c>
      <c r="AL1848" s="42">
        <f>IFERROR(VLOOKUP($H1848,#REF!,12,FALSE),0)</f>
        <v>0</v>
      </c>
      <c r="AM1848" s="34">
        <f>IFERROR(VLOOKUP($H1848,#REF!,10,FALSE),0)</f>
        <v>0</v>
      </c>
      <c r="AN1848" s="34">
        <f>IFERROR(VLOOKUP($H1848,#REF!,11,FALSE),0)</f>
        <v>0</v>
      </c>
      <c r="AO1848" s="42">
        <f>IFERROR(VLOOKUP($H1848,#REF!,12,FALSE),0)</f>
        <v>0</v>
      </c>
      <c r="AP1848" s="34">
        <f>IFERROR(VLOOKUP($H1848,#REF!,10,FALSE),0)</f>
        <v>0</v>
      </c>
      <c r="AQ1848" s="34">
        <f>IFERROR(VLOOKUP($H1848,#REF!,11,FALSE),0)</f>
        <v>0</v>
      </c>
      <c r="AR1848" s="42">
        <f>IFERROR(VLOOKUP($H1848,#REF!,12,FALSE),0)</f>
        <v>0</v>
      </c>
      <c r="AS1848" s="34">
        <f>IFERROR(VLOOKUP($H1848,#REF!,13,FALSE),0)</f>
        <v>0</v>
      </c>
      <c r="AT1848" s="34">
        <f>IFERROR(VLOOKUP($H1848,#REF!,14,FALSE),0)</f>
        <v>0</v>
      </c>
      <c r="AU1848" s="42">
        <f>IFERROR(VLOOKUP($H1848,#REF!,15,FALSE),0)</f>
        <v>0</v>
      </c>
      <c r="AV1848" s="34">
        <f>IFERROR(VLOOKUP($H1848,#REF!,15,FALSE),0)</f>
        <v>0</v>
      </c>
      <c r="AW1848" s="34">
        <f>IFERROR(VLOOKUP($H1848,#REF!,16,FALSE),0)</f>
        <v>0</v>
      </c>
      <c r="AX1848" s="42">
        <f>IFERROR(VLOOKUP($H1848,#REF!,17,FALSE),0)</f>
        <v>0</v>
      </c>
    </row>
    <row r="1849" spans="1:50" x14ac:dyDescent="0.3">
      <c r="A1849" s="33" t="str">
        <f t="shared" si="112"/>
        <v>0</v>
      </c>
      <c r="B1849" s="33">
        <f>+'R&amp;E EXPORT'!B1648</f>
        <v>0</v>
      </c>
      <c r="C1849" t="str">
        <f>IFERROR(VLOOKUP(A1849,'MCSJ Export'!A:C,3,FALSE),"")</f>
        <v/>
      </c>
      <c r="D1849" s="37">
        <f t="shared" ca="1" si="113"/>
        <v>0</v>
      </c>
      <c r="E1849" s="37">
        <f t="shared" ca="1" si="114"/>
        <v>0</v>
      </c>
      <c r="F1849" s="37">
        <f t="shared" ca="1" si="115"/>
        <v>0</v>
      </c>
      <c r="G1849" s="37"/>
      <c r="H1849" s="33">
        <f>+'R&amp;E EXPORT'!A1648</f>
        <v>0</v>
      </c>
      <c r="I1849" s="34">
        <f>IFERROR(VLOOKUP($H1849,'Gen F Rev'!$A:$M,15,FALSE),0)</f>
        <v>0</v>
      </c>
      <c r="J1849" s="34">
        <f>IFERROR(VLOOKUP($H1849,'Gen F Rev'!$A:$M,16,FALSE),0)</f>
        <v>0</v>
      </c>
      <c r="K1849" s="42">
        <f>IFERROR(VLOOKUP($H1849,'Gen F Rev'!$A:$M,17,FALSE),0)</f>
        <v>0</v>
      </c>
      <c r="L1849" s="34">
        <f>IFERROR(VLOOKUP($H1849,'Gen F Exp'!$A:$E,15,FALSE),0)</f>
        <v>0</v>
      </c>
      <c r="M1849" s="34">
        <f>IFERROR(VLOOKUP($H1849,'Gen F Exp'!$A:$E,16,FALSE),0)</f>
        <v>0</v>
      </c>
      <c r="N1849" s="42">
        <f>IFERROR(VLOOKUP($H1849,'Gen F Exp'!$A:$E,17,FALSE),0)</f>
        <v>0</v>
      </c>
      <c r="O1849" s="34">
        <f>IFERROR(VLOOKUP($H1849,'Water F Rev'!$A:$L,15,FALSE),0)</f>
        <v>0</v>
      </c>
      <c r="P1849" s="34">
        <f>IFERROR(VLOOKUP($H1849,'Water F Rev'!$A:$L,16,FALSE),0)</f>
        <v>0</v>
      </c>
      <c r="Q1849" s="42">
        <f>IFERROR(VLOOKUP($H1849,'Water F Rev'!$A:$L,17,FALSE),0)</f>
        <v>0</v>
      </c>
      <c r="R1849" s="34">
        <f>IFERROR(VLOOKUP($H1849,'Water F Exp'!$A:$K,15,FALSE),0)</f>
        <v>0</v>
      </c>
      <c r="S1849" s="34">
        <f>IFERROR(VLOOKUP($H1849,'Water F Exp'!$A:$K,16,FALSE),0)</f>
        <v>0</v>
      </c>
      <c r="T1849" s="42">
        <f>IFERROR(VLOOKUP($H1849,'Water F Exp'!$A:$K,17,FALSE),0)</f>
        <v>0</v>
      </c>
      <c r="U1849" s="34">
        <f ca="1">IFERROR(VLOOKUP($H1849,'Sewer F Rev'!$A:$E,15,FALSE),0)</f>
        <v>0</v>
      </c>
      <c r="V1849" s="34">
        <f ca="1">IFERROR(VLOOKUP($H1849,'Sewer F Rev'!$A:$E,16,FALSE),0)</f>
        <v>0</v>
      </c>
      <c r="W1849" s="42">
        <f ca="1">IFERROR(VLOOKUP($H1849,'Sewer F Rev'!$A:$E,17,FALSE),0)</f>
        <v>0</v>
      </c>
      <c r="X1849" s="34">
        <f>IFERROR(VLOOKUP($H1849,'Sewer F Exp'!$A:$B,15,FALSE),0)</f>
        <v>0</v>
      </c>
      <c r="Y1849" s="34">
        <f>IFERROR(VLOOKUP($H1849,'Sewer F Exp'!$A:$B,16,FALSE),0)</f>
        <v>0</v>
      </c>
      <c r="Z1849" s="42">
        <f>IFERROR(VLOOKUP($H1849,'Sewer F Exp'!$A:$B,17,FALSE),0)</f>
        <v>0</v>
      </c>
      <c r="AA1849" s="34">
        <f>IFERROR(VLOOKUP($H1849,'Refuse F Rev'!$A:$E,15,FALSE),0)</f>
        <v>0</v>
      </c>
      <c r="AB1849" s="34">
        <f>IFERROR(VLOOKUP($H1849,'Refuse F Rev'!$A:$E,16,FALSE),0)</f>
        <v>0</v>
      </c>
      <c r="AC1849" s="42">
        <f>IFERROR(VLOOKUP($H1849,'Refuse F Rev'!$A:$E,17,FALSE),0)</f>
        <v>0</v>
      </c>
      <c r="AD1849" s="34">
        <f>IFERROR(VLOOKUP($H1849,'Refuse F Exp'!$A:$E,15,FALSE),0)</f>
        <v>0</v>
      </c>
      <c r="AE1849" s="34">
        <f>IFERROR(VLOOKUP($H1849,'Refuse F Exp'!$A:$E,16,FALSE),0)</f>
        <v>0</v>
      </c>
      <c r="AF1849" s="42">
        <f>IFERROR(VLOOKUP($H1849,'Refuse F Exp'!$A:$E,17,FALSE),0)</f>
        <v>0</v>
      </c>
      <c r="AG1849" s="34">
        <f>IFERROR(VLOOKUP($H1849,#REF!,10,FALSE),0)</f>
        <v>0</v>
      </c>
      <c r="AH1849" s="34">
        <f>IFERROR(VLOOKUP($H1849,#REF!,11,FALSE),0)</f>
        <v>0</v>
      </c>
      <c r="AI1849" s="42">
        <f>IFERROR(VLOOKUP($H1849,#REF!,12,FALSE),0)</f>
        <v>0</v>
      </c>
      <c r="AJ1849" s="34">
        <f>IFERROR(VLOOKUP($H1849,#REF!,10,FALSE),0)</f>
        <v>0</v>
      </c>
      <c r="AK1849" s="34">
        <f>IFERROR(VLOOKUP($H1849,#REF!,11,FALSE),0)</f>
        <v>0</v>
      </c>
      <c r="AL1849" s="42">
        <f>IFERROR(VLOOKUP($H1849,#REF!,12,FALSE),0)</f>
        <v>0</v>
      </c>
      <c r="AM1849" s="34">
        <f>IFERROR(VLOOKUP($H1849,#REF!,10,FALSE),0)</f>
        <v>0</v>
      </c>
      <c r="AN1849" s="34">
        <f>IFERROR(VLOOKUP($H1849,#REF!,11,FALSE),0)</f>
        <v>0</v>
      </c>
      <c r="AO1849" s="42">
        <f>IFERROR(VLOOKUP($H1849,#REF!,12,FALSE),0)</f>
        <v>0</v>
      </c>
      <c r="AP1849" s="34">
        <f>IFERROR(VLOOKUP($H1849,#REF!,10,FALSE),0)</f>
        <v>0</v>
      </c>
      <c r="AQ1849" s="34">
        <f>IFERROR(VLOOKUP($H1849,#REF!,11,FALSE),0)</f>
        <v>0</v>
      </c>
      <c r="AR1849" s="42">
        <f>IFERROR(VLOOKUP($H1849,#REF!,12,FALSE),0)</f>
        <v>0</v>
      </c>
      <c r="AS1849" s="34">
        <f>IFERROR(VLOOKUP($H1849,#REF!,13,FALSE),0)</f>
        <v>0</v>
      </c>
      <c r="AT1849" s="34">
        <f>IFERROR(VLOOKUP($H1849,#REF!,14,FALSE),0)</f>
        <v>0</v>
      </c>
      <c r="AU1849" s="42">
        <f>IFERROR(VLOOKUP($H1849,#REF!,15,FALSE),0)</f>
        <v>0</v>
      </c>
      <c r="AV1849" s="34">
        <f>IFERROR(VLOOKUP($H1849,#REF!,15,FALSE),0)</f>
        <v>0</v>
      </c>
      <c r="AW1849" s="34">
        <f>IFERROR(VLOOKUP($H1849,#REF!,16,FALSE),0)</f>
        <v>0</v>
      </c>
      <c r="AX1849" s="42">
        <f>IFERROR(VLOOKUP($H1849,#REF!,17,FALSE),0)</f>
        <v>0</v>
      </c>
    </row>
    <row r="1850" spans="1:50" x14ac:dyDescent="0.3">
      <c r="A1850" s="33" t="str">
        <f t="shared" si="112"/>
        <v>0</v>
      </c>
      <c r="B1850" s="33">
        <f>+'R&amp;E EXPORT'!B1649</f>
        <v>0</v>
      </c>
      <c r="C1850" t="str">
        <f>IFERROR(VLOOKUP(A1850,'MCSJ Export'!A:C,3,FALSE),"")</f>
        <v/>
      </c>
      <c r="D1850" s="37">
        <f t="shared" ca="1" si="113"/>
        <v>0</v>
      </c>
      <c r="E1850" s="37">
        <f t="shared" ca="1" si="114"/>
        <v>0</v>
      </c>
      <c r="F1850" s="37">
        <f t="shared" ca="1" si="115"/>
        <v>0</v>
      </c>
      <c r="G1850" s="37"/>
      <c r="H1850" s="33">
        <f>+'R&amp;E EXPORT'!A1649</f>
        <v>0</v>
      </c>
      <c r="I1850" s="34">
        <f>IFERROR(VLOOKUP($H1850,'Gen F Rev'!$A:$M,15,FALSE),0)</f>
        <v>0</v>
      </c>
      <c r="J1850" s="34">
        <f>IFERROR(VLOOKUP($H1850,'Gen F Rev'!$A:$M,16,FALSE),0)</f>
        <v>0</v>
      </c>
      <c r="K1850" s="42">
        <f>IFERROR(VLOOKUP($H1850,'Gen F Rev'!$A:$M,17,FALSE),0)</f>
        <v>0</v>
      </c>
      <c r="L1850" s="34">
        <f>IFERROR(VLOOKUP($H1850,'Gen F Exp'!$A:$E,15,FALSE),0)</f>
        <v>0</v>
      </c>
      <c r="M1850" s="34">
        <f>IFERROR(VLOOKUP($H1850,'Gen F Exp'!$A:$E,16,FALSE),0)</f>
        <v>0</v>
      </c>
      <c r="N1850" s="42">
        <f>IFERROR(VLOOKUP($H1850,'Gen F Exp'!$A:$E,17,FALSE),0)</f>
        <v>0</v>
      </c>
      <c r="O1850" s="34">
        <f>IFERROR(VLOOKUP($H1850,'Water F Rev'!$A:$L,15,FALSE),0)</f>
        <v>0</v>
      </c>
      <c r="P1850" s="34">
        <f>IFERROR(VLOOKUP($H1850,'Water F Rev'!$A:$L,16,FALSE),0)</f>
        <v>0</v>
      </c>
      <c r="Q1850" s="42">
        <f>IFERROR(VLOOKUP($H1850,'Water F Rev'!$A:$L,17,FALSE),0)</f>
        <v>0</v>
      </c>
      <c r="R1850" s="34">
        <f>IFERROR(VLOOKUP($H1850,'Water F Exp'!$A:$K,15,FALSE),0)</f>
        <v>0</v>
      </c>
      <c r="S1850" s="34">
        <f>IFERROR(VLOOKUP($H1850,'Water F Exp'!$A:$K,16,FALSE),0)</f>
        <v>0</v>
      </c>
      <c r="T1850" s="42">
        <f>IFERROR(VLOOKUP($H1850,'Water F Exp'!$A:$K,17,FALSE),0)</f>
        <v>0</v>
      </c>
      <c r="U1850" s="34">
        <f ca="1">IFERROR(VLOOKUP($H1850,'Sewer F Rev'!$A:$E,15,FALSE),0)</f>
        <v>0</v>
      </c>
      <c r="V1850" s="34">
        <f ca="1">IFERROR(VLOOKUP($H1850,'Sewer F Rev'!$A:$E,16,FALSE),0)</f>
        <v>0</v>
      </c>
      <c r="W1850" s="42">
        <f ca="1">IFERROR(VLOOKUP($H1850,'Sewer F Rev'!$A:$E,17,FALSE),0)</f>
        <v>0</v>
      </c>
      <c r="X1850" s="34">
        <f>IFERROR(VLOOKUP($H1850,'Sewer F Exp'!$A:$B,15,FALSE),0)</f>
        <v>0</v>
      </c>
      <c r="Y1850" s="34">
        <f>IFERROR(VLOOKUP($H1850,'Sewer F Exp'!$A:$B,16,FALSE),0)</f>
        <v>0</v>
      </c>
      <c r="Z1850" s="42">
        <f>IFERROR(VLOOKUP($H1850,'Sewer F Exp'!$A:$B,17,FALSE),0)</f>
        <v>0</v>
      </c>
      <c r="AA1850" s="34">
        <f>IFERROR(VLOOKUP($H1850,'Refuse F Rev'!$A:$E,15,FALSE),0)</f>
        <v>0</v>
      </c>
      <c r="AB1850" s="34">
        <f>IFERROR(VLOOKUP($H1850,'Refuse F Rev'!$A:$E,16,FALSE),0)</f>
        <v>0</v>
      </c>
      <c r="AC1850" s="42">
        <f>IFERROR(VLOOKUP($H1850,'Refuse F Rev'!$A:$E,17,FALSE),0)</f>
        <v>0</v>
      </c>
      <c r="AD1850" s="34">
        <f>IFERROR(VLOOKUP($H1850,'Refuse F Exp'!$A:$E,15,FALSE),0)</f>
        <v>0</v>
      </c>
      <c r="AE1850" s="34">
        <f>IFERROR(VLOOKUP($H1850,'Refuse F Exp'!$A:$E,16,FALSE),0)</f>
        <v>0</v>
      </c>
      <c r="AF1850" s="42">
        <f>IFERROR(VLOOKUP($H1850,'Refuse F Exp'!$A:$E,17,FALSE),0)</f>
        <v>0</v>
      </c>
      <c r="AG1850" s="34">
        <f>IFERROR(VLOOKUP($H1850,#REF!,10,FALSE),0)</f>
        <v>0</v>
      </c>
      <c r="AH1850" s="34">
        <f>IFERROR(VLOOKUP($H1850,#REF!,11,FALSE),0)</f>
        <v>0</v>
      </c>
      <c r="AI1850" s="42">
        <f>IFERROR(VLOOKUP($H1850,#REF!,12,FALSE),0)</f>
        <v>0</v>
      </c>
      <c r="AJ1850" s="34">
        <f>IFERROR(VLOOKUP($H1850,#REF!,10,FALSE),0)</f>
        <v>0</v>
      </c>
      <c r="AK1850" s="34">
        <f>IFERROR(VLOOKUP($H1850,#REF!,11,FALSE),0)</f>
        <v>0</v>
      </c>
      <c r="AL1850" s="42">
        <f>IFERROR(VLOOKUP($H1850,#REF!,12,FALSE),0)</f>
        <v>0</v>
      </c>
      <c r="AM1850" s="34">
        <f>IFERROR(VLOOKUP($H1850,#REF!,10,FALSE),0)</f>
        <v>0</v>
      </c>
      <c r="AN1850" s="34">
        <f>IFERROR(VLOOKUP($H1850,#REF!,11,FALSE),0)</f>
        <v>0</v>
      </c>
      <c r="AO1850" s="42">
        <f>IFERROR(VLOOKUP($H1850,#REF!,12,FALSE),0)</f>
        <v>0</v>
      </c>
      <c r="AP1850" s="34">
        <f>IFERROR(VLOOKUP($H1850,#REF!,10,FALSE),0)</f>
        <v>0</v>
      </c>
      <c r="AQ1850" s="34">
        <f>IFERROR(VLOOKUP($H1850,#REF!,11,FALSE),0)</f>
        <v>0</v>
      </c>
      <c r="AR1850" s="42">
        <f>IFERROR(VLOOKUP($H1850,#REF!,12,FALSE),0)</f>
        <v>0</v>
      </c>
      <c r="AS1850" s="34">
        <f>IFERROR(VLOOKUP($H1850,#REF!,13,FALSE),0)</f>
        <v>0</v>
      </c>
      <c r="AT1850" s="34">
        <f>IFERROR(VLOOKUP($H1850,#REF!,14,FALSE),0)</f>
        <v>0</v>
      </c>
      <c r="AU1850" s="42">
        <f>IFERROR(VLOOKUP($H1850,#REF!,15,FALSE),0)</f>
        <v>0</v>
      </c>
      <c r="AV1850" s="34">
        <f>IFERROR(VLOOKUP($H1850,#REF!,15,FALSE),0)</f>
        <v>0</v>
      </c>
      <c r="AW1850" s="34">
        <f>IFERROR(VLOOKUP($H1850,#REF!,16,FALSE),0)</f>
        <v>0</v>
      </c>
      <c r="AX1850" s="42">
        <f>IFERROR(VLOOKUP($H1850,#REF!,17,FALSE),0)</f>
        <v>0</v>
      </c>
    </row>
    <row r="1851" spans="1:50" x14ac:dyDescent="0.3">
      <c r="A1851" s="33" t="str">
        <f t="shared" si="112"/>
        <v>0</v>
      </c>
      <c r="B1851" s="33">
        <f>+'R&amp;E EXPORT'!B1650</f>
        <v>0</v>
      </c>
      <c r="C1851" t="str">
        <f>IFERROR(VLOOKUP(A1851,'MCSJ Export'!A:C,3,FALSE),"")</f>
        <v/>
      </c>
      <c r="D1851" s="37">
        <f t="shared" ca="1" si="113"/>
        <v>0</v>
      </c>
      <c r="E1851" s="37">
        <f t="shared" ca="1" si="114"/>
        <v>0</v>
      </c>
      <c r="F1851" s="37">
        <f t="shared" ca="1" si="115"/>
        <v>0</v>
      </c>
      <c r="G1851" s="37"/>
      <c r="H1851" s="33">
        <f>+'R&amp;E EXPORT'!A1650</f>
        <v>0</v>
      </c>
      <c r="I1851" s="34">
        <f>IFERROR(VLOOKUP($H1851,'Gen F Rev'!$A:$M,15,FALSE),0)</f>
        <v>0</v>
      </c>
      <c r="J1851" s="34">
        <f>IFERROR(VLOOKUP($H1851,'Gen F Rev'!$A:$M,16,FALSE),0)</f>
        <v>0</v>
      </c>
      <c r="K1851" s="42">
        <f>IFERROR(VLOOKUP($H1851,'Gen F Rev'!$A:$M,17,FALSE),0)</f>
        <v>0</v>
      </c>
      <c r="L1851" s="34">
        <f>IFERROR(VLOOKUP($H1851,'Gen F Exp'!$A:$E,15,FALSE),0)</f>
        <v>0</v>
      </c>
      <c r="M1851" s="34">
        <f>IFERROR(VLOOKUP($H1851,'Gen F Exp'!$A:$E,16,FALSE),0)</f>
        <v>0</v>
      </c>
      <c r="N1851" s="42">
        <f>IFERROR(VLOOKUP($H1851,'Gen F Exp'!$A:$E,17,FALSE),0)</f>
        <v>0</v>
      </c>
      <c r="O1851" s="34">
        <f>IFERROR(VLOOKUP($H1851,'Water F Rev'!$A:$L,15,FALSE),0)</f>
        <v>0</v>
      </c>
      <c r="P1851" s="34">
        <f>IFERROR(VLOOKUP($H1851,'Water F Rev'!$A:$L,16,FALSE),0)</f>
        <v>0</v>
      </c>
      <c r="Q1851" s="42">
        <f>IFERROR(VLOOKUP($H1851,'Water F Rev'!$A:$L,17,FALSE),0)</f>
        <v>0</v>
      </c>
      <c r="R1851" s="34">
        <f>IFERROR(VLOOKUP($H1851,'Water F Exp'!$A:$K,15,FALSE),0)</f>
        <v>0</v>
      </c>
      <c r="S1851" s="34">
        <f>IFERROR(VLOOKUP($H1851,'Water F Exp'!$A:$K,16,FALSE),0)</f>
        <v>0</v>
      </c>
      <c r="T1851" s="42">
        <f>IFERROR(VLOOKUP($H1851,'Water F Exp'!$A:$K,17,FALSE),0)</f>
        <v>0</v>
      </c>
      <c r="U1851" s="34">
        <f ca="1">IFERROR(VLOOKUP($H1851,'Sewer F Rev'!$A:$E,15,FALSE),0)</f>
        <v>0</v>
      </c>
      <c r="V1851" s="34">
        <f ca="1">IFERROR(VLOOKUP($H1851,'Sewer F Rev'!$A:$E,16,FALSE),0)</f>
        <v>0</v>
      </c>
      <c r="W1851" s="42">
        <f ca="1">IFERROR(VLOOKUP($H1851,'Sewer F Rev'!$A:$E,17,FALSE),0)</f>
        <v>0</v>
      </c>
      <c r="X1851" s="34">
        <f>IFERROR(VLOOKUP($H1851,'Sewer F Exp'!$A:$B,15,FALSE),0)</f>
        <v>0</v>
      </c>
      <c r="Y1851" s="34">
        <f>IFERROR(VLOOKUP($H1851,'Sewer F Exp'!$A:$B,16,FALSE),0)</f>
        <v>0</v>
      </c>
      <c r="Z1851" s="42">
        <f>IFERROR(VLOOKUP($H1851,'Sewer F Exp'!$A:$B,17,FALSE),0)</f>
        <v>0</v>
      </c>
      <c r="AA1851" s="34">
        <f>IFERROR(VLOOKUP($H1851,'Refuse F Rev'!$A:$E,15,FALSE),0)</f>
        <v>0</v>
      </c>
      <c r="AB1851" s="34">
        <f>IFERROR(VLOOKUP($H1851,'Refuse F Rev'!$A:$E,16,FALSE),0)</f>
        <v>0</v>
      </c>
      <c r="AC1851" s="42">
        <f>IFERROR(VLOOKUP($H1851,'Refuse F Rev'!$A:$E,17,FALSE),0)</f>
        <v>0</v>
      </c>
      <c r="AD1851" s="34">
        <f>IFERROR(VLOOKUP($H1851,'Refuse F Exp'!$A:$E,15,FALSE),0)</f>
        <v>0</v>
      </c>
      <c r="AE1851" s="34">
        <f>IFERROR(VLOOKUP($H1851,'Refuse F Exp'!$A:$E,16,FALSE),0)</f>
        <v>0</v>
      </c>
      <c r="AF1851" s="42">
        <f>IFERROR(VLOOKUP($H1851,'Refuse F Exp'!$A:$E,17,FALSE),0)</f>
        <v>0</v>
      </c>
      <c r="AG1851" s="34">
        <f>IFERROR(VLOOKUP($H1851,#REF!,10,FALSE),0)</f>
        <v>0</v>
      </c>
      <c r="AH1851" s="34">
        <f>IFERROR(VLOOKUP($H1851,#REF!,11,FALSE),0)</f>
        <v>0</v>
      </c>
      <c r="AI1851" s="42">
        <f>IFERROR(VLOOKUP($H1851,#REF!,12,FALSE),0)</f>
        <v>0</v>
      </c>
      <c r="AJ1851" s="34">
        <f>IFERROR(VLOOKUP($H1851,#REF!,10,FALSE),0)</f>
        <v>0</v>
      </c>
      <c r="AK1851" s="34">
        <f>IFERROR(VLOOKUP($H1851,#REF!,11,FALSE),0)</f>
        <v>0</v>
      </c>
      <c r="AL1851" s="42">
        <f>IFERROR(VLOOKUP($H1851,#REF!,12,FALSE),0)</f>
        <v>0</v>
      </c>
      <c r="AM1851" s="34">
        <f>IFERROR(VLOOKUP($H1851,#REF!,10,FALSE),0)</f>
        <v>0</v>
      </c>
      <c r="AN1851" s="34">
        <f>IFERROR(VLOOKUP($H1851,#REF!,11,FALSE),0)</f>
        <v>0</v>
      </c>
      <c r="AO1851" s="42">
        <f>IFERROR(VLOOKUP($H1851,#REF!,12,FALSE),0)</f>
        <v>0</v>
      </c>
      <c r="AP1851" s="34">
        <f>IFERROR(VLOOKUP($H1851,#REF!,10,FALSE),0)</f>
        <v>0</v>
      </c>
      <c r="AQ1851" s="34">
        <f>IFERROR(VLOOKUP($H1851,#REF!,11,FALSE),0)</f>
        <v>0</v>
      </c>
      <c r="AR1851" s="42">
        <f>IFERROR(VLOOKUP($H1851,#REF!,12,FALSE),0)</f>
        <v>0</v>
      </c>
      <c r="AS1851" s="34">
        <f>IFERROR(VLOOKUP($H1851,#REF!,13,FALSE),0)</f>
        <v>0</v>
      </c>
      <c r="AT1851" s="34">
        <f>IFERROR(VLOOKUP($H1851,#REF!,14,FALSE),0)</f>
        <v>0</v>
      </c>
      <c r="AU1851" s="42">
        <f>IFERROR(VLOOKUP($H1851,#REF!,15,FALSE),0)</f>
        <v>0</v>
      </c>
      <c r="AV1851" s="34">
        <f>IFERROR(VLOOKUP($H1851,#REF!,15,FALSE),0)</f>
        <v>0</v>
      </c>
      <c r="AW1851" s="34">
        <f>IFERROR(VLOOKUP($H1851,#REF!,16,FALSE),0)</f>
        <v>0</v>
      </c>
      <c r="AX1851" s="42">
        <f>IFERROR(VLOOKUP($H1851,#REF!,17,FALSE),0)</f>
        <v>0</v>
      </c>
    </row>
    <row r="1852" spans="1:50" x14ac:dyDescent="0.3">
      <c r="A1852" s="33" t="str">
        <f t="shared" si="112"/>
        <v>0</v>
      </c>
      <c r="B1852" s="33">
        <f>+'R&amp;E EXPORT'!B1651</f>
        <v>0</v>
      </c>
      <c r="C1852" t="str">
        <f>IFERROR(VLOOKUP(A1852,'MCSJ Export'!A:C,3,FALSE),"")</f>
        <v/>
      </c>
      <c r="D1852" s="37">
        <f t="shared" ca="1" si="113"/>
        <v>0</v>
      </c>
      <c r="E1852" s="37">
        <f t="shared" ca="1" si="114"/>
        <v>0</v>
      </c>
      <c r="F1852" s="37">
        <f t="shared" ca="1" si="115"/>
        <v>0</v>
      </c>
      <c r="G1852" s="37"/>
      <c r="H1852" s="33">
        <f>+'R&amp;E EXPORT'!A1651</f>
        <v>0</v>
      </c>
      <c r="I1852" s="34">
        <f>IFERROR(VLOOKUP($H1852,'Gen F Rev'!$A:$M,15,FALSE),0)</f>
        <v>0</v>
      </c>
      <c r="J1852" s="34">
        <f>IFERROR(VLOOKUP($H1852,'Gen F Rev'!$A:$M,16,FALSE),0)</f>
        <v>0</v>
      </c>
      <c r="K1852" s="42">
        <f>IFERROR(VLOOKUP($H1852,'Gen F Rev'!$A:$M,17,FALSE),0)</f>
        <v>0</v>
      </c>
      <c r="L1852" s="34">
        <f>IFERROR(VLOOKUP($H1852,'Gen F Exp'!$A:$E,15,FALSE),0)</f>
        <v>0</v>
      </c>
      <c r="M1852" s="34">
        <f>IFERROR(VLOOKUP($H1852,'Gen F Exp'!$A:$E,16,FALSE),0)</f>
        <v>0</v>
      </c>
      <c r="N1852" s="42">
        <f>IFERROR(VLOOKUP($H1852,'Gen F Exp'!$A:$E,17,FALSE),0)</f>
        <v>0</v>
      </c>
      <c r="O1852" s="34">
        <f>IFERROR(VLOOKUP($H1852,'Water F Rev'!$A:$L,15,FALSE),0)</f>
        <v>0</v>
      </c>
      <c r="P1852" s="34">
        <f>IFERROR(VLOOKUP($H1852,'Water F Rev'!$A:$L,16,FALSE),0)</f>
        <v>0</v>
      </c>
      <c r="Q1852" s="42">
        <f>IFERROR(VLOOKUP($H1852,'Water F Rev'!$A:$L,17,FALSE),0)</f>
        <v>0</v>
      </c>
      <c r="R1852" s="34">
        <f>IFERROR(VLOOKUP($H1852,'Water F Exp'!$A:$K,15,FALSE),0)</f>
        <v>0</v>
      </c>
      <c r="S1852" s="34">
        <f>IFERROR(VLOOKUP($H1852,'Water F Exp'!$A:$K,16,FALSE),0)</f>
        <v>0</v>
      </c>
      <c r="T1852" s="42">
        <f>IFERROR(VLOOKUP($H1852,'Water F Exp'!$A:$K,17,FALSE),0)</f>
        <v>0</v>
      </c>
      <c r="U1852" s="34">
        <f ca="1">IFERROR(VLOOKUP($H1852,'Sewer F Rev'!$A:$E,15,FALSE),0)</f>
        <v>0</v>
      </c>
      <c r="V1852" s="34">
        <f ca="1">IFERROR(VLOOKUP($H1852,'Sewer F Rev'!$A:$E,16,FALSE),0)</f>
        <v>0</v>
      </c>
      <c r="W1852" s="42">
        <f ca="1">IFERROR(VLOOKUP($H1852,'Sewer F Rev'!$A:$E,17,FALSE),0)</f>
        <v>0</v>
      </c>
      <c r="X1852" s="34">
        <f>IFERROR(VLOOKUP($H1852,'Sewer F Exp'!$A:$B,15,FALSE),0)</f>
        <v>0</v>
      </c>
      <c r="Y1852" s="34">
        <f>IFERROR(VLOOKUP($H1852,'Sewer F Exp'!$A:$B,16,FALSE),0)</f>
        <v>0</v>
      </c>
      <c r="Z1852" s="42">
        <f>IFERROR(VLOOKUP($H1852,'Sewer F Exp'!$A:$B,17,FALSE),0)</f>
        <v>0</v>
      </c>
      <c r="AA1852" s="34">
        <f>IFERROR(VLOOKUP($H1852,'Refuse F Rev'!$A:$E,15,FALSE),0)</f>
        <v>0</v>
      </c>
      <c r="AB1852" s="34">
        <f>IFERROR(VLOOKUP($H1852,'Refuse F Rev'!$A:$E,16,FALSE),0)</f>
        <v>0</v>
      </c>
      <c r="AC1852" s="42">
        <f>IFERROR(VLOOKUP($H1852,'Refuse F Rev'!$A:$E,17,FALSE),0)</f>
        <v>0</v>
      </c>
      <c r="AD1852" s="34">
        <f>IFERROR(VLOOKUP($H1852,'Refuse F Exp'!$A:$E,15,FALSE),0)</f>
        <v>0</v>
      </c>
      <c r="AE1852" s="34">
        <f>IFERROR(VLOOKUP($H1852,'Refuse F Exp'!$A:$E,16,FALSE),0)</f>
        <v>0</v>
      </c>
      <c r="AF1852" s="42">
        <f>IFERROR(VLOOKUP($H1852,'Refuse F Exp'!$A:$E,17,FALSE),0)</f>
        <v>0</v>
      </c>
      <c r="AG1852" s="34">
        <f>IFERROR(VLOOKUP($H1852,#REF!,10,FALSE),0)</f>
        <v>0</v>
      </c>
      <c r="AH1852" s="34">
        <f>IFERROR(VLOOKUP($H1852,#REF!,11,FALSE),0)</f>
        <v>0</v>
      </c>
      <c r="AI1852" s="42">
        <f>IFERROR(VLOOKUP($H1852,#REF!,12,FALSE),0)</f>
        <v>0</v>
      </c>
      <c r="AJ1852" s="34">
        <f>IFERROR(VLOOKUP($H1852,#REF!,10,FALSE),0)</f>
        <v>0</v>
      </c>
      <c r="AK1852" s="34">
        <f>IFERROR(VLOOKUP($H1852,#REF!,11,FALSE),0)</f>
        <v>0</v>
      </c>
      <c r="AL1852" s="42">
        <f>IFERROR(VLOOKUP($H1852,#REF!,12,FALSE),0)</f>
        <v>0</v>
      </c>
      <c r="AM1852" s="34">
        <f>IFERROR(VLOOKUP($H1852,#REF!,10,FALSE),0)</f>
        <v>0</v>
      </c>
      <c r="AN1852" s="34">
        <f>IFERROR(VLOOKUP($H1852,#REF!,11,FALSE),0)</f>
        <v>0</v>
      </c>
      <c r="AO1852" s="42">
        <f>IFERROR(VLOOKUP($H1852,#REF!,12,FALSE),0)</f>
        <v>0</v>
      </c>
      <c r="AP1852" s="34">
        <f>IFERROR(VLOOKUP($H1852,#REF!,10,FALSE),0)</f>
        <v>0</v>
      </c>
      <c r="AQ1852" s="34">
        <f>IFERROR(VLOOKUP($H1852,#REF!,11,FALSE),0)</f>
        <v>0</v>
      </c>
      <c r="AR1852" s="42">
        <f>IFERROR(VLOOKUP($H1852,#REF!,12,FALSE),0)</f>
        <v>0</v>
      </c>
      <c r="AS1852" s="34">
        <f>IFERROR(VLOOKUP($H1852,#REF!,13,FALSE),0)</f>
        <v>0</v>
      </c>
      <c r="AT1852" s="34">
        <f>IFERROR(VLOOKUP($H1852,#REF!,14,FALSE),0)</f>
        <v>0</v>
      </c>
      <c r="AU1852" s="42">
        <f>IFERROR(VLOOKUP($H1852,#REF!,15,FALSE),0)</f>
        <v>0</v>
      </c>
      <c r="AV1852" s="34">
        <f>IFERROR(VLOOKUP($H1852,#REF!,15,FALSE),0)</f>
        <v>0</v>
      </c>
      <c r="AW1852" s="34">
        <f>IFERROR(VLOOKUP($H1852,#REF!,16,FALSE),0)</f>
        <v>0</v>
      </c>
      <c r="AX1852" s="42">
        <f>IFERROR(VLOOKUP($H1852,#REF!,17,FALSE),0)</f>
        <v>0</v>
      </c>
    </row>
    <row r="1853" spans="1:50" x14ac:dyDescent="0.3">
      <c r="A1853" s="33" t="str">
        <f t="shared" si="112"/>
        <v>0</v>
      </c>
      <c r="B1853" s="33">
        <f>+'R&amp;E EXPORT'!B1652</f>
        <v>0</v>
      </c>
      <c r="C1853" t="str">
        <f>IFERROR(VLOOKUP(A1853,'MCSJ Export'!A:C,3,FALSE),"")</f>
        <v/>
      </c>
      <c r="D1853" s="37">
        <f t="shared" ca="1" si="113"/>
        <v>0</v>
      </c>
      <c r="E1853" s="37">
        <f t="shared" ca="1" si="114"/>
        <v>0</v>
      </c>
      <c r="F1853" s="37">
        <f t="shared" ca="1" si="115"/>
        <v>0</v>
      </c>
      <c r="G1853" s="37"/>
      <c r="H1853" s="33">
        <f>+'R&amp;E EXPORT'!A1652</f>
        <v>0</v>
      </c>
      <c r="I1853" s="34">
        <f>IFERROR(VLOOKUP($H1853,'Gen F Rev'!$A:$M,15,FALSE),0)</f>
        <v>0</v>
      </c>
      <c r="J1853" s="34">
        <f>IFERROR(VLOOKUP($H1853,'Gen F Rev'!$A:$M,16,FALSE),0)</f>
        <v>0</v>
      </c>
      <c r="K1853" s="42">
        <f>IFERROR(VLOOKUP($H1853,'Gen F Rev'!$A:$M,17,FALSE),0)</f>
        <v>0</v>
      </c>
      <c r="L1853" s="34">
        <f>IFERROR(VLOOKUP($H1853,'Gen F Exp'!$A:$E,15,FALSE),0)</f>
        <v>0</v>
      </c>
      <c r="M1853" s="34">
        <f>IFERROR(VLOOKUP($H1853,'Gen F Exp'!$A:$E,16,FALSE),0)</f>
        <v>0</v>
      </c>
      <c r="N1853" s="42">
        <f>IFERROR(VLOOKUP($H1853,'Gen F Exp'!$A:$E,17,FALSE),0)</f>
        <v>0</v>
      </c>
      <c r="O1853" s="34">
        <f>IFERROR(VLOOKUP($H1853,'Water F Rev'!$A:$L,15,FALSE),0)</f>
        <v>0</v>
      </c>
      <c r="P1853" s="34">
        <f>IFERROR(VLOOKUP($H1853,'Water F Rev'!$A:$L,16,FALSE),0)</f>
        <v>0</v>
      </c>
      <c r="Q1853" s="42">
        <f>IFERROR(VLOOKUP($H1853,'Water F Rev'!$A:$L,17,FALSE),0)</f>
        <v>0</v>
      </c>
      <c r="R1853" s="34">
        <f>IFERROR(VLOOKUP($H1853,'Water F Exp'!$A:$K,15,FALSE),0)</f>
        <v>0</v>
      </c>
      <c r="S1853" s="34">
        <f>IFERROR(VLOOKUP($H1853,'Water F Exp'!$A:$K,16,FALSE),0)</f>
        <v>0</v>
      </c>
      <c r="T1853" s="42">
        <f>IFERROR(VLOOKUP($H1853,'Water F Exp'!$A:$K,17,FALSE),0)</f>
        <v>0</v>
      </c>
      <c r="U1853" s="34">
        <f ca="1">IFERROR(VLOOKUP($H1853,'Sewer F Rev'!$A:$E,15,FALSE),0)</f>
        <v>0</v>
      </c>
      <c r="V1853" s="34">
        <f ca="1">IFERROR(VLOOKUP($H1853,'Sewer F Rev'!$A:$E,16,FALSE),0)</f>
        <v>0</v>
      </c>
      <c r="W1853" s="42">
        <f ca="1">IFERROR(VLOOKUP($H1853,'Sewer F Rev'!$A:$E,17,FALSE),0)</f>
        <v>0</v>
      </c>
      <c r="X1853" s="34">
        <f>IFERROR(VLOOKUP($H1853,'Sewer F Exp'!$A:$B,15,FALSE),0)</f>
        <v>0</v>
      </c>
      <c r="Y1853" s="34">
        <f>IFERROR(VLOOKUP($H1853,'Sewer F Exp'!$A:$B,16,FALSE),0)</f>
        <v>0</v>
      </c>
      <c r="Z1853" s="42">
        <f>IFERROR(VLOOKUP($H1853,'Sewer F Exp'!$A:$B,17,FALSE),0)</f>
        <v>0</v>
      </c>
      <c r="AA1853" s="34">
        <f>IFERROR(VLOOKUP($H1853,'Refuse F Rev'!$A:$E,15,FALSE),0)</f>
        <v>0</v>
      </c>
      <c r="AB1853" s="34">
        <f>IFERROR(VLOOKUP($H1853,'Refuse F Rev'!$A:$E,16,FALSE),0)</f>
        <v>0</v>
      </c>
      <c r="AC1853" s="42">
        <f>IFERROR(VLOOKUP($H1853,'Refuse F Rev'!$A:$E,17,FALSE),0)</f>
        <v>0</v>
      </c>
      <c r="AD1853" s="34">
        <f>IFERROR(VLOOKUP($H1853,'Refuse F Exp'!$A:$E,15,FALSE),0)</f>
        <v>0</v>
      </c>
      <c r="AE1853" s="34">
        <f>IFERROR(VLOOKUP($H1853,'Refuse F Exp'!$A:$E,16,FALSE),0)</f>
        <v>0</v>
      </c>
      <c r="AF1853" s="42">
        <f>IFERROR(VLOOKUP($H1853,'Refuse F Exp'!$A:$E,17,FALSE),0)</f>
        <v>0</v>
      </c>
      <c r="AG1853" s="34">
        <f>IFERROR(VLOOKUP($H1853,#REF!,10,FALSE),0)</f>
        <v>0</v>
      </c>
      <c r="AH1853" s="34">
        <f>IFERROR(VLOOKUP($H1853,#REF!,11,FALSE),0)</f>
        <v>0</v>
      </c>
      <c r="AI1853" s="42">
        <f>IFERROR(VLOOKUP($H1853,#REF!,12,FALSE),0)</f>
        <v>0</v>
      </c>
      <c r="AJ1853" s="34">
        <f>IFERROR(VLOOKUP($H1853,#REF!,10,FALSE),0)</f>
        <v>0</v>
      </c>
      <c r="AK1853" s="34">
        <f>IFERROR(VLOOKUP($H1853,#REF!,11,FALSE),0)</f>
        <v>0</v>
      </c>
      <c r="AL1853" s="42">
        <f>IFERROR(VLOOKUP($H1853,#REF!,12,FALSE),0)</f>
        <v>0</v>
      </c>
      <c r="AM1853" s="34">
        <f>IFERROR(VLOOKUP($H1853,#REF!,10,FALSE),0)</f>
        <v>0</v>
      </c>
      <c r="AN1853" s="34">
        <f>IFERROR(VLOOKUP($H1853,#REF!,11,FALSE),0)</f>
        <v>0</v>
      </c>
      <c r="AO1853" s="42">
        <f>IFERROR(VLOOKUP($H1853,#REF!,12,FALSE),0)</f>
        <v>0</v>
      </c>
      <c r="AP1853" s="34">
        <f>IFERROR(VLOOKUP($H1853,#REF!,10,FALSE),0)</f>
        <v>0</v>
      </c>
      <c r="AQ1853" s="34">
        <f>IFERROR(VLOOKUP($H1853,#REF!,11,FALSE),0)</f>
        <v>0</v>
      </c>
      <c r="AR1853" s="42">
        <f>IFERROR(VLOOKUP($H1853,#REF!,12,FALSE),0)</f>
        <v>0</v>
      </c>
      <c r="AS1853" s="34">
        <f>IFERROR(VLOOKUP($H1853,#REF!,13,FALSE),0)</f>
        <v>0</v>
      </c>
      <c r="AT1853" s="34">
        <f>IFERROR(VLOOKUP($H1853,#REF!,14,FALSE),0)</f>
        <v>0</v>
      </c>
      <c r="AU1853" s="42">
        <f>IFERROR(VLOOKUP($H1853,#REF!,15,FALSE),0)</f>
        <v>0</v>
      </c>
      <c r="AV1853" s="34">
        <f>IFERROR(VLOOKUP($H1853,#REF!,15,FALSE),0)</f>
        <v>0</v>
      </c>
      <c r="AW1853" s="34">
        <f>IFERROR(VLOOKUP($H1853,#REF!,16,FALSE),0)</f>
        <v>0</v>
      </c>
      <c r="AX1853" s="42">
        <f>IFERROR(VLOOKUP($H1853,#REF!,17,FALSE),0)</f>
        <v>0</v>
      </c>
    </row>
    <row r="1854" spans="1:50" x14ac:dyDescent="0.3">
      <c r="A1854" s="33" t="str">
        <f t="shared" si="112"/>
        <v>0</v>
      </c>
      <c r="B1854" s="33">
        <f>+'R&amp;E EXPORT'!B1653</f>
        <v>0</v>
      </c>
      <c r="C1854" t="str">
        <f>IFERROR(VLOOKUP(A1854,'MCSJ Export'!A:C,3,FALSE),"")</f>
        <v/>
      </c>
      <c r="D1854" s="37">
        <f t="shared" ca="1" si="113"/>
        <v>0</v>
      </c>
      <c r="E1854" s="37">
        <f t="shared" ca="1" si="114"/>
        <v>0</v>
      </c>
      <c r="F1854" s="37">
        <f t="shared" ca="1" si="115"/>
        <v>0</v>
      </c>
      <c r="G1854" s="37"/>
      <c r="H1854" s="33">
        <f>+'R&amp;E EXPORT'!A1653</f>
        <v>0</v>
      </c>
      <c r="I1854" s="34">
        <f>IFERROR(VLOOKUP($H1854,'Gen F Rev'!$A:$M,15,FALSE),0)</f>
        <v>0</v>
      </c>
      <c r="J1854" s="34">
        <f>IFERROR(VLOOKUP($H1854,'Gen F Rev'!$A:$M,16,FALSE),0)</f>
        <v>0</v>
      </c>
      <c r="K1854" s="42">
        <f>IFERROR(VLOOKUP($H1854,'Gen F Rev'!$A:$M,17,FALSE),0)</f>
        <v>0</v>
      </c>
      <c r="L1854" s="34">
        <f>IFERROR(VLOOKUP($H1854,'Gen F Exp'!$A:$E,15,FALSE),0)</f>
        <v>0</v>
      </c>
      <c r="M1854" s="34">
        <f>IFERROR(VLOOKUP($H1854,'Gen F Exp'!$A:$E,16,FALSE),0)</f>
        <v>0</v>
      </c>
      <c r="N1854" s="42">
        <f>IFERROR(VLOOKUP($H1854,'Gen F Exp'!$A:$E,17,FALSE),0)</f>
        <v>0</v>
      </c>
      <c r="O1854" s="34">
        <f>IFERROR(VLOOKUP($H1854,'Water F Rev'!$A:$L,15,FALSE),0)</f>
        <v>0</v>
      </c>
      <c r="P1854" s="34">
        <f>IFERROR(VLOOKUP($H1854,'Water F Rev'!$A:$L,16,FALSE),0)</f>
        <v>0</v>
      </c>
      <c r="Q1854" s="42">
        <f>IFERROR(VLOOKUP($H1854,'Water F Rev'!$A:$L,17,FALSE),0)</f>
        <v>0</v>
      </c>
      <c r="R1854" s="34">
        <f>IFERROR(VLOOKUP($H1854,'Water F Exp'!$A:$K,15,FALSE),0)</f>
        <v>0</v>
      </c>
      <c r="S1854" s="34">
        <f>IFERROR(VLOOKUP($H1854,'Water F Exp'!$A:$K,16,FALSE),0)</f>
        <v>0</v>
      </c>
      <c r="T1854" s="42">
        <f>IFERROR(VLOOKUP($H1854,'Water F Exp'!$A:$K,17,FALSE),0)</f>
        <v>0</v>
      </c>
      <c r="U1854" s="34">
        <f ca="1">IFERROR(VLOOKUP($H1854,'Sewer F Rev'!$A:$E,15,FALSE),0)</f>
        <v>0</v>
      </c>
      <c r="V1854" s="34">
        <f ca="1">IFERROR(VLOOKUP($H1854,'Sewer F Rev'!$A:$E,16,FALSE),0)</f>
        <v>0</v>
      </c>
      <c r="W1854" s="42">
        <f ca="1">IFERROR(VLOOKUP($H1854,'Sewer F Rev'!$A:$E,17,FALSE),0)</f>
        <v>0</v>
      </c>
      <c r="X1854" s="34">
        <f>IFERROR(VLOOKUP($H1854,'Sewer F Exp'!$A:$B,15,FALSE),0)</f>
        <v>0</v>
      </c>
      <c r="Y1854" s="34">
        <f>IFERROR(VLOOKUP($H1854,'Sewer F Exp'!$A:$B,16,FALSE),0)</f>
        <v>0</v>
      </c>
      <c r="Z1854" s="42">
        <f>IFERROR(VLOOKUP($H1854,'Sewer F Exp'!$A:$B,17,FALSE),0)</f>
        <v>0</v>
      </c>
      <c r="AA1854" s="34">
        <f>IFERROR(VLOOKUP($H1854,'Refuse F Rev'!$A:$E,15,FALSE),0)</f>
        <v>0</v>
      </c>
      <c r="AB1854" s="34">
        <f>IFERROR(VLOOKUP($H1854,'Refuse F Rev'!$A:$E,16,FALSE),0)</f>
        <v>0</v>
      </c>
      <c r="AC1854" s="42">
        <f>IFERROR(VLOOKUP($H1854,'Refuse F Rev'!$A:$E,17,FALSE),0)</f>
        <v>0</v>
      </c>
      <c r="AD1854" s="34">
        <f>IFERROR(VLOOKUP($H1854,'Refuse F Exp'!$A:$E,15,FALSE),0)</f>
        <v>0</v>
      </c>
      <c r="AE1854" s="34">
        <f>IFERROR(VLOOKUP($H1854,'Refuse F Exp'!$A:$E,16,FALSE),0)</f>
        <v>0</v>
      </c>
      <c r="AF1854" s="42">
        <f>IFERROR(VLOOKUP($H1854,'Refuse F Exp'!$A:$E,17,FALSE),0)</f>
        <v>0</v>
      </c>
      <c r="AG1854" s="34">
        <f>IFERROR(VLOOKUP($H1854,#REF!,10,FALSE),0)</f>
        <v>0</v>
      </c>
      <c r="AH1854" s="34">
        <f>IFERROR(VLOOKUP($H1854,#REF!,11,FALSE),0)</f>
        <v>0</v>
      </c>
      <c r="AI1854" s="42">
        <f>IFERROR(VLOOKUP($H1854,#REF!,12,FALSE),0)</f>
        <v>0</v>
      </c>
      <c r="AJ1854" s="34">
        <f>IFERROR(VLOOKUP($H1854,#REF!,10,FALSE),0)</f>
        <v>0</v>
      </c>
      <c r="AK1854" s="34">
        <f>IFERROR(VLOOKUP($H1854,#REF!,11,FALSE),0)</f>
        <v>0</v>
      </c>
      <c r="AL1854" s="42">
        <f>IFERROR(VLOOKUP($H1854,#REF!,12,FALSE),0)</f>
        <v>0</v>
      </c>
      <c r="AM1854" s="34">
        <f>IFERROR(VLOOKUP($H1854,#REF!,10,FALSE),0)</f>
        <v>0</v>
      </c>
      <c r="AN1854" s="34">
        <f>IFERROR(VLOOKUP($H1854,#REF!,11,FALSE),0)</f>
        <v>0</v>
      </c>
      <c r="AO1854" s="42">
        <f>IFERROR(VLOOKUP($H1854,#REF!,12,FALSE),0)</f>
        <v>0</v>
      </c>
      <c r="AP1854" s="34">
        <f>IFERROR(VLOOKUP($H1854,#REF!,10,FALSE),0)</f>
        <v>0</v>
      </c>
      <c r="AQ1854" s="34">
        <f>IFERROR(VLOOKUP($H1854,#REF!,11,FALSE),0)</f>
        <v>0</v>
      </c>
      <c r="AR1854" s="42">
        <f>IFERROR(VLOOKUP($H1854,#REF!,12,FALSE),0)</f>
        <v>0</v>
      </c>
      <c r="AS1854" s="34">
        <f>IFERROR(VLOOKUP($H1854,#REF!,13,FALSE),0)</f>
        <v>0</v>
      </c>
      <c r="AT1854" s="34">
        <f>IFERROR(VLOOKUP($H1854,#REF!,14,FALSE),0)</f>
        <v>0</v>
      </c>
      <c r="AU1854" s="42">
        <f>IFERROR(VLOOKUP($H1854,#REF!,15,FALSE),0)</f>
        <v>0</v>
      </c>
      <c r="AV1854" s="34">
        <f>IFERROR(VLOOKUP($H1854,#REF!,15,FALSE),0)</f>
        <v>0</v>
      </c>
      <c r="AW1854" s="34">
        <f>IFERROR(VLOOKUP($H1854,#REF!,16,FALSE),0)</f>
        <v>0</v>
      </c>
      <c r="AX1854" s="42">
        <f>IFERROR(VLOOKUP($H1854,#REF!,17,FALSE),0)</f>
        <v>0</v>
      </c>
    </row>
    <row r="1855" spans="1:50" x14ac:dyDescent="0.3">
      <c r="A1855" s="33" t="str">
        <f t="shared" si="112"/>
        <v>0</v>
      </c>
      <c r="B1855" s="33">
        <f>+'R&amp;E EXPORT'!B1654</f>
        <v>0</v>
      </c>
      <c r="C1855" t="str">
        <f>IFERROR(VLOOKUP(A1855,'MCSJ Export'!A:C,3,FALSE),"")</f>
        <v/>
      </c>
      <c r="D1855" s="37">
        <f t="shared" ca="1" si="113"/>
        <v>0</v>
      </c>
      <c r="E1855" s="37">
        <f t="shared" ca="1" si="114"/>
        <v>0</v>
      </c>
      <c r="F1855" s="37">
        <f t="shared" ca="1" si="115"/>
        <v>0</v>
      </c>
      <c r="G1855" s="37"/>
      <c r="H1855" s="33">
        <f>+'R&amp;E EXPORT'!A1654</f>
        <v>0</v>
      </c>
      <c r="I1855" s="34">
        <f>IFERROR(VLOOKUP($H1855,'Gen F Rev'!$A:$M,15,FALSE),0)</f>
        <v>0</v>
      </c>
      <c r="J1855" s="34">
        <f>IFERROR(VLOOKUP($H1855,'Gen F Rev'!$A:$M,16,FALSE),0)</f>
        <v>0</v>
      </c>
      <c r="K1855" s="42">
        <f>IFERROR(VLOOKUP($H1855,'Gen F Rev'!$A:$M,17,FALSE),0)</f>
        <v>0</v>
      </c>
      <c r="L1855" s="34">
        <f>IFERROR(VLOOKUP($H1855,'Gen F Exp'!$A:$E,15,FALSE),0)</f>
        <v>0</v>
      </c>
      <c r="M1855" s="34">
        <f>IFERROR(VLOOKUP($H1855,'Gen F Exp'!$A:$E,16,FALSE),0)</f>
        <v>0</v>
      </c>
      <c r="N1855" s="42">
        <f>IFERROR(VLOOKUP($H1855,'Gen F Exp'!$A:$E,17,FALSE),0)</f>
        <v>0</v>
      </c>
      <c r="O1855" s="34">
        <f>IFERROR(VLOOKUP($H1855,'Water F Rev'!$A:$L,15,FALSE),0)</f>
        <v>0</v>
      </c>
      <c r="P1855" s="34">
        <f>IFERROR(VLOOKUP($H1855,'Water F Rev'!$A:$L,16,FALSE),0)</f>
        <v>0</v>
      </c>
      <c r="Q1855" s="42">
        <f>IFERROR(VLOOKUP($H1855,'Water F Rev'!$A:$L,17,FALSE),0)</f>
        <v>0</v>
      </c>
      <c r="R1855" s="34">
        <f>IFERROR(VLOOKUP($H1855,'Water F Exp'!$A:$K,15,FALSE),0)</f>
        <v>0</v>
      </c>
      <c r="S1855" s="34">
        <f>IFERROR(VLOOKUP($H1855,'Water F Exp'!$A:$K,16,FALSE),0)</f>
        <v>0</v>
      </c>
      <c r="T1855" s="42">
        <f>IFERROR(VLOOKUP($H1855,'Water F Exp'!$A:$K,17,FALSE),0)</f>
        <v>0</v>
      </c>
      <c r="U1855" s="34">
        <f ca="1">IFERROR(VLOOKUP($H1855,'Sewer F Rev'!$A:$E,15,FALSE),0)</f>
        <v>0</v>
      </c>
      <c r="V1855" s="34">
        <f ca="1">IFERROR(VLOOKUP($H1855,'Sewer F Rev'!$A:$E,16,FALSE),0)</f>
        <v>0</v>
      </c>
      <c r="W1855" s="42">
        <f ca="1">IFERROR(VLOOKUP($H1855,'Sewer F Rev'!$A:$E,17,FALSE),0)</f>
        <v>0</v>
      </c>
      <c r="X1855" s="34">
        <f>IFERROR(VLOOKUP($H1855,'Sewer F Exp'!$A:$B,15,FALSE),0)</f>
        <v>0</v>
      </c>
      <c r="Y1855" s="34">
        <f>IFERROR(VLOOKUP($H1855,'Sewer F Exp'!$A:$B,16,FALSE),0)</f>
        <v>0</v>
      </c>
      <c r="Z1855" s="42">
        <f>IFERROR(VLOOKUP($H1855,'Sewer F Exp'!$A:$B,17,FALSE),0)</f>
        <v>0</v>
      </c>
      <c r="AA1855" s="34">
        <f>IFERROR(VLOOKUP($H1855,'Refuse F Rev'!$A:$E,15,FALSE),0)</f>
        <v>0</v>
      </c>
      <c r="AB1855" s="34">
        <f>IFERROR(VLOOKUP($H1855,'Refuse F Rev'!$A:$E,16,FALSE),0)</f>
        <v>0</v>
      </c>
      <c r="AC1855" s="42">
        <f>IFERROR(VLOOKUP($H1855,'Refuse F Rev'!$A:$E,17,FALSE),0)</f>
        <v>0</v>
      </c>
      <c r="AD1855" s="34">
        <f>IFERROR(VLOOKUP($H1855,'Refuse F Exp'!$A:$E,15,FALSE),0)</f>
        <v>0</v>
      </c>
      <c r="AE1855" s="34">
        <f>IFERROR(VLOOKUP($H1855,'Refuse F Exp'!$A:$E,16,FALSE),0)</f>
        <v>0</v>
      </c>
      <c r="AF1855" s="42">
        <f>IFERROR(VLOOKUP($H1855,'Refuse F Exp'!$A:$E,17,FALSE),0)</f>
        <v>0</v>
      </c>
      <c r="AG1855" s="34">
        <f>IFERROR(VLOOKUP($H1855,#REF!,10,FALSE),0)</f>
        <v>0</v>
      </c>
      <c r="AH1855" s="34">
        <f>IFERROR(VLOOKUP($H1855,#REF!,11,FALSE),0)</f>
        <v>0</v>
      </c>
      <c r="AI1855" s="42">
        <f>IFERROR(VLOOKUP($H1855,#REF!,12,FALSE),0)</f>
        <v>0</v>
      </c>
      <c r="AJ1855" s="34">
        <f>IFERROR(VLOOKUP($H1855,#REF!,10,FALSE),0)</f>
        <v>0</v>
      </c>
      <c r="AK1855" s="34">
        <f>IFERROR(VLOOKUP($H1855,#REF!,11,FALSE),0)</f>
        <v>0</v>
      </c>
      <c r="AL1855" s="42">
        <f>IFERROR(VLOOKUP($H1855,#REF!,12,FALSE),0)</f>
        <v>0</v>
      </c>
      <c r="AM1855" s="34">
        <f>IFERROR(VLOOKUP($H1855,#REF!,10,FALSE),0)</f>
        <v>0</v>
      </c>
      <c r="AN1855" s="34">
        <f>IFERROR(VLOOKUP($H1855,#REF!,11,FALSE),0)</f>
        <v>0</v>
      </c>
      <c r="AO1855" s="42">
        <f>IFERROR(VLOOKUP($H1855,#REF!,12,FALSE),0)</f>
        <v>0</v>
      </c>
      <c r="AP1855" s="34">
        <f>IFERROR(VLOOKUP($H1855,#REF!,10,FALSE),0)</f>
        <v>0</v>
      </c>
      <c r="AQ1855" s="34">
        <f>IFERROR(VLOOKUP($H1855,#REF!,11,FALSE),0)</f>
        <v>0</v>
      </c>
      <c r="AR1855" s="42">
        <f>IFERROR(VLOOKUP($H1855,#REF!,12,FALSE),0)</f>
        <v>0</v>
      </c>
      <c r="AS1855" s="34">
        <f>IFERROR(VLOOKUP($H1855,#REF!,13,FALSE),0)</f>
        <v>0</v>
      </c>
      <c r="AT1855" s="34">
        <f>IFERROR(VLOOKUP($H1855,#REF!,14,FALSE),0)</f>
        <v>0</v>
      </c>
      <c r="AU1855" s="42">
        <f>IFERROR(VLOOKUP($H1855,#REF!,15,FALSE),0)</f>
        <v>0</v>
      </c>
      <c r="AV1855" s="34">
        <f>IFERROR(VLOOKUP($H1855,#REF!,15,FALSE),0)</f>
        <v>0</v>
      </c>
      <c r="AW1855" s="34">
        <f>IFERROR(VLOOKUP($H1855,#REF!,16,FALSE),0)</f>
        <v>0</v>
      </c>
      <c r="AX1855" s="42">
        <f>IFERROR(VLOOKUP($H1855,#REF!,17,FALSE),0)</f>
        <v>0</v>
      </c>
    </row>
    <row r="1856" spans="1:50" x14ac:dyDescent="0.3">
      <c r="A1856" s="33" t="str">
        <f t="shared" si="112"/>
        <v>0</v>
      </c>
      <c r="B1856" s="33">
        <f>+'R&amp;E EXPORT'!B1655</f>
        <v>0</v>
      </c>
      <c r="C1856" t="str">
        <f>IFERROR(VLOOKUP(A1856,'MCSJ Export'!A:C,3,FALSE),"")</f>
        <v/>
      </c>
      <c r="D1856" s="37">
        <f t="shared" ca="1" si="113"/>
        <v>0</v>
      </c>
      <c r="E1856" s="37">
        <f t="shared" ca="1" si="114"/>
        <v>0</v>
      </c>
      <c r="F1856" s="37">
        <f t="shared" ca="1" si="115"/>
        <v>0</v>
      </c>
      <c r="G1856" s="37"/>
      <c r="H1856" s="33">
        <f>+'R&amp;E EXPORT'!A1655</f>
        <v>0</v>
      </c>
      <c r="I1856" s="34">
        <f>IFERROR(VLOOKUP($H1856,'Gen F Rev'!$A:$M,15,FALSE),0)</f>
        <v>0</v>
      </c>
      <c r="J1856" s="34">
        <f>IFERROR(VLOOKUP($H1856,'Gen F Rev'!$A:$M,16,FALSE),0)</f>
        <v>0</v>
      </c>
      <c r="K1856" s="42">
        <f>IFERROR(VLOOKUP($H1856,'Gen F Rev'!$A:$M,17,FALSE),0)</f>
        <v>0</v>
      </c>
      <c r="L1856" s="34">
        <f>IFERROR(VLOOKUP($H1856,'Gen F Exp'!$A:$E,15,FALSE),0)</f>
        <v>0</v>
      </c>
      <c r="M1856" s="34">
        <f>IFERROR(VLOOKUP($H1856,'Gen F Exp'!$A:$E,16,FALSE),0)</f>
        <v>0</v>
      </c>
      <c r="N1856" s="42">
        <f>IFERROR(VLOOKUP($H1856,'Gen F Exp'!$A:$E,17,FALSE),0)</f>
        <v>0</v>
      </c>
      <c r="O1856" s="34">
        <f>IFERROR(VLOOKUP($H1856,'Water F Rev'!$A:$L,15,FALSE),0)</f>
        <v>0</v>
      </c>
      <c r="P1856" s="34">
        <f>IFERROR(VLOOKUP($H1856,'Water F Rev'!$A:$L,16,FALSE),0)</f>
        <v>0</v>
      </c>
      <c r="Q1856" s="42">
        <f>IFERROR(VLOOKUP($H1856,'Water F Rev'!$A:$L,17,FALSE),0)</f>
        <v>0</v>
      </c>
      <c r="R1856" s="34">
        <f>IFERROR(VLOOKUP($H1856,'Water F Exp'!$A:$K,15,FALSE),0)</f>
        <v>0</v>
      </c>
      <c r="S1856" s="34">
        <f>IFERROR(VLOOKUP($H1856,'Water F Exp'!$A:$K,16,FALSE),0)</f>
        <v>0</v>
      </c>
      <c r="T1856" s="42">
        <f>IFERROR(VLOOKUP($H1856,'Water F Exp'!$A:$K,17,FALSE),0)</f>
        <v>0</v>
      </c>
      <c r="U1856" s="34">
        <f ca="1">IFERROR(VLOOKUP($H1856,'Sewer F Rev'!$A:$E,15,FALSE),0)</f>
        <v>0</v>
      </c>
      <c r="V1856" s="34">
        <f ca="1">IFERROR(VLOOKUP($H1856,'Sewer F Rev'!$A:$E,16,FALSE),0)</f>
        <v>0</v>
      </c>
      <c r="W1856" s="42">
        <f ca="1">IFERROR(VLOOKUP($H1856,'Sewer F Rev'!$A:$E,17,FALSE),0)</f>
        <v>0</v>
      </c>
      <c r="X1856" s="34">
        <f>IFERROR(VLOOKUP($H1856,'Sewer F Exp'!$A:$B,15,FALSE),0)</f>
        <v>0</v>
      </c>
      <c r="Y1856" s="34">
        <f>IFERROR(VLOOKUP($H1856,'Sewer F Exp'!$A:$B,16,FALSE),0)</f>
        <v>0</v>
      </c>
      <c r="Z1856" s="42">
        <f>IFERROR(VLOOKUP($H1856,'Sewer F Exp'!$A:$B,17,FALSE),0)</f>
        <v>0</v>
      </c>
      <c r="AA1856" s="34">
        <f>IFERROR(VLOOKUP($H1856,'Refuse F Rev'!$A:$E,15,FALSE),0)</f>
        <v>0</v>
      </c>
      <c r="AB1856" s="34">
        <f>IFERROR(VLOOKUP($H1856,'Refuse F Rev'!$A:$E,16,FALSE),0)</f>
        <v>0</v>
      </c>
      <c r="AC1856" s="42">
        <f>IFERROR(VLOOKUP($H1856,'Refuse F Rev'!$A:$E,17,FALSE),0)</f>
        <v>0</v>
      </c>
      <c r="AD1856" s="34">
        <f>IFERROR(VLOOKUP($H1856,'Refuse F Exp'!$A:$E,15,FALSE),0)</f>
        <v>0</v>
      </c>
      <c r="AE1856" s="34">
        <f>IFERROR(VLOOKUP($H1856,'Refuse F Exp'!$A:$E,16,FALSE),0)</f>
        <v>0</v>
      </c>
      <c r="AF1856" s="42">
        <f>IFERROR(VLOOKUP($H1856,'Refuse F Exp'!$A:$E,17,FALSE),0)</f>
        <v>0</v>
      </c>
      <c r="AG1856" s="34">
        <f>IFERROR(VLOOKUP($H1856,#REF!,10,FALSE),0)</f>
        <v>0</v>
      </c>
      <c r="AH1856" s="34">
        <f>IFERROR(VLOOKUP($H1856,#REF!,11,FALSE),0)</f>
        <v>0</v>
      </c>
      <c r="AI1856" s="42">
        <f>IFERROR(VLOOKUP($H1856,#REF!,12,FALSE),0)</f>
        <v>0</v>
      </c>
      <c r="AJ1856" s="34">
        <f>IFERROR(VLOOKUP($H1856,#REF!,10,FALSE),0)</f>
        <v>0</v>
      </c>
      <c r="AK1856" s="34">
        <f>IFERROR(VLOOKUP($H1856,#REF!,11,FALSE),0)</f>
        <v>0</v>
      </c>
      <c r="AL1856" s="42">
        <f>IFERROR(VLOOKUP($H1856,#REF!,12,FALSE),0)</f>
        <v>0</v>
      </c>
      <c r="AM1856" s="34">
        <f>IFERROR(VLOOKUP($H1856,#REF!,10,FALSE),0)</f>
        <v>0</v>
      </c>
      <c r="AN1856" s="34">
        <f>IFERROR(VLOOKUP($H1856,#REF!,11,FALSE),0)</f>
        <v>0</v>
      </c>
      <c r="AO1856" s="42">
        <f>IFERROR(VLOOKUP($H1856,#REF!,12,FALSE),0)</f>
        <v>0</v>
      </c>
      <c r="AP1856" s="34">
        <f>IFERROR(VLOOKUP($H1856,#REF!,10,FALSE),0)</f>
        <v>0</v>
      </c>
      <c r="AQ1856" s="34">
        <f>IFERROR(VLOOKUP($H1856,#REF!,11,FALSE),0)</f>
        <v>0</v>
      </c>
      <c r="AR1856" s="42">
        <f>IFERROR(VLOOKUP($H1856,#REF!,12,FALSE),0)</f>
        <v>0</v>
      </c>
      <c r="AS1856" s="34">
        <f>IFERROR(VLOOKUP($H1856,#REF!,13,FALSE),0)</f>
        <v>0</v>
      </c>
      <c r="AT1856" s="34">
        <f>IFERROR(VLOOKUP($H1856,#REF!,14,FALSE),0)</f>
        <v>0</v>
      </c>
      <c r="AU1856" s="42">
        <f>IFERROR(VLOOKUP($H1856,#REF!,15,FALSE),0)</f>
        <v>0</v>
      </c>
      <c r="AV1856" s="34">
        <f>IFERROR(VLOOKUP($H1856,#REF!,15,FALSE),0)</f>
        <v>0</v>
      </c>
      <c r="AW1856" s="34">
        <f>IFERROR(VLOOKUP($H1856,#REF!,16,FALSE),0)</f>
        <v>0</v>
      </c>
      <c r="AX1856" s="42">
        <f>IFERROR(VLOOKUP($H1856,#REF!,17,FALSE),0)</f>
        <v>0</v>
      </c>
    </row>
    <row r="1857" spans="1:50" x14ac:dyDescent="0.3">
      <c r="A1857" s="33" t="str">
        <f t="shared" si="112"/>
        <v>0</v>
      </c>
      <c r="B1857" s="33">
        <f>+'R&amp;E EXPORT'!B1656</f>
        <v>0</v>
      </c>
      <c r="C1857" t="str">
        <f>IFERROR(VLOOKUP(A1857,'MCSJ Export'!A:C,3,FALSE),"")</f>
        <v/>
      </c>
      <c r="D1857" s="37">
        <f t="shared" ca="1" si="113"/>
        <v>0</v>
      </c>
      <c r="E1857" s="37">
        <f t="shared" ca="1" si="114"/>
        <v>0</v>
      </c>
      <c r="F1857" s="37">
        <f t="shared" ca="1" si="115"/>
        <v>0</v>
      </c>
      <c r="G1857" s="37"/>
      <c r="H1857" s="33">
        <f>+'R&amp;E EXPORT'!A1656</f>
        <v>0</v>
      </c>
      <c r="I1857" s="34">
        <f>IFERROR(VLOOKUP($H1857,'Gen F Rev'!$A:$M,15,FALSE),0)</f>
        <v>0</v>
      </c>
      <c r="J1857" s="34">
        <f>IFERROR(VLOOKUP($H1857,'Gen F Rev'!$A:$M,16,FALSE),0)</f>
        <v>0</v>
      </c>
      <c r="K1857" s="42">
        <f>IFERROR(VLOOKUP($H1857,'Gen F Rev'!$A:$M,17,FALSE),0)</f>
        <v>0</v>
      </c>
      <c r="L1857" s="34">
        <f>IFERROR(VLOOKUP($H1857,'Gen F Exp'!$A:$E,15,FALSE),0)</f>
        <v>0</v>
      </c>
      <c r="M1857" s="34">
        <f>IFERROR(VLOOKUP($H1857,'Gen F Exp'!$A:$E,16,FALSE),0)</f>
        <v>0</v>
      </c>
      <c r="N1857" s="42">
        <f>IFERROR(VLOOKUP($H1857,'Gen F Exp'!$A:$E,17,FALSE),0)</f>
        <v>0</v>
      </c>
      <c r="O1857" s="34">
        <f>IFERROR(VLOOKUP($H1857,'Water F Rev'!$A:$L,15,FALSE),0)</f>
        <v>0</v>
      </c>
      <c r="P1857" s="34">
        <f>IFERROR(VLOOKUP($H1857,'Water F Rev'!$A:$L,16,FALSE),0)</f>
        <v>0</v>
      </c>
      <c r="Q1857" s="42">
        <f>IFERROR(VLOOKUP($H1857,'Water F Rev'!$A:$L,17,FALSE),0)</f>
        <v>0</v>
      </c>
      <c r="R1857" s="34">
        <f>IFERROR(VLOOKUP($H1857,'Water F Exp'!$A:$K,15,FALSE),0)</f>
        <v>0</v>
      </c>
      <c r="S1857" s="34">
        <f>IFERROR(VLOOKUP($H1857,'Water F Exp'!$A:$K,16,FALSE),0)</f>
        <v>0</v>
      </c>
      <c r="T1857" s="42">
        <f>IFERROR(VLOOKUP($H1857,'Water F Exp'!$A:$K,17,FALSE),0)</f>
        <v>0</v>
      </c>
      <c r="U1857" s="34">
        <f ca="1">IFERROR(VLOOKUP($H1857,'Sewer F Rev'!$A:$E,15,FALSE),0)</f>
        <v>0</v>
      </c>
      <c r="V1857" s="34">
        <f ca="1">IFERROR(VLOOKUP($H1857,'Sewer F Rev'!$A:$E,16,FALSE),0)</f>
        <v>0</v>
      </c>
      <c r="W1857" s="42">
        <f ca="1">IFERROR(VLOOKUP($H1857,'Sewer F Rev'!$A:$E,17,FALSE),0)</f>
        <v>0</v>
      </c>
      <c r="X1857" s="34">
        <f>IFERROR(VLOOKUP($H1857,'Sewer F Exp'!$A:$B,15,FALSE),0)</f>
        <v>0</v>
      </c>
      <c r="Y1857" s="34">
        <f>IFERROR(VLOOKUP($H1857,'Sewer F Exp'!$A:$B,16,FALSE),0)</f>
        <v>0</v>
      </c>
      <c r="Z1857" s="42">
        <f>IFERROR(VLOOKUP($H1857,'Sewer F Exp'!$A:$B,17,FALSE),0)</f>
        <v>0</v>
      </c>
      <c r="AA1857" s="34">
        <f>IFERROR(VLOOKUP($H1857,'Refuse F Rev'!$A:$E,15,FALSE),0)</f>
        <v>0</v>
      </c>
      <c r="AB1857" s="34">
        <f>IFERROR(VLOOKUP($H1857,'Refuse F Rev'!$A:$E,16,FALSE),0)</f>
        <v>0</v>
      </c>
      <c r="AC1857" s="42">
        <f>IFERROR(VLOOKUP($H1857,'Refuse F Rev'!$A:$E,17,FALSE),0)</f>
        <v>0</v>
      </c>
      <c r="AD1857" s="34">
        <f>IFERROR(VLOOKUP($H1857,'Refuse F Exp'!$A:$E,15,FALSE),0)</f>
        <v>0</v>
      </c>
      <c r="AE1857" s="34">
        <f>IFERROR(VLOOKUP($H1857,'Refuse F Exp'!$A:$E,16,FALSE),0)</f>
        <v>0</v>
      </c>
      <c r="AF1857" s="42">
        <f>IFERROR(VLOOKUP($H1857,'Refuse F Exp'!$A:$E,17,FALSE),0)</f>
        <v>0</v>
      </c>
      <c r="AG1857" s="34">
        <f>IFERROR(VLOOKUP($H1857,#REF!,10,FALSE),0)</f>
        <v>0</v>
      </c>
      <c r="AH1857" s="34">
        <f>IFERROR(VLOOKUP($H1857,#REF!,11,FALSE),0)</f>
        <v>0</v>
      </c>
      <c r="AI1857" s="42">
        <f>IFERROR(VLOOKUP($H1857,#REF!,12,FALSE),0)</f>
        <v>0</v>
      </c>
      <c r="AJ1857" s="34">
        <f>IFERROR(VLOOKUP($H1857,#REF!,10,FALSE),0)</f>
        <v>0</v>
      </c>
      <c r="AK1857" s="34">
        <f>IFERROR(VLOOKUP($H1857,#REF!,11,FALSE),0)</f>
        <v>0</v>
      </c>
      <c r="AL1857" s="42">
        <f>IFERROR(VLOOKUP($H1857,#REF!,12,FALSE),0)</f>
        <v>0</v>
      </c>
      <c r="AM1857" s="34">
        <f>IFERROR(VLOOKUP($H1857,#REF!,10,FALSE),0)</f>
        <v>0</v>
      </c>
      <c r="AN1857" s="34">
        <f>IFERROR(VLOOKUP($H1857,#REF!,11,FALSE),0)</f>
        <v>0</v>
      </c>
      <c r="AO1857" s="42">
        <f>IFERROR(VLOOKUP($H1857,#REF!,12,FALSE),0)</f>
        <v>0</v>
      </c>
      <c r="AP1857" s="34">
        <f>IFERROR(VLOOKUP($H1857,#REF!,10,FALSE),0)</f>
        <v>0</v>
      </c>
      <c r="AQ1857" s="34">
        <f>IFERROR(VLOOKUP($H1857,#REF!,11,FALSE),0)</f>
        <v>0</v>
      </c>
      <c r="AR1857" s="42">
        <f>IFERROR(VLOOKUP($H1857,#REF!,12,FALSE),0)</f>
        <v>0</v>
      </c>
      <c r="AS1857" s="34">
        <f>IFERROR(VLOOKUP($H1857,#REF!,13,FALSE),0)</f>
        <v>0</v>
      </c>
      <c r="AT1857" s="34">
        <f>IFERROR(VLOOKUP($H1857,#REF!,14,FALSE),0)</f>
        <v>0</v>
      </c>
      <c r="AU1857" s="42">
        <f>IFERROR(VLOOKUP($H1857,#REF!,15,FALSE),0)</f>
        <v>0</v>
      </c>
      <c r="AV1857" s="34">
        <f>IFERROR(VLOOKUP($H1857,#REF!,15,FALSE),0)</f>
        <v>0</v>
      </c>
      <c r="AW1857" s="34">
        <f>IFERROR(VLOOKUP($H1857,#REF!,16,FALSE),0)</f>
        <v>0</v>
      </c>
      <c r="AX1857" s="42">
        <f>IFERROR(VLOOKUP($H1857,#REF!,17,FALSE),0)</f>
        <v>0</v>
      </c>
    </row>
    <row r="1858" spans="1:50" x14ac:dyDescent="0.3">
      <c r="A1858" s="33" t="str">
        <f t="shared" si="112"/>
        <v>0</v>
      </c>
      <c r="B1858" s="33">
        <f>+'R&amp;E EXPORT'!B1657</f>
        <v>0</v>
      </c>
      <c r="C1858" t="str">
        <f>IFERROR(VLOOKUP(A1858,'MCSJ Export'!A:C,3,FALSE),"")</f>
        <v/>
      </c>
      <c r="D1858" s="37">
        <f t="shared" ca="1" si="113"/>
        <v>0</v>
      </c>
      <c r="E1858" s="37">
        <f t="shared" ca="1" si="114"/>
        <v>0</v>
      </c>
      <c r="F1858" s="37">
        <f t="shared" ca="1" si="115"/>
        <v>0</v>
      </c>
      <c r="G1858" s="37"/>
      <c r="H1858" s="33">
        <f>+'R&amp;E EXPORT'!A1657</f>
        <v>0</v>
      </c>
      <c r="I1858" s="34">
        <f>IFERROR(VLOOKUP($H1858,'Gen F Rev'!$A:$M,15,FALSE),0)</f>
        <v>0</v>
      </c>
      <c r="J1858" s="34">
        <f>IFERROR(VLOOKUP($H1858,'Gen F Rev'!$A:$M,16,FALSE),0)</f>
        <v>0</v>
      </c>
      <c r="K1858" s="42">
        <f>IFERROR(VLOOKUP($H1858,'Gen F Rev'!$A:$M,17,FALSE),0)</f>
        <v>0</v>
      </c>
      <c r="L1858" s="34">
        <f>IFERROR(VLOOKUP($H1858,'Gen F Exp'!$A:$E,15,FALSE),0)</f>
        <v>0</v>
      </c>
      <c r="M1858" s="34">
        <f>IFERROR(VLOOKUP($H1858,'Gen F Exp'!$A:$E,16,FALSE),0)</f>
        <v>0</v>
      </c>
      <c r="N1858" s="42">
        <f>IFERROR(VLOOKUP($H1858,'Gen F Exp'!$A:$E,17,FALSE),0)</f>
        <v>0</v>
      </c>
      <c r="O1858" s="34">
        <f>IFERROR(VLOOKUP($H1858,'Water F Rev'!$A:$L,15,FALSE),0)</f>
        <v>0</v>
      </c>
      <c r="P1858" s="34">
        <f>IFERROR(VLOOKUP($H1858,'Water F Rev'!$A:$L,16,FALSE),0)</f>
        <v>0</v>
      </c>
      <c r="Q1858" s="42">
        <f>IFERROR(VLOOKUP($H1858,'Water F Rev'!$A:$L,17,FALSE),0)</f>
        <v>0</v>
      </c>
      <c r="R1858" s="34">
        <f>IFERROR(VLOOKUP($H1858,'Water F Exp'!$A:$K,15,FALSE),0)</f>
        <v>0</v>
      </c>
      <c r="S1858" s="34">
        <f>IFERROR(VLOOKUP($H1858,'Water F Exp'!$A:$K,16,FALSE),0)</f>
        <v>0</v>
      </c>
      <c r="T1858" s="42">
        <f>IFERROR(VLOOKUP($H1858,'Water F Exp'!$A:$K,17,FALSE),0)</f>
        <v>0</v>
      </c>
      <c r="U1858" s="34">
        <f ca="1">IFERROR(VLOOKUP($H1858,'Sewer F Rev'!$A:$E,15,FALSE),0)</f>
        <v>0</v>
      </c>
      <c r="V1858" s="34">
        <f ca="1">IFERROR(VLOOKUP($H1858,'Sewer F Rev'!$A:$E,16,FALSE),0)</f>
        <v>0</v>
      </c>
      <c r="W1858" s="42">
        <f ca="1">IFERROR(VLOOKUP($H1858,'Sewer F Rev'!$A:$E,17,FALSE),0)</f>
        <v>0</v>
      </c>
      <c r="X1858" s="34">
        <f>IFERROR(VLOOKUP($H1858,'Sewer F Exp'!$A:$B,15,FALSE),0)</f>
        <v>0</v>
      </c>
      <c r="Y1858" s="34">
        <f>IFERROR(VLOOKUP($H1858,'Sewer F Exp'!$A:$B,16,FALSE),0)</f>
        <v>0</v>
      </c>
      <c r="Z1858" s="42">
        <f>IFERROR(VLOOKUP($H1858,'Sewer F Exp'!$A:$B,17,FALSE),0)</f>
        <v>0</v>
      </c>
      <c r="AA1858" s="34">
        <f>IFERROR(VLOOKUP($H1858,'Refuse F Rev'!$A:$E,15,FALSE),0)</f>
        <v>0</v>
      </c>
      <c r="AB1858" s="34">
        <f>IFERROR(VLOOKUP($H1858,'Refuse F Rev'!$A:$E,16,FALSE),0)</f>
        <v>0</v>
      </c>
      <c r="AC1858" s="42">
        <f>IFERROR(VLOOKUP($H1858,'Refuse F Rev'!$A:$E,17,FALSE),0)</f>
        <v>0</v>
      </c>
      <c r="AD1858" s="34">
        <f>IFERROR(VLOOKUP($H1858,'Refuse F Exp'!$A:$E,15,FALSE),0)</f>
        <v>0</v>
      </c>
      <c r="AE1858" s="34">
        <f>IFERROR(VLOOKUP($H1858,'Refuse F Exp'!$A:$E,16,FALSE),0)</f>
        <v>0</v>
      </c>
      <c r="AF1858" s="42">
        <f>IFERROR(VLOOKUP($H1858,'Refuse F Exp'!$A:$E,17,FALSE),0)</f>
        <v>0</v>
      </c>
      <c r="AG1858" s="34">
        <f>IFERROR(VLOOKUP($H1858,#REF!,10,FALSE),0)</f>
        <v>0</v>
      </c>
      <c r="AH1858" s="34">
        <f>IFERROR(VLOOKUP($H1858,#REF!,11,FALSE),0)</f>
        <v>0</v>
      </c>
      <c r="AI1858" s="42">
        <f>IFERROR(VLOOKUP($H1858,#REF!,12,FALSE),0)</f>
        <v>0</v>
      </c>
      <c r="AJ1858" s="34">
        <f>IFERROR(VLOOKUP($H1858,#REF!,10,FALSE),0)</f>
        <v>0</v>
      </c>
      <c r="AK1858" s="34">
        <f>IFERROR(VLOOKUP($H1858,#REF!,11,FALSE),0)</f>
        <v>0</v>
      </c>
      <c r="AL1858" s="42">
        <f>IFERROR(VLOOKUP($H1858,#REF!,12,FALSE),0)</f>
        <v>0</v>
      </c>
      <c r="AM1858" s="34">
        <f>IFERROR(VLOOKUP($H1858,#REF!,10,FALSE),0)</f>
        <v>0</v>
      </c>
      <c r="AN1858" s="34">
        <f>IFERROR(VLOOKUP($H1858,#REF!,11,FALSE),0)</f>
        <v>0</v>
      </c>
      <c r="AO1858" s="42">
        <f>IFERROR(VLOOKUP($H1858,#REF!,12,FALSE),0)</f>
        <v>0</v>
      </c>
      <c r="AP1858" s="34">
        <f>IFERROR(VLOOKUP($H1858,#REF!,10,FALSE),0)</f>
        <v>0</v>
      </c>
      <c r="AQ1858" s="34">
        <f>IFERROR(VLOOKUP($H1858,#REF!,11,FALSE),0)</f>
        <v>0</v>
      </c>
      <c r="AR1858" s="42">
        <f>IFERROR(VLOOKUP($H1858,#REF!,12,FALSE),0)</f>
        <v>0</v>
      </c>
      <c r="AS1858" s="34">
        <f>IFERROR(VLOOKUP($H1858,#REF!,13,FALSE),0)</f>
        <v>0</v>
      </c>
      <c r="AT1858" s="34">
        <f>IFERROR(VLOOKUP($H1858,#REF!,14,FALSE),0)</f>
        <v>0</v>
      </c>
      <c r="AU1858" s="42">
        <f>IFERROR(VLOOKUP($H1858,#REF!,15,FALSE),0)</f>
        <v>0</v>
      </c>
      <c r="AV1858" s="34">
        <f>IFERROR(VLOOKUP($H1858,#REF!,15,FALSE),0)</f>
        <v>0</v>
      </c>
      <c r="AW1858" s="34">
        <f>IFERROR(VLOOKUP($H1858,#REF!,16,FALSE),0)</f>
        <v>0</v>
      </c>
      <c r="AX1858" s="42">
        <f>IFERROR(VLOOKUP($H1858,#REF!,17,FALSE),0)</f>
        <v>0</v>
      </c>
    </row>
    <row r="1859" spans="1:50" x14ac:dyDescent="0.3">
      <c r="A1859" s="33" t="str">
        <f t="shared" si="112"/>
        <v>0</v>
      </c>
      <c r="B1859" s="33">
        <f>+'R&amp;E EXPORT'!B1658</f>
        <v>0</v>
      </c>
      <c r="C1859" t="str">
        <f>IFERROR(VLOOKUP(A1859,'MCSJ Export'!A:C,3,FALSE),"")</f>
        <v/>
      </c>
      <c r="D1859" s="37">
        <f t="shared" ca="1" si="113"/>
        <v>0</v>
      </c>
      <c r="E1859" s="37">
        <f t="shared" ca="1" si="114"/>
        <v>0</v>
      </c>
      <c r="F1859" s="37">
        <f t="shared" ca="1" si="115"/>
        <v>0</v>
      </c>
      <c r="G1859" s="37"/>
      <c r="H1859" s="33">
        <f>+'R&amp;E EXPORT'!A1658</f>
        <v>0</v>
      </c>
      <c r="I1859" s="34">
        <f>IFERROR(VLOOKUP($H1859,'Gen F Rev'!$A:$M,15,FALSE),0)</f>
        <v>0</v>
      </c>
      <c r="J1859" s="34">
        <f>IFERROR(VLOOKUP($H1859,'Gen F Rev'!$A:$M,16,FALSE),0)</f>
        <v>0</v>
      </c>
      <c r="K1859" s="42">
        <f>IFERROR(VLOOKUP($H1859,'Gen F Rev'!$A:$M,17,FALSE),0)</f>
        <v>0</v>
      </c>
      <c r="L1859" s="34">
        <f>IFERROR(VLOOKUP($H1859,'Gen F Exp'!$A:$E,15,FALSE),0)</f>
        <v>0</v>
      </c>
      <c r="M1859" s="34">
        <f>IFERROR(VLOOKUP($H1859,'Gen F Exp'!$A:$E,16,FALSE),0)</f>
        <v>0</v>
      </c>
      <c r="N1859" s="42">
        <f>IFERROR(VLOOKUP($H1859,'Gen F Exp'!$A:$E,17,FALSE),0)</f>
        <v>0</v>
      </c>
      <c r="O1859" s="34">
        <f>IFERROR(VLOOKUP($H1859,'Water F Rev'!$A:$L,15,FALSE),0)</f>
        <v>0</v>
      </c>
      <c r="P1859" s="34">
        <f>IFERROR(VLOOKUP($H1859,'Water F Rev'!$A:$L,16,FALSE),0)</f>
        <v>0</v>
      </c>
      <c r="Q1859" s="42">
        <f>IFERROR(VLOOKUP($H1859,'Water F Rev'!$A:$L,17,FALSE),0)</f>
        <v>0</v>
      </c>
      <c r="R1859" s="34">
        <f>IFERROR(VLOOKUP($H1859,'Water F Exp'!$A:$K,15,FALSE),0)</f>
        <v>0</v>
      </c>
      <c r="S1859" s="34">
        <f>IFERROR(VLOOKUP($H1859,'Water F Exp'!$A:$K,16,FALSE),0)</f>
        <v>0</v>
      </c>
      <c r="T1859" s="42">
        <f>IFERROR(VLOOKUP($H1859,'Water F Exp'!$A:$K,17,FALSE),0)</f>
        <v>0</v>
      </c>
      <c r="U1859" s="34">
        <f ca="1">IFERROR(VLOOKUP($H1859,'Sewer F Rev'!$A:$E,15,FALSE),0)</f>
        <v>0</v>
      </c>
      <c r="V1859" s="34">
        <f ca="1">IFERROR(VLOOKUP($H1859,'Sewer F Rev'!$A:$E,16,FALSE),0)</f>
        <v>0</v>
      </c>
      <c r="W1859" s="42">
        <f ca="1">IFERROR(VLOOKUP($H1859,'Sewer F Rev'!$A:$E,17,FALSE),0)</f>
        <v>0</v>
      </c>
      <c r="X1859" s="34">
        <f>IFERROR(VLOOKUP($H1859,'Sewer F Exp'!$A:$B,15,FALSE),0)</f>
        <v>0</v>
      </c>
      <c r="Y1859" s="34">
        <f>IFERROR(VLOOKUP($H1859,'Sewer F Exp'!$A:$B,16,FALSE),0)</f>
        <v>0</v>
      </c>
      <c r="Z1859" s="42">
        <f>IFERROR(VLOOKUP($H1859,'Sewer F Exp'!$A:$B,17,FALSE),0)</f>
        <v>0</v>
      </c>
      <c r="AA1859" s="34">
        <f>IFERROR(VLOOKUP($H1859,'Refuse F Rev'!$A:$E,15,FALSE),0)</f>
        <v>0</v>
      </c>
      <c r="AB1859" s="34">
        <f>IFERROR(VLOOKUP($H1859,'Refuse F Rev'!$A:$E,16,FALSE),0)</f>
        <v>0</v>
      </c>
      <c r="AC1859" s="42">
        <f>IFERROR(VLOOKUP($H1859,'Refuse F Rev'!$A:$E,17,FALSE),0)</f>
        <v>0</v>
      </c>
      <c r="AD1859" s="34">
        <f>IFERROR(VLOOKUP($H1859,'Refuse F Exp'!$A:$E,15,FALSE),0)</f>
        <v>0</v>
      </c>
      <c r="AE1859" s="34">
        <f>IFERROR(VLOOKUP($H1859,'Refuse F Exp'!$A:$E,16,FALSE),0)</f>
        <v>0</v>
      </c>
      <c r="AF1859" s="42">
        <f>IFERROR(VLOOKUP($H1859,'Refuse F Exp'!$A:$E,17,FALSE),0)</f>
        <v>0</v>
      </c>
      <c r="AG1859" s="34">
        <f>IFERROR(VLOOKUP($H1859,#REF!,10,FALSE),0)</f>
        <v>0</v>
      </c>
      <c r="AH1859" s="34">
        <f>IFERROR(VLOOKUP($H1859,#REF!,11,FALSE),0)</f>
        <v>0</v>
      </c>
      <c r="AI1859" s="42">
        <f>IFERROR(VLOOKUP($H1859,#REF!,12,FALSE),0)</f>
        <v>0</v>
      </c>
      <c r="AJ1859" s="34">
        <f>IFERROR(VLOOKUP($H1859,#REF!,10,FALSE),0)</f>
        <v>0</v>
      </c>
      <c r="AK1859" s="34">
        <f>IFERROR(VLOOKUP($H1859,#REF!,11,FALSE),0)</f>
        <v>0</v>
      </c>
      <c r="AL1859" s="42">
        <f>IFERROR(VLOOKUP($H1859,#REF!,12,FALSE),0)</f>
        <v>0</v>
      </c>
      <c r="AM1859" s="34">
        <f>IFERROR(VLOOKUP($H1859,#REF!,10,FALSE),0)</f>
        <v>0</v>
      </c>
      <c r="AN1859" s="34">
        <f>IFERROR(VLOOKUP($H1859,#REF!,11,FALSE),0)</f>
        <v>0</v>
      </c>
      <c r="AO1859" s="42">
        <f>IFERROR(VLOOKUP($H1859,#REF!,12,FALSE),0)</f>
        <v>0</v>
      </c>
      <c r="AP1859" s="34">
        <f>IFERROR(VLOOKUP($H1859,#REF!,10,FALSE),0)</f>
        <v>0</v>
      </c>
      <c r="AQ1859" s="34">
        <f>IFERROR(VLOOKUP($H1859,#REF!,11,FALSE),0)</f>
        <v>0</v>
      </c>
      <c r="AR1859" s="42">
        <f>IFERROR(VLOOKUP($H1859,#REF!,12,FALSE),0)</f>
        <v>0</v>
      </c>
      <c r="AS1859" s="34">
        <f>IFERROR(VLOOKUP($H1859,#REF!,13,FALSE),0)</f>
        <v>0</v>
      </c>
      <c r="AT1859" s="34">
        <f>IFERROR(VLOOKUP($H1859,#REF!,14,FALSE),0)</f>
        <v>0</v>
      </c>
      <c r="AU1859" s="42">
        <f>IFERROR(VLOOKUP($H1859,#REF!,15,FALSE),0)</f>
        <v>0</v>
      </c>
      <c r="AV1859" s="34">
        <f>IFERROR(VLOOKUP($H1859,#REF!,15,FALSE),0)</f>
        <v>0</v>
      </c>
      <c r="AW1859" s="34">
        <f>IFERROR(VLOOKUP($H1859,#REF!,16,FALSE),0)</f>
        <v>0</v>
      </c>
      <c r="AX1859" s="42">
        <f>IFERROR(VLOOKUP($H1859,#REF!,17,FALSE),0)</f>
        <v>0</v>
      </c>
    </row>
    <row r="1860" spans="1:50" x14ac:dyDescent="0.3">
      <c r="A1860" s="33" t="str">
        <f t="shared" ref="A1860:A1923" si="116">+TRIM(H1860)</f>
        <v>0</v>
      </c>
      <c r="B1860" s="33">
        <f>+'R&amp;E EXPORT'!B1659</f>
        <v>0</v>
      </c>
      <c r="C1860" t="str">
        <f>IFERROR(VLOOKUP(A1860,'MCSJ Export'!A:C,3,FALSE),"")</f>
        <v/>
      </c>
      <c r="D1860" s="37">
        <f t="shared" ref="D1860:D1923" ca="1" si="117">+I1860+L1860+O1860+R1860+U1860+X1860+AA1860+AD1860+AG1860+AJ1860+AM1860+AP1860+AS1860+AV1860</f>
        <v>0</v>
      </c>
      <c r="E1860" s="37">
        <f t="shared" ref="E1860:E1923" ca="1" si="118">+J1860+M1860+P1860+S1860+V1860+Y1860+AB1860+AE1860+AH1860+AK1860+AN1860+AQ1860+AT1860+AW1860</f>
        <v>0</v>
      </c>
      <c r="F1860" s="37">
        <f t="shared" ref="F1860:F1923" ca="1" si="119">+K1860+N1860+Q1860+T1860+W1860+Z1860+AC1860+AF1860+AI1860+AL1860+AO1860+AR1860+AU1860+AX1860</f>
        <v>0</v>
      </c>
      <c r="G1860" s="37"/>
      <c r="H1860" s="33">
        <f>+'R&amp;E EXPORT'!A1659</f>
        <v>0</v>
      </c>
      <c r="I1860" s="34">
        <f>IFERROR(VLOOKUP($H1860,'Gen F Rev'!$A:$M,15,FALSE),0)</f>
        <v>0</v>
      </c>
      <c r="J1860" s="34">
        <f>IFERROR(VLOOKUP($H1860,'Gen F Rev'!$A:$M,16,FALSE),0)</f>
        <v>0</v>
      </c>
      <c r="K1860" s="42">
        <f>IFERROR(VLOOKUP($H1860,'Gen F Rev'!$A:$M,17,FALSE),0)</f>
        <v>0</v>
      </c>
      <c r="L1860" s="34">
        <f>IFERROR(VLOOKUP($H1860,'Gen F Exp'!$A:$E,15,FALSE),0)</f>
        <v>0</v>
      </c>
      <c r="M1860" s="34">
        <f>IFERROR(VLOOKUP($H1860,'Gen F Exp'!$A:$E,16,FALSE),0)</f>
        <v>0</v>
      </c>
      <c r="N1860" s="42">
        <f>IFERROR(VLOOKUP($H1860,'Gen F Exp'!$A:$E,17,FALSE),0)</f>
        <v>0</v>
      </c>
      <c r="O1860" s="34">
        <f>IFERROR(VLOOKUP($H1860,'Water F Rev'!$A:$L,15,FALSE),0)</f>
        <v>0</v>
      </c>
      <c r="P1860" s="34">
        <f>IFERROR(VLOOKUP($H1860,'Water F Rev'!$A:$L,16,FALSE),0)</f>
        <v>0</v>
      </c>
      <c r="Q1860" s="42">
        <f>IFERROR(VLOOKUP($H1860,'Water F Rev'!$A:$L,17,FALSE),0)</f>
        <v>0</v>
      </c>
      <c r="R1860" s="34">
        <f>IFERROR(VLOOKUP($H1860,'Water F Exp'!$A:$K,15,FALSE),0)</f>
        <v>0</v>
      </c>
      <c r="S1860" s="34">
        <f>IFERROR(VLOOKUP($H1860,'Water F Exp'!$A:$K,16,FALSE),0)</f>
        <v>0</v>
      </c>
      <c r="T1860" s="42">
        <f>IFERROR(VLOOKUP($H1860,'Water F Exp'!$A:$K,17,FALSE),0)</f>
        <v>0</v>
      </c>
      <c r="U1860" s="34">
        <f ca="1">IFERROR(VLOOKUP($H1860,'Sewer F Rev'!$A:$E,15,FALSE),0)</f>
        <v>0</v>
      </c>
      <c r="V1860" s="34">
        <f ca="1">IFERROR(VLOOKUP($H1860,'Sewer F Rev'!$A:$E,16,FALSE),0)</f>
        <v>0</v>
      </c>
      <c r="W1860" s="42">
        <f ca="1">IFERROR(VLOOKUP($H1860,'Sewer F Rev'!$A:$E,17,FALSE),0)</f>
        <v>0</v>
      </c>
      <c r="X1860" s="34">
        <f>IFERROR(VLOOKUP($H1860,'Sewer F Exp'!$A:$B,15,FALSE),0)</f>
        <v>0</v>
      </c>
      <c r="Y1860" s="34">
        <f>IFERROR(VLOOKUP($H1860,'Sewer F Exp'!$A:$B,16,FALSE),0)</f>
        <v>0</v>
      </c>
      <c r="Z1860" s="42">
        <f>IFERROR(VLOOKUP($H1860,'Sewer F Exp'!$A:$B,17,FALSE),0)</f>
        <v>0</v>
      </c>
      <c r="AA1860" s="34">
        <f>IFERROR(VLOOKUP($H1860,'Refuse F Rev'!$A:$E,15,FALSE),0)</f>
        <v>0</v>
      </c>
      <c r="AB1860" s="34">
        <f>IFERROR(VLOOKUP($H1860,'Refuse F Rev'!$A:$E,16,FALSE),0)</f>
        <v>0</v>
      </c>
      <c r="AC1860" s="42">
        <f>IFERROR(VLOOKUP($H1860,'Refuse F Rev'!$A:$E,17,FALSE),0)</f>
        <v>0</v>
      </c>
      <c r="AD1860" s="34">
        <f>IFERROR(VLOOKUP($H1860,'Refuse F Exp'!$A:$E,15,FALSE),0)</f>
        <v>0</v>
      </c>
      <c r="AE1860" s="34">
        <f>IFERROR(VLOOKUP($H1860,'Refuse F Exp'!$A:$E,16,FALSE),0)</f>
        <v>0</v>
      </c>
      <c r="AF1860" s="42">
        <f>IFERROR(VLOOKUP($H1860,'Refuse F Exp'!$A:$E,17,FALSE),0)</f>
        <v>0</v>
      </c>
      <c r="AG1860" s="34">
        <f>IFERROR(VLOOKUP($H1860,#REF!,10,FALSE),0)</f>
        <v>0</v>
      </c>
      <c r="AH1860" s="34">
        <f>IFERROR(VLOOKUP($H1860,#REF!,11,FALSE),0)</f>
        <v>0</v>
      </c>
      <c r="AI1860" s="42">
        <f>IFERROR(VLOOKUP($H1860,#REF!,12,FALSE),0)</f>
        <v>0</v>
      </c>
      <c r="AJ1860" s="34">
        <f>IFERROR(VLOOKUP($H1860,#REF!,10,FALSE),0)</f>
        <v>0</v>
      </c>
      <c r="AK1860" s="34">
        <f>IFERROR(VLOOKUP($H1860,#REF!,11,FALSE),0)</f>
        <v>0</v>
      </c>
      <c r="AL1860" s="42">
        <f>IFERROR(VLOOKUP($H1860,#REF!,12,FALSE),0)</f>
        <v>0</v>
      </c>
      <c r="AM1860" s="34">
        <f>IFERROR(VLOOKUP($H1860,#REF!,10,FALSE),0)</f>
        <v>0</v>
      </c>
      <c r="AN1860" s="34">
        <f>IFERROR(VLOOKUP($H1860,#REF!,11,FALSE),0)</f>
        <v>0</v>
      </c>
      <c r="AO1860" s="42">
        <f>IFERROR(VLOOKUP($H1860,#REF!,12,FALSE),0)</f>
        <v>0</v>
      </c>
      <c r="AP1860" s="34">
        <f>IFERROR(VLOOKUP($H1860,#REF!,10,FALSE),0)</f>
        <v>0</v>
      </c>
      <c r="AQ1860" s="34">
        <f>IFERROR(VLOOKUP($H1860,#REF!,11,FALSE),0)</f>
        <v>0</v>
      </c>
      <c r="AR1860" s="42">
        <f>IFERROR(VLOOKUP($H1860,#REF!,12,FALSE),0)</f>
        <v>0</v>
      </c>
      <c r="AS1860" s="34">
        <f>IFERROR(VLOOKUP($H1860,#REF!,13,FALSE),0)</f>
        <v>0</v>
      </c>
      <c r="AT1860" s="34">
        <f>IFERROR(VLOOKUP($H1860,#REF!,14,FALSE),0)</f>
        <v>0</v>
      </c>
      <c r="AU1860" s="42">
        <f>IFERROR(VLOOKUP($H1860,#REF!,15,FALSE),0)</f>
        <v>0</v>
      </c>
      <c r="AV1860" s="34">
        <f>IFERROR(VLOOKUP($H1860,#REF!,15,FALSE),0)</f>
        <v>0</v>
      </c>
      <c r="AW1860" s="34">
        <f>IFERROR(VLOOKUP($H1860,#REF!,16,FALSE),0)</f>
        <v>0</v>
      </c>
      <c r="AX1860" s="42">
        <f>IFERROR(VLOOKUP($H1860,#REF!,17,FALSE),0)</f>
        <v>0</v>
      </c>
    </row>
    <row r="1861" spans="1:50" x14ac:dyDescent="0.3">
      <c r="A1861" s="33" t="str">
        <f t="shared" si="116"/>
        <v>0</v>
      </c>
      <c r="B1861" s="33">
        <f>+'R&amp;E EXPORT'!B1660</f>
        <v>0</v>
      </c>
      <c r="C1861" t="str">
        <f>IFERROR(VLOOKUP(A1861,'MCSJ Export'!A:C,3,FALSE),"")</f>
        <v/>
      </c>
      <c r="D1861" s="37">
        <f t="shared" ca="1" si="117"/>
        <v>0</v>
      </c>
      <c r="E1861" s="37">
        <f t="shared" ca="1" si="118"/>
        <v>0</v>
      </c>
      <c r="F1861" s="37">
        <f t="shared" ca="1" si="119"/>
        <v>0</v>
      </c>
      <c r="G1861" s="37"/>
      <c r="H1861" s="33">
        <f>+'R&amp;E EXPORT'!A1660</f>
        <v>0</v>
      </c>
      <c r="I1861" s="34">
        <f>IFERROR(VLOOKUP($H1861,'Gen F Rev'!$A:$M,15,FALSE),0)</f>
        <v>0</v>
      </c>
      <c r="J1861" s="34">
        <f>IFERROR(VLOOKUP($H1861,'Gen F Rev'!$A:$M,16,FALSE),0)</f>
        <v>0</v>
      </c>
      <c r="K1861" s="42">
        <f>IFERROR(VLOOKUP($H1861,'Gen F Rev'!$A:$M,17,FALSE),0)</f>
        <v>0</v>
      </c>
      <c r="L1861" s="34">
        <f>IFERROR(VLOOKUP($H1861,'Gen F Exp'!$A:$E,15,FALSE),0)</f>
        <v>0</v>
      </c>
      <c r="M1861" s="34">
        <f>IFERROR(VLOOKUP($H1861,'Gen F Exp'!$A:$E,16,FALSE),0)</f>
        <v>0</v>
      </c>
      <c r="N1861" s="42">
        <f>IFERROR(VLOOKUP($H1861,'Gen F Exp'!$A:$E,17,FALSE),0)</f>
        <v>0</v>
      </c>
      <c r="O1861" s="34">
        <f>IFERROR(VLOOKUP($H1861,'Water F Rev'!$A:$L,15,FALSE),0)</f>
        <v>0</v>
      </c>
      <c r="P1861" s="34">
        <f>IFERROR(VLOOKUP($H1861,'Water F Rev'!$A:$L,16,FALSE),0)</f>
        <v>0</v>
      </c>
      <c r="Q1861" s="42">
        <f>IFERROR(VLOOKUP($H1861,'Water F Rev'!$A:$L,17,FALSE),0)</f>
        <v>0</v>
      </c>
      <c r="R1861" s="34">
        <f>IFERROR(VLOOKUP($H1861,'Water F Exp'!$A:$K,15,FALSE),0)</f>
        <v>0</v>
      </c>
      <c r="S1861" s="34">
        <f>IFERROR(VLOOKUP($H1861,'Water F Exp'!$A:$K,16,FALSE),0)</f>
        <v>0</v>
      </c>
      <c r="T1861" s="42">
        <f>IFERROR(VLOOKUP($H1861,'Water F Exp'!$A:$K,17,FALSE),0)</f>
        <v>0</v>
      </c>
      <c r="U1861" s="34">
        <f ca="1">IFERROR(VLOOKUP($H1861,'Sewer F Rev'!$A:$E,15,FALSE),0)</f>
        <v>0</v>
      </c>
      <c r="V1861" s="34">
        <f ca="1">IFERROR(VLOOKUP($H1861,'Sewer F Rev'!$A:$E,16,FALSE),0)</f>
        <v>0</v>
      </c>
      <c r="W1861" s="42">
        <f ca="1">IFERROR(VLOOKUP($H1861,'Sewer F Rev'!$A:$E,17,FALSE),0)</f>
        <v>0</v>
      </c>
      <c r="X1861" s="34">
        <f>IFERROR(VLOOKUP($H1861,'Sewer F Exp'!$A:$B,15,FALSE),0)</f>
        <v>0</v>
      </c>
      <c r="Y1861" s="34">
        <f>IFERROR(VLOOKUP($H1861,'Sewer F Exp'!$A:$B,16,FALSE),0)</f>
        <v>0</v>
      </c>
      <c r="Z1861" s="42">
        <f>IFERROR(VLOOKUP($H1861,'Sewer F Exp'!$A:$B,17,FALSE),0)</f>
        <v>0</v>
      </c>
      <c r="AA1861" s="34">
        <f>IFERROR(VLOOKUP($H1861,'Refuse F Rev'!$A:$E,15,FALSE),0)</f>
        <v>0</v>
      </c>
      <c r="AB1861" s="34">
        <f>IFERROR(VLOOKUP($H1861,'Refuse F Rev'!$A:$E,16,FALSE),0)</f>
        <v>0</v>
      </c>
      <c r="AC1861" s="42">
        <f>IFERROR(VLOOKUP($H1861,'Refuse F Rev'!$A:$E,17,FALSE),0)</f>
        <v>0</v>
      </c>
      <c r="AD1861" s="34">
        <f>IFERROR(VLOOKUP($H1861,'Refuse F Exp'!$A:$E,15,FALSE),0)</f>
        <v>0</v>
      </c>
      <c r="AE1861" s="34">
        <f>IFERROR(VLOOKUP($H1861,'Refuse F Exp'!$A:$E,16,FALSE),0)</f>
        <v>0</v>
      </c>
      <c r="AF1861" s="42">
        <f>IFERROR(VLOOKUP($H1861,'Refuse F Exp'!$A:$E,17,FALSE),0)</f>
        <v>0</v>
      </c>
      <c r="AG1861" s="34">
        <f>IFERROR(VLOOKUP($H1861,#REF!,10,FALSE),0)</f>
        <v>0</v>
      </c>
      <c r="AH1861" s="34">
        <f>IFERROR(VLOOKUP($H1861,#REF!,11,FALSE),0)</f>
        <v>0</v>
      </c>
      <c r="AI1861" s="42">
        <f>IFERROR(VLOOKUP($H1861,#REF!,12,FALSE),0)</f>
        <v>0</v>
      </c>
      <c r="AJ1861" s="34">
        <f>IFERROR(VLOOKUP($H1861,#REF!,10,FALSE),0)</f>
        <v>0</v>
      </c>
      <c r="AK1861" s="34">
        <f>IFERROR(VLOOKUP($H1861,#REF!,11,FALSE),0)</f>
        <v>0</v>
      </c>
      <c r="AL1861" s="42">
        <f>IFERROR(VLOOKUP($H1861,#REF!,12,FALSE),0)</f>
        <v>0</v>
      </c>
      <c r="AM1861" s="34">
        <f>IFERROR(VLOOKUP($H1861,#REF!,10,FALSE),0)</f>
        <v>0</v>
      </c>
      <c r="AN1861" s="34">
        <f>IFERROR(VLOOKUP($H1861,#REF!,11,FALSE),0)</f>
        <v>0</v>
      </c>
      <c r="AO1861" s="42">
        <f>IFERROR(VLOOKUP($H1861,#REF!,12,FALSE),0)</f>
        <v>0</v>
      </c>
      <c r="AP1861" s="34">
        <f>IFERROR(VLOOKUP($H1861,#REF!,10,FALSE),0)</f>
        <v>0</v>
      </c>
      <c r="AQ1861" s="34">
        <f>IFERROR(VLOOKUP($H1861,#REF!,11,FALSE),0)</f>
        <v>0</v>
      </c>
      <c r="AR1861" s="42">
        <f>IFERROR(VLOOKUP($H1861,#REF!,12,FALSE),0)</f>
        <v>0</v>
      </c>
      <c r="AS1861" s="34">
        <f>IFERROR(VLOOKUP($H1861,#REF!,13,FALSE),0)</f>
        <v>0</v>
      </c>
      <c r="AT1861" s="34">
        <f>IFERROR(VLOOKUP($H1861,#REF!,14,FALSE),0)</f>
        <v>0</v>
      </c>
      <c r="AU1861" s="42">
        <f>IFERROR(VLOOKUP($H1861,#REF!,15,FALSE),0)</f>
        <v>0</v>
      </c>
      <c r="AV1861" s="34">
        <f>IFERROR(VLOOKUP($H1861,#REF!,15,FALSE),0)</f>
        <v>0</v>
      </c>
      <c r="AW1861" s="34">
        <f>IFERROR(VLOOKUP($H1861,#REF!,16,FALSE),0)</f>
        <v>0</v>
      </c>
      <c r="AX1861" s="42">
        <f>IFERROR(VLOOKUP($H1861,#REF!,17,FALSE),0)</f>
        <v>0</v>
      </c>
    </row>
    <row r="1862" spans="1:50" x14ac:dyDescent="0.3">
      <c r="A1862" s="33" t="str">
        <f t="shared" si="116"/>
        <v>0</v>
      </c>
      <c r="B1862" s="33">
        <f>+'R&amp;E EXPORT'!B1661</f>
        <v>0</v>
      </c>
      <c r="C1862" t="str">
        <f>IFERROR(VLOOKUP(A1862,'MCSJ Export'!A:C,3,FALSE),"")</f>
        <v/>
      </c>
      <c r="D1862" s="37">
        <f t="shared" ca="1" si="117"/>
        <v>0</v>
      </c>
      <c r="E1862" s="37">
        <f t="shared" ca="1" si="118"/>
        <v>0</v>
      </c>
      <c r="F1862" s="37">
        <f t="shared" ca="1" si="119"/>
        <v>0</v>
      </c>
      <c r="G1862" s="37"/>
      <c r="H1862" s="33">
        <f>+'R&amp;E EXPORT'!A1661</f>
        <v>0</v>
      </c>
      <c r="I1862" s="34">
        <f>IFERROR(VLOOKUP($H1862,'Gen F Rev'!$A:$M,15,FALSE),0)</f>
        <v>0</v>
      </c>
      <c r="J1862" s="34">
        <f>IFERROR(VLOOKUP($H1862,'Gen F Rev'!$A:$M,16,FALSE),0)</f>
        <v>0</v>
      </c>
      <c r="K1862" s="42">
        <f>IFERROR(VLOOKUP($H1862,'Gen F Rev'!$A:$M,17,FALSE),0)</f>
        <v>0</v>
      </c>
      <c r="L1862" s="34">
        <f>IFERROR(VLOOKUP($H1862,'Gen F Exp'!$A:$E,15,FALSE),0)</f>
        <v>0</v>
      </c>
      <c r="M1862" s="34">
        <f>IFERROR(VLOOKUP($H1862,'Gen F Exp'!$A:$E,16,FALSE),0)</f>
        <v>0</v>
      </c>
      <c r="N1862" s="42">
        <f>IFERROR(VLOOKUP($H1862,'Gen F Exp'!$A:$E,17,FALSE),0)</f>
        <v>0</v>
      </c>
      <c r="O1862" s="34">
        <f>IFERROR(VLOOKUP($H1862,'Water F Rev'!$A:$L,15,FALSE),0)</f>
        <v>0</v>
      </c>
      <c r="P1862" s="34">
        <f>IFERROR(VLOOKUP($H1862,'Water F Rev'!$A:$L,16,FALSE),0)</f>
        <v>0</v>
      </c>
      <c r="Q1862" s="42">
        <f>IFERROR(VLOOKUP($H1862,'Water F Rev'!$A:$L,17,FALSE),0)</f>
        <v>0</v>
      </c>
      <c r="R1862" s="34">
        <f>IFERROR(VLOOKUP($H1862,'Water F Exp'!$A:$K,15,FALSE),0)</f>
        <v>0</v>
      </c>
      <c r="S1862" s="34">
        <f>IFERROR(VLOOKUP($H1862,'Water F Exp'!$A:$K,16,FALSE),0)</f>
        <v>0</v>
      </c>
      <c r="T1862" s="42">
        <f>IFERROR(VLOOKUP($H1862,'Water F Exp'!$A:$K,17,FALSE),0)</f>
        <v>0</v>
      </c>
      <c r="U1862" s="34">
        <f ca="1">IFERROR(VLOOKUP($H1862,'Sewer F Rev'!$A:$E,15,FALSE),0)</f>
        <v>0</v>
      </c>
      <c r="V1862" s="34">
        <f ca="1">IFERROR(VLOOKUP($H1862,'Sewer F Rev'!$A:$E,16,FALSE),0)</f>
        <v>0</v>
      </c>
      <c r="W1862" s="42">
        <f ca="1">IFERROR(VLOOKUP($H1862,'Sewer F Rev'!$A:$E,17,FALSE),0)</f>
        <v>0</v>
      </c>
      <c r="X1862" s="34">
        <f>IFERROR(VLOOKUP($H1862,'Sewer F Exp'!$A:$B,15,FALSE),0)</f>
        <v>0</v>
      </c>
      <c r="Y1862" s="34">
        <f>IFERROR(VLOOKUP($H1862,'Sewer F Exp'!$A:$B,16,FALSE),0)</f>
        <v>0</v>
      </c>
      <c r="Z1862" s="42">
        <f>IFERROR(VLOOKUP($H1862,'Sewer F Exp'!$A:$B,17,FALSE),0)</f>
        <v>0</v>
      </c>
      <c r="AA1862" s="34">
        <f>IFERROR(VLOOKUP($H1862,'Refuse F Rev'!$A:$E,15,FALSE),0)</f>
        <v>0</v>
      </c>
      <c r="AB1862" s="34">
        <f>IFERROR(VLOOKUP($H1862,'Refuse F Rev'!$A:$E,16,FALSE),0)</f>
        <v>0</v>
      </c>
      <c r="AC1862" s="42">
        <f>IFERROR(VLOOKUP($H1862,'Refuse F Rev'!$A:$E,17,FALSE),0)</f>
        <v>0</v>
      </c>
      <c r="AD1862" s="34">
        <f>IFERROR(VLOOKUP($H1862,'Refuse F Exp'!$A:$E,15,FALSE),0)</f>
        <v>0</v>
      </c>
      <c r="AE1862" s="34">
        <f>IFERROR(VLOOKUP($H1862,'Refuse F Exp'!$A:$E,16,FALSE),0)</f>
        <v>0</v>
      </c>
      <c r="AF1862" s="42">
        <f>IFERROR(VLOOKUP($H1862,'Refuse F Exp'!$A:$E,17,FALSE),0)</f>
        <v>0</v>
      </c>
      <c r="AG1862" s="34">
        <f>IFERROR(VLOOKUP($H1862,#REF!,10,FALSE),0)</f>
        <v>0</v>
      </c>
      <c r="AH1862" s="34">
        <f>IFERROR(VLOOKUP($H1862,#REF!,11,FALSE),0)</f>
        <v>0</v>
      </c>
      <c r="AI1862" s="42">
        <f>IFERROR(VLOOKUP($H1862,#REF!,12,FALSE),0)</f>
        <v>0</v>
      </c>
      <c r="AJ1862" s="34">
        <f>IFERROR(VLOOKUP($H1862,#REF!,10,FALSE),0)</f>
        <v>0</v>
      </c>
      <c r="AK1862" s="34">
        <f>IFERROR(VLOOKUP($H1862,#REF!,11,FALSE),0)</f>
        <v>0</v>
      </c>
      <c r="AL1862" s="42">
        <f>IFERROR(VLOOKUP($H1862,#REF!,12,FALSE),0)</f>
        <v>0</v>
      </c>
      <c r="AM1862" s="34">
        <f>IFERROR(VLOOKUP($H1862,#REF!,10,FALSE),0)</f>
        <v>0</v>
      </c>
      <c r="AN1862" s="34">
        <f>IFERROR(VLOOKUP($H1862,#REF!,11,FALSE),0)</f>
        <v>0</v>
      </c>
      <c r="AO1862" s="42">
        <f>IFERROR(VLOOKUP($H1862,#REF!,12,FALSE),0)</f>
        <v>0</v>
      </c>
      <c r="AP1862" s="34">
        <f>IFERROR(VLOOKUP($H1862,#REF!,10,FALSE),0)</f>
        <v>0</v>
      </c>
      <c r="AQ1862" s="34">
        <f>IFERROR(VLOOKUP($H1862,#REF!,11,FALSE),0)</f>
        <v>0</v>
      </c>
      <c r="AR1862" s="42">
        <f>IFERROR(VLOOKUP($H1862,#REF!,12,FALSE),0)</f>
        <v>0</v>
      </c>
      <c r="AS1862" s="34">
        <f>IFERROR(VLOOKUP($H1862,#REF!,13,FALSE),0)</f>
        <v>0</v>
      </c>
      <c r="AT1862" s="34">
        <f>IFERROR(VLOOKUP($H1862,#REF!,14,FALSE),0)</f>
        <v>0</v>
      </c>
      <c r="AU1862" s="42">
        <f>IFERROR(VLOOKUP($H1862,#REF!,15,FALSE),0)</f>
        <v>0</v>
      </c>
      <c r="AV1862" s="34">
        <f>IFERROR(VLOOKUP($H1862,#REF!,15,FALSE),0)</f>
        <v>0</v>
      </c>
      <c r="AW1862" s="34">
        <f>IFERROR(VLOOKUP($H1862,#REF!,16,FALSE),0)</f>
        <v>0</v>
      </c>
      <c r="AX1862" s="42">
        <f>IFERROR(VLOOKUP($H1862,#REF!,17,FALSE),0)</f>
        <v>0</v>
      </c>
    </row>
    <row r="1863" spans="1:50" x14ac:dyDescent="0.3">
      <c r="A1863" s="33" t="str">
        <f t="shared" si="116"/>
        <v>0</v>
      </c>
      <c r="B1863" s="33">
        <f>+'R&amp;E EXPORT'!B1662</f>
        <v>0</v>
      </c>
      <c r="C1863" t="str">
        <f>IFERROR(VLOOKUP(A1863,'MCSJ Export'!A:C,3,FALSE),"")</f>
        <v/>
      </c>
      <c r="D1863" s="37">
        <f t="shared" ca="1" si="117"/>
        <v>0</v>
      </c>
      <c r="E1863" s="37">
        <f t="shared" ca="1" si="118"/>
        <v>0</v>
      </c>
      <c r="F1863" s="37">
        <f t="shared" ca="1" si="119"/>
        <v>0</v>
      </c>
      <c r="G1863" s="37"/>
      <c r="H1863" s="33">
        <f>+'R&amp;E EXPORT'!A1662</f>
        <v>0</v>
      </c>
      <c r="I1863" s="34">
        <f>IFERROR(VLOOKUP($H1863,'Gen F Rev'!$A:$M,15,FALSE),0)</f>
        <v>0</v>
      </c>
      <c r="J1863" s="34">
        <f>IFERROR(VLOOKUP($H1863,'Gen F Rev'!$A:$M,16,FALSE),0)</f>
        <v>0</v>
      </c>
      <c r="K1863" s="42">
        <f>IFERROR(VLOOKUP($H1863,'Gen F Rev'!$A:$M,17,FALSE),0)</f>
        <v>0</v>
      </c>
      <c r="L1863" s="34">
        <f>IFERROR(VLOOKUP($H1863,'Gen F Exp'!$A:$E,15,FALSE),0)</f>
        <v>0</v>
      </c>
      <c r="M1863" s="34">
        <f>IFERROR(VLOOKUP($H1863,'Gen F Exp'!$A:$E,16,FALSE),0)</f>
        <v>0</v>
      </c>
      <c r="N1863" s="42">
        <f>IFERROR(VLOOKUP($H1863,'Gen F Exp'!$A:$E,17,FALSE),0)</f>
        <v>0</v>
      </c>
      <c r="O1863" s="34">
        <f>IFERROR(VLOOKUP($H1863,'Water F Rev'!$A:$L,15,FALSE),0)</f>
        <v>0</v>
      </c>
      <c r="P1863" s="34">
        <f>IFERROR(VLOOKUP($H1863,'Water F Rev'!$A:$L,16,FALSE),0)</f>
        <v>0</v>
      </c>
      <c r="Q1863" s="42">
        <f>IFERROR(VLOOKUP($H1863,'Water F Rev'!$A:$L,17,FALSE),0)</f>
        <v>0</v>
      </c>
      <c r="R1863" s="34">
        <f>IFERROR(VLOOKUP($H1863,'Water F Exp'!$A:$K,15,FALSE),0)</f>
        <v>0</v>
      </c>
      <c r="S1863" s="34">
        <f>IFERROR(VLOOKUP($H1863,'Water F Exp'!$A:$K,16,FALSE),0)</f>
        <v>0</v>
      </c>
      <c r="T1863" s="42">
        <f>IFERROR(VLOOKUP($H1863,'Water F Exp'!$A:$K,17,FALSE),0)</f>
        <v>0</v>
      </c>
      <c r="U1863" s="34">
        <f ca="1">IFERROR(VLOOKUP($H1863,'Sewer F Rev'!$A:$E,15,FALSE),0)</f>
        <v>0</v>
      </c>
      <c r="V1863" s="34">
        <f ca="1">IFERROR(VLOOKUP($H1863,'Sewer F Rev'!$A:$E,16,FALSE),0)</f>
        <v>0</v>
      </c>
      <c r="W1863" s="42">
        <f ca="1">IFERROR(VLOOKUP($H1863,'Sewer F Rev'!$A:$E,17,FALSE),0)</f>
        <v>0</v>
      </c>
      <c r="X1863" s="34">
        <f>IFERROR(VLOOKUP($H1863,'Sewer F Exp'!$A:$B,15,FALSE),0)</f>
        <v>0</v>
      </c>
      <c r="Y1863" s="34">
        <f>IFERROR(VLOOKUP($H1863,'Sewer F Exp'!$A:$B,16,FALSE),0)</f>
        <v>0</v>
      </c>
      <c r="Z1863" s="42">
        <f>IFERROR(VLOOKUP($H1863,'Sewer F Exp'!$A:$B,17,FALSE),0)</f>
        <v>0</v>
      </c>
      <c r="AA1863" s="34">
        <f>IFERROR(VLOOKUP($H1863,'Refuse F Rev'!$A:$E,15,FALSE),0)</f>
        <v>0</v>
      </c>
      <c r="AB1863" s="34">
        <f>IFERROR(VLOOKUP($H1863,'Refuse F Rev'!$A:$E,16,FALSE),0)</f>
        <v>0</v>
      </c>
      <c r="AC1863" s="42">
        <f>IFERROR(VLOOKUP($H1863,'Refuse F Rev'!$A:$E,17,FALSE),0)</f>
        <v>0</v>
      </c>
      <c r="AD1863" s="34">
        <f>IFERROR(VLOOKUP($H1863,'Refuse F Exp'!$A:$E,15,FALSE),0)</f>
        <v>0</v>
      </c>
      <c r="AE1863" s="34">
        <f>IFERROR(VLOOKUP($H1863,'Refuse F Exp'!$A:$E,16,FALSE),0)</f>
        <v>0</v>
      </c>
      <c r="AF1863" s="42">
        <f>IFERROR(VLOOKUP($H1863,'Refuse F Exp'!$A:$E,17,FALSE),0)</f>
        <v>0</v>
      </c>
      <c r="AG1863" s="34">
        <f>IFERROR(VLOOKUP($H1863,#REF!,10,FALSE),0)</f>
        <v>0</v>
      </c>
      <c r="AH1863" s="34">
        <f>IFERROR(VLOOKUP($H1863,#REF!,11,FALSE),0)</f>
        <v>0</v>
      </c>
      <c r="AI1863" s="42">
        <f>IFERROR(VLOOKUP($H1863,#REF!,12,FALSE),0)</f>
        <v>0</v>
      </c>
      <c r="AJ1863" s="34">
        <f>IFERROR(VLOOKUP($H1863,#REF!,10,FALSE),0)</f>
        <v>0</v>
      </c>
      <c r="AK1863" s="34">
        <f>IFERROR(VLOOKUP($H1863,#REF!,11,FALSE),0)</f>
        <v>0</v>
      </c>
      <c r="AL1863" s="42">
        <f>IFERROR(VLOOKUP($H1863,#REF!,12,FALSE),0)</f>
        <v>0</v>
      </c>
      <c r="AM1863" s="34">
        <f>IFERROR(VLOOKUP($H1863,#REF!,10,FALSE),0)</f>
        <v>0</v>
      </c>
      <c r="AN1863" s="34">
        <f>IFERROR(VLOOKUP($H1863,#REF!,11,FALSE),0)</f>
        <v>0</v>
      </c>
      <c r="AO1863" s="42">
        <f>IFERROR(VLOOKUP($H1863,#REF!,12,FALSE),0)</f>
        <v>0</v>
      </c>
      <c r="AP1863" s="34">
        <f>IFERROR(VLOOKUP($H1863,#REF!,10,FALSE),0)</f>
        <v>0</v>
      </c>
      <c r="AQ1863" s="34">
        <f>IFERROR(VLOOKUP($H1863,#REF!,11,FALSE),0)</f>
        <v>0</v>
      </c>
      <c r="AR1863" s="42">
        <f>IFERROR(VLOOKUP($H1863,#REF!,12,FALSE),0)</f>
        <v>0</v>
      </c>
      <c r="AS1863" s="34">
        <f>IFERROR(VLOOKUP($H1863,#REF!,13,FALSE),0)</f>
        <v>0</v>
      </c>
      <c r="AT1863" s="34">
        <f>IFERROR(VLOOKUP($H1863,#REF!,14,FALSE),0)</f>
        <v>0</v>
      </c>
      <c r="AU1863" s="42">
        <f>IFERROR(VLOOKUP($H1863,#REF!,15,FALSE),0)</f>
        <v>0</v>
      </c>
      <c r="AV1863" s="34">
        <f>IFERROR(VLOOKUP($H1863,#REF!,15,FALSE),0)</f>
        <v>0</v>
      </c>
      <c r="AW1863" s="34">
        <f>IFERROR(VLOOKUP($H1863,#REF!,16,FALSE),0)</f>
        <v>0</v>
      </c>
      <c r="AX1863" s="42">
        <f>IFERROR(VLOOKUP($H1863,#REF!,17,FALSE),0)</f>
        <v>0</v>
      </c>
    </row>
    <row r="1864" spans="1:50" x14ac:dyDescent="0.3">
      <c r="A1864" s="33" t="str">
        <f t="shared" si="116"/>
        <v>0</v>
      </c>
      <c r="B1864" s="33">
        <f>+'R&amp;E EXPORT'!B1663</f>
        <v>0</v>
      </c>
      <c r="C1864" t="str">
        <f>IFERROR(VLOOKUP(A1864,'MCSJ Export'!A:C,3,FALSE),"")</f>
        <v/>
      </c>
      <c r="D1864" s="37">
        <f t="shared" ca="1" si="117"/>
        <v>0</v>
      </c>
      <c r="E1864" s="37">
        <f t="shared" ca="1" si="118"/>
        <v>0</v>
      </c>
      <c r="F1864" s="37">
        <f t="shared" ca="1" si="119"/>
        <v>0</v>
      </c>
      <c r="G1864" s="37"/>
      <c r="H1864" s="33">
        <f>+'R&amp;E EXPORT'!A1663</f>
        <v>0</v>
      </c>
      <c r="I1864" s="34">
        <f>IFERROR(VLOOKUP($H1864,'Gen F Rev'!$A:$M,15,FALSE),0)</f>
        <v>0</v>
      </c>
      <c r="J1864" s="34">
        <f>IFERROR(VLOOKUP($H1864,'Gen F Rev'!$A:$M,16,FALSE),0)</f>
        <v>0</v>
      </c>
      <c r="K1864" s="42">
        <f>IFERROR(VLOOKUP($H1864,'Gen F Rev'!$A:$M,17,FALSE),0)</f>
        <v>0</v>
      </c>
      <c r="L1864" s="34">
        <f>IFERROR(VLOOKUP($H1864,'Gen F Exp'!$A:$E,15,FALSE),0)</f>
        <v>0</v>
      </c>
      <c r="M1864" s="34">
        <f>IFERROR(VLOOKUP($H1864,'Gen F Exp'!$A:$E,16,FALSE),0)</f>
        <v>0</v>
      </c>
      <c r="N1864" s="42">
        <f>IFERROR(VLOOKUP($H1864,'Gen F Exp'!$A:$E,17,FALSE),0)</f>
        <v>0</v>
      </c>
      <c r="O1864" s="34">
        <f>IFERROR(VLOOKUP($H1864,'Water F Rev'!$A:$L,15,FALSE),0)</f>
        <v>0</v>
      </c>
      <c r="P1864" s="34">
        <f>IFERROR(VLOOKUP($H1864,'Water F Rev'!$A:$L,16,FALSE),0)</f>
        <v>0</v>
      </c>
      <c r="Q1864" s="42">
        <f>IFERROR(VLOOKUP($H1864,'Water F Rev'!$A:$L,17,FALSE),0)</f>
        <v>0</v>
      </c>
      <c r="R1864" s="34">
        <f>IFERROR(VLOOKUP($H1864,'Water F Exp'!$A:$K,15,FALSE),0)</f>
        <v>0</v>
      </c>
      <c r="S1864" s="34">
        <f>IFERROR(VLOOKUP($H1864,'Water F Exp'!$A:$K,16,FALSE),0)</f>
        <v>0</v>
      </c>
      <c r="T1864" s="42">
        <f>IFERROR(VLOOKUP($H1864,'Water F Exp'!$A:$K,17,FALSE),0)</f>
        <v>0</v>
      </c>
      <c r="U1864" s="34">
        <f ca="1">IFERROR(VLOOKUP($H1864,'Sewer F Rev'!$A:$E,15,FALSE),0)</f>
        <v>0</v>
      </c>
      <c r="V1864" s="34">
        <f ca="1">IFERROR(VLOOKUP($H1864,'Sewer F Rev'!$A:$E,16,FALSE),0)</f>
        <v>0</v>
      </c>
      <c r="W1864" s="42">
        <f ca="1">IFERROR(VLOOKUP($H1864,'Sewer F Rev'!$A:$E,17,FALSE),0)</f>
        <v>0</v>
      </c>
      <c r="X1864" s="34">
        <f>IFERROR(VLOOKUP($H1864,'Sewer F Exp'!$A:$B,15,FALSE),0)</f>
        <v>0</v>
      </c>
      <c r="Y1864" s="34">
        <f>IFERROR(VLOOKUP($H1864,'Sewer F Exp'!$A:$B,16,FALSE),0)</f>
        <v>0</v>
      </c>
      <c r="Z1864" s="42">
        <f>IFERROR(VLOOKUP($H1864,'Sewer F Exp'!$A:$B,17,FALSE),0)</f>
        <v>0</v>
      </c>
      <c r="AA1864" s="34">
        <f>IFERROR(VLOOKUP($H1864,'Refuse F Rev'!$A:$E,15,FALSE),0)</f>
        <v>0</v>
      </c>
      <c r="AB1864" s="34">
        <f>IFERROR(VLOOKUP($H1864,'Refuse F Rev'!$A:$E,16,FALSE),0)</f>
        <v>0</v>
      </c>
      <c r="AC1864" s="42">
        <f>IFERROR(VLOOKUP($H1864,'Refuse F Rev'!$A:$E,17,FALSE),0)</f>
        <v>0</v>
      </c>
      <c r="AD1864" s="34">
        <f>IFERROR(VLOOKUP($H1864,'Refuse F Exp'!$A:$E,15,FALSE),0)</f>
        <v>0</v>
      </c>
      <c r="AE1864" s="34">
        <f>IFERROR(VLOOKUP($H1864,'Refuse F Exp'!$A:$E,16,FALSE),0)</f>
        <v>0</v>
      </c>
      <c r="AF1864" s="42">
        <f>IFERROR(VLOOKUP($H1864,'Refuse F Exp'!$A:$E,17,FALSE),0)</f>
        <v>0</v>
      </c>
      <c r="AG1864" s="34">
        <f>IFERROR(VLOOKUP($H1864,#REF!,10,FALSE),0)</f>
        <v>0</v>
      </c>
      <c r="AH1864" s="34">
        <f>IFERROR(VLOOKUP($H1864,#REF!,11,FALSE),0)</f>
        <v>0</v>
      </c>
      <c r="AI1864" s="42">
        <f>IFERROR(VLOOKUP($H1864,#REF!,12,FALSE),0)</f>
        <v>0</v>
      </c>
      <c r="AJ1864" s="34">
        <f>IFERROR(VLOOKUP($H1864,#REF!,10,FALSE),0)</f>
        <v>0</v>
      </c>
      <c r="AK1864" s="34">
        <f>IFERROR(VLOOKUP($H1864,#REF!,11,FALSE),0)</f>
        <v>0</v>
      </c>
      <c r="AL1864" s="42">
        <f>IFERROR(VLOOKUP($H1864,#REF!,12,FALSE),0)</f>
        <v>0</v>
      </c>
      <c r="AM1864" s="34">
        <f>IFERROR(VLOOKUP($H1864,#REF!,10,FALSE),0)</f>
        <v>0</v>
      </c>
      <c r="AN1864" s="34">
        <f>IFERROR(VLOOKUP($H1864,#REF!,11,FALSE),0)</f>
        <v>0</v>
      </c>
      <c r="AO1864" s="42">
        <f>IFERROR(VLOOKUP($H1864,#REF!,12,FALSE),0)</f>
        <v>0</v>
      </c>
      <c r="AP1864" s="34">
        <f>IFERROR(VLOOKUP($H1864,#REF!,10,FALSE),0)</f>
        <v>0</v>
      </c>
      <c r="AQ1864" s="34">
        <f>IFERROR(VLOOKUP($H1864,#REF!,11,FALSE),0)</f>
        <v>0</v>
      </c>
      <c r="AR1864" s="42">
        <f>IFERROR(VLOOKUP($H1864,#REF!,12,FALSE),0)</f>
        <v>0</v>
      </c>
      <c r="AS1864" s="34">
        <f>IFERROR(VLOOKUP($H1864,#REF!,13,FALSE),0)</f>
        <v>0</v>
      </c>
      <c r="AT1864" s="34">
        <f>IFERROR(VLOOKUP($H1864,#REF!,14,FALSE),0)</f>
        <v>0</v>
      </c>
      <c r="AU1864" s="42">
        <f>IFERROR(VLOOKUP($H1864,#REF!,15,FALSE),0)</f>
        <v>0</v>
      </c>
      <c r="AV1864" s="34">
        <f>IFERROR(VLOOKUP($H1864,#REF!,15,FALSE),0)</f>
        <v>0</v>
      </c>
      <c r="AW1864" s="34">
        <f>IFERROR(VLOOKUP($H1864,#REF!,16,FALSE),0)</f>
        <v>0</v>
      </c>
      <c r="AX1864" s="42">
        <f>IFERROR(VLOOKUP($H1864,#REF!,17,FALSE),0)</f>
        <v>0</v>
      </c>
    </row>
    <row r="1865" spans="1:50" x14ac:dyDescent="0.3">
      <c r="A1865" s="33" t="str">
        <f t="shared" si="116"/>
        <v>0</v>
      </c>
      <c r="B1865" s="33">
        <f>+'R&amp;E EXPORT'!B1664</f>
        <v>0</v>
      </c>
      <c r="C1865" t="str">
        <f>IFERROR(VLOOKUP(A1865,'MCSJ Export'!A:C,3,FALSE),"")</f>
        <v/>
      </c>
      <c r="D1865" s="37">
        <f t="shared" ca="1" si="117"/>
        <v>0</v>
      </c>
      <c r="E1865" s="37">
        <f t="shared" ca="1" si="118"/>
        <v>0</v>
      </c>
      <c r="F1865" s="37">
        <f t="shared" ca="1" si="119"/>
        <v>0</v>
      </c>
      <c r="G1865" s="37"/>
      <c r="H1865" s="33">
        <f>+'R&amp;E EXPORT'!A1664</f>
        <v>0</v>
      </c>
      <c r="I1865" s="34">
        <f>IFERROR(VLOOKUP($H1865,'Gen F Rev'!$A:$M,15,FALSE),0)</f>
        <v>0</v>
      </c>
      <c r="J1865" s="34">
        <f>IFERROR(VLOOKUP($H1865,'Gen F Rev'!$A:$M,16,FALSE),0)</f>
        <v>0</v>
      </c>
      <c r="K1865" s="42">
        <f>IFERROR(VLOOKUP($H1865,'Gen F Rev'!$A:$M,17,FALSE),0)</f>
        <v>0</v>
      </c>
      <c r="L1865" s="34">
        <f>IFERROR(VLOOKUP($H1865,'Gen F Exp'!$A:$E,15,FALSE),0)</f>
        <v>0</v>
      </c>
      <c r="M1865" s="34">
        <f>IFERROR(VLOOKUP($H1865,'Gen F Exp'!$A:$E,16,FALSE),0)</f>
        <v>0</v>
      </c>
      <c r="N1865" s="42">
        <f>IFERROR(VLOOKUP($H1865,'Gen F Exp'!$A:$E,17,FALSE),0)</f>
        <v>0</v>
      </c>
      <c r="O1865" s="34">
        <f>IFERROR(VLOOKUP($H1865,'Water F Rev'!$A:$L,15,FALSE),0)</f>
        <v>0</v>
      </c>
      <c r="P1865" s="34">
        <f>IFERROR(VLOOKUP($H1865,'Water F Rev'!$A:$L,16,FALSE),0)</f>
        <v>0</v>
      </c>
      <c r="Q1865" s="42">
        <f>IFERROR(VLOOKUP($H1865,'Water F Rev'!$A:$L,17,FALSE),0)</f>
        <v>0</v>
      </c>
      <c r="R1865" s="34">
        <f>IFERROR(VLOOKUP($H1865,'Water F Exp'!$A:$K,15,FALSE),0)</f>
        <v>0</v>
      </c>
      <c r="S1865" s="34">
        <f>IFERROR(VLOOKUP($H1865,'Water F Exp'!$A:$K,16,FALSE),0)</f>
        <v>0</v>
      </c>
      <c r="T1865" s="42">
        <f>IFERROR(VLOOKUP($H1865,'Water F Exp'!$A:$K,17,FALSE),0)</f>
        <v>0</v>
      </c>
      <c r="U1865" s="34">
        <f ca="1">IFERROR(VLOOKUP($H1865,'Sewer F Rev'!$A:$E,15,FALSE),0)</f>
        <v>0</v>
      </c>
      <c r="V1865" s="34">
        <f ca="1">IFERROR(VLOOKUP($H1865,'Sewer F Rev'!$A:$E,16,FALSE),0)</f>
        <v>0</v>
      </c>
      <c r="W1865" s="42">
        <f ca="1">IFERROR(VLOOKUP($H1865,'Sewer F Rev'!$A:$E,17,FALSE),0)</f>
        <v>0</v>
      </c>
      <c r="X1865" s="34">
        <f>IFERROR(VLOOKUP($H1865,'Sewer F Exp'!$A:$B,15,FALSE),0)</f>
        <v>0</v>
      </c>
      <c r="Y1865" s="34">
        <f>IFERROR(VLOOKUP($H1865,'Sewer F Exp'!$A:$B,16,FALSE),0)</f>
        <v>0</v>
      </c>
      <c r="Z1865" s="42">
        <f>IFERROR(VLOOKUP($H1865,'Sewer F Exp'!$A:$B,17,FALSE),0)</f>
        <v>0</v>
      </c>
      <c r="AA1865" s="34">
        <f>IFERROR(VLOOKUP($H1865,'Refuse F Rev'!$A:$E,15,FALSE),0)</f>
        <v>0</v>
      </c>
      <c r="AB1865" s="34">
        <f>IFERROR(VLOOKUP($H1865,'Refuse F Rev'!$A:$E,16,FALSE),0)</f>
        <v>0</v>
      </c>
      <c r="AC1865" s="42">
        <f>IFERROR(VLOOKUP($H1865,'Refuse F Rev'!$A:$E,17,FALSE),0)</f>
        <v>0</v>
      </c>
      <c r="AD1865" s="34">
        <f>IFERROR(VLOOKUP($H1865,'Refuse F Exp'!$A:$E,15,FALSE),0)</f>
        <v>0</v>
      </c>
      <c r="AE1865" s="34">
        <f>IFERROR(VLOOKUP($H1865,'Refuse F Exp'!$A:$E,16,FALSE),0)</f>
        <v>0</v>
      </c>
      <c r="AF1865" s="42">
        <f>IFERROR(VLOOKUP($H1865,'Refuse F Exp'!$A:$E,17,FALSE),0)</f>
        <v>0</v>
      </c>
      <c r="AG1865" s="34">
        <f>IFERROR(VLOOKUP($H1865,#REF!,10,FALSE),0)</f>
        <v>0</v>
      </c>
      <c r="AH1865" s="34">
        <f>IFERROR(VLOOKUP($H1865,#REF!,11,FALSE),0)</f>
        <v>0</v>
      </c>
      <c r="AI1865" s="42">
        <f>IFERROR(VLOOKUP($H1865,#REF!,12,FALSE),0)</f>
        <v>0</v>
      </c>
      <c r="AJ1865" s="34">
        <f>IFERROR(VLOOKUP($H1865,#REF!,10,FALSE),0)</f>
        <v>0</v>
      </c>
      <c r="AK1865" s="34">
        <f>IFERROR(VLOOKUP($H1865,#REF!,11,FALSE),0)</f>
        <v>0</v>
      </c>
      <c r="AL1865" s="42">
        <f>IFERROR(VLOOKUP($H1865,#REF!,12,FALSE),0)</f>
        <v>0</v>
      </c>
      <c r="AM1865" s="34">
        <f>IFERROR(VLOOKUP($H1865,#REF!,10,FALSE),0)</f>
        <v>0</v>
      </c>
      <c r="AN1865" s="34">
        <f>IFERROR(VLOOKUP($H1865,#REF!,11,FALSE),0)</f>
        <v>0</v>
      </c>
      <c r="AO1865" s="42">
        <f>IFERROR(VLOOKUP($H1865,#REF!,12,FALSE),0)</f>
        <v>0</v>
      </c>
      <c r="AP1865" s="34">
        <f>IFERROR(VLOOKUP($H1865,#REF!,10,FALSE),0)</f>
        <v>0</v>
      </c>
      <c r="AQ1865" s="34">
        <f>IFERROR(VLOOKUP($H1865,#REF!,11,FALSE),0)</f>
        <v>0</v>
      </c>
      <c r="AR1865" s="42">
        <f>IFERROR(VLOOKUP($H1865,#REF!,12,FALSE),0)</f>
        <v>0</v>
      </c>
      <c r="AS1865" s="34">
        <f>IFERROR(VLOOKUP($H1865,#REF!,13,FALSE),0)</f>
        <v>0</v>
      </c>
      <c r="AT1865" s="34">
        <f>IFERROR(VLOOKUP($H1865,#REF!,14,FALSE),0)</f>
        <v>0</v>
      </c>
      <c r="AU1865" s="42">
        <f>IFERROR(VLOOKUP($H1865,#REF!,15,FALSE),0)</f>
        <v>0</v>
      </c>
      <c r="AV1865" s="34">
        <f>IFERROR(VLOOKUP($H1865,#REF!,15,FALSE),0)</f>
        <v>0</v>
      </c>
      <c r="AW1865" s="34">
        <f>IFERROR(VLOOKUP($H1865,#REF!,16,FALSE),0)</f>
        <v>0</v>
      </c>
      <c r="AX1865" s="42">
        <f>IFERROR(VLOOKUP($H1865,#REF!,17,FALSE),0)</f>
        <v>0</v>
      </c>
    </row>
    <row r="1866" spans="1:50" x14ac:dyDescent="0.3">
      <c r="A1866" s="33" t="str">
        <f t="shared" si="116"/>
        <v>0</v>
      </c>
      <c r="B1866" s="33">
        <f>+'R&amp;E EXPORT'!B1665</f>
        <v>0</v>
      </c>
      <c r="C1866" t="str">
        <f>IFERROR(VLOOKUP(A1866,'MCSJ Export'!A:C,3,FALSE),"")</f>
        <v/>
      </c>
      <c r="D1866" s="37">
        <f t="shared" ca="1" si="117"/>
        <v>0</v>
      </c>
      <c r="E1866" s="37">
        <f t="shared" ca="1" si="118"/>
        <v>0</v>
      </c>
      <c r="F1866" s="37">
        <f t="shared" ca="1" si="119"/>
        <v>0</v>
      </c>
      <c r="G1866" s="37"/>
      <c r="H1866" s="33">
        <f>+'R&amp;E EXPORT'!A1665</f>
        <v>0</v>
      </c>
      <c r="I1866" s="34">
        <f>IFERROR(VLOOKUP($H1866,'Gen F Rev'!$A:$M,15,FALSE),0)</f>
        <v>0</v>
      </c>
      <c r="J1866" s="34">
        <f>IFERROR(VLOOKUP($H1866,'Gen F Rev'!$A:$M,16,FALSE),0)</f>
        <v>0</v>
      </c>
      <c r="K1866" s="42">
        <f>IFERROR(VLOOKUP($H1866,'Gen F Rev'!$A:$M,17,FALSE),0)</f>
        <v>0</v>
      </c>
      <c r="L1866" s="34">
        <f>IFERROR(VLOOKUP($H1866,'Gen F Exp'!$A:$E,15,FALSE),0)</f>
        <v>0</v>
      </c>
      <c r="M1866" s="34">
        <f>IFERROR(VLOOKUP($H1866,'Gen F Exp'!$A:$E,16,FALSE),0)</f>
        <v>0</v>
      </c>
      <c r="N1866" s="42">
        <f>IFERROR(VLOOKUP($H1866,'Gen F Exp'!$A:$E,17,FALSE),0)</f>
        <v>0</v>
      </c>
      <c r="O1866" s="34">
        <f>IFERROR(VLOOKUP($H1866,'Water F Rev'!$A:$L,15,FALSE),0)</f>
        <v>0</v>
      </c>
      <c r="P1866" s="34">
        <f>IFERROR(VLOOKUP($H1866,'Water F Rev'!$A:$L,16,FALSE),0)</f>
        <v>0</v>
      </c>
      <c r="Q1866" s="42">
        <f>IFERROR(VLOOKUP($H1866,'Water F Rev'!$A:$L,17,FALSE),0)</f>
        <v>0</v>
      </c>
      <c r="R1866" s="34">
        <f>IFERROR(VLOOKUP($H1866,'Water F Exp'!$A:$K,15,FALSE),0)</f>
        <v>0</v>
      </c>
      <c r="S1866" s="34">
        <f>IFERROR(VLOOKUP($H1866,'Water F Exp'!$A:$K,16,FALSE),0)</f>
        <v>0</v>
      </c>
      <c r="T1866" s="42">
        <f>IFERROR(VLOOKUP($H1866,'Water F Exp'!$A:$K,17,FALSE),0)</f>
        <v>0</v>
      </c>
      <c r="U1866" s="34">
        <f ca="1">IFERROR(VLOOKUP($H1866,'Sewer F Rev'!$A:$E,15,FALSE),0)</f>
        <v>0</v>
      </c>
      <c r="V1866" s="34">
        <f ca="1">IFERROR(VLOOKUP($H1866,'Sewer F Rev'!$A:$E,16,FALSE),0)</f>
        <v>0</v>
      </c>
      <c r="W1866" s="42">
        <f ca="1">IFERROR(VLOOKUP($H1866,'Sewer F Rev'!$A:$E,17,FALSE),0)</f>
        <v>0</v>
      </c>
      <c r="X1866" s="34">
        <f>IFERROR(VLOOKUP($H1866,'Sewer F Exp'!$A:$B,15,FALSE),0)</f>
        <v>0</v>
      </c>
      <c r="Y1866" s="34">
        <f>IFERROR(VLOOKUP($H1866,'Sewer F Exp'!$A:$B,16,FALSE),0)</f>
        <v>0</v>
      </c>
      <c r="Z1866" s="42">
        <f>IFERROR(VLOOKUP($H1866,'Sewer F Exp'!$A:$B,17,FALSE),0)</f>
        <v>0</v>
      </c>
      <c r="AA1866" s="34">
        <f>IFERROR(VLOOKUP($H1866,'Refuse F Rev'!$A:$E,15,FALSE),0)</f>
        <v>0</v>
      </c>
      <c r="AB1866" s="34">
        <f>IFERROR(VLOOKUP($H1866,'Refuse F Rev'!$A:$E,16,FALSE),0)</f>
        <v>0</v>
      </c>
      <c r="AC1866" s="42">
        <f>IFERROR(VLOOKUP($H1866,'Refuse F Rev'!$A:$E,17,FALSE),0)</f>
        <v>0</v>
      </c>
      <c r="AD1866" s="34">
        <f>IFERROR(VLOOKUP($H1866,'Refuse F Exp'!$A:$E,15,FALSE),0)</f>
        <v>0</v>
      </c>
      <c r="AE1866" s="34">
        <f>IFERROR(VLOOKUP($H1866,'Refuse F Exp'!$A:$E,16,FALSE),0)</f>
        <v>0</v>
      </c>
      <c r="AF1866" s="42">
        <f>IFERROR(VLOOKUP($H1866,'Refuse F Exp'!$A:$E,17,FALSE),0)</f>
        <v>0</v>
      </c>
      <c r="AG1866" s="34">
        <f>IFERROR(VLOOKUP($H1866,#REF!,10,FALSE),0)</f>
        <v>0</v>
      </c>
      <c r="AH1866" s="34">
        <f>IFERROR(VLOOKUP($H1866,#REF!,11,FALSE),0)</f>
        <v>0</v>
      </c>
      <c r="AI1866" s="42">
        <f>IFERROR(VLOOKUP($H1866,#REF!,12,FALSE),0)</f>
        <v>0</v>
      </c>
      <c r="AJ1866" s="34">
        <f>IFERROR(VLOOKUP($H1866,#REF!,10,FALSE),0)</f>
        <v>0</v>
      </c>
      <c r="AK1866" s="34">
        <f>IFERROR(VLOOKUP($H1866,#REF!,11,FALSE),0)</f>
        <v>0</v>
      </c>
      <c r="AL1866" s="42">
        <f>IFERROR(VLOOKUP($H1866,#REF!,12,FALSE),0)</f>
        <v>0</v>
      </c>
      <c r="AM1866" s="34">
        <f>IFERROR(VLOOKUP($H1866,#REF!,10,FALSE),0)</f>
        <v>0</v>
      </c>
      <c r="AN1866" s="34">
        <f>IFERROR(VLOOKUP($H1866,#REF!,11,FALSE),0)</f>
        <v>0</v>
      </c>
      <c r="AO1866" s="42">
        <f>IFERROR(VLOOKUP($H1866,#REF!,12,FALSE),0)</f>
        <v>0</v>
      </c>
      <c r="AP1866" s="34">
        <f>IFERROR(VLOOKUP($H1866,#REF!,10,FALSE),0)</f>
        <v>0</v>
      </c>
      <c r="AQ1866" s="34">
        <f>IFERROR(VLOOKUP($H1866,#REF!,11,FALSE),0)</f>
        <v>0</v>
      </c>
      <c r="AR1866" s="42">
        <f>IFERROR(VLOOKUP($H1866,#REF!,12,FALSE),0)</f>
        <v>0</v>
      </c>
      <c r="AS1866" s="34">
        <f>IFERROR(VLOOKUP($H1866,#REF!,13,FALSE),0)</f>
        <v>0</v>
      </c>
      <c r="AT1866" s="34">
        <f>IFERROR(VLOOKUP($H1866,#REF!,14,FALSE),0)</f>
        <v>0</v>
      </c>
      <c r="AU1866" s="42">
        <f>IFERROR(VLOOKUP($H1866,#REF!,15,FALSE),0)</f>
        <v>0</v>
      </c>
      <c r="AV1866" s="34">
        <f>IFERROR(VLOOKUP($H1866,#REF!,15,FALSE),0)</f>
        <v>0</v>
      </c>
      <c r="AW1866" s="34">
        <f>IFERROR(VLOOKUP($H1866,#REF!,16,FALSE),0)</f>
        <v>0</v>
      </c>
      <c r="AX1866" s="42">
        <f>IFERROR(VLOOKUP($H1866,#REF!,17,FALSE),0)</f>
        <v>0</v>
      </c>
    </row>
    <row r="1867" spans="1:50" x14ac:dyDescent="0.3">
      <c r="A1867" s="33" t="str">
        <f t="shared" si="116"/>
        <v>0</v>
      </c>
      <c r="B1867" s="33">
        <f>+'R&amp;E EXPORT'!B1666</f>
        <v>0</v>
      </c>
      <c r="C1867" t="str">
        <f>IFERROR(VLOOKUP(A1867,'MCSJ Export'!A:C,3,FALSE),"")</f>
        <v/>
      </c>
      <c r="D1867" s="37">
        <f t="shared" ca="1" si="117"/>
        <v>0</v>
      </c>
      <c r="E1867" s="37">
        <f t="shared" ca="1" si="118"/>
        <v>0</v>
      </c>
      <c r="F1867" s="37">
        <f t="shared" ca="1" si="119"/>
        <v>0</v>
      </c>
      <c r="G1867" s="37"/>
      <c r="H1867" s="33">
        <f>+'R&amp;E EXPORT'!A1666</f>
        <v>0</v>
      </c>
      <c r="I1867" s="34">
        <f>IFERROR(VLOOKUP($H1867,'Gen F Rev'!$A:$M,15,FALSE),0)</f>
        <v>0</v>
      </c>
      <c r="J1867" s="34">
        <f>IFERROR(VLOOKUP($H1867,'Gen F Rev'!$A:$M,16,FALSE),0)</f>
        <v>0</v>
      </c>
      <c r="K1867" s="42">
        <f>IFERROR(VLOOKUP($H1867,'Gen F Rev'!$A:$M,17,FALSE),0)</f>
        <v>0</v>
      </c>
      <c r="L1867" s="34">
        <f>IFERROR(VLOOKUP($H1867,'Gen F Exp'!$A:$E,15,FALSE),0)</f>
        <v>0</v>
      </c>
      <c r="M1867" s="34">
        <f>IFERROR(VLOOKUP($H1867,'Gen F Exp'!$A:$E,16,FALSE),0)</f>
        <v>0</v>
      </c>
      <c r="N1867" s="42">
        <f>IFERROR(VLOOKUP($H1867,'Gen F Exp'!$A:$E,17,FALSE),0)</f>
        <v>0</v>
      </c>
      <c r="O1867" s="34">
        <f>IFERROR(VLOOKUP($H1867,'Water F Rev'!$A:$L,15,FALSE),0)</f>
        <v>0</v>
      </c>
      <c r="P1867" s="34">
        <f>IFERROR(VLOOKUP($H1867,'Water F Rev'!$A:$L,16,FALSE),0)</f>
        <v>0</v>
      </c>
      <c r="Q1867" s="42">
        <f>IFERROR(VLOOKUP($H1867,'Water F Rev'!$A:$L,17,FALSE),0)</f>
        <v>0</v>
      </c>
      <c r="R1867" s="34">
        <f>IFERROR(VLOOKUP($H1867,'Water F Exp'!$A:$K,15,FALSE),0)</f>
        <v>0</v>
      </c>
      <c r="S1867" s="34">
        <f>IFERROR(VLOOKUP($H1867,'Water F Exp'!$A:$K,16,FALSE),0)</f>
        <v>0</v>
      </c>
      <c r="T1867" s="42">
        <f>IFERROR(VLOOKUP($H1867,'Water F Exp'!$A:$K,17,FALSE),0)</f>
        <v>0</v>
      </c>
      <c r="U1867" s="34">
        <f ca="1">IFERROR(VLOOKUP($H1867,'Sewer F Rev'!$A:$E,15,FALSE),0)</f>
        <v>0</v>
      </c>
      <c r="V1867" s="34">
        <f ca="1">IFERROR(VLOOKUP($H1867,'Sewer F Rev'!$A:$E,16,FALSE),0)</f>
        <v>0</v>
      </c>
      <c r="W1867" s="42">
        <f ca="1">IFERROR(VLOOKUP($H1867,'Sewer F Rev'!$A:$E,17,FALSE),0)</f>
        <v>0</v>
      </c>
      <c r="X1867" s="34">
        <f>IFERROR(VLOOKUP($H1867,'Sewer F Exp'!$A:$B,15,FALSE),0)</f>
        <v>0</v>
      </c>
      <c r="Y1867" s="34">
        <f>IFERROR(VLOOKUP($H1867,'Sewer F Exp'!$A:$B,16,FALSE),0)</f>
        <v>0</v>
      </c>
      <c r="Z1867" s="42">
        <f>IFERROR(VLOOKUP($H1867,'Sewer F Exp'!$A:$B,17,FALSE),0)</f>
        <v>0</v>
      </c>
      <c r="AA1867" s="34">
        <f>IFERROR(VLOOKUP($H1867,'Refuse F Rev'!$A:$E,15,FALSE),0)</f>
        <v>0</v>
      </c>
      <c r="AB1867" s="34">
        <f>IFERROR(VLOOKUP($H1867,'Refuse F Rev'!$A:$E,16,FALSE),0)</f>
        <v>0</v>
      </c>
      <c r="AC1867" s="42">
        <f>IFERROR(VLOOKUP($H1867,'Refuse F Rev'!$A:$E,17,FALSE),0)</f>
        <v>0</v>
      </c>
      <c r="AD1867" s="34">
        <f>IFERROR(VLOOKUP($H1867,'Refuse F Exp'!$A:$E,15,FALSE),0)</f>
        <v>0</v>
      </c>
      <c r="AE1867" s="34">
        <f>IFERROR(VLOOKUP($H1867,'Refuse F Exp'!$A:$E,16,FALSE),0)</f>
        <v>0</v>
      </c>
      <c r="AF1867" s="42">
        <f>IFERROR(VLOOKUP($H1867,'Refuse F Exp'!$A:$E,17,FALSE),0)</f>
        <v>0</v>
      </c>
      <c r="AG1867" s="34">
        <f>IFERROR(VLOOKUP($H1867,#REF!,10,FALSE),0)</f>
        <v>0</v>
      </c>
      <c r="AH1867" s="34">
        <f>IFERROR(VLOOKUP($H1867,#REF!,11,FALSE),0)</f>
        <v>0</v>
      </c>
      <c r="AI1867" s="42">
        <f>IFERROR(VLOOKUP($H1867,#REF!,12,FALSE),0)</f>
        <v>0</v>
      </c>
      <c r="AJ1867" s="34">
        <f>IFERROR(VLOOKUP($H1867,#REF!,10,FALSE),0)</f>
        <v>0</v>
      </c>
      <c r="AK1867" s="34">
        <f>IFERROR(VLOOKUP($H1867,#REF!,11,FALSE),0)</f>
        <v>0</v>
      </c>
      <c r="AL1867" s="42">
        <f>IFERROR(VLOOKUP($H1867,#REF!,12,FALSE),0)</f>
        <v>0</v>
      </c>
      <c r="AM1867" s="34">
        <f>IFERROR(VLOOKUP($H1867,#REF!,10,FALSE),0)</f>
        <v>0</v>
      </c>
      <c r="AN1867" s="34">
        <f>IFERROR(VLOOKUP($H1867,#REF!,11,FALSE),0)</f>
        <v>0</v>
      </c>
      <c r="AO1867" s="42">
        <f>IFERROR(VLOOKUP($H1867,#REF!,12,FALSE),0)</f>
        <v>0</v>
      </c>
      <c r="AP1867" s="34">
        <f>IFERROR(VLOOKUP($H1867,#REF!,10,FALSE),0)</f>
        <v>0</v>
      </c>
      <c r="AQ1867" s="34">
        <f>IFERROR(VLOOKUP($H1867,#REF!,11,FALSE),0)</f>
        <v>0</v>
      </c>
      <c r="AR1867" s="42">
        <f>IFERROR(VLOOKUP($H1867,#REF!,12,FALSE),0)</f>
        <v>0</v>
      </c>
      <c r="AS1867" s="34">
        <f>IFERROR(VLOOKUP($H1867,#REF!,13,FALSE),0)</f>
        <v>0</v>
      </c>
      <c r="AT1867" s="34">
        <f>IFERROR(VLOOKUP($H1867,#REF!,14,FALSE),0)</f>
        <v>0</v>
      </c>
      <c r="AU1867" s="42">
        <f>IFERROR(VLOOKUP($H1867,#REF!,15,FALSE),0)</f>
        <v>0</v>
      </c>
      <c r="AV1867" s="34">
        <f>IFERROR(VLOOKUP($H1867,#REF!,15,FALSE),0)</f>
        <v>0</v>
      </c>
      <c r="AW1867" s="34">
        <f>IFERROR(VLOOKUP($H1867,#REF!,16,FALSE),0)</f>
        <v>0</v>
      </c>
      <c r="AX1867" s="42">
        <f>IFERROR(VLOOKUP($H1867,#REF!,17,FALSE),0)</f>
        <v>0</v>
      </c>
    </row>
    <row r="1868" spans="1:50" x14ac:dyDescent="0.3">
      <c r="A1868" s="33" t="str">
        <f t="shared" si="116"/>
        <v>0</v>
      </c>
      <c r="B1868" s="33">
        <f>+'R&amp;E EXPORT'!B1667</f>
        <v>0</v>
      </c>
      <c r="C1868" t="str">
        <f>IFERROR(VLOOKUP(A1868,'MCSJ Export'!A:C,3,FALSE),"")</f>
        <v/>
      </c>
      <c r="D1868" s="37">
        <f t="shared" ca="1" si="117"/>
        <v>0</v>
      </c>
      <c r="E1868" s="37">
        <f t="shared" ca="1" si="118"/>
        <v>0</v>
      </c>
      <c r="F1868" s="37">
        <f t="shared" ca="1" si="119"/>
        <v>0</v>
      </c>
      <c r="G1868" s="37"/>
      <c r="H1868" s="33">
        <f>+'R&amp;E EXPORT'!A1667</f>
        <v>0</v>
      </c>
      <c r="I1868" s="34">
        <f>IFERROR(VLOOKUP($H1868,'Gen F Rev'!$A:$M,15,FALSE),0)</f>
        <v>0</v>
      </c>
      <c r="J1868" s="34">
        <f>IFERROR(VLOOKUP($H1868,'Gen F Rev'!$A:$M,16,FALSE),0)</f>
        <v>0</v>
      </c>
      <c r="K1868" s="42">
        <f>IFERROR(VLOOKUP($H1868,'Gen F Rev'!$A:$M,17,FALSE),0)</f>
        <v>0</v>
      </c>
      <c r="L1868" s="34">
        <f>IFERROR(VLOOKUP($H1868,'Gen F Exp'!$A:$E,15,FALSE),0)</f>
        <v>0</v>
      </c>
      <c r="M1868" s="34">
        <f>IFERROR(VLOOKUP($H1868,'Gen F Exp'!$A:$E,16,FALSE),0)</f>
        <v>0</v>
      </c>
      <c r="N1868" s="42">
        <f>IFERROR(VLOOKUP($H1868,'Gen F Exp'!$A:$E,17,FALSE),0)</f>
        <v>0</v>
      </c>
      <c r="O1868" s="34">
        <f>IFERROR(VLOOKUP($H1868,'Water F Rev'!$A:$L,15,FALSE),0)</f>
        <v>0</v>
      </c>
      <c r="P1868" s="34">
        <f>IFERROR(VLOOKUP($H1868,'Water F Rev'!$A:$L,16,FALSE),0)</f>
        <v>0</v>
      </c>
      <c r="Q1868" s="42">
        <f>IFERROR(VLOOKUP($H1868,'Water F Rev'!$A:$L,17,FALSE),0)</f>
        <v>0</v>
      </c>
      <c r="R1868" s="34">
        <f>IFERROR(VLOOKUP($H1868,'Water F Exp'!$A:$K,15,FALSE),0)</f>
        <v>0</v>
      </c>
      <c r="S1868" s="34">
        <f>IFERROR(VLOOKUP($H1868,'Water F Exp'!$A:$K,16,FALSE),0)</f>
        <v>0</v>
      </c>
      <c r="T1868" s="42">
        <f>IFERROR(VLOOKUP($H1868,'Water F Exp'!$A:$K,17,FALSE),0)</f>
        <v>0</v>
      </c>
      <c r="U1868" s="34">
        <f ca="1">IFERROR(VLOOKUP($H1868,'Sewer F Rev'!$A:$E,15,FALSE),0)</f>
        <v>0</v>
      </c>
      <c r="V1868" s="34">
        <f ca="1">IFERROR(VLOOKUP($H1868,'Sewer F Rev'!$A:$E,16,FALSE),0)</f>
        <v>0</v>
      </c>
      <c r="W1868" s="42">
        <f ca="1">IFERROR(VLOOKUP($H1868,'Sewer F Rev'!$A:$E,17,FALSE),0)</f>
        <v>0</v>
      </c>
      <c r="X1868" s="34">
        <f>IFERROR(VLOOKUP($H1868,'Sewer F Exp'!$A:$B,15,FALSE),0)</f>
        <v>0</v>
      </c>
      <c r="Y1868" s="34">
        <f>IFERROR(VLOOKUP($H1868,'Sewer F Exp'!$A:$B,16,FALSE),0)</f>
        <v>0</v>
      </c>
      <c r="Z1868" s="42">
        <f>IFERROR(VLOOKUP($H1868,'Sewer F Exp'!$A:$B,17,FALSE),0)</f>
        <v>0</v>
      </c>
      <c r="AA1868" s="34">
        <f>IFERROR(VLOOKUP($H1868,'Refuse F Rev'!$A:$E,15,FALSE),0)</f>
        <v>0</v>
      </c>
      <c r="AB1868" s="34">
        <f>IFERROR(VLOOKUP($H1868,'Refuse F Rev'!$A:$E,16,FALSE),0)</f>
        <v>0</v>
      </c>
      <c r="AC1868" s="42">
        <f>IFERROR(VLOOKUP($H1868,'Refuse F Rev'!$A:$E,17,FALSE),0)</f>
        <v>0</v>
      </c>
      <c r="AD1868" s="34">
        <f>IFERROR(VLOOKUP($H1868,'Refuse F Exp'!$A:$E,15,FALSE),0)</f>
        <v>0</v>
      </c>
      <c r="AE1868" s="34">
        <f>IFERROR(VLOOKUP($H1868,'Refuse F Exp'!$A:$E,16,FALSE),0)</f>
        <v>0</v>
      </c>
      <c r="AF1868" s="42">
        <f>IFERROR(VLOOKUP($H1868,'Refuse F Exp'!$A:$E,17,FALSE),0)</f>
        <v>0</v>
      </c>
      <c r="AG1868" s="34">
        <f>IFERROR(VLOOKUP($H1868,#REF!,10,FALSE),0)</f>
        <v>0</v>
      </c>
      <c r="AH1868" s="34">
        <f>IFERROR(VLOOKUP($H1868,#REF!,11,FALSE),0)</f>
        <v>0</v>
      </c>
      <c r="AI1868" s="42">
        <f>IFERROR(VLOOKUP($H1868,#REF!,12,FALSE),0)</f>
        <v>0</v>
      </c>
      <c r="AJ1868" s="34">
        <f>IFERROR(VLOOKUP($H1868,#REF!,10,FALSE),0)</f>
        <v>0</v>
      </c>
      <c r="AK1868" s="34">
        <f>IFERROR(VLOOKUP($H1868,#REF!,11,FALSE),0)</f>
        <v>0</v>
      </c>
      <c r="AL1868" s="42">
        <f>IFERROR(VLOOKUP($H1868,#REF!,12,FALSE),0)</f>
        <v>0</v>
      </c>
      <c r="AM1868" s="34">
        <f>IFERROR(VLOOKUP($H1868,#REF!,10,FALSE),0)</f>
        <v>0</v>
      </c>
      <c r="AN1868" s="34">
        <f>IFERROR(VLOOKUP($H1868,#REF!,11,FALSE),0)</f>
        <v>0</v>
      </c>
      <c r="AO1868" s="42">
        <f>IFERROR(VLOOKUP($H1868,#REF!,12,FALSE),0)</f>
        <v>0</v>
      </c>
      <c r="AP1868" s="34">
        <f>IFERROR(VLOOKUP($H1868,#REF!,10,FALSE),0)</f>
        <v>0</v>
      </c>
      <c r="AQ1868" s="34">
        <f>IFERROR(VLOOKUP($H1868,#REF!,11,FALSE),0)</f>
        <v>0</v>
      </c>
      <c r="AR1868" s="42">
        <f>IFERROR(VLOOKUP($H1868,#REF!,12,FALSE),0)</f>
        <v>0</v>
      </c>
      <c r="AS1868" s="34">
        <f>IFERROR(VLOOKUP($H1868,#REF!,13,FALSE),0)</f>
        <v>0</v>
      </c>
      <c r="AT1868" s="34">
        <f>IFERROR(VLOOKUP($H1868,#REF!,14,FALSE),0)</f>
        <v>0</v>
      </c>
      <c r="AU1868" s="42">
        <f>IFERROR(VLOOKUP($H1868,#REF!,15,FALSE),0)</f>
        <v>0</v>
      </c>
      <c r="AV1868" s="34">
        <f>IFERROR(VLOOKUP($H1868,#REF!,15,FALSE),0)</f>
        <v>0</v>
      </c>
      <c r="AW1868" s="34">
        <f>IFERROR(VLOOKUP($H1868,#REF!,16,FALSE),0)</f>
        <v>0</v>
      </c>
      <c r="AX1868" s="42">
        <f>IFERROR(VLOOKUP($H1868,#REF!,17,FALSE),0)</f>
        <v>0</v>
      </c>
    </row>
    <row r="1869" spans="1:50" x14ac:dyDescent="0.3">
      <c r="A1869" s="33" t="str">
        <f t="shared" si="116"/>
        <v>0</v>
      </c>
      <c r="B1869" s="33">
        <f>+'R&amp;E EXPORT'!B1668</f>
        <v>0</v>
      </c>
      <c r="C1869" t="str">
        <f>IFERROR(VLOOKUP(A1869,'MCSJ Export'!A:C,3,FALSE),"")</f>
        <v/>
      </c>
      <c r="D1869" s="37">
        <f t="shared" ca="1" si="117"/>
        <v>0</v>
      </c>
      <c r="E1869" s="37">
        <f t="shared" ca="1" si="118"/>
        <v>0</v>
      </c>
      <c r="F1869" s="37">
        <f t="shared" ca="1" si="119"/>
        <v>0</v>
      </c>
      <c r="G1869" s="37"/>
      <c r="H1869" s="33">
        <f>+'R&amp;E EXPORT'!A1668</f>
        <v>0</v>
      </c>
      <c r="I1869" s="34">
        <f>IFERROR(VLOOKUP($H1869,'Gen F Rev'!$A:$M,15,FALSE),0)</f>
        <v>0</v>
      </c>
      <c r="J1869" s="34">
        <f>IFERROR(VLOOKUP($H1869,'Gen F Rev'!$A:$M,16,FALSE),0)</f>
        <v>0</v>
      </c>
      <c r="K1869" s="42">
        <f>IFERROR(VLOOKUP($H1869,'Gen F Rev'!$A:$M,17,FALSE),0)</f>
        <v>0</v>
      </c>
      <c r="L1869" s="34">
        <f>IFERROR(VLOOKUP($H1869,'Gen F Exp'!$A:$E,15,FALSE),0)</f>
        <v>0</v>
      </c>
      <c r="M1869" s="34">
        <f>IFERROR(VLOOKUP($H1869,'Gen F Exp'!$A:$E,16,FALSE),0)</f>
        <v>0</v>
      </c>
      <c r="N1869" s="42">
        <f>IFERROR(VLOOKUP($H1869,'Gen F Exp'!$A:$E,17,FALSE),0)</f>
        <v>0</v>
      </c>
      <c r="O1869" s="34">
        <f>IFERROR(VLOOKUP($H1869,'Water F Rev'!$A:$L,15,FALSE),0)</f>
        <v>0</v>
      </c>
      <c r="P1869" s="34">
        <f>IFERROR(VLOOKUP($H1869,'Water F Rev'!$A:$L,16,FALSE),0)</f>
        <v>0</v>
      </c>
      <c r="Q1869" s="42">
        <f>IFERROR(VLOOKUP($H1869,'Water F Rev'!$A:$L,17,FALSE),0)</f>
        <v>0</v>
      </c>
      <c r="R1869" s="34">
        <f>IFERROR(VLOOKUP($H1869,'Water F Exp'!$A:$K,15,FALSE),0)</f>
        <v>0</v>
      </c>
      <c r="S1869" s="34">
        <f>IFERROR(VLOOKUP($H1869,'Water F Exp'!$A:$K,16,FALSE),0)</f>
        <v>0</v>
      </c>
      <c r="T1869" s="42">
        <f>IFERROR(VLOOKUP($H1869,'Water F Exp'!$A:$K,17,FALSE),0)</f>
        <v>0</v>
      </c>
      <c r="U1869" s="34">
        <f ca="1">IFERROR(VLOOKUP($H1869,'Sewer F Rev'!$A:$E,15,FALSE),0)</f>
        <v>0</v>
      </c>
      <c r="V1869" s="34">
        <f ca="1">IFERROR(VLOOKUP($H1869,'Sewer F Rev'!$A:$E,16,FALSE),0)</f>
        <v>0</v>
      </c>
      <c r="W1869" s="42">
        <f ca="1">IFERROR(VLOOKUP($H1869,'Sewer F Rev'!$A:$E,17,FALSE),0)</f>
        <v>0</v>
      </c>
      <c r="X1869" s="34">
        <f>IFERROR(VLOOKUP($H1869,'Sewer F Exp'!$A:$B,15,FALSE),0)</f>
        <v>0</v>
      </c>
      <c r="Y1869" s="34">
        <f>IFERROR(VLOOKUP($H1869,'Sewer F Exp'!$A:$B,16,FALSE),0)</f>
        <v>0</v>
      </c>
      <c r="Z1869" s="42">
        <f>IFERROR(VLOOKUP($H1869,'Sewer F Exp'!$A:$B,17,FALSE),0)</f>
        <v>0</v>
      </c>
      <c r="AA1869" s="34">
        <f>IFERROR(VLOOKUP($H1869,'Refuse F Rev'!$A:$E,15,FALSE),0)</f>
        <v>0</v>
      </c>
      <c r="AB1869" s="34">
        <f>IFERROR(VLOOKUP($H1869,'Refuse F Rev'!$A:$E,16,FALSE),0)</f>
        <v>0</v>
      </c>
      <c r="AC1869" s="42">
        <f>IFERROR(VLOOKUP($H1869,'Refuse F Rev'!$A:$E,17,FALSE),0)</f>
        <v>0</v>
      </c>
      <c r="AD1869" s="34">
        <f>IFERROR(VLOOKUP($H1869,'Refuse F Exp'!$A:$E,15,FALSE),0)</f>
        <v>0</v>
      </c>
      <c r="AE1869" s="34">
        <f>IFERROR(VLOOKUP($H1869,'Refuse F Exp'!$A:$E,16,FALSE),0)</f>
        <v>0</v>
      </c>
      <c r="AF1869" s="42">
        <f>IFERROR(VLOOKUP($H1869,'Refuse F Exp'!$A:$E,17,FALSE),0)</f>
        <v>0</v>
      </c>
      <c r="AG1869" s="34">
        <f>IFERROR(VLOOKUP($H1869,#REF!,10,FALSE),0)</f>
        <v>0</v>
      </c>
      <c r="AH1869" s="34">
        <f>IFERROR(VLOOKUP($H1869,#REF!,11,FALSE),0)</f>
        <v>0</v>
      </c>
      <c r="AI1869" s="42">
        <f>IFERROR(VLOOKUP($H1869,#REF!,12,FALSE),0)</f>
        <v>0</v>
      </c>
      <c r="AJ1869" s="34">
        <f>IFERROR(VLOOKUP($H1869,#REF!,10,FALSE),0)</f>
        <v>0</v>
      </c>
      <c r="AK1869" s="34">
        <f>IFERROR(VLOOKUP($H1869,#REF!,11,FALSE),0)</f>
        <v>0</v>
      </c>
      <c r="AL1869" s="42">
        <f>IFERROR(VLOOKUP($H1869,#REF!,12,FALSE),0)</f>
        <v>0</v>
      </c>
      <c r="AM1869" s="34">
        <f>IFERROR(VLOOKUP($H1869,#REF!,10,FALSE),0)</f>
        <v>0</v>
      </c>
      <c r="AN1869" s="34">
        <f>IFERROR(VLOOKUP($H1869,#REF!,11,FALSE),0)</f>
        <v>0</v>
      </c>
      <c r="AO1869" s="42">
        <f>IFERROR(VLOOKUP($H1869,#REF!,12,FALSE),0)</f>
        <v>0</v>
      </c>
      <c r="AP1869" s="34">
        <f>IFERROR(VLOOKUP($H1869,#REF!,10,FALSE),0)</f>
        <v>0</v>
      </c>
      <c r="AQ1869" s="34">
        <f>IFERROR(VLOOKUP($H1869,#REF!,11,FALSE),0)</f>
        <v>0</v>
      </c>
      <c r="AR1869" s="42">
        <f>IFERROR(VLOOKUP($H1869,#REF!,12,FALSE),0)</f>
        <v>0</v>
      </c>
      <c r="AS1869" s="34">
        <f>IFERROR(VLOOKUP($H1869,#REF!,13,FALSE),0)</f>
        <v>0</v>
      </c>
      <c r="AT1869" s="34">
        <f>IFERROR(VLOOKUP($H1869,#REF!,14,FALSE),0)</f>
        <v>0</v>
      </c>
      <c r="AU1869" s="42">
        <f>IFERROR(VLOOKUP($H1869,#REF!,15,FALSE),0)</f>
        <v>0</v>
      </c>
      <c r="AV1869" s="34">
        <f>IFERROR(VLOOKUP($H1869,#REF!,15,FALSE),0)</f>
        <v>0</v>
      </c>
      <c r="AW1869" s="34">
        <f>IFERROR(VLOOKUP($H1869,#REF!,16,FALSE),0)</f>
        <v>0</v>
      </c>
      <c r="AX1869" s="42">
        <f>IFERROR(VLOOKUP($H1869,#REF!,17,FALSE),0)</f>
        <v>0</v>
      </c>
    </row>
    <row r="1870" spans="1:50" x14ac:dyDescent="0.3">
      <c r="A1870" s="33" t="str">
        <f t="shared" si="116"/>
        <v>0</v>
      </c>
      <c r="B1870" s="33">
        <f>+'R&amp;E EXPORT'!B1669</f>
        <v>0</v>
      </c>
      <c r="C1870" t="str">
        <f>IFERROR(VLOOKUP(A1870,'MCSJ Export'!A:C,3,FALSE),"")</f>
        <v/>
      </c>
      <c r="D1870" s="37">
        <f t="shared" ca="1" si="117"/>
        <v>0</v>
      </c>
      <c r="E1870" s="37">
        <f t="shared" ca="1" si="118"/>
        <v>0</v>
      </c>
      <c r="F1870" s="37">
        <f t="shared" ca="1" si="119"/>
        <v>0</v>
      </c>
      <c r="G1870" s="37"/>
      <c r="H1870" s="33">
        <f>+'R&amp;E EXPORT'!A1669</f>
        <v>0</v>
      </c>
      <c r="I1870" s="34">
        <f>IFERROR(VLOOKUP($H1870,'Gen F Rev'!$A:$M,15,FALSE),0)</f>
        <v>0</v>
      </c>
      <c r="J1870" s="34">
        <f>IFERROR(VLOOKUP($H1870,'Gen F Rev'!$A:$M,16,FALSE),0)</f>
        <v>0</v>
      </c>
      <c r="K1870" s="42">
        <f>IFERROR(VLOOKUP($H1870,'Gen F Rev'!$A:$M,17,FALSE),0)</f>
        <v>0</v>
      </c>
      <c r="L1870" s="34">
        <f>IFERROR(VLOOKUP($H1870,'Gen F Exp'!$A:$E,15,FALSE),0)</f>
        <v>0</v>
      </c>
      <c r="M1870" s="34">
        <f>IFERROR(VLOOKUP($H1870,'Gen F Exp'!$A:$E,16,FALSE),0)</f>
        <v>0</v>
      </c>
      <c r="N1870" s="42">
        <f>IFERROR(VLOOKUP($H1870,'Gen F Exp'!$A:$E,17,FALSE),0)</f>
        <v>0</v>
      </c>
      <c r="O1870" s="34">
        <f>IFERROR(VLOOKUP($H1870,'Water F Rev'!$A:$L,15,FALSE),0)</f>
        <v>0</v>
      </c>
      <c r="P1870" s="34">
        <f>IFERROR(VLOOKUP($H1870,'Water F Rev'!$A:$L,16,FALSE),0)</f>
        <v>0</v>
      </c>
      <c r="Q1870" s="42">
        <f>IFERROR(VLOOKUP($H1870,'Water F Rev'!$A:$L,17,FALSE),0)</f>
        <v>0</v>
      </c>
      <c r="R1870" s="34">
        <f>IFERROR(VLOOKUP($H1870,'Water F Exp'!$A:$K,15,FALSE),0)</f>
        <v>0</v>
      </c>
      <c r="S1870" s="34">
        <f>IFERROR(VLOOKUP($H1870,'Water F Exp'!$A:$K,16,FALSE),0)</f>
        <v>0</v>
      </c>
      <c r="T1870" s="42">
        <f>IFERROR(VLOOKUP($H1870,'Water F Exp'!$A:$K,17,FALSE),0)</f>
        <v>0</v>
      </c>
      <c r="U1870" s="34">
        <f ca="1">IFERROR(VLOOKUP($H1870,'Sewer F Rev'!$A:$E,15,FALSE),0)</f>
        <v>0</v>
      </c>
      <c r="V1870" s="34">
        <f ca="1">IFERROR(VLOOKUP($H1870,'Sewer F Rev'!$A:$E,16,FALSE),0)</f>
        <v>0</v>
      </c>
      <c r="W1870" s="42">
        <f ca="1">IFERROR(VLOOKUP($H1870,'Sewer F Rev'!$A:$E,17,FALSE),0)</f>
        <v>0</v>
      </c>
      <c r="X1870" s="34">
        <f>IFERROR(VLOOKUP($H1870,'Sewer F Exp'!$A:$B,15,FALSE),0)</f>
        <v>0</v>
      </c>
      <c r="Y1870" s="34">
        <f>IFERROR(VLOOKUP($H1870,'Sewer F Exp'!$A:$B,16,FALSE),0)</f>
        <v>0</v>
      </c>
      <c r="Z1870" s="42">
        <f>IFERROR(VLOOKUP($H1870,'Sewer F Exp'!$A:$B,17,FALSE),0)</f>
        <v>0</v>
      </c>
      <c r="AA1870" s="34">
        <f>IFERROR(VLOOKUP($H1870,'Refuse F Rev'!$A:$E,15,FALSE),0)</f>
        <v>0</v>
      </c>
      <c r="AB1870" s="34">
        <f>IFERROR(VLOOKUP($H1870,'Refuse F Rev'!$A:$E,16,FALSE),0)</f>
        <v>0</v>
      </c>
      <c r="AC1870" s="42">
        <f>IFERROR(VLOOKUP($H1870,'Refuse F Rev'!$A:$E,17,FALSE),0)</f>
        <v>0</v>
      </c>
      <c r="AD1870" s="34">
        <f>IFERROR(VLOOKUP($H1870,'Refuse F Exp'!$A:$E,15,FALSE),0)</f>
        <v>0</v>
      </c>
      <c r="AE1870" s="34">
        <f>IFERROR(VLOOKUP($H1870,'Refuse F Exp'!$A:$E,16,FALSE),0)</f>
        <v>0</v>
      </c>
      <c r="AF1870" s="42">
        <f>IFERROR(VLOOKUP($H1870,'Refuse F Exp'!$A:$E,17,FALSE),0)</f>
        <v>0</v>
      </c>
      <c r="AG1870" s="34">
        <f>IFERROR(VLOOKUP($H1870,#REF!,10,FALSE),0)</f>
        <v>0</v>
      </c>
      <c r="AH1870" s="34">
        <f>IFERROR(VLOOKUP($H1870,#REF!,11,FALSE),0)</f>
        <v>0</v>
      </c>
      <c r="AI1870" s="42">
        <f>IFERROR(VLOOKUP($H1870,#REF!,12,FALSE),0)</f>
        <v>0</v>
      </c>
      <c r="AJ1870" s="34">
        <f>IFERROR(VLOOKUP($H1870,#REF!,10,FALSE),0)</f>
        <v>0</v>
      </c>
      <c r="AK1870" s="34">
        <f>IFERROR(VLOOKUP($H1870,#REF!,11,FALSE),0)</f>
        <v>0</v>
      </c>
      <c r="AL1870" s="42">
        <f>IFERROR(VLOOKUP($H1870,#REF!,12,FALSE),0)</f>
        <v>0</v>
      </c>
      <c r="AM1870" s="34">
        <f>IFERROR(VLOOKUP($H1870,#REF!,10,FALSE),0)</f>
        <v>0</v>
      </c>
      <c r="AN1870" s="34">
        <f>IFERROR(VLOOKUP($H1870,#REF!,11,FALSE),0)</f>
        <v>0</v>
      </c>
      <c r="AO1870" s="42">
        <f>IFERROR(VLOOKUP($H1870,#REF!,12,FALSE),0)</f>
        <v>0</v>
      </c>
      <c r="AP1870" s="34">
        <f>IFERROR(VLOOKUP($H1870,#REF!,10,FALSE),0)</f>
        <v>0</v>
      </c>
      <c r="AQ1870" s="34">
        <f>IFERROR(VLOOKUP($H1870,#REF!,11,FALSE),0)</f>
        <v>0</v>
      </c>
      <c r="AR1870" s="42">
        <f>IFERROR(VLOOKUP($H1870,#REF!,12,FALSE),0)</f>
        <v>0</v>
      </c>
      <c r="AS1870" s="34">
        <f>IFERROR(VLOOKUP($H1870,#REF!,13,FALSE),0)</f>
        <v>0</v>
      </c>
      <c r="AT1870" s="34">
        <f>IFERROR(VLOOKUP($H1870,#REF!,14,FALSE),0)</f>
        <v>0</v>
      </c>
      <c r="AU1870" s="42">
        <f>IFERROR(VLOOKUP($H1870,#REF!,15,FALSE),0)</f>
        <v>0</v>
      </c>
      <c r="AV1870" s="34">
        <f>IFERROR(VLOOKUP($H1870,#REF!,15,FALSE),0)</f>
        <v>0</v>
      </c>
      <c r="AW1870" s="34">
        <f>IFERROR(VLOOKUP($H1870,#REF!,16,FALSE),0)</f>
        <v>0</v>
      </c>
      <c r="AX1870" s="42">
        <f>IFERROR(VLOOKUP($H1870,#REF!,17,FALSE),0)</f>
        <v>0</v>
      </c>
    </row>
    <row r="1871" spans="1:50" x14ac:dyDescent="0.3">
      <c r="A1871" s="33" t="str">
        <f t="shared" si="116"/>
        <v>0</v>
      </c>
      <c r="B1871" s="33">
        <f>+'R&amp;E EXPORT'!B1670</f>
        <v>0</v>
      </c>
      <c r="C1871" t="str">
        <f>IFERROR(VLOOKUP(A1871,'MCSJ Export'!A:C,3,FALSE),"")</f>
        <v/>
      </c>
      <c r="D1871" s="37">
        <f t="shared" ca="1" si="117"/>
        <v>0</v>
      </c>
      <c r="E1871" s="37">
        <f t="shared" ca="1" si="118"/>
        <v>0</v>
      </c>
      <c r="F1871" s="37">
        <f t="shared" ca="1" si="119"/>
        <v>0</v>
      </c>
      <c r="G1871" s="37"/>
      <c r="H1871" s="33">
        <f>+'R&amp;E EXPORT'!A1670</f>
        <v>0</v>
      </c>
      <c r="I1871" s="34">
        <f>IFERROR(VLOOKUP($H1871,'Gen F Rev'!$A:$M,15,FALSE),0)</f>
        <v>0</v>
      </c>
      <c r="J1871" s="34">
        <f>IFERROR(VLOOKUP($H1871,'Gen F Rev'!$A:$M,16,FALSE),0)</f>
        <v>0</v>
      </c>
      <c r="K1871" s="42">
        <f>IFERROR(VLOOKUP($H1871,'Gen F Rev'!$A:$M,17,FALSE),0)</f>
        <v>0</v>
      </c>
      <c r="L1871" s="34">
        <f>IFERROR(VLOOKUP($H1871,'Gen F Exp'!$A:$E,15,FALSE),0)</f>
        <v>0</v>
      </c>
      <c r="M1871" s="34">
        <f>IFERROR(VLOOKUP($H1871,'Gen F Exp'!$A:$E,16,FALSE),0)</f>
        <v>0</v>
      </c>
      <c r="N1871" s="42">
        <f>IFERROR(VLOOKUP($H1871,'Gen F Exp'!$A:$E,17,FALSE),0)</f>
        <v>0</v>
      </c>
      <c r="O1871" s="34">
        <f>IFERROR(VLOOKUP($H1871,'Water F Rev'!$A:$L,15,FALSE),0)</f>
        <v>0</v>
      </c>
      <c r="P1871" s="34">
        <f>IFERROR(VLOOKUP($H1871,'Water F Rev'!$A:$L,16,FALSE),0)</f>
        <v>0</v>
      </c>
      <c r="Q1871" s="42">
        <f>IFERROR(VLOOKUP($H1871,'Water F Rev'!$A:$L,17,FALSE),0)</f>
        <v>0</v>
      </c>
      <c r="R1871" s="34">
        <f>IFERROR(VLOOKUP($H1871,'Water F Exp'!$A:$K,15,FALSE),0)</f>
        <v>0</v>
      </c>
      <c r="S1871" s="34">
        <f>IFERROR(VLOOKUP($H1871,'Water F Exp'!$A:$K,16,FALSE),0)</f>
        <v>0</v>
      </c>
      <c r="T1871" s="42">
        <f>IFERROR(VLOOKUP($H1871,'Water F Exp'!$A:$K,17,FALSE),0)</f>
        <v>0</v>
      </c>
      <c r="U1871" s="34">
        <f ca="1">IFERROR(VLOOKUP($H1871,'Sewer F Rev'!$A:$E,15,FALSE),0)</f>
        <v>0</v>
      </c>
      <c r="V1871" s="34">
        <f ca="1">IFERROR(VLOOKUP($H1871,'Sewer F Rev'!$A:$E,16,FALSE),0)</f>
        <v>0</v>
      </c>
      <c r="W1871" s="42">
        <f ca="1">IFERROR(VLOOKUP($H1871,'Sewer F Rev'!$A:$E,17,FALSE),0)</f>
        <v>0</v>
      </c>
      <c r="X1871" s="34">
        <f>IFERROR(VLOOKUP($H1871,'Sewer F Exp'!$A:$B,15,FALSE),0)</f>
        <v>0</v>
      </c>
      <c r="Y1871" s="34">
        <f>IFERROR(VLOOKUP($H1871,'Sewer F Exp'!$A:$B,16,FALSE),0)</f>
        <v>0</v>
      </c>
      <c r="Z1871" s="42">
        <f>IFERROR(VLOOKUP($H1871,'Sewer F Exp'!$A:$B,17,FALSE),0)</f>
        <v>0</v>
      </c>
      <c r="AA1871" s="34">
        <f>IFERROR(VLOOKUP($H1871,'Refuse F Rev'!$A:$E,15,FALSE),0)</f>
        <v>0</v>
      </c>
      <c r="AB1871" s="34">
        <f>IFERROR(VLOOKUP($H1871,'Refuse F Rev'!$A:$E,16,FALSE),0)</f>
        <v>0</v>
      </c>
      <c r="AC1871" s="42">
        <f>IFERROR(VLOOKUP($H1871,'Refuse F Rev'!$A:$E,17,FALSE),0)</f>
        <v>0</v>
      </c>
      <c r="AD1871" s="34">
        <f>IFERROR(VLOOKUP($H1871,'Refuse F Exp'!$A:$E,15,FALSE),0)</f>
        <v>0</v>
      </c>
      <c r="AE1871" s="34">
        <f>IFERROR(VLOOKUP($H1871,'Refuse F Exp'!$A:$E,16,FALSE),0)</f>
        <v>0</v>
      </c>
      <c r="AF1871" s="42">
        <f>IFERROR(VLOOKUP($H1871,'Refuse F Exp'!$A:$E,17,FALSE),0)</f>
        <v>0</v>
      </c>
      <c r="AG1871" s="34">
        <f>IFERROR(VLOOKUP($H1871,#REF!,10,FALSE),0)</f>
        <v>0</v>
      </c>
      <c r="AH1871" s="34">
        <f>IFERROR(VLOOKUP($H1871,#REF!,11,FALSE),0)</f>
        <v>0</v>
      </c>
      <c r="AI1871" s="42">
        <f>IFERROR(VLOOKUP($H1871,#REF!,12,FALSE),0)</f>
        <v>0</v>
      </c>
      <c r="AJ1871" s="34">
        <f>IFERROR(VLOOKUP($H1871,#REF!,10,FALSE),0)</f>
        <v>0</v>
      </c>
      <c r="AK1871" s="34">
        <f>IFERROR(VLOOKUP($H1871,#REF!,11,FALSE),0)</f>
        <v>0</v>
      </c>
      <c r="AL1871" s="42">
        <f>IFERROR(VLOOKUP($H1871,#REF!,12,FALSE),0)</f>
        <v>0</v>
      </c>
      <c r="AM1871" s="34">
        <f>IFERROR(VLOOKUP($H1871,#REF!,10,FALSE),0)</f>
        <v>0</v>
      </c>
      <c r="AN1871" s="34">
        <f>IFERROR(VLOOKUP($H1871,#REF!,11,FALSE),0)</f>
        <v>0</v>
      </c>
      <c r="AO1871" s="42">
        <f>IFERROR(VLOOKUP($H1871,#REF!,12,FALSE),0)</f>
        <v>0</v>
      </c>
      <c r="AP1871" s="34">
        <f>IFERROR(VLOOKUP($H1871,#REF!,10,FALSE),0)</f>
        <v>0</v>
      </c>
      <c r="AQ1871" s="34">
        <f>IFERROR(VLOOKUP($H1871,#REF!,11,FALSE),0)</f>
        <v>0</v>
      </c>
      <c r="AR1871" s="42">
        <f>IFERROR(VLOOKUP($H1871,#REF!,12,FALSE),0)</f>
        <v>0</v>
      </c>
      <c r="AS1871" s="34">
        <f>IFERROR(VLOOKUP($H1871,#REF!,13,FALSE),0)</f>
        <v>0</v>
      </c>
      <c r="AT1871" s="34">
        <f>IFERROR(VLOOKUP($H1871,#REF!,14,FALSE),0)</f>
        <v>0</v>
      </c>
      <c r="AU1871" s="42">
        <f>IFERROR(VLOOKUP($H1871,#REF!,15,FALSE),0)</f>
        <v>0</v>
      </c>
      <c r="AV1871" s="34">
        <f>IFERROR(VLOOKUP($H1871,#REF!,15,FALSE),0)</f>
        <v>0</v>
      </c>
      <c r="AW1871" s="34">
        <f>IFERROR(VLOOKUP($H1871,#REF!,16,FALSE),0)</f>
        <v>0</v>
      </c>
      <c r="AX1871" s="42">
        <f>IFERROR(VLOOKUP($H1871,#REF!,17,FALSE),0)</f>
        <v>0</v>
      </c>
    </row>
    <row r="1872" spans="1:50" x14ac:dyDescent="0.3">
      <c r="A1872" s="33" t="str">
        <f t="shared" si="116"/>
        <v>0</v>
      </c>
      <c r="B1872" s="33">
        <f>+'R&amp;E EXPORT'!B1671</f>
        <v>0</v>
      </c>
      <c r="C1872" t="str">
        <f>IFERROR(VLOOKUP(A1872,'MCSJ Export'!A:C,3,FALSE),"")</f>
        <v/>
      </c>
      <c r="D1872" s="37">
        <f t="shared" ca="1" si="117"/>
        <v>0</v>
      </c>
      <c r="E1872" s="37">
        <f t="shared" ca="1" si="118"/>
        <v>0</v>
      </c>
      <c r="F1872" s="37">
        <f t="shared" ca="1" si="119"/>
        <v>0</v>
      </c>
      <c r="G1872" s="37"/>
      <c r="H1872" s="33">
        <f>+'R&amp;E EXPORT'!A1671</f>
        <v>0</v>
      </c>
      <c r="I1872" s="34">
        <f>IFERROR(VLOOKUP($H1872,'Gen F Rev'!$A:$M,15,FALSE),0)</f>
        <v>0</v>
      </c>
      <c r="J1872" s="34">
        <f>IFERROR(VLOOKUP($H1872,'Gen F Rev'!$A:$M,16,FALSE),0)</f>
        <v>0</v>
      </c>
      <c r="K1872" s="42">
        <f>IFERROR(VLOOKUP($H1872,'Gen F Rev'!$A:$M,17,FALSE),0)</f>
        <v>0</v>
      </c>
      <c r="L1872" s="34">
        <f>IFERROR(VLOOKUP($H1872,'Gen F Exp'!$A:$E,15,FALSE),0)</f>
        <v>0</v>
      </c>
      <c r="M1872" s="34">
        <f>IFERROR(VLOOKUP($H1872,'Gen F Exp'!$A:$E,16,FALSE),0)</f>
        <v>0</v>
      </c>
      <c r="N1872" s="42">
        <f>IFERROR(VLOOKUP($H1872,'Gen F Exp'!$A:$E,17,FALSE),0)</f>
        <v>0</v>
      </c>
      <c r="O1872" s="34">
        <f>IFERROR(VLOOKUP($H1872,'Water F Rev'!$A:$L,15,FALSE),0)</f>
        <v>0</v>
      </c>
      <c r="P1872" s="34">
        <f>IFERROR(VLOOKUP($H1872,'Water F Rev'!$A:$L,16,FALSE),0)</f>
        <v>0</v>
      </c>
      <c r="Q1872" s="42">
        <f>IFERROR(VLOOKUP($H1872,'Water F Rev'!$A:$L,17,FALSE),0)</f>
        <v>0</v>
      </c>
      <c r="R1872" s="34">
        <f>IFERROR(VLOOKUP($H1872,'Water F Exp'!$A:$K,15,FALSE),0)</f>
        <v>0</v>
      </c>
      <c r="S1872" s="34">
        <f>IFERROR(VLOOKUP($H1872,'Water F Exp'!$A:$K,16,FALSE),0)</f>
        <v>0</v>
      </c>
      <c r="T1872" s="42">
        <f>IFERROR(VLOOKUP($H1872,'Water F Exp'!$A:$K,17,FALSE),0)</f>
        <v>0</v>
      </c>
      <c r="U1872" s="34">
        <f ca="1">IFERROR(VLOOKUP($H1872,'Sewer F Rev'!$A:$E,15,FALSE),0)</f>
        <v>0</v>
      </c>
      <c r="V1872" s="34">
        <f ca="1">IFERROR(VLOOKUP($H1872,'Sewer F Rev'!$A:$E,16,FALSE),0)</f>
        <v>0</v>
      </c>
      <c r="W1872" s="42">
        <f ca="1">IFERROR(VLOOKUP($H1872,'Sewer F Rev'!$A:$E,17,FALSE),0)</f>
        <v>0</v>
      </c>
      <c r="X1872" s="34">
        <f>IFERROR(VLOOKUP($H1872,'Sewer F Exp'!$A:$B,15,FALSE),0)</f>
        <v>0</v>
      </c>
      <c r="Y1872" s="34">
        <f>IFERROR(VLOOKUP($H1872,'Sewer F Exp'!$A:$B,16,FALSE),0)</f>
        <v>0</v>
      </c>
      <c r="Z1872" s="42">
        <f>IFERROR(VLOOKUP($H1872,'Sewer F Exp'!$A:$B,17,FALSE),0)</f>
        <v>0</v>
      </c>
      <c r="AA1872" s="34">
        <f>IFERROR(VLOOKUP($H1872,'Refuse F Rev'!$A:$E,15,FALSE),0)</f>
        <v>0</v>
      </c>
      <c r="AB1872" s="34">
        <f>IFERROR(VLOOKUP($H1872,'Refuse F Rev'!$A:$E,16,FALSE),0)</f>
        <v>0</v>
      </c>
      <c r="AC1872" s="42">
        <f>IFERROR(VLOOKUP($H1872,'Refuse F Rev'!$A:$E,17,FALSE),0)</f>
        <v>0</v>
      </c>
      <c r="AD1872" s="34">
        <f>IFERROR(VLOOKUP($H1872,'Refuse F Exp'!$A:$E,15,FALSE),0)</f>
        <v>0</v>
      </c>
      <c r="AE1872" s="34">
        <f>IFERROR(VLOOKUP($H1872,'Refuse F Exp'!$A:$E,16,FALSE),0)</f>
        <v>0</v>
      </c>
      <c r="AF1872" s="42">
        <f>IFERROR(VLOOKUP($H1872,'Refuse F Exp'!$A:$E,17,FALSE),0)</f>
        <v>0</v>
      </c>
      <c r="AG1872" s="34">
        <f>IFERROR(VLOOKUP($H1872,#REF!,10,FALSE),0)</f>
        <v>0</v>
      </c>
      <c r="AH1872" s="34">
        <f>IFERROR(VLOOKUP($H1872,#REF!,11,FALSE),0)</f>
        <v>0</v>
      </c>
      <c r="AI1872" s="42">
        <f>IFERROR(VLOOKUP($H1872,#REF!,12,FALSE),0)</f>
        <v>0</v>
      </c>
      <c r="AJ1872" s="34">
        <f>IFERROR(VLOOKUP($H1872,#REF!,10,FALSE),0)</f>
        <v>0</v>
      </c>
      <c r="AK1872" s="34">
        <f>IFERROR(VLOOKUP($H1872,#REF!,11,FALSE),0)</f>
        <v>0</v>
      </c>
      <c r="AL1872" s="42">
        <f>IFERROR(VLOOKUP($H1872,#REF!,12,FALSE),0)</f>
        <v>0</v>
      </c>
      <c r="AM1872" s="34">
        <f>IFERROR(VLOOKUP($H1872,#REF!,10,FALSE),0)</f>
        <v>0</v>
      </c>
      <c r="AN1872" s="34">
        <f>IFERROR(VLOOKUP($H1872,#REF!,11,FALSE),0)</f>
        <v>0</v>
      </c>
      <c r="AO1872" s="42">
        <f>IFERROR(VLOOKUP($H1872,#REF!,12,FALSE),0)</f>
        <v>0</v>
      </c>
      <c r="AP1872" s="34">
        <f>IFERROR(VLOOKUP($H1872,#REF!,10,FALSE),0)</f>
        <v>0</v>
      </c>
      <c r="AQ1872" s="34">
        <f>IFERROR(VLOOKUP($H1872,#REF!,11,FALSE),0)</f>
        <v>0</v>
      </c>
      <c r="AR1872" s="42">
        <f>IFERROR(VLOOKUP($H1872,#REF!,12,FALSE),0)</f>
        <v>0</v>
      </c>
      <c r="AS1872" s="34">
        <f>IFERROR(VLOOKUP($H1872,#REF!,13,FALSE),0)</f>
        <v>0</v>
      </c>
      <c r="AT1872" s="34">
        <f>IFERROR(VLOOKUP($H1872,#REF!,14,FALSE),0)</f>
        <v>0</v>
      </c>
      <c r="AU1872" s="42">
        <f>IFERROR(VLOOKUP($H1872,#REF!,15,FALSE),0)</f>
        <v>0</v>
      </c>
      <c r="AV1872" s="34">
        <f>IFERROR(VLOOKUP($H1872,#REF!,15,FALSE),0)</f>
        <v>0</v>
      </c>
      <c r="AW1872" s="34">
        <f>IFERROR(VLOOKUP($H1872,#REF!,16,FALSE),0)</f>
        <v>0</v>
      </c>
      <c r="AX1872" s="42">
        <f>IFERROR(VLOOKUP($H1872,#REF!,17,FALSE),0)</f>
        <v>0</v>
      </c>
    </row>
    <row r="1873" spans="1:50" x14ac:dyDescent="0.3">
      <c r="A1873" s="33" t="str">
        <f t="shared" si="116"/>
        <v>0</v>
      </c>
      <c r="B1873" s="33">
        <f>+'R&amp;E EXPORT'!B1672</f>
        <v>0</v>
      </c>
      <c r="C1873" t="str">
        <f>IFERROR(VLOOKUP(A1873,'MCSJ Export'!A:C,3,FALSE),"")</f>
        <v/>
      </c>
      <c r="D1873" s="37">
        <f t="shared" ca="1" si="117"/>
        <v>0</v>
      </c>
      <c r="E1873" s="37">
        <f t="shared" ca="1" si="118"/>
        <v>0</v>
      </c>
      <c r="F1873" s="37">
        <f t="shared" ca="1" si="119"/>
        <v>0</v>
      </c>
      <c r="G1873" s="37"/>
      <c r="H1873" s="33">
        <f>+'R&amp;E EXPORT'!A1672</f>
        <v>0</v>
      </c>
      <c r="I1873" s="34">
        <f>IFERROR(VLOOKUP($H1873,'Gen F Rev'!$A:$M,15,FALSE),0)</f>
        <v>0</v>
      </c>
      <c r="J1873" s="34">
        <f>IFERROR(VLOOKUP($H1873,'Gen F Rev'!$A:$M,16,FALSE),0)</f>
        <v>0</v>
      </c>
      <c r="K1873" s="42">
        <f>IFERROR(VLOOKUP($H1873,'Gen F Rev'!$A:$M,17,FALSE),0)</f>
        <v>0</v>
      </c>
      <c r="L1873" s="34">
        <f>IFERROR(VLOOKUP($H1873,'Gen F Exp'!$A:$E,15,FALSE),0)</f>
        <v>0</v>
      </c>
      <c r="M1873" s="34">
        <f>IFERROR(VLOOKUP($H1873,'Gen F Exp'!$A:$E,16,FALSE),0)</f>
        <v>0</v>
      </c>
      <c r="N1873" s="42">
        <f>IFERROR(VLOOKUP($H1873,'Gen F Exp'!$A:$E,17,FALSE),0)</f>
        <v>0</v>
      </c>
      <c r="O1873" s="34">
        <f>IFERROR(VLOOKUP($H1873,'Water F Rev'!$A:$L,15,FALSE),0)</f>
        <v>0</v>
      </c>
      <c r="P1873" s="34">
        <f>IFERROR(VLOOKUP($H1873,'Water F Rev'!$A:$L,16,FALSE),0)</f>
        <v>0</v>
      </c>
      <c r="Q1873" s="42">
        <f>IFERROR(VLOOKUP($H1873,'Water F Rev'!$A:$L,17,FALSE),0)</f>
        <v>0</v>
      </c>
      <c r="R1873" s="34">
        <f>IFERROR(VLOOKUP($H1873,'Water F Exp'!$A:$K,15,FALSE),0)</f>
        <v>0</v>
      </c>
      <c r="S1873" s="34">
        <f>IFERROR(VLOOKUP($H1873,'Water F Exp'!$A:$K,16,FALSE),0)</f>
        <v>0</v>
      </c>
      <c r="T1873" s="42">
        <f>IFERROR(VLOOKUP($H1873,'Water F Exp'!$A:$K,17,FALSE),0)</f>
        <v>0</v>
      </c>
      <c r="U1873" s="34">
        <f ca="1">IFERROR(VLOOKUP($H1873,'Sewer F Rev'!$A:$E,15,FALSE),0)</f>
        <v>0</v>
      </c>
      <c r="V1873" s="34">
        <f ca="1">IFERROR(VLOOKUP($H1873,'Sewer F Rev'!$A:$E,16,FALSE),0)</f>
        <v>0</v>
      </c>
      <c r="W1873" s="42">
        <f ca="1">IFERROR(VLOOKUP($H1873,'Sewer F Rev'!$A:$E,17,FALSE),0)</f>
        <v>0</v>
      </c>
      <c r="X1873" s="34">
        <f>IFERROR(VLOOKUP($H1873,'Sewer F Exp'!$A:$B,15,FALSE),0)</f>
        <v>0</v>
      </c>
      <c r="Y1873" s="34">
        <f>IFERROR(VLOOKUP($H1873,'Sewer F Exp'!$A:$B,16,FALSE),0)</f>
        <v>0</v>
      </c>
      <c r="Z1873" s="42">
        <f>IFERROR(VLOOKUP($H1873,'Sewer F Exp'!$A:$B,17,FALSE),0)</f>
        <v>0</v>
      </c>
      <c r="AA1873" s="34">
        <f>IFERROR(VLOOKUP($H1873,'Refuse F Rev'!$A:$E,15,FALSE),0)</f>
        <v>0</v>
      </c>
      <c r="AB1873" s="34">
        <f>IFERROR(VLOOKUP($H1873,'Refuse F Rev'!$A:$E,16,FALSE),0)</f>
        <v>0</v>
      </c>
      <c r="AC1873" s="42">
        <f>IFERROR(VLOOKUP($H1873,'Refuse F Rev'!$A:$E,17,FALSE),0)</f>
        <v>0</v>
      </c>
      <c r="AD1873" s="34">
        <f>IFERROR(VLOOKUP($H1873,'Refuse F Exp'!$A:$E,15,FALSE),0)</f>
        <v>0</v>
      </c>
      <c r="AE1873" s="34">
        <f>IFERROR(VLOOKUP($H1873,'Refuse F Exp'!$A:$E,16,FALSE),0)</f>
        <v>0</v>
      </c>
      <c r="AF1873" s="42">
        <f>IFERROR(VLOOKUP($H1873,'Refuse F Exp'!$A:$E,17,FALSE),0)</f>
        <v>0</v>
      </c>
      <c r="AG1873" s="34">
        <f>IFERROR(VLOOKUP($H1873,#REF!,10,FALSE),0)</f>
        <v>0</v>
      </c>
      <c r="AH1873" s="34">
        <f>IFERROR(VLOOKUP($H1873,#REF!,11,FALSE),0)</f>
        <v>0</v>
      </c>
      <c r="AI1873" s="42">
        <f>IFERROR(VLOOKUP($H1873,#REF!,12,FALSE),0)</f>
        <v>0</v>
      </c>
      <c r="AJ1873" s="34">
        <f>IFERROR(VLOOKUP($H1873,#REF!,10,FALSE),0)</f>
        <v>0</v>
      </c>
      <c r="AK1873" s="34">
        <f>IFERROR(VLOOKUP($H1873,#REF!,11,FALSE),0)</f>
        <v>0</v>
      </c>
      <c r="AL1873" s="42">
        <f>IFERROR(VLOOKUP($H1873,#REF!,12,FALSE),0)</f>
        <v>0</v>
      </c>
      <c r="AM1873" s="34">
        <f>IFERROR(VLOOKUP($H1873,#REF!,10,FALSE),0)</f>
        <v>0</v>
      </c>
      <c r="AN1873" s="34">
        <f>IFERROR(VLOOKUP($H1873,#REF!,11,FALSE),0)</f>
        <v>0</v>
      </c>
      <c r="AO1873" s="42">
        <f>IFERROR(VLOOKUP($H1873,#REF!,12,FALSE),0)</f>
        <v>0</v>
      </c>
      <c r="AP1873" s="34">
        <f>IFERROR(VLOOKUP($H1873,#REF!,10,FALSE),0)</f>
        <v>0</v>
      </c>
      <c r="AQ1873" s="34">
        <f>IFERROR(VLOOKUP($H1873,#REF!,11,FALSE),0)</f>
        <v>0</v>
      </c>
      <c r="AR1873" s="42">
        <f>IFERROR(VLOOKUP($H1873,#REF!,12,FALSE),0)</f>
        <v>0</v>
      </c>
      <c r="AS1873" s="34">
        <f>IFERROR(VLOOKUP($H1873,#REF!,13,FALSE),0)</f>
        <v>0</v>
      </c>
      <c r="AT1873" s="34">
        <f>IFERROR(VLOOKUP($H1873,#REF!,14,FALSE),0)</f>
        <v>0</v>
      </c>
      <c r="AU1873" s="42">
        <f>IFERROR(VLOOKUP($H1873,#REF!,15,FALSE),0)</f>
        <v>0</v>
      </c>
      <c r="AV1873" s="34">
        <f>IFERROR(VLOOKUP($H1873,#REF!,15,FALSE),0)</f>
        <v>0</v>
      </c>
      <c r="AW1873" s="34">
        <f>IFERROR(VLOOKUP($H1873,#REF!,16,FALSE),0)</f>
        <v>0</v>
      </c>
      <c r="AX1873" s="42">
        <f>IFERROR(VLOOKUP($H1873,#REF!,17,FALSE),0)</f>
        <v>0</v>
      </c>
    </row>
    <row r="1874" spans="1:50" x14ac:dyDescent="0.3">
      <c r="A1874" s="33" t="str">
        <f t="shared" si="116"/>
        <v>0</v>
      </c>
      <c r="B1874" s="33">
        <f>+'R&amp;E EXPORT'!B1673</f>
        <v>0</v>
      </c>
      <c r="C1874" t="str">
        <f>IFERROR(VLOOKUP(A1874,'MCSJ Export'!A:C,3,FALSE),"")</f>
        <v/>
      </c>
      <c r="D1874" s="37">
        <f t="shared" ca="1" si="117"/>
        <v>0</v>
      </c>
      <c r="E1874" s="37">
        <f t="shared" ca="1" si="118"/>
        <v>0</v>
      </c>
      <c r="F1874" s="37">
        <f t="shared" ca="1" si="119"/>
        <v>0</v>
      </c>
      <c r="G1874" s="37"/>
      <c r="H1874" s="33">
        <f>+'R&amp;E EXPORT'!A1673</f>
        <v>0</v>
      </c>
      <c r="I1874" s="34">
        <f>IFERROR(VLOOKUP($H1874,'Gen F Rev'!$A:$M,15,FALSE),0)</f>
        <v>0</v>
      </c>
      <c r="J1874" s="34">
        <f>IFERROR(VLOOKUP($H1874,'Gen F Rev'!$A:$M,16,FALSE),0)</f>
        <v>0</v>
      </c>
      <c r="K1874" s="42">
        <f>IFERROR(VLOOKUP($H1874,'Gen F Rev'!$A:$M,17,FALSE),0)</f>
        <v>0</v>
      </c>
      <c r="L1874" s="34">
        <f>IFERROR(VLOOKUP($H1874,'Gen F Exp'!$A:$E,15,FALSE),0)</f>
        <v>0</v>
      </c>
      <c r="M1874" s="34">
        <f>IFERROR(VLOOKUP($H1874,'Gen F Exp'!$A:$E,16,FALSE),0)</f>
        <v>0</v>
      </c>
      <c r="N1874" s="42">
        <f>IFERROR(VLOOKUP($H1874,'Gen F Exp'!$A:$E,17,FALSE),0)</f>
        <v>0</v>
      </c>
      <c r="O1874" s="34">
        <f>IFERROR(VLOOKUP($H1874,'Water F Rev'!$A:$L,15,FALSE),0)</f>
        <v>0</v>
      </c>
      <c r="P1874" s="34">
        <f>IFERROR(VLOOKUP($H1874,'Water F Rev'!$A:$L,16,FALSE),0)</f>
        <v>0</v>
      </c>
      <c r="Q1874" s="42">
        <f>IFERROR(VLOOKUP($H1874,'Water F Rev'!$A:$L,17,FALSE),0)</f>
        <v>0</v>
      </c>
      <c r="R1874" s="34">
        <f>IFERROR(VLOOKUP($H1874,'Water F Exp'!$A:$K,15,FALSE),0)</f>
        <v>0</v>
      </c>
      <c r="S1874" s="34">
        <f>IFERROR(VLOOKUP($H1874,'Water F Exp'!$A:$K,16,FALSE),0)</f>
        <v>0</v>
      </c>
      <c r="T1874" s="42">
        <f>IFERROR(VLOOKUP($H1874,'Water F Exp'!$A:$K,17,FALSE),0)</f>
        <v>0</v>
      </c>
      <c r="U1874" s="34">
        <f ca="1">IFERROR(VLOOKUP($H1874,'Sewer F Rev'!$A:$E,15,FALSE),0)</f>
        <v>0</v>
      </c>
      <c r="V1874" s="34">
        <f ca="1">IFERROR(VLOOKUP($H1874,'Sewer F Rev'!$A:$E,16,FALSE),0)</f>
        <v>0</v>
      </c>
      <c r="W1874" s="42">
        <f ca="1">IFERROR(VLOOKUP($H1874,'Sewer F Rev'!$A:$E,17,FALSE),0)</f>
        <v>0</v>
      </c>
      <c r="X1874" s="34">
        <f>IFERROR(VLOOKUP($H1874,'Sewer F Exp'!$A:$B,15,FALSE),0)</f>
        <v>0</v>
      </c>
      <c r="Y1874" s="34">
        <f>IFERROR(VLOOKUP($H1874,'Sewer F Exp'!$A:$B,16,FALSE),0)</f>
        <v>0</v>
      </c>
      <c r="Z1874" s="42">
        <f>IFERROR(VLOOKUP($H1874,'Sewer F Exp'!$A:$B,17,FALSE),0)</f>
        <v>0</v>
      </c>
      <c r="AA1874" s="34">
        <f>IFERROR(VLOOKUP($H1874,'Refuse F Rev'!$A:$E,15,FALSE),0)</f>
        <v>0</v>
      </c>
      <c r="AB1874" s="34">
        <f>IFERROR(VLOOKUP($H1874,'Refuse F Rev'!$A:$E,16,FALSE),0)</f>
        <v>0</v>
      </c>
      <c r="AC1874" s="42">
        <f>IFERROR(VLOOKUP($H1874,'Refuse F Rev'!$A:$E,17,FALSE),0)</f>
        <v>0</v>
      </c>
      <c r="AD1874" s="34">
        <f>IFERROR(VLOOKUP($H1874,'Refuse F Exp'!$A:$E,15,FALSE),0)</f>
        <v>0</v>
      </c>
      <c r="AE1874" s="34">
        <f>IFERROR(VLOOKUP($H1874,'Refuse F Exp'!$A:$E,16,FALSE),0)</f>
        <v>0</v>
      </c>
      <c r="AF1874" s="42">
        <f>IFERROR(VLOOKUP($H1874,'Refuse F Exp'!$A:$E,17,FALSE),0)</f>
        <v>0</v>
      </c>
      <c r="AG1874" s="34">
        <f>IFERROR(VLOOKUP($H1874,#REF!,10,FALSE),0)</f>
        <v>0</v>
      </c>
      <c r="AH1874" s="34">
        <f>IFERROR(VLOOKUP($H1874,#REF!,11,FALSE),0)</f>
        <v>0</v>
      </c>
      <c r="AI1874" s="42">
        <f>IFERROR(VLOOKUP($H1874,#REF!,12,FALSE),0)</f>
        <v>0</v>
      </c>
      <c r="AJ1874" s="34">
        <f>IFERROR(VLOOKUP($H1874,#REF!,10,FALSE),0)</f>
        <v>0</v>
      </c>
      <c r="AK1874" s="34">
        <f>IFERROR(VLOOKUP($H1874,#REF!,11,FALSE),0)</f>
        <v>0</v>
      </c>
      <c r="AL1874" s="42">
        <f>IFERROR(VLOOKUP($H1874,#REF!,12,FALSE),0)</f>
        <v>0</v>
      </c>
      <c r="AM1874" s="34">
        <f>IFERROR(VLOOKUP($H1874,#REF!,10,FALSE),0)</f>
        <v>0</v>
      </c>
      <c r="AN1874" s="34">
        <f>IFERROR(VLOOKUP($H1874,#REF!,11,FALSE),0)</f>
        <v>0</v>
      </c>
      <c r="AO1874" s="42">
        <f>IFERROR(VLOOKUP($H1874,#REF!,12,FALSE),0)</f>
        <v>0</v>
      </c>
      <c r="AP1874" s="34">
        <f>IFERROR(VLOOKUP($H1874,#REF!,10,FALSE),0)</f>
        <v>0</v>
      </c>
      <c r="AQ1874" s="34">
        <f>IFERROR(VLOOKUP($H1874,#REF!,11,FALSE),0)</f>
        <v>0</v>
      </c>
      <c r="AR1874" s="42">
        <f>IFERROR(VLOOKUP($H1874,#REF!,12,FALSE),0)</f>
        <v>0</v>
      </c>
      <c r="AS1874" s="34">
        <f>IFERROR(VLOOKUP($H1874,#REF!,13,FALSE),0)</f>
        <v>0</v>
      </c>
      <c r="AT1874" s="34">
        <f>IFERROR(VLOOKUP($H1874,#REF!,14,FALSE),0)</f>
        <v>0</v>
      </c>
      <c r="AU1874" s="42">
        <f>IFERROR(VLOOKUP($H1874,#REF!,15,FALSE),0)</f>
        <v>0</v>
      </c>
      <c r="AV1874" s="34">
        <f>IFERROR(VLOOKUP($H1874,#REF!,15,FALSE),0)</f>
        <v>0</v>
      </c>
      <c r="AW1874" s="34">
        <f>IFERROR(VLOOKUP($H1874,#REF!,16,FALSE),0)</f>
        <v>0</v>
      </c>
      <c r="AX1874" s="42">
        <f>IFERROR(VLOOKUP($H1874,#REF!,17,FALSE),0)</f>
        <v>0</v>
      </c>
    </row>
    <row r="1875" spans="1:50" x14ac:dyDescent="0.3">
      <c r="A1875" s="33" t="str">
        <f t="shared" si="116"/>
        <v>0</v>
      </c>
      <c r="B1875" s="33">
        <f>+'R&amp;E EXPORT'!B1674</f>
        <v>0</v>
      </c>
      <c r="C1875" t="str">
        <f>IFERROR(VLOOKUP(A1875,'MCSJ Export'!A:C,3,FALSE),"")</f>
        <v/>
      </c>
      <c r="D1875" s="37">
        <f t="shared" ca="1" si="117"/>
        <v>0</v>
      </c>
      <c r="E1875" s="37">
        <f t="shared" ca="1" si="118"/>
        <v>0</v>
      </c>
      <c r="F1875" s="37">
        <f t="shared" ca="1" si="119"/>
        <v>0</v>
      </c>
      <c r="G1875" s="37"/>
      <c r="H1875" s="33">
        <f>+'R&amp;E EXPORT'!A1674</f>
        <v>0</v>
      </c>
      <c r="I1875" s="34">
        <f>IFERROR(VLOOKUP($H1875,'Gen F Rev'!$A:$M,15,FALSE),0)</f>
        <v>0</v>
      </c>
      <c r="J1875" s="34">
        <f>IFERROR(VLOOKUP($H1875,'Gen F Rev'!$A:$M,16,FALSE),0)</f>
        <v>0</v>
      </c>
      <c r="K1875" s="42">
        <f>IFERROR(VLOOKUP($H1875,'Gen F Rev'!$A:$M,17,FALSE),0)</f>
        <v>0</v>
      </c>
      <c r="L1875" s="34">
        <f>IFERROR(VLOOKUP($H1875,'Gen F Exp'!$A:$E,15,FALSE),0)</f>
        <v>0</v>
      </c>
      <c r="M1875" s="34">
        <f>IFERROR(VLOOKUP($H1875,'Gen F Exp'!$A:$E,16,FALSE),0)</f>
        <v>0</v>
      </c>
      <c r="N1875" s="42">
        <f>IFERROR(VLOOKUP($H1875,'Gen F Exp'!$A:$E,17,FALSE),0)</f>
        <v>0</v>
      </c>
      <c r="O1875" s="34">
        <f>IFERROR(VLOOKUP($H1875,'Water F Rev'!$A:$L,15,FALSE),0)</f>
        <v>0</v>
      </c>
      <c r="P1875" s="34">
        <f>IFERROR(VLOOKUP($H1875,'Water F Rev'!$A:$L,16,FALSE),0)</f>
        <v>0</v>
      </c>
      <c r="Q1875" s="42">
        <f>IFERROR(VLOOKUP($H1875,'Water F Rev'!$A:$L,17,FALSE),0)</f>
        <v>0</v>
      </c>
      <c r="R1875" s="34">
        <f>IFERROR(VLOOKUP($H1875,'Water F Exp'!$A:$K,15,FALSE),0)</f>
        <v>0</v>
      </c>
      <c r="S1875" s="34">
        <f>IFERROR(VLOOKUP($H1875,'Water F Exp'!$A:$K,16,FALSE),0)</f>
        <v>0</v>
      </c>
      <c r="T1875" s="42">
        <f>IFERROR(VLOOKUP($H1875,'Water F Exp'!$A:$K,17,FALSE),0)</f>
        <v>0</v>
      </c>
      <c r="U1875" s="34">
        <f ca="1">IFERROR(VLOOKUP($H1875,'Sewer F Rev'!$A:$E,15,FALSE),0)</f>
        <v>0</v>
      </c>
      <c r="V1875" s="34">
        <f ca="1">IFERROR(VLOOKUP($H1875,'Sewer F Rev'!$A:$E,16,FALSE),0)</f>
        <v>0</v>
      </c>
      <c r="W1875" s="42">
        <f ca="1">IFERROR(VLOOKUP($H1875,'Sewer F Rev'!$A:$E,17,FALSE),0)</f>
        <v>0</v>
      </c>
      <c r="X1875" s="34">
        <f>IFERROR(VLOOKUP($H1875,'Sewer F Exp'!$A:$B,15,FALSE),0)</f>
        <v>0</v>
      </c>
      <c r="Y1875" s="34">
        <f>IFERROR(VLOOKUP($H1875,'Sewer F Exp'!$A:$B,16,FALSE),0)</f>
        <v>0</v>
      </c>
      <c r="Z1875" s="42">
        <f>IFERROR(VLOOKUP($H1875,'Sewer F Exp'!$A:$B,17,FALSE),0)</f>
        <v>0</v>
      </c>
      <c r="AA1875" s="34">
        <f>IFERROR(VLOOKUP($H1875,'Refuse F Rev'!$A:$E,15,FALSE),0)</f>
        <v>0</v>
      </c>
      <c r="AB1875" s="34">
        <f>IFERROR(VLOOKUP($H1875,'Refuse F Rev'!$A:$E,16,FALSE),0)</f>
        <v>0</v>
      </c>
      <c r="AC1875" s="42">
        <f>IFERROR(VLOOKUP($H1875,'Refuse F Rev'!$A:$E,17,FALSE),0)</f>
        <v>0</v>
      </c>
      <c r="AD1875" s="34">
        <f>IFERROR(VLOOKUP($H1875,'Refuse F Exp'!$A:$E,15,FALSE),0)</f>
        <v>0</v>
      </c>
      <c r="AE1875" s="34">
        <f>IFERROR(VLOOKUP($H1875,'Refuse F Exp'!$A:$E,16,FALSE),0)</f>
        <v>0</v>
      </c>
      <c r="AF1875" s="42">
        <f>IFERROR(VLOOKUP($H1875,'Refuse F Exp'!$A:$E,17,FALSE),0)</f>
        <v>0</v>
      </c>
      <c r="AG1875" s="34">
        <f>IFERROR(VLOOKUP($H1875,#REF!,10,FALSE),0)</f>
        <v>0</v>
      </c>
      <c r="AH1875" s="34">
        <f>IFERROR(VLOOKUP($H1875,#REF!,11,FALSE),0)</f>
        <v>0</v>
      </c>
      <c r="AI1875" s="42">
        <f>IFERROR(VLOOKUP($H1875,#REF!,12,FALSE),0)</f>
        <v>0</v>
      </c>
      <c r="AJ1875" s="34">
        <f>IFERROR(VLOOKUP($H1875,#REF!,10,FALSE),0)</f>
        <v>0</v>
      </c>
      <c r="AK1875" s="34">
        <f>IFERROR(VLOOKUP($H1875,#REF!,11,FALSE),0)</f>
        <v>0</v>
      </c>
      <c r="AL1875" s="42">
        <f>IFERROR(VLOOKUP($H1875,#REF!,12,FALSE),0)</f>
        <v>0</v>
      </c>
      <c r="AM1875" s="34">
        <f>IFERROR(VLOOKUP($H1875,#REF!,10,FALSE),0)</f>
        <v>0</v>
      </c>
      <c r="AN1875" s="34">
        <f>IFERROR(VLOOKUP($H1875,#REF!,11,FALSE),0)</f>
        <v>0</v>
      </c>
      <c r="AO1875" s="42">
        <f>IFERROR(VLOOKUP($H1875,#REF!,12,FALSE),0)</f>
        <v>0</v>
      </c>
      <c r="AP1875" s="34">
        <f>IFERROR(VLOOKUP($H1875,#REF!,10,FALSE),0)</f>
        <v>0</v>
      </c>
      <c r="AQ1875" s="34">
        <f>IFERROR(VLOOKUP($H1875,#REF!,11,FALSE),0)</f>
        <v>0</v>
      </c>
      <c r="AR1875" s="42">
        <f>IFERROR(VLOOKUP($H1875,#REF!,12,FALSE),0)</f>
        <v>0</v>
      </c>
      <c r="AS1875" s="34">
        <f>IFERROR(VLOOKUP($H1875,#REF!,13,FALSE),0)</f>
        <v>0</v>
      </c>
      <c r="AT1875" s="34">
        <f>IFERROR(VLOOKUP($H1875,#REF!,14,FALSE),0)</f>
        <v>0</v>
      </c>
      <c r="AU1875" s="42">
        <f>IFERROR(VLOOKUP($H1875,#REF!,15,FALSE),0)</f>
        <v>0</v>
      </c>
      <c r="AV1875" s="34">
        <f>IFERROR(VLOOKUP($H1875,#REF!,15,FALSE),0)</f>
        <v>0</v>
      </c>
      <c r="AW1875" s="34">
        <f>IFERROR(VLOOKUP($H1875,#REF!,16,FALSE),0)</f>
        <v>0</v>
      </c>
      <c r="AX1875" s="42">
        <f>IFERROR(VLOOKUP($H1875,#REF!,17,FALSE),0)</f>
        <v>0</v>
      </c>
    </row>
    <row r="1876" spans="1:50" x14ac:dyDescent="0.3">
      <c r="A1876" s="33" t="str">
        <f t="shared" si="116"/>
        <v>0</v>
      </c>
      <c r="B1876" s="33">
        <f>+'R&amp;E EXPORT'!B1675</f>
        <v>0</v>
      </c>
      <c r="C1876" t="str">
        <f>IFERROR(VLOOKUP(A1876,'MCSJ Export'!A:C,3,FALSE),"")</f>
        <v/>
      </c>
      <c r="D1876" s="37">
        <f t="shared" ca="1" si="117"/>
        <v>0</v>
      </c>
      <c r="E1876" s="37">
        <f t="shared" ca="1" si="118"/>
        <v>0</v>
      </c>
      <c r="F1876" s="37">
        <f t="shared" ca="1" si="119"/>
        <v>0</v>
      </c>
      <c r="G1876" s="37"/>
      <c r="H1876" s="33">
        <f>+'R&amp;E EXPORT'!A1675</f>
        <v>0</v>
      </c>
      <c r="I1876" s="34">
        <f>IFERROR(VLOOKUP($H1876,'Gen F Rev'!$A:$M,15,FALSE),0)</f>
        <v>0</v>
      </c>
      <c r="J1876" s="34">
        <f>IFERROR(VLOOKUP($H1876,'Gen F Rev'!$A:$M,16,FALSE),0)</f>
        <v>0</v>
      </c>
      <c r="K1876" s="42">
        <f>IFERROR(VLOOKUP($H1876,'Gen F Rev'!$A:$M,17,FALSE),0)</f>
        <v>0</v>
      </c>
      <c r="L1876" s="34">
        <f>IFERROR(VLOOKUP($H1876,'Gen F Exp'!$A:$E,15,FALSE),0)</f>
        <v>0</v>
      </c>
      <c r="M1876" s="34">
        <f>IFERROR(VLOOKUP($H1876,'Gen F Exp'!$A:$E,16,FALSE),0)</f>
        <v>0</v>
      </c>
      <c r="N1876" s="42">
        <f>IFERROR(VLOOKUP($H1876,'Gen F Exp'!$A:$E,17,FALSE),0)</f>
        <v>0</v>
      </c>
      <c r="O1876" s="34">
        <f>IFERROR(VLOOKUP($H1876,'Water F Rev'!$A:$L,15,FALSE),0)</f>
        <v>0</v>
      </c>
      <c r="P1876" s="34">
        <f>IFERROR(VLOOKUP($H1876,'Water F Rev'!$A:$L,16,FALSE),0)</f>
        <v>0</v>
      </c>
      <c r="Q1876" s="42">
        <f>IFERROR(VLOOKUP($H1876,'Water F Rev'!$A:$L,17,FALSE),0)</f>
        <v>0</v>
      </c>
      <c r="R1876" s="34">
        <f>IFERROR(VLOOKUP($H1876,'Water F Exp'!$A:$K,15,FALSE),0)</f>
        <v>0</v>
      </c>
      <c r="S1876" s="34">
        <f>IFERROR(VLOOKUP($H1876,'Water F Exp'!$A:$K,16,FALSE),0)</f>
        <v>0</v>
      </c>
      <c r="T1876" s="42">
        <f>IFERROR(VLOOKUP($H1876,'Water F Exp'!$A:$K,17,FALSE),0)</f>
        <v>0</v>
      </c>
      <c r="U1876" s="34">
        <f ca="1">IFERROR(VLOOKUP($H1876,'Sewer F Rev'!$A:$E,15,FALSE),0)</f>
        <v>0</v>
      </c>
      <c r="V1876" s="34">
        <f ca="1">IFERROR(VLOOKUP($H1876,'Sewer F Rev'!$A:$E,16,FALSE),0)</f>
        <v>0</v>
      </c>
      <c r="W1876" s="42">
        <f ca="1">IFERROR(VLOOKUP($H1876,'Sewer F Rev'!$A:$E,17,FALSE),0)</f>
        <v>0</v>
      </c>
      <c r="X1876" s="34">
        <f>IFERROR(VLOOKUP($H1876,'Sewer F Exp'!$A:$B,15,FALSE),0)</f>
        <v>0</v>
      </c>
      <c r="Y1876" s="34">
        <f>IFERROR(VLOOKUP($H1876,'Sewer F Exp'!$A:$B,16,FALSE),0)</f>
        <v>0</v>
      </c>
      <c r="Z1876" s="42">
        <f>IFERROR(VLOOKUP($H1876,'Sewer F Exp'!$A:$B,17,FALSE),0)</f>
        <v>0</v>
      </c>
      <c r="AA1876" s="34">
        <f>IFERROR(VLOOKUP($H1876,'Refuse F Rev'!$A:$E,15,FALSE),0)</f>
        <v>0</v>
      </c>
      <c r="AB1876" s="34">
        <f>IFERROR(VLOOKUP($H1876,'Refuse F Rev'!$A:$E,16,FALSE),0)</f>
        <v>0</v>
      </c>
      <c r="AC1876" s="42">
        <f>IFERROR(VLOOKUP($H1876,'Refuse F Rev'!$A:$E,17,FALSE),0)</f>
        <v>0</v>
      </c>
      <c r="AD1876" s="34">
        <f>IFERROR(VLOOKUP($H1876,'Refuse F Exp'!$A:$E,15,FALSE),0)</f>
        <v>0</v>
      </c>
      <c r="AE1876" s="34">
        <f>IFERROR(VLOOKUP($H1876,'Refuse F Exp'!$A:$E,16,FALSE),0)</f>
        <v>0</v>
      </c>
      <c r="AF1876" s="42">
        <f>IFERROR(VLOOKUP($H1876,'Refuse F Exp'!$A:$E,17,FALSE),0)</f>
        <v>0</v>
      </c>
      <c r="AG1876" s="34">
        <f>IFERROR(VLOOKUP($H1876,#REF!,10,FALSE),0)</f>
        <v>0</v>
      </c>
      <c r="AH1876" s="34">
        <f>IFERROR(VLOOKUP($H1876,#REF!,11,FALSE),0)</f>
        <v>0</v>
      </c>
      <c r="AI1876" s="42">
        <f>IFERROR(VLOOKUP($H1876,#REF!,12,FALSE),0)</f>
        <v>0</v>
      </c>
      <c r="AJ1876" s="34">
        <f>IFERROR(VLOOKUP($H1876,#REF!,10,FALSE),0)</f>
        <v>0</v>
      </c>
      <c r="AK1876" s="34">
        <f>IFERROR(VLOOKUP($H1876,#REF!,11,FALSE),0)</f>
        <v>0</v>
      </c>
      <c r="AL1876" s="42">
        <f>IFERROR(VLOOKUP($H1876,#REF!,12,FALSE),0)</f>
        <v>0</v>
      </c>
      <c r="AM1876" s="34">
        <f>IFERROR(VLOOKUP($H1876,#REF!,10,FALSE),0)</f>
        <v>0</v>
      </c>
      <c r="AN1876" s="34">
        <f>IFERROR(VLOOKUP($H1876,#REF!,11,FALSE),0)</f>
        <v>0</v>
      </c>
      <c r="AO1876" s="42">
        <f>IFERROR(VLOOKUP($H1876,#REF!,12,FALSE),0)</f>
        <v>0</v>
      </c>
      <c r="AP1876" s="34">
        <f>IFERROR(VLOOKUP($H1876,#REF!,10,FALSE),0)</f>
        <v>0</v>
      </c>
      <c r="AQ1876" s="34">
        <f>IFERROR(VLOOKUP($H1876,#REF!,11,FALSE),0)</f>
        <v>0</v>
      </c>
      <c r="AR1876" s="42">
        <f>IFERROR(VLOOKUP($H1876,#REF!,12,FALSE),0)</f>
        <v>0</v>
      </c>
      <c r="AS1876" s="34">
        <f>IFERROR(VLOOKUP($H1876,#REF!,13,FALSE),0)</f>
        <v>0</v>
      </c>
      <c r="AT1876" s="34">
        <f>IFERROR(VLOOKUP($H1876,#REF!,14,FALSE),0)</f>
        <v>0</v>
      </c>
      <c r="AU1876" s="42">
        <f>IFERROR(VLOOKUP($H1876,#REF!,15,FALSE),0)</f>
        <v>0</v>
      </c>
      <c r="AV1876" s="34">
        <f>IFERROR(VLOOKUP($H1876,#REF!,15,FALSE),0)</f>
        <v>0</v>
      </c>
      <c r="AW1876" s="34">
        <f>IFERROR(VLOOKUP($H1876,#REF!,16,FALSE),0)</f>
        <v>0</v>
      </c>
      <c r="AX1876" s="42">
        <f>IFERROR(VLOOKUP($H1876,#REF!,17,FALSE),0)</f>
        <v>0</v>
      </c>
    </row>
    <row r="1877" spans="1:50" x14ac:dyDescent="0.3">
      <c r="A1877" s="33" t="str">
        <f t="shared" si="116"/>
        <v>0</v>
      </c>
      <c r="B1877" s="33">
        <f>+'R&amp;E EXPORT'!B1676</f>
        <v>0</v>
      </c>
      <c r="C1877" t="str">
        <f>IFERROR(VLOOKUP(A1877,'MCSJ Export'!A:C,3,FALSE),"")</f>
        <v/>
      </c>
      <c r="D1877" s="37">
        <f t="shared" ca="1" si="117"/>
        <v>0</v>
      </c>
      <c r="E1877" s="37">
        <f t="shared" ca="1" si="118"/>
        <v>0</v>
      </c>
      <c r="F1877" s="37">
        <f t="shared" ca="1" si="119"/>
        <v>0</v>
      </c>
      <c r="G1877" s="37"/>
      <c r="H1877" s="33">
        <f>+'R&amp;E EXPORT'!A1676</f>
        <v>0</v>
      </c>
      <c r="I1877" s="34">
        <f>IFERROR(VLOOKUP($H1877,'Gen F Rev'!$A:$M,15,FALSE),0)</f>
        <v>0</v>
      </c>
      <c r="J1877" s="34">
        <f>IFERROR(VLOOKUP($H1877,'Gen F Rev'!$A:$M,16,FALSE),0)</f>
        <v>0</v>
      </c>
      <c r="K1877" s="42">
        <f>IFERROR(VLOOKUP($H1877,'Gen F Rev'!$A:$M,17,FALSE),0)</f>
        <v>0</v>
      </c>
      <c r="L1877" s="34">
        <f>IFERROR(VLOOKUP($H1877,'Gen F Exp'!$A:$E,15,FALSE),0)</f>
        <v>0</v>
      </c>
      <c r="M1877" s="34">
        <f>IFERROR(VLOOKUP($H1877,'Gen F Exp'!$A:$E,16,FALSE),0)</f>
        <v>0</v>
      </c>
      <c r="N1877" s="42">
        <f>IFERROR(VLOOKUP($H1877,'Gen F Exp'!$A:$E,17,FALSE),0)</f>
        <v>0</v>
      </c>
      <c r="O1877" s="34">
        <f>IFERROR(VLOOKUP($H1877,'Water F Rev'!$A:$L,15,FALSE),0)</f>
        <v>0</v>
      </c>
      <c r="P1877" s="34">
        <f>IFERROR(VLOOKUP($H1877,'Water F Rev'!$A:$L,16,FALSE),0)</f>
        <v>0</v>
      </c>
      <c r="Q1877" s="42">
        <f>IFERROR(VLOOKUP($H1877,'Water F Rev'!$A:$L,17,FALSE),0)</f>
        <v>0</v>
      </c>
      <c r="R1877" s="34">
        <f>IFERROR(VLOOKUP($H1877,'Water F Exp'!$A:$K,15,FALSE),0)</f>
        <v>0</v>
      </c>
      <c r="S1877" s="34">
        <f>IFERROR(VLOOKUP($H1877,'Water F Exp'!$A:$K,16,FALSE),0)</f>
        <v>0</v>
      </c>
      <c r="T1877" s="42">
        <f>IFERROR(VLOOKUP($H1877,'Water F Exp'!$A:$K,17,FALSE),0)</f>
        <v>0</v>
      </c>
      <c r="U1877" s="34">
        <f ca="1">IFERROR(VLOOKUP($H1877,'Sewer F Rev'!$A:$E,15,FALSE),0)</f>
        <v>0</v>
      </c>
      <c r="V1877" s="34">
        <f ca="1">IFERROR(VLOOKUP($H1877,'Sewer F Rev'!$A:$E,16,FALSE),0)</f>
        <v>0</v>
      </c>
      <c r="W1877" s="42">
        <f ca="1">IFERROR(VLOOKUP($H1877,'Sewer F Rev'!$A:$E,17,FALSE),0)</f>
        <v>0</v>
      </c>
      <c r="X1877" s="34">
        <f>IFERROR(VLOOKUP($H1877,'Sewer F Exp'!$A:$B,15,FALSE),0)</f>
        <v>0</v>
      </c>
      <c r="Y1877" s="34">
        <f>IFERROR(VLOOKUP($H1877,'Sewer F Exp'!$A:$B,16,FALSE),0)</f>
        <v>0</v>
      </c>
      <c r="Z1877" s="42">
        <f>IFERROR(VLOOKUP($H1877,'Sewer F Exp'!$A:$B,17,FALSE),0)</f>
        <v>0</v>
      </c>
      <c r="AA1877" s="34">
        <f>IFERROR(VLOOKUP($H1877,'Refuse F Rev'!$A:$E,15,FALSE),0)</f>
        <v>0</v>
      </c>
      <c r="AB1877" s="34">
        <f>IFERROR(VLOOKUP($H1877,'Refuse F Rev'!$A:$E,16,FALSE),0)</f>
        <v>0</v>
      </c>
      <c r="AC1877" s="42">
        <f>IFERROR(VLOOKUP($H1877,'Refuse F Rev'!$A:$E,17,FALSE),0)</f>
        <v>0</v>
      </c>
      <c r="AD1877" s="34">
        <f>IFERROR(VLOOKUP($H1877,'Refuse F Exp'!$A:$E,15,FALSE),0)</f>
        <v>0</v>
      </c>
      <c r="AE1877" s="34">
        <f>IFERROR(VLOOKUP($H1877,'Refuse F Exp'!$A:$E,16,FALSE),0)</f>
        <v>0</v>
      </c>
      <c r="AF1877" s="42">
        <f>IFERROR(VLOOKUP($H1877,'Refuse F Exp'!$A:$E,17,FALSE),0)</f>
        <v>0</v>
      </c>
      <c r="AG1877" s="34">
        <f>IFERROR(VLOOKUP($H1877,#REF!,10,FALSE),0)</f>
        <v>0</v>
      </c>
      <c r="AH1877" s="34">
        <f>IFERROR(VLOOKUP($H1877,#REF!,11,FALSE),0)</f>
        <v>0</v>
      </c>
      <c r="AI1877" s="42">
        <f>IFERROR(VLOOKUP($H1877,#REF!,12,FALSE),0)</f>
        <v>0</v>
      </c>
      <c r="AJ1877" s="34">
        <f>IFERROR(VLOOKUP($H1877,#REF!,10,FALSE),0)</f>
        <v>0</v>
      </c>
      <c r="AK1877" s="34">
        <f>IFERROR(VLOOKUP($H1877,#REF!,11,FALSE),0)</f>
        <v>0</v>
      </c>
      <c r="AL1877" s="42">
        <f>IFERROR(VLOOKUP($H1877,#REF!,12,FALSE),0)</f>
        <v>0</v>
      </c>
      <c r="AM1877" s="34">
        <f>IFERROR(VLOOKUP($H1877,#REF!,10,FALSE),0)</f>
        <v>0</v>
      </c>
      <c r="AN1877" s="34">
        <f>IFERROR(VLOOKUP($H1877,#REF!,11,FALSE),0)</f>
        <v>0</v>
      </c>
      <c r="AO1877" s="42">
        <f>IFERROR(VLOOKUP($H1877,#REF!,12,FALSE),0)</f>
        <v>0</v>
      </c>
      <c r="AP1877" s="34">
        <f>IFERROR(VLOOKUP($H1877,#REF!,10,FALSE),0)</f>
        <v>0</v>
      </c>
      <c r="AQ1877" s="34">
        <f>IFERROR(VLOOKUP($H1877,#REF!,11,FALSE),0)</f>
        <v>0</v>
      </c>
      <c r="AR1877" s="42">
        <f>IFERROR(VLOOKUP($H1877,#REF!,12,FALSE),0)</f>
        <v>0</v>
      </c>
      <c r="AS1877" s="34">
        <f>IFERROR(VLOOKUP($H1877,#REF!,13,FALSE),0)</f>
        <v>0</v>
      </c>
      <c r="AT1877" s="34">
        <f>IFERROR(VLOOKUP($H1877,#REF!,14,FALSE),0)</f>
        <v>0</v>
      </c>
      <c r="AU1877" s="42">
        <f>IFERROR(VLOOKUP($H1877,#REF!,15,FALSE),0)</f>
        <v>0</v>
      </c>
      <c r="AV1877" s="34">
        <f>IFERROR(VLOOKUP($H1877,#REF!,15,FALSE),0)</f>
        <v>0</v>
      </c>
      <c r="AW1877" s="34">
        <f>IFERROR(VLOOKUP($H1877,#REF!,16,FALSE),0)</f>
        <v>0</v>
      </c>
      <c r="AX1877" s="42">
        <f>IFERROR(VLOOKUP($H1877,#REF!,17,FALSE),0)</f>
        <v>0</v>
      </c>
    </row>
    <row r="1878" spans="1:50" x14ac:dyDescent="0.3">
      <c r="A1878" s="33" t="str">
        <f t="shared" si="116"/>
        <v>0</v>
      </c>
      <c r="B1878" s="33">
        <f>+'R&amp;E EXPORT'!B1677</f>
        <v>0</v>
      </c>
      <c r="C1878" t="str">
        <f>IFERROR(VLOOKUP(A1878,'MCSJ Export'!A:C,3,FALSE),"")</f>
        <v/>
      </c>
      <c r="D1878" s="37">
        <f t="shared" ca="1" si="117"/>
        <v>0</v>
      </c>
      <c r="E1878" s="37">
        <f t="shared" ca="1" si="118"/>
        <v>0</v>
      </c>
      <c r="F1878" s="37">
        <f t="shared" ca="1" si="119"/>
        <v>0</v>
      </c>
      <c r="G1878" s="37"/>
      <c r="H1878" s="33">
        <f>+'R&amp;E EXPORT'!A1677</f>
        <v>0</v>
      </c>
      <c r="I1878" s="34">
        <f>IFERROR(VLOOKUP($H1878,'Gen F Rev'!$A:$M,15,FALSE),0)</f>
        <v>0</v>
      </c>
      <c r="J1878" s="34">
        <f>IFERROR(VLOOKUP($H1878,'Gen F Rev'!$A:$M,16,FALSE),0)</f>
        <v>0</v>
      </c>
      <c r="K1878" s="42">
        <f>IFERROR(VLOOKUP($H1878,'Gen F Rev'!$A:$M,17,FALSE),0)</f>
        <v>0</v>
      </c>
      <c r="L1878" s="34">
        <f>IFERROR(VLOOKUP($H1878,'Gen F Exp'!$A:$E,15,FALSE),0)</f>
        <v>0</v>
      </c>
      <c r="M1878" s="34">
        <f>IFERROR(VLOOKUP($H1878,'Gen F Exp'!$A:$E,16,FALSE),0)</f>
        <v>0</v>
      </c>
      <c r="N1878" s="42">
        <f>IFERROR(VLOOKUP($H1878,'Gen F Exp'!$A:$E,17,FALSE),0)</f>
        <v>0</v>
      </c>
      <c r="O1878" s="34">
        <f>IFERROR(VLOOKUP($H1878,'Water F Rev'!$A:$L,15,FALSE),0)</f>
        <v>0</v>
      </c>
      <c r="P1878" s="34">
        <f>IFERROR(VLOOKUP($H1878,'Water F Rev'!$A:$L,16,FALSE),0)</f>
        <v>0</v>
      </c>
      <c r="Q1878" s="42">
        <f>IFERROR(VLOOKUP($H1878,'Water F Rev'!$A:$L,17,FALSE),0)</f>
        <v>0</v>
      </c>
      <c r="R1878" s="34">
        <f>IFERROR(VLOOKUP($H1878,'Water F Exp'!$A:$K,15,FALSE),0)</f>
        <v>0</v>
      </c>
      <c r="S1878" s="34">
        <f>IFERROR(VLOOKUP($H1878,'Water F Exp'!$A:$K,16,FALSE),0)</f>
        <v>0</v>
      </c>
      <c r="T1878" s="42">
        <f>IFERROR(VLOOKUP($H1878,'Water F Exp'!$A:$K,17,FALSE),0)</f>
        <v>0</v>
      </c>
      <c r="U1878" s="34">
        <f ca="1">IFERROR(VLOOKUP($H1878,'Sewer F Rev'!$A:$E,15,FALSE),0)</f>
        <v>0</v>
      </c>
      <c r="V1878" s="34">
        <f ca="1">IFERROR(VLOOKUP($H1878,'Sewer F Rev'!$A:$E,16,FALSE),0)</f>
        <v>0</v>
      </c>
      <c r="W1878" s="42">
        <f ca="1">IFERROR(VLOOKUP($H1878,'Sewer F Rev'!$A:$E,17,FALSE),0)</f>
        <v>0</v>
      </c>
      <c r="X1878" s="34">
        <f>IFERROR(VLOOKUP($H1878,'Sewer F Exp'!$A:$B,15,FALSE),0)</f>
        <v>0</v>
      </c>
      <c r="Y1878" s="34">
        <f>IFERROR(VLOOKUP($H1878,'Sewer F Exp'!$A:$B,16,FALSE),0)</f>
        <v>0</v>
      </c>
      <c r="Z1878" s="42">
        <f>IFERROR(VLOOKUP($H1878,'Sewer F Exp'!$A:$B,17,FALSE),0)</f>
        <v>0</v>
      </c>
      <c r="AA1878" s="34">
        <f>IFERROR(VLOOKUP($H1878,'Refuse F Rev'!$A:$E,15,FALSE),0)</f>
        <v>0</v>
      </c>
      <c r="AB1878" s="34">
        <f>IFERROR(VLOOKUP($H1878,'Refuse F Rev'!$A:$E,16,FALSE),0)</f>
        <v>0</v>
      </c>
      <c r="AC1878" s="42">
        <f>IFERROR(VLOOKUP($H1878,'Refuse F Rev'!$A:$E,17,FALSE),0)</f>
        <v>0</v>
      </c>
      <c r="AD1878" s="34">
        <f>IFERROR(VLOOKUP($H1878,'Refuse F Exp'!$A:$E,15,FALSE),0)</f>
        <v>0</v>
      </c>
      <c r="AE1878" s="34">
        <f>IFERROR(VLOOKUP($H1878,'Refuse F Exp'!$A:$E,16,FALSE),0)</f>
        <v>0</v>
      </c>
      <c r="AF1878" s="42">
        <f>IFERROR(VLOOKUP($H1878,'Refuse F Exp'!$A:$E,17,FALSE),0)</f>
        <v>0</v>
      </c>
      <c r="AG1878" s="34">
        <f>IFERROR(VLOOKUP($H1878,#REF!,10,FALSE),0)</f>
        <v>0</v>
      </c>
      <c r="AH1878" s="34">
        <f>IFERROR(VLOOKUP($H1878,#REF!,11,FALSE),0)</f>
        <v>0</v>
      </c>
      <c r="AI1878" s="42">
        <f>IFERROR(VLOOKUP($H1878,#REF!,12,FALSE),0)</f>
        <v>0</v>
      </c>
      <c r="AJ1878" s="34">
        <f>IFERROR(VLOOKUP($H1878,#REF!,10,FALSE),0)</f>
        <v>0</v>
      </c>
      <c r="AK1878" s="34">
        <f>IFERROR(VLOOKUP($H1878,#REF!,11,FALSE),0)</f>
        <v>0</v>
      </c>
      <c r="AL1878" s="42">
        <f>IFERROR(VLOOKUP($H1878,#REF!,12,FALSE),0)</f>
        <v>0</v>
      </c>
      <c r="AM1878" s="34">
        <f>IFERROR(VLOOKUP($H1878,#REF!,10,FALSE),0)</f>
        <v>0</v>
      </c>
      <c r="AN1878" s="34">
        <f>IFERROR(VLOOKUP($H1878,#REF!,11,FALSE),0)</f>
        <v>0</v>
      </c>
      <c r="AO1878" s="42">
        <f>IFERROR(VLOOKUP($H1878,#REF!,12,FALSE),0)</f>
        <v>0</v>
      </c>
      <c r="AP1878" s="34">
        <f>IFERROR(VLOOKUP($H1878,#REF!,10,FALSE),0)</f>
        <v>0</v>
      </c>
      <c r="AQ1878" s="34">
        <f>IFERROR(VLOOKUP($H1878,#REF!,11,FALSE),0)</f>
        <v>0</v>
      </c>
      <c r="AR1878" s="42">
        <f>IFERROR(VLOOKUP($H1878,#REF!,12,FALSE),0)</f>
        <v>0</v>
      </c>
      <c r="AS1878" s="34">
        <f>IFERROR(VLOOKUP($H1878,#REF!,13,FALSE),0)</f>
        <v>0</v>
      </c>
      <c r="AT1878" s="34">
        <f>IFERROR(VLOOKUP($H1878,#REF!,14,FALSE),0)</f>
        <v>0</v>
      </c>
      <c r="AU1878" s="42">
        <f>IFERROR(VLOOKUP($H1878,#REF!,15,FALSE),0)</f>
        <v>0</v>
      </c>
      <c r="AV1878" s="34">
        <f>IFERROR(VLOOKUP($H1878,#REF!,15,FALSE),0)</f>
        <v>0</v>
      </c>
      <c r="AW1878" s="34">
        <f>IFERROR(VLOOKUP($H1878,#REF!,16,FALSE),0)</f>
        <v>0</v>
      </c>
      <c r="AX1878" s="42">
        <f>IFERROR(VLOOKUP($H1878,#REF!,17,FALSE),0)</f>
        <v>0</v>
      </c>
    </row>
    <row r="1879" spans="1:50" x14ac:dyDescent="0.3">
      <c r="A1879" s="33" t="str">
        <f t="shared" si="116"/>
        <v>0</v>
      </c>
      <c r="B1879" s="33">
        <f>+'R&amp;E EXPORT'!B1678</f>
        <v>0</v>
      </c>
      <c r="C1879" t="str">
        <f>IFERROR(VLOOKUP(A1879,'MCSJ Export'!A:C,3,FALSE),"")</f>
        <v/>
      </c>
      <c r="D1879" s="37">
        <f t="shared" ca="1" si="117"/>
        <v>0</v>
      </c>
      <c r="E1879" s="37">
        <f t="shared" ca="1" si="118"/>
        <v>0</v>
      </c>
      <c r="F1879" s="37">
        <f t="shared" ca="1" si="119"/>
        <v>0</v>
      </c>
      <c r="G1879" s="37"/>
      <c r="H1879" s="33">
        <f>+'R&amp;E EXPORT'!A1678</f>
        <v>0</v>
      </c>
      <c r="I1879" s="34">
        <f>IFERROR(VLOOKUP($H1879,'Gen F Rev'!$A:$M,15,FALSE),0)</f>
        <v>0</v>
      </c>
      <c r="J1879" s="34">
        <f>IFERROR(VLOOKUP($H1879,'Gen F Rev'!$A:$M,16,FALSE),0)</f>
        <v>0</v>
      </c>
      <c r="K1879" s="42">
        <f>IFERROR(VLOOKUP($H1879,'Gen F Rev'!$A:$M,17,FALSE),0)</f>
        <v>0</v>
      </c>
      <c r="L1879" s="34">
        <f>IFERROR(VLOOKUP($H1879,'Gen F Exp'!$A:$E,15,FALSE),0)</f>
        <v>0</v>
      </c>
      <c r="M1879" s="34">
        <f>IFERROR(VLOOKUP($H1879,'Gen F Exp'!$A:$E,16,FALSE),0)</f>
        <v>0</v>
      </c>
      <c r="N1879" s="42">
        <f>IFERROR(VLOOKUP($H1879,'Gen F Exp'!$A:$E,17,FALSE),0)</f>
        <v>0</v>
      </c>
      <c r="O1879" s="34">
        <f>IFERROR(VLOOKUP($H1879,'Water F Rev'!$A:$L,15,FALSE),0)</f>
        <v>0</v>
      </c>
      <c r="P1879" s="34">
        <f>IFERROR(VLOOKUP($H1879,'Water F Rev'!$A:$L,16,FALSE),0)</f>
        <v>0</v>
      </c>
      <c r="Q1879" s="42">
        <f>IFERROR(VLOOKUP($H1879,'Water F Rev'!$A:$L,17,FALSE),0)</f>
        <v>0</v>
      </c>
      <c r="R1879" s="34">
        <f>IFERROR(VLOOKUP($H1879,'Water F Exp'!$A:$K,15,FALSE),0)</f>
        <v>0</v>
      </c>
      <c r="S1879" s="34">
        <f>IFERROR(VLOOKUP($H1879,'Water F Exp'!$A:$K,16,FALSE),0)</f>
        <v>0</v>
      </c>
      <c r="T1879" s="42">
        <f>IFERROR(VLOOKUP($H1879,'Water F Exp'!$A:$K,17,FALSE),0)</f>
        <v>0</v>
      </c>
      <c r="U1879" s="34">
        <f ca="1">IFERROR(VLOOKUP($H1879,'Sewer F Rev'!$A:$E,15,FALSE),0)</f>
        <v>0</v>
      </c>
      <c r="V1879" s="34">
        <f ca="1">IFERROR(VLOOKUP($H1879,'Sewer F Rev'!$A:$E,16,FALSE),0)</f>
        <v>0</v>
      </c>
      <c r="W1879" s="42">
        <f ca="1">IFERROR(VLOOKUP($H1879,'Sewer F Rev'!$A:$E,17,FALSE),0)</f>
        <v>0</v>
      </c>
      <c r="X1879" s="34">
        <f>IFERROR(VLOOKUP($H1879,'Sewer F Exp'!$A:$B,15,FALSE),0)</f>
        <v>0</v>
      </c>
      <c r="Y1879" s="34">
        <f>IFERROR(VLOOKUP($H1879,'Sewer F Exp'!$A:$B,16,FALSE),0)</f>
        <v>0</v>
      </c>
      <c r="Z1879" s="42">
        <f>IFERROR(VLOOKUP($H1879,'Sewer F Exp'!$A:$B,17,FALSE),0)</f>
        <v>0</v>
      </c>
      <c r="AA1879" s="34">
        <f>IFERROR(VLOOKUP($H1879,'Refuse F Rev'!$A:$E,15,FALSE),0)</f>
        <v>0</v>
      </c>
      <c r="AB1879" s="34">
        <f>IFERROR(VLOOKUP($H1879,'Refuse F Rev'!$A:$E,16,FALSE),0)</f>
        <v>0</v>
      </c>
      <c r="AC1879" s="42">
        <f>IFERROR(VLOOKUP($H1879,'Refuse F Rev'!$A:$E,17,FALSE),0)</f>
        <v>0</v>
      </c>
      <c r="AD1879" s="34">
        <f>IFERROR(VLOOKUP($H1879,'Refuse F Exp'!$A:$E,15,FALSE),0)</f>
        <v>0</v>
      </c>
      <c r="AE1879" s="34">
        <f>IFERROR(VLOOKUP($H1879,'Refuse F Exp'!$A:$E,16,FALSE),0)</f>
        <v>0</v>
      </c>
      <c r="AF1879" s="42">
        <f>IFERROR(VLOOKUP($H1879,'Refuse F Exp'!$A:$E,17,FALSE),0)</f>
        <v>0</v>
      </c>
      <c r="AG1879" s="34">
        <f>IFERROR(VLOOKUP($H1879,#REF!,10,FALSE),0)</f>
        <v>0</v>
      </c>
      <c r="AH1879" s="34">
        <f>IFERROR(VLOOKUP($H1879,#REF!,11,FALSE),0)</f>
        <v>0</v>
      </c>
      <c r="AI1879" s="42">
        <f>IFERROR(VLOOKUP($H1879,#REF!,12,FALSE),0)</f>
        <v>0</v>
      </c>
      <c r="AJ1879" s="34">
        <f>IFERROR(VLOOKUP($H1879,#REF!,10,FALSE),0)</f>
        <v>0</v>
      </c>
      <c r="AK1879" s="34">
        <f>IFERROR(VLOOKUP($H1879,#REF!,11,FALSE),0)</f>
        <v>0</v>
      </c>
      <c r="AL1879" s="42">
        <f>IFERROR(VLOOKUP($H1879,#REF!,12,FALSE),0)</f>
        <v>0</v>
      </c>
      <c r="AM1879" s="34">
        <f>IFERROR(VLOOKUP($H1879,#REF!,10,FALSE),0)</f>
        <v>0</v>
      </c>
      <c r="AN1879" s="34">
        <f>IFERROR(VLOOKUP($H1879,#REF!,11,FALSE),0)</f>
        <v>0</v>
      </c>
      <c r="AO1879" s="42">
        <f>IFERROR(VLOOKUP($H1879,#REF!,12,FALSE),0)</f>
        <v>0</v>
      </c>
      <c r="AP1879" s="34">
        <f>IFERROR(VLOOKUP($H1879,#REF!,10,FALSE),0)</f>
        <v>0</v>
      </c>
      <c r="AQ1879" s="34">
        <f>IFERROR(VLOOKUP($H1879,#REF!,11,FALSE),0)</f>
        <v>0</v>
      </c>
      <c r="AR1879" s="42">
        <f>IFERROR(VLOOKUP($H1879,#REF!,12,FALSE),0)</f>
        <v>0</v>
      </c>
      <c r="AS1879" s="34">
        <f>IFERROR(VLOOKUP($H1879,#REF!,13,FALSE),0)</f>
        <v>0</v>
      </c>
      <c r="AT1879" s="34">
        <f>IFERROR(VLOOKUP($H1879,#REF!,14,FALSE),0)</f>
        <v>0</v>
      </c>
      <c r="AU1879" s="42">
        <f>IFERROR(VLOOKUP($H1879,#REF!,15,FALSE),0)</f>
        <v>0</v>
      </c>
      <c r="AV1879" s="34">
        <f>IFERROR(VLOOKUP($H1879,#REF!,15,FALSE),0)</f>
        <v>0</v>
      </c>
      <c r="AW1879" s="34">
        <f>IFERROR(VLOOKUP($H1879,#REF!,16,FALSE),0)</f>
        <v>0</v>
      </c>
      <c r="AX1879" s="42">
        <f>IFERROR(VLOOKUP($H1879,#REF!,17,FALSE),0)</f>
        <v>0</v>
      </c>
    </row>
    <row r="1880" spans="1:50" x14ac:dyDescent="0.3">
      <c r="A1880" s="33" t="str">
        <f t="shared" si="116"/>
        <v>0</v>
      </c>
      <c r="B1880" s="33">
        <f>+'R&amp;E EXPORT'!B1679</f>
        <v>0</v>
      </c>
      <c r="C1880" t="str">
        <f>IFERROR(VLOOKUP(A1880,'MCSJ Export'!A:C,3,FALSE),"")</f>
        <v/>
      </c>
      <c r="D1880" s="37">
        <f t="shared" ca="1" si="117"/>
        <v>0</v>
      </c>
      <c r="E1880" s="37">
        <f t="shared" ca="1" si="118"/>
        <v>0</v>
      </c>
      <c r="F1880" s="37">
        <f t="shared" ca="1" si="119"/>
        <v>0</v>
      </c>
      <c r="G1880" s="37"/>
      <c r="H1880" s="33">
        <f>+'R&amp;E EXPORT'!A1679</f>
        <v>0</v>
      </c>
      <c r="I1880" s="34">
        <f>IFERROR(VLOOKUP($H1880,'Gen F Rev'!$A:$M,15,FALSE),0)</f>
        <v>0</v>
      </c>
      <c r="J1880" s="34">
        <f>IFERROR(VLOOKUP($H1880,'Gen F Rev'!$A:$M,16,FALSE),0)</f>
        <v>0</v>
      </c>
      <c r="K1880" s="42">
        <f>IFERROR(VLOOKUP($H1880,'Gen F Rev'!$A:$M,17,FALSE),0)</f>
        <v>0</v>
      </c>
      <c r="L1880" s="34">
        <f>IFERROR(VLOOKUP($H1880,'Gen F Exp'!$A:$E,15,FALSE),0)</f>
        <v>0</v>
      </c>
      <c r="M1880" s="34">
        <f>IFERROR(VLOOKUP($H1880,'Gen F Exp'!$A:$E,16,FALSE),0)</f>
        <v>0</v>
      </c>
      <c r="N1880" s="42">
        <f>IFERROR(VLOOKUP($H1880,'Gen F Exp'!$A:$E,17,FALSE),0)</f>
        <v>0</v>
      </c>
      <c r="O1880" s="34">
        <f>IFERROR(VLOOKUP($H1880,'Water F Rev'!$A:$L,15,FALSE),0)</f>
        <v>0</v>
      </c>
      <c r="P1880" s="34">
        <f>IFERROR(VLOOKUP($H1880,'Water F Rev'!$A:$L,16,FALSE),0)</f>
        <v>0</v>
      </c>
      <c r="Q1880" s="42">
        <f>IFERROR(VLOOKUP($H1880,'Water F Rev'!$A:$L,17,FALSE),0)</f>
        <v>0</v>
      </c>
      <c r="R1880" s="34">
        <f>IFERROR(VLOOKUP($H1880,'Water F Exp'!$A:$K,15,FALSE),0)</f>
        <v>0</v>
      </c>
      <c r="S1880" s="34">
        <f>IFERROR(VLOOKUP($H1880,'Water F Exp'!$A:$K,16,FALSE),0)</f>
        <v>0</v>
      </c>
      <c r="T1880" s="42">
        <f>IFERROR(VLOOKUP($H1880,'Water F Exp'!$A:$K,17,FALSE),0)</f>
        <v>0</v>
      </c>
      <c r="U1880" s="34">
        <f ca="1">IFERROR(VLOOKUP($H1880,'Sewer F Rev'!$A:$E,15,FALSE),0)</f>
        <v>0</v>
      </c>
      <c r="V1880" s="34">
        <f ca="1">IFERROR(VLOOKUP($H1880,'Sewer F Rev'!$A:$E,16,FALSE),0)</f>
        <v>0</v>
      </c>
      <c r="W1880" s="42">
        <f ca="1">IFERROR(VLOOKUP($H1880,'Sewer F Rev'!$A:$E,17,FALSE),0)</f>
        <v>0</v>
      </c>
      <c r="X1880" s="34">
        <f>IFERROR(VLOOKUP($H1880,'Sewer F Exp'!$A:$B,15,FALSE),0)</f>
        <v>0</v>
      </c>
      <c r="Y1880" s="34">
        <f>IFERROR(VLOOKUP($H1880,'Sewer F Exp'!$A:$B,16,FALSE),0)</f>
        <v>0</v>
      </c>
      <c r="Z1880" s="42">
        <f>IFERROR(VLOOKUP($H1880,'Sewer F Exp'!$A:$B,17,FALSE),0)</f>
        <v>0</v>
      </c>
      <c r="AA1880" s="34">
        <f>IFERROR(VLOOKUP($H1880,'Refuse F Rev'!$A:$E,15,FALSE),0)</f>
        <v>0</v>
      </c>
      <c r="AB1880" s="34">
        <f>IFERROR(VLOOKUP($H1880,'Refuse F Rev'!$A:$E,16,FALSE),0)</f>
        <v>0</v>
      </c>
      <c r="AC1880" s="42">
        <f>IFERROR(VLOOKUP($H1880,'Refuse F Rev'!$A:$E,17,FALSE),0)</f>
        <v>0</v>
      </c>
      <c r="AD1880" s="34">
        <f>IFERROR(VLOOKUP($H1880,'Refuse F Exp'!$A:$E,15,FALSE),0)</f>
        <v>0</v>
      </c>
      <c r="AE1880" s="34">
        <f>IFERROR(VLOOKUP($H1880,'Refuse F Exp'!$A:$E,16,FALSE),0)</f>
        <v>0</v>
      </c>
      <c r="AF1880" s="42">
        <f>IFERROR(VLOOKUP($H1880,'Refuse F Exp'!$A:$E,17,FALSE),0)</f>
        <v>0</v>
      </c>
      <c r="AG1880" s="34">
        <f>IFERROR(VLOOKUP($H1880,#REF!,10,FALSE),0)</f>
        <v>0</v>
      </c>
      <c r="AH1880" s="34">
        <f>IFERROR(VLOOKUP($H1880,#REF!,11,FALSE),0)</f>
        <v>0</v>
      </c>
      <c r="AI1880" s="42">
        <f>IFERROR(VLOOKUP($H1880,#REF!,12,FALSE),0)</f>
        <v>0</v>
      </c>
      <c r="AJ1880" s="34">
        <f>IFERROR(VLOOKUP($H1880,#REF!,10,FALSE),0)</f>
        <v>0</v>
      </c>
      <c r="AK1880" s="34">
        <f>IFERROR(VLOOKUP($H1880,#REF!,11,FALSE),0)</f>
        <v>0</v>
      </c>
      <c r="AL1880" s="42">
        <f>IFERROR(VLOOKUP($H1880,#REF!,12,FALSE),0)</f>
        <v>0</v>
      </c>
      <c r="AM1880" s="34">
        <f>IFERROR(VLOOKUP($H1880,#REF!,10,FALSE),0)</f>
        <v>0</v>
      </c>
      <c r="AN1880" s="34">
        <f>IFERROR(VLOOKUP($H1880,#REF!,11,FALSE),0)</f>
        <v>0</v>
      </c>
      <c r="AO1880" s="42">
        <f>IFERROR(VLOOKUP($H1880,#REF!,12,FALSE),0)</f>
        <v>0</v>
      </c>
      <c r="AP1880" s="34">
        <f>IFERROR(VLOOKUP($H1880,#REF!,10,FALSE),0)</f>
        <v>0</v>
      </c>
      <c r="AQ1880" s="34">
        <f>IFERROR(VLOOKUP($H1880,#REF!,11,FALSE),0)</f>
        <v>0</v>
      </c>
      <c r="AR1880" s="42">
        <f>IFERROR(VLOOKUP($H1880,#REF!,12,FALSE),0)</f>
        <v>0</v>
      </c>
      <c r="AS1880" s="34">
        <f>IFERROR(VLOOKUP($H1880,#REF!,13,FALSE),0)</f>
        <v>0</v>
      </c>
      <c r="AT1880" s="34">
        <f>IFERROR(VLOOKUP($H1880,#REF!,14,FALSE),0)</f>
        <v>0</v>
      </c>
      <c r="AU1880" s="42">
        <f>IFERROR(VLOOKUP($H1880,#REF!,15,FALSE),0)</f>
        <v>0</v>
      </c>
      <c r="AV1880" s="34">
        <f>IFERROR(VLOOKUP($H1880,#REF!,15,FALSE),0)</f>
        <v>0</v>
      </c>
      <c r="AW1880" s="34">
        <f>IFERROR(VLOOKUP($H1880,#REF!,16,FALSE),0)</f>
        <v>0</v>
      </c>
      <c r="AX1880" s="42">
        <f>IFERROR(VLOOKUP($H1880,#REF!,17,FALSE),0)</f>
        <v>0</v>
      </c>
    </row>
    <row r="1881" spans="1:50" x14ac:dyDescent="0.3">
      <c r="A1881" s="33" t="str">
        <f t="shared" si="116"/>
        <v>0</v>
      </c>
      <c r="B1881" s="33">
        <f>+'R&amp;E EXPORT'!B1680</f>
        <v>0</v>
      </c>
      <c r="C1881" t="str">
        <f>IFERROR(VLOOKUP(A1881,'MCSJ Export'!A:C,3,FALSE),"")</f>
        <v/>
      </c>
      <c r="D1881" s="37">
        <f t="shared" ca="1" si="117"/>
        <v>0</v>
      </c>
      <c r="E1881" s="37">
        <f t="shared" ca="1" si="118"/>
        <v>0</v>
      </c>
      <c r="F1881" s="37">
        <f t="shared" ca="1" si="119"/>
        <v>0</v>
      </c>
      <c r="G1881" s="37"/>
      <c r="H1881" s="33">
        <f>+'R&amp;E EXPORT'!A1680</f>
        <v>0</v>
      </c>
      <c r="I1881" s="34">
        <f>IFERROR(VLOOKUP($H1881,'Gen F Rev'!$A:$M,15,FALSE),0)</f>
        <v>0</v>
      </c>
      <c r="J1881" s="34">
        <f>IFERROR(VLOOKUP($H1881,'Gen F Rev'!$A:$M,16,FALSE),0)</f>
        <v>0</v>
      </c>
      <c r="K1881" s="42">
        <f>IFERROR(VLOOKUP($H1881,'Gen F Rev'!$A:$M,17,FALSE),0)</f>
        <v>0</v>
      </c>
      <c r="L1881" s="34">
        <f>IFERROR(VLOOKUP($H1881,'Gen F Exp'!$A:$E,15,FALSE),0)</f>
        <v>0</v>
      </c>
      <c r="M1881" s="34">
        <f>IFERROR(VLOOKUP($H1881,'Gen F Exp'!$A:$E,16,FALSE),0)</f>
        <v>0</v>
      </c>
      <c r="N1881" s="42">
        <f>IFERROR(VLOOKUP($H1881,'Gen F Exp'!$A:$E,17,FALSE),0)</f>
        <v>0</v>
      </c>
      <c r="O1881" s="34">
        <f>IFERROR(VLOOKUP($H1881,'Water F Rev'!$A:$L,15,FALSE),0)</f>
        <v>0</v>
      </c>
      <c r="P1881" s="34">
        <f>IFERROR(VLOOKUP($H1881,'Water F Rev'!$A:$L,16,FALSE),0)</f>
        <v>0</v>
      </c>
      <c r="Q1881" s="42">
        <f>IFERROR(VLOOKUP($H1881,'Water F Rev'!$A:$L,17,FALSE),0)</f>
        <v>0</v>
      </c>
      <c r="R1881" s="34">
        <f>IFERROR(VLOOKUP($H1881,'Water F Exp'!$A:$K,15,FALSE),0)</f>
        <v>0</v>
      </c>
      <c r="S1881" s="34">
        <f>IFERROR(VLOOKUP($H1881,'Water F Exp'!$A:$K,16,FALSE),0)</f>
        <v>0</v>
      </c>
      <c r="T1881" s="42">
        <f>IFERROR(VLOOKUP($H1881,'Water F Exp'!$A:$K,17,FALSE),0)</f>
        <v>0</v>
      </c>
      <c r="U1881" s="34">
        <f ca="1">IFERROR(VLOOKUP($H1881,'Sewer F Rev'!$A:$E,15,FALSE),0)</f>
        <v>0</v>
      </c>
      <c r="V1881" s="34">
        <f ca="1">IFERROR(VLOOKUP($H1881,'Sewer F Rev'!$A:$E,16,FALSE),0)</f>
        <v>0</v>
      </c>
      <c r="W1881" s="42">
        <f ca="1">IFERROR(VLOOKUP($H1881,'Sewer F Rev'!$A:$E,17,FALSE),0)</f>
        <v>0</v>
      </c>
      <c r="X1881" s="34">
        <f>IFERROR(VLOOKUP($H1881,'Sewer F Exp'!$A:$B,15,FALSE),0)</f>
        <v>0</v>
      </c>
      <c r="Y1881" s="34">
        <f>IFERROR(VLOOKUP($H1881,'Sewer F Exp'!$A:$B,16,FALSE),0)</f>
        <v>0</v>
      </c>
      <c r="Z1881" s="42">
        <f>IFERROR(VLOOKUP($H1881,'Sewer F Exp'!$A:$B,17,FALSE),0)</f>
        <v>0</v>
      </c>
      <c r="AA1881" s="34">
        <f>IFERROR(VLOOKUP($H1881,'Refuse F Rev'!$A:$E,15,FALSE),0)</f>
        <v>0</v>
      </c>
      <c r="AB1881" s="34">
        <f>IFERROR(VLOOKUP($H1881,'Refuse F Rev'!$A:$E,16,FALSE),0)</f>
        <v>0</v>
      </c>
      <c r="AC1881" s="42">
        <f>IFERROR(VLOOKUP($H1881,'Refuse F Rev'!$A:$E,17,FALSE),0)</f>
        <v>0</v>
      </c>
      <c r="AD1881" s="34">
        <f>IFERROR(VLOOKUP($H1881,'Refuse F Exp'!$A:$E,15,FALSE),0)</f>
        <v>0</v>
      </c>
      <c r="AE1881" s="34">
        <f>IFERROR(VLOOKUP($H1881,'Refuse F Exp'!$A:$E,16,FALSE),0)</f>
        <v>0</v>
      </c>
      <c r="AF1881" s="42">
        <f>IFERROR(VLOOKUP($H1881,'Refuse F Exp'!$A:$E,17,FALSE),0)</f>
        <v>0</v>
      </c>
      <c r="AG1881" s="34">
        <f>IFERROR(VLOOKUP($H1881,#REF!,10,FALSE),0)</f>
        <v>0</v>
      </c>
      <c r="AH1881" s="34">
        <f>IFERROR(VLOOKUP($H1881,#REF!,11,FALSE),0)</f>
        <v>0</v>
      </c>
      <c r="AI1881" s="42">
        <f>IFERROR(VLOOKUP($H1881,#REF!,12,FALSE),0)</f>
        <v>0</v>
      </c>
      <c r="AJ1881" s="34">
        <f>IFERROR(VLOOKUP($H1881,#REF!,10,FALSE),0)</f>
        <v>0</v>
      </c>
      <c r="AK1881" s="34">
        <f>IFERROR(VLOOKUP($H1881,#REF!,11,FALSE),0)</f>
        <v>0</v>
      </c>
      <c r="AL1881" s="42">
        <f>IFERROR(VLOOKUP($H1881,#REF!,12,FALSE),0)</f>
        <v>0</v>
      </c>
      <c r="AM1881" s="34">
        <f>IFERROR(VLOOKUP($H1881,#REF!,10,FALSE),0)</f>
        <v>0</v>
      </c>
      <c r="AN1881" s="34">
        <f>IFERROR(VLOOKUP($H1881,#REF!,11,FALSE),0)</f>
        <v>0</v>
      </c>
      <c r="AO1881" s="42">
        <f>IFERROR(VLOOKUP($H1881,#REF!,12,FALSE),0)</f>
        <v>0</v>
      </c>
      <c r="AP1881" s="34">
        <f>IFERROR(VLOOKUP($H1881,#REF!,10,FALSE),0)</f>
        <v>0</v>
      </c>
      <c r="AQ1881" s="34">
        <f>IFERROR(VLOOKUP($H1881,#REF!,11,FALSE),0)</f>
        <v>0</v>
      </c>
      <c r="AR1881" s="42">
        <f>IFERROR(VLOOKUP($H1881,#REF!,12,FALSE),0)</f>
        <v>0</v>
      </c>
      <c r="AS1881" s="34">
        <f>IFERROR(VLOOKUP($H1881,#REF!,13,FALSE),0)</f>
        <v>0</v>
      </c>
      <c r="AT1881" s="34">
        <f>IFERROR(VLOOKUP($H1881,#REF!,14,FALSE),0)</f>
        <v>0</v>
      </c>
      <c r="AU1881" s="42">
        <f>IFERROR(VLOOKUP($H1881,#REF!,15,FALSE),0)</f>
        <v>0</v>
      </c>
      <c r="AV1881" s="34">
        <f>IFERROR(VLOOKUP($H1881,#REF!,15,FALSE),0)</f>
        <v>0</v>
      </c>
      <c r="AW1881" s="34">
        <f>IFERROR(VLOOKUP($H1881,#REF!,16,FALSE),0)</f>
        <v>0</v>
      </c>
      <c r="AX1881" s="42">
        <f>IFERROR(VLOOKUP($H1881,#REF!,17,FALSE),0)</f>
        <v>0</v>
      </c>
    </row>
    <row r="1882" spans="1:50" x14ac:dyDescent="0.3">
      <c r="A1882" s="33" t="str">
        <f t="shared" si="116"/>
        <v>0</v>
      </c>
      <c r="B1882" s="33">
        <f>+'R&amp;E EXPORT'!B1681</f>
        <v>0</v>
      </c>
      <c r="C1882" t="str">
        <f>IFERROR(VLOOKUP(A1882,'MCSJ Export'!A:C,3,FALSE),"")</f>
        <v/>
      </c>
      <c r="D1882" s="37">
        <f t="shared" ca="1" si="117"/>
        <v>0</v>
      </c>
      <c r="E1882" s="37">
        <f t="shared" ca="1" si="118"/>
        <v>0</v>
      </c>
      <c r="F1882" s="37">
        <f t="shared" ca="1" si="119"/>
        <v>0</v>
      </c>
      <c r="G1882" s="37"/>
      <c r="H1882" s="33">
        <f>+'R&amp;E EXPORT'!A1681</f>
        <v>0</v>
      </c>
      <c r="I1882" s="34">
        <f>IFERROR(VLOOKUP($H1882,'Gen F Rev'!$A:$M,15,FALSE),0)</f>
        <v>0</v>
      </c>
      <c r="J1882" s="34">
        <f>IFERROR(VLOOKUP($H1882,'Gen F Rev'!$A:$M,16,FALSE),0)</f>
        <v>0</v>
      </c>
      <c r="K1882" s="42">
        <f>IFERROR(VLOOKUP($H1882,'Gen F Rev'!$A:$M,17,FALSE),0)</f>
        <v>0</v>
      </c>
      <c r="L1882" s="34">
        <f>IFERROR(VLOOKUP($H1882,'Gen F Exp'!$A:$E,15,FALSE),0)</f>
        <v>0</v>
      </c>
      <c r="M1882" s="34">
        <f>IFERROR(VLOOKUP($H1882,'Gen F Exp'!$A:$E,16,FALSE),0)</f>
        <v>0</v>
      </c>
      <c r="N1882" s="42">
        <f>IFERROR(VLOOKUP($H1882,'Gen F Exp'!$A:$E,17,FALSE),0)</f>
        <v>0</v>
      </c>
      <c r="O1882" s="34">
        <f>IFERROR(VLOOKUP($H1882,'Water F Rev'!$A:$L,15,FALSE),0)</f>
        <v>0</v>
      </c>
      <c r="P1882" s="34">
        <f>IFERROR(VLOOKUP($H1882,'Water F Rev'!$A:$L,16,FALSE),0)</f>
        <v>0</v>
      </c>
      <c r="Q1882" s="42">
        <f>IFERROR(VLOOKUP($H1882,'Water F Rev'!$A:$L,17,FALSE),0)</f>
        <v>0</v>
      </c>
      <c r="R1882" s="34">
        <f>IFERROR(VLOOKUP($H1882,'Water F Exp'!$A:$K,15,FALSE),0)</f>
        <v>0</v>
      </c>
      <c r="S1882" s="34">
        <f>IFERROR(VLOOKUP($H1882,'Water F Exp'!$A:$K,16,FALSE),0)</f>
        <v>0</v>
      </c>
      <c r="T1882" s="42">
        <f>IFERROR(VLOOKUP($H1882,'Water F Exp'!$A:$K,17,FALSE),0)</f>
        <v>0</v>
      </c>
      <c r="U1882" s="34">
        <f ca="1">IFERROR(VLOOKUP($H1882,'Sewer F Rev'!$A:$E,15,FALSE),0)</f>
        <v>0</v>
      </c>
      <c r="V1882" s="34">
        <f ca="1">IFERROR(VLOOKUP($H1882,'Sewer F Rev'!$A:$E,16,FALSE),0)</f>
        <v>0</v>
      </c>
      <c r="W1882" s="42">
        <f ca="1">IFERROR(VLOOKUP($H1882,'Sewer F Rev'!$A:$E,17,FALSE),0)</f>
        <v>0</v>
      </c>
      <c r="X1882" s="34">
        <f>IFERROR(VLOOKUP($H1882,'Sewer F Exp'!$A:$B,15,FALSE),0)</f>
        <v>0</v>
      </c>
      <c r="Y1882" s="34">
        <f>IFERROR(VLOOKUP($H1882,'Sewer F Exp'!$A:$B,16,FALSE),0)</f>
        <v>0</v>
      </c>
      <c r="Z1882" s="42">
        <f>IFERROR(VLOOKUP($H1882,'Sewer F Exp'!$A:$B,17,FALSE),0)</f>
        <v>0</v>
      </c>
      <c r="AA1882" s="34">
        <f>IFERROR(VLOOKUP($H1882,'Refuse F Rev'!$A:$E,15,FALSE),0)</f>
        <v>0</v>
      </c>
      <c r="AB1882" s="34">
        <f>IFERROR(VLOOKUP($H1882,'Refuse F Rev'!$A:$E,16,FALSE),0)</f>
        <v>0</v>
      </c>
      <c r="AC1882" s="42">
        <f>IFERROR(VLOOKUP($H1882,'Refuse F Rev'!$A:$E,17,FALSE),0)</f>
        <v>0</v>
      </c>
      <c r="AD1882" s="34">
        <f>IFERROR(VLOOKUP($H1882,'Refuse F Exp'!$A:$E,15,FALSE),0)</f>
        <v>0</v>
      </c>
      <c r="AE1882" s="34">
        <f>IFERROR(VLOOKUP($H1882,'Refuse F Exp'!$A:$E,16,FALSE),0)</f>
        <v>0</v>
      </c>
      <c r="AF1882" s="42">
        <f>IFERROR(VLOOKUP($H1882,'Refuse F Exp'!$A:$E,17,FALSE),0)</f>
        <v>0</v>
      </c>
      <c r="AG1882" s="34">
        <f>IFERROR(VLOOKUP($H1882,#REF!,10,FALSE),0)</f>
        <v>0</v>
      </c>
      <c r="AH1882" s="34">
        <f>IFERROR(VLOOKUP($H1882,#REF!,11,FALSE),0)</f>
        <v>0</v>
      </c>
      <c r="AI1882" s="42">
        <f>IFERROR(VLOOKUP($H1882,#REF!,12,FALSE),0)</f>
        <v>0</v>
      </c>
      <c r="AJ1882" s="34">
        <f>IFERROR(VLOOKUP($H1882,#REF!,10,FALSE),0)</f>
        <v>0</v>
      </c>
      <c r="AK1882" s="34">
        <f>IFERROR(VLOOKUP($H1882,#REF!,11,FALSE),0)</f>
        <v>0</v>
      </c>
      <c r="AL1882" s="42">
        <f>IFERROR(VLOOKUP($H1882,#REF!,12,FALSE),0)</f>
        <v>0</v>
      </c>
      <c r="AM1882" s="34">
        <f>IFERROR(VLOOKUP($H1882,#REF!,10,FALSE),0)</f>
        <v>0</v>
      </c>
      <c r="AN1882" s="34">
        <f>IFERROR(VLOOKUP($H1882,#REF!,11,FALSE),0)</f>
        <v>0</v>
      </c>
      <c r="AO1882" s="42">
        <f>IFERROR(VLOOKUP($H1882,#REF!,12,FALSE),0)</f>
        <v>0</v>
      </c>
      <c r="AP1882" s="34">
        <f>IFERROR(VLOOKUP($H1882,#REF!,10,FALSE),0)</f>
        <v>0</v>
      </c>
      <c r="AQ1882" s="34">
        <f>IFERROR(VLOOKUP($H1882,#REF!,11,FALSE),0)</f>
        <v>0</v>
      </c>
      <c r="AR1882" s="42">
        <f>IFERROR(VLOOKUP($H1882,#REF!,12,FALSE),0)</f>
        <v>0</v>
      </c>
      <c r="AS1882" s="34">
        <f>IFERROR(VLOOKUP($H1882,#REF!,13,FALSE),0)</f>
        <v>0</v>
      </c>
      <c r="AT1882" s="34">
        <f>IFERROR(VLOOKUP($H1882,#REF!,14,FALSE),0)</f>
        <v>0</v>
      </c>
      <c r="AU1882" s="42">
        <f>IFERROR(VLOOKUP($H1882,#REF!,15,FALSE),0)</f>
        <v>0</v>
      </c>
      <c r="AV1882" s="34">
        <f>IFERROR(VLOOKUP($H1882,#REF!,15,FALSE),0)</f>
        <v>0</v>
      </c>
      <c r="AW1882" s="34">
        <f>IFERROR(VLOOKUP($H1882,#REF!,16,FALSE),0)</f>
        <v>0</v>
      </c>
      <c r="AX1882" s="42">
        <f>IFERROR(VLOOKUP($H1882,#REF!,17,FALSE),0)</f>
        <v>0</v>
      </c>
    </row>
    <row r="1883" spans="1:50" x14ac:dyDescent="0.3">
      <c r="A1883" s="33" t="str">
        <f t="shared" si="116"/>
        <v>0</v>
      </c>
      <c r="B1883" s="33">
        <f>+'R&amp;E EXPORT'!B1682</f>
        <v>0</v>
      </c>
      <c r="C1883" t="str">
        <f>IFERROR(VLOOKUP(A1883,'MCSJ Export'!A:C,3,FALSE),"")</f>
        <v/>
      </c>
      <c r="D1883" s="37">
        <f t="shared" ca="1" si="117"/>
        <v>0</v>
      </c>
      <c r="E1883" s="37">
        <f t="shared" ca="1" si="118"/>
        <v>0</v>
      </c>
      <c r="F1883" s="37">
        <f t="shared" ca="1" si="119"/>
        <v>0</v>
      </c>
      <c r="G1883" s="37"/>
      <c r="H1883" s="33">
        <f>+'R&amp;E EXPORT'!A1682</f>
        <v>0</v>
      </c>
      <c r="I1883" s="34">
        <f>IFERROR(VLOOKUP($H1883,'Gen F Rev'!$A:$M,15,FALSE),0)</f>
        <v>0</v>
      </c>
      <c r="J1883" s="34">
        <f>IFERROR(VLOOKUP($H1883,'Gen F Rev'!$A:$M,16,FALSE),0)</f>
        <v>0</v>
      </c>
      <c r="K1883" s="42">
        <f>IFERROR(VLOOKUP($H1883,'Gen F Rev'!$A:$M,17,FALSE),0)</f>
        <v>0</v>
      </c>
      <c r="L1883" s="34">
        <f>IFERROR(VLOOKUP($H1883,'Gen F Exp'!$A:$E,15,FALSE),0)</f>
        <v>0</v>
      </c>
      <c r="M1883" s="34">
        <f>IFERROR(VLOOKUP($H1883,'Gen F Exp'!$A:$E,16,FALSE),0)</f>
        <v>0</v>
      </c>
      <c r="N1883" s="42">
        <f>IFERROR(VLOOKUP($H1883,'Gen F Exp'!$A:$E,17,FALSE),0)</f>
        <v>0</v>
      </c>
      <c r="O1883" s="34">
        <f>IFERROR(VLOOKUP($H1883,'Water F Rev'!$A:$L,15,FALSE),0)</f>
        <v>0</v>
      </c>
      <c r="P1883" s="34">
        <f>IFERROR(VLOOKUP($H1883,'Water F Rev'!$A:$L,16,FALSE),0)</f>
        <v>0</v>
      </c>
      <c r="Q1883" s="42">
        <f>IFERROR(VLOOKUP($H1883,'Water F Rev'!$A:$L,17,FALSE),0)</f>
        <v>0</v>
      </c>
      <c r="R1883" s="34">
        <f>IFERROR(VLOOKUP($H1883,'Water F Exp'!$A:$K,15,FALSE),0)</f>
        <v>0</v>
      </c>
      <c r="S1883" s="34">
        <f>IFERROR(VLOOKUP($H1883,'Water F Exp'!$A:$K,16,FALSE),0)</f>
        <v>0</v>
      </c>
      <c r="T1883" s="42">
        <f>IFERROR(VLOOKUP($H1883,'Water F Exp'!$A:$K,17,FALSE),0)</f>
        <v>0</v>
      </c>
      <c r="U1883" s="34">
        <f ca="1">IFERROR(VLOOKUP($H1883,'Sewer F Rev'!$A:$E,15,FALSE),0)</f>
        <v>0</v>
      </c>
      <c r="V1883" s="34">
        <f ca="1">IFERROR(VLOOKUP($H1883,'Sewer F Rev'!$A:$E,16,FALSE),0)</f>
        <v>0</v>
      </c>
      <c r="W1883" s="42">
        <f ca="1">IFERROR(VLOOKUP($H1883,'Sewer F Rev'!$A:$E,17,FALSE),0)</f>
        <v>0</v>
      </c>
      <c r="X1883" s="34">
        <f>IFERROR(VLOOKUP($H1883,'Sewer F Exp'!$A:$B,15,FALSE),0)</f>
        <v>0</v>
      </c>
      <c r="Y1883" s="34">
        <f>IFERROR(VLOOKUP($H1883,'Sewer F Exp'!$A:$B,16,FALSE),0)</f>
        <v>0</v>
      </c>
      <c r="Z1883" s="42">
        <f>IFERROR(VLOOKUP($H1883,'Sewer F Exp'!$A:$B,17,FALSE),0)</f>
        <v>0</v>
      </c>
      <c r="AA1883" s="34">
        <f>IFERROR(VLOOKUP($H1883,'Refuse F Rev'!$A:$E,15,FALSE),0)</f>
        <v>0</v>
      </c>
      <c r="AB1883" s="34">
        <f>IFERROR(VLOOKUP($H1883,'Refuse F Rev'!$A:$E,16,FALSE),0)</f>
        <v>0</v>
      </c>
      <c r="AC1883" s="42">
        <f>IFERROR(VLOOKUP($H1883,'Refuse F Rev'!$A:$E,17,FALSE),0)</f>
        <v>0</v>
      </c>
      <c r="AD1883" s="34">
        <f>IFERROR(VLOOKUP($H1883,'Refuse F Exp'!$A:$E,15,FALSE),0)</f>
        <v>0</v>
      </c>
      <c r="AE1883" s="34">
        <f>IFERROR(VLOOKUP($H1883,'Refuse F Exp'!$A:$E,16,FALSE),0)</f>
        <v>0</v>
      </c>
      <c r="AF1883" s="42">
        <f>IFERROR(VLOOKUP($H1883,'Refuse F Exp'!$A:$E,17,FALSE),0)</f>
        <v>0</v>
      </c>
      <c r="AG1883" s="34">
        <f>IFERROR(VLOOKUP($H1883,#REF!,10,FALSE),0)</f>
        <v>0</v>
      </c>
      <c r="AH1883" s="34">
        <f>IFERROR(VLOOKUP($H1883,#REF!,11,FALSE),0)</f>
        <v>0</v>
      </c>
      <c r="AI1883" s="42">
        <f>IFERROR(VLOOKUP($H1883,#REF!,12,FALSE),0)</f>
        <v>0</v>
      </c>
      <c r="AJ1883" s="34">
        <f>IFERROR(VLOOKUP($H1883,#REF!,10,FALSE),0)</f>
        <v>0</v>
      </c>
      <c r="AK1883" s="34">
        <f>IFERROR(VLOOKUP($H1883,#REF!,11,FALSE),0)</f>
        <v>0</v>
      </c>
      <c r="AL1883" s="42">
        <f>IFERROR(VLOOKUP($H1883,#REF!,12,FALSE),0)</f>
        <v>0</v>
      </c>
      <c r="AM1883" s="34">
        <f>IFERROR(VLOOKUP($H1883,#REF!,10,FALSE),0)</f>
        <v>0</v>
      </c>
      <c r="AN1883" s="34">
        <f>IFERROR(VLOOKUP($H1883,#REF!,11,FALSE),0)</f>
        <v>0</v>
      </c>
      <c r="AO1883" s="42">
        <f>IFERROR(VLOOKUP($H1883,#REF!,12,FALSE),0)</f>
        <v>0</v>
      </c>
      <c r="AP1883" s="34">
        <f>IFERROR(VLOOKUP($H1883,#REF!,10,FALSE),0)</f>
        <v>0</v>
      </c>
      <c r="AQ1883" s="34">
        <f>IFERROR(VLOOKUP($H1883,#REF!,11,FALSE),0)</f>
        <v>0</v>
      </c>
      <c r="AR1883" s="42">
        <f>IFERROR(VLOOKUP($H1883,#REF!,12,FALSE),0)</f>
        <v>0</v>
      </c>
      <c r="AS1883" s="34">
        <f>IFERROR(VLOOKUP($H1883,#REF!,13,FALSE),0)</f>
        <v>0</v>
      </c>
      <c r="AT1883" s="34">
        <f>IFERROR(VLOOKUP($H1883,#REF!,14,FALSE),0)</f>
        <v>0</v>
      </c>
      <c r="AU1883" s="42">
        <f>IFERROR(VLOOKUP($H1883,#REF!,15,FALSE),0)</f>
        <v>0</v>
      </c>
      <c r="AV1883" s="34">
        <f>IFERROR(VLOOKUP($H1883,#REF!,15,FALSE),0)</f>
        <v>0</v>
      </c>
      <c r="AW1883" s="34">
        <f>IFERROR(VLOOKUP($H1883,#REF!,16,FALSE),0)</f>
        <v>0</v>
      </c>
      <c r="AX1883" s="42">
        <f>IFERROR(VLOOKUP($H1883,#REF!,17,FALSE),0)</f>
        <v>0</v>
      </c>
    </row>
    <row r="1884" spans="1:50" x14ac:dyDescent="0.3">
      <c r="A1884" s="33" t="str">
        <f t="shared" si="116"/>
        <v>0</v>
      </c>
      <c r="B1884" s="33">
        <f>+'R&amp;E EXPORT'!B1683</f>
        <v>0</v>
      </c>
      <c r="C1884" t="str">
        <f>IFERROR(VLOOKUP(A1884,'MCSJ Export'!A:C,3,FALSE),"")</f>
        <v/>
      </c>
      <c r="D1884" s="37">
        <f t="shared" ca="1" si="117"/>
        <v>0</v>
      </c>
      <c r="E1884" s="37">
        <f t="shared" ca="1" si="118"/>
        <v>0</v>
      </c>
      <c r="F1884" s="37">
        <f t="shared" ca="1" si="119"/>
        <v>0</v>
      </c>
      <c r="G1884" s="37"/>
      <c r="H1884" s="33">
        <f>+'R&amp;E EXPORT'!A1683</f>
        <v>0</v>
      </c>
      <c r="I1884" s="34">
        <f>IFERROR(VLOOKUP($H1884,'Gen F Rev'!$A:$M,15,FALSE),0)</f>
        <v>0</v>
      </c>
      <c r="J1884" s="34">
        <f>IFERROR(VLOOKUP($H1884,'Gen F Rev'!$A:$M,16,FALSE),0)</f>
        <v>0</v>
      </c>
      <c r="K1884" s="42">
        <f>IFERROR(VLOOKUP($H1884,'Gen F Rev'!$A:$M,17,FALSE),0)</f>
        <v>0</v>
      </c>
      <c r="L1884" s="34">
        <f>IFERROR(VLOOKUP($H1884,'Gen F Exp'!$A:$E,15,FALSE),0)</f>
        <v>0</v>
      </c>
      <c r="M1884" s="34">
        <f>IFERROR(VLOOKUP($H1884,'Gen F Exp'!$A:$E,16,FALSE),0)</f>
        <v>0</v>
      </c>
      <c r="N1884" s="42">
        <f>IFERROR(VLOOKUP($H1884,'Gen F Exp'!$A:$E,17,FALSE),0)</f>
        <v>0</v>
      </c>
      <c r="O1884" s="34">
        <f>IFERROR(VLOOKUP($H1884,'Water F Rev'!$A:$L,15,FALSE),0)</f>
        <v>0</v>
      </c>
      <c r="P1884" s="34">
        <f>IFERROR(VLOOKUP($H1884,'Water F Rev'!$A:$L,16,FALSE),0)</f>
        <v>0</v>
      </c>
      <c r="Q1884" s="42">
        <f>IFERROR(VLOOKUP($H1884,'Water F Rev'!$A:$L,17,FALSE),0)</f>
        <v>0</v>
      </c>
      <c r="R1884" s="34">
        <f>IFERROR(VLOOKUP($H1884,'Water F Exp'!$A:$K,15,FALSE),0)</f>
        <v>0</v>
      </c>
      <c r="S1884" s="34">
        <f>IFERROR(VLOOKUP($H1884,'Water F Exp'!$A:$K,16,FALSE),0)</f>
        <v>0</v>
      </c>
      <c r="T1884" s="42">
        <f>IFERROR(VLOOKUP($H1884,'Water F Exp'!$A:$K,17,FALSE),0)</f>
        <v>0</v>
      </c>
      <c r="U1884" s="34">
        <f ca="1">IFERROR(VLOOKUP($H1884,'Sewer F Rev'!$A:$E,15,FALSE),0)</f>
        <v>0</v>
      </c>
      <c r="V1884" s="34">
        <f ca="1">IFERROR(VLOOKUP($H1884,'Sewer F Rev'!$A:$E,16,FALSE),0)</f>
        <v>0</v>
      </c>
      <c r="W1884" s="42">
        <f ca="1">IFERROR(VLOOKUP($H1884,'Sewer F Rev'!$A:$E,17,FALSE),0)</f>
        <v>0</v>
      </c>
      <c r="X1884" s="34">
        <f>IFERROR(VLOOKUP($H1884,'Sewer F Exp'!$A:$B,15,FALSE),0)</f>
        <v>0</v>
      </c>
      <c r="Y1884" s="34">
        <f>IFERROR(VLOOKUP($H1884,'Sewer F Exp'!$A:$B,16,FALSE),0)</f>
        <v>0</v>
      </c>
      <c r="Z1884" s="42">
        <f>IFERROR(VLOOKUP($H1884,'Sewer F Exp'!$A:$B,17,FALSE),0)</f>
        <v>0</v>
      </c>
      <c r="AA1884" s="34">
        <f>IFERROR(VLOOKUP($H1884,'Refuse F Rev'!$A:$E,15,FALSE),0)</f>
        <v>0</v>
      </c>
      <c r="AB1884" s="34">
        <f>IFERROR(VLOOKUP($H1884,'Refuse F Rev'!$A:$E,16,FALSE),0)</f>
        <v>0</v>
      </c>
      <c r="AC1884" s="42">
        <f>IFERROR(VLOOKUP($H1884,'Refuse F Rev'!$A:$E,17,FALSE),0)</f>
        <v>0</v>
      </c>
      <c r="AD1884" s="34">
        <f>IFERROR(VLOOKUP($H1884,'Refuse F Exp'!$A:$E,15,FALSE),0)</f>
        <v>0</v>
      </c>
      <c r="AE1884" s="34">
        <f>IFERROR(VLOOKUP($H1884,'Refuse F Exp'!$A:$E,16,FALSE),0)</f>
        <v>0</v>
      </c>
      <c r="AF1884" s="42">
        <f>IFERROR(VLOOKUP($H1884,'Refuse F Exp'!$A:$E,17,FALSE),0)</f>
        <v>0</v>
      </c>
      <c r="AG1884" s="34">
        <f>IFERROR(VLOOKUP($H1884,#REF!,10,FALSE),0)</f>
        <v>0</v>
      </c>
      <c r="AH1884" s="34">
        <f>IFERROR(VLOOKUP($H1884,#REF!,11,FALSE),0)</f>
        <v>0</v>
      </c>
      <c r="AI1884" s="42">
        <f>IFERROR(VLOOKUP($H1884,#REF!,12,FALSE),0)</f>
        <v>0</v>
      </c>
      <c r="AJ1884" s="34">
        <f>IFERROR(VLOOKUP($H1884,#REF!,10,FALSE),0)</f>
        <v>0</v>
      </c>
      <c r="AK1884" s="34">
        <f>IFERROR(VLOOKUP($H1884,#REF!,11,FALSE),0)</f>
        <v>0</v>
      </c>
      <c r="AL1884" s="42">
        <f>IFERROR(VLOOKUP($H1884,#REF!,12,FALSE),0)</f>
        <v>0</v>
      </c>
      <c r="AM1884" s="34">
        <f>IFERROR(VLOOKUP($H1884,#REF!,10,FALSE),0)</f>
        <v>0</v>
      </c>
      <c r="AN1884" s="34">
        <f>IFERROR(VLOOKUP($H1884,#REF!,11,FALSE),0)</f>
        <v>0</v>
      </c>
      <c r="AO1884" s="42">
        <f>IFERROR(VLOOKUP($H1884,#REF!,12,FALSE),0)</f>
        <v>0</v>
      </c>
      <c r="AP1884" s="34">
        <f>IFERROR(VLOOKUP($H1884,#REF!,10,FALSE),0)</f>
        <v>0</v>
      </c>
      <c r="AQ1884" s="34">
        <f>IFERROR(VLOOKUP($H1884,#REF!,11,FALSE),0)</f>
        <v>0</v>
      </c>
      <c r="AR1884" s="42">
        <f>IFERROR(VLOOKUP($H1884,#REF!,12,FALSE),0)</f>
        <v>0</v>
      </c>
      <c r="AS1884" s="34">
        <f>IFERROR(VLOOKUP($H1884,#REF!,13,FALSE),0)</f>
        <v>0</v>
      </c>
      <c r="AT1884" s="34">
        <f>IFERROR(VLOOKUP($H1884,#REF!,14,FALSE),0)</f>
        <v>0</v>
      </c>
      <c r="AU1884" s="42">
        <f>IFERROR(VLOOKUP($H1884,#REF!,15,FALSE),0)</f>
        <v>0</v>
      </c>
      <c r="AV1884" s="34">
        <f>IFERROR(VLOOKUP($H1884,#REF!,15,FALSE),0)</f>
        <v>0</v>
      </c>
      <c r="AW1884" s="34">
        <f>IFERROR(VLOOKUP($H1884,#REF!,16,FALSE),0)</f>
        <v>0</v>
      </c>
      <c r="AX1884" s="42">
        <f>IFERROR(VLOOKUP($H1884,#REF!,17,FALSE),0)</f>
        <v>0</v>
      </c>
    </row>
    <row r="1885" spans="1:50" x14ac:dyDescent="0.3">
      <c r="A1885" s="33" t="str">
        <f t="shared" si="116"/>
        <v>0</v>
      </c>
      <c r="B1885" s="33">
        <f>+'R&amp;E EXPORT'!B1684</f>
        <v>0</v>
      </c>
      <c r="C1885" t="str">
        <f>IFERROR(VLOOKUP(A1885,'MCSJ Export'!A:C,3,FALSE),"")</f>
        <v/>
      </c>
      <c r="D1885" s="37">
        <f t="shared" ca="1" si="117"/>
        <v>0</v>
      </c>
      <c r="E1885" s="37">
        <f t="shared" ca="1" si="118"/>
        <v>0</v>
      </c>
      <c r="F1885" s="37">
        <f t="shared" ca="1" si="119"/>
        <v>0</v>
      </c>
      <c r="G1885" s="37"/>
      <c r="H1885" s="33">
        <f>+'R&amp;E EXPORT'!A1684</f>
        <v>0</v>
      </c>
      <c r="I1885" s="34">
        <f>IFERROR(VLOOKUP($H1885,'Gen F Rev'!$A:$M,15,FALSE),0)</f>
        <v>0</v>
      </c>
      <c r="J1885" s="34">
        <f>IFERROR(VLOOKUP($H1885,'Gen F Rev'!$A:$M,16,FALSE),0)</f>
        <v>0</v>
      </c>
      <c r="K1885" s="42">
        <f>IFERROR(VLOOKUP($H1885,'Gen F Rev'!$A:$M,17,FALSE),0)</f>
        <v>0</v>
      </c>
      <c r="L1885" s="34">
        <f>IFERROR(VLOOKUP($H1885,'Gen F Exp'!$A:$E,15,FALSE),0)</f>
        <v>0</v>
      </c>
      <c r="M1885" s="34">
        <f>IFERROR(VLOOKUP($H1885,'Gen F Exp'!$A:$E,16,FALSE),0)</f>
        <v>0</v>
      </c>
      <c r="N1885" s="42">
        <f>IFERROR(VLOOKUP($H1885,'Gen F Exp'!$A:$E,17,FALSE),0)</f>
        <v>0</v>
      </c>
      <c r="O1885" s="34">
        <f>IFERROR(VLOOKUP($H1885,'Water F Rev'!$A:$L,15,FALSE),0)</f>
        <v>0</v>
      </c>
      <c r="P1885" s="34">
        <f>IFERROR(VLOOKUP($H1885,'Water F Rev'!$A:$L,16,FALSE),0)</f>
        <v>0</v>
      </c>
      <c r="Q1885" s="42">
        <f>IFERROR(VLOOKUP($H1885,'Water F Rev'!$A:$L,17,FALSE),0)</f>
        <v>0</v>
      </c>
      <c r="R1885" s="34">
        <f>IFERROR(VLOOKUP($H1885,'Water F Exp'!$A:$K,15,FALSE),0)</f>
        <v>0</v>
      </c>
      <c r="S1885" s="34">
        <f>IFERROR(VLOOKUP($H1885,'Water F Exp'!$A:$K,16,FALSE),0)</f>
        <v>0</v>
      </c>
      <c r="T1885" s="42">
        <f>IFERROR(VLOOKUP($H1885,'Water F Exp'!$A:$K,17,FALSE),0)</f>
        <v>0</v>
      </c>
      <c r="U1885" s="34">
        <f ca="1">IFERROR(VLOOKUP($H1885,'Sewer F Rev'!$A:$E,15,FALSE),0)</f>
        <v>0</v>
      </c>
      <c r="V1885" s="34">
        <f ca="1">IFERROR(VLOOKUP($H1885,'Sewer F Rev'!$A:$E,16,FALSE),0)</f>
        <v>0</v>
      </c>
      <c r="W1885" s="42">
        <f ca="1">IFERROR(VLOOKUP($H1885,'Sewer F Rev'!$A:$E,17,FALSE),0)</f>
        <v>0</v>
      </c>
      <c r="X1885" s="34">
        <f>IFERROR(VLOOKUP($H1885,'Sewer F Exp'!$A:$B,15,FALSE),0)</f>
        <v>0</v>
      </c>
      <c r="Y1885" s="34">
        <f>IFERROR(VLOOKUP($H1885,'Sewer F Exp'!$A:$B,16,FALSE),0)</f>
        <v>0</v>
      </c>
      <c r="Z1885" s="42">
        <f>IFERROR(VLOOKUP($H1885,'Sewer F Exp'!$A:$B,17,FALSE),0)</f>
        <v>0</v>
      </c>
      <c r="AA1885" s="34">
        <f>IFERROR(VLOOKUP($H1885,'Refuse F Rev'!$A:$E,15,FALSE),0)</f>
        <v>0</v>
      </c>
      <c r="AB1885" s="34">
        <f>IFERROR(VLOOKUP($H1885,'Refuse F Rev'!$A:$E,16,FALSE),0)</f>
        <v>0</v>
      </c>
      <c r="AC1885" s="42">
        <f>IFERROR(VLOOKUP($H1885,'Refuse F Rev'!$A:$E,17,FALSE),0)</f>
        <v>0</v>
      </c>
      <c r="AD1885" s="34">
        <f>IFERROR(VLOOKUP($H1885,'Refuse F Exp'!$A:$E,15,FALSE),0)</f>
        <v>0</v>
      </c>
      <c r="AE1885" s="34">
        <f>IFERROR(VLOOKUP($H1885,'Refuse F Exp'!$A:$E,16,FALSE),0)</f>
        <v>0</v>
      </c>
      <c r="AF1885" s="42">
        <f>IFERROR(VLOOKUP($H1885,'Refuse F Exp'!$A:$E,17,FALSE),0)</f>
        <v>0</v>
      </c>
      <c r="AG1885" s="34">
        <f>IFERROR(VLOOKUP($H1885,#REF!,10,FALSE),0)</f>
        <v>0</v>
      </c>
      <c r="AH1885" s="34">
        <f>IFERROR(VLOOKUP($H1885,#REF!,11,FALSE),0)</f>
        <v>0</v>
      </c>
      <c r="AI1885" s="42">
        <f>IFERROR(VLOOKUP($H1885,#REF!,12,FALSE),0)</f>
        <v>0</v>
      </c>
      <c r="AJ1885" s="34">
        <f>IFERROR(VLOOKUP($H1885,#REF!,10,FALSE),0)</f>
        <v>0</v>
      </c>
      <c r="AK1885" s="34">
        <f>IFERROR(VLOOKUP($H1885,#REF!,11,FALSE),0)</f>
        <v>0</v>
      </c>
      <c r="AL1885" s="42">
        <f>IFERROR(VLOOKUP($H1885,#REF!,12,FALSE),0)</f>
        <v>0</v>
      </c>
      <c r="AM1885" s="34">
        <f>IFERROR(VLOOKUP($H1885,#REF!,10,FALSE),0)</f>
        <v>0</v>
      </c>
      <c r="AN1885" s="34">
        <f>IFERROR(VLOOKUP($H1885,#REF!,11,FALSE),0)</f>
        <v>0</v>
      </c>
      <c r="AO1885" s="42">
        <f>IFERROR(VLOOKUP($H1885,#REF!,12,FALSE),0)</f>
        <v>0</v>
      </c>
      <c r="AP1885" s="34">
        <f>IFERROR(VLOOKUP($H1885,#REF!,10,FALSE),0)</f>
        <v>0</v>
      </c>
      <c r="AQ1885" s="34">
        <f>IFERROR(VLOOKUP($H1885,#REF!,11,FALSE),0)</f>
        <v>0</v>
      </c>
      <c r="AR1885" s="42">
        <f>IFERROR(VLOOKUP($H1885,#REF!,12,FALSE),0)</f>
        <v>0</v>
      </c>
      <c r="AS1885" s="34">
        <f>IFERROR(VLOOKUP($H1885,#REF!,13,FALSE),0)</f>
        <v>0</v>
      </c>
      <c r="AT1885" s="34">
        <f>IFERROR(VLOOKUP($H1885,#REF!,14,FALSE),0)</f>
        <v>0</v>
      </c>
      <c r="AU1885" s="42">
        <f>IFERROR(VLOOKUP($H1885,#REF!,15,FALSE),0)</f>
        <v>0</v>
      </c>
      <c r="AV1885" s="34">
        <f>IFERROR(VLOOKUP($H1885,#REF!,15,FALSE),0)</f>
        <v>0</v>
      </c>
      <c r="AW1885" s="34">
        <f>IFERROR(VLOOKUP($H1885,#REF!,16,FALSE),0)</f>
        <v>0</v>
      </c>
      <c r="AX1885" s="42">
        <f>IFERROR(VLOOKUP($H1885,#REF!,17,FALSE),0)</f>
        <v>0</v>
      </c>
    </row>
    <row r="1886" spans="1:50" x14ac:dyDescent="0.3">
      <c r="A1886" s="33" t="str">
        <f t="shared" si="116"/>
        <v>0</v>
      </c>
      <c r="B1886" s="33">
        <f>+'R&amp;E EXPORT'!B1685</f>
        <v>0</v>
      </c>
      <c r="C1886" t="str">
        <f>IFERROR(VLOOKUP(A1886,'MCSJ Export'!A:C,3,FALSE),"")</f>
        <v/>
      </c>
      <c r="D1886" s="37">
        <f t="shared" ca="1" si="117"/>
        <v>0</v>
      </c>
      <c r="E1886" s="37">
        <f t="shared" ca="1" si="118"/>
        <v>0</v>
      </c>
      <c r="F1886" s="37">
        <f t="shared" ca="1" si="119"/>
        <v>0</v>
      </c>
      <c r="G1886" s="37"/>
      <c r="H1886" s="33">
        <f>+'R&amp;E EXPORT'!A1685</f>
        <v>0</v>
      </c>
      <c r="I1886" s="34">
        <f>IFERROR(VLOOKUP($H1886,'Gen F Rev'!$A:$M,15,FALSE),0)</f>
        <v>0</v>
      </c>
      <c r="J1886" s="34">
        <f>IFERROR(VLOOKUP($H1886,'Gen F Rev'!$A:$M,16,FALSE),0)</f>
        <v>0</v>
      </c>
      <c r="K1886" s="42">
        <f>IFERROR(VLOOKUP($H1886,'Gen F Rev'!$A:$M,17,FALSE),0)</f>
        <v>0</v>
      </c>
      <c r="L1886" s="34">
        <f>IFERROR(VLOOKUP($H1886,'Gen F Exp'!$A:$E,15,FALSE),0)</f>
        <v>0</v>
      </c>
      <c r="M1886" s="34">
        <f>IFERROR(VLOOKUP($H1886,'Gen F Exp'!$A:$E,16,FALSE),0)</f>
        <v>0</v>
      </c>
      <c r="N1886" s="42">
        <f>IFERROR(VLOOKUP($H1886,'Gen F Exp'!$A:$E,17,FALSE),0)</f>
        <v>0</v>
      </c>
      <c r="O1886" s="34">
        <f>IFERROR(VLOOKUP($H1886,'Water F Rev'!$A:$L,15,FALSE),0)</f>
        <v>0</v>
      </c>
      <c r="P1886" s="34">
        <f>IFERROR(VLOOKUP($H1886,'Water F Rev'!$A:$L,16,FALSE),0)</f>
        <v>0</v>
      </c>
      <c r="Q1886" s="42">
        <f>IFERROR(VLOOKUP($H1886,'Water F Rev'!$A:$L,17,FALSE),0)</f>
        <v>0</v>
      </c>
      <c r="R1886" s="34">
        <f>IFERROR(VLOOKUP($H1886,'Water F Exp'!$A:$K,15,FALSE),0)</f>
        <v>0</v>
      </c>
      <c r="S1886" s="34">
        <f>IFERROR(VLOOKUP($H1886,'Water F Exp'!$A:$K,16,FALSE),0)</f>
        <v>0</v>
      </c>
      <c r="T1886" s="42">
        <f>IFERROR(VLOOKUP($H1886,'Water F Exp'!$A:$K,17,FALSE),0)</f>
        <v>0</v>
      </c>
      <c r="U1886" s="34">
        <f ca="1">IFERROR(VLOOKUP($H1886,'Sewer F Rev'!$A:$E,15,FALSE),0)</f>
        <v>0</v>
      </c>
      <c r="V1886" s="34">
        <f ca="1">IFERROR(VLOOKUP($H1886,'Sewer F Rev'!$A:$E,16,FALSE),0)</f>
        <v>0</v>
      </c>
      <c r="W1886" s="42">
        <f ca="1">IFERROR(VLOOKUP($H1886,'Sewer F Rev'!$A:$E,17,FALSE),0)</f>
        <v>0</v>
      </c>
      <c r="X1886" s="34">
        <f>IFERROR(VLOOKUP($H1886,'Sewer F Exp'!$A:$B,15,FALSE),0)</f>
        <v>0</v>
      </c>
      <c r="Y1886" s="34">
        <f>IFERROR(VLOOKUP($H1886,'Sewer F Exp'!$A:$B,16,FALSE),0)</f>
        <v>0</v>
      </c>
      <c r="Z1886" s="42">
        <f>IFERROR(VLOOKUP($H1886,'Sewer F Exp'!$A:$B,17,FALSE),0)</f>
        <v>0</v>
      </c>
      <c r="AA1886" s="34">
        <f>IFERROR(VLOOKUP($H1886,'Refuse F Rev'!$A:$E,15,FALSE),0)</f>
        <v>0</v>
      </c>
      <c r="AB1886" s="34">
        <f>IFERROR(VLOOKUP($H1886,'Refuse F Rev'!$A:$E,16,FALSE),0)</f>
        <v>0</v>
      </c>
      <c r="AC1886" s="42">
        <f>IFERROR(VLOOKUP($H1886,'Refuse F Rev'!$A:$E,17,FALSE),0)</f>
        <v>0</v>
      </c>
      <c r="AD1886" s="34">
        <f>IFERROR(VLOOKUP($H1886,'Refuse F Exp'!$A:$E,15,FALSE),0)</f>
        <v>0</v>
      </c>
      <c r="AE1886" s="34">
        <f>IFERROR(VLOOKUP($H1886,'Refuse F Exp'!$A:$E,16,FALSE),0)</f>
        <v>0</v>
      </c>
      <c r="AF1886" s="42">
        <f>IFERROR(VLOOKUP($H1886,'Refuse F Exp'!$A:$E,17,FALSE),0)</f>
        <v>0</v>
      </c>
      <c r="AG1886" s="34">
        <f>IFERROR(VLOOKUP($H1886,#REF!,10,FALSE),0)</f>
        <v>0</v>
      </c>
      <c r="AH1886" s="34">
        <f>IFERROR(VLOOKUP($H1886,#REF!,11,FALSE),0)</f>
        <v>0</v>
      </c>
      <c r="AI1886" s="42">
        <f>IFERROR(VLOOKUP($H1886,#REF!,12,FALSE),0)</f>
        <v>0</v>
      </c>
      <c r="AJ1886" s="34">
        <f>IFERROR(VLOOKUP($H1886,#REF!,10,FALSE),0)</f>
        <v>0</v>
      </c>
      <c r="AK1886" s="34">
        <f>IFERROR(VLOOKUP($H1886,#REF!,11,FALSE),0)</f>
        <v>0</v>
      </c>
      <c r="AL1886" s="42">
        <f>IFERROR(VLOOKUP($H1886,#REF!,12,FALSE),0)</f>
        <v>0</v>
      </c>
      <c r="AM1886" s="34">
        <f>IFERROR(VLOOKUP($H1886,#REF!,10,FALSE),0)</f>
        <v>0</v>
      </c>
      <c r="AN1886" s="34">
        <f>IFERROR(VLOOKUP($H1886,#REF!,11,FALSE),0)</f>
        <v>0</v>
      </c>
      <c r="AO1886" s="42">
        <f>IFERROR(VLOOKUP($H1886,#REF!,12,FALSE),0)</f>
        <v>0</v>
      </c>
      <c r="AP1886" s="34">
        <f>IFERROR(VLOOKUP($H1886,#REF!,10,FALSE),0)</f>
        <v>0</v>
      </c>
      <c r="AQ1886" s="34">
        <f>IFERROR(VLOOKUP($H1886,#REF!,11,FALSE),0)</f>
        <v>0</v>
      </c>
      <c r="AR1886" s="42">
        <f>IFERROR(VLOOKUP($H1886,#REF!,12,FALSE),0)</f>
        <v>0</v>
      </c>
      <c r="AS1886" s="34">
        <f>IFERROR(VLOOKUP($H1886,#REF!,13,FALSE),0)</f>
        <v>0</v>
      </c>
      <c r="AT1886" s="34">
        <f>IFERROR(VLOOKUP($H1886,#REF!,14,FALSE),0)</f>
        <v>0</v>
      </c>
      <c r="AU1886" s="42">
        <f>IFERROR(VLOOKUP($H1886,#REF!,15,FALSE),0)</f>
        <v>0</v>
      </c>
      <c r="AV1886" s="34">
        <f>IFERROR(VLOOKUP($H1886,#REF!,15,FALSE),0)</f>
        <v>0</v>
      </c>
      <c r="AW1886" s="34">
        <f>IFERROR(VLOOKUP($H1886,#REF!,16,FALSE),0)</f>
        <v>0</v>
      </c>
      <c r="AX1886" s="42">
        <f>IFERROR(VLOOKUP($H1886,#REF!,17,FALSE),0)</f>
        <v>0</v>
      </c>
    </row>
    <row r="1887" spans="1:50" x14ac:dyDescent="0.3">
      <c r="A1887" s="33" t="str">
        <f t="shared" si="116"/>
        <v>0</v>
      </c>
      <c r="B1887" s="33">
        <f>+'R&amp;E EXPORT'!B1686</f>
        <v>0</v>
      </c>
      <c r="C1887" t="str">
        <f>IFERROR(VLOOKUP(A1887,'MCSJ Export'!A:C,3,FALSE),"")</f>
        <v/>
      </c>
      <c r="D1887" s="37">
        <f t="shared" ca="1" si="117"/>
        <v>0</v>
      </c>
      <c r="E1887" s="37">
        <f t="shared" ca="1" si="118"/>
        <v>0</v>
      </c>
      <c r="F1887" s="37">
        <f t="shared" ca="1" si="119"/>
        <v>0</v>
      </c>
      <c r="G1887" s="37"/>
      <c r="H1887" s="33">
        <f>+'R&amp;E EXPORT'!A1686</f>
        <v>0</v>
      </c>
      <c r="I1887" s="34">
        <f>IFERROR(VLOOKUP($H1887,'Gen F Rev'!$A:$M,15,FALSE),0)</f>
        <v>0</v>
      </c>
      <c r="J1887" s="34">
        <f>IFERROR(VLOOKUP($H1887,'Gen F Rev'!$A:$M,16,FALSE),0)</f>
        <v>0</v>
      </c>
      <c r="K1887" s="42">
        <f>IFERROR(VLOOKUP($H1887,'Gen F Rev'!$A:$M,17,FALSE),0)</f>
        <v>0</v>
      </c>
      <c r="L1887" s="34">
        <f>IFERROR(VLOOKUP($H1887,'Gen F Exp'!$A:$E,15,FALSE),0)</f>
        <v>0</v>
      </c>
      <c r="M1887" s="34">
        <f>IFERROR(VLOOKUP($H1887,'Gen F Exp'!$A:$E,16,FALSE),0)</f>
        <v>0</v>
      </c>
      <c r="N1887" s="42">
        <f>IFERROR(VLOOKUP($H1887,'Gen F Exp'!$A:$E,17,FALSE),0)</f>
        <v>0</v>
      </c>
      <c r="O1887" s="34">
        <f>IFERROR(VLOOKUP($H1887,'Water F Rev'!$A:$L,15,FALSE),0)</f>
        <v>0</v>
      </c>
      <c r="P1887" s="34">
        <f>IFERROR(VLOOKUP($H1887,'Water F Rev'!$A:$L,16,FALSE),0)</f>
        <v>0</v>
      </c>
      <c r="Q1887" s="42">
        <f>IFERROR(VLOOKUP($H1887,'Water F Rev'!$A:$L,17,FALSE),0)</f>
        <v>0</v>
      </c>
      <c r="R1887" s="34">
        <f>IFERROR(VLOOKUP($H1887,'Water F Exp'!$A:$K,15,FALSE),0)</f>
        <v>0</v>
      </c>
      <c r="S1887" s="34">
        <f>IFERROR(VLOOKUP($H1887,'Water F Exp'!$A:$K,16,FALSE),0)</f>
        <v>0</v>
      </c>
      <c r="T1887" s="42">
        <f>IFERROR(VLOOKUP($H1887,'Water F Exp'!$A:$K,17,FALSE),0)</f>
        <v>0</v>
      </c>
      <c r="U1887" s="34">
        <f ca="1">IFERROR(VLOOKUP($H1887,'Sewer F Rev'!$A:$E,15,FALSE),0)</f>
        <v>0</v>
      </c>
      <c r="V1887" s="34">
        <f ca="1">IFERROR(VLOOKUP($H1887,'Sewer F Rev'!$A:$E,16,FALSE),0)</f>
        <v>0</v>
      </c>
      <c r="W1887" s="42">
        <f ca="1">IFERROR(VLOOKUP($H1887,'Sewer F Rev'!$A:$E,17,FALSE),0)</f>
        <v>0</v>
      </c>
      <c r="X1887" s="34">
        <f>IFERROR(VLOOKUP($H1887,'Sewer F Exp'!$A:$B,15,FALSE),0)</f>
        <v>0</v>
      </c>
      <c r="Y1887" s="34">
        <f>IFERROR(VLOOKUP($H1887,'Sewer F Exp'!$A:$B,16,FALSE),0)</f>
        <v>0</v>
      </c>
      <c r="Z1887" s="42">
        <f>IFERROR(VLOOKUP($H1887,'Sewer F Exp'!$A:$B,17,FALSE),0)</f>
        <v>0</v>
      </c>
      <c r="AA1887" s="34">
        <f>IFERROR(VLOOKUP($H1887,'Refuse F Rev'!$A:$E,15,FALSE),0)</f>
        <v>0</v>
      </c>
      <c r="AB1887" s="34">
        <f>IFERROR(VLOOKUP($H1887,'Refuse F Rev'!$A:$E,16,FALSE),0)</f>
        <v>0</v>
      </c>
      <c r="AC1887" s="42">
        <f>IFERROR(VLOOKUP($H1887,'Refuse F Rev'!$A:$E,17,FALSE),0)</f>
        <v>0</v>
      </c>
      <c r="AD1887" s="34">
        <f>IFERROR(VLOOKUP($H1887,'Refuse F Exp'!$A:$E,15,FALSE),0)</f>
        <v>0</v>
      </c>
      <c r="AE1887" s="34">
        <f>IFERROR(VLOOKUP($H1887,'Refuse F Exp'!$A:$E,16,FALSE),0)</f>
        <v>0</v>
      </c>
      <c r="AF1887" s="42">
        <f>IFERROR(VLOOKUP($H1887,'Refuse F Exp'!$A:$E,17,FALSE),0)</f>
        <v>0</v>
      </c>
      <c r="AG1887" s="34">
        <f>IFERROR(VLOOKUP($H1887,#REF!,10,FALSE),0)</f>
        <v>0</v>
      </c>
      <c r="AH1887" s="34">
        <f>IFERROR(VLOOKUP($H1887,#REF!,11,FALSE),0)</f>
        <v>0</v>
      </c>
      <c r="AI1887" s="42">
        <f>IFERROR(VLOOKUP($H1887,#REF!,12,FALSE),0)</f>
        <v>0</v>
      </c>
      <c r="AJ1887" s="34">
        <f>IFERROR(VLOOKUP($H1887,#REF!,10,FALSE),0)</f>
        <v>0</v>
      </c>
      <c r="AK1887" s="34">
        <f>IFERROR(VLOOKUP($H1887,#REF!,11,FALSE),0)</f>
        <v>0</v>
      </c>
      <c r="AL1887" s="42">
        <f>IFERROR(VLOOKUP($H1887,#REF!,12,FALSE),0)</f>
        <v>0</v>
      </c>
      <c r="AM1887" s="34">
        <f>IFERROR(VLOOKUP($H1887,#REF!,10,FALSE),0)</f>
        <v>0</v>
      </c>
      <c r="AN1887" s="34">
        <f>IFERROR(VLOOKUP($H1887,#REF!,11,FALSE),0)</f>
        <v>0</v>
      </c>
      <c r="AO1887" s="42">
        <f>IFERROR(VLOOKUP($H1887,#REF!,12,FALSE),0)</f>
        <v>0</v>
      </c>
      <c r="AP1887" s="34">
        <f>IFERROR(VLOOKUP($H1887,#REF!,10,FALSE),0)</f>
        <v>0</v>
      </c>
      <c r="AQ1887" s="34">
        <f>IFERROR(VLOOKUP($H1887,#REF!,11,FALSE),0)</f>
        <v>0</v>
      </c>
      <c r="AR1887" s="42">
        <f>IFERROR(VLOOKUP($H1887,#REF!,12,FALSE),0)</f>
        <v>0</v>
      </c>
      <c r="AS1887" s="34">
        <f>IFERROR(VLOOKUP($H1887,#REF!,13,FALSE),0)</f>
        <v>0</v>
      </c>
      <c r="AT1887" s="34">
        <f>IFERROR(VLOOKUP($H1887,#REF!,14,FALSE),0)</f>
        <v>0</v>
      </c>
      <c r="AU1887" s="42">
        <f>IFERROR(VLOOKUP($H1887,#REF!,15,FALSE),0)</f>
        <v>0</v>
      </c>
      <c r="AV1887" s="34">
        <f>IFERROR(VLOOKUP($H1887,#REF!,15,FALSE),0)</f>
        <v>0</v>
      </c>
      <c r="AW1887" s="34">
        <f>IFERROR(VLOOKUP($H1887,#REF!,16,FALSE),0)</f>
        <v>0</v>
      </c>
      <c r="AX1887" s="42">
        <f>IFERROR(VLOOKUP($H1887,#REF!,17,FALSE),0)</f>
        <v>0</v>
      </c>
    </row>
    <row r="1888" spans="1:50" x14ac:dyDescent="0.3">
      <c r="A1888" s="33" t="str">
        <f t="shared" si="116"/>
        <v>0</v>
      </c>
      <c r="B1888" s="33">
        <f>+'R&amp;E EXPORT'!B1687</f>
        <v>0</v>
      </c>
      <c r="C1888" t="str">
        <f>IFERROR(VLOOKUP(A1888,'MCSJ Export'!A:C,3,FALSE),"")</f>
        <v/>
      </c>
      <c r="D1888" s="37">
        <f t="shared" ca="1" si="117"/>
        <v>0</v>
      </c>
      <c r="E1888" s="37">
        <f t="shared" ca="1" si="118"/>
        <v>0</v>
      </c>
      <c r="F1888" s="37">
        <f t="shared" ca="1" si="119"/>
        <v>0</v>
      </c>
      <c r="G1888" s="37"/>
      <c r="H1888" s="33">
        <f>+'R&amp;E EXPORT'!A1687</f>
        <v>0</v>
      </c>
      <c r="I1888" s="34">
        <f>IFERROR(VLOOKUP($H1888,'Gen F Rev'!$A:$M,15,FALSE),0)</f>
        <v>0</v>
      </c>
      <c r="J1888" s="34">
        <f>IFERROR(VLOOKUP($H1888,'Gen F Rev'!$A:$M,16,FALSE),0)</f>
        <v>0</v>
      </c>
      <c r="K1888" s="42">
        <f>IFERROR(VLOOKUP($H1888,'Gen F Rev'!$A:$M,17,FALSE),0)</f>
        <v>0</v>
      </c>
      <c r="L1888" s="34">
        <f>IFERROR(VLOOKUP($H1888,'Gen F Exp'!$A:$E,15,FALSE),0)</f>
        <v>0</v>
      </c>
      <c r="M1888" s="34">
        <f>IFERROR(VLOOKUP($H1888,'Gen F Exp'!$A:$E,16,FALSE),0)</f>
        <v>0</v>
      </c>
      <c r="N1888" s="42">
        <f>IFERROR(VLOOKUP($H1888,'Gen F Exp'!$A:$E,17,FALSE),0)</f>
        <v>0</v>
      </c>
      <c r="O1888" s="34">
        <f>IFERROR(VLOOKUP($H1888,'Water F Rev'!$A:$L,15,FALSE),0)</f>
        <v>0</v>
      </c>
      <c r="P1888" s="34">
        <f>IFERROR(VLOOKUP($H1888,'Water F Rev'!$A:$L,16,FALSE),0)</f>
        <v>0</v>
      </c>
      <c r="Q1888" s="42">
        <f>IFERROR(VLOOKUP($H1888,'Water F Rev'!$A:$L,17,FALSE),0)</f>
        <v>0</v>
      </c>
      <c r="R1888" s="34">
        <f>IFERROR(VLOOKUP($H1888,'Water F Exp'!$A:$K,15,FALSE),0)</f>
        <v>0</v>
      </c>
      <c r="S1888" s="34">
        <f>IFERROR(VLOOKUP($H1888,'Water F Exp'!$A:$K,16,FALSE),0)</f>
        <v>0</v>
      </c>
      <c r="T1888" s="42">
        <f>IFERROR(VLOOKUP($H1888,'Water F Exp'!$A:$K,17,FALSE),0)</f>
        <v>0</v>
      </c>
      <c r="U1888" s="34">
        <f ca="1">IFERROR(VLOOKUP($H1888,'Sewer F Rev'!$A:$E,15,FALSE),0)</f>
        <v>0</v>
      </c>
      <c r="V1888" s="34">
        <f ca="1">IFERROR(VLOOKUP($H1888,'Sewer F Rev'!$A:$E,16,FALSE),0)</f>
        <v>0</v>
      </c>
      <c r="W1888" s="42">
        <f ca="1">IFERROR(VLOOKUP($H1888,'Sewer F Rev'!$A:$E,17,FALSE),0)</f>
        <v>0</v>
      </c>
      <c r="X1888" s="34">
        <f>IFERROR(VLOOKUP($H1888,'Sewer F Exp'!$A:$B,15,FALSE),0)</f>
        <v>0</v>
      </c>
      <c r="Y1888" s="34">
        <f>IFERROR(VLOOKUP($H1888,'Sewer F Exp'!$A:$B,16,FALSE),0)</f>
        <v>0</v>
      </c>
      <c r="Z1888" s="42">
        <f>IFERROR(VLOOKUP($H1888,'Sewer F Exp'!$A:$B,17,FALSE),0)</f>
        <v>0</v>
      </c>
      <c r="AA1888" s="34">
        <f>IFERROR(VLOOKUP($H1888,'Refuse F Rev'!$A:$E,15,FALSE),0)</f>
        <v>0</v>
      </c>
      <c r="AB1888" s="34">
        <f>IFERROR(VLOOKUP($H1888,'Refuse F Rev'!$A:$E,16,FALSE),0)</f>
        <v>0</v>
      </c>
      <c r="AC1888" s="42">
        <f>IFERROR(VLOOKUP($H1888,'Refuse F Rev'!$A:$E,17,FALSE),0)</f>
        <v>0</v>
      </c>
      <c r="AD1888" s="34">
        <f>IFERROR(VLOOKUP($H1888,'Refuse F Exp'!$A:$E,15,FALSE),0)</f>
        <v>0</v>
      </c>
      <c r="AE1888" s="34">
        <f>IFERROR(VLOOKUP($H1888,'Refuse F Exp'!$A:$E,16,FALSE),0)</f>
        <v>0</v>
      </c>
      <c r="AF1888" s="42">
        <f>IFERROR(VLOOKUP($H1888,'Refuse F Exp'!$A:$E,17,FALSE),0)</f>
        <v>0</v>
      </c>
      <c r="AG1888" s="34">
        <f>IFERROR(VLOOKUP($H1888,#REF!,10,FALSE),0)</f>
        <v>0</v>
      </c>
      <c r="AH1888" s="34">
        <f>IFERROR(VLOOKUP($H1888,#REF!,11,FALSE),0)</f>
        <v>0</v>
      </c>
      <c r="AI1888" s="42">
        <f>IFERROR(VLOOKUP($H1888,#REF!,12,FALSE),0)</f>
        <v>0</v>
      </c>
      <c r="AJ1888" s="34">
        <f>IFERROR(VLOOKUP($H1888,#REF!,10,FALSE),0)</f>
        <v>0</v>
      </c>
      <c r="AK1888" s="34">
        <f>IFERROR(VLOOKUP($H1888,#REF!,11,FALSE),0)</f>
        <v>0</v>
      </c>
      <c r="AL1888" s="42">
        <f>IFERROR(VLOOKUP($H1888,#REF!,12,FALSE),0)</f>
        <v>0</v>
      </c>
      <c r="AM1888" s="34">
        <f>IFERROR(VLOOKUP($H1888,#REF!,10,FALSE),0)</f>
        <v>0</v>
      </c>
      <c r="AN1888" s="34">
        <f>IFERROR(VLOOKUP($H1888,#REF!,11,FALSE),0)</f>
        <v>0</v>
      </c>
      <c r="AO1888" s="42">
        <f>IFERROR(VLOOKUP($H1888,#REF!,12,FALSE),0)</f>
        <v>0</v>
      </c>
      <c r="AP1888" s="34">
        <f>IFERROR(VLOOKUP($H1888,#REF!,10,FALSE),0)</f>
        <v>0</v>
      </c>
      <c r="AQ1888" s="34">
        <f>IFERROR(VLOOKUP($H1888,#REF!,11,FALSE),0)</f>
        <v>0</v>
      </c>
      <c r="AR1888" s="42">
        <f>IFERROR(VLOOKUP($H1888,#REF!,12,FALSE),0)</f>
        <v>0</v>
      </c>
      <c r="AS1888" s="34">
        <f>IFERROR(VLOOKUP($H1888,#REF!,13,FALSE),0)</f>
        <v>0</v>
      </c>
      <c r="AT1888" s="34">
        <f>IFERROR(VLOOKUP($H1888,#REF!,14,FALSE),0)</f>
        <v>0</v>
      </c>
      <c r="AU1888" s="42">
        <f>IFERROR(VLOOKUP($H1888,#REF!,15,FALSE),0)</f>
        <v>0</v>
      </c>
      <c r="AV1888" s="34">
        <f>IFERROR(VLOOKUP($H1888,#REF!,15,FALSE),0)</f>
        <v>0</v>
      </c>
      <c r="AW1888" s="34">
        <f>IFERROR(VLOOKUP($H1888,#REF!,16,FALSE),0)</f>
        <v>0</v>
      </c>
      <c r="AX1888" s="42">
        <f>IFERROR(VLOOKUP($H1888,#REF!,17,FALSE),0)</f>
        <v>0</v>
      </c>
    </row>
    <row r="1889" spans="1:50" x14ac:dyDescent="0.3">
      <c r="A1889" s="33" t="str">
        <f t="shared" si="116"/>
        <v>0</v>
      </c>
      <c r="B1889" s="33">
        <f>+'R&amp;E EXPORT'!B1688</f>
        <v>0</v>
      </c>
      <c r="C1889" t="str">
        <f>IFERROR(VLOOKUP(A1889,'MCSJ Export'!A:C,3,FALSE),"")</f>
        <v/>
      </c>
      <c r="D1889" s="37">
        <f t="shared" ca="1" si="117"/>
        <v>0</v>
      </c>
      <c r="E1889" s="37">
        <f t="shared" ca="1" si="118"/>
        <v>0</v>
      </c>
      <c r="F1889" s="37">
        <f t="shared" ca="1" si="119"/>
        <v>0</v>
      </c>
      <c r="G1889" s="37"/>
      <c r="H1889" s="33">
        <f>+'R&amp;E EXPORT'!A1688</f>
        <v>0</v>
      </c>
      <c r="I1889" s="34">
        <f>IFERROR(VLOOKUP($H1889,'Gen F Rev'!$A:$M,15,FALSE),0)</f>
        <v>0</v>
      </c>
      <c r="J1889" s="34">
        <f>IFERROR(VLOOKUP($H1889,'Gen F Rev'!$A:$M,16,FALSE),0)</f>
        <v>0</v>
      </c>
      <c r="K1889" s="42">
        <f>IFERROR(VLOOKUP($H1889,'Gen F Rev'!$A:$M,17,FALSE),0)</f>
        <v>0</v>
      </c>
      <c r="L1889" s="34">
        <f>IFERROR(VLOOKUP($H1889,'Gen F Exp'!$A:$E,15,FALSE),0)</f>
        <v>0</v>
      </c>
      <c r="M1889" s="34">
        <f>IFERROR(VLOOKUP($H1889,'Gen F Exp'!$A:$E,16,FALSE),0)</f>
        <v>0</v>
      </c>
      <c r="N1889" s="42">
        <f>IFERROR(VLOOKUP($H1889,'Gen F Exp'!$A:$E,17,FALSE),0)</f>
        <v>0</v>
      </c>
      <c r="O1889" s="34">
        <f>IFERROR(VLOOKUP($H1889,'Water F Rev'!$A:$L,15,FALSE),0)</f>
        <v>0</v>
      </c>
      <c r="P1889" s="34">
        <f>IFERROR(VLOOKUP($H1889,'Water F Rev'!$A:$L,16,FALSE),0)</f>
        <v>0</v>
      </c>
      <c r="Q1889" s="42">
        <f>IFERROR(VLOOKUP($H1889,'Water F Rev'!$A:$L,17,FALSE),0)</f>
        <v>0</v>
      </c>
      <c r="R1889" s="34">
        <f>IFERROR(VLOOKUP($H1889,'Water F Exp'!$A:$K,15,FALSE),0)</f>
        <v>0</v>
      </c>
      <c r="S1889" s="34">
        <f>IFERROR(VLOOKUP($H1889,'Water F Exp'!$A:$K,16,FALSE),0)</f>
        <v>0</v>
      </c>
      <c r="T1889" s="42">
        <f>IFERROR(VLOOKUP($H1889,'Water F Exp'!$A:$K,17,FALSE),0)</f>
        <v>0</v>
      </c>
      <c r="U1889" s="34">
        <f ca="1">IFERROR(VLOOKUP($H1889,'Sewer F Rev'!$A:$E,15,FALSE),0)</f>
        <v>0</v>
      </c>
      <c r="V1889" s="34">
        <f ca="1">IFERROR(VLOOKUP($H1889,'Sewer F Rev'!$A:$E,16,FALSE),0)</f>
        <v>0</v>
      </c>
      <c r="W1889" s="42">
        <f ca="1">IFERROR(VLOOKUP($H1889,'Sewer F Rev'!$A:$E,17,FALSE),0)</f>
        <v>0</v>
      </c>
      <c r="X1889" s="34">
        <f>IFERROR(VLOOKUP($H1889,'Sewer F Exp'!$A:$B,15,FALSE),0)</f>
        <v>0</v>
      </c>
      <c r="Y1889" s="34">
        <f>IFERROR(VLOOKUP($H1889,'Sewer F Exp'!$A:$B,16,FALSE),0)</f>
        <v>0</v>
      </c>
      <c r="Z1889" s="42">
        <f>IFERROR(VLOOKUP($H1889,'Sewer F Exp'!$A:$B,17,FALSE),0)</f>
        <v>0</v>
      </c>
      <c r="AA1889" s="34">
        <f>IFERROR(VLOOKUP($H1889,'Refuse F Rev'!$A:$E,15,FALSE),0)</f>
        <v>0</v>
      </c>
      <c r="AB1889" s="34">
        <f>IFERROR(VLOOKUP($H1889,'Refuse F Rev'!$A:$E,16,FALSE),0)</f>
        <v>0</v>
      </c>
      <c r="AC1889" s="42">
        <f>IFERROR(VLOOKUP($H1889,'Refuse F Rev'!$A:$E,17,FALSE),0)</f>
        <v>0</v>
      </c>
      <c r="AD1889" s="34">
        <f>IFERROR(VLOOKUP($H1889,'Refuse F Exp'!$A:$E,15,FALSE),0)</f>
        <v>0</v>
      </c>
      <c r="AE1889" s="34">
        <f>IFERROR(VLOOKUP($H1889,'Refuse F Exp'!$A:$E,16,FALSE),0)</f>
        <v>0</v>
      </c>
      <c r="AF1889" s="42">
        <f>IFERROR(VLOOKUP($H1889,'Refuse F Exp'!$A:$E,17,FALSE),0)</f>
        <v>0</v>
      </c>
      <c r="AG1889" s="34">
        <f>IFERROR(VLOOKUP($H1889,#REF!,10,FALSE),0)</f>
        <v>0</v>
      </c>
      <c r="AH1889" s="34">
        <f>IFERROR(VLOOKUP($H1889,#REF!,11,FALSE),0)</f>
        <v>0</v>
      </c>
      <c r="AI1889" s="42">
        <f>IFERROR(VLOOKUP($H1889,#REF!,12,FALSE),0)</f>
        <v>0</v>
      </c>
      <c r="AJ1889" s="34">
        <f>IFERROR(VLOOKUP($H1889,#REF!,10,FALSE),0)</f>
        <v>0</v>
      </c>
      <c r="AK1889" s="34">
        <f>IFERROR(VLOOKUP($H1889,#REF!,11,FALSE),0)</f>
        <v>0</v>
      </c>
      <c r="AL1889" s="42">
        <f>IFERROR(VLOOKUP($H1889,#REF!,12,FALSE),0)</f>
        <v>0</v>
      </c>
      <c r="AM1889" s="34">
        <f>IFERROR(VLOOKUP($H1889,#REF!,10,FALSE),0)</f>
        <v>0</v>
      </c>
      <c r="AN1889" s="34">
        <f>IFERROR(VLOOKUP($H1889,#REF!,11,FALSE),0)</f>
        <v>0</v>
      </c>
      <c r="AO1889" s="42">
        <f>IFERROR(VLOOKUP($H1889,#REF!,12,FALSE),0)</f>
        <v>0</v>
      </c>
      <c r="AP1889" s="34">
        <f>IFERROR(VLOOKUP($H1889,#REF!,10,FALSE),0)</f>
        <v>0</v>
      </c>
      <c r="AQ1889" s="34">
        <f>IFERROR(VLOOKUP($H1889,#REF!,11,FALSE),0)</f>
        <v>0</v>
      </c>
      <c r="AR1889" s="42">
        <f>IFERROR(VLOOKUP($H1889,#REF!,12,FALSE),0)</f>
        <v>0</v>
      </c>
      <c r="AS1889" s="34">
        <f>IFERROR(VLOOKUP($H1889,#REF!,13,FALSE),0)</f>
        <v>0</v>
      </c>
      <c r="AT1889" s="34">
        <f>IFERROR(VLOOKUP($H1889,#REF!,14,FALSE),0)</f>
        <v>0</v>
      </c>
      <c r="AU1889" s="42">
        <f>IFERROR(VLOOKUP($H1889,#REF!,15,FALSE),0)</f>
        <v>0</v>
      </c>
      <c r="AV1889" s="34">
        <f>IFERROR(VLOOKUP($H1889,#REF!,15,FALSE),0)</f>
        <v>0</v>
      </c>
      <c r="AW1889" s="34">
        <f>IFERROR(VLOOKUP($H1889,#REF!,16,FALSE),0)</f>
        <v>0</v>
      </c>
      <c r="AX1889" s="42">
        <f>IFERROR(VLOOKUP($H1889,#REF!,17,FALSE),0)</f>
        <v>0</v>
      </c>
    </row>
    <row r="1890" spans="1:50" x14ac:dyDescent="0.3">
      <c r="A1890" s="33" t="str">
        <f t="shared" si="116"/>
        <v>0</v>
      </c>
      <c r="B1890" s="33">
        <f>+'R&amp;E EXPORT'!B1689</f>
        <v>0</v>
      </c>
      <c r="C1890" t="str">
        <f>IFERROR(VLOOKUP(A1890,'MCSJ Export'!A:C,3,FALSE),"")</f>
        <v/>
      </c>
      <c r="D1890" s="37">
        <f t="shared" ca="1" si="117"/>
        <v>0</v>
      </c>
      <c r="E1890" s="37">
        <f t="shared" ca="1" si="118"/>
        <v>0</v>
      </c>
      <c r="F1890" s="37">
        <f t="shared" ca="1" si="119"/>
        <v>0</v>
      </c>
      <c r="G1890" s="37"/>
      <c r="H1890" s="33">
        <f>+'R&amp;E EXPORT'!A1689</f>
        <v>0</v>
      </c>
      <c r="I1890" s="34">
        <f>IFERROR(VLOOKUP($H1890,'Gen F Rev'!$A:$M,15,FALSE),0)</f>
        <v>0</v>
      </c>
      <c r="J1890" s="34">
        <f>IFERROR(VLOOKUP($H1890,'Gen F Rev'!$A:$M,16,FALSE),0)</f>
        <v>0</v>
      </c>
      <c r="K1890" s="42">
        <f>IFERROR(VLOOKUP($H1890,'Gen F Rev'!$A:$M,17,FALSE),0)</f>
        <v>0</v>
      </c>
      <c r="L1890" s="34">
        <f>IFERROR(VLOOKUP($H1890,'Gen F Exp'!$A:$E,15,FALSE),0)</f>
        <v>0</v>
      </c>
      <c r="M1890" s="34">
        <f>IFERROR(VLOOKUP($H1890,'Gen F Exp'!$A:$E,16,FALSE),0)</f>
        <v>0</v>
      </c>
      <c r="N1890" s="42">
        <f>IFERROR(VLOOKUP($H1890,'Gen F Exp'!$A:$E,17,FALSE),0)</f>
        <v>0</v>
      </c>
      <c r="O1890" s="34">
        <f>IFERROR(VLOOKUP($H1890,'Water F Rev'!$A:$L,15,FALSE),0)</f>
        <v>0</v>
      </c>
      <c r="P1890" s="34">
        <f>IFERROR(VLOOKUP($H1890,'Water F Rev'!$A:$L,16,FALSE),0)</f>
        <v>0</v>
      </c>
      <c r="Q1890" s="42">
        <f>IFERROR(VLOOKUP($H1890,'Water F Rev'!$A:$L,17,FALSE),0)</f>
        <v>0</v>
      </c>
      <c r="R1890" s="34">
        <f>IFERROR(VLOOKUP($H1890,'Water F Exp'!$A:$K,15,FALSE),0)</f>
        <v>0</v>
      </c>
      <c r="S1890" s="34">
        <f>IFERROR(VLOOKUP($H1890,'Water F Exp'!$A:$K,16,FALSE),0)</f>
        <v>0</v>
      </c>
      <c r="T1890" s="42">
        <f>IFERROR(VLOOKUP($H1890,'Water F Exp'!$A:$K,17,FALSE),0)</f>
        <v>0</v>
      </c>
      <c r="U1890" s="34">
        <f ca="1">IFERROR(VLOOKUP($H1890,'Sewer F Rev'!$A:$E,15,FALSE),0)</f>
        <v>0</v>
      </c>
      <c r="V1890" s="34">
        <f ca="1">IFERROR(VLOOKUP($H1890,'Sewer F Rev'!$A:$E,16,FALSE),0)</f>
        <v>0</v>
      </c>
      <c r="W1890" s="42">
        <f ca="1">IFERROR(VLOOKUP($H1890,'Sewer F Rev'!$A:$E,17,FALSE),0)</f>
        <v>0</v>
      </c>
      <c r="X1890" s="34">
        <f>IFERROR(VLOOKUP($H1890,'Sewer F Exp'!$A:$B,15,FALSE),0)</f>
        <v>0</v>
      </c>
      <c r="Y1890" s="34">
        <f>IFERROR(VLOOKUP($H1890,'Sewer F Exp'!$A:$B,16,FALSE),0)</f>
        <v>0</v>
      </c>
      <c r="Z1890" s="42">
        <f>IFERROR(VLOOKUP($H1890,'Sewer F Exp'!$A:$B,17,FALSE),0)</f>
        <v>0</v>
      </c>
      <c r="AA1890" s="34">
        <f>IFERROR(VLOOKUP($H1890,'Refuse F Rev'!$A:$E,15,FALSE),0)</f>
        <v>0</v>
      </c>
      <c r="AB1890" s="34">
        <f>IFERROR(VLOOKUP($H1890,'Refuse F Rev'!$A:$E,16,FALSE),0)</f>
        <v>0</v>
      </c>
      <c r="AC1890" s="42">
        <f>IFERROR(VLOOKUP($H1890,'Refuse F Rev'!$A:$E,17,FALSE),0)</f>
        <v>0</v>
      </c>
      <c r="AD1890" s="34">
        <f>IFERROR(VLOOKUP($H1890,'Refuse F Exp'!$A:$E,15,FALSE),0)</f>
        <v>0</v>
      </c>
      <c r="AE1890" s="34">
        <f>IFERROR(VLOOKUP($H1890,'Refuse F Exp'!$A:$E,16,FALSE),0)</f>
        <v>0</v>
      </c>
      <c r="AF1890" s="42">
        <f>IFERROR(VLOOKUP($H1890,'Refuse F Exp'!$A:$E,17,FALSE),0)</f>
        <v>0</v>
      </c>
      <c r="AG1890" s="34">
        <f>IFERROR(VLOOKUP($H1890,#REF!,10,FALSE),0)</f>
        <v>0</v>
      </c>
      <c r="AH1890" s="34">
        <f>IFERROR(VLOOKUP($H1890,#REF!,11,FALSE),0)</f>
        <v>0</v>
      </c>
      <c r="AI1890" s="42">
        <f>IFERROR(VLOOKUP($H1890,#REF!,12,FALSE),0)</f>
        <v>0</v>
      </c>
      <c r="AJ1890" s="34">
        <f>IFERROR(VLOOKUP($H1890,#REF!,10,FALSE),0)</f>
        <v>0</v>
      </c>
      <c r="AK1890" s="34">
        <f>IFERROR(VLOOKUP($H1890,#REF!,11,FALSE),0)</f>
        <v>0</v>
      </c>
      <c r="AL1890" s="42">
        <f>IFERROR(VLOOKUP($H1890,#REF!,12,FALSE),0)</f>
        <v>0</v>
      </c>
      <c r="AM1890" s="34">
        <f>IFERROR(VLOOKUP($H1890,#REF!,10,FALSE),0)</f>
        <v>0</v>
      </c>
      <c r="AN1890" s="34">
        <f>IFERROR(VLOOKUP($H1890,#REF!,11,FALSE),0)</f>
        <v>0</v>
      </c>
      <c r="AO1890" s="42">
        <f>IFERROR(VLOOKUP($H1890,#REF!,12,FALSE),0)</f>
        <v>0</v>
      </c>
      <c r="AP1890" s="34">
        <f>IFERROR(VLOOKUP($H1890,#REF!,10,FALSE),0)</f>
        <v>0</v>
      </c>
      <c r="AQ1890" s="34">
        <f>IFERROR(VLOOKUP($H1890,#REF!,11,FALSE),0)</f>
        <v>0</v>
      </c>
      <c r="AR1890" s="42">
        <f>IFERROR(VLOOKUP($H1890,#REF!,12,FALSE),0)</f>
        <v>0</v>
      </c>
      <c r="AS1890" s="34">
        <f>IFERROR(VLOOKUP($H1890,#REF!,13,FALSE),0)</f>
        <v>0</v>
      </c>
      <c r="AT1890" s="34">
        <f>IFERROR(VLOOKUP($H1890,#REF!,14,FALSE),0)</f>
        <v>0</v>
      </c>
      <c r="AU1890" s="42">
        <f>IFERROR(VLOOKUP($H1890,#REF!,15,FALSE),0)</f>
        <v>0</v>
      </c>
      <c r="AV1890" s="34">
        <f>IFERROR(VLOOKUP($H1890,#REF!,15,FALSE),0)</f>
        <v>0</v>
      </c>
      <c r="AW1890" s="34">
        <f>IFERROR(VLOOKUP($H1890,#REF!,16,FALSE),0)</f>
        <v>0</v>
      </c>
      <c r="AX1890" s="42">
        <f>IFERROR(VLOOKUP($H1890,#REF!,17,FALSE),0)</f>
        <v>0</v>
      </c>
    </row>
    <row r="1891" spans="1:50" x14ac:dyDescent="0.3">
      <c r="A1891" s="33" t="str">
        <f t="shared" si="116"/>
        <v>0</v>
      </c>
      <c r="B1891" s="33">
        <f>+'R&amp;E EXPORT'!B1690</f>
        <v>0</v>
      </c>
      <c r="C1891" t="str">
        <f>IFERROR(VLOOKUP(A1891,'MCSJ Export'!A:C,3,FALSE),"")</f>
        <v/>
      </c>
      <c r="D1891" s="37">
        <f t="shared" ca="1" si="117"/>
        <v>0</v>
      </c>
      <c r="E1891" s="37">
        <f t="shared" ca="1" si="118"/>
        <v>0</v>
      </c>
      <c r="F1891" s="37">
        <f t="shared" ca="1" si="119"/>
        <v>0</v>
      </c>
      <c r="G1891" s="37"/>
      <c r="H1891" s="33">
        <f>+'R&amp;E EXPORT'!A1690</f>
        <v>0</v>
      </c>
      <c r="I1891" s="34">
        <f>IFERROR(VLOOKUP($H1891,'Gen F Rev'!$A:$M,15,FALSE),0)</f>
        <v>0</v>
      </c>
      <c r="J1891" s="34">
        <f>IFERROR(VLOOKUP($H1891,'Gen F Rev'!$A:$M,16,FALSE),0)</f>
        <v>0</v>
      </c>
      <c r="K1891" s="42">
        <f>IFERROR(VLOOKUP($H1891,'Gen F Rev'!$A:$M,17,FALSE),0)</f>
        <v>0</v>
      </c>
      <c r="L1891" s="34">
        <f>IFERROR(VLOOKUP($H1891,'Gen F Exp'!$A:$E,15,FALSE),0)</f>
        <v>0</v>
      </c>
      <c r="M1891" s="34">
        <f>IFERROR(VLOOKUP($H1891,'Gen F Exp'!$A:$E,16,FALSE),0)</f>
        <v>0</v>
      </c>
      <c r="N1891" s="42">
        <f>IFERROR(VLOOKUP($H1891,'Gen F Exp'!$A:$E,17,FALSE),0)</f>
        <v>0</v>
      </c>
      <c r="O1891" s="34">
        <f>IFERROR(VLOOKUP($H1891,'Water F Rev'!$A:$L,15,FALSE),0)</f>
        <v>0</v>
      </c>
      <c r="P1891" s="34">
        <f>IFERROR(VLOOKUP($H1891,'Water F Rev'!$A:$L,16,FALSE),0)</f>
        <v>0</v>
      </c>
      <c r="Q1891" s="42">
        <f>IFERROR(VLOOKUP($H1891,'Water F Rev'!$A:$L,17,FALSE),0)</f>
        <v>0</v>
      </c>
      <c r="R1891" s="34">
        <f>IFERROR(VLOOKUP($H1891,'Water F Exp'!$A:$K,15,FALSE),0)</f>
        <v>0</v>
      </c>
      <c r="S1891" s="34">
        <f>IFERROR(VLOOKUP($H1891,'Water F Exp'!$A:$K,16,FALSE),0)</f>
        <v>0</v>
      </c>
      <c r="T1891" s="42">
        <f>IFERROR(VLOOKUP($H1891,'Water F Exp'!$A:$K,17,FALSE),0)</f>
        <v>0</v>
      </c>
      <c r="U1891" s="34">
        <f ca="1">IFERROR(VLOOKUP($H1891,'Sewer F Rev'!$A:$E,15,FALSE),0)</f>
        <v>0</v>
      </c>
      <c r="V1891" s="34">
        <f ca="1">IFERROR(VLOOKUP($H1891,'Sewer F Rev'!$A:$E,16,FALSE),0)</f>
        <v>0</v>
      </c>
      <c r="W1891" s="42">
        <f ca="1">IFERROR(VLOOKUP($H1891,'Sewer F Rev'!$A:$E,17,FALSE),0)</f>
        <v>0</v>
      </c>
      <c r="X1891" s="34">
        <f>IFERROR(VLOOKUP($H1891,'Sewer F Exp'!$A:$B,15,FALSE),0)</f>
        <v>0</v>
      </c>
      <c r="Y1891" s="34">
        <f>IFERROR(VLOOKUP($H1891,'Sewer F Exp'!$A:$B,16,FALSE),0)</f>
        <v>0</v>
      </c>
      <c r="Z1891" s="42">
        <f>IFERROR(VLOOKUP($H1891,'Sewer F Exp'!$A:$B,17,FALSE),0)</f>
        <v>0</v>
      </c>
      <c r="AA1891" s="34">
        <f>IFERROR(VLOOKUP($H1891,'Refuse F Rev'!$A:$E,15,FALSE),0)</f>
        <v>0</v>
      </c>
      <c r="AB1891" s="34">
        <f>IFERROR(VLOOKUP($H1891,'Refuse F Rev'!$A:$E,16,FALSE),0)</f>
        <v>0</v>
      </c>
      <c r="AC1891" s="42">
        <f>IFERROR(VLOOKUP($H1891,'Refuse F Rev'!$A:$E,17,FALSE),0)</f>
        <v>0</v>
      </c>
      <c r="AD1891" s="34">
        <f>IFERROR(VLOOKUP($H1891,'Refuse F Exp'!$A:$E,15,FALSE),0)</f>
        <v>0</v>
      </c>
      <c r="AE1891" s="34">
        <f>IFERROR(VLOOKUP($H1891,'Refuse F Exp'!$A:$E,16,FALSE),0)</f>
        <v>0</v>
      </c>
      <c r="AF1891" s="42">
        <f>IFERROR(VLOOKUP($H1891,'Refuse F Exp'!$A:$E,17,FALSE),0)</f>
        <v>0</v>
      </c>
      <c r="AG1891" s="34">
        <f>IFERROR(VLOOKUP($H1891,#REF!,10,FALSE),0)</f>
        <v>0</v>
      </c>
      <c r="AH1891" s="34">
        <f>IFERROR(VLOOKUP($H1891,#REF!,11,FALSE),0)</f>
        <v>0</v>
      </c>
      <c r="AI1891" s="42">
        <f>IFERROR(VLOOKUP($H1891,#REF!,12,FALSE),0)</f>
        <v>0</v>
      </c>
      <c r="AJ1891" s="34">
        <f>IFERROR(VLOOKUP($H1891,#REF!,10,FALSE),0)</f>
        <v>0</v>
      </c>
      <c r="AK1891" s="34">
        <f>IFERROR(VLOOKUP($H1891,#REF!,11,FALSE),0)</f>
        <v>0</v>
      </c>
      <c r="AL1891" s="42">
        <f>IFERROR(VLOOKUP($H1891,#REF!,12,FALSE),0)</f>
        <v>0</v>
      </c>
      <c r="AM1891" s="34">
        <f>IFERROR(VLOOKUP($H1891,#REF!,10,FALSE),0)</f>
        <v>0</v>
      </c>
      <c r="AN1891" s="34">
        <f>IFERROR(VLOOKUP($H1891,#REF!,11,FALSE),0)</f>
        <v>0</v>
      </c>
      <c r="AO1891" s="42">
        <f>IFERROR(VLOOKUP($H1891,#REF!,12,FALSE),0)</f>
        <v>0</v>
      </c>
      <c r="AP1891" s="34">
        <f>IFERROR(VLOOKUP($H1891,#REF!,10,FALSE),0)</f>
        <v>0</v>
      </c>
      <c r="AQ1891" s="34">
        <f>IFERROR(VLOOKUP($H1891,#REF!,11,FALSE),0)</f>
        <v>0</v>
      </c>
      <c r="AR1891" s="42">
        <f>IFERROR(VLOOKUP($H1891,#REF!,12,FALSE),0)</f>
        <v>0</v>
      </c>
      <c r="AS1891" s="34">
        <f>IFERROR(VLOOKUP($H1891,#REF!,13,FALSE),0)</f>
        <v>0</v>
      </c>
      <c r="AT1891" s="34">
        <f>IFERROR(VLOOKUP($H1891,#REF!,14,FALSE),0)</f>
        <v>0</v>
      </c>
      <c r="AU1891" s="42">
        <f>IFERROR(VLOOKUP($H1891,#REF!,15,FALSE),0)</f>
        <v>0</v>
      </c>
      <c r="AV1891" s="34">
        <f>IFERROR(VLOOKUP($H1891,#REF!,15,FALSE),0)</f>
        <v>0</v>
      </c>
      <c r="AW1891" s="34">
        <f>IFERROR(VLOOKUP($H1891,#REF!,16,FALSE),0)</f>
        <v>0</v>
      </c>
      <c r="AX1891" s="42">
        <f>IFERROR(VLOOKUP($H1891,#REF!,17,FALSE),0)</f>
        <v>0</v>
      </c>
    </row>
    <row r="1892" spans="1:50" x14ac:dyDescent="0.3">
      <c r="A1892" s="33" t="str">
        <f t="shared" si="116"/>
        <v>0</v>
      </c>
      <c r="B1892" s="33">
        <f>+'R&amp;E EXPORT'!B1691</f>
        <v>0</v>
      </c>
      <c r="C1892" t="str">
        <f>IFERROR(VLOOKUP(A1892,'MCSJ Export'!A:C,3,FALSE),"")</f>
        <v/>
      </c>
      <c r="D1892" s="37">
        <f t="shared" ca="1" si="117"/>
        <v>0</v>
      </c>
      <c r="E1892" s="37">
        <f t="shared" ca="1" si="118"/>
        <v>0</v>
      </c>
      <c r="F1892" s="37">
        <f t="shared" ca="1" si="119"/>
        <v>0</v>
      </c>
      <c r="G1892" s="37"/>
      <c r="H1892" s="33">
        <f>+'R&amp;E EXPORT'!A1691</f>
        <v>0</v>
      </c>
      <c r="I1892" s="34">
        <f>IFERROR(VLOOKUP($H1892,'Gen F Rev'!$A:$M,15,FALSE),0)</f>
        <v>0</v>
      </c>
      <c r="J1892" s="34">
        <f>IFERROR(VLOOKUP($H1892,'Gen F Rev'!$A:$M,16,FALSE),0)</f>
        <v>0</v>
      </c>
      <c r="K1892" s="42">
        <f>IFERROR(VLOOKUP($H1892,'Gen F Rev'!$A:$M,17,FALSE),0)</f>
        <v>0</v>
      </c>
      <c r="L1892" s="34">
        <f>IFERROR(VLOOKUP($H1892,'Gen F Exp'!$A:$E,15,FALSE),0)</f>
        <v>0</v>
      </c>
      <c r="M1892" s="34">
        <f>IFERROR(VLOOKUP($H1892,'Gen F Exp'!$A:$E,16,FALSE),0)</f>
        <v>0</v>
      </c>
      <c r="N1892" s="42">
        <f>IFERROR(VLOOKUP($H1892,'Gen F Exp'!$A:$E,17,FALSE),0)</f>
        <v>0</v>
      </c>
      <c r="O1892" s="34">
        <f>IFERROR(VLOOKUP($H1892,'Water F Rev'!$A:$L,15,FALSE),0)</f>
        <v>0</v>
      </c>
      <c r="P1892" s="34">
        <f>IFERROR(VLOOKUP($H1892,'Water F Rev'!$A:$L,16,FALSE),0)</f>
        <v>0</v>
      </c>
      <c r="Q1892" s="42">
        <f>IFERROR(VLOOKUP($H1892,'Water F Rev'!$A:$L,17,FALSE),0)</f>
        <v>0</v>
      </c>
      <c r="R1892" s="34">
        <f>IFERROR(VLOOKUP($H1892,'Water F Exp'!$A:$K,15,FALSE),0)</f>
        <v>0</v>
      </c>
      <c r="S1892" s="34">
        <f>IFERROR(VLOOKUP($H1892,'Water F Exp'!$A:$K,16,FALSE),0)</f>
        <v>0</v>
      </c>
      <c r="T1892" s="42">
        <f>IFERROR(VLOOKUP($H1892,'Water F Exp'!$A:$K,17,FALSE),0)</f>
        <v>0</v>
      </c>
      <c r="U1892" s="34">
        <f ca="1">IFERROR(VLOOKUP($H1892,'Sewer F Rev'!$A:$E,15,FALSE),0)</f>
        <v>0</v>
      </c>
      <c r="V1892" s="34">
        <f ca="1">IFERROR(VLOOKUP($H1892,'Sewer F Rev'!$A:$E,16,FALSE),0)</f>
        <v>0</v>
      </c>
      <c r="W1892" s="42">
        <f ca="1">IFERROR(VLOOKUP($H1892,'Sewer F Rev'!$A:$E,17,FALSE),0)</f>
        <v>0</v>
      </c>
      <c r="X1892" s="34">
        <f>IFERROR(VLOOKUP($H1892,'Sewer F Exp'!$A:$B,15,FALSE),0)</f>
        <v>0</v>
      </c>
      <c r="Y1892" s="34">
        <f>IFERROR(VLOOKUP($H1892,'Sewer F Exp'!$A:$B,16,FALSE),0)</f>
        <v>0</v>
      </c>
      <c r="Z1892" s="42">
        <f>IFERROR(VLOOKUP($H1892,'Sewer F Exp'!$A:$B,17,FALSE),0)</f>
        <v>0</v>
      </c>
      <c r="AA1892" s="34">
        <f>IFERROR(VLOOKUP($H1892,'Refuse F Rev'!$A:$E,15,FALSE),0)</f>
        <v>0</v>
      </c>
      <c r="AB1892" s="34">
        <f>IFERROR(VLOOKUP($H1892,'Refuse F Rev'!$A:$E,16,FALSE),0)</f>
        <v>0</v>
      </c>
      <c r="AC1892" s="42">
        <f>IFERROR(VLOOKUP($H1892,'Refuse F Rev'!$A:$E,17,FALSE),0)</f>
        <v>0</v>
      </c>
      <c r="AD1892" s="34">
        <f>IFERROR(VLOOKUP($H1892,'Refuse F Exp'!$A:$E,15,FALSE),0)</f>
        <v>0</v>
      </c>
      <c r="AE1892" s="34">
        <f>IFERROR(VLOOKUP($H1892,'Refuse F Exp'!$A:$E,16,FALSE),0)</f>
        <v>0</v>
      </c>
      <c r="AF1892" s="42">
        <f>IFERROR(VLOOKUP($H1892,'Refuse F Exp'!$A:$E,17,FALSE),0)</f>
        <v>0</v>
      </c>
      <c r="AG1892" s="34">
        <f>IFERROR(VLOOKUP($H1892,#REF!,10,FALSE),0)</f>
        <v>0</v>
      </c>
      <c r="AH1892" s="34">
        <f>IFERROR(VLOOKUP($H1892,#REF!,11,FALSE),0)</f>
        <v>0</v>
      </c>
      <c r="AI1892" s="42">
        <f>IFERROR(VLOOKUP($H1892,#REF!,12,FALSE),0)</f>
        <v>0</v>
      </c>
      <c r="AJ1892" s="34">
        <f>IFERROR(VLOOKUP($H1892,#REF!,10,FALSE),0)</f>
        <v>0</v>
      </c>
      <c r="AK1892" s="34">
        <f>IFERROR(VLOOKUP($H1892,#REF!,11,FALSE),0)</f>
        <v>0</v>
      </c>
      <c r="AL1892" s="42">
        <f>IFERROR(VLOOKUP($H1892,#REF!,12,FALSE),0)</f>
        <v>0</v>
      </c>
      <c r="AM1892" s="34">
        <f>IFERROR(VLOOKUP($H1892,#REF!,10,FALSE),0)</f>
        <v>0</v>
      </c>
      <c r="AN1892" s="34">
        <f>IFERROR(VLOOKUP($H1892,#REF!,11,FALSE),0)</f>
        <v>0</v>
      </c>
      <c r="AO1892" s="42">
        <f>IFERROR(VLOOKUP($H1892,#REF!,12,FALSE),0)</f>
        <v>0</v>
      </c>
      <c r="AP1892" s="34">
        <f>IFERROR(VLOOKUP($H1892,#REF!,10,FALSE),0)</f>
        <v>0</v>
      </c>
      <c r="AQ1892" s="34">
        <f>IFERROR(VLOOKUP($H1892,#REF!,11,FALSE),0)</f>
        <v>0</v>
      </c>
      <c r="AR1892" s="42">
        <f>IFERROR(VLOOKUP($H1892,#REF!,12,FALSE),0)</f>
        <v>0</v>
      </c>
      <c r="AS1892" s="34">
        <f>IFERROR(VLOOKUP($H1892,#REF!,13,FALSE),0)</f>
        <v>0</v>
      </c>
      <c r="AT1892" s="34">
        <f>IFERROR(VLOOKUP($H1892,#REF!,14,FALSE),0)</f>
        <v>0</v>
      </c>
      <c r="AU1892" s="42">
        <f>IFERROR(VLOOKUP($H1892,#REF!,15,FALSE),0)</f>
        <v>0</v>
      </c>
      <c r="AV1892" s="34">
        <f>IFERROR(VLOOKUP($H1892,#REF!,15,FALSE),0)</f>
        <v>0</v>
      </c>
      <c r="AW1892" s="34">
        <f>IFERROR(VLOOKUP($H1892,#REF!,16,FALSE),0)</f>
        <v>0</v>
      </c>
      <c r="AX1892" s="42">
        <f>IFERROR(VLOOKUP($H1892,#REF!,17,FALSE),0)</f>
        <v>0</v>
      </c>
    </row>
    <row r="1893" spans="1:50" x14ac:dyDescent="0.3">
      <c r="A1893" s="33" t="str">
        <f t="shared" si="116"/>
        <v>0</v>
      </c>
      <c r="B1893" s="33">
        <f>+'R&amp;E EXPORT'!B1692</f>
        <v>0</v>
      </c>
      <c r="C1893" t="str">
        <f>IFERROR(VLOOKUP(A1893,'MCSJ Export'!A:C,3,FALSE),"")</f>
        <v/>
      </c>
      <c r="D1893" s="37">
        <f t="shared" ca="1" si="117"/>
        <v>0</v>
      </c>
      <c r="E1893" s="37">
        <f t="shared" ca="1" si="118"/>
        <v>0</v>
      </c>
      <c r="F1893" s="37">
        <f t="shared" ca="1" si="119"/>
        <v>0</v>
      </c>
      <c r="G1893" s="37"/>
      <c r="H1893" s="33">
        <f>+'R&amp;E EXPORT'!A1692</f>
        <v>0</v>
      </c>
      <c r="I1893" s="34">
        <f>IFERROR(VLOOKUP($H1893,'Gen F Rev'!$A:$M,15,FALSE),0)</f>
        <v>0</v>
      </c>
      <c r="J1893" s="34">
        <f>IFERROR(VLOOKUP($H1893,'Gen F Rev'!$A:$M,16,FALSE),0)</f>
        <v>0</v>
      </c>
      <c r="K1893" s="42">
        <f>IFERROR(VLOOKUP($H1893,'Gen F Rev'!$A:$M,17,FALSE),0)</f>
        <v>0</v>
      </c>
      <c r="L1893" s="34">
        <f>IFERROR(VLOOKUP($H1893,'Gen F Exp'!$A:$E,15,FALSE),0)</f>
        <v>0</v>
      </c>
      <c r="M1893" s="34">
        <f>IFERROR(VLOOKUP($H1893,'Gen F Exp'!$A:$E,16,FALSE),0)</f>
        <v>0</v>
      </c>
      <c r="N1893" s="42">
        <f>IFERROR(VLOOKUP($H1893,'Gen F Exp'!$A:$E,17,FALSE),0)</f>
        <v>0</v>
      </c>
      <c r="O1893" s="34">
        <f>IFERROR(VLOOKUP($H1893,'Water F Rev'!$A:$L,15,FALSE),0)</f>
        <v>0</v>
      </c>
      <c r="P1893" s="34">
        <f>IFERROR(VLOOKUP($H1893,'Water F Rev'!$A:$L,16,FALSE),0)</f>
        <v>0</v>
      </c>
      <c r="Q1893" s="42">
        <f>IFERROR(VLOOKUP($H1893,'Water F Rev'!$A:$L,17,FALSE),0)</f>
        <v>0</v>
      </c>
      <c r="R1893" s="34">
        <f>IFERROR(VLOOKUP($H1893,'Water F Exp'!$A:$K,15,FALSE),0)</f>
        <v>0</v>
      </c>
      <c r="S1893" s="34">
        <f>IFERROR(VLOOKUP($H1893,'Water F Exp'!$A:$K,16,FALSE),0)</f>
        <v>0</v>
      </c>
      <c r="T1893" s="42">
        <f>IFERROR(VLOOKUP($H1893,'Water F Exp'!$A:$K,17,FALSE),0)</f>
        <v>0</v>
      </c>
      <c r="U1893" s="34">
        <f ca="1">IFERROR(VLOOKUP($H1893,'Sewer F Rev'!$A:$E,15,FALSE),0)</f>
        <v>0</v>
      </c>
      <c r="V1893" s="34">
        <f ca="1">IFERROR(VLOOKUP($H1893,'Sewer F Rev'!$A:$E,16,FALSE),0)</f>
        <v>0</v>
      </c>
      <c r="W1893" s="42">
        <f ca="1">IFERROR(VLOOKUP($H1893,'Sewer F Rev'!$A:$E,17,FALSE),0)</f>
        <v>0</v>
      </c>
      <c r="X1893" s="34">
        <f>IFERROR(VLOOKUP($H1893,'Sewer F Exp'!$A:$B,15,FALSE),0)</f>
        <v>0</v>
      </c>
      <c r="Y1893" s="34">
        <f>IFERROR(VLOOKUP($H1893,'Sewer F Exp'!$A:$B,16,FALSE),0)</f>
        <v>0</v>
      </c>
      <c r="Z1893" s="42">
        <f>IFERROR(VLOOKUP($H1893,'Sewer F Exp'!$A:$B,17,FALSE),0)</f>
        <v>0</v>
      </c>
      <c r="AA1893" s="34">
        <f>IFERROR(VLOOKUP($H1893,'Refuse F Rev'!$A:$E,15,FALSE),0)</f>
        <v>0</v>
      </c>
      <c r="AB1893" s="34">
        <f>IFERROR(VLOOKUP($H1893,'Refuse F Rev'!$A:$E,16,FALSE),0)</f>
        <v>0</v>
      </c>
      <c r="AC1893" s="42">
        <f>IFERROR(VLOOKUP($H1893,'Refuse F Rev'!$A:$E,17,FALSE),0)</f>
        <v>0</v>
      </c>
      <c r="AD1893" s="34">
        <f>IFERROR(VLOOKUP($H1893,'Refuse F Exp'!$A:$E,15,FALSE),0)</f>
        <v>0</v>
      </c>
      <c r="AE1893" s="34">
        <f>IFERROR(VLOOKUP($H1893,'Refuse F Exp'!$A:$E,16,FALSE),0)</f>
        <v>0</v>
      </c>
      <c r="AF1893" s="42">
        <f>IFERROR(VLOOKUP($H1893,'Refuse F Exp'!$A:$E,17,FALSE),0)</f>
        <v>0</v>
      </c>
      <c r="AG1893" s="34">
        <f>IFERROR(VLOOKUP($H1893,#REF!,10,FALSE),0)</f>
        <v>0</v>
      </c>
      <c r="AH1893" s="34">
        <f>IFERROR(VLOOKUP($H1893,#REF!,11,FALSE),0)</f>
        <v>0</v>
      </c>
      <c r="AI1893" s="42">
        <f>IFERROR(VLOOKUP($H1893,#REF!,12,FALSE),0)</f>
        <v>0</v>
      </c>
      <c r="AJ1893" s="34">
        <f>IFERROR(VLOOKUP($H1893,#REF!,10,FALSE),0)</f>
        <v>0</v>
      </c>
      <c r="AK1893" s="34">
        <f>IFERROR(VLOOKUP($H1893,#REF!,11,FALSE),0)</f>
        <v>0</v>
      </c>
      <c r="AL1893" s="42">
        <f>IFERROR(VLOOKUP($H1893,#REF!,12,FALSE),0)</f>
        <v>0</v>
      </c>
      <c r="AM1893" s="34">
        <f>IFERROR(VLOOKUP($H1893,#REF!,10,FALSE),0)</f>
        <v>0</v>
      </c>
      <c r="AN1893" s="34">
        <f>IFERROR(VLOOKUP($H1893,#REF!,11,FALSE),0)</f>
        <v>0</v>
      </c>
      <c r="AO1893" s="42">
        <f>IFERROR(VLOOKUP($H1893,#REF!,12,FALSE),0)</f>
        <v>0</v>
      </c>
      <c r="AP1893" s="34">
        <f>IFERROR(VLOOKUP($H1893,#REF!,10,FALSE),0)</f>
        <v>0</v>
      </c>
      <c r="AQ1893" s="34">
        <f>IFERROR(VLOOKUP($H1893,#REF!,11,FALSE),0)</f>
        <v>0</v>
      </c>
      <c r="AR1893" s="42">
        <f>IFERROR(VLOOKUP($H1893,#REF!,12,FALSE),0)</f>
        <v>0</v>
      </c>
      <c r="AS1893" s="34">
        <f>IFERROR(VLOOKUP($H1893,#REF!,13,FALSE),0)</f>
        <v>0</v>
      </c>
      <c r="AT1893" s="34">
        <f>IFERROR(VLOOKUP($H1893,#REF!,14,FALSE),0)</f>
        <v>0</v>
      </c>
      <c r="AU1893" s="42">
        <f>IFERROR(VLOOKUP($H1893,#REF!,15,FALSE),0)</f>
        <v>0</v>
      </c>
      <c r="AV1893" s="34">
        <f>IFERROR(VLOOKUP($H1893,#REF!,15,FALSE),0)</f>
        <v>0</v>
      </c>
      <c r="AW1893" s="34">
        <f>IFERROR(VLOOKUP($H1893,#REF!,16,FALSE),0)</f>
        <v>0</v>
      </c>
      <c r="AX1893" s="42">
        <f>IFERROR(VLOOKUP($H1893,#REF!,17,FALSE),0)</f>
        <v>0</v>
      </c>
    </row>
    <row r="1894" spans="1:50" x14ac:dyDescent="0.3">
      <c r="A1894" s="33" t="str">
        <f t="shared" si="116"/>
        <v>0</v>
      </c>
      <c r="B1894" s="33">
        <f>+'R&amp;E EXPORT'!B1693</f>
        <v>0</v>
      </c>
      <c r="C1894" t="str">
        <f>IFERROR(VLOOKUP(A1894,'MCSJ Export'!A:C,3,FALSE),"")</f>
        <v/>
      </c>
      <c r="D1894" s="37">
        <f t="shared" ca="1" si="117"/>
        <v>0</v>
      </c>
      <c r="E1894" s="37">
        <f t="shared" ca="1" si="118"/>
        <v>0</v>
      </c>
      <c r="F1894" s="37">
        <f t="shared" ca="1" si="119"/>
        <v>0</v>
      </c>
      <c r="G1894" s="37"/>
      <c r="H1894" s="33">
        <f>+'R&amp;E EXPORT'!A1693</f>
        <v>0</v>
      </c>
      <c r="I1894" s="34">
        <f>IFERROR(VLOOKUP($H1894,'Gen F Rev'!$A:$M,15,FALSE),0)</f>
        <v>0</v>
      </c>
      <c r="J1894" s="34">
        <f>IFERROR(VLOOKUP($H1894,'Gen F Rev'!$A:$M,16,FALSE),0)</f>
        <v>0</v>
      </c>
      <c r="K1894" s="42">
        <f>IFERROR(VLOOKUP($H1894,'Gen F Rev'!$A:$M,17,FALSE),0)</f>
        <v>0</v>
      </c>
      <c r="L1894" s="34">
        <f>IFERROR(VLOOKUP($H1894,'Gen F Exp'!$A:$E,15,FALSE),0)</f>
        <v>0</v>
      </c>
      <c r="M1894" s="34">
        <f>IFERROR(VLOOKUP($H1894,'Gen F Exp'!$A:$E,16,FALSE),0)</f>
        <v>0</v>
      </c>
      <c r="N1894" s="42">
        <f>IFERROR(VLOOKUP($H1894,'Gen F Exp'!$A:$E,17,FALSE),0)</f>
        <v>0</v>
      </c>
      <c r="O1894" s="34">
        <f>IFERROR(VLOOKUP($H1894,'Water F Rev'!$A:$L,15,FALSE),0)</f>
        <v>0</v>
      </c>
      <c r="P1894" s="34">
        <f>IFERROR(VLOOKUP($H1894,'Water F Rev'!$A:$L,16,FALSE),0)</f>
        <v>0</v>
      </c>
      <c r="Q1894" s="42">
        <f>IFERROR(VLOOKUP($H1894,'Water F Rev'!$A:$L,17,FALSE),0)</f>
        <v>0</v>
      </c>
      <c r="R1894" s="34">
        <f>IFERROR(VLOOKUP($H1894,'Water F Exp'!$A:$K,15,FALSE),0)</f>
        <v>0</v>
      </c>
      <c r="S1894" s="34">
        <f>IFERROR(VLOOKUP($H1894,'Water F Exp'!$A:$K,16,FALSE),0)</f>
        <v>0</v>
      </c>
      <c r="T1894" s="42">
        <f>IFERROR(VLOOKUP($H1894,'Water F Exp'!$A:$K,17,FALSE),0)</f>
        <v>0</v>
      </c>
      <c r="U1894" s="34">
        <f ca="1">IFERROR(VLOOKUP($H1894,'Sewer F Rev'!$A:$E,15,FALSE),0)</f>
        <v>0</v>
      </c>
      <c r="V1894" s="34">
        <f ca="1">IFERROR(VLOOKUP($H1894,'Sewer F Rev'!$A:$E,16,FALSE),0)</f>
        <v>0</v>
      </c>
      <c r="W1894" s="42">
        <f ca="1">IFERROR(VLOOKUP($H1894,'Sewer F Rev'!$A:$E,17,FALSE),0)</f>
        <v>0</v>
      </c>
      <c r="X1894" s="34">
        <f>IFERROR(VLOOKUP($H1894,'Sewer F Exp'!$A:$B,15,FALSE),0)</f>
        <v>0</v>
      </c>
      <c r="Y1894" s="34">
        <f>IFERROR(VLOOKUP($H1894,'Sewer F Exp'!$A:$B,16,FALSE),0)</f>
        <v>0</v>
      </c>
      <c r="Z1894" s="42">
        <f>IFERROR(VLOOKUP($H1894,'Sewer F Exp'!$A:$B,17,FALSE),0)</f>
        <v>0</v>
      </c>
      <c r="AA1894" s="34">
        <f>IFERROR(VLOOKUP($H1894,'Refuse F Rev'!$A:$E,15,FALSE),0)</f>
        <v>0</v>
      </c>
      <c r="AB1894" s="34">
        <f>IFERROR(VLOOKUP($H1894,'Refuse F Rev'!$A:$E,16,FALSE),0)</f>
        <v>0</v>
      </c>
      <c r="AC1894" s="42">
        <f>IFERROR(VLOOKUP($H1894,'Refuse F Rev'!$A:$E,17,FALSE),0)</f>
        <v>0</v>
      </c>
      <c r="AD1894" s="34">
        <f>IFERROR(VLOOKUP($H1894,'Refuse F Exp'!$A:$E,15,FALSE),0)</f>
        <v>0</v>
      </c>
      <c r="AE1894" s="34">
        <f>IFERROR(VLOOKUP($H1894,'Refuse F Exp'!$A:$E,16,FALSE),0)</f>
        <v>0</v>
      </c>
      <c r="AF1894" s="42">
        <f>IFERROR(VLOOKUP($H1894,'Refuse F Exp'!$A:$E,17,FALSE),0)</f>
        <v>0</v>
      </c>
      <c r="AG1894" s="34">
        <f>IFERROR(VLOOKUP($H1894,#REF!,10,FALSE),0)</f>
        <v>0</v>
      </c>
      <c r="AH1894" s="34">
        <f>IFERROR(VLOOKUP($H1894,#REF!,11,FALSE),0)</f>
        <v>0</v>
      </c>
      <c r="AI1894" s="42">
        <f>IFERROR(VLOOKUP($H1894,#REF!,12,FALSE),0)</f>
        <v>0</v>
      </c>
      <c r="AJ1894" s="34">
        <f>IFERROR(VLOOKUP($H1894,#REF!,10,FALSE),0)</f>
        <v>0</v>
      </c>
      <c r="AK1894" s="34">
        <f>IFERROR(VLOOKUP($H1894,#REF!,11,FALSE),0)</f>
        <v>0</v>
      </c>
      <c r="AL1894" s="42">
        <f>IFERROR(VLOOKUP($H1894,#REF!,12,FALSE),0)</f>
        <v>0</v>
      </c>
      <c r="AM1894" s="34">
        <f>IFERROR(VLOOKUP($H1894,#REF!,10,FALSE),0)</f>
        <v>0</v>
      </c>
      <c r="AN1894" s="34">
        <f>IFERROR(VLOOKUP($H1894,#REF!,11,FALSE),0)</f>
        <v>0</v>
      </c>
      <c r="AO1894" s="42">
        <f>IFERROR(VLOOKUP($H1894,#REF!,12,FALSE),0)</f>
        <v>0</v>
      </c>
      <c r="AP1894" s="34">
        <f>IFERROR(VLOOKUP($H1894,#REF!,10,FALSE),0)</f>
        <v>0</v>
      </c>
      <c r="AQ1894" s="34">
        <f>IFERROR(VLOOKUP($H1894,#REF!,11,FALSE),0)</f>
        <v>0</v>
      </c>
      <c r="AR1894" s="42">
        <f>IFERROR(VLOOKUP($H1894,#REF!,12,FALSE),0)</f>
        <v>0</v>
      </c>
      <c r="AS1894" s="34">
        <f>IFERROR(VLOOKUP($H1894,#REF!,13,FALSE),0)</f>
        <v>0</v>
      </c>
      <c r="AT1894" s="34">
        <f>IFERROR(VLOOKUP($H1894,#REF!,14,FALSE),0)</f>
        <v>0</v>
      </c>
      <c r="AU1894" s="42">
        <f>IFERROR(VLOOKUP($H1894,#REF!,15,FALSE),0)</f>
        <v>0</v>
      </c>
      <c r="AV1894" s="34">
        <f>IFERROR(VLOOKUP($H1894,#REF!,15,FALSE),0)</f>
        <v>0</v>
      </c>
      <c r="AW1894" s="34">
        <f>IFERROR(VLOOKUP($H1894,#REF!,16,FALSE),0)</f>
        <v>0</v>
      </c>
      <c r="AX1894" s="42">
        <f>IFERROR(VLOOKUP($H1894,#REF!,17,FALSE),0)</f>
        <v>0</v>
      </c>
    </row>
    <row r="1895" spans="1:50" x14ac:dyDescent="0.3">
      <c r="A1895" s="33" t="str">
        <f t="shared" si="116"/>
        <v>0</v>
      </c>
      <c r="B1895" s="33">
        <f>+'R&amp;E EXPORT'!B1694</f>
        <v>0</v>
      </c>
      <c r="C1895" t="str">
        <f>IFERROR(VLOOKUP(A1895,'MCSJ Export'!A:C,3,FALSE),"")</f>
        <v/>
      </c>
      <c r="D1895" s="37">
        <f t="shared" ca="1" si="117"/>
        <v>0</v>
      </c>
      <c r="E1895" s="37">
        <f t="shared" ca="1" si="118"/>
        <v>0</v>
      </c>
      <c r="F1895" s="37">
        <f t="shared" ca="1" si="119"/>
        <v>0</v>
      </c>
      <c r="G1895" s="37"/>
      <c r="H1895" s="33">
        <f>+'R&amp;E EXPORT'!A1694</f>
        <v>0</v>
      </c>
      <c r="I1895" s="34">
        <f>IFERROR(VLOOKUP($H1895,'Gen F Rev'!$A:$M,15,FALSE),0)</f>
        <v>0</v>
      </c>
      <c r="J1895" s="34">
        <f>IFERROR(VLOOKUP($H1895,'Gen F Rev'!$A:$M,16,FALSE),0)</f>
        <v>0</v>
      </c>
      <c r="K1895" s="42">
        <f>IFERROR(VLOOKUP($H1895,'Gen F Rev'!$A:$M,17,FALSE),0)</f>
        <v>0</v>
      </c>
      <c r="L1895" s="34">
        <f>IFERROR(VLOOKUP($H1895,'Gen F Exp'!$A:$E,15,FALSE),0)</f>
        <v>0</v>
      </c>
      <c r="M1895" s="34">
        <f>IFERROR(VLOOKUP($H1895,'Gen F Exp'!$A:$E,16,FALSE),0)</f>
        <v>0</v>
      </c>
      <c r="N1895" s="42">
        <f>IFERROR(VLOOKUP($H1895,'Gen F Exp'!$A:$E,17,FALSE),0)</f>
        <v>0</v>
      </c>
      <c r="O1895" s="34">
        <f>IFERROR(VLOOKUP($H1895,'Water F Rev'!$A:$L,15,FALSE),0)</f>
        <v>0</v>
      </c>
      <c r="P1895" s="34">
        <f>IFERROR(VLOOKUP($H1895,'Water F Rev'!$A:$L,16,FALSE),0)</f>
        <v>0</v>
      </c>
      <c r="Q1895" s="42">
        <f>IFERROR(VLOOKUP($H1895,'Water F Rev'!$A:$L,17,FALSE),0)</f>
        <v>0</v>
      </c>
      <c r="R1895" s="34">
        <f>IFERROR(VLOOKUP($H1895,'Water F Exp'!$A:$K,15,FALSE),0)</f>
        <v>0</v>
      </c>
      <c r="S1895" s="34">
        <f>IFERROR(VLOOKUP($H1895,'Water F Exp'!$A:$K,16,FALSE),0)</f>
        <v>0</v>
      </c>
      <c r="T1895" s="42">
        <f>IFERROR(VLOOKUP($H1895,'Water F Exp'!$A:$K,17,FALSE),0)</f>
        <v>0</v>
      </c>
      <c r="U1895" s="34">
        <f ca="1">IFERROR(VLOOKUP($H1895,'Sewer F Rev'!$A:$E,15,FALSE),0)</f>
        <v>0</v>
      </c>
      <c r="V1895" s="34">
        <f ca="1">IFERROR(VLOOKUP($H1895,'Sewer F Rev'!$A:$E,16,FALSE),0)</f>
        <v>0</v>
      </c>
      <c r="W1895" s="42">
        <f ca="1">IFERROR(VLOOKUP($H1895,'Sewer F Rev'!$A:$E,17,FALSE),0)</f>
        <v>0</v>
      </c>
      <c r="X1895" s="34">
        <f>IFERROR(VLOOKUP($H1895,'Sewer F Exp'!$A:$B,15,FALSE),0)</f>
        <v>0</v>
      </c>
      <c r="Y1895" s="34">
        <f>IFERROR(VLOOKUP($H1895,'Sewer F Exp'!$A:$B,16,FALSE),0)</f>
        <v>0</v>
      </c>
      <c r="Z1895" s="42">
        <f>IFERROR(VLOOKUP($H1895,'Sewer F Exp'!$A:$B,17,FALSE),0)</f>
        <v>0</v>
      </c>
      <c r="AA1895" s="34">
        <f>IFERROR(VLOOKUP($H1895,'Refuse F Rev'!$A:$E,15,FALSE),0)</f>
        <v>0</v>
      </c>
      <c r="AB1895" s="34">
        <f>IFERROR(VLOOKUP($H1895,'Refuse F Rev'!$A:$E,16,FALSE),0)</f>
        <v>0</v>
      </c>
      <c r="AC1895" s="42">
        <f>IFERROR(VLOOKUP($H1895,'Refuse F Rev'!$A:$E,17,FALSE),0)</f>
        <v>0</v>
      </c>
      <c r="AD1895" s="34">
        <f>IFERROR(VLOOKUP($H1895,'Refuse F Exp'!$A:$E,15,FALSE),0)</f>
        <v>0</v>
      </c>
      <c r="AE1895" s="34">
        <f>IFERROR(VLOOKUP($H1895,'Refuse F Exp'!$A:$E,16,FALSE),0)</f>
        <v>0</v>
      </c>
      <c r="AF1895" s="42">
        <f>IFERROR(VLOOKUP($H1895,'Refuse F Exp'!$A:$E,17,FALSE),0)</f>
        <v>0</v>
      </c>
      <c r="AG1895" s="34">
        <f>IFERROR(VLOOKUP($H1895,#REF!,10,FALSE),0)</f>
        <v>0</v>
      </c>
      <c r="AH1895" s="34">
        <f>IFERROR(VLOOKUP($H1895,#REF!,11,FALSE),0)</f>
        <v>0</v>
      </c>
      <c r="AI1895" s="42">
        <f>IFERROR(VLOOKUP($H1895,#REF!,12,FALSE),0)</f>
        <v>0</v>
      </c>
      <c r="AJ1895" s="34">
        <f>IFERROR(VLOOKUP($H1895,#REF!,10,FALSE),0)</f>
        <v>0</v>
      </c>
      <c r="AK1895" s="34">
        <f>IFERROR(VLOOKUP($H1895,#REF!,11,FALSE),0)</f>
        <v>0</v>
      </c>
      <c r="AL1895" s="42">
        <f>IFERROR(VLOOKUP($H1895,#REF!,12,FALSE),0)</f>
        <v>0</v>
      </c>
      <c r="AM1895" s="34">
        <f>IFERROR(VLOOKUP($H1895,#REF!,10,FALSE),0)</f>
        <v>0</v>
      </c>
      <c r="AN1895" s="34">
        <f>IFERROR(VLOOKUP($H1895,#REF!,11,FALSE),0)</f>
        <v>0</v>
      </c>
      <c r="AO1895" s="42">
        <f>IFERROR(VLOOKUP($H1895,#REF!,12,FALSE),0)</f>
        <v>0</v>
      </c>
      <c r="AP1895" s="34">
        <f>IFERROR(VLOOKUP($H1895,#REF!,10,FALSE),0)</f>
        <v>0</v>
      </c>
      <c r="AQ1895" s="34">
        <f>IFERROR(VLOOKUP($H1895,#REF!,11,FALSE),0)</f>
        <v>0</v>
      </c>
      <c r="AR1895" s="42">
        <f>IFERROR(VLOOKUP($H1895,#REF!,12,FALSE),0)</f>
        <v>0</v>
      </c>
      <c r="AS1895" s="34">
        <f>IFERROR(VLOOKUP($H1895,#REF!,13,FALSE),0)</f>
        <v>0</v>
      </c>
      <c r="AT1895" s="34">
        <f>IFERROR(VLOOKUP($H1895,#REF!,14,FALSE),0)</f>
        <v>0</v>
      </c>
      <c r="AU1895" s="42">
        <f>IFERROR(VLOOKUP($H1895,#REF!,15,FALSE),0)</f>
        <v>0</v>
      </c>
      <c r="AV1895" s="34">
        <f>IFERROR(VLOOKUP($H1895,#REF!,15,FALSE),0)</f>
        <v>0</v>
      </c>
      <c r="AW1895" s="34">
        <f>IFERROR(VLOOKUP($H1895,#REF!,16,FALSE),0)</f>
        <v>0</v>
      </c>
      <c r="AX1895" s="42">
        <f>IFERROR(VLOOKUP($H1895,#REF!,17,FALSE),0)</f>
        <v>0</v>
      </c>
    </row>
    <row r="1896" spans="1:50" x14ac:dyDescent="0.3">
      <c r="A1896" s="33" t="str">
        <f t="shared" si="116"/>
        <v>0</v>
      </c>
      <c r="B1896" s="33">
        <f>+'R&amp;E EXPORT'!B1695</f>
        <v>0</v>
      </c>
      <c r="C1896" t="str">
        <f>IFERROR(VLOOKUP(A1896,'MCSJ Export'!A:C,3,FALSE),"")</f>
        <v/>
      </c>
      <c r="D1896" s="37">
        <f t="shared" ca="1" si="117"/>
        <v>0</v>
      </c>
      <c r="E1896" s="37">
        <f t="shared" ca="1" si="118"/>
        <v>0</v>
      </c>
      <c r="F1896" s="37">
        <f t="shared" ca="1" si="119"/>
        <v>0</v>
      </c>
      <c r="G1896" s="37"/>
      <c r="H1896" s="33">
        <f>+'R&amp;E EXPORT'!A1695</f>
        <v>0</v>
      </c>
      <c r="I1896" s="34">
        <f>IFERROR(VLOOKUP($H1896,'Gen F Rev'!$A:$M,15,FALSE),0)</f>
        <v>0</v>
      </c>
      <c r="J1896" s="34">
        <f>IFERROR(VLOOKUP($H1896,'Gen F Rev'!$A:$M,16,FALSE),0)</f>
        <v>0</v>
      </c>
      <c r="K1896" s="42">
        <f>IFERROR(VLOOKUP($H1896,'Gen F Rev'!$A:$M,17,FALSE),0)</f>
        <v>0</v>
      </c>
      <c r="L1896" s="34">
        <f>IFERROR(VLOOKUP($H1896,'Gen F Exp'!$A:$E,15,FALSE),0)</f>
        <v>0</v>
      </c>
      <c r="M1896" s="34">
        <f>IFERROR(VLOOKUP($H1896,'Gen F Exp'!$A:$E,16,FALSE),0)</f>
        <v>0</v>
      </c>
      <c r="N1896" s="42">
        <f>IFERROR(VLOOKUP($H1896,'Gen F Exp'!$A:$E,17,FALSE),0)</f>
        <v>0</v>
      </c>
      <c r="O1896" s="34">
        <f>IFERROR(VLOOKUP($H1896,'Water F Rev'!$A:$L,15,FALSE),0)</f>
        <v>0</v>
      </c>
      <c r="P1896" s="34">
        <f>IFERROR(VLOOKUP($H1896,'Water F Rev'!$A:$L,16,FALSE),0)</f>
        <v>0</v>
      </c>
      <c r="Q1896" s="42">
        <f>IFERROR(VLOOKUP($H1896,'Water F Rev'!$A:$L,17,FALSE),0)</f>
        <v>0</v>
      </c>
      <c r="R1896" s="34">
        <f>IFERROR(VLOOKUP($H1896,'Water F Exp'!$A:$K,15,FALSE),0)</f>
        <v>0</v>
      </c>
      <c r="S1896" s="34">
        <f>IFERROR(VLOOKUP($H1896,'Water F Exp'!$A:$K,16,FALSE),0)</f>
        <v>0</v>
      </c>
      <c r="T1896" s="42">
        <f>IFERROR(VLOOKUP($H1896,'Water F Exp'!$A:$K,17,FALSE),0)</f>
        <v>0</v>
      </c>
      <c r="U1896" s="34">
        <f ca="1">IFERROR(VLOOKUP($H1896,'Sewer F Rev'!$A:$E,15,FALSE),0)</f>
        <v>0</v>
      </c>
      <c r="V1896" s="34">
        <f ca="1">IFERROR(VLOOKUP($H1896,'Sewer F Rev'!$A:$E,16,FALSE),0)</f>
        <v>0</v>
      </c>
      <c r="W1896" s="42">
        <f ca="1">IFERROR(VLOOKUP($H1896,'Sewer F Rev'!$A:$E,17,FALSE),0)</f>
        <v>0</v>
      </c>
      <c r="X1896" s="34">
        <f>IFERROR(VLOOKUP($H1896,'Sewer F Exp'!$A:$B,15,FALSE),0)</f>
        <v>0</v>
      </c>
      <c r="Y1896" s="34">
        <f>IFERROR(VLOOKUP($H1896,'Sewer F Exp'!$A:$B,16,FALSE),0)</f>
        <v>0</v>
      </c>
      <c r="Z1896" s="42">
        <f>IFERROR(VLOOKUP($H1896,'Sewer F Exp'!$A:$B,17,FALSE),0)</f>
        <v>0</v>
      </c>
      <c r="AA1896" s="34">
        <f>IFERROR(VLOOKUP($H1896,'Refuse F Rev'!$A:$E,15,FALSE),0)</f>
        <v>0</v>
      </c>
      <c r="AB1896" s="34">
        <f>IFERROR(VLOOKUP($H1896,'Refuse F Rev'!$A:$E,16,FALSE),0)</f>
        <v>0</v>
      </c>
      <c r="AC1896" s="42">
        <f>IFERROR(VLOOKUP($H1896,'Refuse F Rev'!$A:$E,17,FALSE),0)</f>
        <v>0</v>
      </c>
      <c r="AD1896" s="34">
        <f>IFERROR(VLOOKUP($H1896,'Refuse F Exp'!$A:$E,15,FALSE),0)</f>
        <v>0</v>
      </c>
      <c r="AE1896" s="34">
        <f>IFERROR(VLOOKUP($H1896,'Refuse F Exp'!$A:$E,16,FALSE),0)</f>
        <v>0</v>
      </c>
      <c r="AF1896" s="42">
        <f>IFERROR(VLOOKUP($H1896,'Refuse F Exp'!$A:$E,17,FALSE),0)</f>
        <v>0</v>
      </c>
      <c r="AG1896" s="34">
        <f>IFERROR(VLOOKUP($H1896,#REF!,10,FALSE),0)</f>
        <v>0</v>
      </c>
      <c r="AH1896" s="34">
        <f>IFERROR(VLOOKUP($H1896,#REF!,11,FALSE),0)</f>
        <v>0</v>
      </c>
      <c r="AI1896" s="42">
        <f>IFERROR(VLOOKUP($H1896,#REF!,12,FALSE),0)</f>
        <v>0</v>
      </c>
      <c r="AJ1896" s="34">
        <f>IFERROR(VLOOKUP($H1896,#REF!,10,FALSE),0)</f>
        <v>0</v>
      </c>
      <c r="AK1896" s="34">
        <f>IFERROR(VLOOKUP($H1896,#REF!,11,FALSE),0)</f>
        <v>0</v>
      </c>
      <c r="AL1896" s="42">
        <f>IFERROR(VLOOKUP($H1896,#REF!,12,FALSE),0)</f>
        <v>0</v>
      </c>
      <c r="AM1896" s="34">
        <f>IFERROR(VLOOKUP($H1896,#REF!,10,FALSE),0)</f>
        <v>0</v>
      </c>
      <c r="AN1896" s="34">
        <f>IFERROR(VLOOKUP($H1896,#REF!,11,FALSE),0)</f>
        <v>0</v>
      </c>
      <c r="AO1896" s="42">
        <f>IFERROR(VLOOKUP($H1896,#REF!,12,FALSE),0)</f>
        <v>0</v>
      </c>
      <c r="AP1896" s="34">
        <f>IFERROR(VLOOKUP($H1896,#REF!,10,FALSE),0)</f>
        <v>0</v>
      </c>
      <c r="AQ1896" s="34">
        <f>IFERROR(VLOOKUP($H1896,#REF!,11,FALSE),0)</f>
        <v>0</v>
      </c>
      <c r="AR1896" s="42">
        <f>IFERROR(VLOOKUP($H1896,#REF!,12,FALSE),0)</f>
        <v>0</v>
      </c>
      <c r="AS1896" s="34">
        <f>IFERROR(VLOOKUP($H1896,#REF!,13,FALSE),0)</f>
        <v>0</v>
      </c>
      <c r="AT1896" s="34">
        <f>IFERROR(VLOOKUP($H1896,#REF!,14,FALSE),0)</f>
        <v>0</v>
      </c>
      <c r="AU1896" s="42">
        <f>IFERROR(VLOOKUP($H1896,#REF!,15,FALSE),0)</f>
        <v>0</v>
      </c>
      <c r="AV1896" s="34">
        <f>IFERROR(VLOOKUP($H1896,#REF!,15,FALSE),0)</f>
        <v>0</v>
      </c>
      <c r="AW1896" s="34">
        <f>IFERROR(VLOOKUP($H1896,#REF!,16,FALSE),0)</f>
        <v>0</v>
      </c>
      <c r="AX1896" s="42">
        <f>IFERROR(VLOOKUP($H1896,#REF!,17,FALSE),0)</f>
        <v>0</v>
      </c>
    </row>
    <row r="1897" spans="1:50" x14ac:dyDescent="0.3">
      <c r="A1897" s="33" t="str">
        <f t="shared" si="116"/>
        <v>0</v>
      </c>
      <c r="B1897" s="33">
        <f>+'R&amp;E EXPORT'!B1696</f>
        <v>0</v>
      </c>
      <c r="C1897" t="str">
        <f>IFERROR(VLOOKUP(A1897,'MCSJ Export'!A:C,3,FALSE),"")</f>
        <v/>
      </c>
      <c r="D1897" s="37">
        <f t="shared" ca="1" si="117"/>
        <v>0</v>
      </c>
      <c r="E1897" s="37">
        <f t="shared" ca="1" si="118"/>
        <v>0</v>
      </c>
      <c r="F1897" s="37">
        <f t="shared" ca="1" si="119"/>
        <v>0</v>
      </c>
      <c r="G1897" s="37"/>
      <c r="H1897" s="33">
        <f>+'R&amp;E EXPORT'!A1696</f>
        <v>0</v>
      </c>
      <c r="I1897" s="34">
        <f>IFERROR(VLOOKUP($H1897,'Gen F Rev'!$A:$M,15,FALSE),0)</f>
        <v>0</v>
      </c>
      <c r="J1897" s="34">
        <f>IFERROR(VLOOKUP($H1897,'Gen F Rev'!$A:$M,16,FALSE),0)</f>
        <v>0</v>
      </c>
      <c r="K1897" s="42">
        <f>IFERROR(VLOOKUP($H1897,'Gen F Rev'!$A:$M,17,FALSE),0)</f>
        <v>0</v>
      </c>
      <c r="L1897" s="34">
        <f>IFERROR(VLOOKUP($H1897,'Gen F Exp'!$A:$E,15,FALSE),0)</f>
        <v>0</v>
      </c>
      <c r="M1897" s="34">
        <f>IFERROR(VLOOKUP($H1897,'Gen F Exp'!$A:$E,16,FALSE),0)</f>
        <v>0</v>
      </c>
      <c r="N1897" s="42">
        <f>IFERROR(VLOOKUP($H1897,'Gen F Exp'!$A:$E,17,FALSE),0)</f>
        <v>0</v>
      </c>
      <c r="O1897" s="34">
        <f>IFERROR(VLOOKUP($H1897,'Water F Rev'!$A:$L,15,FALSE),0)</f>
        <v>0</v>
      </c>
      <c r="P1897" s="34">
        <f>IFERROR(VLOOKUP($H1897,'Water F Rev'!$A:$L,16,FALSE),0)</f>
        <v>0</v>
      </c>
      <c r="Q1897" s="42">
        <f>IFERROR(VLOOKUP($H1897,'Water F Rev'!$A:$L,17,FALSE),0)</f>
        <v>0</v>
      </c>
      <c r="R1897" s="34">
        <f>IFERROR(VLOOKUP($H1897,'Water F Exp'!$A:$K,15,FALSE),0)</f>
        <v>0</v>
      </c>
      <c r="S1897" s="34">
        <f>IFERROR(VLOOKUP($H1897,'Water F Exp'!$A:$K,16,FALSE),0)</f>
        <v>0</v>
      </c>
      <c r="T1897" s="42">
        <f>IFERROR(VLOOKUP($H1897,'Water F Exp'!$A:$K,17,FALSE),0)</f>
        <v>0</v>
      </c>
      <c r="U1897" s="34">
        <f ca="1">IFERROR(VLOOKUP($H1897,'Sewer F Rev'!$A:$E,15,FALSE),0)</f>
        <v>0</v>
      </c>
      <c r="V1897" s="34">
        <f ca="1">IFERROR(VLOOKUP($H1897,'Sewer F Rev'!$A:$E,16,FALSE),0)</f>
        <v>0</v>
      </c>
      <c r="W1897" s="42">
        <f ca="1">IFERROR(VLOOKUP($H1897,'Sewer F Rev'!$A:$E,17,FALSE),0)</f>
        <v>0</v>
      </c>
      <c r="X1897" s="34">
        <f>IFERROR(VLOOKUP($H1897,'Sewer F Exp'!$A:$B,15,FALSE),0)</f>
        <v>0</v>
      </c>
      <c r="Y1897" s="34">
        <f>IFERROR(VLOOKUP($H1897,'Sewer F Exp'!$A:$B,16,FALSE),0)</f>
        <v>0</v>
      </c>
      <c r="Z1897" s="42">
        <f>IFERROR(VLOOKUP($H1897,'Sewer F Exp'!$A:$B,17,FALSE),0)</f>
        <v>0</v>
      </c>
      <c r="AA1897" s="34">
        <f>IFERROR(VLOOKUP($H1897,'Refuse F Rev'!$A:$E,15,FALSE),0)</f>
        <v>0</v>
      </c>
      <c r="AB1897" s="34">
        <f>IFERROR(VLOOKUP($H1897,'Refuse F Rev'!$A:$E,16,FALSE),0)</f>
        <v>0</v>
      </c>
      <c r="AC1897" s="42">
        <f>IFERROR(VLOOKUP($H1897,'Refuse F Rev'!$A:$E,17,FALSE),0)</f>
        <v>0</v>
      </c>
      <c r="AD1897" s="34">
        <f>IFERROR(VLOOKUP($H1897,'Refuse F Exp'!$A:$E,15,FALSE),0)</f>
        <v>0</v>
      </c>
      <c r="AE1897" s="34">
        <f>IFERROR(VLOOKUP($H1897,'Refuse F Exp'!$A:$E,16,FALSE),0)</f>
        <v>0</v>
      </c>
      <c r="AF1897" s="42">
        <f>IFERROR(VLOOKUP($H1897,'Refuse F Exp'!$A:$E,17,FALSE),0)</f>
        <v>0</v>
      </c>
      <c r="AG1897" s="34">
        <f>IFERROR(VLOOKUP($H1897,#REF!,10,FALSE),0)</f>
        <v>0</v>
      </c>
      <c r="AH1897" s="34">
        <f>IFERROR(VLOOKUP($H1897,#REF!,11,FALSE),0)</f>
        <v>0</v>
      </c>
      <c r="AI1897" s="42">
        <f>IFERROR(VLOOKUP($H1897,#REF!,12,FALSE),0)</f>
        <v>0</v>
      </c>
      <c r="AJ1897" s="34">
        <f>IFERROR(VLOOKUP($H1897,#REF!,10,FALSE),0)</f>
        <v>0</v>
      </c>
      <c r="AK1897" s="34">
        <f>IFERROR(VLOOKUP($H1897,#REF!,11,FALSE),0)</f>
        <v>0</v>
      </c>
      <c r="AL1897" s="42">
        <f>IFERROR(VLOOKUP($H1897,#REF!,12,FALSE),0)</f>
        <v>0</v>
      </c>
      <c r="AM1897" s="34">
        <f>IFERROR(VLOOKUP($H1897,#REF!,10,FALSE),0)</f>
        <v>0</v>
      </c>
      <c r="AN1897" s="34">
        <f>IFERROR(VLOOKUP($H1897,#REF!,11,FALSE),0)</f>
        <v>0</v>
      </c>
      <c r="AO1897" s="42">
        <f>IFERROR(VLOOKUP($H1897,#REF!,12,FALSE),0)</f>
        <v>0</v>
      </c>
      <c r="AP1897" s="34">
        <f>IFERROR(VLOOKUP($H1897,#REF!,10,FALSE),0)</f>
        <v>0</v>
      </c>
      <c r="AQ1897" s="34">
        <f>IFERROR(VLOOKUP($H1897,#REF!,11,FALSE),0)</f>
        <v>0</v>
      </c>
      <c r="AR1897" s="42">
        <f>IFERROR(VLOOKUP($H1897,#REF!,12,FALSE),0)</f>
        <v>0</v>
      </c>
      <c r="AS1897" s="34">
        <f>IFERROR(VLOOKUP($H1897,#REF!,13,FALSE),0)</f>
        <v>0</v>
      </c>
      <c r="AT1897" s="34">
        <f>IFERROR(VLOOKUP($H1897,#REF!,14,FALSE),0)</f>
        <v>0</v>
      </c>
      <c r="AU1897" s="42">
        <f>IFERROR(VLOOKUP($H1897,#REF!,15,FALSE),0)</f>
        <v>0</v>
      </c>
      <c r="AV1897" s="34">
        <f>IFERROR(VLOOKUP($H1897,#REF!,15,FALSE),0)</f>
        <v>0</v>
      </c>
      <c r="AW1897" s="34">
        <f>IFERROR(VLOOKUP($H1897,#REF!,16,FALSE),0)</f>
        <v>0</v>
      </c>
      <c r="AX1897" s="42">
        <f>IFERROR(VLOOKUP($H1897,#REF!,17,FALSE),0)</f>
        <v>0</v>
      </c>
    </row>
    <row r="1898" spans="1:50" x14ac:dyDescent="0.3">
      <c r="A1898" s="33" t="str">
        <f t="shared" si="116"/>
        <v>0</v>
      </c>
      <c r="B1898" s="33">
        <f>+'R&amp;E EXPORT'!B1697</f>
        <v>0</v>
      </c>
      <c r="C1898" t="str">
        <f>IFERROR(VLOOKUP(A1898,'MCSJ Export'!A:C,3,FALSE),"")</f>
        <v/>
      </c>
      <c r="D1898" s="37">
        <f t="shared" ca="1" si="117"/>
        <v>0</v>
      </c>
      <c r="E1898" s="37">
        <f t="shared" ca="1" si="118"/>
        <v>0</v>
      </c>
      <c r="F1898" s="37">
        <f t="shared" ca="1" si="119"/>
        <v>0</v>
      </c>
      <c r="G1898" s="37"/>
      <c r="H1898" s="33">
        <f>+'R&amp;E EXPORT'!A1697</f>
        <v>0</v>
      </c>
      <c r="I1898" s="34">
        <f>IFERROR(VLOOKUP($H1898,'Gen F Rev'!$A:$M,15,FALSE),0)</f>
        <v>0</v>
      </c>
      <c r="J1898" s="34">
        <f>IFERROR(VLOOKUP($H1898,'Gen F Rev'!$A:$M,16,FALSE),0)</f>
        <v>0</v>
      </c>
      <c r="K1898" s="42">
        <f>IFERROR(VLOOKUP($H1898,'Gen F Rev'!$A:$M,17,FALSE),0)</f>
        <v>0</v>
      </c>
      <c r="L1898" s="34">
        <f>IFERROR(VLOOKUP($H1898,'Gen F Exp'!$A:$E,15,FALSE),0)</f>
        <v>0</v>
      </c>
      <c r="M1898" s="34">
        <f>IFERROR(VLOOKUP($H1898,'Gen F Exp'!$A:$E,16,FALSE),0)</f>
        <v>0</v>
      </c>
      <c r="N1898" s="42">
        <f>IFERROR(VLOOKUP($H1898,'Gen F Exp'!$A:$E,17,FALSE),0)</f>
        <v>0</v>
      </c>
      <c r="O1898" s="34">
        <f>IFERROR(VLOOKUP($H1898,'Water F Rev'!$A:$L,15,FALSE),0)</f>
        <v>0</v>
      </c>
      <c r="P1898" s="34">
        <f>IFERROR(VLOOKUP($H1898,'Water F Rev'!$A:$L,16,FALSE),0)</f>
        <v>0</v>
      </c>
      <c r="Q1898" s="42">
        <f>IFERROR(VLOOKUP($H1898,'Water F Rev'!$A:$L,17,FALSE),0)</f>
        <v>0</v>
      </c>
      <c r="R1898" s="34">
        <f>IFERROR(VLOOKUP($H1898,'Water F Exp'!$A:$K,15,FALSE),0)</f>
        <v>0</v>
      </c>
      <c r="S1898" s="34">
        <f>IFERROR(VLOOKUP($H1898,'Water F Exp'!$A:$K,16,FALSE),0)</f>
        <v>0</v>
      </c>
      <c r="T1898" s="42">
        <f>IFERROR(VLOOKUP($H1898,'Water F Exp'!$A:$K,17,FALSE),0)</f>
        <v>0</v>
      </c>
      <c r="U1898" s="34">
        <f ca="1">IFERROR(VLOOKUP($H1898,'Sewer F Rev'!$A:$E,15,FALSE),0)</f>
        <v>0</v>
      </c>
      <c r="V1898" s="34">
        <f ca="1">IFERROR(VLOOKUP($H1898,'Sewer F Rev'!$A:$E,16,FALSE),0)</f>
        <v>0</v>
      </c>
      <c r="W1898" s="42">
        <f ca="1">IFERROR(VLOOKUP($H1898,'Sewer F Rev'!$A:$E,17,FALSE),0)</f>
        <v>0</v>
      </c>
      <c r="X1898" s="34">
        <f>IFERROR(VLOOKUP($H1898,'Sewer F Exp'!$A:$B,15,FALSE),0)</f>
        <v>0</v>
      </c>
      <c r="Y1898" s="34">
        <f>IFERROR(VLOOKUP($H1898,'Sewer F Exp'!$A:$B,16,FALSE),0)</f>
        <v>0</v>
      </c>
      <c r="Z1898" s="42">
        <f>IFERROR(VLOOKUP($H1898,'Sewer F Exp'!$A:$B,17,FALSE),0)</f>
        <v>0</v>
      </c>
      <c r="AA1898" s="34">
        <f>IFERROR(VLOOKUP($H1898,'Refuse F Rev'!$A:$E,15,FALSE),0)</f>
        <v>0</v>
      </c>
      <c r="AB1898" s="34">
        <f>IFERROR(VLOOKUP($H1898,'Refuse F Rev'!$A:$E,16,FALSE),0)</f>
        <v>0</v>
      </c>
      <c r="AC1898" s="42">
        <f>IFERROR(VLOOKUP($H1898,'Refuse F Rev'!$A:$E,17,FALSE),0)</f>
        <v>0</v>
      </c>
      <c r="AD1898" s="34">
        <f>IFERROR(VLOOKUP($H1898,'Refuse F Exp'!$A:$E,15,FALSE),0)</f>
        <v>0</v>
      </c>
      <c r="AE1898" s="34">
        <f>IFERROR(VLOOKUP($H1898,'Refuse F Exp'!$A:$E,16,FALSE),0)</f>
        <v>0</v>
      </c>
      <c r="AF1898" s="42">
        <f>IFERROR(VLOOKUP($H1898,'Refuse F Exp'!$A:$E,17,FALSE),0)</f>
        <v>0</v>
      </c>
      <c r="AG1898" s="34">
        <f>IFERROR(VLOOKUP($H1898,#REF!,10,FALSE),0)</f>
        <v>0</v>
      </c>
      <c r="AH1898" s="34">
        <f>IFERROR(VLOOKUP($H1898,#REF!,11,FALSE),0)</f>
        <v>0</v>
      </c>
      <c r="AI1898" s="42">
        <f>IFERROR(VLOOKUP($H1898,#REF!,12,FALSE),0)</f>
        <v>0</v>
      </c>
      <c r="AJ1898" s="34">
        <f>IFERROR(VLOOKUP($H1898,#REF!,10,FALSE),0)</f>
        <v>0</v>
      </c>
      <c r="AK1898" s="34">
        <f>IFERROR(VLOOKUP($H1898,#REF!,11,FALSE),0)</f>
        <v>0</v>
      </c>
      <c r="AL1898" s="42">
        <f>IFERROR(VLOOKUP($H1898,#REF!,12,FALSE),0)</f>
        <v>0</v>
      </c>
      <c r="AM1898" s="34">
        <f>IFERROR(VLOOKUP($H1898,#REF!,10,FALSE),0)</f>
        <v>0</v>
      </c>
      <c r="AN1898" s="34">
        <f>IFERROR(VLOOKUP($H1898,#REF!,11,FALSE),0)</f>
        <v>0</v>
      </c>
      <c r="AO1898" s="42">
        <f>IFERROR(VLOOKUP($H1898,#REF!,12,FALSE),0)</f>
        <v>0</v>
      </c>
      <c r="AP1898" s="34">
        <f>IFERROR(VLOOKUP($H1898,#REF!,10,FALSE),0)</f>
        <v>0</v>
      </c>
      <c r="AQ1898" s="34">
        <f>IFERROR(VLOOKUP($H1898,#REF!,11,FALSE),0)</f>
        <v>0</v>
      </c>
      <c r="AR1898" s="42">
        <f>IFERROR(VLOOKUP($H1898,#REF!,12,FALSE),0)</f>
        <v>0</v>
      </c>
      <c r="AS1898" s="34">
        <f>IFERROR(VLOOKUP($H1898,#REF!,13,FALSE),0)</f>
        <v>0</v>
      </c>
      <c r="AT1898" s="34">
        <f>IFERROR(VLOOKUP($H1898,#REF!,14,FALSE),0)</f>
        <v>0</v>
      </c>
      <c r="AU1898" s="42">
        <f>IFERROR(VLOOKUP($H1898,#REF!,15,FALSE),0)</f>
        <v>0</v>
      </c>
      <c r="AV1898" s="34">
        <f>IFERROR(VLOOKUP($H1898,#REF!,15,FALSE),0)</f>
        <v>0</v>
      </c>
      <c r="AW1898" s="34">
        <f>IFERROR(VLOOKUP($H1898,#REF!,16,FALSE),0)</f>
        <v>0</v>
      </c>
      <c r="AX1898" s="42">
        <f>IFERROR(VLOOKUP($H1898,#REF!,17,FALSE),0)</f>
        <v>0</v>
      </c>
    </row>
    <row r="1899" spans="1:50" x14ac:dyDescent="0.3">
      <c r="A1899" s="33" t="str">
        <f t="shared" si="116"/>
        <v>0</v>
      </c>
      <c r="B1899" s="33">
        <f>+'R&amp;E EXPORT'!B1698</f>
        <v>0</v>
      </c>
      <c r="C1899" t="str">
        <f>IFERROR(VLOOKUP(A1899,'MCSJ Export'!A:C,3,FALSE),"")</f>
        <v/>
      </c>
      <c r="D1899" s="37">
        <f t="shared" ca="1" si="117"/>
        <v>0</v>
      </c>
      <c r="E1899" s="37">
        <f t="shared" ca="1" si="118"/>
        <v>0</v>
      </c>
      <c r="F1899" s="37">
        <f t="shared" ca="1" si="119"/>
        <v>0</v>
      </c>
      <c r="G1899" s="37"/>
      <c r="H1899" s="33">
        <f>+'R&amp;E EXPORT'!A1698</f>
        <v>0</v>
      </c>
      <c r="I1899" s="34">
        <f>IFERROR(VLOOKUP($H1899,'Gen F Rev'!$A:$M,15,FALSE),0)</f>
        <v>0</v>
      </c>
      <c r="J1899" s="34">
        <f>IFERROR(VLOOKUP($H1899,'Gen F Rev'!$A:$M,16,FALSE),0)</f>
        <v>0</v>
      </c>
      <c r="K1899" s="42">
        <f>IFERROR(VLOOKUP($H1899,'Gen F Rev'!$A:$M,17,FALSE),0)</f>
        <v>0</v>
      </c>
      <c r="L1899" s="34">
        <f>IFERROR(VLOOKUP($H1899,'Gen F Exp'!$A:$E,15,FALSE),0)</f>
        <v>0</v>
      </c>
      <c r="M1899" s="34">
        <f>IFERROR(VLOOKUP($H1899,'Gen F Exp'!$A:$E,16,FALSE),0)</f>
        <v>0</v>
      </c>
      <c r="N1899" s="42">
        <f>IFERROR(VLOOKUP($H1899,'Gen F Exp'!$A:$E,17,FALSE),0)</f>
        <v>0</v>
      </c>
      <c r="O1899" s="34">
        <f>IFERROR(VLOOKUP($H1899,'Water F Rev'!$A:$L,15,FALSE),0)</f>
        <v>0</v>
      </c>
      <c r="P1899" s="34">
        <f>IFERROR(VLOOKUP($H1899,'Water F Rev'!$A:$L,16,FALSE),0)</f>
        <v>0</v>
      </c>
      <c r="Q1899" s="42">
        <f>IFERROR(VLOOKUP($H1899,'Water F Rev'!$A:$L,17,FALSE),0)</f>
        <v>0</v>
      </c>
      <c r="R1899" s="34">
        <f>IFERROR(VLOOKUP($H1899,'Water F Exp'!$A:$K,15,FALSE),0)</f>
        <v>0</v>
      </c>
      <c r="S1899" s="34">
        <f>IFERROR(VLOOKUP($H1899,'Water F Exp'!$A:$K,16,FALSE),0)</f>
        <v>0</v>
      </c>
      <c r="T1899" s="42">
        <f>IFERROR(VLOOKUP($H1899,'Water F Exp'!$A:$K,17,FALSE),0)</f>
        <v>0</v>
      </c>
      <c r="U1899" s="34">
        <f ca="1">IFERROR(VLOOKUP($H1899,'Sewer F Rev'!$A:$E,15,FALSE),0)</f>
        <v>0</v>
      </c>
      <c r="V1899" s="34">
        <f ca="1">IFERROR(VLOOKUP($H1899,'Sewer F Rev'!$A:$E,16,FALSE),0)</f>
        <v>0</v>
      </c>
      <c r="W1899" s="42">
        <f ca="1">IFERROR(VLOOKUP($H1899,'Sewer F Rev'!$A:$E,17,FALSE),0)</f>
        <v>0</v>
      </c>
      <c r="X1899" s="34">
        <f>IFERROR(VLOOKUP($H1899,'Sewer F Exp'!$A:$B,15,FALSE),0)</f>
        <v>0</v>
      </c>
      <c r="Y1899" s="34">
        <f>IFERROR(VLOOKUP($H1899,'Sewer F Exp'!$A:$B,16,FALSE),0)</f>
        <v>0</v>
      </c>
      <c r="Z1899" s="42">
        <f>IFERROR(VLOOKUP($H1899,'Sewer F Exp'!$A:$B,17,FALSE),0)</f>
        <v>0</v>
      </c>
      <c r="AA1899" s="34">
        <f>IFERROR(VLOOKUP($H1899,'Refuse F Rev'!$A:$E,15,FALSE),0)</f>
        <v>0</v>
      </c>
      <c r="AB1899" s="34">
        <f>IFERROR(VLOOKUP($H1899,'Refuse F Rev'!$A:$E,16,FALSE),0)</f>
        <v>0</v>
      </c>
      <c r="AC1899" s="42">
        <f>IFERROR(VLOOKUP($H1899,'Refuse F Rev'!$A:$E,17,FALSE),0)</f>
        <v>0</v>
      </c>
      <c r="AD1899" s="34">
        <f>IFERROR(VLOOKUP($H1899,'Refuse F Exp'!$A:$E,15,FALSE),0)</f>
        <v>0</v>
      </c>
      <c r="AE1899" s="34">
        <f>IFERROR(VLOOKUP($H1899,'Refuse F Exp'!$A:$E,16,FALSE),0)</f>
        <v>0</v>
      </c>
      <c r="AF1899" s="42">
        <f>IFERROR(VLOOKUP($H1899,'Refuse F Exp'!$A:$E,17,FALSE),0)</f>
        <v>0</v>
      </c>
      <c r="AG1899" s="34">
        <f>IFERROR(VLOOKUP($H1899,#REF!,10,FALSE),0)</f>
        <v>0</v>
      </c>
      <c r="AH1899" s="34">
        <f>IFERROR(VLOOKUP($H1899,#REF!,11,FALSE),0)</f>
        <v>0</v>
      </c>
      <c r="AI1899" s="42">
        <f>IFERROR(VLOOKUP($H1899,#REF!,12,FALSE),0)</f>
        <v>0</v>
      </c>
      <c r="AJ1899" s="34">
        <f>IFERROR(VLOOKUP($H1899,#REF!,10,FALSE),0)</f>
        <v>0</v>
      </c>
      <c r="AK1899" s="34">
        <f>IFERROR(VLOOKUP($H1899,#REF!,11,FALSE),0)</f>
        <v>0</v>
      </c>
      <c r="AL1899" s="42">
        <f>IFERROR(VLOOKUP($H1899,#REF!,12,FALSE),0)</f>
        <v>0</v>
      </c>
      <c r="AM1899" s="34">
        <f>IFERROR(VLOOKUP($H1899,#REF!,10,FALSE),0)</f>
        <v>0</v>
      </c>
      <c r="AN1899" s="34">
        <f>IFERROR(VLOOKUP($H1899,#REF!,11,FALSE),0)</f>
        <v>0</v>
      </c>
      <c r="AO1899" s="42">
        <f>IFERROR(VLOOKUP($H1899,#REF!,12,FALSE),0)</f>
        <v>0</v>
      </c>
      <c r="AP1899" s="34">
        <f>IFERROR(VLOOKUP($H1899,#REF!,10,FALSE),0)</f>
        <v>0</v>
      </c>
      <c r="AQ1899" s="34">
        <f>IFERROR(VLOOKUP($H1899,#REF!,11,FALSE),0)</f>
        <v>0</v>
      </c>
      <c r="AR1899" s="42">
        <f>IFERROR(VLOOKUP($H1899,#REF!,12,FALSE),0)</f>
        <v>0</v>
      </c>
      <c r="AS1899" s="34">
        <f>IFERROR(VLOOKUP($H1899,#REF!,13,FALSE),0)</f>
        <v>0</v>
      </c>
      <c r="AT1899" s="34">
        <f>IFERROR(VLOOKUP($H1899,#REF!,14,FALSE),0)</f>
        <v>0</v>
      </c>
      <c r="AU1899" s="42">
        <f>IFERROR(VLOOKUP($H1899,#REF!,15,FALSE),0)</f>
        <v>0</v>
      </c>
      <c r="AV1899" s="34">
        <f>IFERROR(VLOOKUP($H1899,#REF!,15,FALSE),0)</f>
        <v>0</v>
      </c>
      <c r="AW1899" s="34">
        <f>IFERROR(VLOOKUP($H1899,#REF!,16,FALSE),0)</f>
        <v>0</v>
      </c>
      <c r="AX1899" s="42">
        <f>IFERROR(VLOOKUP($H1899,#REF!,17,FALSE),0)</f>
        <v>0</v>
      </c>
    </row>
    <row r="1900" spans="1:50" x14ac:dyDescent="0.3">
      <c r="A1900" s="33" t="str">
        <f t="shared" si="116"/>
        <v>0</v>
      </c>
      <c r="B1900" s="33">
        <f>+'R&amp;E EXPORT'!B1699</f>
        <v>0</v>
      </c>
      <c r="C1900" t="str">
        <f>IFERROR(VLOOKUP(A1900,'MCSJ Export'!A:C,3,FALSE),"")</f>
        <v/>
      </c>
      <c r="D1900" s="37">
        <f t="shared" ca="1" si="117"/>
        <v>0</v>
      </c>
      <c r="E1900" s="37">
        <f t="shared" ca="1" si="118"/>
        <v>0</v>
      </c>
      <c r="F1900" s="37">
        <f t="shared" ca="1" si="119"/>
        <v>0</v>
      </c>
      <c r="G1900" s="37"/>
      <c r="H1900" s="33">
        <f>+'R&amp;E EXPORT'!A1699</f>
        <v>0</v>
      </c>
      <c r="I1900" s="34">
        <f>IFERROR(VLOOKUP($H1900,'Gen F Rev'!$A:$M,15,FALSE),0)</f>
        <v>0</v>
      </c>
      <c r="J1900" s="34">
        <f>IFERROR(VLOOKUP($H1900,'Gen F Rev'!$A:$M,16,FALSE),0)</f>
        <v>0</v>
      </c>
      <c r="K1900" s="42">
        <f>IFERROR(VLOOKUP($H1900,'Gen F Rev'!$A:$M,17,FALSE),0)</f>
        <v>0</v>
      </c>
      <c r="L1900" s="34">
        <f>IFERROR(VLOOKUP($H1900,'Gen F Exp'!$A:$E,15,FALSE),0)</f>
        <v>0</v>
      </c>
      <c r="M1900" s="34">
        <f>IFERROR(VLOOKUP($H1900,'Gen F Exp'!$A:$E,16,FALSE),0)</f>
        <v>0</v>
      </c>
      <c r="N1900" s="42">
        <f>IFERROR(VLOOKUP($H1900,'Gen F Exp'!$A:$E,17,FALSE),0)</f>
        <v>0</v>
      </c>
      <c r="O1900" s="34">
        <f>IFERROR(VLOOKUP($H1900,'Water F Rev'!$A:$L,15,FALSE),0)</f>
        <v>0</v>
      </c>
      <c r="P1900" s="34">
        <f>IFERROR(VLOOKUP($H1900,'Water F Rev'!$A:$L,16,FALSE),0)</f>
        <v>0</v>
      </c>
      <c r="Q1900" s="42">
        <f>IFERROR(VLOOKUP($H1900,'Water F Rev'!$A:$L,17,FALSE),0)</f>
        <v>0</v>
      </c>
      <c r="R1900" s="34">
        <f>IFERROR(VLOOKUP($H1900,'Water F Exp'!$A:$K,15,FALSE),0)</f>
        <v>0</v>
      </c>
      <c r="S1900" s="34">
        <f>IFERROR(VLOOKUP($H1900,'Water F Exp'!$A:$K,16,FALSE),0)</f>
        <v>0</v>
      </c>
      <c r="T1900" s="42">
        <f>IFERROR(VLOOKUP($H1900,'Water F Exp'!$A:$K,17,FALSE),0)</f>
        <v>0</v>
      </c>
      <c r="U1900" s="34">
        <f ca="1">IFERROR(VLOOKUP($H1900,'Sewer F Rev'!$A:$E,15,FALSE),0)</f>
        <v>0</v>
      </c>
      <c r="V1900" s="34">
        <f ca="1">IFERROR(VLOOKUP($H1900,'Sewer F Rev'!$A:$E,16,FALSE),0)</f>
        <v>0</v>
      </c>
      <c r="W1900" s="42">
        <f ca="1">IFERROR(VLOOKUP($H1900,'Sewer F Rev'!$A:$E,17,FALSE),0)</f>
        <v>0</v>
      </c>
      <c r="X1900" s="34">
        <f>IFERROR(VLOOKUP($H1900,'Sewer F Exp'!$A:$B,15,FALSE),0)</f>
        <v>0</v>
      </c>
      <c r="Y1900" s="34">
        <f>IFERROR(VLOOKUP($H1900,'Sewer F Exp'!$A:$B,16,FALSE),0)</f>
        <v>0</v>
      </c>
      <c r="Z1900" s="42">
        <f>IFERROR(VLOOKUP($H1900,'Sewer F Exp'!$A:$B,17,FALSE),0)</f>
        <v>0</v>
      </c>
      <c r="AA1900" s="34">
        <f>IFERROR(VLOOKUP($H1900,'Refuse F Rev'!$A:$E,15,FALSE),0)</f>
        <v>0</v>
      </c>
      <c r="AB1900" s="34">
        <f>IFERROR(VLOOKUP($H1900,'Refuse F Rev'!$A:$E,16,FALSE),0)</f>
        <v>0</v>
      </c>
      <c r="AC1900" s="42">
        <f>IFERROR(VLOOKUP($H1900,'Refuse F Rev'!$A:$E,17,FALSE),0)</f>
        <v>0</v>
      </c>
      <c r="AD1900" s="34">
        <f>IFERROR(VLOOKUP($H1900,'Refuse F Exp'!$A:$E,15,FALSE),0)</f>
        <v>0</v>
      </c>
      <c r="AE1900" s="34">
        <f>IFERROR(VLOOKUP($H1900,'Refuse F Exp'!$A:$E,16,FALSE),0)</f>
        <v>0</v>
      </c>
      <c r="AF1900" s="42">
        <f>IFERROR(VLOOKUP($H1900,'Refuse F Exp'!$A:$E,17,FALSE),0)</f>
        <v>0</v>
      </c>
      <c r="AG1900" s="34">
        <f>IFERROR(VLOOKUP($H1900,#REF!,10,FALSE),0)</f>
        <v>0</v>
      </c>
      <c r="AH1900" s="34">
        <f>IFERROR(VLOOKUP($H1900,#REF!,11,FALSE),0)</f>
        <v>0</v>
      </c>
      <c r="AI1900" s="42">
        <f>IFERROR(VLOOKUP($H1900,#REF!,12,FALSE),0)</f>
        <v>0</v>
      </c>
      <c r="AJ1900" s="34">
        <f>IFERROR(VLOOKUP($H1900,#REF!,10,FALSE),0)</f>
        <v>0</v>
      </c>
      <c r="AK1900" s="34">
        <f>IFERROR(VLOOKUP($H1900,#REF!,11,FALSE),0)</f>
        <v>0</v>
      </c>
      <c r="AL1900" s="42">
        <f>IFERROR(VLOOKUP($H1900,#REF!,12,FALSE),0)</f>
        <v>0</v>
      </c>
      <c r="AM1900" s="34">
        <f>IFERROR(VLOOKUP($H1900,#REF!,10,FALSE),0)</f>
        <v>0</v>
      </c>
      <c r="AN1900" s="34">
        <f>IFERROR(VLOOKUP($H1900,#REF!,11,FALSE),0)</f>
        <v>0</v>
      </c>
      <c r="AO1900" s="42">
        <f>IFERROR(VLOOKUP($H1900,#REF!,12,FALSE),0)</f>
        <v>0</v>
      </c>
      <c r="AP1900" s="34">
        <f>IFERROR(VLOOKUP($H1900,#REF!,10,FALSE),0)</f>
        <v>0</v>
      </c>
      <c r="AQ1900" s="34">
        <f>IFERROR(VLOOKUP($H1900,#REF!,11,FALSE),0)</f>
        <v>0</v>
      </c>
      <c r="AR1900" s="42">
        <f>IFERROR(VLOOKUP($H1900,#REF!,12,FALSE),0)</f>
        <v>0</v>
      </c>
      <c r="AS1900" s="34">
        <f>IFERROR(VLOOKUP($H1900,#REF!,13,FALSE),0)</f>
        <v>0</v>
      </c>
      <c r="AT1900" s="34">
        <f>IFERROR(VLOOKUP($H1900,#REF!,14,FALSE),0)</f>
        <v>0</v>
      </c>
      <c r="AU1900" s="42">
        <f>IFERROR(VLOOKUP($H1900,#REF!,15,FALSE),0)</f>
        <v>0</v>
      </c>
      <c r="AV1900" s="34">
        <f>IFERROR(VLOOKUP($H1900,#REF!,15,FALSE),0)</f>
        <v>0</v>
      </c>
      <c r="AW1900" s="34">
        <f>IFERROR(VLOOKUP($H1900,#REF!,16,FALSE),0)</f>
        <v>0</v>
      </c>
      <c r="AX1900" s="42">
        <f>IFERROR(VLOOKUP($H1900,#REF!,17,FALSE),0)</f>
        <v>0</v>
      </c>
    </row>
    <row r="1901" spans="1:50" x14ac:dyDescent="0.3">
      <c r="A1901" s="33" t="str">
        <f t="shared" si="116"/>
        <v>0</v>
      </c>
      <c r="B1901" s="33">
        <f>+'R&amp;E EXPORT'!B1700</f>
        <v>0</v>
      </c>
      <c r="C1901" t="str">
        <f>IFERROR(VLOOKUP(A1901,'MCSJ Export'!A:C,3,FALSE),"")</f>
        <v/>
      </c>
      <c r="D1901" s="37">
        <f t="shared" ca="1" si="117"/>
        <v>0</v>
      </c>
      <c r="E1901" s="37">
        <f t="shared" ca="1" si="118"/>
        <v>0</v>
      </c>
      <c r="F1901" s="37">
        <f t="shared" ca="1" si="119"/>
        <v>0</v>
      </c>
      <c r="G1901" s="37"/>
      <c r="H1901" s="33">
        <f>+'R&amp;E EXPORT'!A1700</f>
        <v>0</v>
      </c>
      <c r="I1901" s="34">
        <f>IFERROR(VLOOKUP($H1901,'Gen F Rev'!$A:$M,15,FALSE),0)</f>
        <v>0</v>
      </c>
      <c r="J1901" s="34">
        <f>IFERROR(VLOOKUP($H1901,'Gen F Rev'!$A:$M,16,FALSE),0)</f>
        <v>0</v>
      </c>
      <c r="K1901" s="42">
        <f>IFERROR(VLOOKUP($H1901,'Gen F Rev'!$A:$M,17,FALSE),0)</f>
        <v>0</v>
      </c>
      <c r="L1901" s="34">
        <f>IFERROR(VLOOKUP($H1901,'Gen F Exp'!$A:$E,15,FALSE),0)</f>
        <v>0</v>
      </c>
      <c r="M1901" s="34">
        <f>IFERROR(VLOOKUP($H1901,'Gen F Exp'!$A:$E,16,FALSE),0)</f>
        <v>0</v>
      </c>
      <c r="N1901" s="42">
        <f>IFERROR(VLOOKUP($H1901,'Gen F Exp'!$A:$E,17,FALSE),0)</f>
        <v>0</v>
      </c>
      <c r="O1901" s="34">
        <f>IFERROR(VLOOKUP($H1901,'Water F Rev'!$A:$L,15,FALSE),0)</f>
        <v>0</v>
      </c>
      <c r="P1901" s="34">
        <f>IFERROR(VLOOKUP($H1901,'Water F Rev'!$A:$L,16,FALSE),0)</f>
        <v>0</v>
      </c>
      <c r="Q1901" s="42">
        <f>IFERROR(VLOOKUP($H1901,'Water F Rev'!$A:$L,17,FALSE),0)</f>
        <v>0</v>
      </c>
      <c r="R1901" s="34">
        <f>IFERROR(VLOOKUP($H1901,'Water F Exp'!$A:$K,15,FALSE),0)</f>
        <v>0</v>
      </c>
      <c r="S1901" s="34">
        <f>IFERROR(VLOOKUP($H1901,'Water F Exp'!$A:$K,16,FALSE),0)</f>
        <v>0</v>
      </c>
      <c r="T1901" s="42">
        <f>IFERROR(VLOOKUP($H1901,'Water F Exp'!$A:$K,17,FALSE),0)</f>
        <v>0</v>
      </c>
      <c r="U1901" s="34">
        <f ca="1">IFERROR(VLOOKUP($H1901,'Sewer F Rev'!$A:$E,15,FALSE),0)</f>
        <v>0</v>
      </c>
      <c r="V1901" s="34">
        <f ca="1">IFERROR(VLOOKUP($H1901,'Sewer F Rev'!$A:$E,16,FALSE),0)</f>
        <v>0</v>
      </c>
      <c r="W1901" s="42">
        <f ca="1">IFERROR(VLOOKUP($H1901,'Sewer F Rev'!$A:$E,17,FALSE),0)</f>
        <v>0</v>
      </c>
      <c r="X1901" s="34">
        <f>IFERROR(VLOOKUP($H1901,'Sewer F Exp'!$A:$B,15,FALSE),0)</f>
        <v>0</v>
      </c>
      <c r="Y1901" s="34">
        <f>IFERROR(VLOOKUP($H1901,'Sewer F Exp'!$A:$B,16,FALSE),0)</f>
        <v>0</v>
      </c>
      <c r="Z1901" s="42">
        <f>IFERROR(VLOOKUP($H1901,'Sewer F Exp'!$A:$B,17,FALSE),0)</f>
        <v>0</v>
      </c>
      <c r="AA1901" s="34">
        <f>IFERROR(VLOOKUP($H1901,'Refuse F Rev'!$A:$E,15,FALSE),0)</f>
        <v>0</v>
      </c>
      <c r="AB1901" s="34">
        <f>IFERROR(VLOOKUP($H1901,'Refuse F Rev'!$A:$E,16,FALSE),0)</f>
        <v>0</v>
      </c>
      <c r="AC1901" s="42">
        <f>IFERROR(VLOOKUP($H1901,'Refuse F Rev'!$A:$E,17,FALSE),0)</f>
        <v>0</v>
      </c>
      <c r="AD1901" s="34">
        <f>IFERROR(VLOOKUP($H1901,'Refuse F Exp'!$A:$E,15,FALSE),0)</f>
        <v>0</v>
      </c>
      <c r="AE1901" s="34">
        <f>IFERROR(VLOOKUP($H1901,'Refuse F Exp'!$A:$E,16,FALSE),0)</f>
        <v>0</v>
      </c>
      <c r="AF1901" s="42">
        <f>IFERROR(VLOOKUP($H1901,'Refuse F Exp'!$A:$E,17,FALSE),0)</f>
        <v>0</v>
      </c>
      <c r="AG1901" s="34">
        <f>IFERROR(VLOOKUP($H1901,#REF!,10,FALSE),0)</f>
        <v>0</v>
      </c>
      <c r="AH1901" s="34">
        <f>IFERROR(VLOOKUP($H1901,#REF!,11,FALSE),0)</f>
        <v>0</v>
      </c>
      <c r="AI1901" s="42">
        <f>IFERROR(VLOOKUP($H1901,#REF!,12,FALSE),0)</f>
        <v>0</v>
      </c>
      <c r="AJ1901" s="34">
        <f>IFERROR(VLOOKUP($H1901,#REF!,10,FALSE),0)</f>
        <v>0</v>
      </c>
      <c r="AK1901" s="34">
        <f>IFERROR(VLOOKUP($H1901,#REF!,11,FALSE),0)</f>
        <v>0</v>
      </c>
      <c r="AL1901" s="42">
        <f>IFERROR(VLOOKUP($H1901,#REF!,12,FALSE),0)</f>
        <v>0</v>
      </c>
      <c r="AM1901" s="34">
        <f>IFERROR(VLOOKUP($H1901,#REF!,10,FALSE),0)</f>
        <v>0</v>
      </c>
      <c r="AN1901" s="34">
        <f>IFERROR(VLOOKUP($H1901,#REF!,11,FALSE),0)</f>
        <v>0</v>
      </c>
      <c r="AO1901" s="42">
        <f>IFERROR(VLOOKUP($H1901,#REF!,12,FALSE),0)</f>
        <v>0</v>
      </c>
      <c r="AP1901" s="34">
        <f>IFERROR(VLOOKUP($H1901,#REF!,10,FALSE),0)</f>
        <v>0</v>
      </c>
      <c r="AQ1901" s="34">
        <f>IFERROR(VLOOKUP($H1901,#REF!,11,FALSE),0)</f>
        <v>0</v>
      </c>
      <c r="AR1901" s="42">
        <f>IFERROR(VLOOKUP($H1901,#REF!,12,FALSE),0)</f>
        <v>0</v>
      </c>
      <c r="AS1901" s="34">
        <f>IFERROR(VLOOKUP($H1901,#REF!,13,FALSE),0)</f>
        <v>0</v>
      </c>
      <c r="AT1901" s="34">
        <f>IFERROR(VLOOKUP($H1901,#REF!,14,FALSE),0)</f>
        <v>0</v>
      </c>
      <c r="AU1901" s="42">
        <f>IFERROR(VLOOKUP($H1901,#REF!,15,FALSE),0)</f>
        <v>0</v>
      </c>
      <c r="AV1901" s="34">
        <f>IFERROR(VLOOKUP($H1901,#REF!,15,FALSE),0)</f>
        <v>0</v>
      </c>
      <c r="AW1901" s="34">
        <f>IFERROR(VLOOKUP($H1901,#REF!,16,FALSE),0)</f>
        <v>0</v>
      </c>
      <c r="AX1901" s="42">
        <f>IFERROR(VLOOKUP($H1901,#REF!,17,FALSE),0)</f>
        <v>0</v>
      </c>
    </row>
    <row r="1902" spans="1:50" x14ac:dyDescent="0.3">
      <c r="A1902" s="33" t="str">
        <f t="shared" si="116"/>
        <v>0</v>
      </c>
      <c r="B1902" s="33">
        <f>+'R&amp;E EXPORT'!B1701</f>
        <v>0</v>
      </c>
      <c r="C1902" t="str">
        <f>IFERROR(VLOOKUP(A1902,'MCSJ Export'!A:C,3,FALSE),"")</f>
        <v/>
      </c>
      <c r="D1902" s="37">
        <f t="shared" ca="1" si="117"/>
        <v>0</v>
      </c>
      <c r="E1902" s="37">
        <f t="shared" ca="1" si="118"/>
        <v>0</v>
      </c>
      <c r="F1902" s="37">
        <f t="shared" ca="1" si="119"/>
        <v>0</v>
      </c>
      <c r="G1902" s="37"/>
      <c r="H1902" s="33">
        <f>+'R&amp;E EXPORT'!A1701</f>
        <v>0</v>
      </c>
      <c r="I1902" s="34">
        <f>IFERROR(VLOOKUP($H1902,'Gen F Rev'!$A:$M,15,FALSE),0)</f>
        <v>0</v>
      </c>
      <c r="J1902" s="34">
        <f>IFERROR(VLOOKUP($H1902,'Gen F Rev'!$A:$M,16,FALSE),0)</f>
        <v>0</v>
      </c>
      <c r="K1902" s="42">
        <f>IFERROR(VLOOKUP($H1902,'Gen F Rev'!$A:$M,17,FALSE),0)</f>
        <v>0</v>
      </c>
      <c r="L1902" s="34">
        <f>IFERROR(VLOOKUP($H1902,'Gen F Exp'!$A:$E,15,FALSE),0)</f>
        <v>0</v>
      </c>
      <c r="M1902" s="34">
        <f>IFERROR(VLOOKUP($H1902,'Gen F Exp'!$A:$E,16,FALSE),0)</f>
        <v>0</v>
      </c>
      <c r="N1902" s="42">
        <f>IFERROR(VLOOKUP($H1902,'Gen F Exp'!$A:$E,17,FALSE),0)</f>
        <v>0</v>
      </c>
      <c r="O1902" s="34">
        <f>IFERROR(VLOOKUP($H1902,'Water F Rev'!$A:$L,15,FALSE),0)</f>
        <v>0</v>
      </c>
      <c r="P1902" s="34">
        <f>IFERROR(VLOOKUP($H1902,'Water F Rev'!$A:$L,16,FALSE),0)</f>
        <v>0</v>
      </c>
      <c r="Q1902" s="42">
        <f>IFERROR(VLOOKUP($H1902,'Water F Rev'!$A:$L,17,FALSE),0)</f>
        <v>0</v>
      </c>
      <c r="R1902" s="34">
        <f>IFERROR(VLOOKUP($H1902,'Water F Exp'!$A:$K,15,FALSE),0)</f>
        <v>0</v>
      </c>
      <c r="S1902" s="34">
        <f>IFERROR(VLOOKUP($H1902,'Water F Exp'!$A:$K,16,FALSE),0)</f>
        <v>0</v>
      </c>
      <c r="T1902" s="42">
        <f>IFERROR(VLOOKUP($H1902,'Water F Exp'!$A:$K,17,FALSE),0)</f>
        <v>0</v>
      </c>
      <c r="U1902" s="34">
        <f ca="1">IFERROR(VLOOKUP($H1902,'Sewer F Rev'!$A:$E,15,FALSE),0)</f>
        <v>0</v>
      </c>
      <c r="V1902" s="34">
        <f ca="1">IFERROR(VLOOKUP($H1902,'Sewer F Rev'!$A:$E,16,FALSE),0)</f>
        <v>0</v>
      </c>
      <c r="W1902" s="42">
        <f ca="1">IFERROR(VLOOKUP($H1902,'Sewer F Rev'!$A:$E,17,FALSE),0)</f>
        <v>0</v>
      </c>
      <c r="X1902" s="34">
        <f>IFERROR(VLOOKUP($H1902,'Sewer F Exp'!$A:$B,15,FALSE),0)</f>
        <v>0</v>
      </c>
      <c r="Y1902" s="34">
        <f>IFERROR(VLOOKUP($H1902,'Sewer F Exp'!$A:$B,16,FALSE),0)</f>
        <v>0</v>
      </c>
      <c r="Z1902" s="42">
        <f>IFERROR(VLOOKUP($H1902,'Sewer F Exp'!$A:$B,17,FALSE),0)</f>
        <v>0</v>
      </c>
      <c r="AA1902" s="34">
        <f>IFERROR(VLOOKUP($H1902,'Refuse F Rev'!$A:$E,15,FALSE),0)</f>
        <v>0</v>
      </c>
      <c r="AB1902" s="34">
        <f>IFERROR(VLOOKUP($H1902,'Refuse F Rev'!$A:$E,16,FALSE),0)</f>
        <v>0</v>
      </c>
      <c r="AC1902" s="42">
        <f>IFERROR(VLOOKUP($H1902,'Refuse F Rev'!$A:$E,17,FALSE),0)</f>
        <v>0</v>
      </c>
      <c r="AD1902" s="34">
        <f>IFERROR(VLOOKUP($H1902,'Refuse F Exp'!$A:$E,15,FALSE),0)</f>
        <v>0</v>
      </c>
      <c r="AE1902" s="34">
        <f>IFERROR(VLOOKUP($H1902,'Refuse F Exp'!$A:$E,16,FALSE),0)</f>
        <v>0</v>
      </c>
      <c r="AF1902" s="42">
        <f>IFERROR(VLOOKUP($H1902,'Refuse F Exp'!$A:$E,17,FALSE),0)</f>
        <v>0</v>
      </c>
      <c r="AG1902" s="34">
        <f>IFERROR(VLOOKUP($H1902,#REF!,10,FALSE),0)</f>
        <v>0</v>
      </c>
      <c r="AH1902" s="34">
        <f>IFERROR(VLOOKUP($H1902,#REF!,11,FALSE),0)</f>
        <v>0</v>
      </c>
      <c r="AI1902" s="42">
        <f>IFERROR(VLOOKUP($H1902,#REF!,12,FALSE),0)</f>
        <v>0</v>
      </c>
      <c r="AJ1902" s="34">
        <f>IFERROR(VLOOKUP($H1902,#REF!,10,FALSE),0)</f>
        <v>0</v>
      </c>
      <c r="AK1902" s="34">
        <f>IFERROR(VLOOKUP($H1902,#REF!,11,FALSE),0)</f>
        <v>0</v>
      </c>
      <c r="AL1902" s="42">
        <f>IFERROR(VLOOKUP($H1902,#REF!,12,FALSE),0)</f>
        <v>0</v>
      </c>
      <c r="AM1902" s="34">
        <f>IFERROR(VLOOKUP($H1902,#REF!,10,FALSE),0)</f>
        <v>0</v>
      </c>
      <c r="AN1902" s="34">
        <f>IFERROR(VLOOKUP($H1902,#REF!,11,FALSE),0)</f>
        <v>0</v>
      </c>
      <c r="AO1902" s="42">
        <f>IFERROR(VLOOKUP($H1902,#REF!,12,FALSE),0)</f>
        <v>0</v>
      </c>
      <c r="AP1902" s="34">
        <f>IFERROR(VLOOKUP($H1902,#REF!,10,FALSE),0)</f>
        <v>0</v>
      </c>
      <c r="AQ1902" s="34">
        <f>IFERROR(VLOOKUP($H1902,#REF!,11,FALSE),0)</f>
        <v>0</v>
      </c>
      <c r="AR1902" s="42">
        <f>IFERROR(VLOOKUP($H1902,#REF!,12,FALSE),0)</f>
        <v>0</v>
      </c>
      <c r="AS1902" s="34">
        <f>IFERROR(VLOOKUP($H1902,#REF!,13,FALSE),0)</f>
        <v>0</v>
      </c>
      <c r="AT1902" s="34">
        <f>IFERROR(VLOOKUP($H1902,#REF!,14,FALSE),0)</f>
        <v>0</v>
      </c>
      <c r="AU1902" s="42">
        <f>IFERROR(VLOOKUP($H1902,#REF!,15,FALSE),0)</f>
        <v>0</v>
      </c>
      <c r="AV1902" s="34">
        <f>IFERROR(VLOOKUP($H1902,#REF!,15,FALSE),0)</f>
        <v>0</v>
      </c>
      <c r="AW1902" s="34">
        <f>IFERROR(VLOOKUP($H1902,#REF!,16,FALSE),0)</f>
        <v>0</v>
      </c>
      <c r="AX1902" s="42">
        <f>IFERROR(VLOOKUP($H1902,#REF!,17,FALSE),0)</f>
        <v>0</v>
      </c>
    </row>
    <row r="1903" spans="1:50" x14ac:dyDescent="0.3">
      <c r="A1903" s="33" t="str">
        <f t="shared" si="116"/>
        <v>0</v>
      </c>
      <c r="B1903" s="33">
        <f>+'R&amp;E EXPORT'!B1702</f>
        <v>0</v>
      </c>
      <c r="C1903" t="str">
        <f>IFERROR(VLOOKUP(A1903,'MCSJ Export'!A:C,3,FALSE),"")</f>
        <v/>
      </c>
      <c r="D1903" s="37">
        <f t="shared" ca="1" si="117"/>
        <v>0</v>
      </c>
      <c r="E1903" s="37">
        <f t="shared" ca="1" si="118"/>
        <v>0</v>
      </c>
      <c r="F1903" s="37">
        <f t="shared" ca="1" si="119"/>
        <v>0</v>
      </c>
      <c r="G1903" s="37"/>
      <c r="H1903" s="33">
        <f>+'R&amp;E EXPORT'!A1702</f>
        <v>0</v>
      </c>
      <c r="I1903" s="34">
        <f>IFERROR(VLOOKUP($H1903,'Gen F Rev'!$A:$M,15,FALSE),0)</f>
        <v>0</v>
      </c>
      <c r="J1903" s="34">
        <f>IFERROR(VLOOKUP($H1903,'Gen F Rev'!$A:$M,16,FALSE),0)</f>
        <v>0</v>
      </c>
      <c r="K1903" s="42">
        <f>IFERROR(VLOOKUP($H1903,'Gen F Rev'!$A:$M,17,FALSE),0)</f>
        <v>0</v>
      </c>
      <c r="L1903" s="34">
        <f>IFERROR(VLOOKUP($H1903,'Gen F Exp'!$A:$E,15,FALSE),0)</f>
        <v>0</v>
      </c>
      <c r="M1903" s="34">
        <f>IFERROR(VLOOKUP($H1903,'Gen F Exp'!$A:$E,16,FALSE),0)</f>
        <v>0</v>
      </c>
      <c r="N1903" s="42">
        <f>IFERROR(VLOOKUP($H1903,'Gen F Exp'!$A:$E,17,FALSE),0)</f>
        <v>0</v>
      </c>
      <c r="O1903" s="34">
        <f>IFERROR(VLOOKUP($H1903,'Water F Rev'!$A:$L,15,FALSE),0)</f>
        <v>0</v>
      </c>
      <c r="P1903" s="34">
        <f>IFERROR(VLOOKUP($H1903,'Water F Rev'!$A:$L,16,FALSE),0)</f>
        <v>0</v>
      </c>
      <c r="Q1903" s="42">
        <f>IFERROR(VLOOKUP($H1903,'Water F Rev'!$A:$L,17,FALSE),0)</f>
        <v>0</v>
      </c>
      <c r="R1903" s="34">
        <f>IFERROR(VLOOKUP($H1903,'Water F Exp'!$A:$K,15,FALSE),0)</f>
        <v>0</v>
      </c>
      <c r="S1903" s="34">
        <f>IFERROR(VLOOKUP($H1903,'Water F Exp'!$A:$K,16,FALSE),0)</f>
        <v>0</v>
      </c>
      <c r="T1903" s="42">
        <f>IFERROR(VLOOKUP($H1903,'Water F Exp'!$A:$K,17,FALSE),0)</f>
        <v>0</v>
      </c>
      <c r="U1903" s="34">
        <f ca="1">IFERROR(VLOOKUP($H1903,'Sewer F Rev'!$A:$E,15,FALSE),0)</f>
        <v>0</v>
      </c>
      <c r="V1903" s="34">
        <f ca="1">IFERROR(VLOOKUP($H1903,'Sewer F Rev'!$A:$E,16,FALSE),0)</f>
        <v>0</v>
      </c>
      <c r="W1903" s="42">
        <f ca="1">IFERROR(VLOOKUP($H1903,'Sewer F Rev'!$A:$E,17,FALSE),0)</f>
        <v>0</v>
      </c>
      <c r="X1903" s="34">
        <f>IFERROR(VLOOKUP($H1903,'Sewer F Exp'!$A:$B,15,FALSE),0)</f>
        <v>0</v>
      </c>
      <c r="Y1903" s="34">
        <f>IFERROR(VLOOKUP($H1903,'Sewer F Exp'!$A:$B,16,FALSE),0)</f>
        <v>0</v>
      </c>
      <c r="Z1903" s="42">
        <f>IFERROR(VLOOKUP($H1903,'Sewer F Exp'!$A:$B,17,FALSE),0)</f>
        <v>0</v>
      </c>
      <c r="AA1903" s="34">
        <f>IFERROR(VLOOKUP($H1903,'Refuse F Rev'!$A:$E,15,FALSE),0)</f>
        <v>0</v>
      </c>
      <c r="AB1903" s="34">
        <f>IFERROR(VLOOKUP($H1903,'Refuse F Rev'!$A:$E,16,FALSE),0)</f>
        <v>0</v>
      </c>
      <c r="AC1903" s="42">
        <f>IFERROR(VLOOKUP($H1903,'Refuse F Rev'!$A:$E,17,FALSE),0)</f>
        <v>0</v>
      </c>
      <c r="AD1903" s="34">
        <f>IFERROR(VLOOKUP($H1903,'Refuse F Exp'!$A:$E,15,FALSE),0)</f>
        <v>0</v>
      </c>
      <c r="AE1903" s="34">
        <f>IFERROR(VLOOKUP($H1903,'Refuse F Exp'!$A:$E,16,FALSE),0)</f>
        <v>0</v>
      </c>
      <c r="AF1903" s="42">
        <f>IFERROR(VLOOKUP($H1903,'Refuse F Exp'!$A:$E,17,FALSE),0)</f>
        <v>0</v>
      </c>
      <c r="AG1903" s="34">
        <f>IFERROR(VLOOKUP($H1903,#REF!,10,FALSE),0)</f>
        <v>0</v>
      </c>
      <c r="AH1903" s="34">
        <f>IFERROR(VLOOKUP($H1903,#REF!,11,FALSE),0)</f>
        <v>0</v>
      </c>
      <c r="AI1903" s="42">
        <f>IFERROR(VLOOKUP($H1903,#REF!,12,FALSE),0)</f>
        <v>0</v>
      </c>
      <c r="AJ1903" s="34">
        <f>IFERROR(VLOOKUP($H1903,#REF!,10,FALSE),0)</f>
        <v>0</v>
      </c>
      <c r="AK1903" s="34">
        <f>IFERROR(VLOOKUP($H1903,#REF!,11,FALSE),0)</f>
        <v>0</v>
      </c>
      <c r="AL1903" s="42">
        <f>IFERROR(VLOOKUP($H1903,#REF!,12,FALSE),0)</f>
        <v>0</v>
      </c>
      <c r="AM1903" s="34">
        <f>IFERROR(VLOOKUP($H1903,#REF!,10,FALSE),0)</f>
        <v>0</v>
      </c>
      <c r="AN1903" s="34">
        <f>IFERROR(VLOOKUP($H1903,#REF!,11,FALSE),0)</f>
        <v>0</v>
      </c>
      <c r="AO1903" s="42">
        <f>IFERROR(VLOOKUP($H1903,#REF!,12,FALSE),0)</f>
        <v>0</v>
      </c>
      <c r="AP1903" s="34">
        <f>IFERROR(VLOOKUP($H1903,#REF!,10,FALSE),0)</f>
        <v>0</v>
      </c>
      <c r="AQ1903" s="34">
        <f>IFERROR(VLOOKUP($H1903,#REF!,11,FALSE),0)</f>
        <v>0</v>
      </c>
      <c r="AR1903" s="42">
        <f>IFERROR(VLOOKUP($H1903,#REF!,12,FALSE),0)</f>
        <v>0</v>
      </c>
      <c r="AS1903" s="34">
        <f>IFERROR(VLOOKUP($H1903,#REF!,13,FALSE),0)</f>
        <v>0</v>
      </c>
      <c r="AT1903" s="34">
        <f>IFERROR(VLOOKUP($H1903,#REF!,14,FALSE),0)</f>
        <v>0</v>
      </c>
      <c r="AU1903" s="42">
        <f>IFERROR(VLOOKUP($H1903,#REF!,15,FALSE),0)</f>
        <v>0</v>
      </c>
      <c r="AV1903" s="34">
        <f>IFERROR(VLOOKUP($H1903,#REF!,15,FALSE),0)</f>
        <v>0</v>
      </c>
      <c r="AW1903" s="34">
        <f>IFERROR(VLOOKUP($H1903,#REF!,16,FALSE),0)</f>
        <v>0</v>
      </c>
      <c r="AX1903" s="42">
        <f>IFERROR(VLOOKUP($H1903,#REF!,17,FALSE),0)</f>
        <v>0</v>
      </c>
    </row>
    <row r="1904" spans="1:50" x14ac:dyDescent="0.3">
      <c r="A1904" s="33" t="str">
        <f t="shared" si="116"/>
        <v>0</v>
      </c>
      <c r="B1904" s="33">
        <f>+'R&amp;E EXPORT'!B1703</f>
        <v>0</v>
      </c>
      <c r="C1904" t="str">
        <f>IFERROR(VLOOKUP(A1904,'MCSJ Export'!A:C,3,FALSE),"")</f>
        <v/>
      </c>
      <c r="D1904" s="37">
        <f t="shared" ca="1" si="117"/>
        <v>0</v>
      </c>
      <c r="E1904" s="37">
        <f t="shared" ca="1" si="118"/>
        <v>0</v>
      </c>
      <c r="F1904" s="37">
        <f t="shared" ca="1" si="119"/>
        <v>0</v>
      </c>
      <c r="G1904" s="37"/>
      <c r="H1904" s="33">
        <f>+'R&amp;E EXPORT'!A1703</f>
        <v>0</v>
      </c>
      <c r="I1904" s="34">
        <f>IFERROR(VLOOKUP($H1904,'Gen F Rev'!$A:$M,15,FALSE),0)</f>
        <v>0</v>
      </c>
      <c r="J1904" s="34">
        <f>IFERROR(VLOOKUP($H1904,'Gen F Rev'!$A:$M,16,FALSE),0)</f>
        <v>0</v>
      </c>
      <c r="K1904" s="42">
        <f>IFERROR(VLOOKUP($H1904,'Gen F Rev'!$A:$M,17,FALSE),0)</f>
        <v>0</v>
      </c>
      <c r="L1904" s="34">
        <f>IFERROR(VLOOKUP($H1904,'Gen F Exp'!$A:$E,15,FALSE),0)</f>
        <v>0</v>
      </c>
      <c r="M1904" s="34">
        <f>IFERROR(VLOOKUP($H1904,'Gen F Exp'!$A:$E,16,FALSE),0)</f>
        <v>0</v>
      </c>
      <c r="N1904" s="42">
        <f>IFERROR(VLOOKUP($H1904,'Gen F Exp'!$A:$E,17,FALSE),0)</f>
        <v>0</v>
      </c>
      <c r="O1904" s="34">
        <f>IFERROR(VLOOKUP($H1904,'Water F Rev'!$A:$L,15,FALSE),0)</f>
        <v>0</v>
      </c>
      <c r="P1904" s="34">
        <f>IFERROR(VLOOKUP($H1904,'Water F Rev'!$A:$L,16,FALSE),0)</f>
        <v>0</v>
      </c>
      <c r="Q1904" s="42">
        <f>IFERROR(VLOOKUP($H1904,'Water F Rev'!$A:$L,17,FALSE),0)</f>
        <v>0</v>
      </c>
      <c r="R1904" s="34">
        <f>IFERROR(VLOOKUP($H1904,'Water F Exp'!$A:$K,15,FALSE),0)</f>
        <v>0</v>
      </c>
      <c r="S1904" s="34">
        <f>IFERROR(VLOOKUP($H1904,'Water F Exp'!$A:$K,16,FALSE),0)</f>
        <v>0</v>
      </c>
      <c r="T1904" s="42">
        <f>IFERROR(VLOOKUP($H1904,'Water F Exp'!$A:$K,17,FALSE),0)</f>
        <v>0</v>
      </c>
      <c r="U1904" s="34">
        <f ca="1">IFERROR(VLOOKUP($H1904,'Sewer F Rev'!$A:$E,15,FALSE),0)</f>
        <v>0</v>
      </c>
      <c r="V1904" s="34">
        <f ca="1">IFERROR(VLOOKUP($H1904,'Sewer F Rev'!$A:$E,16,FALSE),0)</f>
        <v>0</v>
      </c>
      <c r="W1904" s="42">
        <f ca="1">IFERROR(VLOOKUP($H1904,'Sewer F Rev'!$A:$E,17,FALSE),0)</f>
        <v>0</v>
      </c>
      <c r="X1904" s="34">
        <f>IFERROR(VLOOKUP($H1904,'Sewer F Exp'!$A:$B,15,FALSE),0)</f>
        <v>0</v>
      </c>
      <c r="Y1904" s="34">
        <f>IFERROR(VLOOKUP($H1904,'Sewer F Exp'!$A:$B,16,FALSE),0)</f>
        <v>0</v>
      </c>
      <c r="Z1904" s="42">
        <f>IFERROR(VLOOKUP($H1904,'Sewer F Exp'!$A:$B,17,FALSE),0)</f>
        <v>0</v>
      </c>
      <c r="AA1904" s="34">
        <f>IFERROR(VLOOKUP($H1904,'Refuse F Rev'!$A:$E,15,FALSE),0)</f>
        <v>0</v>
      </c>
      <c r="AB1904" s="34">
        <f>IFERROR(VLOOKUP($H1904,'Refuse F Rev'!$A:$E,16,FALSE),0)</f>
        <v>0</v>
      </c>
      <c r="AC1904" s="42">
        <f>IFERROR(VLOOKUP($H1904,'Refuse F Rev'!$A:$E,17,FALSE),0)</f>
        <v>0</v>
      </c>
      <c r="AD1904" s="34">
        <f>IFERROR(VLOOKUP($H1904,'Refuse F Exp'!$A:$E,15,FALSE),0)</f>
        <v>0</v>
      </c>
      <c r="AE1904" s="34">
        <f>IFERROR(VLOOKUP($H1904,'Refuse F Exp'!$A:$E,16,FALSE),0)</f>
        <v>0</v>
      </c>
      <c r="AF1904" s="42">
        <f>IFERROR(VLOOKUP($H1904,'Refuse F Exp'!$A:$E,17,FALSE),0)</f>
        <v>0</v>
      </c>
      <c r="AG1904" s="34">
        <f>IFERROR(VLOOKUP($H1904,#REF!,10,FALSE),0)</f>
        <v>0</v>
      </c>
      <c r="AH1904" s="34">
        <f>IFERROR(VLOOKUP($H1904,#REF!,11,FALSE),0)</f>
        <v>0</v>
      </c>
      <c r="AI1904" s="42">
        <f>IFERROR(VLOOKUP($H1904,#REF!,12,FALSE),0)</f>
        <v>0</v>
      </c>
      <c r="AJ1904" s="34">
        <f>IFERROR(VLOOKUP($H1904,#REF!,10,FALSE),0)</f>
        <v>0</v>
      </c>
      <c r="AK1904" s="34">
        <f>IFERROR(VLOOKUP($H1904,#REF!,11,FALSE),0)</f>
        <v>0</v>
      </c>
      <c r="AL1904" s="42">
        <f>IFERROR(VLOOKUP($H1904,#REF!,12,FALSE),0)</f>
        <v>0</v>
      </c>
      <c r="AM1904" s="34">
        <f>IFERROR(VLOOKUP($H1904,#REF!,10,FALSE),0)</f>
        <v>0</v>
      </c>
      <c r="AN1904" s="34">
        <f>IFERROR(VLOOKUP($H1904,#REF!,11,FALSE),0)</f>
        <v>0</v>
      </c>
      <c r="AO1904" s="42">
        <f>IFERROR(VLOOKUP($H1904,#REF!,12,FALSE),0)</f>
        <v>0</v>
      </c>
      <c r="AP1904" s="34">
        <f>IFERROR(VLOOKUP($H1904,#REF!,10,FALSE),0)</f>
        <v>0</v>
      </c>
      <c r="AQ1904" s="34">
        <f>IFERROR(VLOOKUP($H1904,#REF!,11,FALSE),0)</f>
        <v>0</v>
      </c>
      <c r="AR1904" s="42">
        <f>IFERROR(VLOOKUP($H1904,#REF!,12,FALSE),0)</f>
        <v>0</v>
      </c>
      <c r="AS1904" s="34">
        <f>IFERROR(VLOOKUP($H1904,#REF!,13,FALSE),0)</f>
        <v>0</v>
      </c>
      <c r="AT1904" s="34">
        <f>IFERROR(VLOOKUP($H1904,#REF!,14,FALSE),0)</f>
        <v>0</v>
      </c>
      <c r="AU1904" s="42">
        <f>IFERROR(VLOOKUP($H1904,#REF!,15,FALSE),0)</f>
        <v>0</v>
      </c>
      <c r="AV1904" s="34">
        <f>IFERROR(VLOOKUP($H1904,#REF!,15,FALSE),0)</f>
        <v>0</v>
      </c>
      <c r="AW1904" s="34">
        <f>IFERROR(VLOOKUP($H1904,#REF!,16,FALSE),0)</f>
        <v>0</v>
      </c>
      <c r="AX1904" s="42">
        <f>IFERROR(VLOOKUP($H1904,#REF!,17,FALSE),0)</f>
        <v>0</v>
      </c>
    </row>
    <row r="1905" spans="1:50" x14ac:dyDescent="0.3">
      <c r="A1905" s="33" t="str">
        <f t="shared" si="116"/>
        <v>0</v>
      </c>
      <c r="B1905" s="33">
        <f>+'R&amp;E EXPORT'!B1704</f>
        <v>0</v>
      </c>
      <c r="C1905" t="str">
        <f>IFERROR(VLOOKUP(A1905,'MCSJ Export'!A:C,3,FALSE),"")</f>
        <v/>
      </c>
      <c r="D1905" s="37">
        <f t="shared" ca="1" si="117"/>
        <v>0</v>
      </c>
      <c r="E1905" s="37">
        <f t="shared" ca="1" si="118"/>
        <v>0</v>
      </c>
      <c r="F1905" s="37">
        <f t="shared" ca="1" si="119"/>
        <v>0</v>
      </c>
      <c r="G1905" s="37"/>
      <c r="H1905" s="33">
        <f>+'R&amp;E EXPORT'!A1704</f>
        <v>0</v>
      </c>
      <c r="I1905" s="34">
        <f>IFERROR(VLOOKUP($H1905,'Gen F Rev'!$A:$M,15,FALSE),0)</f>
        <v>0</v>
      </c>
      <c r="J1905" s="34">
        <f>IFERROR(VLOOKUP($H1905,'Gen F Rev'!$A:$M,16,FALSE),0)</f>
        <v>0</v>
      </c>
      <c r="K1905" s="42">
        <f>IFERROR(VLOOKUP($H1905,'Gen F Rev'!$A:$M,17,FALSE),0)</f>
        <v>0</v>
      </c>
      <c r="L1905" s="34">
        <f>IFERROR(VLOOKUP($H1905,'Gen F Exp'!$A:$E,15,FALSE),0)</f>
        <v>0</v>
      </c>
      <c r="M1905" s="34">
        <f>IFERROR(VLOOKUP($H1905,'Gen F Exp'!$A:$E,16,FALSE),0)</f>
        <v>0</v>
      </c>
      <c r="N1905" s="42">
        <f>IFERROR(VLOOKUP($H1905,'Gen F Exp'!$A:$E,17,FALSE),0)</f>
        <v>0</v>
      </c>
      <c r="O1905" s="34">
        <f>IFERROR(VLOOKUP($H1905,'Water F Rev'!$A:$L,15,FALSE),0)</f>
        <v>0</v>
      </c>
      <c r="P1905" s="34">
        <f>IFERROR(VLOOKUP($H1905,'Water F Rev'!$A:$L,16,FALSE),0)</f>
        <v>0</v>
      </c>
      <c r="Q1905" s="42">
        <f>IFERROR(VLOOKUP($H1905,'Water F Rev'!$A:$L,17,FALSE),0)</f>
        <v>0</v>
      </c>
      <c r="R1905" s="34">
        <f>IFERROR(VLOOKUP($H1905,'Water F Exp'!$A:$K,15,FALSE),0)</f>
        <v>0</v>
      </c>
      <c r="S1905" s="34">
        <f>IFERROR(VLOOKUP($H1905,'Water F Exp'!$A:$K,16,FALSE),0)</f>
        <v>0</v>
      </c>
      <c r="T1905" s="42">
        <f>IFERROR(VLOOKUP($H1905,'Water F Exp'!$A:$K,17,FALSE),0)</f>
        <v>0</v>
      </c>
      <c r="U1905" s="34">
        <f ca="1">IFERROR(VLOOKUP($H1905,'Sewer F Rev'!$A:$E,15,FALSE),0)</f>
        <v>0</v>
      </c>
      <c r="V1905" s="34">
        <f ca="1">IFERROR(VLOOKUP($H1905,'Sewer F Rev'!$A:$E,16,FALSE),0)</f>
        <v>0</v>
      </c>
      <c r="W1905" s="42">
        <f ca="1">IFERROR(VLOOKUP($H1905,'Sewer F Rev'!$A:$E,17,FALSE),0)</f>
        <v>0</v>
      </c>
      <c r="X1905" s="34">
        <f>IFERROR(VLOOKUP($H1905,'Sewer F Exp'!$A:$B,15,FALSE),0)</f>
        <v>0</v>
      </c>
      <c r="Y1905" s="34">
        <f>IFERROR(VLOOKUP($H1905,'Sewer F Exp'!$A:$B,16,FALSE),0)</f>
        <v>0</v>
      </c>
      <c r="Z1905" s="42">
        <f>IFERROR(VLOOKUP($H1905,'Sewer F Exp'!$A:$B,17,FALSE),0)</f>
        <v>0</v>
      </c>
      <c r="AA1905" s="34">
        <f>IFERROR(VLOOKUP($H1905,'Refuse F Rev'!$A:$E,15,FALSE),0)</f>
        <v>0</v>
      </c>
      <c r="AB1905" s="34">
        <f>IFERROR(VLOOKUP($H1905,'Refuse F Rev'!$A:$E,16,FALSE),0)</f>
        <v>0</v>
      </c>
      <c r="AC1905" s="42">
        <f>IFERROR(VLOOKUP($H1905,'Refuse F Rev'!$A:$E,17,FALSE),0)</f>
        <v>0</v>
      </c>
      <c r="AD1905" s="34">
        <f>IFERROR(VLOOKUP($H1905,'Refuse F Exp'!$A:$E,15,FALSE),0)</f>
        <v>0</v>
      </c>
      <c r="AE1905" s="34">
        <f>IFERROR(VLOOKUP($H1905,'Refuse F Exp'!$A:$E,16,FALSE),0)</f>
        <v>0</v>
      </c>
      <c r="AF1905" s="42">
        <f>IFERROR(VLOOKUP($H1905,'Refuse F Exp'!$A:$E,17,FALSE),0)</f>
        <v>0</v>
      </c>
      <c r="AG1905" s="34">
        <f>IFERROR(VLOOKUP($H1905,#REF!,10,FALSE),0)</f>
        <v>0</v>
      </c>
      <c r="AH1905" s="34">
        <f>IFERROR(VLOOKUP($H1905,#REF!,11,FALSE),0)</f>
        <v>0</v>
      </c>
      <c r="AI1905" s="42">
        <f>IFERROR(VLOOKUP($H1905,#REF!,12,FALSE),0)</f>
        <v>0</v>
      </c>
      <c r="AJ1905" s="34">
        <f>IFERROR(VLOOKUP($H1905,#REF!,10,FALSE),0)</f>
        <v>0</v>
      </c>
      <c r="AK1905" s="34">
        <f>IFERROR(VLOOKUP($H1905,#REF!,11,FALSE),0)</f>
        <v>0</v>
      </c>
      <c r="AL1905" s="42">
        <f>IFERROR(VLOOKUP($H1905,#REF!,12,FALSE),0)</f>
        <v>0</v>
      </c>
      <c r="AM1905" s="34">
        <f>IFERROR(VLOOKUP($H1905,#REF!,10,FALSE),0)</f>
        <v>0</v>
      </c>
      <c r="AN1905" s="34">
        <f>IFERROR(VLOOKUP($H1905,#REF!,11,FALSE),0)</f>
        <v>0</v>
      </c>
      <c r="AO1905" s="42">
        <f>IFERROR(VLOOKUP($H1905,#REF!,12,FALSE),0)</f>
        <v>0</v>
      </c>
      <c r="AP1905" s="34">
        <f>IFERROR(VLOOKUP($H1905,#REF!,10,FALSE),0)</f>
        <v>0</v>
      </c>
      <c r="AQ1905" s="34">
        <f>IFERROR(VLOOKUP($H1905,#REF!,11,FALSE),0)</f>
        <v>0</v>
      </c>
      <c r="AR1905" s="42">
        <f>IFERROR(VLOOKUP($H1905,#REF!,12,FALSE),0)</f>
        <v>0</v>
      </c>
      <c r="AS1905" s="34">
        <f>IFERROR(VLOOKUP($H1905,#REF!,13,FALSE),0)</f>
        <v>0</v>
      </c>
      <c r="AT1905" s="34">
        <f>IFERROR(VLOOKUP($H1905,#REF!,14,FALSE),0)</f>
        <v>0</v>
      </c>
      <c r="AU1905" s="42">
        <f>IFERROR(VLOOKUP($H1905,#REF!,15,FALSE),0)</f>
        <v>0</v>
      </c>
      <c r="AV1905" s="34">
        <f>IFERROR(VLOOKUP($H1905,#REF!,15,FALSE),0)</f>
        <v>0</v>
      </c>
      <c r="AW1905" s="34">
        <f>IFERROR(VLOOKUP($H1905,#REF!,16,FALSE),0)</f>
        <v>0</v>
      </c>
      <c r="AX1905" s="42">
        <f>IFERROR(VLOOKUP($H1905,#REF!,17,FALSE),0)</f>
        <v>0</v>
      </c>
    </row>
    <row r="1906" spans="1:50" x14ac:dyDescent="0.3">
      <c r="A1906" s="33" t="str">
        <f t="shared" si="116"/>
        <v>0</v>
      </c>
      <c r="B1906" s="33">
        <f>+'R&amp;E EXPORT'!B1705</f>
        <v>0</v>
      </c>
      <c r="C1906" t="str">
        <f>IFERROR(VLOOKUP(A1906,'MCSJ Export'!A:C,3,FALSE),"")</f>
        <v/>
      </c>
      <c r="D1906" s="37">
        <f t="shared" ca="1" si="117"/>
        <v>0</v>
      </c>
      <c r="E1906" s="37">
        <f t="shared" ca="1" si="118"/>
        <v>0</v>
      </c>
      <c r="F1906" s="37">
        <f t="shared" ca="1" si="119"/>
        <v>0</v>
      </c>
      <c r="G1906" s="37"/>
      <c r="H1906" s="33">
        <f>+'R&amp;E EXPORT'!A1705</f>
        <v>0</v>
      </c>
      <c r="I1906" s="34">
        <f>IFERROR(VLOOKUP($H1906,'Gen F Rev'!$A:$M,15,FALSE),0)</f>
        <v>0</v>
      </c>
      <c r="J1906" s="34">
        <f>IFERROR(VLOOKUP($H1906,'Gen F Rev'!$A:$M,16,FALSE),0)</f>
        <v>0</v>
      </c>
      <c r="K1906" s="42">
        <f>IFERROR(VLOOKUP($H1906,'Gen F Rev'!$A:$M,17,FALSE),0)</f>
        <v>0</v>
      </c>
      <c r="L1906" s="34">
        <f>IFERROR(VLOOKUP($H1906,'Gen F Exp'!$A:$E,15,FALSE),0)</f>
        <v>0</v>
      </c>
      <c r="M1906" s="34">
        <f>IFERROR(VLOOKUP($H1906,'Gen F Exp'!$A:$E,16,FALSE),0)</f>
        <v>0</v>
      </c>
      <c r="N1906" s="42">
        <f>IFERROR(VLOOKUP($H1906,'Gen F Exp'!$A:$E,17,FALSE),0)</f>
        <v>0</v>
      </c>
      <c r="O1906" s="34">
        <f>IFERROR(VLOOKUP($H1906,'Water F Rev'!$A:$L,15,FALSE),0)</f>
        <v>0</v>
      </c>
      <c r="P1906" s="34">
        <f>IFERROR(VLOOKUP($H1906,'Water F Rev'!$A:$L,16,FALSE),0)</f>
        <v>0</v>
      </c>
      <c r="Q1906" s="42">
        <f>IFERROR(VLOOKUP($H1906,'Water F Rev'!$A:$L,17,FALSE),0)</f>
        <v>0</v>
      </c>
      <c r="R1906" s="34">
        <f>IFERROR(VLOOKUP($H1906,'Water F Exp'!$A:$K,15,FALSE),0)</f>
        <v>0</v>
      </c>
      <c r="S1906" s="34">
        <f>IFERROR(VLOOKUP($H1906,'Water F Exp'!$A:$K,16,FALSE),0)</f>
        <v>0</v>
      </c>
      <c r="T1906" s="42">
        <f>IFERROR(VLOOKUP($H1906,'Water F Exp'!$A:$K,17,FALSE),0)</f>
        <v>0</v>
      </c>
      <c r="U1906" s="34">
        <f ca="1">IFERROR(VLOOKUP($H1906,'Sewer F Rev'!$A:$E,15,FALSE),0)</f>
        <v>0</v>
      </c>
      <c r="V1906" s="34">
        <f ca="1">IFERROR(VLOOKUP($H1906,'Sewer F Rev'!$A:$E,16,FALSE),0)</f>
        <v>0</v>
      </c>
      <c r="W1906" s="42">
        <f ca="1">IFERROR(VLOOKUP($H1906,'Sewer F Rev'!$A:$E,17,FALSE),0)</f>
        <v>0</v>
      </c>
      <c r="X1906" s="34">
        <f>IFERROR(VLOOKUP($H1906,'Sewer F Exp'!$A:$B,15,FALSE),0)</f>
        <v>0</v>
      </c>
      <c r="Y1906" s="34">
        <f>IFERROR(VLOOKUP($H1906,'Sewer F Exp'!$A:$B,16,FALSE),0)</f>
        <v>0</v>
      </c>
      <c r="Z1906" s="42">
        <f>IFERROR(VLOOKUP($H1906,'Sewer F Exp'!$A:$B,17,FALSE),0)</f>
        <v>0</v>
      </c>
      <c r="AA1906" s="34">
        <f>IFERROR(VLOOKUP($H1906,'Refuse F Rev'!$A:$E,15,FALSE),0)</f>
        <v>0</v>
      </c>
      <c r="AB1906" s="34">
        <f>IFERROR(VLOOKUP($H1906,'Refuse F Rev'!$A:$E,16,FALSE),0)</f>
        <v>0</v>
      </c>
      <c r="AC1906" s="42">
        <f>IFERROR(VLOOKUP($H1906,'Refuse F Rev'!$A:$E,17,FALSE),0)</f>
        <v>0</v>
      </c>
      <c r="AD1906" s="34">
        <f>IFERROR(VLOOKUP($H1906,'Refuse F Exp'!$A:$E,15,FALSE),0)</f>
        <v>0</v>
      </c>
      <c r="AE1906" s="34">
        <f>IFERROR(VLOOKUP($H1906,'Refuse F Exp'!$A:$E,16,FALSE),0)</f>
        <v>0</v>
      </c>
      <c r="AF1906" s="42">
        <f>IFERROR(VLOOKUP($H1906,'Refuse F Exp'!$A:$E,17,FALSE),0)</f>
        <v>0</v>
      </c>
      <c r="AG1906" s="34">
        <f>IFERROR(VLOOKUP($H1906,#REF!,10,FALSE),0)</f>
        <v>0</v>
      </c>
      <c r="AH1906" s="34">
        <f>IFERROR(VLOOKUP($H1906,#REF!,11,FALSE),0)</f>
        <v>0</v>
      </c>
      <c r="AI1906" s="42">
        <f>IFERROR(VLOOKUP($H1906,#REF!,12,FALSE),0)</f>
        <v>0</v>
      </c>
      <c r="AJ1906" s="34">
        <f>IFERROR(VLOOKUP($H1906,#REF!,10,FALSE),0)</f>
        <v>0</v>
      </c>
      <c r="AK1906" s="34">
        <f>IFERROR(VLOOKUP($H1906,#REF!,11,FALSE),0)</f>
        <v>0</v>
      </c>
      <c r="AL1906" s="42">
        <f>IFERROR(VLOOKUP($H1906,#REF!,12,FALSE),0)</f>
        <v>0</v>
      </c>
      <c r="AM1906" s="34">
        <f>IFERROR(VLOOKUP($H1906,#REF!,10,FALSE),0)</f>
        <v>0</v>
      </c>
      <c r="AN1906" s="34">
        <f>IFERROR(VLOOKUP($H1906,#REF!,11,FALSE),0)</f>
        <v>0</v>
      </c>
      <c r="AO1906" s="42">
        <f>IFERROR(VLOOKUP($H1906,#REF!,12,FALSE),0)</f>
        <v>0</v>
      </c>
      <c r="AP1906" s="34">
        <f>IFERROR(VLOOKUP($H1906,#REF!,10,FALSE),0)</f>
        <v>0</v>
      </c>
      <c r="AQ1906" s="34">
        <f>IFERROR(VLOOKUP($H1906,#REF!,11,FALSE),0)</f>
        <v>0</v>
      </c>
      <c r="AR1906" s="42">
        <f>IFERROR(VLOOKUP($H1906,#REF!,12,FALSE),0)</f>
        <v>0</v>
      </c>
      <c r="AS1906" s="34">
        <f>IFERROR(VLOOKUP($H1906,#REF!,13,FALSE),0)</f>
        <v>0</v>
      </c>
      <c r="AT1906" s="34">
        <f>IFERROR(VLOOKUP($H1906,#REF!,14,FALSE),0)</f>
        <v>0</v>
      </c>
      <c r="AU1906" s="42">
        <f>IFERROR(VLOOKUP($H1906,#REF!,15,FALSE),0)</f>
        <v>0</v>
      </c>
      <c r="AV1906" s="34">
        <f>IFERROR(VLOOKUP($H1906,#REF!,15,FALSE),0)</f>
        <v>0</v>
      </c>
      <c r="AW1906" s="34">
        <f>IFERROR(VLOOKUP($H1906,#REF!,16,FALSE),0)</f>
        <v>0</v>
      </c>
      <c r="AX1906" s="42">
        <f>IFERROR(VLOOKUP($H1906,#REF!,17,FALSE),0)</f>
        <v>0</v>
      </c>
    </row>
    <row r="1907" spans="1:50" x14ac:dyDescent="0.3">
      <c r="A1907" s="33" t="str">
        <f t="shared" si="116"/>
        <v>0</v>
      </c>
      <c r="B1907" s="33">
        <f>+'R&amp;E EXPORT'!B1706</f>
        <v>0</v>
      </c>
      <c r="C1907" t="str">
        <f>IFERROR(VLOOKUP(A1907,'MCSJ Export'!A:C,3,FALSE),"")</f>
        <v/>
      </c>
      <c r="D1907" s="37">
        <f t="shared" ca="1" si="117"/>
        <v>0</v>
      </c>
      <c r="E1907" s="37">
        <f t="shared" ca="1" si="118"/>
        <v>0</v>
      </c>
      <c r="F1907" s="37">
        <f t="shared" ca="1" si="119"/>
        <v>0</v>
      </c>
      <c r="G1907" s="37"/>
      <c r="H1907" s="33">
        <f>+'R&amp;E EXPORT'!A1706</f>
        <v>0</v>
      </c>
      <c r="I1907" s="34">
        <f>IFERROR(VLOOKUP($H1907,'Gen F Rev'!$A:$M,15,FALSE),0)</f>
        <v>0</v>
      </c>
      <c r="J1907" s="34">
        <f>IFERROR(VLOOKUP($H1907,'Gen F Rev'!$A:$M,16,FALSE),0)</f>
        <v>0</v>
      </c>
      <c r="K1907" s="42">
        <f>IFERROR(VLOOKUP($H1907,'Gen F Rev'!$A:$M,17,FALSE),0)</f>
        <v>0</v>
      </c>
      <c r="L1907" s="34">
        <f>IFERROR(VLOOKUP($H1907,'Gen F Exp'!$A:$E,15,FALSE),0)</f>
        <v>0</v>
      </c>
      <c r="M1907" s="34">
        <f>IFERROR(VLOOKUP($H1907,'Gen F Exp'!$A:$E,16,FALSE),0)</f>
        <v>0</v>
      </c>
      <c r="N1907" s="42">
        <f>IFERROR(VLOOKUP($H1907,'Gen F Exp'!$A:$E,17,FALSE),0)</f>
        <v>0</v>
      </c>
      <c r="O1907" s="34">
        <f>IFERROR(VLOOKUP($H1907,'Water F Rev'!$A:$L,15,FALSE),0)</f>
        <v>0</v>
      </c>
      <c r="P1907" s="34">
        <f>IFERROR(VLOOKUP($H1907,'Water F Rev'!$A:$L,16,FALSE),0)</f>
        <v>0</v>
      </c>
      <c r="Q1907" s="42">
        <f>IFERROR(VLOOKUP($H1907,'Water F Rev'!$A:$L,17,FALSE),0)</f>
        <v>0</v>
      </c>
      <c r="R1907" s="34">
        <f>IFERROR(VLOOKUP($H1907,'Water F Exp'!$A:$K,15,FALSE),0)</f>
        <v>0</v>
      </c>
      <c r="S1907" s="34">
        <f>IFERROR(VLOOKUP($H1907,'Water F Exp'!$A:$K,16,FALSE),0)</f>
        <v>0</v>
      </c>
      <c r="T1907" s="42">
        <f>IFERROR(VLOOKUP($H1907,'Water F Exp'!$A:$K,17,FALSE),0)</f>
        <v>0</v>
      </c>
      <c r="U1907" s="34">
        <f ca="1">IFERROR(VLOOKUP($H1907,'Sewer F Rev'!$A:$E,15,FALSE),0)</f>
        <v>0</v>
      </c>
      <c r="V1907" s="34">
        <f ca="1">IFERROR(VLOOKUP($H1907,'Sewer F Rev'!$A:$E,16,FALSE),0)</f>
        <v>0</v>
      </c>
      <c r="W1907" s="42">
        <f ca="1">IFERROR(VLOOKUP($H1907,'Sewer F Rev'!$A:$E,17,FALSE),0)</f>
        <v>0</v>
      </c>
      <c r="X1907" s="34">
        <f>IFERROR(VLOOKUP($H1907,'Sewer F Exp'!$A:$B,15,FALSE),0)</f>
        <v>0</v>
      </c>
      <c r="Y1907" s="34">
        <f>IFERROR(VLOOKUP($H1907,'Sewer F Exp'!$A:$B,16,FALSE),0)</f>
        <v>0</v>
      </c>
      <c r="Z1907" s="42">
        <f>IFERROR(VLOOKUP($H1907,'Sewer F Exp'!$A:$B,17,FALSE),0)</f>
        <v>0</v>
      </c>
      <c r="AA1907" s="34">
        <f>IFERROR(VLOOKUP($H1907,'Refuse F Rev'!$A:$E,15,FALSE),0)</f>
        <v>0</v>
      </c>
      <c r="AB1907" s="34">
        <f>IFERROR(VLOOKUP($H1907,'Refuse F Rev'!$A:$E,16,FALSE),0)</f>
        <v>0</v>
      </c>
      <c r="AC1907" s="42">
        <f>IFERROR(VLOOKUP($H1907,'Refuse F Rev'!$A:$E,17,FALSE),0)</f>
        <v>0</v>
      </c>
      <c r="AD1907" s="34">
        <f>IFERROR(VLOOKUP($H1907,'Refuse F Exp'!$A:$E,15,FALSE),0)</f>
        <v>0</v>
      </c>
      <c r="AE1907" s="34">
        <f>IFERROR(VLOOKUP($H1907,'Refuse F Exp'!$A:$E,16,FALSE),0)</f>
        <v>0</v>
      </c>
      <c r="AF1907" s="42">
        <f>IFERROR(VLOOKUP($H1907,'Refuse F Exp'!$A:$E,17,FALSE),0)</f>
        <v>0</v>
      </c>
      <c r="AG1907" s="34">
        <f>IFERROR(VLOOKUP($H1907,#REF!,10,FALSE),0)</f>
        <v>0</v>
      </c>
      <c r="AH1907" s="34">
        <f>IFERROR(VLOOKUP($H1907,#REF!,11,FALSE),0)</f>
        <v>0</v>
      </c>
      <c r="AI1907" s="42">
        <f>IFERROR(VLOOKUP($H1907,#REF!,12,FALSE),0)</f>
        <v>0</v>
      </c>
      <c r="AJ1907" s="34">
        <f>IFERROR(VLOOKUP($H1907,#REF!,10,FALSE),0)</f>
        <v>0</v>
      </c>
      <c r="AK1907" s="34">
        <f>IFERROR(VLOOKUP($H1907,#REF!,11,FALSE),0)</f>
        <v>0</v>
      </c>
      <c r="AL1907" s="42">
        <f>IFERROR(VLOOKUP($H1907,#REF!,12,FALSE),0)</f>
        <v>0</v>
      </c>
      <c r="AM1907" s="34">
        <f>IFERROR(VLOOKUP($H1907,#REF!,10,FALSE),0)</f>
        <v>0</v>
      </c>
      <c r="AN1907" s="34">
        <f>IFERROR(VLOOKUP($H1907,#REF!,11,FALSE),0)</f>
        <v>0</v>
      </c>
      <c r="AO1907" s="42">
        <f>IFERROR(VLOOKUP($H1907,#REF!,12,FALSE),0)</f>
        <v>0</v>
      </c>
      <c r="AP1907" s="34">
        <f>IFERROR(VLOOKUP($H1907,#REF!,10,FALSE),0)</f>
        <v>0</v>
      </c>
      <c r="AQ1907" s="34">
        <f>IFERROR(VLOOKUP($H1907,#REF!,11,FALSE),0)</f>
        <v>0</v>
      </c>
      <c r="AR1907" s="42">
        <f>IFERROR(VLOOKUP($H1907,#REF!,12,FALSE),0)</f>
        <v>0</v>
      </c>
      <c r="AS1907" s="34">
        <f>IFERROR(VLOOKUP($H1907,#REF!,13,FALSE),0)</f>
        <v>0</v>
      </c>
      <c r="AT1907" s="34">
        <f>IFERROR(VLOOKUP($H1907,#REF!,14,FALSE),0)</f>
        <v>0</v>
      </c>
      <c r="AU1907" s="42">
        <f>IFERROR(VLOOKUP($H1907,#REF!,15,FALSE),0)</f>
        <v>0</v>
      </c>
      <c r="AV1907" s="34">
        <f>IFERROR(VLOOKUP($H1907,#REF!,15,FALSE),0)</f>
        <v>0</v>
      </c>
      <c r="AW1907" s="34">
        <f>IFERROR(VLOOKUP($H1907,#REF!,16,FALSE),0)</f>
        <v>0</v>
      </c>
      <c r="AX1907" s="42">
        <f>IFERROR(VLOOKUP($H1907,#REF!,17,FALSE),0)</f>
        <v>0</v>
      </c>
    </row>
    <row r="1908" spans="1:50" x14ac:dyDescent="0.3">
      <c r="A1908" s="33" t="str">
        <f t="shared" si="116"/>
        <v>0</v>
      </c>
      <c r="B1908" s="33">
        <f>+'R&amp;E EXPORT'!B1707</f>
        <v>0</v>
      </c>
      <c r="C1908" t="str">
        <f>IFERROR(VLOOKUP(A1908,'MCSJ Export'!A:C,3,FALSE),"")</f>
        <v/>
      </c>
      <c r="D1908" s="37">
        <f t="shared" ca="1" si="117"/>
        <v>0</v>
      </c>
      <c r="E1908" s="37">
        <f t="shared" ca="1" si="118"/>
        <v>0</v>
      </c>
      <c r="F1908" s="37">
        <f t="shared" ca="1" si="119"/>
        <v>0</v>
      </c>
      <c r="G1908" s="37"/>
      <c r="H1908" s="33">
        <f>+'R&amp;E EXPORT'!A1707</f>
        <v>0</v>
      </c>
      <c r="I1908" s="34">
        <f>IFERROR(VLOOKUP($H1908,'Gen F Rev'!$A:$M,15,FALSE),0)</f>
        <v>0</v>
      </c>
      <c r="J1908" s="34">
        <f>IFERROR(VLOOKUP($H1908,'Gen F Rev'!$A:$M,16,FALSE),0)</f>
        <v>0</v>
      </c>
      <c r="K1908" s="42">
        <f>IFERROR(VLOOKUP($H1908,'Gen F Rev'!$A:$M,17,FALSE),0)</f>
        <v>0</v>
      </c>
      <c r="L1908" s="34">
        <f>IFERROR(VLOOKUP($H1908,'Gen F Exp'!$A:$E,15,FALSE),0)</f>
        <v>0</v>
      </c>
      <c r="M1908" s="34">
        <f>IFERROR(VLOOKUP($H1908,'Gen F Exp'!$A:$E,16,FALSE),0)</f>
        <v>0</v>
      </c>
      <c r="N1908" s="42">
        <f>IFERROR(VLOOKUP($H1908,'Gen F Exp'!$A:$E,17,FALSE),0)</f>
        <v>0</v>
      </c>
      <c r="O1908" s="34">
        <f>IFERROR(VLOOKUP($H1908,'Water F Rev'!$A:$L,15,FALSE),0)</f>
        <v>0</v>
      </c>
      <c r="P1908" s="34">
        <f>IFERROR(VLOOKUP($H1908,'Water F Rev'!$A:$L,16,FALSE),0)</f>
        <v>0</v>
      </c>
      <c r="Q1908" s="42">
        <f>IFERROR(VLOOKUP($H1908,'Water F Rev'!$A:$L,17,FALSE),0)</f>
        <v>0</v>
      </c>
      <c r="R1908" s="34">
        <f>IFERROR(VLOOKUP($H1908,'Water F Exp'!$A:$K,15,FALSE),0)</f>
        <v>0</v>
      </c>
      <c r="S1908" s="34">
        <f>IFERROR(VLOOKUP($H1908,'Water F Exp'!$A:$K,16,FALSE),0)</f>
        <v>0</v>
      </c>
      <c r="T1908" s="42">
        <f>IFERROR(VLOOKUP($H1908,'Water F Exp'!$A:$K,17,FALSE),0)</f>
        <v>0</v>
      </c>
      <c r="U1908" s="34">
        <f ca="1">IFERROR(VLOOKUP($H1908,'Sewer F Rev'!$A:$E,15,FALSE),0)</f>
        <v>0</v>
      </c>
      <c r="V1908" s="34">
        <f ca="1">IFERROR(VLOOKUP($H1908,'Sewer F Rev'!$A:$E,16,FALSE),0)</f>
        <v>0</v>
      </c>
      <c r="W1908" s="42">
        <f ca="1">IFERROR(VLOOKUP($H1908,'Sewer F Rev'!$A:$E,17,FALSE),0)</f>
        <v>0</v>
      </c>
      <c r="X1908" s="34">
        <f>IFERROR(VLOOKUP($H1908,'Sewer F Exp'!$A:$B,15,FALSE),0)</f>
        <v>0</v>
      </c>
      <c r="Y1908" s="34">
        <f>IFERROR(VLOOKUP($H1908,'Sewer F Exp'!$A:$B,16,FALSE),0)</f>
        <v>0</v>
      </c>
      <c r="Z1908" s="42">
        <f>IFERROR(VLOOKUP($H1908,'Sewer F Exp'!$A:$B,17,FALSE),0)</f>
        <v>0</v>
      </c>
      <c r="AA1908" s="34">
        <f>IFERROR(VLOOKUP($H1908,'Refuse F Rev'!$A:$E,15,FALSE),0)</f>
        <v>0</v>
      </c>
      <c r="AB1908" s="34">
        <f>IFERROR(VLOOKUP($H1908,'Refuse F Rev'!$A:$E,16,FALSE),0)</f>
        <v>0</v>
      </c>
      <c r="AC1908" s="42">
        <f>IFERROR(VLOOKUP($H1908,'Refuse F Rev'!$A:$E,17,FALSE),0)</f>
        <v>0</v>
      </c>
      <c r="AD1908" s="34">
        <f>IFERROR(VLOOKUP($H1908,'Refuse F Exp'!$A:$E,15,FALSE),0)</f>
        <v>0</v>
      </c>
      <c r="AE1908" s="34">
        <f>IFERROR(VLOOKUP($H1908,'Refuse F Exp'!$A:$E,16,FALSE),0)</f>
        <v>0</v>
      </c>
      <c r="AF1908" s="42">
        <f>IFERROR(VLOOKUP($H1908,'Refuse F Exp'!$A:$E,17,FALSE),0)</f>
        <v>0</v>
      </c>
      <c r="AG1908" s="34">
        <f>IFERROR(VLOOKUP($H1908,#REF!,10,FALSE),0)</f>
        <v>0</v>
      </c>
      <c r="AH1908" s="34">
        <f>IFERROR(VLOOKUP($H1908,#REF!,11,FALSE),0)</f>
        <v>0</v>
      </c>
      <c r="AI1908" s="42">
        <f>IFERROR(VLOOKUP($H1908,#REF!,12,FALSE),0)</f>
        <v>0</v>
      </c>
      <c r="AJ1908" s="34">
        <f>IFERROR(VLOOKUP($H1908,#REF!,10,FALSE),0)</f>
        <v>0</v>
      </c>
      <c r="AK1908" s="34">
        <f>IFERROR(VLOOKUP($H1908,#REF!,11,FALSE),0)</f>
        <v>0</v>
      </c>
      <c r="AL1908" s="42">
        <f>IFERROR(VLOOKUP($H1908,#REF!,12,FALSE),0)</f>
        <v>0</v>
      </c>
      <c r="AM1908" s="34">
        <f>IFERROR(VLOOKUP($H1908,#REF!,10,FALSE),0)</f>
        <v>0</v>
      </c>
      <c r="AN1908" s="34">
        <f>IFERROR(VLOOKUP($H1908,#REF!,11,FALSE),0)</f>
        <v>0</v>
      </c>
      <c r="AO1908" s="42">
        <f>IFERROR(VLOOKUP($H1908,#REF!,12,FALSE),0)</f>
        <v>0</v>
      </c>
      <c r="AP1908" s="34">
        <f>IFERROR(VLOOKUP($H1908,#REF!,10,FALSE),0)</f>
        <v>0</v>
      </c>
      <c r="AQ1908" s="34">
        <f>IFERROR(VLOOKUP($H1908,#REF!,11,FALSE),0)</f>
        <v>0</v>
      </c>
      <c r="AR1908" s="42">
        <f>IFERROR(VLOOKUP($H1908,#REF!,12,FALSE),0)</f>
        <v>0</v>
      </c>
      <c r="AS1908" s="34">
        <f>IFERROR(VLOOKUP($H1908,#REF!,13,FALSE),0)</f>
        <v>0</v>
      </c>
      <c r="AT1908" s="34">
        <f>IFERROR(VLOOKUP($H1908,#REF!,14,FALSE),0)</f>
        <v>0</v>
      </c>
      <c r="AU1908" s="42">
        <f>IFERROR(VLOOKUP($H1908,#REF!,15,FALSE),0)</f>
        <v>0</v>
      </c>
      <c r="AV1908" s="34">
        <f>IFERROR(VLOOKUP($H1908,#REF!,15,FALSE),0)</f>
        <v>0</v>
      </c>
      <c r="AW1908" s="34">
        <f>IFERROR(VLOOKUP($H1908,#REF!,16,FALSE),0)</f>
        <v>0</v>
      </c>
      <c r="AX1908" s="42">
        <f>IFERROR(VLOOKUP($H1908,#REF!,17,FALSE),0)</f>
        <v>0</v>
      </c>
    </row>
    <row r="1909" spans="1:50" x14ac:dyDescent="0.3">
      <c r="A1909" s="33" t="str">
        <f t="shared" si="116"/>
        <v>0</v>
      </c>
      <c r="B1909" s="33">
        <f>+'R&amp;E EXPORT'!B1708</f>
        <v>0</v>
      </c>
      <c r="C1909" t="str">
        <f>IFERROR(VLOOKUP(A1909,'MCSJ Export'!A:C,3,FALSE),"")</f>
        <v/>
      </c>
      <c r="D1909" s="37">
        <f t="shared" ca="1" si="117"/>
        <v>0</v>
      </c>
      <c r="E1909" s="37">
        <f t="shared" ca="1" si="118"/>
        <v>0</v>
      </c>
      <c r="F1909" s="37">
        <f t="shared" ca="1" si="119"/>
        <v>0</v>
      </c>
      <c r="G1909" s="37"/>
      <c r="H1909" s="33">
        <f>+'R&amp;E EXPORT'!A1708</f>
        <v>0</v>
      </c>
      <c r="I1909" s="34">
        <f>IFERROR(VLOOKUP($H1909,'Gen F Rev'!$A:$M,15,FALSE),0)</f>
        <v>0</v>
      </c>
      <c r="J1909" s="34">
        <f>IFERROR(VLOOKUP($H1909,'Gen F Rev'!$A:$M,16,FALSE),0)</f>
        <v>0</v>
      </c>
      <c r="K1909" s="42">
        <f>IFERROR(VLOOKUP($H1909,'Gen F Rev'!$A:$M,17,FALSE),0)</f>
        <v>0</v>
      </c>
      <c r="L1909" s="34">
        <f>IFERROR(VLOOKUP($H1909,'Gen F Exp'!$A:$E,15,FALSE),0)</f>
        <v>0</v>
      </c>
      <c r="M1909" s="34">
        <f>IFERROR(VLOOKUP($H1909,'Gen F Exp'!$A:$E,16,FALSE),0)</f>
        <v>0</v>
      </c>
      <c r="N1909" s="42">
        <f>IFERROR(VLOOKUP($H1909,'Gen F Exp'!$A:$E,17,FALSE),0)</f>
        <v>0</v>
      </c>
      <c r="O1909" s="34">
        <f>IFERROR(VLOOKUP($H1909,'Water F Rev'!$A:$L,15,FALSE),0)</f>
        <v>0</v>
      </c>
      <c r="P1909" s="34">
        <f>IFERROR(VLOOKUP($H1909,'Water F Rev'!$A:$L,16,FALSE),0)</f>
        <v>0</v>
      </c>
      <c r="Q1909" s="42">
        <f>IFERROR(VLOOKUP($H1909,'Water F Rev'!$A:$L,17,FALSE),0)</f>
        <v>0</v>
      </c>
      <c r="R1909" s="34">
        <f>IFERROR(VLOOKUP($H1909,'Water F Exp'!$A:$K,15,FALSE),0)</f>
        <v>0</v>
      </c>
      <c r="S1909" s="34">
        <f>IFERROR(VLOOKUP($H1909,'Water F Exp'!$A:$K,16,FALSE),0)</f>
        <v>0</v>
      </c>
      <c r="T1909" s="42">
        <f>IFERROR(VLOOKUP($H1909,'Water F Exp'!$A:$K,17,FALSE),0)</f>
        <v>0</v>
      </c>
      <c r="U1909" s="34">
        <f ca="1">IFERROR(VLOOKUP($H1909,'Sewer F Rev'!$A:$E,15,FALSE),0)</f>
        <v>0</v>
      </c>
      <c r="V1909" s="34">
        <f ca="1">IFERROR(VLOOKUP($H1909,'Sewer F Rev'!$A:$E,16,FALSE),0)</f>
        <v>0</v>
      </c>
      <c r="W1909" s="42">
        <f ca="1">IFERROR(VLOOKUP($H1909,'Sewer F Rev'!$A:$E,17,FALSE),0)</f>
        <v>0</v>
      </c>
      <c r="X1909" s="34">
        <f>IFERROR(VLOOKUP($H1909,'Sewer F Exp'!$A:$B,15,FALSE),0)</f>
        <v>0</v>
      </c>
      <c r="Y1909" s="34">
        <f>IFERROR(VLOOKUP($H1909,'Sewer F Exp'!$A:$B,16,FALSE),0)</f>
        <v>0</v>
      </c>
      <c r="Z1909" s="42">
        <f>IFERROR(VLOOKUP($H1909,'Sewer F Exp'!$A:$B,17,FALSE),0)</f>
        <v>0</v>
      </c>
      <c r="AA1909" s="34">
        <f>IFERROR(VLOOKUP($H1909,'Refuse F Rev'!$A:$E,15,FALSE),0)</f>
        <v>0</v>
      </c>
      <c r="AB1909" s="34">
        <f>IFERROR(VLOOKUP($H1909,'Refuse F Rev'!$A:$E,16,FALSE),0)</f>
        <v>0</v>
      </c>
      <c r="AC1909" s="42">
        <f>IFERROR(VLOOKUP($H1909,'Refuse F Rev'!$A:$E,17,FALSE),0)</f>
        <v>0</v>
      </c>
      <c r="AD1909" s="34">
        <f>IFERROR(VLOOKUP($H1909,'Refuse F Exp'!$A:$E,15,FALSE),0)</f>
        <v>0</v>
      </c>
      <c r="AE1909" s="34">
        <f>IFERROR(VLOOKUP($H1909,'Refuse F Exp'!$A:$E,16,FALSE),0)</f>
        <v>0</v>
      </c>
      <c r="AF1909" s="42">
        <f>IFERROR(VLOOKUP($H1909,'Refuse F Exp'!$A:$E,17,FALSE),0)</f>
        <v>0</v>
      </c>
      <c r="AG1909" s="34">
        <f>IFERROR(VLOOKUP($H1909,#REF!,10,FALSE),0)</f>
        <v>0</v>
      </c>
      <c r="AH1909" s="34">
        <f>IFERROR(VLOOKUP($H1909,#REF!,11,FALSE),0)</f>
        <v>0</v>
      </c>
      <c r="AI1909" s="42">
        <f>IFERROR(VLOOKUP($H1909,#REF!,12,FALSE),0)</f>
        <v>0</v>
      </c>
      <c r="AJ1909" s="34">
        <f>IFERROR(VLOOKUP($H1909,#REF!,10,FALSE),0)</f>
        <v>0</v>
      </c>
      <c r="AK1909" s="34">
        <f>IFERROR(VLOOKUP($H1909,#REF!,11,FALSE),0)</f>
        <v>0</v>
      </c>
      <c r="AL1909" s="42">
        <f>IFERROR(VLOOKUP($H1909,#REF!,12,FALSE),0)</f>
        <v>0</v>
      </c>
      <c r="AM1909" s="34">
        <f>IFERROR(VLOOKUP($H1909,#REF!,10,FALSE),0)</f>
        <v>0</v>
      </c>
      <c r="AN1909" s="34">
        <f>IFERROR(VLOOKUP($H1909,#REF!,11,FALSE),0)</f>
        <v>0</v>
      </c>
      <c r="AO1909" s="42">
        <f>IFERROR(VLOOKUP($H1909,#REF!,12,FALSE),0)</f>
        <v>0</v>
      </c>
      <c r="AP1909" s="34">
        <f>IFERROR(VLOOKUP($H1909,#REF!,10,FALSE),0)</f>
        <v>0</v>
      </c>
      <c r="AQ1909" s="34">
        <f>IFERROR(VLOOKUP($H1909,#REF!,11,FALSE),0)</f>
        <v>0</v>
      </c>
      <c r="AR1909" s="42">
        <f>IFERROR(VLOOKUP($H1909,#REF!,12,FALSE),0)</f>
        <v>0</v>
      </c>
      <c r="AS1909" s="34">
        <f>IFERROR(VLOOKUP($H1909,#REF!,13,FALSE),0)</f>
        <v>0</v>
      </c>
      <c r="AT1909" s="34">
        <f>IFERROR(VLOOKUP($H1909,#REF!,14,FALSE),0)</f>
        <v>0</v>
      </c>
      <c r="AU1909" s="42">
        <f>IFERROR(VLOOKUP($H1909,#REF!,15,FALSE),0)</f>
        <v>0</v>
      </c>
      <c r="AV1909" s="34">
        <f>IFERROR(VLOOKUP($H1909,#REF!,15,FALSE),0)</f>
        <v>0</v>
      </c>
      <c r="AW1909" s="34">
        <f>IFERROR(VLOOKUP($H1909,#REF!,16,FALSE),0)</f>
        <v>0</v>
      </c>
      <c r="AX1909" s="42">
        <f>IFERROR(VLOOKUP($H1909,#REF!,17,FALSE),0)</f>
        <v>0</v>
      </c>
    </row>
    <row r="1910" spans="1:50" x14ac:dyDescent="0.3">
      <c r="A1910" s="33" t="str">
        <f t="shared" si="116"/>
        <v>0</v>
      </c>
      <c r="B1910" s="33">
        <f>+'R&amp;E EXPORT'!B1709</f>
        <v>0</v>
      </c>
      <c r="C1910" t="str">
        <f>IFERROR(VLOOKUP(A1910,'MCSJ Export'!A:C,3,FALSE),"")</f>
        <v/>
      </c>
      <c r="D1910" s="37">
        <f t="shared" ca="1" si="117"/>
        <v>0</v>
      </c>
      <c r="E1910" s="37">
        <f t="shared" ca="1" si="118"/>
        <v>0</v>
      </c>
      <c r="F1910" s="37">
        <f t="shared" ca="1" si="119"/>
        <v>0</v>
      </c>
      <c r="G1910" s="37"/>
      <c r="H1910" s="33">
        <f>+'R&amp;E EXPORT'!A1709</f>
        <v>0</v>
      </c>
      <c r="I1910" s="34">
        <f>IFERROR(VLOOKUP($H1910,'Gen F Rev'!$A:$M,15,FALSE),0)</f>
        <v>0</v>
      </c>
      <c r="J1910" s="34">
        <f>IFERROR(VLOOKUP($H1910,'Gen F Rev'!$A:$M,16,FALSE),0)</f>
        <v>0</v>
      </c>
      <c r="K1910" s="42">
        <f>IFERROR(VLOOKUP($H1910,'Gen F Rev'!$A:$M,17,FALSE),0)</f>
        <v>0</v>
      </c>
      <c r="L1910" s="34">
        <f>IFERROR(VLOOKUP($H1910,'Gen F Exp'!$A:$E,15,FALSE),0)</f>
        <v>0</v>
      </c>
      <c r="M1910" s="34">
        <f>IFERROR(VLOOKUP($H1910,'Gen F Exp'!$A:$E,16,FALSE),0)</f>
        <v>0</v>
      </c>
      <c r="N1910" s="42">
        <f>IFERROR(VLOOKUP($H1910,'Gen F Exp'!$A:$E,17,FALSE),0)</f>
        <v>0</v>
      </c>
      <c r="O1910" s="34">
        <f>IFERROR(VLOOKUP($H1910,'Water F Rev'!$A:$L,15,FALSE),0)</f>
        <v>0</v>
      </c>
      <c r="P1910" s="34">
        <f>IFERROR(VLOOKUP($H1910,'Water F Rev'!$A:$L,16,FALSE),0)</f>
        <v>0</v>
      </c>
      <c r="Q1910" s="42">
        <f>IFERROR(VLOOKUP($H1910,'Water F Rev'!$A:$L,17,FALSE),0)</f>
        <v>0</v>
      </c>
      <c r="R1910" s="34">
        <f>IFERROR(VLOOKUP($H1910,'Water F Exp'!$A:$K,15,FALSE),0)</f>
        <v>0</v>
      </c>
      <c r="S1910" s="34">
        <f>IFERROR(VLOOKUP($H1910,'Water F Exp'!$A:$K,16,FALSE),0)</f>
        <v>0</v>
      </c>
      <c r="T1910" s="42">
        <f>IFERROR(VLOOKUP($H1910,'Water F Exp'!$A:$K,17,FALSE),0)</f>
        <v>0</v>
      </c>
      <c r="U1910" s="34">
        <f ca="1">IFERROR(VLOOKUP($H1910,'Sewer F Rev'!$A:$E,15,FALSE),0)</f>
        <v>0</v>
      </c>
      <c r="V1910" s="34">
        <f ca="1">IFERROR(VLOOKUP($H1910,'Sewer F Rev'!$A:$E,16,FALSE),0)</f>
        <v>0</v>
      </c>
      <c r="W1910" s="42">
        <f ca="1">IFERROR(VLOOKUP($H1910,'Sewer F Rev'!$A:$E,17,FALSE),0)</f>
        <v>0</v>
      </c>
      <c r="X1910" s="34">
        <f>IFERROR(VLOOKUP($H1910,'Sewer F Exp'!$A:$B,15,FALSE),0)</f>
        <v>0</v>
      </c>
      <c r="Y1910" s="34">
        <f>IFERROR(VLOOKUP($H1910,'Sewer F Exp'!$A:$B,16,FALSE),0)</f>
        <v>0</v>
      </c>
      <c r="Z1910" s="42">
        <f>IFERROR(VLOOKUP($H1910,'Sewer F Exp'!$A:$B,17,FALSE),0)</f>
        <v>0</v>
      </c>
      <c r="AA1910" s="34">
        <f>IFERROR(VLOOKUP($H1910,'Refuse F Rev'!$A:$E,15,FALSE),0)</f>
        <v>0</v>
      </c>
      <c r="AB1910" s="34">
        <f>IFERROR(VLOOKUP($H1910,'Refuse F Rev'!$A:$E,16,FALSE),0)</f>
        <v>0</v>
      </c>
      <c r="AC1910" s="42">
        <f>IFERROR(VLOOKUP($H1910,'Refuse F Rev'!$A:$E,17,FALSE),0)</f>
        <v>0</v>
      </c>
      <c r="AD1910" s="34">
        <f>IFERROR(VLOOKUP($H1910,'Refuse F Exp'!$A:$E,15,FALSE),0)</f>
        <v>0</v>
      </c>
      <c r="AE1910" s="34">
        <f>IFERROR(VLOOKUP($H1910,'Refuse F Exp'!$A:$E,16,FALSE),0)</f>
        <v>0</v>
      </c>
      <c r="AF1910" s="42">
        <f>IFERROR(VLOOKUP($H1910,'Refuse F Exp'!$A:$E,17,FALSE),0)</f>
        <v>0</v>
      </c>
      <c r="AG1910" s="34">
        <f>IFERROR(VLOOKUP($H1910,#REF!,10,FALSE),0)</f>
        <v>0</v>
      </c>
      <c r="AH1910" s="34">
        <f>IFERROR(VLOOKUP($H1910,#REF!,11,FALSE),0)</f>
        <v>0</v>
      </c>
      <c r="AI1910" s="42">
        <f>IFERROR(VLOOKUP($H1910,#REF!,12,FALSE),0)</f>
        <v>0</v>
      </c>
      <c r="AJ1910" s="34">
        <f>IFERROR(VLOOKUP($H1910,#REF!,10,FALSE),0)</f>
        <v>0</v>
      </c>
      <c r="AK1910" s="34">
        <f>IFERROR(VLOOKUP($H1910,#REF!,11,FALSE),0)</f>
        <v>0</v>
      </c>
      <c r="AL1910" s="42">
        <f>IFERROR(VLOOKUP($H1910,#REF!,12,FALSE),0)</f>
        <v>0</v>
      </c>
      <c r="AM1910" s="34">
        <f>IFERROR(VLOOKUP($H1910,#REF!,10,FALSE),0)</f>
        <v>0</v>
      </c>
      <c r="AN1910" s="34">
        <f>IFERROR(VLOOKUP($H1910,#REF!,11,FALSE),0)</f>
        <v>0</v>
      </c>
      <c r="AO1910" s="42">
        <f>IFERROR(VLOOKUP($H1910,#REF!,12,FALSE),0)</f>
        <v>0</v>
      </c>
      <c r="AP1910" s="34">
        <f>IFERROR(VLOOKUP($H1910,#REF!,10,FALSE),0)</f>
        <v>0</v>
      </c>
      <c r="AQ1910" s="34">
        <f>IFERROR(VLOOKUP($H1910,#REF!,11,FALSE),0)</f>
        <v>0</v>
      </c>
      <c r="AR1910" s="42">
        <f>IFERROR(VLOOKUP($H1910,#REF!,12,FALSE),0)</f>
        <v>0</v>
      </c>
      <c r="AS1910" s="34">
        <f>IFERROR(VLOOKUP($H1910,#REF!,13,FALSE),0)</f>
        <v>0</v>
      </c>
      <c r="AT1910" s="34">
        <f>IFERROR(VLOOKUP($H1910,#REF!,14,FALSE),0)</f>
        <v>0</v>
      </c>
      <c r="AU1910" s="42">
        <f>IFERROR(VLOOKUP($H1910,#REF!,15,FALSE),0)</f>
        <v>0</v>
      </c>
      <c r="AV1910" s="34">
        <f>IFERROR(VLOOKUP($H1910,#REF!,15,FALSE),0)</f>
        <v>0</v>
      </c>
      <c r="AW1910" s="34">
        <f>IFERROR(VLOOKUP($H1910,#REF!,16,FALSE),0)</f>
        <v>0</v>
      </c>
      <c r="AX1910" s="42">
        <f>IFERROR(VLOOKUP($H1910,#REF!,17,FALSE),0)</f>
        <v>0</v>
      </c>
    </row>
    <row r="1911" spans="1:50" x14ac:dyDescent="0.3">
      <c r="A1911" s="33" t="str">
        <f t="shared" si="116"/>
        <v>0</v>
      </c>
      <c r="B1911" s="33">
        <f>+'R&amp;E EXPORT'!B1710</f>
        <v>0</v>
      </c>
      <c r="C1911" t="str">
        <f>IFERROR(VLOOKUP(A1911,'MCSJ Export'!A:C,3,FALSE),"")</f>
        <v/>
      </c>
      <c r="D1911" s="37">
        <f t="shared" ca="1" si="117"/>
        <v>0</v>
      </c>
      <c r="E1911" s="37">
        <f t="shared" ca="1" si="118"/>
        <v>0</v>
      </c>
      <c r="F1911" s="37">
        <f t="shared" ca="1" si="119"/>
        <v>0</v>
      </c>
      <c r="G1911" s="37"/>
      <c r="H1911" s="33">
        <f>+'R&amp;E EXPORT'!A1710</f>
        <v>0</v>
      </c>
      <c r="I1911" s="34">
        <f>IFERROR(VLOOKUP($H1911,'Gen F Rev'!$A:$M,15,FALSE),0)</f>
        <v>0</v>
      </c>
      <c r="J1911" s="34">
        <f>IFERROR(VLOOKUP($H1911,'Gen F Rev'!$A:$M,16,FALSE),0)</f>
        <v>0</v>
      </c>
      <c r="K1911" s="42">
        <f>IFERROR(VLOOKUP($H1911,'Gen F Rev'!$A:$M,17,FALSE),0)</f>
        <v>0</v>
      </c>
      <c r="L1911" s="34">
        <f>IFERROR(VLOOKUP($H1911,'Gen F Exp'!$A:$E,15,FALSE),0)</f>
        <v>0</v>
      </c>
      <c r="M1911" s="34">
        <f>IFERROR(VLOOKUP($H1911,'Gen F Exp'!$A:$E,16,FALSE),0)</f>
        <v>0</v>
      </c>
      <c r="N1911" s="42">
        <f>IFERROR(VLOOKUP($H1911,'Gen F Exp'!$A:$E,17,FALSE),0)</f>
        <v>0</v>
      </c>
      <c r="O1911" s="34">
        <f>IFERROR(VLOOKUP($H1911,'Water F Rev'!$A:$L,15,FALSE),0)</f>
        <v>0</v>
      </c>
      <c r="P1911" s="34">
        <f>IFERROR(VLOOKUP($H1911,'Water F Rev'!$A:$L,16,FALSE),0)</f>
        <v>0</v>
      </c>
      <c r="Q1911" s="42">
        <f>IFERROR(VLOOKUP($H1911,'Water F Rev'!$A:$L,17,FALSE),0)</f>
        <v>0</v>
      </c>
      <c r="R1911" s="34">
        <f>IFERROR(VLOOKUP($H1911,'Water F Exp'!$A:$K,15,FALSE),0)</f>
        <v>0</v>
      </c>
      <c r="S1911" s="34">
        <f>IFERROR(VLOOKUP($H1911,'Water F Exp'!$A:$K,16,FALSE),0)</f>
        <v>0</v>
      </c>
      <c r="T1911" s="42">
        <f>IFERROR(VLOOKUP($H1911,'Water F Exp'!$A:$K,17,FALSE),0)</f>
        <v>0</v>
      </c>
      <c r="U1911" s="34">
        <f ca="1">IFERROR(VLOOKUP($H1911,'Sewer F Rev'!$A:$E,15,FALSE),0)</f>
        <v>0</v>
      </c>
      <c r="V1911" s="34">
        <f ca="1">IFERROR(VLOOKUP($H1911,'Sewer F Rev'!$A:$E,16,FALSE),0)</f>
        <v>0</v>
      </c>
      <c r="W1911" s="42">
        <f ca="1">IFERROR(VLOOKUP($H1911,'Sewer F Rev'!$A:$E,17,FALSE),0)</f>
        <v>0</v>
      </c>
      <c r="X1911" s="34">
        <f>IFERROR(VLOOKUP($H1911,'Sewer F Exp'!$A:$B,15,FALSE),0)</f>
        <v>0</v>
      </c>
      <c r="Y1911" s="34">
        <f>IFERROR(VLOOKUP($H1911,'Sewer F Exp'!$A:$B,16,FALSE),0)</f>
        <v>0</v>
      </c>
      <c r="Z1911" s="42">
        <f>IFERROR(VLOOKUP($H1911,'Sewer F Exp'!$A:$B,17,FALSE),0)</f>
        <v>0</v>
      </c>
      <c r="AA1911" s="34">
        <f>IFERROR(VLOOKUP($H1911,'Refuse F Rev'!$A:$E,15,FALSE),0)</f>
        <v>0</v>
      </c>
      <c r="AB1911" s="34">
        <f>IFERROR(VLOOKUP($H1911,'Refuse F Rev'!$A:$E,16,FALSE),0)</f>
        <v>0</v>
      </c>
      <c r="AC1911" s="42">
        <f>IFERROR(VLOOKUP($H1911,'Refuse F Rev'!$A:$E,17,FALSE),0)</f>
        <v>0</v>
      </c>
      <c r="AD1911" s="34">
        <f>IFERROR(VLOOKUP($H1911,'Refuse F Exp'!$A:$E,15,FALSE),0)</f>
        <v>0</v>
      </c>
      <c r="AE1911" s="34">
        <f>IFERROR(VLOOKUP($H1911,'Refuse F Exp'!$A:$E,16,FALSE),0)</f>
        <v>0</v>
      </c>
      <c r="AF1911" s="42">
        <f>IFERROR(VLOOKUP($H1911,'Refuse F Exp'!$A:$E,17,FALSE),0)</f>
        <v>0</v>
      </c>
      <c r="AG1911" s="34">
        <f>IFERROR(VLOOKUP($H1911,#REF!,10,FALSE),0)</f>
        <v>0</v>
      </c>
      <c r="AH1911" s="34">
        <f>IFERROR(VLOOKUP($H1911,#REF!,11,FALSE),0)</f>
        <v>0</v>
      </c>
      <c r="AI1911" s="42">
        <f>IFERROR(VLOOKUP($H1911,#REF!,12,FALSE),0)</f>
        <v>0</v>
      </c>
      <c r="AJ1911" s="34">
        <f>IFERROR(VLOOKUP($H1911,#REF!,10,FALSE),0)</f>
        <v>0</v>
      </c>
      <c r="AK1911" s="34">
        <f>IFERROR(VLOOKUP($H1911,#REF!,11,FALSE),0)</f>
        <v>0</v>
      </c>
      <c r="AL1911" s="42">
        <f>IFERROR(VLOOKUP($H1911,#REF!,12,FALSE),0)</f>
        <v>0</v>
      </c>
      <c r="AM1911" s="34">
        <f>IFERROR(VLOOKUP($H1911,#REF!,10,FALSE),0)</f>
        <v>0</v>
      </c>
      <c r="AN1911" s="34">
        <f>IFERROR(VLOOKUP($H1911,#REF!,11,FALSE),0)</f>
        <v>0</v>
      </c>
      <c r="AO1911" s="42">
        <f>IFERROR(VLOOKUP($H1911,#REF!,12,FALSE),0)</f>
        <v>0</v>
      </c>
      <c r="AP1911" s="34">
        <f>IFERROR(VLOOKUP($H1911,#REF!,10,FALSE),0)</f>
        <v>0</v>
      </c>
      <c r="AQ1911" s="34">
        <f>IFERROR(VLOOKUP($H1911,#REF!,11,FALSE),0)</f>
        <v>0</v>
      </c>
      <c r="AR1911" s="42">
        <f>IFERROR(VLOOKUP($H1911,#REF!,12,FALSE),0)</f>
        <v>0</v>
      </c>
      <c r="AS1911" s="34">
        <f>IFERROR(VLOOKUP($H1911,#REF!,13,FALSE),0)</f>
        <v>0</v>
      </c>
      <c r="AT1911" s="34">
        <f>IFERROR(VLOOKUP($H1911,#REF!,14,FALSE),0)</f>
        <v>0</v>
      </c>
      <c r="AU1911" s="42">
        <f>IFERROR(VLOOKUP($H1911,#REF!,15,FALSE),0)</f>
        <v>0</v>
      </c>
      <c r="AV1911" s="34">
        <f>IFERROR(VLOOKUP($H1911,#REF!,15,FALSE),0)</f>
        <v>0</v>
      </c>
      <c r="AW1911" s="34">
        <f>IFERROR(VLOOKUP($H1911,#REF!,16,FALSE),0)</f>
        <v>0</v>
      </c>
      <c r="AX1911" s="42">
        <f>IFERROR(VLOOKUP($H1911,#REF!,17,FALSE),0)</f>
        <v>0</v>
      </c>
    </row>
    <row r="1912" spans="1:50" x14ac:dyDescent="0.3">
      <c r="A1912" s="33" t="str">
        <f t="shared" si="116"/>
        <v>0</v>
      </c>
      <c r="B1912" s="33">
        <f>+'R&amp;E EXPORT'!B1711</f>
        <v>0</v>
      </c>
      <c r="C1912" t="str">
        <f>IFERROR(VLOOKUP(A1912,'MCSJ Export'!A:C,3,FALSE),"")</f>
        <v/>
      </c>
      <c r="D1912" s="37">
        <f t="shared" ca="1" si="117"/>
        <v>0</v>
      </c>
      <c r="E1912" s="37">
        <f t="shared" ca="1" si="118"/>
        <v>0</v>
      </c>
      <c r="F1912" s="37">
        <f t="shared" ca="1" si="119"/>
        <v>0</v>
      </c>
      <c r="G1912" s="37"/>
      <c r="H1912" s="33">
        <f>+'R&amp;E EXPORT'!A1711</f>
        <v>0</v>
      </c>
      <c r="I1912" s="34">
        <f>IFERROR(VLOOKUP($H1912,'Gen F Rev'!$A:$M,15,FALSE),0)</f>
        <v>0</v>
      </c>
      <c r="J1912" s="34">
        <f>IFERROR(VLOOKUP($H1912,'Gen F Rev'!$A:$M,16,FALSE),0)</f>
        <v>0</v>
      </c>
      <c r="K1912" s="42">
        <f>IFERROR(VLOOKUP($H1912,'Gen F Rev'!$A:$M,17,FALSE),0)</f>
        <v>0</v>
      </c>
      <c r="L1912" s="34">
        <f>IFERROR(VLOOKUP($H1912,'Gen F Exp'!$A:$E,15,FALSE),0)</f>
        <v>0</v>
      </c>
      <c r="M1912" s="34">
        <f>IFERROR(VLOOKUP($H1912,'Gen F Exp'!$A:$E,16,FALSE),0)</f>
        <v>0</v>
      </c>
      <c r="N1912" s="42">
        <f>IFERROR(VLOOKUP($H1912,'Gen F Exp'!$A:$E,17,FALSE),0)</f>
        <v>0</v>
      </c>
      <c r="O1912" s="34">
        <f>IFERROR(VLOOKUP($H1912,'Water F Rev'!$A:$L,15,FALSE),0)</f>
        <v>0</v>
      </c>
      <c r="P1912" s="34">
        <f>IFERROR(VLOOKUP($H1912,'Water F Rev'!$A:$L,16,FALSE),0)</f>
        <v>0</v>
      </c>
      <c r="Q1912" s="42">
        <f>IFERROR(VLOOKUP($H1912,'Water F Rev'!$A:$L,17,FALSE),0)</f>
        <v>0</v>
      </c>
      <c r="R1912" s="34">
        <f>IFERROR(VLOOKUP($H1912,'Water F Exp'!$A:$K,15,FALSE),0)</f>
        <v>0</v>
      </c>
      <c r="S1912" s="34">
        <f>IFERROR(VLOOKUP($H1912,'Water F Exp'!$A:$K,16,FALSE),0)</f>
        <v>0</v>
      </c>
      <c r="T1912" s="42">
        <f>IFERROR(VLOOKUP($H1912,'Water F Exp'!$A:$K,17,FALSE),0)</f>
        <v>0</v>
      </c>
      <c r="U1912" s="34">
        <f ca="1">IFERROR(VLOOKUP($H1912,'Sewer F Rev'!$A:$E,15,FALSE),0)</f>
        <v>0</v>
      </c>
      <c r="V1912" s="34">
        <f ca="1">IFERROR(VLOOKUP($H1912,'Sewer F Rev'!$A:$E,16,FALSE),0)</f>
        <v>0</v>
      </c>
      <c r="W1912" s="42">
        <f ca="1">IFERROR(VLOOKUP($H1912,'Sewer F Rev'!$A:$E,17,FALSE),0)</f>
        <v>0</v>
      </c>
      <c r="X1912" s="34">
        <f>IFERROR(VLOOKUP($H1912,'Sewer F Exp'!$A:$B,15,FALSE),0)</f>
        <v>0</v>
      </c>
      <c r="Y1912" s="34">
        <f>IFERROR(VLOOKUP($H1912,'Sewer F Exp'!$A:$B,16,FALSE),0)</f>
        <v>0</v>
      </c>
      <c r="Z1912" s="42">
        <f>IFERROR(VLOOKUP($H1912,'Sewer F Exp'!$A:$B,17,FALSE),0)</f>
        <v>0</v>
      </c>
      <c r="AA1912" s="34">
        <f>IFERROR(VLOOKUP($H1912,'Refuse F Rev'!$A:$E,15,FALSE),0)</f>
        <v>0</v>
      </c>
      <c r="AB1912" s="34">
        <f>IFERROR(VLOOKUP($H1912,'Refuse F Rev'!$A:$E,16,FALSE),0)</f>
        <v>0</v>
      </c>
      <c r="AC1912" s="42">
        <f>IFERROR(VLOOKUP($H1912,'Refuse F Rev'!$A:$E,17,FALSE),0)</f>
        <v>0</v>
      </c>
      <c r="AD1912" s="34">
        <f>IFERROR(VLOOKUP($H1912,'Refuse F Exp'!$A:$E,15,FALSE),0)</f>
        <v>0</v>
      </c>
      <c r="AE1912" s="34">
        <f>IFERROR(VLOOKUP($H1912,'Refuse F Exp'!$A:$E,16,FALSE),0)</f>
        <v>0</v>
      </c>
      <c r="AF1912" s="42">
        <f>IFERROR(VLOOKUP($H1912,'Refuse F Exp'!$A:$E,17,FALSE),0)</f>
        <v>0</v>
      </c>
      <c r="AG1912" s="34">
        <f>IFERROR(VLOOKUP($H1912,#REF!,10,FALSE),0)</f>
        <v>0</v>
      </c>
      <c r="AH1912" s="34">
        <f>IFERROR(VLOOKUP($H1912,#REF!,11,FALSE),0)</f>
        <v>0</v>
      </c>
      <c r="AI1912" s="42">
        <f>IFERROR(VLOOKUP($H1912,#REF!,12,FALSE),0)</f>
        <v>0</v>
      </c>
      <c r="AJ1912" s="34">
        <f>IFERROR(VLOOKUP($H1912,#REF!,10,FALSE),0)</f>
        <v>0</v>
      </c>
      <c r="AK1912" s="34">
        <f>IFERROR(VLOOKUP($H1912,#REF!,11,FALSE),0)</f>
        <v>0</v>
      </c>
      <c r="AL1912" s="42">
        <f>IFERROR(VLOOKUP($H1912,#REF!,12,FALSE),0)</f>
        <v>0</v>
      </c>
      <c r="AM1912" s="34">
        <f>IFERROR(VLOOKUP($H1912,#REF!,10,FALSE),0)</f>
        <v>0</v>
      </c>
      <c r="AN1912" s="34">
        <f>IFERROR(VLOOKUP($H1912,#REF!,11,FALSE),0)</f>
        <v>0</v>
      </c>
      <c r="AO1912" s="42">
        <f>IFERROR(VLOOKUP($H1912,#REF!,12,FALSE),0)</f>
        <v>0</v>
      </c>
      <c r="AP1912" s="34">
        <f>IFERROR(VLOOKUP($H1912,#REF!,10,FALSE),0)</f>
        <v>0</v>
      </c>
      <c r="AQ1912" s="34">
        <f>IFERROR(VLOOKUP($H1912,#REF!,11,FALSE),0)</f>
        <v>0</v>
      </c>
      <c r="AR1912" s="42">
        <f>IFERROR(VLOOKUP($H1912,#REF!,12,FALSE),0)</f>
        <v>0</v>
      </c>
      <c r="AS1912" s="34">
        <f>IFERROR(VLOOKUP($H1912,#REF!,13,FALSE),0)</f>
        <v>0</v>
      </c>
      <c r="AT1912" s="34">
        <f>IFERROR(VLOOKUP($H1912,#REF!,14,FALSE),0)</f>
        <v>0</v>
      </c>
      <c r="AU1912" s="42">
        <f>IFERROR(VLOOKUP($H1912,#REF!,15,FALSE),0)</f>
        <v>0</v>
      </c>
      <c r="AV1912" s="34">
        <f>IFERROR(VLOOKUP($H1912,#REF!,15,FALSE),0)</f>
        <v>0</v>
      </c>
      <c r="AW1912" s="34">
        <f>IFERROR(VLOOKUP($H1912,#REF!,16,FALSE),0)</f>
        <v>0</v>
      </c>
      <c r="AX1912" s="42">
        <f>IFERROR(VLOOKUP($H1912,#REF!,17,FALSE),0)</f>
        <v>0</v>
      </c>
    </row>
    <row r="1913" spans="1:50" x14ac:dyDescent="0.3">
      <c r="A1913" s="33" t="str">
        <f t="shared" si="116"/>
        <v>0</v>
      </c>
      <c r="B1913" s="33">
        <f>+'R&amp;E EXPORT'!B1712</f>
        <v>0</v>
      </c>
      <c r="C1913" t="str">
        <f>IFERROR(VLOOKUP(A1913,'MCSJ Export'!A:C,3,FALSE),"")</f>
        <v/>
      </c>
      <c r="D1913" s="37">
        <f t="shared" ca="1" si="117"/>
        <v>0</v>
      </c>
      <c r="E1913" s="37">
        <f t="shared" ca="1" si="118"/>
        <v>0</v>
      </c>
      <c r="F1913" s="37">
        <f t="shared" ca="1" si="119"/>
        <v>0</v>
      </c>
      <c r="G1913" s="37"/>
      <c r="H1913" s="33">
        <f>+'R&amp;E EXPORT'!A1712</f>
        <v>0</v>
      </c>
      <c r="I1913" s="34">
        <f>IFERROR(VLOOKUP($H1913,'Gen F Rev'!$A:$M,15,FALSE),0)</f>
        <v>0</v>
      </c>
      <c r="J1913" s="34">
        <f>IFERROR(VLOOKUP($H1913,'Gen F Rev'!$A:$M,16,FALSE),0)</f>
        <v>0</v>
      </c>
      <c r="K1913" s="42">
        <f>IFERROR(VLOOKUP($H1913,'Gen F Rev'!$A:$M,17,FALSE),0)</f>
        <v>0</v>
      </c>
      <c r="L1913" s="34">
        <f>IFERROR(VLOOKUP($H1913,'Gen F Exp'!$A:$E,15,FALSE),0)</f>
        <v>0</v>
      </c>
      <c r="M1913" s="34">
        <f>IFERROR(VLOOKUP($H1913,'Gen F Exp'!$A:$E,16,FALSE),0)</f>
        <v>0</v>
      </c>
      <c r="N1913" s="42">
        <f>IFERROR(VLOOKUP($H1913,'Gen F Exp'!$A:$E,17,FALSE),0)</f>
        <v>0</v>
      </c>
      <c r="O1913" s="34">
        <f>IFERROR(VLOOKUP($H1913,'Water F Rev'!$A:$L,15,FALSE),0)</f>
        <v>0</v>
      </c>
      <c r="P1913" s="34">
        <f>IFERROR(VLOOKUP($H1913,'Water F Rev'!$A:$L,16,FALSE),0)</f>
        <v>0</v>
      </c>
      <c r="Q1913" s="42">
        <f>IFERROR(VLOOKUP($H1913,'Water F Rev'!$A:$L,17,FALSE),0)</f>
        <v>0</v>
      </c>
      <c r="R1913" s="34">
        <f>IFERROR(VLOOKUP($H1913,'Water F Exp'!$A:$K,15,FALSE),0)</f>
        <v>0</v>
      </c>
      <c r="S1913" s="34">
        <f>IFERROR(VLOOKUP($H1913,'Water F Exp'!$A:$K,16,FALSE),0)</f>
        <v>0</v>
      </c>
      <c r="T1913" s="42">
        <f>IFERROR(VLOOKUP($H1913,'Water F Exp'!$A:$K,17,FALSE),0)</f>
        <v>0</v>
      </c>
      <c r="U1913" s="34">
        <f ca="1">IFERROR(VLOOKUP($H1913,'Sewer F Rev'!$A:$E,15,FALSE),0)</f>
        <v>0</v>
      </c>
      <c r="V1913" s="34">
        <f ca="1">IFERROR(VLOOKUP($H1913,'Sewer F Rev'!$A:$E,16,FALSE),0)</f>
        <v>0</v>
      </c>
      <c r="W1913" s="42">
        <f ca="1">IFERROR(VLOOKUP($H1913,'Sewer F Rev'!$A:$E,17,FALSE),0)</f>
        <v>0</v>
      </c>
      <c r="X1913" s="34">
        <f>IFERROR(VLOOKUP($H1913,'Sewer F Exp'!$A:$B,15,FALSE),0)</f>
        <v>0</v>
      </c>
      <c r="Y1913" s="34">
        <f>IFERROR(VLOOKUP($H1913,'Sewer F Exp'!$A:$B,16,FALSE),0)</f>
        <v>0</v>
      </c>
      <c r="Z1913" s="42">
        <f>IFERROR(VLOOKUP($H1913,'Sewer F Exp'!$A:$B,17,FALSE),0)</f>
        <v>0</v>
      </c>
      <c r="AA1913" s="34">
        <f>IFERROR(VLOOKUP($H1913,'Refuse F Rev'!$A:$E,15,FALSE),0)</f>
        <v>0</v>
      </c>
      <c r="AB1913" s="34">
        <f>IFERROR(VLOOKUP($H1913,'Refuse F Rev'!$A:$E,16,FALSE),0)</f>
        <v>0</v>
      </c>
      <c r="AC1913" s="42">
        <f>IFERROR(VLOOKUP($H1913,'Refuse F Rev'!$A:$E,17,FALSE),0)</f>
        <v>0</v>
      </c>
      <c r="AD1913" s="34">
        <f>IFERROR(VLOOKUP($H1913,'Refuse F Exp'!$A:$E,15,FALSE),0)</f>
        <v>0</v>
      </c>
      <c r="AE1913" s="34">
        <f>IFERROR(VLOOKUP($H1913,'Refuse F Exp'!$A:$E,16,FALSE),0)</f>
        <v>0</v>
      </c>
      <c r="AF1913" s="42">
        <f>IFERROR(VLOOKUP($H1913,'Refuse F Exp'!$A:$E,17,FALSE),0)</f>
        <v>0</v>
      </c>
      <c r="AG1913" s="34">
        <f>IFERROR(VLOOKUP($H1913,#REF!,10,FALSE),0)</f>
        <v>0</v>
      </c>
      <c r="AH1913" s="34">
        <f>IFERROR(VLOOKUP($H1913,#REF!,11,FALSE),0)</f>
        <v>0</v>
      </c>
      <c r="AI1913" s="42">
        <f>IFERROR(VLOOKUP($H1913,#REF!,12,FALSE),0)</f>
        <v>0</v>
      </c>
      <c r="AJ1913" s="34">
        <f>IFERROR(VLOOKUP($H1913,#REF!,10,FALSE),0)</f>
        <v>0</v>
      </c>
      <c r="AK1913" s="34">
        <f>IFERROR(VLOOKUP($H1913,#REF!,11,FALSE),0)</f>
        <v>0</v>
      </c>
      <c r="AL1913" s="42">
        <f>IFERROR(VLOOKUP($H1913,#REF!,12,FALSE),0)</f>
        <v>0</v>
      </c>
      <c r="AM1913" s="34">
        <f>IFERROR(VLOOKUP($H1913,#REF!,10,FALSE),0)</f>
        <v>0</v>
      </c>
      <c r="AN1913" s="34">
        <f>IFERROR(VLOOKUP($H1913,#REF!,11,FALSE),0)</f>
        <v>0</v>
      </c>
      <c r="AO1913" s="42">
        <f>IFERROR(VLOOKUP($H1913,#REF!,12,FALSE),0)</f>
        <v>0</v>
      </c>
      <c r="AP1913" s="34">
        <f>IFERROR(VLOOKUP($H1913,#REF!,10,FALSE),0)</f>
        <v>0</v>
      </c>
      <c r="AQ1913" s="34">
        <f>IFERROR(VLOOKUP($H1913,#REF!,11,FALSE),0)</f>
        <v>0</v>
      </c>
      <c r="AR1913" s="42">
        <f>IFERROR(VLOOKUP($H1913,#REF!,12,FALSE),0)</f>
        <v>0</v>
      </c>
      <c r="AS1913" s="34">
        <f>IFERROR(VLOOKUP($H1913,#REF!,13,FALSE),0)</f>
        <v>0</v>
      </c>
      <c r="AT1913" s="34">
        <f>IFERROR(VLOOKUP($H1913,#REF!,14,FALSE),0)</f>
        <v>0</v>
      </c>
      <c r="AU1913" s="42">
        <f>IFERROR(VLOOKUP($H1913,#REF!,15,FALSE),0)</f>
        <v>0</v>
      </c>
      <c r="AV1913" s="34">
        <f>IFERROR(VLOOKUP($H1913,#REF!,15,FALSE),0)</f>
        <v>0</v>
      </c>
      <c r="AW1913" s="34">
        <f>IFERROR(VLOOKUP($H1913,#REF!,16,FALSE),0)</f>
        <v>0</v>
      </c>
      <c r="AX1913" s="42">
        <f>IFERROR(VLOOKUP($H1913,#REF!,17,FALSE),0)</f>
        <v>0</v>
      </c>
    </row>
    <row r="1914" spans="1:50" x14ac:dyDescent="0.3">
      <c r="A1914" s="33" t="str">
        <f t="shared" si="116"/>
        <v>0</v>
      </c>
      <c r="B1914" s="33">
        <f>+'R&amp;E EXPORT'!B1713</f>
        <v>0</v>
      </c>
      <c r="C1914" t="str">
        <f>IFERROR(VLOOKUP(A1914,'MCSJ Export'!A:C,3,FALSE),"")</f>
        <v/>
      </c>
      <c r="D1914" s="37">
        <f t="shared" ca="1" si="117"/>
        <v>0</v>
      </c>
      <c r="E1914" s="37">
        <f t="shared" ca="1" si="118"/>
        <v>0</v>
      </c>
      <c r="F1914" s="37">
        <f t="shared" ca="1" si="119"/>
        <v>0</v>
      </c>
      <c r="G1914" s="37"/>
      <c r="H1914" s="33">
        <f>+'R&amp;E EXPORT'!A1713</f>
        <v>0</v>
      </c>
      <c r="I1914" s="34">
        <f>IFERROR(VLOOKUP($H1914,'Gen F Rev'!$A:$M,15,FALSE),0)</f>
        <v>0</v>
      </c>
      <c r="J1914" s="34">
        <f>IFERROR(VLOOKUP($H1914,'Gen F Rev'!$A:$M,16,FALSE),0)</f>
        <v>0</v>
      </c>
      <c r="K1914" s="42">
        <f>IFERROR(VLOOKUP($H1914,'Gen F Rev'!$A:$M,17,FALSE),0)</f>
        <v>0</v>
      </c>
      <c r="L1914" s="34">
        <f>IFERROR(VLOOKUP($H1914,'Gen F Exp'!$A:$E,15,FALSE),0)</f>
        <v>0</v>
      </c>
      <c r="M1914" s="34">
        <f>IFERROR(VLOOKUP($H1914,'Gen F Exp'!$A:$E,16,FALSE),0)</f>
        <v>0</v>
      </c>
      <c r="N1914" s="42">
        <f>IFERROR(VLOOKUP($H1914,'Gen F Exp'!$A:$E,17,FALSE),0)</f>
        <v>0</v>
      </c>
      <c r="O1914" s="34">
        <f>IFERROR(VLOOKUP($H1914,'Water F Rev'!$A:$L,15,FALSE),0)</f>
        <v>0</v>
      </c>
      <c r="P1914" s="34">
        <f>IFERROR(VLOOKUP($H1914,'Water F Rev'!$A:$L,16,FALSE),0)</f>
        <v>0</v>
      </c>
      <c r="Q1914" s="42">
        <f>IFERROR(VLOOKUP($H1914,'Water F Rev'!$A:$L,17,FALSE),0)</f>
        <v>0</v>
      </c>
      <c r="R1914" s="34">
        <f>IFERROR(VLOOKUP($H1914,'Water F Exp'!$A:$K,15,FALSE),0)</f>
        <v>0</v>
      </c>
      <c r="S1914" s="34">
        <f>IFERROR(VLOOKUP($H1914,'Water F Exp'!$A:$K,16,FALSE),0)</f>
        <v>0</v>
      </c>
      <c r="T1914" s="42">
        <f>IFERROR(VLOOKUP($H1914,'Water F Exp'!$A:$K,17,FALSE),0)</f>
        <v>0</v>
      </c>
      <c r="U1914" s="34">
        <f ca="1">IFERROR(VLOOKUP($H1914,'Sewer F Rev'!$A:$E,15,FALSE),0)</f>
        <v>0</v>
      </c>
      <c r="V1914" s="34">
        <f ca="1">IFERROR(VLOOKUP($H1914,'Sewer F Rev'!$A:$E,16,FALSE),0)</f>
        <v>0</v>
      </c>
      <c r="W1914" s="42">
        <f ca="1">IFERROR(VLOOKUP($H1914,'Sewer F Rev'!$A:$E,17,FALSE),0)</f>
        <v>0</v>
      </c>
      <c r="X1914" s="34">
        <f>IFERROR(VLOOKUP($H1914,'Sewer F Exp'!$A:$B,15,FALSE),0)</f>
        <v>0</v>
      </c>
      <c r="Y1914" s="34">
        <f>IFERROR(VLOOKUP($H1914,'Sewer F Exp'!$A:$B,16,FALSE),0)</f>
        <v>0</v>
      </c>
      <c r="Z1914" s="42">
        <f>IFERROR(VLOOKUP($H1914,'Sewer F Exp'!$A:$B,17,FALSE),0)</f>
        <v>0</v>
      </c>
      <c r="AA1914" s="34">
        <f>IFERROR(VLOOKUP($H1914,'Refuse F Rev'!$A:$E,15,FALSE),0)</f>
        <v>0</v>
      </c>
      <c r="AB1914" s="34">
        <f>IFERROR(VLOOKUP($H1914,'Refuse F Rev'!$A:$E,16,FALSE),0)</f>
        <v>0</v>
      </c>
      <c r="AC1914" s="42">
        <f>IFERROR(VLOOKUP($H1914,'Refuse F Rev'!$A:$E,17,FALSE),0)</f>
        <v>0</v>
      </c>
      <c r="AD1914" s="34">
        <f>IFERROR(VLOOKUP($H1914,'Refuse F Exp'!$A:$E,15,FALSE),0)</f>
        <v>0</v>
      </c>
      <c r="AE1914" s="34">
        <f>IFERROR(VLOOKUP($H1914,'Refuse F Exp'!$A:$E,16,FALSE),0)</f>
        <v>0</v>
      </c>
      <c r="AF1914" s="42">
        <f>IFERROR(VLOOKUP($H1914,'Refuse F Exp'!$A:$E,17,FALSE),0)</f>
        <v>0</v>
      </c>
      <c r="AG1914" s="34">
        <f>IFERROR(VLOOKUP($H1914,#REF!,10,FALSE),0)</f>
        <v>0</v>
      </c>
      <c r="AH1914" s="34">
        <f>IFERROR(VLOOKUP($H1914,#REF!,11,FALSE),0)</f>
        <v>0</v>
      </c>
      <c r="AI1914" s="42">
        <f>IFERROR(VLOOKUP($H1914,#REF!,12,FALSE),0)</f>
        <v>0</v>
      </c>
      <c r="AJ1914" s="34">
        <f>IFERROR(VLOOKUP($H1914,#REF!,10,FALSE),0)</f>
        <v>0</v>
      </c>
      <c r="AK1914" s="34">
        <f>IFERROR(VLOOKUP($H1914,#REF!,11,FALSE),0)</f>
        <v>0</v>
      </c>
      <c r="AL1914" s="42">
        <f>IFERROR(VLOOKUP($H1914,#REF!,12,FALSE),0)</f>
        <v>0</v>
      </c>
      <c r="AM1914" s="34">
        <f>IFERROR(VLOOKUP($H1914,#REF!,10,FALSE),0)</f>
        <v>0</v>
      </c>
      <c r="AN1914" s="34">
        <f>IFERROR(VLOOKUP($H1914,#REF!,11,FALSE),0)</f>
        <v>0</v>
      </c>
      <c r="AO1914" s="42">
        <f>IFERROR(VLOOKUP($H1914,#REF!,12,FALSE),0)</f>
        <v>0</v>
      </c>
      <c r="AP1914" s="34">
        <f>IFERROR(VLOOKUP($H1914,#REF!,10,FALSE),0)</f>
        <v>0</v>
      </c>
      <c r="AQ1914" s="34">
        <f>IFERROR(VLOOKUP($H1914,#REF!,11,FALSE),0)</f>
        <v>0</v>
      </c>
      <c r="AR1914" s="42">
        <f>IFERROR(VLOOKUP($H1914,#REF!,12,FALSE),0)</f>
        <v>0</v>
      </c>
      <c r="AS1914" s="34">
        <f>IFERROR(VLOOKUP($H1914,#REF!,13,FALSE),0)</f>
        <v>0</v>
      </c>
      <c r="AT1914" s="34">
        <f>IFERROR(VLOOKUP($H1914,#REF!,14,FALSE),0)</f>
        <v>0</v>
      </c>
      <c r="AU1914" s="42">
        <f>IFERROR(VLOOKUP($H1914,#REF!,15,FALSE),0)</f>
        <v>0</v>
      </c>
      <c r="AV1914" s="34">
        <f>IFERROR(VLOOKUP($H1914,#REF!,15,FALSE),0)</f>
        <v>0</v>
      </c>
      <c r="AW1914" s="34">
        <f>IFERROR(VLOOKUP($H1914,#REF!,16,FALSE),0)</f>
        <v>0</v>
      </c>
      <c r="AX1914" s="42">
        <f>IFERROR(VLOOKUP($H1914,#REF!,17,FALSE),0)</f>
        <v>0</v>
      </c>
    </row>
    <row r="1915" spans="1:50" x14ac:dyDescent="0.3">
      <c r="A1915" s="33" t="str">
        <f t="shared" si="116"/>
        <v>0</v>
      </c>
      <c r="B1915" s="33">
        <f>+'R&amp;E EXPORT'!B1714</f>
        <v>0</v>
      </c>
      <c r="C1915" t="str">
        <f>IFERROR(VLOOKUP(A1915,'MCSJ Export'!A:C,3,FALSE),"")</f>
        <v/>
      </c>
      <c r="D1915" s="37">
        <f t="shared" ca="1" si="117"/>
        <v>0</v>
      </c>
      <c r="E1915" s="37">
        <f t="shared" ca="1" si="118"/>
        <v>0</v>
      </c>
      <c r="F1915" s="37">
        <f t="shared" ca="1" si="119"/>
        <v>0</v>
      </c>
      <c r="G1915" s="37"/>
      <c r="H1915" s="33">
        <f>+'R&amp;E EXPORT'!A1714</f>
        <v>0</v>
      </c>
      <c r="I1915" s="34">
        <f>IFERROR(VLOOKUP($H1915,'Gen F Rev'!$A:$M,15,FALSE),0)</f>
        <v>0</v>
      </c>
      <c r="J1915" s="34">
        <f>IFERROR(VLOOKUP($H1915,'Gen F Rev'!$A:$M,16,FALSE),0)</f>
        <v>0</v>
      </c>
      <c r="K1915" s="42">
        <f>IFERROR(VLOOKUP($H1915,'Gen F Rev'!$A:$M,17,FALSE),0)</f>
        <v>0</v>
      </c>
      <c r="L1915" s="34">
        <f>IFERROR(VLOOKUP($H1915,'Gen F Exp'!$A:$E,15,FALSE),0)</f>
        <v>0</v>
      </c>
      <c r="M1915" s="34">
        <f>IFERROR(VLOOKUP($H1915,'Gen F Exp'!$A:$E,16,FALSE),0)</f>
        <v>0</v>
      </c>
      <c r="N1915" s="42">
        <f>IFERROR(VLOOKUP($H1915,'Gen F Exp'!$A:$E,17,FALSE),0)</f>
        <v>0</v>
      </c>
      <c r="O1915" s="34">
        <f>IFERROR(VLOOKUP($H1915,'Water F Rev'!$A:$L,15,FALSE),0)</f>
        <v>0</v>
      </c>
      <c r="P1915" s="34">
        <f>IFERROR(VLOOKUP($H1915,'Water F Rev'!$A:$L,16,FALSE),0)</f>
        <v>0</v>
      </c>
      <c r="Q1915" s="42">
        <f>IFERROR(VLOOKUP($H1915,'Water F Rev'!$A:$L,17,FALSE),0)</f>
        <v>0</v>
      </c>
      <c r="R1915" s="34">
        <f>IFERROR(VLOOKUP($H1915,'Water F Exp'!$A:$K,15,FALSE),0)</f>
        <v>0</v>
      </c>
      <c r="S1915" s="34">
        <f>IFERROR(VLOOKUP($H1915,'Water F Exp'!$A:$K,16,FALSE),0)</f>
        <v>0</v>
      </c>
      <c r="T1915" s="42">
        <f>IFERROR(VLOOKUP($H1915,'Water F Exp'!$A:$K,17,FALSE),0)</f>
        <v>0</v>
      </c>
      <c r="U1915" s="34">
        <f ca="1">IFERROR(VLOOKUP($H1915,'Sewer F Rev'!$A:$E,15,FALSE),0)</f>
        <v>0</v>
      </c>
      <c r="V1915" s="34">
        <f ca="1">IFERROR(VLOOKUP($H1915,'Sewer F Rev'!$A:$E,16,FALSE),0)</f>
        <v>0</v>
      </c>
      <c r="W1915" s="42">
        <f ca="1">IFERROR(VLOOKUP($H1915,'Sewer F Rev'!$A:$E,17,FALSE),0)</f>
        <v>0</v>
      </c>
      <c r="X1915" s="34">
        <f>IFERROR(VLOOKUP($H1915,'Sewer F Exp'!$A:$B,15,FALSE),0)</f>
        <v>0</v>
      </c>
      <c r="Y1915" s="34">
        <f>IFERROR(VLOOKUP($H1915,'Sewer F Exp'!$A:$B,16,FALSE),0)</f>
        <v>0</v>
      </c>
      <c r="Z1915" s="42">
        <f>IFERROR(VLOOKUP($H1915,'Sewer F Exp'!$A:$B,17,FALSE),0)</f>
        <v>0</v>
      </c>
      <c r="AA1915" s="34">
        <f>IFERROR(VLOOKUP($H1915,'Refuse F Rev'!$A:$E,15,FALSE),0)</f>
        <v>0</v>
      </c>
      <c r="AB1915" s="34">
        <f>IFERROR(VLOOKUP($H1915,'Refuse F Rev'!$A:$E,16,FALSE),0)</f>
        <v>0</v>
      </c>
      <c r="AC1915" s="42">
        <f>IFERROR(VLOOKUP($H1915,'Refuse F Rev'!$A:$E,17,FALSE),0)</f>
        <v>0</v>
      </c>
      <c r="AD1915" s="34">
        <f>IFERROR(VLOOKUP($H1915,'Refuse F Exp'!$A:$E,15,FALSE),0)</f>
        <v>0</v>
      </c>
      <c r="AE1915" s="34">
        <f>IFERROR(VLOOKUP($H1915,'Refuse F Exp'!$A:$E,16,FALSE),0)</f>
        <v>0</v>
      </c>
      <c r="AF1915" s="42">
        <f>IFERROR(VLOOKUP($H1915,'Refuse F Exp'!$A:$E,17,FALSE),0)</f>
        <v>0</v>
      </c>
      <c r="AG1915" s="34">
        <f>IFERROR(VLOOKUP($H1915,#REF!,10,FALSE),0)</f>
        <v>0</v>
      </c>
      <c r="AH1915" s="34">
        <f>IFERROR(VLOOKUP($H1915,#REF!,11,FALSE),0)</f>
        <v>0</v>
      </c>
      <c r="AI1915" s="42">
        <f>IFERROR(VLOOKUP($H1915,#REF!,12,FALSE),0)</f>
        <v>0</v>
      </c>
      <c r="AJ1915" s="34">
        <f>IFERROR(VLOOKUP($H1915,#REF!,10,FALSE),0)</f>
        <v>0</v>
      </c>
      <c r="AK1915" s="34">
        <f>IFERROR(VLOOKUP($H1915,#REF!,11,FALSE),0)</f>
        <v>0</v>
      </c>
      <c r="AL1915" s="42">
        <f>IFERROR(VLOOKUP($H1915,#REF!,12,FALSE),0)</f>
        <v>0</v>
      </c>
      <c r="AM1915" s="34">
        <f>IFERROR(VLOOKUP($H1915,#REF!,10,FALSE),0)</f>
        <v>0</v>
      </c>
      <c r="AN1915" s="34">
        <f>IFERROR(VLOOKUP($H1915,#REF!,11,FALSE),0)</f>
        <v>0</v>
      </c>
      <c r="AO1915" s="42">
        <f>IFERROR(VLOOKUP($H1915,#REF!,12,FALSE),0)</f>
        <v>0</v>
      </c>
      <c r="AP1915" s="34">
        <f>IFERROR(VLOOKUP($H1915,#REF!,10,FALSE),0)</f>
        <v>0</v>
      </c>
      <c r="AQ1915" s="34">
        <f>IFERROR(VLOOKUP($H1915,#REF!,11,FALSE),0)</f>
        <v>0</v>
      </c>
      <c r="AR1915" s="42">
        <f>IFERROR(VLOOKUP($H1915,#REF!,12,FALSE),0)</f>
        <v>0</v>
      </c>
      <c r="AS1915" s="34">
        <f>IFERROR(VLOOKUP($H1915,#REF!,13,FALSE),0)</f>
        <v>0</v>
      </c>
      <c r="AT1915" s="34">
        <f>IFERROR(VLOOKUP($H1915,#REF!,14,FALSE),0)</f>
        <v>0</v>
      </c>
      <c r="AU1915" s="42">
        <f>IFERROR(VLOOKUP($H1915,#REF!,15,FALSE),0)</f>
        <v>0</v>
      </c>
      <c r="AV1915" s="34">
        <f>IFERROR(VLOOKUP($H1915,#REF!,15,FALSE),0)</f>
        <v>0</v>
      </c>
      <c r="AW1915" s="34">
        <f>IFERROR(VLOOKUP($H1915,#REF!,16,FALSE),0)</f>
        <v>0</v>
      </c>
      <c r="AX1915" s="42">
        <f>IFERROR(VLOOKUP($H1915,#REF!,17,FALSE),0)</f>
        <v>0</v>
      </c>
    </row>
    <row r="1916" spans="1:50" x14ac:dyDescent="0.3">
      <c r="A1916" s="33" t="str">
        <f t="shared" si="116"/>
        <v>0</v>
      </c>
      <c r="B1916" s="33">
        <f>+'R&amp;E EXPORT'!B1715</f>
        <v>0</v>
      </c>
      <c r="C1916" t="str">
        <f>IFERROR(VLOOKUP(A1916,'MCSJ Export'!A:C,3,FALSE),"")</f>
        <v/>
      </c>
      <c r="D1916" s="37">
        <f t="shared" ca="1" si="117"/>
        <v>0</v>
      </c>
      <c r="E1916" s="37">
        <f t="shared" ca="1" si="118"/>
        <v>0</v>
      </c>
      <c r="F1916" s="37">
        <f t="shared" ca="1" si="119"/>
        <v>0</v>
      </c>
      <c r="G1916" s="37"/>
      <c r="H1916" s="33">
        <f>+'R&amp;E EXPORT'!A1715</f>
        <v>0</v>
      </c>
      <c r="I1916" s="34">
        <f>IFERROR(VLOOKUP($H1916,'Gen F Rev'!$A:$M,15,FALSE),0)</f>
        <v>0</v>
      </c>
      <c r="J1916" s="34">
        <f>IFERROR(VLOOKUP($H1916,'Gen F Rev'!$A:$M,16,FALSE),0)</f>
        <v>0</v>
      </c>
      <c r="K1916" s="42">
        <f>IFERROR(VLOOKUP($H1916,'Gen F Rev'!$A:$M,17,FALSE),0)</f>
        <v>0</v>
      </c>
      <c r="L1916" s="34">
        <f>IFERROR(VLOOKUP($H1916,'Gen F Exp'!$A:$E,15,FALSE),0)</f>
        <v>0</v>
      </c>
      <c r="M1916" s="34">
        <f>IFERROR(VLOOKUP($H1916,'Gen F Exp'!$A:$E,16,FALSE),0)</f>
        <v>0</v>
      </c>
      <c r="N1916" s="42">
        <f>IFERROR(VLOOKUP($H1916,'Gen F Exp'!$A:$E,17,FALSE),0)</f>
        <v>0</v>
      </c>
      <c r="O1916" s="34">
        <f>IFERROR(VLOOKUP($H1916,'Water F Rev'!$A:$L,15,FALSE),0)</f>
        <v>0</v>
      </c>
      <c r="P1916" s="34">
        <f>IFERROR(VLOOKUP($H1916,'Water F Rev'!$A:$L,16,FALSE),0)</f>
        <v>0</v>
      </c>
      <c r="Q1916" s="42">
        <f>IFERROR(VLOOKUP($H1916,'Water F Rev'!$A:$L,17,FALSE),0)</f>
        <v>0</v>
      </c>
      <c r="R1916" s="34">
        <f>IFERROR(VLOOKUP($H1916,'Water F Exp'!$A:$K,15,FALSE),0)</f>
        <v>0</v>
      </c>
      <c r="S1916" s="34">
        <f>IFERROR(VLOOKUP($H1916,'Water F Exp'!$A:$K,16,FALSE),0)</f>
        <v>0</v>
      </c>
      <c r="T1916" s="42">
        <f>IFERROR(VLOOKUP($H1916,'Water F Exp'!$A:$K,17,FALSE),0)</f>
        <v>0</v>
      </c>
      <c r="U1916" s="34">
        <f ca="1">IFERROR(VLOOKUP($H1916,'Sewer F Rev'!$A:$E,15,FALSE),0)</f>
        <v>0</v>
      </c>
      <c r="V1916" s="34">
        <f ca="1">IFERROR(VLOOKUP($H1916,'Sewer F Rev'!$A:$E,16,FALSE),0)</f>
        <v>0</v>
      </c>
      <c r="W1916" s="42">
        <f ca="1">IFERROR(VLOOKUP($H1916,'Sewer F Rev'!$A:$E,17,FALSE),0)</f>
        <v>0</v>
      </c>
      <c r="X1916" s="34">
        <f>IFERROR(VLOOKUP($H1916,'Sewer F Exp'!$A:$B,15,FALSE),0)</f>
        <v>0</v>
      </c>
      <c r="Y1916" s="34">
        <f>IFERROR(VLOOKUP($H1916,'Sewer F Exp'!$A:$B,16,FALSE),0)</f>
        <v>0</v>
      </c>
      <c r="Z1916" s="42">
        <f>IFERROR(VLOOKUP($H1916,'Sewer F Exp'!$A:$B,17,FALSE),0)</f>
        <v>0</v>
      </c>
      <c r="AA1916" s="34">
        <f>IFERROR(VLOOKUP($H1916,'Refuse F Rev'!$A:$E,15,FALSE),0)</f>
        <v>0</v>
      </c>
      <c r="AB1916" s="34">
        <f>IFERROR(VLOOKUP($H1916,'Refuse F Rev'!$A:$E,16,FALSE),0)</f>
        <v>0</v>
      </c>
      <c r="AC1916" s="42">
        <f>IFERROR(VLOOKUP($H1916,'Refuse F Rev'!$A:$E,17,FALSE),0)</f>
        <v>0</v>
      </c>
      <c r="AD1916" s="34">
        <f>IFERROR(VLOOKUP($H1916,'Refuse F Exp'!$A:$E,15,FALSE),0)</f>
        <v>0</v>
      </c>
      <c r="AE1916" s="34">
        <f>IFERROR(VLOOKUP($H1916,'Refuse F Exp'!$A:$E,16,FALSE),0)</f>
        <v>0</v>
      </c>
      <c r="AF1916" s="42">
        <f>IFERROR(VLOOKUP($H1916,'Refuse F Exp'!$A:$E,17,FALSE),0)</f>
        <v>0</v>
      </c>
      <c r="AG1916" s="34">
        <f>IFERROR(VLOOKUP($H1916,#REF!,10,FALSE),0)</f>
        <v>0</v>
      </c>
      <c r="AH1916" s="34">
        <f>IFERROR(VLOOKUP($H1916,#REF!,11,FALSE),0)</f>
        <v>0</v>
      </c>
      <c r="AI1916" s="42">
        <f>IFERROR(VLOOKUP($H1916,#REF!,12,FALSE),0)</f>
        <v>0</v>
      </c>
      <c r="AJ1916" s="34">
        <f>IFERROR(VLOOKUP($H1916,#REF!,10,FALSE),0)</f>
        <v>0</v>
      </c>
      <c r="AK1916" s="34">
        <f>IFERROR(VLOOKUP($H1916,#REF!,11,FALSE),0)</f>
        <v>0</v>
      </c>
      <c r="AL1916" s="42">
        <f>IFERROR(VLOOKUP($H1916,#REF!,12,FALSE),0)</f>
        <v>0</v>
      </c>
      <c r="AM1916" s="34">
        <f>IFERROR(VLOOKUP($H1916,#REF!,10,FALSE),0)</f>
        <v>0</v>
      </c>
      <c r="AN1916" s="34">
        <f>IFERROR(VLOOKUP($H1916,#REF!,11,FALSE),0)</f>
        <v>0</v>
      </c>
      <c r="AO1916" s="42">
        <f>IFERROR(VLOOKUP($H1916,#REF!,12,FALSE),0)</f>
        <v>0</v>
      </c>
      <c r="AP1916" s="34">
        <f>IFERROR(VLOOKUP($H1916,#REF!,10,FALSE),0)</f>
        <v>0</v>
      </c>
      <c r="AQ1916" s="34">
        <f>IFERROR(VLOOKUP($H1916,#REF!,11,FALSE),0)</f>
        <v>0</v>
      </c>
      <c r="AR1916" s="42">
        <f>IFERROR(VLOOKUP($H1916,#REF!,12,FALSE),0)</f>
        <v>0</v>
      </c>
      <c r="AS1916" s="34">
        <f>IFERROR(VLOOKUP($H1916,#REF!,13,FALSE),0)</f>
        <v>0</v>
      </c>
      <c r="AT1916" s="34">
        <f>IFERROR(VLOOKUP($H1916,#REF!,14,FALSE),0)</f>
        <v>0</v>
      </c>
      <c r="AU1916" s="42">
        <f>IFERROR(VLOOKUP($H1916,#REF!,15,FALSE),0)</f>
        <v>0</v>
      </c>
      <c r="AV1916" s="34">
        <f>IFERROR(VLOOKUP($H1916,#REF!,15,FALSE),0)</f>
        <v>0</v>
      </c>
      <c r="AW1916" s="34">
        <f>IFERROR(VLOOKUP($H1916,#REF!,16,FALSE),0)</f>
        <v>0</v>
      </c>
      <c r="AX1916" s="42">
        <f>IFERROR(VLOOKUP($H1916,#REF!,17,FALSE),0)</f>
        <v>0</v>
      </c>
    </row>
    <row r="1917" spans="1:50" x14ac:dyDescent="0.3">
      <c r="A1917" s="33" t="str">
        <f t="shared" si="116"/>
        <v>0</v>
      </c>
      <c r="B1917" s="33">
        <f>+'R&amp;E EXPORT'!B1716</f>
        <v>0</v>
      </c>
      <c r="C1917" t="str">
        <f>IFERROR(VLOOKUP(A1917,'MCSJ Export'!A:C,3,FALSE),"")</f>
        <v/>
      </c>
      <c r="D1917" s="37">
        <f t="shared" ca="1" si="117"/>
        <v>0</v>
      </c>
      <c r="E1917" s="37">
        <f t="shared" ca="1" si="118"/>
        <v>0</v>
      </c>
      <c r="F1917" s="37">
        <f t="shared" ca="1" si="119"/>
        <v>0</v>
      </c>
      <c r="G1917" s="37"/>
      <c r="H1917" s="33">
        <f>+'R&amp;E EXPORT'!A1716</f>
        <v>0</v>
      </c>
      <c r="I1917" s="34">
        <f>IFERROR(VLOOKUP($H1917,'Gen F Rev'!$A:$M,15,FALSE),0)</f>
        <v>0</v>
      </c>
      <c r="J1917" s="34">
        <f>IFERROR(VLOOKUP($H1917,'Gen F Rev'!$A:$M,16,FALSE),0)</f>
        <v>0</v>
      </c>
      <c r="K1917" s="42">
        <f>IFERROR(VLOOKUP($H1917,'Gen F Rev'!$A:$M,17,FALSE),0)</f>
        <v>0</v>
      </c>
      <c r="L1917" s="34">
        <f>IFERROR(VLOOKUP($H1917,'Gen F Exp'!$A:$E,15,FALSE),0)</f>
        <v>0</v>
      </c>
      <c r="M1917" s="34">
        <f>IFERROR(VLOOKUP($H1917,'Gen F Exp'!$A:$E,16,FALSE),0)</f>
        <v>0</v>
      </c>
      <c r="N1917" s="42">
        <f>IFERROR(VLOOKUP($H1917,'Gen F Exp'!$A:$E,17,FALSE),0)</f>
        <v>0</v>
      </c>
      <c r="O1917" s="34">
        <f>IFERROR(VLOOKUP($H1917,'Water F Rev'!$A:$L,15,FALSE),0)</f>
        <v>0</v>
      </c>
      <c r="P1917" s="34">
        <f>IFERROR(VLOOKUP($H1917,'Water F Rev'!$A:$L,16,FALSE),0)</f>
        <v>0</v>
      </c>
      <c r="Q1917" s="42">
        <f>IFERROR(VLOOKUP($H1917,'Water F Rev'!$A:$L,17,FALSE),0)</f>
        <v>0</v>
      </c>
      <c r="R1917" s="34">
        <f>IFERROR(VLOOKUP($H1917,'Water F Exp'!$A:$K,15,FALSE),0)</f>
        <v>0</v>
      </c>
      <c r="S1917" s="34">
        <f>IFERROR(VLOOKUP($H1917,'Water F Exp'!$A:$K,16,FALSE),0)</f>
        <v>0</v>
      </c>
      <c r="T1917" s="42">
        <f>IFERROR(VLOOKUP($H1917,'Water F Exp'!$A:$K,17,FALSE),0)</f>
        <v>0</v>
      </c>
      <c r="U1917" s="34">
        <f ca="1">IFERROR(VLOOKUP($H1917,'Sewer F Rev'!$A:$E,15,FALSE),0)</f>
        <v>0</v>
      </c>
      <c r="V1917" s="34">
        <f ca="1">IFERROR(VLOOKUP($H1917,'Sewer F Rev'!$A:$E,16,FALSE),0)</f>
        <v>0</v>
      </c>
      <c r="W1917" s="42">
        <f ca="1">IFERROR(VLOOKUP($H1917,'Sewer F Rev'!$A:$E,17,FALSE),0)</f>
        <v>0</v>
      </c>
      <c r="X1917" s="34">
        <f>IFERROR(VLOOKUP($H1917,'Sewer F Exp'!$A:$B,15,FALSE),0)</f>
        <v>0</v>
      </c>
      <c r="Y1917" s="34">
        <f>IFERROR(VLOOKUP($H1917,'Sewer F Exp'!$A:$B,16,FALSE),0)</f>
        <v>0</v>
      </c>
      <c r="Z1917" s="42">
        <f>IFERROR(VLOOKUP($H1917,'Sewer F Exp'!$A:$B,17,FALSE),0)</f>
        <v>0</v>
      </c>
      <c r="AA1917" s="34">
        <f>IFERROR(VLOOKUP($H1917,'Refuse F Rev'!$A:$E,15,FALSE),0)</f>
        <v>0</v>
      </c>
      <c r="AB1917" s="34">
        <f>IFERROR(VLOOKUP($H1917,'Refuse F Rev'!$A:$E,16,FALSE),0)</f>
        <v>0</v>
      </c>
      <c r="AC1917" s="42">
        <f>IFERROR(VLOOKUP($H1917,'Refuse F Rev'!$A:$E,17,FALSE),0)</f>
        <v>0</v>
      </c>
      <c r="AD1917" s="34">
        <f>IFERROR(VLOOKUP($H1917,'Refuse F Exp'!$A:$E,15,FALSE),0)</f>
        <v>0</v>
      </c>
      <c r="AE1917" s="34">
        <f>IFERROR(VLOOKUP($H1917,'Refuse F Exp'!$A:$E,16,FALSE),0)</f>
        <v>0</v>
      </c>
      <c r="AF1917" s="42">
        <f>IFERROR(VLOOKUP($H1917,'Refuse F Exp'!$A:$E,17,FALSE),0)</f>
        <v>0</v>
      </c>
      <c r="AG1917" s="34">
        <f>IFERROR(VLOOKUP($H1917,#REF!,10,FALSE),0)</f>
        <v>0</v>
      </c>
      <c r="AH1917" s="34">
        <f>IFERROR(VLOOKUP($H1917,#REF!,11,FALSE),0)</f>
        <v>0</v>
      </c>
      <c r="AI1917" s="42">
        <f>IFERROR(VLOOKUP($H1917,#REF!,12,FALSE),0)</f>
        <v>0</v>
      </c>
      <c r="AJ1917" s="34">
        <f>IFERROR(VLOOKUP($H1917,#REF!,10,FALSE),0)</f>
        <v>0</v>
      </c>
      <c r="AK1917" s="34">
        <f>IFERROR(VLOOKUP($H1917,#REF!,11,FALSE),0)</f>
        <v>0</v>
      </c>
      <c r="AL1917" s="42">
        <f>IFERROR(VLOOKUP($H1917,#REF!,12,FALSE),0)</f>
        <v>0</v>
      </c>
      <c r="AM1917" s="34">
        <f>IFERROR(VLOOKUP($H1917,#REF!,10,FALSE),0)</f>
        <v>0</v>
      </c>
      <c r="AN1917" s="34">
        <f>IFERROR(VLOOKUP($H1917,#REF!,11,FALSE),0)</f>
        <v>0</v>
      </c>
      <c r="AO1917" s="42">
        <f>IFERROR(VLOOKUP($H1917,#REF!,12,FALSE),0)</f>
        <v>0</v>
      </c>
      <c r="AP1917" s="34">
        <f>IFERROR(VLOOKUP($H1917,#REF!,10,FALSE),0)</f>
        <v>0</v>
      </c>
      <c r="AQ1917" s="34">
        <f>IFERROR(VLOOKUP($H1917,#REF!,11,FALSE),0)</f>
        <v>0</v>
      </c>
      <c r="AR1917" s="42">
        <f>IFERROR(VLOOKUP($H1917,#REF!,12,FALSE),0)</f>
        <v>0</v>
      </c>
      <c r="AS1917" s="34">
        <f>IFERROR(VLOOKUP($H1917,#REF!,13,FALSE),0)</f>
        <v>0</v>
      </c>
      <c r="AT1917" s="34">
        <f>IFERROR(VLOOKUP($H1917,#REF!,14,FALSE),0)</f>
        <v>0</v>
      </c>
      <c r="AU1917" s="42">
        <f>IFERROR(VLOOKUP($H1917,#REF!,15,FALSE),0)</f>
        <v>0</v>
      </c>
      <c r="AV1917" s="34">
        <f>IFERROR(VLOOKUP($H1917,#REF!,15,FALSE),0)</f>
        <v>0</v>
      </c>
      <c r="AW1917" s="34">
        <f>IFERROR(VLOOKUP($H1917,#REF!,16,FALSE),0)</f>
        <v>0</v>
      </c>
      <c r="AX1917" s="42">
        <f>IFERROR(VLOOKUP($H1917,#REF!,17,FALSE),0)</f>
        <v>0</v>
      </c>
    </row>
    <row r="1918" spans="1:50" x14ac:dyDescent="0.3">
      <c r="A1918" s="33" t="str">
        <f t="shared" si="116"/>
        <v>0</v>
      </c>
      <c r="B1918" s="33">
        <f>+'R&amp;E EXPORT'!B1717</f>
        <v>0</v>
      </c>
      <c r="C1918" t="str">
        <f>IFERROR(VLOOKUP(A1918,'MCSJ Export'!A:C,3,FALSE),"")</f>
        <v/>
      </c>
      <c r="D1918" s="37">
        <f t="shared" ca="1" si="117"/>
        <v>0</v>
      </c>
      <c r="E1918" s="37">
        <f t="shared" ca="1" si="118"/>
        <v>0</v>
      </c>
      <c r="F1918" s="37">
        <f t="shared" ca="1" si="119"/>
        <v>0</v>
      </c>
      <c r="G1918" s="37"/>
      <c r="H1918" s="33">
        <f>+'R&amp;E EXPORT'!A1717</f>
        <v>0</v>
      </c>
      <c r="I1918" s="34">
        <f>IFERROR(VLOOKUP($H1918,'Gen F Rev'!$A:$M,15,FALSE),0)</f>
        <v>0</v>
      </c>
      <c r="J1918" s="34">
        <f>IFERROR(VLOOKUP($H1918,'Gen F Rev'!$A:$M,16,FALSE),0)</f>
        <v>0</v>
      </c>
      <c r="K1918" s="42">
        <f>IFERROR(VLOOKUP($H1918,'Gen F Rev'!$A:$M,17,FALSE),0)</f>
        <v>0</v>
      </c>
      <c r="L1918" s="34">
        <f>IFERROR(VLOOKUP($H1918,'Gen F Exp'!$A:$E,15,FALSE),0)</f>
        <v>0</v>
      </c>
      <c r="M1918" s="34">
        <f>IFERROR(VLOOKUP($H1918,'Gen F Exp'!$A:$E,16,FALSE),0)</f>
        <v>0</v>
      </c>
      <c r="N1918" s="42">
        <f>IFERROR(VLOOKUP($H1918,'Gen F Exp'!$A:$E,17,FALSE),0)</f>
        <v>0</v>
      </c>
      <c r="O1918" s="34">
        <f>IFERROR(VLOOKUP($H1918,'Water F Rev'!$A:$L,15,FALSE),0)</f>
        <v>0</v>
      </c>
      <c r="P1918" s="34">
        <f>IFERROR(VLOOKUP($H1918,'Water F Rev'!$A:$L,16,FALSE),0)</f>
        <v>0</v>
      </c>
      <c r="Q1918" s="42">
        <f>IFERROR(VLOOKUP($H1918,'Water F Rev'!$A:$L,17,FALSE),0)</f>
        <v>0</v>
      </c>
      <c r="R1918" s="34">
        <f>IFERROR(VLOOKUP($H1918,'Water F Exp'!$A:$K,15,FALSE),0)</f>
        <v>0</v>
      </c>
      <c r="S1918" s="34">
        <f>IFERROR(VLOOKUP($H1918,'Water F Exp'!$A:$K,16,FALSE),0)</f>
        <v>0</v>
      </c>
      <c r="T1918" s="42">
        <f>IFERROR(VLOOKUP($H1918,'Water F Exp'!$A:$K,17,FALSE),0)</f>
        <v>0</v>
      </c>
      <c r="U1918" s="34">
        <f ca="1">IFERROR(VLOOKUP($H1918,'Sewer F Rev'!$A:$E,15,FALSE),0)</f>
        <v>0</v>
      </c>
      <c r="V1918" s="34">
        <f ca="1">IFERROR(VLOOKUP($H1918,'Sewer F Rev'!$A:$E,16,FALSE),0)</f>
        <v>0</v>
      </c>
      <c r="W1918" s="42">
        <f ca="1">IFERROR(VLOOKUP($H1918,'Sewer F Rev'!$A:$E,17,FALSE),0)</f>
        <v>0</v>
      </c>
      <c r="X1918" s="34">
        <f>IFERROR(VLOOKUP($H1918,'Sewer F Exp'!$A:$B,15,FALSE),0)</f>
        <v>0</v>
      </c>
      <c r="Y1918" s="34">
        <f>IFERROR(VLOOKUP($H1918,'Sewer F Exp'!$A:$B,16,FALSE),0)</f>
        <v>0</v>
      </c>
      <c r="Z1918" s="42">
        <f>IFERROR(VLOOKUP($H1918,'Sewer F Exp'!$A:$B,17,FALSE),0)</f>
        <v>0</v>
      </c>
      <c r="AA1918" s="34">
        <f>IFERROR(VLOOKUP($H1918,'Refuse F Rev'!$A:$E,15,FALSE),0)</f>
        <v>0</v>
      </c>
      <c r="AB1918" s="34">
        <f>IFERROR(VLOOKUP($H1918,'Refuse F Rev'!$A:$E,16,FALSE),0)</f>
        <v>0</v>
      </c>
      <c r="AC1918" s="42">
        <f>IFERROR(VLOOKUP($H1918,'Refuse F Rev'!$A:$E,17,FALSE),0)</f>
        <v>0</v>
      </c>
      <c r="AD1918" s="34">
        <f>IFERROR(VLOOKUP($H1918,'Refuse F Exp'!$A:$E,15,FALSE),0)</f>
        <v>0</v>
      </c>
      <c r="AE1918" s="34">
        <f>IFERROR(VLOOKUP($H1918,'Refuse F Exp'!$A:$E,16,FALSE),0)</f>
        <v>0</v>
      </c>
      <c r="AF1918" s="42">
        <f>IFERROR(VLOOKUP($H1918,'Refuse F Exp'!$A:$E,17,FALSE),0)</f>
        <v>0</v>
      </c>
      <c r="AG1918" s="34">
        <f>IFERROR(VLOOKUP($H1918,#REF!,10,FALSE),0)</f>
        <v>0</v>
      </c>
      <c r="AH1918" s="34">
        <f>IFERROR(VLOOKUP($H1918,#REF!,11,FALSE),0)</f>
        <v>0</v>
      </c>
      <c r="AI1918" s="42">
        <f>IFERROR(VLOOKUP($H1918,#REF!,12,FALSE),0)</f>
        <v>0</v>
      </c>
      <c r="AJ1918" s="34">
        <f>IFERROR(VLOOKUP($H1918,#REF!,10,FALSE),0)</f>
        <v>0</v>
      </c>
      <c r="AK1918" s="34">
        <f>IFERROR(VLOOKUP($H1918,#REF!,11,FALSE),0)</f>
        <v>0</v>
      </c>
      <c r="AL1918" s="42">
        <f>IFERROR(VLOOKUP($H1918,#REF!,12,FALSE),0)</f>
        <v>0</v>
      </c>
      <c r="AM1918" s="34">
        <f>IFERROR(VLOOKUP($H1918,#REF!,10,FALSE),0)</f>
        <v>0</v>
      </c>
      <c r="AN1918" s="34">
        <f>IFERROR(VLOOKUP($H1918,#REF!,11,FALSE),0)</f>
        <v>0</v>
      </c>
      <c r="AO1918" s="42">
        <f>IFERROR(VLOOKUP($H1918,#REF!,12,FALSE),0)</f>
        <v>0</v>
      </c>
      <c r="AP1918" s="34">
        <f>IFERROR(VLOOKUP($H1918,#REF!,10,FALSE),0)</f>
        <v>0</v>
      </c>
      <c r="AQ1918" s="34">
        <f>IFERROR(VLOOKUP($H1918,#REF!,11,FALSE),0)</f>
        <v>0</v>
      </c>
      <c r="AR1918" s="42">
        <f>IFERROR(VLOOKUP($H1918,#REF!,12,FALSE),0)</f>
        <v>0</v>
      </c>
      <c r="AS1918" s="34">
        <f>IFERROR(VLOOKUP($H1918,#REF!,13,FALSE),0)</f>
        <v>0</v>
      </c>
      <c r="AT1918" s="34">
        <f>IFERROR(VLOOKUP($H1918,#REF!,14,FALSE),0)</f>
        <v>0</v>
      </c>
      <c r="AU1918" s="42">
        <f>IFERROR(VLOOKUP($H1918,#REF!,15,FALSE),0)</f>
        <v>0</v>
      </c>
      <c r="AV1918" s="34">
        <f>IFERROR(VLOOKUP($H1918,#REF!,15,FALSE),0)</f>
        <v>0</v>
      </c>
      <c r="AW1918" s="34">
        <f>IFERROR(VLOOKUP($H1918,#REF!,16,FALSE),0)</f>
        <v>0</v>
      </c>
      <c r="AX1918" s="42">
        <f>IFERROR(VLOOKUP($H1918,#REF!,17,FALSE),0)</f>
        <v>0</v>
      </c>
    </row>
    <row r="1919" spans="1:50" x14ac:dyDescent="0.3">
      <c r="A1919" s="33" t="str">
        <f t="shared" si="116"/>
        <v>0</v>
      </c>
      <c r="B1919" s="33">
        <f>+'R&amp;E EXPORT'!B1718</f>
        <v>0</v>
      </c>
      <c r="C1919" t="str">
        <f>IFERROR(VLOOKUP(A1919,'MCSJ Export'!A:C,3,FALSE),"")</f>
        <v/>
      </c>
      <c r="D1919" s="37">
        <f t="shared" ca="1" si="117"/>
        <v>0</v>
      </c>
      <c r="E1919" s="37">
        <f t="shared" ca="1" si="118"/>
        <v>0</v>
      </c>
      <c r="F1919" s="37">
        <f t="shared" ca="1" si="119"/>
        <v>0</v>
      </c>
      <c r="G1919" s="37"/>
      <c r="H1919" s="33">
        <f>+'R&amp;E EXPORT'!A1718</f>
        <v>0</v>
      </c>
      <c r="I1919" s="34">
        <f>IFERROR(VLOOKUP($H1919,'Gen F Rev'!$A:$M,15,FALSE),0)</f>
        <v>0</v>
      </c>
      <c r="J1919" s="34">
        <f>IFERROR(VLOOKUP($H1919,'Gen F Rev'!$A:$M,16,FALSE),0)</f>
        <v>0</v>
      </c>
      <c r="K1919" s="42">
        <f>IFERROR(VLOOKUP($H1919,'Gen F Rev'!$A:$M,17,FALSE),0)</f>
        <v>0</v>
      </c>
      <c r="L1919" s="34">
        <f>IFERROR(VLOOKUP($H1919,'Gen F Exp'!$A:$E,15,FALSE),0)</f>
        <v>0</v>
      </c>
      <c r="M1919" s="34">
        <f>IFERROR(VLOOKUP($H1919,'Gen F Exp'!$A:$E,16,FALSE),0)</f>
        <v>0</v>
      </c>
      <c r="N1919" s="42">
        <f>IFERROR(VLOOKUP($H1919,'Gen F Exp'!$A:$E,17,FALSE),0)</f>
        <v>0</v>
      </c>
      <c r="O1919" s="34">
        <f>IFERROR(VLOOKUP($H1919,'Water F Rev'!$A:$L,15,FALSE),0)</f>
        <v>0</v>
      </c>
      <c r="P1919" s="34">
        <f>IFERROR(VLOOKUP($H1919,'Water F Rev'!$A:$L,16,FALSE),0)</f>
        <v>0</v>
      </c>
      <c r="Q1919" s="42">
        <f>IFERROR(VLOOKUP($H1919,'Water F Rev'!$A:$L,17,FALSE),0)</f>
        <v>0</v>
      </c>
      <c r="R1919" s="34">
        <f>IFERROR(VLOOKUP($H1919,'Water F Exp'!$A:$K,15,FALSE),0)</f>
        <v>0</v>
      </c>
      <c r="S1919" s="34">
        <f>IFERROR(VLOOKUP($H1919,'Water F Exp'!$A:$K,16,FALSE),0)</f>
        <v>0</v>
      </c>
      <c r="T1919" s="42">
        <f>IFERROR(VLOOKUP($H1919,'Water F Exp'!$A:$K,17,FALSE),0)</f>
        <v>0</v>
      </c>
      <c r="U1919" s="34">
        <f ca="1">IFERROR(VLOOKUP($H1919,'Sewer F Rev'!$A:$E,15,FALSE),0)</f>
        <v>0</v>
      </c>
      <c r="V1919" s="34">
        <f ca="1">IFERROR(VLOOKUP($H1919,'Sewer F Rev'!$A:$E,16,FALSE),0)</f>
        <v>0</v>
      </c>
      <c r="W1919" s="42">
        <f ca="1">IFERROR(VLOOKUP($H1919,'Sewer F Rev'!$A:$E,17,FALSE),0)</f>
        <v>0</v>
      </c>
      <c r="X1919" s="34">
        <f>IFERROR(VLOOKUP($H1919,'Sewer F Exp'!$A:$B,15,FALSE),0)</f>
        <v>0</v>
      </c>
      <c r="Y1919" s="34">
        <f>IFERROR(VLOOKUP($H1919,'Sewer F Exp'!$A:$B,16,FALSE),0)</f>
        <v>0</v>
      </c>
      <c r="Z1919" s="42">
        <f>IFERROR(VLOOKUP($H1919,'Sewer F Exp'!$A:$B,17,FALSE),0)</f>
        <v>0</v>
      </c>
      <c r="AA1919" s="34">
        <f>IFERROR(VLOOKUP($H1919,'Refuse F Rev'!$A:$E,15,FALSE),0)</f>
        <v>0</v>
      </c>
      <c r="AB1919" s="34">
        <f>IFERROR(VLOOKUP($H1919,'Refuse F Rev'!$A:$E,16,FALSE),0)</f>
        <v>0</v>
      </c>
      <c r="AC1919" s="42">
        <f>IFERROR(VLOOKUP($H1919,'Refuse F Rev'!$A:$E,17,FALSE),0)</f>
        <v>0</v>
      </c>
      <c r="AD1919" s="34">
        <f>IFERROR(VLOOKUP($H1919,'Refuse F Exp'!$A:$E,15,FALSE),0)</f>
        <v>0</v>
      </c>
      <c r="AE1919" s="34">
        <f>IFERROR(VLOOKUP($H1919,'Refuse F Exp'!$A:$E,16,FALSE),0)</f>
        <v>0</v>
      </c>
      <c r="AF1919" s="42">
        <f>IFERROR(VLOOKUP($H1919,'Refuse F Exp'!$A:$E,17,FALSE),0)</f>
        <v>0</v>
      </c>
      <c r="AG1919" s="34">
        <f>IFERROR(VLOOKUP($H1919,#REF!,10,FALSE),0)</f>
        <v>0</v>
      </c>
      <c r="AH1919" s="34">
        <f>IFERROR(VLOOKUP($H1919,#REF!,11,FALSE),0)</f>
        <v>0</v>
      </c>
      <c r="AI1919" s="42">
        <f>IFERROR(VLOOKUP($H1919,#REF!,12,FALSE),0)</f>
        <v>0</v>
      </c>
      <c r="AJ1919" s="34">
        <f>IFERROR(VLOOKUP($H1919,#REF!,10,FALSE),0)</f>
        <v>0</v>
      </c>
      <c r="AK1919" s="34">
        <f>IFERROR(VLOOKUP($H1919,#REF!,11,FALSE),0)</f>
        <v>0</v>
      </c>
      <c r="AL1919" s="42">
        <f>IFERROR(VLOOKUP($H1919,#REF!,12,FALSE),0)</f>
        <v>0</v>
      </c>
      <c r="AM1919" s="34">
        <f>IFERROR(VLOOKUP($H1919,#REF!,10,FALSE),0)</f>
        <v>0</v>
      </c>
      <c r="AN1919" s="34">
        <f>IFERROR(VLOOKUP($H1919,#REF!,11,FALSE),0)</f>
        <v>0</v>
      </c>
      <c r="AO1919" s="42">
        <f>IFERROR(VLOOKUP($H1919,#REF!,12,FALSE),0)</f>
        <v>0</v>
      </c>
      <c r="AP1919" s="34">
        <f>IFERROR(VLOOKUP($H1919,#REF!,10,FALSE),0)</f>
        <v>0</v>
      </c>
      <c r="AQ1919" s="34">
        <f>IFERROR(VLOOKUP($H1919,#REF!,11,FALSE),0)</f>
        <v>0</v>
      </c>
      <c r="AR1919" s="42">
        <f>IFERROR(VLOOKUP($H1919,#REF!,12,FALSE),0)</f>
        <v>0</v>
      </c>
      <c r="AS1919" s="34">
        <f>IFERROR(VLOOKUP($H1919,#REF!,13,FALSE),0)</f>
        <v>0</v>
      </c>
      <c r="AT1919" s="34">
        <f>IFERROR(VLOOKUP($H1919,#REF!,14,FALSE),0)</f>
        <v>0</v>
      </c>
      <c r="AU1919" s="42">
        <f>IFERROR(VLOOKUP($H1919,#REF!,15,FALSE),0)</f>
        <v>0</v>
      </c>
      <c r="AV1919" s="34">
        <f>IFERROR(VLOOKUP($H1919,#REF!,15,FALSE),0)</f>
        <v>0</v>
      </c>
      <c r="AW1919" s="34">
        <f>IFERROR(VLOOKUP($H1919,#REF!,16,FALSE),0)</f>
        <v>0</v>
      </c>
      <c r="AX1919" s="42">
        <f>IFERROR(VLOOKUP($H1919,#REF!,17,FALSE),0)</f>
        <v>0</v>
      </c>
    </row>
    <row r="1920" spans="1:50" x14ac:dyDescent="0.3">
      <c r="A1920" s="33" t="str">
        <f t="shared" si="116"/>
        <v>0</v>
      </c>
      <c r="B1920" s="33">
        <f>+'R&amp;E EXPORT'!B1719</f>
        <v>0</v>
      </c>
      <c r="C1920" t="str">
        <f>IFERROR(VLOOKUP(A1920,'MCSJ Export'!A:C,3,FALSE),"")</f>
        <v/>
      </c>
      <c r="D1920" s="37">
        <f t="shared" ca="1" si="117"/>
        <v>0</v>
      </c>
      <c r="E1920" s="37">
        <f t="shared" ca="1" si="118"/>
        <v>0</v>
      </c>
      <c r="F1920" s="37">
        <f t="shared" ca="1" si="119"/>
        <v>0</v>
      </c>
      <c r="G1920" s="37"/>
      <c r="H1920" s="33">
        <f>+'R&amp;E EXPORT'!A1719</f>
        <v>0</v>
      </c>
      <c r="I1920" s="34">
        <f>IFERROR(VLOOKUP($H1920,'Gen F Rev'!$A:$M,15,FALSE),0)</f>
        <v>0</v>
      </c>
      <c r="J1920" s="34">
        <f>IFERROR(VLOOKUP($H1920,'Gen F Rev'!$A:$M,16,FALSE),0)</f>
        <v>0</v>
      </c>
      <c r="K1920" s="42">
        <f>IFERROR(VLOOKUP($H1920,'Gen F Rev'!$A:$M,17,FALSE),0)</f>
        <v>0</v>
      </c>
      <c r="L1920" s="34">
        <f>IFERROR(VLOOKUP($H1920,'Gen F Exp'!$A:$E,15,FALSE),0)</f>
        <v>0</v>
      </c>
      <c r="M1920" s="34">
        <f>IFERROR(VLOOKUP($H1920,'Gen F Exp'!$A:$E,16,FALSE),0)</f>
        <v>0</v>
      </c>
      <c r="N1920" s="42">
        <f>IFERROR(VLOOKUP($H1920,'Gen F Exp'!$A:$E,17,FALSE),0)</f>
        <v>0</v>
      </c>
      <c r="O1920" s="34">
        <f>IFERROR(VLOOKUP($H1920,'Water F Rev'!$A:$L,15,FALSE),0)</f>
        <v>0</v>
      </c>
      <c r="P1920" s="34">
        <f>IFERROR(VLOOKUP($H1920,'Water F Rev'!$A:$L,16,FALSE),0)</f>
        <v>0</v>
      </c>
      <c r="Q1920" s="42">
        <f>IFERROR(VLOOKUP($H1920,'Water F Rev'!$A:$L,17,FALSE),0)</f>
        <v>0</v>
      </c>
      <c r="R1920" s="34">
        <f>IFERROR(VLOOKUP($H1920,'Water F Exp'!$A:$K,15,FALSE),0)</f>
        <v>0</v>
      </c>
      <c r="S1920" s="34">
        <f>IFERROR(VLOOKUP($H1920,'Water F Exp'!$A:$K,16,FALSE),0)</f>
        <v>0</v>
      </c>
      <c r="T1920" s="42">
        <f>IFERROR(VLOOKUP($H1920,'Water F Exp'!$A:$K,17,FALSE),0)</f>
        <v>0</v>
      </c>
      <c r="U1920" s="34">
        <f ca="1">IFERROR(VLOOKUP($H1920,'Sewer F Rev'!$A:$E,15,FALSE),0)</f>
        <v>0</v>
      </c>
      <c r="V1920" s="34">
        <f ca="1">IFERROR(VLOOKUP($H1920,'Sewer F Rev'!$A:$E,16,FALSE),0)</f>
        <v>0</v>
      </c>
      <c r="W1920" s="42">
        <f ca="1">IFERROR(VLOOKUP($H1920,'Sewer F Rev'!$A:$E,17,FALSE),0)</f>
        <v>0</v>
      </c>
      <c r="X1920" s="34">
        <f>IFERROR(VLOOKUP($H1920,'Sewer F Exp'!$A:$B,15,FALSE),0)</f>
        <v>0</v>
      </c>
      <c r="Y1920" s="34">
        <f>IFERROR(VLOOKUP($H1920,'Sewer F Exp'!$A:$B,16,FALSE),0)</f>
        <v>0</v>
      </c>
      <c r="Z1920" s="42">
        <f>IFERROR(VLOOKUP($H1920,'Sewer F Exp'!$A:$B,17,FALSE),0)</f>
        <v>0</v>
      </c>
      <c r="AA1920" s="34">
        <f>IFERROR(VLOOKUP($H1920,'Refuse F Rev'!$A:$E,15,FALSE),0)</f>
        <v>0</v>
      </c>
      <c r="AB1920" s="34">
        <f>IFERROR(VLOOKUP($H1920,'Refuse F Rev'!$A:$E,16,FALSE),0)</f>
        <v>0</v>
      </c>
      <c r="AC1920" s="42">
        <f>IFERROR(VLOOKUP($H1920,'Refuse F Rev'!$A:$E,17,FALSE),0)</f>
        <v>0</v>
      </c>
      <c r="AD1920" s="34">
        <f>IFERROR(VLOOKUP($H1920,'Refuse F Exp'!$A:$E,15,FALSE),0)</f>
        <v>0</v>
      </c>
      <c r="AE1920" s="34">
        <f>IFERROR(VLOOKUP($H1920,'Refuse F Exp'!$A:$E,16,FALSE),0)</f>
        <v>0</v>
      </c>
      <c r="AF1920" s="42">
        <f>IFERROR(VLOOKUP($H1920,'Refuse F Exp'!$A:$E,17,FALSE),0)</f>
        <v>0</v>
      </c>
      <c r="AG1920" s="34">
        <f>IFERROR(VLOOKUP($H1920,#REF!,10,FALSE),0)</f>
        <v>0</v>
      </c>
      <c r="AH1920" s="34">
        <f>IFERROR(VLOOKUP($H1920,#REF!,11,FALSE),0)</f>
        <v>0</v>
      </c>
      <c r="AI1920" s="42">
        <f>IFERROR(VLOOKUP($H1920,#REF!,12,FALSE),0)</f>
        <v>0</v>
      </c>
      <c r="AJ1920" s="34">
        <f>IFERROR(VLOOKUP($H1920,#REF!,10,FALSE),0)</f>
        <v>0</v>
      </c>
      <c r="AK1920" s="34">
        <f>IFERROR(VLOOKUP($H1920,#REF!,11,FALSE),0)</f>
        <v>0</v>
      </c>
      <c r="AL1920" s="42">
        <f>IFERROR(VLOOKUP($H1920,#REF!,12,FALSE),0)</f>
        <v>0</v>
      </c>
      <c r="AM1920" s="34">
        <f>IFERROR(VLOOKUP($H1920,#REF!,10,FALSE),0)</f>
        <v>0</v>
      </c>
      <c r="AN1920" s="34">
        <f>IFERROR(VLOOKUP($H1920,#REF!,11,FALSE),0)</f>
        <v>0</v>
      </c>
      <c r="AO1920" s="42">
        <f>IFERROR(VLOOKUP($H1920,#REF!,12,FALSE),0)</f>
        <v>0</v>
      </c>
      <c r="AP1920" s="34">
        <f>IFERROR(VLOOKUP($H1920,#REF!,10,FALSE),0)</f>
        <v>0</v>
      </c>
      <c r="AQ1920" s="34">
        <f>IFERROR(VLOOKUP($H1920,#REF!,11,FALSE),0)</f>
        <v>0</v>
      </c>
      <c r="AR1920" s="42">
        <f>IFERROR(VLOOKUP($H1920,#REF!,12,FALSE),0)</f>
        <v>0</v>
      </c>
      <c r="AS1920" s="34">
        <f>IFERROR(VLOOKUP($H1920,#REF!,13,FALSE),0)</f>
        <v>0</v>
      </c>
      <c r="AT1920" s="34">
        <f>IFERROR(VLOOKUP($H1920,#REF!,14,FALSE),0)</f>
        <v>0</v>
      </c>
      <c r="AU1920" s="42">
        <f>IFERROR(VLOOKUP($H1920,#REF!,15,FALSE),0)</f>
        <v>0</v>
      </c>
      <c r="AV1920" s="34">
        <f>IFERROR(VLOOKUP($H1920,#REF!,15,FALSE),0)</f>
        <v>0</v>
      </c>
      <c r="AW1920" s="34">
        <f>IFERROR(VLOOKUP($H1920,#REF!,16,FALSE),0)</f>
        <v>0</v>
      </c>
      <c r="AX1920" s="42">
        <f>IFERROR(VLOOKUP($H1920,#REF!,17,FALSE),0)</f>
        <v>0</v>
      </c>
    </row>
    <row r="1921" spans="1:50" x14ac:dyDescent="0.3">
      <c r="A1921" s="33" t="str">
        <f t="shared" si="116"/>
        <v>0</v>
      </c>
      <c r="B1921" s="33">
        <f>+'R&amp;E EXPORT'!B1720</f>
        <v>0</v>
      </c>
      <c r="C1921" t="str">
        <f>IFERROR(VLOOKUP(A1921,'MCSJ Export'!A:C,3,FALSE),"")</f>
        <v/>
      </c>
      <c r="D1921" s="37">
        <f t="shared" ca="1" si="117"/>
        <v>0</v>
      </c>
      <c r="E1921" s="37">
        <f t="shared" ca="1" si="118"/>
        <v>0</v>
      </c>
      <c r="F1921" s="37">
        <f t="shared" ca="1" si="119"/>
        <v>0</v>
      </c>
      <c r="G1921" s="37"/>
      <c r="H1921" s="33">
        <f>+'R&amp;E EXPORT'!A1720</f>
        <v>0</v>
      </c>
      <c r="I1921" s="34">
        <f>IFERROR(VLOOKUP($H1921,'Gen F Rev'!$A:$M,15,FALSE),0)</f>
        <v>0</v>
      </c>
      <c r="J1921" s="34">
        <f>IFERROR(VLOOKUP($H1921,'Gen F Rev'!$A:$M,16,FALSE),0)</f>
        <v>0</v>
      </c>
      <c r="K1921" s="42">
        <f>IFERROR(VLOOKUP($H1921,'Gen F Rev'!$A:$M,17,FALSE),0)</f>
        <v>0</v>
      </c>
      <c r="L1921" s="34">
        <f>IFERROR(VLOOKUP($H1921,'Gen F Exp'!$A:$E,15,FALSE),0)</f>
        <v>0</v>
      </c>
      <c r="M1921" s="34">
        <f>IFERROR(VLOOKUP($H1921,'Gen F Exp'!$A:$E,16,FALSE),0)</f>
        <v>0</v>
      </c>
      <c r="N1921" s="42">
        <f>IFERROR(VLOOKUP($H1921,'Gen F Exp'!$A:$E,17,FALSE),0)</f>
        <v>0</v>
      </c>
      <c r="O1921" s="34">
        <f>IFERROR(VLOOKUP($H1921,'Water F Rev'!$A:$L,15,FALSE),0)</f>
        <v>0</v>
      </c>
      <c r="P1921" s="34">
        <f>IFERROR(VLOOKUP($H1921,'Water F Rev'!$A:$L,16,FALSE),0)</f>
        <v>0</v>
      </c>
      <c r="Q1921" s="42">
        <f>IFERROR(VLOOKUP($H1921,'Water F Rev'!$A:$L,17,FALSE),0)</f>
        <v>0</v>
      </c>
      <c r="R1921" s="34">
        <f>IFERROR(VLOOKUP($H1921,'Water F Exp'!$A:$K,15,FALSE),0)</f>
        <v>0</v>
      </c>
      <c r="S1921" s="34">
        <f>IFERROR(VLOOKUP($H1921,'Water F Exp'!$A:$K,16,FALSE),0)</f>
        <v>0</v>
      </c>
      <c r="T1921" s="42">
        <f>IFERROR(VLOOKUP($H1921,'Water F Exp'!$A:$K,17,FALSE),0)</f>
        <v>0</v>
      </c>
      <c r="U1921" s="34">
        <f ca="1">IFERROR(VLOOKUP($H1921,'Sewer F Rev'!$A:$E,15,FALSE),0)</f>
        <v>0</v>
      </c>
      <c r="V1921" s="34">
        <f ca="1">IFERROR(VLOOKUP($H1921,'Sewer F Rev'!$A:$E,16,FALSE),0)</f>
        <v>0</v>
      </c>
      <c r="W1921" s="42">
        <f ca="1">IFERROR(VLOOKUP($H1921,'Sewer F Rev'!$A:$E,17,FALSE),0)</f>
        <v>0</v>
      </c>
      <c r="X1921" s="34">
        <f>IFERROR(VLOOKUP($H1921,'Sewer F Exp'!$A:$B,15,FALSE),0)</f>
        <v>0</v>
      </c>
      <c r="Y1921" s="34">
        <f>IFERROR(VLOOKUP($H1921,'Sewer F Exp'!$A:$B,16,FALSE),0)</f>
        <v>0</v>
      </c>
      <c r="Z1921" s="42">
        <f>IFERROR(VLOOKUP($H1921,'Sewer F Exp'!$A:$B,17,FALSE),0)</f>
        <v>0</v>
      </c>
      <c r="AA1921" s="34">
        <f>IFERROR(VLOOKUP($H1921,'Refuse F Rev'!$A:$E,15,FALSE),0)</f>
        <v>0</v>
      </c>
      <c r="AB1921" s="34">
        <f>IFERROR(VLOOKUP($H1921,'Refuse F Rev'!$A:$E,16,FALSE),0)</f>
        <v>0</v>
      </c>
      <c r="AC1921" s="42">
        <f>IFERROR(VLOOKUP($H1921,'Refuse F Rev'!$A:$E,17,FALSE),0)</f>
        <v>0</v>
      </c>
      <c r="AD1921" s="34">
        <f>IFERROR(VLOOKUP($H1921,'Refuse F Exp'!$A:$E,15,FALSE),0)</f>
        <v>0</v>
      </c>
      <c r="AE1921" s="34">
        <f>IFERROR(VLOOKUP($H1921,'Refuse F Exp'!$A:$E,16,FALSE),0)</f>
        <v>0</v>
      </c>
      <c r="AF1921" s="42">
        <f>IFERROR(VLOOKUP($H1921,'Refuse F Exp'!$A:$E,17,FALSE),0)</f>
        <v>0</v>
      </c>
      <c r="AG1921" s="34">
        <f>IFERROR(VLOOKUP($H1921,#REF!,10,FALSE),0)</f>
        <v>0</v>
      </c>
      <c r="AH1921" s="34">
        <f>IFERROR(VLOOKUP($H1921,#REF!,11,FALSE),0)</f>
        <v>0</v>
      </c>
      <c r="AI1921" s="42">
        <f>IFERROR(VLOOKUP($H1921,#REF!,12,FALSE),0)</f>
        <v>0</v>
      </c>
      <c r="AJ1921" s="34">
        <f>IFERROR(VLOOKUP($H1921,#REF!,10,FALSE),0)</f>
        <v>0</v>
      </c>
      <c r="AK1921" s="34">
        <f>IFERROR(VLOOKUP($H1921,#REF!,11,FALSE),0)</f>
        <v>0</v>
      </c>
      <c r="AL1921" s="42">
        <f>IFERROR(VLOOKUP($H1921,#REF!,12,FALSE),0)</f>
        <v>0</v>
      </c>
      <c r="AM1921" s="34">
        <f>IFERROR(VLOOKUP($H1921,#REF!,10,FALSE),0)</f>
        <v>0</v>
      </c>
      <c r="AN1921" s="34">
        <f>IFERROR(VLOOKUP($H1921,#REF!,11,FALSE),0)</f>
        <v>0</v>
      </c>
      <c r="AO1921" s="42">
        <f>IFERROR(VLOOKUP($H1921,#REF!,12,FALSE),0)</f>
        <v>0</v>
      </c>
      <c r="AP1921" s="34">
        <f>IFERROR(VLOOKUP($H1921,#REF!,10,FALSE),0)</f>
        <v>0</v>
      </c>
      <c r="AQ1921" s="34">
        <f>IFERROR(VLOOKUP($H1921,#REF!,11,FALSE),0)</f>
        <v>0</v>
      </c>
      <c r="AR1921" s="42">
        <f>IFERROR(VLOOKUP($H1921,#REF!,12,FALSE),0)</f>
        <v>0</v>
      </c>
      <c r="AS1921" s="34">
        <f>IFERROR(VLOOKUP($H1921,#REF!,13,FALSE),0)</f>
        <v>0</v>
      </c>
      <c r="AT1921" s="34">
        <f>IFERROR(VLOOKUP($H1921,#REF!,14,FALSE),0)</f>
        <v>0</v>
      </c>
      <c r="AU1921" s="42">
        <f>IFERROR(VLOOKUP($H1921,#REF!,15,FALSE),0)</f>
        <v>0</v>
      </c>
      <c r="AV1921" s="34">
        <f>IFERROR(VLOOKUP($H1921,#REF!,15,FALSE),0)</f>
        <v>0</v>
      </c>
      <c r="AW1921" s="34">
        <f>IFERROR(VLOOKUP($H1921,#REF!,16,FALSE),0)</f>
        <v>0</v>
      </c>
      <c r="AX1921" s="42">
        <f>IFERROR(VLOOKUP($H1921,#REF!,17,FALSE),0)</f>
        <v>0</v>
      </c>
    </row>
    <row r="1922" spans="1:50" x14ac:dyDescent="0.3">
      <c r="A1922" s="33" t="str">
        <f t="shared" si="116"/>
        <v>0</v>
      </c>
      <c r="B1922" s="33">
        <f>+'R&amp;E EXPORT'!B1721</f>
        <v>0</v>
      </c>
      <c r="C1922" t="str">
        <f>IFERROR(VLOOKUP(A1922,'MCSJ Export'!A:C,3,FALSE),"")</f>
        <v/>
      </c>
      <c r="D1922" s="37">
        <f t="shared" ca="1" si="117"/>
        <v>0</v>
      </c>
      <c r="E1922" s="37">
        <f t="shared" ca="1" si="118"/>
        <v>0</v>
      </c>
      <c r="F1922" s="37">
        <f t="shared" ca="1" si="119"/>
        <v>0</v>
      </c>
      <c r="G1922" s="37"/>
      <c r="H1922" s="33">
        <f>+'R&amp;E EXPORT'!A1721</f>
        <v>0</v>
      </c>
      <c r="I1922" s="34">
        <f>IFERROR(VLOOKUP($H1922,'Gen F Rev'!$A:$M,15,FALSE),0)</f>
        <v>0</v>
      </c>
      <c r="J1922" s="34">
        <f>IFERROR(VLOOKUP($H1922,'Gen F Rev'!$A:$M,16,FALSE),0)</f>
        <v>0</v>
      </c>
      <c r="K1922" s="42">
        <f>IFERROR(VLOOKUP($H1922,'Gen F Rev'!$A:$M,17,FALSE),0)</f>
        <v>0</v>
      </c>
      <c r="L1922" s="34">
        <f>IFERROR(VLOOKUP($H1922,'Gen F Exp'!$A:$E,15,FALSE),0)</f>
        <v>0</v>
      </c>
      <c r="M1922" s="34">
        <f>IFERROR(VLOOKUP($H1922,'Gen F Exp'!$A:$E,16,FALSE),0)</f>
        <v>0</v>
      </c>
      <c r="N1922" s="42">
        <f>IFERROR(VLOOKUP($H1922,'Gen F Exp'!$A:$E,17,FALSE),0)</f>
        <v>0</v>
      </c>
      <c r="O1922" s="34">
        <f>IFERROR(VLOOKUP($H1922,'Water F Rev'!$A:$L,15,FALSE),0)</f>
        <v>0</v>
      </c>
      <c r="P1922" s="34">
        <f>IFERROR(VLOOKUP($H1922,'Water F Rev'!$A:$L,16,FALSE),0)</f>
        <v>0</v>
      </c>
      <c r="Q1922" s="42">
        <f>IFERROR(VLOOKUP($H1922,'Water F Rev'!$A:$L,17,FALSE),0)</f>
        <v>0</v>
      </c>
      <c r="R1922" s="34">
        <f>IFERROR(VLOOKUP($H1922,'Water F Exp'!$A:$K,15,FALSE),0)</f>
        <v>0</v>
      </c>
      <c r="S1922" s="34">
        <f>IFERROR(VLOOKUP($H1922,'Water F Exp'!$A:$K,16,FALSE),0)</f>
        <v>0</v>
      </c>
      <c r="T1922" s="42">
        <f>IFERROR(VLOOKUP($H1922,'Water F Exp'!$A:$K,17,FALSE),0)</f>
        <v>0</v>
      </c>
      <c r="U1922" s="34">
        <f ca="1">IFERROR(VLOOKUP($H1922,'Sewer F Rev'!$A:$E,15,FALSE),0)</f>
        <v>0</v>
      </c>
      <c r="V1922" s="34">
        <f ca="1">IFERROR(VLOOKUP($H1922,'Sewer F Rev'!$A:$E,16,FALSE),0)</f>
        <v>0</v>
      </c>
      <c r="W1922" s="42">
        <f ca="1">IFERROR(VLOOKUP($H1922,'Sewer F Rev'!$A:$E,17,FALSE),0)</f>
        <v>0</v>
      </c>
      <c r="X1922" s="34">
        <f>IFERROR(VLOOKUP($H1922,'Sewer F Exp'!$A:$B,15,FALSE),0)</f>
        <v>0</v>
      </c>
      <c r="Y1922" s="34">
        <f>IFERROR(VLOOKUP($H1922,'Sewer F Exp'!$A:$B,16,FALSE),0)</f>
        <v>0</v>
      </c>
      <c r="Z1922" s="42">
        <f>IFERROR(VLOOKUP($H1922,'Sewer F Exp'!$A:$B,17,FALSE),0)</f>
        <v>0</v>
      </c>
      <c r="AA1922" s="34">
        <f>IFERROR(VLOOKUP($H1922,'Refuse F Rev'!$A:$E,15,FALSE),0)</f>
        <v>0</v>
      </c>
      <c r="AB1922" s="34">
        <f>IFERROR(VLOOKUP($H1922,'Refuse F Rev'!$A:$E,16,FALSE),0)</f>
        <v>0</v>
      </c>
      <c r="AC1922" s="42">
        <f>IFERROR(VLOOKUP($H1922,'Refuse F Rev'!$A:$E,17,FALSE),0)</f>
        <v>0</v>
      </c>
      <c r="AD1922" s="34">
        <f>IFERROR(VLOOKUP($H1922,'Refuse F Exp'!$A:$E,15,FALSE),0)</f>
        <v>0</v>
      </c>
      <c r="AE1922" s="34">
        <f>IFERROR(VLOOKUP($H1922,'Refuse F Exp'!$A:$E,16,FALSE),0)</f>
        <v>0</v>
      </c>
      <c r="AF1922" s="42">
        <f>IFERROR(VLOOKUP($H1922,'Refuse F Exp'!$A:$E,17,FALSE),0)</f>
        <v>0</v>
      </c>
      <c r="AG1922" s="34">
        <f>IFERROR(VLOOKUP($H1922,#REF!,10,FALSE),0)</f>
        <v>0</v>
      </c>
      <c r="AH1922" s="34">
        <f>IFERROR(VLOOKUP($H1922,#REF!,11,FALSE),0)</f>
        <v>0</v>
      </c>
      <c r="AI1922" s="42">
        <f>IFERROR(VLOOKUP($H1922,#REF!,12,FALSE),0)</f>
        <v>0</v>
      </c>
      <c r="AJ1922" s="34">
        <f>IFERROR(VLOOKUP($H1922,#REF!,10,FALSE),0)</f>
        <v>0</v>
      </c>
      <c r="AK1922" s="34">
        <f>IFERROR(VLOOKUP($H1922,#REF!,11,FALSE),0)</f>
        <v>0</v>
      </c>
      <c r="AL1922" s="42">
        <f>IFERROR(VLOOKUP($H1922,#REF!,12,FALSE),0)</f>
        <v>0</v>
      </c>
      <c r="AM1922" s="34">
        <f>IFERROR(VLOOKUP($H1922,#REF!,10,FALSE),0)</f>
        <v>0</v>
      </c>
      <c r="AN1922" s="34">
        <f>IFERROR(VLOOKUP($H1922,#REF!,11,FALSE),0)</f>
        <v>0</v>
      </c>
      <c r="AO1922" s="42">
        <f>IFERROR(VLOOKUP($H1922,#REF!,12,FALSE),0)</f>
        <v>0</v>
      </c>
      <c r="AP1922" s="34">
        <f>IFERROR(VLOOKUP($H1922,#REF!,10,FALSE),0)</f>
        <v>0</v>
      </c>
      <c r="AQ1922" s="34">
        <f>IFERROR(VLOOKUP($H1922,#REF!,11,FALSE),0)</f>
        <v>0</v>
      </c>
      <c r="AR1922" s="42">
        <f>IFERROR(VLOOKUP($H1922,#REF!,12,FALSE),0)</f>
        <v>0</v>
      </c>
      <c r="AS1922" s="34">
        <f>IFERROR(VLOOKUP($H1922,#REF!,13,FALSE),0)</f>
        <v>0</v>
      </c>
      <c r="AT1922" s="34">
        <f>IFERROR(VLOOKUP($H1922,#REF!,14,FALSE),0)</f>
        <v>0</v>
      </c>
      <c r="AU1922" s="42">
        <f>IFERROR(VLOOKUP($H1922,#REF!,15,FALSE),0)</f>
        <v>0</v>
      </c>
      <c r="AV1922" s="34">
        <f>IFERROR(VLOOKUP($H1922,#REF!,15,FALSE),0)</f>
        <v>0</v>
      </c>
      <c r="AW1922" s="34">
        <f>IFERROR(VLOOKUP($H1922,#REF!,16,FALSE),0)</f>
        <v>0</v>
      </c>
      <c r="AX1922" s="42">
        <f>IFERROR(VLOOKUP($H1922,#REF!,17,FALSE),0)</f>
        <v>0</v>
      </c>
    </row>
    <row r="1923" spans="1:50" x14ac:dyDescent="0.3">
      <c r="A1923" s="33" t="str">
        <f t="shared" si="116"/>
        <v>0</v>
      </c>
      <c r="B1923" s="33">
        <f>+'R&amp;E EXPORT'!B1722</f>
        <v>0</v>
      </c>
      <c r="C1923" t="str">
        <f>IFERROR(VLOOKUP(A1923,'MCSJ Export'!A:C,3,FALSE),"")</f>
        <v/>
      </c>
      <c r="D1923" s="37">
        <f t="shared" ca="1" si="117"/>
        <v>0</v>
      </c>
      <c r="E1923" s="37">
        <f t="shared" ca="1" si="118"/>
        <v>0</v>
      </c>
      <c r="F1923" s="37">
        <f t="shared" ca="1" si="119"/>
        <v>0</v>
      </c>
      <c r="G1923" s="37"/>
      <c r="H1923" s="33">
        <f>+'R&amp;E EXPORT'!A1722</f>
        <v>0</v>
      </c>
      <c r="I1923" s="34">
        <f>IFERROR(VLOOKUP($H1923,'Gen F Rev'!$A:$M,15,FALSE),0)</f>
        <v>0</v>
      </c>
      <c r="J1923" s="34">
        <f>IFERROR(VLOOKUP($H1923,'Gen F Rev'!$A:$M,16,FALSE),0)</f>
        <v>0</v>
      </c>
      <c r="K1923" s="42">
        <f>IFERROR(VLOOKUP($H1923,'Gen F Rev'!$A:$M,17,FALSE),0)</f>
        <v>0</v>
      </c>
      <c r="L1923" s="34">
        <f>IFERROR(VLOOKUP($H1923,'Gen F Exp'!$A:$E,15,FALSE),0)</f>
        <v>0</v>
      </c>
      <c r="M1923" s="34">
        <f>IFERROR(VLOOKUP($H1923,'Gen F Exp'!$A:$E,16,FALSE),0)</f>
        <v>0</v>
      </c>
      <c r="N1923" s="42">
        <f>IFERROR(VLOOKUP($H1923,'Gen F Exp'!$A:$E,17,FALSE),0)</f>
        <v>0</v>
      </c>
      <c r="O1923" s="34">
        <f>IFERROR(VLOOKUP($H1923,'Water F Rev'!$A:$L,15,FALSE),0)</f>
        <v>0</v>
      </c>
      <c r="P1923" s="34">
        <f>IFERROR(VLOOKUP($H1923,'Water F Rev'!$A:$L,16,FALSE),0)</f>
        <v>0</v>
      </c>
      <c r="Q1923" s="42">
        <f>IFERROR(VLOOKUP($H1923,'Water F Rev'!$A:$L,17,FALSE),0)</f>
        <v>0</v>
      </c>
      <c r="R1923" s="34">
        <f>IFERROR(VLOOKUP($H1923,'Water F Exp'!$A:$K,15,FALSE),0)</f>
        <v>0</v>
      </c>
      <c r="S1923" s="34">
        <f>IFERROR(VLOOKUP($H1923,'Water F Exp'!$A:$K,16,FALSE),0)</f>
        <v>0</v>
      </c>
      <c r="T1923" s="42">
        <f>IFERROR(VLOOKUP($H1923,'Water F Exp'!$A:$K,17,FALSE),0)</f>
        <v>0</v>
      </c>
      <c r="U1923" s="34">
        <f ca="1">IFERROR(VLOOKUP($H1923,'Sewer F Rev'!$A:$E,15,FALSE),0)</f>
        <v>0</v>
      </c>
      <c r="V1923" s="34">
        <f ca="1">IFERROR(VLOOKUP($H1923,'Sewer F Rev'!$A:$E,16,FALSE),0)</f>
        <v>0</v>
      </c>
      <c r="W1923" s="42">
        <f ca="1">IFERROR(VLOOKUP($H1923,'Sewer F Rev'!$A:$E,17,FALSE),0)</f>
        <v>0</v>
      </c>
      <c r="X1923" s="34">
        <f>IFERROR(VLOOKUP($H1923,'Sewer F Exp'!$A:$B,15,FALSE),0)</f>
        <v>0</v>
      </c>
      <c r="Y1923" s="34">
        <f>IFERROR(VLOOKUP($H1923,'Sewer F Exp'!$A:$B,16,FALSE),0)</f>
        <v>0</v>
      </c>
      <c r="Z1923" s="42">
        <f>IFERROR(VLOOKUP($H1923,'Sewer F Exp'!$A:$B,17,FALSE),0)</f>
        <v>0</v>
      </c>
      <c r="AA1923" s="34">
        <f>IFERROR(VLOOKUP($H1923,'Refuse F Rev'!$A:$E,15,FALSE),0)</f>
        <v>0</v>
      </c>
      <c r="AB1923" s="34">
        <f>IFERROR(VLOOKUP($H1923,'Refuse F Rev'!$A:$E,16,FALSE),0)</f>
        <v>0</v>
      </c>
      <c r="AC1923" s="42">
        <f>IFERROR(VLOOKUP($H1923,'Refuse F Rev'!$A:$E,17,FALSE),0)</f>
        <v>0</v>
      </c>
      <c r="AD1923" s="34">
        <f>IFERROR(VLOOKUP($H1923,'Refuse F Exp'!$A:$E,15,FALSE),0)</f>
        <v>0</v>
      </c>
      <c r="AE1923" s="34">
        <f>IFERROR(VLOOKUP($H1923,'Refuse F Exp'!$A:$E,16,FALSE),0)</f>
        <v>0</v>
      </c>
      <c r="AF1923" s="42">
        <f>IFERROR(VLOOKUP($H1923,'Refuse F Exp'!$A:$E,17,FALSE),0)</f>
        <v>0</v>
      </c>
      <c r="AG1923" s="34">
        <f>IFERROR(VLOOKUP($H1923,#REF!,10,FALSE),0)</f>
        <v>0</v>
      </c>
      <c r="AH1923" s="34">
        <f>IFERROR(VLOOKUP($H1923,#REF!,11,FALSE),0)</f>
        <v>0</v>
      </c>
      <c r="AI1923" s="42">
        <f>IFERROR(VLOOKUP($H1923,#REF!,12,FALSE),0)</f>
        <v>0</v>
      </c>
      <c r="AJ1923" s="34">
        <f>IFERROR(VLOOKUP($H1923,#REF!,10,FALSE),0)</f>
        <v>0</v>
      </c>
      <c r="AK1923" s="34">
        <f>IFERROR(VLOOKUP($H1923,#REF!,11,FALSE),0)</f>
        <v>0</v>
      </c>
      <c r="AL1923" s="42">
        <f>IFERROR(VLOOKUP($H1923,#REF!,12,FALSE),0)</f>
        <v>0</v>
      </c>
      <c r="AM1923" s="34">
        <f>IFERROR(VLOOKUP($H1923,#REF!,10,FALSE),0)</f>
        <v>0</v>
      </c>
      <c r="AN1923" s="34">
        <f>IFERROR(VLOOKUP($H1923,#REF!,11,FALSE),0)</f>
        <v>0</v>
      </c>
      <c r="AO1923" s="42">
        <f>IFERROR(VLOOKUP($H1923,#REF!,12,FALSE),0)</f>
        <v>0</v>
      </c>
      <c r="AP1923" s="34">
        <f>IFERROR(VLOOKUP($H1923,#REF!,10,FALSE),0)</f>
        <v>0</v>
      </c>
      <c r="AQ1923" s="34">
        <f>IFERROR(VLOOKUP($H1923,#REF!,11,FALSE),0)</f>
        <v>0</v>
      </c>
      <c r="AR1923" s="42">
        <f>IFERROR(VLOOKUP($H1923,#REF!,12,FALSE),0)</f>
        <v>0</v>
      </c>
      <c r="AS1923" s="34">
        <f>IFERROR(VLOOKUP($H1923,#REF!,13,FALSE),0)</f>
        <v>0</v>
      </c>
      <c r="AT1923" s="34">
        <f>IFERROR(VLOOKUP($H1923,#REF!,14,FALSE),0)</f>
        <v>0</v>
      </c>
      <c r="AU1923" s="42">
        <f>IFERROR(VLOOKUP($H1923,#REF!,15,FALSE),0)</f>
        <v>0</v>
      </c>
      <c r="AV1923" s="34">
        <f>IFERROR(VLOOKUP($H1923,#REF!,15,FALSE),0)</f>
        <v>0</v>
      </c>
      <c r="AW1923" s="34">
        <f>IFERROR(VLOOKUP($H1923,#REF!,16,FALSE),0)</f>
        <v>0</v>
      </c>
      <c r="AX1923" s="42">
        <f>IFERROR(VLOOKUP($H1923,#REF!,17,FALSE),0)</f>
        <v>0</v>
      </c>
    </row>
    <row r="1924" spans="1:50" x14ac:dyDescent="0.3">
      <c r="A1924" s="33" t="str">
        <f t="shared" ref="A1924:A1987" si="120">+TRIM(H1924)</f>
        <v>0</v>
      </c>
      <c r="B1924" s="33">
        <f>+'R&amp;E EXPORT'!B1723</f>
        <v>0</v>
      </c>
      <c r="C1924" t="str">
        <f>IFERROR(VLOOKUP(A1924,'MCSJ Export'!A:C,3,FALSE),"")</f>
        <v/>
      </c>
      <c r="D1924" s="37">
        <f t="shared" ref="D1924:D1987" ca="1" si="121">+I1924+L1924+O1924+R1924+U1924+X1924+AA1924+AD1924+AG1924+AJ1924+AM1924+AP1924+AS1924+AV1924</f>
        <v>0</v>
      </c>
      <c r="E1924" s="37">
        <f t="shared" ref="E1924:E1987" ca="1" si="122">+J1924+M1924+P1924+S1924+V1924+Y1924+AB1924+AE1924+AH1924+AK1924+AN1924+AQ1924+AT1924+AW1924</f>
        <v>0</v>
      </c>
      <c r="F1924" s="37">
        <f t="shared" ref="F1924:F1987" ca="1" si="123">+K1924+N1924+Q1924+T1924+W1924+Z1924+AC1924+AF1924+AI1924+AL1924+AO1924+AR1924+AU1924+AX1924</f>
        <v>0</v>
      </c>
      <c r="G1924" s="37"/>
      <c r="H1924" s="33">
        <f>+'R&amp;E EXPORT'!A1723</f>
        <v>0</v>
      </c>
      <c r="I1924" s="34">
        <f>IFERROR(VLOOKUP($H1924,'Gen F Rev'!$A:$M,15,FALSE),0)</f>
        <v>0</v>
      </c>
      <c r="J1924" s="34">
        <f>IFERROR(VLOOKUP($H1924,'Gen F Rev'!$A:$M,16,FALSE),0)</f>
        <v>0</v>
      </c>
      <c r="K1924" s="42">
        <f>IFERROR(VLOOKUP($H1924,'Gen F Rev'!$A:$M,17,FALSE),0)</f>
        <v>0</v>
      </c>
      <c r="L1924" s="34">
        <f>IFERROR(VLOOKUP($H1924,'Gen F Exp'!$A:$E,15,FALSE),0)</f>
        <v>0</v>
      </c>
      <c r="M1924" s="34">
        <f>IFERROR(VLOOKUP($H1924,'Gen F Exp'!$A:$E,16,FALSE),0)</f>
        <v>0</v>
      </c>
      <c r="N1924" s="42">
        <f>IFERROR(VLOOKUP($H1924,'Gen F Exp'!$A:$E,17,FALSE),0)</f>
        <v>0</v>
      </c>
      <c r="O1924" s="34">
        <f>IFERROR(VLOOKUP($H1924,'Water F Rev'!$A:$L,15,FALSE),0)</f>
        <v>0</v>
      </c>
      <c r="P1924" s="34">
        <f>IFERROR(VLOOKUP($H1924,'Water F Rev'!$A:$L,16,FALSE),0)</f>
        <v>0</v>
      </c>
      <c r="Q1924" s="42">
        <f>IFERROR(VLOOKUP($H1924,'Water F Rev'!$A:$L,17,FALSE),0)</f>
        <v>0</v>
      </c>
      <c r="R1924" s="34">
        <f>IFERROR(VLOOKUP($H1924,'Water F Exp'!$A:$K,15,FALSE),0)</f>
        <v>0</v>
      </c>
      <c r="S1924" s="34">
        <f>IFERROR(VLOOKUP($H1924,'Water F Exp'!$A:$K,16,FALSE),0)</f>
        <v>0</v>
      </c>
      <c r="T1924" s="42">
        <f>IFERROR(VLOOKUP($H1924,'Water F Exp'!$A:$K,17,FALSE),0)</f>
        <v>0</v>
      </c>
      <c r="U1924" s="34">
        <f ca="1">IFERROR(VLOOKUP($H1924,'Sewer F Rev'!$A:$E,15,FALSE),0)</f>
        <v>0</v>
      </c>
      <c r="V1924" s="34">
        <f ca="1">IFERROR(VLOOKUP($H1924,'Sewer F Rev'!$A:$E,16,FALSE),0)</f>
        <v>0</v>
      </c>
      <c r="W1924" s="42">
        <f ca="1">IFERROR(VLOOKUP($H1924,'Sewer F Rev'!$A:$E,17,FALSE),0)</f>
        <v>0</v>
      </c>
      <c r="X1924" s="34">
        <f>IFERROR(VLOOKUP($H1924,'Sewer F Exp'!$A:$B,15,FALSE),0)</f>
        <v>0</v>
      </c>
      <c r="Y1924" s="34">
        <f>IFERROR(VLOOKUP($H1924,'Sewer F Exp'!$A:$B,16,FALSE),0)</f>
        <v>0</v>
      </c>
      <c r="Z1924" s="42">
        <f>IFERROR(VLOOKUP($H1924,'Sewer F Exp'!$A:$B,17,FALSE),0)</f>
        <v>0</v>
      </c>
      <c r="AA1924" s="34">
        <f>IFERROR(VLOOKUP($H1924,'Refuse F Rev'!$A:$E,15,FALSE),0)</f>
        <v>0</v>
      </c>
      <c r="AB1924" s="34">
        <f>IFERROR(VLOOKUP($H1924,'Refuse F Rev'!$A:$E,16,FALSE),0)</f>
        <v>0</v>
      </c>
      <c r="AC1924" s="42">
        <f>IFERROR(VLOOKUP($H1924,'Refuse F Rev'!$A:$E,17,FALSE),0)</f>
        <v>0</v>
      </c>
      <c r="AD1924" s="34">
        <f>IFERROR(VLOOKUP($H1924,'Refuse F Exp'!$A:$E,15,FALSE),0)</f>
        <v>0</v>
      </c>
      <c r="AE1924" s="34">
        <f>IFERROR(VLOOKUP($H1924,'Refuse F Exp'!$A:$E,16,FALSE),0)</f>
        <v>0</v>
      </c>
      <c r="AF1924" s="42">
        <f>IFERROR(VLOOKUP($H1924,'Refuse F Exp'!$A:$E,17,FALSE),0)</f>
        <v>0</v>
      </c>
      <c r="AG1924" s="34">
        <f>IFERROR(VLOOKUP($H1924,#REF!,10,FALSE),0)</f>
        <v>0</v>
      </c>
      <c r="AH1924" s="34">
        <f>IFERROR(VLOOKUP($H1924,#REF!,11,FALSE),0)</f>
        <v>0</v>
      </c>
      <c r="AI1924" s="42">
        <f>IFERROR(VLOOKUP($H1924,#REF!,12,FALSE),0)</f>
        <v>0</v>
      </c>
      <c r="AJ1924" s="34">
        <f>IFERROR(VLOOKUP($H1924,#REF!,10,FALSE),0)</f>
        <v>0</v>
      </c>
      <c r="AK1924" s="34">
        <f>IFERROR(VLOOKUP($H1924,#REF!,11,FALSE),0)</f>
        <v>0</v>
      </c>
      <c r="AL1924" s="42">
        <f>IFERROR(VLOOKUP($H1924,#REF!,12,FALSE),0)</f>
        <v>0</v>
      </c>
      <c r="AM1924" s="34">
        <f>IFERROR(VLOOKUP($H1924,#REF!,10,FALSE),0)</f>
        <v>0</v>
      </c>
      <c r="AN1924" s="34">
        <f>IFERROR(VLOOKUP($H1924,#REF!,11,FALSE),0)</f>
        <v>0</v>
      </c>
      <c r="AO1924" s="42">
        <f>IFERROR(VLOOKUP($H1924,#REF!,12,FALSE),0)</f>
        <v>0</v>
      </c>
      <c r="AP1924" s="34">
        <f>IFERROR(VLOOKUP($H1924,#REF!,10,FALSE),0)</f>
        <v>0</v>
      </c>
      <c r="AQ1924" s="34">
        <f>IFERROR(VLOOKUP($H1924,#REF!,11,FALSE),0)</f>
        <v>0</v>
      </c>
      <c r="AR1924" s="42">
        <f>IFERROR(VLOOKUP($H1924,#REF!,12,FALSE),0)</f>
        <v>0</v>
      </c>
      <c r="AS1924" s="34">
        <f>IFERROR(VLOOKUP($H1924,#REF!,13,FALSE),0)</f>
        <v>0</v>
      </c>
      <c r="AT1924" s="34">
        <f>IFERROR(VLOOKUP($H1924,#REF!,14,FALSE),0)</f>
        <v>0</v>
      </c>
      <c r="AU1924" s="42">
        <f>IFERROR(VLOOKUP($H1924,#REF!,15,FALSE),0)</f>
        <v>0</v>
      </c>
      <c r="AV1924" s="34">
        <f>IFERROR(VLOOKUP($H1924,#REF!,15,FALSE),0)</f>
        <v>0</v>
      </c>
      <c r="AW1924" s="34">
        <f>IFERROR(VLOOKUP($H1924,#REF!,16,FALSE),0)</f>
        <v>0</v>
      </c>
      <c r="AX1924" s="42">
        <f>IFERROR(VLOOKUP($H1924,#REF!,17,FALSE),0)</f>
        <v>0</v>
      </c>
    </row>
    <row r="1925" spans="1:50" x14ac:dyDescent="0.3">
      <c r="A1925" s="33" t="str">
        <f t="shared" si="120"/>
        <v>0</v>
      </c>
      <c r="B1925" s="33">
        <f>+'R&amp;E EXPORT'!B1724</f>
        <v>0</v>
      </c>
      <c r="C1925" t="str">
        <f>IFERROR(VLOOKUP(A1925,'MCSJ Export'!A:C,3,FALSE),"")</f>
        <v/>
      </c>
      <c r="D1925" s="37">
        <f t="shared" ca="1" si="121"/>
        <v>0</v>
      </c>
      <c r="E1925" s="37">
        <f t="shared" ca="1" si="122"/>
        <v>0</v>
      </c>
      <c r="F1925" s="37">
        <f t="shared" ca="1" si="123"/>
        <v>0</v>
      </c>
      <c r="G1925" s="37"/>
      <c r="H1925" s="33">
        <f>+'R&amp;E EXPORT'!A1724</f>
        <v>0</v>
      </c>
      <c r="I1925" s="34">
        <f>IFERROR(VLOOKUP($H1925,'Gen F Rev'!$A:$M,15,FALSE),0)</f>
        <v>0</v>
      </c>
      <c r="J1925" s="34">
        <f>IFERROR(VLOOKUP($H1925,'Gen F Rev'!$A:$M,16,FALSE),0)</f>
        <v>0</v>
      </c>
      <c r="K1925" s="42">
        <f>IFERROR(VLOOKUP($H1925,'Gen F Rev'!$A:$M,17,FALSE),0)</f>
        <v>0</v>
      </c>
      <c r="L1925" s="34">
        <f>IFERROR(VLOOKUP($H1925,'Gen F Exp'!$A:$E,15,FALSE),0)</f>
        <v>0</v>
      </c>
      <c r="M1925" s="34">
        <f>IFERROR(VLOOKUP($H1925,'Gen F Exp'!$A:$E,16,FALSE),0)</f>
        <v>0</v>
      </c>
      <c r="N1925" s="42">
        <f>IFERROR(VLOOKUP($H1925,'Gen F Exp'!$A:$E,17,FALSE),0)</f>
        <v>0</v>
      </c>
      <c r="O1925" s="34">
        <f>IFERROR(VLOOKUP($H1925,'Water F Rev'!$A:$L,15,FALSE),0)</f>
        <v>0</v>
      </c>
      <c r="P1925" s="34">
        <f>IFERROR(VLOOKUP($H1925,'Water F Rev'!$A:$L,16,FALSE),0)</f>
        <v>0</v>
      </c>
      <c r="Q1925" s="42">
        <f>IFERROR(VLOOKUP($H1925,'Water F Rev'!$A:$L,17,FALSE),0)</f>
        <v>0</v>
      </c>
      <c r="R1925" s="34">
        <f>IFERROR(VLOOKUP($H1925,'Water F Exp'!$A:$K,15,FALSE),0)</f>
        <v>0</v>
      </c>
      <c r="S1925" s="34">
        <f>IFERROR(VLOOKUP($H1925,'Water F Exp'!$A:$K,16,FALSE),0)</f>
        <v>0</v>
      </c>
      <c r="T1925" s="42">
        <f>IFERROR(VLOOKUP($H1925,'Water F Exp'!$A:$K,17,FALSE),0)</f>
        <v>0</v>
      </c>
      <c r="U1925" s="34">
        <f ca="1">IFERROR(VLOOKUP($H1925,'Sewer F Rev'!$A:$E,15,FALSE),0)</f>
        <v>0</v>
      </c>
      <c r="V1925" s="34">
        <f ca="1">IFERROR(VLOOKUP($H1925,'Sewer F Rev'!$A:$E,16,FALSE),0)</f>
        <v>0</v>
      </c>
      <c r="W1925" s="42">
        <f ca="1">IFERROR(VLOOKUP($H1925,'Sewer F Rev'!$A:$E,17,FALSE),0)</f>
        <v>0</v>
      </c>
      <c r="X1925" s="34">
        <f>IFERROR(VLOOKUP($H1925,'Sewer F Exp'!$A:$B,15,FALSE),0)</f>
        <v>0</v>
      </c>
      <c r="Y1925" s="34">
        <f>IFERROR(VLOOKUP($H1925,'Sewer F Exp'!$A:$B,16,FALSE),0)</f>
        <v>0</v>
      </c>
      <c r="Z1925" s="42">
        <f>IFERROR(VLOOKUP($H1925,'Sewer F Exp'!$A:$B,17,FALSE),0)</f>
        <v>0</v>
      </c>
      <c r="AA1925" s="34">
        <f>IFERROR(VLOOKUP($H1925,'Refuse F Rev'!$A:$E,15,FALSE),0)</f>
        <v>0</v>
      </c>
      <c r="AB1925" s="34">
        <f>IFERROR(VLOOKUP($H1925,'Refuse F Rev'!$A:$E,16,FALSE),0)</f>
        <v>0</v>
      </c>
      <c r="AC1925" s="42">
        <f>IFERROR(VLOOKUP($H1925,'Refuse F Rev'!$A:$E,17,FALSE),0)</f>
        <v>0</v>
      </c>
      <c r="AD1925" s="34">
        <f>IFERROR(VLOOKUP($H1925,'Refuse F Exp'!$A:$E,15,FALSE),0)</f>
        <v>0</v>
      </c>
      <c r="AE1925" s="34">
        <f>IFERROR(VLOOKUP($H1925,'Refuse F Exp'!$A:$E,16,FALSE),0)</f>
        <v>0</v>
      </c>
      <c r="AF1925" s="42">
        <f>IFERROR(VLOOKUP($H1925,'Refuse F Exp'!$A:$E,17,FALSE),0)</f>
        <v>0</v>
      </c>
      <c r="AG1925" s="34">
        <f>IFERROR(VLOOKUP($H1925,#REF!,10,FALSE),0)</f>
        <v>0</v>
      </c>
      <c r="AH1925" s="34">
        <f>IFERROR(VLOOKUP($H1925,#REF!,11,FALSE),0)</f>
        <v>0</v>
      </c>
      <c r="AI1925" s="42">
        <f>IFERROR(VLOOKUP($H1925,#REF!,12,FALSE),0)</f>
        <v>0</v>
      </c>
      <c r="AJ1925" s="34">
        <f>IFERROR(VLOOKUP($H1925,#REF!,10,FALSE),0)</f>
        <v>0</v>
      </c>
      <c r="AK1925" s="34">
        <f>IFERROR(VLOOKUP($H1925,#REF!,11,FALSE),0)</f>
        <v>0</v>
      </c>
      <c r="AL1925" s="42">
        <f>IFERROR(VLOOKUP($H1925,#REF!,12,FALSE),0)</f>
        <v>0</v>
      </c>
      <c r="AM1925" s="34">
        <f>IFERROR(VLOOKUP($H1925,#REF!,10,FALSE),0)</f>
        <v>0</v>
      </c>
      <c r="AN1925" s="34">
        <f>IFERROR(VLOOKUP($H1925,#REF!,11,FALSE),0)</f>
        <v>0</v>
      </c>
      <c r="AO1925" s="42">
        <f>IFERROR(VLOOKUP($H1925,#REF!,12,FALSE),0)</f>
        <v>0</v>
      </c>
      <c r="AP1925" s="34">
        <f>IFERROR(VLOOKUP($H1925,#REF!,10,FALSE),0)</f>
        <v>0</v>
      </c>
      <c r="AQ1925" s="34">
        <f>IFERROR(VLOOKUP($H1925,#REF!,11,FALSE),0)</f>
        <v>0</v>
      </c>
      <c r="AR1925" s="42">
        <f>IFERROR(VLOOKUP($H1925,#REF!,12,FALSE),0)</f>
        <v>0</v>
      </c>
      <c r="AS1925" s="34">
        <f>IFERROR(VLOOKUP($H1925,#REF!,13,FALSE),0)</f>
        <v>0</v>
      </c>
      <c r="AT1925" s="34">
        <f>IFERROR(VLOOKUP($H1925,#REF!,14,FALSE),0)</f>
        <v>0</v>
      </c>
      <c r="AU1925" s="42">
        <f>IFERROR(VLOOKUP($H1925,#REF!,15,FALSE),0)</f>
        <v>0</v>
      </c>
      <c r="AV1925" s="34">
        <f>IFERROR(VLOOKUP($H1925,#REF!,15,FALSE),0)</f>
        <v>0</v>
      </c>
      <c r="AW1925" s="34">
        <f>IFERROR(VLOOKUP($H1925,#REF!,16,FALSE),0)</f>
        <v>0</v>
      </c>
      <c r="AX1925" s="42">
        <f>IFERROR(VLOOKUP($H1925,#REF!,17,FALSE),0)</f>
        <v>0</v>
      </c>
    </row>
    <row r="1926" spans="1:50" x14ac:dyDescent="0.3">
      <c r="A1926" s="33" t="str">
        <f t="shared" si="120"/>
        <v>0</v>
      </c>
      <c r="B1926" s="33">
        <f>+'R&amp;E EXPORT'!B1725</f>
        <v>0</v>
      </c>
      <c r="C1926" t="str">
        <f>IFERROR(VLOOKUP(A1926,'MCSJ Export'!A:C,3,FALSE),"")</f>
        <v/>
      </c>
      <c r="D1926" s="37">
        <f t="shared" ca="1" si="121"/>
        <v>0</v>
      </c>
      <c r="E1926" s="37">
        <f t="shared" ca="1" si="122"/>
        <v>0</v>
      </c>
      <c r="F1926" s="37">
        <f t="shared" ca="1" si="123"/>
        <v>0</v>
      </c>
      <c r="G1926" s="37"/>
      <c r="H1926" s="33">
        <f>+'R&amp;E EXPORT'!A1725</f>
        <v>0</v>
      </c>
      <c r="I1926" s="34">
        <f>IFERROR(VLOOKUP($H1926,'Gen F Rev'!$A:$M,15,FALSE),0)</f>
        <v>0</v>
      </c>
      <c r="J1926" s="34">
        <f>IFERROR(VLOOKUP($H1926,'Gen F Rev'!$A:$M,16,FALSE),0)</f>
        <v>0</v>
      </c>
      <c r="K1926" s="42">
        <f>IFERROR(VLOOKUP($H1926,'Gen F Rev'!$A:$M,17,FALSE),0)</f>
        <v>0</v>
      </c>
      <c r="L1926" s="34">
        <f>IFERROR(VLOOKUP($H1926,'Gen F Exp'!$A:$E,15,FALSE),0)</f>
        <v>0</v>
      </c>
      <c r="M1926" s="34">
        <f>IFERROR(VLOOKUP($H1926,'Gen F Exp'!$A:$E,16,FALSE),0)</f>
        <v>0</v>
      </c>
      <c r="N1926" s="42">
        <f>IFERROR(VLOOKUP($H1926,'Gen F Exp'!$A:$E,17,FALSE),0)</f>
        <v>0</v>
      </c>
      <c r="O1926" s="34">
        <f>IFERROR(VLOOKUP($H1926,'Water F Rev'!$A:$L,15,FALSE),0)</f>
        <v>0</v>
      </c>
      <c r="P1926" s="34">
        <f>IFERROR(VLOOKUP($H1926,'Water F Rev'!$A:$L,16,FALSE),0)</f>
        <v>0</v>
      </c>
      <c r="Q1926" s="42">
        <f>IFERROR(VLOOKUP($H1926,'Water F Rev'!$A:$L,17,FALSE),0)</f>
        <v>0</v>
      </c>
      <c r="R1926" s="34">
        <f>IFERROR(VLOOKUP($H1926,'Water F Exp'!$A:$K,15,FALSE),0)</f>
        <v>0</v>
      </c>
      <c r="S1926" s="34">
        <f>IFERROR(VLOOKUP($H1926,'Water F Exp'!$A:$K,16,FALSE),0)</f>
        <v>0</v>
      </c>
      <c r="T1926" s="42">
        <f>IFERROR(VLOOKUP($H1926,'Water F Exp'!$A:$K,17,FALSE),0)</f>
        <v>0</v>
      </c>
      <c r="U1926" s="34">
        <f ca="1">IFERROR(VLOOKUP($H1926,'Sewer F Rev'!$A:$E,15,FALSE),0)</f>
        <v>0</v>
      </c>
      <c r="V1926" s="34">
        <f ca="1">IFERROR(VLOOKUP($H1926,'Sewer F Rev'!$A:$E,16,FALSE),0)</f>
        <v>0</v>
      </c>
      <c r="W1926" s="42">
        <f ca="1">IFERROR(VLOOKUP($H1926,'Sewer F Rev'!$A:$E,17,FALSE),0)</f>
        <v>0</v>
      </c>
      <c r="X1926" s="34">
        <f>IFERROR(VLOOKUP($H1926,'Sewer F Exp'!$A:$B,15,FALSE),0)</f>
        <v>0</v>
      </c>
      <c r="Y1926" s="34">
        <f>IFERROR(VLOOKUP($H1926,'Sewer F Exp'!$A:$B,16,FALSE),0)</f>
        <v>0</v>
      </c>
      <c r="Z1926" s="42">
        <f>IFERROR(VLOOKUP($H1926,'Sewer F Exp'!$A:$B,17,FALSE),0)</f>
        <v>0</v>
      </c>
      <c r="AA1926" s="34">
        <f>IFERROR(VLOOKUP($H1926,'Refuse F Rev'!$A:$E,15,FALSE),0)</f>
        <v>0</v>
      </c>
      <c r="AB1926" s="34">
        <f>IFERROR(VLOOKUP($H1926,'Refuse F Rev'!$A:$E,16,FALSE),0)</f>
        <v>0</v>
      </c>
      <c r="AC1926" s="42">
        <f>IFERROR(VLOOKUP($H1926,'Refuse F Rev'!$A:$E,17,FALSE),0)</f>
        <v>0</v>
      </c>
      <c r="AD1926" s="34">
        <f>IFERROR(VLOOKUP($H1926,'Refuse F Exp'!$A:$E,15,FALSE),0)</f>
        <v>0</v>
      </c>
      <c r="AE1926" s="34">
        <f>IFERROR(VLOOKUP($H1926,'Refuse F Exp'!$A:$E,16,FALSE),0)</f>
        <v>0</v>
      </c>
      <c r="AF1926" s="42">
        <f>IFERROR(VLOOKUP($H1926,'Refuse F Exp'!$A:$E,17,FALSE),0)</f>
        <v>0</v>
      </c>
      <c r="AG1926" s="34">
        <f>IFERROR(VLOOKUP($H1926,#REF!,10,FALSE),0)</f>
        <v>0</v>
      </c>
      <c r="AH1926" s="34">
        <f>IFERROR(VLOOKUP($H1926,#REF!,11,FALSE),0)</f>
        <v>0</v>
      </c>
      <c r="AI1926" s="42">
        <f>IFERROR(VLOOKUP($H1926,#REF!,12,FALSE),0)</f>
        <v>0</v>
      </c>
      <c r="AJ1926" s="34">
        <f>IFERROR(VLOOKUP($H1926,#REF!,10,FALSE),0)</f>
        <v>0</v>
      </c>
      <c r="AK1926" s="34">
        <f>IFERROR(VLOOKUP($H1926,#REF!,11,FALSE),0)</f>
        <v>0</v>
      </c>
      <c r="AL1926" s="42">
        <f>IFERROR(VLOOKUP($H1926,#REF!,12,FALSE),0)</f>
        <v>0</v>
      </c>
      <c r="AM1926" s="34">
        <f>IFERROR(VLOOKUP($H1926,#REF!,10,FALSE),0)</f>
        <v>0</v>
      </c>
      <c r="AN1926" s="34">
        <f>IFERROR(VLOOKUP($H1926,#REF!,11,FALSE),0)</f>
        <v>0</v>
      </c>
      <c r="AO1926" s="42">
        <f>IFERROR(VLOOKUP($H1926,#REF!,12,FALSE),0)</f>
        <v>0</v>
      </c>
      <c r="AP1926" s="34">
        <f>IFERROR(VLOOKUP($H1926,#REF!,10,FALSE),0)</f>
        <v>0</v>
      </c>
      <c r="AQ1926" s="34">
        <f>IFERROR(VLOOKUP($H1926,#REF!,11,FALSE),0)</f>
        <v>0</v>
      </c>
      <c r="AR1926" s="42">
        <f>IFERROR(VLOOKUP($H1926,#REF!,12,FALSE),0)</f>
        <v>0</v>
      </c>
      <c r="AS1926" s="34">
        <f>IFERROR(VLOOKUP($H1926,#REF!,13,FALSE),0)</f>
        <v>0</v>
      </c>
      <c r="AT1926" s="34">
        <f>IFERROR(VLOOKUP($H1926,#REF!,14,FALSE),0)</f>
        <v>0</v>
      </c>
      <c r="AU1926" s="42">
        <f>IFERROR(VLOOKUP($H1926,#REF!,15,FALSE),0)</f>
        <v>0</v>
      </c>
      <c r="AV1926" s="34">
        <f>IFERROR(VLOOKUP($H1926,#REF!,15,FALSE),0)</f>
        <v>0</v>
      </c>
      <c r="AW1926" s="34">
        <f>IFERROR(VLOOKUP($H1926,#REF!,16,FALSE),0)</f>
        <v>0</v>
      </c>
      <c r="AX1926" s="42">
        <f>IFERROR(VLOOKUP($H1926,#REF!,17,FALSE),0)</f>
        <v>0</v>
      </c>
    </row>
    <row r="1927" spans="1:50" x14ac:dyDescent="0.3">
      <c r="A1927" s="33" t="str">
        <f t="shared" si="120"/>
        <v>0</v>
      </c>
      <c r="B1927" s="33">
        <f>+'R&amp;E EXPORT'!B1726</f>
        <v>0</v>
      </c>
      <c r="C1927" t="str">
        <f>IFERROR(VLOOKUP(A1927,'MCSJ Export'!A:C,3,FALSE),"")</f>
        <v/>
      </c>
      <c r="D1927" s="37">
        <f t="shared" ca="1" si="121"/>
        <v>0</v>
      </c>
      <c r="E1927" s="37">
        <f t="shared" ca="1" si="122"/>
        <v>0</v>
      </c>
      <c r="F1927" s="37">
        <f t="shared" ca="1" si="123"/>
        <v>0</v>
      </c>
      <c r="G1927" s="37"/>
      <c r="H1927" s="33">
        <f>+'R&amp;E EXPORT'!A1726</f>
        <v>0</v>
      </c>
      <c r="I1927" s="34">
        <f>IFERROR(VLOOKUP($H1927,'Gen F Rev'!$A:$M,15,FALSE),0)</f>
        <v>0</v>
      </c>
      <c r="J1927" s="34">
        <f>IFERROR(VLOOKUP($H1927,'Gen F Rev'!$A:$M,16,FALSE),0)</f>
        <v>0</v>
      </c>
      <c r="K1927" s="42">
        <f>IFERROR(VLOOKUP($H1927,'Gen F Rev'!$A:$M,17,FALSE),0)</f>
        <v>0</v>
      </c>
      <c r="L1927" s="34">
        <f>IFERROR(VLOOKUP($H1927,'Gen F Exp'!$A:$E,15,FALSE),0)</f>
        <v>0</v>
      </c>
      <c r="M1927" s="34">
        <f>IFERROR(VLOOKUP($H1927,'Gen F Exp'!$A:$E,16,FALSE),0)</f>
        <v>0</v>
      </c>
      <c r="N1927" s="42">
        <f>IFERROR(VLOOKUP($H1927,'Gen F Exp'!$A:$E,17,FALSE),0)</f>
        <v>0</v>
      </c>
      <c r="O1927" s="34">
        <f>IFERROR(VLOOKUP($H1927,'Water F Rev'!$A:$L,15,FALSE),0)</f>
        <v>0</v>
      </c>
      <c r="P1927" s="34">
        <f>IFERROR(VLOOKUP($H1927,'Water F Rev'!$A:$L,16,FALSE),0)</f>
        <v>0</v>
      </c>
      <c r="Q1927" s="42">
        <f>IFERROR(VLOOKUP($H1927,'Water F Rev'!$A:$L,17,FALSE),0)</f>
        <v>0</v>
      </c>
      <c r="R1927" s="34">
        <f>IFERROR(VLOOKUP($H1927,'Water F Exp'!$A:$K,15,FALSE),0)</f>
        <v>0</v>
      </c>
      <c r="S1927" s="34">
        <f>IFERROR(VLOOKUP($H1927,'Water F Exp'!$A:$K,16,FALSE),0)</f>
        <v>0</v>
      </c>
      <c r="T1927" s="42">
        <f>IFERROR(VLOOKUP($H1927,'Water F Exp'!$A:$K,17,FALSE),0)</f>
        <v>0</v>
      </c>
      <c r="U1927" s="34">
        <f ca="1">IFERROR(VLOOKUP($H1927,'Sewer F Rev'!$A:$E,15,FALSE),0)</f>
        <v>0</v>
      </c>
      <c r="V1927" s="34">
        <f ca="1">IFERROR(VLOOKUP($H1927,'Sewer F Rev'!$A:$E,16,FALSE),0)</f>
        <v>0</v>
      </c>
      <c r="W1927" s="42">
        <f ca="1">IFERROR(VLOOKUP($H1927,'Sewer F Rev'!$A:$E,17,FALSE),0)</f>
        <v>0</v>
      </c>
      <c r="X1927" s="34">
        <f>IFERROR(VLOOKUP($H1927,'Sewer F Exp'!$A:$B,15,FALSE),0)</f>
        <v>0</v>
      </c>
      <c r="Y1927" s="34">
        <f>IFERROR(VLOOKUP($H1927,'Sewer F Exp'!$A:$B,16,FALSE),0)</f>
        <v>0</v>
      </c>
      <c r="Z1927" s="42">
        <f>IFERROR(VLOOKUP($H1927,'Sewer F Exp'!$A:$B,17,FALSE),0)</f>
        <v>0</v>
      </c>
      <c r="AA1927" s="34">
        <f>IFERROR(VLOOKUP($H1927,'Refuse F Rev'!$A:$E,15,FALSE),0)</f>
        <v>0</v>
      </c>
      <c r="AB1927" s="34">
        <f>IFERROR(VLOOKUP($H1927,'Refuse F Rev'!$A:$E,16,FALSE),0)</f>
        <v>0</v>
      </c>
      <c r="AC1927" s="42">
        <f>IFERROR(VLOOKUP($H1927,'Refuse F Rev'!$A:$E,17,FALSE),0)</f>
        <v>0</v>
      </c>
      <c r="AD1927" s="34">
        <f>IFERROR(VLOOKUP($H1927,'Refuse F Exp'!$A:$E,15,FALSE),0)</f>
        <v>0</v>
      </c>
      <c r="AE1927" s="34">
        <f>IFERROR(VLOOKUP($H1927,'Refuse F Exp'!$A:$E,16,FALSE),0)</f>
        <v>0</v>
      </c>
      <c r="AF1927" s="42">
        <f>IFERROR(VLOOKUP($H1927,'Refuse F Exp'!$A:$E,17,FALSE),0)</f>
        <v>0</v>
      </c>
      <c r="AG1927" s="34">
        <f>IFERROR(VLOOKUP($H1927,#REF!,10,FALSE),0)</f>
        <v>0</v>
      </c>
      <c r="AH1927" s="34">
        <f>IFERROR(VLOOKUP($H1927,#REF!,11,FALSE),0)</f>
        <v>0</v>
      </c>
      <c r="AI1927" s="42">
        <f>IFERROR(VLOOKUP($H1927,#REF!,12,FALSE),0)</f>
        <v>0</v>
      </c>
      <c r="AJ1927" s="34">
        <f>IFERROR(VLOOKUP($H1927,#REF!,10,FALSE),0)</f>
        <v>0</v>
      </c>
      <c r="AK1927" s="34">
        <f>IFERROR(VLOOKUP($H1927,#REF!,11,FALSE),0)</f>
        <v>0</v>
      </c>
      <c r="AL1927" s="42">
        <f>IFERROR(VLOOKUP($H1927,#REF!,12,FALSE),0)</f>
        <v>0</v>
      </c>
      <c r="AM1927" s="34">
        <f>IFERROR(VLOOKUP($H1927,#REF!,10,FALSE),0)</f>
        <v>0</v>
      </c>
      <c r="AN1927" s="34">
        <f>IFERROR(VLOOKUP($H1927,#REF!,11,FALSE),0)</f>
        <v>0</v>
      </c>
      <c r="AO1927" s="42">
        <f>IFERROR(VLOOKUP($H1927,#REF!,12,FALSE),0)</f>
        <v>0</v>
      </c>
      <c r="AP1927" s="34">
        <f>IFERROR(VLOOKUP($H1927,#REF!,10,FALSE),0)</f>
        <v>0</v>
      </c>
      <c r="AQ1927" s="34">
        <f>IFERROR(VLOOKUP($H1927,#REF!,11,FALSE),0)</f>
        <v>0</v>
      </c>
      <c r="AR1927" s="42">
        <f>IFERROR(VLOOKUP($H1927,#REF!,12,FALSE),0)</f>
        <v>0</v>
      </c>
      <c r="AS1927" s="34">
        <f>IFERROR(VLOOKUP($H1927,#REF!,13,FALSE),0)</f>
        <v>0</v>
      </c>
      <c r="AT1927" s="34">
        <f>IFERROR(VLOOKUP($H1927,#REF!,14,FALSE),0)</f>
        <v>0</v>
      </c>
      <c r="AU1927" s="42">
        <f>IFERROR(VLOOKUP($H1927,#REF!,15,FALSE),0)</f>
        <v>0</v>
      </c>
      <c r="AV1927" s="34">
        <f>IFERROR(VLOOKUP($H1927,#REF!,15,FALSE),0)</f>
        <v>0</v>
      </c>
      <c r="AW1927" s="34">
        <f>IFERROR(VLOOKUP($H1927,#REF!,16,FALSE),0)</f>
        <v>0</v>
      </c>
      <c r="AX1927" s="42">
        <f>IFERROR(VLOOKUP($H1927,#REF!,17,FALSE),0)</f>
        <v>0</v>
      </c>
    </row>
    <row r="1928" spans="1:50" x14ac:dyDescent="0.3">
      <c r="A1928" s="33" t="str">
        <f t="shared" si="120"/>
        <v>0</v>
      </c>
      <c r="B1928" s="33">
        <f>+'R&amp;E EXPORT'!B1727</f>
        <v>0</v>
      </c>
      <c r="C1928" t="str">
        <f>IFERROR(VLOOKUP(A1928,'MCSJ Export'!A:C,3,FALSE),"")</f>
        <v/>
      </c>
      <c r="D1928" s="37">
        <f t="shared" ca="1" si="121"/>
        <v>0</v>
      </c>
      <c r="E1928" s="37">
        <f t="shared" ca="1" si="122"/>
        <v>0</v>
      </c>
      <c r="F1928" s="37">
        <f t="shared" ca="1" si="123"/>
        <v>0</v>
      </c>
      <c r="G1928" s="37"/>
      <c r="H1928" s="33">
        <f>+'R&amp;E EXPORT'!A1727</f>
        <v>0</v>
      </c>
      <c r="I1928" s="34">
        <f>IFERROR(VLOOKUP($H1928,'Gen F Rev'!$A:$M,15,FALSE),0)</f>
        <v>0</v>
      </c>
      <c r="J1928" s="34">
        <f>IFERROR(VLOOKUP($H1928,'Gen F Rev'!$A:$M,16,FALSE),0)</f>
        <v>0</v>
      </c>
      <c r="K1928" s="42">
        <f>IFERROR(VLOOKUP($H1928,'Gen F Rev'!$A:$M,17,FALSE),0)</f>
        <v>0</v>
      </c>
      <c r="L1928" s="34">
        <f>IFERROR(VLOOKUP($H1928,'Gen F Exp'!$A:$E,15,FALSE),0)</f>
        <v>0</v>
      </c>
      <c r="M1928" s="34">
        <f>IFERROR(VLOOKUP($H1928,'Gen F Exp'!$A:$E,16,FALSE),0)</f>
        <v>0</v>
      </c>
      <c r="N1928" s="42">
        <f>IFERROR(VLOOKUP($H1928,'Gen F Exp'!$A:$E,17,FALSE),0)</f>
        <v>0</v>
      </c>
      <c r="O1928" s="34">
        <f>IFERROR(VLOOKUP($H1928,'Water F Rev'!$A:$L,15,FALSE),0)</f>
        <v>0</v>
      </c>
      <c r="P1928" s="34">
        <f>IFERROR(VLOOKUP($H1928,'Water F Rev'!$A:$L,16,FALSE),0)</f>
        <v>0</v>
      </c>
      <c r="Q1928" s="42">
        <f>IFERROR(VLOOKUP($H1928,'Water F Rev'!$A:$L,17,FALSE),0)</f>
        <v>0</v>
      </c>
      <c r="R1928" s="34">
        <f>IFERROR(VLOOKUP($H1928,'Water F Exp'!$A:$K,15,FALSE),0)</f>
        <v>0</v>
      </c>
      <c r="S1928" s="34">
        <f>IFERROR(VLOOKUP($H1928,'Water F Exp'!$A:$K,16,FALSE),0)</f>
        <v>0</v>
      </c>
      <c r="T1928" s="42">
        <f>IFERROR(VLOOKUP($H1928,'Water F Exp'!$A:$K,17,FALSE),0)</f>
        <v>0</v>
      </c>
      <c r="U1928" s="34">
        <f ca="1">IFERROR(VLOOKUP($H1928,'Sewer F Rev'!$A:$E,15,FALSE),0)</f>
        <v>0</v>
      </c>
      <c r="V1928" s="34">
        <f ca="1">IFERROR(VLOOKUP($H1928,'Sewer F Rev'!$A:$E,16,FALSE),0)</f>
        <v>0</v>
      </c>
      <c r="W1928" s="42">
        <f ca="1">IFERROR(VLOOKUP($H1928,'Sewer F Rev'!$A:$E,17,FALSE),0)</f>
        <v>0</v>
      </c>
      <c r="X1928" s="34">
        <f>IFERROR(VLOOKUP($H1928,'Sewer F Exp'!$A:$B,15,FALSE),0)</f>
        <v>0</v>
      </c>
      <c r="Y1928" s="34">
        <f>IFERROR(VLOOKUP($H1928,'Sewer F Exp'!$A:$B,16,FALSE),0)</f>
        <v>0</v>
      </c>
      <c r="Z1928" s="42">
        <f>IFERROR(VLOOKUP($H1928,'Sewer F Exp'!$A:$B,17,FALSE),0)</f>
        <v>0</v>
      </c>
      <c r="AA1928" s="34">
        <f>IFERROR(VLOOKUP($H1928,'Refuse F Rev'!$A:$E,15,FALSE),0)</f>
        <v>0</v>
      </c>
      <c r="AB1928" s="34">
        <f>IFERROR(VLOOKUP($H1928,'Refuse F Rev'!$A:$E,16,FALSE),0)</f>
        <v>0</v>
      </c>
      <c r="AC1928" s="42">
        <f>IFERROR(VLOOKUP($H1928,'Refuse F Rev'!$A:$E,17,FALSE),0)</f>
        <v>0</v>
      </c>
      <c r="AD1928" s="34">
        <f>IFERROR(VLOOKUP($H1928,'Refuse F Exp'!$A:$E,15,FALSE),0)</f>
        <v>0</v>
      </c>
      <c r="AE1928" s="34">
        <f>IFERROR(VLOOKUP($H1928,'Refuse F Exp'!$A:$E,16,FALSE),0)</f>
        <v>0</v>
      </c>
      <c r="AF1928" s="42">
        <f>IFERROR(VLOOKUP($H1928,'Refuse F Exp'!$A:$E,17,FALSE),0)</f>
        <v>0</v>
      </c>
      <c r="AG1928" s="34">
        <f>IFERROR(VLOOKUP($H1928,#REF!,10,FALSE),0)</f>
        <v>0</v>
      </c>
      <c r="AH1928" s="34">
        <f>IFERROR(VLOOKUP($H1928,#REF!,11,FALSE),0)</f>
        <v>0</v>
      </c>
      <c r="AI1928" s="42">
        <f>IFERROR(VLOOKUP($H1928,#REF!,12,FALSE),0)</f>
        <v>0</v>
      </c>
      <c r="AJ1928" s="34">
        <f>IFERROR(VLOOKUP($H1928,#REF!,10,FALSE),0)</f>
        <v>0</v>
      </c>
      <c r="AK1928" s="34">
        <f>IFERROR(VLOOKUP($H1928,#REF!,11,FALSE),0)</f>
        <v>0</v>
      </c>
      <c r="AL1928" s="42">
        <f>IFERROR(VLOOKUP($H1928,#REF!,12,FALSE),0)</f>
        <v>0</v>
      </c>
      <c r="AM1928" s="34">
        <f>IFERROR(VLOOKUP($H1928,#REF!,10,FALSE),0)</f>
        <v>0</v>
      </c>
      <c r="AN1928" s="34">
        <f>IFERROR(VLOOKUP($H1928,#REF!,11,FALSE),0)</f>
        <v>0</v>
      </c>
      <c r="AO1928" s="42">
        <f>IFERROR(VLOOKUP($H1928,#REF!,12,FALSE),0)</f>
        <v>0</v>
      </c>
      <c r="AP1928" s="34">
        <f>IFERROR(VLOOKUP($H1928,#REF!,10,FALSE),0)</f>
        <v>0</v>
      </c>
      <c r="AQ1928" s="34">
        <f>IFERROR(VLOOKUP($H1928,#REF!,11,FALSE),0)</f>
        <v>0</v>
      </c>
      <c r="AR1928" s="42">
        <f>IFERROR(VLOOKUP($H1928,#REF!,12,FALSE),0)</f>
        <v>0</v>
      </c>
      <c r="AS1928" s="34">
        <f>IFERROR(VLOOKUP($H1928,#REF!,13,FALSE),0)</f>
        <v>0</v>
      </c>
      <c r="AT1928" s="34">
        <f>IFERROR(VLOOKUP($H1928,#REF!,14,FALSE),0)</f>
        <v>0</v>
      </c>
      <c r="AU1928" s="42">
        <f>IFERROR(VLOOKUP($H1928,#REF!,15,FALSE),0)</f>
        <v>0</v>
      </c>
      <c r="AV1928" s="34">
        <f>IFERROR(VLOOKUP($H1928,#REF!,15,FALSE),0)</f>
        <v>0</v>
      </c>
      <c r="AW1928" s="34">
        <f>IFERROR(VLOOKUP($H1928,#REF!,16,FALSE),0)</f>
        <v>0</v>
      </c>
      <c r="AX1928" s="42">
        <f>IFERROR(VLOOKUP($H1928,#REF!,17,FALSE),0)</f>
        <v>0</v>
      </c>
    </row>
    <row r="1929" spans="1:50" x14ac:dyDescent="0.3">
      <c r="A1929" s="33" t="str">
        <f t="shared" si="120"/>
        <v>0</v>
      </c>
      <c r="B1929" s="33">
        <f>+'R&amp;E EXPORT'!B1728</f>
        <v>0</v>
      </c>
      <c r="C1929" t="str">
        <f>IFERROR(VLOOKUP(A1929,'MCSJ Export'!A:C,3,FALSE),"")</f>
        <v/>
      </c>
      <c r="D1929" s="37">
        <f t="shared" ca="1" si="121"/>
        <v>0</v>
      </c>
      <c r="E1929" s="37">
        <f t="shared" ca="1" si="122"/>
        <v>0</v>
      </c>
      <c r="F1929" s="37">
        <f t="shared" ca="1" si="123"/>
        <v>0</v>
      </c>
      <c r="G1929" s="37"/>
      <c r="H1929" s="33">
        <f>+'R&amp;E EXPORT'!A1728</f>
        <v>0</v>
      </c>
      <c r="I1929" s="34">
        <f>IFERROR(VLOOKUP($H1929,'Gen F Rev'!$A:$M,15,FALSE),0)</f>
        <v>0</v>
      </c>
      <c r="J1929" s="34">
        <f>IFERROR(VLOOKUP($H1929,'Gen F Rev'!$A:$M,16,FALSE),0)</f>
        <v>0</v>
      </c>
      <c r="K1929" s="42">
        <f>IFERROR(VLOOKUP($H1929,'Gen F Rev'!$A:$M,17,FALSE),0)</f>
        <v>0</v>
      </c>
      <c r="L1929" s="34">
        <f>IFERROR(VLOOKUP($H1929,'Gen F Exp'!$A:$E,15,FALSE),0)</f>
        <v>0</v>
      </c>
      <c r="M1929" s="34">
        <f>IFERROR(VLOOKUP($H1929,'Gen F Exp'!$A:$E,16,FALSE),0)</f>
        <v>0</v>
      </c>
      <c r="N1929" s="42">
        <f>IFERROR(VLOOKUP($H1929,'Gen F Exp'!$A:$E,17,FALSE),0)</f>
        <v>0</v>
      </c>
      <c r="O1929" s="34">
        <f>IFERROR(VLOOKUP($H1929,'Water F Rev'!$A:$L,15,FALSE),0)</f>
        <v>0</v>
      </c>
      <c r="P1929" s="34">
        <f>IFERROR(VLOOKUP($H1929,'Water F Rev'!$A:$L,16,FALSE),0)</f>
        <v>0</v>
      </c>
      <c r="Q1929" s="42">
        <f>IFERROR(VLOOKUP($H1929,'Water F Rev'!$A:$L,17,FALSE),0)</f>
        <v>0</v>
      </c>
      <c r="R1929" s="34">
        <f>IFERROR(VLOOKUP($H1929,'Water F Exp'!$A:$K,15,FALSE),0)</f>
        <v>0</v>
      </c>
      <c r="S1929" s="34">
        <f>IFERROR(VLOOKUP($H1929,'Water F Exp'!$A:$K,16,FALSE),0)</f>
        <v>0</v>
      </c>
      <c r="T1929" s="42">
        <f>IFERROR(VLOOKUP($H1929,'Water F Exp'!$A:$K,17,FALSE),0)</f>
        <v>0</v>
      </c>
      <c r="U1929" s="34">
        <f ca="1">IFERROR(VLOOKUP($H1929,'Sewer F Rev'!$A:$E,15,FALSE),0)</f>
        <v>0</v>
      </c>
      <c r="V1929" s="34">
        <f ca="1">IFERROR(VLOOKUP($H1929,'Sewer F Rev'!$A:$E,16,FALSE),0)</f>
        <v>0</v>
      </c>
      <c r="W1929" s="42">
        <f ca="1">IFERROR(VLOOKUP($H1929,'Sewer F Rev'!$A:$E,17,FALSE),0)</f>
        <v>0</v>
      </c>
      <c r="X1929" s="34">
        <f>IFERROR(VLOOKUP($H1929,'Sewer F Exp'!$A:$B,15,FALSE),0)</f>
        <v>0</v>
      </c>
      <c r="Y1929" s="34">
        <f>IFERROR(VLOOKUP($H1929,'Sewer F Exp'!$A:$B,16,FALSE),0)</f>
        <v>0</v>
      </c>
      <c r="Z1929" s="42">
        <f>IFERROR(VLOOKUP($H1929,'Sewer F Exp'!$A:$B,17,FALSE),0)</f>
        <v>0</v>
      </c>
      <c r="AA1929" s="34">
        <f>IFERROR(VLOOKUP($H1929,'Refuse F Rev'!$A:$E,15,FALSE),0)</f>
        <v>0</v>
      </c>
      <c r="AB1929" s="34">
        <f>IFERROR(VLOOKUP($H1929,'Refuse F Rev'!$A:$E,16,FALSE),0)</f>
        <v>0</v>
      </c>
      <c r="AC1929" s="42">
        <f>IFERROR(VLOOKUP($H1929,'Refuse F Rev'!$A:$E,17,FALSE),0)</f>
        <v>0</v>
      </c>
      <c r="AD1929" s="34">
        <f>IFERROR(VLOOKUP($H1929,'Refuse F Exp'!$A:$E,15,FALSE),0)</f>
        <v>0</v>
      </c>
      <c r="AE1929" s="34">
        <f>IFERROR(VLOOKUP($H1929,'Refuse F Exp'!$A:$E,16,FALSE),0)</f>
        <v>0</v>
      </c>
      <c r="AF1929" s="42">
        <f>IFERROR(VLOOKUP($H1929,'Refuse F Exp'!$A:$E,17,FALSE),0)</f>
        <v>0</v>
      </c>
      <c r="AG1929" s="34">
        <f>IFERROR(VLOOKUP($H1929,#REF!,10,FALSE),0)</f>
        <v>0</v>
      </c>
      <c r="AH1929" s="34">
        <f>IFERROR(VLOOKUP($H1929,#REF!,11,FALSE),0)</f>
        <v>0</v>
      </c>
      <c r="AI1929" s="42">
        <f>IFERROR(VLOOKUP($H1929,#REF!,12,FALSE),0)</f>
        <v>0</v>
      </c>
      <c r="AJ1929" s="34">
        <f>IFERROR(VLOOKUP($H1929,#REF!,10,FALSE),0)</f>
        <v>0</v>
      </c>
      <c r="AK1929" s="34">
        <f>IFERROR(VLOOKUP($H1929,#REF!,11,FALSE),0)</f>
        <v>0</v>
      </c>
      <c r="AL1929" s="42">
        <f>IFERROR(VLOOKUP($H1929,#REF!,12,FALSE),0)</f>
        <v>0</v>
      </c>
      <c r="AM1929" s="34">
        <f>IFERROR(VLOOKUP($H1929,#REF!,10,FALSE),0)</f>
        <v>0</v>
      </c>
      <c r="AN1929" s="34">
        <f>IFERROR(VLOOKUP($H1929,#REF!,11,FALSE),0)</f>
        <v>0</v>
      </c>
      <c r="AO1929" s="42">
        <f>IFERROR(VLOOKUP($H1929,#REF!,12,FALSE),0)</f>
        <v>0</v>
      </c>
      <c r="AP1929" s="34">
        <f>IFERROR(VLOOKUP($H1929,#REF!,10,FALSE),0)</f>
        <v>0</v>
      </c>
      <c r="AQ1929" s="34">
        <f>IFERROR(VLOOKUP($H1929,#REF!,11,FALSE),0)</f>
        <v>0</v>
      </c>
      <c r="AR1929" s="42">
        <f>IFERROR(VLOOKUP($H1929,#REF!,12,FALSE),0)</f>
        <v>0</v>
      </c>
      <c r="AS1929" s="34">
        <f>IFERROR(VLOOKUP($H1929,#REF!,13,FALSE),0)</f>
        <v>0</v>
      </c>
      <c r="AT1929" s="34">
        <f>IFERROR(VLOOKUP($H1929,#REF!,14,FALSE),0)</f>
        <v>0</v>
      </c>
      <c r="AU1929" s="42">
        <f>IFERROR(VLOOKUP($H1929,#REF!,15,FALSE),0)</f>
        <v>0</v>
      </c>
      <c r="AV1929" s="34">
        <f>IFERROR(VLOOKUP($H1929,#REF!,15,FALSE),0)</f>
        <v>0</v>
      </c>
      <c r="AW1929" s="34">
        <f>IFERROR(VLOOKUP($H1929,#REF!,16,FALSE),0)</f>
        <v>0</v>
      </c>
      <c r="AX1929" s="42">
        <f>IFERROR(VLOOKUP($H1929,#REF!,17,FALSE),0)</f>
        <v>0</v>
      </c>
    </row>
    <row r="1930" spans="1:50" x14ac:dyDescent="0.3">
      <c r="A1930" s="33" t="str">
        <f t="shared" si="120"/>
        <v>0</v>
      </c>
      <c r="B1930" s="33">
        <f>+'R&amp;E EXPORT'!B1729</f>
        <v>0</v>
      </c>
      <c r="C1930" t="str">
        <f>IFERROR(VLOOKUP(A1930,'MCSJ Export'!A:C,3,FALSE),"")</f>
        <v/>
      </c>
      <c r="D1930" s="37">
        <f t="shared" ca="1" si="121"/>
        <v>0</v>
      </c>
      <c r="E1930" s="37">
        <f t="shared" ca="1" si="122"/>
        <v>0</v>
      </c>
      <c r="F1930" s="37">
        <f t="shared" ca="1" si="123"/>
        <v>0</v>
      </c>
      <c r="G1930" s="37"/>
      <c r="H1930" s="33">
        <f>+'R&amp;E EXPORT'!A1729</f>
        <v>0</v>
      </c>
      <c r="I1930" s="34">
        <f>IFERROR(VLOOKUP($H1930,'Gen F Rev'!$A:$M,15,FALSE),0)</f>
        <v>0</v>
      </c>
      <c r="J1930" s="34">
        <f>IFERROR(VLOOKUP($H1930,'Gen F Rev'!$A:$M,16,FALSE),0)</f>
        <v>0</v>
      </c>
      <c r="K1930" s="42">
        <f>IFERROR(VLOOKUP($H1930,'Gen F Rev'!$A:$M,17,FALSE),0)</f>
        <v>0</v>
      </c>
      <c r="L1930" s="34">
        <f>IFERROR(VLOOKUP($H1930,'Gen F Exp'!$A:$E,15,FALSE),0)</f>
        <v>0</v>
      </c>
      <c r="M1930" s="34">
        <f>IFERROR(VLOOKUP($H1930,'Gen F Exp'!$A:$E,16,FALSE),0)</f>
        <v>0</v>
      </c>
      <c r="N1930" s="42">
        <f>IFERROR(VLOOKUP($H1930,'Gen F Exp'!$A:$E,17,FALSE),0)</f>
        <v>0</v>
      </c>
      <c r="O1930" s="34">
        <f>IFERROR(VLOOKUP($H1930,'Water F Rev'!$A:$L,15,FALSE),0)</f>
        <v>0</v>
      </c>
      <c r="P1930" s="34">
        <f>IFERROR(VLOOKUP($H1930,'Water F Rev'!$A:$L,16,FALSE),0)</f>
        <v>0</v>
      </c>
      <c r="Q1930" s="42">
        <f>IFERROR(VLOOKUP($H1930,'Water F Rev'!$A:$L,17,FALSE),0)</f>
        <v>0</v>
      </c>
      <c r="R1930" s="34">
        <f>IFERROR(VLOOKUP($H1930,'Water F Exp'!$A:$K,15,FALSE),0)</f>
        <v>0</v>
      </c>
      <c r="S1930" s="34">
        <f>IFERROR(VLOOKUP($H1930,'Water F Exp'!$A:$K,16,FALSE),0)</f>
        <v>0</v>
      </c>
      <c r="T1930" s="42">
        <f>IFERROR(VLOOKUP($H1930,'Water F Exp'!$A:$K,17,FALSE),0)</f>
        <v>0</v>
      </c>
      <c r="U1930" s="34">
        <f ca="1">IFERROR(VLOOKUP($H1930,'Sewer F Rev'!$A:$E,15,FALSE),0)</f>
        <v>0</v>
      </c>
      <c r="V1930" s="34">
        <f ca="1">IFERROR(VLOOKUP($H1930,'Sewer F Rev'!$A:$E,16,FALSE),0)</f>
        <v>0</v>
      </c>
      <c r="W1930" s="42">
        <f ca="1">IFERROR(VLOOKUP($H1930,'Sewer F Rev'!$A:$E,17,FALSE),0)</f>
        <v>0</v>
      </c>
      <c r="X1930" s="34">
        <f>IFERROR(VLOOKUP($H1930,'Sewer F Exp'!$A:$B,15,FALSE),0)</f>
        <v>0</v>
      </c>
      <c r="Y1930" s="34">
        <f>IFERROR(VLOOKUP($H1930,'Sewer F Exp'!$A:$B,16,FALSE),0)</f>
        <v>0</v>
      </c>
      <c r="Z1930" s="42">
        <f>IFERROR(VLOOKUP($H1930,'Sewer F Exp'!$A:$B,17,FALSE),0)</f>
        <v>0</v>
      </c>
      <c r="AA1930" s="34">
        <f>IFERROR(VLOOKUP($H1930,'Refuse F Rev'!$A:$E,15,FALSE),0)</f>
        <v>0</v>
      </c>
      <c r="AB1930" s="34">
        <f>IFERROR(VLOOKUP($H1930,'Refuse F Rev'!$A:$E,16,FALSE),0)</f>
        <v>0</v>
      </c>
      <c r="AC1930" s="42">
        <f>IFERROR(VLOOKUP($H1930,'Refuse F Rev'!$A:$E,17,FALSE),0)</f>
        <v>0</v>
      </c>
      <c r="AD1930" s="34">
        <f>IFERROR(VLOOKUP($H1930,'Refuse F Exp'!$A:$E,15,FALSE),0)</f>
        <v>0</v>
      </c>
      <c r="AE1930" s="34">
        <f>IFERROR(VLOOKUP($H1930,'Refuse F Exp'!$A:$E,16,FALSE),0)</f>
        <v>0</v>
      </c>
      <c r="AF1930" s="42">
        <f>IFERROR(VLOOKUP($H1930,'Refuse F Exp'!$A:$E,17,FALSE),0)</f>
        <v>0</v>
      </c>
      <c r="AG1930" s="34">
        <f>IFERROR(VLOOKUP($H1930,#REF!,10,FALSE),0)</f>
        <v>0</v>
      </c>
      <c r="AH1930" s="34">
        <f>IFERROR(VLOOKUP($H1930,#REF!,11,FALSE),0)</f>
        <v>0</v>
      </c>
      <c r="AI1930" s="42">
        <f>IFERROR(VLOOKUP($H1930,#REF!,12,FALSE),0)</f>
        <v>0</v>
      </c>
      <c r="AJ1930" s="34">
        <f>IFERROR(VLOOKUP($H1930,#REF!,10,FALSE),0)</f>
        <v>0</v>
      </c>
      <c r="AK1930" s="34">
        <f>IFERROR(VLOOKUP($H1930,#REF!,11,FALSE),0)</f>
        <v>0</v>
      </c>
      <c r="AL1930" s="42">
        <f>IFERROR(VLOOKUP($H1930,#REF!,12,FALSE),0)</f>
        <v>0</v>
      </c>
      <c r="AM1930" s="34">
        <f>IFERROR(VLOOKUP($H1930,#REF!,10,FALSE),0)</f>
        <v>0</v>
      </c>
      <c r="AN1930" s="34">
        <f>IFERROR(VLOOKUP($H1930,#REF!,11,FALSE),0)</f>
        <v>0</v>
      </c>
      <c r="AO1930" s="42">
        <f>IFERROR(VLOOKUP($H1930,#REF!,12,FALSE),0)</f>
        <v>0</v>
      </c>
      <c r="AP1930" s="34">
        <f>IFERROR(VLOOKUP($H1930,#REF!,10,FALSE),0)</f>
        <v>0</v>
      </c>
      <c r="AQ1930" s="34">
        <f>IFERROR(VLOOKUP($H1930,#REF!,11,FALSE),0)</f>
        <v>0</v>
      </c>
      <c r="AR1930" s="42">
        <f>IFERROR(VLOOKUP($H1930,#REF!,12,FALSE),0)</f>
        <v>0</v>
      </c>
      <c r="AS1930" s="34">
        <f>IFERROR(VLOOKUP($H1930,#REF!,13,FALSE),0)</f>
        <v>0</v>
      </c>
      <c r="AT1930" s="34">
        <f>IFERROR(VLOOKUP($H1930,#REF!,14,FALSE),0)</f>
        <v>0</v>
      </c>
      <c r="AU1930" s="42">
        <f>IFERROR(VLOOKUP($H1930,#REF!,15,FALSE),0)</f>
        <v>0</v>
      </c>
      <c r="AV1930" s="34">
        <f>IFERROR(VLOOKUP($H1930,#REF!,15,FALSE),0)</f>
        <v>0</v>
      </c>
      <c r="AW1930" s="34">
        <f>IFERROR(VLOOKUP($H1930,#REF!,16,FALSE),0)</f>
        <v>0</v>
      </c>
      <c r="AX1930" s="42">
        <f>IFERROR(VLOOKUP($H1930,#REF!,17,FALSE),0)</f>
        <v>0</v>
      </c>
    </row>
    <row r="1931" spans="1:50" x14ac:dyDescent="0.3">
      <c r="A1931" s="33" t="str">
        <f t="shared" si="120"/>
        <v>0</v>
      </c>
      <c r="B1931" s="33">
        <f>+'R&amp;E EXPORT'!B1730</f>
        <v>0</v>
      </c>
      <c r="C1931" t="str">
        <f>IFERROR(VLOOKUP(A1931,'MCSJ Export'!A:C,3,FALSE),"")</f>
        <v/>
      </c>
      <c r="D1931" s="37">
        <f t="shared" ca="1" si="121"/>
        <v>0</v>
      </c>
      <c r="E1931" s="37">
        <f t="shared" ca="1" si="122"/>
        <v>0</v>
      </c>
      <c r="F1931" s="37">
        <f t="shared" ca="1" si="123"/>
        <v>0</v>
      </c>
      <c r="G1931" s="37"/>
      <c r="H1931" s="33">
        <f>+'R&amp;E EXPORT'!A1730</f>
        <v>0</v>
      </c>
      <c r="I1931" s="34">
        <f>IFERROR(VLOOKUP($H1931,'Gen F Rev'!$A:$M,15,FALSE),0)</f>
        <v>0</v>
      </c>
      <c r="J1931" s="34">
        <f>IFERROR(VLOOKUP($H1931,'Gen F Rev'!$A:$M,16,FALSE),0)</f>
        <v>0</v>
      </c>
      <c r="K1931" s="42">
        <f>IFERROR(VLOOKUP($H1931,'Gen F Rev'!$A:$M,17,FALSE),0)</f>
        <v>0</v>
      </c>
      <c r="L1931" s="34">
        <f>IFERROR(VLOOKUP($H1931,'Gen F Exp'!$A:$E,15,FALSE),0)</f>
        <v>0</v>
      </c>
      <c r="M1931" s="34">
        <f>IFERROR(VLOOKUP($H1931,'Gen F Exp'!$A:$E,16,FALSE),0)</f>
        <v>0</v>
      </c>
      <c r="N1931" s="42">
        <f>IFERROR(VLOOKUP($H1931,'Gen F Exp'!$A:$E,17,FALSE),0)</f>
        <v>0</v>
      </c>
      <c r="O1931" s="34">
        <f>IFERROR(VLOOKUP($H1931,'Water F Rev'!$A:$L,15,FALSE),0)</f>
        <v>0</v>
      </c>
      <c r="P1931" s="34">
        <f>IFERROR(VLOOKUP($H1931,'Water F Rev'!$A:$L,16,FALSE),0)</f>
        <v>0</v>
      </c>
      <c r="Q1931" s="42">
        <f>IFERROR(VLOOKUP($H1931,'Water F Rev'!$A:$L,17,FALSE),0)</f>
        <v>0</v>
      </c>
      <c r="R1931" s="34">
        <f>IFERROR(VLOOKUP($H1931,'Water F Exp'!$A:$K,15,FALSE),0)</f>
        <v>0</v>
      </c>
      <c r="S1931" s="34">
        <f>IFERROR(VLOOKUP($H1931,'Water F Exp'!$A:$K,16,FALSE),0)</f>
        <v>0</v>
      </c>
      <c r="T1931" s="42">
        <f>IFERROR(VLOOKUP($H1931,'Water F Exp'!$A:$K,17,FALSE),0)</f>
        <v>0</v>
      </c>
      <c r="U1931" s="34">
        <f ca="1">IFERROR(VLOOKUP($H1931,'Sewer F Rev'!$A:$E,15,FALSE),0)</f>
        <v>0</v>
      </c>
      <c r="V1931" s="34">
        <f ca="1">IFERROR(VLOOKUP($H1931,'Sewer F Rev'!$A:$E,16,FALSE),0)</f>
        <v>0</v>
      </c>
      <c r="W1931" s="42">
        <f ca="1">IFERROR(VLOOKUP($H1931,'Sewer F Rev'!$A:$E,17,FALSE),0)</f>
        <v>0</v>
      </c>
      <c r="X1931" s="34">
        <f>IFERROR(VLOOKUP($H1931,'Sewer F Exp'!$A:$B,15,FALSE),0)</f>
        <v>0</v>
      </c>
      <c r="Y1931" s="34">
        <f>IFERROR(VLOOKUP($H1931,'Sewer F Exp'!$A:$B,16,FALSE),0)</f>
        <v>0</v>
      </c>
      <c r="Z1931" s="42">
        <f>IFERROR(VLOOKUP($H1931,'Sewer F Exp'!$A:$B,17,FALSE),0)</f>
        <v>0</v>
      </c>
      <c r="AA1931" s="34">
        <f>IFERROR(VLOOKUP($H1931,'Refuse F Rev'!$A:$E,15,FALSE),0)</f>
        <v>0</v>
      </c>
      <c r="AB1931" s="34">
        <f>IFERROR(VLOOKUP($H1931,'Refuse F Rev'!$A:$E,16,FALSE),0)</f>
        <v>0</v>
      </c>
      <c r="AC1931" s="42">
        <f>IFERROR(VLOOKUP($H1931,'Refuse F Rev'!$A:$E,17,FALSE),0)</f>
        <v>0</v>
      </c>
      <c r="AD1931" s="34">
        <f>IFERROR(VLOOKUP($H1931,'Refuse F Exp'!$A:$E,15,FALSE),0)</f>
        <v>0</v>
      </c>
      <c r="AE1931" s="34">
        <f>IFERROR(VLOOKUP($H1931,'Refuse F Exp'!$A:$E,16,FALSE),0)</f>
        <v>0</v>
      </c>
      <c r="AF1931" s="42">
        <f>IFERROR(VLOOKUP($H1931,'Refuse F Exp'!$A:$E,17,FALSE),0)</f>
        <v>0</v>
      </c>
      <c r="AG1931" s="34">
        <f>IFERROR(VLOOKUP($H1931,#REF!,10,FALSE),0)</f>
        <v>0</v>
      </c>
      <c r="AH1931" s="34">
        <f>IFERROR(VLOOKUP($H1931,#REF!,11,FALSE),0)</f>
        <v>0</v>
      </c>
      <c r="AI1931" s="42">
        <f>IFERROR(VLOOKUP($H1931,#REF!,12,FALSE),0)</f>
        <v>0</v>
      </c>
      <c r="AJ1931" s="34">
        <f>IFERROR(VLOOKUP($H1931,#REF!,10,FALSE),0)</f>
        <v>0</v>
      </c>
      <c r="AK1931" s="34">
        <f>IFERROR(VLOOKUP($H1931,#REF!,11,FALSE),0)</f>
        <v>0</v>
      </c>
      <c r="AL1931" s="42">
        <f>IFERROR(VLOOKUP($H1931,#REF!,12,FALSE),0)</f>
        <v>0</v>
      </c>
      <c r="AM1931" s="34">
        <f>IFERROR(VLOOKUP($H1931,#REF!,10,FALSE),0)</f>
        <v>0</v>
      </c>
      <c r="AN1931" s="34">
        <f>IFERROR(VLOOKUP($H1931,#REF!,11,FALSE),0)</f>
        <v>0</v>
      </c>
      <c r="AO1931" s="42">
        <f>IFERROR(VLOOKUP($H1931,#REF!,12,FALSE),0)</f>
        <v>0</v>
      </c>
      <c r="AP1931" s="34">
        <f>IFERROR(VLOOKUP($H1931,#REF!,10,FALSE),0)</f>
        <v>0</v>
      </c>
      <c r="AQ1931" s="34">
        <f>IFERROR(VLOOKUP($H1931,#REF!,11,FALSE),0)</f>
        <v>0</v>
      </c>
      <c r="AR1931" s="42">
        <f>IFERROR(VLOOKUP($H1931,#REF!,12,FALSE),0)</f>
        <v>0</v>
      </c>
      <c r="AS1931" s="34">
        <f>IFERROR(VLOOKUP($H1931,#REF!,13,FALSE),0)</f>
        <v>0</v>
      </c>
      <c r="AT1931" s="34">
        <f>IFERROR(VLOOKUP($H1931,#REF!,14,FALSE),0)</f>
        <v>0</v>
      </c>
      <c r="AU1931" s="42">
        <f>IFERROR(VLOOKUP($H1931,#REF!,15,FALSE),0)</f>
        <v>0</v>
      </c>
      <c r="AV1931" s="34">
        <f>IFERROR(VLOOKUP($H1931,#REF!,15,FALSE),0)</f>
        <v>0</v>
      </c>
      <c r="AW1931" s="34">
        <f>IFERROR(VLOOKUP($H1931,#REF!,16,FALSE),0)</f>
        <v>0</v>
      </c>
      <c r="AX1931" s="42">
        <f>IFERROR(VLOOKUP($H1931,#REF!,17,FALSE),0)</f>
        <v>0</v>
      </c>
    </row>
    <row r="1932" spans="1:50" x14ac:dyDescent="0.3">
      <c r="A1932" s="33" t="str">
        <f t="shared" si="120"/>
        <v>0</v>
      </c>
      <c r="B1932" s="33">
        <f>+'R&amp;E EXPORT'!B1731</f>
        <v>0</v>
      </c>
      <c r="C1932" t="str">
        <f>IFERROR(VLOOKUP(A1932,'MCSJ Export'!A:C,3,FALSE),"")</f>
        <v/>
      </c>
      <c r="D1932" s="37">
        <f t="shared" ca="1" si="121"/>
        <v>0</v>
      </c>
      <c r="E1932" s="37">
        <f t="shared" ca="1" si="122"/>
        <v>0</v>
      </c>
      <c r="F1932" s="37">
        <f t="shared" ca="1" si="123"/>
        <v>0</v>
      </c>
      <c r="G1932" s="37"/>
      <c r="H1932" s="33">
        <f>+'R&amp;E EXPORT'!A1731</f>
        <v>0</v>
      </c>
      <c r="I1932" s="34">
        <f>IFERROR(VLOOKUP($H1932,'Gen F Rev'!$A:$M,15,FALSE),0)</f>
        <v>0</v>
      </c>
      <c r="J1932" s="34">
        <f>IFERROR(VLOOKUP($H1932,'Gen F Rev'!$A:$M,16,FALSE),0)</f>
        <v>0</v>
      </c>
      <c r="K1932" s="42">
        <f>IFERROR(VLOOKUP($H1932,'Gen F Rev'!$A:$M,17,FALSE),0)</f>
        <v>0</v>
      </c>
      <c r="L1932" s="34">
        <f>IFERROR(VLOOKUP($H1932,'Gen F Exp'!$A:$E,15,FALSE),0)</f>
        <v>0</v>
      </c>
      <c r="M1932" s="34">
        <f>IFERROR(VLOOKUP($H1932,'Gen F Exp'!$A:$E,16,FALSE),0)</f>
        <v>0</v>
      </c>
      <c r="N1932" s="42">
        <f>IFERROR(VLOOKUP($H1932,'Gen F Exp'!$A:$E,17,FALSE),0)</f>
        <v>0</v>
      </c>
      <c r="O1932" s="34">
        <f>IFERROR(VLOOKUP($H1932,'Water F Rev'!$A:$L,15,FALSE),0)</f>
        <v>0</v>
      </c>
      <c r="P1932" s="34">
        <f>IFERROR(VLOOKUP($H1932,'Water F Rev'!$A:$L,16,FALSE),0)</f>
        <v>0</v>
      </c>
      <c r="Q1932" s="42">
        <f>IFERROR(VLOOKUP($H1932,'Water F Rev'!$A:$L,17,FALSE),0)</f>
        <v>0</v>
      </c>
      <c r="R1932" s="34">
        <f>IFERROR(VLOOKUP($H1932,'Water F Exp'!$A:$K,15,FALSE),0)</f>
        <v>0</v>
      </c>
      <c r="S1932" s="34">
        <f>IFERROR(VLOOKUP($H1932,'Water F Exp'!$A:$K,16,FALSE),0)</f>
        <v>0</v>
      </c>
      <c r="T1932" s="42">
        <f>IFERROR(VLOOKUP($H1932,'Water F Exp'!$A:$K,17,FALSE),0)</f>
        <v>0</v>
      </c>
      <c r="U1932" s="34">
        <f ca="1">IFERROR(VLOOKUP($H1932,'Sewer F Rev'!$A:$E,15,FALSE),0)</f>
        <v>0</v>
      </c>
      <c r="V1932" s="34">
        <f ca="1">IFERROR(VLOOKUP($H1932,'Sewer F Rev'!$A:$E,16,FALSE),0)</f>
        <v>0</v>
      </c>
      <c r="W1932" s="42">
        <f ca="1">IFERROR(VLOOKUP($H1932,'Sewer F Rev'!$A:$E,17,FALSE),0)</f>
        <v>0</v>
      </c>
      <c r="X1932" s="34">
        <f>IFERROR(VLOOKUP($H1932,'Sewer F Exp'!$A:$B,15,FALSE),0)</f>
        <v>0</v>
      </c>
      <c r="Y1932" s="34">
        <f>IFERROR(VLOOKUP($H1932,'Sewer F Exp'!$A:$B,16,FALSE),0)</f>
        <v>0</v>
      </c>
      <c r="Z1932" s="42">
        <f>IFERROR(VLOOKUP($H1932,'Sewer F Exp'!$A:$B,17,FALSE),0)</f>
        <v>0</v>
      </c>
      <c r="AA1932" s="34">
        <f>IFERROR(VLOOKUP($H1932,'Refuse F Rev'!$A:$E,15,FALSE),0)</f>
        <v>0</v>
      </c>
      <c r="AB1932" s="34">
        <f>IFERROR(VLOOKUP($H1932,'Refuse F Rev'!$A:$E,16,FALSE),0)</f>
        <v>0</v>
      </c>
      <c r="AC1932" s="42">
        <f>IFERROR(VLOOKUP($H1932,'Refuse F Rev'!$A:$E,17,FALSE),0)</f>
        <v>0</v>
      </c>
      <c r="AD1932" s="34">
        <f>IFERROR(VLOOKUP($H1932,'Refuse F Exp'!$A:$E,15,FALSE),0)</f>
        <v>0</v>
      </c>
      <c r="AE1932" s="34">
        <f>IFERROR(VLOOKUP($H1932,'Refuse F Exp'!$A:$E,16,FALSE),0)</f>
        <v>0</v>
      </c>
      <c r="AF1932" s="42">
        <f>IFERROR(VLOOKUP($H1932,'Refuse F Exp'!$A:$E,17,FALSE),0)</f>
        <v>0</v>
      </c>
      <c r="AG1932" s="34">
        <f>IFERROR(VLOOKUP($H1932,#REF!,10,FALSE),0)</f>
        <v>0</v>
      </c>
      <c r="AH1932" s="34">
        <f>IFERROR(VLOOKUP($H1932,#REF!,11,FALSE),0)</f>
        <v>0</v>
      </c>
      <c r="AI1932" s="42">
        <f>IFERROR(VLOOKUP($H1932,#REF!,12,FALSE),0)</f>
        <v>0</v>
      </c>
      <c r="AJ1932" s="34">
        <f>IFERROR(VLOOKUP($H1932,#REF!,10,FALSE),0)</f>
        <v>0</v>
      </c>
      <c r="AK1932" s="34">
        <f>IFERROR(VLOOKUP($H1932,#REF!,11,FALSE),0)</f>
        <v>0</v>
      </c>
      <c r="AL1932" s="42">
        <f>IFERROR(VLOOKUP($H1932,#REF!,12,FALSE),0)</f>
        <v>0</v>
      </c>
      <c r="AM1932" s="34">
        <f>IFERROR(VLOOKUP($H1932,#REF!,10,FALSE),0)</f>
        <v>0</v>
      </c>
      <c r="AN1932" s="34">
        <f>IFERROR(VLOOKUP($H1932,#REF!,11,FALSE),0)</f>
        <v>0</v>
      </c>
      <c r="AO1932" s="42">
        <f>IFERROR(VLOOKUP($H1932,#REF!,12,FALSE),0)</f>
        <v>0</v>
      </c>
      <c r="AP1932" s="34">
        <f>IFERROR(VLOOKUP($H1932,#REF!,10,FALSE),0)</f>
        <v>0</v>
      </c>
      <c r="AQ1932" s="34">
        <f>IFERROR(VLOOKUP($H1932,#REF!,11,FALSE),0)</f>
        <v>0</v>
      </c>
      <c r="AR1932" s="42">
        <f>IFERROR(VLOOKUP($H1932,#REF!,12,FALSE),0)</f>
        <v>0</v>
      </c>
      <c r="AS1932" s="34">
        <f>IFERROR(VLOOKUP($H1932,#REF!,13,FALSE),0)</f>
        <v>0</v>
      </c>
      <c r="AT1932" s="34">
        <f>IFERROR(VLOOKUP($H1932,#REF!,14,FALSE),0)</f>
        <v>0</v>
      </c>
      <c r="AU1932" s="42">
        <f>IFERROR(VLOOKUP($H1932,#REF!,15,FALSE),0)</f>
        <v>0</v>
      </c>
      <c r="AV1932" s="34">
        <f>IFERROR(VLOOKUP($H1932,#REF!,15,FALSE),0)</f>
        <v>0</v>
      </c>
      <c r="AW1932" s="34">
        <f>IFERROR(VLOOKUP($H1932,#REF!,16,FALSE),0)</f>
        <v>0</v>
      </c>
      <c r="AX1932" s="42">
        <f>IFERROR(VLOOKUP($H1932,#REF!,17,FALSE),0)</f>
        <v>0</v>
      </c>
    </row>
    <row r="1933" spans="1:50" x14ac:dyDescent="0.3">
      <c r="A1933" s="33" t="str">
        <f t="shared" si="120"/>
        <v>0</v>
      </c>
      <c r="B1933" s="33">
        <f>+'R&amp;E EXPORT'!B1732</f>
        <v>0</v>
      </c>
      <c r="C1933" t="str">
        <f>IFERROR(VLOOKUP(A1933,'MCSJ Export'!A:C,3,FALSE),"")</f>
        <v/>
      </c>
      <c r="D1933" s="37">
        <f t="shared" ca="1" si="121"/>
        <v>0</v>
      </c>
      <c r="E1933" s="37">
        <f t="shared" ca="1" si="122"/>
        <v>0</v>
      </c>
      <c r="F1933" s="37">
        <f t="shared" ca="1" si="123"/>
        <v>0</v>
      </c>
      <c r="G1933" s="37"/>
      <c r="H1933" s="33">
        <f>+'R&amp;E EXPORT'!A1732</f>
        <v>0</v>
      </c>
      <c r="I1933" s="34">
        <f>IFERROR(VLOOKUP($H1933,'Gen F Rev'!$A:$M,15,FALSE),0)</f>
        <v>0</v>
      </c>
      <c r="J1933" s="34">
        <f>IFERROR(VLOOKUP($H1933,'Gen F Rev'!$A:$M,16,FALSE),0)</f>
        <v>0</v>
      </c>
      <c r="K1933" s="42">
        <f>IFERROR(VLOOKUP($H1933,'Gen F Rev'!$A:$M,17,FALSE),0)</f>
        <v>0</v>
      </c>
      <c r="L1933" s="34">
        <f>IFERROR(VLOOKUP($H1933,'Gen F Exp'!$A:$E,15,FALSE),0)</f>
        <v>0</v>
      </c>
      <c r="M1933" s="34">
        <f>IFERROR(VLOOKUP($H1933,'Gen F Exp'!$A:$E,16,FALSE),0)</f>
        <v>0</v>
      </c>
      <c r="N1933" s="42">
        <f>IFERROR(VLOOKUP($H1933,'Gen F Exp'!$A:$E,17,FALSE),0)</f>
        <v>0</v>
      </c>
      <c r="O1933" s="34">
        <f>IFERROR(VLOOKUP($H1933,'Water F Rev'!$A:$L,15,FALSE),0)</f>
        <v>0</v>
      </c>
      <c r="P1933" s="34">
        <f>IFERROR(VLOOKUP($H1933,'Water F Rev'!$A:$L,16,FALSE),0)</f>
        <v>0</v>
      </c>
      <c r="Q1933" s="42">
        <f>IFERROR(VLOOKUP($H1933,'Water F Rev'!$A:$L,17,FALSE),0)</f>
        <v>0</v>
      </c>
      <c r="R1933" s="34">
        <f>IFERROR(VLOOKUP($H1933,'Water F Exp'!$A:$K,15,FALSE),0)</f>
        <v>0</v>
      </c>
      <c r="S1933" s="34">
        <f>IFERROR(VLOOKUP($H1933,'Water F Exp'!$A:$K,16,FALSE),0)</f>
        <v>0</v>
      </c>
      <c r="T1933" s="42">
        <f>IFERROR(VLOOKUP($H1933,'Water F Exp'!$A:$K,17,FALSE),0)</f>
        <v>0</v>
      </c>
      <c r="U1933" s="34">
        <f ca="1">IFERROR(VLOOKUP($H1933,'Sewer F Rev'!$A:$E,15,FALSE),0)</f>
        <v>0</v>
      </c>
      <c r="V1933" s="34">
        <f ca="1">IFERROR(VLOOKUP($H1933,'Sewer F Rev'!$A:$E,16,FALSE),0)</f>
        <v>0</v>
      </c>
      <c r="W1933" s="42">
        <f ca="1">IFERROR(VLOOKUP($H1933,'Sewer F Rev'!$A:$E,17,FALSE),0)</f>
        <v>0</v>
      </c>
      <c r="X1933" s="34">
        <f>IFERROR(VLOOKUP($H1933,'Sewer F Exp'!$A:$B,15,FALSE),0)</f>
        <v>0</v>
      </c>
      <c r="Y1933" s="34">
        <f>IFERROR(VLOOKUP($H1933,'Sewer F Exp'!$A:$B,16,FALSE),0)</f>
        <v>0</v>
      </c>
      <c r="Z1933" s="42">
        <f>IFERROR(VLOOKUP($H1933,'Sewer F Exp'!$A:$B,17,FALSE),0)</f>
        <v>0</v>
      </c>
      <c r="AA1933" s="34">
        <f>IFERROR(VLOOKUP($H1933,'Refuse F Rev'!$A:$E,15,FALSE),0)</f>
        <v>0</v>
      </c>
      <c r="AB1933" s="34">
        <f>IFERROR(VLOOKUP($H1933,'Refuse F Rev'!$A:$E,16,FALSE),0)</f>
        <v>0</v>
      </c>
      <c r="AC1933" s="42">
        <f>IFERROR(VLOOKUP($H1933,'Refuse F Rev'!$A:$E,17,FALSE),0)</f>
        <v>0</v>
      </c>
      <c r="AD1933" s="34">
        <f>IFERROR(VLOOKUP($H1933,'Refuse F Exp'!$A:$E,15,FALSE),0)</f>
        <v>0</v>
      </c>
      <c r="AE1933" s="34">
        <f>IFERROR(VLOOKUP($H1933,'Refuse F Exp'!$A:$E,16,FALSE),0)</f>
        <v>0</v>
      </c>
      <c r="AF1933" s="42">
        <f>IFERROR(VLOOKUP($H1933,'Refuse F Exp'!$A:$E,17,FALSE),0)</f>
        <v>0</v>
      </c>
      <c r="AG1933" s="34">
        <f>IFERROR(VLOOKUP($H1933,#REF!,10,FALSE),0)</f>
        <v>0</v>
      </c>
      <c r="AH1933" s="34">
        <f>IFERROR(VLOOKUP($H1933,#REF!,11,FALSE),0)</f>
        <v>0</v>
      </c>
      <c r="AI1933" s="42">
        <f>IFERROR(VLOOKUP($H1933,#REF!,12,FALSE),0)</f>
        <v>0</v>
      </c>
      <c r="AJ1933" s="34">
        <f>IFERROR(VLOOKUP($H1933,#REF!,10,FALSE),0)</f>
        <v>0</v>
      </c>
      <c r="AK1933" s="34">
        <f>IFERROR(VLOOKUP($H1933,#REF!,11,FALSE),0)</f>
        <v>0</v>
      </c>
      <c r="AL1933" s="42">
        <f>IFERROR(VLOOKUP($H1933,#REF!,12,FALSE),0)</f>
        <v>0</v>
      </c>
      <c r="AM1933" s="34">
        <f>IFERROR(VLOOKUP($H1933,#REF!,10,FALSE),0)</f>
        <v>0</v>
      </c>
      <c r="AN1933" s="34">
        <f>IFERROR(VLOOKUP($H1933,#REF!,11,FALSE),0)</f>
        <v>0</v>
      </c>
      <c r="AO1933" s="42">
        <f>IFERROR(VLOOKUP($H1933,#REF!,12,FALSE),0)</f>
        <v>0</v>
      </c>
      <c r="AP1933" s="34">
        <f>IFERROR(VLOOKUP($H1933,#REF!,10,FALSE),0)</f>
        <v>0</v>
      </c>
      <c r="AQ1933" s="34">
        <f>IFERROR(VLOOKUP($H1933,#REF!,11,FALSE),0)</f>
        <v>0</v>
      </c>
      <c r="AR1933" s="42">
        <f>IFERROR(VLOOKUP($H1933,#REF!,12,FALSE),0)</f>
        <v>0</v>
      </c>
      <c r="AS1933" s="34">
        <f>IFERROR(VLOOKUP($H1933,#REF!,13,FALSE),0)</f>
        <v>0</v>
      </c>
      <c r="AT1933" s="34">
        <f>IFERROR(VLOOKUP($H1933,#REF!,14,FALSE),0)</f>
        <v>0</v>
      </c>
      <c r="AU1933" s="42">
        <f>IFERROR(VLOOKUP($H1933,#REF!,15,FALSE),0)</f>
        <v>0</v>
      </c>
      <c r="AV1933" s="34">
        <f>IFERROR(VLOOKUP($H1933,#REF!,15,FALSE),0)</f>
        <v>0</v>
      </c>
      <c r="AW1933" s="34">
        <f>IFERROR(VLOOKUP($H1933,#REF!,16,FALSE),0)</f>
        <v>0</v>
      </c>
      <c r="AX1933" s="42">
        <f>IFERROR(VLOOKUP($H1933,#REF!,17,FALSE),0)</f>
        <v>0</v>
      </c>
    </row>
    <row r="1934" spans="1:50" x14ac:dyDescent="0.3">
      <c r="A1934" s="33" t="str">
        <f t="shared" si="120"/>
        <v>0</v>
      </c>
      <c r="B1934" s="33">
        <f>+'R&amp;E EXPORT'!B1733</f>
        <v>0</v>
      </c>
      <c r="C1934" t="str">
        <f>IFERROR(VLOOKUP(A1934,'MCSJ Export'!A:C,3,FALSE),"")</f>
        <v/>
      </c>
      <c r="D1934" s="37">
        <f t="shared" ca="1" si="121"/>
        <v>0</v>
      </c>
      <c r="E1934" s="37">
        <f t="shared" ca="1" si="122"/>
        <v>0</v>
      </c>
      <c r="F1934" s="37">
        <f t="shared" ca="1" si="123"/>
        <v>0</v>
      </c>
      <c r="G1934" s="37"/>
      <c r="H1934" s="33">
        <f>+'R&amp;E EXPORT'!A1733</f>
        <v>0</v>
      </c>
      <c r="I1934" s="34">
        <f>IFERROR(VLOOKUP($H1934,'Gen F Rev'!$A:$M,15,FALSE),0)</f>
        <v>0</v>
      </c>
      <c r="J1934" s="34">
        <f>IFERROR(VLOOKUP($H1934,'Gen F Rev'!$A:$M,16,FALSE),0)</f>
        <v>0</v>
      </c>
      <c r="K1934" s="42">
        <f>IFERROR(VLOOKUP($H1934,'Gen F Rev'!$A:$M,17,FALSE),0)</f>
        <v>0</v>
      </c>
      <c r="L1934" s="34">
        <f>IFERROR(VLOOKUP($H1934,'Gen F Exp'!$A:$E,15,FALSE),0)</f>
        <v>0</v>
      </c>
      <c r="M1934" s="34">
        <f>IFERROR(VLOOKUP($H1934,'Gen F Exp'!$A:$E,16,FALSE),0)</f>
        <v>0</v>
      </c>
      <c r="N1934" s="42">
        <f>IFERROR(VLOOKUP($H1934,'Gen F Exp'!$A:$E,17,FALSE),0)</f>
        <v>0</v>
      </c>
      <c r="O1934" s="34">
        <f>IFERROR(VLOOKUP($H1934,'Water F Rev'!$A:$L,15,FALSE),0)</f>
        <v>0</v>
      </c>
      <c r="P1934" s="34">
        <f>IFERROR(VLOOKUP($H1934,'Water F Rev'!$A:$L,16,FALSE),0)</f>
        <v>0</v>
      </c>
      <c r="Q1934" s="42">
        <f>IFERROR(VLOOKUP($H1934,'Water F Rev'!$A:$L,17,FALSE),0)</f>
        <v>0</v>
      </c>
      <c r="R1934" s="34">
        <f>IFERROR(VLOOKUP($H1934,'Water F Exp'!$A:$K,15,FALSE),0)</f>
        <v>0</v>
      </c>
      <c r="S1934" s="34">
        <f>IFERROR(VLOOKUP($H1934,'Water F Exp'!$A:$K,16,FALSE),0)</f>
        <v>0</v>
      </c>
      <c r="T1934" s="42">
        <f>IFERROR(VLOOKUP($H1934,'Water F Exp'!$A:$K,17,FALSE),0)</f>
        <v>0</v>
      </c>
      <c r="U1934" s="34">
        <f ca="1">IFERROR(VLOOKUP($H1934,'Sewer F Rev'!$A:$E,15,FALSE),0)</f>
        <v>0</v>
      </c>
      <c r="V1934" s="34">
        <f ca="1">IFERROR(VLOOKUP($H1934,'Sewer F Rev'!$A:$E,16,FALSE),0)</f>
        <v>0</v>
      </c>
      <c r="W1934" s="42">
        <f ca="1">IFERROR(VLOOKUP($H1934,'Sewer F Rev'!$A:$E,17,FALSE),0)</f>
        <v>0</v>
      </c>
      <c r="X1934" s="34">
        <f>IFERROR(VLOOKUP($H1934,'Sewer F Exp'!$A:$B,15,FALSE),0)</f>
        <v>0</v>
      </c>
      <c r="Y1934" s="34">
        <f>IFERROR(VLOOKUP($H1934,'Sewer F Exp'!$A:$B,16,FALSE),0)</f>
        <v>0</v>
      </c>
      <c r="Z1934" s="42">
        <f>IFERROR(VLOOKUP($H1934,'Sewer F Exp'!$A:$B,17,FALSE),0)</f>
        <v>0</v>
      </c>
      <c r="AA1934" s="34">
        <f>IFERROR(VLOOKUP($H1934,'Refuse F Rev'!$A:$E,15,FALSE),0)</f>
        <v>0</v>
      </c>
      <c r="AB1934" s="34">
        <f>IFERROR(VLOOKUP($H1934,'Refuse F Rev'!$A:$E,16,FALSE),0)</f>
        <v>0</v>
      </c>
      <c r="AC1934" s="42">
        <f>IFERROR(VLOOKUP($H1934,'Refuse F Rev'!$A:$E,17,FALSE),0)</f>
        <v>0</v>
      </c>
      <c r="AD1934" s="34">
        <f>IFERROR(VLOOKUP($H1934,'Refuse F Exp'!$A:$E,15,FALSE),0)</f>
        <v>0</v>
      </c>
      <c r="AE1934" s="34">
        <f>IFERROR(VLOOKUP($H1934,'Refuse F Exp'!$A:$E,16,FALSE),0)</f>
        <v>0</v>
      </c>
      <c r="AF1934" s="42">
        <f>IFERROR(VLOOKUP($H1934,'Refuse F Exp'!$A:$E,17,FALSE),0)</f>
        <v>0</v>
      </c>
      <c r="AG1934" s="34">
        <f>IFERROR(VLOOKUP($H1934,#REF!,10,FALSE),0)</f>
        <v>0</v>
      </c>
      <c r="AH1934" s="34">
        <f>IFERROR(VLOOKUP($H1934,#REF!,11,FALSE),0)</f>
        <v>0</v>
      </c>
      <c r="AI1934" s="42">
        <f>IFERROR(VLOOKUP($H1934,#REF!,12,FALSE),0)</f>
        <v>0</v>
      </c>
      <c r="AJ1934" s="34">
        <f>IFERROR(VLOOKUP($H1934,#REF!,10,FALSE),0)</f>
        <v>0</v>
      </c>
      <c r="AK1934" s="34">
        <f>IFERROR(VLOOKUP($H1934,#REF!,11,FALSE),0)</f>
        <v>0</v>
      </c>
      <c r="AL1934" s="42">
        <f>IFERROR(VLOOKUP($H1934,#REF!,12,FALSE),0)</f>
        <v>0</v>
      </c>
      <c r="AM1934" s="34">
        <f>IFERROR(VLOOKUP($H1934,#REF!,10,FALSE),0)</f>
        <v>0</v>
      </c>
      <c r="AN1934" s="34">
        <f>IFERROR(VLOOKUP($H1934,#REF!,11,FALSE),0)</f>
        <v>0</v>
      </c>
      <c r="AO1934" s="42">
        <f>IFERROR(VLOOKUP($H1934,#REF!,12,FALSE),0)</f>
        <v>0</v>
      </c>
      <c r="AP1934" s="34">
        <f>IFERROR(VLOOKUP($H1934,#REF!,10,FALSE),0)</f>
        <v>0</v>
      </c>
      <c r="AQ1934" s="34">
        <f>IFERROR(VLOOKUP($H1934,#REF!,11,FALSE),0)</f>
        <v>0</v>
      </c>
      <c r="AR1934" s="42">
        <f>IFERROR(VLOOKUP($H1934,#REF!,12,FALSE),0)</f>
        <v>0</v>
      </c>
      <c r="AS1934" s="34">
        <f>IFERROR(VLOOKUP($H1934,#REF!,13,FALSE),0)</f>
        <v>0</v>
      </c>
      <c r="AT1934" s="34">
        <f>IFERROR(VLOOKUP($H1934,#REF!,14,FALSE),0)</f>
        <v>0</v>
      </c>
      <c r="AU1934" s="42">
        <f>IFERROR(VLOOKUP($H1934,#REF!,15,FALSE),0)</f>
        <v>0</v>
      </c>
      <c r="AV1934" s="34">
        <f>IFERROR(VLOOKUP($H1934,#REF!,15,FALSE),0)</f>
        <v>0</v>
      </c>
      <c r="AW1934" s="34">
        <f>IFERROR(VLOOKUP($H1934,#REF!,16,FALSE),0)</f>
        <v>0</v>
      </c>
      <c r="AX1934" s="42">
        <f>IFERROR(VLOOKUP($H1934,#REF!,17,FALSE),0)</f>
        <v>0</v>
      </c>
    </row>
    <row r="1935" spans="1:50" x14ac:dyDescent="0.3">
      <c r="A1935" s="33" t="str">
        <f t="shared" si="120"/>
        <v>0</v>
      </c>
      <c r="B1935" s="33">
        <f>+'R&amp;E EXPORT'!B1734</f>
        <v>0</v>
      </c>
      <c r="C1935" t="str">
        <f>IFERROR(VLOOKUP(A1935,'MCSJ Export'!A:C,3,FALSE),"")</f>
        <v/>
      </c>
      <c r="D1935" s="37">
        <f t="shared" ca="1" si="121"/>
        <v>0</v>
      </c>
      <c r="E1935" s="37">
        <f t="shared" ca="1" si="122"/>
        <v>0</v>
      </c>
      <c r="F1935" s="37">
        <f t="shared" ca="1" si="123"/>
        <v>0</v>
      </c>
      <c r="G1935" s="37"/>
      <c r="H1935" s="33">
        <f>+'R&amp;E EXPORT'!A1734</f>
        <v>0</v>
      </c>
      <c r="I1935" s="34">
        <f>IFERROR(VLOOKUP($H1935,'Gen F Rev'!$A:$M,15,FALSE),0)</f>
        <v>0</v>
      </c>
      <c r="J1935" s="34">
        <f>IFERROR(VLOOKUP($H1935,'Gen F Rev'!$A:$M,16,FALSE),0)</f>
        <v>0</v>
      </c>
      <c r="K1935" s="42">
        <f>IFERROR(VLOOKUP($H1935,'Gen F Rev'!$A:$M,17,FALSE),0)</f>
        <v>0</v>
      </c>
      <c r="L1935" s="34">
        <f>IFERROR(VLOOKUP($H1935,'Gen F Exp'!$A:$E,15,FALSE),0)</f>
        <v>0</v>
      </c>
      <c r="M1935" s="34">
        <f>IFERROR(VLOOKUP($H1935,'Gen F Exp'!$A:$E,16,FALSE),0)</f>
        <v>0</v>
      </c>
      <c r="N1935" s="42">
        <f>IFERROR(VLOOKUP($H1935,'Gen F Exp'!$A:$E,17,FALSE),0)</f>
        <v>0</v>
      </c>
      <c r="O1935" s="34">
        <f>IFERROR(VLOOKUP($H1935,'Water F Rev'!$A:$L,15,FALSE),0)</f>
        <v>0</v>
      </c>
      <c r="P1935" s="34">
        <f>IFERROR(VLOOKUP($H1935,'Water F Rev'!$A:$L,16,FALSE),0)</f>
        <v>0</v>
      </c>
      <c r="Q1935" s="42">
        <f>IFERROR(VLOOKUP($H1935,'Water F Rev'!$A:$L,17,FALSE),0)</f>
        <v>0</v>
      </c>
      <c r="R1935" s="34">
        <f>IFERROR(VLOOKUP($H1935,'Water F Exp'!$A:$K,15,FALSE),0)</f>
        <v>0</v>
      </c>
      <c r="S1935" s="34">
        <f>IFERROR(VLOOKUP($H1935,'Water F Exp'!$A:$K,16,FALSE),0)</f>
        <v>0</v>
      </c>
      <c r="T1935" s="42">
        <f>IFERROR(VLOOKUP($H1935,'Water F Exp'!$A:$K,17,FALSE),0)</f>
        <v>0</v>
      </c>
      <c r="U1935" s="34">
        <f ca="1">IFERROR(VLOOKUP($H1935,'Sewer F Rev'!$A:$E,15,FALSE),0)</f>
        <v>0</v>
      </c>
      <c r="V1935" s="34">
        <f ca="1">IFERROR(VLOOKUP($H1935,'Sewer F Rev'!$A:$E,16,FALSE),0)</f>
        <v>0</v>
      </c>
      <c r="W1935" s="42">
        <f ca="1">IFERROR(VLOOKUP($H1935,'Sewer F Rev'!$A:$E,17,FALSE),0)</f>
        <v>0</v>
      </c>
      <c r="X1935" s="34">
        <f>IFERROR(VLOOKUP($H1935,'Sewer F Exp'!$A:$B,15,FALSE),0)</f>
        <v>0</v>
      </c>
      <c r="Y1935" s="34">
        <f>IFERROR(VLOOKUP($H1935,'Sewer F Exp'!$A:$B,16,FALSE),0)</f>
        <v>0</v>
      </c>
      <c r="Z1935" s="42">
        <f>IFERROR(VLOOKUP($H1935,'Sewer F Exp'!$A:$B,17,FALSE),0)</f>
        <v>0</v>
      </c>
      <c r="AA1935" s="34">
        <f>IFERROR(VLOOKUP($H1935,'Refuse F Rev'!$A:$E,15,FALSE),0)</f>
        <v>0</v>
      </c>
      <c r="AB1935" s="34">
        <f>IFERROR(VLOOKUP($H1935,'Refuse F Rev'!$A:$E,16,FALSE),0)</f>
        <v>0</v>
      </c>
      <c r="AC1935" s="42">
        <f>IFERROR(VLOOKUP($H1935,'Refuse F Rev'!$A:$E,17,FALSE),0)</f>
        <v>0</v>
      </c>
      <c r="AD1935" s="34">
        <f>IFERROR(VLOOKUP($H1935,'Refuse F Exp'!$A:$E,15,FALSE),0)</f>
        <v>0</v>
      </c>
      <c r="AE1935" s="34">
        <f>IFERROR(VLOOKUP($H1935,'Refuse F Exp'!$A:$E,16,FALSE),0)</f>
        <v>0</v>
      </c>
      <c r="AF1935" s="42">
        <f>IFERROR(VLOOKUP($H1935,'Refuse F Exp'!$A:$E,17,FALSE),0)</f>
        <v>0</v>
      </c>
      <c r="AG1935" s="34">
        <f>IFERROR(VLOOKUP($H1935,#REF!,10,FALSE),0)</f>
        <v>0</v>
      </c>
      <c r="AH1935" s="34">
        <f>IFERROR(VLOOKUP($H1935,#REF!,11,FALSE),0)</f>
        <v>0</v>
      </c>
      <c r="AI1935" s="42">
        <f>IFERROR(VLOOKUP($H1935,#REF!,12,FALSE),0)</f>
        <v>0</v>
      </c>
      <c r="AJ1935" s="34">
        <f>IFERROR(VLOOKUP($H1935,#REF!,10,FALSE),0)</f>
        <v>0</v>
      </c>
      <c r="AK1935" s="34">
        <f>IFERROR(VLOOKUP($H1935,#REF!,11,FALSE),0)</f>
        <v>0</v>
      </c>
      <c r="AL1935" s="42">
        <f>IFERROR(VLOOKUP($H1935,#REF!,12,FALSE),0)</f>
        <v>0</v>
      </c>
      <c r="AM1935" s="34">
        <f>IFERROR(VLOOKUP($H1935,#REF!,10,FALSE),0)</f>
        <v>0</v>
      </c>
      <c r="AN1935" s="34">
        <f>IFERROR(VLOOKUP($H1935,#REF!,11,FALSE),0)</f>
        <v>0</v>
      </c>
      <c r="AO1935" s="42">
        <f>IFERROR(VLOOKUP($H1935,#REF!,12,FALSE),0)</f>
        <v>0</v>
      </c>
      <c r="AP1935" s="34">
        <f>IFERROR(VLOOKUP($H1935,#REF!,10,FALSE),0)</f>
        <v>0</v>
      </c>
      <c r="AQ1935" s="34">
        <f>IFERROR(VLOOKUP($H1935,#REF!,11,FALSE),0)</f>
        <v>0</v>
      </c>
      <c r="AR1935" s="42">
        <f>IFERROR(VLOOKUP($H1935,#REF!,12,FALSE),0)</f>
        <v>0</v>
      </c>
      <c r="AS1935" s="34">
        <f>IFERROR(VLOOKUP($H1935,#REF!,13,FALSE),0)</f>
        <v>0</v>
      </c>
      <c r="AT1935" s="34">
        <f>IFERROR(VLOOKUP($H1935,#REF!,14,FALSE),0)</f>
        <v>0</v>
      </c>
      <c r="AU1935" s="42">
        <f>IFERROR(VLOOKUP($H1935,#REF!,15,FALSE),0)</f>
        <v>0</v>
      </c>
      <c r="AV1935" s="34">
        <f>IFERROR(VLOOKUP($H1935,#REF!,15,FALSE),0)</f>
        <v>0</v>
      </c>
      <c r="AW1935" s="34">
        <f>IFERROR(VLOOKUP($H1935,#REF!,16,FALSE),0)</f>
        <v>0</v>
      </c>
      <c r="AX1935" s="42">
        <f>IFERROR(VLOOKUP($H1935,#REF!,17,FALSE),0)</f>
        <v>0</v>
      </c>
    </row>
    <row r="1936" spans="1:50" x14ac:dyDescent="0.3">
      <c r="A1936" s="33" t="str">
        <f t="shared" si="120"/>
        <v>0</v>
      </c>
      <c r="B1936" s="33">
        <f>+'R&amp;E EXPORT'!B1735</f>
        <v>0</v>
      </c>
      <c r="C1936" t="str">
        <f>IFERROR(VLOOKUP(A1936,'MCSJ Export'!A:C,3,FALSE),"")</f>
        <v/>
      </c>
      <c r="D1936" s="37">
        <f t="shared" ca="1" si="121"/>
        <v>0</v>
      </c>
      <c r="E1936" s="37">
        <f t="shared" ca="1" si="122"/>
        <v>0</v>
      </c>
      <c r="F1936" s="37">
        <f t="shared" ca="1" si="123"/>
        <v>0</v>
      </c>
      <c r="G1936" s="37"/>
      <c r="H1936" s="33">
        <f>+'R&amp;E EXPORT'!A1735</f>
        <v>0</v>
      </c>
      <c r="I1936" s="34">
        <f>IFERROR(VLOOKUP($H1936,'Gen F Rev'!$A:$M,15,FALSE),0)</f>
        <v>0</v>
      </c>
      <c r="J1936" s="34">
        <f>IFERROR(VLOOKUP($H1936,'Gen F Rev'!$A:$M,16,FALSE),0)</f>
        <v>0</v>
      </c>
      <c r="K1936" s="42">
        <f>IFERROR(VLOOKUP($H1936,'Gen F Rev'!$A:$M,17,FALSE),0)</f>
        <v>0</v>
      </c>
      <c r="L1936" s="34">
        <f>IFERROR(VLOOKUP($H1936,'Gen F Exp'!$A:$E,15,FALSE),0)</f>
        <v>0</v>
      </c>
      <c r="M1936" s="34">
        <f>IFERROR(VLOOKUP($H1936,'Gen F Exp'!$A:$E,16,FALSE),0)</f>
        <v>0</v>
      </c>
      <c r="N1936" s="42">
        <f>IFERROR(VLOOKUP($H1936,'Gen F Exp'!$A:$E,17,FALSE),0)</f>
        <v>0</v>
      </c>
      <c r="O1936" s="34">
        <f>IFERROR(VLOOKUP($H1936,'Water F Rev'!$A:$L,15,FALSE),0)</f>
        <v>0</v>
      </c>
      <c r="P1936" s="34">
        <f>IFERROR(VLOOKUP($H1936,'Water F Rev'!$A:$L,16,FALSE),0)</f>
        <v>0</v>
      </c>
      <c r="Q1936" s="42">
        <f>IFERROR(VLOOKUP($H1936,'Water F Rev'!$A:$L,17,FALSE),0)</f>
        <v>0</v>
      </c>
      <c r="R1936" s="34">
        <f>IFERROR(VLOOKUP($H1936,'Water F Exp'!$A:$K,15,FALSE),0)</f>
        <v>0</v>
      </c>
      <c r="S1936" s="34">
        <f>IFERROR(VLOOKUP($H1936,'Water F Exp'!$A:$K,16,FALSE),0)</f>
        <v>0</v>
      </c>
      <c r="T1936" s="42">
        <f>IFERROR(VLOOKUP($H1936,'Water F Exp'!$A:$K,17,FALSE),0)</f>
        <v>0</v>
      </c>
      <c r="U1936" s="34">
        <f ca="1">IFERROR(VLOOKUP($H1936,'Sewer F Rev'!$A:$E,15,FALSE),0)</f>
        <v>0</v>
      </c>
      <c r="V1936" s="34">
        <f ca="1">IFERROR(VLOOKUP($H1936,'Sewer F Rev'!$A:$E,16,FALSE),0)</f>
        <v>0</v>
      </c>
      <c r="W1936" s="42">
        <f ca="1">IFERROR(VLOOKUP($H1936,'Sewer F Rev'!$A:$E,17,FALSE),0)</f>
        <v>0</v>
      </c>
      <c r="X1936" s="34">
        <f>IFERROR(VLOOKUP($H1936,'Sewer F Exp'!$A:$B,15,FALSE),0)</f>
        <v>0</v>
      </c>
      <c r="Y1936" s="34">
        <f>IFERROR(VLOOKUP($H1936,'Sewer F Exp'!$A:$B,16,FALSE),0)</f>
        <v>0</v>
      </c>
      <c r="Z1936" s="42">
        <f>IFERROR(VLOOKUP($H1936,'Sewer F Exp'!$A:$B,17,FALSE),0)</f>
        <v>0</v>
      </c>
      <c r="AA1936" s="34">
        <f>IFERROR(VLOOKUP($H1936,'Refuse F Rev'!$A:$E,15,FALSE),0)</f>
        <v>0</v>
      </c>
      <c r="AB1936" s="34">
        <f>IFERROR(VLOOKUP($H1936,'Refuse F Rev'!$A:$E,16,FALSE),0)</f>
        <v>0</v>
      </c>
      <c r="AC1936" s="42">
        <f>IFERROR(VLOOKUP($H1936,'Refuse F Rev'!$A:$E,17,FALSE),0)</f>
        <v>0</v>
      </c>
      <c r="AD1936" s="34">
        <f>IFERROR(VLOOKUP($H1936,'Refuse F Exp'!$A:$E,15,FALSE),0)</f>
        <v>0</v>
      </c>
      <c r="AE1936" s="34">
        <f>IFERROR(VLOOKUP($H1936,'Refuse F Exp'!$A:$E,16,FALSE),0)</f>
        <v>0</v>
      </c>
      <c r="AF1936" s="42">
        <f>IFERROR(VLOOKUP($H1936,'Refuse F Exp'!$A:$E,17,FALSE),0)</f>
        <v>0</v>
      </c>
      <c r="AG1936" s="34">
        <f>IFERROR(VLOOKUP($H1936,#REF!,10,FALSE),0)</f>
        <v>0</v>
      </c>
      <c r="AH1936" s="34">
        <f>IFERROR(VLOOKUP($H1936,#REF!,11,FALSE),0)</f>
        <v>0</v>
      </c>
      <c r="AI1936" s="42">
        <f>IFERROR(VLOOKUP($H1936,#REF!,12,FALSE),0)</f>
        <v>0</v>
      </c>
      <c r="AJ1936" s="34">
        <f>IFERROR(VLOOKUP($H1936,#REF!,10,FALSE),0)</f>
        <v>0</v>
      </c>
      <c r="AK1936" s="34">
        <f>IFERROR(VLOOKUP($H1936,#REF!,11,FALSE),0)</f>
        <v>0</v>
      </c>
      <c r="AL1936" s="42">
        <f>IFERROR(VLOOKUP($H1936,#REF!,12,FALSE),0)</f>
        <v>0</v>
      </c>
      <c r="AM1936" s="34">
        <f>IFERROR(VLOOKUP($H1936,#REF!,10,FALSE),0)</f>
        <v>0</v>
      </c>
      <c r="AN1936" s="34">
        <f>IFERROR(VLOOKUP($H1936,#REF!,11,FALSE),0)</f>
        <v>0</v>
      </c>
      <c r="AO1936" s="42">
        <f>IFERROR(VLOOKUP($H1936,#REF!,12,FALSE),0)</f>
        <v>0</v>
      </c>
      <c r="AP1936" s="34">
        <f>IFERROR(VLOOKUP($H1936,#REF!,10,FALSE),0)</f>
        <v>0</v>
      </c>
      <c r="AQ1936" s="34">
        <f>IFERROR(VLOOKUP($H1936,#REF!,11,FALSE),0)</f>
        <v>0</v>
      </c>
      <c r="AR1936" s="42">
        <f>IFERROR(VLOOKUP($H1936,#REF!,12,FALSE),0)</f>
        <v>0</v>
      </c>
      <c r="AS1936" s="34">
        <f>IFERROR(VLOOKUP($H1936,#REF!,13,FALSE),0)</f>
        <v>0</v>
      </c>
      <c r="AT1936" s="34">
        <f>IFERROR(VLOOKUP($H1936,#REF!,14,FALSE),0)</f>
        <v>0</v>
      </c>
      <c r="AU1936" s="42">
        <f>IFERROR(VLOOKUP($H1936,#REF!,15,FALSE),0)</f>
        <v>0</v>
      </c>
      <c r="AV1936" s="34">
        <f>IFERROR(VLOOKUP($H1936,#REF!,15,FALSE),0)</f>
        <v>0</v>
      </c>
      <c r="AW1936" s="34">
        <f>IFERROR(VLOOKUP($H1936,#REF!,16,FALSE),0)</f>
        <v>0</v>
      </c>
      <c r="AX1936" s="42">
        <f>IFERROR(VLOOKUP($H1936,#REF!,17,FALSE),0)</f>
        <v>0</v>
      </c>
    </row>
    <row r="1937" spans="1:50" x14ac:dyDescent="0.3">
      <c r="A1937" s="33" t="str">
        <f t="shared" si="120"/>
        <v>0</v>
      </c>
      <c r="B1937" s="33">
        <f>+'R&amp;E EXPORT'!B1736</f>
        <v>0</v>
      </c>
      <c r="C1937" t="str">
        <f>IFERROR(VLOOKUP(A1937,'MCSJ Export'!A:C,3,FALSE),"")</f>
        <v/>
      </c>
      <c r="D1937" s="37">
        <f t="shared" ca="1" si="121"/>
        <v>0</v>
      </c>
      <c r="E1937" s="37">
        <f t="shared" ca="1" si="122"/>
        <v>0</v>
      </c>
      <c r="F1937" s="37">
        <f t="shared" ca="1" si="123"/>
        <v>0</v>
      </c>
      <c r="G1937" s="37"/>
      <c r="H1937" s="33">
        <f>+'R&amp;E EXPORT'!A1736</f>
        <v>0</v>
      </c>
      <c r="I1937" s="34">
        <f>IFERROR(VLOOKUP($H1937,'Gen F Rev'!$A:$M,15,FALSE),0)</f>
        <v>0</v>
      </c>
      <c r="J1937" s="34">
        <f>IFERROR(VLOOKUP($H1937,'Gen F Rev'!$A:$M,16,FALSE),0)</f>
        <v>0</v>
      </c>
      <c r="K1937" s="42">
        <f>IFERROR(VLOOKUP($H1937,'Gen F Rev'!$A:$M,17,FALSE),0)</f>
        <v>0</v>
      </c>
      <c r="L1937" s="34">
        <f>IFERROR(VLOOKUP($H1937,'Gen F Exp'!$A:$E,15,FALSE),0)</f>
        <v>0</v>
      </c>
      <c r="M1937" s="34">
        <f>IFERROR(VLOOKUP($H1937,'Gen F Exp'!$A:$E,16,FALSE),0)</f>
        <v>0</v>
      </c>
      <c r="N1937" s="42">
        <f>IFERROR(VLOOKUP($H1937,'Gen F Exp'!$A:$E,17,FALSE),0)</f>
        <v>0</v>
      </c>
      <c r="O1937" s="34">
        <f>IFERROR(VLOOKUP($H1937,'Water F Rev'!$A:$L,15,FALSE),0)</f>
        <v>0</v>
      </c>
      <c r="P1937" s="34">
        <f>IFERROR(VLOOKUP($H1937,'Water F Rev'!$A:$L,16,FALSE),0)</f>
        <v>0</v>
      </c>
      <c r="Q1937" s="42">
        <f>IFERROR(VLOOKUP($H1937,'Water F Rev'!$A:$L,17,FALSE),0)</f>
        <v>0</v>
      </c>
      <c r="R1937" s="34">
        <f>IFERROR(VLOOKUP($H1937,'Water F Exp'!$A:$K,15,FALSE),0)</f>
        <v>0</v>
      </c>
      <c r="S1937" s="34">
        <f>IFERROR(VLOOKUP($H1937,'Water F Exp'!$A:$K,16,FALSE),0)</f>
        <v>0</v>
      </c>
      <c r="T1937" s="42">
        <f>IFERROR(VLOOKUP($H1937,'Water F Exp'!$A:$K,17,FALSE),0)</f>
        <v>0</v>
      </c>
      <c r="U1937" s="34">
        <f ca="1">IFERROR(VLOOKUP($H1937,'Sewer F Rev'!$A:$E,15,FALSE),0)</f>
        <v>0</v>
      </c>
      <c r="V1937" s="34">
        <f ca="1">IFERROR(VLOOKUP($H1937,'Sewer F Rev'!$A:$E,16,FALSE),0)</f>
        <v>0</v>
      </c>
      <c r="W1937" s="42">
        <f ca="1">IFERROR(VLOOKUP($H1937,'Sewer F Rev'!$A:$E,17,FALSE),0)</f>
        <v>0</v>
      </c>
      <c r="X1937" s="34">
        <f>IFERROR(VLOOKUP($H1937,'Sewer F Exp'!$A:$B,15,FALSE),0)</f>
        <v>0</v>
      </c>
      <c r="Y1937" s="34">
        <f>IFERROR(VLOOKUP($H1937,'Sewer F Exp'!$A:$B,16,FALSE),0)</f>
        <v>0</v>
      </c>
      <c r="Z1937" s="42">
        <f>IFERROR(VLOOKUP($H1937,'Sewer F Exp'!$A:$B,17,FALSE),0)</f>
        <v>0</v>
      </c>
      <c r="AA1937" s="34">
        <f>IFERROR(VLOOKUP($H1937,'Refuse F Rev'!$A:$E,15,FALSE),0)</f>
        <v>0</v>
      </c>
      <c r="AB1937" s="34">
        <f>IFERROR(VLOOKUP($H1937,'Refuse F Rev'!$A:$E,16,FALSE),0)</f>
        <v>0</v>
      </c>
      <c r="AC1937" s="42">
        <f>IFERROR(VLOOKUP($H1937,'Refuse F Rev'!$A:$E,17,FALSE),0)</f>
        <v>0</v>
      </c>
      <c r="AD1937" s="34">
        <f>IFERROR(VLOOKUP($H1937,'Refuse F Exp'!$A:$E,15,FALSE),0)</f>
        <v>0</v>
      </c>
      <c r="AE1937" s="34">
        <f>IFERROR(VLOOKUP($H1937,'Refuse F Exp'!$A:$E,16,FALSE),0)</f>
        <v>0</v>
      </c>
      <c r="AF1937" s="42">
        <f>IFERROR(VLOOKUP($H1937,'Refuse F Exp'!$A:$E,17,FALSE),0)</f>
        <v>0</v>
      </c>
      <c r="AG1937" s="34">
        <f>IFERROR(VLOOKUP($H1937,#REF!,10,FALSE),0)</f>
        <v>0</v>
      </c>
      <c r="AH1937" s="34">
        <f>IFERROR(VLOOKUP($H1937,#REF!,11,FALSE),0)</f>
        <v>0</v>
      </c>
      <c r="AI1937" s="42">
        <f>IFERROR(VLOOKUP($H1937,#REF!,12,FALSE),0)</f>
        <v>0</v>
      </c>
      <c r="AJ1937" s="34">
        <f>IFERROR(VLOOKUP($H1937,#REF!,10,FALSE),0)</f>
        <v>0</v>
      </c>
      <c r="AK1937" s="34">
        <f>IFERROR(VLOOKUP($H1937,#REF!,11,FALSE),0)</f>
        <v>0</v>
      </c>
      <c r="AL1937" s="42">
        <f>IFERROR(VLOOKUP($H1937,#REF!,12,FALSE),0)</f>
        <v>0</v>
      </c>
      <c r="AM1937" s="34">
        <f>IFERROR(VLOOKUP($H1937,#REF!,10,FALSE),0)</f>
        <v>0</v>
      </c>
      <c r="AN1937" s="34">
        <f>IFERROR(VLOOKUP($H1937,#REF!,11,FALSE),0)</f>
        <v>0</v>
      </c>
      <c r="AO1937" s="42">
        <f>IFERROR(VLOOKUP($H1937,#REF!,12,FALSE),0)</f>
        <v>0</v>
      </c>
      <c r="AP1937" s="34">
        <f>IFERROR(VLOOKUP($H1937,#REF!,10,FALSE),0)</f>
        <v>0</v>
      </c>
      <c r="AQ1937" s="34">
        <f>IFERROR(VLOOKUP($H1937,#REF!,11,FALSE),0)</f>
        <v>0</v>
      </c>
      <c r="AR1937" s="42">
        <f>IFERROR(VLOOKUP($H1937,#REF!,12,FALSE),0)</f>
        <v>0</v>
      </c>
      <c r="AS1937" s="34">
        <f>IFERROR(VLOOKUP($H1937,#REF!,13,FALSE),0)</f>
        <v>0</v>
      </c>
      <c r="AT1937" s="34">
        <f>IFERROR(VLOOKUP($H1937,#REF!,14,FALSE),0)</f>
        <v>0</v>
      </c>
      <c r="AU1937" s="42">
        <f>IFERROR(VLOOKUP($H1937,#REF!,15,FALSE),0)</f>
        <v>0</v>
      </c>
      <c r="AV1937" s="34">
        <f>IFERROR(VLOOKUP($H1937,#REF!,15,FALSE),0)</f>
        <v>0</v>
      </c>
      <c r="AW1937" s="34">
        <f>IFERROR(VLOOKUP($H1937,#REF!,16,FALSE),0)</f>
        <v>0</v>
      </c>
      <c r="AX1937" s="42">
        <f>IFERROR(VLOOKUP($H1937,#REF!,17,FALSE),0)</f>
        <v>0</v>
      </c>
    </row>
    <row r="1938" spans="1:50" x14ac:dyDescent="0.3">
      <c r="A1938" s="33" t="str">
        <f t="shared" si="120"/>
        <v>0</v>
      </c>
      <c r="B1938" s="33">
        <f>+'R&amp;E EXPORT'!B1737</f>
        <v>0</v>
      </c>
      <c r="C1938" t="str">
        <f>IFERROR(VLOOKUP(A1938,'MCSJ Export'!A:C,3,FALSE),"")</f>
        <v/>
      </c>
      <c r="D1938" s="37">
        <f t="shared" ca="1" si="121"/>
        <v>0</v>
      </c>
      <c r="E1938" s="37">
        <f t="shared" ca="1" si="122"/>
        <v>0</v>
      </c>
      <c r="F1938" s="37">
        <f t="shared" ca="1" si="123"/>
        <v>0</v>
      </c>
      <c r="G1938" s="37"/>
      <c r="H1938" s="33">
        <f>+'R&amp;E EXPORT'!A1737</f>
        <v>0</v>
      </c>
      <c r="I1938" s="34">
        <f>IFERROR(VLOOKUP($H1938,'Gen F Rev'!$A:$M,15,FALSE),0)</f>
        <v>0</v>
      </c>
      <c r="J1938" s="34">
        <f>IFERROR(VLOOKUP($H1938,'Gen F Rev'!$A:$M,16,FALSE),0)</f>
        <v>0</v>
      </c>
      <c r="K1938" s="42">
        <f>IFERROR(VLOOKUP($H1938,'Gen F Rev'!$A:$M,17,FALSE),0)</f>
        <v>0</v>
      </c>
      <c r="L1938" s="34">
        <f>IFERROR(VLOOKUP($H1938,'Gen F Exp'!$A:$E,15,FALSE),0)</f>
        <v>0</v>
      </c>
      <c r="M1938" s="34">
        <f>IFERROR(VLOOKUP($H1938,'Gen F Exp'!$A:$E,16,FALSE),0)</f>
        <v>0</v>
      </c>
      <c r="N1938" s="42">
        <f>IFERROR(VLOOKUP($H1938,'Gen F Exp'!$A:$E,17,FALSE),0)</f>
        <v>0</v>
      </c>
      <c r="O1938" s="34">
        <f>IFERROR(VLOOKUP($H1938,'Water F Rev'!$A:$L,15,FALSE),0)</f>
        <v>0</v>
      </c>
      <c r="P1938" s="34">
        <f>IFERROR(VLOOKUP($H1938,'Water F Rev'!$A:$L,16,FALSE),0)</f>
        <v>0</v>
      </c>
      <c r="Q1938" s="42">
        <f>IFERROR(VLOOKUP($H1938,'Water F Rev'!$A:$L,17,FALSE),0)</f>
        <v>0</v>
      </c>
      <c r="R1938" s="34">
        <f>IFERROR(VLOOKUP($H1938,'Water F Exp'!$A:$K,15,FALSE),0)</f>
        <v>0</v>
      </c>
      <c r="S1938" s="34">
        <f>IFERROR(VLOOKUP($H1938,'Water F Exp'!$A:$K,16,FALSE),0)</f>
        <v>0</v>
      </c>
      <c r="T1938" s="42">
        <f>IFERROR(VLOOKUP($H1938,'Water F Exp'!$A:$K,17,FALSE),0)</f>
        <v>0</v>
      </c>
      <c r="U1938" s="34">
        <f ca="1">IFERROR(VLOOKUP($H1938,'Sewer F Rev'!$A:$E,15,FALSE),0)</f>
        <v>0</v>
      </c>
      <c r="V1938" s="34">
        <f ca="1">IFERROR(VLOOKUP($H1938,'Sewer F Rev'!$A:$E,16,FALSE),0)</f>
        <v>0</v>
      </c>
      <c r="W1938" s="42">
        <f ca="1">IFERROR(VLOOKUP($H1938,'Sewer F Rev'!$A:$E,17,FALSE),0)</f>
        <v>0</v>
      </c>
      <c r="X1938" s="34">
        <f>IFERROR(VLOOKUP($H1938,'Sewer F Exp'!$A:$B,15,FALSE),0)</f>
        <v>0</v>
      </c>
      <c r="Y1938" s="34">
        <f>IFERROR(VLOOKUP($H1938,'Sewer F Exp'!$A:$B,16,FALSE),0)</f>
        <v>0</v>
      </c>
      <c r="Z1938" s="42">
        <f>IFERROR(VLOOKUP($H1938,'Sewer F Exp'!$A:$B,17,FALSE),0)</f>
        <v>0</v>
      </c>
      <c r="AA1938" s="34">
        <f>IFERROR(VLOOKUP($H1938,'Refuse F Rev'!$A:$E,15,FALSE),0)</f>
        <v>0</v>
      </c>
      <c r="AB1938" s="34">
        <f>IFERROR(VLOOKUP($H1938,'Refuse F Rev'!$A:$E,16,FALSE),0)</f>
        <v>0</v>
      </c>
      <c r="AC1938" s="42">
        <f>IFERROR(VLOOKUP($H1938,'Refuse F Rev'!$A:$E,17,FALSE),0)</f>
        <v>0</v>
      </c>
      <c r="AD1938" s="34">
        <f>IFERROR(VLOOKUP($H1938,'Refuse F Exp'!$A:$E,15,FALSE),0)</f>
        <v>0</v>
      </c>
      <c r="AE1938" s="34">
        <f>IFERROR(VLOOKUP($H1938,'Refuse F Exp'!$A:$E,16,FALSE),0)</f>
        <v>0</v>
      </c>
      <c r="AF1938" s="42">
        <f>IFERROR(VLOOKUP($H1938,'Refuse F Exp'!$A:$E,17,FALSE),0)</f>
        <v>0</v>
      </c>
      <c r="AG1938" s="34">
        <f>IFERROR(VLOOKUP($H1938,#REF!,10,FALSE),0)</f>
        <v>0</v>
      </c>
      <c r="AH1938" s="34">
        <f>IFERROR(VLOOKUP($H1938,#REF!,11,FALSE),0)</f>
        <v>0</v>
      </c>
      <c r="AI1938" s="42">
        <f>IFERROR(VLOOKUP($H1938,#REF!,12,FALSE),0)</f>
        <v>0</v>
      </c>
      <c r="AJ1938" s="34">
        <f>IFERROR(VLOOKUP($H1938,#REF!,10,FALSE),0)</f>
        <v>0</v>
      </c>
      <c r="AK1938" s="34">
        <f>IFERROR(VLOOKUP($H1938,#REF!,11,FALSE),0)</f>
        <v>0</v>
      </c>
      <c r="AL1938" s="42">
        <f>IFERROR(VLOOKUP($H1938,#REF!,12,FALSE),0)</f>
        <v>0</v>
      </c>
      <c r="AM1938" s="34">
        <f>IFERROR(VLOOKUP($H1938,#REF!,10,FALSE),0)</f>
        <v>0</v>
      </c>
      <c r="AN1938" s="34">
        <f>IFERROR(VLOOKUP($H1938,#REF!,11,FALSE),0)</f>
        <v>0</v>
      </c>
      <c r="AO1938" s="42">
        <f>IFERROR(VLOOKUP($H1938,#REF!,12,FALSE),0)</f>
        <v>0</v>
      </c>
      <c r="AP1938" s="34">
        <f>IFERROR(VLOOKUP($H1938,#REF!,10,FALSE),0)</f>
        <v>0</v>
      </c>
      <c r="AQ1938" s="34">
        <f>IFERROR(VLOOKUP($H1938,#REF!,11,FALSE),0)</f>
        <v>0</v>
      </c>
      <c r="AR1938" s="42">
        <f>IFERROR(VLOOKUP($H1938,#REF!,12,FALSE),0)</f>
        <v>0</v>
      </c>
      <c r="AS1938" s="34">
        <f>IFERROR(VLOOKUP($H1938,#REF!,13,FALSE),0)</f>
        <v>0</v>
      </c>
      <c r="AT1938" s="34">
        <f>IFERROR(VLOOKUP($H1938,#REF!,14,FALSE),0)</f>
        <v>0</v>
      </c>
      <c r="AU1938" s="42">
        <f>IFERROR(VLOOKUP($H1938,#REF!,15,FALSE),0)</f>
        <v>0</v>
      </c>
      <c r="AV1938" s="34">
        <f>IFERROR(VLOOKUP($H1938,#REF!,15,FALSE),0)</f>
        <v>0</v>
      </c>
      <c r="AW1938" s="34">
        <f>IFERROR(VLOOKUP($H1938,#REF!,16,FALSE),0)</f>
        <v>0</v>
      </c>
      <c r="AX1938" s="42">
        <f>IFERROR(VLOOKUP($H1938,#REF!,17,FALSE),0)</f>
        <v>0</v>
      </c>
    </row>
    <row r="1939" spans="1:50" x14ac:dyDescent="0.3">
      <c r="A1939" s="33" t="str">
        <f t="shared" si="120"/>
        <v>0</v>
      </c>
      <c r="B1939" s="33">
        <f>+'R&amp;E EXPORT'!B1738</f>
        <v>0</v>
      </c>
      <c r="C1939" t="str">
        <f>IFERROR(VLOOKUP(A1939,'MCSJ Export'!A:C,3,FALSE),"")</f>
        <v/>
      </c>
      <c r="D1939" s="37">
        <f t="shared" ca="1" si="121"/>
        <v>0</v>
      </c>
      <c r="E1939" s="37">
        <f t="shared" ca="1" si="122"/>
        <v>0</v>
      </c>
      <c r="F1939" s="37">
        <f t="shared" ca="1" si="123"/>
        <v>0</v>
      </c>
      <c r="G1939" s="37"/>
      <c r="H1939" s="33">
        <f>+'R&amp;E EXPORT'!A1738</f>
        <v>0</v>
      </c>
      <c r="I1939" s="34">
        <f>IFERROR(VLOOKUP($H1939,'Gen F Rev'!$A:$M,15,FALSE),0)</f>
        <v>0</v>
      </c>
      <c r="J1939" s="34">
        <f>IFERROR(VLOOKUP($H1939,'Gen F Rev'!$A:$M,16,FALSE),0)</f>
        <v>0</v>
      </c>
      <c r="K1939" s="42">
        <f>IFERROR(VLOOKUP($H1939,'Gen F Rev'!$A:$M,17,FALSE),0)</f>
        <v>0</v>
      </c>
      <c r="L1939" s="34">
        <f>IFERROR(VLOOKUP($H1939,'Gen F Exp'!$A:$E,15,FALSE),0)</f>
        <v>0</v>
      </c>
      <c r="M1939" s="34">
        <f>IFERROR(VLOOKUP($H1939,'Gen F Exp'!$A:$E,16,FALSE),0)</f>
        <v>0</v>
      </c>
      <c r="N1939" s="42">
        <f>IFERROR(VLOOKUP($H1939,'Gen F Exp'!$A:$E,17,FALSE),0)</f>
        <v>0</v>
      </c>
      <c r="O1939" s="34">
        <f>IFERROR(VLOOKUP($H1939,'Water F Rev'!$A:$L,15,FALSE),0)</f>
        <v>0</v>
      </c>
      <c r="P1939" s="34">
        <f>IFERROR(VLOOKUP($H1939,'Water F Rev'!$A:$L,16,FALSE),0)</f>
        <v>0</v>
      </c>
      <c r="Q1939" s="42">
        <f>IFERROR(VLOOKUP($H1939,'Water F Rev'!$A:$L,17,FALSE),0)</f>
        <v>0</v>
      </c>
      <c r="R1939" s="34">
        <f>IFERROR(VLOOKUP($H1939,'Water F Exp'!$A:$K,15,FALSE),0)</f>
        <v>0</v>
      </c>
      <c r="S1939" s="34">
        <f>IFERROR(VLOOKUP($H1939,'Water F Exp'!$A:$K,16,FALSE),0)</f>
        <v>0</v>
      </c>
      <c r="T1939" s="42">
        <f>IFERROR(VLOOKUP($H1939,'Water F Exp'!$A:$K,17,FALSE),0)</f>
        <v>0</v>
      </c>
      <c r="U1939" s="34">
        <f ca="1">IFERROR(VLOOKUP($H1939,'Sewer F Rev'!$A:$E,15,FALSE),0)</f>
        <v>0</v>
      </c>
      <c r="V1939" s="34">
        <f ca="1">IFERROR(VLOOKUP($H1939,'Sewer F Rev'!$A:$E,16,FALSE),0)</f>
        <v>0</v>
      </c>
      <c r="W1939" s="42">
        <f ca="1">IFERROR(VLOOKUP($H1939,'Sewer F Rev'!$A:$E,17,FALSE),0)</f>
        <v>0</v>
      </c>
      <c r="X1939" s="34">
        <f>IFERROR(VLOOKUP($H1939,'Sewer F Exp'!$A:$B,15,FALSE),0)</f>
        <v>0</v>
      </c>
      <c r="Y1939" s="34">
        <f>IFERROR(VLOOKUP($H1939,'Sewer F Exp'!$A:$B,16,FALSE),0)</f>
        <v>0</v>
      </c>
      <c r="Z1939" s="42">
        <f>IFERROR(VLOOKUP($H1939,'Sewer F Exp'!$A:$B,17,FALSE),0)</f>
        <v>0</v>
      </c>
      <c r="AA1939" s="34">
        <f>IFERROR(VLOOKUP($H1939,'Refuse F Rev'!$A:$E,15,FALSE),0)</f>
        <v>0</v>
      </c>
      <c r="AB1939" s="34">
        <f>IFERROR(VLOOKUP($H1939,'Refuse F Rev'!$A:$E,16,FALSE),0)</f>
        <v>0</v>
      </c>
      <c r="AC1939" s="42">
        <f>IFERROR(VLOOKUP($H1939,'Refuse F Rev'!$A:$E,17,FALSE),0)</f>
        <v>0</v>
      </c>
      <c r="AD1939" s="34">
        <f>IFERROR(VLOOKUP($H1939,'Refuse F Exp'!$A:$E,15,FALSE),0)</f>
        <v>0</v>
      </c>
      <c r="AE1939" s="34">
        <f>IFERROR(VLOOKUP($H1939,'Refuse F Exp'!$A:$E,16,FALSE),0)</f>
        <v>0</v>
      </c>
      <c r="AF1939" s="42">
        <f>IFERROR(VLOOKUP($H1939,'Refuse F Exp'!$A:$E,17,FALSE),0)</f>
        <v>0</v>
      </c>
      <c r="AG1939" s="34">
        <f>IFERROR(VLOOKUP($H1939,#REF!,10,FALSE),0)</f>
        <v>0</v>
      </c>
      <c r="AH1939" s="34">
        <f>IFERROR(VLOOKUP($H1939,#REF!,11,FALSE),0)</f>
        <v>0</v>
      </c>
      <c r="AI1939" s="42">
        <f>IFERROR(VLOOKUP($H1939,#REF!,12,FALSE),0)</f>
        <v>0</v>
      </c>
      <c r="AJ1939" s="34">
        <f>IFERROR(VLOOKUP($H1939,#REF!,10,FALSE),0)</f>
        <v>0</v>
      </c>
      <c r="AK1939" s="34">
        <f>IFERROR(VLOOKUP($H1939,#REF!,11,FALSE),0)</f>
        <v>0</v>
      </c>
      <c r="AL1939" s="42">
        <f>IFERROR(VLOOKUP($H1939,#REF!,12,FALSE),0)</f>
        <v>0</v>
      </c>
      <c r="AM1939" s="34">
        <f>IFERROR(VLOOKUP($H1939,#REF!,10,FALSE),0)</f>
        <v>0</v>
      </c>
      <c r="AN1939" s="34">
        <f>IFERROR(VLOOKUP($H1939,#REF!,11,FALSE),0)</f>
        <v>0</v>
      </c>
      <c r="AO1939" s="42">
        <f>IFERROR(VLOOKUP($H1939,#REF!,12,FALSE),0)</f>
        <v>0</v>
      </c>
      <c r="AP1939" s="34">
        <f>IFERROR(VLOOKUP($H1939,#REF!,10,FALSE),0)</f>
        <v>0</v>
      </c>
      <c r="AQ1939" s="34">
        <f>IFERROR(VLOOKUP($H1939,#REF!,11,FALSE),0)</f>
        <v>0</v>
      </c>
      <c r="AR1939" s="42">
        <f>IFERROR(VLOOKUP($H1939,#REF!,12,FALSE),0)</f>
        <v>0</v>
      </c>
      <c r="AS1939" s="34">
        <f>IFERROR(VLOOKUP($H1939,#REF!,13,FALSE),0)</f>
        <v>0</v>
      </c>
      <c r="AT1939" s="34">
        <f>IFERROR(VLOOKUP($H1939,#REF!,14,FALSE),0)</f>
        <v>0</v>
      </c>
      <c r="AU1939" s="42">
        <f>IFERROR(VLOOKUP($H1939,#REF!,15,FALSE),0)</f>
        <v>0</v>
      </c>
      <c r="AV1939" s="34">
        <f>IFERROR(VLOOKUP($H1939,#REF!,15,FALSE),0)</f>
        <v>0</v>
      </c>
      <c r="AW1939" s="34">
        <f>IFERROR(VLOOKUP($H1939,#REF!,16,FALSE),0)</f>
        <v>0</v>
      </c>
      <c r="AX1939" s="42">
        <f>IFERROR(VLOOKUP($H1939,#REF!,17,FALSE),0)</f>
        <v>0</v>
      </c>
    </row>
    <row r="1940" spans="1:50" x14ac:dyDescent="0.3">
      <c r="A1940" s="33" t="str">
        <f t="shared" si="120"/>
        <v>0</v>
      </c>
      <c r="B1940" s="33">
        <f>+'R&amp;E EXPORT'!B1739</f>
        <v>0</v>
      </c>
      <c r="C1940" t="str">
        <f>IFERROR(VLOOKUP(A1940,'MCSJ Export'!A:C,3,FALSE),"")</f>
        <v/>
      </c>
      <c r="D1940" s="37">
        <f t="shared" ca="1" si="121"/>
        <v>0</v>
      </c>
      <c r="E1940" s="37">
        <f t="shared" ca="1" si="122"/>
        <v>0</v>
      </c>
      <c r="F1940" s="37">
        <f t="shared" ca="1" si="123"/>
        <v>0</v>
      </c>
      <c r="G1940" s="37"/>
      <c r="H1940" s="33">
        <f>+'R&amp;E EXPORT'!A1739</f>
        <v>0</v>
      </c>
      <c r="I1940" s="34">
        <f>IFERROR(VLOOKUP($H1940,'Gen F Rev'!$A:$M,15,FALSE),0)</f>
        <v>0</v>
      </c>
      <c r="J1940" s="34">
        <f>IFERROR(VLOOKUP($H1940,'Gen F Rev'!$A:$M,16,FALSE),0)</f>
        <v>0</v>
      </c>
      <c r="K1940" s="42">
        <f>IFERROR(VLOOKUP($H1940,'Gen F Rev'!$A:$M,17,FALSE),0)</f>
        <v>0</v>
      </c>
      <c r="L1940" s="34">
        <f>IFERROR(VLOOKUP($H1940,'Gen F Exp'!$A:$E,15,FALSE),0)</f>
        <v>0</v>
      </c>
      <c r="M1940" s="34">
        <f>IFERROR(VLOOKUP($H1940,'Gen F Exp'!$A:$E,16,FALSE),0)</f>
        <v>0</v>
      </c>
      <c r="N1940" s="42">
        <f>IFERROR(VLOOKUP($H1940,'Gen F Exp'!$A:$E,17,FALSE),0)</f>
        <v>0</v>
      </c>
      <c r="O1940" s="34">
        <f>IFERROR(VLOOKUP($H1940,'Water F Rev'!$A:$L,15,FALSE),0)</f>
        <v>0</v>
      </c>
      <c r="P1940" s="34">
        <f>IFERROR(VLOOKUP($H1940,'Water F Rev'!$A:$L,16,FALSE),0)</f>
        <v>0</v>
      </c>
      <c r="Q1940" s="42">
        <f>IFERROR(VLOOKUP($H1940,'Water F Rev'!$A:$L,17,FALSE),0)</f>
        <v>0</v>
      </c>
      <c r="R1940" s="34">
        <f>IFERROR(VLOOKUP($H1940,'Water F Exp'!$A:$K,15,FALSE),0)</f>
        <v>0</v>
      </c>
      <c r="S1940" s="34">
        <f>IFERROR(VLOOKUP($H1940,'Water F Exp'!$A:$K,16,FALSE),0)</f>
        <v>0</v>
      </c>
      <c r="T1940" s="42">
        <f>IFERROR(VLOOKUP($H1940,'Water F Exp'!$A:$K,17,FALSE),0)</f>
        <v>0</v>
      </c>
      <c r="U1940" s="34">
        <f ca="1">IFERROR(VLOOKUP($H1940,'Sewer F Rev'!$A:$E,15,FALSE),0)</f>
        <v>0</v>
      </c>
      <c r="V1940" s="34">
        <f ca="1">IFERROR(VLOOKUP($H1940,'Sewer F Rev'!$A:$E,16,FALSE),0)</f>
        <v>0</v>
      </c>
      <c r="W1940" s="42">
        <f ca="1">IFERROR(VLOOKUP($H1940,'Sewer F Rev'!$A:$E,17,FALSE),0)</f>
        <v>0</v>
      </c>
      <c r="X1940" s="34">
        <f>IFERROR(VLOOKUP($H1940,'Sewer F Exp'!$A:$B,15,FALSE),0)</f>
        <v>0</v>
      </c>
      <c r="Y1940" s="34">
        <f>IFERROR(VLOOKUP($H1940,'Sewer F Exp'!$A:$B,16,FALSE),0)</f>
        <v>0</v>
      </c>
      <c r="Z1940" s="42">
        <f>IFERROR(VLOOKUP($H1940,'Sewer F Exp'!$A:$B,17,FALSE),0)</f>
        <v>0</v>
      </c>
      <c r="AA1940" s="34">
        <f>IFERROR(VLOOKUP($H1940,'Refuse F Rev'!$A:$E,15,FALSE),0)</f>
        <v>0</v>
      </c>
      <c r="AB1940" s="34">
        <f>IFERROR(VLOOKUP($H1940,'Refuse F Rev'!$A:$E,16,FALSE),0)</f>
        <v>0</v>
      </c>
      <c r="AC1940" s="42">
        <f>IFERROR(VLOOKUP($H1940,'Refuse F Rev'!$A:$E,17,FALSE),0)</f>
        <v>0</v>
      </c>
      <c r="AD1940" s="34">
        <f>IFERROR(VLOOKUP($H1940,'Refuse F Exp'!$A:$E,15,FALSE),0)</f>
        <v>0</v>
      </c>
      <c r="AE1940" s="34">
        <f>IFERROR(VLOOKUP($H1940,'Refuse F Exp'!$A:$E,16,FALSE),0)</f>
        <v>0</v>
      </c>
      <c r="AF1940" s="42">
        <f>IFERROR(VLOOKUP($H1940,'Refuse F Exp'!$A:$E,17,FALSE),0)</f>
        <v>0</v>
      </c>
      <c r="AG1940" s="34">
        <f>IFERROR(VLOOKUP($H1940,#REF!,10,FALSE),0)</f>
        <v>0</v>
      </c>
      <c r="AH1940" s="34">
        <f>IFERROR(VLOOKUP($H1940,#REF!,11,FALSE),0)</f>
        <v>0</v>
      </c>
      <c r="AI1940" s="42">
        <f>IFERROR(VLOOKUP($H1940,#REF!,12,FALSE),0)</f>
        <v>0</v>
      </c>
      <c r="AJ1940" s="34">
        <f>IFERROR(VLOOKUP($H1940,#REF!,10,FALSE),0)</f>
        <v>0</v>
      </c>
      <c r="AK1940" s="34">
        <f>IFERROR(VLOOKUP($H1940,#REF!,11,FALSE),0)</f>
        <v>0</v>
      </c>
      <c r="AL1940" s="42">
        <f>IFERROR(VLOOKUP($H1940,#REF!,12,FALSE),0)</f>
        <v>0</v>
      </c>
      <c r="AM1940" s="34">
        <f>IFERROR(VLOOKUP($H1940,#REF!,10,FALSE),0)</f>
        <v>0</v>
      </c>
      <c r="AN1940" s="34">
        <f>IFERROR(VLOOKUP($H1940,#REF!,11,FALSE),0)</f>
        <v>0</v>
      </c>
      <c r="AO1940" s="42">
        <f>IFERROR(VLOOKUP($H1940,#REF!,12,FALSE),0)</f>
        <v>0</v>
      </c>
      <c r="AP1940" s="34">
        <f>IFERROR(VLOOKUP($H1940,#REF!,10,FALSE),0)</f>
        <v>0</v>
      </c>
      <c r="AQ1940" s="34">
        <f>IFERROR(VLOOKUP($H1940,#REF!,11,FALSE),0)</f>
        <v>0</v>
      </c>
      <c r="AR1940" s="42">
        <f>IFERROR(VLOOKUP($H1940,#REF!,12,FALSE),0)</f>
        <v>0</v>
      </c>
      <c r="AS1940" s="34">
        <f>IFERROR(VLOOKUP($H1940,#REF!,13,FALSE),0)</f>
        <v>0</v>
      </c>
      <c r="AT1940" s="34">
        <f>IFERROR(VLOOKUP($H1940,#REF!,14,FALSE),0)</f>
        <v>0</v>
      </c>
      <c r="AU1940" s="42">
        <f>IFERROR(VLOOKUP($H1940,#REF!,15,FALSE),0)</f>
        <v>0</v>
      </c>
      <c r="AV1940" s="34">
        <f>IFERROR(VLOOKUP($H1940,#REF!,15,FALSE),0)</f>
        <v>0</v>
      </c>
      <c r="AW1940" s="34">
        <f>IFERROR(VLOOKUP($H1940,#REF!,16,FALSE),0)</f>
        <v>0</v>
      </c>
      <c r="AX1940" s="42">
        <f>IFERROR(VLOOKUP($H1940,#REF!,17,FALSE),0)</f>
        <v>0</v>
      </c>
    </row>
    <row r="1941" spans="1:50" x14ac:dyDescent="0.3">
      <c r="A1941" s="33" t="str">
        <f t="shared" si="120"/>
        <v>0</v>
      </c>
      <c r="B1941" s="33">
        <f>+'R&amp;E EXPORT'!B1740</f>
        <v>0</v>
      </c>
      <c r="C1941" t="str">
        <f>IFERROR(VLOOKUP(A1941,'MCSJ Export'!A:C,3,FALSE),"")</f>
        <v/>
      </c>
      <c r="D1941" s="37">
        <f t="shared" ca="1" si="121"/>
        <v>0</v>
      </c>
      <c r="E1941" s="37">
        <f t="shared" ca="1" si="122"/>
        <v>0</v>
      </c>
      <c r="F1941" s="37">
        <f t="shared" ca="1" si="123"/>
        <v>0</v>
      </c>
      <c r="G1941" s="37"/>
      <c r="H1941" s="33">
        <f>+'R&amp;E EXPORT'!A1740</f>
        <v>0</v>
      </c>
      <c r="I1941" s="34">
        <f>IFERROR(VLOOKUP($H1941,'Gen F Rev'!$A:$M,15,FALSE),0)</f>
        <v>0</v>
      </c>
      <c r="J1941" s="34">
        <f>IFERROR(VLOOKUP($H1941,'Gen F Rev'!$A:$M,16,FALSE),0)</f>
        <v>0</v>
      </c>
      <c r="K1941" s="42">
        <f>IFERROR(VLOOKUP($H1941,'Gen F Rev'!$A:$M,17,FALSE),0)</f>
        <v>0</v>
      </c>
      <c r="L1941" s="34">
        <f>IFERROR(VLOOKUP($H1941,'Gen F Exp'!$A:$E,15,FALSE),0)</f>
        <v>0</v>
      </c>
      <c r="M1941" s="34">
        <f>IFERROR(VLOOKUP($H1941,'Gen F Exp'!$A:$E,16,FALSE),0)</f>
        <v>0</v>
      </c>
      <c r="N1941" s="42">
        <f>IFERROR(VLOOKUP($H1941,'Gen F Exp'!$A:$E,17,FALSE),0)</f>
        <v>0</v>
      </c>
      <c r="O1941" s="34">
        <f>IFERROR(VLOOKUP($H1941,'Water F Rev'!$A:$L,15,FALSE),0)</f>
        <v>0</v>
      </c>
      <c r="P1941" s="34">
        <f>IFERROR(VLOOKUP($H1941,'Water F Rev'!$A:$L,16,FALSE),0)</f>
        <v>0</v>
      </c>
      <c r="Q1941" s="42">
        <f>IFERROR(VLOOKUP($H1941,'Water F Rev'!$A:$L,17,FALSE),0)</f>
        <v>0</v>
      </c>
      <c r="R1941" s="34">
        <f>IFERROR(VLOOKUP($H1941,'Water F Exp'!$A:$K,15,FALSE),0)</f>
        <v>0</v>
      </c>
      <c r="S1941" s="34">
        <f>IFERROR(VLOOKUP($H1941,'Water F Exp'!$A:$K,16,FALSE),0)</f>
        <v>0</v>
      </c>
      <c r="T1941" s="42">
        <f>IFERROR(VLOOKUP($H1941,'Water F Exp'!$A:$K,17,FALSE),0)</f>
        <v>0</v>
      </c>
      <c r="U1941" s="34">
        <f ca="1">IFERROR(VLOOKUP($H1941,'Sewer F Rev'!$A:$E,15,FALSE),0)</f>
        <v>0</v>
      </c>
      <c r="V1941" s="34">
        <f ca="1">IFERROR(VLOOKUP($H1941,'Sewer F Rev'!$A:$E,16,FALSE),0)</f>
        <v>0</v>
      </c>
      <c r="W1941" s="42">
        <f ca="1">IFERROR(VLOOKUP($H1941,'Sewer F Rev'!$A:$E,17,FALSE),0)</f>
        <v>0</v>
      </c>
      <c r="X1941" s="34">
        <f>IFERROR(VLOOKUP($H1941,'Sewer F Exp'!$A:$B,15,FALSE),0)</f>
        <v>0</v>
      </c>
      <c r="Y1941" s="34">
        <f>IFERROR(VLOOKUP($H1941,'Sewer F Exp'!$A:$B,16,FALSE),0)</f>
        <v>0</v>
      </c>
      <c r="Z1941" s="42">
        <f>IFERROR(VLOOKUP($H1941,'Sewer F Exp'!$A:$B,17,FALSE),0)</f>
        <v>0</v>
      </c>
      <c r="AA1941" s="34">
        <f>IFERROR(VLOOKUP($H1941,'Refuse F Rev'!$A:$E,15,FALSE),0)</f>
        <v>0</v>
      </c>
      <c r="AB1941" s="34">
        <f>IFERROR(VLOOKUP($H1941,'Refuse F Rev'!$A:$E,16,FALSE),0)</f>
        <v>0</v>
      </c>
      <c r="AC1941" s="42">
        <f>IFERROR(VLOOKUP($H1941,'Refuse F Rev'!$A:$E,17,FALSE),0)</f>
        <v>0</v>
      </c>
      <c r="AD1941" s="34">
        <f>IFERROR(VLOOKUP($H1941,'Refuse F Exp'!$A:$E,15,FALSE),0)</f>
        <v>0</v>
      </c>
      <c r="AE1941" s="34">
        <f>IFERROR(VLOOKUP($H1941,'Refuse F Exp'!$A:$E,16,FALSE),0)</f>
        <v>0</v>
      </c>
      <c r="AF1941" s="42">
        <f>IFERROR(VLOOKUP($H1941,'Refuse F Exp'!$A:$E,17,FALSE),0)</f>
        <v>0</v>
      </c>
      <c r="AG1941" s="34">
        <f>IFERROR(VLOOKUP($H1941,#REF!,10,FALSE),0)</f>
        <v>0</v>
      </c>
      <c r="AH1941" s="34">
        <f>IFERROR(VLOOKUP($H1941,#REF!,11,FALSE),0)</f>
        <v>0</v>
      </c>
      <c r="AI1941" s="42">
        <f>IFERROR(VLOOKUP($H1941,#REF!,12,FALSE),0)</f>
        <v>0</v>
      </c>
      <c r="AJ1941" s="34">
        <f>IFERROR(VLOOKUP($H1941,#REF!,10,FALSE),0)</f>
        <v>0</v>
      </c>
      <c r="AK1941" s="34">
        <f>IFERROR(VLOOKUP($H1941,#REF!,11,FALSE),0)</f>
        <v>0</v>
      </c>
      <c r="AL1941" s="42">
        <f>IFERROR(VLOOKUP($H1941,#REF!,12,FALSE),0)</f>
        <v>0</v>
      </c>
      <c r="AM1941" s="34">
        <f>IFERROR(VLOOKUP($H1941,#REF!,10,FALSE),0)</f>
        <v>0</v>
      </c>
      <c r="AN1941" s="34">
        <f>IFERROR(VLOOKUP($H1941,#REF!,11,FALSE),0)</f>
        <v>0</v>
      </c>
      <c r="AO1941" s="42">
        <f>IFERROR(VLOOKUP($H1941,#REF!,12,FALSE),0)</f>
        <v>0</v>
      </c>
      <c r="AP1941" s="34">
        <f>IFERROR(VLOOKUP($H1941,#REF!,10,FALSE),0)</f>
        <v>0</v>
      </c>
      <c r="AQ1941" s="34">
        <f>IFERROR(VLOOKUP($H1941,#REF!,11,FALSE),0)</f>
        <v>0</v>
      </c>
      <c r="AR1941" s="42">
        <f>IFERROR(VLOOKUP($H1941,#REF!,12,FALSE),0)</f>
        <v>0</v>
      </c>
      <c r="AS1941" s="34">
        <f>IFERROR(VLOOKUP($H1941,#REF!,13,FALSE),0)</f>
        <v>0</v>
      </c>
      <c r="AT1941" s="34">
        <f>IFERROR(VLOOKUP($H1941,#REF!,14,FALSE),0)</f>
        <v>0</v>
      </c>
      <c r="AU1941" s="42">
        <f>IFERROR(VLOOKUP($H1941,#REF!,15,FALSE),0)</f>
        <v>0</v>
      </c>
      <c r="AV1941" s="34">
        <f>IFERROR(VLOOKUP($H1941,#REF!,15,FALSE),0)</f>
        <v>0</v>
      </c>
      <c r="AW1941" s="34">
        <f>IFERROR(VLOOKUP($H1941,#REF!,16,FALSE),0)</f>
        <v>0</v>
      </c>
      <c r="AX1941" s="42">
        <f>IFERROR(VLOOKUP($H1941,#REF!,17,FALSE),0)</f>
        <v>0</v>
      </c>
    </row>
    <row r="1942" spans="1:50" x14ac:dyDescent="0.3">
      <c r="A1942" s="33" t="str">
        <f t="shared" si="120"/>
        <v>0</v>
      </c>
      <c r="B1942" s="33">
        <f>+'R&amp;E EXPORT'!B1741</f>
        <v>0</v>
      </c>
      <c r="C1942" t="str">
        <f>IFERROR(VLOOKUP(A1942,'MCSJ Export'!A:C,3,FALSE),"")</f>
        <v/>
      </c>
      <c r="D1942" s="37">
        <f t="shared" ca="1" si="121"/>
        <v>0</v>
      </c>
      <c r="E1942" s="37">
        <f t="shared" ca="1" si="122"/>
        <v>0</v>
      </c>
      <c r="F1942" s="37">
        <f t="shared" ca="1" si="123"/>
        <v>0</v>
      </c>
      <c r="G1942" s="37"/>
      <c r="H1942" s="33">
        <f>+'R&amp;E EXPORT'!A1741</f>
        <v>0</v>
      </c>
      <c r="I1942" s="34">
        <f>IFERROR(VLOOKUP($H1942,'Gen F Rev'!$A:$M,15,FALSE),0)</f>
        <v>0</v>
      </c>
      <c r="J1942" s="34">
        <f>IFERROR(VLOOKUP($H1942,'Gen F Rev'!$A:$M,16,FALSE),0)</f>
        <v>0</v>
      </c>
      <c r="K1942" s="42">
        <f>IFERROR(VLOOKUP($H1942,'Gen F Rev'!$A:$M,17,FALSE),0)</f>
        <v>0</v>
      </c>
      <c r="L1942" s="34">
        <f>IFERROR(VLOOKUP($H1942,'Gen F Exp'!$A:$E,15,FALSE),0)</f>
        <v>0</v>
      </c>
      <c r="M1942" s="34">
        <f>IFERROR(VLOOKUP($H1942,'Gen F Exp'!$A:$E,16,FALSE),0)</f>
        <v>0</v>
      </c>
      <c r="N1942" s="42">
        <f>IFERROR(VLOOKUP($H1942,'Gen F Exp'!$A:$E,17,FALSE),0)</f>
        <v>0</v>
      </c>
      <c r="O1942" s="34">
        <f>IFERROR(VLOOKUP($H1942,'Water F Rev'!$A:$L,15,FALSE),0)</f>
        <v>0</v>
      </c>
      <c r="P1942" s="34">
        <f>IFERROR(VLOOKUP($H1942,'Water F Rev'!$A:$L,16,FALSE),0)</f>
        <v>0</v>
      </c>
      <c r="Q1942" s="42">
        <f>IFERROR(VLOOKUP($H1942,'Water F Rev'!$A:$L,17,FALSE),0)</f>
        <v>0</v>
      </c>
      <c r="R1942" s="34">
        <f>IFERROR(VLOOKUP($H1942,'Water F Exp'!$A:$K,15,FALSE),0)</f>
        <v>0</v>
      </c>
      <c r="S1942" s="34">
        <f>IFERROR(VLOOKUP($H1942,'Water F Exp'!$A:$K,16,FALSE),0)</f>
        <v>0</v>
      </c>
      <c r="T1942" s="42">
        <f>IFERROR(VLOOKUP($H1942,'Water F Exp'!$A:$K,17,FALSE),0)</f>
        <v>0</v>
      </c>
      <c r="U1942" s="34">
        <f ca="1">IFERROR(VLOOKUP($H1942,'Sewer F Rev'!$A:$E,15,FALSE),0)</f>
        <v>0</v>
      </c>
      <c r="V1942" s="34">
        <f ca="1">IFERROR(VLOOKUP($H1942,'Sewer F Rev'!$A:$E,16,FALSE),0)</f>
        <v>0</v>
      </c>
      <c r="W1942" s="42">
        <f ca="1">IFERROR(VLOOKUP($H1942,'Sewer F Rev'!$A:$E,17,FALSE),0)</f>
        <v>0</v>
      </c>
      <c r="X1942" s="34">
        <f>IFERROR(VLOOKUP($H1942,'Sewer F Exp'!$A:$B,15,FALSE),0)</f>
        <v>0</v>
      </c>
      <c r="Y1942" s="34">
        <f>IFERROR(VLOOKUP($H1942,'Sewer F Exp'!$A:$B,16,FALSE),0)</f>
        <v>0</v>
      </c>
      <c r="Z1942" s="42">
        <f>IFERROR(VLOOKUP($H1942,'Sewer F Exp'!$A:$B,17,FALSE),0)</f>
        <v>0</v>
      </c>
      <c r="AA1942" s="34">
        <f>IFERROR(VLOOKUP($H1942,'Refuse F Rev'!$A:$E,15,FALSE),0)</f>
        <v>0</v>
      </c>
      <c r="AB1942" s="34">
        <f>IFERROR(VLOOKUP($H1942,'Refuse F Rev'!$A:$E,16,FALSE),0)</f>
        <v>0</v>
      </c>
      <c r="AC1942" s="42">
        <f>IFERROR(VLOOKUP($H1942,'Refuse F Rev'!$A:$E,17,FALSE),0)</f>
        <v>0</v>
      </c>
      <c r="AD1942" s="34">
        <f>IFERROR(VLOOKUP($H1942,'Refuse F Exp'!$A:$E,15,FALSE),0)</f>
        <v>0</v>
      </c>
      <c r="AE1942" s="34">
        <f>IFERROR(VLOOKUP($H1942,'Refuse F Exp'!$A:$E,16,FALSE),0)</f>
        <v>0</v>
      </c>
      <c r="AF1942" s="42">
        <f>IFERROR(VLOOKUP($H1942,'Refuse F Exp'!$A:$E,17,FALSE),0)</f>
        <v>0</v>
      </c>
      <c r="AG1942" s="34">
        <f>IFERROR(VLOOKUP($H1942,#REF!,10,FALSE),0)</f>
        <v>0</v>
      </c>
      <c r="AH1942" s="34">
        <f>IFERROR(VLOOKUP($H1942,#REF!,11,FALSE),0)</f>
        <v>0</v>
      </c>
      <c r="AI1942" s="42">
        <f>IFERROR(VLOOKUP($H1942,#REF!,12,FALSE),0)</f>
        <v>0</v>
      </c>
      <c r="AJ1942" s="34">
        <f>IFERROR(VLOOKUP($H1942,#REF!,10,FALSE),0)</f>
        <v>0</v>
      </c>
      <c r="AK1942" s="34">
        <f>IFERROR(VLOOKUP($H1942,#REF!,11,FALSE),0)</f>
        <v>0</v>
      </c>
      <c r="AL1942" s="42">
        <f>IFERROR(VLOOKUP($H1942,#REF!,12,FALSE),0)</f>
        <v>0</v>
      </c>
      <c r="AM1942" s="34">
        <f>IFERROR(VLOOKUP($H1942,#REF!,10,FALSE),0)</f>
        <v>0</v>
      </c>
      <c r="AN1942" s="34">
        <f>IFERROR(VLOOKUP($H1942,#REF!,11,FALSE),0)</f>
        <v>0</v>
      </c>
      <c r="AO1942" s="42">
        <f>IFERROR(VLOOKUP($H1942,#REF!,12,FALSE),0)</f>
        <v>0</v>
      </c>
      <c r="AP1942" s="34">
        <f>IFERROR(VLOOKUP($H1942,#REF!,10,FALSE),0)</f>
        <v>0</v>
      </c>
      <c r="AQ1942" s="34">
        <f>IFERROR(VLOOKUP($H1942,#REF!,11,FALSE),0)</f>
        <v>0</v>
      </c>
      <c r="AR1942" s="42">
        <f>IFERROR(VLOOKUP($H1942,#REF!,12,FALSE),0)</f>
        <v>0</v>
      </c>
      <c r="AS1942" s="34">
        <f>IFERROR(VLOOKUP($H1942,#REF!,13,FALSE),0)</f>
        <v>0</v>
      </c>
      <c r="AT1942" s="34">
        <f>IFERROR(VLOOKUP($H1942,#REF!,14,FALSE),0)</f>
        <v>0</v>
      </c>
      <c r="AU1942" s="42">
        <f>IFERROR(VLOOKUP($H1942,#REF!,15,FALSE),0)</f>
        <v>0</v>
      </c>
      <c r="AV1942" s="34">
        <f>IFERROR(VLOOKUP($H1942,#REF!,15,FALSE),0)</f>
        <v>0</v>
      </c>
      <c r="AW1942" s="34">
        <f>IFERROR(VLOOKUP($H1942,#REF!,16,FALSE),0)</f>
        <v>0</v>
      </c>
      <c r="AX1942" s="42">
        <f>IFERROR(VLOOKUP($H1942,#REF!,17,FALSE),0)</f>
        <v>0</v>
      </c>
    </row>
    <row r="1943" spans="1:50" x14ac:dyDescent="0.3">
      <c r="A1943" s="33" t="str">
        <f t="shared" si="120"/>
        <v>0</v>
      </c>
      <c r="B1943" s="33">
        <f>+'R&amp;E EXPORT'!B1742</f>
        <v>0</v>
      </c>
      <c r="C1943" t="str">
        <f>IFERROR(VLOOKUP(A1943,'MCSJ Export'!A:C,3,FALSE),"")</f>
        <v/>
      </c>
      <c r="D1943" s="37">
        <f t="shared" ca="1" si="121"/>
        <v>0</v>
      </c>
      <c r="E1943" s="37">
        <f t="shared" ca="1" si="122"/>
        <v>0</v>
      </c>
      <c r="F1943" s="37">
        <f t="shared" ca="1" si="123"/>
        <v>0</v>
      </c>
      <c r="G1943" s="37"/>
      <c r="H1943" s="33">
        <f>+'R&amp;E EXPORT'!A1742</f>
        <v>0</v>
      </c>
      <c r="I1943" s="34">
        <f>IFERROR(VLOOKUP($H1943,'Gen F Rev'!$A:$M,15,FALSE),0)</f>
        <v>0</v>
      </c>
      <c r="J1943" s="34">
        <f>IFERROR(VLOOKUP($H1943,'Gen F Rev'!$A:$M,16,FALSE),0)</f>
        <v>0</v>
      </c>
      <c r="K1943" s="42">
        <f>IFERROR(VLOOKUP($H1943,'Gen F Rev'!$A:$M,17,FALSE),0)</f>
        <v>0</v>
      </c>
      <c r="L1943" s="34">
        <f>IFERROR(VLOOKUP($H1943,'Gen F Exp'!$A:$E,15,FALSE),0)</f>
        <v>0</v>
      </c>
      <c r="M1943" s="34">
        <f>IFERROR(VLOOKUP($H1943,'Gen F Exp'!$A:$E,16,FALSE),0)</f>
        <v>0</v>
      </c>
      <c r="N1943" s="42">
        <f>IFERROR(VLOOKUP($H1943,'Gen F Exp'!$A:$E,17,FALSE),0)</f>
        <v>0</v>
      </c>
      <c r="O1943" s="34">
        <f>IFERROR(VLOOKUP($H1943,'Water F Rev'!$A:$L,15,FALSE),0)</f>
        <v>0</v>
      </c>
      <c r="P1943" s="34">
        <f>IFERROR(VLOOKUP($H1943,'Water F Rev'!$A:$L,16,FALSE),0)</f>
        <v>0</v>
      </c>
      <c r="Q1943" s="42">
        <f>IFERROR(VLOOKUP($H1943,'Water F Rev'!$A:$L,17,FALSE),0)</f>
        <v>0</v>
      </c>
      <c r="R1943" s="34">
        <f>IFERROR(VLOOKUP($H1943,'Water F Exp'!$A:$K,15,FALSE),0)</f>
        <v>0</v>
      </c>
      <c r="S1943" s="34">
        <f>IFERROR(VLOOKUP($H1943,'Water F Exp'!$A:$K,16,FALSE),0)</f>
        <v>0</v>
      </c>
      <c r="T1943" s="42">
        <f>IFERROR(VLOOKUP($H1943,'Water F Exp'!$A:$K,17,FALSE),0)</f>
        <v>0</v>
      </c>
      <c r="U1943" s="34">
        <f ca="1">IFERROR(VLOOKUP($H1943,'Sewer F Rev'!$A:$E,15,FALSE),0)</f>
        <v>0</v>
      </c>
      <c r="V1943" s="34">
        <f ca="1">IFERROR(VLOOKUP($H1943,'Sewer F Rev'!$A:$E,16,FALSE),0)</f>
        <v>0</v>
      </c>
      <c r="W1943" s="42">
        <f ca="1">IFERROR(VLOOKUP($H1943,'Sewer F Rev'!$A:$E,17,FALSE),0)</f>
        <v>0</v>
      </c>
      <c r="X1943" s="34">
        <f>IFERROR(VLOOKUP($H1943,'Sewer F Exp'!$A:$B,15,FALSE),0)</f>
        <v>0</v>
      </c>
      <c r="Y1943" s="34">
        <f>IFERROR(VLOOKUP($H1943,'Sewer F Exp'!$A:$B,16,FALSE),0)</f>
        <v>0</v>
      </c>
      <c r="Z1943" s="42">
        <f>IFERROR(VLOOKUP($H1943,'Sewer F Exp'!$A:$B,17,FALSE),0)</f>
        <v>0</v>
      </c>
      <c r="AA1943" s="34">
        <f>IFERROR(VLOOKUP($H1943,'Refuse F Rev'!$A:$E,15,FALSE),0)</f>
        <v>0</v>
      </c>
      <c r="AB1943" s="34">
        <f>IFERROR(VLOOKUP($H1943,'Refuse F Rev'!$A:$E,16,FALSE),0)</f>
        <v>0</v>
      </c>
      <c r="AC1943" s="42">
        <f>IFERROR(VLOOKUP($H1943,'Refuse F Rev'!$A:$E,17,FALSE),0)</f>
        <v>0</v>
      </c>
      <c r="AD1943" s="34">
        <f>IFERROR(VLOOKUP($H1943,'Refuse F Exp'!$A:$E,15,FALSE),0)</f>
        <v>0</v>
      </c>
      <c r="AE1943" s="34">
        <f>IFERROR(VLOOKUP($H1943,'Refuse F Exp'!$A:$E,16,FALSE),0)</f>
        <v>0</v>
      </c>
      <c r="AF1943" s="42">
        <f>IFERROR(VLOOKUP($H1943,'Refuse F Exp'!$A:$E,17,FALSE),0)</f>
        <v>0</v>
      </c>
      <c r="AG1943" s="34">
        <f>IFERROR(VLOOKUP($H1943,#REF!,10,FALSE),0)</f>
        <v>0</v>
      </c>
      <c r="AH1943" s="34">
        <f>IFERROR(VLOOKUP($H1943,#REF!,11,FALSE),0)</f>
        <v>0</v>
      </c>
      <c r="AI1943" s="42">
        <f>IFERROR(VLOOKUP($H1943,#REF!,12,FALSE),0)</f>
        <v>0</v>
      </c>
      <c r="AJ1943" s="34">
        <f>IFERROR(VLOOKUP($H1943,#REF!,10,FALSE),0)</f>
        <v>0</v>
      </c>
      <c r="AK1943" s="34">
        <f>IFERROR(VLOOKUP($H1943,#REF!,11,FALSE),0)</f>
        <v>0</v>
      </c>
      <c r="AL1943" s="42">
        <f>IFERROR(VLOOKUP($H1943,#REF!,12,FALSE),0)</f>
        <v>0</v>
      </c>
      <c r="AM1943" s="34">
        <f>IFERROR(VLOOKUP($H1943,#REF!,10,FALSE),0)</f>
        <v>0</v>
      </c>
      <c r="AN1943" s="34">
        <f>IFERROR(VLOOKUP($H1943,#REF!,11,FALSE),0)</f>
        <v>0</v>
      </c>
      <c r="AO1943" s="42">
        <f>IFERROR(VLOOKUP($H1943,#REF!,12,FALSE),0)</f>
        <v>0</v>
      </c>
      <c r="AP1943" s="34">
        <f>IFERROR(VLOOKUP($H1943,#REF!,10,FALSE),0)</f>
        <v>0</v>
      </c>
      <c r="AQ1943" s="34">
        <f>IFERROR(VLOOKUP($H1943,#REF!,11,FALSE),0)</f>
        <v>0</v>
      </c>
      <c r="AR1943" s="42">
        <f>IFERROR(VLOOKUP($H1943,#REF!,12,FALSE),0)</f>
        <v>0</v>
      </c>
      <c r="AS1943" s="34">
        <f>IFERROR(VLOOKUP($H1943,#REF!,13,FALSE),0)</f>
        <v>0</v>
      </c>
      <c r="AT1943" s="34">
        <f>IFERROR(VLOOKUP($H1943,#REF!,14,FALSE),0)</f>
        <v>0</v>
      </c>
      <c r="AU1943" s="42">
        <f>IFERROR(VLOOKUP($H1943,#REF!,15,FALSE),0)</f>
        <v>0</v>
      </c>
      <c r="AV1943" s="34">
        <f>IFERROR(VLOOKUP($H1943,#REF!,15,FALSE),0)</f>
        <v>0</v>
      </c>
      <c r="AW1943" s="34">
        <f>IFERROR(VLOOKUP($H1943,#REF!,16,FALSE),0)</f>
        <v>0</v>
      </c>
      <c r="AX1943" s="42">
        <f>IFERROR(VLOOKUP($H1943,#REF!,17,FALSE),0)</f>
        <v>0</v>
      </c>
    </row>
    <row r="1944" spans="1:50" x14ac:dyDescent="0.3">
      <c r="A1944" s="33" t="str">
        <f t="shared" si="120"/>
        <v>0</v>
      </c>
      <c r="B1944" s="33">
        <f>+'R&amp;E EXPORT'!B1743</f>
        <v>0</v>
      </c>
      <c r="C1944" t="str">
        <f>IFERROR(VLOOKUP(A1944,'MCSJ Export'!A:C,3,FALSE),"")</f>
        <v/>
      </c>
      <c r="D1944" s="37">
        <f t="shared" ca="1" si="121"/>
        <v>0</v>
      </c>
      <c r="E1944" s="37">
        <f t="shared" ca="1" si="122"/>
        <v>0</v>
      </c>
      <c r="F1944" s="37">
        <f t="shared" ca="1" si="123"/>
        <v>0</v>
      </c>
      <c r="G1944" s="37"/>
      <c r="H1944" s="33">
        <f>+'R&amp;E EXPORT'!A1743</f>
        <v>0</v>
      </c>
      <c r="I1944" s="34">
        <f>IFERROR(VLOOKUP($H1944,'Gen F Rev'!$A:$M,15,FALSE),0)</f>
        <v>0</v>
      </c>
      <c r="J1944" s="34">
        <f>IFERROR(VLOOKUP($H1944,'Gen F Rev'!$A:$M,16,FALSE),0)</f>
        <v>0</v>
      </c>
      <c r="K1944" s="42">
        <f>IFERROR(VLOOKUP($H1944,'Gen F Rev'!$A:$M,17,FALSE),0)</f>
        <v>0</v>
      </c>
      <c r="L1944" s="34">
        <f>IFERROR(VLOOKUP($H1944,'Gen F Exp'!$A:$E,15,FALSE),0)</f>
        <v>0</v>
      </c>
      <c r="M1944" s="34">
        <f>IFERROR(VLOOKUP($H1944,'Gen F Exp'!$A:$E,16,FALSE),0)</f>
        <v>0</v>
      </c>
      <c r="N1944" s="42">
        <f>IFERROR(VLOOKUP($H1944,'Gen F Exp'!$A:$E,17,FALSE),0)</f>
        <v>0</v>
      </c>
      <c r="O1944" s="34">
        <f>IFERROR(VLOOKUP($H1944,'Water F Rev'!$A:$L,15,FALSE),0)</f>
        <v>0</v>
      </c>
      <c r="P1944" s="34">
        <f>IFERROR(VLOOKUP($H1944,'Water F Rev'!$A:$L,16,FALSE),0)</f>
        <v>0</v>
      </c>
      <c r="Q1944" s="42">
        <f>IFERROR(VLOOKUP($H1944,'Water F Rev'!$A:$L,17,FALSE),0)</f>
        <v>0</v>
      </c>
      <c r="R1944" s="34">
        <f>IFERROR(VLOOKUP($H1944,'Water F Exp'!$A:$K,15,FALSE),0)</f>
        <v>0</v>
      </c>
      <c r="S1944" s="34">
        <f>IFERROR(VLOOKUP($H1944,'Water F Exp'!$A:$K,16,FALSE),0)</f>
        <v>0</v>
      </c>
      <c r="T1944" s="42">
        <f>IFERROR(VLOOKUP($H1944,'Water F Exp'!$A:$K,17,FALSE),0)</f>
        <v>0</v>
      </c>
      <c r="U1944" s="34">
        <f ca="1">IFERROR(VLOOKUP($H1944,'Sewer F Rev'!$A:$E,15,FALSE),0)</f>
        <v>0</v>
      </c>
      <c r="V1944" s="34">
        <f ca="1">IFERROR(VLOOKUP($H1944,'Sewer F Rev'!$A:$E,16,FALSE),0)</f>
        <v>0</v>
      </c>
      <c r="W1944" s="42">
        <f ca="1">IFERROR(VLOOKUP($H1944,'Sewer F Rev'!$A:$E,17,FALSE),0)</f>
        <v>0</v>
      </c>
      <c r="X1944" s="34">
        <f>IFERROR(VLOOKUP($H1944,'Sewer F Exp'!$A:$B,15,FALSE),0)</f>
        <v>0</v>
      </c>
      <c r="Y1944" s="34">
        <f>IFERROR(VLOOKUP($H1944,'Sewer F Exp'!$A:$B,16,FALSE),0)</f>
        <v>0</v>
      </c>
      <c r="Z1944" s="42">
        <f>IFERROR(VLOOKUP($H1944,'Sewer F Exp'!$A:$B,17,FALSE),0)</f>
        <v>0</v>
      </c>
      <c r="AA1944" s="34">
        <f>IFERROR(VLOOKUP($H1944,'Refuse F Rev'!$A:$E,15,FALSE),0)</f>
        <v>0</v>
      </c>
      <c r="AB1944" s="34">
        <f>IFERROR(VLOOKUP($H1944,'Refuse F Rev'!$A:$E,16,FALSE),0)</f>
        <v>0</v>
      </c>
      <c r="AC1944" s="42">
        <f>IFERROR(VLOOKUP($H1944,'Refuse F Rev'!$A:$E,17,FALSE),0)</f>
        <v>0</v>
      </c>
      <c r="AD1944" s="34">
        <f>IFERROR(VLOOKUP($H1944,'Refuse F Exp'!$A:$E,15,FALSE),0)</f>
        <v>0</v>
      </c>
      <c r="AE1944" s="34">
        <f>IFERROR(VLOOKUP($H1944,'Refuse F Exp'!$A:$E,16,FALSE),0)</f>
        <v>0</v>
      </c>
      <c r="AF1944" s="42">
        <f>IFERROR(VLOOKUP($H1944,'Refuse F Exp'!$A:$E,17,FALSE),0)</f>
        <v>0</v>
      </c>
      <c r="AG1944" s="34">
        <f>IFERROR(VLOOKUP($H1944,#REF!,10,FALSE),0)</f>
        <v>0</v>
      </c>
      <c r="AH1944" s="34">
        <f>IFERROR(VLOOKUP($H1944,#REF!,11,FALSE),0)</f>
        <v>0</v>
      </c>
      <c r="AI1944" s="42">
        <f>IFERROR(VLOOKUP($H1944,#REF!,12,FALSE),0)</f>
        <v>0</v>
      </c>
      <c r="AJ1944" s="34">
        <f>IFERROR(VLOOKUP($H1944,#REF!,10,FALSE),0)</f>
        <v>0</v>
      </c>
      <c r="AK1944" s="34">
        <f>IFERROR(VLOOKUP($H1944,#REF!,11,FALSE),0)</f>
        <v>0</v>
      </c>
      <c r="AL1944" s="42">
        <f>IFERROR(VLOOKUP($H1944,#REF!,12,FALSE),0)</f>
        <v>0</v>
      </c>
      <c r="AM1944" s="34">
        <f>IFERROR(VLOOKUP($H1944,#REF!,10,FALSE),0)</f>
        <v>0</v>
      </c>
      <c r="AN1944" s="34">
        <f>IFERROR(VLOOKUP($H1944,#REF!,11,FALSE),0)</f>
        <v>0</v>
      </c>
      <c r="AO1944" s="42">
        <f>IFERROR(VLOOKUP($H1944,#REF!,12,FALSE),0)</f>
        <v>0</v>
      </c>
      <c r="AP1944" s="34">
        <f>IFERROR(VLOOKUP($H1944,#REF!,10,FALSE),0)</f>
        <v>0</v>
      </c>
      <c r="AQ1944" s="34">
        <f>IFERROR(VLOOKUP($H1944,#REF!,11,FALSE),0)</f>
        <v>0</v>
      </c>
      <c r="AR1944" s="42">
        <f>IFERROR(VLOOKUP($H1944,#REF!,12,FALSE),0)</f>
        <v>0</v>
      </c>
      <c r="AS1944" s="34">
        <f>IFERROR(VLOOKUP($H1944,#REF!,13,FALSE),0)</f>
        <v>0</v>
      </c>
      <c r="AT1944" s="34">
        <f>IFERROR(VLOOKUP($H1944,#REF!,14,FALSE),0)</f>
        <v>0</v>
      </c>
      <c r="AU1944" s="42">
        <f>IFERROR(VLOOKUP($H1944,#REF!,15,FALSE),0)</f>
        <v>0</v>
      </c>
      <c r="AV1944" s="34">
        <f>IFERROR(VLOOKUP($H1944,#REF!,15,FALSE),0)</f>
        <v>0</v>
      </c>
      <c r="AW1944" s="34">
        <f>IFERROR(VLOOKUP($H1944,#REF!,16,FALSE),0)</f>
        <v>0</v>
      </c>
      <c r="AX1944" s="42">
        <f>IFERROR(VLOOKUP($H1944,#REF!,17,FALSE),0)</f>
        <v>0</v>
      </c>
    </row>
    <row r="1945" spans="1:50" x14ac:dyDescent="0.3">
      <c r="A1945" s="33" t="str">
        <f t="shared" si="120"/>
        <v>0</v>
      </c>
      <c r="B1945" s="33">
        <f>+'R&amp;E EXPORT'!B1744</f>
        <v>0</v>
      </c>
      <c r="C1945" t="str">
        <f>IFERROR(VLOOKUP(A1945,'MCSJ Export'!A:C,3,FALSE),"")</f>
        <v/>
      </c>
      <c r="D1945" s="37">
        <f t="shared" ca="1" si="121"/>
        <v>0</v>
      </c>
      <c r="E1945" s="37">
        <f t="shared" ca="1" si="122"/>
        <v>0</v>
      </c>
      <c r="F1945" s="37">
        <f t="shared" ca="1" si="123"/>
        <v>0</v>
      </c>
      <c r="G1945" s="37"/>
      <c r="H1945" s="33">
        <f>+'R&amp;E EXPORT'!A1744</f>
        <v>0</v>
      </c>
      <c r="I1945" s="34">
        <f>IFERROR(VLOOKUP($H1945,'Gen F Rev'!$A:$M,15,FALSE),0)</f>
        <v>0</v>
      </c>
      <c r="J1945" s="34">
        <f>IFERROR(VLOOKUP($H1945,'Gen F Rev'!$A:$M,16,FALSE),0)</f>
        <v>0</v>
      </c>
      <c r="K1945" s="42">
        <f>IFERROR(VLOOKUP($H1945,'Gen F Rev'!$A:$M,17,FALSE),0)</f>
        <v>0</v>
      </c>
      <c r="L1945" s="34">
        <f>IFERROR(VLOOKUP($H1945,'Gen F Exp'!$A:$E,15,FALSE),0)</f>
        <v>0</v>
      </c>
      <c r="M1945" s="34">
        <f>IFERROR(VLOOKUP($H1945,'Gen F Exp'!$A:$E,16,FALSE),0)</f>
        <v>0</v>
      </c>
      <c r="N1945" s="42">
        <f>IFERROR(VLOOKUP($H1945,'Gen F Exp'!$A:$E,17,FALSE),0)</f>
        <v>0</v>
      </c>
      <c r="O1945" s="34">
        <f>IFERROR(VLOOKUP($H1945,'Water F Rev'!$A:$L,15,FALSE),0)</f>
        <v>0</v>
      </c>
      <c r="P1945" s="34">
        <f>IFERROR(VLOOKUP($H1945,'Water F Rev'!$A:$L,16,FALSE),0)</f>
        <v>0</v>
      </c>
      <c r="Q1945" s="42">
        <f>IFERROR(VLOOKUP($H1945,'Water F Rev'!$A:$L,17,FALSE),0)</f>
        <v>0</v>
      </c>
      <c r="R1945" s="34">
        <f>IFERROR(VLOOKUP($H1945,'Water F Exp'!$A:$K,15,FALSE),0)</f>
        <v>0</v>
      </c>
      <c r="S1945" s="34">
        <f>IFERROR(VLOOKUP($H1945,'Water F Exp'!$A:$K,16,FALSE),0)</f>
        <v>0</v>
      </c>
      <c r="T1945" s="42">
        <f>IFERROR(VLOOKUP($H1945,'Water F Exp'!$A:$K,17,FALSE),0)</f>
        <v>0</v>
      </c>
      <c r="U1945" s="34">
        <f ca="1">IFERROR(VLOOKUP($H1945,'Sewer F Rev'!$A:$E,15,FALSE),0)</f>
        <v>0</v>
      </c>
      <c r="V1945" s="34">
        <f ca="1">IFERROR(VLOOKUP($H1945,'Sewer F Rev'!$A:$E,16,FALSE),0)</f>
        <v>0</v>
      </c>
      <c r="W1945" s="42">
        <f ca="1">IFERROR(VLOOKUP($H1945,'Sewer F Rev'!$A:$E,17,FALSE),0)</f>
        <v>0</v>
      </c>
      <c r="X1945" s="34">
        <f>IFERROR(VLOOKUP($H1945,'Sewer F Exp'!$A:$B,15,FALSE),0)</f>
        <v>0</v>
      </c>
      <c r="Y1945" s="34">
        <f>IFERROR(VLOOKUP($H1945,'Sewer F Exp'!$A:$B,16,FALSE),0)</f>
        <v>0</v>
      </c>
      <c r="Z1945" s="42">
        <f>IFERROR(VLOOKUP($H1945,'Sewer F Exp'!$A:$B,17,FALSE),0)</f>
        <v>0</v>
      </c>
      <c r="AA1945" s="34">
        <f>IFERROR(VLOOKUP($H1945,'Refuse F Rev'!$A:$E,15,FALSE),0)</f>
        <v>0</v>
      </c>
      <c r="AB1945" s="34">
        <f>IFERROR(VLOOKUP($H1945,'Refuse F Rev'!$A:$E,16,FALSE),0)</f>
        <v>0</v>
      </c>
      <c r="AC1945" s="42">
        <f>IFERROR(VLOOKUP($H1945,'Refuse F Rev'!$A:$E,17,FALSE),0)</f>
        <v>0</v>
      </c>
      <c r="AD1945" s="34">
        <f>IFERROR(VLOOKUP($H1945,'Refuse F Exp'!$A:$E,15,FALSE),0)</f>
        <v>0</v>
      </c>
      <c r="AE1945" s="34">
        <f>IFERROR(VLOOKUP($H1945,'Refuse F Exp'!$A:$E,16,FALSE),0)</f>
        <v>0</v>
      </c>
      <c r="AF1945" s="42">
        <f>IFERROR(VLOOKUP($H1945,'Refuse F Exp'!$A:$E,17,FALSE),0)</f>
        <v>0</v>
      </c>
      <c r="AG1945" s="34">
        <f>IFERROR(VLOOKUP($H1945,#REF!,10,FALSE),0)</f>
        <v>0</v>
      </c>
      <c r="AH1945" s="34">
        <f>IFERROR(VLOOKUP($H1945,#REF!,11,FALSE),0)</f>
        <v>0</v>
      </c>
      <c r="AI1945" s="42">
        <f>IFERROR(VLOOKUP($H1945,#REF!,12,FALSE),0)</f>
        <v>0</v>
      </c>
      <c r="AJ1945" s="34">
        <f>IFERROR(VLOOKUP($H1945,#REF!,10,FALSE),0)</f>
        <v>0</v>
      </c>
      <c r="AK1945" s="34">
        <f>IFERROR(VLOOKUP($H1945,#REF!,11,FALSE),0)</f>
        <v>0</v>
      </c>
      <c r="AL1945" s="42">
        <f>IFERROR(VLOOKUP($H1945,#REF!,12,FALSE),0)</f>
        <v>0</v>
      </c>
      <c r="AM1945" s="34">
        <f>IFERROR(VLOOKUP($H1945,#REF!,10,FALSE),0)</f>
        <v>0</v>
      </c>
      <c r="AN1945" s="34">
        <f>IFERROR(VLOOKUP($H1945,#REF!,11,FALSE),0)</f>
        <v>0</v>
      </c>
      <c r="AO1945" s="42">
        <f>IFERROR(VLOOKUP($H1945,#REF!,12,FALSE),0)</f>
        <v>0</v>
      </c>
      <c r="AP1945" s="34">
        <f>IFERROR(VLOOKUP($H1945,#REF!,10,FALSE),0)</f>
        <v>0</v>
      </c>
      <c r="AQ1945" s="34">
        <f>IFERROR(VLOOKUP($H1945,#REF!,11,FALSE),0)</f>
        <v>0</v>
      </c>
      <c r="AR1945" s="42">
        <f>IFERROR(VLOOKUP($H1945,#REF!,12,FALSE),0)</f>
        <v>0</v>
      </c>
      <c r="AS1945" s="34">
        <f>IFERROR(VLOOKUP($H1945,#REF!,13,FALSE),0)</f>
        <v>0</v>
      </c>
      <c r="AT1945" s="34">
        <f>IFERROR(VLOOKUP($H1945,#REF!,14,FALSE),0)</f>
        <v>0</v>
      </c>
      <c r="AU1945" s="42">
        <f>IFERROR(VLOOKUP($H1945,#REF!,15,FALSE),0)</f>
        <v>0</v>
      </c>
      <c r="AV1945" s="34">
        <f>IFERROR(VLOOKUP($H1945,#REF!,15,FALSE),0)</f>
        <v>0</v>
      </c>
      <c r="AW1945" s="34">
        <f>IFERROR(VLOOKUP($H1945,#REF!,16,FALSE),0)</f>
        <v>0</v>
      </c>
      <c r="AX1945" s="42">
        <f>IFERROR(VLOOKUP($H1945,#REF!,17,FALSE),0)</f>
        <v>0</v>
      </c>
    </row>
    <row r="1946" spans="1:50" x14ac:dyDescent="0.3">
      <c r="A1946" s="33" t="str">
        <f t="shared" si="120"/>
        <v>0</v>
      </c>
      <c r="B1946" s="33">
        <f>+'R&amp;E EXPORT'!B1745</f>
        <v>0</v>
      </c>
      <c r="C1946" t="str">
        <f>IFERROR(VLOOKUP(A1946,'MCSJ Export'!A:C,3,FALSE),"")</f>
        <v/>
      </c>
      <c r="D1946" s="37">
        <f t="shared" ca="1" si="121"/>
        <v>0</v>
      </c>
      <c r="E1946" s="37">
        <f t="shared" ca="1" si="122"/>
        <v>0</v>
      </c>
      <c r="F1946" s="37">
        <f t="shared" ca="1" si="123"/>
        <v>0</v>
      </c>
      <c r="G1946" s="37"/>
      <c r="H1946" s="33">
        <f>+'R&amp;E EXPORT'!A1745</f>
        <v>0</v>
      </c>
      <c r="I1946" s="34">
        <f>IFERROR(VLOOKUP($H1946,'Gen F Rev'!$A:$M,15,FALSE),0)</f>
        <v>0</v>
      </c>
      <c r="J1946" s="34">
        <f>IFERROR(VLOOKUP($H1946,'Gen F Rev'!$A:$M,16,FALSE),0)</f>
        <v>0</v>
      </c>
      <c r="K1946" s="42">
        <f>IFERROR(VLOOKUP($H1946,'Gen F Rev'!$A:$M,17,FALSE),0)</f>
        <v>0</v>
      </c>
      <c r="L1946" s="34">
        <f>IFERROR(VLOOKUP($H1946,'Gen F Exp'!$A:$E,15,FALSE),0)</f>
        <v>0</v>
      </c>
      <c r="M1946" s="34">
        <f>IFERROR(VLOOKUP($H1946,'Gen F Exp'!$A:$E,16,FALSE),0)</f>
        <v>0</v>
      </c>
      <c r="N1946" s="42">
        <f>IFERROR(VLOOKUP($H1946,'Gen F Exp'!$A:$E,17,FALSE),0)</f>
        <v>0</v>
      </c>
      <c r="O1946" s="34">
        <f>IFERROR(VLOOKUP($H1946,'Water F Rev'!$A:$L,15,FALSE),0)</f>
        <v>0</v>
      </c>
      <c r="P1946" s="34">
        <f>IFERROR(VLOOKUP($H1946,'Water F Rev'!$A:$L,16,FALSE),0)</f>
        <v>0</v>
      </c>
      <c r="Q1946" s="42">
        <f>IFERROR(VLOOKUP($H1946,'Water F Rev'!$A:$L,17,FALSE),0)</f>
        <v>0</v>
      </c>
      <c r="R1946" s="34">
        <f>IFERROR(VLOOKUP($H1946,'Water F Exp'!$A:$K,15,FALSE),0)</f>
        <v>0</v>
      </c>
      <c r="S1946" s="34">
        <f>IFERROR(VLOOKUP($H1946,'Water F Exp'!$A:$K,16,FALSE),0)</f>
        <v>0</v>
      </c>
      <c r="T1946" s="42">
        <f>IFERROR(VLOOKUP($H1946,'Water F Exp'!$A:$K,17,FALSE),0)</f>
        <v>0</v>
      </c>
      <c r="U1946" s="34">
        <f ca="1">IFERROR(VLOOKUP($H1946,'Sewer F Rev'!$A:$E,15,FALSE),0)</f>
        <v>0</v>
      </c>
      <c r="V1946" s="34">
        <f ca="1">IFERROR(VLOOKUP($H1946,'Sewer F Rev'!$A:$E,16,FALSE),0)</f>
        <v>0</v>
      </c>
      <c r="W1946" s="42">
        <f ca="1">IFERROR(VLOOKUP($H1946,'Sewer F Rev'!$A:$E,17,FALSE),0)</f>
        <v>0</v>
      </c>
      <c r="X1946" s="34">
        <f>IFERROR(VLOOKUP($H1946,'Sewer F Exp'!$A:$B,15,FALSE),0)</f>
        <v>0</v>
      </c>
      <c r="Y1946" s="34">
        <f>IFERROR(VLOOKUP($H1946,'Sewer F Exp'!$A:$B,16,FALSE),0)</f>
        <v>0</v>
      </c>
      <c r="Z1946" s="42">
        <f>IFERROR(VLOOKUP($H1946,'Sewer F Exp'!$A:$B,17,FALSE),0)</f>
        <v>0</v>
      </c>
      <c r="AA1946" s="34">
        <f>IFERROR(VLOOKUP($H1946,'Refuse F Rev'!$A:$E,15,FALSE),0)</f>
        <v>0</v>
      </c>
      <c r="AB1946" s="34">
        <f>IFERROR(VLOOKUP($H1946,'Refuse F Rev'!$A:$E,16,FALSE),0)</f>
        <v>0</v>
      </c>
      <c r="AC1946" s="42">
        <f>IFERROR(VLOOKUP($H1946,'Refuse F Rev'!$A:$E,17,FALSE),0)</f>
        <v>0</v>
      </c>
      <c r="AD1946" s="34">
        <f>IFERROR(VLOOKUP($H1946,'Refuse F Exp'!$A:$E,15,FALSE),0)</f>
        <v>0</v>
      </c>
      <c r="AE1946" s="34">
        <f>IFERROR(VLOOKUP($H1946,'Refuse F Exp'!$A:$E,16,FALSE),0)</f>
        <v>0</v>
      </c>
      <c r="AF1946" s="42">
        <f>IFERROR(VLOOKUP($H1946,'Refuse F Exp'!$A:$E,17,FALSE),0)</f>
        <v>0</v>
      </c>
      <c r="AG1946" s="34">
        <f>IFERROR(VLOOKUP($H1946,#REF!,10,FALSE),0)</f>
        <v>0</v>
      </c>
      <c r="AH1946" s="34">
        <f>IFERROR(VLOOKUP($H1946,#REF!,11,FALSE),0)</f>
        <v>0</v>
      </c>
      <c r="AI1946" s="42">
        <f>IFERROR(VLOOKUP($H1946,#REF!,12,FALSE),0)</f>
        <v>0</v>
      </c>
      <c r="AJ1946" s="34">
        <f>IFERROR(VLOOKUP($H1946,#REF!,10,FALSE),0)</f>
        <v>0</v>
      </c>
      <c r="AK1946" s="34">
        <f>IFERROR(VLOOKUP($H1946,#REF!,11,FALSE),0)</f>
        <v>0</v>
      </c>
      <c r="AL1946" s="42">
        <f>IFERROR(VLOOKUP($H1946,#REF!,12,FALSE),0)</f>
        <v>0</v>
      </c>
      <c r="AM1946" s="34">
        <f>IFERROR(VLOOKUP($H1946,#REF!,10,FALSE),0)</f>
        <v>0</v>
      </c>
      <c r="AN1946" s="34">
        <f>IFERROR(VLOOKUP($H1946,#REF!,11,FALSE),0)</f>
        <v>0</v>
      </c>
      <c r="AO1946" s="42">
        <f>IFERROR(VLOOKUP($H1946,#REF!,12,FALSE),0)</f>
        <v>0</v>
      </c>
      <c r="AP1946" s="34">
        <f>IFERROR(VLOOKUP($H1946,#REF!,10,FALSE),0)</f>
        <v>0</v>
      </c>
      <c r="AQ1946" s="34">
        <f>IFERROR(VLOOKUP($H1946,#REF!,11,FALSE),0)</f>
        <v>0</v>
      </c>
      <c r="AR1946" s="42">
        <f>IFERROR(VLOOKUP($H1946,#REF!,12,FALSE),0)</f>
        <v>0</v>
      </c>
      <c r="AS1946" s="34">
        <f>IFERROR(VLOOKUP($H1946,#REF!,13,FALSE),0)</f>
        <v>0</v>
      </c>
      <c r="AT1946" s="34">
        <f>IFERROR(VLOOKUP($H1946,#REF!,14,FALSE),0)</f>
        <v>0</v>
      </c>
      <c r="AU1946" s="42">
        <f>IFERROR(VLOOKUP($H1946,#REF!,15,FALSE),0)</f>
        <v>0</v>
      </c>
      <c r="AV1946" s="34">
        <f>IFERROR(VLOOKUP($H1946,#REF!,15,FALSE),0)</f>
        <v>0</v>
      </c>
      <c r="AW1946" s="34">
        <f>IFERROR(VLOOKUP($H1946,#REF!,16,FALSE),0)</f>
        <v>0</v>
      </c>
      <c r="AX1946" s="42">
        <f>IFERROR(VLOOKUP($H1946,#REF!,17,FALSE),0)</f>
        <v>0</v>
      </c>
    </row>
    <row r="1947" spans="1:50" x14ac:dyDescent="0.3">
      <c r="A1947" s="33" t="str">
        <f t="shared" si="120"/>
        <v>0</v>
      </c>
      <c r="B1947" s="33">
        <f>+'R&amp;E EXPORT'!B1746</f>
        <v>0</v>
      </c>
      <c r="C1947" t="str">
        <f>IFERROR(VLOOKUP(A1947,'MCSJ Export'!A:C,3,FALSE),"")</f>
        <v/>
      </c>
      <c r="D1947" s="37">
        <f t="shared" ca="1" si="121"/>
        <v>0</v>
      </c>
      <c r="E1947" s="37">
        <f t="shared" ca="1" si="122"/>
        <v>0</v>
      </c>
      <c r="F1947" s="37">
        <f t="shared" ca="1" si="123"/>
        <v>0</v>
      </c>
      <c r="G1947" s="37"/>
      <c r="H1947" s="33">
        <f>+'R&amp;E EXPORT'!A1746</f>
        <v>0</v>
      </c>
      <c r="I1947" s="34">
        <f>IFERROR(VLOOKUP($H1947,'Gen F Rev'!$A:$M,15,FALSE),0)</f>
        <v>0</v>
      </c>
      <c r="J1947" s="34">
        <f>IFERROR(VLOOKUP($H1947,'Gen F Rev'!$A:$M,16,FALSE),0)</f>
        <v>0</v>
      </c>
      <c r="K1947" s="42">
        <f>IFERROR(VLOOKUP($H1947,'Gen F Rev'!$A:$M,17,FALSE),0)</f>
        <v>0</v>
      </c>
      <c r="L1947" s="34">
        <f>IFERROR(VLOOKUP($H1947,'Gen F Exp'!$A:$E,15,FALSE),0)</f>
        <v>0</v>
      </c>
      <c r="M1947" s="34">
        <f>IFERROR(VLOOKUP($H1947,'Gen F Exp'!$A:$E,16,FALSE),0)</f>
        <v>0</v>
      </c>
      <c r="N1947" s="42">
        <f>IFERROR(VLOOKUP($H1947,'Gen F Exp'!$A:$E,17,FALSE),0)</f>
        <v>0</v>
      </c>
      <c r="O1947" s="34">
        <f>IFERROR(VLOOKUP($H1947,'Water F Rev'!$A:$L,15,FALSE),0)</f>
        <v>0</v>
      </c>
      <c r="P1947" s="34">
        <f>IFERROR(VLOOKUP($H1947,'Water F Rev'!$A:$L,16,FALSE),0)</f>
        <v>0</v>
      </c>
      <c r="Q1947" s="42">
        <f>IFERROR(VLOOKUP($H1947,'Water F Rev'!$A:$L,17,FALSE),0)</f>
        <v>0</v>
      </c>
      <c r="R1947" s="34">
        <f>IFERROR(VLOOKUP($H1947,'Water F Exp'!$A:$K,15,FALSE),0)</f>
        <v>0</v>
      </c>
      <c r="S1947" s="34">
        <f>IFERROR(VLOOKUP($H1947,'Water F Exp'!$A:$K,16,FALSE),0)</f>
        <v>0</v>
      </c>
      <c r="T1947" s="42">
        <f>IFERROR(VLOOKUP($H1947,'Water F Exp'!$A:$K,17,FALSE),0)</f>
        <v>0</v>
      </c>
      <c r="U1947" s="34">
        <f ca="1">IFERROR(VLOOKUP($H1947,'Sewer F Rev'!$A:$E,15,FALSE),0)</f>
        <v>0</v>
      </c>
      <c r="V1947" s="34">
        <f ca="1">IFERROR(VLOOKUP($H1947,'Sewer F Rev'!$A:$E,16,FALSE),0)</f>
        <v>0</v>
      </c>
      <c r="W1947" s="42">
        <f ca="1">IFERROR(VLOOKUP($H1947,'Sewer F Rev'!$A:$E,17,FALSE),0)</f>
        <v>0</v>
      </c>
      <c r="X1947" s="34">
        <f>IFERROR(VLOOKUP($H1947,'Sewer F Exp'!$A:$B,15,FALSE),0)</f>
        <v>0</v>
      </c>
      <c r="Y1947" s="34">
        <f>IFERROR(VLOOKUP($H1947,'Sewer F Exp'!$A:$B,16,FALSE),0)</f>
        <v>0</v>
      </c>
      <c r="Z1947" s="42">
        <f>IFERROR(VLOOKUP($H1947,'Sewer F Exp'!$A:$B,17,FALSE),0)</f>
        <v>0</v>
      </c>
      <c r="AA1947" s="34">
        <f>IFERROR(VLOOKUP($H1947,'Refuse F Rev'!$A:$E,15,FALSE),0)</f>
        <v>0</v>
      </c>
      <c r="AB1947" s="34">
        <f>IFERROR(VLOOKUP($H1947,'Refuse F Rev'!$A:$E,16,FALSE),0)</f>
        <v>0</v>
      </c>
      <c r="AC1947" s="42">
        <f>IFERROR(VLOOKUP($H1947,'Refuse F Rev'!$A:$E,17,FALSE),0)</f>
        <v>0</v>
      </c>
      <c r="AD1947" s="34">
        <f>IFERROR(VLOOKUP($H1947,'Refuse F Exp'!$A:$E,15,FALSE),0)</f>
        <v>0</v>
      </c>
      <c r="AE1947" s="34">
        <f>IFERROR(VLOOKUP($H1947,'Refuse F Exp'!$A:$E,16,FALSE),0)</f>
        <v>0</v>
      </c>
      <c r="AF1947" s="42">
        <f>IFERROR(VLOOKUP($H1947,'Refuse F Exp'!$A:$E,17,FALSE),0)</f>
        <v>0</v>
      </c>
      <c r="AG1947" s="34">
        <f>IFERROR(VLOOKUP($H1947,#REF!,10,FALSE),0)</f>
        <v>0</v>
      </c>
      <c r="AH1947" s="34">
        <f>IFERROR(VLOOKUP($H1947,#REF!,11,FALSE),0)</f>
        <v>0</v>
      </c>
      <c r="AI1947" s="42">
        <f>IFERROR(VLOOKUP($H1947,#REF!,12,FALSE),0)</f>
        <v>0</v>
      </c>
      <c r="AJ1947" s="34">
        <f>IFERROR(VLOOKUP($H1947,#REF!,10,FALSE),0)</f>
        <v>0</v>
      </c>
      <c r="AK1947" s="34">
        <f>IFERROR(VLOOKUP($H1947,#REF!,11,FALSE),0)</f>
        <v>0</v>
      </c>
      <c r="AL1947" s="42">
        <f>IFERROR(VLOOKUP($H1947,#REF!,12,FALSE),0)</f>
        <v>0</v>
      </c>
      <c r="AM1947" s="34">
        <f>IFERROR(VLOOKUP($H1947,#REF!,10,FALSE),0)</f>
        <v>0</v>
      </c>
      <c r="AN1947" s="34">
        <f>IFERROR(VLOOKUP($H1947,#REF!,11,FALSE),0)</f>
        <v>0</v>
      </c>
      <c r="AO1947" s="42">
        <f>IFERROR(VLOOKUP($H1947,#REF!,12,FALSE),0)</f>
        <v>0</v>
      </c>
      <c r="AP1947" s="34">
        <f>IFERROR(VLOOKUP($H1947,#REF!,10,FALSE),0)</f>
        <v>0</v>
      </c>
      <c r="AQ1947" s="34">
        <f>IFERROR(VLOOKUP($H1947,#REF!,11,FALSE),0)</f>
        <v>0</v>
      </c>
      <c r="AR1947" s="42">
        <f>IFERROR(VLOOKUP($H1947,#REF!,12,FALSE),0)</f>
        <v>0</v>
      </c>
      <c r="AS1947" s="34">
        <f>IFERROR(VLOOKUP($H1947,#REF!,13,FALSE),0)</f>
        <v>0</v>
      </c>
      <c r="AT1947" s="34">
        <f>IFERROR(VLOOKUP($H1947,#REF!,14,FALSE),0)</f>
        <v>0</v>
      </c>
      <c r="AU1947" s="42">
        <f>IFERROR(VLOOKUP($H1947,#REF!,15,FALSE),0)</f>
        <v>0</v>
      </c>
      <c r="AV1947" s="34">
        <f>IFERROR(VLOOKUP($H1947,#REF!,15,FALSE),0)</f>
        <v>0</v>
      </c>
      <c r="AW1947" s="34">
        <f>IFERROR(VLOOKUP($H1947,#REF!,16,FALSE),0)</f>
        <v>0</v>
      </c>
      <c r="AX1947" s="42">
        <f>IFERROR(VLOOKUP($H1947,#REF!,17,FALSE),0)</f>
        <v>0</v>
      </c>
    </row>
    <row r="1948" spans="1:50" x14ac:dyDescent="0.3">
      <c r="A1948" s="33" t="str">
        <f t="shared" si="120"/>
        <v>0</v>
      </c>
      <c r="B1948" s="33">
        <f>+'R&amp;E EXPORT'!B1747</f>
        <v>0</v>
      </c>
      <c r="C1948" t="str">
        <f>IFERROR(VLOOKUP(A1948,'MCSJ Export'!A:C,3,FALSE),"")</f>
        <v/>
      </c>
      <c r="D1948" s="37">
        <f t="shared" ca="1" si="121"/>
        <v>0</v>
      </c>
      <c r="E1948" s="37">
        <f t="shared" ca="1" si="122"/>
        <v>0</v>
      </c>
      <c r="F1948" s="37">
        <f t="shared" ca="1" si="123"/>
        <v>0</v>
      </c>
      <c r="G1948" s="37"/>
      <c r="H1948" s="33">
        <f>+'R&amp;E EXPORT'!A1747</f>
        <v>0</v>
      </c>
      <c r="I1948" s="34">
        <f>IFERROR(VLOOKUP($H1948,'Gen F Rev'!$A:$M,15,FALSE),0)</f>
        <v>0</v>
      </c>
      <c r="J1948" s="34">
        <f>IFERROR(VLOOKUP($H1948,'Gen F Rev'!$A:$M,16,FALSE),0)</f>
        <v>0</v>
      </c>
      <c r="K1948" s="42">
        <f>IFERROR(VLOOKUP($H1948,'Gen F Rev'!$A:$M,17,FALSE),0)</f>
        <v>0</v>
      </c>
      <c r="L1948" s="34">
        <f>IFERROR(VLOOKUP($H1948,'Gen F Exp'!$A:$E,15,FALSE),0)</f>
        <v>0</v>
      </c>
      <c r="M1948" s="34">
        <f>IFERROR(VLOOKUP($H1948,'Gen F Exp'!$A:$E,16,FALSE),0)</f>
        <v>0</v>
      </c>
      <c r="N1948" s="42">
        <f>IFERROR(VLOOKUP($H1948,'Gen F Exp'!$A:$E,17,FALSE),0)</f>
        <v>0</v>
      </c>
      <c r="O1948" s="34">
        <f>IFERROR(VLOOKUP($H1948,'Water F Rev'!$A:$L,15,FALSE),0)</f>
        <v>0</v>
      </c>
      <c r="P1948" s="34">
        <f>IFERROR(VLOOKUP($H1948,'Water F Rev'!$A:$L,16,FALSE),0)</f>
        <v>0</v>
      </c>
      <c r="Q1948" s="42">
        <f>IFERROR(VLOOKUP($H1948,'Water F Rev'!$A:$L,17,FALSE),0)</f>
        <v>0</v>
      </c>
      <c r="R1948" s="34">
        <f>IFERROR(VLOOKUP($H1948,'Water F Exp'!$A:$K,15,FALSE),0)</f>
        <v>0</v>
      </c>
      <c r="S1948" s="34">
        <f>IFERROR(VLOOKUP($H1948,'Water F Exp'!$A:$K,16,FALSE),0)</f>
        <v>0</v>
      </c>
      <c r="T1948" s="42">
        <f>IFERROR(VLOOKUP($H1948,'Water F Exp'!$A:$K,17,FALSE),0)</f>
        <v>0</v>
      </c>
      <c r="U1948" s="34">
        <f ca="1">IFERROR(VLOOKUP($H1948,'Sewer F Rev'!$A:$E,15,FALSE),0)</f>
        <v>0</v>
      </c>
      <c r="V1948" s="34">
        <f ca="1">IFERROR(VLOOKUP($H1948,'Sewer F Rev'!$A:$E,16,FALSE),0)</f>
        <v>0</v>
      </c>
      <c r="W1948" s="42">
        <f ca="1">IFERROR(VLOOKUP($H1948,'Sewer F Rev'!$A:$E,17,FALSE),0)</f>
        <v>0</v>
      </c>
      <c r="X1948" s="34">
        <f>IFERROR(VLOOKUP($H1948,'Sewer F Exp'!$A:$B,15,FALSE),0)</f>
        <v>0</v>
      </c>
      <c r="Y1948" s="34">
        <f>IFERROR(VLOOKUP($H1948,'Sewer F Exp'!$A:$B,16,FALSE),0)</f>
        <v>0</v>
      </c>
      <c r="Z1948" s="42">
        <f>IFERROR(VLOOKUP($H1948,'Sewer F Exp'!$A:$B,17,FALSE),0)</f>
        <v>0</v>
      </c>
      <c r="AA1948" s="34">
        <f>IFERROR(VLOOKUP($H1948,'Refuse F Rev'!$A:$E,15,FALSE),0)</f>
        <v>0</v>
      </c>
      <c r="AB1948" s="34">
        <f>IFERROR(VLOOKUP($H1948,'Refuse F Rev'!$A:$E,16,FALSE),0)</f>
        <v>0</v>
      </c>
      <c r="AC1948" s="42">
        <f>IFERROR(VLOOKUP($H1948,'Refuse F Rev'!$A:$E,17,FALSE),0)</f>
        <v>0</v>
      </c>
      <c r="AD1948" s="34">
        <f>IFERROR(VLOOKUP($H1948,'Refuse F Exp'!$A:$E,15,FALSE),0)</f>
        <v>0</v>
      </c>
      <c r="AE1948" s="34">
        <f>IFERROR(VLOOKUP($H1948,'Refuse F Exp'!$A:$E,16,FALSE),0)</f>
        <v>0</v>
      </c>
      <c r="AF1948" s="42">
        <f>IFERROR(VLOOKUP($H1948,'Refuse F Exp'!$A:$E,17,FALSE),0)</f>
        <v>0</v>
      </c>
      <c r="AG1948" s="34">
        <f>IFERROR(VLOOKUP($H1948,#REF!,10,FALSE),0)</f>
        <v>0</v>
      </c>
      <c r="AH1948" s="34">
        <f>IFERROR(VLOOKUP($H1948,#REF!,11,FALSE),0)</f>
        <v>0</v>
      </c>
      <c r="AI1948" s="42">
        <f>IFERROR(VLOOKUP($H1948,#REF!,12,FALSE),0)</f>
        <v>0</v>
      </c>
      <c r="AJ1948" s="34">
        <f>IFERROR(VLOOKUP($H1948,#REF!,10,FALSE),0)</f>
        <v>0</v>
      </c>
      <c r="AK1948" s="34">
        <f>IFERROR(VLOOKUP($H1948,#REF!,11,FALSE),0)</f>
        <v>0</v>
      </c>
      <c r="AL1948" s="42">
        <f>IFERROR(VLOOKUP($H1948,#REF!,12,FALSE),0)</f>
        <v>0</v>
      </c>
      <c r="AM1948" s="34">
        <f>IFERROR(VLOOKUP($H1948,#REF!,10,FALSE),0)</f>
        <v>0</v>
      </c>
      <c r="AN1948" s="34">
        <f>IFERROR(VLOOKUP($H1948,#REF!,11,FALSE),0)</f>
        <v>0</v>
      </c>
      <c r="AO1948" s="42">
        <f>IFERROR(VLOOKUP($H1948,#REF!,12,FALSE),0)</f>
        <v>0</v>
      </c>
      <c r="AP1948" s="34">
        <f>IFERROR(VLOOKUP($H1948,#REF!,10,FALSE),0)</f>
        <v>0</v>
      </c>
      <c r="AQ1948" s="34">
        <f>IFERROR(VLOOKUP($H1948,#REF!,11,FALSE),0)</f>
        <v>0</v>
      </c>
      <c r="AR1948" s="42">
        <f>IFERROR(VLOOKUP($H1948,#REF!,12,FALSE),0)</f>
        <v>0</v>
      </c>
      <c r="AS1948" s="34">
        <f>IFERROR(VLOOKUP($H1948,#REF!,13,FALSE),0)</f>
        <v>0</v>
      </c>
      <c r="AT1948" s="34">
        <f>IFERROR(VLOOKUP($H1948,#REF!,14,FALSE),0)</f>
        <v>0</v>
      </c>
      <c r="AU1948" s="42">
        <f>IFERROR(VLOOKUP($H1948,#REF!,15,FALSE),0)</f>
        <v>0</v>
      </c>
      <c r="AV1948" s="34">
        <f>IFERROR(VLOOKUP($H1948,#REF!,15,FALSE),0)</f>
        <v>0</v>
      </c>
      <c r="AW1948" s="34">
        <f>IFERROR(VLOOKUP($H1948,#REF!,16,FALSE),0)</f>
        <v>0</v>
      </c>
      <c r="AX1948" s="42">
        <f>IFERROR(VLOOKUP($H1948,#REF!,17,FALSE),0)</f>
        <v>0</v>
      </c>
    </row>
    <row r="1949" spans="1:50" x14ac:dyDescent="0.3">
      <c r="A1949" s="33" t="str">
        <f t="shared" si="120"/>
        <v>0</v>
      </c>
      <c r="B1949" s="33">
        <f>+'R&amp;E EXPORT'!B1748</f>
        <v>0</v>
      </c>
      <c r="C1949" t="str">
        <f>IFERROR(VLOOKUP(A1949,'MCSJ Export'!A:C,3,FALSE),"")</f>
        <v/>
      </c>
      <c r="D1949" s="37">
        <f t="shared" ca="1" si="121"/>
        <v>0</v>
      </c>
      <c r="E1949" s="37">
        <f t="shared" ca="1" si="122"/>
        <v>0</v>
      </c>
      <c r="F1949" s="37">
        <f t="shared" ca="1" si="123"/>
        <v>0</v>
      </c>
      <c r="G1949" s="37"/>
      <c r="H1949" s="33">
        <f>+'R&amp;E EXPORT'!A1748</f>
        <v>0</v>
      </c>
      <c r="I1949" s="34">
        <f>IFERROR(VLOOKUP($H1949,'Gen F Rev'!$A:$M,15,FALSE),0)</f>
        <v>0</v>
      </c>
      <c r="J1949" s="34">
        <f>IFERROR(VLOOKUP($H1949,'Gen F Rev'!$A:$M,16,FALSE),0)</f>
        <v>0</v>
      </c>
      <c r="K1949" s="42">
        <f>IFERROR(VLOOKUP($H1949,'Gen F Rev'!$A:$M,17,FALSE),0)</f>
        <v>0</v>
      </c>
      <c r="L1949" s="34">
        <f>IFERROR(VLOOKUP($H1949,'Gen F Exp'!$A:$E,15,FALSE),0)</f>
        <v>0</v>
      </c>
      <c r="M1949" s="34">
        <f>IFERROR(VLOOKUP($H1949,'Gen F Exp'!$A:$E,16,FALSE),0)</f>
        <v>0</v>
      </c>
      <c r="N1949" s="42">
        <f>IFERROR(VLOOKUP($H1949,'Gen F Exp'!$A:$E,17,FALSE),0)</f>
        <v>0</v>
      </c>
      <c r="O1949" s="34">
        <f>IFERROR(VLOOKUP($H1949,'Water F Rev'!$A:$L,15,FALSE),0)</f>
        <v>0</v>
      </c>
      <c r="P1949" s="34">
        <f>IFERROR(VLOOKUP($H1949,'Water F Rev'!$A:$L,16,FALSE),0)</f>
        <v>0</v>
      </c>
      <c r="Q1949" s="42">
        <f>IFERROR(VLOOKUP($H1949,'Water F Rev'!$A:$L,17,FALSE),0)</f>
        <v>0</v>
      </c>
      <c r="R1949" s="34">
        <f>IFERROR(VLOOKUP($H1949,'Water F Exp'!$A:$K,15,FALSE),0)</f>
        <v>0</v>
      </c>
      <c r="S1949" s="34">
        <f>IFERROR(VLOOKUP($H1949,'Water F Exp'!$A:$K,16,FALSE),0)</f>
        <v>0</v>
      </c>
      <c r="T1949" s="42">
        <f>IFERROR(VLOOKUP($H1949,'Water F Exp'!$A:$K,17,FALSE),0)</f>
        <v>0</v>
      </c>
      <c r="U1949" s="34">
        <f ca="1">IFERROR(VLOOKUP($H1949,'Sewer F Rev'!$A:$E,15,FALSE),0)</f>
        <v>0</v>
      </c>
      <c r="V1949" s="34">
        <f ca="1">IFERROR(VLOOKUP($H1949,'Sewer F Rev'!$A:$E,16,FALSE),0)</f>
        <v>0</v>
      </c>
      <c r="W1949" s="42">
        <f ca="1">IFERROR(VLOOKUP($H1949,'Sewer F Rev'!$A:$E,17,FALSE),0)</f>
        <v>0</v>
      </c>
      <c r="X1949" s="34">
        <f>IFERROR(VLOOKUP($H1949,'Sewer F Exp'!$A:$B,15,FALSE),0)</f>
        <v>0</v>
      </c>
      <c r="Y1949" s="34">
        <f>IFERROR(VLOOKUP($H1949,'Sewer F Exp'!$A:$B,16,FALSE),0)</f>
        <v>0</v>
      </c>
      <c r="Z1949" s="42">
        <f>IFERROR(VLOOKUP($H1949,'Sewer F Exp'!$A:$B,17,FALSE),0)</f>
        <v>0</v>
      </c>
      <c r="AA1949" s="34">
        <f>IFERROR(VLOOKUP($H1949,'Refuse F Rev'!$A:$E,15,FALSE),0)</f>
        <v>0</v>
      </c>
      <c r="AB1949" s="34">
        <f>IFERROR(VLOOKUP($H1949,'Refuse F Rev'!$A:$E,16,FALSE),0)</f>
        <v>0</v>
      </c>
      <c r="AC1949" s="42">
        <f>IFERROR(VLOOKUP($H1949,'Refuse F Rev'!$A:$E,17,FALSE),0)</f>
        <v>0</v>
      </c>
      <c r="AD1949" s="34">
        <f>IFERROR(VLOOKUP($H1949,'Refuse F Exp'!$A:$E,15,FALSE),0)</f>
        <v>0</v>
      </c>
      <c r="AE1949" s="34">
        <f>IFERROR(VLOOKUP($H1949,'Refuse F Exp'!$A:$E,16,FALSE),0)</f>
        <v>0</v>
      </c>
      <c r="AF1949" s="42">
        <f>IFERROR(VLOOKUP($H1949,'Refuse F Exp'!$A:$E,17,FALSE),0)</f>
        <v>0</v>
      </c>
      <c r="AG1949" s="34">
        <f>IFERROR(VLOOKUP($H1949,#REF!,10,FALSE),0)</f>
        <v>0</v>
      </c>
      <c r="AH1949" s="34">
        <f>IFERROR(VLOOKUP($H1949,#REF!,11,FALSE),0)</f>
        <v>0</v>
      </c>
      <c r="AI1949" s="42">
        <f>IFERROR(VLOOKUP($H1949,#REF!,12,FALSE),0)</f>
        <v>0</v>
      </c>
      <c r="AJ1949" s="34">
        <f>IFERROR(VLOOKUP($H1949,#REF!,10,FALSE),0)</f>
        <v>0</v>
      </c>
      <c r="AK1949" s="34">
        <f>IFERROR(VLOOKUP($H1949,#REF!,11,FALSE),0)</f>
        <v>0</v>
      </c>
      <c r="AL1949" s="42">
        <f>IFERROR(VLOOKUP($H1949,#REF!,12,FALSE),0)</f>
        <v>0</v>
      </c>
      <c r="AM1949" s="34">
        <f>IFERROR(VLOOKUP($H1949,#REF!,10,FALSE),0)</f>
        <v>0</v>
      </c>
      <c r="AN1949" s="34">
        <f>IFERROR(VLOOKUP($H1949,#REF!,11,FALSE),0)</f>
        <v>0</v>
      </c>
      <c r="AO1949" s="42">
        <f>IFERROR(VLOOKUP($H1949,#REF!,12,FALSE),0)</f>
        <v>0</v>
      </c>
      <c r="AP1949" s="34">
        <f>IFERROR(VLOOKUP($H1949,#REF!,10,FALSE),0)</f>
        <v>0</v>
      </c>
      <c r="AQ1949" s="34">
        <f>IFERROR(VLOOKUP($H1949,#REF!,11,FALSE),0)</f>
        <v>0</v>
      </c>
      <c r="AR1949" s="42">
        <f>IFERROR(VLOOKUP($H1949,#REF!,12,FALSE),0)</f>
        <v>0</v>
      </c>
      <c r="AS1949" s="34">
        <f>IFERROR(VLOOKUP($H1949,#REF!,13,FALSE),0)</f>
        <v>0</v>
      </c>
      <c r="AT1949" s="34">
        <f>IFERROR(VLOOKUP($H1949,#REF!,14,FALSE),0)</f>
        <v>0</v>
      </c>
      <c r="AU1949" s="42">
        <f>IFERROR(VLOOKUP($H1949,#REF!,15,FALSE),0)</f>
        <v>0</v>
      </c>
      <c r="AV1949" s="34">
        <f>IFERROR(VLOOKUP($H1949,#REF!,15,FALSE),0)</f>
        <v>0</v>
      </c>
      <c r="AW1949" s="34">
        <f>IFERROR(VLOOKUP($H1949,#REF!,16,FALSE),0)</f>
        <v>0</v>
      </c>
      <c r="AX1949" s="42">
        <f>IFERROR(VLOOKUP($H1949,#REF!,17,FALSE),0)</f>
        <v>0</v>
      </c>
    </row>
    <row r="1950" spans="1:50" x14ac:dyDescent="0.3">
      <c r="A1950" s="33" t="str">
        <f t="shared" si="120"/>
        <v>0</v>
      </c>
      <c r="B1950" s="33">
        <f>+'R&amp;E EXPORT'!B1749</f>
        <v>0</v>
      </c>
      <c r="C1950" t="str">
        <f>IFERROR(VLOOKUP(A1950,'MCSJ Export'!A:C,3,FALSE),"")</f>
        <v/>
      </c>
      <c r="D1950" s="37">
        <f t="shared" ca="1" si="121"/>
        <v>0</v>
      </c>
      <c r="E1950" s="37">
        <f t="shared" ca="1" si="122"/>
        <v>0</v>
      </c>
      <c r="F1950" s="37">
        <f t="shared" ca="1" si="123"/>
        <v>0</v>
      </c>
      <c r="G1950" s="37"/>
      <c r="H1950" s="33">
        <f>+'R&amp;E EXPORT'!A1749</f>
        <v>0</v>
      </c>
      <c r="I1950" s="34">
        <f>IFERROR(VLOOKUP($H1950,'Gen F Rev'!$A:$M,15,FALSE),0)</f>
        <v>0</v>
      </c>
      <c r="J1950" s="34">
        <f>IFERROR(VLOOKUP($H1950,'Gen F Rev'!$A:$M,16,FALSE),0)</f>
        <v>0</v>
      </c>
      <c r="K1950" s="42">
        <f>IFERROR(VLOOKUP($H1950,'Gen F Rev'!$A:$M,17,FALSE),0)</f>
        <v>0</v>
      </c>
      <c r="L1950" s="34">
        <f>IFERROR(VLOOKUP($H1950,'Gen F Exp'!$A:$E,15,FALSE),0)</f>
        <v>0</v>
      </c>
      <c r="M1950" s="34">
        <f>IFERROR(VLOOKUP($H1950,'Gen F Exp'!$A:$E,16,FALSE),0)</f>
        <v>0</v>
      </c>
      <c r="N1950" s="42">
        <f>IFERROR(VLOOKUP($H1950,'Gen F Exp'!$A:$E,17,FALSE),0)</f>
        <v>0</v>
      </c>
      <c r="O1950" s="34">
        <f>IFERROR(VLOOKUP($H1950,'Water F Rev'!$A:$L,15,FALSE),0)</f>
        <v>0</v>
      </c>
      <c r="P1950" s="34">
        <f>IFERROR(VLOOKUP($H1950,'Water F Rev'!$A:$L,16,FALSE),0)</f>
        <v>0</v>
      </c>
      <c r="Q1950" s="42">
        <f>IFERROR(VLOOKUP($H1950,'Water F Rev'!$A:$L,17,FALSE),0)</f>
        <v>0</v>
      </c>
      <c r="R1950" s="34">
        <f>IFERROR(VLOOKUP($H1950,'Water F Exp'!$A:$K,15,FALSE),0)</f>
        <v>0</v>
      </c>
      <c r="S1950" s="34">
        <f>IFERROR(VLOOKUP($H1950,'Water F Exp'!$A:$K,16,FALSE),0)</f>
        <v>0</v>
      </c>
      <c r="T1950" s="42">
        <f>IFERROR(VLOOKUP($H1950,'Water F Exp'!$A:$K,17,FALSE),0)</f>
        <v>0</v>
      </c>
      <c r="U1950" s="34">
        <f ca="1">IFERROR(VLOOKUP($H1950,'Sewer F Rev'!$A:$E,15,FALSE),0)</f>
        <v>0</v>
      </c>
      <c r="V1950" s="34">
        <f ca="1">IFERROR(VLOOKUP($H1950,'Sewer F Rev'!$A:$E,16,FALSE),0)</f>
        <v>0</v>
      </c>
      <c r="W1950" s="42">
        <f ca="1">IFERROR(VLOOKUP($H1950,'Sewer F Rev'!$A:$E,17,FALSE),0)</f>
        <v>0</v>
      </c>
      <c r="X1950" s="34">
        <f>IFERROR(VLOOKUP($H1950,'Sewer F Exp'!$A:$B,15,FALSE),0)</f>
        <v>0</v>
      </c>
      <c r="Y1950" s="34">
        <f>IFERROR(VLOOKUP($H1950,'Sewer F Exp'!$A:$B,16,FALSE),0)</f>
        <v>0</v>
      </c>
      <c r="Z1950" s="42">
        <f>IFERROR(VLOOKUP($H1950,'Sewer F Exp'!$A:$B,17,FALSE),0)</f>
        <v>0</v>
      </c>
      <c r="AA1950" s="34">
        <f>IFERROR(VLOOKUP($H1950,'Refuse F Rev'!$A:$E,15,FALSE),0)</f>
        <v>0</v>
      </c>
      <c r="AB1950" s="34">
        <f>IFERROR(VLOOKUP($H1950,'Refuse F Rev'!$A:$E,16,FALSE),0)</f>
        <v>0</v>
      </c>
      <c r="AC1950" s="42">
        <f>IFERROR(VLOOKUP($H1950,'Refuse F Rev'!$A:$E,17,FALSE),0)</f>
        <v>0</v>
      </c>
      <c r="AD1950" s="34">
        <f>IFERROR(VLOOKUP($H1950,'Refuse F Exp'!$A:$E,15,FALSE),0)</f>
        <v>0</v>
      </c>
      <c r="AE1950" s="34">
        <f>IFERROR(VLOOKUP($H1950,'Refuse F Exp'!$A:$E,16,FALSE),0)</f>
        <v>0</v>
      </c>
      <c r="AF1950" s="42">
        <f>IFERROR(VLOOKUP($H1950,'Refuse F Exp'!$A:$E,17,FALSE),0)</f>
        <v>0</v>
      </c>
      <c r="AG1950" s="34">
        <f>IFERROR(VLOOKUP($H1950,#REF!,10,FALSE),0)</f>
        <v>0</v>
      </c>
      <c r="AH1950" s="34">
        <f>IFERROR(VLOOKUP($H1950,#REF!,11,FALSE),0)</f>
        <v>0</v>
      </c>
      <c r="AI1950" s="42">
        <f>IFERROR(VLOOKUP($H1950,#REF!,12,FALSE),0)</f>
        <v>0</v>
      </c>
      <c r="AJ1950" s="34">
        <f>IFERROR(VLOOKUP($H1950,#REF!,10,FALSE),0)</f>
        <v>0</v>
      </c>
      <c r="AK1950" s="34">
        <f>IFERROR(VLOOKUP($H1950,#REF!,11,FALSE),0)</f>
        <v>0</v>
      </c>
      <c r="AL1950" s="42">
        <f>IFERROR(VLOOKUP($H1950,#REF!,12,FALSE),0)</f>
        <v>0</v>
      </c>
      <c r="AM1950" s="34">
        <f>IFERROR(VLOOKUP($H1950,#REF!,10,FALSE),0)</f>
        <v>0</v>
      </c>
      <c r="AN1950" s="34">
        <f>IFERROR(VLOOKUP($H1950,#REF!,11,FALSE),0)</f>
        <v>0</v>
      </c>
      <c r="AO1950" s="42">
        <f>IFERROR(VLOOKUP($H1950,#REF!,12,FALSE),0)</f>
        <v>0</v>
      </c>
      <c r="AP1950" s="34">
        <f>IFERROR(VLOOKUP($H1950,#REF!,10,FALSE),0)</f>
        <v>0</v>
      </c>
      <c r="AQ1950" s="34">
        <f>IFERROR(VLOOKUP($H1950,#REF!,11,FALSE),0)</f>
        <v>0</v>
      </c>
      <c r="AR1950" s="42">
        <f>IFERROR(VLOOKUP($H1950,#REF!,12,FALSE),0)</f>
        <v>0</v>
      </c>
      <c r="AS1950" s="34">
        <f>IFERROR(VLOOKUP($H1950,#REF!,13,FALSE),0)</f>
        <v>0</v>
      </c>
      <c r="AT1950" s="34">
        <f>IFERROR(VLOOKUP($H1950,#REF!,14,FALSE),0)</f>
        <v>0</v>
      </c>
      <c r="AU1950" s="42">
        <f>IFERROR(VLOOKUP($H1950,#REF!,15,FALSE),0)</f>
        <v>0</v>
      </c>
      <c r="AV1950" s="34">
        <f>IFERROR(VLOOKUP($H1950,#REF!,15,FALSE),0)</f>
        <v>0</v>
      </c>
      <c r="AW1950" s="34">
        <f>IFERROR(VLOOKUP($H1950,#REF!,16,FALSE),0)</f>
        <v>0</v>
      </c>
      <c r="AX1950" s="42">
        <f>IFERROR(VLOOKUP($H1950,#REF!,17,FALSE),0)</f>
        <v>0</v>
      </c>
    </row>
    <row r="1951" spans="1:50" x14ac:dyDescent="0.3">
      <c r="A1951" s="33" t="str">
        <f t="shared" si="120"/>
        <v>0</v>
      </c>
      <c r="B1951" s="33">
        <f>+'R&amp;E EXPORT'!B1750</f>
        <v>0</v>
      </c>
      <c r="C1951" t="str">
        <f>IFERROR(VLOOKUP(A1951,'MCSJ Export'!A:C,3,FALSE),"")</f>
        <v/>
      </c>
      <c r="D1951" s="37">
        <f t="shared" ca="1" si="121"/>
        <v>0</v>
      </c>
      <c r="E1951" s="37">
        <f t="shared" ca="1" si="122"/>
        <v>0</v>
      </c>
      <c r="F1951" s="37">
        <f t="shared" ca="1" si="123"/>
        <v>0</v>
      </c>
      <c r="G1951" s="37"/>
      <c r="H1951" s="33">
        <f>+'R&amp;E EXPORT'!A1750</f>
        <v>0</v>
      </c>
      <c r="I1951" s="34">
        <f>IFERROR(VLOOKUP($H1951,'Gen F Rev'!$A:$M,15,FALSE),0)</f>
        <v>0</v>
      </c>
      <c r="J1951" s="34">
        <f>IFERROR(VLOOKUP($H1951,'Gen F Rev'!$A:$M,16,FALSE),0)</f>
        <v>0</v>
      </c>
      <c r="K1951" s="42">
        <f>IFERROR(VLOOKUP($H1951,'Gen F Rev'!$A:$M,17,FALSE),0)</f>
        <v>0</v>
      </c>
      <c r="L1951" s="34">
        <f>IFERROR(VLOOKUP($H1951,'Gen F Exp'!$A:$E,15,FALSE),0)</f>
        <v>0</v>
      </c>
      <c r="M1951" s="34">
        <f>IFERROR(VLOOKUP($H1951,'Gen F Exp'!$A:$E,16,FALSE),0)</f>
        <v>0</v>
      </c>
      <c r="N1951" s="42">
        <f>IFERROR(VLOOKUP($H1951,'Gen F Exp'!$A:$E,17,FALSE),0)</f>
        <v>0</v>
      </c>
      <c r="O1951" s="34">
        <f>IFERROR(VLOOKUP($H1951,'Water F Rev'!$A:$L,15,FALSE),0)</f>
        <v>0</v>
      </c>
      <c r="P1951" s="34">
        <f>IFERROR(VLOOKUP($H1951,'Water F Rev'!$A:$L,16,FALSE),0)</f>
        <v>0</v>
      </c>
      <c r="Q1951" s="42">
        <f>IFERROR(VLOOKUP($H1951,'Water F Rev'!$A:$L,17,FALSE),0)</f>
        <v>0</v>
      </c>
      <c r="R1951" s="34">
        <f>IFERROR(VLOOKUP($H1951,'Water F Exp'!$A:$K,15,FALSE),0)</f>
        <v>0</v>
      </c>
      <c r="S1951" s="34">
        <f>IFERROR(VLOOKUP($H1951,'Water F Exp'!$A:$K,16,FALSE),0)</f>
        <v>0</v>
      </c>
      <c r="T1951" s="42">
        <f>IFERROR(VLOOKUP($H1951,'Water F Exp'!$A:$K,17,FALSE),0)</f>
        <v>0</v>
      </c>
      <c r="U1951" s="34">
        <f ca="1">IFERROR(VLOOKUP($H1951,'Sewer F Rev'!$A:$E,15,FALSE),0)</f>
        <v>0</v>
      </c>
      <c r="V1951" s="34">
        <f ca="1">IFERROR(VLOOKUP($H1951,'Sewer F Rev'!$A:$E,16,FALSE),0)</f>
        <v>0</v>
      </c>
      <c r="W1951" s="42">
        <f ca="1">IFERROR(VLOOKUP($H1951,'Sewer F Rev'!$A:$E,17,FALSE),0)</f>
        <v>0</v>
      </c>
      <c r="X1951" s="34">
        <f>IFERROR(VLOOKUP($H1951,'Sewer F Exp'!$A:$B,15,FALSE),0)</f>
        <v>0</v>
      </c>
      <c r="Y1951" s="34">
        <f>IFERROR(VLOOKUP($H1951,'Sewer F Exp'!$A:$B,16,FALSE),0)</f>
        <v>0</v>
      </c>
      <c r="Z1951" s="42">
        <f>IFERROR(VLOOKUP($H1951,'Sewer F Exp'!$A:$B,17,FALSE),0)</f>
        <v>0</v>
      </c>
      <c r="AA1951" s="34">
        <f>IFERROR(VLOOKUP($H1951,'Refuse F Rev'!$A:$E,15,FALSE),0)</f>
        <v>0</v>
      </c>
      <c r="AB1951" s="34">
        <f>IFERROR(VLOOKUP($H1951,'Refuse F Rev'!$A:$E,16,FALSE),0)</f>
        <v>0</v>
      </c>
      <c r="AC1951" s="42">
        <f>IFERROR(VLOOKUP($H1951,'Refuse F Rev'!$A:$E,17,FALSE),0)</f>
        <v>0</v>
      </c>
      <c r="AD1951" s="34">
        <f>IFERROR(VLOOKUP($H1951,'Refuse F Exp'!$A:$E,15,FALSE),0)</f>
        <v>0</v>
      </c>
      <c r="AE1951" s="34">
        <f>IFERROR(VLOOKUP($H1951,'Refuse F Exp'!$A:$E,16,FALSE),0)</f>
        <v>0</v>
      </c>
      <c r="AF1951" s="42">
        <f>IFERROR(VLOOKUP($H1951,'Refuse F Exp'!$A:$E,17,FALSE),0)</f>
        <v>0</v>
      </c>
      <c r="AG1951" s="34">
        <f>IFERROR(VLOOKUP($H1951,#REF!,10,FALSE),0)</f>
        <v>0</v>
      </c>
      <c r="AH1951" s="34">
        <f>IFERROR(VLOOKUP($H1951,#REF!,11,FALSE),0)</f>
        <v>0</v>
      </c>
      <c r="AI1951" s="42">
        <f>IFERROR(VLOOKUP($H1951,#REF!,12,FALSE),0)</f>
        <v>0</v>
      </c>
      <c r="AJ1951" s="34">
        <f>IFERROR(VLOOKUP($H1951,#REF!,10,FALSE),0)</f>
        <v>0</v>
      </c>
      <c r="AK1951" s="34">
        <f>IFERROR(VLOOKUP($H1951,#REF!,11,FALSE),0)</f>
        <v>0</v>
      </c>
      <c r="AL1951" s="42">
        <f>IFERROR(VLOOKUP($H1951,#REF!,12,FALSE),0)</f>
        <v>0</v>
      </c>
      <c r="AM1951" s="34">
        <f>IFERROR(VLOOKUP($H1951,#REF!,10,FALSE),0)</f>
        <v>0</v>
      </c>
      <c r="AN1951" s="34">
        <f>IFERROR(VLOOKUP($H1951,#REF!,11,FALSE),0)</f>
        <v>0</v>
      </c>
      <c r="AO1951" s="42">
        <f>IFERROR(VLOOKUP($H1951,#REF!,12,FALSE),0)</f>
        <v>0</v>
      </c>
      <c r="AP1951" s="34">
        <f>IFERROR(VLOOKUP($H1951,#REF!,10,FALSE),0)</f>
        <v>0</v>
      </c>
      <c r="AQ1951" s="34">
        <f>IFERROR(VLOOKUP($H1951,#REF!,11,FALSE),0)</f>
        <v>0</v>
      </c>
      <c r="AR1951" s="42">
        <f>IFERROR(VLOOKUP($H1951,#REF!,12,FALSE),0)</f>
        <v>0</v>
      </c>
      <c r="AS1951" s="34">
        <f>IFERROR(VLOOKUP($H1951,#REF!,13,FALSE),0)</f>
        <v>0</v>
      </c>
      <c r="AT1951" s="34">
        <f>IFERROR(VLOOKUP($H1951,#REF!,14,FALSE),0)</f>
        <v>0</v>
      </c>
      <c r="AU1951" s="42">
        <f>IFERROR(VLOOKUP($H1951,#REF!,15,FALSE),0)</f>
        <v>0</v>
      </c>
      <c r="AV1951" s="34">
        <f>IFERROR(VLOOKUP($H1951,#REF!,15,FALSE),0)</f>
        <v>0</v>
      </c>
      <c r="AW1951" s="34">
        <f>IFERROR(VLOOKUP($H1951,#REF!,16,FALSE),0)</f>
        <v>0</v>
      </c>
      <c r="AX1951" s="42">
        <f>IFERROR(VLOOKUP($H1951,#REF!,17,FALSE),0)</f>
        <v>0</v>
      </c>
    </row>
    <row r="1952" spans="1:50" x14ac:dyDescent="0.3">
      <c r="A1952" s="33" t="str">
        <f t="shared" si="120"/>
        <v>0</v>
      </c>
      <c r="B1952" s="33">
        <f>+'R&amp;E EXPORT'!B1751</f>
        <v>0</v>
      </c>
      <c r="C1952" t="str">
        <f>IFERROR(VLOOKUP(A1952,'MCSJ Export'!A:C,3,FALSE),"")</f>
        <v/>
      </c>
      <c r="D1952" s="37">
        <f t="shared" ca="1" si="121"/>
        <v>0</v>
      </c>
      <c r="E1952" s="37">
        <f t="shared" ca="1" si="122"/>
        <v>0</v>
      </c>
      <c r="F1952" s="37">
        <f t="shared" ca="1" si="123"/>
        <v>0</v>
      </c>
      <c r="G1952" s="37"/>
      <c r="H1952" s="33">
        <f>+'R&amp;E EXPORT'!A1751</f>
        <v>0</v>
      </c>
      <c r="I1952" s="34">
        <f>IFERROR(VLOOKUP($H1952,'Gen F Rev'!$A:$M,15,FALSE),0)</f>
        <v>0</v>
      </c>
      <c r="J1952" s="34">
        <f>IFERROR(VLOOKUP($H1952,'Gen F Rev'!$A:$M,16,FALSE),0)</f>
        <v>0</v>
      </c>
      <c r="K1952" s="42">
        <f>IFERROR(VLOOKUP($H1952,'Gen F Rev'!$A:$M,17,FALSE),0)</f>
        <v>0</v>
      </c>
      <c r="L1952" s="34">
        <f>IFERROR(VLOOKUP($H1952,'Gen F Exp'!$A:$E,15,FALSE),0)</f>
        <v>0</v>
      </c>
      <c r="M1952" s="34">
        <f>IFERROR(VLOOKUP($H1952,'Gen F Exp'!$A:$E,16,FALSE),0)</f>
        <v>0</v>
      </c>
      <c r="N1952" s="42">
        <f>IFERROR(VLOOKUP($H1952,'Gen F Exp'!$A:$E,17,FALSE),0)</f>
        <v>0</v>
      </c>
      <c r="O1952" s="34">
        <f>IFERROR(VLOOKUP($H1952,'Water F Rev'!$A:$L,15,FALSE),0)</f>
        <v>0</v>
      </c>
      <c r="P1952" s="34">
        <f>IFERROR(VLOOKUP($H1952,'Water F Rev'!$A:$L,16,FALSE),0)</f>
        <v>0</v>
      </c>
      <c r="Q1952" s="42">
        <f>IFERROR(VLOOKUP($H1952,'Water F Rev'!$A:$L,17,FALSE),0)</f>
        <v>0</v>
      </c>
      <c r="R1952" s="34">
        <f>IFERROR(VLOOKUP($H1952,'Water F Exp'!$A:$K,15,FALSE),0)</f>
        <v>0</v>
      </c>
      <c r="S1952" s="34">
        <f>IFERROR(VLOOKUP($H1952,'Water F Exp'!$A:$K,16,FALSE),0)</f>
        <v>0</v>
      </c>
      <c r="T1952" s="42">
        <f>IFERROR(VLOOKUP($H1952,'Water F Exp'!$A:$K,17,FALSE),0)</f>
        <v>0</v>
      </c>
      <c r="U1952" s="34">
        <f ca="1">IFERROR(VLOOKUP($H1952,'Sewer F Rev'!$A:$E,15,FALSE),0)</f>
        <v>0</v>
      </c>
      <c r="V1952" s="34">
        <f ca="1">IFERROR(VLOOKUP($H1952,'Sewer F Rev'!$A:$E,16,FALSE),0)</f>
        <v>0</v>
      </c>
      <c r="W1952" s="42">
        <f ca="1">IFERROR(VLOOKUP($H1952,'Sewer F Rev'!$A:$E,17,FALSE),0)</f>
        <v>0</v>
      </c>
      <c r="X1952" s="34">
        <f>IFERROR(VLOOKUP($H1952,'Sewer F Exp'!$A:$B,15,FALSE),0)</f>
        <v>0</v>
      </c>
      <c r="Y1952" s="34">
        <f>IFERROR(VLOOKUP($H1952,'Sewer F Exp'!$A:$B,16,FALSE),0)</f>
        <v>0</v>
      </c>
      <c r="Z1952" s="42">
        <f>IFERROR(VLOOKUP($H1952,'Sewer F Exp'!$A:$B,17,FALSE),0)</f>
        <v>0</v>
      </c>
      <c r="AA1952" s="34">
        <f>IFERROR(VLOOKUP($H1952,'Refuse F Rev'!$A:$E,15,FALSE),0)</f>
        <v>0</v>
      </c>
      <c r="AB1952" s="34">
        <f>IFERROR(VLOOKUP($H1952,'Refuse F Rev'!$A:$E,16,FALSE),0)</f>
        <v>0</v>
      </c>
      <c r="AC1952" s="42">
        <f>IFERROR(VLOOKUP($H1952,'Refuse F Rev'!$A:$E,17,FALSE),0)</f>
        <v>0</v>
      </c>
      <c r="AD1952" s="34">
        <f>IFERROR(VLOOKUP($H1952,'Refuse F Exp'!$A:$E,15,FALSE),0)</f>
        <v>0</v>
      </c>
      <c r="AE1952" s="34">
        <f>IFERROR(VLOOKUP($H1952,'Refuse F Exp'!$A:$E,16,FALSE),0)</f>
        <v>0</v>
      </c>
      <c r="AF1952" s="42">
        <f>IFERROR(VLOOKUP($H1952,'Refuse F Exp'!$A:$E,17,FALSE),0)</f>
        <v>0</v>
      </c>
      <c r="AG1952" s="34">
        <f>IFERROR(VLOOKUP($H1952,#REF!,10,FALSE),0)</f>
        <v>0</v>
      </c>
      <c r="AH1952" s="34">
        <f>IFERROR(VLOOKUP($H1952,#REF!,11,FALSE),0)</f>
        <v>0</v>
      </c>
      <c r="AI1952" s="42">
        <f>IFERROR(VLOOKUP($H1952,#REF!,12,FALSE),0)</f>
        <v>0</v>
      </c>
      <c r="AJ1952" s="34">
        <f>IFERROR(VLOOKUP($H1952,#REF!,10,FALSE),0)</f>
        <v>0</v>
      </c>
      <c r="AK1952" s="34">
        <f>IFERROR(VLOOKUP($H1952,#REF!,11,FALSE),0)</f>
        <v>0</v>
      </c>
      <c r="AL1952" s="42">
        <f>IFERROR(VLOOKUP($H1952,#REF!,12,FALSE),0)</f>
        <v>0</v>
      </c>
      <c r="AM1952" s="34">
        <f>IFERROR(VLOOKUP($H1952,#REF!,10,FALSE),0)</f>
        <v>0</v>
      </c>
      <c r="AN1952" s="34">
        <f>IFERROR(VLOOKUP($H1952,#REF!,11,FALSE),0)</f>
        <v>0</v>
      </c>
      <c r="AO1952" s="42">
        <f>IFERROR(VLOOKUP($H1952,#REF!,12,FALSE),0)</f>
        <v>0</v>
      </c>
      <c r="AP1952" s="34">
        <f>IFERROR(VLOOKUP($H1952,#REF!,10,FALSE),0)</f>
        <v>0</v>
      </c>
      <c r="AQ1952" s="34">
        <f>IFERROR(VLOOKUP($H1952,#REF!,11,FALSE),0)</f>
        <v>0</v>
      </c>
      <c r="AR1952" s="42">
        <f>IFERROR(VLOOKUP($H1952,#REF!,12,FALSE),0)</f>
        <v>0</v>
      </c>
      <c r="AS1952" s="34">
        <f>IFERROR(VLOOKUP($H1952,#REF!,13,FALSE),0)</f>
        <v>0</v>
      </c>
      <c r="AT1952" s="34">
        <f>IFERROR(VLOOKUP($H1952,#REF!,14,FALSE),0)</f>
        <v>0</v>
      </c>
      <c r="AU1952" s="42">
        <f>IFERROR(VLOOKUP($H1952,#REF!,15,FALSE),0)</f>
        <v>0</v>
      </c>
      <c r="AV1952" s="34">
        <f>IFERROR(VLOOKUP($H1952,#REF!,15,FALSE),0)</f>
        <v>0</v>
      </c>
      <c r="AW1952" s="34">
        <f>IFERROR(VLOOKUP($H1952,#REF!,16,FALSE),0)</f>
        <v>0</v>
      </c>
      <c r="AX1952" s="42">
        <f>IFERROR(VLOOKUP($H1952,#REF!,17,FALSE),0)</f>
        <v>0</v>
      </c>
    </row>
    <row r="1953" spans="1:50" x14ac:dyDescent="0.3">
      <c r="A1953" s="33" t="str">
        <f t="shared" si="120"/>
        <v>0</v>
      </c>
      <c r="B1953" s="33">
        <f>+'R&amp;E EXPORT'!B1752</f>
        <v>0</v>
      </c>
      <c r="C1953" t="str">
        <f>IFERROR(VLOOKUP(A1953,'MCSJ Export'!A:C,3,FALSE),"")</f>
        <v/>
      </c>
      <c r="D1953" s="37">
        <f t="shared" ca="1" si="121"/>
        <v>0</v>
      </c>
      <c r="E1953" s="37">
        <f t="shared" ca="1" si="122"/>
        <v>0</v>
      </c>
      <c r="F1953" s="37">
        <f t="shared" ca="1" si="123"/>
        <v>0</v>
      </c>
      <c r="G1953" s="37"/>
      <c r="H1953" s="33">
        <f>+'R&amp;E EXPORT'!A1752</f>
        <v>0</v>
      </c>
      <c r="I1953" s="34">
        <f>IFERROR(VLOOKUP($H1953,'Gen F Rev'!$A:$M,15,FALSE),0)</f>
        <v>0</v>
      </c>
      <c r="J1953" s="34">
        <f>IFERROR(VLOOKUP($H1953,'Gen F Rev'!$A:$M,16,FALSE),0)</f>
        <v>0</v>
      </c>
      <c r="K1953" s="42">
        <f>IFERROR(VLOOKUP($H1953,'Gen F Rev'!$A:$M,17,FALSE),0)</f>
        <v>0</v>
      </c>
      <c r="L1953" s="34">
        <f>IFERROR(VLOOKUP($H1953,'Gen F Exp'!$A:$E,15,FALSE),0)</f>
        <v>0</v>
      </c>
      <c r="M1953" s="34">
        <f>IFERROR(VLOOKUP($H1953,'Gen F Exp'!$A:$E,16,FALSE),0)</f>
        <v>0</v>
      </c>
      <c r="N1953" s="42">
        <f>IFERROR(VLOOKUP($H1953,'Gen F Exp'!$A:$E,17,FALSE),0)</f>
        <v>0</v>
      </c>
      <c r="O1953" s="34">
        <f>IFERROR(VLOOKUP($H1953,'Water F Rev'!$A:$L,15,FALSE),0)</f>
        <v>0</v>
      </c>
      <c r="P1953" s="34">
        <f>IFERROR(VLOOKUP($H1953,'Water F Rev'!$A:$L,16,FALSE),0)</f>
        <v>0</v>
      </c>
      <c r="Q1953" s="42">
        <f>IFERROR(VLOOKUP($H1953,'Water F Rev'!$A:$L,17,FALSE),0)</f>
        <v>0</v>
      </c>
      <c r="R1953" s="34">
        <f>IFERROR(VLOOKUP($H1953,'Water F Exp'!$A:$K,15,FALSE),0)</f>
        <v>0</v>
      </c>
      <c r="S1953" s="34">
        <f>IFERROR(VLOOKUP($H1953,'Water F Exp'!$A:$K,16,FALSE),0)</f>
        <v>0</v>
      </c>
      <c r="T1953" s="42">
        <f>IFERROR(VLOOKUP($H1953,'Water F Exp'!$A:$K,17,FALSE),0)</f>
        <v>0</v>
      </c>
      <c r="U1953" s="34">
        <f ca="1">IFERROR(VLOOKUP($H1953,'Sewer F Rev'!$A:$E,15,FALSE),0)</f>
        <v>0</v>
      </c>
      <c r="V1953" s="34">
        <f ca="1">IFERROR(VLOOKUP($H1953,'Sewer F Rev'!$A:$E,16,FALSE),0)</f>
        <v>0</v>
      </c>
      <c r="W1953" s="42">
        <f ca="1">IFERROR(VLOOKUP($H1953,'Sewer F Rev'!$A:$E,17,FALSE),0)</f>
        <v>0</v>
      </c>
      <c r="X1953" s="34">
        <f>IFERROR(VLOOKUP($H1953,'Sewer F Exp'!$A:$B,15,FALSE),0)</f>
        <v>0</v>
      </c>
      <c r="Y1953" s="34">
        <f>IFERROR(VLOOKUP($H1953,'Sewer F Exp'!$A:$B,16,FALSE),0)</f>
        <v>0</v>
      </c>
      <c r="Z1953" s="42">
        <f>IFERROR(VLOOKUP($H1953,'Sewer F Exp'!$A:$B,17,FALSE),0)</f>
        <v>0</v>
      </c>
      <c r="AA1953" s="34">
        <f>IFERROR(VLOOKUP($H1953,'Refuse F Rev'!$A:$E,15,FALSE),0)</f>
        <v>0</v>
      </c>
      <c r="AB1953" s="34">
        <f>IFERROR(VLOOKUP($H1953,'Refuse F Rev'!$A:$E,16,FALSE),0)</f>
        <v>0</v>
      </c>
      <c r="AC1953" s="42">
        <f>IFERROR(VLOOKUP($H1953,'Refuse F Rev'!$A:$E,17,FALSE),0)</f>
        <v>0</v>
      </c>
      <c r="AD1953" s="34">
        <f>IFERROR(VLOOKUP($H1953,'Refuse F Exp'!$A:$E,15,FALSE),0)</f>
        <v>0</v>
      </c>
      <c r="AE1953" s="34">
        <f>IFERROR(VLOOKUP($H1953,'Refuse F Exp'!$A:$E,16,FALSE),0)</f>
        <v>0</v>
      </c>
      <c r="AF1953" s="42">
        <f>IFERROR(VLOOKUP($H1953,'Refuse F Exp'!$A:$E,17,FALSE),0)</f>
        <v>0</v>
      </c>
      <c r="AG1953" s="34">
        <f>IFERROR(VLOOKUP($H1953,#REF!,10,FALSE),0)</f>
        <v>0</v>
      </c>
      <c r="AH1953" s="34">
        <f>IFERROR(VLOOKUP($H1953,#REF!,11,FALSE),0)</f>
        <v>0</v>
      </c>
      <c r="AI1953" s="42">
        <f>IFERROR(VLOOKUP($H1953,#REF!,12,FALSE),0)</f>
        <v>0</v>
      </c>
      <c r="AJ1953" s="34">
        <f>IFERROR(VLOOKUP($H1953,#REF!,10,FALSE),0)</f>
        <v>0</v>
      </c>
      <c r="AK1953" s="34">
        <f>IFERROR(VLOOKUP($H1953,#REF!,11,FALSE),0)</f>
        <v>0</v>
      </c>
      <c r="AL1953" s="42">
        <f>IFERROR(VLOOKUP($H1953,#REF!,12,FALSE),0)</f>
        <v>0</v>
      </c>
      <c r="AM1953" s="34">
        <f>IFERROR(VLOOKUP($H1953,#REF!,10,FALSE),0)</f>
        <v>0</v>
      </c>
      <c r="AN1953" s="34">
        <f>IFERROR(VLOOKUP($H1953,#REF!,11,FALSE),0)</f>
        <v>0</v>
      </c>
      <c r="AO1953" s="42">
        <f>IFERROR(VLOOKUP($H1953,#REF!,12,FALSE),0)</f>
        <v>0</v>
      </c>
      <c r="AP1953" s="34">
        <f>IFERROR(VLOOKUP($H1953,#REF!,10,FALSE),0)</f>
        <v>0</v>
      </c>
      <c r="AQ1953" s="34">
        <f>IFERROR(VLOOKUP($H1953,#REF!,11,FALSE),0)</f>
        <v>0</v>
      </c>
      <c r="AR1953" s="42">
        <f>IFERROR(VLOOKUP($H1953,#REF!,12,FALSE),0)</f>
        <v>0</v>
      </c>
      <c r="AS1953" s="34">
        <f>IFERROR(VLOOKUP($H1953,#REF!,13,FALSE),0)</f>
        <v>0</v>
      </c>
      <c r="AT1953" s="34">
        <f>IFERROR(VLOOKUP($H1953,#REF!,14,FALSE),0)</f>
        <v>0</v>
      </c>
      <c r="AU1953" s="42">
        <f>IFERROR(VLOOKUP($H1953,#REF!,15,FALSE),0)</f>
        <v>0</v>
      </c>
      <c r="AV1953" s="34">
        <f>IFERROR(VLOOKUP($H1953,#REF!,15,FALSE),0)</f>
        <v>0</v>
      </c>
      <c r="AW1953" s="34">
        <f>IFERROR(VLOOKUP($H1953,#REF!,16,FALSE),0)</f>
        <v>0</v>
      </c>
      <c r="AX1953" s="42">
        <f>IFERROR(VLOOKUP($H1953,#REF!,17,FALSE),0)</f>
        <v>0</v>
      </c>
    </row>
    <row r="1954" spans="1:50" x14ac:dyDescent="0.3">
      <c r="A1954" s="33" t="str">
        <f t="shared" si="120"/>
        <v>0</v>
      </c>
      <c r="B1954" s="33">
        <f>+'R&amp;E EXPORT'!B1753</f>
        <v>0</v>
      </c>
      <c r="C1954" t="str">
        <f>IFERROR(VLOOKUP(A1954,'MCSJ Export'!A:C,3,FALSE),"")</f>
        <v/>
      </c>
      <c r="D1954" s="37">
        <f t="shared" ca="1" si="121"/>
        <v>0</v>
      </c>
      <c r="E1954" s="37">
        <f t="shared" ca="1" si="122"/>
        <v>0</v>
      </c>
      <c r="F1954" s="37">
        <f t="shared" ca="1" si="123"/>
        <v>0</v>
      </c>
      <c r="G1954" s="37"/>
      <c r="H1954" s="33">
        <f>+'R&amp;E EXPORT'!A1753</f>
        <v>0</v>
      </c>
      <c r="I1954" s="34">
        <f>IFERROR(VLOOKUP($H1954,'Gen F Rev'!$A:$M,15,FALSE),0)</f>
        <v>0</v>
      </c>
      <c r="J1954" s="34">
        <f>IFERROR(VLOOKUP($H1954,'Gen F Rev'!$A:$M,16,FALSE),0)</f>
        <v>0</v>
      </c>
      <c r="K1954" s="42">
        <f>IFERROR(VLOOKUP($H1954,'Gen F Rev'!$A:$M,17,FALSE),0)</f>
        <v>0</v>
      </c>
      <c r="L1954" s="34">
        <f>IFERROR(VLOOKUP($H1954,'Gen F Exp'!$A:$E,15,FALSE),0)</f>
        <v>0</v>
      </c>
      <c r="M1954" s="34">
        <f>IFERROR(VLOOKUP($H1954,'Gen F Exp'!$A:$E,16,FALSE),0)</f>
        <v>0</v>
      </c>
      <c r="N1954" s="42">
        <f>IFERROR(VLOOKUP($H1954,'Gen F Exp'!$A:$E,17,FALSE),0)</f>
        <v>0</v>
      </c>
      <c r="O1954" s="34">
        <f>IFERROR(VLOOKUP($H1954,'Water F Rev'!$A:$L,15,FALSE),0)</f>
        <v>0</v>
      </c>
      <c r="P1954" s="34">
        <f>IFERROR(VLOOKUP($H1954,'Water F Rev'!$A:$L,16,FALSE),0)</f>
        <v>0</v>
      </c>
      <c r="Q1954" s="42">
        <f>IFERROR(VLOOKUP($H1954,'Water F Rev'!$A:$L,17,FALSE),0)</f>
        <v>0</v>
      </c>
      <c r="R1954" s="34">
        <f>IFERROR(VLOOKUP($H1954,'Water F Exp'!$A:$K,15,FALSE),0)</f>
        <v>0</v>
      </c>
      <c r="S1954" s="34">
        <f>IFERROR(VLOOKUP($H1954,'Water F Exp'!$A:$K,16,FALSE),0)</f>
        <v>0</v>
      </c>
      <c r="T1954" s="42">
        <f>IFERROR(VLOOKUP($H1954,'Water F Exp'!$A:$K,17,FALSE),0)</f>
        <v>0</v>
      </c>
      <c r="U1954" s="34">
        <f ca="1">IFERROR(VLOOKUP($H1954,'Sewer F Rev'!$A:$E,15,FALSE),0)</f>
        <v>0</v>
      </c>
      <c r="V1954" s="34">
        <f ca="1">IFERROR(VLOOKUP($H1954,'Sewer F Rev'!$A:$E,16,FALSE),0)</f>
        <v>0</v>
      </c>
      <c r="W1954" s="42">
        <f ca="1">IFERROR(VLOOKUP($H1954,'Sewer F Rev'!$A:$E,17,FALSE),0)</f>
        <v>0</v>
      </c>
      <c r="X1954" s="34">
        <f>IFERROR(VLOOKUP($H1954,'Sewer F Exp'!$A:$B,15,FALSE),0)</f>
        <v>0</v>
      </c>
      <c r="Y1954" s="34">
        <f>IFERROR(VLOOKUP($H1954,'Sewer F Exp'!$A:$B,16,FALSE),0)</f>
        <v>0</v>
      </c>
      <c r="Z1954" s="42">
        <f>IFERROR(VLOOKUP($H1954,'Sewer F Exp'!$A:$B,17,FALSE),0)</f>
        <v>0</v>
      </c>
      <c r="AA1954" s="34">
        <f>IFERROR(VLOOKUP($H1954,'Refuse F Rev'!$A:$E,15,FALSE),0)</f>
        <v>0</v>
      </c>
      <c r="AB1954" s="34">
        <f>IFERROR(VLOOKUP($H1954,'Refuse F Rev'!$A:$E,16,FALSE),0)</f>
        <v>0</v>
      </c>
      <c r="AC1954" s="42">
        <f>IFERROR(VLOOKUP($H1954,'Refuse F Rev'!$A:$E,17,FALSE),0)</f>
        <v>0</v>
      </c>
      <c r="AD1954" s="34">
        <f>IFERROR(VLOOKUP($H1954,'Refuse F Exp'!$A:$E,15,FALSE),0)</f>
        <v>0</v>
      </c>
      <c r="AE1954" s="34">
        <f>IFERROR(VLOOKUP($H1954,'Refuse F Exp'!$A:$E,16,FALSE),0)</f>
        <v>0</v>
      </c>
      <c r="AF1954" s="42">
        <f>IFERROR(VLOOKUP($H1954,'Refuse F Exp'!$A:$E,17,FALSE),0)</f>
        <v>0</v>
      </c>
      <c r="AG1954" s="34">
        <f>IFERROR(VLOOKUP($H1954,#REF!,10,FALSE),0)</f>
        <v>0</v>
      </c>
      <c r="AH1954" s="34">
        <f>IFERROR(VLOOKUP($H1954,#REF!,11,FALSE),0)</f>
        <v>0</v>
      </c>
      <c r="AI1954" s="42">
        <f>IFERROR(VLOOKUP($H1954,#REF!,12,FALSE),0)</f>
        <v>0</v>
      </c>
      <c r="AJ1954" s="34">
        <f>IFERROR(VLOOKUP($H1954,#REF!,10,FALSE),0)</f>
        <v>0</v>
      </c>
      <c r="AK1954" s="34">
        <f>IFERROR(VLOOKUP($H1954,#REF!,11,FALSE),0)</f>
        <v>0</v>
      </c>
      <c r="AL1954" s="42">
        <f>IFERROR(VLOOKUP($H1954,#REF!,12,FALSE),0)</f>
        <v>0</v>
      </c>
      <c r="AM1954" s="34">
        <f>IFERROR(VLOOKUP($H1954,#REF!,10,FALSE),0)</f>
        <v>0</v>
      </c>
      <c r="AN1954" s="34">
        <f>IFERROR(VLOOKUP($H1954,#REF!,11,FALSE),0)</f>
        <v>0</v>
      </c>
      <c r="AO1954" s="42">
        <f>IFERROR(VLOOKUP($H1954,#REF!,12,FALSE),0)</f>
        <v>0</v>
      </c>
      <c r="AP1954" s="34">
        <f>IFERROR(VLOOKUP($H1954,#REF!,10,FALSE),0)</f>
        <v>0</v>
      </c>
      <c r="AQ1954" s="34">
        <f>IFERROR(VLOOKUP($H1954,#REF!,11,FALSE),0)</f>
        <v>0</v>
      </c>
      <c r="AR1954" s="42">
        <f>IFERROR(VLOOKUP($H1954,#REF!,12,FALSE),0)</f>
        <v>0</v>
      </c>
      <c r="AS1954" s="34">
        <f>IFERROR(VLOOKUP($H1954,#REF!,13,FALSE),0)</f>
        <v>0</v>
      </c>
      <c r="AT1954" s="34">
        <f>IFERROR(VLOOKUP($H1954,#REF!,14,FALSE),0)</f>
        <v>0</v>
      </c>
      <c r="AU1954" s="42">
        <f>IFERROR(VLOOKUP($H1954,#REF!,15,FALSE),0)</f>
        <v>0</v>
      </c>
      <c r="AV1954" s="34">
        <f>IFERROR(VLOOKUP($H1954,#REF!,15,FALSE),0)</f>
        <v>0</v>
      </c>
      <c r="AW1954" s="34">
        <f>IFERROR(VLOOKUP($H1954,#REF!,16,FALSE),0)</f>
        <v>0</v>
      </c>
      <c r="AX1954" s="42">
        <f>IFERROR(VLOOKUP($H1954,#REF!,17,FALSE),0)</f>
        <v>0</v>
      </c>
    </row>
    <row r="1955" spans="1:50" x14ac:dyDescent="0.3">
      <c r="A1955" s="33" t="str">
        <f t="shared" si="120"/>
        <v>0</v>
      </c>
      <c r="B1955" s="33">
        <f>+'R&amp;E EXPORT'!B1754</f>
        <v>0</v>
      </c>
      <c r="C1955" t="str">
        <f>IFERROR(VLOOKUP(A1955,'MCSJ Export'!A:C,3,FALSE),"")</f>
        <v/>
      </c>
      <c r="D1955" s="37">
        <f t="shared" ca="1" si="121"/>
        <v>0</v>
      </c>
      <c r="E1955" s="37">
        <f t="shared" ca="1" si="122"/>
        <v>0</v>
      </c>
      <c r="F1955" s="37">
        <f t="shared" ca="1" si="123"/>
        <v>0</v>
      </c>
      <c r="G1955" s="37"/>
      <c r="H1955" s="33">
        <f>+'R&amp;E EXPORT'!A1754</f>
        <v>0</v>
      </c>
      <c r="I1955" s="34">
        <f>IFERROR(VLOOKUP($H1955,'Gen F Rev'!$A:$M,15,FALSE),0)</f>
        <v>0</v>
      </c>
      <c r="J1955" s="34">
        <f>IFERROR(VLOOKUP($H1955,'Gen F Rev'!$A:$M,16,FALSE),0)</f>
        <v>0</v>
      </c>
      <c r="K1955" s="42">
        <f>IFERROR(VLOOKUP($H1955,'Gen F Rev'!$A:$M,17,FALSE),0)</f>
        <v>0</v>
      </c>
      <c r="L1955" s="34">
        <f>IFERROR(VLOOKUP($H1955,'Gen F Exp'!$A:$E,15,FALSE),0)</f>
        <v>0</v>
      </c>
      <c r="M1955" s="34">
        <f>IFERROR(VLOOKUP($H1955,'Gen F Exp'!$A:$E,16,FALSE),0)</f>
        <v>0</v>
      </c>
      <c r="N1955" s="42">
        <f>IFERROR(VLOOKUP($H1955,'Gen F Exp'!$A:$E,17,FALSE),0)</f>
        <v>0</v>
      </c>
      <c r="O1955" s="34">
        <f>IFERROR(VLOOKUP($H1955,'Water F Rev'!$A:$L,15,FALSE),0)</f>
        <v>0</v>
      </c>
      <c r="P1955" s="34">
        <f>IFERROR(VLOOKUP($H1955,'Water F Rev'!$A:$L,16,FALSE),0)</f>
        <v>0</v>
      </c>
      <c r="Q1955" s="42">
        <f>IFERROR(VLOOKUP($H1955,'Water F Rev'!$A:$L,17,FALSE),0)</f>
        <v>0</v>
      </c>
      <c r="R1955" s="34">
        <f>IFERROR(VLOOKUP($H1955,'Water F Exp'!$A:$K,15,FALSE),0)</f>
        <v>0</v>
      </c>
      <c r="S1955" s="34">
        <f>IFERROR(VLOOKUP($H1955,'Water F Exp'!$A:$K,16,FALSE),0)</f>
        <v>0</v>
      </c>
      <c r="T1955" s="42">
        <f>IFERROR(VLOOKUP($H1955,'Water F Exp'!$A:$K,17,FALSE),0)</f>
        <v>0</v>
      </c>
      <c r="U1955" s="34">
        <f ca="1">IFERROR(VLOOKUP($H1955,'Sewer F Rev'!$A:$E,15,FALSE),0)</f>
        <v>0</v>
      </c>
      <c r="V1955" s="34">
        <f ca="1">IFERROR(VLOOKUP($H1955,'Sewer F Rev'!$A:$E,16,FALSE),0)</f>
        <v>0</v>
      </c>
      <c r="W1955" s="42">
        <f ca="1">IFERROR(VLOOKUP($H1955,'Sewer F Rev'!$A:$E,17,FALSE),0)</f>
        <v>0</v>
      </c>
      <c r="X1955" s="34">
        <f>IFERROR(VLOOKUP($H1955,'Sewer F Exp'!$A:$B,15,FALSE),0)</f>
        <v>0</v>
      </c>
      <c r="Y1955" s="34">
        <f>IFERROR(VLOOKUP($H1955,'Sewer F Exp'!$A:$B,16,FALSE),0)</f>
        <v>0</v>
      </c>
      <c r="Z1955" s="42">
        <f>IFERROR(VLOOKUP($H1955,'Sewer F Exp'!$A:$B,17,FALSE),0)</f>
        <v>0</v>
      </c>
      <c r="AA1955" s="34">
        <f>IFERROR(VLOOKUP($H1955,'Refuse F Rev'!$A:$E,15,FALSE),0)</f>
        <v>0</v>
      </c>
      <c r="AB1955" s="34">
        <f>IFERROR(VLOOKUP($H1955,'Refuse F Rev'!$A:$E,16,FALSE),0)</f>
        <v>0</v>
      </c>
      <c r="AC1955" s="42">
        <f>IFERROR(VLOOKUP($H1955,'Refuse F Rev'!$A:$E,17,FALSE),0)</f>
        <v>0</v>
      </c>
      <c r="AD1955" s="34">
        <f>IFERROR(VLOOKUP($H1955,'Refuse F Exp'!$A:$E,15,FALSE),0)</f>
        <v>0</v>
      </c>
      <c r="AE1955" s="34">
        <f>IFERROR(VLOOKUP($H1955,'Refuse F Exp'!$A:$E,16,FALSE),0)</f>
        <v>0</v>
      </c>
      <c r="AF1955" s="42">
        <f>IFERROR(VLOOKUP($H1955,'Refuse F Exp'!$A:$E,17,FALSE),0)</f>
        <v>0</v>
      </c>
      <c r="AG1955" s="34">
        <f>IFERROR(VLOOKUP($H1955,#REF!,10,FALSE),0)</f>
        <v>0</v>
      </c>
      <c r="AH1955" s="34">
        <f>IFERROR(VLOOKUP($H1955,#REF!,11,FALSE),0)</f>
        <v>0</v>
      </c>
      <c r="AI1955" s="42">
        <f>IFERROR(VLOOKUP($H1955,#REF!,12,FALSE),0)</f>
        <v>0</v>
      </c>
      <c r="AJ1955" s="34">
        <f>IFERROR(VLOOKUP($H1955,#REF!,10,FALSE),0)</f>
        <v>0</v>
      </c>
      <c r="AK1955" s="34">
        <f>IFERROR(VLOOKUP($H1955,#REF!,11,FALSE),0)</f>
        <v>0</v>
      </c>
      <c r="AL1955" s="42">
        <f>IFERROR(VLOOKUP($H1955,#REF!,12,FALSE),0)</f>
        <v>0</v>
      </c>
      <c r="AM1955" s="34">
        <f>IFERROR(VLOOKUP($H1955,#REF!,10,FALSE),0)</f>
        <v>0</v>
      </c>
      <c r="AN1955" s="34">
        <f>IFERROR(VLOOKUP($H1955,#REF!,11,FALSE),0)</f>
        <v>0</v>
      </c>
      <c r="AO1955" s="42">
        <f>IFERROR(VLOOKUP($H1955,#REF!,12,FALSE),0)</f>
        <v>0</v>
      </c>
      <c r="AP1955" s="34">
        <f>IFERROR(VLOOKUP($H1955,#REF!,10,FALSE),0)</f>
        <v>0</v>
      </c>
      <c r="AQ1955" s="34">
        <f>IFERROR(VLOOKUP($H1955,#REF!,11,FALSE),0)</f>
        <v>0</v>
      </c>
      <c r="AR1955" s="42">
        <f>IFERROR(VLOOKUP($H1955,#REF!,12,FALSE),0)</f>
        <v>0</v>
      </c>
      <c r="AS1955" s="34">
        <f>IFERROR(VLOOKUP($H1955,#REF!,13,FALSE),0)</f>
        <v>0</v>
      </c>
      <c r="AT1955" s="34">
        <f>IFERROR(VLOOKUP($H1955,#REF!,14,FALSE),0)</f>
        <v>0</v>
      </c>
      <c r="AU1955" s="42">
        <f>IFERROR(VLOOKUP($H1955,#REF!,15,FALSE),0)</f>
        <v>0</v>
      </c>
      <c r="AV1955" s="34">
        <f>IFERROR(VLOOKUP($H1955,#REF!,15,FALSE),0)</f>
        <v>0</v>
      </c>
      <c r="AW1955" s="34">
        <f>IFERROR(VLOOKUP($H1955,#REF!,16,FALSE),0)</f>
        <v>0</v>
      </c>
      <c r="AX1955" s="42">
        <f>IFERROR(VLOOKUP($H1955,#REF!,17,FALSE),0)</f>
        <v>0</v>
      </c>
    </row>
    <row r="1956" spans="1:50" x14ac:dyDescent="0.3">
      <c r="A1956" s="33" t="str">
        <f t="shared" si="120"/>
        <v>0</v>
      </c>
      <c r="B1956" s="33">
        <f>+'R&amp;E EXPORT'!B1755</f>
        <v>0</v>
      </c>
      <c r="C1956" t="str">
        <f>IFERROR(VLOOKUP(A1956,'MCSJ Export'!A:C,3,FALSE),"")</f>
        <v/>
      </c>
      <c r="D1956" s="37">
        <f t="shared" ca="1" si="121"/>
        <v>0</v>
      </c>
      <c r="E1956" s="37">
        <f t="shared" ca="1" si="122"/>
        <v>0</v>
      </c>
      <c r="F1956" s="37">
        <f t="shared" ca="1" si="123"/>
        <v>0</v>
      </c>
      <c r="G1956" s="37"/>
      <c r="H1956" s="33">
        <f>+'R&amp;E EXPORT'!A1755</f>
        <v>0</v>
      </c>
      <c r="I1956" s="34">
        <f>IFERROR(VLOOKUP($H1956,'Gen F Rev'!$A:$M,15,FALSE),0)</f>
        <v>0</v>
      </c>
      <c r="J1956" s="34">
        <f>IFERROR(VLOOKUP($H1956,'Gen F Rev'!$A:$M,16,FALSE),0)</f>
        <v>0</v>
      </c>
      <c r="K1956" s="42">
        <f>IFERROR(VLOOKUP($H1956,'Gen F Rev'!$A:$M,17,FALSE),0)</f>
        <v>0</v>
      </c>
      <c r="L1956" s="34">
        <f>IFERROR(VLOOKUP($H1956,'Gen F Exp'!$A:$E,15,FALSE),0)</f>
        <v>0</v>
      </c>
      <c r="M1956" s="34">
        <f>IFERROR(VLOOKUP($H1956,'Gen F Exp'!$A:$E,16,FALSE),0)</f>
        <v>0</v>
      </c>
      <c r="N1956" s="42">
        <f>IFERROR(VLOOKUP($H1956,'Gen F Exp'!$A:$E,17,FALSE),0)</f>
        <v>0</v>
      </c>
      <c r="O1956" s="34">
        <f>IFERROR(VLOOKUP($H1956,'Water F Rev'!$A:$L,15,FALSE),0)</f>
        <v>0</v>
      </c>
      <c r="P1956" s="34">
        <f>IFERROR(VLOOKUP($H1956,'Water F Rev'!$A:$L,16,FALSE),0)</f>
        <v>0</v>
      </c>
      <c r="Q1956" s="42">
        <f>IFERROR(VLOOKUP($H1956,'Water F Rev'!$A:$L,17,FALSE),0)</f>
        <v>0</v>
      </c>
      <c r="R1956" s="34">
        <f>IFERROR(VLOOKUP($H1956,'Water F Exp'!$A:$K,15,FALSE),0)</f>
        <v>0</v>
      </c>
      <c r="S1956" s="34">
        <f>IFERROR(VLOOKUP($H1956,'Water F Exp'!$A:$K,16,FALSE),0)</f>
        <v>0</v>
      </c>
      <c r="T1956" s="42">
        <f>IFERROR(VLOOKUP($H1956,'Water F Exp'!$A:$K,17,FALSE),0)</f>
        <v>0</v>
      </c>
      <c r="U1956" s="34">
        <f ca="1">IFERROR(VLOOKUP($H1956,'Sewer F Rev'!$A:$E,15,FALSE),0)</f>
        <v>0</v>
      </c>
      <c r="V1956" s="34">
        <f ca="1">IFERROR(VLOOKUP($H1956,'Sewer F Rev'!$A:$E,16,FALSE),0)</f>
        <v>0</v>
      </c>
      <c r="W1956" s="42">
        <f ca="1">IFERROR(VLOOKUP($H1956,'Sewer F Rev'!$A:$E,17,FALSE),0)</f>
        <v>0</v>
      </c>
      <c r="X1956" s="34">
        <f>IFERROR(VLOOKUP($H1956,'Sewer F Exp'!$A:$B,15,FALSE),0)</f>
        <v>0</v>
      </c>
      <c r="Y1956" s="34">
        <f>IFERROR(VLOOKUP($H1956,'Sewer F Exp'!$A:$B,16,FALSE),0)</f>
        <v>0</v>
      </c>
      <c r="Z1956" s="42">
        <f>IFERROR(VLOOKUP($H1956,'Sewer F Exp'!$A:$B,17,FALSE),0)</f>
        <v>0</v>
      </c>
      <c r="AA1956" s="34">
        <f>IFERROR(VLOOKUP($H1956,'Refuse F Rev'!$A:$E,15,FALSE),0)</f>
        <v>0</v>
      </c>
      <c r="AB1956" s="34">
        <f>IFERROR(VLOOKUP($H1956,'Refuse F Rev'!$A:$E,16,FALSE),0)</f>
        <v>0</v>
      </c>
      <c r="AC1956" s="42">
        <f>IFERROR(VLOOKUP($H1956,'Refuse F Rev'!$A:$E,17,FALSE),0)</f>
        <v>0</v>
      </c>
      <c r="AD1956" s="34">
        <f>IFERROR(VLOOKUP($H1956,'Refuse F Exp'!$A:$E,15,FALSE),0)</f>
        <v>0</v>
      </c>
      <c r="AE1956" s="34">
        <f>IFERROR(VLOOKUP($H1956,'Refuse F Exp'!$A:$E,16,FALSE),0)</f>
        <v>0</v>
      </c>
      <c r="AF1956" s="42">
        <f>IFERROR(VLOOKUP($H1956,'Refuse F Exp'!$A:$E,17,FALSE),0)</f>
        <v>0</v>
      </c>
      <c r="AG1956" s="34">
        <f>IFERROR(VLOOKUP($H1956,#REF!,10,FALSE),0)</f>
        <v>0</v>
      </c>
      <c r="AH1956" s="34">
        <f>IFERROR(VLOOKUP($H1956,#REF!,11,FALSE),0)</f>
        <v>0</v>
      </c>
      <c r="AI1956" s="42">
        <f>IFERROR(VLOOKUP($H1956,#REF!,12,FALSE),0)</f>
        <v>0</v>
      </c>
      <c r="AJ1956" s="34">
        <f>IFERROR(VLOOKUP($H1956,#REF!,10,FALSE),0)</f>
        <v>0</v>
      </c>
      <c r="AK1956" s="34">
        <f>IFERROR(VLOOKUP($H1956,#REF!,11,FALSE),0)</f>
        <v>0</v>
      </c>
      <c r="AL1956" s="42">
        <f>IFERROR(VLOOKUP($H1956,#REF!,12,FALSE),0)</f>
        <v>0</v>
      </c>
      <c r="AM1956" s="34">
        <f>IFERROR(VLOOKUP($H1956,#REF!,10,FALSE),0)</f>
        <v>0</v>
      </c>
      <c r="AN1956" s="34">
        <f>IFERROR(VLOOKUP($H1956,#REF!,11,FALSE),0)</f>
        <v>0</v>
      </c>
      <c r="AO1956" s="42">
        <f>IFERROR(VLOOKUP($H1956,#REF!,12,FALSE),0)</f>
        <v>0</v>
      </c>
      <c r="AP1956" s="34">
        <f>IFERROR(VLOOKUP($H1956,#REF!,10,FALSE),0)</f>
        <v>0</v>
      </c>
      <c r="AQ1956" s="34">
        <f>IFERROR(VLOOKUP($H1956,#REF!,11,FALSE),0)</f>
        <v>0</v>
      </c>
      <c r="AR1956" s="42">
        <f>IFERROR(VLOOKUP($H1956,#REF!,12,FALSE),0)</f>
        <v>0</v>
      </c>
      <c r="AS1956" s="34">
        <f>IFERROR(VLOOKUP($H1956,#REF!,13,FALSE),0)</f>
        <v>0</v>
      </c>
      <c r="AT1956" s="34">
        <f>IFERROR(VLOOKUP($H1956,#REF!,14,FALSE),0)</f>
        <v>0</v>
      </c>
      <c r="AU1956" s="42">
        <f>IFERROR(VLOOKUP($H1956,#REF!,15,FALSE),0)</f>
        <v>0</v>
      </c>
      <c r="AV1956" s="34">
        <f>IFERROR(VLOOKUP($H1956,#REF!,15,FALSE),0)</f>
        <v>0</v>
      </c>
      <c r="AW1956" s="34">
        <f>IFERROR(VLOOKUP($H1956,#REF!,16,FALSE),0)</f>
        <v>0</v>
      </c>
      <c r="AX1956" s="42">
        <f>IFERROR(VLOOKUP($H1956,#REF!,17,FALSE),0)</f>
        <v>0</v>
      </c>
    </row>
    <row r="1957" spans="1:50" x14ac:dyDescent="0.3">
      <c r="A1957" s="33" t="str">
        <f t="shared" si="120"/>
        <v>0</v>
      </c>
      <c r="B1957" s="33">
        <f>+'R&amp;E EXPORT'!B1756</f>
        <v>0</v>
      </c>
      <c r="C1957" t="str">
        <f>IFERROR(VLOOKUP(A1957,'MCSJ Export'!A:C,3,FALSE),"")</f>
        <v/>
      </c>
      <c r="D1957" s="37">
        <f t="shared" ca="1" si="121"/>
        <v>0</v>
      </c>
      <c r="E1957" s="37">
        <f t="shared" ca="1" si="122"/>
        <v>0</v>
      </c>
      <c r="F1957" s="37">
        <f t="shared" ca="1" si="123"/>
        <v>0</v>
      </c>
      <c r="G1957" s="37"/>
      <c r="H1957" s="33">
        <f>+'R&amp;E EXPORT'!A1756</f>
        <v>0</v>
      </c>
      <c r="I1957" s="34">
        <f>IFERROR(VLOOKUP($H1957,'Gen F Rev'!$A:$M,15,FALSE),0)</f>
        <v>0</v>
      </c>
      <c r="J1957" s="34">
        <f>IFERROR(VLOOKUP($H1957,'Gen F Rev'!$A:$M,16,FALSE),0)</f>
        <v>0</v>
      </c>
      <c r="K1957" s="42">
        <f>IFERROR(VLOOKUP($H1957,'Gen F Rev'!$A:$M,17,FALSE),0)</f>
        <v>0</v>
      </c>
      <c r="L1957" s="34">
        <f>IFERROR(VLOOKUP($H1957,'Gen F Exp'!$A:$E,15,FALSE),0)</f>
        <v>0</v>
      </c>
      <c r="M1957" s="34">
        <f>IFERROR(VLOOKUP($H1957,'Gen F Exp'!$A:$E,16,FALSE),0)</f>
        <v>0</v>
      </c>
      <c r="N1957" s="42">
        <f>IFERROR(VLOOKUP($H1957,'Gen F Exp'!$A:$E,17,FALSE),0)</f>
        <v>0</v>
      </c>
      <c r="O1957" s="34">
        <f>IFERROR(VLOOKUP($H1957,'Water F Rev'!$A:$L,15,FALSE),0)</f>
        <v>0</v>
      </c>
      <c r="P1957" s="34">
        <f>IFERROR(VLOOKUP($H1957,'Water F Rev'!$A:$L,16,FALSE),0)</f>
        <v>0</v>
      </c>
      <c r="Q1957" s="42">
        <f>IFERROR(VLOOKUP($H1957,'Water F Rev'!$A:$L,17,FALSE),0)</f>
        <v>0</v>
      </c>
      <c r="R1957" s="34">
        <f>IFERROR(VLOOKUP($H1957,'Water F Exp'!$A:$K,15,FALSE),0)</f>
        <v>0</v>
      </c>
      <c r="S1957" s="34">
        <f>IFERROR(VLOOKUP($H1957,'Water F Exp'!$A:$K,16,FALSE),0)</f>
        <v>0</v>
      </c>
      <c r="T1957" s="42">
        <f>IFERROR(VLOOKUP($H1957,'Water F Exp'!$A:$K,17,FALSE),0)</f>
        <v>0</v>
      </c>
      <c r="U1957" s="34">
        <f ca="1">IFERROR(VLOOKUP($H1957,'Sewer F Rev'!$A:$E,15,FALSE),0)</f>
        <v>0</v>
      </c>
      <c r="V1957" s="34">
        <f ca="1">IFERROR(VLOOKUP($H1957,'Sewer F Rev'!$A:$E,16,FALSE),0)</f>
        <v>0</v>
      </c>
      <c r="W1957" s="42">
        <f ca="1">IFERROR(VLOOKUP($H1957,'Sewer F Rev'!$A:$E,17,FALSE),0)</f>
        <v>0</v>
      </c>
      <c r="X1957" s="34">
        <f>IFERROR(VLOOKUP($H1957,'Sewer F Exp'!$A:$B,15,FALSE),0)</f>
        <v>0</v>
      </c>
      <c r="Y1957" s="34">
        <f>IFERROR(VLOOKUP($H1957,'Sewer F Exp'!$A:$B,16,FALSE),0)</f>
        <v>0</v>
      </c>
      <c r="Z1957" s="42">
        <f>IFERROR(VLOOKUP($H1957,'Sewer F Exp'!$A:$B,17,FALSE),0)</f>
        <v>0</v>
      </c>
      <c r="AA1957" s="34">
        <f>IFERROR(VLOOKUP($H1957,'Refuse F Rev'!$A:$E,15,FALSE),0)</f>
        <v>0</v>
      </c>
      <c r="AB1957" s="34">
        <f>IFERROR(VLOOKUP($H1957,'Refuse F Rev'!$A:$E,16,FALSE),0)</f>
        <v>0</v>
      </c>
      <c r="AC1957" s="42">
        <f>IFERROR(VLOOKUP($H1957,'Refuse F Rev'!$A:$E,17,FALSE),0)</f>
        <v>0</v>
      </c>
      <c r="AD1957" s="34">
        <f>IFERROR(VLOOKUP($H1957,'Refuse F Exp'!$A:$E,15,FALSE),0)</f>
        <v>0</v>
      </c>
      <c r="AE1957" s="34">
        <f>IFERROR(VLOOKUP($H1957,'Refuse F Exp'!$A:$E,16,FALSE),0)</f>
        <v>0</v>
      </c>
      <c r="AF1957" s="42">
        <f>IFERROR(VLOOKUP($H1957,'Refuse F Exp'!$A:$E,17,FALSE),0)</f>
        <v>0</v>
      </c>
      <c r="AG1957" s="34">
        <f>IFERROR(VLOOKUP($H1957,#REF!,10,FALSE),0)</f>
        <v>0</v>
      </c>
      <c r="AH1957" s="34">
        <f>IFERROR(VLOOKUP($H1957,#REF!,11,FALSE),0)</f>
        <v>0</v>
      </c>
      <c r="AI1957" s="42">
        <f>IFERROR(VLOOKUP($H1957,#REF!,12,FALSE),0)</f>
        <v>0</v>
      </c>
      <c r="AJ1957" s="34">
        <f>IFERROR(VLOOKUP($H1957,#REF!,10,FALSE),0)</f>
        <v>0</v>
      </c>
      <c r="AK1957" s="34">
        <f>IFERROR(VLOOKUP($H1957,#REF!,11,FALSE),0)</f>
        <v>0</v>
      </c>
      <c r="AL1957" s="42">
        <f>IFERROR(VLOOKUP($H1957,#REF!,12,FALSE),0)</f>
        <v>0</v>
      </c>
      <c r="AM1957" s="34">
        <f>IFERROR(VLOOKUP($H1957,#REF!,10,FALSE),0)</f>
        <v>0</v>
      </c>
      <c r="AN1957" s="34">
        <f>IFERROR(VLOOKUP($H1957,#REF!,11,FALSE),0)</f>
        <v>0</v>
      </c>
      <c r="AO1957" s="42">
        <f>IFERROR(VLOOKUP($H1957,#REF!,12,FALSE),0)</f>
        <v>0</v>
      </c>
      <c r="AP1957" s="34">
        <f>IFERROR(VLOOKUP($H1957,#REF!,10,FALSE),0)</f>
        <v>0</v>
      </c>
      <c r="AQ1957" s="34">
        <f>IFERROR(VLOOKUP($H1957,#REF!,11,FALSE),0)</f>
        <v>0</v>
      </c>
      <c r="AR1957" s="42">
        <f>IFERROR(VLOOKUP($H1957,#REF!,12,FALSE),0)</f>
        <v>0</v>
      </c>
      <c r="AS1957" s="34">
        <f>IFERROR(VLOOKUP($H1957,#REF!,13,FALSE),0)</f>
        <v>0</v>
      </c>
      <c r="AT1957" s="34">
        <f>IFERROR(VLOOKUP($H1957,#REF!,14,FALSE),0)</f>
        <v>0</v>
      </c>
      <c r="AU1957" s="42">
        <f>IFERROR(VLOOKUP($H1957,#REF!,15,FALSE),0)</f>
        <v>0</v>
      </c>
      <c r="AV1957" s="34">
        <f>IFERROR(VLOOKUP($H1957,#REF!,15,FALSE),0)</f>
        <v>0</v>
      </c>
      <c r="AW1957" s="34">
        <f>IFERROR(VLOOKUP($H1957,#REF!,16,FALSE),0)</f>
        <v>0</v>
      </c>
      <c r="AX1957" s="42">
        <f>IFERROR(VLOOKUP($H1957,#REF!,17,FALSE),0)</f>
        <v>0</v>
      </c>
    </row>
    <row r="1958" spans="1:50" x14ac:dyDescent="0.3">
      <c r="A1958" s="33" t="str">
        <f t="shared" si="120"/>
        <v>0</v>
      </c>
      <c r="B1958" s="33">
        <f>+'R&amp;E EXPORT'!B1757</f>
        <v>0</v>
      </c>
      <c r="C1958" t="str">
        <f>IFERROR(VLOOKUP(A1958,'MCSJ Export'!A:C,3,FALSE),"")</f>
        <v/>
      </c>
      <c r="D1958" s="37">
        <f t="shared" ca="1" si="121"/>
        <v>0</v>
      </c>
      <c r="E1958" s="37">
        <f t="shared" ca="1" si="122"/>
        <v>0</v>
      </c>
      <c r="F1958" s="37">
        <f t="shared" ca="1" si="123"/>
        <v>0</v>
      </c>
      <c r="G1958" s="37"/>
      <c r="H1958" s="33">
        <f>+'R&amp;E EXPORT'!A1757</f>
        <v>0</v>
      </c>
      <c r="I1958" s="34">
        <f>IFERROR(VLOOKUP($H1958,'Gen F Rev'!$A:$M,15,FALSE),0)</f>
        <v>0</v>
      </c>
      <c r="J1958" s="34">
        <f>IFERROR(VLOOKUP($H1958,'Gen F Rev'!$A:$M,16,FALSE),0)</f>
        <v>0</v>
      </c>
      <c r="K1958" s="42">
        <f>IFERROR(VLOOKUP($H1958,'Gen F Rev'!$A:$M,17,FALSE),0)</f>
        <v>0</v>
      </c>
      <c r="L1958" s="34">
        <f>IFERROR(VLOOKUP($H1958,'Gen F Exp'!$A:$E,15,FALSE),0)</f>
        <v>0</v>
      </c>
      <c r="M1958" s="34">
        <f>IFERROR(VLOOKUP($H1958,'Gen F Exp'!$A:$E,16,FALSE),0)</f>
        <v>0</v>
      </c>
      <c r="N1958" s="42">
        <f>IFERROR(VLOOKUP($H1958,'Gen F Exp'!$A:$E,17,FALSE),0)</f>
        <v>0</v>
      </c>
      <c r="O1958" s="34">
        <f>IFERROR(VLOOKUP($H1958,'Water F Rev'!$A:$L,15,FALSE),0)</f>
        <v>0</v>
      </c>
      <c r="P1958" s="34">
        <f>IFERROR(VLOOKUP($H1958,'Water F Rev'!$A:$L,16,FALSE),0)</f>
        <v>0</v>
      </c>
      <c r="Q1958" s="42">
        <f>IFERROR(VLOOKUP($H1958,'Water F Rev'!$A:$L,17,FALSE),0)</f>
        <v>0</v>
      </c>
      <c r="R1958" s="34">
        <f>IFERROR(VLOOKUP($H1958,'Water F Exp'!$A:$K,15,FALSE),0)</f>
        <v>0</v>
      </c>
      <c r="S1958" s="34">
        <f>IFERROR(VLOOKUP($H1958,'Water F Exp'!$A:$K,16,FALSE),0)</f>
        <v>0</v>
      </c>
      <c r="T1958" s="42">
        <f>IFERROR(VLOOKUP($H1958,'Water F Exp'!$A:$K,17,FALSE),0)</f>
        <v>0</v>
      </c>
      <c r="U1958" s="34">
        <f ca="1">IFERROR(VLOOKUP($H1958,'Sewer F Rev'!$A:$E,15,FALSE),0)</f>
        <v>0</v>
      </c>
      <c r="V1958" s="34">
        <f ca="1">IFERROR(VLOOKUP($H1958,'Sewer F Rev'!$A:$E,16,FALSE),0)</f>
        <v>0</v>
      </c>
      <c r="W1958" s="42">
        <f ca="1">IFERROR(VLOOKUP($H1958,'Sewer F Rev'!$A:$E,17,FALSE),0)</f>
        <v>0</v>
      </c>
      <c r="X1958" s="34">
        <f>IFERROR(VLOOKUP($H1958,'Sewer F Exp'!$A:$B,15,FALSE),0)</f>
        <v>0</v>
      </c>
      <c r="Y1958" s="34">
        <f>IFERROR(VLOOKUP($H1958,'Sewer F Exp'!$A:$B,16,FALSE),0)</f>
        <v>0</v>
      </c>
      <c r="Z1958" s="42">
        <f>IFERROR(VLOOKUP($H1958,'Sewer F Exp'!$A:$B,17,FALSE),0)</f>
        <v>0</v>
      </c>
      <c r="AA1958" s="34">
        <f>IFERROR(VLOOKUP($H1958,'Refuse F Rev'!$A:$E,15,FALSE),0)</f>
        <v>0</v>
      </c>
      <c r="AB1958" s="34">
        <f>IFERROR(VLOOKUP($H1958,'Refuse F Rev'!$A:$E,16,FALSE),0)</f>
        <v>0</v>
      </c>
      <c r="AC1958" s="42">
        <f>IFERROR(VLOOKUP($H1958,'Refuse F Rev'!$A:$E,17,FALSE),0)</f>
        <v>0</v>
      </c>
      <c r="AD1958" s="34">
        <f>IFERROR(VLOOKUP($H1958,'Refuse F Exp'!$A:$E,15,FALSE),0)</f>
        <v>0</v>
      </c>
      <c r="AE1958" s="34">
        <f>IFERROR(VLOOKUP($H1958,'Refuse F Exp'!$A:$E,16,FALSE),0)</f>
        <v>0</v>
      </c>
      <c r="AF1958" s="42">
        <f>IFERROR(VLOOKUP($H1958,'Refuse F Exp'!$A:$E,17,FALSE),0)</f>
        <v>0</v>
      </c>
      <c r="AG1958" s="34">
        <f>IFERROR(VLOOKUP($H1958,#REF!,10,FALSE),0)</f>
        <v>0</v>
      </c>
      <c r="AH1958" s="34">
        <f>IFERROR(VLOOKUP($H1958,#REF!,11,FALSE),0)</f>
        <v>0</v>
      </c>
      <c r="AI1958" s="42">
        <f>IFERROR(VLOOKUP($H1958,#REF!,12,FALSE),0)</f>
        <v>0</v>
      </c>
      <c r="AJ1958" s="34">
        <f>IFERROR(VLOOKUP($H1958,#REF!,10,FALSE),0)</f>
        <v>0</v>
      </c>
      <c r="AK1958" s="34">
        <f>IFERROR(VLOOKUP($H1958,#REF!,11,FALSE),0)</f>
        <v>0</v>
      </c>
      <c r="AL1958" s="42">
        <f>IFERROR(VLOOKUP($H1958,#REF!,12,FALSE),0)</f>
        <v>0</v>
      </c>
      <c r="AM1958" s="34">
        <f>IFERROR(VLOOKUP($H1958,#REF!,10,FALSE),0)</f>
        <v>0</v>
      </c>
      <c r="AN1958" s="34">
        <f>IFERROR(VLOOKUP($H1958,#REF!,11,FALSE),0)</f>
        <v>0</v>
      </c>
      <c r="AO1958" s="42">
        <f>IFERROR(VLOOKUP($H1958,#REF!,12,FALSE),0)</f>
        <v>0</v>
      </c>
      <c r="AP1958" s="34">
        <f>IFERROR(VLOOKUP($H1958,#REF!,10,FALSE),0)</f>
        <v>0</v>
      </c>
      <c r="AQ1958" s="34">
        <f>IFERROR(VLOOKUP($H1958,#REF!,11,FALSE),0)</f>
        <v>0</v>
      </c>
      <c r="AR1958" s="42">
        <f>IFERROR(VLOOKUP($H1958,#REF!,12,FALSE),0)</f>
        <v>0</v>
      </c>
      <c r="AS1958" s="34">
        <f>IFERROR(VLOOKUP($H1958,#REF!,13,FALSE),0)</f>
        <v>0</v>
      </c>
      <c r="AT1958" s="34">
        <f>IFERROR(VLOOKUP($H1958,#REF!,14,FALSE),0)</f>
        <v>0</v>
      </c>
      <c r="AU1958" s="42">
        <f>IFERROR(VLOOKUP($H1958,#REF!,15,FALSE),0)</f>
        <v>0</v>
      </c>
      <c r="AV1958" s="34">
        <f>IFERROR(VLOOKUP($H1958,#REF!,15,FALSE),0)</f>
        <v>0</v>
      </c>
      <c r="AW1958" s="34">
        <f>IFERROR(VLOOKUP($H1958,#REF!,16,FALSE),0)</f>
        <v>0</v>
      </c>
      <c r="AX1958" s="42">
        <f>IFERROR(VLOOKUP($H1958,#REF!,17,FALSE),0)</f>
        <v>0</v>
      </c>
    </row>
    <row r="1959" spans="1:50" x14ac:dyDescent="0.3">
      <c r="A1959" s="33" t="str">
        <f t="shared" si="120"/>
        <v>0</v>
      </c>
      <c r="B1959" s="33">
        <f>+'R&amp;E EXPORT'!B1758</f>
        <v>0</v>
      </c>
      <c r="C1959" t="str">
        <f>IFERROR(VLOOKUP(A1959,'MCSJ Export'!A:C,3,FALSE),"")</f>
        <v/>
      </c>
      <c r="D1959" s="37">
        <f t="shared" ca="1" si="121"/>
        <v>0</v>
      </c>
      <c r="E1959" s="37">
        <f t="shared" ca="1" si="122"/>
        <v>0</v>
      </c>
      <c r="F1959" s="37">
        <f t="shared" ca="1" si="123"/>
        <v>0</v>
      </c>
      <c r="G1959" s="37"/>
      <c r="H1959" s="33">
        <f>+'R&amp;E EXPORT'!A1758</f>
        <v>0</v>
      </c>
      <c r="I1959" s="34">
        <f>IFERROR(VLOOKUP($H1959,'Gen F Rev'!$A:$M,15,FALSE),0)</f>
        <v>0</v>
      </c>
      <c r="J1959" s="34">
        <f>IFERROR(VLOOKUP($H1959,'Gen F Rev'!$A:$M,16,FALSE),0)</f>
        <v>0</v>
      </c>
      <c r="K1959" s="42">
        <f>IFERROR(VLOOKUP($H1959,'Gen F Rev'!$A:$M,17,FALSE),0)</f>
        <v>0</v>
      </c>
      <c r="L1959" s="34">
        <f>IFERROR(VLOOKUP($H1959,'Gen F Exp'!$A:$E,15,FALSE),0)</f>
        <v>0</v>
      </c>
      <c r="M1959" s="34">
        <f>IFERROR(VLOOKUP($H1959,'Gen F Exp'!$A:$E,16,FALSE),0)</f>
        <v>0</v>
      </c>
      <c r="N1959" s="42">
        <f>IFERROR(VLOOKUP($H1959,'Gen F Exp'!$A:$E,17,FALSE),0)</f>
        <v>0</v>
      </c>
      <c r="O1959" s="34">
        <f>IFERROR(VLOOKUP($H1959,'Water F Rev'!$A:$L,15,FALSE),0)</f>
        <v>0</v>
      </c>
      <c r="P1959" s="34">
        <f>IFERROR(VLOOKUP($H1959,'Water F Rev'!$A:$L,16,FALSE),0)</f>
        <v>0</v>
      </c>
      <c r="Q1959" s="42">
        <f>IFERROR(VLOOKUP($H1959,'Water F Rev'!$A:$L,17,FALSE),0)</f>
        <v>0</v>
      </c>
      <c r="R1959" s="34">
        <f>IFERROR(VLOOKUP($H1959,'Water F Exp'!$A:$K,15,FALSE),0)</f>
        <v>0</v>
      </c>
      <c r="S1959" s="34">
        <f>IFERROR(VLOOKUP($H1959,'Water F Exp'!$A:$K,16,FALSE),0)</f>
        <v>0</v>
      </c>
      <c r="T1959" s="42">
        <f>IFERROR(VLOOKUP($H1959,'Water F Exp'!$A:$K,17,FALSE),0)</f>
        <v>0</v>
      </c>
      <c r="U1959" s="34">
        <f ca="1">IFERROR(VLOOKUP($H1959,'Sewer F Rev'!$A:$E,15,FALSE),0)</f>
        <v>0</v>
      </c>
      <c r="V1959" s="34">
        <f ca="1">IFERROR(VLOOKUP($H1959,'Sewer F Rev'!$A:$E,16,FALSE),0)</f>
        <v>0</v>
      </c>
      <c r="W1959" s="42">
        <f ca="1">IFERROR(VLOOKUP($H1959,'Sewer F Rev'!$A:$E,17,FALSE),0)</f>
        <v>0</v>
      </c>
      <c r="X1959" s="34">
        <f>IFERROR(VLOOKUP($H1959,'Sewer F Exp'!$A:$B,15,FALSE),0)</f>
        <v>0</v>
      </c>
      <c r="Y1959" s="34">
        <f>IFERROR(VLOOKUP($H1959,'Sewer F Exp'!$A:$B,16,FALSE),0)</f>
        <v>0</v>
      </c>
      <c r="Z1959" s="42">
        <f>IFERROR(VLOOKUP($H1959,'Sewer F Exp'!$A:$B,17,FALSE),0)</f>
        <v>0</v>
      </c>
      <c r="AA1959" s="34">
        <f>IFERROR(VLOOKUP($H1959,'Refuse F Rev'!$A:$E,15,FALSE),0)</f>
        <v>0</v>
      </c>
      <c r="AB1959" s="34">
        <f>IFERROR(VLOOKUP($H1959,'Refuse F Rev'!$A:$E,16,FALSE),0)</f>
        <v>0</v>
      </c>
      <c r="AC1959" s="42">
        <f>IFERROR(VLOOKUP($H1959,'Refuse F Rev'!$A:$E,17,FALSE),0)</f>
        <v>0</v>
      </c>
      <c r="AD1959" s="34">
        <f>IFERROR(VLOOKUP($H1959,'Refuse F Exp'!$A:$E,15,FALSE),0)</f>
        <v>0</v>
      </c>
      <c r="AE1959" s="34">
        <f>IFERROR(VLOOKUP($H1959,'Refuse F Exp'!$A:$E,16,FALSE),0)</f>
        <v>0</v>
      </c>
      <c r="AF1959" s="42">
        <f>IFERROR(VLOOKUP($H1959,'Refuse F Exp'!$A:$E,17,FALSE),0)</f>
        <v>0</v>
      </c>
      <c r="AG1959" s="34">
        <f>IFERROR(VLOOKUP($H1959,#REF!,10,FALSE),0)</f>
        <v>0</v>
      </c>
      <c r="AH1959" s="34">
        <f>IFERROR(VLOOKUP($H1959,#REF!,11,FALSE),0)</f>
        <v>0</v>
      </c>
      <c r="AI1959" s="42">
        <f>IFERROR(VLOOKUP($H1959,#REF!,12,FALSE),0)</f>
        <v>0</v>
      </c>
      <c r="AJ1959" s="34">
        <f>IFERROR(VLOOKUP($H1959,#REF!,10,FALSE),0)</f>
        <v>0</v>
      </c>
      <c r="AK1959" s="34">
        <f>IFERROR(VLOOKUP($H1959,#REF!,11,FALSE),0)</f>
        <v>0</v>
      </c>
      <c r="AL1959" s="42">
        <f>IFERROR(VLOOKUP($H1959,#REF!,12,FALSE),0)</f>
        <v>0</v>
      </c>
      <c r="AM1959" s="34">
        <f>IFERROR(VLOOKUP($H1959,#REF!,10,FALSE),0)</f>
        <v>0</v>
      </c>
      <c r="AN1959" s="34">
        <f>IFERROR(VLOOKUP($H1959,#REF!,11,FALSE),0)</f>
        <v>0</v>
      </c>
      <c r="AO1959" s="42">
        <f>IFERROR(VLOOKUP($H1959,#REF!,12,FALSE),0)</f>
        <v>0</v>
      </c>
      <c r="AP1959" s="34">
        <f>IFERROR(VLOOKUP($H1959,#REF!,10,FALSE),0)</f>
        <v>0</v>
      </c>
      <c r="AQ1959" s="34">
        <f>IFERROR(VLOOKUP($H1959,#REF!,11,FALSE),0)</f>
        <v>0</v>
      </c>
      <c r="AR1959" s="42">
        <f>IFERROR(VLOOKUP($H1959,#REF!,12,FALSE),0)</f>
        <v>0</v>
      </c>
      <c r="AS1959" s="34">
        <f>IFERROR(VLOOKUP($H1959,#REF!,13,FALSE),0)</f>
        <v>0</v>
      </c>
      <c r="AT1959" s="34">
        <f>IFERROR(VLOOKUP($H1959,#REF!,14,FALSE),0)</f>
        <v>0</v>
      </c>
      <c r="AU1959" s="42">
        <f>IFERROR(VLOOKUP($H1959,#REF!,15,FALSE),0)</f>
        <v>0</v>
      </c>
      <c r="AV1959" s="34">
        <f>IFERROR(VLOOKUP($H1959,#REF!,15,FALSE),0)</f>
        <v>0</v>
      </c>
      <c r="AW1959" s="34">
        <f>IFERROR(VLOOKUP($H1959,#REF!,16,FALSE),0)</f>
        <v>0</v>
      </c>
      <c r="AX1959" s="42">
        <f>IFERROR(VLOOKUP($H1959,#REF!,17,FALSE),0)</f>
        <v>0</v>
      </c>
    </row>
    <row r="1960" spans="1:50" x14ac:dyDescent="0.3">
      <c r="A1960" s="33" t="str">
        <f t="shared" si="120"/>
        <v>0</v>
      </c>
      <c r="B1960" s="33">
        <f>+'R&amp;E EXPORT'!B1759</f>
        <v>0</v>
      </c>
      <c r="C1960" t="str">
        <f>IFERROR(VLOOKUP(A1960,'MCSJ Export'!A:C,3,FALSE),"")</f>
        <v/>
      </c>
      <c r="D1960" s="37">
        <f t="shared" ca="1" si="121"/>
        <v>0</v>
      </c>
      <c r="E1960" s="37">
        <f t="shared" ca="1" si="122"/>
        <v>0</v>
      </c>
      <c r="F1960" s="37">
        <f t="shared" ca="1" si="123"/>
        <v>0</v>
      </c>
      <c r="G1960" s="37"/>
      <c r="H1960" s="33">
        <f>+'R&amp;E EXPORT'!A1759</f>
        <v>0</v>
      </c>
      <c r="I1960" s="34">
        <f>IFERROR(VLOOKUP($H1960,'Gen F Rev'!$A:$M,15,FALSE),0)</f>
        <v>0</v>
      </c>
      <c r="J1960" s="34">
        <f>IFERROR(VLOOKUP($H1960,'Gen F Rev'!$A:$M,16,FALSE),0)</f>
        <v>0</v>
      </c>
      <c r="K1960" s="42">
        <f>IFERROR(VLOOKUP($H1960,'Gen F Rev'!$A:$M,17,FALSE),0)</f>
        <v>0</v>
      </c>
      <c r="L1960" s="34">
        <f>IFERROR(VLOOKUP($H1960,'Gen F Exp'!$A:$E,15,FALSE),0)</f>
        <v>0</v>
      </c>
      <c r="M1960" s="34">
        <f>IFERROR(VLOOKUP($H1960,'Gen F Exp'!$A:$E,16,FALSE),0)</f>
        <v>0</v>
      </c>
      <c r="N1960" s="42">
        <f>IFERROR(VLOOKUP($H1960,'Gen F Exp'!$A:$E,17,FALSE),0)</f>
        <v>0</v>
      </c>
      <c r="O1960" s="34">
        <f>IFERROR(VLOOKUP($H1960,'Water F Rev'!$A:$L,15,FALSE),0)</f>
        <v>0</v>
      </c>
      <c r="P1960" s="34">
        <f>IFERROR(VLOOKUP($H1960,'Water F Rev'!$A:$L,16,FALSE),0)</f>
        <v>0</v>
      </c>
      <c r="Q1960" s="42">
        <f>IFERROR(VLOOKUP($H1960,'Water F Rev'!$A:$L,17,FALSE),0)</f>
        <v>0</v>
      </c>
      <c r="R1960" s="34">
        <f>IFERROR(VLOOKUP($H1960,'Water F Exp'!$A:$K,15,FALSE),0)</f>
        <v>0</v>
      </c>
      <c r="S1960" s="34">
        <f>IFERROR(VLOOKUP($H1960,'Water F Exp'!$A:$K,16,FALSE),0)</f>
        <v>0</v>
      </c>
      <c r="T1960" s="42">
        <f>IFERROR(VLOOKUP($H1960,'Water F Exp'!$A:$K,17,FALSE),0)</f>
        <v>0</v>
      </c>
      <c r="U1960" s="34">
        <f ca="1">IFERROR(VLOOKUP($H1960,'Sewer F Rev'!$A:$E,15,FALSE),0)</f>
        <v>0</v>
      </c>
      <c r="V1960" s="34">
        <f ca="1">IFERROR(VLOOKUP($H1960,'Sewer F Rev'!$A:$E,16,FALSE),0)</f>
        <v>0</v>
      </c>
      <c r="W1960" s="42">
        <f ca="1">IFERROR(VLOOKUP($H1960,'Sewer F Rev'!$A:$E,17,FALSE),0)</f>
        <v>0</v>
      </c>
      <c r="X1960" s="34">
        <f>IFERROR(VLOOKUP($H1960,'Sewer F Exp'!$A:$B,15,FALSE),0)</f>
        <v>0</v>
      </c>
      <c r="Y1960" s="34">
        <f>IFERROR(VLOOKUP($H1960,'Sewer F Exp'!$A:$B,16,FALSE),0)</f>
        <v>0</v>
      </c>
      <c r="Z1960" s="42">
        <f>IFERROR(VLOOKUP($H1960,'Sewer F Exp'!$A:$B,17,FALSE),0)</f>
        <v>0</v>
      </c>
      <c r="AA1960" s="34">
        <f>IFERROR(VLOOKUP($H1960,'Refuse F Rev'!$A:$E,15,FALSE),0)</f>
        <v>0</v>
      </c>
      <c r="AB1960" s="34">
        <f>IFERROR(VLOOKUP($H1960,'Refuse F Rev'!$A:$E,16,FALSE),0)</f>
        <v>0</v>
      </c>
      <c r="AC1960" s="42">
        <f>IFERROR(VLOOKUP($H1960,'Refuse F Rev'!$A:$E,17,FALSE),0)</f>
        <v>0</v>
      </c>
      <c r="AD1960" s="34">
        <f>IFERROR(VLOOKUP($H1960,'Refuse F Exp'!$A:$E,15,FALSE),0)</f>
        <v>0</v>
      </c>
      <c r="AE1960" s="34">
        <f>IFERROR(VLOOKUP($H1960,'Refuse F Exp'!$A:$E,16,FALSE),0)</f>
        <v>0</v>
      </c>
      <c r="AF1960" s="42">
        <f>IFERROR(VLOOKUP($H1960,'Refuse F Exp'!$A:$E,17,FALSE),0)</f>
        <v>0</v>
      </c>
      <c r="AG1960" s="34">
        <f>IFERROR(VLOOKUP($H1960,#REF!,10,FALSE),0)</f>
        <v>0</v>
      </c>
      <c r="AH1960" s="34">
        <f>IFERROR(VLOOKUP($H1960,#REF!,11,FALSE),0)</f>
        <v>0</v>
      </c>
      <c r="AI1960" s="42">
        <f>IFERROR(VLOOKUP($H1960,#REF!,12,FALSE),0)</f>
        <v>0</v>
      </c>
      <c r="AJ1960" s="34">
        <f>IFERROR(VLOOKUP($H1960,#REF!,10,FALSE),0)</f>
        <v>0</v>
      </c>
      <c r="AK1960" s="34">
        <f>IFERROR(VLOOKUP($H1960,#REF!,11,FALSE),0)</f>
        <v>0</v>
      </c>
      <c r="AL1960" s="42">
        <f>IFERROR(VLOOKUP($H1960,#REF!,12,FALSE),0)</f>
        <v>0</v>
      </c>
      <c r="AM1960" s="34">
        <f>IFERROR(VLOOKUP($H1960,#REF!,10,FALSE),0)</f>
        <v>0</v>
      </c>
      <c r="AN1960" s="34">
        <f>IFERROR(VLOOKUP($H1960,#REF!,11,FALSE),0)</f>
        <v>0</v>
      </c>
      <c r="AO1960" s="42">
        <f>IFERROR(VLOOKUP($H1960,#REF!,12,FALSE),0)</f>
        <v>0</v>
      </c>
      <c r="AP1960" s="34">
        <f>IFERROR(VLOOKUP($H1960,#REF!,10,FALSE),0)</f>
        <v>0</v>
      </c>
      <c r="AQ1960" s="34">
        <f>IFERROR(VLOOKUP($H1960,#REF!,11,FALSE),0)</f>
        <v>0</v>
      </c>
      <c r="AR1960" s="42">
        <f>IFERROR(VLOOKUP($H1960,#REF!,12,FALSE),0)</f>
        <v>0</v>
      </c>
      <c r="AS1960" s="34">
        <f>IFERROR(VLOOKUP($H1960,#REF!,13,FALSE),0)</f>
        <v>0</v>
      </c>
      <c r="AT1960" s="34">
        <f>IFERROR(VLOOKUP($H1960,#REF!,14,FALSE),0)</f>
        <v>0</v>
      </c>
      <c r="AU1960" s="42">
        <f>IFERROR(VLOOKUP($H1960,#REF!,15,FALSE),0)</f>
        <v>0</v>
      </c>
      <c r="AV1960" s="34">
        <f>IFERROR(VLOOKUP($H1960,#REF!,15,FALSE),0)</f>
        <v>0</v>
      </c>
      <c r="AW1960" s="34">
        <f>IFERROR(VLOOKUP($H1960,#REF!,16,FALSE),0)</f>
        <v>0</v>
      </c>
      <c r="AX1960" s="42">
        <f>IFERROR(VLOOKUP($H1960,#REF!,17,FALSE),0)</f>
        <v>0</v>
      </c>
    </row>
    <row r="1961" spans="1:50" x14ac:dyDescent="0.3">
      <c r="A1961" s="33" t="str">
        <f t="shared" si="120"/>
        <v>0</v>
      </c>
      <c r="B1961" s="33">
        <f>+'R&amp;E EXPORT'!B1760</f>
        <v>0</v>
      </c>
      <c r="C1961" t="str">
        <f>IFERROR(VLOOKUP(A1961,'MCSJ Export'!A:C,3,FALSE),"")</f>
        <v/>
      </c>
      <c r="D1961" s="37">
        <f t="shared" ca="1" si="121"/>
        <v>0</v>
      </c>
      <c r="E1961" s="37">
        <f t="shared" ca="1" si="122"/>
        <v>0</v>
      </c>
      <c r="F1961" s="37">
        <f t="shared" ca="1" si="123"/>
        <v>0</v>
      </c>
      <c r="G1961" s="37"/>
      <c r="H1961" s="33">
        <f>+'R&amp;E EXPORT'!A1760</f>
        <v>0</v>
      </c>
      <c r="I1961" s="34">
        <f>IFERROR(VLOOKUP($H1961,'Gen F Rev'!$A:$M,15,FALSE),0)</f>
        <v>0</v>
      </c>
      <c r="J1961" s="34">
        <f>IFERROR(VLOOKUP($H1961,'Gen F Rev'!$A:$M,16,FALSE),0)</f>
        <v>0</v>
      </c>
      <c r="K1961" s="42">
        <f>IFERROR(VLOOKUP($H1961,'Gen F Rev'!$A:$M,17,FALSE),0)</f>
        <v>0</v>
      </c>
      <c r="L1961" s="34">
        <f>IFERROR(VLOOKUP($H1961,'Gen F Exp'!$A:$E,15,FALSE),0)</f>
        <v>0</v>
      </c>
      <c r="M1961" s="34">
        <f>IFERROR(VLOOKUP($H1961,'Gen F Exp'!$A:$E,16,FALSE),0)</f>
        <v>0</v>
      </c>
      <c r="N1961" s="42">
        <f>IFERROR(VLOOKUP($H1961,'Gen F Exp'!$A:$E,17,FALSE),0)</f>
        <v>0</v>
      </c>
      <c r="O1961" s="34">
        <f>IFERROR(VLOOKUP($H1961,'Water F Rev'!$A:$L,15,FALSE),0)</f>
        <v>0</v>
      </c>
      <c r="P1961" s="34">
        <f>IFERROR(VLOOKUP($H1961,'Water F Rev'!$A:$L,16,FALSE),0)</f>
        <v>0</v>
      </c>
      <c r="Q1961" s="42">
        <f>IFERROR(VLOOKUP($H1961,'Water F Rev'!$A:$L,17,FALSE),0)</f>
        <v>0</v>
      </c>
      <c r="R1961" s="34">
        <f>IFERROR(VLOOKUP($H1961,'Water F Exp'!$A:$K,15,FALSE),0)</f>
        <v>0</v>
      </c>
      <c r="S1961" s="34">
        <f>IFERROR(VLOOKUP($H1961,'Water F Exp'!$A:$K,16,FALSE),0)</f>
        <v>0</v>
      </c>
      <c r="T1961" s="42">
        <f>IFERROR(VLOOKUP($H1961,'Water F Exp'!$A:$K,17,FALSE),0)</f>
        <v>0</v>
      </c>
      <c r="U1961" s="34">
        <f ca="1">IFERROR(VLOOKUP($H1961,'Sewer F Rev'!$A:$E,15,FALSE),0)</f>
        <v>0</v>
      </c>
      <c r="V1961" s="34">
        <f ca="1">IFERROR(VLOOKUP($H1961,'Sewer F Rev'!$A:$E,16,FALSE),0)</f>
        <v>0</v>
      </c>
      <c r="W1961" s="42">
        <f ca="1">IFERROR(VLOOKUP($H1961,'Sewer F Rev'!$A:$E,17,FALSE),0)</f>
        <v>0</v>
      </c>
      <c r="X1961" s="34">
        <f>IFERROR(VLOOKUP($H1961,'Sewer F Exp'!$A:$B,15,FALSE),0)</f>
        <v>0</v>
      </c>
      <c r="Y1961" s="34">
        <f>IFERROR(VLOOKUP($H1961,'Sewer F Exp'!$A:$B,16,FALSE),0)</f>
        <v>0</v>
      </c>
      <c r="Z1961" s="42">
        <f>IFERROR(VLOOKUP($H1961,'Sewer F Exp'!$A:$B,17,FALSE),0)</f>
        <v>0</v>
      </c>
      <c r="AA1961" s="34">
        <f>IFERROR(VLOOKUP($H1961,'Refuse F Rev'!$A:$E,15,FALSE),0)</f>
        <v>0</v>
      </c>
      <c r="AB1961" s="34">
        <f>IFERROR(VLOOKUP($H1961,'Refuse F Rev'!$A:$E,16,FALSE),0)</f>
        <v>0</v>
      </c>
      <c r="AC1961" s="42">
        <f>IFERROR(VLOOKUP($H1961,'Refuse F Rev'!$A:$E,17,FALSE),0)</f>
        <v>0</v>
      </c>
      <c r="AD1961" s="34">
        <f>IFERROR(VLOOKUP($H1961,'Refuse F Exp'!$A:$E,15,FALSE),0)</f>
        <v>0</v>
      </c>
      <c r="AE1961" s="34">
        <f>IFERROR(VLOOKUP($H1961,'Refuse F Exp'!$A:$E,16,FALSE),0)</f>
        <v>0</v>
      </c>
      <c r="AF1961" s="42">
        <f>IFERROR(VLOOKUP($H1961,'Refuse F Exp'!$A:$E,17,FALSE),0)</f>
        <v>0</v>
      </c>
      <c r="AG1961" s="34">
        <f>IFERROR(VLOOKUP($H1961,#REF!,10,FALSE),0)</f>
        <v>0</v>
      </c>
      <c r="AH1961" s="34">
        <f>IFERROR(VLOOKUP($H1961,#REF!,11,FALSE),0)</f>
        <v>0</v>
      </c>
      <c r="AI1961" s="42">
        <f>IFERROR(VLOOKUP($H1961,#REF!,12,FALSE),0)</f>
        <v>0</v>
      </c>
      <c r="AJ1961" s="34">
        <f>IFERROR(VLOOKUP($H1961,#REF!,10,FALSE),0)</f>
        <v>0</v>
      </c>
      <c r="AK1961" s="34">
        <f>IFERROR(VLOOKUP($H1961,#REF!,11,FALSE),0)</f>
        <v>0</v>
      </c>
      <c r="AL1961" s="42">
        <f>IFERROR(VLOOKUP($H1961,#REF!,12,FALSE),0)</f>
        <v>0</v>
      </c>
      <c r="AM1961" s="34">
        <f>IFERROR(VLOOKUP($H1961,#REF!,10,FALSE),0)</f>
        <v>0</v>
      </c>
      <c r="AN1961" s="34">
        <f>IFERROR(VLOOKUP($H1961,#REF!,11,FALSE),0)</f>
        <v>0</v>
      </c>
      <c r="AO1961" s="42">
        <f>IFERROR(VLOOKUP($H1961,#REF!,12,FALSE),0)</f>
        <v>0</v>
      </c>
      <c r="AP1961" s="34">
        <f>IFERROR(VLOOKUP($H1961,#REF!,10,FALSE),0)</f>
        <v>0</v>
      </c>
      <c r="AQ1961" s="34">
        <f>IFERROR(VLOOKUP($H1961,#REF!,11,FALSE),0)</f>
        <v>0</v>
      </c>
      <c r="AR1961" s="42">
        <f>IFERROR(VLOOKUP($H1961,#REF!,12,FALSE),0)</f>
        <v>0</v>
      </c>
      <c r="AS1961" s="34">
        <f>IFERROR(VLOOKUP($H1961,#REF!,13,FALSE),0)</f>
        <v>0</v>
      </c>
      <c r="AT1961" s="34">
        <f>IFERROR(VLOOKUP($H1961,#REF!,14,FALSE),0)</f>
        <v>0</v>
      </c>
      <c r="AU1961" s="42">
        <f>IFERROR(VLOOKUP($H1961,#REF!,15,FALSE),0)</f>
        <v>0</v>
      </c>
      <c r="AV1961" s="34">
        <f>IFERROR(VLOOKUP($H1961,#REF!,15,FALSE),0)</f>
        <v>0</v>
      </c>
      <c r="AW1961" s="34">
        <f>IFERROR(VLOOKUP($H1961,#REF!,16,FALSE),0)</f>
        <v>0</v>
      </c>
      <c r="AX1961" s="42">
        <f>IFERROR(VLOOKUP($H1961,#REF!,17,FALSE),0)</f>
        <v>0</v>
      </c>
    </row>
    <row r="1962" spans="1:50" x14ac:dyDescent="0.3">
      <c r="A1962" s="33" t="str">
        <f t="shared" si="120"/>
        <v>0</v>
      </c>
      <c r="B1962" s="33">
        <f>+'R&amp;E EXPORT'!B1761</f>
        <v>0</v>
      </c>
      <c r="C1962" t="str">
        <f>IFERROR(VLOOKUP(A1962,'MCSJ Export'!A:C,3,FALSE),"")</f>
        <v/>
      </c>
      <c r="D1962" s="37">
        <f t="shared" ca="1" si="121"/>
        <v>0</v>
      </c>
      <c r="E1962" s="37">
        <f t="shared" ca="1" si="122"/>
        <v>0</v>
      </c>
      <c r="F1962" s="37">
        <f t="shared" ca="1" si="123"/>
        <v>0</v>
      </c>
      <c r="G1962" s="37"/>
      <c r="H1962" s="33">
        <f>+'R&amp;E EXPORT'!A1761</f>
        <v>0</v>
      </c>
      <c r="I1962" s="34">
        <f>IFERROR(VLOOKUP($H1962,'Gen F Rev'!$A:$M,15,FALSE),0)</f>
        <v>0</v>
      </c>
      <c r="J1962" s="34">
        <f>IFERROR(VLOOKUP($H1962,'Gen F Rev'!$A:$M,16,FALSE),0)</f>
        <v>0</v>
      </c>
      <c r="K1962" s="42">
        <f>IFERROR(VLOOKUP($H1962,'Gen F Rev'!$A:$M,17,FALSE),0)</f>
        <v>0</v>
      </c>
      <c r="L1962" s="34">
        <f>IFERROR(VLOOKUP($H1962,'Gen F Exp'!$A:$E,15,FALSE),0)</f>
        <v>0</v>
      </c>
      <c r="M1962" s="34">
        <f>IFERROR(VLOOKUP($H1962,'Gen F Exp'!$A:$E,16,FALSE),0)</f>
        <v>0</v>
      </c>
      <c r="N1962" s="42">
        <f>IFERROR(VLOOKUP($H1962,'Gen F Exp'!$A:$E,17,FALSE),0)</f>
        <v>0</v>
      </c>
      <c r="O1962" s="34">
        <f>IFERROR(VLOOKUP($H1962,'Water F Rev'!$A:$L,15,FALSE),0)</f>
        <v>0</v>
      </c>
      <c r="P1962" s="34">
        <f>IFERROR(VLOOKUP($H1962,'Water F Rev'!$A:$L,16,FALSE),0)</f>
        <v>0</v>
      </c>
      <c r="Q1962" s="42">
        <f>IFERROR(VLOOKUP($H1962,'Water F Rev'!$A:$L,17,FALSE),0)</f>
        <v>0</v>
      </c>
      <c r="R1962" s="34">
        <f>IFERROR(VLOOKUP($H1962,'Water F Exp'!$A:$K,15,FALSE),0)</f>
        <v>0</v>
      </c>
      <c r="S1962" s="34">
        <f>IFERROR(VLOOKUP($H1962,'Water F Exp'!$A:$K,16,FALSE),0)</f>
        <v>0</v>
      </c>
      <c r="T1962" s="42">
        <f>IFERROR(VLOOKUP($H1962,'Water F Exp'!$A:$K,17,FALSE),0)</f>
        <v>0</v>
      </c>
      <c r="U1962" s="34">
        <f ca="1">IFERROR(VLOOKUP($H1962,'Sewer F Rev'!$A:$E,15,FALSE),0)</f>
        <v>0</v>
      </c>
      <c r="V1962" s="34">
        <f ca="1">IFERROR(VLOOKUP($H1962,'Sewer F Rev'!$A:$E,16,FALSE),0)</f>
        <v>0</v>
      </c>
      <c r="W1962" s="42">
        <f ca="1">IFERROR(VLOOKUP($H1962,'Sewer F Rev'!$A:$E,17,FALSE),0)</f>
        <v>0</v>
      </c>
      <c r="X1962" s="34">
        <f>IFERROR(VLOOKUP($H1962,'Sewer F Exp'!$A:$B,15,FALSE),0)</f>
        <v>0</v>
      </c>
      <c r="Y1962" s="34">
        <f>IFERROR(VLOOKUP($H1962,'Sewer F Exp'!$A:$B,16,FALSE),0)</f>
        <v>0</v>
      </c>
      <c r="Z1962" s="42">
        <f>IFERROR(VLOOKUP($H1962,'Sewer F Exp'!$A:$B,17,FALSE),0)</f>
        <v>0</v>
      </c>
      <c r="AA1962" s="34">
        <f>IFERROR(VLOOKUP($H1962,'Refuse F Rev'!$A:$E,15,FALSE),0)</f>
        <v>0</v>
      </c>
      <c r="AB1962" s="34">
        <f>IFERROR(VLOOKUP($H1962,'Refuse F Rev'!$A:$E,16,FALSE),0)</f>
        <v>0</v>
      </c>
      <c r="AC1962" s="42">
        <f>IFERROR(VLOOKUP($H1962,'Refuse F Rev'!$A:$E,17,FALSE),0)</f>
        <v>0</v>
      </c>
      <c r="AD1962" s="34">
        <f>IFERROR(VLOOKUP($H1962,'Refuse F Exp'!$A:$E,15,FALSE),0)</f>
        <v>0</v>
      </c>
      <c r="AE1962" s="34">
        <f>IFERROR(VLOOKUP($H1962,'Refuse F Exp'!$A:$E,16,FALSE),0)</f>
        <v>0</v>
      </c>
      <c r="AF1962" s="42">
        <f>IFERROR(VLOOKUP($H1962,'Refuse F Exp'!$A:$E,17,FALSE),0)</f>
        <v>0</v>
      </c>
      <c r="AG1962" s="34">
        <f>IFERROR(VLOOKUP($H1962,#REF!,10,FALSE),0)</f>
        <v>0</v>
      </c>
      <c r="AH1962" s="34">
        <f>IFERROR(VLOOKUP($H1962,#REF!,11,FALSE),0)</f>
        <v>0</v>
      </c>
      <c r="AI1962" s="42">
        <f>IFERROR(VLOOKUP($H1962,#REF!,12,FALSE),0)</f>
        <v>0</v>
      </c>
      <c r="AJ1962" s="34">
        <f>IFERROR(VLOOKUP($H1962,#REF!,10,FALSE),0)</f>
        <v>0</v>
      </c>
      <c r="AK1962" s="34">
        <f>IFERROR(VLOOKUP($H1962,#REF!,11,FALSE),0)</f>
        <v>0</v>
      </c>
      <c r="AL1962" s="42">
        <f>IFERROR(VLOOKUP($H1962,#REF!,12,FALSE),0)</f>
        <v>0</v>
      </c>
      <c r="AM1962" s="34">
        <f>IFERROR(VLOOKUP($H1962,#REF!,10,FALSE),0)</f>
        <v>0</v>
      </c>
      <c r="AN1962" s="34">
        <f>IFERROR(VLOOKUP($H1962,#REF!,11,FALSE),0)</f>
        <v>0</v>
      </c>
      <c r="AO1962" s="42">
        <f>IFERROR(VLOOKUP($H1962,#REF!,12,FALSE),0)</f>
        <v>0</v>
      </c>
      <c r="AP1962" s="34">
        <f>IFERROR(VLOOKUP($H1962,#REF!,10,FALSE),0)</f>
        <v>0</v>
      </c>
      <c r="AQ1962" s="34">
        <f>IFERROR(VLOOKUP($H1962,#REF!,11,FALSE),0)</f>
        <v>0</v>
      </c>
      <c r="AR1962" s="42">
        <f>IFERROR(VLOOKUP($H1962,#REF!,12,FALSE),0)</f>
        <v>0</v>
      </c>
      <c r="AS1962" s="34">
        <f>IFERROR(VLOOKUP($H1962,#REF!,13,FALSE),0)</f>
        <v>0</v>
      </c>
      <c r="AT1962" s="34">
        <f>IFERROR(VLOOKUP($H1962,#REF!,14,FALSE),0)</f>
        <v>0</v>
      </c>
      <c r="AU1962" s="42">
        <f>IFERROR(VLOOKUP($H1962,#REF!,15,FALSE),0)</f>
        <v>0</v>
      </c>
      <c r="AV1962" s="34">
        <f>IFERROR(VLOOKUP($H1962,#REF!,15,FALSE),0)</f>
        <v>0</v>
      </c>
      <c r="AW1962" s="34">
        <f>IFERROR(VLOOKUP($H1962,#REF!,16,FALSE),0)</f>
        <v>0</v>
      </c>
      <c r="AX1962" s="42">
        <f>IFERROR(VLOOKUP($H1962,#REF!,17,FALSE),0)</f>
        <v>0</v>
      </c>
    </row>
    <row r="1963" spans="1:50" x14ac:dyDescent="0.3">
      <c r="A1963" s="33" t="str">
        <f t="shared" si="120"/>
        <v>0</v>
      </c>
      <c r="B1963" s="33">
        <f>+'R&amp;E EXPORT'!B1762</f>
        <v>0</v>
      </c>
      <c r="C1963" t="str">
        <f>IFERROR(VLOOKUP(A1963,'MCSJ Export'!A:C,3,FALSE),"")</f>
        <v/>
      </c>
      <c r="D1963" s="37">
        <f t="shared" ca="1" si="121"/>
        <v>0</v>
      </c>
      <c r="E1963" s="37">
        <f t="shared" ca="1" si="122"/>
        <v>0</v>
      </c>
      <c r="F1963" s="37">
        <f t="shared" ca="1" si="123"/>
        <v>0</v>
      </c>
      <c r="G1963" s="37"/>
      <c r="H1963" s="33">
        <f>+'R&amp;E EXPORT'!A1762</f>
        <v>0</v>
      </c>
      <c r="I1963" s="34">
        <f>IFERROR(VLOOKUP($H1963,'Gen F Rev'!$A:$M,15,FALSE),0)</f>
        <v>0</v>
      </c>
      <c r="J1963" s="34">
        <f>IFERROR(VLOOKUP($H1963,'Gen F Rev'!$A:$M,16,FALSE),0)</f>
        <v>0</v>
      </c>
      <c r="K1963" s="42">
        <f>IFERROR(VLOOKUP($H1963,'Gen F Rev'!$A:$M,17,FALSE),0)</f>
        <v>0</v>
      </c>
      <c r="L1963" s="34">
        <f>IFERROR(VLOOKUP($H1963,'Gen F Exp'!$A:$E,15,FALSE),0)</f>
        <v>0</v>
      </c>
      <c r="M1963" s="34">
        <f>IFERROR(VLOOKUP($H1963,'Gen F Exp'!$A:$E,16,FALSE),0)</f>
        <v>0</v>
      </c>
      <c r="N1963" s="42">
        <f>IFERROR(VLOOKUP($H1963,'Gen F Exp'!$A:$E,17,FALSE),0)</f>
        <v>0</v>
      </c>
      <c r="O1963" s="34">
        <f>IFERROR(VLOOKUP($H1963,'Water F Rev'!$A:$L,15,FALSE),0)</f>
        <v>0</v>
      </c>
      <c r="P1963" s="34">
        <f>IFERROR(VLOOKUP($H1963,'Water F Rev'!$A:$L,16,FALSE),0)</f>
        <v>0</v>
      </c>
      <c r="Q1963" s="42">
        <f>IFERROR(VLOOKUP($H1963,'Water F Rev'!$A:$L,17,FALSE),0)</f>
        <v>0</v>
      </c>
      <c r="R1963" s="34">
        <f>IFERROR(VLOOKUP($H1963,'Water F Exp'!$A:$K,15,FALSE),0)</f>
        <v>0</v>
      </c>
      <c r="S1963" s="34">
        <f>IFERROR(VLOOKUP($H1963,'Water F Exp'!$A:$K,16,FALSE),0)</f>
        <v>0</v>
      </c>
      <c r="T1963" s="42">
        <f>IFERROR(VLOOKUP($H1963,'Water F Exp'!$A:$K,17,FALSE),0)</f>
        <v>0</v>
      </c>
      <c r="U1963" s="34">
        <f ca="1">IFERROR(VLOOKUP($H1963,'Sewer F Rev'!$A:$E,15,FALSE),0)</f>
        <v>0</v>
      </c>
      <c r="V1963" s="34">
        <f ca="1">IFERROR(VLOOKUP($H1963,'Sewer F Rev'!$A:$E,16,FALSE),0)</f>
        <v>0</v>
      </c>
      <c r="W1963" s="42">
        <f ca="1">IFERROR(VLOOKUP($H1963,'Sewer F Rev'!$A:$E,17,FALSE),0)</f>
        <v>0</v>
      </c>
      <c r="X1963" s="34">
        <f>IFERROR(VLOOKUP($H1963,'Sewer F Exp'!$A:$B,15,FALSE),0)</f>
        <v>0</v>
      </c>
      <c r="Y1963" s="34">
        <f>IFERROR(VLOOKUP($H1963,'Sewer F Exp'!$A:$B,16,FALSE),0)</f>
        <v>0</v>
      </c>
      <c r="Z1963" s="42">
        <f>IFERROR(VLOOKUP($H1963,'Sewer F Exp'!$A:$B,17,FALSE),0)</f>
        <v>0</v>
      </c>
      <c r="AA1963" s="34">
        <f>IFERROR(VLOOKUP($H1963,'Refuse F Rev'!$A:$E,15,FALSE),0)</f>
        <v>0</v>
      </c>
      <c r="AB1963" s="34">
        <f>IFERROR(VLOOKUP($H1963,'Refuse F Rev'!$A:$E,16,FALSE),0)</f>
        <v>0</v>
      </c>
      <c r="AC1963" s="42">
        <f>IFERROR(VLOOKUP($H1963,'Refuse F Rev'!$A:$E,17,FALSE),0)</f>
        <v>0</v>
      </c>
      <c r="AD1963" s="34">
        <f>IFERROR(VLOOKUP($H1963,'Refuse F Exp'!$A:$E,15,FALSE),0)</f>
        <v>0</v>
      </c>
      <c r="AE1963" s="34">
        <f>IFERROR(VLOOKUP($H1963,'Refuse F Exp'!$A:$E,16,FALSE),0)</f>
        <v>0</v>
      </c>
      <c r="AF1963" s="42">
        <f>IFERROR(VLOOKUP($H1963,'Refuse F Exp'!$A:$E,17,FALSE),0)</f>
        <v>0</v>
      </c>
      <c r="AG1963" s="34">
        <f>IFERROR(VLOOKUP($H1963,#REF!,10,FALSE),0)</f>
        <v>0</v>
      </c>
      <c r="AH1963" s="34">
        <f>IFERROR(VLOOKUP($H1963,#REF!,11,FALSE),0)</f>
        <v>0</v>
      </c>
      <c r="AI1963" s="42">
        <f>IFERROR(VLOOKUP($H1963,#REF!,12,FALSE),0)</f>
        <v>0</v>
      </c>
      <c r="AJ1963" s="34">
        <f>IFERROR(VLOOKUP($H1963,#REF!,10,FALSE),0)</f>
        <v>0</v>
      </c>
      <c r="AK1963" s="34">
        <f>IFERROR(VLOOKUP($H1963,#REF!,11,FALSE),0)</f>
        <v>0</v>
      </c>
      <c r="AL1963" s="42">
        <f>IFERROR(VLOOKUP($H1963,#REF!,12,FALSE),0)</f>
        <v>0</v>
      </c>
      <c r="AM1963" s="34">
        <f>IFERROR(VLOOKUP($H1963,#REF!,10,FALSE),0)</f>
        <v>0</v>
      </c>
      <c r="AN1963" s="34">
        <f>IFERROR(VLOOKUP($H1963,#REF!,11,FALSE),0)</f>
        <v>0</v>
      </c>
      <c r="AO1963" s="42">
        <f>IFERROR(VLOOKUP($H1963,#REF!,12,FALSE),0)</f>
        <v>0</v>
      </c>
      <c r="AP1963" s="34">
        <f>IFERROR(VLOOKUP($H1963,#REF!,10,FALSE),0)</f>
        <v>0</v>
      </c>
      <c r="AQ1963" s="34">
        <f>IFERROR(VLOOKUP($H1963,#REF!,11,FALSE),0)</f>
        <v>0</v>
      </c>
      <c r="AR1963" s="42">
        <f>IFERROR(VLOOKUP($H1963,#REF!,12,FALSE),0)</f>
        <v>0</v>
      </c>
      <c r="AS1963" s="34">
        <f>IFERROR(VLOOKUP($H1963,#REF!,13,FALSE),0)</f>
        <v>0</v>
      </c>
      <c r="AT1963" s="34">
        <f>IFERROR(VLOOKUP($H1963,#REF!,14,FALSE),0)</f>
        <v>0</v>
      </c>
      <c r="AU1963" s="42">
        <f>IFERROR(VLOOKUP($H1963,#REF!,15,FALSE),0)</f>
        <v>0</v>
      </c>
      <c r="AV1963" s="34">
        <f>IFERROR(VLOOKUP($H1963,#REF!,15,FALSE),0)</f>
        <v>0</v>
      </c>
      <c r="AW1963" s="34">
        <f>IFERROR(VLOOKUP($H1963,#REF!,16,FALSE),0)</f>
        <v>0</v>
      </c>
      <c r="AX1963" s="42">
        <f>IFERROR(VLOOKUP($H1963,#REF!,17,FALSE),0)</f>
        <v>0</v>
      </c>
    </row>
    <row r="1964" spans="1:50" x14ac:dyDescent="0.3">
      <c r="A1964" s="33" t="str">
        <f t="shared" si="120"/>
        <v>0</v>
      </c>
      <c r="B1964" s="33">
        <f>+'R&amp;E EXPORT'!B1763</f>
        <v>0</v>
      </c>
      <c r="C1964" t="str">
        <f>IFERROR(VLOOKUP(A1964,'MCSJ Export'!A:C,3,FALSE),"")</f>
        <v/>
      </c>
      <c r="D1964" s="37">
        <f t="shared" ca="1" si="121"/>
        <v>0</v>
      </c>
      <c r="E1964" s="37">
        <f t="shared" ca="1" si="122"/>
        <v>0</v>
      </c>
      <c r="F1964" s="37">
        <f t="shared" ca="1" si="123"/>
        <v>0</v>
      </c>
      <c r="G1964" s="37"/>
      <c r="H1964" s="33">
        <f>+'R&amp;E EXPORT'!A1763</f>
        <v>0</v>
      </c>
      <c r="I1964" s="34">
        <f>IFERROR(VLOOKUP($H1964,'Gen F Rev'!$A:$M,15,FALSE),0)</f>
        <v>0</v>
      </c>
      <c r="J1964" s="34">
        <f>IFERROR(VLOOKUP($H1964,'Gen F Rev'!$A:$M,16,FALSE),0)</f>
        <v>0</v>
      </c>
      <c r="K1964" s="42">
        <f>IFERROR(VLOOKUP($H1964,'Gen F Rev'!$A:$M,17,FALSE),0)</f>
        <v>0</v>
      </c>
      <c r="L1964" s="34">
        <f>IFERROR(VLOOKUP($H1964,'Gen F Exp'!$A:$E,15,FALSE),0)</f>
        <v>0</v>
      </c>
      <c r="M1964" s="34">
        <f>IFERROR(VLOOKUP($H1964,'Gen F Exp'!$A:$E,16,FALSE),0)</f>
        <v>0</v>
      </c>
      <c r="N1964" s="42">
        <f>IFERROR(VLOOKUP($H1964,'Gen F Exp'!$A:$E,17,FALSE),0)</f>
        <v>0</v>
      </c>
      <c r="O1964" s="34">
        <f>IFERROR(VLOOKUP($H1964,'Water F Rev'!$A:$L,15,FALSE),0)</f>
        <v>0</v>
      </c>
      <c r="P1964" s="34">
        <f>IFERROR(VLOOKUP($H1964,'Water F Rev'!$A:$L,16,FALSE),0)</f>
        <v>0</v>
      </c>
      <c r="Q1964" s="42">
        <f>IFERROR(VLOOKUP($H1964,'Water F Rev'!$A:$L,17,FALSE),0)</f>
        <v>0</v>
      </c>
      <c r="R1964" s="34">
        <f>IFERROR(VLOOKUP($H1964,'Water F Exp'!$A:$K,15,FALSE),0)</f>
        <v>0</v>
      </c>
      <c r="S1964" s="34">
        <f>IFERROR(VLOOKUP($H1964,'Water F Exp'!$A:$K,16,FALSE),0)</f>
        <v>0</v>
      </c>
      <c r="T1964" s="42">
        <f>IFERROR(VLOOKUP($H1964,'Water F Exp'!$A:$K,17,FALSE),0)</f>
        <v>0</v>
      </c>
      <c r="U1964" s="34">
        <f ca="1">IFERROR(VLOOKUP($H1964,'Sewer F Rev'!$A:$E,15,FALSE),0)</f>
        <v>0</v>
      </c>
      <c r="V1964" s="34">
        <f ca="1">IFERROR(VLOOKUP($H1964,'Sewer F Rev'!$A:$E,16,FALSE),0)</f>
        <v>0</v>
      </c>
      <c r="W1964" s="42">
        <f ca="1">IFERROR(VLOOKUP($H1964,'Sewer F Rev'!$A:$E,17,FALSE),0)</f>
        <v>0</v>
      </c>
      <c r="X1964" s="34">
        <f>IFERROR(VLOOKUP($H1964,'Sewer F Exp'!$A:$B,15,FALSE),0)</f>
        <v>0</v>
      </c>
      <c r="Y1964" s="34">
        <f>IFERROR(VLOOKUP($H1964,'Sewer F Exp'!$A:$B,16,FALSE),0)</f>
        <v>0</v>
      </c>
      <c r="Z1964" s="42">
        <f>IFERROR(VLOOKUP($H1964,'Sewer F Exp'!$A:$B,17,FALSE),0)</f>
        <v>0</v>
      </c>
      <c r="AA1964" s="34">
        <f>IFERROR(VLOOKUP($H1964,'Refuse F Rev'!$A:$E,15,FALSE),0)</f>
        <v>0</v>
      </c>
      <c r="AB1964" s="34">
        <f>IFERROR(VLOOKUP($H1964,'Refuse F Rev'!$A:$E,16,FALSE),0)</f>
        <v>0</v>
      </c>
      <c r="AC1964" s="42">
        <f>IFERROR(VLOOKUP($H1964,'Refuse F Rev'!$A:$E,17,FALSE),0)</f>
        <v>0</v>
      </c>
      <c r="AD1964" s="34">
        <f>IFERROR(VLOOKUP($H1964,'Refuse F Exp'!$A:$E,15,FALSE),0)</f>
        <v>0</v>
      </c>
      <c r="AE1964" s="34">
        <f>IFERROR(VLOOKUP($H1964,'Refuse F Exp'!$A:$E,16,FALSE),0)</f>
        <v>0</v>
      </c>
      <c r="AF1964" s="42">
        <f>IFERROR(VLOOKUP($H1964,'Refuse F Exp'!$A:$E,17,FALSE),0)</f>
        <v>0</v>
      </c>
      <c r="AG1964" s="34">
        <f>IFERROR(VLOOKUP($H1964,#REF!,10,FALSE),0)</f>
        <v>0</v>
      </c>
      <c r="AH1964" s="34">
        <f>IFERROR(VLOOKUP($H1964,#REF!,11,FALSE),0)</f>
        <v>0</v>
      </c>
      <c r="AI1964" s="42">
        <f>IFERROR(VLOOKUP($H1964,#REF!,12,FALSE),0)</f>
        <v>0</v>
      </c>
      <c r="AJ1964" s="34">
        <f>IFERROR(VLOOKUP($H1964,#REF!,10,FALSE),0)</f>
        <v>0</v>
      </c>
      <c r="AK1964" s="34">
        <f>IFERROR(VLOOKUP($H1964,#REF!,11,FALSE),0)</f>
        <v>0</v>
      </c>
      <c r="AL1964" s="42">
        <f>IFERROR(VLOOKUP($H1964,#REF!,12,FALSE),0)</f>
        <v>0</v>
      </c>
      <c r="AM1964" s="34">
        <f>IFERROR(VLOOKUP($H1964,#REF!,10,FALSE),0)</f>
        <v>0</v>
      </c>
      <c r="AN1964" s="34">
        <f>IFERROR(VLOOKUP($H1964,#REF!,11,FALSE),0)</f>
        <v>0</v>
      </c>
      <c r="AO1964" s="42">
        <f>IFERROR(VLOOKUP($H1964,#REF!,12,FALSE),0)</f>
        <v>0</v>
      </c>
      <c r="AP1964" s="34">
        <f>IFERROR(VLOOKUP($H1964,#REF!,10,FALSE),0)</f>
        <v>0</v>
      </c>
      <c r="AQ1964" s="34">
        <f>IFERROR(VLOOKUP($H1964,#REF!,11,FALSE),0)</f>
        <v>0</v>
      </c>
      <c r="AR1964" s="42">
        <f>IFERROR(VLOOKUP($H1964,#REF!,12,FALSE),0)</f>
        <v>0</v>
      </c>
      <c r="AS1964" s="34">
        <f>IFERROR(VLOOKUP($H1964,#REF!,13,FALSE),0)</f>
        <v>0</v>
      </c>
      <c r="AT1964" s="34">
        <f>IFERROR(VLOOKUP($H1964,#REF!,14,FALSE),0)</f>
        <v>0</v>
      </c>
      <c r="AU1964" s="42">
        <f>IFERROR(VLOOKUP($H1964,#REF!,15,FALSE),0)</f>
        <v>0</v>
      </c>
      <c r="AV1964" s="34">
        <f>IFERROR(VLOOKUP($H1964,#REF!,15,FALSE),0)</f>
        <v>0</v>
      </c>
      <c r="AW1964" s="34">
        <f>IFERROR(VLOOKUP($H1964,#REF!,16,FALSE),0)</f>
        <v>0</v>
      </c>
      <c r="AX1964" s="42">
        <f>IFERROR(VLOOKUP($H1964,#REF!,17,FALSE),0)</f>
        <v>0</v>
      </c>
    </row>
    <row r="1965" spans="1:50" x14ac:dyDescent="0.3">
      <c r="A1965" s="33" t="str">
        <f t="shared" si="120"/>
        <v>0</v>
      </c>
      <c r="B1965" s="33">
        <f>+'R&amp;E EXPORT'!B1764</f>
        <v>0</v>
      </c>
      <c r="C1965" t="str">
        <f>IFERROR(VLOOKUP(A1965,'MCSJ Export'!A:C,3,FALSE),"")</f>
        <v/>
      </c>
      <c r="D1965" s="37">
        <f t="shared" ca="1" si="121"/>
        <v>0</v>
      </c>
      <c r="E1965" s="37">
        <f t="shared" ca="1" si="122"/>
        <v>0</v>
      </c>
      <c r="F1965" s="37">
        <f t="shared" ca="1" si="123"/>
        <v>0</v>
      </c>
      <c r="G1965" s="37"/>
      <c r="H1965" s="33">
        <f>+'R&amp;E EXPORT'!A1764</f>
        <v>0</v>
      </c>
      <c r="I1965" s="34">
        <f>IFERROR(VLOOKUP($H1965,'Gen F Rev'!$A:$M,15,FALSE),0)</f>
        <v>0</v>
      </c>
      <c r="J1965" s="34">
        <f>IFERROR(VLOOKUP($H1965,'Gen F Rev'!$A:$M,16,FALSE),0)</f>
        <v>0</v>
      </c>
      <c r="K1965" s="42">
        <f>IFERROR(VLOOKUP($H1965,'Gen F Rev'!$A:$M,17,FALSE),0)</f>
        <v>0</v>
      </c>
      <c r="L1965" s="34">
        <f>IFERROR(VLOOKUP($H1965,'Gen F Exp'!$A:$E,15,FALSE),0)</f>
        <v>0</v>
      </c>
      <c r="M1965" s="34">
        <f>IFERROR(VLOOKUP($H1965,'Gen F Exp'!$A:$E,16,FALSE),0)</f>
        <v>0</v>
      </c>
      <c r="N1965" s="42">
        <f>IFERROR(VLOOKUP($H1965,'Gen F Exp'!$A:$E,17,FALSE),0)</f>
        <v>0</v>
      </c>
      <c r="O1965" s="34">
        <f>IFERROR(VLOOKUP($H1965,'Water F Rev'!$A:$L,15,FALSE),0)</f>
        <v>0</v>
      </c>
      <c r="P1965" s="34">
        <f>IFERROR(VLOOKUP($H1965,'Water F Rev'!$A:$L,16,FALSE),0)</f>
        <v>0</v>
      </c>
      <c r="Q1965" s="42">
        <f>IFERROR(VLOOKUP($H1965,'Water F Rev'!$A:$L,17,FALSE),0)</f>
        <v>0</v>
      </c>
      <c r="R1965" s="34">
        <f>IFERROR(VLOOKUP($H1965,'Water F Exp'!$A:$K,15,FALSE),0)</f>
        <v>0</v>
      </c>
      <c r="S1965" s="34">
        <f>IFERROR(VLOOKUP($H1965,'Water F Exp'!$A:$K,16,FALSE),0)</f>
        <v>0</v>
      </c>
      <c r="T1965" s="42">
        <f>IFERROR(VLOOKUP($H1965,'Water F Exp'!$A:$K,17,FALSE),0)</f>
        <v>0</v>
      </c>
      <c r="U1965" s="34">
        <f ca="1">IFERROR(VLOOKUP($H1965,'Sewer F Rev'!$A:$E,15,FALSE),0)</f>
        <v>0</v>
      </c>
      <c r="V1965" s="34">
        <f ca="1">IFERROR(VLOOKUP($H1965,'Sewer F Rev'!$A:$E,16,FALSE),0)</f>
        <v>0</v>
      </c>
      <c r="W1965" s="42">
        <f ca="1">IFERROR(VLOOKUP($H1965,'Sewer F Rev'!$A:$E,17,FALSE),0)</f>
        <v>0</v>
      </c>
      <c r="X1965" s="34">
        <f>IFERROR(VLOOKUP($H1965,'Sewer F Exp'!$A:$B,15,FALSE),0)</f>
        <v>0</v>
      </c>
      <c r="Y1965" s="34">
        <f>IFERROR(VLOOKUP($H1965,'Sewer F Exp'!$A:$B,16,FALSE),0)</f>
        <v>0</v>
      </c>
      <c r="Z1965" s="42">
        <f>IFERROR(VLOOKUP($H1965,'Sewer F Exp'!$A:$B,17,FALSE),0)</f>
        <v>0</v>
      </c>
      <c r="AA1965" s="34">
        <f>IFERROR(VLOOKUP($H1965,'Refuse F Rev'!$A:$E,15,FALSE),0)</f>
        <v>0</v>
      </c>
      <c r="AB1965" s="34">
        <f>IFERROR(VLOOKUP($H1965,'Refuse F Rev'!$A:$E,16,FALSE),0)</f>
        <v>0</v>
      </c>
      <c r="AC1965" s="42">
        <f>IFERROR(VLOOKUP($H1965,'Refuse F Rev'!$A:$E,17,FALSE),0)</f>
        <v>0</v>
      </c>
      <c r="AD1965" s="34">
        <f>IFERROR(VLOOKUP($H1965,'Refuse F Exp'!$A:$E,15,FALSE),0)</f>
        <v>0</v>
      </c>
      <c r="AE1965" s="34">
        <f>IFERROR(VLOOKUP($H1965,'Refuse F Exp'!$A:$E,16,FALSE),0)</f>
        <v>0</v>
      </c>
      <c r="AF1965" s="42">
        <f>IFERROR(VLOOKUP($H1965,'Refuse F Exp'!$A:$E,17,FALSE),0)</f>
        <v>0</v>
      </c>
      <c r="AG1965" s="34">
        <f>IFERROR(VLOOKUP($H1965,#REF!,10,FALSE),0)</f>
        <v>0</v>
      </c>
      <c r="AH1965" s="34">
        <f>IFERROR(VLOOKUP($H1965,#REF!,11,FALSE),0)</f>
        <v>0</v>
      </c>
      <c r="AI1965" s="42">
        <f>IFERROR(VLOOKUP($H1965,#REF!,12,FALSE),0)</f>
        <v>0</v>
      </c>
      <c r="AJ1965" s="34">
        <f>IFERROR(VLOOKUP($H1965,#REF!,10,FALSE),0)</f>
        <v>0</v>
      </c>
      <c r="AK1965" s="34">
        <f>IFERROR(VLOOKUP($H1965,#REF!,11,FALSE),0)</f>
        <v>0</v>
      </c>
      <c r="AL1965" s="42">
        <f>IFERROR(VLOOKUP($H1965,#REF!,12,FALSE),0)</f>
        <v>0</v>
      </c>
      <c r="AM1965" s="34">
        <f>IFERROR(VLOOKUP($H1965,#REF!,10,FALSE),0)</f>
        <v>0</v>
      </c>
      <c r="AN1965" s="34">
        <f>IFERROR(VLOOKUP($H1965,#REF!,11,FALSE),0)</f>
        <v>0</v>
      </c>
      <c r="AO1965" s="42">
        <f>IFERROR(VLOOKUP($H1965,#REF!,12,FALSE),0)</f>
        <v>0</v>
      </c>
      <c r="AP1965" s="34">
        <f>IFERROR(VLOOKUP($H1965,#REF!,10,FALSE),0)</f>
        <v>0</v>
      </c>
      <c r="AQ1965" s="34">
        <f>IFERROR(VLOOKUP($H1965,#REF!,11,FALSE),0)</f>
        <v>0</v>
      </c>
      <c r="AR1965" s="42">
        <f>IFERROR(VLOOKUP($H1965,#REF!,12,FALSE),0)</f>
        <v>0</v>
      </c>
      <c r="AS1965" s="34">
        <f>IFERROR(VLOOKUP($H1965,#REF!,13,FALSE),0)</f>
        <v>0</v>
      </c>
      <c r="AT1965" s="34">
        <f>IFERROR(VLOOKUP($H1965,#REF!,14,FALSE),0)</f>
        <v>0</v>
      </c>
      <c r="AU1965" s="42">
        <f>IFERROR(VLOOKUP($H1965,#REF!,15,FALSE),0)</f>
        <v>0</v>
      </c>
      <c r="AV1965" s="34">
        <f>IFERROR(VLOOKUP($H1965,#REF!,15,FALSE),0)</f>
        <v>0</v>
      </c>
      <c r="AW1965" s="34">
        <f>IFERROR(VLOOKUP($H1965,#REF!,16,FALSE),0)</f>
        <v>0</v>
      </c>
      <c r="AX1965" s="42">
        <f>IFERROR(VLOOKUP($H1965,#REF!,17,FALSE),0)</f>
        <v>0</v>
      </c>
    </row>
    <row r="1966" spans="1:50" x14ac:dyDescent="0.3">
      <c r="A1966" s="33" t="str">
        <f t="shared" si="120"/>
        <v>0</v>
      </c>
      <c r="B1966" s="33">
        <f>+'R&amp;E EXPORT'!B1765</f>
        <v>0</v>
      </c>
      <c r="C1966" t="str">
        <f>IFERROR(VLOOKUP(A1966,'MCSJ Export'!A:C,3,FALSE),"")</f>
        <v/>
      </c>
      <c r="D1966" s="37">
        <f t="shared" ca="1" si="121"/>
        <v>0</v>
      </c>
      <c r="E1966" s="37">
        <f t="shared" ca="1" si="122"/>
        <v>0</v>
      </c>
      <c r="F1966" s="37">
        <f t="shared" ca="1" si="123"/>
        <v>0</v>
      </c>
      <c r="G1966" s="37"/>
      <c r="H1966" s="33">
        <f>+'R&amp;E EXPORT'!A1765</f>
        <v>0</v>
      </c>
      <c r="I1966" s="34">
        <f>IFERROR(VLOOKUP($H1966,'Gen F Rev'!$A:$M,15,FALSE),0)</f>
        <v>0</v>
      </c>
      <c r="J1966" s="34">
        <f>IFERROR(VLOOKUP($H1966,'Gen F Rev'!$A:$M,16,FALSE),0)</f>
        <v>0</v>
      </c>
      <c r="K1966" s="42">
        <f>IFERROR(VLOOKUP($H1966,'Gen F Rev'!$A:$M,17,FALSE),0)</f>
        <v>0</v>
      </c>
      <c r="L1966" s="34">
        <f>IFERROR(VLOOKUP($H1966,'Gen F Exp'!$A:$E,15,FALSE),0)</f>
        <v>0</v>
      </c>
      <c r="M1966" s="34">
        <f>IFERROR(VLOOKUP($H1966,'Gen F Exp'!$A:$E,16,FALSE),0)</f>
        <v>0</v>
      </c>
      <c r="N1966" s="42">
        <f>IFERROR(VLOOKUP($H1966,'Gen F Exp'!$A:$E,17,FALSE),0)</f>
        <v>0</v>
      </c>
      <c r="O1966" s="34">
        <f>IFERROR(VLOOKUP($H1966,'Water F Rev'!$A:$L,15,FALSE),0)</f>
        <v>0</v>
      </c>
      <c r="P1966" s="34">
        <f>IFERROR(VLOOKUP($H1966,'Water F Rev'!$A:$L,16,FALSE),0)</f>
        <v>0</v>
      </c>
      <c r="Q1966" s="42">
        <f>IFERROR(VLOOKUP($H1966,'Water F Rev'!$A:$L,17,FALSE),0)</f>
        <v>0</v>
      </c>
      <c r="R1966" s="34">
        <f>IFERROR(VLOOKUP($H1966,'Water F Exp'!$A:$K,15,FALSE),0)</f>
        <v>0</v>
      </c>
      <c r="S1966" s="34">
        <f>IFERROR(VLOOKUP($H1966,'Water F Exp'!$A:$K,16,FALSE),0)</f>
        <v>0</v>
      </c>
      <c r="T1966" s="42">
        <f>IFERROR(VLOOKUP($H1966,'Water F Exp'!$A:$K,17,FALSE),0)</f>
        <v>0</v>
      </c>
      <c r="U1966" s="34">
        <f ca="1">IFERROR(VLOOKUP($H1966,'Sewer F Rev'!$A:$E,15,FALSE),0)</f>
        <v>0</v>
      </c>
      <c r="V1966" s="34">
        <f ca="1">IFERROR(VLOOKUP($H1966,'Sewer F Rev'!$A:$E,16,FALSE),0)</f>
        <v>0</v>
      </c>
      <c r="W1966" s="42">
        <f ca="1">IFERROR(VLOOKUP($H1966,'Sewer F Rev'!$A:$E,17,FALSE),0)</f>
        <v>0</v>
      </c>
      <c r="X1966" s="34">
        <f>IFERROR(VLOOKUP($H1966,'Sewer F Exp'!$A:$B,15,FALSE),0)</f>
        <v>0</v>
      </c>
      <c r="Y1966" s="34">
        <f>IFERROR(VLOOKUP($H1966,'Sewer F Exp'!$A:$B,16,FALSE),0)</f>
        <v>0</v>
      </c>
      <c r="Z1966" s="42">
        <f>IFERROR(VLOOKUP($H1966,'Sewer F Exp'!$A:$B,17,FALSE),0)</f>
        <v>0</v>
      </c>
      <c r="AA1966" s="34">
        <f>IFERROR(VLOOKUP($H1966,'Refuse F Rev'!$A:$E,15,FALSE),0)</f>
        <v>0</v>
      </c>
      <c r="AB1966" s="34">
        <f>IFERROR(VLOOKUP($H1966,'Refuse F Rev'!$A:$E,16,FALSE),0)</f>
        <v>0</v>
      </c>
      <c r="AC1966" s="42">
        <f>IFERROR(VLOOKUP($H1966,'Refuse F Rev'!$A:$E,17,FALSE),0)</f>
        <v>0</v>
      </c>
      <c r="AD1966" s="34">
        <f>IFERROR(VLOOKUP($H1966,'Refuse F Exp'!$A:$E,15,FALSE),0)</f>
        <v>0</v>
      </c>
      <c r="AE1966" s="34">
        <f>IFERROR(VLOOKUP($H1966,'Refuse F Exp'!$A:$E,16,FALSE),0)</f>
        <v>0</v>
      </c>
      <c r="AF1966" s="42">
        <f>IFERROR(VLOOKUP($H1966,'Refuse F Exp'!$A:$E,17,FALSE),0)</f>
        <v>0</v>
      </c>
      <c r="AG1966" s="34">
        <f>IFERROR(VLOOKUP($H1966,#REF!,10,FALSE),0)</f>
        <v>0</v>
      </c>
      <c r="AH1966" s="34">
        <f>IFERROR(VLOOKUP($H1966,#REF!,11,FALSE),0)</f>
        <v>0</v>
      </c>
      <c r="AI1966" s="42">
        <f>IFERROR(VLOOKUP($H1966,#REF!,12,FALSE),0)</f>
        <v>0</v>
      </c>
      <c r="AJ1966" s="34">
        <f>IFERROR(VLOOKUP($H1966,#REF!,10,FALSE),0)</f>
        <v>0</v>
      </c>
      <c r="AK1966" s="34">
        <f>IFERROR(VLOOKUP($H1966,#REF!,11,FALSE),0)</f>
        <v>0</v>
      </c>
      <c r="AL1966" s="42">
        <f>IFERROR(VLOOKUP($H1966,#REF!,12,FALSE),0)</f>
        <v>0</v>
      </c>
      <c r="AM1966" s="34">
        <f>IFERROR(VLOOKUP($H1966,#REF!,10,FALSE),0)</f>
        <v>0</v>
      </c>
      <c r="AN1966" s="34">
        <f>IFERROR(VLOOKUP($H1966,#REF!,11,FALSE),0)</f>
        <v>0</v>
      </c>
      <c r="AO1966" s="42">
        <f>IFERROR(VLOOKUP($H1966,#REF!,12,FALSE),0)</f>
        <v>0</v>
      </c>
      <c r="AP1966" s="34">
        <f>IFERROR(VLOOKUP($H1966,#REF!,10,FALSE),0)</f>
        <v>0</v>
      </c>
      <c r="AQ1966" s="34">
        <f>IFERROR(VLOOKUP($H1966,#REF!,11,FALSE),0)</f>
        <v>0</v>
      </c>
      <c r="AR1966" s="42">
        <f>IFERROR(VLOOKUP($H1966,#REF!,12,FALSE),0)</f>
        <v>0</v>
      </c>
      <c r="AS1966" s="34">
        <f>IFERROR(VLOOKUP($H1966,#REF!,13,FALSE),0)</f>
        <v>0</v>
      </c>
      <c r="AT1966" s="34">
        <f>IFERROR(VLOOKUP($H1966,#REF!,14,FALSE),0)</f>
        <v>0</v>
      </c>
      <c r="AU1966" s="42">
        <f>IFERROR(VLOOKUP($H1966,#REF!,15,FALSE),0)</f>
        <v>0</v>
      </c>
      <c r="AV1966" s="34">
        <f>IFERROR(VLOOKUP($H1966,#REF!,15,FALSE),0)</f>
        <v>0</v>
      </c>
      <c r="AW1966" s="34">
        <f>IFERROR(VLOOKUP($H1966,#REF!,16,FALSE),0)</f>
        <v>0</v>
      </c>
      <c r="AX1966" s="42">
        <f>IFERROR(VLOOKUP($H1966,#REF!,17,FALSE),0)</f>
        <v>0</v>
      </c>
    </row>
    <row r="1967" spans="1:50" x14ac:dyDescent="0.3">
      <c r="A1967" s="33" t="str">
        <f t="shared" si="120"/>
        <v>0</v>
      </c>
      <c r="B1967" s="33">
        <f>+'R&amp;E EXPORT'!B1766</f>
        <v>0</v>
      </c>
      <c r="C1967" t="str">
        <f>IFERROR(VLOOKUP(A1967,'MCSJ Export'!A:C,3,FALSE),"")</f>
        <v/>
      </c>
      <c r="D1967" s="37">
        <f t="shared" ca="1" si="121"/>
        <v>0</v>
      </c>
      <c r="E1967" s="37">
        <f t="shared" ca="1" si="122"/>
        <v>0</v>
      </c>
      <c r="F1967" s="37">
        <f t="shared" ca="1" si="123"/>
        <v>0</v>
      </c>
      <c r="G1967" s="37"/>
      <c r="H1967" s="33">
        <f>+'R&amp;E EXPORT'!A1766</f>
        <v>0</v>
      </c>
      <c r="I1967" s="34">
        <f>IFERROR(VLOOKUP($H1967,'Gen F Rev'!$A:$M,15,FALSE),0)</f>
        <v>0</v>
      </c>
      <c r="J1967" s="34">
        <f>IFERROR(VLOOKUP($H1967,'Gen F Rev'!$A:$M,16,FALSE),0)</f>
        <v>0</v>
      </c>
      <c r="K1967" s="42">
        <f>IFERROR(VLOOKUP($H1967,'Gen F Rev'!$A:$M,17,FALSE),0)</f>
        <v>0</v>
      </c>
      <c r="L1967" s="34">
        <f>IFERROR(VLOOKUP($H1967,'Gen F Exp'!$A:$E,15,FALSE),0)</f>
        <v>0</v>
      </c>
      <c r="M1967" s="34">
        <f>IFERROR(VLOOKUP($H1967,'Gen F Exp'!$A:$E,16,FALSE),0)</f>
        <v>0</v>
      </c>
      <c r="N1967" s="42">
        <f>IFERROR(VLOOKUP($H1967,'Gen F Exp'!$A:$E,17,FALSE),0)</f>
        <v>0</v>
      </c>
      <c r="O1967" s="34">
        <f>IFERROR(VLOOKUP($H1967,'Water F Rev'!$A:$L,15,FALSE),0)</f>
        <v>0</v>
      </c>
      <c r="P1967" s="34">
        <f>IFERROR(VLOOKUP($H1967,'Water F Rev'!$A:$L,16,FALSE),0)</f>
        <v>0</v>
      </c>
      <c r="Q1967" s="42">
        <f>IFERROR(VLOOKUP($H1967,'Water F Rev'!$A:$L,17,FALSE),0)</f>
        <v>0</v>
      </c>
      <c r="R1967" s="34">
        <f>IFERROR(VLOOKUP($H1967,'Water F Exp'!$A:$K,15,FALSE),0)</f>
        <v>0</v>
      </c>
      <c r="S1967" s="34">
        <f>IFERROR(VLOOKUP($H1967,'Water F Exp'!$A:$K,16,FALSE),0)</f>
        <v>0</v>
      </c>
      <c r="T1967" s="42">
        <f>IFERROR(VLOOKUP($H1967,'Water F Exp'!$A:$K,17,FALSE),0)</f>
        <v>0</v>
      </c>
      <c r="U1967" s="34">
        <f ca="1">IFERROR(VLOOKUP($H1967,'Sewer F Rev'!$A:$E,15,FALSE),0)</f>
        <v>0</v>
      </c>
      <c r="V1967" s="34">
        <f ca="1">IFERROR(VLOOKUP($H1967,'Sewer F Rev'!$A:$E,16,FALSE),0)</f>
        <v>0</v>
      </c>
      <c r="W1967" s="42">
        <f ca="1">IFERROR(VLOOKUP($H1967,'Sewer F Rev'!$A:$E,17,FALSE),0)</f>
        <v>0</v>
      </c>
      <c r="X1967" s="34">
        <f>IFERROR(VLOOKUP($H1967,'Sewer F Exp'!$A:$B,15,FALSE),0)</f>
        <v>0</v>
      </c>
      <c r="Y1967" s="34">
        <f>IFERROR(VLOOKUP($H1967,'Sewer F Exp'!$A:$B,16,FALSE),0)</f>
        <v>0</v>
      </c>
      <c r="Z1967" s="42">
        <f>IFERROR(VLOOKUP($H1967,'Sewer F Exp'!$A:$B,17,FALSE),0)</f>
        <v>0</v>
      </c>
      <c r="AA1967" s="34">
        <f>IFERROR(VLOOKUP($H1967,'Refuse F Rev'!$A:$E,15,FALSE),0)</f>
        <v>0</v>
      </c>
      <c r="AB1967" s="34">
        <f>IFERROR(VLOOKUP($H1967,'Refuse F Rev'!$A:$E,16,FALSE),0)</f>
        <v>0</v>
      </c>
      <c r="AC1967" s="42">
        <f>IFERROR(VLOOKUP($H1967,'Refuse F Rev'!$A:$E,17,FALSE),0)</f>
        <v>0</v>
      </c>
      <c r="AD1967" s="34">
        <f>IFERROR(VLOOKUP($H1967,'Refuse F Exp'!$A:$E,15,FALSE),0)</f>
        <v>0</v>
      </c>
      <c r="AE1967" s="34">
        <f>IFERROR(VLOOKUP($H1967,'Refuse F Exp'!$A:$E,16,FALSE),0)</f>
        <v>0</v>
      </c>
      <c r="AF1967" s="42">
        <f>IFERROR(VLOOKUP($H1967,'Refuse F Exp'!$A:$E,17,FALSE),0)</f>
        <v>0</v>
      </c>
      <c r="AG1967" s="34">
        <f>IFERROR(VLOOKUP($H1967,#REF!,10,FALSE),0)</f>
        <v>0</v>
      </c>
      <c r="AH1967" s="34">
        <f>IFERROR(VLOOKUP($H1967,#REF!,11,FALSE),0)</f>
        <v>0</v>
      </c>
      <c r="AI1967" s="42">
        <f>IFERROR(VLOOKUP($H1967,#REF!,12,FALSE),0)</f>
        <v>0</v>
      </c>
      <c r="AJ1967" s="34">
        <f>IFERROR(VLOOKUP($H1967,#REF!,10,FALSE),0)</f>
        <v>0</v>
      </c>
      <c r="AK1967" s="34">
        <f>IFERROR(VLOOKUP($H1967,#REF!,11,FALSE),0)</f>
        <v>0</v>
      </c>
      <c r="AL1967" s="42">
        <f>IFERROR(VLOOKUP($H1967,#REF!,12,FALSE),0)</f>
        <v>0</v>
      </c>
      <c r="AM1967" s="34">
        <f>IFERROR(VLOOKUP($H1967,#REF!,10,FALSE),0)</f>
        <v>0</v>
      </c>
      <c r="AN1967" s="34">
        <f>IFERROR(VLOOKUP($H1967,#REF!,11,FALSE),0)</f>
        <v>0</v>
      </c>
      <c r="AO1967" s="42">
        <f>IFERROR(VLOOKUP($H1967,#REF!,12,FALSE),0)</f>
        <v>0</v>
      </c>
      <c r="AP1967" s="34">
        <f>IFERROR(VLOOKUP($H1967,#REF!,10,FALSE),0)</f>
        <v>0</v>
      </c>
      <c r="AQ1967" s="34">
        <f>IFERROR(VLOOKUP($H1967,#REF!,11,FALSE),0)</f>
        <v>0</v>
      </c>
      <c r="AR1967" s="42">
        <f>IFERROR(VLOOKUP($H1967,#REF!,12,FALSE),0)</f>
        <v>0</v>
      </c>
      <c r="AS1967" s="34">
        <f>IFERROR(VLOOKUP($H1967,#REF!,13,FALSE),0)</f>
        <v>0</v>
      </c>
      <c r="AT1967" s="34">
        <f>IFERROR(VLOOKUP($H1967,#REF!,14,FALSE),0)</f>
        <v>0</v>
      </c>
      <c r="AU1967" s="42">
        <f>IFERROR(VLOOKUP($H1967,#REF!,15,FALSE),0)</f>
        <v>0</v>
      </c>
      <c r="AV1967" s="34">
        <f>IFERROR(VLOOKUP($H1967,#REF!,15,FALSE),0)</f>
        <v>0</v>
      </c>
      <c r="AW1967" s="34">
        <f>IFERROR(VLOOKUP($H1967,#REF!,16,FALSE),0)</f>
        <v>0</v>
      </c>
      <c r="AX1967" s="42">
        <f>IFERROR(VLOOKUP($H1967,#REF!,17,FALSE),0)</f>
        <v>0</v>
      </c>
    </row>
    <row r="1968" spans="1:50" x14ac:dyDescent="0.3">
      <c r="A1968" s="33" t="str">
        <f t="shared" si="120"/>
        <v>0</v>
      </c>
      <c r="B1968" s="33">
        <f>+'R&amp;E EXPORT'!B1767</f>
        <v>0</v>
      </c>
      <c r="C1968" t="str">
        <f>IFERROR(VLOOKUP(A1968,'MCSJ Export'!A:C,3,FALSE),"")</f>
        <v/>
      </c>
      <c r="D1968" s="37">
        <f t="shared" ca="1" si="121"/>
        <v>0</v>
      </c>
      <c r="E1968" s="37">
        <f t="shared" ca="1" si="122"/>
        <v>0</v>
      </c>
      <c r="F1968" s="37">
        <f t="shared" ca="1" si="123"/>
        <v>0</v>
      </c>
      <c r="G1968" s="37"/>
      <c r="H1968" s="33">
        <f>+'R&amp;E EXPORT'!A1767</f>
        <v>0</v>
      </c>
      <c r="I1968" s="34">
        <f>IFERROR(VLOOKUP($H1968,'Gen F Rev'!$A:$M,15,FALSE),0)</f>
        <v>0</v>
      </c>
      <c r="J1968" s="34">
        <f>IFERROR(VLOOKUP($H1968,'Gen F Rev'!$A:$M,16,FALSE),0)</f>
        <v>0</v>
      </c>
      <c r="K1968" s="42">
        <f>IFERROR(VLOOKUP($H1968,'Gen F Rev'!$A:$M,17,FALSE),0)</f>
        <v>0</v>
      </c>
      <c r="L1968" s="34">
        <f>IFERROR(VLOOKUP($H1968,'Gen F Exp'!$A:$E,15,FALSE),0)</f>
        <v>0</v>
      </c>
      <c r="M1968" s="34">
        <f>IFERROR(VLOOKUP($H1968,'Gen F Exp'!$A:$E,16,FALSE),0)</f>
        <v>0</v>
      </c>
      <c r="N1968" s="42">
        <f>IFERROR(VLOOKUP($H1968,'Gen F Exp'!$A:$E,17,FALSE),0)</f>
        <v>0</v>
      </c>
      <c r="O1968" s="34">
        <f>IFERROR(VLOOKUP($H1968,'Water F Rev'!$A:$L,15,FALSE),0)</f>
        <v>0</v>
      </c>
      <c r="P1968" s="34">
        <f>IFERROR(VLOOKUP($H1968,'Water F Rev'!$A:$L,16,FALSE),0)</f>
        <v>0</v>
      </c>
      <c r="Q1968" s="42">
        <f>IFERROR(VLOOKUP($H1968,'Water F Rev'!$A:$L,17,FALSE),0)</f>
        <v>0</v>
      </c>
      <c r="R1968" s="34">
        <f>IFERROR(VLOOKUP($H1968,'Water F Exp'!$A:$K,15,FALSE),0)</f>
        <v>0</v>
      </c>
      <c r="S1968" s="34">
        <f>IFERROR(VLOOKUP($H1968,'Water F Exp'!$A:$K,16,FALSE),0)</f>
        <v>0</v>
      </c>
      <c r="T1968" s="42">
        <f>IFERROR(VLOOKUP($H1968,'Water F Exp'!$A:$K,17,FALSE),0)</f>
        <v>0</v>
      </c>
      <c r="U1968" s="34">
        <f ca="1">IFERROR(VLOOKUP($H1968,'Sewer F Rev'!$A:$E,15,FALSE),0)</f>
        <v>0</v>
      </c>
      <c r="V1968" s="34">
        <f ca="1">IFERROR(VLOOKUP($H1968,'Sewer F Rev'!$A:$E,16,FALSE),0)</f>
        <v>0</v>
      </c>
      <c r="W1968" s="42">
        <f ca="1">IFERROR(VLOOKUP($H1968,'Sewer F Rev'!$A:$E,17,FALSE),0)</f>
        <v>0</v>
      </c>
      <c r="X1968" s="34">
        <f>IFERROR(VLOOKUP($H1968,'Sewer F Exp'!$A:$B,15,FALSE),0)</f>
        <v>0</v>
      </c>
      <c r="Y1968" s="34">
        <f>IFERROR(VLOOKUP($H1968,'Sewer F Exp'!$A:$B,16,FALSE),0)</f>
        <v>0</v>
      </c>
      <c r="Z1968" s="42">
        <f>IFERROR(VLOOKUP($H1968,'Sewer F Exp'!$A:$B,17,FALSE),0)</f>
        <v>0</v>
      </c>
      <c r="AA1968" s="34">
        <f>IFERROR(VLOOKUP($H1968,'Refuse F Rev'!$A:$E,15,FALSE),0)</f>
        <v>0</v>
      </c>
      <c r="AB1968" s="34">
        <f>IFERROR(VLOOKUP($H1968,'Refuse F Rev'!$A:$E,16,FALSE),0)</f>
        <v>0</v>
      </c>
      <c r="AC1968" s="42">
        <f>IFERROR(VLOOKUP($H1968,'Refuse F Rev'!$A:$E,17,FALSE),0)</f>
        <v>0</v>
      </c>
      <c r="AD1968" s="34">
        <f>IFERROR(VLOOKUP($H1968,'Refuse F Exp'!$A:$E,15,FALSE),0)</f>
        <v>0</v>
      </c>
      <c r="AE1968" s="34">
        <f>IFERROR(VLOOKUP($H1968,'Refuse F Exp'!$A:$E,16,FALSE),0)</f>
        <v>0</v>
      </c>
      <c r="AF1968" s="42">
        <f>IFERROR(VLOOKUP($H1968,'Refuse F Exp'!$A:$E,17,FALSE),0)</f>
        <v>0</v>
      </c>
      <c r="AG1968" s="34">
        <f>IFERROR(VLOOKUP($H1968,#REF!,10,FALSE),0)</f>
        <v>0</v>
      </c>
      <c r="AH1968" s="34">
        <f>IFERROR(VLOOKUP($H1968,#REF!,11,FALSE),0)</f>
        <v>0</v>
      </c>
      <c r="AI1968" s="42">
        <f>IFERROR(VLOOKUP($H1968,#REF!,12,FALSE),0)</f>
        <v>0</v>
      </c>
      <c r="AJ1968" s="34">
        <f>IFERROR(VLOOKUP($H1968,#REF!,10,FALSE),0)</f>
        <v>0</v>
      </c>
      <c r="AK1968" s="34">
        <f>IFERROR(VLOOKUP($H1968,#REF!,11,FALSE),0)</f>
        <v>0</v>
      </c>
      <c r="AL1968" s="42">
        <f>IFERROR(VLOOKUP($H1968,#REF!,12,FALSE),0)</f>
        <v>0</v>
      </c>
      <c r="AM1968" s="34">
        <f>IFERROR(VLOOKUP($H1968,#REF!,10,FALSE),0)</f>
        <v>0</v>
      </c>
      <c r="AN1968" s="34">
        <f>IFERROR(VLOOKUP($H1968,#REF!,11,FALSE),0)</f>
        <v>0</v>
      </c>
      <c r="AO1968" s="42">
        <f>IFERROR(VLOOKUP($H1968,#REF!,12,FALSE),0)</f>
        <v>0</v>
      </c>
      <c r="AP1968" s="34">
        <f>IFERROR(VLOOKUP($H1968,#REF!,10,FALSE),0)</f>
        <v>0</v>
      </c>
      <c r="AQ1968" s="34">
        <f>IFERROR(VLOOKUP($H1968,#REF!,11,FALSE),0)</f>
        <v>0</v>
      </c>
      <c r="AR1968" s="42">
        <f>IFERROR(VLOOKUP($H1968,#REF!,12,FALSE),0)</f>
        <v>0</v>
      </c>
      <c r="AS1968" s="34">
        <f>IFERROR(VLOOKUP($H1968,#REF!,13,FALSE),0)</f>
        <v>0</v>
      </c>
      <c r="AT1968" s="34">
        <f>IFERROR(VLOOKUP($H1968,#REF!,14,FALSE),0)</f>
        <v>0</v>
      </c>
      <c r="AU1968" s="42">
        <f>IFERROR(VLOOKUP($H1968,#REF!,15,FALSE),0)</f>
        <v>0</v>
      </c>
      <c r="AV1968" s="34">
        <f>IFERROR(VLOOKUP($H1968,#REF!,15,FALSE),0)</f>
        <v>0</v>
      </c>
      <c r="AW1968" s="34">
        <f>IFERROR(VLOOKUP($H1968,#REF!,16,FALSE),0)</f>
        <v>0</v>
      </c>
      <c r="AX1968" s="42">
        <f>IFERROR(VLOOKUP($H1968,#REF!,17,FALSE),0)</f>
        <v>0</v>
      </c>
    </row>
    <row r="1969" spans="1:50" x14ac:dyDescent="0.3">
      <c r="A1969" s="33" t="str">
        <f t="shared" si="120"/>
        <v>0</v>
      </c>
      <c r="B1969" s="33">
        <f>+'R&amp;E EXPORT'!B1768</f>
        <v>0</v>
      </c>
      <c r="C1969" t="str">
        <f>IFERROR(VLOOKUP(A1969,'MCSJ Export'!A:C,3,FALSE),"")</f>
        <v/>
      </c>
      <c r="D1969" s="37">
        <f t="shared" ca="1" si="121"/>
        <v>0</v>
      </c>
      <c r="E1969" s="37">
        <f t="shared" ca="1" si="122"/>
        <v>0</v>
      </c>
      <c r="F1969" s="37">
        <f t="shared" ca="1" si="123"/>
        <v>0</v>
      </c>
      <c r="G1969" s="37"/>
      <c r="H1969" s="33">
        <f>+'R&amp;E EXPORT'!A1768</f>
        <v>0</v>
      </c>
      <c r="I1969" s="34">
        <f>IFERROR(VLOOKUP($H1969,'Gen F Rev'!$A:$M,15,FALSE),0)</f>
        <v>0</v>
      </c>
      <c r="J1969" s="34">
        <f>IFERROR(VLOOKUP($H1969,'Gen F Rev'!$A:$M,16,FALSE),0)</f>
        <v>0</v>
      </c>
      <c r="K1969" s="42">
        <f>IFERROR(VLOOKUP($H1969,'Gen F Rev'!$A:$M,17,FALSE),0)</f>
        <v>0</v>
      </c>
      <c r="L1969" s="34">
        <f>IFERROR(VLOOKUP($H1969,'Gen F Exp'!$A:$E,15,FALSE),0)</f>
        <v>0</v>
      </c>
      <c r="M1969" s="34">
        <f>IFERROR(VLOOKUP($H1969,'Gen F Exp'!$A:$E,16,FALSE),0)</f>
        <v>0</v>
      </c>
      <c r="N1969" s="42">
        <f>IFERROR(VLOOKUP($H1969,'Gen F Exp'!$A:$E,17,FALSE),0)</f>
        <v>0</v>
      </c>
      <c r="O1969" s="34">
        <f>IFERROR(VLOOKUP($H1969,'Water F Rev'!$A:$L,15,FALSE),0)</f>
        <v>0</v>
      </c>
      <c r="P1969" s="34">
        <f>IFERROR(VLOOKUP($H1969,'Water F Rev'!$A:$L,16,FALSE),0)</f>
        <v>0</v>
      </c>
      <c r="Q1969" s="42">
        <f>IFERROR(VLOOKUP($H1969,'Water F Rev'!$A:$L,17,FALSE),0)</f>
        <v>0</v>
      </c>
      <c r="R1969" s="34">
        <f>IFERROR(VLOOKUP($H1969,'Water F Exp'!$A:$K,15,FALSE),0)</f>
        <v>0</v>
      </c>
      <c r="S1969" s="34">
        <f>IFERROR(VLOOKUP($H1969,'Water F Exp'!$A:$K,16,FALSE),0)</f>
        <v>0</v>
      </c>
      <c r="T1969" s="42">
        <f>IFERROR(VLOOKUP($H1969,'Water F Exp'!$A:$K,17,FALSE),0)</f>
        <v>0</v>
      </c>
      <c r="U1969" s="34">
        <f ca="1">IFERROR(VLOOKUP($H1969,'Sewer F Rev'!$A:$E,15,FALSE),0)</f>
        <v>0</v>
      </c>
      <c r="V1969" s="34">
        <f ca="1">IFERROR(VLOOKUP($H1969,'Sewer F Rev'!$A:$E,16,FALSE),0)</f>
        <v>0</v>
      </c>
      <c r="W1969" s="42">
        <f ca="1">IFERROR(VLOOKUP($H1969,'Sewer F Rev'!$A:$E,17,FALSE),0)</f>
        <v>0</v>
      </c>
      <c r="X1969" s="34">
        <f>IFERROR(VLOOKUP($H1969,'Sewer F Exp'!$A:$B,15,FALSE),0)</f>
        <v>0</v>
      </c>
      <c r="Y1969" s="34">
        <f>IFERROR(VLOOKUP($H1969,'Sewer F Exp'!$A:$B,16,FALSE),0)</f>
        <v>0</v>
      </c>
      <c r="Z1969" s="42">
        <f>IFERROR(VLOOKUP($H1969,'Sewer F Exp'!$A:$B,17,FALSE),0)</f>
        <v>0</v>
      </c>
      <c r="AA1969" s="34">
        <f>IFERROR(VLOOKUP($H1969,'Refuse F Rev'!$A:$E,15,FALSE),0)</f>
        <v>0</v>
      </c>
      <c r="AB1969" s="34">
        <f>IFERROR(VLOOKUP($H1969,'Refuse F Rev'!$A:$E,16,FALSE),0)</f>
        <v>0</v>
      </c>
      <c r="AC1969" s="42">
        <f>IFERROR(VLOOKUP($H1969,'Refuse F Rev'!$A:$E,17,FALSE),0)</f>
        <v>0</v>
      </c>
      <c r="AD1969" s="34">
        <f>IFERROR(VLOOKUP($H1969,'Refuse F Exp'!$A:$E,15,FALSE),0)</f>
        <v>0</v>
      </c>
      <c r="AE1969" s="34">
        <f>IFERROR(VLOOKUP($H1969,'Refuse F Exp'!$A:$E,16,FALSE),0)</f>
        <v>0</v>
      </c>
      <c r="AF1969" s="42">
        <f>IFERROR(VLOOKUP($H1969,'Refuse F Exp'!$A:$E,17,FALSE),0)</f>
        <v>0</v>
      </c>
      <c r="AG1969" s="34">
        <f>IFERROR(VLOOKUP($H1969,#REF!,10,FALSE),0)</f>
        <v>0</v>
      </c>
      <c r="AH1969" s="34">
        <f>IFERROR(VLOOKUP($H1969,#REF!,11,FALSE),0)</f>
        <v>0</v>
      </c>
      <c r="AI1969" s="42">
        <f>IFERROR(VLOOKUP($H1969,#REF!,12,FALSE),0)</f>
        <v>0</v>
      </c>
      <c r="AJ1969" s="34">
        <f>IFERROR(VLOOKUP($H1969,#REF!,10,FALSE),0)</f>
        <v>0</v>
      </c>
      <c r="AK1969" s="34">
        <f>IFERROR(VLOOKUP($H1969,#REF!,11,FALSE),0)</f>
        <v>0</v>
      </c>
      <c r="AL1969" s="42">
        <f>IFERROR(VLOOKUP($H1969,#REF!,12,FALSE),0)</f>
        <v>0</v>
      </c>
      <c r="AM1969" s="34">
        <f>IFERROR(VLOOKUP($H1969,#REF!,10,FALSE),0)</f>
        <v>0</v>
      </c>
      <c r="AN1969" s="34">
        <f>IFERROR(VLOOKUP($H1969,#REF!,11,FALSE),0)</f>
        <v>0</v>
      </c>
      <c r="AO1969" s="42">
        <f>IFERROR(VLOOKUP($H1969,#REF!,12,FALSE),0)</f>
        <v>0</v>
      </c>
      <c r="AP1969" s="34">
        <f>IFERROR(VLOOKUP($H1969,#REF!,10,FALSE),0)</f>
        <v>0</v>
      </c>
      <c r="AQ1969" s="34">
        <f>IFERROR(VLOOKUP($H1969,#REF!,11,FALSE),0)</f>
        <v>0</v>
      </c>
      <c r="AR1969" s="42">
        <f>IFERROR(VLOOKUP($H1969,#REF!,12,FALSE),0)</f>
        <v>0</v>
      </c>
      <c r="AS1969" s="34">
        <f>IFERROR(VLOOKUP($H1969,#REF!,13,FALSE),0)</f>
        <v>0</v>
      </c>
      <c r="AT1969" s="34">
        <f>IFERROR(VLOOKUP($H1969,#REF!,14,FALSE),0)</f>
        <v>0</v>
      </c>
      <c r="AU1969" s="42">
        <f>IFERROR(VLOOKUP($H1969,#REF!,15,FALSE),0)</f>
        <v>0</v>
      </c>
      <c r="AV1969" s="34">
        <f>IFERROR(VLOOKUP($H1969,#REF!,15,FALSE),0)</f>
        <v>0</v>
      </c>
      <c r="AW1969" s="34">
        <f>IFERROR(VLOOKUP($H1969,#REF!,16,FALSE),0)</f>
        <v>0</v>
      </c>
      <c r="AX1969" s="42">
        <f>IFERROR(VLOOKUP($H1969,#REF!,17,FALSE),0)</f>
        <v>0</v>
      </c>
    </row>
    <row r="1970" spans="1:50" x14ac:dyDescent="0.3">
      <c r="A1970" s="33" t="str">
        <f t="shared" si="120"/>
        <v>0</v>
      </c>
      <c r="B1970" s="33">
        <f>+'R&amp;E EXPORT'!B1769</f>
        <v>0</v>
      </c>
      <c r="C1970" t="str">
        <f>IFERROR(VLOOKUP(A1970,'MCSJ Export'!A:C,3,FALSE),"")</f>
        <v/>
      </c>
      <c r="D1970" s="37">
        <f t="shared" ca="1" si="121"/>
        <v>0</v>
      </c>
      <c r="E1970" s="37">
        <f t="shared" ca="1" si="122"/>
        <v>0</v>
      </c>
      <c r="F1970" s="37">
        <f t="shared" ca="1" si="123"/>
        <v>0</v>
      </c>
      <c r="G1970" s="37"/>
      <c r="H1970" s="33">
        <f>+'R&amp;E EXPORT'!A1769</f>
        <v>0</v>
      </c>
      <c r="I1970" s="34">
        <f>IFERROR(VLOOKUP($H1970,'Gen F Rev'!$A:$M,15,FALSE),0)</f>
        <v>0</v>
      </c>
      <c r="J1970" s="34">
        <f>IFERROR(VLOOKUP($H1970,'Gen F Rev'!$A:$M,16,FALSE),0)</f>
        <v>0</v>
      </c>
      <c r="K1970" s="42">
        <f>IFERROR(VLOOKUP($H1970,'Gen F Rev'!$A:$M,17,FALSE),0)</f>
        <v>0</v>
      </c>
      <c r="L1970" s="34">
        <f>IFERROR(VLOOKUP($H1970,'Gen F Exp'!$A:$E,15,FALSE),0)</f>
        <v>0</v>
      </c>
      <c r="M1970" s="34">
        <f>IFERROR(VLOOKUP($H1970,'Gen F Exp'!$A:$E,16,FALSE),0)</f>
        <v>0</v>
      </c>
      <c r="N1970" s="42">
        <f>IFERROR(VLOOKUP($H1970,'Gen F Exp'!$A:$E,17,FALSE),0)</f>
        <v>0</v>
      </c>
      <c r="O1970" s="34">
        <f>IFERROR(VLOOKUP($H1970,'Water F Rev'!$A:$L,15,FALSE),0)</f>
        <v>0</v>
      </c>
      <c r="P1970" s="34">
        <f>IFERROR(VLOOKUP($H1970,'Water F Rev'!$A:$L,16,FALSE),0)</f>
        <v>0</v>
      </c>
      <c r="Q1970" s="42">
        <f>IFERROR(VLOOKUP($H1970,'Water F Rev'!$A:$L,17,FALSE),0)</f>
        <v>0</v>
      </c>
      <c r="R1970" s="34">
        <f>IFERROR(VLOOKUP($H1970,'Water F Exp'!$A:$K,15,FALSE),0)</f>
        <v>0</v>
      </c>
      <c r="S1970" s="34">
        <f>IFERROR(VLOOKUP($H1970,'Water F Exp'!$A:$K,16,FALSE),0)</f>
        <v>0</v>
      </c>
      <c r="T1970" s="42">
        <f>IFERROR(VLOOKUP($H1970,'Water F Exp'!$A:$K,17,FALSE),0)</f>
        <v>0</v>
      </c>
      <c r="U1970" s="34">
        <f ca="1">IFERROR(VLOOKUP($H1970,'Sewer F Rev'!$A:$E,15,FALSE),0)</f>
        <v>0</v>
      </c>
      <c r="V1970" s="34">
        <f ca="1">IFERROR(VLOOKUP($H1970,'Sewer F Rev'!$A:$E,16,FALSE),0)</f>
        <v>0</v>
      </c>
      <c r="W1970" s="42">
        <f ca="1">IFERROR(VLOOKUP($H1970,'Sewer F Rev'!$A:$E,17,FALSE),0)</f>
        <v>0</v>
      </c>
      <c r="X1970" s="34">
        <f>IFERROR(VLOOKUP($H1970,'Sewer F Exp'!$A:$B,15,FALSE),0)</f>
        <v>0</v>
      </c>
      <c r="Y1970" s="34">
        <f>IFERROR(VLOOKUP($H1970,'Sewer F Exp'!$A:$B,16,FALSE),0)</f>
        <v>0</v>
      </c>
      <c r="Z1970" s="42">
        <f>IFERROR(VLOOKUP($H1970,'Sewer F Exp'!$A:$B,17,FALSE),0)</f>
        <v>0</v>
      </c>
      <c r="AA1970" s="34">
        <f>IFERROR(VLOOKUP($H1970,'Refuse F Rev'!$A:$E,15,FALSE),0)</f>
        <v>0</v>
      </c>
      <c r="AB1970" s="34">
        <f>IFERROR(VLOOKUP($H1970,'Refuse F Rev'!$A:$E,16,FALSE),0)</f>
        <v>0</v>
      </c>
      <c r="AC1970" s="42">
        <f>IFERROR(VLOOKUP($H1970,'Refuse F Rev'!$A:$E,17,FALSE),0)</f>
        <v>0</v>
      </c>
      <c r="AD1970" s="34">
        <f>IFERROR(VLOOKUP($H1970,'Refuse F Exp'!$A:$E,15,FALSE),0)</f>
        <v>0</v>
      </c>
      <c r="AE1970" s="34">
        <f>IFERROR(VLOOKUP($H1970,'Refuse F Exp'!$A:$E,16,FALSE),0)</f>
        <v>0</v>
      </c>
      <c r="AF1970" s="42">
        <f>IFERROR(VLOOKUP($H1970,'Refuse F Exp'!$A:$E,17,FALSE),0)</f>
        <v>0</v>
      </c>
      <c r="AG1970" s="34">
        <f>IFERROR(VLOOKUP($H1970,#REF!,10,FALSE),0)</f>
        <v>0</v>
      </c>
      <c r="AH1970" s="34">
        <f>IFERROR(VLOOKUP($H1970,#REF!,11,FALSE),0)</f>
        <v>0</v>
      </c>
      <c r="AI1970" s="42">
        <f>IFERROR(VLOOKUP($H1970,#REF!,12,FALSE),0)</f>
        <v>0</v>
      </c>
      <c r="AJ1970" s="34">
        <f>IFERROR(VLOOKUP($H1970,#REF!,10,FALSE),0)</f>
        <v>0</v>
      </c>
      <c r="AK1970" s="34">
        <f>IFERROR(VLOOKUP($H1970,#REF!,11,FALSE),0)</f>
        <v>0</v>
      </c>
      <c r="AL1970" s="42">
        <f>IFERROR(VLOOKUP($H1970,#REF!,12,FALSE),0)</f>
        <v>0</v>
      </c>
      <c r="AM1970" s="34">
        <f>IFERROR(VLOOKUP($H1970,#REF!,10,FALSE),0)</f>
        <v>0</v>
      </c>
      <c r="AN1970" s="34">
        <f>IFERROR(VLOOKUP($H1970,#REF!,11,FALSE),0)</f>
        <v>0</v>
      </c>
      <c r="AO1970" s="42">
        <f>IFERROR(VLOOKUP($H1970,#REF!,12,FALSE),0)</f>
        <v>0</v>
      </c>
      <c r="AP1970" s="34">
        <f>IFERROR(VLOOKUP($H1970,#REF!,10,FALSE),0)</f>
        <v>0</v>
      </c>
      <c r="AQ1970" s="34">
        <f>IFERROR(VLOOKUP($H1970,#REF!,11,FALSE),0)</f>
        <v>0</v>
      </c>
      <c r="AR1970" s="42">
        <f>IFERROR(VLOOKUP($H1970,#REF!,12,FALSE),0)</f>
        <v>0</v>
      </c>
      <c r="AS1970" s="34">
        <f>IFERROR(VLOOKUP($H1970,#REF!,13,FALSE),0)</f>
        <v>0</v>
      </c>
      <c r="AT1970" s="34">
        <f>IFERROR(VLOOKUP($H1970,#REF!,14,FALSE),0)</f>
        <v>0</v>
      </c>
      <c r="AU1970" s="42">
        <f>IFERROR(VLOOKUP($H1970,#REF!,15,FALSE),0)</f>
        <v>0</v>
      </c>
      <c r="AV1970" s="34">
        <f>IFERROR(VLOOKUP($H1970,#REF!,15,FALSE),0)</f>
        <v>0</v>
      </c>
      <c r="AW1970" s="34">
        <f>IFERROR(VLOOKUP($H1970,#REF!,16,FALSE),0)</f>
        <v>0</v>
      </c>
      <c r="AX1970" s="42">
        <f>IFERROR(VLOOKUP($H1970,#REF!,17,FALSE),0)</f>
        <v>0</v>
      </c>
    </row>
    <row r="1971" spans="1:50" x14ac:dyDescent="0.3">
      <c r="A1971" s="33" t="str">
        <f t="shared" si="120"/>
        <v>0</v>
      </c>
      <c r="B1971" s="33">
        <f>+'R&amp;E EXPORT'!B1770</f>
        <v>0</v>
      </c>
      <c r="C1971" t="str">
        <f>IFERROR(VLOOKUP(A1971,'MCSJ Export'!A:C,3,FALSE),"")</f>
        <v/>
      </c>
      <c r="D1971" s="37">
        <f t="shared" ca="1" si="121"/>
        <v>0</v>
      </c>
      <c r="E1971" s="37">
        <f t="shared" ca="1" si="122"/>
        <v>0</v>
      </c>
      <c r="F1971" s="37">
        <f t="shared" ca="1" si="123"/>
        <v>0</v>
      </c>
      <c r="G1971" s="37"/>
      <c r="H1971" s="33">
        <f>+'R&amp;E EXPORT'!A1770</f>
        <v>0</v>
      </c>
      <c r="I1971" s="34">
        <f>IFERROR(VLOOKUP($H1971,'Gen F Rev'!$A:$M,15,FALSE),0)</f>
        <v>0</v>
      </c>
      <c r="J1971" s="34">
        <f>IFERROR(VLOOKUP($H1971,'Gen F Rev'!$A:$M,16,FALSE),0)</f>
        <v>0</v>
      </c>
      <c r="K1971" s="42">
        <f>IFERROR(VLOOKUP($H1971,'Gen F Rev'!$A:$M,17,FALSE),0)</f>
        <v>0</v>
      </c>
      <c r="L1971" s="34">
        <f>IFERROR(VLOOKUP($H1971,'Gen F Exp'!$A:$E,15,FALSE),0)</f>
        <v>0</v>
      </c>
      <c r="M1971" s="34">
        <f>IFERROR(VLOOKUP($H1971,'Gen F Exp'!$A:$E,16,FALSE),0)</f>
        <v>0</v>
      </c>
      <c r="N1971" s="42">
        <f>IFERROR(VLOOKUP($H1971,'Gen F Exp'!$A:$E,17,FALSE),0)</f>
        <v>0</v>
      </c>
      <c r="O1971" s="34">
        <f>IFERROR(VLOOKUP($H1971,'Water F Rev'!$A:$L,15,FALSE),0)</f>
        <v>0</v>
      </c>
      <c r="P1971" s="34">
        <f>IFERROR(VLOOKUP($H1971,'Water F Rev'!$A:$L,16,FALSE),0)</f>
        <v>0</v>
      </c>
      <c r="Q1971" s="42">
        <f>IFERROR(VLOOKUP($H1971,'Water F Rev'!$A:$L,17,FALSE),0)</f>
        <v>0</v>
      </c>
      <c r="R1971" s="34">
        <f>IFERROR(VLOOKUP($H1971,'Water F Exp'!$A:$K,15,FALSE),0)</f>
        <v>0</v>
      </c>
      <c r="S1971" s="34">
        <f>IFERROR(VLOOKUP($H1971,'Water F Exp'!$A:$K,16,FALSE),0)</f>
        <v>0</v>
      </c>
      <c r="T1971" s="42">
        <f>IFERROR(VLOOKUP($H1971,'Water F Exp'!$A:$K,17,FALSE),0)</f>
        <v>0</v>
      </c>
      <c r="U1971" s="34">
        <f ca="1">IFERROR(VLOOKUP($H1971,'Sewer F Rev'!$A:$E,15,FALSE),0)</f>
        <v>0</v>
      </c>
      <c r="V1971" s="34">
        <f ca="1">IFERROR(VLOOKUP($H1971,'Sewer F Rev'!$A:$E,16,FALSE),0)</f>
        <v>0</v>
      </c>
      <c r="W1971" s="42">
        <f ca="1">IFERROR(VLOOKUP($H1971,'Sewer F Rev'!$A:$E,17,FALSE),0)</f>
        <v>0</v>
      </c>
      <c r="X1971" s="34">
        <f>IFERROR(VLOOKUP($H1971,'Sewer F Exp'!$A:$B,15,FALSE),0)</f>
        <v>0</v>
      </c>
      <c r="Y1971" s="34">
        <f>IFERROR(VLOOKUP($H1971,'Sewer F Exp'!$A:$B,16,FALSE),0)</f>
        <v>0</v>
      </c>
      <c r="Z1971" s="42">
        <f>IFERROR(VLOOKUP($H1971,'Sewer F Exp'!$A:$B,17,FALSE),0)</f>
        <v>0</v>
      </c>
      <c r="AA1971" s="34">
        <f>IFERROR(VLOOKUP($H1971,'Refuse F Rev'!$A:$E,15,FALSE),0)</f>
        <v>0</v>
      </c>
      <c r="AB1971" s="34">
        <f>IFERROR(VLOOKUP($H1971,'Refuse F Rev'!$A:$E,16,FALSE),0)</f>
        <v>0</v>
      </c>
      <c r="AC1971" s="42">
        <f>IFERROR(VLOOKUP($H1971,'Refuse F Rev'!$A:$E,17,FALSE),0)</f>
        <v>0</v>
      </c>
      <c r="AD1971" s="34">
        <f>IFERROR(VLOOKUP($H1971,'Refuse F Exp'!$A:$E,15,FALSE),0)</f>
        <v>0</v>
      </c>
      <c r="AE1971" s="34">
        <f>IFERROR(VLOOKUP($H1971,'Refuse F Exp'!$A:$E,16,FALSE),0)</f>
        <v>0</v>
      </c>
      <c r="AF1971" s="42">
        <f>IFERROR(VLOOKUP($H1971,'Refuse F Exp'!$A:$E,17,FALSE),0)</f>
        <v>0</v>
      </c>
      <c r="AG1971" s="34">
        <f>IFERROR(VLOOKUP($H1971,#REF!,10,FALSE),0)</f>
        <v>0</v>
      </c>
      <c r="AH1971" s="34">
        <f>IFERROR(VLOOKUP($H1971,#REF!,11,FALSE),0)</f>
        <v>0</v>
      </c>
      <c r="AI1971" s="42">
        <f>IFERROR(VLOOKUP($H1971,#REF!,12,FALSE),0)</f>
        <v>0</v>
      </c>
      <c r="AJ1971" s="34">
        <f>IFERROR(VLOOKUP($H1971,#REF!,10,FALSE),0)</f>
        <v>0</v>
      </c>
      <c r="AK1971" s="34">
        <f>IFERROR(VLOOKUP($H1971,#REF!,11,FALSE),0)</f>
        <v>0</v>
      </c>
      <c r="AL1971" s="42">
        <f>IFERROR(VLOOKUP($H1971,#REF!,12,FALSE),0)</f>
        <v>0</v>
      </c>
      <c r="AM1971" s="34">
        <f>IFERROR(VLOOKUP($H1971,#REF!,10,FALSE),0)</f>
        <v>0</v>
      </c>
      <c r="AN1971" s="34">
        <f>IFERROR(VLOOKUP($H1971,#REF!,11,FALSE),0)</f>
        <v>0</v>
      </c>
      <c r="AO1971" s="42">
        <f>IFERROR(VLOOKUP($H1971,#REF!,12,FALSE),0)</f>
        <v>0</v>
      </c>
      <c r="AP1971" s="34">
        <f>IFERROR(VLOOKUP($H1971,#REF!,10,FALSE),0)</f>
        <v>0</v>
      </c>
      <c r="AQ1971" s="34">
        <f>IFERROR(VLOOKUP($H1971,#REF!,11,FALSE),0)</f>
        <v>0</v>
      </c>
      <c r="AR1971" s="42">
        <f>IFERROR(VLOOKUP($H1971,#REF!,12,FALSE),0)</f>
        <v>0</v>
      </c>
      <c r="AS1971" s="34">
        <f>IFERROR(VLOOKUP($H1971,#REF!,13,FALSE),0)</f>
        <v>0</v>
      </c>
      <c r="AT1971" s="34">
        <f>IFERROR(VLOOKUP($H1971,#REF!,14,FALSE),0)</f>
        <v>0</v>
      </c>
      <c r="AU1971" s="42">
        <f>IFERROR(VLOOKUP($H1971,#REF!,15,FALSE),0)</f>
        <v>0</v>
      </c>
      <c r="AV1971" s="34">
        <f>IFERROR(VLOOKUP($H1971,#REF!,15,FALSE),0)</f>
        <v>0</v>
      </c>
      <c r="AW1971" s="34">
        <f>IFERROR(VLOOKUP($H1971,#REF!,16,FALSE),0)</f>
        <v>0</v>
      </c>
      <c r="AX1971" s="42">
        <f>IFERROR(VLOOKUP($H1971,#REF!,17,FALSE),0)</f>
        <v>0</v>
      </c>
    </row>
    <row r="1972" spans="1:50" x14ac:dyDescent="0.3">
      <c r="A1972" s="33" t="str">
        <f t="shared" si="120"/>
        <v>0</v>
      </c>
      <c r="B1972" s="33">
        <f>+'R&amp;E EXPORT'!B1771</f>
        <v>0</v>
      </c>
      <c r="C1972" t="str">
        <f>IFERROR(VLOOKUP(A1972,'MCSJ Export'!A:C,3,FALSE),"")</f>
        <v/>
      </c>
      <c r="D1972" s="37">
        <f t="shared" ca="1" si="121"/>
        <v>0</v>
      </c>
      <c r="E1972" s="37">
        <f t="shared" ca="1" si="122"/>
        <v>0</v>
      </c>
      <c r="F1972" s="37">
        <f t="shared" ca="1" si="123"/>
        <v>0</v>
      </c>
      <c r="G1972" s="37"/>
      <c r="H1972" s="33">
        <f>+'R&amp;E EXPORT'!A1771</f>
        <v>0</v>
      </c>
      <c r="I1972" s="34">
        <f>IFERROR(VLOOKUP($H1972,'Gen F Rev'!$A:$M,15,FALSE),0)</f>
        <v>0</v>
      </c>
      <c r="J1972" s="34">
        <f>IFERROR(VLOOKUP($H1972,'Gen F Rev'!$A:$M,16,FALSE),0)</f>
        <v>0</v>
      </c>
      <c r="K1972" s="42">
        <f>IFERROR(VLOOKUP($H1972,'Gen F Rev'!$A:$M,17,FALSE),0)</f>
        <v>0</v>
      </c>
      <c r="L1972" s="34">
        <f>IFERROR(VLOOKUP($H1972,'Gen F Exp'!$A:$E,15,FALSE),0)</f>
        <v>0</v>
      </c>
      <c r="M1972" s="34">
        <f>IFERROR(VLOOKUP($H1972,'Gen F Exp'!$A:$E,16,FALSE),0)</f>
        <v>0</v>
      </c>
      <c r="N1972" s="42">
        <f>IFERROR(VLOOKUP($H1972,'Gen F Exp'!$A:$E,17,FALSE),0)</f>
        <v>0</v>
      </c>
      <c r="O1972" s="34">
        <f>IFERROR(VLOOKUP($H1972,'Water F Rev'!$A:$L,15,FALSE),0)</f>
        <v>0</v>
      </c>
      <c r="P1972" s="34">
        <f>IFERROR(VLOOKUP($H1972,'Water F Rev'!$A:$L,16,FALSE),0)</f>
        <v>0</v>
      </c>
      <c r="Q1972" s="42">
        <f>IFERROR(VLOOKUP($H1972,'Water F Rev'!$A:$L,17,FALSE),0)</f>
        <v>0</v>
      </c>
      <c r="R1972" s="34">
        <f>IFERROR(VLOOKUP($H1972,'Water F Exp'!$A:$K,15,FALSE),0)</f>
        <v>0</v>
      </c>
      <c r="S1972" s="34">
        <f>IFERROR(VLOOKUP($H1972,'Water F Exp'!$A:$K,16,FALSE),0)</f>
        <v>0</v>
      </c>
      <c r="T1972" s="42">
        <f>IFERROR(VLOOKUP($H1972,'Water F Exp'!$A:$K,17,FALSE),0)</f>
        <v>0</v>
      </c>
      <c r="U1972" s="34">
        <f ca="1">IFERROR(VLOOKUP($H1972,'Sewer F Rev'!$A:$E,15,FALSE),0)</f>
        <v>0</v>
      </c>
      <c r="V1972" s="34">
        <f ca="1">IFERROR(VLOOKUP($H1972,'Sewer F Rev'!$A:$E,16,FALSE),0)</f>
        <v>0</v>
      </c>
      <c r="W1972" s="42">
        <f ca="1">IFERROR(VLOOKUP($H1972,'Sewer F Rev'!$A:$E,17,FALSE),0)</f>
        <v>0</v>
      </c>
      <c r="X1972" s="34">
        <f>IFERROR(VLOOKUP($H1972,'Sewer F Exp'!$A:$B,15,FALSE),0)</f>
        <v>0</v>
      </c>
      <c r="Y1972" s="34">
        <f>IFERROR(VLOOKUP($H1972,'Sewer F Exp'!$A:$B,16,FALSE),0)</f>
        <v>0</v>
      </c>
      <c r="Z1972" s="42">
        <f>IFERROR(VLOOKUP($H1972,'Sewer F Exp'!$A:$B,17,FALSE),0)</f>
        <v>0</v>
      </c>
      <c r="AA1972" s="34">
        <f>IFERROR(VLOOKUP($H1972,'Refuse F Rev'!$A:$E,15,FALSE),0)</f>
        <v>0</v>
      </c>
      <c r="AB1972" s="34">
        <f>IFERROR(VLOOKUP($H1972,'Refuse F Rev'!$A:$E,16,FALSE),0)</f>
        <v>0</v>
      </c>
      <c r="AC1972" s="42">
        <f>IFERROR(VLOOKUP($H1972,'Refuse F Rev'!$A:$E,17,FALSE),0)</f>
        <v>0</v>
      </c>
      <c r="AD1972" s="34">
        <f>IFERROR(VLOOKUP($H1972,'Refuse F Exp'!$A:$E,15,FALSE),0)</f>
        <v>0</v>
      </c>
      <c r="AE1972" s="34">
        <f>IFERROR(VLOOKUP($H1972,'Refuse F Exp'!$A:$E,16,FALSE),0)</f>
        <v>0</v>
      </c>
      <c r="AF1972" s="42">
        <f>IFERROR(VLOOKUP($H1972,'Refuse F Exp'!$A:$E,17,FALSE),0)</f>
        <v>0</v>
      </c>
      <c r="AG1972" s="34">
        <f>IFERROR(VLOOKUP($H1972,#REF!,10,FALSE),0)</f>
        <v>0</v>
      </c>
      <c r="AH1972" s="34">
        <f>IFERROR(VLOOKUP($H1972,#REF!,11,FALSE),0)</f>
        <v>0</v>
      </c>
      <c r="AI1972" s="42">
        <f>IFERROR(VLOOKUP($H1972,#REF!,12,FALSE),0)</f>
        <v>0</v>
      </c>
      <c r="AJ1972" s="34">
        <f>IFERROR(VLOOKUP($H1972,#REF!,10,FALSE),0)</f>
        <v>0</v>
      </c>
      <c r="AK1972" s="34">
        <f>IFERROR(VLOOKUP($H1972,#REF!,11,FALSE),0)</f>
        <v>0</v>
      </c>
      <c r="AL1972" s="42">
        <f>IFERROR(VLOOKUP($H1972,#REF!,12,FALSE),0)</f>
        <v>0</v>
      </c>
      <c r="AM1972" s="34">
        <f>IFERROR(VLOOKUP($H1972,#REF!,10,FALSE),0)</f>
        <v>0</v>
      </c>
      <c r="AN1972" s="34">
        <f>IFERROR(VLOOKUP($H1972,#REF!,11,FALSE),0)</f>
        <v>0</v>
      </c>
      <c r="AO1972" s="42">
        <f>IFERROR(VLOOKUP($H1972,#REF!,12,FALSE),0)</f>
        <v>0</v>
      </c>
      <c r="AP1972" s="34">
        <f>IFERROR(VLOOKUP($H1972,#REF!,10,FALSE),0)</f>
        <v>0</v>
      </c>
      <c r="AQ1972" s="34">
        <f>IFERROR(VLOOKUP($H1972,#REF!,11,FALSE),0)</f>
        <v>0</v>
      </c>
      <c r="AR1972" s="42">
        <f>IFERROR(VLOOKUP($H1972,#REF!,12,FALSE),0)</f>
        <v>0</v>
      </c>
      <c r="AS1972" s="34">
        <f>IFERROR(VLOOKUP($H1972,#REF!,13,FALSE),0)</f>
        <v>0</v>
      </c>
      <c r="AT1972" s="34">
        <f>IFERROR(VLOOKUP($H1972,#REF!,14,FALSE),0)</f>
        <v>0</v>
      </c>
      <c r="AU1972" s="42">
        <f>IFERROR(VLOOKUP($H1972,#REF!,15,FALSE),0)</f>
        <v>0</v>
      </c>
      <c r="AV1972" s="34">
        <f>IFERROR(VLOOKUP($H1972,#REF!,15,FALSE),0)</f>
        <v>0</v>
      </c>
      <c r="AW1972" s="34">
        <f>IFERROR(VLOOKUP($H1972,#REF!,16,FALSE),0)</f>
        <v>0</v>
      </c>
      <c r="AX1972" s="42">
        <f>IFERROR(VLOOKUP($H1972,#REF!,17,FALSE),0)</f>
        <v>0</v>
      </c>
    </row>
    <row r="1973" spans="1:50" x14ac:dyDescent="0.3">
      <c r="A1973" s="33" t="str">
        <f t="shared" si="120"/>
        <v>0</v>
      </c>
      <c r="B1973" s="33">
        <f>+'R&amp;E EXPORT'!B1772</f>
        <v>0</v>
      </c>
      <c r="C1973" t="str">
        <f>IFERROR(VLOOKUP(A1973,'MCSJ Export'!A:C,3,FALSE),"")</f>
        <v/>
      </c>
      <c r="D1973" s="37">
        <f t="shared" ca="1" si="121"/>
        <v>0</v>
      </c>
      <c r="E1973" s="37">
        <f t="shared" ca="1" si="122"/>
        <v>0</v>
      </c>
      <c r="F1973" s="37">
        <f t="shared" ca="1" si="123"/>
        <v>0</v>
      </c>
      <c r="G1973" s="37"/>
      <c r="H1973" s="33">
        <f>+'R&amp;E EXPORT'!A1772</f>
        <v>0</v>
      </c>
      <c r="I1973" s="34">
        <f>IFERROR(VLOOKUP($H1973,'Gen F Rev'!$A:$M,15,FALSE),0)</f>
        <v>0</v>
      </c>
      <c r="J1973" s="34">
        <f>IFERROR(VLOOKUP($H1973,'Gen F Rev'!$A:$M,16,FALSE),0)</f>
        <v>0</v>
      </c>
      <c r="K1973" s="42">
        <f>IFERROR(VLOOKUP($H1973,'Gen F Rev'!$A:$M,17,FALSE),0)</f>
        <v>0</v>
      </c>
      <c r="L1973" s="34">
        <f>IFERROR(VLOOKUP($H1973,'Gen F Exp'!$A:$E,15,FALSE),0)</f>
        <v>0</v>
      </c>
      <c r="M1973" s="34">
        <f>IFERROR(VLOOKUP($H1973,'Gen F Exp'!$A:$E,16,FALSE),0)</f>
        <v>0</v>
      </c>
      <c r="N1973" s="42">
        <f>IFERROR(VLOOKUP($H1973,'Gen F Exp'!$A:$E,17,FALSE),0)</f>
        <v>0</v>
      </c>
      <c r="O1973" s="34">
        <f>IFERROR(VLOOKUP($H1973,'Water F Rev'!$A:$L,15,FALSE),0)</f>
        <v>0</v>
      </c>
      <c r="P1973" s="34">
        <f>IFERROR(VLOOKUP($H1973,'Water F Rev'!$A:$L,16,FALSE),0)</f>
        <v>0</v>
      </c>
      <c r="Q1973" s="42">
        <f>IFERROR(VLOOKUP($H1973,'Water F Rev'!$A:$L,17,FALSE),0)</f>
        <v>0</v>
      </c>
      <c r="R1973" s="34">
        <f>IFERROR(VLOOKUP($H1973,'Water F Exp'!$A:$K,15,FALSE),0)</f>
        <v>0</v>
      </c>
      <c r="S1973" s="34">
        <f>IFERROR(VLOOKUP($H1973,'Water F Exp'!$A:$K,16,FALSE),0)</f>
        <v>0</v>
      </c>
      <c r="T1973" s="42">
        <f>IFERROR(VLOOKUP($H1973,'Water F Exp'!$A:$K,17,FALSE),0)</f>
        <v>0</v>
      </c>
      <c r="U1973" s="34">
        <f ca="1">IFERROR(VLOOKUP($H1973,'Sewer F Rev'!$A:$E,15,FALSE),0)</f>
        <v>0</v>
      </c>
      <c r="V1973" s="34">
        <f ca="1">IFERROR(VLOOKUP($H1973,'Sewer F Rev'!$A:$E,16,FALSE),0)</f>
        <v>0</v>
      </c>
      <c r="W1973" s="42">
        <f ca="1">IFERROR(VLOOKUP($H1973,'Sewer F Rev'!$A:$E,17,FALSE),0)</f>
        <v>0</v>
      </c>
      <c r="X1973" s="34">
        <f>IFERROR(VLOOKUP($H1973,'Sewer F Exp'!$A:$B,15,FALSE),0)</f>
        <v>0</v>
      </c>
      <c r="Y1973" s="34">
        <f>IFERROR(VLOOKUP($H1973,'Sewer F Exp'!$A:$B,16,FALSE),0)</f>
        <v>0</v>
      </c>
      <c r="Z1973" s="42">
        <f>IFERROR(VLOOKUP($H1973,'Sewer F Exp'!$A:$B,17,FALSE),0)</f>
        <v>0</v>
      </c>
      <c r="AA1973" s="34">
        <f>IFERROR(VLOOKUP($H1973,'Refuse F Rev'!$A:$E,15,FALSE),0)</f>
        <v>0</v>
      </c>
      <c r="AB1973" s="34">
        <f>IFERROR(VLOOKUP($H1973,'Refuse F Rev'!$A:$E,16,FALSE),0)</f>
        <v>0</v>
      </c>
      <c r="AC1973" s="42">
        <f>IFERROR(VLOOKUP($H1973,'Refuse F Rev'!$A:$E,17,FALSE),0)</f>
        <v>0</v>
      </c>
      <c r="AD1973" s="34">
        <f>IFERROR(VLOOKUP($H1973,'Refuse F Exp'!$A:$E,15,FALSE),0)</f>
        <v>0</v>
      </c>
      <c r="AE1973" s="34">
        <f>IFERROR(VLOOKUP($H1973,'Refuse F Exp'!$A:$E,16,FALSE),0)</f>
        <v>0</v>
      </c>
      <c r="AF1973" s="42">
        <f>IFERROR(VLOOKUP($H1973,'Refuse F Exp'!$A:$E,17,FALSE),0)</f>
        <v>0</v>
      </c>
      <c r="AG1973" s="34">
        <f>IFERROR(VLOOKUP($H1973,#REF!,10,FALSE),0)</f>
        <v>0</v>
      </c>
      <c r="AH1973" s="34">
        <f>IFERROR(VLOOKUP($H1973,#REF!,11,FALSE),0)</f>
        <v>0</v>
      </c>
      <c r="AI1973" s="42">
        <f>IFERROR(VLOOKUP($H1973,#REF!,12,FALSE),0)</f>
        <v>0</v>
      </c>
      <c r="AJ1973" s="34">
        <f>IFERROR(VLOOKUP($H1973,#REF!,10,FALSE),0)</f>
        <v>0</v>
      </c>
      <c r="AK1973" s="34">
        <f>IFERROR(VLOOKUP($H1973,#REF!,11,FALSE),0)</f>
        <v>0</v>
      </c>
      <c r="AL1973" s="42">
        <f>IFERROR(VLOOKUP($H1973,#REF!,12,FALSE),0)</f>
        <v>0</v>
      </c>
      <c r="AM1973" s="34">
        <f>IFERROR(VLOOKUP($H1973,#REF!,10,FALSE),0)</f>
        <v>0</v>
      </c>
      <c r="AN1973" s="34">
        <f>IFERROR(VLOOKUP($H1973,#REF!,11,FALSE),0)</f>
        <v>0</v>
      </c>
      <c r="AO1973" s="42">
        <f>IFERROR(VLOOKUP($H1973,#REF!,12,FALSE),0)</f>
        <v>0</v>
      </c>
      <c r="AP1973" s="34">
        <f>IFERROR(VLOOKUP($H1973,#REF!,10,FALSE),0)</f>
        <v>0</v>
      </c>
      <c r="AQ1973" s="34">
        <f>IFERROR(VLOOKUP($H1973,#REF!,11,FALSE),0)</f>
        <v>0</v>
      </c>
      <c r="AR1973" s="42">
        <f>IFERROR(VLOOKUP($H1973,#REF!,12,FALSE),0)</f>
        <v>0</v>
      </c>
      <c r="AS1973" s="34">
        <f>IFERROR(VLOOKUP($H1973,#REF!,13,FALSE),0)</f>
        <v>0</v>
      </c>
      <c r="AT1973" s="34">
        <f>IFERROR(VLOOKUP($H1973,#REF!,14,FALSE),0)</f>
        <v>0</v>
      </c>
      <c r="AU1973" s="42">
        <f>IFERROR(VLOOKUP($H1973,#REF!,15,FALSE),0)</f>
        <v>0</v>
      </c>
      <c r="AV1973" s="34">
        <f>IFERROR(VLOOKUP($H1973,#REF!,15,FALSE),0)</f>
        <v>0</v>
      </c>
      <c r="AW1973" s="34">
        <f>IFERROR(VLOOKUP($H1973,#REF!,16,FALSE),0)</f>
        <v>0</v>
      </c>
      <c r="AX1973" s="42">
        <f>IFERROR(VLOOKUP($H1973,#REF!,17,FALSE),0)</f>
        <v>0</v>
      </c>
    </row>
    <row r="1974" spans="1:50" x14ac:dyDescent="0.3">
      <c r="A1974" s="33" t="str">
        <f t="shared" si="120"/>
        <v>0</v>
      </c>
      <c r="B1974" s="33">
        <f>+'R&amp;E EXPORT'!B1773</f>
        <v>0</v>
      </c>
      <c r="C1974" t="str">
        <f>IFERROR(VLOOKUP(A1974,'MCSJ Export'!A:C,3,FALSE),"")</f>
        <v/>
      </c>
      <c r="D1974" s="37">
        <f t="shared" ca="1" si="121"/>
        <v>0</v>
      </c>
      <c r="E1974" s="37">
        <f t="shared" ca="1" si="122"/>
        <v>0</v>
      </c>
      <c r="F1974" s="37">
        <f t="shared" ca="1" si="123"/>
        <v>0</v>
      </c>
      <c r="G1974" s="37"/>
      <c r="H1974" s="33">
        <f>+'R&amp;E EXPORT'!A1773</f>
        <v>0</v>
      </c>
      <c r="I1974" s="34">
        <f>IFERROR(VLOOKUP($H1974,'Gen F Rev'!$A:$M,15,FALSE),0)</f>
        <v>0</v>
      </c>
      <c r="J1974" s="34">
        <f>IFERROR(VLOOKUP($H1974,'Gen F Rev'!$A:$M,16,FALSE),0)</f>
        <v>0</v>
      </c>
      <c r="K1974" s="42">
        <f>IFERROR(VLOOKUP($H1974,'Gen F Rev'!$A:$M,17,FALSE),0)</f>
        <v>0</v>
      </c>
      <c r="L1974" s="34">
        <f>IFERROR(VLOOKUP($H1974,'Gen F Exp'!$A:$E,15,FALSE),0)</f>
        <v>0</v>
      </c>
      <c r="M1974" s="34">
        <f>IFERROR(VLOOKUP($H1974,'Gen F Exp'!$A:$E,16,FALSE),0)</f>
        <v>0</v>
      </c>
      <c r="N1974" s="42">
        <f>IFERROR(VLOOKUP($H1974,'Gen F Exp'!$A:$E,17,FALSE),0)</f>
        <v>0</v>
      </c>
      <c r="O1974" s="34">
        <f>IFERROR(VLOOKUP($H1974,'Water F Rev'!$A:$L,15,FALSE),0)</f>
        <v>0</v>
      </c>
      <c r="P1974" s="34">
        <f>IFERROR(VLOOKUP($H1974,'Water F Rev'!$A:$L,16,FALSE),0)</f>
        <v>0</v>
      </c>
      <c r="Q1974" s="42">
        <f>IFERROR(VLOOKUP($H1974,'Water F Rev'!$A:$L,17,FALSE),0)</f>
        <v>0</v>
      </c>
      <c r="R1974" s="34">
        <f>IFERROR(VLOOKUP($H1974,'Water F Exp'!$A:$K,15,FALSE),0)</f>
        <v>0</v>
      </c>
      <c r="S1974" s="34">
        <f>IFERROR(VLOOKUP($H1974,'Water F Exp'!$A:$K,16,FALSE),0)</f>
        <v>0</v>
      </c>
      <c r="T1974" s="42">
        <f>IFERROR(VLOOKUP($H1974,'Water F Exp'!$A:$K,17,FALSE),0)</f>
        <v>0</v>
      </c>
      <c r="U1974" s="34">
        <f ca="1">IFERROR(VLOOKUP($H1974,'Sewer F Rev'!$A:$E,15,FALSE),0)</f>
        <v>0</v>
      </c>
      <c r="V1974" s="34">
        <f ca="1">IFERROR(VLOOKUP($H1974,'Sewer F Rev'!$A:$E,16,FALSE),0)</f>
        <v>0</v>
      </c>
      <c r="W1974" s="42">
        <f ca="1">IFERROR(VLOOKUP($H1974,'Sewer F Rev'!$A:$E,17,FALSE),0)</f>
        <v>0</v>
      </c>
      <c r="X1974" s="34">
        <f>IFERROR(VLOOKUP($H1974,'Sewer F Exp'!$A:$B,15,FALSE),0)</f>
        <v>0</v>
      </c>
      <c r="Y1974" s="34">
        <f>IFERROR(VLOOKUP($H1974,'Sewer F Exp'!$A:$B,16,FALSE),0)</f>
        <v>0</v>
      </c>
      <c r="Z1974" s="42">
        <f>IFERROR(VLOOKUP($H1974,'Sewer F Exp'!$A:$B,17,FALSE),0)</f>
        <v>0</v>
      </c>
      <c r="AA1974" s="34">
        <f>IFERROR(VLOOKUP($H1974,'Refuse F Rev'!$A:$E,15,FALSE),0)</f>
        <v>0</v>
      </c>
      <c r="AB1974" s="34">
        <f>IFERROR(VLOOKUP($H1974,'Refuse F Rev'!$A:$E,16,FALSE),0)</f>
        <v>0</v>
      </c>
      <c r="AC1974" s="42">
        <f>IFERROR(VLOOKUP($H1974,'Refuse F Rev'!$A:$E,17,FALSE),0)</f>
        <v>0</v>
      </c>
      <c r="AD1974" s="34">
        <f>IFERROR(VLOOKUP($H1974,'Refuse F Exp'!$A:$E,15,FALSE),0)</f>
        <v>0</v>
      </c>
      <c r="AE1974" s="34">
        <f>IFERROR(VLOOKUP($H1974,'Refuse F Exp'!$A:$E,16,FALSE),0)</f>
        <v>0</v>
      </c>
      <c r="AF1974" s="42">
        <f>IFERROR(VLOOKUP($H1974,'Refuse F Exp'!$A:$E,17,FALSE),0)</f>
        <v>0</v>
      </c>
      <c r="AG1974" s="34">
        <f>IFERROR(VLOOKUP($H1974,#REF!,10,FALSE),0)</f>
        <v>0</v>
      </c>
      <c r="AH1974" s="34">
        <f>IFERROR(VLOOKUP($H1974,#REF!,11,FALSE),0)</f>
        <v>0</v>
      </c>
      <c r="AI1974" s="42">
        <f>IFERROR(VLOOKUP($H1974,#REF!,12,FALSE),0)</f>
        <v>0</v>
      </c>
      <c r="AJ1974" s="34">
        <f>IFERROR(VLOOKUP($H1974,#REF!,10,FALSE),0)</f>
        <v>0</v>
      </c>
      <c r="AK1974" s="34">
        <f>IFERROR(VLOOKUP($H1974,#REF!,11,FALSE),0)</f>
        <v>0</v>
      </c>
      <c r="AL1974" s="42">
        <f>IFERROR(VLOOKUP($H1974,#REF!,12,FALSE),0)</f>
        <v>0</v>
      </c>
      <c r="AM1974" s="34">
        <f>IFERROR(VLOOKUP($H1974,#REF!,10,FALSE),0)</f>
        <v>0</v>
      </c>
      <c r="AN1974" s="34">
        <f>IFERROR(VLOOKUP($H1974,#REF!,11,FALSE),0)</f>
        <v>0</v>
      </c>
      <c r="AO1974" s="42">
        <f>IFERROR(VLOOKUP($H1974,#REF!,12,FALSE),0)</f>
        <v>0</v>
      </c>
      <c r="AP1974" s="34">
        <f>IFERROR(VLOOKUP($H1974,#REF!,10,FALSE),0)</f>
        <v>0</v>
      </c>
      <c r="AQ1974" s="34">
        <f>IFERROR(VLOOKUP($H1974,#REF!,11,FALSE),0)</f>
        <v>0</v>
      </c>
      <c r="AR1974" s="42">
        <f>IFERROR(VLOOKUP($H1974,#REF!,12,FALSE),0)</f>
        <v>0</v>
      </c>
      <c r="AS1974" s="34">
        <f>IFERROR(VLOOKUP($H1974,#REF!,13,FALSE),0)</f>
        <v>0</v>
      </c>
      <c r="AT1974" s="34">
        <f>IFERROR(VLOOKUP($H1974,#REF!,14,FALSE),0)</f>
        <v>0</v>
      </c>
      <c r="AU1974" s="42">
        <f>IFERROR(VLOOKUP($H1974,#REF!,15,FALSE),0)</f>
        <v>0</v>
      </c>
      <c r="AV1974" s="34">
        <f>IFERROR(VLOOKUP($H1974,#REF!,15,FALSE),0)</f>
        <v>0</v>
      </c>
      <c r="AW1974" s="34">
        <f>IFERROR(VLOOKUP($H1974,#REF!,16,FALSE),0)</f>
        <v>0</v>
      </c>
      <c r="AX1974" s="42">
        <f>IFERROR(VLOOKUP($H1974,#REF!,17,FALSE),0)</f>
        <v>0</v>
      </c>
    </row>
    <row r="1975" spans="1:50" x14ac:dyDescent="0.3">
      <c r="A1975" s="33" t="str">
        <f t="shared" si="120"/>
        <v>0</v>
      </c>
      <c r="B1975" s="33">
        <f>+'R&amp;E EXPORT'!B1774</f>
        <v>0</v>
      </c>
      <c r="C1975" t="str">
        <f>IFERROR(VLOOKUP(A1975,'MCSJ Export'!A:C,3,FALSE),"")</f>
        <v/>
      </c>
      <c r="D1975" s="37">
        <f t="shared" ca="1" si="121"/>
        <v>0</v>
      </c>
      <c r="E1975" s="37">
        <f t="shared" ca="1" si="122"/>
        <v>0</v>
      </c>
      <c r="F1975" s="37">
        <f t="shared" ca="1" si="123"/>
        <v>0</v>
      </c>
      <c r="G1975" s="37"/>
      <c r="H1975" s="33">
        <f>+'R&amp;E EXPORT'!A1774</f>
        <v>0</v>
      </c>
      <c r="I1975" s="34">
        <f>IFERROR(VLOOKUP($H1975,'Gen F Rev'!$A:$M,15,FALSE),0)</f>
        <v>0</v>
      </c>
      <c r="J1975" s="34">
        <f>IFERROR(VLOOKUP($H1975,'Gen F Rev'!$A:$M,16,FALSE),0)</f>
        <v>0</v>
      </c>
      <c r="K1975" s="42">
        <f>IFERROR(VLOOKUP($H1975,'Gen F Rev'!$A:$M,17,FALSE),0)</f>
        <v>0</v>
      </c>
      <c r="L1975" s="34">
        <f>IFERROR(VLOOKUP($H1975,'Gen F Exp'!$A:$E,15,FALSE),0)</f>
        <v>0</v>
      </c>
      <c r="M1975" s="34">
        <f>IFERROR(VLOOKUP($H1975,'Gen F Exp'!$A:$E,16,FALSE),0)</f>
        <v>0</v>
      </c>
      <c r="N1975" s="42">
        <f>IFERROR(VLOOKUP($H1975,'Gen F Exp'!$A:$E,17,FALSE),0)</f>
        <v>0</v>
      </c>
      <c r="O1975" s="34">
        <f>IFERROR(VLOOKUP($H1975,'Water F Rev'!$A:$L,15,FALSE),0)</f>
        <v>0</v>
      </c>
      <c r="P1975" s="34">
        <f>IFERROR(VLOOKUP($H1975,'Water F Rev'!$A:$L,16,FALSE),0)</f>
        <v>0</v>
      </c>
      <c r="Q1975" s="42">
        <f>IFERROR(VLOOKUP($H1975,'Water F Rev'!$A:$L,17,FALSE),0)</f>
        <v>0</v>
      </c>
      <c r="R1975" s="34">
        <f>IFERROR(VLOOKUP($H1975,'Water F Exp'!$A:$K,15,FALSE),0)</f>
        <v>0</v>
      </c>
      <c r="S1975" s="34">
        <f>IFERROR(VLOOKUP($H1975,'Water F Exp'!$A:$K,16,FALSE),0)</f>
        <v>0</v>
      </c>
      <c r="T1975" s="42">
        <f>IFERROR(VLOOKUP($H1975,'Water F Exp'!$A:$K,17,FALSE),0)</f>
        <v>0</v>
      </c>
      <c r="U1975" s="34">
        <f ca="1">IFERROR(VLOOKUP($H1975,'Sewer F Rev'!$A:$E,15,FALSE),0)</f>
        <v>0</v>
      </c>
      <c r="V1975" s="34">
        <f ca="1">IFERROR(VLOOKUP($H1975,'Sewer F Rev'!$A:$E,16,FALSE),0)</f>
        <v>0</v>
      </c>
      <c r="W1975" s="42">
        <f ca="1">IFERROR(VLOOKUP($H1975,'Sewer F Rev'!$A:$E,17,FALSE),0)</f>
        <v>0</v>
      </c>
      <c r="X1975" s="34">
        <f>IFERROR(VLOOKUP($H1975,'Sewer F Exp'!$A:$B,15,FALSE),0)</f>
        <v>0</v>
      </c>
      <c r="Y1975" s="34">
        <f>IFERROR(VLOOKUP($H1975,'Sewer F Exp'!$A:$B,16,FALSE),0)</f>
        <v>0</v>
      </c>
      <c r="Z1975" s="42">
        <f>IFERROR(VLOOKUP($H1975,'Sewer F Exp'!$A:$B,17,FALSE),0)</f>
        <v>0</v>
      </c>
      <c r="AA1975" s="34">
        <f>IFERROR(VLOOKUP($H1975,'Refuse F Rev'!$A:$E,15,FALSE),0)</f>
        <v>0</v>
      </c>
      <c r="AB1975" s="34">
        <f>IFERROR(VLOOKUP($H1975,'Refuse F Rev'!$A:$E,16,FALSE),0)</f>
        <v>0</v>
      </c>
      <c r="AC1975" s="42">
        <f>IFERROR(VLOOKUP($H1975,'Refuse F Rev'!$A:$E,17,FALSE),0)</f>
        <v>0</v>
      </c>
      <c r="AD1975" s="34">
        <f>IFERROR(VLOOKUP($H1975,'Refuse F Exp'!$A:$E,15,FALSE),0)</f>
        <v>0</v>
      </c>
      <c r="AE1975" s="34">
        <f>IFERROR(VLOOKUP($H1975,'Refuse F Exp'!$A:$E,16,FALSE),0)</f>
        <v>0</v>
      </c>
      <c r="AF1975" s="42">
        <f>IFERROR(VLOOKUP($H1975,'Refuse F Exp'!$A:$E,17,FALSE),0)</f>
        <v>0</v>
      </c>
      <c r="AG1975" s="34">
        <f>IFERROR(VLOOKUP($H1975,#REF!,10,FALSE),0)</f>
        <v>0</v>
      </c>
      <c r="AH1975" s="34">
        <f>IFERROR(VLOOKUP($H1975,#REF!,11,FALSE),0)</f>
        <v>0</v>
      </c>
      <c r="AI1975" s="42">
        <f>IFERROR(VLOOKUP($H1975,#REF!,12,FALSE),0)</f>
        <v>0</v>
      </c>
      <c r="AJ1975" s="34">
        <f>IFERROR(VLOOKUP($H1975,#REF!,10,FALSE),0)</f>
        <v>0</v>
      </c>
      <c r="AK1975" s="34">
        <f>IFERROR(VLOOKUP($H1975,#REF!,11,FALSE),0)</f>
        <v>0</v>
      </c>
      <c r="AL1975" s="42">
        <f>IFERROR(VLOOKUP($H1975,#REF!,12,FALSE),0)</f>
        <v>0</v>
      </c>
      <c r="AM1975" s="34">
        <f>IFERROR(VLOOKUP($H1975,#REF!,10,FALSE),0)</f>
        <v>0</v>
      </c>
      <c r="AN1975" s="34">
        <f>IFERROR(VLOOKUP($H1975,#REF!,11,FALSE),0)</f>
        <v>0</v>
      </c>
      <c r="AO1975" s="42">
        <f>IFERROR(VLOOKUP($H1975,#REF!,12,FALSE),0)</f>
        <v>0</v>
      </c>
      <c r="AP1975" s="34">
        <f>IFERROR(VLOOKUP($H1975,#REF!,10,FALSE),0)</f>
        <v>0</v>
      </c>
      <c r="AQ1975" s="34">
        <f>IFERROR(VLOOKUP($H1975,#REF!,11,FALSE),0)</f>
        <v>0</v>
      </c>
      <c r="AR1975" s="42">
        <f>IFERROR(VLOOKUP($H1975,#REF!,12,FALSE),0)</f>
        <v>0</v>
      </c>
      <c r="AS1975" s="34">
        <f>IFERROR(VLOOKUP($H1975,#REF!,13,FALSE),0)</f>
        <v>0</v>
      </c>
      <c r="AT1975" s="34">
        <f>IFERROR(VLOOKUP($H1975,#REF!,14,FALSE),0)</f>
        <v>0</v>
      </c>
      <c r="AU1975" s="42">
        <f>IFERROR(VLOOKUP($H1975,#REF!,15,FALSE),0)</f>
        <v>0</v>
      </c>
      <c r="AV1975" s="34">
        <f>IFERROR(VLOOKUP($H1975,#REF!,15,FALSE),0)</f>
        <v>0</v>
      </c>
      <c r="AW1975" s="34">
        <f>IFERROR(VLOOKUP($H1975,#REF!,16,FALSE),0)</f>
        <v>0</v>
      </c>
      <c r="AX1975" s="42">
        <f>IFERROR(VLOOKUP($H1975,#REF!,17,FALSE),0)</f>
        <v>0</v>
      </c>
    </row>
    <row r="1976" spans="1:50" x14ac:dyDescent="0.3">
      <c r="A1976" s="33" t="str">
        <f t="shared" si="120"/>
        <v>0</v>
      </c>
      <c r="B1976" s="33">
        <f>+'R&amp;E EXPORT'!B1775</f>
        <v>0</v>
      </c>
      <c r="C1976" t="str">
        <f>IFERROR(VLOOKUP(A1976,'MCSJ Export'!A:C,3,FALSE),"")</f>
        <v/>
      </c>
      <c r="D1976" s="37">
        <f t="shared" ca="1" si="121"/>
        <v>0</v>
      </c>
      <c r="E1976" s="37">
        <f t="shared" ca="1" si="122"/>
        <v>0</v>
      </c>
      <c r="F1976" s="37">
        <f t="shared" ca="1" si="123"/>
        <v>0</v>
      </c>
      <c r="G1976" s="37"/>
      <c r="H1976" s="33">
        <f>+'R&amp;E EXPORT'!A1775</f>
        <v>0</v>
      </c>
      <c r="I1976" s="34">
        <f>IFERROR(VLOOKUP($H1976,'Gen F Rev'!$A:$M,15,FALSE),0)</f>
        <v>0</v>
      </c>
      <c r="J1976" s="34">
        <f>IFERROR(VLOOKUP($H1976,'Gen F Rev'!$A:$M,16,FALSE),0)</f>
        <v>0</v>
      </c>
      <c r="K1976" s="42">
        <f>IFERROR(VLOOKUP($H1976,'Gen F Rev'!$A:$M,17,FALSE),0)</f>
        <v>0</v>
      </c>
      <c r="L1976" s="34">
        <f>IFERROR(VLOOKUP($H1976,'Gen F Exp'!$A:$E,15,FALSE),0)</f>
        <v>0</v>
      </c>
      <c r="M1976" s="34">
        <f>IFERROR(VLOOKUP($H1976,'Gen F Exp'!$A:$E,16,FALSE),0)</f>
        <v>0</v>
      </c>
      <c r="N1976" s="42">
        <f>IFERROR(VLOOKUP($H1976,'Gen F Exp'!$A:$E,17,FALSE),0)</f>
        <v>0</v>
      </c>
      <c r="O1976" s="34">
        <f>IFERROR(VLOOKUP($H1976,'Water F Rev'!$A:$L,15,FALSE),0)</f>
        <v>0</v>
      </c>
      <c r="P1976" s="34">
        <f>IFERROR(VLOOKUP($H1976,'Water F Rev'!$A:$L,16,FALSE),0)</f>
        <v>0</v>
      </c>
      <c r="Q1976" s="42">
        <f>IFERROR(VLOOKUP($H1976,'Water F Rev'!$A:$L,17,FALSE),0)</f>
        <v>0</v>
      </c>
      <c r="R1976" s="34">
        <f>IFERROR(VLOOKUP($H1976,'Water F Exp'!$A:$K,15,FALSE),0)</f>
        <v>0</v>
      </c>
      <c r="S1976" s="34">
        <f>IFERROR(VLOOKUP($H1976,'Water F Exp'!$A:$K,16,FALSE),0)</f>
        <v>0</v>
      </c>
      <c r="T1976" s="42">
        <f>IFERROR(VLOOKUP($H1976,'Water F Exp'!$A:$K,17,FALSE),0)</f>
        <v>0</v>
      </c>
      <c r="U1976" s="34">
        <f ca="1">IFERROR(VLOOKUP($H1976,'Sewer F Rev'!$A:$E,15,FALSE),0)</f>
        <v>0</v>
      </c>
      <c r="V1976" s="34">
        <f ca="1">IFERROR(VLOOKUP($H1976,'Sewer F Rev'!$A:$E,16,FALSE),0)</f>
        <v>0</v>
      </c>
      <c r="W1976" s="42">
        <f ca="1">IFERROR(VLOOKUP($H1976,'Sewer F Rev'!$A:$E,17,FALSE),0)</f>
        <v>0</v>
      </c>
      <c r="X1976" s="34">
        <f>IFERROR(VLOOKUP($H1976,'Sewer F Exp'!$A:$B,15,FALSE),0)</f>
        <v>0</v>
      </c>
      <c r="Y1976" s="34">
        <f>IFERROR(VLOOKUP($H1976,'Sewer F Exp'!$A:$B,16,FALSE),0)</f>
        <v>0</v>
      </c>
      <c r="Z1976" s="42">
        <f>IFERROR(VLOOKUP($H1976,'Sewer F Exp'!$A:$B,17,FALSE),0)</f>
        <v>0</v>
      </c>
      <c r="AA1976" s="34">
        <f>IFERROR(VLOOKUP($H1976,'Refuse F Rev'!$A:$E,15,FALSE),0)</f>
        <v>0</v>
      </c>
      <c r="AB1976" s="34">
        <f>IFERROR(VLOOKUP($H1976,'Refuse F Rev'!$A:$E,16,FALSE),0)</f>
        <v>0</v>
      </c>
      <c r="AC1976" s="42">
        <f>IFERROR(VLOOKUP($H1976,'Refuse F Rev'!$A:$E,17,FALSE),0)</f>
        <v>0</v>
      </c>
      <c r="AD1976" s="34">
        <f>IFERROR(VLOOKUP($H1976,'Refuse F Exp'!$A:$E,15,FALSE),0)</f>
        <v>0</v>
      </c>
      <c r="AE1976" s="34">
        <f>IFERROR(VLOOKUP($H1976,'Refuse F Exp'!$A:$E,16,FALSE),0)</f>
        <v>0</v>
      </c>
      <c r="AF1976" s="42">
        <f>IFERROR(VLOOKUP($H1976,'Refuse F Exp'!$A:$E,17,FALSE),0)</f>
        <v>0</v>
      </c>
      <c r="AG1976" s="34">
        <f>IFERROR(VLOOKUP($H1976,#REF!,10,FALSE),0)</f>
        <v>0</v>
      </c>
      <c r="AH1976" s="34">
        <f>IFERROR(VLOOKUP($H1976,#REF!,11,FALSE),0)</f>
        <v>0</v>
      </c>
      <c r="AI1976" s="42">
        <f>IFERROR(VLOOKUP($H1976,#REF!,12,FALSE),0)</f>
        <v>0</v>
      </c>
      <c r="AJ1976" s="34">
        <f>IFERROR(VLOOKUP($H1976,#REF!,10,FALSE),0)</f>
        <v>0</v>
      </c>
      <c r="AK1976" s="34">
        <f>IFERROR(VLOOKUP($H1976,#REF!,11,FALSE),0)</f>
        <v>0</v>
      </c>
      <c r="AL1976" s="42">
        <f>IFERROR(VLOOKUP($H1976,#REF!,12,FALSE),0)</f>
        <v>0</v>
      </c>
      <c r="AM1976" s="34">
        <f>IFERROR(VLOOKUP($H1976,#REF!,10,FALSE),0)</f>
        <v>0</v>
      </c>
      <c r="AN1976" s="34">
        <f>IFERROR(VLOOKUP($H1976,#REF!,11,FALSE),0)</f>
        <v>0</v>
      </c>
      <c r="AO1976" s="42">
        <f>IFERROR(VLOOKUP($H1976,#REF!,12,FALSE),0)</f>
        <v>0</v>
      </c>
      <c r="AP1976" s="34">
        <f>IFERROR(VLOOKUP($H1976,#REF!,10,FALSE),0)</f>
        <v>0</v>
      </c>
      <c r="AQ1976" s="34">
        <f>IFERROR(VLOOKUP($H1976,#REF!,11,FALSE),0)</f>
        <v>0</v>
      </c>
      <c r="AR1976" s="42">
        <f>IFERROR(VLOOKUP($H1976,#REF!,12,FALSE),0)</f>
        <v>0</v>
      </c>
      <c r="AS1976" s="34">
        <f>IFERROR(VLOOKUP($H1976,#REF!,13,FALSE),0)</f>
        <v>0</v>
      </c>
      <c r="AT1976" s="34">
        <f>IFERROR(VLOOKUP($H1976,#REF!,14,FALSE),0)</f>
        <v>0</v>
      </c>
      <c r="AU1976" s="42">
        <f>IFERROR(VLOOKUP($H1976,#REF!,15,FALSE),0)</f>
        <v>0</v>
      </c>
      <c r="AV1976" s="34">
        <f>IFERROR(VLOOKUP($H1976,#REF!,15,FALSE),0)</f>
        <v>0</v>
      </c>
      <c r="AW1976" s="34">
        <f>IFERROR(VLOOKUP($H1976,#REF!,16,FALSE),0)</f>
        <v>0</v>
      </c>
      <c r="AX1976" s="42">
        <f>IFERROR(VLOOKUP($H1976,#REF!,17,FALSE),0)</f>
        <v>0</v>
      </c>
    </row>
    <row r="1977" spans="1:50" x14ac:dyDescent="0.3">
      <c r="A1977" s="33" t="str">
        <f t="shared" si="120"/>
        <v>0</v>
      </c>
      <c r="B1977" s="33">
        <f>+'R&amp;E EXPORT'!B1776</f>
        <v>0</v>
      </c>
      <c r="C1977" t="str">
        <f>IFERROR(VLOOKUP(A1977,'MCSJ Export'!A:C,3,FALSE),"")</f>
        <v/>
      </c>
      <c r="D1977" s="37">
        <f t="shared" ca="1" si="121"/>
        <v>0</v>
      </c>
      <c r="E1977" s="37">
        <f t="shared" ca="1" si="122"/>
        <v>0</v>
      </c>
      <c r="F1977" s="37">
        <f t="shared" ca="1" si="123"/>
        <v>0</v>
      </c>
      <c r="G1977" s="37"/>
      <c r="H1977" s="33">
        <f>+'R&amp;E EXPORT'!A1776</f>
        <v>0</v>
      </c>
      <c r="I1977" s="34">
        <f>IFERROR(VLOOKUP($H1977,'Gen F Rev'!$A:$M,15,FALSE),0)</f>
        <v>0</v>
      </c>
      <c r="J1977" s="34">
        <f>IFERROR(VLOOKUP($H1977,'Gen F Rev'!$A:$M,16,FALSE),0)</f>
        <v>0</v>
      </c>
      <c r="K1977" s="42">
        <f>IFERROR(VLOOKUP($H1977,'Gen F Rev'!$A:$M,17,FALSE),0)</f>
        <v>0</v>
      </c>
      <c r="L1977" s="34">
        <f>IFERROR(VLOOKUP($H1977,'Gen F Exp'!$A:$E,15,FALSE),0)</f>
        <v>0</v>
      </c>
      <c r="M1977" s="34">
        <f>IFERROR(VLOOKUP($H1977,'Gen F Exp'!$A:$E,16,FALSE),0)</f>
        <v>0</v>
      </c>
      <c r="N1977" s="42">
        <f>IFERROR(VLOOKUP($H1977,'Gen F Exp'!$A:$E,17,FALSE),0)</f>
        <v>0</v>
      </c>
      <c r="O1977" s="34">
        <f>IFERROR(VLOOKUP($H1977,'Water F Rev'!$A:$L,15,FALSE),0)</f>
        <v>0</v>
      </c>
      <c r="P1977" s="34">
        <f>IFERROR(VLOOKUP($H1977,'Water F Rev'!$A:$L,16,FALSE),0)</f>
        <v>0</v>
      </c>
      <c r="Q1977" s="42">
        <f>IFERROR(VLOOKUP($H1977,'Water F Rev'!$A:$L,17,FALSE),0)</f>
        <v>0</v>
      </c>
      <c r="R1977" s="34">
        <f>IFERROR(VLOOKUP($H1977,'Water F Exp'!$A:$K,15,FALSE),0)</f>
        <v>0</v>
      </c>
      <c r="S1977" s="34">
        <f>IFERROR(VLOOKUP($H1977,'Water F Exp'!$A:$K,16,FALSE),0)</f>
        <v>0</v>
      </c>
      <c r="T1977" s="42">
        <f>IFERROR(VLOOKUP($H1977,'Water F Exp'!$A:$K,17,FALSE),0)</f>
        <v>0</v>
      </c>
      <c r="U1977" s="34">
        <f ca="1">IFERROR(VLOOKUP($H1977,'Sewer F Rev'!$A:$E,15,FALSE),0)</f>
        <v>0</v>
      </c>
      <c r="V1977" s="34">
        <f ca="1">IFERROR(VLOOKUP($H1977,'Sewer F Rev'!$A:$E,16,FALSE),0)</f>
        <v>0</v>
      </c>
      <c r="W1977" s="42">
        <f ca="1">IFERROR(VLOOKUP($H1977,'Sewer F Rev'!$A:$E,17,FALSE),0)</f>
        <v>0</v>
      </c>
      <c r="X1977" s="34">
        <f>IFERROR(VLOOKUP($H1977,'Sewer F Exp'!$A:$B,15,FALSE),0)</f>
        <v>0</v>
      </c>
      <c r="Y1977" s="34">
        <f>IFERROR(VLOOKUP($H1977,'Sewer F Exp'!$A:$B,16,FALSE),0)</f>
        <v>0</v>
      </c>
      <c r="Z1977" s="42">
        <f>IFERROR(VLOOKUP($H1977,'Sewer F Exp'!$A:$B,17,FALSE),0)</f>
        <v>0</v>
      </c>
      <c r="AA1977" s="34">
        <f>IFERROR(VLOOKUP($H1977,'Refuse F Rev'!$A:$E,15,FALSE),0)</f>
        <v>0</v>
      </c>
      <c r="AB1977" s="34">
        <f>IFERROR(VLOOKUP($H1977,'Refuse F Rev'!$A:$E,16,FALSE),0)</f>
        <v>0</v>
      </c>
      <c r="AC1977" s="42">
        <f>IFERROR(VLOOKUP($H1977,'Refuse F Rev'!$A:$E,17,FALSE),0)</f>
        <v>0</v>
      </c>
      <c r="AD1977" s="34">
        <f>IFERROR(VLOOKUP($H1977,'Refuse F Exp'!$A:$E,15,FALSE),0)</f>
        <v>0</v>
      </c>
      <c r="AE1977" s="34">
        <f>IFERROR(VLOOKUP($H1977,'Refuse F Exp'!$A:$E,16,FALSE),0)</f>
        <v>0</v>
      </c>
      <c r="AF1977" s="42">
        <f>IFERROR(VLOOKUP($H1977,'Refuse F Exp'!$A:$E,17,FALSE),0)</f>
        <v>0</v>
      </c>
      <c r="AG1977" s="34">
        <f>IFERROR(VLOOKUP($H1977,#REF!,10,FALSE),0)</f>
        <v>0</v>
      </c>
      <c r="AH1977" s="34">
        <f>IFERROR(VLOOKUP($H1977,#REF!,11,FALSE),0)</f>
        <v>0</v>
      </c>
      <c r="AI1977" s="42">
        <f>IFERROR(VLOOKUP($H1977,#REF!,12,FALSE),0)</f>
        <v>0</v>
      </c>
      <c r="AJ1977" s="34">
        <f>IFERROR(VLOOKUP($H1977,#REF!,10,FALSE),0)</f>
        <v>0</v>
      </c>
      <c r="AK1977" s="34">
        <f>IFERROR(VLOOKUP($H1977,#REF!,11,FALSE),0)</f>
        <v>0</v>
      </c>
      <c r="AL1977" s="42">
        <f>IFERROR(VLOOKUP($H1977,#REF!,12,FALSE),0)</f>
        <v>0</v>
      </c>
      <c r="AM1977" s="34">
        <f>IFERROR(VLOOKUP($H1977,#REF!,10,FALSE),0)</f>
        <v>0</v>
      </c>
      <c r="AN1977" s="34">
        <f>IFERROR(VLOOKUP($H1977,#REF!,11,FALSE),0)</f>
        <v>0</v>
      </c>
      <c r="AO1977" s="42">
        <f>IFERROR(VLOOKUP($H1977,#REF!,12,FALSE),0)</f>
        <v>0</v>
      </c>
      <c r="AP1977" s="34">
        <f>IFERROR(VLOOKUP($H1977,#REF!,10,FALSE),0)</f>
        <v>0</v>
      </c>
      <c r="AQ1977" s="34">
        <f>IFERROR(VLOOKUP($H1977,#REF!,11,FALSE),0)</f>
        <v>0</v>
      </c>
      <c r="AR1977" s="42">
        <f>IFERROR(VLOOKUP($H1977,#REF!,12,FALSE),0)</f>
        <v>0</v>
      </c>
      <c r="AS1977" s="34">
        <f>IFERROR(VLOOKUP($H1977,#REF!,13,FALSE),0)</f>
        <v>0</v>
      </c>
      <c r="AT1977" s="34">
        <f>IFERROR(VLOOKUP($H1977,#REF!,14,FALSE),0)</f>
        <v>0</v>
      </c>
      <c r="AU1977" s="42">
        <f>IFERROR(VLOOKUP($H1977,#REF!,15,FALSE),0)</f>
        <v>0</v>
      </c>
      <c r="AV1977" s="34">
        <f>IFERROR(VLOOKUP($H1977,#REF!,15,FALSE),0)</f>
        <v>0</v>
      </c>
      <c r="AW1977" s="34">
        <f>IFERROR(VLOOKUP($H1977,#REF!,16,FALSE),0)</f>
        <v>0</v>
      </c>
      <c r="AX1977" s="42">
        <f>IFERROR(VLOOKUP($H1977,#REF!,17,FALSE),0)</f>
        <v>0</v>
      </c>
    </row>
    <row r="1978" spans="1:50" x14ac:dyDescent="0.3">
      <c r="A1978" s="33" t="str">
        <f t="shared" si="120"/>
        <v>0</v>
      </c>
      <c r="B1978" s="33">
        <f>+'R&amp;E EXPORT'!B1777</f>
        <v>0</v>
      </c>
      <c r="C1978" t="str">
        <f>IFERROR(VLOOKUP(A1978,'MCSJ Export'!A:C,3,FALSE),"")</f>
        <v/>
      </c>
      <c r="D1978" s="37">
        <f t="shared" ca="1" si="121"/>
        <v>0</v>
      </c>
      <c r="E1978" s="37">
        <f t="shared" ca="1" si="122"/>
        <v>0</v>
      </c>
      <c r="F1978" s="37">
        <f t="shared" ca="1" si="123"/>
        <v>0</v>
      </c>
      <c r="G1978" s="37"/>
      <c r="H1978" s="33">
        <f>+'R&amp;E EXPORT'!A1777</f>
        <v>0</v>
      </c>
      <c r="I1978" s="34">
        <f>IFERROR(VLOOKUP($H1978,'Gen F Rev'!$A:$M,15,FALSE),0)</f>
        <v>0</v>
      </c>
      <c r="J1978" s="34">
        <f>IFERROR(VLOOKUP($H1978,'Gen F Rev'!$A:$M,16,FALSE),0)</f>
        <v>0</v>
      </c>
      <c r="K1978" s="42">
        <f>IFERROR(VLOOKUP($H1978,'Gen F Rev'!$A:$M,17,FALSE),0)</f>
        <v>0</v>
      </c>
      <c r="L1978" s="34">
        <f>IFERROR(VLOOKUP($H1978,'Gen F Exp'!$A:$E,15,FALSE),0)</f>
        <v>0</v>
      </c>
      <c r="M1978" s="34">
        <f>IFERROR(VLOOKUP($H1978,'Gen F Exp'!$A:$E,16,FALSE),0)</f>
        <v>0</v>
      </c>
      <c r="N1978" s="42">
        <f>IFERROR(VLOOKUP($H1978,'Gen F Exp'!$A:$E,17,FALSE),0)</f>
        <v>0</v>
      </c>
      <c r="O1978" s="34">
        <f>IFERROR(VLOOKUP($H1978,'Water F Rev'!$A:$L,15,FALSE),0)</f>
        <v>0</v>
      </c>
      <c r="P1978" s="34">
        <f>IFERROR(VLOOKUP($H1978,'Water F Rev'!$A:$L,16,FALSE),0)</f>
        <v>0</v>
      </c>
      <c r="Q1978" s="42">
        <f>IFERROR(VLOOKUP($H1978,'Water F Rev'!$A:$L,17,FALSE),0)</f>
        <v>0</v>
      </c>
      <c r="R1978" s="34">
        <f>IFERROR(VLOOKUP($H1978,'Water F Exp'!$A:$K,15,FALSE),0)</f>
        <v>0</v>
      </c>
      <c r="S1978" s="34">
        <f>IFERROR(VLOOKUP($H1978,'Water F Exp'!$A:$K,16,FALSE),0)</f>
        <v>0</v>
      </c>
      <c r="T1978" s="42">
        <f>IFERROR(VLOOKUP($H1978,'Water F Exp'!$A:$K,17,FALSE),0)</f>
        <v>0</v>
      </c>
      <c r="U1978" s="34">
        <f ca="1">IFERROR(VLOOKUP($H1978,'Sewer F Rev'!$A:$E,15,FALSE),0)</f>
        <v>0</v>
      </c>
      <c r="V1978" s="34">
        <f ca="1">IFERROR(VLOOKUP($H1978,'Sewer F Rev'!$A:$E,16,FALSE),0)</f>
        <v>0</v>
      </c>
      <c r="W1978" s="42">
        <f ca="1">IFERROR(VLOOKUP($H1978,'Sewer F Rev'!$A:$E,17,FALSE),0)</f>
        <v>0</v>
      </c>
      <c r="X1978" s="34">
        <f>IFERROR(VLOOKUP($H1978,'Sewer F Exp'!$A:$B,15,FALSE),0)</f>
        <v>0</v>
      </c>
      <c r="Y1978" s="34">
        <f>IFERROR(VLOOKUP($H1978,'Sewer F Exp'!$A:$B,16,FALSE),0)</f>
        <v>0</v>
      </c>
      <c r="Z1978" s="42">
        <f>IFERROR(VLOOKUP($H1978,'Sewer F Exp'!$A:$B,17,FALSE),0)</f>
        <v>0</v>
      </c>
      <c r="AA1978" s="34">
        <f>IFERROR(VLOOKUP($H1978,'Refuse F Rev'!$A:$E,15,FALSE),0)</f>
        <v>0</v>
      </c>
      <c r="AB1978" s="34">
        <f>IFERROR(VLOOKUP($H1978,'Refuse F Rev'!$A:$E,16,FALSE),0)</f>
        <v>0</v>
      </c>
      <c r="AC1978" s="42">
        <f>IFERROR(VLOOKUP($H1978,'Refuse F Rev'!$A:$E,17,FALSE),0)</f>
        <v>0</v>
      </c>
      <c r="AD1978" s="34">
        <f>IFERROR(VLOOKUP($H1978,'Refuse F Exp'!$A:$E,15,FALSE),0)</f>
        <v>0</v>
      </c>
      <c r="AE1978" s="34">
        <f>IFERROR(VLOOKUP($H1978,'Refuse F Exp'!$A:$E,16,FALSE),0)</f>
        <v>0</v>
      </c>
      <c r="AF1978" s="42">
        <f>IFERROR(VLOOKUP($H1978,'Refuse F Exp'!$A:$E,17,FALSE),0)</f>
        <v>0</v>
      </c>
      <c r="AG1978" s="34">
        <f>IFERROR(VLOOKUP($H1978,#REF!,10,FALSE),0)</f>
        <v>0</v>
      </c>
      <c r="AH1978" s="34">
        <f>IFERROR(VLOOKUP($H1978,#REF!,11,FALSE),0)</f>
        <v>0</v>
      </c>
      <c r="AI1978" s="42">
        <f>IFERROR(VLOOKUP($H1978,#REF!,12,FALSE),0)</f>
        <v>0</v>
      </c>
      <c r="AJ1978" s="34">
        <f>IFERROR(VLOOKUP($H1978,#REF!,10,FALSE),0)</f>
        <v>0</v>
      </c>
      <c r="AK1978" s="34">
        <f>IFERROR(VLOOKUP($H1978,#REF!,11,FALSE),0)</f>
        <v>0</v>
      </c>
      <c r="AL1978" s="42">
        <f>IFERROR(VLOOKUP($H1978,#REF!,12,FALSE),0)</f>
        <v>0</v>
      </c>
      <c r="AM1978" s="34">
        <f>IFERROR(VLOOKUP($H1978,#REF!,10,FALSE),0)</f>
        <v>0</v>
      </c>
      <c r="AN1978" s="34">
        <f>IFERROR(VLOOKUP($H1978,#REF!,11,FALSE),0)</f>
        <v>0</v>
      </c>
      <c r="AO1978" s="42">
        <f>IFERROR(VLOOKUP($H1978,#REF!,12,FALSE),0)</f>
        <v>0</v>
      </c>
      <c r="AP1978" s="34">
        <f>IFERROR(VLOOKUP($H1978,#REF!,10,FALSE),0)</f>
        <v>0</v>
      </c>
      <c r="AQ1978" s="34">
        <f>IFERROR(VLOOKUP($H1978,#REF!,11,FALSE),0)</f>
        <v>0</v>
      </c>
      <c r="AR1978" s="42">
        <f>IFERROR(VLOOKUP($H1978,#REF!,12,FALSE),0)</f>
        <v>0</v>
      </c>
      <c r="AS1978" s="34">
        <f>IFERROR(VLOOKUP($H1978,#REF!,13,FALSE),0)</f>
        <v>0</v>
      </c>
      <c r="AT1978" s="34">
        <f>IFERROR(VLOOKUP($H1978,#REF!,14,FALSE),0)</f>
        <v>0</v>
      </c>
      <c r="AU1978" s="42">
        <f>IFERROR(VLOOKUP($H1978,#REF!,15,FALSE),0)</f>
        <v>0</v>
      </c>
      <c r="AV1978" s="34">
        <f>IFERROR(VLOOKUP($H1978,#REF!,15,FALSE),0)</f>
        <v>0</v>
      </c>
      <c r="AW1978" s="34">
        <f>IFERROR(VLOOKUP($H1978,#REF!,16,FALSE),0)</f>
        <v>0</v>
      </c>
      <c r="AX1978" s="42">
        <f>IFERROR(VLOOKUP($H1978,#REF!,17,FALSE),0)</f>
        <v>0</v>
      </c>
    </row>
    <row r="1979" spans="1:50" x14ac:dyDescent="0.3">
      <c r="A1979" s="33" t="str">
        <f t="shared" si="120"/>
        <v>0</v>
      </c>
      <c r="B1979" s="33">
        <f>+'R&amp;E EXPORT'!B1778</f>
        <v>0</v>
      </c>
      <c r="C1979" t="str">
        <f>IFERROR(VLOOKUP(A1979,'MCSJ Export'!A:C,3,FALSE),"")</f>
        <v/>
      </c>
      <c r="D1979" s="37">
        <f t="shared" ca="1" si="121"/>
        <v>0</v>
      </c>
      <c r="E1979" s="37">
        <f t="shared" ca="1" si="122"/>
        <v>0</v>
      </c>
      <c r="F1979" s="37">
        <f t="shared" ca="1" si="123"/>
        <v>0</v>
      </c>
      <c r="G1979" s="37"/>
      <c r="H1979" s="33">
        <f>+'R&amp;E EXPORT'!A1778</f>
        <v>0</v>
      </c>
      <c r="I1979" s="34">
        <f>IFERROR(VLOOKUP($H1979,'Gen F Rev'!$A:$M,15,FALSE),0)</f>
        <v>0</v>
      </c>
      <c r="J1979" s="34">
        <f>IFERROR(VLOOKUP($H1979,'Gen F Rev'!$A:$M,16,FALSE),0)</f>
        <v>0</v>
      </c>
      <c r="K1979" s="42">
        <f>IFERROR(VLOOKUP($H1979,'Gen F Rev'!$A:$M,17,FALSE),0)</f>
        <v>0</v>
      </c>
      <c r="L1979" s="34">
        <f>IFERROR(VLOOKUP($H1979,'Gen F Exp'!$A:$E,15,FALSE),0)</f>
        <v>0</v>
      </c>
      <c r="M1979" s="34">
        <f>IFERROR(VLOOKUP($H1979,'Gen F Exp'!$A:$E,16,FALSE),0)</f>
        <v>0</v>
      </c>
      <c r="N1979" s="42">
        <f>IFERROR(VLOOKUP($H1979,'Gen F Exp'!$A:$E,17,FALSE),0)</f>
        <v>0</v>
      </c>
      <c r="O1979" s="34">
        <f>IFERROR(VLOOKUP($H1979,'Water F Rev'!$A:$L,15,FALSE),0)</f>
        <v>0</v>
      </c>
      <c r="P1979" s="34">
        <f>IFERROR(VLOOKUP($H1979,'Water F Rev'!$A:$L,16,FALSE),0)</f>
        <v>0</v>
      </c>
      <c r="Q1979" s="42">
        <f>IFERROR(VLOOKUP($H1979,'Water F Rev'!$A:$L,17,FALSE),0)</f>
        <v>0</v>
      </c>
      <c r="R1979" s="34">
        <f>IFERROR(VLOOKUP($H1979,'Water F Exp'!$A:$K,15,FALSE),0)</f>
        <v>0</v>
      </c>
      <c r="S1979" s="34">
        <f>IFERROR(VLOOKUP($H1979,'Water F Exp'!$A:$K,16,FALSE),0)</f>
        <v>0</v>
      </c>
      <c r="T1979" s="42">
        <f>IFERROR(VLOOKUP($H1979,'Water F Exp'!$A:$K,17,FALSE),0)</f>
        <v>0</v>
      </c>
      <c r="U1979" s="34">
        <f ca="1">IFERROR(VLOOKUP($H1979,'Sewer F Rev'!$A:$E,15,FALSE),0)</f>
        <v>0</v>
      </c>
      <c r="V1979" s="34">
        <f ca="1">IFERROR(VLOOKUP($H1979,'Sewer F Rev'!$A:$E,16,FALSE),0)</f>
        <v>0</v>
      </c>
      <c r="W1979" s="42">
        <f ca="1">IFERROR(VLOOKUP($H1979,'Sewer F Rev'!$A:$E,17,FALSE),0)</f>
        <v>0</v>
      </c>
      <c r="X1979" s="34">
        <f>IFERROR(VLOOKUP($H1979,'Sewer F Exp'!$A:$B,15,FALSE),0)</f>
        <v>0</v>
      </c>
      <c r="Y1979" s="34">
        <f>IFERROR(VLOOKUP($H1979,'Sewer F Exp'!$A:$B,16,FALSE),0)</f>
        <v>0</v>
      </c>
      <c r="Z1979" s="42">
        <f>IFERROR(VLOOKUP($H1979,'Sewer F Exp'!$A:$B,17,FALSE),0)</f>
        <v>0</v>
      </c>
      <c r="AA1979" s="34">
        <f>IFERROR(VLOOKUP($H1979,'Refuse F Rev'!$A:$E,15,FALSE),0)</f>
        <v>0</v>
      </c>
      <c r="AB1979" s="34">
        <f>IFERROR(VLOOKUP($H1979,'Refuse F Rev'!$A:$E,16,FALSE),0)</f>
        <v>0</v>
      </c>
      <c r="AC1979" s="42">
        <f>IFERROR(VLOOKUP($H1979,'Refuse F Rev'!$A:$E,17,FALSE),0)</f>
        <v>0</v>
      </c>
      <c r="AD1979" s="34">
        <f>IFERROR(VLOOKUP($H1979,'Refuse F Exp'!$A:$E,15,FALSE),0)</f>
        <v>0</v>
      </c>
      <c r="AE1979" s="34">
        <f>IFERROR(VLOOKUP($H1979,'Refuse F Exp'!$A:$E,16,FALSE),0)</f>
        <v>0</v>
      </c>
      <c r="AF1979" s="42">
        <f>IFERROR(VLOOKUP($H1979,'Refuse F Exp'!$A:$E,17,FALSE),0)</f>
        <v>0</v>
      </c>
      <c r="AG1979" s="34">
        <f>IFERROR(VLOOKUP($H1979,#REF!,10,FALSE),0)</f>
        <v>0</v>
      </c>
      <c r="AH1979" s="34">
        <f>IFERROR(VLOOKUP($H1979,#REF!,11,FALSE),0)</f>
        <v>0</v>
      </c>
      <c r="AI1979" s="42">
        <f>IFERROR(VLOOKUP($H1979,#REF!,12,FALSE),0)</f>
        <v>0</v>
      </c>
      <c r="AJ1979" s="34">
        <f>IFERROR(VLOOKUP($H1979,#REF!,10,FALSE),0)</f>
        <v>0</v>
      </c>
      <c r="AK1979" s="34">
        <f>IFERROR(VLOOKUP($H1979,#REF!,11,FALSE),0)</f>
        <v>0</v>
      </c>
      <c r="AL1979" s="42">
        <f>IFERROR(VLOOKUP($H1979,#REF!,12,FALSE),0)</f>
        <v>0</v>
      </c>
      <c r="AM1979" s="34">
        <f>IFERROR(VLOOKUP($H1979,#REF!,10,FALSE),0)</f>
        <v>0</v>
      </c>
      <c r="AN1979" s="34">
        <f>IFERROR(VLOOKUP($H1979,#REF!,11,FALSE),0)</f>
        <v>0</v>
      </c>
      <c r="AO1979" s="42">
        <f>IFERROR(VLOOKUP($H1979,#REF!,12,FALSE),0)</f>
        <v>0</v>
      </c>
      <c r="AP1979" s="34">
        <f>IFERROR(VLOOKUP($H1979,#REF!,10,FALSE),0)</f>
        <v>0</v>
      </c>
      <c r="AQ1979" s="34">
        <f>IFERROR(VLOOKUP($H1979,#REF!,11,FALSE),0)</f>
        <v>0</v>
      </c>
      <c r="AR1979" s="42">
        <f>IFERROR(VLOOKUP($H1979,#REF!,12,FALSE),0)</f>
        <v>0</v>
      </c>
      <c r="AS1979" s="34">
        <f>IFERROR(VLOOKUP($H1979,#REF!,13,FALSE),0)</f>
        <v>0</v>
      </c>
      <c r="AT1979" s="34">
        <f>IFERROR(VLOOKUP($H1979,#REF!,14,FALSE),0)</f>
        <v>0</v>
      </c>
      <c r="AU1979" s="42">
        <f>IFERROR(VLOOKUP($H1979,#REF!,15,FALSE),0)</f>
        <v>0</v>
      </c>
      <c r="AV1979" s="34">
        <f>IFERROR(VLOOKUP($H1979,#REF!,15,FALSE),0)</f>
        <v>0</v>
      </c>
      <c r="AW1979" s="34">
        <f>IFERROR(VLOOKUP($H1979,#REF!,16,FALSE),0)</f>
        <v>0</v>
      </c>
      <c r="AX1979" s="42">
        <f>IFERROR(VLOOKUP($H1979,#REF!,17,FALSE),0)</f>
        <v>0</v>
      </c>
    </row>
    <row r="1980" spans="1:50" x14ac:dyDescent="0.3">
      <c r="A1980" s="33" t="str">
        <f t="shared" si="120"/>
        <v>0</v>
      </c>
      <c r="B1980" s="33">
        <f>+'R&amp;E EXPORT'!B1779</f>
        <v>0</v>
      </c>
      <c r="C1980" t="str">
        <f>IFERROR(VLOOKUP(A1980,'MCSJ Export'!A:C,3,FALSE),"")</f>
        <v/>
      </c>
      <c r="D1980" s="37">
        <f t="shared" ca="1" si="121"/>
        <v>0</v>
      </c>
      <c r="E1980" s="37">
        <f t="shared" ca="1" si="122"/>
        <v>0</v>
      </c>
      <c r="F1980" s="37">
        <f t="shared" ca="1" si="123"/>
        <v>0</v>
      </c>
      <c r="G1980" s="37"/>
      <c r="H1980" s="33">
        <f>+'R&amp;E EXPORT'!A1779</f>
        <v>0</v>
      </c>
      <c r="I1980" s="34">
        <f>IFERROR(VLOOKUP($H1980,'Gen F Rev'!$A:$M,15,FALSE),0)</f>
        <v>0</v>
      </c>
      <c r="J1980" s="34">
        <f>IFERROR(VLOOKUP($H1980,'Gen F Rev'!$A:$M,16,FALSE),0)</f>
        <v>0</v>
      </c>
      <c r="K1980" s="42">
        <f>IFERROR(VLOOKUP($H1980,'Gen F Rev'!$A:$M,17,FALSE),0)</f>
        <v>0</v>
      </c>
      <c r="L1980" s="34">
        <f>IFERROR(VLOOKUP($H1980,'Gen F Exp'!$A:$E,15,FALSE),0)</f>
        <v>0</v>
      </c>
      <c r="M1980" s="34">
        <f>IFERROR(VLOOKUP($H1980,'Gen F Exp'!$A:$E,16,FALSE),0)</f>
        <v>0</v>
      </c>
      <c r="N1980" s="42">
        <f>IFERROR(VLOOKUP($H1980,'Gen F Exp'!$A:$E,17,FALSE),0)</f>
        <v>0</v>
      </c>
      <c r="O1980" s="34">
        <f>IFERROR(VLOOKUP($H1980,'Water F Rev'!$A:$L,15,FALSE),0)</f>
        <v>0</v>
      </c>
      <c r="P1980" s="34">
        <f>IFERROR(VLOOKUP($H1980,'Water F Rev'!$A:$L,16,FALSE),0)</f>
        <v>0</v>
      </c>
      <c r="Q1980" s="42">
        <f>IFERROR(VLOOKUP($H1980,'Water F Rev'!$A:$L,17,FALSE),0)</f>
        <v>0</v>
      </c>
      <c r="R1980" s="34">
        <f>IFERROR(VLOOKUP($H1980,'Water F Exp'!$A:$K,15,FALSE),0)</f>
        <v>0</v>
      </c>
      <c r="S1980" s="34">
        <f>IFERROR(VLOOKUP($H1980,'Water F Exp'!$A:$K,16,FALSE),0)</f>
        <v>0</v>
      </c>
      <c r="T1980" s="42">
        <f>IFERROR(VLOOKUP($H1980,'Water F Exp'!$A:$K,17,FALSE),0)</f>
        <v>0</v>
      </c>
      <c r="U1980" s="34">
        <f ca="1">IFERROR(VLOOKUP($H1980,'Sewer F Rev'!$A:$E,15,FALSE),0)</f>
        <v>0</v>
      </c>
      <c r="V1980" s="34">
        <f ca="1">IFERROR(VLOOKUP($H1980,'Sewer F Rev'!$A:$E,16,FALSE),0)</f>
        <v>0</v>
      </c>
      <c r="W1980" s="42">
        <f ca="1">IFERROR(VLOOKUP($H1980,'Sewer F Rev'!$A:$E,17,FALSE),0)</f>
        <v>0</v>
      </c>
      <c r="X1980" s="34">
        <f>IFERROR(VLOOKUP($H1980,'Sewer F Exp'!$A:$B,15,FALSE),0)</f>
        <v>0</v>
      </c>
      <c r="Y1980" s="34">
        <f>IFERROR(VLOOKUP($H1980,'Sewer F Exp'!$A:$B,16,FALSE),0)</f>
        <v>0</v>
      </c>
      <c r="Z1980" s="42">
        <f>IFERROR(VLOOKUP($H1980,'Sewer F Exp'!$A:$B,17,FALSE),0)</f>
        <v>0</v>
      </c>
      <c r="AA1980" s="34">
        <f>IFERROR(VLOOKUP($H1980,'Refuse F Rev'!$A:$E,15,FALSE),0)</f>
        <v>0</v>
      </c>
      <c r="AB1980" s="34">
        <f>IFERROR(VLOOKUP($H1980,'Refuse F Rev'!$A:$E,16,FALSE),0)</f>
        <v>0</v>
      </c>
      <c r="AC1980" s="42">
        <f>IFERROR(VLOOKUP($H1980,'Refuse F Rev'!$A:$E,17,FALSE),0)</f>
        <v>0</v>
      </c>
      <c r="AD1980" s="34">
        <f>IFERROR(VLOOKUP($H1980,'Refuse F Exp'!$A:$E,15,FALSE),0)</f>
        <v>0</v>
      </c>
      <c r="AE1980" s="34">
        <f>IFERROR(VLOOKUP($H1980,'Refuse F Exp'!$A:$E,16,FALSE),0)</f>
        <v>0</v>
      </c>
      <c r="AF1980" s="42">
        <f>IFERROR(VLOOKUP($H1980,'Refuse F Exp'!$A:$E,17,FALSE),0)</f>
        <v>0</v>
      </c>
      <c r="AG1980" s="34">
        <f>IFERROR(VLOOKUP($H1980,#REF!,10,FALSE),0)</f>
        <v>0</v>
      </c>
      <c r="AH1980" s="34">
        <f>IFERROR(VLOOKUP($H1980,#REF!,11,FALSE),0)</f>
        <v>0</v>
      </c>
      <c r="AI1980" s="42">
        <f>IFERROR(VLOOKUP($H1980,#REF!,12,FALSE),0)</f>
        <v>0</v>
      </c>
      <c r="AJ1980" s="34">
        <f>IFERROR(VLOOKUP($H1980,#REF!,10,FALSE),0)</f>
        <v>0</v>
      </c>
      <c r="AK1980" s="34">
        <f>IFERROR(VLOOKUP($H1980,#REF!,11,FALSE),0)</f>
        <v>0</v>
      </c>
      <c r="AL1980" s="42">
        <f>IFERROR(VLOOKUP($H1980,#REF!,12,FALSE),0)</f>
        <v>0</v>
      </c>
      <c r="AM1980" s="34">
        <f>IFERROR(VLOOKUP($H1980,#REF!,10,FALSE),0)</f>
        <v>0</v>
      </c>
      <c r="AN1980" s="34">
        <f>IFERROR(VLOOKUP($H1980,#REF!,11,FALSE),0)</f>
        <v>0</v>
      </c>
      <c r="AO1980" s="42">
        <f>IFERROR(VLOOKUP($H1980,#REF!,12,FALSE),0)</f>
        <v>0</v>
      </c>
      <c r="AP1980" s="34">
        <f>IFERROR(VLOOKUP($H1980,#REF!,10,FALSE),0)</f>
        <v>0</v>
      </c>
      <c r="AQ1980" s="34">
        <f>IFERROR(VLOOKUP($H1980,#REF!,11,FALSE),0)</f>
        <v>0</v>
      </c>
      <c r="AR1980" s="42">
        <f>IFERROR(VLOOKUP($H1980,#REF!,12,FALSE),0)</f>
        <v>0</v>
      </c>
      <c r="AS1980" s="34">
        <f>IFERROR(VLOOKUP($H1980,#REF!,13,FALSE),0)</f>
        <v>0</v>
      </c>
      <c r="AT1980" s="34">
        <f>IFERROR(VLOOKUP($H1980,#REF!,14,FALSE),0)</f>
        <v>0</v>
      </c>
      <c r="AU1980" s="42">
        <f>IFERROR(VLOOKUP($H1980,#REF!,15,FALSE),0)</f>
        <v>0</v>
      </c>
      <c r="AV1980" s="34">
        <f>IFERROR(VLOOKUP($H1980,#REF!,15,FALSE),0)</f>
        <v>0</v>
      </c>
      <c r="AW1980" s="34">
        <f>IFERROR(VLOOKUP($H1980,#REF!,16,FALSE),0)</f>
        <v>0</v>
      </c>
      <c r="AX1980" s="42">
        <f>IFERROR(VLOOKUP($H1980,#REF!,17,FALSE),0)</f>
        <v>0</v>
      </c>
    </row>
    <row r="1981" spans="1:50" x14ac:dyDescent="0.3">
      <c r="A1981" s="33" t="str">
        <f t="shared" si="120"/>
        <v>0</v>
      </c>
      <c r="B1981" s="33">
        <f>+'R&amp;E EXPORT'!B1780</f>
        <v>0</v>
      </c>
      <c r="C1981" t="str">
        <f>IFERROR(VLOOKUP(A1981,'MCSJ Export'!A:C,3,FALSE),"")</f>
        <v/>
      </c>
      <c r="D1981" s="37">
        <f t="shared" ca="1" si="121"/>
        <v>0</v>
      </c>
      <c r="E1981" s="37">
        <f t="shared" ca="1" si="122"/>
        <v>0</v>
      </c>
      <c r="F1981" s="37">
        <f t="shared" ca="1" si="123"/>
        <v>0</v>
      </c>
      <c r="G1981" s="37"/>
      <c r="H1981" s="33">
        <f>+'R&amp;E EXPORT'!A1780</f>
        <v>0</v>
      </c>
      <c r="I1981" s="34">
        <f>IFERROR(VLOOKUP($H1981,'Gen F Rev'!$A:$M,15,FALSE),0)</f>
        <v>0</v>
      </c>
      <c r="J1981" s="34">
        <f>IFERROR(VLOOKUP($H1981,'Gen F Rev'!$A:$M,16,FALSE),0)</f>
        <v>0</v>
      </c>
      <c r="K1981" s="42">
        <f>IFERROR(VLOOKUP($H1981,'Gen F Rev'!$A:$M,17,FALSE),0)</f>
        <v>0</v>
      </c>
      <c r="L1981" s="34">
        <f>IFERROR(VLOOKUP($H1981,'Gen F Exp'!$A:$E,15,FALSE),0)</f>
        <v>0</v>
      </c>
      <c r="M1981" s="34">
        <f>IFERROR(VLOOKUP($H1981,'Gen F Exp'!$A:$E,16,FALSE),0)</f>
        <v>0</v>
      </c>
      <c r="N1981" s="42">
        <f>IFERROR(VLOOKUP($H1981,'Gen F Exp'!$A:$E,17,FALSE),0)</f>
        <v>0</v>
      </c>
      <c r="O1981" s="34">
        <f>IFERROR(VLOOKUP($H1981,'Water F Rev'!$A:$L,15,FALSE),0)</f>
        <v>0</v>
      </c>
      <c r="P1981" s="34">
        <f>IFERROR(VLOOKUP($H1981,'Water F Rev'!$A:$L,16,FALSE),0)</f>
        <v>0</v>
      </c>
      <c r="Q1981" s="42">
        <f>IFERROR(VLOOKUP($H1981,'Water F Rev'!$A:$L,17,FALSE),0)</f>
        <v>0</v>
      </c>
      <c r="R1981" s="34">
        <f>IFERROR(VLOOKUP($H1981,'Water F Exp'!$A:$K,15,FALSE),0)</f>
        <v>0</v>
      </c>
      <c r="S1981" s="34">
        <f>IFERROR(VLOOKUP($H1981,'Water F Exp'!$A:$K,16,FALSE),0)</f>
        <v>0</v>
      </c>
      <c r="T1981" s="42">
        <f>IFERROR(VLOOKUP($H1981,'Water F Exp'!$A:$K,17,FALSE),0)</f>
        <v>0</v>
      </c>
      <c r="U1981" s="34">
        <f ca="1">IFERROR(VLOOKUP($H1981,'Sewer F Rev'!$A:$E,15,FALSE),0)</f>
        <v>0</v>
      </c>
      <c r="V1981" s="34">
        <f ca="1">IFERROR(VLOOKUP($H1981,'Sewer F Rev'!$A:$E,16,FALSE),0)</f>
        <v>0</v>
      </c>
      <c r="W1981" s="42">
        <f ca="1">IFERROR(VLOOKUP($H1981,'Sewer F Rev'!$A:$E,17,FALSE),0)</f>
        <v>0</v>
      </c>
      <c r="X1981" s="34">
        <f>IFERROR(VLOOKUP($H1981,'Sewer F Exp'!$A:$B,15,FALSE),0)</f>
        <v>0</v>
      </c>
      <c r="Y1981" s="34">
        <f>IFERROR(VLOOKUP($H1981,'Sewer F Exp'!$A:$B,16,FALSE),0)</f>
        <v>0</v>
      </c>
      <c r="Z1981" s="42">
        <f>IFERROR(VLOOKUP($H1981,'Sewer F Exp'!$A:$B,17,FALSE),0)</f>
        <v>0</v>
      </c>
      <c r="AA1981" s="34">
        <f>IFERROR(VLOOKUP($H1981,'Refuse F Rev'!$A:$E,15,FALSE),0)</f>
        <v>0</v>
      </c>
      <c r="AB1981" s="34">
        <f>IFERROR(VLOOKUP($H1981,'Refuse F Rev'!$A:$E,16,FALSE),0)</f>
        <v>0</v>
      </c>
      <c r="AC1981" s="42">
        <f>IFERROR(VLOOKUP($H1981,'Refuse F Rev'!$A:$E,17,FALSE),0)</f>
        <v>0</v>
      </c>
      <c r="AD1981" s="34">
        <f>IFERROR(VLOOKUP($H1981,'Refuse F Exp'!$A:$E,15,FALSE),0)</f>
        <v>0</v>
      </c>
      <c r="AE1981" s="34">
        <f>IFERROR(VLOOKUP($H1981,'Refuse F Exp'!$A:$E,16,FALSE),0)</f>
        <v>0</v>
      </c>
      <c r="AF1981" s="42">
        <f>IFERROR(VLOOKUP($H1981,'Refuse F Exp'!$A:$E,17,FALSE),0)</f>
        <v>0</v>
      </c>
      <c r="AG1981" s="34">
        <f>IFERROR(VLOOKUP($H1981,#REF!,10,FALSE),0)</f>
        <v>0</v>
      </c>
      <c r="AH1981" s="34">
        <f>IFERROR(VLOOKUP($H1981,#REF!,11,FALSE),0)</f>
        <v>0</v>
      </c>
      <c r="AI1981" s="42">
        <f>IFERROR(VLOOKUP($H1981,#REF!,12,FALSE),0)</f>
        <v>0</v>
      </c>
      <c r="AJ1981" s="34">
        <f>IFERROR(VLOOKUP($H1981,#REF!,10,FALSE),0)</f>
        <v>0</v>
      </c>
      <c r="AK1981" s="34">
        <f>IFERROR(VLOOKUP($H1981,#REF!,11,FALSE),0)</f>
        <v>0</v>
      </c>
      <c r="AL1981" s="42">
        <f>IFERROR(VLOOKUP($H1981,#REF!,12,FALSE),0)</f>
        <v>0</v>
      </c>
      <c r="AM1981" s="34">
        <f>IFERROR(VLOOKUP($H1981,#REF!,10,FALSE),0)</f>
        <v>0</v>
      </c>
      <c r="AN1981" s="34">
        <f>IFERROR(VLOOKUP($H1981,#REF!,11,FALSE),0)</f>
        <v>0</v>
      </c>
      <c r="AO1981" s="42">
        <f>IFERROR(VLOOKUP($H1981,#REF!,12,FALSE),0)</f>
        <v>0</v>
      </c>
      <c r="AP1981" s="34">
        <f>IFERROR(VLOOKUP($H1981,#REF!,10,FALSE),0)</f>
        <v>0</v>
      </c>
      <c r="AQ1981" s="34">
        <f>IFERROR(VLOOKUP($H1981,#REF!,11,FALSE),0)</f>
        <v>0</v>
      </c>
      <c r="AR1981" s="42">
        <f>IFERROR(VLOOKUP($H1981,#REF!,12,FALSE),0)</f>
        <v>0</v>
      </c>
      <c r="AS1981" s="34">
        <f>IFERROR(VLOOKUP($H1981,#REF!,13,FALSE),0)</f>
        <v>0</v>
      </c>
      <c r="AT1981" s="34">
        <f>IFERROR(VLOOKUP($H1981,#REF!,14,FALSE),0)</f>
        <v>0</v>
      </c>
      <c r="AU1981" s="42">
        <f>IFERROR(VLOOKUP($H1981,#REF!,15,FALSE),0)</f>
        <v>0</v>
      </c>
      <c r="AV1981" s="34">
        <f>IFERROR(VLOOKUP($H1981,#REF!,15,FALSE),0)</f>
        <v>0</v>
      </c>
      <c r="AW1981" s="34">
        <f>IFERROR(VLOOKUP($H1981,#REF!,16,FALSE),0)</f>
        <v>0</v>
      </c>
      <c r="AX1981" s="42">
        <f>IFERROR(VLOOKUP($H1981,#REF!,17,FALSE),0)</f>
        <v>0</v>
      </c>
    </row>
    <row r="1982" spans="1:50" x14ac:dyDescent="0.3">
      <c r="A1982" s="33" t="str">
        <f t="shared" si="120"/>
        <v>0</v>
      </c>
      <c r="B1982" s="33">
        <f>+'R&amp;E EXPORT'!B1781</f>
        <v>0</v>
      </c>
      <c r="C1982" t="str">
        <f>IFERROR(VLOOKUP(A1982,'MCSJ Export'!A:C,3,FALSE),"")</f>
        <v/>
      </c>
      <c r="D1982" s="37">
        <f t="shared" ca="1" si="121"/>
        <v>0</v>
      </c>
      <c r="E1982" s="37">
        <f t="shared" ca="1" si="122"/>
        <v>0</v>
      </c>
      <c r="F1982" s="37">
        <f t="shared" ca="1" si="123"/>
        <v>0</v>
      </c>
      <c r="G1982" s="37"/>
      <c r="H1982" s="33">
        <f>+'R&amp;E EXPORT'!A1781</f>
        <v>0</v>
      </c>
      <c r="I1982" s="34">
        <f>IFERROR(VLOOKUP($H1982,'Gen F Rev'!$A:$M,15,FALSE),0)</f>
        <v>0</v>
      </c>
      <c r="J1982" s="34">
        <f>IFERROR(VLOOKUP($H1982,'Gen F Rev'!$A:$M,16,FALSE),0)</f>
        <v>0</v>
      </c>
      <c r="K1982" s="42">
        <f>IFERROR(VLOOKUP($H1982,'Gen F Rev'!$A:$M,17,FALSE),0)</f>
        <v>0</v>
      </c>
      <c r="L1982" s="34">
        <f>IFERROR(VLOOKUP($H1982,'Gen F Exp'!$A:$E,15,FALSE),0)</f>
        <v>0</v>
      </c>
      <c r="M1982" s="34">
        <f>IFERROR(VLOOKUP($H1982,'Gen F Exp'!$A:$E,16,FALSE),0)</f>
        <v>0</v>
      </c>
      <c r="N1982" s="42">
        <f>IFERROR(VLOOKUP($H1982,'Gen F Exp'!$A:$E,17,FALSE),0)</f>
        <v>0</v>
      </c>
      <c r="O1982" s="34">
        <f>IFERROR(VLOOKUP($H1982,'Water F Rev'!$A:$L,15,FALSE),0)</f>
        <v>0</v>
      </c>
      <c r="P1982" s="34">
        <f>IFERROR(VLOOKUP($H1982,'Water F Rev'!$A:$L,16,FALSE),0)</f>
        <v>0</v>
      </c>
      <c r="Q1982" s="42">
        <f>IFERROR(VLOOKUP($H1982,'Water F Rev'!$A:$L,17,FALSE),0)</f>
        <v>0</v>
      </c>
      <c r="R1982" s="34">
        <f>IFERROR(VLOOKUP($H1982,'Water F Exp'!$A:$K,15,FALSE),0)</f>
        <v>0</v>
      </c>
      <c r="S1982" s="34">
        <f>IFERROR(VLOOKUP($H1982,'Water F Exp'!$A:$K,16,FALSE),0)</f>
        <v>0</v>
      </c>
      <c r="T1982" s="42">
        <f>IFERROR(VLOOKUP($H1982,'Water F Exp'!$A:$K,17,FALSE),0)</f>
        <v>0</v>
      </c>
      <c r="U1982" s="34">
        <f ca="1">IFERROR(VLOOKUP($H1982,'Sewer F Rev'!$A:$E,15,FALSE),0)</f>
        <v>0</v>
      </c>
      <c r="V1982" s="34">
        <f ca="1">IFERROR(VLOOKUP($H1982,'Sewer F Rev'!$A:$E,16,FALSE),0)</f>
        <v>0</v>
      </c>
      <c r="W1982" s="42">
        <f ca="1">IFERROR(VLOOKUP($H1982,'Sewer F Rev'!$A:$E,17,FALSE),0)</f>
        <v>0</v>
      </c>
      <c r="X1982" s="34">
        <f>IFERROR(VLOOKUP($H1982,'Sewer F Exp'!$A:$B,15,FALSE),0)</f>
        <v>0</v>
      </c>
      <c r="Y1982" s="34">
        <f>IFERROR(VLOOKUP($H1982,'Sewer F Exp'!$A:$B,16,FALSE),0)</f>
        <v>0</v>
      </c>
      <c r="Z1982" s="42">
        <f>IFERROR(VLOOKUP($H1982,'Sewer F Exp'!$A:$B,17,FALSE),0)</f>
        <v>0</v>
      </c>
      <c r="AA1982" s="34">
        <f>IFERROR(VLOOKUP($H1982,'Refuse F Rev'!$A:$E,15,FALSE),0)</f>
        <v>0</v>
      </c>
      <c r="AB1982" s="34">
        <f>IFERROR(VLOOKUP($H1982,'Refuse F Rev'!$A:$E,16,FALSE),0)</f>
        <v>0</v>
      </c>
      <c r="AC1982" s="42">
        <f>IFERROR(VLOOKUP($H1982,'Refuse F Rev'!$A:$E,17,FALSE),0)</f>
        <v>0</v>
      </c>
      <c r="AD1982" s="34">
        <f>IFERROR(VLOOKUP($H1982,'Refuse F Exp'!$A:$E,15,FALSE),0)</f>
        <v>0</v>
      </c>
      <c r="AE1982" s="34">
        <f>IFERROR(VLOOKUP($H1982,'Refuse F Exp'!$A:$E,16,FALSE),0)</f>
        <v>0</v>
      </c>
      <c r="AF1982" s="42">
        <f>IFERROR(VLOOKUP($H1982,'Refuse F Exp'!$A:$E,17,FALSE),0)</f>
        <v>0</v>
      </c>
      <c r="AG1982" s="34">
        <f>IFERROR(VLOOKUP($H1982,#REF!,10,FALSE),0)</f>
        <v>0</v>
      </c>
      <c r="AH1982" s="34">
        <f>IFERROR(VLOOKUP($H1982,#REF!,11,FALSE),0)</f>
        <v>0</v>
      </c>
      <c r="AI1982" s="42">
        <f>IFERROR(VLOOKUP($H1982,#REF!,12,FALSE),0)</f>
        <v>0</v>
      </c>
      <c r="AJ1982" s="34">
        <f>IFERROR(VLOOKUP($H1982,#REF!,10,FALSE),0)</f>
        <v>0</v>
      </c>
      <c r="AK1982" s="34">
        <f>IFERROR(VLOOKUP($H1982,#REF!,11,FALSE),0)</f>
        <v>0</v>
      </c>
      <c r="AL1982" s="42">
        <f>IFERROR(VLOOKUP($H1982,#REF!,12,FALSE),0)</f>
        <v>0</v>
      </c>
      <c r="AM1982" s="34">
        <f>IFERROR(VLOOKUP($H1982,#REF!,10,FALSE),0)</f>
        <v>0</v>
      </c>
      <c r="AN1982" s="34">
        <f>IFERROR(VLOOKUP($H1982,#REF!,11,FALSE),0)</f>
        <v>0</v>
      </c>
      <c r="AO1982" s="42">
        <f>IFERROR(VLOOKUP($H1982,#REF!,12,FALSE),0)</f>
        <v>0</v>
      </c>
      <c r="AP1982" s="34">
        <f>IFERROR(VLOOKUP($H1982,#REF!,10,FALSE),0)</f>
        <v>0</v>
      </c>
      <c r="AQ1982" s="34">
        <f>IFERROR(VLOOKUP($H1982,#REF!,11,FALSE),0)</f>
        <v>0</v>
      </c>
      <c r="AR1982" s="42">
        <f>IFERROR(VLOOKUP($H1982,#REF!,12,FALSE),0)</f>
        <v>0</v>
      </c>
      <c r="AS1982" s="34">
        <f>IFERROR(VLOOKUP($H1982,#REF!,13,FALSE),0)</f>
        <v>0</v>
      </c>
      <c r="AT1982" s="34">
        <f>IFERROR(VLOOKUP($H1982,#REF!,14,FALSE),0)</f>
        <v>0</v>
      </c>
      <c r="AU1982" s="42">
        <f>IFERROR(VLOOKUP($H1982,#REF!,15,FALSE),0)</f>
        <v>0</v>
      </c>
      <c r="AV1982" s="34">
        <f>IFERROR(VLOOKUP($H1982,#REF!,15,FALSE),0)</f>
        <v>0</v>
      </c>
      <c r="AW1982" s="34">
        <f>IFERROR(VLOOKUP($H1982,#REF!,16,FALSE),0)</f>
        <v>0</v>
      </c>
      <c r="AX1982" s="42">
        <f>IFERROR(VLOOKUP($H1982,#REF!,17,FALSE),0)</f>
        <v>0</v>
      </c>
    </row>
    <row r="1983" spans="1:50" x14ac:dyDescent="0.3">
      <c r="A1983" s="33" t="str">
        <f t="shared" si="120"/>
        <v>0</v>
      </c>
      <c r="B1983" s="33">
        <f>+'R&amp;E EXPORT'!B1782</f>
        <v>0</v>
      </c>
      <c r="C1983" t="str">
        <f>IFERROR(VLOOKUP(A1983,'MCSJ Export'!A:C,3,FALSE),"")</f>
        <v/>
      </c>
      <c r="D1983" s="37">
        <f t="shared" ca="1" si="121"/>
        <v>0</v>
      </c>
      <c r="E1983" s="37">
        <f t="shared" ca="1" si="122"/>
        <v>0</v>
      </c>
      <c r="F1983" s="37">
        <f t="shared" ca="1" si="123"/>
        <v>0</v>
      </c>
      <c r="G1983" s="37"/>
      <c r="H1983" s="33">
        <f>+'R&amp;E EXPORT'!A1782</f>
        <v>0</v>
      </c>
      <c r="I1983" s="34">
        <f>IFERROR(VLOOKUP($H1983,'Gen F Rev'!$A:$M,15,FALSE),0)</f>
        <v>0</v>
      </c>
      <c r="J1983" s="34">
        <f>IFERROR(VLOOKUP($H1983,'Gen F Rev'!$A:$M,16,FALSE),0)</f>
        <v>0</v>
      </c>
      <c r="K1983" s="42">
        <f>IFERROR(VLOOKUP($H1983,'Gen F Rev'!$A:$M,17,FALSE),0)</f>
        <v>0</v>
      </c>
      <c r="L1983" s="34">
        <f>IFERROR(VLOOKUP($H1983,'Gen F Exp'!$A:$E,15,FALSE),0)</f>
        <v>0</v>
      </c>
      <c r="M1983" s="34">
        <f>IFERROR(VLOOKUP($H1983,'Gen F Exp'!$A:$E,16,FALSE),0)</f>
        <v>0</v>
      </c>
      <c r="N1983" s="42">
        <f>IFERROR(VLOOKUP($H1983,'Gen F Exp'!$A:$E,17,FALSE),0)</f>
        <v>0</v>
      </c>
      <c r="O1983" s="34">
        <f>IFERROR(VLOOKUP($H1983,'Water F Rev'!$A:$L,15,FALSE),0)</f>
        <v>0</v>
      </c>
      <c r="P1983" s="34">
        <f>IFERROR(VLOOKUP($H1983,'Water F Rev'!$A:$L,16,FALSE),0)</f>
        <v>0</v>
      </c>
      <c r="Q1983" s="42">
        <f>IFERROR(VLOOKUP($H1983,'Water F Rev'!$A:$L,17,FALSE),0)</f>
        <v>0</v>
      </c>
      <c r="R1983" s="34">
        <f>IFERROR(VLOOKUP($H1983,'Water F Exp'!$A:$K,15,FALSE),0)</f>
        <v>0</v>
      </c>
      <c r="S1983" s="34">
        <f>IFERROR(VLOOKUP($H1983,'Water F Exp'!$A:$K,16,FALSE),0)</f>
        <v>0</v>
      </c>
      <c r="T1983" s="42">
        <f>IFERROR(VLOOKUP($H1983,'Water F Exp'!$A:$K,17,FALSE),0)</f>
        <v>0</v>
      </c>
      <c r="U1983" s="34">
        <f ca="1">IFERROR(VLOOKUP($H1983,'Sewer F Rev'!$A:$E,15,FALSE),0)</f>
        <v>0</v>
      </c>
      <c r="V1983" s="34">
        <f ca="1">IFERROR(VLOOKUP($H1983,'Sewer F Rev'!$A:$E,16,FALSE),0)</f>
        <v>0</v>
      </c>
      <c r="W1983" s="42">
        <f ca="1">IFERROR(VLOOKUP($H1983,'Sewer F Rev'!$A:$E,17,FALSE),0)</f>
        <v>0</v>
      </c>
      <c r="X1983" s="34">
        <f>IFERROR(VLOOKUP($H1983,'Sewer F Exp'!$A:$B,15,FALSE),0)</f>
        <v>0</v>
      </c>
      <c r="Y1983" s="34">
        <f>IFERROR(VLOOKUP($H1983,'Sewer F Exp'!$A:$B,16,FALSE),0)</f>
        <v>0</v>
      </c>
      <c r="Z1983" s="42">
        <f>IFERROR(VLOOKUP($H1983,'Sewer F Exp'!$A:$B,17,FALSE),0)</f>
        <v>0</v>
      </c>
      <c r="AA1983" s="34">
        <f>IFERROR(VLOOKUP($H1983,'Refuse F Rev'!$A:$E,15,FALSE),0)</f>
        <v>0</v>
      </c>
      <c r="AB1983" s="34">
        <f>IFERROR(VLOOKUP($H1983,'Refuse F Rev'!$A:$E,16,FALSE),0)</f>
        <v>0</v>
      </c>
      <c r="AC1983" s="42">
        <f>IFERROR(VLOOKUP($H1983,'Refuse F Rev'!$A:$E,17,FALSE),0)</f>
        <v>0</v>
      </c>
      <c r="AD1983" s="34">
        <f>IFERROR(VLOOKUP($H1983,'Refuse F Exp'!$A:$E,15,FALSE),0)</f>
        <v>0</v>
      </c>
      <c r="AE1983" s="34">
        <f>IFERROR(VLOOKUP($H1983,'Refuse F Exp'!$A:$E,16,FALSE),0)</f>
        <v>0</v>
      </c>
      <c r="AF1983" s="42">
        <f>IFERROR(VLOOKUP($H1983,'Refuse F Exp'!$A:$E,17,FALSE),0)</f>
        <v>0</v>
      </c>
      <c r="AG1983" s="34">
        <f>IFERROR(VLOOKUP($H1983,#REF!,10,FALSE),0)</f>
        <v>0</v>
      </c>
      <c r="AH1983" s="34">
        <f>IFERROR(VLOOKUP($H1983,#REF!,11,FALSE),0)</f>
        <v>0</v>
      </c>
      <c r="AI1983" s="42">
        <f>IFERROR(VLOOKUP($H1983,#REF!,12,FALSE),0)</f>
        <v>0</v>
      </c>
      <c r="AJ1983" s="34">
        <f>IFERROR(VLOOKUP($H1983,#REF!,10,FALSE),0)</f>
        <v>0</v>
      </c>
      <c r="AK1983" s="34">
        <f>IFERROR(VLOOKUP($H1983,#REF!,11,FALSE),0)</f>
        <v>0</v>
      </c>
      <c r="AL1983" s="42">
        <f>IFERROR(VLOOKUP($H1983,#REF!,12,FALSE),0)</f>
        <v>0</v>
      </c>
      <c r="AM1983" s="34">
        <f>IFERROR(VLOOKUP($H1983,#REF!,10,FALSE),0)</f>
        <v>0</v>
      </c>
      <c r="AN1983" s="34">
        <f>IFERROR(VLOOKUP($H1983,#REF!,11,FALSE),0)</f>
        <v>0</v>
      </c>
      <c r="AO1983" s="42">
        <f>IFERROR(VLOOKUP($H1983,#REF!,12,FALSE),0)</f>
        <v>0</v>
      </c>
      <c r="AP1983" s="34">
        <f>IFERROR(VLOOKUP($H1983,#REF!,10,FALSE),0)</f>
        <v>0</v>
      </c>
      <c r="AQ1983" s="34">
        <f>IFERROR(VLOOKUP($H1983,#REF!,11,FALSE),0)</f>
        <v>0</v>
      </c>
      <c r="AR1983" s="42">
        <f>IFERROR(VLOOKUP($H1983,#REF!,12,FALSE),0)</f>
        <v>0</v>
      </c>
      <c r="AS1983" s="34">
        <f>IFERROR(VLOOKUP($H1983,#REF!,13,FALSE),0)</f>
        <v>0</v>
      </c>
      <c r="AT1983" s="34">
        <f>IFERROR(VLOOKUP($H1983,#REF!,14,FALSE),0)</f>
        <v>0</v>
      </c>
      <c r="AU1983" s="42">
        <f>IFERROR(VLOOKUP($H1983,#REF!,15,FALSE),0)</f>
        <v>0</v>
      </c>
      <c r="AV1983" s="34">
        <f>IFERROR(VLOOKUP($H1983,#REF!,15,FALSE),0)</f>
        <v>0</v>
      </c>
      <c r="AW1983" s="34">
        <f>IFERROR(VLOOKUP($H1983,#REF!,16,FALSE),0)</f>
        <v>0</v>
      </c>
      <c r="AX1983" s="42">
        <f>IFERROR(VLOOKUP($H1983,#REF!,17,FALSE),0)</f>
        <v>0</v>
      </c>
    </row>
    <row r="1984" spans="1:50" x14ac:dyDescent="0.3">
      <c r="A1984" s="33" t="str">
        <f t="shared" si="120"/>
        <v>0</v>
      </c>
      <c r="B1984" s="33">
        <f>+'R&amp;E EXPORT'!B1783</f>
        <v>0</v>
      </c>
      <c r="C1984" t="str">
        <f>IFERROR(VLOOKUP(A1984,'MCSJ Export'!A:C,3,FALSE),"")</f>
        <v/>
      </c>
      <c r="D1984" s="37">
        <f t="shared" ca="1" si="121"/>
        <v>0</v>
      </c>
      <c r="E1984" s="37">
        <f t="shared" ca="1" si="122"/>
        <v>0</v>
      </c>
      <c r="F1984" s="37">
        <f t="shared" ca="1" si="123"/>
        <v>0</v>
      </c>
      <c r="G1984" s="37"/>
      <c r="H1984" s="33">
        <f>+'R&amp;E EXPORT'!A1783</f>
        <v>0</v>
      </c>
      <c r="I1984" s="34">
        <f>IFERROR(VLOOKUP($H1984,'Gen F Rev'!$A:$M,15,FALSE),0)</f>
        <v>0</v>
      </c>
      <c r="J1984" s="34">
        <f>IFERROR(VLOOKUP($H1984,'Gen F Rev'!$A:$M,16,FALSE),0)</f>
        <v>0</v>
      </c>
      <c r="K1984" s="42">
        <f>IFERROR(VLOOKUP($H1984,'Gen F Rev'!$A:$M,17,FALSE),0)</f>
        <v>0</v>
      </c>
      <c r="L1984" s="34">
        <f>IFERROR(VLOOKUP($H1984,'Gen F Exp'!$A:$E,15,FALSE),0)</f>
        <v>0</v>
      </c>
      <c r="M1984" s="34">
        <f>IFERROR(VLOOKUP($H1984,'Gen F Exp'!$A:$E,16,FALSE),0)</f>
        <v>0</v>
      </c>
      <c r="N1984" s="42">
        <f>IFERROR(VLOOKUP($H1984,'Gen F Exp'!$A:$E,17,FALSE),0)</f>
        <v>0</v>
      </c>
      <c r="O1984" s="34">
        <f>IFERROR(VLOOKUP($H1984,'Water F Rev'!$A:$L,15,FALSE),0)</f>
        <v>0</v>
      </c>
      <c r="P1984" s="34">
        <f>IFERROR(VLOOKUP($H1984,'Water F Rev'!$A:$L,16,FALSE),0)</f>
        <v>0</v>
      </c>
      <c r="Q1984" s="42">
        <f>IFERROR(VLOOKUP($H1984,'Water F Rev'!$A:$L,17,FALSE),0)</f>
        <v>0</v>
      </c>
      <c r="R1984" s="34">
        <f>IFERROR(VLOOKUP($H1984,'Water F Exp'!$A:$K,15,FALSE),0)</f>
        <v>0</v>
      </c>
      <c r="S1984" s="34">
        <f>IFERROR(VLOOKUP($H1984,'Water F Exp'!$A:$K,16,FALSE),0)</f>
        <v>0</v>
      </c>
      <c r="T1984" s="42">
        <f>IFERROR(VLOOKUP($H1984,'Water F Exp'!$A:$K,17,FALSE),0)</f>
        <v>0</v>
      </c>
      <c r="U1984" s="34">
        <f ca="1">IFERROR(VLOOKUP($H1984,'Sewer F Rev'!$A:$E,15,FALSE),0)</f>
        <v>0</v>
      </c>
      <c r="V1984" s="34">
        <f ca="1">IFERROR(VLOOKUP($H1984,'Sewer F Rev'!$A:$E,16,FALSE),0)</f>
        <v>0</v>
      </c>
      <c r="W1984" s="42">
        <f ca="1">IFERROR(VLOOKUP($H1984,'Sewer F Rev'!$A:$E,17,FALSE),0)</f>
        <v>0</v>
      </c>
      <c r="X1984" s="34">
        <f>IFERROR(VLOOKUP($H1984,'Sewer F Exp'!$A:$B,15,FALSE),0)</f>
        <v>0</v>
      </c>
      <c r="Y1984" s="34">
        <f>IFERROR(VLOOKUP($H1984,'Sewer F Exp'!$A:$B,16,FALSE),0)</f>
        <v>0</v>
      </c>
      <c r="Z1984" s="42">
        <f>IFERROR(VLOOKUP($H1984,'Sewer F Exp'!$A:$B,17,FALSE),0)</f>
        <v>0</v>
      </c>
      <c r="AA1984" s="34">
        <f>IFERROR(VLOOKUP($H1984,'Refuse F Rev'!$A:$E,15,FALSE),0)</f>
        <v>0</v>
      </c>
      <c r="AB1984" s="34">
        <f>IFERROR(VLOOKUP($H1984,'Refuse F Rev'!$A:$E,16,FALSE),0)</f>
        <v>0</v>
      </c>
      <c r="AC1984" s="42">
        <f>IFERROR(VLOOKUP($H1984,'Refuse F Rev'!$A:$E,17,FALSE),0)</f>
        <v>0</v>
      </c>
      <c r="AD1984" s="34">
        <f>IFERROR(VLOOKUP($H1984,'Refuse F Exp'!$A:$E,15,FALSE),0)</f>
        <v>0</v>
      </c>
      <c r="AE1984" s="34">
        <f>IFERROR(VLOOKUP($H1984,'Refuse F Exp'!$A:$E,16,FALSE),0)</f>
        <v>0</v>
      </c>
      <c r="AF1984" s="42">
        <f>IFERROR(VLOOKUP($H1984,'Refuse F Exp'!$A:$E,17,FALSE),0)</f>
        <v>0</v>
      </c>
      <c r="AG1984" s="34">
        <f>IFERROR(VLOOKUP($H1984,#REF!,10,FALSE),0)</f>
        <v>0</v>
      </c>
      <c r="AH1984" s="34">
        <f>IFERROR(VLOOKUP($H1984,#REF!,11,FALSE),0)</f>
        <v>0</v>
      </c>
      <c r="AI1984" s="42">
        <f>IFERROR(VLOOKUP($H1984,#REF!,12,FALSE),0)</f>
        <v>0</v>
      </c>
      <c r="AJ1984" s="34">
        <f>IFERROR(VLOOKUP($H1984,#REF!,10,FALSE),0)</f>
        <v>0</v>
      </c>
      <c r="AK1984" s="34">
        <f>IFERROR(VLOOKUP($H1984,#REF!,11,FALSE),0)</f>
        <v>0</v>
      </c>
      <c r="AL1984" s="42">
        <f>IFERROR(VLOOKUP($H1984,#REF!,12,FALSE),0)</f>
        <v>0</v>
      </c>
      <c r="AM1984" s="34">
        <f>IFERROR(VLOOKUP($H1984,#REF!,10,FALSE),0)</f>
        <v>0</v>
      </c>
      <c r="AN1984" s="34">
        <f>IFERROR(VLOOKUP($H1984,#REF!,11,FALSE),0)</f>
        <v>0</v>
      </c>
      <c r="AO1984" s="42">
        <f>IFERROR(VLOOKUP($H1984,#REF!,12,FALSE),0)</f>
        <v>0</v>
      </c>
      <c r="AP1984" s="34">
        <f>IFERROR(VLOOKUP($H1984,#REF!,10,FALSE),0)</f>
        <v>0</v>
      </c>
      <c r="AQ1984" s="34">
        <f>IFERROR(VLOOKUP($H1984,#REF!,11,FALSE),0)</f>
        <v>0</v>
      </c>
      <c r="AR1984" s="42">
        <f>IFERROR(VLOOKUP($H1984,#REF!,12,FALSE),0)</f>
        <v>0</v>
      </c>
      <c r="AS1984" s="34">
        <f>IFERROR(VLOOKUP($H1984,#REF!,13,FALSE),0)</f>
        <v>0</v>
      </c>
      <c r="AT1984" s="34">
        <f>IFERROR(VLOOKUP($H1984,#REF!,14,FALSE),0)</f>
        <v>0</v>
      </c>
      <c r="AU1984" s="42">
        <f>IFERROR(VLOOKUP($H1984,#REF!,15,FALSE),0)</f>
        <v>0</v>
      </c>
      <c r="AV1984" s="34">
        <f>IFERROR(VLOOKUP($H1984,#REF!,15,FALSE),0)</f>
        <v>0</v>
      </c>
      <c r="AW1984" s="34">
        <f>IFERROR(VLOOKUP($H1984,#REF!,16,FALSE),0)</f>
        <v>0</v>
      </c>
      <c r="AX1984" s="42">
        <f>IFERROR(VLOOKUP($H1984,#REF!,17,FALSE),0)</f>
        <v>0</v>
      </c>
    </row>
    <row r="1985" spans="1:50" x14ac:dyDescent="0.3">
      <c r="A1985" s="33" t="str">
        <f t="shared" si="120"/>
        <v>0</v>
      </c>
      <c r="B1985" s="33">
        <f>+'R&amp;E EXPORT'!B1784</f>
        <v>0</v>
      </c>
      <c r="C1985" t="str">
        <f>IFERROR(VLOOKUP(A1985,'MCSJ Export'!A:C,3,FALSE),"")</f>
        <v/>
      </c>
      <c r="D1985" s="37">
        <f t="shared" ca="1" si="121"/>
        <v>0</v>
      </c>
      <c r="E1985" s="37">
        <f t="shared" ca="1" si="122"/>
        <v>0</v>
      </c>
      <c r="F1985" s="37">
        <f t="shared" ca="1" si="123"/>
        <v>0</v>
      </c>
      <c r="G1985" s="37"/>
      <c r="H1985" s="33">
        <f>+'R&amp;E EXPORT'!A1784</f>
        <v>0</v>
      </c>
      <c r="I1985" s="34">
        <f>IFERROR(VLOOKUP($H1985,'Gen F Rev'!$A:$M,15,FALSE),0)</f>
        <v>0</v>
      </c>
      <c r="J1985" s="34">
        <f>IFERROR(VLOOKUP($H1985,'Gen F Rev'!$A:$M,16,FALSE),0)</f>
        <v>0</v>
      </c>
      <c r="K1985" s="42">
        <f>IFERROR(VLOOKUP($H1985,'Gen F Rev'!$A:$M,17,FALSE),0)</f>
        <v>0</v>
      </c>
      <c r="L1985" s="34">
        <f>IFERROR(VLOOKUP($H1985,'Gen F Exp'!$A:$E,15,FALSE),0)</f>
        <v>0</v>
      </c>
      <c r="M1985" s="34">
        <f>IFERROR(VLOOKUP($H1985,'Gen F Exp'!$A:$E,16,FALSE),0)</f>
        <v>0</v>
      </c>
      <c r="N1985" s="42">
        <f>IFERROR(VLOOKUP($H1985,'Gen F Exp'!$A:$E,17,FALSE),0)</f>
        <v>0</v>
      </c>
      <c r="O1985" s="34">
        <f>IFERROR(VLOOKUP($H1985,'Water F Rev'!$A:$L,15,FALSE),0)</f>
        <v>0</v>
      </c>
      <c r="P1985" s="34">
        <f>IFERROR(VLOOKUP($H1985,'Water F Rev'!$A:$L,16,FALSE),0)</f>
        <v>0</v>
      </c>
      <c r="Q1985" s="42">
        <f>IFERROR(VLOOKUP($H1985,'Water F Rev'!$A:$L,17,FALSE),0)</f>
        <v>0</v>
      </c>
      <c r="R1985" s="34">
        <f>IFERROR(VLOOKUP($H1985,'Water F Exp'!$A:$K,15,FALSE),0)</f>
        <v>0</v>
      </c>
      <c r="S1985" s="34">
        <f>IFERROR(VLOOKUP($H1985,'Water F Exp'!$A:$K,16,FALSE),0)</f>
        <v>0</v>
      </c>
      <c r="T1985" s="42">
        <f>IFERROR(VLOOKUP($H1985,'Water F Exp'!$A:$K,17,FALSE),0)</f>
        <v>0</v>
      </c>
      <c r="U1985" s="34">
        <f ca="1">IFERROR(VLOOKUP($H1985,'Sewer F Rev'!$A:$E,15,FALSE),0)</f>
        <v>0</v>
      </c>
      <c r="V1985" s="34">
        <f ca="1">IFERROR(VLOOKUP($H1985,'Sewer F Rev'!$A:$E,16,FALSE),0)</f>
        <v>0</v>
      </c>
      <c r="W1985" s="42">
        <f ca="1">IFERROR(VLOOKUP($H1985,'Sewer F Rev'!$A:$E,17,FALSE),0)</f>
        <v>0</v>
      </c>
      <c r="X1985" s="34">
        <f>IFERROR(VLOOKUP($H1985,'Sewer F Exp'!$A:$B,15,FALSE),0)</f>
        <v>0</v>
      </c>
      <c r="Y1985" s="34">
        <f>IFERROR(VLOOKUP($H1985,'Sewer F Exp'!$A:$B,16,FALSE),0)</f>
        <v>0</v>
      </c>
      <c r="Z1985" s="42">
        <f>IFERROR(VLOOKUP($H1985,'Sewer F Exp'!$A:$B,17,FALSE),0)</f>
        <v>0</v>
      </c>
      <c r="AA1985" s="34">
        <f>IFERROR(VLOOKUP($H1985,'Refuse F Rev'!$A:$E,15,FALSE),0)</f>
        <v>0</v>
      </c>
      <c r="AB1985" s="34">
        <f>IFERROR(VLOOKUP($H1985,'Refuse F Rev'!$A:$E,16,FALSE),0)</f>
        <v>0</v>
      </c>
      <c r="AC1985" s="42">
        <f>IFERROR(VLOOKUP($H1985,'Refuse F Rev'!$A:$E,17,FALSE),0)</f>
        <v>0</v>
      </c>
      <c r="AD1985" s="34">
        <f>IFERROR(VLOOKUP($H1985,'Refuse F Exp'!$A:$E,15,FALSE),0)</f>
        <v>0</v>
      </c>
      <c r="AE1985" s="34">
        <f>IFERROR(VLOOKUP($H1985,'Refuse F Exp'!$A:$E,16,FALSE),0)</f>
        <v>0</v>
      </c>
      <c r="AF1985" s="42">
        <f>IFERROR(VLOOKUP($H1985,'Refuse F Exp'!$A:$E,17,FALSE),0)</f>
        <v>0</v>
      </c>
      <c r="AG1985" s="34">
        <f>IFERROR(VLOOKUP($H1985,#REF!,10,FALSE),0)</f>
        <v>0</v>
      </c>
      <c r="AH1985" s="34">
        <f>IFERROR(VLOOKUP($H1985,#REF!,11,FALSE),0)</f>
        <v>0</v>
      </c>
      <c r="AI1985" s="42">
        <f>IFERROR(VLOOKUP($H1985,#REF!,12,FALSE),0)</f>
        <v>0</v>
      </c>
      <c r="AJ1985" s="34">
        <f>IFERROR(VLOOKUP($H1985,#REF!,10,FALSE),0)</f>
        <v>0</v>
      </c>
      <c r="AK1985" s="34">
        <f>IFERROR(VLOOKUP($H1985,#REF!,11,FALSE),0)</f>
        <v>0</v>
      </c>
      <c r="AL1985" s="42">
        <f>IFERROR(VLOOKUP($H1985,#REF!,12,FALSE),0)</f>
        <v>0</v>
      </c>
      <c r="AM1985" s="34">
        <f>IFERROR(VLOOKUP($H1985,#REF!,10,FALSE),0)</f>
        <v>0</v>
      </c>
      <c r="AN1985" s="34">
        <f>IFERROR(VLOOKUP($H1985,#REF!,11,FALSE),0)</f>
        <v>0</v>
      </c>
      <c r="AO1985" s="42">
        <f>IFERROR(VLOOKUP($H1985,#REF!,12,FALSE),0)</f>
        <v>0</v>
      </c>
      <c r="AP1985" s="34">
        <f>IFERROR(VLOOKUP($H1985,#REF!,10,FALSE),0)</f>
        <v>0</v>
      </c>
      <c r="AQ1985" s="34">
        <f>IFERROR(VLOOKUP($H1985,#REF!,11,FALSE),0)</f>
        <v>0</v>
      </c>
      <c r="AR1985" s="42">
        <f>IFERROR(VLOOKUP($H1985,#REF!,12,FALSE),0)</f>
        <v>0</v>
      </c>
      <c r="AS1985" s="34">
        <f>IFERROR(VLOOKUP($H1985,#REF!,13,FALSE),0)</f>
        <v>0</v>
      </c>
      <c r="AT1985" s="34">
        <f>IFERROR(VLOOKUP($H1985,#REF!,14,FALSE),0)</f>
        <v>0</v>
      </c>
      <c r="AU1985" s="42">
        <f>IFERROR(VLOOKUP($H1985,#REF!,15,FALSE),0)</f>
        <v>0</v>
      </c>
      <c r="AV1985" s="34">
        <f>IFERROR(VLOOKUP($H1985,#REF!,15,FALSE),0)</f>
        <v>0</v>
      </c>
      <c r="AW1985" s="34">
        <f>IFERROR(VLOOKUP($H1985,#REF!,16,FALSE),0)</f>
        <v>0</v>
      </c>
      <c r="AX1985" s="42">
        <f>IFERROR(VLOOKUP($H1985,#REF!,17,FALSE),0)</f>
        <v>0</v>
      </c>
    </row>
    <row r="1986" spans="1:50" x14ac:dyDescent="0.3">
      <c r="A1986" s="33" t="str">
        <f t="shared" si="120"/>
        <v>0</v>
      </c>
      <c r="B1986" s="33">
        <f>+'R&amp;E EXPORT'!B1785</f>
        <v>0</v>
      </c>
      <c r="C1986" t="str">
        <f>IFERROR(VLOOKUP(A1986,'MCSJ Export'!A:C,3,FALSE),"")</f>
        <v/>
      </c>
      <c r="D1986" s="37">
        <f t="shared" ca="1" si="121"/>
        <v>0</v>
      </c>
      <c r="E1986" s="37">
        <f t="shared" ca="1" si="122"/>
        <v>0</v>
      </c>
      <c r="F1986" s="37">
        <f t="shared" ca="1" si="123"/>
        <v>0</v>
      </c>
      <c r="G1986" s="37"/>
      <c r="H1986" s="33">
        <f>+'R&amp;E EXPORT'!A1785</f>
        <v>0</v>
      </c>
      <c r="I1986" s="34">
        <f>IFERROR(VLOOKUP($H1986,'Gen F Rev'!$A:$M,15,FALSE),0)</f>
        <v>0</v>
      </c>
      <c r="J1986" s="34">
        <f>IFERROR(VLOOKUP($H1986,'Gen F Rev'!$A:$M,16,FALSE),0)</f>
        <v>0</v>
      </c>
      <c r="K1986" s="42">
        <f>IFERROR(VLOOKUP($H1986,'Gen F Rev'!$A:$M,17,FALSE),0)</f>
        <v>0</v>
      </c>
      <c r="L1986" s="34">
        <f>IFERROR(VLOOKUP($H1986,'Gen F Exp'!$A:$E,15,FALSE),0)</f>
        <v>0</v>
      </c>
      <c r="M1986" s="34">
        <f>IFERROR(VLOOKUP($H1986,'Gen F Exp'!$A:$E,16,FALSE),0)</f>
        <v>0</v>
      </c>
      <c r="N1986" s="42">
        <f>IFERROR(VLOOKUP($H1986,'Gen F Exp'!$A:$E,17,FALSE),0)</f>
        <v>0</v>
      </c>
      <c r="O1986" s="34">
        <f>IFERROR(VLOOKUP($H1986,'Water F Rev'!$A:$L,15,FALSE),0)</f>
        <v>0</v>
      </c>
      <c r="P1986" s="34">
        <f>IFERROR(VLOOKUP($H1986,'Water F Rev'!$A:$L,16,FALSE),0)</f>
        <v>0</v>
      </c>
      <c r="Q1986" s="42">
        <f>IFERROR(VLOOKUP($H1986,'Water F Rev'!$A:$L,17,FALSE),0)</f>
        <v>0</v>
      </c>
      <c r="R1986" s="34">
        <f>IFERROR(VLOOKUP($H1986,'Water F Exp'!$A:$K,15,FALSE),0)</f>
        <v>0</v>
      </c>
      <c r="S1986" s="34">
        <f>IFERROR(VLOOKUP($H1986,'Water F Exp'!$A:$K,16,FALSE),0)</f>
        <v>0</v>
      </c>
      <c r="T1986" s="42">
        <f>IFERROR(VLOOKUP($H1986,'Water F Exp'!$A:$K,17,FALSE),0)</f>
        <v>0</v>
      </c>
      <c r="U1986" s="34">
        <f ca="1">IFERROR(VLOOKUP($H1986,'Sewer F Rev'!$A:$E,15,FALSE),0)</f>
        <v>0</v>
      </c>
      <c r="V1986" s="34">
        <f ca="1">IFERROR(VLOOKUP($H1986,'Sewer F Rev'!$A:$E,16,FALSE),0)</f>
        <v>0</v>
      </c>
      <c r="W1986" s="42">
        <f ca="1">IFERROR(VLOOKUP($H1986,'Sewer F Rev'!$A:$E,17,FALSE),0)</f>
        <v>0</v>
      </c>
      <c r="X1986" s="34">
        <f>IFERROR(VLOOKUP($H1986,'Sewer F Exp'!$A:$B,15,FALSE),0)</f>
        <v>0</v>
      </c>
      <c r="Y1986" s="34">
        <f>IFERROR(VLOOKUP($H1986,'Sewer F Exp'!$A:$B,16,FALSE),0)</f>
        <v>0</v>
      </c>
      <c r="Z1986" s="42">
        <f>IFERROR(VLOOKUP($H1986,'Sewer F Exp'!$A:$B,17,FALSE),0)</f>
        <v>0</v>
      </c>
      <c r="AA1986" s="34">
        <f>IFERROR(VLOOKUP($H1986,'Refuse F Rev'!$A:$E,15,FALSE),0)</f>
        <v>0</v>
      </c>
      <c r="AB1986" s="34">
        <f>IFERROR(VLOOKUP($H1986,'Refuse F Rev'!$A:$E,16,FALSE),0)</f>
        <v>0</v>
      </c>
      <c r="AC1986" s="42">
        <f>IFERROR(VLOOKUP($H1986,'Refuse F Rev'!$A:$E,17,FALSE),0)</f>
        <v>0</v>
      </c>
      <c r="AD1986" s="34">
        <f>IFERROR(VLOOKUP($H1986,'Refuse F Exp'!$A:$E,15,FALSE),0)</f>
        <v>0</v>
      </c>
      <c r="AE1986" s="34">
        <f>IFERROR(VLOOKUP($H1986,'Refuse F Exp'!$A:$E,16,FALSE),0)</f>
        <v>0</v>
      </c>
      <c r="AF1986" s="42">
        <f>IFERROR(VLOOKUP($H1986,'Refuse F Exp'!$A:$E,17,FALSE),0)</f>
        <v>0</v>
      </c>
      <c r="AG1986" s="34">
        <f>IFERROR(VLOOKUP($H1986,#REF!,10,FALSE),0)</f>
        <v>0</v>
      </c>
      <c r="AH1986" s="34">
        <f>IFERROR(VLOOKUP($H1986,#REF!,11,FALSE),0)</f>
        <v>0</v>
      </c>
      <c r="AI1986" s="42">
        <f>IFERROR(VLOOKUP($H1986,#REF!,12,FALSE),0)</f>
        <v>0</v>
      </c>
      <c r="AJ1986" s="34">
        <f>IFERROR(VLOOKUP($H1986,#REF!,10,FALSE),0)</f>
        <v>0</v>
      </c>
      <c r="AK1986" s="34">
        <f>IFERROR(VLOOKUP($H1986,#REF!,11,FALSE),0)</f>
        <v>0</v>
      </c>
      <c r="AL1986" s="42">
        <f>IFERROR(VLOOKUP($H1986,#REF!,12,FALSE),0)</f>
        <v>0</v>
      </c>
      <c r="AM1986" s="34">
        <f>IFERROR(VLOOKUP($H1986,#REF!,10,FALSE),0)</f>
        <v>0</v>
      </c>
      <c r="AN1986" s="34">
        <f>IFERROR(VLOOKUP($H1986,#REF!,11,FALSE),0)</f>
        <v>0</v>
      </c>
      <c r="AO1986" s="42">
        <f>IFERROR(VLOOKUP($H1986,#REF!,12,FALSE),0)</f>
        <v>0</v>
      </c>
      <c r="AP1986" s="34">
        <f>IFERROR(VLOOKUP($H1986,#REF!,10,FALSE),0)</f>
        <v>0</v>
      </c>
      <c r="AQ1986" s="34">
        <f>IFERROR(VLOOKUP($H1986,#REF!,11,FALSE),0)</f>
        <v>0</v>
      </c>
      <c r="AR1986" s="42">
        <f>IFERROR(VLOOKUP($H1986,#REF!,12,FALSE),0)</f>
        <v>0</v>
      </c>
      <c r="AS1986" s="34">
        <f>IFERROR(VLOOKUP($H1986,#REF!,13,FALSE),0)</f>
        <v>0</v>
      </c>
      <c r="AT1986" s="34">
        <f>IFERROR(VLOOKUP($H1986,#REF!,14,FALSE),0)</f>
        <v>0</v>
      </c>
      <c r="AU1986" s="42">
        <f>IFERROR(VLOOKUP($H1986,#REF!,15,FALSE),0)</f>
        <v>0</v>
      </c>
      <c r="AV1986" s="34">
        <f>IFERROR(VLOOKUP($H1986,#REF!,15,FALSE),0)</f>
        <v>0</v>
      </c>
      <c r="AW1986" s="34">
        <f>IFERROR(VLOOKUP($H1986,#REF!,16,FALSE),0)</f>
        <v>0</v>
      </c>
      <c r="AX1986" s="42">
        <f>IFERROR(VLOOKUP($H1986,#REF!,17,FALSE),0)</f>
        <v>0</v>
      </c>
    </row>
    <row r="1987" spans="1:50" x14ac:dyDescent="0.3">
      <c r="A1987" s="33" t="str">
        <f t="shared" si="120"/>
        <v>0</v>
      </c>
      <c r="B1987" s="33">
        <f>+'R&amp;E EXPORT'!B1786</f>
        <v>0</v>
      </c>
      <c r="C1987" t="str">
        <f>IFERROR(VLOOKUP(A1987,'MCSJ Export'!A:C,3,FALSE),"")</f>
        <v/>
      </c>
      <c r="D1987" s="37">
        <f t="shared" ca="1" si="121"/>
        <v>0</v>
      </c>
      <c r="E1987" s="37">
        <f t="shared" ca="1" si="122"/>
        <v>0</v>
      </c>
      <c r="F1987" s="37">
        <f t="shared" ca="1" si="123"/>
        <v>0</v>
      </c>
      <c r="G1987" s="37"/>
      <c r="H1987" s="33">
        <f>+'R&amp;E EXPORT'!A1786</f>
        <v>0</v>
      </c>
      <c r="I1987" s="34">
        <f>IFERROR(VLOOKUP($H1987,'Gen F Rev'!$A:$M,15,FALSE),0)</f>
        <v>0</v>
      </c>
      <c r="J1987" s="34">
        <f>IFERROR(VLOOKUP($H1987,'Gen F Rev'!$A:$M,16,FALSE),0)</f>
        <v>0</v>
      </c>
      <c r="K1987" s="42">
        <f>IFERROR(VLOOKUP($H1987,'Gen F Rev'!$A:$M,17,FALSE),0)</f>
        <v>0</v>
      </c>
      <c r="L1987" s="34">
        <f>IFERROR(VLOOKUP($H1987,'Gen F Exp'!$A:$E,15,FALSE),0)</f>
        <v>0</v>
      </c>
      <c r="M1987" s="34">
        <f>IFERROR(VLOOKUP($H1987,'Gen F Exp'!$A:$E,16,FALSE),0)</f>
        <v>0</v>
      </c>
      <c r="N1987" s="42">
        <f>IFERROR(VLOOKUP($H1987,'Gen F Exp'!$A:$E,17,FALSE),0)</f>
        <v>0</v>
      </c>
      <c r="O1987" s="34">
        <f>IFERROR(VLOOKUP($H1987,'Water F Rev'!$A:$L,15,FALSE),0)</f>
        <v>0</v>
      </c>
      <c r="P1987" s="34">
        <f>IFERROR(VLOOKUP($H1987,'Water F Rev'!$A:$L,16,FALSE),0)</f>
        <v>0</v>
      </c>
      <c r="Q1987" s="42">
        <f>IFERROR(VLOOKUP($H1987,'Water F Rev'!$A:$L,17,FALSE),0)</f>
        <v>0</v>
      </c>
      <c r="R1987" s="34">
        <f>IFERROR(VLOOKUP($H1987,'Water F Exp'!$A:$K,15,FALSE),0)</f>
        <v>0</v>
      </c>
      <c r="S1987" s="34">
        <f>IFERROR(VLOOKUP($H1987,'Water F Exp'!$A:$K,16,FALSE),0)</f>
        <v>0</v>
      </c>
      <c r="T1987" s="42">
        <f>IFERROR(VLOOKUP($H1987,'Water F Exp'!$A:$K,17,FALSE),0)</f>
        <v>0</v>
      </c>
      <c r="U1987" s="34">
        <f ca="1">IFERROR(VLOOKUP($H1987,'Sewer F Rev'!$A:$E,15,FALSE),0)</f>
        <v>0</v>
      </c>
      <c r="V1987" s="34">
        <f ca="1">IFERROR(VLOOKUP($H1987,'Sewer F Rev'!$A:$E,16,FALSE),0)</f>
        <v>0</v>
      </c>
      <c r="W1987" s="42">
        <f ca="1">IFERROR(VLOOKUP($H1987,'Sewer F Rev'!$A:$E,17,FALSE),0)</f>
        <v>0</v>
      </c>
      <c r="X1987" s="34">
        <f>IFERROR(VLOOKUP($H1987,'Sewer F Exp'!$A:$B,15,FALSE),0)</f>
        <v>0</v>
      </c>
      <c r="Y1987" s="34">
        <f>IFERROR(VLOOKUP($H1987,'Sewer F Exp'!$A:$B,16,FALSE),0)</f>
        <v>0</v>
      </c>
      <c r="Z1987" s="42">
        <f>IFERROR(VLOOKUP($H1987,'Sewer F Exp'!$A:$B,17,FALSE),0)</f>
        <v>0</v>
      </c>
      <c r="AA1987" s="34">
        <f>IFERROR(VLOOKUP($H1987,'Refuse F Rev'!$A:$E,15,FALSE),0)</f>
        <v>0</v>
      </c>
      <c r="AB1987" s="34">
        <f>IFERROR(VLOOKUP($H1987,'Refuse F Rev'!$A:$E,16,FALSE),0)</f>
        <v>0</v>
      </c>
      <c r="AC1987" s="42">
        <f>IFERROR(VLOOKUP($H1987,'Refuse F Rev'!$A:$E,17,FALSE),0)</f>
        <v>0</v>
      </c>
      <c r="AD1987" s="34">
        <f>IFERROR(VLOOKUP($H1987,'Refuse F Exp'!$A:$E,15,FALSE),0)</f>
        <v>0</v>
      </c>
      <c r="AE1987" s="34">
        <f>IFERROR(VLOOKUP($H1987,'Refuse F Exp'!$A:$E,16,FALSE),0)</f>
        <v>0</v>
      </c>
      <c r="AF1987" s="42">
        <f>IFERROR(VLOOKUP($H1987,'Refuse F Exp'!$A:$E,17,FALSE),0)</f>
        <v>0</v>
      </c>
      <c r="AG1987" s="34">
        <f>IFERROR(VLOOKUP($H1987,#REF!,10,FALSE),0)</f>
        <v>0</v>
      </c>
      <c r="AH1987" s="34">
        <f>IFERROR(VLOOKUP($H1987,#REF!,11,FALSE),0)</f>
        <v>0</v>
      </c>
      <c r="AI1987" s="42">
        <f>IFERROR(VLOOKUP($H1987,#REF!,12,FALSE),0)</f>
        <v>0</v>
      </c>
      <c r="AJ1987" s="34">
        <f>IFERROR(VLOOKUP($H1987,#REF!,10,FALSE),0)</f>
        <v>0</v>
      </c>
      <c r="AK1987" s="34">
        <f>IFERROR(VLOOKUP($H1987,#REF!,11,FALSE),0)</f>
        <v>0</v>
      </c>
      <c r="AL1987" s="42">
        <f>IFERROR(VLOOKUP($H1987,#REF!,12,FALSE),0)</f>
        <v>0</v>
      </c>
      <c r="AM1987" s="34">
        <f>IFERROR(VLOOKUP($H1987,#REF!,10,FALSE),0)</f>
        <v>0</v>
      </c>
      <c r="AN1987" s="34">
        <f>IFERROR(VLOOKUP($H1987,#REF!,11,FALSE),0)</f>
        <v>0</v>
      </c>
      <c r="AO1987" s="42">
        <f>IFERROR(VLOOKUP($H1987,#REF!,12,FALSE),0)</f>
        <v>0</v>
      </c>
      <c r="AP1987" s="34">
        <f>IFERROR(VLOOKUP($H1987,#REF!,10,FALSE),0)</f>
        <v>0</v>
      </c>
      <c r="AQ1987" s="34">
        <f>IFERROR(VLOOKUP($H1987,#REF!,11,FALSE),0)</f>
        <v>0</v>
      </c>
      <c r="AR1987" s="42">
        <f>IFERROR(VLOOKUP($H1987,#REF!,12,FALSE),0)</f>
        <v>0</v>
      </c>
      <c r="AS1987" s="34">
        <f>IFERROR(VLOOKUP($H1987,#REF!,13,FALSE),0)</f>
        <v>0</v>
      </c>
      <c r="AT1987" s="34">
        <f>IFERROR(VLOOKUP($H1987,#REF!,14,FALSE),0)</f>
        <v>0</v>
      </c>
      <c r="AU1987" s="42">
        <f>IFERROR(VLOOKUP($H1987,#REF!,15,FALSE),0)</f>
        <v>0</v>
      </c>
      <c r="AV1987" s="34">
        <f>IFERROR(VLOOKUP($H1987,#REF!,15,FALSE),0)</f>
        <v>0</v>
      </c>
      <c r="AW1987" s="34">
        <f>IFERROR(VLOOKUP($H1987,#REF!,16,FALSE),0)</f>
        <v>0</v>
      </c>
      <c r="AX1987" s="42">
        <f>IFERROR(VLOOKUP($H1987,#REF!,17,FALSE),0)</f>
        <v>0</v>
      </c>
    </row>
    <row r="1988" spans="1:50" x14ac:dyDescent="0.3">
      <c r="A1988" s="33" t="str">
        <f t="shared" ref="A1988:A2051" si="124">+TRIM(H1988)</f>
        <v>0</v>
      </c>
      <c r="B1988" s="33">
        <f>+'R&amp;E EXPORT'!B1787</f>
        <v>0</v>
      </c>
      <c r="C1988" t="str">
        <f>IFERROR(VLOOKUP(A1988,'MCSJ Export'!A:C,3,FALSE),"")</f>
        <v/>
      </c>
      <c r="D1988" s="37">
        <f t="shared" ref="D1988:D2051" ca="1" si="125">+I1988+L1988+O1988+R1988+U1988+X1988+AA1988+AD1988+AG1988+AJ1988+AM1988+AP1988+AS1988+AV1988</f>
        <v>0</v>
      </c>
      <c r="E1988" s="37">
        <f t="shared" ref="E1988:E2051" ca="1" si="126">+J1988+M1988+P1988+S1988+V1988+Y1988+AB1988+AE1988+AH1988+AK1988+AN1988+AQ1988+AT1988+AW1988</f>
        <v>0</v>
      </c>
      <c r="F1988" s="37">
        <f t="shared" ref="F1988:F2051" ca="1" si="127">+K1988+N1988+Q1988+T1988+W1988+Z1988+AC1988+AF1988+AI1988+AL1988+AO1988+AR1988+AU1988+AX1988</f>
        <v>0</v>
      </c>
      <c r="G1988" s="37"/>
      <c r="H1988" s="33">
        <f>+'R&amp;E EXPORT'!A1787</f>
        <v>0</v>
      </c>
      <c r="I1988" s="34">
        <f>IFERROR(VLOOKUP($H1988,'Gen F Rev'!$A:$M,15,FALSE),0)</f>
        <v>0</v>
      </c>
      <c r="J1988" s="34">
        <f>IFERROR(VLOOKUP($H1988,'Gen F Rev'!$A:$M,16,FALSE),0)</f>
        <v>0</v>
      </c>
      <c r="K1988" s="42">
        <f>IFERROR(VLOOKUP($H1988,'Gen F Rev'!$A:$M,17,FALSE),0)</f>
        <v>0</v>
      </c>
      <c r="L1988" s="34">
        <f>IFERROR(VLOOKUP($H1988,'Gen F Exp'!$A:$E,15,FALSE),0)</f>
        <v>0</v>
      </c>
      <c r="M1988" s="34">
        <f>IFERROR(VLOOKUP($H1988,'Gen F Exp'!$A:$E,16,FALSE),0)</f>
        <v>0</v>
      </c>
      <c r="N1988" s="42">
        <f>IFERROR(VLOOKUP($H1988,'Gen F Exp'!$A:$E,17,FALSE),0)</f>
        <v>0</v>
      </c>
      <c r="O1988" s="34">
        <f>IFERROR(VLOOKUP($H1988,'Water F Rev'!$A:$L,15,FALSE),0)</f>
        <v>0</v>
      </c>
      <c r="P1988" s="34">
        <f>IFERROR(VLOOKUP($H1988,'Water F Rev'!$A:$L,16,FALSE),0)</f>
        <v>0</v>
      </c>
      <c r="Q1988" s="42">
        <f>IFERROR(VLOOKUP($H1988,'Water F Rev'!$A:$L,17,FALSE),0)</f>
        <v>0</v>
      </c>
      <c r="R1988" s="34">
        <f>IFERROR(VLOOKUP($H1988,'Water F Exp'!$A:$K,15,FALSE),0)</f>
        <v>0</v>
      </c>
      <c r="S1988" s="34">
        <f>IFERROR(VLOOKUP($H1988,'Water F Exp'!$A:$K,16,FALSE),0)</f>
        <v>0</v>
      </c>
      <c r="T1988" s="42">
        <f>IFERROR(VLOOKUP($H1988,'Water F Exp'!$A:$K,17,FALSE),0)</f>
        <v>0</v>
      </c>
      <c r="U1988" s="34">
        <f ca="1">IFERROR(VLOOKUP($H1988,'Sewer F Rev'!$A:$E,15,FALSE),0)</f>
        <v>0</v>
      </c>
      <c r="V1988" s="34">
        <f ca="1">IFERROR(VLOOKUP($H1988,'Sewer F Rev'!$A:$E,16,FALSE),0)</f>
        <v>0</v>
      </c>
      <c r="W1988" s="42">
        <f ca="1">IFERROR(VLOOKUP($H1988,'Sewer F Rev'!$A:$E,17,FALSE),0)</f>
        <v>0</v>
      </c>
      <c r="X1988" s="34">
        <f>IFERROR(VLOOKUP($H1988,'Sewer F Exp'!$A:$B,15,FALSE),0)</f>
        <v>0</v>
      </c>
      <c r="Y1988" s="34">
        <f>IFERROR(VLOOKUP($H1988,'Sewer F Exp'!$A:$B,16,FALSE),0)</f>
        <v>0</v>
      </c>
      <c r="Z1988" s="42">
        <f>IFERROR(VLOOKUP($H1988,'Sewer F Exp'!$A:$B,17,FALSE),0)</f>
        <v>0</v>
      </c>
      <c r="AA1988" s="34">
        <f>IFERROR(VLOOKUP($H1988,'Refuse F Rev'!$A:$E,15,FALSE),0)</f>
        <v>0</v>
      </c>
      <c r="AB1988" s="34">
        <f>IFERROR(VLOOKUP($H1988,'Refuse F Rev'!$A:$E,16,FALSE),0)</f>
        <v>0</v>
      </c>
      <c r="AC1988" s="42">
        <f>IFERROR(VLOOKUP($H1988,'Refuse F Rev'!$A:$E,17,FALSE),0)</f>
        <v>0</v>
      </c>
      <c r="AD1988" s="34">
        <f>IFERROR(VLOOKUP($H1988,'Refuse F Exp'!$A:$E,15,FALSE),0)</f>
        <v>0</v>
      </c>
      <c r="AE1988" s="34">
        <f>IFERROR(VLOOKUP($H1988,'Refuse F Exp'!$A:$E,16,FALSE),0)</f>
        <v>0</v>
      </c>
      <c r="AF1988" s="42">
        <f>IFERROR(VLOOKUP($H1988,'Refuse F Exp'!$A:$E,17,FALSE),0)</f>
        <v>0</v>
      </c>
      <c r="AG1988" s="34">
        <f>IFERROR(VLOOKUP($H1988,#REF!,10,FALSE),0)</f>
        <v>0</v>
      </c>
      <c r="AH1988" s="34">
        <f>IFERROR(VLOOKUP($H1988,#REF!,11,FALSE),0)</f>
        <v>0</v>
      </c>
      <c r="AI1988" s="42">
        <f>IFERROR(VLOOKUP($H1988,#REF!,12,FALSE),0)</f>
        <v>0</v>
      </c>
      <c r="AJ1988" s="34">
        <f>IFERROR(VLOOKUP($H1988,#REF!,10,FALSE),0)</f>
        <v>0</v>
      </c>
      <c r="AK1988" s="34">
        <f>IFERROR(VLOOKUP($H1988,#REF!,11,FALSE),0)</f>
        <v>0</v>
      </c>
      <c r="AL1988" s="42">
        <f>IFERROR(VLOOKUP($H1988,#REF!,12,FALSE),0)</f>
        <v>0</v>
      </c>
      <c r="AM1988" s="34">
        <f>IFERROR(VLOOKUP($H1988,#REF!,10,FALSE),0)</f>
        <v>0</v>
      </c>
      <c r="AN1988" s="34">
        <f>IFERROR(VLOOKUP($H1988,#REF!,11,FALSE),0)</f>
        <v>0</v>
      </c>
      <c r="AO1988" s="42">
        <f>IFERROR(VLOOKUP($H1988,#REF!,12,FALSE),0)</f>
        <v>0</v>
      </c>
      <c r="AP1988" s="34">
        <f>IFERROR(VLOOKUP($H1988,#REF!,10,FALSE),0)</f>
        <v>0</v>
      </c>
      <c r="AQ1988" s="34">
        <f>IFERROR(VLOOKUP($H1988,#REF!,11,FALSE),0)</f>
        <v>0</v>
      </c>
      <c r="AR1988" s="42">
        <f>IFERROR(VLOOKUP($H1988,#REF!,12,FALSE),0)</f>
        <v>0</v>
      </c>
      <c r="AS1988" s="34">
        <f>IFERROR(VLOOKUP($H1988,#REF!,13,FALSE),0)</f>
        <v>0</v>
      </c>
      <c r="AT1988" s="34">
        <f>IFERROR(VLOOKUP($H1988,#REF!,14,FALSE),0)</f>
        <v>0</v>
      </c>
      <c r="AU1988" s="42">
        <f>IFERROR(VLOOKUP($H1988,#REF!,15,FALSE),0)</f>
        <v>0</v>
      </c>
      <c r="AV1988" s="34">
        <f>IFERROR(VLOOKUP($H1988,#REF!,15,FALSE),0)</f>
        <v>0</v>
      </c>
      <c r="AW1988" s="34">
        <f>IFERROR(VLOOKUP($H1988,#REF!,16,FALSE),0)</f>
        <v>0</v>
      </c>
      <c r="AX1988" s="42">
        <f>IFERROR(VLOOKUP($H1988,#REF!,17,FALSE),0)</f>
        <v>0</v>
      </c>
    </row>
    <row r="1989" spans="1:50" x14ac:dyDescent="0.3">
      <c r="A1989" s="33" t="str">
        <f t="shared" si="124"/>
        <v>0</v>
      </c>
      <c r="B1989" s="33">
        <f>+'R&amp;E EXPORT'!B1788</f>
        <v>0</v>
      </c>
      <c r="C1989" t="str">
        <f>IFERROR(VLOOKUP(A1989,'MCSJ Export'!A:C,3,FALSE),"")</f>
        <v/>
      </c>
      <c r="D1989" s="37">
        <f t="shared" ca="1" si="125"/>
        <v>0</v>
      </c>
      <c r="E1989" s="37">
        <f t="shared" ca="1" si="126"/>
        <v>0</v>
      </c>
      <c r="F1989" s="37">
        <f t="shared" ca="1" si="127"/>
        <v>0</v>
      </c>
      <c r="G1989" s="37"/>
      <c r="H1989" s="33">
        <f>+'R&amp;E EXPORT'!A1788</f>
        <v>0</v>
      </c>
      <c r="I1989" s="34">
        <f>IFERROR(VLOOKUP($H1989,'Gen F Rev'!$A:$M,15,FALSE),0)</f>
        <v>0</v>
      </c>
      <c r="J1989" s="34">
        <f>IFERROR(VLOOKUP($H1989,'Gen F Rev'!$A:$M,16,FALSE),0)</f>
        <v>0</v>
      </c>
      <c r="K1989" s="42">
        <f>IFERROR(VLOOKUP($H1989,'Gen F Rev'!$A:$M,17,FALSE),0)</f>
        <v>0</v>
      </c>
      <c r="L1989" s="34">
        <f>IFERROR(VLOOKUP($H1989,'Gen F Exp'!$A:$E,15,FALSE),0)</f>
        <v>0</v>
      </c>
      <c r="M1989" s="34">
        <f>IFERROR(VLOOKUP($H1989,'Gen F Exp'!$A:$E,16,FALSE),0)</f>
        <v>0</v>
      </c>
      <c r="N1989" s="42">
        <f>IFERROR(VLOOKUP($H1989,'Gen F Exp'!$A:$E,17,FALSE),0)</f>
        <v>0</v>
      </c>
      <c r="O1989" s="34">
        <f>IFERROR(VLOOKUP($H1989,'Water F Rev'!$A:$L,15,FALSE),0)</f>
        <v>0</v>
      </c>
      <c r="P1989" s="34">
        <f>IFERROR(VLOOKUP($H1989,'Water F Rev'!$A:$L,16,FALSE),0)</f>
        <v>0</v>
      </c>
      <c r="Q1989" s="42">
        <f>IFERROR(VLOOKUP($H1989,'Water F Rev'!$A:$L,17,FALSE),0)</f>
        <v>0</v>
      </c>
      <c r="R1989" s="34">
        <f>IFERROR(VLOOKUP($H1989,'Water F Exp'!$A:$K,15,FALSE),0)</f>
        <v>0</v>
      </c>
      <c r="S1989" s="34">
        <f>IFERROR(VLOOKUP($H1989,'Water F Exp'!$A:$K,16,FALSE),0)</f>
        <v>0</v>
      </c>
      <c r="T1989" s="42">
        <f>IFERROR(VLOOKUP($H1989,'Water F Exp'!$A:$K,17,FALSE),0)</f>
        <v>0</v>
      </c>
      <c r="U1989" s="34">
        <f ca="1">IFERROR(VLOOKUP($H1989,'Sewer F Rev'!$A:$E,15,FALSE),0)</f>
        <v>0</v>
      </c>
      <c r="V1989" s="34">
        <f ca="1">IFERROR(VLOOKUP($H1989,'Sewer F Rev'!$A:$E,16,FALSE),0)</f>
        <v>0</v>
      </c>
      <c r="W1989" s="42">
        <f ca="1">IFERROR(VLOOKUP($H1989,'Sewer F Rev'!$A:$E,17,FALSE),0)</f>
        <v>0</v>
      </c>
      <c r="X1989" s="34">
        <f>IFERROR(VLOOKUP($H1989,'Sewer F Exp'!$A:$B,15,FALSE),0)</f>
        <v>0</v>
      </c>
      <c r="Y1989" s="34">
        <f>IFERROR(VLOOKUP($H1989,'Sewer F Exp'!$A:$B,16,FALSE),0)</f>
        <v>0</v>
      </c>
      <c r="Z1989" s="42">
        <f>IFERROR(VLOOKUP($H1989,'Sewer F Exp'!$A:$B,17,FALSE),0)</f>
        <v>0</v>
      </c>
      <c r="AA1989" s="34">
        <f>IFERROR(VLOOKUP($H1989,'Refuse F Rev'!$A:$E,15,FALSE),0)</f>
        <v>0</v>
      </c>
      <c r="AB1989" s="34">
        <f>IFERROR(VLOOKUP($H1989,'Refuse F Rev'!$A:$E,16,FALSE),0)</f>
        <v>0</v>
      </c>
      <c r="AC1989" s="42">
        <f>IFERROR(VLOOKUP($H1989,'Refuse F Rev'!$A:$E,17,FALSE),0)</f>
        <v>0</v>
      </c>
      <c r="AD1989" s="34">
        <f>IFERROR(VLOOKUP($H1989,'Refuse F Exp'!$A:$E,15,FALSE),0)</f>
        <v>0</v>
      </c>
      <c r="AE1989" s="34">
        <f>IFERROR(VLOOKUP($H1989,'Refuse F Exp'!$A:$E,16,FALSE),0)</f>
        <v>0</v>
      </c>
      <c r="AF1989" s="42">
        <f>IFERROR(VLOOKUP($H1989,'Refuse F Exp'!$A:$E,17,FALSE),0)</f>
        <v>0</v>
      </c>
      <c r="AG1989" s="34">
        <f>IFERROR(VLOOKUP($H1989,#REF!,10,FALSE),0)</f>
        <v>0</v>
      </c>
      <c r="AH1989" s="34">
        <f>IFERROR(VLOOKUP($H1989,#REF!,11,FALSE),0)</f>
        <v>0</v>
      </c>
      <c r="AI1989" s="42">
        <f>IFERROR(VLOOKUP($H1989,#REF!,12,FALSE),0)</f>
        <v>0</v>
      </c>
      <c r="AJ1989" s="34">
        <f>IFERROR(VLOOKUP($H1989,#REF!,10,FALSE),0)</f>
        <v>0</v>
      </c>
      <c r="AK1989" s="34">
        <f>IFERROR(VLOOKUP($H1989,#REF!,11,FALSE),0)</f>
        <v>0</v>
      </c>
      <c r="AL1989" s="42">
        <f>IFERROR(VLOOKUP($H1989,#REF!,12,FALSE),0)</f>
        <v>0</v>
      </c>
      <c r="AM1989" s="34">
        <f>IFERROR(VLOOKUP($H1989,#REF!,10,FALSE),0)</f>
        <v>0</v>
      </c>
      <c r="AN1989" s="34">
        <f>IFERROR(VLOOKUP($H1989,#REF!,11,FALSE),0)</f>
        <v>0</v>
      </c>
      <c r="AO1989" s="42">
        <f>IFERROR(VLOOKUP($H1989,#REF!,12,FALSE),0)</f>
        <v>0</v>
      </c>
      <c r="AP1989" s="34">
        <f>IFERROR(VLOOKUP($H1989,#REF!,10,FALSE),0)</f>
        <v>0</v>
      </c>
      <c r="AQ1989" s="34">
        <f>IFERROR(VLOOKUP($H1989,#REF!,11,FALSE),0)</f>
        <v>0</v>
      </c>
      <c r="AR1989" s="42">
        <f>IFERROR(VLOOKUP($H1989,#REF!,12,FALSE),0)</f>
        <v>0</v>
      </c>
      <c r="AS1989" s="34">
        <f>IFERROR(VLOOKUP($H1989,#REF!,13,FALSE),0)</f>
        <v>0</v>
      </c>
      <c r="AT1989" s="34">
        <f>IFERROR(VLOOKUP($H1989,#REF!,14,FALSE),0)</f>
        <v>0</v>
      </c>
      <c r="AU1989" s="42">
        <f>IFERROR(VLOOKUP($H1989,#REF!,15,FALSE),0)</f>
        <v>0</v>
      </c>
      <c r="AV1989" s="34">
        <f>IFERROR(VLOOKUP($H1989,#REF!,15,FALSE),0)</f>
        <v>0</v>
      </c>
      <c r="AW1989" s="34">
        <f>IFERROR(VLOOKUP($H1989,#REF!,16,FALSE),0)</f>
        <v>0</v>
      </c>
      <c r="AX1989" s="42">
        <f>IFERROR(VLOOKUP($H1989,#REF!,17,FALSE),0)</f>
        <v>0</v>
      </c>
    </row>
    <row r="1990" spans="1:50" x14ac:dyDescent="0.3">
      <c r="A1990" s="33" t="str">
        <f t="shared" si="124"/>
        <v>0</v>
      </c>
      <c r="B1990" s="33">
        <f>+'R&amp;E EXPORT'!B1789</f>
        <v>0</v>
      </c>
      <c r="C1990" t="str">
        <f>IFERROR(VLOOKUP(A1990,'MCSJ Export'!A:C,3,FALSE),"")</f>
        <v/>
      </c>
      <c r="D1990" s="37">
        <f t="shared" ca="1" si="125"/>
        <v>0</v>
      </c>
      <c r="E1990" s="37">
        <f t="shared" ca="1" si="126"/>
        <v>0</v>
      </c>
      <c r="F1990" s="37">
        <f t="shared" ca="1" si="127"/>
        <v>0</v>
      </c>
      <c r="G1990" s="37"/>
      <c r="H1990" s="33">
        <f>+'R&amp;E EXPORT'!A1789</f>
        <v>0</v>
      </c>
      <c r="I1990" s="34">
        <f>IFERROR(VLOOKUP($H1990,'Gen F Rev'!$A:$M,15,FALSE),0)</f>
        <v>0</v>
      </c>
      <c r="J1990" s="34">
        <f>IFERROR(VLOOKUP($H1990,'Gen F Rev'!$A:$M,16,FALSE),0)</f>
        <v>0</v>
      </c>
      <c r="K1990" s="42">
        <f>IFERROR(VLOOKUP($H1990,'Gen F Rev'!$A:$M,17,FALSE),0)</f>
        <v>0</v>
      </c>
      <c r="L1990" s="34">
        <f>IFERROR(VLOOKUP($H1990,'Gen F Exp'!$A:$E,15,FALSE),0)</f>
        <v>0</v>
      </c>
      <c r="M1990" s="34">
        <f>IFERROR(VLOOKUP($H1990,'Gen F Exp'!$A:$E,16,FALSE),0)</f>
        <v>0</v>
      </c>
      <c r="N1990" s="42">
        <f>IFERROR(VLOOKUP($H1990,'Gen F Exp'!$A:$E,17,FALSE),0)</f>
        <v>0</v>
      </c>
      <c r="O1990" s="34">
        <f>IFERROR(VLOOKUP($H1990,'Water F Rev'!$A:$L,15,FALSE),0)</f>
        <v>0</v>
      </c>
      <c r="P1990" s="34">
        <f>IFERROR(VLOOKUP($H1990,'Water F Rev'!$A:$L,16,FALSE),0)</f>
        <v>0</v>
      </c>
      <c r="Q1990" s="42">
        <f>IFERROR(VLOOKUP($H1990,'Water F Rev'!$A:$L,17,FALSE),0)</f>
        <v>0</v>
      </c>
      <c r="R1990" s="34">
        <f>IFERROR(VLOOKUP($H1990,'Water F Exp'!$A:$K,15,FALSE),0)</f>
        <v>0</v>
      </c>
      <c r="S1990" s="34">
        <f>IFERROR(VLOOKUP($H1990,'Water F Exp'!$A:$K,16,FALSE),0)</f>
        <v>0</v>
      </c>
      <c r="T1990" s="42">
        <f>IFERROR(VLOOKUP($H1990,'Water F Exp'!$A:$K,17,FALSE),0)</f>
        <v>0</v>
      </c>
      <c r="U1990" s="34">
        <f ca="1">IFERROR(VLOOKUP($H1990,'Sewer F Rev'!$A:$E,15,FALSE),0)</f>
        <v>0</v>
      </c>
      <c r="V1990" s="34">
        <f ca="1">IFERROR(VLOOKUP($H1990,'Sewer F Rev'!$A:$E,16,FALSE),0)</f>
        <v>0</v>
      </c>
      <c r="W1990" s="42">
        <f ca="1">IFERROR(VLOOKUP($H1990,'Sewer F Rev'!$A:$E,17,FALSE),0)</f>
        <v>0</v>
      </c>
      <c r="X1990" s="34">
        <f>IFERROR(VLOOKUP($H1990,'Sewer F Exp'!$A:$B,15,FALSE),0)</f>
        <v>0</v>
      </c>
      <c r="Y1990" s="34">
        <f>IFERROR(VLOOKUP($H1990,'Sewer F Exp'!$A:$B,16,FALSE),0)</f>
        <v>0</v>
      </c>
      <c r="Z1990" s="42">
        <f>IFERROR(VLOOKUP($H1990,'Sewer F Exp'!$A:$B,17,FALSE),0)</f>
        <v>0</v>
      </c>
      <c r="AA1990" s="34">
        <f>IFERROR(VLOOKUP($H1990,'Refuse F Rev'!$A:$E,15,FALSE),0)</f>
        <v>0</v>
      </c>
      <c r="AB1990" s="34">
        <f>IFERROR(VLOOKUP($H1990,'Refuse F Rev'!$A:$E,16,FALSE),0)</f>
        <v>0</v>
      </c>
      <c r="AC1990" s="42">
        <f>IFERROR(VLOOKUP($H1990,'Refuse F Rev'!$A:$E,17,FALSE),0)</f>
        <v>0</v>
      </c>
      <c r="AD1990" s="34">
        <f>IFERROR(VLOOKUP($H1990,'Refuse F Exp'!$A:$E,15,FALSE),0)</f>
        <v>0</v>
      </c>
      <c r="AE1990" s="34">
        <f>IFERROR(VLOOKUP($H1990,'Refuse F Exp'!$A:$E,16,FALSE),0)</f>
        <v>0</v>
      </c>
      <c r="AF1990" s="42">
        <f>IFERROR(VLOOKUP($H1990,'Refuse F Exp'!$A:$E,17,FALSE),0)</f>
        <v>0</v>
      </c>
      <c r="AG1990" s="34">
        <f>IFERROR(VLOOKUP($H1990,#REF!,10,FALSE),0)</f>
        <v>0</v>
      </c>
      <c r="AH1990" s="34">
        <f>IFERROR(VLOOKUP($H1990,#REF!,11,FALSE),0)</f>
        <v>0</v>
      </c>
      <c r="AI1990" s="42">
        <f>IFERROR(VLOOKUP($H1990,#REF!,12,FALSE),0)</f>
        <v>0</v>
      </c>
      <c r="AJ1990" s="34">
        <f>IFERROR(VLOOKUP($H1990,#REF!,10,FALSE),0)</f>
        <v>0</v>
      </c>
      <c r="AK1990" s="34">
        <f>IFERROR(VLOOKUP($H1990,#REF!,11,FALSE),0)</f>
        <v>0</v>
      </c>
      <c r="AL1990" s="42">
        <f>IFERROR(VLOOKUP($H1990,#REF!,12,FALSE),0)</f>
        <v>0</v>
      </c>
      <c r="AM1990" s="34">
        <f>IFERROR(VLOOKUP($H1990,#REF!,10,FALSE),0)</f>
        <v>0</v>
      </c>
      <c r="AN1990" s="34">
        <f>IFERROR(VLOOKUP($H1990,#REF!,11,FALSE),0)</f>
        <v>0</v>
      </c>
      <c r="AO1990" s="42">
        <f>IFERROR(VLOOKUP($H1990,#REF!,12,FALSE),0)</f>
        <v>0</v>
      </c>
      <c r="AP1990" s="34">
        <f>IFERROR(VLOOKUP($H1990,#REF!,10,FALSE),0)</f>
        <v>0</v>
      </c>
      <c r="AQ1990" s="34">
        <f>IFERROR(VLOOKUP($H1990,#REF!,11,FALSE),0)</f>
        <v>0</v>
      </c>
      <c r="AR1990" s="42">
        <f>IFERROR(VLOOKUP($H1990,#REF!,12,FALSE),0)</f>
        <v>0</v>
      </c>
      <c r="AS1990" s="34">
        <f>IFERROR(VLOOKUP($H1990,#REF!,13,FALSE),0)</f>
        <v>0</v>
      </c>
      <c r="AT1990" s="34">
        <f>IFERROR(VLOOKUP($H1990,#REF!,14,FALSE),0)</f>
        <v>0</v>
      </c>
      <c r="AU1990" s="42">
        <f>IFERROR(VLOOKUP($H1990,#REF!,15,FALSE),0)</f>
        <v>0</v>
      </c>
      <c r="AV1990" s="34">
        <f>IFERROR(VLOOKUP($H1990,#REF!,15,FALSE),0)</f>
        <v>0</v>
      </c>
      <c r="AW1990" s="34">
        <f>IFERROR(VLOOKUP($H1990,#REF!,16,FALSE),0)</f>
        <v>0</v>
      </c>
      <c r="AX1990" s="42">
        <f>IFERROR(VLOOKUP($H1990,#REF!,17,FALSE),0)</f>
        <v>0</v>
      </c>
    </row>
    <row r="1991" spans="1:50" x14ac:dyDescent="0.3">
      <c r="A1991" s="33" t="str">
        <f t="shared" si="124"/>
        <v>0</v>
      </c>
      <c r="B1991" s="33">
        <f>+'R&amp;E EXPORT'!B1790</f>
        <v>0</v>
      </c>
      <c r="C1991" t="str">
        <f>IFERROR(VLOOKUP(A1991,'MCSJ Export'!A:C,3,FALSE),"")</f>
        <v/>
      </c>
      <c r="D1991" s="37">
        <f t="shared" ca="1" si="125"/>
        <v>0</v>
      </c>
      <c r="E1991" s="37">
        <f t="shared" ca="1" si="126"/>
        <v>0</v>
      </c>
      <c r="F1991" s="37">
        <f t="shared" ca="1" si="127"/>
        <v>0</v>
      </c>
      <c r="G1991" s="37"/>
      <c r="H1991" s="33">
        <f>+'R&amp;E EXPORT'!A1790</f>
        <v>0</v>
      </c>
      <c r="I1991" s="34">
        <f>IFERROR(VLOOKUP($H1991,'Gen F Rev'!$A:$M,15,FALSE),0)</f>
        <v>0</v>
      </c>
      <c r="J1991" s="34">
        <f>IFERROR(VLOOKUP($H1991,'Gen F Rev'!$A:$M,16,FALSE),0)</f>
        <v>0</v>
      </c>
      <c r="K1991" s="42">
        <f>IFERROR(VLOOKUP($H1991,'Gen F Rev'!$A:$M,17,FALSE),0)</f>
        <v>0</v>
      </c>
      <c r="L1991" s="34">
        <f>IFERROR(VLOOKUP($H1991,'Gen F Exp'!$A:$E,15,FALSE),0)</f>
        <v>0</v>
      </c>
      <c r="M1991" s="34">
        <f>IFERROR(VLOOKUP($H1991,'Gen F Exp'!$A:$E,16,FALSE),0)</f>
        <v>0</v>
      </c>
      <c r="N1991" s="42">
        <f>IFERROR(VLOOKUP($H1991,'Gen F Exp'!$A:$E,17,FALSE),0)</f>
        <v>0</v>
      </c>
      <c r="O1991" s="34">
        <f>IFERROR(VLOOKUP($H1991,'Water F Rev'!$A:$L,15,FALSE),0)</f>
        <v>0</v>
      </c>
      <c r="P1991" s="34">
        <f>IFERROR(VLOOKUP($H1991,'Water F Rev'!$A:$L,16,FALSE),0)</f>
        <v>0</v>
      </c>
      <c r="Q1991" s="42">
        <f>IFERROR(VLOOKUP($H1991,'Water F Rev'!$A:$L,17,FALSE),0)</f>
        <v>0</v>
      </c>
      <c r="R1991" s="34">
        <f>IFERROR(VLOOKUP($H1991,'Water F Exp'!$A:$K,15,FALSE),0)</f>
        <v>0</v>
      </c>
      <c r="S1991" s="34">
        <f>IFERROR(VLOOKUP($H1991,'Water F Exp'!$A:$K,16,FALSE),0)</f>
        <v>0</v>
      </c>
      <c r="T1991" s="42">
        <f>IFERROR(VLOOKUP($H1991,'Water F Exp'!$A:$K,17,FALSE),0)</f>
        <v>0</v>
      </c>
      <c r="U1991" s="34">
        <f ca="1">IFERROR(VLOOKUP($H1991,'Sewer F Rev'!$A:$E,15,FALSE),0)</f>
        <v>0</v>
      </c>
      <c r="V1991" s="34">
        <f ca="1">IFERROR(VLOOKUP($H1991,'Sewer F Rev'!$A:$E,16,FALSE),0)</f>
        <v>0</v>
      </c>
      <c r="W1991" s="42">
        <f ca="1">IFERROR(VLOOKUP($H1991,'Sewer F Rev'!$A:$E,17,FALSE),0)</f>
        <v>0</v>
      </c>
      <c r="X1991" s="34">
        <f>IFERROR(VLOOKUP($H1991,'Sewer F Exp'!$A:$B,15,FALSE),0)</f>
        <v>0</v>
      </c>
      <c r="Y1991" s="34">
        <f>IFERROR(VLOOKUP($H1991,'Sewer F Exp'!$A:$B,16,FALSE),0)</f>
        <v>0</v>
      </c>
      <c r="Z1991" s="42">
        <f>IFERROR(VLOOKUP($H1991,'Sewer F Exp'!$A:$B,17,FALSE),0)</f>
        <v>0</v>
      </c>
      <c r="AA1991" s="34">
        <f>IFERROR(VLOOKUP($H1991,'Refuse F Rev'!$A:$E,15,FALSE),0)</f>
        <v>0</v>
      </c>
      <c r="AB1991" s="34">
        <f>IFERROR(VLOOKUP($H1991,'Refuse F Rev'!$A:$E,16,FALSE),0)</f>
        <v>0</v>
      </c>
      <c r="AC1991" s="42">
        <f>IFERROR(VLOOKUP($H1991,'Refuse F Rev'!$A:$E,17,FALSE),0)</f>
        <v>0</v>
      </c>
      <c r="AD1991" s="34">
        <f>IFERROR(VLOOKUP($H1991,'Refuse F Exp'!$A:$E,15,FALSE),0)</f>
        <v>0</v>
      </c>
      <c r="AE1991" s="34">
        <f>IFERROR(VLOOKUP($H1991,'Refuse F Exp'!$A:$E,16,FALSE),0)</f>
        <v>0</v>
      </c>
      <c r="AF1991" s="42">
        <f>IFERROR(VLOOKUP($H1991,'Refuse F Exp'!$A:$E,17,FALSE),0)</f>
        <v>0</v>
      </c>
      <c r="AG1991" s="34">
        <f>IFERROR(VLOOKUP($H1991,#REF!,10,FALSE),0)</f>
        <v>0</v>
      </c>
      <c r="AH1991" s="34">
        <f>IFERROR(VLOOKUP($H1991,#REF!,11,FALSE),0)</f>
        <v>0</v>
      </c>
      <c r="AI1991" s="42">
        <f>IFERROR(VLOOKUP($H1991,#REF!,12,FALSE),0)</f>
        <v>0</v>
      </c>
      <c r="AJ1991" s="34">
        <f>IFERROR(VLOOKUP($H1991,#REF!,10,FALSE),0)</f>
        <v>0</v>
      </c>
      <c r="AK1991" s="34">
        <f>IFERROR(VLOOKUP($H1991,#REF!,11,FALSE),0)</f>
        <v>0</v>
      </c>
      <c r="AL1991" s="42">
        <f>IFERROR(VLOOKUP($H1991,#REF!,12,FALSE),0)</f>
        <v>0</v>
      </c>
      <c r="AM1991" s="34">
        <f>IFERROR(VLOOKUP($H1991,#REF!,10,FALSE),0)</f>
        <v>0</v>
      </c>
      <c r="AN1991" s="34">
        <f>IFERROR(VLOOKUP($H1991,#REF!,11,FALSE),0)</f>
        <v>0</v>
      </c>
      <c r="AO1991" s="42">
        <f>IFERROR(VLOOKUP($H1991,#REF!,12,FALSE),0)</f>
        <v>0</v>
      </c>
      <c r="AP1991" s="34">
        <f>IFERROR(VLOOKUP($H1991,#REF!,10,FALSE),0)</f>
        <v>0</v>
      </c>
      <c r="AQ1991" s="34">
        <f>IFERROR(VLOOKUP($H1991,#REF!,11,FALSE),0)</f>
        <v>0</v>
      </c>
      <c r="AR1991" s="42">
        <f>IFERROR(VLOOKUP($H1991,#REF!,12,FALSE),0)</f>
        <v>0</v>
      </c>
      <c r="AS1991" s="34">
        <f>IFERROR(VLOOKUP($H1991,#REF!,13,FALSE),0)</f>
        <v>0</v>
      </c>
      <c r="AT1991" s="34">
        <f>IFERROR(VLOOKUP($H1991,#REF!,14,FALSE),0)</f>
        <v>0</v>
      </c>
      <c r="AU1991" s="42">
        <f>IFERROR(VLOOKUP($H1991,#REF!,15,FALSE),0)</f>
        <v>0</v>
      </c>
      <c r="AV1991" s="34">
        <f>IFERROR(VLOOKUP($H1991,#REF!,15,FALSE),0)</f>
        <v>0</v>
      </c>
      <c r="AW1991" s="34">
        <f>IFERROR(VLOOKUP($H1991,#REF!,16,FALSE),0)</f>
        <v>0</v>
      </c>
      <c r="AX1991" s="42">
        <f>IFERROR(VLOOKUP($H1991,#REF!,17,FALSE),0)</f>
        <v>0</v>
      </c>
    </row>
    <row r="1992" spans="1:50" x14ac:dyDescent="0.3">
      <c r="A1992" s="33" t="str">
        <f t="shared" si="124"/>
        <v>0</v>
      </c>
      <c r="B1992" s="33">
        <f>+'R&amp;E EXPORT'!B1791</f>
        <v>0</v>
      </c>
      <c r="C1992" t="str">
        <f>IFERROR(VLOOKUP(A1992,'MCSJ Export'!A:C,3,FALSE),"")</f>
        <v/>
      </c>
      <c r="D1992" s="37">
        <f t="shared" ca="1" si="125"/>
        <v>0</v>
      </c>
      <c r="E1992" s="37">
        <f t="shared" ca="1" si="126"/>
        <v>0</v>
      </c>
      <c r="F1992" s="37">
        <f t="shared" ca="1" si="127"/>
        <v>0</v>
      </c>
      <c r="G1992" s="37"/>
      <c r="H1992" s="33">
        <f>+'R&amp;E EXPORT'!A1791</f>
        <v>0</v>
      </c>
      <c r="I1992" s="34">
        <f>IFERROR(VLOOKUP($H1992,'Gen F Rev'!$A:$M,15,FALSE),0)</f>
        <v>0</v>
      </c>
      <c r="J1992" s="34">
        <f>IFERROR(VLOOKUP($H1992,'Gen F Rev'!$A:$M,16,FALSE),0)</f>
        <v>0</v>
      </c>
      <c r="K1992" s="42">
        <f>IFERROR(VLOOKUP($H1992,'Gen F Rev'!$A:$M,17,FALSE),0)</f>
        <v>0</v>
      </c>
      <c r="L1992" s="34">
        <f>IFERROR(VLOOKUP($H1992,'Gen F Exp'!$A:$E,15,FALSE),0)</f>
        <v>0</v>
      </c>
      <c r="M1992" s="34">
        <f>IFERROR(VLOOKUP($H1992,'Gen F Exp'!$A:$E,16,FALSE),0)</f>
        <v>0</v>
      </c>
      <c r="N1992" s="42">
        <f>IFERROR(VLOOKUP($H1992,'Gen F Exp'!$A:$E,17,FALSE),0)</f>
        <v>0</v>
      </c>
      <c r="O1992" s="34">
        <f>IFERROR(VLOOKUP($H1992,'Water F Rev'!$A:$L,15,FALSE),0)</f>
        <v>0</v>
      </c>
      <c r="P1992" s="34">
        <f>IFERROR(VLOOKUP($H1992,'Water F Rev'!$A:$L,16,FALSE),0)</f>
        <v>0</v>
      </c>
      <c r="Q1992" s="42">
        <f>IFERROR(VLOOKUP($H1992,'Water F Rev'!$A:$L,17,FALSE),0)</f>
        <v>0</v>
      </c>
      <c r="R1992" s="34">
        <f>IFERROR(VLOOKUP($H1992,'Water F Exp'!$A:$K,15,FALSE),0)</f>
        <v>0</v>
      </c>
      <c r="S1992" s="34">
        <f>IFERROR(VLOOKUP($H1992,'Water F Exp'!$A:$K,16,FALSE),0)</f>
        <v>0</v>
      </c>
      <c r="T1992" s="42">
        <f>IFERROR(VLOOKUP($H1992,'Water F Exp'!$A:$K,17,FALSE),0)</f>
        <v>0</v>
      </c>
      <c r="U1992" s="34">
        <f ca="1">IFERROR(VLOOKUP($H1992,'Sewer F Rev'!$A:$E,15,FALSE),0)</f>
        <v>0</v>
      </c>
      <c r="V1992" s="34">
        <f ca="1">IFERROR(VLOOKUP($H1992,'Sewer F Rev'!$A:$E,16,FALSE),0)</f>
        <v>0</v>
      </c>
      <c r="W1992" s="42">
        <f ca="1">IFERROR(VLOOKUP($H1992,'Sewer F Rev'!$A:$E,17,FALSE),0)</f>
        <v>0</v>
      </c>
      <c r="X1992" s="34">
        <f>IFERROR(VLOOKUP($H1992,'Sewer F Exp'!$A:$B,15,FALSE),0)</f>
        <v>0</v>
      </c>
      <c r="Y1992" s="34">
        <f>IFERROR(VLOOKUP($H1992,'Sewer F Exp'!$A:$B,16,FALSE),0)</f>
        <v>0</v>
      </c>
      <c r="Z1992" s="42">
        <f>IFERROR(VLOOKUP($H1992,'Sewer F Exp'!$A:$B,17,FALSE),0)</f>
        <v>0</v>
      </c>
      <c r="AA1992" s="34">
        <f>IFERROR(VLOOKUP($H1992,'Refuse F Rev'!$A:$E,15,FALSE),0)</f>
        <v>0</v>
      </c>
      <c r="AB1992" s="34">
        <f>IFERROR(VLOOKUP($H1992,'Refuse F Rev'!$A:$E,16,FALSE),0)</f>
        <v>0</v>
      </c>
      <c r="AC1992" s="42">
        <f>IFERROR(VLOOKUP($H1992,'Refuse F Rev'!$A:$E,17,FALSE),0)</f>
        <v>0</v>
      </c>
      <c r="AD1992" s="34">
        <f>IFERROR(VLOOKUP($H1992,'Refuse F Exp'!$A:$E,15,FALSE),0)</f>
        <v>0</v>
      </c>
      <c r="AE1992" s="34">
        <f>IFERROR(VLOOKUP($H1992,'Refuse F Exp'!$A:$E,16,FALSE),0)</f>
        <v>0</v>
      </c>
      <c r="AF1992" s="42">
        <f>IFERROR(VLOOKUP($H1992,'Refuse F Exp'!$A:$E,17,FALSE),0)</f>
        <v>0</v>
      </c>
      <c r="AG1992" s="34">
        <f>IFERROR(VLOOKUP($H1992,#REF!,10,FALSE),0)</f>
        <v>0</v>
      </c>
      <c r="AH1992" s="34">
        <f>IFERROR(VLOOKUP($H1992,#REF!,11,FALSE),0)</f>
        <v>0</v>
      </c>
      <c r="AI1992" s="42">
        <f>IFERROR(VLOOKUP($H1992,#REF!,12,FALSE),0)</f>
        <v>0</v>
      </c>
      <c r="AJ1992" s="34">
        <f>IFERROR(VLOOKUP($H1992,#REF!,10,FALSE),0)</f>
        <v>0</v>
      </c>
      <c r="AK1992" s="34">
        <f>IFERROR(VLOOKUP($H1992,#REF!,11,FALSE),0)</f>
        <v>0</v>
      </c>
      <c r="AL1992" s="42">
        <f>IFERROR(VLOOKUP($H1992,#REF!,12,FALSE),0)</f>
        <v>0</v>
      </c>
      <c r="AM1992" s="34">
        <f>IFERROR(VLOOKUP($H1992,#REF!,10,FALSE),0)</f>
        <v>0</v>
      </c>
      <c r="AN1992" s="34">
        <f>IFERROR(VLOOKUP($H1992,#REF!,11,FALSE),0)</f>
        <v>0</v>
      </c>
      <c r="AO1992" s="42">
        <f>IFERROR(VLOOKUP($H1992,#REF!,12,FALSE),0)</f>
        <v>0</v>
      </c>
      <c r="AP1992" s="34">
        <f>IFERROR(VLOOKUP($H1992,#REF!,10,FALSE),0)</f>
        <v>0</v>
      </c>
      <c r="AQ1992" s="34">
        <f>IFERROR(VLOOKUP($H1992,#REF!,11,FALSE),0)</f>
        <v>0</v>
      </c>
      <c r="AR1992" s="42">
        <f>IFERROR(VLOOKUP($H1992,#REF!,12,FALSE),0)</f>
        <v>0</v>
      </c>
      <c r="AS1992" s="34">
        <f>IFERROR(VLOOKUP($H1992,#REF!,13,FALSE),0)</f>
        <v>0</v>
      </c>
      <c r="AT1992" s="34">
        <f>IFERROR(VLOOKUP($H1992,#REF!,14,FALSE),0)</f>
        <v>0</v>
      </c>
      <c r="AU1992" s="42">
        <f>IFERROR(VLOOKUP($H1992,#REF!,15,FALSE),0)</f>
        <v>0</v>
      </c>
      <c r="AV1992" s="34">
        <f>IFERROR(VLOOKUP($H1992,#REF!,15,FALSE),0)</f>
        <v>0</v>
      </c>
      <c r="AW1992" s="34">
        <f>IFERROR(VLOOKUP($H1992,#REF!,16,FALSE),0)</f>
        <v>0</v>
      </c>
      <c r="AX1992" s="42">
        <f>IFERROR(VLOOKUP($H1992,#REF!,17,FALSE),0)</f>
        <v>0</v>
      </c>
    </row>
    <row r="1993" spans="1:50" x14ac:dyDescent="0.3">
      <c r="A1993" s="33" t="str">
        <f t="shared" si="124"/>
        <v>0</v>
      </c>
      <c r="B1993" s="33">
        <f>+'R&amp;E EXPORT'!B1792</f>
        <v>0</v>
      </c>
      <c r="C1993" t="str">
        <f>IFERROR(VLOOKUP(A1993,'MCSJ Export'!A:C,3,FALSE),"")</f>
        <v/>
      </c>
      <c r="D1993" s="37">
        <f t="shared" ca="1" si="125"/>
        <v>0</v>
      </c>
      <c r="E1993" s="37">
        <f t="shared" ca="1" si="126"/>
        <v>0</v>
      </c>
      <c r="F1993" s="37">
        <f t="shared" ca="1" si="127"/>
        <v>0</v>
      </c>
      <c r="G1993" s="37"/>
      <c r="H1993" s="33">
        <f>+'R&amp;E EXPORT'!A1792</f>
        <v>0</v>
      </c>
      <c r="I1993" s="34">
        <f>IFERROR(VLOOKUP($H1993,'Gen F Rev'!$A:$M,15,FALSE),0)</f>
        <v>0</v>
      </c>
      <c r="J1993" s="34">
        <f>IFERROR(VLOOKUP($H1993,'Gen F Rev'!$A:$M,16,FALSE),0)</f>
        <v>0</v>
      </c>
      <c r="K1993" s="42">
        <f>IFERROR(VLOOKUP($H1993,'Gen F Rev'!$A:$M,17,FALSE),0)</f>
        <v>0</v>
      </c>
      <c r="L1993" s="34">
        <f>IFERROR(VLOOKUP($H1993,'Gen F Exp'!$A:$E,15,FALSE),0)</f>
        <v>0</v>
      </c>
      <c r="M1993" s="34">
        <f>IFERROR(VLOOKUP($H1993,'Gen F Exp'!$A:$E,16,FALSE),0)</f>
        <v>0</v>
      </c>
      <c r="N1993" s="42">
        <f>IFERROR(VLOOKUP($H1993,'Gen F Exp'!$A:$E,17,FALSE),0)</f>
        <v>0</v>
      </c>
      <c r="O1993" s="34">
        <f>IFERROR(VLOOKUP($H1993,'Water F Rev'!$A:$L,15,FALSE),0)</f>
        <v>0</v>
      </c>
      <c r="P1993" s="34">
        <f>IFERROR(VLOOKUP($H1993,'Water F Rev'!$A:$L,16,FALSE),0)</f>
        <v>0</v>
      </c>
      <c r="Q1993" s="42">
        <f>IFERROR(VLOOKUP($H1993,'Water F Rev'!$A:$L,17,FALSE),0)</f>
        <v>0</v>
      </c>
      <c r="R1993" s="34">
        <f>IFERROR(VLOOKUP($H1993,'Water F Exp'!$A:$K,15,FALSE),0)</f>
        <v>0</v>
      </c>
      <c r="S1993" s="34">
        <f>IFERROR(VLOOKUP($H1993,'Water F Exp'!$A:$K,16,FALSE),0)</f>
        <v>0</v>
      </c>
      <c r="T1993" s="42">
        <f>IFERROR(VLOOKUP($H1993,'Water F Exp'!$A:$K,17,FALSE),0)</f>
        <v>0</v>
      </c>
      <c r="U1993" s="34">
        <f ca="1">IFERROR(VLOOKUP($H1993,'Sewer F Rev'!$A:$E,15,FALSE),0)</f>
        <v>0</v>
      </c>
      <c r="V1993" s="34">
        <f ca="1">IFERROR(VLOOKUP($H1993,'Sewer F Rev'!$A:$E,16,FALSE),0)</f>
        <v>0</v>
      </c>
      <c r="W1993" s="42">
        <f ca="1">IFERROR(VLOOKUP($H1993,'Sewer F Rev'!$A:$E,17,FALSE),0)</f>
        <v>0</v>
      </c>
      <c r="X1993" s="34">
        <f>IFERROR(VLOOKUP($H1993,'Sewer F Exp'!$A:$B,15,FALSE),0)</f>
        <v>0</v>
      </c>
      <c r="Y1993" s="34">
        <f>IFERROR(VLOOKUP($H1993,'Sewer F Exp'!$A:$B,16,FALSE),0)</f>
        <v>0</v>
      </c>
      <c r="Z1993" s="42">
        <f>IFERROR(VLOOKUP($H1993,'Sewer F Exp'!$A:$B,17,FALSE),0)</f>
        <v>0</v>
      </c>
      <c r="AA1993" s="34">
        <f>IFERROR(VLOOKUP($H1993,'Refuse F Rev'!$A:$E,15,FALSE),0)</f>
        <v>0</v>
      </c>
      <c r="AB1993" s="34">
        <f>IFERROR(VLOOKUP($H1993,'Refuse F Rev'!$A:$E,16,FALSE),0)</f>
        <v>0</v>
      </c>
      <c r="AC1993" s="42">
        <f>IFERROR(VLOOKUP($H1993,'Refuse F Rev'!$A:$E,17,FALSE),0)</f>
        <v>0</v>
      </c>
      <c r="AD1993" s="34">
        <f>IFERROR(VLOOKUP($H1993,'Refuse F Exp'!$A:$E,15,FALSE),0)</f>
        <v>0</v>
      </c>
      <c r="AE1993" s="34">
        <f>IFERROR(VLOOKUP($H1993,'Refuse F Exp'!$A:$E,16,FALSE),0)</f>
        <v>0</v>
      </c>
      <c r="AF1993" s="42">
        <f>IFERROR(VLOOKUP($H1993,'Refuse F Exp'!$A:$E,17,FALSE),0)</f>
        <v>0</v>
      </c>
      <c r="AG1993" s="34">
        <f>IFERROR(VLOOKUP($H1993,#REF!,10,FALSE),0)</f>
        <v>0</v>
      </c>
      <c r="AH1993" s="34">
        <f>IFERROR(VLOOKUP($H1993,#REF!,11,FALSE),0)</f>
        <v>0</v>
      </c>
      <c r="AI1993" s="42">
        <f>IFERROR(VLOOKUP($H1993,#REF!,12,FALSE),0)</f>
        <v>0</v>
      </c>
      <c r="AJ1993" s="34">
        <f>IFERROR(VLOOKUP($H1993,#REF!,10,FALSE),0)</f>
        <v>0</v>
      </c>
      <c r="AK1993" s="34">
        <f>IFERROR(VLOOKUP($H1993,#REF!,11,FALSE),0)</f>
        <v>0</v>
      </c>
      <c r="AL1993" s="42">
        <f>IFERROR(VLOOKUP($H1993,#REF!,12,FALSE),0)</f>
        <v>0</v>
      </c>
      <c r="AM1993" s="34">
        <f>IFERROR(VLOOKUP($H1993,#REF!,10,FALSE),0)</f>
        <v>0</v>
      </c>
      <c r="AN1993" s="34">
        <f>IFERROR(VLOOKUP($H1993,#REF!,11,FALSE),0)</f>
        <v>0</v>
      </c>
      <c r="AO1993" s="42">
        <f>IFERROR(VLOOKUP($H1993,#REF!,12,FALSE),0)</f>
        <v>0</v>
      </c>
      <c r="AP1993" s="34">
        <f>IFERROR(VLOOKUP($H1993,#REF!,10,FALSE),0)</f>
        <v>0</v>
      </c>
      <c r="AQ1993" s="34">
        <f>IFERROR(VLOOKUP($H1993,#REF!,11,FALSE),0)</f>
        <v>0</v>
      </c>
      <c r="AR1993" s="42">
        <f>IFERROR(VLOOKUP($H1993,#REF!,12,FALSE),0)</f>
        <v>0</v>
      </c>
      <c r="AS1993" s="34">
        <f>IFERROR(VLOOKUP($H1993,#REF!,13,FALSE),0)</f>
        <v>0</v>
      </c>
      <c r="AT1993" s="34">
        <f>IFERROR(VLOOKUP($H1993,#REF!,14,FALSE),0)</f>
        <v>0</v>
      </c>
      <c r="AU1993" s="42">
        <f>IFERROR(VLOOKUP($H1993,#REF!,15,FALSE),0)</f>
        <v>0</v>
      </c>
      <c r="AV1993" s="34">
        <f>IFERROR(VLOOKUP($H1993,#REF!,15,FALSE),0)</f>
        <v>0</v>
      </c>
      <c r="AW1993" s="34">
        <f>IFERROR(VLOOKUP($H1993,#REF!,16,FALSE),0)</f>
        <v>0</v>
      </c>
      <c r="AX1993" s="42">
        <f>IFERROR(VLOOKUP($H1993,#REF!,17,FALSE),0)</f>
        <v>0</v>
      </c>
    </row>
    <row r="1994" spans="1:50" x14ac:dyDescent="0.3">
      <c r="A1994" s="33" t="str">
        <f t="shared" si="124"/>
        <v>0</v>
      </c>
      <c r="B1994" s="33">
        <f>+'R&amp;E EXPORT'!B1793</f>
        <v>0</v>
      </c>
      <c r="C1994" t="str">
        <f>IFERROR(VLOOKUP(A1994,'MCSJ Export'!A:C,3,FALSE),"")</f>
        <v/>
      </c>
      <c r="D1994" s="37">
        <f t="shared" ca="1" si="125"/>
        <v>0</v>
      </c>
      <c r="E1994" s="37">
        <f t="shared" ca="1" si="126"/>
        <v>0</v>
      </c>
      <c r="F1994" s="37">
        <f t="shared" ca="1" si="127"/>
        <v>0</v>
      </c>
      <c r="G1994" s="37"/>
      <c r="H1994" s="33">
        <f>+'R&amp;E EXPORT'!A1793</f>
        <v>0</v>
      </c>
      <c r="I1994" s="34">
        <f>IFERROR(VLOOKUP($H1994,'Gen F Rev'!$A:$M,15,FALSE),0)</f>
        <v>0</v>
      </c>
      <c r="J1994" s="34">
        <f>IFERROR(VLOOKUP($H1994,'Gen F Rev'!$A:$M,16,FALSE),0)</f>
        <v>0</v>
      </c>
      <c r="K1994" s="42">
        <f>IFERROR(VLOOKUP($H1994,'Gen F Rev'!$A:$M,17,FALSE),0)</f>
        <v>0</v>
      </c>
      <c r="L1994" s="34">
        <f>IFERROR(VLOOKUP($H1994,'Gen F Exp'!$A:$E,15,FALSE),0)</f>
        <v>0</v>
      </c>
      <c r="M1994" s="34">
        <f>IFERROR(VLOOKUP($H1994,'Gen F Exp'!$A:$E,16,FALSE),0)</f>
        <v>0</v>
      </c>
      <c r="N1994" s="42">
        <f>IFERROR(VLOOKUP($H1994,'Gen F Exp'!$A:$E,17,FALSE),0)</f>
        <v>0</v>
      </c>
      <c r="O1994" s="34">
        <f>IFERROR(VLOOKUP($H1994,'Water F Rev'!$A:$L,15,FALSE),0)</f>
        <v>0</v>
      </c>
      <c r="P1994" s="34">
        <f>IFERROR(VLOOKUP($H1994,'Water F Rev'!$A:$L,16,FALSE),0)</f>
        <v>0</v>
      </c>
      <c r="Q1994" s="42">
        <f>IFERROR(VLOOKUP($H1994,'Water F Rev'!$A:$L,17,FALSE),0)</f>
        <v>0</v>
      </c>
      <c r="R1994" s="34">
        <f>IFERROR(VLOOKUP($H1994,'Water F Exp'!$A:$K,15,FALSE),0)</f>
        <v>0</v>
      </c>
      <c r="S1994" s="34">
        <f>IFERROR(VLOOKUP($H1994,'Water F Exp'!$A:$K,16,FALSE),0)</f>
        <v>0</v>
      </c>
      <c r="T1994" s="42">
        <f>IFERROR(VLOOKUP($H1994,'Water F Exp'!$A:$K,17,FALSE),0)</f>
        <v>0</v>
      </c>
      <c r="U1994" s="34">
        <f ca="1">IFERROR(VLOOKUP($H1994,'Sewer F Rev'!$A:$E,15,FALSE),0)</f>
        <v>0</v>
      </c>
      <c r="V1994" s="34">
        <f ca="1">IFERROR(VLOOKUP($H1994,'Sewer F Rev'!$A:$E,16,FALSE),0)</f>
        <v>0</v>
      </c>
      <c r="W1994" s="42">
        <f ca="1">IFERROR(VLOOKUP($H1994,'Sewer F Rev'!$A:$E,17,FALSE),0)</f>
        <v>0</v>
      </c>
      <c r="X1994" s="34">
        <f>IFERROR(VLOOKUP($H1994,'Sewer F Exp'!$A:$B,15,FALSE),0)</f>
        <v>0</v>
      </c>
      <c r="Y1994" s="34">
        <f>IFERROR(VLOOKUP($H1994,'Sewer F Exp'!$A:$B,16,FALSE),0)</f>
        <v>0</v>
      </c>
      <c r="Z1994" s="42">
        <f>IFERROR(VLOOKUP($H1994,'Sewer F Exp'!$A:$B,17,FALSE),0)</f>
        <v>0</v>
      </c>
      <c r="AA1994" s="34">
        <f>IFERROR(VLOOKUP($H1994,'Refuse F Rev'!$A:$E,15,FALSE),0)</f>
        <v>0</v>
      </c>
      <c r="AB1994" s="34">
        <f>IFERROR(VLOOKUP($H1994,'Refuse F Rev'!$A:$E,16,FALSE),0)</f>
        <v>0</v>
      </c>
      <c r="AC1994" s="42">
        <f>IFERROR(VLOOKUP($H1994,'Refuse F Rev'!$A:$E,17,FALSE),0)</f>
        <v>0</v>
      </c>
      <c r="AD1994" s="34">
        <f>IFERROR(VLOOKUP($H1994,'Refuse F Exp'!$A:$E,15,FALSE),0)</f>
        <v>0</v>
      </c>
      <c r="AE1994" s="34">
        <f>IFERROR(VLOOKUP($H1994,'Refuse F Exp'!$A:$E,16,FALSE),0)</f>
        <v>0</v>
      </c>
      <c r="AF1994" s="42">
        <f>IFERROR(VLOOKUP($H1994,'Refuse F Exp'!$A:$E,17,FALSE),0)</f>
        <v>0</v>
      </c>
      <c r="AG1994" s="34">
        <f>IFERROR(VLOOKUP($H1994,#REF!,10,FALSE),0)</f>
        <v>0</v>
      </c>
      <c r="AH1994" s="34">
        <f>IFERROR(VLOOKUP($H1994,#REF!,11,FALSE),0)</f>
        <v>0</v>
      </c>
      <c r="AI1994" s="42">
        <f>IFERROR(VLOOKUP($H1994,#REF!,12,FALSE),0)</f>
        <v>0</v>
      </c>
      <c r="AJ1994" s="34">
        <f>IFERROR(VLOOKUP($H1994,#REF!,10,FALSE),0)</f>
        <v>0</v>
      </c>
      <c r="AK1994" s="34">
        <f>IFERROR(VLOOKUP($H1994,#REF!,11,FALSE),0)</f>
        <v>0</v>
      </c>
      <c r="AL1994" s="42">
        <f>IFERROR(VLOOKUP($H1994,#REF!,12,FALSE),0)</f>
        <v>0</v>
      </c>
      <c r="AM1994" s="34">
        <f>IFERROR(VLOOKUP($H1994,#REF!,10,FALSE),0)</f>
        <v>0</v>
      </c>
      <c r="AN1994" s="34">
        <f>IFERROR(VLOOKUP($H1994,#REF!,11,FALSE),0)</f>
        <v>0</v>
      </c>
      <c r="AO1994" s="42">
        <f>IFERROR(VLOOKUP($H1994,#REF!,12,FALSE),0)</f>
        <v>0</v>
      </c>
      <c r="AP1994" s="34">
        <f>IFERROR(VLOOKUP($H1994,#REF!,10,FALSE),0)</f>
        <v>0</v>
      </c>
      <c r="AQ1994" s="34">
        <f>IFERROR(VLOOKUP($H1994,#REF!,11,FALSE),0)</f>
        <v>0</v>
      </c>
      <c r="AR1994" s="42">
        <f>IFERROR(VLOOKUP($H1994,#REF!,12,FALSE),0)</f>
        <v>0</v>
      </c>
      <c r="AS1994" s="34">
        <f>IFERROR(VLOOKUP($H1994,#REF!,13,FALSE),0)</f>
        <v>0</v>
      </c>
      <c r="AT1994" s="34">
        <f>IFERROR(VLOOKUP($H1994,#REF!,14,FALSE),0)</f>
        <v>0</v>
      </c>
      <c r="AU1994" s="42">
        <f>IFERROR(VLOOKUP($H1994,#REF!,15,FALSE),0)</f>
        <v>0</v>
      </c>
      <c r="AV1994" s="34">
        <f>IFERROR(VLOOKUP($H1994,#REF!,15,FALSE),0)</f>
        <v>0</v>
      </c>
      <c r="AW1994" s="34">
        <f>IFERROR(VLOOKUP($H1994,#REF!,16,FALSE),0)</f>
        <v>0</v>
      </c>
      <c r="AX1994" s="42">
        <f>IFERROR(VLOOKUP($H1994,#REF!,17,FALSE),0)</f>
        <v>0</v>
      </c>
    </row>
    <row r="1995" spans="1:50" x14ac:dyDescent="0.3">
      <c r="A1995" s="33" t="str">
        <f t="shared" si="124"/>
        <v>0</v>
      </c>
      <c r="B1995" s="33">
        <f>+'R&amp;E EXPORT'!B1794</f>
        <v>0</v>
      </c>
      <c r="C1995" t="str">
        <f>IFERROR(VLOOKUP(A1995,'MCSJ Export'!A:C,3,FALSE),"")</f>
        <v/>
      </c>
      <c r="D1995" s="37">
        <f t="shared" ca="1" si="125"/>
        <v>0</v>
      </c>
      <c r="E1995" s="37">
        <f t="shared" ca="1" si="126"/>
        <v>0</v>
      </c>
      <c r="F1995" s="37">
        <f t="shared" ca="1" si="127"/>
        <v>0</v>
      </c>
      <c r="G1995" s="37"/>
      <c r="H1995" s="33">
        <f>+'R&amp;E EXPORT'!A1794</f>
        <v>0</v>
      </c>
      <c r="I1995" s="34">
        <f>IFERROR(VLOOKUP($H1995,'Gen F Rev'!$A:$M,15,FALSE),0)</f>
        <v>0</v>
      </c>
      <c r="J1995" s="34">
        <f>IFERROR(VLOOKUP($H1995,'Gen F Rev'!$A:$M,16,FALSE),0)</f>
        <v>0</v>
      </c>
      <c r="K1995" s="42">
        <f>IFERROR(VLOOKUP($H1995,'Gen F Rev'!$A:$M,17,FALSE),0)</f>
        <v>0</v>
      </c>
      <c r="L1995" s="34">
        <f>IFERROR(VLOOKUP($H1995,'Gen F Exp'!$A:$E,15,FALSE),0)</f>
        <v>0</v>
      </c>
      <c r="M1995" s="34">
        <f>IFERROR(VLOOKUP($H1995,'Gen F Exp'!$A:$E,16,FALSE),0)</f>
        <v>0</v>
      </c>
      <c r="N1995" s="42">
        <f>IFERROR(VLOOKUP($H1995,'Gen F Exp'!$A:$E,17,FALSE),0)</f>
        <v>0</v>
      </c>
      <c r="O1995" s="34">
        <f>IFERROR(VLOOKUP($H1995,'Water F Rev'!$A:$L,15,FALSE),0)</f>
        <v>0</v>
      </c>
      <c r="P1995" s="34">
        <f>IFERROR(VLOOKUP($H1995,'Water F Rev'!$A:$L,16,FALSE),0)</f>
        <v>0</v>
      </c>
      <c r="Q1995" s="42">
        <f>IFERROR(VLOOKUP($H1995,'Water F Rev'!$A:$L,17,FALSE),0)</f>
        <v>0</v>
      </c>
      <c r="R1995" s="34">
        <f>IFERROR(VLOOKUP($H1995,'Water F Exp'!$A:$K,15,FALSE),0)</f>
        <v>0</v>
      </c>
      <c r="S1995" s="34">
        <f>IFERROR(VLOOKUP($H1995,'Water F Exp'!$A:$K,16,FALSE),0)</f>
        <v>0</v>
      </c>
      <c r="T1995" s="42">
        <f>IFERROR(VLOOKUP($H1995,'Water F Exp'!$A:$K,17,FALSE),0)</f>
        <v>0</v>
      </c>
      <c r="U1995" s="34">
        <f ca="1">IFERROR(VLOOKUP($H1995,'Sewer F Rev'!$A:$E,15,FALSE),0)</f>
        <v>0</v>
      </c>
      <c r="V1995" s="34">
        <f ca="1">IFERROR(VLOOKUP($H1995,'Sewer F Rev'!$A:$E,16,FALSE),0)</f>
        <v>0</v>
      </c>
      <c r="W1995" s="42">
        <f ca="1">IFERROR(VLOOKUP($H1995,'Sewer F Rev'!$A:$E,17,FALSE),0)</f>
        <v>0</v>
      </c>
      <c r="X1995" s="34">
        <f>IFERROR(VLOOKUP($H1995,'Sewer F Exp'!$A:$B,15,FALSE),0)</f>
        <v>0</v>
      </c>
      <c r="Y1995" s="34">
        <f>IFERROR(VLOOKUP($H1995,'Sewer F Exp'!$A:$B,16,FALSE),0)</f>
        <v>0</v>
      </c>
      <c r="Z1995" s="42">
        <f>IFERROR(VLOOKUP($H1995,'Sewer F Exp'!$A:$B,17,FALSE),0)</f>
        <v>0</v>
      </c>
      <c r="AA1995" s="34">
        <f>IFERROR(VLOOKUP($H1995,'Refuse F Rev'!$A:$E,15,FALSE),0)</f>
        <v>0</v>
      </c>
      <c r="AB1995" s="34">
        <f>IFERROR(VLOOKUP($H1995,'Refuse F Rev'!$A:$E,16,FALSE),0)</f>
        <v>0</v>
      </c>
      <c r="AC1995" s="42">
        <f>IFERROR(VLOOKUP($H1995,'Refuse F Rev'!$A:$E,17,FALSE),0)</f>
        <v>0</v>
      </c>
      <c r="AD1995" s="34">
        <f>IFERROR(VLOOKUP($H1995,'Refuse F Exp'!$A:$E,15,FALSE),0)</f>
        <v>0</v>
      </c>
      <c r="AE1995" s="34">
        <f>IFERROR(VLOOKUP($H1995,'Refuse F Exp'!$A:$E,16,FALSE),0)</f>
        <v>0</v>
      </c>
      <c r="AF1995" s="42">
        <f>IFERROR(VLOOKUP($H1995,'Refuse F Exp'!$A:$E,17,FALSE),0)</f>
        <v>0</v>
      </c>
      <c r="AG1995" s="34">
        <f>IFERROR(VLOOKUP($H1995,#REF!,10,FALSE),0)</f>
        <v>0</v>
      </c>
      <c r="AH1995" s="34">
        <f>IFERROR(VLOOKUP($H1995,#REF!,11,FALSE),0)</f>
        <v>0</v>
      </c>
      <c r="AI1995" s="42">
        <f>IFERROR(VLOOKUP($H1995,#REF!,12,FALSE),0)</f>
        <v>0</v>
      </c>
      <c r="AJ1995" s="34">
        <f>IFERROR(VLOOKUP($H1995,#REF!,10,FALSE),0)</f>
        <v>0</v>
      </c>
      <c r="AK1995" s="34">
        <f>IFERROR(VLOOKUP($H1995,#REF!,11,FALSE),0)</f>
        <v>0</v>
      </c>
      <c r="AL1995" s="42">
        <f>IFERROR(VLOOKUP($H1995,#REF!,12,FALSE),0)</f>
        <v>0</v>
      </c>
      <c r="AM1995" s="34">
        <f>IFERROR(VLOOKUP($H1995,#REF!,10,FALSE),0)</f>
        <v>0</v>
      </c>
      <c r="AN1995" s="34">
        <f>IFERROR(VLOOKUP($H1995,#REF!,11,FALSE),0)</f>
        <v>0</v>
      </c>
      <c r="AO1995" s="42">
        <f>IFERROR(VLOOKUP($H1995,#REF!,12,FALSE),0)</f>
        <v>0</v>
      </c>
      <c r="AP1995" s="34">
        <f>IFERROR(VLOOKUP($H1995,#REF!,10,FALSE),0)</f>
        <v>0</v>
      </c>
      <c r="AQ1995" s="34">
        <f>IFERROR(VLOOKUP($H1995,#REF!,11,FALSE),0)</f>
        <v>0</v>
      </c>
      <c r="AR1995" s="42">
        <f>IFERROR(VLOOKUP($H1995,#REF!,12,FALSE),0)</f>
        <v>0</v>
      </c>
      <c r="AS1995" s="34">
        <f>IFERROR(VLOOKUP($H1995,#REF!,13,FALSE),0)</f>
        <v>0</v>
      </c>
      <c r="AT1995" s="34">
        <f>IFERROR(VLOOKUP($H1995,#REF!,14,FALSE),0)</f>
        <v>0</v>
      </c>
      <c r="AU1995" s="42">
        <f>IFERROR(VLOOKUP($H1995,#REF!,15,FALSE),0)</f>
        <v>0</v>
      </c>
      <c r="AV1995" s="34">
        <f>IFERROR(VLOOKUP($H1995,#REF!,15,FALSE),0)</f>
        <v>0</v>
      </c>
      <c r="AW1995" s="34">
        <f>IFERROR(VLOOKUP($H1995,#REF!,16,FALSE),0)</f>
        <v>0</v>
      </c>
      <c r="AX1995" s="42">
        <f>IFERROR(VLOOKUP($H1995,#REF!,17,FALSE),0)</f>
        <v>0</v>
      </c>
    </row>
    <row r="1996" spans="1:50" x14ac:dyDescent="0.3">
      <c r="A1996" s="33" t="str">
        <f t="shared" si="124"/>
        <v>0</v>
      </c>
      <c r="B1996" s="33">
        <f>+'R&amp;E EXPORT'!B1795</f>
        <v>0</v>
      </c>
      <c r="C1996" t="str">
        <f>IFERROR(VLOOKUP(A1996,'MCSJ Export'!A:C,3,FALSE),"")</f>
        <v/>
      </c>
      <c r="D1996" s="37">
        <f t="shared" ca="1" si="125"/>
        <v>0</v>
      </c>
      <c r="E1996" s="37">
        <f t="shared" ca="1" si="126"/>
        <v>0</v>
      </c>
      <c r="F1996" s="37">
        <f t="shared" ca="1" si="127"/>
        <v>0</v>
      </c>
      <c r="G1996" s="37"/>
      <c r="H1996" s="33">
        <f>+'R&amp;E EXPORT'!A1795</f>
        <v>0</v>
      </c>
      <c r="I1996" s="34">
        <f>IFERROR(VLOOKUP($H1996,'Gen F Rev'!$A:$M,15,FALSE),0)</f>
        <v>0</v>
      </c>
      <c r="J1996" s="34">
        <f>IFERROR(VLOOKUP($H1996,'Gen F Rev'!$A:$M,16,FALSE),0)</f>
        <v>0</v>
      </c>
      <c r="K1996" s="42">
        <f>IFERROR(VLOOKUP($H1996,'Gen F Rev'!$A:$M,17,FALSE),0)</f>
        <v>0</v>
      </c>
      <c r="L1996" s="34">
        <f>IFERROR(VLOOKUP($H1996,'Gen F Exp'!$A:$E,15,FALSE),0)</f>
        <v>0</v>
      </c>
      <c r="M1996" s="34">
        <f>IFERROR(VLOOKUP($H1996,'Gen F Exp'!$A:$E,16,FALSE),0)</f>
        <v>0</v>
      </c>
      <c r="N1996" s="42">
        <f>IFERROR(VLOOKUP($H1996,'Gen F Exp'!$A:$E,17,FALSE),0)</f>
        <v>0</v>
      </c>
      <c r="O1996" s="34">
        <f>IFERROR(VLOOKUP($H1996,'Water F Rev'!$A:$L,15,FALSE),0)</f>
        <v>0</v>
      </c>
      <c r="P1996" s="34">
        <f>IFERROR(VLOOKUP($H1996,'Water F Rev'!$A:$L,16,FALSE),0)</f>
        <v>0</v>
      </c>
      <c r="Q1996" s="42">
        <f>IFERROR(VLOOKUP($H1996,'Water F Rev'!$A:$L,17,FALSE),0)</f>
        <v>0</v>
      </c>
      <c r="R1996" s="34">
        <f>IFERROR(VLOOKUP($H1996,'Water F Exp'!$A:$K,15,FALSE),0)</f>
        <v>0</v>
      </c>
      <c r="S1996" s="34">
        <f>IFERROR(VLOOKUP($H1996,'Water F Exp'!$A:$K,16,FALSE),0)</f>
        <v>0</v>
      </c>
      <c r="T1996" s="42">
        <f>IFERROR(VLOOKUP($H1996,'Water F Exp'!$A:$K,17,FALSE),0)</f>
        <v>0</v>
      </c>
      <c r="U1996" s="34">
        <f ca="1">IFERROR(VLOOKUP($H1996,'Sewer F Rev'!$A:$E,15,FALSE),0)</f>
        <v>0</v>
      </c>
      <c r="V1996" s="34">
        <f ca="1">IFERROR(VLOOKUP($H1996,'Sewer F Rev'!$A:$E,16,FALSE),0)</f>
        <v>0</v>
      </c>
      <c r="W1996" s="42">
        <f ca="1">IFERROR(VLOOKUP($H1996,'Sewer F Rev'!$A:$E,17,FALSE),0)</f>
        <v>0</v>
      </c>
      <c r="X1996" s="34">
        <f>IFERROR(VLOOKUP($H1996,'Sewer F Exp'!$A:$B,15,FALSE),0)</f>
        <v>0</v>
      </c>
      <c r="Y1996" s="34">
        <f>IFERROR(VLOOKUP($H1996,'Sewer F Exp'!$A:$B,16,FALSE),0)</f>
        <v>0</v>
      </c>
      <c r="Z1996" s="42">
        <f>IFERROR(VLOOKUP($H1996,'Sewer F Exp'!$A:$B,17,FALSE),0)</f>
        <v>0</v>
      </c>
      <c r="AA1996" s="34">
        <f>IFERROR(VLOOKUP($H1996,'Refuse F Rev'!$A:$E,15,FALSE),0)</f>
        <v>0</v>
      </c>
      <c r="AB1996" s="34">
        <f>IFERROR(VLOOKUP($H1996,'Refuse F Rev'!$A:$E,16,FALSE),0)</f>
        <v>0</v>
      </c>
      <c r="AC1996" s="42">
        <f>IFERROR(VLOOKUP($H1996,'Refuse F Rev'!$A:$E,17,FALSE),0)</f>
        <v>0</v>
      </c>
      <c r="AD1996" s="34">
        <f>IFERROR(VLOOKUP($H1996,'Refuse F Exp'!$A:$E,15,FALSE),0)</f>
        <v>0</v>
      </c>
      <c r="AE1996" s="34">
        <f>IFERROR(VLOOKUP($H1996,'Refuse F Exp'!$A:$E,16,FALSE),0)</f>
        <v>0</v>
      </c>
      <c r="AF1996" s="42">
        <f>IFERROR(VLOOKUP($H1996,'Refuse F Exp'!$A:$E,17,FALSE),0)</f>
        <v>0</v>
      </c>
      <c r="AG1996" s="34">
        <f>IFERROR(VLOOKUP($H1996,#REF!,10,FALSE),0)</f>
        <v>0</v>
      </c>
      <c r="AH1996" s="34">
        <f>IFERROR(VLOOKUP($H1996,#REF!,11,FALSE),0)</f>
        <v>0</v>
      </c>
      <c r="AI1996" s="42">
        <f>IFERROR(VLOOKUP($H1996,#REF!,12,FALSE),0)</f>
        <v>0</v>
      </c>
      <c r="AJ1996" s="34">
        <f>IFERROR(VLOOKUP($H1996,#REF!,10,FALSE),0)</f>
        <v>0</v>
      </c>
      <c r="AK1996" s="34">
        <f>IFERROR(VLOOKUP($H1996,#REF!,11,FALSE),0)</f>
        <v>0</v>
      </c>
      <c r="AL1996" s="42">
        <f>IFERROR(VLOOKUP($H1996,#REF!,12,FALSE),0)</f>
        <v>0</v>
      </c>
      <c r="AM1996" s="34">
        <f>IFERROR(VLOOKUP($H1996,#REF!,10,FALSE),0)</f>
        <v>0</v>
      </c>
      <c r="AN1996" s="34">
        <f>IFERROR(VLOOKUP($H1996,#REF!,11,FALSE),0)</f>
        <v>0</v>
      </c>
      <c r="AO1996" s="42">
        <f>IFERROR(VLOOKUP($H1996,#REF!,12,FALSE),0)</f>
        <v>0</v>
      </c>
      <c r="AP1996" s="34">
        <f>IFERROR(VLOOKUP($H1996,#REF!,10,FALSE),0)</f>
        <v>0</v>
      </c>
      <c r="AQ1996" s="34">
        <f>IFERROR(VLOOKUP($H1996,#REF!,11,FALSE),0)</f>
        <v>0</v>
      </c>
      <c r="AR1996" s="42">
        <f>IFERROR(VLOOKUP($H1996,#REF!,12,FALSE),0)</f>
        <v>0</v>
      </c>
      <c r="AS1996" s="34">
        <f>IFERROR(VLOOKUP($H1996,#REF!,13,FALSE),0)</f>
        <v>0</v>
      </c>
      <c r="AT1996" s="34">
        <f>IFERROR(VLOOKUP($H1996,#REF!,14,FALSE),0)</f>
        <v>0</v>
      </c>
      <c r="AU1996" s="42">
        <f>IFERROR(VLOOKUP($H1996,#REF!,15,FALSE),0)</f>
        <v>0</v>
      </c>
      <c r="AV1996" s="34">
        <f>IFERROR(VLOOKUP($H1996,#REF!,15,FALSE),0)</f>
        <v>0</v>
      </c>
      <c r="AW1996" s="34">
        <f>IFERROR(VLOOKUP($H1996,#REF!,16,FALSE),0)</f>
        <v>0</v>
      </c>
      <c r="AX1996" s="42">
        <f>IFERROR(VLOOKUP($H1996,#REF!,17,FALSE),0)</f>
        <v>0</v>
      </c>
    </row>
    <row r="1997" spans="1:50" x14ac:dyDescent="0.3">
      <c r="A1997" s="33" t="str">
        <f t="shared" si="124"/>
        <v>0</v>
      </c>
      <c r="B1997" s="33">
        <f>+'R&amp;E EXPORT'!B1796</f>
        <v>0</v>
      </c>
      <c r="C1997" t="str">
        <f>IFERROR(VLOOKUP(A1997,'MCSJ Export'!A:C,3,FALSE),"")</f>
        <v/>
      </c>
      <c r="D1997" s="37">
        <f t="shared" ca="1" si="125"/>
        <v>0</v>
      </c>
      <c r="E1997" s="37">
        <f t="shared" ca="1" si="126"/>
        <v>0</v>
      </c>
      <c r="F1997" s="37">
        <f t="shared" ca="1" si="127"/>
        <v>0</v>
      </c>
      <c r="G1997" s="37"/>
      <c r="H1997" s="33">
        <f>+'R&amp;E EXPORT'!A1796</f>
        <v>0</v>
      </c>
      <c r="I1997" s="34">
        <f>IFERROR(VLOOKUP($H1997,'Gen F Rev'!$A:$M,15,FALSE),0)</f>
        <v>0</v>
      </c>
      <c r="J1997" s="34">
        <f>IFERROR(VLOOKUP($H1997,'Gen F Rev'!$A:$M,16,FALSE),0)</f>
        <v>0</v>
      </c>
      <c r="K1997" s="42">
        <f>IFERROR(VLOOKUP($H1997,'Gen F Rev'!$A:$M,17,FALSE),0)</f>
        <v>0</v>
      </c>
      <c r="L1997" s="34">
        <f>IFERROR(VLOOKUP($H1997,'Gen F Exp'!$A:$E,15,FALSE),0)</f>
        <v>0</v>
      </c>
      <c r="M1997" s="34">
        <f>IFERROR(VLOOKUP($H1997,'Gen F Exp'!$A:$E,16,FALSE),0)</f>
        <v>0</v>
      </c>
      <c r="N1997" s="42">
        <f>IFERROR(VLOOKUP($H1997,'Gen F Exp'!$A:$E,17,FALSE),0)</f>
        <v>0</v>
      </c>
      <c r="O1997" s="34">
        <f>IFERROR(VLOOKUP($H1997,'Water F Rev'!$A:$L,15,FALSE),0)</f>
        <v>0</v>
      </c>
      <c r="P1997" s="34">
        <f>IFERROR(VLOOKUP($H1997,'Water F Rev'!$A:$L,16,FALSE),0)</f>
        <v>0</v>
      </c>
      <c r="Q1997" s="42">
        <f>IFERROR(VLOOKUP($H1997,'Water F Rev'!$A:$L,17,FALSE),0)</f>
        <v>0</v>
      </c>
      <c r="R1997" s="34">
        <f>IFERROR(VLOOKUP($H1997,'Water F Exp'!$A:$K,15,FALSE),0)</f>
        <v>0</v>
      </c>
      <c r="S1997" s="34">
        <f>IFERROR(VLOOKUP($H1997,'Water F Exp'!$A:$K,16,FALSE),0)</f>
        <v>0</v>
      </c>
      <c r="T1997" s="42">
        <f>IFERROR(VLOOKUP($H1997,'Water F Exp'!$A:$K,17,FALSE),0)</f>
        <v>0</v>
      </c>
      <c r="U1997" s="34">
        <f ca="1">IFERROR(VLOOKUP($H1997,'Sewer F Rev'!$A:$E,15,FALSE),0)</f>
        <v>0</v>
      </c>
      <c r="V1997" s="34">
        <f ca="1">IFERROR(VLOOKUP($H1997,'Sewer F Rev'!$A:$E,16,FALSE),0)</f>
        <v>0</v>
      </c>
      <c r="W1997" s="42">
        <f ca="1">IFERROR(VLOOKUP($H1997,'Sewer F Rev'!$A:$E,17,FALSE),0)</f>
        <v>0</v>
      </c>
      <c r="X1997" s="34">
        <f>IFERROR(VLOOKUP($H1997,'Sewer F Exp'!$A:$B,15,FALSE),0)</f>
        <v>0</v>
      </c>
      <c r="Y1997" s="34">
        <f>IFERROR(VLOOKUP($H1997,'Sewer F Exp'!$A:$B,16,FALSE),0)</f>
        <v>0</v>
      </c>
      <c r="Z1997" s="42">
        <f>IFERROR(VLOOKUP($H1997,'Sewer F Exp'!$A:$B,17,FALSE),0)</f>
        <v>0</v>
      </c>
      <c r="AA1997" s="34">
        <f>IFERROR(VLOOKUP($H1997,'Refuse F Rev'!$A:$E,15,FALSE),0)</f>
        <v>0</v>
      </c>
      <c r="AB1997" s="34">
        <f>IFERROR(VLOOKUP($H1997,'Refuse F Rev'!$A:$E,16,FALSE),0)</f>
        <v>0</v>
      </c>
      <c r="AC1997" s="42">
        <f>IFERROR(VLOOKUP($H1997,'Refuse F Rev'!$A:$E,17,FALSE),0)</f>
        <v>0</v>
      </c>
      <c r="AD1997" s="34">
        <f>IFERROR(VLOOKUP($H1997,'Refuse F Exp'!$A:$E,15,FALSE),0)</f>
        <v>0</v>
      </c>
      <c r="AE1997" s="34">
        <f>IFERROR(VLOOKUP($H1997,'Refuse F Exp'!$A:$E,16,FALSE),0)</f>
        <v>0</v>
      </c>
      <c r="AF1997" s="42">
        <f>IFERROR(VLOOKUP($H1997,'Refuse F Exp'!$A:$E,17,FALSE),0)</f>
        <v>0</v>
      </c>
      <c r="AG1997" s="34">
        <f>IFERROR(VLOOKUP($H1997,#REF!,10,FALSE),0)</f>
        <v>0</v>
      </c>
      <c r="AH1997" s="34">
        <f>IFERROR(VLOOKUP($H1997,#REF!,11,FALSE),0)</f>
        <v>0</v>
      </c>
      <c r="AI1997" s="42">
        <f>IFERROR(VLOOKUP($H1997,#REF!,12,FALSE),0)</f>
        <v>0</v>
      </c>
      <c r="AJ1997" s="34">
        <f>IFERROR(VLOOKUP($H1997,#REF!,10,FALSE),0)</f>
        <v>0</v>
      </c>
      <c r="AK1997" s="34">
        <f>IFERROR(VLOOKUP($H1997,#REF!,11,FALSE),0)</f>
        <v>0</v>
      </c>
      <c r="AL1997" s="42">
        <f>IFERROR(VLOOKUP($H1997,#REF!,12,FALSE),0)</f>
        <v>0</v>
      </c>
      <c r="AM1997" s="34">
        <f>IFERROR(VLOOKUP($H1997,#REF!,10,FALSE),0)</f>
        <v>0</v>
      </c>
      <c r="AN1997" s="34">
        <f>IFERROR(VLOOKUP($H1997,#REF!,11,FALSE),0)</f>
        <v>0</v>
      </c>
      <c r="AO1997" s="42">
        <f>IFERROR(VLOOKUP($H1997,#REF!,12,FALSE),0)</f>
        <v>0</v>
      </c>
      <c r="AP1997" s="34">
        <f>IFERROR(VLOOKUP($H1997,#REF!,10,FALSE),0)</f>
        <v>0</v>
      </c>
      <c r="AQ1997" s="34">
        <f>IFERROR(VLOOKUP($H1997,#REF!,11,FALSE),0)</f>
        <v>0</v>
      </c>
      <c r="AR1997" s="42">
        <f>IFERROR(VLOOKUP($H1997,#REF!,12,FALSE),0)</f>
        <v>0</v>
      </c>
      <c r="AS1997" s="34">
        <f>IFERROR(VLOOKUP($H1997,#REF!,13,FALSE),0)</f>
        <v>0</v>
      </c>
      <c r="AT1997" s="34">
        <f>IFERROR(VLOOKUP($H1997,#REF!,14,FALSE),0)</f>
        <v>0</v>
      </c>
      <c r="AU1997" s="42">
        <f>IFERROR(VLOOKUP($H1997,#REF!,15,FALSE),0)</f>
        <v>0</v>
      </c>
      <c r="AV1997" s="34">
        <f>IFERROR(VLOOKUP($H1997,#REF!,15,FALSE),0)</f>
        <v>0</v>
      </c>
      <c r="AW1997" s="34">
        <f>IFERROR(VLOOKUP($H1997,#REF!,16,FALSE),0)</f>
        <v>0</v>
      </c>
      <c r="AX1997" s="42">
        <f>IFERROR(VLOOKUP($H1997,#REF!,17,FALSE),0)</f>
        <v>0</v>
      </c>
    </row>
    <row r="1998" spans="1:50" x14ac:dyDescent="0.3">
      <c r="A1998" s="33" t="str">
        <f t="shared" si="124"/>
        <v>0</v>
      </c>
      <c r="B1998" s="33">
        <f>+'R&amp;E EXPORT'!B1797</f>
        <v>0</v>
      </c>
      <c r="C1998" t="str">
        <f>IFERROR(VLOOKUP(A1998,'MCSJ Export'!A:C,3,FALSE),"")</f>
        <v/>
      </c>
      <c r="D1998" s="37">
        <f t="shared" ca="1" si="125"/>
        <v>0</v>
      </c>
      <c r="E1998" s="37">
        <f t="shared" ca="1" si="126"/>
        <v>0</v>
      </c>
      <c r="F1998" s="37">
        <f t="shared" ca="1" si="127"/>
        <v>0</v>
      </c>
      <c r="G1998" s="37"/>
      <c r="H1998" s="33">
        <f>+'R&amp;E EXPORT'!A1797</f>
        <v>0</v>
      </c>
      <c r="I1998" s="34">
        <f>IFERROR(VLOOKUP($H1998,'Gen F Rev'!$A:$M,15,FALSE),0)</f>
        <v>0</v>
      </c>
      <c r="J1998" s="34">
        <f>IFERROR(VLOOKUP($H1998,'Gen F Rev'!$A:$M,16,FALSE),0)</f>
        <v>0</v>
      </c>
      <c r="K1998" s="42">
        <f>IFERROR(VLOOKUP($H1998,'Gen F Rev'!$A:$M,17,FALSE),0)</f>
        <v>0</v>
      </c>
      <c r="L1998" s="34">
        <f>IFERROR(VLOOKUP($H1998,'Gen F Exp'!$A:$E,15,FALSE),0)</f>
        <v>0</v>
      </c>
      <c r="M1998" s="34">
        <f>IFERROR(VLOOKUP($H1998,'Gen F Exp'!$A:$E,16,FALSE),0)</f>
        <v>0</v>
      </c>
      <c r="N1998" s="42">
        <f>IFERROR(VLOOKUP($H1998,'Gen F Exp'!$A:$E,17,FALSE),0)</f>
        <v>0</v>
      </c>
      <c r="O1998" s="34">
        <f>IFERROR(VLOOKUP($H1998,'Water F Rev'!$A:$L,15,FALSE),0)</f>
        <v>0</v>
      </c>
      <c r="P1998" s="34">
        <f>IFERROR(VLOOKUP($H1998,'Water F Rev'!$A:$L,16,FALSE),0)</f>
        <v>0</v>
      </c>
      <c r="Q1998" s="42">
        <f>IFERROR(VLOOKUP($H1998,'Water F Rev'!$A:$L,17,FALSE),0)</f>
        <v>0</v>
      </c>
      <c r="R1998" s="34">
        <f>IFERROR(VLOOKUP($H1998,'Water F Exp'!$A:$K,15,FALSE),0)</f>
        <v>0</v>
      </c>
      <c r="S1998" s="34">
        <f>IFERROR(VLOOKUP($H1998,'Water F Exp'!$A:$K,16,FALSE),0)</f>
        <v>0</v>
      </c>
      <c r="T1998" s="42">
        <f>IFERROR(VLOOKUP($H1998,'Water F Exp'!$A:$K,17,FALSE),0)</f>
        <v>0</v>
      </c>
      <c r="U1998" s="34">
        <f ca="1">IFERROR(VLOOKUP($H1998,'Sewer F Rev'!$A:$E,15,FALSE),0)</f>
        <v>0</v>
      </c>
      <c r="V1998" s="34">
        <f ca="1">IFERROR(VLOOKUP($H1998,'Sewer F Rev'!$A:$E,16,FALSE),0)</f>
        <v>0</v>
      </c>
      <c r="W1998" s="42">
        <f ca="1">IFERROR(VLOOKUP($H1998,'Sewer F Rev'!$A:$E,17,FALSE),0)</f>
        <v>0</v>
      </c>
      <c r="X1998" s="34">
        <f>IFERROR(VLOOKUP($H1998,'Sewer F Exp'!$A:$B,15,FALSE),0)</f>
        <v>0</v>
      </c>
      <c r="Y1998" s="34">
        <f>IFERROR(VLOOKUP($H1998,'Sewer F Exp'!$A:$B,16,FALSE),0)</f>
        <v>0</v>
      </c>
      <c r="Z1998" s="42">
        <f>IFERROR(VLOOKUP($H1998,'Sewer F Exp'!$A:$B,17,FALSE),0)</f>
        <v>0</v>
      </c>
      <c r="AA1998" s="34">
        <f>IFERROR(VLOOKUP($H1998,'Refuse F Rev'!$A:$E,15,FALSE),0)</f>
        <v>0</v>
      </c>
      <c r="AB1998" s="34">
        <f>IFERROR(VLOOKUP($H1998,'Refuse F Rev'!$A:$E,16,FALSE),0)</f>
        <v>0</v>
      </c>
      <c r="AC1998" s="42">
        <f>IFERROR(VLOOKUP($H1998,'Refuse F Rev'!$A:$E,17,FALSE),0)</f>
        <v>0</v>
      </c>
      <c r="AD1998" s="34">
        <f>IFERROR(VLOOKUP($H1998,'Refuse F Exp'!$A:$E,15,FALSE),0)</f>
        <v>0</v>
      </c>
      <c r="AE1998" s="34">
        <f>IFERROR(VLOOKUP($H1998,'Refuse F Exp'!$A:$E,16,FALSE),0)</f>
        <v>0</v>
      </c>
      <c r="AF1998" s="42">
        <f>IFERROR(VLOOKUP($H1998,'Refuse F Exp'!$A:$E,17,FALSE),0)</f>
        <v>0</v>
      </c>
      <c r="AG1998" s="34">
        <f>IFERROR(VLOOKUP($H1998,#REF!,10,FALSE),0)</f>
        <v>0</v>
      </c>
      <c r="AH1998" s="34">
        <f>IFERROR(VLOOKUP($H1998,#REF!,11,FALSE),0)</f>
        <v>0</v>
      </c>
      <c r="AI1998" s="42">
        <f>IFERROR(VLOOKUP($H1998,#REF!,12,FALSE),0)</f>
        <v>0</v>
      </c>
      <c r="AJ1998" s="34">
        <f>IFERROR(VLOOKUP($H1998,#REF!,10,FALSE),0)</f>
        <v>0</v>
      </c>
      <c r="AK1998" s="34">
        <f>IFERROR(VLOOKUP($H1998,#REF!,11,FALSE),0)</f>
        <v>0</v>
      </c>
      <c r="AL1998" s="42">
        <f>IFERROR(VLOOKUP($H1998,#REF!,12,FALSE),0)</f>
        <v>0</v>
      </c>
      <c r="AM1998" s="34">
        <f>IFERROR(VLOOKUP($H1998,#REF!,10,FALSE),0)</f>
        <v>0</v>
      </c>
      <c r="AN1998" s="34">
        <f>IFERROR(VLOOKUP($H1998,#REF!,11,FALSE),0)</f>
        <v>0</v>
      </c>
      <c r="AO1998" s="42">
        <f>IFERROR(VLOOKUP($H1998,#REF!,12,FALSE),0)</f>
        <v>0</v>
      </c>
      <c r="AP1998" s="34">
        <f>IFERROR(VLOOKUP($H1998,#REF!,10,FALSE),0)</f>
        <v>0</v>
      </c>
      <c r="AQ1998" s="34">
        <f>IFERROR(VLOOKUP($H1998,#REF!,11,FALSE),0)</f>
        <v>0</v>
      </c>
      <c r="AR1998" s="42">
        <f>IFERROR(VLOOKUP($H1998,#REF!,12,FALSE),0)</f>
        <v>0</v>
      </c>
      <c r="AS1998" s="34">
        <f>IFERROR(VLOOKUP($H1998,#REF!,13,FALSE),0)</f>
        <v>0</v>
      </c>
      <c r="AT1998" s="34">
        <f>IFERROR(VLOOKUP($H1998,#REF!,14,FALSE),0)</f>
        <v>0</v>
      </c>
      <c r="AU1998" s="42">
        <f>IFERROR(VLOOKUP($H1998,#REF!,15,FALSE),0)</f>
        <v>0</v>
      </c>
      <c r="AV1998" s="34">
        <f>IFERROR(VLOOKUP($H1998,#REF!,15,FALSE),0)</f>
        <v>0</v>
      </c>
      <c r="AW1998" s="34">
        <f>IFERROR(VLOOKUP($H1998,#REF!,16,FALSE),0)</f>
        <v>0</v>
      </c>
      <c r="AX1998" s="42">
        <f>IFERROR(VLOOKUP($H1998,#REF!,17,FALSE),0)</f>
        <v>0</v>
      </c>
    </row>
    <row r="1999" spans="1:50" x14ac:dyDescent="0.3">
      <c r="A1999" s="33" t="str">
        <f t="shared" si="124"/>
        <v>0</v>
      </c>
      <c r="B1999" s="33">
        <f>+'R&amp;E EXPORT'!B1798</f>
        <v>0</v>
      </c>
      <c r="C1999" t="str">
        <f>IFERROR(VLOOKUP(A1999,'MCSJ Export'!A:C,3,FALSE),"")</f>
        <v/>
      </c>
      <c r="D1999" s="37">
        <f t="shared" ca="1" si="125"/>
        <v>0</v>
      </c>
      <c r="E1999" s="37">
        <f t="shared" ca="1" si="126"/>
        <v>0</v>
      </c>
      <c r="F1999" s="37">
        <f t="shared" ca="1" si="127"/>
        <v>0</v>
      </c>
      <c r="G1999" s="37"/>
      <c r="H1999" s="33">
        <f>+'R&amp;E EXPORT'!A1798</f>
        <v>0</v>
      </c>
      <c r="I1999" s="34">
        <f>IFERROR(VLOOKUP($H1999,'Gen F Rev'!$A:$M,15,FALSE),0)</f>
        <v>0</v>
      </c>
      <c r="J1999" s="34">
        <f>IFERROR(VLOOKUP($H1999,'Gen F Rev'!$A:$M,16,FALSE),0)</f>
        <v>0</v>
      </c>
      <c r="K1999" s="42">
        <f>IFERROR(VLOOKUP($H1999,'Gen F Rev'!$A:$M,17,FALSE),0)</f>
        <v>0</v>
      </c>
      <c r="L1999" s="34">
        <f>IFERROR(VLOOKUP($H1999,'Gen F Exp'!$A:$E,15,FALSE),0)</f>
        <v>0</v>
      </c>
      <c r="M1999" s="34">
        <f>IFERROR(VLOOKUP($H1999,'Gen F Exp'!$A:$E,16,FALSE),0)</f>
        <v>0</v>
      </c>
      <c r="N1999" s="42">
        <f>IFERROR(VLOOKUP($H1999,'Gen F Exp'!$A:$E,17,FALSE),0)</f>
        <v>0</v>
      </c>
      <c r="O1999" s="34">
        <f>IFERROR(VLOOKUP($H1999,'Water F Rev'!$A:$L,15,FALSE),0)</f>
        <v>0</v>
      </c>
      <c r="P1999" s="34">
        <f>IFERROR(VLOOKUP($H1999,'Water F Rev'!$A:$L,16,FALSE),0)</f>
        <v>0</v>
      </c>
      <c r="Q1999" s="42">
        <f>IFERROR(VLOOKUP($H1999,'Water F Rev'!$A:$L,17,FALSE),0)</f>
        <v>0</v>
      </c>
      <c r="R1999" s="34">
        <f>IFERROR(VLOOKUP($H1999,'Water F Exp'!$A:$K,15,FALSE),0)</f>
        <v>0</v>
      </c>
      <c r="S1999" s="34">
        <f>IFERROR(VLOOKUP($H1999,'Water F Exp'!$A:$K,16,FALSE),0)</f>
        <v>0</v>
      </c>
      <c r="T1999" s="42">
        <f>IFERROR(VLOOKUP($H1999,'Water F Exp'!$A:$K,17,FALSE),0)</f>
        <v>0</v>
      </c>
      <c r="U1999" s="34">
        <f ca="1">IFERROR(VLOOKUP($H1999,'Sewer F Rev'!$A:$E,15,FALSE),0)</f>
        <v>0</v>
      </c>
      <c r="V1999" s="34">
        <f ca="1">IFERROR(VLOOKUP($H1999,'Sewer F Rev'!$A:$E,16,FALSE),0)</f>
        <v>0</v>
      </c>
      <c r="W1999" s="42">
        <f ca="1">IFERROR(VLOOKUP($H1999,'Sewer F Rev'!$A:$E,17,FALSE),0)</f>
        <v>0</v>
      </c>
      <c r="X1999" s="34">
        <f>IFERROR(VLOOKUP($H1999,'Sewer F Exp'!$A:$B,15,FALSE),0)</f>
        <v>0</v>
      </c>
      <c r="Y1999" s="34">
        <f>IFERROR(VLOOKUP($H1999,'Sewer F Exp'!$A:$B,16,FALSE),0)</f>
        <v>0</v>
      </c>
      <c r="Z1999" s="42">
        <f>IFERROR(VLOOKUP($H1999,'Sewer F Exp'!$A:$B,17,FALSE),0)</f>
        <v>0</v>
      </c>
      <c r="AA1999" s="34">
        <f>IFERROR(VLOOKUP($H1999,'Refuse F Rev'!$A:$E,15,FALSE),0)</f>
        <v>0</v>
      </c>
      <c r="AB1999" s="34">
        <f>IFERROR(VLOOKUP($H1999,'Refuse F Rev'!$A:$E,16,FALSE),0)</f>
        <v>0</v>
      </c>
      <c r="AC1999" s="42">
        <f>IFERROR(VLOOKUP($H1999,'Refuse F Rev'!$A:$E,17,FALSE),0)</f>
        <v>0</v>
      </c>
      <c r="AD1999" s="34">
        <f>IFERROR(VLOOKUP($H1999,'Refuse F Exp'!$A:$E,15,FALSE),0)</f>
        <v>0</v>
      </c>
      <c r="AE1999" s="34">
        <f>IFERROR(VLOOKUP($H1999,'Refuse F Exp'!$A:$E,16,FALSE),0)</f>
        <v>0</v>
      </c>
      <c r="AF1999" s="42">
        <f>IFERROR(VLOOKUP($H1999,'Refuse F Exp'!$A:$E,17,FALSE),0)</f>
        <v>0</v>
      </c>
      <c r="AG1999" s="34">
        <f>IFERROR(VLOOKUP($H1999,#REF!,10,FALSE),0)</f>
        <v>0</v>
      </c>
      <c r="AH1999" s="34">
        <f>IFERROR(VLOOKUP($H1999,#REF!,11,FALSE),0)</f>
        <v>0</v>
      </c>
      <c r="AI1999" s="42">
        <f>IFERROR(VLOOKUP($H1999,#REF!,12,FALSE),0)</f>
        <v>0</v>
      </c>
      <c r="AJ1999" s="34">
        <f>IFERROR(VLOOKUP($H1999,#REF!,10,FALSE),0)</f>
        <v>0</v>
      </c>
      <c r="AK1999" s="34">
        <f>IFERROR(VLOOKUP($H1999,#REF!,11,FALSE),0)</f>
        <v>0</v>
      </c>
      <c r="AL1999" s="42">
        <f>IFERROR(VLOOKUP($H1999,#REF!,12,FALSE),0)</f>
        <v>0</v>
      </c>
      <c r="AM1999" s="34">
        <f>IFERROR(VLOOKUP($H1999,#REF!,10,FALSE),0)</f>
        <v>0</v>
      </c>
      <c r="AN1999" s="34">
        <f>IFERROR(VLOOKUP($H1999,#REF!,11,FALSE),0)</f>
        <v>0</v>
      </c>
      <c r="AO1999" s="42">
        <f>IFERROR(VLOOKUP($H1999,#REF!,12,FALSE),0)</f>
        <v>0</v>
      </c>
      <c r="AP1999" s="34">
        <f>IFERROR(VLOOKUP($H1999,#REF!,10,FALSE),0)</f>
        <v>0</v>
      </c>
      <c r="AQ1999" s="34">
        <f>IFERROR(VLOOKUP($H1999,#REF!,11,FALSE),0)</f>
        <v>0</v>
      </c>
      <c r="AR1999" s="42">
        <f>IFERROR(VLOOKUP($H1999,#REF!,12,FALSE),0)</f>
        <v>0</v>
      </c>
      <c r="AS1999" s="34">
        <f>IFERROR(VLOOKUP($H1999,#REF!,13,FALSE),0)</f>
        <v>0</v>
      </c>
      <c r="AT1999" s="34">
        <f>IFERROR(VLOOKUP($H1999,#REF!,14,FALSE),0)</f>
        <v>0</v>
      </c>
      <c r="AU1999" s="42">
        <f>IFERROR(VLOOKUP($H1999,#REF!,15,FALSE),0)</f>
        <v>0</v>
      </c>
      <c r="AV1999" s="34">
        <f>IFERROR(VLOOKUP($H1999,#REF!,15,FALSE),0)</f>
        <v>0</v>
      </c>
      <c r="AW1999" s="34">
        <f>IFERROR(VLOOKUP($H1999,#REF!,16,FALSE),0)</f>
        <v>0</v>
      </c>
      <c r="AX1999" s="42">
        <f>IFERROR(VLOOKUP($H1999,#REF!,17,FALSE),0)</f>
        <v>0</v>
      </c>
    </row>
    <row r="2000" spans="1:50" x14ac:dyDescent="0.3">
      <c r="A2000" s="33" t="str">
        <f t="shared" si="124"/>
        <v>0</v>
      </c>
      <c r="B2000" s="33">
        <f>+'R&amp;E EXPORT'!B1799</f>
        <v>0</v>
      </c>
      <c r="C2000" t="str">
        <f>IFERROR(VLOOKUP(A2000,'MCSJ Export'!A:C,3,FALSE),"")</f>
        <v/>
      </c>
      <c r="D2000" s="37">
        <f t="shared" ca="1" si="125"/>
        <v>0</v>
      </c>
      <c r="E2000" s="37">
        <f t="shared" ca="1" si="126"/>
        <v>0</v>
      </c>
      <c r="F2000" s="37">
        <f t="shared" ca="1" si="127"/>
        <v>0</v>
      </c>
      <c r="G2000" s="37"/>
      <c r="H2000" s="33">
        <f>+'R&amp;E EXPORT'!A1799</f>
        <v>0</v>
      </c>
      <c r="I2000" s="34">
        <f>IFERROR(VLOOKUP($H2000,'Gen F Rev'!$A:$M,15,FALSE),0)</f>
        <v>0</v>
      </c>
      <c r="J2000" s="34">
        <f>IFERROR(VLOOKUP($H2000,'Gen F Rev'!$A:$M,16,FALSE),0)</f>
        <v>0</v>
      </c>
      <c r="K2000" s="42">
        <f>IFERROR(VLOOKUP($H2000,'Gen F Rev'!$A:$M,17,FALSE),0)</f>
        <v>0</v>
      </c>
      <c r="L2000" s="34">
        <f>IFERROR(VLOOKUP($H2000,'Gen F Exp'!$A:$E,15,FALSE),0)</f>
        <v>0</v>
      </c>
      <c r="M2000" s="34">
        <f>IFERROR(VLOOKUP($H2000,'Gen F Exp'!$A:$E,16,FALSE),0)</f>
        <v>0</v>
      </c>
      <c r="N2000" s="42">
        <f>IFERROR(VLOOKUP($H2000,'Gen F Exp'!$A:$E,17,FALSE),0)</f>
        <v>0</v>
      </c>
      <c r="O2000" s="34">
        <f>IFERROR(VLOOKUP($H2000,'Water F Rev'!$A:$L,15,FALSE),0)</f>
        <v>0</v>
      </c>
      <c r="P2000" s="34">
        <f>IFERROR(VLOOKUP($H2000,'Water F Rev'!$A:$L,16,FALSE),0)</f>
        <v>0</v>
      </c>
      <c r="Q2000" s="42">
        <f>IFERROR(VLOOKUP($H2000,'Water F Rev'!$A:$L,17,FALSE),0)</f>
        <v>0</v>
      </c>
      <c r="R2000" s="34">
        <f>IFERROR(VLOOKUP($H2000,'Water F Exp'!$A:$K,15,FALSE),0)</f>
        <v>0</v>
      </c>
      <c r="S2000" s="34">
        <f>IFERROR(VLOOKUP($H2000,'Water F Exp'!$A:$K,16,FALSE),0)</f>
        <v>0</v>
      </c>
      <c r="T2000" s="42">
        <f>IFERROR(VLOOKUP($H2000,'Water F Exp'!$A:$K,17,FALSE),0)</f>
        <v>0</v>
      </c>
      <c r="U2000" s="34">
        <f ca="1">IFERROR(VLOOKUP($H2000,'Sewer F Rev'!$A:$E,15,FALSE),0)</f>
        <v>0</v>
      </c>
      <c r="V2000" s="34">
        <f ca="1">IFERROR(VLOOKUP($H2000,'Sewer F Rev'!$A:$E,16,FALSE),0)</f>
        <v>0</v>
      </c>
      <c r="W2000" s="42">
        <f ca="1">IFERROR(VLOOKUP($H2000,'Sewer F Rev'!$A:$E,17,FALSE),0)</f>
        <v>0</v>
      </c>
      <c r="X2000" s="34">
        <f>IFERROR(VLOOKUP($H2000,'Sewer F Exp'!$A:$B,15,FALSE),0)</f>
        <v>0</v>
      </c>
      <c r="Y2000" s="34">
        <f>IFERROR(VLOOKUP($H2000,'Sewer F Exp'!$A:$B,16,FALSE),0)</f>
        <v>0</v>
      </c>
      <c r="Z2000" s="42">
        <f>IFERROR(VLOOKUP($H2000,'Sewer F Exp'!$A:$B,17,FALSE),0)</f>
        <v>0</v>
      </c>
      <c r="AA2000" s="34">
        <f>IFERROR(VLOOKUP($H2000,'Refuse F Rev'!$A:$E,15,FALSE),0)</f>
        <v>0</v>
      </c>
      <c r="AB2000" s="34">
        <f>IFERROR(VLOOKUP($H2000,'Refuse F Rev'!$A:$E,16,FALSE),0)</f>
        <v>0</v>
      </c>
      <c r="AC2000" s="42">
        <f>IFERROR(VLOOKUP($H2000,'Refuse F Rev'!$A:$E,17,FALSE),0)</f>
        <v>0</v>
      </c>
      <c r="AD2000" s="34">
        <f>IFERROR(VLOOKUP($H2000,'Refuse F Exp'!$A:$E,15,FALSE),0)</f>
        <v>0</v>
      </c>
      <c r="AE2000" s="34">
        <f>IFERROR(VLOOKUP($H2000,'Refuse F Exp'!$A:$E,16,FALSE),0)</f>
        <v>0</v>
      </c>
      <c r="AF2000" s="42">
        <f>IFERROR(VLOOKUP($H2000,'Refuse F Exp'!$A:$E,17,FALSE),0)</f>
        <v>0</v>
      </c>
      <c r="AG2000" s="34">
        <f>IFERROR(VLOOKUP($H2000,#REF!,10,FALSE),0)</f>
        <v>0</v>
      </c>
      <c r="AH2000" s="34">
        <f>IFERROR(VLOOKUP($H2000,#REF!,11,FALSE),0)</f>
        <v>0</v>
      </c>
      <c r="AI2000" s="42">
        <f>IFERROR(VLOOKUP($H2000,#REF!,12,FALSE),0)</f>
        <v>0</v>
      </c>
      <c r="AJ2000" s="34">
        <f>IFERROR(VLOOKUP($H2000,#REF!,10,FALSE),0)</f>
        <v>0</v>
      </c>
      <c r="AK2000" s="34">
        <f>IFERROR(VLOOKUP($H2000,#REF!,11,FALSE),0)</f>
        <v>0</v>
      </c>
      <c r="AL2000" s="42">
        <f>IFERROR(VLOOKUP($H2000,#REF!,12,FALSE),0)</f>
        <v>0</v>
      </c>
      <c r="AM2000" s="34">
        <f>IFERROR(VLOOKUP($H2000,#REF!,10,FALSE),0)</f>
        <v>0</v>
      </c>
      <c r="AN2000" s="34">
        <f>IFERROR(VLOOKUP($H2000,#REF!,11,FALSE),0)</f>
        <v>0</v>
      </c>
      <c r="AO2000" s="42">
        <f>IFERROR(VLOOKUP($H2000,#REF!,12,FALSE),0)</f>
        <v>0</v>
      </c>
      <c r="AP2000" s="34">
        <f>IFERROR(VLOOKUP($H2000,#REF!,10,FALSE),0)</f>
        <v>0</v>
      </c>
      <c r="AQ2000" s="34">
        <f>IFERROR(VLOOKUP($H2000,#REF!,11,FALSE),0)</f>
        <v>0</v>
      </c>
      <c r="AR2000" s="42">
        <f>IFERROR(VLOOKUP($H2000,#REF!,12,FALSE),0)</f>
        <v>0</v>
      </c>
      <c r="AS2000" s="34">
        <f>IFERROR(VLOOKUP($H2000,#REF!,13,FALSE),0)</f>
        <v>0</v>
      </c>
      <c r="AT2000" s="34">
        <f>IFERROR(VLOOKUP($H2000,#REF!,14,FALSE),0)</f>
        <v>0</v>
      </c>
      <c r="AU2000" s="42">
        <f>IFERROR(VLOOKUP($H2000,#REF!,15,FALSE),0)</f>
        <v>0</v>
      </c>
      <c r="AV2000" s="34">
        <f>IFERROR(VLOOKUP($H2000,#REF!,15,FALSE),0)</f>
        <v>0</v>
      </c>
      <c r="AW2000" s="34">
        <f>IFERROR(VLOOKUP($H2000,#REF!,16,FALSE),0)</f>
        <v>0</v>
      </c>
      <c r="AX2000" s="42">
        <f>IFERROR(VLOOKUP($H2000,#REF!,17,FALSE),0)</f>
        <v>0</v>
      </c>
    </row>
    <row r="2001" spans="1:50" x14ac:dyDescent="0.3">
      <c r="A2001" s="33" t="str">
        <f t="shared" si="124"/>
        <v>0</v>
      </c>
      <c r="B2001" s="33">
        <f>+'R&amp;E EXPORT'!B1800</f>
        <v>0</v>
      </c>
      <c r="C2001" t="str">
        <f>IFERROR(VLOOKUP(A2001,'MCSJ Export'!A:C,3,FALSE),"")</f>
        <v/>
      </c>
      <c r="D2001" s="37">
        <f t="shared" ca="1" si="125"/>
        <v>0</v>
      </c>
      <c r="E2001" s="37">
        <f t="shared" ca="1" si="126"/>
        <v>0</v>
      </c>
      <c r="F2001" s="37">
        <f t="shared" ca="1" si="127"/>
        <v>0</v>
      </c>
      <c r="G2001" s="37"/>
      <c r="H2001" s="33">
        <f>+'R&amp;E EXPORT'!A1800</f>
        <v>0</v>
      </c>
      <c r="I2001" s="34">
        <f>IFERROR(VLOOKUP($H2001,'Gen F Rev'!$A:$M,15,FALSE),0)</f>
        <v>0</v>
      </c>
      <c r="J2001" s="34">
        <f>IFERROR(VLOOKUP($H2001,'Gen F Rev'!$A:$M,16,FALSE),0)</f>
        <v>0</v>
      </c>
      <c r="K2001" s="42">
        <f>IFERROR(VLOOKUP($H2001,'Gen F Rev'!$A:$M,17,FALSE),0)</f>
        <v>0</v>
      </c>
      <c r="L2001" s="34">
        <f>IFERROR(VLOOKUP($H2001,'Gen F Exp'!$A:$E,15,FALSE),0)</f>
        <v>0</v>
      </c>
      <c r="M2001" s="34">
        <f>IFERROR(VLOOKUP($H2001,'Gen F Exp'!$A:$E,16,FALSE),0)</f>
        <v>0</v>
      </c>
      <c r="N2001" s="42">
        <f>IFERROR(VLOOKUP($H2001,'Gen F Exp'!$A:$E,17,FALSE),0)</f>
        <v>0</v>
      </c>
      <c r="O2001" s="34">
        <f>IFERROR(VLOOKUP($H2001,'Water F Rev'!$A:$L,15,FALSE),0)</f>
        <v>0</v>
      </c>
      <c r="P2001" s="34">
        <f>IFERROR(VLOOKUP($H2001,'Water F Rev'!$A:$L,16,FALSE),0)</f>
        <v>0</v>
      </c>
      <c r="Q2001" s="42">
        <f>IFERROR(VLOOKUP($H2001,'Water F Rev'!$A:$L,17,FALSE),0)</f>
        <v>0</v>
      </c>
      <c r="R2001" s="34">
        <f>IFERROR(VLOOKUP($H2001,'Water F Exp'!$A:$K,15,FALSE),0)</f>
        <v>0</v>
      </c>
      <c r="S2001" s="34">
        <f>IFERROR(VLOOKUP($H2001,'Water F Exp'!$A:$K,16,FALSE),0)</f>
        <v>0</v>
      </c>
      <c r="T2001" s="42">
        <f>IFERROR(VLOOKUP($H2001,'Water F Exp'!$A:$K,17,FALSE),0)</f>
        <v>0</v>
      </c>
      <c r="U2001" s="34">
        <f ca="1">IFERROR(VLOOKUP($H2001,'Sewer F Rev'!$A:$E,15,FALSE),0)</f>
        <v>0</v>
      </c>
      <c r="V2001" s="34">
        <f ca="1">IFERROR(VLOOKUP($H2001,'Sewer F Rev'!$A:$E,16,FALSE),0)</f>
        <v>0</v>
      </c>
      <c r="W2001" s="42">
        <f ca="1">IFERROR(VLOOKUP($H2001,'Sewer F Rev'!$A:$E,17,FALSE),0)</f>
        <v>0</v>
      </c>
      <c r="X2001" s="34">
        <f>IFERROR(VLOOKUP($H2001,'Sewer F Exp'!$A:$B,15,FALSE),0)</f>
        <v>0</v>
      </c>
      <c r="Y2001" s="34">
        <f>IFERROR(VLOOKUP($H2001,'Sewer F Exp'!$A:$B,16,FALSE),0)</f>
        <v>0</v>
      </c>
      <c r="Z2001" s="42">
        <f>IFERROR(VLOOKUP($H2001,'Sewer F Exp'!$A:$B,17,FALSE),0)</f>
        <v>0</v>
      </c>
      <c r="AA2001" s="34">
        <f>IFERROR(VLOOKUP($H2001,'Refuse F Rev'!$A:$E,15,FALSE),0)</f>
        <v>0</v>
      </c>
      <c r="AB2001" s="34">
        <f>IFERROR(VLOOKUP($H2001,'Refuse F Rev'!$A:$E,16,FALSE),0)</f>
        <v>0</v>
      </c>
      <c r="AC2001" s="42">
        <f>IFERROR(VLOOKUP($H2001,'Refuse F Rev'!$A:$E,17,FALSE),0)</f>
        <v>0</v>
      </c>
      <c r="AD2001" s="34">
        <f>IFERROR(VLOOKUP($H2001,'Refuse F Exp'!$A:$E,15,FALSE),0)</f>
        <v>0</v>
      </c>
      <c r="AE2001" s="34">
        <f>IFERROR(VLOOKUP($H2001,'Refuse F Exp'!$A:$E,16,FALSE),0)</f>
        <v>0</v>
      </c>
      <c r="AF2001" s="42">
        <f>IFERROR(VLOOKUP($H2001,'Refuse F Exp'!$A:$E,17,FALSE),0)</f>
        <v>0</v>
      </c>
      <c r="AG2001" s="34">
        <f>IFERROR(VLOOKUP($H2001,#REF!,10,FALSE),0)</f>
        <v>0</v>
      </c>
      <c r="AH2001" s="34">
        <f>IFERROR(VLOOKUP($H2001,#REF!,11,FALSE),0)</f>
        <v>0</v>
      </c>
      <c r="AI2001" s="42">
        <f>IFERROR(VLOOKUP($H2001,#REF!,12,FALSE),0)</f>
        <v>0</v>
      </c>
      <c r="AJ2001" s="34">
        <f>IFERROR(VLOOKUP($H2001,#REF!,10,FALSE),0)</f>
        <v>0</v>
      </c>
      <c r="AK2001" s="34">
        <f>IFERROR(VLOOKUP($H2001,#REF!,11,FALSE),0)</f>
        <v>0</v>
      </c>
      <c r="AL2001" s="42">
        <f>IFERROR(VLOOKUP($H2001,#REF!,12,FALSE),0)</f>
        <v>0</v>
      </c>
      <c r="AM2001" s="34">
        <f>IFERROR(VLOOKUP($H2001,#REF!,10,FALSE),0)</f>
        <v>0</v>
      </c>
      <c r="AN2001" s="34">
        <f>IFERROR(VLOOKUP($H2001,#REF!,11,FALSE),0)</f>
        <v>0</v>
      </c>
      <c r="AO2001" s="42">
        <f>IFERROR(VLOOKUP($H2001,#REF!,12,FALSE),0)</f>
        <v>0</v>
      </c>
      <c r="AP2001" s="34">
        <f>IFERROR(VLOOKUP($H2001,#REF!,10,FALSE),0)</f>
        <v>0</v>
      </c>
      <c r="AQ2001" s="34">
        <f>IFERROR(VLOOKUP($H2001,#REF!,11,FALSE),0)</f>
        <v>0</v>
      </c>
      <c r="AR2001" s="42">
        <f>IFERROR(VLOOKUP($H2001,#REF!,12,FALSE),0)</f>
        <v>0</v>
      </c>
      <c r="AS2001" s="34">
        <f>IFERROR(VLOOKUP($H2001,#REF!,13,FALSE),0)</f>
        <v>0</v>
      </c>
      <c r="AT2001" s="34">
        <f>IFERROR(VLOOKUP($H2001,#REF!,14,FALSE),0)</f>
        <v>0</v>
      </c>
      <c r="AU2001" s="42">
        <f>IFERROR(VLOOKUP($H2001,#REF!,15,FALSE),0)</f>
        <v>0</v>
      </c>
      <c r="AV2001" s="34">
        <f>IFERROR(VLOOKUP($H2001,#REF!,15,FALSE),0)</f>
        <v>0</v>
      </c>
      <c r="AW2001" s="34">
        <f>IFERROR(VLOOKUP($H2001,#REF!,16,FALSE),0)</f>
        <v>0</v>
      </c>
      <c r="AX2001" s="42">
        <f>IFERROR(VLOOKUP($H2001,#REF!,17,FALSE),0)</f>
        <v>0</v>
      </c>
    </row>
    <row r="2002" spans="1:50" x14ac:dyDescent="0.3">
      <c r="A2002" s="33" t="str">
        <f t="shared" si="124"/>
        <v>0</v>
      </c>
      <c r="B2002" s="33">
        <f>+'R&amp;E EXPORT'!B1801</f>
        <v>0</v>
      </c>
      <c r="C2002" t="str">
        <f>IFERROR(VLOOKUP(A2002,'MCSJ Export'!A:C,3,FALSE),"")</f>
        <v/>
      </c>
      <c r="D2002" s="37">
        <f t="shared" ca="1" si="125"/>
        <v>0</v>
      </c>
      <c r="E2002" s="37">
        <f t="shared" ca="1" si="126"/>
        <v>0</v>
      </c>
      <c r="F2002" s="37">
        <f t="shared" ca="1" si="127"/>
        <v>0</v>
      </c>
      <c r="G2002" s="37"/>
      <c r="H2002" s="33">
        <f>+'R&amp;E EXPORT'!A1801</f>
        <v>0</v>
      </c>
      <c r="I2002" s="34">
        <f>IFERROR(VLOOKUP($H2002,'Gen F Rev'!$A:$M,15,FALSE),0)</f>
        <v>0</v>
      </c>
      <c r="J2002" s="34">
        <f>IFERROR(VLOOKUP($H2002,'Gen F Rev'!$A:$M,16,FALSE),0)</f>
        <v>0</v>
      </c>
      <c r="K2002" s="42">
        <f>IFERROR(VLOOKUP($H2002,'Gen F Rev'!$A:$M,17,FALSE),0)</f>
        <v>0</v>
      </c>
      <c r="L2002" s="34">
        <f>IFERROR(VLOOKUP($H2002,'Gen F Exp'!$A:$E,15,FALSE),0)</f>
        <v>0</v>
      </c>
      <c r="M2002" s="34">
        <f>IFERROR(VLOOKUP($H2002,'Gen F Exp'!$A:$E,16,FALSE),0)</f>
        <v>0</v>
      </c>
      <c r="N2002" s="42">
        <f>IFERROR(VLOOKUP($H2002,'Gen F Exp'!$A:$E,17,FALSE),0)</f>
        <v>0</v>
      </c>
      <c r="O2002" s="34">
        <f>IFERROR(VLOOKUP($H2002,'Water F Rev'!$A:$L,15,FALSE),0)</f>
        <v>0</v>
      </c>
      <c r="P2002" s="34">
        <f>IFERROR(VLOOKUP($H2002,'Water F Rev'!$A:$L,16,FALSE),0)</f>
        <v>0</v>
      </c>
      <c r="Q2002" s="42">
        <f>IFERROR(VLOOKUP($H2002,'Water F Rev'!$A:$L,17,FALSE),0)</f>
        <v>0</v>
      </c>
      <c r="R2002" s="34">
        <f>IFERROR(VLOOKUP($H2002,'Water F Exp'!$A:$K,15,FALSE),0)</f>
        <v>0</v>
      </c>
      <c r="S2002" s="34">
        <f>IFERROR(VLOOKUP($H2002,'Water F Exp'!$A:$K,16,FALSE),0)</f>
        <v>0</v>
      </c>
      <c r="T2002" s="42">
        <f>IFERROR(VLOOKUP($H2002,'Water F Exp'!$A:$K,17,FALSE),0)</f>
        <v>0</v>
      </c>
      <c r="U2002" s="34">
        <f ca="1">IFERROR(VLOOKUP($H2002,'Sewer F Rev'!$A:$E,15,FALSE),0)</f>
        <v>0</v>
      </c>
      <c r="V2002" s="34">
        <f ca="1">IFERROR(VLOOKUP($H2002,'Sewer F Rev'!$A:$E,16,FALSE),0)</f>
        <v>0</v>
      </c>
      <c r="W2002" s="42">
        <f ca="1">IFERROR(VLOOKUP($H2002,'Sewer F Rev'!$A:$E,17,FALSE),0)</f>
        <v>0</v>
      </c>
      <c r="X2002" s="34">
        <f>IFERROR(VLOOKUP($H2002,'Sewer F Exp'!$A:$B,15,FALSE),0)</f>
        <v>0</v>
      </c>
      <c r="Y2002" s="34">
        <f>IFERROR(VLOOKUP($H2002,'Sewer F Exp'!$A:$B,16,FALSE),0)</f>
        <v>0</v>
      </c>
      <c r="Z2002" s="42">
        <f>IFERROR(VLOOKUP($H2002,'Sewer F Exp'!$A:$B,17,FALSE),0)</f>
        <v>0</v>
      </c>
      <c r="AA2002" s="34">
        <f>IFERROR(VLOOKUP($H2002,'Refuse F Rev'!$A:$E,15,FALSE),0)</f>
        <v>0</v>
      </c>
      <c r="AB2002" s="34">
        <f>IFERROR(VLOOKUP($H2002,'Refuse F Rev'!$A:$E,16,FALSE),0)</f>
        <v>0</v>
      </c>
      <c r="AC2002" s="42">
        <f>IFERROR(VLOOKUP($H2002,'Refuse F Rev'!$A:$E,17,FALSE),0)</f>
        <v>0</v>
      </c>
      <c r="AD2002" s="34">
        <f>IFERROR(VLOOKUP($H2002,'Refuse F Exp'!$A:$E,15,FALSE),0)</f>
        <v>0</v>
      </c>
      <c r="AE2002" s="34">
        <f>IFERROR(VLOOKUP($H2002,'Refuse F Exp'!$A:$E,16,FALSE),0)</f>
        <v>0</v>
      </c>
      <c r="AF2002" s="42">
        <f>IFERROR(VLOOKUP($H2002,'Refuse F Exp'!$A:$E,17,FALSE),0)</f>
        <v>0</v>
      </c>
      <c r="AG2002" s="34">
        <f>IFERROR(VLOOKUP($H2002,#REF!,10,FALSE),0)</f>
        <v>0</v>
      </c>
      <c r="AH2002" s="34">
        <f>IFERROR(VLOOKUP($H2002,#REF!,11,FALSE),0)</f>
        <v>0</v>
      </c>
      <c r="AI2002" s="42">
        <f>IFERROR(VLOOKUP($H2002,#REF!,12,FALSE),0)</f>
        <v>0</v>
      </c>
      <c r="AJ2002" s="34">
        <f>IFERROR(VLOOKUP($H2002,#REF!,10,FALSE),0)</f>
        <v>0</v>
      </c>
      <c r="AK2002" s="34">
        <f>IFERROR(VLOOKUP($H2002,#REF!,11,FALSE),0)</f>
        <v>0</v>
      </c>
      <c r="AL2002" s="42">
        <f>IFERROR(VLOOKUP($H2002,#REF!,12,FALSE),0)</f>
        <v>0</v>
      </c>
      <c r="AM2002" s="34">
        <f>IFERROR(VLOOKUP($H2002,#REF!,10,FALSE),0)</f>
        <v>0</v>
      </c>
      <c r="AN2002" s="34">
        <f>IFERROR(VLOOKUP($H2002,#REF!,11,FALSE),0)</f>
        <v>0</v>
      </c>
      <c r="AO2002" s="42">
        <f>IFERROR(VLOOKUP($H2002,#REF!,12,FALSE),0)</f>
        <v>0</v>
      </c>
      <c r="AP2002" s="34">
        <f>IFERROR(VLOOKUP($H2002,#REF!,10,FALSE),0)</f>
        <v>0</v>
      </c>
      <c r="AQ2002" s="34">
        <f>IFERROR(VLOOKUP($H2002,#REF!,11,FALSE),0)</f>
        <v>0</v>
      </c>
      <c r="AR2002" s="42">
        <f>IFERROR(VLOOKUP($H2002,#REF!,12,FALSE),0)</f>
        <v>0</v>
      </c>
      <c r="AS2002" s="34">
        <f>IFERROR(VLOOKUP($H2002,#REF!,13,FALSE),0)</f>
        <v>0</v>
      </c>
      <c r="AT2002" s="34">
        <f>IFERROR(VLOOKUP($H2002,#REF!,14,FALSE),0)</f>
        <v>0</v>
      </c>
      <c r="AU2002" s="42">
        <f>IFERROR(VLOOKUP($H2002,#REF!,15,FALSE),0)</f>
        <v>0</v>
      </c>
      <c r="AV2002" s="34">
        <f>IFERROR(VLOOKUP($H2002,#REF!,15,FALSE),0)</f>
        <v>0</v>
      </c>
      <c r="AW2002" s="34">
        <f>IFERROR(VLOOKUP($H2002,#REF!,16,FALSE),0)</f>
        <v>0</v>
      </c>
      <c r="AX2002" s="42">
        <f>IFERROR(VLOOKUP($H2002,#REF!,17,FALSE),0)</f>
        <v>0</v>
      </c>
    </row>
    <row r="2003" spans="1:50" x14ac:dyDescent="0.3">
      <c r="A2003" s="33" t="str">
        <f t="shared" si="124"/>
        <v>0</v>
      </c>
      <c r="B2003" s="33">
        <f>+'R&amp;E EXPORT'!B1802</f>
        <v>0</v>
      </c>
      <c r="C2003" t="str">
        <f>IFERROR(VLOOKUP(A2003,'MCSJ Export'!A:C,3,FALSE),"")</f>
        <v/>
      </c>
      <c r="D2003" s="37">
        <f t="shared" ca="1" si="125"/>
        <v>0</v>
      </c>
      <c r="E2003" s="37">
        <f t="shared" ca="1" si="126"/>
        <v>0</v>
      </c>
      <c r="F2003" s="37">
        <f t="shared" ca="1" si="127"/>
        <v>0</v>
      </c>
      <c r="G2003" s="37"/>
      <c r="H2003" s="33">
        <f>+'R&amp;E EXPORT'!A1802</f>
        <v>0</v>
      </c>
      <c r="I2003" s="34">
        <f>IFERROR(VLOOKUP($H2003,'Gen F Rev'!$A:$M,15,FALSE),0)</f>
        <v>0</v>
      </c>
      <c r="J2003" s="34">
        <f>IFERROR(VLOOKUP($H2003,'Gen F Rev'!$A:$M,16,FALSE),0)</f>
        <v>0</v>
      </c>
      <c r="K2003" s="42">
        <f>IFERROR(VLOOKUP($H2003,'Gen F Rev'!$A:$M,17,FALSE),0)</f>
        <v>0</v>
      </c>
      <c r="L2003" s="34">
        <f>IFERROR(VLOOKUP($H2003,'Gen F Exp'!$A:$E,15,FALSE),0)</f>
        <v>0</v>
      </c>
      <c r="M2003" s="34">
        <f>IFERROR(VLOOKUP($H2003,'Gen F Exp'!$A:$E,16,FALSE),0)</f>
        <v>0</v>
      </c>
      <c r="N2003" s="42">
        <f>IFERROR(VLOOKUP($H2003,'Gen F Exp'!$A:$E,17,FALSE),0)</f>
        <v>0</v>
      </c>
      <c r="O2003" s="34">
        <f>IFERROR(VLOOKUP($H2003,'Water F Rev'!$A:$L,15,FALSE),0)</f>
        <v>0</v>
      </c>
      <c r="P2003" s="34">
        <f>IFERROR(VLOOKUP($H2003,'Water F Rev'!$A:$L,16,FALSE),0)</f>
        <v>0</v>
      </c>
      <c r="Q2003" s="42">
        <f>IFERROR(VLOOKUP($H2003,'Water F Rev'!$A:$L,17,FALSE),0)</f>
        <v>0</v>
      </c>
      <c r="R2003" s="34">
        <f>IFERROR(VLOOKUP($H2003,'Water F Exp'!$A:$K,15,FALSE),0)</f>
        <v>0</v>
      </c>
      <c r="S2003" s="34">
        <f>IFERROR(VLOOKUP($H2003,'Water F Exp'!$A:$K,16,FALSE),0)</f>
        <v>0</v>
      </c>
      <c r="T2003" s="42">
        <f>IFERROR(VLOOKUP($H2003,'Water F Exp'!$A:$K,17,FALSE),0)</f>
        <v>0</v>
      </c>
      <c r="U2003" s="34">
        <f ca="1">IFERROR(VLOOKUP($H2003,'Sewer F Rev'!$A:$E,15,FALSE),0)</f>
        <v>0</v>
      </c>
      <c r="V2003" s="34">
        <f ca="1">IFERROR(VLOOKUP($H2003,'Sewer F Rev'!$A:$E,16,FALSE),0)</f>
        <v>0</v>
      </c>
      <c r="W2003" s="42">
        <f ca="1">IFERROR(VLOOKUP($H2003,'Sewer F Rev'!$A:$E,17,FALSE),0)</f>
        <v>0</v>
      </c>
      <c r="X2003" s="34">
        <f>IFERROR(VLOOKUP($H2003,'Sewer F Exp'!$A:$B,15,FALSE),0)</f>
        <v>0</v>
      </c>
      <c r="Y2003" s="34">
        <f>IFERROR(VLOOKUP($H2003,'Sewer F Exp'!$A:$B,16,FALSE),0)</f>
        <v>0</v>
      </c>
      <c r="Z2003" s="42">
        <f>IFERROR(VLOOKUP($H2003,'Sewer F Exp'!$A:$B,17,FALSE),0)</f>
        <v>0</v>
      </c>
      <c r="AA2003" s="34">
        <f>IFERROR(VLOOKUP($H2003,'Refuse F Rev'!$A:$E,15,FALSE),0)</f>
        <v>0</v>
      </c>
      <c r="AB2003" s="34">
        <f>IFERROR(VLOOKUP($H2003,'Refuse F Rev'!$A:$E,16,FALSE),0)</f>
        <v>0</v>
      </c>
      <c r="AC2003" s="42">
        <f>IFERROR(VLOOKUP($H2003,'Refuse F Rev'!$A:$E,17,FALSE),0)</f>
        <v>0</v>
      </c>
      <c r="AD2003" s="34">
        <f>IFERROR(VLOOKUP($H2003,'Refuse F Exp'!$A:$E,15,FALSE),0)</f>
        <v>0</v>
      </c>
      <c r="AE2003" s="34">
        <f>IFERROR(VLOOKUP($H2003,'Refuse F Exp'!$A:$E,16,FALSE),0)</f>
        <v>0</v>
      </c>
      <c r="AF2003" s="42">
        <f>IFERROR(VLOOKUP($H2003,'Refuse F Exp'!$A:$E,17,FALSE),0)</f>
        <v>0</v>
      </c>
      <c r="AG2003" s="34">
        <f>IFERROR(VLOOKUP($H2003,#REF!,10,FALSE),0)</f>
        <v>0</v>
      </c>
      <c r="AH2003" s="34">
        <f>IFERROR(VLOOKUP($H2003,#REF!,11,FALSE),0)</f>
        <v>0</v>
      </c>
      <c r="AI2003" s="42">
        <f>IFERROR(VLOOKUP($H2003,#REF!,12,FALSE),0)</f>
        <v>0</v>
      </c>
      <c r="AJ2003" s="34">
        <f>IFERROR(VLOOKUP($H2003,#REF!,10,FALSE),0)</f>
        <v>0</v>
      </c>
      <c r="AK2003" s="34">
        <f>IFERROR(VLOOKUP($H2003,#REF!,11,FALSE),0)</f>
        <v>0</v>
      </c>
      <c r="AL2003" s="42">
        <f>IFERROR(VLOOKUP($H2003,#REF!,12,FALSE),0)</f>
        <v>0</v>
      </c>
      <c r="AM2003" s="34">
        <f>IFERROR(VLOOKUP($H2003,#REF!,10,FALSE),0)</f>
        <v>0</v>
      </c>
      <c r="AN2003" s="34">
        <f>IFERROR(VLOOKUP($H2003,#REF!,11,FALSE),0)</f>
        <v>0</v>
      </c>
      <c r="AO2003" s="42">
        <f>IFERROR(VLOOKUP($H2003,#REF!,12,FALSE),0)</f>
        <v>0</v>
      </c>
      <c r="AP2003" s="34">
        <f>IFERROR(VLOOKUP($H2003,#REF!,10,FALSE),0)</f>
        <v>0</v>
      </c>
      <c r="AQ2003" s="34">
        <f>IFERROR(VLOOKUP($H2003,#REF!,11,FALSE),0)</f>
        <v>0</v>
      </c>
      <c r="AR2003" s="42">
        <f>IFERROR(VLOOKUP($H2003,#REF!,12,FALSE),0)</f>
        <v>0</v>
      </c>
      <c r="AS2003" s="34">
        <f>IFERROR(VLOOKUP($H2003,#REF!,13,FALSE),0)</f>
        <v>0</v>
      </c>
      <c r="AT2003" s="34">
        <f>IFERROR(VLOOKUP($H2003,#REF!,14,FALSE),0)</f>
        <v>0</v>
      </c>
      <c r="AU2003" s="42">
        <f>IFERROR(VLOOKUP($H2003,#REF!,15,FALSE),0)</f>
        <v>0</v>
      </c>
      <c r="AV2003" s="34">
        <f>IFERROR(VLOOKUP($H2003,#REF!,15,FALSE),0)</f>
        <v>0</v>
      </c>
      <c r="AW2003" s="34">
        <f>IFERROR(VLOOKUP($H2003,#REF!,16,FALSE),0)</f>
        <v>0</v>
      </c>
      <c r="AX2003" s="42">
        <f>IFERROR(VLOOKUP($H2003,#REF!,17,FALSE),0)</f>
        <v>0</v>
      </c>
    </row>
    <row r="2004" spans="1:50" x14ac:dyDescent="0.3">
      <c r="A2004" s="33" t="str">
        <f t="shared" si="124"/>
        <v>0</v>
      </c>
      <c r="B2004" s="33">
        <f>+'R&amp;E EXPORT'!B1803</f>
        <v>0</v>
      </c>
      <c r="C2004" t="str">
        <f>IFERROR(VLOOKUP(A2004,'MCSJ Export'!A:C,3,FALSE),"")</f>
        <v/>
      </c>
      <c r="D2004" s="37">
        <f t="shared" ca="1" si="125"/>
        <v>0</v>
      </c>
      <c r="E2004" s="37">
        <f t="shared" ca="1" si="126"/>
        <v>0</v>
      </c>
      <c r="F2004" s="37">
        <f t="shared" ca="1" si="127"/>
        <v>0</v>
      </c>
      <c r="G2004" s="37"/>
      <c r="H2004" s="33">
        <f>+'R&amp;E EXPORT'!A1803</f>
        <v>0</v>
      </c>
      <c r="I2004" s="34">
        <f>IFERROR(VLOOKUP($H2004,'Gen F Rev'!$A:$M,15,FALSE),0)</f>
        <v>0</v>
      </c>
      <c r="J2004" s="34">
        <f>IFERROR(VLOOKUP($H2004,'Gen F Rev'!$A:$M,16,FALSE),0)</f>
        <v>0</v>
      </c>
      <c r="K2004" s="42">
        <f>IFERROR(VLOOKUP($H2004,'Gen F Rev'!$A:$M,17,FALSE),0)</f>
        <v>0</v>
      </c>
      <c r="L2004" s="34">
        <f>IFERROR(VLOOKUP($H2004,'Gen F Exp'!$A:$E,15,FALSE),0)</f>
        <v>0</v>
      </c>
      <c r="M2004" s="34">
        <f>IFERROR(VLOOKUP($H2004,'Gen F Exp'!$A:$E,16,FALSE),0)</f>
        <v>0</v>
      </c>
      <c r="N2004" s="42">
        <f>IFERROR(VLOOKUP($H2004,'Gen F Exp'!$A:$E,17,FALSE),0)</f>
        <v>0</v>
      </c>
      <c r="O2004" s="34">
        <f>IFERROR(VLOOKUP($H2004,'Water F Rev'!$A:$L,15,FALSE),0)</f>
        <v>0</v>
      </c>
      <c r="P2004" s="34">
        <f>IFERROR(VLOOKUP($H2004,'Water F Rev'!$A:$L,16,FALSE),0)</f>
        <v>0</v>
      </c>
      <c r="Q2004" s="42">
        <f>IFERROR(VLOOKUP($H2004,'Water F Rev'!$A:$L,17,FALSE),0)</f>
        <v>0</v>
      </c>
      <c r="R2004" s="34">
        <f>IFERROR(VLOOKUP($H2004,'Water F Exp'!$A:$K,15,FALSE),0)</f>
        <v>0</v>
      </c>
      <c r="S2004" s="34">
        <f>IFERROR(VLOOKUP($H2004,'Water F Exp'!$A:$K,16,FALSE),0)</f>
        <v>0</v>
      </c>
      <c r="T2004" s="42">
        <f>IFERROR(VLOOKUP($H2004,'Water F Exp'!$A:$K,17,FALSE),0)</f>
        <v>0</v>
      </c>
      <c r="U2004" s="34">
        <f ca="1">IFERROR(VLOOKUP($H2004,'Sewer F Rev'!$A:$E,15,FALSE),0)</f>
        <v>0</v>
      </c>
      <c r="V2004" s="34">
        <f ca="1">IFERROR(VLOOKUP($H2004,'Sewer F Rev'!$A:$E,16,FALSE),0)</f>
        <v>0</v>
      </c>
      <c r="W2004" s="42">
        <f ca="1">IFERROR(VLOOKUP($H2004,'Sewer F Rev'!$A:$E,17,FALSE),0)</f>
        <v>0</v>
      </c>
      <c r="X2004" s="34">
        <f>IFERROR(VLOOKUP($H2004,'Sewer F Exp'!$A:$B,15,FALSE),0)</f>
        <v>0</v>
      </c>
      <c r="Y2004" s="34">
        <f>IFERROR(VLOOKUP($H2004,'Sewer F Exp'!$A:$B,16,FALSE),0)</f>
        <v>0</v>
      </c>
      <c r="Z2004" s="42">
        <f>IFERROR(VLOOKUP($H2004,'Sewer F Exp'!$A:$B,17,FALSE),0)</f>
        <v>0</v>
      </c>
      <c r="AA2004" s="34">
        <f>IFERROR(VLOOKUP($H2004,'Refuse F Rev'!$A:$E,15,FALSE),0)</f>
        <v>0</v>
      </c>
      <c r="AB2004" s="34">
        <f>IFERROR(VLOOKUP($H2004,'Refuse F Rev'!$A:$E,16,FALSE),0)</f>
        <v>0</v>
      </c>
      <c r="AC2004" s="42">
        <f>IFERROR(VLOOKUP($H2004,'Refuse F Rev'!$A:$E,17,FALSE),0)</f>
        <v>0</v>
      </c>
      <c r="AD2004" s="34">
        <f>IFERROR(VLOOKUP($H2004,'Refuse F Exp'!$A:$E,15,FALSE),0)</f>
        <v>0</v>
      </c>
      <c r="AE2004" s="34">
        <f>IFERROR(VLOOKUP($H2004,'Refuse F Exp'!$A:$E,16,FALSE),0)</f>
        <v>0</v>
      </c>
      <c r="AF2004" s="42">
        <f>IFERROR(VLOOKUP($H2004,'Refuse F Exp'!$A:$E,17,FALSE),0)</f>
        <v>0</v>
      </c>
      <c r="AG2004" s="34">
        <f>IFERROR(VLOOKUP($H2004,#REF!,10,FALSE),0)</f>
        <v>0</v>
      </c>
      <c r="AH2004" s="34">
        <f>IFERROR(VLOOKUP($H2004,#REF!,11,FALSE),0)</f>
        <v>0</v>
      </c>
      <c r="AI2004" s="42">
        <f>IFERROR(VLOOKUP($H2004,#REF!,12,FALSE),0)</f>
        <v>0</v>
      </c>
      <c r="AJ2004" s="34">
        <f>IFERROR(VLOOKUP($H2004,#REF!,10,FALSE),0)</f>
        <v>0</v>
      </c>
      <c r="AK2004" s="34">
        <f>IFERROR(VLOOKUP($H2004,#REF!,11,FALSE),0)</f>
        <v>0</v>
      </c>
      <c r="AL2004" s="42">
        <f>IFERROR(VLOOKUP($H2004,#REF!,12,FALSE),0)</f>
        <v>0</v>
      </c>
      <c r="AM2004" s="34">
        <f>IFERROR(VLOOKUP($H2004,#REF!,10,FALSE),0)</f>
        <v>0</v>
      </c>
      <c r="AN2004" s="34">
        <f>IFERROR(VLOOKUP($H2004,#REF!,11,FALSE),0)</f>
        <v>0</v>
      </c>
      <c r="AO2004" s="42">
        <f>IFERROR(VLOOKUP($H2004,#REF!,12,FALSE),0)</f>
        <v>0</v>
      </c>
      <c r="AP2004" s="34">
        <f>IFERROR(VLOOKUP($H2004,#REF!,10,FALSE),0)</f>
        <v>0</v>
      </c>
      <c r="AQ2004" s="34">
        <f>IFERROR(VLOOKUP($H2004,#REF!,11,FALSE),0)</f>
        <v>0</v>
      </c>
      <c r="AR2004" s="42">
        <f>IFERROR(VLOOKUP($H2004,#REF!,12,FALSE),0)</f>
        <v>0</v>
      </c>
      <c r="AS2004" s="34">
        <f>IFERROR(VLOOKUP($H2004,#REF!,13,FALSE),0)</f>
        <v>0</v>
      </c>
      <c r="AT2004" s="34">
        <f>IFERROR(VLOOKUP($H2004,#REF!,14,FALSE),0)</f>
        <v>0</v>
      </c>
      <c r="AU2004" s="42">
        <f>IFERROR(VLOOKUP($H2004,#REF!,15,FALSE),0)</f>
        <v>0</v>
      </c>
      <c r="AV2004" s="34">
        <f>IFERROR(VLOOKUP($H2004,#REF!,15,FALSE),0)</f>
        <v>0</v>
      </c>
      <c r="AW2004" s="34">
        <f>IFERROR(VLOOKUP($H2004,#REF!,16,FALSE),0)</f>
        <v>0</v>
      </c>
      <c r="AX2004" s="42">
        <f>IFERROR(VLOOKUP($H2004,#REF!,17,FALSE),0)</f>
        <v>0</v>
      </c>
    </row>
    <row r="2005" spans="1:50" x14ac:dyDescent="0.3">
      <c r="A2005" s="33" t="str">
        <f t="shared" si="124"/>
        <v>0</v>
      </c>
      <c r="B2005" s="33">
        <f>+'R&amp;E EXPORT'!B1804</f>
        <v>0</v>
      </c>
      <c r="C2005" t="str">
        <f>IFERROR(VLOOKUP(A2005,'MCSJ Export'!A:C,3,FALSE),"")</f>
        <v/>
      </c>
      <c r="D2005" s="37">
        <f t="shared" ca="1" si="125"/>
        <v>0</v>
      </c>
      <c r="E2005" s="37">
        <f t="shared" ca="1" si="126"/>
        <v>0</v>
      </c>
      <c r="F2005" s="37">
        <f t="shared" ca="1" si="127"/>
        <v>0</v>
      </c>
      <c r="G2005" s="37"/>
      <c r="H2005" s="33">
        <f>+'R&amp;E EXPORT'!A1804</f>
        <v>0</v>
      </c>
      <c r="I2005" s="34">
        <f>IFERROR(VLOOKUP($H2005,'Gen F Rev'!$A:$M,15,FALSE),0)</f>
        <v>0</v>
      </c>
      <c r="J2005" s="34">
        <f>IFERROR(VLOOKUP($H2005,'Gen F Rev'!$A:$M,16,FALSE),0)</f>
        <v>0</v>
      </c>
      <c r="K2005" s="42">
        <f>IFERROR(VLOOKUP($H2005,'Gen F Rev'!$A:$M,17,FALSE),0)</f>
        <v>0</v>
      </c>
      <c r="L2005" s="34">
        <f>IFERROR(VLOOKUP($H2005,'Gen F Exp'!$A:$E,15,FALSE),0)</f>
        <v>0</v>
      </c>
      <c r="M2005" s="34">
        <f>IFERROR(VLOOKUP($H2005,'Gen F Exp'!$A:$E,16,FALSE),0)</f>
        <v>0</v>
      </c>
      <c r="N2005" s="42">
        <f>IFERROR(VLOOKUP($H2005,'Gen F Exp'!$A:$E,17,FALSE),0)</f>
        <v>0</v>
      </c>
      <c r="O2005" s="34">
        <f>IFERROR(VLOOKUP($H2005,'Water F Rev'!$A:$L,15,FALSE),0)</f>
        <v>0</v>
      </c>
      <c r="P2005" s="34">
        <f>IFERROR(VLOOKUP($H2005,'Water F Rev'!$A:$L,16,FALSE),0)</f>
        <v>0</v>
      </c>
      <c r="Q2005" s="42">
        <f>IFERROR(VLOOKUP($H2005,'Water F Rev'!$A:$L,17,FALSE),0)</f>
        <v>0</v>
      </c>
      <c r="R2005" s="34">
        <f>IFERROR(VLOOKUP($H2005,'Water F Exp'!$A:$K,15,FALSE),0)</f>
        <v>0</v>
      </c>
      <c r="S2005" s="34">
        <f>IFERROR(VLOOKUP($H2005,'Water F Exp'!$A:$K,16,FALSE),0)</f>
        <v>0</v>
      </c>
      <c r="T2005" s="42">
        <f>IFERROR(VLOOKUP($H2005,'Water F Exp'!$A:$K,17,FALSE),0)</f>
        <v>0</v>
      </c>
      <c r="U2005" s="34">
        <f ca="1">IFERROR(VLOOKUP($H2005,'Sewer F Rev'!$A:$E,15,FALSE),0)</f>
        <v>0</v>
      </c>
      <c r="V2005" s="34">
        <f ca="1">IFERROR(VLOOKUP($H2005,'Sewer F Rev'!$A:$E,16,FALSE),0)</f>
        <v>0</v>
      </c>
      <c r="W2005" s="42">
        <f ca="1">IFERROR(VLOOKUP($H2005,'Sewer F Rev'!$A:$E,17,FALSE),0)</f>
        <v>0</v>
      </c>
      <c r="X2005" s="34">
        <f>IFERROR(VLOOKUP($H2005,'Sewer F Exp'!$A:$B,15,FALSE),0)</f>
        <v>0</v>
      </c>
      <c r="Y2005" s="34">
        <f>IFERROR(VLOOKUP($H2005,'Sewer F Exp'!$A:$B,16,FALSE),0)</f>
        <v>0</v>
      </c>
      <c r="Z2005" s="42">
        <f>IFERROR(VLOOKUP($H2005,'Sewer F Exp'!$A:$B,17,FALSE),0)</f>
        <v>0</v>
      </c>
      <c r="AA2005" s="34">
        <f>IFERROR(VLOOKUP($H2005,'Refuse F Rev'!$A:$E,15,FALSE),0)</f>
        <v>0</v>
      </c>
      <c r="AB2005" s="34">
        <f>IFERROR(VLOOKUP($H2005,'Refuse F Rev'!$A:$E,16,FALSE),0)</f>
        <v>0</v>
      </c>
      <c r="AC2005" s="42">
        <f>IFERROR(VLOOKUP($H2005,'Refuse F Rev'!$A:$E,17,FALSE),0)</f>
        <v>0</v>
      </c>
      <c r="AD2005" s="34">
        <f>IFERROR(VLOOKUP($H2005,'Refuse F Exp'!$A:$E,15,FALSE),0)</f>
        <v>0</v>
      </c>
      <c r="AE2005" s="34">
        <f>IFERROR(VLOOKUP($H2005,'Refuse F Exp'!$A:$E,16,FALSE),0)</f>
        <v>0</v>
      </c>
      <c r="AF2005" s="42">
        <f>IFERROR(VLOOKUP($H2005,'Refuse F Exp'!$A:$E,17,FALSE),0)</f>
        <v>0</v>
      </c>
      <c r="AG2005" s="34">
        <f>IFERROR(VLOOKUP($H2005,#REF!,10,FALSE),0)</f>
        <v>0</v>
      </c>
      <c r="AH2005" s="34">
        <f>IFERROR(VLOOKUP($H2005,#REF!,11,FALSE),0)</f>
        <v>0</v>
      </c>
      <c r="AI2005" s="42">
        <f>IFERROR(VLOOKUP($H2005,#REF!,12,FALSE),0)</f>
        <v>0</v>
      </c>
      <c r="AJ2005" s="34">
        <f>IFERROR(VLOOKUP($H2005,#REF!,10,FALSE),0)</f>
        <v>0</v>
      </c>
      <c r="AK2005" s="34">
        <f>IFERROR(VLOOKUP($H2005,#REF!,11,FALSE),0)</f>
        <v>0</v>
      </c>
      <c r="AL2005" s="42">
        <f>IFERROR(VLOOKUP($H2005,#REF!,12,FALSE),0)</f>
        <v>0</v>
      </c>
      <c r="AM2005" s="34">
        <f>IFERROR(VLOOKUP($H2005,#REF!,10,FALSE),0)</f>
        <v>0</v>
      </c>
      <c r="AN2005" s="34">
        <f>IFERROR(VLOOKUP($H2005,#REF!,11,FALSE),0)</f>
        <v>0</v>
      </c>
      <c r="AO2005" s="42">
        <f>IFERROR(VLOOKUP($H2005,#REF!,12,FALSE),0)</f>
        <v>0</v>
      </c>
      <c r="AP2005" s="34">
        <f>IFERROR(VLOOKUP($H2005,#REF!,10,FALSE),0)</f>
        <v>0</v>
      </c>
      <c r="AQ2005" s="34">
        <f>IFERROR(VLOOKUP($H2005,#REF!,11,FALSE),0)</f>
        <v>0</v>
      </c>
      <c r="AR2005" s="42">
        <f>IFERROR(VLOOKUP($H2005,#REF!,12,FALSE),0)</f>
        <v>0</v>
      </c>
      <c r="AS2005" s="34">
        <f>IFERROR(VLOOKUP($H2005,#REF!,13,FALSE),0)</f>
        <v>0</v>
      </c>
      <c r="AT2005" s="34">
        <f>IFERROR(VLOOKUP($H2005,#REF!,14,FALSE),0)</f>
        <v>0</v>
      </c>
      <c r="AU2005" s="42">
        <f>IFERROR(VLOOKUP($H2005,#REF!,15,FALSE),0)</f>
        <v>0</v>
      </c>
      <c r="AV2005" s="34">
        <f>IFERROR(VLOOKUP($H2005,#REF!,15,FALSE),0)</f>
        <v>0</v>
      </c>
      <c r="AW2005" s="34">
        <f>IFERROR(VLOOKUP($H2005,#REF!,16,FALSE),0)</f>
        <v>0</v>
      </c>
      <c r="AX2005" s="42">
        <f>IFERROR(VLOOKUP($H2005,#REF!,17,FALSE),0)</f>
        <v>0</v>
      </c>
    </row>
    <row r="2006" spans="1:50" x14ac:dyDescent="0.3">
      <c r="A2006" s="33" t="str">
        <f t="shared" si="124"/>
        <v>0</v>
      </c>
      <c r="B2006" s="33">
        <f>+'R&amp;E EXPORT'!B1805</f>
        <v>0</v>
      </c>
      <c r="C2006" t="str">
        <f>IFERROR(VLOOKUP(A2006,'MCSJ Export'!A:C,3,FALSE),"")</f>
        <v/>
      </c>
      <c r="D2006" s="37">
        <f t="shared" ca="1" si="125"/>
        <v>0</v>
      </c>
      <c r="E2006" s="37">
        <f t="shared" ca="1" si="126"/>
        <v>0</v>
      </c>
      <c r="F2006" s="37">
        <f t="shared" ca="1" si="127"/>
        <v>0</v>
      </c>
      <c r="G2006" s="37"/>
      <c r="H2006" s="33">
        <f>+'R&amp;E EXPORT'!A1805</f>
        <v>0</v>
      </c>
      <c r="I2006" s="34">
        <f>IFERROR(VLOOKUP($H2006,'Gen F Rev'!$A:$M,15,FALSE),0)</f>
        <v>0</v>
      </c>
      <c r="J2006" s="34">
        <f>IFERROR(VLOOKUP($H2006,'Gen F Rev'!$A:$M,16,FALSE),0)</f>
        <v>0</v>
      </c>
      <c r="K2006" s="42">
        <f>IFERROR(VLOOKUP($H2006,'Gen F Rev'!$A:$M,17,FALSE),0)</f>
        <v>0</v>
      </c>
      <c r="L2006" s="34">
        <f>IFERROR(VLOOKUP($H2006,'Gen F Exp'!$A:$E,15,FALSE),0)</f>
        <v>0</v>
      </c>
      <c r="M2006" s="34">
        <f>IFERROR(VLOOKUP($H2006,'Gen F Exp'!$A:$E,16,FALSE),0)</f>
        <v>0</v>
      </c>
      <c r="N2006" s="42">
        <f>IFERROR(VLOOKUP($H2006,'Gen F Exp'!$A:$E,17,FALSE),0)</f>
        <v>0</v>
      </c>
      <c r="O2006" s="34">
        <f>IFERROR(VLOOKUP($H2006,'Water F Rev'!$A:$L,15,FALSE),0)</f>
        <v>0</v>
      </c>
      <c r="P2006" s="34">
        <f>IFERROR(VLOOKUP($H2006,'Water F Rev'!$A:$L,16,FALSE),0)</f>
        <v>0</v>
      </c>
      <c r="Q2006" s="42">
        <f>IFERROR(VLOOKUP($H2006,'Water F Rev'!$A:$L,17,FALSE),0)</f>
        <v>0</v>
      </c>
      <c r="R2006" s="34">
        <f>IFERROR(VLOOKUP($H2006,'Water F Exp'!$A:$K,15,FALSE),0)</f>
        <v>0</v>
      </c>
      <c r="S2006" s="34">
        <f>IFERROR(VLOOKUP($H2006,'Water F Exp'!$A:$K,16,FALSE),0)</f>
        <v>0</v>
      </c>
      <c r="T2006" s="42">
        <f>IFERROR(VLOOKUP($H2006,'Water F Exp'!$A:$K,17,FALSE),0)</f>
        <v>0</v>
      </c>
      <c r="U2006" s="34">
        <f ca="1">IFERROR(VLOOKUP($H2006,'Sewer F Rev'!$A:$E,15,FALSE),0)</f>
        <v>0</v>
      </c>
      <c r="V2006" s="34">
        <f ca="1">IFERROR(VLOOKUP($H2006,'Sewer F Rev'!$A:$E,16,FALSE),0)</f>
        <v>0</v>
      </c>
      <c r="W2006" s="42">
        <f ca="1">IFERROR(VLOOKUP($H2006,'Sewer F Rev'!$A:$E,17,FALSE),0)</f>
        <v>0</v>
      </c>
      <c r="X2006" s="34">
        <f>IFERROR(VLOOKUP($H2006,'Sewer F Exp'!$A:$B,15,FALSE),0)</f>
        <v>0</v>
      </c>
      <c r="Y2006" s="34">
        <f>IFERROR(VLOOKUP($H2006,'Sewer F Exp'!$A:$B,16,FALSE),0)</f>
        <v>0</v>
      </c>
      <c r="Z2006" s="42">
        <f>IFERROR(VLOOKUP($H2006,'Sewer F Exp'!$A:$B,17,FALSE),0)</f>
        <v>0</v>
      </c>
      <c r="AA2006" s="34">
        <f>IFERROR(VLOOKUP($H2006,'Refuse F Rev'!$A:$E,15,FALSE),0)</f>
        <v>0</v>
      </c>
      <c r="AB2006" s="34">
        <f>IFERROR(VLOOKUP($H2006,'Refuse F Rev'!$A:$E,16,FALSE),0)</f>
        <v>0</v>
      </c>
      <c r="AC2006" s="42">
        <f>IFERROR(VLOOKUP($H2006,'Refuse F Rev'!$A:$E,17,FALSE),0)</f>
        <v>0</v>
      </c>
      <c r="AD2006" s="34">
        <f>IFERROR(VLOOKUP($H2006,'Refuse F Exp'!$A:$E,15,FALSE),0)</f>
        <v>0</v>
      </c>
      <c r="AE2006" s="34">
        <f>IFERROR(VLOOKUP($H2006,'Refuse F Exp'!$A:$E,16,FALSE),0)</f>
        <v>0</v>
      </c>
      <c r="AF2006" s="42">
        <f>IFERROR(VLOOKUP($H2006,'Refuse F Exp'!$A:$E,17,FALSE),0)</f>
        <v>0</v>
      </c>
      <c r="AG2006" s="34">
        <f>IFERROR(VLOOKUP($H2006,#REF!,10,FALSE),0)</f>
        <v>0</v>
      </c>
      <c r="AH2006" s="34">
        <f>IFERROR(VLOOKUP($H2006,#REF!,11,FALSE),0)</f>
        <v>0</v>
      </c>
      <c r="AI2006" s="42">
        <f>IFERROR(VLOOKUP($H2006,#REF!,12,FALSE),0)</f>
        <v>0</v>
      </c>
      <c r="AJ2006" s="34">
        <f>IFERROR(VLOOKUP($H2006,#REF!,10,FALSE),0)</f>
        <v>0</v>
      </c>
      <c r="AK2006" s="34">
        <f>IFERROR(VLOOKUP($H2006,#REF!,11,FALSE),0)</f>
        <v>0</v>
      </c>
      <c r="AL2006" s="42">
        <f>IFERROR(VLOOKUP($H2006,#REF!,12,FALSE),0)</f>
        <v>0</v>
      </c>
      <c r="AM2006" s="34">
        <f>IFERROR(VLOOKUP($H2006,#REF!,10,FALSE),0)</f>
        <v>0</v>
      </c>
      <c r="AN2006" s="34">
        <f>IFERROR(VLOOKUP($H2006,#REF!,11,FALSE),0)</f>
        <v>0</v>
      </c>
      <c r="AO2006" s="42">
        <f>IFERROR(VLOOKUP($H2006,#REF!,12,FALSE),0)</f>
        <v>0</v>
      </c>
      <c r="AP2006" s="34">
        <f>IFERROR(VLOOKUP($H2006,#REF!,10,FALSE),0)</f>
        <v>0</v>
      </c>
      <c r="AQ2006" s="34">
        <f>IFERROR(VLOOKUP($H2006,#REF!,11,FALSE),0)</f>
        <v>0</v>
      </c>
      <c r="AR2006" s="42">
        <f>IFERROR(VLOOKUP($H2006,#REF!,12,FALSE),0)</f>
        <v>0</v>
      </c>
      <c r="AS2006" s="34">
        <f>IFERROR(VLOOKUP($H2006,#REF!,13,FALSE),0)</f>
        <v>0</v>
      </c>
      <c r="AT2006" s="34">
        <f>IFERROR(VLOOKUP($H2006,#REF!,14,FALSE),0)</f>
        <v>0</v>
      </c>
      <c r="AU2006" s="42">
        <f>IFERROR(VLOOKUP($H2006,#REF!,15,FALSE),0)</f>
        <v>0</v>
      </c>
      <c r="AV2006" s="34">
        <f>IFERROR(VLOOKUP($H2006,#REF!,15,FALSE),0)</f>
        <v>0</v>
      </c>
      <c r="AW2006" s="34">
        <f>IFERROR(VLOOKUP($H2006,#REF!,16,FALSE),0)</f>
        <v>0</v>
      </c>
      <c r="AX2006" s="42">
        <f>IFERROR(VLOOKUP($H2006,#REF!,17,FALSE),0)</f>
        <v>0</v>
      </c>
    </row>
    <row r="2007" spans="1:50" x14ac:dyDescent="0.3">
      <c r="A2007" s="33" t="str">
        <f t="shared" si="124"/>
        <v>0</v>
      </c>
      <c r="B2007" s="33">
        <f>+'R&amp;E EXPORT'!B1806</f>
        <v>0</v>
      </c>
      <c r="C2007" t="str">
        <f>IFERROR(VLOOKUP(A2007,'MCSJ Export'!A:C,3,FALSE),"")</f>
        <v/>
      </c>
      <c r="D2007" s="37">
        <f t="shared" ca="1" si="125"/>
        <v>0</v>
      </c>
      <c r="E2007" s="37">
        <f t="shared" ca="1" si="126"/>
        <v>0</v>
      </c>
      <c r="F2007" s="37">
        <f t="shared" ca="1" si="127"/>
        <v>0</v>
      </c>
      <c r="G2007" s="37"/>
      <c r="H2007" s="33">
        <f>+'R&amp;E EXPORT'!A1806</f>
        <v>0</v>
      </c>
      <c r="I2007" s="34">
        <f>IFERROR(VLOOKUP($H2007,'Gen F Rev'!$A:$M,15,FALSE),0)</f>
        <v>0</v>
      </c>
      <c r="J2007" s="34">
        <f>IFERROR(VLOOKUP($H2007,'Gen F Rev'!$A:$M,16,FALSE),0)</f>
        <v>0</v>
      </c>
      <c r="K2007" s="42">
        <f>IFERROR(VLOOKUP($H2007,'Gen F Rev'!$A:$M,17,FALSE),0)</f>
        <v>0</v>
      </c>
      <c r="L2007" s="34">
        <f>IFERROR(VLOOKUP($H2007,'Gen F Exp'!$A:$E,15,FALSE),0)</f>
        <v>0</v>
      </c>
      <c r="M2007" s="34">
        <f>IFERROR(VLOOKUP($H2007,'Gen F Exp'!$A:$E,16,FALSE),0)</f>
        <v>0</v>
      </c>
      <c r="N2007" s="42">
        <f>IFERROR(VLOOKUP($H2007,'Gen F Exp'!$A:$E,17,FALSE),0)</f>
        <v>0</v>
      </c>
      <c r="O2007" s="34">
        <f>IFERROR(VLOOKUP($H2007,'Water F Rev'!$A:$L,15,FALSE),0)</f>
        <v>0</v>
      </c>
      <c r="P2007" s="34">
        <f>IFERROR(VLOOKUP($H2007,'Water F Rev'!$A:$L,16,FALSE),0)</f>
        <v>0</v>
      </c>
      <c r="Q2007" s="42">
        <f>IFERROR(VLOOKUP($H2007,'Water F Rev'!$A:$L,17,FALSE),0)</f>
        <v>0</v>
      </c>
      <c r="R2007" s="34">
        <f>IFERROR(VLOOKUP($H2007,'Water F Exp'!$A:$K,15,FALSE),0)</f>
        <v>0</v>
      </c>
      <c r="S2007" s="34">
        <f>IFERROR(VLOOKUP($H2007,'Water F Exp'!$A:$K,16,FALSE),0)</f>
        <v>0</v>
      </c>
      <c r="T2007" s="42">
        <f>IFERROR(VLOOKUP($H2007,'Water F Exp'!$A:$K,17,FALSE),0)</f>
        <v>0</v>
      </c>
      <c r="U2007" s="34">
        <f ca="1">IFERROR(VLOOKUP($H2007,'Sewer F Rev'!$A:$E,15,FALSE),0)</f>
        <v>0</v>
      </c>
      <c r="V2007" s="34">
        <f ca="1">IFERROR(VLOOKUP($H2007,'Sewer F Rev'!$A:$E,16,FALSE),0)</f>
        <v>0</v>
      </c>
      <c r="W2007" s="42">
        <f ca="1">IFERROR(VLOOKUP($H2007,'Sewer F Rev'!$A:$E,17,FALSE),0)</f>
        <v>0</v>
      </c>
      <c r="X2007" s="34">
        <f>IFERROR(VLOOKUP($H2007,'Sewer F Exp'!$A:$B,15,FALSE),0)</f>
        <v>0</v>
      </c>
      <c r="Y2007" s="34">
        <f>IFERROR(VLOOKUP($H2007,'Sewer F Exp'!$A:$B,16,FALSE),0)</f>
        <v>0</v>
      </c>
      <c r="Z2007" s="42">
        <f>IFERROR(VLOOKUP($H2007,'Sewer F Exp'!$A:$B,17,FALSE),0)</f>
        <v>0</v>
      </c>
      <c r="AA2007" s="34">
        <f>IFERROR(VLOOKUP($H2007,'Refuse F Rev'!$A:$E,15,FALSE),0)</f>
        <v>0</v>
      </c>
      <c r="AB2007" s="34">
        <f>IFERROR(VLOOKUP($H2007,'Refuse F Rev'!$A:$E,16,FALSE),0)</f>
        <v>0</v>
      </c>
      <c r="AC2007" s="42">
        <f>IFERROR(VLOOKUP($H2007,'Refuse F Rev'!$A:$E,17,FALSE),0)</f>
        <v>0</v>
      </c>
      <c r="AD2007" s="34">
        <f>IFERROR(VLOOKUP($H2007,'Refuse F Exp'!$A:$E,15,FALSE),0)</f>
        <v>0</v>
      </c>
      <c r="AE2007" s="34">
        <f>IFERROR(VLOOKUP($H2007,'Refuse F Exp'!$A:$E,16,FALSE),0)</f>
        <v>0</v>
      </c>
      <c r="AF2007" s="42">
        <f>IFERROR(VLOOKUP($H2007,'Refuse F Exp'!$A:$E,17,FALSE),0)</f>
        <v>0</v>
      </c>
      <c r="AG2007" s="34">
        <f>IFERROR(VLOOKUP($H2007,#REF!,10,FALSE),0)</f>
        <v>0</v>
      </c>
      <c r="AH2007" s="34">
        <f>IFERROR(VLOOKUP($H2007,#REF!,11,FALSE),0)</f>
        <v>0</v>
      </c>
      <c r="AI2007" s="42">
        <f>IFERROR(VLOOKUP($H2007,#REF!,12,FALSE),0)</f>
        <v>0</v>
      </c>
      <c r="AJ2007" s="34">
        <f>IFERROR(VLOOKUP($H2007,#REF!,10,FALSE),0)</f>
        <v>0</v>
      </c>
      <c r="AK2007" s="34">
        <f>IFERROR(VLOOKUP($H2007,#REF!,11,FALSE),0)</f>
        <v>0</v>
      </c>
      <c r="AL2007" s="42">
        <f>IFERROR(VLOOKUP($H2007,#REF!,12,FALSE),0)</f>
        <v>0</v>
      </c>
      <c r="AM2007" s="34">
        <f>IFERROR(VLOOKUP($H2007,#REF!,10,FALSE),0)</f>
        <v>0</v>
      </c>
      <c r="AN2007" s="34">
        <f>IFERROR(VLOOKUP($H2007,#REF!,11,FALSE),0)</f>
        <v>0</v>
      </c>
      <c r="AO2007" s="42">
        <f>IFERROR(VLOOKUP($H2007,#REF!,12,FALSE),0)</f>
        <v>0</v>
      </c>
      <c r="AP2007" s="34">
        <f>IFERROR(VLOOKUP($H2007,#REF!,10,FALSE),0)</f>
        <v>0</v>
      </c>
      <c r="AQ2007" s="34">
        <f>IFERROR(VLOOKUP($H2007,#REF!,11,FALSE),0)</f>
        <v>0</v>
      </c>
      <c r="AR2007" s="42">
        <f>IFERROR(VLOOKUP($H2007,#REF!,12,FALSE),0)</f>
        <v>0</v>
      </c>
      <c r="AS2007" s="34">
        <f>IFERROR(VLOOKUP($H2007,#REF!,13,FALSE),0)</f>
        <v>0</v>
      </c>
      <c r="AT2007" s="34">
        <f>IFERROR(VLOOKUP($H2007,#REF!,14,FALSE),0)</f>
        <v>0</v>
      </c>
      <c r="AU2007" s="42">
        <f>IFERROR(VLOOKUP($H2007,#REF!,15,FALSE),0)</f>
        <v>0</v>
      </c>
      <c r="AV2007" s="34">
        <f>IFERROR(VLOOKUP($H2007,#REF!,15,FALSE),0)</f>
        <v>0</v>
      </c>
      <c r="AW2007" s="34">
        <f>IFERROR(VLOOKUP($H2007,#REF!,16,FALSE),0)</f>
        <v>0</v>
      </c>
      <c r="AX2007" s="42">
        <f>IFERROR(VLOOKUP($H2007,#REF!,17,FALSE),0)</f>
        <v>0</v>
      </c>
    </row>
    <row r="2008" spans="1:50" x14ac:dyDescent="0.3">
      <c r="A2008" s="33" t="str">
        <f t="shared" si="124"/>
        <v>0</v>
      </c>
      <c r="B2008" s="33">
        <f>+'R&amp;E EXPORT'!B1807</f>
        <v>0</v>
      </c>
      <c r="C2008" t="str">
        <f>IFERROR(VLOOKUP(A2008,'MCSJ Export'!A:C,3,FALSE),"")</f>
        <v/>
      </c>
      <c r="D2008" s="37">
        <f t="shared" ca="1" si="125"/>
        <v>0</v>
      </c>
      <c r="E2008" s="37">
        <f t="shared" ca="1" si="126"/>
        <v>0</v>
      </c>
      <c r="F2008" s="37">
        <f t="shared" ca="1" si="127"/>
        <v>0</v>
      </c>
      <c r="G2008" s="37"/>
      <c r="H2008" s="33">
        <f>+'R&amp;E EXPORT'!A1807</f>
        <v>0</v>
      </c>
      <c r="I2008" s="34">
        <f>IFERROR(VLOOKUP($H2008,'Gen F Rev'!$A:$M,15,FALSE),0)</f>
        <v>0</v>
      </c>
      <c r="J2008" s="34">
        <f>IFERROR(VLOOKUP($H2008,'Gen F Rev'!$A:$M,16,FALSE),0)</f>
        <v>0</v>
      </c>
      <c r="K2008" s="42">
        <f>IFERROR(VLOOKUP($H2008,'Gen F Rev'!$A:$M,17,FALSE),0)</f>
        <v>0</v>
      </c>
      <c r="L2008" s="34">
        <f>IFERROR(VLOOKUP($H2008,'Gen F Exp'!$A:$E,15,FALSE),0)</f>
        <v>0</v>
      </c>
      <c r="M2008" s="34">
        <f>IFERROR(VLOOKUP($H2008,'Gen F Exp'!$A:$E,16,FALSE),0)</f>
        <v>0</v>
      </c>
      <c r="N2008" s="42">
        <f>IFERROR(VLOOKUP($H2008,'Gen F Exp'!$A:$E,17,FALSE),0)</f>
        <v>0</v>
      </c>
      <c r="O2008" s="34">
        <f>IFERROR(VLOOKUP($H2008,'Water F Rev'!$A:$L,15,FALSE),0)</f>
        <v>0</v>
      </c>
      <c r="P2008" s="34">
        <f>IFERROR(VLOOKUP($H2008,'Water F Rev'!$A:$L,16,FALSE),0)</f>
        <v>0</v>
      </c>
      <c r="Q2008" s="42">
        <f>IFERROR(VLOOKUP($H2008,'Water F Rev'!$A:$L,17,FALSE),0)</f>
        <v>0</v>
      </c>
      <c r="R2008" s="34">
        <f>IFERROR(VLOOKUP($H2008,'Water F Exp'!$A:$K,15,FALSE),0)</f>
        <v>0</v>
      </c>
      <c r="S2008" s="34">
        <f>IFERROR(VLOOKUP($H2008,'Water F Exp'!$A:$K,16,FALSE),0)</f>
        <v>0</v>
      </c>
      <c r="T2008" s="42">
        <f>IFERROR(VLOOKUP($H2008,'Water F Exp'!$A:$K,17,FALSE),0)</f>
        <v>0</v>
      </c>
      <c r="U2008" s="34">
        <f ca="1">IFERROR(VLOOKUP($H2008,'Sewer F Rev'!$A:$E,15,FALSE),0)</f>
        <v>0</v>
      </c>
      <c r="V2008" s="34">
        <f ca="1">IFERROR(VLOOKUP($H2008,'Sewer F Rev'!$A:$E,16,FALSE),0)</f>
        <v>0</v>
      </c>
      <c r="W2008" s="42">
        <f ca="1">IFERROR(VLOOKUP($H2008,'Sewer F Rev'!$A:$E,17,FALSE),0)</f>
        <v>0</v>
      </c>
      <c r="X2008" s="34">
        <f>IFERROR(VLOOKUP($H2008,'Sewer F Exp'!$A:$B,15,FALSE),0)</f>
        <v>0</v>
      </c>
      <c r="Y2008" s="34">
        <f>IFERROR(VLOOKUP($H2008,'Sewer F Exp'!$A:$B,16,FALSE),0)</f>
        <v>0</v>
      </c>
      <c r="Z2008" s="42">
        <f>IFERROR(VLOOKUP($H2008,'Sewer F Exp'!$A:$B,17,FALSE),0)</f>
        <v>0</v>
      </c>
      <c r="AA2008" s="34">
        <f>IFERROR(VLOOKUP($H2008,'Refuse F Rev'!$A:$E,15,FALSE),0)</f>
        <v>0</v>
      </c>
      <c r="AB2008" s="34">
        <f>IFERROR(VLOOKUP($H2008,'Refuse F Rev'!$A:$E,16,FALSE),0)</f>
        <v>0</v>
      </c>
      <c r="AC2008" s="42">
        <f>IFERROR(VLOOKUP($H2008,'Refuse F Rev'!$A:$E,17,FALSE),0)</f>
        <v>0</v>
      </c>
      <c r="AD2008" s="34">
        <f>IFERROR(VLOOKUP($H2008,'Refuse F Exp'!$A:$E,15,FALSE),0)</f>
        <v>0</v>
      </c>
      <c r="AE2008" s="34">
        <f>IFERROR(VLOOKUP($H2008,'Refuse F Exp'!$A:$E,16,FALSE),0)</f>
        <v>0</v>
      </c>
      <c r="AF2008" s="42">
        <f>IFERROR(VLOOKUP($H2008,'Refuse F Exp'!$A:$E,17,FALSE),0)</f>
        <v>0</v>
      </c>
      <c r="AG2008" s="34">
        <f>IFERROR(VLOOKUP($H2008,#REF!,10,FALSE),0)</f>
        <v>0</v>
      </c>
      <c r="AH2008" s="34">
        <f>IFERROR(VLOOKUP($H2008,#REF!,11,FALSE),0)</f>
        <v>0</v>
      </c>
      <c r="AI2008" s="42">
        <f>IFERROR(VLOOKUP($H2008,#REF!,12,FALSE),0)</f>
        <v>0</v>
      </c>
      <c r="AJ2008" s="34">
        <f>IFERROR(VLOOKUP($H2008,#REF!,10,FALSE),0)</f>
        <v>0</v>
      </c>
      <c r="AK2008" s="34">
        <f>IFERROR(VLOOKUP($H2008,#REF!,11,FALSE),0)</f>
        <v>0</v>
      </c>
      <c r="AL2008" s="42">
        <f>IFERROR(VLOOKUP($H2008,#REF!,12,FALSE),0)</f>
        <v>0</v>
      </c>
      <c r="AM2008" s="34">
        <f>IFERROR(VLOOKUP($H2008,#REF!,10,FALSE),0)</f>
        <v>0</v>
      </c>
      <c r="AN2008" s="34">
        <f>IFERROR(VLOOKUP($H2008,#REF!,11,FALSE),0)</f>
        <v>0</v>
      </c>
      <c r="AO2008" s="42">
        <f>IFERROR(VLOOKUP($H2008,#REF!,12,FALSE),0)</f>
        <v>0</v>
      </c>
      <c r="AP2008" s="34">
        <f>IFERROR(VLOOKUP($H2008,#REF!,10,FALSE),0)</f>
        <v>0</v>
      </c>
      <c r="AQ2008" s="34">
        <f>IFERROR(VLOOKUP($H2008,#REF!,11,FALSE),0)</f>
        <v>0</v>
      </c>
      <c r="AR2008" s="42">
        <f>IFERROR(VLOOKUP($H2008,#REF!,12,FALSE),0)</f>
        <v>0</v>
      </c>
      <c r="AS2008" s="34">
        <f>IFERROR(VLOOKUP($H2008,#REF!,13,FALSE),0)</f>
        <v>0</v>
      </c>
      <c r="AT2008" s="34">
        <f>IFERROR(VLOOKUP($H2008,#REF!,14,FALSE),0)</f>
        <v>0</v>
      </c>
      <c r="AU2008" s="42">
        <f>IFERROR(VLOOKUP($H2008,#REF!,15,FALSE),0)</f>
        <v>0</v>
      </c>
      <c r="AV2008" s="34">
        <f>IFERROR(VLOOKUP($H2008,#REF!,15,FALSE),0)</f>
        <v>0</v>
      </c>
      <c r="AW2008" s="34">
        <f>IFERROR(VLOOKUP($H2008,#REF!,16,FALSE),0)</f>
        <v>0</v>
      </c>
      <c r="AX2008" s="42">
        <f>IFERROR(VLOOKUP($H2008,#REF!,17,FALSE),0)</f>
        <v>0</v>
      </c>
    </row>
    <row r="2009" spans="1:50" x14ac:dyDescent="0.3">
      <c r="A2009" s="33" t="str">
        <f t="shared" si="124"/>
        <v>0</v>
      </c>
      <c r="B2009" s="33">
        <f>+'R&amp;E EXPORT'!B1808</f>
        <v>0</v>
      </c>
      <c r="C2009" t="str">
        <f>IFERROR(VLOOKUP(A2009,'MCSJ Export'!A:C,3,FALSE),"")</f>
        <v/>
      </c>
      <c r="D2009" s="37">
        <f t="shared" ca="1" si="125"/>
        <v>0</v>
      </c>
      <c r="E2009" s="37">
        <f t="shared" ca="1" si="126"/>
        <v>0</v>
      </c>
      <c r="F2009" s="37">
        <f t="shared" ca="1" si="127"/>
        <v>0</v>
      </c>
      <c r="G2009" s="37"/>
      <c r="H2009" s="33">
        <f>+'R&amp;E EXPORT'!A1808</f>
        <v>0</v>
      </c>
      <c r="I2009" s="34">
        <f>IFERROR(VLOOKUP($H2009,'Gen F Rev'!$A:$M,15,FALSE),0)</f>
        <v>0</v>
      </c>
      <c r="J2009" s="34">
        <f>IFERROR(VLOOKUP($H2009,'Gen F Rev'!$A:$M,16,FALSE),0)</f>
        <v>0</v>
      </c>
      <c r="K2009" s="42">
        <f>IFERROR(VLOOKUP($H2009,'Gen F Rev'!$A:$M,17,FALSE),0)</f>
        <v>0</v>
      </c>
      <c r="L2009" s="34">
        <f>IFERROR(VLOOKUP($H2009,'Gen F Exp'!$A:$E,15,FALSE),0)</f>
        <v>0</v>
      </c>
      <c r="M2009" s="34">
        <f>IFERROR(VLOOKUP($H2009,'Gen F Exp'!$A:$E,16,FALSE),0)</f>
        <v>0</v>
      </c>
      <c r="N2009" s="42">
        <f>IFERROR(VLOOKUP($H2009,'Gen F Exp'!$A:$E,17,FALSE),0)</f>
        <v>0</v>
      </c>
      <c r="O2009" s="34">
        <f>IFERROR(VLOOKUP($H2009,'Water F Rev'!$A:$L,15,FALSE),0)</f>
        <v>0</v>
      </c>
      <c r="P2009" s="34">
        <f>IFERROR(VLOOKUP($H2009,'Water F Rev'!$A:$L,16,FALSE),0)</f>
        <v>0</v>
      </c>
      <c r="Q2009" s="42">
        <f>IFERROR(VLOOKUP($H2009,'Water F Rev'!$A:$L,17,FALSE),0)</f>
        <v>0</v>
      </c>
      <c r="R2009" s="34">
        <f>IFERROR(VLOOKUP($H2009,'Water F Exp'!$A:$K,15,FALSE),0)</f>
        <v>0</v>
      </c>
      <c r="S2009" s="34">
        <f>IFERROR(VLOOKUP($H2009,'Water F Exp'!$A:$K,16,FALSE),0)</f>
        <v>0</v>
      </c>
      <c r="T2009" s="42">
        <f>IFERROR(VLOOKUP($H2009,'Water F Exp'!$A:$K,17,FALSE),0)</f>
        <v>0</v>
      </c>
      <c r="U2009" s="34">
        <f ca="1">IFERROR(VLOOKUP($H2009,'Sewer F Rev'!$A:$E,15,FALSE),0)</f>
        <v>0</v>
      </c>
      <c r="V2009" s="34">
        <f ca="1">IFERROR(VLOOKUP($H2009,'Sewer F Rev'!$A:$E,16,FALSE),0)</f>
        <v>0</v>
      </c>
      <c r="W2009" s="42">
        <f ca="1">IFERROR(VLOOKUP($H2009,'Sewer F Rev'!$A:$E,17,FALSE),0)</f>
        <v>0</v>
      </c>
      <c r="X2009" s="34">
        <f>IFERROR(VLOOKUP($H2009,'Sewer F Exp'!$A:$B,15,FALSE),0)</f>
        <v>0</v>
      </c>
      <c r="Y2009" s="34">
        <f>IFERROR(VLOOKUP($H2009,'Sewer F Exp'!$A:$B,16,FALSE),0)</f>
        <v>0</v>
      </c>
      <c r="Z2009" s="42">
        <f>IFERROR(VLOOKUP($H2009,'Sewer F Exp'!$A:$B,17,FALSE),0)</f>
        <v>0</v>
      </c>
      <c r="AA2009" s="34">
        <f>IFERROR(VLOOKUP($H2009,'Refuse F Rev'!$A:$E,15,FALSE),0)</f>
        <v>0</v>
      </c>
      <c r="AB2009" s="34">
        <f>IFERROR(VLOOKUP($H2009,'Refuse F Rev'!$A:$E,16,FALSE),0)</f>
        <v>0</v>
      </c>
      <c r="AC2009" s="42">
        <f>IFERROR(VLOOKUP($H2009,'Refuse F Rev'!$A:$E,17,FALSE),0)</f>
        <v>0</v>
      </c>
      <c r="AD2009" s="34">
        <f>IFERROR(VLOOKUP($H2009,'Refuse F Exp'!$A:$E,15,FALSE),0)</f>
        <v>0</v>
      </c>
      <c r="AE2009" s="34">
        <f>IFERROR(VLOOKUP($H2009,'Refuse F Exp'!$A:$E,16,FALSE),0)</f>
        <v>0</v>
      </c>
      <c r="AF2009" s="42">
        <f>IFERROR(VLOOKUP($H2009,'Refuse F Exp'!$A:$E,17,FALSE),0)</f>
        <v>0</v>
      </c>
      <c r="AG2009" s="34">
        <f>IFERROR(VLOOKUP($H2009,#REF!,10,FALSE),0)</f>
        <v>0</v>
      </c>
      <c r="AH2009" s="34">
        <f>IFERROR(VLOOKUP($H2009,#REF!,11,FALSE),0)</f>
        <v>0</v>
      </c>
      <c r="AI2009" s="42">
        <f>IFERROR(VLOOKUP($H2009,#REF!,12,FALSE),0)</f>
        <v>0</v>
      </c>
      <c r="AJ2009" s="34">
        <f>IFERROR(VLOOKUP($H2009,#REF!,10,FALSE),0)</f>
        <v>0</v>
      </c>
      <c r="AK2009" s="34">
        <f>IFERROR(VLOOKUP($H2009,#REF!,11,FALSE),0)</f>
        <v>0</v>
      </c>
      <c r="AL2009" s="42">
        <f>IFERROR(VLOOKUP($H2009,#REF!,12,FALSE),0)</f>
        <v>0</v>
      </c>
      <c r="AM2009" s="34">
        <f>IFERROR(VLOOKUP($H2009,#REF!,10,FALSE),0)</f>
        <v>0</v>
      </c>
      <c r="AN2009" s="34">
        <f>IFERROR(VLOOKUP($H2009,#REF!,11,FALSE),0)</f>
        <v>0</v>
      </c>
      <c r="AO2009" s="42">
        <f>IFERROR(VLOOKUP($H2009,#REF!,12,FALSE),0)</f>
        <v>0</v>
      </c>
      <c r="AP2009" s="34">
        <f>IFERROR(VLOOKUP($H2009,#REF!,10,FALSE),0)</f>
        <v>0</v>
      </c>
      <c r="AQ2009" s="34">
        <f>IFERROR(VLOOKUP($H2009,#REF!,11,FALSE),0)</f>
        <v>0</v>
      </c>
      <c r="AR2009" s="42">
        <f>IFERROR(VLOOKUP($H2009,#REF!,12,FALSE),0)</f>
        <v>0</v>
      </c>
      <c r="AS2009" s="34">
        <f>IFERROR(VLOOKUP($H2009,#REF!,13,FALSE),0)</f>
        <v>0</v>
      </c>
      <c r="AT2009" s="34">
        <f>IFERROR(VLOOKUP($H2009,#REF!,14,FALSE),0)</f>
        <v>0</v>
      </c>
      <c r="AU2009" s="42">
        <f>IFERROR(VLOOKUP($H2009,#REF!,15,FALSE),0)</f>
        <v>0</v>
      </c>
      <c r="AV2009" s="34">
        <f>IFERROR(VLOOKUP($H2009,#REF!,15,FALSE),0)</f>
        <v>0</v>
      </c>
      <c r="AW2009" s="34">
        <f>IFERROR(VLOOKUP($H2009,#REF!,16,FALSE),0)</f>
        <v>0</v>
      </c>
      <c r="AX2009" s="42">
        <f>IFERROR(VLOOKUP($H2009,#REF!,17,FALSE),0)</f>
        <v>0</v>
      </c>
    </row>
    <row r="2010" spans="1:50" x14ac:dyDescent="0.3">
      <c r="A2010" s="33" t="str">
        <f t="shared" si="124"/>
        <v>0</v>
      </c>
      <c r="B2010" s="33">
        <f>+'R&amp;E EXPORT'!B1809</f>
        <v>0</v>
      </c>
      <c r="C2010" t="str">
        <f>IFERROR(VLOOKUP(A2010,'MCSJ Export'!A:C,3,FALSE),"")</f>
        <v/>
      </c>
      <c r="D2010" s="37">
        <f t="shared" ca="1" si="125"/>
        <v>0</v>
      </c>
      <c r="E2010" s="37">
        <f t="shared" ca="1" si="126"/>
        <v>0</v>
      </c>
      <c r="F2010" s="37">
        <f t="shared" ca="1" si="127"/>
        <v>0</v>
      </c>
      <c r="G2010" s="37"/>
      <c r="H2010" s="33">
        <f>+'R&amp;E EXPORT'!A1809</f>
        <v>0</v>
      </c>
      <c r="I2010" s="34">
        <f>IFERROR(VLOOKUP($H2010,'Gen F Rev'!$A:$M,15,FALSE),0)</f>
        <v>0</v>
      </c>
      <c r="J2010" s="34">
        <f>IFERROR(VLOOKUP($H2010,'Gen F Rev'!$A:$M,16,FALSE),0)</f>
        <v>0</v>
      </c>
      <c r="K2010" s="42">
        <f>IFERROR(VLOOKUP($H2010,'Gen F Rev'!$A:$M,17,FALSE),0)</f>
        <v>0</v>
      </c>
      <c r="L2010" s="34">
        <f>IFERROR(VLOOKUP($H2010,'Gen F Exp'!$A:$E,15,FALSE),0)</f>
        <v>0</v>
      </c>
      <c r="M2010" s="34">
        <f>IFERROR(VLOOKUP($H2010,'Gen F Exp'!$A:$E,16,FALSE),0)</f>
        <v>0</v>
      </c>
      <c r="N2010" s="42">
        <f>IFERROR(VLOOKUP($H2010,'Gen F Exp'!$A:$E,17,FALSE),0)</f>
        <v>0</v>
      </c>
      <c r="O2010" s="34">
        <f>IFERROR(VLOOKUP($H2010,'Water F Rev'!$A:$L,15,FALSE),0)</f>
        <v>0</v>
      </c>
      <c r="P2010" s="34">
        <f>IFERROR(VLOOKUP($H2010,'Water F Rev'!$A:$L,16,FALSE),0)</f>
        <v>0</v>
      </c>
      <c r="Q2010" s="42">
        <f>IFERROR(VLOOKUP($H2010,'Water F Rev'!$A:$L,17,FALSE),0)</f>
        <v>0</v>
      </c>
      <c r="R2010" s="34">
        <f>IFERROR(VLOOKUP($H2010,'Water F Exp'!$A:$K,15,FALSE),0)</f>
        <v>0</v>
      </c>
      <c r="S2010" s="34">
        <f>IFERROR(VLOOKUP($H2010,'Water F Exp'!$A:$K,16,FALSE),0)</f>
        <v>0</v>
      </c>
      <c r="T2010" s="42">
        <f>IFERROR(VLOOKUP($H2010,'Water F Exp'!$A:$K,17,FALSE),0)</f>
        <v>0</v>
      </c>
      <c r="U2010" s="34">
        <f ca="1">IFERROR(VLOOKUP($H2010,'Sewer F Rev'!$A:$E,15,FALSE),0)</f>
        <v>0</v>
      </c>
      <c r="V2010" s="34">
        <f ca="1">IFERROR(VLOOKUP($H2010,'Sewer F Rev'!$A:$E,16,FALSE),0)</f>
        <v>0</v>
      </c>
      <c r="W2010" s="42">
        <f ca="1">IFERROR(VLOOKUP($H2010,'Sewer F Rev'!$A:$E,17,FALSE),0)</f>
        <v>0</v>
      </c>
      <c r="X2010" s="34">
        <f>IFERROR(VLOOKUP($H2010,'Sewer F Exp'!$A:$B,15,FALSE),0)</f>
        <v>0</v>
      </c>
      <c r="Y2010" s="34">
        <f>IFERROR(VLOOKUP($H2010,'Sewer F Exp'!$A:$B,16,FALSE),0)</f>
        <v>0</v>
      </c>
      <c r="Z2010" s="42">
        <f>IFERROR(VLOOKUP($H2010,'Sewer F Exp'!$A:$B,17,FALSE),0)</f>
        <v>0</v>
      </c>
      <c r="AA2010" s="34">
        <f>IFERROR(VLOOKUP($H2010,'Refuse F Rev'!$A:$E,15,FALSE),0)</f>
        <v>0</v>
      </c>
      <c r="AB2010" s="34">
        <f>IFERROR(VLOOKUP($H2010,'Refuse F Rev'!$A:$E,16,FALSE),0)</f>
        <v>0</v>
      </c>
      <c r="AC2010" s="42">
        <f>IFERROR(VLOOKUP($H2010,'Refuse F Rev'!$A:$E,17,FALSE),0)</f>
        <v>0</v>
      </c>
      <c r="AD2010" s="34">
        <f>IFERROR(VLOOKUP($H2010,'Refuse F Exp'!$A:$E,15,FALSE),0)</f>
        <v>0</v>
      </c>
      <c r="AE2010" s="34">
        <f>IFERROR(VLOOKUP($H2010,'Refuse F Exp'!$A:$E,16,FALSE),0)</f>
        <v>0</v>
      </c>
      <c r="AF2010" s="42">
        <f>IFERROR(VLOOKUP($H2010,'Refuse F Exp'!$A:$E,17,FALSE),0)</f>
        <v>0</v>
      </c>
      <c r="AG2010" s="34">
        <f>IFERROR(VLOOKUP($H2010,#REF!,10,FALSE),0)</f>
        <v>0</v>
      </c>
      <c r="AH2010" s="34">
        <f>IFERROR(VLOOKUP($H2010,#REF!,11,FALSE),0)</f>
        <v>0</v>
      </c>
      <c r="AI2010" s="42">
        <f>IFERROR(VLOOKUP($H2010,#REF!,12,FALSE),0)</f>
        <v>0</v>
      </c>
      <c r="AJ2010" s="34">
        <f>IFERROR(VLOOKUP($H2010,#REF!,10,FALSE),0)</f>
        <v>0</v>
      </c>
      <c r="AK2010" s="34">
        <f>IFERROR(VLOOKUP($H2010,#REF!,11,FALSE),0)</f>
        <v>0</v>
      </c>
      <c r="AL2010" s="42">
        <f>IFERROR(VLOOKUP($H2010,#REF!,12,FALSE),0)</f>
        <v>0</v>
      </c>
      <c r="AM2010" s="34">
        <f>IFERROR(VLOOKUP($H2010,#REF!,10,FALSE),0)</f>
        <v>0</v>
      </c>
      <c r="AN2010" s="34">
        <f>IFERROR(VLOOKUP($H2010,#REF!,11,FALSE),0)</f>
        <v>0</v>
      </c>
      <c r="AO2010" s="42">
        <f>IFERROR(VLOOKUP($H2010,#REF!,12,FALSE),0)</f>
        <v>0</v>
      </c>
      <c r="AP2010" s="34">
        <f>IFERROR(VLOOKUP($H2010,#REF!,10,FALSE),0)</f>
        <v>0</v>
      </c>
      <c r="AQ2010" s="34">
        <f>IFERROR(VLOOKUP($H2010,#REF!,11,FALSE),0)</f>
        <v>0</v>
      </c>
      <c r="AR2010" s="42">
        <f>IFERROR(VLOOKUP($H2010,#REF!,12,FALSE),0)</f>
        <v>0</v>
      </c>
      <c r="AS2010" s="34">
        <f>IFERROR(VLOOKUP($H2010,#REF!,13,FALSE),0)</f>
        <v>0</v>
      </c>
      <c r="AT2010" s="34">
        <f>IFERROR(VLOOKUP($H2010,#REF!,14,FALSE),0)</f>
        <v>0</v>
      </c>
      <c r="AU2010" s="42">
        <f>IFERROR(VLOOKUP($H2010,#REF!,15,FALSE),0)</f>
        <v>0</v>
      </c>
      <c r="AV2010" s="34">
        <f>IFERROR(VLOOKUP($H2010,#REF!,15,FALSE),0)</f>
        <v>0</v>
      </c>
      <c r="AW2010" s="34">
        <f>IFERROR(VLOOKUP($H2010,#REF!,16,FALSE),0)</f>
        <v>0</v>
      </c>
      <c r="AX2010" s="42">
        <f>IFERROR(VLOOKUP($H2010,#REF!,17,FALSE),0)</f>
        <v>0</v>
      </c>
    </row>
    <row r="2011" spans="1:50" x14ac:dyDescent="0.3">
      <c r="A2011" s="33" t="str">
        <f t="shared" si="124"/>
        <v>0</v>
      </c>
      <c r="B2011" s="33">
        <f>+'R&amp;E EXPORT'!B1810</f>
        <v>0</v>
      </c>
      <c r="C2011" t="str">
        <f>IFERROR(VLOOKUP(A2011,'MCSJ Export'!A:C,3,FALSE),"")</f>
        <v/>
      </c>
      <c r="D2011" s="37">
        <f t="shared" ca="1" si="125"/>
        <v>0</v>
      </c>
      <c r="E2011" s="37">
        <f t="shared" ca="1" si="126"/>
        <v>0</v>
      </c>
      <c r="F2011" s="37">
        <f t="shared" ca="1" si="127"/>
        <v>0</v>
      </c>
      <c r="G2011" s="37"/>
      <c r="H2011" s="33">
        <f>+'R&amp;E EXPORT'!A1810</f>
        <v>0</v>
      </c>
      <c r="I2011" s="34">
        <f>IFERROR(VLOOKUP($H2011,'Gen F Rev'!$A:$M,15,FALSE),0)</f>
        <v>0</v>
      </c>
      <c r="J2011" s="34">
        <f>IFERROR(VLOOKUP($H2011,'Gen F Rev'!$A:$M,16,FALSE),0)</f>
        <v>0</v>
      </c>
      <c r="K2011" s="42">
        <f>IFERROR(VLOOKUP($H2011,'Gen F Rev'!$A:$M,17,FALSE),0)</f>
        <v>0</v>
      </c>
      <c r="L2011" s="34">
        <f>IFERROR(VLOOKUP($H2011,'Gen F Exp'!$A:$E,15,FALSE),0)</f>
        <v>0</v>
      </c>
      <c r="M2011" s="34">
        <f>IFERROR(VLOOKUP($H2011,'Gen F Exp'!$A:$E,16,FALSE),0)</f>
        <v>0</v>
      </c>
      <c r="N2011" s="42">
        <f>IFERROR(VLOOKUP($H2011,'Gen F Exp'!$A:$E,17,FALSE),0)</f>
        <v>0</v>
      </c>
      <c r="O2011" s="34">
        <f>IFERROR(VLOOKUP($H2011,'Water F Rev'!$A:$L,15,FALSE),0)</f>
        <v>0</v>
      </c>
      <c r="P2011" s="34">
        <f>IFERROR(VLOOKUP($H2011,'Water F Rev'!$A:$L,16,FALSE),0)</f>
        <v>0</v>
      </c>
      <c r="Q2011" s="42">
        <f>IFERROR(VLOOKUP($H2011,'Water F Rev'!$A:$L,17,FALSE),0)</f>
        <v>0</v>
      </c>
      <c r="R2011" s="34">
        <f>IFERROR(VLOOKUP($H2011,'Water F Exp'!$A:$K,15,FALSE),0)</f>
        <v>0</v>
      </c>
      <c r="S2011" s="34">
        <f>IFERROR(VLOOKUP($H2011,'Water F Exp'!$A:$K,16,FALSE),0)</f>
        <v>0</v>
      </c>
      <c r="T2011" s="42">
        <f>IFERROR(VLOOKUP($H2011,'Water F Exp'!$A:$K,17,FALSE),0)</f>
        <v>0</v>
      </c>
      <c r="U2011" s="34">
        <f ca="1">IFERROR(VLOOKUP($H2011,'Sewer F Rev'!$A:$E,15,FALSE),0)</f>
        <v>0</v>
      </c>
      <c r="V2011" s="34">
        <f ca="1">IFERROR(VLOOKUP($H2011,'Sewer F Rev'!$A:$E,16,FALSE),0)</f>
        <v>0</v>
      </c>
      <c r="W2011" s="42">
        <f ca="1">IFERROR(VLOOKUP($H2011,'Sewer F Rev'!$A:$E,17,FALSE),0)</f>
        <v>0</v>
      </c>
      <c r="X2011" s="34">
        <f>IFERROR(VLOOKUP($H2011,'Sewer F Exp'!$A:$B,15,FALSE),0)</f>
        <v>0</v>
      </c>
      <c r="Y2011" s="34">
        <f>IFERROR(VLOOKUP($H2011,'Sewer F Exp'!$A:$B,16,FALSE),0)</f>
        <v>0</v>
      </c>
      <c r="Z2011" s="42">
        <f>IFERROR(VLOOKUP($H2011,'Sewer F Exp'!$A:$B,17,FALSE),0)</f>
        <v>0</v>
      </c>
      <c r="AA2011" s="34">
        <f>IFERROR(VLOOKUP($H2011,'Refuse F Rev'!$A:$E,15,FALSE),0)</f>
        <v>0</v>
      </c>
      <c r="AB2011" s="34">
        <f>IFERROR(VLOOKUP($H2011,'Refuse F Rev'!$A:$E,16,FALSE),0)</f>
        <v>0</v>
      </c>
      <c r="AC2011" s="42">
        <f>IFERROR(VLOOKUP($H2011,'Refuse F Rev'!$A:$E,17,FALSE),0)</f>
        <v>0</v>
      </c>
      <c r="AD2011" s="34">
        <f>IFERROR(VLOOKUP($H2011,'Refuse F Exp'!$A:$E,15,FALSE),0)</f>
        <v>0</v>
      </c>
      <c r="AE2011" s="34">
        <f>IFERROR(VLOOKUP($H2011,'Refuse F Exp'!$A:$E,16,FALSE),0)</f>
        <v>0</v>
      </c>
      <c r="AF2011" s="42">
        <f>IFERROR(VLOOKUP($H2011,'Refuse F Exp'!$A:$E,17,FALSE),0)</f>
        <v>0</v>
      </c>
      <c r="AG2011" s="34">
        <f>IFERROR(VLOOKUP($H2011,#REF!,10,FALSE),0)</f>
        <v>0</v>
      </c>
      <c r="AH2011" s="34">
        <f>IFERROR(VLOOKUP($H2011,#REF!,11,FALSE),0)</f>
        <v>0</v>
      </c>
      <c r="AI2011" s="42">
        <f>IFERROR(VLOOKUP($H2011,#REF!,12,FALSE),0)</f>
        <v>0</v>
      </c>
      <c r="AJ2011" s="34">
        <f>IFERROR(VLOOKUP($H2011,#REF!,10,FALSE),0)</f>
        <v>0</v>
      </c>
      <c r="AK2011" s="34">
        <f>IFERROR(VLOOKUP($H2011,#REF!,11,FALSE),0)</f>
        <v>0</v>
      </c>
      <c r="AL2011" s="42">
        <f>IFERROR(VLOOKUP($H2011,#REF!,12,FALSE),0)</f>
        <v>0</v>
      </c>
      <c r="AM2011" s="34">
        <f>IFERROR(VLOOKUP($H2011,#REF!,10,FALSE),0)</f>
        <v>0</v>
      </c>
      <c r="AN2011" s="34">
        <f>IFERROR(VLOOKUP($H2011,#REF!,11,FALSE),0)</f>
        <v>0</v>
      </c>
      <c r="AO2011" s="42">
        <f>IFERROR(VLOOKUP($H2011,#REF!,12,FALSE),0)</f>
        <v>0</v>
      </c>
      <c r="AP2011" s="34">
        <f>IFERROR(VLOOKUP($H2011,#REF!,10,FALSE),0)</f>
        <v>0</v>
      </c>
      <c r="AQ2011" s="34">
        <f>IFERROR(VLOOKUP($H2011,#REF!,11,FALSE),0)</f>
        <v>0</v>
      </c>
      <c r="AR2011" s="42">
        <f>IFERROR(VLOOKUP($H2011,#REF!,12,FALSE),0)</f>
        <v>0</v>
      </c>
      <c r="AS2011" s="34">
        <f>IFERROR(VLOOKUP($H2011,#REF!,13,FALSE),0)</f>
        <v>0</v>
      </c>
      <c r="AT2011" s="34">
        <f>IFERROR(VLOOKUP($H2011,#REF!,14,FALSE),0)</f>
        <v>0</v>
      </c>
      <c r="AU2011" s="42">
        <f>IFERROR(VLOOKUP($H2011,#REF!,15,FALSE),0)</f>
        <v>0</v>
      </c>
      <c r="AV2011" s="34">
        <f>IFERROR(VLOOKUP($H2011,#REF!,15,FALSE),0)</f>
        <v>0</v>
      </c>
      <c r="AW2011" s="34">
        <f>IFERROR(VLOOKUP($H2011,#REF!,16,FALSE),0)</f>
        <v>0</v>
      </c>
      <c r="AX2011" s="42">
        <f>IFERROR(VLOOKUP($H2011,#REF!,17,FALSE),0)</f>
        <v>0</v>
      </c>
    </row>
    <row r="2012" spans="1:50" x14ac:dyDescent="0.3">
      <c r="A2012" s="33" t="str">
        <f t="shared" si="124"/>
        <v>0</v>
      </c>
      <c r="B2012" s="33">
        <f>+'R&amp;E EXPORT'!B1811</f>
        <v>0</v>
      </c>
      <c r="C2012" t="str">
        <f>IFERROR(VLOOKUP(A2012,'MCSJ Export'!A:C,3,FALSE),"")</f>
        <v/>
      </c>
      <c r="D2012" s="37">
        <f t="shared" ca="1" si="125"/>
        <v>0</v>
      </c>
      <c r="E2012" s="37">
        <f t="shared" ca="1" si="126"/>
        <v>0</v>
      </c>
      <c r="F2012" s="37">
        <f t="shared" ca="1" si="127"/>
        <v>0</v>
      </c>
      <c r="G2012" s="37"/>
      <c r="H2012" s="33">
        <f>+'R&amp;E EXPORT'!A1811</f>
        <v>0</v>
      </c>
      <c r="I2012" s="34">
        <f>IFERROR(VLOOKUP($H2012,'Gen F Rev'!$A:$M,15,FALSE),0)</f>
        <v>0</v>
      </c>
      <c r="J2012" s="34">
        <f>IFERROR(VLOOKUP($H2012,'Gen F Rev'!$A:$M,16,FALSE),0)</f>
        <v>0</v>
      </c>
      <c r="K2012" s="42">
        <f>IFERROR(VLOOKUP($H2012,'Gen F Rev'!$A:$M,17,FALSE),0)</f>
        <v>0</v>
      </c>
      <c r="L2012" s="34">
        <f>IFERROR(VLOOKUP($H2012,'Gen F Exp'!$A:$E,15,FALSE),0)</f>
        <v>0</v>
      </c>
      <c r="M2012" s="34">
        <f>IFERROR(VLOOKUP($H2012,'Gen F Exp'!$A:$E,16,FALSE),0)</f>
        <v>0</v>
      </c>
      <c r="N2012" s="42">
        <f>IFERROR(VLOOKUP($H2012,'Gen F Exp'!$A:$E,17,FALSE),0)</f>
        <v>0</v>
      </c>
      <c r="O2012" s="34">
        <f>IFERROR(VLOOKUP($H2012,'Water F Rev'!$A:$L,15,FALSE),0)</f>
        <v>0</v>
      </c>
      <c r="P2012" s="34">
        <f>IFERROR(VLOOKUP($H2012,'Water F Rev'!$A:$L,16,FALSE),0)</f>
        <v>0</v>
      </c>
      <c r="Q2012" s="42">
        <f>IFERROR(VLOOKUP($H2012,'Water F Rev'!$A:$L,17,FALSE),0)</f>
        <v>0</v>
      </c>
      <c r="R2012" s="34">
        <f>IFERROR(VLOOKUP($H2012,'Water F Exp'!$A:$K,15,FALSE),0)</f>
        <v>0</v>
      </c>
      <c r="S2012" s="34">
        <f>IFERROR(VLOOKUP($H2012,'Water F Exp'!$A:$K,16,FALSE),0)</f>
        <v>0</v>
      </c>
      <c r="T2012" s="42">
        <f>IFERROR(VLOOKUP($H2012,'Water F Exp'!$A:$K,17,FALSE),0)</f>
        <v>0</v>
      </c>
      <c r="U2012" s="34">
        <f ca="1">IFERROR(VLOOKUP($H2012,'Sewer F Rev'!$A:$E,15,FALSE),0)</f>
        <v>0</v>
      </c>
      <c r="V2012" s="34">
        <f ca="1">IFERROR(VLOOKUP($H2012,'Sewer F Rev'!$A:$E,16,FALSE),0)</f>
        <v>0</v>
      </c>
      <c r="W2012" s="42">
        <f ca="1">IFERROR(VLOOKUP($H2012,'Sewer F Rev'!$A:$E,17,FALSE),0)</f>
        <v>0</v>
      </c>
      <c r="X2012" s="34">
        <f>IFERROR(VLOOKUP($H2012,'Sewer F Exp'!$A:$B,15,FALSE),0)</f>
        <v>0</v>
      </c>
      <c r="Y2012" s="34">
        <f>IFERROR(VLOOKUP($H2012,'Sewer F Exp'!$A:$B,16,FALSE),0)</f>
        <v>0</v>
      </c>
      <c r="Z2012" s="42">
        <f>IFERROR(VLOOKUP($H2012,'Sewer F Exp'!$A:$B,17,FALSE),0)</f>
        <v>0</v>
      </c>
      <c r="AA2012" s="34">
        <f>IFERROR(VLOOKUP($H2012,'Refuse F Rev'!$A:$E,15,FALSE),0)</f>
        <v>0</v>
      </c>
      <c r="AB2012" s="34">
        <f>IFERROR(VLOOKUP($H2012,'Refuse F Rev'!$A:$E,16,FALSE),0)</f>
        <v>0</v>
      </c>
      <c r="AC2012" s="42">
        <f>IFERROR(VLOOKUP($H2012,'Refuse F Rev'!$A:$E,17,FALSE),0)</f>
        <v>0</v>
      </c>
      <c r="AD2012" s="34">
        <f>IFERROR(VLOOKUP($H2012,'Refuse F Exp'!$A:$E,15,FALSE),0)</f>
        <v>0</v>
      </c>
      <c r="AE2012" s="34">
        <f>IFERROR(VLOOKUP($H2012,'Refuse F Exp'!$A:$E,16,FALSE),0)</f>
        <v>0</v>
      </c>
      <c r="AF2012" s="42">
        <f>IFERROR(VLOOKUP($H2012,'Refuse F Exp'!$A:$E,17,FALSE),0)</f>
        <v>0</v>
      </c>
      <c r="AG2012" s="34">
        <f>IFERROR(VLOOKUP($H2012,#REF!,10,FALSE),0)</f>
        <v>0</v>
      </c>
      <c r="AH2012" s="34">
        <f>IFERROR(VLOOKUP($H2012,#REF!,11,FALSE),0)</f>
        <v>0</v>
      </c>
      <c r="AI2012" s="42">
        <f>IFERROR(VLOOKUP($H2012,#REF!,12,FALSE),0)</f>
        <v>0</v>
      </c>
      <c r="AJ2012" s="34">
        <f>IFERROR(VLOOKUP($H2012,#REF!,10,FALSE),0)</f>
        <v>0</v>
      </c>
      <c r="AK2012" s="34">
        <f>IFERROR(VLOOKUP($H2012,#REF!,11,FALSE),0)</f>
        <v>0</v>
      </c>
      <c r="AL2012" s="42">
        <f>IFERROR(VLOOKUP($H2012,#REF!,12,FALSE),0)</f>
        <v>0</v>
      </c>
      <c r="AM2012" s="34">
        <f>IFERROR(VLOOKUP($H2012,#REF!,10,FALSE),0)</f>
        <v>0</v>
      </c>
      <c r="AN2012" s="34">
        <f>IFERROR(VLOOKUP($H2012,#REF!,11,FALSE),0)</f>
        <v>0</v>
      </c>
      <c r="AO2012" s="42">
        <f>IFERROR(VLOOKUP($H2012,#REF!,12,FALSE),0)</f>
        <v>0</v>
      </c>
      <c r="AP2012" s="34">
        <f>IFERROR(VLOOKUP($H2012,#REF!,10,FALSE),0)</f>
        <v>0</v>
      </c>
      <c r="AQ2012" s="34">
        <f>IFERROR(VLOOKUP($H2012,#REF!,11,FALSE),0)</f>
        <v>0</v>
      </c>
      <c r="AR2012" s="42">
        <f>IFERROR(VLOOKUP($H2012,#REF!,12,FALSE),0)</f>
        <v>0</v>
      </c>
      <c r="AS2012" s="34">
        <f>IFERROR(VLOOKUP($H2012,#REF!,13,FALSE),0)</f>
        <v>0</v>
      </c>
      <c r="AT2012" s="34">
        <f>IFERROR(VLOOKUP($H2012,#REF!,14,FALSE),0)</f>
        <v>0</v>
      </c>
      <c r="AU2012" s="42">
        <f>IFERROR(VLOOKUP($H2012,#REF!,15,FALSE),0)</f>
        <v>0</v>
      </c>
      <c r="AV2012" s="34">
        <f>IFERROR(VLOOKUP($H2012,#REF!,15,FALSE),0)</f>
        <v>0</v>
      </c>
      <c r="AW2012" s="34">
        <f>IFERROR(VLOOKUP($H2012,#REF!,16,FALSE),0)</f>
        <v>0</v>
      </c>
      <c r="AX2012" s="42">
        <f>IFERROR(VLOOKUP($H2012,#REF!,17,FALSE),0)</f>
        <v>0</v>
      </c>
    </row>
    <row r="2013" spans="1:50" x14ac:dyDescent="0.3">
      <c r="A2013" s="33" t="str">
        <f t="shared" si="124"/>
        <v>0</v>
      </c>
      <c r="B2013" s="33">
        <f>+'R&amp;E EXPORT'!B1812</f>
        <v>0</v>
      </c>
      <c r="C2013" t="str">
        <f>IFERROR(VLOOKUP(A2013,'MCSJ Export'!A:C,3,FALSE),"")</f>
        <v/>
      </c>
      <c r="D2013" s="37">
        <f t="shared" ca="1" si="125"/>
        <v>0</v>
      </c>
      <c r="E2013" s="37">
        <f t="shared" ca="1" si="126"/>
        <v>0</v>
      </c>
      <c r="F2013" s="37">
        <f t="shared" ca="1" si="127"/>
        <v>0</v>
      </c>
      <c r="G2013" s="37"/>
      <c r="H2013" s="33">
        <f>+'R&amp;E EXPORT'!A1812</f>
        <v>0</v>
      </c>
      <c r="I2013" s="34">
        <f>IFERROR(VLOOKUP($H2013,'Gen F Rev'!$A:$M,15,FALSE),0)</f>
        <v>0</v>
      </c>
      <c r="J2013" s="34">
        <f>IFERROR(VLOOKUP($H2013,'Gen F Rev'!$A:$M,16,FALSE),0)</f>
        <v>0</v>
      </c>
      <c r="K2013" s="42">
        <f>IFERROR(VLOOKUP($H2013,'Gen F Rev'!$A:$M,17,FALSE),0)</f>
        <v>0</v>
      </c>
      <c r="L2013" s="34">
        <f>IFERROR(VLOOKUP($H2013,'Gen F Exp'!$A:$E,15,FALSE),0)</f>
        <v>0</v>
      </c>
      <c r="M2013" s="34">
        <f>IFERROR(VLOOKUP($H2013,'Gen F Exp'!$A:$E,16,FALSE),0)</f>
        <v>0</v>
      </c>
      <c r="N2013" s="42">
        <f>IFERROR(VLOOKUP($H2013,'Gen F Exp'!$A:$E,17,FALSE),0)</f>
        <v>0</v>
      </c>
      <c r="O2013" s="34">
        <f>IFERROR(VLOOKUP($H2013,'Water F Rev'!$A:$L,15,FALSE),0)</f>
        <v>0</v>
      </c>
      <c r="P2013" s="34">
        <f>IFERROR(VLOOKUP($H2013,'Water F Rev'!$A:$L,16,FALSE),0)</f>
        <v>0</v>
      </c>
      <c r="Q2013" s="42">
        <f>IFERROR(VLOOKUP($H2013,'Water F Rev'!$A:$L,17,FALSE),0)</f>
        <v>0</v>
      </c>
      <c r="R2013" s="34">
        <f>IFERROR(VLOOKUP($H2013,'Water F Exp'!$A:$K,15,FALSE),0)</f>
        <v>0</v>
      </c>
      <c r="S2013" s="34">
        <f>IFERROR(VLOOKUP($H2013,'Water F Exp'!$A:$K,16,FALSE),0)</f>
        <v>0</v>
      </c>
      <c r="T2013" s="42">
        <f>IFERROR(VLOOKUP($H2013,'Water F Exp'!$A:$K,17,FALSE),0)</f>
        <v>0</v>
      </c>
      <c r="U2013" s="34">
        <f ca="1">IFERROR(VLOOKUP($H2013,'Sewer F Rev'!$A:$E,15,FALSE),0)</f>
        <v>0</v>
      </c>
      <c r="V2013" s="34">
        <f ca="1">IFERROR(VLOOKUP($H2013,'Sewer F Rev'!$A:$E,16,FALSE),0)</f>
        <v>0</v>
      </c>
      <c r="W2013" s="42">
        <f ca="1">IFERROR(VLOOKUP($H2013,'Sewer F Rev'!$A:$E,17,FALSE),0)</f>
        <v>0</v>
      </c>
      <c r="X2013" s="34">
        <f>IFERROR(VLOOKUP($H2013,'Sewer F Exp'!$A:$B,15,FALSE),0)</f>
        <v>0</v>
      </c>
      <c r="Y2013" s="34">
        <f>IFERROR(VLOOKUP($H2013,'Sewer F Exp'!$A:$B,16,FALSE),0)</f>
        <v>0</v>
      </c>
      <c r="Z2013" s="42">
        <f>IFERROR(VLOOKUP($H2013,'Sewer F Exp'!$A:$B,17,FALSE),0)</f>
        <v>0</v>
      </c>
      <c r="AA2013" s="34">
        <f>IFERROR(VLOOKUP($H2013,'Refuse F Rev'!$A:$E,15,FALSE),0)</f>
        <v>0</v>
      </c>
      <c r="AB2013" s="34">
        <f>IFERROR(VLOOKUP($H2013,'Refuse F Rev'!$A:$E,16,FALSE),0)</f>
        <v>0</v>
      </c>
      <c r="AC2013" s="42">
        <f>IFERROR(VLOOKUP($H2013,'Refuse F Rev'!$A:$E,17,FALSE),0)</f>
        <v>0</v>
      </c>
      <c r="AD2013" s="34">
        <f>IFERROR(VLOOKUP($H2013,'Refuse F Exp'!$A:$E,15,FALSE),0)</f>
        <v>0</v>
      </c>
      <c r="AE2013" s="34">
        <f>IFERROR(VLOOKUP($H2013,'Refuse F Exp'!$A:$E,16,FALSE),0)</f>
        <v>0</v>
      </c>
      <c r="AF2013" s="42">
        <f>IFERROR(VLOOKUP($H2013,'Refuse F Exp'!$A:$E,17,FALSE),0)</f>
        <v>0</v>
      </c>
      <c r="AG2013" s="34">
        <f>IFERROR(VLOOKUP($H2013,#REF!,10,FALSE),0)</f>
        <v>0</v>
      </c>
      <c r="AH2013" s="34">
        <f>IFERROR(VLOOKUP($H2013,#REF!,11,FALSE),0)</f>
        <v>0</v>
      </c>
      <c r="AI2013" s="42">
        <f>IFERROR(VLOOKUP($H2013,#REF!,12,FALSE),0)</f>
        <v>0</v>
      </c>
      <c r="AJ2013" s="34">
        <f>IFERROR(VLOOKUP($H2013,#REF!,10,FALSE),0)</f>
        <v>0</v>
      </c>
      <c r="AK2013" s="34">
        <f>IFERROR(VLOOKUP($H2013,#REF!,11,FALSE),0)</f>
        <v>0</v>
      </c>
      <c r="AL2013" s="42">
        <f>IFERROR(VLOOKUP($H2013,#REF!,12,FALSE),0)</f>
        <v>0</v>
      </c>
      <c r="AM2013" s="34">
        <f>IFERROR(VLOOKUP($H2013,#REF!,10,FALSE),0)</f>
        <v>0</v>
      </c>
      <c r="AN2013" s="34">
        <f>IFERROR(VLOOKUP($H2013,#REF!,11,FALSE),0)</f>
        <v>0</v>
      </c>
      <c r="AO2013" s="42">
        <f>IFERROR(VLOOKUP($H2013,#REF!,12,FALSE),0)</f>
        <v>0</v>
      </c>
      <c r="AP2013" s="34">
        <f>IFERROR(VLOOKUP($H2013,#REF!,10,FALSE),0)</f>
        <v>0</v>
      </c>
      <c r="AQ2013" s="34">
        <f>IFERROR(VLOOKUP($H2013,#REF!,11,FALSE),0)</f>
        <v>0</v>
      </c>
      <c r="AR2013" s="42">
        <f>IFERROR(VLOOKUP($H2013,#REF!,12,FALSE),0)</f>
        <v>0</v>
      </c>
      <c r="AS2013" s="34">
        <f>IFERROR(VLOOKUP($H2013,#REF!,13,FALSE),0)</f>
        <v>0</v>
      </c>
      <c r="AT2013" s="34">
        <f>IFERROR(VLOOKUP($H2013,#REF!,14,FALSE),0)</f>
        <v>0</v>
      </c>
      <c r="AU2013" s="42">
        <f>IFERROR(VLOOKUP($H2013,#REF!,15,FALSE),0)</f>
        <v>0</v>
      </c>
      <c r="AV2013" s="34">
        <f>IFERROR(VLOOKUP($H2013,#REF!,15,FALSE),0)</f>
        <v>0</v>
      </c>
      <c r="AW2013" s="34">
        <f>IFERROR(VLOOKUP($H2013,#REF!,16,FALSE),0)</f>
        <v>0</v>
      </c>
      <c r="AX2013" s="42">
        <f>IFERROR(VLOOKUP($H2013,#REF!,17,FALSE),0)</f>
        <v>0</v>
      </c>
    </row>
    <row r="2014" spans="1:50" x14ac:dyDescent="0.3">
      <c r="A2014" s="33" t="str">
        <f t="shared" si="124"/>
        <v>0</v>
      </c>
      <c r="B2014" s="33">
        <f>+'R&amp;E EXPORT'!B1813</f>
        <v>0</v>
      </c>
      <c r="C2014" t="str">
        <f>IFERROR(VLOOKUP(A2014,'MCSJ Export'!A:C,3,FALSE),"")</f>
        <v/>
      </c>
      <c r="D2014" s="37">
        <f t="shared" ca="1" si="125"/>
        <v>0</v>
      </c>
      <c r="E2014" s="37">
        <f t="shared" ca="1" si="126"/>
        <v>0</v>
      </c>
      <c r="F2014" s="37">
        <f t="shared" ca="1" si="127"/>
        <v>0</v>
      </c>
      <c r="G2014" s="37"/>
      <c r="H2014" s="33">
        <f>+'R&amp;E EXPORT'!A1813</f>
        <v>0</v>
      </c>
      <c r="I2014" s="34">
        <f>IFERROR(VLOOKUP($H2014,'Gen F Rev'!$A:$M,15,FALSE),0)</f>
        <v>0</v>
      </c>
      <c r="J2014" s="34">
        <f>IFERROR(VLOOKUP($H2014,'Gen F Rev'!$A:$M,16,FALSE),0)</f>
        <v>0</v>
      </c>
      <c r="K2014" s="42">
        <f>IFERROR(VLOOKUP($H2014,'Gen F Rev'!$A:$M,17,FALSE),0)</f>
        <v>0</v>
      </c>
      <c r="L2014" s="34">
        <f>IFERROR(VLOOKUP($H2014,'Gen F Exp'!$A:$E,15,FALSE),0)</f>
        <v>0</v>
      </c>
      <c r="M2014" s="34">
        <f>IFERROR(VLOOKUP($H2014,'Gen F Exp'!$A:$E,16,FALSE),0)</f>
        <v>0</v>
      </c>
      <c r="N2014" s="42">
        <f>IFERROR(VLOOKUP($H2014,'Gen F Exp'!$A:$E,17,FALSE),0)</f>
        <v>0</v>
      </c>
      <c r="O2014" s="34">
        <f>IFERROR(VLOOKUP($H2014,'Water F Rev'!$A:$L,15,FALSE),0)</f>
        <v>0</v>
      </c>
      <c r="P2014" s="34">
        <f>IFERROR(VLOOKUP($H2014,'Water F Rev'!$A:$L,16,FALSE),0)</f>
        <v>0</v>
      </c>
      <c r="Q2014" s="42">
        <f>IFERROR(VLOOKUP($H2014,'Water F Rev'!$A:$L,17,FALSE),0)</f>
        <v>0</v>
      </c>
      <c r="R2014" s="34">
        <f>IFERROR(VLOOKUP($H2014,'Water F Exp'!$A:$K,15,FALSE),0)</f>
        <v>0</v>
      </c>
      <c r="S2014" s="34">
        <f>IFERROR(VLOOKUP($H2014,'Water F Exp'!$A:$K,16,FALSE),0)</f>
        <v>0</v>
      </c>
      <c r="T2014" s="42">
        <f>IFERROR(VLOOKUP($H2014,'Water F Exp'!$A:$K,17,FALSE),0)</f>
        <v>0</v>
      </c>
      <c r="U2014" s="34">
        <f ca="1">IFERROR(VLOOKUP($H2014,'Sewer F Rev'!$A:$E,15,FALSE),0)</f>
        <v>0</v>
      </c>
      <c r="V2014" s="34">
        <f ca="1">IFERROR(VLOOKUP($H2014,'Sewer F Rev'!$A:$E,16,FALSE),0)</f>
        <v>0</v>
      </c>
      <c r="W2014" s="42">
        <f ca="1">IFERROR(VLOOKUP($H2014,'Sewer F Rev'!$A:$E,17,FALSE),0)</f>
        <v>0</v>
      </c>
      <c r="X2014" s="34">
        <f>IFERROR(VLOOKUP($H2014,'Sewer F Exp'!$A:$B,15,FALSE),0)</f>
        <v>0</v>
      </c>
      <c r="Y2014" s="34">
        <f>IFERROR(VLOOKUP($H2014,'Sewer F Exp'!$A:$B,16,FALSE),0)</f>
        <v>0</v>
      </c>
      <c r="Z2014" s="42">
        <f>IFERROR(VLOOKUP($H2014,'Sewer F Exp'!$A:$B,17,FALSE),0)</f>
        <v>0</v>
      </c>
      <c r="AA2014" s="34">
        <f>IFERROR(VLOOKUP($H2014,'Refuse F Rev'!$A:$E,15,FALSE),0)</f>
        <v>0</v>
      </c>
      <c r="AB2014" s="34">
        <f>IFERROR(VLOOKUP($H2014,'Refuse F Rev'!$A:$E,16,FALSE),0)</f>
        <v>0</v>
      </c>
      <c r="AC2014" s="42">
        <f>IFERROR(VLOOKUP($H2014,'Refuse F Rev'!$A:$E,17,FALSE),0)</f>
        <v>0</v>
      </c>
      <c r="AD2014" s="34">
        <f>IFERROR(VLOOKUP($H2014,'Refuse F Exp'!$A:$E,15,FALSE),0)</f>
        <v>0</v>
      </c>
      <c r="AE2014" s="34">
        <f>IFERROR(VLOOKUP($H2014,'Refuse F Exp'!$A:$E,16,FALSE),0)</f>
        <v>0</v>
      </c>
      <c r="AF2014" s="42">
        <f>IFERROR(VLOOKUP($H2014,'Refuse F Exp'!$A:$E,17,FALSE),0)</f>
        <v>0</v>
      </c>
      <c r="AG2014" s="34">
        <f>IFERROR(VLOOKUP($H2014,#REF!,10,FALSE),0)</f>
        <v>0</v>
      </c>
      <c r="AH2014" s="34">
        <f>IFERROR(VLOOKUP($H2014,#REF!,11,FALSE),0)</f>
        <v>0</v>
      </c>
      <c r="AI2014" s="42">
        <f>IFERROR(VLOOKUP($H2014,#REF!,12,FALSE),0)</f>
        <v>0</v>
      </c>
      <c r="AJ2014" s="34">
        <f>IFERROR(VLOOKUP($H2014,#REF!,10,FALSE),0)</f>
        <v>0</v>
      </c>
      <c r="AK2014" s="34">
        <f>IFERROR(VLOOKUP($H2014,#REF!,11,FALSE),0)</f>
        <v>0</v>
      </c>
      <c r="AL2014" s="42">
        <f>IFERROR(VLOOKUP($H2014,#REF!,12,FALSE),0)</f>
        <v>0</v>
      </c>
      <c r="AM2014" s="34">
        <f>IFERROR(VLOOKUP($H2014,#REF!,10,FALSE),0)</f>
        <v>0</v>
      </c>
      <c r="AN2014" s="34">
        <f>IFERROR(VLOOKUP($H2014,#REF!,11,FALSE),0)</f>
        <v>0</v>
      </c>
      <c r="AO2014" s="42">
        <f>IFERROR(VLOOKUP($H2014,#REF!,12,FALSE),0)</f>
        <v>0</v>
      </c>
      <c r="AP2014" s="34">
        <f>IFERROR(VLOOKUP($H2014,#REF!,10,FALSE),0)</f>
        <v>0</v>
      </c>
      <c r="AQ2014" s="34">
        <f>IFERROR(VLOOKUP($H2014,#REF!,11,FALSE),0)</f>
        <v>0</v>
      </c>
      <c r="AR2014" s="42">
        <f>IFERROR(VLOOKUP($H2014,#REF!,12,FALSE),0)</f>
        <v>0</v>
      </c>
      <c r="AS2014" s="34">
        <f>IFERROR(VLOOKUP($H2014,#REF!,13,FALSE),0)</f>
        <v>0</v>
      </c>
      <c r="AT2014" s="34">
        <f>IFERROR(VLOOKUP($H2014,#REF!,14,FALSE),0)</f>
        <v>0</v>
      </c>
      <c r="AU2014" s="42">
        <f>IFERROR(VLOOKUP($H2014,#REF!,15,FALSE),0)</f>
        <v>0</v>
      </c>
      <c r="AV2014" s="34">
        <f>IFERROR(VLOOKUP($H2014,#REF!,15,FALSE),0)</f>
        <v>0</v>
      </c>
      <c r="AW2014" s="34">
        <f>IFERROR(VLOOKUP($H2014,#REF!,16,FALSE),0)</f>
        <v>0</v>
      </c>
      <c r="AX2014" s="42">
        <f>IFERROR(VLOOKUP($H2014,#REF!,17,FALSE),0)</f>
        <v>0</v>
      </c>
    </row>
    <row r="2015" spans="1:50" x14ac:dyDescent="0.3">
      <c r="A2015" s="33" t="str">
        <f t="shared" si="124"/>
        <v>0</v>
      </c>
      <c r="B2015" s="33">
        <f>+'R&amp;E EXPORT'!B1814</f>
        <v>0</v>
      </c>
      <c r="C2015" t="str">
        <f>IFERROR(VLOOKUP(A2015,'MCSJ Export'!A:C,3,FALSE),"")</f>
        <v/>
      </c>
      <c r="D2015" s="37">
        <f t="shared" ca="1" si="125"/>
        <v>0</v>
      </c>
      <c r="E2015" s="37">
        <f t="shared" ca="1" si="126"/>
        <v>0</v>
      </c>
      <c r="F2015" s="37">
        <f t="shared" ca="1" si="127"/>
        <v>0</v>
      </c>
      <c r="G2015" s="37"/>
      <c r="H2015" s="33">
        <f>+'R&amp;E EXPORT'!A1814</f>
        <v>0</v>
      </c>
      <c r="I2015" s="34">
        <f>IFERROR(VLOOKUP($H2015,'Gen F Rev'!$A:$M,15,FALSE),0)</f>
        <v>0</v>
      </c>
      <c r="J2015" s="34">
        <f>IFERROR(VLOOKUP($H2015,'Gen F Rev'!$A:$M,16,FALSE),0)</f>
        <v>0</v>
      </c>
      <c r="K2015" s="42">
        <f>IFERROR(VLOOKUP($H2015,'Gen F Rev'!$A:$M,17,FALSE),0)</f>
        <v>0</v>
      </c>
      <c r="L2015" s="34">
        <f>IFERROR(VLOOKUP($H2015,'Gen F Exp'!$A:$E,15,FALSE),0)</f>
        <v>0</v>
      </c>
      <c r="M2015" s="34">
        <f>IFERROR(VLOOKUP($H2015,'Gen F Exp'!$A:$E,16,FALSE),0)</f>
        <v>0</v>
      </c>
      <c r="N2015" s="42">
        <f>IFERROR(VLOOKUP($H2015,'Gen F Exp'!$A:$E,17,FALSE),0)</f>
        <v>0</v>
      </c>
      <c r="O2015" s="34">
        <f>IFERROR(VLOOKUP($H2015,'Water F Rev'!$A:$L,15,FALSE),0)</f>
        <v>0</v>
      </c>
      <c r="P2015" s="34">
        <f>IFERROR(VLOOKUP($H2015,'Water F Rev'!$A:$L,16,FALSE),0)</f>
        <v>0</v>
      </c>
      <c r="Q2015" s="42">
        <f>IFERROR(VLOOKUP($H2015,'Water F Rev'!$A:$L,17,FALSE),0)</f>
        <v>0</v>
      </c>
      <c r="R2015" s="34">
        <f>IFERROR(VLOOKUP($H2015,'Water F Exp'!$A:$K,15,FALSE),0)</f>
        <v>0</v>
      </c>
      <c r="S2015" s="34">
        <f>IFERROR(VLOOKUP($H2015,'Water F Exp'!$A:$K,16,FALSE),0)</f>
        <v>0</v>
      </c>
      <c r="T2015" s="42">
        <f>IFERROR(VLOOKUP($H2015,'Water F Exp'!$A:$K,17,FALSE),0)</f>
        <v>0</v>
      </c>
      <c r="U2015" s="34">
        <f ca="1">IFERROR(VLOOKUP($H2015,'Sewer F Rev'!$A:$E,15,FALSE),0)</f>
        <v>0</v>
      </c>
      <c r="V2015" s="34">
        <f ca="1">IFERROR(VLOOKUP($H2015,'Sewer F Rev'!$A:$E,16,FALSE),0)</f>
        <v>0</v>
      </c>
      <c r="W2015" s="42">
        <f ca="1">IFERROR(VLOOKUP($H2015,'Sewer F Rev'!$A:$E,17,FALSE),0)</f>
        <v>0</v>
      </c>
      <c r="X2015" s="34">
        <f>IFERROR(VLOOKUP($H2015,'Sewer F Exp'!$A:$B,15,FALSE),0)</f>
        <v>0</v>
      </c>
      <c r="Y2015" s="34">
        <f>IFERROR(VLOOKUP($H2015,'Sewer F Exp'!$A:$B,16,FALSE),0)</f>
        <v>0</v>
      </c>
      <c r="Z2015" s="42">
        <f>IFERROR(VLOOKUP($H2015,'Sewer F Exp'!$A:$B,17,FALSE),0)</f>
        <v>0</v>
      </c>
      <c r="AA2015" s="34">
        <f>IFERROR(VLOOKUP($H2015,'Refuse F Rev'!$A:$E,15,FALSE),0)</f>
        <v>0</v>
      </c>
      <c r="AB2015" s="34">
        <f>IFERROR(VLOOKUP($H2015,'Refuse F Rev'!$A:$E,16,FALSE),0)</f>
        <v>0</v>
      </c>
      <c r="AC2015" s="42">
        <f>IFERROR(VLOOKUP($H2015,'Refuse F Rev'!$A:$E,17,FALSE),0)</f>
        <v>0</v>
      </c>
      <c r="AD2015" s="34">
        <f>IFERROR(VLOOKUP($H2015,'Refuse F Exp'!$A:$E,15,FALSE),0)</f>
        <v>0</v>
      </c>
      <c r="AE2015" s="34">
        <f>IFERROR(VLOOKUP($H2015,'Refuse F Exp'!$A:$E,16,FALSE),0)</f>
        <v>0</v>
      </c>
      <c r="AF2015" s="42">
        <f>IFERROR(VLOOKUP($H2015,'Refuse F Exp'!$A:$E,17,FALSE),0)</f>
        <v>0</v>
      </c>
      <c r="AG2015" s="34">
        <f>IFERROR(VLOOKUP($H2015,#REF!,10,FALSE),0)</f>
        <v>0</v>
      </c>
      <c r="AH2015" s="34">
        <f>IFERROR(VLOOKUP($H2015,#REF!,11,FALSE),0)</f>
        <v>0</v>
      </c>
      <c r="AI2015" s="42">
        <f>IFERROR(VLOOKUP($H2015,#REF!,12,FALSE),0)</f>
        <v>0</v>
      </c>
      <c r="AJ2015" s="34">
        <f>IFERROR(VLOOKUP($H2015,#REF!,10,FALSE),0)</f>
        <v>0</v>
      </c>
      <c r="AK2015" s="34">
        <f>IFERROR(VLOOKUP($H2015,#REF!,11,FALSE),0)</f>
        <v>0</v>
      </c>
      <c r="AL2015" s="42">
        <f>IFERROR(VLOOKUP($H2015,#REF!,12,FALSE),0)</f>
        <v>0</v>
      </c>
      <c r="AM2015" s="34">
        <f>IFERROR(VLOOKUP($H2015,#REF!,10,FALSE),0)</f>
        <v>0</v>
      </c>
      <c r="AN2015" s="34">
        <f>IFERROR(VLOOKUP($H2015,#REF!,11,FALSE),0)</f>
        <v>0</v>
      </c>
      <c r="AO2015" s="42">
        <f>IFERROR(VLOOKUP($H2015,#REF!,12,FALSE),0)</f>
        <v>0</v>
      </c>
      <c r="AP2015" s="34">
        <f>IFERROR(VLOOKUP($H2015,#REF!,10,FALSE),0)</f>
        <v>0</v>
      </c>
      <c r="AQ2015" s="34">
        <f>IFERROR(VLOOKUP($H2015,#REF!,11,FALSE),0)</f>
        <v>0</v>
      </c>
      <c r="AR2015" s="42">
        <f>IFERROR(VLOOKUP($H2015,#REF!,12,FALSE),0)</f>
        <v>0</v>
      </c>
      <c r="AS2015" s="34">
        <f>IFERROR(VLOOKUP($H2015,#REF!,13,FALSE),0)</f>
        <v>0</v>
      </c>
      <c r="AT2015" s="34">
        <f>IFERROR(VLOOKUP($H2015,#REF!,14,FALSE),0)</f>
        <v>0</v>
      </c>
      <c r="AU2015" s="42">
        <f>IFERROR(VLOOKUP($H2015,#REF!,15,FALSE),0)</f>
        <v>0</v>
      </c>
      <c r="AV2015" s="34">
        <f>IFERROR(VLOOKUP($H2015,#REF!,15,FALSE),0)</f>
        <v>0</v>
      </c>
      <c r="AW2015" s="34">
        <f>IFERROR(VLOOKUP($H2015,#REF!,16,FALSE),0)</f>
        <v>0</v>
      </c>
      <c r="AX2015" s="42">
        <f>IFERROR(VLOOKUP($H2015,#REF!,17,FALSE),0)</f>
        <v>0</v>
      </c>
    </row>
    <row r="2016" spans="1:50" x14ac:dyDescent="0.3">
      <c r="A2016" s="33" t="str">
        <f t="shared" si="124"/>
        <v>0</v>
      </c>
      <c r="B2016" s="33">
        <f>+'R&amp;E EXPORT'!B1815</f>
        <v>0</v>
      </c>
      <c r="C2016" t="str">
        <f>IFERROR(VLOOKUP(A2016,'MCSJ Export'!A:C,3,FALSE),"")</f>
        <v/>
      </c>
      <c r="D2016" s="37">
        <f t="shared" ca="1" si="125"/>
        <v>0</v>
      </c>
      <c r="E2016" s="37">
        <f t="shared" ca="1" si="126"/>
        <v>0</v>
      </c>
      <c r="F2016" s="37">
        <f t="shared" ca="1" si="127"/>
        <v>0</v>
      </c>
      <c r="G2016" s="37"/>
      <c r="H2016" s="33">
        <f>+'R&amp;E EXPORT'!A1815</f>
        <v>0</v>
      </c>
      <c r="I2016" s="34">
        <f>IFERROR(VLOOKUP($H2016,'Gen F Rev'!$A:$M,15,FALSE),0)</f>
        <v>0</v>
      </c>
      <c r="J2016" s="34">
        <f>IFERROR(VLOOKUP($H2016,'Gen F Rev'!$A:$M,16,FALSE),0)</f>
        <v>0</v>
      </c>
      <c r="K2016" s="42">
        <f>IFERROR(VLOOKUP($H2016,'Gen F Rev'!$A:$M,17,FALSE),0)</f>
        <v>0</v>
      </c>
      <c r="L2016" s="34">
        <f>IFERROR(VLOOKUP($H2016,'Gen F Exp'!$A:$E,15,FALSE),0)</f>
        <v>0</v>
      </c>
      <c r="M2016" s="34">
        <f>IFERROR(VLOOKUP($H2016,'Gen F Exp'!$A:$E,16,FALSE),0)</f>
        <v>0</v>
      </c>
      <c r="N2016" s="42">
        <f>IFERROR(VLOOKUP($H2016,'Gen F Exp'!$A:$E,17,FALSE),0)</f>
        <v>0</v>
      </c>
      <c r="O2016" s="34">
        <f>IFERROR(VLOOKUP($H2016,'Water F Rev'!$A:$L,15,FALSE),0)</f>
        <v>0</v>
      </c>
      <c r="P2016" s="34">
        <f>IFERROR(VLOOKUP($H2016,'Water F Rev'!$A:$L,16,FALSE),0)</f>
        <v>0</v>
      </c>
      <c r="Q2016" s="42">
        <f>IFERROR(VLOOKUP($H2016,'Water F Rev'!$A:$L,17,FALSE),0)</f>
        <v>0</v>
      </c>
      <c r="R2016" s="34">
        <f>IFERROR(VLOOKUP($H2016,'Water F Exp'!$A:$K,15,FALSE),0)</f>
        <v>0</v>
      </c>
      <c r="S2016" s="34">
        <f>IFERROR(VLOOKUP($H2016,'Water F Exp'!$A:$K,16,FALSE),0)</f>
        <v>0</v>
      </c>
      <c r="T2016" s="42">
        <f>IFERROR(VLOOKUP($H2016,'Water F Exp'!$A:$K,17,FALSE),0)</f>
        <v>0</v>
      </c>
      <c r="U2016" s="34">
        <f ca="1">IFERROR(VLOOKUP($H2016,'Sewer F Rev'!$A:$E,15,FALSE),0)</f>
        <v>0</v>
      </c>
      <c r="V2016" s="34">
        <f ca="1">IFERROR(VLOOKUP($H2016,'Sewer F Rev'!$A:$E,16,FALSE),0)</f>
        <v>0</v>
      </c>
      <c r="W2016" s="42">
        <f ca="1">IFERROR(VLOOKUP($H2016,'Sewer F Rev'!$A:$E,17,FALSE),0)</f>
        <v>0</v>
      </c>
      <c r="X2016" s="34">
        <f>IFERROR(VLOOKUP($H2016,'Sewer F Exp'!$A:$B,15,FALSE),0)</f>
        <v>0</v>
      </c>
      <c r="Y2016" s="34">
        <f>IFERROR(VLOOKUP($H2016,'Sewer F Exp'!$A:$B,16,FALSE),0)</f>
        <v>0</v>
      </c>
      <c r="Z2016" s="42">
        <f>IFERROR(VLOOKUP($H2016,'Sewer F Exp'!$A:$B,17,FALSE),0)</f>
        <v>0</v>
      </c>
      <c r="AA2016" s="34">
        <f>IFERROR(VLOOKUP($H2016,'Refuse F Rev'!$A:$E,15,FALSE),0)</f>
        <v>0</v>
      </c>
      <c r="AB2016" s="34">
        <f>IFERROR(VLOOKUP($H2016,'Refuse F Rev'!$A:$E,16,FALSE),0)</f>
        <v>0</v>
      </c>
      <c r="AC2016" s="42">
        <f>IFERROR(VLOOKUP($H2016,'Refuse F Rev'!$A:$E,17,FALSE),0)</f>
        <v>0</v>
      </c>
      <c r="AD2016" s="34">
        <f>IFERROR(VLOOKUP($H2016,'Refuse F Exp'!$A:$E,15,FALSE),0)</f>
        <v>0</v>
      </c>
      <c r="AE2016" s="34">
        <f>IFERROR(VLOOKUP($H2016,'Refuse F Exp'!$A:$E,16,FALSE),0)</f>
        <v>0</v>
      </c>
      <c r="AF2016" s="42">
        <f>IFERROR(VLOOKUP($H2016,'Refuse F Exp'!$A:$E,17,FALSE),0)</f>
        <v>0</v>
      </c>
      <c r="AG2016" s="34">
        <f>IFERROR(VLOOKUP($H2016,#REF!,10,FALSE),0)</f>
        <v>0</v>
      </c>
      <c r="AH2016" s="34">
        <f>IFERROR(VLOOKUP($H2016,#REF!,11,FALSE),0)</f>
        <v>0</v>
      </c>
      <c r="AI2016" s="42">
        <f>IFERROR(VLOOKUP($H2016,#REF!,12,FALSE),0)</f>
        <v>0</v>
      </c>
      <c r="AJ2016" s="34">
        <f>IFERROR(VLOOKUP($H2016,#REF!,10,FALSE),0)</f>
        <v>0</v>
      </c>
      <c r="AK2016" s="34">
        <f>IFERROR(VLOOKUP($H2016,#REF!,11,FALSE),0)</f>
        <v>0</v>
      </c>
      <c r="AL2016" s="42">
        <f>IFERROR(VLOOKUP($H2016,#REF!,12,FALSE),0)</f>
        <v>0</v>
      </c>
      <c r="AM2016" s="34">
        <f>IFERROR(VLOOKUP($H2016,#REF!,10,FALSE),0)</f>
        <v>0</v>
      </c>
      <c r="AN2016" s="34">
        <f>IFERROR(VLOOKUP($H2016,#REF!,11,FALSE),0)</f>
        <v>0</v>
      </c>
      <c r="AO2016" s="42">
        <f>IFERROR(VLOOKUP($H2016,#REF!,12,FALSE),0)</f>
        <v>0</v>
      </c>
      <c r="AP2016" s="34">
        <f>IFERROR(VLOOKUP($H2016,#REF!,10,FALSE),0)</f>
        <v>0</v>
      </c>
      <c r="AQ2016" s="34">
        <f>IFERROR(VLOOKUP($H2016,#REF!,11,FALSE),0)</f>
        <v>0</v>
      </c>
      <c r="AR2016" s="42">
        <f>IFERROR(VLOOKUP($H2016,#REF!,12,FALSE),0)</f>
        <v>0</v>
      </c>
      <c r="AS2016" s="34">
        <f>IFERROR(VLOOKUP($H2016,#REF!,13,FALSE),0)</f>
        <v>0</v>
      </c>
      <c r="AT2016" s="34">
        <f>IFERROR(VLOOKUP($H2016,#REF!,14,FALSE),0)</f>
        <v>0</v>
      </c>
      <c r="AU2016" s="42">
        <f>IFERROR(VLOOKUP($H2016,#REF!,15,FALSE),0)</f>
        <v>0</v>
      </c>
      <c r="AV2016" s="34">
        <f>IFERROR(VLOOKUP($H2016,#REF!,15,FALSE),0)</f>
        <v>0</v>
      </c>
      <c r="AW2016" s="34">
        <f>IFERROR(VLOOKUP($H2016,#REF!,16,FALSE),0)</f>
        <v>0</v>
      </c>
      <c r="AX2016" s="42">
        <f>IFERROR(VLOOKUP($H2016,#REF!,17,FALSE),0)</f>
        <v>0</v>
      </c>
    </row>
    <row r="2017" spans="1:50" x14ac:dyDescent="0.3">
      <c r="A2017" s="33" t="str">
        <f t="shared" si="124"/>
        <v>0</v>
      </c>
      <c r="B2017" s="33">
        <f>+'R&amp;E EXPORT'!B1816</f>
        <v>0</v>
      </c>
      <c r="C2017" t="str">
        <f>IFERROR(VLOOKUP(A2017,'MCSJ Export'!A:C,3,FALSE),"")</f>
        <v/>
      </c>
      <c r="D2017" s="37">
        <f t="shared" ca="1" si="125"/>
        <v>0</v>
      </c>
      <c r="E2017" s="37">
        <f t="shared" ca="1" si="126"/>
        <v>0</v>
      </c>
      <c r="F2017" s="37">
        <f t="shared" ca="1" si="127"/>
        <v>0</v>
      </c>
      <c r="G2017" s="37"/>
      <c r="H2017" s="33">
        <f>+'R&amp;E EXPORT'!A1816</f>
        <v>0</v>
      </c>
      <c r="I2017" s="34">
        <f>IFERROR(VLOOKUP($H2017,'Gen F Rev'!$A:$M,15,FALSE),0)</f>
        <v>0</v>
      </c>
      <c r="J2017" s="34">
        <f>IFERROR(VLOOKUP($H2017,'Gen F Rev'!$A:$M,16,FALSE),0)</f>
        <v>0</v>
      </c>
      <c r="K2017" s="42">
        <f>IFERROR(VLOOKUP($H2017,'Gen F Rev'!$A:$M,17,FALSE),0)</f>
        <v>0</v>
      </c>
      <c r="L2017" s="34">
        <f>IFERROR(VLOOKUP($H2017,'Gen F Exp'!$A:$E,15,FALSE),0)</f>
        <v>0</v>
      </c>
      <c r="M2017" s="34">
        <f>IFERROR(VLOOKUP($H2017,'Gen F Exp'!$A:$E,16,FALSE),0)</f>
        <v>0</v>
      </c>
      <c r="N2017" s="42">
        <f>IFERROR(VLOOKUP($H2017,'Gen F Exp'!$A:$E,17,FALSE),0)</f>
        <v>0</v>
      </c>
      <c r="O2017" s="34">
        <f>IFERROR(VLOOKUP($H2017,'Water F Rev'!$A:$L,15,FALSE),0)</f>
        <v>0</v>
      </c>
      <c r="P2017" s="34">
        <f>IFERROR(VLOOKUP($H2017,'Water F Rev'!$A:$L,16,FALSE),0)</f>
        <v>0</v>
      </c>
      <c r="Q2017" s="42">
        <f>IFERROR(VLOOKUP($H2017,'Water F Rev'!$A:$L,17,FALSE),0)</f>
        <v>0</v>
      </c>
      <c r="R2017" s="34">
        <f>IFERROR(VLOOKUP($H2017,'Water F Exp'!$A:$K,15,FALSE),0)</f>
        <v>0</v>
      </c>
      <c r="S2017" s="34">
        <f>IFERROR(VLOOKUP($H2017,'Water F Exp'!$A:$K,16,FALSE),0)</f>
        <v>0</v>
      </c>
      <c r="T2017" s="42">
        <f>IFERROR(VLOOKUP($H2017,'Water F Exp'!$A:$K,17,FALSE),0)</f>
        <v>0</v>
      </c>
      <c r="U2017" s="34">
        <f ca="1">IFERROR(VLOOKUP($H2017,'Sewer F Rev'!$A:$E,15,FALSE),0)</f>
        <v>0</v>
      </c>
      <c r="V2017" s="34">
        <f ca="1">IFERROR(VLOOKUP($H2017,'Sewer F Rev'!$A:$E,16,FALSE),0)</f>
        <v>0</v>
      </c>
      <c r="W2017" s="42">
        <f ca="1">IFERROR(VLOOKUP($H2017,'Sewer F Rev'!$A:$E,17,FALSE),0)</f>
        <v>0</v>
      </c>
      <c r="X2017" s="34">
        <f>IFERROR(VLOOKUP($H2017,'Sewer F Exp'!$A:$B,15,FALSE),0)</f>
        <v>0</v>
      </c>
      <c r="Y2017" s="34">
        <f>IFERROR(VLOOKUP($H2017,'Sewer F Exp'!$A:$B,16,FALSE),0)</f>
        <v>0</v>
      </c>
      <c r="Z2017" s="42">
        <f>IFERROR(VLOOKUP($H2017,'Sewer F Exp'!$A:$B,17,FALSE),0)</f>
        <v>0</v>
      </c>
      <c r="AA2017" s="34">
        <f>IFERROR(VLOOKUP($H2017,'Refuse F Rev'!$A:$E,15,FALSE),0)</f>
        <v>0</v>
      </c>
      <c r="AB2017" s="34">
        <f>IFERROR(VLOOKUP($H2017,'Refuse F Rev'!$A:$E,16,FALSE),0)</f>
        <v>0</v>
      </c>
      <c r="AC2017" s="42">
        <f>IFERROR(VLOOKUP($H2017,'Refuse F Rev'!$A:$E,17,FALSE),0)</f>
        <v>0</v>
      </c>
      <c r="AD2017" s="34">
        <f>IFERROR(VLOOKUP($H2017,'Refuse F Exp'!$A:$E,15,FALSE),0)</f>
        <v>0</v>
      </c>
      <c r="AE2017" s="34">
        <f>IFERROR(VLOOKUP($H2017,'Refuse F Exp'!$A:$E,16,FALSE),0)</f>
        <v>0</v>
      </c>
      <c r="AF2017" s="42">
        <f>IFERROR(VLOOKUP($H2017,'Refuse F Exp'!$A:$E,17,FALSE),0)</f>
        <v>0</v>
      </c>
      <c r="AG2017" s="34">
        <f>IFERROR(VLOOKUP($H2017,#REF!,10,FALSE),0)</f>
        <v>0</v>
      </c>
      <c r="AH2017" s="34">
        <f>IFERROR(VLOOKUP($H2017,#REF!,11,FALSE),0)</f>
        <v>0</v>
      </c>
      <c r="AI2017" s="42">
        <f>IFERROR(VLOOKUP($H2017,#REF!,12,FALSE),0)</f>
        <v>0</v>
      </c>
      <c r="AJ2017" s="34">
        <f>IFERROR(VLOOKUP($H2017,#REF!,10,FALSE),0)</f>
        <v>0</v>
      </c>
      <c r="AK2017" s="34">
        <f>IFERROR(VLOOKUP($H2017,#REF!,11,FALSE),0)</f>
        <v>0</v>
      </c>
      <c r="AL2017" s="42">
        <f>IFERROR(VLOOKUP($H2017,#REF!,12,FALSE),0)</f>
        <v>0</v>
      </c>
      <c r="AM2017" s="34">
        <f>IFERROR(VLOOKUP($H2017,#REF!,10,FALSE),0)</f>
        <v>0</v>
      </c>
      <c r="AN2017" s="34">
        <f>IFERROR(VLOOKUP($H2017,#REF!,11,FALSE),0)</f>
        <v>0</v>
      </c>
      <c r="AO2017" s="42">
        <f>IFERROR(VLOOKUP($H2017,#REF!,12,FALSE),0)</f>
        <v>0</v>
      </c>
      <c r="AP2017" s="34">
        <f>IFERROR(VLOOKUP($H2017,#REF!,10,FALSE),0)</f>
        <v>0</v>
      </c>
      <c r="AQ2017" s="34">
        <f>IFERROR(VLOOKUP($H2017,#REF!,11,FALSE),0)</f>
        <v>0</v>
      </c>
      <c r="AR2017" s="42">
        <f>IFERROR(VLOOKUP($H2017,#REF!,12,FALSE),0)</f>
        <v>0</v>
      </c>
      <c r="AS2017" s="34">
        <f>IFERROR(VLOOKUP($H2017,#REF!,13,FALSE),0)</f>
        <v>0</v>
      </c>
      <c r="AT2017" s="34">
        <f>IFERROR(VLOOKUP($H2017,#REF!,14,FALSE),0)</f>
        <v>0</v>
      </c>
      <c r="AU2017" s="42">
        <f>IFERROR(VLOOKUP($H2017,#REF!,15,FALSE),0)</f>
        <v>0</v>
      </c>
      <c r="AV2017" s="34">
        <f>IFERROR(VLOOKUP($H2017,#REF!,15,FALSE),0)</f>
        <v>0</v>
      </c>
      <c r="AW2017" s="34">
        <f>IFERROR(VLOOKUP($H2017,#REF!,16,FALSE),0)</f>
        <v>0</v>
      </c>
      <c r="AX2017" s="42">
        <f>IFERROR(VLOOKUP($H2017,#REF!,17,FALSE),0)</f>
        <v>0</v>
      </c>
    </row>
    <row r="2018" spans="1:50" x14ac:dyDescent="0.3">
      <c r="A2018" s="33" t="str">
        <f t="shared" si="124"/>
        <v>0</v>
      </c>
      <c r="B2018" s="33">
        <f>+'R&amp;E EXPORT'!B1817</f>
        <v>0</v>
      </c>
      <c r="C2018" t="str">
        <f>IFERROR(VLOOKUP(A2018,'MCSJ Export'!A:C,3,FALSE),"")</f>
        <v/>
      </c>
      <c r="D2018" s="37">
        <f t="shared" ca="1" si="125"/>
        <v>0</v>
      </c>
      <c r="E2018" s="37">
        <f t="shared" ca="1" si="126"/>
        <v>0</v>
      </c>
      <c r="F2018" s="37">
        <f t="shared" ca="1" si="127"/>
        <v>0</v>
      </c>
      <c r="G2018" s="37"/>
      <c r="H2018" s="33">
        <f>+'R&amp;E EXPORT'!A1817</f>
        <v>0</v>
      </c>
      <c r="I2018" s="34">
        <f>IFERROR(VLOOKUP($H2018,'Gen F Rev'!$A:$M,15,FALSE),0)</f>
        <v>0</v>
      </c>
      <c r="J2018" s="34">
        <f>IFERROR(VLOOKUP($H2018,'Gen F Rev'!$A:$M,16,FALSE),0)</f>
        <v>0</v>
      </c>
      <c r="K2018" s="42">
        <f>IFERROR(VLOOKUP($H2018,'Gen F Rev'!$A:$M,17,FALSE),0)</f>
        <v>0</v>
      </c>
      <c r="L2018" s="34">
        <f>IFERROR(VLOOKUP($H2018,'Gen F Exp'!$A:$E,15,FALSE),0)</f>
        <v>0</v>
      </c>
      <c r="M2018" s="34">
        <f>IFERROR(VLOOKUP($H2018,'Gen F Exp'!$A:$E,16,FALSE),0)</f>
        <v>0</v>
      </c>
      <c r="N2018" s="42">
        <f>IFERROR(VLOOKUP($H2018,'Gen F Exp'!$A:$E,17,FALSE),0)</f>
        <v>0</v>
      </c>
      <c r="O2018" s="34">
        <f>IFERROR(VLOOKUP($H2018,'Water F Rev'!$A:$L,15,FALSE),0)</f>
        <v>0</v>
      </c>
      <c r="P2018" s="34">
        <f>IFERROR(VLOOKUP($H2018,'Water F Rev'!$A:$L,16,FALSE),0)</f>
        <v>0</v>
      </c>
      <c r="Q2018" s="42">
        <f>IFERROR(VLOOKUP($H2018,'Water F Rev'!$A:$L,17,FALSE),0)</f>
        <v>0</v>
      </c>
      <c r="R2018" s="34">
        <f>IFERROR(VLOOKUP($H2018,'Water F Exp'!$A:$K,15,FALSE),0)</f>
        <v>0</v>
      </c>
      <c r="S2018" s="34">
        <f>IFERROR(VLOOKUP($H2018,'Water F Exp'!$A:$K,16,FALSE),0)</f>
        <v>0</v>
      </c>
      <c r="T2018" s="42">
        <f>IFERROR(VLOOKUP($H2018,'Water F Exp'!$A:$K,17,FALSE),0)</f>
        <v>0</v>
      </c>
      <c r="U2018" s="34">
        <f ca="1">IFERROR(VLOOKUP($H2018,'Sewer F Rev'!$A:$E,15,FALSE),0)</f>
        <v>0</v>
      </c>
      <c r="V2018" s="34">
        <f ca="1">IFERROR(VLOOKUP($H2018,'Sewer F Rev'!$A:$E,16,FALSE),0)</f>
        <v>0</v>
      </c>
      <c r="W2018" s="42">
        <f ca="1">IFERROR(VLOOKUP($H2018,'Sewer F Rev'!$A:$E,17,FALSE),0)</f>
        <v>0</v>
      </c>
      <c r="X2018" s="34">
        <f>IFERROR(VLOOKUP($H2018,'Sewer F Exp'!$A:$B,15,FALSE),0)</f>
        <v>0</v>
      </c>
      <c r="Y2018" s="34">
        <f>IFERROR(VLOOKUP($H2018,'Sewer F Exp'!$A:$B,16,FALSE),0)</f>
        <v>0</v>
      </c>
      <c r="Z2018" s="42">
        <f>IFERROR(VLOOKUP($H2018,'Sewer F Exp'!$A:$B,17,FALSE),0)</f>
        <v>0</v>
      </c>
      <c r="AA2018" s="34">
        <f>IFERROR(VLOOKUP($H2018,'Refuse F Rev'!$A:$E,15,FALSE),0)</f>
        <v>0</v>
      </c>
      <c r="AB2018" s="34">
        <f>IFERROR(VLOOKUP($H2018,'Refuse F Rev'!$A:$E,16,FALSE),0)</f>
        <v>0</v>
      </c>
      <c r="AC2018" s="42">
        <f>IFERROR(VLOOKUP($H2018,'Refuse F Rev'!$A:$E,17,FALSE),0)</f>
        <v>0</v>
      </c>
      <c r="AD2018" s="34">
        <f>IFERROR(VLOOKUP($H2018,'Refuse F Exp'!$A:$E,15,FALSE),0)</f>
        <v>0</v>
      </c>
      <c r="AE2018" s="34">
        <f>IFERROR(VLOOKUP($H2018,'Refuse F Exp'!$A:$E,16,FALSE),0)</f>
        <v>0</v>
      </c>
      <c r="AF2018" s="42">
        <f>IFERROR(VLOOKUP($H2018,'Refuse F Exp'!$A:$E,17,FALSE),0)</f>
        <v>0</v>
      </c>
      <c r="AG2018" s="34">
        <f>IFERROR(VLOOKUP($H2018,#REF!,10,FALSE),0)</f>
        <v>0</v>
      </c>
      <c r="AH2018" s="34">
        <f>IFERROR(VLOOKUP($H2018,#REF!,11,FALSE),0)</f>
        <v>0</v>
      </c>
      <c r="AI2018" s="42">
        <f>IFERROR(VLOOKUP($H2018,#REF!,12,FALSE),0)</f>
        <v>0</v>
      </c>
      <c r="AJ2018" s="34">
        <f>IFERROR(VLOOKUP($H2018,#REF!,10,FALSE),0)</f>
        <v>0</v>
      </c>
      <c r="AK2018" s="34">
        <f>IFERROR(VLOOKUP($H2018,#REF!,11,FALSE),0)</f>
        <v>0</v>
      </c>
      <c r="AL2018" s="42">
        <f>IFERROR(VLOOKUP($H2018,#REF!,12,FALSE),0)</f>
        <v>0</v>
      </c>
      <c r="AM2018" s="34">
        <f>IFERROR(VLOOKUP($H2018,#REF!,10,FALSE),0)</f>
        <v>0</v>
      </c>
      <c r="AN2018" s="34">
        <f>IFERROR(VLOOKUP($H2018,#REF!,11,FALSE),0)</f>
        <v>0</v>
      </c>
      <c r="AO2018" s="42">
        <f>IFERROR(VLOOKUP($H2018,#REF!,12,FALSE),0)</f>
        <v>0</v>
      </c>
      <c r="AP2018" s="34">
        <f>IFERROR(VLOOKUP($H2018,#REF!,10,FALSE),0)</f>
        <v>0</v>
      </c>
      <c r="AQ2018" s="34">
        <f>IFERROR(VLOOKUP($H2018,#REF!,11,FALSE),0)</f>
        <v>0</v>
      </c>
      <c r="AR2018" s="42">
        <f>IFERROR(VLOOKUP($H2018,#REF!,12,FALSE),0)</f>
        <v>0</v>
      </c>
      <c r="AS2018" s="34">
        <f>IFERROR(VLOOKUP($H2018,#REF!,13,FALSE),0)</f>
        <v>0</v>
      </c>
      <c r="AT2018" s="34">
        <f>IFERROR(VLOOKUP($H2018,#REF!,14,FALSE),0)</f>
        <v>0</v>
      </c>
      <c r="AU2018" s="42">
        <f>IFERROR(VLOOKUP($H2018,#REF!,15,FALSE),0)</f>
        <v>0</v>
      </c>
      <c r="AV2018" s="34">
        <f>IFERROR(VLOOKUP($H2018,#REF!,15,FALSE),0)</f>
        <v>0</v>
      </c>
      <c r="AW2018" s="34">
        <f>IFERROR(VLOOKUP($H2018,#REF!,16,FALSE),0)</f>
        <v>0</v>
      </c>
      <c r="AX2018" s="42">
        <f>IFERROR(VLOOKUP($H2018,#REF!,17,FALSE),0)</f>
        <v>0</v>
      </c>
    </row>
    <row r="2019" spans="1:50" x14ac:dyDescent="0.3">
      <c r="A2019" s="33" t="str">
        <f t="shared" si="124"/>
        <v>0</v>
      </c>
      <c r="B2019" s="33">
        <f>+'R&amp;E EXPORT'!B1818</f>
        <v>0</v>
      </c>
      <c r="C2019" t="str">
        <f>IFERROR(VLOOKUP(A2019,'MCSJ Export'!A:C,3,FALSE),"")</f>
        <v/>
      </c>
      <c r="D2019" s="37">
        <f t="shared" ca="1" si="125"/>
        <v>0</v>
      </c>
      <c r="E2019" s="37">
        <f t="shared" ca="1" si="126"/>
        <v>0</v>
      </c>
      <c r="F2019" s="37">
        <f t="shared" ca="1" si="127"/>
        <v>0</v>
      </c>
      <c r="G2019" s="37"/>
      <c r="H2019" s="33">
        <f>+'R&amp;E EXPORT'!A1818</f>
        <v>0</v>
      </c>
      <c r="I2019" s="34">
        <f>IFERROR(VLOOKUP($H2019,'Gen F Rev'!$A:$M,15,FALSE),0)</f>
        <v>0</v>
      </c>
      <c r="J2019" s="34">
        <f>IFERROR(VLOOKUP($H2019,'Gen F Rev'!$A:$M,16,FALSE),0)</f>
        <v>0</v>
      </c>
      <c r="K2019" s="42">
        <f>IFERROR(VLOOKUP($H2019,'Gen F Rev'!$A:$M,17,FALSE),0)</f>
        <v>0</v>
      </c>
      <c r="L2019" s="34">
        <f>IFERROR(VLOOKUP($H2019,'Gen F Exp'!$A:$E,15,FALSE),0)</f>
        <v>0</v>
      </c>
      <c r="M2019" s="34">
        <f>IFERROR(VLOOKUP($H2019,'Gen F Exp'!$A:$E,16,FALSE),0)</f>
        <v>0</v>
      </c>
      <c r="N2019" s="42">
        <f>IFERROR(VLOOKUP($H2019,'Gen F Exp'!$A:$E,17,FALSE),0)</f>
        <v>0</v>
      </c>
      <c r="O2019" s="34">
        <f>IFERROR(VLOOKUP($H2019,'Water F Rev'!$A:$L,15,FALSE),0)</f>
        <v>0</v>
      </c>
      <c r="P2019" s="34">
        <f>IFERROR(VLOOKUP($H2019,'Water F Rev'!$A:$L,16,FALSE),0)</f>
        <v>0</v>
      </c>
      <c r="Q2019" s="42">
        <f>IFERROR(VLOOKUP($H2019,'Water F Rev'!$A:$L,17,FALSE),0)</f>
        <v>0</v>
      </c>
      <c r="R2019" s="34">
        <f>IFERROR(VLOOKUP($H2019,'Water F Exp'!$A:$K,15,FALSE),0)</f>
        <v>0</v>
      </c>
      <c r="S2019" s="34">
        <f>IFERROR(VLOOKUP($H2019,'Water F Exp'!$A:$K,16,FALSE),0)</f>
        <v>0</v>
      </c>
      <c r="T2019" s="42">
        <f>IFERROR(VLOOKUP($H2019,'Water F Exp'!$A:$K,17,FALSE),0)</f>
        <v>0</v>
      </c>
      <c r="U2019" s="34">
        <f ca="1">IFERROR(VLOOKUP($H2019,'Sewer F Rev'!$A:$E,15,FALSE),0)</f>
        <v>0</v>
      </c>
      <c r="V2019" s="34">
        <f ca="1">IFERROR(VLOOKUP($H2019,'Sewer F Rev'!$A:$E,16,FALSE),0)</f>
        <v>0</v>
      </c>
      <c r="W2019" s="42">
        <f ca="1">IFERROR(VLOOKUP($H2019,'Sewer F Rev'!$A:$E,17,FALSE),0)</f>
        <v>0</v>
      </c>
      <c r="X2019" s="34">
        <f>IFERROR(VLOOKUP($H2019,'Sewer F Exp'!$A:$B,15,FALSE),0)</f>
        <v>0</v>
      </c>
      <c r="Y2019" s="34">
        <f>IFERROR(VLOOKUP($H2019,'Sewer F Exp'!$A:$B,16,FALSE),0)</f>
        <v>0</v>
      </c>
      <c r="Z2019" s="42">
        <f>IFERROR(VLOOKUP($H2019,'Sewer F Exp'!$A:$B,17,FALSE),0)</f>
        <v>0</v>
      </c>
      <c r="AA2019" s="34">
        <f>IFERROR(VLOOKUP($H2019,'Refuse F Rev'!$A:$E,15,FALSE),0)</f>
        <v>0</v>
      </c>
      <c r="AB2019" s="34">
        <f>IFERROR(VLOOKUP($H2019,'Refuse F Rev'!$A:$E,16,FALSE),0)</f>
        <v>0</v>
      </c>
      <c r="AC2019" s="42">
        <f>IFERROR(VLOOKUP($H2019,'Refuse F Rev'!$A:$E,17,FALSE),0)</f>
        <v>0</v>
      </c>
      <c r="AD2019" s="34">
        <f>IFERROR(VLOOKUP($H2019,'Refuse F Exp'!$A:$E,15,FALSE),0)</f>
        <v>0</v>
      </c>
      <c r="AE2019" s="34">
        <f>IFERROR(VLOOKUP($H2019,'Refuse F Exp'!$A:$E,16,FALSE),0)</f>
        <v>0</v>
      </c>
      <c r="AF2019" s="42">
        <f>IFERROR(VLOOKUP($H2019,'Refuse F Exp'!$A:$E,17,FALSE),0)</f>
        <v>0</v>
      </c>
      <c r="AG2019" s="34">
        <f>IFERROR(VLOOKUP($H2019,#REF!,10,FALSE),0)</f>
        <v>0</v>
      </c>
      <c r="AH2019" s="34">
        <f>IFERROR(VLOOKUP($H2019,#REF!,11,FALSE),0)</f>
        <v>0</v>
      </c>
      <c r="AI2019" s="42">
        <f>IFERROR(VLOOKUP($H2019,#REF!,12,FALSE),0)</f>
        <v>0</v>
      </c>
      <c r="AJ2019" s="34">
        <f>IFERROR(VLOOKUP($H2019,#REF!,10,FALSE),0)</f>
        <v>0</v>
      </c>
      <c r="AK2019" s="34">
        <f>IFERROR(VLOOKUP($H2019,#REF!,11,FALSE),0)</f>
        <v>0</v>
      </c>
      <c r="AL2019" s="42">
        <f>IFERROR(VLOOKUP($H2019,#REF!,12,FALSE),0)</f>
        <v>0</v>
      </c>
      <c r="AM2019" s="34">
        <f>IFERROR(VLOOKUP($H2019,#REF!,10,FALSE),0)</f>
        <v>0</v>
      </c>
      <c r="AN2019" s="34">
        <f>IFERROR(VLOOKUP($H2019,#REF!,11,FALSE),0)</f>
        <v>0</v>
      </c>
      <c r="AO2019" s="42">
        <f>IFERROR(VLOOKUP($H2019,#REF!,12,FALSE),0)</f>
        <v>0</v>
      </c>
      <c r="AP2019" s="34">
        <f>IFERROR(VLOOKUP($H2019,#REF!,10,FALSE),0)</f>
        <v>0</v>
      </c>
      <c r="AQ2019" s="34">
        <f>IFERROR(VLOOKUP($H2019,#REF!,11,FALSE),0)</f>
        <v>0</v>
      </c>
      <c r="AR2019" s="42">
        <f>IFERROR(VLOOKUP($H2019,#REF!,12,FALSE),0)</f>
        <v>0</v>
      </c>
      <c r="AS2019" s="34">
        <f>IFERROR(VLOOKUP($H2019,#REF!,13,FALSE),0)</f>
        <v>0</v>
      </c>
      <c r="AT2019" s="34">
        <f>IFERROR(VLOOKUP($H2019,#REF!,14,FALSE),0)</f>
        <v>0</v>
      </c>
      <c r="AU2019" s="42">
        <f>IFERROR(VLOOKUP($H2019,#REF!,15,FALSE),0)</f>
        <v>0</v>
      </c>
      <c r="AV2019" s="34">
        <f>IFERROR(VLOOKUP($H2019,#REF!,15,FALSE),0)</f>
        <v>0</v>
      </c>
      <c r="AW2019" s="34">
        <f>IFERROR(VLOOKUP($H2019,#REF!,16,FALSE),0)</f>
        <v>0</v>
      </c>
      <c r="AX2019" s="42">
        <f>IFERROR(VLOOKUP($H2019,#REF!,17,FALSE),0)</f>
        <v>0</v>
      </c>
    </row>
    <row r="2020" spans="1:50" x14ac:dyDescent="0.3">
      <c r="A2020" s="33" t="str">
        <f t="shared" si="124"/>
        <v>0</v>
      </c>
      <c r="B2020" s="33">
        <f>+'R&amp;E EXPORT'!B1819</f>
        <v>0</v>
      </c>
      <c r="C2020" t="str">
        <f>IFERROR(VLOOKUP(A2020,'MCSJ Export'!A:C,3,FALSE),"")</f>
        <v/>
      </c>
      <c r="D2020" s="37">
        <f t="shared" ca="1" si="125"/>
        <v>0</v>
      </c>
      <c r="E2020" s="37">
        <f t="shared" ca="1" si="126"/>
        <v>0</v>
      </c>
      <c r="F2020" s="37">
        <f t="shared" ca="1" si="127"/>
        <v>0</v>
      </c>
      <c r="G2020" s="37"/>
      <c r="H2020" s="33">
        <f>+'R&amp;E EXPORT'!A1819</f>
        <v>0</v>
      </c>
      <c r="I2020" s="34">
        <f>IFERROR(VLOOKUP($H2020,'Gen F Rev'!$A:$M,15,FALSE),0)</f>
        <v>0</v>
      </c>
      <c r="J2020" s="34">
        <f>IFERROR(VLOOKUP($H2020,'Gen F Rev'!$A:$M,16,FALSE),0)</f>
        <v>0</v>
      </c>
      <c r="K2020" s="42">
        <f>IFERROR(VLOOKUP($H2020,'Gen F Rev'!$A:$M,17,FALSE),0)</f>
        <v>0</v>
      </c>
      <c r="L2020" s="34">
        <f>IFERROR(VLOOKUP($H2020,'Gen F Exp'!$A:$E,15,FALSE),0)</f>
        <v>0</v>
      </c>
      <c r="M2020" s="34">
        <f>IFERROR(VLOOKUP($H2020,'Gen F Exp'!$A:$E,16,FALSE),0)</f>
        <v>0</v>
      </c>
      <c r="N2020" s="42">
        <f>IFERROR(VLOOKUP($H2020,'Gen F Exp'!$A:$E,17,FALSE),0)</f>
        <v>0</v>
      </c>
      <c r="O2020" s="34">
        <f>IFERROR(VLOOKUP($H2020,'Water F Rev'!$A:$L,15,FALSE),0)</f>
        <v>0</v>
      </c>
      <c r="P2020" s="34">
        <f>IFERROR(VLOOKUP($H2020,'Water F Rev'!$A:$L,16,FALSE),0)</f>
        <v>0</v>
      </c>
      <c r="Q2020" s="42">
        <f>IFERROR(VLOOKUP($H2020,'Water F Rev'!$A:$L,17,FALSE),0)</f>
        <v>0</v>
      </c>
      <c r="R2020" s="34">
        <f>IFERROR(VLOOKUP($H2020,'Water F Exp'!$A:$K,15,FALSE),0)</f>
        <v>0</v>
      </c>
      <c r="S2020" s="34">
        <f>IFERROR(VLOOKUP($H2020,'Water F Exp'!$A:$K,16,FALSE),0)</f>
        <v>0</v>
      </c>
      <c r="T2020" s="42">
        <f>IFERROR(VLOOKUP($H2020,'Water F Exp'!$A:$K,17,FALSE),0)</f>
        <v>0</v>
      </c>
      <c r="U2020" s="34">
        <f ca="1">IFERROR(VLOOKUP($H2020,'Sewer F Rev'!$A:$E,15,FALSE),0)</f>
        <v>0</v>
      </c>
      <c r="V2020" s="34">
        <f ca="1">IFERROR(VLOOKUP($H2020,'Sewer F Rev'!$A:$E,16,FALSE),0)</f>
        <v>0</v>
      </c>
      <c r="W2020" s="42">
        <f ca="1">IFERROR(VLOOKUP($H2020,'Sewer F Rev'!$A:$E,17,FALSE),0)</f>
        <v>0</v>
      </c>
      <c r="X2020" s="34">
        <f>IFERROR(VLOOKUP($H2020,'Sewer F Exp'!$A:$B,15,FALSE),0)</f>
        <v>0</v>
      </c>
      <c r="Y2020" s="34">
        <f>IFERROR(VLOOKUP($H2020,'Sewer F Exp'!$A:$B,16,FALSE),0)</f>
        <v>0</v>
      </c>
      <c r="Z2020" s="42">
        <f>IFERROR(VLOOKUP($H2020,'Sewer F Exp'!$A:$B,17,FALSE),0)</f>
        <v>0</v>
      </c>
      <c r="AA2020" s="34">
        <f>IFERROR(VLOOKUP($H2020,'Refuse F Rev'!$A:$E,15,FALSE),0)</f>
        <v>0</v>
      </c>
      <c r="AB2020" s="34">
        <f>IFERROR(VLOOKUP($H2020,'Refuse F Rev'!$A:$E,16,FALSE),0)</f>
        <v>0</v>
      </c>
      <c r="AC2020" s="42">
        <f>IFERROR(VLOOKUP($H2020,'Refuse F Rev'!$A:$E,17,FALSE),0)</f>
        <v>0</v>
      </c>
      <c r="AD2020" s="34">
        <f>IFERROR(VLOOKUP($H2020,'Refuse F Exp'!$A:$E,15,FALSE),0)</f>
        <v>0</v>
      </c>
      <c r="AE2020" s="34">
        <f>IFERROR(VLOOKUP($H2020,'Refuse F Exp'!$A:$E,16,FALSE),0)</f>
        <v>0</v>
      </c>
      <c r="AF2020" s="42">
        <f>IFERROR(VLOOKUP($H2020,'Refuse F Exp'!$A:$E,17,FALSE),0)</f>
        <v>0</v>
      </c>
      <c r="AG2020" s="34">
        <f>IFERROR(VLOOKUP($H2020,#REF!,10,FALSE),0)</f>
        <v>0</v>
      </c>
      <c r="AH2020" s="34">
        <f>IFERROR(VLOOKUP($H2020,#REF!,11,FALSE),0)</f>
        <v>0</v>
      </c>
      <c r="AI2020" s="42">
        <f>IFERROR(VLOOKUP($H2020,#REF!,12,FALSE),0)</f>
        <v>0</v>
      </c>
      <c r="AJ2020" s="34">
        <f>IFERROR(VLOOKUP($H2020,#REF!,10,FALSE),0)</f>
        <v>0</v>
      </c>
      <c r="AK2020" s="34">
        <f>IFERROR(VLOOKUP($H2020,#REF!,11,FALSE),0)</f>
        <v>0</v>
      </c>
      <c r="AL2020" s="42">
        <f>IFERROR(VLOOKUP($H2020,#REF!,12,FALSE),0)</f>
        <v>0</v>
      </c>
      <c r="AM2020" s="34">
        <f>IFERROR(VLOOKUP($H2020,#REF!,10,FALSE),0)</f>
        <v>0</v>
      </c>
      <c r="AN2020" s="34">
        <f>IFERROR(VLOOKUP($H2020,#REF!,11,FALSE),0)</f>
        <v>0</v>
      </c>
      <c r="AO2020" s="42">
        <f>IFERROR(VLOOKUP($H2020,#REF!,12,FALSE),0)</f>
        <v>0</v>
      </c>
      <c r="AP2020" s="34">
        <f>IFERROR(VLOOKUP($H2020,#REF!,10,FALSE),0)</f>
        <v>0</v>
      </c>
      <c r="AQ2020" s="34">
        <f>IFERROR(VLOOKUP($H2020,#REF!,11,FALSE),0)</f>
        <v>0</v>
      </c>
      <c r="AR2020" s="42">
        <f>IFERROR(VLOOKUP($H2020,#REF!,12,FALSE),0)</f>
        <v>0</v>
      </c>
      <c r="AS2020" s="34">
        <f>IFERROR(VLOOKUP($H2020,#REF!,13,FALSE),0)</f>
        <v>0</v>
      </c>
      <c r="AT2020" s="34">
        <f>IFERROR(VLOOKUP($H2020,#REF!,14,FALSE),0)</f>
        <v>0</v>
      </c>
      <c r="AU2020" s="42">
        <f>IFERROR(VLOOKUP($H2020,#REF!,15,FALSE),0)</f>
        <v>0</v>
      </c>
      <c r="AV2020" s="34">
        <f>IFERROR(VLOOKUP($H2020,#REF!,15,FALSE),0)</f>
        <v>0</v>
      </c>
      <c r="AW2020" s="34">
        <f>IFERROR(VLOOKUP($H2020,#REF!,16,FALSE),0)</f>
        <v>0</v>
      </c>
      <c r="AX2020" s="42">
        <f>IFERROR(VLOOKUP($H2020,#REF!,17,FALSE),0)</f>
        <v>0</v>
      </c>
    </row>
    <row r="2021" spans="1:50" x14ac:dyDescent="0.3">
      <c r="A2021" s="33" t="str">
        <f t="shared" si="124"/>
        <v>0</v>
      </c>
      <c r="B2021" s="33">
        <f>+'R&amp;E EXPORT'!B1820</f>
        <v>0</v>
      </c>
      <c r="C2021" t="str">
        <f>IFERROR(VLOOKUP(A2021,'MCSJ Export'!A:C,3,FALSE),"")</f>
        <v/>
      </c>
      <c r="D2021" s="37">
        <f t="shared" ca="1" si="125"/>
        <v>0</v>
      </c>
      <c r="E2021" s="37">
        <f t="shared" ca="1" si="126"/>
        <v>0</v>
      </c>
      <c r="F2021" s="37">
        <f t="shared" ca="1" si="127"/>
        <v>0</v>
      </c>
      <c r="G2021" s="37"/>
      <c r="H2021" s="33">
        <f>+'R&amp;E EXPORT'!A1820</f>
        <v>0</v>
      </c>
      <c r="I2021" s="34">
        <f>IFERROR(VLOOKUP($H2021,'Gen F Rev'!$A:$M,15,FALSE),0)</f>
        <v>0</v>
      </c>
      <c r="J2021" s="34">
        <f>IFERROR(VLOOKUP($H2021,'Gen F Rev'!$A:$M,16,FALSE),0)</f>
        <v>0</v>
      </c>
      <c r="K2021" s="42">
        <f>IFERROR(VLOOKUP($H2021,'Gen F Rev'!$A:$M,17,FALSE),0)</f>
        <v>0</v>
      </c>
      <c r="L2021" s="34">
        <f>IFERROR(VLOOKUP($H2021,'Gen F Exp'!$A:$E,15,FALSE),0)</f>
        <v>0</v>
      </c>
      <c r="M2021" s="34">
        <f>IFERROR(VLOOKUP($H2021,'Gen F Exp'!$A:$E,16,FALSE),0)</f>
        <v>0</v>
      </c>
      <c r="N2021" s="42">
        <f>IFERROR(VLOOKUP($H2021,'Gen F Exp'!$A:$E,17,FALSE),0)</f>
        <v>0</v>
      </c>
      <c r="O2021" s="34">
        <f>IFERROR(VLOOKUP($H2021,'Water F Rev'!$A:$L,15,FALSE),0)</f>
        <v>0</v>
      </c>
      <c r="P2021" s="34">
        <f>IFERROR(VLOOKUP($H2021,'Water F Rev'!$A:$L,16,FALSE),0)</f>
        <v>0</v>
      </c>
      <c r="Q2021" s="42">
        <f>IFERROR(VLOOKUP($H2021,'Water F Rev'!$A:$L,17,FALSE),0)</f>
        <v>0</v>
      </c>
      <c r="R2021" s="34">
        <f>IFERROR(VLOOKUP($H2021,'Water F Exp'!$A:$K,15,FALSE),0)</f>
        <v>0</v>
      </c>
      <c r="S2021" s="34">
        <f>IFERROR(VLOOKUP($H2021,'Water F Exp'!$A:$K,16,FALSE),0)</f>
        <v>0</v>
      </c>
      <c r="T2021" s="42">
        <f>IFERROR(VLOOKUP($H2021,'Water F Exp'!$A:$K,17,FALSE),0)</f>
        <v>0</v>
      </c>
      <c r="U2021" s="34">
        <f ca="1">IFERROR(VLOOKUP($H2021,'Sewer F Rev'!$A:$E,15,FALSE),0)</f>
        <v>0</v>
      </c>
      <c r="V2021" s="34">
        <f ca="1">IFERROR(VLOOKUP($H2021,'Sewer F Rev'!$A:$E,16,FALSE),0)</f>
        <v>0</v>
      </c>
      <c r="W2021" s="42">
        <f ca="1">IFERROR(VLOOKUP($H2021,'Sewer F Rev'!$A:$E,17,FALSE),0)</f>
        <v>0</v>
      </c>
      <c r="X2021" s="34">
        <f>IFERROR(VLOOKUP($H2021,'Sewer F Exp'!$A:$B,15,FALSE),0)</f>
        <v>0</v>
      </c>
      <c r="Y2021" s="34">
        <f>IFERROR(VLOOKUP($H2021,'Sewer F Exp'!$A:$B,16,FALSE),0)</f>
        <v>0</v>
      </c>
      <c r="Z2021" s="42">
        <f>IFERROR(VLOOKUP($H2021,'Sewer F Exp'!$A:$B,17,FALSE),0)</f>
        <v>0</v>
      </c>
      <c r="AA2021" s="34">
        <f>IFERROR(VLOOKUP($H2021,'Refuse F Rev'!$A:$E,15,FALSE),0)</f>
        <v>0</v>
      </c>
      <c r="AB2021" s="34">
        <f>IFERROR(VLOOKUP($H2021,'Refuse F Rev'!$A:$E,16,FALSE),0)</f>
        <v>0</v>
      </c>
      <c r="AC2021" s="42">
        <f>IFERROR(VLOOKUP($H2021,'Refuse F Rev'!$A:$E,17,FALSE),0)</f>
        <v>0</v>
      </c>
      <c r="AD2021" s="34">
        <f>IFERROR(VLOOKUP($H2021,'Refuse F Exp'!$A:$E,15,FALSE),0)</f>
        <v>0</v>
      </c>
      <c r="AE2021" s="34">
        <f>IFERROR(VLOOKUP($H2021,'Refuse F Exp'!$A:$E,16,FALSE),0)</f>
        <v>0</v>
      </c>
      <c r="AF2021" s="42">
        <f>IFERROR(VLOOKUP($H2021,'Refuse F Exp'!$A:$E,17,FALSE),0)</f>
        <v>0</v>
      </c>
      <c r="AG2021" s="34">
        <f>IFERROR(VLOOKUP($H2021,#REF!,10,FALSE),0)</f>
        <v>0</v>
      </c>
      <c r="AH2021" s="34">
        <f>IFERROR(VLOOKUP($H2021,#REF!,11,FALSE),0)</f>
        <v>0</v>
      </c>
      <c r="AI2021" s="42">
        <f>IFERROR(VLOOKUP($H2021,#REF!,12,FALSE),0)</f>
        <v>0</v>
      </c>
      <c r="AJ2021" s="34">
        <f>IFERROR(VLOOKUP($H2021,#REF!,10,FALSE),0)</f>
        <v>0</v>
      </c>
      <c r="AK2021" s="34">
        <f>IFERROR(VLOOKUP($H2021,#REF!,11,FALSE),0)</f>
        <v>0</v>
      </c>
      <c r="AL2021" s="42">
        <f>IFERROR(VLOOKUP($H2021,#REF!,12,FALSE),0)</f>
        <v>0</v>
      </c>
      <c r="AM2021" s="34">
        <f>IFERROR(VLOOKUP($H2021,#REF!,10,FALSE),0)</f>
        <v>0</v>
      </c>
      <c r="AN2021" s="34">
        <f>IFERROR(VLOOKUP($H2021,#REF!,11,FALSE),0)</f>
        <v>0</v>
      </c>
      <c r="AO2021" s="42">
        <f>IFERROR(VLOOKUP($H2021,#REF!,12,FALSE),0)</f>
        <v>0</v>
      </c>
      <c r="AP2021" s="34">
        <f>IFERROR(VLOOKUP($H2021,#REF!,10,FALSE),0)</f>
        <v>0</v>
      </c>
      <c r="AQ2021" s="34">
        <f>IFERROR(VLOOKUP($H2021,#REF!,11,FALSE),0)</f>
        <v>0</v>
      </c>
      <c r="AR2021" s="42">
        <f>IFERROR(VLOOKUP($H2021,#REF!,12,FALSE),0)</f>
        <v>0</v>
      </c>
      <c r="AS2021" s="34">
        <f>IFERROR(VLOOKUP($H2021,#REF!,13,FALSE),0)</f>
        <v>0</v>
      </c>
      <c r="AT2021" s="34">
        <f>IFERROR(VLOOKUP($H2021,#REF!,14,FALSE),0)</f>
        <v>0</v>
      </c>
      <c r="AU2021" s="42">
        <f>IFERROR(VLOOKUP($H2021,#REF!,15,FALSE),0)</f>
        <v>0</v>
      </c>
      <c r="AV2021" s="34">
        <f>IFERROR(VLOOKUP($H2021,#REF!,15,FALSE),0)</f>
        <v>0</v>
      </c>
      <c r="AW2021" s="34">
        <f>IFERROR(VLOOKUP($H2021,#REF!,16,FALSE),0)</f>
        <v>0</v>
      </c>
      <c r="AX2021" s="42">
        <f>IFERROR(VLOOKUP($H2021,#REF!,17,FALSE),0)</f>
        <v>0</v>
      </c>
    </row>
    <row r="2022" spans="1:50" x14ac:dyDescent="0.3">
      <c r="A2022" s="33" t="str">
        <f t="shared" si="124"/>
        <v>0</v>
      </c>
      <c r="B2022" s="33">
        <f>+'R&amp;E EXPORT'!B1821</f>
        <v>0</v>
      </c>
      <c r="C2022" t="str">
        <f>IFERROR(VLOOKUP(A2022,'MCSJ Export'!A:C,3,FALSE),"")</f>
        <v/>
      </c>
      <c r="D2022" s="37">
        <f t="shared" ca="1" si="125"/>
        <v>0</v>
      </c>
      <c r="E2022" s="37">
        <f t="shared" ca="1" si="126"/>
        <v>0</v>
      </c>
      <c r="F2022" s="37">
        <f t="shared" ca="1" si="127"/>
        <v>0</v>
      </c>
      <c r="G2022" s="37"/>
      <c r="H2022" s="33">
        <f>+'R&amp;E EXPORT'!A1821</f>
        <v>0</v>
      </c>
      <c r="I2022" s="34">
        <f>IFERROR(VLOOKUP($H2022,'Gen F Rev'!$A:$M,15,FALSE),0)</f>
        <v>0</v>
      </c>
      <c r="J2022" s="34">
        <f>IFERROR(VLOOKUP($H2022,'Gen F Rev'!$A:$M,16,FALSE),0)</f>
        <v>0</v>
      </c>
      <c r="K2022" s="42">
        <f>IFERROR(VLOOKUP($H2022,'Gen F Rev'!$A:$M,17,FALSE),0)</f>
        <v>0</v>
      </c>
      <c r="L2022" s="34">
        <f>IFERROR(VLOOKUP($H2022,'Gen F Exp'!$A:$E,15,FALSE),0)</f>
        <v>0</v>
      </c>
      <c r="M2022" s="34">
        <f>IFERROR(VLOOKUP($H2022,'Gen F Exp'!$A:$E,16,FALSE),0)</f>
        <v>0</v>
      </c>
      <c r="N2022" s="42">
        <f>IFERROR(VLOOKUP($H2022,'Gen F Exp'!$A:$E,17,FALSE),0)</f>
        <v>0</v>
      </c>
      <c r="O2022" s="34">
        <f>IFERROR(VLOOKUP($H2022,'Water F Rev'!$A:$L,15,FALSE),0)</f>
        <v>0</v>
      </c>
      <c r="P2022" s="34">
        <f>IFERROR(VLOOKUP($H2022,'Water F Rev'!$A:$L,16,FALSE),0)</f>
        <v>0</v>
      </c>
      <c r="Q2022" s="42">
        <f>IFERROR(VLOOKUP($H2022,'Water F Rev'!$A:$L,17,FALSE),0)</f>
        <v>0</v>
      </c>
      <c r="R2022" s="34">
        <f>IFERROR(VLOOKUP($H2022,'Water F Exp'!$A:$K,15,FALSE),0)</f>
        <v>0</v>
      </c>
      <c r="S2022" s="34">
        <f>IFERROR(VLOOKUP($H2022,'Water F Exp'!$A:$K,16,FALSE),0)</f>
        <v>0</v>
      </c>
      <c r="T2022" s="42">
        <f>IFERROR(VLOOKUP($H2022,'Water F Exp'!$A:$K,17,FALSE),0)</f>
        <v>0</v>
      </c>
      <c r="U2022" s="34">
        <f ca="1">IFERROR(VLOOKUP($H2022,'Sewer F Rev'!$A:$E,15,FALSE),0)</f>
        <v>0</v>
      </c>
      <c r="V2022" s="34">
        <f ca="1">IFERROR(VLOOKUP($H2022,'Sewer F Rev'!$A:$E,16,FALSE),0)</f>
        <v>0</v>
      </c>
      <c r="W2022" s="42">
        <f ca="1">IFERROR(VLOOKUP($H2022,'Sewer F Rev'!$A:$E,17,FALSE),0)</f>
        <v>0</v>
      </c>
      <c r="X2022" s="34">
        <f>IFERROR(VLOOKUP($H2022,'Sewer F Exp'!$A:$B,15,FALSE),0)</f>
        <v>0</v>
      </c>
      <c r="Y2022" s="34">
        <f>IFERROR(VLOOKUP($H2022,'Sewer F Exp'!$A:$B,16,FALSE),0)</f>
        <v>0</v>
      </c>
      <c r="Z2022" s="42">
        <f>IFERROR(VLOOKUP($H2022,'Sewer F Exp'!$A:$B,17,FALSE),0)</f>
        <v>0</v>
      </c>
      <c r="AA2022" s="34">
        <f>IFERROR(VLOOKUP($H2022,'Refuse F Rev'!$A:$E,15,FALSE),0)</f>
        <v>0</v>
      </c>
      <c r="AB2022" s="34">
        <f>IFERROR(VLOOKUP($H2022,'Refuse F Rev'!$A:$E,16,FALSE),0)</f>
        <v>0</v>
      </c>
      <c r="AC2022" s="42">
        <f>IFERROR(VLOOKUP($H2022,'Refuse F Rev'!$A:$E,17,FALSE),0)</f>
        <v>0</v>
      </c>
      <c r="AD2022" s="34">
        <f>IFERROR(VLOOKUP($H2022,'Refuse F Exp'!$A:$E,15,FALSE),0)</f>
        <v>0</v>
      </c>
      <c r="AE2022" s="34">
        <f>IFERROR(VLOOKUP($H2022,'Refuse F Exp'!$A:$E,16,FALSE),0)</f>
        <v>0</v>
      </c>
      <c r="AF2022" s="42">
        <f>IFERROR(VLOOKUP($H2022,'Refuse F Exp'!$A:$E,17,FALSE),0)</f>
        <v>0</v>
      </c>
      <c r="AG2022" s="34">
        <f>IFERROR(VLOOKUP($H2022,#REF!,10,FALSE),0)</f>
        <v>0</v>
      </c>
      <c r="AH2022" s="34">
        <f>IFERROR(VLOOKUP($H2022,#REF!,11,FALSE),0)</f>
        <v>0</v>
      </c>
      <c r="AI2022" s="42">
        <f>IFERROR(VLOOKUP($H2022,#REF!,12,FALSE),0)</f>
        <v>0</v>
      </c>
      <c r="AJ2022" s="34">
        <f>IFERROR(VLOOKUP($H2022,#REF!,10,FALSE),0)</f>
        <v>0</v>
      </c>
      <c r="AK2022" s="34">
        <f>IFERROR(VLOOKUP($H2022,#REF!,11,FALSE),0)</f>
        <v>0</v>
      </c>
      <c r="AL2022" s="42">
        <f>IFERROR(VLOOKUP($H2022,#REF!,12,FALSE),0)</f>
        <v>0</v>
      </c>
      <c r="AM2022" s="34">
        <f>IFERROR(VLOOKUP($H2022,#REF!,10,FALSE),0)</f>
        <v>0</v>
      </c>
      <c r="AN2022" s="34">
        <f>IFERROR(VLOOKUP($H2022,#REF!,11,FALSE),0)</f>
        <v>0</v>
      </c>
      <c r="AO2022" s="42">
        <f>IFERROR(VLOOKUP($H2022,#REF!,12,FALSE),0)</f>
        <v>0</v>
      </c>
      <c r="AP2022" s="34">
        <f>IFERROR(VLOOKUP($H2022,#REF!,10,FALSE),0)</f>
        <v>0</v>
      </c>
      <c r="AQ2022" s="34">
        <f>IFERROR(VLOOKUP($H2022,#REF!,11,FALSE),0)</f>
        <v>0</v>
      </c>
      <c r="AR2022" s="42">
        <f>IFERROR(VLOOKUP($H2022,#REF!,12,FALSE),0)</f>
        <v>0</v>
      </c>
      <c r="AS2022" s="34">
        <f>IFERROR(VLOOKUP($H2022,#REF!,13,FALSE),0)</f>
        <v>0</v>
      </c>
      <c r="AT2022" s="34">
        <f>IFERROR(VLOOKUP($H2022,#REF!,14,FALSE),0)</f>
        <v>0</v>
      </c>
      <c r="AU2022" s="42">
        <f>IFERROR(VLOOKUP($H2022,#REF!,15,FALSE),0)</f>
        <v>0</v>
      </c>
      <c r="AV2022" s="34">
        <f>IFERROR(VLOOKUP($H2022,#REF!,15,FALSE),0)</f>
        <v>0</v>
      </c>
      <c r="AW2022" s="34">
        <f>IFERROR(VLOOKUP($H2022,#REF!,16,FALSE),0)</f>
        <v>0</v>
      </c>
      <c r="AX2022" s="42">
        <f>IFERROR(VLOOKUP($H2022,#REF!,17,FALSE),0)</f>
        <v>0</v>
      </c>
    </row>
    <row r="2023" spans="1:50" x14ac:dyDescent="0.3">
      <c r="A2023" s="33" t="str">
        <f t="shared" si="124"/>
        <v>0</v>
      </c>
      <c r="B2023" s="33">
        <f>+'R&amp;E EXPORT'!B1822</f>
        <v>0</v>
      </c>
      <c r="C2023" t="str">
        <f>IFERROR(VLOOKUP(A2023,'MCSJ Export'!A:C,3,FALSE),"")</f>
        <v/>
      </c>
      <c r="D2023" s="37">
        <f t="shared" ca="1" si="125"/>
        <v>0</v>
      </c>
      <c r="E2023" s="37">
        <f t="shared" ca="1" si="126"/>
        <v>0</v>
      </c>
      <c r="F2023" s="37">
        <f t="shared" ca="1" si="127"/>
        <v>0</v>
      </c>
      <c r="G2023" s="37"/>
      <c r="H2023" s="33">
        <f>+'R&amp;E EXPORT'!A1822</f>
        <v>0</v>
      </c>
      <c r="I2023" s="34">
        <f>IFERROR(VLOOKUP($H2023,'Gen F Rev'!$A:$M,15,FALSE),0)</f>
        <v>0</v>
      </c>
      <c r="J2023" s="34">
        <f>IFERROR(VLOOKUP($H2023,'Gen F Rev'!$A:$M,16,FALSE),0)</f>
        <v>0</v>
      </c>
      <c r="K2023" s="42">
        <f>IFERROR(VLOOKUP($H2023,'Gen F Rev'!$A:$M,17,FALSE),0)</f>
        <v>0</v>
      </c>
      <c r="L2023" s="34">
        <f>IFERROR(VLOOKUP($H2023,'Gen F Exp'!$A:$E,15,FALSE),0)</f>
        <v>0</v>
      </c>
      <c r="M2023" s="34">
        <f>IFERROR(VLOOKUP($H2023,'Gen F Exp'!$A:$E,16,FALSE),0)</f>
        <v>0</v>
      </c>
      <c r="N2023" s="42">
        <f>IFERROR(VLOOKUP($H2023,'Gen F Exp'!$A:$E,17,FALSE),0)</f>
        <v>0</v>
      </c>
      <c r="O2023" s="34">
        <f>IFERROR(VLOOKUP($H2023,'Water F Rev'!$A:$L,15,FALSE),0)</f>
        <v>0</v>
      </c>
      <c r="P2023" s="34">
        <f>IFERROR(VLOOKUP($H2023,'Water F Rev'!$A:$L,16,FALSE),0)</f>
        <v>0</v>
      </c>
      <c r="Q2023" s="42">
        <f>IFERROR(VLOOKUP($H2023,'Water F Rev'!$A:$L,17,FALSE),0)</f>
        <v>0</v>
      </c>
      <c r="R2023" s="34">
        <f>IFERROR(VLOOKUP($H2023,'Water F Exp'!$A:$K,15,FALSE),0)</f>
        <v>0</v>
      </c>
      <c r="S2023" s="34">
        <f>IFERROR(VLOOKUP($H2023,'Water F Exp'!$A:$K,16,FALSE),0)</f>
        <v>0</v>
      </c>
      <c r="T2023" s="42">
        <f>IFERROR(VLOOKUP($H2023,'Water F Exp'!$A:$K,17,FALSE),0)</f>
        <v>0</v>
      </c>
      <c r="U2023" s="34">
        <f ca="1">IFERROR(VLOOKUP($H2023,'Sewer F Rev'!$A:$E,15,FALSE),0)</f>
        <v>0</v>
      </c>
      <c r="V2023" s="34">
        <f ca="1">IFERROR(VLOOKUP($H2023,'Sewer F Rev'!$A:$E,16,FALSE),0)</f>
        <v>0</v>
      </c>
      <c r="W2023" s="42">
        <f ca="1">IFERROR(VLOOKUP($H2023,'Sewer F Rev'!$A:$E,17,FALSE),0)</f>
        <v>0</v>
      </c>
      <c r="X2023" s="34">
        <f>IFERROR(VLOOKUP($H2023,'Sewer F Exp'!$A:$B,15,FALSE),0)</f>
        <v>0</v>
      </c>
      <c r="Y2023" s="34">
        <f>IFERROR(VLOOKUP($H2023,'Sewer F Exp'!$A:$B,16,FALSE),0)</f>
        <v>0</v>
      </c>
      <c r="Z2023" s="42">
        <f>IFERROR(VLOOKUP($H2023,'Sewer F Exp'!$A:$B,17,FALSE),0)</f>
        <v>0</v>
      </c>
      <c r="AA2023" s="34">
        <f>IFERROR(VLOOKUP($H2023,'Refuse F Rev'!$A:$E,15,FALSE),0)</f>
        <v>0</v>
      </c>
      <c r="AB2023" s="34">
        <f>IFERROR(VLOOKUP($H2023,'Refuse F Rev'!$A:$E,16,FALSE),0)</f>
        <v>0</v>
      </c>
      <c r="AC2023" s="42">
        <f>IFERROR(VLOOKUP($H2023,'Refuse F Rev'!$A:$E,17,FALSE),0)</f>
        <v>0</v>
      </c>
      <c r="AD2023" s="34">
        <f>IFERROR(VLOOKUP($H2023,'Refuse F Exp'!$A:$E,15,FALSE),0)</f>
        <v>0</v>
      </c>
      <c r="AE2023" s="34">
        <f>IFERROR(VLOOKUP($H2023,'Refuse F Exp'!$A:$E,16,FALSE),0)</f>
        <v>0</v>
      </c>
      <c r="AF2023" s="42">
        <f>IFERROR(VLOOKUP($H2023,'Refuse F Exp'!$A:$E,17,FALSE),0)</f>
        <v>0</v>
      </c>
      <c r="AG2023" s="34">
        <f>IFERROR(VLOOKUP($H2023,#REF!,10,FALSE),0)</f>
        <v>0</v>
      </c>
      <c r="AH2023" s="34">
        <f>IFERROR(VLOOKUP($H2023,#REF!,11,FALSE),0)</f>
        <v>0</v>
      </c>
      <c r="AI2023" s="42">
        <f>IFERROR(VLOOKUP($H2023,#REF!,12,FALSE),0)</f>
        <v>0</v>
      </c>
      <c r="AJ2023" s="34">
        <f>IFERROR(VLOOKUP($H2023,#REF!,10,FALSE),0)</f>
        <v>0</v>
      </c>
      <c r="AK2023" s="34">
        <f>IFERROR(VLOOKUP($H2023,#REF!,11,FALSE),0)</f>
        <v>0</v>
      </c>
      <c r="AL2023" s="42">
        <f>IFERROR(VLOOKUP($H2023,#REF!,12,FALSE),0)</f>
        <v>0</v>
      </c>
      <c r="AM2023" s="34">
        <f>IFERROR(VLOOKUP($H2023,#REF!,10,FALSE),0)</f>
        <v>0</v>
      </c>
      <c r="AN2023" s="34">
        <f>IFERROR(VLOOKUP($H2023,#REF!,11,FALSE),0)</f>
        <v>0</v>
      </c>
      <c r="AO2023" s="42">
        <f>IFERROR(VLOOKUP($H2023,#REF!,12,FALSE),0)</f>
        <v>0</v>
      </c>
      <c r="AP2023" s="34">
        <f>IFERROR(VLOOKUP($H2023,#REF!,10,FALSE),0)</f>
        <v>0</v>
      </c>
      <c r="AQ2023" s="34">
        <f>IFERROR(VLOOKUP($H2023,#REF!,11,FALSE),0)</f>
        <v>0</v>
      </c>
      <c r="AR2023" s="42">
        <f>IFERROR(VLOOKUP($H2023,#REF!,12,FALSE),0)</f>
        <v>0</v>
      </c>
      <c r="AS2023" s="34">
        <f>IFERROR(VLOOKUP($H2023,#REF!,13,FALSE),0)</f>
        <v>0</v>
      </c>
      <c r="AT2023" s="34">
        <f>IFERROR(VLOOKUP($H2023,#REF!,14,FALSE),0)</f>
        <v>0</v>
      </c>
      <c r="AU2023" s="42">
        <f>IFERROR(VLOOKUP($H2023,#REF!,15,FALSE),0)</f>
        <v>0</v>
      </c>
      <c r="AV2023" s="34">
        <f>IFERROR(VLOOKUP($H2023,#REF!,15,FALSE),0)</f>
        <v>0</v>
      </c>
      <c r="AW2023" s="34">
        <f>IFERROR(VLOOKUP($H2023,#REF!,16,FALSE),0)</f>
        <v>0</v>
      </c>
      <c r="AX2023" s="42">
        <f>IFERROR(VLOOKUP($H2023,#REF!,17,FALSE),0)</f>
        <v>0</v>
      </c>
    </row>
    <row r="2024" spans="1:50" x14ac:dyDescent="0.3">
      <c r="A2024" s="33" t="str">
        <f t="shared" si="124"/>
        <v>0</v>
      </c>
      <c r="B2024" s="33">
        <f>+'R&amp;E EXPORT'!B1823</f>
        <v>0</v>
      </c>
      <c r="C2024" t="str">
        <f>IFERROR(VLOOKUP(A2024,'MCSJ Export'!A:C,3,FALSE),"")</f>
        <v/>
      </c>
      <c r="D2024" s="37">
        <f t="shared" ca="1" si="125"/>
        <v>0</v>
      </c>
      <c r="E2024" s="37">
        <f t="shared" ca="1" si="126"/>
        <v>0</v>
      </c>
      <c r="F2024" s="37">
        <f t="shared" ca="1" si="127"/>
        <v>0</v>
      </c>
      <c r="G2024" s="37"/>
      <c r="H2024" s="33">
        <f>+'R&amp;E EXPORT'!A1823</f>
        <v>0</v>
      </c>
      <c r="I2024" s="34">
        <f>IFERROR(VLOOKUP($H2024,'Gen F Rev'!$A:$M,15,FALSE),0)</f>
        <v>0</v>
      </c>
      <c r="J2024" s="34">
        <f>IFERROR(VLOOKUP($H2024,'Gen F Rev'!$A:$M,16,FALSE),0)</f>
        <v>0</v>
      </c>
      <c r="K2024" s="42">
        <f>IFERROR(VLOOKUP($H2024,'Gen F Rev'!$A:$M,17,FALSE),0)</f>
        <v>0</v>
      </c>
      <c r="L2024" s="34">
        <f>IFERROR(VLOOKUP($H2024,'Gen F Exp'!$A:$E,15,FALSE),0)</f>
        <v>0</v>
      </c>
      <c r="M2024" s="34">
        <f>IFERROR(VLOOKUP($H2024,'Gen F Exp'!$A:$E,16,FALSE),0)</f>
        <v>0</v>
      </c>
      <c r="N2024" s="42">
        <f>IFERROR(VLOOKUP($H2024,'Gen F Exp'!$A:$E,17,FALSE),0)</f>
        <v>0</v>
      </c>
      <c r="O2024" s="34">
        <f>IFERROR(VLOOKUP($H2024,'Water F Rev'!$A:$L,15,FALSE),0)</f>
        <v>0</v>
      </c>
      <c r="P2024" s="34">
        <f>IFERROR(VLOOKUP($H2024,'Water F Rev'!$A:$L,16,FALSE),0)</f>
        <v>0</v>
      </c>
      <c r="Q2024" s="42">
        <f>IFERROR(VLOOKUP($H2024,'Water F Rev'!$A:$L,17,FALSE),0)</f>
        <v>0</v>
      </c>
      <c r="R2024" s="34">
        <f>IFERROR(VLOOKUP($H2024,'Water F Exp'!$A:$K,15,FALSE),0)</f>
        <v>0</v>
      </c>
      <c r="S2024" s="34">
        <f>IFERROR(VLOOKUP($H2024,'Water F Exp'!$A:$K,16,FALSE),0)</f>
        <v>0</v>
      </c>
      <c r="T2024" s="42">
        <f>IFERROR(VLOOKUP($H2024,'Water F Exp'!$A:$K,17,FALSE),0)</f>
        <v>0</v>
      </c>
      <c r="U2024" s="34">
        <f ca="1">IFERROR(VLOOKUP($H2024,'Sewer F Rev'!$A:$E,15,FALSE),0)</f>
        <v>0</v>
      </c>
      <c r="V2024" s="34">
        <f ca="1">IFERROR(VLOOKUP($H2024,'Sewer F Rev'!$A:$E,16,FALSE),0)</f>
        <v>0</v>
      </c>
      <c r="W2024" s="42">
        <f ca="1">IFERROR(VLOOKUP($H2024,'Sewer F Rev'!$A:$E,17,FALSE),0)</f>
        <v>0</v>
      </c>
      <c r="X2024" s="34">
        <f>IFERROR(VLOOKUP($H2024,'Sewer F Exp'!$A:$B,15,FALSE),0)</f>
        <v>0</v>
      </c>
      <c r="Y2024" s="34">
        <f>IFERROR(VLOOKUP($H2024,'Sewer F Exp'!$A:$B,16,FALSE),0)</f>
        <v>0</v>
      </c>
      <c r="Z2024" s="42">
        <f>IFERROR(VLOOKUP($H2024,'Sewer F Exp'!$A:$B,17,FALSE),0)</f>
        <v>0</v>
      </c>
      <c r="AA2024" s="34">
        <f>IFERROR(VLOOKUP($H2024,'Refuse F Rev'!$A:$E,15,FALSE),0)</f>
        <v>0</v>
      </c>
      <c r="AB2024" s="34">
        <f>IFERROR(VLOOKUP($H2024,'Refuse F Rev'!$A:$E,16,FALSE),0)</f>
        <v>0</v>
      </c>
      <c r="AC2024" s="42">
        <f>IFERROR(VLOOKUP($H2024,'Refuse F Rev'!$A:$E,17,FALSE),0)</f>
        <v>0</v>
      </c>
      <c r="AD2024" s="34">
        <f>IFERROR(VLOOKUP($H2024,'Refuse F Exp'!$A:$E,15,FALSE),0)</f>
        <v>0</v>
      </c>
      <c r="AE2024" s="34">
        <f>IFERROR(VLOOKUP($H2024,'Refuse F Exp'!$A:$E,16,FALSE),0)</f>
        <v>0</v>
      </c>
      <c r="AF2024" s="42">
        <f>IFERROR(VLOOKUP($H2024,'Refuse F Exp'!$A:$E,17,FALSE),0)</f>
        <v>0</v>
      </c>
      <c r="AG2024" s="34">
        <f>IFERROR(VLOOKUP($H2024,#REF!,10,FALSE),0)</f>
        <v>0</v>
      </c>
      <c r="AH2024" s="34">
        <f>IFERROR(VLOOKUP($H2024,#REF!,11,FALSE),0)</f>
        <v>0</v>
      </c>
      <c r="AI2024" s="42">
        <f>IFERROR(VLOOKUP($H2024,#REF!,12,FALSE),0)</f>
        <v>0</v>
      </c>
      <c r="AJ2024" s="34">
        <f>IFERROR(VLOOKUP($H2024,#REF!,10,FALSE),0)</f>
        <v>0</v>
      </c>
      <c r="AK2024" s="34">
        <f>IFERROR(VLOOKUP($H2024,#REF!,11,FALSE),0)</f>
        <v>0</v>
      </c>
      <c r="AL2024" s="42">
        <f>IFERROR(VLOOKUP($H2024,#REF!,12,FALSE),0)</f>
        <v>0</v>
      </c>
      <c r="AM2024" s="34">
        <f>IFERROR(VLOOKUP($H2024,#REF!,10,FALSE),0)</f>
        <v>0</v>
      </c>
      <c r="AN2024" s="34">
        <f>IFERROR(VLOOKUP($H2024,#REF!,11,FALSE),0)</f>
        <v>0</v>
      </c>
      <c r="AO2024" s="42">
        <f>IFERROR(VLOOKUP($H2024,#REF!,12,FALSE),0)</f>
        <v>0</v>
      </c>
      <c r="AP2024" s="34">
        <f>IFERROR(VLOOKUP($H2024,#REF!,10,FALSE),0)</f>
        <v>0</v>
      </c>
      <c r="AQ2024" s="34">
        <f>IFERROR(VLOOKUP($H2024,#REF!,11,FALSE),0)</f>
        <v>0</v>
      </c>
      <c r="AR2024" s="42">
        <f>IFERROR(VLOOKUP($H2024,#REF!,12,FALSE),0)</f>
        <v>0</v>
      </c>
      <c r="AS2024" s="34">
        <f>IFERROR(VLOOKUP($H2024,#REF!,13,FALSE),0)</f>
        <v>0</v>
      </c>
      <c r="AT2024" s="34">
        <f>IFERROR(VLOOKUP($H2024,#REF!,14,FALSE),0)</f>
        <v>0</v>
      </c>
      <c r="AU2024" s="42">
        <f>IFERROR(VLOOKUP($H2024,#REF!,15,FALSE),0)</f>
        <v>0</v>
      </c>
      <c r="AV2024" s="34">
        <f>IFERROR(VLOOKUP($H2024,#REF!,15,FALSE),0)</f>
        <v>0</v>
      </c>
      <c r="AW2024" s="34">
        <f>IFERROR(VLOOKUP($H2024,#REF!,16,FALSE),0)</f>
        <v>0</v>
      </c>
      <c r="AX2024" s="42">
        <f>IFERROR(VLOOKUP($H2024,#REF!,17,FALSE),0)</f>
        <v>0</v>
      </c>
    </row>
    <row r="2025" spans="1:50" x14ac:dyDescent="0.3">
      <c r="A2025" s="33" t="str">
        <f t="shared" si="124"/>
        <v>0</v>
      </c>
      <c r="B2025" s="33">
        <f>+'R&amp;E EXPORT'!B1824</f>
        <v>0</v>
      </c>
      <c r="C2025" t="str">
        <f>IFERROR(VLOOKUP(A2025,'MCSJ Export'!A:C,3,FALSE),"")</f>
        <v/>
      </c>
      <c r="D2025" s="37">
        <f t="shared" ca="1" si="125"/>
        <v>0</v>
      </c>
      <c r="E2025" s="37">
        <f t="shared" ca="1" si="126"/>
        <v>0</v>
      </c>
      <c r="F2025" s="37">
        <f t="shared" ca="1" si="127"/>
        <v>0</v>
      </c>
      <c r="G2025" s="37"/>
      <c r="H2025" s="33">
        <f>+'R&amp;E EXPORT'!A1824</f>
        <v>0</v>
      </c>
      <c r="I2025" s="34">
        <f>IFERROR(VLOOKUP($H2025,'Gen F Rev'!$A:$M,15,FALSE),0)</f>
        <v>0</v>
      </c>
      <c r="J2025" s="34">
        <f>IFERROR(VLOOKUP($H2025,'Gen F Rev'!$A:$M,16,FALSE),0)</f>
        <v>0</v>
      </c>
      <c r="K2025" s="42">
        <f>IFERROR(VLOOKUP($H2025,'Gen F Rev'!$A:$M,17,FALSE),0)</f>
        <v>0</v>
      </c>
      <c r="L2025" s="34">
        <f>IFERROR(VLOOKUP($H2025,'Gen F Exp'!$A:$E,15,FALSE),0)</f>
        <v>0</v>
      </c>
      <c r="M2025" s="34">
        <f>IFERROR(VLOOKUP($H2025,'Gen F Exp'!$A:$E,16,FALSE),0)</f>
        <v>0</v>
      </c>
      <c r="N2025" s="42">
        <f>IFERROR(VLOOKUP($H2025,'Gen F Exp'!$A:$E,17,FALSE),0)</f>
        <v>0</v>
      </c>
      <c r="O2025" s="34">
        <f>IFERROR(VLOOKUP($H2025,'Water F Rev'!$A:$L,15,FALSE),0)</f>
        <v>0</v>
      </c>
      <c r="P2025" s="34">
        <f>IFERROR(VLOOKUP($H2025,'Water F Rev'!$A:$L,16,FALSE),0)</f>
        <v>0</v>
      </c>
      <c r="Q2025" s="42">
        <f>IFERROR(VLOOKUP($H2025,'Water F Rev'!$A:$L,17,FALSE),0)</f>
        <v>0</v>
      </c>
      <c r="R2025" s="34">
        <f>IFERROR(VLOOKUP($H2025,'Water F Exp'!$A:$K,15,FALSE),0)</f>
        <v>0</v>
      </c>
      <c r="S2025" s="34">
        <f>IFERROR(VLOOKUP($H2025,'Water F Exp'!$A:$K,16,FALSE),0)</f>
        <v>0</v>
      </c>
      <c r="T2025" s="42">
        <f>IFERROR(VLOOKUP($H2025,'Water F Exp'!$A:$K,17,FALSE),0)</f>
        <v>0</v>
      </c>
      <c r="U2025" s="34">
        <f ca="1">IFERROR(VLOOKUP($H2025,'Sewer F Rev'!$A:$E,15,FALSE),0)</f>
        <v>0</v>
      </c>
      <c r="V2025" s="34">
        <f ca="1">IFERROR(VLOOKUP($H2025,'Sewer F Rev'!$A:$E,16,FALSE),0)</f>
        <v>0</v>
      </c>
      <c r="W2025" s="42">
        <f ca="1">IFERROR(VLOOKUP($H2025,'Sewer F Rev'!$A:$E,17,FALSE),0)</f>
        <v>0</v>
      </c>
      <c r="X2025" s="34">
        <f>IFERROR(VLOOKUP($H2025,'Sewer F Exp'!$A:$B,15,FALSE),0)</f>
        <v>0</v>
      </c>
      <c r="Y2025" s="34">
        <f>IFERROR(VLOOKUP($H2025,'Sewer F Exp'!$A:$B,16,FALSE),0)</f>
        <v>0</v>
      </c>
      <c r="Z2025" s="42">
        <f>IFERROR(VLOOKUP($H2025,'Sewer F Exp'!$A:$B,17,FALSE),0)</f>
        <v>0</v>
      </c>
      <c r="AA2025" s="34">
        <f>IFERROR(VLOOKUP($H2025,'Refuse F Rev'!$A:$E,15,FALSE),0)</f>
        <v>0</v>
      </c>
      <c r="AB2025" s="34">
        <f>IFERROR(VLOOKUP($H2025,'Refuse F Rev'!$A:$E,16,FALSE),0)</f>
        <v>0</v>
      </c>
      <c r="AC2025" s="42">
        <f>IFERROR(VLOOKUP($H2025,'Refuse F Rev'!$A:$E,17,FALSE),0)</f>
        <v>0</v>
      </c>
      <c r="AD2025" s="34">
        <f>IFERROR(VLOOKUP($H2025,'Refuse F Exp'!$A:$E,15,FALSE),0)</f>
        <v>0</v>
      </c>
      <c r="AE2025" s="34">
        <f>IFERROR(VLOOKUP($H2025,'Refuse F Exp'!$A:$E,16,FALSE),0)</f>
        <v>0</v>
      </c>
      <c r="AF2025" s="42">
        <f>IFERROR(VLOOKUP($H2025,'Refuse F Exp'!$A:$E,17,FALSE),0)</f>
        <v>0</v>
      </c>
      <c r="AG2025" s="34">
        <f>IFERROR(VLOOKUP($H2025,#REF!,10,FALSE),0)</f>
        <v>0</v>
      </c>
      <c r="AH2025" s="34">
        <f>IFERROR(VLOOKUP($H2025,#REF!,11,FALSE),0)</f>
        <v>0</v>
      </c>
      <c r="AI2025" s="42">
        <f>IFERROR(VLOOKUP($H2025,#REF!,12,FALSE),0)</f>
        <v>0</v>
      </c>
      <c r="AJ2025" s="34">
        <f>IFERROR(VLOOKUP($H2025,#REF!,10,FALSE),0)</f>
        <v>0</v>
      </c>
      <c r="AK2025" s="34">
        <f>IFERROR(VLOOKUP($H2025,#REF!,11,FALSE),0)</f>
        <v>0</v>
      </c>
      <c r="AL2025" s="42">
        <f>IFERROR(VLOOKUP($H2025,#REF!,12,FALSE),0)</f>
        <v>0</v>
      </c>
      <c r="AM2025" s="34">
        <f>IFERROR(VLOOKUP($H2025,#REF!,10,FALSE),0)</f>
        <v>0</v>
      </c>
      <c r="AN2025" s="34">
        <f>IFERROR(VLOOKUP($H2025,#REF!,11,FALSE),0)</f>
        <v>0</v>
      </c>
      <c r="AO2025" s="42">
        <f>IFERROR(VLOOKUP($H2025,#REF!,12,FALSE),0)</f>
        <v>0</v>
      </c>
      <c r="AP2025" s="34">
        <f>IFERROR(VLOOKUP($H2025,#REF!,10,FALSE),0)</f>
        <v>0</v>
      </c>
      <c r="AQ2025" s="34">
        <f>IFERROR(VLOOKUP($H2025,#REF!,11,FALSE),0)</f>
        <v>0</v>
      </c>
      <c r="AR2025" s="42">
        <f>IFERROR(VLOOKUP($H2025,#REF!,12,FALSE),0)</f>
        <v>0</v>
      </c>
      <c r="AS2025" s="34">
        <f>IFERROR(VLOOKUP($H2025,#REF!,13,FALSE),0)</f>
        <v>0</v>
      </c>
      <c r="AT2025" s="34">
        <f>IFERROR(VLOOKUP($H2025,#REF!,14,FALSE),0)</f>
        <v>0</v>
      </c>
      <c r="AU2025" s="42">
        <f>IFERROR(VLOOKUP($H2025,#REF!,15,FALSE),0)</f>
        <v>0</v>
      </c>
      <c r="AV2025" s="34">
        <f>IFERROR(VLOOKUP($H2025,#REF!,15,FALSE),0)</f>
        <v>0</v>
      </c>
      <c r="AW2025" s="34">
        <f>IFERROR(VLOOKUP($H2025,#REF!,16,FALSE),0)</f>
        <v>0</v>
      </c>
      <c r="AX2025" s="42">
        <f>IFERROR(VLOOKUP($H2025,#REF!,17,FALSE),0)</f>
        <v>0</v>
      </c>
    </row>
    <row r="2026" spans="1:50" x14ac:dyDescent="0.3">
      <c r="A2026" s="33" t="str">
        <f t="shared" si="124"/>
        <v>0</v>
      </c>
      <c r="B2026" s="33">
        <f>+'R&amp;E EXPORT'!B1825</f>
        <v>0</v>
      </c>
      <c r="C2026" t="str">
        <f>IFERROR(VLOOKUP(A2026,'MCSJ Export'!A:C,3,FALSE),"")</f>
        <v/>
      </c>
      <c r="D2026" s="37">
        <f t="shared" ca="1" si="125"/>
        <v>0</v>
      </c>
      <c r="E2026" s="37">
        <f t="shared" ca="1" si="126"/>
        <v>0</v>
      </c>
      <c r="F2026" s="37">
        <f t="shared" ca="1" si="127"/>
        <v>0</v>
      </c>
      <c r="G2026" s="37"/>
      <c r="H2026" s="33">
        <f>+'R&amp;E EXPORT'!A1825</f>
        <v>0</v>
      </c>
      <c r="I2026" s="34">
        <f>IFERROR(VLOOKUP($H2026,'Gen F Rev'!$A:$M,15,FALSE),0)</f>
        <v>0</v>
      </c>
      <c r="J2026" s="34">
        <f>IFERROR(VLOOKUP($H2026,'Gen F Rev'!$A:$M,16,FALSE),0)</f>
        <v>0</v>
      </c>
      <c r="K2026" s="42">
        <f>IFERROR(VLOOKUP($H2026,'Gen F Rev'!$A:$M,17,FALSE),0)</f>
        <v>0</v>
      </c>
      <c r="L2026" s="34">
        <f>IFERROR(VLOOKUP($H2026,'Gen F Exp'!$A:$E,15,FALSE),0)</f>
        <v>0</v>
      </c>
      <c r="M2026" s="34">
        <f>IFERROR(VLOOKUP($H2026,'Gen F Exp'!$A:$E,16,FALSE),0)</f>
        <v>0</v>
      </c>
      <c r="N2026" s="42">
        <f>IFERROR(VLOOKUP($H2026,'Gen F Exp'!$A:$E,17,FALSE),0)</f>
        <v>0</v>
      </c>
      <c r="O2026" s="34">
        <f>IFERROR(VLOOKUP($H2026,'Water F Rev'!$A:$L,15,FALSE),0)</f>
        <v>0</v>
      </c>
      <c r="P2026" s="34">
        <f>IFERROR(VLOOKUP($H2026,'Water F Rev'!$A:$L,16,FALSE),0)</f>
        <v>0</v>
      </c>
      <c r="Q2026" s="42">
        <f>IFERROR(VLOOKUP($H2026,'Water F Rev'!$A:$L,17,FALSE),0)</f>
        <v>0</v>
      </c>
      <c r="R2026" s="34">
        <f>IFERROR(VLOOKUP($H2026,'Water F Exp'!$A:$K,15,FALSE),0)</f>
        <v>0</v>
      </c>
      <c r="S2026" s="34">
        <f>IFERROR(VLOOKUP($H2026,'Water F Exp'!$A:$K,16,FALSE),0)</f>
        <v>0</v>
      </c>
      <c r="T2026" s="42">
        <f>IFERROR(VLOOKUP($H2026,'Water F Exp'!$A:$K,17,FALSE),0)</f>
        <v>0</v>
      </c>
      <c r="U2026" s="34">
        <f ca="1">IFERROR(VLOOKUP($H2026,'Sewer F Rev'!$A:$E,15,FALSE),0)</f>
        <v>0</v>
      </c>
      <c r="V2026" s="34">
        <f ca="1">IFERROR(VLOOKUP($H2026,'Sewer F Rev'!$A:$E,16,FALSE),0)</f>
        <v>0</v>
      </c>
      <c r="W2026" s="42">
        <f ca="1">IFERROR(VLOOKUP($H2026,'Sewer F Rev'!$A:$E,17,FALSE),0)</f>
        <v>0</v>
      </c>
      <c r="X2026" s="34">
        <f>IFERROR(VLOOKUP($H2026,'Sewer F Exp'!$A:$B,15,FALSE),0)</f>
        <v>0</v>
      </c>
      <c r="Y2026" s="34">
        <f>IFERROR(VLOOKUP($H2026,'Sewer F Exp'!$A:$B,16,FALSE),0)</f>
        <v>0</v>
      </c>
      <c r="Z2026" s="42">
        <f>IFERROR(VLOOKUP($H2026,'Sewer F Exp'!$A:$B,17,FALSE),0)</f>
        <v>0</v>
      </c>
      <c r="AA2026" s="34">
        <f>IFERROR(VLOOKUP($H2026,'Refuse F Rev'!$A:$E,15,FALSE),0)</f>
        <v>0</v>
      </c>
      <c r="AB2026" s="34">
        <f>IFERROR(VLOOKUP($H2026,'Refuse F Rev'!$A:$E,16,FALSE),0)</f>
        <v>0</v>
      </c>
      <c r="AC2026" s="42">
        <f>IFERROR(VLOOKUP($H2026,'Refuse F Rev'!$A:$E,17,FALSE),0)</f>
        <v>0</v>
      </c>
      <c r="AD2026" s="34">
        <f>IFERROR(VLOOKUP($H2026,'Refuse F Exp'!$A:$E,15,FALSE),0)</f>
        <v>0</v>
      </c>
      <c r="AE2026" s="34">
        <f>IFERROR(VLOOKUP($H2026,'Refuse F Exp'!$A:$E,16,FALSE),0)</f>
        <v>0</v>
      </c>
      <c r="AF2026" s="42">
        <f>IFERROR(VLOOKUP($H2026,'Refuse F Exp'!$A:$E,17,FALSE),0)</f>
        <v>0</v>
      </c>
      <c r="AG2026" s="34">
        <f>IFERROR(VLOOKUP($H2026,#REF!,10,FALSE),0)</f>
        <v>0</v>
      </c>
      <c r="AH2026" s="34">
        <f>IFERROR(VLOOKUP($H2026,#REF!,11,FALSE),0)</f>
        <v>0</v>
      </c>
      <c r="AI2026" s="42">
        <f>IFERROR(VLOOKUP($H2026,#REF!,12,FALSE),0)</f>
        <v>0</v>
      </c>
      <c r="AJ2026" s="34">
        <f>IFERROR(VLOOKUP($H2026,#REF!,10,FALSE),0)</f>
        <v>0</v>
      </c>
      <c r="AK2026" s="34">
        <f>IFERROR(VLOOKUP($H2026,#REF!,11,FALSE),0)</f>
        <v>0</v>
      </c>
      <c r="AL2026" s="42">
        <f>IFERROR(VLOOKUP($H2026,#REF!,12,FALSE),0)</f>
        <v>0</v>
      </c>
      <c r="AM2026" s="34">
        <f>IFERROR(VLOOKUP($H2026,#REF!,10,FALSE),0)</f>
        <v>0</v>
      </c>
      <c r="AN2026" s="34">
        <f>IFERROR(VLOOKUP($H2026,#REF!,11,FALSE),0)</f>
        <v>0</v>
      </c>
      <c r="AO2026" s="42">
        <f>IFERROR(VLOOKUP($H2026,#REF!,12,FALSE),0)</f>
        <v>0</v>
      </c>
      <c r="AP2026" s="34">
        <f>IFERROR(VLOOKUP($H2026,#REF!,10,FALSE),0)</f>
        <v>0</v>
      </c>
      <c r="AQ2026" s="34">
        <f>IFERROR(VLOOKUP($H2026,#REF!,11,FALSE),0)</f>
        <v>0</v>
      </c>
      <c r="AR2026" s="42">
        <f>IFERROR(VLOOKUP($H2026,#REF!,12,FALSE),0)</f>
        <v>0</v>
      </c>
      <c r="AS2026" s="34">
        <f>IFERROR(VLOOKUP($H2026,#REF!,13,FALSE),0)</f>
        <v>0</v>
      </c>
      <c r="AT2026" s="34">
        <f>IFERROR(VLOOKUP($H2026,#REF!,14,FALSE),0)</f>
        <v>0</v>
      </c>
      <c r="AU2026" s="42">
        <f>IFERROR(VLOOKUP($H2026,#REF!,15,FALSE),0)</f>
        <v>0</v>
      </c>
      <c r="AV2026" s="34">
        <f>IFERROR(VLOOKUP($H2026,#REF!,15,FALSE),0)</f>
        <v>0</v>
      </c>
      <c r="AW2026" s="34">
        <f>IFERROR(VLOOKUP($H2026,#REF!,16,FALSE),0)</f>
        <v>0</v>
      </c>
      <c r="AX2026" s="42">
        <f>IFERROR(VLOOKUP($H2026,#REF!,17,FALSE),0)</f>
        <v>0</v>
      </c>
    </row>
    <row r="2027" spans="1:50" x14ac:dyDescent="0.3">
      <c r="A2027" s="33" t="str">
        <f t="shared" si="124"/>
        <v>0</v>
      </c>
      <c r="B2027" s="33">
        <f>+'R&amp;E EXPORT'!B1826</f>
        <v>0</v>
      </c>
      <c r="C2027" t="str">
        <f>IFERROR(VLOOKUP(A2027,'MCSJ Export'!A:C,3,FALSE),"")</f>
        <v/>
      </c>
      <c r="D2027" s="37">
        <f t="shared" ca="1" si="125"/>
        <v>0</v>
      </c>
      <c r="E2027" s="37">
        <f t="shared" ca="1" si="126"/>
        <v>0</v>
      </c>
      <c r="F2027" s="37">
        <f t="shared" ca="1" si="127"/>
        <v>0</v>
      </c>
      <c r="G2027" s="37"/>
      <c r="H2027" s="33">
        <f>+'R&amp;E EXPORT'!A1826</f>
        <v>0</v>
      </c>
      <c r="I2027" s="34">
        <f>IFERROR(VLOOKUP($H2027,'Gen F Rev'!$A:$M,15,FALSE),0)</f>
        <v>0</v>
      </c>
      <c r="J2027" s="34">
        <f>IFERROR(VLOOKUP($H2027,'Gen F Rev'!$A:$M,16,FALSE),0)</f>
        <v>0</v>
      </c>
      <c r="K2027" s="42">
        <f>IFERROR(VLOOKUP($H2027,'Gen F Rev'!$A:$M,17,FALSE),0)</f>
        <v>0</v>
      </c>
      <c r="L2027" s="34">
        <f>IFERROR(VLOOKUP($H2027,'Gen F Exp'!$A:$E,15,FALSE),0)</f>
        <v>0</v>
      </c>
      <c r="M2027" s="34">
        <f>IFERROR(VLOOKUP($H2027,'Gen F Exp'!$A:$E,16,FALSE),0)</f>
        <v>0</v>
      </c>
      <c r="N2027" s="42">
        <f>IFERROR(VLOOKUP($H2027,'Gen F Exp'!$A:$E,17,FALSE),0)</f>
        <v>0</v>
      </c>
      <c r="O2027" s="34">
        <f>IFERROR(VLOOKUP($H2027,'Water F Rev'!$A:$L,15,FALSE),0)</f>
        <v>0</v>
      </c>
      <c r="P2027" s="34">
        <f>IFERROR(VLOOKUP($H2027,'Water F Rev'!$A:$L,16,FALSE),0)</f>
        <v>0</v>
      </c>
      <c r="Q2027" s="42">
        <f>IFERROR(VLOOKUP($H2027,'Water F Rev'!$A:$L,17,FALSE),0)</f>
        <v>0</v>
      </c>
      <c r="R2027" s="34">
        <f>IFERROR(VLOOKUP($H2027,'Water F Exp'!$A:$K,15,FALSE),0)</f>
        <v>0</v>
      </c>
      <c r="S2027" s="34">
        <f>IFERROR(VLOOKUP($H2027,'Water F Exp'!$A:$K,16,FALSE),0)</f>
        <v>0</v>
      </c>
      <c r="T2027" s="42">
        <f>IFERROR(VLOOKUP($H2027,'Water F Exp'!$A:$K,17,FALSE),0)</f>
        <v>0</v>
      </c>
      <c r="U2027" s="34">
        <f ca="1">IFERROR(VLOOKUP($H2027,'Sewer F Rev'!$A:$E,15,FALSE),0)</f>
        <v>0</v>
      </c>
      <c r="V2027" s="34">
        <f ca="1">IFERROR(VLOOKUP($H2027,'Sewer F Rev'!$A:$E,16,FALSE),0)</f>
        <v>0</v>
      </c>
      <c r="W2027" s="42">
        <f ca="1">IFERROR(VLOOKUP($H2027,'Sewer F Rev'!$A:$E,17,FALSE),0)</f>
        <v>0</v>
      </c>
      <c r="X2027" s="34">
        <f>IFERROR(VLOOKUP($H2027,'Sewer F Exp'!$A:$B,15,FALSE),0)</f>
        <v>0</v>
      </c>
      <c r="Y2027" s="34">
        <f>IFERROR(VLOOKUP($H2027,'Sewer F Exp'!$A:$B,16,FALSE),0)</f>
        <v>0</v>
      </c>
      <c r="Z2027" s="42">
        <f>IFERROR(VLOOKUP($H2027,'Sewer F Exp'!$A:$B,17,FALSE),0)</f>
        <v>0</v>
      </c>
      <c r="AA2027" s="34">
        <f>IFERROR(VLOOKUP($H2027,'Refuse F Rev'!$A:$E,15,FALSE),0)</f>
        <v>0</v>
      </c>
      <c r="AB2027" s="34">
        <f>IFERROR(VLOOKUP($H2027,'Refuse F Rev'!$A:$E,16,FALSE),0)</f>
        <v>0</v>
      </c>
      <c r="AC2027" s="42">
        <f>IFERROR(VLOOKUP($H2027,'Refuse F Rev'!$A:$E,17,FALSE),0)</f>
        <v>0</v>
      </c>
      <c r="AD2027" s="34">
        <f>IFERROR(VLOOKUP($H2027,'Refuse F Exp'!$A:$E,15,FALSE),0)</f>
        <v>0</v>
      </c>
      <c r="AE2027" s="34">
        <f>IFERROR(VLOOKUP($H2027,'Refuse F Exp'!$A:$E,16,FALSE),0)</f>
        <v>0</v>
      </c>
      <c r="AF2027" s="42">
        <f>IFERROR(VLOOKUP($H2027,'Refuse F Exp'!$A:$E,17,FALSE),0)</f>
        <v>0</v>
      </c>
      <c r="AG2027" s="34">
        <f>IFERROR(VLOOKUP($H2027,#REF!,10,FALSE),0)</f>
        <v>0</v>
      </c>
      <c r="AH2027" s="34">
        <f>IFERROR(VLOOKUP($H2027,#REF!,11,FALSE),0)</f>
        <v>0</v>
      </c>
      <c r="AI2027" s="42">
        <f>IFERROR(VLOOKUP($H2027,#REF!,12,FALSE),0)</f>
        <v>0</v>
      </c>
      <c r="AJ2027" s="34">
        <f>IFERROR(VLOOKUP($H2027,#REF!,10,FALSE),0)</f>
        <v>0</v>
      </c>
      <c r="AK2027" s="34">
        <f>IFERROR(VLOOKUP($H2027,#REF!,11,FALSE),0)</f>
        <v>0</v>
      </c>
      <c r="AL2027" s="42">
        <f>IFERROR(VLOOKUP($H2027,#REF!,12,FALSE),0)</f>
        <v>0</v>
      </c>
      <c r="AM2027" s="34">
        <f>IFERROR(VLOOKUP($H2027,#REF!,10,FALSE),0)</f>
        <v>0</v>
      </c>
      <c r="AN2027" s="34">
        <f>IFERROR(VLOOKUP($H2027,#REF!,11,FALSE),0)</f>
        <v>0</v>
      </c>
      <c r="AO2027" s="42">
        <f>IFERROR(VLOOKUP($H2027,#REF!,12,FALSE),0)</f>
        <v>0</v>
      </c>
      <c r="AP2027" s="34">
        <f>IFERROR(VLOOKUP($H2027,#REF!,10,FALSE),0)</f>
        <v>0</v>
      </c>
      <c r="AQ2027" s="34">
        <f>IFERROR(VLOOKUP($H2027,#REF!,11,FALSE),0)</f>
        <v>0</v>
      </c>
      <c r="AR2027" s="42">
        <f>IFERROR(VLOOKUP($H2027,#REF!,12,FALSE),0)</f>
        <v>0</v>
      </c>
      <c r="AS2027" s="34">
        <f>IFERROR(VLOOKUP($H2027,#REF!,13,FALSE),0)</f>
        <v>0</v>
      </c>
      <c r="AT2027" s="34">
        <f>IFERROR(VLOOKUP($H2027,#REF!,14,FALSE),0)</f>
        <v>0</v>
      </c>
      <c r="AU2027" s="42">
        <f>IFERROR(VLOOKUP($H2027,#REF!,15,FALSE),0)</f>
        <v>0</v>
      </c>
      <c r="AV2027" s="34">
        <f>IFERROR(VLOOKUP($H2027,#REF!,15,FALSE),0)</f>
        <v>0</v>
      </c>
      <c r="AW2027" s="34">
        <f>IFERROR(VLOOKUP($H2027,#REF!,16,FALSE),0)</f>
        <v>0</v>
      </c>
      <c r="AX2027" s="42">
        <f>IFERROR(VLOOKUP($H2027,#REF!,17,FALSE),0)</f>
        <v>0</v>
      </c>
    </row>
    <row r="2028" spans="1:50" x14ac:dyDescent="0.3">
      <c r="A2028" s="33" t="str">
        <f t="shared" si="124"/>
        <v>0</v>
      </c>
      <c r="B2028" s="33">
        <f>+'R&amp;E EXPORT'!B1827</f>
        <v>0</v>
      </c>
      <c r="C2028" t="str">
        <f>IFERROR(VLOOKUP(A2028,'MCSJ Export'!A:C,3,FALSE),"")</f>
        <v/>
      </c>
      <c r="D2028" s="37">
        <f t="shared" ca="1" si="125"/>
        <v>0</v>
      </c>
      <c r="E2028" s="37">
        <f t="shared" ca="1" si="126"/>
        <v>0</v>
      </c>
      <c r="F2028" s="37">
        <f t="shared" ca="1" si="127"/>
        <v>0</v>
      </c>
      <c r="G2028" s="37"/>
      <c r="H2028" s="33">
        <f>+'R&amp;E EXPORT'!A1827</f>
        <v>0</v>
      </c>
      <c r="I2028" s="34">
        <f>IFERROR(VLOOKUP($H2028,'Gen F Rev'!$A:$M,15,FALSE),0)</f>
        <v>0</v>
      </c>
      <c r="J2028" s="34">
        <f>IFERROR(VLOOKUP($H2028,'Gen F Rev'!$A:$M,16,FALSE),0)</f>
        <v>0</v>
      </c>
      <c r="K2028" s="42">
        <f>IFERROR(VLOOKUP($H2028,'Gen F Rev'!$A:$M,17,FALSE),0)</f>
        <v>0</v>
      </c>
      <c r="L2028" s="34">
        <f>IFERROR(VLOOKUP($H2028,'Gen F Exp'!$A:$E,15,FALSE),0)</f>
        <v>0</v>
      </c>
      <c r="M2028" s="34">
        <f>IFERROR(VLOOKUP($H2028,'Gen F Exp'!$A:$E,16,FALSE),0)</f>
        <v>0</v>
      </c>
      <c r="N2028" s="42">
        <f>IFERROR(VLOOKUP($H2028,'Gen F Exp'!$A:$E,17,FALSE),0)</f>
        <v>0</v>
      </c>
      <c r="O2028" s="34">
        <f>IFERROR(VLOOKUP($H2028,'Water F Rev'!$A:$L,15,FALSE),0)</f>
        <v>0</v>
      </c>
      <c r="P2028" s="34">
        <f>IFERROR(VLOOKUP($H2028,'Water F Rev'!$A:$L,16,FALSE),0)</f>
        <v>0</v>
      </c>
      <c r="Q2028" s="42">
        <f>IFERROR(VLOOKUP($H2028,'Water F Rev'!$A:$L,17,FALSE),0)</f>
        <v>0</v>
      </c>
      <c r="R2028" s="34">
        <f>IFERROR(VLOOKUP($H2028,'Water F Exp'!$A:$K,15,FALSE),0)</f>
        <v>0</v>
      </c>
      <c r="S2028" s="34">
        <f>IFERROR(VLOOKUP($H2028,'Water F Exp'!$A:$K,16,FALSE),0)</f>
        <v>0</v>
      </c>
      <c r="T2028" s="42">
        <f>IFERROR(VLOOKUP($H2028,'Water F Exp'!$A:$K,17,FALSE),0)</f>
        <v>0</v>
      </c>
      <c r="U2028" s="34">
        <f ca="1">IFERROR(VLOOKUP($H2028,'Sewer F Rev'!$A:$E,15,FALSE),0)</f>
        <v>0</v>
      </c>
      <c r="V2028" s="34">
        <f ca="1">IFERROR(VLOOKUP($H2028,'Sewer F Rev'!$A:$E,16,FALSE),0)</f>
        <v>0</v>
      </c>
      <c r="W2028" s="42">
        <f ca="1">IFERROR(VLOOKUP($H2028,'Sewer F Rev'!$A:$E,17,FALSE),0)</f>
        <v>0</v>
      </c>
      <c r="X2028" s="34">
        <f>IFERROR(VLOOKUP($H2028,'Sewer F Exp'!$A:$B,15,FALSE),0)</f>
        <v>0</v>
      </c>
      <c r="Y2028" s="34">
        <f>IFERROR(VLOOKUP($H2028,'Sewer F Exp'!$A:$B,16,FALSE),0)</f>
        <v>0</v>
      </c>
      <c r="Z2028" s="42">
        <f>IFERROR(VLOOKUP($H2028,'Sewer F Exp'!$A:$B,17,FALSE),0)</f>
        <v>0</v>
      </c>
      <c r="AA2028" s="34">
        <f>IFERROR(VLOOKUP($H2028,'Refuse F Rev'!$A:$E,15,FALSE),0)</f>
        <v>0</v>
      </c>
      <c r="AB2028" s="34">
        <f>IFERROR(VLOOKUP($H2028,'Refuse F Rev'!$A:$E,16,FALSE),0)</f>
        <v>0</v>
      </c>
      <c r="AC2028" s="42">
        <f>IFERROR(VLOOKUP($H2028,'Refuse F Rev'!$A:$E,17,FALSE),0)</f>
        <v>0</v>
      </c>
      <c r="AD2028" s="34">
        <f>IFERROR(VLOOKUP($H2028,'Refuse F Exp'!$A:$E,15,FALSE),0)</f>
        <v>0</v>
      </c>
      <c r="AE2028" s="34">
        <f>IFERROR(VLOOKUP($H2028,'Refuse F Exp'!$A:$E,16,FALSE),0)</f>
        <v>0</v>
      </c>
      <c r="AF2028" s="42">
        <f>IFERROR(VLOOKUP($H2028,'Refuse F Exp'!$A:$E,17,FALSE),0)</f>
        <v>0</v>
      </c>
      <c r="AG2028" s="34">
        <f>IFERROR(VLOOKUP($H2028,#REF!,10,FALSE),0)</f>
        <v>0</v>
      </c>
      <c r="AH2028" s="34">
        <f>IFERROR(VLOOKUP($H2028,#REF!,11,FALSE),0)</f>
        <v>0</v>
      </c>
      <c r="AI2028" s="42">
        <f>IFERROR(VLOOKUP($H2028,#REF!,12,FALSE),0)</f>
        <v>0</v>
      </c>
      <c r="AJ2028" s="34">
        <f>IFERROR(VLOOKUP($H2028,#REF!,10,FALSE),0)</f>
        <v>0</v>
      </c>
      <c r="AK2028" s="34">
        <f>IFERROR(VLOOKUP($H2028,#REF!,11,FALSE),0)</f>
        <v>0</v>
      </c>
      <c r="AL2028" s="42">
        <f>IFERROR(VLOOKUP($H2028,#REF!,12,FALSE),0)</f>
        <v>0</v>
      </c>
      <c r="AM2028" s="34">
        <f>IFERROR(VLOOKUP($H2028,#REF!,10,FALSE),0)</f>
        <v>0</v>
      </c>
      <c r="AN2028" s="34">
        <f>IFERROR(VLOOKUP($H2028,#REF!,11,FALSE),0)</f>
        <v>0</v>
      </c>
      <c r="AO2028" s="42">
        <f>IFERROR(VLOOKUP($H2028,#REF!,12,FALSE),0)</f>
        <v>0</v>
      </c>
      <c r="AP2028" s="34">
        <f>IFERROR(VLOOKUP($H2028,#REF!,10,FALSE),0)</f>
        <v>0</v>
      </c>
      <c r="AQ2028" s="34">
        <f>IFERROR(VLOOKUP($H2028,#REF!,11,FALSE),0)</f>
        <v>0</v>
      </c>
      <c r="AR2028" s="42">
        <f>IFERROR(VLOOKUP($H2028,#REF!,12,FALSE),0)</f>
        <v>0</v>
      </c>
      <c r="AS2028" s="34">
        <f>IFERROR(VLOOKUP($H2028,#REF!,13,FALSE),0)</f>
        <v>0</v>
      </c>
      <c r="AT2028" s="34">
        <f>IFERROR(VLOOKUP($H2028,#REF!,14,FALSE),0)</f>
        <v>0</v>
      </c>
      <c r="AU2028" s="42">
        <f>IFERROR(VLOOKUP($H2028,#REF!,15,FALSE),0)</f>
        <v>0</v>
      </c>
      <c r="AV2028" s="34">
        <f>IFERROR(VLOOKUP($H2028,#REF!,15,FALSE),0)</f>
        <v>0</v>
      </c>
      <c r="AW2028" s="34">
        <f>IFERROR(VLOOKUP($H2028,#REF!,16,FALSE),0)</f>
        <v>0</v>
      </c>
      <c r="AX2028" s="42">
        <f>IFERROR(VLOOKUP($H2028,#REF!,17,FALSE),0)</f>
        <v>0</v>
      </c>
    </row>
    <row r="2029" spans="1:50" x14ac:dyDescent="0.3">
      <c r="A2029" s="33" t="str">
        <f t="shared" si="124"/>
        <v>0</v>
      </c>
      <c r="B2029" s="33">
        <f>+'R&amp;E EXPORT'!B1828</f>
        <v>0</v>
      </c>
      <c r="C2029" t="str">
        <f>IFERROR(VLOOKUP(A2029,'MCSJ Export'!A:C,3,FALSE),"")</f>
        <v/>
      </c>
      <c r="D2029" s="37">
        <f t="shared" ca="1" si="125"/>
        <v>0</v>
      </c>
      <c r="E2029" s="37">
        <f t="shared" ca="1" si="126"/>
        <v>0</v>
      </c>
      <c r="F2029" s="37">
        <f t="shared" ca="1" si="127"/>
        <v>0</v>
      </c>
      <c r="G2029" s="37"/>
      <c r="H2029" s="33">
        <f>+'R&amp;E EXPORT'!A1828</f>
        <v>0</v>
      </c>
      <c r="I2029" s="34">
        <f>IFERROR(VLOOKUP($H2029,'Gen F Rev'!$A:$M,15,FALSE),0)</f>
        <v>0</v>
      </c>
      <c r="J2029" s="34">
        <f>IFERROR(VLOOKUP($H2029,'Gen F Rev'!$A:$M,16,FALSE),0)</f>
        <v>0</v>
      </c>
      <c r="K2029" s="42">
        <f>IFERROR(VLOOKUP($H2029,'Gen F Rev'!$A:$M,17,FALSE),0)</f>
        <v>0</v>
      </c>
      <c r="L2029" s="34">
        <f>IFERROR(VLOOKUP($H2029,'Gen F Exp'!$A:$E,15,FALSE),0)</f>
        <v>0</v>
      </c>
      <c r="M2029" s="34">
        <f>IFERROR(VLOOKUP($H2029,'Gen F Exp'!$A:$E,16,FALSE),0)</f>
        <v>0</v>
      </c>
      <c r="N2029" s="42">
        <f>IFERROR(VLOOKUP($H2029,'Gen F Exp'!$A:$E,17,FALSE),0)</f>
        <v>0</v>
      </c>
      <c r="O2029" s="34">
        <f>IFERROR(VLOOKUP($H2029,'Water F Rev'!$A:$L,15,FALSE),0)</f>
        <v>0</v>
      </c>
      <c r="P2029" s="34">
        <f>IFERROR(VLOOKUP($H2029,'Water F Rev'!$A:$L,16,FALSE),0)</f>
        <v>0</v>
      </c>
      <c r="Q2029" s="42">
        <f>IFERROR(VLOOKUP($H2029,'Water F Rev'!$A:$L,17,FALSE),0)</f>
        <v>0</v>
      </c>
      <c r="R2029" s="34">
        <f>IFERROR(VLOOKUP($H2029,'Water F Exp'!$A:$K,15,FALSE),0)</f>
        <v>0</v>
      </c>
      <c r="S2029" s="34">
        <f>IFERROR(VLOOKUP($H2029,'Water F Exp'!$A:$K,16,FALSE),0)</f>
        <v>0</v>
      </c>
      <c r="T2029" s="42">
        <f>IFERROR(VLOOKUP($H2029,'Water F Exp'!$A:$K,17,FALSE),0)</f>
        <v>0</v>
      </c>
      <c r="U2029" s="34">
        <f ca="1">IFERROR(VLOOKUP($H2029,'Sewer F Rev'!$A:$E,15,FALSE),0)</f>
        <v>0</v>
      </c>
      <c r="V2029" s="34">
        <f ca="1">IFERROR(VLOOKUP($H2029,'Sewer F Rev'!$A:$E,16,FALSE),0)</f>
        <v>0</v>
      </c>
      <c r="W2029" s="42">
        <f ca="1">IFERROR(VLOOKUP($H2029,'Sewer F Rev'!$A:$E,17,FALSE),0)</f>
        <v>0</v>
      </c>
      <c r="X2029" s="34">
        <f>IFERROR(VLOOKUP($H2029,'Sewer F Exp'!$A:$B,15,FALSE),0)</f>
        <v>0</v>
      </c>
      <c r="Y2029" s="34">
        <f>IFERROR(VLOOKUP($H2029,'Sewer F Exp'!$A:$B,16,FALSE),0)</f>
        <v>0</v>
      </c>
      <c r="Z2029" s="42">
        <f>IFERROR(VLOOKUP($H2029,'Sewer F Exp'!$A:$B,17,FALSE),0)</f>
        <v>0</v>
      </c>
      <c r="AA2029" s="34">
        <f>IFERROR(VLOOKUP($H2029,'Refuse F Rev'!$A:$E,15,FALSE),0)</f>
        <v>0</v>
      </c>
      <c r="AB2029" s="34">
        <f>IFERROR(VLOOKUP($H2029,'Refuse F Rev'!$A:$E,16,FALSE),0)</f>
        <v>0</v>
      </c>
      <c r="AC2029" s="42">
        <f>IFERROR(VLOOKUP($H2029,'Refuse F Rev'!$A:$E,17,FALSE),0)</f>
        <v>0</v>
      </c>
      <c r="AD2029" s="34">
        <f>IFERROR(VLOOKUP($H2029,'Refuse F Exp'!$A:$E,15,FALSE),0)</f>
        <v>0</v>
      </c>
      <c r="AE2029" s="34">
        <f>IFERROR(VLOOKUP($H2029,'Refuse F Exp'!$A:$E,16,FALSE),0)</f>
        <v>0</v>
      </c>
      <c r="AF2029" s="42">
        <f>IFERROR(VLOOKUP($H2029,'Refuse F Exp'!$A:$E,17,FALSE),0)</f>
        <v>0</v>
      </c>
      <c r="AG2029" s="34">
        <f>IFERROR(VLOOKUP($H2029,#REF!,10,FALSE),0)</f>
        <v>0</v>
      </c>
      <c r="AH2029" s="34">
        <f>IFERROR(VLOOKUP($H2029,#REF!,11,FALSE),0)</f>
        <v>0</v>
      </c>
      <c r="AI2029" s="42">
        <f>IFERROR(VLOOKUP($H2029,#REF!,12,FALSE),0)</f>
        <v>0</v>
      </c>
      <c r="AJ2029" s="34">
        <f>IFERROR(VLOOKUP($H2029,#REF!,10,FALSE),0)</f>
        <v>0</v>
      </c>
      <c r="AK2029" s="34">
        <f>IFERROR(VLOOKUP($H2029,#REF!,11,FALSE),0)</f>
        <v>0</v>
      </c>
      <c r="AL2029" s="42">
        <f>IFERROR(VLOOKUP($H2029,#REF!,12,FALSE),0)</f>
        <v>0</v>
      </c>
      <c r="AM2029" s="34">
        <f>IFERROR(VLOOKUP($H2029,#REF!,10,FALSE),0)</f>
        <v>0</v>
      </c>
      <c r="AN2029" s="34">
        <f>IFERROR(VLOOKUP($H2029,#REF!,11,FALSE),0)</f>
        <v>0</v>
      </c>
      <c r="AO2029" s="42">
        <f>IFERROR(VLOOKUP($H2029,#REF!,12,FALSE),0)</f>
        <v>0</v>
      </c>
      <c r="AP2029" s="34">
        <f>IFERROR(VLOOKUP($H2029,#REF!,10,FALSE),0)</f>
        <v>0</v>
      </c>
      <c r="AQ2029" s="34">
        <f>IFERROR(VLOOKUP($H2029,#REF!,11,FALSE),0)</f>
        <v>0</v>
      </c>
      <c r="AR2029" s="42">
        <f>IFERROR(VLOOKUP($H2029,#REF!,12,FALSE),0)</f>
        <v>0</v>
      </c>
      <c r="AS2029" s="34">
        <f>IFERROR(VLOOKUP($H2029,#REF!,13,FALSE),0)</f>
        <v>0</v>
      </c>
      <c r="AT2029" s="34">
        <f>IFERROR(VLOOKUP($H2029,#REF!,14,FALSE),0)</f>
        <v>0</v>
      </c>
      <c r="AU2029" s="42">
        <f>IFERROR(VLOOKUP($H2029,#REF!,15,FALSE),0)</f>
        <v>0</v>
      </c>
      <c r="AV2029" s="34">
        <f>IFERROR(VLOOKUP($H2029,#REF!,15,FALSE),0)</f>
        <v>0</v>
      </c>
      <c r="AW2029" s="34">
        <f>IFERROR(VLOOKUP($H2029,#REF!,16,FALSE),0)</f>
        <v>0</v>
      </c>
      <c r="AX2029" s="42">
        <f>IFERROR(VLOOKUP($H2029,#REF!,17,FALSE),0)</f>
        <v>0</v>
      </c>
    </row>
    <row r="2030" spans="1:50" x14ac:dyDescent="0.3">
      <c r="A2030" s="33" t="str">
        <f t="shared" si="124"/>
        <v>0</v>
      </c>
      <c r="B2030" s="33">
        <f>+'R&amp;E EXPORT'!B1829</f>
        <v>0</v>
      </c>
      <c r="C2030" t="str">
        <f>IFERROR(VLOOKUP(A2030,'MCSJ Export'!A:C,3,FALSE),"")</f>
        <v/>
      </c>
      <c r="D2030" s="37">
        <f t="shared" ca="1" si="125"/>
        <v>0</v>
      </c>
      <c r="E2030" s="37">
        <f t="shared" ca="1" si="126"/>
        <v>0</v>
      </c>
      <c r="F2030" s="37">
        <f t="shared" ca="1" si="127"/>
        <v>0</v>
      </c>
      <c r="G2030" s="37"/>
      <c r="H2030" s="33">
        <f>+'R&amp;E EXPORT'!A1829</f>
        <v>0</v>
      </c>
      <c r="I2030" s="34">
        <f>IFERROR(VLOOKUP($H2030,'Gen F Rev'!$A:$M,15,FALSE),0)</f>
        <v>0</v>
      </c>
      <c r="J2030" s="34">
        <f>IFERROR(VLOOKUP($H2030,'Gen F Rev'!$A:$M,16,FALSE),0)</f>
        <v>0</v>
      </c>
      <c r="K2030" s="42">
        <f>IFERROR(VLOOKUP($H2030,'Gen F Rev'!$A:$M,17,FALSE),0)</f>
        <v>0</v>
      </c>
      <c r="L2030" s="34">
        <f>IFERROR(VLOOKUP($H2030,'Gen F Exp'!$A:$E,15,FALSE),0)</f>
        <v>0</v>
      </c>
      <c r="M2030" s="34">
        <f>IFERROR(VLOOKUP($H2030,'Gen F Exp'!$A:$E,16,FALSE),0)</f>
        <v>0</v>
      </c>
      <c r="N2030" s="42">
        <f>IFERROR(VLOOKUP($H2030,'Gen F Exp'!$A:$E,17,FALSE),0)</f>
        <v>0</v>
      </c>
      <c r="O2030" s="34">
        <f>IFERROR(VLOOKUP($H2030,'Water F Rev'!$A:$L,15,FALSE),0)</f>
        <v>0</v>
      </c>
      <c r="P2030" s="34">
        <f>IFERROR(VLOOKUP($H2030,'Water F Rev'!$A:$L,16,FALSE),0)</f>
        <v>0</v>
      </c>
      <c r="Q2030" s="42">
        <f>IFERROR(VLOOKUP($H2030,'Water F Rev'!$A:$L,17,FALSE),0)</f>
        <v>0</v>
      </c>
      <c r="R2030" s="34">
        <f>IFERROR(VLOOKUP($H2030,'Water F Exp'!$A:$K,15,FALSE),0)</f>
        <v>0</v>
      </c>
      <c r="S2030" s="34">
        <f>IFERROR(VLOOKUP($H2030,'Water F Exp'!$A:$K,16,FALSE),0)</f>
        <v>0</v>
      </c>
      <c r="T2030" s="42">
        <f>IFERROR(VLOOKUP($H2030,'Water F Exp'!$A:$K,17,FALSE),0)</f>
        <v>0</v>
      </c>
      <c r="U2030" s="34">
        <f ca="1">IFERROR(VLOOKUP($H2030,'Sewer F Rev'!$A:$E,15,FALSE),0)</f>
        <v>0</v>
      </c>
      <c r="V2030" s="34">
        <f ca="1">IFERROR(VLOOKUP($H2030,'Sewer F Rev'!$A:$E,16,FALSE),0)</f>
        <v>0</v>
      </c>
      <c r="W2030" s="42">
        <f ca="1">IFERROR(VLOOKUP($H2030,'Sewer F Rev'!$A:$E,17,FALSE),0)</f>
        <v>0</v>
      </c>
      <c r="X2030" s="34">
        <f>IFERROR(VLOOKUP($H2030,'Sewer F Exp'!$A:$B,15,FALSE),0)</f>
        <v>0</v>
      </c>
      <c r="Y2030" s="34">
        <f>IFERROR(VLOOKUP($H2030,'Sewer F Exp'!$A:$B,16,FALSE),0)</f>
        <v>0</v>
      </c>
      <c r="Z2030" s="42">
        <f>IFERROR(VLOOKUP($H2030,'Sewer F Exp'!$A:$B,17,FALSE),0)</f>
        <v>0</v>
      </c>
      <c r="AA2030" s="34">
        <f>IFERROR(VLOOKUP($H2030,'Refuse F Rev'!$A:$E,15,FALSE),0)</f>
        <v>0</v>
      </c>
      <c r="AB2030" s="34">
        <f>IFERROR(VLOOKUP($H2030,'Refuse F Rev'!$A:$E,16,FALSE),0)</f>
        <v>0</v>
      </c>
      <c r="AC2030" s="42">
        <f>IFERROR(VLOOKUP($H2030,'Refuse F Rev'!$A:$E,17,FALSE),0)</f>
        <v>0</v>
      </c>
      <c r="AD2030" s="34">
        <f>IFERROR(VLOOKUP($H2030,'Refuse F Exp'!$A:$E,15,FALSE),0)</f>
        <v>0</v>
      </c>
      <c r="AE2030" s="34">
        <f>IFERROR(VLOOKUP($H2030,'Refuse F Exp'!$A:$E,16,FALSE),0)</f>
        <v>0</v>
      </c>
      <c r="AF2030" s="42">
        <f>IFERROR(VLOOKUP($H2030,'Refuse F Exp'!$A:$E,17,FALSE),0)</f>
        <v>0</v>
      </c>
      <c r="AG2030" s="34">
        <f>IFERROR(VLOOKUP($H2030,#REF!,10,FALSE),0)</f>
        <v>0</v>
      </c>
      <c r="AH2030" s="34">
        <f>IFERROR(VLOOKUP($H2030,#REF!,11,FALSE),0)</f>
        <v>0</v>
      </c>
      <c r="AI2030" s="42">
        <f>IFERROR(VLOOKUP($H2030,#REF!,12,FALSE),0)</f>
        <v>0</v>
      </c>
      <c r="AJ2030" s="34">
        <f>IFERROR(VLOOKUP($H2030,#REF!,10,FALSE),0)</f>
        <v>0</v>
      </c>
      <c r="AK2030" s="34">
        <f>IFERROR(VLOOKUP($H2030,#REF!,11,FALSE),0)</f>
        <v>0</v>
      </c>
      <c r="AL2030" s="42">
        <f>IFERROR(VLOOKUP($H2030,#REF!,12,FALSE),0)</f>
        <v>0</v>
      </c>
      <c r="AM2030" s="34">
        <f>IFERROR(VLOOKUP($H2030,#REF!,10,FALSE),0)</f>
        <v>0</v>
      </c>
      <c r="AN2030" s="34">
        <f>IFERROR(VLOOKUP($H2030,#REF!,11,FALSE),0)</f>
        <v>0</v>
      </c>
      <c r="AO2030" s="42">
        <f>IFERROR(VLOOKUP($H2030,#REF!,12,FALSE),0)</f>
        <v>0</v>
      </c>
      <c r="AP2030" s="34">
        <f>IFERROR(VLOOKUP($H2030,#REF!,10,FALSE),0)</f>
        <v>0</v>
      </c>
      <c r="AQ2030" s="34">
        <f>IFERROR(VLOOKUP($H2030,#REF!,11,FALSE),0)</f>
        <v>0</v>
      </c>
      <c r="AR2030" s="42">
        <f>IFERROR(VLOOKUP($H2030,#REF!,12,FALSE),0)</f>
        <v>0</v>
      </c>
      <c r="AS2030" s="34">
        <f>IFERROR(VLOOKUP($H2030,#REF!,13,FALSE),0)</f>
        <v>0</v>
      </c>
      <c r="AT2030" s="34">
        <f>IFERROR(VLOOKUP($H2030,#REF!,14,FALSE),0)</f>
        <v>0</v>
      </c>
      <c r="AU2030" s="42">
        <f>IFERROR(VLOOKUP($H2030,#REF!,15,FALSE),0)</f>
        <v>0</v>
      </c>
      <c r="AV2030" s="34">
        <f>IFERROR(VLOOKUP($H2030,#REF!,15,FALSE),0)</f>
        <v>0</v>
      </c>
      <c r="AW2030" s="34">
        <f>IFERROR(VLOOKUP($H2030,#REF!,16,FALSE),0)</f>
        <v>0</v>
      </c>
      <c r="AX2030" s="42">
        <f>IFERROR(VLOOKUP($H2030,#REF!,17,FALSE),0)</f>
        <v>0</v>
      </c>
    </row>
    <row r="2031" spans="1:50" x14ac:dyDescent="0.3">
      <c r="A2031" s="33" t="str">
        <f t="shared" si="124"/>
        <v>0</v>
      </c>
      <c r="B2031" s="33">
        <f>+'R&amp;E EXPORT'!B1830</f>
        <v>0</v>
      </c>
      <c r="C2031" t="str">
        <f>IFERROR(VLOOKUP(A2031,'MCSJ Export'!A:C,3,FALSE),"")</f>
        <v/>
      </c>
      <c r="D2031" s="37">
        <f t="shared" ca="1" si="125"/>
        <v>0</v>
      </c>
      <c r="E2031" s="37">
        <f t="shared" ca="1" si="126"/>
        <v>0</v>
      </c>
      <c r="F2031" s="37">
        <f t="shared" ca="1" si="127"/>
        <v>0</v>
      </c>
      <c r="G2031" s="37"/>
      <c r="H2031" s="33">
        <f>+'R&amp;E EXPORT'!A1830</f>
        <v>0</v>
      </c>
      <c r="I2031" s="34">
        <f>IFERROR(VLOOKUP($H2031,'Gen F Rev'!$A:$M,15,FALSE),0)</f>
        <v>0</v>
      </c>
      <c r="J2031" s="34">
        <f>IFERROR(VLOOKUP($H2031,'Gen F Rev'!$A:$M,16,FALSE),0)</f>
        <v>0</v>
      </c>
      <c r="K2031" s="42">
        <f>IFERROR(VLOOKUP($H2031,'Gen F Rev'!$A:$M,17,FALSE),0)</f>
        <v>0</v>
      </c>
      <c r="L2031" s="34">
        <f>IFERROR(VLOOKUP($H2031,'Gen F Exp'!$A:$E,15,FALSE),0)</f>
        <v>0</v>
      </c>
      <c r="M2031" s="34">
        <f>IFERROR(VLOOKUP($H2031,'Gen F Exp'!$A:$E,16,FALSE),0)</f>
        <v>0</v>
      </c>
      <c r="N2031" s="42">
        <f>IFERROR(VLOOKUP($H2031,'Gen F Exp'!$A:$E,17,FALSE),0)</f>
        <v>0</v>
      </c>
      <c r="O2031" s="34">
        <f>IFERROR(VLOOKUP($H2031,'Water F Rev'!$A:$L,15,FALSE),0)</f>
        <v>0</v>
      </c>
      <c r="P2031" s="34">
        <f>IFERROR(VLOOKUP($H2031,'Water F Rev'!$A:$L,16,FALSE),0)</f>
        <v>0</v>
      </c>
      <c r="Q2031" s="42">
        <f>IFERROR(VLOOKUP($H2031,'Water F Rev'!$A:$L,17,FALSE),0)</f>
        <v>0</v>
      </c>
      <c r="R2031" s="34">
        <f>IFERROR(VLOOKUP($H2031,'Water F Exp'!$A:$K,15,FALSE),0)</f>
        <v>0</v>
      </c>
      <c r="S2031" s="34">
        <f>IFERROR(VLOOKUP($H2031,'Water F Exp'!$A:$K,16,FALSE),0)</f>
        <v>0</v>
      </c>
      <c r="T2031" s="42">
        <f>IFERROR(VLOOKUP($H2031,'Water F Exp'!$A:$K,17,FALSE),0)</f>
        <v>0</v>
      </c>
      <c r="U2031" s="34">
        <f ca="1">IFERROR(VLOOKUP($H2031,'Sewer F Rev'!$A:$E,15,FALSE),0)</f>
        <v>0</v>
      </c>
      <c r="V2031" s="34">
        <f ca="1">IFERROR(VLOOKUP($H2031,'Sewer F Rev'!$A:$E,16,FALSE),0)</f>
        <v>0</v>
      </c>
      <c r="W2031" s="42">
        <f ca="1">IFERROR(VLOOKUP($H2031,'Sewer F Rev'!$A:$E,17,FALSE),0)</f>
        <v>0</v>
      </c>
      <c r="X2031" s="34">
        <f>IFERROR(VLOOKUP($H2031,'Sewer F Exp'!$A:$B,15,FALSE),0)</f>
        <v>0</v>
      </c>
      <c r="Y2031" s="34">
        <f>IFERROR(VLOOKUP($H2031,'Sewer F Exp'!$A:$B,16,FALSE),0)</f>
        <v>0</v>
      </c>
      <c r="Z2031" s="42">
        <f>IFERROR(VLOOKUP($H2031,'Sewer F Exp'!$A:$B,17,FALSE),0)</f>
        <v>0</v>
      </c>
      <c r="AA2031" s="34">
        <f>IFERROR(VLOOKUP($H2031,'Refuse F Rev'!$A:$E,15,FALSE),0)</f>
        <v>0</v>
      </c>
      <c r="AB2031" s="34">
        <f>IFERROR(VLOOKUP($H2031,'Refuse F Rev'!$A:$E,16,FALSE),0)</f>
        <v>0</v>
      </c>
      <c r="AC2031" s="42">
        <f>IFERROR(VLOOKUP($H2031,'Refuse F Rev'!$A:$E,17,FALSE),0)</f>
        <v>0</v>
      </c>
      <c r="AD2031" s="34">
        <f>IFERROR(VLOOKUP($H2031,'Refuse F Exp'!$A:$E,15,FALSE),0)</f>
        <v>0</v>
      </c>
      <c r="AE2031" s="34">
        <f>IFERROR(VLOOKUP($H2031,'Refuse F Exp'!$A:$E,16,FALSE),0)</f>
        <v>0</v>
      </c>
      <c r="AF2031" s="42">
        <f>IFERROR(VLOOKUP($H2031,'Refuse F Exp'!$A:$E,17,FALSE),0)</f>
        <v>0</v>
      </c>
      <c r="AG2031" s="34">
        <f>IFERROR(VLOOKUP($H2031,#REF!,10,FALSE),0)</f>
        <v>0</v>
      </c>
      <c r="AH2031" s="34">
        <f>IFERROR(VLOOKUP($H2031,#REF!,11,FALSE),0)</f>
        <v>0</v>
      </c>
      <c r="AI2031" s="42">
        <f>IFERROR(VLOOKUP($H2031,#REF!,12,FALSE),0)</f>
        <v>0</v>
      </c>
      <c r="AJ2031" s="34">
        <f>IFERROR(VLOOKUP($H2031,#REF!,10,FALSE),0)</f>
        <v>0</v>
      </c>
      <c r="AK2031" s="34">
        <f>IFERROR(VLOOKUP($H2031,#REF!,11,FALSE),0)</f>
        <v>0</v>
      </c>
      <c r="AL2031" s="42">
        <f>IFERROR(VLOOKUP($H2031,#REF!,12,FALSE),0)</f>
        <v>0</v>
      </c>
      <c r="AM2031" s="34">
        <f>IFERROR(VLOOKUP($H2031,#REF!,10,FALSE),0)</f>
        <v>0</v>
      </c>
      <c r="AN2031" s="34">
        <f>IFERROR(VLOOKUP($H2031,#REF!,11,FALSE),0)</f>
        <v>0</v>
      </c>
      <c r="AO2031" s="42">
        <f>IFERROR(VLOOKUP($H2031,#REF!,12,FALSE),0)</f>
        <v>0</v>
      </c>
      <c r="AP2031" s="34">
        <f>IFERROR(VLOOKUP($H2031,#REF!,10,FALSE),0)</f>
        <v>0</v>
      </c>
      <c r="AQ2031" s="34">
        <f>IFERROR(VLOOKUP($H2031,#REF!,11,FALSE),0)</f>
        <v>0</v>
      </c>
      <c r="AR2031" s="42">
        <f>IFERROR(VLOOKUP($H2031,#REF!,12,FALSE),0)</f>
        <v>0</v>
      </c>
      <c r="AS2031" s="34">
        <f>IFERROR(VLOOKUP($H2031,#REF!,13,FALSE),0)</f>
        <v>0</v>
      </c>
      <c r="AT2031" s="34">
        <f>IFERROR(VLOOKUP($H2031,#REF!,14,FALSE),0)</f>
        <v>0</v>
      </c>
      <c r="AU2031" s="42">
        <f>IFERROR(VLOOKUP($H2031,#REF!,15,FALSE),0)</f>
        <v>0</v>
      </c>
      <c r="AV2031" s="34">
        <f>IFERROR(VLOOKUP($H2031,#REF!,15,FALSE),0)</f>
        <v>0</v>
      </c>
      <c r="AW2031" s="34">
        <f>IFERROR(VLOOKUP($H2031,#REF!,16,FALSE),0)</f>
        <v>0</v>
      </c>
      <c r="AX2031" s="42">
        <f>IFERROR(VLOOKUP($H2031,#REF!,17,FALSE),0)</f>
        <v>0</v>
      </c>
    </row>
    <row r="2032" spans="1:50" x14ac:dyDescent="0.3">
      <c r="A2032" s="33" t="str">
        <f t="shared" si="124"/>
        <v>0</v>
      </c>
      <c r="B2032" s="33">
        <f>+'R&amp;E EXPORT'!B1831</f>
        <v>0</v>
      </c>
      <c r="C2032" t="str">
        <f>IFERROR(VLOOKUP(A2032,'MCSJ Export'!A:C,3,FALSE),"")</f>
        <v/>
      </c>
      <c r="D2032" s="37">
        <f t="shared" ca="1" si="125"/>
        <v>0</v>
      </c>
      <c r="E2032" s="37">
        <f t="shared" ca="1" si="126"/>
        <v>0</v>
      </c>
      <c r="F2032" s="37">
        <f t="shared" ca="1" si="127"/>
        <v>0</v>
      </c>
      <c r="G2032" s="37"/>
      <c r="H2032" s="33">
        <f>+'R&amp;E EXPORT'!A1831</f>
        <v>0</v>
      </c>
      <c r="I2032" s="34">
        <f>IFERROR(VLOOKUP($H2032,'Gen F Rev'!$A:$M,15,FALSE),0)</f>
        <v>0</v>
      </c>
      <c r="J2032" s="34">
        <f>IFERROR(VLOOKUP($H2032,'Gen F Rev'!$A:$M,16,FALSE),0)</f>
        <v>0</v>
      </c>
      <c r="K2032" s="42">
        <f>IFERROR(VLOOKUP($H2032,'Gen F Rev'!$A:$M,17,FALSE),0)</f>
        <v>0</v>
      </c>
      <c r="L2032" s="34">
        <f>IFERROR(VLOOKUP($H2032,'Gen F Exp'!$A:$E,15,FALSE),0)</f>
        <v>0</v>
      </c>
      <c r="M2032" s="34">
        <f>IFERROR(VLOOKUP($H2032,'Gen F Exp'!$A:$E,16,FALSE),0)</f>
        <v>0</v>
      </c>
      <c r="N2032" s="42">
        <f>IFERROR(VLOOKUP($H2032,'Gen F Exp'!$A:$E,17,FALSE),0)</f>
        <v>0</v>
      </c>
      <c r="O2032" s="34">
        <f>IFERROR(VLOOKUP($H2032,'Water F Rev'!$A:$L,15,FALSE),0)</f>
        <v>0</v>
      </c>
      <c r="P2032" s="34">
        <f>IFERROR(VLOOKUP($H2032,'Water F Rev'!$A:$L,16,FALSE),0)</f>
        <v>0</v>
      </c>
      <c r="Q2032" s="42">
        <f>IFERROR(VLOOKUP($H2032,'Water F Rev'!$A:$L,17,FALSE),0)</f>
        <v>0</v>
      </c>
      <c r="R2032" s="34">
        <f>IFERROR(VLOOKUP($H2032,'Water F Exp'!$A:$K,15,FALSE),0)</f>
        <v>0</v>
      </c>
      <c r="S2032" s="34">
        <f>IFERROR(VLOOKUP($H2032,'Water F Exp'!$A:$K,16,FALSE),0)</f>
        <v>0</v>
      </c>
      <c r="T2032" s="42">
        <f>IFERROR(VLOOKUP($H2032,'Water F Exp'!$A:$K,17,FALSE),0)</f>
        <v>0</v>
      </c>
      <c r="U2032" s="34">
        <f ca="1">IFERROR(VLOOKUP($H2032,'Sewer F Rev'!$A:$E,15,FALSE),0)</f>
        <v>0</v>
      </c>
      <c r="V2032" s="34">
        <f ca="1">IFERROR(VLOOKUP($H2032,'Sewer F Rev'!$A:$E,16,FALSE),0)</f>
        <v>0</v>
      </c>
      <c r="W2032" s="42">
        <f ca="1">IFERROR(VLOOKUP($H2032,'Sewer F Rev'!$A:$E,17,FALSE),0)</f>
        <v>0</v>
      </c>
      <c r="X2032" s="34">
        <f>IFERROR(VLOOKUP($H2032,'Sewer F Exp'!$A:$B,15,FALSE),0)</f>
        <v>0</v>
      </c>
      <c r="Y2032" s="34">
        <f>IFERROR(VLOOKUP($H2032,'Sewer F Exp'!$A:$B,16,FALSE),0)</f>
        <v>0</v>
      </c>
      <c r="Z2032" s="42">
        <f>IFERROR(VLOOKUP($H2032,'Sewer F Exp'!$A:$B,17,FALSE),0)</f>
        <v>0</v>
      </c>
      <c r="AA2032" s="34">
        <f>IFERROR(VLOOKUP($H2032,'Refuse F Rev'!$A:$E,15,FALSE),0)</f>
        <v>0</v>
      </c>
      <c r="AB2032" s="34">
        <f>IFERROR(VLOOKUP($H2032,'Refuse F Rev'!$A:$E,16,FALSE),0)</f>
        <v>0</v>
      </c>
      <c r="AC2032" s="42">
        <f>IFERROR(VLOOKUP($H2032,'Refuse F Rev'!$A:$E,17,FALSE),0)</f>
        <v>0</v>
      </c>
      <c r="AD2032" s="34">
        <f>IFERROR(VLOOKUP($H2032,'Refuse F Exp'!$A:$E,15,FALSE),0)</f>
        <v>0</v>
      </c>
      <c r="AE2032" s="34">
        <f>IFERROR(VLOOKUP($H2032,'Refuse F Exp'!$A:$E,16,FALSE),0)</f>
        <v>0</v>
      </c>
      <c r="AF2032" s="42">
        <f>IFERROR(VLOOKUP($H2032,'Refuse F Exp'!$A:$E,17,FALSE),0)</f>
        <v>0</v>
      </c>
      <c r="AG2032" s="34">
        <f>IFERROR(VLOOKUP($H2032,#REF!,10,FALSE),0)</f>
        <v>0</v>
      </c>
      <c r="AH2032" s="34">
        <f>IFERROR(VLOOKUP($H2032,#REF!,11,FALSE),0)</f>
        <v>0</v>
      </c>
      <c r="AI2032" s="42">
        <f>IFERROR(VLOOKUP($H2032,#REF!,12,FALSE),0)</f>
        <v>0</v>
      </c>
      <c r="AJ2032" s="34">
        <f>IFERROR(VLOOKUP($H2032,#REF!,10,FALSE),0)</f>
        <v>0</v>
      </c>
      <c r="AK2032" s="34">
        <f>IFERROR(VLOOKUP($H2032,#REF!,11,FALSE),0)</f>
        <v>0</v>
      </c>
      <c r="AL2032" s="42">
        <f>IFERROR(VLOOKUP($H2032,#REF!,12,FALSE),0)</f>
        <v>0</v>
      </c>
      <c r="AM2032" s="34">
        <f>IFERROR(VLOOKUP($H2032,#REF!,10,FALSE),0)</f>
        <v>0</v>
      </c>
      <c r="AN2032" s="34">
        <f>IFERROR(VLOOKUP($H2032,#REF!,11,FALSE),0)</f>
        <v>0</v>
      </c>
      <c r="AO2032" s="42">
        <f>IFERROR(VLOOKUP($H2032,#REF!,12,FALSE),0)</f>
        <v>0</v>
      </c>
      <c r="AP2032" s="34">
        <f>IFERROR(VLOOKUP($H2032,#REF!,10,FALSE),0)</f>
        <v>0</v>
      </c>
      <c r="AQ2032" s="34">
        <f>IFERROR(VLOOKUP($H2032,#REF!,11,FALSE),0)</f>
        <v>0</v>
      </c>
      <c r="AR2032" s="42">
        <f>IFERROR(VLOOKUP($H2032,#REF!,12,FALSE),0)</f>
        <v>0</v>
      </c>
      <c r="AS2032" s="34">
        <f>IFERROR(VLOOKUP($H2032,#REF!,13,FALSE),0)</f>
        <v>0</v>
      </c>
      <c r="AT2032" s="34">
        <f>IFERROR(VLOOKUP($H2032,#REF!,14,FALSE),0)</f>
        <v>0</v>
      </c>
      <c r="AU2032" s="42">
        <f>IFERROR(VLOOKUP($H2032,#REF!,15,FALSE),0)</f>
        <v>0</v>
      </c>
      <c r="AV2032" s="34">
        <f>IFERROR(VLOOKUP($H2032,#REF!,15,FALSE),0)</f>
        <v>0</v>
      </c>
      <c r="AW2032" s="34">
        <f>IFERROR(VLOOKUP($H2032,#REF!,16,FALSE),0)</f>
        <v>0</v>
      </c>
      <c r="AX2032" s="42">
        <f>IFERROR(VLOOKUP($H2032,#REF!,17,FALSE),0)</f>
        <v>0</v>
      </c>
    </row>
    <row r="2033" spans="1:50" x14ac:dyDescent="0.3">
      <c r="A2033" s="33" t="str">
        <f t="shared" si="124"/>
        <v>0</v>
      </c>
      <c r="B2033" s="33">
        <f>+'R&amp;E EXPORT'!B1832</f>
        <v>0</v>
      </c>
      <c r="C2033" t="str">
        <f>IFERROR(VLOOKUP(A2033,'MCSJ Export'!A:C,3,FALSE),"")</f>
        <v/>
      </c>
      <c r="D2033" s="37">
        <f t="shared" ca="1" si="125"/>
        <v>0</v>
      </c>
      <c r="E2033" s="37">
        <f t="shared" ca="1" si="126"/>
        <v>0</v>
      </c>
      <c r="F2033" s="37">
        <f t="shared" ca="1" si="127"/>
        <v>0</v>
      </c>
      <c r="G2033" s="37"/>
      <c r="H2033" s="33">
        <f>+'R&amp;E EXPORT'!A1832</f>
        <v>0</v>
      </c>
      <c r="I2033" s="34">
        <f>IFERROR(VLOOKUP($H2033,'Gen F Rev'!$A:$M,15,FALSE),0)</f>
        <v>0</v>
      </c>
      <c r="J2033" s="34">
        <f>IFERROR(VLOOKUP($H2033,'Gen F Rev'!$A:$M,16,FALSE),0)</f>
        <v>0</v>
      </c>
      <c r="K2033" s="42">
        <f>IFERROR(VLOOKUP($H2033,'Gen F Rev'!$A:$M,17,FALSE),0)</f>
        <v>0</v>
      </c>
      <c r="L2033" s="34">
        <f>IFERROR(VLOOKUP($H2033,'Gen F Exp'!$A:$E,15,FALSE),0)</f>
        <v>0</v>
      </c>
      <c r="M2033" s="34">
        <f>IFERROR(VLOOKUP($H2033,'Gen F Exp'!$A:$E,16,FALSE),0)</f>
        <v>0</v>
      </c>
      <c r="N2033" s="42">
        <f>IFERROR(VLOOKUP($H2033,'Gen F Exp'!$A:$E,17,FALSE),0)</f>
        <v>0</v>
      </c>
      <c r="O2033" s="34">
        <f>IFERROR(VLOOKUP($H2033,'Water F Rev'!$A:$L,15,FALSE),0)</f>
        <v>0</v>
      </c>
      <c r="P2033" s="34">
        <f>IFERROR(VLOOKUP($H2033,'Water F Rev'!$A:$L,16,FALSE),0)</f>
        <v>0</v>
      </c>
      <c r="Q2033" s="42">
        <f>IFERROR(VLOOKUP($H2033,'Water F Rev'!$A:$L,17,FALSE),0)</f>
        <v>0</v>
      </c>
      <c r="R2033" s="34">
        <f>IFERROR(VLOOKUP($H2033,'Water F Exp'!$A:$K,15,FALSE),0)</f>
        <v>0</v>
      </c>
      <c r="S2033" s="34">
        <f>IFERROR(VLOOKUP($H2033,'Water F Exp'!$A:$K,16,FALSE),0)</f>
        <v>0</v>
      </c>
      <c r="T2033" s="42">
        <f>IFERROR(VLOOKUP($H2033,'Water F Exp'!$A:$K,17,FALSE),0)</f>
        <v>0</v>
      </c>
      <c r="U2033" s="34">
        <f ca="1">IFERROR(VLOOKUP($H2033,'Sewer F Rev'!$A:$E,15,FALSE),0)</f>
        <v>0</v>
      </c>
      <c r="V2033" s="34">
        <f ca="1">IFERROR(VLOOKUP($H2033,'Sewer F Rev'!$A:$E,16,FALSE),0)</f>
        <v>0</v>
      </c>
      <c r="W2033" s="42">
        <f ca="1">IFERROR(VLOOKUP($H2033,'Sewer F Rev'!$A:$E,17,FALSE),0)</f>
        <v>0</v>
      </c>
      <c r="X2033" s="34">
        <f>IFERROR(VLOOKUP($H2033,'Sewer F Exp'!$A:$B,15,FALSE),0)</f>
        <v>0</v>
      </c>
      <c r="Y2033" s="34">
        <f>IFERROR(VLOOKUP($H2033,'Sewer F Exp'!$A:$B,16,FALSE),0)</f>
        <v>0</v>
      </c>
      <c r="Z2033" s="42">
        <f>IFERROR(VLOOKUP($H2033,'Sewer F Exp'!$A:$B,17,FALSE),0)</f>
        <v>0</v>
      </c>
      <c r="AA2033" s="34">
        <f>IFERROR(VLOOKUP($H2033,'Refuse F Rev'!$A:$E,15,FALSE),0)</f>
        <v>0</v>
      </c>
      <c r="AB2033" s="34">
        <f>IFERROR(VLOOKUP($H2033,'Refuse F Rev'!$A:$E,16,FALSE),0)</f>
        <v>0</v>
      </c>
      <c r="AC2033" s="42">
        <f>IFERROR(VLOOKUP($H2033,'Refuse F Rev'!$A:$E,17,FALSE),0)</f>
        <v>0</v>
      </c>
      <c r="AD2033" s="34">
        <f>IFERROR(VLOOKUP($H2033,'Refuse F Exp'!$A:$E,15,FALSE),0)</f>
        <v>0</v>
      </c>
      <c r="AE2033" s="34">
        <f>IFERROR(VLOOKUP($H2033,'Refuse F Exp'!$A:$E,16,FALSE),0)</f>
        <v>0</v>
      </c>
      <c r="AF2033" s="42">
        <f>IFERROR(VLOOKUP($H2033,'Refuse F Exp'!$A:$E,17,FALSE),0)</f>
        <v>0</v>
      </c>
      <c r="AG2033" s="34">
        <f>IFERROR(VLOOKUP($H2033,#REF!,10,FALSE),0)</f>
        <v>0</v>
      </c>
      <c r="AH2033" s="34">
        <f>IFERROR(VLOOKUP($H2033,#REF!,11,FALSE),0)</f>
        <v>0</v>
      </c>
      <c r="AI2033" s="42">
        <f>IFERROR(VLOOKUP($H2033,#REF!,12,FALSE),0)</f>
        <v>0</v>
      </c>
      <c r="AJ2033" s="34">
        <f>IFERROR(VLOOKUP($H2033,#REF!,10,FALSE),0)</f>
        <v>0</v>
      </c>
      <c r="AK2033" s="34">
        <f>IFERROR(VLOOKUP($H2033,#REF!,11,FALSE),0)</f>
        <v>0</v>
      </c>
      <c r="AL2033" s="42">
        <f>IFERROR(VLOOKUP($H2033,#REF!,12,FALSE),0)</f>
        <v>0</v>
      </c>
      <c r="AM2033" s="34">
        <f>IFERROR(VLOOKUP($H2033,#REF!,10,FALSE),0)</f>
        <v>0</v>
      </c>
      <c r="AN2033" s="34">
        <f>IFERROR(VLOOKUP($H2033,#REF!,11,FALSE),0)</f>
        <v>0</v>
      </c>
      <c r="AO2033" s="42">
        <f>IFERROR(VLOOKUP($H2033,#REF!,12,FALSE),0)</f>
        <v>0</v>
      </c>
      <c r="AP2033" s="34">
        <f>IFERROR(VLOOKUP($H2033,#REF!,10,FALSE),0)</f>
        <v>0</v>
      </c>
      <c r="AQ2033" s="34">
        <f>IFERROR(VLOOKUP($H2033,#REF!,11,FALSE),0)</f>
        <v>0</v>
      </c>
      <c r="AR2033" s="42">
        <f>IFERROR(VLOOKUP($H2033,#REF!,12,FALSE),0)</f>
        <v>0</v>
      </c>
      <c r="AS2033" s="34">
        <f>IFERROR(VLOOKUP($H2033,#REF!,13,FALSE),0)</f>
        <v>0</v>
      </c>
      <c r="AT2033" s="34">
        <f>IFERROR(VLOOKUP($H2033,#REF!,14,FALSE),0)</f>
        <v>0</v>
      </c>
      <c r="AU2033" s="42">
        <f>IFERROR(VLOOKUP($H2033,#REF!,15,FALSE),0)</f>
        <v>0</v>
      </c>
      <c r="AV2033" s="34">
        <f>IFERROR(VLOOKUP($H2033,#REF!,15,FALSE),0)</f>
        <v>0</v>
      </c>
      <c r="AW2033" s="34">
        <f>IFERROR(VLOOKUP($H2033,#REF!,16,FALSE),0)</f>
        <v>0</v>
      </c>
      <c r="AX2033" s="42">
        <f>IFERROR(VLOOKUP($H2033,#REF!,17,FALSE),0)</f>
        <v>0</v>
      </c>
    </row>
    <row r="2034" spans="1:50" x14ac:dyDescent="0.3">
      <c r="A2034" s="33" t="str">
        <f t="shared" si="124"/>
        <v>0</v>
      </c>
      <c r="B2034" s="33">
        <f>+'R&amp;E EXPORT'!B1833</f>
        <v>0</v>
      </c>
      <c r="C2034" t="str">
        <f>IFERROR(VLOOKUP(A2034,'MCSJ Export'!A:C,3,FALSE),"")</f>
        <v/>
      </c>
      <c r="D2034" s="37">
        <f t="shared" ca="1" si="125"/>
        <v>0</v>
      </c>
      <c r="E2034" s="37">
        <f t="shared" ca="1" si="126"/>
        <v>0</v>
      </c>
      <c r="F2034" s="37">
        <f t="shared" ca="1" si="127"/>
        <v>0</v>
      </c>
      <c r="G2034" s="37"/>
      <c r="H2034" s="33">
        <f>+'R&amp;E EXPORT'!A1833</f>
        <v>0</v>
      </c>
      <c r="I2034" s="34">
        <f>IFERROR(VLOOKUP($H2034,'Gen F Rev'!$A:$M,15,FALSE),0)</f>
        <v>0</v>
      </c>
      <c r="J2034" s="34">
        <f>IFERROR(VLOOKUP($H2034,'Gen F Rev'!$A:$M,16,FALSE),0)</f>
        <v>0</v>
      </c>
      <c r="K2034" s="42">
        <f>IFERROR(VLOOKUP($H2034,'Gen F Rev'!$A:$M,17,FALSE),0)</f>
        <v>0</v>
      </c>
      <c r="L2034" s="34">
        <f>IFERROR(VLOOKUP($H2034,'Gen F Exp'!$A:$E,15,FALSE),0)</f>
        <v>0</v>
      </c>
      <c r="M2034" s="34">
        <f>IFERROR(VLOOKUP($H2034,'Gen F Exp'!$A:$E,16,FALSE),0)</f>
        <v>0</v>
      </c>
      <c r="N2034" s="42">
        <f>IFERROR(VLOOKUP($H2034,'Gen F Exp'!$A:$E,17,FALSE),0)</f>
        <v>0</v>
      </c>
      <c r="O2034" s="34">
        <f>IFERROR(VLOOKUP($H2034,'Water F Rev'!$A:$L,15,FALSE),0)</f>
        <v>0</v>
      </c>
      <c r="P2034" s="34">
        <f>IFERROR(VLOOKUP($H2034,'Water F Rev'!$A:$L,16,FALSE),0)</f>
        <v>0</v>
      </c>
      <c r="Q2034" s="42">
        <f>IFERROR(VLOOKUP($H2034,'Water F Rev'!$A:$L,17,FALSE),0)</f>
        <v>0</v>
      </c>
      <c r="R2034" s="34">
        <f>IFERROR(VLOOKUP($H2034,'Water F Exp'!$A:$K,15,FALSE),0)</f>
        <v>0</v>
      </c>
      <c r="S2034" s="34">
        <f>IFERROR(VLOOKUP($H2034,'Water F Exp'!$A:$K,16,FALSE),0)</f>
        <v>0</v>
      </c>
      <c r="T2034" s="42">
        <f>IFERROR(VLOOKUP($H2034,'Water F Exp'!$A:$K,17,FALSE),0)</f>
        <v>0</v>
      </c>
      <c r="U2034" s="34">
        <f ca="1">IFERROR(VLOOKUP($H2034,'Sewer F Rev'!$A:$E,15,FALSE),0)</f>
        <v>0</v>
      </c>
      <c r="V2034" s="34">
        <f ca="1">IFERROR(VLOOKUP($H2034,'Sewer F Rev'!$A:$E,16,FALSE),0)</f>
        <v>0</v>
      </c>
      <c r="W2034" s="42">
        <f ca="1">IFERROR(VLOOKUP($H2034,'Sewer F Rev'!$A:$E,17,FALSE),0)</f>
        <v>0</v>
      </c>
      <c r="X2034" s="34">
        <f>IFERROR(VLOOKUP($H2034,'Sewer F Exp'!$A:$B,15,FALSE),0)</f>
        <v>0</v>
      </c>
      <c r="Y2034" s="34">
        <f>IFERROR(VLOOKUP($H2034,'Sewer F Exp'!$A:$B,16,FALSE),0)</f>
        <v>0</v>
      </c>
      <c r="Z2034" s="42">
        <f>IFERROR(VLOOKUP($H2034,'Sewer F Exp'!$A:$B,17,FALSE),0)</f>
        <v>0</v>
      </c>
      <c r="AA2034" s="34">
        <f>IFERROR(VLOOKUP($H2034,'Refuse F Rev'!$A:$E,15,FALSE),0)</f>
        <v>0</v>
      </c>
      <c r="AB2034" s="34">
        <f>IFERROR(VLOOKUP($H2034,'Refuse F Rev'!$A:$E,16,FALSE),0)</f>
        <v>0</v>
      </c>
      <c r="AC2034" s="42">
        <f>IFERROR(VLOOKUP($H2034,'Refuse F Rev'!$A:$E,17,FALSE),0)</f>
        <v>0</v>
      </c>
      <c r="AD2034" s="34">
        <f>IFERROR(VLOOKUP($H2034,'Refuse F Exp'!$A:$E,15,FALSE),0)</f>
        <v>0</v>
      </c>
      <c r="AE2034" s="34">
        <f>IFERROR(VLOOKUP($H2034,'Refuse F Exp'!$A:$E,16,FALSE),0)</f>
        <v>0</v>
      </c>
      <c r="AF2034" s="42">
        <f>IFERROR(VLOOKUP($H2034,'Refuse F Exp'!$A:$E,17,FALSE),0)</f>
        <v>0</v>
      </c>
      <c r="AG2034" s="34">
        <f>IFERROR(VLOOKUP($H2034,#REF!,10,FALSE),0)</f>
        <v>0</v>
      </c>
      <c r="AH2034" s="34">
        <f>IFERROR(VLOOKUP($H2034,#REF!,11,FALSE),0)</f>
        <v>0</v>
      </c>
      <c r="AI2034" s="42">
        <f>IFERROR(VLOOKUP($H2034,#REF!,12,FALSE),0)</f>
        <v>0</v>
      </c>
      <c r="AJ2034" s="34">
        <f>IFERROR(VLOOKUP($H2034,#REF!,10,FALSE),0)</f>
        <v>0</v>
      </c>
      <c r="AK2034" s="34">
        <f>IFERROR(VLOOKUP($H2034,#REF!,11,FALSE),0)</f>
        <v>0</v>
      </c>
      <c r="AL2034" s="42">
        <f>IFERROR(VLOOKUP($H2034,#REF!,12,FALSE),0)</f>
        <v>0</v>
      </c>
      <c r="AM2034" s="34">
        <f>IFERROR(VLOOKUP($H2034,#REF!,10,FALSE),0)</f>
        <v>0</v>
      </c>
      <c r="AN2034" s="34">
        <f>IFERROR(VLOOKUP($H2034,#REF!,11,FALSE),0)</f>
        <v>0</v>
      </c>
      <c r="AO2034" s="42">
        <f>IFERROR(VLOOKUP($H2034,#REF!,12,FALSE),0)</f>
        <v>0</v>
      </c>
      <c r="AP2034" s="34">
        <f>IFERROR(VLOOKUP($H2034,#REF!,10,FALSE),0)</f>
        <v>0</v>
      </c>
      <c r="AQ2034" s="34">
        <f>IFERROR(VLOOKUP($H2034,#REF!,11,FALSE),0)</f>
        <v>0</v>
      </c>
      <c r="AR2034" s="42">
        <f>IFERROR(VLOOKUP($H2034,#REF!,12,FALSE),0)</f>
        <v>0</v>
      </c>
      <c r="AS2034" s="34">
        <f>IFERROR(VLOOKUP($H2034,#REF!,13,FALSE),0)</f>
        <v>0</v>
      </c>
      <c r="AT2034" s="34">
        <f>IFERROR(VLOOKUP($H2034,#REF!,14,FALSE),0)</f>
        <v>0</v>
      </c>
      <c r="AU2034" s="42">
        <f>IFERROR(VLOOKUP($H2034,#REF!,15,FALSE),0)</f>
        <v>0</v>
      </c>
      <c r="AV2034" s="34">
        <f>IFERROR(VLOOKUP($H2034,#REF!,15,FALSE),0)</f>
        <v>0</v>
      </c>
      <c r="AW2034" s="34">
        <f>IFERROR(VLOOKUP($H2034,#REF!,16,FALSE),0)</f>
        <v>0</v>
      </c>
      <c r="AX2034" s="42">
        <f>IFERROR(VLOOKUP($H2034,#REF!,17,FALSE),0)</f>
        <v>0</v>
      </c>
    </row>
    <row r="2035" spans="1:50" x14ac:dyDescent="0.3">
      <c r="A2035" s="33" t="str">
        <f t="shared" si="124"/>
        <v>0</v>
      </c>
      <c r="B2035" s="33">
        <f>+'R&amp;E EXPORT'!B1834</f>
        <v>0</v>
      </c>
      <c r="C2035" t="str">
        <f>IFERROR(VLOOKUP(A2035,'MCSJ Export'!A:C,3,FALSE),"")</f>
        <v/>
      </c>
      <c r="D2035" s="37">
        <f t="shared" ca="1" si="125"/>
        <v>0</v>
      </c>
      <c r="E2035" s="37">
        <f t="shared" ca="1" si="126"/>
        <v>0</v>
      </c>
      <c r="F2035" s="37">
        <f t="shared" ca="1" si="127"/>
        <v>0</v>
      </c>
      <c r="G2035" s="37"/>
      <c r="H2035" s="33">
        <f>+'R&amp;E EXPORT'!A1834</f>
        <v>0</v>
      </c>
      <c r="I2035" s="34">
        <f>IFERROR(VLOOKUP($H2035,'Gen F Rev'!$A:$M,15,FALSE),0)</f>
        <v>0</v>
      </c>
      <c r="J2035" s="34">
        <f>IFERROR(VLOOKUP($H2035,'Gen F Rev'!$A:$M,16,FALSE),0)</f>
        <v>0</v>
      </c>
      <c r="K2035" s="42">
        <f>IFERROR(VLOOKUP($H2035,'Gen F Rev'!$A:$M,17,FALSE),0)</f>
        <v>0</v>
      </c>
      <c r="L2035" s="34">
        <f>IFERROR(VLOOKUP($H2035,'Gen F Exp'!$A:$E,15,FALSE),0)</f>
        <v>0</v>
      </c>
      <c r="M2035" s="34">
        <f>IFERROR(VLOOKUP($H2035,'Gen F Exp'!$A:$E,16,FALSE),0)</f>
        <v>0</v>
      </c>
      <c r="N2035" s="42">
        <f>IFERROR(VLOOKUP($H2035,'Gen F Exp'!$A:$E,17,FALSE),0)</f>
        <v>0</v>
      </c>
      <c r="O2035" s="34">
        <f>IFERROR(VLOOKUP($H2035,'Water F Rev'!$A:$L,15,FALSE),0)</f>
        <v>0</v>
      </c>
      <c r="P2035" s="34">
        <f>IFERROR(VLOOKUP($H2035,'Water F Rev'!$A:$L,16,FALSE),0)</f>
        <v>0</v>
      </c>
      <c r="Q2035" s="42">
        <f>IFERROR(VLOOKUP($H2035,'Water F Rev'!$A:$L,17,FALSE),0)</f>
        <v>0</v>
      </c>
      <c r="R2035" s="34">
        <f>IFERROR(VLOOKUP($H2035,'Water F Exp'!$A:$K,15,FALSE),0)</f>
        <v>0</v>
      </c>
      <c r="S2035" s="34">
        <f>IFERROR(VLOOKUP($H2035,'Water F Exp'!$A:$K,16,FALSE),0)</f>
        <v>0</v>
      </c>
      <c r="T2035" s="42">
        <f>IFERROR(VLOOKUP($H2035,'Water F Exp'!$A:$K,17,FALSE),0)</f>
        <v>0</v>
      </c>
      <c r="U2035" s="34">
        <f ca="1">IFERROR(VLOOKUP($H2035,'Sewer F Rev'!$A:$E,15,FALSE),0)</f>
        <v>0</v>
      </c>
      <c r="V2035" s="34">
        <f ca="1">IFERROR(VLOOKUP($H2035,'Sewer F Rev'!$A:$E,16,FALSE),0)</f>
        <v>0</v>
      </c>
      <c r="W2035" s="42">
        <f ca="1">IFERROR(VLOOKUP($H2035,'Sewer F Rev'!$A:$E,17,FALSE),0)</f>
        <v>0</v>
      </c>
      <c r="X2035" s="34">
        <f>IFERROR(VLOOKUP($H2035,'Sewer F Exp'!$A:$B,15,FALSE),0)</f>
        <v>0</v>
      </c>
      <c r="Y2035" s="34">
        <f>IFERROR(VLOOKUP($H2035,'Sewer F Exp'!$A:$B,16,FALSE),0)</f>
        <v>0</v>
      </c>
      <c r="Z2035" s="42">
        <f>IFERROR(VLOOKUP($H2035,'Sewer F Exp'!$A:$B,17,FALSE),0)</f>
        <v>0</v>
      </c>
      <c r="AA2035" s="34">
        <f>IFERROR(VLOOKUP($H2035,'Refuse F Rev'!$A:$E,15,FALSE),0)</f>
        <v>0</v>
      </c>
      <c r="AB2035" s="34">
        <f>IFERROR(VLOOKUP($H2035,'Refuse F Rev'!$A:$E,16,FALSE),0)</f>
        <v>0</v>
      </c>
      <c r="AC2035" s="42">
        <f>IFERROR(VLOOKUP($H2035,'Refuse F Rev'!$A:$E,17,FALSE),0)</f>
        <v>0</v>
      </c>
      <c r="AD2035" s="34">
        <f>IFERROR(VLOOKUP($H2035,'Refuse F Exp'!$A:$E,15,FALSE),0)</f>
        <v>0</v>
      </c>
      <c r="AE2035" s="34">
        <f>IFERROR(VLOOKUP($H2035,'Refuse F Exp'!$A:$E,16,FALSE),0)</f>
        <v>0</v>
      </c>
      <c r="AF2035" s="42">
        <f>IFERROR(VLOOKUP($H2035,'Refuse F Exp'!$A:$E,17,FALSE),0)</f>
        <v>0</v>
      </c>
      <c r="AG2035" s="34">
        <f>IFERROR(VLOOKUP($H2035,#REF!,10,FALSE),0)</f>
        <v>0</v>
      </c>
      <c r="AH2035" s="34">
        <f>IFERROR(VLOOKUP($H2035,#REF!,11,FALSE),0)</f>
        <v>0</v>
      </c>
      <c r="AI2035" s="42">
        <f>IFERROR(VLOOKUP($H2035,#REF!,12,FALSE),0)</f>
        <v>0</v>
      </c>
      <c r="AJ2035" s="34">
        <f>IFERROR(VLOOKUP($H2035,#REF!,10,FALSE),0)</f>
        <v>0</v>
      </c>
      <c r="AK2035" s="34">
        <f>IFERROR(VLOOKUP($H2035,#REF!,11,FALSE),0)</f>
        <v>0</v>
      </c>
      <c r="AL2035" s="42">
        <f>IFERROR(VLOOKUP($H2035,#REF!,12,FALSE),0)</f>
        <v>0</v>
      </c>
      <c r="AM2035" s="34">
        <f>IFERROR(VLOOKUP($H2035,#REF!,10,FALSE),0)</f>
        <v>0</v>
      </c>
      <c r="AN2035" s="34">
        <f>IFERROR(VLOOKUP($H2035,#REF!,11,FALSE),0)</f>
        <v>0</v>
      </c>
      <c r="AO2035" s="42">
        <f>IFERROR(VLOOKUP($H2035,#REF!,12,FALSE),0)</f>
        <v>0</v>
      </c>
      <c r="AP2035" s="34">
        <f>IFERROR(VLOOKUP($H2035,#REF!,10,FALSE),0)</f>
        <v>0</v>
      </c>
      <c r="AQ2035" s="34">
        <f>IFERROR(VLOOKUP($H2035,#REF!,11,FALSE),0)</f>
        <v>0</v>
      </c>
      <c r="AR2035" s="42">
        <f>IFERROR(VLOOKUP($H2035,#REF!,12,FALSE),0)</f>
        <v>0</v>
      </c>
      <c r="AS2035" s="34">
        <f>IFERROR(VLOOKUP($H2035,#REF!,13,FALSE),0)</f>
        <v>0</v>
      </c>
      <c r="AT2035" s="34">
        <f>IFERROR(VLOOKUP($H2035,#REF!,14,FALSE),0)</f>
        <v>0</v>
      </c>
      <c r="AU2035" s="42">
        <f>IFERROR(VLOOKUP($H2035,#REF!,15,FALSE),0)</f>
        <v>0</v>
      </c>
      <c r="AV2035" s="34">
        <f>IFERROR(VLOOKUP($H2035,#REF!,15,FALSE),0)</f>
        <v>0</v>
      </c>
      <c r="AW2035" s="34">
        <f>IFERROR(VLOOKUP($H2035,#REF!,16,FALSE),0)</f>
        <v>0</v>
      </c>
      <c r="AX2035" s="42">
        <f>IFERROR(VLOOKUP($H2035,#REF!,17,FALSE),0)</f>
        <v>0</v>
      </c>
    </row>
    <row r="2036" spans="1:50" x14ac:dyDescent="0.3">
      <c r="A2036" s="33" t="str">
        <f t="shared" si="124"/>
        <v>0</v>
      </c>
      <c r="B2036" s="33">
        <f>+'R&amp;E EXPORT'!B1835</f>
        <v>0</v>
      </c>
      <c r="C2036" t="str">
        <f>IFERROR(VLOOKUP(A2036,'MCSJ Export'!A:C,3,FALSE),"")</f>
        <v/>
      </c>
      <c r="D2036" s="37">
        <f t="shared" ca="1" si="125"/>
        <v>0</v>
      </c>
      <c r="E2036" s="37">
        <f t="shared" ca="1" si="126"/>
        <v>0</v>
      </c>
      <c r="F2036" s="37">
        <f t="shared" ca="1" si="127"/>
        <v>0</v>
      </c>
      <c r="G2036" s="37"/>
      <c r="H2036" s="33">
        <f>+'R&amp;E EXPORT'!A1835</f>
        <v>0</v>
      </c>
      <c r="I2036" s="34">
        <f>IFERROR(VLOOKUP($H2036,'Gen F Rev'!$A:$M,15,FALSE),0)</f>
        <v>0</v>
      </c>
      <c r="J2036" s="34">
        <f>IFERROR(VLOOKUP($H2036,'Gen F Rev'!$A:$M,16,FALSE),0)</f>
        <v>0</v>
      </c>
      <c r="K2036" s="42">
        <f>IFERROR(VLOOKUP($H2036,'Gen F Rev'!$A:$M,17,FALSE),0)</f>
        <v>0</v>
      </c>
      <c r="L2036" s="34">
        <f>IFERROR(VLOOKUP($H2036,'Gen F Exp'!$A:$E,15,FALSE),0)</f>
        <v>0</v>
      </c>
      <c r="M2036" s="34">
        <f>IFERROR(VLOOKUP($H2036,'Gen F Exp'!$A:$E,16,FALSE),0)</f>
        <v>0</v>
      </c>
      <c r="N2036" s="42">
        <f>IFERROR(VLOOKUP($H2036,'Gen F Exp'!$A:$E,17,FALSE),0)</f>
        <v>0</v>
      </c>
      <c r="O2036" s="34">
        <f>IFERROR(VLOOKUP($H2036,'Water F Rev'!$A:$L,15,FALSE),0)</f>
        <v>0</v>
      </c>
      <c r="P2036" s="34">
        <f>IFERROR(VLOOKUP($H2036,'Water F Rev'!$A:$L,16,FALSE),0)</f>
        <v>0</v>
      </c>
      <c r="Q2036" s="42">
        <f>IFERROR(VLOOKUP($H2036,'Water F Rev'!$A:$L,17,FALSE),0)</f>
        <v>0</v>
      </c>
      <c r="R2036" s="34">
        <f>IFERROR(VLOOKUP($H2036,'Water F Exp'!$A:$K,15,FALSE),0)</f>
        <v>0</v>
      </c>
      <c r="S2036" s="34">
        <f>IFERROR(VLOOKUP($H2036,'Water F Exp'!$A:$K,16,FALSE),0)</f>
        <v>0</v>
      </c>
      <c r="T2036" s="42">
        <f>IFERROR(VLOOKUP($H2036,'Water F Exp'!$A:$K,17,FALSE),0)</f>
        <v>0</v>
      </c>
      <c r="U2036" s="34">
        <f ca="1">IFERROR(VLOOKUP($H2036,'Sewer F Rev'!$A:$E,15,FALSE),0)</f>
        <v>0</v>
      </c>
      <c r="V2036" s="34">
        <f ca="1">IFERROR(VLOOKUP($H2036,'Sewer F Rev'!$A:$E,16,FALSE),0)</f>
        <v>0</v>
      </c>
      <c r="W2036" s="42">
        <f ca="1">IFERROR(VLOOKUP($H2036,'Sewer F Rev'!$A:$E,17,FALSE),0)</f>
        <v>0</v>
      </c>
      <c r="X2036" s="34">
        <f>IFERROR(VLOOKUP($H2036,'Sewer F Exp'!$A:$B,15,FALSE),0)</f>
        <v>0</v>
      </c>
      <c r="Y2036" s="34">
        <f>IFERROR(VLOOKUP($H2036,'Sewer F Exp'!$A:$B,16,FALSE),0)</f>
        <v>0</v>
      </c>
      <c r="Z2036" s="42">
        <f>IFERROR(VLOOKUP($H2036,'Sewer F Exp'!$A:$B,17,FALSE),0)</f>
        <v>0</v>
      </c>
      <c r="AA2036" s="34">
        <f>IFERROR(VLOOKUP($H2036,'Refuse F Rev'!$A:$E,15,FALSE),0)</f>
        <v>0</v>
      </c>
      <c r="AB2036" s="34">
        <f>IFERROR(VLOOKUP($H2036,'Refuse F Rev'!$A:$E,16,FALSE),0)</f>
        <v>0</v>
      </c>
      <c r="AC2036" s="42">
        <f>IFERROR(VLOOKUP($H2036,'Refuse F Rev'!$A:$E,17,FALSE),0)</f>
        <v>0</v>
      </c>
      <c r="AD2036" s="34">
        <f>IFERROR(VLOOKUP($H2036,'Refuse F Exp'!$A:$E,15,FALSE),0)</f>
        <v>0</v>
      </c>
      <c r="AE2036" s="34">
        <f>IFERROR(VLOOKUP($H2036,'Refuse F Exp'!$A:$E,16,FALSE),0)</f>
        <v>0</v>
      </c>
      <c r="AF2036" s="42">
        <f>IFERROR(VLOOKUP($H2036,'Refuse F Exp'!$A:$E,17,FALSE),0)</f>
        <v>0</v>
      </c>
      <c r="AG2036" s="34">
        <f>IFERROR(VLOOKUP($H2036,#REF!,10,FALSE),0)</f>
        <v>0</v>
      </c>
      <c r="AH2036" s="34">
        <f>IFERROR(VLOOKUP($H2036,#REF!,11,FALSE),0)</f>
        <v>0</v>
      </c>
      <c r="AI2036" s="42">
        <f>IFERROR(VLOOKUP($H2036,#REF!,12,FALSE),0)</f>
        <v>0</v>
      </c>
      <c r="AJ2036" s="34">
        <f>IFERROR(VLOOKUP($H2036,#REF!,10,FALSE),0)</f>
        <v>0</v>
      </c>
      <c r="AK2036" s="34">
        <f>IFERROR(VLOOKUP($H2036,#REF!,11,FALSE),0)</f>
        <v>0</v>
      </c>
      <c r="AL2036" s="42">
        <f>IFERROR(VLOOKUP($H2036,#REF!,12,FALSE),0)</f>
        <v>0</v>
      </c>
      <c r="AM2036" s="34">
        <f>IFERROR(VLOOKUP($H2036,#REF!,10,FALSE),0)</f>
        <v>0</v>
      </c>
      <c r="AN2036" s="34">
        <f>IFERROR(VLOOKUP($H2036,#REF!,11,FALSE),0)</f>
        <v>0</v>
      </c>
      <c r="AO2036" s="42">
        <f>IFERROR(VLOOKUP($H2036,#REF!,12,FALSE),0)</f>
        <v>0</v>
      </c>
      <c r="AP2036" s="34">
        <f>IFERROR(VLOOKUP($H2036,#REF!,10,FALSE),0)</f>
        <v>0</v>
      </c>
      <c r="AQ2036" s="34">
        <f>IFERROR(VLOOKUP($H2036,#REF!,11,FALSE),0)</f>
        <v>0</v>
      </c>
      <c r="AR2036" s="42">
        <f>IFERROR(VLOOKUP($H2036,#REF!,12,FALSE),0)</f>
        <v>0</v>
      </c>
      <c r="AS2036" s="34">
        <f>IFERROR(VLOOKUP($H2036,#REF!,13,FALSE),0)</f>
        <v>0</v>
      </c>
      <c r="AT2036" s="34">
        <f>IFERROR(VLOOKUP($H2036,#REF!,14,FALSE),0)</f>
        <v>0</v>
      </c>
      <c r="AU2036" s="42">
        <f>IFERROR(VLOOKUP($H2036,#REF!,15,FALSE),0)</f>
        <v>0</v>
      </c>
      <c r="AV2036" s="34">
        <f>IFERROR(VLOOKUP($H2036,#REF!,15,FALSE),0)</f>
        <v>0</v>
      </c>
      <c r="AW2036" s="34">
        <f>IFERROR(VLOOKUP($H2036,#REF!,16,FALSE),0)</f>
        <v>0</v>
      </c>
      <c r="AX2036" s="42">
        <f>IFERROR(VLOOKUP($H2036,#REF!,17,FALSE),0)</f>
        <v>0</v>
      </c>
    </row>
    <row r="2037" spans="1:50" x14ac:dyDescent="0.3">
      <c r="A2037" s="33" t="str">
        <f t="shared" si="124"/>
        <v>0</v>
      </c>
      <c r="B2037" s="33">
        <f>+'R&amp;E EXPORT'!B1836</f>
        <v>0</v>
      </c>
      <c r="C2037" t="str">
        <f>IFERROR(VLOOKUP(A2037,'MCSJ Export'!A:C,3,FALSE),"")</f>
        <v/>
      </c>
      <c r="D2037" s="37">
        <f t="shared" ca="1" si="125"/>
        <v>0</v>
      </c>
      <c r="E2037" s="37">
        <f t="shared" ca="1" si="126"/>
        <v>0</v>
      </c>
      <c r="F2037" s="37">
        <f t="shared" ca="1" si="127"/>
        <v>0</v>
      </c>
      <c r="G2037" s="37"/>
      <c r="H2037" s="33">
        <f>+'R&amp;E EXPORT'!A1836</f>
        <v>0</v>
      </c>
      <c r="I2037" s="34">
        <f>IFERROR(VLOOKUP($H2037,'Gen F Rev'!$A:$M,15,FALSE),0)</f>
        <v>0</v>
      </c>
      <c r="J2037" s="34">
        <f>IFERROR(VLOOKUP($H2037,'Gen F Rev'!$A:$M,16,FALSE),0)</f>
        <v>0</v>
      </c>
      <c r="K2037" s="42">
        <f>IFERROR(VLOOKUP($H2037,'Gen F Rev'!$A:$M,17,FALSE),0)</f>
        <v>0</v>
      </c>
      <c r="L2037" s="34">
        <f>IFERROR(VLOOKUP($H2037,'Gen F Exp'!$A:$E,15,FALSE),0)</f>
        <v>0</v>
      </c>
      <c r="M2037" s="34">
        <f>IFERROR(VLOOKUP($H2037,'Gen F Exp'!$A:$E,16,FALSE),0)</f>
        <v>0</v>
      </c>
      <c r="N2037" s="42">
        <f>IFERROR(VLOOKUP($H2037,'Gen F Exp'!$A:$E,17,FALSE),0)</f>
        <v>0</v>
      </c>
      <c r="O2037" s="34">
        <f>IFERROR(VLOOKUP($H2037,'Water F Rev'!$A:$L,15,FALSE),0)</f>
        <v>0</v>
      </c>
      <c r="P2037" s="34">
        <f>IFERROR(VLOOKUP($H2037,'Water F Rev'!$A:$L,16,FALSE),0)</f>
        <v>0</v>
      </c>
      <c r="Q2037" s="42">
        <f>IFERROR(VLOOKUP($H2037,'Water F Rev'!$A:$L,17,FALSE),0)</f>
        <v>0</v>
      </c>
      <c r="R2037" s="34">
        <f>IFERROR(VLOOKUP($H2037,'Water F Exp'!$A:$K,15,FALSE),0)</f>
        <v>0</v>
      </c>
      <c r="S2037" s="34">
        <f>IFERROR(VLOOKUP($H2037,'Water F Exp'!$A:$K,16,FALSE),0)</f>
        <v>0</v>
      </c>
      <c r="T2037" s="42">
        <f>IFERROR(VLOOKUP($H2037,'Water F Exp'!$A:$K,17,FALSE),0)</f>
        <v>0</v>
      </c>
      <c r="U2037" s="34">
        <f ca="1">IFERROR(VLOOKUP($H2037,'Sewer F Rev'!$A:$E,15,FALSE),0)</f>
        <v>0</v>
      </c>
      <c r="V2037" s="34">
        <f ca="1">IFERROR(VLOOKUP($H2037,'Sewer F Rev'!$A:$E,16,FALSE),0)</f>
        <v>0</v>
      </c>
      <c r="W2037" s="42">
        <f ca="1">IFERROR(VLOOKUP($H2037,'Sewer F Rev'!$A:$E,17,FALSE),0)</f>
        <v>0</v>
      </c>
      <c r="X2037" s="34">
        <f>IFERROR(VLOOKUP($H2037,'Sewer F Exp'!$A:$B,15,FALSE),0)</f>
        <v>0</v>
      </c>
      <c r="Y2037" s="34">
        <f>IFERROR(VLOOKUP($H2037,'Sewer F Exp'!$A:$B,16,FALSE),0)</f>
        <v>0</v>
      </c>
      <c r="Z2037" s="42">
        <f>IFERROR(VLOOKUP($H2037,'Sewer F Exp'!$A:$B,17,FALSE),0)</f>
        <v>0</v>
      </c>
      <c r="AA2037" s="34">
        <f>IFERROR(VLOOKUP($H2037,'Refuse F Rev'!$A:$E,15,FALSE),0)</f>
        <v>0</v>
      </c>
      <c r="AB2037" s="34">
        <f>IFERROR(VLOOKUP($H2037,'Refuse F Rev'!$A:$E,16,FALSE),0)</f>
        <v>0</v>
      </c>
      <c r="AC2037" s="42">
        <f>IFERROR(VLOOKUP($H2037,'Refuse F Rev'!$A:$E,17,FALSE),0)</f>
        <v>0</v>
      </c>
      <c r="AD2037" s="34">
        <f>IFERROR(VLOOKUP($H2037,'Refuse F Exp'!$A:$E,15,FALSE),0)</f>
        <v>0</v>
      </c>
      <c r="AE2037" s="34">
        <f>IFERROR(VLOOKUP($H2037,'Refuse F Exp'!$A:$E,16,FALSE),0)</f>
        <v>0</v>
      </c>
      <c r="AF2037" s="42">
        <f>IFERROR(VLOOKUP($H2037,'Refuse F Exp'!$A:$E,17,FALSE),0)</f>
        <v>0</v>
      </c>
      <c r="AG2037" s="34">
        <f>IFERROR(VLOOKUP($H2037,#REF!,10,FALSE),0)</f>
        <v>0</v>
      </c>
      <c r="AH2037" s="34">
        <f>IFERROR(VLOOKUP($H2037,#REF!,11,FALSE),0)</f>
        <v>0</v>
      </c>
      <c r="AI2037" s="42">
        <f>IFERROR(VLOOKUP($H2037,#REF!,12,FALSE),0)</f>
        <v>0</v>
      </c>
      <c r="AJ2037" s="34">
        <f>IFERROR(VLOOKUP($H2037,#REF!,10,FALSE),0)</f>
        <v>0</v>
      </c>
      <c r="AK2037" s="34">
        <f>IFERROR(VLOOKUP($H2037,#REF!,11,FALSE),0)</f>
        <v>0</v>
      </c>
      <c r="AL2037" s="42">
        <f>IFERROR(VLOOKUP($H2037,#REF!,12,FALSE),0)</f>
        <v>0</v>
      </c>
      <c r="AM2037" s="34">
        <f>IFERROR(VLOOKUP($H2037,#REF!,10,FALSE),0)</f>
        <v>0</v>
      </c>
      <c r="AN2037" s="34">
        <f>IFERROR(VLOOKUP($H2037,#REF!,11,FALSE),0)</f>
        <v>0</v>
      </c>
      <c r="AO2037" s="42">
        <f>IFERROR(VLOOKUP($H2037,#REF!,12,FALSE),0)</f>
        <v>0</v>
      </c>
      <c r="AP2037" s="34">
        <f>IFERROR(VLOOKUP($H2037,#REF!,10,FALSE),0)</f>
        <v>0</v>
      </c>
      <c r="AQ2037" s="34">
        <f>IFERROR(VLOOKUP($H2037,#REF!,11,FALSE),0)</f>
        <v>0</v>
      </c>
      <c r="AR2037" s="42">
        <f>IFERROR(VLOOKUP($H2037,#REF!,12,FALSE),0)</f>
        <v>0</v>
      </c>
      <c r="AS2037" s="34">
        <f>IFERROR(VLOOKUP($H2037,#REF!,13,FALSE),0)</f>
        <v>0</v>
      </c>
      <c r="AT2037" s="34">
        <f>IFERROR(VLOOKUP($H2037,#REF!,14,FALSE),0)</f>
        <v>0</v>
      </c>
      <c r="AU2037" s="42">
        <f>IFERROR(VLOOKUP($H2037,#REF!,15,FALSE),0)</f>
        <v>0</v>
      </c>
      <c r="AV2037" s="34">
        <f>IFERROR(VLOOKUP($H2037,#REF!,15,FALSE),0)</f>
        <v>0</v>
      </c>
      <c r="AW2037" s="34">
        <f>IFERROR(VLOOKUP($H2037,#REF!,16,FALSE),0)</f>
        <v>0</v>
      </c>
      <c r="AX2037" s="42">
        <f>IFERROR(VLOOKUP($H2037,#REF!,17,FALSE),0)</f>
        <v>0</v>
      </c>
    </row>
    <row r="2038" spans="1:50" x14ac:dyDescent="0.3">
      <c r="A2038" s="33" t="str">
        <f t="shared" si="124"/>
        <v>0</v>
      </c>
      <c r="B2038" s="33">
        <f>+'R&amp;E EXPORT'!B1837</f>
        <v>0</v>
      </c>
      <c r="C2038" t="str">
        <f>IFERROR(VLOOKUP(A2038,'MCSJ Export'!A:C,3,FALSE),"")</f>
        <v/>
      </c>
      <c r="D2038" s="37">
        <f t="shared" ca="1" si="125"/>
        <v>0</v>
      </c>
      <c r="E2038" s="37">
        <f t="shared" ca="1" si="126"/>
        <v>0</v>
      </c>
      <c r="F2038" s="37">
        <f t="shared" ca="1" si="127"/>
        <v>0</v>
      </c>
      <c r="G2038" s="37"/>
      <c r="H2038" s="33">
        <f>+'R&amp;E EXPORT'!A1837</f>
        <v>0</v>
      </c>
      <c r="I2038" s="34">
        <f>IFERROR(VLOOKUP($H2038,'Gen F Rev'!$A:$M,15,FALSE),0)</f>
        <v>0</v>
      </c>
      <c r="J2038" s="34">
        <f>IFERROR(VLOOKUP($H2038,'Gen F Rev'!$A:$M,16,FALSE),0)</f>
        <v>0</v>
      </c>
      <c r="K2038" s="42">
        <f>IFERROR(VLOOKUP($H2038,'Gen F Rev'!$A:$M,17,FALSE),0)</f>
        <v>0</v>
      </c>
      <c r="L2038" s="34">
        <f>IFERROR(VLOOKUP($H2038,'Gen F Exp'!$A:$E,15,FALSE),0)</f>
        <v>0</v>
      </c>
      <c r="M2038" s="34">
        <f>IFERROR(VLOOKUP($H2038,'Gen F Exp'!$A:$E,16,FALSE),0)</f>
        <v>0</v>
      </c>
      <c r="N2038" s="42">
        <f>IFERROR(VLOOKUP($H2038,'Gen F Exp'!$A:$E,17,FALSE),0)</f>
        <v>0</v>
      </c>
      <c r="O2038" s="34">
        <f>IFERROR(VLOOKUP($H2038,'Water F Rev'!$A:$L,15,FALSE),0)</f>
        <v>0</v>
      </c>
      <c r="P2038" s="34">
        <f>IFERROR(VLOOKUP($H2038,'Water F Rev'!$A:$L,16,FALSE),0)</f>
        <v>0</v>
      </c>
      <c r="Q2038" s="42">
        <f>IFERROR(VLOOKUP($H2038,'Water F Rev'!$A:$L,17,FALSE),0)</f>
        <v>0</v>
      </c>
      <c r="R2038" s="34">
        <f>IFERROR(VLOOKUP($H2038,'Water F Exp'!$A:$K,15,FALSE),0)</f>
        <v>0</v>
      </c>
      <c r="S2038" s="34">
        <f>IFERROR(VLOOKUP($H2038,'Water F Exp'!$A:$K,16,FALSE),0)</f>
        <v>0</v>
      </c>
      <c r="T2038" s="42">
        <f>IFERROR(VLOOKUP($H2038,'Water F Exp'!$A:$K,17,FALSE),0)</f>
        <v>0</v>
      </c>
      <c r="U2038" s="34">
        <f ca="1">IFERROR(VLOOKUP($H2038,'Sewer F Rev'!$A:$E,15,FALSE),0)</f>
        <v>0</v>
      </c>
      <c r="V2038" s="34">
        <f ca="1">IFERROR(VLOOKUP($H2038,'Sewer F Rev'!$A:$E,16,FALSE),0)</f>
        <v>0</v>
      </c>
      <c r="W2038" s="42">
        <f ca="1">IFERROR(VLOOKUP($H2038,'Sewer F Rev'!$A:$E,17,FALSE),0)</f>
        <v>0</v>
      </c>
      <c r="X2038" s="34">
        <f>IFERROR(VLOOKUP($H2038,'Sewer F Exp'!$A:$B,15,FALSE),0)</f>
        <v>0</v>
      </c>
      <c r="Y2038" s="34">
        <f>IFERROR(VLOOKUP($H2038,'Sewer F Exp'!$A:$B,16,FALSE),0)</f>
        <v>0</v>
      </c>
      <c r="Z2038" s="42">
        <f>IFERROR(VLOOKUP($H2038,'Sewer F Exp'!$A:$B,17,FALSE),0)</f>
        <v>0</v>
      </c>
      <c r="AA2038" s="34">
        <f>IFERROR(VLOOKUP($H2038,'Refuse F Rev'!$A:$E,15,FALSE),0)</f>
        <v>0</v>
      </c>
      <c r="AB2038" s="34">
        <f>IFERROR(VLOOKUP($H2038,'Refuse F Rev'!$A:$E,16,FALSE),0)</f>
        <v>0</v>
      </c>
      <c r="AC2038" s="42">
        <f>IFERROR(VLOOKUP($H2038,'Refuse F Rev'!$A:$E,17,FALSE),0)</f>
        <v>0</v>
      </c>
      <c r="AD2038" s="34">
        <f>IFERROR(VLOOKUP($H2038,'Refuse F Exp'!$A:$E,15,FALSE),0)</f>
        <v>0</v>
      </c>
      <c r="AE2038" s="34">
        <f>IFERROR(VLOOKUP($H2038,'Refuse F Exp'!$A:$E,16,FALSE),0)</f>
        <v>0</v>
      </c>
      <c r="AF2038" s="42">
        <f>IFERROR(VLOOKUP($H2038,'Refuse F Exp'!$A:$E,17,FALSE),0)</f>
        <v>0</v>
      </c>
      <c r="AG2038" s="34">
        <f>IFERROR(VLOOKUP($H2038,#REF!,10,FALSE),0)</f>
        <v>0</v>
      </c>
      <c r="AH2038" s="34">
        <f>IFERROR(VLOOKUP($H2038,#REF!,11,FALSE),0)</f>
        <v>0</v>
      </c>
      <c r="AI2038" s="42">
        <f>IFERROR(VLOOKUP($H2038,#REF!,12,FALSE),0)</f>
        <v>0</v>
      </c>
      <c r="AJ2038" s="34">
        <f>IFERROR(VLOOKUP($H2038,#REF!,10,FALSE),0)</f>
        <v>0</v>
      </c>
      <c r="AK2038" s="34">
        <f>IFERROR(VLOOKUP($H2038,#REF!,11,FALSE),0)</f>
        <v>0</v>
      </c>
      <c r="AL2038" s="42">
        <f>IFERROR(VLOOKUP($H2038,#REF!,12,FALSE),0)</f>
        <v>0</v>
      </c>
      <c r="AM2038" s="34">
        <f>IFERROR(VLOOKUP($H2038,#REF!,10,FALSE),0)</f>
        <v>0</v>
      </c>
      <c r="AN2038" s="34">
        <f>IFERROR(VLOOKUP($H2038,#REF!,11,FALSE),0)</f>
        <v>0</v>
      </c>
      <c r="AO2038" s="42">
        <f>IFERROR(VLOOKUP($H2038,#REF!,12,FALSE),0)</f>
        <v>0</v>
      </c>
      <c r="AP2038" s="34">
        <f>IFERROR(VLOOKUP($H2038,#REF!,10,FALSE),0)</f>
        <v>0</v>
      </c>
      <c r="AQ2038" s="34">
        <f>IFERROR(VLOOKUP($H2038,#REF!,11,FALSE),0)</f>
        <v>0</v>
      </c>
      <c r="AR2038" s="42">
        <f>IFERROR(VLOOKUP($H2038,#REF!,12,FALSE),0)</f>
        <v>0</v>
      </c>
      <c r="AS2038" s="34">
        <f>IFERROR(VLOOKUP($H2038,#REF!,13,FALSE),0)</f>
        <v>0</v>
      </c>
      <c r="AT2038" s="34">
        <f>IFERROR(VLOOKUP($H2038,#REF!,14,FALSE),0)</f>
        <v>0</v>
      </c>
      <c r="AU2038" s="42">
        <f>IFERROR(VLOOKUP($H2038,#REF!,15,FALSE),0)</f>
        <v>0</v>
      </c>
      <c r="AV2038" s="34">
        <f>IFERROR(VLOOKUP($H2038,#REF!,15,FALSE),0)</f>
        <v>0</v>
      </c>
      <c r="AW2038" s="34">
        <f>IFERROR(VLOOKUP($H2038,#REF!,16,FALSE),0)</f>
        <v>0</v>
      </c>
      <c r="AX2038" s="42">
        <f>IFERROR(VLOOKUP($H2038,#REF!,17,FALSE),0)</f>
        <v>0</v>
      </c>
    </row>
    <row r="2039" spans="1:50" x14ac:dyDescent="0.3">
      <c r="A2039" s="33" t="str">
        <f t="shared" si="124"/>
        <v>0</v>
      </c>
      <c r="B2039" s="33">
        <f>+'R&amp;E EXPORT'!B1838</f>
        <v>0</v>
      </c>
      <c r="C2039" t="str">
        <f>IFERROR(VLOOKUP(A2039,'MCSJ Export'!A:C,3,FALSE),"")</f>
        <v/>
      </c>
      <c r="D2039" s="37">
        <f t="shared" ca="1" si="125"/>
        <v>0</v>
      </c>
      <c r="E2039" s="37">
        <f t="shared" ca="1" si="126"/>
        <v>0</v>
      </c>
      <c r="F2039" s="37">
        <f t="shared" ca="1" si="127"/>
        <v>0</v>
      </c>
      <c r="G2039" s="37"/>
      <c r="H2039" s="33">
        <f>+'R&amp;E EXPORT'!A1838</f>
        <v>0</v>
      </c>
      <c r="I2039" s="34">
        <f>IFERROR(VLOOKUP($H2039,'Gen F Rev'!$A:$M,15,FALSE),0)</f>
        <v>0</v>
      </c>
      <c r="J2039" s="34">
        <f>IFERROR(VLOOKUP($H2039,'Gen F Rev'!$A:$M,16,FALSE),0)</f>
        <v>0</v>
      </c>
      <c r="K2039" s="42">
        <f>IFERROR(VLOOKUP($H2039,'Gen F Rev'!$A:$M,17,FALSE),0)</f>
        <v>0</v>
      </c>
      <c r="L2039" s="34">
        <f>IFERROR(VLOOKUP($H2039,'Gen F Exp'!$A:$E,15,FALSE),0)</f>
        <v>0</v>
      </c>
      <c r="M2039" s="34">
        <f>IFERROR(VLOOKUP($H2039,'Gen F Exp'!$A:$E,16,FALSE),0)</f>
        <v>0</v>
      </c>
      <c r="N2039" s="42">
        <f>IFERROR(VLOOKUP($H2039,'Gen F Exp'!$A:$E,17,FALSE),0)</f>
        <v>0</v>
      </c>
      <c r="O2039" s="34">
        <f>IFERROR(VLOOKUP($H2039,'Water F Rev'!$A:$L,15,FALSE),0)</f>
        <v>0</v>
      </c>
      <c r="P2039" s="34">
        <f>IFERROR(VLOOKUP($H2039,'Water F Rev'!$A:$L,16,FALSE),0)</f>
        <v>0</v>
      </c>
      <c r="Q2039" s="42">
        <f>IFERROR(VLOOKUP($H2039,'Water F Rev'!$A:$L,17,FALSE),0)</f>
        <v>0</v>
      </c>
      <c r="R2039" s="34">
        <f>IFERROR(VLOOKUP($H2039,'Water F Exp'!$A:$K,15,FALSE),0)</f>
        <v>0</v>
      </c>
      <c r="S2039" s="34">
        <f>IFERROR(VLOOKUP($H2039,'Water F Exp'!$A:$K,16,FALSE),0)</f>
        <v>0</v>
      </c>
      <c r="T2039" s="42">
        <f>IFERROR(VLOOKUP($H2039,'Water F Exp'!$A:$K,17,FALSE),0)</f>
        <v>0</v>
      </c>
      <c r="U2039" s="34">
        <f ca="1">IFERROR(VLOOKUP($H2039,'Sewer F Rev'!$A:$E,15,FALSE),0)</f>
        <v>0</v>
      </c>
      <c r="V2039" s="34">
        <f ca="1">IFERROR(VLOOKUP($H2039,'Sewer F Rev'!$A:$E,16,FALSE),0)</f>
        <v>0</v>
      </c>
      <c r="W2039" s="42">
        <f ca="1">IFERROR(VLOOKUP($H2039,'Sewer F Rev'!$A:$E,17,FALSE),0)</f>
        <v>0</v>
      </c>
      <c r="X2039" s="34">
        <f>IFERROR(VLOOKUP($H2039,'Sewer F Exp'!$A:$B,15,FALSE),0)</f>
        <v>0</v>
      </c>
      <c r="Y2039" s="34">
        <f>IFERROR(VLOOKUP($H2039,'Sewer F Exp'!$A:$B,16,FALSE),0)</f>
        <v>0</v>
      </c>
      <c r="Z2039" s="42">
        <f>IFERROR(VLOOKUP($H2039,'Sewer F Exp'!$A:$B,17,FALSE),0)</f>
        <v>0</v>
      </c>
      <c r="AA2039" s="34">
        <f>IFERROR(VLOOKUP($H2039,'Refuse F Rev'!$A:$E,15,FALSE),0)</f>
        <v>0</v>
      </c>
      <c r="AB2039" s="34">
        <f>IFERROR(VLOOKUP($H2039,'Refuse F Rev'!$A:$E,16,FALSE),0)</f>
        <v>0</v>
      </c>
      <c r="AC2039" s="42">
        <f>IFERROR(VLOOKUP($H2039,'Refuse F Rev'!$A:$E,17,FALSE),0)</f>
        <v>0</v>
      </c>
      <c r="AD2039" s="34">
        <f>IFERROR(VLOOKUP($H2039,'Refuse F Exp'!$A:$E,15,FALSE),0)</f>
        <v>0</v>
      </c>
      <c r="AE2039" s="34">
        <f>IFERROR(VLOOKUP($H2039,'Refuse F Exp'!$A:$E,16,FALSE),0)</f>
        <v>0</v>
      </c>
      <c r="AF2039" s="42">
        <f>IFERROR(VLOOKUP($H2039,'Refuse F Exp'!$A:$E,17,FALSE),0)</f>
        <v>0</v>
      </c>
      <c r="AG2039" s="34">
        <f>IFERROR(VLOOKUP($H2039,#REF!,10,FALSE),0)</f>
        <v>0</v>
      </c>
      <c r="AH2039" s="34">
        <f>IFERROR(VLOOKUP($H2039,#REF!,11,FALSE),0)</f>
        <v>0</v>
      </c>
      <c r="AI2039" s="42">
        <f>IFERROR(VLOOKUP($H2039,#REF!,12,FALSE),0)</f>
        <v>0</v>
      </c>
      <c r="AJ2039" s="34">
        <f>IFERROR(VLOOKUP($H2039,#REF!,10,FALSE),0)</f>
        <v>0</v>
      </c>
      <c r="AK2039" s="34">
        <f>IFERROR(VLOOKUP($H2039,#REF!,11,FALSE),0)</f>
        <v>0</v>
      </c>
      <c r="AL2039" s="42">
        <f>IFERROR(VLOOKUP($H2039,#REF!,12,FALSE),0)</f>
        <v>0</v>
      </c>
      <c r="AM2039" s="34">
        <f>IFERROR(VLOOKUP($H2039,#REF!,10,FALSE),0)</f>
        <v>0</v>
      </c>
      <c r="AN2039" s="34">
        <f>IFERROR(VLOOKUP($H2039,#REF!,11,FALSE),0)</f>
        <v>0</v>
      </c>
      <c r="AO2039" s="42">
        <f>IFERROR(VLOOKUP($H2039,#REF!,12,FALSE),0)</f>
        <v>0</v>
      </c>
      <c r="AP2039" s="34">
        <f>IFERROR(VLOOKUP($H2039,#REF!,10,FALSE),0)</f>
        <v>0</v>
      </c>
      <c r="AQ2039" s="34">
        <f>IFERROR(VLOOKUP($H2039,#REF!,11,FALSE),0)</f>
        <v>0</v>
      </c>
      <c r="AR2039" s="42">
        <f>IFERROR(VLOOKUP($H2039,#REF!,12,FALSE),0)</f>
        <v>0</v>
      </c>
      <c r="AS2039" s="34">
        <f>IFERROR(VLOOKUP($H2039,#REF!,13,FALSE),0)</f>
        <v>0</v>
      </c>
      <c r="AT2039" s="34">
        <f>IFERROR(VLOOKUP($H2039,#REF!,14,FALSE),0)</f>
        <v>0</v>
      </c>
      <c r="AU2039" s="42">
        <f>IFERROR(VLOOKUP($H2039,#REF!,15,FALSE),0)</f>
        <v>0</v>
      </c>
      <c r="AV2039" s="34">
        <f>IFERROR(VLOOKUP($H2039,#REF!,15,FALSE),0)</f>
        <v>0</v>
      </c>
      <c r="AW2039" s="34">
        <f>IFERROR(VLOOKUP($H2039,#REF!,16,FALSE),0)</f>
        <v>0</v>
      </c>
      <c r="AX2039" s="42">
        <f>IFERROR(VLOOKUP($H2039,#REF!,17,FALSE),0)</f>
        <v>0</v>
      </c>
    </row>
    <row r="2040" spans="1:50" x14ac:dyDescent="0.3">
      <c r="A2040" s="33" t="str">
        <f t="shared" si="124"/>
        <v>0</v>
      </c>
      <c r="B2040" s="33">
        <f>+'R&amp;E EXPORT'!B1839</f>
        <v>0</v>
      </c>
      <c r="C2040" t="str">
        <f>IFERROR(VLOOKUP(A2040,'MCSJ Export'!A:C,3,FALSE),"")</f>
        <v/>
      </c>
      <c r="D2040" s="37">
        <f t="shared" ca="1" si="125"/>
        <v>0</v>
      </c>
      <c r="E2040" s="37">
        <f t="shared" ca="1" si="126"/>
        <v>0</v>
      </c>
      <c r="F2040" s="37">
        <f t="shared" ca="1" si="127"/>
        <v>0</v>
      </c>
      <c r="G2040" s="37"/>
      <c r="H2040" s="33">
        <f>+'R&amp;E EXPORT'!A1839</f>
        <v>0</v>
      </c>
      <c r="I2040" s="34">
        <f>IFERROR(VLOOKUP($H2040,'Gen F Rev'!$A:$M,15,FALSE),0)</f>
        <v>0</v>
      </c>
      <c r="J2040" s="34">
        <f>IFERROR(VLOOKUP($H2040,'Gen F Rev'!$A:$M,16,FALSE),0)</f>
        <v>0</v>
      </c>
      <c r="K2040" s="42">
        <f>IFERROR(VLOOKUP($H2040,'Gen F Rev'!$A:$M,17,FALSE),0)</f>
        <v>0</v>
      </c>
      <c r="L2040" s="34">
        <f>IFERROR(VLOOKUP($H2040,'Gen F Exp'!$A:$E,15,FALSE),0)</f>
        <v>0</v>
      </c>
      <c r="M2040" s="34">
        <f>IFERROR(VLOOKUP($H2040,'Gen F Exp'!$A:$E,16,FALSE),0)</f>
        <v>0</v>
      </c>
      <c r="N2040" s="42">
        <f>IFERROR(VLOOKUP($H2040,'Gen F Exp'!$A:$E,17,FALSE),0)</f>
        <v>0</v>
      </c>
      <c r="O2040" s="34">
        <f>IFERROR(VLOOKUP($H2040,'Water F Rev'!$A:$L,15,FALSE),0)</f>
        <v>0</v>
      </c>
      <c r="P2040" s="34">
        <f>IFERROR(VLOOKUP($H2040,'Water F Rev'!$A:$L,16,FALSE),0)</f>
        <v>0</v>
      </c>
      <c r="Q2040" s="42">
        <f>IFERROR(VLOOKUP($H2040,'Water F Rev'!$A:$L,17,FALSE),0)</f>
        <v>0</v>
      </c>
      <c r="R2040" s="34">
        <f>IFERROR(VLOOKUP($H2040,'Water F Exp'!$A:$K,15,FALSE),0)</f>
        <v>0</v>
      </c>
      <c r="S2040" s="34">
        <f>IFERROR(VLOOKUP($H2040,'Water F Exp'!$A:$K,16,FALSE),0)</f>
        <v>0</v>
      </c>
      <c r="T2040" s="42">
        <f>IFERROR(VLOOKUP($H2040,'Water F Exp'!$A:$K,17,FALSE),0)</f>
        <v>0</v>
      </c>
      <c r="U2040" s="34">
        <f ca="1">IFERROR(VLOOKUP($H2040,'Sewer F Rev'!$A:$E,15,FALSE),0)</f>
        <v>0</v>
      </c>
      <c r="V2040" s="34">
        <f ca="1">IFERROR(VLOOKUP($H2040,'Sewer F Rev'!$A:$E,16,FALSE),0)</f>
        <v>0</v>
      </c>
      <c r="W2040" s="42">
        <f ca="1">IFERROR(VLOOKUP($H2040,'Sewer F Rev'!$A:$E,17,FALSE),0)</f>
        <v>0</v>
      </c>
      <c r="X2040" s="34">
        <f>IFERROR(VLOOKUP($H2040,'Sewer F Exp'!$A:$B,15,FALSE),0)</f>
        <v>0</v>
      </c>
      <c r="Y2040" s="34">
        <f>IFERROR(VLOOKUP($H2040,'Sewer F Exp'!$A:$B,16,FALSE),0)</f>
        <v>0</v>
      </c>
      <c r="Z2040" s="42">
        <f>IFERROR(VLOOKUP($H2040,'Sewer F Exp'!$A:$B,17,FALSE),0)</f>
        <v>0</v>
      </c>
      <c r="AA2040" s="34">
        <f>IFERROR(VLOOKUP($H2040,'Refuse F Rev'!$A:$E,15,FALSE),0)</f>
        <v>0</v>
      </c>
      <c r="AB2040" s="34">
        <f>IFERROR(VLOOKUP($H2040,'Refuse F Rev'!$A:$E,16,FALSE),0)</f>
        <v>0</v>
      </c>
      <c r="AC2040" s="42">
        <f>IFERROR(VLOOKUP($H2040,'Refuse F Rev'!$A:$E,17,FALSE),0)</f>
        <v>0</v>
      </c>
      <c r="AD2040" s="34">
        <f>IFERROR(VLOOKUP($H2040,'Refuse F Exp'!$A:$E,15,FALSE),0)</f>
        <v>0</v>
      </c>
      <c r="AE2040" s="34">
        <f>IFERROR(VLOOKUP($H2040,'Refuse F Exp'!$A:$E,16,FALSE),0)</f>
        <v>0</v>
      </c>
      <c r="AF2040" s="42">
        <f>IFERROR(VLOOKUP($H2040,'Refuse F Exp'!$A:$E,17,FALSE),0)</f>
        <v>0</v>
      </c>
      <c r="AG2040" s="34">
        <f>IFERROR(VLOOKUP($H2040,#REF!,10,FALSE),0)</f>
        <v>0</v>
      </c>
      <c r="AH2040" s="34">
        <f>IFERROR(VLOOKUP($H2040,#REF!,11,FALSE),0)</f>
        <v>0</v>
      </c>
      <c r="AI2040" s="42">
        <f>IFERROR(VLOOKUP($H2040,#REF!,12,FALSE),0)</f>
        <v>0</v>
      </c>
      <c r="AJ2040" s="34">
        <f>IFERROR(VLOOKUP($H2040,#REF!,10,FALSE),0)</f>
        <v>0</v>
      </c>
      <c r="AK2040" s="34">
        <f>IFERROR(VLOOKUP($H2040,#REF!,11,FALSE),0)</f>
        <v>0</v>
      </c>
      <c r="AL2040" s="42">
        <f>IFERROR(VLOOKUP($H2040,#REF!,12,FALSE),0)</f>
        <v>0</v>
      </c>
      <c r="AM2040" s="34">
        <f>IFERROR(VLOOKUP($H2040,#REF!,10,FALSE),0)</f>
        <v>0</v>
      </c>
      <c r="AN2040" s="34">
        <f>IFERROR(VLOOKUP($H2040,#REF!,11,FALSE),0)</f>
        <v>0</v>
      </c>
      <c r="AO2040" s="42">
        <f>IFERROR(VLOOKUP($H2040,#REF!,12,FALSE),0)</f>
        <v>0</v>
      </c>
      <c r="AP2040" s="34">
        <f>IFERROR(VLOOKUP($H2040,#REF!,10,FALSE),0)</f>
        <v>0</v>
      </c>
      <c r="AQ2040" s="34">
        <f>IFERROR(VLOOKUP($H2040,#REF!,11,FALSE),0)</f>
        <v>0</v>
      </c>
      <c r="AR2040" s="42">
        <f>IFERROR(VLOOKUP($H2040,#REF!,12,FALSE),0)</f>
        <v>0</v>
      </c>
      <c r="AS2040" s="34">
        <f>IFERROR(VLOOKUP($H2040,#REF!,13,FALSE),0)</f>
        <v>0</v>
      </c>
      <c r="AT2040" s="34">
        <f>IFERROR(VLOOKUP($H2040,#REF!,14,FALSE),0)</f>
        <v>0</v>
      </c>
      <c r="AU2040" s="42">
        <f>IFERROR(VLOOKUP($H2040,#REF!,15,FALSE),0)</f>
        <v>0</v>
      </c>
      <c r="AV2040" s="34">
        <f>IFERROR(VLOOKUP($H2040,#REF!,15,FALSE),0)</f>
        <v>0</v>
      </c>
      <c r="AW2040" s="34">
        <f>IFERROR(VLOOKUP($H2040,#REF!,16,FALSE),0)</f>
        <v>0</v>
      </c>
      <c r="AX2040" s="42">
        <f>IFERROR(VLOOKUP($H2040,#REF!,17,FALSE),0)</f>
        <v>0</v>
      </c>
    </row>
    <row r="2041" spans="1:50" x14ac:dyDescent="0.3">
      <c r="A2041" s="33" t="str">
        <f t="shared" si="124"/>
        <v>0</v>
      </c>
      <c r="B2041" s="33">
        <f>+'R&amp;E EXPORT'!B1840</f>
        <v>0</v>
      </c>
      <c r="C2041" t="str">
        <f>IFERROR(VLOOKUP(A2041,'MCSJ Export'!A:C,3,FALSE),"")</f>
        <v/>
      </c>
      <c r="D2041" s="37">
        <f t="shared" ca="1" si="125"/>
        <v>0</v>
      </c>
      <c r="E2041" s="37">
        <f t="shared" ca="1" si="126"/>
        <v>0</v>
      </c>
      <c r="F2041" s="37">
        <f t="shared" ca="1" si="127"/>
        <v>0</v>
      </c>
      <c r="G2041" s="37"/>
      <c r="H2041" s="33">
        <f>+'R&amp;E EXPORT'!A1840</f>
        <v>0</v>
      </c>
      <c r="I2041" s="34">
        <f>IFERROR(VLOOKUP($H2041,'Gen F Rev'!$A:$M,15,FALSE),0)</f>
        <v>0</v>
      </c>
      <c r="J2041" s="34">
        <f>IFERROR(VLOOKUP($H2041,'Gen F Rev'!$A:$M,16,FALSE),0)</f>
        <v>0</v>
      </c>
      <c r="K2041" s="42">
        <f>IFERROR(VLOOKUP($H2041,'Gen F Rev'!$A:$M,17,FALSE),0)</f>
        <v>0</v>
      </c>
      <c r="L2041" s="34">
        <f>IFERROR(VLOOKUP($H2041,'Gen F Exp'!$A:$E,15,FALSE),0)</f>
        <v>0</v>
      </c>
      <c r="M2041" s="34">
        <f>IFERROR(VLOOKUP($H2041,'Gen F Exp'!$A:$E,16,FALSE),0)</f>
        <v>0</v>
      </c>
      <c r="N2041" s="42">
        <f>IFERROR(VLOOKUP($H2041,'Gen F Exp'!$A:$E,17,FALSE),0)</f>
        <v>0</v>
      </c>
      <c r="O2041" s="34">
        <f>IFERROR(VLOOKUP($H2041,'Water F Rev'!$A:$L,15,FALSE),0)</f>
        <v>0</v>
      </c>
      <c r="P2041" s="34">
        <f>IFERROR(VLOOKUP($H2041,'Water F Rev'!$A:$L,16,FALSE),0)</f>
        <v>0</v>
      </c>
      <c r="Q2041" s="42">
        <f>IFERROR(VLOOKUP($H2041,'Water F Rev'!$A:$L,17,FALSE),0)</f>
        <v>0</v>
      </c>
      <c r="R2041" s="34">
        <f>IFERROR(VLOOKUP($H2041,'Water F Exp'!$A:$K,15,FALSE),0)</f>
        <v>0</v>
      </c>
      <c r="S2041" s="34">
        <f>IFERROR(VLOOKUP($H2041,'Water F Exp'!$A:$K,16,FALSE),0)</f>
        <v>0</v>
      </c>
      <c r="T2041" s="42">
        <f>IFERROR(VLOOKUP($H2041,'Water F Exp'!$A:$K,17,FALSE),0)</f>
        <v>0</v>
      </c>
      <c r="U2041" s="34">
        <f ca="1">IFERROR(VLOOKUP($H2041,'Sewer F Rev'!$A:$E,15,FALSE),0)</f>
        <v>0</v>
      </c>
      <c r="V2041" s="34">
        <f ca="1">IFERROR(VLOOKUP($H2041,'Sewer F Rev'!$A:$E,16,FALSE),0)</f>
        <v>0</v>
      </c>
      <c r="W2041" s="42">
        <f ca="1">IFERROR(VLOOKUP($H2041,'Sewer F Rev'!$A:$E,17,FALSE),0)</f>
        <v>0</v>
      </c>
      <c r="X2041" s="34">
        <f>IFERROR(VLOOKUP($H2041,'Sewer F Exp'!$A:$B,15,FALSE),0)</f>
        <v>0</v>
      </c>
      <c r="Y2041" s="34">
        <f>IFERROR(VLOOKUP($H2041,'Sewer F Exp'!$A:$B,16,FALSE),0)</f>
        <v>0</v>
      </c>
      <c r="Z2041" s="42">
        <f>IFERROR(VLOOKUP($H2041,'Sewer F Exp'!$A:$B,17,FALSE),0)</f>
        <v>0</v>
      </c>
      <c r="AA2041" s="34">
        <f>IFERROR(VLOOKUP($H2041,'Refuse F Rev'!$A:$E,15,FALSE),0)</f>
        <v>0</v>
      </c>
      <c r="AB2041" s="34">
        <f>IFERROR(VLOOKUP($H2041,'Refuse F Rev'!$A:$E,16,FALSE),0)</f>
        <v>0</v>
      </c>
      <c r="AC2041" s="42">
        <f>IFERROR(VLOOKUP($H2041,'Refuse F Rev'!$A:$E,17,FALSE),0)</f>
        <v>0</v>
      </c>
      <c r="AD2041" s="34">
        <f>IFERROR(VLOOKUP($H2041,'Refuse F Exp'!$A:$E,15,FALSE),0)</f>
        <v>0</v>
      </c>
      <c r="AE2041" s="34">
        <f>IFERROR(VLOOKUP($H2041,'Refuse F Exp'!$A:$E,16,FALSE),0)</f>
        <v>0</v>
      </c>
      <c r="AF2041" s="42">
        <f>IFERROR(VLOOKUP($H2041,'Refuse F Exp'!$A:$E,17,FALSE),0)</f>
        <v>0</v>
      </c>
      <c r="AG2041" s="34">
        <f>IFERROR(VLOOKUP($H2041,#REF!,10,FALSE),0)</f>
        <v>0</v>
      </c>
      <c r="AH2041" s="34">
        <f>IFERROR(VLOOKUP($H2041,#REF!,11,FALSE),0)</f>
        <v>0</v>
      </c>
      <c r="AI2041" s="42">
        <f>IFERROR(VLOOKUP($H2041,#REF!,12,FALSE),0)</f>
        <v>0</v>
      </c>
      <c r="AJ2041" s="34">
        <f>IFERROR(VLOOKUP($H2041,#REF!,10,FALSE),0)</f>
        <v>0</v>
      </c>
      <c r="AK2041" s="34">
        <f>IFERROR(VLOOKUP($H2041,#REF!,11,FALSE),0)</f>
        <v>0</v>
      </c>
      <c r="AL2041" s="42">
        <f>IFERROR(VLOOKUP($H2041,#REF!,12,FALSE),0)</f>
        <v>0</v>
      </c>
      <c r="AM2041" s="34">
        <f>IFERROR(VLOOKUP($H2041,#REF!,10,FALSE),0)</f>
        <v>0</v>
      </c>
      <c r="AN2041" s="34">
        <f>IFERROR(VLOOKUP($H2041,#REF!,11,FALSE),0)</f>
        <v>0</v>
      </c>
      <c r="AO2041" s="42">
        <f>IFERROR(VLOOKUP($H2041,#REF!,12,FALSE),0)</f>
        <v>0</v>
      </c>
      <c r="AP2041" s="34">
        <f>IFERROR(VLOOKUP($H2041,#REF!,10,FALSE),0)</f>
        <v>0</v>
      </c>
      <c r="AQ2041" s="34">
        <f>IFERROR(VLOOKUP($H2041,#REF!,11,FALSE),0)</f>
        <v>0</v>
      </c>
      <c r="AR2041" s="42">
        <f>IFERROR(VLOOKUP($H2041,#REF!,12,FALSE),0)</f>
        <v>0</v>
      </c>
      <c r="AS2041" s="34">
        <f>IFERROR(VLOOKUP($H2041,#REF!,13,FALSE),0)</f>
        <v>0</v>
      </c>
      <c r="AT2041" s="34">
        <f>IFERROR(VLOOKUP($H2041,#REF!,14,FALSE),0)</f>
        <v>0</v>
      </c>
      <c r="AU2041" s="42">
        <f>IFERROR(VLOOKUP($H2041,#REF!,15,FALSE),0)</f>
        <v>0</v>
      </c>
      <c r="AV2041" s="34">
        <f>IFERROR(VLOOKUP($H2041,#REF!,15,FALSE),0)</f>
        <v>0</v>
      </c>
      <c r="AW2041" s="34">
        <f>IFERROR(VLOOKUP($H2041,#REF!,16,FALSE),0)</f>
        <v>0</v>
      </c>
      <c r="AX2041" s="42">
        <f>IFERROR(VLOOKUP($H2041,#REF!,17,FALSE),0)</f>
        <v>0</v>
      </c>
    </row>
    <row r="2042" spans="1:50" x14ac:dyDescent="0.3">
      <c r="A2042" s="33" t="str">
        <f t="shared" si="124"/>
        <v>0</v>
      </c>
      <c r="B2042" s="33">
        <f>+'R&amp;E EXPORT'!B1841</f>
        <v>0</v>
      </c>
      <c r="C2042" t="str">
        <f>IFERROR(VLOOKUP(A2042,'MCSJ Export'!A:C,3,FALSE),"")</f>
        <v/>
      </c>
      <c r="D2042" s="37">
        <f t="shared" ca="1" si="125"/>
        <v>0</v>
      </c>
      <c r="E2042" s="37">
        <f t="shared" ca="1" si="126"/>
        <v>0</v>
      </c>
      <c r="F2042" s="37">
        <f t="shared" ca="1" si="127"/>
        <v>0</v>
      </c>
      <c r="G2042" s="37"/>
      <c r="H2042" s="33">
        <f>+'R&amp;E EXPORT'!A1841</f>
        <v>0</v>
      </c>
      <c r="I2042" s="34">
        <f>IFERROR(VLOOKUP($H2042,'Gen F Rev'!$A:$M,15,FALSE),0)</f>
        <v>0</v>
      </c>
      <c r="J2042" s="34">
        <f>IFERROR(VLOOKUP($H2042,'Gen F Rev'!$A:$M,16,FALSE),0)</f>
        <v>0</v>
      </c>
      <c r="K2042" s="42">
        <f>IFERROR(VLOOKUP($H2042,'Gen F Rev'!$A:$M,17,FALSE),0)</f>
        <v>0</v>
      </c>
      <c r="L2042" s="34">
        <f>IFERROR(VLOOKUP($H2042,'Gen F Exp'!$A:$E,15,FALSE),0)</f>
        <v>0</v>
      </c>
      <c r="M2042" s="34">
        <f>IFERROR(VLOOKUP($H2042,'Gen F Exp'!$A:$E,16,FALSE),0)</f>
        <v>0</v>
      </c>
      <c r="N2042" s="42">
        <f>IFERROR(VLOOKUP($H2042,'Gen F Exp'!$A:$E,17,FALSE),0)</f>
        <v>0</v>
      </c>
      <c r="O2042" s="34">
        <f>IFERROR(VLOOKUP($H2042,'Water F Rev'!$A:$L,15,FALSE),0)</f>
        <v>0</v>
      </c>
      <c r="P2042" s="34">
        <f>IFERROR(VLOOKUP($H2042,'Water F Rev'!$A:$L,16,FALSE),0)</f>
        <v>0</v>
      </c>
      <c r="Q2042" s="42">
        <f>IFERROR(VLOOKUP($H2042,'Water F Rev'!$A:$L,17,FALSE),0)</f>
        <v>0</v>
      </c>
      <c r="R2042" s="34">
        <f>IFERROR(VLOOKUP($H2042,'Water F Exp'!$A:$K,15,FALSE),0)</f>
        <v>0</v>
      </c>
      <c r="S2042" s="34">
        <f>IFERROR(VLOOKUP($H2042,'Water F Exp'!$A:$K,16,FALSE),0)</f>
        <v>0</v>
      </c>
      <c r="T2042" s="42">
        <f>IFERROR(VLOOKUP($H2042,'Water F Exp'!$A:$K,17,FALSE),0)</f>
        <v>0</v>
      </c>
      <c r="U2042" s="34">
        <f ca="1">IFERROR(VLOOKUP($H2042,'Sewer F Rev'!$A:$E,15,FALSE),0)</f>
        <v>0</v>
      </c>
      <c r="V2042" s="34">
        <f ca="1">IFERROR(VLOOKUP($H2042,'Sewer F Rev'!$A:$E,16,FALSE),0)</f>
        <v>0</v>
      </c>
      <c r="W2042" s="42">
        <f ca="1">IFERROR(VLOOKUP($H2042,'Sewer F Rev'!$A:$E,17,FALSE),0)</f>
        <v>0</v>
      </c>
      <c r="X2042" s="34">
        <f>IFERROR(VLOOKUP($H2042,'Sewer F Exp'!$A:$B,15,FALSE),0)</f>
        <v>0</v>
      </c>
      <c r="Y2042" s="34">
        <f>IFERROR(VLOOKUP($H2042,'Sewer F Exp'!$A:$B,16,FALSE),0)</f>
        <v>0</v>
      </c>
      <c r="Z2042" s="42">
        <f>IFERROR(VLOOKUP($H2042,'Sewer F Exp'!$A:$B,17,FALSE),0)</f>
        <v>0</v>
      </c>
      <c r="AA2042" s="34">
        <f>IFERROR(VLOOKUP($H2042,'Refuse F Rev'!$A:$E,15,FALSE),0)</f>
        <v>0</v>
      </c>
      <c r="AB2042" s="34">
        <f>IFERROR(VLOOKUP($H2042,'Refuse F Rev'!$A:$E,16,FALSE),0)</f>
        <v>0</v>
      </c>
      <c r="AC2042" s="42">
        <f>IFERROR(VLOOKUP($H2042,'Refuse F Rev'!$A:$E,17,FALSE),0)</f>
        <v>0</v>
      </c>
      <c r="AD2042" s="34">
        <f>IFERROR(VLOOKUP($H2042,'Refuse F Exp'!$A:$E,15,FALSE),0)</f>
        <v>0</v>
      </c>
      <c r="AE2042" s="34">
        <f>IFERROR(VLOOKUP($H2042,'Refuse F Exp'!$A:$E,16,FALSE),0)</f>
        <v>0</v>
      </c>
      <c r="AF2042" s="42">
        <f>IFERROR(VLOOKUP($H2042,'Refuse F Exp'!$A:$E,17,FALSE),0)</f>
        <v>0</v>
      </c>
      <c r="AG2042" s="34">
        <f>IFERROR(VLOOKUP($H2042,#REF!,10,FALSE),0)</f>
        <v>0</v>
      </c>
      <c r="AH2042" s="34">
        <f>IFERROR(VLOOKUP($H2042,#REF!,11,FALSE),0)</f>
        <v>0</v>
      </c>
      <c r="AI2042" s="42">
        <f>IFERROR(VLOOKUP($H2042,#REF!,12,FALSE),0)</f>
        <v>0</v>
      </c>
      <c r="AJ2042" s="34">
        <f>IFERROR(VLOOKUP($H2042,#REF!,10,FALSE),0)</f>
        <v>0</v>
      </c>
      <c r="AK2042" s="34">
        <f>IFERROR(VLOOKUP($H2042,#REF!,11,FALSE),0)</f>
        <v>0</v>
      </c>
      <c r="AL2042" s="42">
        <f>IFERROR(VLOOKUP($H2042,#REF!,12,FALSE),0)</f>
        <v>0</v>
      </c>
      <c r="AM2042" s="34">
        <f>IFERROR(VLOOKUP($H2042,#REF!,10,FALSE),0)</f>
        <v>0</v>
      </c>
      <c r="AN2042" s="34">
        <f>IFERROR(VLOOKUP($H2042,#REF!,11,FALSE),0)</f>
        <v>0</v>
      </c>
      <c r="AO2042" s="42">
        <f>IFERROR(VLOOKUP($H2042,#REF!,12,FALSE),0)</f>
        <v>0</v>
      </c>
      <c r="AP2042" s="34">
        <f>IFERROR(VLOOKUP($H2042,#REF!,10,FALSE),0)</f>
        <v>0</v>
      </c>
      <c r="AQ2042" s="34">
        <f>IFERROR(VLOOKUP($H2042,#REF!,11,FALSE),0)</f>
        <v>0</v>
      </c>
      <c r="AR2042" s="42">
        <f>IFERROR(VLOOKUP($H2042,#REF!,12,FALSE),0)</f>
        <v>0</v>
      </c>
      <c r="AS2042" s="34">
        <f>IFERROR(VLOOKUP($H2042,#REF!,13,FALSE),0)</f>
        <v>0</v>
      </c>
      <c r="AT2042" s="34">
        <f>IFERROR(VLOOKUP($H2042,#REF!,14,FALSE),0)</f>
        <v>0</v>
      </c>
      <c r="AU2042" s="42">
        <f>IFERROR(VLOOKUP($H2042,#REF!,15,FALSE),0)</f>
        <v>0</v>
      </c>
      <c r="AV2042" s="34">
        <f>IFERROR(VLOOKUP($H2042,#REF!,15,FALSE),0)</f>
        <v>0</v>
      </c>
      <c r="AW2042" s="34">
        <f>IFERROR(VLOOKUP($H2042,#REF!,16,FALSE),0)</f>
        <v>0</v>
      </c>
      <c r="AX2042" s="42">
        <f>IFERROR(VLOOKUP($H2042,#REF!,17,FALSE),0)</f>
        <v>0</v>
      </c>
    </row>
    <row r="2043" spans="1:50" x14ac:dyDescent="0.3">
      <c r="A2043" s="33" t="str">
        <f t="shared" si="124"/>
        <v>0</v>
      </c>
      <c r="B2043" s="33">
        <f>+'R&amp;E EXPORT'!B1842</f>
        <v>0</v>
      </c>
      <c r="C2043" t="str">
        <f>IFERROR(VLOOKUP(A2043,'MCSJ Export'!A:C,3,FALSE),"")</f>
        <v/>
      </c>
      <c r="D2043" s="37">
        <f t="shared" ca="1" si="125"/>
        <v>0</v>
      </c>
      <c r="E2043" s="37">
        <f t="shared" ca="1" si="126"/>
        <v>0</v>
      </c>
      <c r="F2043" s="37">
        <f t="shared" ca="1" si="127"/>
        <v>0</v>
      </c>
      <c r="G2043" s="37"/>
      <c r="H2043" s="33">
        <f>+'R&amp;E EXPORT'!A1842</f>
        <v>0</v>
      </c>
      <c r="I2043" s="34">
        <f>IFERROR(VLOOKUP($H2043,'Gen F Rev'!$A:$M,15,FALSE),0)</f>
        <v>0</v>
      </c>
      <c r="J2043" s="34">
        <f>IFERROR(VLOOKUP($H2043,'Gen F Rev'!$A:$M,16,FALSE),0)</f>
        <v>0</v>
      </c>
      <c r="K2043" s="42">
        <f>IFERROR(VLOOKUP($H2043,'Gen F Rev'!$A:$M,17,FALSE),0)</f>
        <v>0</v>
      </c>
      <c r="L2043" s="34">
        <f>IFERROR(VLOOKUP($H2043,'Gen F Exp'!$A:$E,15,FALSE),0)</f>
        <v>0</v>
      </c>
      <c r="M2043" s="34">
        <f>IFERROR(VLOOKUP($H2043,'Gen F Exp'!$A:$E,16,FALSE),0)</f>
        <v>0</v>
      </c>
      <c r="N2043" s="42">
        <f>IFERROR(VLOOKUP($H2043,'Gen F Exp'!$A:$E,17,FALSE),0)</f>
        <v>0</v>
      </c>
      <c r="O2043" s="34">
        <f>IFERROR(VLOOKUP($H2043,'Water F Rev'!$A:$L,15,FALSE),0)</f>
        <v>0</v>
      </c>
      <c r="P2043" s="34">
        <f>IFERROR(VLOOKUP($H2043,'Water F Rev'!$A:$L,16,FALSE),0)</f>
        <v>0</v>
      </c>
      <c r="Q2043" s="42">
        <f>IFERROR(VLOOKUP($H2043,'Water F Rev'!$A:$L,17,FALSE),0)</f>
        <v>0</v>
      </c>
      <c r="R2043" s="34">
        <f>IFERROR(VLOOKUP($H2043,'Water F Exp'!$A:$K,15,FALSE),0)</f>
        <v>0</v>
      </c>
      <c r="S2043" s="34">
        <f>IFERROR(VLOOKUP($H2043,'Water F Exp'!$A:$K,16,FALSE),0)</f>
        <v>0</v>
      </c>
      <c r="T2043" s="42">
        <f>IFERROR(VLOOKUP($H2043,'Water F Exp'!$A:$K,17,FALSE),0)</f>
        <v>0</v>
      </c>
      <c r="U2043" s="34">
        <f ca="1">IFERROR(VLOOKUP($H2043,'Sewer F Rev'!$A:$E,15,FALSE),0)</f>
        <v>0</v>
      </c>
      <c r="V2043" s="34">
        <f ca="1">IFERROR(VLOOKUP($H2043,'Sewer F Rev'!$A:$E,16,FALSE),0)</f>
        <v>0</v>
      </c>
      <c r="W2043" s="42">
        <f ca="1">IFERROR(VLOOKUP($H2043,'Sewer F Rev'!$A:$E,17,FALSE),0)</f>
        <v>0</v>
      </c>
      <c r="X2043" s="34">
        <f>IFERROR(VLOOKUP($H2043,'Sewer F Exp'!$A:$B,15,FALSE),0)</f>
        <v>0</v>
      </c>
      <c r="Y2043" s="34">
        <f>IFERROR(VLOOKUP($H2043,'Sewer F Exp'!$A:$B,16,FALSE),0)</f>
        <v>0</v>
      </c>
      <c r="Z2043" s="42">
        <f>IFERROR(VLOOKUP($H2043,'Sewer F Exp'!$A:$B,17,FALSE),0)</f>
        <v>0</v>
      </c>
      <c r="AA2043" s="34">
        <f>IFERROR(VLOOKUP($H2043,'Refuse F Rev'!$A:$E,15,FALSE),0)</f>
        <v>0</v>
      </c>
      <c r="AB2043" s="34">
        <f>IFERROR(VLOOKUP($H2043,'Refuse F Rev'!$A:$E,16,FALSE),0)</f>
        <v>0</v>
      </c>
      <c r="AC2043" s="42">
        <f>IFERROR(VLOOKUP($H2043,'Refuse F Rev'!$A:$E,17,FALSE),0)</f>
        <v>0</v>
      </c>
      <c r="AD2043" s="34">
        <f>IFERROR(VLOOKUP($H2043,'Refuse F Exp'!$A:$E,15,FALSE),0)</f>
        <v>0</v>
      </c>
      <c r="AE2043" s="34">
        <f>IFERROR(VLOOKUP($H2043,'Refuse F Exp'!$A:$E,16,FALSE),0)</f>
        <v>0</v>
      </c>
      <c r="AF2043" s="42">
        <f>IFERROR(VLOOKUP($H2043,'Refuse F Exp'!$A:$E,17,FALSE),0)</f>
        <v>0</v>
      </c>
      <c r="AG2043" s="34">
        <f>IFERROR(VLOOKUP($H2043,#REF!,10,FALSE),0)</f>
        <v>0</v>
      </c>
      <c r="AH2043" s="34">
        <f>IFERROR(VLOOKUP($H2043,#REF!,11,FALSE),0)</f>
        <v>0</v>
      </c>
      <c r="AI2043" s="42">
        <f>IFERROR(VLOOKUP($H2043,#REF!,12,FALSE),0)</f>
        <v>0</v>
      </c>
      <c r="AJ2043" s="34">
        <f>IFERROR(VLOOKUP($H2043,#REF!,10,FALSE),0)</f>
        <v>0</v>
      </c>
      <c r="AK2043" s="34">
        <f>IFERROR(VLOOKUP($H2043,#REF!,11,FALSE),0)</f>
        <v>0</v>
      </c>
      <c r="AL2043" s="42">
        <f>IFERROR(VLOOKUP($H2043,#REF!,12,FALSE),0)</f>
        <v>0</v>
      </c>
      <c r="AM2043" s="34">
        <f>IFERROR(VLOOKUP($H2043,#REF!,10,FALSE),0)</f>
        <v>0</v>
      </c>
      <c r="AN2043" s="34">
        <f>IFERROR(VLOOKUP($H2043,#REF!,11,FALSE),0)</f>
        <v>0</v>
      </c>
      <c r="AO2043" s="42">
        <f>IFERROR(VLOOKUP($H2043,#REF!,12,FALSE),0)</f>
        <v>0</v>
      </c>
      <c r="AP2043" s="34">
        <f>IFERROR(VLOOKUP($H2043,#REF!,10,FALSE),0)</f>
        <v>0</v>
      </c>
      <c r="AQ2043" s="34">
        <f>IFERROR(VLOOKUP($H2043,#REF!,11,FALSE),0)</f>
        <v>0</v>
      </c>
      <c r="AR2043" s="42">
        <f>IFERROR(VLOOKUP($H2043,#REF!,12,FALSE),0)</f>
        <v>0</v>
      </c>
      <c r="AS2043" s="34">
        <f>IFERROR(VLOOKUP($H2043,#REF!,13,FALSE),0)</f>
        <v>0</v>
      </c>
      <c r="AT2043" s="34">
        <f>IFERROR(VLOOKUP($H2043,#REF!,14,FALSE),0)</f>
        <v>0</v>
      </c>
      <c r="AU2043" s="42">
        <f>IFERROR(VLOOKUP($H2043,#REF!,15,FALSE),0)</f>
        <v>0</v>
      </c>
      <c r="AV2043" s="34">
        <f>IFERROR(VLOOKUP($H2043,#REF!,15,FALSE),0)</f>
        <v>0</v>
      </c>
      <c r="AW2043" s="34">
        <f>IFERROR(VLOOKUP($H2043,#REF!,16,FALSE),0)</f>
        <v>0</v>
      </c>
      <c r="AX2043" s="42">
        <f>IFERROR(VLOOKUP($H2043,#REF!,17,FALSE),0)</f>
        <v>0</v>
      </c>
    </row>
    <row r="2044" spans="1:50" x14ac:dyDescent="0.3">
      <c r="A2044" s="33" t="str">
        <f t="shared" si="124"/>
        <v>0</v>
      </c>
      <c r="B2044" s="33">
        <f>+'R&amp;E EXPORT'!B1843</f>
        <v>0</v>
      </c>
      <c r="C2044" t="str">
        <f>IFERROR(VLOOKUP(A2044,'MCSJ Export'!A:C,3,FALSE),"")</f>
        <v/>
      </c>
      <c r="D2044" s="37">
        <f t="shared" ca="1" si="125"/>
        <v>0</v>
      </c>
      <c r="E2044" s="37">
        <f t="shared" ca="1" si="126"/>
        <v>0</v>
      </c>
      <c r="F2044" s="37">
        <f t="shared" ca="1" si="127"/>
        <v>0</v>
      </c>
      <c r="G2044" s="37"/>
      <c r="H2044" s="33">
        <f>+'R&amp;E EXPORT'!A1843</f>
        <v>0</v>
      </c>
      <c r="I2044" s="34">
        <f>IFERROR(VLOOKUP($H2044,'Gen F Rev'!$A:$M,15,FALSE),0)</f>
        <v>0</v>
      </c>
      <c r="J2044" s="34">
        <f>IFERROR(VLOOKUP($H2044,'Gen F Rev'!$A:$M,16,FALSE),0)</f>
        <v>0</v>
      </c>
      <c r="K2044" s="42">
        <f>IFERROR(VLOOKUP($H2044,'Gen F Rev'!$A:$M,17,FALSE),0)</f>
        <v>0</v>
      </c>
      <c r="L2044" s="34">
        <f>IFERROR(VLOOKUP($H2044,'Gen F Exp'!$A:$E,15,FALSE),0)</f>
        <v>0</v>
      </c>
      <c r="M2044" s="34">
        <f>IFERROR(VLOOKUP($H2044,'Gen F Exp'!$A:$E,16,FALSE),0)</f>
        <v>0</v>
      </c>
      <c r="N2044" s="42">
        <f>IFERROR(VLOOKUP($H2044,'Gen F Exp'!$A:$E,17,FALSE),0)</f>
        <v>0</v>
      </c>
      <c r="O2044" s="34">
        <f>IFERROR(VLOOKUP($H2044,'Water F Rev'!$A:$L,15,FALSE),0)</f>
        <v>0</v>
      </c>
      <c r="P2044" s="34">
        <f>IFERROR(VLOOKUP($H2044,'Water F Rev'!$A:$L,16,FALSE),0)</f>
        <v>0</v>
      </c>
      <c r="Q2044" s="42">
        <f>IFERROR(VLOOKUP($H2044,'Water F Rev'!$A:$L,17,FALSE),0)</f>
        <v>0</v>
      </c>
      <c r="R2044" s="34">
        <f>IFERROR(VLOOKUP($H2044,'Water F Exp'!$A:$K,15,FALSE),0)</f>
        <v>0</v>
      </c>
      <c r="S2044" s="34">
        <f>IFERROR(VLOOKUP($H2044,'Water F Exp'!$A:$K,16,FALSE),0)</f>
        <v>0</v>
      </c>
      <c r="T2044" s="42">
        <f>IFERROR(VLOOKUP($H2044,'Water F Exp'!$A:$K,17,FALSE),0)</f>
        <v>0</v>
      </c>
      <c r="U2044" s="34">
        <f ca="1">IFERROR(VLOOKUP($H2044,'Sewer F Rev'!$A:$E,15,FALSE),0)</f>
        <v>0</v>
      </c>
      <c r="V2044" s="34">
        <f ca="1">IFERROR(VLOOKUP($H2044,'Sewer F Rev'!$A:$E,16,FALSE),0)</f>
        <v>0</v>
      </c>
      <c r="W2044" s="42">
        <f ca="1">IFERROR(VLOOKUP($H2044,'Sewer F Rev'!$A:$E,17,FALSE),0)</f>
        <v>0</v>
      </c>
      <c r="X2044" s="34">
        <f>IFERROR(VLOOKUP($H2044,'Sewer F Exp'!$A:$B,15,FALSE),0)</f>
        <v>0</v>
      </c>
      <c r="Y2044" s="34">
        <f>IFERROR(VLOOKUP($H2044,'Sewer F Exp'!$A:$B,16,FALSE),0)</f>
        <v>0</v>
      </c>
      <c r="Z2044" s="42">
        <f>IFERROR(VLOOKUP($H2044,'Sewer F Exp'!$A:$B,17,FALSE),0)</f>
        <v>0</v>
      </c>
      <c r="AA2044" s="34">
        <f>IFERROR(VLOOKUP($H2044,'Refuse F Rev'!$A:$E,15,FALSE),0)</f>
        <v>0</v>
      </c>
      <c r="AB2044" s="34">
        <f>IFERROR(VLOOKUP($H2044,'Refuse F Rev'!$A:$E,16,FALSE),0)</f>
        <v>0</v>
      </c>
      <c r="AC2044" s="42">
        <f>IFERROR(VLOOKUP($H2044,'Refuse F Rev'!$A:$E,17,FALSE),0)</f>
        <v>0</v>
      </c>
      <c r="AD2044" s="34">
        <f>IFERROR(VLOOKUP($H2044,'Refuse F Exp'!$A:$E,15,FALSE),0)</f>
        <v>0</v>
      </c>
      <c r="AE2044" s="34">
        <f>IFERROR(VLOOKUP($H2044,'Refuse F Exp'!$A:$E,16,FALSE),0)</f>
        <v>0</v>
      </c>
      <c r="AF2044" s="42">
        <f>IFERROR(VLOOKUP($H2044,'Refuse F Exp'!$A:$E,17,FALSE),0)</f>
        <v>0</v>
      </c>
      <c r="AG2044" s="34">
        <f>IFERROR(VLOOKUP($H2044,#REF!,10,FALSE),0)</f>
        <v>0</v>
      </c>
      <c r="AH2044" s="34">
        <f>IFERROR(VLOOKUP($H2044,#REF!,11,FALSE),0)</f>
        <v>0</v>
      </c>
      <c r="AI2044" s="42">
        <f>IFERROR(VLOOKUP($H2044,#REF!,12,FALSE),0)</f>
        <v>0</v>
      </c>
      <c r="AJ2044" s="34">
        <f>IFERROR(VLOOKUP($H2044,#REF!,10,FALSE),0)</f>
        <v>0</v>
      </c>
      <c r="AK2044" s="34">
        <f>IFERROR(VLOOKUP($H2044,#REF!,11,FALSE),0)</f>
        <v>0</v>
      </c>
      <c r="AL2044" s="42">
        <f>IFERROR(VLOOKUP($H2044,#REF!,12,FALSE),0)</f>
        <v>0</v>
      </c>
      <c r="AM2044" s="34">
        <f>IFERROR(VLOOKUP($H2044,#REF!,10,FALSE),0)</f>
        <v>0</v>
      </c>
      <c r="AN2044" s="34">
        <f>IFERROR(VLOOKUP($H2044,#REF!,11,FALSE),0)</f>
        <v>0</v>
      </c>
      <c r="AO2044" s="42">
        <f>IFERROR(VLOOKUP($H2044,#REF!,12,FALSE),0)</f>
        <v>0</v>
      </c>
      <c r="AP2044" s="34">
        <f>IFERROR(VLOOKUP($H2044,#REF!,10,FALSE),0)</f>
        <v>0</v>
      </c>
      <c r="AQ2044" s="34">
        <f>IFERROR(VLOOKUP($H2044,#REF!,11,FALSE),0)</f>
        <v>0</v>
      </c>
      <c r="AR2044" s="42">
        <f>IFERROR(VLOOKUP($H2044,#REF!,12,FALSE),0)</f>
        <v>0</v>
      </c>
      <c r="AS2044" s="34">
        <f>IFERROR(VLOOKUP($H2044,#REF!,13,FALSE),0)</f>
        <v>0</v>
      </c>
      <c r="AT2044" s="34">
        <f>IFERROR(VLOOKUP($H2044,#REF!,14,FALSE),0)</f>
        <v>0</v>
      </c>
      <c r="AU2044" s="42">
        <f>IFERROR(VLOOKUP($H2044,#REF!,15,FALSE),0)</f>
        <v>0</v>
      </c>
      <c r="AV2044" s="34">
        <f>IFERROR(VLOOKUP($H2044,#REF!,15,FALSE),0)</f>
        <v>0</v>
      </c>
      <c r="AW2044" s="34">
        <f>IFERROR(VLOOKUP($H2044,#REF!,16,FALSE),0)</f>
        <v>0</v>
      </c>
      <c r="AX2044" s="42">
        <f>IFERROR(VLOOKUP($H2044,#REF!,17,FALSE),0)</f>
        <v>0</v>
      </c>
    </row>
    <row r="2045" spans="1:50" x14ac:dyDescent="0.3">
      <c r="A2045" s="33" t="str">
        <f t="shared" si="124"/>
        <v>0</v>
      </c>
      <c r="B2045" s="33">
        <f>+'R&amp;E EXPORT'!B1844</f>
        <v>0</v>
      </c>
      <c r="C2045" t="str">
        <f>IFERROR(VLOOKUP(A2045,'MCSJ Export'!A:C,3,FALSE),"")</f>
        <v/>
      </c>
      <c r="D2045" s="37">
        <f t="shared" ca="1" si="125"/>
        <v>0</v>
      </c>
      <c r="E2045" s="37">
        <f t="shared" ca="1" si="126"/>
        <v>0</v>
      </c>
      <c r="F2045" s="37">
        <f t="shared" ca="1" si="127"/>
        <v>0</v>
      </c>
      <c r="G2045" s="37"/>
      <c r="H2045" s="33">
        <f>+'R&amp;E EXPORT'!A1844</f>
        <v>0</v>
      </c>
      <c r="I2045" s="34">
        <f>IFERROR(VLOOKUP($H2045,'Gen F Rev'!$A:$M,15,FALSE),0)</f>
        <v>0</v>
      </c>
      <c r="J2045" s="34">
        <f>IFERROR(VLOOKUP($H2045,'Gen F Rev'!$A:$M,16,FALSE),0)</f>
        <v>0</v>
      </c>
      <c r="K2045" s="42">
        <f>IFERROR(VLOOKUP($H2045,'Gen F Rev'!$A:$M,17,FALSE),0)</f>
        <v>0</v>
      </c>
      <c r="L2045" s="34">
        <f>IFERROR(VLOOKUP($H2045,'Gen F Exp'!$A:$E,15,FALSE),0)</f>
        <v>0</v>
      </c>
      <c r="M2045" s="34">
        <f>IFERROR(VLOOKUP($H2045,'Gen F Exp'!$A:$E,16,FALSE),0)</f>
        <v>0</v>
      </c>
      <c r="N2045" s="42">
        <f>IFERROR(VLOOKUP($H2045,'Gen F Exp'!$A:$E,17,FALSE),0)</f>
        <v>0</v>
      </c>
      <c r="O2045" s="34">
        <f>IFERROR(VLOOKUP($H2045,'Water F Rev'!$A:$L,15,FALSE),0)</f>
        <v>0</v>
      </c>
      <c r="P2045" s="34">
        <f>IFERROR(VLOOKUP($H2045,'Water F Rev'!$A:$L,16,FALSE),0)</f>
        <v>0</v>
      </c>
      <c r="Q2045" s="42">
        <f>IFERROR(VLOOKUP($H2045,'Water F Rev'!$A:$L,17,FALSE),0)</f>
        <v>0</v>
      </c>
      <c r="R2045" s="34">
        <f>IFERROR(VLOOKUP($H2045,'Water F Exp'!$A:$K,15,FALSE),0)</f>
        <v>0</v>
      </c>
      <c r="S2045" s="34">
        <f>IFERROR(VLOOKUP($H2045,'Water F Exp'!$A:$K,16,FALSE),0)</f>
        <v>0</v>
      </c>
      <c r="T2045" s="42">
        <f>IFERROR(VLOOKUP($H2045,'Water F Exp'!$A:$K,17,FALSE),0)</f>
        <v>0</v>
      </c>
      <c r="U2045" s="34">
        <f ca="1">IFERROR(VLOOKUP($H2045,'Sewer F Rev'!$A:$E,15,FALSE),0)</f>
        <v>0</v>
      </c>
      <c r="V2045" s="34">
        <f ca="1">IFERROR(VLOOKUP($H2045,'Sewer F Rev'!$A:$E,16,FALSE),0)</f>
        <v>0</v>
      </c>
      <c r="W2045" s="42">
        <f ca="1">IFERROR(VLOOKUP($H2045,'Sewer F Rev'!$A:$E,17,FALSE),0)</f>
        <v>0</v>
      </c>
      <c r="X2045" s="34">
        <f>IFERROR(VLOOKUP($H2045,'Sewer F Exp'!$A:$B,15,FALSE),0)</f>
        <v>0</v>
      </c>
      <c r="Y2045" s="34">
        <f>IFERROR(VLOOKUP($H2045,'Sewer F Exp'!$A:$B,16,FALSE),0)</f>
        <v>0</v>
      </c>
      <c r="Z2045" s="42">
        <f>IFERROR(VLOOKUP($H2045,'Sewer F Exp'!$A:$B,17,FALSE),0)</f>
        <v>0</v>
      </c>
      <c r="AA2045" s="34">
        <f>IFERROR(VLOOKUP($H2045,'Refuse F Rev'!$A:$E,15,FALSE),0)</f>
        <v>0</v>
      </c>
      <c r="AB2045" s="34">
        <f>IFERROR(VLOOKUP($H2045,'Refuse F Rev'!$A:$E,16,FALSE),0)</f>
        <v>0</v>
      </c>
      <c r="AC2045" s="42">
        <f>IFERROR(VLOOKUP($H2045,'Refuse F Rev'!$A:$E,17,FALSE),0)</f>
        <v>0</v>
      </c>
      <c r="AD2045" s="34">
        <f>IFERROR(VLOOKUP($H2045,'Refuse F Exp'!$A:$E,15,FALSE),0)</f>
        <v>0</v>
      </c>
      <c r="AE2045" s="34">
        <f>IFERROR(VLOOKUP($H2045,'Refuse F Exp'!$A:$E,16,FALSE),0)</f>
        <v>0</v>
      </c>
      <c r="AF2045" s="42">
        <f>IFERROR(VLOOKUP($H2045,'Refuse F Exp'!$A:$E,17,FALSE),0)</f>
        <v>0</v>
      </c>
      <c r="AG2045" s="34">
        <f>IFERROR(VLOOKUP($H2045,#REF!,10,FALSE),0)</f>
        <v>0</v>
      </c>
      <c r="AH2045" s="34">
        <f>IFERROR(VLOOKUP($H2045,#REF!,11,FALSE),0)</f>
        <v>0</v>
      </c>
      <c r="AI2045" s="42">
        <f>IFERROR(VLOOKUP($H2045,#REF!,12,FALSE),0)</f>
        <v>0</v>
      </c>
      <c r="AJ2045" s="34">
        <f>IFERROR(VLOOKUP($H2045,#REF!,10,FALSE),0)</f>
        <v>0</v>
      </c>
      <c r="AK2045" s="34">
        <f>IFERROR(VLOOKUP($H2045,#REF!,11,FALSE),0)</f>
        <v>0</v>
      </c>
      <c r="AL2045" s="42">
        <f>IFERROR(VLOOKUP($H2045,#REF!,12,FALSE),0)</f>
        <v>0</v>
      </c>
      <c r="AM2045" s="34">
        <f>IFERROR(VLOOKUP($H2045,#REF!,10,FALSE),0)</f>
        <v>0</v>
      </c>
      <c r="AN2045" s="34">
        <f>IFERROR(VLOOKUP($H2045,#REF!,11,FALSE),0)</f>
        <v>0</v>
      </c>
      <c r="AO2045" s="42">
        <f>IFERROR(VLOOKUP($H2045,#REF!,12,FALSE),0)</f>
        <v>0</v>
      </c>
      <c r="AP2045" s="34">
        <f>IFERROR(VLOOKUP($H2045,#REF!,10,FALSE),0)</f>
        <v>0</v>
      </c>
      <c r="AQ2045" s="34">
        <f>IFERROR(VLOOKUP($H2045,#REF!,11,FALSE),0)</f>
        <v>0</v>
      </c>
      <c r="AR2045" s="42">
        <f>IFERROR(VLOOKUP($H2045,#REF!,12,FALSE),0)</f>
        <v>0</v>
      </c>
      <c r="AS2045" s="34">
        <f>IFERROR(VLOOKUP($H2045,#REF!,13,FALSE),0)</f>
        <v>0</v>
      </c>
      <c r="AT2045" s="34">
        <f>IFERROR(VLOOKUP($H2045,#REF!,14,FALSE),0)</f>
        <v>0</v>
      </c>
      <c r="AU2045" s="42">
        <f>IFERROR(VLOOKUP($H2045,#REF!,15,FALSE),0)</f>
        <v>0</v>
      </c>
      <c r="AV2045" s="34">
        <f>IFERROR(VLOOKUP($H2045,#REF!,15,FALSE),0)</f>
        <v>0</v>
      </c>
      <c r="AW2045" s="34">
        <f>IFERROR(VLOOKUP($H2045,#REF!,16,FALSE),0)</f>
        <v>0</v>
      </c>
      <c r="AX2045" s="42">
        <f>IFERROR(VLOOKUP($H2045,#REF!,17,FALSE),0)</f>
        <v>0</v>
      </c>
    </row>
    <row r="2046" spans="1:50" x14ac:dyDescent="0.3">
      <c r="A2046" s="33" t="str">
        <f t="shared" si="124"/>
        <v>0</v>
      </c>
      <c r="B2046" s="33">
        <f>+'R&amp;E EXPORT'!B1845</f>
        <v>0</v>
      </c>
      <c r="C2046" t="str">
        <f>IFERROR(VLOOKUP(A2046,'MCSJ Export'!A:C,3,FALSE),"")</f>
        <v/>
      </c>
      <c r="D2046" s="37">
        <f t="shared" ca="1" si="125"/>
        <v>0</v>
      </c>
      <c r="E2046" s="37">
        <f t="shared" ca="1" si="126"/>
        <v>0</v>
      </c>
      <c r="F2046" s="37">
        <f t="shared" ca="1" si="127"/>
        <v>0</v>
      </c>
      <c r="G2046" s="37"/>
      <c r="H2046" s="33">
        <f>+'R&amp;E EXPORT'!A1845</f>
        <v>0</v>
      </c>
      <c r="I2046" s="34">
        <f>IFERROR(VLOOKUP($H2046,'Gen F Rev'!$A:$M,15,FALSE),0)</f>
        <v>0</v>
      </c>
      <c r="J2046" s="34">
        <f>IFERROR(VLOOKUP($H2046,'Gen F Rev'!$A:$M,16,FALSE),0)</f>
        <v>0</v>
      </c>
      <c r="K2046" s="42">
        <f>IFERROR(VLOOKUP($H2046,'Gen F Rev'!$A:$M,17,FALSE),0)</f>
        <v>0</v>
      </c>
      <c r="L2046" s="34">
        <f>IFERROR(VLOOKUP($H2046,'Gen F Exp'!$A:$E,15,FALSE),0)</f>
        <v>0</v>
      </c>
      <c r="M2046" s="34">
        <f>IFERROR(VLOOKUP($H2046,'Gen F Exp'!$A:$E,16,FALSE),0)</f>
        <v>0</v>
      </c>
      <c r="N2046" s="42">
        <f>IFERROR(VLOOKUP($H2046,'Gen F Exp'!$A:$E,17,FALSE),0)</f>
        <v>0</v>
      </c>
      <c r="O2046" s="34">
        <f>IFERROR(VLOOKUP($H2046,'Water F Rev'!$A:$L,15,FALSE),0)</f>
        <v>0</v>
      </c>
      <c r="P2046" s="34">
        <f>IFERROR(VLOOKUP($H2046,'Water F Rev'!$A:$L,16,FALSE),0)</f>
        <v>0</v>
      </c>
      <c r="Q2046" s="42">
        <f>IFERROR(VLOOKUP($H2046,'Water F Rev'!$A:$L,17,FALSE),0)</f>
        <v>0</v>
      </c>
      <c r="R2046" s="34">
        <f>IFERROR(VLOOKUP($H2046,'Water F Exp'!$A:$K,15,FALSE),0)</f>
        <v>0</v>
      </c>
      <c r="S2046" s="34">
        <f>IFERROR(VLOOKUP($H2046,'Water F Exp'!$A:$K,16,FALSE),0)</f>
        <v>0</v>
      </c>
      <c r="T2046" s="42">
        <f>IFERROR(VLOOKUP($H2046,'Water F Exp'!$A:$K,17,FALSE),0)</f>
        <v>0</v>
      </c>
      <c r="U2046" s="34">
        <f ca="1">IFERROR(VLOOKUP($H2046,'Sewer F Rev'!$A:$E,15,FALSE),0)</f>
        <v>0</v>
      </c>
      <c r="V2046" s="34">
        <f ca="1">IFERROR(VLOOKUP($H2046,'Sewer F Rev'!$A:$E,16,FALSE),0)</f>
        <v>0</v>
      </c>
      <c r="W2046" s="42">
        <f ca="1">IFERROR(VLOOKUP($H2046,'Sewer F Rev'!$A:$E,17,FALSE),0)</f>
        <v>0</v>
      </c>
      <c r="X2046" s="34">
        <f>IFERROR(VLOOKUP($H2046,'Sewer F Exp'!$A:$B,15,FALSE),0)</f>
        <v>0</v>
      </c>
      <c r="Y2046" s="34">
        <f>IFERROR(VLOOKUP($H2046,'Sewer F Exp'!$A:$B,16,FALSE),0)</f>
        <v>0</v>
      </c>
      <c r="Z2046" s="42">
        <f>IFERROR(VLOOKUP($H2046,'Sewer F Exp'!$A:$B,17,FALSE),0)</f>
        <v>0</v>
      </c>
      <c r="AA2046" s="34">
        <f>IFERROR(VLOOKUP($H2046,'Refuse F Rev'!$A:$E,15,FALSE),0)</f>
        <v>0</v>
      </c>
      <c r="AB2046" s="34">
        <f>IFERROR(VLOOKUP($H2046,'Refuse F Rev'!$A:$E,16,FALSE),0)</f>
        <v>0</v>
      </c>
      <c r="AC2046" s="42">
        <f>IFERROR(VLOOKUP($H2046,'Refuse F Rev'!$A:$E,17,FALSE),0)</f>
        <v>0</v>
      </c>
      <c r="AD2046" s="34">
        <f>IFERROR(VLOOKUP($H2046,'Refuse F Exp'!$A:$E,15,FALSE),0)</f>
        <v>0</v>
      </c>
      <c r="AE2046" s="34">
        <f>IFERROR(VLOOKUP($H2046,'Refuse F Exp'!$A:$E,16,FALSE),0)</f>
        <v>0</v>
      </c>
      <c r="AF2046" s="42">
        <f>IFERROR(VLOOKUP($H2046,'Refuse F Exp'!$A:$E,17,FALSE),0)</f>
        <v>0</v>
      </c>
      <c r="AG2046" s="34">
        <f>IFERROR(VLOOKUP($H2046,#REF!,10,FALSE),0)</f>
        <v>0</v>
      </c>
      <c r="AH2046" s="34">
        <f>IFERROR(VLOOKUP($H2046,#REF!,11,FALSE),0)</f>
        <v>0</v>
      </c>
      <c r="AI2046" s="42">
        <f>IFERROR(VLOOKUP($H2046,#REF!,12,FALSE),0)</f>
        <v>0</v>
      </c>
      <c r="AJ2046" s="34">
        <f>IFERROR(VLOOKUP($H2046,#REF!,10,FALSE),0)</f>
        <v>0</v>
      </c>
      <c r="AK2046" s="34">
        <f>IFERROR(VLOOKUP($H2046,#REF!,11,FALSE),0)</f>
        <v>0</v>
      </c>
      <c r="AL2046" s="42">
        <f>IFERROR(VLOOKUP($H2046,#REF!,12,FALSE),0)</f>
        <v>0</v>
      </c>
      <c r="AM2046" s="34">
        <f>IFERROR(VLOOKUP($H2046,#REF!,10,FALSE),0)</f>
        <v>0</v>
      </c>
      <c r="AN2046" s="34">
        <f>IFERROR(VLOOKUP($H2046,#REF!,11,FALSE),0)</f>
        <v>0</v>
      </c>
      <c r="AO2046" s="42">
        <f>IFERROR(VLOOKUP($H2046,#REF!,12,FALSE),0)</f>
        <v>0</v>
      </c>
      <c r="AP2046" s="34">
        <f>IFERROR(VLOOKUP($H2046,#REF!,10,FALSE),0)</f>
        <v>0</v>
      </c>
      <c r="AQ2046" s="34">
        <f>IFERROR(VLOOKUP($H2046,#REF!,11,FALSE),0)</f>
        <v>0</v>
      </c>
      <c r="AR2046" s="42">
        <f>IFERROR(VLOOKUP($H2046,#REF!,12,FALSE),0)</f>
        <v>0</v>
      </c>
      <c r="AS2046" s="34">
        <f>IFERROR(VLOOKUP($H2046,#REF!,13,FALSE),0)</f>
        <v>0</v>
      </c>
      <c r="AT2046" s="34">
        <f>IFERROR(VLOOKUP($H2046,#REF!,14,FALSE),0)</f>
        <v>0</v>
      </c>
      <c r="AU2046" s="42">
        <f>IFERROR(VLOOKUP($H2046,#REF!,15,FALSE),0)</f>
        <v>0</v>
      </c>
      <c r="AV2046" s="34">
        <f>IFERROR(VLOOKUP($H2046,#REF!,15,FALSE),0)</f>
        <v>0</v>
      </c>
      <c r="AW2046" s="34">
        <f>IFERROR(VLOOKUP($H2046,#REF!,16,FALSE),0)</f>
        <v>0</v>
      </c>
      <c r="AX2046" s="42">
        <f>IFERROR(VLOOKUP($H2046,#REF!,17,FALSE),0)</f>
        <v>0</v>
      </c>
    </row>
    <row r="2047" spans="1:50" x14ac:dyDescent="0.3">
      <c r="A2047" s="33" t="str">
        <f t="shared" si="124"/>
        <v>0</v>
      </c>
      <c r="B2047" s="33">
        <f>+'R&amp;E EXPORT'!B1846</f>
        <v>0</v>
      </c>
      <c r="C2047" t="str">
        <f>IFERROR(VLOOKUP(A2047,'MCSJ Export'!A:C,3,FALSE),"")</f>
        <v/>
      </c>
      <c r="D2047" s="37">
        <f t="shared" ca="1" si="125"/>
        <v>0</v>
      </c>
      <c r="E2047" s="37">
        <f t="shared" ca="1" si="126"/>
        <v>0</v>
      </c>
      <c r="F2047" s="37">
        <f t="shared" ca="1" si="127"/>
        <v>0</v>
      </c>
      <c r="G2047" s="37"/>
      <c r="H2047" s="33">
        <f>+'R&amp;E EXPORT'!A1846</f>
        <v>0</v>
      </c>
      <c r="I2047" s="34">
        <f>IFERROR(VLOOKUP($H2047,'Gen F Rev'!$A:$M,15,FALSE),0)</f>
        <v>0</v>
      </c>
      <c r="J2047" s="34">
        <f>IFERROR(VLOOKUP($H2047,'Gen F Rev'!$A:$M,16,FALSE),0)</f>
        <v>0</v>
      </c>
      <c r="K2047" s="42">
        <f>IFERROR(VLOOKUP($H2047,'Gen F Rev'!$A:$M,17,FALSE),0)</f>
        <v>0</v>
      </c>
      <c r="L2047" s="34">
        <f>IFERROR(VLOOKUP($H2047,'Gen F Exp'!$A:$E,15,FALSE),0)</f>
        <v>0</v>
      </c>
      <c r="M2047" s="34">
        <f>IFERROR(VLOOKUP($H2047,'Gen F Exp'!$A:$E,16,FALSE),0)</f>
        <v>0</v>
      </c>
      <c r="N2047" s="42">
        <f>IFERROR(VLOOKUP($H2047,'Gen F Exp'!$A:$E,17,FALSE),0)</f>
        <v>0</v>
      </c>
      <c r="O2047" s="34">
        <f>IFERROR(VLOOKUP($H2047,'Water F Rev'!$A:$L,15,FALSE),0)</f>
        <v>0</v>
      </c>
      <c r="P2047" s="34">
        <f>IFERROR(VLOOKUP($H2047,'Water F Rev'!$A:$L,16,FALSE),0)</f>
        <v>0</v>
      </c>
      <c r="Q2047" s="42">
        <f>IFERROR(VLOOKUP($H2047,'Water F Rev'!$A:$L,17,FALSE),0)</f>
        <v>0</v>
      </c>
      <c r="R2047" s="34">
        <f>IFERROR(VLOOKUP($H2047,'Water F Exp'!$A:$K,15,FALSE),0)</f>
        <v>0</v>
      </c>
      <c r="S2047" s="34">
        <f>IFERROR(VLOOKUP($H2047,'Water F Exp'!$A:$K,16,FALSE),0)</f>
        <v>0</v>
      </c>
      <c r="T2047" s="42">
        <f>IFERROR(VLOOKUP($H2047,'Water F Exp'!$A:$K,17,FALSE),0)</f>
        <v>0</v>
      </c>
      <c r="U2047" s="34">
        <f ca="1">IFERROR(VLOOKUP($H2047,'Sewer F Rev'!$A:$E,15,FALSE),0)</f>
        <v>0</v>
      </c>
      <c r="V2047" s="34">
        <f ca="1">IFERROR(VLOOKUP($H2047,'Sewer F Rev'!$A:$E,16,FALSE),0)</f>
        <v>0</v>
      </c>
      <c r="W2047" s="42">
        <f ca="1">IFERROR(VLOOKUP($H2047,'Sewer F Rev'!$A:$E,17,FALSE),0)</f>
        <v>0</v>
      </c>
      <c r="X2047" s="34">
        <f>IFERROR(VLOOKUP($H2047,'Sewer F Exp'!$A:$B,15,FALSE),0)</f>
        <v>0</v>
      </c>
      <c r="Y2047" s="34">
        <f>IFERROR(VLOOKUP($H2047,'Sewer F Exp'!$A:$B,16,FALSE),0)</f>
        <v>0</v>
      </c>
      <c r="Z2047" s="42">
        <f>IFERROR(VLOOKUP($H2047,'Sewer F Exp'!$A:$B,17,FALSE),0)</f>
        <v>0</v>
      </c>
      <c r="AA2047" s="34">
        <f>IFERROR(VLOOKUP($H2047,'Refuse F Rev'!$A:$E,15,FALSE),0)</f>
        <v>0</v>
      </c>
      <c r="AB2047" s="34">
        <f>IFERROR(VLOOKUP($H2047,'Refuse F Rev'!$A:$E,16,FALSE),0)</f>
        <v>0</v>
      </c>
      <c r="AC2047" s="42">
        <f>IFERROR(VLOOKUP($H2047,'Refuse F Rev'!$A:$E,17,FALSE),0)</f>
        <v>0</v>
      </c>
      <c r="AD2047" s="34">
        <f>IFERROR(VLOOKUP($H2047,'Refuse F Exp'!$A:$E,15,FALSE),0)</f>
        <v>0</v>
      </c>
      <c r="AE2047" s="34">
        <f>IFERROR(VLOOKUP($H2047,'Refuse F Exp'!$A:$E,16,FALSE),0)</f>
        <v>0</v>
      </c>
      <c r="AF2047" s="42">
        <f>IFERROR(VLOOKUP($H2047,'Refuse F Exp'!$A:$E,17,FALSE),0)</f>
        <v>0</v>
      </c>
      <c r="AG2047" s="34">
        <f>IFERROR(VLOOKUP($H2047,#REF!,10,FALSE),0)</f>
        <v>0</v>
      </c>
      <c r="AH2047" s="34">
        <f>IFERROR(VLOOKUP($H2047,#REF!,11,FALSE),0)</f>
        <v>0</v>
      </c>
      <c r="AI2047" s="42">
        <f>IFERROR(VLOOKUP($H2047,#REF!,12,FALSE),0)</f>
        <v>0</v>
      </c>
      <c r="AJ2047" s="34">
        <f>IFERROR(VLOOKUP($H2047,#REF!,10,FALSE),0)</f>
        <v>0</v>
      </c>
      <c r="AK2047" s="34">
        <f>IFERROR(VLOOKUP($H2047,#REF!,11,FALSE),0)</f>
        <v>0</v>
      </c>
      <c r="AL2047" s="42">
        <f>IFERROR(VLOOKUP($H2047,#REF!,12,FALSE),0)</f>
        <v>0</v>
      </c>
      <c r="AM2047" s="34">
        <f>IFERROR(VLOOKUP($H2047,#REF!,10,FALSE),0)</f>
        <v>0</v>
      </c>
      <c r="AN2047" s="34">
        <f>IFERROR(VLOOKUP($H2047,#REF!,11,FALSE),0)</f>
        <v>0</v>
      </c>
      <c r="AO2047" s="42">
        <f>IFERROR(VLOOKUP($H2047,#REF!,12,FALSE),0)</f>
        <v>0</v>
      </c>
      <c r="AP2047" s="34">
        <f>IFERROR(VLOOKUP($H2047,#REF!,10,FALSE),0)</f>
        <v>0</v>
      </c>
      <c r="AQ2047" s="34">
        <f>IFERROR(VLOOKUP($H2047,#REF!,11,FALSE),0)</f>
        <v>0</v>
      </c>
      <c r="AR2047" s="42">
        <f>IFERROR(VLOOKUP($H2047,#REF!,12,FALSE),0)</f>
        <v>0</v>
      </c>
      <c r="AS2047" s="34">
        <f>IFERROR(VLOOKUP($H2047,#REF!,13,FALSE),0)</f>
        <v>0</v>
      </c>
      <c r="AT2047" s="34">
        <f>IFERROR(VLOOKUP($H2047,#REF!,14,FALSE),0)</f>
        <v>0</v>
      </c>
      <c r="AU2047" s="42">
        <f>IFERROR(VLOOKUP($H2047,#REF!,15,FALSE),0)</f>
        <v>0</v>
      </c>
      <c r="AV2047" s="34">
        <f>IFERROR(VLOOKUP($H2047,#REF!,15,FALSE),0)</f>
        <v>0</v>
      </c>
      <c r="AW2047" s="34">
        <f>IFERROR(VLOOKUP($H2047,#REF!,16,FALSE),0)</f>
        <v>0</v>
      </c>
      <c r="AX2047" s="42">
        <f>IFERROR(VLOOKUP($H2047,#REF!,17,FALSE),0)</f>
        <v>0</v>
      </c>
    </row>
    <row r="2048" spans="1:50" x14ac:dyDescent="0.3">
      <c r="A2048" s="33" t="str">
        <f t="shared" si="124"/>
        <v>0</v>
      </c>
      <c r="B2048" s="33">
        <f>+'R&amp;E EXPORT'!B1847</f>
        <v>0</v>
      </c>
      <c r="C2048" t="str">
        <f>IFERROR(VLOOKUP(A2048,'MCSJ Export'!A:C,3,FALSE),"")</f>
        <v/>
      </c>
      <c r="D2048" s="37">
        <f t="shared" ca="1" si="125"/>
        <v>0</v>
      </c>
      <c r="E2048" s="37">
        <f t="shared" ca="1" si="126"/>
        <v>0</v>
      </c>
      <c r="F2048" s="37">
        <f t="shared" ca="1" si="127"/>
        <v>0</v>
      </c>
      <c r="G2048" s="37"/>
      <c r="H2048" s="33">
        <f>+'R&amp;E EXPORT'!A1847</f>
        <v>0</v>
      </c>
      <c r="I2048" s="34">
        <f>IFERROR(VLOOKUP($H2048,'Gen F Rev'!$A:$M,15,FALSE),0)</f>
        <v>0</v>
      </c>
      <c r="J2048" s="34">
        <f>IFERROR(VLOOKUP($H2048,'Gen F Rev'!$A:$M,16,FALSE),0)</f>
        <v>0</v>
      </c>
      <c r="K2048" s="42">
        <f>IFERROR(VLOOKUP($H2048,'Gen F Rev'!$A:$M,17,FALSE),0)</f>
        <v>0</v>
      </c>
      <c r="L2048" s="34">
        <f>IFERROR(VLOOKUP($H2048,'Gen F Exp'!$A:$E,15,FALSE),0)</f>
        <v>0</v>
      </c>
      <c r="M2048" s="34">
        <f>IFERROR(VLOOKUP($H2048,'Gen F Exp'!$A:$E,16,FALSE),0)</f>
        <v>0</v>
      </c>
      <c r="N2048" s="42">
        <f>IFERROR(VLOOKUP($H2048,'Gen F Exp'!$A:$E,17,FALSE),0)</f>
        <v>0</v>
      </c>
      <c r="O2048" s="34">
        <f>IFERROR(VLOOKUP($H2048,'Water F Rev'!$A:$L,15,FALSE),0)</f>
        <v>0</v>
      </c>
      <c r="P2048" s="34">
        <f>IFERROR(VLOOKUP($H2048,'Water F Rev'!$A:$L,16,FALSE),0)</f>
        <v>0</v>
      </c>
      <c r="Q2048" s="42">
        <f>IFERROR(VLOOKUP($H2048,'Water F Rev'!$A:$L,17,FALSE),0)</f>
        <v>0</v>
      </c>
      <c r="R2048" s="34">
        <f>IFERROR(VLOOKUP($H2048,'Water F Exp'!$A:$K,15,FALSE),0)</f>
        <v>0</v>
      </c>
      <c r="S2048" s="34">
        <f>IFERROR(VLOOKUP($H2048,'Water F Exp'!$A:$K,16,FALSE),0)</f>
        <v>0</v>
      </c>
      <c r="T2048" s="42">
        <f>IFERROR(VLOOKUP($H2048,'Water F Exp'!$A:$K,17,FALSE),0)</f>
        <v>0</v>
      </c>
      <c r="U2048" s="34">
        <f ca="1">IFERROR(VLOOKUP($H2048,'Sewer F Rev'!$A:$E,15,FALSE),0)</f>
        <v>0</v>
      </c>
      <c r="V2048" s="34">
        <f ca="1">IFERROR(VLOOKUP($H2048,'Sewer F Rev'!$A:$E,16,FALSE),0)</f>
        <v>0</v>
      </c>
      <c r="W2048" s="42">
        <f ca="1">IFERROR(VLOOKUP($H2048,'Sewer F Rev'!$A:$E,17,FALSE),0)</f>
        <v>0</v>
      </c>
      <c r="X2048" s="34">
        <f>IFERROR(VLOOKUP($H2048,'Sewer F Exp'!$A:$B,15,FALSE),0)</f>
        <v>0</v>
      </c>
      <c r="Y2048" s="34">
        <f>IFERROR(VLOOKUP($H2048,'Sewer F Exp'!$A:$B,16,FALSE),0)</f>
        <v>0</v>
      </c>
      <c r="Z2048" s="42">
        <f>IFERROR(VLOOKUP($H2048,'Sewer F Exp'!$A:$B,17,FALSE),0)</f>
        <v>0</v>
      </c>
      <c r="AA2048" s="34">
        <f>IFERROR(VLOOKUP($H2048,'Refuse F Rev'!$A:$E,15,FALSE),0)</f>
        <v>0</v>
      </c>
      <c r="AB2048" s="34">
        <f>IFERROR(VLOOKUP($H2048,'Refuse F Rev'!$A:$E,16,FALSE),0)</f>
        <v>0</v>
      </c>
      <c r="AC2048" s="42">
        <f>IFERROR(VLOOKUP($H2048,'Refuse F Rev'!$A:$E,17,FALSE),0)</f>
        <v>0</v>
      </c>
      <c r="AD2048" s="34">
        <f>IFERROR(VLOOKUP($H2048,'Refuse F Exp'!$A:$E,15,FALSE),0)</f>
        <v>0</v>
      </c>
      <c r="AE2048" s="34">
        <f>IFERROR(VLOOKUP($H2048,'Refuse F Exp'!$A:$E,16,FALSE),0)</f>
        <v>0</v>
      </c>
      <c r="AF2048" s="42">
        <f>IFERROR(VLOOKUP($H2048,'Refuse F Exp'!$A:$E,17,FALSE),0)</f>
        <v>0</v>
      </c>
      <c r="AG2048" s="34">
        <f>IFERROR(VLOOKUP($H2048,#REF!,10,FALSE),0)</f>
        <v>0</v>
      </c>
      <c r="AH2048" s="34">
        <f>IFERROR(VLOOKUP($H2048,#REF!,11,FALSE),0)</f>
        <v>0</v>
      </c>
      <c r="AI2048" s="42">
        <f>IFERROR(VLOOKUP($H2048,#REF!,12,FALSE),0)</f>
        <v>0</v>
      </c>
      <c r="AJ2048" s="34">
        <f>IFERROR(VLOOKUP($H2048,#REF!,10,FALSE),0)</f>
        <v>0</v>
      </c>
      <c r="AK2048" s="34">
        <f>IFERROR(VLOOKUP($H2048,#REF!,11,FALSE),0)</f>
        <v>0</v>
      </c>
      <c r="AL2048" s="42">
        <f>IFERROR(VLOOKUP($H2048,#REF!,12,FALSE),0)</f>
        <v>0</v>
      </c>
      <c r="AM2048" s="34">
        <f>IFERROR(VLOOKUP($H2048,#REF!,10,FALSE),0)</f>
        <v>0</v>
      </c>
      <c r="AN2048" s="34">
        <f>IFERROR(VLOOKUP($H2048,#REF!,11,FALSE),0)</f>
        <v>0</v>
      </c>
      <c r="AO2048" s="42">
        <f>IFERROR(VLOOKUP($H2048,#REF!,12,FALSE),0)</f>
        <v>0</v>
      </c>
      <c r="AP2048" s="34">
        <f>IFERROR(VLOOKUP($H2048,#REF!,10,FALSE),0)</f>
        <v>0</v>
      </c>
      <c r="AQ2048" s="34">
        <f>IFERROR(VLOOKUP($H2048,#REF!,11,FALSE),0)</f>
        <v>0</v>
      </c>
      <c r="AR2048" s="42">
        <f>IFERROR(VLOOKUP($H2048,#REF!,12,FALSE),0)</f>
        <v>0</v>
      </c>
      <c r="AS2048" s="34">
        <f>IFERROR(VLOOKUP($H2048,#REF!,13,FALSE),0)</f>
        <v>0</v>
      </c>
      <c r="AT2048" s="34">
        <f>IFERROR(VLOOKUP($H2048,#REF!,14,FALSE),0)</f>
        <v>0</v>
      </c>
      <c r="AU2048" s="42">
        <f>IFERROR(VLOOKUP($H2048,#REF!,15,FALSE),0)</f>
        <v>0</v>
      </c>
      <c r="AV2048" s="34">
        <f>IFERROR(VLOOKUP($H2048,#REF!,15,FALSE),0)</f>
        <v>0</v>
      </c>
      <c r="AW2048" s="34">
        <f>IFERROR(VLOOKUP($H2048,#REF!,16,FALSE),0)</f>
        <v>0</v>
      </c>
      <c r="AX2048" s="42">
        <f>IFERROR(VLOOKUP($H2048,#REF!,17,FALSE),0)</f>
        <v>0</v>
      </c>
    </row>
    <row r="2049" spans="1:50" x14ac:dyDescent="0.3">
      <c r="A2049" s="33" t="str">
        <f t="shared" si="124"/>
        <v>0</v>
      </c>
      <c r="B2049" s="33">
        <f>+'R&amp;E EXPORT'!B1848</f>
        <v>0</v>
      </c>
      <c r="C2049" t="str">
        <f>IFERROR(VLOOKUP(A2049,'MCSJ Export'!A:C,3,FALSE),"")</f>
        <v/>
      </c>
      <c r="D2049" s="37">
        <f t="shared" ca="1" si="125"/>
        <v>0</v>
      </c>
      <c r="E2049" s="37">
        <f t="shared" ca="1" si="126"/>
        <v>0</v>
      </c>
      <c r="F2049" s="37">
        <f t="shared" ca="1" si="127"/>
        <v>0</v>
      </c>
      <c r="G2049" s="37"/>
      <c r="H2049" s="33">
        <f>+'R&amp;E EXPORT'!A1848</f>
        <v>0</v>
      </c>
      <c r="I2049" s="34">
        <f>IFERROR(VLOOKUP($H2049,'Gen F Rev'!$A:$M,15,FALSE),0)</f>
        <v>0</v>
      </c>
      <c r="J2049" s="34">
        <f>IFERROR(VLOOKUP($H2049,'Gen F Rev'!$A:$M,16,FALSE),0)</f>
        <v>0</v>
      </c>
      <c r="K2049" s="42">
        <f>IFERROR(VLOOKUP($H2049,'Gen F Rev'!$A:$M,17,FALSE),0)</f>
        <v>0</v>
      </c>
      <c r="L2049" s="34">
        <f>IFERROR(VLOOKUP($H2049,'Gen F Exp'!$A:$E,15,FALSE),0)</f>
        <v>0</v>
      </c>
      <c r="M2049" s="34">
        <f>IFERROR(VLOOKUP($H2049,'Gen F Exp'!$A:$E,16,FALSE),0)</f>
        <v>0</v>
      </c>
      <c r="N2049" s="42">
        <f>IFERROR(VLOOKUP($H2049,'Gen F Exp'!$A:$E,17,FALSE),0)</f>
        <v>0</v>
      </c>
      <c r="O2049" s="34">
        <f>IFERROR(VLOOKUP($H2049,'Water F Rev'!$A:$L,15,FALSE),0)</f>
        <v>0</v>
      </c>
      <c r="P2049" s="34">
        <f>IFERROR(VLOOKUP($H2049,'Water F Rev'!$A:$L,16,FALSE),0)</f>
        <v>0</v>
      </c>
      <c r="Q2049" s="42">
        <f>IFERROR(VLOOKUP($H2049,'Water F Rev'!$A:$L,17,FALSE),0)</f>
        <v>0</v>
      </c>
      <c r="R2049" s="34">
        <f>IFERROR(VLOOKUP($H2049,'Water F Exp'!$A:$K,15,FALSE),0)</f>
        <v>0</v>
      </c>
      <c r="S2049" s="34">
        <f>IFERROR(VLOOKUP($H2049,'Water F Exp'!$A:$K,16,FALSE),0)</f>
        <v>0</v>
      </c>
      <c r="T2049" s="42">
        <f>IFERROR(VLOOKUP($H2049,'Water F Exp'!$A:$K,17,FALSE),0)</f>
        <v>0</v>
      </c>
      <c r="U2049" s="34">
        <f ca="1">IFERROR(VLOOKUP($H2049,'Sewer F Rev'!$A:$E,15,FALSE),0)</f>
        <v>0</v>
      </c>
      <c r="V2049" s="34">
        <f ca="1">IFERROR(VLOOKUP($H2049,'Sewer F Rev'!$A:$E,16,FALSE),0)</f>
        <v>0</v>
      </c>
      <c r="W2049" s="42">
        <f ca="1">IFERROR(VLOOKUP($H2049,'Sewer F Rev'!$A:$E,17,FALSE),0)</f>
        <v>0</v>
      </c>
      <c r="X2049" s="34">
        <f>IFERROR(VLOOKUP($H2049,'Sewer F Exp'!$A:$B,15,FALSE),0)</f>
        <v>0</v>
      </c>
      <c r="Y2049" s="34">
        <f>IFERROR(VLOOKUP($H2049,'Sewer F Exp'!$A:$B,16,FALSE),0)</f>
        <v>0</v>
      </c>
      <c r="Z2049" s="42">
        <f>IFERROR(VLOOKUP($H2049,'Sewer F Exp'!$A:$B,17,FALSE),0)</f>
        <v>0</v>
      </c>
      <c r="AA2049" s="34">
        <f>IFERROR(VLOOKUP($H2049,'Refuse F Rev'!$A:$E,15,FALSE),0)</f>
        <v>0</v>
      </c>
      <c r="AB2049" s="34">
        <f>IFERROR(VLOOKUP($H2049,'Refuse F Rev'!$A:$E,16,FALSE),0)</f>
        <v>0</v>
      </c>
      <c r="AC2049" s="42">
        <f>IFERROR(VLOOKUP($H2049,'Refuse F Rev'!$A:$E,17,FALSE),0)</f>
        <v>0</v>
      </c>
      <c r="AD2049" s="34">
        <f>IFERROR(VLOOKUP($H2049,'Refuse F Exp'!$A:$E,15,FALSE),0)</f>
        <v>0</v>
      </c>
      <c r="AE2049" s="34">
        <f>IFERROR(VLOOKUP($H2049,'Refuse F Exp'!$A:$E,16,FALSE),0)</f>
        <v>0</v>
      </c>
      <c r="AF2049" s="42">
        <f>IFERROR(VLOOKUP($H2049,'Refuse F Exp'!$A:$E,17,FALSE),0)</f>
        <v>0</v>
      </c>
      <c r="AG2049" s="34">
        <f>IFERROR(VLOOKUP($H2049,#REF!,10,FALSE),0)</f>
        <v>0</v>
      </c>
      <c r="AH2049" s="34">
        <f>IFERROR(VLOOKUP($H2049,#REF!,11,FALSE),0)</f>
        <v>0</v>
      </c>
      <c r="AI2049" s="42">
        <f>IFERROR(VLOOKUP($H2049,#REF!,12,FALSE),0)</f>
        <v>0</v>
      </c>
      <c r="AJ2049" s="34">
        <f>IFERROR(VLOOKUP($H2049,#REF!,10,FALSE),0)</f>
        <v>0</v>
      </c>
      <c r="AK2049" s="34">
        <f>IFERROR(VLOOKUP($H2049,#REF!,11,FALSE),0)</f>
        <v>0</v>
      </c>
      <c r="AL2049" s="42">
        <f>IFERROR(VLOOKUP($H2049,#REF!,12,FALSE),0)</f>
        <v>0</v>
      </c>
      <c r="AM2049" s="34">
        <f>IFERROR(VLOOKUP($H2049,#REF!,10,FALSE),0)</f>
        <v>0</v>
      </c>
      <c r="AN2049" s="34">
        <f>IFERROR(VLOOKUP($H2049,#REF!,11,FALSE),0)</f>
        <v>0</v>
      </c>
      <c r="AO2049" s="42">
        <f>IFERROR(VLOOKUP($H2049,#REF!,12,FALSE),0)</f>
        <v>0</v>
      </c>
      <c r="AP2049" s="34">
        <f>IFERROR(VLOOKUP($H2049,#REF!,10,FALSE),0)</f>
        <v>0</v>
      </c>
      <c r="AQ2049" s="34">
        <f>IFERROR(VLOOKUP($H2049,#REF!,11,FALSE),0)</f>
        <v>0</v>
      </c>
      <c r="AR2049" s="42">
        <f>IFERROR(VLOOKUP($H2049,#REF!,12,FALSE),0)</f>
        <v>0</v>
      </c>
      <c r="AS2049" s="34">
        <f>IFERROR(VLOOKUP($H2049,#REF!,13,FALSE),0)</f>
        <v>0</v>
      </c>
      <c r="AT2049" s="34">
        <f>IFERROR(VLOOKUP($H2049,#REF!,14,FALSE),0)</f>
        <v>0</v>
      </c>
      <c r="AU2049" s="42">
        <f>IFERROR(VLOOKUP($H2049,#REF!,15,FALSE),0)</f>
        <v>0</v>
      </c>
      <c r="AV2049" s="34">
        <f>IFERROR(VLOOKUP($H2049,#REF!,15,FALSE),0)</f>
        <v>0</v>
      </c>
      <c r="AW2049" s="34">
        <f>IFERROR(VLOOKUP($H2049,#REF!,16,FALSE),0)</f>
        <v>0</v>
      </c>
      <c r="AX2049" s="42">
        <f>IFERROR(VLOOKUP($H2049,#REF!,17,FALSE),0)</f>
        <v>0</v>
      </c>
    </row>
    <row r="2050" spans="1:50" x14ac:dyDescent="0.3">
      <c r="A2050" s="33" t="str">
        <f t="shared" si="124"/>
        <v>0</v>
      </c>
      <c r="B2050" s="33">
        <f>+'R&amp;E EXPORT'!B1849</f>
        <v>0</v>
      </c>
      <c r="C2050" t="str">
        <f>IFERROR(VLOOKUP(A2050,'MCSJ Export'!A:C,3,FALSE),"")</f>
        <v/>
      </c>
      <c r="D2050" s="37">
        <f t="shared" ca="1" si="125"/>
        <v>0</v>
      </c>
      <c r="E2050" s="37">
        <f t="shared" ca="1" si="126"/>
        <v>0</v>
      </c>
      <c r="F2050" s="37">
        <f t="shared" ca="1" si="127"/>
        <v>0</v>
      </c>
      <c r="G2050" s="37"/>
      <c r="H2050" s="33">
        <f>+'R&amp;E EXPORT'!A1849</f>
        <v>0</v>
      </c>
      <c r="I2050" s="34">
        <f>IFERROR(VLOOKUP($H2050,'Gen F Rev'!$A:$M,15,FALSE),0)</f>
        <v>0</v>
      </c>
      <c r="J2050" s="34">
        <f>IFERROR(VLOOKUP($H2050,'Gen F Rev'!$A:$M,16,FALSE),0)</f>
        <v>0</v>
      </c>
      <c r="K2050" s="42">
        <f>IFERROR(VLOOKUP($H2050,'Gen F Rev'!$A:$M,17,FALSE),0)</f>
        <v>0</v>
      </c>
      <c r="L2050" s="34">
        <f>IFERROR(VLOOKUP($H2050,'Gen F Exp'!$A:$E,15,FALSE),0)</f>
        <v>0</v>
      </c>
      <c r="M2050" s="34">
        <f>IFERROR(VLOOKUP($H2050,'Gen F Exp'!$A:$E,16,FALSE),0)</f>
        <v>0</v>
      </c>
      <c r="N2050" s="42">
        <f>IFERROR(VLOOKUP($H2050,'Gen F Exp'!$A:$E,17,FALSE),0)</f>
        <v>0</v>
      </c>
      <c r="O2050" s="34">
        <f>IFERROR(VLOOKUP($H2050,'Water F Rev'!$A:$L,15,FALSE),0)</f>
        <v>0</v>
      </c>
      <c r="P2050" s="34">
        <f>IFERROR(VLOOKUP($H2050,'Water F Rev'!$A:$L,16,FALSE),0)</f>
        <v>0</v>
      </c>
      <c r="Q2050" s="42">
        <f>IFERROR(VLOOKUP($H2050,'Water F Rev'!$A:$L,17,FALSE),0)</f>
        <v>0</v>
      </c>
      <c r="R2050" s="34">
        <f>IFERROR(VLOOKUP($H2050,'Water F Exp'!$A:$K,15,FALSE),0)</f>
        <v>0</v>
      </c>
      <c r="S2050" s="34">
        <f>IFERROR(VLOOKUP($H2050,'Water F Exp'!$A:$K,16,FALSE),0)</f>
        <v>0</v>
      </c>
      <c r="T2050" s="42">
        <f>IFERROR(VLOOKUP($H2050,'Water F Exp'!$A:$K,17,FALSE),0)</f>
        <v>0</v>
      </c>
      <c r="U2050" s="34">
        <f ca="1">IFERROR(VLOOKUP($H2050,'Sewer F Rev'!$A:$E,15,FALSE),0)</f>
        <v>0</v>
      </c>
      <c r="V2050" s="34">
        <f ca="1">IFERROR(VLOOKUP($H2050,'Sewer F Rev'!$A:$E,16,FALSE),0)</f>
        <v>0</v>
      </c>
      <c r="W2050" s="42">
        <f ca="1">IFERROR(VLOOKUP($H2050,'Sewer F Rev'!$A:$E,17,FALSE),0)</f>
        <v>0</v>
      </c>
      <c r="X2050" s="34">
        <f>IFERROR(VLOOKUP($H2050,'Sewer F Exp'!$A:$B,15,FALSE),0)</f>
        <v>0</v>
      </c>
      <c r="Y2050" s="34">
        <f>IFERROR(VLOOKUP($H2050,'Sewer F Exp'!$A:$B,16,FALSE),0)</f>
        <v>0</v>
      </c>
      <c r="Z2050" s="42">
        <f>IFERROR(VLOOKUP($H2050,'Sewer F Exp'!$A:$B,17,FALSE),0)</f>
        <v>0</v>
      </c>
      <c r="AA2050" s="34">
        <f>IFERROR(VLOOKUP($H2050,'Refuse F Rev'!$A:$E,15,FALSE),0)</f>
        <v>0</v>
      </c>
      <c r="AB2050" s="34">
        <f>IFERROR(VLOOKUP($H2050,'Refuse F Rev'!$A:$E,16,FALSE),0)</f>
        <v>0</v>
      </c>
      <c r="AC2050" s="42">
        <f>IFERROR(VLOOKUP($H2050,'Refuse F Rev'!$A:$E,17,FALSE),0)</f>
        <v>0</v>
      </c>
      <c r="AD2050" s="34">
        <f>IFERROR(VLOOKUP($H2050,'Refuse F Exp'!$A:$E,15,FALSE),0)</f>
        <v>0</v>
      </c>
      <c r="AE2050" s="34">
        <f>IFERROR(VLOOKUP($H2050,'Refuse F Exp'!$A:$E,16,FALSE),0)</f>
        <v>0</v>
      </c>
      <c r="AF2050" s="42">
        <f>IFERROR(VLOOKUP($H2050,'Refuse F Exp'!$A:$E,17,FALSE),0)</f>
        <v>0</v>
      </c>
      <c r="AG2050" s="34">
        <f>IFERROR(VLOOKUP($H2050,#REF!,10,FALSE),0)</f>
        <v>0</v>
      </c>
      <c r="AH2050" s="34">
        <f>IFERROR(VLOOKUP($H2050,#REF!,11,FALSE),0)</f>
        <v>0</v>
      </c>
      <c r="AI2050" s="42">
        <f>IFERROR(VLOOKUP($H2050,#REF!,12,FALSE),0)</f>
        <v>0</v>
      </c>
      <c r="AJ2050" s="34">
        <f>IFERROR(VLOOKUP($H2050,#REF!,10,FALSE),0)</f>
        <v>0</v>
      </c>
      <c r="AK2050" s="34">
        <f>IFERROR(VLOOKUP($H2050,#REF!,11,FALSE),0)</f>
        <v>0</v>
      </c>
      <c r="AL2050" s="42">
        <f>IFERROR(VLOOKUP($H2050,#REF!,12,FALSE),0)</f>
        <v>0</v>
      </c>
      <c r="AM2050" s="34">
        <f>IFERROR(VLOOKUP($H2050,#REF!,10,FALSE),0)</f>
        <v>0</v>
      </c>
      <c r="AN2050" s="34">
        <f>IFERROR(VLOOKUP($H2050,#REF!,11,FALSE),0)</f>
        <v>0</v>
      </c>
      <c r="AO2050" s="42">
        <f>IFERROR(VLOOKUP($H2050,#REF!,12,FALSE),0)</f>
        <v>0</v>
      </c>
      <c r="AP2050" s="34">
        <f>IFERROR(VLOOKUP($H2050,#REF!,10,FALSE),0)</f>
        <v>0</v>
      </c>
      <c r="AQ2050" s="34">
        <f>IFERROR(VLOOKUP($H2050,#REF!,11,FALSE),0)</f>
        <v>0</v>
      </c>
      <c r="AR2050" s="42">
        <f>IFERROR(VLOOKUP($H2050,#REF!,12,FALSE),0)</f>
        <v>0</v>
      </c>
      <c r="AS2050" s="34">
        <f>IFERROR(VLOOKUP($H2050,#REF!,13,FALSE),0)</f>
        <v>0</v>
      </c>
      <c r="AT2050" s="34">
        <f>IFERROR(VLOOKUP($H2050,#REF!,14,FALSE),0)</f>
        <v>0</v>
      </c>
      <c r="AU2050" s="42">
        <f>IFERROR(VLOOKUP($H2050,#REF!,15,FALSE),0)</f>
        <v>0</v>
      </c>
      <c r="AV2050" s="34">
        <f>IFERROR(VLOOKUP($H2050,#REF!,15,FALSE),0)</f>
        <v>0</v>
      </c>
      <c r="AW2050" s="34">
        <f>IFERROR(VLOOKUP($H2050,#REF!,16,FALSE),0)</f>
        <v>0</v>
      </c>
      <c r="AX2050" s="42">
        <f>IFERROR(VLOOKUP($H2050,#REF!,17,FALSE),0)</f>
        <v>0</v>
      </c>
    </row>
    <row r="2051" spans="1:50" x14ac:dyDescent="0.3">
      <c r="A2051" s="33" t="str">
        <f t="shared" si="124"/>
        <v>0</v>
      </c>
      <c r="B2051" s="33">
        <f>+'R&amp;E EXPORT'!B1850</f>
        <v>0</v>
      </c>
      <c r="C2051" t="str">
        <f>IFERROR(VLOOKUP(A2051,'MCSJ Export'!A:C,3,FALSE),"")</f>
        <v/>
      </c>
      <c r="D2051" s="37">
        <f t="shared" ca="1" si="125"/>
        <v>0</v>
      </c>
      <c r="E2051" s="37">
        <f t="shared" ca="1" si="126"/>
        <v>0</v>
      </c>
      <c r="F2051" s="37">
        <f t="shared" ca="1" si="127"/>
        <v>0</v>
      </c>
      <c r="G2051" s="37"/>
      <c r="H2051" s="33">
        <f>+'R&amp;E EXPORT'!A1850</f>
        <v>0</v>
      </c>
      <c r="I2051" s="34">
        <f>IFERROR(VLOOKUP($H2051,'Gen F Rev'!$A:$M,15,FALSE),0)</f>
        <v>0</v>
      </c>
      <c r="J2051" s="34">
        <f>IFERROR(VLOOKUP($H2051,'Gen F Rev'!$A:$M,16,FALSE),0)</f>
        <v>0</v>
      </c>
      <c r="K2051" s="42">
        <f>IFERROR(VLOOKUP($H2051,'Gen F Rev'!$A:$M,17,FALSE),0)</f>
        <v>0</v>
      </c>
      <c r="L2051" s="34">
        <f>IFERROR(VLOOKUP($H2051,'Gen F Exp'!$A:$E,15,FALSE),0)</f>
        <v>0</v>
      </c>
      <c r="M2051" s="34">
        <f>IFERROR(VLOOKUP($H2051,'Gen F Exp'!$A:$E,16,FALSE),0)</f>
        <v>0</v>
      </c>
      <c r="N2051" s="42">
        <f>IFERROR(VLOOKUP($H2051,'Gen F Exp'!$A:$E,17,FALSE),0)</f>
        <v>0</v>
      </c>
      <c r="O2051" s="34">
        <f>IFERROR(VLOOKUP($H2051,'Water F Rev'!$A:$L,15,FALSE),0)</f>
        <v>0</v>
      </c>
      <c r="P2051" s="34">
        <f>IFERROR(VLOOKUP($H2051,'Water F Rev'!$A:$L,16,FALSE),0)</f>
        <v>0</v>
      </c>
      <c r="Q2051" s="42">
        <f>IFERROR(VLOOKUP($H2051,'Water F Rev'!$A:$L,17,FALSE),0)</f>
        <v>0</v>
      </c>
      <c r="R2051" s="34">
        <f>IFERROR(VLOOKUP($H2051,'Water F Exp'!$A:$K,15,FALSE),0)</f>
        <v>0</v>
      </c>
      <c r="S2051" s="34">
        <f>IFERROR(VLOOKUP($H2051,'Water F Exp'!$A:$K,16,FALSE),0)</f>
        <v>0</v>
      </c>
      <c r="T2051" s="42">
        <f>IFERROR(VLOOKUP($H2051,'Water F Exp'!$A:$K,17,FALSE),0)</f>
        <v>0</v>
      </c>
      <c r="U2051" s="34">
        <f ca="1">IFERROR(VLOOKUP($H2051,'Sewer F Rev'!$A:$E,15,FALSE),0)</f>
        <v>0</v>
      </c>
      <c r="V2051" s="34">
        <f ca="1">IFERROR(VLOOKUP($H2051,'Sewer F Rev'!$A:$E,16,FALSE),0)</f>
        <v>0</v>
      </c>
      <c r="W2051" s="42">
        <f ca="1">IFERROR(VLOOKUP($H2051,'Sewer F Rev'!$A:$E,17,FALSE),0)</f>
        <v>0</v>
      </c>
      <c r="X2051" s="34">
        <f>IFERROR(VLOOKUP($H2051,'Sewer F Exp'!$A:$B,15,FALSE),0)</f>
        <v>0</v>
      </c>
      <c r="Y2051" s="34">
        <f>IFERROR(VLOOKUP($H2051,'Sewer F Exp'!$A:$B,16,FALSE),0)</f>
        <v>0</v>
      </c>
      <c r="Z2051" s="42">
        <f>IFERROR(VLOOKUP($H2051,'Sewer F Exp'!$A:$B,17,FALSE),0)</f>
        <v>0</v>
      </c>
      <c r="AA2051" s="34">
        <f>IFERROR(VLOOKUP($H2051,'Refuse F Rev'!$A:$E,15,FALSE),0)</f>
        <v>0</v>
      </c>
      <c r="AB2051" s="34">
        <f>IFERROR(VLOOKUP($H2051,'Refuse F Rev'!$A:$E,16,FALSE),0)</f>
        <v>0</v>
      </c>
      <c r="AC2051" s="42">
        <f>IFERROR(VLOOKUP($H2051,'Refuse F Rev'!$A:$E,17,FALSE),0)</f>
        <v>0</v>
      </c>
      <c r="AD2051" s="34">
        <f>IFERROR(VLOOKUP($H2051,'Refuse F Exp'!$A:$E,15,FALSE),0)</f>
        <v>0</v>
      </c>
      <c r="AE2051" s="34">
        <f>IFERROR(VLOOKUP($H2051,'Refuse F Exp'!$A:$E,16,FALSE),0)</f>
        <v>0</v>
      </c>
      <c r="AF2051" s="42">
        <f>IFERROR(VLOOKUP($H2051,'Refuse F Exp'!$A:$E,17,FALSE),0)</f>
        <v>0</v>
      </c>
      <c r="AG2051" s="34">
        <f>IFERROR(VLOOKUP($H2051,#REF!,10,FALSE),0)</f>
        <v>0</v>
      </c>
      <c r="AH2051" s="34">
        <f>IFERROR(VLOOKUP($H2051,#REF!,11,FALSE),0)</f>
        <v>0</v>
      </c>
      <c r="AI2051" s="42">
        <f>IFERROR(VLOOKUP($H2051,#REF!,12,FALSE),0)</f>
        <v>0</v>
      </c>
      <c r="AJ2051" s="34">
        <f>IFERROR(VLOOKUP($H2051,#REF!,10,FALSE),0)</f>
        <v>0</v>
      </c>
      <c r="AK2051" s="34">
        <f>IFERROR(VLOOKUP($H2051,#REF!,11,FALSE),0)</f>
        <v>0</v>
      </c>
      <c r="AL2051" s="42">
        <f>IFERROR(VLOOKUP($H2051,#REF!,12,FALSE),0)</f>
        <v>0</v>
      </c>
      <c r="AM2051" s="34">
        <f>IFERROR(VLOOKUP($H2051,#REF!,10,FALSE),0)</f>
        <v>0</v>
      </c>
      <c r="AN2051" s="34">
        <f>IFERROR(VLOOKUP($H2051,#REF!,11,FALSE),0)</f>
        <v>0</v>
      </c>
      <c r="AO2051" s="42">
        <f>IFERROR(VLOOKUP($H2051,#REF!,12,FALSE),0)</f>
        <v>0</v>
      </c>
      <c r="AP2051" s="34">
        <f>IFERROR(VLOOKUP($H2051,#REF!,10,FALSE),0)</f>
        <v>0</v>
      </c>
      <c r="AQ2051" s="34">
        <f>IFERROR(VLOOKUP($H2051,#REF!,11,FALSE),0)</f>
        <v>0</v>
      </c>
      <c r="AR2051" s="42">
        <f>IFERROR(VLOOKUP($H2051,#REF!,12,FALSE),0)</f>
        <v>0</v>
      </c>
      <c r="AS2051" s="34">
        <f>IFERROR(VLOOKUP($H2051,#REF!,13,FALSE),0)</f>
        <v>0</v>
      </c>
      <c r="AT2051" s="34">
        <f>IFERROR(VLOOKUP($H2051,#REF!,14,FALSE),0)</f>
        <v>0</v>
      </c>
      <c r="AU2051" s="42">
        <f>IFERROR(VLOOKUP($H2051,#REF!,15,FALSE),0)</f>
        <v>0</v>
      </c>
      <c r="AV2051" s="34">
        <f>IFERROR(VLOOKUP($H2051,#REF!,15,FALSE),0)</f>
        <v>0</v>
      </c>
      <c r="AW2051" s="34">
        <f>IFERROR(VLOOKUP($H2051,#REF!,16,FALSE),0)</f>
        <v>0</v>
      </c>
      <c r="AX2051" s="42">
        <f>IFERROR(VLOOKUP($H2051,#REF!,17,FALSE),0)</f>
        <v>0</v>
      </c>
    </row>
    <row r="2052" spans="1:50" x14ac:dyDescent="0.3">
      <c r="A2052" s="33" t="str">
        <f t="shared" ref="A2052:A2115" si="128">+TRIM(H2052)</f>
        <v>0</v>
      </c>
      <c r="B2052" s="33">
        <f>+'R&amp;E EXPORT'!B1851</f>
        <v>0</v>
      </c>
      <c r="C2052" t="str">
        <f>IFERROR(VLOOKUP(A2052,'MCSJ Export'!A:C,3,FALSE),"")</f>
        <v/>
      </c>
      <c r="D2052" s="37">
        <f t="shared" ref="D2052:D2115" ca="1" si="129">+I2052+L2052+O2052+R2052+U2052+X2052+AA2052+AD2052+AG2052+AJ2052+AM2052+AP2052+AS2052+AV2052</f>
        <v>0</v>
      </c>
      <c r="E2052" s="37">
        <f t="shared" ref="E2052:E2115" ca="1" si="130">+J2052+M2052+P2052+S2052+V2052+Y2052+AB2052+AE2052+AH2052+AK2052+AN2052+AQ2052+AT2052+AW2052</f>
        <v>0</v>
      </c>
      <c r="F2052" s="37">
        <f t="shared" ref="F2052:F2115" ca="1" si="131">+K2052+N2052+Q2052+T2052+W2052+Z2052+AC2052+AF2052+AI2052+AL2052+AO2052+AR2052+AU2052+AX2052</f>
        <v>0</v>
      </c>
      <c r="G2052" s="37"/>
      <c r="H2052" s="33">
        <f>+'R&amp;E EXPORT'!A1851</f>
        <v>0</v>
      </c>
      <c r="I2052" s="34">
        <f>IFERROR(VLOOKUP($H2052,'Gen F Rev'!$A:$M,15,FALSE),0)</f>
        <v>0</v>
      </c>
      <c r="J2052" s="34">
        <f>IFERROR(VLOOKUP($H2052,'Gen F Rev'!$A:$M,16,FALSE),0)</f>
        <v>0</v>
      </c>
      <c r="K2052" s="42">
        <f>IFERROR(VLOOKUP($H2052,'Gen F Rev'!$A:$M,17,FALSE),0)</f>
        <v>0</v>
      </c>
      <c r="L2052" s="34">
        <f>IFERROR(VLOOKUP($H2052,'Gen F Exp'!$A:$E,15,FALSE),0)</f>
        <v>0</v>
      </c>
      <c r="M2052" s="34">
        <f>IFERROR(VLOOKUP($H2052,'Gen F Exp'!$A:$E,16,FALSE),0)</f>
        <v>0</v>
      </c>
      <c r="N2052" s="42">
        <f>IFERROR(VLOOKUP($H2052,'Gen F Exp'!$A:$E,17,FALSE),0)</f>
        <v>0</v>
      </c>
      <c r="O2052" s="34">
        <f>IFERROR(VLOOKUP($H2052,'Water F Rev'!$A:$L,15,FALSE),0)</f>
        <v>0</v>
      </c>
      <c r="P2052" s="34">
        <f>IFERROR(VLOOKUP($H2052,'Water F Rev'!$A:$L,16,FALSE),0)</f>
        <v>0</v>
      </c>
      <c r="Q2052" s="42">
        <f>IFERROR(VLOOKUP($H2052,'Water F Rev'!$A:$L,17,FALSE),0)</f>
        <v>0</v>
      </c>
      <c r="R2052" s="34">
        <f>IFERROR(VLOOKUP($H2052,'Water F Exp'!$A:$K,15,FALSE),0)</f>
        <v>0</v>
      </c>
      <c r="S2052" s="34">
        <f>IFERROR(VLOOKUP($H2052,'Water F Exp'!$A:$K,16,FALSE),0)</f>
        <v>0</v>
      </c>
      <c r="T2052" s="42">
        <f>IFERROR(VLOOKUP($H2052,'Water F Exp'!$A:$K,17,FALSE),0)</f>
        <v>0</v>
      </c>
      <c r="U2052" s="34">
        <f ca="1">IFERROR(VLOOKUP($H2052,'Sewer F Rev'!$A:$E,15,FALSE),0)</f>
        <v>0</v>
      </c>
      <c r="V2052" s="34">
        <f ca="1">IFERROR(VLOOKUP($H2052,'Sewer F Rev'!$A:$E,16,FALSE),0)</f>
        <v>0</v>
      </c>
      <c r="W2052" s="42">
        <f ca="1">IFERROR(VLOOKUP($H2052,'Sewer F Rev'!$A:$E,17,FALSE),0)</f>
        <v>0</v>
      </c>
      <c r="X2052" s="34">
        <f>IFERROR(VLOOKUP($H2052,'Sewer F Exp'!$A:$B,15,FALSE),0)</f>
        <v>0</v>
      </c>
      <c r="Y2052" s="34">
        <f>IFERROR(VLOOKUP($H2052,'Sewer F Exp'!$A:$B,16,FALSE),0)</f>
        <v>0</v>
      </c>
      <c r="Z2052" s="42">
        <f>IFERROR(VLOOKUP($H2052,'Sewer F Exp'!$A:$B,17,FALSE),0)</f>
        <v>0</v>
      </c>
      <c r="AA2052" s="34">
        <f>IFERROR(VLOOKUP($H2052,'Refuse F Rev'!$A:$E,15,FALSE),0)</f>
        <v>0</v>
      </c>
      <c r="AB2052" s="34">
        <f>IFERROR(VLOOKUP($H2052,'Refuse F Rev'!$A:$E,16,FALSE),0)</f>
        <v>0</v>
      </c>
      <c r="AC2052" s="42">
        <f>IFERROR(VLOOKUP($H2052,'Refuse F Rev'!$A:$E,17,FALSE),0)</f>
        <v>0</v>
      </c>
      <c r="AD2052" s="34">
        <f>IFERROR(VLOOKUP($H2052,'Refuse F Exp'!$A:$E,15,FALSE),0)</f>
        <v>0</v>
      </c>
      <c r="AE2052" s="34">
        <f>IFERROR(VLOOKUP($H2052,'Refuse F Exp'!$A:$E,16,FALSE),0)</f>
        <v>0</v>
      </c>
      <c r="AF2052" s="42">
        <f>IFERROR(VLOOKUP($H2052,'Refuse F Exp'!$A:$E,17,FALSE),0)</f>
        <v>0</v>
      </c>
      <c r="AG2052" s="34">
        <f>IFERROR(VLOOKUP($H2052,#REF!,10,FALSE),0)</f>
        <v>0</v>
      </c>
      <c r="AH2052" s="34">
        <f>IFERROR(VLOOKUP($H2052,#REF!,11,FALSE),0)</f>
        <v>0</v>
      </c>
      <c r="AI2052" s="42">
        <f>IFERROR(VLOOKUP($H2052,#REF!,12,FALSE),0)</f>
        <v>0</v>
      </c>
      <c r="AJ2052" s="34">
        <f>IFERROR(VLOOKUP($H2052,#REF!,10,FALSE),0)</f>
        <v>0</v>
      </c>
      <c r="AK2052" s="34">
        <f>IFERROR(VLOOKUP($H2052,#REF!,11,FALSE),0)</f>
        <v>0</v>
      </c>
      <c r="AL2052" s="42">
        <f>IFERROR(VLOOKUP($H2052,#REF!,12,FALSE),0)</f>
        <v>0</v>
      </c>
      <c r="AM2052" s="34">
        <f>IFERROR(VLOOKUP($H2052,#REF!,10,FALSE),0)</f>
        <v>0</v>
      </c>
      <c r="AN2052" s="34">
        <f>IFERROR(VLOOKUP($H2052,#REF!,11,FALSE),0)</f>
        <v>0</v>
      </c>
      <c r="AO2052" s="42">
        <f>IFERROR(VLOOKUP($H2052,#REF!,12,FALSE),0)</f>
        <v>0</v>
      </c>
      <c r="AP2052" s="34">
        <f>IFERROR(VLOOKUP($H2052,#REF!,10,FALSE),0)</f>
        <v>0</v>
      </c>
      <c r="AQ2052" s="34">
        <f>IFERROR(VLOOKUP($H2052,#REF!,11,FALSE),0)</f>
        <v>0</v>
      </c>
      <c r="AR2052" s="42">
        <f>IFERROR(VLOOKUP($H2052,#REF!,12,FALSE),0)</f>
        <v>0</v>
      </c>
      <c r="AS2052" s="34">
        <f>IFERROR(VLOOKUP($H2052,#REF!,13,FALSE),0)</f>
        <v>0</v>
      </c>
      <c r="AT2052" s="34">
        <f>IFERROR(VLOOKUP($H2052,#REF!,14,FALSE),0)</f>
        <v>0</v>
      </c>
      <c r="AU2052" s="42">
        <f>IFERROR(VLOOKUP($H2052,#REF!,15,FALSE),0)</f>
        <v>0</v>
      </c>
      <c r="AV2052" s="34">
        <f>IFERROR(VLOOKUP($H2052,#REF!,15,FALSE),0)</f>
        <v>0</v>
      </c>
      <c r="AW2052" s="34">
        <f>IFERROR(VLOOKUP($H2052,#REF!,16,FALSE),0)</f>
        <v>0</v>
      </c>
      <c r="AX2052" s="42">
        <f>IFERROR(VLOOKUP($H2052,#REF!,17,FALSE),0)</f>
        <v>0</v>
      </c>
    </row>
    <row r="2053" spans="1:50" x14ac:dyDescent="0.3">
      <c r="A2053" s="33" t="str">
        <f t="shared" si="128"/>
        <v>0</v>
      </c>
      <c r="B2053" s="33">
        <f>+'R&amp;E EXPORT'!B1852</f>
        <v>0</v>
      </c>
      <c r="C2053" t="str">
        <f>IFERROR(VLOOKUP(A2053,'MCSJ Export'!A:C,3,FALSE),"")</f>
        <v/>
      </c>
      <c r="D2053" s="37">
        <f t="shared" ca="1" si="129"/>
        <v>0</v>
      </c>
      <c r="E2053" s="37">
        <f t="shared" ca="1" si="130"/>
        <v>0</v>
      </c>
      <c r="F2053" s="37">
        <f t="shared" ca="1" si="131"/>
        <v>0</v>
      </c>
      <c r="G2053" s="37"/>
      <c r="H2053" s="33">
        <f>+'R&amp;E EXPORT'!A1852</f>
        <v>0</v>
      </c>
      <c r="I2053" s="34">
        <f>IFERROR(VLOOKUP($H2053,'Gen F Rev'!$A:$M,15,FALSE),0)</f>
        <v>0</v>
      </c>
      <c r="J2053" s="34">
        <f>IFERROR(VLOOKUP($H2053,'Gen F Rev'!$A:$M,16,FALSE),0)</f>
        <v>0</v>
      </c>
      <c r="K2053" s="42">
        <f>IFERROR(VLOOKUP($H2053,'Gen F Rev'!$A:$M,17,FALSE),0)</f>
        <v>0</v>
      </c>
      <c r="L2053" s="34">
        <f>IFERROR(VLOOKUP($H2053,'Gen F Exp'!$A:$E,15,FALSE),0)</f>
        <v>0</v>
      </c>
      <c r="M2053" s="34">
        <f>IFERROR(VLOOKUP($H2053,'Gen F Exp'!$A:$E,16,FALSE),0)</f>
        <v>0</v>
      </c>
      <c r="N2053" s="42">
        <f>IFERROR(VLOOKUP($H2053,'Gen F Exp'!$A:$E,17,FALSE),0)</f>
        <v>0</v>
      </c>
      <c r="O2053" s="34">
        <f>IFERROR(VLOOKUP($H2053,'Water F Rev'!$A:$L,15,FALSE),0)</f>
        <v>0</v>
      </c>
      <c r="P2053" s="34">
        <f>IFERROR(VLOOKUP($H2053,'Water F Rev'!$A:$L,16,FALSE),0)</f>
        <v>0</v>
      </c>
      <c r="Q2053" s="42">
        <f>IFERROR(VLOOKUP($H2053,'Water F Rev'!$A:$L,17,FALSE),0)</f>
        <v>0</v>
      </c>
      <c r="R2053" s="34">
        <f>IFERROR(VLOOKUP($H2053,'Water F Exp'!$A:$K,15,FALSE),0)</f>
        <v>0</v>
      </c>
      <c r="S2053" s="34">
        <f>IFERROR(VLOOKUP($H2053,'Water F Exp'!$A:$K,16,FALSE),0)</f>
        <v>0</v>
      </c>
      <c r="T2053" s="42">
        <f>IFERROR(VLOOKUP($H2053,'Water F Exp'!$A:$K,17,FALSE),0)</f>
        <v>0</v>
      </c>
      <c r="U2053" s="34">
        <f ca="1">IFERROR(VLOOKUP($H2053,'Sewer F Rev'!$A:$E,15,FALSE),0)</f>
        <v>0</v>
      </c>
      <c r="V2053" s="34">
        <f ca="1">IFERROR(VLOOKUP($H2053,'Sewer F Rev'!$A:$E,16,FALSE),0)</f>
        <v>0</v>
      </c>
      <c r="W2053" s="42">
        <f ca="1">IFERROR(VLOOKUP($H2053,'Sewer F Rev'!$A:$E,17,FALSE),0)</f>
        <v>0</v>
      </c>
      <c r="X2053" s="34">
        <f>IFERROR(VLOOKUP($H2053,'Sewer F Exp'!$A:$B,15,FALSE),0)</f>
        <v>0</v>
      </c>
      <c r="Y2053" s="34">
        <f>IFERROR(VLOOKUP($H2053,'Sewer F Exp'!$A:$B,16,FALSE),0)</f>
        <v>0</v>
      </c>
      <c r="Z2053" s="42">
        <f>IFERROR(VLOOKUP($H2053,'Sewer F Exp'!$A:$B,17,FALSE),0)</f>
        <v>0</v>
      </c>
      <c r="AA2053" s="34">
        <f>IFERROR(VLOOKUP($H2053,'Refuse F Rev'!$A:$E,15,FALSE),0)</f>
        <v>0</v>
      </c>
      <c r="AB2053" s="34">
        <f>IFERROR(VLOOKUP($H2053,'Refuse F Rev'!$A:$E,16,FALSE),0)</f>
        <v>0</v>
      </c>
      <c r="AC2053" s="42">
        <f>IFERROR(VLOOKUP($H2053,'Refuse F Rev'!$A:$E,17,FALSE),0)</f>
        <v>0</v>
      </c>
      <c r="AD2053" s="34">
        <f>IFERROR(VLOOKUP($H2053,'Refuse F Exp'!$A:$E,15,FALSE),0)</f>
        <v>0</v>
      </c>
      <c r="AE2053" s="34">
        <f>IFERROR(VLOOKUP($H2053,'Refuse F Exp'!$A:$E,16,FALSE),0)</f>
        <v>0</v>
      </c>
      <c r="AF2053" s="42">
        <f>IFERROR(VLOOKUP($H2053,'Refuse F Exp'!$A:$E,17,FALSE),0)</f>
        <v>0</v>
      </c>
      <c r="AG2053" s="34">
        <f>IFERROR(VLOOKUP($H2053,#REF!,10,FALSE),0)</f>
        <v>0</v>
      </c>
      <c r="AH2053" s="34">
        <f>IFERROR(VLOOKUP($H2053,#REF!,11,FALSE),0)</f>
        <v>0</v>
      </c>
      <c r="AI2053" s="42">
        <f>IFERROR(VLOOKUP($H2053,#REF!,12,FALSE),0)</f>
        <v>0</v>
      </c>
      <c r="AJ2053" s="34">
        <f>IFERROR(VLOOKUP($H2053,#REF!,10,FALSE),0)</f>
        <v>0</v>
      </c>
      <c r="AK2053" s="34">
        <f>IFERROR(VLOOKUP($H2053,#REF!,11,FALSE),0)</f>
        <v>0</v>
      </c>
      <c r="AL2053" s="42">
        <f>IFERROR(VLOOKUP($H2053,#REF!,12,FALSE),0)</f>
        <v>0</v>
      </c>
      <c r="AM2053" s="34">
        <f>IFERROR(VLOOKUP($H2053,#REF!,10,FALSE),0)</f>
        <v>0</v>
      </c>
      <c r="AN2053" s="34">
        <f>IFERROR(VLOOKUP($H2053,#REF!,11,FALSE),0)</f>
        <v>0</v>
      </c>
      <c r="AO2053" s="42">
        <f>IFERROR(VLOOKUP($H2053,#REF!,12,FALSE),0)</f>
        <v>0</v>
      </c>
      <c r="AP2053" s="34">
        <f>IFERROR(VLOOKUP($H2053,#REF!,10,FALSE),0)</f>
        <v>0</v>
      </c>
      <c r="AQ2053" s="34">
        <f>IFERROR(VLOOKUP($H2053,#REF!,11,FALSE),0)</f>
        <v>0</v>
      </c>
      <c r="AR2053" s="42">
        <f>IFERROR(VLOOKUP($H2053,#REF!,12,FALSE),0)</f>
        <v>0</v>
      </c>
      <c r="AS2053" s="34">
        <f>IFERROR(VLOOKUP($H2053,#REF!,13,FALSE),0)</f>
        <v>0</v>
      </c>
      <c r="AT2053" s="34">
        <f>IFERROR(VLOOKUP($H2053,#REF!,14,FALSE),0)</f>
        <v>0</v>
      </c>
      <c r="AU2053" s="42">
        <f>IFERROR(VLOOKUP($H2053,#REF!,15,FALSE),0)</f>
        <v>0</v>
      </c>
      <c r="AV2053" s="34">
        <f>IFERROR(VLOOKUP($H2053,#REF!,15,FALSE),0)</f>
        <v>0</v>
      </c>
      <c r="AW2053" s="34">
        <f>IFERROR(VLOOKUP($H2053,#REF!,16,FALSE),0)</f>
        <v>0</v>
      </c>
      <c r="AX2053" s="42">
        <f>IFERROR(VLOOKUP($H2053,#REF!,17,FALSE),0)</f>
        <v>0</v>
      </c>
    </row>
    <row r="2054" spans="1:50" x14ac:dyDescent="0.3">
      <c r="A2054" s="33" t="str">
        <f t="shared" si="128"/>
        <v>0</v>
      </c>
      <c r="B2054" s="33">
        <f>+'R&amp;E EXPORT'!B1853</f>
        <v>0</v>
      </c>
      <c r="C2054" t="str">
        <f>IFERROR(VLOOKUP(A2054,'MCSJ Export'!A:C,3,FALSE),"")</f>
        <v/>
      </c>
      <c r="D2054" s="37">
        <f t="shared" ca="1" si="129"/>
        <v>0</v>
      </c>
      <c r="E2054" s="37">
        <f t="shared" ca="1" si="130"/>
        <v>0</v>
      </c>
      <c r="F2054" s="37">
        <f t="shared" ca="1" si="131"/>
        <v>0</v>
      </c>
      <c r="G2054" s="37"/>
      <c r="H2054" s="33">
        <f>+'R&amp;E EXPORT'!A1853</f>
        <v>0</v>
      </c>
      <c r="I2054" s="34">
        <f>IFERROR(VLOOKUP($H2054,'Gen F Rev'!$A:$M,15,FALSE),0)</f>
        <v>0</v>
      </c>
      <c r="J2054" s="34">
        <f>IFERROR(VLOOKUP($H2054,'Gen F Rev'!$A:$M,16,FALSE),0)</f>
        <v>0</v>
      </c>
      <c r="K2054" s="42">
        <f>IFERROR(VLOOKUP($H2054,'Gen F Rev'!$A:$M,17,FALSE),0)</f>
        <v>0</v>
      </c>
      <c r="L2054" s="34">
        <f>IFERROR(VLOOKUP($H2054,'Gen F Exp'!$A:$E,15,FALSE),0)</f>
        <v>0</v>
      </c>
      <c r="M2054" s="34">
        <f>IFERROR(VLOOKUP($H2054,'Gen F Exp'!$A:$E,16,FALSE),0)</f>
        <v>0</v>
      </c>
      <c r="N2054" s="42">
        <f>IFERROR(VLOOKUP($H2054,'Gen F Exp'!$A:$E,17,FALSE),0)</f>
        <v>0</v>
      </c>
      <c r="O2054" s="34">
        <f>IFERROR(VLOOKUP($H2054,'Water F Rev'!$A:$L,15,FALSE),0)</f>
        <v>0</v>
      </c>
      <c r="P2054" s="34">
        <f>IFERROR(VLOOKUP($H2054,'Water F Rev'!$A:$L,16,FALSE),0)</f>
        <v>0</v>
      </c>
      <c r="Q2054" s="42">
        <f>IFERROR(VLOOKUP($H2054,'Water F Rev'!$A:$L,17,FALSE),0)</f>
        <v>0</v>
      </c>
      <c r="R2054" s="34">
        <f>IFERROR(VLOOKUP($H2054,'Water F Exp'!$A:$K,15,FALSE),0)</f>
        <v>0</v>
      </c>
      <c r="S2054" s="34">
        <f>IFERROR(VLOOKUP($H2054,'Water F Exp'!$A:$K,16,FALSE),0)</f>
        <v>0</v>
      </c>
      <c r="T2054" s="42">
        <f>IFERROR(VLOOKUP($H2054,'Water F Exp'!$A:$K,17,FALSE),0)</f>
        <v>0</v>
      </c>
      <c r="U2054" s="34">
        <f ca="1">IFERROR(VLOOKUP($H2054,'Sewer F Rev'!$A:$E,15,FALSE),0)</f>
        <v>0</v>
      </c>
      <c r="V2054" s="34">
        <f ca="1">IFERROR(VLOOKUP($H2054,'Sewer F Rev'!$A:$E,16,FALSE),0)</f>
        <v>0</v>
      </c>
      <c r="W2054" s="42">
        <f ca="1">IFERROR(VLOOKUP($H2054,'Sewer F Rev'!$A:$E,17,FALSE),0)</f>
        <v>0</v>
      </c>
      <c r="X2054" s="34">
        <f>IFERROR(VLOOKUP($H2054,'Sewer F Exp'!$A:$B,15,FALSE),0)</f>
        <v>0</v>
      </c>
      <c r="Y2054" s="34">
        <f>IFERROR(VLOOKUP($H2054,'Sewer F Exp'!$A:$B,16,FALSE),0)</f>
        <v>0</v>
      </c>
      <c r="Z2054" s="42">
        <f>IFERROR(VLOOKUP($H2054,'Sewer F Exp'!$A:$B,17,FALSE),0)</f>
        <v>0</v>
      </c>
      <c r="AA2054" s="34">
        <f>IFERROR(VLOOKUP($H2054,'Refuse F Rev'!$A:$E,15,FALSE),0)</f>
        <v>0</v>
      </c>
      <c r="AB2054" s="34">
        <f>IFERROR(VLOOKUP($H2054,'Refuse F Rev'!$A:$E,16,FALSE),0)</f>
        <v>0</v>
      </c>
      <c r="AC2054" s="42">
        <f>IFERROR(VLOOKUP($H2054,'Refuse F Rev'!$A:$E,17,FALSE),0)</f>
        <v>0</v>
      </c>
      <c r="AD2054" s="34">
        <f>IFERROR(VLOOKUP($H2054,'Refuse F Exp'!$A:$E,15,FALSE),0)</f>
        <v>0</v>
      </c>
      <c r="AE2054" s="34">
        <f>IFERROR(VLOOKUP($H2054,'Refuse F Exp'!$A:$E,16,FALSE),0)</f>
        <v>0</v>
      </c>
      <c r="AF2054" s="42">
        <f>IFERROR(VLOOKUP($H2054,'Refuse F Exp'!$A:$E,17,FALSE),0)</f>
        <v>0</v>
      </c>
      <c r="AG2054" s="34">
        <f>IFERROR(VLOOKUP($H2054,#REF!,10,FALSE),0)</f>
        <v>0</v>
      </c>
      <c r="AH2054" s="34">
        <f>IFERROR(VLOOKUP($H2054,#REF!,11,FALSE),0)</f>
        <v>0</v>
      </c>
      <c r="AI2054" s="42">
        <f>IFERROR(VLOOKUP($H2054,#REF!,12,FALSE),0)</f>
        <v>0</v>
      </c>
      <c r="AJ2054" s="34">
        <f>IFERROR(VLOOKUP($H2054,#REF!,10,FALSE),0)</f>
        <v>0</v>
      </c>
      <c r="AK2054" s="34">
        <f>IFERROR(VLOOKUP($H2054,#REF!,11,FALSE),0)</f>
        <v>0</v>
      </c>
      <c r="AL2054" s="42">
        <f>IFERROR(VLOOKUP($H2054,#REF!,12,FALSE),0)</f>
        <v>0</v>
      </c>
      <c r="AM2054" s="34">
        <f>IFERROR(VLOOKUP($H2054,#REF!,10,FALSE),0)</f>
        <v>0</v>
      </c>
      <c r="AN2054" s="34">
        <f>IFERROR(VLOOKUP($H2054,#REF!,11,FALSE),0)</f>
        <v>0</v>
      </c>
      <c r="AO2054" s="42">
        <f>IFERROR(VLOOKUP($H2054,#REF!,12,FALSE),0)</f>
        <v>0</v>
      </c>
      <c r="AP2054" s="34">
        <f>IFERROR(VLOOKUP($H2054,#REF!,10,FALSE),0)</f>
        <v>0</v>
      </c>
      <c r="AQ2054" s="34">
        <f>IFERROR(VLOOKUP($H2054,#REF!,11,FALSE),0)</f>
        <v>0</v>
      </c>
      <c r="AR2054" s="42">
        <f>IFERROR(VLOOKUP($H2054,#REF!,12,FALSE),0)</f>
        <v>0</v>
      </c>
      <c r="AS2054" s="34">
        <f>IFERROR(VLOOKUP($H2054,#REF!,13,FALSE),0)</f>
        <v>0</v>
      </c>
      <c r="AT2054" s="34">
        <f>IFERROR(VLOOKUP($H2054,#REF!,14,FALSE),0)</f>
        <v>0</v>
      </c>
      <c r="AU2054" s="42">
        <f>IFERROR(VLOOKUP($H2054,#REF!,15,FALSE),0)</f>
        <v>0</v>
      </c>
      <c r="AV2054" s="34">
        <f>IFERROR(VLOOKUP($H2054,#REF!,15,FALSE),0)</f>
        <v>0</v>
      </c>
      <c r="AW2054" s="34">
        <f>IFERROR(VLOOKUP($H2054,#REF!,16,FALSE),0)</f>
        <v>0</v>
      </c>
      <c r="AX2054" s="42">
        <f>IFERROR(VLOOKUP($H2054,#REF!,17,FALSE),0)</f>
        <v>0</v>
      </c>
    </row>
    <row r="2055" spans="1:50" x14ac:dyDescent="0.3">
      <c r="A2055" s="33" t="str">
        <f t="shared" si="128"/>
        <v>0</v>
      </c>
      <c r="B2055" s="33">
        <f>+'R&amp;E EXPORT'!B1854</f>
        <v>0</v>
      </c>
      <c r="C2055" t="str">
        <f>IFERROR(VLOOKUP(A2055,'MCSJ Export'!A:C,3,FALSE),"")</f>
        <v/>
      </c>
      <c r="D2055" s="37">
        <f t="shared" ca="1" si="129"/>
        <v>0</v>
      </c>
      <c r="E2055" s="37">
        <f t="shared" ca="1" si="130"/>
        <v>0</v>
      </c>
      <c r="F2055" s="37">
        <f t="shared" ca="1" si="131"/>
        <v>0</v>
      </c>
      <c r="G2055" s="37"/>
      <c r="H2055" s="33">
        <f>+'R&amp;E EXPORT'!A1854</f>
        <v>0</v>
      </c>
      <c r="I2055" s="34">
        <f>IFERROR(VLOOKUP($H2055,'Gen F Rev'!$A:$M,15,FALSE),0)</f>
        <v>0</v>
      </c>
      <c r="J2055" s="34">
        <f>IFERROR(VLOOKUP($H2055,'Gen F Rev'!$A:$M,16,FALSE),0)</f>
        <v>0</v>
      </c>
      <c r="K2055" s="42">
        <f>IFERROR(VLOOKUP($H2055,'Gen F Rev'!$A:$M,17,FALSE),0)</f>
        <v>0</v>
      </c>
      <c r="L2055" s="34">
        <f>IFERROR(VLOOKUP($H2055,'Gen F Exp'!$A:$E,15,FALSE),0)</f>
        <v>0</v>
      </c>
      <c r="M2055" s="34">
        <f>IFERROR(VLOOKUP($H2055,'Gen F Exp'!$A:$E,16,FALSE),0)</f>
        <v>0</v>
      </c>
      <c r="N2055" s="42">
        <f>IFERROR(VLOOKUP($H2055,'Gen F Exp'!$A:$E,17,FALSE),0)</f>
        <v>0</v>
      </c>
      <c r="O2055" s="34">
        <f>IFERROR(VLOOKUP($H2055,'Water F Rev'!$A:$L,15,FALSE),0)</f>
        <v>0</v>
      </c>
      <c r="P2055" s="34">
        <f>IFERROR(VLOOKUP($H2055,'Water F Rev'!$A:$L,16,FALSE),0)</f>
        <v>0</v>
      </c>
      <c r="Q2055" s="42">
        <f>IFERROR(VLOOKUP($H2055,'Water F Rev'!$A:$L,17,FALSE),0)</f>
        <v>0</v>
      </c>
      <c r="R2055" s="34">
        <f>IFERROR(VLOOKUP($H2055,'Water F Exp'!$A:$K,15,FALSE),0)</f>
        <v>0</v>
      </c>
      <c r="S2055" s="34">
        <f>IFERROR(VLOOKUP($H2055,'Water F Exp'!$A:$K,16,FALSE),0)</f>
        <v>0</v>
      </c>
      <c r="T2055" s="42">
        <f>IFERROR(VLOOKUP($H2055,'Water F Exp'!$A:$K,17,FALSE),0)</f>
        <v>0</v>
      </c>
      <c r="U2055" s="34">
        <f ca="1">IFERROR(VLOOKUP($H2055,'Sewer F Rev'!$A:$E,15,FALSE),0)</f>
        <v>0</v>
      </c>
      <c r="V2055" s="34">
        <f ca="1">IFERROR(VLOOKUP($H2055,'Sewer F Rev'!$A:$E,16,FALSE),0)</f>
        <v>0</v>
      </c>
      <c r="W2055" s="42">
        <f ca="1">IFERROR(VLOOKUP($H2055,'Sewer F Rev'!$A:$E,17,FALSE),0)</f>
        <v>0</v>
      </c>
      <c r="X2055" s="34">
        <f>IFERROR(VLOOKUP($H2055,'Sewer F Exp'!$A:$B,15,FALSE),0)</f>
        <v>0</v>
      </c>
      <c r="Y2055" s="34">
        <f>IFERROR(VLOOKUP($H2055,'Sewer F Exp'!$A:$B,16,FALSE),0)</f>
        <v>0</v>
      </c>
      <c r="Z2055" s="42">
        <f>IFERROR(VLOOKUP($H2055,'Sewer F Exp'!$A:$B,17,FALSE),0)</f>
        <v>0</v>
      </c>
      <c r="AA2055" s="34">
        <f>IFERROR(VLOOKUP($H2055,'Refuse F Rev'!$A:$E,15,FALSE),0)</f>
        <v>0</v>
      </c>
      <c r="AB2055" s="34">
        <f>IFERROR(VLOOKUP($H2055,'Refuse F Rev'!$A:$E,16,FALSE),0)</f>
        <v>0</v>
      </c>
      <c r="AC2055" s="42">
        <f>IFERROR(VLOOKUP($H2055,'Refuse F Rev'!$A:$E,17,FALSE),0)</f>
        <v>0</v>
      </c>
      <c r="AD2055" s="34">
        <f>IFERROR(VLOOKUP($H2055,'Refuse F Exp'!$A:$E,15,FALSE),0)</f>
        <v>0</v>
      </c>
      <c r="AE2055" s="34">
        <f>IFERROR(VLOOKUP($H2055,'Refuse F Exp'!$A:$E,16,FALSE),0)</f>
        <v>0</v>
      </c>
      <c r="AF2055" s="42">
        <f>IFERROR(VLOOKUP($H2055,'Refuse F Exp'!$A:$E,17,FALSE),0)</f>
        <v>0</v>
      </c>
      <c r="AG2055" s="34">
        <f>IFERROR(VLOOKUP($H2055,#REF!,10,FALSE),0)</f>
        <v>0</v>
      </c>
      <c r="AH2055" s="34">
        <f>IFERROR(VLOOKUP($H2055,#REF!,11,FALSE),0)</f>
        <v>0</v>
      </c>
      <c r="AI2055" s="42">
        <f>IFERROR(VLOOKUP($H2055,#REF!,12,FALSE),0)</f>
        <v>0</v>
      </c>
      <c r="AJ2055" s="34">
        <f>IFERROR(VLOOKUP($H2055,#REF!,10,FALSE),0)</f>
        <v>0</v>
      </c>
      <c r="AK2055" s="34">
        <f>IFERROR(VLOOKUP($H2055,#REF!,11,FALSE),0)</f>
        <v>0</v>
      </c>
      <c r="AL2055" s="42">
        <f>IFERROR(VLOOKUP($H2055,#REF!,12,FALSE),0)</f>
        <v>0</v>
      </c>
      <c r="AM2055" s="34">
        <f>IFERROR(VLOOKUP($H2055,#REF!,10,FALSE),0)</f>
        <v>0</v>
      </c>
      <c r="AN2055" s="34">
        <f>IFERROR(VLOOKUP($H2055,#REF!,11,FALSE),0)</f>
        <v>0</v>
      </c>
      <c r="AO2055" s="42">
        <f>IFERROR(VLOOKUP($H2055,#REF!,12,FALSE),0)</f>
        <v>0</v>
      </c>
      <c r="AP2055" s="34">
        <f>IFERROR(VLOOKUP($H2055,#REF!,10,FALSE),0)</f>
        <v>0</v>
      </c>
      <c r="AQ2055" s="34">
        <f>IFERROR(VLOOKUP($H2055,#REF!,11,FALSE),0)</f>
        <v>0</v>
      </c>
      <c r="AR2055" s="42">
        <f>IFERROR(VLOOKUP($H2055,#REF!,12,FALSE),0)</f>
        <v>0</v>
      </c>
      <c r="AS2055" s="34">
        <f>IFERROR(VLOOKUP($H2055,#REF!,13,FALSE),0)</f>
        <v>0</v>
      </c>
      <c r="AT2055" s="34">
        <f>IFERROR(VLOOKUP($H2055,#REF!,14,FALSE),0)</f>
        <v>0</v>
      </c>
      <c r="AU2055" s="42">
        <f>IFERROR(VLOOKUP($H2055,#REF!,15,FALSE),0)</f>
        <v>0</v>
      </c>
      <c r="AV2055" s="34">
        <f>IFERROR(VLOOKUP($H2055,#REF!,15,FALSE),0)</f>
        <v>0</v>
      </c>
      <c r="AW2055" s="34">
        <f>IFERROR(VLOOKUP($H2055,#REF!,16,FALSE),0)</f>
        <v>0</v>
      </c>
      <c r="AX2055" s="42">
        <f>IFERROR(VLOOKUP($H2055,#REF!,17,FALSE),0)</f>
        <v>0</v>
      </c>
    </row>
    <row r="2056" spans="1:50" x14ac:dyDescent="0.3">
      <c r="A2056" s="33" t="str">
        <f t="shared" si="128"/>
        <v>0</v>
      </c>
      <c r="B2056" s="33">
        <f>+'R&amp;E EXPORT'!B1855</f>
        <v>0</v>
      </c>
      <c r="C2056" t="str">
        <f>IFERROR(VLOOKUP(A2056,'MCSJ Export'!A:C,3,FALSE),"")</f>
        <v/>
      </c>
      <c r="D2056" s="37">
        <f t="shared" ca="1" si="129"/>
        <v>0</v>
      </c>
      <c r="E2056" s="37">
        <f t="shared" ca="1" si="130"/>
        <v>0</v>
      </c>
      <c r="F2056" s="37">
        <f t="shared" ca="1" si="131"/>
        <v>0</v>
      </c>
      <c r="G2056" s="37"/>
      <c r="H2056" s="33">
        <f>+'R&amp;E EXPORT'!A1855</f>
        <v>0</v>
      </c>
      <c r="I2056" s="34">
        <f>IFERROR(VLOOKUP($H2056,'Gen F Rev'!$A:$M,15,FALSE),0)</f>
        <v>0</v>
      </c>
      <c r="J2056" s="34">
        <f>IFERROR(VLOOKUP($H2056,'Gen F Rev'!$A:$M,16,FALSE),0)</f>
        <v>0</v>
      </c>
      <c r="K2056" s="42">
        <f>IFERROR(VLOOKUP($H2056,'Gen F Rev'!$A:$M,17,FALSE),0)</f>
        <v>0</v>
      </c>
      <c r="L2056" s="34">
        <f>IFERROR(VLOOKUP($H2056,'Gen F Exp'!$A:$E,15,FALSE),0)</f>
        <v>0</v>
      </c>
      <c r="M2056" s="34">
        <f>IFERROR(VLOOKUP($H2056,'Gen F Exp'!$A:$E,16,FALSE),0)</f>
        <v>0</v>
      </c>
      <c r="N2056" s="42">
        <f>IFERROR(VLOOKUP($H2056,'Gen F Exp'!$A:$E,17,FALSE),0)</f>
        <v>0</v>
      </c>
      <c r="O2056" s="34">
        <f>IFERROR(VLOOKUP($H2056,'Water F Rev'!$A:$L,15,FALSE),0)</f>
        <v>0</v>
      </c>
      <c r="P2056" s="34">
        <f>IFERROR(VLOOKUP($H2056,'Water F Rev'!$A:$L,16,FALSE),0)</f>
        <v>0</v>
      </c>
      <c r="Q2056" s="42">
        <f>IFERROR(VLOOKUP($H2056,'Water F Rev'!$A:$L,17,FALSE),0)</f>
        <v>0</v>
      </c>
      <c r="R2056" s="34">
        <f>IFERROR(VLOOKUP($H2056,'Water F Exp'!$A:$K,15,FALSE),0)</f>
        <v>0</v>
      </c>
      <c r="S2056" s="34">
        <f>IFERROR(VLOOKUP($H2056,'Water F Exp'!$A:$K,16,FALSE),0)</f>
        <v>0</v>
      </c>
      <c r="T2056" s="42">
        <f>IFERROR(VLOOKUP($H2056,'Water F Exp'!$A:$K,17,FALSE),0)</f>
        <v>0</v>
      </c>
      <c r="U2056" s="34">
        <f ca="1">IFERROR(VLOOKUP($H2056,'Sewer F Rev'!$A:$E,15,FALSE),0)</f>
        <v>0</v>
      </c>
      <c r="V2056" s="34">
        <f ca="1">IFERROR(VLOOKUP($H2056,'Sewer F Rev'!$A:$E,16,FALSE),0)</f>
        <v>0</v>
      </c>
      <c r="W2056" s="42">
        <f ca="1">IFERROR(VLOOKUP($H2056,'Sewer F Rev'!$A:$E,17,FALSE),0)</f>
        <v>0</v>
      </c>
      <c r="X2056" s="34">
        <f>IFERROR(VLOOKUP($H2056,'Sewer F Exp'!$A:$B,15,FALSE),0)</f>
        <v>0</v>
      </c>
      <c r="Y2056" s="34">
        <f>IFERROR(VLOOKUP($H2056,'Sewer F Exp'!$A:$B,16,FALSE),0)</f>
        <v>0</v>
      </c>
      <c r="Z2056" s="42">
        <f>IFERROR(VLOOKUP($H2056,'Sewer F Exp'!$A:$B,17,FALSE),0)</f>
        <v>0</v>
      </c>
      <c r="AA2056" s="34">
        <f>IFERROR(VLOOKUP($H2056,'Refuse F Rev'!$A:$E,15,FALSE),0)</f>
        <v>0</v>
      </c>
      <c r="AB2056" s="34">
        <f>IFERROR(VLOOKUP($H2056,'Refuse F Rev'!$A:$E,16,FALSE),0)</f>
        <v>0</v>
      </c>
      <c r="AC2056" s="42">
        <f>IFERROR(VLOOKUP($H2056,'Refuse F Rev'!$A:$E,17,FALSE),0)</f>
        <v>0</v>
      </c>
      <c r="AD2056" s="34">
        <f>IFERROR(VLOOKUP($H2056,'Refuse F Exp'!$A:$E,15,FALSE),0)</f>
        <v>0</v>
      </c>
      <c r="AE2056" s="34">
        <f>IFERROR(VLOOKUP($H2056,'Refuse F Exp'!$A:$E,16,FALSE),0)</f>
        <v>0</v>
      </c>
      <c r="AF2056" s="42">
        <f>IFERROR(VLOOKUP($H2056,'Refuse F Exp'!$A:$E,17,FALSE),0)</f>
        <v>0</v>
      </c>
      <c r="AG2056" s="34">
        <f>IFERROR(VLOOKUP($H2056,#REF!,10,FALSE),0)</f>
        <v>0</v>
      </c>
      <c r="AH2056" s="34">
        <f>IFERROR(VLOOKUP($H2056,#REF!,11,FALSE),0)</f>
        <v>0</v>
      </c>
      <c r="AI2056" s="42">
        <f>IFERROR(VLOOKUP($H2056,#REF!,12,FALSE),0)</f>
        <v>0</v>
      </c>
      <c r="AJ2056" s="34">
        <f>IFERROR(VLOOKUP($H2056,#REF!,10,FALSE),0)</f>
        <v>0</v>
      </c>
      <c r="AK2056" s="34">
        <f>IFERROR(VLOOKUP($H2056,#REF!,11,FALSE),0)</f>
        <v>0</v>
      </c>
      <c r="AL2056" s="42">
        <f>IFERROR(VLOOKUP($H2056,#REF!,12,FALSE),0)</f>
        <v>0</v>
      </c>
      <c r="AM2056" s="34">
        <f>IFERROR(VLOOKUP($H2056,#REF!,10,FALSE),0)</f>
        <v>0</v>
      </c>
      <c r="AN2056" s="34">
        <f>IFERROR(VLOOKUP($H2056,#REF!,11,FALSE),0)</f>
        <v>0</v>
      </c>
      <c r="AO2056" s="42">
        <f>IFERROR(VLOOKUP($H2056,#REF!,12,FALSE),0)</f>
        <v>0</v>
      </c>
      <c r="AP2056" s="34">
        <f>IFERROR(VLOOKUP($H2056,#REF!,10,FALSE),0)</f>
        <v>0</v>
      </c>
      <c r="AQ2056" s="34">
        <f>IFERROR(VLOOKUP($H2056,#REF!,11,FALSE),0)</f>
        <v>0</v>
      </c>
      <c r="AR2056" s="42">
        <f>IFERROR(VLOOKUP($H2056,#REF!,12,FALSE),0)</f>
        <v>0</v>
      </c>
      <c r="AS2056" s="34">
        <f>IFERROR(VLOOKUP($H2056,#REF!,13,FALSE),0)</f>
        <v>0</v>
      </c>
      <c r="AT2056" s="34">
        <f>IFERROR(VLOOKUP($H2056,#REF!,14,FALSE),0)</f>
        <v>0</v>
      </c>
      <c r="AU2056" s="42">
        <f>IFERROR(VLOOKUP($H2056,#REF!,15,FALSE),0)</f>
        <v>0</v>
      </c>
      <c r="AV2056" s="34">
        <f>IFERROR(VLOOKUP($H2056,#REF!,15,FALSE),0)</f>
        <v>0</v>
      </c>
      <c r="AW2056" s="34">
        <f>IFERROR(VLOOKUP($H2056,#REF!,16,FALSE),0)</f>
        <v>0</v>
      </c>
      <c r="AX2056" s="42">
        <f>IFERROR(VLOOKUP($H2056,#REF!,17,FALSE),0)</f>
        <v>0</v>
      </c>
    </row>
    <row r="2057" spans="1:50" x14ac:dyDescent="0.3">
      <c r="A2057" s="33" t="str">
        <f t="shared" si="128"/>
        <v>0</v>
      </c>
      <c r="B2057" s="33">
        <f>+'R&amp;E EXPORT'!B1856</f>
        <v>0</v>
      </c>
      <c r="C2057" t="str">
        <f>IFERROR(VLOOKUP(A2057,'MCSJ Export'!A:C,3,FALSE),"")</f>
        <v/>
      </c>
      <c r="D2057" s="37">
        <f t="shared" ca="1" si="129"/>
        <v>0</v>
      </c>
      <c r="E2057" s="37">
        <f t="shared" ca="1" si="130"/>
        <v>0</v>
      </c>
      <c r="F2057" s="37">
        <f t="shared" ca="1" si="131"/>
        <v>0</v>
      </c>
      <c r="G2057" s="37"/>
      <c r="H2057" s="33">
        <f>+'R&amp;E EXPORT'!A1856</f>
        <v>0</v>
      </c>
      <c r="I2057" s="34">
        <f>IFERROR(VLOOKUP($H2057,'Gen F Rev'!$A:$M,15,FALSE),0)</f>
        <v>0</v>
      </c>
      <c r="J2057" s="34">
        <f>IFERROR(VLOOKUP($H2057,'Gen F Rev'!$A:$M,16,FALSE),0)</f>
        <v>0</v>
      </c>
      <c r="K2057" s="42">
        <f>IFERROR(VLOOKUP($H2057,'Gen F Rev'!$A:$M,17,FALSE),0)</f>
        <v>0</v>
      </c>
      <c r="L2057" s="34">
        <f>IFERROR(VLOOKUP($H2057,'Gen F Exp'!$A:$E,15,FALSE),0)</f>
        <v>0</v>
      </c>
      <c r="M2057" s="34">
        <f>IFERROR(VLOOKUP($H2057,'Gen F Exp'!$A:$E,16,FALSE),0)</f>
        <v>0</v>
      </c>
      <c r="N2057" s="42">
        <f>IFERROR(VLOOKUP($H2057,'Gen F Exp'!$A:$E,17,FALSE),0)</f>
        <v>0</v>
      </c>
      <c r="O2057" s="34">
        <f>IFERROR(VLOOKUP($H2057,'Water F Rev'!$A:$L,15,FALSE),0)</f>
        <v>0</v>
      </c>
      <c r="P2057" s="34">
        <f>IFERROR(VLOOKUP($H2057,'Water F Rev'!$A:$L,16,FALSE),0)</f>
        <v>0</v>
      </c>
      <c r="Q2057" s="42">
        <f>IFERROR(VLOOKUP($H2057,'Water F Rev'!$A:$L,17,FALSE),0)</f>
        <v>0</v>
      </c>
      <c r="R2057" s="34">
        <f>IFERROR(VLOOKUP($H2057,'Water F Exp'!$A:$K,15,FALSE),0)</f>
        <v>0</v>
      </c>
      <c r="S2057" s="34">
        <f>IFERROR(VLOOKUP($H2057,'Water F Exp'!$A:$K,16,FALSE),0)</f>
        <v>0</v>
      </c>
      <c r="T2057" s="42">
        <f>IFERROR(VLOOKUP($H2057,'Water F Exp'!$A:$K,17,FALSE),0)</f>
        <v>0</v>
      </c>
      <c r="U2057" s="34">
        <f ca="1">IFERROR(VLOOKUP($H2057,'Sewer F Rev'!$A:$E,15,FALSE),0)</f>
        <v>0</v>
      </c>
      <c r="V2057" s="34">
        <f ca="1">IFERROR(VLOOKUP($H2057,'Sewer F Rev'!$A:$E,16,FALSE),0)</f>
        <v>0</v>
      </c>
      <c r="W2057" s="42">
        <f ca="1">IFERROR(VLOOKUP($H2057,'Sewer F Rev'!$A:$E,17,FALSE),0)</f>
        <v>0</v>
      </c>
      <c r="X2057" s="34">
        <f>IFERROR(VLOOKUP($H2057,'Sewer F Exp'!$A:$B,15,FALSE),0)</f>
        <v>0</v>
      </c>
      <c r="Y2057" s="34">
        <f>IFERROR(VLOOKUP($H2057,'Sewer F Exp'!$A:$B,16,FALSE),0)</f>
        <v>0</v>
      </c>
      <c r="Z2057" s="42">
        <f>IFERROR(VLOOKUP($H2057,'Sewer F Exp'!$A:$B,17,FALSE),0)</f>
        <v>0</v>
      </c>
      <c r="AA2057" s="34">
        <f>IFERROR(VLOOKUP($H2057,'Refuse F Rev'!$A:$E,15,FALSE),0)</f>
        <v>0</v>
      </c>
      <c r="AB2057" s="34">
        <f>IFERROR(VLOOKUP($H2057,'Refuse F Rev'!$A:$E,16,FALSE),0)</f>
        <v>0</v>
      </c>
      <c r="AC2057" s="42">
        <f>IFERROR(VLOOKUP($H2057,'Refuse F Rev'!$A:$E,17,FALSE),0)</f>
        <v>0</v>
      </c>
      <c r="AD2057" s="34">
        <f>IFERROR(VLOOKUP($H2057,'Refuse F Exp'!$A:$E,15,FALSE),0)</f>
        <v>0</v>
      </c>
      <c r="AE2057" s="34">
        <f>IFERROR(VLOOKUP($H2057,'Refuse F Exp'!$A:$E,16,FALSE),0)</f>
        <v>0</v>
      </c>
      <c r="AF2057" s="42">
        <f>IFERROR(VLOOKUP($H2057,'Refuse F Exp'!$A:$E,17,FALSE),0)</f>
        <v>0</v>
      </c>
      <c r="AG2057" s="34">
        <f>IFERROR(VLOOKUP($H2057,#REF!,10,FALSE),0)</f>
        <v>0</v>
      </c>
      <c r="AH2057" s="34">
        <f>IFERROR(VLOOKUP($H2057,#REF!,11,FALSE),0)</f>
        <v>0</v>
      </c>
      <c r="AI2057" s="42">
        <f>IFERROR(VLOOKUP($H2057,#REF!,12,FALSE),0)</f>
        <v>0</v>
      </c>
      <c r="AJ2057" s="34">
        <f>IFERROR(VLOOKUP($H2057,#REF!,10,FALSE),0)</f>
        <v>0</v>
      </c>
      <c r="AK2057" s="34">
        <f>IFERROR(VLOOKUP($H2057,#REF!,11,FALSE),0)</f>
        <v>0</v>
      </c>
      <c r="AL2057" s="42">
        <f>IFERROR(VLOOKUP($H2057,#REF!,12,FALSE),0)</f>
        <v>0</v>
      </c>
      <c r="AM2057" s="34">
        <f>IFERROR(VLOOKUP($H2057,#REF!,10,FALSE),0)</f>
        <v>0</v>
      </c>
      <c r="AN2057" s="34">
        <f>IFERROR(VLOOKUP($H2057,#REF!,11,FALSE),0)</f>
        <v>0</v>
      </c>
      <c r="AO2057" s="42">
        <f>IFERROR(VLOOKUP($H2057,#REF!,12,FALSE),0)</f>
        <v>0</v>
      </c>
      <c r="AP2057" s="34">
        <f>IFERROR(VLOOKUP($H2057,#REF!,10,FALSE),0)</f>
        <v>0</v>
      </c>
      <c r="AQ2057" s="34">
        <f>IFERROR(VLOOKUP($H2057,#REF!,11,FALSE),0)</f>
        <v>0</v>
      </c>
      <c r="AR2057" s="42">
        <f>IFERROR(VLOOKUP($H2057,#REF!,12,FALSE),0)</f>
        <v>0</v>
      </c>
      <c r="AS2057" s="34">
        <f>IFERROR(VLOOKUP($H2057,#REF!,13,FALSE),0)</f>
        <v>0</v>
      </c>
      <c r="AT2057" s="34">
        <f>IFERROR(VLOOKUP($H2057,#REF!,14,FALSE),0)</f>
        <v>0</v>
      </c>
      <c r="AU2057" s="42">
        <f>IFERROR(VLOOKUP($H2057,#REF!,15,FALSE),0)</f>
        <v>0</v>
      </c>
      <c r="AV2057" s="34">
        <f>IFERROR(VLOOKUP($H2057,#REF!,15,FALSE),0)</f>
        <v>0</v>
      </c>
      <c r="AW2057" s="34">
        <f>IFERROR(VLOOKUP($H2057,#REF!,16,FALSE),0)</f>
        <v>0</v>
      </c>
      <c r="AX2057" s="42">
        <f>IFERROR(VLOOKUP($H2057,#REF!,17,FALSE),0)</f>
        <v>0</v>
      </c>
    </row>
    <row r="2058" spans="1:50" x14ac:dyDescent="0.3">
      <c r="A2058" s="33" t="str">
        <f t="shared" si="128"/>
        <v>0</v>
      </c>
      <c r="B2058" s="33">
        <f>+'R&amp;E EXPORT'!B1857</f>
        <v>0</v>
      </c>
      <c r="C2058" t="str">
        <f>IFERROR(VLOOKUP(A2058,'MCSJ Export'!A:C,3,FALSE),"")</f>
        <v/>
      </c>
      <c r="D2058" s="37">
        <f t="shared" ca="1" si="129"/>
        <v>0</v>
      </c>
      <c r="E2058" s="37">
        <f t="shared" ca="1" si="130"/>
        <v>0</v>
      </c>
      <c r="F2058" s="37">
        <f t="shared" ca="1" si="131"/>
        <v>0</v>
      </c>
      <c r="G2058" s="37"/>
      <c r="H2058" s="33">
        <f>+'R&amp;E EXPORT'!A1857</f>
        <v>0</v>
      </c>
      <c r="I2058" s="34">
        <f>IFERROR(VLOOKUP($H2058,'Gen F Rev'!$A:$M,15,FALSE),0)</f>
        <v>0</v>
      </c>
      <c r="J2058" s="34">
        <f>IFERROR(VLOOKUP($H2058,'Gen F Rev'!$A:$M,16,FALSE),0)</f>
        <v>0</v>
      </c>
      <c r="K2058" s="42">
        <f>IFERROR(VLOOKUP($H2058,'Gen F Rev'!$A:$M,17,FALSE),0)</f>
        <v>0</v>
      </c>
      <c r="L2058" s="34">
        <f>IFERROR(VLOOKUP($H2058,'Gen F Exp'!$A:$E,15,FALSE),0)</f>
        <v>0</v>
      </c>
      <c r="M2058" s="34">
        <f>IFERROR(VLOOKUP($H2058,'Gen F Exp'!$A:$E,16,FALSE),0)</f>
        <v>0</v>
      </c>
      <c r="N2058" s="42">
        <f>IFERROR(VLOOKUP($H2058,'Gen F Exp'!$A:$E,17,FALSE),0)</f>
        <v>0</v>
      </c>
      <c r="O2058" s="34">
        <f>IFERROR(VLOOKUP($H2058,'Water F Rev'!$A:$L,15,FALSE),0)</f>
        <v>0</v>
      </c>
      <c r="P2058" s="34">
        <f>IFERROR(VLOOKUP($H2058,'Water F Rev'!$A:$L,16,FALSE),0)</f>
        <v>0</v>
      </c>
      <c r="Q2058" s="42">
        <f>IFERROR(VLOOKUP($H2058,'Water F Rev'!$A:$L,17,FALSE),0)</f>
        <v>0</v>
      </c>
      <c r="R2058" s="34">
        <f>IFERROR(VLOOKUP($H2058,'Water F Exp'!$A:$K,15,FALSE),0)</f>
        <v>0</v>
      </c>
      <c r="S2058" s="34">
        <f>IFERROR(VLOOKUP($H2058,'Water F Exp'!$A:$K,16,FALSE),0)</f>
        <v>0</v>
      </c>
      <c r="T2058" s="42">
        <f>IFERROR(VLOOKUP($H2058,'Water F Exp'!$A:$K,17,FALSE),0)</f>
        <v>0</v>
      </c>
      <c r="U2058" s="34">
        <f ca="1">IFERROR(VLOOKUP($H2058,'Sewer F Rev'!$A:$E,15,FALSE),0)</f>
        <v>0</v>
      </c>
      <c r="V2058" s="34">
        <f ca="1">IFERROR(VLOOKUP($H2058,'Sewer F Rev'!$A:$E,16,FALSE),0)</f>
        <v>0</v>
      </c>
      <c r="W2058" s="42">
        <f ca="1">IFERROR(VLOOKUP($H2058,'Sewer F Rev'!$A:$E,17,FALSE),0)</f>
        <v>0</v>
      </c>
      <c r="X2058" s="34">
        <f>IFERROR(VLOOKUP($H2058,'Sewer F Exp'!$A:$B,15,FALSE),0)</f>
        <v>0</v>
      </c>
      <c r="Y2058" s="34">
        <f>IFERROR(VLOOKUP($H2058,'Sewer F Exp'!$A:$B,16,FALSE),0)</f>
        <v>0</v>
      </c>
      <c r="Z2058" s="42">
        <f>IFERROR(VLOOKUP($H2058,'Sewer F Exp'!$A:$B,17,FALSE),0)</f>
        <v>0</v>
      </c>
      <c r="AA2058" s="34">
        <f>IFERROR(VLOOKUP($H2058,'Refuse F Rev'!$A:$E,15,FALSE),0)</f>
        <v>0</v>
      </c>
      <c r="AB2058" s="34">
        <f>IFERROR(VLOOKUP($H2058,'Refuse F Rev'!$A:$E,16,FALSE),0)</f>
        <v>0</v>
      </c>
      <c r="AC2058" s="42">
        <f>IFERROR(VLOOKUP($H2058,'Refuse F Rev'!$A:$E,17,FALSE),0)</f>
        <v>0</v>
      </c>
      <c r="AD2058" s="34">
        <f>IFERROR(VLOOKUP($H2058,'Refuse F Exp'!$A:$E,15,FALSE),0)</f>
        <v>0</v>
      </c>
      <c r="AE2058" s="34">
        <f>IFERROR(VLOOKUP($H2058,'Refuse F Exp'!$A:$E,16,FALSE),0)</f>
        <v>0</v>
      </c>
      <c r="AF2058" s="42">
        <f>IFERROR(VLOOKUP($H2058,'Refuse F Exp'!$A:$E,17,FALSE),0)</f>
        <v>0</v>
      </c>
      <c r="AG2058" s="34">
        <f>IFERROR(VLOOKUP($H2058,#REF!,10,FALSE),0)</f>
        <v>0</v>
      </c>
      <c r="AH2058" s="34">
        <f>IFERROR(VLOOKUP($H2058,#REF!,11,FALSE),0)</f>
        <v>0</v>
      </c>
      <c r="AI2058" s="42">
        <f>IFERROR(VLOOKUP($H2058,#REF!,12,FALSE),0)</f>
        <v>0</v>
      </c>
      <c r="AJ2058" s="34">
        <f>IFERROR(VLOOKUP($H2058,#REF!,10,FALSE),0)</f>
        <v>0</v>
      </c>
      <c r="AK2058" s="34">
        <f>IFERROR(VLOOKUP($H2058,#REF!,11,FALSE),0)</f>
        <v>0</v>
      </c>
      <c r="AL2058" s="42">
        <f>IFERROR(VLOOKUP($H2058,#REF!,12,FALSE),0)</f>
        <v>0</v>
      </c>
      <c r="AM2058" s="34">
        <f>IFERROR(VLOOKUP($H2058,#REF!,10,FALSE),0)</f>
        <v>0</v>
      </c>
      <c r="AN2058" s="34">
        <f>IFERROR(VLOOKUP($H2058,#REF!,11,FALSE),0)</f>
        <v>0</v>
      </c>
      <c r="AO2058" s="42">
        <f>IFERROR(VLOOKUP($H2058,#REF!,12,FALSE),0)</f>
        <v>0</v>
      </c>
      <c r="AP2058" s="34">
        <f>IFERROR(VLOOKUP($H2058,#REF!,10,FALSE),0)</f>
        <v>0</v>
      </c>
      <c r="AQ2058" s="34">
        <f>IFERROR(VLOOKUP($H2058,#REF!,11,FALSE),0)</f>
        <v>0</v>
      </c>
      <c r="AR2058" s="42">
        <f>IFERROR(VLOOKUP($H2058,#REF!,12,FALSE),0)</f>
        <v>0</v>
      </c>
      <c r="AS2058" s="34">
        <f>IFERROR(VLOOKUP($H2058,#REF!,13,FALSE),0)</f>
        <v>0</v>
      </c>
      <c r="AT2058" s="34">
        <f>IFERROR(VLOOKUP($H2058,#REF!,14,FALSE),0)</f>
        <v>0</v>
      </c>
      <c r="AU2058" s="42">
        <f>IFERROR(VLOOKUP($H2058,#REF!,15,FALSE),0)</f>
        <v>0</v>
      </c>
      <c r="AV2058" s="34">
        <f>IFERROR(VLOOKUP($H2058,#REF!,15,FALSE),0)</f>
        <v>0</v>
      </c>
      <c r="AW2058" s="34">
        <f>IFERROR(VLOOKUP($H2058,#REF!,16,FALSE),0)</f>
        <v>0</v>
      </c>
      <c r="AX2058" s="42">
        <f>IFERROR(VLOOKUP($H2058,#REF!,17,FALSE),0)</f>
        <v>0</v>
      </c>
    </row>
    <row r="2059" spans="1:50" x14ac:dyDescent="0.3">
      <c r="A2059" s="33" t="str">
        <f t="shared" si="128"/>
        <v>0</v>
      </c>
      <c r="B2059" s="33">
        <f>+'R&amp;E EXPORT'!B1858</f>
        <v>0</v>
      </c>
      <c r="C2059" t="str">
        <f>IFERROR(VLOOKUP(A2059,'MCSJ Export'!A:C,3,FALSE),"")</f>
        <v/>
      </c>
      <c r="D2059" s="37">
        <f t="shared" ca="1" si="129"/>
        <v>0</v>
      </c>
      <c r="E2059" s="37">
        <f t="shared" ca="1" si="130"/>
        <v>0</v>
      </c>
      <c r="F2059" s="37">
        <f t="shared" ca="1" si="131"/>
        <v>0</v>
      </c>
      <c r="G2059" s="37"/>
      <c r="H2059" s="33">
        <f>+'R&amp;E EXPORT'!A1858</f>
        <v>0</v>
      </c>
      <c r="I2059" s="34">
        <f>IFERROR(VLOOKUP($H2059,'Gen F Rev'!$A:$M,15,FALSE),0)</f>
        <v>0</v>
      </c>
      <c r="J2059" s="34">
        <f>IFERROR(VLOOKUP($H2059,'Gen F Rev'!$A:$M,16,FALSE),0)</f>
        <v>0</v>
      </c>
      <c r="K2059" s="42">
        <f>IFERROR(VLOOKUP($H2059,'Gen F Rev'!$A:$M,17,FALSE),0)</f>
        <v>0</v>
      </c>
      <c r="L2059" s="34">
        <f>IFERROR(VLOOKUP($H2059,'Gen F Exp'!$A:$E,15,FALSE),0)</f>
        <v>0</v>
      </c>
      <c r="M2059" s="34">
        <f>IFERROR(VLOOKUP($H2059,'Gen F Exp'!$A:$E,16,FALSE),0)</f>
        <v>0</v>
      </c>
      <c r="N2059" s="42">
        <f>IFERROR(VLOOKUP($H2059,'Gen F Exp'!$A:$E,17,FALSE),0)</f>
        <v>0</v>
      </c>
      <c r="O2059" s="34">
        <f>IFERROR(VLOOKUP($H2059,'Water F Rev'!$A:$L,15,FALSE),0)</f>
        <v>0</v>
      </c>
      <c r="P2059" s="34">
        <f>IFERROR(VLOOKUP($H2059,'Water F Rev'!$A:$L,16,FALSE),0)</f>
        <v>0</v>
      </c>
      <c r="Q2059" s="42">
        <f>IFERROR(VLOOKUP($H2059,'Water F Rev'!$A:$L,17,FALSE),0)</f>
        <v>0</v>
      </c>
      <c r="R2059" s="34">
        <f>IFERROR(VLOOKUP($H2059,'Water F Exp'!$A:$K,15,FALSE),0)</f>
        <v>0</v>
      </c>
      <c r="S2059" s="34">
        <f>IFERROR(VLOOKUP($H2059,'Water F Exp'!$A:$K,16,FALSE),0)</f>
        <v>0</v>
      </c>
      <c r="T2059" s="42">
        <f>IFERROR(VLOOKUP($H2059,'Water F Exp'!$A:$K,17,FALSE),0)</f>
        <v>0</v>
      </c>
      <c r="U2059" s="34">
        <f ca="1">IFERROR(VLOOKUP($H2059,'Sewer F Rev'!$A:$E,15,FALSE),0)</f>
        <v>0</v>
      </c>
      <c r="V2059" s="34">
        <f ca="1">IFERROR(VLOOKUP($H2059,'Sewer F Rev'!$A:$E,16,FALSE),0)</f>
        <v>0</v>
      </c>
      <c r="W2059" s="42">
        <f ca="1">IFERROR(VLOOKUP($H2059,'Sewer F Rev'!$A:$E,17,FALSE),0)</f>
        <v>0</v>
      </c>
      <c r="X2059" s="34">
        <f>IFERROR(VLOOKUP($H2059,'Sewer F Exp'!$A:$B,15,FALSE),0)</f>
        <v>0</v>
      </c>
      <c r="Y2059" s="34">
        <f>IFERROR(VLOOKUP($H2059,'Sewer F Exp'!$A:$B,16,FALSE),0)</f>
        <v>0</v>
      </c>
      <c r="Z2059" s="42">
        <f>IFERROR(VLOOKUP($H2059,'Sewer F Exp'!$A:$B,17,FALSE),0)</f>
        <v>0</v>
      </c>
      <c r="AA2059" s="34">
        <f>IFERROR(VLOOKUP($H2059,'Refuse F Rev'!$A:$E,15,FALSE),0)</f>
        <v>0</v>
      </c>
      <c r="AB2059" s="34">
        <f>IFERROR(VLOOKUP($H2059,'Refuse F Rev'!$A:$E,16,FALSE),0)</f>
        <v>0</v>
      </c>
      <c r="AC2059" s="42">
        <f>IFERROR(VLOOKUP($H2059,'Refuse F Rev'!$A:$E,17,FALSE),0)</f>
        <v>0</v>
      </c>
      <c r="AD2059" s="34">
        <f>IFERROR(VLOOKUP($H2059,'Refuse F Exp'!$A:$E,15,FALSE),0)</f>
        <v>0</v>
      </c>
      <c r="AE2059" s="34">
        <f>IFERROR(VLOOKUP($H2059,'Refuse F Exp'!$A:$E,16,FALSE),0)</f>
        <v>0</v>
      </c>
      <c r="AF2059" s="42">
        <f>IFERROR(VLOOKUP($H2059,'Refuse F Exp'!$A:$E,17,FALSE),0)</f>
        <v>0</v>
      </c>
      <c r="AG2059" s="34">
        <f>IFERROR(VLOOKUP($H2059,#REF!,10,FALSE),0)</f>
        <v>0</v>
      </c>
      <c r="AH2059" s="34">
        <f>IFERROR(VLOOKUP($H2059,#REF!,11,FALSE),0)</f>
        <v>0</v>
      </c>
      <c r="AI2059" s="42">
        <f>IFERROR(VLOOKUP($H2059,#REF!,12,FALSE),0)</f>
        <v>0</v>
      </c>
      <c r="AJ2059" s="34">
        <f>IFERROR(VLOOKUP($H2059,#REF!,10,FALSE),0)</f>
        <v>0</v>
      </c>
      <c r="AK2059" s="34">
        <f>IFERROR(VLOOKUP($H2059,#REF!,11,FALSE),0)</f>
        <v>0</v>
      </c>
      <c r="AL2059" s="42">
        <f>IFERROR(VLOOKUP($H2059,#REF!,12,FALSE),0)</f>
        <v>0</v>
      </c>
      <c r="AM2059" s="34">
        <f>IFERROR(VLOOKUP($H2059,#REF!,10,FALSE),0)</f>
        <v>0</v>
      </c>
      <c r="AN2059" s="34">
        <f>IFERROR(VLOOKUP($H2059,#REF!,11,FALSE),0)</f>
        <v>0</v>
      </c>
      <c r="AO2059" s="42">
        <f>IFERROR(VLOOKUP($H2059,#REF!,12,FALSE),0)</f>
        <v>0</v>
      </c>
      <c r="AP2059" s="34">
        <f>IFERROR(VLOOKUP($H2059,#REF!,10,FALSE),0)</f>
        <v>0</v>
      </c>
      <c r="AQ2059" s="34">
        <f>IFERROR(VLOOKUP($H2059,#REF!,11,FALSE),0)</f>
        <v>0</v>
      </c>
      <c r="AR2059" s="42">
        <f>IFERROR(VLOOKUP($H2059,#REF!,12,FALSE),0)</f>
        <v>0</v>
      </c>
      <c r="AS2059" s="34">
        <f>IFERROR(VLOOKUP($H2059,#REF!,13,FALSE),0)</f>
        <v>0</v>
      </c>
      <c r="AT2059" s="34">
        <f>IFERROR(VLOOKUP($H2059,#REF!,14,FALSE),0)</f>
        <v>0</v>
      </c>
      <c r="AU2059" s="42">
        <f>IFERROR(VLOOKUP($H2059,#REF!,15,FALSE),0)</f>
        <v>0</v>
      </c>
      <c r="AV2059" s="34">
        <f>IFERROR(VLOOKUP($H2059,#REF!,15,FALSE),0)</f>
        <v>0</v>
      </c>
      <c r="AW2059" s="34">
        <f>IFERROR(VLOOKUP($H2059,#REF!,16,FALSE),0)</f>
        <v>0</v>
      </c>
      <c r="AX2059" s="42">
        <f>IFERROR(VLOOKUP($H2059,#REF!,17,FALSE),0)</f>
        <v>0</v>
      </c>
    </row>
    <row r="2060" spans="1:50" x14ac:dyDescent="0.3">
      <c r="A2060" s="33" t="str">
        <f t="shared" si="128"/>
        <v>0</v>
      </c>
      <c r="B2060" s="33">
        <f>+'R&amp;E EXPORT'!B1859</f>
        <v>0</v>
      </c>
      <c r="C2060" t="str">
        <f>IFERROR(VLOOKUP(A2060,'MCSJ Export'!A:C,3,FALSE),"")</f>
        <v/>
      </c>
      <c r="D2060" s="37">
        <f t="shared" ca="1" si="129"/>
        <v>0</v>
      </c>
      <c r="E2060" s="37">
        <f t="shared" ca="1" si="130"/>
        <v>0</v>
      </c>
      <c r="F2060" s="37">
        <f t="shared" ca="1" si="131"/>
        <v>0</v>
      </c>
      <c r="G2060" s="37"/>
      <c r="H2060" s="33">
        <f>+'R&amp;E EXPORT'!A1859</f>
        <v>0</v>
      </c>
      <c r="I2060" s="34">
        <f>IFERROR(VLOOKUP($H2060,'Gen F Rev'!$A:$M,15,FALSE),0)</f>
        <v>0</v>
      </c>
      <c r="J2060" s="34">
        <f>IFERROR(VLOOKUP($H2060,'Gen F Rev'!$A:$M,16,FALSE),0)</f>
        <v>0</v>
      </c>
      <c r="K2060" s="42">
        <f>IFERROR(VLOOKUP($H2060,'Gen F Rev'!$A:$M,17,FALSE),0)</f>
        <v>0</v>
      </c>
      <c r="L2060" s="34">
        <f>IFERROR(VLOOKUP($H2060,'Gen F Exp'!$A:$E,15,FALSE),0)</f>
        <v>0</v>
      </c>
      <c r="M2060" s="34">
        <f>IFERROR(VLOOKUP($H2060,'Gen F Exp'!$A:$E,16,FALSE),0)</f>
        <v>0</v>
      </c>
      <c r="N2060" s="42">
        <f>IFERROR(VLOOKUP($H2060,'Gen F Exp'!$A:$E,17,FALSE),0)</f>
        <v>0</v>
      </c>
      <c r="O2060" s="34">
        <f>IFERROR(VLOOKUP($H2060,'Water F Rev'!$A:$L,15,FALSE),0)</f>
        <v>0</v>
      </c>
      <c r="P2060" s="34">
        <f>IFERROR(VLOOKUP($H2060,'Water F Rev'!$A:$L,16,FALSE),0)</f>
        <v>0</v>
      </c>
      <c r="Q2060" s="42">
        <f>IFERROR(VLOOKUP($H2060,'Water F Rev'!$A:$L,17,FALSE),0)</f>
        <v>0</v>
      </c>
      <c r="R2060" s="34">
        <f>IFERROR(VLOOKUP($H2060,'Water F Exp'!$A:$K,15,FALSE),0)</f>
        <v>0</v>
      </c>
      <c r="S2060" s="34">
        <f>IFERROR(VLOOKUP($H2060,'Water F Exp'!$A:$K,16,FALSE),0)</f>
        <v>0</v>
      </c>
      <c r="T2060" s="42">
        <f>IFERROR(VLOOKUP($H2060,'Water F Exp'!$A:$K,17,FALSE),0)</f>
        <v>0</v>
      </c>
      <c r="U2060" s="34">
        <f ca="1">IFERROR(VLOOKUP($H2060,'Sewer F Rev'!$A:$E,15,FALSE),0)</f>
        <v>0</v>
      </c>
      <c r="V2060" s="34">
        <f ca="1">IFERROR(VLOOKUP($H2060,'Sewer F Rev'!$A:$E,16,FALSE),0)</f>
        <v>0</v>
      </c>
      <c r="W2060" s="42">
        <f ca="1">IFERROR(VLOOKUP($H2060,'Sewer F Rev'!$A:$E,17,FALSE),0)</f>
        <v>0</v>
      </c>
      <c r="X2060" s="34">
        <f>IFERROR(VLOOKUP($H2060,'Sewer F Exp'!$A:$B,15,FALSE),0)</f>
        <v>0</v>
      </c>
      <c r="Y2060" s="34">
        <f>IFERROR(VLOOKUP($H2060,'Sewer F Exp'!$A:$B,16,FALSE),0)</f>
        <v>0</v>
      </c>
      <c r="Z2060" s="42">
        <f>IFERROR(VLOOKUP($H2060,'Sewer F Exp'!$A:$B,17,FALSE),0)</f>
        <v>0</v>
      </c>
      <c r="AA2060" s="34">
        <f>IFERROR(VLOOKUP($H2060,'Refuse F Rev'!$A:$E,15,FALSE),0)</f>
        <v>0</v>
      </c>
      <c r="AB2060" s="34">
        <f>IFERROR(VLOOKUP($H2060,'Refuse F Rev'!$A:$E,16,FALSE),0)</f>
        <v>0</v>
      </c>
      <c r="AC2060" s="42">
        <f>IFERROR(VLOOKUP($H2060,'Refuse F Rev'!$A:$E,17,FALSE),0)</f>
        <v>0</v>
      </c>
      <c r="AD2060" s="34">
        <f>IFERROR(VLOOKUP($H2060,'Refuse F Exp'!$A:$E,15,FALSE),0)</f>
        <v>0</v>
      </c>
      <c r="AE2060" s="34">
        <f>IFERROR(VLOOKUP($H2060,'Refuse F Exp'!$A:$E,16,FALSE),0)</f>
        <v>0</v>
      </c>
      <c r="AF2060" s="42">
        <f>IFERROR(VLOOKUP($H2060,'Refuse F Exp'!$A:$E,17,FALSE),0)</f>
        <v>0</v>
      </c>
      <c r="AG2060" s="34">
        <f>IFERROR(VLOOKUP($H2060,#REF!,10,FALSE),0)</f>
        <v>0</v>
      </c>
      <c r="AH2060" s="34">
        <f>IFERROR(VLOOKUP($H2060,#REF!,11,FALSE),0)</f>
        <v>0</v>
      </c>
      <c r="AI2060" s="42">
        <f>IFERROR(VLOOKUP($H2060,#REF!,12,FALSE),0)</f>
        <v>0</v>
      </c>
      <c r="AJ2060" s="34">
        <f>IFERROR(VLOOKUP($H2060,#REF!,10,FALSE),0)</f>
        <v>0</v>
      </c>
      <c r="AK2060" s="34">
        <f>IFERROR(VLOOKUP($H2060,#REF!,11,FALSE),0)</f>
        <v>0</v>
      </c>
      <c r="AL2060" s="42">
        <f>IFERROR(VLOOKUP($H2060,#REF!,12,FALSE),0)</f>
        <v>0</v>
      </c>
      <c r="AM2060" s="34">
        <f>IFERROR(VLOOKUP($H2060,#REF!,10,FALSE),0)</f>
        <v>0</v>
      </c>
      <c r="AN2060" s="34">
        <f>IFERROR(VLOOKUP($H2060,#REF!,11,FALSE),0)</f>
        <v>0</v>
      </c>
      <c r="AO2060" s="42">
        <f>IFERROR(VLOOKUP($H2060,#REF!,12,FALSE),0)</f>
        <v>0</v>
      </c>
      <c r="AP2060" s="34">
        <f>IFERROR(VLOOKUP($H2060,#REF!,10,FALSE),0)</f>
        <v>0</v>
      </c>
      <c r="AQ2060" s="34">
        <f>IFERROR(VLOOKUP($H2060,#REF!,11,FALSE),0)</f>
        <v>0</v>
      </c>
      <c r="AR2060" s="42">
        <f>IFERROR(VLOOKUP($H2060,#REF!,12,FALSE),0)</f>
        <v>0</v>
      </c>
      <c r="AS2060" s="34">
        <f>IFERROR(VLOOKUP($H2060,#REF!,13,FALSE),0)</f>
        <v>0</v>
      </c>
      <c r="AT2060" s="34">
        <f>IFERROR(VLOOKUP($H2060,#REF!,14,FALSE),0)</f>
        <v>0</v>
      </c>
      <c r="AU2060" s="42">
        <f>IFERROR(VLOOKUP($H2060,#REF!,15,FALSE),0)</f>
        <v>0</v>
      </c>
      <c r="AV2060" s="34">
        <f>IFERROR(VLOOKUP($H2060,#REF!,15,FALSE),0)</f>
        <v>0</v>
      </c>
      <c r="AW2060" s="34">
        <f>IFERROR(VLOOKUP($H2060,#REF!,16,FALSE),0)</f>
        <v>0</v>
      </c>
      <c r="AX2060" s="42">
        <f>IFERROR(VLOOKUP($H2060,#REF!,17,FALSE),0)</f>
        <v>0</v>
      </c>
    </row>
    <row r="2061" spans="1:50" x14ac:dyDescent="0.3">
      <c r="A2061" s="33" t="str">
        <f t="shared" si="128"/>
        <v>0</v>
      </c>
      <c r="B2061" s="33">
        <f>+'R&amp;E EXPORT'!B1860</f>
        <v>0</v>
      </c>
      <c r="C2061" t="str">
        <f>IFERROR(VLOOKUP(A2061,'MCSJ Export'!A:C,3,FALSE),"")</f>
        <v/>
      </c>
      <c r="D2061" s="37">
        <f t="shared" ca="1" si="129"/>
        <v>0</v>
      </c>
      <c r="E2061" s="37">
        <f t="shared" ca="1" si="130"/>
        <v>0</v>
      </c>
      <c r="F2061" s="37">
        <f t="shared" ca="1" si="131"/>
        <v>0</v>
      </c>
      <c r="G2061" s="37"/>
      <c r="H2061" s="33">
        <f>+'R&amp;E EXPORT'!A1860</f>
        <v>0</v>
      </c>
      <c r="I2061" s="34">
        <f>IFERROR(VLOOKUP($H2061,'Gen F Rev'!$A:$M,15,FALSE),0)</f>
        <v>0</v>
      </c>
      <c r="J2061" s="34">
        <f>IFERROR(VLOOKUP($H2061,'Gen F Rev'!$A:$M,16,FALSE),0)</f>
        <v>0</v>
      </c>
      <c r="K2061" s="42">
        <f>IFERROR(VLOOKUP($H2061,'Gen F Rev'!$A:$M,17,FALSE),0)</f>
        <v>0</v>
      </c>
      <c r="L2061" s="34">
        <f>IFERROR(VLOOKUP($H2061,'Gen F Exp'!$A:$E,15,FALSE),0)</f>
        <v>0</v>
      </c>
      <c r="M2061" s="34">
        <f>IFERROR(VLOOKUP($H2061,'Gen F Exp'!$A:$E,16,FALSE),0)</f>
        <v>0</v>
      </c>
      <c r="N2061" s="42">
        <f>IFERROR(VLOOKUP($H2061,'Gen F Exp'!$A:$E,17,FALSE),0)</f>
        <v>0</v>
      </c>
      <c r="O2061" s="34">
        <f>IFERROR(VLOOKUP($H2061,'Water F Rev'!$A:$L,15,FALSE),0)</f>
        <v>0</v>
      </c>
      <c r="P2061" s="34">
        <f>IFERROR(VLOOKUP($H2061,'Water F Rev'!$A:$L,16,FALSE),0)</f>
        <v>0</v>
      </c>
      <c r="Q2061" s="42">
        <f>IFERROR(VLOOKUP($H2061,'Water F Rev'!$A:$L,17,FALSE),0)</f>
        <v>0</v>
      </c>
      <c r="R2061" s="34">
        <f>IFERROR(VLOOKUP($H2061,'Water F Exp'!$A:$K,15,FALSE),0)</f>
        <v>0</v>
      </c>
      <c r="S2061" s="34">
        <f>IFERROR(VLOOKUP($H2061,'Water F Exp'!$A:$K,16,FALSE),0)</f>
        <v>0</v>
      </c>
      <c r="T2061" s="42">
        <f>IFERROR(VLOOKUP($H2061,'Water F Exp'!$A:$K,17,FALSE),0)</f>
        <v>0</v>
      </c>
      <c r="U2061" s="34">
        <f ca="1">IFERROR(VLOOKUP($H2061,'Sewer F Rev'!$A:$E,15,FALSE),0)</f>
        <v>0</v>
      </c>
      <c r="V2061" s="34">
        <f ca="1">IFERROR(VLOOKUP($H2061,'Sewer F Rev'!$A:$E,16,FALSE),0)</f>
        <v>0</v>
      </c>
      <c r="W2061" s="42">
        <f ca="1">IFERROR(VLOOKUP($H2061,'Sewer F Rev'!$A:$E,17,FALSE),0)</f>
        <v>0</v>
      </c>
      <c r="X2061" s="34">
        <f>IFERROR(VLOOKUP($H2061,'Sewer F Exp'!$A:$B,15,FALSE),0)</f>
        <v>0</v>
      </c>
      <c r="Y2061" s="34">
        <f>IFERROR(VLOOKUP($H2061,'Sewer F Exp'!$A:$B,16,FALSE),0)</f>
        <v>0</v>
      </c>
      <c r="Z2061" s="42">
        <f>IFERROR(VLOOKUP($H2061,'Sewer F Exp'!$A:$B,17,FALSE),0)</f>
        <v>0</v>
      </c>
      <c r="AA2061" s="34">
        <f>IFERROR(VLOOKUP($H2061,'Refuse F Rev'!$A:$E,15,FALSE),0)</f>
        <v>0</v>
      </c>
      <c r="AB2061" s="34">
        <f>IFERROR(VLOOKUP($H2061,'Refuse F Rev'!$A:$E,16,FALSE),0)</f>
        <v>0</v>
      </c>
      <c r="AC2061" s="42">
        <f>IFERROR(VLOOKUP($H2061,'Refuse F Rev'!$A:$E,17,FALSE),0)</f>
        <v>0</v>
      </c>
      <c r="AD2061" s="34">
        <f>IFERROR(VLOOKUP($H2061,'Refuse F Exp'!$A:$E,15,FALSE),0)</f>
        <v>0</v>
      </c>
      <c r="AE2061" s="34">
        <f>IFERROR(VLOOKUP($H2061,'Refuse F Exp'!$A:$E,16,FALSE),0)</f>
        <v>0</v>
      </c>
      <c r="AF2061" s="42">
        <f>IFERROR(VLOOKUP($H2061,'Refuse F Exp'!$A:$E,17,FALSE),0)</f>
        <v>0</v>
      </c>
      <c r="AG2061" s="34">
        <f>IFERROR(VLOOKUP($H2061,#REF!,10,FALSE),0)</f>
        <v>0</v>
      </c>
      <c r="AH2061" s="34">
        <f>IFERROR(VLOOKUP($H2061,#REF!,11,FALSE),0)</f>
        <v>0</v>
      </c>
      <c r="AI2061" s="42">
        <f>IFERROR(VLOOKUP($H2061,#REF!,12,FALSE),0)</f>
        <v>0</v>
      </c>
      <c r="AJ2061" s="34">
        <f>IFERROR(VLOOKUP($H2061,#REF!,10,FALSE),0)</f>
        <v>0</v>
      </c>
      <c r="AK2061" s="34">
        <f>IFERROR(VLOOKUP($H2061,#REF!,11,FALSE),0)</f>
        <v>0</v>
      </c>
      <c r="AL2061" s="42">
        <f>IFERROR(VLOOKUP($H2061,#REF!,12,FALSE),0)</f>
        <v>0</v>
      </c>
      <c r="AM2061" s="34">
        <f>IFERROR(VLOOKUP($H2061,#REF!,10,FALSE),0)</f>
        <v>0</v>
      </c>
      <c r="AN2061" s="34">
        <f>IFERROR(VLOOKUP($H2061,#REF!,11,FALSE),0)</f>
        <v>0</v>
      </c>
      <c r="AO2061" s="42">
        <f>IFERROR(VLOOKUP($H2061,#REF!,12,FALSE),0)</f>
        <v>0</v>
      </c>
      <c r="AP2061" s="34">
        <f>IFERROR(VLOOKUP($H2061,#REF!,10,FALSE),0)</f>
        <v>0</v>
      </c>
      <c r="AQ2061" s="34">
        <f>IFERROR(VLOOKUP($H2061,#REF!,11,FALSE),0)</f>
        <v>0</v>
      </c>
      <c r="AR2061" s="42">
        <f>IFERROR(VLOOKUP($H2061,#REF!,12,FALSE),0)</f>
        <v>0</v>
      </c>
      <c r="AS2061" s="34">
        <f>IFERROR(VLOOKUP($H2061,#REF!,13,FALSE),0)</f>
        <v>0</v>
      </c>
      <c r="AT2061" s="34">
        <f>IFERROR(VLOOKUP($H2061,#REF!,14,FALSE),0)</f>
        <v>0</v>
      </c>
      <c r="AU2061" s="42">
        <f>IFERROR(VLOOKUP($H2061,#REF!,15,FALSE),0)</f>
        <v>0</v>
      </c>
      <c r="AV2061" s="34">
        <f>IFERROR(VLOOKUP($H2061,#REF!,15,FALSE),0)</f>
        <v>0</v>
      </c>
      <c r="AW2061" s="34">
        <f>IFERROR(VLOOKUP($H2061,#REF!,16,FALSE),0)</f>
        <v>0</v>
      </c>
      <c r="AX2061" s="42">
        <f>IFERROR(VLOOKUP($H2061,#REF!,17,FALSE),0)</f>
        <v>0</v>
      </c>
    </row>
    <row r="2062" spans="1:50" x14ac:dyDescent="0.3">
      <c r="A2062" s="33" t="str">
        <f t="shared" si="128"/>
        <v>0</v>
      </c>
      <c r="B2062" s="33">
        <f>+'R&amp;E EXPORT'!B1861</f>
        <v>0</v>
      </c>
      <c r="C2062" t="str">
        <f>IFERROR(VLOOKUP(A2062,'MCSJ Export'!A:C,3,FALSE),"")</f>
        <v/>
      </c>
      <c r="D2062" s="37">
        <f t="shared" ca="1" si="129"/>
        <v>0</v>
      </c>
      <c r="E2062" s="37">
        <f t="shared" ca="1" si="130"/>
        <v>0</v>
      </c>
      <c r="F2062" s="37">
        <f t="shared" ca="1" si="131"/>
        <v>0</v>
      </c>
      <c r="G2062" s="37"/>
      <c r="H2062" s="33">
        <f>+'R&amp;E EXPORT'!A1861</f>
        <v>0</v>
      </c>
      <c r="I2062" s="34">
        <f>IFERROR(VLOOKUP($H2062,'Gen F Rev'!$A:$M,15,FALSE),0)</f>
        <v>0</v>
      </c>
      <c r="J2062" s="34">
        <f>IFERROR(VLOOKUP($H2062,'Gen F Rev'!$A:$M,16,FALSE),0)</f>
        <v>0</v>
      </c>
      <c r="K2062" s="42">
        <f>IFERROR(VLOOKUP($H2062,'Gen F Rev'!$A:$M,17,FALSE),0)</f>
        <v>0</v>
      </c>
      <c r="L2062" s="34">
        <f>IFERROR(VLOOKUP($H2062,'Gen F Exp'!$A:$E,15,FALSE),0)</f>
        <v>0</v>
      </c>
      <c r="M2062" s="34">
        <f>IFERROR(VLOOKUP($H2062,'Gen F Exp'!$A:$E,16,FALSE),0)</f>
        <v>0</v>
      </c>
      <c r="N2062" s="42">
        <f>IFERROR(VLOOKUP($H2062,'Gen F Exp'!$A:$E,17,FALSE),0)</f>
        <v>0</v>
      </c>
      <c r="O2062" s="34">
        <f>IFERROR(VLOOKUP($H2062,'Water F Rev'!$A:$L,15,FALSE),0)</f>
        <v>0</v>
      </c>
      <c r="P2062" s="34">
        <f>IFERROR(VLOOKUP($H2062,'Water F Rev'!$A:$L,16,FALSE),0)</f>
        <v>0</v>
      </c>
      <c r="Q2062" s="42">
        <f>IFERROR(VLOOKUP($H2062,'Water F Rev'!$A:$L,17,FALSE),0)</f>
        <v>0</v>
      </c>
      <c r="R2062" s="34">
        <f>IFERROR(VLOOKUP($H2062,'Water F Exp'!$A:$K,15,FALSE),0)</f>
        <v>0</v>
      </c>
      <c r="S2062" s="34">
        <f>IFERROR(VLOOKUP($H2062,'Water F Exp'!$A:$K,16,FALSE),0)</f>
        <v>0</v>
      </c>
      <c r="T2062" s="42">
        <f>IFERROR(VLOOKUP($H2062,'Water F Exp'!$A:$K,17,FALSE),0)</f>
        <v>0</v>
      </c>
      <c r="U2062" s="34">
        <f ca="1">IFERROR(VLOOKUP($H2062,'Sewer F Rev'!$A:$E,15,FALSE),0)</f>
        <v>0</v>
      </c>
      <c r="V2062" s="34">
        <f ca="1">IFERROR(VLOOKUP($H2062,'Sewer F Rev'!$A:$E,16,FALSE),0)</f>
        <v>0</v>
      </c>
      <c r="W2062" s="42">
        <f ca="1">IFERROR(VLOOKUP($H2062,'Sewer F Rev'!$A:$E,17,FALSE),0)</f>
        <v>0</v>
      </c>
      <c r="X2062" s="34">
        <f>IFERROR(VLOOKUP($H2062,'Sewer F Exp'!$A:$B,15,FALSE),0)</f>
        <v>0</v>
      </c>
      <c r="Y2062" s="34">
        <f>IFERROR(VLOOKUP($H2062,'Sewer F Exp'!$A:$B,16,FALSE),0)</f>
        <v>0</v>
      </c>
      <c r="Z2062" s="42">
        <f>IFERROR(VLOOKUP($H2062,'Sewer F Exp'!$A:$B,17,FALSE),0)</f>
        <v>0</v>
      </c>
      <c r="AA2062" s="34">
        <f>IFERROR(VLOOKUP($H2062,'Refuse F Rev'!$A:$E,15,FALSE),0)</f>
        <v>0</v>
      </c>
      <c r="AB2062" s="34">
        <f>IFERROR(VLOOKUP($H2062,'Refuse F Rev'!$A:$E,16,FALSE),0)</f>
        <v>0</v>
      </c>
      <c r="AC2062" s="42">
        <f>IFERROR(VLOOKUP($H2062,'Refuse F Rev'!$A:$E,17,FALSE),0)</f>
        <v>0</v>
      </c>
      <c r="AD2062" s="34">
        <f>IFERROR(VLOOKUP($H2062,'Refuse F Exp'!$A:$E,15,FALSE),0)</f>
        <v>0</v>
      </c>
      <c r="AE2062" s="34">
        <f>IFERROR(VLOOKUP($H2062,'Refuse F Exp'!$A:$E,16,FALSE),0)</f>
        <v>0</v>
      </c>
      <c r="AF2062" s="42">
        <f>IFERROR(VLOOKUP($H2062,'Refuse F Exp'!$A:$E,17,FALSE),0)</f>
        <v>0</v>
      </c>
      <c r="AG2062" s="34">
        <f>IFERROR(VLOOKUP($H2062,#REF!,10,FALSE),0)</f>
        <v>0</v>
      </c>
      <c r="AH2062" s="34">
        <f>IFERROR(VLOOKUP($H2062,#REF!,11,FALSE),0)</f>
        <v>0</v>
      </c>
      <c r="AI2062" s="42">
        <f>IFERROR(VLOOKUP($H2062,#REF!,12,FALSE),0)</f>
        <v>0</v>
      </c>
      <c r="AJ2062" s="34">
        <f>IFERROR(VLOOKUP($H2062,#REF!,10,FALSE),0)</f>
        <v>0</v>
      </c>
      <c r="AK2062" s="34">
        <f>IFERROR(VLOOKUP($H2062,#REF!,11,FALSE),0)</f>
        <v>0</v>
      </c>
      <c r="AL2062" s="42">
        <f>IFERROR(VLOOKUP($H2062,#REF!,12,FALSE),0)</f>
        <v>0</v>
      </c>
      <c r="AM2062" s="34">
        <f>IFERROR(VLOOKUP($H2062,#REF!,10,FALSE),0)</f>
        <v>0</v>
      </c>
      <c r="AN2062" s="34">
        <f>IFERROR(VLOOKUP($H2062,#REF!,11,FALSE),0)</f>
        <v>0</v>
      </c>
      <c r="AO2062" s="42">
        <f>IFERROR(VLOOKUP($H2062,#REF!,12,FALSE),0)</f>
        <v>0</v>
      </c>
      <c r="AP2062" s="34">
        <f>IFERROR(VLOOKUP($H2062,#REF!,10,FALSE),0)</f>
        <v>0</v>
      </c>
      <c r="AQ2062" s="34">
        <f>IFERROR(VLOOKUP($H2062,#REF!,11,FALSE),0)</f>
        <v>0</v>
      </c>
      <c r="AR2062" s="42">
        <f>IFERROR(VLOOKUP($H2062,#REF!,12,FALSE),0)</f>
        <v>0</v>
      </c>
      <c r="AS2062" s="34">
        <f>IFERROR(VLOOKUP($H2062,#REF!,13,FALSE),0)</f>
        <v>0</v>
      </c>
      <c r="AT2062" s="34">
        <f>IFERROR(VLOOKUP($H2062,#REF!,14,FALSE),0)</f>
        <v>0</v>
      </c>
      <c r="AU2062" s="42">
        <f>IFERROR(VLOOKUP($H2062,#REF!,15,FALSE),0)</f>
        <v>0</v>
      </c>
      <c r="AV2062" s="34">
        <f>IFERROR(VLOOKUP($H2062,#REF!,15,FALSE),0)</f>
        <v>0</v>
      </c>
      <c r="AW2062" s="34">
        <f>IFERROR(VLOOKUP($H2062,#REF!,16,FALSE),0)</f>
        <v>0</v>
      </c>
      <c r="AX2062" s="42">
        <f>IFERROR(VLOOKUP($H2062,#REF!,17,FALSE),0)</f>
        <v>0</v>
      </c>
    </row>
    <row r="2063" spans="1:50" x14ac:dyDescent="0.3">
      <c r="A2063" s="33" t="str">
        <f t="shared" si="128"/>
        <v>0</v>
      </c>
      <c r="B2063" s="33">
        <f>+'R&amp;E EXPORT'!B1862</f>
        <v>0</v>
      </c>
      <c r="C2063" t="str">
        <f>IFERROR(VLOOKUP(A2063,'MCSJ Export'!A:C,3,FALSE),"")</f>
        <v/>
      </c>
      <c r="D2063" s="37">
        <f t="shared" ca="1" si="129"/>
        <v>0</v>
      </c>
      <c r="E2063" s="37">
        <f t="shared" ca="1" si="130"/>
        <v>0</v>
      </c>
      <c r="F2063" s="37">
        <f t="shared" ca="1" si="131"/>
        <v>0</v>
      </c>
      <c r="G2063" s="37"/>
      <c r="H2063" s="33">
        <f>+'R&amp;E EXPORT'!A1862</f>
        <v>0</v>
      </c>
      <c r="I2063" s="34">
        <f>IFERROR(VLOOKUP($H2063,'Gen F Rev'!$A:$M,15,FALSE),0)</f>
        <v>0</v>
      </c>
      <c r="J2063" s="34">
        <f>IFERROR(VLOOKUP($H2063,'Gen F Rev'!$A:$M,16,FALSE),0)</f>
        <v>0</v>
      </c>
      <c r="K2063" s="42">
        <f>IFERROR(VLOOKUP($H2063,'Gen F Rev'!$A:$M,17,FALSE),0)</f>
        <v>0</v>
      </c>
      <c r="L2063" s="34">
        <f>IFERROR(VLOOKUP($H2063,'Gen F Exp'!$A:$E,15,FALSE),0)</f>
        <v>0</v>
      </c>
      <c r="M2063" s="34">
        <f>IFERROR(VLOOKUP($H2063,'Gen F Exp'!$A:$E,16,FALSE),0)</f>
        <v>0</v>
      </c>
      <c r="N2063" s="42">
        <f>IFERROR(VLOOKUP($H2063,'Gen F Exp'!$A:$E,17,FALSE),0)</f>
        <v>0</v>
      </c>
      <c r="O2063" s="34">
        <f>IFERROR(VLOOKUP($H2063,'Water F Rev'!$A:$L,15,FALSE),0)</f>
        <v>0</v>
      </c>
      <c r="P2063" s="34">
        <f>IFERROR(VLOOKUP($H2063,'Water F Rev'!$A:$L,16,FALSE),0)</f>
        <v>0</v>
      </c>
      <c r="Q2063" s="42">
        <f>IFERROR(VLOOKUP($H2063,'Water F Rev'!$A:$L,17,FALSE),0)</f>
        <v>0</v>
      </c>
      <c r="R2063" s="34">
        <f>IFERROR(VLOOKUP($H2063,'Water F Exp'!$A:$K,15,FALSE),0)</f>
        <v>0</v>
      </c>
      <c r="S2063" s="34">
        <f>IFERROR(VLOOKUP($H2063,'Water F Exp'!$A:$K,16,FALSE),0)</f>
        <v>0</v>
      </c>
      <c r="T2063" s="42">
        <f>IFERROR(VLOOKUP($H2063,'Water F Exp'!$A:$K,17,FALSE),0)</f>
        <v>0</v>
      </c>
      <c r="U2063" s="34">
        <f ca="1">IFERROR(VLOOKUP($H2063,'Sewer F Rev'!$A:$E,15,FALSE),0)</f>
        <v>0</v>
      </c>
      <c r="V2063" s="34">
        <f ca="1">IFERROR(VLOOKUP($H2063,'Sewer F Rev'!$A:$E,16,FALSE),0)</f>
        <v>0</v>
      </c>
      <c r="W2063" s="42">
        <f ca="1">IFERROR(VLOOKUP($H2063,'Sewer F Rev'!$A:$E,17,FALSE),0)</f>
        <v>0</v>
      </c>
      <c r="X2063" s="34">
        <f>IFERROR(VLOOKUP($H2063,'Sewer F Exp'!$A:$B,15,FALSE),0)</f>
        <v>0</v>
      </c>
      <c r="Y2063" s="34">
        <f>IFERROR(VLOOKUP($H2063,'Sewer F Exp'!$A:$B,16,FALSE),0)</f>
        <v>0</v>
      </c>
      <c r="Z2063" s="42">
        <f>IFERROR(VLOOKUP($H2063,'Sewer F Exp'!$A:$B,17,FALSE),0)</f>
        <v>0</v>
      </c>
      <c r="AA2063" s="34">
        <f>IFERROR(VLOOKUP($H2063,'Refuse F Rev'!$A:$E,15,FALSE),0)</f>
        <v>0</v>
      </c>
      <c r="AB2063" s="34">
        <f>IFERROR(VLOOKUP($H2063,'Refuse F Rev'!$A:$E,16,FALSE),0)</f>
        <v>0</v>
      </c>
      <c r="AC2063" s="42">
        <f>IFERROR(VLOOKUP($H2063,'Refuse F Rev'!$A:$E,17,FALSE),0)</f>
        <v>0</v>
      </c>
      <c r="AD2063" s="34">
        <f>IFERROR(VLOOKUP($H2063,'Refuse F Exp'!$A:$E,15,FALSE),0)</f>
        <v>0</v>
      </c>
      <c r="AE2063" s="34">
        <f>IFERROR(VLOOKUP($H2063,'Refuse F Exp'!$A:$E,16,FALSE),0)</f>
        <v>0</v>
      </c>
      <c r="AF2063" s="42">
        <f>IFERROR(VLOOKUP($H2063,'Refuse F Exp'!$A:$E,17,FALSE),0)</f>
        <v>0</v>
      </c>
      <c r="AG2063" s="34">
        <f>IFERROR(VLOOKUP($H2063,#REF!,10,FALSE),0)</f>
        <v>0</v>
      </c>
      <c r="AH2063" s="34">
        <f>IFERROR(VLOOKUP($H2063,#REF!,11,FALSE),0)</f>
        <v>0</v>
      </c>
      <c r="AI2063" s="42">
        <f>IFERROR(VLOOKUP($H2063,#REF!,12,FALSE),0)</f>
        <v>0</v>
      </c>
      <c r="AJ2063" s="34">
        <f>IFERROR(VLOOKUP($H2063,#REF!,10,FALSE),0)</f>
        <v>0</v>
      </c>
      <c r="AK2063" s="34">
        <f>IFERROR(VLOOKUP($H2063,#REF!,11,FALSE),0)</f>
        <v>0</v>
      </c>
      <c r="AL2063" s="42">
        <f>IFERROR(VLOOKUP($H2063,#REF!,12,FALSE),0)</f>
        <v>0</v>
      </c>
      <c r="AM2063" s="34">
        <f>IFERROR(VLOOKUP($H2063,#REF!,10,FALSE),0)</f>
        <v>0</v>
      </c>
      <c r="AN2063" s="34">
        <f>IFERROR(VLOOKUP($H2063,#REF!,11,FALSE),0)</f>
        <v>0</v>
      </c>
      <c r="AO2063" s="42">
        <f>IFERROR(VLOOKUP($H2063,#REF!,12,FALSE),0)</f>
        <v>0</v>
      </c>
      <c r="AP2063" s="34">
        <f>IFERROR(VLOOKUP($H2063,#REF!,10,FALSE),0)</f>
        <v>0</v>
      </c>
      <c r="AQ2063" s="34">
        <f>IFERROR(VLOOKUP($H2063,#REF!,11,FALSE),0)</f>
        <v>0</v>
      </c>
      <c r="AR2063" s="42">
        <f>IFERROR(VLOOKUP($H2063,#REF!,12,FALSE),0)</f>
        <v>0</v>
      </c>
      <c r="AS2063" s="34">
        <f>IFERROR(VLOOKUP($H2063,#REF!,13,FALSE),0)</f>
        <v>0</v>
      </c>
      <c r="AT2063" s="34">
        <f>IFERROR(VLOOKUP($H2063,#REF!,14,FALSE),0)</f>
        <v>0</v>
      </c>
      <c r="AU2063" s="42">
        <f>IFERROR(VLOOKUP($H2063,#REF!,15,FALSE),0)</f>
        <v>0</v>
      </c>
      <c r="AV2063" s="34">
        <f>IFERROR(VLOOKUP($H2063,#REF!,15,FALSE),0)</f>
        <v>0</v>
      </c>
      <c r="AW2063" s="34">
        <f>IFERROR(VLOOKUP($H2063,#REF!,16,FALSE),0)</f>
        <v>0</v>
      </c>
      <c r="AX2063" s="42">
        <f>IFERROR(VLOOKUP($H2063,#REF!,17,FALSE),0)</f>
        <v>0</v>
      </c>
    </row>
    <row r="2064" spans="1:50" x14ac:dyDescent="0.3">
      <c r="A2064" s="33" t="str">
        <f t="shared" si="128"/>
        <v>0</v>
      </c>
      <c r="B2064" s="33">
        <f>+'R&amp;E EXPORT'!B1863</f>
        <v>0</v>
      </c>
      <c r="C2064" t="str">
        <f>IFERROR(VLOOKUP(A2064,'MCSJ Export'!A:C,3,FALSE),"")</f>
        <v/>
      </c>
      <c r="D2064" s="37">
        <f t="shared" ca="1" si="129"/>
        <v>0</v>
      </c>
      <c r="E2064" s="37">
        <f t="shared" ca="1" si="130"/>
        <v>0</v>
      </c>
      <c r="F2064" s="37">
        <f t="shared" ca="1" si="131"/>
        <v>0</v>
      </c>
      <c r="G2064" s="37"/>
      <c r="H2064" s="33">
        <f>+'R&amp;E EXPORT'!A1863</f>
        <v>0</v>
      </c>
      <c r="I2064" s="34">
        <f>IFERROR(VLOOKUP($H2064,'Gen F Rev'!$A:$M,15,FALSE),0)</f>
        <v>0</v>
      </c>
      <c r="J2064" s="34">
        <f>IFERROR(VLOOKUP($H2064,'Gen F Rev'!$A:$M,16,FALSE),0)</f>
        <v>0</v>
      </c>
      <c r="K2064" s="42">
        <f>IFERROR(VLOOKUP($H2064,'Gen F Rev'!$A:$M,17,FALSE),0)</f>
        <v>0</v>
      </c>
      <c r="L2064" s="34">
        <f>IFERROR(VLOOKUP($H2064,'Gen F Exp'!$A:$E,15,FALSE),0)</f>
        <v>0</v>
      </c>
      <c r="M2064" s="34">
        <f>IFERROR(VLOOKUP($H2064,'Gen F Exp'!$A:$E,16,FALSE),0)</f>
        <v>0</v>
      </c>
      <c r="N2064" s="42">
        <f>IFERROR(VLOOKUP($H2064,'Gen F Exp'!$A:$E,17,FALSE),0)</f>
        <v>0</v>
      </c>
      <c r="O2064" s="34">
        <f>IFERROR(VLOOKUP($H2064,'Water F Rev'!$A:$L,15,FALSE),0)</f>
        <v>0</v>
      </c>
      <c r="P2064" s="34">
        <f>IFERROR(VLOOKUP($H2064,'Water F Rev'!$A:$L,16,FALSE),0)</f>
        <v>0</v>
      </c>
      <c r="Q2064" s="42">
        <f>IFERROR(VLOOKUP($H2064,'Water F Rev'!$A:$L,17,FALSE),0)</f>
        <v>0</v>
      </c>
      <c r="R2064" s="34">
        <f>IFERROR(VLOOKUP($H2064,'Water F Exp'!$A:$K,15,FALSE),0)</f>
        <v>0</v>
      </c>
      <c r="S2064" s="34">
        <f>IFERROR(VLOOKUP($H2064,'Water F Exp'!$A:$K,16,FALSE),0)</f>
        <v>0</v>
      </c>
      <c r="T2064" s="42">
        <f>IFERROR(VLOOKUP($H2064,'Water F Exp'!$A:$K,17,FALSE),0)</f>
        <v>0</v>
      </c>
      <c r="U2064" s="34">
        <f ca="1">IFERROR(VLOOKUP($H2064,'Sewer F Rev'!$A:$E,15,FALSE),0)</f>
        <v>0</v>
      </c>
      <c r="V2064" s="34">
        <f ca="1">IFERROR(VLOOKUP($H2064,'Sewer F Rev'!$A:$E,16,FALSE),0)</f>
        <v>0</v>
      </c>
      <c r="W2064" s="42">
        <f ca="1">IFERROR(VLOOKUP($H2064,'Sewer F Rev'!$A:$E,17,FALSE),0)</f>
        <v>0</v>
      </c>
      <c r="X2064" s="34">
        <f>IFERROR(VLOOKUP($H2064,'Sewer F Exp'!$A:$B,15,FALSE),0)</f>
        <v>0</v>
      </c>
      <c r="Y2064" s="34">
        <f>IFERROR(VLOOKUP($H2064,'Sewer F Exp'!$A:$B,16,FALSE),0)</f>
        <v>0</v>
      </c>
      <c r="Z2064" s="42">
        <f>IFERROR(VLOOKUP($H2064,'Sewer F Exp'!$A:$B,17,FALSE),0)</f>
        <v>0</v>
      </c>
      <c r="AA2064" s="34">
        <f>IFERROR(VLOOKUP($H2064,'Refuse F Rev'!$A:$E,15,FALSE),0)</f>
        <v>0</v>
      </c>
      <c r="AB2064" s="34">
        <f>IFERROR(VLOOKUP($H2064,'Refuse F Rev'!$A:$E,16,FALSE),0)</f>
        <v>0</v>
      </c>
      <c r="AC2064" s="42">
        <f>IFERROR(VLOOKUP($H2064,'Refuse F Rev'!$A:$E,17,FALSE),0)</f>
        <v>0</v>
      </c>
      <c r="AD2064" s="34">
        <f>IFERROR(VLOOKUP($H2064,'Refuse F Exp'!$A:$E,15,FALSE),0)</f>
        <v>0</v>
      </c>
      <c r="AE2064" s="34">
        <f>IFERROR(VLOOKUP($H2064,'Refuse F Exp'!$A:$E,16,FALSE),0)</f>
        <v>0</v>
      </c>
      <c r="AF2064" s="42">
        <f>IFERROR(VLOOKUP($H2064,'Refuse F Exp'!$A:$E,17,FALSE),0)</f>
        <v>0</v>
      </c>
      <c r="AG2064" s="34">
        <f>IFERROR(VLOOKUP($H2064,#REF!,10,FALSE),0)</f>
        <v>0</v>
      </c>
      <c r="AH2064" s="34">
        <f>IFERROR(VLOOKUP($H2064,#REF!,11,FALSE),0)</f>
        <v>0</v>
      </c>
      <c r="AI2064" s="42">
        <f>IFERROR(VLOOKUP($H2064,#REF!,12,FALSE),0)</f>
        <v>0</v>
      </c>
      <c r="AJ2064" s="34">
        <f>IFERROR(VLOOKUP($H2064,#REF!,10,FALSE),0)</f>
        <v>0</v>
      </c>
      <c r="AK2064" s="34">
        <f>IFERROR(VLOOKUP($H2064,#REF!,11,FALSE),0)</f>
        <v>0</v>
      </c>
      <c r="AL2064" s="42">
        <f>IFERROR(VLOOKUP($H2064,#REF!,12,FALSE),0)</f>
        <v>0</v>
      </c>
      <c r="AM2064" s="34">
        <f>IFERROR(VLOOKUP($H2064,#REF!,10,FALSE),0)</f>
        <v>0</v>
      </c>
      <c r="AN2064" s="34">
        <f>IFERROR(VLOOKUP($H2064,#REF!,11,FALSE),0)</f>
        <v>0</v>
      </c>
      <c r="AO2064" s="42">
        <f>IFERROR(VLOOKUP($H2064,#REF!,12,FALSE),0)</f>
        <v>0</v>
      </c>
      <c r="AP2064" s="34">
        <f>IFERROR(VLOOKUP($H2064,#REF!,10,FALSE),0)</f>
        <v>0</v>
      </c>
      <c r="AQ2064" s="34">
        <f>IFERROR(VLOOKUP($H2064,#REF!,11,FALSE),0)</f>
        <v>0</v>
      </c>
      <c r="AR2064" s="42">
        <f>IFERROR(VLOOKUP($H2064,#REF!,12,FALSE),0)</f>
        <v>0</v>
      </c>
      <c r="AS2064" s="34">
        <f>IFERROR(VLOOKUP($H2064,#REF!,13,FALSE),0)</f>
        <v>0</v>
      </c>
      <c r="AT2064" s="34">
        <f>IFERROR(VLOOKUP($H2064,#REF!,14,FALSE),0)</f>
        <v>0</v>
      </c>
      <c r="AU2064" s="42">
        <f>IFERROR(VLOOKUP($H2064,#REF!,15,FALSE),0)</f>
        <v>0</v>
      </c>
      <c r="AV2064" s="34">
        <f>IFERROR(VLOOKUP($H2064,#REF!,15,FALSE),0)</f>
        <v>0</v>
      </c>
      <c r="AW2064" s="34">
        <f>IFERROR(VLOOKUP($H2064,#REF!,16,FALSE),0)</f>
        <v>0</v>
      </c>
      <c r="AX2064" s="42">
        <f>IFERROR(VLOOKUP($H2064,#REF!,17,FALSE),0)</f>
        <v>0</v>
      </c>
    </row>
    <row r="2065" spans="1:50" x14ac:dyDescent="0.3">
      <c r="A2065" s="33" t="str">
        <f t="shared" si="128"/>
        <v>0</v>
      </c>
      <c r="B2065" s="33">
        <f>+'R&amp;E EXPORT'!B1864</f>
        <v>0</v>
      </c>
      <c r="C2065" t="str">
        <f>IFERROR(VLOOKUP(A2065,'MCSJ Export'!A:C,3,FALSE),"")</f>
        <v/>
      </c>
      <c r="D2065" s="37">
        <f t="shared" ca="1" si="129"/>
        <v>0</v>
      </c>
      <c r="E2065" s="37">
        <f t="shared" ca="1" si="130"/>
        <v>0</v>
      </c>
      <c r="F2065" s="37">
        <f t="shared" ca="1" si="131"/>
        <v>0</v>
      </c>
      <c r="G2065" s="37"/>
      <c r="H2065" s="33">
        <f>+'R&amp;E EXPORT'!A1864</f>
        <v>0</v>
      </c>
      <c r="I2065" s="34">
        <f>IFERROR(VLOOKUP($H2065,'Gen F Rev'!$A:$M,15,FALSE),0)</f>
        <v>0</v>
      </c>
      <c r="J2065" s="34">
        <f>IFERROR(VLOOKUP($H2065,'Gen F Rev'!$A:$M,16,FALSE),0)</f>
        <v>0</v>
      </c>
      <c r="K2065" s="42">
        <f>IFERROR(VLOOKUP($H2065,'Gen F Rev'!$A:$M,17,FALSE),0)</f>
        <v>0</v>
      </c>
      <c r="L2065" s="34">
        <f>IFERROR(VLOOKUP($H2065,'Gen F Exp'!$A:$E,15,FALSE),0)</f>
        <v>0</v>
      </c>
      <c r="M2065" s="34">
        <f>IFERROR(VLOOKUP($H2065,'Gen F Exp'!$A:$E,16,FALSE),0)</f>
        <v>0</v>
      </c>
      <c r="N2065" s="42">
        <f>IFERROR(VLOOKUP($H2065,'Gen F Exp'!$A:$E,17,FALSE),0)</f>
        <v>0</v>
      </c>
      <c r="O2065" s="34">
        <f>IFERROR(VLOOKUP($H2065,'Water F Rev'!$A:$L,15,FALSE),0)</f>
        <v>0</v>
      </c>
      <c r="P2065" s="34">
        <f>IFERROR(VLOOKUP($H2065,'Water F Rev'!$A:$L,16,FALSE),0)</f>
        <v>0</v>
      </c>
      <c r="Q2065" s="42">
        <f>IFERROR(VLOOKUP($H2065,'Water F Rev'!$A:$L,17,FALSE),0)</f>
        <v>0</v>
      </c>
      <c r="R2065" s="34">
        <f>IFERROR(VLOOKUP($H2065,'Water F Exp'!$A:$K,15,FALSE),0)</f>
        <v>0</v>
      </c>
      <c r="S2065" s="34">
        <f>IFERROR(VLOOKUP($H2065,'Water F Exp'!$A:$K,16,FALSE),0)</f>
        <v>0</v>
      </c>
      <c r="T2065" s="42">
        <f>IFERROR(VLOOKUP($H2065,'Water F Exp'!$A:$K,17,FALSE),0)</f>
        <v>0</v>
      </c>
      <c r="U2065" s="34">
        <f ca="1">IFERROR(VLOOKUP($H2065,'Sewer F Rev'!$A:$E,15,FALSE),0)</f>
        <v>0</v>
      </c>
      <c r="V2065" s="34">
        <f ca="1">IFERROR(VLOOKUP($H2065,'Sewer F Rev'!$A:$E,16,FALSE),0)</f>
        <v>0</v>
      </c>
      <c r="W2065" s="42">
        <f ca="1">IFERROR(VLOOKUP($H2065,'Sewer F Rev'!$A:$E,17,FALSE),0)</f>
        <v>0</v>
      </c>
      <c r="X2065" s="34">
        <f>IFERROR(VLOOKUP($H2065,'Sewer F Exp'!$A:$B,15,FALSE),0)</f>
        <v>0</v>
      </c>
      <c r="Y2065" s="34">
        <f>IFERROR(VLOOKUP($H2065,'Sewer F Exp'!$A:$B,16,FALSE),0)</f>
        <v>0</v>
      </c>
      <c r="Z2065" s="42">
        <f>IFERROR(VLOOKUP($H2065,'Sewer F Exp'!$A:$B,17,FALSE),0)</f>
        <v>0</v>
      </c>
      <c r="AA2065" s="34">
        <f>IFERROR(VLOOKUP($H2065,'Refuse F Rev'!$A:$E,15,FALSE),0)</f>
        <v>0</v>
      </c>
      <c r="AB2065" s="34">
        <f>IFERROR(VLOOKUP($H2065,'Refuse F Rev'!$A:$E,16,FALSE),0)</f>
        <v>0</v>
      </c>
      <c r="AC2065" s="42">
        <f>IFERROR(VLOOKUP($H2065,'Refuse F Rev'!$A:$E,17,FALSE),0)</f>
        <v>0</v>
      </c>
      <c r="AD2065" s="34">
        <f>IFERROR(VLOOKUP($H2065,'Refuse F Exp'!$A:$E,15,FALSE),0)</f>
        <v>0</v>
      </c>
      <c r="AE2065" s="34">
        <f>IFERROR(VLOOKUP($H2065,'Refuse F Exp'!$A:$E,16,FALSE),0)</f>
        <v>0</v>
      </c>
      <c r="AF2065" s="42">
        <f>IFERROR(VLOOKUP($H2065,'Refuse F Exp'!$A:$E,17,FALSE),0)</f>
        <v>0</v>
      </c>
      <c r="AG2065" s="34">
        <f>IFERROR(VLOOKUP($H2065,#REF!,10,FALSE),0)</f>
        <v>0</v>
      </c>
      <c r="AH2065" s="34">
        <f>IFERROR(VLOOKUP($H2065,#REF!,11,FALSE),0)</f>
        <v>0</v>
      </c>
      <c r="AI2065" s="42">
        <f>IFERROR(VLOOKUP($H2065,#REF!,12,FALSE),0)</f>
        <v>0</v>
      </c>
      <c r="AJ2065" s="34">
        <f>IFERROR(VLOOKUP($H2065,#REF!,10,FALSE),0)</f>
        <v>0</v>
      </c>
      <c r="AK2065" s="34">
        <f>IFERROR(VLOOKUP($H2065,#REF!,11,FALSE),0)</f>
        <v>0</v>
      </c>
      <c r="AL2065" s="42">
        <f>IFERROR(VLOOKUP($H2065,#REF!,12,FALSE),0)</f>
        <v>0</v>
      </c>
      <c r="AM2065" s="34">
        <f>IFERROR(VLOOKUP($H2065,#REF!,10,FALSE),0)</f>
        <v>0</v>
      </c>
      <c r="AN2065" s="34">
        <f>IFERROR(VLOOKUP($H2065,#REF!,11,FALSE),0)</f>
        <v>0</v>
      </c>
      <c r="AO2065" s="42">
        <f>IFERROR(VLOOKUP($H2065,#REF!,12,FALSE),0)</f>
        <v>0</v>
      </c>
      <c r="AP2065" s="34">
        <f>IFERROR(VLOOKUP($H2065,#REF!,10,FALSE),0)</f>
        <v>0</v>
      </c>
      <c r="AQ2065" s="34">
        <f>IFERROR(VLOOKUP($H2065,#REF!,11,FALSE),0)</f>
        <v>0</v>
      </c>
      <c r="AR2065" s="42">
        <f>IFERROR(VLOOKUP($H2065,#REF!,12,FALSE),0)</f>
        <v>0</v>
      </c>
      <c r="AS2065" s="34">
        <f>IFERROR(VLOOKUP($H2065,#REF!,13,FALSE),0)</f>
        <v>0</v>
      </c>
      <c r="AT2065" s="34">
        <f>IFERROR(VLOOKUP($H2065,#REF!,14,FALSE),0)</f>
        <v>0</v>
      </c>
      <c r="AU2065" s="42">
        <f>IFERROR(VLOOKUP($H2065,#REF!,15,FALSE),0)</f>
        <v>0</v>
      </c>
      <c r="AV2065" s="34">
        <f>IFERROR(VLOOKUP($H2065,#REF!,15,FALSE),0)</f>
        <v>0</v>
      </c>
      <c r="AW2065" s="34">
        <f>IFERROR(VLOOKUP($H2065,#REF!,16,FALSE),0)</f>
        <v>0</v>
      </c>
      <c r="AX2065" s="42">
        <f>IFERROR(VLOOKUP($H2065,#REF!,17,FALSE),0)</f>
        <v>0</v>
      </c>
    </row>
    <row r="2066" spans="1:50" x14ac:dyDescent="0.3">
      <c r="A2066" s="33" t="str">
        <f t="shared" si="128"/>
        <v>0</v>
      </c>
      <c r="B2066" s="33">
        <f>+'R&amp;E EXPORT'!B1865</f>
        <v>0</v>
      </c>
      <c r="C2066" t="str">
        <f>IFERROR(VLOOKUP(A2066,'MCSJ Export'!A:C,3,FALSE),"")</f>
        <v/>
      </c>
      <c r="D2066" s="37">
        <f t="shared" ca="1" si="129"/>
        <v>0</v>
      </c>
      <c r="E2066" s="37">
        <f t="shared" ca="1" si="130"/>
        <v>0</v>
      </c>
      <c r="F2066" s="37">
        <f t="shared" ca="1" si="131"/>
        <v>0</v>
      </c>
      <c r="G2066" s="37"/>
      <c r="H2066" s="33">
        <f>+'R&amp;E EXPORT'!A1865</f>
        <v>0</v>
      </c>
      <c r="I2066" s="34">
        <f>IFERROR(VLOOKUP($H2066,'Gen F Rev'!$A:$M,15,FALSE),0)</f>
        <v>0</v>
      </c>
      <c r="J2066" s="34">
        <f>IFERROR(VLOOKUP($H2066,'Gen F Rev'!$A:$M,16,FALSE),0)</f>
        <v>0</v>
      </c>
      <c r="K2066" s="42">
        <f>IFERROR(VLOOKUP($H2066,'Gen F Rev'!$A:$M,17,FALSE),0)</f>
        <v>0</v>
      </c>
      <c r="L2066" s="34">
        <f>IFERROR(VLOOKUP($H2066,'Gen F Exp'!$A:$E,15,FALSE),0)</f>
        <v>0</v>
      </c>
      <c r="M2066" s="34">
        <f>IFERROR(VLOOKUP($H2066,'Gen F Exp'!$A:$E,16,FALSE),0)</f>
        <v>0</v>
      </c>
      <c r="N2066" s="42">
        <f>IFERROR(VLOOKUP($H2066,'Gen F Exp'!$A:$E,17,FALSE),0)</f>
        <v>0</v>
      </c>
      <c r="O2066" s="34">
        <f>IFERROR(VLOOKUP($H2066,'Water F Rev'!$A:$L,15,FALSE),0)</f>
        <v>0</v>
      </c>
      <c r="P2066" s="34">
        <f>IFERROR(VLOOKUP($H2066,'Water F Rev'!$A:$L,16,FALSE),0)</f>
        <v>0</v>
      </c>
      <c r="Q2066" s="42">
        <f>IFERROR(VLOOKUP($H2066,'Water F Rev'!$A:$L,17,FALSE),0)</f>
        <v>0</v>
      </c>
      <c r="R2066" s="34">
        <f>IFERROR(VLOOKUP($H2066,'Water F Exp'!$A:$K,15,FALSE),0)</f>
        <v>0</v>
      </c>
      <c r="S2066" s="34">
        <f>IFERROR(VLOOKUP($H2066,'Water F Exp'!$A:$K,16,FALSE),0)</f>
        <v>0</v>
      </c>
      <c r="T2066" s="42">
        <f>IFERROR(VLOOKUP($H2066,'Water F Exp'!$A:$K,17,FALSE),0)</f>
        <v>0</v>
      </c>
      <c r="U2066" s="34">
        <f ca="1">IFERROR(VLOOKUP($H2066,'Sewer F Rev'!$A:$E,15,FALSE),0)</f>
        <v>0</v>
      </c>
      <c r="V2066" s="34">
        <f ca="1">IFERROR(VLOOKUP($H2066,'Sewer F Rev'!$A:$E,16,FALSE),0)</f>
        <v>0</v>
      </c>
      <c r="W2066" s="42">
        <f ca="1">IFERROR(VLOOKUP($H2066,'Sewer F Rev'!$A:$E,17,FALSE),0)</f>
        <v>0</v>
      </c>
      <c r="X2066" s="34">
        <f>IFERROR(VLOOKUP($H2066,'Sewer F Exp'!$A:$B,15,FALSE),0)</f>
        <v>0</v>
      </c>
      <c r="Y2066" s="34">
        <f>IFERROR(VLOOKUP($H2066,'Sewer F Exp'!$A:$B,16,FALSE),0)</f>
        <v>0</v>
      </c>
      <c r="Z2066" s="42">
        <f>IFERROR(VLOOKUP($H2066,'Sewer F Exp'!$A:$B,17,FALSE),0)</f>
        <v>0</v>
      </c>
      <c r="AA2066" s="34">
        <f>IFERROR(VLOOKUP($H2066,'Refuse F Rev'!$A:$E,15,FALSE),0)</f>
        <v>0</v>
      </c>
      <c r="AB2066" s="34">
        <f>IFERROR(VLOOKUP($H2066,'Refuse F Rev'!$A:$E,16,FALSE),0)</f>
        <v>0</v>
      </c>
      <c r="AC2066" s="42">
        <f>IFERROR(VLOOKUP($H2066,'Refuse F Rev'!$A:$E,17,FALSE),0)</f>
        <v>0</v>
      </c>
      <c r="AD2066" s="34">
        <f>IFERROR(VLOOKUP($H2066,'Refuse F Exp'!$A:$E,15,FALSE),0)</f>
        <v>0</v>
      </c>
      <c r="AE2066" s="34">
        <f>IFERROR(VLOOKUP($H2066,'Refuse F Exp'!$A:$E,16,FALSE),0)</f>
        <v>0</v>
      </c>
      <c r="AF2066" s="42">
        <f>IFERROR(VLOOKUP($H2066,'Refuse F Exp'!$A:$E,17,FALSE),0)</f>
        <v>0</v>
      </c>
      <c r="AG2066" s="34">
        <f>IFERROR(VLOOKUP($H2066,#REF!,10,FALSE),0)</f>
        <v>0</v>
      </c>
      <c r="AH2066" s="34">
        <f>IFERROR(VLOOKUP($H2066,#REF!,11,FALSE),0)</f>
        <v>0</v>
      </c>
      <c r="AI2066" s="42">
        <f>IFERROR(VLOOKUP($H2066,#REF!,12,FALSE),0)</f>
        <v>0</v>
      </c>
      <c r="AJ2066" s="34">
        <f>IFERROR(VLOOKUP($H2066,#REF!,10,FALSE),0)</f>
        <v>0</v>
      </c>
      <c r="AK2066" s="34">
        <f>IFERROR(VLOOKUP($H2066,#REF!,11,FALSE),0)</f>
        <v>0</v>
      </c>
      <c r="AL2066" s="42">
        <f>IFERROR(VLOOKUP($H2066,#REF!,12,FALSE),0)</f>
        <v>0</v>
      </c>
      <c r="AM2066" s="34">
        <f>IFERROR(VLOOKUP($H2066,#REF!,10,FALSE),0)</f>
        <v>0</v>
      </c>
      <c r="AN2066" s="34">
        <f>IFERROR(VLOOKUP($H2066,#REF!,11,FALSE),0)</f>
        <v>0</v>
      </c>
      <c r="AO2066" s="42">
        <f>IFERROR(VLOOKUP($H2066,#REF!,12,FALSE),0)</f>
        <v>0</v>
      </c>
      <c r="AP2066" s="34">
        <f>IFERROR(VLOOKUP($H2066,#REF!,10,FALSE),0)</f>
        <v>0</v>
      </c>
      <c r="AQ2066" s="34">
        <f>IFERROR(VLOOKUP($H2066,#REF!,11,FALSE),0)</f>
        <v>0</v>
      </c>
      <c r="AR2066" s="42">
        <f>IFERROR(VLOOKUP($H2066,#REF!,12,FALSE),0)</f>
        <v>0</v>
      </c>
      <c r="AS2066" s="34">
        <f>IFERROR(VLOOKUP($H2066,#REF!,13,FALSE),0)</f>
        <v>0</v>
      </c>
      <c r="AT2066" s="34">
        <f>IFERROR(VLOOKUP($H2066,#REF!,14,FALSE),0)</f>
        <v>0</v>
      </c>
      <c r="AU2066" s="42">
        <f>IFERROR(VLOOKUP($H2066,#REF!,15,FALSE),0)</f>
        <v>0</v>
      </c>
      <c r="AV2066" s="34">
        <f>IFERROR(VLOOKUP($H2066,#REF!,15,FALSE),0)</f>
        <v>0</v>
      </c>
      <c r="AW2066" s="34">
        <f>IFERROR(VLOOKUP($H2066,#REF!,16,FALSE),0)</f>
        <v>0</v>
      </c>
      <c r="AX2066" s="42">
        <f>IFERROR(VLOOKUP($H2066,#REF!,17,FALSE),0)</f>
        <v>0</v>
      </c>
    </row>
    <row r="2067" spans="1:50" x14ac:dyDescent="0.3">
      <c r="A2067" s="33" t="str">
        <f t="shared" si="128"/>
        <v>0</v>
      </c>
      <c r="B2067" s="33">
        <f>+'R&amp;E EXPORT'!B1866</f>
        <v>0</v>
      </c>
      <c r="C2067" t="str">
        <f>IFERROR(VLOOKUP(A2067,'MCSJ Export'!A:C,3,FALSE),"")</f>
        <v/>
      </c>
      <c r="D2067" s="37">
        <f t="shared" ca="1" si="129"/>
        <v>0</v>
      </c>
      <c r="E2067" s="37">
        <f t="shared" ca="1" si="130"/>
        <v>0</v>
      </c>
      <c r="F2067" s="37">
        <f t="shared" ca="1" si="131"/>
        <v>0</v>
      </c>
      <c r="G2067" s="37"/>
      <c r="H2067" s="33">
        <f>+'R&amp;E EXPORT'!A1866</f>
        <v>0</v>
      </c>
      <c r="I2067" s="34">
        <f>IFERROR(VLOOKUP($H2067,'Gen F Rev'!$A:$M,15,FALSE),0)</f>
        <v>0</v>
      </c>
      <c r="J2067" s="34">
        <f>IFERROR(VLOOKUP($H2067,'Gen F Rev'!$A:$M,16,FALSE),0)</f>
        <v>0</v>
      </c>
      <c r="K2067" s="42">
        <f>IFERROR(VLOOKUP($H2067,'Gen F Rev'!$A:$M,17,FALSE),0)</f>
        <v>0</v>
      </c>
      <c r="L2067" s="34">
        <f>IFERROR(VLOOKUP($H2067,'Gen F Exp'!$A:$E,15,FALSE),0)</f>
        <v>0</v>
      </c>
      <c r="M2067" s="34">
        <f>IFERROR(VLOOKUP($H2067,'Gen F Exp'!$A:$E,16,FALSE),0)</f>
        <v>0</v>
      </c>
      <c r="N2067" s="42">
        <f>IFERROR(VLOOKUP($H2067,'Gen F Exp'!$A:$E,17,FALSE),0)</f>
        <v>0</v>
      </c>
      <c r="O2067" s="34">
        <f>IFERROR(VLOOKUP($H2067,'Water F Rev'!$A:$L,15,FALSE),0)</f>
        <v>0</v>
      </c>
      <c r="P2067" s="34">
        <f>IFERROR(VLOOKUP($H2067,'Water F Rev'!$A:$L,16,FALSE),0)</f>
        <v>0</v>
      </c>
      <c r="Q2067" s="42">
        <f>IFERROR(VLOOKUP($H2067,'Water F Rev'!$A:$L,17,FALSE),0)</f>
        <v>0</v>
      </c>
      <c r="R2067" s="34">
        <f>IFERROR(VLOOKUP($H2067,'Water F Exp'!$A:$K,15,FALSE),0)</f>
        <v>0</v>
      </c>
      <c r="S2067" s="34">
        <f>IFERROR(VLOOKUP($H2067,'Water F Exp'!$A:$K,16,FALSE),0)</f>
        <v>0</v>
      </c>
      <c r="T2067" s="42">
        <f>IFERROR(VLOOKUP($H2067,'Water F Exp'!$A:$K,17,FALSE),0)</f>
        <v>0</v>
      </c>
      <c r="U2067" s="34">
        <f ca="1">IFERROR(VLOOKUP($H2067,'Sewer F Rev'!$A:$E,15,FALSE),0)</f>
        <v>0</v>
      </c>
      <c r="V2067" s="34">
        <f ca="1">IFERROR(VLOOKUP($H2067,'Sewer F Rev'!$A:$E,16,FALSE),0)</f>
        <v>0</v>
      </c>
      <c r="W2067" s="42">
        <f ca="1">IFERROR(VLOOKUP($H2067,'Sewer F Rev'!$A:$E,17,FALSE),0)</f>
        <v>0</v>
      </c>
      <c r="X2067" s="34">
        <f>IFERROR(VLOOKUP($H2067,'Sewer F Exp'!$A:$B,15,FALSE),0)</f>
        <v>0</v>
      </c>
      <c r="Y2067" s="34">
        <f>IFERROR(VLOOKUP($H2067,'Sewer F Exp'!$A:$B,16,FALSE),0)</f>
        <v>0</v>
      </c>
      <c r="Z2067" s="42">
        <f>IFERROR(VLOOKUP($H2067,'Sewer F Exp'!$A:$B,17,FALSE),0)</f>
        <v>0</v>
      </c>
      <c r="AA2067" s="34">
        <f>IFERROR(VLOOKUP($H2067,'Refuse F Rev'!$A:$E,15,FALSE),0)</f>
        <v>0</v>
      </c>
      <c r="AB2067" s="34">
        <f>IFERROR(VLOOKUP($H2067,'Refuse F Rev'!$A:$E,16,FALSE),0)</f>
        <v>0</v>
      </c>
      <c r="AC2067" s="42">
        <f>IFERROR(VLOOKUP($H2067,'Refuse F Rev'!$A:$E,17,FALSE),0)</f>
        <v>0</v>
      </c>
      <c r="AD2067" s="34">
        <f>IFERROR(VLOOKUP($H2067,'Refuse F Exp'!$A:$E,15,FALSE),0)</f>
        <v>0</v>
      </c>
      <c r="AE2067" s="34">
        <f>IFERROR(VLOOKUP($H2067,'Refuse F Exp'!$A:$E,16,FALSE),0)</f>
        <v>0</v>
      </c>
      <c r="AF2067" s="42">
        <f>IFERROR(VLOOKUP($H2067,'Refuse F Exp'!$A:$E,17,FALSE),0)</f>
        <v>0</v>
      </c>
      <c r="AG2067" s="34">
        <f>IFERROR(VLOOKUP($H2067,#REF!,10,FALSE),0)</f>
        <v>0</v>
      </c>
      <c r="AH2067" s="34">
        <f>IFERROR(VLOOKUP($H2067,#REF!,11,FALSE),0)</f>
        <v>0</v>
      </c>
      <c r="AI2067" s="42">
        <f>IFERROR(VLOOKUP($H2067,#REF!,12,FALSE),0)</f>
        <v>0</v>
      </c>
      <c r="AJ2067" s="34">
        <f>IFERROR(VLOOKUP($H2067,#REF!,10,FALSE),0)</f>
        <v>0</v>
      </c>
      <c r="AK2067" s="34">
        <f>IFERROR(VLOOKUP($H2067,#REF!,11,FALSE),0)</f>
        <v>0</v>
      </c>
      <c r="AL2067" s="42">
        <f>IFERROR(VLOOKUP($H2067,#REF!,12,FALSE),0)</f>
        <v>0</v>
      </c>
      <c r="AM2067" s="34">
        <f>IFERROR(VLOOKUP($H2067,#REF!,10,FALSE),0)</f>
        <v>0</v>
      </c>
      <c r="AN2067" s="34">
        <f>IFERROR(VLOOKUP($H2067,#REF!,11,FALSE),0)</f>
        <v>0</v>
      </c>
      <c r="AO2067" s="42">
        <f>IFERROR(VLOOKUP($H2067,#REF!,12,FALSE),0)</f>
        <v>0</v>
      </c>
      <c r="AP2067" s="34">
        <f>IFERROR(VLOOKUP($H2067,#REF!,10,FALSE),0)</f>
        <v>0</v>
      </c>
      <c r="AQ2067" s="34">
        <f>IFERROR(VLOOKUP($H2067,#REF!,11,FALSE),0)</f>
        <v>0</v>
      </c>
      <c r="AR2067" s="42">
        <f>IFERROR(VLOOKUP($H2067,#REF!,12,FALSE),0)</f>
        <v>0</v>
      </c>
      <c r="AS2067" s="34">
        <f>IFERROR(VLOOKUP($H2067,#REF!,13,FALSE),0)</f>
        <v>0</v>
      </c>
      <c r="AT2067" s="34">
        <f>IFERROR(VLOOKUP($H2067,#REF!,14,FALSE),0)</f>
        <v>0</v>
      </c>
      <c r="AU2067" s="42">
        <f>IFERROR(VLOOKUP($H2067,#REF!,15,FALSE),0)</f>
        <v>0</v>
      </c>
      <c r="AV2067" s="34">
        <f>IFERROR(VLOOKUP($H2067,#REF!,15,FALSE),0)</f>
        <v>0</v>
      </c>
      <c r="AW2067" s="34">
        <f>IFERROR(VLOOKUP($H2067,#REF!,16,FALSE),0)</f>
        <v>0</v>
      </c>
      <c r="AX2067" s="42">
        <f>IFERROR(VLOOKUP($H2067,#REF!,17,FALSE),0)</f>
        <v>0</v>
      </c>
    </row>
    <row r="2068" spans="1:50" x14ac:dyDescent="0.3">
      <c r="A2068" s="33" t="str">
        <f t="shared" si="128"/>
        <v>0</v>
      </c>
      <c r="B2068" s="33">
        <f>+'R&amp;E EXPORT'!B1867</f>
        <v>0</v>
      </c>
      <c r="C2068" t="str">
        <f>IFERROR(VLOOKUP(A2068,'MCSJ Export'!A:C,3,FALSE),"")</f>
        <v/>
      </c>
      <c r="D2068" s="37">
        <f t="shared" ca="1" si="129"/>
        <v>0</v>
      </c>
      <c r="E2068" s="37">
        <f t="shared" ca="1" si="130"/>
        <v>0</v>
      </c>
      <c r="F2068" s="37">
        <f t="shared" ca="1" si="131"/>
        <v>0</v>
      </c>
      <c r="G2068" s="37"/>
      <c r="H2068" s="33">
        <f>+'R&amp;E EXPORT'!A1867</f>
        <v>0</v>
      </c>
      <c r="I2068" s="34">
        <f>IFERROR(VLOOKUP($H2068,'Gen F Rev'!$A:$M,15,FALSE),0)</f>
        <v>0</v>
      </c>
      <c r="J2068" s="34">
        <f>IFERROR(VLOOKUP($H2068,'Gen F Rev'!$A:$M,16,FALSE),0)</f>
        <v>0</v>
      </c>
      <c r="K2068" s="42">
        <f>IFERROR(VLOOKUP($H2068,'Gen F Rev'!$A:$M,17,FALSE),0)</f>
        <v>0</v>
      </c>
      <c r="L2068" s="34">
        <f>IFERROR(VLOOKUP($H2068,'Gen F Exp'!$A:$E,15,FALSE),0)</f>
        <v>0</v>
      </c>
      <c r="M2068" s="34">
        <f>IFERROR(VLOOKUP($H2068,'Gen F Exp'!$A:$E,16,FALSE),0)</f>
        <v>0</v>
      </c>
      <c r="N2068" s="42">
        <f>IFERROR(VLOOKUP($H2068,'Gen F Exp'!$A:$E,17,FALSE),0)</f>
        <v>0</v>
      </c>
      <c r="O2068" s="34">
        <f>IFERROR(VLOOKUP($H2068,'Water F Rev'!$A:$L,15,FALSE),0)</f>
        <v>0</v>
      </c>
      <c r="P2068" s="34">
        <f>IFERROR(VLOOKUP($H2068,'Water F Rev'!$A:$L,16,FALSE),0)</f>
        <v>0</v>
      </c>
      <c r="Q2068" s="42">
        <f>IFERROR(VLOOKUP($H2068,'Water F Rev'!$A:$L,17,FALSE),0)</f>
        <v>0</v>
      </c>
      <c r="R2068" s="34">
        <f>IFERROR(VLOOKUP($H2068,'Water F Exp'!$A:$K,15,FALSE),0)</f>
        <v>0</v>
      </c>
      <c r="S2068" s="34">
        <f>IFERROR(VLOOKUP($H2068,'Water F Exp'!$A:$K,16,FALSE),0)</f>
        <v>0</v>
      </c>
      <c r="T2068" s="42">
        <f>IFERROR(VLOOKUP($H2068,'Water F Exp'!$A:$K,17,FALSE),0)</f>
        <v>0</v>
      </c>
      <c r="U2068" s="34">
        <f ca="1">IFERROR(VLOOKUP($H2068,'Sewer F Rev'!$A:$E,15,FALSE),0)</f>
        <v>0</v>
      </c>
      <c r="V2068" s="34">
        <f ca="1">IFERROR(VLOOKUP($H2068,'Sewer F Rev'!$A:$E,16,FALSE),0)</f>
        <v>0</v>
      </c>
      <c r="W2068" s="42">
        <f ca="1">IFERROR(VLOOKUP($H2068,'Sewer F Rev'!$A:$E,17,FALSE),0)</f>
        <v>0</v>
      </c>
      <c r="X2068" s="34">
        <f>IFERROR(VLOOKUP($H2068,'Sewer F Exp'!$A:$B,15,FALSE),0)</f>
        <v>0</v>
      </c>
      <c r="Y2068" s="34">
        <f>IFERROR(VLOOKUP($H2068,'Sewer F Exp'!$A:$B,16,FALSE),0)</f>
        <v>0</v>
      </c>
      <c r="Z2068" s="42">
        <f>IFERROR(VLOOKUP($H2068,'Sewer F Exp'!$A:$B,17,FALSE),0)</f>
        <v>0</v>
      </c>
      <c r="AA2068" s="34">
        <f>IFERROR(VLOOKUP($H2068,'Refuse F Rev'!$A:$E,15,FALSE),0)</f>
        <v>0</v>
      </c>
      <c r="AB2068" s="34">
        <f>IFERROR(VLOOKUP($H2068,'Refuse F Rev'!$A:$E,16,FALSE),0)</f>
        <v>0</v>
      </c>
      <c r="AC2068" s="42">
        <f>IFERROR(VLOOKUP($H2068,'Refuse F Rev'!$A:$E,17,FALSE),0)</f>
        <v>0</v>
      </c>
      <c r="AD2068" s="34">
        <f>IFERROR(VLOOKUP($H2068,'Refuse F Exp'!$A:$E,15,FALSE),0)</f>
        <v>0</v>
      </c>
      <c r="AE2068" s="34">
        <f>IFERROR(VLOOKUP($H2068,'Refuse F Exp'!$A:$E,16,FALSE),0)</f>
        <v>0</v>
      </c>
      <c r="AF2068" s="42">
        <f>IFERROR(VLOOKUP($H2068,'Refuse F Exp'!$A:$E,17,FALSE),0)</f>
        <v>0</v>
      </c>
      <c r="AG2068" s="34">
        <f>IFERROR(VLOOKUP($H2068,#REF!,10,FALSE),0)</f>
        <v>0</v>
      </c>
      <c r="AH2068" s="34">
        <f>IFERROR(VLOOKUP($H2068,#REF!,11,FALSE),0)</f>
        <v>0</v>
      </c>
      <c r="AI2068" s="42">
        <f>IFERROR(VLOOKUP($H2068,#REF!,12,FALSE),0)</f>
        <v>0</v>
      </c>
      <c r="AJ2068" s="34">
        <f>IFERROR(VLOOKUP($H2068,#REF!,10,FALSE),0)</f>
        <v>0</v>
      </c>
      <c r="AK2068" s="34">
        <f>IFERROR(VLOOKUP($H2068,#REF!,11,FALSE),0)</f>
        <v>0</v>
      </c>
      <c r="AL2068" s="42">
        <f>IFERROR(VLOOKUP($H2068,#REF!,12,FALSE),0)</f>
        <v>0</v>
      </c>
      <c r="AM2068" s="34">
        <f>IFERROR(VLOOKUP($H2068,#REF!,10,FALSE),0)</f>
        <v>0</v>
      </c>
      <c r="AN2068" s="34">
        <f>IFERROR(VLOOKUP($H2068,#REF!,11,FALSE),0)</f>
        <v>0</v>
      </c>
      <c r="AO2068" s="42">
        <f>IFERROR(VLOOKUP($H2068,#REF!,12,FALSE),0)</f>
        <v>0</v>
      </c>
      <c r="AP2068" s="34">
        <f>IFERROR(VLOOKUP($H2068,#REF!,10,FALSE),0)</f>
        <v>0</v>
      </c>
      <c r="AQ2068" s="34">
        <f>IFERROR(VLOOKUP($H2068,#REF!,11,FALSE),0)</f>
        <v>0</v>
      </c>
      <c r="AR2068" s="42">
        <f>IFERROR(VLOOKUP($H2068,#REF!,12,FALSE),0)</f>
        <v>0</v>
      </c>
      <c r="AS2068" s="34">
        <f>IFERROR(VLOOKUP($H2068,#REF!,13,FALSE),0)</f>
        <v>0</v>
      </c>
      <c r="AT2068" s="34">
        <f>IFERROR(VLOOKUP($H2068,#REF!,14,FALSE),0)</f>
        <v>0</v>
      </c>
      <c r="AU2068" s="42">
        <f>IFERROR(VLOOKUP($H2068,#REF!,15,FALSE),0)</f>
        <v>0</v>
      </c>
      <c r="AV2068" s="34">
        <f>IFERROR(VLOOKUP($H2068,#REF!,15,FALSE),0)</f>
        <v>0</v>
      </c>
      <c r="AW2068" s="34">
        <f>IFERROR(VLOOKUP($H2068,#REF!,16,FALSE),0)</f>
        <v>0</v>
      </c>
      <c r="AX2068" s="42">
        <f>IFERROR(VLOOKUP($H2068,#REF!,17,FALSE),0)</f>
        <v>0</v>
      </c>
    </row>
    <row r="2069" spans="1:50" x14ac:dyDescent="0.3">
      <c r="A2069" s="33" t="str">
        <f t="shared" si="128"/>
        <v>0</v>
      </c>
      <c r="B2069" s="33">
        <f>+'R&amp;E EXPORT'!B1868</f>
        <v>0</v>
      </c>
      <c r="C2069" t="str">
        <f>IFERROR(VLOOKUP(A2069,'MCSJ Export'!A:C,3,FALSE),"")</f>
        <v/>
      </c>
      <c r="D2069" s="37">
        <f t="shared" ca="1" si="129"/>
        <v>0</v>
      </c>
      <c r="E2069" s="37">
        <f t="shared" ca="1" si="130"/>
        <v>0</v>
      </c>
      <c r="F2069" s="37">
        <f t="shared" ca="1" si="131"/>
        <v>0</v>
      </c>
      <c r="G2069" s="37"/>
      <c r="H2069" s="33">
        <f>+'R&amp;E EXPORT'!A1868</f>
        <v>0</v>
      </c>
      <c r="I2069" s="34">
        <f>IFERROR(VLOOKUP($H2069,'Gen F Rev'!$A:$M,15,FALSE),0)</f>
        <v>0</v>
      </c>
      <c r="J2069" s="34">
        <f>IFERROR(VLOOKUP($H2069,'Gen F Rev'!$A:$M,16,FALSE),0)</f>
        <v>0</v>
      </c>
      <c r="K2069" s="42">
        <f>IFERROR(VLOOKUP($H2069,'Gen F Rev'!$A:$M,17,FALSE),0)</f>
        <v>0</v>
      </c>
      <c r="L2069" s="34">
        <f>IFERROR(VLOOKUP($H2069,'Gen F Exp'!$A:$E,15,FALSE),0)</f>
        <v>0</v>
      </c>
      <c r="M2069" s="34">
        <f>IFERROR(VLOOKUP($H2069,'Gen F Exp'!$A:$E,16,FALSE),0)</f>
        <v>0</v>
      </c>
      <c r="N2069" s="42">
        <f>IFERROR(VLOOKUP($H2069,'Gen F Exp'!$A:$E,17,FALSE),0)</f>
        <v>0</v>
      </c>
      <c r="O2069" s="34">
        <f>IFERROR(VLOOKUP($H2069,'Water F Rev'!$A:$L,15,FALSE),0)</f>
        <v>0</v>
      </c>
      <c r="P2069" s="34">
        <f>IFERROR(VLOOKUP($H2069,'Water F Rev'!$A:$L,16,FALSE),0)</f>
        <v>0</v>
      </c>
      <c r="Q2069" s="42">
        <f>IFERROR(VLOOKUP($H2069,'Water F Rev'!$A:$L,17,FALSE),0)</f>
        <v>0</v>
      </c>
      <c r="R2069" s="34">
        <f>IFERROR(VLOOKUP($H2069,'Water F Exp'!$A:$K,15,FALSE),0)</f>
        <v>0</v>
      </c>
      <c r="S2069" s="34">
        <f>IFERROR(VLOOKUP($H2069,'Water F Exp'!$A:$K,16,FALSE),0)</f>
        <v>0</v>
      </c>
      <c r="T2069" s="42">
        <f>IFERROR(VLOOKUP($H2069,'Water F Exp'!$A:$K,17,FALSE),0)</f>
        <v>0</v>
      </c>
      <c r="U2069" s="34">
        <f ca="1">IFERROR(VLOOKUP($H2069,'Sewer F Rev'!$A:$E,15,FALSE),0)</f>
        <v>0</v>
      </c>
      <c r="V2069" s="34">
        <f ca="1">IFERROR(VLOOKUP($H2069,'Sewer F Rev'!$A:$E,16,FALSE),0)</f>
        <v>0</v>
      </c>
      <c r="W2069" s="42">
        <f ca="1">IFERROR(VLOOKUP($H2069,'Sewer F Rev'!$A:$E,17,FALSE),0)</f>
        <v>0</v>
      </c>
      <c r="X2069" s="34">
        <f>IFERROR(VLOOKUP($H2069,'Sewer F Exp'!$A:$B,15,FALSE),0)</f>
        <v>0</v>
      </c>
      <c r="Y2069" s="34">
        <f>IFERROR(VLOOKUP($H2069,'Sewer F Exp'!$A:$B,16,FALSE),0)</f>
        <v>0</v>
      </c>
      <c r="Z2069" s="42">
        <f>IFERROR(VLOOKUP($H2069,'Sewer F Exp'!$A:$B,17,FALSE),0)</f>
        <v>0</v>
      </c>
      <c r="AA2069" s="34">
        <f>IFERROR(VLOOKUP($H2069,'Refuse F Rev'!$A:$E,15,FALSE),0)</f>
        <v>0</v>
      </c>
      <c r="AB2069" s="34">
        <f>IFERROR(VLOOKUP($H2069,'Refuse F Rev'!$A:$E,16,FALSE),0)</f>
        <v>0</v>
      </c>
      <c r="AC2069" s="42">
        <f>IFERROR(VLOOKUP($H2069,'Refuse F Rev'!$A:$E,17,FALSE),0)</f>
        <v>0</v>
      </c>
      <c r="AD2069" s="34">
        <f>IFERROR(VLOOKUP($H2069,'Refuse F Exp'!$A:$E,15,FALSE),0)</f>
        <v>0</v>
      </c>
      <c r="AE2069" s="34">
        <f>IFERROR(VLOOKUP($H2069,'Refuse F Exp'!$A:$E,16,FALSE),0)</f>
        <v>0</v>
      </c>
      <c r="AF2069" s="42">
        <f>IFERROR(VLOOKUP($H2069,'Refuse F Exp'!$A:$E,17,FALSE),0)</f>
        <v>0</v>
      </c>
      <c r="AG2069" s="34">
        <f>IFERROR(VLOOKUP($H2069,#REF!,10,FALSE),0)</f>
        <v>0</v>
      </c>
      <c r="AH2069" s="34">
        <f>IFERROR(VLOOKUP($H2069,#REF!,11,FALSE),0)</f>
        <v>0</v>
      </c>
      <c r="AI2069" s="42">
        <f>IFERROR(VLOOKUP($H2069,#REF!,12,FALSE),0)</f>
        <v>0</v>
      </c>
      <c r="AJ2069" s="34">
        <f>IFERROR(VLOOKUP($H2069,#REF!,10,FALSE),0)</f>
        <v>0</v>
      </c>
      <c r="AK2069" s="34">
        <f>IFERROR(VLOOKUP($H2069,#REF!,11,FALSE),0)</f>
        <v>0</v>
      </c>
      <c r="AL2069" s="42">
        <f>IFERROR(VLOOKUP($H2069,#REF!,12,FALSE),0)</f>
        <v>0</v>
      </c>
      <c r="AM2069" s="34">
        <f>IFERROR(VLOOKUP($H2069,#REF!,10,FALSE),0)</f>
        <v>0</v>
      </c>
      <c r="AN2069" s="34">
        <f>IFERROR(VLOOKUP($H2069,#REF!,11,FALSE),0)</f>
        <v>0</v>
      </c>
      <c r="AO2069" s="42">
        <f>IFERROR(VLOOKUP($H2069,#REF!,12,FALSE),0)</f>
        <v>0</v>
      </c>
      <c r="AP2069" s="34">
        <f>IFERROR(VLOOKUP($H2069,#REF!,10,FALSE),0)</f>
        <v>0</v>
      </c>
      <c r="AQ2069" s="34">
        <f>IFERROR(VLOOKUP($H2069,#REF!,11,FALSE),0)</f>
        <v>0</v>
      </c>
      <c r="AR2069" s="42">
        <f>IFERROR(VLOOKUP($H2069,#REF!,12,FALSE),0)</f>
        <v>0</v>
      </c>
      <c r="AS2069" s="34">
        <f>IFERROR(VLOOKUP($H2069,#REF!,13,FALSE),0)</f>
        <v>0</v>
      </c>
      <c r="AT2069" s="34">
        <f>IFERROR(VLOOKUP($H2069,#REF!,14,FALSE),0)</f>
        <v>0</v>
      </c>
      <c r="AU2069" s="42">
        <f>IFERROR(VLOOKUP($H2069,#REF!,15,FALSE),0)</f>
        <v>0</v>
      </c>
      <c r="AV2069" s="34">
        <f>IFERROR(VLOOKUP($H2069,#REF!,15,FALSE),0)</f>
        <v>0</v>
      </c>
      <c r="AW2069" s="34">
        <f>IFERROR(VLOOKUP($H2069,#REF!,16,FALSE),0)</f>
        <v>0</v>
      </c>
      <c r="AX2069" s="42">
        <f>IFERROR(VLOOKUP($H2069,#REF!,17,FALSE),0)</f>
        <v>0</v>
      </c>
    </row>
    <row r="2070" spans="1:50" x14ac:dyDescent="0.3">
      <c r="A2070" s="33" t="str">
        <f t="shared" si="128"/>
        <v>0</v>
      </c>
      <c r="B2070" s="33">
        <f>+'R&amp;E EXPORT'!B1869</f>
        <v>0</v>
      </c>
      <c r="C2070" t="str">
        <f>IFERROR(VLOOKUP(A2070,'MCSJ Export'!A:C,3,FALSE),"")</f>
        <v/>
      </c>
      <c r="D2070" s="37">
        <f t="shared" ca="1" si="129"/>
        <v>0</v>
      </c>
      <c r="E2070" s="37">
        <f t="shared" ca="1" si="130"/>
        <v>0</v>
      </c>
      <c r="F2070" s="37">
        <f t="shared" ca="1" si="131"/>
        <v>0</v>
      </c>
      <c r="G2070" s="37"/>
      <c r="H2070" s="33">
        <f>+'R&amp;E EXPORT'!A1869</f>
        <v>0</v>
      </c>
      <c r="I2070" s="34">
        <f>IFERROR(VLOOKUP($H2070,'Gen F Rev'!$A:$M,15,FALSE),0)</f>
        <v>0</v>
      </c>
      <c r="J2070" s="34">
        <f>IFERROR(VLOOKUP($H2070,'Gen F Rev'!$A:$M,16,FALSE),0)</f>
        <v>0</v>
      </c>
      <c r="K2070" s="42">
        <f>IFERROR(VLOOKUP($H2070,'Gen F Rev'!$A:$M,17,FALSE),0)</f>
        <v>0</v>
      </c>
      <c r="L2070" s="34">
        <f>IFERROR(VLOOKUP($H2070,'Gen F Exp'!$A:$E,15,FALSE),0)</f>
        <v>0</v>
      </c>
      <c r="M2070" s="34">
        <f>IFERROR(VLOOKUP($H2070,'Gen F Exp'!$A:$E,16,FALSE),0)</f>
        <v>0</v>
      </c>
      <c r="N2070" s="42">
        <f>IFERROR(VLOOKUP($H2070,'Gen F Exp'!$A:$E,17,FALSE),0)</f>
        <v>0</v>
      </c>
      <c r="O2070" s="34">
        <f>IFERROR(VLOOKUP($H2070,'Water F Rev'!$A:$L,15,FALSE),0)</f>
        <v>0</v>
      </c>
      <c r="P2070" s="34">
        <f>IFERROR(VLOOKUP($H2070,'Water F Rev'!$A:$L,16,FALSE),0)</f>
        <v>0</v>
      </c>
      <c r="Q2070" s="42">
        <f>IFERROR(VLOOKUP($H2070,'Water F Rev'!$A:$L,17,FALSE),0)</f>
        <v>0</v>
      </c>
      <c r="R2070" s="34">
        <f>IFERROR(VLOOKUP($H2070,'Water F Exp'!$A:$K,15,FALSE),0)</f>
        <v>0</v>
      </c>
      <c r="S2070" s="34">
        <f>IFERROR(VLOOKUP($H2070,'Water F Exp'!$A:$K,16,FALSE),0)</f>
        <v>0</v>
      </c>
      <c r="T2070" s="42">
        <f>IFERROR(VLOOKUP($H2070,'Water F Exp'!$A:$K,17,FALSE),0)</f>
        <v>0</v>
      </c>
      <c r="U2070" s="34">
        <f ca="1">IFERROR(VLOOKUP($H2070,'Sewer F Rev'!$A:$E,15,FALSE),0)</f>
        <v>0</v>
      </c>
      <c r="V2070" s="34">
        <f ca="1">IFERROR(VLOOKUP($H2070,'Sewer F Rev'!$A:$E,16,FALSE),0)</f>
        <v>0</v>
      </c>
      <c r="W2070" s="42">
        <f ca="1">IFERROR(VLOOKUP($H2070,'Sewer F Rev'!$A:$E,17,FALSE),0)</f>
        <v>0</v>
      </c>
      <c r="X2070" s="34">
        <f>IFERROR(VLOOKUP($H2070,'Sewer F Exp'!$A:$B,15,FALSE),0)</f>
        <v>0</v>
      </c>
      <c r="Y2070" s="34">
        <f>IFERROR(VLOOKUP($H2070,'Sewer F Exp'!$A:$B,16,FALSE),0)</f>
        <v>0</v>
      </c>
      <c r="Z2070" s="42">
        <f>IFERROR(VLOOKUP($H2070,'Sewer F Exp'!$A:$B,17,FALSE),0)</f>
        <v>0</v>
      </c>
      <c r="AA2070" s="34">
        <f>IFERROR(VLOOKUP($H2070,'Refuse F Rev'!$A:$E,15,FALSE),0)</f>
        <v>0</v>
      </c>
      <c r="AB2070" s="34">
        <f>IFERROR(VLOOKUP($H2070,'Refuse F Rev'!$A:$E,16,FALSE),0)</f>
        <v>0</v>
      </c>
      <c r="AC2070" s="42">
        <f>IFERROR(VLOOKUP($H2070,'Refuse F Rev'!$A:$E,17,FALSE),0)</f>
        <v>0</v>
      </c>
      <c r="AD2070" s="34">
        <f>IFERROR(VLOOKUP($H2070,'Refuse F Exp'!$A:$E,15,FALSE),0)</f>
        <v>0</v>
      </c>
      <c r="AE2070" s="34">
        <f>IFERROR(VLOOKUP($H2070,'Refuse F Exp'!$A:$E,16,FALSE),0)</f>
        <v>0</v>
      </c>
      <c r="AF2070" s="42">
        <f>IFERROR(VLOOKUP($H2070,'Refuse F Exp'!$A:$E,17,FALSE),0)</f>
        <v>0</v>
      </c>
      <c r="AG2070" s="34">
        <f>IFERROR(VLOOKUP($H2070,#REF!,10,FALSE),0)</f>
        <v>0</v>
      </c>
      <c r="AH2070" s="34">
        <f>IFERROR(VLOOKUP($H2070,#REF!,11,FALSE),0)</f>
        <v>0</v>
      </c>
      <c r="AI2070" s="42">
        <f>IFERROR(VLOOKUP($H2070,#REF!,12,FALSE),0)</f>
        <v>0</v>
      </c>
      <c r="AJ2070" s="34">
        <f>IFERROR(VLOOKUP($H2070,#REF!,10,FALSE),0)</f>
        <v>0</v>
      </c>
      <c r="AK2070" s="34">
        <f>IFERROR(VLOOKUP($H2070,#REF!,11,FALSE),0)</f>
        <v>0</v>
      </c>
      <c r="AL2070" s="42">
        <f>IFERROR(VLOOKUP($H2070,#REF!,12,FALSE),0)</f>
        <v>0</v>
      </c>
      <c r="AM2070" s="34">
        <f>IFERROR(VLOOKUP($H2070,#REF!,10,FALSE),0)</f>
        <v>0</v>
      </c>
      <c r="AN2070" s="34">
        <f>IFERROR(VLOOKUP($H2070,#REF!,11,FALSE),0)</f>
        <v>0</v>
      </c>
      <c r="AO2070" s="42">
        <f>IFERROR(VLOOKUP($H2070,#REF!,12,FALSE),0)</f>
        <v>0</v>
      </c>
      <c r="AP2070" s="34">
        <f>IFERROR(VLOOKUP($H2070,#REF!,10,FALSE),0)</f>
        <v>0</v>
      </c>
      <c r="AQ2070" s="34">
        <f>IFERROR(VLOOKUP($H2070,#REF!,11,FALSE),0)</f>
        <v>0</v>
      </c>
      <c r="AR2070" s="42">
        <f>IFERROR(VLOOKUP($H2070,#REF!,12,FALSE),0)</f>
        <v>0</v>
      </c>
      <c r="AS2070" s="34">
        <f>IFERROR(VLOOKUP($H2070,#REF!,13,FALSE),0)</f>
        <v>0</v>
      </c>
      <c r="AT2070" s="34">
        <f>IFERROR(VLOOKUP($H2070,#REF!,14,FALSE),0)</f>
        <v>0</v>
      </c>
      <c r="AU2070" s="42">
        <f>IFERROR(VLOOKUP($H2070,#REF!,15,FALSE),0)</f>
        <v>0</v>
      </c>
      <c r="AV2070" s="34">
        <f>IFERROR(VLOOKUP($H2070,#REF!,15,FALSE),0)</f>
        <v>0</v>
      </c>
      <c r="AW2070" s="34">
        <f>IFERROR(VLOOKUP($H2070,#REF!,16,FALSE),0)</f>
        <v>0</v>
      </c>
      <c r="AX2070" s="42">
        <f>IFERROR(VLOOKUP($H2070,#REF!,17,FALSE),0)</f>
        <v>0</v>
      </c>
    </row>
    <row r="2071" spans="1:50" x14ac:dyDescent="0.3">
      <c r="A2071" s="33" t="str">
        <f t="shared" si="128"/>
        <v>0</v>
      </c>
      <c r="B2071" s="33">
        <f>+'R&amp;E EXPORT'!B1870</f>
        <v>0</v>
      </c>
      <c r="C2071" t="str">
        <f>IFERROR(VLOOKUP(A2071,'MCSJ Export'!A:C,3,FALSE),"")</f>
        <v/>
      </c>
      <c r="D2071" s="37">
        <f t="shared" ca="1" si="129"/>
        <v>0</v>
      </c>
      <c r="E2071" s="37">
        <f t="shared" ca="1" si="130"/>
        <v>0</v>
      </c>
      <c r="F2071" s="37">
        <f t="shared" ca="1" si="131"/>
        <v>0</v>
      </c>
      <c r="G2071" s="37"/>
      <c r="H2071" s="33">
        <f>+'R&amp;E EXPORT'!A1870</f>
        <v>0</v>
      </c>
      <c r="I2071" s="34">
        <f>IFERROR(VLOOKUP($H2071,'Gen F Rev'!$A:$M,15,FALSE),0)</f>
        <v>0</v>
      </c>
      <c r="J2071" s="34">
        <f>IFERROR(VLOOKUP($H2071,'Gen F Rev'!$A:$M,16,FALSE),0)</f>
        <v>0</v>
      </c>
      <c r="K2071" s="42">
        <f>IFERROR(VLOOKUP($H2071,'Gen F Rev'!$A:$M,17,FALSE),0)</f>
        <v>0</v>
      </c>
      <c r="L2071" s="34">
        <f>IFERROR(VLOOKUP($H2071,'Gen F Exp'!$A:$E,15,FALSE),0)</f>
        <v>0</v>
      </c>
      <c r="M2071" s="34">
        <f>IFERROR(VLOOKUP($H2071,'Gen F Exp'!$A:$E,16,FALSE),0)</f>
        <v>0</v>
      </c>
      <c r="N2071" s="42">
        <f>IFERROR(VLOOKUP($H2071,'Gen F Exp'!$A:$E,17,FALSE),0)</f>
        <v>0</v>
      </c>
      <c r="O2071" s="34">
        <f>IFERROR(VLOOKUP($H2071,'Water F Rev'!$A:$L,15,FALSE),0)</f>
        <v>0</v>
      </c>
      <c r="P2071" s="34">
        <f>IFERROR(VLOOKUP($H2071,'Water F Rev'!$A:$L,16,FALSE),0)</f>
        <v>0</v>
      </c>
      <c r="Q2071" s="42">
        <f>IFERROR(VLOOKUP($H2071,'Water F Rev'!$A:$L,17,FALSE),0)</f>
        <v>0</v>
      </c>
      <c r="R2071" s="34">
        <f>IFERROR(VLOOKUP($H2071,'Water F Exp'!$A:$K,15,FALSE),0)</f>
        <v>0</v>
      </c>
      <c r="S2071" s="34">
        <f>IFERROR(VLOOKUP($H2071,'Water F Exp'!$A:$K,16,FALSE),0)</f>
        <v>0</v>
      </c>
      <c r="T2071" s="42">
        <f>IFERROR(VLOOKUP($H2071,'Water F Exp'!$A:$K,17,FALSE),0)</f>
        <v>0</v>
      </c>
      <c r="U2071" s="34">
        <f ca="1">IFERROR(VLOOKUP($H2071,'Sewer F Rev'!$A:$E,15,FALSE),0)</f>
        <v>0</v>
      </c>
      <c r="V2071" s="34">
        <f ca="1">IFERROR(VLOOKUP($H2071,'Sewer F Rev'!$A:$E,16,FALSE),0)</f>
        <v>0</v>
      </c>
      <c r="W2071" s="42">
        <f ca="1">IFERROR(VLOOKUP($H2071,'Sewer F Rev'!$A:$E,17,FALSE),0)</f>
        <v>0</v>
      </c>
      <c r="X2071" s="34">
        <f>IFERROR(VLOOKUP($H2071,'Sewer F Exp'!$A:$B,15,FALSE),0)</f>
        <v>0</v>
      </c>
      <c r="Y2071" s="34">
        <f>IFERROR(VLOOKUP($H2071,'Sewer F Exp'!$A:$B,16,FALSE),0)</f>
        <v>0</v>
      </c>
      <c r="Z2071" s="42">
        <f>IFERROR(VLOOKUP($H2071,'Sewer F Exp'!$A:$B,17,FALSE),0)</f>
        <v>0</v>
      </c>
      <c r="AA2071" s="34">
        <f>IFERROR(VLOOKUP($H2071,'Refuse F Rev'!$A:$E,15,FALSE),0)</f>
        <v>0</v>
      </c>
      <c r="AB2071" s="34">
        <f>IFERROR(VLOOKUP($H2071,'Refuse F Rev'!$A:$E,16,FALSE),0)</f>
        <v>0</v>
      </c>
      <c r="AC2071" s="42">
        <f>IFERROR(VLOOKUP($H2071,'Refuse F Rev'!$A:$E,17,FALSE),0)</f>
        <v>0</v>
      </c>
      <c r="AD2071" s="34">
        <f>IFERROR(VLOOKUP($H2071,'Refuse F Exp'!$A:$E,15,FALSE),0)</f>
        <v>0</v>
      </c>
      <c r="AE2071" s="34">
        <f>IFERROR(VLOOKUP($H2071,'Refuse F Exp'!$A:$E,16,FALSE),0)</f>
        <v>0</v>
      </c>
      <c r="AF2071" s="42">
        <f>IFERROR(VLOOKUP($H2071,'Refuse F Exp'!$A:$E,17,FALSE),0)</f>
        <v>0</v>
      </c>
      <c r="AG2071" s="34">
        <f>IFERROR(VLOOKUP($H2071,#REF!,10,FALSE),0)</f>
        <v>0</v>
      </c>
      <c r="AH2071" s="34">
        <f>IFERROR(VLOOKUP($H2071,#REF!,11,FALSE),0)</f>
        <v>0</v>
      </c>
      <c r="AI2071" s="42">
        <f>IFERROR(VLOOKUP($H2071,#REF!,12,FALSE),0)</f>
        <v>0</v>
      </c>
      <c r="AJ2071" s="34">
        <f>IFERROR(VLOOKUP($H2071,#REF!,10,FALSE),0)</f>
        <v>0</v>
      </c>
      <c r="AK2071" s="34">
        <f>IFERROR(VLOOKUP($H2071,#REF!,11,FALSE),0)</f>
        <v>0</v>
      </c>
      <c r="AL2071" s="42">
        <f>IFERROR(VLOOKUP($H2071,#REF!,12,FALSE),0)</f>
        <v>0</v>
      </c>
      <c r="AM2071" s="34">
        <f>IFERROR(VLOOKUP($H2071,#REF!,10,FALSE),0)</f>
        <v>0</v>
      </c>
      <c r="AN2071" s="34">
        <f>IFERROR(VLOOKUP($H2071,#REF!,11,FALSE),0)</f>
        <v>0</v>
      </c>
      <c r="AO2071" s="42">
        <f>IFERROR(VLOOKUP($H2071,#REF!,12,FALSE),0)</f>
        <v>0</v>
      </c>
      <c r="AP2071" s="34">
        <f>IFERROR(VLOOKUP($H2071,#REF!,10,FALSE),0)</f>
        <v>0</v>
      </c>
      <c r="AQ2071" s="34">
        <f>IFERROR(VLOOKUP($H2071,#REF!,11,FALSE),0)</f>
        <v>0</v>
      </c>
      <c r="AR2071" s="42">
        <f>IFERROR(VLOOKUP($H2071,#REF!,12,FALSE),0)</f>
        <v>0</v>
      </c>
      <c r="AS2071" s="34">
        <f>IFERROR(VLOOKUP($H2071,#REF!,13,FALSE),0)</f>
        <v>0</v>
      </c>
      <c r="AT2071" s="34">
        <f>IFERROR(VLOOKUP($H2071,#REF!,14,FALSE),0)</f>
        <v>0</v>
      </c>
      <c r="AU2071" s="42">
        <f>IFERROR(VLOOKUP($H2071,#REF!,15,FALSE),0)</f>
        <v>0</v>
      </c>
      <c r="AV2071" s="34">
        <f>IFERROR(VLOOKUP($H2071,#REF!,15,FALSE),0)</f>
        <v>0</v>
      </c>
      <c r="AW2071" s="34">
        <f>IFERROR(VLOOKUP($H2071,#REF!,16,FALSE),0)</f>
        <v>0</v>
      </c>
      <c r="AX2071" s="42">
        <f>IFERROR(VLOOKUP($H2071,#REF!,17,FALSE),0)</f>
        <v>0</v>
      </c>
    </row>
    <row r="2072" spans="1:50" x14ac:dyDescent="0.3">
      <c r="A2072" s="33" t="str">
        <f t="shared" si="128"/>
        <v>0</v>
      </c>
      <c r="B2072" s="33">
        <f>+'R&amp;E EXPORT'!B1871</f>
        <v>0</v>
      </c>
      <c r="C2072" t="str">
        <f>IFERROR(VLOOKUP(A2072,'MCSJ Export'!A:C,3,FALSE),"")</f>
        <v/>
      </c>
      <c r="D2072" s="37">
        <f t="shared" ca="1" si="129"/>
        <v>0</v>
      </c>
      <c r="E2072" s="37">
        <f t="shared" ca="1" si="130"/>
        <v>0</v>
      </c>
      <c r="F2072" s="37">
        <f t="shared" ca="1" si="131"/>
        <v>0</v>
      </c>
      <c r="G2072" s="37"/>
      <c r="H2072" s="33">
        <f>+'R&amp;E EXPORT'!A1871</f>
        <v>0</v>
      </c>
      <c r="I2072" s="34">
        <f>IFERROR(VLOOKUP($H2072,'Gen F Rev'!$A:$M,15,FALSE),0)</f>
        <v>0</v>
      </c>
      <c r="J2072" s="34">
        <f>IFERROR(VLOOKUP($H2072,'Gen F Rev'!$A:$M,16,FALSE),0)</f>
        <v>0</v>
      </c>
      <c r="K2072" s="42">
        <f>IFERROR(VLOOKUP($H2072,'Gen F Rev'!$A:$M,17,FALSE),0)</f>
        <v>0</v>
      </c>
      <c r="L2072" s="34">
        <f>IFERROR(VLOOKUP($H2072,'Gen F Exp'!$A:$E,15,FALSE),0)</f>
        <v>0</v>
      </c>
      <c r="M2072" s="34">
        <f>IFERROR(VLOOKUP($H2072,'Gen F Exp'!$A:$E,16,FALSE),0)</f>
        <v>0</v>
      </c>
      <c r="N2072" s="42">
        <f>IFERROR(VLOOKUP($H2072,'Gen F Exp'!$A:$E,17,FALSE),0)</f>
        <v>0</v>
      </c>
      <c r="O2072" s="34">
        <f>IFERROR(VLOOKUP($H2072,'Water F Rev'!$A:$L,15,FALSE),0)</f>
        <v>0</v>
      </c>
      <c r="P2072" s="34">
        <f>IFERROR(VLOOKUP($H2072,'Water F Rev'!$A:$L,16,FALSE),0)</f>
        <v>0</v>
      </c>
      <c r="Q2072" s="42">
        <f>IFERROR(VLOOKUP($H2072,'Water F Rev'!$A:$L,17,FALSE),0)</f>
        <v>0</v>
      </c>
      <c r="R2072" s="34">
        <f>IFERROR(VLOOKUP($H2072,'Water F Exp'!$A:$K,15,FALSE),0)</f>
        <v>0</v>
      </c>
      <c r="S2072" s="34">
        <f>IFERROR(VLOOKUP($H2072,'Water F Exp'!$A:$K,16,FALSE),0)</f>
        <v>0</v>
      </c>
      <c r="T2072" s="42">
        <f>IFERROR(VLOOKUP($H2072,'Water F Exp'!$A:$K,17,FALSE),0)</f>
        <v>0</v>
      </c>
      <c r="U2072" s="34">
        <f ca="1">IFERROR(VLOOKUP($H2072,'Sewer F Rev'!$A:$E,15,FALSE),0)</f>
        <v>0</v>
      </c>
      <c r="V2072" s="34">
        <f ca="1">IFERROR(VLOOKUP($H2072,'Sewer F Rev'!$A:$E,16,FALSE),0)</f>
        <v>0</v>
      </c>
      <c r="W2072" s="42">
        <f ca="1">IFERROR(VLOOKUP($H2072,'Sewer F Rev'!$A:$E,17,FALSE),0)</f>
        <v>0</v>
      </c>
      <c r="X2072" s="34">
        <f>IFERROR(VLOOKUP($H2072,'Sewer F Exp'!$A:$B,15,FALSE),0)</f>
        <v>0</v>
      </c>
      <c r="Y2072" s="34">
        <f>IFERROR(VLOOKUP($H2072,'Sewer F Exp'!$A:$B,16,FALSE),0)</f>
        <v>0</v>
      </c>
      <c r="Z2072" s="42">
        <f>IFERROR(VLOOKUP($H2072,'Sewer F Exp'!$A:$B,17,FALSE),0)</f>
        <v>0</v>
      </c>
      <c r="AA2072" s="34">
        <f>IFERROR(VLOOKUP($H2072,'Refuse F Rev'!$A:$E,15,FALSE),0)</f>
        <v>0</v>
      </c>
      <c r="AB2072" s="34">
        <f>IFERROR(VLOOKUP($H2072,'Refuse F Rev'!$A:$E,16,FALSE),0)</f>
        <v>0</v>
      </c>
      <c r="AC2072" s="42">
        <f>IFERROR(VLOOKUP($H2072,'Refuse F Rev'!$A:$E,17,FALSE),0)</f>
        <v>0</v>
      </c>
      <c r="AD2072" s="34">
        <f>IFERROR(VLOOKUP($H2072,'Refuse F Exp'!$A:$E,15,FALSE),0)</f>
        <v>0</v>
      </c>
      <c r="AE2072" s="34">
        <f>IFERROR(VLOOKUP($H2072,'Refuse F Exp'!$A:$E,16,FALSE),0)</f>
        <v>0</v>
      </c>
      <c r="AF2072" s="42">
        <f>IFERROR(VLOOKUP($H2072,'Refuse F Exp'!$A:$E,17,FALSE),0)</f>
        <v>0</v>
      </c>
      <c r="AG2072" s="34">
        <f>IFERROR(VLOOKUP($H2072,#REF!,10,FALSE),0)</f>
        <v>0</v>
      </c>
      <c r="AH2072" s="34">
        <f>IFERROR(VLOOKUP($H2072,#REF!,11,FALSE),0)</f>
        <v>0</v>
      </c>
      <c r="AI2072" s="42">
        <f>IFERROR(VLOOKUP($H2072,#REF!,12,FALSE),0)</f>
        <v>0</v>
      </c>
      <c r="AJ2072" s="34">
        <f>IFERROR(VLOOKUP($H2072,#REF!,10,FALSE),0)</f>
        <v>0</v>
      </c>
      <c r="AK2072" s="34">
        <f>IFERROR(VLOOKUP($H2072,#REF!,11,FALSE),0)</f>
        <v>0</v>
      </c>
      <c r="AL2072" s="42">
        <f>IFERROR(VLOOKUP($H2072,#REF!,12,FALSE),0)</f>
        <v>0</v>
      </c>
      <c r="AM2072" s="34">
        <f>IFERROR(VLOOKUP($H2072,#REF!,10,FALSE),0)</f>
        <v>0</v>
      </c>
      <c r="AN2072" s="34">
        <f>IFERROR(VLOOKUP($H2072,#REF!,11,FALSE),0)</f>
        <v>0</v>
      </c>
      <c r="AO2072" s="42">
        <f>IFERROR(VLOOKUP($H2072,#REF!,12,FALSE),0)</f>
        <v>0</v>
      </c>
      <c r="AP2072" s="34">
        <f>IFERROR(VLOOKUP($H2072,#REF!,10,FALSE),0)</f>
        <v>0</v>
      </c>
      <c r="AQ2072" s="34">
        <f>IFERROR(VLOOKUP($H2072,#REF!,11,FALSE),0)</f>
        <v>0</v>
      </c>
      <c r="AR2072" s="42">
        <f>IFERROR(VLOOKUP($H2072,#REF!,12,FALSE),0)</f>
        <v>0</v>
      </c>
      <c r="AS2072" s="34">
        <f>IFERROR(VLOOKUP($H2072,#REF!,13,FALSE),0)</f>
        <v>0</v>
      </c>
      <c r="AT2072" s="34">
        <f>IFERROR(VLOOKUP($H2072,#REF!,14,FALSE),0)</f>
        <v>0</v>
      </c>
      <c r="AU2072" s="42">
        <f>IFERROR(VLOOKUP($H2072,#REF!,15,FALSE),0)</f>
        <v>0</v>
      </c>
      <c r="AV2072" s="34">
        <f>IFERROR(VLOOKUP($H2072,#REF!,15,FALSE),0)</f>
        <v>0</v>
      </c>
      <c r="AW2072" s="34">
        <f>IFERROR(VLOOKUP($H2072,#REF!,16,FALSE),0)</f>
        <v>0</v>
      </c>
      <c r="AX2072" s="42">
        <f>IFERROR(VLOOKUP($H2072,#REF!,17,FALSE),0)</f>
        <v>0</v>
      </c>
    </row>
    <row r="2073" spans="1:50" x14ac:dyDescent="0.3">
      <c r="A2073" s="33" t="str">
        <f t="shared" si="128"/>
        <v>0</v>
      </c>
      <c r="B2073" s="33">
        <f>+'R&amp;E EXPORT'!B1872</f>
        <v>0</v>
      </c>
      <c r="C2073" t="str">
        <f>IFERROR(VLOOKUP(A2073,'MCSJ Export'!A:C,3,FALSE),"")</f>
        <v/>
      </c>
      <c r="D2073" s="37">
        <f t="shared" ca="1" si="129"/>
        <v>0</v>
      </c>
      <c r="E2073" s="37">
        <f t="shared" ca="1" si="130"/>
        <v>0</v>
      </c>
      <c r="F2073" s="37">
        <f t="shared" ca="1" si="131"/>
        <v>0</v>
      </c>
      <c r="G2073" s="37"/>
      <c r="H2073" s="33">
        <f>+'R&amp;E EXPORT'!A1872</f>
        <v>0</v>
      </c>
      <c r="I2073" s="34">
        <f>IFERROR(VLOOKUP($H2073,'Gen F Rev'!$A:$M,15,FALSE),0)</f>
        <v>0</v>
      </c>
      <c r="J2073" s="34">
        <f>IFERROR(VLOOKUP($H2073,'Gen F Rev'!$A:$M,16,FALSE),0)</f>
        <v>0</v>
      </c>
      <c r="K2073" s="42">
        <f>IFERROR(VLOOKUP($H2073,'Gen F Rev'!$A:$M,17,FALSE),0)</f>
        <v>0</v>
      </c>
      <c r="L2073" s="34">
        <f>IFERROR(VLOOKUP($H2073,'Gen F Exp'!$A:$E,15,FALSE),0)</f>
        <v>0</v>
      </c>
      <c r="M2073" s="34">
        <f>IFERROR(VLOOKUP($H2073,'Gen F Exp'!$A:$E,16,FALSE),0)</f>
        <v>0</v>
      </c>
      <c r="N2073" s="42">
        <f>IFERROR(VLOOKUP($H2073,'Gen F Exp'!$A:$E,17,FALSE),0)</f>
        <v>0</v>
      </c>
      <c r="O2073" s="34">
        <f>IFERROR(VLOOKUP($H2073,'Water F Rev'!$A:$L,15,FALSE),0)</f>
        <v>0</v>
      </c>
      <c r="P2073" s="34">
        <f>IFERROR(VLOOKUP($H2073,'Water F Rev'!$A:$L,16,FALSE),0)</f>
        <v>0</v>
      </c>
      <c r="Q2073" s="42">
        <f>IFERROR(VLOOKUP($H2073,'Water F Rev'!$A:$L,17,FALSE),0)</f>
        <v>0</v>
      </c>
      <c r="R2073" s="34">
        <f>IFERROR(VLOOKUP($H2073,'Water F Exp'!$A:$K,15,FALSE),0)</f>
        <v>0</v>
      </c>
      <c r="S2073" s="34">
        <f>IFERROR(VLOOKUP($H2073,'Water F Exp'!$A:$K,16,FALSE),0)</f>
        <v>0</v>
      </c>
      <c r="T2073" s="42">
        <f>IFERROR(VLOOKUP($H2073,'Water F Exp'!$A:$K,17,FALSE),0)</f>
        <v>0</v>
      </c>
      <c r="U2073" s="34">
        <f ca="1">IFERROR(VLOOKUP($H2073,'Sewer F Rev'!$A:$E,15,FALSE),0)</f>
        <v>0</v>
      </c>
      <c r="V2073" s="34">
        <f ca="1">IFERROR(VLOOKUP($H2073,'Sewer F Rev'!$A:$E,16,FALSE),0)</f>
        <v>0</v>
      </c>
      <c r="W2073" s="42">
        <f ca="1">IFERROR(VLOOKUP($H2073,'Sewer F Rev'!$A:$E,17,FALSE),0)</f>
        <v>0</v>
      </c>
      <c r="X2073" s="34">
        <f>IFERROR(VLOOKUP($H2073,'Sewer F Exp'!$A:$B,15,FALSE),0)</f>
        <v>0</v>
      </c>
      <c r="Y2073" s="34">
        <f>IFERROR(VLOOKUP($H2073,'Sewer F Exp'!$A:$B,16,FALSE),0)</f>
        <v>0</v>
      </c>
      <c r="Z2073" s="42">
        <f>IFERROR(VLOOKUP($H2073,'Sewer F Exp'!$A:$B,17,FALSE),0)</f>
        <v>0</v>
      </c>
      <c r="AA2073" s="34">
        <f>IFERROR(VLOOKUP($H2073,'Refuse F Rev'!$A:$E,15,FALSE),0)</f>
        <v>0</v>
      </c>
      <c r="AB2073" s="34">
        <f>IFERROR(VLOOKUP($H2073,'Refuse F Rev'!$A:$E,16,FALSE),0)</f>
        <v>0</v>
      </c>
      <c r="AC2073" s="42">
        <f>IFERROR(VLOOKUP($H2073,'Refuse F Rev'!$A:$E,17,FALSE),0)</f>
        <v>0</v>
      </c>
      <c r="AD2073" s="34">
        <f>IFERROR(VLOOKUP($H2073,'Refuse F Exp'!$A:$E,15,FALSE),0)</f>
        <v>0</v>
      </c>
      <c r="AE2073" s="34">
        <f>IFERROR(VLOOKUP($H2073,'Refuse F Exp'!$A:$E,16,FALSE),0)</f>
        <v>0</v>
      </c>
      <c r="AF2073" s="42">
        <f>IFERROR(VLOOKUP($H2073,'Refuse F Exp'!$A:$E,17,FALSE),0)</f>
        <v>0</v>
      </c>
      <c r="AG2073" s="34">
        <f>IFERROR(VLOOKUP($H2073,#REF!,10,FALSE),0)</f>
        <v>0</v>
      </c>
      <c r="AH2073" s="34">
        <f>IFERROR(VLOOKUP($H2073,#REF!,11,FALSE),0)</f>
        <v>0</v>
      </c>
      <c r="AI2073" s="42">
        <f>IFERROR(VLOOKUP($H2073,#REF!,12,FALSE),0)</f>
        <v>0</v>
      </c>
      <c r="AJ2073" s="34">
        <f>IFERROR(VLOOKUP($H2073,#REF!,10,FALSE),0)</f>
        <v>0</v>
      </c>
      <c r="AK2073" s="34">
        <f>IFERROR(VLOOKUP($H2073,#REF!,11,FALSE),0)</f>
        <v>0</v>
      </c>
      <c r="AL2073" s="42">
        <f>IFERROR(VLOOKUP($H2073,#REF!,12,FALSE),0)</f>
        <v>0</v>
      </c>
      <c r="AM2073" s="34">
        <f>IFERROR(VLOOKUP($H2073,#REF!,10,FALSE),0)</f>
        <v>0</v>
      </c>
      <c r="AN2073" s="34">
        <f>IFERROR(VLOOKUP($H2073,#REF!,11,FALSE),0)</f>
        <v>0</v>
      </c>
      <c r="AO2073" s="42">
        <f>IFERROR(VLOOKUP($H2073,#REF!,12,FALSE),0)</f>
        <v>0</v>
      </c>
      <c r="AP2073" s="34">
        <f>IFERROR(VLOOKUP($H2073,#REF!,10,FALSE),0)</f>
        <v>0</v>
      </c>
      <c r="AQ2073" s="34">
        <f>IFERROR(VLOOKUP($H2073,#REF!,11,FALSE),0)</f>
        <v>0</v>
      </c>
      <c r="AR2073" s="42">
        <f>IFERROR(VLOOKUP($H2073,#REF!,12,FALSE),0)</f>
        <v>0</v>
      </c>
      <c r="AS2073" s="34">
        <f>IFERROR(VLOOKUP($H2073,#REF!,13,FALSE),0)</f>
        <v>0</v>
      </c>
      <c r="AT2073" s="34">
        <f>IFERROR(VLOOKUP($H2073,#REF!,14,FALSE),0)</f>
        <v>0</v>
      </c>
      <c r="AU2073" s="42">
        <f>IFERROR(VLOOKUP($H2073,#REF!,15,FALSE),0)</f>
        <v>0</v>
      </c>
      <c r="AV2073" s="34">
        <f>IFERROR(VLOOKUP($H2073,#REF!,15,FALSE),0)</f>
        <v>0</v>
      </c>
      <c r="AW2073" s="34">
        <f>IFERROR(VLOOKUP($H2073,#REF!,16,FALSE),0)</f>
        <v>0</v>
      </c>
      <c r="AX2073" s="42">
        <f>IFERROR(VLOOKUP($H2073,#REF!,17,FALSE),0)</f>
        <v>0</v>
      </c>
    </row>
    <row r="2074" spans="1:50" x14ac:dyDescent="0.3">
      <c r="A2074" s="33" t="str">
        <f t="shared" si="128"/>
        <v>0</v>
      </c>
      <c r="B2074" s="33">
        <f>+'R&amp;E EXPORT'!B1873</f>
        <v>0</v>
      </c>
      <c r="C2074" t="str">
        <f>IFERROR(VLOOKUP(A2074,'MCSJ Export'!A:C,3,FALSE),"")</f>
        <v/>
      </c>
      <c r="D2074" s="37">
        <f t="shared" ca="1" si="129"/>
        <v>0</v>
      </c>
      <c r="E2074" s="37">
        <f t="shared" ca="1" si="130"/>
        <v>0</v>
      </c>
      <c r="F2074" s="37">
        <f t="shared" ca="1" si="131"/>
        <v>0</v>
      </c>
      <c r="G2074" s="37"/>
      <c r="H2074" s="33">
        <f>+'R&amp;E EXPORT'!A1873</f>
        <v>0</v>
      </c>
      <c r="I2074" s="34">
        <f>IFERROR(VLOOKUP($H2074,'Gen F Rev'!$A:$M,15,FALSE),0)</f>
        <v>0</v>
      </c>
      <c r="J2074" s="34">
        <f>IFERROR(VLOOKUP($H2074,'Gen F Rev'!$A:$M,16,FALSE),0)</f>
        <v>0</v>
      </c>
      <c r="K2074" s="42">
        <f>IFERROR(VLOOKUP($H2074,'Gen F Rev'!$A:$M,17,FALSE),0)</f>
        <v>0</v>
      </c>
      <c r="L2074" s="34">
        <f>IFERROR(VLOOKUP($H2074,'Gen F Exp'!$A:$E,15,FALSE),0)</f>
        <v>0</v>
      </c>
      <c r="M2074" s="34">
        <f>IFERROR(VLOOKUP($H2074,'Gen F Exp'!$A:$E,16,FALSE),0)</f>
        <v>0</v>
      </c>
      <c r="N2074" s="42">
        <f>IFERROR(VLOOKUP($H2074,'Gen F Exp'!$A:$E,17,FALSE),0)</f>
        <v>0</v>
      </c>
      <c r="O2074" s="34">
        <f>IFERROR(VLOOKUP($H2074,'Water F Rev'!$A:$L,15,FALSE),0)</f>
        <v>0</v>
      </c>
      <c r="P2074" s="34">
        <f>IFERROR(VLOOKUP($H2074,'Water F Rev'!$A:$L,16,FALSE),0)</f>
        <v>0</v>
      </c>
      <c r="Q2074" s="42">
        <f>IFERROR(VLOOKUP($H2074,'Water F Rev'!$A:$L,17,FALSE),0)</f>
        <v>0</v>
      </c>
      <c r="R2074" s="34">
        <f>IFERROR(VLOOKUP($H2074,'Water F Exp'!$A:$K,15,FALSE),0)</f>
        <v>0</v>
      </c>
      <c r="S2074" s="34">
        <f>IFERROR(VLOOKUP($H2074,'Water F Exp'!$A:$K,16,FALSE),0)</f>
        <v>0</v>
      </c>
      <c r="T2074" s="42">
        <f>IFERROR(VLOOKUP($H2074,'Water F Exp'!$A:$K,17,FALSE),0)</f>
        <v>0</v>
      </c>
      <c r="U2074" s="34">
        <f ca="1">IFERROR(VLOOKUP($H2074,'Sewer F Rev'!$A:$E,15,FALSE),0)</f>
        <v>0</v>
      </c>
      <c r="V2074" s="34">
        <f ca="1">IFERROR(VLOOKUP($H2074,'Sewer F Rev'!$A:$E,16,FALSE),0)</f>
        <v>0</v>
      </c>
      <c r="W2074" s="42">
        <f ca="1">IFERROR(VLOOKUP($H2074,'Sewer F Rev'!$A:$E,17,FALSE),0)</f>
        <v>0</v>
      </c>
      <c r="X2074" s="34">
        <f>IFERROR(VLOOKUP($H2074,'Sewer F Exp'!$A:$B,15,FALSE),0)</f>
        <v>0</v>
      </c>
      <c r="Y2074" s="34">
        <f>IFERROR(VLOOKUP($H2074,'Sewer F Exp'!$A:$B,16,FALSE),0)</f>
        <v>0</v>
      </c>
      <c r="Z2074" s="42">
        <f>IFERROR(VLOOKUP($H2074,'Sewer F Exp'!$A:$B,17,FALSE),0)</f>
        <v>0</v>
      </c>
      <c r="AA2074" s="34">
        <f>IFERROR(VLOOKUP($H2074,'Refuse F Rev'!$A:$E,15,FALSE),0)</f>
        <v>0</v>
      </c>
      <c r="AB2074" s="34">
        <f>IFERROR(VLOOKUP($H2074,'Refuse F Rev'!$A:$E,16,FALSE),0)</f>
        <v>0</v>
      </c>
      <c r="AC2074" s="42">
        <f>IFERROR(VLOOKUP($H2074,'Refuse F Rev'!$A:$E,17,FALSE),0)</f>
        <v>0</v>
      </c>
      <c r="AD2074" s="34">
        <f>IFERROR(VLOOKUP($H2074,'Refuse F Exp'!$A:$E,15,FALSE),0)</f>
        <v>0</v>
      </c>
      <c r="AE2074" s="34">
        <f>IFERROR(VLOOKUP($H2074,'Refuse F Exp'!$A:$E,16,FALSE),0)</f>
        <v>0</v>
      </c>
      <c r="AF2074" s="42">
        <f>IFERROR(VLOOKUP($H2074,'Refuse F Exp'!$A:$E,17,FALSE),0)</f>
        <v>0</v>
      </c>
      <c r="AG2074" s="34">
        <f>IFERROR(VLOOKUP($H2074,#REF!,10,FALSE),0)</f>
        <v>0</v>
      </c>
      <c r="AH2074" s="34">
        <f>IFERROR(VLOOKUP($H2074,#REF!,11,FALSE),0)</f>
        <v>0</v>
      </c>
      <c r="AI2074" s="42">
        <f>IFERROR(VLOOKUP($H2074,#REF!,12,FALSE),0)</f>
        <v>0</v>
      </c>
      <c r="AJ2074" s="34">
        <f>IFERROR(VLOOKUP($H2074,#REF!,10,FALSE),0)</f>
        <v>0</v>
      </c>
      <c r="AK2074" s="34">
        <f>IFERROR(VLOOKUP($H2074,#REF!,11,FALSE),0)</f>
        <v>0</v>
      </c>
      <c r="AL2074" s="42">
        <f>IFERROR(VLOOKUP($H2074,#REF!,12,FALSE),0)</f>
        <v>0</v>
      </c>
      <c r="AM2074" s="34">
        <f>IFERROR(VLOOKUP($H2074,#REF!,10,FALSE),0)</f>
        <v>0</v>
      </c>
      <c r="AN2074" s="34">
        <f>IFERROR(VLOOKUP($H2074,#REF!,11,FALSE),0)</f>
        <v>0</v>
      </c>
      <c r="AO2074" s="42">
        <f>IFERROR(VLOOKUP($H2074,#REF!,12,FALSE),0)</f>
        <v>0</v>
      </c>
      <c r="AP2074" s="34">
        <f>IFERROR(VLOOKUP($H2074,#REF!,10,FALSE),0)</f>
        <v>0</v>
      </c>
      <c r="AQ2074" s="34">
        <f>IFERROR(VLOOKUP($H2074,#REF!,11,FALSE),0)</f>
        <v>0</v>
      </c>
      <c r="AR2074" s="42">
        <f>IFERROR(VLOOKUP($H2074,#REF!,12,FALSE),0)</f>
        <v>0</v>
      </c>
      <c r="AS2074" s="34">
        <f>IFERROR(VLOOKUP($H2074,#REF!,13,FALSE),0)</f>
        <v>0</v>
      </c>
      <c r="AT2074" s="34">
        <f>IFERROR(VLOOKUP($H2074,#REF!,14,FALSE),0)</f>
        <v>0</v>
      </c>
      <c r="AU2074" s="42">
        <f>IFERROR(VLOOKUP($H2074,#REF!,15,FALSE),0)</f>
        <v>0</v>
      </c>
      <c r="AV2074" s="34">
        <f>IFERROR(VLOOKUP($H2074,#REF!,15,FALSE),0)</f>
        <v>0</v>
      </c>
      <c r="AW2074" s="34">
        <f>IFERROR(VLOOKUP($H2074,#REF!,16,FALSE),0)</f>
        <v>0</v>
      </c>
      <c r="AX2074" s="42">
        <f>IFERROR(VLOOKUP($H2074,#REF!,17,FALSE),0)</f>
        <v>0</v>
      </c>
    </row>
    <row r="2075" spans="1:50" x14ac:dyDescent="0.3">
      <c r="A2075" s="33" t="str">
        <f t="shared" si="128"/>
        <v>0</v>
      </c>
      <c r="B2075" s="33">
        <f>+'R&amp;E EXPORT'!B1874</f>
        <v>0</v>
      </c>
      <c r="C2075" t="str">
        <f>IFERROR(VLOOKUP(A2075,'MCSJ Export'!A:C,3,FALSE),"")</f>
        <v/>
      </c>
      <c r="D2075" s="37">
        <f t="shared" ca="1" si="129"/>
        <v>0</v>
      </c>
      <c r="E2075" s="37">
        <f t="shared" ca="1" si="130"/>
        <v>0</v>
      </c>
      <c r="F2075" s="37">
        <f t="shared" ca="1" si="131"/>
        <v>0</v>
      </c>
      <c r="G2075" s="37"/>
      <c r="H2075" s="33">
        <f>+'R&amp;E EXPORT'!A1874</f>
        <v>0</v>
      </c>
      <c r="I2075" s="34">
        <f>IFERROR(VLOOKUP($H2075,'Gen F Rev'!$A:$M,15,FALSE),0)</f>
        <v>0</v>
      </c>
      <c r="J2075" s="34">
        <f>IFERROR(VLOOKUP($H2075,'Gen F Rev'!$A:$M,16,FALSE),0)</f>
        <v>0</v>
      </c>
      <c r="K2075" s="42">
        <f>IFERROR(VLOOKUP($H2075,'Gen F Rev'!$A:$M,17,FALSE),0)</f>
        <v>0</v>
      </c>
      <c r="L2075" s="34">
        <f>IFERROR(VLOOKUP($H2075,'Gen F Exp'!$A:$E,15,FALSE),0)</f>
        <v>0</v>
      </c>
      <c r="M2075" s="34">
        <f>IFERROR(VLOOKUP($H2075,'Gen F Exp'!$A:$E,16,FALSE),0)</f>
        <v>0</v>
      </c>
      <c r="N2075" s="42">
        <f>IFERROR(VLOOKUP($H2075,'Gen F Exp'!$A:$E,17,FALSE),0)</f>
        <v>0</v>
      </c>
      <c r="O2075" s="34">
        <f>IFERROR(VLOOKUP($H2075,'Water F Rev'!$A:$L,15,FALSE),0)</f>
        <v>0</v>
      </c>
      <c r="P2075" s="34">
        <f>IFERROR(VLOOKUP($H2075,'Water F Rev'!$A:$L,16,FALSE),0)</f>
        <v>0</v>
      </c>
      <c r="Q2075" s="42">
        <f>IFERROR(VLOOKUP($H2075,'Water F Rev'!$A:$L,17,FALSE),0)</f>
        <v>0</v>
      </c>
      <c r="R2075" s="34">
        <f>IFERROR(VLOOKUP($H2075,'Water F Exp'!$A:$K,15,FALSE),0)</f>
        <v>0</v>
      </c>
      <c r="S2075" s="34">
        <f>IFERROR(VLOOKUP($H2075,'Water F Exp'!$A:$K,16,FALSE),0)</f>
        <v>0</v>
      </c>
      <c r="T2075" s="42">
        <f>IFERROR(VLOOKUP($H2075,'Water F Exp'!$A:$K,17,FALSE),0)</f>
        <v>0</v>
      </c>
      <c r="U2075" s="34">
        <f ca="1">IFERROR(VLOOKUP($H2075,'Sewer F Rev'!$A:$E,15,FALSE),0)</f>
        <v>0</v>
      </c>
      <c r="V2075" s="34">
        <f ca="1">IFERROR(VLOOKUP($H2075,'Sewer F Rev'!$A:$E,16,FALSE),0)</f>
        <v>0</v>
      </c>
      <c r="W2075" s="42">
        <f ca="1">IFERROR(VLOOKUP($H2075,'Sewer F Rev'!$A:$E,17,FALSE),0)</f>
        <v>0</v>
      </c>
      <c r="X2075" s="34">
        <f>IFERROR(VLOOKUP($H2075,'Sewer F Exp'!$A:$B,15,FALSE),0)</f>
        <v>0</v>
      </c>
      <c r="Y2075" s="34">
        <f>IFERROR(VLOOKUP($H2075,'Sewer F Exp'!$A:$B,16,FALSE),0)</f>
        <v>0</v>
      </c>
      <c r="Z2075" s="42">
        <f>IFERROR(VLOOKUP($H2075,'Sewer F Exp'!$A:$B,17,FALSE),0)</f>
        <v>0</v>
      </c>
      <c r="AA2075" s="34">
        <f>IFERROR(VLOOKUP($H2075,'Refuse F Rev'!$A:$E,15,FALSE),0)</f>
        <v>0</v>
      </c>
      <c r="AB2075" s="34">
        <f>IFERROR(VLOOKUP($H2075,'Refuse F Rev'!$A:$E,16,FALSE),0)</f>
        <v>0</v>
      </c>
      <c r="AC2075" s="42">
        <f>IFERROR(VLOOKUP($H2075,'Refuse F Rev'!$A:$E,17,FALSE),0)</f>
        <v>0</v>
      </c>
      <c r="AD2075" s="34">
        <f>IFERROR(VLOOKUP($H2075,'Refuse F Exp'!$A:$E,15,FALSE),0)</f>
        <v>0</v>
      </c>
      <c r="AE2075" s="34">
        <f>IFERROR(VLOOKUP($H2075,'Refuse F Exp'!$A:$E,16,FALSE),0)</f>
        <v>0</v>
      </c>
      <c r="AF2075" s="42">
        <f>IFERROR(VLOOKUP($H2075,'Refuse F Exp'!$A:$E,17,FALSE),0)</f>
        <v>0</v>
      </c>
      <c r="AG2075" s="34">
        <f>IFERROR(VLOOKUP($H2075,#REF!,10,FALSE),0)</f>
        <v>0</v>
      </c>
      <c r="AH2075" s="34">
        <f>IFERROR(VLOOKUP($H2075,#REF!,11,FALSE),0)</f>
        <v>0</v>
      </c>
      <c r="AI2075" s="42">
        <f>IFERROR(VLOOKUP($H2075,#REF!,12,FALSE),0)</f>
        <v>0</v>
      </c>
      <c r="AJ2075" s="34">
        <f>IFERROR(VLOOKUP($H2075,#REF!,10,FALSE),0)</f>
        <v>0</v>
      </c>
      <c r="AK2075" s="34">
        <f>IFERROR(VLOOKUP($H2075,#REF!,11,FALSE),0)</f>
        <v>0</v>
      </c>
      <c r="AL2075" s="42">
        <f>IFERROR(VLOOKUP($H2075,#REF!,12,FALSE),0)</f>
        <v>0</v>
      </c>
      <c r="AM2075" s="34">
        <f>IFERROR(VLOOKUP($H2075,#REF!,10,FALSE),0)</f>
        <v>0</v>
      </c>
      <c r="AN2075" s="34">
        <f>IFERROR(VLOOKUP($H2075,#REF!,11,FALSE),0)</f>
        <v>0</v>
      </c>
      <c r="AO2075" s="42">
        <f>IFERROR(VLOOKUP($H2075,#REF!,12,FALSE),0)</f>
        <v>0</v>
      </c>
      <c r="AP2075" s="34">
        <f>IFERROR(VLOOKUP($H2075,#REF!,10,FALSE),0)</f>
        <v>0</v>
      </c>
      <c r="AQ2075" s="34">
        <f>IFERROR(VLOOKUP($H2075,#REF!,11,FALSE),0)</f>
        <v>0</v>
      </c>
      <c r="AR2075" s="42">
        <f>IFERROR(VLOOKUP($H2075,#REF!,12,FALSE),0)</f>
        <v>0</v>
      </c>
      <c r="AS2075" s="34">
        <f>IFERROR(VLOOKUP($H2075,#REF!,13,FALSE),0)</f>
        <v>0</v>
      </c>
      <c r="AT2075" s="34">
        <f>IFERROR(VLOOKUP($H2075,#REF!,14,FALSE),0)</f>
        <v>0</v>
      </c>
      <c r="AU2075" s="42">
        <f>IFERROR(VLOOKUP($H2075,#REF!,15,FALSE),0)</f>
        <v>0</v>
      </c>
      <c r="AV2075" s="34">
        <f>IFERROR(VLOOKUP($H2075,#REF!,15,FALSE),0)</f>
        <v>0</v>
      </c>
      <c r="AW2075" s="34">
        <f>IFERROR(VLOOKUP($H2075,#REF!,16,FALSE),0)</f>
        <v>0</v>
      </c>
      <c r="AX2075" s="42">
        <f>IFERROR(VLOOKUP($H2075,#REF!,17,FALSE),0)</f>
        <v>0</v>
      </c>
    </row>
    <row r="2076" spans="1:50" x14ac:dyDescent="0.3">
      <c r="A2076" s="33" t="str">
        <f t="shared" si="128"/>
        <v>0</v>
      </c>
      <c r="B2076" s="33">
        <f>+'R&amp;E EXPORT'!B1875</f>
        <v>0</v>
      </c>
      <c r="C2076" t="str">
        <f>IFERROR(VLOOKUP(A2076,'MCSJ Export'!A:C,3,FALSE),"")</f>
        <v/>
      </c>
      <c r="D2076" s="37">
        <f t="shared" ca="1" si="129"/>
        <v>0</v>
      </c>
      <c r="E2076" s="37">
        <f t="shared" ca="1" si="130"/>
        <v>0</v>
      </c>
      <c r="F2076" s="37">
        <f t="shared" ca="1" si="131"/>
        <v>0</v>
      </c>
      <c r="G2076" s="37"/>
      <c r="H2076" s="33">
        <f>+'R&amp;E EXPORT'!A1875</f>
        <v>0</v>
      </c>
      <c r="I2076" s="34">
        <f>IFERROR(VLOOKUP($H2076,'Gen F Rev'!$A:$M,15,FALSE),0)</f>
        <v>0</v>
      </c>
      <c r="J2076" s="34">
        <f>IFERROR(VLOOKUP($H2076,'Gen F Rev'!$A:$M,16,FALSE),0)</f>
        <v>0</v>
      </c>
      <c r="K2076" s="42">
        <f>IFERROR(VLOOKUP($H2076,'Gen F Rev'!$A:$M,17,FALSE),0)</f>
        <v>0</v>
      </c>
      <c r="L2076" s="34">
        <f>IFERROR(VLOOKUP($H2076,'Gen F Exp'!$A:$E,15,FALSE),0)</f>
        <v>0</v>
      </c>
      <c r="M2076" s="34">
        <f>IFERROR(VLOOKUP($H2076,'Gen F Exp'!$A:$E,16,FALSE),0)</f>
        <v>0</v>
      </c>
      <c r="N2076" s="42">
        <f>IFERROR(VLOOKUP($H2076,'Gen F Exp'!$A:$E,17,FALSE),0)</f>
        <v>0</v>
      </c>
      <c r="O2076" s="34">
        <f>IFERROR(VLOOKUP($H2076,'Water F Rev'!$A:$L,15,FALSE),0)</f>
        <v>0</v>
      </c>
      <c r="P2076" s="34">
        <f>IFERROR(VLOOKUP($H2076,'Water F Rev'!$A:$L,16,FALSE),0)</f>
        <v>0</v>
      </c>
      <c r="Q2076" s="42">
        <f>IFERROR(VLOOKUP($H2076,'Water F Rev'!$A:$L,17,FALSE),0)</f>
        <v>0</v>
      </c>
      <c r="R2076" s="34">
        <f>IFERROR(VLOOKUP($H2076,'Water F Exp'!$A:$K,15,FALSE),0)</f>
        <v>0</v>
      </c>
      <c r="S2076" s="34">
        <f>IFERROR(VLOOKUP($H2076,'Water F Exp'!$A:$K,16,FALSE),0)</f>
        <v>0</v>
      </c>
      <c r="T2076" s="42">
        <f>IFERROR(VLOOKUP($H2076,'Water F Exp'!$A:$K,17,FALSE),0)</f>
        <v>0</v>
      </c>
      <c r="U2076" s="34">
        <f ca="1">IFERROR(VLOOKUP($H2076,'Sewer F Rev'!$A:$E,15,FALSE),0)</f>
        <v>0</v>
      </c>
      <c r="V2076" s="34">
        <f ca="1">IFERROR(VLOOKUP($H2076,'Sewer F Rev'!$A:$E,16,FALSE),0)</f>
        <v>0</v>
      </c>
      <c r="W2076" s="42">
        <f ca="1">IFERROR(VLOOKUP($H2076,'Sewer F Rev'!$A:$E,17,FALSE),0)</f>
        <v>0</v>
      </c>
      <c r="X2076" s="34">
        <f>IFERROR(VLOOKUP($H2076,'Sewer F Exp'!$A:$B,15,FALSE),0)</f>
        <v>0</v>
      </c>
      <c r="Y2076" s="34">
        <f>IFERROR(VLOOKUP($H2076,'Sewer F Exp'!$A:$B,16,FALSE),0)</f>
        <v>0</v>
      </c>
      <c r="Z2076" s="42">
        <f>IFERROR(VLOOKUP($H2076,'Sewer F Exp'!$A:$B,17,FALSE),0)</f>
        <v>0</v>
      </c>
      <c r="AA2076" s="34">
        <f>IFERROR(VLOOKUP($H2076,'Refuse F Rev'!$A:$E,15,FALSE),0)</f>
        <v>0</v>
      </c>
      <c r="AB2076" s="34">
        <f>IFERROR(VLOOKUP($H2076,'Refuse F Rev'!$A:$E,16,FALSE),0)</f>
        <v>0</v>
      </c>
      <c r="AC2076" s="42">
        <f>IFERROR(VLOOKUP($H2076,'Refuse F Rev'!$A:$E,17,FALSE),0)</f>
        <v>0</v>
      </c>
      <c r="AD2076" s="34">
        <f>IFERROR(VLOOKUP($H2076,'Refuse F Exp'!$A:$E,15,FALSE),0)</f>
        <v>0</v>
      </c>
      <c r="AE2076" s="34">
        <f>IFERROR(VLOOKUP($H2076,'Refuse F Exp'!$A:$E,16,FALSE),0)</f>
        <v>0</v>
      </c>
      <c r="AF2076" s="42">
        <f>IFERROR(VLOOKUP($H2076,'Refuse F Exp'!$A:$E,17,FALSE),0)</f>
        <v>0</v>
      </c>
      <c r="AG2076" s="34">
        <f>IFERROR(VLOOKUP($H2076,#REF!,10,FALSE),0)</f>
        <v>0</v>
      </c>
      <c r="AH2076" s="34">
        <f>IFERROR(VLOOKUP($H2076,#REF!,11,FALSE),0)</f>
        <v>0</v>
      </c>
      <c r="AI2076" s="42">
        <f>IFERROR(VLOOKUP($H2076,#REF!,12,FALSE),0)</f>
        <v>0</v>
      </c>
      <c r="AJ2076" s="34">
        <f>IFERROR(VLOOKUP($H2076,#REF!,10,FALSE),0)</f>
        <v>0</v>
      </c>
      <c r="AK2076" s="34">
        <f>IFERROR(VLOOKUP($H2076,#REF!,11,FALSE),0)</f>
        <v>0</v>
      </c>
      <c r="AL2076" s="42">
        <f>IFERROR(VLOOKUP($H2076,#REF!,12,FALSE),0)</f>
        <v>0</v>
      </c>
      <c r="AM2076" s="34">
        <f>IFERROR(VLOOKUP($H2076,#REF!,10,FALSE),0)</f>
        <v>0</v>
      </c>
      <c r="AN2076" s="34">
        <f>IFERROR(VLOOKUP($H2076,#REF!,11,FALSE),0)</f>
        <v>0</v>
      </c>
      <c r="AO2076" s="42">
        <f>IFERROR(VLOOKUP($H2076,#REF!,12,FALSE),0)</f>
        <v>0</v>
      </c>
      <c r="AP2076" s="34">
        <f>IFERROR(VLOOKUP($H2076,#REF!,10,FALSE),0)</f>
        <v>0</v>
      </c>
      <c r="AQ2076" s="34">
        <f>IFERROR(VLOOKUP($H2076,#REF!,11,FALSE),0)</f>
        <v>0</v>
      </c>
      <c r="AR2076" s="42">
        <f>IFERROR(VLOOKUP($H2076,#REF!,12,FALSE),0)</f>
        <v>0</v>
      </c>
      <c r="AS2076" s="34">
        <f>IFERROR(VLOOKUP($H2076,#REF!,13,FALSE),0)</f>
        <v>0</v>
      </c>
      <c r="AT2076" s="34">
        <f>IFERROR(VLOOKUP($H2076,#REF!,14,FALSE),0)</f>
        <v>0</v>
      </c>
      <c r="AU2076" s="42">
        <f>IFERROR(VLOOKUP($H2076,#REF!,15,FALSE),0)</f>
        <v>0</v>
      </c>
      <c r="AV2076" s="34">
        <f>IFERROR(VLOOKUP($H2076,#REF!,15,FALSE),0)</f>
        <v>0</v>
      </c>
      <c r="AW2076" s="34">
        <f>IFERROR(VLOOKUP($H2076,#REF!,16,FALSE),0)</f>
        <v>0</v>
      </c>
      <c r="AX2076" s="42">
        <f>IFERROR(VLOOKUP($H2076,#REF!,17,FALSE),0)</f>
        <v>0</v>
      </c>
    </row>
    <row r="2077" spans="1:50" x14ac:dyDescent="0.3">
      <c r="A2077" s="33" t="str">
        <f t="shared" si="128"/>
        <v>0</v>
      </c>
      <c r="B2077" s="33">
        <f>+'R&amp;E EXPORT'!B1876</f>
        <v>0</v>
      </c>
      <c r="C2077" t="str">
        <f>IFERROR(VLOOKUP(A2077,'MCSJ Export'!A:C,3,FALSE),"")</f>
        <v/>
      </c>
      <c r="D2077" s="37">
        <f t="shared" ca="1" si="129"/>
        <v>0</v>
      </c>
      <c r="E2077" s="37">
        <f t="shared" ca="1" si="130"/>
        <v>0</v>
      </c>
      <c r="F2077" s="37">
        <f t="shared" ca="1" si="131"/>
        <v>0</v>
      </c>
      <c r="G2077" s="37"/>
      <c r="H2077" s="33">
        <f>+'R&amp;E EXPORT'!A1876</f>
        <v>0</v>
      </c>
      <c r="I2077" s="34">
        <f>IFERROR(VLOOKUP($H2077,'Gen F Rev'!$A:$M,15,FALSE),0)</f>
        <v>0</v>
      </c>
      <c r="J2077" s="34">
        <f>IFERROR(VLOOKUP($H2077,'Gen F Rev'!$A:$M,16,FALSE),0)</f>
        <v>0</v>
      </c>
      <c r="K2077" s="42">
        <f>IFERROR(VLOOKUP($H2077,'Gen F Rev'!$A:$M,17,FALSE),0)</f>
        <v>0</v>
      </c>
      <c r="L2077" s="34">
        <f>IFERROR(VLOOKUP($H2077,'Gen F Exp'!$A:$E,15,FALSE),0)</f>
        <v>0</v>
      </c>
      <c r="M2077" s="34">
        <f>IFERROR(VLOOKUP($H2077,'Gen F Exp'!$A:$E,16,FALSE),0)</f>
        <v>0</v>
      </c>
      <c r="N2077" s="42">
        <f>IFERROR(VLOOKUP($H2077,'Gen F Exp'!$A:$E,17,FALSE),0)</f>
        <v>0</v>
      </c>
      <c r="O2077" s="34">
        <f>IFERROR(VLOOKUP($H2077,'Water F Rev'!$A:$L,15,FALSE),0)</f>
        <v>0</v>
      </c>
      <c r="P2077" s="34">
        <f>IFERROR(VLOOKUP($H2077,'Water F Rev'!$A:$L,16,FALSE),0)</f>
        <v>0</v>
      </c>
      <c r="Q2077" s="42">
        <f>IFERROR(VLOOKUP($H2077,'Water F Rev'!$A:$L,17,FALSE),0)</f>
        <v>0</v>
      </c>
      <c r="R2077" s="34">
        <f>IFERROR(VLOOKUP($H2077,'Water F Exp'!$A:$K,15,FALSE),0)</f>
        <v>0</v>
      </c>
      <c r="S2077" s="34">
        <f>IFERROR(VLOOKUP($H2077,'Water F Exp'!$A:$K,16,FALSE),0)</f>
        <v>0</v>
      </c>
      <c r="T2077" s="42">
        <f>IFERROR(VLOOKUP($H2077,'Water F Exp'!$A:$K,17,FALSE),0)</f>
        <v>0</v>
      </c>
      <c r="U2077" s="34">
        <f ca="1">IFERROR(VLOOKUP($H2077,'Sewer F Rev'!$A:$E,15,FALSE),0)</f>
        <v>0</v>
      </c>
      <c r="V2077" s="34">
        <f ca="1">IFERROR(VLOOKUP($H2077,'Sewer F Rev'!$A:$E,16,FALSE),0)</f>
        <v>0</v>
      </c>
      <c r="W2077" s="42">
        <f ca="1">IFERROR(VLOOKUP($H2077,'Sewer F Rev'!$A:$E,17,FALSE),0)</f>
        <v>0</v>
      </c>
      <c r="X2077" s="34">
        <f>IFERROR(VLOOKUP($H2077,'Sewer F Exp'!$A:$B,15,FALSE),0)</f>
        <v>0</v>
      </c>
      <c r="Y2077" s="34">
        <f>IFERROR(VLOOKUP($H2077,'Sewer F Exp'!$A:$B,16,FALSE),0)</f>
        <v>0</v>
      </c>
      <c r="Z2077" s="42">
        <f>IFERROR(VLOOKUP($H2077,'Sewer F Exp'!$A:$B,17,FALSE),0)</f>
        <v>0</v>
      </c>
      <c r="AA2077" s="34">
        <f>IFERROR(VLOOKUP($H2077,'Refuse F Rev'!$A:$E,15,FALSE),0)</f>
        <v>0</v>
      </c>
      <c r="AB2077" s="34">
        <f>IFERROR(VLOOKUP($H2077,'Refuse F Rev'!$A:$E,16,FALSE),0)</f>
        <v>0</v>
      </c>
      <c r="AC2077" s="42">
        <f>IFERROR(VLOOKUP($H2077,'Refuse F Rev'!$A:$E,17,FALSE),0)</f>
        <v>0</v>
      </c>
      <c r="AD2077" s="34">
        <f>IFERROR(VLOOKUP($H2077,'Refuse F Exp'!$A:$E,15,FALSE),0)</f>
        <v>0</v>
      </c>
      <c r="AE2077" s="34">
        <f>IFERROR(VLOOKUP($H2077,'Refuse F Exp'!$A:$E,16,FALSE),0)</f>
        <v>0</v>
      </c>
      <c r="AF2077" s="42">
        <f>IFERROR(VLOOKUP($H2077,'Refuse F Exp'!$A:$E,17,FALSE),0)</f>
        <v>0</v>
      </c>
      <c r="AG2077" s="34">
        <f>IFERROR(VLOOKUP($H2077,#REF!,10,FALSE),0)</f>
        <v>0</v>
      </c>
      <c r="AH2077" s="34">
        <f>IFERROR(VLOOKUP($H2077,#REF!,11,FALSE),0)</f>
        <v>0</v>
      </c>
      <c r="AI2077" s="42">
        <f>IFERROR(VLOOKUP($H2077,#REF!,12,FALSE),0)</f>
        <v>0</v>
      </c>
      <c r="AJ2077" s="34">
        <f>IFERROR(VLOOKUP($H2077,#REF!,10,FALSE),0)</f>
        <v>0</v>
      </c>
      <c r="AK2077" s="34">
        <f>IFERROR(VLOOKUP($H2077,#REF!,11,FALSE),0)</f>
        <v>0</v>
      </c>
      <c r="AL2077" s="42">
        <f>IFERROR(VLOOKUP($H2077,#REF!,12,FALSE),0)</f>
        <v>0</v>
      </c>
      <c r="AM2077" s="34">
        <f>IFERROR(VLOOKUP($H2077,#REF!,10,FALSE),0)</f>
        <v>0</v>
      </c>
      <c r="AN2077" s="34">
        <f>IFERROR(VLOOKUP($H2077,#REF!,11,FALSE),0)</f>
        <v>0</v>
      </c>
      <c r="AO2077" s="42">
        <f>IFERROR(VLOOKUP($H2077,#REF!,12,FALSE),0)</f>
        <v>0</v>
      </c>
      <c r="AP2077" s="34">
        <f>IFERROR(VLOOKUP($H2077,#REF!,10,FALSE),0)</f>
        <v>0</v>
      </c>
      <c r="AQ2077" s="34">
        <f>IFERROR(VLOOKUP($H2077,#REF!,11,FALSE),0)</f>
        <v>0</v>
      </c>
      <c r="AR2077" s="42">
        <f>IFERROR(VLOOKUP($H2077,#REF!,12,FALSE),0)</f>
        <v>0</v>
      </c>
      <c r="AS2077" s="34">
        <f>IFERROR(VLOOKUP($H2077,#REF!,13,FALSE),0)</f>
        <v>0</v>
      </c>
      <c r="AT2077" s="34">
        <f>IFERROR(VLOOKUP($H2077,#REF!,14,FALSE),0)</f>
        <v>0</v>
      </c>
      <c r="AU2077" s="42">
        <f>IFERROR(VLOOKUP($H2077,#REF!,15,FALSE),0)</f>
        <v>0</v>
      </c>
      <c r="AV2077" s="34">
        <f>IFERROR(VLOOKUP($H2077,#REF!,15,FALSE),0)</f>
        <v>0</v>
      </c>
      <c r="AW2077" s="34">
        <f>IFERROR(VLOOKUP($H2077,#REF!,16,FALSE),0)</f>
        <v>0</v>
      </c>
      <c r="AX2077" s="42">
        <f>IFERROR(VLOOKUP($H2077,#REF!,17,FALSE),0)</f>
        <v>0</v>
      </c>
    </row>
    <row r="2078" spans="1:50" x14ac:dyDescent="0.3">
      <c r="A2078" s="33" t="str">
        <f t="shared" si="128"/>
        <v>0</v>
      </c>
      <c r="B2078" s="33">
        <f>+'R&amp;E EXPORT'!B1877</f>
        <v>0</v>
      </c>
      <c r="C2078" t="str">
        <f>IFERROR(VLOOKUP(A2078,'MCSJ Export'!A:C,3,FALSE),"")</f>
        <v/>
      </c>
      <c r="D2078" s="37">
        <f t="shared" ca="1" si="129"/>
        <v>0</v>
      </c>
      <c r="E2078" s="37">
        <f t="shared" ca="1" si="130"/>
        <v>0</v>
      </c>
      <c r="F2078" s="37">
        <f t="shared" ca="1" si="131"/>
        <v>0</v>
      </c>
      <c r="G2078" s="37"/>
      <c r="H2078" s="33">
        <f>+'R&amp;E EXPORT'!A1877</f>
        <v>0</v>
      </c>
      <c r="I2078" s="34">
        <f>IFERROR(VLOOKUP($H2078,'Gen F Rev'!$A:$M,15,FALSE),0)</f>
        <v>0</v>
      </c>
      <c r="J2078" s="34">
        <f>IFERROR(VLOOKUP($H2078,'Gen F Rev'!$A:$M,16,FALSE),0)</f>
        <v>0</v>
      </c>
      <c r="K2078" s="42">
        <f>IFERROR(VLOOKUP($H2078,'Gen F Rev'!$A:$M,17,FALSE),0)</f>
        <v>0</v>
      </c>
      <c r="L2078" s="34">
        <f>IFERROR(VLOOKUP($H2078,'Gen F Exp'!$A:$E,15,FALSE),0)</f>
        <v>0</v>
      </c>
      <c r="M2078" s="34">
        <f>IFERROR(VLOOKUP($H2078,'Gen F Exp'!$A:$E,16,FALSE),0)</f>
        <v>0</v>
      </c>
      <c r="N2078" s="42">
        <f>IFERROR(VLOOKUP($H2078,'Gen F Exp'!$A:$E,17,FALSE),0)</f>
        <v>0</v>
      </c>
      <c r="O2078" s="34">
        <f>IFERROR(VLOOKUP($H2078,'Water F Rev'!$A:$L,15,FALSE),0)</f>
        <v>0</v>
      </c>
      <c r="P2078" s="34">
        <f>IFERROR(VLOOKUP($H2078,'Water F Rev'!$A:$L,16,FALSE),0)</f>
        <v>0</v>
      </c>
      <c r="Q2078" s="42">
        <f>IFERROR(VLOOKUP($H2078,'Water F Rev'!$A:$L,17,FALSE),0)</f>
        <v>0</v>
      </c>
      <c r="R2078" s="34">
        <f>IFERROR(VLOOKUP($H2078,'Water F Exp'!$A:$K,15,FALSE),0)</f>
        <v>0</v>
      </c>
      <c r="S2078" s="34">
        <f>IFERROR(VLOOKUP($H2078,'Water F Exp'!$A:$K,16,FALSE),0)</f>
        <v>0</v>
      </c>
      <c r="T2078" s="42">
        <f>IFERROR(VLOOKUP($H2078,'Water F Exp'!$A:$K,17,FALSE),0)</f>
        <v>0</v>
      </c>
      <c r="U2078" s="34">
        <f ca="1">IFERROR(VLOOKUP($H2078,'Sewer F Rev'!$A:$E,15,FALSE),0)</f>
        <v>0</v>
      </c>
      <c r="V2078" s="34">
        <f ca="1">IFERROR(VLOOKUP($H2078,'Sewer F Rev'!$A:$E,16,FALSE),0)</f>
        <v>0</v>
      </c>
      <c r="W2078" s="42">
        <f ca="1">IFERROR(VLOOKUP($H2078,'Sewer F Rev'!$A:$E,17,FALSE),0)</f>
        <v>0</v>
      </c>
      <c r="X2078" s="34">
        <f>IFERROR(VLOOKUP($H2078,'Sewer F Exp'!$A:$B,15,FALSE),0)</f>
        <v>0</v>
      </c>
      <c r="Y2078" s="34">
        <f>IFERROR(VLOOKUP($H2078,'Sewer F Exp'!$A:$B,16,FALSE),0)</f>
        <v>0</v>
      </c>
      <c r="Z2078" s="42">
        <f>IFERROR(VLOOKUP($H2078,'Sewer F Exp'!$A:$B,17,FALSE),0)</f>
        <v>0</v>
      </c>
      <c r="AA2078" s="34">
        <f>IFERROR(VLOOKUP($H2078,'Refuse F Rev'!$A:$E,15,FALSE),0)</f>
        <v>0</v>
      </c>
      <c r="AB2078" s="34">
        <f>IFERROR(VLOOKUP($H2078,'Refuse F Rev'!$A:$E,16,FALSE),0)</f>
        <v>0</v>
      </c>
      <c r="AC2078" s="42">
        <f>IFERROR(VLOOKUP($H2078,'Refuse F Rev'!$A:$E,17,FALSE),0)</f>
        <v>0</v>
      </c>
      <c r="AD2078" s="34">
        <f>IFERROR(VLOOKUP($H2078,'Refuse F Exp'!$A:$E,15,FALSE),0)</f>
        <v>0</v>
      </c>
      <c r="AE2078" s="34">
        <f>IFERROR(VLOOKUP($H2078,'Refuse F Exp'!$A:$E,16,FALSE),0)</f>
        <v>0</v>
      </c>
      <c r="AF2078" s="42">
        <f>IFERROR(VLOOKUP($H2078,'Refuse F Exp'!$A:$E,17,FALSE),0)</f>
        <v>0</v>
      </c>
      <c r="AG2078" s="34">
        <f>IFERROR(VLOOKUP($H2078,#REF!,10,FALSE),0)</f>
        <v>0</v>
      </c>
      <c r="AH2078" s="34">
        <f>IFERROR(VLOOKUP($H2078,#REF!,11,FALSE),0)</f>
        <v>0</v>
      </c>
      <c r="AI2078" s="42">
        <f>IFERROR(VLOOKUP($H2078,#REF!,12,FALSE),0)</f>
        <v>0</v>
      </c>
      <c r="AJ2078" s="34">
        <f>IFERROR(VLOOKUP($H2078,#REF!,10,FALSE),0)</f>
        <v>0</v>
      </c>
      <c r="AK2078" s="34">
        <f>IFERROR(VLOOKUP($H2078,#REF!,11,FALSE),0)</f>
        <v>0</v>
      </c>
      <c r="AL2078" s="42">
        <f>IFERROR(VLOOKUP($H2078,#REF!,12,FALSE),0)</f>
        <v>0</v>
      </c>
      <c r="AM2078" s="34">
        <f>IFERROR(VLOOKUP($H2078,#REF!,10,FALSE),0)</f>
        <v>0</v>
      </c>
      <c r="AN2078" s="34">
        <f>IFERROR(VLOOKUP($H2078,#REF!,11,FALSE),0)</f>
        <v>0</v>
      </c>
      <c r="AO2078" s="42">
        <f>IFERROR(VLOOKUP($H2078,#REF!,12,FALSE),0)</f>
        <v>0</v>
      </c>
      <c r="AP2078" s="34">
        <f>IFERROR(VLOOKUP($H2078,#REF!,10,FALSE),0)</f>
        <v>0</v>
      </c>
      <c r="AQ2078" s="34">
        <f>IFERROR(VLOOKUP($H2078,#REF!,11,FALSE),0)</f>
        <v>0</v>
      </c>
      <c r="AR2078" s="42">
        <f>IFERROR(VLOOKUP($H2078,#REF!,12,FALSE),0)</f>
        <v>0</v>
      </c>
      <c r="AS2078" s="34">
        <f>IFERROR(VLOOKUP($H2078,#REF!,13,FALSE),0)</f>
        <v>0</v>
      </c>
      <c r="AT2078" s="34">
        <f>IFERROR(VLOOKUP($H2078,#REF!,14,FALSE),0)</f>
        <v>0</v>
      </c>
      <c r="AU2078" s="42">
        <f>IFERROR(VLOOKUP($H2078,#REF!,15,FALSE),0)</f>
        <v>0</v>
      </c>
      <c r="AV2078" s="34">
        <f>IFERROR(VLOOKUP($H2078,#REF!,15,FALSE),0)</f>
        <v>0</v>
      </c>
      <c r="AW2078" s="34">
        <f>IFERROR(VLOOKUP($H2078,#REF!,16,FALSE),0)</f>
        <v>0</v>
      </c>
      <c r="AX2078" s="42">
        <f>IFERROR(VLOOKUP($H2078,#REF!,17,FALSE),0)</f>
        <v>0</v>
      </c>
    </row>
    <row r="2079" spans="1:50" x14ac:dyDescent="0.3">
      <c r="A2079" s="33" t="str">
        <f t="shared" si="128"/>
        <v>0</v>
      </c>
      <c r="B2079" s="33">
        <f>+'R&amp;E EXPORT'!B1878</f>
        <v>0</v>
      </c>
      <c r="C2079" t="str">
        <f>IFERROR(VLOOKUP(A2079,'MCSJ Export'!A:C,3,FALSE),"")</f>
        <v/>
      </c>
      <c r="D2079" s="37">
        <f t="shared" ca="1" si="129"/>
        <v>0</v>
      </c>
      <c r="E2079" s="37">
        <f t="shared" ca="1" si="130"/>
        <v>0</v>
      </c>
      <c r="F2079" s="37">
        <f t="shared" ca="1" si="131"/>
        <v>0</v>
      </c>
      <c r="G2079" s="37"/>
      <c r="H2079" s="33">
        <f>+'R&amp;E EXPORT'!A1878</f>
        <v>0</v>
      </c>
      <c r="I2079" s="34">
        <f>IFERROR(VLOOKUP($H2079,'Gen F Rev'!$A:$M,15,FALSE),0)</f>
        <v>0</v>
      </c>
      <c r="J2079" s="34">
        <f>IFERROR(VLOOKUP($H2079,'Gen F Rev'!$A:$M,16,FALSE),0)</f>
        <v>0</v>
      </c>
      <c r="K2079" s="42">
        <f>IFERROR(VLOOKUP($H2079,'Gen F Rev'!$A:$M,17,FALSE),0)</f>
        <v>0</v>
      </c>
      <c r="L2079" s="34">
        <f>IFERROR(VLOOKUP($H2079,'Gen F Exp'!$A:$E,15,FALSE),0)</f>
        <v>0</v>
      </c>
      <c r="M2079" s="34">
        <f>IFERROR(VLOOKUP($H2079,'Gen F Exp'!$A:$E,16,FALSE),0)</f>
        <v>0</v>
      </c>
      <c r="N2079" s="42">
        <f>IFERROR(VLOOKUP($H2079,'Gen F Exp'!$A:$E,17,FALSE),0)</f>
        <v>0</v>
      </c>
      <c r="O2079" s="34">
        <f>IFERROR(VLOOKUP($H2079,'Water F Rev'!$A:$L,15,FALSE),0)</f>
        <v>0</v>
      </c>
      <c r="P2079" s="34">
        <f>IFERROR(VLOOKUP($H2079,'Water F Rev'!$A:$L,16,FALSE),0)</f>
        <v>0</v>
      </c>
      <c r="Q2079" s="42">
        <f>IFERROR(VLOOKUP($H2079,'Water F Rev'!$A:$L,17,FALSE),0)</f>
        <v>0</v>
      </c>
      <c r="R2079" s="34">
        <f>IFERROR(VLOOKUP($H2079,'Water F Exp'!$A:$K,15,FALSE),0)</f>
        <v>0</v>
      </c>
      <c r="S2079" s="34">
        <f>IFERROR(VLOOKUP($H2079,'Water F Exp'!$A:$K,16,FALSE),0)</f>
        <v>0</v>
      </c>
      <c r="T2079" s="42">
        <f>IFERROR(VLOOKUP($H2079,'Water F Exp'!$A:$K,17,FALSE),0)</f>
        <v>0</v>
      </c>
      <c r="U2079" s="34">
        <f ca="1">IFERROR(VLOOKUP($H2079,'Sewer F Rev'!$A:$E,15,FALSE),0)</f>
        <v>0</v>
      </c>
      <c r="V2079" s="34">
        <f ca="1">IFERROR(VLOOKUP($H2079,'Sewer F Rev'!$A:$E,16,FALSE),0)</f>
        <v>0</v>
      </c>
      <c r="W2079" s="42">
        <f ca="1">IFERROR(VLOOKUP($H2079,'Sewer F Rev'!$A:$E,17,FALSE),0)</f>
        <v>0</v>
      </c>
      <c r="X2079" s="34">
        <f>IFERROR(VLOOKUP($H2079,'Sewer F Exp'!$A:$B,15,FALSE),0)</f>
        <v>0</v>
      </c>
      <c r="Y2079" s="34">
        <f>IFERROR(VLOOKUP($H2079,'Sewer F Exp'!$A:$B,16,FALSE),0)</f>
        <v>0</v>
      </c>
      <c r="Z2079" s="42">
        <f>IFERROR(VLOOKUP($H2079,'Sewer F Exp'!$A:$B,17,FALSE),0)</f>
        <v>0</v>
      </c>
      <c r="AA2079" s="34">
        <f>IFERROR(VLOOKUP($H2079,'Refuse F Rev'!$A:$E,15,FALSE),0)</f>
        <v>0</v>
      </c>
      <c r="AB2079" s="34">
        <f>IFERROR(VLOOKUP($H2079,'Refuse F Rev'!$A:$E,16,FALSE),0)</f>
        <v>0</v>
      </c>
      <c r="AC2079" s="42">
        <f>IFERROR(VLOOKUP($H2079,'Refuse F Rev'!$A:$E,17,FALSE),0)</f>
        <v>0</v>
      </c>
      <c r="AD2079" s="34">
        <f>IFERROR(VLOOKUP($H2079,'Refuse F Exp'!$A:$E,15,FALSE),0)</f>
        <v>0</v>
      </c>
      <c r="AE2079" s="34">
        <f>IFERROR(VLOOKUP($H2079,'Refuse F Exp'!$A:$E,16,FALSE),0)</f>
        <v>0</v>
      </c>
      <c r="AF2079" s="42">
        <f>IFERROR(VLOOKUP($H2079,'Refuse F Exp'!$A:$E,17,FALSE),0)</f>
        <v>0</v>
      </c>
      <c r="AG2079" s="34">
        <f>IFERROR(VLOOKUP($H2079,#REF!,10,FALSE),0)</f>
        <v>0</v>
      </c>
      <c r="AH2079" s="34">
        <f>IFERROR(VLOOKUP($H2079,#REF!,11,FALSE),0)</f>
        <v>0</v>
      </c>
      <c r="AI2079" s="42">
        <f>IFERROR(VLOOKUP($H2079,#REF!,12,FALSE),0)</f>
        <v>0</v>
      </c>
      <c r="AJ2079" s="34">
        <f>IFERROR(VLOOKUP($H2079,#REF!,10,FALSE),0)</f>
        <v>0</v>
      </c>
      <c r="AK2079" s="34">
        <f>IFERROR(VLOOKUP($H2079,#REF!,11,FALSE),0)</f>
        <v>0</v>
      </c>
      <c r="AL2079" s="42">
        <f>IFERROR(VLOOKUP($H2079,#REF!,12,FALSE),0)</f>
        <v>0</v>
      </c>
      <c r="AM2079" s="34">
        <f>IFERROR(VLOOKUP($H2079,#REF!,10,FALSE),0)</f>
        <v>0</v>
      </c>
      <c r="AN2079" s="34">
        <f>IFERROR(VLOOKUP($H2079,#REF!,11,FALSE),0)</f>
        <v>0</v>
      </c>
      <c r="AO2079" s="42">
        <f>IFERROR(VLOOKUP($H2079,#REF!,12,FALSE),0)</f>
        <v>0</v>
      </c>
      <c r="AP2079" s="34">
        <f>IFERROR(VLOOKUP($H2079,#REF!,10,FALSE),0)</f>
        <v>0</v>
      </c>
      <c r="AQ2079" s="34">
        <f>IFERROR(VLOOKUP($H2079,#REF!,11,FALSE),0)</f>
        <v>0</v>
      </c>
      <c r="AR2079" s="42">
        <f>IFERROR(VLOOKUP($H2079,#REF!,12,FALSE),0)</f>
        <v>0</v>
      </c>
      <c r="AS2079" s="34">
        <f>IFERROR(VLOOKUP($H2079,#REF!,13,FALSE),0)</f>
        <v>0</v>
      </c>
      <c r="AT2079" s="34">
        <f>IFERROR(VLOOKUP($H2079,#REF!,14,FALSE),0)</f>
        <v>0</v>
      </c>
      <c r="AU2079" s="42">
        <f>IFERROR(VLOOKUP($H2079,#REF!,15,FALSE),0)</f>
        <v>0</v>
      </c>
      <c r="AV2079" s="34">
        <f>IFERROR(VLOOKUP($H2079,#REF!,15,FALSE),0)</f>
        <v>0</v>
      </c>
      <c r="AW2079" s="34">
        <f>IFERROR(VLOOKUP($H2079,#REF!,16,FALSE),0)</f>
        <v>0</v>
      </c>
      <c r="AX2079" s="42">
        <f>IFERROR(VLOOKUP($H2079,#REF!,17,FALSE),0)</f>
        <v>0</v>
      </c>
    </row>
    <row r="2080" spans="1:50" x14ac:dyDescent="0.3">
      <c r="A2080" s="33" t="str">
        <f t="shared" si="128"/>
        <v>0</v>
      </c>
      <c r="B2080" s="33">
        <f>+'R&amp;E EXPORT'!B1879</f>
        <v>0</v>
      </c>
      <c r="C2080" t="str">
        <f>IFERROR(VLOOKUP(A2080,'MCSJ Export'!A:C,3,FALSE),"")</f>
        <v/>
      </c>
      <c r="D2080" s="37">
        <f t="shared" ca="1" si="129"/>
        <v>0</v>
      </c>
      <c r="E2080" s="37">
        <f t="shared" ca="1" si="130"/>
        <v>0</v>
      </c>
      <c r="F2080" s="37">
        <f t="shared" ca="1" si="131"/>
        <v>0</v>
      </c>
      <c r="G2080" s="37"/>
      <c r="H2080" s="33">
        <f>+'R&amp;E EXPORT'!A1879</f>
        <v>0</v>
      </c>
      <c r="I2080" s="34">
        <f>IFERROR(VLOOKUP($H2080,'Gen F Rev'!$A:$M,15,FALSE),0)</f>
        <v>0</v>
      </c>
      <c r="J2080" s="34">
        <f>IFERROR(VLOOKUP($H2080,'Gen F Rev'!$A:$M,16,FALSE),0)</f>
        <v>0</v>
      </c>
      <c r="K2080" s="42">
        <f>IFERROR(VLOOKUP($H2080,'Gen F Rev'!$A:$M,17,FALSE),0)</f>
        <v>0</v>
      </c>
      <c r="L2080" s="34">
        <f>IFERROR(VLOOKUP($H2080,'Gen F Exp'!$A:$E,15,FALSE),0)</f>
        <v>0</v>
      </c>
      <c r="M2080" s="34">
        <f>IFERROR(VLOOKUP($H2080,'Gen F Exp'!$A:$E,16,FALSE),0)</f>
        <v>0</v>
      </c>
      <c r="N2080" s="42">
        <f>IFERROR(VLOOKUP($H2080,'Gen F Exp'!$A:$E,17,FALSE),0)</f>
        <v>0</v>
      </c>
      <c r="O2080" s="34">
        <f>IFERROR(VLOOKUP($H2080,'Water F Rev'!$A:$L,15,FALSE),0)</f>
        <v>0</v>
      </c>
      <c r="P2080" s="34">
        <f>IFERROR(VLOOKUP($H2080,'Water F Rev'!$A:$L,16,FALSE),0)</f>
        <v>0</v>
      </c>
      <c r="Q2080" s="42">
        <f>IFERROR(VLOOKUP($H2080,'Water F Rev'!$A:$L,17,FALSE),0)</f>
        <v>0</v>
      </c>
      <c r="R2080" s="34">
        <f>IFERROR(VLOOKUP($H2080,'Water F Exp'!$A:$K,15,FALSE),0)</f>
        <v>0</v>
      </c>
      <c r="S2080" s="34">
        <f>IFERROR(VLOOKUP($H2080,'Water F Exp'!$A:$K,16,FALSE),0)</f>
        <v>0</v>
      </c>
      <c r="T2080" s="42">
        <f>IFERROR(VLOOKUP($H2080,'Water F Exp'!$A:$K,17,FALSE),0)</f>
        <v>0</v>
      </c>
      <c r="U2080" s="34">
        <f ca="1">IFERROR(VLOOKUP($H2080,'Sewer F Rev'!$A:$E,15,FALSE),0)</f>
        <v>0</v>
      </c>
      <c r="V2080" s="34">
        <f ca="1">IFERROR(VLOOKUP($H2080,'Sewer F Rev'!$A:$E,16,FALSE),0)</f>
        <v>0</v>
      </c>
      <c r="W2080" s="42">
        <f ca="1">IFERROR(VLOOKUP($H2080,'Sewer F Rev'!$A:$E,17,FALSE),0)</f>
        <v>0</v>
      </c>
      <c r="X2080" s="34">
        <f>IFERROR(VLOOKUP($H2080,'Sewer F Exp'!$A:$B,15,FALSE),0)</f>
        <v>0</v>
      </c>
      <c r="Y2080" s="34">
        <f>IFERROR(VLOOKUP($H2080,'Sewer F Exp'!$A:$B,16,FALSE),0)</f>
        <v>0</v>
      </c>
      <c r="Z2080" s="42">
        <f>IFERROR(VLOOKUP($H2080,'Sewer F Exp'!$A:$B,17,FALSE),0)</f>
        <v>0</v>
      </c>
      <c r="AA2080" s="34">
        <f>IFERROR(VLOOKUP($H2080,'Refuse F Rev'!$A:$E,15,FALSE),0)</f>
        <v>0</v>
      </c>
      <c r="AB2080" s="34">
        <f>IFERROR(VLOOKUP($H2080,'Refuse F Rev'!$A:$E,16,FALSE),0)</f>
        <v>0</v>
      </c>
      <c r="AC2080" s="42">
        <f>IFERROR(VLOOKUP($H2080,'Refuse F Rev'!$A:$E,17,FALSE),0)</f>
        <v>0</v>
      </c>
      <c r="AD2080" s="34">
        <f>IFERROR(VLOOKUP($H2080,'Refuse F Exp'!$A:$E,15,FALSE),0)</f>
        <v>0</v>
      </c>
      <c r="AE2080" s="34">
        <f>IFERROR(VLOOKUP($H2080,'Refuse F Exp'!$A:$E,16,FALSE),0)</f>
        <v>0</v>
      </c>
      <c r="AF2080" s="42">
        <f>IFERROR(VLOOKUP($H2080,'Refuse F Exp'!$A:$E,17,FALSE),0)</f>
        <v>0</v>
      </c>
      <c r="AG2080" s="34">
        <f>IFERROR(VLOOKUP($H2080,#REF!,10,FALSE),0)</f>
        <v>0</v>
      </c>
      <c r="AH2080" s="34">
        <f>IFERROR(VLOOKUP($H2080,#REF!,11,FALSE),0)</f>
        <v>0</v>
      </c>
      <c r="AI2080" s="42">
        <f>IFERROR(VLOOKUP($H2080,#REF!,12,FALSE),0)</f>
        <v>0</v>
      </c>
      <c r="AJ2080" s="34">
        <f>IFERROR(VLOOKUP($H2080,#REF!,10,FALSE),0)</f>
        <v>0</v>
      </c>
      <c r="AK2080" s="34">
        <f>IFERROR(VLOOKUP($H2080,#REF!,11,FALSE),0)</f>
        <v>0</v>
      </c>
      <c r="AL2080" s="42">
        <f>IFERROR(VLOOKUP($H2080,#REF!,12,FALSE),0)</f>
        <v>0</v>
      </c>
      <c r="AM2080" s="34">
        <f>IFERROR(VLOOKUP($H2080,#REF!,10,FALSE),0)</f>
        <v>0</v>
      </c>
      <c r="AN2080" s="34">
        <f>IFERROR(VLOOKUP($H2080,#REF!,11,FALSE),0)</f>
        <v>0</v>
      </c>
      <c r="AO2080" s="42">
        <f>IFERROR(VLOOKUP($H2080,#REF!,12,FALSE),0)</f>
        <v>0</v>
      </c>
      <c r="AP2080" s="34">
        <f>IFERROR(VLOOKUP($H2080,#REF!,10,FALSE),0)</f>
        <v>0</v>
      </c>
      <c r="AQ2080" s="34">
        <f>IFERROR(VLOOKUP($H2080,#REF!,11,FALSE),0)</f>
        <v>0</v>
      </c>
      <c r="AR2080" s="42">
        <f>IFERROR(VLOOKUP($H2080,#REF!,12,FALSE),0)</f>
        <v>0</v>
      </c>
      <c r="AS2080" s="34">
        <f>IFERROR(VLOOKUP($H2080,#REF!,13,FALSE),0)</f>
        <v>0</v>
      </c>
      <c r="AT2080" s="34">
        <f>IFERROR(VLOOKUP($H2080,#REF!,14,FALSE),0)</f>
        <v>0</v>
      </c>
      <c r="AU2080" s="42">
        <f>IFERROR(VLOOKUP($H2080,#REF!,15,FALSE),0)</f>
        <v>0</v>
      </c>
      <c r="AV2080" s="34">
        <f>IFERROR(VLOOKUP($H2080,#REF!,15,FALSE),0)</f>
        <v>0</v>
      </c>
      <c r="AW2080" s="34">
        <f>IFERROR(VLOOKUP($H2080,#REF!,16,FALSE),0)</f>
        <v>0</v>
      </c>
      <c r="AX2080" s="42">
        <f>IFERROR(VLOOKUP($H2080,#REF!,17,FALSE),0)</f>
        <v>0</v>
      </c>
    </row>
    <row r="2081" spans="1:50" x14ac:dyDescent="0.3">
      <c r="A2081" s="33" t="str">
        <f t="shared" si="128"/>
        <v>0</v>
      </c>
      <c r="B2081" s="33">
        <f>+'R&amp;E EXPORT'!B1880</f>
        <v>0</v>
      </c>
      <c r="C2081" t="str">
        <f>IFERROR(VLOOKUP(A2081,'MCSJ Export'!A:C,3,FALSE),"")</f>
        <v/>
      </c>
      <c r="D2081" s="37">
        <f t="shared" ca="1" si="129"/>
        <v>0</v>
      </c>
      <c r="E2081" s="37">
        <f t="shared" ca="1" si="130"/>
        <v>0</v>
      </c>
      <c r="F2081" s="37">
        <f t="shared" ca="1" si="131"/>
        <v>0</v>
      </c>
      <c r="G2081" s="37"/>
      <c r="H2081" s="33">
        <f>+'R&amp;E EXPORT'!A1880</f>
        <v>0</v>
      </c>
      <c r="I2081" s="34">
        <f>IFERROR(VLOOKUP($H2081,'Gen F Rev'!$A:$M,15,FALSE),0)</f>
        <v>0</v>
      </c>
      <c r="J2081" s="34">
        <f>IFERROR(VLOOKUP($H2081,'Gen F Rev'!$A:$M,16,FALSE),0)</f>
        <v>0</v>
      </c>
      <c r="K2081" s="42">
        <f>IFERROR(VLOOKUP($H2081,'Gen F Rev'!$A:$M,17,FALSE),0)</f>
        <v>0</v>
      </c>
      <c r="L2081" s="34">
        <f>IFERROR(VLOOKUP($H2081,'Gen F Exp'!$A:$E,15,FALSE),0)</f>
        <v>0</v>
      </c>
      <c r="M2081" s="34">
        <f>IFERROR(VLOOKUP($H2081,'Gen F Exp'!$A:$E,16,FALSE),0)</f>
        <v>0</v>
      </c>
      <c r="N2081" s="42">
        <f>IFERROR(VLOOKUP($H2081,'Gen F Exp'!$A:$E,17,FALSE),0)</f>
        <v>0</v>
      </c>
      <c r="O2081" s="34">
        <f>IFERROR(VLOOKUP($H2081,'Water F Rev'!$A:$L,15,FALSE),0)</f>
        <v>0</v>
      </c>
      <c r="P2081" s="34">
        <f>IFERROR(VLOOKUP($H2081,'Water F Rev'!$A:$L,16,FALSE),0)</f>
        <v>0</v>
      </c>
      <c r="Q2081" s="42">
        <f>IFERROR(VLOOKUP($H2081,'Water F Rev'!$A:$L,17,FALSE),0)</f>
        <v>0</v>
      </c>
      <c r="R2081" s="34">
        <f>IFERROR(VLOOKUP($H2081,'Water F Exp'!$A:$K,15,FALSE),0)</f>
        <v>0</v>
      </c>
      <c r="S2081" s="34">
        <f>IFERROR(VLOOKUP($H2081,'Water F Exp'!$A:$K,16,FALSE),0)</f>
        <v>0</v>
      </c>
      <c r="T2081" s="42">
        <f>IFERROR(VLOOKUP($H2081,'Water F Exp'!$A:$K,17,FALSE),0)</f>
        <v>0</v>
      </c>
      <c r="U2081" s="34">
        <f ca="1">IFERROR(VLOOKUP($H2081,'Sewer F Rev'!$A:$E,15,FALSE),0)</f>
        <v>0</v>
      </c>
      <c r="V2081" s="34">
        <f ca="1">IFERROR(VLOOKUP($H2081,'Sewer F Rev'!$A:$E,16,FALSE),0)</f>
        <v>0</v>
      </c>
      <c r="W2081" s="42">
        <f ca="1">IFERROR(VLOOKUP($H2081,'Sewer F Rev'!$A:$E,17,FALSE),0)</f>
        <v>0</v>
      </c>
      <c r="X2081" s="34">
        <f>IFERROR(VLOOKUP($H2081,'Sewer F Exp'!$A:$B,15,FALSE),0)</f>
        <v>0</v>
      </c>
      <c r="Y2081" s="34">
        <f>IFERROR(VLOOKUP($H2081,'Sewer F Exp'!$A:$B,16,FALSE),0)</f>
        <v>0</v>
      </c>
      <c r="Z2081" s="42">
        <f>IFERROR(VLOOKUP($H2081,'Sewer F Exp'!$A:$B,17,FALSE),0)</f>
        <v>0</v>
      </c>
      <c r="AA2081" s="34">
        <f>IFERROR(VLOOKUP($H2081,'Refuse F Rev'!$A:$E,15,FALSE),0)</f>
        <v>0</v>
      </c>
      <c r="AB2081" s="34">
        <f>IFERROR(VLOOKUP($H2081,'Refuse F Rev'!$A:$E,16,FALSE),0)</f>
        <v>0</v>
      </c>
      <c r="AC2081" s="42">
        <f>IFERROR(VLOOKUP($H2081,'Refuse F Rev'!$A:$E,17,FALSE),0)</f>
        <v>0</v>
      </c>
      <c r="AD2081" s="34">
        <f>IFERROR(VLOOKUP($H2081,'Refuse F Exp'!$A:$E,15,FALSE),0)</f>
        <v>0</v>
      </c>
      <c r="AE2081" s="34">
        <f>IFERROR(VLOOKUP($H2081,'Refuse F Exp'!$A:$E,16,FALSE),0)</f>
        <v>0</v>
      </c>
      <c r="AF2081" s="42">
        <f>IFERROR(VLOOKUP($H2081,'Refuse F Exp'!$A:$E,17,FALSE),0)</f>
        <v>0</v>
      </c>
      <c r="AG2081" s="34">
        <f>IFERROR(VLOOKUP($H2081,#REF!,10,FALSE),0)</f>
        <v>0</v>
      </c>
      <c r="AH2081" s="34">
        <f>IFERROR(VLOOKUP($H2081,#REF!,11,FALSE),0)</f>
        <v>0</v>
      </c>
      <c r="AI2081" s="42">
        <f>IFERROR(VLOOKUP($H2081,#REF!,12,FALSE),0)</f>
        <v>0</v>
      </c>
      <c r="AJ2081" s="34">
        <f>IFERROR(VLOOKUP($H2081,#REF!,10,FALSE),0)</f>
        <v>0</v>
      </c>
      <c r="AK2081" s="34">
        <f>IFERROR(VLOOKUP($H2081,#REF!,11,FALSE),0)</f>
        <v>0</v>
      </c>
      <c r="AL2081" s="42">
        <f>IFERROR(VLOOKUP($H2081,#REF!,12,FALSE),0)</f>
        <v>0</v>
      </c>
      <c r="AM2081" s="34">
        <f>IFERROR(VLOOKUP($H2081,#REF!,10,FALSE),0)</f>
        <v>0</v>
      </c>
      <c r="AN2081" s="34">
        <f>IFERROR(VLOOKUP($H2081,#REF!,11,FALSE),0)</f>
        <v>0</v>
      </c>
      <c r="AO2081" s="42">
        <f>IFERROR(VLOOKUP($H2081,#REF!,12,FALSE),0)</f>
        <v>0</v>
      </c>
      <c r="AP2081" s="34">
        <f>IFERROR(VLOOKUP($H2081,#REF!,10,FALSE),0)</f>
        <v>0</v>
      </c>
      <c r="AQ2081" s="34">
        <f>IFERROR(VLOOKUP($H2081,#REF!,11,FALSE),0)</f>
        <v>0</v>
      </c>
      <c r="AR2081" s="42">
        <f>IFERROR(VLOOKUP($H2081,#REF!,12,FALSE),0)</f>
        <v>0</v>
      </c>
      <c r="AS2081" s="34">
        <f>IFERROR(VLOOKUP($H2081,#REF!,13,FALSE),0)</f>
        <v>0</v>
      </c>
      <c r="AT2081" s="34">
        <f>IFERROR(VLOOKUP($H2081,#REF!,14,FALSE),0)</f>
        <v>0</v>
      </c>
      <c r="AU2081" s="42">
        <f>IFERROR(VLOOKUP($H2081,#REF!,15,FALSE),0)</f>
        <v>0</v>
      </c>
      <c r="AV2081" s="34">
        <f>IFERROR(VLOOKUP($H2081,#REF!,15,FALSE),0)</f>
        <v>0</v>
      </c>
      <c r="AW2081" s="34">
        <f>IFERROR(VLOOKUP($H2081,#REF!,16,FALSE),0)</f>
        <v>0</v>
      </c>
      <c r="AX2081" s="42">
        <f>IFERROR(VLOOKUP($H2081,#REF!,17,FALSE),0)</f>
        <v>0</v>
      </c>
    </row>
    <row r="2082" spans="1:50" x14ac:dyDescent="0.3">
      <c r="A2082" s="33" t="str">
        <f t="shared" si="128"/>
        <v>0</v>
      </c>
      <c r="B2082" s="33">
        <f>+'R&amp;E EXPORT'!B1881</f>
        <v>0</v>
      </c>
      <c r="C2082" t="str">
        <f>IFERROR(VLOOKUP(A2082,'MCSJ Export'!A:C,3,FALSE),"")</f>
        <v/>
      </c>
      <c r="D2082" s="37">
        <f t="shared" ca="1" si="129"/>
        <v>0</v>
      </c>
      <c r="E2082" s="37">
        <f t="shared" ca="1" si="130"/>
        <v>0</v>
      </c>
      <c r="F2082" s="37">
        <f t="shared" ca="1" si="131"/>
        <v>0</v>
      </c>
      <c r="G2082" s="37"/>
      <c r="H2082" s="33">
        <f>+'R&amp;E EXPORT'!A1881</f>
        <v>0</v>
      </c>
      <c r="I2082" s="34">
        <f>IFERROR(VLOOKUP($H2082,'Gen F Rev'!$A:$M,15,FALSE),0)</f>
        <v>0</v>
      </c>
      <c r="J2082" s="34">
        <f>IFERROR(VLOOKUP($H2082,'Gen F Rev'!$A:$M,16,FALSE),0)</f>
        <v>0</v>
      </c>
      <c r="K2082" s="42">
        <f>IFERROR(VLOOKUP($H2082,'Gen F Rev'!$A:$M,17,FALSE),0)</f>
        <v>0</v>
      </c>
      <c r="L2082" s="34">
        <f>IFERROR(VLOOKUP($H2082,'Gen F Exp'!$A:$E,15,FALSE),0)</f>
        <v>0</v>
      </c>
      <c r="M2082" s="34">
        <f>IFERROR(VLOOKUP($H2082,'Gen F Exp'!$A:$E,16,FALSE),0)</f>
        <v>0</v>
      </c>
      <c r="N2082" s="42">
        <f>IFERROR(VLOOKUP($H2082,'Gen F Exp'!$A:$E,17,FALSE),0)</f>
        <v>0</v>
      </c>
      <c r="O2082" s="34">
        <f>IFERROR(VLOOKUP($H2082,'Water F Rev'!$A:$L,15,FALSE),0)</f>
        <v>0</v>
      </c>
      <c r="P2082" s="34">
        <f>IFERROR(VLOOKUP($H2082,'Water F Rev'!$A:$L,16,FALSE),0)</f>
        <v>0</v>
      </c>
      <c r="Q2082" s="42">
        <f>IFERROR(VLOOKUP($H2082,'Water F Rev'!$A:$L,17,FALSE),0)</f>
        <v>0</v>
      </c>
      <c r="R2082" s="34">
        <f>IFERROR(VLOOKUP($H2082,'Water F Exp'!$A:$K,15,FALSE),0)</f>
        <v>0</v>
      </c>
      <c r="S2082" s="34">
        <f>IFERROR(VLOOKUP($H2082,'Water F Exp'!$A:$K,16,FALSE),0)</f>
        <v>0</v>
      </c>
      <c r="T2082" s="42">
        <f>IFERROR(VLOOKUP($H2082,'Water F Exp'!$A:$K,17,FALSE),0)</f>
        <v>0</v>
      </c>
      <c r="U2082" s="34">
        <f ca="1">IFERROR(VLOOKUP($H2082,'Sewer F Rev'!$A:$E,15,FALSE),0)</f>
        <v>0</v>
      </c>
      <c r="V2082" s="34">
        <f ca="1">IFERROR(VLOOKUP($H2082,'Sewer F Rev'!$A:$E,16,FALSE),0)</f>
        <v>0</v>
      </c>
      <c r="W2082" s="42">
        <f ca="1">IFERROR(VLOOKUP($H2082,'Sewer F Rev'!$A:$E,17,FALSE),0)</f>
        <v>0</v>
      </c>
      <c r="X2082" s="34">
        <f>IFERROR(VLOOKUP($H2082,'Sewer F Exp'!$A:$B,15,FALSE),0)</f>
        <v>0</v>
      </c>
      <c r="Y2082" s="34">
        <f>IFERROR(VLOOKUP($H2082,'Sewer F Exp'!$A:$B,16,FALSE),0)</f>
        <v>0</v>
      </c>
      <c r="Z2082" s="42">
        <f>IFERROR(VLOOKUP($H2082,'Sewer F Exp'!$A:$B,17,FALSE),0)</f>
        <v>0</v>
      </c>
      <c r="AA2082" s="34">
        <f>IFERROR(VLOOKUP($H2082,'Refuse F Rev'!$A:$E,15,FALSE),0)</f>
        <v>0</v>
      </c>
      <c r="AB2082" s="34">
        <f>IFERROR(VLOOKUP($H2082,'Refuse F Rev'!$A:$E,16,FALSE),0)</f>
        <v>0</v>
      </c>
      <c r="AC2082" s="42">
        <f>IFERROR(VLOOKUP($H2082,'Refuse F Rev'!$A:$E,17,FALSE),0)</f>
        <v>0</v>
      </c>
      <c r="AD2082" s="34">
        <f>IFERROR(VLOOKUP($H2082,'Refuse F Exp'!$A:$E,15,FALSE),0)</f>
        <v>0</v>
      </c>
      <c r="AE2082" s="34">
        <f>IFERROR(VLOOKUP($H2082,'Refuse F Exp'!$A:$E,16,FALSE),0)</f>
        <v>0</v>
      </c>
      <c r="AF2082" s="42">
        <f>IFERROR(VLOOKUP($H2082,'Refuse F Exp'!$A:$E,17,FALSE),0)</f>
        <v>0</v>
      </c>
      <c r="AG2082" s="34">
        <f>IFERROR(VLOOKUP($H2082,#REF!,10,FALSE),0)</f>
        <v>0</v>
      </c>
      <c r="AH2082" s="34">
        <f>IFERROR(VLOOKUP($H2082,#REF!,11,FALSE),0)</f>
        <v>0</v>
      </c>
      <c r="AI2082" s="42">
        <f>IFERROR(VLOOKUP($H2082,#REF!,12,FALSE),0)</f>
        <v>0</v>
      </c>
      <c r="AJ2082" s="34">
        <f>IFERROR(VLOOKUP($H2082,#REF!,10,FALSE),0)</f>
        <v>0</v>
      </c>
      <c r="AK2082" s="34">
        <f>IFERROR(VLOOKUP($H2082,#REF!,11,FALSE),0)</f>
        <v>0</v>
      </c>
      <c r="AL2082" s="42">
        <f>IFERROR(VLOOKUP($H2082,#REF!,12,FALSE),0)</f>
        <v>0</v>
      </c>
      <c r="AM2082" s="34">
        <f>IFERROR(VLOOKUP($H2082,#REF!,10,FALSE),0)</f>
        <v>0</v>
      </c>
      <c r="AN2082" s="34">
        <f>IFERROR(VLOOKUP($H2082,#REF!,11,FALSE),0)</f>
        <v>0</v>
      </c>
      <c r="AO2082" s="42">
        <f>IFERROR(VLOOKUP($H2082,#REF!,12,FALSE),0)</f>
        <v>0</v>
      </c>
      <c r="AP2082" s="34">
        <f>IFERROR(VLOOKUP($H2082,#REF!,10,FALSE),0)</f>
        <v>0</v>
      </c>
      <c r="AQ2082" s="34">
        <f>IFERROR(VLOOKUP($H2082,#REF!,11,FALSE),0)</f>
        <v>0</v>
      </c>
      <c r="AR2082" s="42">
        <f>IFERROR(VLOOKUP($H2082,#REF!,12,FALSE),0)</f>
        <v>0</v>
      </c>
      <c r="AS2082" s="34">
        <f>IFERROR(VLOOKUP($H2082,#REF!,13,FALSE),0)</f>
        <v>0</v>
      </c>
      <c r="AT2082" s="34">
        <f>IFERROR(VLOOKUP($H2082,#REF!,14,FALSE),0)</f>
        <v>0</v>
      </c>
      <c r="AU2082" s="42">
        <f>IFERROR(VLOOKUP($H2082,#REF!,15,FALSE),0)</f>
        <v>0</v>
      </c>
      <c r="AV2082" s="34">
        <f>IFERROR(VLOOKUP($H2082,#REF!,15,FALSE),0)</f>
        <v>0</v>
      </c>
      <c r="AW2082" s="34">
        <f>IFERROR(VLOOKUP($H2082,#REF!,16,FALSE),0)</f>
        <v>0</v>
      </c>
      <c r="AX2082" s="42">
        <f>IFERROR(VLOOKUP($H2082,#REF!,17,FALSE),0)</f>
        <v>0</v>
      </c>
    </row>
    <row r="2083" spans="1:50" x14ac:dyDescent="0.3">
      <c r="A2083" s="33" t="str">
        <f t="shared" si="128"/>
        <v>0</v>
      </c>
      <c r="B2083" s="33">
        <f>+'R&amp;E EXPORT'!B1882</f>
        <v>0</v>
      </c>
      <c r="C2083" t="str">
        <f>IFERROR(VLOOKUP(A2083,'MCSJ Export'!A:C,3,FALSE),"")</f>
        <v/>
      </c>
      <c r="D2083" s="37">
        <f t="shared" ca="1" si="129"/>
        <v>0</v>
      </c>
      <c r="E2083" s="37">
        <f t="shared" ca="1" si="130"/>
        <v>0</v>
      </c>
      <c r="F2083" s="37">
        <f t="shared" ca="1" si="131"/>
        <v>0</v>
      </c>
      <c r="G2083" s="37"/>
      <c r="H2083" s="33">
        <f>+'R&amp;E EXPORT'!A1882</f>
        <v>0</v>
      </c>
      <c r="I2083" s="34">
        <f>IFERROR(VLOOKUP($H2083,'Gen F Rev'!$A:$M,15,FALSE),0)</f>
        <v>0</v>
      </c>
      <c r="J2083" s="34">
        <f>IFERROR(VLOOKUP($H2083,'Gen F Rev'!$A:$M,16,FALSE),0)</f>
        <v>0</v>
      </c>
      <c r="K2083" s="42">
        <f>IFERROR(VLOOKUP($H2083,'Gen F Rev'!$A:$M,17,FALSE),0)</f>
        <v>0</v>
      </c>
      <c r="L2083" s="34">
        <f>IFERROR(VLOOKUP($H2083,'Gen F Exp'!$A:$E,15,FALSE),0)</f>
        <v>0</v>
      </c>
      <c r="M2083" s="34">
        <f>IFERROR(VLOOKUP($H2083,'Gen F Exp'!$A:$E,16,FALSE),0)</f>
        <v>0</v>
      </c>
      <c r="N2083" s="42">
        <f>IFERROR(VLOOKUP($H2083,'Gen F Exp'!$A:$E,17,FALSE),0)</f>
        <v>0</v>
      </c>
      <c r="O2083" s="34">
        <f>IFERROR(VLOOKUP($H2083,'Water F Rev'!$A:$L,15,FALSE),0)</f>
        <v>0</v>
      </c>
      <c r="P2083" s="34">
        <f>IFERROR(VLOOKUP($H2083,'Water F Rev'!$A:$L,16,FALSE),0)</f>
        <v>0</v>
      </c>
      <c r="Q2083" s="42">
        <f>IFERROR(VLOOKUP($H2083,'Water F Rev'!$A:$L,17,FALSE),0)</f>
        <v>0</v>
      </c>
      <c r="R2083" s="34">
        <f>IFERROR(VLOOKUP($H2083,'Water F Exp'!$A:$K,15,FALSE),0)</f>
        <v>0</v>
      </c>
      <c r="S2083" s="34">
        <f>IFERROR(VLOOKUP($H2083,'Water F Exp'!$A:$K,16,FALSE),0)</f>
        <v>0</v>
      </c>
      <c r="T2083" s="42">
        <f>IFERROR(VLOOKUP($H2083,'Water F Exp'!$A:$K,17,FALSE),0)</f>
        <v>0</v>
      </c>
      <c r="U2083" s="34">
        <f ca="1">IFERROR(VLOOKUP($H2083,'Sewer F Rev'!$A:$E,15,FALSE),0)</f>
        <v>0</v>
      </c>
      <c r="V2083" s="34">
        <f ca="1">IFERROR(VLOOKUP($H2083,'Sewer F Rev'!$A:$E,16,FALSE),0)</f>
        <v>0</v>
      </c>
      <c r="W2083" s="42">
        <f ca="1">IFERROR(VLOOKUP($H2083,'Sewer F Rev'!$A:$E,17,FALSE),0)</f>
        <v>0</v>
      </c>
      <c r="X2083" s="34">
        <f>IFERROR(VLOOKUP($H2083,'Sewer F Exp'!$A:$B,15,FALSE),0)</f>
        <v>0</v>
      </c>
      <c r="Y2083" s="34">
        <f>IFERROR(VLOOKUP($H2083,'Sewer F Exp'!$A:$B,16,FALSE),0)</f>
        <v>0</v>
      </c>
      <c r="Z2083" s="42">
        <f>IFERROR(VLOOKUP($H2083,'Sewer F Exp'!$A:$B,17,FALSE),0)</f>
        <v>0</v>
      </c>
      <c r="AA2083" s="34">
        <f>IFERROR(VLOOKUP($H2083,'Refuse F Rev'!$A:$E,15,FALSE),0)</f>
        <v>0</v>
      </c>
      <c r="AB2083" s="34">
        <f>IFERROR(VLOOKUP($H2083,'Refuse F Rev'!$A:$E,16,FALSE),0)</f>
        <v>0</v>
      </c>
      <c r="AC2083" s="42">
        <f>IFERROR(VLOOKUP($H2083,'Refuse F Rev'!$A:$E,17,FALSE),0)</f>
        <v>0</v>
      </c>
      <c r="AD2083" s="34">
        <f>IFERROR(VLOOKUP($H2083,'Refuse F Exp'!$A:$E,15,FALSE),0)</f>
        <v>0</v>
      </c>
      <c r="AE2083" s="34">
        <f>IFERROR(VLOOKUP($H2083,'Refuse F Exp'!$A:$E,16,FALSE),0)</f>
        <v>0</v>
      </c>
      <c r="AF2083" s="42">
        <f>IFERROR(VLOOKUP($H2083,'Refuse F Exp'!$A:$E,17,FALSE),0)</f>
        <v>0</v>
      </c>
      <c r="AG2083" s="34">
        <f>IFERROR(VLOOKUP($H2083,#REF!,10,FALSE),0)</f>
        <v>0</v>
      </c>
      <c r="AH2083" s="34">
        <f>IFERROR(VLOOKUP($H2083,#REF!,11,FALSE),0)</f>
        <v>0</v>
      </c>
      <c r="AI2083" s="42">
        <f>IFERROR(VLOOKUP($H2083,#REF!,12,FALSE),0)</f>
        <v>0</v>
      </c>
      <c r="AJ2083" s="34">
        <f>IFERROR(VLOOKUP($H2083,#REF!,10,FALSE),0)</f>
        <v>0</v>
      </c>
      <c r="AK2083" s="34">
        <f>IFERROR(VLOOKUP($H2083,#REF!,11,FALSE),0)</f>
        <v>0</v>
      </c>
      <c r="AL2083" s="42">
        <f>IFERROR(VLOOKUP($H2083,#REF!,12,FALSE),0)</f>
        <v>0</v>
      </c>
      <c r="AM2083" s="34">
        <f>IFERROR(VLOOKUP($H2083,#REF!,10,FALSE),0)</f>
        <v>0</v>
      </c>
      <c r="AN2083" s="34">
        <f>IFERROR(VLOOKUP($H2083,#REF!,11,FALSE),0)</f>
        <v>0</v>
      </c>
      <c r="AO2083" s="42">
        <f>IFERROR(VLOOKUP($H2083,#REF!,12,FALSE),0)</f>
        <v>0</v>
      </c>
      <c r="AP2083" s="34">
        <f>IFERROR(VLOOKUP($H2083,#REF!,10,FALSE),0)</f>
        <v>0</v>
      </c>
      <c r="AQ2083" s="34">
        <f>IFERROR(VLOOKUP($H2083,#REF!,11,FALSE),0)</f>
        <v>0</v>
      </c>
      <c r="AR2083" s="42">
        <f>IFERROR(VLOOKUP($H2083,#REF!,12,FALSE),0)</f>
        <v>0</v>
      </c>
      <c r="AS2083" s="34">
        <f>IFERROR(VLOOKUP($H2083,#REF!,13,FALSE),0)</f>
        <v>0</v>
      </c>
      <c r="AT2083" s="34">
        <f>IFERROR(VLOOKUP($H2083,#REF!,14,FALSE),0)</f>
        <v>0</v>
      </c>
      <c r="AU2083" s="42">
        <f>IFERROR(VLOOKUP($H2083,#REF!,15,FALSE),0)</f>
        <v>0</v>
      </c>
      <c r="AV2083" s="34">
        <f>IFERROR(VLOOKUP($H2083,#REF!,15,FALSE),0)</f>
        <v>0</v>
      </c>
      <c r="AW2083" s="34">
        <f>IFERROR(VLOOKUP($H2083,#REF!,16,FALSE),0)</f>
        <v>0</v>
      </c>
      <c r="AX2083" s="42">
        <f>IFERROR(VLOOKUP($H2083,#REF!,17,FALSE),0)</f>
        <v>0</v>
      </c>
    </row>
    <row r="2084" spans="1:50" x14ac:dyDescent="0.3">
      <c r="A2084" s="33" t="str">
        <f t="shared" si="128"/>
        <v>0</v>
      </c>
      <c r="B2084" s="33">
        <f>+'R&amp;E EXPORT'!B1883</f>
        <v>0</v>
      </c>
      <c r="C2084" t="str">
        <f>IFERROR(VLOOKUP(A2084,'MCSJ Export'!A:C,3,FALSE),"")</f>
        <v/>
      </c>
      <c r="D2084" s="37">
        <f t="shared" ca="1" si="129"/>
        <v>0</v>
      </c>
      <c r="E2084" s="37">
        <f t="shared" ca="1" si="130"/>
        <v>0</v>
      </c>
      <c r="F2084" s="37">
        <f t="shared" ca="1" si="131"/>
        <v>0</v>
      </c>
      <c r="G2084" s="37"/>
      <c r="H2084" s="33">
        <f>+'R&amp;E EXPORT'!A1883</f>
        <v>0</v>
      </c>
      <c r="I2084" s="34">
        <f>IFERROR(VLOOKUP($H2084,'Gen F Rev'!$A:$M,15,FALSE),0)</f>
        <v>0</v>
      </c>
      <c r="J2084" s="34">
        <f>IFERROR(VLOOKUP($H2084,'Gen F Rev'!$A:$M,16,FALSE),0)</f>
        <v>0</v>
      </c>
      <c r="K2084" s="42">
        <f>IFERROR(VLOOKUP($H2084,'Gen F Rev'!$A:$M,17,FALSE),0)</f>
        <v>0</v>
      </c>
      <c r="L2084" s="34">
        <f>IFERROR(VLOOKUP($H2084,'Gen F Exp'!$A:$E,15,FALSE),0)</f>
        <v>0</v>
      </c>
      <c r="M2084" s="34">
        <f>IFERROR(VLOOKUP($H2084,'Gen F Exp'!$A:$E,16,FALSE),0)</f>
        <v>0</v>
      </c>
      <c r="N2084" s="42">
        <f>IFERROR(VLOOKUP($H2084,'Gen F Exp'!$A:$E,17,FALSE),0)</f>
        <v>0</v>
      </c>
      <c r="O2084" s="34">
        <f>IFERROR(VLOOKUP($H2084,'Water F Rev'!$A:$L,15,FALSE),0)</f>
        <v>0</v>
      </c>
      <c r="P2084" s="34">
        <f>IFERROR(VLOOKUP($H2084,'Water F Rev'!$A:$L,16,FALSE),0)</f>
        <v>0</v>
      </c>
      <c r="Q2084" s="42">
        <f>IFERROR(VLOOKUP($H2084,'Water F Rev'!$A:$L,17,FALSE),0)</f>
        <v>0</v>
      </c>
      <c r="R2084" s="34">
        <f>IFERROR(VLOOKUP($H2084,'Water F Exp'!$A:$K,15,FALSE),0)</f>
        <v>0</v>
      </c>
      <c r="S2084" s="34">
        <f>IFERROR(VLOOKUP($H2084,'Water F Exp'!$A:$K,16,FALSE),0)</f>
        <v>0</v>
      </c>
      <c r="T2084" s="42">
        <f>IFERROR(VLOOKUP($H2084,'Water F Exp'!$A:$K,17,FALSE),0)</f>
        <v>0</v>
      </c>
      <c r="U2084" s="34">
        <f ca="1">IFERROR(VLOOKUP($H2084,'Sewer F Rev'!$A:$E,15,FALSE),0)</f>
        <v>0</v>
      </c>
      <c r="V2084" s="34">
        <f ca="1">IFERROR(VLOOKUP($H2084,'Sewer F Rev'!$A:$E,16,FALSE),0)</f>
        <v>0</v>
      </c>
      <c r="W2084" s="42">
        <f ca="1">IFERROR(VLOOKUP($H2084,'Sewer F Rev'!$A:$E,17,FALSE),0)</f>
        <v>0</v>
      </c>
      <c r="X2084" s="34">
        <f>IFERROR(VLOOKUP($H2084,'Sewer F Exp'!$A:$B,15,FALSE),0)</f>
        <v>0</v>
      </c>
      <c r="Y2084" s="34">
        <f>IFERROR(VLOOKUP($H2084,'Sewer F Exp'!$A:$B,16,FALSE),0)</f>
        <v>0</v>
      </c>
      <c r="Z2084" s="42">
        <f>IFERROR(VLOOKUP($H2084,'Sewer F Exp'!$A:$B,17,FALSE),0)</f>
        <v>0</v>
      </c>
      <c r="AA2084" s="34">
        <f>IFERROR(VLOOKUP($H2084,'Refuse F Rev'!$A:$E,15,FALSE),0)</f>
        <v>0</v>
      </c>
      <c r="AB2084" s="34">
        <f>IFERROR(VLOOKUP($H2084,'Refuse F Rev'!$A:$E,16,FALSE),0)</f>
        <v>0</v>
      </c>
      <c r="AC2084" s="42">
        <f>IFERROR(VLOOKUP($H2084,'Refuse F Rev'!$A:$E,17,FALSE),0)</f>
        <v>0</v>
      </c>
      <c r="AD2084" s="34">
        <f>IFERROR(VLOOKUP($H2084,'Refuse F Exp'!$A:$E,15,FALSE),0)</f>
        <v>0</v>
      </c>
      <c r="AE2084" s="34">
        <f>IFERROR(VLOOKUP($H2084,'Refuse F Exp'!$A:$E,16,FALSE),0)</f>
        <v>0</v>
      </c>
      <c r="AF2084" s="42">
        <f>IFERROR(VLOOKUP($H2084,'Refuse F Exp'!$A:$E,17,FALSE),0)</f>
        <v>0</v>
      </c>
      <c r="AG2084" s="34">
        <f>IFERROR(VLOOKUP($H2084,#REF!,10,FALSE),0)</f>
        <v>0</v>
      </c>
      <c r="AH2084" s="34">
        <f>IFERROR(VLOOKUP($H2084,#REF!,11,FALSE),0)</f>
        <v>0</v>
      </c>
      <c r="AI2084" s="42">
        <f>IFERROR(VLOOKUP($H2084,#REF!,12,FALSE),0)</f>
        <v>0</v>
      </c>
      <c r="AJ2084" s="34">
        <f>IFERROR(VLOOKUP($H2084,#REF!,10,FALSE),0)</f>
        <v>0</v>
      </c>
      <c r="AK2084" s="34">
        <f>IFERROR(VLOOKUP($H2084,#REF!,11,FALSE),0)</f>
        <v>0</v>
      </c>
      <c r="AL2084" s="42">
        <f>IFERROR(VLOOKUP($H2084,#REF!,12,FALSE),0)</f>
        <v>0</v>
      </c>
      <c r="AM2084" s="34">
        <f>IFERROR(VLOOKUP($H2084,#REF!,10,FALSE),0)</f>
        <v>0</v>
      </c>
      <c r="AN2084" s="34">
        <f>IFERROR(VLOOKUP($H2084,#REF!,11,FALSE),0)</f>
        <v>0</v>
      </c>
      <c r="AO2084" s="42">
        <f>IFERROR(VLOOKUP($H2084,#REF!,12,FALSE),0)</f>
        <v>0</v>
      </c>
      <c r="AP2084" s="34">
        <f>IFERROR(VLOOKUP($H2084,#REF!,10,FALSE),0)</f>
        <v>0</v>
      </c>
      <c r="AQ2084" s="34">
        <f>IFERROR(VLOOKUP($H2084,#REF!,11,FALSE),0)</f>
        <v>0</v>
      </c>
      <c r="AR2084" s="42">
        <f>IFERROR(VLOOKUP($H2084,#REF!,12,FALSE),0)</f>
        <v>0</v>
      </c>
      <c r="AS2084" s="34">
        <f>IFERROR(VLOOKUP($H2084,#REF!,13,FALSE),0)</f>
        <v>0</v>
      </c>
      <c r="AT2084" s="34">
        <f>IFERROR(VLOOKUP($H2084,#REF!,14,FALSE),0)</f>
        <v>0</v>
      </c>
      <c r="AU2084" s="42">
        <f>IFERROR(VLOOKUP($H2084,#REF!,15,FALSE),0)</f>
        <v>0</v>
      </c>
      <c r="AV2084" s="34">
        <f>IFERROR(VLOOKUP($H2084,#REF!,15,FALSE),0)</f>
        <v>0</v>
      </c>
      <c r="AW2084" s="34">
        <f>IFERROR(VLOOKUP($H2084,#REF!,16,FALSE),0)</f>
        <v>0</v>
      </c>
      <c r="AX2084" s="42">
        <f>IFERROR(VLOOKUP($H2084,#REF!,17,FALSE),0)</f>
        <v>0</v>
      </c>
    </row>
    <row r="2085" spans="1:50" x14ac:dyDescent="0.3">
      <c r="A2085" s="33" t="str">
        <f t="shared" si="128"/>
        <v>0</v>
      </c>
      <c r="B2085" s="33">
        <f>+'R&amp;E EXPORT'!B1884</f>
        <v>0</v>
      </c>
      <c r="C2085" t="str">
        <f>IFERROR(VLOOKUP(A2085,'MCSJ Export'!A:C,3,FALSE),"")</f>
        <v/>
      </c>
      <c r="D2085" s="37">
        <f t="shared" ca="1" si="129"/>
        <v>0</v>
      </c>
      <c r="E2085" s="37">
        <f t="shared" ca="1" si="130"/>
        <v>0</v>
      </c>
      <c r="F2085" s="37">
        <f t="shared" ca="1" si="131"/>
        <v>0</v>
      </c>
      <c r="G2085" s="37"/>
      <c r="H2085" s="33">
        <f>+'R&amp;E EXPORT'!A1884</f>
        <v>0</v>
      </c>
      <c r="I2085" s="34">
        <f>IFERROR(VLOOKUP($H2085,'Gen F Rev'!$A:$M,15,FALSE),0)</f>
        <v>0</v>
      </c>
      <c r="J2085" s="34">
        <f>IFERROR(VLOOKUP($H2085,'Gen F Rev'!$A:$M,16,FALSE),0)</f>
        <v>0</v>
      </c>
      <c r="K2085" s="42">
        <f>IFERROR(VLOOKUP($H2085,'Gen F Rev'!$A:$M,17,FALSE),0)</f>
        <v>0</v>
      </c>
      <c r="L2085" s="34">
        <f>IFERROR(VLOOKUP($H2085,'Gen F Exp'!$A:$E,15,FALSE),0)</f>
        <v>0</v>
      </c>
      <c r="M2085" s="34">
        <f>IFERROR(VLOOKUP($H2085,'Gen F Exp'!$A:$E,16,FALSE),0)</f>
        <v>0</v>
      </c>
      <c r="N2085" s="42">
        <f>IFERROR(VLOOKUP($H2085,'Gen F Exp'!$A:$E,17,FALSE),0)</f>
        <v>0</v>
      </c>
      <c r="O2085" s="34">
        <f>IFERROR(VLOOKUP($H2085,'Water F Rev'!$A:$L,15,FALSE),0)</f>
        <v>0</v>
      </c>
      <c r="P2085" s="34">
        <f>IFERROR(VLOOKUP($H2085,'Water F Rev'!$A:$L,16,FALSE),0)</f>
        <v>0</v>
      </c>
      <c r="Q2085" s="42">
        <f>IFERROR(VLOOKUP($H2085,'Water F Rev'!$A:$L,17,FALSE),0)</f>
        <v>0</v>
      </c>
      <c r="R2085" s="34">
        <f>IFERROR(VLOOKUP($H2085,'Water F Exp'!$A:$K,15,FALSE),0)</f>
        <v>0</v>
      </c>
      <c r="S2085" s="34">
        <f>IFERROR(VLOOKUP($H2085,'Water F Exp'!$A:$K,16,FALSE),0)</f>
        <v>0</v>
      </c>
      <c r="T2085" s="42">
        <f>IFERROR(VLOOKUP($H2085,'Water F Exp'!$A:$K,17,FALSE),0)</f>
        <v>0</v>
      </c>
      <c r="U2085" s="34">
        <f ca="1">IFERROR(VLOOKUP($H2085,'Sewer F Rev'!$A:$E,15,FALSE),0)</f>
        <v>0</v>
      </c>
      <c r="V2085" s="34">
        <f ca="1">IFERROR(VLOOKUP($H2085,'Sewer F Rev'!$A:$E,16,FALSE),0)</f>
        <v>0</v>
      </c>
      <c r="W2085" s="42">
        <f ca="1">IFERROR(VLOOKUP($H2085,'Sewer F Rev'!$A:$E,17,FALSE),0)</f>
        <v>0</v>
      </c>
      <c r="X2085" s="34">
        <f>IFERROR(VLOOKUP($H2085,'Sewer F Exp'!$A:$B,15,FALSE),0)</f>
        <v>0</v>
      </c>
      <c r="Y2085" s="34">
        <f>IFERROR(VLOOKUP($H2085,'Sewer F Exp'!$A:$B,16,FALSE),0)</f>
        <v>0</v>
      </c>
      <c r="Z2085" s="42">
        <f>IFERROR(VLOOKUP($H2085,'Sewer F Exp'!$A:$B,17,FALSE),0)</f>
        <v>0</v>
      </c>
      <c r="AA2085" s="34">
        <f>IFERROR(VLOOKUP($H2085,'Refuse F Rev'!$A:$E,15,FALSE),0)</f>
        <v>0</v>
      </c>
      <c r="AB2085" s="34">
        <f>IFERROR(VLOOKUP($H2085,'Refuse F Rev'!$A:$E,16,FALSE),0)</f>
        <v>0</v>
      </c>
      <c r="AC2085" s="42">
        <f>IFERROR(VLOOKUP($H2085,'Refuse F Rev'!$A:$E,17,FALSE),0)</f>
        <v>0</v>
      </c>
      <c r="AD2085" s="34">
        <f>IFERROR(VLOOKUP($H2085,'Refuse F Exp'!$A:$E,15,FALSE),0)</f>
        <v>0</v>
      </c>
      <c r="AE2085" s="34">
        <f>IFERROR(VLOOKUP($H2085,'Refuse F Exp'!$A:$E,16,FALSE),0)</f>
        <v>0</v>
      </c>
      <c r="AF2085" s="42">
        <f>IFERROR(VLOOKUP($H2085,'Refuse F Exp'!$A:$E,17,FALSE),0)</f>
        <v>0</v>
      </c>
      <c r="AG2085" s="34">
        <f>IFERROR(VLOOKUP($H2085,#REF!,10,FALSE),0)</f>
        <v>0</v>
      </c>
      <c r="AH2085" s="34">
        <f>IFERROR(VLOOKUP($H2085,#REF!,11,FALSE),0)</f>
        <v>0</v>
      </c>
      <c r="AI2085" s="42">
        <f>IFERROR(VLOOKUP($H2085,#REF!,12,FALSE),0)</f>
        <v>0</v>
      </c>
      <c r="AJ2085" s="34">
        <f>IFERROR(VLOOKUP($H2085,#REF!,10,FALSE),0)</f>
        <v>0</v>
      </c>
      <c r="AK2085" s="34">
        <f>IFERROR(VLOOKUP($H2085,#REF!,11,FALSE),0)</f>
        <v>0</v>
      </c>
      <c r="AL2085" s="42">
        <f>IFERROR(VLOOKUP($H2085,#REF!,12,FALSE),0)</f>
        <v>0</v>
      </c>
      <c r="AM2085" s="34">
        <f>IFERROR(VLOOKUP($H2085,#REF!,10,FALSE),0)</f>
        <v>0</v>
      </c>
      <c r="AN2085" s="34">
        <f>IFERROR(VLOOKUP($H2085,#REF!,11,FALSE),0)</f>
        <v>0</v>
      </c>
      <c r="AO2085" s="42">
        <f>IFERROR(VLOOKUP($H2085,#REF!,12,FALSE),0)</f>
        <v>0</v>
      </c>
      <c r="AP2085" s="34">
        <f>IFERROR(VLOOKUP($H2085,#REF!,10,FALSE),0)</f>
        <v>0</v>
      </c>
      <c r="AQ2085" s="34">
        <f>IFERROR(VLOOKUP($H2085,#REF!,11,FALSE),0)</f>
        <v>0</v>
      </c>
      <c r="AR2085" s="42">
        <f>IFERROR(VLOOKUP($H2085,#REF!,12,FALSE),0)</f>
        <v>0</v>
      </c>
      <c r="AS2085" s="34">
        <f>IFERROR(VLOOKUP($H2085,#REF!,13,FALSE),0)</f>
        <v>0</v>
      </c>
      <c r="AT2085" s="34">
        <f>IFERROR(VLOOKUP($H2085,#REF!,14,FALSE),0)</f>
        <v>0</v>
      </c>
      <c r="AU2085" s="42">
        <f>IFERROR(VLOOKUP($H2085,#REF!,15,FALSE),0)</f>
        <v>0</v>
      </c>
      <c r="AV2085" s="34">
        <f>IFERROR(VLOOKUP($H2085,#REF!,15,FALSE),0)</f>
        <v>0</v>
      </c>
      <c r="AW2085" s="34">
        <f>IFERROR(VLOOKUP($H2085,#REF!,16,FALSE),0)</f>
        <v>0</v>
      </c>
      <c r="AX2085" s="42">
        <f>IFERROR(VLOOKUP($H2085,#REF!,17,FALSE),0)</f>
        <v>0</v>
      </c>
    </row>
    <row r="2086" spans="1:50" x14ac:dyDescent="0.3">
      <c r="A2086" s="33" t="str">
        <f t="shared" si="128"/>
        <v>0</v>
      </c>
      <c r="B2086" s="33">
        <f>+'R&amp;E EXPORT'!B1885</f>
        <v>0</v>
      </c>
      <c r="C2086" t="str">
        <f>IFERROR(VLOOKUP(A2086,'MCSJ Export'!A:C,3,FALSE),"")</f>
        <v/>
      </c>
      <c r="D2086" s="37">
        <f t="shared" ca="1" si="129"/>
        <v>0</v>
      </c>
      <c r="E2086" s="37">
        <f t="shared" ca="1" si="130"/>
        <v>0</v>
      </c>
      <c r="F2086" s="37">
        <f t="shared" ca="1" si="131"/>
        <v>0</v>
      </c>
      <c r="G2086" s="37"/>
      <c r="H2086" s="33">
        <f>+'R&amp;E EXPORT'!A1885</f>
        <v>0</v>
      </c>
      <c r="I2086" s="34">
        <f>IFERROR(VLOOKUP($H2086,'Gen F Rev'!$A:$M,15,FALSE),0)</f>
        <v>0</v>
      </c>
      <c r="J2086" s="34">
        <f>IFERROR(VLOOKUP($H2086,'Gen F Rev'!$A:$M,16,FALSE),0)</f>
        <v>0</v>
      </c>
      <c r="K2086" s="42">
        <f>IFERROR(VLOOKUP($H2086,'Gen F Rev'!$A:$M,17,FALSE),0)</f>
        <v>0</v>
      </c>
      <c r="L2086" s="34">
        <f>IFERROR(VLOOKUP($H2086,'Gen F Exp'!$A:$E,15,FALSE),0)</f>
        <v>0</v>
      </c>
      <c r="M2086" s="34">
        <f>IFERROR(VLOOKUP($H2086,'Gen F Exp'!$A:$E,16,FALSE),0)</f>
        <v>0</v>
      </c>
      <c r="N2086" s="42">
        <f>IFERROR(VLOOKUP($H2086,'Gen F Exp'!$A:$E,17,FALSE),0)</f>
        <v>0</v>
      </c>
      <c r="O2086" s="34">
        <f>IFERROR(VLOOKUP($H2086,'Water F Rev'!$A:$L,15,FALSE),0)</f>
        <v>0</v>
      </c>
      <c r="P2086" s="34">
        <f>IFERROR(VLOOKUP($H2086,'Water F Rev'!$A:$L,16,FALSE),0)</f>
        <v>0</v>
      </c>
      <c r="Q2086" s="42">
        <f>IFERROR(VLOOKUP($H2086,'Water F Rev'!$A:$L,17,FALSE),0)</f>
        <v>0</v>
      </c>
      <c r="R2086" s="34">
        <f>IFERROR(VLOOKUP($H2086,'Water F Exp'!$A:$K,15,FALSE),0)</f>
        <v>0</v>
      </c>
      <c r="S2086" s="34">
        <f>IFERROR(VLOOKUP($H2086,'Water F Exp'!$A:$K,16,FALSE),0)</f>
        <v>0</v>
      </c>
      <c r="T2086" s="42">
        <f>IFERROR(VLOOKUP($H2086,'Water F Exp'!$A:$K,17,FALSE),0)</f>
        <v>0</v>
      </c>
      <c r="U2086" s="34">
        <f ca="1">IFERROR(VLOOKUP($H2086,'Sewer F Rev'!$A:$E,15,FALSE),0)</f>
        <v>0</v>
      </c>
      <c r="V2086" s="34">
        <f ca="1">IFERROR(VLOOKUP($H2086,'Sewer F Rev'!$A:$E,16,FALSE),0)</f>
        <v>0</v>
      </c>
      <c r="W2086" s="42">
        <f ca="1">IFERROR(VLOOKUP($H2086,'Sewer F Rev'!$A:$E,17,FALSE),0)</f>
        <v>0</v>
      </c>
      <c r="X2086" s="34">
        <f>IFERROR(VLOOKUP($H2086,'Sewer F Exp'!$A:$B,15,FALSE),0)</f>
        <v>0</v>
      </c>
      <c r="Y2086" s="34">
        <f>IFERROR(VLOOKUP($H2086,'Sewer F Exp'!$A:$B,16,FALSE),0)</f>
        <v>0</v>
      </c>
      <c r="Z2086" s="42">
        <f>IFERROR(VLOOKUP($H2086,'Sewer F Exp'!$A:$B,17,FALSE),0)</f>
        <v>0</v>
      </c>
      <c r="AA2086" s="34">
        <f>IFERROR(VLOOKUP($H2086,'Refuse F Rev'!$A:$E,15,FALSE),0)</f>
        <v>0</v>
      </c>
      <c r="AB2086" s="34">
        <f>IFERROR(VLOOKUP($H2086,'Refuse F Rev'!$A:$E,16,FALSE),0)</f>
        <v>0</v>
      </c>
      <c r="AC2086" s="42">
        <f>IFERROR(VLOOKUP($H2086,'Refuse F Rev'!$A:$E,17,FALSE),0)</f>
        <v>0</v>
      </c>
      <c r="AD2086" s="34">
        <f>IFERROR(VLOOKUP($H2086,'Refuse F Exp'!$A:$E,15,FALSE),0)</f>
        <v>0</v>
      </c>
      <c r="AE2086" s="34">
        <f>IFERROR(VLOOKUP($H2086,'Refuse F Exp'!$A:$E,16,FALSE),0)</f>
        <v>0</v>
      </c>
      <c r="AF2086" s="42">
        <f>IFERROR(VLOOKUP($H2086,'Refuse F Exp'!$A:$E,17,FALSE),0)</f>
        <v>0</v>
      </c>
      <c r="AG2086" s="34">
        <f>IFERROR(VLOOKUP($H2086,#REF!,10,FALSE),0)</f>
        <v>0</v>
      </c>
      <c r="AH2086" s="34">
        <f>IFERROR(VLOOKUP($H2086,#REF!,11,FALSE),0)</f>
        <v>0</v>
      </c>
      <c r="AI2086" s="42">
        <f>IFERROR(VLOOKUP($H2086,#REF!,12,FALSE),0)</f>
        <v>0</v>
      </c>
      <c r="AJ2086" s="34">
        <f>IFERROR(VLOOKUP($H2086,#REF!,10,FALSE),0)</f>
        <v>0</v>
      </c>
      <c r="AK2086" s="34">
        <f>IFERROR(VLOOKUP($H2086,#REF!,11,FALSE),0)</f>
        <v>0</v>
      </c>
      <c r="AL2086" s="42">
        <f>IFERROR(VLOOKUP($H2086,#REF!,12,FALSE),0)</f>
        <v>0</v>
      </c>
      <c r="AM2086" s="34">
        <f>IFERROR(VLOOKUP($H2086,#REF!,10,FALSE),0)</f>
        <v>0</v>
      </c>
      <c r="AN2086" s="34">
        <f>IFERROR(VLOOKUP($H2086,#REF!,11,FALSE),0)</f>
        <v>0</v>
      </c>
      <c r="AO2086" s="42">
        <f>IFERROR(VLOOKUP($H2086,#REF!,12,FALSE),0)</f>
        <v>0</v>
      </c>
      <c r="AP2086" s="34">
        <f>IFERROR(VLOOKUP($H2086,#REF!,10,FALSE),0)</f>
        <v>0</v>
      </c>
      <c r="AQ2086" s="34">
        <f>IFERROR(VLOOKUP($H2086,#REF!,11,FALSE),0)</f>
        <v>0</v>
      </c>
      <c r="AR2086" s="42">
        <f>IFERROR(VLOOKUP($H2086,#REF!,12,FALSE),0)</f>
        <v>0</v>
      </c>
      <c r="AS2086" s="34">
        <f>IFERROR(VLOOKUP($H2086,#REF!,13,FALSE),0)</f>
        <v>0</v>
      </c>
      <c r="AT2086" s="34">
        <f>IFERROR(VLOOKUP($H2086,#REF!,14,FALSE),0)</f>
        <v>0</v>
      </c>
      <c r="AU2086" s="42">
        <f>IFERROR(VLOOKUP($H2086,#REF!,15,FALSE),0)</f>
        <v>0</v>
      </c>
      <c r="AV2086" s="34">
        <f>IFERROR(VLOOKUP($H2086,#REF!,15,FALSE),0)</f>
        <v>0</v>
      </c>
      <c r="AW2086" s="34">
        <f>IFERROR(VLOOKUP($H2086,#REF!,16,FALSE),0)</f>
        <v>0</v>
      </c>
      <c r="AX2086" s="42">
        <f>IFERROR(VLOOKUP($H2086,#REF!,17,FALSE),0)</f>
        <v>0</v>
      </c>
    </row>
    <row r="2087" spans="1:50" x14ac:dyDescent="0.3">
      <c r="A2087" s="33" t="str">
        <f t="shared" si="128"/>
        <v>0</v>
      </c>
      <c r="B2087" s="33">
        <f>+'R&amp;E EXPORT'!B1886</f>
        <v>0</v>
      </c>
      <c r="C2087" t="str">
        <f>IFERROR(VLOOKUP(A2087,'MCSJ Export'!A:C,3,FALSE),"")</f>
        <v/>
      </c>
      <c r="D2087" s="37">
        <f t="shared" ca="1" si="129"/>
        <v>0</v>
      </c>
      <c r="E2087" s="37">
        <f t="shared" ca="1" si="130"/>
        <v>0</v>
      </c>
      <c r="F2087" s="37">
        <f t="shared" ca="1" si="131"/>
        <v>0</v>
      </c>
      <c r="G2087" s="37"/>
      <c r="H2087" s="33">
        <f>+'R&amp;E EXPORT'!A1886</f>
        <v>0</v>
      </c>
      <c r="I2087" s="34">
        <f>IFERROR(VLOOKUP($H2087,'Gen F Rev'!$A:$M,15,FALSE),0)</f>
        <v>0</v>
      </c>
      <c r="J2087" s="34">
        <f>IFERROR(VLOOKUP($H2087,'Gen F Rev'!$A:$M,16,FALSE),0)</f>
        <v>0</v>
      </c>
      <c r="K2087" s="42">
        <f>IFERROR(VLOOKUP($H2087,'Gen F Rev'!$A:$M,17,FALSE),0)</f>
        <v>0</v>
      </c>
      <c r="L2087" s="34">
        <f>IFERROR(VLOOKUP($H2087,'Gen F Exp'!$A:$E,15,FALSE),0)</f>
        <v>0</v>
      </c>
      <c r="M2087" s="34">
        <f>IFERROR(VLOOKUP($H2087,'Gen F Exp'!$A:$E,16,FALSE),0)</f>
        <v>0</v>
      </c>
      <c r="N2087" s="42">
        <f>IFERROR(VLOOKUP($H2087,'Gen F Exp'!$A:$E,17,FALSE),0)</f>
        <v>0</v>
      </c>
      <c r="O2087" s="34">
        <f>IFERROR(VLOOKUP($H2087,'Water F Rev'!$A:$L,15,FALSE),0)</f>
        <v>0</v>
      </c>
      <c r="P2087" s="34">
        <f>IFERROR(VLOOKUP($H2087,'Water F Rev'!$A:$L,16,FALSE),0)</f>
        <v>0</v>
      </c>
      <c r="Q2087" s="42">
        <f>IFERROR(VLOOKUP($H2087,'Water F Rev'!$A:$L,17,FALSE),0)</f>
        <v>0</v>
      </c>
      <c r="R2087" s="34">
        <f>IFERROR(VLOOKUP($H2087,'Water F Exp'!$A:$K,15,FALSE),0)</f>
        <v>0</v>
      </c>
      <c r="S2087" s="34">
        <f>IFERROR(VLOOKUP($H2087,'Water F Exp'!$A:$K,16,FALSE),0)</f>
        <v>0</v>
      </c>
      <c r="T2087" s="42">
        <f>IFERROR(VLOOKUP($H2087,'Water F Exp'!$A:$K,17,FALSE),0)</f>
        <v>0</v>
      </c>
      <c r="U2087" s="34">
        <f ca="1">IFERROR(VLOOKUP($H2087,'Sewer F Rev'!$A:$E,15,FALSE),0)</f>
        <v>0</v>
      </c>
      <c r="V2087" s="34">
        <f ca="1">IFERROR(VLOOKUP($H2087,'Sewer F Rev'!$A:$E,16,FALSE),0)</f>
        <v>0</v>
      </c>
      <c r="W2087" s="42">
        <f ca="1">IFERROR(VLOOKUP($H2087,'Sewer F Rev'!$A:$E,17,FALSE),0)</f>
        <v>0</v>
      </c>
      <c r="X2087" s="34">
        <f>IFERROR(VLOOKUP($H2087,'Sewer F Exp'!$A:$B,15,FALSE),0)</f>
        <v>0</v>
      </c>
      <c r="Y2087" s="34">
        <f>IFERROR(VLOOKUP($H2087,'Sewer F Exp'!$A:$B,16,FALSE),0)</f>
        <v>0</v>
      </c>
      <c r="Z2087" s="42">
        <f>IFERROR(VLOOKUP($H2087,'Sewer F Exp'!$A:$B,17,FALSE),0)</f>
        <v>0</v>
      </c>
      <c r="AA2087" s="34">
        <f>IFERROR(VLOOKUP($H2087,'Refuse F Rev'!$A:$E,15,FALSE),0)</f>
        <v>0</v>
      </c>
      <c r="AB2087" s="34">
        <f>IFERROR(VLOOKUP($H2087,'Refuse F Rev'!$A:$E,16,FALSE),0)</f>
        <v>0</v>
      </c>
      <c r="AC2087" s="42">
        <f>IFERROR(VLOOKUP($H2087,'Refuse F Rev'!$A:$E,17,FALSE),0)</f>
        <v>0</v>
      </c>
      <c r="AD2087" s="34">
        <f>IFERROR(VLOOKUP($H2087,'Refuse F Exp'!$A:$E,15,FALSE),0)</f>
        <v>0</v>
      </c>
      <c r="AE2087" s="34">
        <f>IFERROR(VLOOKUP($H2087,'Refuse F Exp'!$A:$E,16,FALSE),0)</f>
        <v>0</v>
      </c>
      <c r="AF2087" s="42">
        <f>IFERROR(VLOOKUP($H2087,'Refuse F Exp'!$A:$E,17,FALSE),0)</f>
        <v>0</v>
      </c>
      <c r="AG2087" s="34">
        <f>IFERROR(VLOOKUP($H2087,#REF!,10,FALSE),0)</f>
        <v>0</v>
      </c>
      <c r="AH2087" s="34">
        <f>IFERROR(VLOOKUP($H2087,#REF!,11,FALSE),0)</f>
        <v>0</v>
      </c>
      <c r="AI2087" s="42">
        <f>IFERROR(VLOOKUP($H2087,#REF!,12,FALSE),0)</f>
        <v>0</v>
      </c>
      <c r="AJ2087" s="34">
        <f>IFERROR(VLOOKUP($H2087,#REF!,10,FALSE),0)</f>
        <v>0</v>
      </c>
      <c r="AK2087" s="34">
        <f>IFERROR(VLOOKUP($H2087,#REF!,11,FALSE),0)</f>
        <v>0</v>
      </c>
      <c r="AL2087" s="42">
        <f>IFERROR(VLOOKUP($H2087,#REF!,12,FALSE),0)</f>
        <v>0</v>
      </c>
      <c r="AM2087" s="34">
        <f>IFERROR(VLOOKUP($H2087,#REF!,10,FALSE),0)</f>
        <v>0</v>
      </c>
      <c r="AN2087" s="34">
        <f>IFERROR(VLOOKUP($H2087,#REF!,11,FALSE),0)</f>
        <v>0</v>
      </c>
      <c r="AO2087" s="42">
        <f>IFERROR(VLOOKUP($H2087,#REF!,12,FALSE),0)</f>
        <v>0</v>
      </c>
      <c r="AP2087" s="34">
        <f>IFERROR(VLOOKUP($H2087,#REF!,10,FALSE),0)</f>
        <v>0</v>
      </c>
      <c r="AQ2087" s="34">
        <f>IFERROR(VLOOKUP($H2087,#REF!,11,FALSE),0)</f>
        <v>0</v>
      </c>
      <c r="AR2087" s="42">
        <f>IFERROR(VLOOKUP($H2087,#REF!,12,FALSE),0)</f>
        <v>0</v>
      </c>
      <c r="AS2087" s="34">
        <f>IFERROR(VLOOKUP($H2087,#REF!,13,FALSE),0)</f>
        <v>0</v>
      </c>
      <c r="AT2087" s="34">
        <f>IFERROR(VLOOKUP($H2087,#REF!,14,FALSE),0)</f>
        <v>0</v>
      </c>
      <c r="AU2087" s="42">
        <f>IFERROR(VLOOKUP($H2087,#REF!,15,FALSE),0)</f>
        <v>0</v>
      </c>
      <c r="AV2087" s="34">
        <f>IFERROR(VLOOKUP($H2087,#REF!,15,FALSE),0)</f>
        <v>0</v>
      </c>
      <c r="AW2087" s="34">
        <f>IFERROR(VLOOKUP($H2087,#REF!,16,FALSE),0)</f>
        <v>0</v>
      </c>
      <c r="AX2087" s="42">
        <f>IFERROR(VLOOKUP($H2087,#REF!,17,FALSE),0)</f>
        <v>0</v>
      </c>
    </row>
    <row r="2088" spans="1:50" x14ac:dyDescent="0.3">
      <c r="A2088" s="33" t="str">
        <f t="shared" si="128"/>
        <v>0</v>
      </c>
      <c r="B2088" s="33">
        <f>+'R&amp;E EXPORT'!B1887</f>
        <v>0</v>
      </c>
      <c r="C2088" t="str">
        <f>IFERROR(VLOOKUP(A2088,'MCSJ Export'!A:C,3,FALSE),"")</f>
        <v/>
      </c>
      <c r="D2088" s="37">
        <f t="shared" ca="1" si="129"/>
        <v>0</v>
      </c>
      <c r="E2088" s="37">
        <f t="shared" ca="1" si="130"/>
        <v>0</v>
      </c>
      <c r="F2088" s="37">
        <f t="shared" ca="1" si="131"/>
        <v>0</v>
      </c>
      <c r="G2088" s="37"/>
      <c r="H2088" s="33">
        <f>+'R&amp;E EXPORT'!A1887</f>
        <v>0</v>
      </c>
      <c r="I2088" s="34">
        <f>IFERROR(VLOOKUP($H2088,'Gen F Rev'!$A:$M,15,FALSE),0)</f>
        <v>0</v>
      </c>
      <c r="J2088" s="34">
        <f>IFERROR(VLOOKUP($H2088,'Gen F Rev'!$A:$M,16,FALSE),0)</f>
        <v>0</v>
      </c>
      <c r="K2088" s="42">
        <f>IFERROR(VLOOKUP($H2088,'Gen F Rev'!$A:$M,17,FALSE),0)</f>
        <v>0</v>
      </c>
      <c r="L2088" s="34">
        <f>IFERROR(VLOOKUP($H2088,'Gen F Exp'!$A:$E,15,FALSE),0)</f>
        <v>0</v>
      </c>
      <c r="M2088" s="34">
        <f>IFERROR(VLOOKUP($H2088,'Gen F Exp'!$A:$E,16,FALSE),0)</f>
        <v>0</v>
      </c>
      <c r="N2088" s="42">
        <f>IFERROR(VLOOKUP($H2088,'Gen F Exp'!$A:$E,17,FALSE),0)</f>
        <v>0</v>
      </c>
      <c r="O2088" s="34">
        <f>IFERROR(VLOOKUP($H2088,'Water F Rev'!$A:$L,15,FALSE),0)</f>
        <v>0</v>
      </c>
      <c r="P2088" s="34">
        <f>IFERROR(VLOOKUP($H2088,'Water F Rev'!$A:$L,16,FALSE),0)</f>
        <v>0</v>
      </c>
      <c r="Q2088" s="42">
        <f>IFERROR(VLOOKUP($H2088,'Water F Rev'!$A:$L,17,FALSE),0)</f>
        <v>0</v>
      </c>
      <c r="R2088" s="34">
        <f>IFERROR(VLOOKUP($H2088,'Water F Exp'!$A:$K,15,FALSE),0)</f>
        <v>0</v>
      </c>
      <c r="S2088" s="34">
        <f>IFERROR(VLOOKUP($H2088,'Water F Exp'!$A:$K,16,FALSE),0)</f>
        <v>0</v>
      </c>
      <c r="T2088" s="42">
        <f>IFERROR(VLOOKUP($H2088,'Water F Exp'!$A:$K,17,FALSE),0)</f>
        <v>0</v>
      </c>
      <c r="U2088" s="34">
        <f ca="1">IFERROR(VLOOKUP($H2088,'Sewer F Rev'!$A:$E,15,FALSE),0)</f>
        <v>0</v>
      </c>
      <c r="V2088" s="34">
        <f ca="1">IFERROR(VLOOKUP($H2088,'Sewer F Rev'!$A:$E,16,FALSE),0)</f>
        <v>0</v>
      </c>
      <c r="W2088" s="42">
        <f ca="1">IFERROR(VLOOKUP($H2088,'Sewer F Rev'!$A:$E,17,FALSE),0)</f>
        <v>0</v>
      </c>
      <c r="X2088" s="34">
        <f>IFERROR(VLOOKUP($H2088,'Sewer F Exp'!$A:$B,15,FALSE),0)</f>
        <v>0</v>
      </c>
      <c r="Y2088" s="34">
        <f>IFERROR(VLOOKUP($H2088,'Sewer F Exp'!$A:$B,16,FALSE),0)</f>
        <v>0</v>
      </c>
      <c r="Z2088" s="42">
        <f>IFERROR(VLOOKUP($H2088,'Sewer F Exp'!$A:$B,17,FALSE),0)</f>
        <v>0</v>
      </c>
      <c r="AA2088" s="34">
        <f>IFERROR(VLOOKUP($H2088,'Refuse F Rev'!$A:$E,15,FALSE),0)</f>
        <v>0</v>
      </c>
      <c r="AB2088" s="34">
        <f>IFERROR(VLOOKUP($H2088,'Refuse F Rev'!$A:$E,16,FALSE),0)</f>
        <v>0</v>
      </c>
      <c r="AC2088" s="42">
        <f>IFERROR(VLOOKUP($H2088,'Refuse F Rev'!$A:$E,17,FALSE),0)</f>
        <v>0</v>
      </c>
      <c r="AD2088" s="34">
        <f>IFERROR(VLOOKUP($H2088,'Refuse F Exp'!$A:$E,15,FALSE),0)</f>
        <v>0</v>
      </c>
      <c r="AE2088" s="34">
        <f>IFERROR(VLOOKUP($H2088,'Refuse F Exp'!$A:$E,16,FALSE),0)</f>
        <v>0</v>
      </c>
      <c r="AF2088" s="42">
        <f>IFERROR(VLOOKUP($H2088,'Refuse F Exp'!$A:$E,17,FALSE),0)</f>
        <v>0</v>
      </c>
      <c r="AG2088" s="34">
        <f>IFERROR(VLOOKUP($H2088,#REF!,10,FALSE),0)</f>
        <v>0</v>
      </c>
      <c r="AH2088" s="34">
        <f>IFERROR(VLOOKUP($H2088,#REF!,11,FALSE),0)</f>
        <v>0</v>
      </c>
      <c r="AI2088" s="42">
        <f>IFERROR(VLOOKUP($H2088,#REF!,12,FALSE),0)</f>
        <v>0</v>
      </c>
      <c r="AJ2088" s="34">
        <f>IFERROR(VLOOKUP($H2088,#REF!,10,FALSE),0)</f>
        <v>0</v>
      </c>
      <c r="AK2088" s="34">
        <f>IFERROR(VLOOKUP($H2088,#REF!,11,FALSE),0)</f>
        <v>0</v>
      </c>
      <c r="AL2088" s="42">
        <f>IFERROR(VLOOKUP($H2088,#REF!,12,FALSE),0)</f>
        <v>0</v>
      </c>
      <c r="AM2088" s="34">
        <f>IFERROR(VLOOKUP($H2088,#REF!,10,FALSE),0)</f>
        <v>0</v>
      </c>
      <c r="AN2088" s="34">
        <f>IFERROR(VLOOKUP($H2088,#REF!,11,FALSE),0)</f>
        <v>0</v>
      </c>
      <c r="AO2088" s="42">
        <f>IFERROR(VLOOKUP($H2088,#REF!,12,FALSE),0)</f>
        <v>0</v>
      </c>
      <c r="AP2088" s="34">
        <f>IFERROR(VLOOKUP($H2088,#REF!,10,FALSE),0)</f>
        <v>0</v>
      </c>
      <c r="AQ2088" s="34">
        <f>IFERROR(VLOOKUP($H2088,#REF!,11,FALSE),0)</f>
        <v>0</v>
      </c>
      <c r="AR2088" s="42">
        <f>IFERROR(VLOOKUP($H2088,#REF!,12,FALSE),0)</f>
        <v>0</v>
      </c>
      <c r="AS2088" s="34">
        <f>IFERROR(VLOOKUP($H2088,#REF!,13,FALSE),0)</f>
        <v>0</v>
      </c>
      <c r="AT2088" s="34">
        <f>IFERROR(VLOOKUP($H2088,#REF!,14,FALSE),0)</f>
        <v>0</v>
      </c>
      <c r="AU2088" s="42">
        <f>IFERROR(VLOOKUP($H2088,#REF!,15,FALSE),0)</f>
        <v>0</v>
      </c>
      <c r="AV2088" s="34">
        <f>IFERROR(VLOOKUP($H2088,#REF!,15,FALSE),0)</f>
        <v>0</v>
      </c>
      <c r="AW2088" s="34">
        <f>IFERROR(VLOOKUP($H2088,#REF!,16,FALSE),0)</f>
        <v>0</v>
      </c>
      <c r="AX2088" s="42">
        <f>IFERROR(VLOOKUP($H2088,#REF!,17,FALSE),0)</f>
        <v>0</v>
      </c>
    </row>
    <row r="2089" spans="1:50" x14ac:dyDescent="0.3">
      <c r="A2089" s="33" t="str">
        <f t="shared" si="128"/>
        <v>0</v>
      </c>
      <c r="B2089" s="33">
        <f>+'R&amp;E EXPORT'!B1888</f>
        <v>0</v>
      </c>
      <c r="C2089" t="str">
        <f>IFERROR(VLOOKUP(A2089,'MCSJ Export'!A:C,3,FALSE),"")</f>
        <v/>
      </c>
      <c r="D2089" s="37">
        <f t="shared" ca="1" si="129"/>
        <v>0</v>
      </c>
      <c r="E2089" s="37">
        <f t="shared" ca="1" si="130"/>
        <v>0</v>
      </c>
      <c r="F2089" s="37">
        <f t="shared" ca="1" si="131"/>
        <v>0</v>
      </c>
      <c r="G2089" s="37"/>
      <c r="H2089" s="33">
        <f>+'R&amp;E EXPORT'!A1888</f>
        <v>0</v>
      </c>
      <c r="I2089" s="34">
        <f>IFERROR(VLOOKUP($H2089,'Gen F Rev'!$A:$M,15,FALSE),0)</f>
        <v>0</v>
      </c>
      <c r="J2089" s="34">
        <f>IFERROR(VLOOKUP($H2089,'Gen F Rev'!$A:$M,16,FALSE),0)</f>
        <v>0</v>
      </c>
      <c r="K2089" s="42">
        <f>IFERROR(VLOOKUP($H2089,'Gen F Rev'!$A:$M,17,FALSE),0)</f>
        <v>0</v>
      </c>
      <c r="L2089" s="34">
        <f>IFERROR(VLOOKUP($H2089,'Gen F Exp'!$A:$E,15,FALSE),0)</f>
        <v>0</v>
      </c>
      <c r="M2089" s="34">
        <f>IFERROR(VLOOKUP($H2089,'Gen F Exp'!$A:$E,16,FALSE),0)</f>
        <v>0</v>
      </c>
      <c r="N2089" s="42">
        <f>IFERROR(VLOOKUP($H2089,'Gen F Exp'!$A:$E,17,FALSE),0)</f>
        <v>0</v>
      </c>
      <c r="O2089" s="34">
        <f>IFERROR(VLOOKUP($H2089,'Water F Rev'!$A:$L,15,FALSE),0)</f>
        <v>0</v>
      </c>
      <c r="P2089" s="34">
        <f>IFERROR(VLOOKUP($H2089,'Water F Rev'!$A:$L,16,FALSE),0)</f>
        <v>0</v>
      </c>
      <c r="Q2089" s="42">
        <f>IFERROR(VLOOKUP($H2089,'Water F Rev'!$A:$L,17,FALSE),0)</f>
        <v>0</v>
      </c>
      <c r="R2089" s="34">
        <f>IFERROR(VLOOKUP($H2089,'Water F Exp'!$A:$K,15,FALSE),0)</f>
        <v>0</v>
      </c>
      <c r="S2089" s="34">
        <f>IFERROR(VLOOKUP($H2089,'Water F Exp'!$A:$K,16,FALSE),0)</f>
        <v>0</v>
      </c>
      <c r="T2089" s="42">
        <f>IFERROR(VLOOKUP($H2089,'Water F Exp'!$A:$K,17,FALSE),0)</f>
        <v>0</v>
      </c>
      <c r="U2089" s="34">
        <f ca="1">IFERROR(VLOOKUP($H2089,'Sewer F Rev'!$A:$E,15,FALSE),0)</f>
        <v>0</v>
      </c>
      <c r="V2089" s="34">
        <f ca="1">IFERROR(VLOOKUP($H2089,'Sewer F Rev'!$A:$E,16,FALSE),0)</f>
        <v>0</v>
      </c>
      <c r="W2089" s="42">
        <f ca="1">IFERROR(VLOOKUP($H2089,'Sewer F Rev'!$A:$E,17,FALSE),0)</f>
        <v>0</v>
      </c>
      <c r="X2089" s="34">
        <f>IFERROR(VLOOKUP($H2089,'Sewer F Exp'!$A:$B,15,FALSE),0)</f>
        <v>0</v>
      </c>
      <c r="Y2089" s="34">
        <f>IFERROR(VLOOKUP($H2089,'Sewer F Exp'!$A:$B,16,FALSE),0)</f>
        <v>0</v>
      </c>
      <c r="Z2089" s="42">
        <f>IFERROR(VLOOKUP($H2089,'Sewer F Exp'!$A:$B,17,FALSE),0)</f>
        <v>0</v>
      </c>
      <c r="AA2089" s="34">
        <f>IFERROR(VLOOKUP($H2089,'Refuse F Rev'!$A:$E,15,FALSE),0)</f>
        <v>0</v>
      </c>
      <c r="AB2089" s="34">
        <f>IFERROR(VLOOKUP($H2089,'Refuse F Rev'!$A:$E,16,FALSE),0)</f>
        <v>0</v>
      </c>
      <c r="AC2089" s="42">
        <f>IFERROR(VLOOKUP($H2089,'Refuse F Rev'!$A:$E,17,FALSE),0)</f>
        <v>0</v>
      </c>
      <c r="AD2089" s="34">
        <f>IFERROR(VLOOKUP($H2089,'Refuse F Exp'!$A:$E,15,FALSE),0)</f>
        <v>0</v>
      </c>
      <c r="AE2089" s="34">
        <f>IFERROR(VLOOKUP($H2089,'Refuse F Exp'!$A:$E,16,FALSE),0)</f>
        <v>0</v>
      </c>
      <c r="AF2089" s="42">
        <f>IFERROR(VLOOKUP($H2089,'Refuse F Exp'!$A:$E,17,FALSE),0)</f>
        <v>0</v>
      </c>
      <c r="AG2089" s="34">
        <f>IFERROR(VLOOKUP($H2089,#REF!,10,FALSE),0)</f>
        <v>0</v>
      </c>
      <c r="AH2089" s="34">
        <f>IFERROR(VLOOKUP($H2089,#REF!,11,FALSE),0)</f>
        <v>0</v>
      </c>
      <c r="AI2089" s="42">
        <f>IFERROR(VLOOKUP($H2089,#REF!,12,FALSE),0)</f>
        <v>0</v>
      </c>
      <c r="AJ2089" s="34">
        <f>IFERROR(VLOOKUP($H2089,#REF!,10,FALSE),0)</f>
        <v>0</v>
      </c>
      <c r="AK2089" s="34">
        <f>IFERROR(VLOOKUP($H2089,#REF!,11,FALSE),0)</f>
        <v>0</v>
      </c>
      <c r="AL2089" s="42">
        <f>IFERROR(VLOOKUP($H2089,#REF!,12,FALSE),0)</f>
        <v>0</v>
      </c>
      <c r="AM2089" s="34">
        <f>IFERROR(VLOOKUP($H2089,#REF!,10,FALSE),0)</f>
        <v>0</v>
      </c>
      <c r="AN2089" s="34">
        <f>IFERROR(VLOOKUP($H2089,#REF!,11,FALSE),0)</f>
        <v>0</v>
      </c>
      <c r="AO2089" s="42">
        <f>IFERROR(VLOOKUP($H2089,#REF!,12,FALSE),0)</f>
        <v>0</v>
      </c>
      <c r="AP2089" s="34">
        <f>IFERROR(VLOOKUP($H2089,#REF!,10,FALSE),0)</f>
        <v>0</v>
      </c>
      <c r="AQ2089" s="34">
        <f>IFERROR(VLOOKUP($H2089,#REF!,11,FALSE),0)</f>
        <v>0</v>
      </c>
      <c r="AR2089" s="42">
        <f>IFERROR(VLOOKUP($H2089,#REF!,12,FALSE),0)</f>
        <v>0</v>
      </c>
      <c r="AS2089" s="34">
        <f>IFERROR(VLOOKUP($H2089,#REF!,13,FALSE),0)</f>
        <v>0</v>
      </c>
      <c r="AT2089" s="34">
        <f>IFERROR(VLOOKUP($H2089,#REF!,14,FALSE),0)</f>
        <v>0</v>
      </c>
      <c r="AU2089" s="42">
        <f>IFERROR(VLOOKUP($H2089,#REF!,15,FALSE),0)</f>
        <v>0</v>
      </c>
      <c r="AV2089" s="34">
        <f>IFERROR(VLOOKUP($H2089,#REF!,15,FALSE),0)</f>
        <v>0</v>
      </c>
      <c r="AW2089" s="34">
        <f>IFERROR(VLOOKUP($H2089,#REF!,16,FALSE),0)</f>
        <v>0</v>
      </c>
      <c r="AX2089" s="42">
        <f>IFERROR(VLOOKUP($H2089,#REF!,17,FALSE),0)</f>
        <v>0</v>
      </c>
    </row>
    <row r="2090" spans="1:50" x14ac:dyDescent="0.3">
      <c r="A2090" s="33" t="str">
        <f t="shared" si="128"/>
        <v>0</v>
      </c>
      <c r="B2090" s="33">
        <f>+'R&amp;E EXPORT'!B1889</f>
        <v>0</v>
      </c>
      <c r="C2090" t="str">
        <f>IFERROR(VLOOKUP(A2090,'MCSJ Export'!A:C,3,FALSE),"")</f>
        <v/>
      </c>
      <c r="D2090" s="37">
        <f t="shared" ca="1" si="129"/>
        <v>0</v>
      </c>
      <c r="E2090" s="37">
        <f t="shared" ca="1" si="130"/>
        <v>0</v>
      </c>
      <c r="F2090" s="37">
        <f t="shared" ca="1" si="131"/>
        <v>0</v>
      </c>
      <c r="G2090" s="37"/>
      <c r="H2090" s="33">
        <f>+'R&amp;E EXPORT'!A1889</f>
        <v>0</v>
      </c>
      <c r="I2090" s="34">
        <f>IFERROR(VLOOKUP($H2090,'Gen F Rev'!$A:$M,15,FALSE),0)</f>
        <v>0</v>
      </c>
      <c r="J2090" s="34">
        <f>IFERROR(VLOOKUP($H2090,'Gen F Rev'!$A:$M,16,FALSE),0)</f>
        <v>0</v>
      </c>
      <c r="K2090" s="42">
        <f>IFERROR(VLOOKUP($H2090,'Gen F Rev'!$A:$M,17,FALSE),0)</f>
        <v>0</v>
      </c>
      <c r="L2090" s="34">
        <f>IFERROR(VLOOKUP($H2090,'Gen F Exp'!$A:$E,15,FALSE),0)</f>
        <v>0</v>
      </c>
      <c r="M2090" s="34">
        <f>IFERROR(VLOOKUP($H2090,'Gen F Exp'!$A:$E,16,FALSE),0)</f>
        <v>0</v>
      </c>
      <c r="N2090" s="42">
        <f>IFERROR(VLOOKUP($H2090,'Gen F Exp'!$A:$E,17,FALSE),0)</f>
        <v>0</v>
      </c>
      <c r="O2090" s="34">
        <f>IFERROR(VLOOKUP($H2090,'Water F Rev'!$A:$L,15,FALSE),0)</f>
        <v>0</v>
      </c>
      <c r="P2090" s="34">
        <f>IFERROR(VLOOKUP($H2090,'Water F Rev'!$A:$L,16,FALSE),0)</f>
        <v>0</v>
      </c>
      <c r="Q2090" s="42">
        <f>IFERROR(VLOOKUP($H2090,'Water F Rev'!$A:$L,17,FALSE),0)</f>
        <v>0</v>
      </c>
      <c r="R2090" s="34">
        <f>IFERROR(VLOOKUP($H2090,'Water F Exp'!$A:$K,15,FALSE),0)</f>
        <v>0</v>
      </c>
      <c r="S2090" s="34">
        <f>IFERROR(VLOOKUP($H2090,'Water F Exp'!$A:$K,16,FALSE),0)</f>
        <v>0</v>
      </c>
      <c r="T2090" s="42">
        <f>IFERROR(VLOOKUP($H2090,'Water F Exp'!$A:$K,17,FALSE),0)</f>
        <v>0</v>
      </c>
      <c r="U2090" s="34">
        <f ca="1">IFERROR(VLOOKUP($H2090,'Sewer F Rev'!$A:$E,15,FALSE),0)</f>
        <v>0</v>
      </c>
      <c r="V2090" s="34">
        <f ca="1">IFERROR(VLOOKUP($H2090,'Sewer F Rev'!$A:$E,16,FALSE),0)</f>
        <v>0</v>
      </c>
      <c r="W2090" s="42">
        <f ca="1">IFERROR(VLOOKUP($H2090,'Sewer F Rev'!$A:$E,17,FALSE),0)</f>
        <v>0</v>
      </c>
      <c r="X2090" s="34">
        <f>IFERROR(VLOOKUP($H2090,'Sewer F Exp'!$A:$B,15,FALSE),0)</f>
        <v>0</v>
      </c>
      <c r="Y2090" s="34">
        <f>IFERROR(VLOOKUP($H2090,'Sewer F Exp'!$A:$B,16,FALSE),0)</f>
        <v>0</v>
      </c>
      <c r="Z2090" s="42">
        <f>IFERROR(VLOOKUP($H2090,'Sewer F Exp'!$A:$B,17,FALSE),0)</f>
        <v>0</v>
      </c>
      <c r="AA2090" s="34">
        <f>IFERROR(VLOOKUP($H2090,'Refuse F Rev'!$A:$E,15,FALSE),0)</f>
        <v>0</v>
      </c>
      <c r="AB2090" s="34">
        <f>IFERROR(VLOOKUP($H2090,'Refuse F Rev'!$A:$E,16,FALSE),0)</f>
        <v>0</v>
      </c>
      <c r="AC2090" s="42">
        <f>IFERROR(VLOOKUP($H2090,'Refuse F Rev'!$A:$E,17,FALSE),0)</f>
        <v>0</v>
      </c>
      <c r="AD2090" s="34">
        <f>IFERROR(VLOOKUP($H2090,'Refuse F Exp'!$A:$E,15,FALSE),0)</f>
        <v>0</v>
      </c>
      <c r="AE2090" s="34">
        <f>IFERROR(VLOOKUP($H2090,'Refuse F Exp'!$A:$E,16,FALSE),0)</f>
        <v>0</v>
      </c>
      <c r="AF2090" s="42">
        <f>IFERROR(VLOOKUP($H2090,'Refuse F Exp'!$A:$E,17,FALSE),0)</f>
        <v>0</v>
      </c>
      <c r="AG2090" s="34">
        <f>IFERROR(VLOOKUP($H2090,#REF!,10,FALSE),0)</f>
        <v>0</v>
      </c>
      <c r="AH2090" s="34">
        <f>IFERROR(VLOOKUP($H2090,#REF!,11,FALSE),0)</f>
        <v>0</v>
      </c>
      <c r="AI2090" s="42">
        <f>IFERROR(VLOOKUP($H2090,#REF!,12,FALSE),0)</f>
        <v>0</v>
      </c>
      <c r="AJ2090" s="34">
        <f>IFERROR(VLOOKUP($H2090,#REF!,10,FALSE),0)</f>
        <v>0</v>
      </c>
      <c r="AK2090" s="34">
        <f>IFERROR(VLOOKUP($H2090,#REF!,11,FALSE),0)</f>
        <v>0</v>
      </c>
      <c r="AL2090" s="42">
        <f>IFERROR(VLOOKUP($H2090,#REF!,12,FALSE),0)</f>
        <v>0</v>
      </c>
      <c r="AM2090" s="34">
        <f>IFERROR(VLOOKUP($H2090,#REF!,10,FALSE),0)</f>
        <v>0</v>
      </c>
      <c r="AN2090" s="34">
        <f>IFERROR(VLOOKUP($H2090,#REF!,11,FALSE),0)</f>
        <v>0</v>
      </c>
      <c r="AO2090" s="42">
        <f>IFERROR(VLOOKUP($H2090,#REF!,12,FALSE),0)</f>
        <v>0</v>
      </c>
      <c r="AP2090" s="34">
        <f>IFERROR(VLOOKUP($H2090,#REF!,10,FALSE),0)</f>
        <v>0</v>
      </c>
      <c r="AQ2090" s="34">
        <f>IFERROR(VLOOKUP($H2090,#REF!,11,FALSE),0)</f>
        <v>0</v>
      </c>
      <c r="AR2090" s="42">
        <f>IFERROR(VLOOKUP($H2090,#REF!,12,FALSE),0)</f>
        <v>0</v>
      </c>
      <c r="AS2090" s="34">
        <f>IFERROR(VLOOKUP($H2090,#REF!,13,FALSE),0)</f>
        <v>0</v>
      </c>
      <c r="AT2090" s="34">
        <f>IFERROR(VLOOKUP($H2090,#REF!,14,FALSE),0)</f>
        <v>0</v>
      </c>
      <c r="AU2090" s="42">
        <f>IFERROR(VLOOKUP($H2090,#REF!,15,FALSE),0)</f>
        <v>0</v>
      </c>
      <c r="AV2090" s="34">
        <f>IFERROR(VLOOKUP($H2090,#REF!,15,FALSE),0)</f>
        <v>0</v>
      </c>
      <c r="AW2090" s="34">
        <f>IFERROR(VLOOKUP($H2090,#REF!,16,FALSE),0)</f>
        <v>0</v>
      </c>
      <c r="AX2090" s="42">
        <f>IFERROR(VLOOKUP($H2090,#REF!,17,FALSE),0)</f>
        <v>0</v>
      </c>
    </row>
    <row r="2091" spans="1:50" x14ac:dyDescent="0.3">
      <c r="A2091" s="33" t="str">
        <f t="shared" si="128"/>
        <v>0</v>
      </c>
      <c r="B2091" s="33">
        <f>+'R&amp;E EXPORT'!B1890</f>
        <v>0</v>
      </c>
      <c r="C2091" t="str">
        <f>IFERROR(VLOOKUP(A2091,'MCSJ Export'!A:C,3,FALSE),"")</f>
        <v/>
      </c>
      <c r="D2091" s="37">
        <f t="shared" ca="1" si="129"/>
        <v>0</v>
      </c>
      <c r="E2091" s="37">
        <f t="shared" ca="1" si="130"/>
        <v>0</v>
      </c>
      <c r="F2091" s="37">
        <f t="shared" ca="1" si="131"/>
        <v>0</v>
      </c>
      <c r="G2091" s="37"/>
      <c r="H2091" s="33">
        <f>+'R&amp;E EXPORT'!A1890</f>
        <v>0</v>
      </c>
      <c r="I2091" s="34">
        <f>IFERROR(VLOOKUP($H2091,'Gen F Rev'!$A:$M,15,FALSE),0)</f>
        <v>0</v>
      </c>
      <c r="J2091" s="34">
        <f>IFERROR(VLOOKUP($H2091,'Gen F Rev'!$A:$M,16,FALSE),0)</f>
        <v>0</v>
      </c>
      <c r="K2091" s="42">
        <f>IFERROR(VLOOKUP($H2091,'Gen F Rev'!$A:$M,17,FALSE),0)</f>
        <v>0</v>
      </c>
      <c r="L2091" s="34">
        <f>IFERROR(VLOOKUP($H2091,'Gen F Exp'!$A:$E,15,FALSE),0)</f>
        <v>0</v>
      </c>
      <c r="M2091" s="34">
        <f>IFERROR(VLOOKUP($H2091,'Gen F Exp'!$A:$E,16,FALSE),0)</f>
        <v>0</v>
      </c>
      <c r="N2091" s="42">
        <f>IFERROR(VLOOKUP($H2091,'Gen F Exp'!$A:$E,17,FALSE),0)</f>
        <v>0</v>
      </c>
      <c r="O2091" s="34">
        <f>IFERROR(VLOOKUP($H2091,'Water F Rev'!$A:$L,15,FALSE),0)</f>
        <v>0</v>
      </c>
      <c r="P2091" s="34">
        <f>IFERROR(VLOOKUP($H2091,'Water F Rev'!$A:$L,16,FALSE),0)</f>
        <v>0</v>
      </c>
      <c r="Q2091" s="42">
        <f>IFERROR(VLOOKUP($H2091,'Water F Rev'!$A:$L,17,FALSE),0)</f>
        <v>0</v>
      </c>
      <c r="R2091" s="34">
        <f>IFERROR(VLOOKUP($H2091,'Water F Exp'!$A:$K,15,FALSE),0)</f>
        <v>0</v>
      </c>
      <c r="S2091" s="34">
        <f>IFERROR(VLOOKUP($H2091,'Water F Exp'!$A:$K,16,FALSE),0)</f>
        <v>0</v>
      </c>
      <c r="T2091" s="42">
        <f>IFERROR(VLOOKUP($H2091,'Water F Exp'!$A:$K,17,FALSE),0)</f>
        <v>0</v>
      </c>
      <c r="U2091" s="34">
        <f ca="1">IFERROR(VLOOKUP($H2091,'Sewer F Rev'!$A:$E,15,FALSE),0)</f>
        <v>0</v>
      </c>
      <c r="V2091" s="34">
        <f ca="1">IFERROR(VLOOKUP($H2091,'Sewer F Rev'!$A:$E,16,FALSE),0)</f>
        <v>0</v>
      </c>
      <c r="W2091" s="42">
        <f ca="1">IFERROR(VLOOKUP($H2091,'Sewer F Rev'!$A:$E,17,FALSE),0)</f>
        <v>0</v>
      </c>
      <c r="X2091" s="34">
        <f>IFERROR(VLOOKUP($H2091,'Sewer F Exp'!$A:$B,15,FALSE),0)</f>
        <v>0</v>
      </c>
      <c r="Y2091" s="34">
        <f>IFERROR(VLOOKUP($H2091,'Sewer F Exp'!$A:$B,16,FALSE),0)</f>
        <v>0</v>
      </c>
      <c r="Z2091" s="42">
        <f>IFERROR(VLOOKUP($H2091,'Sewer F Exp'!$A:$B,17,FALSE),0)</f>
        <v>0</v>
      </c>
      <c r="AA2091" s="34">
        <f>IFERROR(VLOOKUP($H2091,'Refuse F Rev'!$A:$E,15,FALSE),0)</f>
        <v>0</v>
      </c>
      <c r="AB2091" s="34">
        <f>IFERROR(VLOOKUP($H2091,'Refuse F Rev'!$A:$E,16,FALSE),0)</f>
        <v>0</v>
      </c>
      <c r="AC2091" s="42">
        <f>IFERROR(VLOOKUP($H2091,'Refuse F Rev'!$A:$E,17,FALSE),0)</f>
        <v>0</v>
      </c>
      <c r="AD2091" s="34">
        <f>IFERROR(VLOOKUP($H2091,'Refuse F Exp'!$A:$E,15,FALSE),0)</f>
        <v>0</v>
      </c>
      <c r="AE2091" s="34">
        <f>IFERROR(VLOOKUP($H2091,'Refuse F Exp'!$A:$E,16,FALSE),0)</f>
        <v>0</v>
      </c>
      <c r="AF2091" s="42">
        <f>IFERROR(VLOOKUP($H2091,'Refuse F Exp'!$A:$E,17,FALSE),0)</f>
        <v>0</v>
      </c>
      <c r="AG2091" s="34">
        <f>IFERROR(VLOOKUP($H2091,#REF!,10,FALSE),0)</f>
        <v>0</v>
      </c>
      <c r="AH2091" s="34">
        <f>IFERROR(VLOOKUP($H2091,#REF!,11,FALSE),0)</f>
        <v>0</v>
      </c>
      <c r="AI2091" s="42">
        <f>IFERROR(VLOOKUP($H2091,#REF!,12,FALSE),0)</f>
        <v>0</v>
      </c>
      <c r="AJ2091" s="34">
        <f>IFERROR(VLOOKUP($H2091,#REF!,10,FALSE),0)</f>
        <v>0</v>
      </c>
      <c r="AK2091" s="34">
        <f>IFERROR(VLOOKUP($H2091,#REF!,11,FALSE),0)</f>
        <v>0</v>
      </c>
      <c r="AL2091" s="42">
        <f>IFERROR(VLOOKUP($H2091,#REF!,12,FALSE),0)</f>
        <v>0</v>
      </c>
      <c r="AM2091" s="34">
        <f>IFERROR(VLOOKUP($H2091,#REF!,10,FALSE),0)</f>
        <v>0</v>
      </c>
      <c r="AN2091" s="34">
        <f>IFERROR(VLOOKUP($H2091,#REF!,11,FALSE),0)</f>
        <v>0</v>
      </c>
      <c r="AO2091" s="42">
        <f>IFERROR(VLOOKUP($H2091,#REF!,12,FALSE),0)</f>
        <v>0</v>
      </c>
      <c r="AP2091" s="34">
        <f>IFERROR(VLOOKUP($H2091,#REF!,10,FALSE),0)</f>
        <v>0</v>
      </c>
      <c r="AQ2091" s="34">
        <f>IFERROR(VLOOKUP($H2091,#REF!,11,FALSE),0)</f>
        <v>0</v>
      </c>
      <c r="AR2091" s="42">
        <f>IFERROR(VLOOKUP($H2091,#REF!,12,FALSE),0)</f>
        <v>0</v>
      </c>
      <c r="AS2091" s="34">
        <f>IFERROR(VLOOKUP($H2091,#REF!,13,FALSE),0)</f>
        <v>0</v>
      </c>
      <c r="AT2091" s="34">
        <f>IFERROR(VLOOKUP($H2091,#REF!,14,FALSE),0)</f>
        <v>0</v>
      </c>
      <c r="AU2091" s="42">
        <f>IFERROR(VLOOKUP($H2091,#REF!,15,FALSE),0)</f>
        <v>0</v>
      </c>
      <c r="AV2091" s="34">
        <f>IFERROR(VLOOKUP($H2091,#REF!,15,FALSE),0)</f>
        <v>0</v>
      </c>
      <c r="AW2091" s="34">
        <f>IFERROR(VLOOKUP($H2091,#REF!,16,FALSE),0)</f>
        <v>0</v>
      </c>
      <c r="AX2091" s="42">
        <f>IFERROR(VLOOKUP($H2091,#REF!,17,FALSE),0)</f>
        <v>0</v>
      </c>
    </row>
    <row r="2092" spans="1:50" x14ac:dyDescent="0.3">
      <c r="A2092" s="33" t="str">
        <f t="shared" si="128"/>
        <v>0</v>
      </c>
      <c r="B2092" s="33">
        <f>+'R&amp;E EXPORT'!B1891</f>
        <v>0</v>
      </c>
      <c r="C2092" t="str">
        <f>IFERROR(VLOOKUP(A2092,'MCSJ Export'!A:C,3,FALSE),"")</f>
        <v/>
      </c>
      <c r="D2092" s="37">
        <f t="shared" ca="1" si="129"/>
        <v>0</v>
      </c>
      <c r="E2092" s="37">
        <f t="shared" ca="1" si="130"/>
        <v>0</v>
      </c>
      <c r="F2092" s="37">
        <f t="shared" ca="1" si="131"/>
        <v>0</v>
      </c>
      <c r="G2092" s="37"/>
      <c r="H2092" s="33">
        <f>+'R&amp;E EXPORT'!A1891</f>
        <v>0</v>
      </c>
      <c r="I2092" s="34">
        <f>IFERROR(VLOOKUP($H2092,'Gen F Rev'!$A:$M,15,FALSE),0)</f>
        <v>0</v>
      </c>
      <c r="J2092" s="34">
        <f>IFERROR(VLOOKUP($H2092,'Gen F Rev'!$A:$M,16,FALSE),0)</f>
        <v>0</v>
      </c>
      <c r="K2092" s="42">
        <f>IFERROR(VLOOKUP($H2092,'Gen F Rev'!$A:$M,17,FALSE),0)</f>
        <v>0</v>
      </c>
      <c r="L2092" s="34">
        <f>IFERROR(VLOOKUP($H2092,'Gen F Exp'!$A:$E,15,FALSE),0)</f>
        <v>0</v>
      </c>
      <c r="M2092" s="34">
        <f>IFERROR(VLOOKUP($H2092,'Gen F Exp'!$A:$E,16,FALSE),0)</f>
        <v>0</v>
      </c>
      <c r="N2092" s="42">
        <f>IFERROR(VLOOKUP($H2092,'Gen F Exp'!$A:$E,17,FALSE),0)</f>
        <v>0</v>
      </c>
      <c r="O2092" s="34">
        <f>IFERROR(VLOOKUP($H2092,'Water F Rev'!$A:$L,15,FALSE),0)</f>
        <v>0</v>
      </c>
      <c r="P2092" s="34">
        <f>IFERROR(VLOOKUP($H2092,'Water F Rev'!$A:$L,16,FALSE),0)</f>
        <v>0</v>
      </c>
      <c r="Q2092" s="42">
        <f>IFERROR(VLOOKUP($H2092,'Water F Rev'!$A:$L,17,FALSE),0)</f>
        <v>0</v>
      </c>
      <c r="R2092" s="34">
        <f>IFERROR(VLOOKUP($H2092,'Water F Exp'!$A:$K,15,FALSE),0)</f>
        <v>0</v>
      </c>
      <c r="S2092" s="34">
        <f>IFERROR(VLOOKUP($H2092,'Water F Exp'!$A:$K,16,FALSE),0)</f>
        <v>0</v>
      </c>
      <c r="T2092" s="42">
        <f>IFERROR(VLOOKUP($H2092,'Water F Exp'!$A:$K,17,FALSE),0)</f>
        <v>0</v>
      </c>
      <c r="U2092" s="34">
        <f ca="1">IFERROR(VLOOKUP($H2092,'Sewer F Rev'!$A:$E,15,FALSE),0)</f>
        <v>0</v>
      </c>
      <c r="V2092" s="34">
        <f ca="1">IFERROR(VLOOKUP($H2092,'Sewer F Rev'!$A:$E,16,FALSE),0)</f>
        <v>0</v>
      </c>
      <c r="W2092" s="42">
        <f ca="1">IFERROR(VLOOKUP($H2092,'Sewer F Rev'!$A:$E,17,FALSE),0)</f>
        <v>0</v>
      </c>
      <c r="X2092" s="34">
        <f>IFERROR(VLOOKUP($H2092,'Sewer F Exp'!$A:$B,15,FALSE),0)</f>
        <v>0</v>
      </c>
      <c r="Y2092" s="34">
        <f>IFERROR(VLOOKUP($H2092,'Sewer F Exp'!$A:$B,16,FALSE),0)</f>
        <v>0</v>
      </c>
      <c r="Z2092" s="42">
        <f>IFERROR(VLOOKUP($H2092,'Sewer F Exp'!$A:$B,17,FALSE),0)</f>
        <v>0</v>
      </c>
      <c r="AA2092" s="34">
        <f>IFERROR(VLOOKUP($H2092,'Refuse F Rev'!$A:$E,15,FALSE),0)</f>
        <v>0</v>
      </c>
      <c r="AB2092" s="34">
        <f>IFERROR(VLOOKUP($H2092,'Refuse F Rev'!$A:$E,16,FALSE),0)</f>
        <v>0</v>
      </c>
      <c r="AC2092" s="42">
        <f>IFERROR(VLOOKUP($H2092,'Refuse F Rev'!$A:$E,17,FALSE),0)</f>
        <v>0</v>
      </c>
      <c r="AD2092" s="34">
        <f>IFERROR(VLOOKUP($H2092,'Refuse F Exp'!$A:$E,15,FALSE),0)</f>
        <v>0</v>
      </c>
      <c r="AE2092" s="34">
        <f>IFERROR(VLOOKUP($H2092,'Refuse F Exp'!$A:$E,16,FALSE),0)</f>
        <v>0</v>
      </c>
      <c r="AF2092" s="42">
        <f>IFERROR(VLOOKUP($H2092,'Refuse F Exp'!$A:$E,17,FALSE),0)</f>
        <v>0</v>
      </c>
      <c r="AG2092" s="34">
        <f>IFERROR(VLOOKUP($H2092,#REF!,10,FALSE),0)</f>
        <v>0</v>
      </c>
      <c r="AH2092" s="34">
        <f>IFERROR(VLOOKUP($H2092,#REF!,11,FALSE),0)</f>
        <v>0</v>
      </c>
      <c r="AI2092" s="42">
        <f>IFERROR(VLOOKUP($H2092,#REF!,12,FALSE),0)</f>
        <v>0</v>
      </c>
      <c r="AJ2092" s="34">
        <f>IFERROR(VLOOKUP($H2092,#REF!,10,FALSE),0)</f>
        <v>0</v>
      </c>
      <c r="AK2092" s="34">
        <f>IFERROR(VLOOKUP($H2092,#REF!,11,FALSE),0)</f>
        <v>0</v>
      </c>
      <c r="AL2092" s="42">
        <f>IFERROR(VLOOKUP($H2092,#REF!,12,FALSE),0)</f>
        <v>0</v>
      </c>
      <c r="AM2092" s="34">
        <f>IFERROR(VLOOKUP($H2092,#REF!,10,FALSE),0)</f>
        <v>0</v>
      </c>
      <c r="AN2092" s="34">
        <f>IFERROR(VLOOKUP($H2092,#REF!,11,FALSE),0)</f>
        <v>0</v>
      </c>
      <c r="AO2092" s="42">
        <f>IFERROR(VLOOKUP($H2092,#REF!,12,FALSE),0)</f>
        <v>0</v>
      </c>
      <c r="AP2092" s="34">
        <f>IFERROR(VLOOKUP($H2092,#REF!,10,FALSE),0)</f>
        <v>0</v>
      </c>
      <c r="AQ2092" s="34">
        <f>IFERROR(VLOOKUP($H2092,#REF!,11,FALSE),0)</f>
        <v>0</v>
      </c>
      <c r="AR2092" s="42">
        <f>IFERROR(VLOOKUP($H2092,#REF!,12,FALSE),0)</f>
        <v>0</v>
      </c>
      <c r="AS2092" s="34">
        <f>IFERROR(VLOOKUP($H2092,#REF!,13,FALSE),0)</f>
        <v>0</v>
      </c>
      <c r="AT2092" s="34">
        <f>IFERROR(VLOOKUP($H2092,#REF!,14,FALSE),0)</f>
        <v>0</v>
      </c>
      <c r="AU2092" s="42">
        <f>IFERROR(VLOOKUP($H2092,#REF!,15,FALSE),0)</f>
        <v>0</v>
      </c>
      <c r="AV2092" s="34">
        <f>IFERROR(VLOOKUP($H2092,#REF!,15,FALSE),0)</f>
        <v>0</v>
      </c>
      <c r="AW2092" s="34">
        <f>IFERROR(VLOOKUP($H2092,#REF!,16,FALSE),0)</f>
        <v>0</v>
      </c>
      <c r="AX2092" s="42">
        <f>IFERROR(VLOOKUP($H2092,#REF!,17,FALSE),0)</f>
        <v>0</v>
      </c>
    </row>
    <row r="2093" spans="1:50" x14ac:dyDescent="0.3">
      <c r="A2093" s="33" t="str">
        <f t="shared" si="128"/>
        <v>0</v>
      </c>
      <c r="B2093" s="33">
        <f>+'R&amp;E EXPORT'!B1892</f>
        <v>0</v>
      </c>
      <c r="C2093" t="str">
        <f>IFERROR(VLOOKUP(A2093,'MCSJ Export'!A:C,3,FALSE),"")</f>
        <v/>
      </c>
      <c r="D2093" s="37">
        <f t="shared" ca="1" si="129"/>
        <v>0</v>
      </c>
      <c r="E2093" s="37">
        <f t="shared" ca="1" si="130"/>
        <v>0</v>
      </c>
      <c r="F2093" s="37">
        <f t="shared" ca="1" si="131"/>
        <v>0</v>
      </c>
      <c r="G2093" s="37"/>
      <c r="H2093" s="33">
        <f>+'R&amp;E EXPORT'!A1892</f>
        <v>0</v>
      </c>
      <c r="I2093" s="34">
        <f>IFERROR(VLOOKUP($H2093,'Gen F Rev'!$A:$M,15,FALSE),0)</f>
        <v>0</v>
      </c>
      <c r="J2093" s="34">
        <f>IFERROR(VLOOKUP($H2093,'Gen F Rev'!$A:$M,16,FALSE),0)</f>
        <v>0</v>
      </c>
      <c r="K2093" s="42">
        <f>IFERROR(VLOOKUP($H2093,'Gen F Rev'!$A:$M,17,FALSE),0)</f>
        <v>0</v>
      </c>
      <c r="L2093" s="34">
        <f>IFERROR(VLOOKUP($H2093,'Gen F Exp'!$A:$E,15,FALSE),0)</f>
        <v>0</v>
      </c>
      <c r="M2093" s="34">
        <f>IFERROR(VLOOKUP($H2093,'Gen F Exp'!$A:$E,16,FALSE),0)</f>
        <v>0</v>
      </c>
      <c r="N2093" s="42">
        <f>IFERROR(VLOOKUP($H2093,'Gen F Exp'!$A:$E,17,FALSE),0)</f>
        <v>0</v>
      </c>
      <c r="O2093" s="34">
        <f>IFERROR(VLOOKUP($H2093,'Water F Rev'!$A:$L,15,FALSE),0)</f>
        <v>0</v>
      </c>
      <c r="P2093" s="34">
        <f>IFERROR(VLOOKUP($H2093,'Water F Rev'!$A:$L,16,FALSE),0)</f>
        <v>0</v>
      </c>
      <c r="Q2093" s="42">
        <f>IFERROR(VLOOKUP($H2093,'Water F Rev'!$A:$L,17,FALSE),0)</f>
        <v>0</v>
      </c>
      <c r="R2093" s="34">
        <f>IFERROR(VLOOKUP($H2093,'Water F Exp'!$A:$K,15,FALSE),0)</f>
        <v>0</v>
      </c>
      <c r="S2093" s="34">
        <f>IFERROR(VLOOKUP($H2093,'Water F Exp'!$A:$K,16,FALSE),0)</f>
        <v>0</v>
      </c>
      <c r="T2093" s="42">
        <f>IFERROR(VLOOKUP($H2093,'Water F Exp'!$A:$K,17,FALSE),0)</f>
        <v>0</v>
      </c>
      <c r="U2093" s="34">
        <f ca="1">IFERROR(VLOOKUP($H2093,'Sewer F Rev'!$A:$E,15,FALSE),0)</f>
        <v>0</v>
      </c>
      <c r="V2093" s="34">
        <f ca="1">IFERROR(VLOOKUP($H2093,'Sewer F Rev'!$A:$E,16,FALSE),0)</f>
        <v>0</v>
      </c>
      <c r="W2093" s="42">
        <f ca="1">IFERROR(VLOOKUP($H2093,'Sewer F Rev'!$A:$E,17,FALSE),0)</f>
        <v>0</v>
      </c>
      <c r="X2093" s="34">
        <f>IFERROR(VLOOKUP($H2093,'Sewer F Exp'!$A:$B,15,FALSE),0)</f>
        <v>0</v>
      </c>
      <c r="Y2093" s="34">
        <f>IFERROR(VLOOKUP($H2093,'Sewer F Exp'!$A:$B,16,FALSE),0)</f>
        <v>0</v>
      </c>
      <c r="Z2093" s="42">
        <f>IFERROR(VLOOKUP($H2093,'Sewer F Exp'!$A:$B,17,FALSE),0)</f>
        <v>0</v>
      </c>
      <c r="AA2093" s="34">
        <f>IFERROR(VLOOKUP($H2093,'Refuse F Rev'!$A:$E,15,FALSE),0)</f>
        <v>0</v>
      </c>
      <c r="AB2093" s="34">
        <f>IFERROR(VLOOKUP($H2093,'Refuse F Rev'!$A:$E,16,FALSE),0)</f>
        <v>0</v>
      </c>
      <c r="AC2093" s="42">
        <f>IFERROR(VLOOKUP($H2093,'Refuse F Rev'!$A:$E,17,FALSE),0)</f>
        <v>0</v>
      </c>
      <c r="AD2093" s="34">
        <f>IFERROR(VLOOKUP($H2093,'Refuse F Exp'!$A:$E,15,FALSE),0)</f>
        <v>0</v>
      </c>
      <c r="AE2093" s="34">
        <f>IFERROR(VLOOKUP($H2093,'Refuse F Exp'!$A:$E,16,FALSE),0)</f>
        <v>0</v>
      </c>
      <c r="AF2093" s="42">
        <f>IFERROR(VLOOKUP($H2093,'Refuse F Exp'!$A:$E,17,FALSE),0)</f>
        <v>0</v>
      </c>
      <c r="AG2093" s="34">
        <f>IFERROR(VLOOKUP($H2093,#REF!,10,FALSE),0)</f>
        <v>0</v>
      </c>
      <c r="AH2093" s="34">
        <f>IFERROR(VLOOKUP($H2093,#REF!,11,FALSE),0)</f>
        <v>0</v>
      </c>
      <c r="AI2093" s="42">
        <f>IFERROR(VLOOKUP($H2093,#REF!,12,FALSE),0)</f>
        <v>0</v>
      </c>
      <c r="AJ2093" s="34">
        <f>IFERROR(VLOOKUP($H2093,#REF!,10,FALSE),0)</f>
        <v>0</v>
      </c>
      <c r="AK2093" s="34">
        <f>IFERROR(VLOOKUP($H2093,#REF!,11,FALSE),0)</f>
        <v>0</v>
      </c>
      <c r="AL2093" s="42">
        <f>IFERROR(VLOOKUP($H2093,#REF!,12,FALSE),0)</f>
        <v>0</v>
      </c>
      <c r="AM2093" s="34">
        <f>IFERROR(VLOOKUP($H2093,#REF!,10,FALSE),0)</f>
        <v>0</v>
      </c>
      <c r="AN2093" s="34">
        <f>IFERROR(VLOOKUP($H2093,#REF!,11,FALSE),0)</f>
        <v>0</v>
      </c>
      <c r="AO2093" s="42">
        <f>IFERROR(VLOOKUP($H2093,#REF!,12,FALSE),0)</f>
        <v>0</v>
      </c>
      <c r="AP2093" s="34">
        <f>IFERROR(VLOOKUP($H2093,#REF!,10,FALSE),0)</f>
        <v>0</v>
      </c>
      <c r="AQ2093" s="34">
        <f>IFERROR(VLOOKUP($H2093,#REF!,11,FALSE),0)</f>
        <v>0</v>
      </c>
      <c r="AR2093" s="42">
        <f>IFERROR(VLOOKUP($H2093,#REF!,12,FALSE),0)</f>
        <v>0</v>
      </c>
      <c r="AS2093" s="34">
        <f>IFERROR(VLOOKUP($H2093,#REF!,13,FALSE),0)</f>
        <v>0</v>
      </c>
      <c r="AT2093" s="34">
        <f>IFERROR(VLOOKUP($H2093,#REF!,14,FALSE),0)</f>
        <v>0</v>
      </c>
      <c r="AU2093" s="42">
        <f>IFERROR(VLOOKUP($H2093,#REF!,15,FALSE),0)</f>
        <v>0</v>
      </c>
      <c r="AV2093" s="34">
        <f>IFERROR(VLOOKUP($H2093,#REF!,15,FALSE),0)</f>
        <v>0</v>
      </c>
      <c r="AW2093" s="34">
        <f>IFERROR(VLOOKUP($H2093,#REF!,16,FALSE),0)</f>
        <v>0</v>
      </c>
      <c r="AX2093" s="42">
        <f>IFERROR(VLOOKUP($H2093,#REF!,17,FALSE),0)</f>
        <v>0</v>
      </c>
    </row>
    <row r="2094" spans="1:50" x14ac:dyDescent="0.3">
      <c r="A2094" s="33" t="str">
        <f t="shared" si="128"/>
        <v>0</v>
      </c>
      <c r="B2094" s="33">
        <f>+'R&amp;E EXPORT'!B1893</f>
        <v>0</v>
      </c>
      <c r="C2094" t="str">
        <f>IFERROR(VLOOKUP(A2094,'MCSJ Export'!A:C,3,FALSE),"")</f>
        <v/>
      </c>
      <c r="D2094" s="37">
        <f t="shared" ca="1" si="129"/>
        <v>0</v>
      </c>
      <c r="E2094" s="37">
        <f t="shared" ca="1" si="130"/>
        <v>0</v>
      </c>
      <c r="F2094" s="37">
        <f t="shared" ca="1" si="131"/>
        <v>0</v>
      </c>
      <c r="G2094" s="37"/>
      <c r="H2094" s="33">
        <f>+'R&amp;E EXPORT'!A1893</f>
        <v>0</v>
      </c>
      <c r="I2094" s="34">
        <f>IFERROR(VLOOKUP($H2094,'Gen F Rev'!$A:$M,15,FALSE),0)</f>
        <v>0</v>
      </c>
      <c r="J2094" s="34">
        <f>IFERROR(VLOOKUP($H2094,'Gen F Rev'!$A:$M,16,FALSE),0)</f>
        <v>0</v>
      </c>
      <c r="K2094" s="42">
        <f>IFERROR(VLOOKUP($H2094,'Gen F Rev'!$A:$M,17,FALSE),0)</f>
        <v>0</v>
      </c>
      <c r="L2094" s="34">
        <f>IFERROR(VLOOKUP($H2094,'Gen F Exp'!$A:$E,15,FALSE),0)</f>
        <v>0</v>
      </c>
      <c r="M2094" s="34">
        <f>IFERROR(VLOOKUP($H2094,'Gen F Exp'!$A:$E,16,FALSE),0)</f>
        <v>0</v>
      </c>
      <c r="N2094" s="42">
        <f>IFERROR(VLOOKUP($H2094,'Gen F Exp'!$A:$E,17,FALSE),0)</f>
        <v>0</v>
      </c>
      <c r="O2094" s="34">
        <f>IFERROR(VLOOKUP($H2094,'Water F Rev'!$A:$L,15,FALSE),0)</f>
        <v>0</v>
      </c>
      <c r="P2094" s="34">
        <f>IFERROR(VLOOKUP($H2094,'Water F Rev'!$A:$L,16,FALSE),0)</f>
        <v>0</v>
      </c>
      <c r="Q2094" s="42">
        <f>IFERROR(VLOOKUP($H2094,'Water F Rev'!$A:$L,17,FALSE),0)</f>
        <v>0</v>
      </c>
      <c r="R2094" s="34">
        <f>IFERROR(VLOOKUP($H2094,'Water F Exp'!$A:$K,15,FALSE),0)</f>
        <v>0</v>
      </c>
      <c r="S2094" s="34">
        <f>IFERROR(VLOOKUP($H2094,'Water F Exp'!$A:$K,16,FALSE),0)</f>
        <v>0</v>
      </c>
      <c r="T2094" s="42">
        <f>IFERROR(VLOOKUP($H2094,'Water F Exp'!$A:$K,17,FALSE),0)</f>
        <v>0</v>
      </c>
      <c r="U2094" s="34">
        <f ca="1">IFERROR(VLOOKUP($H2094,'Sewer F Rev'!$A:$E,15,FALSE),0)</f>
        <v>0</v>
      </c>
      <c r="V2094" s="34">
        <f ca="1">IFERROR(VLOOKUP($H2094,'Sewer F Rev'!$A:$E,16,FALSE),0)</f>
        <v>0</v>
      </c>
      <c r="W2094" s="42">
        <f ca="1">IFERROR(VLOOKUP($H2094,'Sewer F Rev'!$A:$E,17,FALSE),0)</f>
        <v>0</v>
      </c>
      <c r="X2094" s="34">
        <f>IFERROR(VLOOKUP($H2094,'Sewer F Exp'!$A:$B,15,FALSE),0)</f>
        <v>0</v>
      </c>
      <c r="Y2094" s="34">
        <f>IFERROR(VLOOKUP($H2094,'Sewer F Exp'!$A:$B,16,FALSE),0)</f>
        <v>0</v>
      </c>
      <c r="Z2094" s="42">
        <f>IFERROR(VLOOKUP($H2094,'Sewer F Exp'!$A:$B,17,FALSE),0)</f>
        <v>0</v>
      </c>
      <c r="AA2094" s="34">
        <f>IFERROR(VLOOKUP($H2094,'Refuse F Rev'!$A:$E,15,FALSE),0)</f>
        <v>0</v>
      </c>
      <c r="AB2094" s="34">
        <f>IFERROR(VLOOKUP($H2094,'Refuse F Rev'!$A:$E,16,FALSE),0)</f>
        <v>0</v>
      </c>
      <c r="AC2094" s="42">
        <f>IFERROR(VLOOKUP($H2094,'Refuse F Rev'!$A:$E,17,FALSE),0)</f>
        <v>0</v>
      </c>
      <c r="AD2094" s="34">
        <f>IFERROR(VLOOKUP($H2094,'Refuse F Exp'!$A:$E,15,FALSE),0)</f>
        <v>0</v>
      </c>
      <c r="AE2094" s="34">
        <f>IFERROR(VLOOKUP($H2094,'Refuse F Exp'!$A:$E,16,FALSE),0)</f>
        <v>0</v>
      </c>
      <c r="AF2094" s="42">
        <f>IFERROR(VLOOKUP($H2094,'Refuse F Exp'!$A:$E,17,FALSE),0)</f>
        <v>0</v>
      </c>
      <c r="AG2094" s="34">
        <f>IFERROR(VLOOKUP($H2094,#REF!,10,FALSE),0)</f>
        <v>0</v>
      </c>
      <c r="AH2094" s="34">
        <f>IFERROR(VLOOKUP($H2094,#REF!,11,FALSE),0)</f>
        <v>0</v>
      </c>
      <c r="AI2094" s="42">
        <f>IFERROR(VLOOKUP($H2094,#REF!,12,FALSE),0)</f>
        <v>0</v>
      </c>
      <c r="AJ2094" s="34">
        <f>IFERROR(VLOOKUP($H2094,#REF!,10,FALSE),0)</f>
        <v>0</v>
      </c>
      <c r="AK2094" s="34">
        <f>IFERROR(VLOOKUP($H2094,#REF!,11,FALSE),0)</f>
        <v>0</v>
      </c>
      <c r="AL2094" s="42">
        <f>IFERROR(VLOOKUP($H2094,#REF!,12,FALSE),0)</f>
        <v>0</v>
      </c>
      <c r="AM2094" s="34">
        <f>IFERROR(VLOOKUP($H2094,#REF!,10,FALSE),0)</f>
        <v>0</v>
      </c>
      <c r="AN2094" s="34">
        <f>IFERROR(VLOOKUP($H2094,#REF!,11,FALSE),0)</f>
        <v>0</v>
      </c>
      <c r="AO2094" s="42">
        <f>IFERROR(VLOOKUP($H2094,#REF!,12,FALSE),0)</f>
        <v>0</v>
      </c>
      <c r="AP2094" s="34">
        <f>IFERROR(VLOOKUP($H2094,#REF!,10,FALSE),0)</f>
        <v>0</v>
      </c>
      <c r="AQ2094" s="34">
        <f>IFERROR(VLOOKUP($H2094,#REF!,11,FALSE),0)</f>
        <v>0</v>
      </c>
      <c r="AR2094" s="42">
        <f>IFERROR(VLOOKUP($H2094,#REF!,12,FALSE),0)</f>
        <v>0</v>
      </c>
      <c r="AS2094" s="34">
        <f>IFERROR(VLOOKUP($H2094,#REF!,13,FALSE),0)</f>
        <v>0</v>
      </c>
      <c r="AT2094" s="34">
        <f>IFERROR(VLOOKUP($H2094,#REF!,14,FALSE),0)</f>
        <v>0</v>
      </c>
      <c r="AU2094" s="42">
        <f>IFERROR(VLOOKUP($H2094,#REF!,15,FALSE),0)</f>
        <v>0</v>
      </c>
      <c r="AV2094" s="34">
        <f>IFERROR(VLOOKUP($H2094,#REF!,15,FALSE),0)</f>
        <v>0</v>
      </c>
      <c r="AW2094" s="34">
        <f>IFERROR(VLOOKUP($H2094,#REF!,16,FALSE),0)</f>
        <v>0</v>
      </c>
      <c r="AX2094" s="42">
        <f>IFERROR(VLOOKUP($H2094,#REF!,17,FALSE),0)</f>
        <v>0</v>
      </c>
    </row>
    <row r="2095" spans="1:50" x14ac:dyDescent="0.3">
      <c r="A2095" s="33" t="str">
        <f t="shared" si="128"/>
        <v>0</v>
      </c>
      <c r="B2095" s="33">
        <f>+'R&amp;E EXPORT'!B1894</f>
        <v>0</v>
      </c>
      <c r="C2095" t="str">
        <f>IFERROR(VLOOKUP(A2095,'MCSJ Export'!A:C,3,FALSE),"")</f>
        <v/>
      </c>
      <c r="D2095" s="37">
        <f t="shared" ca="1" si="129"/>
        <v>0</v>
      </c>
      <c r="E2095" s="37">
        <f t="shared" ca="1" si="130"/>
        <v>0</v>
      </c>
      <c r="F2095" s="37">
        <f t="shared" ca="1" si="131"/>
        <v>0</v>
      </c>
      <c r="G2095" s="37"/>
      <c r="H2095" s="33">
        <f>+'R&amp;E EXPORT'!A1894</f>
        <v>0</v>
      </c>
      <c r="I2095" s="34">
        <f>IFERROR(VLOOKUP($H2095,'Gen F Rev'!$A:$M,15,FALSE),0)</f>
        <v>0</v>
      </c>
      <c r="J2095" s="34">
        <f>IFERROR(VLOOKUP($H2095,'Gen F Rev'!$A:$M,16,FALSE),0)</f>
        <v>0</v>
      </c>
      <c r="K2095" s="42">
        <f>IFERROR(VLOOKUP($H2095,'Gen F Rev'!$A:$M,17,FALSE),0)</f>
        <v>0</v>
      </c>
      <c r="L2095" s="34">
        <f>IFERROR(VLOOKUP($H2095,'Gen F Exp'!$A:$E,15,FALSE),0)</f>
        <v>0</v>
      </c>
      <c r="M2095" s="34">
        <f>IFERROR(VLOOKUP($H2095,'Gen F Exp'!$A:$E,16,FALSE),0)</f>
        <v>0</v>
      </c>
      <c r="N2095" s="42">
        <f>IFERROR(VLOOKUP($H2095,'Gen F Exp'!$A:$E,17,FALSE),0)</f>
        <v>0</v>
      </c>
      <c r="O2095" s="34">
        <f>IFERROR(VLOOKUP($H2095,'Water F Rev'!$A:$L,15,FALSE),0)</f>
        <v>0</v>
      </c>
      <c r="P2095" s="34">
        <f>IFERROR(VLOOKUP($H2095,'Water F Rev'!$A:$L,16,FALSE),0)</f>
        <v>0</v>
      </c>
      <c r="Q2095" s="42">
        <f>IFERROR(VLOOKUP($H2095,'Water F Rev'!$A:$L,17,FALSE),0)</f>
        <v>0</v>
      </c>
      <c r="R2095" s="34">
        <f>IFERROR(VLOOKUP($H2095,'Water F Exp'!$A:$K,15,FALSE),0)</f>
        <v>0</v>
      </c>
      <c r="S2095" s="34">
        <f>IFERROR(VLOOKUP($H2095,'Water F Exp'!$A:$K,16,FALSE),0)</f>
        <v>0</v>
      </c>
      <c r="T2095" s="42">
        <f>IFERROR(VLOOKUP($H2095,'Water F Exp'!$A:$K,17,FALSE),0)</f>
        <v>0</v>
      </c>
      <c r="U2095" s="34">
        <f ca="1">IFERROR(VLOOKUP($H2095,'Sewer F Rev'!$A:$E,15,FALSE),0)</f>
        <v>0</v>
      </c>
      <c r="V2095" s="34">
        <f ca="1">IFERROR(VLOOKUP($H2095,'Sewer F Rev'!$A:$E,16,FALSE),0)</f>
        <v>0</v>
      </c>
      <c r="W2095" s="42">
        <f ca="1">IFERROR(VLOOKUP($H2095,'Sewer F Rev'!$A:$E,17,FALSE),0)</f>
        <v>0</v>
      </c>
      <c r="X2095" s="34">
        <f>IFERROR(VLOOKUP($H2095,'Sewer F Exp'!$A:$B,15,FALSE),0)</f>
        <v>0</v>
      </c>
      <c r="Y2095" s="34">
        <f>IFERROR(VLOOKUP($H2095,'Sewer F Exp'!$A:$B,16,FALSE),0)</f>
        <v>0</v>
      </c>
      <c r="Z2095" s="42">
        <f>IFERROR(VLOOKUP($H2095,'Sewer F Exp'!$A:$B,17,FALSE),0)</f>
        <v>0</v>
      </c>
      <c r="AA2095" s="34">
        <f>IFERROR(VLOOKUP($H2095,'Refuse F Rev'!$A:$E,15,FALSE),0)</f>
        <v>0</v>
      </c>
      <c r="AB2095" s="34">
        <f>IFERROR(VLOOKUP($H2095,'Refuse F Rev'!$A:$E,16,FALSE),0)</f>
        <v>0</v>
      </c>
      <c r="AC2095" s="42">
        <f>IFERROR(VLOOKUP($H2095,'Refuse F Rev'!$A:$E,17,FALSE),0)</f>
        <v>0</v>
      </c>
      <c r="AD2095" s="34">
        <f>IFERROR(VLOOKUP($H2095,'Refuse F Exp'!$A:$E,15,FALSE),0)</f>
        <v>0</v>
      </c>
      <c r="AE2095" s="34">
        <f>IFERROR(VLOOKUP($H2095,'Refuse F Exp'!$A:$E,16,FALSE),0)</f>
        <v>0</v>
      </c>
      <c r="AF2095" s="42">
        <f>IFERROR(VLOOKUP($H2095,'Refuse F Exp'!$A:$E,17,FALSE),0)</f>
        <v>0</v>
      </c>
      <c r="AG2095" s="34">
        <f>IFERROR(VLOOKUP($H2095,#REF!,10,FALSE),0)</f>
        <v>0</v>
      </c>
      <c r="AH2095" s="34">
        <f>IFERROR(VLOOKUP($H2095,#REF!,11,FALSE),0)</f>
        <v>0</v>
      </c>
      <c r="AI2095" s="42">
        <f>IFERROR(VLOOKUP($H2095,#REF!,12,FALSE),0)</f>
        <v>0</v>
      </c>
      <c r="AJ2095" s="34">
        <f>IFERROR(VLOOKUP($H2095,#REF!,10,FALSE),0)</f>
        <v>0</v>
      </c>
      <c r="AK2095" s="34">
        <f>IFERROR(VLOOKUP($H2095,#REF!,11,FALSE),0)</f>
        <v>0</v>
      </c>
      <c r="AL2095" s="42">
        <f>IFERROR(VLOOKUP($H2095,#REF!,12,FALSE),0)</f>
        <v>0</v>
      </c>
      <c r="AM2095" s="34">
        <f>IFERROR(VLOOKUP($H2095,#REF!,10,FALSE),0)</f>
        <v>0</v>
      </c>
      <c r="AN2095" s="34">
        <f>IFERROR(VLOOKUP($H2095,#REF!,11,FALSE),0)</f>
        <v>0</v>
      </c>
      <c r="AO2095" s="42">
        <f>IFERROR(VLOOKUP($H2095,#REF!,12,FALSE),0)</f>
        <v>0</v>
      </c>
      <c r="AP2095" s="34">
        <f>IFERROR(VLOOKUP($H2095,#REF!,10,FALSE),0)</f>
        <v>0</v>
      </c>
      <c r="AQ2095" s="34">
        <f>IFERROR(VLOOKUP($H2095,#REF!,11,FALSE),0)</f>
        <v>0</v>
      </c>
      <c r="AR2095" s="42">
        <f>IFERROR(VLOOKUP($H2095,#REF!,12,FALSE),0)</f>
        <v>0</v>
      </c>
      <c r="AS2095" s="34">
        <f>IFERROR(VLOOKUP($H2095,#REF!,13,FALSE),0)</f>
        <v>0</v>
      </c>
      <c r="AT2095" s="34">
        <f>IFERROR(VLOOKUP($H2095,#REF!,14,FALSE),0)</f>
        <v>0</v>
      </c>
      <c r="AU2095" s="42">
        <f>IFERROR(VLOOKUP($H2095,#REF!,15,FALSE),0)</f>
        <v>0</v>
      </c>
      <c r="AV2095" s="34">
        <f>IFERROR(VLOOKUP($H2095,#REF!,15,FALSE),0)</f>
        <v>0</v>
      </c>
      <c r="AW2095" s="34">
        <f>IFERROR(VLOOKUP($H2095,#REF!,16,FALSE),0)</f>
        <v>0</v>
      </c>
      <c r="AX2095" s="42">
        <f>IFERROR(VLOOKUP($H2095,#REF!,17,FALSE),0)</f>
        <v>0</v>
      </c>
    </row>
    <row r="2096" spans="1:50" x14ac:dyDescent="0.3">
      <c r="A2096" s="33" t="str">
        <f t="shared" si="128"/>
        <v>0</v>
      </c>
      <c r="B2096" s="33">
        <f>+'R&amp;E EXPORT'!B1895</f>
        <v>0</v>
      </c>
      <c r="C2096" t="str">
        <f>IFERROR(VLOOKUP(A2096,'MCSJ Export'!A:C,3,FALSE),"")</f>
        <v/>
      </c>
      <c r="D2096" s="37">
        <f t="shared" ca="1" si="129"/>
        <v>0</v>
      </c>
      <c r="E2096" s="37">
        <f t="shared" ca="1" si="130"/>
        <v>0</v>
      </c>
      <c r="F2096" s="37">
        <f t="shared" ca="1" si="131"/>
        <v>0</v>
      </c>
      <c r="G2096" s="37"/>
      <c r="H2096" s="33">
        <f>+'R&amp;E EXPORT'!A1895</f>
        <v>0</v>
      </c>
      <c r="I2096" s="34">
        <f>IFERROR(VLOOKUP($H2096,'Gen F Rev'!$A:$M,15,FALSE),0)</f>
        <v>0</v>
      </c>
      <c r="J2096" s="34">
        <f>IFERROR(VLOOKUP($H2096,'Gen F Rev'!$A:$M,16,FALSE),0)</f>
        <v>0</v>
      </c>
      <c r="K2096" s="42">
        <f>IFERROR(VLOOKUP($H2096,'Gen F Rev'!$A:$M,17,FALSE),0)</f>
        <v>0</v>
      </c>
      <c r="L2096" s="34">
        <f>IFERROR(VLOOKUP($H2096,'Gen F Exp'!$A:$E,15,FALSE),0)</f>
        <v>0</v>
      </c>
      <c r="M2096" s="34">
        <f>IFERROR(VLOOKUP($H2096,'Gen F Exp'!$A:$E,16,FALSE),0)</f>
        <v>0</v>
      </c>
      <c r="N2096" s="42">
        <f>IFERROR(VLOOKUP($H2096,'Gen F Exp'!$A:$E,17,FALSE),0)</f>
        <v>0</v>
      </c>
      <c r="O2096" s="34">
        <f>IFERROR(VLOOKUP($H2096,'Water F Rev'!$A:$L,15,FALSE),0)</f>
        <v>0</v>
      </c>
      <c r="P2096" s="34">
        <f>IFERROR(VLOOKUP($H2096,'Water F Rev'!$A:$L,16,FALSE),0)</f>
        <v>0</v>
      </c>
      <c r="Q2096" s="42">
        <f>IFERROR(VLOOKUP($H2096,'Water F Rev'!$A:$L,17,FALSE),0)</f>
        <v>0</v>
      </c>
      <c r="R2096" s="34">
        <f>IFERROR(VLOOKUP($H2096,'Water F Exp'!$A:$K,15,FALSE),0)</f>
        <v>0</v>
      </c>
      <c r="S2096" s="34">
        <f>IFERROR(VLOOKUP($H2096,'Water F Exp'!$A:$K,16,FALSE),0)</f>
        <v>0</v>
      </c>
      <c r="T2096" s="42">
        <f>IFERROR(VLOOKUP($H2096,'Water F Exp'!$A:$K,17,FALSE),0)</f>
        <v>0</v>
      </c>
      <c r="U2096" s="34">
        <f ca="1">IFERROR(VLOOKUP($H2096,'Sewer F Rev'!$A:$E,15,FALSE),0)</f>
        <v>0</v>
      </c>
      <c r="V2096" s="34">
        <f ca="1">IFERROR(VLOOKUP($H2096,'Sewer F Rev'!$A:$E,16,FALSE),0)</f>
        <v>0</v>
      </c>
      <c r="W2096" s="42">
        <f ca="1">IFERROR(VLOOKUP($H2096,'Sewer F Rev'!$A:$E,17,FALSE),0)</f>
        <v>0</v>
      </c>
      <c r="X2096" s="34">
        <f>IFERROR(VLOOKUP($H2096,'Sewer F Exp'!$A:$B,15,FALSE),0)</f>
        <v>0</v>
      </c>
      <c r="Y2096" s="34">
        <f>IFERROR(VLOOKUP($H2096,'Sewer F Exp'!$A:$B,16,FALSE),0)</f>
        <v>0</v>
      </c>
      <c r="Z2096" s="42">
        <f>IFERROR(VLOOKUP($H2096,'Sewer F Exp'!$A:$B,17,FALSE),0)</f>
        <v>0</v>
      </c>
      <c r="AA2096" s="34">
        <f>IFERROR(VLOOKUP($H2096,'Refuse F Rev'!$A:$E,15,FALSE),0)</f>
        <v>0</v>
      </c>
      <c r="AB2096" s="34">
        <f>IFERROR(VLOOKUP($H2096,'Refuse F Rev'!$A:$E,16,FALSE),0)</f>
        <v>0</v>
      </c>
      <c r="AC2096" s="42">
        <f>IFERROR(VLOOKUP($H2096,'Refuse F Rev'!$A:$E,17,FALSE),0)</f>
        <v>0</v>
      </c>
      <c r="AD2096" s="34">
        <f>IFERROR(VLOOKUP($H2096,'Refuse F Exp'!$A:$E,15,FALSE),0)</f>
        <v>0</v>
      </c>
      <c r="AE2096" s="34">
        <f>IFERROR(VLOOKUP($H2096,'Refuse F Exp'!$A:$E,16,FALSE),0)</f>
        <v>0</v>
      </c>
      <c r="AF2096" s="42">
        <f>IFERROR(VLOOKUP($H2096,'Refuse F Exp'!$A:$E,17,FALSE),0)</f>
        <v>0</v>
      </c>
      <c r="AG2096" s="34">
        <f>IFERROR(VLOOKUP($H2096,#REF!,10,FALSE),0)</f>
        <v>0</v>
      </c>
      <c r="AH2096" s="34">
        <f>IFERROR(VLOOKUP($H2096,#REF!,11,FALSE),0)</f>
        <v>0</v>
      </c>
      <c r="AI2096" s="42">
        <f>IFERROR(VLOOKUP($H2096,#REF!,12,FALSE),0)</f>
        <v>0</v>
      </c>
      <c r="AJ2096" s="34">
        <f>IFERROR(VLOOKUP($H2096,#REF!,10,FALSE),0)</f>
        <v>0</v>
      </c>
      <c r="AK2096" s="34">
        <f>IFERROR(VLOOKUP($H2096,#REF!,11,FALSE),0)</f>
        <v>0</v>
      </c>
      <c r="AL2096" s="42">
        <f>IFERROR(VLOOKUP($H2096,#REF!,12,FALSE),0)</f>
        <v>0</v>
      </c>
      <c r="AM2096" s="34">
        <f>IFERROR(VLOOKUP($H2096,#REF!,10,FALSE),0)</f>
        <v>0</v>
      </c>
      <c r="AN2096" s="34">
        <f>IFERROR(VLOOKUP($H2096,#REF!,11,FALSE),0)</f>
        <v>0</v>
      </c>
      <c r="AO2096" s="42">
        <f>IFERROR(VLOOKUP($H2096,#REF!,12,FALSE),0)</f>
        <v>0</v>
      </c>
      <c r="AP2096" s="34">
        <f>IFERROR(VLOOKUP($H2096,#REF!,10,FALSE),0)</f>
        <v>0</v>
      </c>
      <c r="AQ2096" s="34">
        <f>IFERROR(VLOOKUP($H2096,#REF!,11,FALSE),0)</f>
        <v>0</v>
      </c>
      <c r="AR2096" s="42">
        <f>IFERROR(VLOOKUP($H2096,#REF!,12,FALSE),0)</f>
        <v>0</v>
      </c>
      <c r="AS2096" s="34">
        <f>IFERROR(VLOOKUP($H2096,#REF!,13,FALSE),0)</f>
        <v>0</v>
      </c>
      <c r="AT2096" s="34">
        <f>IFERROR(VLOOKUP($H2096,#REF!,14,FALSE),0)</f>
        <v>0</v>
      </c>
      <c r="AU2096" s="42">
        <f>IFERROR(VLOOKUP($H2096,#REF!,15,FALSE),0)</f>
        <v>0</v>
      </c>
      <c r="AV2096" s="34">
        <f>IFERROR(VLOOKUP($H2096,#REF!,15,FALSE),0)</f>
        <v>0</v>
      </c>
      <c r="AW2096" s="34">
        <f>IFERROR(VLOOKUP($H2096,#REF!,16,FALSE),0)</f>
        <v>0</v>
      </c>
      <c r="AX2096" s="42">
        <f>IFERROR(VLOOKUP($H2096,#REF!,17,FALSE),0)</f>
        <v>0</v>
      </c>
    </row>
    <row r="2097" spans="1:50" x14ac:dyDescent="0.3">
      <c r="A2097" s="33" t="str">
        <f t="shared" si="128"/>
        <v>0</v>
      </c>
      <c r="B2097" s="33">
        <f>+'R&amp;E EXPORT'!B1896</f>
        <v>0</v>
      </c>
      <c r="C2097" t="str">
        <f>IFERROR(VLOOKUP(A2097,'MCSJ Export'!A:C,3,FALSE),"")</f>
        <v/>
      </c>
      <c r="D2097" s="37">
        <f t="shared" ca="1" si="129"/>
        <v>0</v>
      </c>
      <c r="E2097" s="37">
        <f t="shared" ca="1" si="130"/>
        <v>0</v>
      </c>
      <c r="F2097" s="37">
        <f t="shared" ca="1" si="131"/>
        <v>0</v>
      </c>
      <c r="G2097" s="37"/>
      <c r="H2097" s="33">
        <f>+'R&amp;E EXPORT'!A1896</f>
        <v>0</v>
      </c>
      <c r="I2097" s="34">
        <f>IFERROR(VLOOKUP($H2097,'Gen F Rev'!$A:$M,15,FALSE),0)</f>
        <v>0</v>
      </c>
      <c r="J2097" s="34">
        <f>IFERROR(VLOOKUP($H2097,'Gen F Rev'!$A:$M,16,FALSE),0)</f>
        <v>0</v>
      </c>
      <c r="K2097" s="42">
        <f>IFERROR(VLOOKUP($H2097,'Gen F Rev'!$A:$M,17,FALSE),0)</f>
        <v>0</v>
      </c>
      <c r="L2097" s="34">
        <f>IFERROR(VLOOKUP($H2097,'Gen F Exp'!$A:$E,15,FALSE),0)</f>
        <v>0</v>
      </c>
      <c r="M2097" s="34">
        <f>IFERROR(VLOOKUP($H2097,'Gen F Exp'!$A:$E,16,FALSE),0)</f>
        <v>0</v>
      </c>
      <c r="N2097" s="42">
        <f>IFERROR(VLOOKUP($H2097,'Gen F Exp'!$A:$E,17,FALSE),0)</f>
        <v>0</v>
      </c>
      <c r="O2097" s="34">
        <f>IFERROR(VLOOKUP($H2097,'Water F Rev'!$A:$L,15,FALSE),0)</f>
        <v>0</v>
      </c>
      <c r="P2097" s="34">
        <f>IFERROR(VLOOKUP($H2097,'Water F Rev'!$A:$L,16,FALSE),0)</f>
        <v>0</v>
      </c>
      <c r="Q2097" s="42">
        <f>IFERROR(VLOOKUP($H2097,'Water F Rev'!$A:$L,17,FALSE),0)</f>
        <v>0</v>
      </c>
      <c r="R2097" s="34">
        <f>IFERROR(VLOOKUP($H2097,'Water F Exp'!$A:$K,15,FALSE),0)</f>
        <v>0</v>
      </c>
      <c r="S2097" s="34">
        <f>IFERROR(VLOOKUP($H2097,'Water F Exp'!$A:$K,16,FALSE),0)</f>
        <v>0</v>
      </c>
      <c r="T2097" s="42">
        <f>IFERROR(VLOOKUP($H2097,'Water F Exp'!$A:$K,17,FALSE),0)</f>
        <v>0</v>
      </c>
      <c r="U2097" s="34">
        <f ca="1">IFERROR(VLOOKUP($H2097,'Sewer F Rev'!$A:$E,15,FALSE),0)</f>
        <v>0</v>
      </c>
      <c r="V2097" s="34">
        <f ca="1">IFERROR(VLOOKUP($H2097,'Sewer F Rev'!$A:$E,16,FALSE),0)</f>
        <v>0</v>
      </c>
      <c r="W2097" s="42">
        <f ca="1">IFERROR(VLOOKUP($H2097,'Sewer F Rev'!$A:$E,17,FALSE),0)</f>
        <v>0</v>
      </c>
      <c r="X2097" s="34">
        <f>IFERROR(VLOOKUP($H2097,'Sewer F Exp'!$A:$B,15,FALSE),0)</f>
        <v>0</v>
      </c>
      <c r="Y2097" s="34">
        <f>IFERROR(VLOOKUP($H2097,'Sewer F Exp'!$A:$B,16,FALSE),0)</f>
        <v>0</v>
      </c>
      <c r="Z2097" s="42">
        <f>IFERROR(VLOOKUP($H2097,'Sewer F Exp'!$A:$B,17,FALSE),0)</f>
        <v>0</v>
      </c>
      <c r="AA2097" s="34">
        <f>IFERROR(VLOOKUP($H2097,'Refuse F Rev'!$A:$E,15,FALSE),0)</f>
        <v>0</v>
      </c>
      <c r="AB2097" s="34">
        <f>IFERROR(VLOOKUP($H2097,'Refuse F Rev'!$A:$E,16,FALSE),0)</f>
        <v>0</v>
      </c>
      <c r="AC2097" s="42">
        <f>IFERROR(VLOOKUP($H2097,'Refuse F Rev'!$A:$E,17,FALSE),0)</f>
        <v>0</v>
      </c>
      <c r="AD2097" s="34">
        <f>IFERROR(VLOOKUP($H2097,'Refuse F Exp'!$A:$E,15,FALSE),0)</f>
        <v>0</v>
      </c>
      <c r="AE2097" s="34">
        <f>IFERROR(VLOOKUP($H2097,'Refuse F Exp'!$A:$E,16,FALSE),0)</f>
        <v>0</v>
      </c>
      <c r="AF2097" s="42">
        <f>IFERROR(VLOOKUP($H2097,'Refuse F Exp'!$A:$E,17,FALSE),0)</f>
        <v>0</v>
      </c>
      <c r="AG2097" s="34">
        <f>IFERROR(VLOOKUP($H2097,#REF!,10,FALSE),0)</f>
        <v>0</v>
      </c>
      <c r="AH2097" s="34">
        <f>IFERROR(VLOOKUP($H2097,#REF!,11,FALSE),0)</f>
        <v>0</v>
      </c>
      <c r="AI2097" s="42">
        <f>IFERROR(VLOOKUP($H2097,#REF!,12,FALSE),0)</f>
        <v>0</v>
      </c>
      <c r="AJ2097" s="34">
        <f>IFERROR(VLOOKUP($H2097,#REF!,10,FALSE),0)</f>
        <v>0</v>
      </c>
      <c r="AK2097" s="34">
        <f>IFERROR(VLOOKUP($H2097,#REF!,11,FALSE),0)</f>
        <v>0</v>
      </c>
      <c r="AL2097" s="42">
        <f>IFERROR(VLOOKUP($H2097,#REF!,12,FALSE),0)</f>
        <v>0</v>
      </c>
      <c r="AM2097" s="34">
        <f>IFERROR(VLOOKUP($H2097,#REF!,10,FALSE),0)</f>
        <v>0</v>
      </c>
      <c r="AN2097" s="34">
        <f>IFERROR(VLOOKUP($H2097,#REF!,11,FALSE),0)</f>
        <v>0</v>
      </c>
      <c r="AO2097" s="42">
        <f>IFERROR(VLOOKUP($H2097,#REF!,12,FALSE),0)</f>
        <v>0</v>
      </c>
      <c r="AP2097" s="34">
        <f>IFERROR(VLOOKUP($H2097,#REF!,10,FALSE),0)</f>
        <v>0</v>
      </c>
      <c r="AQ2097" s="34">
        <f>IFERROR(VLOOKUP($H2097,#REF!,11,FALSE),0)</f>
        <v>0</v>
      </c>
      <c r="AR2097" s="42">
        <f>IFERROR(VLOOKUP($H2097,#REF!,12,FALSE),0)</f>
        <v>0</v>
      </c>
      <c r="AS2097" s="34">
        <f>IFERROR(VLOOKUP($H2097,#REF!,13,FALSE),0)</f>
        <v>0</v>
      </c>
      <c r="AT2097" s="34">
        <f>IFERROR(VLOOKUP($H2097,#REF!,14,FALSE),0)</f>
        <v>0</v>
      </c>
      <c r="AU2097" s="42">
        <f>IFERROR(VLOOKUP($H2097,#REF!,15,FALSE),0)</f>
        <v>0</v>
      </c>
      <c r="AV2097" s="34">
        <f>IFERROR(VLOOKUP($H2097,#REF!,15,FALSE),0)</f>
        <v>0</v>
      </c>
      <c r="AW2097" s="34">
        <f>IFERROR(VLOOKUP($H2097,#REF!,16,FALSE),0)</f>
        <v>0</v>
      </c>
      <c r="AX2097" s="42">
        <f>IFERROR(VLOOKUP($H2097,#REF!,17,FALSE),0)</f>
        <v>0</v>
      </c>
    </row>
    <row r="2098" spans="1:50" x14ac:dyDescent="0.3">
      <c r="A2098" s="33" t="str">
        <f t="shared" si="128"/>
        <v>0</v>
      </c>
      <c r="B2098" s="33">
        <f>+'R&amp;E EXPORT'!B1897</f>
        <v>0</v>
      </c>
      <c r="C2098" t="str">
        <f>IFERROR(VLOOKUP(A2098,'MCSJ Export'!A:C,3,FALSE),"")</f>
        <v/>
      </c>
      <c r="D2098" s="37">
        <f t="shared" ca="1" si="129"/>
        <v>0</v>
      </c>
      <c r="E2098" s="37">
        <f t="shared" ca="1" si="130"/>
        <v>0</v>
      </c>
      <c r="F2098" s="37">
        <f t="shared" ca="1" si="131"/>
        <v>0</v>
      </c>
      <c r="G2098" s="37"/>
      <c r="H2098" s="33">
        <f>+'R&amp;E EXPORT'!A1897</f>
        <v>0</v>
      </c>
      <c r="I2098" s="34">
        <f>IFERROR(VLOOKUP($H2098,'Gen F Rev'!$A:$M,15,FALSE),0)</f>
        <v>0</v>
      </c>
      <c r="J2098" s="34">
        <f>IFERROR(VLOOKUP($H2098,'Gen F Rev'!$A:$M,16,FALSE),0)</f>
        <v>0</v>
      </c>
      <c r="K2098" s="42">
        <f>IFERROR(VLOOKUP($H2098,'Gen F Rev'!$A:$M,17,FALSE),0)</f>
        <v>0</v>
      </c>
      <c r="L2098" s="34">
        <f>IFERROR(VLOOKUP($H2098,'Gen F Exp'!$A:$E,15,FALSE),0)</f>
        <v>0</v>
      </c>
      <c r="M2098" s="34">
        <f>IFERROR(VLOOKUP($H2098,'Gen F Exp'!$A:$E,16,FALSE),0)</f>
        <v>0</v>
      </c>
      <c r="N2098" s="42">
        <f>IFERROR(VLOOKUP($H2098,'Gen F Exp'!$A:$E,17,FALSE),0)</f>
        <v>0</v>
      </c>
      <c r="O2098" s="34">
        <f>IFERROR(VLOOKUP($H2098,'Water F Rev'!$A:$L,15,FALSE),0)</f>
        <v>0</v>
      </c>
      <c r="P2098" s="34">
        <f>IFERROR(VLOOKUP($H2098,'Water F Rev'!$A:$L,16,FALSE),0)</f>
        <v>0</v>
      </c>
      <c r="Q2098" s="42">
        <f>IFERROR(VLOOKUP($H2098,'Water F Rev'!$A:$L,17,FALSE),0)</f>
        <v>0</v>
      </c>
      <c r="R2098" s="34">
        <f>IFERROR(VLOOKUP($H2098,'Water F Exp'!$A:$K,15,FALSE),0)</f>
        <v>0</v>
      </c>
      <c r="S2098" s="34">
        <f>IFERROR(VLOOKUP($H2098,'Water F Exp'!$A:$K,16,FALSE),0)</f>
        <v>0</v>
      </c>
      <c r="T2098" s="42">
        <f>IFERROR(VLOOKUP($H2098,'Water F Exp'!$A:$K,17,FALSE),0)</f>
        <v>0</v>
      </c>
      <c r="U2098" s="34">
        <f ca="1">IFERROR(VLOOKUP($H2098,'Sewer F Rev'!$A:$E,15,FALSE),0)</f>
        <v>0</v>
      </c>
      <c r="V2098" s="34">
        <f ca="1">IFERROR(VLOOKUP($H2098,'Sewer F Rev'!$A:$E,16,FALSE),0)</f>
        <v>0</v>
      </c>
      <c r="W2098" s="42">
        <f ca="1">IFERROR(VLOOKUP($H2098,'Sewer F Rev'!$A:$E,17,FALSE),0)</f>
        <v>0</v>
      </c>
      <c r="X2098" s="34">
        <f>IFERROR(VLOOKUP($H2098,'Sewer F Exp'!$A:$B,15,FALSE),0)</f>
        <v>0</v>
      </c>
      <c r="Y2098" s="34">
        <f>IFERROR(VLOOKUP($H2098,'Sewer F Exp'!$A:$B,16,FALSE),0)</f>
        <v>0</v>
      </c>
      <c r="Z2098" s="42">
        <f>IFERROR(VLOOKUP($H2098,'Sewer F Exp'!$A:$B,17,FALSE),0)</f>
        <v>0</v>
      </c>
      <c r="AA2098" s="34">
        <f>IFERROR(VLOOKUP($H2098,'Refuse F Rev'!$A:$E,15,FALSE),0)</f>
        <v>0</v>
      </c>
      <c r="AB2098" s="34">
        <f>IFERROR(VLOOKUP($H2098,'Refuse F Rev'!$A:$E,16,FALSE),0)</f>
        <v>0</v>
      </c>
      <c r="AC2098" s="42">
        <f>IFERROR(VLOOKUP($H2098,'Refuse F Rev'!$A:$E,17,FALSE),0)</f>
        <v>0</v>
      </c>
      <c r="AD2098" s="34">
        <f>IFERROR(VLOOKUP($H2098,'Refuse F Exp'!$A:$E,15,FALSE),0)</f>
        <v>0</v>
      </c>
      <c r="AE2098" s="34">
        <f>IFERROR(VLOOKUP($H2098,'Refuse F Exp'!$A:$E,16,FALSE),0)</f>
        <v>0</v>
      </c>
      <c r="AF2098" s="42">
        <f>IFERROR(VLOOKUP($H2098,'Refuse F Exp'!$A:$E,17,FALSE),0)</f>
        <v>0</v>
      </c>
      <c r="AG2098" s="34">
        <f>IFERROR(VLOOKUP($H2098,#REF!,10,FALSE),0)</f>
        <v>0</v>
      </c>
      <c r="AH2098" s="34">
        <f>IFERROR(VLOOKUP($H2098,#REF!,11,FALSE),0)</f>
        <v>0</v>
      </c>
      <c r="AI2098" s="42">
        <f>IFERROR(VLOOKUP($H2098,#REF!,12,FALSE),0)</f>
        <v>0</v>
      </c>
      <c r="AJ2098" s="34">
        <f>IFERROR(VLOOKUP($H2098,#REF!,10,FALSE),0)</f>
        <v>0</v>
      </c>
      <c r="AK2098" s="34">
        <f>IFERROR(VLOOKUP($H2098,#REF!,11,FALSE),0)</f>
        <v>0</v>
      </c>
      <c r="AL2098" s="42">
        <f>IFERROR(VLOOKUP($H2098,#REF!,12,FALSE),0)</f>
        <v>0</v>
      </c>
      <c r="AM2098" s="34">
        <f>IFERROR(VLOOKUP($H2098,#REF!,10,FALSE),0)</f>
        <v>0</v>
      </c>
      <c r="AN2098" s="34">
        <f>IFERROR(VLOOKUP($H2098,#REF!,11,FALSE),0)</f>
        <v>0</v>
      </c>
      <c r="AO2098" s="42">
        <f>IFERROR(VLOOKUP($H2098,#REF!,12,FALSE),0)</f>
        <v>0</v>
      </c>
      <c r="AP2098" s="34">
        <f>IFERROR(VLOOKUP($H2098,#REF!,10,FALSE),0)</f>
        <v>0</v>
      </c>
      <c r="AQ2098" s="34">
        <f>IFERROR(VLOOKUP($H2098,#REF!,11,FALSE),0)</f>
        <v>0</v>
      </c>
      <c r="AR2098" s="42">
        <f>IFERROR(VLOOKUP($H2098,#REF!,12,FALSE),0)</f>
        <v>0</v>
      </c>
      <c r="AS2098" s="34">
        <f>IFERROR(VLOOKUP($H2098,#REF!,13,FALSE),0)</f>
        <v>0</v>
      </c>
      <c r="AT2098" s="34">
        <f>IFERROR(VLOOKUP($H2098,#REF!,14,FALSE),0)</f>
        <v>0</v>
      </c>
      <c r="AU2098" s="42">
        <f>IFERROR(VLOOKUP($H2098,#REF!,15,FALSE),0)</f>
        <v>0</v>
      </c>
      <c r="AV2098" s="34">
        <f>IFERROR(VLOOKUP($H2098,#REF!,15,FALSE),0)</f>
        <v>0</v>
      </c>
      <c r="AW2098" s="34">
        <f>IFERROR(VLOOKUP($H2098,#REF!,16,FALSE),0)</f>
        <v>0</v>
      </c>
      <c r="AX2098" s="42">
        <f>IFERROR(VLOOKUP($H2098,#REF!,17,FALSE),0)</f>
        <v>0</v>
      </c>
    </row>
    <row r="2099" spans="1:50" x14ac:dyDescent="0.3">
      <c r="A2099" s="33" t="str">
        <f t="shared" si="128"/>
        <v>0</v>
      </c>
      <c r="B2099" s="33">
        <f>+'R&amp;E EXPORT'!B1898</f>
        <v>0</v>
      </c>
      <c r="C2099" t="str">
        <f>IFERROR(VLOOKUP(A2099,'MCSJ Export'!A:C,3,FALSE),"")</f>
        <v/>
      </c>
      <c r="D2099" s="37">
        <f t="shared" ca="1" si="129"/>
        <v>0</v>
      </c>
      <c r="E2099" s="37">
        <f t="shared" ca="1" si="130"/>
        <v>0</v>
      </c>
      <c r="F2099" s="37">
        <f t="shared" ca="1" si="131"/>
        <v>0</v>
      </c>
      <c r="G2099" s="37"/>
      <c r="H2099" s="33">
        <f>+'R&amp;E EXPORT'!A1898</f>
        <v>0</v>
      </c>
      <c r="I2099" s="34">
        <f>IFERROR(VLOOKUP($H2099,'Gen F Rev'!$A:$M,15,FALSE),0)</f>
        <v>0</v>
      </c>
      <c r="J2099" s="34">
        <f>IFERROR(VLOOKUP($H2099,'Gen F Rev'!$A:$M,16,FALSE),0)</f>
        <v>0</v>
      </c>
      <c r="K2099" s="42">
        <f>IFERROR(VLOOKUP($H2099,'Gen F Rev'!$A:$M,17,FALSE),0)</f>
        <v>0</v>
      </c>
      <c r="L2099" s="34">
        <f>IFERROR(VLOOKUP($H2099,'Gen F Exp'!$A:$E,15,FALSE),0)</f>
        <v>0</v>
      </c>
      <c r="M2099" s="34">
        <f>IFERROR(VLOOKUP($H2099,'Gen F Exp'!$A:$E,16,FALSE),0)</f>
        <v>0</v>
      </c>
      <c r="N2099" s="42">
        <f>IFERROR(VLOOKUP($H2099,'Gen F Exp'!$A:$E,17,FALSE),0)</f>
        <v>0</v>
      </c>
      <c r="O2099" s="34">
        <f>IFERROR(VLOOKUP($H2099,'Water F Rev'!$A:$L,15,FALSE),0)</f>
        <v>0</v>
      </c>
      <c r="P2099" s="34">
        <f>IFERROR(VLOOKUP($H2099,'Water F Rev'!$A:$L,16,FALSE),0)</f>
        <v>0</v>
      </c>
      <c r="Q2099" s="42">
        <f>IFERROR(VLOOKUP($H2099,'Water F Rev'!$A:$L,17,FALSE),0)</f>
        <v>0</v>
      </c>
      <c r="R2099" s="34">
        <f>IFERROR(VLOOKUP($H2099,'Water F Exp'!$A:$K,15,FALSE),0)</f>
        <v>0</v>
      </c>
      <c r="S2099" s="34">
        <f>IFERROR(VLOOKUP($H2099,'Water F Exp'!$A:$K,16,FALSE),0)</f>
        <v>0</v>
      </c>
      <c r="T2099" s="42">
        <f>IFERROR(VLOOKUP($H2099,'Water F Exp'!$A:$K,17,FALSE),0)</f>
        <v>0</v>
      </c>
      <c r="U2099" s="34">
        <f ca="1">IFERROR(VLOOKUP($H2099,'Sewer F Rev'!$A:$E,15,FALSE),0)</f>
        <v>0</v>
      </c>
      <c r="V2099" s="34">
        <f ca="1">IFERROR(VLOOKUP($H2099,'Sewer F Rev'!$A:$E,16,FALSE),0)</f>
        <v>0</v>
      </c>
      <c r="W2099" s="42">
        <f ca="1">IFERROR(VLOOKUP($H2099,'Sewer F Rev'!$A:$E,17,FALSE),0)</f>
        <v>0</v>
      </c>
      <c r="X2099" s="34">
        <f>IFERROR(VLOOKUP($H2099,'Sewer F Exp'!$A:$B,15,FALSE),0)</f>
        <v>0</v>
      </c>
      <c r="Y2099" s="34">
        <f>IFERROR(VLOOKUP($H2099,'Sewer F Exp'!$A:$B,16,FALSE),0)</f>
        <v>0</v>
      </c>
      <c r="Z2099" s="42">
        <f>IFERROR(VLOOKUP($H2099,'Sewer F Exp'!$A:$B,17,FALSE),0)</f>
        <v>0</v>
      </c>
      <c r="AA2099" s="34">
        <f>IFERROR(VLOOKUP($H2099,'Refuse F Rev'!$A:$E,15,FALSE),0)</f>
        <v>0</v>
      </c>
      <c r="AB2099" s="34">
        <f>IFERROR(VLOOKUP($H2099,'Refuse F Rev'!$A:$E,16,FALSE),0)</f>
        <v>0</v>
      </c>
      <c r="AC2099" s="42">
        <f>IFERROR(VLOOKUP($H2099,'Refuse F Rev'!$A:$E,17,FALSE),0)</f>
        <v>0</v>
      </c>
      <c r="AD2099" s="34">
        <f>IFERROR(VLOOKUP($H2099,'Refuse F Exp'!$A:$E,15,FALSE),0)</f>
        <v>0</v>
      </c>
      <c r="AE2099" s="34">
        <f>IFERROR(VLOOKUP($H2099,'Refuse F Exp'!$A:$E,16,FALSE),0)</f>
        <v>0</v>
      </c>
      <c r="AF2099" s="42">
        <f>IFERROR(VLOOKUP($H2099,'Refuse F Exp'!$A:$E,17,FALSE),0)</f>
        <v>0</v>
      </c>
      <c r="AG2099" s="34">
        <f>IFERROR(VLOOKUP($H2099,#REF!,10,FALSE),0)</f>
        <v>0</v>
      </c>
      <c r="AH2099" s="34">
        <f>IFERROR(VLOOKUP($H2099,#REF!,11,FALSE),0)</f>
        <v>0</v>
      </c>
      <c r="AI2099" s="42">
        <f>IFERROR(VLOOKUP($H2099,#REF!,12,FALSE),0)</f>
        <v>0</v>
      </c>
      <c r="AJ2099" s="34">
        <f>IFERROR(VLOOKUP($H2099,#REF!,10,FALSE),0)</f>
        <v>0</v>
      </c>
      <c r="AK2099" s="34">
        <f>IFERROR(VLOOKUP($H2099,#REF!,11,FALSE),0)</f>
        <v>0</v>
      </c>
      <c r="AL2099" s="42">
        <f>IFERROR(VLOOKUP($H2099,#REF!,12,FALSE),0)</f>
        <v>0</v>
      </c>
      <c r="AM2099" s="34">
        <f>IFERROR(VLOOKUP($H2099,#REF!,10,FALSE),0)</f>
        <v>0</v>
      </c>
      <c r="AN2099" s="34">
        <f>IFERROR(VLOOKUP($H2099,#REF!,11,FALSE),0)</f>
        <v>0</v>
      </c>
      <c r="AO2099" s="42">
        <f>IFERROR(VLOOKUP($H2099,#REF!,12,FALSE),0)</f>
        <v>0</v>
      </c>
      <c r="AP2099" s="34">
        <f>IFERROR(VLOOKUP($H2099,#REF!,10,FALSE),0)</f>
        <v>0</v>
      </c>
      <c r="AQ2099" s="34">
        <f>IFERROR(VLOOKUP($H2099,#REF!,11,FALSE),0)</f>
        <v>0</v>
      </c>
      <c r="AR2099" s="42">
        <f>IFERROR(VLOOKUP($H2099,#REF!,12,FALSE),0)</f>
        <v>0</v>
      </c>
      <c r="AS2099" s="34">
        <f>IFERROR(VLOOKUP($H2099,#REF!,13,FALSE),0)</f>
        <v>0</v>
      </c>
      <c r="AT2099" s="34">
        <f>IFERROR(VLOOKUP($H2099,#REF!,14,FALSE),0)</f>
        <v>0</v>
      </c>
      <c r="AU2099" s="42">
        <f>IFERROR(VLOOKUP($H2099,#REF!,15,FALSE),0)</f>
        <v>0</v>
      </c>
      <c r="AV2099" s="34">
        <f>IFERROR(VLOOKUP($H2099,#REF!,15,FALSE),0)</f>
        <v>0</v>
      </c>
      <c r="AW2099" s="34">
        <f>IFERROR(VLOOKUP($H2099,#REF!,16,FALSE),0)</f>
        <v>0</v>
      </c>
      <c r="AX2099" s="42">
        <f>IFERROR(VLOOKUP($H2099,#REF!,17,FALSE),0)</f>
        <v>0</v>
      </c>
    </row>
    <row r="2100" spans="1:50" x14ac:dyDescent="0.3">
      <c r="A2100" s="33" t="str">
        <f t="shared" si="128"/>
        <v>0</v>
      </c>
      <c r="B2100" s="33">
        <f>+'R&amp;E EXPORT'!B1899</f>
        <v>0</v>
      </c>
      <c r="C2100" t="str">
        <f>IFERROR(VLOOKUP(A2100,'MCSJ Export'!A:C,3,FALSE),"")</f>
        <v/>
      </c>
      <c r="D2100" s="37">
        <f t="shared" ca="1" si="129"/>
        <v>0</v>
      </c>
      <c r="E2100" s="37">
        <f t="shared" ca="1" si="130"/>
        <v>0</v>
      </c>
      <c r="F2100" s="37">
        <f t="shared" ca="1" si="131"/>
        <v>0</v>
      </c>
      <c r="G2100" s="37"/>
      <c r="H2100" s="33">
        <f>+'R&amp;E EXPORT'!A1899</f>
        <v>0</v>
      </c>
      <c r="I2100" s="34">
        <f>IFERROR(VLOOKUP($H2100,'Gen F Rev'!$A:$M,15,FALSE),0)</f>
        <v>0</v>
      </c>
      <c r="J2100" s="34">
        <f>IFERROR(VLOOKUP($H2100,'Gen F Rev'!$A:$M,16,FALSE),0)</f>
        <v>0</v>
      </c>
      <c r="K2100" s="42">
        <f>IFERROR(VLOOKUP($H2100,'Gen F Rev'!$A:$M,17,FALSE),0)</f>
        <v>0</v>
      </c>
      <c r="L2100" s="34">
        <f>IFERROR(VLOOKUP($H2100,'Gen F Exp'!$A:$E,15,FALSE),0)</f>
        <v>0</v>
      </c>
      <c r="M2100" s="34">
        <f>IFERROR(VLOOKUP($H2100,'Gen F Exp'!$A:$E,16,FALSE),0)</f>
        <v>0</v>
      </c>
      <c r="N2100" s="42">
        <f>IFERROR(VLOOKUP($H2100,'Gen F Exp'!$A:$E,17,FALSE),0)</f>
        <v>0</v>
      </c>
      <c r="O2100" s="34">
        <f>IFERROR(VLOOKUP($H2100,'Water F Rev'!$A:$L,15,FALSE),0)</f>
        <v>0</v>
      </c>
      <c r="P2100" s="34">
        <f>IFERROR(VLOOKUP($H2100,'Water F Rev'!$A:$L,16,FALSE),0)</f>
        <v>0</v>
      </c>
      <c r="Q2100" s="42">
        <f>IFERROR(VLOOKUP($H2100,'Water F Rev'!$A:$L,17,FALSE),0)</f>
        <v>0</v>
      </c>
      <c r="R2100" s="34">
        <f>IFERROR(VLOOKUP($H2100,'Water F Exp'!$A:$K,15,FALSE),0)</f>
        <v>0</v>
      </c>
      <c r="S2100" s="34">
        <f>IFERROR(VLOOKUP($H2100,'Water F Exp'!$A:$K,16,FALSE),0)</f>
        <v>0</v>
      </c>
      <c r="T2100" s="42">
        <f>IFERROR(VLOOKUP($H2100,'Water F Exp'!$A:$K,17,FALSE),0)</f>
        <v>0</v>
      </c>
      <c r="U2100" s="34">
        <f ca="1">IFERROR(VLOOKUP($H2100,'Sewer F Rev'!$A:$E,15,FALSE),0)</f>
        <v>0</v>
      </c>
      <c r="V2100" s="34">
        <f ca="1">IFERROR(VLOOKUP($H2100,'Sewer F Rev'!$A:$E,16,FALSE),0)</f>
        <v>0</v>
      </c>
      <c r="W2100" s="42">
        <f ca="1">IFERROR(VLOOKUP($H2100,'Sewer F Rev'!$A:$E,17,FALSE),0)</f>
        <v>0</v>
      </c>
      <c r="X2100" s="34">
        <f>IFERROR(VLOOKUP($H2100,'Sewer F Exp'!$A:$B,15,FALSE),0)</f>
        <v>0</v>
      </c>
      <c r="Y2100" s="34">
        <f>IFERROR(VLOOKUP($H2100,'Sewer F Exp'!$A:$B,16,FALSE),0)</f>
        <v>0</v>
      </c>
      <c r="Z2100" s="42">
        <f>IFERROR(VLOOKUP($H2100,'Sewer F Exp'!$A:$B,17,FALSE),0)</f>
        <v>0</v>
      </c>
      <c r="AA2100" s="34">
        <f>IFERROR(VLOOKUP($H2100,'Refuse F Rev'!$A:$E,15,FALSE),0)</f>
        <v>0</v>
      </c>
      <c r="AB2100" s="34">
        <f>IFERROR(VLOOKUP($H2100,'Refuse F Rev'!$A:$E,16,FALSE),0)</f>
        <v>0</v>
      </c>
      <c r="AC2100" s="42">
        <f>IFERROR(VLOOKUP($H2100,'Refuse F Rev'!$A:$E,17,FALSE),0)</f>
        <v>0</v>
      </c>
      <c r="AD2100" s="34">
        <f>IFERROR(VLOOKUP($H2100,'Refuse F Exp'!$A:$E,15,FALSE),0)</f>
        <v>0</v>
      </c>
      <c r="AE2100" s="34">
        <f>IFERROR(VLOOKUP($H2100,'Refuse F Exp'!$A:$E,16,FALSE),0)</f>
        <v>0</v>
      </c>
      <c r="AF2100" s="42">
        <f>IFERROR(VLOOKUP($H2100,'Refuse F Exp'!$A:$E,17,FALSE),0)</f>
        <v>0</v>
      </c>
      <c r="AG2100" s="34">
        <f>IFERROR(VLOOKUP($H2100,#REF!,10,FALSE),0)</f>
        <v>0</v>
      </c>
      <c r="AH2100" s="34">
        <f>IFERROR(VLOOKUP($H2100,#REF!,11,FALSE),0)</f>
        <v>0</v>
      </c>
      <c r="AI2100" s="42">
        <f>IFERROR(VLOOKUP($H2100,#REF!,12,FALSE),0)</f>
        <v>0</v>
      </c>
      <c r="AJ2100" s="34">
        <f>IFERROR(VLOOKUP($H2100,#REF!,10,FALSE),0)</f>
        <v>0</v>
      </c>
      <c r="AK2100" s="34">
        <f>IFERROR(VLOOKUP($H2100,#REF!,11,FALSE),0)</f>
        <v>0</v>
      </c>
      <c r="AL2100" s="42">
        <f>IFERROR(VLOOKUP($H2100,#REF!,12,FALSE),0)</f>
        <v>0</v>
      </c>
      <c r="AM2100" s="34">
        <f>IFERROR(VLOOKUP($H2100,#REF!,10,FALSE),0)</f>
        <v>0</v>
      </c>
      <c r="AN2100" s="34">
        <f>IFERROR(VLOOKUP($H2100,#REF!,11,FALSE),0)</f>
        <v>0</v>
      </c>
      <c r="AO2100" s="42">
        <f>IFERROR(VLOOKUP($H2100,#REF!,12,FALSE),0)</f>
        <v>0</v>
      </c>
      <c r="AP2100" s="34">
        <f>IFERROR(VLOOKUP($H2100,#REF!,10,FALSE),0)</f>
        <v>0</v>
      </c>
      <c r="AQ2100" s="34">
        <f>IFERROR(VLOOKUP($H2100,#REF!,11,FALSE),0)</f>
        <v>0</v>
      </c>
      <c r="AR2100" s="42">
        <f>IFERROR(VLOOKUP($H2100,#REF!,12,FALSE),0)</f>
        <v>0</v>
      </c>
      <c r="AS2100" s="34">
        <f>IFERROR(VLOOKUP($H2100,#REF!,13,FALSE),0)</f>
        <v>0</v>
      </c>
      <c r="AT2100" s="34">
        <f>IFERROR(VLOOKUP($H2100,#REF!,14,FALSE),0)</f>
        <v>0</v>
      </c>
      <c r="AU2100" s="42">
        <f>IFERROR(VLOOKUP($H2100,#REF!,15,FALSE),0)</f>
        <v>0</v>
      </c>
      <c r="AV2100" s="34">
        <f>IFERROR(VLOOKUP($H2100,#REF!,15,FALSE),0)</f>
        <v>0</v>
      </c>
      <c r="AW2100" s="34">
        <f>IFERROR(VLOOKUP($H2100,#REF!,16,FALSE),0)</f>
        <v>0</v>
      </c>
      <c r="AX2100" s="42">
        <f>IFERROR(VLOOKUP($H2100,#REF!,17,FALSE),0)</f>
        <v>0</v>
      </c>
    </row>
    <row r="2101" spans="1:50" x14ac:dyDescent="0.3">
      <c r="A2101" s="33" t="str">
        <f t="shared" si="128"/>
        <v>0</v>
      </c>
      <c r="B2101" s="33">
        <f>+'R&amp;E EXPORT'!B1900</f>
        <v>0</v>
      </c>
      <c r="C2101" t="str">
        <f>IFERROR(VLOOKUP(A2101,'MCSJ Export'!A:C,3,FALSE),"")</f>
        <v/>
      </c>
      <c r="D2101" s="37">
        <f t="shared" ca="1" si="129"/>
        <v>0</v>
      </c>
      <c r="E2101" s="37">
        <f t="shared" ca="1" si="130"/>
        <v>0</v>
      </c>
      <c r="F2101" s="37">
        <f t="shared" ca="1" si="131"/>
        <v>0</v>
      </c>
      <c r="G2101" s="37"/>
      <c r="H2101" s="33">
        <f>+'R&amp;E EXPORT'!A1900</f>
        <v>0</v>
      </c>
      <c r="I2101" s="34">
        <f>IFERROR(VLOOKUP($H2101,'Gen F Rev'!$A:$M,15,FALSE),0)</f>
        <v>0</v>
      </c>
      <c r="J2101" s="34">
        <f>IFERROR(VLOOKUP($H2101,'Gen F Rev'!$A:$M,16,FALSE),0)</f>
        <v>0</v>
      </c>
      <c r="K2101" s="42">
        <f>IFERROR(VLOOKUP($H2101,'Gen F Rev'!$A:$M,17,FALSE),0)</f>
        <v>0</v>
      </c>
      <c r="L2101" s="34">
        <f>IFERROR(VLOOKUP($H2101,'Gen F Exp'!$A:$E,15,FALSE),0)</f>
        <v>0</v>
      </c>
      <c r="M2101" s="34">
        <f>IFERROR(VLOOKUP($H2101,'Gen F Exp'!$A:$E,16,FALSE),0)</f>
        <v>0</v>
      </c>
      <c r="N2101" s="42">
        <f>IFERROR(VLOOKUP($H2101,'Gen F Exp'!$A:$E,17,FALSE),0)</f>
        <v>0</v>
      </c>
      <c r="O2101" s="34">
        <f>IFERROR(VLOOKUP($H2101,'Water F Rev'!$A:$L,15,FALSE),0)</f>
        <v>0</v>
      </c>
      <c r="P2101" s="34">
        <f>IFERROR(VLOOKUP($H2101,'Water F Rev'!$A:$L,16,FALSE),0)</f>
        <v>0</v>
      </c>
      <c r="Q2101" s="42">
        <f>IFERROR(VLOOKUP($H2101,'Water F Rev'!$A:$L,17,FALSE),0)</f>
        <v>0</v>
      </c>
      <c r="R2101" s="34">
        <f>IFERROR(VLOOKUP($H2101,'Water F Exp'!$A:$K,15,FALSE),0)</f>
        <v>0</v>
      </c>
      <c r="S2101" s="34">
        <f>IFERROR(VLOOKUP($H2101,'Water F Exp'!$A:$K,16,FALSE),0)</f>
        <v>0</v>
      </c>
      <c r="T2101" s="42">
        <f>IFERROR(VLOOKUP($H2101,'Water F Exp'!$A:$K,17,FALSE),0)</f>
        <v>0</v>
      </c>
      <c r="U2101" s="34">
        <f ca="1">IFERROR(VLOOKUP($H2101,'Sewer F Rev'!$A:$E,15,FALSE),0)</f>
        <v>0</v>
      </c>
      <c r="V2101" s="34">
        <f ca="1">IFERROR(VLOOKUP($H2101,'Sewer F Rev'!$A:$E,16,FALSE),0)</f>
        <v>0</v>
      </c>
      <c r="W2101" s="42">
        <f ca="1">IFERROR(VLOOKUP($H2101,'Sewer F Rev'!$A:$E,17,FALSE),0)</f>
        <v>0</v>
      </c>
      <c r="X2101" s="34">
        <f>IFERROR(VLOOKUP($H2101,'Sewer F Exp'!$A:$B,15,FALSE),0)</f>
        <v>0</v>
      </c>
      <c r="Y2101" s="34">
        <f>IFERROR(VLOOKUP($H2101,'Sewer F Exp'!$A:$B,16,FALSE),0)</f>
        <v>0</v>
      </c>
      <c r="Z2101" s="42">
        <f>IFERROR(VLOOKUP($H2101,'Sewer F Exp'!$A:$B,17,FALSE),0)</f>
        <v>0</v>
      </c>
      <c r="AA2101" s="34">
        <f>IFERROR(VLOOKUP($H2101,'Refuse F Rev'!$A:$E,15,FALSE),0)</f>
        <v>0</v>
      </c>
      <c r="AB2101" s="34">
        <f>IFERROR(VLOOKUP($H2101,'Refuse F Rev'!$A:$E,16,FALSE),0)</f>
        <v>0</v>
      </c>
      <c r="AC2101" s="42">
        <f>IFERROR(VLOOKUP($H2101,'Refuse F Rev'!$A:$E,17,FALSE),0)</f>
        <v>0</v>
      </c>
      <c r="AD2101" s="34">
        <f>IFERROR(VLOOKUP($H2101,'Refuse F Exp'!$A:$E,15,FALSE),0)</f>
        <v>0</v>
      </c>
      <c r="AE2101" s="34">
        <f>IFERROR(VLOOKUP($H2101,'Refuse F Exp'!$A:$E,16,FALSE),0)</f>
        <v>0</v>
      </c>
      <c r="AF2101" s="42">
        <f>IFERROR(VLOOKUP($H2101,'Refuse F Exp'!$A:$E,17,FALSE),0)</f>
        <v>0</v>
      </c>
      <c r="AG2101" s="34">
        <f>IFERROR(VLOOKUP($H2101,#REF!,10,FALSE),0)</f>
        <v>0</v>
      </c>
      <c r="AH2101" s="34">
        <f>IFERROR(VLOOKUP($H2101,#REF!,11,FALSE),0)</f>
        <v>0</v>
      </c>
      <c r="AI2101" s="42">
        <f>IFERROR(VLOOKUP($H2101,#REF!,12,FALSE),0)</f>
        <v>0</v>
      </c>
      <c r="AJ2101" s="34">
        <f>IFERROR(VLOOKUP($H2101,#REF!,10,FALSE),0)</f>
        <v>0</v>
      </c>
      <c r="AK2101" s="34">
        <f>IFERROR(VLOOKUP($H2101,#REF!,11,FALSE),0)</f>
        <v>0</v>
      </c>
      <c r="AL2101" s="42">
        <f>IFERROR(VLOOKUP($H2101,#REF!,12,FALSE),0)</f>
        <v>0</v>
      </c>
      <c r="AM2101" s="34">
        <f>IFERROR(VLOOKUP($H2101,#REF!,10,FALSE),0)</f>
        <v>0</v>
      </c>
      <c r="AN2101" s="34">
        <f>IFERROR(VLOOKUP($H2101,#REF!,11,FALSE),0)</f>
        <v>0</v>
      </c>
      <c r="AO2101" s="42">
        <f>IFERROR(VLOOKUP($H2101,#REF!,12,FALSE),0)</f>
        <v>0</v>
      </c>
      <c r="AP2101" s="34">
        <f>IFERROR(VLOOKUP($H2101,#REF!,10,FALSE),0)</f>
        <v>0</v>
      </c>
      <c r="AQ2101" s="34">
        <f>IFERROR(VLOOKUP($H2101,#REF!,11,FALSE),0)</f>
        <v>0</v>
      </c>
      <c r="AR2101" s="42">
        <f>IFERROR(VLOOKUP($H2101,#REF!,12,FALSE),0)</f>
        <v>0</v>
      </c>
      <c r="AS2101" s="34">
        <f>IFERROR(VLOOKUP($H2101,#REF!,13,FALSE),0)</f>
        <v>0</v>
      </c>
      <c r="AT2101" s="34">
        <f>IFERROR(VLOOKUP($H2101,#REF!,14,FALSE),0)</f>
        <v>0</v>
      </c>
      <c r="AU2101" s="42">
        <f>IFERROR(VLOOKUP($H2101,#REF!,15,FALSE),0)</f>
        <v>0</v>
      </c>
      <c r="AV2101" s="34">
        <f>IFERROR(VLOOKUP($H2101,#REF!,15,FALSE),0)</f>
        <v>0</v>
      </c>
      <c r="AW2101" s="34">
        <f>IFERROR(VLOOKUP($H2101,#REF!,16,FALSE),0)</f>
        <v>0</v>
      </c>
      <c r="AX2101" s="42">
        <f>IFERROR(VLOOKUP($H2101,#REF!,17,FALSE),0)</f>
        <v>0</v>
      </c>
    </row>
    <row r="2102" spans="1:50" x14ac:dyDescent="0.3">
      <c r="A2102" s="33" t="str">
        <f t="shared" si="128"/>
        <v>0</v>
      </c>
      <c r="B2102" s="33">
        <f>+'R&amp;E EXPORT'!B1901</f>
        <v>0</v>
      </c>
      <c r="C2102" t="str">
        <f>IFERROR(VLOOKUP(A2102,'MCSJ Export'!A:C,3,FALSE),"")</f>
        <v/>
      </c>
      <c r="D2102" s="37">
        <f t="shared" ca="1" si="129"/>
        <v>0</v>
      </c>
      <c r="E2102" s="37">
        <f t="shared" ca="1" si="130"/>
        <v>0</v>
      </c>
      <c r="F2102" s="37">
        <f t="shared" ca="1" si="131"/>
        <v>0</v>
      </c>
      <c r="G2102" s="37"/>
      <c r="H2102" s="33">
        <f>+'R&amp;E EXPORT'!A1901</f>
        <v>0</v>
      </c>
      <c r="I2102" s="34">
        <f>IFERROR(VLOOKUP($H2102,'Gen F Rev'!$A:$M,15,FALSE),0)</f>
        <v>0</v>
      </c>
      <c r="J2102" s="34">
        <f>IFERROR(VLOOKUP($H2102,'Gen F Rev'!$A:$M,16,FALSE),0)</f>
        <v>0</v>
      </c>
      <c r="K2102" s="42">
        <f>IFERROR(VLOOKUP($H2102,'Gen F Rev'!$A:$M,17,FALSE),0)</f>
        <v>0</v>
      </c>
      <c r="L2102" s="34">
        <f>IFERROR(VLOOKUP($H2102,'Gen F Exp'!$A:$E,15,FALSE),0)</f>
        <v>0</v>
      </c>
      <c r="M2102" s="34">
        <f>IFERROR(VLOOKUP($H2102,'Gen F Exp'!$A:$E,16,FALSE),0)</f>
        <v>0</v>
      </c>
      <c r="N2102" s="42">
        <f>IFERROR(VLOOKUP($H2102,'Gen F Exp'!$A:$E,17,FALSE),0)</f>
        <v>0</v>
      </c>
      <c r="O2102" s="34">
        <f>IFERROR(VLOOKUP($H2102,'Water F Rev'!$A:$L,15,FALSE),0)</f>
        <v>0</v>
      </c>
      <c r="P2102" s="34">
        <f>IFERROR(VLOOKUP($H2102,'Water F Rev'!$A:$L,16,FALSE),0)</f>
        <v>0</v>
      </c>
      <c r="Q2102" s="42">
        <f>IFERROR(VLOOKUP($H2102,'Water F Rev'!$A:$L,17,FALSE),0)</f>
        <v>0</v>
      </c>
      <c r="R2102" s="34">
        <f>IFERROR(VLOOKUP($H2102,'Water F Exp'!$A:$K,15,FALSE),0)</f>
        <v>0</v>
      </c>
      <c r="S2102" s="34">
        <f>IFERROR(VLOOKUP($H2102,'Water F Exp'!$A:$K,16,FALSE),0)</f>
        <v>0</v>
      </c>
      <c r="T2102" s="42">
        <f>IFERROR(VLOOKUP($H2102,'Water F Exp'!$A:$K,17,FALSE),0)</f>
        <v>0</v>
      </c>
      <c r="U2102" s="34">
        <f ca="1">IFERROR(VLOOKUP($H2102,'Sewer F Rev'!$A:$E,15,FALSE),0)</f>
        <v>0</v>
      </c>
      <c r="V2102" s="34">
        <f ca="1">IFERROR(VLOOKUP($H2102,'Sewer F Rev'!$A:$E,16,FALSE),0)</f>
        <v>0</v>
      </c>
      <c r="W2102" s="42">
        <f ca="1">IFERROR(VLOOKUP($H2102,'Sewer F Rev'!$A:$E,17,FALSE),0)</f>
        <v>0</v>
      </c>
      <c r="X2102" s="34">
        <f>IFERROR(VLOOKUP($H2102,'Sewer F Exp'!$A:$B,15,FALSE),0)</f>
        <v>0</v>
      </c>
      <c r="Y2102" s="34">
        <f>IFERROR(VLOOKUP($H2102,'Sewer F Exp'!$A:$B,16,FALSE),0)</f>
        <v>0</v>
      </c>
      <c r="Z2102" s="42">
        <f>IFERROR(VLOOKUP($H2102,'Sewer F Exp'!$A:$B,17,FALSE),0)</f>
        <v>0</v>
      </c>
      <c r="AA2102" s="34">
        <f>IFERROR(VLOOKUP($H2102,'Refuse F Rev'!$A:$E,15,FALSE),0)</f>
        <v>0</v>
      </c>
      <c r="AB2102" s="34">
        <f>IFERROR(VLOOKUP($H2102,'Refuse F Rev'!$A:$E,16,FALSE),0)</f>
        <v>0</v>
      </c>
      <c r="AC2102" s="42">
        <f>IFERROR(VLOOKUP($H2102,'Refuse F Rev'!$A:$E,17,FALSE),0)</f>
        <v>0</v>
      </c>
      <c r="AD2102" s="34">
        <f>IFERROR(VLOOKUP($H2102,'Refuse F Exp'!$A:$E,15,FALSE),0)</f>
        <v>0</v>
      </c>
      <c r="AE2102" s="34">
        <f>IFERROR(VLOOKUP($H2102,'Refuse F Exp'!$A:$E,16,FALSE),0)</f>
        <v>0</v>
      </c>
      <c r="AF2102" s="42">
        <f>IFERROR(VLOOKUP($H2102,'Refuse F Exp'!$A:$E,17,FALSE),0)</f>
        <v>0</v>
      </c>
      <c r="AG2102" s="34">
        <f>IFERROR(VLOOKUP($H2102,#REF!,10,FALSE),0)</f>
        <v>0</v>
      </c>
      <c r="AH2102" s="34">
        <f>IFERROR(VLOOKUP($H2102,#REF!,11,FALSE),0)</f>
        <v>0</v>
      </c>
      <c r="AI2102" s="42">
        <f>IFERROR(VLOOKUP($H2102,#REF!,12,FALSE),0)</f>
        <v>0</v>
      </c>
      <c r="AJ2102" s="34">
        <f>IFERROR(VLOOKUP($H2102,#REF!,10,FALSE),0)</f>
        <v>0</v>
      </c>
      <c r="AK2102" s="34">
        <f>IFERROR(VLOOKUP($H2102,#REF!,11,FALSE),0)</f>
        <v>0</v>
      </c>
      <c r="AL2102" s="42">
        <f>IFERROR(VLOOKUP($H2102,#REF!,12,FALSE),0)</f>
        <v>0</v>
      </c>
      <c r="AM2102" s="34">
        <f>IFERROR(VLOOKUP($H2102,#REF!,10,FALSE),0)</f>
        <v>0</v>
      </c>
      <c r="AN2102" s="34">
        <f>IFERROR(VLOOKUP($H2102,#REF!,11,FALSE),0)</f>
        <v>0</v>
      </c>
      <c r="AO2102" s="42">
        <f>IFERROR(VLOOKUP($H2102,#REF!,12,FALSE),0)</f>
        <v>0</v>
      </c>
      <c r="AP2102" s="34">
        <f>IFERROR(VLOOKUP($H2102,#REF!,10,FALSE),0)</f>
        <v>0</v>
      </c>
      <c r="AQ2102" s="34">
        <f>IFERROR(VLOOKUP($H2102,#REF!,11,FALSE),0)</f>
        <v>0</v>
      </c>
      <c r="AR2102" s="42">
        <f>IFERROR(VLOOKUP($H2102,#REF!,12,FALSE),0)</f>
        <v>0</v>
      </c>
      <c r="AS2102" s="34">
        <f>IFERROR(VLOOKUP($H2102,#REF!,13,FALSE),0)</f>
        <v>0</v>
      </c>
      <c r="AT2102" s="34">
        <f>IFERROR(VLOOKUP($H2102,#REF!,14,FALSE),0)</f>
        <v>0</v>
      </c>
      <c r="AU2102" s="42">
        <f>IFERROR(VLOOKUP($H2102,#REF!,15,FALSE),0)</f>
        <v>0</v>
      </c>
      <c r="AV2102" s="34">
        <f>IFERROR(VLOOKUP($H2102,#REF!,15,FALSE),0)</f>
        <v>0</v>
      </c>
      <c r="AW2102" s="34">
        <f>IFERROR(VLOOKUP($H2102,#REF!,16,FALSE),0)</f>
        <v>0</v>
      </c>
      <c r="AX2102" s="42">
        <f>IFERROR(VLOOKUP($H2102,#REF!,17,FALSE),0)</f>
        <v>0</v>
      </c>
    </row>
    <row r="2103" spans="1:50" x14ac:dyDescent="0.3">
      <c r="A2103" s="33" t="str">
        <f t="shared" si="128"/>
        <v>0</v>
      </c>
      <c r="B2103" s="33">
        <f>+'R&amp;E EXPORT'!B1902</f>
        <v>0</v>
      </c>
      <c r="C2103" t="str">
        <f>IFERROR(VLOOKUP(A2103,'MCSJ Export'!A:C,3,FALSE),"")</f>
        <v/>
      </c>
      <c r="D2103" s="37">
        <f t="shared" ca="1" si="129"/>
        <v>0</v>
      </c>
      <c r="E2103" s="37">
        <f t="shared" ca="1" si="130"/>
        <v>0</v>
      </c>
      <c r="F2103" s="37">
        <f t="shared" ca="1" si="131"/>
        <v>0</v>
      </c>
      <c r="G2103" s="37"/>
      <c r="H2103" s="33">
        <f>+'R&amp;E EXPORT'!A1902</f>
        <v>0</v>
      </c>
      <c r="I2103" s="34">
        <f>IFERROR(VLOOKUP($H2103,'Gen F Rev'!$A:$M,15,FALSE),0)</f>
        <v>0</v>
      </c>
      <c r="J2103" s="34">
        <f>IFERROR(VLOOKUP($H2103,'Gen F Rev'!$A:$M,16,FALSE),0)</f>
        <v>0</v>
      </c>
      <c r="K2103" s="42">
        <f>IFERROR(VLOOKUP($H2103,'Gen F Rev'!$A:$M,17,FALSE),0)</f>
        <v>0</v>
      </c>
      <c r="L2103" s="34">
        <f>IFERROR(VLOOKUP($H2103,'Gen F Exp'!$A:$E,15,FALSE),0)</f>
        <v>0</v>
      </c>
      <c r="M2103" s="34">
        <f>IFERROR(VLOOKUP($H2103,'Gen F Exp'!$A:$E,16,FALSE),0)</f>
        <v>0</v>
      </c>
      <c r="N2103" s="42">
        <f>IFERROR(VLOOKUP($H2103,'Gen F Exp'!$A:$E,17,FALSE),0)</f>
        <v>0</v>
      </c>
      <c r="O2103" s="34">
        <f>IFERROR(VLOOKUP($H2103,'Water F Rev'!$A:$L,15,FALSE),0)</f>
        <v>0</v>
      </c>
      <c r="P2103" s="34">
        <f>IFERROR(VLOOKUP($H2103,'Water F Rev'!$A:$L,16,FALSE),0)</f>
        <v>0</v>
      </c>
      <c r="Q2103" s="42">
        <f>IFERROR(VLOOKUP($H2103,'Water F Rev'!$A:$L,17,FALSE),0)</f>
        <v>0</v>
      </c>
      <c r="R2103" s="34">
        <f>IFERROR(VLOOKUP($H2103,'Water F Exp'!$A:$K,15,FALSE),0)</f>
        <v>0</v>
      </c>
      <c r="S2103" s="34">
        <f>IFERROR(VLOOKUP($H2103,'Water F Exp'!$A:$K,16,FALSE),0)</f>
        <v>0</v>
      </c>
      <c r="T2103" s="42">
        <f>IFERROR(VLOOKUP($H2103,'Water F Exp'!$A:$K,17,FALSE),0)</f>
        <v>0</v>
      </c>
      <c r="U2103" s="34">
        <f ca="1">IFERROR(VLOOKUP($H2103,'Sewer F Rev'!$A:$E,15,FALSE),0)</f>
        <v>0</v>
      </c>
      <c r="V2103" s="34">
        <f ca="1">IFERROR(VLOOKUP($H2103,'Sewer F Rev'!$A:$E,16,FALSE),0)</f>
        <v>0</v>
      </c>
      <c r="W2103" s="42">
        <f ca="1">IFERROR(VLOOKUP($H2103,'Sewer F Rev'!$A:$E,17,FALSE),0)</f>
        <v>0</v>
      </c>
      <c r="X2103" s="34">
        <f>IFERROR(VLOOKUP($H2103,'Sewer F Exp'!$A:$B,15,FALSE),0)</f>
        <v>0</v>
      </c>
      <c r="Y2103" s="34">
        <f>IFERROR(VLOOKUP($H2103,'Sewer F Exp'!$A:$B,16,FALSE),0)</f>
        <v>0</v>
      </c>
      <c r="Z2103" s="42">
        <f>IFERROR(VLOOKUP($H2103,'Sewer F Exp'!$A:$B,17,FALSE),0)</f>
        <v>0</v>
      </c>
      <c r="AA2103" s="34">
        <f>IFERROR(VLOOKUP($H2103,'Refuse F Rev'!$A:$E,15,FALSE),0)</f>
        <v>0</v>
      </c>
      <c r="AB2103" s="34">
        <f>IFERROR(VLOOKUP($H2103,'Refuse F Rev'!$A:$E,16,FALSE),0)</f>
        <v>0</v>
      </c>
      <c r="AC2103" s="42">
        <f>IFERROR(VLOOKUP($H2103,'Refuse F Rev'!$A:$E,17,FALSE),0)</f>
        <v>0</v>
      </c>
      <c r="AD2103" s="34">
        <f>IFERROR(VLOOKUP($H2103,'Refuse F Exp'!$A:$E,15,FALSE),0)</f>
        <v>0</v>
      </c>
      <c r="AE2103" s="34">
        <f>IFERROR(VLOOKUP($H2103,'Refuse F Exp'!$A:$E,16,FALSE),0)</f>
        <v>0</v>
      </c>
      <c r="AF2103" s="42">
        <f>IFERROR(VLOOKUP($H2103,'Refuse F Exp'!$A:$E,17,FALSE),0)</f>
        <v>0</v>
      </c>
      <c r="AG2103" s="34">
        <f>IFERROR(VLOOKUP($H2103,#REF!,10,FALSE),0)</f>
        <v>0</v>
      </c>
      <c r="AH2103" s="34">
        <f>IFERROR(VLOOKUP($H2103,#REF!,11,FALSE),0)</f>
        <v>0</v>
      </c>
      <c r="AI2103" s="42">
        <f>IFERROR(VLOOKUP($H2103,#REF!,12,FALSE),0)</f>
        <v>0</v>
      </c>
      <c r="AJ2103" s="34">
        <f>IFERROR(VLOOKUP($H2103,#REF!,10,FALSE),0)</f>
        <v>0</v>
      </c>
      <c r="AK2103" s="34">
        <f>IFERROR(VLOOKUP($H2103,#REF!,11,FALSE),0)</f>
        <v>0</v>
      </c>
      <c r="AL2103" s="42">
        <f>IFERROR(VLOOKUP($H2103,#REF!,12,FALSE),0)</f>
        <v>0</v>
      </c>
      <c r="AM2103" s="34">
        <f>IFERROR(VLOOKUP($H2103,#REF!,10,FALSE),0)</f>
        <v>0</v>
      </c>
      <c r="AN2103" s="34">
        <f>IFERROR(VLOOKUP($H2103,#REF!,11,FALSE),0)</f>
        <v>0</v>
      </c>
      <c r="AO2103" s="42">
        <f>IFERROR(VLOOKUP($H2103,#REF!,12,FALSE),0)</f>
        <v>0</v>
      </c>
      <c r="AP2103" s="34">
        <f>IFERROR(VLOOKUP($H2103,#REF!,10,FALSE),0)</f>
        <v>0</v>
      </c>
      <c r="AQ2103" s="34">
        <f>IFERROR(VLOOKUP($H2103,#REF!,11,FALSE),0)</f>
        <v>0</v>
      </c>
      <c r="AR2103" s="42">
        <f>IFERROR(VLOOKUP($H2103,#REF!,12,FALSE),0)</f>
        <v>0</v>
      </c>
      <c r="AS2103" s="34">
        <f>IFERROR(VLOOKUP($H2103,#REF!,13,FALSE),0)</f>
        <v>0</v>
      </c>
      <c r="AT2103" s="34">
        <f>IFERROR(VLOOKUP($H2103,#REF!,14,FALSE),0)</f>
        <v>0</v>
      </c>
      <c r="AU2103" s="42">
        <f>IFERROR(VLOOKUP($H2103,#REF!,15,FALSE),0)</f>
        <v>0</v>
      </c>
      <c r="AV2103" s="34">
        <f>IFERROR(VLOOKUP($H2103,#REF!,15,FALSE),0)</f>
        <v>0</v>
      </c>
      <c r="AW2103" s="34">
        <f>IFERROR(VLOOKUP($H2103,#REF!,16,FALSE),0)</f>
        <v>0</v>
      </c>
      <c r="AX2103" s="42">
        <f>IFERROR(VLOOKUP($H2103,#REF!,17,FALSE),0)</f>
        <v>0</v>
      </c>
    </row>
    <row r="2104" spans="1:50" x14ac:dyDescent="0.3">
      <c r="A2104" s="33" t="str">
        <f t="shared" si="128"/>
        <v>0</v>
      </c>
      <c r="B2104" s="33">
        <f>+'R&amp;E EXPORT'!B1903</f>
        <v>0</v>
      </c>
      <c r="C2104" t="str">
        <f>IFERROR(VLOOKUP(A2104,'MCSJ Export'!A:C,3,FALSE),"")</f>
        <v/>
      </c>
      <c r="D2104" s="37">
        <f t="shared" ca="1" si="129"/>
        <v>0</v>
      </c>
      <c r="E2104" s="37">
        <f t="shared" ca="1" si="130"/>
        <v>0</v>
      </c>
      <c r="F2104" s="37">
        <f t="shared" ca="1" si="131"/>
        <v>0</v>
      </c>
      <c r="G2104" s="37"/>
      <c r="H2104" s="33">
        <f>+'R&amp;E EXPORT'!A1903</f>
        <v>0</v>
      </c>
      <c r="I2104" s="34">
        <f>IFERROR(VLOOKUP($H2104,'Gen F Rev'!$A:$M,15,FALSE),0)</f>
        <v>0</v>
      </c>
      <c r="J2104" s="34">
        <f>IFERROR(VLOOKUP($H2104,'Gen F Rev'!$A:$M,16,FALSE),0)</f>
        <v>0</v>
      </c>
      <c r="K2104" s="42">
        <f>IFERROR(VLOOKUP($H2104,'Gen F Rev'!$A:$M,17,FALSE),0)</f>
        <v>0</v>
      </c>
      <c r="L2104" s="34">
        <f>IFERROR(VLOOKUP($H2104,'Gen F Exp'!$A:$E,15,FALSE),0)</f>
        <v>0</v>
      </c>
      <c r="M2104" s="34">
        <f>IFERROR(VLOOKUP($H2104,'Gen F Exp'!$A:$E,16,FALSE),0)</f>
        <v>0</v>
      </c>
      <c r="N2104" s="42">
        <f>IFERROR(VLOOKUP($H2104,'Gen F Exp'!$A:$E,17,FALSE),0)</f>
        <v>0</v>
      </c>
      <c r="O2104" s="34">
        <f>IFERROR(VLOOKUP($H2104,'Water F Rev'!$A:$L,15,FALSE),0)</f>
        <v>0</v>
      </c>
      <c r="P2104" s="34">
        <f>IFERROR(VLOOKUP($H2104,'Water F Rev'!$A:$L,16,FALSE),0)</f>
        <v>0</v>
      </c>
      <c r="Q2104" s="42">
        <f>IFERROR(VLOOKUP($H2104,'Water F Rev'!$A:$L,17,FALSE),0)</f>
        <v>0</v>
      </c>
      <c r="R2104" s="34">
        <f>IFERROR(VLOOKUP($H2104,'Water F Exp'!$A:$K,15,FALSE),0)</f>
        <v>0</v>
      </c>
      <c r="S2104" s="34">
        <f>IFERROR(VLOOKUP($H2104,'Water F Exp'!$A:$K,16,FALSE),0)</f>
        <v>0</v>
      </c>
      <c r="T2104" s="42">
        <f>IFERROR(VLOOKUP($H2104,'Water F Exp'!$A:$K,17,FALSE),0)</f>
        <v>0</v>
      </c>
      <c r="U2104" s="34">
        <f ca="1">IFERROR(VLOOKUP($H2104,'Sewer F Rev'!$A:$E,15,FALSE),0)</f>
        <v>0</v>
      </c>
      <c r="V2104" s="34">
        <f ca="1">IFERROR(VLOOKUP($H2104,'Sewer F Rev'!$A:$E,16,FALSE),0)</f>
        <v>0</v>
      </c>
      <c r="W2104" s="42">
        <f ca="1">IFERROR(VLOOKUP($H2104,'Sewer F Rev'!$A:$E,17,FALSE),0)</f>
        <v>0</v>
      </c>
      <c r="X2104" s="34">
        <f>IFERROR(VLOOKUP($H2104,'Sewer F Exp'!$A:$B,15,FALSE),0)</f>
        <v>0</v>
      </c>
      <c r="Y2104" s="34">
        <f>IFERROR(VLOOKUP($H2104,'Sewer F Exp'!$A:$B,16,FALSE),0)</f>
        <v>0</v>
      </c>
      <c r="Z2104" s="42">
        <f>IFERROR(VLOOKUP($H2104,'Sewer F Exp'!$A:$B,17,FALSE),0)</f>
        <v>0</v>
      </c>
      <c r="AA2104" s="34">
        <f>IFERROR(VLOOKUP($H2104,'Refuse F Rev'!$A:$E,15,FALSE),0)</f>
        <v>0</v>
      </c>
      <c r="AB2104" s="34">
        <f>IFERROR(VLOOKUP($H2104,'Refuse F Rev'!$A:$E,16,FALSE),0)</f>
        <v>0</v>
      </c>
      <c r="AC2104" s="42">
        <f>IFERROR(VLOOKUP($H2104,'Refuse F Rev'!$A:$E,17,FALSE),0)</f>
        <v>0</v>
      </c>
      <c r="AD2104" s="34">
        <f>IFERROR(VLOOKUP($H2104,'Refuse F Exp'!$A:$E,15,FALSE),0)</f>
        <v>0</v>
      </c>
      <c r="AE2104" s="34">
        <f>IFERROR(VLOOKUP($H2104,'Refuse F Exp'!$A:$E,16,FALSE),0)</f>
        <v>0</v>
      </c>
      <c r="AF2104" s="42">
        <f>IFERROR(VLOOKUP($H2104,'Refuse F Exp'!$A:$E,17,FALSE),0)</f>
        <v>0</v>
      </c>
      <c r="AG2104" s="34">
        <f>IFERROR(VLOOKUP($H2104,#REF!,10,FALSE),0)</f>
        <v>0</v>
      </c>
      <c r="AH2104" s="34">
        <f>IFERROR(VLOOKUP($H2104,#REF!,11,FALSE),0)</f>
        <v>0</v>
      </c>
      <c r="AI2104" s="42">
        <f>IFERROR(VLOOKUP($H2104,#REF!,12,FALSE),0)</f>
        <v>0</v>
      </c>
      <c r="AJ2104" s="34">
        <f>IFERROR(VLOOKUP($H2104,#REF!,10,FALSE),0)</f>
        <v>0</v>
      </c>
      <c r="AK2104" s="34">
        <f>IFERROR(VLOOKUP($H2104,#REF!,11,FALSE),0)</f>
        <v>0</v>
      </c>
      <c r="AL2104" s="42">
        <f>IFERROR(VLOOKUP($H2104,#REF!,12,FALSE),0)</f>
        <v>0</v>
      </c>
      <c r="AM2104" s="34">
        <f>IFERROR(VLOOKUP($H2104,#REF!,10,FALSE),0)</f>
        <v>0</v>
      </c>
      <c r="AN2104" s="34">
        <f>IFERROR(VLOOKUP($H2104,#REF!,11,FALSE),0)</f>
        <v>0</v>
      </c>
      <c r="AO2104" s="42">
        <f>IFERROR(VLOOKUP($H2104,#REF!,12,FALSE),0)</f>
        <v>0</v>
      </c>
      <c r="AP2104" s="34">
        <f>IFERROR(VLOOKUP($H2104,#REF!,10,FALSE),0)</f>
        <v>0</v>
      </c>
      <c r="AQ2104" s="34">
        <f>IFERROR(VLOOKUP($H2104,#REF!,11,FALSE),0)</f>
        <v>0</v>
      </c>
      <c r="AR2104" s="42">
        <f>IFERROR(VLOOKUP($H2104,#REF!,12,FALSE),0)</f>
        <v>0</v>
      </c>
      <c r="AS2104" s="34">
        <f>IFERROR(VLOOKUP($H2104,#REF!,13,FALSE),0)</f>
        <v>0</v>
      </c>
      <c r="AT2104" s="34">
        <f>IFERROR(VLOOKUP($H2104,#REF!,14,FALSE),0)</f>
        <v>0</v>
      </c>
      <c r="AU2104" s="42">
        <f>IFERROR(VLOOKUP($H2104,#REF!,15,FALSE),0)</f>
        <v>0</v>
      </c>
      <c r="AV2104" s="34">
        <f>IFERROR(VLOOKUP($H2104,#REF!,15,FALSE),0)</f>
        <v>0</v>
      </c>
      <c r="AW2104" s="34">
        <f>IFERROR(VLOOKUP($H2104,#REF!,16,FALSE),0)</f>
        <v>0</v>
      </c>
      <c r="AX2104" s="42">
        <f>IFERROR(VLOOKUP($H2104,#REF!,17,FALSE),0)</f>
        <v>0</v>
      </c>
    </row>
    <row r="2105" spans="1:50" x14ac:dyDescent="0.3">
      <c r="A2105" s="33" t="str">
        <f t="shared" si="128"/>
        <v>0</v>
      </c>
      <c r="B2105" s="33">
        <f>+'R&amp;E EXPORT'!B1904</f>
        <v>0</v>
      </c>
      <c r="C2105" t="str">
        <f>IFERROR(VLOOKUP(A2105,'MCSJ Export'!A:C,3,FALSE),"")</f>
        <v/>
      </c>
      <c r="D2105" s="37">
        <f t="shared" ca="1" si="129"/>
        <v>0</v>
      </c>
      <c r="E2105" s="37">
        <f t="shared" ca="1" si="130"/>
        <v>0</v>
      </c>
      <c r="F2105" s="37">
        <f t="shared" ca="1" si="131"/>
        <v>0</v>
      </c>
      <c r="G2105" s="37"/>
      <c r="H2105" s="33">
        <f>+'R&amp;E EXPORT'!A1904</f>
        <v>0</v>
      </c>
      <c r="I2105" s="34">
        <f>IFERROR(VLOOKUP($H2105,'Gen F Rev'!$A:$M,15,FALSE),0)</f>
        <v>0</v>
      </c>
      <c r="J2105" s="34">
        <f>IFERROR(VLOOKUP($H2105,'Gen F Rev'!$A:$M,16,FALSE),0)</f>
        <v>0</v>
      </c>
      <c r="K2105" s="42">
        <f>IFERROR(VLOOKUP($H2105,'Gen F Rev'!$A:$M,17,FALSE),0)</f>
        <v>0</v>
      </c>
      <c r="L2105" s="34">
        <f>IFERROR(VLOOKUP($H2105,'Gen F Exp'!$A:$E,15,FALSE),0)</f>
        <v>0</v>
      </c>
      <c r="M2105" s="34">
        <f>IFERROR(VLOOKUP($H2105,'Gen F Exp'!$A:$E,16,FALSE),0)</f>
        <v>0</v>
      </c>
      <c r="N2105" s="42">
        <f>IFERROR(VLOOKUP($H2105,'Gen F Exp'!$A:$E,17,FALSE),0)</f>
        <v>0</v>
      </c>
      <c r="O2105" s="34">
        <f>IFERROR(VLOOKUP($H2105,'Water F Rev'!$A:$L,15,FALSE),0)</f>
        <v>0</v>
      </c>
      <c r="P2105" s="34">
        <f>IFERROR(VLOOKUP($H2105,'Water F Rev'!$A:$L,16,FALSE),0)</f>
        <v>0</v>
      </c>
      <c r="Q2105" s="42">
        <f>IFERROR(VLOOKUP($H2105,'Water F Rev'!$A:$L,17,FALSE),0)</f>
        <v>0</v>
      </c>
      <c r="R2105" s="34">
        <f>IFERROR(VLOOKUP($H2105,'Water F Exp'!$A:$K,15,FALSE),0)</f>
        <v>0</v>
      </c>
      <c r="S2105" s="34">
        <f>IFERROR(VLOOKUP($H2105,'Water F Exp'!$A:$K,16,FALSE),0)</f>
        <v>0</v>
      </c>
      <c r="T2105" s="42">
        <f>IFERROR(VLOOKUP($H2105,'Water F Exp'!$A:$K,17,FALSE),0)</f>
        <v>0</v>
      </c>
      <c r="U2105" s="34">
        <f ca="1">IFERROR(VLOOKUP($H2105,'Sewer F Rev'!$A:$E,15,FALSE),0)</f>
        <v>0</v>
      </c>
      <c r="V2105" s="34">
        <f ca="1">IFERROR(VLOOKUP($H2105,'Sewer F Rev'!$A:$E,16,FALSE),0)</f>
        <v>0</v>
      </c>
      <c r="W2105" s="42">
        <f ca="1">IFERROR(VLOOKUP($H2105,'Sewer F Rev'!$A:$E,17,FALSE),0)</f>
        <v>0</v>
      </c>
      <c r="X2105" s="34">
        <f>IFERROR(VLOOKUP($H2105,'Sewer F Exp'!$A:$B,15,FALSE),0)</f>
        <v>0</v>
      </c>
      <c r="Y2105" s="34">
        <f>IFERROR(VLOOKUP($H2105,'Sewer F Exp'!$A:$B,16,FALSE),0)</f>
        <v>0</v>
      </c>
      <c r="Z2105" s="42">
        <f>IFERROR(VLOOKUP($H2105,'Sewer F Exp'!$A:$B,17,FALSE),0)</f>
        <v>0</v>
      </c>
      <c r="AA2105" s="34">
        <f>IFERROR(VLOOKUP($H2105,'Refuse F Rev'!$A:$E,15,FALSE),0)</f>
        <v>0</v>
      </c>
      <c r="AB2105" s="34">
        <f>IFERROR(VLOOKUP($H2105,'Refuse F Rev'!$A:$E,16,FALSE),0)</f>
        <v>0</v>
      </c>
      <c r="AC2105" s="42">
        <f>IFERROR(VLOOKUP($H2105,'Refuse F Rev'!$A:$E,17,FALSE),0)</f>
        <v>0</v>
      </c>
      <c r="AD2105" s="34">
        <f>IFERROR(VLOOKUP($H2105,'Refuse F Exp'!$A:$E,15,FALSE),0)</f>
        <v>0</v>
      </c>
      <c r="AE2105" s="34">
        <f>IFERROR(VLOOKUP($H2105,'Refuse F Exp'!$A:$E,16,FALSE),0)</f>
        <v>0</v>
      </c>
      <c r="AF2105" s="42">
        <f>IFERROR(VLOOKUP($H2105,'Refuse F Exp'!$A:$E,17,FALSE),0)</f>
        <v>0</v>
      </c>
      <c r="AG2105" s="34">
        <f>IFERROR(VLOOKUP($H2105,#REF!,10,FALSE),0)</f>
        <v>0</v>
      </c>
      <c r="AH2105" s="34">
        <f>IFERROR(VLOOKUP($H2105,#REF!,11,FALSE),0)</f>
        <v>0</v>
      </c>
      <c r="AI2105" s="42">
        <f>IFERROR(VLOOKUP($H2105,#REF!,12,FALSE),0)</f>
        <v>0</v>
      </c>
      <c r="AJ2105" s="34">
        <f>IFERROR(VLOOKUP($H2105,#REF!,10,FALSE),0)</f>
        <v>0</v>
      </c>
      <c r="AK2105" s="34">
        <f>IFERROR(VLOOKUP($H2105,#REF!,11,FALSE),0)</f>
        <v>0</v>
      </c>
      <c r="AL2105" s="42">
        <f>IFERROR(VLOOKUP($H2105,#REF!,12,FALSE),0)</f>
        <v>0</v>
      </c>
      <c r="AM2105" s="34">
        <f>IFERROR(VLOOKUP($H2105,#REF!,10,FALSE),0)</f>
        <v>0</v>
      </c>
      <c r="AN2105" s="34">
        <f>IFERROR(VLOOKUP($H2105,#REF!,11,FALSE),0)</f>
        <v>0</v>
      </c>
      <c r="AO2105" s="42">
        <f>IFERROR(VLOOKUP($H2105,#REF!,12,FALSE),0)</f>
        <v>0</v>
      </c>
      <c r="AP2105" s="34">
        <f>IFERROR(VLOOKUP($H2105,#REF!,10,FALSE),0)</f>
        <v>0</v>
      </c>
      <c r="AQ2105" s="34">
        <f>IFERROR(VLOOKUP($H2105,#REF!,11,FALSE),0)</f>
        <v>0</v>
      </c>
      <c r="AR2105" s="42">
        <f>IFERROR(VLOOKUP($H2105,#REF!,12,FALSE),0)</f>
        <v>0</v>
      </c>
      <c r="AS2105" s="34">
        <f>IFERROR(VLOOKUP($H2105,#REF!,13,FALSE),0)</f>
        <v>0</v>
      </c>
      <c r="AT2105" s="34">
        <f>IFERROR(VLOOKUP($H2105,#REF!,14,FALSE),0)</f>
        <v>0</v>
      </c>
      <c r="AU2105" s="42">
        <f>IFERROR(VLOOKUP($H2105,#REF!,15,FALSE),0)</f>
        <v>0</v>
      </c>
      <c r="AV2105" s="34">
        <f>IFERROR(VLOOKUP($H2105,#REF!,15,FALSE),0)</f>
        <v>0</v>
      </c>
      <c r="AW2105" s="34">
        <f>IFERROR(VLOOKUP($H2105,#REF!,16,FALSE),0)</f>
        <v>0</v>
      </c>
      <c r="AX2105" s="42">
        <f>IFERROR(VLOOKUP($H2105,#REF!,17,FALSE),0)</f>
        <v>0</v>
      </c>
    </row>
    <row r="2106" spans="1:50" x14ac:dyDescent="0.3">
      <c r="A2106" s="33" t="str">
        <f t="shared" si="128"/>
        <v>0</v>
      </c>
      <c r="B2106" s="33">
        <f>+'R&amp;E EXPORT'!B1905</f>
        <v>0</v>
      </c>
      <c r="C2106" t="str">
        <f>IFERROR(VLOOKUP(A2106,'MCSJ Export'!A:C,3,FALSE),"")</f>
        <v/>
      </c>
      <c r="D2106" s="37">
        <f t="shared" ca="1" si="129"/>
        <v>0</v>
      </c>
      <c r="E2106" s="37">
        <f t="shared" ca="1" si="130"/>
        <v>0</v>
      </c>
      <c r="F2106" s="37">
        <f t="shared" ca="1" si="131"/>
        <v>0</v>
      </c>
      <c r="G2106" s="37"/>
      <c r="H2106" s="33">
        <f>+'R&amp;E EXPORT'!A1905</f>
        <v>0</v>
      </c>
      <c r="I2106" s="34">
        <f>IFERROR(VLOOKUP($H2106,'Gen F Rev'!$A:$M,15,FALSE),0)</f>
        <v>0</v>
      </c>
      <c r="J2106" s="34">
        <f>IFERROR(VLOOKUP($H2106,'Gen F Rev'!$A:$M,16,FALSE),0)</f>
        <v>0</v>
      </c>
      <c r="K2106" s="42">
        <f>IFERROR(VLOOKUP($H2106,'Gen F Rev'!$A:$M,17,FALSE),0)</f>
        <v>0</v>
      </c>
      <c r="L2106" s="34">
        <f>IFERROR(VLOOKUP($H2106,'Gen F Exp'!$A:$E,15,FALSE),0)</f>
        <v>0</v>
      </c>
      <c r="M2106" s="34">
        <f>IFERROR(VLOOKUP($H2106,'Gen F Exp'!$A:$E,16,FALSE),0)</f>
        <v>0</v>
      </c>
      <c r="N2106" s="42">
        <f>IFERROR(VLOOKUP($H2106,'Gen F Exp'!$A:$E,17,FALSE),0)</f>
        <v>0</v>
      </c>
      <c r="O2106" s="34">
        <f>IFERROR(VLOOKUP($H2106,'Water F Rev'!$A:$L,15,FALSE),0)</f>
        <v>0</v>
      </c>
      <c r="P2106" s="34">
        <f>IFERROR(VLOOKUP($H2106,'Water F Rev'!$A:$L,16,FALSE),0)</f>
        <v>0</v>
      </c>
      <c r="Q2106" s="42">
        <f>IFERROR(VLOOKUP($H2106,'Water F Rev'!$A:$L,17,FALSE),0)</f>
        <v>0</v>
      </c>
      <c r="R2106" s="34">
        <f>IFERROR(VLOOKUP($H2106,'Water F Exp'!$A:$K,15,FALSE),0)</f>
        <v>0</v>
      </c>
      <c r="S2106" s="34">
        <f>IFERROR(VLOOKUP($H2106,'Water F Exp'!$A:$K,16,FALSE),0)</f>
        <v>0</v>
      </c>
      <c r="T2106" s="42">
        <f>IFERROR(VLOOKUP($H2106,'Water F Exp'!$A:$K,17,FALSE),0)</f>
        <v>0</v>
      </c>
      <c r="U2106" s="34">
        <f ca="1">IFERROR(VLOOKUP($H2106,'Sewer F Rev'!$A:$E,15,FALSE),0)</f>
        <v>0</v>
      </c>
      <c r="V2106" s="34">
        <f ca="1">IFERROR(VLOOKUP($H2106,'Sewer F Rev'!$A:$E,16,FALSE),0)</f>
        <v>0</v>
      </c>
      <c r="W2106" s="42">
        <f ca="1">IFERROR(VLOOKUP($H2106,'Sewer F Rev'!$A:$E,17,FALSE),0)</f>
        <v>0</v>
      </c>
      <c r="X2106" s="34">
        <f>IFERROR(VLOOKUP($H2106,'Sewer F Exp'!$A:$B,15,FALSE),0)</f>
        <v>0</v>
      </c>
      <c r="Y2106" s="34">
        <f>IFERROR(VLOOKUP($H2106,'Sewer F Exp'!$A:$B,16,FALSE),0)</f>
        <v>0</v>
      </c>
      <c r="Z2106" s="42">
        <f>IFERROR(VLOOKUP($H2106,'Sewer F Exp'!$A:$B,17,FALSE),0)</f>
        <v>0</v>
      </c>
      <c r="AA2106" s="34">
        <f>IFERROR(VLOOKUP($H2106,'Refuse F Rev'!$A:$E,15,FALSE),0)</f>
        <v>0</v>
      </c>
      <c r="AB2106" s="34">
        <f>IFERROR(VLOOKUP($H2106,'Refuse F Rev'!$A:$E,16,FALSE),0)</f>
        <v>0</v>
      </c>
      <c r="AC2106" s="42">
        <f>IFERROR(VLOOKUP($H2106,'Refuse F Rev'!$A:$E,17,FALSE),0)</f>
        <v>0</v>
      </c>
      <c r="AD2106" s="34">
        <f>IFERROR(VLOOKUP($H2106,'Refuse F Exp'!$A:$E,15,FALSE),0)</f>
        <v>0</v>
      </c>
      <c r="AE2106" s="34">
        <f>IFERROR(VLOOKUP($H2106,'Refuse F Exp'!$A:$E,16,FALSE),0)</f>
        <v>0</v>
      </c>
      <c r="AF2106" s="42">
        <f>IFERROR(VLOOKUP($H2106,'Refuse F Exp'!$A:$E,17,FALSE),0)</f>
        <v>0</v>
      </c>
      <c r="AG2106" s="34">
        <f>IFERROR(VLOOKUP($H2106,#REF!,10,FALSE),0)</f>
        <v>0</v>
      </c>
      <c r="AH2106" s="34">
        <f>IFERROR(VLOOKUP($H2106,#REF!,11,FALSE),0)</f>
        <v>0</v>
      </c>
      <c r="AI2106" s="42">
        <f>IFERROR(VLOOKUP($H2106,#REF!,12,FALSE),0)</f>
        <v>0</v>
      </c>
      <c r="AJ2106" s="34">
        <f>IFERROR(VLOOKUP($H2106,#REF!,10,FALSE),0)</f>
        <v>0</v>
      </c>
      <c r="AK2106" s="34">
        <f>IFERROR(VLOOKUP($H2106,#REF!,11,FALSE),0)</f>
        <v>0</v>
      </c>
      <c r="AL2106" s="42">
        <f>IFERROR(VLOOKUP($H2106,#REF!,12,FALSE),0)</f>
        <v>0</v>
      </c>
      <c r="AM2106" s="34">
        <f>IFERROR(VLOOKUP($H2106,#REF!,10,FALSE),0)</f>
        <v>0</v>
      </c>
      <c r="AN2106" s="34">
        <f>IFERROR(VLOOKUP($H2106,#REF!,11,FALSE),0)</f>
        <v>0</v>
      </c>
      <c r="AO2106" s="42">
        <f>IFERROR(VLOOKUP($H2106,#REF!,12,FALSE),0)</f>
        <v>0</v>
      </c>
      <c r="AP2106" s="34">
        <f>IFERROR(VLOOKUP($H2106,#REF!,10,FALSE),0)</f>
        <v>0</v>
      </c>
      <c r="AQ2106" s="34">
        <f>IFERROR(VLOOKUP($H2106,#REF!,11,FALSE),0)</f>
        <v>0</v>
      </c>
      <c r="AR2106" s="42">
        <f>IFERROR(VLOOKUP($H2106,#REF!,12,FALSE),0)</f>
        <v>0</v>
      </c>
      <c r="AS2106" s="34">
        <f>IFERROR(VLOOKUP($H2106,#REF!,13,FALSE),0)</f>
        <v>0</v>
      </c>
      <c r="AT2106" s="34">
        <f>IFERROR(VLOOKUP($H2106,#REF!,14,FALSE),0)</f>
        <v>0</v>
      </c>
      <c r="AU2106" s="42">
        <f>IFERROR(VLOOKUP($H2106,#REF!,15,FALSE),0)</f>
        <v>0</v>
      </c>
      <c r="AV2106" s="34">
        <f>IFERROR(VLOOKUP($H2106,#REF!,15,FALSE),0)</f>
        <v>0</v>
      </c>
      <c r="AW2106" s="34">
        <f>IFERROR(VLOOKUP($H2106,#REF!,16,FALSE),0)</f>
        <v>0</v>
      </c>
      <c r="AX2106" s="42">
        <f>IFERROR(VLOOKUP($H2106,#REF!,17,FALSE),0)</f>
        <v>0</v>
      </c>
    </row>
    <row r="2107" spans="1:50" x14ac:dyDescent="0.3">
      <c r="A2107" s="33" t="str">
        <f t="shared" si="128"/>
        <v>0</v>
      </c>
      <c r="B2107" s="33">
        <f>+'R&amp;E EXPORT'!B1906</f>
        <v>0</v>
      </c>
      <c r="C2107" t="str">
        <f>IFERROR(VLOOKUP(A2107,'MCSJ Export'!A:C,3,FALSE),"")</f>
        <v/>
      </c>
      <c r="D2107" s="37">
        <f t="shared" ca="1" si="129"/>
        <v>0</v>
      </c>
      <c r="E2107" s="37">
        <f t="shared" ca="1" si="130"/>
        <v>0</v>
      </c>
      <c r="F2107" s="37">
        <f t="shared" ca="1" si="131"/>
        <v>0</v>
      </c>
      <c r="G2107" s="37"/>
      <c r="H2107" s="33">
        <f>+'R&amp;E EXPORT'!A1906</f>
        <v>0</v>
      </c>
      <c r="I2107" s="34">
        <f>IFERROR(VLOOKUP($H2107,'Gen F Rev'!$A:$M,15,FALSE),0)</f>
        <v>0</v>
      </c>
      <c r="J2107" s="34">
        <f>IFERROR(VLOOKUP($H2107,'Gen F Rev'!$A:$M,16,FALSE),0)</f>
        <v>0</v>
      </c>
      <c r="K2107" s="42">
        <f>IFERROR(VLOOKUP($H2107,'Gen F Rev'!$A:$M,17,FALSE),0)</f>
        <v>0</v>
      </c>
      <c r="L2107" s="34">
        <f>IFERROR(VLOOKUP($H2107,'Gen F Exp'!$A:$E,15,FALSE),0)</f>
        <v>0</v>
      </c>
      <c r="M2107" s="34">
        <f>IFERROR(VLOOKUP($H2107,'Gen F Exp'!$A:$E,16,FALSE),0)</f>
        <v>0</v>
      </c>
      <c r="N2107" s="42">
        <f>IFERROR(VLOOKUP($H2107,'Gen F Exp'!$A:$E,17,FALSE),0)</f>
        <v>0</v>
      </c>
      <c r="O2107" s="34">
        <f>IFERROR(VLOOKUP($H2107,'Water F Rev'!$A:$L,15,FALSE),0)</f>
        <v>0</v>
      </c>
      <c r="P2107" s="34">
        <f>IFERROR(VLOOKUP($H2107,'Water F Rev'!$A:$L,16,FALSE),0)</f>
        <v>0</v>
      </c>
      <c r="Q2107" s="42">
        <f>IFERROR(VLOOKUP($H2107,'Water F Rev'!$A:$L,17,FALSE),0)</f>
        <v>0</v>
      </c>
      <c r="R2107" s="34">
        <f>IFERROR(VLOOKUP($H2107,'Water F Exp'!$A:$K,15,FALSE),0)</f>
        <v>0</v>
      </c>
      <c r="S2107" s="34">
        <f>IFERROR(VLOOKUP($H2107,'Water F Exp'!$A:$K,16,FALSE),0)</f>
        <v>0</v>
      </c>
      <c r="T2107" s="42">
        <f>IFERROR(VLOOKUP($H2107,'Water F Exp'!$A:$K,17,FALSE),0)</f>
        <v>0</v>
      </c>
      <c r="U2107" s="34">
        <f ca="1">IFERROR(VLOOKUP($H2107,'Sewer F Rev'!$A:$E,15,FALSE),0)</f>
        <v>0</v>
      </c>
      <c r="V2107" s="34">
        <f ca="1">IFERROR(VLOOKUP($H2107,'Sewer F Rev'!$A:$E,16,FALSE),0)</f>
        <v>0</v>
      </c>
      <c r="W2107" s="42">
        <f ca="1">IFERROR(VLOOKUP($H2107,'Sewer F Rev'!$A:$E,17,FALSE),0)</f>
        <v>0</v>
      </c>
      <c r="X2107" s="34">
        <f>IFERROR(VLOOKUP($H2107,'Sewer F Exp'!$A:$B,15,FALSE),0)</f>
        <v>0</v>
      </c>
      <c r="Y2107" s="34">
        <f>IFERROR(VLOOKUP($H2107,'Sewer F Exp'!$A:$B,16,FALSE),0)</f>
        <v>0</v>
      </c>
      <c r="Z2107" s="42">
        <f>IFERROR(VLOOKUP($H2107,'Sewer F Exp'!$A:$B,17,FALSE),0)</f>
        <v>0</v>
      </c>
      <c r="AA2107" s="34">
        <f>IFERROR(VLOOKUP($H2107,'Refuse F Rev'!$A:$E,15,FALSE),0)</f>
        <v>0</v>
      </c>
      <c r="AB2107" s="34">
        <f>IFERROR(VLOOKUP($H2107,'Refuse F Rev'!$A:$E,16,FALSE),0)</f>
        <v>0</v>
      </c>
      <c r="AC2107" s="42">
        <f>IFERROR(VLOOKUP($H2107,'Refuse F Rev'!$A:$E,17,FALSE),0)</f>
        <v>0</v>
      </c>
      <c r="AD2107" s="34">
        <f>IFERROR(VLOOKUP($H2107,'Refuse F Exp'!$A:$E,15,FALSE),0)</f>
        <v>0</v>
      </c>
      <c r="AE2107" s="34">
        <f>IFERROR(VLOOKUP($H2107,'Refuse F Exp'!$A:$E,16,FALSE),0)</f>
        <v>0</v>
      </c>
      <c r="AF2107" s="42">
        <f>IFERROR(VLOOKUP($H2107,'Refuse F Exp'!$A:$E,17,FALSE),0)</f>
        <v>0</v>
      </c>
      <c r="AG2107" s="34">
        <f>IFERROR(VLOOKUP($H2107,#REF!,10,FALSE),0)</f>
        <v>0</v>
      </c>
      <c r="AH2107" s="34">
        <f>IFERROR(VLOOKUP($H2107,#REF!,11,FALSE),0)</f>
        <v>0</v>
      </c>
      <c r="AI2107" s="42">
        <f>IFERROR(VLOOKUP($H2107,#REF!,12,FALSE),0)</f>
        <v>0</v>
      </c>
      <c r="AJ2107" s="34">
        <f>IFERROR(VLOOKUP($H2107,#REF!,10,FALSE),0)</f>
        <v>0</v>
      </c>
      <c r="AK2107" s="34">
        <f>IFERROR(VLOOKUP($H2107,#REF!,11,FALSE),0)</f>
        <v>0</v>
      </c>
      <c r="AL2107" s="42">
        <f>IFERROR(VLOOKUP($H2107,#REF!,12,FALSE),0)</f>
        <v>0</v>
      </c>
      <c r="AM2107" s="34">
        <f>IFERROR(VLOOKUP($H2107,#REF!,10,FALSE),0)</f>
        <v>0</v>
      </c>
      <c r="AN2107" s="34">
        <f>IFERROR(VLOOKUP($H2107,#REF!,11,FALSE),0)</f>
        <v>0</v>
      </c>
      <c r="AO2107" s="42">
        <f>IFERROR(VLOOKUP($H2107,#REF!,12,FALSE),0)</f>
        <v>0</v>
      </c>
      <c r="AP2107" s="34">
        <f>IFERROR(VLOOKUP($H2107,#REF!,10,FALSE),0)</f>
        <v>0</v>
      </c>
      <c r="AQ2107" s="34">
        <f>IFERROR(VLOOKUP($H2107,#REF!,11,FALSE),0)</f>
        <v>0</v>
      </c>
      <c r="AR2107" s="42">
        <f>IFERROR(VLOOKUP($H2107,#REF!,12,FALSE),0)</f>
        <v>0</v>
      </c>
      <c r="AS2107" s="34">
        <f>IFERROR(VLOOKUP($H2107,#REF!,13,FALSE),0)</f>
        <v>0</v>
      </c>
      <c r="AT2107" s="34">
        <f>IFERROR(VLOOKUP($H2107,#REF!,14,FALSE),0)</f>
        <v>0</v>
      </c>
      <c r="AU2107" s="42">
        <f>IFERROR(VLOOKUP($H2107,#REF!,15,FALSE),0)</f>
        <v>0</v>
      </c>
      <c r="AV2107" s="34">
        <f>IFERROR(VLOOKUP($H2107,#REF!,15,FALSE),0)</f>
        <v>0</v>
      </c>
      <c r="AW2107" s="34">
        <f>IFERROR(VLOOKUP($H2107,#REF!,16,FALSE),0)</f>
        <v>0</v>
      </c>
      <c r="AX2107" s="42">
        <f>IFERROR(VLOOKUP($H2107,#REF!,17,FALSE),0)</f>
        <v>0</v>
      </c>
    </row>
    <row r="2108" spans="1:50" x14ac:dyDescent="0.3">
      <c r="A2108" s="33" t="str">
        <f t="shared" si="128"/>
        <v>0</v>
      </c>
      <c r="B2108" s="33">
        <f>+'R&amp;E EXPORT'!B1907</f>
        <v>0</v>
      </c>
      <c r="C2108" t="str">
        <f>IFERROR(VLOOKUP(A2108,'MCSJ Export'!A:C,3,FALSE),"")</f>
        <v/>
      </c>
      <c r="D2108" s="37">
        <f t="shared" ca="1" si="129"/>
        <v>0</v>
      </c>
      <c r="E2108" s="37">
        <f t="shared" ca="1" si="130"/>
        <v>0</v>
      </c>
      <c r="F2108" s="37">
        <f t="shared" ca="1" si="131"/>
        <v>0</v>
      </c>
      <c r="G2108" s="37"/>
      <c r="H2108" s="33">
        <f>+'R&amp;E EXPORT'!A1907</f>
        <v>0</v>
      </c>
      <c r="I2108" s="34">
        <f>IFERROR(VLOOKUP($H2108,'Gen F Rev'!$A:$M,15,FALSE),0)</f>
        <v>0</v>
      </c>
      <c r="J2108" s="34">
        <f>IFERROR(VLOOKUP($H2108,'Gen F Rev'!$A:$M,16,FALSE),0)</f>
        <v>0</v>
      </c>
      <c r="K2108" s="42">
        <f>IFERROR(VLOOKUP($H2108,'Gen F Rev'!$A:$M,17,FALSE),0)</f>
        <v>0</v>
      </c>
      <c r="L2108" s="34">
        <f>IFERROR(VLOOKUP($H2108,'Gen F Exp'!$A:$E,15,FALSE),0)</f>
        <v>0</v>
      </c>
      <c r="M2108" s="34">
        <f>IFERROR(VLOOKUP($H2108,'Gen F Exp'!$A:$E,16,FALSE),0)</f>
        <v>0</v>
      </c>
      <c r="N2108" s="42">
        <f>IFERROR(VLOOKUP($H2108,'Gen F Exp'!$A:$E,17,FALSE),0)</f>
        <v>0</v>
      </c>
      <c r="O2108" s="34">
        <f>IFERROR(VLOOKUP($H2108,'Water F Rev'!$A:$L,15,FALSE),0)</f>
        <v>0</v>
      </c>
      <c r="P2108" s="34">
        <f>IFERROR(VLOOKUP($H2108,'Water F Rev'!$A:$L,16,FALSE),0)</f>
        <v>0</v>
      </c>
      <c r="Q2108" s="42">
        <f>IFERROR(VLOOKUP($H2108,'Water F Rev'!$A:$L,17,FALSE),0)</f>
        <v>0</v>
      </c>
      <c r="R2108" s="34">
        <f>IFERROR(VLOOKUP($H2108,'Water F Exp'!$A:$K,15,FALSE),0)</f>
        <v>0</v>
      </c>
      <c r="S2108" s="34">
        <f>IFERROR(VLOOKUP($H2108,'Water F Exp'!$A:$K,16,FALSE),0)</f>
        <v>0</v>
      </c>
      <c r="T2108" s="42">
        <f>IFERROR(VLOOKUP($H2108,'Water F Exp'!$A:$K,17,FALSE),0)</f>
        <v>0</v>
      </c>
      <c r="U2108" s="34">
        <f ca="1">IFERROR(VLOOKUP($H2108,'Sewer F Rev'!$A:$E,15,FALSE),0)</f>
        <v>0</v>
      </c>
      <c r="V2108" s="34">
        <f ca="1">IFERROR(VLOOKUP($H2108,'Sewer F Rev'!$A:$E,16,FALSE),0)</f>
        <v>0</v>
      </c>
      <c r="W2108" s="42">
        <f ca="1">IFERROR(VLOOKUP($H2108,'Sewer F Rev'!$A:$E,17,FALSE),0)</f>
        <v>0</v>
      </c>
      <c r="X2108" s="34">
        <f>IFERROR(VLOOKUP($H2108,'Sewer F Exp'!$A:$B,15,FALSE),0)</f>
        <v>0</v>
      </c>
      <c r="Y2108" s="34">
        <f>IFERROR(VLOOKUP($H2108,'Sewer F Exp'!$A:$B,16,FALSE),0)</f>
        <v>0</v>
      </c>
      <c r="Z2108" s="42">
        <f>IFERROR(VLOOKUP($H2108,'Sewer F Exp'!$A:$B,17,FALSE),0)</f>
        <v>0</v>
      </c>
      <c r="AA2108" s="34">
        <f>IFERROR(VLOOKUP($H2108,'Refuse F Rev'!$A:$E,15,FALSE),0)</f>
        <v>0</v>
      </c>
      <c r="AB2108" s="34">
        <f>IFERROR(VLOOKUP($H2108,'Refuse F Rev'!$A:$E,16,FALSE),0)</f>
        <v>0</v>
      </c>
      <c r="AC2108" s="42">
        <f>IFERROR(VLOOKUP($H2108,'Refuse F Rev'!$A:$E,17,FALSE),0)</f>
        <v>0</v>
      </c>
      <c r="AD2108" s="34">
        <f>IFERROR(VLOOKUP($H2108,'Refuse F Exp'!$A:$E,15,FALSE),0)</f>
        <v>0</v>
      </c>
      <c r="AE2108" s="34">
        <f>IFERROR(VLOOKUP($H2108,'Refuse F Exp'!$A:$E,16,FALSE),0)</f>
        <v>0</v>
      </c>
      <c r="AF2108" s="42">
        <f>IFERROR(VLOOKUP($H2108,'Refuse F Exp'!$A:$E,17,FALSE),0)</f>
        <v>0</v>
      </c>
      <c r="AG2108" s="34">
        <f>IFERROR(VLOOKUP($H2108,#REF!,10,FALSE),0)</f>
        <v>0</v>
      </c>
      <c r="AH2108" s="34">
        <f>IFERROR(VLOOKUP($H2108,#REF!,11,FALSE),0)</f>
        <v>0</v>
      </c>
      <c r="AI2108" s="42">
        <f>IFERROR(VLOOKUP($H2108,#REF!,12,FALSE),0)</f>
        <v>0</v>
      </c>
      <c r="AJ2108" s="34">
        <f>IFERROR(VLOOKUP($H2108,#REF!,10,FALSE),0)</f>
        <v>0</v>
      </c>
      <c r="AK2108" s="34">
        <f>IFERROR(VLOOKUP($H2108,#REF!,11,FALSE),0)</f>
        <v>0</v>
      </c>
      <c r="AL2108" s="42">
        <f>IFERROR(VLOOKUP($H2108,#REF!,12,FALSE),0)</f>
        <v>0</v>
      </c>
      <c r="AM2108" s="34">
        <f>IFERROR(VLOOKUP($H2108,#REF!,10,FALSE),0)</f>
        <v>0</v>
      </c>
      <c r="AN2108" s="34">
        <f>IFERROR(VLOOKUP($H2108,#REF!,11,FALSE),0)</f>
        <v>0</v>
      </c>
      <c r="AO2108" s="42">
        <f>IFERROR(VLOOKUP($H2108,#REF!,12,FALSE),0)</f>
        <v>0</v>
      </c>
      <c r="AP2108" s="34">
        <f>IFERROR(VLOOKUP($H2108,#REF!,10,FALSE),0)</f>
        <v>0</v>
      </c>
      <c r="AQ2108" s="34">
        <f>IFERROR(VLOOKUP($H2108,#REF!,11,FALSE),0)</f>
        <v>0</v>
      </c>
      <c r="AR2108" s="42">
        <f>IFERROR(VLOOKUP($H2108,#REF!,12,FALSE),0)</f>
        <v>0</v>
      </c>
      <c r="AS2108" s="34">
        <f>IFERROR(VLOOKUP($H2108,#REF!,13,FALSE),0)</f>
        <v>0</v>
      </c>
      <c r="AT2108" s="34">
        <f>IFERROR(VLOOKUP($H2108,#REF!,14,FALSE),0)</f>
        <v>0</v>
      </c>
      <c r="AU2108" s="42">
        <f>IFERROR(VLOOKUP($H2108,#REF!,15,FALSE),0)</f>
        <v>0</v>
      </c>
      <c r="AV2108" s="34">
        <f>IFERROR(VLOOKUP($H2108,#REF!,15,FALSE),0)</f>
        <v>0</v>
      </c>
      <c r="AW2108" s="34">
        <f>IFERROR(VLOOKUP($H2108,#REF!,16,FALSE),0)</f>
        <v>0</v>
      </c>
      <c r="AX2108" s="42">
        <f>IFERROR(VLOOKUP($H2108,#REF!,17,FALSE),0)</f>
        <v>0</v>
      </c>
    </row>
    <row r="2109" spans="1:50" x14ac:dyDescent="0.3">
      <c r="A2109" s="33" t="str">
        <f t="shared" si="128"/>
        <v>0</v>
      </c>
      <c r="B2109" s="33">
        <f>+'R&amp;E EXPORT'!B1908</f>
        <v>0</v>
      </c>
      <c r="C2109" t="str">
        <f>IFERROR(VLOOKUP(A2109,'MCSJ Export'!A:C,3,FALSE),"")</f>
        <v/>
      </c>
      <c r="D2109" s="37">
        <f t="shared" ca="1" si="129"/>
        <v>0</v>
      </c>
      <c r="E2109" s="37">
        <f t="shared" ca="1" si="130"/>
        <v>0</v>
      </c>
      <c r="F2109" s="37">
        <f t="shared" ca="1" si="131"/>
        <v>0</v>
      </c>
      <c r="G2109" s="37"/>
      <c r="H2109" s="33">
        <f>+'R&amp;E EXPORT'!A1908</f>
        <v>0</v>
      </c>
      <c r="I2109" s="34">
        <f>IFERROR(VLOOKUP($H2109,'Gen F Rev'!$A:$M,15,FALSE),0)</f>
        <v>0</v>
      </c>
      <c r="J2109" s="34">
        <f>IFERROR(VLOOKUP($H2109,'Gen F Rev'!$A:$M,16,FALSE),0)</f>
        <v>0</v>
      </c>
      <c r="K2109" s="42">
        <f>IFERROR(VLOOKUP($H2109,'Gen F Rev'!$A:$M,17,FALSE),0)</f>
        <v>0</v>
      </c>
      <c r="L2109" s="34">
        <f>IFERROR(VLOOKUP($H2109,'Gen F Exp'!$A:$E,15,FALSE),0)</f>
        <v>0</v>
      </c>
      <c r="M2109" s="34">
        <f>IFERROR(VLOOKUP($H2109,'Gen F Exp'!$A:$E,16,FALSE),0)</f>
        <v>0</v>
      </c>
      <c r="N2109" s="42">
        <f>IFERROR(VLOOKUP($H2109,'Gen F Exp'!$A:$E,17,FALSE),0)</f>
        <v>0</v>
      </c>
      <c r="O2109" s="34">
        <f>IFERROR(VLOOKUP($H2109,'Water F Rev'!$A:$L,15,FALSE),0)</f>
        <v>0</v>
      </c>
      <c r="P2109" s="34">
        <f>IFERROR(VLOOKUP($H2109,'Water F Rev'!$A:$L,16,FALSE),0)</f>
        <v>0</v>
      </c>
      <c r="Q2109" s="42">
        <f>IFERROR(VLOOKUP($H2109,'Water F Rev'!$A:$L,17,FALSE),0)</f>
        <v>0</v>
      </c>
      <c r="R2109" s="34">
        <f>IFERROR(VLOOKUP($H2109,'Water F Exp'!$A:$K,15,FALSE),0)</f>
        <v>0</v>
      </c>
      <c r="S2109" s="34">
        <f>IFERROR(VLOOKUP($H2109,'Water F Exp'!$A:$K,16,FALSE),0)</f>
        <v>0</v>
      </c>
      <c r="T2109" s="42">
        <f>IFERROR(VLOOKUP($H2109,'Water F Exp'!$A:$K,17,FALSE),0)</f>
        <v>0</v>
      </c>
      <c r="U2109" s="34">
        <f ca="1">IFERROR(VLOOKUP($H2109,'Sewer F Rev'!$A:$E,15,FALSE),0)</f>
        <v>0</v>
      </c>
      <c r="V2109" s="34">
        <f ca="1">IFERROR(VLOOKUP($H2109,'Sewer F Rev'!$A:$E,16,FALSE),0)</f>
        <v>0</v>
      </c>
      <c r="W2109" s="42">
        <f ca="1">IFERROR(VLOOKUP($H2109,'Sewer F Rev'!$A:$E,17,FALSE),0)</f>
        <v>0</v>
      </c>
      <c r="X2109" s="34">
        <f>IFERROR(VLOOKUP($H2109,'Sewer F Exp'!$A:$B,15,FALSE),0)</f>
        <v>0</v>
      </c>
      <c r="Y2109" s="34">
        <f>IFERROR(VLOOKUP($H2109,'Sewer F Exp'!$A:$B,16,FALSE),0)</f>
        <v>0</v>
      </c>
      <c r="Z2109" s="42">
        <f>IFERROR(VLOOKUP($H2109,'Sewer F Exp'!$A:$B,17,FALSE),0)</f>
        <v>0</v>
      </c>
      <c r="AA2109" s="34">
        <f>IFERROR(VLOOKUP($H2109,'Refuse F Rev'!$A:$E,15,FALSE),0)</f>
        <v>0</v>
      </c>
      <c r="AB2109" s="34">
        <f>IFERROR(VLOOKUP($H2109,'Refuse F Rev'!$A:$E,16,FALSE),0)</f>
        <v>0</v>
      </c>
      <c r="AC2109" s="42">
        <f>IFERROR(VLOOKUP($H2109,'Refuse F Rev'!$A:$E,17,FALSE),0)</f>
        <v>0</v>
      </c>
      <c r="AD2109" s="34">
        <f>IFERROR(VLOOKUP($H2109,'Refuse F Exp'!$A:$E,15,FALSE),0)</f>
        <v>0</v>
      </c>
      <c r="AE2109" s="34">
        <f>IFERROR(VLOOKUP($H2109,'Refuse F Exp'!$A:$E,16,FALSE),0)</f>
        <v>0</v>
      </c>
      <c r="AF2109" s="42">
        <f>IFERROR(VLOOKUP($H2109,'Refuse F Exp'!$A:$E,17,FALSE),0)</f>
        <v>0</v>
      </c>
      <c r="AG2109" s="34">
        <f>IFERROR(VLOOKUP($H2109,#REF!,10,FALSE),0)</f>
        <v>0</v>
      </c>
      <c r="AH2109" s="34">
        <f>IFERROR(VLOOKUP($H2109,#REF!,11,FALSE),0)</f>
        <v>0</v>
      </c>
      <c r="AI2109" s="42">
        <f>IFERROR(VLOOKUP($H2109,#REF!,12,FALSE),0)</f>
        <v>0</v>
      </c>
      <c r="AJ2109" s="34">
        <f>IFERROR(VLOOKUP($H2109,#REF!,10,FALSE),0)</f>
        <v>0</v>
      </c>
      <c r="AK2109" s="34">
        <f>IFERROR(VLOOKUP($H2109,#REF!,11,FALSE),0)</f>
        <v>0</v>
      </c>
      <c r="AL2109" s="42">
        <f>IFERROR(VLOOKUP($H2109,#REF!,12,FALSE),0)</f>
        <v>0</v>
      </c>
      <c r="AM2109" s="34">
        <f>IFERROR(VLOOKUP($H2109,#REF!,10,FALSE),0)</f>
        <v>0</v>
      </c>
      <c r="AN2109" s="34">
        <f>IFERROR(VLOOKUP($H2109,#REF!,11,FALSE),0)</f>
        <v>0</v>
      </c>
      <c r="AO2109" s="42">
        <f>IFERROR(VLOOKUP($H2109,#REF!,12,FALSE),0)</f>
        <v>0</v>
      </c>
      <c r="AP2109" s="34">
        <f>IFERROR(VLOOKUP($H2109,#REF!,10,FALSE),0)</f>
        <v>0</v>
      </c>
      <c r="AQ2109" s="34">
        <f>IFERROR(VLOOKUP($H2109,#REF!,11,FALSE),0)</f>
        <v>0</v>
      </c>
      <c r="AR2109" s="42">
        <f>IFERROR(VLOOKUP($H2109,#REF!,12,FALSE),0)</f>
        <v>0</v>
      </c>
      <c r="AS2109" s="34">
        <f>IFERROR(VLOOKUP($H2109,#REF!,13,FALSE),0)</f>
        <v>0</v>
      </c>
      <c r="AT2109" s="34">
        <f>IFERROR(VLOOKUP($H2109,#REF!,14,FALSE),0)</f>
        <v>0</v>
      </c>
      <c r="AU2109" s="42">
        <f>IFERROR(VLOOKUP($H2109,#REF!,15,FALSE),0)</f>
        <v>0</v>
      </c>
      <c r="AV2109" s="34">
        <f>IFERROR(VLOOKUP($H2109,#REF!,15,FALSE),0)</f>
        <v>0</v>
      </c>
      <c r="AW2109" s="34">
        <f>IFERROR(VLOOKUP($H2109,#REF!,16,FALSE),0)</f>
        <v>0</v>
      </c>
      <c r="AX2109" s="42">
        <f>IFERROR(VLOOKUP($H2109,#REF!,17,FALSE),0)</f>
        <v>0</v>
      </c>
    </row>
    <row r="2110" spans="1:50" x14ac:dyDescent="0.3">
      <c r="A2110" s="33" t="str">
        <f t="shared" si="128"/>
        <v>0</v>
      </c>
      <c r="B2110" s="33">
        <f>+'R&amp;E EXPORT'!B1909</f>
        <v>0</v>
      </c>
      <c r="C2110" t="str">
        <f>IFERROR(VLOOKUP(A2110,'MCSJ Export'!A:C,3,FALSE),"")</f>
        <v/>
      </c>
      <c r="D2110" s="37">
        <f t="shared" ca="1" si="129"/>
        <v>0</v>
      </c>
      <c r="E2110" s="37">
        <f t="shared" ca="1" si="130"/>
        <v>0</v>
      </c>
      <c r="F2110" s="37">
        <f t="shared" ca="1" si="131"/>
        <v>0</v>
      </c>
      <c r="G2110" s="37"/>
      <c r="H2110" s="33">
        <f>+'R&amp;E EXPORT'!A1909</f>
        <v>0</v>
      </c>
      <c r="I2110" s="34">
        <f>IFERROR(VLOOKUP($H2110,'Gen F Rev'!$A:$M,15,FALSE),0)</f>
        <v>0</v>
      </c>
      <c r="J2110" s="34">
        <f>IFERROR(VLOOKUP($H2110,'Gen F Rev'!$A:$M,16,FALSE),0)</f>
        <v>0</v>
      </c>
      <c r="K2110" s="42">
        <f>IFERROR(VLOOKUP($H2110,'Gen F Rev'!$A:$M,17,FALSE),0)</f>
        <v>0</v>
      </c>
      <c r="L2110" s="34">
        <f>IFERROR(VLOOKUP($H2110,'Gen F Exp'!$A:$E,15,FALSE),0)</f>
        <v>0</v>
      </c>
      <c r="M2110" s="34">
        <f>IFERROR(VLOOKUP($H2110,'Gen F Exp'!$A:$E,16,FALSE),0)</f>
        <v>0</v>
      </c>
      <c r="N2110" s="42">
        <f>IFERROR(VLOOKUP($H2110,'Gen F Exp'!$A:$E,17,FALSE),0)</f>
        <v>0</v>
      </c>
      <c r="O2110" s="34">
        <f>IFERROR(VLOOKUP($H2110,'Water F Rev'!$A:$L,15,FALSE),0)</f>
        <v>0</v>
      </c>
      <c r="P2110" s="34">
        <f>IFERROR(VLOOKUP($H2110,'Water F Rev'!$A:$L,16,FALSE),0)</f>
        <v>0</v>
      </c>
      <c r="Q2110" s="42">
        <f>IFERROR(VLOOKUP($H2110,'Water F Rev'!$A:$L,17,FALSE),0)</f>
        <v>0</v>
      </c>
      <c r="R2110" s="34">
        <f>IFERROR(VLOOKUP($H2110,'Water F Exp'!$A:$K,15,FALSE),0)</f>
        <v>0</v>
      </c>
      <c r="S2110" s="34">
        <f>IFERROR(VLOOKUP($H2110,'Water F Exp'!$A:$K,16,FALSE),0)</f>
        <v>0</v>
      </c>
      <c r="T2110" s="42">
        <f>IFERROR(VLOOKUP($H2110,'Water F Exp'!$A:$K,17,FALSE),0)</f>
        <v>0</v>
      </c>
      <c r="U2110" s="34">
        <f ca="1">IFERROR(VLOOKUP($H2110,'Sewer F Rev'!$A:$E,15,FALSE),0)</f>
        <v>0</v>
      </c>
      <c r="V2110" s="34">
        <f ca="1">IFERROR(VLOOKUP($H2110,'Sewer F Rev'!$A:$E,16,FALSE),0)</f>
        <v>0</v>
      </c>
      <c r="W2110" s="42">
        <f ca="1">IFERROR(VLOOKUP($H2110,'Sewer F Rev'!$A:$E,17,FALSE),0)</f>
        <v>0</v>
      </c>
      <c r="X2110" s="34">
        <f>IFERROR(VLOOKUP($H2110,'Sewer F Exp'!$A:$B,15,FALSE),0)</f>
        <v>0</v>
      </c>
      <c r="Y2110" s="34">
        <f>IFERROR(VLOOKUP($H2110,'Sewer F Exp'!$A:$B,16,FALSE),0)</f>
        <v>0</v>
      </c>
      <c r="Z2110" s="42">
        <f>IFERROR(VLOOKUP($H2110,'Sewer F Exp'!$A:$B,17,FALSE),0)</f>
        <v>0</v>
      </c>
      <c r="AA2110" s="34">
        <f>IFERROR(VLOOKUP($H2110,'Refuse F Rev'!$A:$E,15,FALSE),0)</f>
        <v>0</v>
      </c>
      <c r="AB2110" s="34">
        <f>IFERROR(VLOOKUP($H2110,'Refuse F Rev'!$A:$E,16,FALSE),0)</f>
        <v>0</v>
      </c>
      <c r="AC2110" s="42">
        <f>IFERROR(VLOOKUP($H2110,'Refuse F Rev'!$A:$E,17,FALSE),0)</f>
        <v>0</v>
      </c>
      <c r="AD2110" s="34">
        <f>IFERROR(VLOOKUP($H2110,'Refuse F Exp'!$A:$E,15,FALSE),0)</f>
        <v>0</v>
      </c>
      <c r="AE2110" s="34">
        <f>IFERROR(VLOOKUP($H2110,'Refuse F Exp'!$A:$E,16,FALSE),0)</f>
        <v>0</v>
      </c>
      <c r="AF2110" s="42">
        <f>IFERROR(VLOOKUP($H2110,'Refuse F Exp'!$A:$E,17,FALSE),0)</f>
        <v>0</v>
      </c>
      <c r="AG2110" s="34">
        <f>IFERROR(VLOOKUP($H2110,#REF!,10,FALSE),0)</f>
        <v>0</v>
      </c>
      <c r="AH2110" s="34">
        <f>IFERROR(VLOOKUP($H2110,#REF!,11,FALSE),0)</f>
        <v>0</v>
      </c>
      <c r="AI2110" s="42">
        <f>IFERROR(VLOOKUP($H2110,#REF!,12,FALSE),0)</f>
        <v>0</v>
      </c>
      <c r="AJ2110" s="34">
        <f>IFERROR(VLOOKUP($H2110,#REF!,10,FALSE),0)</f>
        <v>0</v>
      </c>
      <c r="AK2110" s="34">
        <f>IFERROR(VLOOKUP($H2110,#REF!,11,FALSE),0)</f>
        <v>0</v>
      </c>
      <c r="AL2110" s="42">
        <f>IFERROR(VLOOKUP($H2110,#REF!,12,FALSE),0)</f>
        <v>0</v>
      </c>
      <c r="AM2110" s="34">
        <f>IFERROR(VLOOKUP($H2110,#REF!,10,FALSE),0)</f>
        <v>0</v>
      </c>
      <c r="AN2110" s="34">
        <f>IFERROR(VLOOKUP($H2110,#REF!,11,FALSE),0)</f>
        <v>0</v>
      </c>
      <c r="AO2110" s="42">
        <f>IFERROR(VLOOKUP($H2110,#REF!,12,FALSE),0)</f>
        <v>0</v>
      </c>
      <c r="AP2110" s="34">
        <f>IFERROR(VLOOKUP($H2110,#REF!,10,FALSE),0)</f>
        <v>0</v>
      </c>
      <c r="AQ2110" s="34">
        <f>IFERROR(VLOOKUP($H2110,#REF!,11,FALSE),0)</f>
        <v>0</v>
      </c>
      <c r="AR2110" s="42">
        <f>IFERROR(VLOOKUP($H2110,#REF!,12,FALSE),0)</f>
        <v>0</v>
      </c>
      <c r="AS2110" s="34">
        <f>IFERROR(VLOOKUP($H2110,#REF!,13,FALSE),0)</f>
        <v>0</v>
      </c>
      <c r="AT2110" s="34">
        <f>IFERROR(VLOOKUP($H2110,#REF!,14,FALSE),0)</f>
        <v>0</v>
      </c>
      <c r="AU2110" s="42">
        <f>IFERROR(VLOOKUP($H2110,#REF!,15,FALSE),0)</f>
        <v>0</v>
      </c>
      <c r="AV2110" s="34">
        <f>IFERROR(VLOOKUP($H2110,#REF!,15,FALSE),0)</f>
        <v>0</v>
      </c>
      <c r="AW2110" s="34">
        <f>IFERROR(VLOOKUP($H2110,#REF!,16,FALSE),0)</f>
        <v>0</v>
      </c>
      <c r="AX2110" s="42">
        <f>IFERROR(VLOOKUP($H2110,#REF!,17,FALSE),0)</f>
        <v>0</v>
      </c>
    </row>
    <row r="2111" spans="1:50" x14ac:dyDescent="0.3">
      <c r="A2111" s="33" t="str">
        <f t="shared" si="128"/>
        <v>0</v>
      </c>
      <c r="B2111" s="33">
        <f>+'R&amp;E EXPORT'!B1910</f>
        <v>0</v>
      </c>
      <c r="C2111" t="str">
        <f>IFERROR(VLOOKUP(A2111,'MCSJ Export'!A:C,3,FALSE),"")</f>
        <v/>
      </c>
      <c r="D2111" s="37">
        <f t="shared" ca="1" si="129"/>
        <v>0</v>
      </c>
      <c r="E2111" s="37">
        <f t="shared" ca="1" si="130"/>
        <v>0</v>
      </c>
      <c r="F2111" s="37">
        <f t="shared" ca="1" si="131"/>
        <v>0</v>
      </c>
      <c r="G2111" s="37"/>
      <c r="H2111" s="33">
        <f>+'R&amp;E EXPORT'!A1910</f>
        <v>0</v>
      </c>
      <c r="I2111" s="34">
        <f>IFERROR(VLOOKUP($H2111,'Gen F Rev'!$A:$M,15,FALSE),0)</f>
        <v>0</v>
      </c>
      <c r="J2111" s="34">
        <f>IFERROR(VLOOKUP($H2111,'Gen F Rev'!$A:$M,16,FALSE),0)</f>
        <v>0</v>
      </c>
      <c r="K2111" s="42">
        <f>IFERROR(VLOOKUP($H2111,'Gen F Rev'!$A:$M,17,FALSE),0)</f>
        <v>0</v>
      </c>
      <c r="L2111" s="34">
        <f>IFERROR(VLOOKUP($H2111,'Gen F Exp'!$A:$E,15,FALSE),0)</f>
        <v>0</v>
      </c>
      <c r="M2111" s="34">
        <f>IFERROR(VLOOKUP($H2111,'Gen F Exp'!$A:$E,16,FALSE),0)</f>
        <v>0</v>
      </c>
      <c r="N2111" s="42">
        <f>IFERROR(VLOOKUP($H2111,'Gen F Exp'!$A:$E,17,FALSE),0)</f>
        <v>0</v>
      </c>
      <c r="O2111" s="34">
        <f>IFERROR(VLOOKUP($H2111,'Water F Rev'!$A:$L,15,FALSE),0)</f>
        <v>0</v>
      </c>
      <c r="P2111" s="34">
        <f>IFERROR(VLOOKUP($H2111,'Water F Rev'!$A:$L,16,FALSE),0)</f>
        <v>0</v>
      </c>
      <c r="Q2111" s="42">
        <f>IFERROR(VLOOKUP($H2111,'Water F Rev'!$A:$L,17,FALSE),0)</f>
        <v>0</v>
      </c>
      <c r="R2111" s="34">
        <f>IFERROR(VLOOKUP($H2111,'Water F Exp'!$A:$K,15,FALSE),0)</f>
        <v>0</v>
      </c>
      <c r="S2111" s="34">
        <f>IFERROR(VLOOKUP($H2111,'Water F Exp'!$A:$K,16,FALSE),0)</f>
        <v>0</v>
      </c>
      <c r="T2111" s="42">
        <f>IFERROR(VLOOKUP($H2111,'Water F Exp'!$A:$K,17,FALSE),0)</f>
        <v>0</v>
      </c>
      <c r="U2111" s="34">
        <f ca="1">IFERROR(VLOOKUP($H2111,'Sewer F Rev'!$A:$E,15,FALSE),0)</f>
        <v>0</v>
      </c>
      <c r="V2111" s="34">
        <f ca="1">IFERROR(VLOOKUP($H2111,'Sewer F Rev'!$A:$E,16,FALSE),0)</f>
        <v>0</v>
      </c>
      <c r="W2111" s="42">
        <f ca="1">IFERROR(VLOOKUP($H2111,'Sewer F Rev'!$A:$E,17,FALSE),0)</f>
        <v>0</v>
      </c>
      <c r="X2111" s="34">
        <f>IFERROR(VLOOKUP($H2111,'Sewer F Exp'!$A:$B,15,FALSE),0)</f>
        <v>0</v>
      </c>
      <c r="Y2111" s="34">
        <f>IFERROR(VLOOKUP($H2111,'Sewer F Exp'!$A:$B,16,FALSE),0)</f>
        <v>0</v>
      </c>
      <c r="Z2111" s="42">
        <f>IFERROR(VLOOKUP($H2111,'Sewer F Exp'!$A:$B,17,FALSE),0)</f>
        <v>0</v>
      </c>
      <c r="AA2111" s="34">
        <f>IFERROR(VLOOKUP($H2111,'Refuse F Rev'!$A:$E,15,FALSE),0)</f>
        <v>0</v>
      </c>
      <c r="AB2111" s="34">
        <f>IFERROR(VLOOKUP($H2111,'Refuse F Rev'!$A:$E,16,FALSE),0)</f>
        <v>0</v>
      </c>
      <c r="AC2111" s="42">
        <f>IFERROR(VLOOKUP($H2111,'Refuse F Rev'!$A:$E,17,FALSE),0)</f>
        <v>0</v>
      </c>
      <c r="AD2111" s="34">
        <f>IFERROR(VLOOKUP($H2111,'Refuse F Exp'!$A:$E,15,FALSE),0)</f>
        <v>0</v>
      </c>
      <c r="AE2111" s="34">
        <f>IFERROR(VLOOKUP($H2111,'Refuse F Exp'!$A:$E,16,FALSE),0)</f>
        <v>0</v>
      </c>
      <c r="AF2111" s="42">
        <f>IFERROR(VLOOKUP($H2111,'Refuse F Exp'!$A:$E,17,FALSE),0)</f>
        <v>0</v>
      </c>
      <c r="AG2111" s="34">
        <f>IFERROR(VLOOKUP($H2111,#REF!,10,FALSE),0)</f>
        <v>0</v>
      </c>
      <c r="AH2111" s="34">
        <f>IFERROR(VLOOKUP($H2111,#REF!,11,FALSE),0)</f>
        <v>0</v>
      </c>
      <c r="AI2111" s="42">
        <f>IFERROR(VLOOKUP($H2111,#REF!,12,FALSE),0)</f>
        <v>0</v>
      </c>
      <c r="AJ2111" s="34">
        <f>IFERROR(VLOOKUP($H2111,#REF!,10,FALSE),0)</f>
        <v>0</v>
      </c>
      <c r="AK2111" s="34">
        <f>IFERROR(VLOOKUP($H2111,#REF!,11,FALSE),0)</f>
        <v>0</v>
      </c>
      <c r="AL2111" s="42">
        <f>IFERROR(VLOOKUP($H2111,#REF!,12,FALSE),0)</f>
        <v>0</v>
      </c>
      <c r="AM2111" s="34">
        <f>IFERROR(VLOOKUP($H2111,#REF!,10,FALSE),0)</f>
        <v>0</v>
      </c>
      <c r="AN2111" s="34">
        <f>IFERROR(VLOOKUP($H2111,#REF!,11,FALSE),0)</f>
        <v>0</v>
      </c>
      <c r="AO2111" s="42">
        <f>IFERROR(VLOOKUP($H2111,#REF!,12,FALSE),0)</f>
        <v>0</v>
      </c>
      <c r="AP2111" s="34">
        <f>IFERROR(VLOOKUP($H2111,#REF!,10,FALSE),0)</f>
        <v>0</v>
      </c>
      <c r="AQ2111" s="34">
        <f>IFERROR(VLOOKUP($H2111,#REF!,11,FALSE),0)</f>
        <v>0</v>
      </c>
      <c r="AR2111" s="42">
        <f>IFERROR(VLOOKUP($H2111,#REF!,12,FALSE),0)</f>
        <v>0</v>
      </c>
      <c r="AS2111" s="34">
        <f>IFERROR(VLOOKUP($H2111,#REF!,13,FALSE),0)</f>
        <v>0</v>
      </c>
      <c r="AT2111" s="34">
        <f>IFERROR(VLOOKUP($H2111,#REF!,14,FALSE),0)</f>
        <v>0</v>
      </c>
      <c r="AU2111" s="42">
        <f>IFERROR(VLOOKUP($H2111,#REF!,15,FALSE),0)</f>
        <v>0</v>
      </c>
      <c r="AV2111" s="34">
        <f>IFERROR(VLOOKUP($H2111,#REF!,15,FALSE),0)</f>
        <v>0</v>
      </c>
      <c r="AW2111" s="34">
        <f>IFERROR(VLOOKUP($H2111,#REF!,16,FALSE),0)</f>
        <v>0</v>
      </c>
      <c r="AX2111" s="42">
        <f>IFERROR(VLOOKUP($H2111,#REF!,17,FALSE),0)</f>
        <v>0</v>
      </c>
    </row>
    <row r="2112" spans="1:50" x14ac:dyDescent="0.3">
      <c r="A2112" s="33" t="str">
        <f t="shared" si="128"/>
        <v>0</v>
      </c>
      <c r="B2112" s="33">
        <f>+'R&amp;E EXPORT'!B1911</f>
        <v>0</v>
      </c>
      <c r="C2112" t="str">
        <f>IFERROR(VLOOKUP(A2112,'MCSJ Export'!A:C,3,FALSE),"")</f>
        <v/>
      </c>
      <c r="D2112" s="37">
        <f t="shared" ca="1" si="129"/>
        <v>0</v>
      </c>
      <c r="E2112" s="37">
        <f t="shared" ca="1" si="130"/>
        <v>0</v>
      </c>
      <c r="F2112" s="37">
        <f t="shared" ca="1" si="131"/>
        <v>0</v>
      </c>
      <c r="G2112" s="37"/>
      <c r="H2112" s="33">
        <f>+'R&amp;E EXPORT'!A1911</f>
        <v>0</v>
      </c>
      <c r="I2112" s="34">
        <f>IFERROR(VLOOKUP($H2112,'Gen F Rev'!$A:$M,15,FALSE),0)</f>
        <v>0</v>
      </c>
      <c r="J2112" s="34">
        <f>IFERROR(VLOOKUP($H2112,'Gen F Rev'!$A:$M,16,FALSE),0)</f>
        <v>0</v>
      </c>
      <c r="K2112" s="42">
        <f>IFERROR(VLOOKUP($H2112,'Gen F Rev'!$A:$M,17,FALSE),0)</f>
        <v>0</v>
      </c>
      <c r="L2112" s="34">
        <f>IFERROR(VLOOKUP($H2112,'Gen F Exp'!$A:$E,15,FALSE),0)</f>
        <v>0</v>
      </c>
      <c r="M2112" s="34">
        <f>IFERROR(VLOOKUP($H2112,'Gen F Exp'!$A:$E,16,FALSE),0)</f>
        <v>0</v>
      </c>
      <c r="N2112" s="42">
        <f>IFERROR(VLOOKUP($H2112,'Gen F Exp'!$A:$E,17,FALSE),0)</f>
        <v>0</v>
      </c>
      <c r="O2112" s="34">
        <f>IFERROR(VLOOKUP($H2112,'Water F Rev'!$A:$L,15,FALSE),0)</f>
        <v>0</v>
      </c>
      <c r="P2112" s="34">
        <f>IFERROR(VLOOKUP($H2112,'Water F Rev'!$A:$L,16,FALSE),0)</f>
        <v>0</v>
      </c>
      <c r="Q2112" s="42">
        <f>IFERROR(VLOOKUP($H2112,'Water F Rev'!$A:$L,17,FALSE),0)</f>
        <v>0</v>
      </c>
      <c r="R2112" s="34">
        <f>IFERROR(VLOOKUP($H2112,'Water F Exp'!$A:$K,15,FALSE),0)</f>
        <v>0</v>
      </c>
      <c r="S2112" s="34">
        <f>IFERROR(VLOOKUP($H2112,'Water F Exp'!$A:$K,16,FALSE),0)</f>
        <v>0</v>
      </c>
      <c r="T2112" s="42">
        <f>IFERROR(VLOOKUP($H2112,'Water F Exp'!$A:$K,17,FALSE),0)</f>
        <v>0</v>
      </c>
      <c r="U2112" s="34">
        <f ca="1">IFERROR(VLOOKUP($H2112,'Sewer F Rev'!$A:$E,15,FALSE),0)</f>
        <v>0</v>
      </c>
      <c r="V2112" s="34">
        <f ca="1">IFERROR(VLOOKUP($H2112,'Sewer F Rev'!$A:$E,16,FALSE),0)</f>
        <v>0</v>
      </c>
      <c r="W2112" s="42">
        <f ca="1">IFERROR(VLOOKUP($H2112,'Sewer F Rev'!$A:$E,17,FALSE),0)</f>
        <v>0</v>
      </c>
      <c r="X2112" s="34">
        <f>IFERROR(VLOOKUP($H2112,'Sewer F Exp'!$A:$B,15,FALSE),0)</f>
        <v>0</v>
      </c>
      <c r="Y2112" s="34">
        <f>IFERROR(VLOOKUP($H2112,'Sewer F Exp'!$A:$B,16,FALSE),0)</f>
        <v>0</v>
      </c>
      <c r="Z2112" s="42">
        <f>IFERROR(VLOOKUP($H2112,'Sewer F Exp'!$A:$B,17,FALSE),0)</f>
        <v>0</v>
      </c>
      <c r="AA2112" s="34">
        <f>IFERROR(VLOOKUP($H2112,'Refuse F Rev'!$A:$E,15,FALSE),0)</f>
        <v>0</v>
      </c>
      <c r="AB2112" s="34">
        <f>IFERROR(VLOOKUP($H2112,'Refuse F Rev'!$A:$E,16,FALSE),0)</f>
        <v>0</v>
      </c>
      <c r="AC2112" s="42">
        <f>IFERROR(VLOOKUP($H2112,'Refuse F Rev'!$A:$E,17,FALSE),0)</f>
        <v>0</v>
      </c>
      <c r="AD2112" s="34">
        <f>IFERROR(VLOOKUP($H2112,'Refuse F Exp'!$A:$E,15,FALSE),0)</f>
        <v>0</v>
      </c>
      <c r="AE2112" s="34">
        <f>IFERROR(VLOOKUP($H2112,'Refuse F Exp'!$A:$E,16,FALSE),0)</f>
        <v>0</v>
      </c>
      <c r="AF2112" s="42">
        <f>IFERROR(VLOOKUP($H2112,'Refuse F Exp'!$A:$E,17,FALSE),0)</f>
        <v>0</v>
      </c>
      <c r="AG2112" s="34">
        <f>IFERROR(VLOOKUP($H2112,#REF!,10,FALSE),0)</f>
        <v>0</v>
      </c>
      <c r="AH2112" s="34">
        <f>IFERROR(VLOOKUP($H2112,#REF!,11,FALSE),0)</f>
        <v>0</v>
      </c>
      <c r="AI2112" s="42">
        <f>IFERROR(VLOOKUP($H2112,#REF!,12,FALSE),0)</f>
        <v>0</v>
      </c>
      <c r="AJ2112" s="34">
        <f>IFERROR(VLOOKUP($H2112,#REF!,10,FALSE),0)</f>
        <v>0</v>
      </c>
      <c r="AK2112" s="34">
        <f>IFERROR(VLOOKUP($H2112,#REF!,11,FALSE),0)</f>
        <v>0</v>
      </c>
      <c r="AL2112" s="42">
        <f>IFERROR(VLOOKUP($H2112,#REF!,12,FALSE),0)</f>
        <v>0</v>
      </c>
      <c r="AM2112" s="34">
        <f>IFERROR(VLOOKUP($H2112,#REF!,10,FALSE),0)</f>
        <v>0</v>
      </c>
      <c r="AN2112" s="34">
        <f>IFERROR(VLOOKUP($H2112,#REF!,11,FALSE),0)</f>
        <v>0</v>
      </c>
      <c r="AO2112" s="42">
        <f>IFERROR(VLOOKUP($H2112,#REF!,12,FALSE),0)</f>
        <v>0</v>
      </c>
      <c r="AP2112" s="34">
        <f>IFERROR(VLOOKUP($H2112,#REF!,10,FALSE),0)</f>
        <v>0</v>
      </c>
      <c r="AQ2112" s="34">
        <f>IFERROR(VLOOKUP($H2112,#REF!,11,FALSE),0)</f>
        <v>0</v>
      </c>
      <c r="AR2112" s="42">
        <f>IFERROR(VLOOKUP($H2112,#REF!,12,FALSE),0)</f>
        <v>0</v>
      </c>
      <c r="AS2112" s="34">
        <f>IFERROR(VLOOKUP($H2112,#REF!,13,FALSE),0)</f>
        <v>0</v>
      </c>
      <c r="AT2112" s="34">
        <f>IFERROR(VLOOKUP($H2112,#REF!,14,FALSE),0)</f>
        <v>0</v>
      </c>
      <c r="AU2112" s="42">
        <f>IFERROR(VLOOKUP($H2112,#REF!,15,FALSE),0)</f>
        <v>0</v>
      </c>
      <c r="AV2112" s="34">
        <f>IFERROR(VLOOKUP($H2112,#REF!,15,FALSE),0)</f>
        <v>0</v>
      </c>
      <c r="AW2112" s="34">
        <f>IFERROR(VLOOKUP($H2112,#REF!,16,FALSE),0)</f>
        <v>0</v>
      </c>
      <c r="AX2112" s="42">
        <f>IFERROR(VLOOKUP($H2112,#REF!,17,FALSE),0)</f>
        <v>0</v>
      </c>
    </row>
    <row r="2113" spans="1:50" x14ac:dyDescent="0.3">
      <c r="A2113" s="33" t="str">
        <f t="shared" si="128"/>
        <v>0</v>
      </c>
      <c r="B2113" s="33">
        <f>+'R&amp;E EXPORT'!B1912</f>
        <v>0</v>
      </c>
      <c r="C2113" t="str">
        <f>IFERROR(VLOOKUP(A2113,'MCSJ Export'!A:C,3,FALSE),"")</f>
        <v/>
      </c>
      <c r="D2113" s="37">
        <f t="shared" ca="1" si="129"/>
        <v>0</v>
      </c>
      <c r="E2113" s="37">
        <f t="shared" ca="1" si="130"/>
        <v>0</v>
      </c>
      <c r="F2113" s="37">
        <f t="shared" ca="1" si="131"/>
        <v>0</v>
      </c>
      <c r="G2113" s="37"/>
      <c r="H2113" s="33">
        <f>+'R&amp;E EXPORT'!A1912</f>
        <v>0</v>
      </c>
      <c r="I2113" s="34">
        <f>IFERROR(VLOOKUP($H2113,'Gen F Rev'!$A:$M,15,FALSE),0)</f>
        <v>0</v>
      </c>
      <c r="J2113" s="34">
        <f>IFERROR(VLOOKUP($H2113,'Gen F Rev'!$A:$M,16,FALSE),0)</f>
        <v>0</v>
      </c>
      <c r="K2113" s="42">
        <f>IFERROR(VLOOKUP($H2113,'Gen F Rev'!$A:$M,17,FALSE),0)</f>
        <v>0</v>
      </c>
      <c r="L2113" s="34">
        <f>IFERROR(VLOOKUP($H2113,'Gen F Exp'!$A:$E,15,FALSE),0)</f>
        <v>0</v>
      </c>
      <c r="M2113" s="34">
        <f>IFERROR(VLOOKUP($H2113,'Gen F Exp'!$A:$E,16,FALSE),0)</f>
        <v>0</v>
      </c>
      <c r="N2113" s="42">
        <f>IFERROR(VLOOKUP($H2113,'Gen F Exp'!$A:$E,17,FALSE),0)</f>
        <v>0</v>
      </c>
      <c r="O2113" s="34">
        <f>IFERROR(VLOOKUP($H2113,'Water F Rev'!$A:$L,15,FALSE),0)</f>
        <v>0</v>
      </c>
      <c r="P2113" s="34">
        <f>IFERROR(VLOOKUP($H2113,'Water F Rev'!$A:$L,16,FALSE),0)</f>
        <v>0</v>
      </c>
      <c r="Q2113" s="42">
        <f>IFERROR(VLOOKUP($H2113,'Water F Rev'!$A:$L,17,FALSE),0)</f>
        <v>0</v>
      </c>
      <c r="R2113" s="34">
        <f>IFERROR(VLOOKUP($H2113,'Water F Exp'!$A:$K,15,FALSE),0)</f>
        <v>0</v>
      </c>
      <c r="S2113" s="34">
        <f>IFERROR(VLOOKUP($H2113,'Water F Exp'!$A:$K,16,FALSE),0)</f>
        <v>0</v>
      </c>
      <c r="T2113" s="42">
        <f>IFERROR(VLOOKUP($H2113,'Water F Exp'!$A:$K,17,FALSE),0)</f>
        <v>0</v>
      </c>
      <c r="U2113" s="34">
        <f ca="1">IFERROR(VLOOKUP($H2113,'Sewer F Rev'!$A:$E,15,FALSE),0)</f>
        <v>0</v>
      </c>
      <c r="V2113" s="34">
        <f ca="1">IFERROR(VLOOKUP($H2113,'Sewer F Rev'!$A:$E,16,FALSE),0)</f>
        <v>0</v>
      </c>
      <c r="W2113" s="42">
        <f ca="1">IFERROR(VLOOKUP($H2113,'Sewer F Rev'!$A:$E,17,FALSE),0)</f>
        <v>0</v>
      </c>
      <c r="X2113" s="34">
        <f>IFERROR(VLOOKUP($H2113,'Sewer F Exp'!$A:$B,15,FALSE),0)</f>
        <v>0</v>
      </c>
      <c r="Y2113" s="34">
        <f>IFERROR(VLOOKUP($H2113,'Sewer F Exp'!$A:$B,16,FALSE),0)</f>
        <v>0</v>
      </c>
      <c r="Z2113" s="42">
        <f>IFERROR(VLOOKUP($H2113,'Sewer F Exp'!$A:$B,17,FALSE),0)</f>
        <v>0</v>
      </c>
      <c r="AA2113" s="34">
        <f>IFERROR(VLOOKUP($H2113,'Refuse F Rev'!$A:$E,15,FALSE),0)</f>
        <v>0</v>
      </c>
      <c r="AB2113" s="34">
        <f>IFERROR(VLOOKUP($H2113,'Refuse F Rev'!$A:$E,16,FALSE),0)</f>
        <v>0</v>
      </c>
      <c r="AC2113" s="42">
        <f>IFERROR(VLOOKUP($H2113,'Refuse F Rev'!$A:$E,17,FALSE),0)</f>
        <v>0</v>
      </c>
      <c r="AD2113" s="34">
        <f>IFERROR(VLOOKUP($H2113,'Refuse F Exp'!$A:$E,15,FALSE),0)</f>
        <v>0</v>
      </c>
      <c r="AE2113" s="34">
        <f>IFERROR(VLOOKUP($H2113,'Refuse F Exp'!$A:$E,16,FALSE),0)</f>
        <v>0</v>
      </c>
      <c r="AF2113" s="42">
        <f>IFERROR(VLOOKUP($H2113,'Refuse F Exp'!$A:$E,17,FALSE),0)</f>
        <v>0</v>
      </c>
      <c r="AG2113" s="34">
        <f>IFERROR(VLOOKUP($H2113,#REF!,10,FALSE),0)</f>
        <v>0</v>
      </c>
      <c r="AH2113" s="34">
        <f>IFERROR(VLOOKUP($H2113,#REF!,11,FALSE),0)</f>
        <v>0</v>
      </c>
      <c r="AI2113" s="42">
        <f>IFERROR(VLOOKUP($H2113,#REF!,12,FALSE),0)</f>
        <v>0</v>
      </c>
      <c r="AJ2113" s="34">
        <f>IFERROR(VLOOKUP($H2113,#REF!,10,FALSE),0)</f>
        <v>0</v>
      </c>
      <c r="AK2113" s="34">
        <f>IFERROR(VLOOKUP($H2113,#REF!,11,FALSE),0)</f>
        <v>0</v>
      </c>
      <c r="AL2113" s="42">
        <f>IFERROR(VLOOKUP($H2113,#REF!,12,FALSE),0)</f>
        <v>0</v>
      </c>
      <c r="AM2113" s="34">
        <f>IFERROR(VLOOKUP($H2113,#REF!,10,FALSE),0)</f>
        <v>0</v>
      </c>
      <c r="AN2113" s="34">
        <f>IFERROR(VLOOKUP($H2113,#REF!,11,FALSE),0)</f>
        <v>0</v>
      </c>
      <c r="AO2113" s="42">
        <f>IFERROR(VLOOKUP($H2113,#REF!,12,FALSE),0)</f>
        <v>0</v>
      </c>
      <c r="AP2113" s="34">
        <f>IFERROR(VLOOKUP($H2113,#REF!,10,FALSE),0)</f>
        <v>0</v>
      </c>
      <c r="AQ2113" s="34">
        <f>IFERROR(VLOOKUP($H2113,#REF!,11,FALSE),0)</f>
        <v>0</v>
      </c>
      <c r="AR2113" s="42">
        <f>IFERROR(VLOOKUP($H2113,#REF!,12,FALSE),0)</f>
        <v>0</v>
      </c>
      <c r="AS2113" s="34">
        <f>IFERROR(VLOOKUP($H2113,#REF!,13,FALSE),0)</f>
        <v>0</v>
      </c>
      <c r="AT2113" s="34">
        <f>IFERROR(VLOOKUP($H2113,#REF!,14,FALSE),0)</f>
        <v>0</v>
      </c>
      <c r="AU2113" s="42">
        <f>IFERROR(VLOOKUP($H2113,#REF!,15,FALSE),0)</f>
        <v>0</v>
      </c>
      <c r="AV2113" s="34">
        <f>IFERROR(VLOOKUP($H2113,#REF!,15,FALSE),0)</f>
        <v>0</v>
      </c>
      <c r="AW2113" s="34">
        <f>IFERROR(VLOOKUP($H2113,#REF!,16,FALSE),0)</f>
        <v>0</v>
      </c>
      <c r="AX2113" s="42">
        <f>IFERROR(VLOOKUP($H2113,#REF!,17,FALSE),0)</f>
        <v>0</v>
      </c>
    </row>
    <row r="2114" spans="1:50" x14ac:dyDescent="0.3">
      <c r="A2114" s="33" t="str">
        <f t="shared" si="128"/>
        <v>0</v>
      </c>
      <c r="B2114" s="33">
        <f>+'R&amp;E EXPORT'!B1913</f>
        <v>0</v>
      </c>
      <c r="C2114" t="str">
        <f>IFERROR(VLOOKUP(A2114,'MCSJ Export'!A:C,3,FALSE),"")</f>
        <v/>
      </c>
      <c r="D2114" s="37">
        <f t="shared" ca="1" si="129"/>
        <v>0</v>
      </c>
      <c r="E2114" s="37">
        <f t="shared" ca="1" si="130"/>
        <v>0</v>
      </c>
      <c r="F2114" s="37">
        <f t="shared" ca="1" si="131"/>
        <v>0</v>
      </c>
      <c r="G2114" s="37"/>
      <c r="H2114" s="33">
        <f>+'R&amp;E EXPORT'!A1913</f>
        <v>0</v>
      </c>
      <c r="I2114" s="34">
        <f>IFERROR(VLOOKUP($H2114,'Gen F Rev'!$A:$M,15,FALSE),0)</f>
        <v>0</v>
      </c>
      <c r="J2114" s="34">
        <f>IFERROR(VLOOKUP($H2114,'Gen F Rev'!$A:$M,16,FALSE),0)</f>
        <v>0</v>
      </c>
      <c r="K2114" s="42">
        <f>IFERROR(VLOOKUP($H2114,'Gen F Rev'!$A:$M,17,FALSE),0)</f>
        <v>0</v>
      </c>
      <c r="L2114" s="34">
        <f>IFERROR(VLOOKUP($H2114,'Gen F Exp'!$A:$E,15,FALSE),0)</f>
        <v>0</v>
      </c>
      <c r="M2114" s="34">
        <f>IFERROR(VLOOKUP($H2114,'Gen F Exp'!$A:$E,16,FALSE),0)</f>
        <v>0</v>
      </c>
      <c r="N2114" s="42">
        <f>IFERROR(VLOOKUP($H2114,'Gen F Exp'!$A:$E,17,FALSE),0)</f>
        <v>0</v>
      </c>
      <c r="O2114" s="34">
        <f>IFERROR(VLOOKUP($H2114,'Water F Rev'!$A:$L,15,FALSE),0)</f>
        <v>0</v>
      </c>
      <c r="P2114" s="34">
        <f>IFERROR(VLOOKUP($H2114,'Water F Rev'!$A:$L,16,FALSE),0)</f>
        <v>0</v>
      </c>
      <c r="Q2114" s="42">
        <f>IFERROR(VLOOKUP($H2114,'Water F Rev'!$A:$L,17,FALSE),0)</f>
        <v>0</v>
      </c>
      <c r="R2114" s="34">
        <f>IFERROR(VLOOKUP($H2114,'Water F Exp'!$A:$K,15,FALSE),0)</f>
        <v>0</v>
      </c>
      <c r="S2114" s="34">
        <f>IFERROR(VLOOKUP($H2114,'Water F Exp'!$A:$K,16,FALSE),0)</f>
        <v>0</v>
      </c>
      <c r="T2114" s="42">
        <f>IFERROR(VLOOKUP($H2114,'Water F Exp'!$A:$K,17,FALSE),0)</f>
        <v>0</v>
      </c>
      <c r="U2114" s="34">
        <f ca="1">IFERROR(VLOOKUP($H2114,'Sewer F Rev'!$A:$E,15,FALSE),0)</f>
        <v>0</v>
      </c>
      <c r="V2114" s="34">
        <f ca="1">IFERROR(VLOOKUP($H2114,'Sewer F Rev'!$A:$E,16,FALSE),0)</f>
        <v>0</v>
      </c>
      <c r="W2114" s="42">
        <f ca="1">IFERROR(VLOOKUP($H2114,'Sewer F Rev'!$A:$E,17,FALSE),0)</f>
        <v>0</v>
      </c>
      <c r="X2114" s="34">
        <f>IFERROR(VLOOKUP($H2114,'Sewer F Exp'!$A:$B,15,FALSE),0)</f>
        <v>0</v>
      </c>
      <c r="Y2114" s="34">
        <f>IFERROR(VLOOKUP($H2114,'Sewer F Exp'!$A:$B,16,FALSE),0)</f>
        <v>0</v>
      </c>
      <c r="Z2114" s="42">
        <f>IFERROR(VLOOKUP($H2114,'Sewer F Exp'!$A:$B,17,FALSE),0)</f>
        <v>0</v>
      </c>
      <c r="AA2114" s="34">
        <f>IFERROR(VLOOKUP($H2114,'Refuse F Rev'!$A:$E,15,FALSE),0)</f>
        <v>0</v>
      </c>
      <c r="AB2114" s="34">
        <f>IFERROR(VLOOKUP($H2114,'Refuse F Rev'!$A:$E,16,FALSE),0)</f>
        <v>0</v>
      </c>
      <c r="AC2114" s="42">
        <f>IFERROR(VLOOKUP($H2114,'Refuse F Rev'!$A:$E,17,FALSE),0)</f>
        <v>0</v>
      </c>
      <c r="AD2114" s="34">
        <f>IFERROR(VLOOKUP($H2114,'Refuse F Exp'!$A:$E,15,FALSE),0)</f>
        <v>0</v>
      </c>
      <c r="AE2114" s="34">
        <f>IFERROR(VLOOKUP($H2114,'Refuse F Exp'!$A:$E,16,FALSE),0)</f>
        <v>0</v>
      </c>
      <c r="AF2114" s="42">
        <f>IFERROR(VLOOKUP($H2114,'Refuse F Exp'!$A:$E,17,FALSE),0)</f>
        <v>0</v>
      </c>
      <c r="AG2114" s="34">
        <f>IFERROR(VLOOKUP($H2114,#REF!,10,FALSE),0)</f>
        <v>0</v>
      </c>
      <c r="AH2114" s="34">
        <f>IFERROR(VLOOKUP($H2114,#REF!,11,FALSE),0)</f>
        <v>0</v>
      </c>
      <c r="AI2114" s="42">
        <f>IFERROR(VLOOKUP($H2114,#REF!,12,FALSE),0)</f>
        <v>0</v>
      </c>
      <c r="AJ2114" s="34">
        <f>IFERROR(VLOOKUP($H2114,#REF!,10,FALSE),0)</f>
        <v>0</v>
      </c>
      <c r="AK2114" s="34">
        <f>IFERROR(VLOOKUP($H2114,#REF!,11,FALSE),0)</f>
        <v>0</v>
      </c>
      <c r="AL2114" s="42">
        <f>IFERROR(VLOOKUP($H2114,#REF!,12,FALSE),0)</f>
        <v>0</v>
      </c>
      <c r="AM2114" s="34">
        <f>IFERROR(VLOOKUP($H2114,#REF!,10,FALSE),0)</f>
        <v>0</v>
      </c>
      <c r="AN2114" s="34">
        <f>IFERROR(VLOOKUP($H2114,#REF!,11,FALSE),0)</f>
        <v>0</v>
      </c>
      <c r="AO2114" s="42">
        <f>IFERROR(VLOOKUP($H2114,#REF!,12,FALSE),0)</f>
        <v>0</v>
      </c>
      <c r="AP2114" s="34">
        <f>IFERROR(VLOOKUP($H2114,#REF!,10,FALSE),0)</f>
        <v>0</v>
      </c>
      <c r="AQ2114" s="34">
        <f>IFERROR(VLOOKUP($H2114,#REF!,11,FALSE),0)</f>
        <v>0</v>
      </c>
      <c r="AR2114" s="42">
        <f>IFERROR(VLOOKUP($H2114,#REF!,12,FALSE),0)</f>
        <v>0</v>
      </c>
      <c r="AS2114" s="34">
        <f>IFERROR(VLOOKUP($H2114,#REF!,13,FALSE),0)</f>
        <v>0</v>
      </c>
      <c r="AT2114" s="34">
        <f>IFERROR(VLOOKUP($H2114,#REF!,14,FALSE),0)</f>
        <v>0</v>
      </c>
      <c r="AU2114" s="42">
        <f>IFERROR(VLOOKUP($H2114,#REF!,15,FALSE),0)</f>
        <v>0</v>
      </c>
      <c r="AV2114" s="34">
        <f>IFERROR(VLOOKUP($H2114,#REF!,15,FALSE),0)</f>
        <v>0</v>
      </c>
      <c r="AW2114" s="34">
        <f>IFERROR(VLOOKUP($H2114,#REF!,16,FALSE),0)</f>
        <v>0</v>
      </c>
      <c r="AX2114" s="42">
        <f>IFERROR(VLOOKUP($H2114,#REF!,17,FALSE),0)</f>
        <v>0</v>
      </c>
    </row>
    <row r="2115" spans="1:50" x14ac:dyDescent="0.3">
      <c r="A2115" s="33" t="str">
        <f t="shared" si="128"/>
        <v>0</v>
      </c>
      <c r="B2115" s="33">
        <f>+'R&amp;E EXPORT'!B1914</f>
        <v>0</v>
      </c>
      <c r="C2115" t="str">
        <f>IFERROR(VLOOKUP(A2115,'MCSJ Export'!A:C,3,FALSE),"")</f>
        <v/>
      </c>
      <c r="D2115" s="37">
        <f t="shared" ca="1" si="129"/>
        <v>0</v>
      </c>
      <c r="E2115" s="37">
        <f t="shared" ca="1" si="130"/>
        <v>0</v>
      </c>
      <c r="F2115" s="37">
        <f t="shared" ca="1" si="131"/>
        <v>0</v>
      </c>
      <c r="G2115" s="37"/>
      <c r="H2115" s="33">
        <f>+'R&amp;E EXPORT'!A1914</f>
        <v>0</v>
      </c>
      <c r="I2115" s="34">
        <f>IFERROR(VLOOKUP($H2115,'Gen F Rev'!$A:$M,15,FALSE),0)</f>
        <v>0</v>
      </c>
      <c r="J2115" s="34">
        <f>IFERROR(VLOOKUP($H2115,'Gen F Rev'!$A:$M,16,FALSE),0)</f>
        <v>0</v>
      </c>
      <c r="K2115" s="42">
        <f>IFERROR(VLOOKUP($H2115,'Gen F Rev'!$A:$M,17,FALSE),0)</f>
        <v>0</v>
      </c>
      <c r="L2115" s="34">
        <f>IFERROR(VLOOKUP($H2115,'Gen F Exp'!$A:$E,15,FALSE),0)</f>
        <v>0</v>
      </c>
      <c r="M2115" s="34">
        <f>IFERROR(VLOOKUP($H2115,'Gen F Exp'!$A:$E,16,FALSE),0)</f>
        <v>0</v>
      </c>
      <c r="N2115" s="42">
        <f>IFERROR(VLOOKUP($H2115,'Gen F Exp'!$A:$E,17,FALSE),0)</f>
        <v>0</v>
      </c>
      <c r="O2115" s="34">
        <f>IFERROR(VLOOKUP($H2115,'Water F Rev'!$A:$L,15,FALSE),0)</f>
        <v>0</v>
      </c>
      <c r="P2115" s="34">
        <f>IFERROR(VLOOKUP($H2115,'Water F Rev'!$A:$L,16,FALSE),0)</f>
        <v>0</v>
      </c>
      <c r="Q2115" s="42">
        <f>IFERROR(VLOOKUP($H2115,'Water F Rev'!$A:$L,17,FALSE),0)</f>
        <v>0</v>
      </c>
      <c r="R2115" s="34">
        <f>IFERROR(VLOOKUP($H2115,'Water F Exp'!$A:$K,15,FALSE),0)</f>
        <v>0</v>
      </c>
      <c r="S2115" s="34">
        <f>IFERROR(VLOOKUP($H2115,'Water F Exp'!$A:$K,16,FALSE),0)</f>
        <v>0</v>
      </c>
      <c r="T2115" s="42">
        <f>IFERROR(VLOOKUP($H2115,'Water F Exp'!$A:$K,17,FALSE),0)</f>
        <v>0</v>
      </c>
      <c r="U2115" s="34">
        <f ca="1">IFERROR(VLOOKUP($H2115,'Sewer F Rev'!$A:$E,15,FALSE),0)</f>
        <v>0</v>
      </c>
      <c r="V2115" s="34">
        <f ca="1">IFERROR(VLOOKUP($H2115,'Sewer F Rev'!$A:$E,16,FALSE),0)</f>
        <v>0</v>
      </c>
      <c r="W2115" s="42">
        <f ca="1">IFERROR(VLOOKUP($H2115,'Sewer F Rev'!$A:$E,17,FALSE),0)</f>
        <v>0</v>
      </c>
      <c r="X2115" s="34">
        <f>IFERROR(VLOOKUP($H2115,'Sewer F Exp'!$A:$B,15,FALSE),0)</f>
        <v>0</v>
      </c>
      <c r="Y2115" s="34">
        <f>IFERROR(VLOOKUP($H2115,'Sewer F Exp'!$A:$B,16,FALSE),0)</f>
        <v>0</v>
      </c>
      <c r="Z2115" s="42">
        <f>IFERROR(VLOOKUP($H2115,'Sewer F Exp'!$A:$B,17,FALSE),0)</f>
        <v>0</v>
      </c>
      <c r="AA2115" s="34">
        <f>IFERROR(VLOOKUP($H2115,'Refuse F Rev'!$A:$E,15,FALSE),0)</f>
        <v>0</v>
      </c>
      <c r="AB2115" s="34">
        <f>IFERROR(VLOOKUP($H2115,'Refuse F Rev'!$A:$E,16,FALSE),0)</f>
        <v>0</v>
      </c>
      <c r="AC2115" s="42">
        <f>IFERROR(VLOOKUP($H2115,'Refuse F Rev'!$A:$E,17,FALSE),0)</f>
        <v>0</v>
      </c>
      <c r="AD2115" s="34">
        <f>IFERROR(VLOOKUP($H2115,'Refuse F Exp'!$A:$E,15,FALSE),0)</f>
        <v>0</v>
      </c>
      <c r="AE2115" s="34">
        <f>IFERROR(VLOOKUP($H2115,'Refuse F Exp'!$A:$E,16,FALSE),0)</f>
        <v>0</v>
      </c>
      <c r="AF2115" s="42">
        <f>IFERROR(VLOOKUP($H2115,'Refuse F Exp'!$A:$E,17,FALSE),0)</f>
        <v>0</v>
      </c>
      <c r="AG2115" s="34">
        <f>IFERROR(VLOOKUP($H2115,#REF!,10,FALSE),0)</f>
        <v>0</v>
      </c>
      <c r="AH2115" s="34">
        <f>IFERROR(VLOOKUP($H2115,#REF!,11,FALSE),0)</f>
        <v>0</v>
      </c>
      <c r="AI2115" s="42">
        <f>IFERROR(VLOOKUP($H2115,#REF!,12,FALSE),0)</f>
        <v>0</v>
      </c>
      <c r="AJ2115" s="34">
        <f>IFERROR(VLOOKUP($H2115,#REF!,10,FALSE),0)</f>
        <v>0</v>
      </c>
      <c r="AK2115" s="34">
        <f>IFERROR(VLOOKUP($H2115,#REF!,11,FALSE),0)</f>
        <v>0</v>
      </c>
      <c r="AL2115" s="42">
        <f>IFERROR(VLOOKUP($H2115,#REF!,12,FALSE),0)</f>
        <v>0</v>
      </c>
      <c r="AM2115" s="34">
        <f>IFERROR(VLOOKUP($H2115,#REF!,10,FALSE),0)</f>
        <v>0</v>
      </c>
      <c r="AN2115" s="34">
        <f>IFERROR(VLOOKUP($H2115,#REF!,11,FALSE),0)</f>
        <v>0</v>
      </c>
      <c r="AO2115" s="42">
        <f>IFERROR(VLOOKUP($H2115,#REF!,12,FALSE),0)</f>
        <v>0</v>
      </c>
      <c r="AP2115" s="34">
        <f>IFERROR(VLOOKUP($H2115,#REF!,10,FALSE),0)</f>
        <v>0</v>
      </c>
      <c r="AQ2115" s="34">
        <f>IFERROR(VLOOKUP($H2115,#REF!,11,FALSE),0)</f>
        <v>0</v>
      </c>
      <c r="AR2115" s="42">
        <f>IFERROR(VLOOKUP($H2115,#REF!,12,FALSE),0)</f>
        <v>0</v>
      </c>
      <c r="AS2115" s="34">
        <f>IFERROR(VLOOKUP($H2115,#REF!,13,FALSE),0)</f>
        <v>0</v>
      </c>
      <c r="AT2115" s="34">
        <f>IFERROR(VLOOKUP($H2115,#REF!,14,FALSE),0)</f>
        <v>0</v>
      </c>
      <c r="AU2115" s="42">
        <f>IFERROR(VLOOKUP($H2115,#REF!,15,FALSE),0)</f>
        <v>0</v>
      </c>
      <c r="AV2115" s="34">
        <f>IFERROR(VLOOKUP($H2115,#REF!,15,FALSE),0)</f>
        <v>0</v>
      </c>
      <c r="AW2115" s="34">
        <f>IFERROR(VLOOKUP($H2115,#REF!,16,FALSE),0)</f>
        <v>0</v>
      </c>
      <c r="AX2115" s="42">
        <f>IFERROR(VLOOKUP($H2115,#REF!,17,FALSE),0)</f>
        <v>0</v>
      </c>
    </row>
    <row r="2116" spans="1:50" x14ac:dyDescent="0.3">
      <c r="A2116" s="33" t="str">
        <f t="shared" ref="A2116:A2179" si="132">+TRIM(H2116)</f>
        <v>0</v>
      </c>
      <c r="B2116" s="33">
        <f>+'R&amp;E EXPORT'!B1915</f>
        <v>0</v>
      </c>
      <c r="C2116" t="str">
        <f>IFERROR(VLOOKUP(A2116,'MCSJ Export'!A:C,3,FALSE),"")</f>
        <v/>
      </c>
      <c r="D2116" s="37">
        <f t="shared" ref="D2116:D2179" ca="1" si="133">+I2116+L2116+O2116+R2116+U2116+X2116+AA2116+AD2116+AG2116+AJ2116+AM2116+AP2116+AS2116+AV2116</f>
        <v>0</v>
      </c>
      <c r="E2116" s="37">
        <f t="shared" ref="E2116:E2179" ca="1" si="134">+J2116+M2116+P2116+S2116+V2116+Y2116+AB2116+AE2116+AH2116+AK2116+AN2116+AQ2116+AT2116+AW2116</f>
        <v>0</v>
      </c>
      <c r="F2116" s="37">
        <f t="shared" ref="F2116:F2179" ca="1" si="135">+K2116+N2116+Q2116+T2116+W2116+Z2116+AC2116+AF2116+AI2116+AL2116+AO2116+AR2116+AU2116+AX2116</f>
        <v>0</v>
      </c>
      <c r="G2116" s="37"/>
      <c r="H2116" s="33">
        <f>+'R&amp;E EXPORT'!A1915</f>
        <v>0</v>
      </c>
      <c r="I2116" s="34">
        <f>IFERROR(VLOOKUP($H2116,'Gen F Rev'!$A:$M,15,FALSE),0)</f>
        <v>0</v>
      </c>
      <c r="J2116" s="34">
        <f>IFERROR(VLOOKUP($H2116,'Gen F Rev'!$A:$M,16,FALSE),0)</f>
        <v>0</v>
      </c>
      <c r="K2116" s="42">
        <f>IFERROR(VLOOKUP($H2116,'Gen F Rev'!$A:$M,17,FALSE),0)</f>
        <v>0</v>
      </c>
      <c r="L2116" s="34">
        <f>IFERROR(VLOOKUP($H2116,'Gen F Exp'!$A:$E,15,FALSE),0)</f>
        <v>0</v>
      </c>
      <c r="M2116" s="34">
        <f>IFERROR(VLOOKUP($H2116,'Gen F Exp'!$A:$E,16,FALSE),0)</f>
        <v>0</v>
      </c>
      <c r="N2116" s="42">
        <f>IFERROR(VLOOKUP($H2116,'Gen F Exp'!$A:$E,17,FALSE),0)</f>
        <v>0</v>
      </c>
      <c r="O2116" s="34">
        <f>IFERROR(VLOOKUP($H2116,'Water F Rev'!$A:$L,15,FALSE),0)</f>
        <v>0</v>
      </c>
      <c r="P2116" s="34">
        <f>IFERROR(VLOOKUP($H2116,'Water F Rev'!$A:$L,16,FALSE),0)</f>
        <v>0</v>
      </c>
      <c r="Q2116" s="42">
        <f>IFERROR(VLOOKUP($H2116,'Water F Rev'!$A:$L,17,FALSE),0)</f>
        <v>0</v>
      </c>
      <c r="R2116" s="34">
        <f>IFERROR(VLOOKUP($H2116,'Water F Exp'!$A:$K,15,FALSE),0)</f>
        <v>0</v>
      </c>
      <c r="S2116" s="34">
        <f>IFERROR(VLOOKUP($H2116,'Water F Exp'!$A:$K,16,FALSE),0)</f>
        <v>0</v>
      </c>
      <c r="T2116" s="42">
        <f>IFERROR(VLOOKUP($H2116,'Water F Exp'!$A:$K,17,FALSE),0)</f>
        <v>0</v>
      </c>
      <c r="U2116" s="34">
        <f ca="1">IFERROR(VLOOKUP($H2116,'Sewer F Rev'!$A:$E,15,FALSE),0)</f>
        <v>0</v>
      </c>
      <c r="V2116" s="34">
        <f ca="1">IFERROR(VLOOKUP($H2116,'Sewer F Rev'!$A:$E,16,FALSE),0)</f>
        <v>0</v>
      </c>
      <c r="W2116" s="42">
        <f ca="1">IFERROR(VLOOKUP($H2116,'Sewer F Rev'!$A:$E,17,FALSE),0)</f>
        <v>0</v>
      </c>
      <c r="X2116" s="34">
        <f>IFERROR(VLOOKUP($H2116,'Sewer F Exp'!$A:$B,15,FALSE),0)</f>
        <v>0</v>
      </c>
      <c r="Y2116" s="34">
        <f>IFERROR(VLOOKUP($H2116,'Sewer F Exp'!$A:$B,16,FALSE),0)</f>
        <v>0</v>
      </c>
      <c r="Z2116" s="42">
        <f>IFERROR(VLOOKUP($H2116,'Sewer F Exp'!$A:$B,17,FALSE),0)</f>
        <v>0</v>
      </c>
      <c r="AA2116" s="34">
        <f>IFERROR(VLOOKUP($H2116,'Refuse F Rev'!$A:$E,15,FALSE),0)</f>
        <v>0</v>
      </c>
      <c r="AB2116" s="34">
        <f>IFERROR(VLOOKUP($H2116,'Refuse F Rev'!$A:$E,16,FALSE),0)</f>
        <v>0</v>
      </c>
      <c r="AC2116" s="42">
        <f>IFERROR(VLOOKUP($H2116,'Refuse F Rev'!$A:$E,17,FALSE),0)</f>
        <v>0</v>
      </c>
      <c r="AD2116" s="34">
        <f>IFERROR(VLOOKUP($H2116,'Refuse F Exp'!$A:$E,15,FALSE),0)</f>
        <v>0</v>
      </c>
      <c r="AE2116" s="34">
        <f>IFERROR(VLOOKUP($H2116,'Refuse F Exp'!$A:$E,16,FALSE),0)</f>
        <v>0</v>
      </c>
      <c r="AF2116" s="42">
        <f>IFERROR(VLOOKUP($H2116,'Refuse F Exp'!$A:$E,17,FALSE),0)</f>
        <v>0</v>
      </c>
      <c r="AG2116" s="34">
        <f>IFERROR(VLOOKUP($H2116,#REF!,10,FALSE),0)</f>
        <v>0</v>
      </c>
      <c r="AH2116" s="34">
        <f>IFERROR(VLOOKUP($H2116,#REF!,11,FALSE),0)</f>
        <v>0</v>
      </c>
      <c r="AI2116" s="42">
        <f>IFERROR(VLOOKUP($H2116,#REF!,12,FALSE),0)</f>
        <v>0</v>
      </c>
      <c r="AJ2116" s="34">
        <f>IFERROR(VLOOKUP($H2116,#REF!,10,FALSE),0)</f>
        <v>0</v>
      </c>
      <c r="AK2116" s="34">
        <f>IFERROR(VLOOKUP($H2116,#REF!,11,FALSE),0)</f>
        <v>0</v>
      </c>
      <c r="AL2116" s="42">
        <f>IFERROR(VLOOKUP($H2116,#REF!,12,FALSE),0)</f>
        <v>0</v>
      </c>
      <c r="AM2116" s="34">
        <f>IFERROR(VLOOKUP($H2116,#REF!,10,FALSE),0)</f>
        <v>0</v>
      </c>
      <c r="AN2116" s="34">
        <f>IFERROR(VLOOKUP($H2116,#REF!,11,FALSE),0)</f>
        <v>0</v>
      </c>
      <c r="AO2116" s="42">
        <f>IFERROR(VLOOKUP($H2116,#REF!,12,FALSE),0)</f>
        <v>0</v>
      </c>
      <c r="AP2116" s="34">
        <f>IFERROR(VLOOKUP($H2116,#REF!,10,FALSE),0)</f>
        <v>0</v>
      </c>
      <c r="AQ2116" s="34">
        <f>IFERROR(VLOOKUP($H2116,#REF!,11,FALSE),0)</f>
        <v>0</v>
      </c>
      <c r="AR2116" s="42">
        <f>IFERROR(VLOOKUP($H2116,#REF!,12,FALSE),0)</f>
        <v>0</v>
      </c>
      <c r="AS2116" s="34">
        <f>IFERROR(VLOOKUP($H2116,#REF!,13,FALSE),0)</f>
        <v>0</v>
      </c>
      <c r="AT2116" s="34">
        <f>IFERROR(VLOOKUP($H2116,#REF!,14,FALSE),0)</f>
        <v>0</v>
      </c>
      <c r="AU2116" s="42">
        <f>IFERROR(VLOOKUP($H2116,#REF!,15,FALSE),0)</f>
        <v>0</v>
      </c>
      <c r="AV2116" s="34">
        <f>IFERROR(VLOOKUP($H2116,#REF!,15,FALSE),0)</f>
        <v>0</v>
      </c>
      <c r="AW2116" s="34">
        <f>IFERROR(VLOOKUP($H2116,#REF!,16,FALSE),0)</f>
        <v>0</v>
      </c>
      <c r="AX2116" s="42">
        <f>IFERROR(VLOOKUP($H2116,#REF!,17,FALSE),0)</f>
        <v>0</v>
      </c>
    </row>
    <row r="2117" spans="1:50" x14ac:dyDescent="0.3">
      <c r="A2117" s="33" t="str">
        <f t="shared" si="132"/>
        <v>0</v>
      </c>
      <c r="B2117" s="33">
        <f>+'R&amp;E EXPORT'!B1916</f>
        <v>0</v>
      </c>
      <c r="C2117" t="str">
        <f>IFERROR(VLOOKUP(A2117,'MCSJ Export'!A:C,3,FALSE),"")</f>
        <v/>
      </c>
      <c r="D2117" s="37">
        <f t="shared" ca="1" si="133"/>
        <v>0</v>
      </c>
      <c r="E2117" s="37">
        <f t="shared" ca="1" si="134"/>
        <v>0</v>
      </c>
      <c r="F2117" s="37">
        <f t="shared" ca="1" si="135"/>
        <v>0</v>
      </c>
      <c r="G2117" s="37"/>
      <c r="H2117" s="33">
        <f>+'R&amp;E EXPORT'!A1916</f>
        <v>0</v>
      </c>
      <c r="I2117" s="34">
        <f>IFERROR(VLOOKUP($H2117,'Gen F Rev'!$A:$M,15,FALSE),0)</f>
        <v>0</v>
      </c>
      <c r="J2117" s="34">
        <f>IFERROR(VLOOKUP($H2117,'Gen F Rev'!$A:$M,16,FALSE),0)</f>
        <v>0</v>
      </c>
      <c r="K2117" s="42">
        <f>IFERROR(VLOOKUP($H2117,'Gen F Rev'!$A:$M,17,FALSE),0)</f>
        <v>0</v>
      </c>
      <c r="L2117" s="34">
        <f>IFERROR(VLOOKUP($H2117,'Gen F Exp'!$A:$E,15,FALSE),0)</f>
        <v>0</v>
      </c>
      <c r="M2117" s="34">
        <f>IFERROR(VLOOKUP($H2117,'Gen F Exp'!$A:$E,16,FALSE),0)</f>
        <v>0</v>
      </c>
      <c r="N2117" s="42">
        <f>IFERROR(VLOOKUP($H2117,'Gen F Exp'!$A:$E,17,FALSE),0)</f>
        <v>0</v>
      </c>
      <c r="O2117" s="34">
        <f>IFERROR(VLOOKUP($H2117,'Water F Rev'!$A:$L,15,FALSE),0)</f>
        <v>0</v>
      </c>
      <c r="P2117" s="34">
        <f>IFERROR(VLOOKUP($H2117,'Water F Rev'!$A:$L,16,FALSE),0)</f>
        <v>0</v>
      </c>
      <c r="Q2117" s="42">
        <f>IFERROR(VLOOKUP($H2117,'Water F Rev'!$A:$L,17,FALSE),0)</f>
        <v>0</v>
      </c>
      <c r="R2117" s="34">
        <f>IFERROR(VLOOKUP($H2117,'Water F Exp'!$A:$K,15,FALSE),0)</f>
        <v>0</v>
      </c>
      <c r="S2117" s="34">
        <f>IFERROR(VLOOKUP($H2117,'Water F Exp'!$A:$K,16,FALSE),0)</f>
        <v>0</v>
      </c>
      <c r="T2117" s="42">
        <f>IFERROR(VLOOKUP($H2117,'Water F Exp'!$A:$K,17,FALSE),0)</f>
        <v>0</v>
      </c>
      <c r="U2117" s="34">
        <f ca="1">IFERROR(VLOOKUP($H2117,'Sewer F Rev'!$A:$E,15,FALSE),0)</f>
        <v>0</v>
      </c>
      <c r="V2117" s="34">
        <f ca="1">IFERROR(VLOOKUP($H2117,'Sewer F Rev'!$A:$E,16,FALSE),0)</f>
        <v>0</v>
      </c>
      <c r="W2117" s="42">
        <f ca="1">IFERROR(VLOOKUP($H2117,'Sewer F Rev'!$A:$E,17,FALSE),0)</f>
        <v>0</v>
      </c>
      <c r="X2117" s="34">
        <f>IFERROR(VLOOKUP($H2117,'Sewer F Exp'!$A:$B,15,FALSE),0)</f>
        <v>0</v>
      </c>
      <c r="Y2117" s="34">
        <f>IFERROR(VLOOKUP($H2117,'Sewer F Exp'!$A:$B,16,FALSE),0)</f>
        <v>0</v>
      </c>
      <c r="Z2117" s="42">
        <f>IFERROR(VLOOKUP($H2117,'Sewer F Exp'!$A:$B,17,FALSE),0)</f>
        <v>0</v>
      </c>
      <c r="AA2117" s="34">
        <f>IFERROR(VLOOKUP($H2117,'Refuse F Rev'!$A:$E,15,FALSE),0)</f>
        <v>0</v>
      </c>
      <c r="AB2117" s="34">
        <f>IFERROR(VLOOKUP($H2117,'Refuse F Rev'!$A:$E,16,FALSE),0)</f>
        <v>0</v>
      </c>
      <c r="AC2117" s="42">
        <f>IFERROR(VLOOKUP($H2117,'Refuse F Rev'!$A:$E,17,FALSE),0)</f>
        <v>0</v>
      </c>
      <c r="AD2117" s="34">
        <f>IFERROR(VLOOKUP($H2117,'Refuse F Exp'!$A:$E,15,FALSE),0)</f>
        <v>0</v>
      </c>
      <c r="AE2117" s="34">
        <f>IFERROR(VLOOKUP($H2117,'Refuse F Exp'!$A:$E,16,FALSE),0)</f>
        <v>0</v>
      </c>
      <c r="AF2117" s="42">
        <f>IFERROR(VLOOKUP($H2117,'Refuse F Exp'!$A:$E,17,FALSE),0)</f>
        <v>0</v>
      </c>
      <c r="AG2117" s="34">
        <f>IFERROR(VLOOKUP($H2117,#REF!,10,FALSE),0)</f>
        <v>0</v>
      </c>
      <c r="AH2117" s="34">
        <f>IFERROR(VLOOKUP($H2117,#REF!,11,FALSE),0)</f>
        <v>0</v>
      </c>
      <c r="AI2117" s="42">
        <f>IFERROR(VLOOKUP($H2117,#REF!,12,FALSE),0)</f>
        <v>0</v>
      </c>
      <c r="AJ2117" s="34">
        <f>IFERROR(VLOOKUP($H2117,#REF!,10,FALSE),0)</f>
        <v>0</v>
      </c>
      <c r="AK2117" s="34">
        <f>IFERROR(VLOOKUP($H2117,#REF!,11,FALSE),0)</f>
        <v>0</v>
      </c>
      <c r="AL2117" s="42">
        <f>IFERROR(VLOOKUP($H2117,#REF!,12,FALSE),0)</f>
        <v>0</v>
      </c>
      <c r="AM2117" s="34">
        <f>IFERROR(VLOOKUP($H2117,#REF!,10,FALSE),0)</f>
        <v>0</v>
      </c>
      <c r="AN2117" s="34">
        <f>IFERROR(VLOOKUP($H2117,#REF!,11,FALSE),0)</f>
        <v>0</v>
      </c>
      <c r="AO2117" s="42">
        <f>IFERROR(VLOOKUP($H2117,#REF!,12,FALSE),0)</f>
        <v>0</v>
      </c>
      <c r="AP2117" s="34">
        <f>IFERROR(VLOOKUP($H2117,#REF!,10,FALSE),0)</f>
        <v>0</v>
      </c>
      <c r="AQ2117" s="34">
        <f>IFERROR(VLOOKUP($H2117,#REF!,11,FALSE),0)</f>
        <v>0</v>
      </c>
      <c r="AR2117" s="42">
        <f>IFERROR(VLOOKUP($H2117,#REF!,12,FALSE),0)</f>
        <v>0</v>
      </c>
      <c r="AS2117" s="34">
        <f>IFERROR(VLOOKUP($H2117,#REF!,13,FALSE),0)</f>
        <v>0</v>
      </c>
      <c r="AT2117" s="34">
        <f>IFERROR(VLOOKUP($H2117,#REF!,14,FALSE),0)</f>
        <v>0</v>
      </c>
      <c r="AU2117" s="42">
        <f>IFERROR(VLOOKUP($H2117,#REF!,15,FALSE),0)</f>
        <v>0</v>
      </c>
      <c r="AV2117" s="34">
        <f>IFERROR(VLOOKUP($H2117,#REF!,15,FALSE),0)</f>
        <v>0</v>
      </c>
      <c r="AW2117" s="34">
        <f>IFERROR(VLOOKUP($H2117,#REF!,16,FALSE),0)</f>
        <v>0</v>
      </c>
      <c r="AX2117" s="42">
        <f>IFERROR(VLOOKUP($H2117,#REF!,17,FALSE),0)</f>
        <v>0</v>
      </c>
    </row>
    <row r="2118" spans="1:50" x14ac:dyDescent="0.3">
      <c r="A2118" s="33" t="str">
        <f t="shared" si="132"/>
        <v>0</v>
      </c>
      <c r="B2118" s="33">
        <f>+'R&amp;E EXPORT'!B1917</f>
        <v>0</v>
      </c>
      <c r="C2118" t="str">
        <f>IFERROR(VLOOKUP(A2118,'MCSJ Export'!A:C,3,FALSE),"")</f>
        <v/>
      </c>
      <c r="D2118" s="37">
        <f t="shared" ca="1" si="133"/>
        <v>0</v>
      </c>
      <c r="E2118" s="37">
        <f t="shared" ca="1" si="134"/>
        <v>0</v>
      </c>
      <c r="F2118" s="37">
        <f t="shared" ca="1" si="135"/>
        <v>0</v>
      </c>
      <c r="G2118" s="37"/>
      <c r="H2118" s="33">
        <f>+'R&amp;E EXPORT'!A1917</f>
        <v>0</v>
      </c>
      <c r="I2118" s="34">
        <f>IFERROR(VLOOKUP($H2118,'Gen F Rev'!$A:$M,15,FALSE),0)</f>
        <v>0</v>
      </c>
      <c r="J2118" s="34">
        <f>IFERROR(VLOOKUP($H2118,'Gen F Rev'!$A:$M,16,FALSE),0)</f>
        <v>0</v>
      </c>
      <c r="K2118" s="42">
        <f>IFERROR(VLOOKUP($H2118,'Gen F Rev'!$A:$M,17,FALSE),0)</f>
        <v>0</v>
      </c>
      <c r="L2118" s="34">
        <f>IFERROR(VLOOKUP($H2118,'Gen F Exp'!$A:$E,15,FALSE),0)</f>
        <v>0</v>
      </c>
      <c r="M2118" s="34">
        <f>IFERROR(VLOOKUP($H2118,'Gen F Exp'!$A:$E,16,FALSE),0)</f>
        <v>0</v>
      </c>
      <c r="N2118" s="42">
        <f>IFERROR(VLOOKUP($H2118,'Gen F Exp'!$A:$E,17,FALSE),0)</f>
        <v>0</v>
      </c>
      <c r="O2118" s="34">
        <f>IFERROR(VLOOKUP($H2118,'Water F Rev'!$A:$L,15,FALSE),0)</f>
        <v>0</v>
      </c>
      <c r="P2118" s="34">
        <f>IFERROR(VLOOKUP($H2118,'Water F Rev'!$A:$L,16,FALSE),0)</f>
        <v>0</v>
      </c>
      <c r="Q2118" s="42">
        <f>IFERROR(VLOOKUP($H2118,'Water F Rev'!$A:$L,17,FALSE),0)</f>
        <v>0</v>
      </c>
      <c r="R2118" s="34">
        <f>IFERROR(VLOOKUP($H2118,'Water F Exp'!$A:$K,15,FALSE),0)</f>
        <v>0</v>
      </c>
      <c r="S2118" s="34">
        <f>IFERROR(VLOOKUP($H2118,'Water F Exp'!$A:$K,16,FALSE),0)</f>
        <v>0</v>
      </c>
      <c r="T2118" s="42">
        <f>IFERROR(VLOOKUP($H2118,'Water F Exp'!$A:$K,17,FALSE),0)</f>
        <v>0</v>
      </c>
      <c r="U2118" s="34">
        <f ca="1">IFERROR(VLOOKUP($H2118,'Sewer F Rev'!$A:$E,15,FALSE),0)</f>
        <v>0</v>
      </c>
      <c r="V2118" s="34">
        <f ca="1">IFERROR(VLOOKUP($H2118,'Sewer F Rev'!$A:$E,16,FALSE),0)</f>
        <v>0</v>
      </c>
      <c r="W2118" s="42">
        <f ca="1">IFERROR(VLOOKUP($H2118,'Sewer F Rev'!$A:$E,17,FALSE),0)</f>
        <v>0</v>
      </c>
      <c r="X2118" s="34">
        <f>IFERROR(VLOOKUP($H2118,'Sewer F Exp'!$A:$B,15,FALSE),0)</f>
        <v>0</v>
      </c>
      <c r="Y2118" s="34">
        <f>IFERROR(VLOOKUP($H2118,'Sewer F Exp'!$A:$B,16,FALSE),0)</f>
        <v>0</v>
      </c>
      <c r="Z2118" s="42">
        <f>IFERROR(VLOOKUP($H2118,'Sewer F Exp'!$A:$B,17,FALSE),0)</f>
        <v>0</v>
      </c>
      <c r="AA2118" s="34">
        <f>IFERROR(VLOOKUP($H2118,'Refuse F Rev'!$A:$E,15,FALSE),0)</f>
        <v>0</v>
      </c>
      <c r="AB2118" s="34">
        <f>IFERROR(VLOOKUP($H2118,'Refuse F Rev'!$A:$E,16,FALSE),0)</f>
        <v>0</v>
      </c>
      <c r="AC2118" s="42">
        <f>IFERROR(VLOOKUP($H2118,'Refuse F Rev'!$A:$E,17,FALSE),0)</f>
        <v>0</v>
      </c>
      <c r="AD2118" s="34">
        <f>IFERROR(VLOOKUP($H2118,'Refuse F Exp'!$A:$E,15,FALSE),0)</f>
        <v>0</v>
      </c>
      <c r="AE2118" s="34">
        <f>IFERROR(VLOOKUP($H2118,'Refuse F Exp'!$A:$E,16,FALSE),0)</f>
        <v>0</v>
      </c>
      <c r="AF2118" s="42">
        <f>IFERROR(VLOOKUP($H2118,'Refuse F Exp'!$A:$E,17,FALSE),0)</f>
        <v>0</v>
      </c>
      <c r="AG2118" s="34">
        <f>IFERROR(VLOOKUP($H2118,#REF!,10,FALSE),0)</f>
        <v>0</v>
      </c>
      <c r="AH2118" s="34">
        <f>IFERROR(VLOOKUP($H2118,#REF!,11,FALSE),0)</f>
        <v>0</v>
      </c>
      <c r="AI2118" s="42">
        <f>IFERROR(VLOOKUP($H2118,#REF!,12,FALSE),0)</f>
        <v>0</v>
      </c>
      <c r="AJ2118" s="34">
        <f>IFERROR(VLOOKUP($H2118,#REF!,10,FALSE),0)</f>
        <v>0</v>
      </c>
      <c r="AK2118" s="34">
        <f>IFERROR(VLOOKUP($H2118,#REF!,11,FALSE),0)</f>
        <v>0</v>
      </c>
      <c r="AL2118" s="42">
        <f>IFERROR(VLOOKUP($H2118,#REF!,12,FALSE),0)</f>
        <v>0</v>
      </c>
      <c r="AM2118" s="34">
        <f>IFERROR(VLOOKUP($H2118,#REF!,10,FALSE),0)</f>
        <v>0</v>
      </c>
      <c r="AN2118" s="34">
        <f>IFERROR(VLOOKUP($H2118,#REF!,11,FALSE),0)</f>
        <v>0</v>
      </c>
      <c r="AO2118" s="42">
        <f>IFERROR(VLOOKUP($H2118,#REF!,12,FALSE),0)</f>
        <v>0</v>
      </c>
      <c r="AP2118" s="34">
        <f>IFERROR(VLOOKUP($H2118,#REF!,10,FALSE),0)</f>
        <v>0</v>
      </c>
      <c r="AQ2118" s="34">
        <f>IFERROR(VLOOKUP($H2118,#REF!,11,FALSE),0)</f>
        <v>0</v>
      </c>
      <c r="AR2118" s="42">
        <f>IFERROR(VLOOKUP($H2118,#REF!,12,FALSE),0)</f>
        <v>0</v>
      </c>
      <c r="AS2118" s="34">
        <f>IFERROR(VLOOKUP($H2118,#REF!,13,FALSE),0)</f>
        <v>0</v>
      </c>
      <c r="AT2118" s="34">
        <f>IFERROR(VLOOKUP($H2118,#REF!,14,FALSE),0)</f>
        <v>0</v>
      </c>
      <c r="AU2118" s="42">
        <f>IFERROR(VLOOKUP($H2118,#REF!,15,FALSE),0)</f>
        <v>0</v>
      </c>
      <c r="AV2118" s="34">
        <f>IFERROR(VLOOKUP($H2118,#REF!,15,FALSE),0)</f>
        <v>0</v>
      </c>
      <c r="AW2118" s="34">
        <f>IFERROR(VLOOKUP($H2118,#REF!,16,FALSE),0)</f>
        <v>0</v>
      </c>
      <c r="AX2118" s="42">
        <f>IFERROR(VLOOKUP($H2118,#REF!,17,FALSE),0)</f>
        <v>0</v>
      </c>
    </row>
    <row r="2119" spans="1:50" x14ac:dyDescent="0.3">
      <c r="A2119" s="33" t="str">
        <f t="shared" si="132"/>
        <v>0</v>
      </c>
      <c r="B2119" s="33">
        <f>+'R&amp;E EXPORT'!B1918</f>
        <v>0</v>
      </c>
      <c r="C2119" t="str">
        <f>IFERROR(VLOOKUP(A2119,'MCSJ Export'!A:C,3,FALSE),"")</f>
        <v/>
      </c>
      <c r="D2119" s="37">
        <f t="shared" ca="1" si="133"/>
        <v>0</v>
      </c>
      <c r="E2119" s="37">
        <f t="shared" ca="1" si="134"/>
        <v>0</v>
      </c>
      <c r="F2119" s="37">
        <f t="shared" ca="1" si="135"/>
        <v>0</v>
      </c>
      <c r="G2119" s="37"/>
      <c r="H2119" s="33">
        <f>+'R&amp;E EXPORT'!A1918</f>
        <v>0</v>
      </c>
      <c r="I2119" s="34">
        <f>IFERROR(VLOOKUP($H2119,'Gen F Rev'!$A:$M,15,FALSE),0)</f>
        <v>0</v>
      </c>
      <c r="J2119" s="34">
        <f>IFERROR(VLOOKUP($H2119,'Gen F Rev'!$A:$M,16,FALSE),0)</f>
        <v>0</v>
      </c>
      <c r="K2119" s="42">
        <f>IFERROR(VLOOKUP($H2119,'Gen F Rev'!$A:$M,17,FALSE),0)</f>
        <v>0</v>
      </c>
      <c r="L2119" s="34">
        <f>IFERROR(VLOOKUP($H2119,'Gen F Exp'!$A:$E,15,FALSE),0)</f>
        <v>0</v>
      </c>
      <c r="M2119" s="34">
        <f>IFERROR(VLOOKUP($H2119,'Gen F Exp'!$A:$E,16,FALSE),0)</f>
        <v>0</v>
      </c>
      <c r="N2119" s="42">
        <f>IFERROR(VLOOKUP($H2119,'Gen F Exp'!$A:$E,17,FALSE),0)</f>
        <v>0</v>
      </c>
      <c r="O2119" s="34">
        <f>IFERROR(VLOOKUP($H2119,'Water F Rev'!$A:$L,15,FALSE),0)</f>
        <v>0</v>
      </c>
      <c r="P2119" s="34">
        <f>IFERROR(VLOOKUP($H2119,'Water F Rev'!$A:$L,16,FALSE),0)</f>
        <v>0</v>
      </c>
      <c r="Q2119" s="42">
        <f>IFERROR(VLOOKUP($H2119,'Water F Rev'!$A:$L,17,FALSE),0)</f>
        <v>0</v>
      </c>
      <c r="R2119" s="34">
        <f>IFERROR(VLOOKUP($H2119,'Water F Exp'!$A:$K,15,FALSE),0)</f>
        <v>0</v>
      </c>
      <c r="S2119" s="34">
        <f>IFERROR(VLOOKUP($H2119,'Water F Exp'!$A:$K,16,FALSE),0)</f>
        <v>0</v>
      </c>
      <c r="T2119" s="42">
        <f>IFERROR(VLOOKUP($H2119,'Water F Exp'!$A:$K,17,FALSE),0)</f>
        <v>0</v>
      </c>
      <c r="U2119" s="34">
        <f ca="1">IFERROR(VLOOKUP($H2119,'Sewer F Rev'!$A:$E,15,FALSE),0)</f>
        <v>0</v>
      </c>
      <c r="V2119" s="34">
        <f ca="1">IFERROR(VLOOKUP($H2119,'Sewer F Rev'!$A:$E,16,FALSE),0)</f>
        <v>0</v>
      </c>
      <c r="W2119" s="42">
        <f ca="1">IFERROR(VLOOKUP($H2119,'Sewer F Rev'!$A:$E,17,FALSE),0)</f>
        <v>0</v>
      </c>
      <c r="X2119" s="34">
        <f>IFERROR(VLOOKUP($H2119,'Sewer F Exp'!$A:$B,15,FALSE),0)</f>
        <v>0</v>
      </c>
      <c r="Y2119" s="34">
        <f>IFERROR(VLOOKUP($H2119,'Sewer F Exp'!$A:$B,16,FALSE),0)</f>
        <v>0</v>
      </c>
      <c r="Z2119" s="42">
        <f>IFERROR(VLOOKUP($H2119,'Sewer F Exp'!$A:$B,17,FALSE),0)</f>
        <v>0</v>
      </c>
      <c r="AA2119" s="34">
        <f>IFERROR(VLOOKUP($H2119,'Refuse F Rev'!$A:$E,15,FALSE),0)</f>
        <v>0</v>
      </c>
      <c r="AB2119" s="34">
        <f>IFERROR(VLOOKUP($H2119,'Refuse F Rev'!$A:$E,16,FALSE),0)</f>
        <v>0</v>
      </c>
      <c r="AC2119" s="42">
        <f>IFERROR(VLOOKUP($H2119,'Refuse F Rev'!$A:$E,17,FALSE),0)</f>
        <v>0</v>
      </c>
      <c r="AD2119" s="34">
        <f>IFERROR(VLOOKUP($H2119,'Refuse F Exp'!$A:$E,15,FALSE),0)</f>
        <v>0</v>
      </c>
      <c r="AE2119" s="34">
        <f>IFERROR(VLOOKUP($H2119,'Refuse F Exp'!$A:$E,16,FALSE),0)</f>
        <v>0</v>
      </c>
      <c r="AF2119" s="42">
        <f>IFERROR(VLOOKUP($H2119,'Refuse F Exp'!$A:$E,17,FALSE),0)</f>
        <v>0</v>
      </c>
      <c r="AG2119" s="34">
        <f>IFERROR(VLOOKUP($H2119,#REF!,10,FALSE),0)</f>
        <v>0</v>
      </c>
      <c r="AH2119" s="34">
        <f>IFERROR(VLOOKUP($H2119,#REF!,11,FALSE),0)</f>
        <v>0</v>
      </c>
      <c r="AI2119" s="42">
        <f>IFERROR(VLOOKUP($H2119,#REF!,12,FALSE),0)</f>
        <v>0</v>
      </c>
      <c r="AJ2119" s="34">
        <f>IFERROR(VLOOKUP($H2119,#REF!,10,FALSE),0)</f>
        <v>0</v>
      </c>
      <c r="AK2119" s="34">
        <f>IFERROR(VLOOKUP($H2119,#REF!,11,FALSE),0)</f>
        <v>0</v>
      </c>
      <c r="AL2119" s="42">
        <f>IFERROR(VLOOKUP($H2119,#REF!,12,FALSE),0)</f>
        <v>0</v>
      </c>
      <c r="AM2119" s="34">
        <f>IFERROR(VLOOKUP($H2119,#REF!,10,FALSE),0)</f>
        <v>0</v>
      </c>
      <c r="AN2119" s="34">
        <f>IFERROR(VLOOKUP($H2119,#REF!,11,FALSE),0)</f>
        <v>0</v>
      </c>
      <c r="AO2119" s="42">
        <f>IFERROR(VLOOKUP($H2119,#REF!,12,FALSE),0)</f>
        <v>0</v>
      </c>
      <c r="AP2119" s="34">
        <f>IFERROR(VLOOKUP($H2119,#REF!,10,FALSE),0)</f>
        <v>0</v>
      </c>
      <c r="AQ2119" s="34">
        <f>IFERROR(VLOOKUP($H2119,#REF!,11,FALSE),0)</f>
        <v>0</v>
      </c>
      <c r="AR2119" s="42">
        <f>IFERROR(VLOOKUP($H2119,#REF!,12,FALSE),0)</f>
        <v>0</v>
      </c>
      <c r="AS2119" s="34">
        <f>IFERROR(VLOOKUP($H2119,#REF!,13,FALSE),0)</f>
        <v>0</v>
      </c>
      <c r="AT2119" s="34">
        <f>IFERROR(VLOOKUP($H2119,#REF!,14,FALSE),0)</f>
        <v>0</v>
      </c>
      <c r="AU2119" s="42">
        <f>IFERROR(VLOOKUP($H2119,#REF!,15,FALSE),0)</f>
        <v>0</v>
      </c>
      <c r="AV2119" s="34">
        <f>IFERROR(VLOOKUP($H2119,#REF!,15,FALSE),0)</f>
        <v>0</v>
      </c>
      <c r="AW2119" s="34">
        <f>IFERROR(VLOOKUP($H2119,#REF!,16,FALSE),0)</f>
        <v>0</v>
      </c>
      <c r="AX2119" s="42">
        <f>IFERROR(VLOOKUP($H2119,#REF!,17,FALSE),0)</f>
        <v>0</v>
      </c>
    </row>
    <row r="2120" spans="1:50" x14ac:dyDescent="0.3">
      <c r="A2120" s="33" t="str">
        <f t="shared" si="132"/>
        <v>0</v>
      </c>
      <c r="B2120" s="33">
        <f>+'R&amp;E EXPORT'!B1919</f>
        <v>0</v>
      </c>
      <c r="C2120" t="str">
        <f>IFERROR(VLOOKUP(A2120,'MCSJ Export'!A:C,3,FALSE),"")</f>
        <v/>
      </c>
      <c r="D2120" s="37">
        <f t="shared" ca="1" si="133"/>
        <v>0</v>
      </c>
      <c r="E2120" s="37">
        <f t="shared" ca="1" si="134"/>
        <v>0</v>
      </c>
      <c r="F2120" s="37">
        <f t="shared" ca="1" si="135"/>
        <v>0</v>
      </c>
      <c r="G2120" s="37"/>
      <c r="H2120" s="33">
        <f>+'R&amp;E EXPORT'!A1919</f>
        <v>0</v>
      </c>
      <c r="I2120" s="34">
        <f>IFERROR(VLOOKUP($H2120,'Gen F Rev'!$A:$M,15,FALSE),0)</f>
        <v>0</v>
      </c>
      <c r="J2120" s="34">
        <f>IFERROR(VLOOKUP($H2120,'Gen F Rev'!$A:$M,16,FALSE),0)</f>
        <v>0</v>
      </c>
      <c r="K2120" s="42">
        <f>IFERROR(VLOOKUP($H2120,'Gen F Rev'!$A:$M,17,FALSE),0)</f>
        <v>0</v>
      </c>
      <c r="L2120" s="34">
        <f>IFERROR(VLOOKUP($H2120,'Gen F Exp'!$A:$E,15,FALSE),0)</f>
        <v>0</v>
      </c>
      <c r="M2120" s="34">
        <f>IFERROR(VLOOKUP($H2120,'Gen F Exp'!$A:$E,16,FALSE),0)</f>
        <v>0</v>
      </c>
      <c r="N2120" s="42">
        <f>IFERROR(VLOOKUP($H2120,'Gen F Exp'!$A:$E,17,FALSE),0)</f>
        <v>0</v>
      </c>
      <c r="O2120" s="34">
        <f>IFERROR(VLOOKUP($H2120,'Water F Rev'!$A:$L,15,FALSE),0)</f>
        <v>0</v>
      </c>
      <c r="P2120" s="34">
        <f>IFERROR(VLOOKUP($H2120,'Water F Rev'!$A:$L,16,FALSE),0)</f>
        <v>0</v>
      </c>
      <c r="Q2120" s="42">
        <f>IFERROR(VLOOKUP($H2120,'Water F Rev'!$A:$L,17,FALSE),0)</f>
        <v>0</v>
      </c>
      <c r="R2120" s="34">
        <f>IFERROR(VLOOKUP($H2120,'Water F Exp'!$A:$K,15,FALSE),0)</f>
        <v>0</v>
      </c>
      <c r="S2120" s="34">
        <f>IFERROR(VLOOKUP($H2120,'Water F Exp'!$A:$K,16,FALSE),0)</f>
        <v>0</v>
      </c>
      <c r="T2120" s="42">
        <f>IFERROR(VLOOKUP($H2120,'Water F Exp'!$A:$K,17,FALSE),0)</f>
        <v>0</v>
      </c>
      <c r="U2120" s="34">
        <f ca="1">IFERROR(VLOOKUP($H2120,'Sewer F Rev'!$A:$E,15,FALSE),0)</f>
        <v>0</v>
      </c>
      <c r="V2120" s="34">
        <f ca="1">IFERROR(VLOOKUP($H2120,'Sewer F Rev'!$A:$E,16,FALSE),0)</f>
        <v>0</v>
      </c>
      <c r="W2120" s="42">
        <f ca="1">IFERROR(VLOOKUP($H2120,'Sewer F Rev'!$A:$E,17,FALSE),0)</f>
        <v>0</v>
      </c>
      <c r="X2120" s="34">
        <f>IFERROR(VLOOKUP($H2120,'Sewer F Exp'!$A:$B,15,FALSE),0)</f>
        <v>0</v>
      </c>
      <c r="Y2120" s="34">
        <f>IFERROR(VLOOKUP($H2120,'Sewer F Exp'!$A:$B,16,FALSE),0)</f>
        <v>0</v>
      </c>
      <c r="Z2120" s="42">
        <f>IFERROR(VLOOKUP($H2120,'Sewer F Exp'!$A:$B,17,FALSE),0)</f>
        <v>0</v>
      </c>
      <c r="AA2120" s="34">
        <f>IFERROR(VLOOKUP($H2120,'Refuse F Rev'!$A:$E,15,FALSE),0)</f>
        <v>0</v>
      </c>
      <c r="AB2120" s="34">
        <f>IFERROR(VLOOKUP($H2120,'Refuse F Rev'!$A:$E,16,FALSE),0)</f>
        <v>0</v>
      </c>
      <c r="AC2120" s="42">
        <f>IFERROR(VLOOKUP($H2120,'Refuse F Rev'!$A:$E,17,FALSE),0)</f>
        <v>0</v>
      </c>
      <c r="AD2120" s="34">
        <f>IFERROR(VLOOKUP($H2120,'Refuse F Exp'!$A:$E,15,FALSE),0)</f>
        <v>0</v>
      </c>
      <c r="AE2120" s="34">
        <f>IFERROR(VLOOKUP($H2120,'Refuse F Exp'!$A:$E,16,FALSE),0)</f>
        <v>0</v>
      </c>
      <c r="AF2120" s="42">
        <f>IFERROR(VLOOKUP($H2120,'Refuse F Exp'!$A:$E,17,FALSE),0)</f>
        <v>0</v>
      </c>
      <c r="AG2120" s="34">
        <f>IFERROR(VLOOKUP($H2120,#REF!,10,FALSE),0)</f>
        <v>0</v>
      </c>
      <c r="AH2120" s="34">
        <f>IFERROR(VLOOKUP($H2120,#REF!,11,FALSE),0)</f>
        <v>0</v>
      </c>
      <c r="AI2120" s="42">
        <f>IFERROR(VLOOKUP($H2120,#REF!,12,FALSE),0)</f>
        <v>0</v>
      </c>
      <c r="AJ2120" s="34">
        <f>IFERROR(VLOOKUP($H2120,#REF!,10,FALSE),0)</f>
        <v>0</v>
      </c>
      <c r="AK2120" s="34">
        <f>IFERROR(VLOOKUP($H2120,#REF!,11,FALSE),0)</f>
        <v>0</v>
      </c>
      <c r="AL2120" s="42">
        <f>IFERROR(VLOOKUP($H2120,#REF!,12,FALSE),0)</f>
        <v>0</v>
      </c>
      <c r="AM2120" s="34">
        <f>IFERROR(VLOOKUP($H2120,#REF!,10,FALSE),0)</f>
        <v>0</v>
      </c>
      <c r="AN2120" s="34">
        <f>IFERROR(VLOOKUP($H2120,#REF!,11,FALSE),0)</f>
        <v>0</v>
      </c>
      <c r="AO2120" s="42">
        <f>IFERROR(VLOOKUP($H2120,#REF!,12,FALSE),0)</f>
        <v>0</v>
      </c>
      <c r="AP2120" s="34">
        <f>IFERROR(VLOOKUP($H2120,#REF!,10,FALSE),0)</f>
        <v>0</v>
      </c>
      <c r="AQ2120" s="34">
        <f>IFERROR(VLOOKUP($H2120,#REF!,11,FALSE),0)</f>
        <v>0</v>
      </c>
      <c r="AR2120" s="42">
        <f>IFERROR(VLOOKUP($H2120,#REF!,12,FALSE),0)</f>
        <v>0</v>
      </c>
      <c r="AS2120" s="34">
        <f>IFERROR(VLOOKUP($H2120,#REF!,13,FALSE),0)</f>
        <v>0</v>
      </c>
      <c r="AT2120" s="34">
        <f>IFERROR(VLOOKUP($H2120,#REF!,14,FALSE),0)</f>
        <v>0</v>
      </c>
      <c r="AU2120" s="42">
        <f>IFERROR(VLOOKUP($H2120,#REF!,15,FALSE),0)</f>
        <v>0</v>
      </c>
      <c r="AV2120" s="34">
        <f>IFERROR(VLOOKUP($H2120,#REF!,15,FALSE),0)</f>
        <v>0</v>
      </c>
      <c r="AW2120" s="34">
        <f>IFERROR(VLOOKUP($H2120,#REF!,16,FALSE),0)</f>
        <v>0</v>
      </c>
      <c r="AX2120" s="42">
        <f>IFERROR(VLOOKUP($H2120,#REF!,17,FALSE),0)</f>
        <v>0</v>
      </c>
    </row>
    <row r="2121" spans="1:50" x14ac:dyDescent="0.3">
      <c r="A2121" s="33" t="str">
        <f t="shared" si="132"/>
        <v>0</v>
      </c>
      <c r="B2121" s="33">
        <f>+'R&amp;E EXPORT'!B1920</f>
        <v>0</v>
      </c>
      <c r="C2121" t="str">
        <f>IFERROR(VLOOKUP(A2121,'MCSJ Export'!A:C,3,FALSE),"")</f>
        <v/>
      </c>
      <c r="D2121" s="37">
        <f t="shared" ca="1" si="133"/>
        <v>0</v>
      </c>
      <c r="E2121" s="37">
        <f t="shared" ca="1" si="134"/>
        <v>0</v>
      </c>
      <c r="F2121" s="37">
        <f t="shared" ca="1" si="135"/>
        <v>0</v>
      </c>
      <c r="G2121" s="37"/>
      <c r="H2121" s="33">
        <f>+'R&amp;E EXPORT'!A1920</f>
        <v>0</v>
      </c>
      <c r="I2121" s="34">
        <f>IFERROR(VLOOKUP($H2121,'Gen F Rev'!$A:$M,15,FALSE),0)</f>
        <v>0</v>
      </c>
      <c r="J2121" s="34">
        <f>IFERROR(VLOOKUP($H2121,'Gen F Rev'!$A:$M,16,FALSE),0)</f>
        <v>0</v>
      </c>
      <c r="K2121" s="42">
        <f>IFERROR(VLOOKUP($H2121,'Gen F Rev'!$A:$M,17,FALSE),0)</f>
        <v>0</v>
      </c>
      <c r="L2121" s="34">
        <f>IFERROR(VLOOKUP($H2121,'Gen F Exp'!$A:$E,15,FALSE),0)</f>
        <v>0</v>
      </c>
      <c r="M2121" s="34">
        <f>IFERROR(VLOOKUP($H2121,'Gen F Exp'!$A:$E,16,FALSE),0)</f>
        <v>0</v>
      </c>
      <c r="N2121" s="42">
        <f>IFERROR(VLOOKUP($H2121,'Gen F Exp'!$A:$E,17,FALSE),0)</f>
        <v>0</v>
      </c>
      <c r="O2121" s="34">
        <f>IFERROR(VLOOKUP($H2121,'Water F Rev'!$A:$L,15,FALSE),0)</f>
        <v>0</v>
      </c>
      <c r="P2121" s="34">
        <f>IFERROR(VLOOKUP($H2121,'Water F Rev'!$A:$L,16,FALSE),0)</f>
        <v>0</v>
      </c>
      <c r="Q2121" s="42">
        <f>IFERROR(VLOOKUP($H2121,'Water F Rev'!$A:$L,17,FALSE),0)</f>
        <v>0</v>
      </c>
      <c r="R2121" s="34">
        <f>IFERROR(VLOOKUP($H2121,'Water F Exp'!$A:$K,15,FALSE),0)</f>
        <v>0</v>
      </c>
      <c r="S2121" s="34">
        <f>IFERROR(VLOOKUP($H2121,'Water F Exp'!$A:$K,16,FALSE),0)</f>
        <v>0</v>
      </c>
      <c r="T2121" s="42">
        <f>IFERROR(VLOOKUP($H2121,'Water F Exp'!$A:$K,17,FALSE),0)</f>
        <v>0</v>
      </c>
      <c r="U2121" s="34">
        <f ca="1">IFERROR(VLOOKUP($H2121,'Sewer F Rev'!$A:$E,15,FALSE),0)</f>
        <v>0</v>
      </c>
      <c r="V2121" s="34">
        <f ca="1">IFERROR(VLOOKUP($H2121,'Sewer F Rev'!$A:$E,16,FALSE),0)</f>
        <v>0</v>
      </c>
      <c r="W2121" s="42">
        <f ca="1">IFERROR(VLOOKUP($H2121,'Sewer F Rev'!$A:$E,17,FALSE),0)</f>
        <v>0</v>
      </c>
      <c r="X2121" s="34">
        <f>IFERROR(VLOOKUP($H2121,'Sewer F Exp'!$A:$B,15,FALSE),0)</f>
        <v>0</v>
      </c>
      <c r="Y2121" s="34">
        <f>IFERROR(VLOOKUP($H2121,'Sewer F Exp'!$A:$B,16,FALSE),0)</f>
        <v>0</v>
      </c>
      <c r="Z2121" s="42">
        <f>IFERROR(VLOOKUP($H2121,'Sewer F Exp'!$A:$B,17,FALSE),0)</f>
        <v>0</v>
      </c>
      <c r="AA2121" s="34">
        <f>IFERROR(VLOOKUP($H2121,'Refuse F Rev'!$A:$E,15,FALSE),0)</f>
        <v>0</v>
      </c>
      <c r="AB2121" s="34">
        <f>IFERROR(VLOOKUP($H2121,'Refuse F Rev'!$A:$E,16,FALSE),0)</f>
        <v>0</v>
      </c>
      <c r="AC2121" s="42">
        <f>IFERROR(VLOOKUP($H2121,'Refuse F Rev'!$A:$E,17,FALSE),0)</f>
        <v>0</v>
      </c>
      <c r="AD2121" s="34">
        <f>IFERROR(VLOOKUP($H2121,'Refuse F Exp'!$A:$E,15,FALSE),0)</f>
        <v>0</v>
      </c>
      <c r="AE2121" s="34">
        <f>IFERROR(VLOOKUP($H2121,'Refuse F Exp'!$A:$E,16,FALSE),0)</f>
        <v>0</v>
      </c>
      <c r="AF2121" s="42">
        <f>IFERROR(VLOOKUP($H2121,'Refuse F Exp'!$A:$E,17,FALSE),0)</f>
        <v>0</v>
      </c>
      <c r="AG2121" s="34">
        <f>IFERROR(VLOOKUP($H2121,#REF!,10,FALSE),0)</f>
        <v>0</v>
      </c>
      <c r="AH2121" s="34">
        <f>IFERROR(VLOOKUP($H2121,#REF!,11,FALSE),0)</f>
        <v>0</v>
      </c>
      <c r="AI2121" s="42">
        <f>IFERROR(VLOOKUP($H2121,#REF!,12,FALSE),0)</f>
        <v>0</v>
      </c>
      <c r="AJ2121" s="34">
        <f>IFERROR(VLOOKUP($H2121,#REF!,10,FALSE),0)</f>
        <v>0</v>
      </c>
      <c r="AK2121" s="34">
        <f>IFERROR(VLOOKUP($H2121,#REF!,11,FALSE),0)</f>
        <v>0</v>
      </c>
      <c r="AL2121" s="42">
        <f>IFERROR(VLOOKUP($H2121,#REF!,12,FALSE),0)</f>
        <v>0</v>
      </c>
      <c r="AM2121" s="34">
        <f>IFERROR(VLOOKUP($H2121,#REF!,10,FALSE),0)</f>
        <v>0</v>
      </c>
      <c r="AN2121" s="34">
        <f>IFERROR(VLOOKUP($H2121,#REF!,11,FALSE),0)</f>
        <v>0</v>
      </c>
      <c r="AO2121" s="42">
        <f>IFERROR(VLOOKUP($H2121,#REF!,12,FALSE),0)</f>
        <v>0</v>
      </c>
      <c r="AP2121" s="34">
        <f>IFERROR(VLOOKUP($H2121,#REF!,10,FALSE),0)</f>
        <v>0</v>
      </c>
      <c r="AQ2121" s="34">
        <f>IFERROR(VLOOKUP($H2121,#REF!,11,FALSE),0)</f>
        <v>0</v>
      </c>
      <c r="AR2121" s="42">
        <f>IFERROR(VLOOKUP($H2121,#REF!,12,FALSE),0)</f>
        <v>0</v>
      </c>
      <c r="AS2121" s="34">
        <f>IFERROR(VLOOKUP($H2121,#REF!,13,FALSE),0)</f>
        <v>0</v>
      </c>
      <c r="AT2121" s="34">
        <f>IFERROR(VLOOKUP($H2121,#REF!,14,FALSE),0)</f>
        <v>0</v>
      </c>
      <c r="AU2121" s="42">
        <f>IFERROR(VLOOKUP($H2121,#REF!,15,FALSE),0)</f>
        <v>0</v>
      </c>
      <c r="AV2121" s="34">
        <f>IFERROR(VLOOKUP($H2121,#REF!,15,FALSE),0)</f>
        <v>0</v>
      </c>
      <c r="AW2121" s="34">
        <f>IFERROR(VLOOKUP($H2121,#REF!,16,FALSE),0)</f>
        <v>0</v>
      </c>
      <c r="AX2121" s="42">
        <f>IFERROR(VLOOKUP($H2121,#REF!,17,FALSE),0)</f>
        <v>0</v>
      </c>
    </row>
    <row r="2122" spans="1:50" x14ac:dyDescent="0.3">
      <c r="A2122" s="33" t="str">
        <f t="shared" si="132"/>
        <v>0</v>
      </c>
      <c r="B2122" s="33">
        <f>+'R&amp;E EXPORT'!B1921</f>
        <v>0</v>
      </c>
      <c r="C2122" t="str">
        <f>IFERROR(VLOOKUP(A2122,'MCSJ Export'!A:C,3,FALSE),"")</f>
        <v/>
      </c>
      <c r="D2122" s="37">
        <f t="shared" ca="1" si="133"/>
        <v>0</v>
      </c>
      <c r="E2122" s="37">
        <f t="shared" ca="1" si="134"/>
        <v>0</v>
      </c>
      <c r="F2122" s="37">
        <f t="shared" ca="1" si="135"/>
        <v>0</v>
      </c>
      <c r="G2122" s="37"/>
      <c r="H2122" s="33">
        <f>+'R&amp;E EXPORT'!A1921</f>
        <v>0</v>
      </c>
      <c r="I2122" s="34">
        <f>IFERROR(VLOOKUP($H2122,'Gen F Rev'!$A:$M,15,FALSE),0)</f>
        <v>0</v>
      </c>
      <c r="J2122" s="34">
        <f>IFERROR(VLOOKUP($H2122,'Gen F Rev'!$A:$M,16,FALSE),0)</f>
        <v>0</v>
      </c>
      <c r="K2122" s="42">
        <f>IFERROR(VLOOKUP($H2122,'Gen F Rev'!$A:$M,17,FALSE),0)</f>
        <v>0</v>
      </c>
      <c r="L2122" s="34">
        <f>IFERROR(VLOOKUP($H2122,'Gen F Exp'!$A:$E,15,FALSE),0)</f>
        <v>0</v>
      </c>
      <c r="M2122" s="34">
        <f>IFERROR(VLOOKUP($H2122,'Gen F Exp'!$A:$E,16,FALSE),0)</f>
        <v>0</v>
      </c>
      <c r="N2122" s="42">
        <f>IFERROR(VLOOKUP($H2122,'Gen F Exp'!$A:$E,17,FALSE),0)</f>
        <v>0</v>
      </c>
      <c r="O2122" s="34">
        <f>IFERROR(VLOOKUP($H2122,'Water F Rev'!$A:$L,15,FALSE),0)</f>
        <v>0</v>
      </c>
      <c r="P2122" s="34">
        <f>IFERROR(VLOOKUP($H2122,'Water F Rev'!$A:$L,16,FALSE),0)</f>
        <v>0</v>
      </c>
      <c r="Q2122" s="42">
        <f>IFERROR(VLOOKUP($H2122,'Water F Rev'!$A:$L,17,FALSE),0)</f>
        <v>0</v>
      </c>
      <c r="R2122" s="34">
        <f>IFERROR(VLOOKUP($H2122,'Water F Exp'!$A:$K,15,FALSE),0)</f>
        <v>0</v>
      </c>
      <c r="S2122" s="34">
        <f>IFERROR(VLOOKUP($H2122,'Water F Exp'!$A:$K,16,FALSE),0)</f>
        <v>0</v>
      </c>
      <c r="T2122" s="42">
        <f>IFERROR(VLOOKUP($H2122,'Water F Exp'!$A:$K,17,FALSE),0)</f>
        <v>0</v>
      </c>
      <c r="U2122" s="34">
        <f ca="1">IFERROR(VLOOKUP($H2122,'Sewer F Rev'!$A:$E,15,FALSE),0)</f>
        <v>0</v>
      </c>
      <c r="V2122" s="34">
        <f ca="1">IFERROR(VLOOKUP($H2122,'Sewer F Rev'!$A:$E,16,FALSE),0)</f>
        <v>0</v>
      </c>
      <c r="W2122" s="42">
        <f ca="1">IFERROR(VLOOKUP($H2122,'Sewer F Rev'!$A:$E,17,FALSE),0)</f>
        <v>0</v>
      </c>
      <c r="X2122" s="34">
        <f>IFERROR(VLOOKUP($H2122,'Sewer F Exp'!$A:$B,15,FALSE),0)</f>
        <v>0</v>
      </c>
      <c r="Y2122" s="34">
        <f>IFERROR(VLOOKUP($H2122,'Sewer F Exp'!$A:$B,16,FALSE),0)</f>
        <v>0</v>
      </c>
      <c r="Z2122" s="42">
        <f>IFERROR(VLOOKUP($H2122,'Sewer F Exp'!$A:$B,17,FALSE),0)</f>
        <v>0</v>
      </c>
      <c r="AA2122" s="34">
        <f>IFERROR(VLOOKUP($H2122,'Refuse F Rev'!$A:$E,15,FALSE),0)</f>
        <v>0</v>
      </c>
      <c r="AB2122" s="34">
        <f>IFERROR(VLOOKUP($H2122,'Refuse F Rev'!$A:$E,16,FALSE),0)</f>
        <v>0</v>
      </c>
      <c r="AC2122" s="42">
        <f>IFERROR(VLOOKUP($H2122,'Refuse F Rev'!$A:$E,17,FALSE),0)</f>
        <v>0</v>
      </c>
      <c r="AD2122" s="34">
        <f>IFERROR(VLOOKUP($H2122,'Refuse F Exp'!$A:$E,15,FALSE),0)</f>
        <v>0</v>
      </c>
      <c r="AE2122" s="34">
        <f>IFERROR(VLOOKUP($H2122,'Refuse F Exp'!$A:$E,16,FALSE),0)</f>
        <v>0</v>
      </c>
      <c r="AF2122" s="42">
        <f>IFERROR(VLOOKUP($H2122,'Refuse F Exp'!$A:$E,17,FALSE),0)</f>
        <v>0</v>
      </c>
      <c r="AG2122" s="34">
        <f>IFERROR(VLOOKUP($H2122,#REF!,10,FALSE),0)</f>
        <v>0</v>
      </c>
      <c r="AH2122" s="34">
        <f>IFERROR(VLOOKUP($H2122,#REF!,11,FALSE),0)</f>
        <v>0</v>
      </c>
      <c r="AI2122" s="42">
        <f>IFERROR(VLOOKUP($H2122,#REF!,12,FALSE),0)</f>
        <v>0</v>
      </c>
      <c r="AJ2122" s="34">
        <f>IFERROR(VLOOKUP($H2122,#REF!,10,FALSE),0)</f>
        <v>0</v>
      </c>
      <c r="AK2122" s="34">
        <f>IFERROR(VLOOKUP($H2122,#REF!,11,FALSE),0)</f>
        <v>0</v>
      </c>
      <c r="AL2122" s="42">
        <f>IFERROR(VLOOKUP($H2122,#REF!,12,FALSE),0)</f>
        <v>0</v>
      </c>
      <c r="AM2122" s="34">
        <f>IFERROR(VLOOKUP($H2122,#REF!,10,FALSE),0)</f>
        <v>0</v>
      </c>
      <c r="AN2122" s="34">
        <f>IFERROR(VLOOKUP($H2122,#REF!,11,FALSE),0)</f>
        <v>0</v>
      </c>
      <c r="AO2122" s="42">
        <f>IFERROR(VLOOKUP($H2122,#REF!,12,FALSE),0)</f>
        <v>0</v>
      </c>
      <c r="AP2122" s="34">
        <f>IFERROR(VLOOKUP($H2122,#REF!,10,FALSE),0)</f>
        <v>0</v>
      </c>
      <c r="AQ2122" s="34">
        <f>IFERROR(VLOOKUP($H2122,#REF!,11,FALSE),0)</f>
        <v>0</v>
      </c>
      <c r="AR2122" s="42">
        <f>IFERROR(VLOOKUP($H2122,#REF!,12,FALSE),0)</f>
        <v>0</v>
      </c>
      <c r="AS2122" s="34">
        <f>IFERROR(VLOOKUP($H2122,#REF!,13,FALSE),0)</f>
        <v>0</v>
      </c>
      <c r="AT2122" s="34">
        <f>IFERROR(VLOOKUP($H2122,#REF!,14,FALSE),0)</f>
        <v>0</v>
      </c>
      <c r="AU2122" s="42">
        <f>IFERROR(VLOOKUP($H2122,#REF!,15,FALSE),0)</f>
        <v>0</v>
      </c>
      <c r="AV2122" s="34">
        <f>IFERROR(VLOOKUP($H2122,#REF!,15,FALSE),0)</f>
        <v>0</v>
      </c>
      <c r="AW2122" s="34">
        <f>IFERROR(VLOOKUP($H2122,#REF!,16,FALSE),0)</f>
        <v>0</v>
      </c>
      <c r="AX2122" s="42">
        <f>IFERROR(VLOOKUP($H2122,#REF!,17,FALSE),0)</f>
        <v>0</v>
      </c>
    </row>
    <row r="2123" spans="1:50" x14ac:dyDescent="0.3">
      <c r="A2123" s="33" t="str">
        <f t="shared" si="132"/>
        <v>0</v>
      </c>
      <c r="B2123" s="33">
        <f>+'R&amp;E EXPORT'!B1922</f>
        <v>0</v>
      </c>
      <c r="C2123" t="str">
        <f>IFERROR(VLOOKUP(A2123,'MCSJ Export'!A:C,3,FALSE),"")</f>
        <v/>
      </c>
      <c r="D2123" s="37">
        <f t="shared" ca="1" si="133"/>
        <v>0</v>
      </c>
      <c r="E2123" s="37">
        <f t="shared" ca="1" si="134"/>
        <v>0</v>
      </c>
      <c r="F2123" s="37">
        <f t="shared" ca="1" si="135"/>
        <v>0</v>
      </c>
      <c r="G2123" s="37"/>
      <c r="H2123" s="33">
        <f>+'R&amp;E EXPORT'!A1922</f>
        <v>0</v>
      </c>
      <c r="I2123" s="34">
        <f>IFERROR(VLOOKUP($H2123,'Gen F Rev'!$A:$M,15,FALSE),0)</f>
        <v>0</v>
      </c>
      <c r="J2123" s="34">
        <f>IFERROR(VLOOKUP($H2123,'Gen F Rev'!$A:$M,16,FALSE),0)</f>
        <v>0</v>
      </c>
      <c r="K2123" s="42">
        <f>IFERROR(VLOOKUP($H2123,'Gen F Rev'!$A:$M,17,FALSE),0)</f>
        <v>0</v>
      </c>
      <c r="L2123" s="34">
        <f>IFERROR(VLOOKUP($H2123,'Gen F Exp'!$A:$E,15,FALSE),0)</f>
        <v>0</v>
      </c>
      <c r="M2123" s="34">
        <f>IFERROR(VLOOKUP($H2123,'Gen F Exp'!$A:$E,16,FALSE),0)</f>
        <v>0</v>
      </c>
      <c r="N2123" s="42">
        <f>IFERROR(VLOOKUP($H2123,'Gen F Exp'!$A:$E,17,FALSE),0)</f>
        <v>0</v>
      </c>
      <c r="O2123" s="34">
        <f>IFERROR(VLOOKUP($H2123,'Water F Rev'!$A:$L,15,FALSE),0)</f>
        <v>0</v>
      </c>
      <c r="P2123" s="34">
        <f>IFERROR(VLOOKUP($H2123,'Water F Rev'!$A:$L,16,FALSE),0)</f>
        <v>0</v>
      </c>
      <c r="Q2123" s="42">
        <f>IFERROR(VLOOKUP($H2123,'Water F Rev'!$A:$L,17,FALSE),0)</f>
        <v>0</v>
      </c>
      <c r="R2123" s="34">
        <f>IFERROR(VLOOKUP($H2123,'Water F Exp'!$A:$K,15,FALSE),0)</f>
        <v>0</v>
      </c>
      <c r="S2123" s="34">
        <f>IFERROR(VLOOKUP($H2123,'Water F Exp'!$A:$K,16,FALSE),0)</f>
        <v>0</v>
      </c>
      <c r="T2123" s="42">
        <f>IFERROR(VLOOKUP($H2123,'Water F Exp'!$A:$K,17,FALSE),0)</f>
        <v>0</v>
      </c>
      <c r="U2123" s="34">
        <f ca="1">IFERROR(VLOOKUP($H2123,'Sewer F Rev'!$A:$E,15,FALSE),0)</f>
        <v>0</v>
      </c>
      <c r="V2123" s="34">
        <f ca="1">IFERROR(VLOOKUP($H2123,'Sewer F Rev'!$A:$E,16,FALSE),0)</f>
        <v>0</v>
      </c>
      <c r="W2123" s="42">
        <f ca="1">IFERROR(VLOOKUP($H2123,'Sewer F Rev'!$A:$E,17,FALSE),0)</f>
        <v>0</v>
      </c>
      <c r="X2123" s="34">
        <f>IFERROR(VLOOKUP($H2123,'Sewer F Exp'!$A:$B,15,FALSE),0)</f>
        <v>0</v>
      </c>
      <c r="Y2123" s="34">
        <f>IFERROR(VLOOKUP($H2123,'Sewer F Exp'!$A:$B,16,FALSE),0)</f>
        <v>0</v>
      </c>
      <c r="Z2123" s="42">
        <f>IFERROR(VLOOKUP($H2123,'Sewer F Exp'!$A:$B,17,FALSE),0)</f>
        <v>0</v>
      </c>
      <c r="AA2123" s="34">
        <f>IFERROR(VLOOKUP($H2123,'Refuse F Rev'!$A:$E,15,FALSE),0)</f>
        <v>0</v>
      </c>
      <c r="AB2123" s="34">
        <f>IFERROR(VLOOKUP($H2123,'Refuse F Rev'!$A:$E,16,FALSE),0)</f>
        <v>0</v>
      </c>
      <c r="AC2123" s="42">
        <f>IFERROR(VLOOKUP($H2123,'Refuse F Rev'!$A:$E,17,FALSE),0)</f>
        <v>0</v>
      </c>
      <c r="AD2123" s="34">
        <f>IFERROR(VLOOKUP($H2123,'Refuse F Exp'!$A:$E,15,FALSE),0)</f>
        <v>0</v>
      </c>
      <c r="AE2123" s="34">
        <f>IFERROR(VLOOKUP($H2123,'Refuse F Exp'!$A:$E,16,FALSE),0)</f>
        <v>0</v>
      </c>
      <c r="AF2123" s="42">
        <f>IFERROR(VLOOKUP($H2123,'Refuse F Exp'!$A:$E,17,FALSE),0)</f>
        <v>0</v>
      </c>
      <c r="AG2123" s="34">
        <f>IFERROR(VLOOKUP($H2123,#REF!,10,FALSE),0)</f>
        <v>0</v>
      </c>
      <c r="AH2123" s="34">
        <f>IFERROR(VLOOKUP($H2123,#REF!,11,FALSE),0)</f>
        <v>0</v>
      </c>
      <c r="AI2123" s="42">
        <f>IFERROR(VLOOKUP($H2123,#REF!,12,FALSE),0)</f>
        <v>0</v>
      </c>
      <c r="AJ2123" s="34">
        <f>IFERROR(VLOOKUP($H2123,#REF!,10,FALSE),0)</f>
        <v>0</v>
      </c>
      <c r="AK2123" s="34">
        <f>IFERROR(VLOOKUP($H2123,#REF!,11,FALSE),0)</f>
        <v>0</v>
      </c>
      <c r="AL2123" s="42">
        <f>IFERROR(VLOOKUP($H2123,#REF!,12,FALSE),0)</f>
        <v>0</v>
      </c>
      <c r="AM2123" s="34">
        <f>IFERROR(VLOOKUP($H2123,#REF!,10,FALSE),0)</f>
        <v>0</v>
      </c>
      <c r="AN2123" s="34">
        <f>IFERROR(VLOOKUP($H2123,#REF!,11,FALSE),0)</f>
        <v>0</v>
      </c>
      <c r="AO2123" s="42">
        <f>IFERROR(VLOOKUP($H2123,#REF!,12,FALSE),0)</f>
        <v>0</v>
      </c>
      <c r="AP2123" s="34">
        <f>IFERROR(VLOOKUP($H2123,#REF!,10,FALSE),0)</f>
        <v>0</v>
      </c>
      <c r="AQ2123" s="34">
        <f>IFERROR(VLOOKUP($H2123,#REF!,11,FALSE),0)</f>
        <v>0</v>
      </c>
      <c r="AR2123" s="42">
        <f>IFERROR(VLOOKUP($H2123,#REF!,12,FALSE),0)</f>
        <v>0</v>
      </c>
      <c r="AS2123" s="34">
        <f>IFERROR(VLOOKUP($H2123,#REF!,13,FALSE),0)</f>
        <v>0</v>
      </c>
      <c r="AT2123" s="34">
        <f>IFERROR(VLOOKUP($H2123,#REF!,14,FALSE),0)</f>
        <v>0</v>
      </c>
      <c r="AU2123" s="42">
        <f>IFERROR(VLOOKUP($H2123,#REF!,15,FALSE),0)</f>
        <v>0</v>
      </c>
      <c r="AV2123" s="34">
        <f>IFERROR(VLOOKUP($H2123,#REF!,15,FALSE),0)</f>
        <v>0</v>
      </c>
      <c r="AW2123" s="34">
        <f>IFERROR(VLOOKUP($H2123,#REF!,16,FALSE),0)</f>
        <v>0</v>
      </c>
      <c r="AX2123" s="42">
        <f>IFERROR(VLOOKUP($H2123,#REF!,17,FALSE),0)</f>
        <v>0</v>
      </c>
    </row>
    <row r="2124" spans="1:50" x14ac:dyDescent="0.3">
      <c r="A2124" s="33" t="str">
        <f t="shared" si="132"/>
        <v>0</v>
      </c>
      <c r="B2124" s="33">
        <f>+'R&amp;E EXPORT'!B1923</f>
        <v>0</v>
      </c>
      <c r="C2124" t="str">
        <f>IFERROR(VLOOKUP(A2124,'MCSJ Export'!A:C,3,FALSE),"")</f>
        <v/>
      </c>
      <c r="D2124" s="37">
        <f t="shared" ca="1" si="133"/>
        <v>0</v>
      </c>
      <c r="E2124" s="37">
        <f t="shared" ca="1" si="134"/>
        <v>0</v>
      </c>
      <c r="F2124" s="37">
        <f t="shared" ca="1" si="135"/>
        <v>0</v>
      </c>
      <c r="G2124" s="37"/>
      <c r="H2124" s="33">
        <f>+'R&amp;E EXPORT'!A1923</f>
        <v>0</v>
      </c>
      <c r="I2124" s="34">
        <f>IFERROR(VLOOKUP($H2124,'Gen F Rev'!$A:$M,15,FALSE),0)</f>
        <v>0</v>
      </c>
      <c r="J2124" s="34">
        <f>IFERROR(VLOOKUP($H2124,'Gen F Rev'!$A:$M,16,FALSE),0)</f>
        <v>0</v>
      </c>
      <c r="K2124" s="42">
        <f>IFERROR(VLOOKUP($H2124,'Gen F Rev'!$A:$M,17,FALSE),0)</f>
        <v>0</v>
      </c>
      <c r="L2124" s="34">
        <f>IFERROR(VLOOKUP($H2124,'Gen F Exp'!$A:$E,15,FALSE),0)</f>
        <v>0</v>
      </c>
      <c r="M2124" s="34">
        <f>IFERROR(VLOOKUP($H2124,'Gen F Exp'!$A:$E,16,FALSE),0)</f>
        <v>0</v>
      </c>
      <c r="N2124" s="42">
        <f>IFERROR(VLOOKUP($H2124,'Gen F Exp'!$A:$E,17,FALSE),0)</f>
        <v>0</v>
      </c>
      <c r="O2124" s="34">
        <f>IFERROR(VLOOKUP($H2124,'Water F Rev'!$A:$L,15,FALSE),0)</f>
        <v>0</v>
      </c>
      <c r="P2124" s="34">
        <f>IFERROR(VLOOKUP($H2124,'Water F Rev'!$A:$L,16,FALSE),0)</f>
        <v>0</v>
      </c>
      <c r="Q2124" s="42">
        <f>IFERROR(VLOOKUP($H2124,'Water F Rev'!$A:$L,17,FALSE),0)</f>
        <v>0</v>
      </c>
      <c r="R2124" s="34">
        <f>IFERROR(VLOOKUP($H2124,'Water F Exp'!$A:$K,15,FALSE),0)</f>
        <v>0</v>
      </c>
      <c r="S2124" s="34">
        <f>IFERROR(VLOOKUP($H2124,'Water F Exp'!$A:$K,16,FALSE),0)</f>
        <v>0</v>
      </c>
      <c r="T2124" s="42">
        <f>IFERROR(VLOOKUP($H2124,'Water F Exp'!$A:$K,17,FALSE),0)</f>
        <v>0</v>
      </c>
      <c r="U2124" s="34">
        <f ca="1">IFERROR(VLOOKUP($H2124,'Sewer F Rev'!$A:$E,15,FALSE),0)</f>
        <v>0</v>
      </c>
      <c r="V2124" s="34">
        <f ca="1">IFERROR(VLOOKUP($H2124,'Sewer F Rev'!$A:$E,16,FALSE),0)</f>
        <v>0</v>
      </c>
      <c r="W2124" s="42">
        <f ca="1">IFERROR(VLOOKUP($H2124,'Sewer F Rev'!$A:$E,17,FALSE),0)</f>
        <v>0</v>
      </c>
      <c r="X2124" s="34">
        <f>IFERROR(VLOOKUP($H2124,'Sewer F Exp'!$A:$B,15,FALSE),0)</f>
        <v>0</v>
      </c>
      <c r="Y2124" s="34">
        <f>IFERROR(VLOOKUP($H2124,'Sewer F Exp'!$A:$B,16,FALSE),0)</f>
        <v>0</v>
      </c>
      <c r="Z2124" s="42">
        <f>IFERROR(VLOOKUP($H2124,'Sewer F Exp'!$A:$B,17,FALSE),0)</f>
        <v>0</v>
      </c>
      <c r="AA2124" s="34">
        <f>IFERROR(VLOOKUP($H2124,'Refuse F Rev'!$A:$E,15,FALSE),0)</f>
        <v>0</v>
      </c>
      <c r="AB2124" s="34">
        <f>IFERROR(VLOOKUP($H2124,'Refuse F Rev'!$A:$E,16,FALSE),0)</f>
        <v>0</v>
      </c>
      <c r="AC2124" s="42">
        <f>IFERROR(VLOOKUP($H2124,'Refuse F Rev'!$A:$E,17,FALSE),0)</f>
        <v>0</v>
      </c>
      <c r="AD2124" s="34">
        <f>IFERROR(VLOOKUP($H2124,'Refuse F Exp'!$A:$E,15,FALSE),0)</f>
        <v>0</v>
      </c>
      <c r="AE2124" s="34">
        <f>IFERROR(VLOOKUP($H2124,'Refuse F Exp'!$A:$E,16,FALSE),0)</f>
        <v>0</v>
      </c>
      <c r="AF2124" s="42">
        <f>IFERROR(VLOOKUP($H2124,'Refuse F Exp'!$A:$E,17,FALSE),0)</f>
        <v>0</v>
      </c>
      <c r="AG2124" s="34">
        <f>IFERROR(VLOOKUP($H2124,#REF!,10,FALSE),0)</f>
        <v>0</v>
      </c>
      <c r="AH2124" s="34">
        <f>IFERROR(VLOOKUP($H2124,#REF!,11,FALSE),0)</f>
        <v>0</v>
      </c>
      <c r="AI2124" s="42">
        <f>IFERROR(VLOOKUP($H2124,#REF!,12,FALSE),0)</f>
        <v>0</v>
      </c>
      <c r="AJ2124" s="34">
        <f>IFERROR(VLOOKUP($H2124,#REF!,10,FALSE),0)</f>
        <v>0</v>
      </c>
      <c r="AK2124" s="34">
        <f>IFERROR(VLOOKUP($H2124,#REF!,11,FALSE),0)</f>
        <v>0</v>
      </c>
      <c r="AL2124" s="42">
        <f>IFERROR(VLOOKUP($H2124,#REF!,12,FALSE),0)</f>
        <v>0</v>
      </c>
      <c r="AM2124" s="34">
        <f>IFERROR(VLOOKUP($H2124,#REF!,10,FALSE),0)</f>
        <v>0</v>
      </c>
      <c r="AN2124" s="34">
        <f>IFERROR(VLOOKUP($H2124,#REF!,11,FALSE),0)</f>
        <v>0</v>
      </c>
      <c r="AO2124" s="42">
        <f>IFERROR(VLOOKUP($H2124,#REF!,12,FALSE),0)</f>
        <v>0</v>
      </c>
      <c r="AP2124" s="34">
        <f>IFERROR(VLOOKUP($H2124,#REF!,10,FALSE),0)</f>
        <v>0</v>
      </c>
      <c r="AQ2124" s="34">
        <f>IFERROR(VLOOKUP($H2124,#REF!,11,FALSE),0)</f>
        <v>0</v>
      </c>
      <c r="AR2124" s="42">
        <f>IFERROR(VLOOKUP($H2124,#REF!,12,FALSE),0)</f>
        <v>0</v>
      </c>
      <c r="AS2124" s="34">
        <f>IFERROR(VLOOKUP($H2124,#REF!,13,FALSE),0)</f>
        <v>0</v>
      </c>
      <c r="AT2124" s="34">
        <f>IFERROR(VLOOKUP($H2124,#REF!,14,FALSE),0)</f>
        <v>0</v>
      </c>
      <c r="AU2124" s="42">
        <f>IFERROR(VLOOKUP($H2124,#REF!,15,FALSE),0)</f>
        <v>0</v>
      </c>
      <c r="AV2124" s="34">
        <f>IFERROR(VLOOKUP($H2124,#REF!,15,FALSE),0)</f>
        <v>0</v>
      </c>
      <c r="AW2124" s="34">
        <f>IFERROR(VLOOKUP($H2124,#REF!,16,FALSE),0)</f>
        <v>0</v>
      </c>
      <c r="AX2124" s="42">
        <f>IFERROR(VLOOKUP($H2124,#REF!,17,FALSE),0)</f>
        <v>0</v>
      </c>
    </row>
    <row r="2125" spans="1:50" x14ac:dyDescent="0.3">
      <c r="A2125" s="33" t="str">
        <f t="shared" si="132"/>
        <v>0</v>
      </c>
      <c r="B2125" s="33">
        <f>+'R&amp;E EXPORT'!B1924</f>
        <v>0</v>
      </c>
      <c r="C2125" t="str">
        <f>IFERROR(VLOOKUP(A2125,'MCSJ Export'!A:C,3,FALSE),"")</f>
        <v/>
      </c>
      <c r="D2125" s="37">
        <f t="shared" ca="1" si="133"/>
        <v>0</v>
      </c>
      <c r="E2125" s="37">
        <f t="shared" ca="1" si="134"/>
        <v>0</v>
      </c>
      <c r="F2125" s="37">
        <f t="shared" ca="1" si="135"/>
        <v>0</v>
      </c>
      <c r="G2125" s="37"/>
      <c r="H2125" s="33">
        <f>+'R&amp;E EXPORT'!A1924</f>
        <v>0</v>
      </c>
      <c r="I2125" s="34">
        <f>IFERROR(VLOOKUP($H2125,'Gen F Rev'!$A:$M,15,FALSE),0)</f>
        <v>0</v>
      </c>
      <c r="J2125" s="34">
        <f>IFERROR(VLOOKUP($H2125,'Gen F Rev'!$A:$M,16,FALSE),0)</f>
        <v>0</v>
      </c>
      <c r="K2125" s="42">
        <f>IFERROR(VLOOKUP($H2125,'Gen F Rev'!$A:$M,17,FALSE),0)</f>
        <v>0</v>
      </c>
      <c r="L2125" s="34">
        <f>IFERROR(VLOOKUP($H2125,'Gen F Exp'!$A:$E,15,FALSE),0)</f>
        <v>0</v>
      </c>
      <c r="M2125" s="34">
        <f>IFERROR(VLOOKUP($H2125,'Gen F Exp'!$A:$E,16,FALSE),0)</f>
        <v>0</v>
      </c>
      <c r="N2125" s="42">
        <f>IFERROR(VLOOKUP($H2125,'Gen F Exp'!$A:$E,17,FALSE),0)</f>
        <v>0</v>
      </c>
      <c r="O2125" s="34">
        <f>IFERROR(VLOOKUP($H2125,'Water F Rev'!$A:$L,15,FALSE),0)</f>
        <v>0</v>
      </c>
      <c r="P2125" s="34">
        <f>IFERROR(VLOOKUP($H2125,'Water F Rev'!$A:$L,16,FALSE),0)</f>
        <v>0</v>
      </c>
      <c r="Q2125" s="42">
        <f>IFERROR(VLOOKUP($H2125,'Water F Rev'!$A:$L,17,FALSE),0)</f>
        <v>0</v>
      </c>
      <c r="R2125" s="34">
        <f>IFERROR(VLOOKUP($H2125,'Water F Exp'!$A:$K,15,FALSE),0)</f>
        <v>0</v>
      </c>
      <c r="S2125" s="34">
        <f>IFERROR(VLOOKUP($H2125,'Water F Exp'!$A:$K,16,FALSE),0)</f>
        <v>0</v>
      </c>
      <c r="T2125" s="42">
        <f>IFERROR(VLOOKUP($H2125,'Water F Exp'!$A:$K,17,FALSE),0)</f>
        <v>0</v>
      </c>
      <c r="U2125" s="34">
        <f ca="1">IFERROR(VLOOKUP($H2125,'Sewer F Rev'!$A:$E,15,FALSE),0)</f>
        <v>0</v>
      </c>
      <c r="V2125" s="34">
        <f ca="1">IFERROR(VLOOKUP($H2125,'Sewer F Rev'!$A:$E,16,FALSE),0)</f>
        <v>0</v>
      </c>
      <c r="W2125" s="42">
        <f ca="1">IFERROR(VLOOKUP($H2125,'Sewer F Rev'!$A:$E,17,FALSE),0)</f>
        <v>0</v>
      </c>
      <c r="X2125" s="34">
        <f>IFERROR(VLOOKUP($H2125,'Sewer F Exp'!$A:$B,15,FALSE),0)</f>
        <v>0</v>
      </c>
      <c r="Y2125" s="34">
        <f>IFERROR(VLOOKUP($H2125,'Sewer F Exp'!$A:$B,16,FALSE),0)</f>
        <v>0</v>
      </c>
      <c r="Z2125" s="42">
        <f>IFERROR(VLOOKUP($H2125,'Sewer F Exp'!$A:$B,17,FALSE),0)</f>
        <v>0</v>
      </c>
      <c r="AA2125" s="34">
        <f>IFERROR(VLOOKUP($H2125,'Refuse F Rev'!$A:$E,15,FALSE),0)</f>
        <v>0</v>
      </c>
      <c r="AB2125" s="34">
        <f>IFERROR(VLOOKUP($H2125,'Refuse F Rev'!$A:$E,16,FALSE),0)</f>
        <v>0</v>
      </c>
      <c r="AC2125" s="42">
        <f>IFERROR(VLOOKUP($H2125,'Refuse F Rev'!$A:$E,17,FALSE),0)</f>
        <v>0</v>
      </c>
      <c r="AD2125" s="34">
        <f>IFERROR(VLOOKUP($H2125,'Refuse F Exp'!$A:$E,15,FALSE),0)</f>
        <v>0</v>
      </c>
      <c r="AE2125" s="34">
        <f>IFERROR(VLOOKUP($H2125,'Refuse F Exp'!$A:$E,16,FALSE),0)</f>
        <v>0</v>
      </c>
      <c r="AF2125" s="42">
        <f>IFERROR(VLOOKUP($H2125,'Refuse F Exp'!$A:$E,17,FALSE),0)</f>
        <v>0</v>
      </c>
      <c r="AG2125" s="34">
        <f>IFERROR(VLOOKUP($H2125,#REF!,10,FALSE),0)</f>
        <v>0</v>
      </c>
      <c r="AH2125" s="34">
        <f>IFERROR(VLOOKUP($H2125,#REF!,11,FALSE),0)</f>
        <v>0</v>
      </c>
      <c r="AI2125" s="42">
        <f>IFERROR(VLOOKUP($H2125,#REF!,12,FALSE),0)</f>
        <v>0</v>
      </c>
      <c r="AJ2125" s="34">
        <f>IFERROR(VLOOKUP($H2125,#REF!,10,FALSE),0)</f>
        <v>0</v>
      </c>
      <c r="AK2125" s="34">
        <f>IFERROR(VLOOKUP($H2125,#REF!,11,FALSE),0)</f>
        <v>0</v>
      </c>
      <c r="AL2125" s="42">
        <f>IFERROR(VLOOKUP($H2125,#REF!,12,FALSE),0)</f>
        <v>0</v>
      </c>
      <c r="AM2125" s="34">
        <f>IFERROR(VLOOKUP($H2125,#REF!,10,FALSE),0)</f>
        <v>0</v>
      </c>
      <c r="AN2125" s="34">
        <f>IFERROR(VLOOKUP($H2125,#REF!,11,FALSE),0)</f>
        <v>0</v>
      </c>
      <c r="AO2125" s="42">
        <f>IFERROR(VLOOKUP($H2125,#REF!,12,FALSE),0)</f>
        <v>0</v>
      </c>
      <c r="AP2125" s="34">
        <f>IFERROR(VLOOKUP($H2125,#REF!,10,FALSE),0)</f>
        <v>0</v>
      </c>
      <c r="AQ2125" s="34">
        <f>IFERROR(VLOOKUP($H2125,#REF!,11,FALSE),0)</f>
        <v>0</v>
      </c>
      <c r="AR2125" s="42">
        <f>IFERROR(VLOOKUP($H2125,#REF!,12,FALSE),0)</f>
        <v>0</v>
      </c>
      <c r="AS2125" s="34">
        <f>IFERROR(VLOOKUP($H2125,#REF!,13,FALSE),0)</f>
        <v>0</v>
      </c>
      <c r="AT2125" s="34">
        <f>IFERROR(VLOOKUP($H2125,#REF!,14,FALSE),0)</f>
        <v>0</v>
      </c>
      <c r="AU2125" s="42">
        <f>IFERROR(VLOOKUP($H2125,#REF!,15,FALSE),0)</f>
        <v>0</v>
      </c>
      <c r="AV2125" s="34">
        <f>IFERROR(VLOOKUP($H2125,#REF!,15,FALSE),0)</f>
        <v>0</v>
      </c>
      <c r="AW2125" s="34">
        <f>IFERROR(VLOOKUP($H2125,#REF!,16,FALSE),0)</f>
        <v>0</v>
      </c>
      <c r="AX2125" s="42">
        <f>IFERROR(VLOOKUP($H2125,#REF!,17,FALSE),0)</f>
        <v>0</v>
      </c>
    </row>
    <row r="2126" spans="1:50" x14ac:dyDescent="0.3">
      <c r="A2126" s="33" t="str">
        <f t="shared" si="132"/>
        <v>0</v>
      </c>
      <c r="B2126" s="33">
        <f>+'R&amp;E EXPORT'!B1925</f>
        <v>0</v>
      </c>
      <c r="C2126" t="str">
        <f>IFERROR(VLOOKUP(A2126,'MCSJ Export'!A:C,3,FALSE),"")</f>
        <v/>
      </c>
      <c r="D2126" s="37">
        <f t="shared" ca="1" si="133"/>
        <v>0</v>
      </c>
      <c r="E2126" s="37">
        <f t="shared" ca="1" si="134"/>
        <v>0</v>
      </c>
      <c r="F2126" s="37">
        <f t="shared" ca="1" si="135"/>
        <v>0</v>
      </c>
      <c r="G2126" s="37"/>
      <c r="H2126" s="33">
        <f>+'R&amp;E EXPORT'!A1925</f>
        <v>0</v>
      </c>
      <c r="I2126" s="34">
        <f>IFERROR(VLOOKUP($H2126,'Gen F Rev'!$A:$M,15,FALSE),0)</f>
        <v>0</v>
      </c>
      <c r="J2126" s="34">
        <f>IFERROR(VLOOKUP($H2126,'Gen F Rev'!$A:$M,16,FALSE),0)</f>
        <v>0</v>
      </c>
      <c r="K2126" s="42">
        <f>IFERROR(VLOOKUP($H2126,'Gen F Rev'!$A:$M,17,FALSE),0)</f>
        <v>0</v>
      </c>
      <c r="L2126" s="34">
        <f>IFERROR(VLOOKUP($H2126,'Gen F Exp'!$A:$E,15,FALSE),0)</f>
        <v>0</v>
      </c>
      <c r="M2126" s="34">
        <f>IFERROR(VLOOKUP($H2126,'Gen F Exp'!$A:$E,16,FALSE),0)</f>
        <v>0</v>
      </c>
      <c r="N2126" s="42">
        <f>IFERROR(VLOOKUP($H2126,'Gen F Exp'!$A:$E,17,FALSE),0)</f>
        <v>0</v>
      </c>
      <c r="O2126" s="34">
        <f>IFERROR(VLOOKUP($H2126,'Water F Rev'!$A:$L,15,FALSE),0)</f>
        <v>0</v>
      </c>
      <c r="P2126" s="34">
        <f>IFERROR(VLOOKUP($H2126,'Water F Rev'!$A:$L,16,FALSE),0)</f>
        <v>0</v>
      </c>
      <c r="Q2126" s="42">
        <f>IFERROR(VLOOKUP($H2126,'Water F Rev'!$A:$L,17,FALSE),0)</f>
        <v>0</v>
      </c>
      <c r="R2126" s="34">
        <f>IFERROR(VLOOKUP($H2126,'Water F Exp'!$A:$K,15,FALSE),0)</f>
        <v>0</v>
      </c>
      <c r="S2126" s="34">
        <f>IFERROR(VLOOKUP($H2126,'Water F Exp'!$A:$K,16,FALSE),0)</f>
        <v>0</v>
      </c>
      <c r="T2126" s="42">
        <f>IFERROR(VLOOKUP($H2126,'Water F Exp'!$A:$K,17,FALSE),0)</f>
        <v>0</v>
      </c>
      <c r="U2126" s="34">
        <f ca="1">IFERROR(VLOOKUP($H2126,'Sewer F Rev'!$A:$E,15,FALSE),0)</f>
        <v>0</v>
      </c>
      <c r="V2126" s="34">
        <f ca="1">IFERROR(VLOOKUP($H2126,'Sewer F Rev'!$A:$E,16,FALSE),0)</f>
        <v>0</v>
      </c>
      <c r="W2126" s="42">
        <f ca="1">IFERROR(VLOOKUP($H2126,'Sewer F Rev'!$A:$E,17,FALSE),0)</f>
        <v>0</v>
      </c>
      <c r="X2126" s="34">
        <f>IFERROR(VLOOKUP($H2126,'Sewer F Exp'!$A:$B,15,FALSE),0)</f>
        <v>0</v>
      </c>
      <c r="Y2126" s="34">
        <f>IFERROR(VLOOKUP($H2126,'Sewer F Exp'!$A:$B,16,FALSE),0)</f>
        <v>0</v>
      </c>
      <c r="Z2126" s="42">
        <f>IFERROR(VLOOKUP($H2126,'Sewer F Exp'!$A:$B,17,FALSE),0)</f>
        <v>0</v>
      </c>
      <c r="AA2126" s="34">
        <f>IFERROR(VLOOKUP($H2126,'Refuse F Rev'!$A:$E,15,FALSE),0)</f>
        <v>0</v>
      </c>
      <c r="AB2126" s="34">
        <f>IFERROR(VLOOKUP($H2126,'Refuse F Rev'!$A:$E,16,FALSE),0)</f>
        <v>0</v>
      </c>
      <c r="AC2126" s="42">
        <f>IFERROR(VLOOKUP($H2126,'Refuse F Rev'!$A:$E,17,FALSE),0)</f>
        <v>0</v>
      </c>
      <c r="AD2126" s="34">
        <f>IFERROR(VLOOKUP($H2126,'Refuse F Exp'!$A:$E,15,FALSE),0)</f>
        <v>0</v>
      </c>
      <c r="AE2126" s="34">
        <f>IFERROR(VLOOKUP($H2126,'Refuse F Exp'!$A:$E,16,FALSE),0)</f>
        <v>0</v>
      </c>
      <c r="AF2126" s="42">
        <f>IFERROR(VLOOKUP($H2126,'Refuse F Exp'!$A:$E,17,FALSE),0)</f>
        <v>0</v>
      </c>
      <c r="AG2126" s="34">
        <f>IFERROR(VLOOKUP($H2126,#REF!,10,FALSE),0)</f>
        <v>0</v>
      </c>
      <c r="AH2126" s="34">
        <f>IFERROR(VLOOKUP($H2126,#REF!,11,FALSE),0)</f>
        <v>0</v>
      </c>
      <c r="AI2126" s="42">
        <f>IFERROR(VLOOKUP($H2126,#REF!,12,FALSE),0)</f>
        <v>0</v>
      </c>
      <c r="AJ2126" s="34">
        <f>IFERROR(VLOOKUP($H2126,#REF!,10,FALSE),0)</f>
        <v>0</v>
      </c>
      <c r="AK2126" s="34">
        <f>IFERROR(VLOOKUP($H2126,#REF!,11,FALSE),0)</f>
        <v>0</v>
      </c>
      <c r="AL2126" s="42">
        <f>IFERROR(VLOOKUP($H2126,#REF!,12,FALSE),0)</f>
        <v>0</v>
      </c>
      <c r="AM2126" s="34">
        <f>IFERROR(VLOOKUP($H2126,#REF!,10,FALSE),0)</f>
        <v>0</v>
      </c>
      <c r="AN2126" s="34">
        <f>IFERROR(VLOOKUP($H2126,#REF!,11,FALSE),0)</f>
        <v>0</v>
      </c>
      <c r="AO2126" s="42">
        <f>IFERROR(VLOOKUP($H2126,#REF!,12,FALSE),0)</f>
        <v>0</v>
      </c>
      <c r="AP2126" s="34">
        <f>IFERROR(VLOOKUP($H2126,#REF!,10,FALSE),0)</f>
        <v>0</v>
      </c>
      <c r="AQ2126" s="34">
        <f>IFERROR(VLOOKUP($H2126,#REF!,11,FALSE),0)</f>
        <v>0</v>
      </c>
      <c r="AR2126" s="42">
        <f>IFERROR(VLOOKUP($H2126,#REF!,12,FALSE),0)</f>
        <v>0</v>
      </c>
      <c r="AS2126" s="34">
        <f>IFERROR(VLOOKUP($H2126,#REF!,13,FALSE),0)</f>
        <v>0</v>
      </c>
      <c r="AT2126" s="34">
        <f>IFERROR(VLOOKUP($H2126,#REF!,14,FALSE),0)</f>
        <v>0</v>
      </c>
      <c r="AU2126" s="42">
        <f>IFERROR(VLOOKUP($H2126,#REF!,15,FALSE),0)</f>
        <v>0</v>
      </c>
      <c r="AV2126" s="34">
        <f>IFERROR(VLOOKUP($H2126,#REF!,15,FALSE),0)</f>
        <v>0</v>
      </c>
      <c r="AW2126" s="34">
        <f>IFERROR(VLOOKUP($H2126,#REF!,16,FALSE),0)</f>
        <v>0</v>
      </c>
      <c r="AX2126" s="42">
        <f>IFERROR(VLOOKUP($H2126,#REF!,17,FALSE),0)</f>
        <v>0</v>
      </c>
    </row>
    <row r="2127" spans="1:50" x14ac:dyDescent="0.3">
      <c r="A2127" s="33" t="str">
        <f t="shared" si="132"/>
        <v>0</v>
      </c>
      <c r="B2127" s="33">
        <f>+'R&amp;E EXPORT'!B1926</f>
        <v>0</v>
      </c>
      <c r="C2127" t="str">
        <f>IFERROR(VLOOKUP(A2127,'MCSJ Export'!A:C,3,FALSE),"")</f>
        <v/>
      </c>
      <c r="D2127" s="37">
        <f t="shared" ca="1" si="133"/>
        <v>0</v>
      </c>
      <c r="E2127" s="37">
        <f t="shared" ca="1" si="134"/>
        <v>0</v>
      </c>
      <c r="F2127" s="37">
        <f t="shared" ca="1" si="135"/>
        <v>0</v>
      </c>
      <c r="G2127" s="37"/>
      <c r="H2127" s="33">
        <f>+'R&amp;E EXPORT'!A1926</f>
        <v>0</v>
      </c>
      <c r="I2127" s="34">
        <f>IFERROR(VLOOKUP($H2127,'Gen F Rev'!$A:$M,15,FALSE),0)</f>
        <v>0</v>
      </c>
      <c r="J2127" s="34">
        <f>IFERROR(VLOOKUP($H2127,'Gen F Rev'!$A:$M,16,FALSE),0)</f>
        <v>0</v>
      </c>
      <c r="K2127" s="42">
        <f>IFERROR(VLOOKUP($H2127,'Gen F Rev'!$A:$M,17,FALSE),0)</f>
        <v>0</v>
      </c>
      <c r="L2127" s="34">
        <f>IFERROR(VLOOKUP($H2127,'Gen F Exp'!$A:$E,15,FALSE),0)</f>
        <v>0</v>
      </c>
      <c r="M2127" s="34">
        <f>IFERROR(VLOOKUP($H2127,'Gen F Exp'!$A:$E,16,FALSE),0)</f>
        <v>0</v>
      </c>
      <c r="N2127" s="42">
        <f>IFERROR(VLOOKUP($H2127,'Gen F Exp'!$A:$E,17,FALSE),0)</f>
        <v>0</v>
      </c>
      <c r="O2127" s="34">
        <f>IFERROR(VLOOKUP($H2127,'Water F Rev'!$A:$L,15,FALSE),0)</f>
        <v>0</v>
      </c>
      <c r="P2127" s="34">
        <f>IFERROR(VLOOKUP($H2127,'Water F Rev'!$A:$L,16,FALSE),0)</f>
        <v>0</v>
      </c>
      <c r="Q2127" s="42">
        <f>IFERROR(VLOOKUP($H2127,'Water F Rev'!$A:$L,17,FALSE),0)</f>
        <v>0</v>
      </c>
      <c r="R2127" s="34">
        <f>IFERROR(VLOOKUP($H2127,'Water F Exp'!$A:$K,15,FALSE),0)</f>
        <v>0</v>
      </c>
      <c r="S2127" s="34">
        <f>IFERROR(VLOOKUP($H2127,'Water F Exp'!$A:$K,16,FALSE),0)</f>
        <v>0</v>
      </c>
      <c r="T2127" s="42">
        <f>IFERROR(VLOOKUP($H2127,'Water F Exp'!$A:$K,17,FALSE),0)</f>
        <v>0</v>
      </c>
      <c r="U2127" s="34">
        <f ca="1">IFERROR(VLOOKUP($H2127,'Sewer F Rev'!$A:$E,15,FALSE),0)</f>
        <v>0</v>
      </c>
      <c r="V2127" s="34">
        <f ca="1">IFERROR(VLOOKUP($H2127,'Sewer F Rev'!$A:$E,16,FALSE),0)</f>
        <v>0</v>
      </c>
      <c r="W2127" s="42">
        <f ca="1">IFERROR(VLOOKUP($H2127,'Sewer F Rev'!$A:$E,17,FALSE),0)</f>
        <v>0</v>
      </c>
      <c r="X2127" s="34">
        <f>IFERROR(VLOOKUP($H2127,'Sewer F Exp'!$A:$B,15,FALSE),0)</f>
        <v>0</v>
      </c>
      <c r="Y2127" s="34">
        <f>IFERROR(VLOOKUP($H2127,'Sewer F Exp'!$A:$B,16,FALSE),0)</f>
        <v>0</v>
      </c>
      <c r="Z2127" s="42">
        <f>IFERROR(VLOOKUP($H2127,'Sewer F Exp'!$A:$B,17,FALSE),0)</f>
        <v>0</v>
      </c>
      <c r="AA2127" s="34">
        <f>IFERROR(VLOOKUP($H2127,'Refuse F Rev'!$A:$E,15,FALSE),0)</f>
        <v>0</v>
      </c>
      <c r="AB2127" s="34">
        <f>IFERROR(VLOOKUP($H2127,'Refuse F Rev'!$A:$E,16,FALSE),0)</f>
        <v>0</v>
      </c>
      <c r="AC2127" s="42">
        <f>IFERROR(VLOOKUP($H2127,'Refuse F Rev'!$A:$E,17,FALSE),0)</f>
        <v>0</v>
      </c>
      <c r="AD2127" s="34">
        <f>IFERROR(VLOOKUP($H2127,'Refuse F Exp'!$A:$E,15,FALSE),0)</f>
        <v>0</v>
      </c>
      <c r="AE2127" s="34">
        <f>IFERROR(VLOOKUP($H2127,'Refuse F Exp'!$A:$E,16,FALSE),0)</f>
        <v>0</v>
      </c>
      <c r="AF2127" s="42">
        <f>IFERROR(VLOOKUP($H2127,'Refuse F Exp'!$A:$E,17,FALSE),0)</f>
        <v>0</v>
      </c>
      <c r="AG2127" s="34">
        <f>IFERROR(VLOOKUP($H2127,#REF!,10,FALSE),0)</f>
        <v>0</v>
      </c>
      <c r="AH2127" s="34">
        <f>IFERROR(VLOOKUP($H2127,#REF!,11,FALSE),0)</f>
        <v>0</v>
      </c>
      <c r="AI2127" s="42">
        <f>IFERROR(VLOOKUP($H2127,#REF!,12,FALSE),0)</f>
        <v>0</v>
      </c>
      <c r="AJ2127" s="34">
        <f>IFERROR(VLOOKUP($H2127,#REF!,10,FALSE),0)</f>
        <v>0</v>
      </c>
      <c r="AK2127" s="34">
        <f>IFERROR(VLOOKUP($H2127,#REF!,11,FALSE),0)</f>
        <v>0</v>
      </c>
      <c r="AL2127" s="42">
        <f>IFERROR(VLOOKUP($H2127,#REF!,12,FALSE),0)</f>
        <v>0</v>
      </c>
      <c r="AM2127" s="34">
        <f>IFERROR(VLOOKUP($H2127,#REF!,10,FALSE),0)</f>
        <v>0</v>
      </c>
      <c r="AN2127" s="34">
        <f>IFERROR(VLOOKUP($H2127,#REF!,11,FALSE),0)</f>
        <v>0</v>
      </c>
      <c r="AO2127" s="42">
        <f>IFERROR(VLOOKUP($H2127,#REF!,12,FALSE),0)</f>
        <v>0</v>
      </c>
      <c r="AP2127" s="34">
        <f>IFERROR(VLOOKUP($H2127,#REF!,10,FALSE),0)</f>
        <v>0</v>
      </c>
      <c r="AQ2127" s="34">
        <f>IFERROR(VLOOKUP($H2127,#REF!,11,FALSE),0)</f>
        <v>0</v>
      </c>
      <c r="AR2127" s="42">
        <f>IFERROR(VLOOKUP($H2127,#REF!,12,FALSE),0)</f>
        <v>0</v>
      </c>
      <c r="AS2127" s="34">
        <f>IFERROR(VLOOKUP($H2127,#REF!,13,FALSE),0)</f>
        <v>0</v>
      </c>
      <c r="AT2127" s="34">
        <f>IFERROR(VLOOKUP($H2127,#REF!,14,FALSE),0)</f>
        <v>0</v>
      </c>
      <c r="AU2127" s="42">
        <f>IFERROR(VLOOKUP($H2127,#REF!,15,FALSE),0)</f>
        <v>0</v>
      </c>
      <c r="AV2127" s="34">
        <f>IFERROR(VLOOKUP($H2127,#REF!,15,FALSE),0)</f>
        <v>0</v>
      </c>
      <c r="AW2127" s="34">
        <f>IFERROR(VLOOKUP($H2127,#REF!,16,FALSE),0)</f>
        <v>0</v>
      </c>
      <c r="AX2127" s="42">
        <f>IFERROR(VLOOKUP($H2127,#REF!,17,FALSE),0)</f>
        <v>0</v>
      </c>
    </row>
    <row r="2128" spans="1:50" x14ac:dyDescent="0.3">
      <c r="A2128" s="33" t="str">
        <f t="shared" si="132"/>
        <v>0</v>
      </c>
      <c r="B2128" s="33">
        <f>+'R&amp;E EXPORT'!B1927</f>
        <v>0</v>
      </c>
      <c r="C2128" t="str">
        <f>IFERROR(VLOOKUP(A2128,'MCSJ Export'!A:C,3,FALSE),"")</f>
        <v/>
      </c>
      <c r="D2128" s="37">
        <f t="shared" ca="1" si="133"/>
        <v>0</v>
      </c>
      <c r="E2128" s="37">
        <f t="shared" ca="1" si="134"/>
        <v>0</v>
      </c>
      <c r="F2128" s="37">
        <f t="shared" ca="1" si="135"/>
        <v>0</v>
      </c>
      <c r="G2128" s="37"/>
      <c r="H2128" s="33">
        <f>+'R&amp;E EXPORT'!A1927</f>
        <v>0</v>
      </c>
      <c r="I2128" s="34">
        <f>IFERROR(VLOOKUP($H2128,'Gen F Rev'!$A:$M,15,FALSE),0)</f>
        <v>0</v>
      </c>
      <c r="J2128" s="34">
        <f>IFERROR(VLOOKUP($H2128,'Gen F Rev'!$A:$M,16,FALSE),0)</f>
        <v>0</v>
      </c>
      <c r="K2128" s="42">
        <f>IFERROR(VLOOKUP($H2128,'Gen F Rev'!$A:$M,17,FALSE),0)</f>
        <v>0</v>
      </c>
      <c r="L2128" s="34">
        <f>IFERROR(VLOOKUP($H2128,'Gen F Exp'!$A:$E,15,FALSE),0)</f>
        <v>0</v>
      </c>
      <c r="M2128" s="34">
        <f>IFERROR(VLOOKUP($H2128,'Gen F Exp'!$A:$E,16,FALSE),0)</f>
        <v>0</v>
      </c>
      <c r="N2128" s="42">
        <f>IFERROR(VLOOKUP($H2128,'Gen F Exp'!$A:$E,17,FALSE),0)</f>
        <v>0</v>
      </c>
      <c r="O2128" s="34">
        <f>IFERROR(VLOOKUP($H2128,'Water F Rev'!$A:$L,15,FALSE),0)</f>
        <v>0</v>
      </c>
      <c r="P2128" s="34">
        <f>IFERROR(VLOOKUP($H2128,'Water F Rev'!$A:$L,16,FALSE),0)</f>
        <v>0</v>
      </c>
      <c r="Q2128" s="42">
        <f>IFERROR(VLOOKUP($H2128,'Water F Rev'!$A:$L,17,FALSE),0)</f>
        <v>0</v>
      </c>
      <c r="R2128" s="34">
        <f>IFERROR(VLOOKUP($H2128,'Water F Exp'!$A:$K,15,FALSE),0)</f>
        <v>0</v>
      </c>
      <c r="S2128" s="34">
        <f>IFERROR(VLOOKUP($H2128,'Water F Exp'!$A:$K,16,FALSE),0)</f>
        <v>0</v>
      </c>
      <c r="T2128" s="42">
        <f>IFERROR(VLOOKUP($H2128,'Water F Exp'!$A:$K,17,FALSE),0)</f>
        <v>0</v>
      </c>
      <c r="U2128" s="34">
        <f ca="1">IFERROR(VLOOKUP($H2128,'Sewer F Rev'!$A:$E,15,FALSE),0)</f>
        <v>0</v>
      </c>
      <c r="V2128" s="34">
        <f ca="1">IFERROR(VLOOKUP($H2128,'Sewer F Rev'!$A:$E,16,FALSE),0)</f>
        <v>0</v>
      </c>
      <c r="W2128" s="42">
        <f ca="1">IFERROR(VLOOKUP($H2128,'Sewer F Rev'!$A:$E,17,FALSE),0)</f>
        <v>0</v>
      </c>
      <c r="X2128" s="34">
        <f>IFERROR(VLOOKUP($H2128,'Sewer F Exp'!$A:$B,15,FALSE),0)</f>
        <v>0</v>
      </c>
      <c r="Y2128" s="34">
        <f>IFERROR(VLOOKUP($H2128,'Sewer F Exp'!$A:$B,16,FALSE),0)</f>
        <v>0</v>
      </c>
      <c r="Z2128" s="42">
        <f>IFERROR(VLOOKUP($H2128,'Sewer F Exp'!$A:$B,17,FALSE),0)</f>
        <v>0</v>
      </c>
      <c r="AA2128" s="34">
        <f>IFERROR(VLOOKUP($H2128,'Refuse F Rev'!$A:$E,15,FALSE),0)</f>
        <v>0</v>
      </c>
      <c r="AB2128" s="34">
        <f>IFERROR(VLOOKUP($H2128,'Refuse F Rev'!$A:$E,16,FALSE),0)</f>
        <v>0</v>
      </c>
      <c r="AC2128" s="42">
        <f>IFERROR(VLOOKUP($H2128,'Refuse F Rev'!$A:$E,17,FALSE),0)</f>
        <v>0</v>
      </c>
      <c r="AD2128" s="34">
        <f>IFERROR(VLOOKUP($H2128,'Refuse F Exp'!$A:$E,15,FALSE),0)</f>
        <v>0</v>
      </c>
      <c r="AE2128" s="34">
        <f>IFERROR(VLOOKUP($H2128,'Refuse F Exp'!$A:$E,16,FALSE),0)</f>
        <v>0</v>
      </c>
      <c r="AF2128" s="42">
        <f>IFERROR(VLOOKUP($H2128,'Refuse F Exp'!$A:$E,17,FALSE),0)</f>
        <v>0</v>
      </c>
      <c r="AG2128" s="34">
        <f>IFERROR(VLOOKUP($H2128,#REF!,10,FALSE),0)</f>
        <v>0</v>
      </c>
      <c r="AH2128" s="34">
        <f>IFERROR(VLOOKUP($H2128,#REF!,11,FALSE),0)</f>
        <v>0</v>
      </c>
      <c r="AI2128" s="42">
        <f>IFERROR(VLOOKUP($H2128,#REF!,12,FALSE),0)</f>
        <v>0</v>
      </c>
      <c r="AJ2128" s="34">
        <f>IFERROR(VLOOKUP($H2128,#REF!,10,FALSE),0)</f>
        <v>0</v>
      </c>
      <c r="AK2128" s="34">
        <f>IFERROR(VLOOKUP($H2128,#REF!,11,FALSE),0)</f>
        <v>0</v>
      </c>
      <c r="AL2128" s="42">
        <f>IFERROR(VLOOKUP($H2128,#REF!,12,FALSE),0)</f>
        <v>0</v>
      </c>
      <c r="AM2128" s="34">
        <f>IFERROR(VLOOKUP($H2128,#REF!,10,FALSE),0)</f>
        <v>0</v>
      </c>
      <c r="AN2128" s="34">
        <f>IFERROR(VLOOKUP($H2128,#REF!,11,FALSE),0)</f>
        <v>0</v>
      </c>
      <c r="AO2128" s="42">
        <f>IFERROR(VLOOKUP($H2128,#REF!,12,FALSE),0)</f>
        <v>0</v>
      </c>
      <c r="AP2128" s="34">
        <f>IFERROR(VLOOKUP($H2128,#REF!,10,FALSE),0)</f>
        <v>0</v>
      </c>
      <c r="AQ2128" s="34">
        <f>IFERROR(VLOOKUP($H2128,#REF!,11,FALSE),0)</f>
        <v>0</v>
      </c>
      <c r="AR2128" s="42">
        <f>IFERROR(VLOOKUP($H2128,#REF!,12,FALSE),0)</f>
        <v>0</v>
      </c>
      <c r="AS2128" s="34">
        <f>IFERROR(VLOOKUP($H2128,#REF!,13,FALSE),0)</f>
        <v>0</v>
      </c>
      <c r="AT2128" s="34">
        <f>IFERROR(VLOOKUP($H2128,#REF!,14,FALSE),0)</f>
        <v>0</v>
      </c>
      <c r="AU2128" s="42">
        <f>IFERROR(VLOOKUP($H2128,#REF!,15,FALSE),0)</f>
        <v>0</v>
      </c>
      <c r="AV2128" s="34">
        <f>IFERROR(VLOOKUP($H2128,#REF!,15,FALSE),0)</f>
        <v>0</v>
      </c>
      <c r="AW2128" s="34">
        <f>IFERROR(VLOOKUP($H2128,#REF!,16,FALSE),0)</f>
        <v>0</v>
      </c>
      <c r="AX2128" s="42">
        <f>IFERROR(VLOOKUP($H2128,#REF!,17,FALSE),0)</f>
        <v>0</v>
      </c>
    </row>
    <row r="2129" spans="1:50" x14ac:dyDescent="0.3">
      <c r="A2129" s="33" t="str">
        <f t="shared" si="132"/>
        <v>0</v>
      </c>
      <c r="B2129" s="33">
        <f>+'R&amp;E EXPORT'!B1928</f>
        <v>0</v>
      </c>
      <c r="C2129" t="str">
        <f>IFERROR(VLOOKUP(A2129,'MCSJ Export'!A:C,3,FALSE),"")</f>
        <v/>
      </c>
      <c r="D2129" s="37">
        <f t="shared" ca="1" si="133"/>
        <v>0</v>
      </c>
      <c r="E2129" s="37">
        <f t="shared" ca="1" si="134"/>
        <v>0</v>
      </c>
      <c r="F2129" s="37">
        <f t="shared" ca="1" si="135"/>
        <v>0</v>
      </c>
      <c r="G2129" s="37"/>
      <c r="H2129" s="33">
        <f>+'R&amp;E EXPORT'!A1928</f>
        <v>0</v>
      </c>
      <c r="I2129" s="34">
        <f>IFERROR(VLOOKUP($H2129,'Gen F Rev'!$A:$M,15,FALSE),0)</f>
        <v>0</v>
      </c>
      <c r="J2129" s="34">
        <f>IFERROR(VLOOKUP($H2129,'Gen F Rev'!$A:$M,16,FALSE),0)</f>
        <v>0</v>
      </c>
      <c r="K2129" s="42">
        <f>IFERROR(VLOOKUP($H2129,'Gen F Rev'!$A:$M,17,FALSE),0)</f>
        <v>0</v>
      </c>
      <c r="L2129" s="34">
        <f>IFERROR(VLOOKUP($H2129,'Gen F Exp'!$A:$E,15,FALSE),0)</f>
        <v>0</v>
      </c>
      <c r="M2129" s="34">
        <f>IFERROR(VLOOKUP($H2129,'Gen F Exp'!$A:$E,16,FALSE),0)</f>
        <v>0</v>
      </c>
      <c r="N2129" s="42">
        <f>IFERROR(VLOOKUP($H2129,'Gen F Exp'!$A:$E,17,FALSE),0)</f>
        <v>0</v>
      </c>
      <c r="O2129" s="34">
        <f>IFERROR(VLOOKUP($H2129,'Water F Rev'!$A:$L,15,FALSE),0)</f>
        <v>0</v>
      </c>
      <c r="P2129" s="34">
        <f>IFERROR(VLOOKUP($H2129,'Water F Rev'!$A:$L,16,FALSE),0)</f>
        <v>0</v>
      </c>
      <c r="Q2129" s="42">
        <f>IFERROR(VLOOKUP($H2129,'Water F Rev'!$A:$L,17,FALSE),0)</f>
        <v>0</v>
      </c>
      <c r="R2129" s="34">
        <f>IFERROR(VLOOKUP($H2129,'Water F Exp'!$A:$K,15,FALSE),0)</f>
        <v>0</v>
      </c>
      <c r="S2129" s="34">
        <f>IFERROR(VLOOKUP($H2129,'Water F Exp'!$A:$K,16,FALSE),0)</f>
        <v>0</v>
      </c>
      <c r="T2129" s="42">
        <f>IFERROR(VLOOKUP($H2129,'Water F Exp'!$A:$K,17,FALSE),0)</f>
        <v>0</v>
      </c>
      <c r="U2129" s="34">
        <f ca="1">IFERROR(VLOOKUP($H2129,'Sewer F Rev'!$A:$E,15,FALSE),0)</f>
        <v>0</v>
      </c>
      <c r="V2129" s="34">
        <f ca="1">IFERROR(VLOOKUP($H2129,'Sewer F Rev'!$A:$E,16,FALSE),0)</f>
        <v>0</v>
      </c>
      <c r="W2129" s="42">
        <f ca="1">IFERROR(VLOOKUP($H2129,'Sewer F Rev'!$A:$E,17,FALSE),0)</f>
        <v>0</v>
      </c>
      <c r="X2129" s="34">
        <f>IFERROR(VLOOKUP($H2129,'Sewer F Exp'!$A:$B,15,FALSE),0)</f>
        <v>0</v>
      </c>
      <c r="Y2129" s="34">
        <f>IFERROR(VLOOKUP($H2129,'Sewer F Exp'!$A:$B,16,FALSE),0)</f>
        <v>0</v>
      </c>
      <c r="Z2129" s="42">
        <f>IFERROR(VLOOKUP($H2129,'Sewer F Exp'!$A:$B,17,FALSE),0)</f>
        <v>0</v>
      </c>
      <c r="AA2129" s="34">
        <f>IFERROR(VLOOKUP($H2129,'Refuse F Rev'!$A:$E,15,FALSE),0)</f>
        <v>0</v>
      </c>
      <c r="AB2129" s="34">
        <f>IFERROR(VLOOKUP($H2129,'Refuse F Rev'!$A:$E,16,FALSE),0)</f>
        <v>0</v>
      </c>
      <c r="AC2129" s="42">
        <f>IFERROR(VLOOKUP($H2129,'Refuse F Rev'!$A:$E,17,FALSE),0)</f>
        <v>0</v>
      </c>
      <c r="AD2129" s="34">
        <f>IFERROR(VLOOKUP($H2129,'Refuse F Exp'!$A:$E,15,FALSE),0)</f>
        <v>0</v>
      </c>
      <c r="AE2129" s="34">
        <f>IFERROR(VLOOKUP($H2129,'Refuse F Exp'!$A:$E,16,FALSE),0)</f>
        <v>0</v>
      </c>
      <c r="AF2129" s="42">
        <f>IFERROR(VLOOKUP($H2129,'Refuse F Exp'!$A:$E,17,FALSE),0)</f>
        <v>0</v>
      </c>
      <c r="AG2129" s="34">
        <f>IFERROR(VLOOKUP($H2129,#REF!,10,FALSE),0)</f>
        <v>0</v>
      </c>
      <c r="AH2129" s="34">
        <f>IFERROR(VLOOKUP($H2129,#REF!,11,FALSE),0)</f>
        <v>0</v>
      </c>
      <c r="AI2129" s="42">
        <f>IFERROR(VLOOKUP($H2129,#REF!,12,FALSE),0)</f>
        <v>0</v>
      </c>
      <c r="AJ2129" s="34">
        <f>IFERROR(VLOOKUP($H2129,#REF!,10,FALSE),0)</f>
        <v>0</v>
      </c>
      <c r="AK2129" s="34">
        <f>IFERROR(VLOOKUP($H2129,#REF!,11,FALSE),0)</f>
        <v>0</v>
      </c>
      <c r="AL2129" s="42">
        <f>IFERROR(VLOOKUP($H2129,#REF!,12,FALSE),0)</f>
        <v>0</v>
      </c>
      <c r="AM2129" s="34">
        <f>IFERROR(VLOOKUP($H2129,#REF!,10,FALSE),0)</f>
        <v>0</v>
      </c>
      <c r="AN2129" s="34">
        <f>IFERROR(VLOOKUP($H2129,#REF!,11,FALSE),0)</f>
        <v>0</v>
      </c>
      <c r="AO2129" s="42">
        <f>IFERROR(VLOOKUP($H2129,#REF!,12,FALSE),0)</f>
        <v>0</v>
      </c>
      <c r="AP2129" s="34">
        <f>IFERROR(VLOOKUP($H2129,#REF!,10,FALSE),0)</f>
        <v>0</v>
      </c>
      <c r="AQ2129" s="34">
        <f>IFERROR(VLOOKUP($H2129,#REF!,11,FALSE),0)</f>
        <v>0</v>
      </c>
      <c r="AR2129" s="42">
        <f>IFERROR(VLOOKUP($H2129,#REF!,12,FALSE),0)</f>
        <v>0</v>
      </c>
      <c r="AS2129" s="34">
        <f>IFERROR(VLOOKUP($H2129,#REF!,13,FALSE),0)</f>
        <v>0</v>
      </c>
      <c r="AT2129" s="34">
        <f>IFERROR(VLOOKUP($H2129,#REF!,14,FALSE),0)</f>
        <v>0</v>
      </c>
      <c r="AU2129" s="42">
        <f>IFERROR(VLOOKUP($H2129,#REF!,15,FALSE),0)</f>
        <v>0</v>
      </c>
      <c r="AV2129" s="34">
        <f>IFERROR(VLOOKUP($H2129,#REF!,15,FALSE),0)</f>
        <v>0</v>
      </c>
      <c r="AW2129" s="34">
        <f>IFERROR(VLOOKUP($H2129,#REF!,16,FALSE),0)</f>
        <v>0</v>
      </c>
      <c r="AX2129" s="42">
        <f>IFERROR(VLOOKUP($H2129,#REF!,17,FALSE),0)</f>
        <v>0</v>
      </c>
    </row>
    <row r="2130" spans="1:50" x14ac:dyDescent="0.3">
      <c r="A2130" s="33" t="str">
        <f t="shared" si="132"/>
        <v>0</v>
      </c>
      <c r="B2130" s="33">
        <f>+'R&amp;E EXPORT'!B1929</f>
        <v>0</v>
      </c>
      <c r="C2130" t="str">
        <f>IFERROR(VLOOKUP(A2130,'MCSJ Export'!A:C,3,FALSE),"")</f>
        <v/>
      </c>
      <c r="D2130" s="37">
        <f t="shared" ca="1" si="133"/>
        <v>0</v>
      </c>
      <c r="E2130" s="37">
        <f t="shared" ca="1" si="134"/>
        <v>0</v>
      </c>
      <c r="F2130" s="37">
        <f t="shared" ca="1" si="135"/>
        <v>0</v>
      </c>
      <c r="G2130" s="37"/>
      <c r="H2130" s="33">
        <f>+'R&amp;E EXPORT'!A1929</f>
        <v>0</v>
      </c>
      <c r="I2130" s="34">
        <f>IFERROR(VLOOKUP($H2130,'Gen F Rev'!$A:$M,15,FALSE),0)</f>
        <v>0</v>
      </c>
      <c r="J2130" s="34">
        <f>IFERROR(VLOOKUP($H2130,'Gen F Rev'!$A:$M,16,FALSE),0)</f>
        <v>0</v>
      </c>
      <c r="K2130" s="42">
        <f>IFERROR(VLOOKUP($H2130,'Gen F Rev'!$A:$M,17,FALSE),0)</f>
        <v>0</v>
      </c>
      <c r="L2130" s="34">
        <f>IFERROR(VLOOKUP($H2130,'Gen F Exp'!$A:$E,15,FALSE),0)</f>
        <v>0</v>
      </c>
      <c r="M2130" s="34">
        <f>IFERROR(VLOOKUP($H2130,'Gen F Exp'!$A:$E,16,FALSE),0)</f>
        <v>0</v>
      </c>
      <c r="N2130" s="42">
        <f>IFERROR(VLOOKUP($H2130,'Gen F Exp'!$A:$E,17,FALSE),0)</f>
        <v>0</v>
      </c>
      <c r="O2130" s="34">
        <f>IFERROR(VLOOKUP($H2130,'Water F Rev'!$A:$L,15,FALSE),0)</f>
        <v>0</v>
      </c>
      <c r="P2130" s="34">
        <f>IFERROR(VLOOKUP($H2130,'Water F Rev'!$A:$L,16,FALSE),0)</f>
        <v>0</v>
      </c>
      <c r="Q2130" s="42">
        <f>IFERROR(VLOOKUP($H2130,'Water F Rev'!$A:$L,17,FALSE),0)</f>
        <v>0</v>
      </c>
      <c r="R2130" s="34">
        <f>IFERROR(VLOOKUP($H2130,'Water F Exp'!$A:$K,15,FALSE),0)</f>
        <v>0</v>
      </c>
      <c r="S2130" s="34">
        <f>IFERROR(VLOOKUP($H2130,'Water F Exp'!$A:$K,16,FALSE),0)</f>
        <v>0</v>
      </c>
      <c r="T2130" s="42">
        <f>IFERROR(VLOOKUP($H2130,'Water F Exp'!$A:$K,17,FALSE),0)</f>
        <v>0</v>
      </c>
      <c r="U2130" s="34">
        <f ca="1">IFERROR(VLOOKUP($H2130,'Sewer F Rev'!$A:$E,15,FALSE),0)</f>
        <v>0</v>
      </c>
      <c r="V2130" s="34">
        <f ca="1">IFERROR(VLOOKUP($H2130,'Sewer F Rev'!$A:$E,16,FALSE),0)</f>
        <v>0</v>
      </c>
      <c r="W2130" s="42">
        <f ca="1">IFERROR(VLOOKUP($H2130,'Sewer F Rev'!$A:$E,17,FALSE),0)</f>
        <v>0</v>
      </c>
      <c r="X2130" s="34">
        <f>IFERROR(VLOOKUP($H2130,'Sewer F Exp'!$A:$B,15,FALSE),0)</f>
        <v>0</v>
      </c>
      <c r="Y2130" s="34">
        <f>IFERROR(VLOOKUP($H2130,'Sewer F Exp'!$A:$B,16,FALSE),0)</f>
        <v>0</v>
      </c>
      <c r="Z2130" s="42">
        <f>IFERROR(VLOOKUP($H2130,'Sewer F Exp'!$A:$B,17,FALSE),0)</f>
        <v>0</v>
      </c>
      <c r="AA2130" s="34">
        <f>IFERROR(VLOOKUP($H2130,'Refuse F Rev'!$A:$E,15,FALSE),0)</f>
        <v>0</v>
      </c>
      <c r="AB2130" s="34">
        <f>IFERROR(VLOOKUP($H2130,'Refuse F Rev'!$A:$E,16,FALSE),0)</f>
        <v>0</v>
      </c>
      <c r="AC2130" s="42">
        <f>IFERROR(VLOOKUP($H2130,'Refuse F Rev'!$A:$E,17,FALSE),0)</f>
        <v>0</v>
      </c>
      <c r="AD2130" s="34">
        <f>IFERROR(VLOOKUP($H2130,'Refuse F Exp'!$A:$E,15,FALSE),0)</f>
        <v>0</v>
      </c>
      <c r="AE2130" s="34">
        <f>IFERROR(VLOOKUP($H2130,'Refuse F Exp'!$A:$E,16,FALSE),0)</f>
        <v>0</v>
      </c>
      <c r="AF2130" s="42">
        <f>IFERROR(VLOOKUP($H2130,'Refuse F Exp'!$A:$E,17,FALSE),0)</f>
        <v>0</v>
      </c>
      <c r="AG2130" s="34">
        <f>IFERROR(VLOOKUP($H2130,#REF!,10,FALSE),0)</f>
        <v>0</v>
      </c>
      <c r="AH2130" s="34">
        <f>IFERROR(VLOOKUP($H2130,#REF!,11,FALSE),0)</f>
        <v>0</v>
      </c>
      <c r="AI2130" s="42">
        <f>IFERROR(VLOOKUP($H2130,#REF!,12,FALSE),0)</f>
        <v>0</v>
      </c>
      <c r="AJ2130" s="34">
        <f>IFERROR(VLOOKUP($H2130,#REF!,10,FALSE),0)</f>
        <v>0</v>
      </c>
      <c r="AK2130" s="34">
        <f>IFERROR(VLOOKUP($H2130,#REF!,11,FALSE),0)</f>
        <v>0</v>
      </c>
      <c r="AL2130" s="42">
        <f>IFERROR(VLOOKUP($H2130,#REF!,12,FALSE),0)</f>
        <v>0</v>
      </c>
      <c r="AM2130" s="34">
        <f>IFERROR(VLOOKUP($H2130,#REF!,10,FALSE),0)</f>
        <v>0</v>
      </c>
      <c r="AN2130" s="34">
        <f>IFERROR(VLOOKUP($H2130,#REF!,11,FALSE),0)</f>
        <v>0</v>
      </c>
      <c r="AO2130" s="42">
        <f>IFERROR(VLOOKUP($H2130,#REF!,12,FALSE),0)</f>
        <v>0</v>
      </c>
      <c r="AP2130" s="34">
        <f>IFERROR(VLOOKUP($H2130,#REF!,10,FALSE),0)</f>
        <v>0</v>
      </c>
      <c r="AQ2130" s="34">
        <f>IFERROR(VLOOKUP($H2130,#REF!,11,FALSE),0)</f>
        <v>0</v>
      </c>
      <c r="AR2130" s="42">
        <f>IFERROR(VLOOKUP($H2130,#REF!,12,FALSE),0)</f>
        <v>0</v>
      </c>
      <c r="AS2130" s="34">
        <f>IFERROR(VLOOKUP($H2130,#REF!,13,FALSE),0)</f>
        <v>0</v>
      </c>
      <c r="AT2130" s="34">
        <f>IFERROR(VLOOKUP($H2130,#REF!,14,FALSE),0)</f>
        <v>0</v>
      </c>
      <c r="AU2130" s="42">
        <f>IFERROR(VLOOKUP($H2130,#REF!,15,FALSE),0)</f>
        <v>0</v>
      </c>
      <c r="AV2130" s="34">
        <f>IFERROR(VLOOKUP($H2130,#REF!,15,FALSE),0)</f>
        <v>0</v>
      </c>
      <c r="AW2130" s="34">
        <f>IFERROR(VLOOKUP($H2130,#REF!,16,FALSE),0)</f>
        <v>0</v>
      </c>
      <c r="AX2130" s="42">
        <f>IFERROR(VLOOKUP($H2130,#REF!,17,FALSE),0)</f>
        <v>0</v>
      </c>
    </row>
    <row r="2131" spans="1:50" x14ac:dyDescent="0.3">
      <c r="A2131" s="33" t="str">
        <f t="shared" si="132"/>
        <v>0</v>
      </c>
      <c r="B2131" s="33">
        <f>+'R&amp;E EXPORT'!B1930</f>
        <v>0</v>
      </c>
      <c r="C2131" t="str">
        <f>IFERROR(VLOOKUP(A2131,'MCSJ Export'!A:C,3,FALSE),"")</f>
        <v/>
      </c>
      <c r="D2131" s="37">
        <f t="shared" ca="1" si="133"/>
        <v>0</v>
      </c>
      <c r="E2131" s="37">
        <f t="shared" ca="1" si="134"/>
        <v>0</v>
      </c>
      <c r="F2131" s="37">
        <f t="shared" ca="1" si="135"/>
        <v>0</v>
      </c>
      <c r="G2131" s="37"/>
      <c r="H2131" s="33">
        <f>+'R&amp;E EXPORT'!A1930</f>
        <v>0</v>
      </c>
      <c r="I2131" s="34">
        <f>IFERROR(VLOOKUP($H2131,'Gen F Rev'!$A:$M,15,FALSE),0)</f>
        <v>0</v>
      </c>
      <c r="J2131" s="34">
        <f>IFERROR(VLOOKUP($H2131,'Gen F Rev'!$A:$M,16,FALSE),0)</f>
        <v>0</v>
      </c>
      <c r="K2131" s="42">
        <f>IFERROR(VLOOKUP($H2131,'Gen F Rev'!$A:$M,17,FALSE),0)</f>
        <v>0</v>
      </c>
      <c r="L2131" s="34">
        <f>IFERROR(VLOOKUP($H2131,'Gen F Exp'!$A:$E,15,FALSE),0)</f>
        <v>0</v>
      </c>
      <c r="M2131" s="34">
        <f>IFERROR(VLOOKUP($H2131,'Gen F Exp'!$A:$E,16,FALSE),0)</f>
        <v>0</v>
      </c>
      <c r="N2131" s="42">
        <f>IFERROR(VLOOKUP($H2131,'Gen F Exp'!$A:$E,17,FALSE),0)</f>
        <v>0</v>
      </c>
      <c r="O2131" s="34">
        <f>IFERROR(VLOOKUP($H2131,'Water F Rev'!$A:$L,15,FALSE),0)</f>
        <v>0</v>
      </c>
      <c r="P2131" s="34">
        <f>IFERROR(VLOOKUP($H2131,'Water F Rev'!$A:$L,16,FALSE),0)</f>
        <v>0</v>
      </c>
      <c r="Q2131" s="42">
        <f>IFERROR(VLOOKUP($H2131,'Water F Rev'!$A:$L,17,FALSE),0)</f>
        <v>0</v>
      </c>
      <c r="R2131" s="34">
        <f>IFERROR(VLOOKUP($H2131,'Water F Exp'!$A:$K,15,FALSE),0)</f>
        <v>0</v>
      </c>
      <c r="S2131" s="34">
        <f>IFERROR(VLOOKUP($H2131,'Water F Exp'!$A:$K,16,FALSE),0)</f>
        <v>0</v>
      </c>
      <c r="T2131" s="42">
        <f>IFERROR(VLOOKUP($H2131,'Water F Exp'!$A:$K,17,FALSE),0)</f>
        <v>0</v>
      </c>
      <c r="U2131" s="34">
        <f ca="1">IFERROR(VLOOKUP($H2131,'Sewer F Rev'!$A:$E,15,FALSE),0)</f>
        <v>0</v>
      </c>
      <c r="V2131" s="34">
        <f ca="1">IFERROR(VLOOKUP($H2131,'Sewer F Rev'!$A:$E,16,FALSE),0)</f>
        <v>0</v>
      </c>
      <c r="W2131" s="42">
        <f ca="1">IFERROR(VLOOKUP($H2131,'Sewer F Rev'!$A:$E,17,FALSE),0)</f>
        <v>0</v>
      </c>
      <c r="X2131" s="34">
        <f>IFERROR(VLOOKUP($H2131,'Sewer F Exp'!$A:$B,15,FALSE),0)</f>
        <v>0</v>
      </c>
      <c r="Y2131" s="34">
        <f>IFERROR(VLOOKUP($H2131,'Sewer F Exp'!$A:$B,16,FALSE),0)</f>
        <v>0</v>
      </c>
      <c r="Z2131" s="42">
        <f>IFERROR(VLOOKUP($H2131,'Sewer F Exp'!$A:$B,17,FALSE),0)</f>
        <v>0</v>
      </c>
      <c r="AA2131" s="34">
        <f>IFERROR(VLOOKUP($H2131,'Refuse F Rev'!$A:$E,15,FALSE),0)</f>
        <v>0</v>
      </c>
      <c r="AB2131" s="34">
        <f>IFERROR(VLOOKUP($H2131,'Refuse F Rev'!$A:$E,16,FALSE),0)</f>
        <v>0</v>
      </c>
      <c r="AC2131" s="42">
        <f>IFERROR(VLOOKUP($H2131,'Refuse F Rev'!$A:$E,17,FALSE),0)</f>
        <v>0</v>
      </c>
      <c r="AD2131" s="34">
        <f>IFERROR(VLOOKUP($H2131,'Refuse F Exp'!$A:$E,15,FALSE),0)</f>
        <v>0</v>
      </c>
      <c r="AE2131" s="34">
        <f>IFERROR(VLOOKUP($H2131,'Refuse F Exp'!$A:$E,16,FALSE),0)</f>
        <v>0</v>
      </c>
      <c r="AF2131" s="42">
        <f>IFERROR(VLOOKUP($H2131,'Refuse F Exp'!$A:$E,17,FALSE),0)</f>
        <v>0</v>
      </c>
      <c r="AG2131" s="34">
        <f>IFERROR(VLOOKUP($H2131,#REF!,10,FALSE),0)</f>
        <v>0</v>
      </c>
      <c r="AH2131" s="34">
        <f>IFERROR(VLOOKUP($H2131,#REF!,11,FALSE),0)</f>
        <v>0</v>
      </c>
      <c r="AI2131" s="42">
        <f>IFERROR(VLOOKUP($H2131,#REF!,12,FALSE),0)</f>
        <v>0</v>
      </c>
      <c r="AJ2131" s="34">
        <f>IFERROR(VLOOKUP($H2131,#REF!,10,FALSE),0)</f>
        <v>0</v>
      </c>
      <c r="AK2131" s="34">
        <f>IFERROR(VLOOKUP($H2131,#REF!,11,FALSE),0)</f>
        <v>0</v>
      </c>
      <c r="AL2131" s="42">
        <f>IFERROR(VLOOKUP($H2131,#REF!,12,FALSE),0)</f>
        <v>0</v>
      </c>
      <c r="AM2131" s="34">
        <f>IFERROR(VLOOKUP($H2131,#REF!,10,FALSE),0)</f>
        <v>0</v>
      </c>
      <c r="AN2131" s="34">
        <f>IFERROR(VLOOKUP($H2131,#REF!,11,FALSE),0)</f>
        <v>0</v>
      </c>
      <c r="AO2131" s="42">
        <f>IFERROR(VLOOKUP($H2131,#REF!,12,FALSE),0)</f>
        <v>0</v>
      </c>
      <c r="AP2131" s="34">
        <f>IFERROR(VLOOKUP($H2131,#REF!,10,FALSE),0)</f>
        <v>0</v>
      </c>
      <c r="AQ2131" s="34">
        <f>IFERROR(VLOOKUP($H2131,#REF!,11,FALSE),0)</f>
        <v>0</v>
      </c>
      <c r="AR2131" s="42">
        <f>IFERROR(VLOOKUP($H2131,#REF!,12,FALSE),0)</f>
        <v>0</v>
      </c>
      <c r="AS2131" s="34">
        <f>IFERROR(VLOOKUP($H2131,#REF!,13,FALSE),0)</f>
        <v>0</v>
      </c>
      <c r="AT2131" s="34">
        <f>IFERROR(VLOOKUP($H2131,#REF!,14,FALSE),0)</f>
        <v>0</v>
      </c>
      <c r="AU2131" s="42">
        <f>IFERROR(VLOOKUP($H2131,#REF!,15,FALSE),0)</f>
        <v>0</v>
      </c>
      <c r="AV2131" s="34">
        <f>IFERROR(VLOOKUP($H2131,#REF!,15,FALSE),0)</f>
        <v>0</v>
      </c>
      <c r="AW2131" s="34">
        <f>IFERROR(VLOOKUP($H2131,#REF!,16,FALSE),0)</f>
        <v>0</v>
      </c>
      <c r="AX2131" s="42">
        <f>IFERROR(VLOOKUP($H2131,#REF!,17,FALSE),0)</f>
        <v>0</v>
      </c>
    </row>
    <row r="2132" spans="1:50" x14ac:dyDescent="0.3">
      <c r="A2132" s="33" t="str">
        <f t="shared" si="132"/>
        <v>0</v>
      </c>
      <c r="B2132" s="33">
        <f>+'R&amp;E EXPORT'!B1931</f>
        <v>0</v>
      </c>
      <c r="C2132" t="str">
        <f>IFERROR(VLOOKUP(A2132,'MCSJ Export'!A:C,3,FALSE),"")</f>
        <v/>
      </c>
      <c r="D2132" s="37">
        <f t="shared" ca="1" si="133"/>
        <v>0</v>
      </c>
      <c r="E2132" s="37">
        <f t="shared" ca="1" si="134"/>
        <v>0</v>
      </c>
      <c r="F2132" s="37">
        <f t="shared" ca="1" si="135"/>
        <v>0</v>
      </c>
      <c r="G2132" s="37"/>
      <c r="H2132" s="33">
        <f>+'R&amp;E EXPORT'!A1931</f>
        <v>0</v>
      </c>
      <c r="I2132" s="34">
        <f>IFERROR(VLOOKUP($H2132,'Gen F Rev'!$A:$M,15,FALSE),0)</f>
        <v>0</v>
      </c>
      <c r="J2132" s="34">
        <f>IFERROR(VLOOKUP($H2132,'Gen F Rev'!$A:$M,16,FALSE),0)</f>
        <v>0</v>
      </c>
      <c r="K2132" s="42">
        <f>IFERROR(VLOOKUP($H2132,'Gen F Rev'!$A:$M,17,FALSE),0)</f>
        <v>0</v>
      </c>
      <c r="L2132" s="34">
        <f>IFERROR(VLOOKUP($H2132,'Gen F Exp'!$A:$E,15,FALSE),0)</f>
        <v>0</v>
      </c>
      <c r="M2132" s="34">
        <f>IFERROR(VLOOKUP($H2132,'Gen F Exp'!$A:$E,16,FALSE),0)</f>
        <v>0</v>
      </c>
      <c r="N2132" s="42">
        <f>IFERROR(VLOOKUP($H2132,'Gen F Exp'!$A:$E,17,FALSE),0)</f>
        <v>0</v>
      </c>
      <c r="O2132" s="34">
        <f>IFERROR(VLOOKUP($H2132,'Water F Rev'!$A:$L,15,FALSE),0)</f>
        <v>0</v>
      </c>
      <c r="P2132" s="34">
        <f>IFERROR(VLOOKUP($H2132,'Water F Rev'!$A:$L,16,FALSE),0)</f>
        <v>0</v>
      </c>
      <c r="Q2132" s="42">
        <f>IFERROR(VLOOKUP($H2132,'Water F Rev'!$A:$L,17,FALSE),0)</f>
        <v>0</v>
      </c>
      <c r="R2132" s="34">
        <f>IFERROR(VLOOKUP($H2132,'Water F Exp'!$A:$K,15,FALSE),0)</f>
        <v>0</v>
      </c>
      <c r="S2132" s="34">
        <f>IFERROR(VLOOKUP($H2132,'Water F Exp'!$A:$K,16,FALSE),0)</f>
        <v>0</v>
      </c>
      <c r="T2132" s="42">
        <f>IFERROR(VLOOKUP($H2132,'Water F Exp'!$A:$K,17,FALSE),0)</f>
        <v>0</v>
      </c>
      <c r="U2132" s="34">
        <f ca="1">IFERROR(VLOOKUP($H2132,'Sewer F Rev'!$A:$E,15,FALSE),0)</f>
        <v>0</v>
      </c>
      <c r="V2132" s="34">
        <f ca="1">IFERROR(VLOOKUP($H2132,'Sewer F Rev'!$A:$E,16,FALSE),0)</f>
        <v>0</v>
      </c>
      <c r="W2132" s="42">
        <f ca="1">IFERROR(VLOOKUP($H2132,'Sewer F Rev'!$A:$E,17,FALSE),0)</f>
        <v>0</v>
      </c>
      <c r="X2132" s="34">
        <f>IFERROR(VLOOKUP($H2132,'Sewer F Exp'!$A:$B,15,FALSE),0)</f>
        <v>0</v>
      </c>
      <c r="Y2132" s="34">
        <f>IFERROR(VLOOKUP($H2132,'Sewer F Exp'!$A:$B,16,FALSE),0)</f>
        <v>0</v>
      </c>
      <c r="Z2132" s="42">
        <f>IFERROR(VLOOKUP($H2132,'Sewer F Exp'!$A:$B,17,FALSE),0)</f>
        <v>0</v>
      </c>
      <c r="AA2132" s="34">
        <f>IFERROR(VLOOKUP($H2132,'Refuse F Rev'!$A:$E,15,FALSE),0)</f>
        <v>0</v>
      </c>
      <c r="AB2132" s="34">
        <f>IFERROR(VLOOKUP($H2132,'Refuse F Rev'!$A:$E,16,FALSE),0)</f>
        <v>0</v>
      </c>
      <c r="AC2132" s="42">
        <f>IFERROR(VLOOKUP($H2132,'Refuse F Rev'!$A:$E,17,FALSE),0)</f>
        <v>0</v>
      </c>
      <c r="AD2132" s="34">
        <f>IFERROR(VLOOKUP($H2132,'Refuse F Exp'!$A:$E,15,FALSE),0)</f>
        <v>0</v>
      </c>
      <c r="AE2132" s="34">
        <f>IFERROR(VLOOKUP($H2132,'Refuse F Exp'!$A:$E,16,FALSE),0)</f>
        <v>0</v>
      </c>
      <c r="AF2132" s="42">
        <f>IFERROR(VLOOKUP($H2132,'Refuse F Exp'!$A:$E,17,FALSE),0)</f>
        <v>0</v>
      </c>
      <c r="AG2132" s="34">
        <f>IFERROR(VLOOKUP($H2132,#REF!,10,FALSE),0)</f>
        <v>0</v>
      </c>
      <c r="AH2132" s="34">
        <f>IFERROR(VLOOKUP($H2132,#REF!,11,FALSE),0)</f>
        <v>0</v>
      </c>
      <c r="AI2132" s="42">
        <f>IFERROR(VLOOKUP($H2132,#REF!,12,FALSE),0)</f>
        <v>0</v>
      </c>
      <c r="AJ2132" s="34">
        <f>IFERROR(VLOOKUP($H2132,#REF!,10,FALSE),0)</f>
        <v>0</v>
      </c>
      <c r="AK2132" s="34">
        <f>IFERROR(VLOOKUP($H2132,#REF!,11,FALSE),0)</f>
        <v>0</v>
      </c>
      <c r="AL2132" s="42">
        <f>IFERROR(VLOOKUP($H2132,#REF!,12,FALSE),0)</f>
        <v>0</v>
      </c>
      <c r="AM2132" s="34">
        <f>IFERROR(VLOOKUP($H2132,#REF!,10,FALSE),0)</f>
        <v>0</v>
      </c>
      <c r="AN2132" s="34">
        <f>IFERROR(VLOOKUP($H2132,#REF!,11,FALSE),0)</f>
        <v>0</v>
      </c>
      <c r="AO2132" s="42">
        <f>IFERROR(VLOOKUP($H2132,#REF!,12,FALSE),0)</f>
        <v>0</v>
      </c>
      <c r="AP2132" s="34">
        <f>IFERROR(VLOOKUP($H2132,#REF!,10,FALSE),0)</f>
        <v>0</v>
      </c>
      <c r="AQ2132" s="34">
        <f>IFERROR(VLOOKUP($H2132,#REF!,11,FALSE),0)</f>
        <v>0</v>
      </c>
      <c r="AR2132" s="42">
        <f>IFERROR(VLOOKUP($H2132,#REF!,12,FALSE),0)</f>
        <v>0</v>
      </c>
      <c r="AS2132" s="34">
        <f>IFERROR(VLOOKUP($H2132,#REF!,13,FALSE),0)</f>
        <v>0</v>
      </c>
      <c r="AT2132" s="34">
        <f>IFERROR(VLOOKUP($H2132,#REF!,14,FALSE),0)</f>
        <v>0</v>
      </c>
      <c r="AU2132" s="42">
        <f>IFERROR(VLOOKUP($H2132,#REF!,15,FALSE),0)</f>
        <v>0</v>
      </c>
      <c r="AV2132" s="34">
        <f>IFERROR(VLOOKUP($H2132,#REF!,15,FALSE),0)</f>
        <v>0</v>
      </c>
      <c r="AW2132" s="34">
        <f>IFERROR(VLOOKUP($H2132,#REF!,16,FALSE),0)</f>
        <v>0</v>
      </c>
      <c r="AX2132" s="42">
        <f>IFERROR(VLOOKUP($H2132,#REF!,17,FALSE),0)</f>
        <v>0</v>
      </c>
    </row>
    <row r="2133" spans="1:50" x14ac:dyDescent="0.3">
      <c r="A2133" s="33" t="str">
        <f t="shared" si="132"/>
        <v>0</v>
      </c>
      <c r="B2133" s="33">
        <f>+'R&amp;E EXPORT'!B1932</f>
        <v>0</v>
      </c>
      <c r="C2133" t="str">
        <f>IFERROR(VLOOKUP(A2133,'MCSJ Export'!A:C,3,FALSE),"")</f>
        <v/>
      </c>
      <c r="D2133" s="37">
        <f t="shared" ca="1" si="133"/>
        <v>0</v>
      </c>
      <c r="E2133" s="37">
        <f t="shared" ca="1" si="134"/>
        <v>0</v>
      </c>
      <c r="F2133" s="37">
        <f t="shared" ca="1" si="135"/>
        <v>0</v>
      </c>
      <c r="G2133" s="37"/>
      <c r="H2133" s="33">
        <f>+'R&amp;E EXPORT'!A1932</f>
        <v>0</v>
      </c>
      <c r="I2133" s="34">
        <f>IFERROR(VLOOKUP($H2133,'Gen F Rev'!$A:$M,15,FALSE),0)</f>
        <v>0</v>
      </c>
      <c r="J2133" s="34">
        <f>IFERROR(VLOOKUP($H2133,'Gen F Rev'!$A:$M,16,FALSE),0)</f>
        <v>0</v>
      </c>
      <c r="K2133" s="42">
        <f>IFERROR(VLOOKUP($H2133,'Gen F Rev'!$A:$M,17,FALSE),0)</f>
        <v>0</v>
      </c>
      <c r="L2133" s="34">
        <f>IFERROR(VLOOKUP($H2133,'Gen F Exp'!$A:$E,15,FALSE),0)</f>
        <v>0</v>
      </c>
      <c r="M2133" s="34">
        <f>IFERROR(VLOOKUP($H2133,'Gen F Exp'!$A:$E,16,FALSE),0)</f>
        <v>0</v>
      </c>
      <c r="N2133" s="42">
        <f>IFERROR(VLOOKUP($H2133,'Gen F Exp'!$A:$E,17,FALSE),0)</f>
        <v>0</v>
      </c>
      <c r="O2133" s="34">
        <f>IFERROR(VLOOKUP($H2133,'Water F Rev'!$A:$L,15,FALSE),0)</f>
        <v>0</v>
      </c>
      <c r="P2133" s="34">
        <f>IFERROR(VLOOKUP($H2133,'Water F Rev'!$A:$L,16,FALSE),0)</f>
        <v>0</v>
      </c>
      <c r="Q2133" s="42">
        <f>IFERROR(VLOOKUP($H2133,'Water F Rev'!$A:$L,17,FALSE),0)</f>
        <v>0</v>
      </c>
      <c r="R2133" s="34">
        <f>IFERROR(VLOOKUP($H2133,'Water F Exp'!$A:$K,15,FALSE),0)</f>
        <v>0</v>
      </c>
      <c r="S2133" s="34">
        <f>IFERROR(VLOOKUP($H2133,'Water F Exp'!$A:$K,16,FALSE),0)</f>
        <v>0</v>
      </c>
      <c r="T2133" s="42">
        <f>IFERROR(VLOOKUP($H2133,'Water F Exp'!$A:$K,17,FALSE),0)</f>
        <v>0</v>
      </c>
      <c r="U2133" s="34">
        <f ca="1">IFERROR(VLOOKUP($H2133,'Sewer F Rev'!$A:$E,15,FALSE),0)</f>
        <v>0</v>
      </c>
      <c r="V2133" s="34">
        <f ca="1">IFERROR(VLOOKUP($H2133,'Sewer F Rev'!$A:$E,16,FALSE),0)</f>
        <v>0</v>
      </c>
      <c r="W2133" s="42">
        <f ca="1">IFERROR(VLOOKUP($H2133,'Sewer F Rev'!$A:$E,17,FALSE),0)</f>
        <v>0</v>
      </c>
      <c r="X2133" s="34">
        <f>IFERROR(VLOOKUP($H2133,'Sewer F Exp'!$A:$B,15,FALSE),0)</f>
        <v>0</v>
      </c>
      <c r="Y2133" s="34">
        <f>IFERROR(VLOOKUP($H2133,'Sewer F Exp'!$A:$B,16,FALSE),0)</f>
        <v>0</v>
      </c>
      <c r="Z2133" s="42">
        <f>IFERROR(VLOOKUP($H2133,'Sewer F Exp'!$A:$B,17,FALSE),0)</f>
        <v>0</v>
      </c>
      <c r="AA2133" s="34">
        <f>IFERROR(VLOOKUP($H2133,'Refuse F Rev'!$A:$E,15,FALSE),0)</f>
        <v>0</v>
      </c>
      <c r="AB2133" s="34">
        <f>IFERROR(VLOOKUP($H2133,'Refuse F Rev'!$A:$E,16,FALSE),0)</f>
        <v>0</v>
      </c>
      <c r="AC2133" s="42">
        <f>IFERROR(VLOOKUP($H2133,'Refuse F Rev'!$A:$E,17,FALSE),0)</f>
        <v>0</v>
      </c>
      <c r="AD2133" s="34">
        <f>IFERROR(VLOOKUP($H2133,'Refuse F Exp'!$A:$E,15,FALSE),0)</f>
        <v>0</v>
      </c>
      <c r="AE2133" s="34">
        <f>IFERROR(VLOOKUP($H2133,'Refuse F Exp'!$A:$E,16,FALSE),0)</f>
        <v>0</v>
      </c>
      <c r="AF2133" s="42">
        <f>IFERROR(VLOOKUP($H2133,'Refuse F Exp'!$A:$E,17,FALSE),0)</f>
        <v>0</v>
      </c>
      <c r="AG2133" s="34">
        <f>IFERROR(VLOOKUP($H2133,#REF!,10,FALSE),0)</f>
        <v>0</v>
      </c>
      <c r="AH2133" s="34">
        <f>IFERROR(VLOOKUP($H2133,#REF!,11,FALSE),0)</f>
        <v>0</v>
      </c>
      <c r="AI2133" s="42">
        <f>IFERROR(VLOOKUP($H2133,#REF!,12,FALSE),0)</f>
        <v>0</v>
      </c>
      <c r="AJ2133" s="34">
        <f>IFERROR(VLOOKUP($H2133,#REF!,10,FALSE),0)</f>
        <v>0</v>
      </c>
      <c r="AK2133" s="34">
        <f>IFERROR(VLOOKUP($H2133,#REF!,11,FALSE),0)</f>
        <v>0</v>
      </c>
      <c r="AL2133" s="42">
        <f>IFERROR(VLOOKUP($H2133,#REF!,12,FALSE),0)</f>
        <v>0</v>
      </c>
      <c r="AM2133" s="34">
        <f>IFERROR(VLOOKUP($H2133,#REF!,10,FALSE),0)</f>
        <v>0</v>
      </c>
      <c r="AN2133" s="34">
        <f>IFERROR(VLOOKUP($H2133,#REF!,11,FALSE),0)</f>
        <v>0</v>
      </c>
      <c r="AO2133" s="42">
        <f>IFERROR(VLOOKUP($H2133,#REF!,12,FALSE),0)</f>
        <v>0</v>
      </c>
      <c r="AP2133" s="34">
        <f>IFERROR(VLOOKUP($H2133,#REF!,10,FALSE),0)</f>
        <v>0</v>
      </c>
      <c r="AQ2133" s="34">
        <f>IFERROR(VLOOKUP($H2133,#REF!,11,FALSE),0)</f>
        <v>0</v>
      </c>
      <c r="AR2133" s="42">
        <f>IFERROR(VLOOKUP($H2133,#REF!,12,FALSE),0)</f>
        <v>0</v>
      </c>
      <c r="AS2133" s="34">
        <f>IFERROR(VLOOKUP($H2133,#REF!,13,FALSE),0)</f>
        <v>0</v>
      </c>
      <c r="AT2133" s="34">
        <f>IFERROR(VLOOKUP($H2133,#REF!,14,FALSE),0)</f>
        <v>0</v>
      </c>
      <c r="AU2133" s="42">
        <f>IFERROR(VLOOKUP($H2133,#REF!,15,FALSE),0)</f>
        <v>0</v>
      </c>
      <c r="AV2133" s="34">
        <f>IFERROR(VLOOKUP($H2133,#REF!,15,FALSE),0)</f>
        <v>0</v>
      </c>
      <c r="AW2133" s="34">
        <f>IFERROR(VLOOKUP($H2133,#REF!,16,FALSE),0)</f>
        <v>0</v>
      </c>
      <c r="AX2133" s="42">
        <f>IFERROR(VLOOKUP($H2133,#REF!,17,FALSE),0)</f>
        <v>0</v>
      </c>
    </row>
    <row r="2134" spans="1:50" x14ac:dyDescent="0.3">
      <c r="A2134" s="33" t="str">
        <f t="shared" si="132"/>
        <v>0</v>
      </c>
      <c r="B2134" s="33">
        <f>+'R&amp;E EXPORT'!B1933</f>
        <v>0</v>
      </c>
      <c r="C2134" t="str">
        <f>IFERROR(VLOOKUP(A2134,'MCSJ Export'!A:C,3,FALSE),"")</f>
        <v/>
      </c>
      <c r="D2134" s="37">
        <f t="shared" ca="1" si="133"/>
        <v>0</v>
      </c>
      <c r="E2134" s="37">
        <f t="shared" ca="1" si="134"/>
        <v>0</v>
      </c>
      <c r="F2134" s="37">
        <f t="shared" ca="1" si="135"/>
        <v>0</v>
      </c>
      <c r="G2134" s="37"/>
      <c r="H2134" s="33">
        <f>+'R&amp;E EXPORT'!A1933</f>
        <v>0</v>
      </c>
      <c r="I2134" s="34">
        <f>IFERROR(VLOOKUP($H2134,'Gen F Rev'!$A:$M,15,FALSE),0)</f>
        <v>0</v>
      </c>
      <c r="J2134" s="34">
        <f>IFERROR(VLOOKUP($H2134,'Gen F Rev'!$A:$M,16,FALSE),0)</f>
        <v>0</v>
      </c>
      <c r="K2134" s="42">
        <f>IFERROR(VLOOKUP($H2134,'Gen F Rev'!$A:$M,17,FALSE),0)</f>
        <v>0</v>
      </c>
      <c r="L2134" s="34">
        <f>IFERROR(VLOOKUP($H2134,'Gen F Exp'!$A:$E,15,FALSE),0)</f>
        <v>0</v>
      </c>
      <c r="M2134" s="34">
        <f>IFERROR(VLOOKUP($H2134,'Gen F Exp'!$A:$E,16,FALSE),0)</f>
        <v>0</v>
      </c>
      <c r="N2134" s="42">
        <f>IFERROR(VLOOKUP($H2134,'Gen F Exp'!$A:$E,17,FALSE),0)</f>
        <v>0</v>
      </c>
      <c r="O2134" s="34">
        <f>IFERROR(VLOOKUP($H2134,'Water F Rev'!$A:$L,15,FALSE),0)</f>
        <v>0</v>
      </c>
      <c r="P2134" s="34">
        <f>IFERROR(VLOOKUP($H2134,'Water F Rev'!$A:$L,16,FALSE),0)</f>
        <v>0</v>
      </c>
      <c r="Q2134" s="42">
        <f>IFERROR(VLOOKUP($H2134,'Water F Rev'!$A:$L,17,FALSE),0)</f>
        <v>0</v>
      </c>
      <c r="R2134" s="34">
        <f>IFERROR(VLOOKUP($H2134,'Water F Exp'!$A:$K,15,FALSE),0)</f>
        <v>0</v>
      </c>
      <c r="S2134" s="34">
        <f>IFERROR(VLOOKUP($H2134,'Water F Exp'!$A:$K,16,FALSE),0)</f>
        <v>0</v>
      </c>
      <c r="T2134" s="42">
        <f>IFERROR(VLOOKUP($H2134,'Water F Exp'!$A:$K,17,FALSE),0)</f>
        <v>0</v>
      </c>
      <c r="U2134" s="34">
        <f ca="1">IFERROR(VLOOKUP($H2134,'Sewer F Rev'!$A:$E,15,FALSE),0)</f>
        <v>0</v>
      </c>
      <c r="V2134" s="34">
        <f ca="1">IFERROR(VLOOKUP($H2134,'Sewer F Rev'!$A:$E,16,FALSE),0)</f>
        <v>0</v>
      </c>
      <c r="W2134" s="42">
        <f ca="1">IFERROR(VLOOKUP($H2134,'Sewer F Rev'!$A:$E,17,FALSE),0)</f>
        <v>0</v>
      </c>
      <c r="X2134" s="34">
        <f>IFERROR(VLOOKUP($H2134,'Sewer F Exp'!$A:$B,15,FALSE),0)</f>
        <v>0</v>
      </c>
      <c r="Y2134" s="34">
        <f>IFERROR(VLOOKUP($H2134,'Sewer F Exp'!$A:$B,16,FALSE),0)</f>
        <v>0</v>
      </c>
      <c r="Z2134" s="42">
        <f>IFERROR(VLOOKUP($H2134,'Sewer F Exp'!$A:$B,17,FALSE),0)</f>
        <v>0</v>
      </c>
      <c r="AA2134" s="34">
        <f>IFERROR(VLOOKUP($H2134,'Refuse F Rev'!$A:$E,15,FALSE),0)</f>
        <v>0</v>
      </c>
      <c r="AB2134" s="34">
        <f>IFERROR(VLOOKUP($H2134,'Refuse F Rev'!$A:$E,16,FALSE),0)</f>
        <v>0</v>
      </c>
      <c r="AC2134" s="42">
        <f>IFERROR(VLOOKUP($H2134,'Refuse F Rev'!$A:$E,17,FALSE),0)</f>
        <v>0</v>
      </c>
      <c r="AD2134" s="34">
        <f>IFERROR(VLOOKUP($H2134,'Refuse F Exp'!$A:$E,15,FALSE),0)</f>
        <v>0</v>
      </c>
      <c r="AE2134" s="34">
        <f>IFERROR(VLOOKUP($H2134,'Refuse F Exp'!$A:$E,16,FALSE),0)</f>
        <v>0</v>
      </c>
      <c r="AF2134" s="42">
        <f>IFERROR(VLOOKUP($H2134,'Refuse F Exp'!$A:$E,17,FALSE),0)</f>
        <v>0</v>
      </c>
      <c r="AG2134" s="34">
        <f>IFERROR(VLOOKUP($H2134,#REF!,10,FALSE),0)</f>
        <v>0</v>
      </c>
      <c r="AH2134" s="34">
        <f>IFERROR(VLOOKUP($H2134,#REF!,11,FALSE),0)</f>
        <v>0</v>
      </c>
      <c r="AI2134" s="42">
        <f>IFERROR(VLOOKUP($H2134,#REF!,12,FALSE),0)</f>
        <v>0</v>
      </c>
      <c r="AJ2134" s="34">
        <f>IFERROR(VLOOKUP($H2134,#REF!,10,FALSE),0)</f>
        <v>0</v>
      </c>
      <c r="AK2134" s="34">
        <f>IFERROR(VLOOKUP($H2134,#REF!,11,FALSE),0)</f>
        <v>0</v>
      </c>
      <c r="AL2134" s="42">
        <f>IFERROR(VLOOKUP($H2134,#REF!,12,FALSE),0)</f>
        <v>0</v>
      </c>
      <c r="AM2134" s="34">
        <f>IFERROR(VLOOKUP($H2134,#REF!,10,FALSE),0)</f>
        <v>0</v>
      </c>
      <c r="AN2134" s="34">
        <f>IFERROR(VLOOKUP($H2134,#REF!,11,FALSE),0)</f>
        <v>0</v>
      </c>
      <c r="AO2134" s="42">
        <f>IFERROR(VLOOKUP($H2134,#REF!,12,FALSE),0)</f>
        <v>0</v>
      </c>
      <c r="AP2134" s="34">
        <f>IFERROR(VLOOKUP($H2134,#REF!,10,FALSE),0)</f>
        <v>0</v>
      </c>
      <c r="AQ2134" s="34">
        <f>IFERROR(VLOOKUP($H2134,#REF!,11,FALSE),0)</f>
        <v>0</v>
      </c>
      <c r="AR2134" s="42">
        <f>IFERROR(VLOOKUP($H2134,#REF!,12,FALSE),0)</f>
        <v>0</v>
      </c>
      <c r="AS2134" s="34">
        <f>IFERROR(VLOOKUP($H2134,#REF!,13,FALSE),0)</f>
        <v>0</v>
      </c>
      <c r="AT2134" s="34">
        <f>IFERROR(VLOOKUP($H2134,#REF!,14,FALSE),0)</f>
        <v>0</v>
      </c>
      <c r="AU2134" s="42">
        <f>IFERROR(VLOOKUP($H2134,#REF!,15,FALSE),0)</f>
        <v>0</v>
      </c>
      <c r="AV2134" s="34">
        <f>IFERROR(VLOOKUP($H2134,#REF!,15,FALSE),0)</f>
        <v>0</v>
      </c>
      <c r="AW2134" s="34">
        <f>IFERROR(VLOOKUP($H2134,#REF!,16,FALSE),0)</f>
        <v>0</v>
      </c>
      <c r="AX2134" s="42">
        <f>IFERROR(VLOOKUP($H2134,#REF!,17,FALSE),0)</f>
        <v>0</v>
      </c>
    </row>
    <row r="2135" spans="1:50" x14ac:dyDescent="0.3">
      <c r="A2135" s="33" t="str">
        <f t="shared" si="132"/>
        <v>0</v>
      </c>
      <c r="B2135" s="33">
        <f>+'R&amp;E EXPORT'!B1934</f>
        <v>0</v>
      </c>
      <c r="C2135" t="str">
        <f>IFERROR(VLOOKUP(A2135,'MCSJ Export'!A:C,3,FALSE),"")</f>
        <v/>
      </c>
      <c r="D2135" s="37">
        <f t="shared" ca="1" si="133"/>
        <v>0</v>
      </c>
      <c r="E2135" s="37">
        <f t="shared" ca="1" si="134"/>
        <v>0</v>
      </c>
      <c r="F2135" s="37">
        <f t="shared" ca="1" si="135"/>
        <v>0</v>
      </c>
      <c r="G2135" s="37"/>
      <c r="H2135" s="33">
        <f>+'R&amp;E EXPORT'!A1934</f>
        <v>0</v>
      </c>
      <c r="I2135" s="34">
        <f>IFERROR(VLOOKUP($H2135,'Gen F Rev'!$A:$M,15,FALSE),0)</f>
        <v>0</v>
      </c>
      <c r="J2135" s="34">
        <f>IFERROR(VLOOKUP($H2135,'Gen F Rev'!$A:$M,16,FALSE),0)</f>
        <v>0</v>
      </c>
      <c r="K2135" s="42">
        <f>IFERROR(VLOOKUP($H2135,'Gen F Rev'!$A:$M,17,FALSE),0)</f>
        <v>0</v>
      </c>
      <c r="L2135" s="34">
        <f>IFERROR(VLOOKUP($H2135,'Gen F Exp'!$A:$E,15,FALSE),0)</f>
        <v>0</v>
      </c>
      <c r="M2135" s="34">
        <f>IFERROR(VLOOKUP($H2135,'Gen F Exp'!$A:$E,16,FALSE),0)</f>
        <v>0</v>
      </c>
      <c r="N2135" s="42">
        <f>IFERROR(VLOOKUP($H2135,'Gen F Exp'!$A:$E,17,FALSE),0)</f>
        <v>0</v>
      </c>
      <c r="O2135" s="34">
        <f>IFERROR(VLOOKUP($H2135,'Water F Rev'!$A:$L,15,FALSE),0)</f>
        <v>0</v>
      </c>
      <c r="P2135" s="34">
        <f>IFERROR(VLOOKUP($H2135,'Water F Rev'!$A:$L,16,FALSE),0)</f>
        <v>0</v>
      </c>
      <c r="Q2135" s="42">
        <f>IFERROR(VLOOKUP($H2135,'Water F Rev'!$A:$L,17,FALSE),0)</f>
        <v>0</v>
      </c>
      <c r="R2135" s="34">
        <f>IFERROR(VLOOKUP($H2135,'Water F Exp'!$A:$K,15,FALSE),0)</f>
        <v>0</v>
      </c>
      <c r="S2135" s="34">
        <f>IFERROR(VLOOKUP($H2135,'Water F Exp'!$A:$K,16,FALSE),0)</f>
        <v>0</v>
      </c>
      <c r="T2135" s="42">
        <f>IFERROR(VLOOKUP($H2135,'Water F Exp'!$A:$K,17,FALSE),0)</f>
        <v>0</v>
      </c>
      <c r="U2135" s="34">
        <f ca="1">IFERROR(VLOOKUP($H2135,'Sewer F Rev'!$A:$E,15,FALSE),0)</f>
        <v>0</v>
      </c>
      <c r="V2135" s="34">
        <f ca="1">IFERROR(VLOOKUP($H2135,'Sewer F Rev'!$A:$E,16,FALSE),0)</f>
        <v>0</v>
      </c>
      <c r="W2135" s="42">
        <f ca="1">IFERROR(VLOOKUP($H2135,'Sewer F Rev'!$A:$E,17,FALSE),0)</f>
        <v>0</v>
      </c>
      <c r="X2135" s="34">
        <f>IFERROR(VLOOKUP($H2135,'Sewer F Exp'!$A:$B,15,FALSE),0)</f>
        <v>0</v>
      </c>
      <c r="Y2135" s="34">
        <f>IFERROR(VLOOKUP($H2135,'Sewer F Exp'!$A:$B,16,FALSE),0)</f>
        <v>0</v>
      </c>
      <c r="Z2135" s="42">
        <f>IFERROR(VLOOKUP($H2135,'Sewer F Exp'!$A:$B,17,FALSE),0)</f>
        <v>0</v>
      </c>
      <c r="AA2135" s="34">
        <f>IFERROR(VLOOKUP($H2135,'Refuse F Rev'!$A:$E,15,FALSE),0)</f>
        <v>0</v>
      </c>
      <c r="AB2135" s="34">
        <f>IFERROR(VLOOKUP($H2135,'Refuse F Rev'!$A:$E,16,FALSE),0)</f>
        <v>0</v>
      </c>
      <c r="AC2135" s="42">
        <f>IFERROR(VLOOKUP($H2135,'Refuse F Rev'!$A:$E,17,FALSE),0)</f>
        <v>0</v>
      </c>
      <c r="AD2135" s="34">
        <f>IFERROR(VLOOKUP($H2135,'Refuse F Exp'!$A:$E,15,FALSE),0)</f>
        <v>0</v>
      </c>
      <c r="AE2135" s="34">
        <f>IFERROR(VLOOKUP($H2135,'Refuse F Exp'!$A:$E,16,FALSE),0)</f>
        <v>0</v>
      </c>
      <c r="AF2135" s="42">
        <f>IFERROR(VLOOKUP($H2135,'Refuse F Exp'!$A:$E,17,FALSE),0)</f>
        <v>0</v>
      </c>
      <c r="AG2135" s="34">
        <f>IFERROR(VLOOKUP($H2135,#REF!,10,FALSE),0)</f>
        <v>0</v>
      </c>
      <c r="AH2135" s="34">
        <f>IFERROR(VLOOKUP($H2135,#REF!,11,FALSE),0)</f>
        <v>0</v>
      </c>
      <c r="AI2135" s="42">
        <f>IFERROR(VLOOKUP($H2135,#REF!,12,FALSE),0)</f>
        <v>0</v>
      </c>
      <c r="AJ2135" s="34">
        <f>IFERROR(VLOOKUP($H2135,#REF!,10,FALSE),0)</f>
        <v>0</v>
      </c>
      <c r="AK2135" s="34">
        <f>IFERROR(VLOOKUP($H2135,#REF!,11,FALSE),0)</f>
        <v>0</v>
      </c>
      <c r="AL2135" s="42">
        <f>IFERROR(VLOOKUP($H2135,#REF!,12,FALSE),0)</f>
        <v>0</v>
      </c>
      <c r="AM2135" s="34">
        <f>IFERROR(VLOOKUP($H2135,#REF!,10,FALSE),0)</f>
        <v>0</v>
      </c>
      <c r="AN2135" s="34">
        <f>IFERROR(VLOOKUP($H2135,#REF!,11,FALSE),0)</f>
        <v>0</v>
      </c>
      <c r="AO2135" s="42">
        <f>IFERROR(VLOOKUP($H2135,#REF!,12,FALSE),0)</f>
        <v>0</v>
      </c>
      <c r="AP2135" s="34">
        <f>IFERROR(VLOOKUP($H2135,#REF!,10,FALSE),0)</f>
        <v>0</v>
      </c>
      <c r="AQ2135" s="34">
        <f>IFERROR(VLOOKUP($H2135,#REF!,11,FALSE),0)</f>
        <v>0</v>
      </c>
      <c r="AR2135" s="42">
        <f>IFERROR(VLOOKUP($H2135,#REF!,12,FALSE),0)</f>
        <v>0</v>
      </c>
      <c r="AS2135" s="34">
        <f>IFERROR(VLOOKUP($H2135,#REF!,13,FALSE),0)</f>
        <v>0</v>
      </c>
      <c r="AT2135" s="34">
        <f>IFERROR(VLOOKUP($H2135,#REF!,14,FALSE),0)</f>
        <v>0</v>
      </c>
      <c r="AU2135" s="42">
        <f>IFERROR(VLOOKUP($H2135,#REF!,15,FALSE),0)</f>
        <v>0</v>
      </c>
      <c r="AV2135" s="34">
        <f>IFERROR(VLOOKUP($H2135,#REF!,15,FALSE),0)</f>
        <v>0</v>
      </c>
      <c r="AW2135" s="34">
        <f>IFERROR(VLOOKUP($H2135,#REF!,16,FALSE),0)</f>
        <v>0</v>
      </c>
      <c r="AX2135" s="42">
        <f>IFERROR(VLOOKUP($H2135,#REF!,17,FALSE),0)</f>
        <v>0</v>
      </c>
    </row>
    <row r="2136" spans="1:50" x14ac:dyDescent="0.3">
      <c r="A2136" s="33" t="str">
        <f t="shared" si="132"/>
        <v>0</v>
      </c>
      <c r="B2136" s="33">
        <f>+'R&amp;E EXPORT'!B1935</f>
        <v>0</v>
      </c>
      <c r="C2136" t="str">
        <f>IFERROR(VLOOKUP(A2136,'MCSJ Export'!A:C,3,FALSE),"")</f>
        <v/>
      </c>
      <c r="D2136" s="37">
        <f t="shared" ca="1" si="133"/>
        <v>0</v>
      </c>
      <c r="E2136" s="37">
        <f t="shared" ca="1" si="134"/>
        <v>0</v>
      </c>
      <c r="F2136" s="37">
        <f t="shared" ca="1" si="135"/>
        <v>0</v>
      </c>
      <c r="G2136" s="37"/>
      <c r="H2136" s="33">
        <f>+'R&amp;E EXPORT'!A1935</f>
        <v>0</v>
      </c>
      <c r="I2136" s="34">
        <f>IFERROR(VLOOKUP($H2136,'Gen F Rev'!$A:$M,15,FALSE),0)</f>
        <v>0</v>
      </c>
      <c r="J2136" s="34">
        <f>IFERROR(VLOOKUP($H2136,'Gen F Rev'!$A:$M,16,FALSE),0)</f>
        <v>0</v>
      </c>
      <c r="K2136" s="42">
        <f>IFERROR(VLOOKUP($H2136,'Gen F Rev'!$A:$M,17,FALSE),0)</f>
        <v>0</v>
      </c>
      <c r="L2136" s="34">
        <f>IFERROR(VLOOKUP($H2136,'Gen F Exp'!$A:$E,15,FALSE),0)</f>
        <v>0</v>
      </c>
      <c r="M2136" s="34">
        <f>IFERROR(VLOOKUP($H2136,'Gen F Exp'!$A:$E,16,FALSE),0)</f>
        <v>0</v>
      </c>
      <c r="N2136" s="42">
        <f>IFERROR(VLOOKUP($H2136,'Gen F Exp'!$A:$E,17,FALSE),0)</f>
        <v>0</v>
      </c>
      <c r="O2136" s="34">
        <f>IFERROR(VLOOKUP($H2136,'Water F Rev'!$A:$L,15,FALSE),0)</f>
        <v>0</v>
      </c>
      <c r="P2136" s="34">
        <f>IFERROR(VLOOKUP($H2136,'Water F Rev'!$A:$L,16,FALSE),0)</f>
        <v>0</v>
      </c>
      <c r="Q2136" s="42">
        <f>IFERROR(VLOOKUP($H2136,'Water F Rev'!$A:$L,17,FALSE),0)</f>
        <v>0</v>
      </c>
      <c r="R2136" s="34">
        <f>IFERROR(VLOOKUP($H2136,'Water F Exp'!$A:$K,15,FALSE),0)</f>
        <v>0</v>
      </c>
      <c r="S2136" s="34">
        <f>IFERROR(VLOOKUP($H2136,'Water F Exp'!$A:$K,16,FALSE),0)</f>
        <v>0</v>
      </c>
      <c r="T2136" s="42">
        <f>IFERROR(VLOOKUP($H2136,'Water F Exp'!$A:$K,17,FALSE),0)</f>
        <v>0</v>
      </c>
      <c r="U2136" s="34">
        <f ca="1">IFERROR(VLOOKUP($H2136,'Sewer F Rev'!$A:$E,15,FALSE),0)</f>
        <v>0</v>
      </c>
      <c r="V2136" s="34">
        <f ca="1">IFERROR(VLOOKUP($H2136,'Sewer F Rev'!$A:$E,16,FALSE),0)</f>
        <v>0</v>
      </c>
      <c r="W2136" s="42">
        <f ca="1">IFERROR(VLOOKUP($H2136,'Sewer F Rev'!$A:$E,17,FALSE),0)</f>
        <v>0</v>
      </c>
      <c r="X2136" s="34">
        <f>IFERROR(VLOOKUP($H2136,'Sewer F Exp'!$A:$B,15,FALSE),0)</f>
        <v>0</v>
      </c>
      <c r="Y2136" s="34">
        <f>IFERROR(VLOOKUP($H2136,'Sewer F Exp'!$A:$B,16,FALSE),0)</f>
        <v>0</v>
      </c>
      <c r="Z2136" s="42">
        <f>IFERROR(VLOOKUP($H2136,'Sewer F Exp'!$A:$B,17,FALSE),0)</f>
        <v>0</v>
      </c>
      <c r="AA2136" s="34">
        <f>IFERROR(VLOOKUP($H2136,'Refuse F Rev'!$A:$E,15,FALSE),0)</f>
        <v>0</v>
      </c>
      <c r="AB2136" s="34">
        <f>IFERROR(VLOOKUP($H2136,'Refuse F Rev'!$A:$E,16,FALSE),0)</f>
        <v>0</v>
      </c>
      <c r="AC2136" s="42">
        <f>IFERROR(VLOOKUP($H2136,'Refuse F Rev'!$A:$E,17,FALSE),0)</f>
        <v>0</v>
      </c>
      <c r="AD2136" s="34">
        <f>IFERROR(VLOOKUP($H2136,'Refuse F Exp'!$A:$E,15,FALSE),0)</f>
        <v>0</v>
      </c>
      <c r="AE2136" s="34">
        <f>IFERROR(VLOOKUP($H2136,'Refuse F Exp'!$A:$E,16,FALSE),0)</f>
        <v>0</v>
      </c>
      <c r="AF2136" s="42">
        <f>IFERROR(VLOOKUP($H2136,'Refuse F Exp'!$A:$E,17,FALSE),0)</f>
        <v>0</v>
      </c>
      <c r="AG2136" s="34">
        <f>IFERROR(VLOOKUP($H2136,#REF!,10,FALSE),0)</f>
        <v>0</v>
      </c>
      <c r="AH2136" s="34">
        <f>IFERROR(VLOOKUP($H2136,#REF!,11,FALSE),0)</f>
        <v>0</v>
      </c>
      <c r="AI2136" s="42">
        <f>IFERROR(VLOOKUP($H2136,#REF!,12,FALSE),0)</f>
        <v>0</v>
      </c>
      <c r="AJ2136" s="34">
        <f>IFERROR(VLOOKUP($H2136,#REF!,10,FALSE),0)</f>
        <v>0</v>
      </c>
      <c r="AK2136" s="34">
        <f>IFERROR(VLOOKUP($H2136,#REF!,11,FALSE),0)</f>
        <v>0</v>
      </c>
      <c r="AL2136" s="42">
        <f>IFERROR(VLOOKUP($H2136,#REF!,12,FALSE),0)</f>
        <v>0</v>
      </c>
      <c r="AM2136" s="34">
        <f>IFERROR(VLOOKUP($H2136,#REF!,10,FALSE),0)</f>
        <v>0</v>
      </c>
      <c r="AN2136" s="34">
        <f>IFERROR(VLOOKUP($H2136,#REF!,11,FALSE),0)</f>
        <v>0</v>
      </c>
      <c r="AO2136" s="42">
        <f>IFERROR(VLOOKUP($H2136,#REF!,12,FALSE),0)</f>
        <v>0</v>
      </c>
      <c r="AP2136" s="34">
        <f>IFERROR(VLOOKUP($H2136,#REF!,10,FALSE),0)</f>
        <v>0</v>
      </c>
      <c r="AQ2136" s="34">
        <f>IFERROR(VLOOKUP($H2136,#REF!,11,FALSE),0)</f>
        <v>0</v>
      </c>
      <c r="AR2136" s="42">
        <f>IFERROR(VLOOKUP($H2136,#REF!,12,FALSE),0)</f>
        <v>0</v>
      </c>
      <c r="AS2136" s="34">
        <f>IFERROR(VLOOKUP($H2136,#REF!,13,FALSE),0)</f>
        <v>0</v>
      </c>
      <c r="AT2136" s="34">
        <f>IFERROR(VLOOKUP($H2136,#REF!,14,FALSE),0)</f>
        <v>0</v>
      </c>
      <c r="AU2136" s="42">
        <f>IFERROR(VLOOKUP($H2136,#REF!,15,FALSE),0)</f>
        <v>0</v>
      </c>
      <c r="AV2136" s="34">
        <f>IFERROR(VLOOKUP($H2136,#REF!,15,FALSE),0)</f>
        <v>0</v>
      </c>
      <c r="AW2136" s="34">
        <f>IFERROR(VLOOKUP($H2136,#REF!,16,FALSE),0)</f>
        <v>0</v>
      </c>
      <c r="AX2136" s="42">
        <f>IFERROR(VLOOKUP($H2136,#REF!,17,FALSE),0)</f>
        <v>0</v>
      </c>
    </row>
    <row r="2137" spans="1:50" x14ac:dyDescent="0.3">
      <c r="A2137" s="33" t="str">
        <f t="shared" si="132"/>
        <v>0</v>
      </c>
      <c r="B2137" s="33">
        <f>+'R&amp;E EXPORT'!B1936</f>
        <v>0</v>
      </c>
      <c r="C2137" t="str">
        <f>IFERROR(VLOOKUP(A2137,'MCSJ Export'!A:C,3,FALSE),"")</f>
        <v/>
      </c>
      <c r="D2137" s="37">
        <f t="shared" ca="1" si="133"/>
        <v>0</v>
      </c>
      <c r="E2137" s="37">
        <f t="shared" ca="1" si="134"/>
        <v>0</v>
      </c>
      <c r="F2137" s="37">
        <f t="shared" ca="1" si="135"/>
        <v>0</v>
      </c>
      <c r="G2137" s="37"/>
      <c r="H2137" s="33">
        <f>+'R&amp;E EXPORT'!A1936</f>
        <v>0</v>
      </c>
      <c r="I2137" s="34">
        <f>IFERROR(VLOOKUP($H2137,'Gen F Rev'!$A:$M,15,FALSE),0)</f>
        <v>0</v>
      </c>
      <c r="J2137" s="34">
        <f>IFERROR(VLOOKUP($H2137,'Gen F Rev'!$A:$M,16,FALSE),0)</f>
        <v>0</v>
      </c>
      <c r="K2137" s="42">
        <f>IFERROR(VLOOKUP($H2137,'Gen F Rev'!$A:$M,17,FALSE),0)</f>
        <v>0</v>
      </c>
      <c r="L2137" s="34">
        <f>IFERROR(VLOOKUP($H2137,'Gen F Exp'!$A:$E,15,FALSE),0)</f>
        <v>0</v>
      </c>
      <c r="M2137" s="34">
        <f>IFERROR(VLOOKUP($H2137,'Gen F Exp'!$A:$E,16,FALSE),0)</f>
        <v>0</v>
      </c>
      <c r="N2137" s="42">
        <f>IFERROR(VLOOKUP($H2137,'Gen F Exp'!$A:$E,17,FALSE),0)</f>
        <v>0</v>
      </c>
      <c r="O2137" s="34">
        <f>IFERROR(VLOOKUP($H2137,'Water F Rev'!$A:$L,15,FALSE),0)</f>
        <v>0</v>
      </c>
      <c r="P2137" s="34">
        <f>IFERROR(VLOOKUP($H2137,'Water F Rev'!$A:$L,16,FALSE),0)</f>
        <v>0</v>
      </c>
      <c r="Q2137" s="42">
        <f>IFERROR(VLOOKUP($H2137,'Water F Rev'!$A:$L,17,FALSE),0)</f>
        <v>0</v>
      </c>
      <c r="R2137" s="34">
        <f>IFERROR(VLOOKUP($H2137,'Water F Exp'!$A:$K,15,FALSE),0)</f>
        <v>0</v>
      </c>
      <c r="S2137" s="34">
        <f>IFERROR(VLOOKUP($H2137,'Water F Exp'!$A:$K,16,FALSE),0)</f>
        <v>0</v>
      </c>
      <c r="T2137" s="42">
        <f>IFERROR(VLOOKUP($H2137,'Water F Exp'!$A:$K,17,FALSE),0)</f>
        <v>0</v>
      </c>
      <c r="U2137" s="34">
        <f ca="1">IFERROR(VLOOKUP($H2137,'Sewer F Rev'!$A:$E,15,FALSE),0)</f>
        <v>0</v>
      </c>
      <c r="V2137" s="34">
        <f ca="1">IFERROR(VLOOKUP($H2137,'Sewer F Rev'!$A:$E,16,FALSE),0)</f>
        <v>0</v>
      </c>
      <c r="W2137" s="42">
        <f ca="1">IFERROR(VLOOKUP($H2137,'Sewer F Rev'!$A:$E,17,FALSE),0)</f>
        <v>0</v>
      </c>
      <c r="X2137" s="34">
        <f>IFERROR(VLOOKUP($H2137,'Sewer F Exp'!$A:$B,15,FALSE),0)</f>
        <v>0</v>
      </c>
      <c r="Y2137" s="34">
        <f>IFERROR(VLOOKUP($H2137,'Sewer F Exp'!$A:$B,16,FALSE),0)</f>
        <v>0</v>
      </c>
      <c r="Z2137" s="42">
        <f>IFERROR(VLOOKUP($H2137,'Sewer F Exp'!$A:$B,17,FALSE),0)</f>
        <v>0</v>
      </c>
      <c r="AA2137" s="34">
        <f>IFERROR(VLOOKUP($H2137,'Refuse F Rev'!$A:$E,15,FALSE),0)</f>
        <v>0</v>
      </c>
      <c r="AB2137" s="34">
        <f>IFERROR(VLOOKUP($H2137,'Refuse F Rev'!$A:$E,16,FALSE),0)</f>
        <v>0</v>
      </c>
      <c r="AC2137" s="42">
        <f>IFERROR(VLOOKUP($H2137,'Refuse F Rev'!$A:$E,17,FALSE),0)</f>
        <v>0</v>
      </c>
      <c r="AD2137" s="34">
        <f>IFERROR(VLOOKUP($H2137,'Refuse F Exp'!$A:$E,15,FALSE),0)</f>
        <v>0</v>
      </c>
      <c r="AE2137" s="34">
        <f>IFERROR(VLOOKUP($H2137,'Refuse F Exp'!$A:$E,16,FALSE),0)</f>
        <v>0</v>
      </c>
      <c r="AF2137" s="42">
        <f>IFERROR(VLOOKUP($H2137,'Refuse F Exp'!$A:$E,17,FALSE),0)</f>
        <v>0</v>
      </c>
      <c r="AG2137" s="34">
        <f>IFERROR(VLOOKUP($H2137,#REF!,10,FALSE),0)</f>
        <v>0</v>
      </c>
      <c r="AH2137" s="34">
        <f>IFERROR(VLOOKUP($H2137,#REF!,11,FALSE),0)</f>
        <v>0</v>
      </c>
      <c r="AI2137" s="42">
        <f>IFERROR(VLOOKUP($H2137,#REF!,12,FALSE),0)</f>
        <v>0</v>
      </c>
      <c r="AJ2137" s="34">
        <f>IFERROR(VLOOKUP($H2137,#REF!,10,FALSE),0)</f>
        <v>0</v>
      </c>
      <c r="AK2137" s="34">
        <f>IFERROR(VLOOKUP($H2137,#REF!,11,FALSE),0)</f>
        <v>0</v>
      </c>
      <c r="AL2137" s="42">
        <f>IFERROR(VLOOKUP($H2137,#REF!,12,FALSE),0)</f>
        <v>0</v>
      </c>
      <c r="AM2137" s="34">
        <f>IFERROR(VLOOKUP($H2137,#REF!,10,FALSE),0)</f>
        <v>0</v>
      </c>
      <c r="AN2137" s="34">
        <f>IFERROR(VLOOKUP($H2137,#REF!,11,FALSE),0)</f>
        <v>0</v>
      </c>
      <c r="AO2137" s="42">
        <f>IFERROR(VLOOKUP($H2137,#REF!,12,FALSE),0)</f>
        <v>0</v>
      </c>
      <c r="AP2137" s="34">
        <f>IFERROR(VLOOKUP($H2137,#REF!,10,FALSE),0)</f>
        <v>0</v>
      </c>
      <c r="AQ2137" s="34">
        <f>IFERROR(VLOOKUP($H2137,#REF!,11,FALSE),0)</f>
        <v>0</v>
      </c>
      <c r="AR2137" s="42">
        <f>IFERROR(VLOOKUP($H2137,#REF!,12,FALSE),0)</f>
        <v>0</v>
      </c>
      <c r="AS2137" s="34">
        <f>IFERROR(VLOOKUP($H2137,#REF!,13,FALSE),0)</f>
        <v>0</v>
      </c>
      <c r="AT2137" s="34">
        <f>IFERROR(VLOOKUP($H2137,#REF!,14,FALSE),0)</f>
        <v>0</v>
      </c>
      <c r="AU2137" s="42">
        <f>IFERROR(VLOOKUP($H2137,#REF!,15,FALSE),0)</f>
        <v>0</v>
      </c>
      <c r="AV2137" s="34">
        <f>IFERROR(VLOOKUP($H2137,#REF!,15,FALSE),0)</f>
        <v>0</v>
      </c>
      <c r="AW2137" s="34">
        <f>IFERROR(VLOOKUP($H2137,#REF!,16,FALSE),0)</f>
        <v>0</v>
      </c>
      <c r="AX2137" s="42">
        <f>IFERROR(VLOOKUP($H2137,#REF!,17,FALSE),0)</f>
        <v>0</v>
      </c>
    </row>
    <row r="2138" spans="1:50" x14ac:dyDescent="0.3">
      <c r="A2138" s="33" t="str">
        <f t="shared" si="132"/>
        <v>0</v>
      </c>
      <c r="B2138" s="33">
        <f>+'R&amp;E EXPORT'!B1937</f>
        <v>0</v>
      </c>
      <c r="C2138" t="str">
        <f>IFERROR(VLOOKUP(A2138,'MCSJ Export'!A:C,3,FALSE),"")</f>
        <v/>
      </c>
      <c r="D2138" s="37">
        <f t="shared" ca="1" si="133"/>
        <v>0</v>
      </c>
      <c r="E2138" s="37">
        <f t="shared" ca="1" si="134"/>
        <v>0</v>
      </c>
      <c r="F2138" s="37">
        <f t="shared" ca="1" si="135"/>
        <v>0</v>
      </c>
      <c r="G2138" s="37"/>
      <c r="H2138" s="33">
        <f>+'R&amp;E EXPORT'!A1937</f>
        <v>0</v>
      </c>
      <c r="I2138" s="34">
        <f>IFERROR(VLOOKUP($H2138,'Gen F Rev'!$A:$M,15,FALSE),0)</f>
        <v>0</v>
      </c>
      <c r="J2138" s="34">
        <f>IFERROR(VLOOKUP($H2138,'Gen F Rev'!$A:$M,16,FALSE),0)</f>
        <v>0</v>
      </c>
      <c r="K2138" s="42">
        <f>IFERROR(VLOOKUP($H2138,'Gen F Rev'!$A:$M,17,FALSE),0)</f>
        <v>0</v>
      </c>
      <c r="L2138" s="34">
        <f>IFERROR(VLOOKUP($H2138,'Gen F Exp'!$A:$E,15,FALSE),0)</f>
        <v>0</v>
      </c>
      <c r="M2138" s="34">
        <f>IFERROR(VLOOKUP($H2138,'Gen F Exp'!$A:$E,16,FALSE),0)</f>
        <v>0</v>
      </c>
      <c r="N2138" s="42">
        <f>IFERROR(VLOOKUP($H2138,'Gen F Exp'!$A:$E,17,FALSE),0)</f>
        <v>0</v>
      </c>
      <c r="O2138" s="34">
        <f>IFERROR(VLOOKUP($H2138,'Water F Rev'!$A:$L,15,FALSE),0)</f>
        <v>0</v>
      </c>
      <c r="P2138" s="34">
        <f>IFERROR(VLOOKUP($H2138,'Water F Rev'!$A:$L,16,FALSE),0)</f>
        <v>0</v>
      </c>
      <c r="Q2138" s="42">
        <f>IFERROR(VLOOKUP($H2138,'Water F Rev'!$A:$L,17,FALSE),0)</f>
        <v>0</v>
      </c>
      <c r="R2138" s="34">
        <f>IFERROR(VLOOKUP($H2138,'Water F Exp'!$A:$K,15,FALSE),0)</f>
        <v>0</v>
      </c>
      <c r="S2138" s="34">
        <f>IFERROR(VLOOKUP($H2138,'Water F Exp'!$A:$K,16,FALSE),0)</f>
        <v>0</v>
      </c>
      <c r="T2138" s="42">
        <f>IFERROR(VLOOKUP($H2138,'Water F Exp'!$A:$K,17,FALSE),0)</f>
        <v>0</v>
      </c>
      <c r="U2138" s="34">
        <f ca="1">IFERROR(VLOOKUP($H2138,'Sewer F Rev'!$A:$E,15,FALSE),0)</f>
        <v>0</v>
      </c>
      <c r="V2138" s="34">
        <f ca="1">IFERROR(VLOOKUP($H2138,'Sewer F Rev'!$A:$E,16,FALSE),0)</f>
        <v>0</v>
      </c>
      <c r="W2138" s="42">
        <f ca="1">IFERROR(VLOOKUP($H2138,'Sewer F Rev'!$A:$E,17,FALSE),0)</f>
        <v>0</v>
      </c>
      <c r="X2138" s="34">
        <f>IFERROR(VLOOKUP($H2138,'Sewer F Exp'!$A:$B,15,FALSE),0)</f>
        <v>0</v>
      </c>
      <c r="Y2138" s="34">
        <f>IFERROR(VLOOKUP($H2138,'Sewer F Exp'!$A:$B,16,FALSE),0)</f>
        <v>0</v>
      </c>
      <c r="Z2138" s="42">
        <f>IFERROR(VLOOKUP($H2138,'Sewer F Exp'!$A:$B,17,FALSE),0)</f>
        <v>0</v>
      </c>
      <c r="AA2138" s="34">
        <f>IFERROR(VLOOKUP($H2138,'Refuse F Rev'!$A:$E,15,FALSE),0)</f>
        <v>0</v>
      </c>
      <c r="AB2138" s="34">
        <f>IFERROR(VLOOKUP($H2138,'Refuse F Rev'!$A:$E,16,FALSE),0)</f>
        <v>0</v>
      </c>
      <c r="AC2138" s="42">
        <f>IFERROR(VLOOKUP($H2138,'Refuse F Rev'!$A:$E,17,FALSE),0)</f>
        <v>0</v>
      </c>
      <c r="AD2138" s="34">
        <f>IFERROR(VLOOKUP($H2138,'Refuse F Exp'!$A:$E,15,FALSE),0)</f>
        <v>0</v>
      </c>
      <c r="AE2138" s="34">
        <f>IFERROR(VLOOKUP($H2138,'Refuse F Exp'!$A:$E,16,FALSE),0)</f>
        <v>0</v>
      </c>
      <c r="AF2138" s="42">
        <f>IFERROR(VLOOKUP($H2138,'Refuse F Exp'!$A:$E,17,FALSE),0)</f>
        <v>0</v>
      </c>
      <c r="AG2138" s="34">
        <f>IFERROR(VLOOKUP($H2138,#REF!,10,FALSE),0)</f>
        <v>0</v>
      </c>
      <c r="AH2138" s="34">
        <f>IFERROR(VLOOKUP($H2138,#REF!,11,FALSE),0)</f>
        <v>0</v>
      </c>
      <c r="AI2138" s="42">
        <f>IFERROR(VLOOKUP($H2138,#REF!,12,FALSE),0)</f>
        <v>0</v>
      </c>
      <c r="AJ2138" s="34">
        <f>IFERROR(VLOOKUP($H2138,#REF!,10,FALSE),0)</f>
        <v>0</v>
      </c>
      <c r="AK2138" s="34">
        <f>IFERROR(VLOOKUP($H2138,#REF!,11,FALSE),0)</f>
        <v>0</v>
      </c>
      <c r="AL2138" s="42">
        <f>IFERROR(VLOOKUP($H2138,#REF!,12,FALSE),0)</f>
        <v>0</v>
      </c>
      <c r="AM2138" s="34">
        <f>IFERROR(VLOOKUP($H2138,#REF!,10,FALSE),0)</f>
        <v>0</v>
      </c>
      <c r="AN2138" s="34">
        <f>IFERROR(VLOOKUP($H2138,#REF!,11,FALSE),0)</f>
        <v>0</v>
      </c>
      <c r="AO2138" s="42">
        <f>IFERROR(VLOOKUP($H2138,#REF!,12,FALSE),0)</f>
        <v>0</v>
      </c>
      <c r="AP2138" s="34">
        <f>IFERROR(VLOOKUP($H2138,#REF!,10,FALSE),0)</f>
        <v>0</v>
      </c>
      <c r="AQ2138" s="34">
        <f>IFERROR(VLOOKUP($H2138,#REF!,11,FALSE),0)</f>
        <v>0</v>
      </c>
      <c r="AR2138" s="42">
        <f>IFERROR(VLOOKUP($H2138,#REF!,12,FALSE),0)</f>
        <v>0</v>
      </c>
      <c r="AS2138" s="34">
        <f>IFERROR(VLOOKUP($H2138,#REF!,13,FALSE),0)</f>
        <v>0</v>
      </c>
      <c r="AT2138" s="34">
        <f>IFERROR(VLOOKUP($H2138,#REF!,14,FALSE),0)</f>
        <v>0</v>
      </c>
      <c r="AU2138" s="42">
        <f>IFERROR(VLOOKUP($H2138,#REF!,15,FALSE),0)</f>
        <v>0</v>
      </c>
      <c r="AV2138" s="34">
        <f>IFERROR(VLOOKUP($H2138,#REF!,15,FALSE),0)</f>
        <v>0</v>
      </c>
      <c r="AW2138" s="34">
        <f>IFERROR(VLOOKUP($H2138,#REF!,16,FALSE),0)</f>
        <v>0</v>
      </c>
      <c r="AX2138" s="42">
        <f>IFERROR(VLOOKUP($H2138,#REF!,17,FALSE),0)</f>
        <v>0</v>
      </c>
    </row>
    <row r="2139" spans="1:50" x14ac:dyDescent="0.3">
      <c r="A2139" s="33" t="str">
        <f t="shared" si="132"/>
        <v>0</v>
      </c>
      <c r="B2139" s="33">
        <f>+'R&amp;E EXPORT'!B1938</f>
        <v>0</v>
      </c>
      <c r="C2139" t="str">
        <f>IFERROR(VLOOKUP(A2139,'MCSJ Export'!A:C,3,FALSE),"")</f>
        <v/>
      </c>
      <c r="D2139" s="37">
        <f t="shared" ca="1" si="133"/>
        <v>0</v>
      </c>
      <c r="E2139" s="37">
        <f t="shared" ca="1" si="134"/>
        <v>0</v>
      </c>
      <c r="F2139" s="37">
        <f t="shared" ca="1" si="135"/>
        <v>0</v>
      </c>
      <c r="G2139" s="37"/>
      <c r="H2139" s="33">
        <f>+'R&amp;E EXPORT'!A1938</f>
        <v>0</v>
      </c>
      <c r="I2139" s="34">
        <f>IFERROR(VLOOKUP($H2139,'Gen F Rev'!$A:$M,15,FALSE),0)</f>
        <v>0</v>
      </c>
      <c r="J2139" s="34">
        <f>IFERROR(VLOOKUP($H2139,'Gen F Rev'!$A:$M,16,FALSE),0)</f>
        <v>0</v>
      </c>
      <c r="K2139" s="42">
        <f>IFERROR(VLOOKUP($H2139,'Gen F Rev'!$A:$M,17,FALSE),0)</f>
        <v>0</v>
      </c>
      <c r="L2139" s="34">
        <f>IFERROR(VLOOKUP($H2139,'Gen F Exp'!$A:$E,15,FALSE),0)</f>
        <v>0</v>
      </c>
      <c r="M2139" s="34">
        <f>IFERROR(VLOOKUP($H2139,'Gen F Exp'!$A:$E,16,FALSE),0)</f>
        <v>0</v>
      </c>
      <c r="N2139" s="42">
        <f>IFERROR(VLOOKUP($H2139,'Gen F Exp'!$A:$E,17,FALSE),0)</f>
        <v>0</v>
      </c>
      <c r="O2139" s="34">
        <f>IFERROR(VLOOKUP($H2139,'Water F Rev'!$A:$L,15,FALSE),0)</f>
        <v>0</v>
      </c>
      <c r="P2139" s="34">
        <f>IFERROR(VLOOKUP($H2139,'Water F Rev'!$A:$L,16,FALSE),0)</f>
        <v>0</v>
      </c>
      <c r="Q2139" s="42">
        <f>IFERROR(VLOOKUP($H2139,'Water F Rev'!$A:$L,17,FALSE),0)</f>
        <v>0</v>
      </c>
      <c r="R2139" s="34">
        <f>IFERROR(VLOOKUP($H2139,'Water F Exp'!$A:$K,15,FALSE),0)</f>
        <v>0</v>
      </c>
      <c r="S2139" s="34">
        <f>IFERROR(VLOOKUP($H2139,'Water F Exp'!$A:$K,16,FALSE),0)</f>
        <v>0</v>
      </c>
      <c r="T2139" s="42">
        <f>IFERROR(VLOOKUP($H2139,'Water F Exp'!$A:$K,17,FALSE),0)</f>
        <v>0</v>
      </c>
      <c r="U2139" s="34">
        <f ca="1">IFERROR(VLOOKUP($H2139,'Sewer F Rev'!$A:$E,15,FALSE),0)</f>
        <v>0</v>
      </c>
      <c r="V2139" s="34">
        <f ca="1">IFERROR(VLOOKUP($H2139,'Sewer F Rev'!$A:$E,16,FALSE),0)</f>
        <v>0</v>
      </c>
      <c r="W2139" s="42">
        <f ca="1">IFERROR(VLOOKUP($H2139,'Sewer F Rev'!$A:$E,17,FALSE),0)</f>
        <v>0</v>
      </c>
      <c r="X2139" s="34">
        <f>IFERROR(VLOOKUP($H2139,'Sewer F Exp'!$A:$B,15,FALSE),0)</f>
        <v>0</v>
      </c>
      <c r="Y2139" s="34">
        <f>IFERROR(VLOOKUP($H2139,'Sewer F Exp'!$A:$B,16,FALSE),0)</f>
        <v>0</v>
      </c>
      <c r="Z2139" s="42">
        <f>IFERROR(VLOOKUP($H2139,'Sewer F Exp'!$A:$B,17,FALSE),0)</f>
        <v>0</v>
      </c>
      <c r="AA2139" s="34">
        <f>IFERROR(VLOOKUP($H2139,'Refuse F Rev'!$A:$E,15,FALSE),0)</f>
        <v>0</v>
      </c>
      <c r="AB2139" s="34">
        <f>IFERROR(VLOOKUP($H2139,'Refuse F Rev'!$A:$E,16,FALSE),0)</f>
        <v>0</v>
      </c>
      <c r="AC2139" s="42">
        <f>IFERROR(VLOOKUP($H2139,'Refuse F Rev'!$A:$E,17,FALSE),0)</f>
        <v>0</v>
      </c>
      <c r="AD2139" s="34">
        <f>IFERROR(VLOOKUP($H2139,'Refuse F Exp'!$A:$E,15,FALSE),0)</f>
        <v>0</v>
      </c>
      <c r="AE2139" s="34">
        <f>IFERROR(VLOOKUP($H2139,'Refuse F Exp'!$A:$E,16,FALSE),0)</f>
        <v>0</v>
      </c>
      <c r="AF2139" s="42">
        <f>IFERROR(VLOOKUP($H2139,'Refuse F Exp'!$A:$E,17,FALSE),0)</f>
        <v>0</v>
      </c>
      <c r="AG2139" s="34">
        <f>IFERROR(VLOOKUP($H2139,#REF!,10,FALSE),0)</f>
        <v>0</v>
      </c>
      <c r="AH2139" s="34">
        <f>IFERROR(VLOOKUP($H2139,#REF!,11,FALSE),0)</f>
        <v>0</v>
      </c>
      <c r="AI2139" s="42">
        <f>IFERROR(VLOOKUP($H2139,#REF!,12,FALSE),0)</f>
        <v>0</v>
      </c>
      <c r="AJ2139" s="34">
        <f>IFERROR(VLOOKUP($H2139,#REF!,10,FALSE),0)</f>
        <v>0</v>
      </c>
      <c r="AK2139" s="34">
        <f>IFERROR(VLOOKUP($H2139,#REF!,11,FALSE),0)</f>
        <v>0</v>
      </c>
      <c r="AL2139" s="42">
        <f>IFERROR(VLOOKUP($H2139,#REF!,12,FALSE),0)</f>
        <v>0</v>
      </c>
      <c r="AM2139" s="34">
        <f>IFERROR(VLOOKUP($H2139,#REF!,10,FALSE),0)</f>
        <v>0</v>
      </c>
      <c r="AN2139" s="34">
        <f>IFERROR(VLOOKUP($H2139,#REF!,11,FALSE),0)</f>
        <v>0</v>
      </c>
      <c r="AO2139" s="42">
        <f>IFERROR(VLOOKUP($H2139,#REF!,12,FALSE),0)</f>
        <v>0</v>
      </c>
      <c r="AP2139" s="34">
        <f>IFERROR(VLOOKUP($H2139,#REF!,10,FALSE),0)</f>
        <v>0</v>
      </c>
      <c r="AQ2139" s="34">
        <f>IFERROR(VLOOKUP($H2139,#REF!,11,FALSE),0)</f>
        <v>0</v>
      </c>
      <c r="AR2139" s="42">
        <f>IFERROR(VLOOKUP($H2139,#REF!,12,FALSE),0)</f>
        <v>0</v>
      </c>
      <c r="AS2139" s="34">
        <f>IFERROR(VLOOKUP($H2139,#REF!,13,FALSE),0)</f>
        <v>0</v>
      </c>
      <c r="AT2139" s="34">
        <f>IFERROR(VLOOKUP($H2139,#REF!,14,FALSE),0)</f>
        <v>0</v>
      </c>
      <c r="AU2139" s="42">
        <f>IFERROR(VLOOKUP($H2139,#REF!,15,FALSE),0)</f>
        <v>0</v>
      </c>
      <c r="AV2139" s="34">
        <f>IFERROR(VLOOKUP($H2139,#REF!,15,FALSE),0)</f>
        <v>0</v>
      </c>
      <c r="AW2139" s="34">
        <f>IFERROR(VLOOKUP($H2139,#REF!,16,FALSE),0)</f>
        <v>0</v>
      </c>
      <c r="AX2139" s="42">
        <f>IFERROR(VLOOKUP($H2139,#REF!,17,FALSE),0)</f>
        <v>0</v>
      </c>
    </row>
    <row r="2140" spans="1:50" x14ac:dyDescent="0.3">
      <c r="A2140" s="33" t="str">
        <f t="shared" si="132"/>
        <v>0</v>
      </c>
      <c r="B2140" s="33">
        <f>+'R&amp;E EXPORT'!B1939</f>
        <v>0</v>
      </c>
      <c r="C2140" t="str">
        <f>IFERROR(VLOOKUP(A2140,'MCSJ Export'!A:C,3,FALSE),"")</f>
        <v/>
      </c>
      <c r="D2140" s="37">
        <f t="shared" ca="1" si="133"/>
        <v>0</v>
      </c>
      <c r="E2140" s="37">
        <f t="shared" ca="1" si="134"/>
        <v>0</v>
      </c>
      <c r="F2140" s="37">
        <f t="shared" ca="1" si="135"/>
        <v>0</v>
      </c>
      <c r="G2140" s="37"/>
      <c r="H2140" s="33">
        <f>+'R&amp;E EXPORT'!A1939</f>
        <v>0</v>
      </c>
      <c r="I2140" s="34">
        <f>IFERROR(VLOOKUP($H2140,'Gen F Rev'!$A:$M,15,FALSE),0)</f>
        <v>0</v>
      </c>
      <c r="J2140" s="34">
        <f>IFERROR(VLOOKUP($H2140,'Gen F Rev'!$A:$M,16,FALSE),0)</f>
        <v>0</v>
      </c>
      <c r="K2140" s="42">
        <f>IFERROR(VLOOKUP($H2140,'Gen F Rev'!$A:$M,17,FALSE),0)</f>
        <v>0</v>
      </c>
      <c r="L2140" s="34">
        <f>IFERROR(VLOOKUP($H2140,'Gen F Exp'!$A:$E,15,FALSE),0)</f>
        <v>0</v>
      </c>
      <c r="M2140" s="34">
        <f>IFERROR(VLOOKUP($H2140,'Gen F Exp'!$A:$E,16,FALSE),0)</f>
        <v>0</v>
      </c>
      <c r="N2140" s="42">
        <f>IFERROR(VLOOKUP($H2140,'Gen F Exp'!$A:$E,17,FALSE),0)</f>
        <v>0</v>
      </c>
      <c r="O2140" s="34">
        <f>IFERROR(VLOOKUP($H2140,'Water F Rev'!$A:$L,15,FALSE),0)</f>
        <v>0</v>
      </c>
      <c r="P2140" s="34">
        <f>IFERROR(VLOOKUP($H2140,'Water F Rev'!$A:$L,16,FALSE),0)</f>
        <v>0</v>
      </c>
      <c r="Q2140" s="42">
        <f>IFERROR(VLOOKUP($H2140,'Water F Rev'!$A:$L,17,FALSE),0)</f>
        <v>0</v>
      </c>
      <c r="R2140" s="34">
        <f>IFERROR(VLOOKUP($H2140,'Water F Exp'!$A:$K,15,FALSE),0)</f>
        <v>0</v>
      </c>
      <c r="S2140" s="34">
        <f>IFERROR(VLOOKUP($H2140,'Water F Exp'!$A:$K,16,FALSE),0)</f>
        <v>0</v>
      </c>
      <c r="T2140" s="42">
        <f>IFERROR(VLOOKUP($H2140,'Water F Exp'!$A:$K,17,FALSE),0)</f>
        <v>0</v>
      </c>
      <c r="U2140" s="34">
        <f ca="1">IFERROR(VLOOKUP($H2140,'Sewer F Rev'!$A:$E,15,FALSE),0)</f>
        <v>0</v>
      </c>
      <c r="V2140" s="34">
        <f ca="1">IFERROR(VLOOKUP($H2140,'Sewer F Rev'!$A:$E,16,FALSE),0)</f>
        <v>0</v>
      </c>
      <c r="W2140" s="42">
        <f ca="1">IFERROR(VLOOKUP($H2140,'Sewer F Rev'!$A:$E,17,FALSE),0)</f>
        <v>0</v>
      </c>
      <c r="X2140" s="34">
        <f>IFERROR(VLOOKUP($H2140,'Sewer F Exp'!$A:$B,15,FALSE),0)</f>
        <v>0</v>
      </c>
      <c r="Y2140" s="34">
        <f>IFERROR(VLOOKUP($H2140,'Sewer F Exp'!$A:$B,16,FALSE),0)</f>
        <v>0</v>
      </c>
      <c r="Z2140" s="42">
        <f>IFERROR(VLOOKUP($H2140,'Sewer F Exp'!$A:$B,17,FALSE),0)</f>
        <v>0</v>
      </c>
      <c r="AA2140" s="34">
        <f>IFERROR(VLOOKUP($H2140,'Refuse F Rev'!$A:$E,15,FALSE),0)</f>
        <v>0</v>
      </c>
      <c r="AB2140" s="34">
        <f>IFERROR(VLOOKUP($H2140,'Refuse F Rev'!$A:$E,16,FALSE),0)</f>
        <v>0</v>
      </c>
      <c r="AC2140" s="42">
        <f>IFERROR(VLOOKUP($H2140,'Refuse F Rev'!$A:$E,17,FALSE),0)</f>
        <v>0</v>
      </c>
      <c r="AD2140" s="34">
        <f>IFERROR(VLOOKUP($H2140,'Refuse F Exp'!$A:$E,15,FALSE),0)</f>
        <v>0</v>
      </c>
      <c r="AE2140" s="34">
        <f>IFERROR(VLOOKUP($H2140,'Refuse F Exp'!$A:$E,16,FALSE),0)</f>
        <v>0</v>
      </c>
      <c r="AF2140" s="42">
        <f>IFERROR(VLOOKUP($H2140,'Refuse F Exp'!$A:$E,17,FALSE),0)</f>
        <v>0</v>
      </c>
      <c r="AG2140" s="34">
        <f>IFERROR(VLOOKUP($H2140,#REF!,10,FALSE),0)</f>
        <v>0</v>
      </c>
      <c r="AH2140" s="34">
        <f>IFERROR(VLOOKUP($H2140,#REF!,11,FALSE),0)</f>
        <v>0</v>
      </c>
      <c r="AI2140" s="42">
        <f>IFERROR(VLOOKUP($H2140,#REF!,12,FALSE),0)</f>
        <v>0</v>
      </c>
      <c r="AJ2140" s="34">
        <f>IFERROR(VLOOKUP($H2140,#REF!,10,FALSE),0)</f>
        <v>0</v>
      </c>
      <c r="AK2140" s="34">
        <f>IFERROR(VLOOKUP($H2140,#REF!,11,FALSE),0)</f>
        <v>0</v>
      </c>
      <c r="AL2140" s="42">
        <f>IFERROR(VLOOKUP($H2140,#REF!,12,FALSE),0)</f>
        <v>0</v>
      </c>
      <c r="AM2140" s="34">
        <f>IFERROR(VLOOKUP($H2140,#REF!,10,FALSE),0)</f>
        <v>0</v>
      </c>
      <c r="AN2140" s="34">
        <f>IFERROR(VLOOKUP($H2140,#REF!,11,FALSE),0)</f>
        <v>0</v>
      </c>
      <c r="AO2140" s="42">
        <f>IFERROR(VLOOKUP($H2140,#REF!,12,FALSE),0)</f>
        <v>0</v>
      </c>
      <c r="AP2140" s="34">
        <f>IFERROR(VLOOKUP($H2140,#REF!,10,FALSE),0)</f>
        <v>0</v>
      </c>
      <c r="AQ2140" s="34">
        <f>IFERROR(VLOOKUP($H2140,#REF!,11,FALSE),0)</f>
        <v>0</v>
      </c>
      <c r="AR2140" s="42">
        <f>IFERROR(VLOOKUP($H2140,#REF!,12,FALSE),0)</f>
        <v>0</v>
      </c>
      <c r="AS2140" s="34">
        <f>IFERROR(VLOOKUP($H2140,#REF!,13,FALSE),0)</f>
        <v>0</v>
      </c>
      <c r="AT2140" s="34">
        <f>IFERROR(VLOOKUP($H2140,#REF!,14,FALSE),0)</f>
        <v>0</v>
      </c>
      <c r="AU2140" s="42">
        <f>IFERROR(VLOOKUP($H2140,#REF!,15,FALSE),0)</f>
        <v>0</v>
      </c>
      <c r="AV2140" s="34">
        <f>IFERROR(VLOOKUP($H2140,#REF!,15,FALSE),0)</f>
        <v>0</v>
      </c>
      <c r="AW2140" s="34">
        <f>IFERROR(VLOOKUP($H2140,#REF!,16,FALSE),0)</f>
        <v>0</v>
      </c>
      <c r="AX2140" s="42">
        <f>IFERROR(VLOOKUP($H2140,#REF!,17,FALSE),0)</f>
        <v>0</v>
      </c>
    </row>
    <row r="2141" spans="1:50" x14ac:dyDescent="0.3">
      <c r="A2141" s="33" t="str">
        <f t="shared" si="132"/>
        <v>0</v>
      </c>
      <c r="B2141" s="33">
        <f>+'R&amp;E EXPORT'!B1940</f>
        <v>0</v>
      </c>
      <c r="C2141" t="str">
        <f>IFERROR(VLOOKUP(A2141,'MCSJ Export'!A:C,3,FALSE),"")</f>
        <v/>
      </c>
      <c r="D2141" s="37">
        <f t="shared" ca="1" si="133"/>
        <v>0</v>
      </c>
      <c r="E2141" s="37">
        <f t="shared" ca="1" si="134"/>
        <v>0</v>
      </c>
      <c r="F2141" s="37">
        <f t="shared" ca="1" si="135"/>
        <v>0</v>
      </c>
      <c r="G2141" s="37"/>
      <c r="H2141" s="33">
        <f>+'R&amp;E EXPORT'!A1940</f>
        <v>0</v>
      </c>
      <c r="I2141" s="34">
        <f>IFERROR(VLOOKUP($H2141,'Gen F Rev'!$A:$M,15,FALSE),0)</f>
        <v>0</v>
      </c>
      <c r="J2141" s="34">
        <f>IFERROR(VLOOKUP($H2141,'Gen F Rev'!$A:$M,16,FALSE),0)</f>
        <v>0</v>
      </c>
      <c r="K2141" s="42">
        <f>IFERROR(VLOOKUP($H2141,'Gen F Rev'!$A:$M,17,FALSE),0)</f>
        <v>0</v>
      </c>
      <c r="L2141" s="34">
        <f>IFERROR(VLOOKUP($H2141,'Gen F Exp'!$A:$E,15,FALSE),0)</f>
        <v>0</v>
      </c>
      <c r="M2141" s="34">
        <f>IFERROR(VLOOKUP($H2141,'Gen F Exp'!$A:$E,16,FALSE),0)</f>
        <v>0</v>
      </c>
      <c r="N2141" s="42">
        <f>IFERROR(VLOOKUP($H2141,'Gen F Exp'!$A:$E,17,FALSE),0)</f>
        <v>0</v>
      </c>
      <c r="O2141" s="34">
        <f>IFERROR(VLOOKUP($H2141,'Water F Rev'!$A:$L,15,FALSE),0)</f>
        <v>0</v>
      </c>
      <c r="P2141" s="34">
        <f>IFERROR(VLOOKUP($H2141,'Water F Rev'!$A:$L,16,FALSE),0)</f>
        <v>0</v>
      </c>
      <c r="Q2141" s="42">
        <f>IFERROR(VLOOKUP($H2141,'Water F Rev'!$A:$L,17,FALSE),0)</f>
        <v>0</v>
      </c>
      <c r="R2141" s="34">
        <f>IFERROR(VLOOKUP($H2141,'Water F Exp'!$A:$K,15,FALSE),0)</f>
        <v>0</v>
      </c>
      <c r="S2141" s="34">
        <f>IFERROR(VLOOKUP($H2141,'Water F Exp'!$A:$K,16,FALSE),0)</f>
        <v>0</v>
      </c>
      <c r="T2141" s="42">
        <f>IFERROR(VLOOKUP($H2141,'Water F Exp'!$A:$K,17,FALSE),0)</f>
        <v>0</v>
      </c>
      <c r="U2141" s="34">
        <f ca="1">IFERROR(VLOOKUP($H2141,'Sewer F Rev'!$A:$E,15,FALSE),0)</f>
        <v>0</v>
      </c>
      <c r="V2141" s="34">
        <f ca="1">IFERROR(VLOOKUP($H2141,'Sewer F Rev'!$A:$E,16,FALSE),0)</f>
        <v>0</v>
      </c>
      <c r="W2141" s="42">
        <f ca="1">IFERROR(VLOOKUP($H2141,'Sewer F Rev'!$A:$E,17,FALSE),0)</f>
        <v>0</v>
      </c>
      <c r="X2141" s="34">
        <f>IFERROR(VLOOKUP($H2141,'Sewer F Exp'!$A:$B,15,FALSE),0)</f>
        <v>0</v>
      </c>
      <c r="Y2141" s="34">
        <f>IFERROR(VLOOKUP($H2141,'Sewer F Exp'!$A:$B,16,FALSE),0)</f>
        <v>0</v>
      </c>
      <c r="Z2141" s="42">
        <f>IFERROR(VLOOKUP($H2141,'Sewer F Exp'!$A:$B,17,FALSE),0)</f>
        <v>0</v>
      </c>
      <c r="AA2141" s="34">
        <f>IFERROR(VLOOKUP($H2141,'Refuse F Rev'!$A:$E,15,FALSE),0)</f>
        <v>0</v>
      </c>
      <c r="AB2141" s="34">
        <f>IFERROR(VLOOKUP($H2141,'Refuse F Rev'!$A:$E,16,FALSE),0)</f>
        <v>0</v>
      </c>
      <c r="AC2141" s="42">
        <f>IFERROR(VLOOKUP($H2141,'Refuse F Rev'!$A:$E,17,FALSE),0)</f>
        <v>0</v>
      </c>
      <c r="AD2141" s="34">
        <f>IFERROR(VLOOKUP($H2141,'Refuse F Exp'!$A:$E,15,FALSE),0)</f>
        <v>0</v>
      </c>
      <c r="AE2141" s="34">
        <f>IFERROR(VLOOKUP($H2141,'Refuse F Exp'!$A:$E,16,FALSE),0)</f>
        <v>0</v>
      </c>
      <c r="AF2141" s="42">
        <f>IFERROR(VLOOKUP($H2141,'Refuse F Exp'!$A:$E,17,FALSE),0)</f>
        <v>0</v>
      </c>
      <c r="AG2141" s="34">
        <f>IFERROR(VLOOKUP($H2141,#REF!,10,FALSE),0)</f>
        <v>0</v>
      </c>
      <c r="AH2141" s="34">
        <f>IFERROR(VLOOKUP($H2141,#REF!,11,FALSE),0)</f>
        <v>0</v>
      </c>
      <c r="AI2141" s="42">
        <f>IFERROR(VLOOKUP($H2141,#REF!,12,FALSE),0)</f>
        <v>0</v>
      </c>
      <c r="AJ2141" s="34">
        <f>IFERROR(VLOOKUP($H2141,#REF!,10,FALSE),0)</f>
        <v>0</v>
      </c>
      <c r="AK2141" s="34">
        <f>IFERROR(VLOOKUP($H2141,#REF!,11,FALSE),0)</f>
        <v>0</v>
      </c>
      <c r="AL2141" s="42">
        <f>IFERROR(VLOOKUP($H2141,#REF!,12,FALSE),0)</f>
        <v>0</v>
      </c>
      <c r="AM2141" s="34">
        <f>IFERROR(VLOOKUP($H2141,#REF!,10,FALSE),0)</f>
        <v>0</v>
      </c>
      <c r="AN2141" s="34">
        <f>IFERROR(VLOOKUP($H2141,#REF!,11,FALSE),0)</f>
        <v>0</v>
      </c>
      <c r="AO2141" s="42">
        <f>IFERROR(VLOOKUP($H2141,#REF!,12,FALSE),0)</f>
        <v>0</v>
      </c>
      <c r="AP2141" s="34">
        <f>IFERROR(VLOOKUP($H2141,#REF!,10,FALSE),0)</f>
        <v>0</v>
      </c>
      <c r="AQ2141" s="34">
        <f>IFERROR(VLOOKUP($H2141,#REF!,11,FALSE),0)</f>
        <v>0</v>
      </c>
      <c r="AR2141" s="42">
        <f>IFERROR(VLOOKUP($H2141,#REF!,12,FALSE),0)</f>
        <v>0</v>
      </c>
      <c r="AS2141" s="34">
        <f>IFERROR(VLOOKUP($H2141,#REF!,13,FALSE),0)</f>
        <v>0</v>
      </c>
      <c r="AT2141" s="34">
        <f>IFERROR(VLOOKUP($H2141,#REF!,14,FALSE),0)</f>
        <v>0</v>
      </c>
      <c r="AU2141" s="42">
        <f>IFERROR(VLOOKUP($H2141,#REF!,15,FALSE),0)</f>
        <v>0</v>
      </c>
      <c r="AV2141" s="34">
        <f>IFERROR(VLOOKUP($H2141,#REF!,15,FALSE),0)</f>
        <v>0</v>
      </c>
      <c r="AW2141" s="34">
        <f>IFERROR(VLOOKUP($H2141,#REF!,16,FALSE),0)</f>
        <v>0</v>
      </c>
      <c r="AX2141" s="42">
        <f>IFERROR(VLOOKUP($H2141,#REF!,17,FALSE),0)</f>
        <v>0</v>
      </c>
    </row>
    <row r="2142" spans="1:50" x14ac:dyDescent="0.3">
      <c r="A2142" s="33" t="str">
        <f t="shared" si="132"/>
        <v>0</v>
      </c>
      <c r="B2142" s="33">
        <f>+'R&amp;E EXPORT'!B1941</f>
        <v>0</v>
      </c>
      <c r="C2142" t="str">
        <f>IFERROR(VLOOKUP(A2142,'MCSJ Export'!A:C,3,FALSE),"")</f>
        <v/>
      </c>
      <c r="D2142" s="37">
        <f t="shared" ca="1" si="133"/>
        <v>0</v>
      </c>
      <c r="E2142" s="37">
        <f t="shared" ca="1" si="134"/>
        <v>0</v>
      </c>
      <c r="F2142" s="37">
        <f t="shared" ca="1" si="135"/>
        <v>0</v>
      </c>
      <c r="G2142" s="37"/>
      <c r="H2142" s="33">
        <f>+'R&amp;E EXPORT'!A1941</f>
        <v>0</v>
      </c>
      <c r="I2142" s="34">
        <f>IFERROR(VLOOKUP($H2142,'Gen F Rev'!$A:$M,15,FALSE),0)</f>
        <v>0</v>
      </c>
      <c r="J2142" s="34">
        <f>IFERROR(VLOOKUP($H2142,'Gen F Rev'!$A:$M,16,FALSE),0)</f>
        <v>0</v>
      </c>
      <c r="K2142" s="42">
        <f>IFERROR(VLOOKUP($H2142,'Gen F Rev'!$A:$M,17,FALSE),0)</f>
        <v>0</v>
      </c>
      <c r="L2142" s="34">
        <f>IFERROR(VLOOKUP($H2142,'Gen F Exp'!$A:$E,15,FALSE),0)</f>
        <v>0</v>
      </c>
      <c r="M2142" s="34">
        <f>IFERROR(VLOOKUP($H2142,'Gen F Exp'!$A:$E,16,FALSE),0)</f>
        <v>0</v>
      </c>
      <c r="N2142" s="42">
        <f>IFERROR(VLOOKUP($H2142,'Gen F Exp'!$A:$E,17,FALSE),0)</f>
        <v>0</v>
      </c>
      <c r="O2142" s="34">
        <f>IFERROR(VLOOKUP($H2142,'Water F Rev'!$A:$L,15,FALSE),0)</f>
        <v>0</v>
      </c>
      <c r="P2142" s="34">
        <f>IFERROR(VLOOKUP($H2142,'Water F Rev'!$A:$L,16,FALSE),0)</f>
        <v>0</v>
      </c>
      <c r="Q2142" s="42">
        <f>IFERROR(VLOOKUP($H2142,'Water F Rev'!$A:$L,17,FALSE),0)</f>
        <v>0</v>
      </c>
      <c r="R2142" s="34">
        <f>IFERROR(VLOOKUP($H2142,'Water F Exp'!$A:$K,15,FALSE),0)</f>
        <v>0</v>
      </c>
      <c r="S2142" s="34">
        <f>IFERROR(VLOOKUP($H2142,'Water F Exp'!$A:$K,16,FALSE),0)</f>
        <v>0</v>
      </c>
      <c r="T2142" s="42">
        <f>IFERROR(VLOOKUP($H2142,'Water F Exp'!$A:$K,17,FALSE),0)</f>
        <v>0</v>
      </c>
      <c r="U2142" s="34">
        <f ca="1">IFERROR(VLOOKUP($H2142,'Sewer F Rev'!$A:$E,15,FALSE),0)</f>
        <v>0</v>
      </c>
      <c r="V2142" s="34">
        <f ca="1">IFERROR(VLOOKUP($H2142,'Sewer F Rev'!$A:$E,16,FALSE),0)</f>
        <v>0</v>
      </c>
      <c r="W2142" s="42">
        <f ca="1">IFERROR(VLOOKUP($H2142,'Sewer F Rev'!$A:$E,17,FALSE),0)</f>
        <v>0</v>
      </c>
      <c r="X2142" s="34">
        <f>IFERROR(VLOOKUP($H2142,'Sewer F Exp'!$A:$B,15,FALSE),0)</f>
        <v>0</v>
      </c>
      <c r="Y2142" s="34">
        <f>IFERROR(VLOOKUP($H2142,'Sewer F Exp'!$A:$B,16,FALSE),0)</f>
        <v>0</v>
      </c>
      <c r="Z2142" s="42">
        <f>IFERROR(VLOOKUP($H2142,'Sewer F Exp'!$A:$B,17,FALSE),0)</f>
        <v>0</v>
      </c>
      <c r="AA2142" s="34">
        <f>IFERROR(VLOOKUP($H2142,'Refuse F Rev'!$A:$E,15,FALSE),0)</f>
        <v>0</v>
      </c>
      <c r="AB2142" s="34">
        <f>IFERROR(VLOOKUP($H2142,'Refuse F Rev'!$A:$E,16,FALSE),0)</f>
        <v>0</v>
      </c>
      <c r="AC2142" s="42">
        <f>IFERROR(VLOOKUP($H2142,'Refuse F Rev'!$A:$E,17,FALSE),0)</f>
        <v>0</v>
      </c>
      <c r="AD2142" s="34">
        <f>IFERROR(VLOOKUP($H2142,'Refuse F Exp'!$A:$E,15,FALSE),0)</f>
        <v>0</v>
      </c>
      <c r="AE2142" s="34">
        <f>IFERROR(VLOOKUP($H2142,'Refuse F Exp'!$A:$E,16,FALSE),0)</f>
        <v>0</v>
      </c>
      <c r="AF2142" s="42">
        <f>IFERROR(VLOOKUP($H2142,'Refuse F Exp'!$A:$E,17,FALSE),0)</f>
        <v>0</v>
      </c>
      <c r="AG2142" s="34">
        <f>IFERROR(VLOOKUP($H2142,#REF!,10,FALSE),0)</f>
        <v>0</v>
      </c>
      <c r="AH2142" s="34">
        <f>IFERROR(VLOOKUP($H2142,#REF!,11,FALSE),0)</f>
        <v>0</v>
      </c>
      <c r="AI2142" s="42">
        <f>IFERROR(VLOOKUP($H2142,#REF!,12,FALSE),0)</f>
        <v>0</v>
      </c>
      <c r="AJ2142" s="34">
        <f>IFERROR(VLOOKUP($H2142,#REF!,10,FALSE),0)</f>
        <v>0</v>
      </c>
      <c r="AK2142" s="34">
        <f>IFERROR(VLOOKUP($H2142,#REF!,11,FALSE),0)</f>
        <v>0</v>
      </c>
      <c r="AL2142" s="42">
        <f>IFERROR(VLOOKUP($H2142,#REF!,12,FALSE),0)</f>
        <v>0</v>
      </c>
      <c r="AM2142" s="34">
        <f>IFERROR(VLOOKUP($H2142,#REF!,10,FALSE),0)</f>
        <v>0</v>
      </c>
      <c r="AN2142" s="34">
        <f>IFERROR(VLOOKUP($H2142,#REF!,11,FALSE),0)</f>
        <v>0</v>
      </c>
      <c r="AO2142" s="42">
        <f>IFERROR(VLOOKUP($H2142,#REF!,12,FALSE),0)</f>
        <v>0</v>
      </c>
      <c r="AP2142" s="34">
        <f>IFERROR(VLOOKUP($H2142,#REF!,10,FALSE),0)</f>
        <v>0</v>
      </c>
      <c r="AQ2142" s="34">
        <f>IFERROR(VLOOKUP($H2142,#REF!,11,FALSE),0)</f>
        <v>0</v>
      </c>
      <c r="AR2142" s="42">
        <f>IFERROR(VLOOKUP($H2142,#REF!,12,FALSE),0)</f>
        <v>0</v>
      </c>
      <c r="AS2142" s="34">
        <f>IFERROR(VLOOKUP($H2142,#REF!,13,FALSE),0)</f>
        <v>0</v>
      </c>
      <c r="AT2142" s="34">
        <f>IFERROR(VLOOKUP($H2142,#REF!,14,FALSE),0)</f>
        <v>0</v>
      </c>
      <c r="AU2142" s="42">
        <f>IFERROR(VLOOKUP($H2142,#REF!,15,FALSE),0)</f>
        <v>0</v>
      </c>
      <c r="AV2142" s="34">
        <f>IFERROR(VLOOKUP($H2142,#REF!,15,FALSE),0)</f>
        <v>0</v>
      </c>
      <c r="AW2142" s="34">
        <f>IFERROR(VLOOKUP($H2142,#REF!,16,FALSE),0)</f>
        <v>0</v>
      </c>
      <c r="AX2142" s="42">
        <f>IFERROR(VLOOKUP($H2142,#REF!,17,FALSE),0)</f>
        <v>0</v>
      </c>
    </row>
    <row r="2143" spans="1:50" x14ac:dyDescent="0.3">
      <c r="A2143" s="33" t="str">
        <f t="shared" si="132"/>
        <v>0</v>
      </c>
      <c r="B2143" s="33">
        <f>+'R&amp;E EXPORT'!B1942</f>
        <v>0</v>
      </c>
      <c r="C2143" t="str">
        <f>IFERROR(VLOOKUP(A2143,'MCSJ Export'!A:C,3,FALSE),"")</f>
        <v/>
      </c>
      <c r="D2143" s="37">
        <f t="shared" ca="1" si="133"/>
        <v>0</v>
      </c>
      <c r="E2143" s="37">
        <f t="shared" ca="1" si="134"/>
        <v>0</v>
      </c>
      <c r="F2143" s="37">
        <f t="shared" ca="1" si="135"/>
        <v>0</v>
      </c>
      <c r="G2143" s="37"/>
      <c r="H2143" s="33">
        <f>+'R&amp;E EXPORT'!A1942</f>
        <v>0</v>
      </c>
      <c r="I2143" s="34">
        <f>IFERROR(VLOOKUP($H2143,'Gen F Rev'!$A:$M,15,FALSE),0)</f>
        <v>0</v>
      </c>
      <c r="J2143" s="34">
        <f>IFERROR(VLOOKUP($H2143,'Gen F Rev'!$A:$M,16,FALSE),0)</f>
        <v>0</v>
      </c>
      <c r="K2143" s="42">
        <f>IFERROR(VLOOKUP($H2143,'Gen F Rev'!$A:$M,17,FALSE),0)</f>
        <v>0</v>
      </c>
      <c r="L2143" s="34">
        <f>IFERROR(VLOOKUP($H2143,'Gen F Exp'!$A:$E,15,FALSE),0)</f>
        <v>0</v>
      </c>
      <c r="M2143" s="34">
        <f>IFERROR(VLOOKUP($H2143,'Gen F Exp'!$A:$E,16,FALSE),0)</f>
        <v>0</v>
      </c>
      <c r="N2143" s="42">
        <f>IFERROR(VLOOKUP($H2143,'Gen F Exp'!$A:$E,17,FALSE),0)</f>
        <v>0</v>
      </c>
      <c r="O2143" s="34">
        <f>IFERROR(VLOOKUP($H2143,'Water F Rev'!$A:$L,15,FALSE),0)</f>
        <v>0</v>
      </c>
      <c r="P2143" s="34">
        <f>IFERROR(VLOOKUP($H2143,'Water F Rev'!$A:$L,16,FALSE),0)</f>
        <v>0</v>
      </c>
      <c r="Q2143" s="42">
        <f>IFERROR(VLOOKUP($H2143,'Water F Rev'!$A:$L,17,FALSE),0)</f>
        <v>0</v>
      </c>
      <c r="R2143" s="34">
        <f>IFERROR(VLOOKUP($H2143,'Water F Exp'!$A:$K,15,FALSE),0)</f>
        <v>0</v>
      </c>
      <c r="S2143" s="34">
        <f>IFERROR(VLOOKUP($H2143,'Water F Exp'!$A:$K,16,FALSE),0)</f>
        <v>0</v>
      </c>
      <c r="T2143" s="42">
        <f>IFERROR(VLOOKUP($H2143,'Water F Exp'!$A:$K,17,FALSE),0)</f>
        <v>0</v>
      </c>
      <c r="U2143" s="34">
        <f ca="1">IFERROR(VLOOKUP($H2143,'Sewer F Rev'!$A:$E,15,FALSE),0)</f>
        <v>0</v>
      </c>
      <c r="V2143" s="34">
        <f ca="1">IFERROR(VLOOKUP($H2143,'Sewer F Rev'!$A:$E,16,FALSE),0)</f>
        <v>0</v>
      </c>
      <c r="W2143" s="42">
        <f ca="1">IFERROR(VLOOKUP($H2143,'Sewer F Rev'!$A:$E,17,FALSE),0)</f>
        <v>0</v>
      </c>
      <c r="X2143" s="34">
        <f>IFERROR(VLOOKUP($H2143,'Sewer F Exp'!$A:$B,15,FALSE),0)</f>
        <v>0</v>
      </c>
      <c r="Y2143" s="34">
        <f>IFERROR(VLOOKUP($H2143,'Sewer F Exp'!$A:$B,16,FALSE),0)</f>
        <v>0</v>
      </c>
      <c r="Z2143" s="42">
        <f>IFERROR(VLOOKUP($H2143,'Sewer F Exp'!$A:$B,17,FALSE),0)</f>
        <v>0</v>
      </c>
      <c r="AA2143" s="34">
        <f>IFERROR(VLOOKUP($H2143,'Refuse F Rev'!$A:$E,15,FALSE),0)</f>
        <v>0</v>
      </c>
      <c r="AB2143" s="34">
        <f>IFERROR(VLOOKUP($H2143,'Refuse F Rev'!$A:$E,16,FALSE),0)</f>
        <v>0</v>
      </c>
      <c r="AC2143" s="42">
        <f>IFERROR(VLOOKUP($H2143,'Refuse F Rev'!$A:$E,17,FALSE),0)</f>
        <v>0</v>
      </c>
      <c r="AD2143" s="34">
        <f>IFERROR(VLOOKUP($H2143,'Refuse F Exp'!$A:$E,15,FALSE),0)</f>
        <v>0</v>
      </c>
      <c r="AE2143" s="34">
        <f>IFERROR(VLOOKUP($H2143,'Refuse F Exp'!$A:$E,16,FALSE),0)</f>
        <v>0</v>
      </c>
      <c r="AF2143" s="42">
        <f>IFERROR(VLOOKUP($H2143,'Refuse F Exp'!$A:$E,17,FALSE),0)</f>
        <v>0</v>
      </c>
      <c r="AG2143" s="34">
        <f>IFERROR(VLOOKUP($H2143,#REF!,10,FALSE),0)</f>
        <v>0</v>
      </c>
      <c r="AH2143" s="34">
        <f>IFERROR(VLOOKUP($H2143,#REF!,11,FALSE),0)</f>
        <v>0</v>
      </c>
      <c r="AI2143" s="42">
        <f>IFERROR(VLOOKUP($H2143,#REF!,12,FALSE),0)</f>
        <v>0</v>
      </c>
      <c r="AJ2143" s="34">
        <f>IFERROR(VLOOKUP($H2143,#REF!,10,FALSE),0)</f>
        <v>0</v>
      </c>
      <c r="AK2143" s="34">
        <f>IFERROR(VLOOKUP($H2143,#REF!,11,FALSE),0)</f>
        <v>0</v>
      </c>
      <c r="AL2143" s="42">
        <f>IFERROR(VLOOKUP($H2143,#REF!,12,FALSE),0)</f>
        <v>0</v>
      </c>
      <c r="AM2143" s="34">
        <f>IFERROR(VLOOKUP($H2143,#REF!,10,FALSE),0)</f>
        <v>0</v>
      </c>
      <c r="AN2143" s="34">
        <f>IFERROR(VLOOKUP($H2143,#REF!,11,FALSE),0)</f>
        <v>0</v>
      </c>
      <c r="AO2143" s="42">
        <f>IFERROR(VLOOKUP($H2143,#REF!,12,FALSE),0)</f>
        <v>0</v>
      </c>
      <c r="AP2143" s="34">
        <f>IFERROR(VLOOKUP($H2143,#REF!,10,FALSE),0)</f>
        <v>0</v>
      </c>
      <c r="AQ2143" s="34">
        <f>IFERROR(VLOOKUP($H2143,#REF!,11,FALSE),0)</f>
        <v>0</v>
      </c>
      <c r="AR2143" s="42">
        <f>IFERROR(VLOOKUP($H2143,#REF!,12,FALSE),0)</f>
        <v>0</v>
      </c>
      <c r="AS2143" s="34">
        <f>IFERROR(VLOOKUP($H2143,#REF!,13,FALSE),0)</f>
        <v>0</v>
      </c>
      <c r="AT2143" s="34">
        <f>IFERROR(VLOOKUP($H2143,#REF!,14,FALSE),0)</f>
        <v>0</v>
      </c>
      <c r="AU2143" s="42">
        <f>IFERROR(VLOOKUP($H2143,#REF!,15,FALSE),0)</f>
        <v>0</v>
      </c>
      <c r="AV2143" s="34">
        <f>IFERROR(VLOOKUP($H2143,#REF!,15,FALSE),0)</f>
        <v>0</v>
      </c>
      <c r="AW2143" s="34">
        <f>IFERROR(VLOOKUP($H2143,#REF!,16,FALSE),0)</f>
        <v>0</v>
      </c>
      <c r="AX2143" s="42">
        <f>IFERROR(VLOOKUP($H2143,#REF!,17,FALSE),0)</f>
        <v>0</v>
      </c>
    </row>
    <row r="2144" spans="1:50" x14ac:dyDescent="0.3">
      <c r="A2144" s="33" t="str">
        <f t="shared" si="132"/>
        <v>0</v>
      </c>
      <c r="B2144" s="33">
        <f>+'R&amp;E EXPORT'!B1943</f>
        <v>0</v>
      </c>
      <c r="C2144" t="str">
        <f>IFERROR(VLOOKUP(A2144,'MCSJ Export'!A:C,3,FALSE),"")</f>
        <v/>
      </c>
      <c r="D2144" s="37">
        <f t="shared" ca="1" si="133"/>
        <v>0</v>
      </c>
      <c r="E2144" s="37">
        <f t="shared" ca="1" si="134"/>
        <v>0</v>
      </c>
      <c r="F2144" s="37">
        <f t="shared" ca="1" si="135"/>
        <v>0</v>
      </c>
      <c r="G2144" s="37"/>
      <c r="H2144" s="33">
        <f>+'R&amp;E EXPORT'!A1943</f>
        <v>0</v>
      </c>
      <c r="I2144" s="34">
        <f>IFERROR(VLOOKUP($H2144,'Gen F Rev'!$A:$M,15,FALSE),0)</f>
        <v>0</v>
      </c>
      <c r="J2144" s="34">
        <f>IFERROR(VLOOKUP($H2144,'Gen F Rev'!$A:$M,16,FALSE),0)</f>
        <v>0</v>
      </c>
      <c r="K2144" s="42">
        <f>IFERROR(VLOOKUP($H2144,'Gen F Rev'!$A:$M,17,FALSE),0)</f>
        <v>0</v>
      </c>
      <c r="L2144" s="34">
        <f>IFERROR(VLOOKUP($H2144,'Gen F Exp'!$A:$E,15,FALSE),0)</f>
        <v>0</v>
      </c>
      <c r="M2144" s="34">
        <f>IFERROR(VLOOKUP($H2144,'Gen F Exp'!$A:$E,16,FALSE),0)</f>
        <v>0</v>
      </c>
      <c r="N2144" s="42">
        <f>IFERROR(VLOOKUP($H2144,'Gen F Exp'!$A:$E,17,FALSE),0)</f>
        <v>0</v>
      </c>
      <c r="O2144" s="34">
        <f>IFERROR(VLOOKUP($H2144,'Water F Rev'!$A:$L,15,FALSE),0)</f>
        <v>0</v>
      </c>
      <c r="P2144" s="34">
        <f>IFERROR(VLOOKUP($H2144,'Water F Rev'!$A:$L,16,FALSE),0)</f>
        <v>0</v>
      </c>
      <c r="Q2144" s="42">
        <f>IFERROR(VLOOKUP($H2144,'Water F Rev'!$A:$L,17,FALSE),0)</f>
        <v>0</v>
      </c>
      <c r="R2144" s="34">
        <f>IFERROR(VLOOKUP($H2144,'Water F Exp'!$A:$K,15,FALSE),0)</f>
        <v>0</v>
      </c>
      <c r="S2144" s="34">
        <f>IFERROR(VLOOKUP($H2144,'Water F Exp'!$A:$K,16,FALSE),0)</f>
        <v>0</v>
      </c>
      <c r="T2144" s="42">
        <f>IFERROR(VLOOKUP($H2144,'Water F Exp'!$A:$K,17,FALSE),0)</f>
        <v>0</v>
      </c>
      <c r="U2144" s="34">
        <f ca="1">IFERROR(VLOOKUP($H2144,'Sewer F Rev'!$A:$E,15,FALSE),0)</f>
        <v>0</v>
      </c>
      <c r="V2144" s="34">
        <f ca="1">IFERROR(VLOOKUP($H2144,'Sewer F Rev'!$A:$E,16,FALSE),0)</f>
        <v>0</v>
      </c>
      <c r="W2144" s="42">
        <f ca="1">IFERROR(VLOOKUP($H2144,'Sewer F Rev'!$A:$E,17,FALSE),0)</f>
        <v>0</v>
      </c>
      <c r="X2144" s="34">
        <f>IFERROR(VLOOKUP($H2144,'Sewer F Exp'!$A:$B,15,FALSE),0)</f>
        <v>0</v>
      </c>
      <c r="Y2144" s="34">
        <f>IFERROR(VLOOKUP($H2144,'Sewer F Exp'!$A:$B,16,FALSE),0)</f>
        <v>0</v>
      </c>
      <c r="Z2144" s="42">
        <f>IFERROR(VLOOKUP($H2144,'Sewer F Exp'!$A:$B,17,FALSE),0)</f>
        <v>0</v>
      </c>
      <c r="AA2144" s="34">
        <f>IFERROR(VLOOKUP($H2144,'Refuse F Rev'!$A:$E,15,FALSE),0)</f>
        <v>0</v>
      </c>
      <c r="AB2144" s="34">
        <f>IFERROR(VLOOKUP($H2144,'Refuse F Rev'!$A:$E,16,FALSE),0)</f>
        <v>0</v>
      </c>
      <c r="AC2144" s="42">
        <f>IFERROR(VLOOKUP($H2144,'Refuse F Rev'!$A:$E,17,FALSE),0)</f>
        <v>0</v>
      </c>
      <c r="AD2144" s="34">
        <f>IFERROR(VLOOKUP($H2144,'Refuse F Exp'!$A:$E,15,FALSE),0)</f>
        <v>0</v>
      </c>
      <c r="AE2144" s="34">
        <f>IFERROR(VLOOKUP($H2144,'Refuse F Exp'!$A:$E,16,FALSE),0)</f>
        <v>0</v>
      </c>
      <c r="AF2144" s="42">
        <f>IFERROR(VLOOKUP($H2144,'Refuse F Exp'!$A:$E,17,FALSE),0)</f>
        <v>0</v>
      </c>
      <c r="AG2144" s="34">
        <f>IFERROR(VLOOKUP($H2144,#REF!,10,FALSE),0)</f>
        <v>0</v>
      </c>
      <c r="AH2144" s="34">
        <f>IFERROR(VLOOKUP($H2144,#REF!,11,FALSE),0)</f>
        <v>0</v>
      </c>
      <c r="AI2144" s="42">
        <f>IFERROR(VLOOKUP($H2144,#REF!,12,FALSE),0)</f>
        <v>0</v>
      </c>
      <c r="AJ2144" s="34">
        <f>IFERROR(VLOOKUP($H2144,#REF!,10,FALSE),0)</f>
        <v>0</v>
      </c>
      <c r="AK2144" s="34">
        <f>IFERROR(VLOOKUP($H2144,#REF!,11,FALSE),0)</f>
        <v>0</v>
      </c>
      <c r="AL2144" s="42">
        <f>IFERROR(VLOOKUP($H2144,#REF!,12,FALSE),0)</f>
        <v>0</v>
      </c>
      <c r="AM2144" s="34">
        <f>IFERROR(VLOOKUP($H2144,#REF!,10,FALSE),0)</f>
        <v>0</v>
      </c>
      <c r="AN2144" s="34">
        <f>IFERROR(VLOOKUP($H2144,#REF!,11,FALSE),0)</f>
        <v>0</v>
      </c>
      <c r="AO2144" s="42">
        <f>IFERROR(VLOOKUP($H2144,#REF!,12,FALSE),0)</f>
        <v>0</v>
      </c>
      <c r="AP2144" s="34">
        <f>IFERROR(VLOOKUP($H2144,#REF!,10,FALSE),0)</f>
        <v>0</v>
      </c>
      <c r="AQ2144" s="34">
        <f>IFERROR(VLOOKUP($H2144,#REF!,11,FALSE),0)</f>
        <v>0</v>
      </c>
      <c r="AR2144" s="42">
        <f>IFERROR(VLOOKUP($H2144,#REF!,12,FALSE),0)</f>
        <v>0</v>
      </c>
      <c r="AS2144" s="34">
        <f>IFERROR(VLOOKUP($H2144,#REF!,13,FALSE),0)</f>
        <v>0</v>
      </c>
      <c r="AT2144" s="34">
        <f>IFERROR(VLOOKUP($H2144,#REF!,14,FALSE),0)</f>
        <v>0</v>
      </c>
      <c r="AU2144" s="42">
        <f>IFERROR(VLOOKUP($H2144,#REF!,15,FALSE),0)</f>
        <v>0</v>
      </c>
      <c r="AV2144" s="34">
        <f>IFERROR(VLOOKUP($H2144,#REF!,15,FALSE),0)</f>
        <v>0</v>
      </c>
      <c r="AW2144" s="34">
        <f>IFERROR(VLOOKUP($H2144,#REF!,16,FALSE),0)</f>
        <v>0</v>
      </c>
      <c r="AX2144" s="42">
        <f>IFERROR(VLOOKUP($H2144,#REF!,17,FALSE),0)</f>
        <v>0</v>
      </c>
    </row>
    <row r="2145" spans="1:50" x14ac:dyDescent="0.3">
      <c r="A2145" s="33" t="str">
        <f t="shared" si="132"/>
        <v>0</v>
      </c>
      <c r="B2145" s="33">
        <f>+'R&amp;E EXPORT'!B1944</f>
        <v>0</v>
      </c>
      <c r="C2145" t="str">
        <f>IFERROR(VLOOKUP(A2145,'MCSJ Export'!A:C,3,FALSE),"")</f>
        <v/>
      </c>
      <c r="D2145" s="37">
        <f t="shared" ca="1" si="133"/>
        <v>0</v>
      </c>
      <c r="E2145" s="37">
        <f t="shared" ca="1" si="134"/>
        <v>0</v>
      </c>
      <c r="F2145" s="37">
        <f t="shared" ca="1" si="135"/>
        <v>0</v>
      </c>
      <c r="G2145" s="37"/>
      <c r="H2145" s="33">
        <f>+'R&amp;E EXPORT'!A1944</f>
        <v>0</v>
      </c>
      <c r="I2145" s="34">
        <f>IFERROR(VLOOKUP($H2145,'Gen F Rev'!$A:$M,15,FALSE),0)</f>
        <v>0</v>
      </c>
      <c r="J2145" s="34">
        <f>IFERROR(VLOOKUP($H2145,'Gen F Rev'!$A:$M,16,FALSE),0)</f>
        <v>0</v>
      </c>
      <c r="K2145" s="42">
        <f>IFERROR(VLOOKUP($H2145,'Gen F Rev'!$A:$M,17,FALSE),0)</f>
        <v>0</v>
      </c>
      <c r="L2145" s="34">
        <f>IFERROR(VLOOKUP($H2145,'Gen F Exp'!$A:$E,15,FALSE),0)</f>
        <v>0</v>
      </c>
      <c r="M2145" s="34">
        <f>IFERROR(VLOOKUP($H2145,'Gen F Exp'!$A:$E,16,FALSE),0)</f>
        <v>0</v>
      </c>
      <c r="N2145" s="42">
        <f>IFERROR(VLOOKUP($H2145,'Gen F Exp'!$A:$E,17,FALSE),0)</f>
        <v>0</v>
      </c>
      <c r="O2145" s="34">
        <f>IFERROR(VLOOKUP($H2145,'Water F Rev'!$A:$L,15,FALSE),0)</f>
        <v>0</v>
      </c>
      <c r="P2145" s="34">
        <f>IFERROR(VLOOKUP($H2145,'Water F Rev'!$A:$L,16,FALSE),0)</f>
        <v>0</v>
      </c>
      <c r="Q2145" s="42">
        <f>IFERROR(VLOOKUP($H2145,'Water F Rev'!$A:$L,17,FALSE),0)</f>
        <v>0</v>
      </c>
      <c r="R2145" s="34">
        <f>IFERROR(VLOOKUP($H2145,'Water F Exp'!$A:$K,15,FALSE),0)</f>
        <v>0</v>
      </c>
      <c r="S2145" s="34">
        <f>IFERROR(VLOOKUP($H2145,'Water F Exp'!$A:$K,16,FALSE),0)</f>
        <v>0</v>
      </c>
      <c r="T2145" s="42">
        <f>IFERROR(VLOOKUP($H2145,'Water F Exp'!$A:$K,17,FALSE),0)</f>
        <v>0</v>
      </c>
      <c r="U2145" s="34">
        <f ca="1">IFERROR(VLOOKUP($H2145,'Sewer F Rev'!$A:$E,15,FALSE),0)</f>
        <v>0</v>
      </c>
      <c r="V2145" s="34">
        <f ca="1">IFERROR(VLOOKUP($H2145,'Sewer F Rev'!$A:$E,16,FALSE),0)</f>
        <v>0</v>
      </c>
      <c r="W2145" s="42">
        <f ca="1">IFERROR(VLOOKUP($H2145,'Sewer F Rev'!$A:$E,17,FALSE),0)</f>
        <v>0</v>
      </c>
      <c r="X2145" s="34">
        <f>IFERROR(VLOOKUP($H2145,'Sewer F Exp'!$A:$B,15,FALSE),0)</f>
        <v>0</v>
      </c>
      <c r="Y2145" s="34">
        <f>IFERROR(VLOOKUP($H2145,'Sewer F Exp'!$A:$B,16,FALSE),0)</f>
        <v>0</v>
      </c>
      <c r="Z2145" s="42">
        <f>IFERROR(VLOOKUP($H2145,'Sewer F Exp'!$A:$B,17,FALSE),0)</f>
        <v>0</v>
      </c>
      <c r="AA2145" s="34">
        <f>IFERROR(VLOOKUP($H2145,'Refuse F Rev'!$A:$E,15,FALSE),0)</f>
        <v>0</v>
      </c>
      <c r="AB2145" s="34">
        <f>IFERROR(VLOOKUP($H2145,'Refuse F Rev'!$A:$E,16,FALSE),0)</f>
        <v>0</v>
      </c>
      <c r="AC2145" s="42">
        <f>IFERROR(VLOOKUP($H2145,'Refuse F Rev'!$A:$E,17,FALSE),0)</f>
        <v>0</v>
      </c>
      <c r="AD2145" s="34">
        <f>IFERROR(VLOOKUP($H2145,'Refuse F Exp'!$A:$E,15,FALSE),0)</f>
        <v>0</v>
      </c>
      <c r="AE2145" s="34">
        <f>IFERROR(VLOOKUP($H2145,'Refuse F Exp'!$A:$E,16,FALSE),0)</f>
        <v>0</v>
      </c>
      <c r="AF2145" s="42">
        <f>IFERROR(VLOOKUP($H2145,'Refuse F Exp'!$A:$E,17,FALSE),0)</f>
        <v>0</v>
      </c>
      <c r="AG2145" s="34">
        <f>IFERROR(VLOOKUP($H2145,#REF!,10,FALSE),0)</f>
        <v>0</v>
      </c>
      <c r="AH2145" s="34">
        <f>IFERROR(VLOOKUP($H2145,#REF!,11,FALSE),0)</f>
        <v>0</v>
      </c>
      <c r="AI2145" s="42">
        <f>IFERROR(VLOOKUP($H2145,#REF!,12,FALSE),0)</f>
        <v>0</v>
      </c>
      <c r="AJ2145" s="34">
        <f>IFERROR(VLOOKUP($H2145,#REF!,10,FALSE),0)</f>
        <v>0</v>
      </c>
      <c r="AK2145" s="34">
        <f>IFERROR(VLOOKUP($H2145,#REF!,11,FALSE),0)</f>
        <v>0</v>
      </c>
      <c r="AL2145" s="42">
        <f>IFERROR(VLOOKUP($H2145,#REF!,12,FALSE),0)</f>
        <v>0</v>
      </c>
      <c r="AM2145" s="34">
        <f>IFERROR(VLOOKUP($H2145,#REF!,10,FALSE),0)</f>
        <v>0</v>
      </c>
      <c r="AN2145" s="34">
        <f>IFERROR(VLOOKUP($H2145,#REF!,11,FALSE),0)</f>
        <v>0</v>
      </c>
      <c r="AO2145" s="42">
        <f>IFERROR(VLOOKUP($H2145,#REF!,12,FALSE),0)</f>
        <v>0</v>
      </c>
      <c r="AP2145" s="34">
        <f>IFERROR(VLOOKUP($H2145,#REF!,10,FALSE),0)</f>
        <v>0</v>
      </c>
      <c r="AQ2145" s="34">
        <f>IFERROR(VLOOKUP($H2145,#REF!,11,FALSE),0)</f>
        <v>0</v>
      </c>
      <c r="AR2145" s="42">
        <f>IFERROR(VLOOKUP($H2145,#REF!,12,FALSE),0)</f>
        <v>0</v>
      </c>
      <c r="AS2145" s="34">
        <f>IFERROR(VLOOKUP($H2145,#REF!,13,FALSE),0)</f>
        <v>0</v>
      </c>
      <c r="AT2145" s="34">
        <f>IFERROR(VLOOKUP($H2145,#REF!,14,FALSE),0)</f>
        <v>0</v>
      </c>
      <c r="AU2145" s="42">
        <f>IFERROR(VLOOKUP($H2145,#REF!,15,FALSE),0)</f>
        <v>0</v>
      </c>
      <c r="AV2145" s="34">
        <f>IFERROR(VLOOKUP($H2145,#REF!,15,FALSE),0)</f>
        <v>0</v>
      </c>
      <c r="AW2145" s="34">
        <f>IFERROR(VLOOKUP($H2145,#REF!,16,FALSE),0)</f>
        <v>0</v>
      </c>
      <c r="AX2145" s="42">
        <f>IFERROR(VLOOKUP($H2145,#REF!,17,FALSE),0)</f>
        <v>0</v>
      </c>
    </row>
    <row r="2146" spans="1:50" x14ac:dyDescent="0.3">
      <c r="A2146" s="33" t="str">
        <f t="shared" si="132"/>
        <v>0</v>
      </c>
      <c r="B2146" s="33">
        <f>+'R&amp;E EXPORT'!B1945</f>
        <v>0</v>
      </c>
      <c r="C2146" t="str">
        <f>IFERROR(VLOOKUP(A2146,'MCSJ Export'!A:C,3,FALSE),"")</f>
        <v/>
      </c>
      <c r="D2146" s="37">
        <f t="shared" ca="1" si="133"/>
        <v>0</v>
      </c>
      <c r="E2146" s="37">
        <f t="shared" ca="1" si="134"/>
        <v>0</v>
      </c>
      <c r="F2146" s="37">
        <f t="shared" ca="1" si="135"/>
        <v>0</v>
      </c>
      <c r="G2146" s="37"/>
      <c r="H2146" s="33">
        <f>+'R&amp;E EXPORT'!A1945</f>
        <v>0</v>
      </c>
      <c r="I2146" s="34">
        <f>IFERROR(VLOOKUP($H2146,'Gen F Rev'!$A:$M,15,FALSE),0)</f>
        <v>0</v>
      </c>
      <c r="J2146" s="34">
        <f>IFERROR(VLOOKUP($H2146,'Gen F Rev'!$A:$M,16,FALSE),0)</f>
        <v>0</v>
      </c>
      <c r="K2146" s="42">
        <f>IFERROR(VLOOKUP($H2146,'Gen F Rev'!$A:$M,17,FALSE),0)</f>
        <v>0</v>
      </c>
      <c r="L2146" s="34">
        <f>IFERROR(VLOOKUP($H2146,'Gen F Exp'!$A:$E,15,FALSE),0)</f>
        <v>0</v>
      </c>
      <c r="M2146" s="34">
        <f>IFERROR(VLOOKUP($H2146,'Gen F Exp'!$A:$E,16,FALSE),0)</f>
        <v>0</v>
      </c>
      <c r="N2146" s="42">
        <f>IFERROR(VLOOKUP($H2146,'Gen F Exp'!$A:$E,17,FALSE),0)</f>
        <v>0</v>
      </c>
      <c r="O2146" s="34">
        <f>IFERROR(VLOOKUP($H2146,'Water F Rev'!$A:$L,15,FALSE),0)</f>
        <v>0</v>
      </c>
      <c r="P2146" s="34">
        <f>IFERROR(VLOOKUP($H2146,'Water F Rev'!$A:$L,16,FALSE),0)</f>
        <v>0</v>
      </c>
      <c r="Q2146" s="42">
        <f>IFERROR(VLOOKUP($H2146,'Water F Rev'!$A:$L,17,FALSE),0)</f>
        <v>0</v>
      </c>
      <c r="R2146" s="34">
        <f>IFERROR(VLOOKUP($H2146,'Water F Exp'!$A:$K,15,FALSE),0)</f>
        <v>0</v>
      </c>
      <c r="S2146" s="34">
        <f>IFERROR(VLOOKUP($H2146,'Water F Exp'!$A:$K,16,FALSE),0)</f>
        <v>0</v>
      </c>
      <c r="T2146" s="42">
        <f>IFERROR(VLOOKUP($H2146,'Water F Exp'!$A:$K,17,FALSE),0)</f>
        <v>0</v>
      </c>
      <c r="U2146" s="34">
        <f ca="1">IFERROR(VLOOKUP($H2146,'Sewer F Rev'!$A:$E,15,FALSE),0)</f>
        <v>0</v>
      </c>
      <c r="V2146" s="34">
        <f ca="1">IFERROR(VLOOKUP($H2146,'Sewer F Rev'!$A:$E,16,FALSE),0)</f>
        <v>0</v>
      </c>
      <c r="W2146" s="42">
        <f ca="1">IFERROR(VLOOKUP($H2146,'Sewer F Rev'!$A:$E,17,FALSE),0)</f>
        <v>0</v>
      </c>
      <c r="X2146" s="34">
        <f>IFERROR(VLOOKUP($H2146,'Sewer F Exp'!$A:$B,15,FALSE),0)</f>
        <v>0</v>
      </c>
      <c r="Y2146" s="34">
        <f>IFERROR(VLOOKUP($H2146,'Sewer F Exp'!$A:$B,16,FALSE),0)</f>
        <v>0</v>
      </c>
      <c r="Z2146" s="42">
        <f>IFERROR(VLOOKUP($H2146,'Sewer F Exp'!$A:$B,17,FALSE),0)</f>
        <v>0</v>
      </c>
      <c r="AA2146" s="34">
        <f>IFERROR(VLOOKUP($H2146,'Refuse F Rev'!$A:$E,15,FALSE),0)</f>
        <v>0</v>
      </c>
      <c r="AB2146" s="34">
        <f>IFERROR(VLOOKUP($H2146,'Refuse F Rev'!$A:$E,16,FALSE),0)</f>
        <v>0</v>
      </c>
      <c r="AC2146" s="42">
        <f>IFERROR(VLOOKUP($H2146,'Refuse F Rev'!$A:$E,17,FALSE),0)</f>
        <v>0</v>
      </c>
      <c r="AD2146" s="34">
        <f>IFERROR(VLOOKUP($H2146,'Refuse F Exp'!$A:$E,15,FALSE),0)</f>
        <v>0</v>
      </c>
      <c r="AE2146" s="34">
        <f>IFERROR(VLOOKUP($H2146,'Refuse F Exp'!$A:$E,16,FALSE),0)</f>
        <v>0</v>
      </c>
      <c r="AF2146" s="42">
        <f>IFERROR(VLOOKUP($H2146,'Refuse F Exp'!$A:$E,17,FALSE),0)</f>
        <v>0</v>
      </c>
      <c r="AG2146" s="34">
        <f>IFERROR(VLOOKUP($H2146,#REF!,10,FALSE),0)</f>
        <v>0</v>
      </c>
      <c r="AH2146" s="34">
        <f>IFERROR(VLOOKUP($H2146,#REF!,11,FALSE),0)</f>
        <v>0</v>
      </c>
      <c r="AI2146" s="42">
        <f>IFERROR(VLOOKUP($H2146,#REF!,12,FALSE),0)</f>
        <v>0</v>
      </c>
      <c r="AJ2146" s="34">
        <f>IFERROR(VLOOKUP($H2146,#REF!,10,FALSE),0)</f>
        <v>0</v>
      </c>
      <c r="AK2146" s="34">
        <f>IFERROR(VLOOKUP($H2146,#REF!,11,FALSE),0)</f>
        <v>0</v>
      </c>
      <c r="AL2146" s="42">
        <f>IFERROR(VLOOKUP($H2146,#REF!,12,FALSE),0)</f>
        <v>0</v>
      </c>
      <c r="AM2146" s="34">
        <f>IFERROR(VLOOKUP($H2146,#REF!,10,FALSE),0)</f>
        <v>0</v>
      </c>
      <c r="AN2146" s="34">
        <f>IFERROR(VLOOKUP($H2146,#REF!,11,FALSE),0)</f>
        <v>0</v>
      </c>
      <c r="AO2146" s="42">
        <f>IFERROR(VLOOKUP($H2146,#REF!,12,FALSE),0)</f>
        <v>0</v>
      </c>
      <c r="AP2146" s="34">
        <f>IFERROR(VLOOKUP($H2146,#REF!,10,FALSE),0)</f>
        <v>0</v>
      </c>
      <c r="AQ2146" s="34">
        <f>IFERROR(VLOOKUP($H2146,#REF!,11,FALSE),0)</f>
        <v>0</v>
      </c>
      <c r="AR2146" s="42">
        <f>IFERROR(VLOOKUP($H2146,#REF!,12,FALSE),0)</f>
        <v>0</v>
      </c>
      <c r="AS2146" s="34">
        <f>IFERROR(VLOOKUP($H2146,#REF!,13,FALSE),0)</f>
        <v>0</v>
      </c>
      <c r="AT2146" s="34">
        <f>IFERROR(VLOOKUP($H2146,#REF!,14,FALSE),0)</f>
        <v>0</v>
      </c>
      <c r="AU2146" s="42">
        <f>IFERROR(VLOOKUP($H2146,#REF!,15,FALSE),0)</f>
        <v>0</v>
      </c>
      <c r="AV2146" s="34">
        <f>IFERROR(VLOOKUP($H2146,#REF!,15,FALSE),0)</f>
        <v>0</v>
      </c>
      <c r="AW2146" s="34">
        <f>IFERROR(VLOOKUP($H2146,#REF!,16,FALSE),0)</f>
        <v>0</v>
      </c>
      <c r="AX2146" s="42">
        <f>IFERROR(VLOOKUP($H2146,#REF!,17,FALSE),0)</f>
        <v>0</v>
      </c>
    </row>
    <row r="2147" spans="1:50" x14ac:dyDescent="0.3">
      <c r="A2147" s="33" t="str">
        <f t="shared" si="132"/>
        <v>0</v>
      </c>
      <c r="B2147" s="33">
        <f>+'R&amp;E EXPORT'!B1946</f>
        <v>0</v>
      </c>
      <c r="C2147" t="str">
        <f>IFERROR(VLOOKUP(A2147,'MCSJ Export'!A:C,3,FALSE),"")</f>
        <v/>
      </c>
      <c r="D2147" s="37">
        <f t="shared" ca="1" si="133"/>
        <v>0</v>
      </c>
      <c r="E2147" s="37">
        <f t="shared" ca="1" si="134"/>
        <v>0</v>
      </c>
      <c r="F2147" s="37">
        <f t="shared" ca="1" si="135"/>
        <v>0</v>
      </c>
      <c r="G2147" s="37"/>
      <c r="H2147" s="33">
        <f>+'R&amp;E EXPORT'!A1946</f>
        <v>0</v>
      </c>
      <c r="I2147" s="34">
        <f>IFERROR(VLOOKUP($H2147,'Gen F Rev'!$A:$M,15,FALSE),0)</f>
        <v>0</v>
      </c>
      <c r="J2147" s="34">
        <f>IFERROR(VLOOKUP($H2147,'Gen F Rev'!$A:$M,16,FALSE),0)</f>
        <v>0</v>
      </c>
      <c r="K2147" s="42">
        <f>IFERROR(VLOOKUP($H2147,'Gen F Rev'!$A:$M,17,FALSE),0)</f>
        <v>0</v>
      </c>
      <c r="L2147" s="34">
        <f>IFERROR(VLOOKUP($H2147,'Gen F Exp'!$A:$E,15,FALSE),0)</f>
        <v>0</v>
      </c>
      <c r="M2147" s="34">
        <f>IFERROR(VLOOKUP($H2147,'Gen F Exp'!$A:$E,16,FALSE),0)</f>
        <v>0</v>
      </c>
      <c r="N2147" s="42">
        <f>IFERROR(VLOOKUP($H2147,'Gen F Exp'!$A:$E,17,FALSE),0)</f>
        <v>0</v>
      </c>
      <c r="O2147" s="34">
        <f>IFERROR(VLOOKUP($H2147,'Water F Rev'!$A:$L,15,FALSE),0)</f>
        <v>0</v>
      </c>
      <c r="P2147" s="34">
        <f>IFERROR(VLOOKUP($H2147,'Water F Rev'!$A:$L,16,FALSE),0)</f>
        <v>0</v>
      </c>
      <c r="Q2147" s="42">
        <f>IFERROR(VLOOKUP($H2147,'Water F Rev'!$A:$L,17,FALSE),0)</f>
        <v>0</v>
      </c>
      <c r="R2147" s="34">
        <f>IFERROR(VLOOKUP($H2147,'Water F Exp'!$A:$K,15,FALSE),0)</f>
        <v>0</v>
      </c>
      <c r="S2147" s="34">
        <f>IFERROR(VLOOKUP($H2147,'Water F Exp'!$A:$K,16,FALSE),0)</f>
        <v>0</v>
      </c>
      <c r="T2147" s="42">
        <f>IFERROR(VLOOKUP($H2147,'Water F Exp'!$A:$K,17,FALSE),0)</f>
        <v>0</v>
      </c>
      <c r="U2147" s="34">
        <f ca="1">IFERROR(VLOOKUP($H2147,'Sewer F Rev'!$A:$E,15,FALSE),0)</f>
        <v>0</v>
      </c>
      <c r="V2147" s="34">
        <f ca="1">IFERROR(VLOOKUP($H2147,'Sewer F Rev'!$A:$E,16,FALSE),0)</f>
        <v>0</v>
      </c>
      <c r="W2147" s="42">
        <f ca="1">IFERROR(VLOOKUP($H2147,'Sewer F Rev'!$A:$E,17,FALSE),0)</f>
        <v>0</v>
      </c>
      <c r="X2147" s="34">
        <f>IFERROR(VLOOKUP($H2147,'Sewer F Exp'!$A:$B,15,FALSE),0)</f>
        <v>0</v>
      </c>
      <c r="Y2147" s="34">
        <f>IFERROR(VLOOKUP($H2147,'Sewer F Exp'!$A:$B,16,FALSE),0)</f>
        <v>0</v>
      </c>
      <c r="Z2147" s="42">
        <f>IFERROR(VLOOKUP($H2147,'Sewer F Exp'!$A:$B,17,FALSE),0)</f>
        <v>0</v>
      </c>
      <c r="AA2147" s="34">
        <f>IFERROR(VLOOKUP($H2147,'Refuse F Rev'!$A:$E,15,FALSE),0)</f>
        <v>0</v>
      </c>
      <c r="AB2147" s="34">
        <f>IFERROR(VLOOKUP($H2147,'Refuse F Rev'!$A:$E,16,FALSE),0)</f>
        <v>0</v>
      </c>
      <c r="AC2147" s="42">
        <f>IFERROR(VLOOKUP($H2147,'Refuse F Rev'!$A:$E,17,FALSE),0)</f>
        <v>0</v>
      </c>
      <c r="AD2147" s="34">
        <f>IFERROR(VLOOKUP($H2147,'Refuse F Exp'!$A:$E,15,FALSE),0)</f>
        <v>0</v>
      </c>
      <c r="AE2147" s="34">
        <f>IFERROR(VLOOKUP($H2147,'Refuse F Exp'!$A:$E,16,FALSE),0)</f>
        <v>0</v>
      </c>
      <c r="AF2147" s="42">
        <f>IFERROR(VLOOKUP($H2147,'Refuse F Exp'!$A:$E,17,FALSE),0)</f>
        <v>0</v>
      </c>
      <c r="AG2147" s="34">
        <f>IFERROR(VLOOKUP($H2147,#REF!,10,FALSE),0)</f>
        <v>0</v>
      </c>
      <c r="AH2147" s="34">
        <f>IFERROR(VLOOKUP($H2147,#REF!,11,FALSE),0)</f>
        <v>0</v>
      </c>
      <c r="AI2147" s="42">
        <f>IFERROR(VLOOKUP($H2147,#REF!,12,FALSE),0)</f>
        <v>0</v>
      </c>
      <c r="AJ2147" s="34">
        <f>IFERROR(VLOOKUP($H2147,#REF!,10,FALSE),0)</f>
        <v>0</v>
      </c>
      <c r="AK2147" s="34">
        <f>IFERROR(VLOOKUP($H2147,#REF!,11,FALSE),0)</f>
        <v>0</v>
      </c>
      <c r="AL2147" s="42">
        <f>IFERROR(VLOOKUP($H2147,#REF!,12,FALSE),0)</f>
        <v>0</v>
      </c>
      <c r="AM2147" s="34">
        <f>IFERROR(VLOOKUP($H2147,#REF!,10,FALSE),0)</f>
        <v>0</v>
      </c>
      <c r="AN2147" s="34">
        <f>IFERROR(VLOOKUP($H2147,#REF!,11,FALSE),0)</f>
        <v>0</v>
      </c>
      <c r="AO2147" s="42">
        <f>IFERROR(VLOOKUP($H2147,#REF!,12,FALSE),0)</f>
        <v>0</v>
      </c>
      <c r="AP2147" s="34">
        <f>IFERROR(VLOOKUP($H2147,#REF!,10,FALSE),0)</f>
        <v>0</v>
      </c>
      <c r="AQ2147" s="34">
        <f>IFERROR(VLOOKUP($H2147,#REF!,11,FALSE),0)</f>
        <v>0</v>
      </c>
      <c r="AR2147" s="42">
        <f>IFERROR(VLOOKUP($H2147,#REF!,12,FALSE),0)</f>
        <v>0</v>
      </c>
      <c r="AS2147" s="34">
        <f>IFERROR(VLOOKUP($H2147,#REF!,13,FALSE),0)</f>
        <v>0</v>
      </c>
      <c r="AT2147" s="34">
        <f>IFERROR(VLOOKUP($H2147,#REF!,14,FALSE),0)</f>
        <v>0</v>
      </c>
      <c r="AU2147" s="42">
        <f>IFERROR(VLOOKUP($H2147,#REF!,15,FALSE),0)</f>
        <v>0</v>
      </c>
      <c r="AV2147" s="34">
        <f>IFERROR(VLOOKUP($H2147,#REF!,15,FALSE),0)</f>
        <v>0</v>
      </c>
      <c r="AW2147" s="34">
        <f>IFERROR(VLOOKUP($H2147,#REF!,16,FALSE),0)</f>
        <v>0</v>
      </c>
      <c r="AX2147" s="42">
        <f>IFERROR(VLOOKUP($H2147,#REF!,17,FALSE),0)</f>
        <v>0</v>
      </c>
    </row>
    <row r="2148" spans="1:50" x14ac:dyDescent="0.3">
      <c r="A2148" s="33" t="str">
        <f t="shared" si="132"/>
        <v>0</v>
      </c>
      <c r="B2148" s="33">
        <f>+'R&amp;E EXPORT'!B1947</f>
        <v>0</v>
      </c>
      <c r="C2148" t="str">
        <f>IFERROR(VLOOKUP(A2148,'MCSJ Export'!A:C,3,FALSE),"")</f>
        <v/>
      </c>
      <c r="D2148" s="37">
        <f t="shared" ca="1" si="133"/>
        <v>0</v>
      </c>
      <c r="E2148" s="37">
        <f t="shared" ca="1" si="134"/>
        <v>0</v>
      </c>
      <c r="F2148" s="37">
        <f t="shared" ca="1" si="135"/>
        <v>0</v>
      </c>
      <c r="G2148" s="37"/>
      <c r="H2148" s="33">
        <f>+'R&amp;E EXPORT'!A1947</f>
        <v>0</v>
      </c>
      <c r="I2148" s="34">
        <f>IFERROR(VLOOKUP($H2148,'Gen F Rev'!$A:$M,15,FALSE),0)</f>
        <v>0</v>
      </c>
      <c r="J2148" s="34">
        <f>IFERROR(VLOOKUP($H2148,'Gen F Rev'!$A:$M,16,FALSE),0)</f>
        <v>0</v>
      </c>
      <c r="K2148" s="42">
        <f>IFERROR(VLOOKUP($H2148,'Gen F Rev'!$A:$M,17,FALSE),0)</f>
        <v>0</v>
      </c>
      <c r="L2148" s="34">
        <f>IFERROR(VLOOKUP($H2148,'Gen F Exp'!$A:$E,15,FALSE),0)</f>
        <v>0</v>
      </c>
      <c r="M2148" s="34">
        <f>IFERROR(VLOOKUP($H2148,'Gen F Exp'!$A:$E,16,FALSE),0)</f>
        <v>0</v>
      </c>
      <c r="N2148" s="42">
        <f>IFERROR(VLOOKUP($H2148,'Gen F Exp'!$A:$E,17,FALSE),0)</f>
        <v>0</v>
      </c>
      <c r="O2148" s="34">
        <f>IFERROR(VLOOKUP($H2148,'Water F Rev'!$A:$L,15,FALSE),0)</f>
        <v>0</v>
      </c>
      <c r="P2148" s="34">
        <f>IFERROR(VLOOKUP($H2148,'Water F Rev'!$A:$L,16,FALSE),0)</f>
        <v>0</v>
      </c>
      <c r="Q2148" s="42">
        <f>IFERROR(VLOOKUP($H2148,'Water F Rev'!$A:$L,17,FALSE),0)</f>
        <v>0</v>
      </c>
      <c r="R2148" s="34">
        <f>IFERROR(VLOOKUP($H2148,'Water F Exp'!$A:$K,15,FALSE),0)</f>
        <v>0</v>
      </c>
      <c r="S2148" s="34">
        <f>IFERROR(VLOOKUP($H2148,'Water F Exp'!$A:$K,16,FALSE),0)</f>
        <v>0</v>
      </c>
      <c r="T2148" s="42">
        <f>IFERROR(VLOOKUP($H2148,'Water F Exp'!$A:$K,17,FALSE),0)</f>
        <v>0</v>
      </c>
      <c r="U2148" s="34">
        <f ca="1">IFERROR(VLOOKUP($H2148,'Sewer F Rev'!$A:$E,15,FALSE),0)</f>
        <v>0</v>
      </c>
      <c r="V2148" s="34">
        <f ca="1">IFERROR(VLOOKUP($H2148,'Sewer F Rev'!$A:$E,16,FALSE),0)</f>
        <v>0</v>
      </c>
      <c r="W2148" s="42">
        <f ca="1">IFERROR(VLOOKUP($H2148,'Sewer F Rev'!$A:$E,17,FALSE),0)</f>
        <v>0</v>
      </c>
      <c r="X2148" s="34">
        <f>IFERROR(VLOOKUP($H2148,'Sewer F Exp'!$A:$B,15,FALSE),0)</f>
        <v>0</v>
      </c>
      <c r="Y2148" s="34">
        <f>IFERROR(VLOOKUP($H2148,'Sewer F Exp'!$A:$B,16,FALSE),0)</f>
        <v>0</v>
      </c>
      <c r="Z2148" s="42">
        <f>IFERROR(VLOOKUP($H2148,'Sewer F Exp'!$A:$B,17,FALSE),0)</f>
        <v>0</v>
      </c>
      <c r="AA2148" s="34">
        <f>IFERROR(VLOOKUP($H2148,'Refuse F Rev'!$A:$E,15,FALSE),0)</f>
        <v>0</v>
      </c>
      <c r="AB2148" s="34">
        <f>IFERROR(VLOOKUP($H2148,'Refuse F Rev'!$A:$E,16,FALSE),0)</f>
        <v>0</v>
      </c>
      <c r="AC2148" s="42">
        <f>IFERROR(VLOOKUP($H2148,'Refuse F Rev'!$A:$E,17,FALSE),0)</f>
        <v>0</v>
      </c>
      <c r="AD2148" s="34">
        <f>IFERROR(VLOOKUP($H2148,'Refuse F Exp'!$A:$E,15,FALSE),0)</f>
        <v>0</v>
      </c>
      <c r="AE2148" s="34">
        <f>IFERROR(VLOOKUP($H2148,'Refuse F Exp'!$A:$E,16,FALSE),0)</f>
        <v>0</v>
      </c>
      <c r="AF2148" s="42">
        <f>IFERROR(VLOOKUP($H2148,'Refuse F Exp'!$A:$E,17,FALSE),0)</f>
        <v>0</v>
      </c>
      <c r="AG2148" s="34">
        <f>IFERROR(VLOOKUP($H2148,#REF!,10,FALSE),0)</f>
        <v>0</v>
      </c>
      <c r="AH2148" s="34">
        <f>IFERROR(VLOOKUP($H2148,#REF!,11,FALSE),0)</f>
        <v>0</v>
      </c>
      <c r="AI2148" s="42">
        <f>IFERROR(VLOOKUP($H2148,#REF!,12,FALSE),0)</f>
        <v>0</v>
      </c>
      <c r="AJ2148" s="34">
        <f>IFERROR(VLOOKUP($H2148,#REF!,10,FALSE),0)</f>
        <v>0</v>
      </c>
      <c r="AK2148" s="34">
        <f>IFERROR(VLOOKUP($H2148,#REF!,11,FALSE),0)</f>
        <v>0</v>
      </c>
      <c r="AL2148" s="42">
        <f>IFERROR(VLOOKUP($H2148,#REF!,12,FALSE),0)</f>
        <v>0</v>
      </c>
      <c r="AM2148" s="34">
        <f>IFERROR(VLOOKUP($H2148,#REF!,10,FALSE),0)</f>
        <v>0</v>
      </c>
      <c r="AN2148" s="34">
        <f>IFERROR(VLOOKUP($H2148,#REF!,11,FALSE),0)</f>
        <v>0</v>
      </c>
      <c r="AO2148" s="42">
        <f>IFERROR(VLOOKUP($H2148,#REF!,12,FALSE),0)</f>
        <v>0</v>
      </c>
      <c r="AP2148" s="34">
        <f>IFERROR(VLOOKUP($H2148,#REF!,10,FALSE),0)</f>
        <v>0</v>
      </c>
      <c r="AQ2148" s="34">
        <f>IFERROR(VLOOKUP($H2148,#REF!,11,FALSE),0)</f>
        <v>0</v>
      </c>
      <c r="AR2148" s="42">
        <f>IFERROR(VLOOKUP($H2148,#REF!,12,FALSE),0)</f>
        <v>0</v>
      </c>
      <c r="AS2148" s="34">
        <f>IFERROR(VLOOKUP($H2148,#REF!,13,FALSE),0)</f>
        <v>0</v>
      </c>
      <c r="AT2148" s="34">
        <f>IFERROR(VLOOKUP($H2148,#REF!,14,FALSE),0)</f>
        <v>0</v>
      </c>
      <c r="AU2148" s="42">
        <f>IFERROR(VLOOKUP($H2148,#REF!,15,FALSE),0)</f>
        <v>0</v>
      </c>
      <c r="AV2148" s="34">
        <f>IFERROR(VLOOKUP($H2148,#REF!,15,FALSE),0)</f>
        <v>0</v>
      </c>
      <c r="AW2148" s="34">
        <f>IFERROR(VLOOKUP($H2148,#REF!,16,FALSE),0)</f>
        <v>0</v>
      </c>
      <c r="AX2148" s="42">
        <f>IFERROR(VLOOKUP($H2148,#REF!,17,FALSE),0)</f>
        <v>0</v>
      </c>
    </row>
    <row r="2149" spans="1:50" x14ac:dyDescent="0.3">
      <c r="A2149" s="33" t="str">
        <f t="shared" si="132"/>
        <v>0</v>
      </c>
      <c r="B2149" s="33">
        <f>+'R&amp;E EXPORT'!B1948</f>
        <v>0</v>
      </c>
      <c r="C2149" t="str">
        <f>IFERROR(VLOOKUP(A2149,'MCSJ Export'!A:C,3,FALSE),"")</f>
        <v/>
      </c>
      <c r="D2149" s="37">
        <f t="shared" ca="1" si="133"/>
        <v>0</v>
      </c>
      <c r="E2149" s="37">
        <f t="shared" ca="1" si="134"/>
        <v>0</v>
      </c>
      <c r="F2149" s="37">
        <f t="shared" ca="1" si="135"/>
        <v>0</v>
      </c>
      <c r="G2149" s="37"/>
      <c r="H2149" s="33">
        <f>+'R&amp;E EXPORT'!A1948</f>
        <v>0</v>
      </c>
      <c r="I2149" s="34">
        <f>IFERROR(VLOOKUP($H2149,'Gen F Rev'!$A:$M,15,FALSE),0)</f>
        <v>0</v>
      </c>
      <c r="J2149" s="34">
        <f>IFERROR(VLOOKUP($H2149,'Gen F Rev'!$A:$M,16,FALSE),0)</f>
        <v>0</v>
      </c>
      <c r="K2149" s="42">
        <f>IFERROR(VLOOKUP($H2149,'Gen F Rev'!$A:$M,17,FALSE),0)</f>
        <v>0</v>
      </c>
      <c r="L2149" s="34">
        <f>IFERROR(VLOOKUP($H2149,'Gen F Exp'!$A:$E,15,FALSE),0)</f>
        <v>0</v>
      </c>
      <c r="M2149" s="34">
        <f>IFERROR(VLOOKUP($H2149,'Gen F Exp'!$A:$E,16,FALSE),0)</f>
        <v>0</v>
      </c>
      <c r="N2149" s="42">
        <f>IFERROR(VLOOKUP($H2149,'Gen F Exp'!$A:$E,17,FALSE),0)</f>
        <v>0</v>
      </c>
      <c r="O2149" s="34">
        <f>IFERROR(VLOOKUP($H2149,'Water F Rev'!$A:$L,15,FALSE),0)</f>
        <v>0</v>
      </c>
      <c r="P2149" s="34">
        <f>IFERROR(VLOOKUP($H2149,'Water F Rev'!$A:$L,16,FALSE),0)</f>
        <v>0</v>
      </c>
      <c r="Q2149" s="42">
        <f>IFERROR(VLOOKUP($H2149,'Water F Rev'!$A:$L,17,FALSE),0)</f>
        <v>0</v>
      </c>
      <c r="R2149" s="34">
        <f>IFERROR(VLOOKUP($H2149,'Water F Exp'!$A:$K,15,FALSE),0)</f>
        <v>0</v>
      </c>
      <c r="S2149" s="34">
        <f>IFERROR(VLOOKUP($H2149,'Water F Exp'!$A:$K,16,FALSE),0)</f>
        <v>0</v>
      </c>
      <c r="T2149" s="42">
        <f>IFERROR(VLOOKUP($H2149,'Water F Exp'!$A:$K,17,FALSE),0)</f>
        <v>0</v>
      </c>
      <c r="U2149" s="34">
        <f ca="1">IFERROR(VLOOKUP($H2149,'Sewer F Rev'!$A:$E,15,FALSE),0)</f>
        <v>0</v>
      </c>
      <c r="V2149" s="34">
        <f ca="1">IFERROR(VLOOKUP($H2149,'Sewer F Rev'!$A:$E,16,FALSE),0)</f>
        <v>0</v>
      </c>
      <c r="W2149" s="42">
        <f ca="1">IFERROR(VLOOKUP($H2149,'Sewer F Rev'!$A:$E,17,FALSE),0)</f>
        <v>0</v>
      </c>
      <c r="X2149" s="34">
        <f>IFERROR(VLOOKUP($H2149,'Sewer F Exp'!$A:$B,15,FALSE),0)</f>
        <v>0</v>
      </c>
      <c r="Y2149" s="34">
        <f>IFERROR(VLOOKUP($H2149,'Sewer F Exp'!$A:$B,16,FALSE),0)</f>
        <v>0</v>
      </c>
      <c r="Z2149" s="42">
        <f>IFERROR(VLOOKUP($H2149,'Sewer F Exp'!$A:$B,17,FALSE),0)</f>
        <v>0</v>
      </c>
      <c r="AA2149" s="34">
        <f>IFERROR(VLOOKUP($H2149,'Refuse F Rev'!$A:$E,15,FALSE),0)</f>
        <v>0</v>
      </c>
      <c r="AB2149" s="34">
        <f>IFERROR(VLOOKUP($H2149,'Refuse F Rev'!$A:$E,16,FALSE),0)</f>
        <v>0</v>
      </c>
      <c r="AC2149" s="42">
        <f>IFERROR(VLOOKUP($H2149,'Refuse F Rev'!$A:$E,17,FALSE),0)</f>
        <v>0</v>
      </c>
      <c r="AD2149" s="34">
        <f>IFERROR(VLOOKUP($H2149,'Refuse F Exp'!$A:$E,15,FALSE),0)</f>
        <v>0</v>
      </c>
      <c r="AE2149" s="34">
        <f>IFERROR(VLOOKUP($H2149,'Refuse F Exp'!$A:$E,16,FALSE),0)</f>
        <v>0</v>
      </c>
      <c r="AF2149" s="42">
        <f>IFERROR(VLOOKUP($H2149,'Refuse F Exp'!$A:$E,17,FALSE),0)</f>
        <v>0</v>
      </c>
      <c r="AG2149" s="34">
        <f>IFERROR(VLOOKUP($H2149,#REF!,10,FALSE),0)</f>
        <v>0</v>
      </c>
      <c r="AH2149" s="34">
        <f>IFERROR(VLOOKUP($H2149,#REF!,11,FALSE),0)</f>
        <v>0</v>
      </c>
      <c r="AI2149" s="42">
        <f>IFERROR(VLOOKUP($H2149,#REF!,12,FALSE),0)</f>
        <v>0</v>
      </c>
      <c r="AJ2149" s="34">
        <f>IFERROR(VLOOKUP($H2149,#REF!,10,FALSE),0)</f>
        <v>0</v>
      </c>
      <c r="AK2149" s="34">
        <f>IFERROR(VLOOKUP($H2149,#REF!,11,FALSE),0)</f>
        <v>0</v>
      </c>
      <c r="AL2149" s="42">
        <f>IFERROR(VLOOKUP($H2149,#REF!,12,FALSE),0)</f>
        <v>0</v>
      </c>
      <c r="AM2149" s="34">
        <f>IFERROR(VLOOKUP($H2149,#REF!,10,FALSE),0)</f>
        <v>0</v>
      </c>
      <c r="AN2149" s="34">
        <f>IFERROR(VLOOKUP($H2149,#REF!,11,FALSE),0)</f>
        <v>0</v>
      </c>
      <c r="AO2149" s="42">
        <f>IFERROR(VLOOKUP($H2149,#REF!,12,FALSE),0)</f>
        <v>0</v>
      </c>
      <c r="AP2149" s="34">
        <f>IFERROR(VLOOKUP($H2149,#REF!,10,FALSE),0)</f>
        <v>0</v>
      </c>
      <c r="AQ2149" s="34">
        <f>IFERROR(VLOOKUP($H2149,#REF!,11,FALSE),0)</f>
        <v>0</v>
      </c>
      <c r="AR2149" s="42">
        <f>IFERROR(VLOOKUP($H2149,#REF!,12,FALSE),0)</f>
        <v>0</v>
      </c>
      <c r="AS2149" s="34">
        <f>IFERROR(VLOOKUP($H2149,#REF!,13,FALSE),0)</f>
        <v>0</v>
      </c>
      <c r="AT2149" s="34">
        <f>IFERROR(VLOOKUP($H2149,#REF!,14,FALSE),0)</f>
        <v>0</v>
      </c>
      <c r="AU2149" s="42">
        <f>IFERROR(VLOOKUP($H2149,#REF!,15,FALSE),0)</f>
        <v>0</v>
      </c>
      <c r="AV2149" s="34">
        <f>IFERROR(VLOOKUP($H2149,#REF!,15,FALSE),0)</f>
        <v>0</v>
      </c>
      <c r="AW2149" s="34">
        <f>IFERROR(VLOOKUP($H2149,#REF!,16,FALSE),0)</f>
        <v>0</v>
      </c>
      <c r="AX2149" s="42">
        <f>IFERROR(VLOOKUP($H2149,#REF!,17,FALSE),0)</f>
        <v>0</v>
      </c>
    </row>
    <row r="2150" spans="1:50" x14ac:dyDescent="0.3">
      <c r="A2150" s="33" t="str">
        <f t="shared" si="132"/>
        <v>0</v>
      </c>
      <c r="B2150" s="33">
        <f>+'R&amp;E EXPORT'!B1949</f>
        <v>0</v>
      </c>
      <c r="C2150" t="str">
        <f>IFERROR(VLOOKUP(A2150,'MCSJ Export'!A:C,3,FALSE),"")</f>
        <v/>
      </c>
      <c r="D2150" s="37">
        <f t="shared" ca="1" si="133"/>
        <v>0</v>
      </c>
      <c r="E2150" s="37">
        <f t="shared" ca="1" si="134"/>
        <v>0</v>
      </c>
      <c r="F2150" s="37">
        <f t="shared" ca="1" si="135"/>
        <v>0</v>
      </c>
      <c r="G2150" s="37"/>
      <c r="H2150" s="33">
        <f>+'R&amp;E EXPORT'!A1949</f>
        <v>0</v>
      </c>
      <c r="I2150" s="34">
        <f>IFERROR(VLOOKUP($H2150,'Gen F Rev'!$A:$M,15,FALSE),0)</f>
        <v>0</v>
      </c>
      <c r="J2150" s="34">
        <f>IFERROR(VLOOKUP($H2150,'Gen F Rev'!$A:$M,16,FALSE),0)</f>
        <v>0</v>
      </c>
      <c r="K2150" s="42">
        <f>IFERROR(VLOOKUP($H2150,'Gen F Rev'!$A:$M,17,FALSE),0)</f>
        <v>0</v>
      </c>
      <c r="L2150" s="34">
        <f>IFERROR(VLOOKUP($H2150,'Gen F Exp'!$A:$E,15,FALSE),0)</f>
        <v>0</v>
      </c>
      <c r="M2150" s="34">
        <f>IFERROR(VLOOKUP($H2150,'Gen F Exp'!$A:$E,16,FALSE),0)</f>
        <v>0</v>
      </c>
      <c r="N2150" s="42">
        <f>IFERROR(VLOOKUP($H2150,'Gen F Exp'!$A:$E,17,FALSE),0)</f>
        <v>0</v>
      </c>
      <c r="O2150" s="34">
        <f>IFERROR(VLOOKUP($H2150,'Water F Rev'!$A:$L,15,FALSE),0)</f>
        <v>0</v>
      </c>
      <c r="P2150" s="34">
        <f>IFERROR(VLOOKUP($H2150,'Water F Rev'!$A:$L,16,FALSE),0)</f>
        <v>0</v>
      </c>
      <c r="Q2150" s="42">
        <f>IFERROR(VLOOKUP($H2150,'Water F Rev'!$A:$L,17,FALSE),0)</f>
        <v>0</v>
      </c>
      <c r="R2150" s="34">
        <f>IFERROR(VLOOKUP($H2150,'Water F Exp'!$A:$K,15,FALSE),0)</f>
        <v>0</v>
      </c>
      <c r="S2150" s="34">
        <f>IFERROR(VLOOKUP($H2150,'Water F Exp'!$A:$K,16,FALSE),0)</f>
        <v>0</v>
      </c>
      <c r="T2150" s="42">
        <f>IFERROR(VLOOKUP($H2150,'Water F Exp'!$A:$K,17,FALSE),0)</f>
        <v>0</v>
      </c>
      <c r="U2150" s="34">
        <f ca="1">IFERROR(VLOOKUP($H2150,'Sewer F Rev'!$A:$E,15,FALSE),0)</f>
        <v>0</v>
      </c>
      <c r="V2150" s="34">
        <f ca="1">IFERROR(VLOOKUP($H2150,'Sewer F Rev'!$A:$E,16,FALSE),0)</f>
        <v>0</v>
      </c>
      <c r="W2150" s="42">
        <f ca="1">IFERROR(VLOOKUP($H2150,'Sewer F Rev'!$A:$E,17,FALSE),0)</f>
        <v>0</v>
      </c>
      <c r="X2150" s="34">
        <f>IFERROR(VLOOKUP($H2150,'Sewer F Exp'!$A:$B,15,FALSE),0)</f>
        <v>0</v>
      </c>
      <c r="Y2150" s="34">
        <f>IFERROR(VLOOKUP($H2150,'Sewer F Exp'!$A:$B,16,FALSE),0)</f>
        <v>0</v>
      </c>
      <c r="Z2150" s="42">
        <f>IFERROR(VLOOKUP($H2150,'Sewer F Exp'!$A:$B,17,FALSE),0)</f>
        <v>0</v>
      </c>
      <c r="AA2150" s="34">
        <f>IFERROR(VLOOKUP($H2150,'Refuse F Rev'!$A:$E,15,FALSE),0)</f>
        <v>0</v>
      </c>
      <c r="AB2150" s="34">
        <f>IFERROR(VLOOKUP($H2150,'Refuse F Rev'!$A:$E,16,FALSE),0)</f>
        <v>0</v>
      </c>
      <c r="AC2150" s="42">
        <f>IFERROR(VLOOKUP($H2150,'Refuse F Rev'!$A:$E,17,FALSE),0)</f>
        <v>0</v>
      </c>
      <c r="AD2150" s="34">
        <f>IFERROR(VLOOKUP($H2150,'Refuse F Exp'!$A:$E,15,FALSE),0)</f>
        <v>0</v>
      </c>
      <c r="AE2150" s="34">
        <f>IFERROR(VLOOKUP($H2150,'Refuse F Exp'!$A:$E,16,FALSE),0)</f>
        <v>0</v>
      </c>
      <c r="AF2150" s="42">
        <f>IFERROR(VLOOKUP($H2150,'Refuse F Exp'!$A:$E,17,FALSE),0)</f>
        <v>0</v>
      </c>
      <c r="AG2150" s="34">
        <f>IFERROR(VLOOKUP($H2150,#REF!,10,FALSE),0)</f>
        <v>0</v>
      </c>
      <c r="AH2150" s="34">
        <f>IFERROR(VLOOKUP($H2150,#REF!,11,FALSE),0)</f>
        <v>0</v>
      </c>
      <c r="AI2150" s="42">
        <f>IFERROR(VLOOKUP($H2150,#REF!,12,FALSE),0)</f>
        <v>0</v>
      </c>
      <c r="AJ2150" s="34">
        <f>IFERROR(VLOOKUP($H2150,#REF!,10,FALSE),0)</f>
        <v>0</v>
      </c>
      <c r="AK2150" s="34">
        <f>IFERROR(VLOOKUP($H2150,#REF!,11,FALSE),0)</f>
        <v>0</v>
      </c>
      <c r="AL2150" s="42">
        <f>IFERROR(VLOOKUP($H2150,#REF!,12,FALSE),0)</f>
        <v>0</v>
      </c>
      <c r="AM2150" s="34">
        <f>IFERROR(VLOOKUP($H2150,#REF!,10,FALSE),0)</f>
        <v>0</v>
      </c>
      <c r="AN2150" s="34">
        <f>IFERROR(VLOOKUP($H2150,#REF!,11,FALSE),0)</f>
        <v>0</v>
      </c>
      <c r="AO2150" s="42">
        <f>IFERROR(VLOOKUP($H2150,#REF!,12,FALSE),0)</f>
        <v>0</v>
      </c>
      <c r="AP2150" s="34">
        <f>IFERROR(VLOOKUP($H2150,#REF!,10,FALSE),0)</f>
        <v>0</v>
      </c>
      <c r="AQ2150" s="34">
        <f>IFERROR(VLOOKUP($H2150,#REF!,11,FALSE),0)</f>
        <v>0</v>
      </c>
      <c r="AR2150" s="42">
        <f>IFERROR(VLOOKUP($H2150,#REF!,12,FALSE),0)</f>
        <v>0</v>
      </c>
      <c r="AS2150" s="34">
        <f>IFERROR(VLOOKUP($H2150,#REF!,13,FALSE),0)</f>
        <v>0</v>
      </c>
      <c r="AT2150" s="34">
        <f>IFERROR(VLOOKUP($H2150,#REF!,14,FALSE),0)</f>
        <v>0</v>
      </c>
      <c r="AU2150" s="42">
        <f>IFERROR(VLOOKUP($H2150,#REF!,15,FALSE),0)</f>
        <v>0</v>
      </c>
      <c r="AV2150" s="34">
        <f>IFERROR(VLOOKUP($H2150,#REF!,15,FALSE),0)</f>
        <v>0</v>
      </c>
      <c r="AW2150" s="34">
        <f>IFERROR(VLOOKUP($H2150,#REF!,16,FALSE),0)</f>
        <v>0</v>
      </c>
      <c r="AX2150" s="42">
        <f>IFERROR(VLOOKUP($H2150,#REF!,17,FALSE),0)</f>
        <v>0</v>
      </c>
    </row>
    <row r="2151" spans="1:50" x14ac:dyDescent="0.3">
      <c r="A2151" s="33" t="str">
        <f t="shared" si="132"/>
        <v>0</v>
      </c>
      <c r="B2151" s="33">
        <f>+'R&amp;E EXPORT'!B1950</f>
        <v>0</v>
      </c>
      <c r="C2151" t="str">
        <f>IFERROR(VLOOKUP(A2151,'MCSJ Export'!A:C,3,FALSE),"")</f>
        <v/>
      </c>
      <c r="D2151" s="37">
        <f t="shared" ca="1" si="133"/>
        <v>0</v>
      </c>
      <c r="E2151" s="37">
        <f t="shared" ca="1" si="134"/>
        <v>0</v>
      </c>
      <c r="F2151" s="37">
        <f t="shared" ca="1" si="135"/>
        <v>0</v>
      </c>
      <c r="G2151" s="37"/>
      <c r="H2151" s="33">
        <f>+'R&amp;E EXPORT'!A1950</f>
        <v>0</v>
      </c>
      <c r="I2151" s="34">
        <f>IFERROR(VLOOKUP($H2151,'Gen F Rev'!$A:$M,15,FALSE),0)</f>
        <v>0</v>
      </c>
      <c r="J2151" s="34">
        <f>IFERROR(VLOOKUP($H2151,'Gen F Rev'!$A:$M,16,FALSE),0)</f>
        <v>0</v>
      </c>
      <c r="K2151" s="42">
        <f>IFERROR(VLOOKUP($H2151,'Gen F Rev'!$A:$M,17,FALSE),0)</f>
        <v>0</v>
      </c>
      <c r="L2151" s="34">
        <f>IFERROR(VLOOKUP($H2151,'Gen F Exp'!$A:$E,15,FALSE),0)</f>
        <v>0</v>
      </c>
      <c r="M2151" s="34">
        <f>IFERROR(VLOOKUP($H2151,'Gen F Exp'!$A:$E,16,FALSE),0)</f>
        <v>0</v>
      </c>
      <c r="N2151" s="42">
        <f>IFERROR(VLOOKUP($H2151,'Gen F Exp'!$A:$E,17,FALSE),0)</f>
        <v>0</v>
      </c>
      <c r="O2151" s="34">
        <f>IFERROR(VLOOKUP($H2151,'Water F Rev'!$A:$L,15,FALSE),0)</f>
        <v>0</v>
      </c>
      <c r="P2151" s="34">
        <f>IFERROR(VLOOKUP($H2151,'Water F Rev'!$A:$L,16,FALSE),0)</f>
        <v>0</v>
      </c>
      <c r="Q2151" s="42">
        <f>IFERROR(VLOOKUP($H2151,'Water F Rev'!$A:$L,17,FALSE),0)</f>
        <v>0</v>
      </c>
      <c r="R2151" s="34">
        <f>IFERROR(VLOOKUP($H2151,'Water F Exp'!$A:$K,15,FALSE),0)</f>
        <v>0</v>
      </c>
      <c r="S2151" s="34">
        <f>IFERROR(VLOOKUP($H2151,'Water F Exp'!$A:$K,16,FALSE),0)</f>
        <v>0</v>
      </c>
      <c r="T2151" s="42">
        <f>IFERROR(VLOOKUP($H2151,'Water F Exp'!$A:$K,17,FALSE),0)</f>
        <v>0</v>
      </c>
      <c r="U2151" s="34">
        <f ca="1">IFERROR(VLOOKUP($H2151,'Sewer F Rev'!$A:$E,15,FALSE),0)</f>
        <v>0</v>
      </c>
      <c r="V2151" s="34">
        <f ca="1">IFERROR(VLOOKUP($H2151,'Sewer F Rev'!$A:$E,16,FALSE),0)</f>
        <v>0</v>
      </c>
      <c r="W2151" s="42">
        <f ca="1">IFERROR(VLOOKUP($H2151,'Sewer F Rev'!$A:$E,17,FALSE),0)</f>
        <v>0</v>
      </c>
      <c r="X2151" s="34">
        <f>IFERROR(VLOOKUP($H2151,'Sewer F Exp'!$A:$B,15,FALSE),0)</f>
        <v>0</v>
      </c>
      <c r="Y2151" s="34">
        <f>IFERROR(VLOOKUP($H2151,'Sewer F Exp'!$A:$B,16,FALSE),0)</f>
        <v>0</v>
      </c>
      <c r="Z2151" s="42">
        <f>IFERROR(VLOOKUP($H2151,'Sewer F Exp'!$A:$B,17,FALSE),0)</f>
        <v>0</v>
      </c>
      <c r="AA2151" s="34">
        <f>IFERROR(VLOOKUP($H2151,'Refuse F Rev'!$A:$E,15,FALSE),0)</f>
        <v>0</v>
      </c>
      <c r="AB2151" s="34">
        <f>IFERROR(VLOOKUP($H2151,'Refuse F Rev'!$A:$E,16,FALSE),0)</f>
        <v>0</v>
      </c>
      <c r="AC2151" s="42">
        <f>IFERROR(VLOOKUP($H2151,'Refuse F Rev'!$A:$E,17,FALSE),0)</f>
        <v>0</v>
      </c>
      <c r="AD2151" s="34">
        <f>IFERROR(VLOOKUP($H2151,'Refuse F Exp'!$A:$E,15,FALSE),0)</f>
        <v>0</v>
      </c>
      <c r="AE2151" s="34">
        <f>IFERROR(VLOOKUP($H2151,'Refuse F Exp'!$A:$E,16,FALSE),0)</f>
        <v>0</v>
      </c>
      <c r="AF2151" s="42">
        <f>IFERROR(VLOOKUP($H2151,'Refuse F Exp'!$A:$E,17,FALSE),0)</f>
        <v>0</v>
      </c>
      <c r="AG2151" s="34">
        <f>IFERROR(VLOOKUP($H2151,#REF!,10,FALSE),0)</f>
        <v>0</v>
      </c>
      <c r="AH2151" s="34">
        <f>IFERROR(VLOOKUP($H2151,#REF!,11,FALSE),0)</f>
        <v>0</v>
      </c>
      <c r="AI2151" s="42">
        <f>IFERROR(VLOOKUP($H2151,#REF!,12,FALSE),0)</f>
        <v>0</v>
      </c>
      <c r="AJ2151" s="34">
        <f>IFERROR(VLOOKUP($H2151,#REF!,10,FALSE),0)</f>
        <v>0</v>
      </c>
      <c r="AK2151" s="34">
        <f>IFERROR(VLOOKUP($H2151,#REF!,11,FALSE),0)</f>
        <v>0</v>
      </c>
      <c r="AL2151" s="42">
        <f>IFERROR(VLOOKUP($H2151,#REF!,12,FALSE),0)</f>
        <v>0</v>
      </c>
      <c r="AM2151" s="34">
        <f>IFERROR(VLOOKUP($H2151,#REF!,10,FALSE),0)</f>
        <v>0</v>
      </c>
      <c r="AN2151" s="34">
        <f>IFERROR(VLOOKUP($H2151,#REF!,11,FALSE),0)</f>
        <v>0</v>
      </c>
      <c r="AO2151" s="42">
        <f>IFERROR(VLOOKUP($H2151,#REF!,12,FALSE),0)</f>
        <v>0</v>
      </c>
      <c r="AP2151" s="34">
        <f>IFERROR(VLOOKUP($H2151,#REF!,10,FALSE),0)</f>
        <v>0</v>
      </c>
      <c r="AQ2151" s="34">
        <f>IFERROR(VLOOKUP($H2151,#REF!,11,FALSE),0)</f>
        <v>0</v>
      </c>
      <c r="AR2151" s="42">
        <f>IFERROR(VLOOKUP($H2151,#REF!,12,FALSE),0)</f>
        <v>0</v>
      </c>
      <c r="AS2151" s="34">
        <f>IFERROR(VLOOKUP($H2151,#REF!,13,FALSE),0)</f>
        <v>0</v>
      </c>
      <c r="AT2151" s="34">
        <f>IFERROR(VLOOKUP($H2151,#REF!,14,FALSE),0)</f>
        <v>0</v>
      </c>
      <c r="AU2151" s="42">
        <f>IFERROR(VLOOKUP($H2151,#REF!,15,FALSE),0)</f>
        <v>0</v>
      </c>
      <c r="AV2151" s="34">
        <f>IFERROR(VLOOKUP($H2151,#REF!,15,FALSE),0)</f>
        <v>0</v>
      </c>
      <c r="AW2151" s="34">
        <f>IFERROR(VLOOKUP($H2151,#REF!,16,FALSE),0)</f>
        <v>0</v>
      </c>
      <c r="AX2151" s="42">
        <f>IFERROR(VLOOKUP($H2151,#REF!,17,FALSE),0)</f>
        <v>0</v>
      </c>
    </row>
    <row r="2152" spans="1:50" x14ac:dyDescent="0.3">
      <c r="A2152" s="33" t="str">
        <f t="shared" si="132"/>
        <v>0</v>
      </c>
      <c r="B2152" s="33">
        <f>+'R&amp;E EXPORT'!B1951</f>
        <v>0</v>
      </c>
      <c r="C2152" t="str">
        <f>IFERROR(VLOOKUP(A2152,'MCSJ Export'!A:C,3,FALSE),"")</f>
        <v/>
      </c>
      <c r="D2152" s="37">
        <f t="shared" ca="1" si="133"/>
        <v>0</v>
      </c>
      <c r="E2152" s="37">
        <f t="shared" ca="1" si="134"/>
        <v>0</v>
      </c>
      <c r="F2152" s="37">
        <f t="shared" ca="1" si="135"/>
        <v>0</v>
      </c>
      <c r="G2152" s="37"/>
      <c r="H2152" s="33">
        <f>+'R&amp;E EXPORT'!A1951</f>
        <v>0</v>
      </c>
      <c r="I2152" s="34">
        <f>IFERROR(VLOOKUP($H2152,'Gen F Rev'!$A:$M,15,FALSE),0)</f>
        <v>0</v>
      </c>
      <c r="J2152" s="34">
        <f>IFERROR(VLOOKUP($H2152,'Gen F Rev'!$A:$M,16,FALSE),0)</f>
        <v>0</v>
      </c>
      <c r="K2152" s="42">
        <f>IFERROR(VLOOKUP($H2152,'Gen F Rev'!$A:$M,17,FALSE),0)</f>
        <v>0</v>
      </c>
      <c r="L2152" s="34">
        <f>IFERROR(VLOOKUP($H2152,'Gen F Exp'!$A:$E,15,FALSE),0)</f>
        <v>0</v>
      </c>
      <c r="M2152" s="34">
        <f>IFERROR(VLOOKUP($H2152,'Gen F Exp'!$A:$E,16,FALSE),0)</f>
        <v>0</v>
      </c>
      <c r="N2152" s="42">
        <f>IFERROR(VLOOKUP($H2152,'Gen F Exp'!$A:$E,17,FALSE),0)</f>
        <v>0</v>
      </c>
      <c r="O2152" s="34">
        <f>IFERROR(VLOOKUP($H2152,'Water F Rev'!$A:$L,15,FALSE),0)</f>
        <v>0</v>
      </c>
      <c r="P2152" s="34">
        <f>IFERROR(VLOOKUP($H2152,'Water F Rev'!$A:$L,16,FALSE),0)</f>
        <v>0</v>
      </c>
      <c r="Q2152" s="42">
        <f>IFERROR(VLOOKUP($H2152,'Water F Rev'!$A:$L,17,FALSE),0)</f>
        <v>0</v>
      </c>
      <c r="R2152" s="34">
        <f>IFERROR(VLOOKUP($H2152,'Water F Exp'!$A:$K,15,FALSE),0)</f>
        <v>0</v>
      </c>
      <c r="S2152" s="34">
        <f>IFERROR(VLOOKUP($H2152,'Water F Exp'!$A:$K,16,FALSE),0)</f>
        <v>0</v>
      </c>
      <c r="T2152" s="42">
        <f>IFERROR(VLOOKUP($H2152,'Water F Exp'!$A:$K,17,FALSE),0)</f>
        <v>0</v>
      </c>
      <c r="U2152" s="34">
        <f ca="1">IFERROR(VLOOKUP($H2152,'Sewer F Rev'!$A:$E,15,FALSE),0)</f>
        <v>0</v>
      </c>
      <c r="V2152" s="34">
        <f ca="1">IFERROR(VLOOKUP($H2152,'Sewer F Rev'!$A:$E,16,FALSE),0)</f>
        <v>0</v>
      </c>
      <c r="W2152" s="42">
        <f ca="1">IFERROR(VLOOKUP($H2152,'Sewer F Rev'!$A:$E,17,FALSE),0)</f>
        <v>0</v>
      </c>
      <c r="X2152" s="34">
        <f>IFERROR(VLOOKUP($H2152,'Sewer F Exp'!$A:$B,15,FALSE),0)</f>
        <v>0</v>
      </c>
      <c r="Y2152" s="34">
        <f>IFERROR(VLOOKUP($H2152,'Sewer F Exp'!$A:$B,16,FALSE),0)</f>
        <v>0</v>
      </c>
      <c r="Z2152" s="42">
        <f>IFERROR(VLOOKUP($H2152,'Sewer F Exp'!$A:$B,17,FALSE),0)</f>
        <v>0</v>
      </c>
      <c r="AA2152" s="34">
        <f>IFERROR(VLOOKUP($H2152,'Refuse F Rev'!$A:$E,15,FALSE),0)</f>
        <v>0</v>
      </c>
      <c r="AB2152" s="34">
        <f>IFERROR(VLOOKUP($H2152,'Refuse F Rev'!$A:$E,16,FALSE),0)</f>
        <v>0</v>
      </c>
      <c r="AC2152" s="42">
        <f>IFERROR(VLOOKUP($H2152,'Refuse F Rev'!$A:$E,17,FALSE),0)</f>
        <v>0</v>
      </c>
      <c r="AD2152" s="34">
        <f>IFERROR(VLOOKUP($H2152,'Refuse F Exp'!$A:$E,15,FALSE),0)</f>
        <v>0</v>
      </c>
      <c r="AE2152" s="34">
        <f>IFERROR(VLOOKUP($H2152,'Refuse F Exp'!$A:$E,16,FALSE),0)</f>
        <v>0</v>
      </c>
      <c r="AF2152" s="42">
        <f>IFERROR(VLOOKUP($H2152,'Refuse F Exp'!$A:$E,17,FALSE),0)</f>
        <v>0</v>
      </c>
      <c r="AG2152" s="34">
        <f>IFERROR(VLOOKUP($H2152,#REF!,10,FALSE),0)</f>
        <v>0</v>
      </c>
      <c r="AH2152" s="34">
        <f>IFERROR(VLOOKUP($H2152,#REF!,11,FALSE),0)</f>
        <v>0</v>
      </c>
      <c r="AI2152" s="42">
        <f>IFERROR(VLOOKUP($H2152,#REF!,12,FALSE),0)</f>
        <v>0</v>
      </c>
      <c r="AJ2152" s="34">
        <f>IFERROR(VLOOKUP($H2152,#REF!,10,FALSE),0)</f>
        <v>0</v>
      </c>
      <c r="AK2152" s="34">
        <f>IFERROR(VLOOKUP($H2152,#REF!,11,FALSE),0)</f>
        <v>0</v>
      </c>
      <c r="AL2152" s="42">
        <f>IFERROR(VLOOKUP($H2152,#REF!,12,FALSE),0)</f>
        <v>0</v>
      </c>
      <c r="AM2152" s="34">
        <f>IFERROR(VLOOKUP($H2152,#REF!,10,FALSE),0)</f>
        <v>0</v>
      </c>
      <c r="AN2152" s="34">
        <f>IFERROR(VLOOKUP($H2152,#REF!,11,FALSE),0)</f>
        <v>0</v>
      </c>
      <c r="AO2152" s="42">
        <f>IFERROR(VLOOKUP($H2152,#REF!,12,FALSE),0)</f>
        <v>0</v>
      </c>
      <c r="AP2152" s="34">
        <f>IFERROR(VLOOKUP($H2152,#REF!,10,FALSE),0)</f>
        <v>0</v>
      </c>
      <c r="AQ2152" s="34">
        <f>IFERROR(VLOOKUP($H2152,#REF!,11,FALSE),0)</f>
        <v>0</v>
      </c>
      <c r="AR2152" s="42">
        <f>IFERROR(VLOOKUP($H2152,#REF!,12,FALSE),0)</f>
        <v>0</v>
      </c>
      <c r="AS2152" s="34">
        <f>IFERROR(VLOOKUP($H2152,#REF!,13,FALSE),0)</f>
        <v>0</v>
      </c>
      <c r="AT2152" s="34">
        <f>IFERROR(VLOOKUP($H2152,#REF!,14,FALSE),0)</f>
        <v>0</v>
      </c>
      <c r="AU2152" s="42">
        <f>IFERROR(VLOOKUP($H2152,#REF!,15,FALSE),0)</f>
        <v>0</v>
      </c>
      <c r="AV2152" s="34">
        <f>IFERROR(VLOOKUP($H2152,#REF!,15,FALSE),0)</f>
        <v>0</v>
      </c>
      <c r="AW2152" s="34">
        <f>IFERROR(VLOOKUP($H2152,#REF!,16,FALSE),0)</f>
        <v>0</v>
      </c>
      <c r="AX2152" s="42">
        <f>IFERROR(VLOOKUP($H2152,#REF!,17,FALSE),0)</f>
        <v>0</v>
      </c>
    </row>
    <row r="2153" spans="1:50" x14ac:dyDescent="0.3">
      <c r="A2153" s="33" t="str">
        <f t="shared" si="132"/>
        <v>0</v>
      </c>
      <c r="B2153" s="33">
        <f>+'R&amp;E EXPORT'!B1952</f>
        <v>0</v>
      </c>
      <c r="C2153" t="str">
        <f>IFERROR(VLOOKUP(A2153,'MCSJ Export'!A:C,3,FALSE),"")</f>
        <v/>
      </c>
      <c r="D2153" s="37">
        <f t="shared" ca="1" si="133"/>
        <v>0</v>
      </c>
      <c r="E2153" s="37">
        <f t="shared" ca="1" si="134"/>
        <v>0</v>
      </c>
      <c r="F2153" s="37">
        <f t="shared" ca="1" si="135"/>
        <v>0</v>
      </c>
      <c r="G2153" s="37"/>
      <c r="H2153" s="33">
        <f>+'R&amp;E EXPORT'!A1952</f>
        <v>0</v>
      </c>
      <c r="I2153" s="34">
        <f>IFERROR(VLOOKUP($H2153,'Gen F Rev'!$A:$M,15,FALSE),0)</f>
        <v>0</v>
      </c>
      <c r="J2153" s="34">
        <f>IFERROR(VLOOKUP($H2153,'Gen F Rev'!$A:$M,16,FALSE),0)</f>
        <v>0</v>
      </c>
      <c r="K2153" s="42">
        <f>IFERROR(VLOOKUP($H2153,'Gen F Rev'!$A:$M,17,FALSE),0)</f>
        <v>0</v>
      </c>
      <c r="L2153" s="34">
        <f>IFERROR(VLOOKUP($H2153,'Gen F Exp'!$A:$E,15,FALSE),0)</f>
        <v>0</v>
      </c>
      <c r="M2153" s="34">
        <f>IFERROR(VLOOKUP($H2153,'Gen F Exp'!$A:$E,16,FALSE),0)</f>
        <v>0</v>
      </c>
      <c r="N2153" s="42">
        <f>IFERROR(VLOOKUP($H2153,'Gen F Exp'!$A:$E,17,FALSE),0)</f>
        <v>0</v>
      </c>
      <c r="O2153" s="34">
        <f>IFERROR(VLOOKUP($H2153,'Water F Rev'!$A:$L,15,FALSE),0)</f>
        <v>0</v>
      </c>
      <c r="P2153" s="34">
        <f>IFERROR(VLOOKUP($H2153,'Water F Rev'!$A:$L,16,FALSE),0)</f>
        <v>0</v>
      </c>
      <c r="Q2153" s="42">
        <f>IFERROR(VLOOKUP($H2153,'Water F Rev'!$A:$L,17,FALSE),0)</f>
        <v>0</v>
      </c>
      <c r="R2153" s="34">
        <f>IFERROR(VLOOKUP($H2153,'Water F Exp'!$A:$K,15,FALSE),0)</f>
        <v>0</v>
      </c>
      <c r="S2153" s="34">
        <f>IFERROR(VLOOKUP($H2153,'Water F Exp'!$A:$K,16,FALSE),0)</f>
        <v>0</v>
      </c>
      <c r="T2153" s="42">
        <f>IFERROR(VLOOKUP($H2153,'Water F Exp'!$A:$K,17,FALSE),0)</f>
        <v>0</v>
      </c>
      <c r="U2153" s="34">
        <f ca="1">IFERROR(VLOOKUP($H2153,'Sewer F Rev'!$A:$E,15,FALSE),0)</f>
        <v>0</v>
      </c>
      <c r="V2153" s="34">
        <f ca="1">IFERROR(VLOOKUP($H2153,'Sewer F Rev'!$A:$E,16,FALSE),0)</f>
        <v>0</v>
      </c>
      <c r="W2153" s="42">
        <f ca="1">IFERROR(VLOOKUP($H2153,'Sewer F Rev'!$A:$E,17,FALSE),0)</f>
        <v>0</v>
      </c>
      <c r="X2153" s="34">
        <f>IFERROR(VLOOKUP($H2153,'Sewer F Exp'!$A:$B,15,FALSE),0)</f>
        <v>0</v>
      </c>
      <c r="Y2153" s="34">
        <f>IFERROR(VLOOKUP($H2153,'Sewer F Exp'!$A:$B,16,FALSE),0)</f>
        <v>0</v>
      </c>
      <c r="Z2153" s="42">
        <f>IFERROR(VLOOKUP($H2153,'Sewer F Exp'!$A:$B,17,FALSE),0)</f>
        <v>0</v>
      </c>
      <c r="AA2153" s="34">
        <f>IFERROR(VLOOKUP($H2153,'Refuse F Rev'!$A:$E,15,FALSE),0)</f>
        <v>0</v>
      </c>
      <c r="AB2153" s="34">
        <f>IFERROR(VLOOKUP($H2153,'Refuse F Rev'!$A:$E,16,FALSE),0)</f>
        <v>0</v>
      </c>
      <c r="AC2153" s="42">
        <f>IFERROR(VLOOKUP($H2153,'Refuse F Rev'!$A:$E,17,FALSE),0)</f>
        <v>0</v>
      </c>
      <c r="AD2153" s="34">
        <f>IFERROR(VLOOKUP($H2153,'Refuse F Exp'!$A:$E,15,FALSE),0)</f>
        <v>0</v>
      </c>
      <c r="AE2153" s="34">
        <f>IFERROR(VLOOKUP($H2153,'Refuse F Exp'!$A:$E,16,FALSE),0)</f>
        <v>0</v>
      </c>
      <c r="AF2153" s="42">
        <f>IFERROR(VLOOKUP($H2153,'Refuse F Exp'!$A:$E,17,FALSE),0)</f>
        <v>0</v>
      </c>
      <c r="AG2153" s="34">
        <f>IFERROR(VLOOKUP($H2153,#REF!,10,FALSE),0)</f>
        <v>0</v>
      </c>
      <c r="AH2153" s="34">
        <f>IFERROR(VLOOKUP($H2153,#REF!,11,FALSE),0)</f>
        <v>0</v>
      </c>
      <c r="AI2153" s="42">
        <f>IFERROR(VLOOKUP($H2153,#REF!,12,FALSE),0)</f>
        <v>0</v>
      </c>
      <c r="AJ2153" s="34">
        <f>IFERROR(VLOOKUP($H2153,#REF!,10,FALSE),0)</f>
        <v>0</v>
      </c>
      <c r="AK2153" s="34">
        <f>IFERROR(VLOOKUP($H2153,#REF!,11,FALSE),0)</f>
        <v>0</v>
      </c>
      <c r="AL2153" s="42">
        <f>IFERROR(VLOOKUP($H2153,#REF!,12,FALSE),0)</f>
        <v>0</v>
      </c>
      <c r="AM2153" s="34">
        <f>IFERROR(VLOOKUP($H2153,#REF!,10,FALSE),0)</f>
        <v>0</v>
      </c>
      <c r="AN2153" s="34">
        <f>IFERROR(VLOOKUP($H2153,#REF!,11,FALSE),0)</f>
        <v>0</v>
      </c>
      <c r="AO2153" s="42">
        <f>IFERROR(VLOOKUP($H2153,#REF!,12,FALSE),0)</f>
        <v>0</v>
      </c>
      <c r="AP2153" s="34">
        <f>IFERROR(VLOOKUP($H2153,#REF!,10,FALSE),0)</f>
        <v>0</v>
      </c>
      <c r="AQ2153" s="34">
        <f>IFERROR(VLOOKUP($H2153,#REF!,11,FALSE),0)</f>
        <v>0</v>
      </c>
      <c r="AR2153" s="42">
        <f>IFERROR(VLOOKUP($H2153,#REF!,12,FALSE),0)</f>
        <v>0</v>
      </c>
      <c r="AS2153" s="34">
        <f>IFERROR(VLOOKUP($H2153,#REF!,13,FALSE),0)</f>
        <v>0</v>
      </c>
      <c r="AT2153" s="34">
        <f>IFERROR(VLOOKUP($H2153,#REF!,14,FALSE),0)</f>
        <v>0</v>
      </c>
      <c r="AU2153" s="42">
        <f>IFERROR(VLOOKUP($H2153,#REF!,15,FALSE),0)</f>
        <v>0</v>
      </c>
      <c r="AV2153" s="34">
        <f>IFERROR(VLOOKUP($H2153,#REF!,15,FALSE),0)</f>
        <v>0</v>
      </c>
      <c r="AW2153" s="34">
        <f>IFERROR(VLOOKUP($H2153,#REF!,16,FALSE),0)</f>
        <v>0</v>
      </c>
      <c r="AX2153" s="42">
        <f>IFERROR(VLOOKUP($H2153,#REF!,17,FALSE),0)</f>
        <v>0</v>
      </c>
    </row>
    <row r="2154" spans="1:50" x14ac:dyDescent="0.3">
      <c r="A2154" s="33" t="str">
        <f t="shared" si="132"/>
        <v>0</v>
      </c>
      <c r="B2154" s="33">
        <f>+'R&amp;E EXPORT'!B1953</f>
        <v>0</v>
      </c>
      <c r="C2154" t="str">
        <f>IFERROR(VLOOKUP(A2154,'MCSJ Export'!A:C,3,FALSE),"")</f>
        <v/>
      </c>
      <c r="D2154" s="37">
        <f t="shared" ca="1" si="133"/>
        <v>0</v>
      </c>
      <c r="E2154" s="37">
        <f t="shared" ca="1" si="134"/>
        <v>0</v>
      </c>
      <c r="F2154" s="37">
        <f t="shared" ca="1" si="135"/>
        <v>0</v>
      </c>
      <c r="G2154" s="37"/>
      <c r="H2154" s="33">
        <f>+'R&amp;E EXPORT'!A1953</f>
        <v>0</v>
      </c>
      <c r="I2154" s="34">
        <f>IFERROR(VLOOKUP($H2154,'Gen F Rev'!$A:$M,15,FALSE),0)</f>
        <v>0</v>
      </c>
      <c r="J2154" s="34">
        <f>IFERROR(VLOOKUP($H2154,'Gen F Rev'!$A:$M,16,FALSE),0)</f>
        <v>0</v>
      </c>
      <c r="K2154" s="42">
        <f>IFERROR(VLOOKUP($H2154,'Gen F Rev'!$A:$M,17,FALSE),0)</f>
        <v>0</v>
      </c>
      <c r="L2154" s="34">
        <f>IFERROR(VLOOKUP($H2154,'Gen F Exp'!$A:$E,15,FALSE),0)</f>
        <v>0</v>
      </c>
      <c r="M2154" s="34">
        <f>IFERROR(VLOOKUP($H2154,'Gen F Exp'!$A:$E,16,FALSE),0)</f>
        <v>0</v>
      </c>
      <c r="N2154" s="42">
        <f>IFERROR(VLOOKUP($H2154,'Gen F Exp'!$A:$E,17,FALSE),0)</f>
        <v>0</v>
      </c>
      <c r="O2154" s="34">
        <f>IFERROR(VLOOKUP($H2154,'Water F Rev'!$A:$L,15,FALSE),0)</f>
        <v>0</v>
      </c>
      <c r="P2154" s="34">
        <f>IFERROR(VLOOKUP($H2154,'Water F Rev'!$A:$L,16,FALSE),0)</f>
        <v>0</v>
      </c>
      <c r="Q2154" s="42">
        <f>IFERROR(VLOOKUP($H2154,'Water F Rev'!$A:$L,17,FALSE),0)</f>
        <v>0</v>
      </c>
      <c r="R2154" s="34">
        <f>IFERROR(VLOOKUP($H2154,'Water F Exp'!$A:$K,15,FALSE),0)</f>
        <v>0</v>
      </c>
      <c r="S2154" s="34">
        <f>IFERROR(VLOOKUP($H2154,'Water F Exp'!$A:$K,16,FALSE),0)</f>
        <v>0</v>
      </c>
      <c r="T2154" s="42">
        <f>IFERROR(VLOOKUP($H2154,'Water F Exp'!$A:$K,17,FALSE),0)</f>
        <v>0</v>
      </c>
      <c r="U2154" s="34">
        <f ca="1">IFERROR(VLOOKUP($H2154,'Sewer F Rev'!$A:$E,15,FALSE),0)</f>
        <v>0</v>
      </c>
      <c r="V2154" s="34">
        <f ca="1">IFERROR(VLOOKUP($H2154,'Sewer F Rev'!$A:$E,16,FALSE),0)</f>
        <v>0</v>
      </c>
      <c r="W2154" s="42">
        <f ca="1">IFERROR(VLOOKUP($H2154,'Sewer F Rev'!$A:$E,17,FALSE),0)</f>
        <v>0</v>
      </c>
      <c r="X2154" s="34">
        <f>IFERROR(VLOOKUP($H2154,'Sewer F Exp'!$A:$B,15,FALSE),0)</f>
        <v>0</v>
      </c>
      <c r="Y2154" s="34">
        <f>IFERROR(VLOOKUP($H2154,'Sewer F Exp'!$A:$B,16,FALSE),0)</f>
        <v>0</v>
      </c>
      <c r="Z2154" s="42">
        <f>IFERROR(VLOOKUP($H2154,'Sewer F Exp'!$A:$B,17,FALSE),0)</f>
        <v>0</v>
      </c>
      <c r="AA2154" s="34">
        <f>IFERROR(VLOOKUP($H2154,'Refuse F Rev'!$A:$E,15,FALSE),0)</f>
        <v>0</v>
      </c>
      <c r="AB2154" s="34">
        <f>IFERROR(VLOOKUP($H2154,'Refuse F Rev'!$A:$E,16,FALSE),0)</f>
        <v>0</v>
      </c>
      <c r="AC2154" s="42">
        <f>IFERROR(VLOOKUP($H2154,'Refuse F Rev'!$A:$E,17,FALSE),0)</f>
        <v>0</v>
      </c>
      <c r="AD2154" s="34">
        <f>IFERROR(VLOOKUP($H2154,'Refuse F Exp'!$A:$E,15,FALSE),0)</f>
        <v>0</v>
      </c>
      <c r="AE2154" s="34">
        <f>IFERROR(VLOOKUP($H2154,'Refuse F Exp'!$A:$E,16,FALSE),0)</f>
        <v>0</v>
      </c>
      <c r="AF2154" s="42">
        <f>IFERROR(VLOOKUP($H2154,'Refuse F Exp'!$A:$E,17,FALSE),0)</f>
        <v>0</v>
      </c>
      <c r="AG2154" s="34">
        <f>IFERROR(VLOOKUP($H2154,#REF!,10,FALSE),0)</f>
        <v>0</v>
      </c>
      <c r="AH2154" s="34">
        <f>IFERROR(VLOOKUP($H2154,#REF!,11,FALSE),0)</f>
        <v>0</v>
      </c>
      <c r="AI2154" s="42">
        <f>IFERROR(VLOOKUP($H2154,#REF!,12,FALSE),0)</f>
        <v>0</v>
      </c>
      <c r="AJ2154" s="34">
        <f>IFERROR(VLOOKUP($H2154,#REF!,10,FALSE),0)</f>
        <v>0</v>
      </c>
      <c r="AK2154" s="34">
        <f>IFERROR(VLOOKUP($H2154,#REF!,11,FALSE),0)</f>
        <v>0</v>
      </c>
      <c r="AL2154" s="42">
        <f>IFERROR(VLOOKUP($H2154,#REF!,12,FALSE),0)</f>
        <v>0</v>
      </c>
      <c r="AM2154" s="34">
        <f>IFERROR(VLOOKUP($H2154,#REF!,10,FALSE),0)</f>
        <v>0</v>
      </c>
      <c r="AN2154" s="34">
        <f>IFERROR(VLOOKUP($H2154,#REF!,11,FALSE),0)</f>
        <v>0</v>
      </c>
      <c r="AO2154" s="42">
        <f>IFERROR(VLOOKUP($H2154,#REF!,12,FALSE),0)</f>
        <v>0</v>
      </c>
      <c r="AP2154" s="34">
        <f>IFERROR(VLOOKUP($H2154,#REF!,10,FALSE),0)</f>
        <v>0</v>
      </c>
      <c r="AQ2154" s="34">
        <f>IFERROR(VLOOKUP($H2154,#REF!,11,FALSE),0)</f>
        <v>0</v>
      </c>
      <c r="AR2154" s="42">
        <f>IFERROR(VLOOKUP($H2154,#REF!,12,FALSE),0)</f>
        <v>0</v>
      </c>
      <c r="AS2154" s="34">
        <f>IFERROR(VLOOKUP($H2154,#REF!,13,FALSE),0)</f>
        <v>0</v>
      </c>
      <c r="AT2154" s="34">
        <f>IFERROR(VLOOKUP($H2154,#REF!,14,FALSE),0)</f>
        <v>0</v>
      </c>
      <c r="AU2154" s="42">
        <f>IFERROR(VLOOKUP($H2154,#REF!,15,FALSE),0)</f>
        <v>0</v>
      </c>
      <c r="AV2154" s="34">
        <f>IFERROR(VLOOKUP($H2154,#REF!,15,FALSE),0)</f>
        <v>0</v>
      </c>
      <c r="AW2154" s="34">
        <f>IFERROR(VLOOKUP($H2154,#REF!,16,FALSE),0)</f>
        <v>0</v>
      </c>
      <c r="AX2154" s="42">
        <f>IFERROR(VLOOKUP($H2154,#REF!,17,FALSE),0)</f>
        <v>0</v>
      </c>
    </row>
    <row r="2155" spans="1:50" x14ac:dyDescent="0.3">
      <c r="A2155" s="33" t="str">
        <f t="shared" si="132"/>
        <v>0</v>
      </c>
      <c r="B2155" s="33">
        <f>+'R&amp;E EXPORT'!B1954</f>
        <v>0</v>
      </c>
      <c r="C2155" t="str">
        <f>IFERROR(VLOOKUP(A2155,'MCSJ Export'!A:C,3,FALSE),"")</f>
        <v/>
      </c>
      <c r="D2155" s="37">
        <f t="shared" ca="1" si="133"/>
        <v>0</v>
      </c>
      <c r="E2155" s="37">
        <f t="shared" ca="1" si="134"/>
        <v>0</v>
      </c>
      <c r="F2155" s="37">
        <f t="shared" ca="1" si="135"/>
        <v>0</v>
      </c>
      <c r="G2155" s="37"/>
      <c r="H2155" s="33">
        <f>+'R&amp;E EXPORT'!A1954</f>
        <v>0</v>
      </c>
      <c r="I2155" s="34">
        <f>IFERROR(VLOOKUP($H2155,'Gen F Rev'!$A:$M,15,FALSE),0)</f>
        <v>0</v>
      </c>
      <c r="J2155" s="34">
        <f>IFERROR(VLOOKUP($H2155,'Gen F Rev'!$A:$M,16,FALSE),0)</f>
        <v>0</v>
      </c>
      <c r="K2155" s="42">
        <f>IFERROR(VLOOKUP($H2155,'Gen F Rev'!$A:$M,17,FALSE),0)</f>
        <v>0</v>
      </c>
      <c r="L2155" s="34">
        <f>IFERROR(VLOOKUP($H2155,'Gen F Exp'!$A:$E,15,FALSE),0)</f>
        <v>0</v>
      </c>
      <c r="M2155" s="34">
        <f>IFERROR(VLOOKUP($H2155,'Gen F Exp'!$A:$E,16,FALSE),0)</f>
        <v>0</v>
      </c>
      <c r="N2155" s="42">
        <f>IFERROR(VLOOKUP($H2155,'Gen F Exp'!$A:$E,17,FALSE),0)</f>
        <v>0</v>
      </c>
      <c r="O2155" s="34">
        <f>IFERROR(VLOOKUP($H2155,'Water F Rev'!$A:$L,15,FALSE),0)</f>
        <v>0</v>
      </c>
      <c r="P2155" s="34">
        <f>IFERROR(VLOOKUP($H2155,'Water F Rev'!$A:$L,16,FALSE),0)</f>
        <v>0</v>
      </c>
      <c r="Q2155" s="42">
        <f>IFERROR(VLOOKUP($H2155,'Water F Rev'!$A:$L,17,FALSE),0)</f>
        <v>0</v>
      </c>
      <c r="R2155" s="34">
        <f>IFERROR(VLOOKUP($H2155,'Water F Exp'!$A:$K,15,FALSE),0)</f>
        <v>0</v>
      </c>
      <c r="S2155" s="34">
        <f>IFERROR(VLOOKUP($H2155,'Water F Exp'!$A:$K,16,FALSE),0)</f>
        <v>0</v>
      </c>
      <c r="T2155" s="42">
        <f>IFERROR(VLOOKUP($H2155,'Water F Exp'!$A:$K,17,FALSE),0)</f>
        <v>0</v>
      </c>
      <c r="U2155" s="34">
        <f ca="1">IFERROR(VLOOKUP($H2155,'Sewer F Rev'!$A:$E,15,FALSE),0)</f>
        <v>0</v>
      </c>
      <c r="V2155" s="34">
        <f ca="1">IFERROR(VLOOKUP($H2155,'Sewer F Rev'!$A:$E,16,FALSE),0)</f>
        <v>0</v>
      </c>
      <c r="W2155" s="42">
        <f ca="1">IFERROR(VLOOKUP($H2155,'Sewer F Rev'!$A:$E,17,FALSE),0)</f>
        <v>0</v>
      </c>
      <c r="X2155" s="34">
        <f>IFERROR(VLOOKUP($H2155,'Sewer F Exp'!$A:$B,15,FALSE),0)</f>
        <v>0</v>
      </c>
      <c r="Y2155" s="34">
        <f>IFERROR(VLOOKUP($H2155,'Sewer F Exp'!$A:$B,16,FALSE),0)</f>
        <v>0</v>
      </c>
      <c r="Z2155" s="42">
        <f>IFERROR(VLOOKUP($H2155,'Sewer F Exp'!$A:$B,17,FALSE),0)</f>
        <v>0</v>
      </c>
      <c r="AA2155" s="34">
        <f>IFERROR(VLOOKUP($H2155,'Refuse F Rev'!$A:$E,15,FALSE),0)</f>
        <v>0</v>
      </c>
      <c r="AB2155" s="34">
        <f>IFERROR(VLOOKUP($H2155,'Refuse F Rev'!$A:$E,16,FALSE),0)</f>
        <v>0</v>
      </c>
      <c r="AC2155" s="42">
        <f>IFERROR(VLOOKUP($H2155,'Refuse F Rev'!$A:$E,17,FALSE),0)</f>
        <v>0</v>
      </c>
      <c r="AD2155" s="34">
        <f>IFERROR(VLOOKUP($H2155,'Refuse F Exp'!$A:$E,15,FALSE),0)</f>
        <v>0</v>
      </c>
      <c r="AE2155" s="34">
        <f>IFERROR(VLOOKUP($H2155,'Refuse F Exp'!$A:$E,16,FALSE),0)</f>
        <v>0</v>
      </c>
      <c r="AF2155" s="42">
        <f>IFERROR(VLOOKUP($H2155,'Refuse F Exp'!$A:$E,17,FALSE),0)</f>
        <v>0</v>
      </c>
      <c r="AG2155" s="34">
        <f>IFERROR(VLOOKUP($H2155,#REF!,10,FALSE),0)</f>
        <v>0</v>
      </c>
      <c r="AH2155" s="34">
        <f>IFERROR(VLOOKUP($H2155,#REF!,11,FALSE),0)</f>
        <v>0</v>
      </c>
      <c r="AI2155" s="42">
        <f>IFERROR(VLOOKUP($H2155,#REF!,12,FALSE),0)</f>
        <v>0</v>
      </c>
      <c r="AJ2155" s="34">
        <f>IFERROR(VLOOKUP($H2155,#REF!,10,FALSE),0)</f>
        <v>0</v>
      </c>
      <c r="AK2155" s="34">
        <f>IFERROR(VLOOKUP($H2155,#REF!,11,FALSE),0)</f>
        <v>0</v>
      </c>
      <c r="AL2155" s="42">
        <f>IFERROR(VLOOKUP($H2155,#REF!,12,FALSE),0)</f>
        <v>0</v>
      </c>
      <c r="AM2155" s="34">
        <f>IFERROR(VLOOKUP($H2155,#REF!,10,FALSE),0)</f>
        <v>0</v>
      </c>
      <c r="AN2155" s="34">
        <f>IFERROR(VLOOKUP($H2155,#REF!,11,FALSE),0)</f>
        <v>0</v>
      </c>
      <c r="AO2155" s="42">
        <f>IFERROR(VLOOKUP($H2155,#REF!,12,FALSE),0)</f>
        <v>0</v>
      </c>
      <c r="AP2155" s="34">
        <f>IFERROR(VLOOKUP($H2155,#REF!,10,FALSE),0)</f>
        <v>0</v>
      </c>
      <c r="AQ2155" s="34">
        <f>IFERROR(VLOOKUP($H2155,#REF!,11,FALSE),0)</f>
        <v>0</v>
      </c>
      <c r="AR2155" s="42">
        <f>IFERROR(VLOOKUP($H2155,#REF!,12,FALSE),0)</f>
        <v>0</v>
      </c>
      <c r="AS2155" s="34">
        <f>IFERROR(VLOOKUP($H2155,#REF!,13,FALSE),0)</f>
        <v>0</v>
      </c>
      <c r="AT2155" s="34">
        <f>IFERROR(VLOOKUP($H2155,#REF!,14,FALSE),0)</f>
        <v>0</v>
      </c>
      <c r="AU2155" s="42">
        <f>IFERROR(VLOOKUP($H2155,#REF!,15,FALSE),0)</f>
        <v>0</v>
      </c>
      <c r="AV2155" s="34">
        <f>IFERROR(VLOOKUP($H2155,#REF!,15,FALSE),0)</f>
        <v>0</v>
      </c>
      <c r="AW2155" s="34">
        <f>IFERROR(VLOOKUP($H2155,#REF!,16,FALSE),0)</f>
        <v>0</v>
      </c>
      <c r="AX2155" s="42">
        <f>IFERROR(VLOOKUP($H2155,#REF!,17,FALSE),0)</f>
        <v>0</v>
      </c>
    </row>
    <row r="2156" spans="1:50" x14ac:dyDescent="0.3">
      <c r="A2156" s="33" t="str">
        <f t="shared" si="132"/>
        <v>0</v>
      </c>
      <c r="B2156" s="33">
        <f>+'R&amp;E EXPORT'!B1955</f>
        <v>0</v>
      </c>
      <c r="C2156" t="str">
        <f>IFERROR(VLOOKUP(A2156,'MCSJ Export'!A:C,3,FALSE),"")</f>
        <v/>
      </c>
      <c r="D2156" s="37">
        <f t="shared" ca="1" si="133"/>
        <v>0</v>
      </c>
      <c r="E2156" s="37">
        <f t="shared" ca="1" si="134"/>
        <v>0</v>
      </c>
      <c r="F2156" s="37">
        <f t="shared" ca="1" si="135"/>
        <v>0</v>
      </c>
      <c r="G2156" s="37"/>
      <c r="H2156" s="33">
        <f>+'R&amp;E EXPORT'!A1955</f>
        <v>0</v>
      </c>
      <c r="I2156" s="34">
        <f>IFERROR(VLOOKUP($H2156,'Gen F Rev'!$A:$M,15,FALSE),0)</f>
        <v>0</v>
      </c>
      <c r="J2156" s="34">
        <f>IFERROR(VLOOKUP($H2156,'Gen F Rev'!$A:$M,16,FALSE),0)</f>
        <v>0</v>
      </c>
      <c r="K2156" s="42">
        <f>IFERROR(VLOOKUP($H2156,'Gen F Rev'!$A:$M,17,FALSE),0)</f>
        <v>0</v>
      </c>
      <c r="L2156" s="34">
        <f>IFERROR(VLOOKUP($H2156,'Gen F Exp'!$A:$E,15,FALSE),0)</f>
        <v>0</v>
      </c>
      <c r="M2156" s="34">
        <f>IFERROR(VLOOKUP($H2156,'Gen F Exp'!$A:$E,16,FALSE),0)</f>
        <v>0</v>
      </c>
      <c r="N2156" s="42">
        <f>IFERROR(VLOOKUP($H2156,'Gen F Exp'!$A:$E,17,FALSE),0)</f>
        <v>0</v>
      </c>
      <c r="O2156" s="34">
        <f>IFERROR(VLOOKUP($H2156,'Water F Rev'!$A:$L,15,FALSE),0)</f>
        <v>0</v>
      </c>
      <c r="P2156" s="34">
        <f>IFERROR(VLOOKUP($H2156,'Water F Rev'!$A:$L,16,FALSE),0)</f>
        <v>0</v>
      </c>
      <c r="Q2156" s="42">
        <f>IFERROR(VLOOKUP($H2156,'Water F Rev'!$A:$L,17,FALSE),0)</f>
        <v>0</v>
      </c>
      <c r="R2156" s="34">
        <f>IFERROR(VLOOKUP($H2156,'Water F Exp'!$A:$K,15,FALSE),0)</f>
        <v>0</v>
      </c>
      <c r="S2156" s="34">
        <f>IFERROR(VLOOKUP($H2156,'Water F Exp'!$A:$K,16,FALSE),0)</f>
        <v>0</v>
      </c>
      <c r="T2156" s="42">
        <f>IFERROR(VLOOKUP($H2156,'Water F Exp'!$A:$K,17,FALSE),0)</f>
        <v>0</v>
      </c>
      <c r="U2156" s="34">
        <f ca="1">IFERROR(VLOOKUP($H2156,'Sewer F Rev'!$A:$E,15,FALSE),0)</f>
        <v>0</v>
      </c>
      <c r="V2156" s="34">
        <f ca="1">IFERROR(VLOOKUP($H2156,'Sewer F Rev'!$A:$E,16,FALSE),0)</f>
        <v>0</v>
      </c>
      <c r="W2156" s="42">
        <f ca="1">IFERROR(VLOOKUP($H2156,'Sewer F Rev'!$A:$E,17,FALSE),0)</f>
        <v>0</v>
      </c>
      <c r="X2156" s="34">
        <f>IFERROR(VLOOKUP($H2156,'Sewer F Exp'!$A:$B,15,FALSE),0)</f>
        <v>0</v>
      </c>
      <c r="Y2156" s="34">
        <f>IFERROR(VLOOKUP($H2156,'Sewer F Exp'!$A:$B,16,FALSE),0)</f>
        <v>0</v>
      </c>
      <c r="Z2156" s="42">
        <f>IFERROR(VLOOKUP($H2156,'Sewer F Exp'!$A:$B,17,FALSE),0)</f>
        <v>0</v>
      </c>
      <c r="AA2156" s="34">
        <f>IFERROR(VLOOKUP($H2156,'Refuse F Rev'!$A:$E,15,FALSE),0)</f>
        <v>0</v>
      </c>
      <c r="AB2156" s="34">
        <f>IFERROR(VLOOKUP($H2156,'Refuse F Rev'!$A:$E,16,FALSE),0)</f>
        <v>0</v>
      </c>
      <c r="AC2156" s="42">
        <f>IFERROR(VLOOKUP($H2156,'Refuse F Rev'!$A:$E,17,FALSE),0)</f>
        <v>0</v>
      </c>
      <c r="AD2156" s="34">
        <f>IFERROR(VLOOKUP($H2156,'Refuse F Exp'!$A:$E,15,FALSE),0)</f>
        <v>0</v>
      </c>
      <c r="AE2156" s="34">
        <f>IFERROR(VLOOKUP($H2156,'Refuse F Exp'!$A:$E,16,FALSE),0)</f>
        <v>0</v>
      </c>
      <c r="AF2156" s="42">
        <f>IFERROR(VLOOKUP($H2156,'Refuse F Exp'!$A:$E,17,FALSE),0)</f>
        <v>0</v>
      </c>
      <c r="AG2156" s="34">
        <f>IFERROR(VLOOKUP($H2156,#REF!,10,FALSE),0)</f>
        <v>0</v>
      </c>
      <c r="AH2156" s="34">
        <f>IFERROR(VLOOKUP($H2156,#REF!,11,FALSE),0)</f>
        <v>0</v>
      </c>
      <c r="AI2156" s="42">
        <f>IFERROR(VLOOKUP($H2156,#REF!,12,FALSE),0)</f>
        <v>0</v>
      </c>
      <c r="AJ2156" s="34">
        <f>IFERROR(VLOOKUP($H2156,#REF!,10,FALSE),0)</f>
        <v>0</v>
      </c>
      <c r="AK2156" s="34">
        <f>IFERROR(VLOOKUP($H2156,#REF!,11,FALSE),0)</f>
        <v>0</v>
      </c>
      <c r="AL2156" s="42">
        <f>IFERROR(VLOOKUP($H2156,#REF!,12,FALSE),0)</f>
        <v>0</v>
      </c>
      <c r="AM2156" s="34">
        <f>IFERROR(VLOOKUP($H2156,#REF!,10,FALSE),0)</f>
        <v>0</v>
      </c>
      <c r="AN2156" s="34">
        <f>IFERROR(VLOOKUP($H2156,#REF!,11,FALSE),0)</f>
        <v>0</v>
      </c>
      <c r="AO2156" s="42">
        <f>IFERROR(VLOOKUP($H2156,#REF!,12,FALSE),0)</f>
        <v>0</v>
      </c>
      <c r="AP2156" s="34">
        <f>IFERROR(VLOOKUP($H2156,#REF!,10,FALSE),0)</f>
        <v>0</v>
      </c>
      <c r="AQ2156" s="34">
        <f>IFERROR(VLOOKUP($H2156,#REF!,11,FALSE),0)</f>
        <v>0</v>
      </c>
      <c r="AR2156" s="42">
        <f>IFERROR(VLOOKUP($H2156,#REF!,12,FALSE),0)</f>
        <v>0</v>
      </c>
      <c r="AS2156" s="34">
        <f>IFERROR(VLOOKUP($H2156,#REF!,13,FALSE),0)</f>
        <v>0</v>
      </c>
      <c r="AT2156" s="34">
        <f>IFERROR(VLOOKUP($H2156,#REF!,14,FALSE),0)</f>
        <v>0</v>
      </c>
      <c r="AU2156" s="42">
        <f>IFERROR(VLOOKUP($H2156,#REF!,15,FALSE),0)</f>
        <v>0</v>
      </c>
      <c r="AV2156" s="34">
        <f>IFERROR(VLOOKUP($H2156,#REF!,15,FALSE),0)</f>
        <v>0</v>
      </c>
      <c r="AW2156" s="34">
        <f>IFERROR(VLOOKUP($H2156,#REF!,16,FALSE),0)</f>
        <v>0</v>
      </c>
      <c r="AX2156" s="42">
        <f>IFERROR(VLOOKUP($H2156,#REF!,17,FALSE),0)</f>
        <v>0</v>
      </c>
    </row>
    <row r="2157" spans="1:50" x14ac:dyDescent="0.3">
      <c r="A2157" s="33" t="str">
        <f t="shared" si="132"/>
        <v>0</v>
      </c>
      <c r="B2157" s="33">
        <f>+'R&amp;E EXPORT'!B1956</f>
        <v>0</v>
      </c>
      <c r="C2157" t="str">
        <f>IFERROR(VLOOKUP(A2157,'MCSJ Export'!A:C,3,FALSE),"")</f>
        <v/>
      </c>
      <c r="D2157" s="37">
        <f t="shared" ca="1" si="133"/>
        <v>0</v>
      </c>
      <c r="E2157" s="37">
        <f t="shared" ca="1" si="134"/>
        <v>0</v>
      </c>
      <c r="F2157" s="37">
        <f t="shared" ca="1" si="135"/>
        <v>0</v>
      </c>
      <c r="G2157" s="37"/>
      <c r="H2157" s="33">
        <f>+'R&amp;E EXPORT'!A1956</f>
        <v>0</v>
      </c>
      <c r="I2157" s="34">
        <f>IFERROR(VLOOKUP($H2157,'Gen F Rev'!$A:$M,15,FALSE),0)</f>
        <v>0</v>
      </c>
      <c r="J2157" s="34">
        <f>IFERROR(VLOOKUP($H2157,'Gen F Rev'!$A:$M,16,FALSE),0)</f>
        <v>0</v>
      </c>
      <c r="K2157" s="42">
        <f>IFERROR(VLOOKUP($H2157,'Gen F Rev'!$A:$M,17,FALSE),0)</f>
        <v>0</v>
      </c>
      <c r="L2157" s="34">
        <f>IFERROR(VLOOKUP($H2157,'Gen F Exp'!$A:$E,15,FALSE),0)</f>
        <v>0</v>
      </c>
      <c r="M2157" s="34">
        <f>IFERROR(VLOOKUP($H2157,'Gen F Exp'!$A:$E,16,FALSE),0)</f>
        <v>0</v>
      </c>
      <c r="N2157" s="42">
        <f>IFERROR(VLOOKUP($H2157,'Gen F Exp'!$A:$E,17,FALSE),0)</f>
        <v>0</v>
      </c>
      <c r="O2157" s="34">
        <f>IFERROR(VLOOKUP($H2157,'Water F Rev'!$A:$L,15,FALSE),0)</f>
        <v>0</v>
      </c>
      <c r="P2157" s="34">
        <f>IFERROR(VLOOKUP($H2157,'Water F Rev'!$A:$L,16,FALSE),0)</f>
        <v>0</v>
      </c>
      <c r="Q2157" s="42">
        <f>IFERROR(VLOOKUP($H2157,'Water F Rev'!$A:$L,17,FALSE),0)</f>
        <v>0</v>
      </c>
      <c r="R2157" s="34">
        <f>IFERROR(VLOOKUP($H2157,'Water F Exp'!$A:$K,15,FALSE),0)</f>
        <v>0</v>
      </c>
      <c r="S2157" s="34">
        <f>IFERROR(VLOOKUP($H2157,'Water F Exp'!$A:$K,16,FALSE),0)</f>
        <v>0</v>
      </c>
      <c r="T2157" s="42">
        <f>IFERROR(VLOOKUP($H2157,'Water F Exp'!$A:$K,17,FALSE),0)</f>
        <v>0</v>
      </c>
      <c r="U2157" s="34">
        <f ca="1">IFERROR(VLOOKUP($H2157,'Sewer F Rev'!$A:$E,15,FALSE),0)</f>
        <v>0</v>
      </c>
      <c r="V2157" s="34">
        <f ca="1">IFERROR(VLOOKUP($H2157,'Sewer F Rev'!$A:$E,16,FALSE),0)</f>
        <v>0</v>
      </c>
      <c r="W2157" s="42">
        <f ca="1">IFERROR(VLOOKUP($H2157,'Sewer F Rev'!$A:$E,17,FALSE),0)</f>
        <v>0</v>
      </c>
      <c r="X2157" s="34">
        <f>IFERROR(VLOOKUP($H2157,'Sewer F Exp'!$A:$B,15,FALSE),0)</f>
        <v>0</v>
      </c>
      <c r="Y2157" s="34">
        <f>IFERROR(VLOOKUP($H2157,'Sewer F Exp'!$A:$B,16,FALSE),0)</f>
        <v>0</v>
      </c>
      <c r="Z2157" s="42">
        <f>IFERROR(VLOOKUP($H2157,'Sewer F Exp'!$A:$B,17,FALSE),0)</f>
        <v>0</v>
      </c>
      <c r="AA2157" s="34">
        <f>IFERROR(VLOOKUP($H2157,'Refuse F Rev'!$A:$E,15,FALSE),0)</f>
        <v>0</v>
      </c>
      <c r="AB2157" s="34">
        <f>IFERROR(VLOOKUP($H2157,'Refuse F Rev'!$A:$E,16,FALSE),0)</f>
        <v>0</v>
      </c>
      <c r="AC2157" s="42">
        <f>IFERROR(VLOOKUP($H2157,'Refuse F Rev'!$A:$E,17,FALSE),0)</f>
        <v>0</v>
      </c>
      <c r="AD2157" s="34">
        <f>IFERROR(VLOOKUP($H2157,'Refuse F Exp'!$A:$E,15,FALSE),0)</f>
        <v>0</v>
      </c>
      <c r="AE2157" s="34">
        <f>IFERROR(VLOOKUP($H2157,'Refuse F Exp'!$A:$E,16,FALSE),0)</f>
        <v>0</v>
      </c>
      <c r="AF2157" s="42">
        <f>IFERROR(VLOOKUP($H2157,'Refuse F Exp'!$A:$E,17,FALSE),0)</f>
        <v>0</v>
      </c>
      <c r="AG2157" s="34">
        <f>IFERROR(VLOOKUP($H2157,#REF!,10,FALSE),0)</f>
        <v>0</v>
      </c>
      <c r="AH2157" s="34">
        <f>IFERROR(VLOOKUP($H2157,#REF!,11,FALSE),0)</f>
        <v>0</v>
      </c>
      <c r="AI2157" s="42">
        <f>IFERROR(VLOOKUP($H2157,#REF!,12,FALSE),0)</f>
        <v>0</v>
      </c>
      <c r="AJ2157" s="34">
        <f>IFERROR(VLOOKUP($H2157,#REF!,10,FALSE),0)</f>
        <v>0</v>
      </c>
      <c r="AK2157" s="34">
        <f>IFERROR(VLOOKUP($H2157,#REF!,11,FALSE),0)</f>
        <v>0</v>
      </c>
      <c r="AL2157" s="42">
        <f>IFERROR(VLOOKUP($H2157,#REF!,12,FALSE),0)</f>
        <v>0</v>
      </c>
      <c r="AM2157" s="34">
        <f>IFERROR(VLOOKUP($H2157,#REF!,10,FALSE),0)</f>
        <v>0</v>
      </c>
      <c r="AN2157" s="34">
        <f>IFERROR(VLOOKUP($H2157,#REF!,11,FALSE),0)</f>
        <v>0</v>
      </c>
      <c r="AO2157" s="42">
        <f>IFERROR(VLOOKUP($H2157,#REF!,12,FALSE),0)</f>
        <v>0</v>
      </c>
      <c r="AP2157" s="34">
        <f>IFERROR(VLOOKUP($H2157,#REF!,10,FALSE),0)</f>
        <v>0</v>
      </c>
      <c r="AQ2157" s="34">
        <f>IFERROR(VLOOKUP($H2157,#REF!,11,FALSE),0)</f>
        <v>0</v>
      </c>
      <c r="AR2157" s="42">
        <f>IFERROR(VLOOKUP($H2157,#REF!,12,FALSE),0)</f>
        <v>0</v>
      </c>
      <c r="AS2157" s="34">
        <f>IFERROR(VLOOKUP($H2157,#REF!,13,FALSE),0)</f>
        <v>0</v>
      </c>
      <c r="AT2157" s="34">
        <f>IFERROR(VLOOKUP($H2157,#REF!,14,FALSE),0)</f>
        <v>0</v>
      </c>
      <c r="AU2157" s="42">
        <f>IFERROR(VLOOKUP($H2157,#REF!,15,FALSE),0)</f>
        <v>0</v>
      </c>
      <c r="AV2157" s="34">
        <f>IFERROR(VLOOKUP($H2157,#REF!,15,FALSE),0)</f>
        <v>0</v>
      </c>
      <c r="AW2157" s="34">
        <f>IFERROR(VLOOKUP($H2157,#REF!,16,FALSE),0)</f>
        <v>0</v>
      </c>
      <c r="AX2157" s="42">
        <f>IFERROR(VLOOKUP($H2157,#REF!,17,FALSE),0)</f>
        <v>0</v>
      </c>
    </row>
    <row r="2158" spans="1:50" x14ac:dyDescent="0.3">
      <c r="A2158" s="33" t="str">
        <f t="shared" si="132"/>
        <v>0</v>
      </c>
      <c r="B2158" s="33">
        <f>+'R&amp;E EXPORT'!B1957</f>
        <v>0</v>
      </c>
      <c r="C2158" t="str">
        <f>IFERROR(VLOOKUP(A2158,'MCSJ Export'!A:C,3,FALSE),"")</f>
        <v/>
      </c>
      <c r="D2158" s="37">
        <f t="shared" ca="1" si="133"/>
        <v>0</v>
      </c>
      <c r="E2158" s="37">
        <f t="shared" ca="1" si="134"/>
        <v>0</v>
      </c>
      <c r="F2158" s="37">
        <f t="shared" ca="1" si="135"/>
        <v>0</v>
      </c>
      <c r="G2158" s="37"/>
      <c r="H2158" s="33">
        <f>+'R&amp;E EXPORT'!A1957</f>
        <v>0</v>
      </c>
      <c r="I2158" s="34">
        <f>IFERROR(VLOOKUP($H2158,'Gen F Rev'!$A:$M,15,FALSE),0)</f>
        <v>0</v>
      </c>
      <c r="J2158" s="34">
        <f>IFERROR(VLOOKUP($H2158,'Gen F Rev'!$A:$M,16,FALSE),0)</f>
        <v>0</v>
      </c>
      <c r="K2158" s="42">
        <f>IFERROR(VLOOKUP($H2158,'Gen F Rev'!$A:$M,17,FALSE),0)</f>
        <v>0</v>
      </c>
      <c r="L2158" s="34">
        <f>IFERROR(VLOOKUP($H2158,'Gen F Exp'!$A:$E,15,FALSE),0)</f>
        <v>0</v>
      </c>
      <c r="M2158" s="34">
        <f>IFERROR(VLOOKUP($H2158,'Gen F Exp'!$A:$E,16,FALSE),0)</f>
        <v>0</v>
      </c>
      <c r="N2158" s="42">
        <f>IFERROR(VLOOKUP($H2158,'Gen F Exp'!$A:$E,17,FALSE),0)</f>
        <v>0</v>
      </c>
      <c r="O2158" s="34">
        <f>IFERROR(VLOOKUP($H2158,'Water F Rev'!$A:$L,15,FALSE),0)</f>
        <v>0</v>
      </c>
      <c r="P2158" s="34">
        <f>IFERROR(VLOOKUP($H2158,'Water F Rev'!$A:$L,16,FALSE),0)</f>
        <v>0</v>
      </c>
      <c r="Q2158" s="42">
        <f>IFERROR(VLOOKUP($H2158,'Water F Rev'!$A:$L,17,FALSE),0)</f>
        <v>0</v>
      </c>
      <c r="R2158" s="34">
        <f>IFERROR(VLOOKUP($H2158,'Water F Exp'!$A:$K,15,FALSE),0)</f>
        <v>0</v>
      </c>
      <c r="S2158" s="34">
        <f>IFERROR(VLOOKUP($H2158,'Water F Exp'!$A:$K,16,FALSE),0)</f>
        <v>0</v>
      </c>
      <c r="T2158" s="42">
        <f>IFERROR(VLOOKUP($H2158,'Water F Exp'!$A:$K,17,FALSE),0)</f>
        <v>0</v>
      </c>
      <c r="U2158" s="34">
        <f ca="1">IFERROR(VLOOKUP($H2158,'Sewer F Rev'!$A:$E,15,FALSE),0)</f>
        <v>0</v>
      </c>
      <c r="V2158" s="34">
        <f ca="1">IFERROR(VLOOKUP($H2158,'Sewer F Rev'!$A:$E,16,FALSE),0)</f>
        <v>0</v>
      </c>
      <c r="W2158" s="42">
        <f ca="1">IFERROR(VLOOKUP($H2158,'Sewer F Rev'!$A:$E,17,FALSE),0)</f>
        <v>0</v>
      </c>
      <c r="X2158" s="34">
        <f>IFERROR(VLOOKUP($H2158,'Sewer F Exp'!$A:$B,15,FALSE),0)</f>
        <v>0</v>
      </c>
      <c r="Y2158" s="34">
        <f>IFERROR(VLOOKUP($H2158,'Sewer F Exp'!$A:$B,16,FALSE),0)</f>
        <v>0</v>
      </c>
      <c r="Z2158" s="42">
        <f>IFERROR(VLOOKUP($H2158,'Sewer F Exp'!$A:$B,17,FALSE),0)</f>
        <v>0</v>
      </c>
      <c r="AA2158" s="34">
        <f>IFERROR(VLOOKUP($H2158,'Refuse F Rev'!$A:$E,15,FALSE),0)</f>
        <v>0</v>
      </c>
      <c r="AB2158" s="34">
        <f>IFERROR(VLOOKUP($H2158,'Refuse F Rev'!$A:$E,16,FALSE),0)</f>
        <v>0</v>
      </c>
      <c r="AC2158" s="42">
        <f>IFERROR(VLOOKUP($H2158,'Refuse F Rev'!$A:$E,17,FALSE),0)</f>
        <v>0</v>
      </c>
      <c r="AD2158" s="34">
        <f>IFERROR(VLOOKUP($H2158,'Refuse F Exp'!$A:$E,15,FALSE),0)</f>
        <v>0</v>
      </c>
      <c r="AE2158" s="34">
        <f>IFERROR(VLOOKUP($H2158,'Refuse F Exp'!$A:$E,16,FALSE),0)</f>
        <v>0</v>
      </c>
      <c r="AF2158" s="42">
        <f>IFERROR(VLOOKUP($H2158,'Refuse F Exp'!$A:$E,17,FALSE),0)</f>
        <v>0</v>
      </c>
      <c r="AG2158" s="34">
        <f>IFERROR(VLOOKUP($H2158,#REF!,10,FALSE),0)</f>
        <v>0</v>
      </c>
      <c r="AH2158" s="34">
        <f>IFERROR(VLOOKUP($H2158,#REF!,11,FALSE),0)</f>
        <v>0</v>
      </c>
      <c r="AI2158" s="42">
        <f>IFERROR(VLOOKUP($H2158,#REF!,12,FALSE),0)</f>
        <v>0</v>
      </c>
      <c r="AJ2158" s="34">
        <f>IFERROR(VLOOKUP($H2158,#REF!,10,FALSE),0)</f>
        <v>0</v>
      </c>
      <c r="AK2158" s="34">
        <f>IFERROR(VLOOKUP($H2158,#REF!,11,FALSE),0)</f>
        <v>0</v>
      </c>
      <c r="AL2158" s="42">
        <f>IFERROR(VLOOKUP($H2158,#REF!,12,FALSE),0)</f>
        <v>0</v>
      </c>
      <c r="AM2158" s="34">
        <f>IFERROR(VLOOKUP($H2158,#REF!,10,FALSE),0)</f>
        <v>0</v>
      </c>
      <c r="AN2158" s="34">
        <f>IFERROR(VLOOKUP($H2158,#REF!,11,FALSE),0)</f>
        <v>0</v>
      </c>
      <c r="AO2158" s="42">
        <f>IFERROR(VLOOKUP($H2158,#REF!,12,FALSE),0)</f>
        <v>0</v>
      </c>
      <c r="AP2158" s="34">
        <f>IFERROR(VLOOKUP($H2158,#REF!,10,FALSE),0)</f>
        <v>0</v>
      </c>
      <c r="AQ2158" s="34">
        <f>IFERROR(VLOOKUP($H2158,#REF!,11,FALSE),0)</f>
        <v>0</v>
      </c>
      <c r="AR2158" s="42">
        <f>IFERROR(VLOOKUP($H2158,#REF!,12,FALSE),0)</f>
        <v>0</v>
      </c>
      <c r="AS2158" s="34">
        <f>IFERROR(VLOOKUP($H2158,#REF!,13,FALSE),0)</f>
        <v>0</v>
      </c>
      <c r="AT2158" s="34">
        <f>IFERROR(VLOOKUP($H2158,#REF!,14,FALSE),0)</f>
        <v>0</v>
      </c>
      <c r="AU2158" s="42">
        <f>IFERROR(VLOOKUP($H2158,#REF!,15,FALSE),0)</f>
        <v>0</v>
      </c>
      <c r="AV2158" s="34">
        <f>IFERROR(VLOOKUP($H2158,#REF!,15,FALSE),0)</f>
        <v>0</v>
      </c>
      <c r="AW2158" s="34">
        <f>IFERROR(VLOOKUP($H2158,#REF!,16,FALSE),0)</f>
        <v>0</v>
      </c>
      <c r="AX2158" s="42">
        <f>IFERROR(VLOOKUP($H2158,#REF!,17,FALSE),0)</f>
        <v>0</v>
      </c>
    </row>
    <row r="2159" spans="1:50" x14ac:dyDescent="0.3">
      <c r="A2159" s="33" t="str">
        <f t="shared" si="132"/>
        <v>0</v>
      </c>
      <c r="B2159" s="33">
        <f>+'R&amp;E EXPORT'!B1958</f>
        <v>0</v>
      </c>
      <c r="C2159" t="str">
        <f>IFERROR(VLOOKUP(A2159,'MCSJ Export'!A:C,3,FALSE),"")</f>
        <v/>
      </c>
      <c r="D2159" s="37">
        <f t="shared" ca="1" si="133"/>
        <v>0</v>
      </c>
      <c r="E2159" s="37">
        <f t="shared" ca="1" si="134"/>
        <v>0</v>
      </c>
      <c r="F2159" s="37">
        <f t="shared" ca="1" si="135"/>
        <v>0</v>
      </c>
      <c r="G2159" s="37"/>
      <c r="H2159" s="33">
        <f>+'R&amp;E EXPORT'!A1958</f>
        <v>0</v>
      </c>
      <c r="I2159" s="34">
        <f>IFERROR(VLOOKUP($H2159,'Gen F Rev'!$A:$M,15,FALSE),0)</f>
        <v>0</v>
      </c>
      <c r="J2159" s="34">
        <f>IFERROR(VLOOKUP($H2159,'Gen F Rev'!$A:$M,16,FALSE),0)</f>
        <v>0</v>
      </c>
      <c r="K2159" s="42">
        <f>IFERROR(VLOOKUP($H2159,'Gen F Rev'!$A:$M,17,FALSE),0)</f>
        <v>0</v>
      </c>
      <c r="L2159" s="34">
        <f>IFERROR(VLOOKUP($H2159,'Gen F Exp'!$A:$E,15,FALSE),0)</f>
        <v>0</v>
      </c>
      <c r="M2159" s="34">
        <f>IFERROR(VLOOKUP($H2159,'Gen F Exp'!$A:$E,16,FALSE),0)</f>
        <v>0</v>
      </c>
      <c r="N2159" s="42">
        <f>IFERROR(VLOOKUP($H2159,'Gen F Exp'!$A:$E,17,FALSE),0)</f>
        <v>0</v>
      </c>
      <c r="O2159" s="34">
        <f>IFERROR(VLOOKUP($H2159,'Water F Rev'!$A:$L,15,FALSE),0)</f>
        <v>0</v>
      </c>
      <c r="P2159" s="34">
        <f>IFERROR(VLOOKUP($H2159,'Water F Rev'!$A:$L,16,FALSE),0)</f>
        <v>0</v>
      </c>
      <c r="Q2159" s="42">
        <f>IFERROR(VLOOKUP($H2159,'Water F Rev'!$A:$L,17,FALSE),0)</f>
        <v>0</v>
      </c>
      <c r="R2159" s="34">
        <f>IFERROR(VLOOKUP($H2159,'Water F Exp'!$A:$K,15,FALSE),0)</f>
        <v>0</v>
      </c>
      <c r="S2159" s="34">
        <f>IFERROR(VLOOKUP($H2159,'Water F Exp'!$A:$K,16,FALSE),0)</f>
        <v>0</v>
      </c>
      <c r="T2159" s="42">
        <f>IFERROR(VLOOKUP($H2159,'Water F Exp'!$A:$K,17,FALSE),0)</f>
        <v>0</v>
      </c>
      <c r="U2159" s="34">
        <f ca="1">IFERROR(VLOOKUP($H2159,'Sewer F Rev'!$A:$E,15,FALSE),0)</f>
        <v>0</v>
      </c>
      <c r="V2159" s="34">
        <f ca="1">IFERROR(VLOOKUP($H2159,'Sewer F Rev'!$A:$E,16,FALSE),0)</f>
        <v>0</v>
      </c>
      <c r="W2159" s="42">
        <f ca="1">IFERROR(VLOOKUP($H2159,'Sewer F Rev'!$A:$E,17,FALSE),0)</f>
        <v>0</v>
      </c>
      <c r="X2159" s="34">
        <f>IFERROR(VLOOKUP($H2159,'Sewer F Exp'!$A:$B,15,FALSE),0)</f>
        <v>0</v>
      </c>
      <c r="Y2159" s="34">
        <f>IFERROR(VLOOKUP($H2159,'Sewer F Exp'!$A:$B,16,FALSE),0)</f>
        <v>0</v>
      </c>
      <c r="Z2159" s="42">
        <f>IFERROR(VLOOKUP($H2159,'Sewer F Exp'!$A:$B,17,FALSE),0)</f>
        <v>0</v>
      </c>
      <c r="AA2159" s="34">
        <f>IFERROR(VLOOKUP($H2159,'Refuse F Rev'!$A:$E,15,FALSE),0)</f>
        <v>0</v>
      </c>
      <c r="AB2159" s="34">
        <f>IFERROR(VLOOKUP($H2159,'Refuse F Rev'!$A:$E,16,FALSE),0)</f>
        <v>0</v>
      </c>
      <c r="AC2159" s="42">
        <f>IFERROR(VLOOKUP($H2159,'Refuse F Rev'!$A:$E,17,FALSE),0)</f>
        <v>0</v>
      </c>
      <c r="AD2159" s="34">
        <f>IFERROR(VLOOKUP($H2159,'Refuse F Exp'!$A:$E,15,FALSE),0)</f>
        <v>0</v>
      </c>
      <c r="AE2159" s="34">
        <f>IFERROR(VLOOKUP($H2159,'Refuse F Exp'!$A:$E,16,FALSE),0)</f>
        <v>0</v>
      </c>
      <c r="AF2159" s="42">
        <f>IFERROR(VLOOKUP($H2159,'Refuse F Exp'!$A:$E,17,FALSE),0)</f>
        <v>0</v>
      </c>
      <c r="AG2159" s="34">
        <f>IFERROR(VLOOKUP($H2159,#REF!,10,FALSE),0)</f>
        <v>0</v>
      </c>
      <c r="AH2159" s="34">
        <f>IFERROR(VLOOKUP($H2159,#REF!,11,FALSE),0)</f>
        <v>0</v>
      </c>
      <c r="AI2159" s="42">
        <f>IFERROR(VLOOKUP($H2159,#REF!,12,FALSE),0)</f>
        <v>0</v>
      </c>
      <c r="AJ2159" s="34">
        <f>IFERROR(VLOOKUP($H2159,#REF!,10,FALSE),0)</f>
        <v>0</v>
      </c>
      <c r="AK2159" s="34">
        <f>IFERROR(VLOOKUP($H2159,#REF!,11,FALSE),0)</f>
        <v>0</v>
      </c>
      <c r="AL2159" s="42">
        <f>IFERROR(VLOOKUP($H2159,#REF!,12,FALSE),0)</f>
        <v>0</v>
      </c>
      <c r="AM2159" s="34">
        <f>IFERROR(VLOOKUP($H2159,#REF!,10,FALSE),0)</f>
        <v>0</v>
      </c>
      <c r="AN2159" s="34">
        <f>IFERROR(VLOOKUP($H2159,#REF!,11,FALSE),0)</f>
        <v>0</v>
      </c>
      <c r="AO2159" s="42">
        <f>IFERROR(VLOOKUP($H2159,#REF!,12,FALSE),0)</f>
        <v>0</v>
      </c>
      <c r="AP2159" s="34">
        <f>IFERROR(VLOOKUP($H2159,#REF!,10,FALSE),0)</f>
        <v>0</v>
      </c>
      <c r="AQ2159" s="34">
        <f>IFERROR(VLOOKUP($H2159,#REF!,11,FALSE),0)</f>
        <v>0</v>
      </c>
      <c r="AR2159" s="42">
        <f>IFERROR(VLOOKUP($H2159,#REF!,12,FALSE),0)</f>
        <v>0</v>
      </c>
      <c r="AS2159" s="34">
        <f>IFERROR(VLOOKUP($H2159,#REF!,13,FALSE),0)</f>
        <v>0</v>
      </c>
      <c r="AT2159" s="34">
        <f>IFERROR(VLOOKUP($H2159,#REF!,14,FALSE),0)</f>
        <v>0</v>
      </c>
      <c r="AU2159" s="42">
        <f>IFERROR(VLOOKUP($H2159,#REF!,15,FALSE),0)</f>
        <v>0</v>
      </c>
      <c r="AV2159" s="34">
        <f>IFERROR(VLOOKUP($H2159,#REF!,15,FALSE),0)</f>
        <v>0</v>
      </c>
      <c r="AW2159" s="34">
        <f>IFERROR(VLOOKUP($H2159,#REF!,16,FALSE),0)</f>
        <v>0</v>
      </c>
      <c r="AX2159" s="42">
        <f>IFERROR(VLOOKUP($H2159,#REF!,17,FALSE),0)</f>
        <v>0</v>
      </c>
    </row>
    <row r="2160" spans="1:50" x14ac:dyDescent="0.3">
      <c r="A2160" s="33" t="str">
        <f t="shared" si="132"/>
        <v>0</v>
      </c>
      <c r="B2160" s="33">
        <f>+'R&amp;E EXPORT'!B1959</f>
        <v>0</v>
      </c>
      <c r="C2160" t="str">
        <f>IFERROR(VLOOKUP(A2160,'MCSJ Export'!A:C,3,FALSE),"")</f>
        <v/>
      </c>
      <c r="D2160" s="37">
        <f t="shared" ca="1" si="133"/>
        <v>0</v>
      </c>
      <c r="E2160" s="37">
        <f t="shared" ca="1" si="134"/>
        <v>0</v>
      </c>
      <c r="F2160" s="37">
        <f t="shared" ca="1" si="135"/>
        <v>0</v>
      </c>
      <c r="G2160" s="37"/>
      <c r="H2160" s="33">
        <f>+'R&amp;E EXPORT'!A1959</f>
        <v>0</v>
      </c>
      <c r="I2160" s="34">
        <f>IFERROR(VLOOKUP($H2160,'Gen F Rev'!$A:$M,15,FALSE),0)</f>
        <v>0</v>
      </c>
      <c r="J2160" s="34">
        <f>IFERROR(VLOOKUP($H2160,'Gen F Rev'!$A:$M,16,FALSE),0)</f>
        <v>0</v>
      </c>
      <c r="K2160" s="42">
        <f>IFERROR(VLOOKUP($H2160,'Gen F Rev'!$A:$M,17,FALSE),0)</f>
        <v>0</v>
      </c>
      <c r="L2160" s="34">
        <f>IFERROR(VLOOKUP($H2160,'Gen F Exp'!$A:$E,15,FALSE),0)</f>
        <v>0</v>
      </c>
      <c r="M2160" s="34">
        <f>IFERROR(VLOOKUP($H2160,'Gen F Exp'!$A:$E,16,FALSE),0)</f>
        <v>0</v>
      </c>
      <c r="N2160" s="42">
        <f>IFERROR(VLOOKUP($H2160,'Gen F Exp'!$A:$E,17,FALSE),0)</f>
        <v>0</v>
      </c>
      <c r="O2160" s="34">
        <f>IFERROR(VLOOKUP($H2160,'Water F Rev'!$A:$L,15,FALSE),0)</f>
        <v>0</v>
      </c>
      <c r="P2160" s="34">
        <f>IFERROR(VLOOKUP($H2160,'Water F Rev'!$A:$L,16,FALSE),0)</f>
        <v>0</v>
      </c>
      <c r="Q2160" s="42">
        <f>IFERROR(VLOOKUP($H2160,'Water F Rev'!$A:$L,17,FALSE),0)</f>
        <v>0</v>
      </c>
      <c r="R2160" s="34">
        <f>IFERROR(VLOOKUP($H2160,'Water F Exp'!$A:$K,15,FALSE),0)</f>
        <v>0</v>
      </c>
      <c r="S2160" s="34">
        <f>IFERROR(VLOOKUP($H2160,'Water F Exp'!$A:$K,16,FALSE),0)</f>
        <v>0</v>
      </c>
      <c r="T2160" s="42">
        <f>IFERROR(VLOOKUP($H2160,'Water F Exp'!$A:$K,17,FALSE),0)</f>
        <v>0</v>
      </c>
      <c r="U2160" s="34">
        <f ca="1">IFERROR(VLOOKUP($H2160,'Sewer F Rev'!$A:$E,15,FALSE),0)</f>
        <v>0</v>
      </c>
      <c r="V2160" s="34">
        <f ca="1">IFERROR(VLOOKUP($H2160,'Sewer F Rev'!$A:$E,16,FALSE),0)</f>
        <v>0</v>
      </c>
      <c r="W2160" s="42">
        <f ca="1">IFERROR(VLOOKUP($H2160,'Sewer F Rev'!$A:$E,17,FALSE),0)</f>
        <v>0</v>
      </c>
      <c r="X2160" s="34">
        <f>IFERROR(VLOOKUP($H2160,'Sewer F Exp'!$A:$B,15,FALSE),0)</f>
        <v>0</v>
      </c>
      <c r="Y2160" s="34">
        <f>IFERROR(VLOOKUP($H2160,'Sewer F Exp'!$A:$B,16,FALSE),0)</f>
        <v>0</v>
      </c>
      <c r="Z2160" s="42">
        <f>IFERROR(VLOOKUP($H2160,'Sewer F Exp'!$A:$B,17,FALSE),0)</f>
        <v>0</v>
      </c>
      <c r="AA2160" s="34">
        <f>IFERROR(VLOOKUP($H2160,'Refuse F Rev'!$A:$E,15,FALSE),0)</f>
        <v>0</v>
      </c>
      <c r="AB2160" s="34">
        <f>IFERROR(VLOOKUP($H2160,'Refuse F Rev'!$A:$E,16,FALSE),0)</f>
        <v>0</v>
      </c>
      <c r="AC2160" s="42">
        <f>IFERROR(VLOOKUP($H2160,'Refuse F Rev'!$A:$E,17,FALSE),0)</f>
        <v>0</v>
      </c>
      <c r="AD2160" s="34">
        <f>IFERROR(VLOOKUP($H2160,'Refuse F Exp'!$A:$E,15,FALSE),0)</f>
        <v>0</v>
      </c>
      <c r="AE2160" s="34">
        <f>IFERROR(VLOOKUP($H2160,'Refuse F Exp'!$A:$E,16,FALSE),0)</f>
        <v>0</v>
      </c>
      <c r="AF2160" s="42">
        <f>IFERROR(VLOOKUP($H2160,'Refuse F Exp'!$A:$E,17,FALSE),0)</f>
        <v>0</v>
      </c>
      <c r="AG2160" s="34">
        <f>IFERROR(VLOOKUP($H2160,#REF!,10,FALSE),0)</f>
        <v>0</v>
      </c>
      <c r="AH2160" s="34">
        <f>IFERROR(VLOOKUP($H2160,#REF!,11,FALSE),0)</f>
        <v>0</v>
      </c>
      <c r="AI2160" s="42">
        <f>IFERROR(VLOOKUP($H2160,#REF!,12,FALSE),0)</f>
        <v>0</v>
      </c>
      <c r="AJ2160" s="34">
        <f>IFERROR(VLOOKUP($H2160,#REF!,10,FALSE),0)</f>
        <v>0</v>
      </c>
      <c r="AK2160" s="34">
        <f>IFERROR(VLOOKUP($H2160,#REF!,11,FALSE),0)</f>
        <v>0</v>
      </c>
      <c r="AL2160" s="42">
        <f>IFERROR(VLOOKUP($H2160,#REF!,12,FALSE),0)</f>
        <v>0</v>
      </c>
      <c r="AM2160" s="34">
        <f>IFERROR(VLOOKUP($H2160,#REF!,10,FALSE),0)</f>
        <v>0</v>
      </c>
      <c r="AN2160" s="34">
        <f>IFERROR(VLOOKUP($H2160,#REF!,11,FALSE),0)</f>
        <v>0</v>
      </c>
      <c r="AO2160" s="42">
        <f>IFERROR(VLOOKUP($H2160,#REF!,12,FALSE),0)</f>
        <v>0</v>
      </c>
      <c r="AP2160" s="34">
        <f>IFERROR(VLOOKUP($H2160,#REF!,10,FALSE),0)</f>
        <v>0</v>
      </c>
      <c r="AQ2160" s="34">
        <f>IFERROR(VLOOKUP($H2160,#REF!,11,FALSE),0)</f>
        <v>0</v>
      </c>
      <c r="AR2160" s="42">
        <f>IFERROR(VLOOKUP($H2160,#REF!,12,FALSE),0)</f>
        <v>0</v>
      </c>
      <c r="AS2160" s="34">
        <f>IFERROR(VLOOKUP($H2160,#REF!,13,FALSE),0)</f>
        <v>0</v>
      </c>
      <c r="AT2160" s="34">
        <f>IFERROR(VLOOKUP($H2160,#REF!,14,FALSE),0)</f>
        <v>0</v>
      </c>
      <c r="AU2160" s="42">
        <f>IFERROR(VLOOKUP($H2160,#REF!,15,FALSE),0)</f>
        <v>0</v>
      </c>
      <c r="AV2160" s="34">
        <f>IFERROR(VLOOKUP($H2160,#REF!,15,FALSE),0)</f>
        <v>0</v>
      </c>
      <c r="AW2160" s="34">
        <f>IFERROR(VLOOKUP($H2160,#REF!,16,FALSE),0)</f>
        <v>0</v>
      </c>
      <c r="AX2160" s="42">
        <f>IFERROR(VLOOKUP($H2160,#REF!,17,FALSE),0)</f>
        <v>0</v>
      </c>
    </row>
    <row r="2161" spans="1:50" x14ac:dyDescent="0.3">
      <c r="A2161" s="33" t="str">
        <f t="shared" si="132"/>
        <v>0</v>
      </c>
      <c r="B2161" s="33">
        <f>+'R&amp;E EXPORT'!B1960</f>
        <v>0</v>
      </c>
      <c r="C2161" t="str">
        <f>IFERROR(VLOOKUP(A2161,'MCSJ Export'!A:C,3,FALSE),"")</f>
        <v/>
      </c>
      <c r="D2161" s="37">
        <f t="shared" ca="1" si="133"/>
        <v>0</v>
      </c>
      <c r="E2161" s="37">
        <f t="shared" ca="1" si="134"/>
        <v>0</v>
      </c>
      <c r="F2161" s="37">
        <f t="shared" ca="1" si="135"/>
        <v>0</v>
      </c>
      <c r="G2161" s="37"/>
      <c r="H2161" s="33">
        <f>+'R&amp;E EXPORT'!A1960</f>
        <v>0</v>
      </c>
      <c r="I2161" s="34">
        <f>IFERROR(VLOOKUP($H2161,'Gen F Rev'!$A:$M,15,FALSE),0)</f>
        <v>0</v>
      </c>
      <c r="J2161" s="34">
        <f>IFERROR(VLOOKUP($H2161,'Gen F Rev'!$A:$M,16,FALSE),0)</f>
        <v>0</v>
      </c>
      <c r="K2161" s="42">
        <f>IFERROR(VLOOKUP($H2161,'Gen F Rev'!$A:$M,17,FALSE),0)</f>
        <v>0</v>
      </c>
      <c r="L2161" s="34">
        <f>IFERROR(VLOOKUP($H2161,'Gen F Exp'!$A:$E,15,FALSE),0)</f>
        <v>0</v>
      </c>
      <c r="M2161" s="34">
        <f>IFERROR(VLOOKUP($H2161,'Gen F Exp'!$A:$E,16,FALSE),0)</f>
        <v>0</v>
      </c>
      <c r="N2161" s="42">
        <f>IFERROR(VLOOKUP($H2161,'Gen F Exp'!$A:$E,17,FALSE),0)</f>
        <v>0</v>
      </c>
      <c r="O2161" s="34">
        <f>IFERROR(VLOOKUP($H2161,'Water F Rev'!$A:$L,15,FALSE),0)</f>
        <v>0</v>
      </c>
      <c r="P2161" s="34">
        <f>IFERROR(VLOOKUP($H2161,'Water F Rev'!$A:$L,16,FALSE),0)</f>
        <v>0</v>
      </c>
      <c r="Q2161" s="42">
        <f>IFERROR(VLOOKUP($H2161,'Water F Rev'!$A:$L,17,FALSE),0)</f>
        <v>0</v>
      </c>
      <c r="R2161" s="34">
        <f>IFERROR(VLOOKUP($H2161,'Water F Exp'!$A:$K,15,FALSE),0)</f>
        <v>0</v>
      </c>
      <c r="S2161" s="34">
        <f>IFERROR(VLOOKUP($H2161,'Water F Exp'!$A:$K,16,FALSE),0)</f>
        <v>0</v>
      </c>
      <c r="T2161" s="42">
        <f>IFERROR(VLOOKUP($H2161,'Water F Exp'!$A:$K,17,FALSE),0)</f>
        <v>0</v>
      </c>
      <c r="U2161" s="34">
        <f ca="1">IFERROR(VLOOKUP($H2161,'Sewer F Rev'!$A:$E,15,FALSE),0)</f>
        <v>0</v>
      </c>
      <c r="V2161" s="34">
        <f ca="1">IFERROR(VLOOKUP($H2161,'Sewer F Rev'!$A:$E,16,FALSE),0)</f>
        <v>0</v>
      </c>
      <c r="W2161" s="42">
        <f ca="1">IFERROR(VLOOKUP($H2161,'Sewer F Rev'!$A:$E,17,FALSE),0)</f>
        <v>0</v>
      </c>
      <c r="X2161" s="34">
        <f>IFERROR(VLOOKUP($H2161,'Sewer F Exp'!$A:$B,15,FALSE),0)</f>
        <v>0</v>
      </c>
      <c r="Y2161" s="34">
        <f>IFERROR(VLOOKUP($H2161,'Sewer F Exp'!$A:$B,16,FALSE),0)</f>
        <v>0</v>
      </c>
      <c r="Z2161" s="42">
        <f>IFERROR(VLOOKUP($H2161,'Sewer F Exp'!$A:$B,17,FALSE),0)</f>
        <v>0</v>
      </c>
      <c r="AA2161" s="34">
        <f>IFERROR(VLOOKUP($H2161,'Refuse F Rev'!$A:$E,15,FALSE),0)</f>
        <v>0</v>
      </c>
      <c r="AB2161" s="34">
        <f>IFERROR(VLOOKUP($H2161,'Refuse F Rev'!$A:$E,16,FALSE),0)</f>
        <v>0</v>
      </c>
      <c r="AC2161" s="42">
        <f>IFERROR(VLOOKUP($H2161,'Refuse F Rev'!$A:$E,17,FALSE),0)</f>
        <v>0</v>
      </c>
      <c r="AD2161" s="34">
        <f>IFERROR(VLOOKUP($H2161,'Refuse F Exp'!$A:$E,15,FALSE),0)</f>
        <v>0</v>
      </c>
      <c r="AE2161" s="34">
        <f>IFERROR(VLOOKUP($H2161,'Refuse F Exp'!$A:$E,16,FALSE),0)</f>
        <v>0</v>
      </c>
      <c r="AF2161" s="42">
        <f>IFERROR(VLOOKUP($H2161,'Refuse F Exp'!$A:$E,17,FALSE),0)</f>
        <v>0</v>
      </c>
      <c r="AG2161" s="34">
        <f>IFERROR(VLOOKUP($H2161,#REF!,10,FALSE),0)</f>
        <v>0</v>
      </c>
      <c r="AH2161" s="34">
        <f>IFERROR(VLOOKUP($H2161,#REF!,11,FALSE),0)</f>
        <v>0</v>
      </c>
      <c r="AI2161" s="42">
        <f>IFERROR(VLOOKUP($H2161,#REF!,12,FALSE),0)</f>
        <v>0</v>
      </c>
      <c r="AJ2161" s="34">
        <f>IFERROR(VLOOKUP($H2161,#REF!,10,FALSE),0)</f>
        <v>0</v>
      </c>
      <c r="AK2161" s="34">
        <f>IFERROR(VLOOKUP($H2161,#REF!,11,FALSE),0)</f>
        <v>0</v>
      </c>
      <c r="AL2161" s="42">
        <f>IFERROR(VLOOKUP($H2161,#REF!,12,FALSE),0)</f>
        <v>0</v>
      </c>
      <c r="AM2161" s="34">
        <f>IFERROR(VLOOKUP($H2161,#REF!,10,FALSE),0)</f>
        <v>0</v>
      </c>
      <c r="AN2161" s="34">
        <f>IFERROR(VLOOKUP($H2161,#REF!,11,FALSE),0)</f>
        <v>0</v>
      </c>
      <c r="AO2161" s="42">
        <f>IFERROR(VLOOKUP($H2161,#REF!,12,FALSE),0)</f>
        <v>0</v>
      </c>
      <c r="AP2161" s="34">
        <f>IFERROR(VLOOKUP($H2161,#REF!,10,FALSE),0)</f>
        <v>0</v>
      </c>
      <c r="AQ2161" s="34">
        <f>IFERROR(VLOOKUP($H2161,#REF!,11,FALSE),0)</f>
        <v>0</v>
      </c>
      <c r="AR2161" s="42">
        <f>IFERROR(VLOOKUP($H2161,#REF!,12,FALSE),0)</f>
        <v>0</v>
      </c>
      <c r="AS2161" s="34">
        <f>IFERROR(VLOOKUP($H2161,#REF!,13,FALSE),0)</f>
        <v>0</v>
      </c>
      <c r="AT2161" s="34">
        <f>IFERROR(VLOOKUP($H2161,#REF!,14,FALSE),0)</f>
        <v>0</v>
      </c>
      <c r="AU2161" s="42">
        <f>IFERROR(VLOOKUP($H2161,#REF!,15,FALSE),0)</f>
        <v>0</v>
      </c>
      <c r="AV2161" s="34">
        <f>IFERROR(VLOOKUP($H2161,#REF!,15,FALSE),0)</f>
        <v>0</v>
      </c>
      <c r="AW2161" s="34">
        <f>IFERROR(VLOOKUP($H2161,#REF!,16,FALSE),0)</f>
        <v>0</v>
      </c>
      <c r="AX2161" s="42">
        <f>IFERROR(VLOOKUP($H2161,#REF!,17,FALSE),0)</f>
        <v>0</v>
      </c>
    </row>
    <row r="2162" spans="1:50" x14ac:dyDescent="0.3">
      <c r="A2162" s="33" t="str">
        <f t="shared" si="132"/>
        <v>0</v>
      </c>
      <c r="B2162" s="33">
        <f>+'R&amp;E EXPORT'!B1961</f>
        <v>0</v>
      </c>
      <c r="C2162" t="str">
        <f>IFERROR(VLOOKUP(A2162,'MCSJ Export'!A:C,3,FALSE),"")</f>
        <v/>
      </c>
      <c r="D2162" s="37">
        <f t="shared" ca="1" si="133"/>
        <v>0</v>
      </c>
      <c r="E2162" s="37">
        <f t="shared" ca="1" si="134"/>
        <v>0</v>
      </c>
      <c r="F2162" s="37">
        <f t="shared" ca="1" si="135"/>
        <v>0</v>
      </c>
      <c r="G2162" s="37"/>
      <c r="H2162" s="33">
        <f>+'R&amp;E EXPORT'!A1961</f>
        <v>0</v>
      </c>
      <c r="I2162" s="34">
        <f>IFERROR(VLOOKUP($H2162,'Gen F Rev'!$A:$M,15,FALSE),0)</f>
        <v>0</v>
      </c>
      <c r="J2162" s="34">
        <f>IFERROR(VLOOKUP($H2162,'Gen F Rev'!$A:$M,16,FALSE),0)</f>
        <v>0</v>
      </c>
      <c r="K2162" s="42">
        <f>IFERROR(VLOOKUP($H2162,'Gen F Rev'!$A:$M,17,FALSE),0)</f>
        <v>0</v>
      </c>
      <c r="L2162" s="34">
        <f>IFERROR(VLOOKUP($H2162,'Gen F Exp'!$A:$E,15,FALSE),0)</f>
        <v>0</v>
      </c>
      <c r="M2162" s="34">
        <f>IFERROR(VLOOKUP($H2162,'Gen F Exp'!$A:$E,16,FALSE),0)</f>
        <v>0</v>
      </c>
      <c r="N2162" s="42">
        <f>IFERROR(VLOOKUP($H2162,'Gen F Exp'!$A:$E,17,FALSE),0)</f>
        <v>0</v>
      </c>
      <c r="O2162" s="34">
        <f>IFERROR(VLOOKUP($H2162,'Water F Rev'!$A:$L,15,FALSE),0)</f>
        <v>0</v>
      </c>
      <c r="P2162" s="34">
        <f>IFERROR(VLOOKUP($H2162,'Water F Rev'!$A:$L,16,FALSE),0)</f>
        <v>0</v>
      </c>
      <c r="Q2162" s="42">
        <f>IFERROR(VLOOKUP($H2162,'Water F Rev'!$A:$L,17,FALSE),0)</f>
        <v>0</v>
      </c>
      <c r="R2162" s="34">
        <f>IFERROR(VLOOKUP($H2162,'Water F Exp'!$A:$K,15,FALSE),0)</f>
        <v>0</v>
      </c>
      <c r="S2162" s="34">
        <f>IFERROR(VLOOKUP($H2162,'Water F Exp'!$A:$K,16,FALSE),0)</f>
        <v>0</v>
      </c>
      <c r="T2162" s="42">
        <f>IFERROR(VLOOKUP($H2162,'Water F Exp'!$A:$K,17,FALSE),0)</f>
        <v>0</v>
      </c>
      <c r="U2162" s="34">
        <f ca="1">IFERROR(VLOOKUP($H2162,'Sewer F Rev'!$A:$E,15,FALSE),0)</f>
        <v>0</v>
      </c>
      <c r="V2162" s="34">
        <f ca="1">IFERROR(VLOOKUP($H2162,'Sewer F Rev'!$A:$E,16,FALSE),0)</f>
        <v>0</v>
      </c>
      <c r="W2162" s="42">
        <f ca="1">IFERROR(VLOOKUP($H2162,'Sewer F Rev'!$A:$E,17,FALSE),0)</f>
        <v>0</v>
      </c>
      <c r="X2162" s="34">
        <f>IFERROR(VLOOKUP($H2162,'Sewer F Exp'!$A:$B,15,FALSE),0)</f>
        <v>0</v>
      </c>
      <c r="Y2162" s="34">
        <f>IFERROR(VLOOKUP($H2162,'Sewer F Exp'!$A:$B,16,FALSE),0)</f>
        <v>0</v>
      </c>
      <c r="Z2162" s="42">
        <f>IFERROR(VLOOKUP($H2162,'Sewer F Exp'!$A:$B,17,FALSE),0)</f>
        <v>0</v>
      </c>
      <c r="AA2162" s="34">
        <f>IFERROR(VLOOKUP($H2162,'Refuse F Rev'!$A:$E,15,FALSE),0)</f>
        <v>0</v>
      </c>
      <c r="AB2162" s="34">
        <f>IFERROR(VLOOKUP($H2162,'Refuse F Rev'!$A:$E,16,FALSE),0)</f>
        <v>0</v>
      </c>
      <c r="AC2162" s="42">
        <f>IFERROR(VLOOKUP($H2162,'Refuse F Rev'!$A:$E,17,FALSE),0)</f>
        <v>0</v>
      </c>
      <c r="AD2162" s="34">
        <f>IFERROR(VLOOKUP($H2162,'Refuse F Exp'!$A:$E,15,FALSE),0)</f>
        <v>0</v>
      </c>
      <c r="AE2162" s="34">
        <f>IFERROR(VLOOKUP($H2162,'Refuse F Exp'!$A:$E,16,FALSE),0)</f>
        <v>0</v>
      </c>
      <c r="AF2162" s="42">
        <f>IFERROR(VLOOKUP($H2162,'Refuse F Exp'!$A:$E,17,FALSE),0)</f>
        <v>0</v>
      </c>
      <c r="AG2162" s="34">
        <f>IFERROR(VLOOKUP($H2162,#REF!,10,FALSE),0)</f>
        <v>0</v>
      </c>
      <c r="AH2162" s="34">
        <f>IFERROR(VLOOKUP($H2162,#REF!,11,FALSE),0)</f>
        <v>0</v>
      </c>
      <c r="AI2162" s="42">
        <f>IFERROR(VLOOKUP($H2162,#REF!,12,FALSE),0)</f>
        <v>0</v>
      </c>
      <c r="AJ2162" s="34">
        <f>IFERROR(VLOOKUP($H2162,#REF!,10,FALSE),0)</f>
        <v>0</v>
      </c>
      <c r="AK2162" s="34">
        <f>IFERROR(VLOOKUP($H2162,#REF!,11,FALSE),0)</f>
        <v>0</v>
      </c>
      <c r="AL2162" s="42">
        <f>IFERROR(VLOOKUP($H2162,#REF!,12,FALSE),0)</f>
        <v>0</v>
      </c>
      <c r="AM2162" s="34">
        <f>IFERROR(VLOOKUP($H2162,#REF!,10,FALSE),0)</f>
        <v>0</v>
      </c>
      <c r="AN2162" s="34">
        <f>IFERROR(VLOOKUP($H2162,#REF!,11,FALSE),0)</f>
        <v>0</v>
      </c>
      <c r="AO2162" s="42">
        <f>IFERROR(VLOOKUP($H2162,#REF!,12,FALSE),0)</f>
        <v>0</v>
      </c>
      <c r="AP2162" s="34">
        <f>IFERROR(VLOOKUP($H2162,#REF!,10,FALSE),0)</f>
        <v>0</v>
      </c>
      <c r="AQ2162" s="34">
        <f>IFERROR(VLOOKUP($H2162,#REF!,11,FALSE),0)</f>
        <v>0</v>
      </c>
      <c r="AR2162" s="42">
        <f>IFERROR(VLOOKUP($H2162,#REF!,12,FALSE),0)</f>
        <v>0</v>
      </c>
      <c r="AS2162" s="34">
        <f>IFERROR(VLOOKUP($H2162,#REF!,13,FALSE),0)</f>
        <v>0</v>
      </c>
      <c r="AT2162" s="34">
        <f>IFERROR(VLOOKUP($H2162,#REF!,14,FALSE),0)</f>
        <v>0</v>
      </c>
      <c r="AU2162" s="42">
        <f>IFERROR(VLOOKUP($H2162,#REF!,15,FALSE),0)</f>
        <v>0</v>
      </c>
      <c r="AV2162" s="34">
        <f>IFERROR(VLOOKUP($H2162,#REF!,15,FALSE),0)</f>
        <v>0</v>
      </c>
      <c r="AW2162" s="34">
        <f>IFERROR(VLOOKUP($H2162,#REF!,16,FALSE),0)</f>
        <v>0</v>
      </c>
      <c r="AX2162" s="42">
        <f>IFERROR(VLOOKUP($H2162,#REF!,17,FALSE),0)</f>
        <v>0</v>
      </c>
    </row>
    <row r="2163" spans="1:50" x14ac:dyDescent="0.3">
      <c r="A2163" s="33" t="str">
        <f t="shared" si="132"/>
        <v>0</v>
      </c>
      <c r="B2163" s="33">
        <f>+'R&amp;E EXPORT'!B1962</f>
        <v>0</v>
      </c>
      <c r="C2163" t="str">
        <f>IFERROR(VLOOKUP(A2163,'MCSJ Export'!A:C,3,FALSE),"")</f>
        <v/>
      </c>
      <c r="D2163" s="37">
        <f t="shared" ca="1" si="133"/>
        <v>0</v>
      </c>
      <c r="E2163" s="37">
        <f t="shared" ca="1" si="134"/>
        <v>0</v>
      </c>
      <c r="F2163" s="37">
        <f t="shared" ca="1" si="135"/>
        <v>0</v>
      </c>
      <c r="G2163" s="37"/>
      <c r="H2163" s="33">
        <f>+'R&amp;E EXPORT'!A1962</f>
        <v>0</v>
      </c>
      <c r="I2163" s="34">
        <f>IFERROR(VLOOKUP($H2163,'Gen F Rev'!$A:$M,15,FALSE),0)</f>
        <v>0</v>
      </c>
      <c r="J2163" s="34">
        <f>IFERROR(VLOOKUP($H2163,'Gen F Rev'!$A:$M,16,FALSE),0)</f>
        <v>0</v>
      </c>
      <c r="K2163" s="42">
        <f>IFERROR(VLOOKUP($H2163,'Gen F Rev'!$A:$M,17,FALSE),0)</f>
        <v>0</v>
      </c>
      <c r="L2163" s="34">
        <f>IFERROR(VLOOKUP($H2163,'Gen F Exp'!$A:$E,15,FALSE),0)</f>
        <v>0</v>
      </c>
      <c r="M2163" s="34">
        <f>IFERROR(VLOOKUP($H2163,'Gen F Exp'!$A:$E,16,FALSE),0)</f>
        <v>0</v>
      </c>
      <c r="N2163" s="42">
        <f>IFERROR(VLOOKUP($H2163,'Gen F Exp'!$A:$E,17,FALSE),0)</f>
        <v>0</v>
      </c>
      <c r="O2163" s="34">
        <f>IFERROR(VLOOKUP($H2163,'Water F Rev'!$A:$L,15,FALSE),0)</f>
        <v>0</v>
      </c>
      <c r="P2163" s="34">
        <f>IFERROR(VLOOKUP($H2163,'Water F Rev'!$A:$L,16,FALSE),0)</f>
        <v>0</v>
      </c>
      <c r="Q2163" s="42">
        <f>IFERROR(VLOOKUP($H2163,'Water F Rev'!$A:$L,17,FALSE),0)</f>
        <v>0</v>
      </c>
      <c r="R2163" s="34">
        <f>IFERROR(VLOOKUP($H2163,'Water F Exp'!$A:$K,15,FALSE),0)</f>
        <v>0</v>
      </c>
      <c r="S2163" s="34">
        <f>IFERROR(VLOOKUP($H2163,'Water F Exp'!$A:$K,16,FALSE),0)</f>
        <v>0</v>
      </c>
      <c r="T2163" s="42">
        <f>IFERROR(VLOOKUP($H2163,'Water F Exp'!$A:$K,17,FALSE),0)</f>
        <v>0</v>
      </c>
      <c r="U2163" s="34">
        <f ca="1">IFERROR(VLOOKUP($H2163,'Sewer F Rev'!$A:$E,15,FALSE),0)</f>
        <v>0</v>
      </c>
      <c r="V2163" s="34">
        <f ca="1">IFERROR(VLOOKUP($H2163,'Sewer F Rev'!$A:$E,16,FALSE),0)</f>
        <v>0</v>
      </c>
      <c r="W2163" s="42">
        <f ca="1">IFERROR(VLOOKUP($H2163,'Sewer F Rev'!$A:$E,17,FALSE),0)</f>
        <v>0</v>
      </c>
      <c r="X2163" s="34">
        <f>IFERROR(VLOOKUP($H2163,'Sewer F Exp'!$A:$B,15,FALSE),0)</f>
        <v>0</v>
      </c>
      <c r="Y2163" s="34">
        <f>IFERROR(VLOOKUP($H2163,'Sewer F Exp'!$A:$B,16,FALSE),0)</f>
        <v>0</v>
      </c>
      <c r="Z2163" s="42">
        <f>IFERROR(VLOOKUP($H2163,'Sewer F Exp'!$A:$B,17,FALSE),0)</f>
        <v>0</v>
      </c>
      <c r="AA2163" s="34">
        <f>IFERROR(VLOOKUP($H2163,'Refuse F Rev'!$A:$E,15,FALSE),0)</f>
        <v>0</v>
      </c>
      <c r="AB2163" s="34">
        <f>IFERROR(VLOOKUP($H2163,'Refuse F Rev'!$A:$E,16,FALSE),0)</f>
        <v>0</v>
      </c>
      <c r="AC2163" s="42">
        <f>IFERROR(VLOOKUP($H2163,'Refuse F Rev'!$A:$E,17,FALSE),0)</f>
        <v>0</v>
      </c>
      <c r="AD2163" s="34">
        <f>IFERROR(VLOOKUP($H2163,'Refuse F Exp'!$A:$E,15,FALSE),0)</f>
        <v>0</v>
      </c>
      <c r="AE2163" s="34">
        <f>IFERROR(VLOOKUP($H2163,'Refuse F Exp'!$A:$E,16,FALSE),0)</f>
        <v>0</v>
      </c>
      <c r="AF2163" s="42">
        <f>IFERROR(VLOOKUP($H2163,'Refuse F Exp'!$A:$E,17,FALSE),0)</f>
        <v>0</v>
      </c>
      <c r="AG2163" s="34">
        <f>IFERROR(VLOOKUP($H2163,#REF!,10,FALSE),0)</f>
        <v>0</v>
      </c>
      <c r="AH2163" s="34">
        <f>IFERROR(VLOOKUP($H2163,#REF!,11,FALSE),0)</f>
        <v>0</v>
      </c>
      <c r="AI2163" s="42">
        <f>IFERROR(VLOOKUP($H2163,#REF!,12,FALSE),0)</f>
        <v>0</v>
      </c>
      <c r="AJ2163" s="34">
        <f>IFERROR(VLOOKUP($H2163,#REF!,10,FALSE),0)</f>
        <v>0</v>
      </c>
      <c r="AK2163" s="34">
        <f>IFERROR(VLOOKUP($H2163,#REF!,11,FALSE),0)</f>
        <v>0</v>
      </c>
      <c r="AL2163" s="42">
        <f>IFERROR(VLOOKUP($H2163,#REF!,12,FALSE),0)</f>
        <v>0</v>
      </c>
      <c r="AM2163" s="34">
        <f>IFERROR(VLOOKUP($H2163,#REF!,10,FALSE),0)</f>
        <v>0</v>
      </c>
      <c r="AN2163" s="34">
        <f>IFERROR(VLOOKUP($H2163,#REF!,11,FALSE),0)</f>
        <v>0</v>
      </c>
      <c r="AO2163" s="42">
        <f>IFERROR(VLOOKUP($H2163,#REF!,12,FALSE),0)</f>
        <v>0</v>
      </c>
      <c r="AP2163" s="34">
        <f>IFERROR(VLOOKUP($H2163,#REF!,10,FALSE),0)</f>
        <v>0</v>
      </c>
      <c r="AQ2163" s="34">
        <f>IFERROR(VLOOKUP($H2163,#REF!,11,FALSE),0)</f>
        <v>0</v>
      </c>
      <c r="AR2163" s="42">
        <f>IFERROR(VLOOKUP($H2163,#REF!,12,FALSE),0)</f>
        <v>0</v>
      </c>
      <c r="AS2163" s="34">
        <f>IFERROR(VLOOKUP($H2163,#REF!,13,FALSE),0)</f>
        <v>0</v>
      </c>
      <c r="AT2163" s="34">
        <f>IFERROR(VLOOKUP($H2163,#REF!,14,FALSE),0)</f>
        <v>0</v>
      </c>
      <c r="AU2163" s="42">
        <f>IFERROR(VLOOKUP($H2163,#REF!,15,FALSE),0)</f>
        <v>0</v>
      </c>
      <c r="AV2163" s="34">
        <f>IFERROR(VLOOKUP($H2163,#REF!,15,FALSE),0)</f>
        <v>0</v>
      </c>
      <c r="AW2163" s="34">
        <f>IFERROR(VLOOKUP($H2163,#REF!,16,FALSE),0)</f>
        <v>0</v>
      </c>
      <c r="AX2163" s="42">
        <f>IFERROR(VLOOKUP($H2163,#REF!,17,FALSE),0)</f>
        <v>0</v>
      </c>
    </row>
    <row r="2164" spans="1:50" x14ac:dyDescent="0.3">
      <c r="A2164" s="33" t="str">
        <f t="shared" si="132"/>
        <v>0</v>
      </c>
      <c r="B2164" s="33">
        <f>+'R&amp;E EXPORT'!B1963</f>
        <v>0</v>
      </c>
      <c r="C2164" t="str">
        <f>IFERROR(VLOOKUP(A2164,'MCSJ Export'!A:C,3,FALSE),"")</f>
        <v/>
      </c>
      <c r="D2164" s="37">
        <f t="shared" ca="1" si="133"/>
        <v>0</v>
      </c>
      <c r="E2164" s="37">
        <f t="shared" ca="1" si="134"/>
        <v>0</v>
      </c>
      <c r="F2164" s="37">
        <f t="shared" ca="1" si="135"/>
        <v>0</v>
      </c>
      <c r="G2164" s="37"/>
      <c r="H2164" s="33">
        <f>+'R&amp;E EXPORT'!A1963</f>
        <v>0</v>
      </c>
      <c r="I2164" s="34">
        <f>IFERROR(VLOOKUP($H2164,'Gen F Rev'!$A:$M,15,FALSE),0)</f>
        <v>0</v>
      </c>
      <c r="J2164" s="34">
        <f>IFERROR(VLOOKUP($H2164,'Gen F Rev'!$A:$M,16,FALSE),0)</f>
        <v>0</v>
      </c>
      <c r="K2164" s="42">
        <f>IFERROR(VLOOKUP($H2164,'Gen F Rev'!$A:$M,17,FALSE),0)</f>
        <v>0</v>
      </c>
      <c r="L2164" s="34">
        <f>IFERROR(VLOOKUP($H2164,'Gen F Exp'!$A:$E,15,FALSE),0)</f>
        <v>0</v>
      </c>
      <c r="M2164" s="34">
        <f>IFERROR(VLOOKUP($H2164,'Gen F Exp'!$A:$E,16,FALSE),0)</f>
        <v>0</v>
      </c>
      <c r="N2164" s="42">
        <f>IFERROR(VLOOKUP($H2164,'Gen F Exp'!$A:$E,17,FALSE),0)</f>
        <v>0</v>
      </c>
      <c r="O2164" s="34">
        <f>IFERROR(VLOOKUP($H2164,'Water F Rev'!$A:$L,15,FALSE),0)</f>
        <v>0</v>
      </c>
      <c r="P2164" s="34">
        <f>IFERROR(VLOOKUP($H2164,'Water F Rev'!$A:$L,16,FALSE),0)</f>
        <v>0</v>
      </c>
      <c r="Q2164" s="42">
        <f>IFERROR(VLOOKUP($H2164,'Water F Rev'!$A:$L,17,FALSE),0)</f>
        <v>0</v>
      </c>
      <c r="R2164" s="34">
        <f>IFERROR(VLOOKUP($H2164,'Water F Exp'!$A:$K,15,FALSE),0)</f>
        <v>0</v>
      </c>
      <c r="S2164" s="34">
        <f>IFERROR(VLOOKUP($H2164,'Water F Exp'!$A:$K,16,FALSE),0)</f>
        <v>0</v>
      </c>
      <c r="T2164" s="42">
        <f>IFERROR(VLOOKUP($H2164,'Water F Exp'!$A:$K,17,FALSE),0)</f>
        <v>0</v>
      </c>
      <c r="U2164" s="34">
        <f ca="1">IFERROR(VLOOKUP($H2164,'Sewer F Rev'!$A:$E,15,FALSE),0)</f>
        <v>0</v>
      </c>
      <c r="V2164" s="34">
        <f ca="1">IFERROR(VLOOKUP($H2164,'Sewer F Rev'!$A:$E,16,FALSE),0)</f>
        <v>0</v>
      </c>
      <c r="W2164" s="42">
        <f ca="1">IFERROR(VLOOKUP($H2164,'Sewer F Rev'!$A:$E,17,FALSE),0)</f>
        <v>0</v>
      </c>
      <c r="X2164" s="34">
        <f>IFERROR(VLOOKUP($H2164,'Sewer F Exp'!$A:$B,15,FALSE),0)</f>
        <v>0</v>
      </c>
      <c r="Y2164" s="34">
        <f>IFERROR(VLOOKUP($H2164,'Sewer F Exp'!$A:$B,16,FALSE),0)</f>
        <v>0</v>
      </c>
      <c r="Z2164" s="42">
        <f>IFERROR(VLOOKUP($H2164,'Sewer F Exp'!$A:$B,17,FALSE),0)</f>
        <v>0</v>
      </c>
      <c r="AA2164" s="34">
        <f>IFERROR(VLOOKUP($H2164,'Refuse F Rev'!$A:$E,15,FALSE),0)</f>
        <v>0</v>
      </c>
      <c r="AB2164" s="34">
        <f>IFERROR(VLOOKUP($H2164,'Refuse F Rev'!$A:$E,16,FALSE),0)</f>
        <v>0</v>
      </c>
      <c r="AC2164" s="42">
        <f>IFERROR(VLOOKUP($H2164,'Refuse F Rev'!$A:$E,17,FALSE),0)</f>
        <v>0</v>
      </c>
      <c r="AD2164" s="34">
        <f>IFERROR(VLOOKUP($H2164,'Refuse F Exp'!$A:$E,15,FALSE),0)</f>
        <v>0</v>
      </c>
      <c r="AE2164" s="34">
        <f>IFERROR(VLOOKUP($H2164,'Refuse F Exp'!$A:$E,16,FALSE),0)</f>
        <v>0</v>
      </c>
      <c r="AF2164" s="42">
        <f>IFERROR(VLOOKUP($H2164,'Refuse F Exp'!$A:$E,17,FALSE),0)</f>
        <v>0</v>
      </c>
      <c r="AG2164" s="34">
        <f>IFERROR(VLOOKUP($H2164,#REF!,10,FALSE),0)</f>
        <v>0</v>
      </c>
      <c r="AH2164" s="34">
        <f>IFERROR(VLOOKUP($H2164,#REF!,11,FALSE),0)</f>
        <v>0</v>
      </c>
      <c r="AI2164" s="42">
        <f>IFERROR(VLOOKUP($H2164,#REF!,12,FALSE),0)</f>
        <v>0</v>
      </c>
      <c r="AJ2164" s="34">
        <f>IFERROR(VLOOKUP($H2164,#REF!,10,FALSE),0)</f>
        <v>0</v>
      </c>
      <c r="AK2164" s="34">
        <f>IFERROR(VLOOKUP($H2164,#REF!,11,FALSE),0)</f>
        <v>0</v>
      </c>
      <c r="AL2164" s="42">
        <f>IFERROR(VLOOKUP($H2164,#REF!,12,FALSE),0)</f>
        <v>0</v>
      </c>
      <c r="AM2164" s="34">
        <f>IFERROR(VLOOKUP($H2164,#REF!,10,FALSE),0)</f>
        <v>0</v>
      </c>
      <c r="AN2164" s="34">
        <f>IFERROR(VLOOKUP($H2164,#REF!,11,FALSE),0)</f>
        <v>0</v>
      </c>
      <c r="AO2164" s="42">
        <f>IFERROR(VLOOKUP($H2164,#REF!,12,FALSE),0)</f>
        <v>0</v>
      </c>
      <c r="AP2164" s="34">
        <f>IFERROR(VLOOKUP($H2164,#REF!,10,FALSE),0)</f>
        <v>0</v>
      </c>
      <c r="AQ2164" s="34">
        <f>IFERROR(VLOOKUP($H2164,#REF!,11,FALSE),0)</f>
        <v>0</v>
      </c>
      <c r="AR2164" s="42">
        <f>IFERROR(VLOOKUP($H2164,#REF!,12,FALSE),0)</f>
        <v>0</v>
      </c>
      <c r="AS2164" s="34">
        <f>IFERROR(VLOOKUP($H2164,#REF!,13,FALSE),0)</f>
        <v>0</v>
      </c>
      <c r="AT2164" s="34">
        <f>IFERROR(VLOOKUP($H2164,#REF!,14,FALSE),0)</f>
        <v>0</v>
      </c>
      <c r="AU2164" s="42">
        <f>IFERROR(VLOOKUP($H2164,#REF!,15,FALSE),0)</f>
        <v>0</v>
      </c>
      <c r="AV2164" s="34">
        <f>IFERROR(VLOOKUP($H2164,#REF!,15,FALSE),0)</f>
        <v>0</v>
      </c>
      <c r="AW2164" s="34">
        <f>IFERROR(VLOOKUP($H2164,#REF!,16,FALSE),0)</f>
        <v>0</v>
      </c>
      <c r="AX2164" s="42">
        <f>IFERROR(VLOOKUP($H2164,#REF!,17,FALSE),0)</f>
        <v>0</v>
      </c>
    </row>
    <row r="2165" spans="1:50" x14ac:dyDescent="0.3">
      <c r="A2165" s="33" t="str">
        <f t="shared" si="132"/>
        <v>0</v>
      </c>
      <c r="B2165" s="33">
        <f>+'R&amp;E EXPORT'!B1964</f>
        <v>0</v>
      </c>
      <c r="C2165" t="str">
        <f>IFERROR(VLOOKUP(A2165,'MCSJ Export'!A:C,3,FALSE),"")</f>
        <v/>
      </c>
      <c r="D2165" s="37">
        <f t="shared" ca="1" si="133"/>
        <v>0</v>
      </c>
      <c r="E2165" s="37">
        <f t="shared" ca="1" si="134"/>
        <v>0</v>
      </c>
      <c r="F2165" s="37">
        <f t="shared" ca="1" si="135"/>
        <v>0</v>
      </c>
      <c r="G2165" s="37"/>
      <c r="H2165" s="33">
        <f>+'R&amp;E EXPORT'!A1964</f>
        <v>0</v>
      </c>
      <c r="I2165" s="34">
        <f>IFERROR(VLOOKUP($H2165,'Gen F Rev'!$A:$M,15,FALSE),0)</f>
        <v>0</v>
      </c>
      <c r="J2165" s="34">
        <f>IFERROR(VLOOKUP($H2165,'Gen F Rev'!$A:$M,16,FALSE),0)</f>
        <v>0</v>
      </c>
      <c r="K2165" s="42">
        <f>IFERROR(VLOOKUP($H2165,'Gen F Rev'!$A:$M,17,FALSE),0)</f>
        <v>0</v>
      </c>
      <c r="L2165" s="34">
        <f>IFERROR(VLOOKUP($H2165,'Gen F Exp'!$A:$E,15,FALSE),0)</f>
        <v>0</v>
      </c>
      <c r="M2165" s="34">
        <f>IFERROR(VLOOKUP($H2165,'Gen F Exp'!$A:$E,16,FALSE),0)</f>
        <v>0</v>
      </c>
      <c r="N2165" s="42">
        <f>IFERROR(VLOOKUP($H2165,'Gen F Exp'!$A:$E,17,FALSE),0)</f>
        <v>0</v>
      </c>
      <c r="O2165" s="34">
        <f>IFERROR(VLOOKUP($H2165,'Water F Rev'!$A:$L,15,FALSE),0)</f>
        <v>0</v>
      </c>
      <c r="P2165" s="34">
        <f>IFERROR(VLOOKUP($H2165,'Water F Rev'!$A:$L,16,FALSE),0)</f>
        <v>0</v>
      </c>
      <c r="Q2165" s="42">
        <f>IFERROR(VLOOKUP($H2165,'Water F Rev'!$A:$L,17,FALSE),0)</f>
        <v>0</v>
      </c>
      <c r="R2165" s="34">
        <f>IFERROR(VLOOKUP($H2165,'Water F Exp'!$A:$K,15,FALSE),0)</f>
        <v>0</v>
      </c>
      <c r="S2165" s="34">
        <f>IFERROR(VLOOKUP($H2165,'Water F Exp'!$A:$K,16,FALSE),0)</f>
        <v>0</v>
      </c>
      <c r="T2165" s="42">
        <f>IFERROR(VLOOKUP($H2165,'Water F Exp'!$A:$K,17,FALSE),0)</f>
        <v>0</v>
      </c>
      <c r="U2165" s="34">
        <f ca="1">IFERROR(VLOOKUP($H2165,'Sewer F Rev'!$A:$E,15,FALSE),0)</f>
        <v>0</v>
      </c>
      <c r="V2165" s="34">
        <f ca="1">IFERROR(VLOOKUP($H2165,'Sewer F Rev'!$A:$E,16,FALSE),0)</f>
        <v>0</v>
      </c>
      <c r="W2165" s="42">
        <f ca="1">IFERROR(VLOOKUP($H2165,'Sewer F Rev'!$A:$E,17,FALSE),0)</f>
        <v>0</v>
      </c>
      <c r="X2165" s="34">
        <f>IFERROR(VLOOKUP($H2165,'Sewer F Exp'!$A:$B,15,FALSE),0)</f>
        <v>0</v>
      </c>
      <c r="Y2165" s="34">
        <f>IFERROR(VLOOKUP($H2165,'Sewer F Exp'!$A:$B,16,FALSE),0)</f>
        <v>0</v>
      </c>
      <c r="Z2165" s="42">
        <f>IFERROR(VLOOKUP($H2165,'Sewer F Exp'!$A:$B,17,FALSE),0)</f>
        <v>0</v>
      </c>
      <c r="AA2165" s="34">
        <f>IFERROR(VLOOKUP($H2165,'Refuse F Rev'!$A:$E,15,FALSE),0)</f>
        <v>0</v>
      </c>
      <c r="AB2165" s="34">
        <f>IFERROR(VLOOKUP($H2165,'Refuse F Rev'!$A:$E,16,FALSE),0)</f>
        <v>0</v>
      </c>
      <c r="AC2165" s="42">
        <f>IFERROR(VLOOKUP($H2165,'Refuse F Rev'!$A:$E,17,FALSE),0)</f>
        <v>0</v>
      </c>
      <c r="AD2165" s="34">
        <f>IFERROR(VLOOKUP($H2165,'Refuse F Exp'!$A:$E,15,FALSE),0)</f>
        <v>0</v>
      </c>
      <c r="AE2165" s="34">
        <f>IFERROR(VLOOKUP($H2165,'Refuse F Exp'!$A:$E,16,FALSE),0)</f>
        <v>0</v>
      </c>
      <c r="AF2165" s="42">
        <f>IFERROR(VLOOKUP($H2165,'Refuse F Exp'!$A:$E,17,FALSE),0)</f>
        <v>0</v>
      </c>
      <c r="AG2165" s="34">
        <f>IFERROR(VLOOKUP($H2165,#REF!,10,FALSE),0)</f>
        <v>0</v>
      </c>
      <c r="AH2165" s="34">
        <f>IFERROR(VLOOKUP($H2165,#REF!,11,FALSE),0)</f>
        <v>0</v>
      </c>
      <c r="AI2165" s="42">
        <f>IFERROR(VLOOKUP($H2165,#REF!,12,FALSE),0)</f>
        <v>0</v>
      </c>
      <c r="AJ2165" s="34">
        <f>IFERROR(VLOOKUP($H2165,#REF!,10,FALSE),0)</f>
        <v>0</v>
      </c>
      <c r="AK2165" s="34">
        <f>IFERROR(VLOOKUP($H2165,#REF!,11,FALSE),0)</f>
        <v>0</v>
      </c>
      <c r="AL2165" s="42">
        <f>IFERROR(VLOOKUP($H2165,#REF!,12,FALSE),0)</f>
        <v>0</v>
      </c>
      <c r="AM2165" s="34">
        <f>IFERROR(VLOOKUP($H2165,#REF!,10,FALSE),0)</f>
        <v>0</v>
      </c>
      <c r="AN2165" s="34">
        <f>IFERROR(VLOOKUP($H2165,#REF!,11,FALSE),0)</f>
        <v>0</v>
      </c>
      <c r="AO2165" s="42">
        <f>IFERROR(VLOOKUP($H2165,#REF!,12,FALSE),0)</f>
        <v>0</v>
      </c>
      <c r="AP2165" s="34">
        <f>IFERROR(VLOOKUP($H2165,#REF!,10,FALSE),0)</f>
        <v>0</v>
      </c>
      <c r="AQ2165" s="34">
        <f>IFERROR(VLOOKUP($H2165,#REF!,11,FALSE),0)</f>
        <v>0</v>
      </c>
      <c r="AR2165" s="42">
        <f>IFERROR(VLOOKUP($H2165,#REF!,12,FALSE),0)</f>
        <v>0</v>
      </c>
      <c r="AS2165" s="34">
        <f>IFERROR(VLOOKUP($H2165,#REF!,13,FALSE),0)</f>
        <v>0</v>
      </c>
      <c r="AT2165" s="34">
        <f>IFERROR(VLOOKUP($H2165,#REF!,14,FALSE),0)</f>
        <v>0</v>
      </c>
      <c r="AU2165" s="42">
        <f>IFERROR(VLOOKUP($H2165,#REF!,15,FALSE),0)</f>
        <v>0</v>
      </c>
      <c r="AV2165" s="34">
        <f>IFERROR(VLOOKUP($H2165,#REF!,15,FALSE),0)</f>
        <v>0</v>
      </c>
      <c r="AW2165" s="34">
        <f>IFERROR(VLOOKUP($H2165,#REF!,16,FALSE),0)</f>
        <v>0</v>
      </c>
      <c r="AX2165" s="42">
        <f>IFERROR(VLOOKUP($H2165,#REF!,17,FALSE),0)</f>
        <v>0</v>
      </c>
    </row>
    <row r="2166" spans="1:50" x14ac:dyDescent="0.3">
      <c r="A2166" s="33" t="str">
        <f t="shared" si="132"/>
        <v>0</v>
      </c>
      <c r="B2166" s="33">
        <f>+'R&amp;E EXPORT'!B1965</f>
        <v>0</v>
      </c>
      <c r="C2166" t="str">
        <f>IFERROR(VLOOKUP(A2166,'MCSJ Export'!A:C,3,FALSE),"")</f>
        <v/>
      </c>
      <c r="D2166" s="37">
        <f t="shared" ca="1" si="133"/>
        <v>0</v>
      </c>
      <c r="E2166" s="37">
        <f t="shared" ca="1" si="134"/>
        <v>0</v>
      </c>
      <c r="F2166" s="37">
        <f t="shared" ca="1" si="135"/>
        <v>0</v>
      </c>
      <c r="G2166" s="37"/>
      <c r="H2166" s="33">
        <f>+'R&amp;E EXPORT'!A1965</f>
        <v>0</v>
      </c>
      <c r="I2166" s="34">
        <f>IFERROR(VLOOKUP($H2166,'Gen F Rev'!$A:$M,15,FALSE),0)</f>
        <v>0</v>
      </c>
      <c r="J2166" s="34">
        <f>IFERROR(VLOOKUP($H2166,'Gen F Rev'!$A:$M,16,FALSE),0)</f>
        <v>0</v>
      </c>
      <c r="K2166" s="42">
        <f>IFERROR(VLOOKUP($H2166,'Gen F Rev'!$A:$M,17,FALSE),0)</f>
        <v>0</v>
      </c>
      <c r="L2166" s="34">
        <f>IFERROR(VLOOKUP($H2166,'Gen F Exp'!$A:$E,15,FALSE),0)</f>
        <v>0</v>
      </c>
      <c r="M2166" s="34">
        <f>IFERROR(VLOOKUP($H2166,'Gen F Exp'!$A:$E,16,FALSE),0)</f>
        <v>0</v>
      </c>
      <c r="N2166" s="42">
        <f>IFERROR(VLOOKUP($H2166,'Gen F Exp'!$A:$E,17,FALSE),0)</f>
        <v>0</v>
      </c>
      <c r="O2166" s="34">
        <f>IFERROR(VLOOKUP($H2166,'Water F Rev'!$A:$L,15,FALSE),0)</f>
        <v>0</v>
      </c>
      <c r="P2166" s="34">
        <f>IFERROR(VLOOKUP($H2166,'Water F Rev'!$A:$L,16,FALSE),0)</f>
        <v>0</v>
      </c>
      <c r="Q2166" s="42">
        <f>IFERROR(VLOOKUP($H2166,'Water F Rev'!$A:$L,17,FALSE),0)</f>
        <v>0</v>
      </c>
      <c r="R2166" s="34">
        <f>IFERROR(VLOOKUP($H2166,'Water F Exp'!$A:$K,15,FALSE),0)</f>
        <v>0</v>
      </c>
      <c r="S2166" s="34">
        <f>IFERROR(VLOOKUP($H2166,'Water F Exp'!$A:$K,16,FALSE),0)</f>
        <v>0</v>
      </c>
      <c r="T2166" s="42">
        <f>IFERROR(VLOOKUP($H2166,'Water F Exp'!$A:$K,17,FALSE),0)</f>
        <v>0</v>
      </c>
      <c r="U2166" s="34">
        <f ca="1">IFERROR(VLOOKUP($H2166,'Sewer F Rev'!$A:$E,15,FALSE),0)</f>
        <v>0</v>
      </c>
      <c r="V2166" s="34">
        <f ca="1">IFERROR(VLOOKUP($H2166,'Sewer F Rev'!$A:$E,16,FALSE),0)</f>
        <v>0</v>
      </c>
      <c r="W2166" s="42">
        <f ca="1">IFERROR(VLOOKUP($H2166,'Sewer F Rev'!$A:$E,17,FALSE),0)</f>
        <v>0</v>
      </c>
      <c r="X2166" s="34">
        <f>IFERROR(VLOOKUP($H2166,'Sewer F Exp'!$A:$B,15,FALSE),0)</f>
        <v>0</v>
      </c>
      <c r="Y2166" s="34">
        <f>IFERROR(VLOOKUP($H2166,'Sewer F Exp'!$A:$B,16,FALSE),0)</f>
        <v>0</v>
      </c>
      <c r="Z2166" s="42">
        <f>IFERROR(VLOOKUP($H2166,'Sewer F Exp'!$A:$B,17,FALSE),0)</f>
        <v>0</v>
      </c>
      <c r="AA2166" s="34">
        <f>IFERROR(VLOOKUP($H2166,'Refuse F Rev'!$A:$E,15,FALSE),0)</f>
        <v>0</v>
      </c>
      <c r="AB2166" s="34">
        <f>IFERROR(VLOOKUP($H2166,'Refuse F Rev'!$A:$E,16,FALSE),0)</f>
        <v>0</v>
      </c>
      <c r="AC2166" s="42">
        <f>IFERROR(VLOOKUP($H2166,'Refuse F Rev'!$A:$E,17,FALSE),0)</f>
        <v>0</v>
      </c>
      <c r="AD2166" s="34">
        <f>IFERROR(VLOOKUP($H2166,'Refuse F Exp'!$A:$E,15,FALSE),0)</f>
        <v>0</v>
      </c>
      <c r="AE2166" s="34">
        <f>IFERROR(VLOOKUP($H2166,'Refuse F Exp'!$A:$E,16,FALSE),0)</f>
        <v>0</v>
      </c>
      <c r="AF2166" s="42">
        <f>IFERROR(VLOOKUP($H2166,'Refuse F Exp'!$A:$E,17,FALSE),0)</f>
        <v>0</v>
      </c>
      <c r="AG2166" s="34">
        <f>IFERROR(VLOOKUP($H2166,#REF!,10,FALSE),0)</f>
        <v>0</v>
      </c>
      <c r="AH2166" s="34">
        <f>IFERROR(VLOOKUP($H2166,#REF!,11,FALSE),0)</f>
        <v>0</v>
      </c>
      <c r="AI2166" s="42">
        <f>IFERROR(VLOOKUP($H2166,#REF!,12,FALSE),0)</f>
        <v>0</v>
      </c>
      <c r="AJ2166" s="34">
        <f>IFERROR(VLOOKUP($H2166,#REF!,10,FALSE),0)</f>
        <v>0</v>
      </c>
      <c r="AK2166" s="34">
        <f>IFERROR(VLOOKUP($H2166,#REF!,11,FALSE),0)</f>
        <v>0</v>
      </c>
      <c r="AL2166" s="42">
        <f>IFERROR(VLOOKUP($H2166,#REF!,12,FALSE),0)</f>
        <v>0</v>
      </c>
      <c r="AM2166" s="34">
        <f>IFERROR(VLOOKUP($H2166,#REF!,10,FALSE),0)</f>
        <v>0</v>
      </c>
      <c r="AN2166" s="34">
        <f>IFERROR(VLOOKUP($H2166,#REF!,11,FALSE),0)</f>
        <v>0</v>
      </c>
      <c r="AO2166" s="42">
        <f>IFERROR(VLOOKUP($H2166,#REF!,12,FALSE),0)</f>
        <v>0</v>
      </c>
      <c r="AP2166" s="34">
        <f>IFERROR(VLOOKUP($H2166,#REF!,10,FALSE),0)</f>
        <v>0</v>
      </c>
      <c r="AQ2166" s="34">
        <f>IFERROR(VLOOKUP($H2166,#REF!,11,FALSE),0)</f>
        <v>0</v>
      </c>
      <c r="AR2166" s="42">
        <f>IFERROR(VLOOKUP($H2166,#REF!,12,FALSE),0)</f>
        <v>0</v>
      </c>
      <c r="AS2166" s="34">
        <f>IFERROR(VLOOKUP($H2166,#REF!,13,FALSE),0)</f>
        <v>0</v>
      </c>
      <c r="AT2166" s="34">
        <f>IFERROR(VLOOKUP($H2166,#REF!,14,FALSE),0)</f>
        <v>0</v>
      </c>
      <c r="AU2166" s="42">
        <f>IFERROR(VLOOKUP($H2166,#REF!,15,FALSE),0)</f>
        <v>0</v>
      </c>
      <c r="AV2166" s="34">
        <f>IFERROR(VLOOKUP($H2166,#REF!,15,FALSE),0)</f>
        <v>0</v>
      </c>
      <c r="AW2166" s="34">
        <f>IFERROR(VLOOKUP($H2166,#REF!,16,FALSE),0)</f>
        <v>0</v>
      </c>
      <c r="AX2166" s="42">
        <f>IFERROR(VLOOKUP($H2166,#REF!,17,FALSE),0)</f>
        <v>0</v>
      </c>
    </row>
    <row r="2167" spans="1:50" x14ac:dyDescent="0.3">
      <c r="A2167" s="33" t="str">
        <f t="shared" si="132"/>
        <v>0</v>
      </c>
      <c r="B2167" s="33">
        <f>+'R&amp;E EXPORT'!B1966</f>
        <v>0</v>
      </c>
      <c r="C2167" t="str">
        <f>IFERROR(VLOOKUP(A2167,'MCSJ Export'!A:C,3,FALSE),"")</f>
        <v/>
      </c>
      <c r="D2167" s="37">
        <f t="shared" ca="1" si="133"/>
        <v>0</v>
      </c>
      <c r="E2167" s="37">
        <f t="shared" ca="1" si="134"/>
        <v>0</v>
      </c>
      <c r="F2167" s="37">
        <f t="shared" ca="1" si="135"/>
        <v>0</v>
      </c>
      <c r="G2167" s="37"/>
      <c r="H2167" s="33">
        <f>+'R&amp;E EXPORT'!A1966</f>
        <v>0</v>
      </c>
      <c r="I2167" s="34">
        <f>IFERROR(VLOOKUP($H2167,'Gen F Rev'!$A:$M,15,FALSE),0)</f>
        <v>0</v>
      </c>
      <c r="J2167" s="34">
        <f>IFERROR(VLOOKUP($H2167,'Gen F Rev'!$A:$M,16,FALSE),0)</f>
        <v>0</v>
      </c>
      <c r="K2167" s="42">
        <f>IFERROR(VLOOKUP($H2167,'Gen F Rev'!$A:$M,17,FALSE),0)</f>
        <v>0</v>
      </c>
      <c r="L2167" s="34">
        <f>IFERROR(VLOOKUP($H2167,'Gen F Exp'!$A:$E,15,FALSE),0)</f>
        <v>0</v>
      </c>
      <c r="M2167" s="34">
        <f>IFERROR(VLOOKUP($H2167,'Gen F Exp'!$A:$E,16,FALSE),0)</f>
        <v>0</v>
      </c>
      <c r="N2167" s="42">
        <f>IFERROR(VLOOKUP($H2167,'Gen F Exp'!$A:$E,17,FALSE),0)</f>
        <v>0</v>
      </c>
      <c r="O2167" s="34">
        <f>IFERROR(VLOOKUP($H2167,'Water F Rev'!$A:$L,15,FALSE),0)</f>
        <v>0</v>
      </c>
      <c r="P2167" s="34">
        <f>IFERROR(VLOOKUP($H2167,'Water F Rev'!$A:$L,16,FALSE),0)</f>
        <v>0</v>
      </c>
      <c r="Q2167" s="42">
        <f>IFERROR(VLOOKUP($H2167,'Water F Rev'!$A:$L,17,FALSE),0)</f>
        <v>0</v>
      </c>
      <c r="R2167" s="34">
        <f>IFERROR(VLOOKUP($H2167,'Water F Exp'!$A:$K,15,FALSE),0)</f>
        <v>0</v>
      </c>
      <c r="S2167" s="34">
        <f>IFERROR(VLOOKUP($H2167,'Water F Exp'!$A:$K,16,FALSE),0)</f>
        <v>0</v>
      </c>
      <c r="T2167" s="42">
        <f>IFERROR(VLOOKUP($H2167,'Water F Exp'!$A:$K,17,FALSE),0)</f>
        <v>0</v>
      </c>
      <c r="U2167" s="34">
        <f ca="1">IFERROR(VLOOKUP($H2167,'Sewer F Rev'!$A:$E,15,FALSE),0)</f>
        <v>0</v>
      </c>
      <c r="V2167" s="34">
        <f ca="1">IFERROR(VLOOKUP($H2167,'Sewer F Rev'!$A:$E,16,FALSE),0)</f>
        <v>0</v>
      </c>
      <c r="W2167" s="42">
        <f ca="1">IFERROR(VLOOKUP($H2167,'Sewer F Rev'!$A:$E,17,FALSE),0)</f>
        <v>0</v>
      </c>
      <c r="X2167" s="34">
        <f>IFERROR(VLOOKUP($H2167,'Sewer F Exp'!$A:$B,15,FALSE),0)</f>
        <v>0</v>
      </c>
      <c r="Y2167" s="34">
        <f>IFERROR(VLOOKUP($H2167,'Sewer F Exp'!$A:$B,16,FALSE),0)</f>
        <v>0</v>
      </c>
      <c r="Z2167" s="42">
        <f>IFERROR(VLOOKUP($H2167,'Sewer F Exp'!$A:$B,17,FALSE),0)</f>
        <v>0</v>
      </c>
      <c r="AA2167" s="34">
        <f>IFERROR(VLOOKUP($H2167,'Refuse F Rev'!$A:$E,15,FALSE),0)</f>
        <v>0</v>
      </c>
      <c r="AB2167" s="34">
        <f>IFERROR(VLOOKUP($H2167,'Refuse F Rev'!$A:$E,16,FALSE),0)</f>
        <v>0</v>
      </c>
      <c r="AC2167" s="42">
        <f>IFERROR(VLOOKUP($H2167,'Refuse F Rev'!$A:$E,17,FALSE),0)</f>
        <v>0</v>
      </c>
      <c r="AD2167" s="34">
        <f>IFERROR(VLOOKUP($H2167,'Refuse F Exp'!$A:$E,15,FALSE),0)</f>
        <v>0</v>
      </c>
      <c r="AE2167" s="34">
        <f>IFERROR(VLOOKUP($H2167,'Refuse F Exp'!$A:$E,16,FALSE),0)</f>
        <v>0</v>
      </c>
      <c r="AF2167" s="42">
        <f>IFERROR(VLOOKUP($H2167,'Refuse F Exp'!$A:$E,17,FALSE),0)</f>
        <v>0</v>
      </c>
      <c r="AG2167" s="34">
        <f>IFERROR(VLOOKUP($H2167,#REF!,10,FALSE),0)</f>
        <v>0</v>
      </c>
      <c r="AH2167" s="34">
        <f>IFERROR(VLOOKUP($H2167,#REF!,11,FALSE),0)</f>
        <v>0</v>
      </c>
      <c r="AI2167" s="42">
        <f>IFERROR(VLOOKUP($H2167,#REF!,12,FALSE),0)</f>
        <v>0</v>
      </c>
      <c r="AJ2167" s="34">
        <f>IFERROR(VLOOKUP($H2167,#REF!,10,FALSE),0)</f>
        <v>0</v>
      </c>
      <c r="AK2167" s="34">
        <f>IFERROR(VLOOKUP($H2167,#REF!,11,FALSE),0)</f>
        <v>0</v>
      </c>
      <c r="AL2167" s="42">
        <f>IFERROR(VLOOKUP($H2167,#REF!,12,FALSE),0)</f>
        <v>0</v>
      </c>
      <c r="AM2167" s="34">
        <f>IFERROR(VLOOKUP($H2167,#REF!,10,FALSE),0)</f>
        <v>0</v>
      </c>
      <c r="AN2167" s="34">
        <f>IFERROR(VLOOKUP($H2167,#REF!,11,FALSE),0)</f>
        <v>0</v>
      </c>
      <c r="AO2167" s="42">
        <f>IFERROR(VLOOKUP($H2167,#REF!,12,FALSE),0)</f>
        <v>0</v>
      </c>
      <c r="AP2167" s="34">
        <f>IFERROR(VLOOKUP($H2167,#REF!,10,FALSE),0)</f>
        <v>0</v>
      </c>
      <c r="AQ2167" s="34">
        <f>IFERROR(VLOOKUP($H2167,#REF!,11,FALSE),0)</f>
        <v>0</v>
      </c>
      <c r="AR2167" s="42">
        <f>IFERROR(VLOOKUP($H2167,#REF!,12,FALSE),0)</f>
        <v>0</v>
      </c>
      <c r="AS2167" s="34">
        <f>IFERROR(VLOOKUP($H2167,#REF!,13,FALSE),0)</f>
        <v>0</v>
      </c>
      <c r="AT2167" s="34">
        <f>IFERROR(VLOOKUP($H2167,#REF!,14,FALSE),0)</f>
        <v>0</v>
      </c>
      <c r="AU2167" s="42">
        <f>IFERROR(VLOOKUP($H2167,#REF!,15,FALSE),0)</f>
        <v>0</v>
      </c>
      <c r="AV2167" s="34">
        <f>IFERROR(VLOOKUP($H2167,#REF!,15,FALSE),0)</f>
        <v>0</v>
      </c>
      <c r="AW2167" s="34">
        <f>IFERROR(VLOOKUP($H2167,#REF!,16,FALSE),0)</f>
        <v>0</v>
      </c>
      <c r="AX2167" s="42">
        <f>IFERROR(VLOOKUP($H2167,#REF!,17,FALSE),0)</f>
        <v>0</v>
      </c>
    </row>
    <row r="2168" spans="1:50" x14ac:dyDescent="0.3">
      <c r="A2168" s="33" t="str">
        <f t="shared" si="132"/>
        <v>0</v>
      </c>
      <c r="B2168" s="33">
        <f>+'R&amp;E EXPORT'!B1967</f>
        <v>0</v>
      </c>
      <c r="C2168" t="str">
        <f>IFERROR(VLOOKUP(A2168,'MCSJ Export'!A:C,3,FALSE),"")</f>
        <v/>
      </c>
      <c r="D2168" s="37">
        <f t="shared" ca="1" si="133"/>
        <v>0</v>
      </c>
      <c r="E2168" s="37">
        <f t="shared" ca="1" si="134"/>
        <v>0</v>
      </c>
      <c r="F2168" s="37">
        <f t="shared" ca="1" si="135"/>
        <v>0</v>
      </c>
      <c r="G2168" s="37"/>
      <c r="H2168" s="33">
        <f>+'R&amp;E EXPORT'!A1967</f>
        <v>0</v>
      </c>
      <c r="I2168" s="34">
        <f>IFERROR(VLOOKUP($H2168,'Gen F Rev'!$A:$M,15,FALSE),0)</f>
        <v>0</v>
      </c>
      <c r="J2168" s="34">
        <f>IFERROR(VLOOKUP($H2168,'Gen F Rev'!$A:$M,16,FALSE),0)</f>
        <v>0</v>
      </c>
      <c r="K2168" s="42">
        <f>IFERROR(VLOOKUP($H2168,'Gen F Rev'!$A:$M,17,FALSE),0)</f>
        <v>0</v>
      </c>
      <c r="L2168" s="34">
        <f>IFERROR(VLOOKUP($H2168,'Gen F Exp'!$A:$E,15,FALSE),0)</f>
        <v>0</v>
      </c>
      <c r="M2168" s="34">
        <f>IFERROR(VLOOKUP($H2168,'Gen F Exp'!$A:$E,16,FALSE),0)</f>
        <v>0</v>
      </c>
      <c r="N2168" s="42">
        <f>IFERROR(VLOOKUP($H2168,'Gen F Exp'!$A:$E,17,FALSE),0)</f>
        <v>0</v>
      </c>
      <c r="O2168" s="34">
        <f>IFERROR(VLOOKUP($H2168,'Water F Rev'!$A:$L,15,FALSE),0)</f>
        <v>0</v>
      </c>
      <c r="P2168" s="34">
        <f>IFERROR(VLOOKUP($H2168,'Water F Rev'!$A:$L,16,FALSE),0)</f>
        <v>0</v>
      </c>
      <c r="Q2168" s="42">
        <f>IFERROR(VLOOKUP($H2168,'Water F Rev'!$A:$L,17,FALSE),0)</f>
        <v>0</v>
      </c>
      <c r="R2168" s="34">
        <f>IFERROR(VLOOKUP($H2168,'Water F Exp'!$A:$K,15,FALSE),0)</f>
        <v>0</v>
      </c>
      <c r="S2168" s="34">
        <f>IFERROR(VLOOKUP($H2168,'Water F Exp'!$A:$K,16,FALSE),0)</f>
        <v>0</v>
      </c>
      <c r="T2168" s="42">
        <f>IFERROR(VLOOKUP($H2168,'Water F Exp'!$A:$K,17,FALSE),0)</f>
        <v>0</v>
      </c>
      <c r="U2168" s="34">
        <f ca="1">IFERROR(VLOOKUP($H2168,'Sewer F Rev'!$A:$E,15,FALSE),0)</f>
        <v>0</v>
      </c>
      <c r="V2168" s="34">
        <f ca="1">IFERROR(VLOOKUP($H2168,'Sewer F Rev'!$A:$E,16,FALSE),0)</f>
        <v>0</v>
      </c>
      <c r="W2168" s="42">
        <f ca="1">IFERROR(VLOOKUP($H2168,'Sewer F Rev'!$A:$E,17,FALSE),0)</f>
        <v>0</v>
      </c>
      <c r="X2168" s="34">
        <f>IFERROR(VLOOKUP($H2168,'Sewer F Exp'!$A:$B,15,FALSE),0)</f>
        <v>0</v>
      </c>
      <c r="Y2168" s="34">
        <f>IFERROR(VLOOKUP($H2168,'Sewer F Exp'!$A:$B,16,FALSE),0)</f>
        <v>0</v>
      </c>
      <c r="Z2168" s="42">
        <f>IFERROR(VLOOKUP($H2168,'Sewer F Exp'!$A:$B,17,FALSE),0)</f>
        <v>0</v>
      </c>
      <c r="AA2168" s="34">
        <f>IFERROR(VLOOKUP($H2168,'Refuse F Rev'!$A:$E,15,FALSE),0)</f>
        <v>0</v>
      </c>
      <c r="AB2168" s="34">
        <f>IFERROR(VLOOKUP($H2168,'Refuse F Rev'!$A:$E,16,FALSE),0)</f>
        <v>0</v>
      </c>
      <c r="AC2168" s="42">
        <f>IFERROR(VLOOKUP($H2168,'Refuse F Rev'!$A:$E,17,FALSE),0)</f>
        <v>0</v>
      </c>
      <c r="AD2168" s="34">
        <f>IFERROR(VLOOKUP($H2168,'Refuse F Exp'!$A:$E,15,FALSE),0)</f>
        <v>0</v>
      </c>
      <c r="AE2168" s="34">
        <f>IFERROR(VLOOKUP($H2168,'Refuse F Exp'!$A:$E,16,FALSE),0)</f>
        <v>0</v>
      </c>
      <c r="AF2168" s="42">
        <f>IFERROR(VLOOKUP($H2168,'Refuse F Exp'!$A:$E,17,FALSE),0)</f>
        <v>0</v>
      </c>
      <c r="AG2168" s="34">
        <f>IFERROR(VLOOKUP($H2168,#REF!,10,FALSE),0)</f>
        <v>0</v>
      </c>
      <c r="AH2168" s="34">
        <f>IFERROR(VLOOKUP($H2168,#REF!,11,FALSE),0)</f>
        <v>0</v>
      </c>
      <c r="AI2168" s="42">
        <f>IFERROR(VLOOKUP($H2168,#REF!,12,FALSE),0)</f>
        <v>0</v>
      </c>
      <c r="AJ2168" s="34">
        <f>IFERROR(VLOOKUP($H2168,#REF!,10,FALSE),0)</f>
        <v>0</v>
      </c>
      <c r="AK2168" s="34">
        <f>IFERROR(VLOOKUP($H2168,#REF!,11,FALSE),0)</f>
        <v>0</v>
      </c>
      <c r="AL2168" s="42">
        <f>IFERROR(VLOOKUP($H2168,#REF!,12,FALSE),0)</f>
        <v>0</v>
      </c>
      <c r="AM2168" s="34">
        <f>IFERROR(VLOOKUP($H2168,#REF!,10,FALSE),0)</f>
        <v>0</v>
      </c>
      <c r="AN2168" s="34">
        <f>IFERROR(VLOOKUP($H2168,#REF!,11,FALSE),0)</f>
        <v>0</v>
      </c>
      <c r="AO2168" s="42">
        <f>IFERROR(VLOOKUP($H2168,#REF!,12,FALSE),0)</f>
        <v>0</v>
      </c>
      <c r="AP2168" s="34">
        <f>IFERROR(VLOOKUP($H2168,#REF!,10,FALSE),0)</f>
        <v>0</v>
      </c>
      <c r="AQ2168" s="34">
        <f>IFERROR(VLOOKUP($H2168,#REF!,11,FALSE),0)</f>
        <v>0</v>
      </c>
      <c r="AR2168" s="42">
        <f>IFERROR(VLOOKUP($H2168,#REF!,12,FALSE),0)</f>
        <v>0</v>
      </c>
      <c r="AS2168" s="34">
        <f>IFERROR(VLOOKUP($H2168,#REF!,13,FALSE),0)</f>
        <v>0</v>
      </c>
      <c r="AT2168" s="34">
        <f>IFERROR(VLOOKUP($H2168,#REF!,14,FALSE),0)</f>
        <v>0</v>
      </c>
      <c r="AU2168" s="42">
        <f>IFERROR(VLOOKUP($H2168,#REF!,15,FALSE),0)</f>
        <v>0</v>
      </c>
      <c r="AV2168" s="34">
        <f>IFERROR(VLOOKUP($H2168,#REF!,15,FALSE),0)</f>
        <v>0</v>
      </c>
      <c r="AW2168" s="34">
        <f>IFERROR(VLOOKUP($H2168,#REF!,16,FALSE),0)</f>
        <v>0</v>
      </c>
      <c r="AX2168" s="42">
        <f>IFERROR(VLOOKUP($H2168,#REF!,17,FALSE),0)</f>
        <v>0</v>
      </c>
    </row>
    <row r="2169" spans="1:50" x14ac:dyDescent="0.3">
      <c r="A2169" s="33" t="str">
        <f t="shared" si="132"/>
        <v>0</v>
      </c>
      <c r="B2169" s="33">
        <f>+'R&amp;E EXPORT'!B1968</f>
        <v>0</v>
      </c>
      <c r="C2169" t="str">
        <f>IFERROR(VLOOKUP(A2169,'MCSJ Export'!A:C,3,FALSE),"")</f>
        <v/>
      </c>
      <c r="D2169" s="37">
        <f t="shared" ca="1" si="133"/>
        <v>0</v>
      </c>
      <c r="E2169" s="37">
        <f t="shared" ca="1" si="134"/>
        <v>0</v>
      </c>
      <c r="F2169" s="37">
        <f t="shared" ca="1" si="135"/>
        <v>0</v>
      </c>
      <c r="G2169" s="37"/>
      <c r="H2169" s="33">
        <f>+'R&amp;E EXPORT'!A1968</f>
        <v>0</v>
      </c>
      <c r="I2169" s="34">
        <f>IFERROR(VLOOKUP($H2169,'Gen F Rev'!$A:$M,15,FALSE),0)</f>
        <v>0</v>
      </c>
      <c r="J2169" s="34">
        <f>IFERROR(VLOOKUP($H2169,'Gen F Rev'!$A:$M,16,FALSE),0)</f>
        <v>0</v>
      </c>
      <c r="K2169" s="42">
        <f>IFERROR(VLOOKUP($H2169,'Gen F Rev'!$A:$M,17,FALSE),0)</f>
        <v>0</v>
      </c>
      <c r="L2169" s="34">
        <f>IFERROR(VLOOKUP($H2169,'Gen F Exp'!$A:$E,15,FALSE),0)</f>
        <v>0</v>
      </c>
      <c r="M2169" s="34">
        <f>IFERROR(VLOOKUP($H2169,'Gen F Exp'!$A:$E,16,FALSE),0)</f>
        <v>0</v>
      </c>
      <c r="N2169" s="42">
        <f>IFERROR(VLOOKUP($H2169,'Gen F Exp'!$A:$E,17,FALSE),0)</f>
        <v>0</v>
      </c>
      <c r="O2169" s="34">
        <f>IFERROR(VLOOKUP($H2169,'Water F Rev'!$A:$L,15,FALSE),0)</f>
        <v>0</v>
      </c>
      <c r="P2169" s="34">
        <f>IFERROR(VLOOKUP($H2169,'Water F Rev'!$A:$L,16,FALSE),0)</f>
        <v>0</v>
      </c>
      <c r="Q2169" s="42">
        <f>IFERROR(VLOOKUP($H2169,'Water F Rev'!$A:$L,17,FALSE),0)</f>
        <v>0</v>
      </c>
      <c r="R2169" s="34">
        <f>IFERROR(VLOOKUP($H2169,'Water F Exp'!$A:$K,15,FALSE),0)</f>
        <v>0</v>
      </c>
      <c r="S2169" s="34">
        <f>IFERROR(VLOOKUP($H2169,'Water F Exp'!$A:$K,16,FALSE),0)</f>
        <v>0</v>
      </c>
      <c r="T2169" s="42">
        <f>IFERROR(VLOOKUP($H2169,'Water F Exp'!$A:$K,17,FALSE),0)</f>
        <v>0</v>
      </c>
      <c r="U2169" s="34">
        <f ca="1">IFERROR(VLOOKUP($H2169,'Sewer F Rev'!$A:$E,15,FALSE),0)</f>
        <v>0</v>
      </c>
      <c r="V2169" s="34">
        <f ca="1">IFERROR(VLOOKUP($H2169,'Sewer F Rev'!$A:$E,16,FALSE),0)</f>
        <v>0</v>
      </c>
      <c r="W2169" s="42">
        <f ca="1">IFERROR(VLOOKUP($H2169,'Sewer F Rev'!$A:$E,17,FALSE),0)</f>
        <v>0</v>
      </c>
      <c r="X2169" s="34">
        <f>IFERROR(VLOOKUP($H2169,'Sewer F Exp'!$A:$B,15,FALSE),0)</f>
        <v>0</v>
      </c>
      <c r="Y2169" s="34">
        <f>IFERROR(VLOOKUP($H2169,'Sewer F Exp'!$A:$B,16,FALSE),0)</f>
        <v>0</v>
      </c>
      <c r="Z2169" s="42">
        <f>IFERROR(VLOOKUP($H2169,'Sewer F Exp'!$A:$B,17,FALSE),0)</f>
        <v>0</v>
      </c>
      <c r="AA2169" s="34">
        <f>IFERROR(VLOOKUP($H2169,'Refuse F Rev'!$A:$E,15,FALSE),0)</f>
        <v>0</v>
      </c>
      <c r="AB2169" s="34">
        <f>IFERROR(VLOOKUP($H2169,'Refuse F Rev'!$A:$E,16,FALSE),0)</f>
        <v>0</v>
      </c>
      <c r="AC2169" s="42">
        <f>IFERROR(VLOOKUP($H2169,'Refuse F Rev'!$A:$E,17,FALSE),0)</f>
        <v>0</v>
      </c>
      <c r="AD2169" s="34">
        <f>IFERROR(VLOOKUP($H2169,'Refuse F Exp'!$A:$E,15,FALSE),0)</f>
        <v>0</v>
      </c>
      <c r="AE2169" s="34">
        <f>IFERROR(VLOOKUP($H2169,'Refuse F Exp'!$A:$E,16,FALSE),0)</f>
        <v>0</v>
      </c>
      <c r="AF2169" s="42">
        <f>IFERROR(VLOOKUP($H2169,'Refuse F Exp'!$A:$E,17,FALSE),0)</f>
        <v>0</v>
      </c>
      <c r="AG2169" s="34">
        <f>IFERROR(VLOOKUP($H2169,#REF!,10,FALSE),0)</f>
        <v>0</v>
      </c>
      <c r="AH2169" s="34">
        <f>IFERROR(VLOOKUP($H2169,#REF!,11,FALSE),0)</f>
        <v>0</v>
      </c>
      <c r="AI2169" s="42">
        <f>IFERROR(VLOOKUP($H2169,#REF!,12,FALSE),0)</f>
        <v>0</v>
      </c>
      <c r="AJ2169" s="34">
        <f>IFERROR(VLOOKUP($H2169,#REF!,10,FALSE),0)</f>
        <v>0</v>
      </c>
      <c r="AK2169" s="34">
        <f>IFERROR(VLOOKUP($H2169,#REF!,11,FALSE),0)</f>
        <v>0</v>
      </c>
      <c r="AL2169" s="42">
        <f>IFERROR(VLOOKUP($H2169,#REF!,12,FALSE),0)</f>
        <v>0</v>
      </c>
      <c r="AM2169" s="34">
        <f>IFERROR(VLOOKUP($H2169,#REF!,10,FALSE),0)</f>
        <v>0</v>
      </c>
      <c r="AN2169" s="34">
        <f>IFERROR(VLOOKUP($H2169,#REF!,11,FALSE),0)</f>
        <v>0</v>
      </c>
      <c r="AO2169" s="42">
        <f>IFERROR(VLOOKUP($H2169,#REF!,12,FALSE),0)</f>
        <v>0</v>
      </c>
      <c r="AP2169" s="34">
        <f>IFERROR(VLOOKUP($H2169,#REF!,10,FALSE),0)</f>
        <v>0</v>
      </c>
      <c r="AQ2169" s="34">
        <f>IFERROR(VLOOKUP($H2169,#REF!,11,FALSE),0)</f>
        <v>0</v>
      </c>
      <c r="AR2169" s="42">
        <f>IFERROR(VLOOKUP($H2169,#REF!,12,FALSE),0)</f>
        <v>0</v>
      </c>
      <c r="AS2169" s="34">
        <f>IFERROR(VLOOKUP($H2169,#REF!,13,FALSE),0)</f>
        <v>0</v>
      </c>
      <c r="AT2169" s="34">
        <f>IFERROR(VLOOKUP($H2169,#REF!,14,FALSE),0)</f>
        <v>0</v>
      </c>
      <c r="AU2169" s="42">
        <f>IFERROR(VLOOKUP($H2169,#REF!,15,FALSE),0)</f>
        <v>0</v>
      </c>
      <c r="AV2169" s="34">
        <f>IFERROR(VLOOKUP($H2169,#REF!,15,FALSE),0)</f>
        <v>0</v>
      </c>
      <c r="AW2169" s="34">
        <f>IFERROR(VLOOKUP($H2169,#REF!,16,FALSE),0)</f>
        <v>0</v>
      </c>
      <c r="AX2169" s="42">
        <f>IFERROR(VLOOKUP($H2169,#REF!,17,FALSE),0)</f>
        <v>0</v>
      </c>
    </row>
    <row r="2170" spans="1:50" x14ac:dyDescent="0.3">
      <c r="A2170" s="33" t="str">
        <f t="shared" si="132"/>
        <v>0</v>
      </c>
      <c r="B2170" s="33">
        <f>+'R&amp;E EXPORT'!B1969</f>
        <v>0</v>
      </c>
      <c r="C2170" t="str">
        <f>IFERROR(VLOOKUP(A2170,'MCSJ Export'!A:C,3,FALSE),"")</f>
        <v/>
      </c>
      <c r="D2170" s="37">
        <f t="shared" ca="1" si="133"/>
        <v>0</v>
      </c>
      <c r="E2170" s="37">
        <f t="shared" ca="1" si="134"/>
        <v>0</v>
      </c>
      <c r="F2170" s="37">
        <f t="shared" ca="1" si="135"/>
        <v>0</v>
      </c>
      <c r="G2170" s="37"/>
      <c r="H2170" s="33">
        <f>+'R&amp;E EXPORT'!A1969</f>
        <v>0</v>
      </c>
      <c r="I2170" s="34">
        <f>IFERROR(VLOOKUP($H2170,'Gen F Rev'!$A:$M,15,FALSE),0)</f>
        <v>0</v>
      </c>
      <c r="J2170" s="34">
        <f>IFERROR(VLOOKUP($H2170,'Gen F Rev'!$A:$M,16,FALSE),0)</f>
        <v>0</v>
      </c>
      <c r="K2170" s="42">
        <f>IFERROR(VLOOKUP($H2170,'Gen F Rev'!$A:$M,17,FALSE),0)</f>
        <v>0</v>
      </c>
      <c r="L2170" s="34">
        <f>IFERROR(VLOOKUP($H2170,'Gen F Exp'!$A:$E,15,FALSE),0)</f>
        <v>0</v>
      </c>
      <c r="M2170" s="34">
        <f>IFERROR(VLOOKUP($H2170,'Gen F Exp'!$A:$E,16,FALSE),0)</f>
        <v>0</v>
      </c>
      <c r="N2170" s="42">
        <f>IFERROR(VLOOKUP($H2170,'Gen F Exp'!$A:$E,17,FALSE),0)</f>
        <v>0</v>
      </c>
      <c r="O2170" s="34">
        <f>IFERROR(VLOOKUP($H2170,'Water F Rev'!$A:$L,15,FALSE),0)</f>
        <v>0</v>
      </c>
      <c r="P2170" s="34">
        <f>IFERROR(VLOOKUP($H2170,'Water F Rev'!$A:$L,16,FALSE),0)</f>
        <v>0</v>
      </c>
      <c r="Q2170" s="42">
        <f>IFERROR(VLOOKUP($H2170,'Water F Rev'!$A:$L,17,FALSE),0)</f>
        <v>0</v>
      </c>
      <c r="R2170" s="34">
        <f>IFERROR(VLOOKUP($H2170,'Water F Exp'!$A:$K,15,FALSE),0)</f>
        <v>0</v>
      </c>
      <c r="S2170" s="34">
        <f>IFERROR(VLOOKUP($H2170,'Water F Exp'!$A:$K,16,FALSE),0)</f>
        <v>0</v>
      </c>
      <c r="T2170" s="42">
        <f>IFERROR(VLOOKUP($H2170,'Water F Exp'!$A:$K,17,FALSE),0)</f>
        <v>0</v>
      </c>
      <c r="U2170" s="34">
        <f ca="1">IFERROR(VLOOKUP($H2170,'Sewer F Rev'!$A:$E,15,FALSE),0)</f>
        <v>0</v>
      </c>
      <c r="V2170" s="34">
        <f ca="1">IFERROR(VLOOKUP($H2170,'Sewer F Rev'!$A:$E,16,FALSE),0)</f>
        <v>0</v>
      </c>
      <c r="W2170" s="42">
        <f ca="1">IFERROR(VLOOKUP($H2170,'Sewer F Rev'!$A:$E,17,FALSE),0)</f>
        <v>0</v>
      </c>
      <c r="X2170" s="34">
        <f>IFERROR(VLOOKUP($H2170,'Sewer F Exp'!$A:$B,15,FALSE),0)</f>
        <v>0</v>
      </c>
      <c r="Y2170" s="34">
        <f>IFERROR(VLOOKUP($H2170,'Sewer F Exp'!$A:$B,16,FALSE),0)</f>
        <v>0</v>
      </c>
      <c r="Z2170" s="42">
        <f>IFERROR(VLOOKUP($H2170,'Sewer F Exp'!$A:$B,17,FALSE),0)</f>
        <v>0</v>
      </c>
      <c r="AA2170" s="34">
        <f>IFERROR(VLOOKUP($H2170,'Refuse F Rev'!$A:$E,15,FALSE),0)</f>
        <v>0</v>
      </c>
      <c r="AB2170" s="34">
        <f>IFERROR(VLOOKUP($H2170,'Refuse F Rev'!$A:$E,16,FALSE),0)</f>
        <v>0</v>
      </c>
      <c r="AC2170" s="42">
        <f>IFERROR(VLOOKUP($H2170,'Refuse F Rev'!$A:$E,17,FALSE),0)</f>
        <v>0</v>
      </c>
      <c r="AD2170" s="34">
        <f>IFERROR(VLOOKUP($H2170,'Refuse F Exp'!$A:$E,15,FALSE),0)</f>
        <v>0</v>
      </c>
      <c r="AE2170" s="34">
        <f>IFERROR(VLOOKUP($H2170,'Refuse F Exp'!$A:$E,16,FALSE),0)</f>
        <v>0</v>
      </c>
      <c r="AF2170" s="42">
        <f>IFERROR(VLOOKUP($H2170,'Refuse F Exp'!$A:$E,17,FALSE),0)</f>
        <v>0</v>
      </c>
      <c r="AG2170" s="34">
        <f>IFERROR(VLOOKUP($H2170,#REF!,10,FALSE),0)</f>
        <v>0</v>
      </c>
      <c r="AH2170" s="34">
        <f>IFERROR(VLOOKUP($H2170,#REF!,11,FALSE),0)</f>
        <v>0</v>
      </c>
      <c r="AI2170" s="42">
        <f>IFERROR(VLOOKUP($H2170,#REF!,12,FALSE),0)</f>
        <v>0</v>
      </c>
      <c r="AJ2170" s="34">
        <f>IFERROR(VLOOKUP($H2170,#REF!,10,FALSE),0)</f>
        <v>0</v>
      </c>
      <c r="AK2170" s="34">
        <f>IFERROR(VLOOKUP($H2170,#REF!,11,FALSE),0)</f>
        <v>0</v>
      </c>
      <c r="AL2170" s="42">
        <f>IFERROR(VLOOKUP($H2170,#REF!,12,FALSE),0)</f>
        <v>0</v>
      </c>
      <c r="AM2170" s="34">
        <f>IFERROR(VLOOKUP($H2170,#REF!,10,FALSE),0)</f>
        <v>0</v>
      </c>
      <c r="AN2170" s="34">
        <f>IFERROR(VLOOKUP($H2170,#REF!,11,FALSE),0)</f>
        <v>0</v>
      </c>
      <c r="AO2170" s="42">
        <f>IFERROR(VLOOKUP($H2170,#REF!,12,FALSE),0)</f>
        <v>0</v>
      </c>
      <c r="AP2170" s="34">
        <f>IFERROR(VLOOKUP($H2170,#REF!,10,FALSE),0)</f>
        <v>0</v>
      </c>
      <c r="AQ2170" s="34">
        <f>IFERROR(VLOOKUP($H2170,#REF!,11,FALSE),0)</f>
        <v>0</v>
      </c>
      <c r="AR2170" s="42">
        <f>IFERROR(VLOOKUP($H2170,#REF!,12,FALSE),0)</f>
        <v>0</v>
      </c>
      <c r="AS2170" s="34">
        <f>IFERROR(VLOOKUP($H2170,#REF!,13,FALSE),0)</f>
        <v>0</v>
      </c>
      <c r="AT2170" s="34">
        <f>IFERROR(VLOOKUP($H2170,#REF!,14,FALSE),0)</f>
        <v>0</v>
      </c>
      <c r="AU2170" s="42">
        <f>IFERROR(VLOOKUP($H2170,#REF!,15,FALSE),0)</f>
        <v>0</v>
      </c>
      <c r="AV2170" s="34">
        <f>IFERROR(VLOOKUP($H2170,#REF!,15,FALSE),0)</f>
        <v>0</v>
      </c>
      <c r="AW2170" s="34">
        <f>IFERROR(VLOOKUP($H2170,#REF!,16,FALSE),0)</f>
        <v>0</v>
      </c>
      <c r="AX2170" s="42">
        <f>IFERROR(VLOOKUP($H2170,#REF!,17,FALSE),0)</f>
        <v>0</v>
      </c>
    </row>
    <row r="2171" spans="1:50" x14ac:dyDescent="0.3">
      <c r="A2171" s="33" t="str">
        <f t="shared" si="132"/>
        <v>0</v>
      </c>
      <c r="B2171" s="33">
        <f>+'R&amp;E EXPORT'!B1970</f>
        <v>0</v>
      </c>
      <c r="C2171" t="str">
        <f>IFERROR(VLOOKUP(A2171,'MCSJ Export'!A:C,3,FALSE),"")</f>
        <v/>
      </c>
      <c r="D2171" s="37">
        <f t="shared" ca="1" si="133"/>
        <v>0</v>
      </c>
      <c r="E2171" s="37">
        <f t="shared" ca="1" si="134"/>
        <v>0</v>
      </c>
      <c r="F2171" s="37">
        <f t="shared" ca="1" si="135"/>
        <v>0</v>
      </c>
      <c r="G2171" s="37"/>
      <c r="H2171" s="33">
        <f>+'R&amp;E EXPORT'!A1970</f>
        <v>0</v>
      </c>
      <c r="I2171" s="34">
        <f>IFERROR(VLOOKUP($H2171,'Gen F Rev'!$A:$M,15,FALSE),0)</f>
        <v>0</v>
      </c>
      <c r="J2171" s="34">
        <f>IFERROR(VLOOKUP($H2171,'Gen F Rev'!$A:$M,16,FALSE),0)</f>
        <v>0</v>
      </c>
      <c r="K2171" s="42">
        <f>IFERROR(VLOOKUP($H2171,'Gen F Rev'!$A:$M,17,FALSE),0)</f>
        <v>0</v>
      </c>
      <c r="L2171" s="34">
        <f>IFERROR(VLOOKUP($H2171,'Gen F Exp'!$A:$E,15,FALSE),0)</f>
        <v>0</v>
      </c>
      <c r="M2171" s="34">
        <f>IFERROR(VLOOKUP($H2171,'Gen F Exp'!$A:$E,16,FALSE),0)</f>
        <v>0</v>
      </c>
      <c r="N2171" s="42">
        <f>IFERROR(VLOOKUP($H2171,'Gen F Exp'!$A:$E,17,FALSE),0)</f>
        <v>0</v>
      </c>
      <c r="O2171" s="34">
        <f>IFERROR(VLOOKUP($H2171,'Water F Rev'!$A:$L,15,FALSE),0)</f>
        <v>0</v>
      </c>
      <c r="P2171" s="34">
        <f>IFERROR(VLOOKUP($H2171,'Water F Rev'!$A:$L,16,FALSE),0)</f>
        <v>0</v>
      </c>
      <c r="Q2171" s="42">
        <f>IFERROR(VLOOKUP($H2171,'Water F Rev'!$A:$L,17,FALSE),0)</f>
        <v>0</v>
      </c>
      <c r="R2171" s="34">
        <f>IFERROR(VLOOKUP($H2171,'Water F Exp'!$A:$K,15,FALSE),0)</f>
        <v>0</v>
      </c>
      <c r="S2171" s="34">
        <f>IFERROR(VLOOKUP($H2171,'Water F Exp'!$A:$K,16,FALSE),0)</f>
        <v>0</v>
      </c>
      <c r="T2171" s="42">
        <f>IFERROR(VLOOKUP($H2171,'Water F Exp'!$A:$K,17,FALSE),0)</f>
        <v>0</v>
      </c>
      <c r="U2171" s="34">
        <f ca="1">IFERROR(VLOOKUP($H2171,'Sewer F Rev'!$A:$E,15,FALSE),0)</f>
        <v>0</v>
      </c>
      <c r="V2171" s="34">
        <f ca="1">IFERROR(VLOOKUP($H2171,'Sewer F Rev'!$A:$E,16,FALSE),0)</f>
        <v>0</v>
      </c>
      <c r="W2171" s="42">
        <f ca="1">IFERROR(VLOOKUP($H2171,'Sewer F Rev'!$A:$E,17,FALSE),0)</f>
        <v>0</v>
      </c>
      <c r="X2171" s="34">
        <f>IFERROR(VLOOKUP($H2171,'Sewer F Exp'!$A:$B,15,FALSE),0)</f>
        <v>0</v>
      </c>
      <c r="Y2171" s="34">
        <f>IFERROR(VLOOKUP($H2171,'Sewer F Exp'!$A:$B,16,FALSE),0)</f>
        <v>0</v>
      </c>
      <c r="Z2171" s="42">
        <f>IFERROR(VLOOKUP($H2171,'Sewer F Exp'!$A:$B,17,FALSE),0)</f>
        <v>0</v>
      </c>
      <c r="AA2171" s="34">
        <f>IFERROR(VLOOKUP($H2171,'Refuse F Rev'!$A:$E,15,FALSE),0)</f>
        <v>0</v>
      </c>
      <c r="AB2171" s="34">
        <f>IFERROR(VLOOKUP($H2171,'Refuse F Rev'!$A:$E,16,FALSE),0)</f>
        <v>0</v>
      </c>
      <c r="AC2171" s="42">
        <f>IFERROR(VLOOKUP($H2171,'Refuse F Rev'!$A:$E,17,FALSE),0)</f>
        <v>0</v>
      </c>
      <c r="AD2171" s="34">
        <f>IFERROR(VLOOKUP($H2171,'Refuse F Exp'!$A:$E,15,FALSE),0)</f>
        <v>0</v>
      </c>
      <c r="AE2171" s="34">
        <f>IFERROR(VLOOKUP($H2171,'Refuse F Exp'!$A:$E,16,FALSE),0)</f>
        <v>0</v>
      </c>
      <c r="AF2171" s="42">
        <f>IFERROR(VLOOKUP($H2171,'Refuse F Exp'!$A:$E,17,FALSE),0)</f>
        <v>0</v>
      </c>
      <c r="AG2171" s="34">
        <f>IFERROR(VLOOKUP($H2171,#REF!,10,FALSE),0)</f>
        <v>0</v>
      </c>
      <c r="AH2171" s="34">
        <f>IFERROR(VLOOKUP($H2171,#REF!,11,FALSE),0)</f>
        <v>0</v>
      </c>
      <c r="AI2171" s="42">
        <f>IFERROR(VLOOKUP($H2171,#REF!,12,FALSE),0)</f>
        <v>0</v>
      </c>
      <c r="AJ2171" s="34">
        <f>IFERROR(VLOOKUP($H2171,#REF!,10,FALSE),0)</f>
        <v>0</v>
      </c>
      <c r="AK2171" s="34">
        <f>IFERROR(VLOOKUP($H2171,#REF!,11,FALSE),0)</f>
        <v>0</v>
      </c>
      <c r="AL2171" s="42">
        <f>IFERROR(VLOOKUP($H2171,#REF!,12,FALSE),0)</f>
        <v>0</v>
      </c>
      <c r="AM2171" s="34">
        <f>IFERROR(VLOOKUP($H2171,#REF!,10,FALSE),0)</f>
        <v>0</v>
      </c>
      <c r="AN2171" s="34">
        <f>IFERROR(VLOOKUP($H2171,#REF!,11,FALSE),0)</f>
        <v>0</v>
      </c>
      <c r="AO2171" s="42">
        <f>IFERROR(VLOOKUP($H2171,#REF!,12,FALSE),0)</f>
        <v>0</v>
      </c>
      <c r="AP2171" s="34">
        <f>IFERROR(VLOOKUP($H2171,#REF!,10,FALSE),0)</f>
        <v>0</v>
      </c>
      <c r="AQ2171" s="34">
        <f>IFERROR(VLOOKUP($H2171,#REF!,11,FALSE),0)</f>
        <v>0</v>
      </c>
      <c r="AR2171" s="42">
        <f>IFERROR(VLOOKUP($H2171,#REF!,12,FALSE),0)</f>
        <v>0</v>
      </c>
      <c r="AS2171" s="34">
        <f>IFERROR(VLOOKUP($H2171,#REF!,13,FALSE),0)</f>
        <v>0</v>
      </c>
      <c r="AT2171" s="34">
        <f>IFERROR(VLOOKUP($H2171,#REF!,14,FALSE),0)</f>
        <v>0</v>
      </c>
      <c r="AU2171" s="42">
        <f>IFERROR(VLOOKUP($H2171,#REF!,15,FALSE),0)</f>
        <v>0</v>
      </c>
      <c r="AV2171" s="34">
        <f>IFERROR(VLOOKUP($H2171,#REF!,15,FALSE),0)</f>
        <v>0</v>
      </c>
      <c r="AW2171" s="34">
        <f>IFERROR(VLOOKUP($H2171,#REF!,16,FALSE),0)</f>
        <v>0</v>
      </c>
      <c r="AX2171" s="42">
        <f>IFERROR(VLOOKUP($H2171,#REF!,17,FALSE),0)</f>
        <v>0</v>
      </c>
    </row>
    <row r="2172" spans="1:50" x14ac:dyDescent="0.3">
      <c r="A2172" s="33" t="str">
        <f t="shared" si="132"/>
        <v>0</v>
      </c>
      <c r="B2172" s="33">
        <f>+'R&amp;E EXPORT'!B1971</f>
        <v>0</v>
      </c>
      <c r="C2172" t="str">
        <f>IFERROR(VLOOKUP(A2172,'MCSJ Export'!A:C,3,FALSE),"")</f>
        <v/>
      </c>
      <c r="D2172" s="37">
        <f t="shared" ca="1" si="133"/>
        <v>0</v>
      </c>
      <c r="E2172" s="37">
        <f t="shared" ca="1" si="134"/>
        <v>0</v>
      </c>
      <c r="F2172" s="37">
        <f t="shared" ca="1" si="135"/>
        <v>0</v>
      </c>
      <c r="G2172" s="37"/>
      <c r="H2172" s="33">
        <f>+'R&amp;E EXPORT'!A1971</f>
        <v>0</v>
      </c>
      <c r="I2172" s="34">
        <f>IFERROR(VLOOKUP($H2172,'Gen F Rev'!$A:$M,15,FALSE),0)</f>
        <v>0</v>
      </c>
      <c r="J2172" s="34">
        <f>IFERROR(VLOOKUP($H2172,'Gen F Rev'!$A:$M,16,FALSE),0)</f>
        <v>0</v>
      </c>
      <c r="K2172" s="42">
        <f>IFERROR(VLOOKUP($H2172,'Gen F Rev'!$A:$M,17,FALSE),0)</f>
        <v>0</v>
      </c>
      <c r="L2172" s="34">
        <f>IFERROR(VLOOKUP($H2172,'Gen F Exp'!$A:$E,15,FALSE),0)</f>
        <v>0</v>
      </c>
      <c r="M2172" s="34">
        <f>IFERROR(VLOOKUP($H2172,'Gen F Exp'!$A:$E,16,FALSE),0)</f>
        <v>0</v>
      </c>
      <c r="N2172" s="42">
        <f>IFERROR(VLOOKUP($H2172,'Gen F Exp'!$A:$E,17,FALSE),0)</f>
        <v>0</v>
      </c>
      <c r="O2172" s="34">
        <f>IFERROR(VLOOKUP($H2172,'Water F Rev'!$A:$L,15,FALSE),0)</f>
        <v>0</v>
      </c>
      <c r="P2172" s="34">
        <f>IFERROR(VLOOKUP($H2172,'Water F Rev'!$A:$L,16,FALSE),0)</f>
        <v>0</v>
      </c>
      <c r="Q2172" s="42">
        <f>IFERROR(VLOOKUP($H2172,'Water F Rev'!$A:$L,17,FALSE),0)</f>
        <v>0</v>
      </c>
      <c r="R2172" s="34">
        <f>IFERROR(VLOOKUP($H2172,'Water F Exp'!$A:$K,15,FALSE),0)</f>
        <v>0</v>
      </c>
      <c r="S2172" s="34">
        <f>IFERROR(VLOOKUP($H2172,'Water F Exp'!$A:$K,16,FALSE),0)</f>
        <v>0</v>
      </c>
      <c r="T2172" s="42">
        <f>IFERROR(VLOOKUP($H2172,'Water F Exp'!$A:$K,17,FALSE),0)</f>
        <v>0</v>
      </c>
      <c r="U2172" s="34">
        <f ca="1">IFERROR(VLOOKUP($H2172,'Sewer F Rev'!$A:$E,15,FALSE),0)</f>
        <v>0</v>
      </c>
      <c r="V2172" s="34">
        <f ca="1">IFERROR(VLOOKUP($H2172,'Sewer F Rev'!$A:$E,16,FALSE),0)</f>
        <v>0</v>
      </c>
      <c r="W2172" s="42">
        <f ca="1">IFERROR(VLOOKUP($H2172,'Sewer F Rev'!$A:$E,17,FALSE),0)</f>
        <v>0</v>
      </c>
      <c r="X2172" s="34">
        <f>IFERROR(VLOOKUP($H2172,'Sewer F Exp'!$A:$B,15,FALSE),0)</f>
        <v>0</v>
      </c>
      <c r="Y2172" s="34">
        <f>IFERROR(VLOOKUP($H2172,'Sewer F Exp'!$A:$B,16,FALSE),0)</f>
        <v>0</v>
      </c>
      <c r="Z2172" s="42">
        <f>IFERROR(VLOOKUP($H2172,'Sewer F Exp'!$A:$B,17,FALSE),0)</f>
        <v>0</v>
      </c>
      <c r="AA2172" s="34">
        <f>IFERROR(VLOOKUP($H2172,'Refuse F Rev'!$A:$E,15,FALSE),0)</f>
        <v>0</v>
      </c>
      <c r="AB2172" s="34">
        <f>IFERROR(VLOOKUP($H2172,'Refuse F Rev'!$A:$E,16,FALSE),0)</f>
        <v>0</v>
      </c>
      <c r="AC2172" s="42">
        <f>IFERROR(VLOOKUP($H2172,'Refuse F Rev'!$A:$E,17,FALSE),0)</f>
        <v>0</v>
      </c>
      <c r="AD2172" s="34">
        <f>IFERROR(VLOOKUP($H2172,'Refuse F Exp'!$A:$E,15,FALSE),0)</f>
        <v>0</v>
      </c>
      <c r="AE2172" s="34">
        <f>IFERROR(VLOOKUP($H2172,'Refuse F Exp'!$A:$E,16,FALSE),0)</f>
        <v>0</v>
      </c>
      <c r="AF2172" s="42">
        <f>IFERROR(VLOOKUP($H2172,'Refuse F Exp'!$A:$E,17,FALSE),0)</f>
        <v>0</v>
      </c>
      <c r="AG2172" s="34">
        <f>IFERROR(VLOOKUP($H2172,#REF!,10,FALSE),0)</f>
        <v>0</v>
      </c>
      <c r="AH2172" s="34">
        <f>IFERROR(VLOOKUP($H2172,#REF!,11,FALSE),0)</f>
        <v>0</v>
      </c>
      <c r="AI2172" s="42">
        <f>IFERROR(VLOOKUP($H2172,#REF!,12,FALSE),0)</f>
        <v>0</v>
      </c>
      <c r="AJ2172" s="34">
        <f>IFERROR(VLOOKUP($H2172,#REF!,10,FALSE),0)</f>
        <v>0</v>
      </c>
      <c r="AK2172" s="34">
        <f>IFERROR(VLOOKUP($H2172,#REF!,11,FALSE),0)</f>
        <v>0</v>
      </c>
      <c r="AL2172" s="42">
        <f>IFERROR(VLOOKUP($H2172,#REF!,12,FALSE),0)</f>
        <v>0</v>
      </c>
      <c r="AM2172" s="34">
        <f>IFERROR(VLOOKUP($H2172,#REF!,10,FALSE),0)</f>
        <v>0</v>
      </c>
      <c r="AN2172" s="34">
        <f>IFERROR(VLOOKUP($H2172,#REF!,11,FALSE),0)</f>
        <v>0</v>
      </c>
      <c r="AO2172" s="42">
        <f>IFERROR(VLOOKUP($H2172,#REF!,12,FALSE),0)</f>
        <v>0</v>
      </c>
      <c r="AP2172" s="34">
        <f>IFERROR(VLOOKUP($H2172,#REF!,10,FALSE),0)</f>
        <v>0</v>
      </c>
      <c r="AQ2172" s="34">
        <f>IFERROR(VLOOKUP($H2172,#REF!,11,FALSE),0)</f>
        <v>0</v>
      </c>
      <c r="AR2172" s="42">
        <f>IFERROR(VLOOKUP($H2172,#REF!,12,FALSE),0)</f>
        <v>0</v>
      </c>
      <c r="AS2172" s="34">
        <f>IFERROR(VLOOKUP($H2172,#REF!,13,FALSE),0)</f>
        <v>0</v>
      </c>
      <c r="AT2172" s="34">
        <f>IFERROR(VLOOKUP($H2172,#REF!,14,FALSE),0)</f>
        <v>0</v>
      </c>
      <c r="AU2172" s="42">
        <f>IFERROR(VLOOKUP($H2172,#REF!,15,FALSE),0)</f>
        <v>0</v>
      </c>
      <c r="AV2172" s="34">
        <f>IFERROR(VLOOKUP($H2172,#REF!,15,FALSE),0)</f>
        <v>0</v>
      </c>
      <c r="AW2172" s="34">
        <f>IFERROR(VLOOKUP($H2172,#REF!,16,FALSE),0)</f>
        <v>0</v>
      </c>
      <c r="AX2172" s="42">
        <f>IFERROR(VLOOKUP($H2172,#REF!,17,FALSE),0)</f>
        <v>0</v>
      </c>
    </row>
    <row r="2173" spans="1:50" x14ac:dyDescent="0.3">
      <c r="A2173" s="33" t="str">
        <f t="shared" si="132"/>
        <v>0</v>
      </c>
      <c r="B2173" s="33">
        <f>+'R&amp;E EXPORT'!B1972</f>
        <v>0</v>
      </c>
      <c r="C2173" t="str">
        <f>IFERROR(VLOOKUP(A2173,'MCSJ Export'!A:C,3,FALSE),"")</f>
        <v/>
      </c>
      <c r="D2173" s="37">
        <f t="shared" ca="1" si="133"/>
        <v>0</v>
      </c>
      <c r="E2173" s="37">
        <f t="shared" ca="1" si="134"/>
        <v>0</v>
      </c>
      <c r="F2173" s="37">
        <f t="shared" ca="1" si="135"/>
        <v>0</v>
      </c>
      <c r="G2173" s="37"/>
      <c r="H2173" s="33">
        <f>+'R&amp;E EXPORT'!A1972</f>
        <v>0</v>
      </c>
      <c r="I2173" s="34">
        <f>IFERROR(VLOOKUP($H2173,'Gen F Rev'!$A:$M,15,FALSE),0)</f>
        <v>0</v>
      </c>
      <c r="J2173" s="34">
        <f>IFERROR(VLOOKUP($H2173,'Gen F Rev'!$A:$M,16,FALSE),0)</f>
        <v>0</v>
      </c>
      <c r="K2173" s="42">
        <f>IFERROR(VLOOKUP($H2173,'Gen F Rev'!$A:$M,17,FALSE),0)</f>
        <v>0</v>
      </c>
      <c r="L2173" s="34">
        <f>IFERROR(VLOOKUP($H2173,'Gen F Exp'!$A:$E,15,FALSE),0)</f>
        <v>0</v>
      </c>
      <c r="M2173" s="34">
        <f>IFERROR(VLOOKUP($H2173,'Gen F Exp'!$A:$E,16,FALSE),0)</f>
        <v>0</v>
      </c>
      <c r="N2173" s="42">
        <f>IFERROR(VLOOKUP($H2173,'Gen F Exp'!$A:$E,17,FALSE),0)</f>
        <v>0</v>
      </c>
      <c r="O2173" s="34">
        <f>IFERROR(VLOOKUP($H2173,'Water F Rev'!$A:$L,15,FALSE),0)</f>
        <v>0</v>
      </c>
      <c r="P2173" s="34">
        <f>IFERROR(VLOOKUP($H2173,'Water F Rev'!$A:$L,16,FALSE),0)</f>
        <v>0</v>
      </c>
      <c r="Q2173" s="42">
        <f>IFERROR(VLOOKUP($H2173,'Water F Rev'!$A:$L,17,FALSE),0)</f>
        <v>0</v>
      </c>
      <c r="R2173" s="34">
        <f>IFERROR(VLOOKUP($H2173,'Water F Exp'!$A:$K,15,FALSE),0)</f>
        <v>0</v>
      </c>
      <c r="S2173" s="34">
        <f>IFERROR(VLOOKUP($H2173,'Water F Exp'!$A:$K,16,FALSE),0)</f>
        <v>0</v>
      </c>
      <c r="T2173" s="42">
        <f>IFERROR(VLOOKUP($H2173,'Water F Exp'!$A:$K,17,FALSE),0)</f>
        <v>0</v>
      </c>
      <c r="U2173" s="34">
        <f ca="1">IFERROR(VLOOKUP($H2173,'Sewer F Rev'!$A:$E,15,FALSE),0)</f>
        <v>0</v>
      </c>
      <c r="V2173" s="34">
        <f ca="1">IFERROR(VLOOKUP($H2173,'Sewer F Rev'!$A:$E,16,FALSE),0)</f>
        <v>0</v>
      </c>
      <c r="W2173" s="42">
        <f ca="1">IFERROR(VLOOKUP($H2173,'Sewer F Rev'!$A:$E,17,FALSE),0)</f>
        <v>0</v>
      </c>
      <c r="X2173" s="34">
        <f>IFERROR(VLOOKUP($H2173,'Sewer F Exp'!$A:$B,15,FALSE),0)</f>
        <v>0</v>
      </c>
      <c r="Y2173" s="34">
        <f>IFERROR(VLOOKUP($H2173,'Sewer F Exp'!$A:$B,16,FALSE),0)</f>
        <v>0</v>
      </c>
      <c r="Z2173" s="42">
        <f>IFERROR(VLOOKUP($H2173,'Sewer F Exp'!$A:$B,17,FALSE),0)</f>
        <v>0</v>
      </c>
      <c r="AA2173" s="34">
        <f>IFERROR(VLOOKUP($H2173,'Refuse F Rev'!$A:$E,15,FALSE),0)</f>
        <v>0</v>
      </c>
      <c r="AB2173" s="34">
        <f>IFERROR(VLOOKUP($H2173,'Refuse F Rev'!$A:$E,16,FALSE),0)</f>
        <v>0</v>
      </c>
      <c r="AC2173" s="42">
        <f>IFERROR(VLOOKUP($H2173,'Refuse F Rev'!$A:$E,17,FALSE),0)</f>
        <v>0</v>
      </c>
      <c r="AD2173" s="34">
        <f>IFERROR(VLOOKUP($H2173,'Refuse F Exp'!$A:$E,15,FALSE),0)</f>
        <v>0</v>
      </c>
      <c r="AE2173" s="34">
        <f>IFERROR(VLOOKUP($H2173,'Refuse F Exp'!$A:$E,16,FALSE),0)</f>
        <v>0</v>
      </c>
      <c r="AF2173" s="42">
        <f>IFERROR(VLOOKUP($H2173,'Refuse F Exp'!$A:$E,17,FALSE),0)</f>
        <v>0</v>
      </c>
      <c r="AG2173" s="34">
        <f>IFERROR(VLOOKUP($H2173,#REF!,10,FALSE),0)</f>
        <v>0</v>
      </c>
      <c r="AH2173" s="34">
        <f>IFERROR(VLOOKUP($H2173,#REF!,11,FALSE),0)</f>
        <v>0</v>
      </c>
      <c r="AI2173" s="42">
        <f>IFERROR(VLOOKUP($H2173,#REF!,12,FALSE),0)</f>
        <v>0</v>
      </c>
      <c r="AJ2173" s="34">
        <f>IFERROR(VLOOKUP($H2173,#REF!,10,FALSE),0)</f>
        <v>0</v>
      </c>
      <c r="AK2173" s="34">
        <f>IFERROR(VLOOKUP($H2173,#REF!,11,FALSE),0)</f>
        <v>0</v>
      </c>
      <c r="AL2173" s="42">
        <f>IFERROR(VLOOKUP($H2173,#REF!,12,FALSE),0)</f>
        <v>0</v>
      </c>
      <c r="AM2173" s="34">
        <f>IFERROR(VLOOKUP($H2173,#REF!,10,FALSE),0)</f>
        <v>0</v>
      </c>
      <c r="AN2173" s="34">
        <f>IFERROR(VLOOKUP($H2173,#REF!,11,FALSE),0)</f>
        <v>0</v>
      </c>
      <c r="AO2173" s="42">
        <f>IFERROR(VLOOKUP($H2173,#REF!,12,FALSE),0)</f>
        <v>0</v>
      </c>
      <c r="AP2173" s="34">
        <f>IFERROR(VLOOKUP($H2173,#REF!,10,FALSE),0)</f>
        <v>0</v>
      </c>
      <c r="AQ2173" s="34">
        <f>IFERROR(VLOOKUP($H2173,#REF!,11,FALSE),0)</f>
        <v>0</v>
      </c>
      <c r="AR2173" s="42">
        <f>IFERROR(VLOOKUP($H2173,#REF!,12,FALSE),0)</f>
        <v>0</v>
      </c>
      <c r="AS2173" s="34">
        <f>IFERROR(VLOOKUP($H2173,#REF!,13,FALSE),0)</f>
        <v>0</v>
      </c>
      <c r="AT2173" s="34">
        <f>IFERROR(VLOOKUP($H2173,#REF!,14,FALSE),0)</f>
        <v>0</v>
      </c>
      <c r="AU2173" s="42">
        <f>IFERROR(VLOOKUP($H2173,#REF!,15,FALSE),0)</f>
        <v>0</v>
      </c>
      <c r="AV2173" s="34">
        <f>IFERROR(VLOOKUP($H2173,#REF!,15,FALSE),0)</f>
        <v>0</v>
      </c>
      <c r="AW2173" s="34">
        <f>IFERROR(VLOOKUP($H2173,#REF!,16,FALSE),0)</f>
        <v>0</v>
      </c>
      <c r="AX2173" s="42">
        <f>IFERROR(VLOOKUP($H2173,#REF!,17,FALSE),0)</f>
        <v>0</v>
      </c>
    </row>
    <row r="2174" spans="1:50" x14ac:dyDescent="0.3">
      <c r="A2174" s="33" t="str">
        <f t="shared" si="132"/>
        <v>0</v>
      </c>
      <c r="B2174" s="33">
        <f>+'R&amp;E EXPORT'!B1973</f>
        <v>0</v>
      </c>
      <c r="C2174" t="str">
        <f>IFERROR(VLOOKUP(A2174,'MCSJ Export'!A:C,3,FALSE),"")</f>
        <v/>
      </c>
      <c r="D2174" s="37">
        <f t="shared" ca="1" si="133"/>
        <v>0</v>
      </c>
      <c r="E2174" s="37">
        <f t="shared" ca="1" si="134"/>
        <v>0</v>
      </c>
      <c r="F2174" s="37">
        <f t="shared" ca="1" si="135"/>
        <v>0</v>
      </c>
      <c r="G2174" s="37"/>
      <c r="H2174" s="33">
        <f>+'R&amp;E EXPORT'!A1973</f>
        <v>0</v>
      </c>
      <c r="I2174" s="34">
        <f>IFERROR(VLOOKUP($H2174,'Gen F Rev'!$A:$M,15,FALSE),0)</f>
        <v>0</v>
      </c>
      <c r="J2174" s="34">
        <f>IFERROR(VLOOKUP($H2174,'Gen F Rev'!$A:$M,16,FALSE),0)</f>
        <v>0</v>
      </c>
      <c r="K2174" s="42">
        <f>IFERROR(VLOOKUP($H2174,'Gen F Rev'!$A:$M,17,FALSE),0)</f>
        <v>0</v>
      </c>
      <c r="L2174" s="34">
        <f>IFERROR(VLOOKUP($H2174,'Gen F Exp'!$A:$E,15,FALSE),0)</f>
        <v>0</v>
      </c>
      <c r="M2174" s="34">
        <f>IFERROR(VLOOKUP($H2174,'Gen F Exp'!$A:$E,16,FALSE),0)</f>
        <v>0</v>
      </c>
      <c r="N2174" s="42">
        <f>IFERROR(VLOOKUP($H2174,'Gen F Exp'!$A:$E,17,FALSE),0)</f>
        <v>0</v>
      </c>
      <c r="O2174" s="34">
        <f>IFERROR(VLOOKUP($H2174,'Water F Rev'!$A:$L,15,FALSE),0)</f>
        <v>0</v>
      </c>
      <c r="P2174" s="34">
        <f>IFERROR(VLOOKUP($H2174,'Water F Rev'!$A:$L,16,FALSE),0)</f>
        <v>0</v>
      </c>
      <c r="Q2174" s="42">
        <f>IFERROR(VLOOKUP($H2174,'Water F Rev'!$A:$L,17,FALSE),0)</f>
        <v>0</v>
      </c>
      <c r="R2174" s="34">
        <f>IFERROR(VLOOKUP($H2174,'Water F Exp'!$A:$K,15,FALSE),0)</f>
        <v>0</v>
      </c>
      <c r="S2174" s="34">
        <f>IFERROR(VLOOKUP($H2174,'Water F Exp'!$A:$K,16,FALSE),0)</f>
        <v>0</v>
      </c>
      <c r="T2174" s="42">
        <f>IFERROR(VLOOKUP($H2174,'Water F Exp'!$A:$K,17,FALSE),0)</f>
        <v>0</v>
      </c>
      <c r="U2174" s="34">
        <f ca="1">IFERROR(VLOOKUP($H2174,'Sewer F Rev'!$A:$E,15,FALSE),0)</f>
        <v>0</v>
      </c>
      <c r="V2174" s="34">
        <f ca="1">IFERROR(VLOOKUP($H2174,'Sewer F Rev'!$A:$E,16,FALSE),0)</f>
        <v>0</v>
      </c>
      <c r="W2174" s="42">
        <f ca="1">IFERROR(VLOOKUP($H2174,'Sewer F Rev'!$A:$E,17,FALSE),0)</f>
        <v>0</v>
      </c>
      <c r="X2174" s="34">
        <f>IFERROR(VLOOKUP($H2174,'Sewer F Exp'!$A:$B,15,FALSE),0)</f>
        <v>0</v>
      </c>
      <c r="Y2174" s="34">
        <f>IFERROR(VLOOKUP($H2174,'Sewer F Exp'!$A:$B,16,FALSE),0)</f>
        <v>0</v>
      </c>
      <c r="Z2174" s="42">
        <f>IFERROR(VLOOKUP($H2174,'Sewer F Exp'!$A:$B,17,FALSE),0)</f>
        <v>0</v>
      </c>
      <c r="AA2174" s="34">
        <f>IFERROR(VLOOKUP($H2174,'Refuse F Rev'!$A:$E,15,FALSE),0)</f>
        <v>0</v>
      </c>
      <c r="AB2174" s="34">
        <f>IFERROR(VLOOKUP($H2174,'Refuse F Rev'!$A:$E,16,FALSE),0)</f>
        <v>0</v>
      </c>
      <c r="AC2174" s="42">
        <f>IFERROR(VLOOKUP($H2174,'Refuse F Rev'!$A:$E,17,FALSE),0)</f>
        <v>0</v>
      </c>
      <c r="AD2174" s="34">
        <f>IFERROR(VLOOKUP($H2174,'Refuse F Exp'!$A:$E,15,FALSE),0)</f>
        <v>0</v>
      </c>
      <c r="AE2174" s="34">
        <f>IFERROR(VLOOKUP($H2174,'Refuse F Exp'!$A:$E,16,FALSE),0)</f>
        <v>0</v>
      </c>
      <c r="AF2174" s="42">
        <f>IFERROR(VLOOKUP($H2174,'Refuse F Exp'!$A:$E,17,FALSE),0)</f>
        <v>0</v>
      </c>
      <c r="AG2174" s="34">
        <f>IFERROR(VLOOKUP($H2174,#REF!,10,FALSE),0)</f>
        <v>0</v>
      </c>
      <c r="AH2174" s="34">
        <f>IFERROR(VLOOKUP($H2174,#REF!,11,FALSE),0)</f>
        <v>0</v>
      </c>
      <c r="AI2174" s="42">
        <f>IFERROR(VLOOKUP($H2174,#REF!,12,FALSE),0)</f>
        <v>0</v>
      </c>
      <c r="AJ2174" s="34">
        <f>IFERROR(VLOOKUP($H2174,#REF!,10,FALSE),0)</f>
        <v>0</v>
      </c>
      <c r="AK2174" s="34">
        <f>IFERROR(VLOOKUP($H2174,#REF!,11,FALSE),0)</f>
        <v>0</v>
      </c>
      <c r="AL2174" s="42">
        <f>IFERROR(VLOOKUP($H2174,#REF!,12,FALSE),0)</f>
        <v>0</v>
      </c>
      <c r="AM2174" s="34">
        <f>IFERROR(VLOOKUP($H2174,#REF!,10,FALSE),0)</f>
        <v>0</v>
      </c>
      <c r="AN2174" s="34">
        <f>IFERROR(VLOOKUP($H2174,#REF!,11,FALSE),0)</f>
        <v>0</v>
      </c>
      <c r="AO2174" s="42">
        <f>IFERROR(VLOOKUP($H2174,#REF!,12,FALSE),0)</f>
        <v>0</v>
      </c>
      <c r="AP2174" s="34">
        <f>IFERROR(VLOOKUP($H2174,#REF!,10,FALSE),0)</f>
        <v>0</v>
      </c>
      <c r="AQ2174" s="34">
        <f>IFERROR(VLOOKUP($H2174,#REF!,11,FALSE),0)</f>
        <v>0</v>
      </c>
      <c r="AR2174" s="42">
        <f>IFERROR(VLOOKUP($H2174,#REF!,12,FALSE),0)</f>
        <v>0</v>
      </c>
      <c r="AS2174" s="34">
        <f>IFERROR(VLOOKUP($H2174,#REF!,13,FALSE),0)</f>
        <v>0</v>
      </c>
      <c r="AT2174" s="34">
        <f>IFERROR(VLOOKUP($H2174,#REF!,14,FALSE),0)</f>
        <v>0</v>
      </c>
      <c r="AU2174" s="42">
        <f>IFERROR(VLOOKUP($H2174,#REF!,15,FALSE),0)</f>
        <v>0</v>
      </c>
      <c r="AV2174" s="34">
        <f>IFERROR(VLOOKUP($H2174,#REF!,15,FALSE),0)</f>
        <v>0</v>
      </c>
      <c r="AW2174" s="34">
        <f>IFERROR(VLOOKUP($H2174,#REF!,16,FALSE),0)</f>
        <v>0</v>
      </c>
      <c r="AX2174" s="42">
        <f>IFERROR(VLOOKUP($H2174,#REF!,17,FALSE),0)</f>
        <v>0</v>
      </c>
    </row>
    <row r="2175" spans="1:50" x14ac:dyDescent="0.3">
      <c r="A2175" s="33" t="str">
        <f t="shared" si="132"/>
        <v>0</v>
      </c>
      <c r="B2175" s="33">
        <f>+'R&amp;E EXPORT'!B1974</f>
        <v>0</v>
      </c>
      <c r="C2175" t="str">
        <f>IFERROR(VLOOKUP(A2175,'MCSJ Export'!A:C,3,FALSE),"")</f>
        <v/>
      </c>
      <c r="D2175" s="37">
        <f t="shared" ca="1" si="133"/>
        <v>0</v>
      </c>
      <c r="E2175" s="37">
        <f t="shared" ca="1" si="134"/>
        <v>0</v>
      </c>
      <c r="F2175" s="37">
        <f t="shared" ca="1" si="135"/>
        <v>0</v>
      </c>
      <c r="G2175" s="37"/>
      <c r="H2175" s="33">
        <f>+'R&amp;E EXPORT'!A1974</f>
        <v>0</v>
      </c>
      <c r="I2175" s="34">
        <f>IFERROR(VLOOKUP($H2175,'Gen F Rev'!$A:$M,15,FALSE),0)</f>
        <v>0</v>
      </c>
      <c r="J2175" s="34">
        <f>IFERROR(VLOOKUP($H2175,'Gen F Rev'!$A:$M,16,FALSE),0)</f>
        <v>0</v>
      </c>
      <c r="K2175" s="42">
        <f>IFERROR(VLOOKUP($H2175,'Gen F Rev'!$A:$M,17,FALSE),0)</f>
        <v>0</v>
      </c>
      <c r="L2175" s="34">
        <f>IFERROR(VLOOKUP($H2175,'Gen F Exp'!$A:$E,15,FALSE),0)</f>
        <v>0</v>
      </c>
      <c r="M2175" s="34">
        <f>IFERROR(VLOOKUP($H2175,'Gen F Exp'!$A:$E,16,FALSE),0)</f>
        <v>0</v>
      </c>
      <c r="N2175" s="42">
        <f>IFERROR(VLOOKUP($H2175,'Gen F Exp'!$A:$E,17,FALSE),0)</f>
        <v>0</v>
      </c>
      <c r="O2175" s="34">
        <f>IFERROR(VLOOKUP($H2175,'Water F Rev'!$A:$L,15,FALSE),0)</f>
        <v>0</v>
      </c>
      <c r="P2175" s="34">
        <f>IFERROR(VLOOKUP($H2175,'Water F Rev'!$A:$L,16,FALSE),0)</f>
        <v>0</v>
      </c>
      <c r="Q2175" s="42">
        <f>IFERROR(VLOOKUP($H2175,'Water F Rev'!$A:$L,17,FALSE),0)</f>
        <v>0</v>
      </c>
      <c r="R2175" s="34">
        <f>IFERROR(VLOOKUP($H2175,'Water F Exp'!$A:$K,15,FALSE),0)</f>
        <v>0</v>
      </c>
      <c r="S2175" s="34">
        <f>IFERROR(VLOOKUP($H2175,'Water F Exp'!$A:$K,16,FALSE),0)</f>
        <v>0</v>
      </c>
      <c r="T2175" s="42">
        <f>IFERROR(VLOOKUP($H2175,'Water F Exp'!$A:$K,17,FALSE),0)</f>
        <v>0</v>
      </c>
      <c r="U2175" s="34">
        <f ca="1">IFERROR(VLOOKUP($H2175,'Sewer F Rev'!$A:$E,15,FALSE),0)</f>
        <v>0</v>
      </c>
      <c r="V2175" s="34">
        <f ca="1">IFERROR(VLOOKUP($H2175,'Sewer F Rev'!$A:$E,16,FALSE),0)</f>
        <v>0</v>
      </c>
      <c r="W2175" s="42">
        <f ca="1">IFERROR(VLOOKUP($H2175,'Sewer F Rev'!$A:$E,17,FALSE),0)</f>
        <v>0</v>
      </c>
      <c r="X2175" s="34">
        <f>IFERROR(VLOOKUP($H2175,'Sewer F Exp'!$A:$B,15,FALSE),0)</f>
        <v>0</v>
      </c>
      <c r="Y2175" s="34">
        <f>IFERROR(VLOOKUP($H2175,'Sewer F Exp'!$A:$B,16,FALSE),0)</f>
        <v>0</v>
      </c>
      <c r="Z2175" s="42">
        <f>IFERROR(VLOOKUP($H2175,'Sewer F Exp'!$A:$B,17,FALSE),0)</f>
        <v>0</v>
      </c>
      <c r="AA2175" s="34">
        <f>IFERROR(VLOOKUP($H2175,'Refuse F Rev'!$A:$E,15,FALSE),0)</f>
        <v>0</v>
      </c>
      <c r="AB2175" s="34">
        <f>IFERROR(VLOOKUP($H2175,'Refuse F Rev'!$A:$E,16,FALSE),0)</f>
        <v>0</v>
      </c>
      <c r="AC2175" s="42">
        <f>IFERROR(VLOOKUP($H2175,'Refuse F Rev'!$A:$E,17,FALSE),0)</f>
        <v>0</v>
      </c>
      <c r="AD2175" s="34">
        <f>IFERROR(VLOOKUP($H2175,'Refuse F Exp'!$A:$E,15,FALSE),0)</f>
        <v>0</v>
      </c>
      <c r="AE2175" s="34">
        <f>IFERROR(VLOOKUP($H2175,'Refuse F Exp'!$A:$E,16,FALSE),0)</f>
        <v>0</v>
      </c>
      <c r="AF2175" s="42">
        <f>IFERROR(VLOOKUP($H2175,'Refuse F Exp'!$A:$E,17,FALSE),0)</f>
        <v>0</v>
      </c>
      <c r="AG2175" s="34">
        <f>IFERROR(VLOOKUP($H2175,#REF!,10,FALSE),0)</f>
        <v>0</v>
      </c>
      <c r="AH2175" s="34">
        <f>IFERROR(VLOOKUP($H2175,#REF!,11,FALSE),0)</f>
        <v>0</v>
      </c>
      <c r="AI2175" s="42">
        <f>IFERROR(VLOOKUP($H2175,#REF!,12,FALSE),0)</f>
        <v>0</v>
      </c>
      <c r="AJ2175" s="34">
        <f>IFERROR(VLOOKUP($H2175,#REF!,10,FALSE),0)</f>
        <v>0</v>
      </c>
      <c r="AK2175" s="34">
        <f>IFERROR(VLOOKUP($H2175,#REF!,11,FALSE),0)</f>
        <v>0</v>
      </c>
      <c r="AL2175" s="42">
        <f>IFERROR(VLOOKUP($H2175,#REF!,12,FALSE),0)</f>
        <v>0</v>
      </c>
      <c r="AM2175" s="34">
        <f>IFERROR(VLOOKUP($H2175,#REF!,10,FALSE),0)</f>
        <v>0</v>
      </c>
      <c r="AN2175" s="34">
        <f>IFERROR(VLOOKUP($H2175,#REF!,11,FALSE),0)</f>
        <v>0</v>
      </c>
      <c r="AO2175" s="42">
        <f>IFERROR(VLOOKUP($H2175,#REF!,12,FALSE),0)</f>
        <v>0</v>
      </c>
      <c r="AP2175" s="34">
        <f>IFERROR(VLOOKUP($H2175,#REF!,10,FALSE),0)</f>
        <v>0</v>
      </c>
      <c r="AQ2175" s="34">
        <f>IFERROR(VLOOKUP($H2175,#REF!,11,FALSE),0)</f>
        <v>0</v>
      </c>
      <c r="AR2175" s="42">
        <f>IFERROR(VLOOKUP($H2175,#REF!,12,FALSE),0)</f>
        <v>0</v>
      </c>
      <c r="AS2175" s="34">
        <f>IFERROR(VLOOKUP($H2175,#REF!,13,FALSE),0)</f>
        <v>0</v>
      </c>
      <c r="AT2175" s="34">
        <f>IFERROR(VLOOKUP($H2175,#REF!,14,FALSE),0)</f>
        <v>0</v>
      </c>
      <c r="AU2175" s="42">
        <f>IFERROR(VLOOKUP($H2175,#REF!,15,FALSE),0)</f>
        <v>0</v>
      </c>
      <c r="AV2175" s="34">
        <f>IFERROR(VLOOKUP($H2175,#REF!,15,FALSE),0)</f>
        <v>0</v>
      </c>
      <c r="AW2175" s="34">
        <f>IFERROR(VLOOKUP($H2175,#REF!,16,FALSE),0)</f>
        <v>0</v>
      </c>
      <c r="AX2175" s="42">
        <f>IFERROR(VLOOKUP($H2175,#REF!,17,FALSE),0)</f>
        <v>0</v>
      </c>
    </row>
    <row r="2176" spans="1:50" x14ac:dyDescent="0.3">
      <c r="A2176" s="33" t="str">
        <f t="shared" si="132"/>
        <v>0</v>
      </c>
      <c r="B2176" s="33">
        <f>+'R&amp;E EXPORT'!B1975</f>
        <v>0</v>
      </c>
      <c r="C2176" t="str">
        <f>IFERROR(VLOOKUP(A2176,'MCSJ Export'!A:C,3,FALSE),"")</f>
        <v/>
      </c>
      <c r="D2176" s="37">
        <f t="shared" ca="1" si="133"/>
        <v>0</v>
      </c>
      <c r="E2176" s="37">
        <f t="shared" ca="1" si="134"/>
        <v>0</v>
      </c>
      <c r="F2176" s="37">
        <f t="shared" ca="1" si="135"/>
        <v>0</v>
      </c>
      <c r="G2176" s="37"/>
      <c r="H2176" s="33">
        <f>+'R&amp;E EXPORT'!A1975</f>
        <v>0</v>
      </c>
      <c r="I2176" s="34">
        <f>IFERROR(VLOOKUP($H2176,'Gen F Rev'!$A:$M,15,FALSE),0)</f>
        <v>0</v>
      </c>
      <c r="J2176" s="34">
        <f>IFERROR(VLOOKUP($H2176,'Gen F Rev'!$A:$M,16,FALSE),0)</f>
        <v>0</v>
      </c>
      <c r="K2176" s="42">
        <f>IFERROR(VLOOKUP($H2176,'Gen F Rev'!$A:$M,17,FALSE),0)</f>
        <v>0</v>
      </c>
      <c r="L2176" s="34">
        <f>IFERROR(VLOOKUP($H2176,'Gen F Exp'!$A:$E,15,FALSE),0)</f>
        <v>0</v>
      </c>
      <c r="M2176" s="34">
        <f>IFERROR(VLOOKUP($H2176,'Gen F Exp'!$A:$E,16,FALSE),0)</f>
        <v>0</v>
      </c>
      <c r="N2176" s="42">
        <f>IFERROR(VLOOKUP($H2176,'Gen F Exp'!$A:$E,17,FALSE),0)</f>
        <v>0</v>
      </c>
      <c r="O2176" s="34">
        <f>IFERROR(VLOOKUP($H2176,'Water F Rev'!$A:$L,15,FALSE),0)</f>
        <v>0</v>
      </c>
      <c r="P2176" s="34">
        <f>IFERROR(VLOOKUP($H2176,'Water F Rev'!$A:$L,16,FALSE),0)</f>
        <v>0</v>
      </c>
      <c r="Q2176" s="42">
        <f>IFERROR(VLOOKUP($H2176,'Water F Rev'!$A:$L,17,FALSE),0)</f>
        <v>0</v>
      </c>
      <c r="R2176" s="34">
        <f>IFERROR(VLOOKUP($H2176,'Water F Exp'!$A:$K,15,FALSE),0)</f>
        <v>0</v>
      </c>
      <c r="S2176" s="34">
        <f>IFERROR(VLOOKUP($H2176,'Water F Exp'!$A:$K,16,FALSE),0)</f>
        <v>0</v>
      </c>
      <c r="T2176" s="42">
        <f>IFERROR(VLOOKUP($H2176,'Water F Exp'!$A:$K,17,FALSE),0)</f>
        <v>0</v>
      </c>
      <c r="U2176" s="34">
        <f ca="1">IFERROR(VLOOKUP($H2176,'Sewer F Rev'!$A:$E,15,FALSE),0)</f>
        <v>0</v>
      </c>
      <c r="V2176" s="34">
        <f ca="1">IFERROR(VLOOKUP($H2176,'Sewer F Rev'!$A:$E,16,FALSE),0)</f>
        <v>0</v>
      </c>
      <c r="W2176" s="42">
        <f ca="1">IFERROR(VLOOKUP($H2176,'Sewer F Rev'!$A:$E,17,FALSE),0)</f>
        <v>0</v>
      </c>
      <c r="X2176" s="34">
        <f>IFERROR(VLOOKUP($H2176,'Sewer F Exp'!$A:$B,15,FALSE),0)</f>
        <v>0</v>
      </c>
      <c r="Y2176" s="34">
        <f>IFERROR(VLOOKUP($H2176,'Sewer F Exp'!$A:$B,16,FALSE),0)</f>
        <v>0</v>
      </c>
      <c r="Z2176" s="42">
        <f>IFERROR(VLOOKUP($H2176,'Sewer F Exp'!$A:$B,17,FALSE),0)</f>
        <v>0</v>
      </c>
      <c r="AA2176" s="34">
        <f>IFERROR(VLOOKUP($H2176,'Refuse F Rev'!$A:$E,15,FALSE),0)</f>
        <v>0</v>
      </c>
      <c r="AB2176" s="34">
        <f>IFERROR(VLOOKUP($H2176,'Refuse F Rev'!$A:$E,16,FALSE),0)</f>
        <v>0</v>
      </c>
      <c r="AC2176" s="42">
        <f>IFERROR(VLOOKUP($H2176,'Refuse F Rev'!$A:$E,17,FALSE),0)</f>
        <v>0</v>
      </c>
      <c r="AD2176" s="34">
        <f>IFERROR(VLOOKUP($H2176,'Refuse F Exp'!$A:$E,15,FALSE),0)</f>
        <v>0</v>
      </c>
      <c r="AE2176" s="34">
        <f>IFERROR(VLOOKUP($H2176,'Refuse F Exp'!$A:$E,16,FALSE),0)</f>
        <v>0</v>
      </c>
      <c r="AF2176" s="42">
        <f>IFERROR(VLOOKUP($H2176,'Refuse F Exp'!$A:$E,17,FALSE),0)</f>
        <v>0</v>
      </c>
      <c r="AG2176" s="34">
        <f>IFERROR(VLOOKUP($H2176,#REF!,10,FALSE),0)</f>
        <v>0</v>
      </c>
      <c r="AH2176" s="34">
        <f>IFERROR(VLOOKUP($H2176,#REF!,11,FALSE),0)</f>
        <v>0</v>
      </c>
      <c r="AI2176" s="42">
        <f>IFERROR(VLOOKUP($H2176,#REF!,12,FALSE),0)</f>
        <v>0</v>
      </c>
      <c r="AJ2176" s="34">
        <f>IFERROR(VLOOKUP($H2176,#REF!,10,FALSE),0)</f>
        <v>0</v>
      </c>
      <c r="AK2176" s="34">
        <f>IFERROR(VLOOKUP($H2176,#REF!,11,FALSE),0)</f>
        <v>0</v>
      </c>
      <c r="AL2176" s="42">
        <f>IFERROR(VLOOKUP($H2176,#REF!,12,FALSE),0)</f>
        <v>0</v>
      </c>
      <c r="AM2176" s="34">
        <f>IFERROR(VLOOKUP($H2176,#REF!,10,FALSE),0)</f>
        <v>0</v>
      </c>
      <c r="AN2176" s="34">
        <f>IFERROR(VLOOKUP($H2176,#REF!,11,FALSE),0)</f>
        <v>0</v>
      </c>
      <c r="AO2176" s="42">
        <f>IFERROR(VLOOKUP($H2176,#REF!,12,FALSE),0)</f>
        <v>0</v>
      </c>
      <c r="AP2176" s="34">
        <f>IFERROR(VLOOKUP($H2176,#REF!,10,FALSE),0)</f>
        <v>0</v>
      </c>
      <c r="AQ2176" s="34">
        <f>IFERROR(VLOOKUP($H2176,#REF!,11,FALSE),0)</f>
        <v>0</v>
      </c>
      <c r="AR2176" s="42">
        <f>IFERROR(VLOOKUP($H2176,#REF!,12,FALSE),0)</f>
        <v>0</v>
      </c>
      <c r="AS2176" s="34">
        <f>IFERROR(VLOOKUP($H2176,#REF!,13,FALSE),0)</f>
        <v>0</v>
      </c>
      <c r="AT2176" s="34">
        <f>IFERROR(VLOOKUP($H2176,#REF!,14,FALSE),0)</f>
        <v>0</v>
      </c>
      <c r="AU2176" s="42">
        <f>IFERROR(VLOOKUP($H2176,#REF!,15,FALSE),0)</f>
        <v>0</v>
      </c>
      <c r="AV2176" s="34">
        <f>IFERROR(VLOOKUP($H2176,#REF!,15,FALSE),0)</f>
        <v>0</v>
      </c>
      <c r="AW2176" s="34">
        <f>IFERROR(VLOOKUP($H2176,#REF!,16,FALSE),0)</f>
        <v>0</v>
      </c>
      <c r="AX2176" s="42">
        <f>IFERROR(VLOOKUP($H2176,#REF!,17,FALSE),0)</f>
        <v>0</v>
      </c>
    </row>
    <row r="2177" spans="1:50" x14ac:dyDescent="0.3">
      <c r="A2177" s="33" t="str">
        <f t="shared" si="132"/>
        <v>0</v>
      </c>
      <c r="B2177" s="33">
        <f>+'R&amp;E EXPORT'!B1976</f>
        <v>0</v>
      </c>
      <c r="C2177" t="str">
        <f>IFERROR(VLOOKUP(A2177,'MCSJ Export'!A:C,3,FALSE),"")</f>
        <v/>
      </c>
      <c r="D2177" s="37">
        <f t="shared" ca="1" si="133"/>
        <v>0</v>
      </c>
      <c r="E2177" s="37">
        <f t="shared" ca="1" si="134"/>
        <v>0</v>
      </c>
      <c r="F2177" s="37">
        <f t="shared" ca="1" si="135"/>
        <v>0</v>
      </c>
      <c r="G2177" s="37"/>
      <c r="H2177" s="33">
        <f>+'R&amp;E EXPORT'!A1976</f>
        <v>0</v>
      </c>
      <c r="I2177" s="34">
        <f>IFERROR(VLOOKUP($H2177,'Gen F Rev'!$A:$M,15,FALSE),0)</f>
        <v>0</v>
      </c>
      <c r="J2177" s="34">
        <f>IFERROR(VLOOKUP($H2177,'Gen F Rev'!$A:$M,16,FALSE),0)</f>
        <v>0</v>
      </c>
      <c r="K2177" s="42">
        <f>IFERROR(VLOOKUP($H2177,'Gen F Rev'!$A:$M,17,FALSE),0)</f>
        <v>0</v>
      </c>
      <c r="L2177" s="34">
        <f>IFERROR(VLOOKUP($H2177,'Gen F Exp'!$A:$E,15,FALSE),0)</f>
        <v>0</v>
      </c>
      <c r="M2177" s="34">
        <f>IFERROR(VLOOKUP($H2177,'Gen F Exp'!$A:$E,16,FALSE),0)</f>
        <v>0</v>
      </c>
      <c r="N2177" s="42">
        <f>IFERROR(VLOOKUP($H2177,'Gen F Exp'!$A:$E,17,FALSE),0)</f>
        <v>0</v>
      </c>
      <c r="O2177" s="34">
        <f>IFERROR(VLOOKUP($H2177,'Water F Rev'!$A:$L,15,FALSE),0)</f>
        <v>0</v>
      </c>
      <c r="P2177" s="34">
        <f>IFERROR(VLOOKUP($H2177,'Water F Rev'!$A:$L,16,FALSE),0)</f>
        <v>0</v>
      </c>
      <c r="Q2177" s="42">
        <f>IFERROR(VLOOKUP($H2177,'Water F Rev'!$A:$L,17,FALSE),0)</f>
        <v>0</v>
      </c>
      <c r="R2177" s="34">
        <f>IFERROR(VLOOKUP($H2177,'Water F Exp'!$A:$K,15,FALSE),0)</f>
        <v>0</v>
      </c>
      <c r="S2177" s="34">
        <f>IFERROR(VLOOKUP($H2177,'Water F Exp'!$A:$K,16,FALSE),0)</f>
        <v>0</v>
      </c>
      <c r="T2177" s="42">
        <f>IFERROR(VLOOKUP($H2177,'Water F Exp'!$A:$K,17,FALSE),0)</f>
        <v>0</v>
      </c>
      <c r="U2177" s="34">
        <f ca="1">IFERROR(VLOOKUP($H2177,'Sewer F Rev'!$A:$E,15,FALSE),0)</f>
        <v>0</v>
      </c>
      <c r="V2177" s="34">
        <f ca="1">IFERROR(VLOOKUP($H2177,'Sewer F Rev'!$A:$E,16,FALSE),0)</f>
        <v>0</v>
      </c>
      <c r="W2177" s="42">
        <f ca="1">IFERROR(VLOOKUP($H2177,'Sewer F Rev'!$A:$E,17,FALSE),0)</f>
        <v>0</v>
      </c>
      <c r="X2177" s="34">
        <f>IFERROR(VLOOKUP($H2177,'Sewer F Exp'!$A:$B,15,FALSE),0)</f>
        <v>0</v>
      </c>
      <c r="Y2177" s="34">
        <f>IFERROR(VLOOKUP($H2177,'Sewer F Exp'!$A:$B,16,FALSE),0)</f>
        <v>0</v>
      </c>
      <c r="Z2177" s="42">
        <f>IFERROR(VLOOKUP($H2177,'Sewer F Exp'!$A:$B,17,FALSE),0)</f>
        <v>0</v>
      </c>
      <c r="AA2177" s="34">
        <f>IFERROR(VLOOKUP($H2177,'Refuse F Rev'!$A:$E,15,FALSE),0)</f>
        <v>0</v>
      </c>
      <c r="AB2177" s="34">
        <f>IFERROR(VLOOKUP($H2177,'Refuse F Rev'!$A:$E,16,FALSE),0)</f>
        <v>0</v>
      </c>
      <c r="AC2177" s="42">
        <f>IFERROR(VLOOKUP($H2177,'Refuse F Rev'!$A:$E,17,FALSE),0)</f>
        <v>0</v>
      </c>
      <c r="AD2177" s="34">
        <f>IFERROR(VLOOKUP($H2177,'Refuse F Exp'!$A:$E,15,FALSE),0)</f>
        <v>0</v>
      </c>
      <c r="AE2177" s="34">
        <f>IFERROR(VLOOKUP($H2177,'Refuse F Exp'!$A:$E,16,FALSE),0)</f>
        <v>0</v>
      </c>
      <c r="AF2177" s="42">
        <f>IFERROR(VLOOKUP($H2177,'Refuse F Exp'!$A:$E,17,FALSE),0)</f>
        <v>0</v>
      </c>
      <c r="AG2177" s="34">
        <f>IFERROR(VLOOKUP($H2177,#REF!,10,FALSE),0)</f>
        <v>0</v>
      </c>
      <c r="AH2177" s="34">
        <f>IFERROR(VLOOKUP($H2177,#REF!,11,FALSE),0)</f>
        <v>0</v>
      </c>
      <c r="AI2177" s="42">
        <f>IFERROR(VLOOKUP($H2177,#REF!,12,FALSE),0)</f>
        <v>0</v>
      </c>
      <c r="AJ2177" s="34">
        <f>IFERROR(VLOOKUP($H2177,#REF!,10,FALSE),0)</f>
        <v>0</v>
      </c>
      <c r="AK2177" s="34">
        <f>IFERROR(VLOOKUP($H2177,#REF!,11,FALSE),0)</f>
        <v>0</v>
      </c>
      <c r="AL2177" s="42">
        <f>IFERROR(VLOOKUP($H2177,#REF!,12,FALSE),0)</f>
        <v>0</v>
      </c>
      <c r="AM2177" s="34">
        <f>IFERROR(VLOOKUP($H2177,#REF!,10,FALSE),0)</f>
        <v>0</v>
      </c>
      <c r="AN2177" s="34">
        <f>IFERROR(VLOOKUP($H2177,#REF!,11,FALSE),0)</f>
        <v>0</v>
      </c>
      <c r="AO2177" s="42">
        <f>IFERROR(VLOOKUP($H2177,#REF!,12,FALSE),0)</f>
        <v>0</v>
      </c>
      <c r="AP2177" s="34">
        <f>IFERROR(VLOOKUP($H2177,#REF!,10,FALSE),0)</f>
        <v>0</v>
      </c>
      <c r="AQ2177" s="34">
        <f>IFERROR(VLOOKUP($H2177,#REF!,11,FALSE),0)</f>
        <v>0</v>
      </c>
      <c r="AR2177" s="42">
        <f>IFERROR(VLOOKUP($H2177,#REF!,12,FALSE),0)</f>
        <v>0</v>
      </c>
      <c r="AS2177" s="34">
        <f>IFERROR(VLOOKUP($H2177,#REF!,13,FALSE),0)</f>
        <v>0</v>
      </c>
      <c r="AT2177" s="34">
        <f>IFERROR(VLOOKUP($H2177,#REF!,14,FALSE),0)</f>
        <v>0</v>
      </c>
      <c r="AU2177" s="42">
        <f>IFERROR(VLOOKUP($H2177,#REF!,15,FALSE),0)</f>
        <v>0</v>
      </c>
      <c r="AV2177" s="34">
        <f>IFERROR(VLOOKUP($H2177,#REF!,15,FALSE),0)</f>
        <v>0</v>
      </c>
      <c r="AW2177" s="34">
        <f>IFERROR(VLOOKUP($H2177,#REF!,16,FALSE),0)</f>
        <v>0</v>
      </c>
      <c r="AX2177" s="42">
        <f>IFERROR(VLOOKUP($H2177,#REF!,17,FALSE),0)</f>
        <v>0</v>
      </c>
    </row>
    <row r="2178" spans="1:50" x14ac:dyDescent="0.3">
      <c r="A2178" s="33" t="str">
        <f t="shared" si="132"/>
        <v>0</v>
      </c>
      <c r="B2178" s="33">
        <f>+'R&amp;E EXPORT'!B1977</f>
        <v>0</v>
      </c>
      <c r="C2178" t="str">
        <f>IFERROR(VLOOKUP(A2178,'MCSJ Export'!A:C,3,FALSE),"")</f>
        <v/>
      </c>
      <c r="D2178" s="37">
        <f t="shared" ca="1" si="133"/>
        <v>0</v>
      </c>
      <c r="E2178" s="37">
        <f t="shared" ca="1" si="134"/>
        <v>0</v>
      </c>
      <c r="F2178" s="37">
        <f t="shared" ca="1" si="135"/>
        <v>0</v>
      </c>
      <c r="G2178" s="37"/>
      <c r="H2178" s="33">
        <f>+'R&amp;E EXPORT'!A1977</f>
        <v>0</v>
      </c>
      <c r="I2178" s="34">
        <f>IFERROR(VLOOKUP($H2178,'Gen F Rev'!$A:$M,15,FALSE),0)</f>
        <v>0</v>
      </c>
      <c r="J2178" s="34">
        <f>IFERROR(VLOOKUP($H2178,'Gen F Rev'!$A:$M,16,FALSE),0)</f>
        <v>0</v>
      </c>
      <c r="K2178" s="42">
        <f>IFERROR(VLOOKUP($H2178,'Gen F Rev'!$A:$M,17,FALSE),0)</f>
        <v>0</v>
      </c>
      <c r="L2178" s="34">
        <f>IFERROR(VLOOKUP($H2178,'Gen F Exp'!$A:$E,15,FALSE),0)</f>
        <v>0</v>
      </c>
      <c r="M2178" s="34">
        <f>IFERROR(VLOOKUP($H2178,'Gen F Exp'!$A:$E,16,FALSE),0)</f>
        <v>0</v>
      </c>
      <c r="N2178" s="42">
        <f>IFERROR(VLOOKUP($H2178,'Gen F Exp'!$A:$E,17,FALSE),0)</f>
        <v>0</v>
      </c>
      <c r="O2178" s="34">
        <f>IFERROR(VLOOKUP($H2178,'Water F Rev'!$A:$L,15,FALSE),0)</f>
        <v>0</v>
      </c>
      <c r="P2178" s="34">
        <f>IFERROR(VLOOKUP($H2178,'Water F Rev'!$A:$L,16,FALSE),0)</f>
        <v>0</v>
      </c>
      <c r="Q2178" s="42">
        <f>IFERROR(VLOOKUP($H2178,'Water F Rev'!$A:$L,17,FALSE),0)</f>
        <v>0</v>
      </c>
      <c r="R2178" s="34">
        <f>IFERROR(VLOOKUP($H2178,'Water F Exp'!$A:$K,15,FALSE),0)</f>
        <v>0</v>
      </c>
      <c r="S2178" s="34">
        <f>IFERROR(VLOOKUP($H2178,'Water F Exp'!$A:$K,16,FALSE),0)</f>
        <v>0</v>
      </c>
      <c r="T2178" s="42">
        <f>IFERROR(VLOOKUP($H2178,'Water F Exp'!$A:$K,17,FALSE),0)</f>
        <v>0</v>
      </c>
      <c r="U2178" s="34">
        <f ca="1">IFERROR(VLOOKUP($H2178,'Sewer F Rev'!$A:$E,15,FALSE),0)</f>
        <v>0</v>
      </c>
      <c r="V2178" s="34">
        <f ca="1">IFERROR(VLOOKUP($H2178,'Sewer F Rev'!$A:$E,16,FALSE),0)</f>
        <v>0</v>
      </c>
      <c r="W2178" s="42">
        <f ca="1">IFERROR(VLOOKUP($H2178,'Sewer F Rev'!$A:$E,17,FALSE),0)</f>
        <v>0</v>
      </c>
      <c r="X2178" s="34">
        <f>IFERROR(VLOOKUP($H2178,'Sewer F Exp'!$A:$B,15,FALSE),0)</f>
        <v>0</v>
      </c>
      <c r="Y2178" s="34">
        <f>IFERROR(VLOOKUP($H2178,'Sewer F Exp'!$A:$B,16,FALSE),0)</f>
        <v>0</v>
      </c>
      <c r="Z2178" s="42">
        <f>IFERROR(VLOOKUP($H2178,'Sewer F Exp'!$A:$B,17,FALSE),0)</f>
        <v>0</v>
      </c>
      <c r="AA2178" s="34">
        <f>IFERROR(VLOOKUP($H2178,'Refuse F Rev'!$A:$E,15,FALSE),0)</f>
        <v>0</v>
      </c>
      <c r="AB2178" s="34">
        <f>IFERROR(VLOOKUP($H2178,'Refuse F Rev'!$A:$E,16,FALSE),0)</f>
        <v>0</v>
      </c>
      <c r="AC2178" s="42">
        <f>IFERROR(VLOOKUP($H2178,'Refuse F Rev'!$A:$E,17,FALSE),0)</f>
        <v>0</v>
      </c>
      <c r="AD2178" s="34">
        <f>IFERROR(VLOOKUP($H2178,'Refuse F Exp'!$A:$E,15,FALSE),0)</f>
        <v>0</v>
      </c>
      <c r="AE2178" s="34">
        <f>IFERROR(VLOOKUP($H2178,'Refuse F Exp'!$A:$E,16,FALSE),0)</f>
        <v>0</v>
      </c>
      <c r="AF2178" s="42">
        <f>IFERROR(VLOOKUP($H2178,'Refuse F Exp'!$A:$E,17,FALSE),0)</f>
        <v>0</v>
      </c>
      <c r="AG2178" s="34">
        <f>IFERROR(VLOOKUP($H2178,#REF!,10,FALSE),0)</f>
        <v>0</v>
      </c>
      <c r="AH2178" s="34">
        <f>IFERROR(VLOOKUP($H2178,#REF!,11,FALSE),0)</f>
        <v>0</v>
      </c>
      <c r="AI2178" s="42">
        <f>IFERROR(VLOOKUP($H2178,#REF!,12,FALSE),0)</f>
        <v>0</v>
      </c>
      <c r="AJ2178" s="34">
        <f>IFERROR(VLOOKUP($H2178,#REF!,10,FALSE),0)</f>
        <v>0</v>
      </c>
      <c r="AK2178" s="34">
        <f>IFERROR(VLOOKUP($H2178,#REF!,11,FALSE),0)</f>
        <v>0</v>
      </c>
      <c r="AL2178" s="42">
        <f>IFERROR(VLOOKUP($H2178,#REF!,12,FALSE),0)</f>
        <v>0</v>
      </c>
      <c r="AM2178" s="34">
        <f>IFERROR(VLOOKUP($H2178,#REF!,10,FALSE),0)</f>
        <v>0</v>
      </c>
      <c r="AN2178" s="34">
        <f>IFERROR(VLOOKUP($H2178,#REF!,11,FALSE),0)</f>
        <v>0</v>
      </c>
      <c r="AO2178" s="42">
        <f>IFERROR(VLOOKUP($H2178,#REF!,12,FALSE),0)</f>
        <v>0</v>
      </c>
      <c r="AP2178" s="34">
        <f>IFERROR(VLOOKUP($H2178,#REF!,10,FALSE),0)</f>
        <v>0</v>
      </c>
      <c r="AQ2178" s="34">
        <f>IFERROR(VLOOKUP($H2178,#REF!,11,FALSE),0)</f>
        <v>0</v>
      </c>
      <c r="AR2178" s="42">
        <f>IFERROR(VLOOKUP($H2178,#REF!,12,FALSE),0)</f>
        <v>0</v>
      </c>
      <c r="AS2178" s="34">
        <f>IFERROR(VLOOKUP($H2178,#REF!,13,FALSE),0)</f>
        <v>0</v>
      </c>
      <c r="AT2178" s="34">
        <f>IFERROR(VLOOKUP($H2178,#REF!,14,FALSE),0)</f>
        <v>0</v>
      </c>
      <c r="AU2178" s="42">
        <f>IFERROR(VLOOKUP($H2178,#REF!,15,FALSE),0)</f>
        <v>0</v>
      </c>
      <c r="AV2178" s="34">
        <f>IFERROR(VLOOKUP($H2178,#REF!,15,FALSE),0)</f>
        <v>0</v>
      </c>
      <c r="AW2178" s="34">
        <f>IFERROR(VLOOKUP($H2178,#REF!,16,FALSE),0)</f>
        <v>0</v>
      </c>
      <c r="AX2178" s="42">
        <f>IFERROR(VLOOKUP($H2178,#REF!,17,FALSE),0)</f>
        <v>0</v>
      </c>
    </row>
    <row r="2179" spans="1:50" x14ac:dyDescent="0.3">
      <c r="A2179" s="33" t="str">
        <f t="shared" si="132"/>
        <v>0</v>
      </c>
      <c r="B2179" s="33">
        <f>+'R&amp;E EXPORT'!B1978</f>
        <v>0</v>
      </c>
      <c r="C2179" t="str">
        <f>IFERROR(VLOOKUP(A2179,'MCSJ Export'!A:C,3,FALSE),"")</f>
        <v/>
      </c>
      <c r="D2179" s="37">
        <f t="shared" ca="1" si="133"/>
        <v>0</v>
      </c>
      <c r="E2179" s="37">
        <f t="shared" ca="1" si="134"/>
        <v>0</v>
      </c>
      <c r="F2179" s="37">
        <f t="shared" ca="1" si="135"/>
        <v>0</v>
      </c>
      <c r="G2179" s="37"/>
      <c r="H2179" s="33">
        <f>+'R&amp;E EXPORT'!A1978</f>
        <v>0</v>
      </c>
      <c r="I2179" s="34">
        <f>IFERROR(VLOOKUP($H2179,'Gen F Rev'!$A:$M,15,FALSE),0)</f>
        <v>0</v>
      </c>
      <c r="J2179" s="34">
        <f>IFERROR(VLOOKUP($H2179,'Gen F Rev'!$A:$M,16,FALSE),0)</f>
        <v>0</v>
      </c>
      <c r="K2179" s="42">
        <f>IFERROR(VLOOKUP($H2179,'Gen F Rev'!$A:$M,17,FALSE),0)</f>
        <v>0</v>
      </c>
      <c r="L2179" s="34">
        <f>IFERROR(VLOOKUP($H2179,'Gen F Exp'!$A:$E,15,FALSE),0)</f>
        <v>0</v>
      </c>
      <c r="M2179" s="34">
        <f>IFERROR(VLOOKUP($H2179,'Gen F Exp'!$A:$E,16,FALSE),0)</f>
        <v>0</v>
      </c>
      <c r="N2179" s="42">
        <f>IFERROR(VLOOKUP($H2179,'Gen F Exp'!$A:$E,17,FALSE),0)</f>
        <v>0</v>
      </c>
      <c r="O2179" s="34">
        <f>IFERROR(VLOOKUP($H2179,'Water F Rev'!$A:$L,15,FALSE),0)</f>
        <v>0</v>
      </c>
      <c r="P2179" s="34">
        <f>IFERROR(VLOOKUP($H2179,'Water F Rev'!$A:$L,16,FALSE),0)</f>
        <v>0</v>
      </c>
      <c r="Q2179" s="42">
        <f>IFERROR(VLOOKUP($H2179,'Water F Rev'!$A:$L,17,FALSE),0)</f>
        <v>0</v>
      </c>
      <c r="R2179" s="34">
        <f>IFERROR(VLOOKUP($H2179,'Water F Exp'!$A:$K,15,FALSE),0)</f>
        <v>0</v>
      </c>
      <c r="S2179" s="34">
        <f>IFERROR(VLOOKUP($H2179,'Water F Exp'!$A:$K,16,FALSE),0)</f>
        <v>0</v>
      </c>
      <c r="T2179" s="42">
        <f>IFERROR(VLOOKUP($H2179,'Water F Exp'!$A:$K,17,FALSE),0)</f>
        <v>0</v>
      </c>
      <c r="U2179" s="34">
        <f ca="1">IFERROR(VLOOKUP($H2179,'Sewer F Rev'!$A:$E,15,FALSE),0)</f>
        <v>0</v>
      </c>
      <c r="V2179" s="34">
        <f ca="1">IFERROR(VLOOKUP($H2179,'Sewer F Rev'!$A:$E,16,FALSE),0)</f>
        <v>0</v>
      </c>
      <c r="W2179" s="42">
        <f ca="1">IFERROR(VLOOKUP($H2179,'Sewer F Rev'!$A:$E,17,FALSE),0)</f>
        <v>0</v>
      </c>
      <c r="X2179" s="34">
        <f>IFERROR(VLOOKUP($H2179,'Sewer F Exp'!$A:$B,15,FALSE),0)</f>
        <v>0</v>
      </c>
      <c r="Y2179" s="34">
        <f>IFERROR(VLOOKUP($H2179,'Sewer F Exp'!$A:$B,16,FALSE),0)</f>
        <v>0</v>
      </c>
      <c r="Z2179" s="42">
        <f>IFERROR(VLOOKUP($H2179,'Sewer F Exp'!$A:$B,17,FALSE),0)</f>
        <v>0</v>
      </c>
      <c r="AA2179" s="34">
        <f>IFERROR(VLOOKUP($H2179,'Refuse F Rev'!$A:$E,15,FALSE),0)</f>
        <v>0</v>
      </c>
      <c r="AB2179" s="34">
        <f>IFERROR(VLOOKUP($H2179,'Refuse F Rev'!$A:$E,16,FALSE),0)</f>
        <v>0</v>
      </c>
      <c r="AC2179" s="42">
        <f>IFERROR(VLOOKUP($H2179,'Refuse F Rev'!$A:$E,17,FALSE),0)</f>
        <v>0</v>
      </c>
      <c r="AD2179" s="34">
        <f>IFERROR(VLOOKUP($H2179,'Refuse F Exp'!$A:$E,15,FALSE),0)</f>
        <v>0</v>
      </c>
      <c r="AE2179" s="34">
        <f>IFERROR(VLOOKUP($H2179,'Refuse F Exp'!$A:$E,16,FALSE),0)</f>
        <v>0</v>
      </c>
      <c r="AF2179" s="42">
        <f>IFERROR(VLOOKUP($H2179,'Refuse F Exp'!$A:$E,17,FALSE),0)</f>
        <v>0</v>
      </c>
      <c r="AG2179" s="34">
        <f>IFERROR(VLOOKUP($H2179,#REF!,10,FALSE),0)</f>
        <v>0</v>
      </c>
      <c r="AH2179" s="34">
        <f>IFERROR(VLOOKUP($H2179,#REF!,11,FALSE),0)</f>
        <v>0</v>
      </c>
      <c r="AI2179" s="42">
        <f>IFERROR(VLOOKUP($H2179,#REF!,12,FALSE),0)</f>
        <v>0</v>
      </c>
      <c r="AJ2179" s="34">
        <f>IFERROR(VLOOKUP($H2179,#REF!,10,FALSE),0)</f>
        <v>0</v>
      </c>
      <c r="AK2179" s="34">
        <f>IFERROR(VLOOKUP($H2179,#REF!,11,FALSE),0)</f>
        <v>0</v>
      </c>
      <c r="AL2179" s="42">
        <f>IFERROR(VLOOKUP($H2179,#REF!,12,FALSE),0)</f>
        <v>0</v>
      </c>
      <c r="AM2179" s="34">
        <f>IFERROR(VLOOKUP($H2179,#REF!,10,FALSE),0)</f>
        <v>0</v>
      </c>
      <c r="AN2179" s="34">
        <f>IFERROR(VLOOKUP($H2179,#REF!,11,FALSE),0)</f>
        <v>0</v>
      </c>
      <c r="AO2179" s="42">
        <f>IFERROR(VLOOKUP($H2179,#REF!,12,FALSE),0)</f>
        <v>0</v>
      </c>
      <c r="AP2179" s="34">
        <f>IFERROR(VLOOKUP($H2179,#REF!,10,FALSE),0)</f>
        <v>0</v>
      </c>
      <c r="AQ2179" s="34">
        <f>IFERROR(VLOOKUP($H2179,#REF!,11,FALSE),0)</f>
        <v>0</v>
      </c>
      <c r="AR2179" s="42">
        <f>IFERROR(VLOOKUP($H2179,#REF!,12,FALSE),0)</f>
        <v>0</v>
      </c>
      <c r="AS2179" s="34">
        <f>IFERROR(VLOOKUP($H2179,#REF!,13,FALSE),0)</f>
        <v>0</v>
      </c>
      <c r="AT2179" s="34">
        <f>IFERROR(VLOOKUP($H2179,#REF!,14,FALSE),0)</f>
        <v>0</v>
      </c>
      <c r="AU2179" s="42">
        <f>IFERROR(VLOOKUP($H2179,#REF!,15,FALSE),0)</f>
        <v>0</v>
      </c>
      <c r="AV2179" s="34">
        <f>IFERROR(VLOOKUP($H2179,#REF!,15,FALSE),0)</f>
        <v>0</v>
      </c>
      <c r="AW2179" s="34">
        <f>IFERROR(VLOOKUP($H2179,#REF!,16,FALSE),0)</f>
        <v>0</v>
      </c>
      <c r="AX2179" s="42">
        <f>IFERROR(VLOOKUP($H2179,#REF!,17,FALSE),0)</f>
        <v>0</v>
      </c>
    </row>
    <row r="2180" spans="1:50" x14ac:dyDescent="0.3">
      <c r="A2180" s="33" t="str">
        <f t="shared" ref="A2180:A2243" si="136">+TRIM(H2180)</f>
        <v>0</v>
      </c>
      <c r="B2180" s="33">
        <f>+'R&amp;E EXPORT'!B1979</f>
        <v>0</v>
      </c>
      <c r="C2180" t="str">
        <f>IFERROR(VLOOKUP(A2180,'MCSJ Export'!A:C,3,FALSE),"")</f>
        <v/>
      </c>
      <c r="D2180" s="37">
        <f t="shared" ref="D2180:D2243" ca="1" si="137">+I2180+L2180+O2180+R2180+U2180+X2180+AA2180+AD2180+AG2180+AJ2180+AM2180+AP2180+AS2180+AV2180</f>
        <v>0</v>
      </c>
      <c r="E2180" s="37">
        <f t="shared" ref="E2180:E2243" ca="1" si="138">+J2180+M2180+P2180+S2180+V2180+Y2180+AB2180+AE2180+AH2180+AK2180+AN2180+AQ2180+AT2180+AW2180</f>
        <v>0</v>
      </c>
      <c r="F2180" s="37">
        <f t="shared" ref="F2180:F2243" ca="1" si="139">+K2180+N2180+Q2180+T2180+W2180+Z2180+AC2180+AF2180+AI2180+AL2180+AO2180+AR2180+AU2180+AX2180</f>
        <v>0</v>
      </c>
      <c r="G2180" s="37"/>
      <c r="H2180" s="33">
        <f>+'R&amp;E EXPORT'!A1979</f>
        <v>0</v>
      </c>
      <c r="I2180" s="34">
        <f>IFERROR(VLOOKUP($H2180,'Gen F Rev'!$A:$M,15,FALSE),0)</f>
        <v>0</v>
      </c>
      <c r="J2180" s="34">
        <f>IFERROR(VLOOKUP($H2180,'Gen F Rev'!$A:$M,16,FALSE),0)</f>
        <v>0</v>
      </c>
      <c r="K2180" s="42">
        <f>IFERROR(VLOOKUP($H2180,'Gen F Rev'!$A:$M,17,FALSE),0)</f>
        <v>0</v>
      </c>
      <c r="L2180" s="34">
        <f>IFERROR(VLOOKUP($H2180,'Gen F Exp'!$A:$E,15,FALSE),0)</f>
        <v>0</v>
      </c>
      <c r="M2180" s="34">
        <f>IFERROR(VLOOKUP($H2180,'Gen F Exp'!$A:$E,16,FALSE),0)</f>
        <v>0</v>
      </c>
      <c r="N2180" s="42">
        <f>IFERROR(VLOOKUP($H2180,'Gen F Exp'!$A:$E,17,FALSE),0)</f>
        <v>0</v>
      </c>
      <c r="O2180" s="34">
        <f>IFERROR(VLOOKUP($H2180,'Water F Rev'!$A:$L,15,FALSE),0)</f>
        <v>0</v>
      </c>
      <c r="P2180" s="34">
        <f>IFERROR(VLOOKUP($H2180,'Water F Rev'!$A:$L,16,FALSE),0)</f>
        <v>0</v>
      </c>
      <c r="Q2180" s="42">
        <f>IFERROR(VLOOKUP($H2180,'Water F Rev'!$A:$L,17,FALSE),0)</f>
        <v>0</v>
      </c>
      <c r="R2180" s="34">
        <f>IFERROR(VLOOKUP($H2180,'Water F Exp'!$A:$K,15,FALSE),0)</f>
        <v>0</v>
      </c>
      <c r="S2180" s="34">
        <f>IFERROR(VLOOKUP($H2180,'Water F Exp'!$A:$K,16,FALSE),0)</f>
        <v>0</v>
      </c>
      <c r="T2180" s="42">
        <f>IFERROR(VLOOKUP($H2180,'Water F Exp'!$A:$K,17,FALSE),0)</f>
        <v>0</v>
      </c>
      <c r="U2180" s="34">
        <f ca="1">IFERROR(VLOOKUP($H2180,'Sewer F Rev'!$A:$E,15,FALSE),0)</f>
        <v>0</v>
      </c>
      <c r="V2180" s="34">
        <f ca="1">IFERROR(VLOOKUP($H2180,'Sewer F Rev'!$A:$E,16,FALSE),0)</f>
        <v>0</v>
      </c>
      <c r="W2180" s="42">
        <f ca="1">IFERROR(VLOOKUP($H2180,'Sewer F Rev'!$A:$E,17,FALSE),0)</f>
        <v>0</v>
      </c>
      <c r="X2180" s="34">
        <f>IFERROR(VLOOKUP($H2180,'Sewer F Exp'!$A:$B,15,FALSE),0)</f>
        <v>0</v>
      </c>
      <c r="Y2180" s="34">
        <f>IFERROR(VLOOKUP($H2180,'Sewer F Exp'!$A:$B,16,FALSE),0)</f>
        <v>0</v>
      </c>
      <c r="Z2180" s="42">
        <f>IFERROR(VLOOKUP($H2180,'Sewer F Exp'!$A:$B,17,FALSE),0)</f>
        <v>0</v>
      </c>
      <c r="AA2180" s="34">
        <f>IFERROR(VLOOKUP($H2180,'Refuse F Rev'!$A:$E,15,FALSE),0)</f>
        <v>0</v>
      </c>
      <c r="AB2180" s="34">
        <f>IFERROR(VLOOKUP($H2180,'Refuse F Rev'!$A:$E,16,FALSE),0)</f>
        <v>0</v>
      </c>
      <c r="AC2180" s="42">
        <f>IFERROR(VLOOKUP($H2180,'Refuse F Rev'!$A:$E,17,FALSE),0)</f>
        <v>0</v>
      </c>
      <c r="AD2180" s="34">
        <f>IFERROR(VLOOKUP($H2180,'Refuse F Exp'!$A:$E,15,FALSE),0)</f>
        <v>0</v>
      </c>
      <c r="AE2180" s="34">
        <f>IFERROR(VLOOKUP($H2180,'Refuse F Exp'!$A:$E,16,FALSE),0)</f>
        <v>0</v>
      </c>
      <c r="AF2180" s="42">
        <f>IFERROR(VLOOKUP($H2180,'Refuse F Exp'!$A:$E,17,FALSE),0)</f>
        <v>0</v>
      </c>
      <c r="AG2180" s="34">
        <f>IFERROR(VLOOKUP($H2180,#REF!,10,FALSE),0)</f>
        <v>0</v>
      </c>
      <c r="AH2180" s="34">
        <f>IFERROR(VLOOKUP($H2180,#REF!,11,FALSE),0)</f>
        <v>0</v>
      </c>
      <c r="AI2180" s="42">
        <f>IFERROR(VLOOKUP($H2180,#REF!,12,FALSE),0)</f>
        <v>0</v>
      </c>
      <c r="AJ2180" s="34">
        <f>IFERROR(VLOOKUP($H2180,#REF!,10,FALSE),0)</f>
        <v>0</v>
      </c>
      <c r="AK2180" s="34">
        <f>IFERROR(VLOOKUP($H2180,#REF!,11,FALSE),0)</f>
        <v>0</v>
      </c>
      <c r="AL2180" s="42">
        <f>IFERROR(VLOOKUP($H2180,#REF!,12,FALSE),0)</f>
        <v>0</v>
      </c>
      <c r="AM2180" s="34">
        <f>IFERROR(VLOOKUP($H2180,#REF!,10,FALSE),0)</f>
        <v>0</v>
      </c>
      <c r="AN2180" s="34">
        <f>IFERROR(VLOOKUP($H2180,#REF!,11,FALSE),0)</f>
        <v>0</v>
      </c>
      <c r="AO2180" s="42">
        <f>IFERROR(VLOOKUP($H2180,#REF!,12,FALSE),0)</f>
        <v>0</v>
      </c>
      <c r="AP2180" s="34">
        <f>IFERROR(VLOOKUP($H2180,#REF!,10,FALSE),0)</f>
        <v>0</v>
      </c>
      <c r="AQ2180" s="34">
        <f>IFERROR(VLOOKUP($H2180,#REF!,11,FALSE),0)</f>
        <v>0</v>
      </c>
      <c r="AR2180" s="42">
        <f>IFERROR(VLOOKUP($H2180,#REF!,12,FALSE),0)</f>
        <v>0</v>
      </c>
      <c r="AS2180" s="34">
        <f>IFERROR(VLOOKUP($H2180,#REF!,13,FALSE),0)</f>
        <v>0</v>
      </c>
      <c r="AT2180" s="34">
        <f>IFERROR(VLOOKUP($H2180,#REF!,14,FALSE),0)</f>
        <v>0</v>
      </c>
      <c r="AU2180" s="42">
        <f>IFERROR(VLOOKUP($H2180,#REF!,15,FALSE),0)</f>
        <v>0</v>
      </c>
      <c r="AV2180" s="34">
        <f>IFERROR(VLOOKUP($H2180,#REF!,15,FALSE),0)</f>
        <v>0</v>
      </c>
      <c r="AW2180" s="34">
        <f>IFERROR(VLOOKUP($H2180,#REF!,16,FALSE),0)</f>
        <v>0</v>
      </c>
      <c r="AX2180" s="42">
        <f>IFERROR(VLOOKUP($H2180,#REF!,17,FALSE),0)</f>
        <v>0</v>
      </c>
    </row>
    <row r="2181" spans="1:50" x14ac:dyDescent="0.3">
      <c r="A2181" s="33" t="str">
        <f t="shared" si="136"/>
        <v>0</v>
      </c>
      <c r="B2181" s="33">
        <f>+'R&amp;E EXPORT'!B1980</f>
        <v>0</v>
      </c>
      <c r="C2181" t="str">
        <f>IFERROR(VLOOKUP(A2181,'MCSJ Export'!A:C,3,FALSE),"")</f>
        <v/>
      </c>
      <c r="D2181" s="37">
        <f t="shared" ca="1" si="137"/>
        <v>0</v>
      </c>
      <c r="E2181" s="37">
        <f t="shared" ca="1" si="138"/>
        <v>0</v>
      </c>
      <c r="F2181" s="37">
        <f t="shared" ca="1" si="139"/>
        <v>0</v>
      </c>
      <c r="G2181" s="37"/>
      <c r="H2181" s="33">
        <f>+'R&amp;E EXPORT'!A1980</f>
        <v>0</v>
      </c>
      <c r="I2181" s="34">
        <f>IFERROR(VLOOKUP($H2181,'Gen F Rev'!$A:$M,15,FALSE),0)</f>
        <v>0</v>
      </c>
      <c r="J2181" s="34">
        <f>IFERROR(VLOOKUP($H2181,'Gen F Rev'!$A:$M,16,FALSE),0)</f>
        <v>0</v>
      </c>
      <c r="K2181" s="42">
        <f>IFERROR(VLOOKUP($H2181,'Gen F Rev'!$A:$M,17,FALSE),0)</f>
        <v>0</v>
      </c>
      <c r="L2181" s="34">
        <f>IFERROR(VLOOKUP($H2181,'Gen F Exp'!$A:$E,15,FALSE),0)</f>
        <v>0</v>
      </c>
      <c r="M2181" s="34">
        <f>IFERROR(VLOOKUP($H2181,'Gen F Exp'!$A:$E,16,FALSE),0)</f>
        <v>0</v>
      </c>
      <c r="N2181" s="42">
        <f>IFERROR(VLOOKUP($H2181,'Gen F Exp'!$A:$E,17,FALSE),0)</f>
        <v>0</v>
      </c>
      <c r="O2181" s="34">
        <f>IFERROR(VLOOKUP($H2181,'Water F Rev'!$A:$L,15,FALSE),0)</f>
        <v>0</v>
      </c>
      <c r="P2181" s="34">
        <f>IFERROR(VLOOKUP($H2181,'Water F Rev'!$A:$L,16,FALSE),0)</f>
        <v>0</v>
      </c>
      <c r="Q2181" s="42">
        <f>IFERROR(VLOOKUP($H2181,'Water F Rev'!$A:$L,17,FALSE),0)</f>
        <v>0</v>
      </c>
      <c r="R2181" s="34">
        <f>IFERROR(VLOOKUP($H2181,'Water F Exp'!$A:$K,15,FALSE),0)</f>
        <v>0</v>
      </c>
      <c r="S2181" s="34">
        <f>IFERROR(VLOOKUP($H2181,'Water F Exp'!$A:$K,16,FALSE),0)</f>
        <v>0</v>
      </c>
      <c r="T2181" s="42">
        <f>IFERROR(VLOOKUP($H2181,'Water F Exp'!$A:$K,17,FALSE),0)</f>
        <v>0</v>
      </c>
      <c r="U2181" s="34">
        <f ca="1">IFERROR(VLOOKUP($H2181,'Sewer F Rev'!$A:$E,15,FALSE),0)</f>
        <v>0</v>
      </c>
      <c r="V2181" s="34">
        <f ca="1">IFERROR(VLOOKUP($H2181,'Sewer F Rev'!$A:$E,16,FALSE),0)</f>
        <v>0</v>
      </c>
      <c r="W2181" s="42">
        <f ca="1">IFERROR(VLOOKUP($H2181,'Sewer F Rev'!$A:$E,17,FALSE),0)</f>
        <v>0</v>
      </c>
      <c r="X2181" s="34">
        <f>IFERROR(VLOOKUP($H2181,'Sewer F Exp'!$A:$B,15,FALSE),0)</f>
        <v>0</v>
      </c>
      <c r="Y2181" s="34">
        <f>IFERROR(VLOOKUP($H2181,'Sewer F Exp'!$A:$B,16,FALSE),0)</f>
        <v>0</v>
      </c>
      <c r="Z2181" s="42">
        <f>IFERROR(VLOOKUP($H2181,'Sewer F Exp'!$A:$B,17,FALSE),0)</f>
        <v>0</v>
      </c>
      <c r="AA2181" s="34">
        <f>IFERROR(VLOOKUP($H2181,'Refuse F Rev'!$A:$E,15,FALSE),0)</f>
        <v>0</v>
      </c>
      <c r="AB2181" s="34">
        <f>IFERROR(VLOOKUP($H2181,'Refuse F Rev'!$A:$E,16,FALSE),0)</f>
        <v>0</v>
      </c>
      <c r="AC2181" s="42">
        <f>IFERROR(VLOOKUP($H2181,'Refuse F Rev'!$A:$E,17,FALSE),0)</f>
        <v>0</v>
      </c>
      <c r="AD2181" s="34">
        <f>IFERROR(VLOOKUP($H2181,'Refuse F Exp'!$A:$E,15,FALSE),0)</f>
        <v>0</v>
      </c>
      <c r="AE2181" s="34">
        <f>IFERROR(VLOOKUP($H2181,'Refuse F Exp'!$A:$E,16,FALSE),0)</f>
        <v>0</v>
      </c>
      <c r="AF2181" s="42">
        <f>IFERROR(VLOOKUP($H2181,'Refuse F Exp'!$A:$E,17,FALSE),0)</f>
        <v>0</v>
      </c>
      <c r="AG2181" s="34">
        <f>IFERROR(VLOOKUP($H2181,#REF!,10,FALSE),0)</f>
        <v>0</v>
      </c>
      <c r="AH2181" s="34">
        <f>IFERROR(VLOOKUP($H2181,#REF!,11,FALSE),0)</f>
        <v>0</v>
      </c>
      <c r="AI2181" s="42">
        <f>IFERROR(VLOOKUP($H2181,#REF!,12,FALSE),0)</f>
        <v>0</v>
      </c>
      <c r="AJ2181" s="34">
        <f>IFERROR(VLOOKUP($H2181,#REF!,10,FALSE),0)</f>
        <v>0</v>
      </c>
      <c r="AK2181" s="34">
        <f>IFERROR(VLOOKUP($H2181,#REF!,11,FALSE),0)</f>
        <v>0</v>
      </c>
      <c r="AL2181" s="42">
        <f>IFERROR(VLOOKUP($H2181,#REF!,12,FALSE),0)</f>
        <v>0</v>
      </c>
      <c r="AM2181" s="34">
        <f>IFERROR(VLOOKUP($H2181,#REF!,10,FALSE),0)</f>
        <v>0</v>
      </c>
      <c r="AN2181" s="34">
        <f>IFERROR(VLOOKUP($H2181,#REF!,11,FALSE),0)</f>
        <v>0</v>
      </c>
      <c r="AO2181" s="42">
        <f>IFERROR(VLOOKUP($H2181,#REF!,12,FALSE),0)</f>
        <v>0</v>
      </c>
      <c r="AP2181" s="34">
        <f>IFERROR(VLOOKUP($H2181,#REF!,10,FALSE),0)</f>
        <v>0</v>
      </c>
      <c r="AQ2181" s="34">
        <f>IFERROR(VLOOKUP($H2181,#REF!,11,FALSE),0)</f>
        <v>0</v>
      </c>
      <c r="AR2181" s="42">
        <f>IFERROR(VLOOKUP($H2181,#REF!,12,FALSE),0)</f>
        <v>0</v>
      </c>
      <c r="AS2181" s="34">
        <f>IFERROR(VLOOKUP($H2181,#REF!,13,FALSE),0)</f>
        <v>0</v>
      </c>
      <c r="AT2181" s="34">
        <f>IFERROR(VLOOKUP($H2181,#REF!,14,FALSE),0)</f>
        <v>0</v>
      </c>
      <c r="AU2181" s="42">
        <f>IFERROR(VLOOKUP($H2181,#REF!,15,FALSE),0)</f>
        <v>0</v>
      </c>
      <c r="AV2181" s="34">
        <f>IFERROR(VLOOKUP($H2181,#REF!,15,FALSE),0)</f>
        <v>0</v>
      </c>
      <c r="AW2181" s="34">
        <f>IFERROR(VLOOKUP($H2181,#REF!,16,FALSE),0)</f>
        <v>0</v>
      </c>
      <c r="AX2181" s="42">
        <f>IFERROR(VLOOKUP($H2181,#REF!,17,FALSE),0)</f>
        <v>0</v>
      </c>
    </row>
    <row r="2182" spans="1:50" x14ac:dyDescent="0.3">
      <c r="A2182" s="33" t="str">
        <f t="shared" si="136"/>
        <v>0</v>
      </c>
      <c r="B2182" s="33">
        <f>+'R&amp;E EXPORT'!B1981</f>
        <v>0</v>
      </c>
      <c r="C2182" t="str">
        <f>IFERROR(VLOOKUP(A2182,'MCSJ Export'!A:C,3,FALSE),"")</f>
        <v/>
      </c>
      <c r="D2182" s="37">
        <f t="shared" ca="1" si="137"/>
        <v>0</v>
      </c>
      <c r="E2182" s="37">
        <f t="shared" ca="1" si="138"/>
        <v>0</v>
      </c>
      <c r="F2182" s="37">
        <f t="shared" ca="1" si="139"/>
        <v>0</v>
      </c>
      <c r="G2182" s="37"/>
      <c r="H2182" s="33">
        <f>+'R&amp;E EXPORT'!A1981</f>
        <v>0</v>
      </c>
      <c r="I2182" s="34">
        <f>IFERROR(VLOOKUP($H2182,'Gen F Rev'!$A:$M,15,FALSE),0)</f>
        <v>0</v>
      </c>
      <c r="J2182" s="34">
        <f>IFERROR(VLOOKUP($H2182,'Gen F Rev'!$A:$M,16,FALSE),0)</f>
        <v>0</v>
      </c>
      <c r="K2182" s="42">
        <f>IFERROR(VLOOKUP($H2182,'Gen F Rev'!$A:$M,17,FALSE),0)</f>
        <v>0</v>
      </c>
      <c r="L2182" s="34">
        <f>IFERROR(VLOOKUP($H2182,'Gen F Exp'!$A:$E,15,FALSE),0)</f>
        <v>0</v>
      </c>
      <c r="M2182" s="34">
        <f>IFERROR(VLOOKUP($H2182,'Gen F Exp'!$A:$E,16,FALSE),0)</f>
        <v>0</v>
      </c>
      <c r="N2182" s="42">
        <f>IFERROR(VLOOKUP($H2182,'Gen F Exp'!$A:$E,17,FALSE),0)</f>
        <v>0</v>
      </c>
      <c r="O2182" s="34">
        <f>IFERROR(VLOOKUP($H2182,'Water F Rev'!$A:$L,15,FALSE),0)</f>
        <v>0</v>
      </c>
      <c r="P2182" s="34">
        <f>IFERROR(VLOOKUP($H2182,'Water F Rev'!$A:$L,16,FALSE),0)</f>
        <v>0</v>
      </c>
      <c r="Q2182" s="42">
        <f>IFERROR(VLOOKUP($H2182,'Water F Rev'!$A:$L,17,FALSE),0)</f>
        <v>0</v>
      </c>
      <c r="R2182" s="34">
        <f>IFERROR(VLOOKUP($H2182,'Water F Exp'!$A:$K,15,FALSE),0)</f>
        <v>0</v>
      </c>
      <c r="S2182" s="34">
        <f>IFERROR(VLOOKUP($H2182,'Water F Exp'!$A:$K,16,FALSE),0)</f>
        <v>0</v>
      </c>
      <c r="T2182" s="42">
        <f>IFERROR(VLOOKUP($H2182,'Water F Exp'!$A:$K,17,FALSE),0)</f>
        <v>0</v>
      </c>
      <c r="U2182" s="34">
        <f ca="1">IFERROR(VLOOKUP($H2182,'Sewer F Rev'!$A:$E,15,FALSE),0)</f>
        <v>0</v>
      </c>
      <c r="V2182" s="34">
        <f ca="1">IFERROR(VLOOKUP($H2182,'Sewer F Rev'!$A:$E,16,FALSE),0)</f>
        <v>0</v>
      </c>
      <c r="W2182" s="42">
        <f ca="1">IFERROR(VLOOKUP($H2182,'Sewer F Rev'!$A:$E,17,FALSE),0)</f>
        <v>0</v>
      </c>
      <c r="X2182" s="34">
        <f>IFERROR(VLOOKUP($H2182,'Sewer F Exp'!$A:$B,15,FALSE),0)</f>
        <v>0</v>
      </c>
      <c r="Y2182" s="34">
        <f>IFERROR(VLOOKUP($H2182,'Sewer F Exp'!$A:$B,16,FALSE),0)</f>
        <v>0</v>
      </c>
      <c r="Z2182" s="42">
        <f>IFERROR(VLOOKUP($H2182,'Sewer F Exp'!$A:$B,17,FALSE),0)</f>
        <v>0</v>
      </c>
      <c r="AA2182" s="34">
        <f>IFERROR(VLOOKUP($H2182,'Refuse F Rev'!$A:$E,15,FALSE),0)</f>
        <v>0</v>
      </c>
      <c r="AB2182" s="34">
        <f>IFERROR(VLOOKUP($H2182,'Refuse F Rev'!$A:$E,16,FALSE),0)</f>
        <v>0</v>
      </c>
      <c r="AC2182" s="42">
        <f>IFERROR(VLOOKUP($H2182,'Refuse F Rev'!$A:$E,17,FALSE),0)</f>
        <v>0</v>
      </c>
      <c r="AD2182" s="34">
        <f>IFERROR(VLOOKUP($H2182,'Refuse F Exp'!$A:$E,15,FALSE),0)</f>
        <v>0</v>
      </c>
      <c r="AE2182" s="34">
        <f>IFERROR(VLOOKUP($H2182,'Refuse F Exp'!$A:$E,16,FALSE),0)</f>
        <v>0</v>
      </c>
      <c r="AF2182" s="42">
        <f>IFERROR(VLOOKUP($H2182,'Refuse F Exp'!$A:$E,17,FALSE),0)</f>
        <v>0</v>
      </c>
      <c r="AG2182" s="34">
        <f>IFERROR(VLOOKUP($H2182,#REF!,10,FALSE),0)</f>
        <v>0</v>
      </c>
      <c r="AH2182" s="34">
        <f>IFERROR(VLOOKUP($H2182,#REF!,11,FALSE),0)</f>
        <v>0</v>
      </c>
      <c r="AI2182" s="42">
        <f>IFERROR(VLOOKUP($H2182,#REF!,12,FALSE),0)</f>
        <v>0</v>
      </c>
      <c r="AJ2182" s="34">
        <f>IFERROR(VLOOKUP($H2182,#REF!,10,FALSE),0)</f>
        <v>0</v>
      </c>
      <c r="AK2182" s="34">
        <f>IFERROR(VLOOKUP($H2182,#REF!,11,FALSE),0)</f>
        <v>0</v>
      </c>
      <c r="AL2182" s="42">
        <f>IFERROR(VLOOKUP($H2182,#REF!,12,FALSE),0)</f>
        <v>0</v>
      </c>
      <c r="AM2182" s="34">
        <f>IFERROR(VLOOKUP($H2182,#REF!,10,FALSE),0)</f>
        <v>0</v>
      </c>
      <c r="AN2182" s="34">
        <f>IFERROR(VLOOKUP($H2182,#REF!,11,FALSE),0)</f>
        <v>0</v>
      </c>
      <c r="AO2182" s="42">
        <f>IFERROR(VLOOKUP($H2182,#REF!,12,FALSE),0)</f>
        <v>0</v>
      </c>
      <c r="AP2182" s="34">
        <f>IFERROR(VLOOKUP($H2182,#REF!,10,FALSE),0)</f>
        <v>0</v>
      </c>
      <c r="AQ2182" s="34">
        <f>IFERROR(VLOOKUP($H2182,#REF!,11,FALSE),0)</f>
        <v>0</v>
      </c>
      <c r="AR2182" s="42">
        <f>IFERROR(VLOOKUP($H2182,#REF!,12,FALSE),0)</f>
        <v>0</v>
      </c>
      <c r="AS2182" s="34">
        <f>IFERROR(VLOOKUP($H2182,#REF!,13,FALSE),0)</f>
        <v>0</v>
      </c>
      <c r="AT2182" s="34">
        <f>IFERROR(VLOOKUP($H2182,#REF!,14,FALSE),0)</f>
        <v>0</v>
      </c>
      <c r="AU2182" s="42">
        <f>IFERROR(VLOOKUP($H2182,#REF!,15,FALSE),0)</f>
        <v>0</v>
      </c>
      <c r="AV2182" s="34">
        <f>IFERROR(VLOOKUP($H2182,#REF!,15,FALSE),0)</f>
        <v>0</v>
      </c>
      <c r="AW2182" s="34">
        <f>IFERROR(VLOOKUP($H2182,#REF!,16,FALSE),0)</f>
        <v>0</v>
      </c>
      <c r="AX2182" s="42">
        <f>IFERROR(VLOOKUP($H2182,#REF!,17,FALSE),0)</f>
        <v>0</v>
      </c>
    </row>
    <row r="2183" spans="1:50" x14ac:dyDescent="0.3">
      <c r="A2183" s="33" t="str">
        <f t="shared" si="136"/>
        <v>0</v>
      </c>
      <c r="B2183" s="33">
        <f>+'R&amp;E EXPORT'!B1982</f>
        <v>0</v>
      </c>
      <c r="C2183" t="str">
        <f>IFERROR(VLOOKUP(A2183,'MCSJ Export'!A:C,3,FALSE),"")</f>
        <v/>
      </c>
      <c r="D2183" s="37">
        <f t="shared" ca="1" si="137"/>
        <v>0</v>
      </c>
      <c r="E2183" s="37">
        <f t="shared" ca="1" si="138"/>
        <v>0</v>
      </c>
      <c r="F2183" s="37">
        <f t="shared" ca="1" si="139"/>
        <v>0</v>
      </c>
      <c r="G2183" s="37"/>
      <c r="H2183" s="33">
        <f>+'R&amp;E EXPORT'!A1982</f>
        <v>0</v>
      </c>
      <c r="I2183" s="34">
        <f>IFERROR(VLOOKUP($H2183,'Gen F Rev'!$A:$M,15,FALSE),0)</f>
        <v>0</v>
      </c>
      <c r="J2183" s="34">
        <f>IFERROR(VLOOKUP($H2183,'Gen F Rev'!$A:$M,16,FALSE),0)</f>
        <v>0</v>
      </c>
      <c r="K2183" s="42">
        <f>IFERROR(VLOOKUP($H2183,'Gen F Rev'!$A:$M,17,FALSE),0)</f>
        <v>0</v>
      </c>
      <c r="L2183" s="34">
        <f>IFERROR(VLOOKUP($H2183,'Gen F Exp'!$A:$E,15,FALSE),0)</f>
        <v>0</v>
      </c>
      <c r="M2183" s="34">
        <f>IFERROR(VLOOKUP($H2183,'Gen F Exp'!$A:$E,16,FALSE),0)</f>
        <v>0</v>
      </c>
      <c r="N2183" s="42">
        <f>IFERROR(VLOOKUP($H2183,'Gen F Exp'!$A:$E,17,FALSE),0)</f>
        <v>0</v>
      </c>
      <c r="O2183" s="34">
        <f>IFERROR(VLOOKUP($H2183,'Water F Rev'!$A:$L,15,FALSE),0)</f>
        <v>0</v>
      </c>
      <c r="P2183" s="34">
        <f>IFERROR(VLOOKUP($H2183,'Water F Rev'!$A:$L,16,FALSE),0)</f>
        <v>0</v>
      </c>
      <c r="Q2183" s="42">
        <f>IFERROR(VLOOKUP($H2183,'Water F Rev'!$A:$L,17,FALSE),0)</f>
        <v>0</v>
      </c>
      <c r="R2183" s="34">
        <f>IFERROR(VLOOKUP($H2183,'Water F Exp'!$A:$K,15,FALSE),0)</f>
        <v>0</v>
      </c>
      <c r="S2183" s="34">
        <f>IFERROR(VLOOKUP($H2183,'Water F Exp'!$A:$K,16,FALSE),0)</f>
        <v>0</v>
      </c>
      <c r="T2183" s="42">
        <f>IFERROR(VLOOKUP($H2183,'Water F Exp'!$A:$K,17,FALSE),0)</f>
        <v>0</v>
      </c>
      <c r="U2183" s="34">
        <f ca="1">IFERROR(VLOOKUP($H2183,'Sewer F Rev'!$A:$E,15,FALSE),0)</f>
        <v>0</v>
      </c>
      <c r="V2183" s="34">
        <f ca="1">IFERROR(VLOOKUP($H2183,'Sewer F Rev'!$A:$E,16,FALSE),0)</f>
        <v>0</v>
      </c>
      <c r="W2183" s="42">
        <f ca="1">IFERROR(VLOOKUP($H2183,'Sewer F Rev'!$A:$E,17,FALSE),0)</f>
        <v>0</v>
      </c>
      <c r="X2183" s="34">
        <f>IFERROR(VLOOKUP($H2183,'Sewer F Exp'!$A:$B,15,FALSE),0)</f>
        <v>0</v>
      </c>
      <c r="Y2183" s="34">
        <f>IFERROR(VLOOKUP($H2183,'Sewer F Exp'!$A:$B,16,FALSE),0)</f>
        <v>0</v>
      </c>
      <c r="Z2183" s="42">
        <f>IFERROR(VLOOKUP($H2183,'Sewer F Exp'!$A:$B,17,FALSE),0)</f>
        <v>0</v>
      </c>
      <c r="AA2183" s="34">
        <f>IFERROR(VLOOKUP($H2183,'Refuse F Rev'!$A:$E,15,FALSE),0)</f>
        <v>0</v>
      </c>
      <c r="AB2183" s="34">
        <f>IFERROR(VLOOKUP($H2183,'Refuse F Rev'!$A:$E,16,FALSE),0)</f>
        <v>0</v>
      </c>
      <c r="AC2183" s="42">
        <f>IFERROR(VLOOKUP($H2183,'Refuse F Rev'!$A:$E,17,FALSE),0)</f>
        <v>0</v>
      </c>
      <c r="AD2183" s="34">
        <f>IFERROR(VLOOKUP($H2183,'Refuse F Exp'!$A:$E,15,FALSE),0)</f>
        <v>0</v>
      </c>
      <c r="AE2183" s="34">
        <f>IFERROR(VLOOKUP($H2183,'Refuse F Exp'!$A:$E,16,FALSE),0)</f>
        <v>0</v>
      </c>
      <c r="AF2183" s="42">
        <f>IFERROR(VLOOKUP($H2183,'Refuse F Exp'!$A:$E,17,FALSE),0)</f>
        <v>0</v>
      </c>
      <c r="AG2183" s="34">
        <f>IFERROR(VLOOKUP($H2183,#REF!,10,FALSE),0)</f>
        <v>0</v>
      </c>
      <c r="AH2183" s="34">
        <f>IFERROR(VLOOKUP($H2183,#REF!,11,FALSE),0)</f>
        <v>0</v>
      </c>
      <c r="AI2183" s="42">
        <f>IFERROR(VLOOKUP($H2183,#REF!,12,FALSE),0)</f>
        <v>0</v>
      </c>
      <c r="AJ2183" s="34">
        <f>IFERROR(VLOOKUP($H2183,#REF!,10,FALSE),0)</f>
        <v>0</v>
      </c>
      <c r="AK2183" s="34">
        <f>IFERROR(VLOOKUP($H2183,#REF!,11,FALSE),0)</f>
        <v>0</v>
      </c>
      <c r="AL2183" s="42">
        <f>IFERROR(VLOOKUP($H2183,#REF!,12,FALSE),0)</f>
        <v>0</v>
      </c>
      <c r="AM2183" s="34">
        <f>IFERROR(VLOOKUP($H2183,#REF!,10,FALSE),0)</f>
        <v>0</v>
      </c>
      <c r="AN2183" s="34">
        <f>IFERROR(VLOOKUP($H2183,#REF!,11,FALSE),0)</f>
        <v>0</v>
      </c>
      <c r="AO2183" s="42">
        <f>IFERROR(VLOOKUP($H2183,#REF!,12,FALSE),0)</f>
        <v>0</v>
      </c>
      <c r="AP2183" s="34">
        <f>IFERROR(VLOOKUP($H2183,#REF!,10,FALSE),0)</f>
        <v>0</v>
      </c>
      <c r="AQ2183" s="34">
        <f>IFERROR(VLOOKUP($H2183,#REF!,11,FALSE),0)</f>
        <v>0</v>
      </c>
      <c r="AR2183" s="42">
        <f>IFERROR(VLOOKUP($H2183,#REF!,12,FALSE),0)</f>
        <v>0</v>
      </c>
      <c r="AS2183" s="34">
        <f>IFERROR(VLOOKUP($H2183,#REF!,13,FALSE),0)</f>
        <v>0</v>
      </c>
      <c r="AT2183" s="34">
        <f>IFERROR(VLOOKUP($H2183,#REF!,14,FALSE),0)</f>
        <v>0</v>
      </c>
      <c r="AU2183" s="42">
        <f>IFERROR(VLOOKUP($H2183,#REF!,15,FALSE),0)</f>
        <v>0</v>
      </c>
      <c r="AV2183" s="34">
        <f>IFERROR(VLOOKUP($H2183,#REF!,15,FALSE),0)</f>
        <v>0</v>
      </c>
      <c r="AW2183" s="34">
        <f>IFERROR(VLOOKUP($H2183,#REF!,16,FALSE),0)</f>
        <v>0</v>
      </c>
      <c r="AX2183" s="42">
        <f>IFERROR(VLOOKUP($H2183,#REF!,17,FALSE),0)</f>
        <v>0</v>
      </c>
    </row>
    <row r="2184" spans="1:50" x14ac:dyDescent="0.3">
      <c r="A2184" s="33" t="str">
        <f t="shared" si="136"/>
        <v>0</v>
      </c>
      <c r="B2184" s="33">
        <f>+'R&amp;E EXPORT'!B1983</f>
        <v>0</v>
      </c>
      <c r="C2184" t="str">
        <f>IFERROR(VLOOKUP(A2184,'MCSJ Export'!A:C,3,FALSE),"")</f>
        <v/>
      </c>
      <c r="D2184" s="37">
        <f t="shared" ca="1" si="137"/>
        <v>0</v>
      </c>
      <c r="E2184" s="37">
        <f t="shared" ca="1" si="138"/>
        <v>0</v>
      </c>
      <c r="F2184" s="37">
        <f t="shared" ca="1" si="139"/>
        <v>0</v>
      </c>
      <c r="G2184" s="37"/>
      <c r="H2184" s="33">
        <f>+'R&amp;E EXPORT'!A1983</f>
        <v>0</v>
      </c>
      <c r="I2184" s="34">
        <f>IFERROR(VLOOKUP($H2184,'Gen F Rev'!$A:$M,15,FALSE),0)</f>
        <v>0</v>
      </c>
      <c r="J2184" s="34">
        <f>IFERROR(VLOOKUP($H2184,'Gen F Rev'!$A:$M,16,FALSE),0)</f>
        <v>0</v>
      </c>
      <c r="K2184" s="42">
        <f>IFERROR(VLOOKUP($H2184,'Gen F Rev'!$A:$M,17,FALSE),0)</f>
        <v>0</v>
      </c>
      <c r="L2184" s="34">
        <f>IFERROR(VLOOKUP($H2184,'Gen F Exp'!$A:$E,15,FALSE),0)</f>
        <v>0</v>
      </c>
      <c r="M2184" s="34">
        <f>IFERROR(VLOOKUP($H2184,'Gen F Exp'!$A:$E,16,FALSE),0)</f>
        <v>0</v>
      </c>
      <c r="N2184" s="42">
        <f>IFERROR(VLOOKUP($H2184,'Gen F Exp'!$A:$E,17,FALSE),0)</f>
        <v>0</v>
      </c>
      <c r="O2184" s="34">
        <f>IFERROR(VLOOKUP($H2184,'Water F Rev'!$A:$L,15,FALSE),0)</f>
        <v>0</v>
      </c>
      <c r="P2184" s="34">
        <f>IFERROR(VLOOKUP($H2184,'Water F Rev'!$A:$L,16,FALSE),0)</f>
        <v>0</v>
      </c>
      <c r="Q2184" s="42">
        <f>IFERROR(VLOOKUP($H2184,'Water F Rev'!$A:$L,17,FALSE),0)</f>
        <v>0</v>
      </c>
      <c r="R2184" s="34">
        <f>IFERROR(VLOOKUP($H2184,'Water F Exp'!$A:$K,15,FALSE),0)</f>
        <v>0</v>
      </c>
      <c r="S2184" s="34">
        <f>IFERROR(VLOOKUP($H2184,'Water F Exp'!$A:$K,16,FALSE),0)</f>
        <v>0</v>
      </c>
      <c r="T2184" s="42">
        <f>IFERROR(VLOOKUP($H2184,'Water F Exp'!$A:$K,17,FALSE),0)</f>
        <v>0</v>
      </c>
      <c r="U2184" s="34">
        <f ca="1">IFERROR(VLOOKUP($H2184,'Sewer F Rev'!$A:$E,15,FALSE),0)</f>
        <v>0</v>
      </c>
      <c r="V2184" s="34">
        <f ca="1">IFERROR(VLOOKUP($H2184,'Sewer F Rev'!$A:$E,16,FALSE),0)</f>
        <v>0</v>
      </c>
      <c r="W2184" s="42">
        <f ca="1">IFERROR(VLOOKUP($H2184,'Sewer F Rev'!$A:$E,17,FALSE),0)</f>
        <v>0</v>
      </c>
      <c r="X2184" s="34">
        <f>IFERROR(VLOOKUP($H2184,'Sewer F Exp'!$A:$B,15,FALSE),0)</f>
        <v>0</v>
      </c>
      <c r="Y2184" s="34">
        <f>IFERROR(VLOOKUP($H2184,'Sewer F Exp'!$A:$B,16,FALSE),0)</f>
        <v>0</v>
      </c>
      <c r="Z2184" s="42">
        <f>IFERROR(VLOOKUP($H2184,'Sewer F Exp'!$A:$B,17,FALSE),0)</f>
        <v>0</v>
      </c>
      <c r="AA2184" s="34">
        <f>IFERROR(VLOOKUP($H2184,'Refuse F Rev'!$A:$E,15,FALSE),0)</f>
        <v>0</v>
      </c>
      <c r="AB2184" s="34">
        <f>IFERROR(VLOOKUP($H2184,'Refuse F Rev'!$A:$E,16,FALSE),0)</f>
        <v>0</v>
      </c>
      <c r="AC2184" s="42">
        <f>IFERROR(VLOOKUP($H2184,'Refuse F Rev'!$A:$E,17,FALSE),0)</f>
        <v>0</v>
      </c>
      <c r="AD2184" s="34">
        <f>IFERROR(VLOOKUP($H2184,'Refuse F Exp'!$A:$E,15,FALSE),0)</f>
        <v>0</v>
      </c>
      <c r="AE2184" s="34">
        <f>IFERROR(VLOOKUP($H2184,'Refuse F Exp'!$A:$E,16,FALSE),0)</f>
        <v>0</v>
      </c>
      <c r="AF2184" s="42">
        <f>IFERROR(VLOOKUP($H2184,'Refuse F Exp'!$A:$E,17,FALSE),0)</f>
        <v>0</v>
      </c>
      <c r="AG2184" s="34">
        <f>IFERROR(VLOOKUP($H2184,#REF!,10,FALSE),0)</f>
        <v>0</v>
      </c>
      <c r="AH2184" s="34">
        <f>IFERROR(VLOOKUP($H2184,#REF!,11,FALSE),0)</f>
        <v>0</v>
      </c>
      <c r="AI2184" s="42">
        <f>IFERROR(VLOOKUP($H2184,#REF!,12,FALSE),0)</f>
        <v>0</v>
      </c>
      <c r="AJ2184" s="34">
        <f>IFERROR(VLOOKUP($H2184,#REF!,10,FALSE),0)</f>
        <v>0</v>
      </c>
      <c r="AK2184" s="34">
        <f>IFERROR(VLOOKUP($H2184,#REF!,11,FALSE),0)</f>
        <v>0</v>
      </c>
      <c r="AL2184" s="42">
        <f>IFERROR(VLOOKUP($H2184,#REF!,12,FALSE),0)</f>
        <v>0</v>
      </c>
      <c r="AM2184" s="34">
        <f>IFERROR(VLOOKUP($H2184,#REF!,10,FALSE),0)</f>
        <v>0</v>
      </c>
      <c r="AN2184" s="34">
        <f>IFERROR(VLOOKUP($H2184,#REF!,11,FALSE),0)</f>
        <v>0</v>
      </c>
      <c r="AO2184" s="42">
        <f>IFERROR(VLOOKUP($H2184,#REF!,12,FALSE),0)</f>
        <v>0</v>
      </c>
      <c r="AP2184" s="34">
        <f>IFERROR(VLOOKUP($H2184,#REF!,10,FALSE),0)</f>
        <v>0</v>
      </c>
      <c r="AQ2184" s="34">
        <f>IFERROR(VLOOKUP($H2184,#REF!,11,FALSE),0)</f>
        <v>0</v>
      </c>
      <c r="AR2184" s="42">
        <f>IFERROR(VLOOKUP($H2184,#REF!,12,FALSE),0)</f>
        <v>0</v>
      </c>
      <c r="AS2184" s="34">
        <f>IFERROR(VLOOKUP($H2184,#REF!,13,FALSE),0)</f>
        <v>0</v>
      </c>
      <c r="AT2184" s="34">
        <f>IFERROR(VLOOKUP($H2184,#REF!,14,FALSE),0)</f>
        <v>0</v>
      </c>
      <c r="AU2184" s="42">
        <f>IFERROR(VLOOKUP($H2184,#REF!,15,FALSE),0)</f>
        <v>0</v>
      </c>
      <c r="AV2184" s="34">
        <f>IFERROR(VLOOKUP($H2184,#REF!,15,FALSE),0)</f>
        <v>0</v>
      </c>
      <c r="AW2184" s="34">
        <f>IFERROR(VLOOKUP($H2184,#REF!,16,FALSE),0)</f>
        <v>0</v>
      </c>
      <c r="AX2184" s="42">
        <f>IFERROR(VLOOKUP($H2184,#REF!,17,FALSE),0)</f>
        <v>0</v>
      </c>
    </row>
    <row r="2185" spans="1:50" x14ac:dyDescent="0.3">
      <c r="A2185" s="33" t="str">
        <f t="shared" si="136"/>
        <v>0</v>
      </c>
      <c r="B2185" s="33">
        <f>+'R&amp;E EXPORT'!B1984</f>
        <v>0</v>
      </c>
      <c r="C2185" t="str">
        <f>IFERROR(VLOOKUP(A2185,'MCSJ Export'!A:C,3,FALSE),"")</f>
        <v/>
      </c>
      <c r="D2185" s="37">
        <f t="shared" ca="1" si="137"/>
        <v>0</v>
      </c>
      <c r="E2185" s="37">
        <f t="shared" ca="1" si="138"/>
        <v>0</v>
      </c>
      <c r="F2185" s="37">
        <f t="shared" ca="1" si="139"/>
        <v>0</v>
      </c>
      <c r="G2185" s="37"/>
      <c r="H2185" s="33">
        <f>+'R&amp;E EXPORT'!A1984</f>
        <v>0</v>
      </c>
      <c r="I2185" s="34">
        <f>IFERROR(VLOOKUP($H2185,'Gen F Rev'!$A:$M,15,FALSE),0)</f>
        <v>0</v>
      </c>
      <c r="J2185" s="34">
        <f>IFERROR(VLOOKUP($H2185,'Gen F Rev'!$A:$M,16,FALSE),0)</f>
        <v>0</v>
      </c>
      <c r="K2185" s="42">
        <f>IFERROR(VLOOKUP($H2185,'Gen F Rev'!$A:$M,17,FALSE),0)</f>
        <v>0</v>
      </c>
      <c r="L2185" s="34">
        <f>IFERROR(VLOOKUP($H2185,'Gen F Exp'!$A:$E,15,FALSE),0)</f>
        <v>0</v>
      </c>
      <c r="M2185" s="34">
        <f>IFERROR(VLOOKUP($H2185,'Gen F Exp'!$A:$E,16,FALSE),0)</f>
        <v>0</v>
      </c>
      <c r="N2185" s="42">
        <f>IFERROR(VLOOKUP($H2185,'Gen F Exp'!$A:$E,17,FALSE),0)</f>
        <v>0</v>
      </c>
      <c r="O2185" s="34">
        <f>IFERROR(VLOOKUP($H2185,'Water F Rev'!$A:$L,15,FALSE),0)</f>
        <v>0</v>
      </c>
      <c r="P2185" s="34">
        <f>IFERROR(VLOOKUP($H2185,'Water F Rev'!$A:$L,16,FALSE),0)</f>
        <v>0</v>
      </c>
      <c r="Q2185" s="42">
        <f>IFERROR(VLOOKUP($H2185,'Water F Rev'!$A:$L,17,FALSE),0)</f>
        <v>0</v>
      </c>
      <c r="R2185" s="34">
        <f>IFERROR(VLOOKUP($H2185,'Water F Exp'!$A:$K,15,FALSE),0)</f>
        <v>0</v>
      </c>
      <c r="S2185" s="34">
        <f>IFERROR(VLOOKUP($H2185,'Water F Exp'!$A:$K,16,FALSE),0)</f>
        <v>0</v>
      </c>
      <c r="T2185" s="42">
        <f>IFERROR(VLOOKUP($H2185,'Water F Exp'!$A:$K,17,FALSE),0)</f>
        <v>0</v>
      </c>
      <c r="U2185" s="34">
        <f ca="1">IFERROR(VLOOKUP($H2185,'Sewer F Rev'!$A:$E,15,FALSE),0)</f>
        <v>0</v>
      </c>
      <c r="V2185" s="34">
        <f ca="1">IFERROR(VLOOKUP($H2185,'Sewer F Rev'!$A:$E,16,FALSE),0)</f>
        <v>0</v>
      </c>
      <c r="W2185" s="42">
        <f ca="1">IFERROR(VLOOKUP($H2185,'Sewer F Rev'!$A:$E,17,FALSE),0)</f>
        <v>0</v>
      </c>
      <c r="X2185" s="34">
        <f>IFERROR(VLOOKUP($H2185,'Sewer F Exp'!$A:$B,15,FALSE),0)</f>
        <v>0</v>
      </c>
      <c r="Y2185" s="34">
        <f>IFERROR(VLOOKUP($H2185,'Sewer F Exp'!$A:$B,16,FALSE),0)</f>
        <v>0</v>
      </c>
      <c r="Z2185" s="42">
        <f>IFERROR(VLOOKUP($H2185,'Sewer F Exp'!$A:$B,17,FALSE),0)</f>
        <v>0</v>
      </c>
      <c r="AA2185" s="34">
        <f>IFERROR(VLOOKUP($H2185,'Refuse F Rev'!$A:$E,15,FALSE),0)</f>
        <v>0</v>
      </c>
      <c r="AB2185" s="34">
        <f>IFERROR(VLOOKUP($H2185,'Refuse F Rev'!$A:$E,16,FALSE),0)</f>
        <v>0</v>
      </c>
      <c r="AC2185" s="42">
        <f>IFERROR(VLOOKUP($H2185,'Refuse F Rev'!$A:$E,17,FALSE),0)</f>
        <v>0</v>
      </c>
      <c r="AD2185" s="34">
        <f>IFERROR(VLOOKUP($H2185,'Refuse F Exp'!$A:$E,15,FALSE),0)</f>
        <v>0</v>
      </c>
      <c r="AE2185" s="34">
        <f>IFERROR(VLOOKUP($H2185,'Refuse F Exp'!$A:$E,16,FALSE),0)</f>
        <v>0</v>
      </c>
      <c r="AF2185" s="42">
        <f>IFERROR(VLOOKUP($H2185,'Refuse F Exp'!$A:$E,17,FALSE),0)</f>
        <v>0</v>
      </c>
      <c r="AG2185" s="34">
        <f>IFERROR(VLOOKUP($H2185,#REF!,10,FALSE),0)</f>
        <v>0</v>
      </c>
      <c r="AH2185" s="34">
        <f>IFERROR(VLOOKUP($H2185,#REF!,11,FALSE),0)</f>
        <v>0</v>
      </c>
      <c r="AI2185" s="42">
        <f>IFERROR(VLOOKUP($H2185,#REF!,12,FALSE),0)</f>
        <v>0</v>
      </c>
      <c r="AJ2185" s="34">
        <f>IFERROR(VLOOKUP($H2185,#REF!,10,FALSE),0)</f>
        <v>0</v>
      </c>
      <c r="AK2185" s="34">
        <f>IFERROR(VLOOKUP($H2185,#REF!,11,FALSE),0)</f>
        <v>0</v>
      </c>
      <c r="AL2185" s="42">
        <f>IFERROR(VLOOKUP($H2185,#REF!,12,FALSE),0)</f>
        <v>0</v>
      </c>
      <c r="AM2185" s="34">
        <f>IFERROR(VLOOKUP($H2185,#REF!,10,FALSE),0)</f>
        <v>0</v>
      </c>
      <c r="AN2185" s="34">
        <f>IFERROR(VLOOKUP($H2185,#REF!,11,FALSE),0)</f>
        <v>0</v>
      </c>
      <c r="AO2185" s="42">
        <f>IFERROR(VLOOKUP($H2185,#REF!,12,FALSE),0)</f>
        <v>0</v>
      </c>
      <c r="AP2185" s="34">
        <f>IFERROR(VLOOKUP($H2185,#REF!,10,FALSE),0)</f>
        <v>0</v>
      </c>
      <c r="AQ2185" s="34">
        <f>IFERROR(VLOOKUP($H2185,#REF!,11,FALSE),0)</f>
        <v>0</v>
      </c>
      <c r="AR2185" s="42">
        <f>IFERROR(VLOOKUP($H2185,#REF!,12,FALSE),0)</f>
        <v>0</v>
      </c>
      <c r="AS2185" s="34">
        <f>IFERROR(VLOOKUP($H2185,#REF!,13,FALSE),0)</f>
        <v>0</v>
      </c>
      <c r="AT2185" s="34">
        <f>IFERROR(VLOOKUP($H2185,#REF!,14,FALSE),0)</f>
        <v>0</v>
      </c>
      <c r="AU2185" s="42">
        <f>IFERROR(VLOOKUP($H2185,#REF!,15,FALSE),0)</f>
        <v>0</v>
      </c>
      <c r="AV2185" s="34">
        <f>IFERROR(VLOOKUP($H2185,#REF!,15,FALSE),0)</f>
        <v>0</v>
      </c>
      <c r="AW2185" s="34">
        <f>IFERROR(VLOOKUP($H2185,#REF!,16,FALSE),0)</f>
        <v>0</v>
      </c>
      <c r="AX2185" s="42">
        <f>IFERROR(VLOOKUP($H2185,#REF!,17,FALSE),0)</f>
        <v>0</v>
      </c>
    </row>
    <row r="2186" spans="1:50" x14ac:dyDescent="0.3">
      <c r="A2186" s="33" t="str">
        <f t="shared" si="136"/>
        <v>0</v>
      </c>
      <c r="B2186" s="33">
        <f>+'R&amp;E EXPORT'!B1985</f>
        <v>0</v>
      </c>
      <c r="C2186" t="str">
        <f>IFERROR(VLOOKUP(A2186,'MCSJ Export'!A:C,3,FALSE),"")</f>
        <v/>
      </c>
      <c r="D2186" s="37">
        <f t="shared" ca="1" si="137"/>
        <v>0</v>
      </c>
      <c r="E2186" s="37">
        <f t="shared" ca="1" si="138"/>
        <v>0</v>
      </c>
      <c r="F2186" s="37">
        <f t="shared" ca="1" si="139"/>
        <v>0</v>
      </c>
      <c r="G2186" s="37"/>
      <c r="H2186" s="33">
        <f>+'R&amp;E EXPORT'!A1985</f>
        <v>0</v>
      </c>
      <c r="I2186" s="34">
        <f>IFERROR(VLOOKUP($H2186,'Gen F Rev'!$A:$M,15,FALSE),0)</f>
        <v>0</v>
      </c>
      <c r="J2186" s="34">
        <f>IFERROR(VLOOKUP($H2186,'Gen F Rev'!$A:$M,16,FALSE),0)</f>
        <v>0</v>
      </c>
      <c r="K2186" s="42">
        <f>IFERROR(VLOOKUP($H2186,'Gen F Rev'!$A:$M,17,FALSE),0)</f>
        <v>0</v>
      </c>
      <c r="L2186" s="34">
        <f>IFERROR(VLOOKUP($H2186,'Gen F Exp'!$A:$E,15,FALSE),0)</f>
        <v>0</v>
      </c>
      <c r="M2186" s="34">
        <f>IFERROR(VLOOKUP($H2186,'Gen F Exp'!$A:$E,16,FALSE),0)</f>
        <v>0</v>
      </c>
      <c r="N2186" s="42">
        <f>IFERROR(VLOOKUP($H2186,'Gen F Exp'!$A:$E,17,FALSE),0)</f>
        <v>0</v>
      </c>
      <c r="O2186" s="34">
        <f>IFERROR(VLOOKUP($H2186,'Water F Rev'!$A:$L,15,FALSE),0)</f>
        <v>0</v>
      </c>
      <c r="P2186" s="34">
        <f>IFERROR(VLOOKUP($H2186,'Water F Rev'!$A:$L,16,FALSE),0)</f>
        <v>0</v>
      </c>
      <c r="Q2186" s="42">
        <f>IFERROR(VLOOKUP($H2186,'Water F Rev'!$A:$L,17,FALSE),0)</f>
        <v>0</v>
      </c>
      <c r="R2186" s="34">
        <f>IFERROR(VLOOKUP($H2186,'Water F Exp'!$A:$K,15,FALSE),0)</f>
        <v>0</v>
      </c>
      <c r="S2186" s="34">
        <f>IFERROR(VLOOKUP($H2186,'Water F Exp'!$A:$K,16,FALSE),0)</f>
        <v>0</v>
      </c>
      <c r="T2186" s="42">
        <f>IFERROR(VLOOKUP($H2186,'Water F Exp'!$A:$K,17,FALSE),0)</f>
        <v>0</v>
      </c>
      <c r="U2186" s="34">
        <f ca="1">IFERROR(VLOOKUP($H2186,'Sewer F Rev'!$A:$E,15,FALSE),0)</f>
        <v>0</v>
      </c>
      <c r="V2186" s="34">
        <f ca="1">IFERROR(VLOOKUP($H2186,'Sewer F Rev'!$A:$E,16,FALSE),0)</f>
        <v>0</v>
      </c>
      <c r="W2186" s="42">
        <f ca="1">IFERROR(VLOOKUP($H2186,'Sewer F Rev'!$A:$E,17,FALSE),0)</f>
        <v>0</v>
      </c>
      <c r="X2186" s="34">
        <f>IFERROR(VLOOKUP($H2186,'Sewer F Exp'!$A:$B,15,FALSE),0)</f>
        <v>0</v>
      </c>
      <c r="Y2186" s="34">
        <f>IFERROR(VLOOKUP($H2186,'Sewer F Exp'!$A:$B,16,FALSE),0)</f>
        <v>0</v>
      </c>
      <c r="Z2186" s="42">
        <f>IFERROR(VLOOKUP($H2186,'Sewer F Exp'!$A:$B,17,FALSE),0)</f>
        <v>0</v>
      </c>
      <c r="AA2186" s="34">
        <f>IFERROR(VLOOKUP($H2186,'Refuse F Rev'!$A:$E,15,FALSE),0)</f>
        <v>0</v>
      </c>
      <c r="AB2186" s="34">
        <f>IFERROR(VLOOKUP($H2186,'Refuse F Rev'!$A:$E,16,FALSE),0)</f>
        <v>0</v>
      </c>
      <c r="AC2186" s="42">
        <f>IFERROR(VLOOKUP($H2186,'Refuse F Rev'!$A:$E,17,FALSE),0)</f>
        <v>0</v>
      </c>
      <c r="AD2186" s="34">
        <f>IFERROR(VLOOKUP($H2186,'Refuse F Exp'!$A:$E,15,FALSE),0)</f>
        <v>0</v>
      </c>
      <c r="AE2186" s="34">
        <f>IFERROR(VLOOKUP($H2186,'Refuse F Exp'!$A:$E,16,FALSE),0)</f>
        <v>0</v>
      </c>
      <c r="AF2186" s="42">
        <f>IFERROR(VLOOKUP($H2186,'Refuse F Exp'!$A:$E,17,FALSE),0)</f>
        <v>0</v>
      </c>
      <c r="AG2186" s="34">
        <f>IFERROR(VLOOKUP($H2186,#REF!,10,FALSE),0)</f>
        <v>0</v>
      </c>
      <c r="AH2186" s="34">
        <f>IFERROR(VLOOKUP($H2186,#REF!,11,FALSE),0)</f>
        <v>0</v>
      </c>
      <c r="AI2186" s="42">
        <f>IFERROR(VLOOKUP($H2186,#REF!,12,FALSE),0)</f>
        <v>0</v>
      </c>
      <c r="AJ2186" s="34">
        <f>IFERROR(VLOOKUP($H2186,#REF!,10,FALSE),0)</f>
        <v>0</v>
      </c>
      <c r="AK2186" s="34">
        <f>IFERROR(VLOOKUP($H2186,#REF!,11,FALSE),0)</f>
        <v>0</v>
      </c>
      <c r="AL2186" s="42">
        <f>IFERROR(VLOOKUP($H2186,#REF!,12,FALSE),0)</f>
        <v>0</v>
      </c>
      <c r="AM2186" s="34">
        <f>IFERROR(VLOOKUP($H2186,#REF!,10,FALSE),0)</f>
        <v>0</v>
      </c>
      <c r="AN2186" s="34">
        <f>IFERROR(VLOOKUP($H2186,#REF!,11,FALSE),0)</f>
        <v>0</v>
      </c>
      <c r="AO2186" s="42">
        <f>IFERROR(VLOOKUP($H2186,#REF!,12,FALSE),0)</f>
        <v>0</v>
      </c>
      <c r="AP2186" s="34">
        <f>IFERROR(VLOOKUP($H2186,#REF!,10,FALSE),0)</f>
        <v>0</v>
      </c>
      <c r="AQ2186" s="34">
        <f>IFERROR(VLOOKUP($H2186,#REF!,11,FALSE),0)</f>
        <v>0</v>
      </c>
      <c r="AR2186" s="42">
        <f>IFERROR(VLOOKUP($H2186,#REF!,12,FALSE),0)</f>
        <v>0</v>
      </c>
      <c r="AS2186" s="34">
        <f>IFERROR(VLOOKUP($H2186,#REF!,13,FALSE),0)</f>
        <v>0</v>
      </c>
      <c r="AT2186" s="34">
        <f>IFERROR(VLOOKUP($H2186,#REF!,14,FALSE),0)</f>
        <v>0</v>
      </c>
      <c r="AU2186" s="42">
        <f>IFERROR(VLOOKUP($H2186,#REF!,15,FALSE),0)</f>
        <v>0</v>
      </c>
      <c r="AV2186" s="34">
        <f>IFERROR(VLOOKUP($H2186,#REF!,15,FALSE),0)</f>
        <v>0</v>
      </c>
      <c r="AW2186" s="34">
        <f>IFERROR(VLOOKUP($H2186,#REF!,16,FALSE),0)</f>
        <v>0</v>
      </c>
      <c r="AX2186" s="42">
        <f>IFERROR(VLOOKUP($H2186,#REF!,17,FALSE),0)</f>
        <v>0</v>
      </c>
    </row>
    <row r="2187" spans="1:50" x14ac:dyDescent="0.3">
      <c r="A2187" s="33" t="str">
        <f t="shared" si="136"/>
        <v>0</v>
      </c>
      <c r="B2187" s="33">
        <f>+'R&amp;E EXPORT'!B1986</f>
        <v>0</v>
      </c>
      <c r="C2187" t="str">
        <f>IFERROR(VLOOKUP(A2187,'MCSJ Export'!A:C,3,FALSE),"")</f>
        <v/>
      </c>
      <c r="D2187" s="37">
        <f t="shared" ca="1" si="137"/>
        <v>0</v>
      </c>
      <c r="E2187" s="37">
        <f t="shared" ca="1" si="138"/>
        <v>0</v>
      </c>
      <c r="F2187" s="37">
        <f t="shared" ca="1" si="139"/>
        <v>0</v>
      </c>
      <c r="G2187" s="37"/>
      <c r="H2187" s="33">
        <f>+'R&amp;E EXPORT'!A1986</f>
        <v>0</v>
      </c>
      <c r="I2187" s="34">
        <f>IFERROR(VLOOKUP($H2187,'Gen F Rev'!$A:$M,15,FALSE),0)</f>
        <v>0</v>
      </c>
      <c r="J2187" s="34">
        <f>IFERROR(VLOOKUP($H2187,'Gen F Rev'!$A:$M,16,FALSE),0)</f>
        <v>0</v>
      </c>
      <c r="K2187" s="42">
        <f>IFERROR(VLOOKUP($H2187,'Gen F Rev'!$A:$M,17,FALSE),0)</f>
        <v>0</v>
      </c>
      <c r="L2187" s="34">
        <f>IFERROR(VLOOKUP($H2187,'Gen F Exp'!$A:$E,15,FALSE),0)</f>
        <v>0</v>
      </c>
      <c r="M2187" s="34">
        <f>IFERROR(VLOOKUP($H2187,'Gen F Exp'!$A:$E,16,FALSE),0)</f>
        <v>0</v>
      </c>
      <c r="N2187" s="42">
        <f>IFERROR(VLOOKUP($H2187,'Gen F Exp'!$A:$E,17,FALSE),0)</f>
        <v>0</v>
      </c>
      <c r="O2187" s="34">
        <f>IFERROR(VLOOKUP($H2187,'Water F Rev'!$A:$L,15,FALSE),0)</f>
        <v>0</v>
      </c>
      <c r="P2187" s="34">
        <f>IFERROR(VLOOKUP($H2187,'Water F Rev'!$A:$L,16,FALSE),0)</f>
        <v>0</v>
      </c>
      <c r="Q2187" s="42">
        <f>IFERROR(VLOOKUP($H2187,'Water F Rev'!$A:$L,17,FALSE),0)</f>
        <v>0</v>
      </c>
      <c r="R2187" s="34">
        <f>IFERROR(VLOOKUP($H2187,'Water F Exp'!$A:$K,15,FALSE),0)</f>
        <v>0</v>
      </c>
      <c r="S2187" s="34">
        <f>IFERROR(VLOOKUP($H2187,'Water F Exp'!$A:$K,16,FALSE),0)</f>
        <v>0</v>
      </c>
      <c r="T2187" s="42">
        <f>IFERROR(VLOOKUP($H2187,'Water F Exp'!$A:$K,17,FALSE),0)</f>
        <v>0</v>
      </c>
      <c r="U2187" s="34">
        <f ca="1">IFERROR(VLOOKUP($H2187,'Sewer F Rev'!$A:$E,15,FALSE),0)</f>
        <v>0</v>
      </c>
      <c r="V2187" s="34">
        <f ca="1">IFERROR(VLOOKUP($H2187,'Sewer F Rev'!$A:$E,16,FALSE),0)</f>
        <v>0</v>
      </c>
      <c r="W2187" s="42">
        <f ca="1">IFERROR(VLOOKUP($H2187,'Sewer F Rev'!$A:$E,17,FALSE),0)</f>
        <v>0</v>
      </c>
      <c r="X2187" s="34">
        <f>IFERROR(VLOOKUP($H2187,'Sewer F Exp'!$A:$B,15,FALSE),0)</f>
        <v>0</v>
      </c>
      <c r="Y2187" s="34">
        <f>IFERROR(VLOOKUP($H2187,'Sewer F Exp'!$A:$B,16,FALSE),0)</f>
        <v>0</v>
      </c>
      <c r="Z2187" s="42">
        <f>IFERROR(VLOOKUP($H2187,'Sewer F Exp'!$A:$B,17,FALSE),0)</f>
        <v>0</v>
      </c>
      <c r="AA2187" s="34">
        <f>IFERROR(VLOOKUP($H2187,'Refuse F Rev'!$A:$E,15,FALSE),0)</f>
        <v>0</v>
      </c>
      <c r="AB2187" s="34">
        <f>IFERROR(VLOOKUP($H2187,'Refuse F Rev'!$A:$E,16,FALSE),0)</f>
        <v>0</v>
      </c>
      <c r="AC2187" s="42">
        <f>IFERROR(VLOOKUP($H2187,'Refuse F Rev'!$A:$E,17,FALSE),0)</f>
        <v>0</v>
      </c>
      <c r="AD2187" s="34">
        <f>IFERROR(VLOOKUP($H2187,'Refuse F Exp'!$A:$E,15,FALSE),0)</f>
        <v>0</v>
      </c>
      <c r="AE2187" s="34">
        <f>IFERROR(VLOOKUP($H2187,'Refuse F Exp'!$A:$E,16,FALSE),0)</f>
        <v>0</v>
      </c>
      <c r="AF2187" s="42">
        <f>IFERROR(VLOOKUP($H2187,'Refuse F Exp'!$A:$E,17,FALSE),0)</f>
        <v>0</v>
      </c>
      <c r="AG2187" s="34">
        <f>IFERROR(VLOOKUP($H2187,#REF!,10,FALSE),0)</f>
        <v>0</v>
      </c>
      <c r="AH2187" s="34">
        <f>IFERROR(VLOOKUP($H2187,#REF!,11,FALSE),0)</f>
        <v>0</v>
      </c>
      <c r="AI2187" s="42">
        <f>IFERROR(VLOOKUP($H2187,#REF!,12,FALSE),0)</f>
        <v>0</v>
      </c>
      <c r="AJ2187" s="34">
        <f>IFERROR(VLOOKUP($H2187,#REF!,10,FALSE),0)</f>
        <v>0</v>
      </c>
      <c r="AK2187" s="34">
        <f>IFERROR(VLOOKUP($H2187,#REF!,11,FALSE),0)</f>
        <v>0</v>
      </c>
      <c r="AL2187" s="42">
        <f>IFERROR(VLOOKUP($H2187,#REF!,12,FALSE),0)</f>
        <v>0</v>
      </c>
      <c r="AM2187" s="34">
        <f>IFERROR(VLOOKUP($H2187,#REF!,10,FALSE),0)</f>
        <v>0</v>
      </c>
      <c r="AN2187" s="34">
        <f>IFERROR(VLOOKUP($H2187,#REF!,11,FALSE),0)</f>
        <v>0</v>
      </c>
      <c r="AO2187" s="42">
        <f>IFERROR(VLOOKUP($H2187,#REF!,12,FALSE),0)</f>
        <v>0</v>
      </c>
      <c r="AP2187" s="34">
        <f>IFERROR(VLOOKUP($H2187,#REF!,10,FALSE),0)</f>
        <v>0</v>
      </c>
      <c r="AQ2187" s="34">
        <f>IFERROR(VLOOKUP($H2187,#REF!,11,FALSE),0)</f>
        <v>0</v>
      </c>
      <c r="AR2187" s="42">
        <f>IFERROR(VLOOKUP($H2187,#REF!,12,FALSE),0)</f>
        <v>0</v>
      </c>
      <c r="AS2187" s="34">
        <f>IFERROR(VLOOKUP($H2187,#REF!,13,FALSE),0)</f>
        <v>0</v>
      </c>
      <c r="AT2187" s="34">
        <f>IFERROR(VLOOKUP($H2187,#REF!,14,FALSE),0)</f>
        <v>0</v>
      </c>
      <c r="AU2187" s="42">
        <f>IFERROR(VLOOKUP($H2187,#REF!,15,FALSE),0)</f>
        <v>0</v>
      </c>
      <c r="AV2187" s="34">
        <f>IFERROR(VLOOKUP($H2187,#REF!,15,FALSE),0)</f>
        <v>0</v>
      </c>
      <c r="AW2187" s="34">
        <f>IFERROR(VLOOKUP($H2187,#REF!,16,FALSE),0)</f>
        <v>0</v>
      </c>
      <c r="AX2187" s="42">
        <f>IFERROR(VLOOKUP($H2187,#REF!,17,FALSE),0)</f>
        <v>0</v>
      </c>
    </row>
    <row r="2188" spans="1:50" x14ac:dyDescent="0.3">
      <c r="A2188" s="33" t="str">
        <f t="shared" si="136"/>
        <v>0</v>
      </c>
      <c r="B2188" s="33">
        <f>+'R&amp;E EXPORT'!B1987</f>
        <v>0</v>
      </c>
      <c r="C2188" t="str">
        <f>IFERROR(VLOOKUP(A2188,'MCSJ Export'!A:C,3,FALSE),"")</f>
        <v/>
      </c>
      <c r="D2188" s="37">
        <f t="shared" ca="1" si="137"/>
        <v>0</v>
      </c>
      <c r="E2188" s="37">
        <f t="shared" ca="1" si="138"/>
        <v>0</v>
      </c>
      <c r="F2188" s="37">
        <f t="shared" ca="1" si="139"/>
        <v>0</v>
      </c>
      <c r="G2188" s="37"/>
      <c r="H2188" s="33">
        <f>+'R&amp;E EXPORT'!A1987</f>
        <v>0</v>
      </c>
      <c r="I2188" s="34">
        <f>IFERROR(VLOOKUP($H2188,'Gen F Rev'!$A:$M,15,FALSE),0)</f>
        <v>0</v>
      </c>
      <c r="J2188" s="34">
        <f>IFERROR(VLOOKUP($H2188,'Gen F Rev'!$A:$M,16,FALSE),0)</f>
        <v>0</v>
      </c>
      <c r="K2188" s="42">
        <f>IFERROR(VLOOKUP($H2188,'Gen F Rev'!$A:$M,17,FALSE),0)</f>
        <v>0</v>
      </c>
      <c r="L2188" s="34">
        <f>IFERROR(VLOOKUP($H2188,'Gen F Exp'!$A:$E,15,FALSE),0)</f>
        <v>0</v>
      </c>
      <c r="M2188" s="34">
        <f>IFERROR(VLOOKUP($H2188,'Gen F Exp'!$A:$E,16,FALSE),0)</f>
        <v>0</v>
      </c>
      <c r="N2188" s="42">
        <f>IFERROR(VLOOKUP($H2188,'Gen F Exp'!$A:$E,17,FALSE),0)</f>
        <v>0</v>
      </c>
      <c r="O2188" s="34">
        <f>IFERROR(VLOOKUP($H2188,'Water F Rev'!$A:$L,15,FALSE),0)</f>
        <v>0</v>
      </c>
      <c r="P2188" s="34">
        <f>IFERROR(VLOOKUP($H2188,'Water F Rev'!$A:$L,16,FALSE),0)</f>
        <v>0</v>
      </c>
      <c r="Q2188" s="42">
        <f>IFERROR(VLOOKUP($H2188,'Water F Rev'!$A:$L,17,FALSE),0)</f>
        <v>0</v>
      </c>
      <c r="R2188" s="34">
        <f>IFERROR(VLOOKUP($H2188,'Water F Exp'!$A:$K,15,FALSE),0)</f>
        <v>0</v>
      </c>
      <c r="S2188" s="34">
        <f>IFERROR(VLOOKUP($H2188,'Water F Exp'!$A:$K,16,FALSE),0)</f>
        <v>0</v>
      </c>
      <c r="T2188" s="42">
        <f>IFERROR(VLOOKUP($H2188,'Water F Exp'!$A:$K,17,FALSE),0)</f>
        <v>0</v>
      </c>
      <c r="U2188" s="34">
        <f ca="1">IFERROR(VLOOKUP($H2188,'Sewer F Rev'!$A:$E,15,FALSE),0)</f>
        <v>0</v>
      </c>
      <c r="V2188" s="34">
        <f ca="1">IFERROR(VLOOKUP($H2188,'Sewer F Rev'!$A:$E,16,FALSE),0)</f>
        <v>0</v>
      </c>
      <c r="W2188" s="42">
        <f ca="1">IFERROR(VLOOKUP($H2188,'Sewer F Rev'!$A:$E,17,FALSE),0)</f>
        <v>0</v>
      </c>
      <c r="X2188" s="34">
        <f>IFERROR(VLOOKUP($H2188,'Sewer F Exp'!$A:$B,15,FALSE),0)</f>
        <v>0</v>
      </c>
      <c r="Y2188" s="34">
        <f>IFERROR(VLOOKUP($H2188,'Sewer F Exp'!$A:$B,16,FALSE),0)</f>
        <v>0</v>
      </c>
      <c r="Z2188" s="42">
        <f>IFERROR(VLOOKUP($H2188,'Sewer F Exp'!$A:$B,17,FALSE),0)</f>
        <v>0</v>
      </c>
      <c r="AA2188" s="34">
        <f>IFERROR(VLOOKUP($H2188,'Refuse F Rev'!$A:$E,15,FALSE),0)</f>
        <v>0</v>
      </c>
      <c r="AB2188" s="34">
        <f>IFERROR(VLOOKUP($H2188,'Refuse F Rev'!$A:$E,16,FALSE),0)</f>
        <v>0</v>
      </c>
      <c r="AC2188" s="42">
        <f>IFERROR(VLOOKUP($H2188,'Refuse F Rev'!$A:$E,17,FALSE),0)</f>
        <v>0</v>
      </c>
      <c r="AD2188" s="34">
        <f>IFERROR(VLOOKUP($H2188,'Refuse F Exp'!$A:$E,15,FALSE),0)</f>
        <v>0</v>
      </c>
      <c r="AE2188" s="34">
        <f>IFERROR(VLOOKUP($H2188,'Refuse F Exp'!$A:$E,16,FALSE),0)</f>
        <v>0</v>
      </c>
      <c r="AF2188" s="42">
        <f>IFERROR(VLOOKUP($H2188,'Refuse F Exp'!$A:$E,17,FALSE),0)</f>
        <v>0</v>
      </c>
      <c r="AG2188" s="34">
        <f>IFERROR(VLOOKUP($H2188,#REF!,10,FALSE),0)</f>
        <v>0</v>
      </c>
      <c r="AH2188" s="34">
        <f>IFERROR(VLOOKUP($H2188,#REF!,11,FALSE),0)</f>
        <v>0</v>
      </c>
      <c r="AI2188" s="42">
        <f>IFERROR(VLOOKUP($H2188,#REF!,12,FALSE),0)</f>
        <v>0</v>
      </c>
      <c r="AJ2188" s="34">
        <f>IFERROR(VLOOKUP($H2188,#REF!,10,FALSE),0)</f>
        <v>0</v>
      </c>
      <c r="AK2188" s="34">
        <f>IFERROR(VLOOKUP($H2188,#REF!,11,FALSE),0)</f>
        <v>0</v>
      </c>
      <c r="AL2188" s="42">
        <f>IFERROR(VLOOKUP($H2188,#REF!,12,FALSE),0)</f>
        <v>0</v>
      </c>
      <c r="AM2188" s="34">
        <f>IFERROR(VLOOKUP($H2188,#REF!,10,FALSE),0)</f>
        <v>0</v>
      </c>
      <c r="AN2188" s="34">
        <f>IFERROR(VLOOKUP($H2188,#REF!,11,FALSE),0)</f>
        <v>0</v>
      </c>
      <c r="AO2188" s="42">
        <f>IFERROR(VLOOKUP($H2188,#REF!,12,FALSE),0)</f>
        <v>0</v>
      </c>
      <c r="AP2188" s="34">
        <f>IFERROR(VLOOKUP($H2188,#REF!,10,FALSE),0)</f>
        <v>0</v>
      </c>
      <c r="AQ2188" s="34">
        <f>IFERROR(VLOOKUP($H2188,#REF!,11,FALSE),0)</f>
        <v>0</v>
      </c>
      <c r="AR2188" s="42">
        <f>IFERROR(VLOOKUP($H2188,#REF!,12,FALSE),0)</f>
        <v>0</v>
      </c>
      <c r="AS2188" s="34">
        <f>IFERROR(VLOOKUP($H2188,#REF!,13,FALSE),0)</f>
        <v>0</v>
      </c>
      <c r="AT2188" s="34">
        <f>IFERROR(VLOOKUP($H2188,#REF!,14,FALSE),0)</f>
        <v>0</v>
      </c>
      <c r="AU2188" s="42">
        <f>IFERROR(VLOOKUP($H2188,#REF!,15,FALSE),0)</f>
        <v>0</v>
      </c>
      <c r="AV2188" s="34">
        <f>IFERROR(VLOOKUP($H2188,#REF!,15,FALSE),0)</f>
        <v>0</v>
      </c>
      <c r="AW2188" s="34">
        <f>IFERROR(VLOOKUP($H2188,#REF!,16,FALSE),0)</f>
        <v>0</v>
      </c>
      <c r="AX2188" s="42">
        <f>IFERROR(VLOOKUP($H2188,#REF!,17,FALSE),0)</f>
        <v>0</v>
      </c>
    </row>
    <row r="2189" spans="1:50" x14ac:dyDescent="0.3">
      <c r="A2189" s="33" t="str">
        <f t="shared" si="136"/>
        <v>0</v>
      </c>
      <c r="B2189" s="33">
        <f>+'R&amp;E EXPORT'!B1988</f>
        <v>0</v>
      </c>
      <c r="C2189" t="str">
        <f>IFERROR(VLOOKUP(A2189,'MCSJ Export'!A:C,3,FALSE),"")</f>
        <v/>
      </c>
      <c r="D2189" s="37">
        <f t="shared" ca="1" si="137"/>
        <v>0</v>
      </c>
      <c r="E2189" s="37">
        <f t="shared" ca="1" si="138"/>
        <v>0</v>
      </c>
      <c r="F2189" s="37">
        <f t="shared" ca="1" si="139"/>
        <v>0</v>
      </c>
      <c r="G2189" s="37"/>
      <c r="H2189" s="33">
        <f>+'R&amp;E EXPORT'!A1988</f>
        <v>0</v>
      </c>
      <c r="I2189" s="34">
        <f>IFERROR(VLOOKUP($H2189,'Gen F Rev'!$A:$M,15,FALSE),0)</f>
        <v>0</v>
      </c>
      <c r="J2189" s="34">
        <f>IFERROR(VLOOKUP($H2189,'Gen F Rev'!$A:$M,16,FALSE),0)</f>
        <v>0</v>
      </c>
      <c r="K2189" s="42">
        <f>IFERROR(VLOOKUP($H2189,'Gen F Rev'!$A:$M,17,FALSE),0)</f>
        <v>0</v>
      </c>
      <c r="L2189" s="34">
        <f>IFERROR(VLOOKUP($H2189,'Gen F Exp'!$A:$E,15,FALSE),0)</f>
        <v>0</v>
      </c>
      <c r="M2189" s="34">
        <f>IFERROR(VLOOKUP($H2189,'Gen F Exp'!$A:$E,16,FALSE),0)</f>
        <v>0</v>
      </c>
      <c r="N2189" s="42">
        <f>IFERROR(VLOOKUP($H2189,'Gen F Exp'!$A:$E,17,FALSE),0)</f>
        <v>0</v>
      </c>
      <c r="O2189" s="34">
        <f>IFERROR(VLOOKUP($H2189,'Water F Rev'!$A:$L,15,FALSE),0)</f>
        <v>0</v>
      </c>
      <c r="P2189" s="34">
        <f>IFERROR(VLOOKUP($H2189,'Water F Rev'!$A:$L,16,FALSE),0)</f>
        <v>0</v>
      </c>
      <c r="Q2189" s="42">
        <f>IFERROR(VLOOKUP($H2189,'Water F Rev'!$A:$L,17,FALSE),0)</f>
        <v>0</v>
      </c>
      <c r="R2189" s="34">
        <f>IFERROR(VLOOKUP($H2189,'Water F Exp'!$A:$K,15,FALSE),0)</f>
        <v>0</v>
      </c>
      <c r="S2189" s="34">
        <f>IFERROR(VLOOKUP($H2189,'Water F Exp'!$A:$K,16,FALSE),0)</f>
        <v>0</v>
      </c>
      <c r="T2189" s="42">
        <f>IFERROR(VLOOKUP($H2189,'Water F Exp'!$A:$K,17,FALSE),0)</f>
        <v>0</v>
      </c>
      <c r="U2189" s="34">
        <f ca="1">IFERROR(VLOOKUP($H2189,'Sewer F Rev'!$A:$E,15,FALSE),0)</f>
        <v>0</v>
      </c>
      <c r="V2189" s="34">
        <f ca="1">IFERROR(VLOOKUP($H2189,'Sewer F Rev'!$A:$E,16,FALSE),0)</f>
        <v>0</v>
      </c>
      <c r="W2189" s="42">
        <f ca="1">IFERROR(VLOOKUP($H2189,'Sewer F Rev'!$A:$E,17,FALSE),0)</f>
        <v>0</v>
      </c>
      <c r="X2189" s="34">
        <f>IFERROR(VLOOKUP($H2189,'Sewer F Exp'!$A:$B,15,FALSE),0)</f>
        <v>0</v>
      </c>
      <c r="Y2189" s="34">
        <f>IFERROR(VLOOKUP($H2189,'Sewer F Exp'!$A:$B,16,FALSE),0)</f>
        <v>0</v>
      </c>
      <c r="Z2189" s="42">
        <f>IFERROR(VLOOKUP($H2189,'Sewer F Exp'!$A:$B,17,FALSE),0)</f>
        <v>0</v>
      </c>
      <c r="AA2189" s="34">
        <f>IFERROR(VLOOKUP($H2189,'Refuse F Rev'!$A:$E,15,FALSE),0)</f>
        <v>0</v>
      </c>
      <c r="AB2189" s="34">
        <f>IFERROR(VLOOKUP($H2189,'Refuse F Rev'!$A:$E,16,FALSE),0)</f>
        <v>0</v>
      </c>
      <c r="AC2189" s="42">
        <f>IFERROR(VLOOKUP($H2189,'Refuse F Rev'!$A:$E,17,FALSE),0)</f>
        <v>0</v>
      </c>
      <c r="AD2189" s="34">
        <f>IFERROR(VLOOKUP($H2189,'Refuse F Exp'!$A:$E,15,FALSE),0)</f>
        <v>0</v>
      </c>
      <c r="AE2189" s="34">
        <f>IFERROR(VLOOKUP($H2189,'Refuse F Exp'!$A:$E,16,FALSE),0)</f>
        <v>0</v>
      </c>
      <c r="AF2189" s="42">
        <f>IFERROR(VLOOKUP($H2189,'Refuse F Exp'!$A:$E,17,FALSE),0)</f>
        <v>0</v>
      </c>
      <c r="AG2189" s="34">
        <f>IFERROR(VLOOKUP($H2189,#REF!,10,FALSE),0)</f>
        <v>0</v>
      </c>
      <c r="AH2189" s="34">
        <f>IFERROR(VLOOKUP($H2189,#REF!,11,FALSE),0)</f>
        <v>0</v>
      </c>
      <c r="AI2189" s="42">
        <f>IFERROR(VLOOKUP($H2189,#REF!,12,FALSE),0)</f>
        <v>0</v>
      </c>
      <c r="AJ2189" s="34">
        <f>IFERROR(VLOOKUP($H2189,#REF!,10,FALSE),0)</f>
        <v>0</v>
      </c>
      <c r="AK2189" s="34">
        <f>IFERROR(VLOOKUP($H2189,#REF!,11,FALSE),0)</f>
        <v>0</v>
      </c>
      <c r="AL2189" s="42">
        <f>IFERROR(VLOOKUP($H2189,#REF!,12,FALSE),0)</f>
        <v>0</v>
      </c>
      <c r="AM2189" s="34">
        <f>IFERROR(VLOOKUP($H2189,#REF!,10,FALSE),0)</f>
        <v>0</v>
      </c>
      <c r="AN2189" s="34">
        <f>IFERROR(VLOOKUP($H2189,#REF!,11,FALSE),0)</f>
        <v>0</v>
      </c>
      <c r="AO2189" s="42">
        <f>IFERROR(VLOOKUP($H2189,#REF!,12,FALSE),0)</f>
        <v>0</v>
      </c>
      <c r="AP2189" s="34">
        <f>IFERROR(VLOOKUP($H2189,#REF!,10,FALSE),0)</f>
        <v>0</v>
      </c>
      <c r="AQ2189" s="34">
        <f>IFERROR(VLOOKUP($H2189,#REF!,11,FALSE),0)</f>
        <v>0</v>
      </c>
      <c r="AR2189" s="42">
        <f>IFERROR(VLOOKUP($H2189,#REF!,12,FALSE),0)</f>
        <v>0</v>
      </c>
      <c r="AS2189" s="34">
        <f>IFERROR(VLOOKUP($H2189,#REF!,13,FALSE),0)</f>
        <v>0</v>
      </c>
      <c r="AT2189" s="34">
        <f>IFERROR(VLOOKUP($H2189,#REF!,14,FALSE),0)</f>
        <v>0</v>
      </c>
      <c r="AU2189" s="42">
        <f>IFERROR(VLOOKUP($H2189,#REF!,15,FALSE),0)</f>
        <v>0</v>
      </c>
      <c r="AV2189" s="34">
        <f>IFERROR(VLOOKUP($H2189,#REF!,15,FALSE),0)</f>
        <v>0</v>
      </c>
      <c r="AW2189" s="34">
        <f>IFERROR(VLOOKUP($H2189,#REF!,16,FALSE),0)</f>
        <v>0</v>
      </c>
      <c r="AX2189" s="42">
        <f>IFERROR(VLOOKUP($H2189,#REF!,17,FALSE),0)</f>
        <v>0</v>
      </c>
    </row>
    <row r="2190" spans="1:50" x14ac:dyDescent="0.3">
      <c r="A2190" s="33" t="str">
        <f t="shared" si="136"/>
        <v>0</v>
      </c>
      <c r="B2190" s="33">
        <f>+'R&amp;E EXPORT'!B1989</f>
        <v>0</v>
      </c>
      <c r="C2190" t="str">
        <f>IFERROR(VLOOKUP(A2190,'MCSJ Export'!A:C,3,FALSE),"")</f>
        <v/>
      </c>
      <c r="D2190" s="37">
        <f t="shared" ca="1" si="137"/>
        <v>0</v>
      </c>
      <c r="E2190" s="37">
        <f t="shared" ca="1" si="138"/>
        <v>0</v>
      </c>
      <c r="F2190" s="37">
        <f t="shared" ca="1" si="139"/>
        <v>0</v>
      </c>
      <c r="G2190" s="37"/>
      <c r="H2190" s="33">
        <f>+'R&amp;E EXPORT'!A1989</f>
        <v>0</v>
      </c>
      <c r="I2190" s="34">
        <f>IFERROR(VLOOKUP($H2190,'Gen F Rev'!$A:$M,15,FALSE),0)</f>
        <v>0</v>
      </c>
      <c r="J2190" s="34">
        <f>IFERROR(VLOOKUP($H2190,'Gen F Rev'!$A:$M,16,FALSE),0)</f>
        <v>0</v>
      </c>
      <c r="K2190" s="42">
        <f>IFERROR(VLOOKUP($H2190,'Gen F Rev'!$A:$M,17,FALSE),0)</f>
        <v>0</v>
      </c>
      <c r="L2190" s="34">
        <f>IFERROR(VLOOKUP($H2190,'Gen F Exp'!$A:$E,15,FALSE),0)</f>
        <v>0</v>
      </c>
      <c r="M2190" s="34">
        <f>IFERROR(VLOOKUP($H2190,'Gen F Exp'!$A:$E,16,FALSE),0)</f>
        <v>0</v>
      </c>
      <c r="N2190" s="42">
        <f>IFERROR(VLOOKUP($H2190,'Gen F Exp'!$A:$E,17,FALSE),0)</f>
        <v>0</v>
      </c>
      <c r="O2190" s="34">
        <f>IFERROR(VLOOKUP($H2190,'Water F Rev'!$A:$L,15,FALSE),0)</f>
        <v>0</v>
      </c>
      <c r="P2190" s="34">
        <f>IFERROR(VLOOKUP($H2190,'Water F Rev'!$A:$L,16,FALSE),0)</f>
        <v>0</v>
      </c>
      <c r="Q2190" s="42">
        <f>IFERROR(VLOOKUP($H2190,'Water F Rev'!$A:$L,17,FALSE),0)</f>
        <v>0</v>
      </c>
      <c r="R2190" s="34">
        <f>IFERROR(VLOOKUP($H2190,'Water F Exp'!$A:$K,15,FALSE),0)</f>
        <v>0</v>
      </c>
      <c r="S2190" s="34">
        <f>IFERROR(VLOOKUP($H2190,'Water F Exp'!$A:$K,16,FALSE),0)</f>
        <v>0</v>
      </c>
      <c r="T2190" s="42">
        <f>IFERROR(VLOOKUP($H2190,'Water F Exp'!$A:$K,17,FALSE),0)</f>
        <v>0</v>
      </c>
      <c r="U2190" s="34">
        <f ca="1">IFERROR(VLOOKUP($H2190,'Sewer F Rev'!$A:$E,15,FALSE),0)</f>
        <v>0</v>
      </c>
      <c r="V2190" s="34">
        <f ca="1">IFERROR(VLOOKUP($H2190,'Sewer F Rev'!$A:$E,16,FALSE),0)</f>
        <v>0</v>
      </c>
      <c r="W2190" s="42">
        <f ca="1">IFERROR(VLOOKUP($H2190,'Sewer F Rev'!$A:$E,17,FALSE),0)</f>
        <v>0</v>
      </c>
      <c r="X2190" s="34">
        <f>IFERROR(VLOOKUP($H2190,'Sewer F Exp'!$A:$B,15,FALSE),0)</f>
        <v>0</v>
      </c>
      <c r="Y2190" s="34">
        <f>IFERROR(VLOOKUP($H2190,'Sewer F Exp'!$A:$B,16,FALSE),0)</f>
        <v>0</v>
      </c>
      <c r="Z2190" s="42">
        <f>IFERROR(VLOOKUP($H2190,'Sewer F Exp'!$A:$B,17,FALSE),0)</f>
        <v>0</v>
      </c>
      <c r="AA2190" s="34">
        <f>IFERROR(VLOOKUP($H2190,'Refuse F Rev'!$A:$E,15,FALSE),0)</f>
        <v>0</v>
      </c>
      <c r="AB2190" s="34">
        <f>IFERROR(VLOOKUP($H2190,'Refuse F Rev'!$A:$E,16,FALSE),0)</f>
        <v>0</v>
      </c>
      <c r="AC2190" s="42">
        <f>IFERROR(VLOOKUP($H2190,'Refuse F Rev'!$A:$E,17,FALSE),0)</f>
        <v>0</v>
      </c>
      <c r="AD2190" s="34">
        <f>IFERROR(VLOOKUP($H2190,'Refuse F Exp'!$A:$E,15,FALSE),0)</f>
        <v>0</v>
      </c>
      <c r="AE2190" s="34">
        <f>IFERROR(VLOOKUP($H2190,'Refuse F Exp'!$A:$E,16,FALSE),0)</f>
        <v>0</v>
      </c>
      <c r="AF2190" s="42">
        <f>IFERROR(VLOOKUP($H2190,'Refuse F Exp'!$A:$E,17,FALSE),0)</f>
        <v>0</v>
      </c>
      <c r="AG2190" s="34">
        <f>IFERROR(VLOOKUP($H2190,#REF!,10,FALSE),0)</f>
        <v>0</v>
      </c>
      <c r="AH2190" s="34">
        <f>IFERROR(VLOOKUP($H2190,#REF!,11,FALSE),0)</f>
        <v>0</v>
      </c>
      <c r="AI2190" s="42">
        <f>IFERROR(VLOOKUP($H2190,#REF!,12,FALSE),0)</f>
        <v>0</v>
      </c>
      <c r="AJ2190" s="34">
        <f>IFERROR(VLOOKUP($H2190,#REF!,10,FALSE),0)</f>
        <v>0</v>
      </c>
      <c r="AK2190" s="34">
        <f>IFERROR(VLOOKUP($H2190,#REF!,11,FALSE),0)</f>
        <v>0</v>
      </c>
      <c r="AL2190" s="42">
        <f>IFERROR(VLOOKUP($H2190,#REF!,12,FALSE),0)</f>
        <v>0</v>
      </c>
      <c r="AM2190" s="34">
        <f>IFERROR(VLOOKUP($H2190,#REF!,10,FALSE),0)</f>
        <v>0</v>
      </c>
      <c r="AN2190" s="34">
        <f>IFERROR(VLOOKUP($H2190,#REF!,11,FALSE),0)</f>
        <v>0</v>
      </c>
      <c r="AO2190" s="42">
        <f>IFERROR(VLOOKUP($H2190,#REF!,12,FALSE),0)</f>
        <v>0</v>
      </c>
      <c r="AP2190" s="34">
        <f>IFERROR(VLOOKUP($H2190,#REF!,10,FALSE),0)</f>
        <v>0</v>
      </c>
      <c r="AQ2190" s="34">
        <f>IFERROR(VLOOKUP($H2190,#REF!,11,FALSE),0)</f>
        <v>0</v>
      </c>
      <c r="AR2190" s="42">
        <f>IFERROR(VLOOKUP($H2190,#REF!,12,FALSE),0)</f>
        <v>0</v>
      </c>
      <c r="AS2190" s="34">
        <f>IFERROR(VLOOKUP($H2190,#REF!,13,FALSE),0)</f>
        <v>0</v>
      </c>
      <c r="AT2190" s="34">
        <f>IFERROR(VLOOKUP($H2190,#REF!,14,FALSE),0)</f>
        <v>0</v>
      </c>
      <c r="AU2190" s="42">
        <f>IFERROR(VLOOKUP($H2190,#REF!,15,FALSE),0)</f>
        <v>0</v>
      </c>
      <c r="AV2190" s="34">
        <f>IFERROR(VLOOKUP($H2190,#REF!,15,FALSE),0)</f>
        <v>0</v>
      </c>
      <c r="AW2190" s="34">
        <f>IFERROR(VLOOKUP($H2190,#REF!,16,FALSE),0)</f>
        <v>0</v>
      </c>
      <c r="AX2190" s="42">
        <f>IFERROR(VLOOKUP($H2190,#REF!,17,FALSE),0)</f>
        <v>0</v>
      </c>
    </row>
    <row r="2191" spans="1:50" x14ac:dyDescent="0.3">
      <c r="A2191" s="33" t="str">
        <f t="shared" si="136"/>
        <v>0</v>
      </c>
      <c r="B2191" s="33">
        <f>+'R&amp;E EXPORT'!B1990</f>
        <v>0</v>
      </c>
      <c r="C2191" t="str">
        <f>IFERROR(VLOOKUP(A2191,'MCSJ Export'!A:C,3,FALSE),"")</f>
        <v/>
      </c>
      <c r="D2191" s="37">
        <f t="shared" ca="1" si="137"/>
        <v>0</v>
      </c>
      <c r="E2191" s="37">
        <f t="shared" ca="1" si="138"/>
        <v>0</v>
      </c>
      <c r="F2191" s="37">
        <f t="shared" ca="1" si="139"/>
        <v>0</v>
      </c>
      <c r="G2191" s="37"/>
      <c r="H2191" s="33">
        <f>+'R&amp;E EXPORT'!A1990</f>
        <v>0</v>
      </c>
      <c r="I2191" s="34">
        <f>IFERROR(VLOOKUP($H2191,'Gen F Rev'!$A:$M,15,FALSE),0)</f>
        <v>0</v>
      </c>
      <c r="J2191" s="34">
        <f>IFERROR(VLOOKUP($H2191,'Gen F Rev'!$A:$M,16,FALSE),0)</f>
        <v>0</v>
      </c>
      <c r="K2191" s="42">
        <f>IFERROR(VLOOKUP($H2191,'Gen F Rev'!$A:$M,17,FALSE),0)</f>
        <v>0</v>
      </c>
      <c r="L2191" s="34">
        <f>IFERROR(VLOOKUP($H2191,'Gen F Exp'!$A:$E,15,FALSE),0)</f>
        <v>0</v>
      </c>
      <c r="M2191" s="34">
        <f>IFERROR(VLOOKUP($H2191,'Gen F Exp'!$A:$E,16,FALSE),0)</f>
        <v>0</v>
      </c>
      <c r="N2191" s="42">
        <f>IFERROR(VLOOKUP($H2191,'Gen F Exp'!$A:$E,17,FALSE),0)</f>
        <v>0</v>
      </c>
      <c r="O2191" s="34">
        <f>IFERROR(VLOOKUP($H2191,'Water F Rev'!$A:$L,15,FALSE),0)</f>
        <v>0</v>
      </c>
      <c r="P2191" s="34">
        <f>IFERROR(VLOOKUP($H2191,'Water F Rev'!$A:$L,16,FALSE),0)</f>
        <v>0</v>
      </c>
      <c r="Q2191" s="42">
        <f>IFERROR(VLOOKUP($H2191,'Water F Rev'!$A:$L,17,FALSE),0)</f>
        <v>0</v>
      </c>
      <c r="R2191" s="34">
        <f>IFERROR(VLOOKUP($H2191,'Water F Exp'!$A:$K,15,FALSE),0)</f>
        <v>0</v>
      </c>
      <c r="S2191" s="34">
        <f>IFERROR(VLOOKUP($H2191,'Water F Exp'!$A:$K,16,FALSE),0)</f>
        <v>0</v>
      </c>
      <c r="T2191" s="42">
        <f>IFERROR(VLOOKUP($H2191,'Water F Exp'!$A:$K,17,FALSE),0)</f>
        <v>0</v>
      </c>
      <c r="U2191" s="34">
        <f ca="1">IFERROR(VLOOKUP($H2191,'Sewer F Rev'!$A:$E,15,FALSE),0)</f>
        <v>0</v>
      </c>
      <c r="V2191" s="34">
        <f ca="1">IFERROR(VLOOKUP($H2191,'Sewer F Rev'!$A:$E,16,FALSE),0)</f>
        <v>0</v>
      </c>
      <c r="W2191" s="42">
        <f ca="1">IFERROR(VLOOKUP($H2191,'Sewer F Rev'!$A:$E,17,FALSE),0)</f>
        <v>0</v>
      </c>
      <c r="X2191" s="34">
        <f>IFERROR(VLOOKUP($H2191,'Sewer F Exp'!$A:$B,15,FALSE),0)</f>
        <v>0</v>
      </c>
      <c r="Y2191" s="34">
        <f>IFERROR(VLOOKUP($H2191,'Sewer F Exp'!$A:$B,16,FALSE),0)</f>
        <v>0</v>
      </c>
      <c r="Z2191" s="42">
        <f>IFERROR(VLOOKUP($H2191,'Sewer F Exp'!$A:$B,17,FALSE),0)</f>
        <v>0</v>
      </c>
      <c r="AA2191" s="34">
        <f>IFERROR(VLOOKUP($H2191,'Refuse F Rev'!$A:$E,15,FALSE),0)</f>
        <v>0</v>
      </c>
      <c r="AB2191" s="34">
        <f>IFERROR(VLOOKUP($H2191,'Refuse F Rev'!$A:$E,16,FALSE),0)</f>
        <v>0</v>
      </c>
      <c r="AC2191" s="42">
        <f>IFERROR(VLOOKUP($H2191,'Refuse F Rev'!$A:$E,17,FALSE),0)</f>
        <v>0</v>
      </c>
      <c r="AD2191" s="34">
        <f>IFERROR(VLOOKUP($H2191,'Refuse F Exp'!$A:$E,15,FALSE),0)</f>
        <v>0</v>
      </c>
      <c r="AE2191" s="34">
        <f>IFERROR(VLOOKUP($H2191,'Refuse F Exp'!$A:$E,16,FALSE),0)</f>
        <v>0</v>
      </c>
      <c r="AF2191" s="42">
        <f>IFERROR(VLOOKUP($H2191,'Refuse F Exp'!$A:$E,17,FALSE),0)</f>
        <v>0</v>
      </c>
      <c r="AG2191" s="34">
        <f>IFERROR(VLOOKUP($H2191,#REF!,10,FALSE),0)</f>
        <v>0</v>
      </c>
      <c r="AH2191" s="34">
        <f>IFERROR(VLOOKUP($H2191,#REF!,11,FALSE),0)</f>
        <v>0</v>
      </c>
      <c r="AI2191" s="42">
        <f>IFERROR(VLOOKUP($H2191,#REF!,12,FALSE),0)</f>
        <v>0</v>
      </c>
      <c r="AJ2191" s="34">
        <f>IFERROR(VLOOKUP($H2191,#REF!,10,FALSE),0)</f>
        <v>0</v>
      </c>
      <c r="AK2191" s="34">
        <f>IFERROR(VLOOKUP($H2191,#REF!,11,FALSE),0)</f>
        <v>0</v>
      </c>
      <c r="AL2191" s="42">
        <f>IFERROR(VLOOKUP($H2191,#REF!,12,FALSE),0)</f>
        <v>0</v>
      </c>
      <c r="AM2191" s="34">
        <f>IFERROR(VLOOKUP($H2191,#REF!,10,FALSE),0)</f>
        <v>0</v>
      </c>
      <c r="AN2191" s="34">
        <f>IFERROR(VLOOKUP($H2191,#REF!,11,FALSE),0)</f>
        <v>0</v>
      </c>
      <c r="AO2191" s="42">
        <f>IFERROR(VLOOKUP($H2191,#REF!,12,FALSE),0)</f>
        <v>0</v>
      </c>
      <c r="AP2191" s="34">
        <f>IFERROR(VLOOKUP($H2191,#REF!,10,FALSE),0)</f>
        <v>0</v>
      </c>
      <c r="AQ2191" s="34">
        <f>IFERROR(VLOOKUP($H2191,#REF!,11,FALSE),0)</f>
        <v>0</v>
      </c>
      <c r="AR2191" s="42">
        <f>IFERROR(VLOOKUP($H2191,#REF!,12,FALSE),0)</f>
        <v>0</v>
      </c>
      <c r="AS2191" s="34">
        <f>IFERROR(VLOOKUP($H2191,#REF!,13,FALSE),0)</f>
        <v>0</v>
      </c>
      <c r="AT2191" s="34">
        <f>IFERROR(VLOOKUP($H2191,#REF!,14,FALSE),0)</f>
        <v>0</v>
      </c>
      <c r="AU2191" s="42">
        <f>IFERROR(VLOOKUP($H2191,#REF!,15,FALSE),0)</f>
        <v>0</v>
      </c>
      <c r="AV2191" s="34">
        <f>IFERROR(VLOOKUP($H2191,#REF!,15,FALSE),0)</f>
        <v>0</v>
      </c>
      <c r="AW2191" s="34">
        <f>IFERROR(VLOOKUP($H2191,#REF!,16,FALSE),0)</f>
        <v>0</v>
      </c>
      <c r="AX2191" s="42">
        <f>IFERROR(VLOOKUP($H2191,#REF!,17,FALSE),0)</f>
        <v>0</v>
      </c>
    </row>
    <row r="2192" spans="1:50" x14ac:dyDescent="0.3">
      <c r="A2192" s="33" t="str">
        <f t="shared" si="136"/>
        <v>0</v>
      </c>
      <c r="B2192" s="33">
        <f>+'R&amp;E EXPORT'!B1991</f>
        <v>0</v>
      </c>
      <c r="C2192" t="str">
        <f>IFERROR(VLOOKUP(A2192,'MCSJ Export'!A:C,3,FALSE),"")</f>
        <v/>
      </c>
      <c r="D2192" s="37">
        <f t="shared" ca="1" si="137"/>
        <v>0</v>
      </c>
      <c r="E2192" s="37">
        <f t="shared" ca="1" si="138"/>
        <v>0</v>
      </c>
      <c r="F2192" s="37">
        <f t="shared" ca="1" si="139"/>
        <v>0</v>
      </c>
      <c r="G2192" s="37"/>
      <c r="H2192" s="33">
        <f>+'R&amp;E EXPORT'!A1991</f>
        <v>0</v>
      </c>
      <c r="I2192" s="34">
        <f>IFERROR(VLOOKUP($H2192,'Gen F Rev'!$A:$M,15,FALSE),0)</f>
        <v>0</v>
      </c>
      <c r="J2192" s="34">
        <f>IFERROR(VLOOKUP($H2192,'Gen F Rev'!$A:$M,16,FALSE),0)</f>
        <v>0</v>
      </c>
      <c r="K2192" s="42">
        <f>IFERROR(VLOOKUP($H2192,'Gen F Rev'!$A:$M,17,FALSE),0)</f>
        <v>0</v>
      </c>
      <c r="L2192" s="34">
        <f>IFERROR(VLOOKUP($H2192,'Gen F Exp'!$A:$E,15,FALSE),0)</f>
        <v>0</v>
      </c>
      <c r="M2192" s="34">
        <f>IFERROR(VLOOKUP($H2192,'Gen F Exp'!$A:$E,16,FALSE),0)</f>
        <v>0</v>
      </c>
      <c r="N2192" s="42">
        <f>IFERROR(VLOOKUP($H2192,'Gen F Exp'!$A:$E,17,FALSE),0)</f>
        <v>0</v>
      </c>
      <c r="O2192" s="34">
        <f>IFERROR(VLOOKUP($H2192,'Water F Rev'!$A:$L,15,FALSE),0)</f>
        <v>0</v>
      </c>
      <c r="P2192" s="34">
        <f>IFERROR(VLOOKUP($H2192,'Water F Rev'!$A:$L,16,FALSE),0)</f>
        <v>0</v>
      </c>
      <c r="Q2192" s="42">
        <f>IFERROR(VLOOKUP($H2192,'Water F Rev'!$A:$L,17,FALSE),0)</f>
        <v>0</v>
      </c>
      <c r="R2192" s="34">
        <f>IFERROR(VLOOKUP($H2192,'Water F Exp'!$A:$K,15,FALSE),0)</f>
        <v>0</v>
      </c>
      <c r="S2192" s="34">
        <f>IFERROR(VLOOKUP($H2192,'Water F Exp'!$A:$K,16,FALSE),0)</f>
        <v>0</v>
      </c>
      <c r="T2192" s="42">
        <f>IFERROR(VLOOKUP($H2192,'Water F Exp'!$A:$K,17,FALSE),0)</f>
        <v>0</v>
      </c>
      <c r="U2192" s="34">
        <f ca="1">IFERROR(VLOOKUP($H2192,'Sewer F Rev'!$A:$E,15,FALSE),0)</f>
        <v>0</v>
      </c>
      <c r="V2192" s="34">
        <f ca="1">IFERROR(VLOOKUP($H2192,'Sewer F Rev'!$A:$E,16,FALSE),0)</f>
        <v>0</v>
      </c>
      <c r="W2192" s="42">
        <f ca="1">IFERROR(VLOOKUP($H2192,'Sewer F Rev'!$A:$E,17,FALSE),0)</f>
        <v>0</v>
      </c>
      <c r="X2192" s="34">
        <f>IFERROR(VLOOKUP($H2192,'Sewer F Exp'!$A:$B,15,FALSE),0)</f>
        <v>0</v>
      </c>
      <c r="Y2192" s="34">
        <f>IFERROR(VLOOKUP($H2192,'Sewer F Exp'!$A:$B,16,FALSE),0)</f>
        <v>0</v>
      </c>
      <c r="Z2192" s="42">
        <f>IFERROR(VLOOKUP($H2192,'Sewer F Exp'!$A:$B,17,FALSE),0)</f>
        <v>0</v>
      </c>
      <c r="AA2192" s="34">
        <f>IFERROR(VLOOKUP($H2192,'Refuse F Rev'!$A:$E,15,FALSE),0)</f>
        <v>0</v>
      </c>
      <c r="AB2192" s="34">
        <f>IFERROR(VLOOKUP($H2192,'Refuse F Rev'!$A:$E,16,FALSE),0)</f>
        <v>0</v>
      </c>
      <c r="AC2192" s="42">
        <f>IFERROR(VLOOKUP($H2192,'Refuse F Rev'!$A:$E,17,FALSE),0)</f>
        <v>0</v>
      </c>
      <c r="AD2192" s="34">
        <f>IFERROR(VLOOKUP($H2192,'Refuse F Exp'!$A:$E,15,FALSE),0)</f>
        <v>0</v>
      </c>
      <c r="AE2192" s="34">
        <f>IFERROR(VLOOKUP($H2192,'Refuse F Exp'!$A:$E,16,FALSE),0)</f>
        <v>0</v>
      </c>
      <c r="AF2192" s="42">
        <f>IFERROR(VLOOKUP($H2192,'Refuse F Exp'!$A:$E,17,FALSE),0)</f>
        <v>0</v>
      </c>
      <c r="AG2192" s="34">
        <f>IFERROR(VLOOKUP($H2192,#REF!,10,FALSE),0)</f>
        <v>0</v>
      </c>
      <c r="AH2192" s="34">
        <f>IFERROR(VLOOKUP($H2192,#REF!,11,FALSE),0)</f>
        <v>0</v>
      </c>
      <c r="AI2192" s="42">
        <f>IFERROR(VLOOKUP($H2192,#REF!,12,FALSE),0)</f>
        <v>0</v>
      </c>
      <c r="AJ2192" s="34">
        <f>IFERROR(VLOOKUP($H2192,#REF!,10,FALSE),0)</f>
        <v>0</v>
      </c>
      <c r="AK2192" s="34">
        <f>IFERROR(VLOOKUP($H2192,#REF!,11,FALSE),0)</f>
        <v>0</v>
      </c>
      <c r="AL2192" s="42">
        <f>IFERROR(VLOOKUP($H2192,#REF!,12,FALSE),0)</f>
        <v>0</v>
      </c>
      <c r="AM2192" s="34">
        <f>IFERROR(VLOOKUP($H2192,#REF!,10,FALSE),0)</f>
        <v>0</v>
      </c>
      <c r="AN2192" s="34">
        <f>IFERROR(VLOOKUP($H2192,#REF!,11,FALSE),0)</f>
        <v>0</v>
      </c>
      <c r="AO2192" s="42">
        <f>IFERROR(VLOOKUP($H2192,#REF!,12,FALSE),0)</f>
        <v>0</v>
      </c>
      <c r="AP2192" s="34">
        <f>IFERROR(VLOOKUP($H2192,#REF!,10,FALSE),0)</f>
        <v>0</v>
      </c>
      <c r="AQ2192" s="34">
        <f>IFERROR(VLOOKUP($H2192,#REF!,11,FALSE),0)</f>
        <v>0</v>
      </c>
      <c r="AR2192" s="42">
        <f>IFERROR(VLOOKUP($H2192,#REF!,12,FALSE),0)</f>
        <v>0</v>
      </c>
      <c r="AS2192" s="34">
        <f>IFERROR(VLOOKUP($H2192,#REF!,13,FALSE),0)</f>
        <v>0</v>
      </c>
      <c r="AT2192" s="34">
        <f>IFERROR(VLOOKUP($H2192,#REF!,14,FALSE),0)</f>
        <v>0</v>
      </c>
      <c r="AU2192" s="42">
        <f>IFERROR(VLOOKUP($H2192,#REF!,15,FALSE),0)</f>
        <v>0</v>
      </c>
      <c r="AV2192" s="34">
        <f>IFERROR(VLOOKUP($H2192,#REF!,15,FALSE),0)</f>
        <v>0</v>
      </c>
      <c r="AW2192" s="34">
        <f>IFERROR(VLOOKUP($H2192,#REF!,16,FALSE),0)</f>
        <v>0</v>
      </c>
      <c r="AX2192" s="42">
        <f>IFERROR(VLOOKUP($H2192,#REF!,17,FALSE),0)</f>
        <v>0</v>
      </c>
    </row>
    <row r="2193" spans="1:50" x14ac:dyDescent="0.3">
      <c r="A2193" s="33" t="str">
        <f t="shared" si="136"/>
        <v>0</v>
      </c>
      <c r="B2193" s="33">
        <f>+'R&amp;E EXPORT'!B1992</f>
        <v>0</v>
      </c>
      <c r="C2193" t="str">
        <f>IFERROR(VLOOKUP(A2193,'MCSJ Export'!A:C,3,FALSE),"")</f>
        <v/>
      </c>
      <c r="D2193" s="37">
        <f t="shared" ca="1" si="137"/>
        <v>0</v>
      </c>
      <c r="E2193" s="37">
        <f t="shared" ca="1" si="138"/>
        <v>0</v>
      </c>
      <c r="F2193" s="37">
        <f t="shared" ca="1" si="139"/>
        <v>0</v>
      </c>
      <c r="G2193" s="37"/>
      <c r="H2193" s="33">
        <f>+'R&amp;E EXPORT'!A1992</f>
        <v>0</v>
      </c>
      <c r="I2193" s="34">
        <f>IFERROR(VLOOKUP($H2193,'Gen F Rev'!$A:$M,15,FALSE),0)</f>
        <v>0</v>
      </c>
      <c r="J2193" s="34">
        <f>IFERROR(VLOOKUP($H2193,'Gen F Rev'!$A:$M,16,FALSE),0)</f>
        <v>0</v>
      </c>
      <c r="K2193" s="42">
        <f>IFERROR(VLOOKUP($H2193,'Gen F Rev'!$A:$M,17,FALSE),0)</f>
        <v>0</v>
      </c>
      <c r="L2193" s="34">
        <f>IFERROR(VLOOKUP($H2193,'Gen F Exp'!$A:$E,15,FALSE),0)</f>
        <v>0</v>
      </c>
      <c r="M2193" s="34">
        <f>IFERROR(VLOOKUP($H2193,'Gen F Exp'!$A:$E,16,FALSE),0)</f>
        <v>0</v>
      </c>
      <c r="N2193" s="42">
        <f>IFERROR(VLOOKUP($H2193,'Gen F Exp'!$A:$E,17,FALSE),0)</f>
        <v>0</v>
      </c>
      <c r="O2193" s="34">
        <f>IFERROR(VLOOKUP($H2193,'Water F Rev'!$A:$L,15,FALSE),0)</f>
        <v>0</v>
      </c>
      <c r="P2193" s="34">
        <f>IFERROR(VLOOKUP($H2193,'Water F Rev'!$A:$L,16,FALSE),0)</f>
        <v>0</v>
      </c>
      <c r="Q2193" s="42">
        <f>IFERROR(VLOOKUP($H2193,'Water F Rev'!$A:$L,17,FALSE),0)</f>
        <v>0</v>
      </c>
      <c r="R2193" s="34">
        <f>IFERROR(VLOOKUP($H2193,'Water F Exp'!$A:$K,15,FALSE),0)</f>
        <v>0</v>
      </c>
      <c r="S2193" s="34">
        <f>IFERROR(VLOOKUP($H2193,'Water F Exp'!$A:$K,16,FALSE),0)</f>
        <v>0</v>
      </c>
      <c r="T2193" s="42">
        <f>IFERROR(VLOOKUP($H2193,'Water F Exp'!$A:$K,17,FALSE),0)</f>
        <v>0</v>
      </c>
      <c r="U2193" s="34">
        <f ca="1">IFERROR(VLOOKUP($H2193,'Sewer F Rev'!$A:$E,15,FALSE),0)</f>
        <v>0</v>
      </c>
      <c r="V2193" s="34">
        <f ca="1">IFERROR(VLOOKUP($H2193,'Sewer F Rev'!$A:$E,16,FALSE),0)</f>
        <v>0</v>
      </c>
      <c r="W2193" s="42">
        <f ca="1">IFERROR(VLOOKUP($H2193,'Sewer F Rev'!$A:$E,17,FALSE),0)</f>
        <v>0</v>
      </c>
      <c r="X2193" s="34">
        <f>IFERROR(VLOOKUP($H2193,'Sewer F Exp'!$A:$B,15,FALSE),0)</f>
        <v>0</v>
      </c>
      <c r="Y2193" s="34">
        <f>IFERROR(VLOOKUP($H2193,'Sewer F Exp'!$A:$B,16,FALSE),0)</f>
        <v>0</v>
      </c>
      <c r="Z2193" s="42">
        <f>IFERROR(VLOOKUP($H2193,'Sewer F Exp'!$A:$B,17,FALSE),0)</f>
        <v>0</v>
      </c>
      <c r="AA2193" s="34">
        <f>IFERROR(VLOOKUP($H2193,'Refuse F Rev'!$A:$E,15,FALSE),0)</f>
        <v>0</v>
      </c>
      <c r="AB2193" s="34">
        <f>IFERROR(VLOOKUP($H2193,'Refuse F Rev'!$A:$E,16,FALSE),0)</f>
        <v>0</v>
      </c>
      <c r="AC2193" s="42">
        <f>IFERROR(VLOOKUP($H2193,'Refuse F Rev'!$A:$E,17,FALSE),0)</f>
        <v>0</v>
      </c>
      <c r="AD2193" s="34">
        <f>IFERROR(VLOOKUP($H2193,'Refuse F Exp'!$A:$E,15,FALSE),0)</f>
        <v>0</v>
      </c>
      <c r="AE2193" s="34">
        <f>IFERROR(VLOOKUP($H2193,'Refuse F Exp'!$A:$E,16,FALSE),0)</f>
        <v>0</v>
      </c>
      <c r="AF2193" s="42">
        <f>IFERROR(VLOOKUP($H2193,'Refuse F Exp'!$A:$E,17,FALSE),0)</f>
        <v>0</v>
      </c>
      <c r="AG2193" s="34">
        <f>IFERROR(VLOOKUP($H2193,#REF!,10,FALSE),0)</f>
        <v>0</v>
      </c>
      <c r="AH2193" s="34">
        <f>IFERROR(VLOOKUP($H2193,#REF!,11,FALSE),0)</f>
        <v>0</v>
      </c>
      <c r="AI2193" s="42">
        <f>IFERROR(VLOOKUP($H2193,#REF!,12,FALSE),0)</f>
        <v>0</v>
      </c>
      <c r="AJ2193" s="34">
        <f>IFERROR(VLOOKUP($H2193,#REF!,10,FALSE),0)</f>
        <v>0</v>
      </c>
      <c r="AK2193" s="34">
        <f>IFERROR(VLOOKUP($H2193,#REF!,11,FALSE),0)</f>
        <v>0</v>
      </c>
      <c r="AL2193" s="42">
        <f>IFERROR(VLOOKUP($H2193,#REF!,12,FALSE),0)</f>
        <v>0</v>
      </c>
      <c r="AM2193" s="34">
        <f>IFERROR(VLOOKUP($H2193,#REF!,10,FALSE),0)</f>
        <v>0</v>
      </c>
      <c r="AN2193" s="34">
        <f>IFERROR(VLOOKUP($H2193,#REF!,11,FALSE),0)</f>
        <v>0</v>
      </c>
      <c r="AO2193" s="42">
        <f>IFERROR(VLOOKUP($H2193,#REF!,12,FALSE),0)</f>
        <v>0</v>
      </c>
      <c r="AP2193" s="34">
        <f>IFERROR(VLOOKUP($H2193,#REF!,10,FALSE),0)</f>
        <v>0</v>
      </c>
      <c r="AQ2193" s="34">
        <f>IFERROR(VLOOKUP($H2193,#REF!,11,FALSE),0)</f>
        <v>0</v>
      </c>
      <c r="AR2193" s="42">
        <f>IFERROR(VLOOKUP($H2193,#REF!,12,FALSE),0)</f>
        <v>0</v>
      </c>
      <c r="AS2193" s="34">
        <f>IFERROR(VLOOKUP($H2193,#REF!,13,FALSE),0)</f>
        <v>0</v>
      </c>
      <c r="AT2193" s="34">
        <f>IFERROR(VLOOKUP($H2193,#REF!,14,FALSE),0)</f>
        <v>0</v>
      </c>
      <c r="AU2193" s="42">
        <f>IFERROR(VLOOKUP($H2193,#REF!,15,FALSE),0)</f>
        <v>0</v>
      </c>
      <c r="AV2193" s="34">
        <f>IFERROR(VLOOKUP($H2193,#REF!,15,FALSE),0)</f>
        <v>0</v>
      </c>
      <c r="AW2193" s="34">
        <f>IFERROR(VLOOKUP($H2193,#REF!,16,FALSE),0)</f>
        <v>0</v>
      </c>
      <c r="AX2193" s="42">
        <f>IFERROR(VLOOKUP($H2193,#REF!,17,FALSE),0)</f>
        <v>0</v>
      </c>
    </row>
    <row r="2194" spans="1:50" x14ac:dyDescent="0.3">
      <c r="A2194" s="33" t="str">
        <f t="shared" si="136"/>
        <v>0</v>
      </c>
      <c r="B2194" s="33">
        <f>+'R&amp;E EXPORT'!B1993</f>
        <v>0</v>
      </c>
      <c r="C2194" t="str">
        <f>IFERROR(VLOOKUP(A2194,'MCSJ Export'!A:C,3,FALSE),"")</f>
        <v/>
      </c>
      <c r="D2194" s="37">
        <f t="shared" ca="1" si="137"/>
        <v>0</v>
      </c>
      <c r="E2194" s="37">
        <f t="shared" ca="1" si="138"/>
        <v>0</v>
      </c>
      <c r="F2194" s="37">
        <f t="shared" ca="1" si="139"/>
        <v>0</v>
      </c>
      <c r="G2194" s="37"/>
      <c r="H2194" s="33">
        <f>+'R&amp;E EXPORT'!A1993</f>
        <v>0</v>
      </c>
      <c r="I2194" s="34">
        <f>IFERROR(VLOOKUP($H2194,'Gen F Rev'!$A:$M,15,FALSE),0)</f>
        <v>0</v>
      </c>
      <c r="J2194" s="34">
        <f>IFERROR(VLOOKUP($H2194,'Gen F Rev'!$A:$M,16,FALSE),0)</f>
        <v>0</v>
      </c>
      <c r="K2194" s="42">
        <f>IFERROR(VLOOKUP($H2194,'Gen F Rev'!$A:$M,17,FALSE),0)</f>
        <v>0</v>
      </c>
      <c r="L2194" s="34">
        <f>IFERROR(VLOOKUP($H2194,'Gen F Exp'!$A:$E,15,FALSE),0)</f>
        <v>0</v>
      </c>
      <c r="M2194" s="34">
        <f>IFERROR(VLOOKUP($H2194,'Gen F Exp'!$A:$E,16,FALSE),0)</f>
        <v>0</v>
      </c>
      <c r="N2194" s="42">
        <f>IFERROR(VLOOKUP($H2194,'Gen F Exp'!$A:$E,17,FALSE),0)</f>
        <v>0</v>
      </c>
      <c r="O2194" s="34">
        <f>IFERROR(VLOOKUP($H2194,'Water F Rev'!$A:$L,15,FALSE),0)</f>
        <v>0</v>
      </c>
      <c r="P2194" s="34">
        <f>IFERROR(VLOOKUP($H2194,'Water F Rev'!$A:$L,16,FALSE),0)</f>
        <v>0</v>
      </c>
      <c r="Q2194" s="42">
        <f>IFERROR(VLOOKUP($H2194,'Water F Rev'!$A:$L,17,FALSE),0)</f>
        <v>0</v>
      </c>
      <c r="R2194" s="34">
        <f>IFERROR(VLOOKUP($H2194,'Water F Exp'!$A:$K,15,FALSE),0)</f>
        <v>0</v>
      </c>
      <c r="S2194" s="34">
        <f>IFERROR(VLOOKUP($H2194,'Water F Exp'!$A:$K,16,FALSE),0)</f>
        <v>0</v>
      </c>
      <c r="T2194" s="42">
        <f>IFERROR(VLOOKUP($H2194,'Water F Exp'!$A:$K,17,FALSE),0)</f>
        <v>0</v>
      </c>
      <c r="U2194" s="34">
        <f ca="1">IFERROR(VLOOKUP($H2194,'Sewer F Rev'!$A:$E,15,FALSE),0)</f>
        <v>0</v>
      </c>
      <c r="V2194" s="34">
        <f ca="1">IFERROR(VLOOKUP($H2194,'Sewer F Rev'!$A:$E,16,FALSE),0)</f>
        <v>0</v>
      </c>
      <c r="W2194" s="42">
        <f ca="1">IFERROR(VLOOKUP($H2194,'Sewer F Rev'!$A:$E,17,FALSE),0)</f>
        <v>0</v>
      </c>
      <c r="X2194" s="34">
        <f>IFERROR(VLOOKUP($H2194,'Sewer F Exp'!$A:$B,15,FALSE),0)</f>
        <v>0</v>
      </c>
      <c r="Y2194" s="34">
        <f>IFERROR(VLOOKUP($H2194,'Sewer F Exp'!$A:$B,16,FALSE),0)</f>
        <v>0</v>
      </c>
      <c r="Z2194" s="42">
        <f>IFERROR(VLOOKUP($H2194,'Sewer F Exp'!$A:$B,17,FALSE),0)</f>
        <v>0</v>
      </c>
      <c r="AA2194" s="34">
        <f>IFERROR(VLOOKUP($H2194,'Refuse F Rev'!$A:$E,15,FALSE),0)</f>
        <v>0</v>
      </c>
      <c r="AB2194" s="34">
        <f>IFERROR(VLOOKUP($H2194,'Refuse F Rev'!$A:$E,16,FALSE),0)</f>
        <v>0</v>
      </c>
      <c r="AC2194" s="42">
        <f>IFERROR(VLOOKUP($H2194,'Refuse F Rev'!$A:$E,17,FALSE),0)</f>
        <v>0</v>
      </c>
      <c r="AD2194" s="34">
        <f>IFERROR(VLOOKUP($H2194,'Refuse F Exp'!$A:$E,15,FALSE),0)</f>
        <v>0</v>
      </c>
      <c r="AE2194" s="34">
        <f>IFERROR(VLOOKUP($H2194,'Refuse F Exp'!$A:$E,16,FALSE),0)</f>
        <v>0</v>
      </c>
      <c r="AF2194" s="42">
        <f>IFERROR(VLOOKUP($H2194,'Refuse F Exp'!$A:$E,17,FALSE),0)</f>
        <v>0</v>
      </c>
      <c r="AG2194" s="34">
        <f>IFERROR(VLOOKUP($H2194,#REF!,10,FALSE),0)</f>
        <v>0</v>
      </c>
      <c r="AH2194" s="34">
        <f>IFERROR(VLOOKUP($H2194,#REF!,11,FALSE),0)</f>
        <v>0</v>
      </c>
      <c r="AI2194" s="42">
        <f>IFERROR(VLOOKUP($H2194,#REF!,12,FALSE),0)</f>
        <v>0</v>
      </c>
      <c r="AJ2194" s="34">
        <f>IFERROR(VLOOKUP($H2194,#REF!,10,FALSE),0)</f>
        <v>0</v>
      </c>
      <c r="AK2194" s="34">
        <f>IFERROR(VLOOKUP($H2194,#REF!,11,FALSE),0)</f>
        <v>0</v>
      </c>
      <c r="AL2194" s="42">
        <f>IFERROR(VLOOKUP($H2194,#REF!,12,FALSE),0)</f>
        <v>0</v>
      </c>
      <c r="AM2194" s="34">
        <f>IFERROR(VLOOKUP($H2194,#REF!,10,FALSE),0)</f>
        <v>0</v>
      </c>
      <c r="AN2194" s="34">
        <f>IFERROR(VLOOKUP($H2194,#REF!,11,FALSE),0)</f>
        <v>0</v>
      </c>
      <c r="AO2194" s="42">
        <f>IFERROR(VLOOKUP($H2194,#REF!,12,FALSE),0)</f>
        <v>0</v>
      </c>
      <c r="AP2194" s="34">
        <f>IFERROR(VLOOKUP($H2194,#REF!,10,FALSE),0)</f>
        <v>0</v>
      </c>
      <c r="AQ2194" s="34">
        <f>IFERROR(VLOOKUP($H2194,#REF!,11,FALSE),0)</f>
        <v>0</v>
      </c>
      <c r="AR2194" s="42">
        <f>IFERROR(VLOOKUP($H2194,#REF!,12,FALSE),0)</f>
        <v>0</v>
      </c>
      <c r="AS2194" s="34">
        <f>IFERROR(VLOOKUP($H2194,#REF!,13,FALSE),0)</f>
        <v>0</v>
      </c>
      <c r="AT2194" s="34">
        <f>IFERROR(VLOOKUP($H2194,#REF!,14,FALSE),0)</f>
        <v>0</v>
      </c>
      <c r="AU2194" s="42">
        <f>IFERROR(VLOOKUP($H2194,#REF!,15,FALSE),0)</f>
        <v>0</v>
      </c>
      <c r="AV2194" s="34">
        <f>IFERROR(VLOOKUP($H2194,#REF!,15,FALSE),0)</f>
        <v>0</v>
      </c>
      <c r="AW2194" s="34">
        <f>IFERROR(VLOOKUP($H2194,#REF!,16,FALSE),0)</f>
        <v>0</v>
      </c>
      <c r="AX2194" s="42">
        <f>IFERROR(VLOOKUP($H2194,#REF!,17,FALSE),0)</f>
        <v>0</v>
      </c>
    </row>
    <row r="2195" spans="1:50" x14ac:dyDescent="0.3">
      <c r="A2195" s="33" t="str">
        <f t="shared" si="136"/>
        <v>0</v>
      </c>
      <c r="B2195" s="33">
        <f>+'R&amp;E EXPORT'!B1994</f>
        <v>0</v>
      </c>
      <c r="C2195" t="str">
        <f>IFERROR(VLOOKUP(A2195,'MCSJ Export'!A:C,3,FALSE),"")</f>
        <v/>
      </c>
      <c r="D2195" s="37">
        <f t="shared" ca="1" si="137"/>
        <v>0</v>
      </c>
      <c r="E2195" s="37">
        <f t="shared" ca="1" si="138"/>
        <v>0</v>
      </c>
      <c r="F2195" s="37">
        <f t="shared" ca="1" si="139"/>
        <v>0</v>
      </c>
      <c r="G2195" s="37"/>
      <c r="H2195" s="33">
        <f>+'R&amp;E EXPORT'!A1994</f>
        <v>0</v>
      </c>
      <c r="I2195" s="34">
        <f>IFERROR(VLOOKUP($H2195,'Gen F Rev'!$A:$M,15,FALSE),0)</f>
        <v>0</v>
      </c>
      <c r="J2195" s="34">
        <f>IFERROR(VLOOKUP($H2195,'Gen F Rev'!$A:$M,16,FALSE),0)</f>
        <v>0</v>
      </c>
      <c r="K2195" s="42">
        <f>IFERROR(VLOOKUP($H2195,'Gen F Rev'!$A:$M,17,FALSE),0)</f>
        <v>0</v>
      </c>
      <c r="L2195" s="34">
        <f>IFERROR(VLOOKUP($H2195,'Gen F Exp'!$A:$E,15,FALSE),0)</f>
        <v>0</v>
      </c>
      <c r="M2195" s="34">
        <f>IFERROR(VLOOKUP($H2195,'Gen F Exp'!$A:$E,16,FALSE),0)</f>
        <v>0</v>
      </c>
      <c r="N2195" s="42">
        <f>IFERROR(VLOOKUP($H2195,'Gen F Exp'!$A:$E,17,FALSE),0)</f>
        <v>0</v>
      </c>
      <c r="O2195" s="34">
        <f>IFERROR(VLOOKUP($H2195,'Water F Rev'!$A:$L,15,FALSE),0)</f>
        <v>0</v>
      </c>
      <c r="P2195" s="34">
        <f>IFERROR(VLOOKUP($H2195,'Water F Rev'!$A:$L,16,FALSE),0)</f>
        <v>0</v>
      </c>
      <c r="Q2195" s="42">
        <f>IFERROR(VLOOKUP($H2195,'Water F Rev'!$A:$L,17,FALSE),0)</f>
        <v>0</v>
      </c>
      <c r="R2195" s="34">
        <f>IFERROR(VLOOKUP($H2195,'Water F Exp'!$A:$K,15,FALSE),0)</f>
        <v>0</v>
      </c>
      <c r="S2195" s="34">
        <f>IFERROR(VLOOKUP($H2195,'Water F Exp'!$A:$K,16,FALSE),0)</f>
        <v>0</v>
      </c>
      <c r="T2195" s="42">
        <f>IFERROR(VLOOKUP($H2195,'Water F Exp'!$A:$K,17,FALSE),0)</f>
        <v>0</v>
      </c>
      <c r="U2195" s="34">
        <f ca="1">IFERROR(VLOOKUP($H2195,'Sewer F Rev'!$A:$E,15,FALSE),0)</f>
        <v>0</v>
      </c>
      <c r="V2195" s="34">
        <f ca="1">IFERROR(VLOOKUP($H2195,'Sewer F Rev'!$A:$E,16,FALSE),0)</f>
        <v>0</v>
      </c>
      <c r="W2195" s="42">
        <f ca="1">IFERROR(VLOOKUP($H2195,'Sewer F Rev'!$A:$E,17,FALSE),0)</f>
        <v>0</v>
      </c>
      <c r="X2195" s="34">
        <f>IFERROR(VLOOKUP($H2195,'Sewer F Exp'!$A:$B,15,FALSE),0)</f>
        <v>0</v>
      </c>
      <c r="Y2195" s="34">
        <f>IFERROR(VLOOKUP($H2195,'Sewer F Exp'!$A:$B,16,FALSE),0)</f>
        <v>0</v>
      </c>
      <c r="Z2195" s="42">
        <f>IFERROR(VLOOKUP($H2195,'Sewer F Exp'!$A:$B,17,FALSE),0)</f>
        <v>0</v>
      </c>
      <c r="AA2195" s="34">
        <f>IFERROR(VLOOKUP($H2195,'Refuse F Rev'!$A:$E,15,FALSE),0)</f>
        <v>0</v>
      </c>
      <c r="AB2195" s="34">
        <f>IFERROR(VLOOKUP($H2195,'Refuse F Rev'!$A:$E,16,FALSE),0)</f>
        <v>0</v>
      </c>
      <c r="AC2195" s="42">
        <f>IFERROR(VLOOKUP($H2195,'Refuse F Rev'!$A:$E,17,FALSE),0)</f>
        <v>0</v>
      </c>
      <c r="AD2195" s="34">
        <f>IFERROR(VLOOKUP($H2195,'Refuse F Exp'!$A:$E,15,FALSE),0)</f>
        <v>0</v>
      </c>
      <c r="AE2195" s="34">
        <f>IFERROR(VLOOKUP($H2195,'Refuse F Exp'!$A:$E,16,FALSE),0)</f>
        <v>0</v>
      </c>
      <c r="AF2195" s="42">
        <f>IFERROR(VLOOKUP($H2195,'Refuse F Exp'!$A:$E,17,FALSE),0)</f>
        <v>0</v>
      </c>
      <c r="AG2195" s="34">
        <f>IFERROR(VLOOKUP($H2195,#REF!,10,FALSE),0)</f>
        <v>0</v>
      </c>
      <c r="AH2195" s="34">
        <f>IFERROR(VLOOKUP($H2195,#REF!,11,FALSE),0)</f>
        <v>0</v>
      </c>
      <c r="AI2195" s="42">
        <f>IFERROR(VLOOKUP($H2195,#REF!,12,FALSE),0)</f>
        <v>0</v>
      </c>
      <c r="AJ2195" s="34">
        <f>IFERROR(VLOOKUP($H2195,#REF!,10,FALSE),0)</f>
        <v>0</v>
      </c>
      <c r="AK2195" s="34">
        <f>IFERROR(VLOOKUP($H2195,#REF!,11,FALSE),0)</f>
        <v>0</v>
      </c>
      <c r="AL2195" s="42">
        <f>IFERROR(VLOOKUP($H2195,#REF!,12,FALSE),0)</f>
        <v>0</v>
      </c>
      <c r="AM2195" s="34">
        <f>IFERROR(VLOOKUP($H2195,#REF!,10,FALSE),0)</f>
        <v>0</v>
      </c>
      <c r="AN2195" s="34">
        <f>IFERROR(VLOOKUP($H2195,#REF!,11,FALSE),0)</f>
        <v>0</v>
      </c>
      <c r="AO2195" s="42">
        <f>IFERROR(VLOOKUP($H2195,#REF!,12,FALSE),0)</f>
        <v>0</v>
      </c>
      <c r="AP2195" s="34">
        <f>IFERROR(VLOOKUP($H2195,#REF!,10,FALSE),0)</f>
        <v>0</v>
      </c>
      <c r="AQ2195" s="34">
        <f>IFERROR(VLOOKUP($H2195,#REF!,11,FALSE),0)</f>
        <v>0</v>
      </c>
      <c r="AR2195" s="42">
        <f>IFERROR(VLOOKUP($H2195,#REF!,12,FALSE),0)</f>
        <v>0</v>
      </c>
      <c r="AS2195" s="34">
        <f>IFERROR(VLOOKUP($H2195,#REF!,13,FALSE),0)</f>
        <v>0</v>
      </c>
      <c r="AT2195" s="34">
        <f>IFERROR(VLOOKUP($H2195,#REF!,14,FALSE),0)</f>
        <v>0</v>
      </c>
      <c r="AU2195" s="42">
        <f>IFERROR(VLOOKUP($H2195,#REF!,15,FALSE),0)</f>
        <v>0</v>
      </c>
      <c r="AV2195" s="34">
        <f>IFERROR(VLOOKUP($H2195,#REF!,15,FALSE),0)</f>
        <v>0</v>
      </c>
      <c r="AW2195" s="34">
        <f>IFERROR(VLOOKUP($H2195,#REF!,16,FALSE),0)</f>
        <v>0</v>
      </c>
      <c r="AX2195" s="42">
        <f>IFERROR(VLOOKUP($H2195,#REF!,17,FALSE),0)</f>
        <v>0</v>
      </c>
    </row>
    <row r="2196" spans="1:50" x14ac:dyDescent="0.3">
      <c r="A2196" s="33" t="str">
        <f t="shared" si="136"/>
        <v>0</v>
      </c>
      <c r="B2196" s="33">
        <f>+'R&amp;E EXPORT'!B1995</f>
        <v>0</v>
      </c>
      <c r="C2196" t="str">
        <f>IFERROR(VLOOKUP(A2196,'MCSJ Export'!A:C,3,FALSE),"")</f>
        <v/>
      </c>
      <c r="D2196" s="37">
        <f t="shared" ca="1" si="137"/>
        <v>0</v>
      </c>
      <c r="E2196" s="37">
        <f t="shared" ca="1" si="138"/>
        <v>0</v>
      </c>
      <c r="F2196" s="37">
        <f t="shared" ca="1" si="139"/>
        <v>0</v>
      </c>
      <c r="G2196" s="37"/>
      <c r="H2196" s="33">
        <f>+'R&amp;E EXPORT'!A1995</f>
        <v>0</v>
      </c>
      <c r="I2196" s="34">
        <f>IFERROR(VLOOKUP($H2196,'Gen F Rev'!$A:$M,15,FALSE),0)</f>
        <v>0</v>
      </c>
      <c r="J2196" s="34">
        <f>IFERROR(VLOOKUP($H2196,'Gen F Rev'!$A:$M,16,FALSE),0)</f>
        <v>0</v>
      </c>
      <c r="K2196" s="42">
        <f>IFERROR(VLOOKUP($H2196,'Gen F Rev'!$A:$M,17,FALSE),0)</f>
        <v>0</v>
      </c>
      <c r="L2196" s="34">
        <f>IFERROR(VLOOKUP($H2196,'Gen F Exp'!$A:$E,15,FALSE),0)</f>
        <v>0</v>
      </c>
      <c r="M2196" s="34">
        <f>IFERROR(VLOOKUP($H2196,'Gen F Exp'!$A:$E,16,FALSE),0)</f>
        <v>0</v>
      </c>
      <c r="N2196" s="42">
        <f>IFERROR(VLOOKUP($H2196,'Gen F Exp'!$A:$E,17,FALSE),0)</f>
        <v>0</v>
      </c>
      <c r="O2196" s="34">
        <f>IFERROR(VLOOKUP($H2196,'Water F Rev'!$A:$L,15,FALSE),0)</f>
        <v>0</v>
      </c>
      <c r="P2196" s="34">
        <f>IFERROR(VLOOKUP($H2196,'Water F Rev'!$A:$L,16,FALSE),0)</f>
        <v>0</v>
      </c>
      <c r="Q2196" s="42">
        <f>IFERROR(VLOOKUP($H2196,'Water F Rev'!$A:$L,17,FALSE),0)</f>
        <v>0</v>
      </c>
      <c r="R2196" s="34">
        <f>IFERROR(VLOOKUP($H2196,'Water F Exp'!$A:$K,15,FALSE),0)</f>
        <v>0</v>
      </c>
      <c r="S2196" s="34">
        <f>IFERROR(VLOOKUP($H2196,'Water F Exp'!$A:$K,16,FALSE),0)</f>
        <v>0</v>
      </c>
      <c r="T2196" s="42">
        <f>IFERROR(VLOOKUP($H2196,'Water F Exp'!$A:$K,17,FALSE),0)</f>
        <v>0</v>
      </c>
      <c r="U2196" s="34">
        <f ca="1">IFERROR(VLOOKUP($H2196,'Sewer F Rev'!$A:$E,15,FALSE),0)</f>
        <v>0</v>
      </c>
      <c r="V2196" s="34">
        <f ca="1">IFERROR(VLOOKUP($H2196,'Sewer F Rev'!$A:$E,16,FALSE),0)</f>
        <v>0</v>
      </c>
      <c r="W2196" s="42">
        <f ca="1">IFERROR(VLOOKUP($H2196,'Sewer F Rev'!$A:$E,17,FALSE),0)</f>
        <v>0</v>
      </c>
      <c r="X2196" s="34">
        <f>IFERROR(VLOOKUP($H2196,'Sewer F Exp'!$A:$B,15,FALSE),0)</f>
        <v>0</v>
      </c>
      <c r="Y2196" s="34">
        <f>IFERROR(VLOOKUP($H2196,'Sewer F Exp'!$A:$B,16,FALSE),0)</f>
        <v>0</v>
      </c>
      <c r="Z2196" s="42">
        <f>IFERROR(VLOOKUP($H2196,'Sewer F Exp'!$A:$B,17,FALSE),0)</f>
        <v>0</v>
      </c>
      <c r="AA2196" s="34">
        <f>IFERROR(VLOOKUP($H2196,'Refuse F Rev'!$A:$E,15,FALSE),0)</f>
        <v>0</v>
      </c>
      <c r="AB2196" s="34">
        <f>IFERROR(VLOOKUP($H2196,'Refuse F Rev'!$A:$E,16,FALSE),0)</f>
        <v>0</v>
      </c>
      <c r="AC2196" s="42">
        <f>IFERROR(VLOOKUP($H2196,'Refuse F Rev'!$A:$E,17,FALSE),0)</f>
        <v>0</v>
      </c>
      <c r="AD2196" s="34">
        <f>IFERROR(VLOOKUP($H2196,'Refuse F Exp'!$A:$E,15,FALSE),0)</f>
        <v>0</v>
      </c>
      <c r="AE2196" s="34">
        <f>IFERROR(VLOOKUP($H2196,'Refuse F Exp'!$A:$E,16,FALSE),0)</f>
        <v>0</v>
      </c>
      <c r="AF2196" s="42">
        <f>IFERROR(VLOOKUP($H2196,'Refuse F Exp'!$A:$E,17,FALSE),0)</f>
        <v>0</v>
      </c>
      <c r="AG2196" s="34">
        <f>IFERROR(VLOOKUP($H2196,#REF!,10,FALSE),0)</f>
        <v>0</v>
      </c>
      <c r="AH2196" s="34">
        <f>IFERROR(VLOOKUP($H2196,#REF!,11,FALSE),0)</f>
        <v>0</v>
      </c>
      <c r="AI2196" s="42">
        <f>IFERROR(VLOOKUP($H2196,#REF!,12,FALSE),0)</f>
        <v>0</v>
      </c>
      <c r="AJ2196" s="34">
        <f>IFERROR(VLOOKUP($H2196,#REF!,10,FALSE),0)</f>
        <v>0</v>
      </c>
      <c r="AK2196" s="34">
        <f>IFERROR(VLOOKUP($H2196,#REF!,11,FALSE),0)</f>
        <v>0</v>
      </c>
      <c r="AL2196" s="42">
        <f>IFERROR(VLOOKUP($H2196,#REF!,12,FALSE),0)</f>
        <v>0</v>
      </c>
      <c r="AM2196" s="34">
        <f>IFERROR(VLOOKUP($H2196,#REF!,10,FALSE),0)</f>
        <v>0</v>
      </c>
      <c r="AN2196" s="34">
        <f>IFERROR(VLOOKUP($H2196,#REF!,11,FALSE),0)</f>
        <v>0</v>
      </c>
      <c r="AO2196" s="42">
        <f>IFERROR(VLOOKUP($H2196,#REF!,12,FALSE),0)</f>
        <v>0</v>
      </c>
      <c r="AP2196" s="34">
        <f>IFERROR(VLOOKUP($H2196,#REF!,10,FALSE),0)</f>
        <v>0</v>
      </c>
      <c r="AQ2196" s="34">
        <f>IFERROR(VLOOKUP($H2196,#REF!,11,FALSE),0)</f>
        <v>0</v>
      </c>
      <c r="AR2196" s="42">
        <f>IFERROR(VLOOKUP($H2196,#REF!,12,FALSE),0)</f>
        <v>0</v>
      </c>
      <c r="AS2196" s="34">
        <f>IFERROR(VLOOKUP($H2196,#REF!,13,FALSE),0)</f>
        <v>0</v>
      </c>
      <c r="AT2196" s="34">
        <f>IFERROR(VLOOKUP($H2196,#REF!,14,FALSE),0)</f>
        <v>0</v>
      </c>
      <c r="AU2196" s="42">
        <f>IFERROR(VLOOKUP($H2196,#REF!,15,FALSE),0)</f>
        <v>0</v>
      </c>
      <c r="AV2196" s="34">
        <f>IFERROR(VLOOKUP($H2196,#REF!,15,FALSE),0)</f>
        <v>0</v>
      </c>
      <c r="AW2196" s="34">
        <f>IFERROR(VLOOKUP($H2196,#REF!,16,FALSE),0)</f>
        <v>0</v>
      </c>
      <c r="AX2196" s="42">
        <f>IFERROR(VLOOKUP($H2196,#REF!,17,FALSE),0)</f>
        <v>0</v>
      </c>
    </row>
    <row r="2197" spans="1:50" x14ac:dyDescent="0.3">
      <c r="A2197" s="33" t="str">
        <f t="shared" si="136"/>
        <v>0</v>
      </c>
      <c r="B2197" s="33">
        <f>+'R&amp;E EXPORT'!B1996</f>
        <v>0</v>
      </c>
      <c r="C2197" t="str">
        <f>IFERROR(VLOOKUP(A2197,'MCSJ Export'!A:C,3,FALSE),"")</f>
        <v/>
      </c>
      <c r="D2197" s="37">
        <f t="shared" ca="1" si="137"/>
        <v>0</v>
      </c>
      <c r="E2197" s="37">
        <f t="shared" ca="1" si="138"/>
        <v>0</v>
      </c>
      <c r="F2197" s="37">
        <f t="shared" ca="1" si="139"/>
        <v>0</v>
      </c>
      <c r="G2197" s="37"/>
      <c r="H2197" s="33">
        <f>+'R&amp;E EXPORT'!A1996</f>
        <v>0</v>
      </c>
      <c r="I2197" s="34">
        <f>IFERROR(VLOOKUP($H2197,'Gen F Rev'!$A:$M,15,FALSE),0)</f>
        <v>0</v>
      </c>
      <c r="J2197" s="34">
        <f>IFERROR(VLOOKUP($H2197,'Gen F Rev'!$A:$M,16,FALSE),0)</f>
        <v>0</v>
      </c>
      <c r="K2197" s="42">
        <f>IFERROR(VLOOKUP($H2197,'Gen F Rev'!$A:$M,17,FALSE),0)</f>
        <v>0</v>
      </c>
      <c r="L2197" s="34">
        <f>IFERROR(VLOOKUP($H2197,'Gen F Exp'!$A:$E,15,FALSE),0)</f>
        <v>0</v>
      </c>
      <c r="M2197" s="34">
        <f>IFERROR(VLOOKUP($H2197,'Gen F Exp'!$A:$E,16,FALSE),0)</f>
        <v>0</v>
      </c>
      <c r="N2197" s="42">
        <f>IFERROR(VLOOKUP($H2197,'Gen F Exp'!$A:$E,17,FALSE),0)</f>
        <v>0</v>
      </c>
      <c r="O2197" s="34">
        <f>IFERROR(VLOOKUP($H2197,'Water F Rev'!$A:$L,15,FALSE),0)</f>
        <v>0</v>
      </c>
      <c r="P2197" s="34">
        <f>IFERROR(VLOOKUP($H2197,'Water F Rev'!$A:$L,16,FALSE),0)</f>
        <v>0</v>
      </c>
      <c r="Q2197" s="42">
        <f>IFERROR(VLOOKUP($H2197,'Water F Rev'!$A:$L,17,FALSE),0)</f>
        <v>0</v>
      </c>
      <c r="R2197" s="34">
        <f>IFERROR(VLOOKUP($H2197,'Water F Exp'!$A:$K,15,FALSE),0)</f>
        <v>0</v>
      </c>
      <c r="S2197" s="34">
        <f>IFERROR(VLOOKUP($H2197,'Water F Exp'!$A:$K,16,FALSE),0)</f>
        <v>0</v>
      </c>
      <c r="T2197" s="42">
        <f>IFERROR(VLOOKUP($H2197,'Water F Exp'!$A:$K,17,FALSE),0)</f>
        <v>0</v>
      </c>
      <c r="U2197" s="34">
        <f ca="1">IFERROR(VLOOKUP($H2197,'Sewer F Rev'!$A:$E,15,FALSE),0)</f>
        <v>0</v>
      </c>
      <c r="V2197" s="34">
        <f ca="1">IFERROR(VLOOKUP($H2197,'Sewer F Rev'!$A:$E,16,FALSE),0)</f>
        <v>0</v>
      </c>
      <c r="W2197" s="42">
        <f ca="1">IFERROR(VLOOKUP($H2197,'Sewer F Rev'!$A:$E,17,FALSE),0)</f>
        <v>0</v>
      </c>
      <c r="X2197" s="34">
        <f>IFERROR(VLOOKUP($H2197,'Sewer F Exp'!$A:$B,15,FALSE),0)</f>
        <v>0</v>
      </c>
      <c r="Y2197" s="34">
        <f>IFERROR(VLOOKUP($H2197,'Sewer F Exp'!$A:$B,16,FALSE),0)</f>
        <v>0</v>
      </c>
      <c r="Z2197" s="42">
        <f>IFERROR(VLOOKUP($H2197,'Sewer F Exp'!$A:$B,17,FALSE),0)</f>
        <v>0</v>
      </c>
      <c r="AA2197" s="34">
        <f>IFERROR(VLOOKUP($H2197,'Refuse F Rev'!$A:$E,15,FALSE),0)</f>
        <v>0</v>
      </c>
      <c r="AB2197" s="34">
        <f>IFERROR(VLOOKUP($H2197,'Refuse F Rev'!$A:$E,16,FALSE),0)</f>
        <v>0</v>
      </c>
      <c r="AC2197" s="42">
        <f>IFERROR(VLOOKUP($H2197,'Refuse F Rev'!$A:$E,17,FALSE),0)</f>
        <v>0</v>
      </c>
      <c r="AD2197" s="34">
        <f>IFERROR(VLOOKUP($H2197,'Refuse F Exp'!$A:$E,15,FALSE),0)</f>
        <v>0</v>
      </c>
      <c r="AE2197" s="34">
        <f>IFERROR(VLOOKUP($H2197,'Refuse F Exp'!$A:$E,16,FALSE),0)</f>
        <v>0</v>
      </c>
      <c r="AF2197" s="42">
        <f>IFERROR(VLOOKUP($H2197,'Refuse F Exp'!$A:$E,17,FALSE),0)</f>
        <v>0</v>
      </c>
      <c r="AG2197" s="34">
        <f>IFERROR(VLOOKUP($H2197,#REF!,10,FALSE),0)</f>
        <v>0</v>
      </c>
      <c r="AH2197" s="34">
        <f>IFERROR(VLOOKUP($H2197,#REF!,11,FALSE),0)</f>
        <v>0</v>
      </c>
      <c r="AI2197" s="42">
        <f>IFERROR(VLOOKUP($H2197,#REF!,12,FALSE),0)</f>
        <v>0</v>
      </c>
      <c r="AJ2197" s="34">
        <f>IFERROR(VLOOKUP($H2197,#REF!,10,FALSE),0)</f>
        <v>0</v>
      </c>
      <c r="AK2197" s="34">
        <f>IFERROR(VLOOKUP($H2197,#REF!,11,FALSE),0)</f>
        <v>0</v>
      </c>
      <c r="AL2197" s="42">
        <f>IFERROR(VLOOKUP($H2197,#REF!,12,FALSE),0)</f>
        <v>0</v>
      </c>
      <c r="AM2197" s="34">
        <f>IFERROR(VLOOKUP($H2197,#REF!,10,FALSE),0)</f>
        <v>0</v>
      </c>
      <c r="AN2197" s="34">
        <f>IFERROR(VLOOKUP($H2197,#REF!,11,FALSE),0)</f>
        <v>0</v>
      </c>
      <c r="AO2197" s="42">
        <f>IFERROR(VLOOKUP($H2197,#REF!,12,FALSE),0)</f>
        <v>0</v>
      </c>
      <c r="AP2197" s="34">
        <f>IFERROR(VLOOKUP($H2197,#REF!,10,FALSE),0)</f>
        <v>0</v>
      </c>
      <c r="AQ2197" s="34">
        <f>IFERROR(VLOOKUP($H2197,#REF!,11,FALSE),0)</f>
        <v>0</v>
      </c>
      <c r="AR2197" s="42">
        <f>IFERROR(VLOOKUP($H2197,#REF!,12,FALSE),0)</f>
        <v>0</v>
      </c>
      <c r="AS2197" s="34">
        <f>IFERROR(VLOOKUP($H2197,#REF!,13,FALSE),0)</f>
        <v>0</v>
      </c>
      <c r="AT2197" s="34">
        <f>IFERROR(VLOOKUP($H2197,#REF!,14,FALSE),0)</f>
        <v>0</v>
      </c>
      <c r="AU2197" s="42">
        <f>IFERROR(VLOOKUP($H2197,#REF!,15,FALSE),0)</f>
        <v>0</v>
      </c>
      <c r="AV2197" s="34">
        <f>IFERROR(VLOOKUP($H2197,#REF!,15,FALSE),0)</f>
        <v>0</v>
      </c>
      <c r="AW2197" s="34">
        <f>IFERROR(VLOOKUP($H2197,#REF!,16,FALSE),0)</f>
        <v>0</v>
      </c>
      <c r="AX2197" s="42">
        <f>IFERROR(VLOOKUP($H2197,#REF!,17,FALSE),0)</f>
        <v>0</v>
      </c>
    </row>
    <row r="2198" spans="1:50" x14ac:dyDescent="0.3">
      <c r="A2198" s="33" t="str">
        <f t="shared" si="136"/>
        <v>0</v>
      </c>
      <c r="B2198" s="33">
        <f>+'R&amp;E EXPORT'!B1997</f>
        <v>0</v>
      </c>
      <c r="C2198" t="str">
        <f>IFERROR(VLOOKUP(A2198,'MCSJ Export'!A:C,3,FALSE),"")</f>
        <v/>
      </c>
      <c r="D2198" s="37">
        <f t="shared" ca="1" si="137"/>
        <v>0</v>
      </c>
      <c r="E2198" s="37">
        <f t="shared" ca="1" si="138"/>
        <v>0</v>
      </c>
      <c r="F2198" s="37">
        <f t="shared" ca="1" si="139"/>
        <v>0</v>
      </c>
      <c r="G2198" s="37"/>
      <c r="H2198" s="33">
        <f>+'R&amp;E EXPORT'!A1997</f>
        <v>0</v>
      </c>
      <c r="I2198" s="34">
        <f>IFERROR(VLOOKUP($H2198,'Gen F Rev'!$A:$M,15,FALSE),0)</f>
        <v>0</v>
      </c>
      <c r="J2198" s="34">
        <f>IFERROR(VLOOKUP($H2198,'Gen F Rev'!$A:$M,16,FALSE),0)</f>
        <v>0</v>
      </c>
      <c r="K2198" s="42">
        <f>IFERROR(VLOOKUP($H2198,'Gen F Rev'!$A:$M,17,FALSE),0)</f>
        <v>0</v>
      </c>
      <c r="L2198" s="34">
        <f>IFERROR(VLOOKUP($H2198,'Gen F Exp'!$A:$E,15,FALSE),0)</f>
        <v>0</v>
      </c>
      <c r="M2198" s="34">
        <f>IFERROR(VLOOKUP($H2198,'Gen F Exp'!$A:$E,16,FALSE),0)</f>
        <v>0</v>
      </c>
      <c r="N2198" s="42">
        <f>IFERROR(VLOOKUP($H2198,'Gen F Exp'!$A:$E,17,FALSE),0)</f>
        <v>0</v>
      </c>
      <c r="O2198" s="34">
        <f>IFERROR(VLOOKUP($H2198,'Water F Rev'!$A:$L,15,FALSE),0)</f>
        <v>0</v>
      </c>
      <c r="P2198" s="34">
        <f>IFERROR(VLOOKUP($H2198,'Water F Rev'!$A:$L,16,FALSE),0)</f>
        <v>0</v>
      </c>
      <c r="Q2198" s="42">
        <f>IFERROR(VLOOKUP($H2198,'Water F Rev'!$A:$L,17,FALSE),0)</f>
        <v>0</v>
      </c>
      <c r="R2198" s="34">
        <f>IFERROR(VLOOKUP($H2198,'Water F Exp'!$A:$K,15,FALSE),0)</f>
        <v>0</v>
      </c>
      <c r="S2198" s="34">
        <f>IFERROR(VLOOKUP($H2198,'Water F Exp'!$A:$K,16,FALSE),0)</f>
        <v>0</v>
      </c>
      <c r="T2198" s="42">
        <f>IFERROR(VLOOKUP($H2198,'Water F Exp'!$A:$K,17,FALSE),0)</f>
        <v>0</v>
      </c>
      <c r="U2198" s="34">
        <f ca="1">IFERROR(VLOOKUP($H2198,'Sewer F Rev'!$A:$E,15,FALSE),0)</f>
        <v>0</v>
      </c>
      <c r="V2198" s="34">
        <f ca="1">IFERROR(VLOOKUP($H2198,'Sewer F Rev'!$A:$E,16,FALSE),0)</f>
        <v>0</v>
      </c>
      <c r="W2198" s="42">
        <f ca="1">IFERROR(VLOOKUP($H2198,'Sewer F Rev'!$A:$E,17,FALSE),0)</f>
        <v>0</v>
      </c>
      <c r="X2198" s="34">
        <f>IFERROR(VLOOKUP($H2198,'Sewer F Exp'!$A:$B,15,FALSE),0)</f>
        <v>0</v>
      </c>
      <c r="Y2198" s="34">
        <f>IFERROR(VLOOKUP($H2198,'Sewer F Exp'!$A:$B,16,FALSE),0)</f>
        <v>0</v>
      </c>
      <c r="Z2198" s="42">
        <f>IFERROR(VLOOKUP($H2198,'Sewer F Exp'!$A:$B,17,FALSE),0)</f>
        <v>0</v>
      </c>
      <c r="AA2198" s="34">
        <f>IFERROR(VLOOKUP($H2198,'Refuse F Rev'!$A:$E,15,FALSE),0)</f>
        <v>0</v>
      </c>
      <c r="AB2198" s="34">
        <f>IFERROR(VLOOKUP($H2198,'Refuse F Rev'!$A:$E,16,FALSE),0)</f>
        <v>0</v>
      </c>
      <c r="AC2198" s="42">
        <f>IFERROR(VLOOKUP($H2198,'Refuse F Rev'!$A:$E,17,FALSE),0)</f>
        <v>0</v>
      </c>
      <c r="AD2198" s="34">
        <f>IFERROR(VLOOKUP($H2198,'Refuse F Exp'!$A:$E,15,FALSE),0)</f>
        <v>0</v>
      </c>
      <c r="AE2198" s="34">
        <f>IFERROR(VLOOKUP($H2198,'Refuse F Exp'!$A:$E,16,FALSE),0)</f>
        <v>0</v>
      </c>
      <c r="AF2198" s="42">
        <f>IFERROR(VLOOKUP($H2198,'Refuse F Exp'!$A:$E,17,FALSE),0)</f>
        <v>0</v>
      </c>
      <c r="AG2198" s="34">
        <f>IFERROR(VLOOKUP($H2198,#REF!,10,FALSE),0)</f>
        <v>0</v>
      </c>
      <c r="AH2198" s="34">
        <f>IFERROR(VLOOKUP($H2198,#REF!,11,FALSE),0)</f>
        <v>0</v>
      </c>
      <c r="AI2198" s="42">
        <f>IFERROR(VLOOKUP($H2198,#REF!,12,FALSE),0)</f>
        <v>0</v>
      </c>
      <c r="AJ2198" s="34">
        <f>IFERROR(VLOOKUP($H2198,#REF!,10,FALSE),0)</f>
        <v>0</v>
      </c>
      <c r="AK2198" s="34">
        <f>IFERROR(VLOOKUP($H2198,#REF!,11,FALSE),0)</f>
        <v>0</v>
      </c>
      <c r="AL2198" s="42">
        <f>IFERROR(VLOOKUP($H2198,#REF!,12,FALSE),0)</f>
        <v>0</v>
      </c>
      <c r="AM2198" s="34">
        <f>IFERROR(VLOOKUP($H2198,#REF!,10,FALSE),0)</f>
        <v>0</v>
      </c>
      <c r="AN2198" s="34">
        <f>IFERROR(VLOOKUP($H2198,#REF!,11,FALSE),0)</f>
        <v>0</v>
      </c>
      <c r="AO2198" s="42">
        <f>IFERROR(VLOOKUP($H2198,#REF!,12,FALSE),0)</f>
        <v>0</v>
      </c>
      <c r="AP2198" s="34">
        <f>IFERROR(VLOOKUP($H2198,#REF!,10,FALSE),0)</f>
        <v>0</v>
      </c>
      <c r="AQ2198" s="34">
        <f>IFERROR(VLOOKUP($H2198,#REF!,11,FALSE),0)</f>
        <v>0</v>
      </c>
      <c r="AR2198" s="42">
        <f>IFERROR(VLOOKUP($H2198,#REF!,12,FALSE),0)</f>
        <v>0</v>
      </c>
      <c r="AS2198" s="34">
        <f>IFERROR(VLOOKUP($H2198,#REF!,13,FALSE),0)</f>
        <v>0</v>
      </c>
      <c r="AT2198" s="34">
        <f>IFERROR(VLOOKUP($H2198,#REF!,14,FALSE),0)</f>
        <v>0</v>
      </c>
      <c r="AU2198" s="42">
        <f>IFERROR(VLOOKUP($H2198,#REF!,15,FALSE),0)</f>
        <v>0</v>
      </c>
      <c r="AV2198" s="34">
        <f>IFERROR(VLOOKUP($H2198,#REF!,15,FALSE),0)</f>
        <v>0</v>
      </c>
      <c r="AW2198" s="34">
        <f>IFERROR(VLOOKUP($H2198,#REF!,16,FALSE),0)</f>
        <v>0</v>
      </c>
      <c r="AX2198" s="42">
        <f>IFERROR(VLOOKUP($H2198,#REF!,17,FALSE),0)</f>
        <v>0</v>
      </c>
    </row>
    <row r="2199" spans="1:50" x14ac:dyDescent="0.3">
      <c r="A2199" s="33" t="str">
        <f t="shared" si="136"/>
        <v>0</v>
      </c>
      <c r="B2199" s="33">
        <f>+'R&amp;E EXPORT'!B1998</f>
        <v>0</v>
      </c>
      <c r="C2199" t="str">
        <f>IFERROR(VLOOKUP(A2199,'MCSJ Export'!A:C,3,FALSE),"")</f>
        <v/>
      </c>
      <c r="D2199" s="37">
        <f t="shared" ca="1" si="137"/>
        <v>0</v>
      </c>
      <c r="E2199" s="37">
        <f t="shared" ca="1" si="138"/>
        <v>0</v>
      </c>
      <c r="F2199" s="37">
        <f t="shared" ca="1" si="139"/>
        <v>0</v>
      </c>
      <c r="G2199" s="37"/>
      <c r="H2199" s="33">
        <f>+'R&amp;E EXPORT'!A1998</f>
        <v>0</v>
      </c>
      <c r="I2199" s="34">
        <f>IFERROR(VLOOKUP($H2199,'Gen F Rev'!$A:$M,15,FALSE),0)</f>
        <v>0</v>
      </c>
      <c r="J2199" s="34">
        <f>IFERROR(VLOOKUP($H2199,'Gen F Rev'!$A:$M,16,FALSE),0)</f>
        <v>0</v>
      </c>
      <c r="K2199" s="42">
        <f>IFERROR(VLOOKUP($H2199,'Gen F Rev'!$A:$M,17,FALSE),0)</f>
        <v>0</v>
      </c>
      <c r="L2199" s="34">
        <f>IFERROR(VLOOKUP($H2199,'Gen F Exp'!$A:$E,15,FALSE),0)</f>
        <v>0</v>
      </c>
      <c r="M2199" s="34">
        <f>IFERROR(VLOOKUP($H2199,'Gen F Exp'!$A:$E,16,FALSE),0)</f>
        <v>0</v>
      </c>
      <c r="N2199" s="42">
        <f>IFERROR(VLOOKUP($H2199,'Gen F Exp'!$A:$E,17,FALSE),0)</f>
        <v>0</v>
      </c>
      <c r="O2199" s="34">
        <f>IFERROR(VLOOKUP($H2199,'Water F Rev'!$A:$L,15,FALSE),0)</f>
        <v>0</v>
      </c>
      <c r="P2199" s="34">
        <f>IFERROR(VLOOKUP($H2199,'Water F Rev'!$A:$L,16,FALSE),0)</f>
        <v>0</v>
      </c>
      <c r="Q2199" s="42">
        <f>IFERROR(VLOOKUP($H2199,'Water F Rev'!$A:$L,17,FALSE),0)</f>
        <v>0</v>
      </c>
      <c r="R2199" s="34">
        <f>IFERROR(VLOOKUP($H2199,'Water F Exp'!$A:$K,15,FALSE),0)</f>
        <v>0</v>
      </c>
      <c r="S2199" s="34">
        <f>IFERROR(VLOOKUP($H2199,'Water F Exp'!$A:$K,16,FALSE),0)</f>
        <v>0</v>
      </c>
      <c r="T2199" s="42">
        <f>IFERROR(VLOOKUP($H2199,'Water F Exp'!$A:$K,17,FALSE),0)</f>
        <v>0</v>
      </c>
      <c r="U2199" s="34">
        <f ca="1">IFERROR(VLOOKUP($H2199,'Sewer F Rev'!$A:$E,15,FALSE),0)</f>
        <v>0</v>
      </c>
      <c r="V2199" s="34">
        <f ca="1">IFERROR(VLOOKUP($H2199,'Sewer F Rev'!$A:$E,16,FALSE),0)</f>
        <v>0</v>
      </c>
      <c r="W2199" s="42">
        <f ca="1">IFERROR(VLOOKUP($H2199,'Sewer F Rev'!$A:$E,17,FALSE),0)</f>
        <v>0</v>
      </c>
      <c r="X2199" s="34">
        <f>IFERROR(VLOOKUP($H2199,'Sewer F Exp'!$A:$B,15,FALSE),0)</f>
        <v>0</v>
      </c>
      <c r="Y2199" s="34">
        <f>IFERROR(VLOOKUP($H2199,'Sewer F Exp'!$A:$B,16,FALSE),0)</f>
        <v>0</v>
      </c>
      <c r="Z2199" s="42">
        <f>IFERROR(VLOOKUP($H2199,'Sewer F Exp'!$A:$B,17,FALSE),0)</f>
        <v>0</v>
      </c>
      <c r="AA2199" s="34">
        <f>IFERROR(VLOOKUP($H2199,'Refuse F Rev'!$A:$E,15,FALSE),0)</f>
        <v>0</v>
      </c>
      <c r="AB2199" s="34">
        <f>IFERROR(VLOOKUP($H2199,'Refuse F Rev'!$A:$E,16,FALSE),0)</f>
        <v>0</v>
      </c>
      <c r="AC2199" s="42">
        <f>IFERROR(VLOOKUP($H2199,'Refuse F Rev'!$A:$E,17,FALSE),0)</f>
        <v>0</v>
      </c>
      <c r="AD2199" s="34">
        <f>IFERROR(VLOOKUP($H2199,'Refuse F Exp'!$A:$E,15,FALSE),0)</f>
        <v>0</v>
      </c>
      <c r="AE2199" s="34">
        <f>IFERROR(VLOOKUP($H2199,'Refuse F Exp'!$A:$E,16,FALSE),0)</f>
        <v>0</v>
      </c>
      <c r="AF2199" s="42">
        <f>IFERROR(VLOOKUP($H2199,'Refuse F Exp'!$A:$E,17,FALSE),0)</f>
        <v>0</v>
      </c>
      <c r="AG2199" s="34">
        <f>IFERROR(VLOOKUP($H2199,#REF!,10,FALSE),0)</f>
        <v>0</v>
      </c>
      <c r="AH2199" s="34">
        <f>IFERROR(VLOOKUP($H2199,#REF!,11,FALSE),0)</f>
        <v>0</v>
      </c>
      <c r="AI2199" s="42">
        <f>IFERROR(VLOOKUP($H2199,#REF!,12,FALSE),0)</f>
        <v>0</v>
      </c>
      <c r="AJ2199" s="34">
        <f>IFERROR(VLOOKUP($H2199,#REF!,10,FALSE),0)</f>
        <v>0</v>
      </c>
      <c r="AK2199" s="34">
        <f>IFERROR(VLOOKUP($H2199,#REF!,11,FALSE),0)</f>
        <v>0</v>
      </c>
      <c r="AL2199" s="42">
        <f>IFERROR(VLOOKUP($H2199,#REF!,12,FALSE),0)</f>
        <v>0</v>
      </c>
      <c r="AM2199" s="34">
        <f>IFERROR(VLOOKUP($H2199,#REF!,10,FALSE),0)</f>
        <v>0</v>
      </c>
      <c r="AN2199" s="34">
        <f>IFERROR(VLOOKUP($H2199,#REF!,11,FALSE),0)</f>
        <v>0</v>
      </c>
      <c r="AO2199" s="42">
        <f>IFERROR(VLOOKUP($H2199,#REF!,12,FALSE),0)</f>
        <v>0</v>
      </c>
      <c r="AP2199" s="34">
        <f>IFERROR(VLOOKUP($H2199,#REF!,10,FALSE),0)</f>
        <v>0</v>
      </c>
      <c r="AQ2199" s="34">
        <f>IFERROR(VLOOKUP($H2199,#REF!,11,FALSE),0)</f>
        <v>0</v>
      </c>
      <c r="AR2199" s="42">
        <f>IFERROR(VLOOKUP($H2199,#REF!,12,FALSE),0)</f>
        <v>0</v>
      </c>
      <c r="AS2199" s="34">
        <f>IFERROR(VLOOKUP($H2199,#REF!,13,FALSE),0)</f>
        <v>0</v>
      </c>
      <c r="AT2199" s="34">
        <f>IFERROR(VLOOKUP($H2199,#REF!,14,FALSE),0)</f>
        <v>0</v>
      </c>
      <c r="AU2199" s="42">
        <f>IFERROR(VLOOKUP($H2199,#REF!,15,FALSE),0)</f>
        <v>0</v>
      </c>
      <c r="AV2199" s="34">
        <f>IFERROR(VLOOKUP($H2199,#REF!,15,FALSE),0)</f>
        <v>0</v>
      </c>
      <c r="AW2199" s="34">
        <f>IFERROR(VLOOKUP($H2199,#REF!,16,FALSE),0)</f>
        <v>0</v>
      </c>
      <c r="AX2199" s="42">
        <f>IFERROR(VLOOKUP($H2199,#REF!,17,FALSE),0)</f>
        <v>0</v>
      </c>
    </row>
    <row r="2200" spans="1:50" x14ac:dyDescent="0.3">
      <c r="A2200" s="33" t="str">
        <f t="shared" si="136"/>
        <v>0</v>
      </c>
      <c r="B2200" s="33">
        <f>+'R&amp;E EXPORT'!B1999</f>
        <v>0</v>
      </c>
      <c r="C2200" t="str">
        <f>IFERROR(VLOOKUP(A2200,'MCSJ Export'!A:C,3,FALSE),"")</f>
        <v/>
      </c>
      <c r="D2200" s="37">
        <f t="shared" ca="1" si="137"/>
        <v>0</v>
      </c>
      <c r="E2200" s="37">
        <f t="shared" ca="1" si="138"/>
        <v>0</v>
      </c>
      <c r="F2200" s="37">
        <f t="shared" ca="1" si="139"/>
        <v>0</v>
      </c>
      <c r="G2200" s="37"/>
      <c r="H2200" s="33">
        <f>+'R&amp;E EXPORT'!A1999</f>
        <v>0</v>
      </c>
      <c r="I2200" s="34">
        <f>IFERROR(VLOOKUP($H2200,'Gen F Rev'!$A:$M,15,FALSE),0)</f>
        <v>0</v>
      </c>
      <c r="J2200" s="34">
        <f>IFERROR(VLOOKUP($H2200,'Gen F Rev'!$A:$M,16,FALSE),0)</f>
        <v>0</v>
      </c>
      <c r="K2200" s="42">
        <f>IFERROR(VLOOKUP($H2200,'Gen F Rev'!$A:$M,17,FALSE),0)</f>
        <v>0</v>
      </c>
      <c r="L2200" s="34">
        <f>IFERROR(VLOOKUP($H2200,'Gen F Exp'!$A:$E,15,FALSE),0)</f>
        <v>0</v>
      </c>
      <c r="M2200" s="34">
        <f>IFERROR(VLOOKUP($H2200,'Gen F Exp'!$A:$E,16,FALSE),0)</f>
        <v>0</v>
      </c>
      <c r="N2200" s="42">
        <f>IFERROR(VLOOKUP($H2200,'Gen F Exp'!$A:$E,17,FALSE),0)</f>
        <v>0</v>
      </c>
      <c r="O2200" s="34">
        <f>IFERROR(VLOOKUP($H2200,'Water F Rev'!$A:$L,15,FALSE),0)</f>
        <v>0</v>
      </c>
      <c r="P2200" s="34">
        <f>IFERROR(VLOOKUP($H2200,'Water F Rev'!$A:$L,16,FALSE),0)</f>
        <v>0</v>
      </c>
      <c r="Q2200" s="42">
        <f>IFERROR(VLOOKUP($H2200,'Water F Rev'!$A:$L,17,FALSE),0)</f>
        <v>0</v>
      </c>
      <c r="R2200" s="34">
        <f>IFERROR(VLOOKUP($H2200,'Water F Exp'!$A:$K,15,FALSE),0)</f>
        <v>0</v>
      </c>
      <c r="S2200" s="34">
        <f>IFERROR(VLOOKUP($H2200,'Water F Exp'!$A:$K,16,FALSE),0)</f>
        <v>0</v>
      </c>
      <c r="T2200" s="42">
        <f>IFERROR(VLOOKUP($H2200,'Water F Exp'!$A:$K,17,FALSE),0)</f>
        <v>0</v>
      </c>
      <c r="U2200" s="34">
        <f ca="1">IFERROR(VLOOKUP($H2200,'Sewer F Rev'!$A:$E,15,FALSE),0)</f>
        <v>0</v>
      </c>
      <c r="V2200" s="34">
        <f ca="1">IFERROR(VLOOKUP($H2200,'Sewer F Rev'!$A:$E,16,FALSE),0)</f>
        <v>0</v>
      </c>
      <c r="W2200" s="42">
        <f ca="1">IFERROR(VLOOKUP($H2200,'Sewer F Rev'!$A:$E,17,FALSE),0)</f>
        <v>0</v>
      </c>
      <c r="X2200" s="34">
        <f>IFERROR(VLOOKUP($H2200,'Sewer F Exp'!$A:$B,15,FALSE),0)</f>
        <v>0</v>
      </c>
      <c r="Y2200" s="34">
        <f>IFERROR(VLOOKUP($H2200,'Sewer F Exp'!$A:$B,16,FALSE),0)</f>
        <v>0</v>
      </c>
      <c r="Z2200" s="42">
        <f>IFERROR(VLOOKUP($H2200,'Sewer F Exp'!$A:$B,17,FALSE),0)</f>
        <v>0</v>
      </c>
      <c r="AA2200" s="34">
        <f>IFERROR(VLOOKUP($H2200,'Refuse F Rev'!$A:$E,15,FALSE),0)</f>
        <v>0</v>
      </c>
      <c r="AB2200" s="34">
        <f>IFERROR(VLOOKUP($H2200,'Refuse F Rev'!$A:$E,16,FALSE),0)</f>
        <v>0</v>
      </c>
      <c r="AC2200" s="42">
        <f>IFERROR(VLOOKUP($H2200,'Refuse F Rev'!$A:$E,17,FALSE),0)</f>
        <v>0</v>
      </c>
      <c r="AD2200" s="34">
        <f>IFERROR(VLOOKUP($H2200,'Refuse F Exp'!$A:$E,15,FALSE),0)</f>
        <v>0</v>
      </c>
      <c r="AE2200" s="34">
        <f>IFERROR(VLOOKUP($H2200,'Refuse F Exp'!$A:$E,16,FALSE),0)</f>
        <v>0</v>
      </c>
      <c r="AF2200" s="42">
        <f>IFERROR(VLOOKUP($H2200,'Refuse F Exp'!$A:$E,17,FALSE),0)</f>
        <v>0</v>
      </c>
      <c r="AG2200" s="34">
        <f>IFERROR(VLOOKUP($H2200,#REF!,10,FALSE),0)</f>
        <v>0</v>
      </c>
      <c r="AH2200" s="34">
        <f>IFERROR(VLOOKUP($H2200,#REF!,11,FALSE),0)</f>
        <v>0</v>
      </c>
      <c r="AI2200" s="42">
        <f>IFERROR(VLOOKUP($H2200,#REF!,12,FALSE),0)</f>
        <v>0</v>
      </c>
      <c r="AJ2200" s="34">
        <f>IFERROR(VLOOKUP($H2200,#REF!,10,FALSE),0)</f>
        <v>0</v>
      </c>
      <c r="AK2200" s="34">
        <f>IFERROR(VLOOKUP($H2200,#REF!,11,FALSE),0)</f>
        <v>0</v>
      </c>
      <c r="AL2200" s="42">
        <f>IFERROR(VLOOKUP($H2200,#REF!,12,FALSE),0)</f>
        <v>0</v>
      </c>
      <c r="AM2200" s="34">
        <f>IFERROR(VLOOKUP($H2200,#REF!,10,FALSE),0)</f>
        <v>0</v>
      </c>
      <c r="AN2200" s="34">
        <f>IFERROR(VLOOKUP($H2200,#REF!,11,FALSE),0)</f>
        <v>0</v>
      </c>
      <c r="AO2200" s="42">
        <f>IFERROR(VLOOKUP($H2200,#REF!,12,FALSE),0)</f>
        <v>0</v>
      </c>
      <c r="AP2200" s="34">
        <f>IFERROR(VLOOKUP($H2200,#REF!,10,FALSE),0)</f>
        <v>0</v>
      </c>
      <c r="AQ2200" s="34">
        <f>IFERROR(VLOOKUP($H2200,#REF!,11,FALSE),0)</f>
        <v>0</v>
      </c>
      <c r="AR2200" s="42">
        <f>IFERROR(VLOOKUP($H2200,#REF!,12,FALSE),0)</f>
        <v>0</v>
      </c>
      <c r="AS2200" s="34">
        <f>IFERROR(VLOOKUP($H2200,#REF!,13,FALSE),0)</f>
        <v>0</v>
      </c>
      <c r="AT2200" s="34">
        <f>IFERROR(VLOOKUP($H2200,#REF!,14,FALSE),0)</f>
        <v>0</v>
      </c>
      <c r="AU2200" s="42">
        <f>IFERROR(VLOOKUP($H2200,#REF!,15,FALSE),0)</f>
        <v>0</v>
      </c>
      <c r="AV2200" s="34">
        <f>IFERROR(VLOOKUP($H2200,#REF!,15,FALSE),0)</f>
        <v>0</v>
      </c>
      <c r="AW2200" s="34">
        <f>IFERROR(VLOOKUP($H2200,#REF!,16,FALSE),0)</f>
        <v>0</v>
      </c>
      <c r="AX2200" s="42">
        <f>IFERROR(VLOOKUP($H2200,#REF!,17,FALSE),0)</f>
        <v>0</v>
      </c>
    </row>
    <row r="2201" spans="1:50" x14ac:dyDescent="0.3">
      <c r="A2201" s="33" t="str">
        <f t="shared" si="136"/>
        <v>0</v>
      </c>
      <c r="B2201" s="33">
        <f>+'R&amp;E EXPORT'!B2000</f>
        <v>0</v>
      </c>
      <c r="C2201" t="str">
        <f>IFERROR(VLOOKUP(A2201,'MCSJ Export'!A:C,3,FALSE),"")</f>
        <v/>
      </c>
      <c r="D2201" s="37">
        <f t="shared" ca="1" si="137"/>
        <v>0</v>
      </c>
      <c r="E2201" s="37">
        <f t="shared" ca="1" si="138"/>
        <v>0</v>
      </c>
      <c r="F2201" s="37">
        <f t="shared" ca="1" si="139"/>
        <v>0</v>
      </c>
      <c r="G2201" s="37"/>
      <c r="H2201" s="33">
        <f>+'R&amp;E EXPORT'!A2000</f>
        <v>0</v>
      </c>
      <c r="I2201" s="34">
        <f>IFERROR(VLOOKUP($H2201,'Gen F Rev'!$A:$M,15,FALSE),0)</f>
        <v>0</v>
      </c>
      <c r="J2201" s="34">
        <f>IFERROR(VLOOKUP($H2201,'Gen F Rev'!$A:$M,16,FALSE),0)</f>
        <v>0</v>
      </c>
      <c r="K2201" s="42">
        <f>IFERROR(VLOOKUP($H2201,'Gen F Rev'!$A:$M,17,FALSE),0)</f>
        <v>0</v>
      </c>
      <c r="L2201" s="34">
        <f>IFERROR(VLOOKUP($H2201,'Gen F Exp'!$A:$E,15,FALSE),0)</f>
        <v>0</v>
      </c>
      <c r="M2201" s="34">
        <f>IFERROR(VLOOKUP($H2201,'Gen F Exp'!$A:$E,16,FALSE),0)</f>
        <v>0</v>
      </c>
      <c r="N2201" s="42">
        <f>IFERROR(VLOOKUP($H2201,'Gen F Exp'!$A:$E,17,FALSE),0)</f>
        <v>0</v>
      </c>
      <c r="O2201" s="34">
        <f>IFERROR(VLOOKUP($H2201,'Water F Rev'!$A:$L,15,FALSE),0)</f>
        <v>0</v>
      </c>
      <c r="P2201" s="34">
        <f>IFERROR(VLOOKUP($H2201,'Water F Rev'!$A:$L,16,FALSE),0)</f>
        <v>0</v>
      </c>
      <c r="Q2201" s="42">
        <f>IFERROR(VLOOKUP($H2201,'Water F Rev'!$A:$L,17,FALSE),0)</f>
        <v>0</v>
      </c>
      <c r="R2201" s="34">
        <f>IFERROR(VLOOKUP($H2201,'Water F Exp'!$A:$K,15,FALSE),0)</f>
        <v>0</v>
      </c>
      <c r="S2201" s="34">
        <f>IFERROR(VLOOKUP($H2201,'Water F Exp'!$A:$K,16,FALSE),0)</f>
        <v>0</v>
      </c>
      <c r="T2201" s="42">
        <f>IFERROR(VLOOKUP($H2201,'Water F Exp'!$A:$K,17,FALSE),0)</f>
        <v>0</v>
      </c>
      <c r="U2201" s="34">
        <f ca="1">IFERROR(VLOOKUP($H2201,'Sewer F Rev'!$A:$E,15,FALSE),0)</f>
        <v>0</v>
      </c>
      <c r="V2201" s="34">
        <f ca="1">IFERROR(VLOOKUP($H2201,'Sewer F Rev'!$A:$E,16,FALSE),0)</f>
        <v>0</v>
      </c>
      <c r="W2201" s="42">
        <f ca="1">IFERROR(VLOOKUP($H2201,'Sewer F Rev'!$A:$E,17,FALSE),0)</f>
        <v>0</v>
      </c>
      <c r="X2201" s="34">
        <f>IFERROR(VLOOKUP($H2201,'Sewer F Exp'!$A:$B,15,FALSE),0)</f>
        <v>0</v>
      </c>
      <c r="Y2201" s="34">
        <f>IFERROR(VLOOKUP($H2201,'Sewer F Exp'!$A:$B,16,FALSE),0)</f>
        <v>0</v>
      </c>
      <c r="Z2201" s="42">
        <f>IFERROR(VLOOKUP($H2201,'Sewer F Exp'!$A:$B,17,FALSE),0)</f>
        <v>0</v>
      </c>
      <c r="AA2201" s="34">
        <f>IFERROR(VLOOKUP($H2201,'Refuse F Rev'!$A:$E,15,FALSE),0)</f>
        <v>0</v>
      </c>
      <c r="AB2201" s="34">
        <f>IFERROR(VLOOKUP($H2201,'Refuse F Rev'!$A:$E,16,FALSE),0)</f>
        <v>0</v>
      </c>
      <c r="AC2201" s="42">
        <f>IFERROR(VLOOKUP($H2201,'Refuse F Rev'!$A:$E,17,FALSE),0)</f>
        <v>0</v>
      </c>
      <c r="AD2201" s="34">
        <f>IFERROR(VLOOKUP($H2201,'Refuse F Exp'!$A:$E,15,FALSE),0)</f>
        <v>0</v>
      </c>
      <c r="AE2201" s="34">
        <f>IFERROR(VLOOKUP($H2201,'Refuse F Exp'!$A:$E,16,FALSE),0)</f>
        <v>0</v>
      </c>
      <c r="AF2201" s="42">
        <f>IFERROR(VLOOKUP($H2201,'Refuse F Exp'!$A:$E,17,FALSE),0)</f>
        <v>0</v>
      </c>
      <c r="AG2201" s="34">
        <f>IFERROR(VLOOKUP($H2201,#REF!,10,FALSE),0)</f>
        <v>0</v>
      </c>
      <c r="AH2201" s="34">
        <f>IFERROR(VLOOKUP($H2201,#REF!,11,FALSE),0)</f>
        <v>0</v>
      </c>
      <c r="AI2201" s="42">
        <f>IFERROR(VLOOKUP($H2201,#REF!,12,FALSE),0)</f>
        <v>0</v>
      </c>
      <c r="AJ2201" s="34">
        <f>IFERROR(VLOOKUP($H2201,#REF!,10,FALSE),0)</f>
        <v>0</v>
      </c>
      <c r="AK2201" s="34">
        <f>IFERROR(VLOOKUP($H2201,#REF!,11,FALSE),0)</f>
        <v>0</v>
      </c>
      <c r="AL2201" s="42">
        <f>IFERROR(VLOOKUP($H2201,#REF!,12,FALSE),0)</f>
        <v>0</v>
      </c>
      <c r="AM2201" s="34">
        <f>IFERROR(VLOOKUP($H2201,#REF!,10,FALSE),0)</f>
        <v>0</v>
      </c>
      <c r="AN2201" s="34">
        <f>IFERROR(VLOOKUP($H2201,#REF!,11,FALSE),0)</f>
        <v>0</v>
      </c>
      <c r="AO2201" s="42">
        <f>IFERROR(VLOOKUP($H2201,#REF!,12,FALSE),0)</f>
        <v>0</v>
      </c>
      <c r="AP2201" s="34">
        <f>IFERROR(VLOOKUP($H2201,#REF!,10,FALSE),0)</f>
        <v>0</v>
      </c>
      <c r="AQ2201" s="34">
        <f>IFERROR(VLOOKUP($H2201,#REF!,11,FALSE),0)</f>
        <v>0</v>
      </c>
      <c r="AR2201" s="42">
        <f>IFERROR(VLOOKUP($H2201,#REF!,12,FALSE),0)</f>
        <v>0</v>
      </c>
      <c r="AS2201" s="34">
        <f>IFERROR(VLOOKUP($H2201,#REF!,13,FALSE),0)</f>
        <v>0</v>
      </c>
      <c r="AT2201" s="34">
        <f>IFERROR(VLOOKUP($H2201,#REF!,14,FALSE),0)</f>
        <v>0</v>
      </c>
      <c r="AU2201" s="42">
        <f>IFERROR(VLOOKUP($H2201,#REF!,15,FALSE),0)</f>
        <v>0</v>
      </c>
      <c r="AV2201" s="34">
        <f>IFERROR(VLOOKUP($H2201,#REF!,15,FALSE),0)</f>
        <v>0</v>
      </c>
      <c r="AW2201" s="34">
        <f>IFERROR(VLOOKUP($H2201,#REF!,16,FALSE),0)</f>
        <v>0</v>
      </c>
      <c r="AX2201" s="42">
        <f>IFERROR(VLOOKUP($H2201,#REF!,17,FALSE),0)</f>
        <v>0</v>
      </c>
    </row>
    <row r="2202" spans="1:50" x14ac:dyDescent="0.3">
      <c r="A2202" s="33" t="str">
        <f t="shared" si="136"/>
        <v>0</v>
      </c>
      <c r="B2202" s="33">
        <f>+'R&amp;E EXPORT'!B2001</f>
        <v>0</v>
      </c>
      <c r="C2202" t="str">
        <f>IFERROR(VLOOKUP(A2202,'MCSJ Export'!A:C,3,FALSE),"")</f>
        <v/>
      </c>
      <c r="D2202" s="37">
        <f t="shared" ca="1" si="137"/>
        <v>0</v>
      </c>
      <c r="E2202" s="37">
        <f t="shared" ca="1" si="138"/>
        <v>0</v>
      </c>
      <c r="F2202" s="37">
        <f t="shared" ca="1" si="139"/>
        <v>0</v>
      </c>
      <c r="G2202" s="37"/>
      <c r="H2202" s="33">
        <f>+'R&amp;E EXPORT'!A2001</f>
        <v>0</v>
      </c>
      <c r="I2202" s="34">
        <f>IFERROR(VLOOKUP($H2202,'Gen F Rev'!$A:$M,15,FALSE),0)</f>
        <v>0</v>
      </c>
      <c r="J2202" s="34">
        <f>IFERROR(VLOOKUP($H2202,'Gen F Rev'!$A:$M,16,FALSE),0)</f>
        <v>0</v>
      </c>
      <c r="K2202" s="42">
        <f>IFERROR(VLOOKUP($H2202,'Gen F Rev'!$A:$M,17,FALSE),0)</f>
        <v>0</v>
      </c>
      <c r="L2202" s="34">
        <f>IFERROR(VLOOKUP($H2202,'Gen F Exp'!$A:$E,15,FALSE),0)</f>
        <v>0</v>
      </c>
      <c r="M2202" s="34">
        <f>IFERROR(VLOOKUP($H2202,'Gen F Exp'!$A:$E,16,FALSE),0)</f>
        <v>0</v>
      </c>
      <c r="N2202" s="42">
        <f>IFERROR(VLOOKUP($H2202,'Gen F Exp'!$A:$E,17,FALSE),0)</f>
        <v>0</v>
      </c>
      <c r="O2202" s="34">
        <f>IFERROR(VLOOKUP($H2202,'Water F Rev'!$A:$L,15,FALSE),0)</f>
        <v>0</v>
      </c>
      <c r="P2202" s="34">
        <f>IFERROR(VLOOKUP($H2202,'Water F Rev'!$A:$L,16,FALSE),0)</f>
        <v>0</v>
      </c>
      <c r="Q2202" s="42">
        <f>IFERROR(VLOOKUP($H2202,'Water F Rev'!$A:$L,17,FALSE),0)</f>
        <v>0</v>
      </c>
      <c r="R2202" s="34">
        <f>IFERROR(VLOOKUP($H2202,'Water F Exp'!$A:$K,15,FALSE),0)</f>
        <v>0</v>
      </c>
      <c r="S2202" s="34">
        <f>IFERROR(VLOOKUP($H2202,'Water F Exp'!$A:$K,16,FALSE),0)</f>
        <v>0</v>
      </c>
      <c r="T2202" s="42">
        <f>IFERROR(VLOOKUP($H2202,'Water F Exp'!$A:$K,17,FALSE),0)</f>
        <v>0</v>
      </c>
      <c r="U2202" s="34">
        <f ca="1">IFERROR(VLOOKUP($H2202,'Sewer F Rev'!$A:$E,15,FALSE),0)</f>
        <v>0</v>
      </c>
      <c r="V2202" s="34">
        <f ca="1">IFERROR(VLOOKUP($H2202,'Sewer F Rev'!$A:$E,16,FALSE),0)</f>
        <v>0</v>
      </c>
      <c r="W2202" s="42">
        <f ca="1">IFERROR(VLOOKUP($H2202,'Sewer F Rev'!$A:$E,17,FALSE),0)</f>
        <v>0</v>
      </c>
      <c r="X2202" s="34">
        <f>IFERROR(VLOOKUP($H2202,'Sewer F Exp'!$A:$B,15,FALSE),0)</f>
        <v>0</v>
      </c>
      <c r="Y2202" s="34">
        <f>IFERROR(VLOOKUP($H2202,'Sewer F Exp'!$A:$B,16,FALSE),0)</f>
        <v>0</v>
      </c>
      <c r="Z2202" s="42">
        <f>IFERROR(VLOOKUP($H2202,'Sewer F Exp'!$A:$B,17,FALSE),0)</f>
        <v>0</v>
      </c>
      <c r="AA2202" s="34">
        <f>IFERROR(VLOOKUP($H2202,'Refuse F Rev'!$A:$E,15,FALSE),0)</f>
        <v>0</v>
      </c>
      <c r="AB2202" s="34">
        <f>IFERROR(VLOOKUP($H2202,'Refuse F Rev'!$A:$E,16,FALSE),0)</f>
        <v>0</v>
      </c>
      <c r="AC2202" s="42">
        <f>IFERROR(VLOOKUP($H2202,'Refuse F Rev'!$A:$E,17,FALSE),0)</f>
        <v>0</v>
      </c>
      <c r="AD2202" s="34">
        <f>IFERROR(VLOOKUP($H2202,'Refuse F Exp'!$A:$E,15,FALSE),0)</f>
        <v>0</v>
      </c>
      <c r="AE2202" s="34">
        <f>IFERROR(VLOOKUP($H2202,'Refuse F Exp'!$A:$E,16,FALSE),0)</f>
        <v>0</v>
      </c>
      <c r="AF2202" s="42">
        <f>IFERROR(VLOOKUP($H2202,'Refuse F Exp'!$A:$E,17,FALSE),0)</f>
        <v>0</v>
      </c>
      <c r="AG2202" s="34">
        <f>IFERROR(VLOOKUP($H2202,#REF!,10,FALSE),0)</f>
        <v>0</v>
      </c>
      <c r="AH2202" s="34">
        <f>IFERROR(VLOOKUP($H2202,#REF!,11,FALSE),0)</f>
        <v>0</v>
      </c>
      <c r="AI2202" s="42">
        <f>IFERROR(VLOOKUP($H2202,#REF!,12,FALSE),0)</f>
        <v>0</v>
      </c>
      <c r="AJ2202" s="34">
        <f>IFERROR(VLOOKUP($H2202,#REF!,10,FALSE),0)</f>
        <v>0</v>
      </c>
      <c r="AK2202" s="34">
        <f>IFERROR(VLOOKUP($H2202,#REF!,11,FALSE),0)</f>
        <v>0</v>
      </c>
      <c r="AL2202" s="42">
        <f>IFERROR(VLOOKUP($H2202,#REF!,12,FALSE),0)</f>
        <v>0</v>
      </c>
      <c r="AM2202" s="34">
        <f>IFERROR(VLOOKUP($H2202,#REF!,10,FALSE),0)</f>
        <v>0</v>
      </c>
      <c r="AN2202" s="34">
        <f>IFERROR(VLOOKUP($H2202,#REF!,11,FALSE),0)</f>
        <v>0</v>
      </c>
      <c r="AO2202" s="42">
        <f>IFERROR(VLOOKUP($H2202,#REF!,12,FALSE),0)</f>
        <v>0</v>
      </c>
      <c r="AP2202" s="34">
        <f>IFERROR(VLOOKUP($H2202,#REF!,10,FALSE),0)</f>
        <v>0</v>
      </c>
      <c r="AQ2202" s="34">
        <f>IFERROR(VLOOKUP($H2202,#REF!,11,FALSE),0)</f>
        <v>0</v>
      </c>
      <c r="AR2202" s="42">
        <f>IFERROR(VLOOKUP($H2202,#REF!,12,FALSE),0)</f>
        <v>0</v>
      </c>
      <c r="AS2202" s="34">
        <f>IFERROR(VLOOKUP($H2202,#REF!,13,FALSE),0)</f>
        <v>0</v>
      </c>
      <c r="AT2202" s="34">
        <f>IFERROR(VLOOKUP($H2202,#REF!,14,FALSE),0)</f>
        <v>0</v>
      </c>
      <c r="AU2202" s="42">
        <f>IFERROR(VLOOKUP($H2202,#REF!,15,FALSE),0)</f>
        <v>0</v>
      </c>
      <c r="AV2202" s="34">
        <f>IFERROR(VLOOKUP($H2202,#REF!,15,FALSE),0)</f>
        <v>0</v>
      </c>
      <c r="AW2202" s="34">
        <f>IFERROR(VLOOKUP($H2202,#REF!,16,FALSE),0)</f>
        <v>0</v>
      </c>
      <c r="AX2202" s="42">
        <f>IFERROR(VLOOKUP($H2202,#REF!,17,FALSE),0)</f>
        <v>0</v>
      </c>
    </row>
    <row r="2203" spans="1:50" x14ac:dyDescent="0.3">
      <c r="A2203" s="33" t="str">
        <f t="shared" si="136"/>
        <v>0</v>
      </c>
      <c r="B2203" s="33">
        <f>+'R&amp;E EXPORT'!B2002</f>
        <v>0</v>
      </c>
      <c r="C2203" t="str">
        <f>IFERROR(VLOOKUP(A2203,'MCSJ Export'!A:C,3,FALSE),"")</f>
        <v/>
      </c>
      <c r="D2203" s="37">
        <f t="shared" ca="1" si="137"/>
        <v>0</v>
      </c>
      <c r="E2203" s="37">
        <f t="shared" ca="1" si="138"/>
        <v>0</v>
      </c>
      <c r="F2203" s="37">
        <f t="shared" ca="1" si="139"/>
        <v>0</v>
      </c>
      <c r="G2203" s="37"/>
      <c r="H2203" s="33">
        <f>+'R&amp;E EXPORT'!A2002</f>
        <v>0</v>
      </c>
      <c r="I2203" s="34">
        <f>IFERROR(VLOOKUP($H2203,'Gen F Rev'!$A:$M,15,FALSE),0)</f>
        <v>0</v>
      </c>
      <c r="J2203" s="34">
        <f>IFERROR(VLOOKUP($H2203,'Gen F Rev'!$A:$M,16,FALSE),0)</f>
        <v>0</v>
      </c>
      <c r="K2203" s="42">
        <f>IFERROR(VLOOKUP($H2203,'Gen F Rev'!$A:$M,17,FALSE),0)</f>
        <v>0</v>
      </c>
      <c r="L2203" s="34">
        <f>IFERROR(VLOOKUP($H2203,'Gen F Exp'!$A:$E,15,FALSE),0)</f>
        <v>0</v>
      </c>
      <c r="M2203" s="34">
        <f>IFERROR(VLOOKUP($H2203,'Gen F Exp'!$A:$E,16,FALSE),0)</f>
        <v>0</v>
      </c>
      <c r="N2203" s="42">
        <f>IFERROR(VLOOKUP($H2203,'Gen F Exp'!$A:$E,17,FALSE),0)</f>
        <v>0</v>
      </c>
      <c r="O2203" s="34">
        <f>IFERROR(VLOOKUP($H2203,'Water F Rev'!$A:$L,15,FALSE),0)</f>
        <v>0</v>
      </c>
      <c r="P2203" s="34">
        <f>IFERROR(VLOOKUP($H2203,'Water F Rev'!$A:$L,16,FALSE),0)</f>
        <v>0</v>
      </c>
      <c r="Q2203" s="42">
        <f>IFERROR(VLOOKUP($H2203,'Water F Rev'!$A:$L,17,FALSE),0)</f>
        <v>0</v>
      </c>
      <c r="R2203" s="34">
        <f>IFERROR(VLOOKUP($H2203,'Water F Exp'!$A:$K,15,FALSE),0)</f>
        <v>0</v>
      </c>
      <c r="S2203" s="34">
        <f>IFERROR(VLOOKUP($H2203,'Water F Exp'!$A:$K,16,FALSE),0)</f>
        <v>0</v>
      </c>
      <c r="T2203" s="42">
        <f>IFERROR(VLOOKUP($H2203,'Water F Exp'!$A:$K,17,FALSE),0)</f>
        <v>0</v>
      </c>
      <c r="U2203" s="34">
        <f ca="1">IFERROR(VLOOKUP($H2203,'Sewer F Rev'!$A:$E,15,FALSE),0)</f>
        <v>0</v>
      </c>
      <c r="V2203" s="34">
        <f ca="1">IFERROR(VLOOKUP($H2203,'Sewer F Rev'!$A:$E,16,FALSE),0)</f>
        <v>0</v>
      </c>
      <c r="W2203" s="42">
        <f ca="1">IFERROR(VLOOKUP($H2203,'Sewer F Rev'!$A:$E,17,FALSE),0)</f>
        <v>0</v>
      </c>
      <c r="X2203" s="34">
        <f>IFERROR(VLOOKUP($H2203,'Sewer F Exp'!$A:$B,15,FALSE),0)</f>
        <v>0</v>
      </c>
      <c r="Y2203" s="34">
        <f>IFERROR(VLOOKUP($H2203,'Sewer F Exp'!$A:$B,16,FALSE),0)</f>
        <v>0</v>
      </c>
      <c r="Z2203" s="42">
        <f>IFERROR(VLOOKUP($H2203,'Sewer F Exp'!$A:$B,17,FALSE),0)</f>
        <v>0</v>
      </c>
      <c r="AA2203" s="34">
        <f>IFERROR(VLOOKUP($H2203,'Refuse F Rev'!$A:$E,15,FALSE),0)</f>
        <v>0</v>
      </c>
      <c r="AB2203" s="34">
        <f>IFERROR(VLOOKUP($H2203,'Refuse F Rev'!$A:$E,16,FALSE),0)</f>
        <v>0</v>
      </c>
      <c r="AC2203" s="42">
        <f>IFERROR(VLOOKUP($H2203,'Refuse F Rev'!$A:$E,17,FALSE),0)</f>
        <v>0</v>
      </c>
      <c r="AD2203" s="34">
        <f>IFERROR(VLOOKUP($H2203,'Refuse F Exp'!$A:$E,15,FALSE),0)</f>
        <v>0</v>
      </c>
      <c r="AE2203" s="34">
        <f>IFERROR(VLOOKUP($H2203,'Refuse F Exp'!$A:$E,16,FALSE),0)</f>
        <v>0</v>
      </c>
      <c r="AF2203" s="42">
        <f>IFERROR(VLOOKUP($H2203,'Refuse F Exp'!$A:$E,17,FALSE),0)</f>
        <v>0</v>
      </c>
      <c r="AG2203" s="34">
        <f>IFERROR(VLOOKUP($H2203,#REF!,10,FALSE),0)</f>
        <v>0</v>
      </c>
      <c r="AH2203" s="34">
        <f>IFERROR(VLOOKUP($H2203,#REF!,11,FALSE),0)</f>
        <v>0</v>
      </c>
      <c r="AI2203" s="42">
        <f>IFERROR(VLOOKUP($H2203,#REF!,12,FALSE),0)</f>
        <v>0</v>
      </c>
      <c r="AJ2203" s="34">
        <f>IFERROR(VLOOKUP($H2203,#REF!,10,FALSE),0)</f>
        <v>0</v>
      </c>
      <c r="AK2203" s="34">
        <f>IFERROR(VLOOKUP($H2203,#REF!,11,FALSE),0)</f>
        <v>0</v>
      </c>
      <c r="AL2203" s="42">
        <f>IFERROR(VLOOKUP($H2203,#REF!,12,FALSE),0)</f>
        <v>0</v>
      </c>
      <c r="AM2203" s="34">
        <f>IFERROR(VLOOKUP($H2203,#REF!,10,FALSE),0)</f>
        <v>0</v>
      </c>
      <c r="AN2203" s="34">
        <f>IFERROR(VLOOKUP($H2203,#REF!,11,FALSE),0)</f>
        <v>0</v>
      </c>
      <c r="AO2203" s="42">
        <f>IFERROR(VLOOKUP($H2203,#REF!,12,FALSE),0)</f>
        <v>0</v>
      </c>
      <c r="AP2203" s="34">
        <f>IFERROR(VLOOKUP($H2203,#REF!,10,FALSE),0)</f>
        <v>0</v>
      </c>
      <c r="AQ2203" s="34">
        <f>IFERROR(VLOOKUP($H2203,#REF!,11,FALSE),0)</f>
        <v>0</v>
      </c>
      <c r="AR2203" s="42">
        <f>IFERROR(VLOOKUP($H2203,#REF!,12,FALSE),0)</f>
        <v>0</v>
      </c>
      <c r="AS2203" s="34">
        <f>IFERROR(VLOOKUP($H2203,#REF!,13,FALSE),0)</f>
        <v>0</v>
      </c>
      <c r="AT2203" s="34">
        <f>IFERROR(VLOOKUP($H2203,#REF!,14,FALSE),0)</f>
        <v>0</v>
      </c>
      <c r="AU2203" s="42">
        <f>IFERROR(VLOOKUP($H2203,#REF!,15,FALSE),0)</f>
        <v>0</v>
      </c>
      <c r="AV2203" s="34">
        <f>IFERROR(VLOOKUP($H2203,#REF!,15,FALSE),0)</f>
        <v>0</v>
      </c>
      <c r="AW2203" s="34">
        <f>IFERROR(VLOOKUP($H2203,#REF!,16,FALSE),0)</f>
        <v>0</v>
      </c>
      <c r="AX2203" s="42">
        <f>IFERROR(VLOOKUP($H2203,#REF!,17,FALSE),0)</f>
        <v>0</v>
      </c>
    </row>
    <row r="2204" spans="1:50" x14ac:dyDescent="0.3">
      <c r="A2204" s="33" t="str">
        <f t="shared" si="136"/>
        <v>0</v>
      </c>
      <c r="B2204" s="33">
        <f>+'R&amp;E EXPORT'!B2003</f>
        <v>0</v>
      </c>
      <c r="C2204" t="str">
        <f>IFERROR(VLOOKUP(A2204,'MCSJ Export'!A:C,3,FALSE),"")</f>
        <v/>
      </c>
      <c r="D2204" s="37">
        <f t="shared" ca="1" si="137"/>
        <v>0</v>
      </c>
      <c r="E2204" s="37">
        <f t="shared" ca="1" si="138"/>
        <v>0</v>
      </c>
      <c r="F2204" s="37">
        <f t="shared" ca="1" si="139"/>
        <v>0</v>
      </c>
      <c r="G2204" s="37"/>
      <c r="H2204" s="33">
        <f>+'R&amp;E EXPORT'!A2003</f>
        <v>0</v>
      </c>
      <c r="I2204" s="34">
        <f>IFERROR(VLOOKUP($H2204,'Gen F Rev'!$A:$M,15,FALSE),0)</f>
        <v>0</v>
      </c>
      <c r="J2204" s="34">
        <f>IFERROR(VLOOKUP($H2204,'Gen F Rev'!$A:$M,16,FALSE),0)</f>
        <v>0</v>
      </c>
      <c r="K2204" s="42">
        <f>IFERROR(VLOOKUP($H2204,'Gen F Rev'!$A:$M,17,FALSE),0)</f>
        <v>0</v>
      </c>
      <c r="L2204" s="34">
        <f>IFERROR(VLOOKUP($H2204,'Gen F Exp'!$A:$E,15,FALSE),0)</f>
        <v>0</v>
      </c>
      <c r="M2204" s="34">
        <f>IFERROR(VLOOKUP($H2204,'Gen F Exp'!$A:$E,16,FALSE),0)</f>
        <v>0</v>
      </c>
      <c r="N2204" s="42">
        <f>IFERROR(VLOOKUP($H2204,'Gen F Exp'!$A:$E,17,FALSE),0)</f>
        <v>0</v>
      </c>
      <c r="O2204" s="34">
        <f>IFERROR(VLOOKUP($H2204,'Water F Rev'!$A:$L,15,FALSE),0)</f>
        <v>0</v>
      </c>
      <c r="P2204" s="34">
        <f>IFERROR(VLOOKUP($H2204,'Water F Rev'!$A:$L,16,FALSE),0)</f>
        <v>0</v>
      </c>
      <c r="Q2204" s="42">
        <f>IFERROR(VLOOKUP($H2204,'Water F Rev'!$A:$L,17,FALSE),0)</f>
        <v>0</v>
      </c>
      <c r="R2204" s="34">
        <f>IFERROR(VLOOKUP($H2204,'Water F Exp'!$A:$K,15,FALSE),0)</f>
        <v>0</v>
      </c>
      <c r="S2204" s="34">
        <f>IFERROR(VLOOKUP($H2204,'Water F Exp'!$A:$K,16,FALSE),0)</f>
        <v>0</v>
      </c>
      <c r="T2204" s="42">
        <f>IFERROR(VLOOKUP($H2204,'Water F Exp'!$A:$K,17,FALSE),0)</f>
        <v>0</v>
      </c>
      <c r="U2204" s="34">
        <f ca="1">IFERROR(VLOOKUP($H2204,'Sewer F Rev'!$A:$E,15,FALSE),0)</f>
        <v>0</v>
      </c>
      <c r="V2204" s="34">
        <f ca="1">IFERROR(VLOOKUP($H2204,'Sewer F Rev'!$A:$E,16,FALSE),0)</f>
        <v>0</v>
      </c>
      <c r="W2204" s="42">
        <f ca="1">IFERROR(VLOOKUP($H2204,'Sewer F Rev'!$A:$E,17,FALSE),0)</f>
        <v>0</v>
      </c>
      <c r="X2204" s="34">
        <f>IFERROR(VLOOKUP($H2204,'Sewer F Exp'!$A:$B,15,FALSE),0)</f>
        <v>0</v>
      </c>
      <c r="Y2204" s="34">
        <f>IFERROR(VLOOKUP($H2204,'Sewer F Exp'!$A:$B,16,FALSE),0)</f>
        <v>0</v>
      </c>
      <c r="Z2204" s="42">
        <f>IFERROR(VLOOKUP($H2204,'Sewer F Exp'!$A:$B,17,FALSE),0)</f>
        <v>0</v>
      </c>
      <c r="AA2204" s="34">
        <f>IFERROR(VLOOKUP($H2204,'Refuse F Rev'!$A:$E,15,FALSE),0)</f>
        <v>0</v>
      </c>
      <c r="AB2204" s="34">
        <f>IFERROR(VLOOKUP($H2204,'Refuse F Rev'!$A:$E,16,FALSE),0)</f>
        <v>0</v>
      </c>
      <c r="AC2204" s="42">
        <f>IFERROR(VLOOKUP($H2204,'Refuse F Rev'!$A:$E,17,FALSE),0)</f>
        <v>0</v>
      </c>
      <c r="AD2204" s="34">
        <f>IFERROR(VLOOKUP($H2204,'Refuse F Exp'!$A:$E,15,FALSE),0)</f>
        <v>0</v>
      </c>
      <c r="AE2204" s="34">
        <f>IFERROR(VLOOKUP($H2204,'Refuse F Exp'!$A:$E,16,FALSE),0)</f>
        <v>0</v>
      </c>
      <c r="AF2204" s="42">
        <f>IFERROR(VLOOKUP($H2204,'Refuse F Exp'!$A:$E,17,FALSE),0)</f>
        <v>0</v>
      </c>
      <c r="AG2204" s="34">
        <f>IFERROR(VLOOKUP($H2204,#REF!,10,FALSE),0)</f>
        <v>0</v>
      </c>
      <c r="AH2204" s="34">
        <f>IFERROR(VLOOKUP($H2204,#REF!,11,FALSE),0)</f>
        <v>0</v>
      </c>
      <c r="AI2204" s="42">
        <f>IFERROR(VLOOKUP($H2204,#REF!,12,FALSE),0)</f>
        <v>0</v>
      </c>
      <c r="AJ2204" s="34">
        <f>IFERROR(VLOOKUP($H2204,#REF!,10,FALSE),0)</f>
        <v>0</v>
      </c>
      <c r="AK2204" s="34">
        <f>IFERROR(VLOOKUP($H2204,#REF!,11,FALSE),0)</f>
        <v>0</v>
      </c>
      <c r="AL2204" s="42">
        <f>IFERROR(VLOOKUP($H2204,#REF!,12,FALSE),0)</f>
        <v>0</v>
      </c>
      <c r="AM2204" s="34">
        <f>IFERROR(VLOOKUP($H2204,#REF!,10,FALSE),0)</f>
        <v>0</v>
      </c>
      <c r="AN2204" s="34">
        <f>IFERROR(VLOOKUP($H2204,#REF!,11,FALSE),0)</f>
        <v>0</v>
      </c>
      <c r="AO2204" s="42">
        <f>IFERROR(VLOOKUP($H2204,#REF!,12,FALSE),0)</f>
        <v>0</v>
      </c>
      <c r="AP2204" s="34">
        <f>IFERROR(VLOOKUP($H2204,#REF!,10,FALSE),0)</f>
        <v>0</v>
      </c>
      <c r="AQ2204" s="34">
        <f>IFERROR(VLOOKUP($H2204,#REF!,11,FALSE),0)</f>
        <v>0</v>
      </c>
      <c r="AR2204" s="42">
        <f>IFERROR(VLOOKUP($H2204,#REF!,12,FALSE),0)</f>
        <v>0</v>
      </c>
      <c r="AS2204" s="34">
        <f>IFERROR(VLOOKUP($H2204,#REF!,13,FALSE),0)</f>
        <v>0</v>
      </c>
      <c r="AT2204" s="34">
        <f>IFERROR(VLOOKUP($H2204,#REF!,14,FALSE),0)</f>
        <v>0</v>
      </c>
      <c r="AU2204" s="42">
        <f>IFERROR(VLOOKUP($H2204,#REF!,15,FALSE),0)</f>
        <v>0</v>
      </c>
      <c r="AV2204" s="34">
        <f>IFERROR(VLOOKUP($H2204,#REF!,15,FALSE),0)</f>
        <v>0</v>
      </c>
      <c r="AW2204" s="34">
        <f>IFERROR(VLOOKUP($H2204,#REF!,16,FALSE),0)</f>
        <v>0</v>
      </c>
      <c r="AX2204" s="42">
        <f>IFERROR(VLOOKUP($H2204,#REF!,17,FALSE),0)</f>
        <v>0</v>
      </c>
    </row>
    <row r="2205" spans="1:50" x14ac:dyDescent="0.3">
      <c r="A2205" s="33" t="str">
        <f t="shared" si="136"/>
        <v>0</v>
      </c>
      <c r="B2205" s="33">
        <f>+'R&amp;E EXPORT'!B2004</f>
        <v>0</v>
      </c>
      <c r="C2205" t="str">
        <f>IFERROR(VLOOKUP(A2205,'MCSJ Export'!A:C,3,FALSE),"")</f>
        <v/>
      </c>
      <c r="D2205" s="37">
        <f t="shared" ca="1" si="137"/>
        <v>0</v>
      </c>
      <c r="E2205" s="37">
        <f t="shared" ca="1" si="138"/>
        <v>0</v>
      </c>
      <c r="F2205" s="37">
        <f t="shared" ca="1" si="139"/>
        <v>0</v>
      </c>
      <c r="G2205" s="37"/>
      <c r="H2205" s="33">
        <f>+'R&amp;E EXPORT'!A2004</f>
        <v>0</v>
      </c>
      <c r="I2205" s="34">
        <f>IFERROR(VLOOKUP($H2205,'Gen F Rev'!$A:$M,15,FALSE),0)</f>
        <v>0</v>
      </c>
      <c r="J2205" s="34">
        <f>IFERROR(VLOOKUP($H2205,'Gen F Rev'!$A:$M,16,FALSE),0)</f>
        <v>0</v>
      </c>
      <c r="K2205" s="42">
        <f>IFERROR(VLOOKUP($H2205,'Gen F Rev'!$A:$M,17,FALSE),0)</f>
        <v>0</v>
      </c>
      <c r="L2205" s="34">
        <f>IFERROR(VLOOKUP($H2205,'Gen F Exp'!$A:$E,15,FALSE),0)</f>
        <v>0</v>
      </c>
      <c r="M2205" s="34">
        <f>IFERROR(VLOOKUP($H2205,'Gen F Exp'!$A:$E,16,FALSE),0)</f>
        <v>0</v>
      </c>
      <c r="N2205" s="42">
        <f>IFERROR(VLOOKUP($H2205,'Gen F Exp'!$A:$E,17,FALSE),0)</f>
        <v>0</v>
      </c>
      <c r="O2205" s="34">
        <f>IFERROR(VLOOKUP($H2205,'Water F Rev'!$A:$L,15,FALSE),0)</f>
        <v>0</v>
      </c>
      <c r="P2205" s="34">
        <f>IFERROR(VLOOKUP($H2205,'Water F Rev'!$A:$L,16,FALSE),0)</f>
        <v>0</v>
      </c>
      <c r="Q2205" s="42">
        <f>IFERROR(VLOOKUP($H2205,'Water F Rev'!$A:$L,17,FALSE),0)</f>
        <v>0</v>
      </c>
      <c r="R2205" s="34">
        <f>IFERROR(VLOOKUP($H2205,'Water F Exp'!$A:$K,15,FALSE),0)</f>
        <v>0</v>
      </c>
      <c r="S2205" s="34">
        <f>IFERROR(VLOOKUP($H2205,'Water F Exp'!$A:$K,16,FALSE),0)</f>
        <v>0</v>
      </c>
      <c r="T2205" s="42">
        <f>IFERROR(VLOOKUP($H2205,'Water F Exp'!$A:$K,17,FALSE),0)</f>
        <v>0</v>
      </c>
      <c r="U2205" s="34">
        <f ca="1">IFERROR(VLOOKUP($H2205,'Sewer F Rev'!$A:$E,15,FALSE),0)</f>
        <v>0</v>
      </c>
      <c r="V2205" s="34">
        <f ca="1">IFERROR(VLOOKUP($H2205,'Sewer F Rev'!$A:$E,16,FALSE),0)</f>
        <v>0</v>
      </c>
      <c r="W2205" s="42">
        <f ca="1">IFERROR(VLOOKUP($H2205,'Sewer F Rev'!$A:$E,17,FALSE),0)</f>
        <v>0</v>
      </c>
      <c r="X2205" s="34">
        <f>IFERROR(VLOOKUP($H2205,'Sewer F Exp'!$A:$B,15,FALSE),0)</f>
        <v>0</v>
      </c>
      <c r="Y2205" s="34">
        <f>IFERROR(VLOOKUP($H2205,'Sewer F Exp'!$A:$B,16,FALSE),0)</f>
        <v>0</v>
      </c>
      <c r="Z2205" s="42">
        <f>IFERROR(VLOOKUP($H2205,'Sewer F Exp'!$A:$B,17,FALSE),0)</f>
        <v>0</v>
      </c>
      <c r="AA2205" s="34">
        <f>IFERROR(VLOOKUP($H2205,'Refuse F Rev'!$A:$E,15,FALSE),0)</f>
        <v>0</v>
      </c>
      <c r="AB2205" s="34">
        <f>IFERROR(VLOOKUP($H2205,'Refuse F Rev'!$A:$E,16,FALSE),0)</f>
        <v>0</v>
      </c>
      <c r="AC2205" s="42">
        <f>IFERROR(VLOOKUP($H2205,'Refuse F Rev'!$A:$E,17,FALSE),0)</f>
        <v>0</v>
      </c>
      <c r="AD2205" s="34">
        <f>IFERROR(VLOOKUP($H2205,'Refuse F Exp'!$A:$E,15,FALSE),0)</f>
        <v>0</v>
      </c>
      <c r="AE2205" s="34">
        <f>IFERROR(VLOOKUP($H2205,'Refuse F Exp'!$A:$E,16,FALSE),0)</f>
        <v>0</v>
      </c>
      <c r="AF2205" s="42">
        <f>IFERROR(VLOOKUP($H2205,'Refuse F Exp'!$A:$E,17,FALSE),0)</f>
        <v>0</v>
      </c>
      <c r="AG2205" s="34">
        <f>IFERROR(VLOOKUP($H2205,#REF!,10,FALSE),0)</f>
        <v>0</v>
      </c>
      <c r="AH2205" s="34">
        <f>IFERROR(VLOOKUP($H2205,#REF!,11,FALSE),0)</f>
        <v>0</v>
      </c>
      <c r="AI2205" s="42">
        <f>IFERROR(VLOOKUP($H2205,#REF!,12,FALSE),0)</f>
        <v>0</v>
      </c>
      <c r="AJ2205" s="34">
        <f>IFERROR(VLOOKUP($H2205,#REF!,10,FALSE),0)</f>
        <v>0</v>
      </c>
      <c r="AK2205" s="34">
        <f>IFERROR(VLOOKUP($H2205,#REF!,11,FALSE),0)</f>
        <v>0</v>
      </c>
      <c r="AL2205" s="42">
        <f>IFERROR(VLOOKUP($H2205,#REF!,12,FALSE),0)</f>
        <v>0</v>
      </c>
      <c r="AM2205" s="34">
        <f>IFERROR(VLOOKUP($H2205,#REF!,10,FALSE),0)</f>
        <v>0</v>
      </c>
      <c r="AN2205" s="34">
        <f>IFERROR(VLOOKUP($H2205,#REF!,11,FALSE),0)</f>
        <v>0</v>
      </c>
      <c r="AO2205" s="42">
        <f>IFERROR(VLOOKUP($H2205,#REF!,12,FALSE),0)</f>
        <v>0</v>
      </c>
      <c r="AP2205" s="34">
        <f>IFERROR(VLOOKUP($H2205,#REF!,10,FALSE),0)</f>
        <v>0</v>
      </c>
      <c r="AQ2205" s="34">
        <f>IFERROR(VLOOKUP($H2205,#REF!,11,FALSE),0)</f>
        <v>0</v>
      </c>
      <c r="AR2205" s="42">
        <f>IFERROR(VLOOKUP($H2205,#REF!,12,FALSE),0)</f>
        <v>0</v>
      </c>
      <c r="AS2205" s="34">
        <f>IFERROR(VLOOKUP($H2205,#REF!,13,FALSE),0)</f>
        <v>0</v>
      </c>
      <c r="AT2205" s="34">
        <f>IFERROR(VLOOKUP($H2205,#REF!,14,FALSE),0)</f>
        <v>0</v>
      </c>
      <c r="AU2205" s="42">
        <f>IFERROR(VLOOKUP($H2205,#REF!,15,FALSE),0)</f>
        <v>0</v>
      </c>
      <c r="AV2205" s="34">
        <f>IFERROR(VLOOKUP($H2205,#REF!,15,FALSE),0)</f>
        <v>0</v>
      </c>
      <c r="AW2205" s="34">
        <f>IFERROR(VLOOKUP($H2205,#REF!,16,FALSE),0)</f>
        <v>0</v>
      </c>
      <c r="AX2205" s="42">
        <f>IFERROR(VLOOKUP($H2205,#REF!,17,FALSE),0)</f>
        <v>0</v>
      </c>
    </row>
    <row r="2206" spans="1:50" x14ac:dyDescent="0.3">
      <c r="A2206" s="33" t="str">
        <f t="shared" si="136"/>
        <v>0</v>
      </c>
      <c r="B2206" s="33">
        <f>+'R&amp;E EXPORT'!B2005</f>
        <v>0</v>
      </c>
      <c r="C2206" t="str">
        <f>IFERROR(VLOOKUP(A2206,'MCSJ Export'!A:C,3,FALSE),"")</f>
        <v/>
      </c>
      <c r="D2206" s="37">
        <f t="shared" ca="1" si="137"/>
        <v>0</v>
      </c>
      <c r="E2206" s="37">
        <f t="shared" ca="1" si="138"/>
        <v>0</v>
      </c>
      <c r="F2206" s="37">
        <f t="shared" ca="1" si="139"/>
        <v>0</v>
      </c>
      <c r="G2206" s="37"/>
      <c r="H2206" s="33">
        <f>+'R&amp;E EXPORT'!A2005</f>
        <v>0</v>
      </c>
      <c r="I2206" s="34">
        <f>IFERROR(VLOOKUP($H2206,'Gen F Rev'!$A:$M,15,FALSE),0)</f>
        <v>0</v>
      </c>
      <c r="J2206" s="34">
        <f>IFERROR(VLOOKUP($H2206,'Gen F Rev'!$A:$M,16,FALSE),0)</f>
        <v>0</v>
      </c>
      <c r="K2206" s="42">
        <f>IFERROR(VLOOKUP($H2206,'Gen F Rev'!$A:$M,17,FALSE),0)</f>
        <v>0</v>
      </c>
      <c r="L2206" s="34">
        <f>IFERROR(VLOOKUP($H2206,'Gen F Exp'!$A:$E,15,FALSE),0)</f>
        <v>0</v>
      </c>
      <c r="M2206" s="34">
        <f>IFERROR(VLOOKUP($H2206,'Gen F Exp'!$A:$E,16,FALSE),0)</f>
        <v>0</v>
      </c>
      <c r="N2206" s="42">
        <f>IFERROR(VLOOKUP($H2206,'Gen F Exp'!$A:$E,17,FALSE),0)</f>
        <v>0</v>
      </c>
      <c r="O2206" s="34">
        <f>IFERROR(VLOOKUP($H2206,'Water F Rev'!$A:$L,15,FALSE),0)</f>
        <v>0</v>
      </c>
      <c r="P2206" s="34">
        <f>IFERROR(VLOOKUP($H2206,'Water F Rev'!$A:$L,16,FALSE),0)</f>
        <v>0</v>
      </c>
      <c r="Q2206" s="42">
        <f>IFERROR(VLOOKUP($H2206,'Water F Rev'!$A:$L,17,FALSE),0)</f>
        <v>0</v>
      </c>
      <c r="R2206" s="34">
        <f>IFERROR(VLOOKUP($H2206,'Water F Exp'!$A:$K,15,FALSE),0)</f>
        <v>0</v>
      </c>
      <c r="S2206" s="34">
        <f>IFERROR(VLOOKUP($H2206,'Water F Exp'!$A:$K,16,FALSE),0)</f>
        <v>0</v>
      </c>
      <c r="T2206" s="42">
        <f>IFERROR(VLOOKUP($H2206,'Water F Exp'!$A:$K,17,FALSE),0)</f>
        <v>0</v>
      </c>
      <c r="U2206" s="34">
        <f ca="1">IFERROR(VLOOKUP($H2206,'Sewer F Rev'!$A:$E,15,FALSE),0)</f>
        <v>0</v>
      </c>
      <c r="V2206" s="34">
        <f ca="1">IFERROR(VLOOKUP($H2206,'Sewer F Rev'!$A:$E,16,FALSE),0)</f>
        <v>0</v>
      </c>
      <c r="W2206" s="42">
        <f ca="1">IFERROR(VLOOKUP($H2206,'Sewer F Rev'!$A:$E,17,FALSE),0)</f>
        <v>0</v>
      </c>
      <c r="X2206" s="34">
        <f>IFERROR(VLOOKUP($H2206,'Sewer F Exp'!$A:$B,15,FALSE),0)</f>
        <v>0</v>
      </c>
      <c r="Y2206" s="34">
        <f>IFERROR(VLOOKUP($H2206,'Sewer F Exp'!$A:$B,16,FALSE),0)</f>
        <v>0</v>
      </c>
      <c r="Z2206" s="42">
        <f>IFERROR(VLOOKUP($H2206,'Sewer F Exp'!$A:$B,17,FALSE),0)</f>
        <v>0</v>
      </c>
      <c r="AA2206" s="34">
        <f>IFERROR(VLOOKUP($H2206,'Refuse F Rev'!$A:$E,15,FALSE),0)</f>
        <v>0</v>
      </c>
      <c r="AB2206" s="34">
        <f>IFERROR(VLOOKUP($H2206,'Refuse F Rev'!$A:$E,16,FALSE),0)</f>
        <v>0</v>
      </c>
      <c r="AC2206" s="42">
        <f>IFERROR(VLOOKUP($H2206,'Refuse F Rev'!$A:$E,17,FALSE),0)</f>
        <v>0</v>
      </c>
      <c r="AD2206" s="34">
        <f>IFERROR(VLOOKUP($H2206,'Refuse F Exp'!$A:$E,15,FALSE),0)</f>
        <v>0</v>
      </c>
      <c r="AE2206" s="34">
        <f>IFERROR(VLOOKUP($H2206,'Refuse F Exp'!$A:$E,16,FALSE),0)</f>
        <v>0</v>
      </c>
      <c r="AF2206" s="42">
        <f>IFERROR(VLOOKUP($H2206,'Refuse F Exp'!$A:$E,17,FALSE),0)</f>
        <v>0</v>
      </c>
      <c r="AG2206" s="34">
        <f>IFERROR(VLOOKUP($H2206,#REF!,10,FALSE),0)</f>
        <v>0</v>
      </c>
      <c r="AH2206" s="34">
        <f>IFERROR(VLOOKUP($H2206,#REF!,11,FALSE),0)</f>
        <v>0</v>
      </c>
      <c r="AI2206" s="42">
        <f>IFERROR(VLOOKUP($H2206,#REF!,12,FALSE),0)</f>
        <v>0</v>
      </c>
      <c r="AJ2206" s="34">
        <f>IFERROR(VLOOKUP($H2206,#REF!,10,FALSE),0)</f>
        <v>0</v>
      </c>
      <c r="AK2206" s="34">
        <f>IFERROR(VLOOKUP($H2206,#REF!,11,FALSE),0)</f>
        <v>0</v>
      </c>
      <c r="AL2206" s="42">
        <f>IFERROR(VLOOKUP($H2206,#REF!,12,FALSE),0)</f>
        <v>0</v>
      </c>
      <c r="AM2206" s="34">
        <f>IFERROR(VLOOKUP($H2206,#REF!,10,FALSE),0)</f>
        <v>0</v>
      </c>
      <c r="AN2206" s="34">
        <f>IFERROR(VLOOKUP($H2206,#REF!,11,FALSE),0)</f>
        <v>0</v>
      </c>
      <c r="AO2206" s="42">
        <f>IFERROR(VLOOKUP($H2206,#REF!,12,FALSE),0)</f>
        <v>0</v>
      </c>
      <c r="AP2206" s="34">
        <f>IFERROR(VLOOKUP($H2206,#REF!,10,FALSE),0)</f>
        <v>0</v>
      </c>
      <c r="AQ2206" s="34">
        <f>IFERROR(VLOOKUP($H2206,#REF!,11,FALSE),0)</f>
        <v>0</v>
      </c>
      <c r="AR2206" s="42">
        <f>IFERROR(VLOOKUP($H2206,#REF!,12,FALSE),0)</f>
        <v>0</v>
      </c>
      <c r="AS2206" s="34">
        <f>IFERROR(VLOOKUP($H2206,#REF!,13,FALSE),0)</f>
        <v>0</v>
      </c>
      <c r="AT2206" s="34">
        <f>IFERROR(VLOOKUP($H2206,#REF!,14,FALSE),0)</f>
        <v>0</v>
      </c>
      <c r="AU2206" s="42">
        <f>IFERROR(VLOOKUP($H2206,#REF!,15,FALSE),0)</f>
        <v>0</v>
      </c>
      <c r="AV2206" s="34">
        <f>IFERROR(VLOOKUP($H2206,#REF!,15,FALSE),0)</f>
        <v>0</v>
      </c>
      <c r="AW2206" s="34">
        <f>IFERROR(VLOOKUP($H2206,#REF!,16,FALSE),0)</f>
        <v>0</v>
      </c>
      <c r="AX2206" s="42">
        <f>IFERROR(VLOOKUP($H2206,#REF!,17,FALSE),0)</f>
        <v>0</v>
      </c>
    </row>
    <row r="2207" spans="1:50" x14ac:dyDescent="0.3">
      <c r="A2207" s="33" t="str">
        <f t="shared" si="136"/>
        <v>0</v>
      </c>
      <c r="B2207" s="33">
        <f>+'R&amp;E EXPORT'!B2006</f>
        <v>0</v>
      </c>
      <c r="C2207" t="str">
        <f>IFERROR(VLOOKUP(A2207,'MCSJ Export'!A:C,3,FALSE),"")</f>
        <v/>
      </c>
      <c r="D2207" s="37">
        <f t="shared" ca="1" si="137"/>
        <v>0</v>
      </c>
      <c r="E2207" s="37">
        <f t="shared" ca="1" si="138"/>
        <v>0</v>
      </c>
      <c r="F2207" s="37">
        <f t="shared" ca="1" si="139"/>
        <v>0</v>
      </c>
      <c r="G2207" s="37"/>
      <c r="H2207" s="33">
        <f>+'R&amp;E EXPORT'!A2006</f>
        <v>0</v>
      </c>
      <c r="I2207" s="34">
        <f>IFERROR(VLOOKUP($H2207,'Gen F Rev'!$A:$M,15,FALSE),0)</f>
        <v>0</v>
      </c>
      <c r="J2207" s="34">
        <f>IFERROR(VLOOKUP($H2207,'Gen F Rev'!$A:$M,16,FALSE),0)</f>
        <v>0</v>
      </c>
      <c r="K2207" s="42">
        <f>IFERROR(VLOOKUP($H2207,'Gen F Rev'!$A:$M,17,FALSE),0)</f>
        <v>0</v>
      </c>
      <c r="L2207" s="34">
        <f>IFERROR(VLOOKUP($H2207,'Gen F Exp'!$A:$E,15,FALSE),0)</f>
        <v>0</v>
      </c>
      <c r="M2207" s="34">
        <f>IFERROR(VLOOKUP($H2207,'Gen F Exp'!$A:$E,16,FALSE),0)</f>
        <v>0</v>
      </c>
      <c r="N2207" s="42">
        <f>IFERROR(VLOOKUP($H2207,'Gen F Exp'!$A:$E,17,FALSE),0)</f>
        <v>0</v>
      </c>
      <c r="O2207" s="34">
        <f>IFERROR(VLOOKUP($H2207,'Water F Rev'!$A:$L,15,FALSE),0)</f>
        <v>0</v>
      </c>
      <c r="P2207" s="34">
        <f>IFERROR(VLOOKUP($H2207,'Water F Rev'!$A:$L,16,FALSE),0)</f>
        <v>0</v>
      </c>
      <c r="Q2207" s="42">
        <f>IFERROR(VLOOKUP($H2207,'Water F Rev'!$A:$L,17,FALSE),0)</f>
        <v>0</v>
      </c>
      <c r="R2207" s="34">
        <f>IFERROR(VLOOKUP($H2207,'Water F Exp'!$A:$K,15,FALSE),0)</f>
        <v>0</v>
      </c>
      <c r="S2207" s="34">
        <f>IFERROR(VLOOKUP($H2207,'Water F Exp'!$A:$K,16,FALSE),0)</f>
        <v>0</v>
      </c>
      <c r="T2207" s="42">
        <f>IFERROR(VLOOKUP($H2207,'Water F Exp'!$A:$K,17,FALSE),0)</f>
        <v>0</v>
      </c>
      <c r="U2207" s="34">
        <f ca="1">IFERROR(VLOOKUP($H2207,'Sewer F Rev'!$A:$E,15,FALSE),0)</f>
        <v>0</v>
      </c>
      <c r="V2207" s="34">
        <f ca="1">IFERROR(VLOOKUP($H2207,'Sewer F Rev'!$A:$E,16,FALSE),0)</f>
        <v>0</v>
      </c>
      <c r="W2207" s="42">
        <f ca="1">IFERROR(VLOOKUP($H2207,'Sewer F Rev'!$A:$E,17,FALSE),0)</f>
        <v>0</v>
      </c>
      <c r="X2207" s="34">
        <f>IFERROR(VLOOKUP($H2207,'Sewer F Exp'!$A:$B,15,FALSE),0)</f>
        <v>0</v>
      </c>
      <c r="Y2207" s="34">
        <f>IFERROR(VLOOKUP($H2207,'Sewer F Exp'!$A:$B,16,FALSE),0)</f>
        <v>0</v>
      </c>
      <c r="Z2207" s="42">
        <f>IFERROR(VLOOKUP($H2207,'Sewer F Exp'!$A:$B,17,FALSE),0)</f>
        <v>0</v>
      </c>
      <c r="AA2207" s="34">
        <f>IFERROR(VLOOKUP($H2207,'Refuse F Rev'!$A:$E,15,FALSE),0)</f>
        <v>0</v>
      </c>
      <c r="AB2207" s="34">
        <f>IFERROR(VLOOKUP($H2207,'Refuse F Rev'!$A:$E,16,FALSE),0)</f>
        <v>0</v>
      </c>
      <c r="AC2207" s="42">
        <f>IFERROR(VLOOKUP($H2207,'Refuse F Rev'!$A:$E,17,FALSE),0)</f>
        <v>0</v>
      </c>
      <c r="AD2207" s="34">
        <f>IFERROR(VLOOKUP($H2207,'Refuse F Exp'!$A:$E,15,FALSE),0)</f>
        <v>0</v>
      </c>
      <c r="AE2207" s="34">
        <f>IFERROR(VLOOKUP($H2207,'Refuse F Exp'!$A:$E,16,FALSE),0)</f>
        <v>0</v>
      </c>
      <c r="AF2207" s="42">
        <f>IFERROR(VLOOKUP($H2207,'Refuse F Exp'!$A:$E,17,FALSE),0)</f>
        <v>0</v>
      </c>
      <c r="AG2207" s="34">
        <f>IFERROR(VLOOKUP($H2207,#REF!,10,FALSE),0)</f>
        <v>0</v>
      </c>
      <c r="AH2207" s="34">
        <f>IFERROR(VLOOKUP($H2207,#REF!,11,FALSE),0)</f>
        <v>0</v>
      </c>
      <c r="AI2207" s="42">
        <f>IFERROR(VLOOKUP($H2207,#REF!,12,FALSE),0)</f>
        <v>0</v>
      </c>
      <c r="AJ2207" s="34">
        <f>IFERROR(VLOOKUP($H2207,#REF!,10,FALSE),0)</f>
        <v>0</v>
      </c>
      <c r="AK2207" s="34">
        <f>IFERROR(VLOOKUP($H2207,#REF!,11,FALSE),0)</f>
        <v>0</v>
      </c>
      <c r="AL2207" s="42">
        <f>IFERROR(VLOOKUP($H2207,#REF!,12,FALSE),0)</f>
        <v>0</v>
      </c>
      <c r="AM2207" s="34">
        <f>IFERROR(VLOOKUP($H2207,#REF!,10,FALSE),0)</f>
        <v>0</v>
      </c>
      <c r="AN2207" s="34">
        <f>IFERROR(VLOOKUP($H2207,#REF!,11,FALSE),0)</f>
        <v>0</v>
      </c>
      <c r="AO2207" s="42">
        <f>IFERROR(VLOOKUP($H2207,#REF!,12,FALSE),0)</f>
        <v>0</v>
      </c>
      <c r="AP2207" s="34">
        <f>IFERROR(VLOOKUP($H2207,#REF!,10,FALSE),0)</f>
        <v>0</v>
      </c>
      <c r="AQ2207" s="34">
        <f>IFERROR(VLOOKUP($H2207,#REF!,11,FALSE),0)</f>
        <v>0</v>
      </c>
      <c r="AR2207" s="42">
        <f>IFERROR(VLOOKUP($H2207,#REF!,12,FALSE),0)</f>
        <v>0</v>
      </c>
      <c r="AS2207" s="34">
        <f>IFERROR(VLOOKUP($H2207,#REF!,13,FALSE),0)</f>
        <v>0</v>
      </c>
      <c r="AT2207" s="34">
        <f>IFERROR(VLOOKUP($H2207,#REF!,14,FALSE),0)</f>
        <v>0</v>
      </c>
      <c r="AU2207" s="42">
        <f>IFERROR(VLOOKUP($H2207,#REF!,15,FALSE),0)</f>
        <v>0</v>
      </c>
      <c r="AV2207" s="34">
        <f>IFERROR(VLOOKUP($H2207,#REF!,15,FALSE),0)</f>
        <v>0</v>
      </c>
      <c r="AW2207" s="34">
        <f>IFERROR(VLOOKUP($H2207,#REF!,16,FALSE),0)</f>
        <v>0</v>
      </c>
      <c r="AX2207" s="42">
        <f>IFERROR(VLOOKUP($H2207,#REF!,17,FALSE),0)</f>
        <v>0</v>
      </c>
    </row>
    <row r="2208" spans="1:50" x14ac:dyDescent="0.3">
      <c r="A2208" s="33" t="str">
        <f t="shared" si="136"/>
        <v>0</v>
      </c>
      <c r="B2208" s="33">
        <f>+'R&amp;E EXPORT'!B2007</f>
        <v>0</v>
      </c>
      <c r="C2208" t="str">
        <f>IFERROR(VLOOKUP(A2208,'MCSJ Export'!A:C,3,FALSE),"")</f>
        <v/>
      </c>
      <c r="D2208" s="37">
        <f t="shared" ca="1" si="137"/>
        <v>0</v>
      </c>
      <c r="E2208" s="37">
        <f t="shared" ca="1" si="138"/>
        <v>0</v>
      </c>
      <c r="F2208" s="37">
        <f t="shared" ca="1" si="139"/>
        <v>0</v>
      </c>
      <c r="G2208" s="37"/>
      <c r="H2208" s="33">
        <f>+'R&amp;E EXPORT'!A2007</f>
        <v>0</v>
      </c>
      <c r="I2208" s="34">
        <f>IFERROR(VLOOKUP($H2208,'Gen F Rev'!$A:$M,15,FALSE),0)</f>
        <v>0</v>
      </c>
      <c r="J2208" s="34">
        <f>IFERROR(VLOOKUP($H2208,'Gen F Rev'!$A:$M,16,FALSE),0)</f>
        <v>0</v>
      </c>
      <c r="K2208" s="42">
        <f>IFERROR(VLOOKUP($H2208,'Gen F Rev'!$A:$M,17,FALSE),0)</f>
        <v>0</v>
      </c>
      <c r="L2208" s="34">
        <f>IFERROR(VLOOKUP($H2208,'Gen F Exp'!$A:$E,15,FALSE),0)</f>
        <v>0</v>
      </c>
      <c r="M2208" s="34">
        <f>IFERROR(VLOOKUP($H2208,'Gen F Exp'!$A:$E,16,FALSE),0)</f>
        <v>0</v>
      </c>
      <c r="N2208" s="42">
        <f>IFERROR(VLOOKUP($H2208,'Gen F Exp'!$A:$E,17,FALSE),0)</f>
        <v>0</v>
      </c>
      <c r="O2208" s="34">
        <f>IFERROR(VLOOKUP($H2208,'Water F Rev'!$A:$L,15,FALSE),0)</f>
        <v>0</v>
      </c>
      <c r="P2208" s="34">
        <f>IFERROR(VLOOKUP($H2208,'Water F Rev'!$A:$L,16,FALSE),0)</f>
        <v>0</v>
      </c>
      <c r="Q2208" s="42">
        <f>IFERROR(VLOOKUP($H2208,'Water F Rev'!$A:$L,17,FALSE),0)</f>
        <v>0</v>
      </c>
      <c r="R2208" s="34">
        <f>IFERROR(VLOOKUP($H2208,'Water F Exp'!$A:$K,15,FALSE),0)</f>
        <v>0</v>
      </c>
      <c r="S2208" s="34">
        <f>IFERROR(VLOOKUP($H2208,'Water F Exp'!$A:$K,16,FALSE),0)</f>
        <v>0</v>
      </c>
      <c r="T2208" s="42">
        <f>IFERROR(VLOOKUP($H2208,'Water F Exp'!$A:$K,17,FALSE),0)</f>
        <v>0</v>
      </c>
      <c r="U2208" s="34">
        <f ca="1">IFERROR(VLOOKUP($H2208,'Sewer F Rev'!$A:$E,15,FALSE),0)</f>
        <v>0</v>
      </c>
      <c r="V2208" s="34">
        <f ca="1">IFERROR(VLOOKUP($H2208,'Sewer F Rev'!$A:$E,16,FALSE),0)</f>
        <v>0</v>
      </c>
      <c r="W2208" s="42">
        <f ca="1">IFERROR(VLOOKUP($H2208,'Sewer F Rev'!$A:$E,17,FALSE),0)</f>
        <v>0</v>
      </c>
      <c r="X2208" s="34">
        <f>IFERROR(VLOOKUP($H2208,'Sewer F Exp'!$A:$B,15,FALSE),0)</f>
        <v>0</v>
      </c>
      <c r="Y2208" s="34">
        <f>IFERROR(VLOOKUP($H2208,'Sewer F Exp'!$A:$B,16,FALSE),0)</f>
        <v>0</v>
      </c>
      <c r="Z2208" s="42">
        <f>IFERROR(VLOOKUP($H2208,'Sewer F Exp'!$A:$B,17,FALSE),0)</f>
        <v>0</v>
      </c>
      <c r="AA2208" s="34">
        <f>IFERROR(VLOOKUP($H2208,'Refuse F Rev'!$A:$E,15,FALSE),0)</f>
        <v>0</v>
      </c>
      <c r="AB2208" s="34">
        <f>IFERROR(VLOOKUP($H2208,'Refuse F Rev'!$A:$E,16,FALSE),0)</f>
        <v>0</v>
      </c>
      <c r="AC2208" s="42">
        <f>IFERROR(VLOOKUP($H2208,'Refuse F Rev'!$A:$E,17,FALSE),0)</f>
        <v>0</v>
      </c>
      <c r="AD2208" s="34">
        <f>IFERROR(VLOOKUP($H2208,'Refuse F Exp'!$A:$E,15,FALSE),0)</f>
        <v>0</v>
      </c>
      <c r="AE2208" s="34">
        <f>IFERROR(VLOOKUP($H2208,'Refuse F Exp'!$A:$E,16,FALSE),0)</f>
        <v>0</v>
      </c>
      <c r="AF2208" s="42">
        <f>IFERROR(VLOOKUP($H2208,'Refuse F Exp'!$A:$E,17,FALSE),0)</f>
        <v>0</v>
      </c>
      <c r="AG2208" s="34">
        <f>IFERROR(VLOOKUP($H2208,#REF!,10,FALSE),0)</f>
        <v>0</v>
      </c>
      <c r="AH2208" s="34">
        <f>IFERROR(VLOOKUP($H2208,#REF!,11,FALSE),0)</f>
        <v>0</v>
      </c>
      <c r="AI2208" s="42">
        <f>IFERROR(VLOOKUP($H2208,#REF!,12,FALSE),0)</f>
        <v>0</v>
      </c>
      <c r="AJ2208" s="34">
        <f>IFERROR(VLOOKUP($H2208,#REF!,10,FALSE),0)</f>
        <v>0</v>
      </c>
      <c r="AK2208" s="34">
        <f>IFERROR(VLOOKUP($H2208,#REF!,11,FALSE),0)</f>
        <v>0</v>
      </c>
      <c r="AL2208" s="42">
        <f>IFERROR(VLOOKUP($H2208,#REF!,12,FALSE),0)</f>
        <v>0</v>
      </c>
      <c r="AM2208" s="34">
        <f>IFERROR(VLOOKUP($H2208,#REF!,10,FALSE),0)</f>
        <v>0</v>
      </c>
      <c r="AN2208" s="34">
        <f>IFERROR(VLOOKUP($H2208,#REF!,11,FALSE),0)</f>
        <v>0</v>
      </c>
      <c r="AO2208" s="42">
        <f>IFERROR(VLOOKUP($H2208,#REF!,12,FALSE),0)</f>
        <v>0</v>
      </c>
      <c r="AP2208" s="34">
        <f>IFERROR(VLOOKUP($H2208,#REF!,10,FALSE),0)</f>
        <v>0</v>
      </c>
      <c r="AQ2208" s="34">
        <f>IFERROR(VLOOKUP($H2208,#REF!,11,FALSE),0)</f>
        <v>0</v>
      </c>
      <c r="AR2208" s="42">
        <f>IFERROR(VLOOKUP($H2208,#REF!,12,FALSE),0)</f>
        <v>0</v>
      </c>
      <c r="AS2208" s="34">
        <f>IFERROR(VLOOKUP($H2208,#REF!,13,FALSE),0)</f>
        <v>0</v>
      </c>
      <c r="AT2208" s="34">
        <f>IFERROR(VLOOKUP($H2208,#REF!,14,FALSE),0)</f>
        <v>0</v>
      </c>
      <c r="AU2208" s="42">
        <f>IFERROR(VLOOKUP($H2208,#REF!,15,FALSE),0)</f>
        <v>0</v>
      </c>
      <c r="AV2208" s="34">
        <f>IFERROR(VLOOKUP($H2208,#REF!,15,FALSE),0)</f>
        <v>0</v>
      </c>
      <c r="AW2208" s="34">
        <f>IFERROR(VLOOKUP($H2208,#REF!,16,FALSE),0)</f>
        <v>0</v>
      </c>
      <c r="AX2208" s="42">
        <f>IFERROR(VLOOKUP($H2208,#REF!,17,FALSE),0)</f>
        <v>0</v>
      </c>
    </row>
    <row r="2209" spans="1:50" x14ac:dyDescent="0.3">
      <c r="A2209" s="33" t="str">
        <f t="shared" si="136"/>
        <v>0</v>
      </c>
      <c r="B2209" s="33">
        <f>+'R&amp;E EXPORT'!B2008</f>
        <v>0</v>
      </c>
      <c r="C2209" t="str">
        <f>IFERROR(VLOOKUP(A2209,'MCSJ Export'!A:C,3,FALSE),"")</f>
        <v/>
      </c>
      <c r="D2209" s="37">
        <f t="shared" ca="1" si="137"/>
        <v>0</v>
      </c>
      <c r="E2209" s="37">
        <f t="shared" ca="1" si="138"/>
        <v>0</v>
      </c>
      <c r="F2209" s="37">
        <f t="shared" ca="1" si="139"/>
        <v>0</v>
      </c>
      <c r="G2209" s="37"/>
      <c r="H2209" s="33">
        <f>+'R&amp;E EXPORT'!A2008</f>
        <v>0</v>
      </c>
      <c r="I2209" s="34">
        <f>IFERROR(VLOOKUP($H2209,'Gen F Rev'!$A:$M,15,FALSE),0)</f>
        <v>0</v>
      </c>
      <c r="J2209" s="34">
        <f>IFERROR(VLOOKUP($H2209,'Gen F Rev'!$A:$M,16,FALSE),0)</f>
        <v>0</v>
      </c>
      <c r="K2209" s="42">
        <f>IFERROR(VLOOKUP($H2209,'Gen F Rev'!$A:$M,17,FALSE),0)</f>
        <v>0</v>
      </c>
      <c r="L2209" s="34">
        <f>IFERROR(VLOOKUP($H2209,'Gen F Exp'!$A:$E,15,FALSE),0)</f>
        <v>0</v>
      </c>
      <c r="M2209" s="34">
        <f>IFERROR(VLOOKUP($H2209,'Gen F Exp'!$A:$E,16,FALSE),0)</f>
        <v>0</v>
      </c>
      <c r="N2209" s="42">
        <f>IFERROR(VLOOKUP($H2209,'Gen F Exp'!$A:$E,17,FALSE),0)</f>
        <v>0</v>
      </c>
      <c r="O2209" s="34">
        <f>IFERROR(VLOOKUP($H2209,'Water F Rev'!$A:$L,15,FALSE),0)</f>
        <v>0</v>
      </c>
      <c r="P2209" s="34">
        <f>IFERROR(VLOOKUP($H2209,'Water F Rev'!$A:$L,16,FALSE),0)</f>
        <v>0</v>
      </c>
      <c r="Q2209" s="42">
        <f>IFERROR(VLOOKUP($H2209,'Water F Rev'!$A:$L,17,FALSE),0)</f>
        <v>0</v>
      </c>
      <c r="R2209" s="34">
        <f>IFERROR(VLOOKUP($H2209,'Water F Exp'!$A:$K,15,FALSE),0)</f>
        <v>0</v>
      </c>
      <c r="S2209" s="34">
        <f>IFERROR(VLOOKUP($H2209,'Water F Exp'!$A:$K,16,FALSE),0)</f>
        <v>0</v>
      </c>
      <c r="T2209" s="42">
        <f>IFERROR(VLOOKUP($H2209,'Water F Exp'!$A:$K,17,FALSE),0)</f>
        <v>0</v>
      </c>
      <c r="U2209" s="34">
        <f ca="1">IFERROR(VLOOKUP($H2209,'Sewer F Rev'!$A:$E,15,FALSE),0)</f>
        <v>0</v>
      </c>
      <c r="V2209" s="34">
        <f ca="1">IFERROR(VLOOKUP($H2209,'Sewer F Rev'!$A:$E,16,FALSE),0)</f>
        <v>0</v>
      </c>
      <c r="W2209" s="42">
        <f ca="1">IFERROR(VLOOKUP($H2209,'Sewer F Rev'!$A:$E,17,FALSE),0)</f>
        <v>0</v>
      </c>
      <c r="X2209" s="34">
        <f>IFERROR(VLOOKUP($H2209,'Sewer F Exp'!$A:$B,15,FALSE),0)</f>
        <v>0</v>
      </c>
      <c r="Y2209" s="34">
        <f>IFERROR(VLOOKUP($H2209,'Sewer F Exp'!$A:$B,16,FALSE),0)</f>
        <v>0</v>
      </c>
      <c r="Z2209" s="42">
        <f>IFERROR(VLOOKUP($H2209,'Sewer F Exp'!$A:$B,17,FALSE),0)</f>
        <v>0</v>
      </c>
      <c r="AA2209" s="34">
        <f>IFERROR(VLOOKUP($H2209,'Refuse F Rev'!$A:$E,15,FALSE),0)</f>
        <v>0</v>
      </c>
      <c r="AB2209" s="34">
        <f>IFERROR(VLOOKUP($H2209,'Refuse F Rev'!$A:$E,16,FALSE),0)</f>
        <v>0</v>
      </c>
      <c r="AC2209" s="42">
        <f>IFERROR(VLOOKUP($H2209,'Refuse F Rev'!$A:$E,17,FALSE),0)</f>
        <v>0</v>
      </c>
      <c r="AD2209" s="34">
        <f>IFERROR(VLOOKUP($H2209,'Refuse F Exp'!$A:$E,15,FALSE),0)</f>
        <v>0</v>
      </c>
      <c r="AE2209" s="34">
        <f>IFERROR(VLOOKUP($H2209,'Refuse F Exp'!$A:$E,16,FALSE),0)</f>
        <v>0</v>
      </c>
      <c r="AF2209" s="42">
        <f>IFERROR(VLOOKUP($H2209,'Refuse F Exp'!$A:$E,17,FALSE),0)</f>
        <v>0</v>
      </c>
      <c r="AG2209" s="34">
        <f>IFERROR(VLOOKUP($H2209,#REF!,10,FALSE),0)</f>
        <v>0</v>
      </c>
      <c r="AH2209" s="34">
        <f>IFERROR(VLOOKUP($H2209,#REF!,11,FALSE),0)</f>
        <v>0</v>
      </c>
      <c r="AI2209" s="42">
        <f>IFERROR(VLOOKUP($H2209,#REF!,12,FALSE),0)</f>
        <v>0</v>
      </c>
      <c r="AJ2209" s="34">
        <f>IFERROR(VLOOKUP($H2209,#REF!,10,FALSE),0)</f>
        <v>0</v>
      </c>
      <c r="AK2209" s="34">
        <f>IFERROR(VLOOKUP($H2209,#REF!,11,FALSE),0)</f>
        <v>0</v>
      </c>
      <c r="AL2209" s="42">
        <f>IFERROR(VLOOKUP($H2209,#REF!,12,FALSE),0)</f>
        <v>0</v>
      </c>
      <c r="AM2209" s="34">
        <f>IFERROR(VLOOKUP($H2209,#REF!,10,FALSE),0)</f>
        <v>0</v>
      </c>
      <c r="AN2209" s="34">
        <f>IFERROR(VLOOKUP($H2209,#REF!,11,FALSE),0)</f>
        <v>0</v>
      </c>
      <c r="AO2209" s="42">
        <f>IFERROR(VLOOKUP($H2209,#REF!,12,FALSE),0)</f>
        <v>0</v>
      </c>
      <c r="AP2209" s="34">
        <f>IFERROR(VLOOKUP($H2209,#REF!,10,FALSE),0)</f>
        <v>0</v>
      </c>
      <c r="AQ2209" s="34">
        <f>IFERROR(VLOOKUP($H2209,#REF!,11,FALSE),0)</f>
        <v>0</v>
      </c>
      <c r="AR2209" s="42">
        <f>IFERROR(VLOOKUP($H2209,#REF!,12,FALSE),0)</f>
        <v>0</v>
      </c>
      <c r="AS2209" s="34">
        <f>IFERROR(VLOOKUP($H2209,#REF!,13,FALSE),0)</f>
        <v>0</v>
      </c>
      <c r="AT2209" s="34">
        <f>IFERROR(VLOOKUP($H2209,#REF!,14,FALSE),0)</f>
        <v>0</v>
      </c>
      <c r="AU2209" s="42">
        <f>IFERROR(VLOOKUP($H2209,#REF!,15,FALSE),0)</f>
        <v>0</v>
      </c>
      <c r="AV2209" s="34">
        <f>IFERROR(VLOOKUP($H2209,#REF!,15,FALSE),0)</f>
        <v>0</v>
      </c>
      <c r="AW2209" s="34">
        <f>IFERROR(VLOOKUP($H2209,#REF!,16,FALSE),0)</f>
        <v>0</v>
      </c>
      <c r="AX2209" s="42">
        <f>IFERROR(VLOOKUP($H2209,#REF!,17,FALSE),0)</f>
        <v>0</v>
      </c>
    </row>
    <row r="2210" spans="1:50" x14ac:dyDescent="0.3">
      <c r="A2210" s="33" t="str">
        <f t="shared" si="136"/>
        <v>0</v>
      </c>
      <c r="B2210" s="33">
        <f>+'R&amp;E EXPORT'!B2009</f>
        <v>0</v>
      </c>
      <c r="C2210" t="str">
        <f>IFERROR(VLOOKUP(A2210,'MCSJ Export'!A:C,3,FALSE),"")</f>
        <v/>
      </c>
      <c r="D2210" s="37">
        <f t="shared" ca="1" si="137"/>
        <v>0</v>
      </c>
      <c r="E2210" s="37">
        <f t="shared" ca="1" si="138"/>
        <v>0</v>
      </c>
      <c r="F2210" s="37">
        <f t="shared" ca="1" si="139"/>
        <v>0</v>
      </c>
      <c r="G2210" s="37"/>
      <c r="H2210" s="33">
        <f>+'R&amp;E EXPORT'!A2009</f>
        <v>0</v>
      </c>
      <c r="I2210" s="34">
        <f>IFERROR(VLOOKUP($H2210,'Gen F Rev'!$A:$M,15,FALSE),0)</f>
        <v>0</v>
      </c>
      <c r="J2210" s="34">
        <f>IFERROR(VLOOKUP($H2210,'Gen F Rev'!$A:$M,16,FALSE),0)</f>
        <v>0</v>
      </c>
      <c r="K2210" s="42">
        <f>IFERROR(VLOOKUP($H2210,'Gen F Rev'!$A:$M,17,FALSE),0)</f>
        <v>0</v>
      </c>
      <c r="L2210" s="34">
        <f>IFERROR(VLOOKUP($H2210,'Gen F Exp'!$A:$E,15,FALSE),0)</f>
        <v>0</v>
      </c>
      <c r="M2210" s="34">
        <f>IFERROR(VLOOKUP($H2210,'Gen F Exp'!$A:$E,16,FALSE),0)</f>
        <v>0</v>
      </c>
      <c r="N2210" s="42">
        <f>IFERROR(VLOOKUP($H2210,'Gen F Exp'!$A:$E,17,FALSE),0)</f>
        <v>0</v>
      </c>
      <c r="O2210" s="34">
        <f>IFERROR(VLOOKUP($H2210,'Water F Rev'!$A:$L,15,FALSE),0)</f>
        <v>0</v>
      </c>
      <c r="P2210" s="34">
        <f>IFERROR(VLOOKUP($H2210,'Water F Rev'!$A:$L,16,FALSE),0)</f>
        <v>0</v>
      </c>
      <c r="Q2210" s="42">
        <f>IFERROR(VLOOKUP($H2210,'Water F Rev'!$A:$L,17,FALSE),0)</f>
        <v>0</v>
      </c>
      <c r="R2210" s="34">
        <f>IFERROR(VLOOKUP($H2210,'Water F Exp'!$A:$K,15,FALSE),0)</f>
        <v>0</v>
      </c>
      <c r="S2210" s="34">
        <f>IFERROR(VLOOKUP($H2210,'Water F Exp'!$A:$K,16,FALSE),0)</f>
        <v>0</v>
      </c>
      <c r="T2210" s="42">
        <f>IFERROR(VLOOKUP($H2210,'Water F Exp'!$A:$K,17,FALSE),0)</f>
        <v>0</v>
      </c>
      <c r="U2210" s="34">
        <f ca="1">IFERROR(VLOOKUP($H2210,'Sewer F Rev'!$A:$E,15,FALSE),0)</f>
        <v>0</v>
      </c>
      <c r="V2210" s="34">
        <f ca="1">IFERROR(VLOOKUP($H2210,'Sewer F Rev'!$A:$E,16,FALSE),0)</f>
        <v>0</v>
      </c>
      <c r="W2210" s="42">
        <f ca="1">IFERROR(VLOOKUP($H2210,'Sewer F Rev'!$A:$E,17,FALSE),0)</f>
        <v>0</v>
      </c>
      <c r="X2210" s="34">
        <f>IFERROR(VLOOKUP($H2210,'Sewer F Exp'!$A:$B,15,FALSE),0)</f>
        <v>0</v>
      </c>
      <c r="Y2210" s="34">
        <f>IFERROR(VLOOKUP($H2210,'Sewer F Exp'!$A:$B,16,FALSE),0)</f>
        <v>0</v>
      </c>
      <c r="Z2210" s="42">
        <f>IFERROR(VLOOKUP($H2210,'Sewer F Exp'!$A:$B,17,FALSE),0)</f>
        <v>0</v>
      </c>
      <c r="AA2210" s="34">
        <f>IFERROR(VLOOKUP($H2210,'Refuse F Rev'!$A:$E,15,FALSE),0)</f>
        <v>0</v>
      </c>
      <c r="AB2210" s="34">
        <f>IFERROR(VLOOKUP($H2210,'Refuse F Rev'!$A:$E,16,FALSE),0)</f>
        <v>0</v>
      </c>
      <c r="AC2210" s="42">
        <f>IFERROR(VLOOKUP($H2210,'Refuse F Rev'!$A:$E,17,FALSE),0)</f>
        <v>0</v>
      </c>
      <c r="AD2210" s="34">
        <f>IFERROR(VLOOKUP($H2210,'Refuse F Exp'!$A:$E,15,FALSE),0)</f>
        <v>0</v>
      </c>
      <c r="AE2210" s="34">
        <f>IFERROR(VLOOKUP($H2210,'Refuse F Exp'!$A:$E,16,FALSE),0)</f>
        <v>0</v>
      </c>
      <c r="AF2210" s="42">
        <f>IFERROR(VLOOKUP($H2210,'Refuse F Exp'!$A:$E,17,FALSE),0)</f>
        <v>0</v>
      </c>
      <c r="AG2210" s="34">
        <f>IFERROR(VLOOKUP($H2210,#REF!,10,FALSE),0)</f>
        <v>0</v>
      </c>
      <c r="AH2210" s="34">
        <f>IFERROR(VLOOKUP($H2210,#REF!,11,FALSE),0)</f>
        <v>0</v>
      </c>
      <c r="AI2210" s="42">
        <f>IFERROR(VLOOKUP($H2210,#REF!,12,FALSE),0)</f>
        <v>0</v>
      </c>
      <c r="AJ2210" s="34">
        <f>IFERROR(VLOOKUP($H2210,#REF!,10,FALSE),0)</f>
        <v>0</v>
      </c>
      <c r="AK2210" s="34">
        <f>IFERROR(VLOOKUP($H2210,#REF!,11,FALSE),0)</f>
        <v>0</v>
      </c>
      <c r="AL2210" s="42">
        <f>IFERROR(VLOOKUP($H2210,#REF!,12,FALSE),0)</f>
        <v>0</v>
      </c>
      <c r="AM2210" s="34">
        <f>IFERROR(VLOOKUP($H2210,#REF!,10,FALSE),0)</f>
        <v>0</v>
      </c>
      <c r="AN2210" s="34">
        <f>IFERROR(VLOOKUP($H2210,#REF!,11,FALSE),0)</f>
        <v>0</v>
      </c>
      <c r="AO2210" s="42">
        <f>IFERROR(VLOOKUP($H2210,#REF!,12,FALSE),0)</f>
        <v>0</v>
      </c>
      <c r="AP2210" s="34">
        <f>IFERROR(VLOOKUP($H2210,#REF!,10,FALSE),0)</f>
        <v>0</v>
      </c>
      <c r="AQ2210" s="34">
        <f>IFERROR(VLOOKUP($H2210,#REF!,11,FALSE),0)</f>
        <v>0</v>
      </c>
      <c r="AR2210" s="42">
        <f>IFERROR(VLOOKUP($H2210,#REF!,12,FALSE),0)</f>
        <v>0</v>
      </c>
      <c r="AS2210" s="34">
        <f>IFERROR(VLOOKUP($H2210,#REF!,13,FALSE),0)</f>
        <v>0</v>
      </c>
      <c r="AT2210" s="34">
        <f>IFERROR(VLOOKUP($H2210,#REF!,14,FALSE),0)</f>
        <v>0</v>
      </c>
      <c r="AU2210" s="42">
        <f>IFERROR(VLOOKUP($H2210,#REF!,15,FALSE),0)</f>
        <v>0</v>
      </c>
      <c r="AV2210" s="34">
        <f>IFERROR(VLOOKUP($H2210,#REF!,15,FALSE),0)</f>
        <v>0</v>
      </c>
      <c r="AW2210" s="34">
        <f>IFERROR(VLOOKUP($H2210,#REF!,16,FALSE),0)</f>
        <v>0</v>
      </c>
      <c r="AX2210" s="42">
        <f>IFERROR(VLOOKUP($H2210,#REF!,17,FALSE),0)</f>
        <v>0</v>
      </c>
    </row>
    <row r="2211" spans="1:50" x14ac:dyDescent="0.3">
      <c r="A2211" s="33" t="str">
        <f t="shared" si="136"/>
        <v>0</v>
      </c>
      <c r="B2211" s="33">
        <f>+'R&amp;E EXPORT'!B2010</f>
        <v>0</v>
      </c>
      <c r="C2211" t="str">
        <f>IFERROR(VLOOKUP(A2211,'MCSJ Export'!A:C,3,FALSE),"")</f>
        <v/>
      </c>
      <c r="D2211" s="37">
        <f t="shared" ca="1" si="137"/>
        <v>0</v>
      </c>
      <c r="E2211" s="37">
        <f t="shared" ca="1" si="138"/>
        <v>0</v>
      </c>
      <c r="F2211" s="37">
        <f t="shared" ca="1" si="139"/>
        <v>0</v>
      </c>
      <c r="G2211" s="37"/>
      <c r="H2211" s="33">
        <f>+'R&amp;E EXPORT'!A2010</f>
        <v>0</v>
      </c>
      <c r="I2211" s="34">
        <f>IFERROR(VLOOKUP($H2211,'Gen F Rev'!$A:$M,15,FALSE),0)</f>
        <v>0</v>
      </c>
      <c r="J2211" s="34">
        <f>IFERROR(VLOOKUP($H2211,'Gen F Rev'!$A:$M,16,FALSE),0)</f>
        <v>0</v>
      </c>
      <c r="K2211" s="42">
        <f>IFERROR(VLOOKUP($H2211,'Gen F Rev'!$A:$M,17,FALSE),0)</f>
        <v>0</v>
      </c>
      <c r="L2211" s="34">
        <f>IFERROR(VLOOKUP($H2211,'Gen F Exp'!$A:$E,15,FALSE),0)</f>
        <v>0</v>
      </c>
      <c r="M2211" s="34">
        <f>IFERROR(VLOOKUP($H2211,'Gen F Exp'!$A:$E,16,FALSE),0)</f>
        <v>0</v>
      </c>
      <c r="N2211" s="42">
        <f>IFERROR(VLOOKUP($H2211,'Gen F Exp'!$A:$E,17,FALSE),0)</f>
        <v>0</v>
      </c>
      <c r="O2211" s="34">
        <f>IFERROR(VLOOKUP($H2211,'Water F Rev'!$A:$L,15,FALSE),0)</f>
        <v>0</v>
      </c>
      <c r="P2211" s="34">
        <f>IFERROR(VLOOKUP($H2211,'Water F Rev'!$A:$L,16,FALSE),0)</f>
        <v>0</v>
      </c>
      <c r="Q2211" s="42">
        <f>IFERROR(VLOOKUP($H2211,'Water F Rev'!$A:$L,17,FALSE),0)</f>
        <v>0</v>
      </c>
      <c r="R2211" s="34">
        <f>IFERROR(VLOOKUP($H2211,'Water F Exp'!$A:$K,15,FALSE),0)</f>
        <v>0</v>
      </c>
      <c r="S2211" s="34">
        <f>IFERROR(VLOOKUP($H2211,'Water F Exp'!$A:$K,16,FALSE),0)</f>
        <v>0</v>
      </c>
      <c r="T2211" s="42">
        <f>IFERROR(VLOOKUP($H2211,'Water F Exp'!$A:$K,17,FALSE),0)</f>
        <v>0</v>
      </c>
      <c r="U2211" s="34">
        <f ca="1">IFERROR(VLOOKUP($H2211,'Sewer F Rev'!$A:$E,15,FALSE),0)</f>
        <v>0</v>
      </c>
      <c r="V2211" s="34">
        <f ca="1">IFERROR(VLOOKUP($H2211,'Sewer F Rev'!$A:$E,16,FALSE),0)</f>
        <v>0</v>
      </c>
      <c r="W2211" s="42">
        <f ca="1">IFERROR(VLOOKUP($H2211,'Sewer F Rev'!$A:$E,17,FALSE),0)</f>
        <v>0</v>
      </c>
      <c r="X2211" s="34">
        <f>IFERROR(VLOOKUP($H2211,'Sewer F Exp'!$A:$B,15,FALSE),0)</f>
        <v>0</v>
      </c>
      <c r="Y2211" s="34">
        <f>IFERROR(VLOOKUP($H2211,'Sewer F Exp'!$A:$B,16,FALSE),0)</f>
        <v>0</v>
      </c>
      <c r="Z2211" s="42">
        <f>IFERROR(VLOOKUP($H2211,'Sewer F Exp'!$A:$B,17,FALSE),0)</f>
        <v>0</v>
      </c>
      <c r="AA2211" s="34">
        <f>IFERROR(VLOOKUP($H2211,'Refuse F Rev'!$A:$E,15,FALSE),0)</f>
        <v>0</v>
      </c>
      <c r="AB2211" s="34">
        <f>IFERROR(VLOOKUP($H2211,'Refuse F Rev'!$A:$E,16,FALSE),0)</f>
        <v>0</v>
      </c>
      <c r="AC2211" s="42">
        <f>IFERROR(VLOOKUP($H2211,'Refuse F Rev'!$A:$E,17,FALSE),0)</f>
        <v>0</v>
      </c>
      <c r="AD2211" s="34">
        <f>IFERROR(VLOOKUP($H2211,'Refuse F Exp'!$A:$E,15,FALSE),0)</f>
        <v>0</v>
      </c>
      <c r="AE2211" s="34">
        <f>IFERROR(VLOOKUP($H2211,'Refuse F Exp'!$A:$E,16,FALSE),0)</f>
        <v>0</v>
      </c>
      <c r="AF2211" s="42">
        <f>IFERROR(VLOOKUP($H2211,'Refuse F Exp'!$A:$E,17,FALSE),0)</f>
        <v>0</v>
      </c>
      <c r="AG2211" s="34">
        <f>IFERROR(VLOOKUP($H2211,#REF!,10,FALSE),0)</f>
        <v>0</v>
      </c>
      <c r="AH2211" s="34">
        <f>IFERROR(VLOOKUP($H2211,#REF!,11,FALSE),0)</f>
        <v>0</v>
      </c>
      <c r="AI2211" s="42">
        <f>IFERROR(VLOOKUP($H2211,#REF!,12,FALSE),0)</f>
        <v>0</v>
      </c>
      <c r="AJ2211" s="34">
        <f>IFERROR(VLOOKUP($H2211,#REF!,10,FALSE),0)</f>
        <v>0</v>
      </c>
      <c r="AK2211" s="34">
        <f>IFERROR(VLOOKUP($H2211,#REF!,11,FALSE),0)</f>
        <v>0</v>
      </c>
      <c r="AL2211" s="42">
        <f>IFERROR(VLOOKUP($H2211,#REF!,12,FALSE),0)</f>
        <v>0</v>
      </c>
      <c r="AM2211" s="34">
        <f>IFERROR(VLOOKUP($H2211,#REF!,10,FALSE),0)</f>
        <v>0</v>
      </c>
      <c r="AN2211" s="34">
        <f>IFERROR(VLOOKUP($H2211,#REF!,11,FALSE),0)</f>
        <v>0</v>
      </c>
      <c r="AO2211" s="42">
        <f>IFERROR(VLOOKUP($H2211,#REF!,12,FALSE),0)</f>
        <v>0</v>
      </c>
      <c r="AP2211" s="34">
        <f>IFERROR(VLOOKUP($H2211,#REF!,10,FALSE),0)</f>
        <v>0</v>
      </c>
      <c r="AQ2211" s="34">
        <f>IFERROR(VLOOKUP($H2211,#REF!,11,FALSE),0)</f>
        <v>0</v>
      </c>
      <c r="AR2211" s="42">
        <f>IFERROR(VLOOKUP($H2211,#REF!,12,FALSE),0)</f>
        <v>0</v>
      </c>
      <c r="AS2211" s="34">
        <f>IFERROR(VLOOKUP($H2211,#REF!,13,FALSE),0)</f>
        <v>0</v>
      </c>
      <c r="AT2211" s="34">
        <f>IFERROR(VLOOKUP($H2211,#REF!,14,FALSE),0)</f>
        <v>0</v>
      </c>
      <c r="AU2211" s="42">
        <f>IFERROR(VLOOKUP($H2211,#REF!,15,FALSE),0)</f>
        <v>0</v>
      </c>
      <c r="AV2211" s="34">
        <f>IFERROR(VLOOKUP($H2211,#REF!,15,FALSE),0)</f>
        <v>0</v>
      </c>
      <c r="AW2211" s="34">
        <f>IFERROR(VLOOKUP($H2211,#REF!,16,FALSE),0)</f>
        <v>0</v>
      </c>
      <c r="AX2211" s="42">
        <f>IFERROR(VLOOKUP($H2211,#REF!,17,FALSE),0)</f>
        <v>0</v>
      </c>
    </row>
    <row r="2212" spans="1:50" x14ac:dyDescent="0.3">
      <c r="A2212" s="33" t="str">
        <f t="shared" si="136"/>
        <v>0</v>
      </c>
      <c r="B2212" s="33">
        <f>+'R&amp;E EXPORT'!B2011</f>
        <v>0</v>
      </c>
      <c r="C2212" t="str">
        <f>IFERROR(VLOOKUP(A2212,'MCSJ Export'!A:C,3,FALSE),"")</f>
        <v/>
      </c>
      <c r="D2212" s="37">
        <f t="shared" ca="1" si="137"/>
        <v>0</v>
      </c>
      <c r="E2212" s="37">
        <f t="shared" ca="1" si="138"/>
        <v>0</v>
      </c>
      <c r="F2212" s="37">
        <f t="shared" ca="1" si="139"/>
        <v>0</v>
      </c>
      <c r="G2212" s="37"/>
      <c r="H2212" s="33">
        <f>+'R&amp;E EXPORT'!A2011</f>
        <v>0</v>
      </c>
      <c r="I2212" s="34">
        <f>IFERROR(VLOOKUP($H2212,'Gen F Rev'!$A:$M,15,FALSE),0)</f>
        <v>0</v>
      </c>
      <c r="J2212" s="34">
        <f>IFERROR(VLOOKUP($H2212,'Gen F Rev'!$A:$M,16,FALSE),0)</f>
        <v>0</v>
      </c>
      <c r="K2212" s="42">
        <f>IFERROR(VLOOKUP($H2212,'Gen F Rev'!$A:$M,17,FALSE),0)</f>
        <v>0</v>
      </c>
      <c r="L2212" s="34">
        <f>IFERROR(VLOOKUP($H2212,'Gen F Exp'!$A:$E,15,FALSE),0)</f>
        <v>0</v>
      </c>
      <c r="M2212" s="34">
        <f>IFERROR(VLOOKUP($H2212,'Gen F Exp'!$A:$E,16,FALSE),0)</f>
        <v>0</v>
      </c>
      <c r="N2212" s="42">
        <f>IFERROR(VLOOKUP($H2212,'Gen F Exp'!$A:$E,17,FALSE),0)</f>
        <v>0</v>
      </c>
      <c r="O2212" s="34">
        <f>IFERROR(VLOOKUP($H2212,'Water F Rev'!$A:$L,15,FALSE),0)</f>
        <v>0</v>
      </c>
      <c r="P2212" s="34">
        <f>IFERROR(VLOOKUP($H2212,'Water F Rev'!$A:$L,16,FALSE),0)</f>
        <v>0</v>
      </c>
      <c r="Q2212" s="42">
        <f>IFERROR(VLOOKUP($H2212,'Water F Rev'!$A:$L,17,FALSE),0)</f>
        <v>0</v>
      </c>
      <c r="R2212" s="34">
        <f>IFERROR(VLOOKUP($H2212,'Water F Exp'!$A:$K,15,FALSE),0)</f>
        <v>0</v>
      </c>
      <c r="S2212" s="34">
        <f>IFERROR(VLOOKUP($H2212,'Water F Exp'!$A:$K,16,FALSE),0)</f>
        <v>0</v>
      </c>
      <c r="T2212" s="42">
        <f>IFERROR(VLOOKUP($H2212,'Water F Exp'!$A:$K,17,FALSE),0)</f>
        <v>0</v>
      </c>
      <c r="U2212" s="34">
        <f ca="1">IFERROR(VLOOKUP($H2212,'Sewer F Rev'!$A:$E,15,FALSE),0)</f>
        <v>0</v>
      </c>
      <c r="V2212" s="34">
        <f ca="1">IFERROR(VLOOKUP($H2212,'Sewer F Rev'!$A:$E,16,FALSE),0)</f>
        <v>0</v>
      </c>
      <c r="W2212" s="42">
        <f ca="1">IFERROR(VLOOKUP($H2212,'Sewer F Rev'!$A:$E,17,FALSE),0)</f>
        <v>0</v>
      </c>
      <c r="X2212" s="34">
        <f>IFERROR(VLOOKUP($H2212,'Sewer F Exp'!$A:$B,15,FALSE),0)</f>
        <v>0</v>
      </c>
      <c r="Y2212" s="34">
        <f>IFERROR(VLOOKUP($H2212,'Sewer F Exp'!$A:$B,16,FALSE),0)</f>
        <v>0</v>
      </c>
      <c r="Z2212" s="42">
        <f>IFERROR(VLOOKUP($H2212,'Sewer F Exp'!$A:$B,17,FALSE),0)</f>
        <v>0</v>
      </c>
      <c r="AA2212" s="34">
        <f>IFERROR(VLOOKUP($H2212,'Refuse F Rev'!$A:$E,15,FALSE),0)</f>
        <v>0</v>
      </c>
      <c r="AB2212" s="34">
        <f>IFERROR(VLOOKUP($H2212,'Refuse F Rev'!$A:$E,16,FALSE),0)</f>
        <v>0</v>
      </c>
      <c r="AC2212" s="42">
        <f>IFERROR(VLOOKUP($H2212,'Refuse F Rev'!$A:$E,17,FALSE),0)</f>
        <v>0</v>
      </c>
      <c r="AD2212" s="34">
        <f>IFERROR(VLOOKUP($H2212,'Refuse F Exp'!$A:$E,15,FALSE),0)</f>
        <v>0</v>
      </c>
      <c r="AE2212" s="34">
        <f>IFERROR(VLOOKUP($H2212,'Refuse F Exp'!$A:$E,16,FALSE),0)</f>
        <v>0</v>
      </c>
      <c r="AF2212" s="42">
        <f>IFERROR(VLOOKUP($H2212,'Refuse F Exp'!$A:$E,17,FALSE),0)</f>
        <v>0</v>
      </c>
      <c r="AG2212" s="34">
        <f>IFERROR(VLOOKUP($H2212,#REF!,10,FALSE),0)</f>
        <v>0</v>
      </c>
      <c r="AH2212" s="34">
        <f>IFERROR(VLOOKUP($H2212,#REF!,11,FALSE),0)</f>
        <v>0</v>
      </c>
      <c r="AI2212" s="42">
        <f>IFERROR(VLOOKUP($H2212,#REF!,12,FALSE),0)</f>
        <v>0</v>
      </c>
      <c r="AJ2212" s="34">
        <f>IFERROR(VLOOKUP($H2212,#REF!,10,FALSE),0)</f>
        <v>0</v>
      </c>
      <c r="AK2212" s="34">
        <f>IFERROR(VLOOKUP($H2212,#REF!,11,FALSE),0)</f>
        <v>0</v>
      </c>
      <c r="AL2212" s="42">
        <f>IFERROR(VLOOKUP($H2212,#REF!,12,FALSE),0)</f>
        <v>0</v>
      </c>
      <c r="AM2212" s="34">
        <f>IFERROR(VLOOKUP($H2212,#REF!,10,FALSE),0)</f>
        <v>0</v>
      </c>
      <c r="AN2212" s="34">
        <f>IFERROR(VLOOKUP($H2212,#REF!,11,FALSE),0)</f>
        <v>0</v>
      </c>
      <c r="AO2212" s="42">
        <f>IFERROR(VLOOKUP($H2212,#REF!,12,FALSE),0)</f>
        <v>0</v>
      </c>
      <c r="AP2212" s="34">
        <f>IFERROR(VLOOKUP($H2212,#REF!,10,FALSE),0)</f>
        <v>0</v>
      </c>
      <c r="AQ2212" s="34">
        <f>IFERROR(VLOOKUP($H2212,#REF!,11,FALSE),0)</f>
        <v>0</v>
      </c>
      <c r="AR2212" s="42">
        <f>IFERROR(VLOOKUP($H2212,#REF!,12,FALSE),0)</f>
        <v>0</v>
      </c>
      <c r="AS2212" s="34">
        <f>IFERROR(VLOOKUP($H2212,#REF!,13,FALSE),0)</f>
        <v>0</v>
      </c>
      <c r="AT2212" s="34">
        <f>IFERROR(VLOOKUP($H2212,#REF!,14,FALSE),0)</f>
        <v>0</v>
      </c>
      <c r="AU2212" s="42">
        <f>IFERROR(VLOOKUP($H2212,#REF!,15,FALSE),0)</f>
        <v>0</v>
      </c>
      <c r="AV2212" s="34">
        <f>IFERROR(VLOOKUP($H2212,#REF!,15,FALSE),0)</f>
        <v>0</v>
      </c>
      <c r="AW2212" s="34">
        <f>IFERROR(VLOOKUP($H2212,#REF!,16,FALSE),0)</f>
        <v>0</v>
      </c>
      <c r="AX2212" s="42">
        <f>IFERROR(VLOOKUP($H2212,#REF!,17,FALSE),0)</f>
        <v>0</v>
      </c>
    </row>
    <row r="2213" spans="1:50" x14ac:dyDescent="0.3">
      <c r="A2213" s="33" t="str">
        <f t="shared" si="136"/>
        <v>0</v>
      </c>
      <c r="B2213" s="33">
        <f>+'R&amp;E EXPORT'!B2012</f>
        <v>0</v>
      </c>
      <c r="C2213" t="str">
        <f>IFERROR(VLOOKUP(A2213,'MCSJ Export'!A:C,3,FALSE),"")</f>
        <v/>
      </c>
      <c r="D2213" s="37">
        <f t="shared" ca="1" si="137"/>
        <v>0</v>
      </c>
      <c r="E2213" s="37">
        <f t="shared" ca="1" si="138"/>
        <v>0</v>
      </c>
      <c r="F2213" s="37">
        <f t="shared" ca="1" si="139"/>
        <v>0</v>
      </c>
      <c r="G2213" s="37"/>
      <c r="H2213" s="33">
        <f>+'R&amp;E EXPORT'!A2012</f>
        <v>0</v>
      </c>
      <c r="I2213" s="34">
        <f>IFERROR(VLOOKUP($H2213,'Gen F Rev'!$A:$M,15,FALSE),0)</f>
        <v>0</v>
      </c>
      <c r="J2213" s="34">
        <f>IFERROR(VLOOKUP($H2213,'Gen F Rev'!$A:$M,16,FALSE),0)</f>
        <v>0</v>
      </c>
      <c r="K2213" s="42">
        <f>IFERROR(VLOOKUP($H2213,'Gen F Rev'!$A:$M,17,FALSE),0)</f>
        <v>0</v>
      </c>
      <c r="L2213" s="34">
        <f>IFERROR(VLOOKUP($H2213,'Gen F Exp'!$A:$E,15,FALSE),0)</f>
        <v>0</v>
      </c>
      <c r="M2213" s="34">
        <f>IFERROR(VLOOKUP($H2213,'Gen F Exp'!$A:$E,16,FALSE),0)</f>
        <v>0</v>
      </c>
      <c r="N2213" s="42">
        <f>IFERROR(VLOOKUP($H2213,'Gen F Exp'!$A:$E,17,FALSE),0)</f>
        <v>0</v>
      </c>
      <c r="O2213" s="34">
        <f>IFERROR(VLOOKUP($H2213,'Water F Rev'!$A:$L,15,FALSE),0)</f>
        <v>0</v>
      </c>
      <c r="P2213" s="34">
        <f>IFERROR(VLOOKUP($H2213,'Water F Rev'!$A:$L,16,FALSE),0)</f>
        <v>0</v>
      </c>
      <c r="Q2213" s="42">
        <f>IFERROR(VLOOKUP($H2213,'Water F Rev'!$A:$L,17,FALSE),0)</f>
        <v>0</v>
      </c>
      <c r="R2213" s="34">
        <f>IFERROR(VLOOKUP($H2213,'Water F Exp'!$A:$K,15,FALSE),0)</f>
        <v>0</v>
      </c>
      <c r="S2213" s="34">
        <f>IFERROR(VLOOKUP($H2213,'Water F Exp'!$A:$K,16,FALSE),0)</f>
        <v>0</v>
      </c>
      <c r="T2213" s="42">
        <f>IFERROR(VLOOKUP($H2213,'Water F Exp'!$A:$K,17,FALSE),0)</f>
        <v>0</v>
      </c>
      <c r="U2213" s="34">
        <f ca="1">IFERROR(VLOOKUP($H2213,'Sewer F Rev'!$A:$E,15,FALSE),0)</f>
        <v>0</v>
      </c>
      <c r="V2213" s="34">
        <f ca="1">IFERROR(VLOOKUP($H2213,'Sewer F Rev'!$A:$E,16,FALSE),0)</f>
        <v>0</v>
      </c>
      <c r="W2213" s="42">
        <f ca="1">IFERROR(VLOOKUP($H2213,'Sewer F Rev'!$A:$E,17,FALSE),0)</f>
        <v>0</v>
      </c>
      <c r="X2213" s="34">
        <f>IFERROR(VLOOKUP($H2213,'Sewer F Exp'!$A:$B,15,FALSE),0)</f>
        <v>0</v>
      </c>
      <c r="Y2213" s="34">
        <f>IFERROR(VLOOKUP($H2213,'Sewer F Exp'!$A:$B,16,FALSE),0)</f>
        <v>0</v>
      </c>
      <c r="Z2213" s="42">
        <f>IFERROR(VLOOKUP($H2213,'Sewer F Exp'!$A:$B,17,FALSE),0)</f>
        <v>0</v>
      </c>
      <c r="AA2213" s="34">
        <f>IFERROR(VLOOKUP($H2213,'Refuse F Rev'!$A:$E,15,FALSE),0)</f>
        <v>0</v>
      </c>
      <c r="AB2213" s="34">
        <f>IFERROR(VLOOKUP($H2213,'Refuse F Rev'!$A:$E,16,FALSE),0)</f>
        <v>0</v>
      </c>
      <c r="AC2213" s="42">
        <f>IFERROR(VLOOKUP($H2213,'Refuse F Rev'!$A:$E,17,FALSE),0)</f>
        <v>0</v>
      </c>
      <c r="AD2213" s="34">
        <f>IFERROR(VLOOKUP($H2213,'Refuse F Exp'!$A:$E,15,FALSE),0)</f>
        <v>0</v>
      </c>
      <c r="AE2213" s="34">
        <f>IFERROR(VLOOKUP($H2213,'Refuse F Exp'!$A:$E,16,FALSE),0)</f>
        <v>0</v>
      </c>
      <c r="AF2213" s="42">
        <f>IFERROR(VLOOKUP($H2213,'Refuse F Exp'!$A:$E,17,FALSE),0)</f>
        <v>0</v>
      </c>
      <c r="AG2213" s="34">
        <f>IFERROR(VLOOKUP($H2213,#REF!,10,FALSE),0)</f>
        <v>0</v>
      </c>
      <c r="AH2213" s="34">
        <f>IFERROR(VLOOKUP($H2213,#REF!,11,FALSE),0)</f>
        <v>0</v>
      </c>
      <c r="AI2213" s="42">
        <f>IFERROR(VLOOKUP($H2213,#REF!,12,FALSE),0)</f>
        <v>0</v>
      </c>
      <c r="AJ2213" s="34">
        <f>IFERROR(VLOOKUP($H2213,#REF!,10,FALSE),0)</f>
        <v>0</v>
      </c>
      <c r="AK2213" s="34">
        <f>IFERROR(VLOOKUP($H2213,#REF!,11,FALSE),0)</f>
        <v>0</v>
      </c>
      <c r="AL2213" s="42">
        <f>IFERROR(VLOOKUP($H2213,#REF!,12,FALSE),0)</f>
        <v>0</v>
      </c>
      <c r="AM2213" s="34">
        <f>IFERROR(VLOOKUP($H2213,#REF!,10,FALSE),0)</f>
        <v>0</v>
      </c>
      <c r="AN2213" s="34">
        <f>IFERROR(VLOOKUP($H2213,#REF!,11,FALSE),0)</f>
        <v>0</v>
      </c>
      <c r="AO2213" s="42">
        <f>IFERROR(VLOOKUP($H2213,#REF!,12,FALSE),0)</f>
        <v>0</v>
      </c>
      <c r="AP2213" s="34">
        <f>IFERROR(VLOOKUP($H2213,#REF!,10,FALSE),0)</f>
        <v>0</v>
      </c>
      <c r="AQ2213" s="34">
        <f>IFERROR(VLOOKUP($H2213,#REF!,11,FALSE),0)</f>
        <v>0</v>
      </c>
      <c r="AR2213" s="42">
        <f>IFERROR(VLOOKUP($H2213,#REF!,12,FALSE),0)</f>
        <v>0</v>
      </c>
      <c r="AS2213" s="34">
        <f>IFERROR(VLOOKUP($H2213,#REF!,13,FALSE),0)</f>
        <v>0</v>
      </c>
      <c r="AT2213" s="34">
        <f>IFERROR(VLOOKUP($H2213,#REF!,14,FALSE),0)</f>
        <v>0</v>
      </c>
      <c r="AU2213" s="42">
        <f>IFERROR(VLOOKUP($H2213,#REF!,15,FALSE),0)</f>
        <v>0</v>
      </c>
      <c r="AV2213" s="34">
        <f>IFERROR(VLOOKUP($H2213,#REF!,15,FALSE),0)</f>
        <v>0</v>
      </c>
      <c r="AW2213" s="34">
        <f>IFERROR(VLOOKUP($H2213,#REF!,16,FALSE),0)</f>
        <v>0</v>
      </c>
      <c r="AX2213" s="42">
        <f>IFERROR(VLOOKUP($H2213,#REF!,17,FALSE),0)</f>
        <v>0</v>
      </c>
    </row>
    <row r="2214" spans="1:50" x14ac:dyDescent="0.3">
      <c r="A2214" s="33" t="str">
        <f t="shared" si="136"/>
        <v>0</v>
      </c>
      <c r="B2214" s="33">
        <f>+'R&amp;E EXPORT'!B2013</f>
        <v>0</v>
      </c>
      <c r="C2214" t="str">
        <f>IFERROR(VLOOKUP(A2214,'MCSJ Export'!A:C,3,FALSE),"")</f>
        <v/>
      </c>
      <c r="D2214" s="37">
        <f t="shared" ca="1" si="137"/>
        <v>0</v>
      </c>
      <c r="E2214" s="37">
        <f t="shared" ca="1" si="138"/>
        <v>0</v>
      </c>
      <c r="F2214" s="37">
        <f t="shared" ca="1" si="139"/>
        <v>0</v>
      </c>
      <c r="G2214" s="37"/>
      <c r="H2214" s="33">
        <f>+'R&amp;E EXPORT'!A2013</f>
        <v>0</v>
      </c>
      <c r="I2214" s="34">
        <f>IFERROR(VLOOKUP($H2214,'Gen F Rev'!$A:$M,15,FALSE),0)</f>
        <v>0</v>
      </c>
      <c r="J2214" s="34">
        <f>IFERROR(VLOOKUP($H2214,'Gen F Rev'!$A:$M,16,FALSE),0)</f>
        <v>0</v>
      </c>
      <c r="K2214" s="42">
        <f>IFERROR(VLOOKUP($H2214,'Gen F Rev'!$A:$M,17,FALSE),0)</f>
        <v>0</v>
      </c>
      <c r="L2214" s="34">
        <f>IFERROR(VLOOKUP($H2214,'Gen F Exp'!$A:$E,15,FALSE),0)</f>
        <v>0</v>
      </c>
      <c r="M2214" s="34">
        <f>IFERROR(VLOOKUP($H2214,'Gen F Exp'!$A:$E,16,FALSE),0)</f>
        <v>0</v>
      </c>
      <c r="N2214" s="42">
        <f>IFERROR(VLOOKUP($H2214,'Gen F Exp'!$A:$E,17,FALSE),0)</f>
        <v>0</v>
      </c>
      <c r="O2214" s="34">
        <f>IFERROR(VLOOKUP($H2214,'Water F Rev'!$A:$L,15,FALSE),0)</f>
        <v>0</v>
      </c>
      <c r="P2214" s="34">
        <f>IFERROR(VLOOKUP($H2214,'Water F Rev'!$A:$L,16,FALSE),0)</f>
        <v>0</v>
      </c>
      <c r="Q2214" s="42">
        <f>IFERROR(VLOOKUP($H2214,'Water F Rev'!$A:$L,17,FALSE),0)</f>
        <v>0</v>
      </c>
      <c r="R2214" s="34">
        <f>IFERROR(VLOOKUP($H2214,'Water F Exp'!$A:$K,15,FALSE),0)</f>
        <v>0</v>
      </c>
      <c r="S2214" s="34">
        <f>IFERROR(VLOOKUP($H2214,'Water F Exp'!$A:$K,16,FALSE),0)</f>
        <v>0</v>
      </c>
      <c r="T2214" s="42">
        <f>IFERROR(VLOOKUP($H2214,'Water F Exp'!$A:$K,17,FALSE),0)</f>
        <v>0</v>
      </c>
      <c r="U2214" s="34">
        <f ca="1">IFERROR(VLOOKUP($H2214,'Sewer F Rev'!$A:$E,15,FALSE),0)</f>
        <v>0</v>
      </c>
      <c r="V2214" s="34">
        <f ca="1">IFERROR(VLOOKUP($H2214,'Sewer F Rev'!$A:$E,16,FALSE),0)</f>
        <v>0</v>
      </c>
      <c r="W2214" s="42">
        <f ca="1">IFERROR(VLOOKUP($H2214,'Sewer F Rev'!$A:$E,17,FALSE),0)</f>
        <v>0</v>
      </c>
      <c r="X2214" s="34">
        <f>IFERROR(VLOOKUP($H2214,'Sewer F Exp'!$A:$B,15,FALSE),0)</f>
        <v>0</v>
      </c>
      <c r="Y2214" s="34">
        <f>IFERROR(VLOOKUP($H2214,'Sewer F Exp'!$A:$B,16,FALSE),0)</f>
        <v>0</v>
      </c>
      <c r="Z2214" s="42">
        <f>IFERROR(VLOOKUP($H2214,'Sewer F Exp'!$A:$B,17,FALSE),0)</f>
        <v>0</v>
      </c>
      <c r="AA2214" s="34">
        <f>IFERROR(VLOOKUP($H2214,'Refuse F Rev'!$A:$E,15,FALSE),0)</f>
        <v>0</v>
      </c>
      <c r="AB2214" s="34">
        <f>IFERROR(VLOOKUP($H2214,'Refuse F Rev'!$A:$E,16,FALSE),0)</f>
        <v>0</v>
      </c>
      <c r="AC2214" s="42">
        <f>IFERROR(VLOOKUP($H2214,'Refuse F Rev'!$A:$E,17,FALSE),0)</f>
        <v>0</v>
      </c>
      <c r="AD2214" s="34">
        <f>IFERROR(VLOOKUP($H2214,'Refuse F Exp'!$A:$E,15,FALSE),0)</f>
        <v>0</v>
      </c>
      <c r="AE2214" s="34">
        <f>IFERROR(VLOOKUP($H2214,'Refuse F Exp'!$A:$E,16,FALSE),0)</f>
        <v>0</v>
      </c>
      <c r="AF2214" s="42">
        <f>IFERROR(VLOOKUP($H2214,'Refuse F Exp'!$A:$E,17,FALSE),0)</f>
        <v>0</v>
      </c>
      <c r="AG2214" s="34">
        <f>IFERROR(VLOOKUP($H2214,#REF!,10,FALSE),0)</f>
        <v>0</v>
      </c>
      <c r="AH2214" s="34">
        <f>IFERROR(VLOOKUP($H2214,#REF!,11,FALSE),0)</f>
        <v>0</v>
      </c>
      <c r="AI2214" s="42">
        <f>IFERROR(VLOOKUP($H2214,#REF!,12,FALSE),0)</f>
        <v>0</v>
      </c>
      <c r="AJ2214" s="34">
        <f>IFERROR(VLOOKUP($H2214,#REF!,10,FALSE),0)</f>
        <v>0</v>
      </c>
      <c r="AK2214" s="34">
        <f>IFERROR(VLOOKUP($H2214,#REF!,11,FALSE),0)</f>
        <v>0</v>
      </c>
      <c r="AL2214" s="42">
        <f>IFERROR(VLOOKUP($H2214,#REF!,12,FALSE),0)</f>
        <v>0</v>
      </c>
      <c r="AM2214" s="34">
        <f>IFERROR(VLOOKUP($H2214,#REF!,10,FALSE),0)</f>
        <v>0</v>
      </c>
      <c r="AN2214" s="34">
        <f>IFERROR(VLOOKUP($H2214,#REF!,11,FALSE),0)</f>
        <v>0</v>
      </c>
      <c r="AO2214" s="42">
        <f>IFERROR(VLOOKUP($H2214,#REF!,12,FALSE),0)</f>
        <v>0</v>
      </c>
      <c r="AP2214" s="34">
        <f>IFERROR(VLOOKUP($H2214,#REF!,10,FALSE),0)</f>
        <v>0</v>
      </c>
      <c r="AQ2214" s="34">
        <f>IFERROR(VLOOKUP($H2214,#REF!,11,FALSE),0)</f>
        <v>0</v>
      </c>
      <c r="AR2214" s="42">
        <f>IFERROR(VLOOKUP($H2214,#REF!,12,FALSE),0)</f>
        <v>0</v>
      </c>
      <c r="AS2214" s="34">
        <f>IFERROR(VLOOKUP($H2214,#REF!,13,FALSE),0)</f>
        <v>0</v>
      </c>
      <c r="AT2214" s="34">
        <f>IFERROR(VLOOKUP($H2214,#REF!,14,FALSE),0)</f>
        <v>0</v>
      </c>
      <c r="AU2214" s="42">
        <f>IFERROR(VLOOKUP($H2214,#REF!,15,FALSE),0)</f>
        <v>0</v>
      </c>
      <c r="AV2214" s="34">
        <f>IFERROR(VLOOKUP($H2214,#REF!,15,FALSE),0)</f>
        <v>0</v>
      </c>
      <c r="AW2214" s="34">
        <f>IFERROR(VLOOKUP($H2214,#REF!,16,FALSE),0)</f>
        <v>0</v>
      </c>
      <c r="AX2214" s="42">
        <f>IFERROR(VLOOKUP($H2214,#REF!,17,FALSE),0)</f>
        <v>0</v>
      </c>
    </row>
    <row r="2215" spans="1:50" x14ac:dyDescent="0.3">
      <c r="A2215" s="33" t="str">
        <f t="shared" si="136"/>
        <v>0</v>
      </c>
      <c r="B2215" s="33">
        <f>+'R&amp;E EXPORT'!B2014</f>
        <v>0</v>
      </c>
      <c r="C2215" t="str">
        <f>IFERROR(VLOOKUP(A2215,'MCSJ Export'!A:C,3,FALSE),"")</f>
        <v/>
      </c>
      <c r="D2215" s="37">
        <f t="shared" ca="1" si="137"/>
        <v>0</v>
      </c>
      <c r="E2215" s="37">
        <f t="shared" ca="1" si="138"/>
        <v>0</v>
      </c>
      <c r="F2215" s="37">
        <f t="shared" ca="1" si="139"/>
        <v>0</v>
      </c>
      <c r="G2215" s="37"/>
      <c r="H2215" s="33">
        <f>+'R&amp;E EXPORT'!A2014</f>
        <v>0</v>
      </c>
      <c r="I2215" s="34">
        <f>IFERROR(VLOOKUP($H2215,'Gen F Rev'!$A:$M,15,FALSE),0)</f>
        <v>0</v>
      </c>
      <c r="J2215" s="34">
        <f>IFERROR(VLOOKUP($H2215,'Gen F Rev'!$A:$M,16,FALSE),0)</f>
        <v>0</v>
      </c>
      <c r="K2215" s="42">
        <f>IFERROR(VLOOKUP($H2215,'Gen F Rev'!$A:$M,17,FALSE),0)</f>
        <v>0</v>
      </c>
      <c r="L2215" s="34">
        <f>IFERROR(VLOOKUP($H2215,'Gen F Exp'!$A:$E,15,FALSE),0)</f>
        <v>0</v>
      </c>
      <c r="M2215" s="34">
        <f>IFERROR(VLOOKUP($H2215,'Gen F Exp'!$A:$E,16,FALSE),0)</f>
        <v>0</v>
      </c>
      <c r="N2215" s="42">
        <f>IFERROR(VLOOKUP($H2215,'Gen F Exp'!$A:$E,17,FALSE),0)</f>
        <v>0</v>
      </c>
      <c r="O2215" s="34">
        <f>IFERROR(VLOOKUP($H2215,'Water F Rev'!$A:$L,15,FALSE),0)</f>
        <v>0</v>
      </c>
      <c r="P2215" s="34">
        <f>IFERROR(VLOOKUP($H2215,'Water F Rev'!$A:$L,16,FALSE),0)</f>
        <v>0</v>
      </c>
      <c r="Q2215" s="42">
        <f>IFERROR(VLOOKUP($H2215,'Water F Rev'!$A:$L,17,FALSE),0)</f>
        <v>0</v>
      </c>
      <c r="R2215" s="34">
        <f>IFERROR(VLOOKUP($H2215,'Water F Exp'!$A:$K,15,FALSE),0)</f>
        <v>0</v>
      </c>
      <c r="S2215" s="34">
        <f>IFERROR(VLOOKUP($H2215,'Water F Exp'!$A:$K,16,FALSE),0)</f>
        <v>0</v>
      </c>
      <c r="T2215" s="42">
        <f>IFERROR(VLOOKUP($H2215,'Water F Exp'!$A:$K,17,FALSE),0)</f>
        <v>0</v>
      </c>
      <c r="U2215" s="34">
        <f ca="1">IFERROR(VLOOKUP($H2215,'Sewer F Rev'!$A:$E,15,FALSE),0)</f>
        <v>0</v>
      </c>
      <c r="V2215" s="34">
        <f ca="1">IFERROR(VLOOKUP($H2215,'Sewer F Rev'!$A:$E,16,FALSE),0)</f>
        <v>0</v>
      </c>
      <c r="W2215" s="42">
        <f ca="1">IFERROR(VLOOKUP($H2215,'Sewer F Rev'!$A:$E,17,FALSE),0)</f>
        <v>0</v>
      </c>
      <c r="X2215" s="34">
        <f>IFERROR(VLOOKUP($H2215,'Sewer F Exp'!$A:$B,15,FALSE),0)</f>
        <v>0</v>
      </c>
      <c r="Y2215" s="34">
        <f>IFERROR(VLOOKUP($H2215,'Sewer F Exp'!$A:$B,16,FALSE),0)</f>
        <v>0</v>
      </c>
      <c r="Z2215" s="42">
        <f>IFERROR(VLOOKUP($H2215,'Sewer F Exp'!$A:$B,17,FALSE),0)</f>
        <v>0</v>
      </c>
      <c r="AA2215" s="34">
        <f>IFERROR(VLOOKUP($H2215,'Refuse F Rev'!$A:$E,15,FALSE),0)</f>
        <v>0</v>
      </c>
      <c r="AB2215" s="34">
        <f>IFERROR(VLOOKUP($H2215,'Refuse F Rev'!$A:$E,16,FALSE),0)</f>
        <v>0</v>
      </c>
      <c r="AC2215" s="42">
        <f>IFERROR(VLOOKUP($H2215,'Refuse F Rev'!$A:$E,17,FALSE),0)</f>
        <v>0</v>
      </c>
      <c r="AD2215" s="34">
        <f>IFERROR(VLOOKUP($H2215,'Refuse F Exp'!$A:$E,15,FALSE),0)</f>
        <v>0</v>
      </c>
      <c r="AE2215" s="34">
        <f>IFERROR(VLOOKUP($H2215,'Refuse F Exp'!$A:$E,16,FALSE),0)</f>
        <v>0</v>
      </c>
      <c r="AF2215" s="42">
        <f>IFERROR(VLOOKUP($H2215,'Refuse F Exp'!$A:$E,17,FALSE),0)</f>
        <v>0</v>
      </c>
      <c r="AG2215" s="34">
        <f>IFERROR(VLOOKUP($H2215,#REF!,10,FALSE),0)</f>
        <v>0</v>
      </c>
      <c r="AH2215" s="34">
        <f>IFERROR(VLOOKUP($H2215,#REF!,11,FALSE),0)</f>
        <v>0</v>
      </c>
      <c r="AI2215" s="42">
        <f>IFERROR(VLOOKUP($H2215,#REF!,12,FALSE),0)</f>
        <v>0</v>
      </c>
      <c r="AJ2215" s="34">
        <f>IFERROR(VLOOKUP($H2215,#REF!,10,FALSE),0)</f>
        <v>0</v>
      </c>
      <c r="AK2215" s="34">
        <f>IFERROR(VLOOKUP($H2215,#REF!,11,FALSE),0)</f>
        <v>0</v>
      </c>
      <c r="AL2215" s="42">
        <f>IFERROR(VLOOKUP($H2215,#REF!,12,FALSE),0)</f>
        <v>0</v>
      </c>
      <c r="AM2215" s="34">
        <f>IFERROR(VLOOKUP($H2215,#REF!,10,FALSE),0)</f>
        <v>0</v>
      </c>
      <c r="AN2215" s="34">
        <f>IFERROR(VLOOKUP($H2215,#REF!,11,FALSE),0)</f>
        <v>0</v>
      </c>
      <c r="AO2215" s="42">
        <f>IFERROR(VLOOKUP($H2215,#REF!,12,FALSE),0)</f>
        <v>0</v>
      </c>
      <c r="AP2215" s="34">
        <f>IFERROR(VLOOKUP($H2215,#REF!,10,FALSE),0)</f>
        <v>0</v>
      </c>
      <c r="AQ2215" s="34">
        <f>IFERROR(VLOOKUP($H2215,#REF!,11,FALSE),0)</f>
        <v>0</v>
      </c>
      <c r="AR2215" s="42">
        <f>IFERROR(VLOOKUP($H2215,#REF!,12,FALSE),0)</f>
        <v>0</v>
      </c>
      <c r="AS2215" s="34">
        <f>IFERROR(VLOOKUP($H2215,#REF!,13,FALSE),0)</f>
        <v>0</v>
      </c>
      <c r="AT2215" s="34">
        <f>IFERROR(VLOOKUP($H2215,#REF!,14,FALSE),0)</f>
        <v>0</v>
      </c>
      <c r="AU2215" s="42">
        <f>IFERROR(VLOOKUP($H2215,#REF!,15,FALSE),0)</f>
        <v>0</v>
      </c>
      <c r="AV2215" s="34">
        <f>IFERROR(VLOOKUP($H2215,#REF!,15,FALSE),0)</f>
        <v>0</v>
      </c>
      <c r="AW2215" s="34">
        <f>IFERROR(VLOOKUP($H2215,#REF!,16,FALSE),0)</f>
        <v>0</v>
      </c>
      <c r="AX2215" s="42">
        <f>IFERROR(VLOOKUP($H2215,#REF!,17,FALSE),0)</f>
        <v>0</v>
      </c>
    </row>
    <row r="2216" spans="1:50" x14ac:dyDescent="0.3">
      <c r="A2216" s="33" t="str">
        <f t="shared" si="136"/>
        <v>0</v>
      </c>
      <c r="B2216" s="33">
        <f>+'R&amp;E EXPORT'!B2015</f>
        <v>0</v>
      </c>
      <c r="C2216" t="str">
        <f>IFERROR(VLOOKUP(A2216,'MCSJ Export'!A:C,3,FALSE),"")</f>
        <v/>
      </c>
      <c r="D2216" s="37">
        <f t="shared" ca="1" si="137"/>
        <v>0</v>
      </c>
      <c r="E2216" s="37">
        <f t="shared" ca="1" si="138"/>
        <v>0</v>
      </c>
      <c r="F2216" s="37">
        <f t="shared" ca="1" si="139"/>
        <v>0</v>
      </c>
      <c r="G2216" s="37"/>
      <c r="H2216" s="33">
        <f>+'R&amp;E EXPORT'!A2015</f>
        <v>0</v>
      </c>
      <c r="I2216" s="34">
        <f>IFERROR(VLOOKUP($H2216,'Gen F Rev'!$A:$M,15,FALSE),0)</f>
        <v>0</v>
      </c>
      <c r="J2216" s="34">
        <f>IFERROR(VLOOKUP($H2216,'Gen F Rev'!$A:$M,16,FALSE),0)</f>
        <v>0</v>
      </c>
      <c r="K2216" s="42">
        <f>IFERROR(VLOOKUP($H2216,'Gen F Rev'!$A:$M,17,FALSE),0)</f>
        <v>0</v>
      </c>
      <c r="L2216" s="34">
        <f>IFERROR(VLOOKUP($H2216,'Gen F Exp'!$A:$E,15,FALSE),0)</f>
        <v>0</v>
      </c>
      <c r="M2216" s="34">
        <f>IFERROR(VLOOKUP($H2216,'Gen F Exp'!$A:$E,16,FALSE),0)</f>
        <v>0</v>
      </c>
      <c r="N2216" s="42">
        <f>IFERROR(VLOOKUP($H2216,'Gen F Exp'!$A:$E,17,FALSE),0)</f>
        <v>0</v>
      </c>
      <c r="O2216" s="34">
        <f>IFERROR(VLOOKUP($H2216,'Water F Rev'!$A:$L,15,FALSE),0)</f>
        <v>0</v>
      </c>
      <c r="P2216" s="34">
        <f>IFERROR(VLOOKUP($H2216,'Water F Rev'!$A:$L,16,FALSE),0)</f>
        <v>0</v>
      </c>
      <c r="Q2216" s="42">
        <f>IFERROR(VLOOKUP($H2216,'Water F Rev'!$A:$L,17,FALSE),0)</f>
        <v>0</v>
      </c>
      <c r="R2216" s="34">
        <f>IFERROR(VLOOKUP($H2216,'Water F Exp'!$A:$K,15,FALSE),0)</f>
        <v>0</v>
      </c>
      <c r="S2216" s="34">
        <f>IFERROR(VLOOKUP($H2216,'Water F Exp'!$A:$K,16,FALSE),0)</f>
        <v>0</v>
      </c>
      <c r="T2216" s="42">
        <f>IFERROR(VLOOKUP($H2216,'Water F Exp'!$A:$K,17,FALSE),0)</f>
        <v>0</v>
      </c>
      <c r="U2216" s="34">
        <f ca="1">IFERROR(VLOOKUP($H2216,'Sewer F Rev'!$A:$E,15,FALSE),0)</f>
        <v>0</v>
      </c>
      <c r="V2216" s="34">
        <f ca="1">IFERROR(VLOOKUP($H2216,'Sewer F Rev'!$A:$E,16,FALSE),0)</f>
        <v>0</v>
      </c>
      <c r="W2216" s="42">
        <f ca="1">IFERROR(VLOOKUP($H2216,'Sewer F Rev'!$A:$E,17,FALSE),0)</f>
        <v>0</v>
      </c>
      <c r="X2216" s="34">
        <f>IFERROR(VLOOKUP($H2216,'Sewer F Exp'!$A:$B,15,FALSE),0)</f>
        <v>0</v>
      </c>
      <c r="Y2216" s="34">
        <f>IFERROR(VLOOKUP($H2216,'Sewer F Exp'!$A:$B,16,FALSE),0)</f>
        <v>0</v>
      </c>
      <c r="Z2216" s="42">
        <f>IFERROR(VLOOKUP($H2216,'Sewer F Exp'!$A:$B,17,FALSE),0)</f>
        <v>0</v>
      </c>
      <c r="AA2216" s="34">
        <f>IFERROR(VLOOKUP($H2216,'Refuse F Rev'!$A:$E,15,FALSE),0)</f>
        <v>0</v>
      </c>
      <c r="AB2216" s="34">
        <f>IFERROR(VLOOKUP($H2216,'Refuse F Rev'!$A:$E,16,FALSE),0)</f>
        <v>0</v>
      </c>
      <c r="AC2216" s="42">
        <f>IFERROR(VLOOKUP($H2216,'Refuse F Rev'!$A:$E,17,FALSE),0)</f>
        <v>0</v>
      </c>
      <c r="AD2216" s="34">
        <f>IFERROR(VLOOKUP($H2216,'Refuse F Exp'!$A:$E,15,FALSE),0)</f>
        <v>0</v>
      </c>
      <c r="AE2216" s="34">
        <f>IFERROR(VLOOKUP($H2216,'Refuse F Exp'!$A:$E,16,FALSE),0)</f>
        <v>0</v>
      </c>
      <c r="AF2216" s="42">
        <f>IFERROR(VLOOKUP($H2216,'Refuse F Exp'!$A:$E,17,FALSE),0)</f>
        <v>0</v>
      </c>
      <c r="AG2216" s="34">
        <f>IFERROR(VLOOKUP($H2216,#REF!,10,FALSE),0)</f>
        <v>0</v>
      </c>
      <c r="AH2216" s="34">
        <f>IFERROR(VLOOKUP($H2216,#REF!,11,FALSE),0)</f>
        <v>0</v>
      </c>
      <c r="AI2216" s="42">
        <f>IFERROR(VLOOKUP($H2216,#REF!,12,FALSE),0)</f>
        <v>0</v>
      </c>
      <c r="AJ2216" s="34">
        <f>IFERROR(VLOOKUP($H2216,#REF!,10,FALSE),0)</f>
        <v>0</v>
      </c>
      <c r="AK2216" s="34">
        <f>IFERROR(VLOOKUP($H2216,#REF!,11,FALSE),0)</f>
        <v>0</v>
      </c>
      <c r="AL2216" s="42">
        <f>IFERROR(VLOOKUP($H2216,#REF!,12,FALSE),0)</f>
        <v>0</v>
      </c>
      <c r="AM2216" s="34">
        <f>IFERROR(VLOOKUP($H2216,#REF!,10,FALSE),0)</f>
        <v>0</v>
      </c>
      <c r="AN2216" s="34">
        <f>IFERROR(VLOOKUP($H2216,#REF!,11,FALSE),0)</f>
        <v>0</v>
      </c>
      <c r="AO2216" s="42">
        <f>IFERROR(VLOOKUP($H2216,#REF!,12,FALSE),0)</f>
        <v>0</v>
      </c>
      <c r="AP2216" s="34">
        <f>IFERROR(VLOOKUP($H2216,#REF!,10,FALSE),0)</f>
        <v>0</v>
      </c>
      <c r="AQ2216" s="34">
        <f>IFERROR(VLOOKUP($H2216,#REF!,11,FALSE),0)</f>
        <v>0</v>
      </c>
      <c r="AR2216" s="42">
        <f>IFERROR(VLOOKUP($H2216,#REF!,12,FALSE),0)</f>
        <v>0</v>
      </c>
      <c r="AS2216" s="34">
        <f>IFERROR(VLOOKUP($H2216,#REF!,13,FALSE),0)</f>
        <v>0</v>
      </c>
      <c r="AT2216" s="34">
        <f>IFERROR(VLOOKUP($H2216,#REF!,14,FALSE),0)</f>
        <v>0</v>
      </c>
      <c r="AU2216" s="42">
        <f>IFERROR(VLOOKUP($H2216,#REF!,15,FALSE),0)</f>
        <v>0</v>
      </c>
      <c r="AV2216" s="34">
        <f>IFERROR(VLOOKUP($H2216,#REF!,15,FALSE),0)</f>
        <v>0</v>
      </c>
      <c r="AW2216" s="34">
        <f>IFERROR(VLOOKUP($H2216,#REF!,16,FALSE),0)</f>
        <v>0</v>
      </c>
      <c r="AX2216" s="42">
        <f>IFERROR(VLOOKUP($H2216,#REF!,17,FALSE),0)</f>
        <v>0</v>
      </c>
    </row>
    <row r="2217" spans="1:50" x14ac:dyDescent="0.3">
      <c r="A2217" s="33" t="str">
        <f t="shared" si="136"/>
        <v>0</v>
      </c>
      <c r="B2217" s="33">
        <f>+'R&amp;E EXPORT'!B2016</f>
        <v>0</v>
      </c>
      <c r="C2217" t="str">
        <f>IFERROR(VLOOKUP(A2217,'MCSJ Export'!A:C,3,FALSE),"")</f>
        <v/>
      </c>
      <c r="D2217" s="37">
        <f t="shared" ca="1" si="137"/>
        <v>0</v>
      </c>
      <c r="E2217" s="37">
        <f t="shared" ca="1" si="138"/>
        <v>0</v>
      </c>
      <c r="F2217" s="37">
        <f t="shared" ca="1" si="139"/>
        <v>0</v>
      </c>
      <c r="G2217" s="37"/>
      <c r="H2217" s="33">
        <f>+'R&amp;E EXPORT'!A2016</f>
        <v>0</v>
      </c>
      <c r="I2217" s="34">
        <f>IFERROR(VLOOKUP($H2217,'Gen F Rev'!$A:$M,15,FALSE),0)</f>
        <v>0</v>
      </c>
      <c r="J2217" s="34">
        <f>IFERROR(VLOOKUP($H2217,'Gen F Rev'!$A:$M,16,FALSE),0)</f>
        <v>0</v>
      </c>
      <c r="K2217" s="42">
        <f>IFERROR(VLOOKUP($H2217,'Gen F Rev'!$A:$M,17,FALSE),0)</f>
        <v>0</v>
      </c>
      <c r="L2217" s="34">
        <f>IFERROR(VLOOKUP($H2217,'Gen F Exp'!$A:$E,15,FALSE),0)</f>
        <v>0</v>
      </c>
      <c r="M2217" s="34">
        <f>IFERROR(VLOOKUP($H2217,'Gen F Exp'!$A:$E,16,FALSE),0)</f>
        <v>0</v>
      </c>
      <c r="N2217" s="42">
        <f>IFERROR(VLOOKUP($H2217,'Gen F Exp'!$A:$E,17,FALSE),0)</f>
        <v>0</v>
      </c>
      <c r="O2217" s="34">
        <f>IFERROR(VLOOKUP($H2217,'Water F Rev'!$A:$L,15,FALSE),0)</f>
        <v>0</v>
      </c>
      <c r="P2217" s="34">
        <f>IFERROR(VLOOKUP($H2217,'Water F Rev'!$A:$L,16,FALSE),0)</f>
        <v>0</v>
      </c>
      <c r="Q2217" s="42">
        <f>IFERROR(VLOOKUP($H2217,'Water F Rev'!$A:$L,17,FALSE),0)</f>
        <v>0</v>
      </c>
      <c r="R2217" s="34">
        <f>IFERROR(VLOOKUP($H2217,'Water F Exp'!$A:$K,15,FALSE),0)</f>
        <v>0</v>
      </c>
      <c r="S2217" s="34">
        <f>IFERROR(VLOOKUP($H2217,'Water F Exp'!$A:$K,16,FALSE),0)</f>
        <v>0</v>
      </c>
      <c r="T2217" s="42">
        <f>IFERROR(VLOOKUP($H2217,'Water F Exp'!$A:$K,17,FALSE),0)</f>
        <v>0</v>
      </c>
      <c r="U2217" s="34">
        <f ca="1">IFERROR(VLOOKUP($H2217,'Sewer F Rev'!$A:$E,15,FALSE),0)</f>
        <v>0</v>
      </c>
      <c r="V2217" s="34">
        <f ca="1">IFERROR(VLOOKUP($H2217,'Sewer F Rev'!$A:$E,16,FALSE),0)</f>
        <v>0</v>
      </c>
      <c r="W2217" s="42">
        <f ca="1">IFERROR(VLOOKUP($H2217,'Sewer F Rev'!$A:$E,17,FALSE),0)</f>
        <v>0</v>
      </c>
      <c r="X2217" s="34">
        <f>IFERROR(VLOOKUP($H2217,'Sewer F Exp'!$A:$B,15,FALSE),0)</f>
        <v>0</v>
      </c>
      <c r="Y2217" s="34">
        <f>IFERROR(VLOOKUP($H2217,'Sewer F Exp'!$A:$B,16,FALSE),0)</f>
        <v>0</v>
      </c>
      <c r="Z2217" s="42">
        <f>IFERROR(VLOOKUP($H2217,'Sewer F Exp'!$A:$B,17,FALSE),0)</f>
        <v>0</v>
      </c>
      <c r="AA2217" s="34">
        <f>IFERROR(VLOOKUP($H2217,'Refuse F Rev'!$A:$E,15,FALSE),0)</f>
        <v>0</v>
      </c>
      <c r="AB2217" s="34">
        <f>IFERROR(VLOOKUP($H2217,'Refuse F Rev'!$A:$E,16,FALSE),0)</f>
        <v>0</v>
      </c>
      <c r="AC2217" s="42">
        <f>IFERROR(VLOOKUP($H2217,'Refuse F Rev'!$A:$E,17,FALSE),0)</f>
        <v>0</v>
      </c>
      <c r="AD2217" s="34">
        <f>IFERROR(VLOOKUP($H2217,'Refuse F Exp'!$A:$E,15,FALSE),0)</f>
        <v>0</v>
      </c>
      <c r="AE2217" s="34">
        <f>IFERROR(VLOOKUP($H2217,'Refuse F Exp'!$A:$E,16,FALSE),0)</f>
        <v>0</v>
      </c>
      <c r="AF2217" s="42">
        <f>IFERROR(VLOOKUP($H2217,'Refuse F Exp'!$A:$E,17,FALSE),0)</f>
        <v>0</v>
      </c>
      <c r="AG2217" s="34">
        <f>IFERROR(VLOOKUP($H2217,#REF!,10,FALSE),0)</f>
        <v>0</v>
      </c>
      <c r="AH2217" s="34">
        <f>IFERROR(VLOOKUP($H2217,#REF!,11,FALSE),0)</f>
        <v>0</v>
      </c>
      <c r="AI2217" s="42">
        <f>IFERROR(VLOOKUP($H2217,#REF!,12,FALSE),0)</f>
        <v>0</v>
      </c>
      <c r="AJ2217" s="34">
        <f>IFERROR(VLOOKUP($H2217,#REF!,10,FALSE),0)</f>
        <v>0</v>
      </c>
      <c r="AK2217" s="34">
        <f>IFERROR(VLOOKUP($H2217,#REF!,11,FALSE),0)</f>
        <v>0</v>
      </c>
      <c r="AL2217" s="42">
        <f>IFERROR(VLOOKUP($H2217,#REF!,12,FALSE),0)</f>
        <v>0</v>
      </c>
      <c r="AM2217" s="34">
        <f>IFERROR(VLOOKUP($H2217,#REF!,10,FALSE),0)</f>
        <v>0</v>
      </c>
      <c r="AN2217" s="34">
        <f>IFERROR(VLOOKUP($H2217,#REF!,11,FALSE),0)</f>
        <v>0</v>
      </c>
      <c r="AO2217" s="42">
        <f>IFERROR(VLOOKUP($H2217,#REF!,12,FALSE),0)</f>
        <v>0</v>
      </c>
      <c r="AP2217" s="34">
        <f>IFERROR(VLOOKUP($H2217,#REF!,10,FALSE),0)</f>
        <v>0</v>
      </c>
      <c r="AQ2217" s="34">
        <f>IFERROR(VLOOKUP($H2217,#REF!,11,FALSE),0)</f>
        <v>0</v>
      </c>
      <c r="AR2217" s="42">
        <f>IFERROR(VLOOKUP($H2217,#REF!,12,FALSE),0)</f>
        <v>0</v>
      </c>
      <c r="AS2217" s="34">
        <f>IFERROR(VLOOKUP($H2217,#REF!,13,FALSE),0)</f>
        <v>0</v>
      </c>
      <c r="AT2217" s="34">
        <f>IFERROR(VLOOKUP($H2217,#REF!,14,FALSE),0)</f>
        <v>0</v>
      </c>
      <c r="AU2217" s="42">
        <f>IFERROR(VLOOKUP($H2217,#REF!,15,FALSE),0)</f>
        <v>0</v>
      </c>
      <c r="AV2217" s="34">
        <f>IFERROR(VLOOKUP($H2217,#REF!,15,FALSE),0)</f>
        <v>0</v>
      </c>
      <c r="AW2217" s="34">
        <f>IFERROR(VLOOKUP($H2217,#REF!,16,FALSE),0)</f>
        <v>0</v>
      </c>
      <c r="AX2217" s="42">
        <f>IFERROR(VLOOKUP($H2217,#REF!,17,FALSE),0)</f>
        <v>0</v>
      </c>
    </row>
    <row r="2218" spans="1:50" x14ac:dyDescent="0.3">
      <c r="A2218" s="33" t="str">
        <f t="shared" si="136"/>
        <v>0</v>
      </c>
      <c r="B2218" s="33">
        <f>+'R&amp;E EXPORT'!B2017</f>
        <v>0</v>
      </c>
      <c r="C2218" t="str">
        <f>IFERROR(VLOOKUP(A2218,'MCSJ Export'!A:C,3,FALSE),"")</f>
        <v/>
      </c>
      <c r="D2218" s="37">
        <f t="shared" ca="1" si="137"/>
        <v>0</v>
      </c>
      <c r="E2218" s="37">
        <f t="shared" ca="1" si="138"/>
        <v>0</v>
      </c>
      <c r="F2218" s="37">
        <f t="shared" ca="1" si="139"/>
        <v>0</v>
      </c>
      <c r="G2218" s="37"/>
      <c r="H2218" s="33">
        <f>+'R&amp;E EXPORT'!A2017</f>
        <v>0</v>
      </c>
      <c r="I2218" s="34">
        <f>IFERROR(VLOOKUP($H2218,'Gen F Rev'!$A:$M,15,FALSE),0)</f>
        <v>0</v>
      </c>
      <c r="J2218" s="34">
        <f>IFERROR(VLOOKUP($H2218,'Gen F Rev'!$A:$M,16,FALSE),0)</f>
        <v>0</v>
      </c>
      <c r="K2218" s="42">
        <f>IFERROR(VLOOKUP($H2218,'Gen F Rev'!$A:$M,17,FALSE),0)</f>
        <v>0</v>
      </c>
      <c r="L2218" s="34">
        <f>IFERROR(VLOOKUP($H2218,'Gen F Exp'!$A:$E,15,FALSE),0)</f>
        <v>0</v>
      </c>
      <c r="M2218" s="34">
        <f>IFERROR(VLOOKUP($H2218,'Gen F Exp'!$A:$E,16,FALSE),0)</f>
        <v>0</v>
      </c>
      <c r="N2218" s="42">
        <f>IFERROR(VLOOKUP($H2218,'Gen F Exp'!$A:$E,17,FALSE),0)</f>
        <v>0</v>
      </c>
      <c r="O2218" s="34">
        <f>IFERROR(VLOOKUP($H2218,'Water F Rev'!$A:$L,15,FALSE),0)</f>
        <v>0</v>
      </c>
      <c r="P2218" s="34">
        <f>IFERROR(VLOOKUP($H2218,'Water F Rev'!$A:$L,16,FALSE),0)</f>
        <v>0</v>
      </c>
      <c r="Q2218" s="42">
        <f>IFERROR(VLOOKUP($H2218,'Water F Rev'!$A:$L,17,FALSE),0)</f>
        <v>0</v>
      </c>
      <c r="R2218" s="34">
        <f>IFERROR(VLOOKUP($H2218,'Water F Exp'!$A:$K,15,FALSE),0)</f>
        <v>0</v>
      </c>
      <c r="S2218" s="34">
        <f>IFERROR(VLOOKUP($H2218,'Water F Exp'!$A:$K,16,FALSE),0)</f>
        <v>0</v>
      </c>
      <c r="T2218" s="42">
        <f>IFERROR(VLOOKUP($H2218,'Water F Exp'!$A:$K,17,FALSE),0)</f>
        <v>0</v>
      </c>
      <c r="U2218" s="34">
        <f ca="1">IFERROR(VLOOKUP($H2218,'Sewer F Rev'!$A:$E,15,FALSE),0)</f>
        <v>0</v>
      </c>
      <c r="V2218" s="34">
        <f ca="1">IFERROR(VLOOKUP($H2218,'Sewer F Rev'!$A:$E,16,FALSE),0)</f>
        <v>0</v>
      </c>
      <c r="W2218" s="42">
        <f ca="1">IFERROR(VLOOKUP($H2218,'Sewer F Rev'!$A:$E,17,FALSE),0)</f>
        <v>0</v>
      </c>
      <c r="X2218" s="34">
        <f>IFERROR(VLOOKUP($H2218,'Sewer F Exp'!$A:$B,15,FALSE),0)</f>
        <v>0</v>
      </c>
      <c r="Y2218" s="34">
        <f>IFERROR(VLOOKUP($H2218,'Sewer F Exp'!$A:$B,16,FALSE),0)</f>
        <v>0</v>
      </c>
      <c r="Z2218" s="42">
        <f>IFERROR(VLOOKUP($H2218,'Sewer F Exp'!$A:$B,17,FALSE),0)</f>
        <v>0</v>
      </c>
      <c r="AA2218" s="34">
        <f>IFERROR(VLOOKUP($H2218,'Refuse F Rev'!$A:$E,15,FALSE),0)</f>
        <v>0</v>
      </c>
      <c r="AB2218" s="34">
        <f>IFERROR(VLOOKUP($H2218,'Refuse F Rev'!$A:$E,16,FALSE),0)</f>
        <v>0</v>
      </c>
      <c r="AC2218" s="42">
        <f>IFERROR(VLOOKUP($H2218,'Refuse F Rev'!$A:$E,17,FALSE),0)</f>
        <v>0</v>
      </c>
      <c r="AD2218" s="34">
        <f>IFERROR(VLOOKUP($H2218,'Refuse F Exp'!$A:$E,15,FALSE),0)</f>
        <v>0</v>
      </c>
      <c r="AE2218" s="34">
        <f>IFERROR(VLOOKUP($H2218,'Refuse F Exp'!$A:$E,16,FALSE),0)</f>
        <v>0</v>
      </c>
      <c r="AF2218" s="42">
        <f>IFERROR(VLOOKUP($H2218,'Refuse F Exp'!$A:$E,17,FALSE),0)</f>
        <v>0</v>
      </c>
      <c r="AG2218" s="34">
        <f>IFERROR(VLOOKUP($H2218,#REF!,10,FALSE),0)</f>
        <v>0</v>
      </c>
      <c r="AH2218" s="34">
        <f>IFERROR(VLOOKUP($H2218,#REF!,11,FALSE),0)</f>
        <v>0</v>
      </c>
      <c r="AI2218" s="42">
        <f>IFERROR(VLOOKUP($H2218,#REF!,12,FALSE),0)</f>
        <v>0</v>
      </c>
      <c r="AJ2218" s="34">
        <f>IFERROR(VLOOKUP($H2218,#REF!,10,FALSE),0)</f>
        <v>0</v>
      </c>
      <c r="AK2218" s="34">
        <f>IFERROR(VLOOKUP($H2218,#REF!,11,FALSE),0)</f>
        <v>0</v>
      </c>
      <c r="AL2218" s="42">
        <f>IFERROR(VLOOKUP($H2218,#REF!,12,FALSE),0)</f>
        <v>0</v>
      </c>
      <c r="AM2218" s="34">
        <f>IFERROR(VLOOKUP($H2218,#REF!,10,FALSE),0)</f>
        <v>0</v>
      </c>
      <c r="AN2218" s="34">
        <f>IFERROR(VLOOKUP($H2218,#REF!,11,FALSE),0)</f>
        <v>0</v>
      </c>
      <c r="AO2218" s="42">
        <f>IFERROR(VLOOKUP($H2218,#REF!,12,FALSE),0)</f>
        <v>0</v>
      </c>
      <c r="AP2218" s="34">
        <f>IFERROR(VLOOKUP($H2218,#REF!,10,FALSE),0)</f>
        <v>0</v>
      </c>
      <c r="AQ2218" s="34">
        <f>IFERROR(VLOOKUP($H2218,#REF!,11,FALSE),0)</f>
        <v>0</v>
      </c>
      <c r="AR2218" s="42">
        <f>IFERROR(VLOOKUP($H2218,#REF!,12,FALSE),0)</f>
        <v>0</v>
      </c>
      <c r="AS2218" s="34">
        <f>IFERROR(VLOOKUP($H2218,#REF!,13,FALSE),0)</f>
        <v>0</v>
      </c>
      <c r="AT2218" s="34">
        <f>IFERROR(VLOOKUP($H2218,#REF!,14,FALSE),0)</f>
        <v>0</v>
      </c>
      <c r="AU2218" s="42">
        <f>IFERROR(VLOOKUP($H2218,#REF!,15,FALSE),0)</f>
        <v>0</v>
      </c>
      <c r="AV2218" s="34">
        <f>IFERROR(VLOOKUP($H2218,#REF!,15,FALSE),0)</f>
        <v>0</v>
      </c>
      <c r="AW2218" s="34">
        <f>IFERROR(VLOOKUP($H2218,#REF!,16,FALSE),0)</f>
        <v>0</v>
      </c>
      <c r="AX2218" s="42">
        <f>IFERROR(VLOOKUP($H2218,#REF!,17,FALSE),0)</f>
        <v>0</v>
      </c>
    </row>
    <row r="2219" spans="1:50" x14ac:dyDescent="0.3">
      <c r="A2219" s="33" t="str">
        <f t="shared" si="136"/>
        <v>0</v>
      </c>
      <c r="B2219" s="33">
        <f>+'R&amp;E EXPORT'!B2018</f>
        <v>0</v>
      </c>
      <c r="C2219" t="str">
        <f>IFERROR(VLOOKUP(A2219,'MCSJ Export'!A:C,3,FALSE),"")</f>
        <v/>
      </c>
      <c r="D2219" s="37">
        <f t="shared" ca="1" si="137"/>
        <v>0</v>
      </c>
      <c r="E2219" s="37">
        <f t="shared" ca="1" si="138"/>
        <v>0</v>
      </c>
      <c r="F2219" s="37">
        <f t="shared" ca="1" si="139"/>
        <v>0</v>
      </c>
      <c r="G2219" s="37"/>
      <c r="H2219" s="33">
        <f>+'R&amp;E EXPORT'!A2018</f>
        <v>0</v>
      </c>
      <c r="I2219" s="34">
        <f>IFERROR(VLOOKUP($H2219,'Gen F Rev'!$A:$M,15,FALSE),0)</f>
        <v>0</v>
      </c>
      <c r="J2219" s="34">
        <f>IFERROR(VLOOKUP($H2219,'Gen F Rev'!$A:$M,16,FALSE),0)</f>
        <v>0</v>
      </c>
      <c r="K2219" s="42">
        <f>IFERROR(VLOOKUP($H2219,'Gen F Rev'!$A:$M,17,FALSE),0)</f>
        <v>0</v>
      </c>
      <c r="L2219" s="34">
        <f>IFERROR(VLOOKUP($H2219,'Gen F Exp'!$A:$E,15,FALSE),0)</f>
        <v>0</v>
      </c>
      <c r="M2219" s="34">
        <f>IFERROR(VLOOKUP($H2219,'Gen F Exp'!$A:$E,16,FALSE),0)</f>
        <v>0</v>
      </c>
      <c r="N2219" s="42">
        <f>IFERROR(VLOOKUP($H2219,'Gen F Exp'!$A:$E,17,FALSE),0)</f>
        <v>0</v>
      </c>
      <c r="O2219" s="34">
        <f>IFERROR(VLOOKUP($H2219,'Water F Rev'!$A:$L,15,FALSE),0)</f>
        <v>0</v>
      </c>
      <c r="P2219" s="34">
        <f>IFERROR(VLOOKUP($H2219,'Water F Rev'!$A:$L,16,FALSE),0)</f>
        <v>0</v>
      </c>
      <c r="Q2219" s="42">
        <f>IFERROR(VLOOKUP($H2219,'Water F Rev'!$A:$L,17,FALSE),0)</f>
        <v>0</v>
      </c>
      <c r="R2219" s="34">
        <f>IFERROR(VLOOKUP($H2219,'Water F Exp'!$A:$K,15,FALSE),0)</f>
        <v>0</v>
      </c>
      <c r="S2219" s="34">
        <f>IFERROR(VLOOKUP($H2219,'Water F Exp'!$A:$K,16,FALSE),0)</f>
        <v>0</v>
      </c>
      <c r="T2219" s="42">
        <f>IFERROR(VLOOKUP($H2219,'Water F Exp'!$A:$K,17,FALSE),0)</f>
        <v>0</v>
      </c>
      <c r="U2219" s="34">
        <f ca="1">IFERROR(VLOOKUP($H2219,'Sewer F Rev'!$A:$E,15,FALSE),0)</f>
        <v>0</v>
      </c>
      <c r="V2219" s="34">
        <f ca="1">IFERROR(VLOOKUP($H2219,'Sewer F Rev'!$A:$E,16,FALSE),0)</f>
        <v>0</v>
      </c>
      <c r="W2219" s="42">
        <f ca="1">IFERROR(VLOOKUP($H2219,'Sewer F Rev'!$A:$E,17,FALSE),0)</f>
        <v>0</v>
      </c>
      <c r="X2219" s="34">
        <f>IFERROR(VLOOKUP($H2219,'Sewer F Exp'!$A:$B,15,FALSE),0)</f>
        <v>0</v>
      </c>
      <c r="Y2219" s="34">
        <f>IFERROR(VLOOKUP($H2219,'Sewer F Exp'!$A:$B,16,FALSE),0)</f>
        <v>0</v>
      </c>
      <c r="Z2219" s="42">
        <f>IFERROR(VLOOKUP($H2219,'Sewer F Exp'!$A:$B,17,FALSE),0)</f>
        <v>0</v>
      </c>
      <c r="AA2219" s="34">
        <f>IFERROR(VLOOKUP($H2219,'Refuse F Rev'!$A:$E,15,FALSE),0)</f>
        <v>0</v>
      </c>
      <c r="AB2219" s="34">
        <f>IFERROR(VLOOKUP($H2219,'Refuse F Rev'!$A:$E,16,FALSE),0)</f>
        <v>0</v>
      </c>
      <c r="AC2219" s="42">
        <f>IFERROR(VLOOKUP($H2219,'Refuse F Rev'!$A:$E,17,FALSE),0)</f>
        <v>0</v>
      </c>
      <c r="AD2219" s="34">
        <f>IFERROR(VLOOKUP($H2219,'Refuse F Exp'!$A:$E,15,FALSE),0)</f>
        <v>0</v>
      </c>
      <c r="AE2219" s="34">
        <f>IFERROR(VLOOKUP($H2219,'Refuse F Exp'!$A:$E,16,FALSE),0)</f>
        <v>0</v>
      </c>
      <c r="AF2219" s="42">
        <f>IFERROR(VLOOKUP($H2219,'Refuse F Exp'!$A:$E,17,FALSE),0)</f>
        <v>0</v>
      </c>
      <c r="AG2219" s="34">
        <f>IFERROR(VLOOKUP($H2219,#REF!,10,FALSE),0)</f>
        <v>0</v>
      </c>
      <c r="AH2219" s="34">
        <f>IFERROR(VLOOKUP($H2219,#REF!,11,FALSE),0)</f>
        <v>0</v>
      </c>
      <c r="AI2219" s="42">
        <f>IFERROR(VLOOKUP($H2219,#REF!,12,FALSE),0)</f>
        <v>0</v>
      </c>
      <c r="AJ2219" s="34">
        <f>IFERROR(VLOOKUP($H2219,#REF!,10,FALSE),0)</f>
        <v>0</v>
      </c>
      <c r="AK2219" s="34">
        <f>IFERROR(VLOOKUP($H2219,#REF!,11,FALSE),0)</f>
        <v>0</v>
      </c>
      <c r="AL2219" s="42">
        <f>IFERROR(VLOOKUP($H2219,#REF!,12,FALSE),0)</f>
        <v>0</v>
      </c>
      <c r="AM2219" s="34">
        <f>IFERROR(VLOOKUP($H2219,#REF!,10,FALSE),0)</f>
        <v>0</v>
      </c>
      <c r="AN2219" s="34">
        <f>IFERROR(VLOOKUP($H2219,#REF!,11,FALSE),0)</f>
        <v>0</v>
      </c>
      <c r="AO2219" s="42">
        <f>IFERROR(VLOOKUP($H2219,#REF!,12,FALSE),0)</f>
        <v>0</v>
      </c>
      <c r="AP2219" s="34">
        <f>IFERROR(VLOOKUP($H2219,#REF!,10,FALSE),0)</f>
        <v>0</v>
      </c>
      <c r="AQ2219" s="34">
        <f>IFERROR(VLOOKUP($H2219,#REF!,11,FALSE),0)</f>
        <v>0</v>
      </c>
      <c r="AR2219" s="42">
        <f>IFERROR(VLOOKUP($H2219,#REF!,12,FALSE),0)</f>
        <v>0</v>
      </c>
      <c r="AS2219" s="34">
        <f>IFERROR(VLOOKUP($H2219,#REF!,13,FALSE),0)</f>
        <v>0</v>
      </c>
      <c r="AT2219" s="34">
        <f>IFERROR(VLOOKUP($H2219,#REF!,14,FALSE),0)</f>
        <v>0</v>
      </c>
      <c r="AU2219" s="42">
        <f>IFERROR(VLOOKUP($H2219,#REF!,15,FALSE),0)</f>
        <v>0</v>
      </c>
      <c r="AV2219" s="34">
        <f>IFERROR(VLOOKUP($H2219,#REF!,15,FALSE),0)</f>
        <v>0</v>
      </c>
      <c r="AW2219" s="34">
        <f>IFERROR(VLOOKUP($H2219,#REF!,16,FALSE),0)</f>
        <v>0</v>
      </c>
      <c r="AX2219" s="42">
        <f>IFERROR(VLOOKUP($H2219,#REF!,17,FALSE),0)</f>
        <v>0</v>
      </c>
    </row>
    <row r="2220" spans="1:50" x14ac:dyDescent="0.3">
      <c r="A2220" s="33" t="str">
        <f t="shared" si="136"/>
        <v>0</v>
      </c>
      <c r="B2220" s="33">
        <f>+'R&amp;E EXPORT'!B2019</f>
        <v>0</v>
      </c>
      <c r="C2220" t="str">
        <f>IFERROR(VLOOKUP(A2220,'MCSJ Export'!A:C,3,FALSE),"")</f>
        <v/>
      </c>
      <c r="D2220" s="37">
        <f t="shared" ca="1" si="137"/>
        <v>0</v>
      </c>
      <c r="E2220" s="37">
        <f t="shared" ca="1" si="138"/>
        <v>0</v>
      </c>
      <c r="F2220" s="37">
        <f t="shared" ca="1" si="139"/>
        <v>0</v>
      </c>
      <c r="G2220" s="37"/>
      <c r="H2220" s="33">
        <f>+'R&amp;E EXPORT'!A2019</f>
        <v>0</v>
      </c>
      <c r="I2220" s="34">
        <f>IFERROR(VLOOKUP($H2220,'Gen F Rev'!$A:$M,15,FALSE),0)</f>
        <v>0</v>
      </c>
      <c r="J2220" s="34">
        <f>IFERROR(VLOOKUP($H2220,'Gen F Rev'!$A:$M,16,FALSE),0)</f>
        <v>0</v>
      </c>
      <c r="K2220" s="42">
        <f>IFERROR(VLOOKUP($H2220,'Gen F Rev'!$A:$M,17,FALSE),0)</f>
        <v>0</v>
      </c>
      <c r="L2220" s="34">
        <f>IFERROR(VLOOKUP($H2220,'Gen F Exp'!$A:$E,15,FALSE),0)</f>
        <v>0</v>
      </c>
      <c r="M2220" s="34">
        <f>IFERROR(VLOOKUP($H2220,'Gen F Exp'!$A:$E,16,FALSE),0)</f>
        <v>0</v>
      </c>
      <c r="N2220" s="42">
        <f>IFERROR(VLOOKUP($H2220,'Gen F Exp'!$A:$E,17,FALSE),0)</f>
        <v>0</v>
      </c>
      <c r="O2220" s="34">
        <f>IFERROR(VLOOKUP($H2220,'Water F Rev'!$A:$L,15,FALSE),0)</f>
        <v>0</v>
      </c>
      <c r="P2220" s="34">
        <f>IFERROR(VLOOKUP($H2220,'Water F Rev'!$A:$L,16,FALSE),0)</f>
        <v>0</v>
      </c>
      <c r="Q2220" s="42">
        <f>IFERROR(VLOOKUP($H2220,'Water F Rev'!$A:$L,17,FALSE),0)</f>
        <v>0</v>
      </c>
      <c r="R2220" s="34">
        <f>IFERROR(VLOOKUP($H2220,'Water F Exp'!$A:$K,15,FALSE),0)</f>
        <v>0</v>
      </c>
      <c r="S2220" s="34">
        <f>IFERROR(VLOOKUP($H2220,'Water F Exp'!$A:$K,16,FALSE),0)</f>
        <v>0</v>
      </c>
      <c r="T2220" s="42">
        <f>IFERROR(VLOOKUP($H2220,'Water F Exp'!$A:$K,17,FALSE),0)</f>
        <v>0</v>
      </c>
      <c r="U2220" s="34">
        <f ca="1">IFERROR(VLOOKUP($H2220,'Sewer F Rev'!$A:$E,15,FALSE),0)</f>
        <v>0</v>
      </c>
      <c r="V2220" s="34">
        <f ca="1">IFERROR(VLOOKUP($H2220,'Sewer F Rev'!$A:$E,16,FALSE),0)</f>
        <v>0</v>
      </c>
      <c r="W2220" s="42">
        <f ca="1">IFERROR(VLOOKUP($H2220,'Sewer F Rev'!$A:$E,17,FALSE),0)</f>
        <v>0</v>
      </c>
      <c r="X2220" s="34">
        <f>IFERROR(VLOOKUP($H2220,'Sewer F Exp'!$A:$B,15,FALSE),0)</f>
        <v>0</v>
      </c>
      <c r="Y2220" s="34">
        <f>IFERROR(VLOOKUP($H2220,'Sewer F Exp'!$A:$B,16,FALSE),0)</f>
        <v>0</v>
      </c>
      <c r="Z2220" s="42">
        <f>IFERROR(VLOOKUP($H2220,'Sewer F Exp'!$A:$B,17,FALSE),0)</f>
        <v>0</v>
      </c>
      <c r="AA2220" s="34">
        <f>IFERROR(VLOOKUP($H2220,'Refuse F Rev'!$A:$E,15,FALSE),0)</f>
        <v>0</v>
      </c>
      <c r="AB2220" s="34">
        <f>IFERROR(VLOOKUP($H2220,'Refuse F Rev'!$A:$E,16,FALSE),0)</f>
        <v>0</v>
      </c>
      <c r="AC2220" s="42">
        <f>IFERROR(VLOOKUP($H2220,'Refuse F Rev'!$A:$E,17,FALSE),0)</f>
        <v>0</v>
      </c>
      <c r="AD2220" s="34">
        <f>IFERROR(VLOOKUP($H2220,'Refuse F Exp'!$A:$E,15,FALSE),0)</f>
        <v>0</v>
      </c>
      <c r="AE2220" s="34">
        <f>IFERROR(VLOOKUP($H2220,'Refuse F Exp'!$A:$E,16,FALSE),0)</f>
        <v>0</v>
      </c>
      <c r="AF2220" s="42">
        <f>IFERROR(VLOOKUP($H2220,'Refuse F Exp'!$A:$E,17,FALSE),0)</f>
        <v>0</v>
      </c>
      <c r="AG2220" s="34">
        <f>IFERROR(VLOOKUP($H2220,#REF!,10,FALSE),0)</f>
        <v>0</v>
      </c>
      <c r="AH2220" s="34">
        <f>IFERROR(VLOOKUP($H2220,#REF!,11,FALSE),0)</f>
        <v>0</v>
      </c>
      <c r="AI2220" s="42">
        <f>IFERROR(VLOOKUP($H2220,#REF!,12,FALSE),0)</f>
        <v>0</v>
      </c>
      <c r="AJ2220" s="34">
        <f>IFERROR(VLOOKUP($H2220,#REF!,10,FALSE),0)</f>
        <v>0</v>
      </c>
      <c r="AK2220" s="34">
        <f>IFERROR(VLOOKUP($H2220,#REF!,11,FALSE),0)</f>
        <v>0</v>
      </c>
      <c r="AL2220" s="42">
        <f>IFERROR(VLOOKUP($H2220,#REF!,12,FALSE),0)</f>
        <v>0</v>
      </c>
      <c r="AM2220" s="34">
        <f>IFERROR(VLOOKUP($H2220,#REF!,10,FALSE),0)</f>
        <v>0</v>
      </c>
      <c r="AN2220" s="34">
        <f>IFERROR(VLOOKUP($H2220,#REF!,11,FALSE),0)</f>
        <v>0</v>
      </c>
      <c r="AO2220" s="42">
        <f>IFERROR(VLOOKUP($H2220,#REF!,12,FALSE),0)</f>
        <v>0</v>
      </c>
      <c r="AP2220" s="34">
        <f>IFERROR(VLOOKUP($H2220,#REF!,10,FALSE),0)</f>
        <v>0</v>
      </c>
      <c r="AQ2220" s="34">
        <f>IFERROR(VLOOKUP($H2220,#REF!,11,FALSE),0)</f>
        <v>0</v>
      </c>
      <c r="AR2220" s="42">
        <f>IFERROR(VLOOKUP($H2220,#REF!,12,FALSE),0)</f>
        <v>0</v>
      </c>
      <c r="AS2220" s="34">
        <f>IFERROR(VLOOKUP($H2220,#REF!,13,FALSE),0)</f>
        <v>0</v>
      </c>
      <c r="AT2220" s="34">
        <f>IFERROR(VLOOKUP($H2220,#REF!,14,FALSE),0)</f>
        <v>0</v>
      </c>
      <c r="AU2220" s="42">
        <f>IFERROR(VLOOKUP($H2220,#REF!,15,FALSE),0)</f>
        <v>0</v>
      </c>
      <c r="AV2220" s="34">
        <f>IFERROR(VLOOKUP($H2220,#REF!,15,FALSE),0)</f>
        <v>0</v>
      </c>
      <c r="AW2220" s="34">
        <f>IFERROR(VLOOKUP($H2220,#REF!,16,FALSE),0)</f>
        <v>0</v>
      </c>
      <c r="AX2220" s="42">
        <f>IFERROR(VLOOKUP($H2220,#REF!,17,FALSE),0)</f>
        <v>0</v>
      </c>
    </row>
    <row r="2221" spans="1:50" x14ac:dyDescent="0.3">
      <c r="A2221" s="33" t="str">
        <f t="shared" si="136"/>
        <v>0</v>
      </c>
      <c r="B2221" s="33">
        <f>+'R&amp;E EXPORT'!B2020</f>
        <v>0</v>
      </c>
      <c r="C2221" t="str">
        <f>IFERROR(VLOOKUP(A2221,'MCSJ Export'!A:C,3,FALSE),"")</f>
        <v/>
      </c>
      <c r="D2221" s="37">
        <f t="shared" ca="1" si="137"/>
        <v>0</v>
      </c>
      <c r="E2221" s="37">
        <f t="shared" ca="1" si="138"/>
        <v>0</v>
      </c>
      <c r="F2221" s="37">
        <f t="shared" ca="1" si="139"/>
        <v>0</v>
      </c>
      <c r="G2221" s="37"/>
      <c r="H2221" s="33">
        <f>+'R&amp;E EXPORT'!A2020</f>
        <v>0</v>
      </c>
      <c r="I2221" s="34">
        <f>IFERROR(VLOOKUP($H2221,'Gen F Rev'!$A:$M,15,FALSE),0)</f>
        <v>0</v>
      </c>
      <c r="J2221" s="34">
        <f>IFERROR(VLOOKUP($H2221,'Gen F Rev'!$A:$M,16,FALSE),0)</f>
        <v>0</v>
      </c>
      <c r="K2221" s="42">
        <f>IFERROR(VLOOKUP($H2221,'Gen F Rev'!$A:$M,17,FALSE),0)</f>
        <v>0</v>
      </c>
      <c r="L2221" s="34">
        <f>IFERROR(VLOOKUP($H2221,'Gen F Exp'!$A:$E,15,FALSE),0)</f>
        <v>0</v>
      </c>
      <c r="M2221" s="34">
        <f>IFERROR(VLOOKUP($H2221,'Gen F Exp'!$A:$E,16,FALSE),0)</f>
        <v>0</v>
      </c>
      <c r="N2221" s="42">
        <f>IFERROR(VLOOKUP($H2221,'Gen F Exp'!$A:$E,17,FALSE),0)</f>
        <v>0</v>
      </c>
      <c r="O2221" s="34">
        <f>IFERROR(VLOOKUP($H2221,'Water F Rev'!$A:$L,15,FALSE),0)</f>
        <v>0</v>
      </c>
      <c r="P2221" s="34">
        <f>IFERROR(VLOOKUP($H2221,'Water F Rev'!$A:$L,16,FALSE),0)</f>
        <v>0</v>
      </c>
      <c r="Q2221" s="42">
        <f>IFERROR(VLOOKUP($H2221,'Water F Rev'!$A:$L,17,FALSE),0)</f>
        <v>0</v>
      </c>
      <c r="R2221" s="34">
        <f>IFERROR(VLOOKUP($H2221,'Water F Exp'!$A:$K,15,FALSE),0)</f>
        <v>0</v>
      </c>
      <c r="S2221" s="34">
        <f>IFERROR(VLOOKUP($H2221,'Water F Exp'!$A:$K,16,FALSE),0)</f>
        <v>0</v>
      </c>
      <c r="T2221" s="42">
        <f>IFERROR(VLOOKUP($H2221,'Water F Exp'!$A:$K,17,FALSE),0)</f>
        <v>0</v>
      </c>
      <c r="U2221" s="34">
        <f ca="1">IFERROR(VLOOKUP($H2221,'Sewer F Rev'!$A:$E,15,FALSE),0)</f>
        <v>0</v>
      </c>
      <c r="V2221" s="34">
        <f ca="1">IFERROR(VLOOKUP($H2221,'Sewer F Rev'!$A:$E,16,FALSE),0)</f>
        <v>0</v>
      </c>
      <c r="W2221" s="42">
        <f ca="1">IFERROR(VLOOKUP($H2221,'Sewer F Rev'!$A:$E,17,FALSE),0)</f>
        <v>0</v>
      </c>
      <c r="X2221" s="34">
        <f>IFERROR(VLOOKUP($H2221,'Sewer F Exp'!$A:$B,15,FALSE),0)</f>
        <v>0</v>
      </c>
      <c r="Y2221" s="34">
        <f>IFERROR(VLOOKUP($H2221,'Sewer F Exp'!$A:$B,16,FALSE),0)</f>
        <v>0</v>
      </c>
      <c r="Z2221" s="42">
        <f>IFERROR(VLOOKUP($H2221,'Sewer F Exp'!$A:$B,17,FALSE),0)</f>
        <v>0</v>
      </c>
      <c r="AA2221" s="34">
        <f>IFERROR(VLOOKUP($H2221,'Refuse F Rev'!$A:$E,15,FALSE),0)</f>
        <v>0</v>
      </c>
      <c r="AB2221" s="34">
        <f>IFERROR(VLOOKUP($H2221,'Refuse F Rev'!$A:$E,16,FALSE),0)</f>
        <v>0</v>
      </c>
      <c r="AC2221" s="42">
        <f>IFERROR(VLOOKUP($H2221,'Refuse F Rev'!$A:$E,17,FALSE),0)</f>
        <v>0</v>
      </c>
      <c r="AD2221" s="34">
        <f>IFERROR(VLOOKUP($H2221,'Refuse F Exp'!$A:$E,15,FALSE),0)</f>
        <v>0</v>
      </c>
      <c r="AE2221" s="34">
        <f>IFERROR(VLOOKUP($H2221,'Refuse F Exp'!$A:$E,16,FALSE),0)</f>
        <v>0</v>
      </c>
      <c r="AF2221" s="42">
        <f>IFERROR(VLOOKUP($H2221,'Refuse F Exp'!$A:$E,17,FALSE),0)</f>
        <v>0</v>
      </c>
      <c r="AG2221" s="34">
        <f>IFERROR(VLOOKUP($H2221,#REF!,10,FALSE),0)</f>
        <v>0</v>
      </c>
      <c r="AH2221" s="34">
        <f>IFERROR(VLOOKUP($H2221,#REF!,11,FALSE),0)</f>
        <v>0</v>
      </c>
      <c r="AI2221" s="42">
        <f>IFERROR(VLOOKUP($H2221,#REF!,12,FALSE),0)</f>
        <v>0</v>
      </c>
      <c r="AJ2221" s="34">
        <f>IFERROR(VLOOKUP($H2221,#REF!,10,FALSE),0)</f>
        <v>0</v>
      </c>
      <c r="AK2221" s="34">
        <f>IFERROR(VLOOKUP($H2221,#REF!,11,FALSE),0)</f>
        <v>0</v>
      </c>
      <c r="AL2221" s="42">
        <f>IFERROR(VLOOKUP($H2221,#REF!,12,FALSE),0)</f>
        <v>0</v>
      </c>
      <c r="AM2221" s="34">
        <f>IFERROR(VLOOKUP($H2221,#REF!,10,FALSE),0)</f>
        <v>0</v>
      </c>
      <c r="AN2221" s="34">
        <f>IFERROR(VLOOKUP($H2221,#REF!,11,FALSE),0)</f>
        <v>0</v>
      </c>
      <c r="AO2221" s="42">
        <f>IFERROR(VLOOKUP($H2221,#REF!,12,FALSE),0)</f>
        <v>0</v>
      </c>
      <c r="AP2221" s="34">
        <f>IFERROR(VLOOKUP($H2221,#REF!,10,FALSE),0)</f>
        <v>0</v>
      </c>
      <c r="AQ2221" s="34">
        <f>IFERROR(VLOOKUP($H2221,#REF!,11,FALSE),0)</f>
        <v>0</v>
      </c>
      <c r="AR2221" s="42">
        <f>IFERROR(VLOOKUP($H2221,#REF!,12,FALSE),0)</f>
        <v>0</v>
      </c>
      <c r="AS2221" s="34">
        <f>IFERROR(VLOOKUP($H2221,#REF!,13,FALSE),0)</f>
        <v>0</v>
      </c>
      <c r="AT2221" s="34">
        <f>IFERROR(VLOOKUP($H2221,#REF!,14,FALSE),0)</f>
        <v>0</v>
      </c>
      <c r="AU2221" s="42">
        <f>IFERROR(VLOOKUP($H2221,#REF!,15,FALSE),0)</f>
        <v>0</v>
      </c>
      <c r="AV2221" s="34">
        <f>IFERROR(VLOOKUP($H2221,#REF!,15,FALSE),0)</f>
        <v>0</v>
      </c>
      <c r="AW2221" s="34">
        <f>IFERROR(VLOOKUP($H2221,#REF!,16,FALSE),0)</f>
        <v>0</v>
      </c>
      <c r="AX2221" s="42">
        <f>IFERROR(VLOOKUP($H2221,#REF!,17,FALSE),0)</f>
        <v>0</v>
      </c>
    </row>
    <row r="2222" spans="1:50" x14ac:dyDescent="0.3">
      <c r="A2222" s="33" t="str">
        <f t="shared" si="136"/>
        <v>0</v>
      </c>
      <c r="B2222" s="33">
        <f>+'R&amp;E EXPORT'!B2021</f>
        <v>0</v>
      </c>
      <c r="C2222" t="str">
        <f>IFERROR(VLOOKUP(A2222,'MCSJ Export'!A:C,3,FALSE),"")</f>
        <v/>
      </c>
      <c r="D2222" s="37">
        <f t="shared" ca="1" si="137"/>
        <v>0</v>
      </c>
      <c r="E2222" s="37">
        <f t="shared" ca="1" si="138"/>
        <v>0</v>
      </c>
      <c r="F2222" s="37">
        <f t="shared" ca="1" si="139"/>
        <v>0</v>
      </c>
      <c r="G2222" s="37"/>
      <c r="H2222" s="33">
        <f>+'R&amp;E EXPORT'!A2021</f>
        <v>0</v>
      </c>
      <c r="I2222" s="34">
        <f>IFERROR(VLOOKUP($H2222,'Gen F Rev'!$A:$M,15,FALSE),0)</f>
        <v>0</v>
      </c>
      <c r="J2222" s="34">
        <f>IFERROR(VLOOKUP($H2222,'Gen F Rev'!$A:$M,16,FALSE),0)</f>
        <v>0</v>
      </c>
      <c r="K2222" s="42">
        <f>IFERROR(VLOOKUP($H2222,'Gen F Rev'!$A:$M,17,FALSE),0)</f>
        <v>0</v>
      </c>
      <c r="L2222" s="34">
        <f>IFERROR(VLOOKUP($H2222,'Gen F Exp'!$A:$E,15,FALSE),0)</f>
        <v>0</v>
      </c>
      <c r="M2222" s="34">
        <f>IFERROR(VLOOKUP($H2222,'Gen F Exp'!$A:$E,16,FALSE),0)</f>
        <v>0</v>
      </c>
      <c r="N2222" s="42">
        <f>IFERROR(VLOOKUP($H2222,'Gen F Exp'!$A:$E,17,FALSE),0)</f>
        <v>0</v>
      </c>
      <c r="O2222" s="34">
        <f>IFERROR(VLOOKUP($H2222,'Water F Rev'!$A:$L,15,FALSE),0)</f>
        <v>0</v>
      </c>
      <c r="P2222" s="34">
        <f>IFERROR(VLOOKUP($H2222,'Water F Rev'!$A:$L,16,FALSE),0)</f>
        <v>0</v>
      </c>
      <c r="Q2222" s="42">
        <f>IFERROR(VLOOKUP($H2222,'Water F Rev'!$A:$L,17,FALSE),0)</f>
        <v>0</v>
      </c>
      <c r="R2222" s="34">
        <f>IFERROR(VLOOKUP($H2222,'Water F Exp'!$A:$K,15,FALSE),0)</f>
        <v>0</v>
      </c>
      <c r="S2222" s="34">
        <f>IFERROR(VLOOKUP($H2222,'Water F Exp'!$A:$K,16,FALSE),0)</f>
        <v>0</v>
      </c>
      <c r="T2222" s="42">
        <f>IFERROR(VLOOKUP($H2222,'Water F Exp'!$A:$K,17,FALSE),0)</f>
        <v>0</v>
      </c>
      <c r="U2222" s="34">
        <f ca="1">IFERROR(VLOOKUP($H2222,'Sewer F Rev'!$A:$E,15,FALSE),0)</f>
        <v>0</v>
      </c>
      <c r="V2222" s="34">
        <f ca="1">IFERROR(VLOOKUP($H2222,'Sewer F Rev'!$A:$E,16,FALSE),0)</f>
        <v>0</v>
      </c>
      <c r="W2222" s="42">
        <f ca="1">IFERROR(VLOOKUP($H2222,'Sewer F Rev'!$A:$E,17,FALSE),0)</f>
        <v>0</v>
      </c>
      <c r="X2222" s="34">
        <f>IFERROR(VLOOKUP($H2222,'Sewer F Exp'!$A:$B,15,FALSE),0)</f>
        <v>0</v>
      </c>
      <c r="Y2222" s="34">
        <f>IFERROR(VLOOKUP($H2222,'Sewer F Exp'!$A:$B,16,FALSE),0)</f>
        <v>0</v>
      </c>
      <c r="Z2222" s="42">
        <f>IFERROR(VLOOKUP($H2222,'Sewer F Exp'!$A:$B,17,FALSE),0)</f>
        <v>0</v>
      </c>
      <c r="AA2222" s="34">
        <f>IFERROR(VLOOKUP($H2222,'Refuse F Rev'!$A:$E,15,FALSE),0)</f>
        <v>0</v>
      </c>
      <c r="AB2222" s="34">
        <f>IFERROR(VLOOKUP($H2222,'Refuse F Rev'!$A:$E,16,FALSE),0)</f>
        <v>0</v>
      </c>
      <c r="AC2222" s="42">
        <f>IFERROR(VLOOKUP($H2222,'Refuse F Rev'!$A:$E,17,FALSE),0)</f>
        <v>0</v>
      </c>
      <c r="AD2222" s="34">
        <f>IFERROR(VLOOKUP($H2222,'Refuse F Exp'!$A:$E,15,FALSE),0)</f>
        <v>0</v>
      </c>
      <c r="AE2222" s="34">
        <f>IFERROR(VLOOKUP($H2222,'Refuse F Exp'!$A:$E,16,FALSE),0)</f>
        <v>0</v>
      </c>
      <c r="AF2222" s="42">
        <f>IFERROR(VLOOKUP($H2222,'Refuse F Exp'!$A:$E,17,FALSE),0)</f>
        <v>0</v>
      </c>
      <c r="AG2222" s="34">
        <f>IFERROR(VLOOKUP($H2222,#REF!,10,FALSE),0)</f>
        <v>0</v>
      </c>
      <c r="AH2222" s="34">
        <f>IFERROR(VLOOKUP($H2222,#REF!,11,FALSE),0)</f>
        <v>0</v>
      </c>
      <c r="AI2222" s="42">
        <f>IFERROR(VLOOKUP($H2222,#REF!,12,FALSE),0)</f>
        <v>0</v>
      </c>
      <c r="AJ2222" s="34">
        <f>IFERROR(VLOOKUP($H2222,#REF!,10,FALSE),0)</f>
        <v>0</v>
      </c>
      <c r="AK2222" s="34">
        <f>IFERROR(VLOOKUP($H2222,#REF!,11,FALSE),0)</f>
        <v>0</v>
      </c>
      <c r="AL2222" s="42">
        <f>IFERROR(VLOOKUP($H2222,#REF!,12,FALSE),0)</f>
        <v>0</v>
      </c>
      <c r="AM2222" s="34">
        <f>IFERROR(VLOOKUP($H2222,#REF!,10,FALSE),0)</f>
        <v>0</v>
      </c>
      <c r="AN2222" s="34">
        <f>IFERROR(VLOOKUP($H2222,#REF!,11,FALSE),0)</f>
        <v>0</v>
      </c>
      <c r="AO2222" s="42">
        <f>IFERROR(VLOOKUP($H2222,#REF!,12,FALSE),0)</f>
        <v>0</v>
      </c>
      <c r="AP2222" s="34">
        <f>IFERROR(VLOOKUP($H2222,#REF!,10,FALSE),0)</f>
        <v>0</v>
      </c>
      <c r="AQ2222" s="34">
        <f>IFERROR(VLOOKUP($H2222,#REF!,11,FALSE),0)</f>
        <v>0</v>
      </c>
      <c r="AR2222" s="42">
        <f>IFERROR(VLOOKUP($H2222,#REF!,12,FALSE),0)</f>
        <v>0</v>
      </c>
      <c r="AS2222" s="34">
        <f>IFERROR(VLOOKUP($H2222,#REF!,13,FALSE),0)</f>
        <v>0</v>
      </c>
      <c r="AT2222" s="34">
        <f>IFERROR(VLOOKUP($H2222,#REF!,14,FALSE),0)</f>
        <v>0</v>
      </c>
      <c r="AU2222" s="42">
        <f>IFERROR(VLOOKUP($H2222,#REF!,15,FALSE),0)</f>
        <v>0</v>
      </c>
      <c r="AV2222" s="34">
        <f>IFERROR(VLOOKUP($H2222,#REF!,15,FALSE),0)</f>
        <v>0</v>
      </c>
      <c r="AW2222" s="34">
        <f>IFERROR(VLOOKUP($H2222,#REF!,16,FALSE),0)</f>
        <v>0</v>
      </c>
      <c r="AX2222" s="42">
        <f>IFERROR(VLOOKUP($H2222,#REF!,17,FALSE),0)</f>
        <v>0</v>
      </c>
    </row>
    <row r="2223" spans="1:50" x14ac:dyDescent="0.3">
      <c r="A2223" s="33" t="str">
        <f t="shared" si="136"/>
        <v>0</v>
      </c>
      <c r="B2223" s="33">
        <f>+'R&amp;E EXPORT'!B2022</f>
        <v>0</v>
      </c>
      <c r="C2223" t="str">
        <f>IFERROR(VLOOKUP(A2223,'MCSJ Export'!A:C,3,FALSE),"")</f>
        <v/>
      </c>
      <c r="D2223" s="37">
        <f t="shared" ca="1" si="137"/>
        <v>0</v>
      </c>
      <c r="E2223" s="37">
        <f t="shared" ca="1" si="138"/>
        <v>0</v>
      </c>
      <c r="F2223" s="37">
        <f t="shared" ca="1" si="139"/>
        <v>0</v>
      </c>
      <c r="G2223" s="37"/>
      <c r="H2223" s="33">
        <f>+'R&amp;E EXPORT'!A2022</f>
        <v>0</v>
      </c>
      <c r="I2223" s="34">
        <f>IFERROR(VLOOKUP($H2223,'Gen F Rev'!$A:$M,15,FALSE),0)</f>
        <v>0</v>
      </c>
      <c r="J2223" s="34">
        <f>IFERROR(VLOOKUP($H2223,'Gen F Rev'!$A:$M,16,FALSE),0)</f>
        <v>0</v>
      </c>
      <c r="K2223" s="42">
        <f>IFERROR(VLOOKUP($H2223,'Gen F Rev'!$A:$M,17,FALSE),0)</f>
        <v>0</v>
      </c>
      <c r="L2223" s="34">
        <f>IFERROR(VLOOKUP($H2223,'Gen F Exp'!$A:$E,15,FALSE),0)</f>
        <v>0</v>
      </c>
      <c r="M2223" s="34">
        <f>IFERROR(VLOOKUP($H2223,'Gen F Exp'!$A:$E,16,FALSE),0)</f>
        <v>0</v>
      </c>
      <c r="N2223" s="42">
        <f>IFERROR(VLOOKUP($H2223,'Gen F Exp'!$A:$E,17,FALSE),0)</f>
        <v>0</v>
      </c>
      <c r="O2223" s="34">
        <f>IFERROR(VLOOKUP($H2223,'Water F Rev'!$A:$L,15,FALSE),0)</f>
        <v>0</v>
      </c>
      <c r="P2223" s="34">
        <f>IFERROR(VLOOKUP($H2223,'Water F Rev'!$A:$L,16,FALSE),0)</f>
        <v>0</v>
      </c>
      <c r="Q2223" s="42">
        <f>IFERROR(VLOOKUP($H2223,'Water F Rev'!$A:$L,17,FALSE),0)</f>
        <v>0</v>
      </c>
      <c r="R2223" s="34">
        <f>IFERROR(VLOOKUP($H2223,'Water F Exp'!$A:$K,15,FALSE),0)</f>
        <v>0</v>
      </c>
      <c r="S2223" s="34">
        <f>IFERROR(VLOOKUP($H2223,'Water F Exp'!$A:$K,16,FALSE),0)</f>
        <v>0</v>
      </c>
      <c r="T2223" s="42">
        <f>IFERROR(VLOOKUP($H2223,'Water F Exp'!$A:$K,17,FALSE),0)</f>
        <v>0</v>
      </c>
      <c r="U2223" s="34">
        <f ca="1">IFERROR(VLOOKUP($H2223,'Sewer F Rev'!$A:$E,15,FALSE),0)</f>
        <v>0</v>
      </c>
      <c r="V2223" s="34">
        <f ca="1">IFERROR(VLOOKUP($H2223,'Sewer F Rev'!$A:$E,16,FALSE),0)</f>
        <v>0</v>
      </c>
      <c r="W2223" s="42">
        <f ca="1">IFERROR(VLOOKUP($H2223,'Sewer F Rev'!$A:$E,17,FALSE),0)</f>
        <v>0</v>
      </c>
      <c r="X2223" s="34">
        <f>IFERROR(VLOOKUP($H2223,'Sewer F Exp'!$A:$B,15,FALSE),0)</f>
        <v>0</v>
      </c>
      <c r="Y2223" s="34">
        <f>IFERROR(VLOOKUP($H2223,'Sewer F Exp'!$A:$B,16,FALSE),0)</f>
        <v>0</v>
      </c>
      <c r="Z2223" s="42">
        <f>IFERROR(VLOOKUP($H2223,'Sewer F Exp'!$A:$B,17,FALSE),0)</f>
        <v>0</v>
      </c>
      <c r="AA2223" s="34">
        <f>IFERROR(VLOOKUP($H2223,'Refuse F Rev'!$A:$E,15,FALSE),0)</f>
        <v>0</v>
      </c>
      <c r="AB2223" s="34">
        <f>IFERROR(VLOOKUP($H2223,'Refuse F Rev'!$A:$E,16,FALSE),0)</f>
        <v>0</v>
      </c>
      <c r="AC2223" s="42">
        <f>IFERROR(VLOOKUP($H2223,'Refuse F Rev'!$A:$E,17,FALSE),0)</f>
        <v>0</v>
      </c>
      <c r="AD2223" s="34">
        <f>IFERROR(VLOOKUP($H2223,'Refuse F Exp'!$A:$E,15,FALSE),0)</f>
        <v>0</v>
      </c>
      <c r="AE2223" s="34">
        <f>IFERROR(VLOOKUP($H2223,'Refuse F Exp'!$A:$E,16,FALSE),0)</f>
        <v>0</v>
      </c>
      <c r="AF2223" s="42">
        <f>IFERROR(VLOOKUP($H2223,'Refuse F Exp'!$A:$E,17,FALSE),0)</f>
        <v>0</v>
      </c>
      <c r="AG2223" s="34">
        <f>IFERROR(VLOOKUP($H2223,#REF!,10,FALSE),0)</f>
        <v>0</v>
      </c>
      <c r="AH2223" s="34">
        <f>IFERROR(VLOOKUP($H2223,#REF!,11,FALSE),0)</f>
        <v>0</v>
      </c>
      <c r="AI2223" s="42">
        <f>IFERROR(VLOOKUP($H2223,#REF!,12,FALSE),0)</f>
        <v>0</v>
      </c>
      <c r="AJ2223" s="34">
        <f>IFERROR(VLOOKUP($H2223,#REF!,10,FALSE),0)</f>
        <v>0</v>
      </c>
      <c r="AK2223" s="34">
        <f>IFERROR(VLOOKUP($H2223,#REF!,11,FALSE),0)</f>
        <v>0</v>
      </c>
      <c r="AL2223" s="42">
        <f>IFERROR(VLOOKUP($H2223,#REF!,12,FALSE),0)</f>
        <v>0</v>
      </c>
      <c r="AM2223" s="34">
        <f>IFERROR(VLOOKUP($H2223,#REF!,10,FALSE),0)</f>
        <v>0</v>
      </c>
      <c r="AN2223" s="34">
        <f>IFERROR(VLOOKUP($H2223,#REF!,11,FALSE),0)</f>
        <v>0</v>
      </c>
      <c r="AO2223" s="42">
        <f>IFERROR(VLOOKUP($H2223,#REF!,12,FALSE),0)</f>
        <v>0</v>
      </c>
      <c r="AP2223" s="34">
        <f>IFERROR(VLOOKUP($H2223,#REF!,10,FALSE),0)</f>
        <v>0</v>
      </c>
      <c r="AQ2223" s="34">
        <f>IFERROR(VLOOKUP($H2223,#REF!,11,FALSE),0)</f>
        <v>0</v>
      </c>
      <c r="AR2223" s="42">
        <f>IFERROR(VLOOKUP($H2223,#REF!,12,FALSE),0)</f>
        <v>0</v>
      </c>
      <c r="AS2223" s="34">
        <f>IFERROR(VLOOKUP($H2223,#REF!,13,FALSE),0)</f>
        <v>0</v>
      </c>
      <c r="AT2223" s="34">
        <f>IFERROR(VLOOKUP($H2223,#REF!,14,FALSE),0)</f>
        <v>0</v>
      </c>
      <c r="AU2223" s="42">
        <f>IFERROR(VLOOKUP($H2223,#REF!,15,FALSE),0)</f>
        <v>0</v>
      </c>
      <c r="AV2223" s="34">
        <f>IFERROR(VLOOKUP($H2223,#REF!,15,FALSE),0)</f>
        <v>0</v>
      </c>
      <c r="AW2223" s="34">
        <f>IFERROR(VLOOKUP($H2223,#REF!,16,FALSE),0)</f>
        <v>0</v>
      </c>
      <c r="AX2223" s="42">
        <f>IFERROR(VLOOKUP($H2223,#REF!,17,FALSE),0)</f>
        <v>0</v>
      </c>
    </row>
    <row r="2224" spans="1:50" x14ac:dyDescent="0.3">
      <c r="A2224" s="33" t="str">
        <f t="shared" si="136"/>
        <v>0</v>
      </c>
      <c r="B2224" s="33">
        <f>+'R&amp;E EXPORT'!B2023</f>
        <v>0</v>
      </c>
      <c r="C2224" t="str">
        <f>IFERROR(VLOOKUP(A2224,'MCSJ Export'!A:C,3,FALSE),"")</f>
        <v/>
      </c>
      <c r="D2224" s="37">
        <f t="shared" ca="1" si="137"/>
        <v>0</v>
      </c>
      <c r="E2224" s="37">
        <f t="shared" ca="1" si="138"/>
        <v>0</v>
      </c>
      <c r="F2224" s="37">
        <f t="shared" ca="1" si="139"/>
        <v>0</v>
      </c>
      <c r="G2224" s="37"/>
      <c r="H2224" s="33">
        <f>+'R&amp;E EXPORT'!A2023</f>
        <v>0</v>
      </c>
      <c r="I2224" s="34">
        <f>IFERROR(VLOOKUP($H2224,'Gen F Rev'!$A:$M,15,FALSE),0)</f>
        <v>0</v>
      </c>
      <c r="J2224" s="34">
        <f>IFERROR(VLOOKUP($H2224,'Gen F Rev'!$A:$M,16,FALSE),0)</f>
        <v>0</v>
      </c>
      <c r="K2224" s="42">
        <f>IFERROR(VLOOKUP($H2224,'Gen F Rev'!$A:$M,17,FALSE),0)</f>
        <v>0</v>
      </c>
      <c r="L2224" s="34">
        <f>IFERROR(VLOOKUP($H2224,'Gen F Exp'!$A:$E,15,FALSE),0)</f>
        <v>0</v>
      </c>
      <c r="M2224" s="34">
        <f>IFERROR(VLOOKUP($H2224,'Gen F Exp'!$A:$E,16,FALSE),0)</f>
        <v>0</v>
      </c>
      <c r="N2224" s="42">
        <f>IFERROR(VLOOKUP($H2224,'Gen F Exp'!$A:$E,17,FALSE),0)</f>
        <v>0</v>
      </c>
      <c r="O2224" s="34">
        <f>IFERROR(VLOOKUP($H2224,'Water F Rev'!$A:$L,15,FALSE),0)</f>
        <v>0</v>
      </c>
      <c r="P2224" s="34">
        <f>IFERROR(VLOOKUP($H2224,'Water F Rev'!$A:$L,16,FALSE),0)</f>
        <v>0</v>
      </c>
      <c r="Q2224" s="42">
        <f>IFERROR(VLOOKUP($H2224,'Water F Rev'!$A:$L,17,FALSE),0)</f>
        <v>0</v>
      </c>
      <c r="R2224" s="34">
        <f>IFERROR(VLOOKUP($H2224,'Water F Exp'!$A:$K,15,FALSE),0)</f>
        <v>0</v>
      </c>
      <c r="S2224" s="34">
        <f>IFERROR(VLOOKUP($H2224,'Water F Exp'!$A:$K,16,FALSE),0)</f>
        <v>0</v>
      </c>
      <c r="T2224" s="42">
        <f>IFERROR(VLOOKUP($H2224,'Water F Exp'!$A:$K,17,FALSE),0)</f>
        <v>0</v>
      </c>
      <c r="U2224" s="34">
        <f ca="1">IFERROR(VLOOKUP($H2224,'Sewer F Rev'!$A:$E,15,FALSE),0)</f>
        <v>0</v>
      </c>
      <c r="V2224" s="34">
        <f ca="1">IFERROR(VLOOKUP($H2224,'Sewer F Rev'!$A:$E,16,FALSE),0)</f>
        <v>0</v>
      </c>
      <c r="W2224" s="42">
        <f ca="1">IFERROR(VLOOKUP($H2224,'Sewer F Rev'!$A:$E,17,FALSE),0)</f>
        <v>0</v>
      </c>
      <c r="X2224" s="34">
        <f>IFERROR(VLOOKUP($H2224,'Sewer F Exp'!$A:$B,15,FALSE),0)</f>
        <v>0</v>
      </c>
      <c r="Y2224" s="34">
        <f>IFERROR(VLOOKUP($H2224,'Sewer F Exp'!$A:$B,16,FALSE),0)</f>
        <v>0</v>
      </c>
      <c r="Z2224" s="42">
        <f>IFERROR(VLOOKUP($H2224,'Sewer F Exp'!$A:$B,17,FALSE),0)</f>
        <v>0</v>
      </c>
      <c r="AA2224" s="34">
        <f>IFERROR(VLOOKUP($H2224,'Refuse F Rev'!$A:$E,15,FALSE),0)</f>
        <v>0</v>
      </c>
      <c r="AB2224" s="34">
        <f>IFERROR(VLOOKUP($H2224,'Refuse F Rev'!$A:$E,16,FALSE),0)</f>
        <v>0</v>
      </c>
      <c r="AC2224" s="42">
        <f>IFERROR(VLOOKUP($H2224,'Refuse F Rev'!$A:$E,17,FALSE),0)</f>
        <v>0</v>
      </c>
      <c r="AD2224" s="34">
        <f>IFERROR(VLOOKUP($H2224,'Refuse F Exp'!$A:$E,15,FALSE),0)</f>
        <v>0</v>
      </c>
      <c r="AE2224" s="34">
        <f>IFERROR(VLOOKUP($H2224,'Refuse F Exp'!$A:$E,16,FALSE),0)</f>
        <v>0</v>
      </c>
      <c r="AF2224" s="42">
        <f>IFERROR(VLOOKUP($H2224,'Refuse F Exp'!$A:$E,17,FALSE),0)</f>
        <v>0</v>
      </c>
      <c r="AG2224" s="34">
        <f>IFERROR(VLOOKUP($H2224,#REF!,10,FALSE),0)</f>
        <v>0</v>
      </c>
      <c r="AH2224" s="34">
        <f>IFERROR(VLOOKUP($H2224,#REF!,11,FALSE),0)</f>
        <v>0</v>
      </c>
      <c r="AI2224" s="42">
        <f>IFERROR(VLOOKUP($H2224,#REF!,12,FALSE),0)</f>
        <v>0</v>
      </c>
      <c r="AJ2224" s="34">
        <f>IFERROR(VLOOKUP($H2224,#REF!,10,FALSE),0)</f>
        <v>0</v>
      </c>
      <c r="AK2224" s="34">
        <f>IFERROR(VLOOKUP($H2224,#REF!,11,FALSE),0)</f>
        <v>0</v>
      </c>
      <c r="AL2224" s="42">
        <f>IFERROR(VLOOKUP($H2224,#REF!,12,FALSE),0)</f>
        <v>0</v>
      </c>
      <c r="AM2224" s="34">
        <f>IFERROR(VLOOKUP($H2224,#REF!,10,FALSE),0)</f>
        <v>0</v>
      </c>
      <c r="AN2224" s="34">
        <f>IFERROR(VLOOKUP($H2224,#REF!,11,FALSE),0)</f>
        <v>0</v>
      </c>
      <c r="AO2224" s="42">
        <f>IFERROR(VLOOKUP($H2224,#REF!,12,FALSE),0)</f>
        <v>0</v>
      </c>
      <c r="AP2224" s="34">
        <f>IFERROR(VLOOKUP($H2224,#REF!,10,FALSE),0)</f>
        <v>0</v>
      </c>
      <c r="AQ2224" s="34">
        <f>IFERROR(VLOOKUP($H2224,#REF!,11,FALSE),0)</f>
        <v>0</v>
      </c>
      <c r="AR2224" s="42">
        <f>IFERROR(VLOOKUP($H2224,#REF!,12,FALSE),0)</f>
        <v>0</v>
      </c>
      <c r="AS2224" s="34">
        <f>IFERROR(VLOOKUP($H2224,#REF!,13,FALSE),0)</f>
        <v>0</v>
      </c>
      <c r="AT2224" s="34">
        <f>IFERROR(VLOOKUP($H2224,#REF!,14,FALSE),0)</f>
        <v>0</v>
      </c>
      <c r="AU2224" s="42">
        <f>IFERROR(VLOOKUP($H2224,#REF!,15,FALSE),0)</f>
        <v>0</v>
      </c>
      <c r="AV2224" s="34">
        <f>IFERROR(VLOOKUP($H2224,#REF!,15,FALSE),0)</f>
        <v>0</v>
      </c>
      <c r="AW2224" s="34">
        <f>IFERROR(VLOOKUP($H2224,#REF!,16,FALSE),0)</f>
        <v>0</v>
      </c>
      <c r="AX2224" s="42">
        <f>IFERROR(VLOOKUP($H2224,#REF!,17,FALSE),0)</f>
        <v>0</v>
      </c>
    </row>
    <row r="2225" spans="1:50" x14ac:dyDescent="0.3">
      <c r="A2225" s="33" t="str">
        <f t="shared" si="136"/>
        <v>0</v>
      </c>
      <c r="B2225" s="33">
        <f>+'R&amp;E EXPORT'!B2024</f>
        <v>0</v>
      </c>
      <c r="C2225" t="str">
        <f>IFERROR(VLOOKUP(A2225,'MCSJ Export'!A:C,3,FALSE),"")</f>
        <v/>
      </c>
      <c r="D2225" s="37">
        <f t="shared" ca="1" si="137"/>
        <v>0</v>
      </c>
      <c r="E2225" s="37">
        <f t="shared" ca="1" si="138"/>
        <v>0</v>
      </c>
      <c r="F2225" s="37">
        <f t="shared" ca="1" si="139"/>
        <v>0</v>
      </c>
      <c r="G2225" s="37"/>
      <c r="H2225" s="33">
        <f>+'R&amp;E EXPORT'!A2024</f>
        <v>0</v>
      </c>
      <c r="I2225" s="34">
        <f>IFERROR(VLOOKUP($H2225,'Gen F Rev'!$A:$M,15,FALSE),0)</f>
        <v>0</v>
      </c>
      <c r="J2225" s="34">
        <f>IFERROR(VLOOKUP($H2225,'Gen F Rev'!$A:$M,16,FALSE),0)</f>
        <v>0</v>
      </c>
      <c r="K2225" s="42">
        <f>IFERROR(VLOOKUP($H2225,'Gen F Rev'!$A:$M,17,FALSE),0)</f>
        <v>0</v>
      </c>
      <c r="L2225" s="34">
        <f>IFERROR(VLOOKUP($H2225,'Gen F Exp'!$A:$E,15,FALSE),0)</f>
        <v>0</v>
      </c>
      <c r="M2225" s="34">
        <f>IFERROR(VLOOKUP($H2225,'Gen F Exp'!$A:$E,16,FALSE),0)</f>
        <v>0</v>
      </c>
      <c r="N2225" s="42">
        <f>IFERROR(VLOOKUP($H2225,'Gen F Exp'!$A:$E,17,FALSE),0)</f>
        <v>0</v>
      </c>
      <c r="O2225" s="34">
        <f>IFERROR(VLOOKUP($H2225,'Water F Rev'!$A:$L,15,FALSE),0)</f>
        <v>0</v>
      </c>
      <c r="P2225" s="34">
        <f>IFERROR(VLOOKUP($H2225,'Water F Rev'!$A:$L,16,FALSE),0)</f>
        <v>0</v>
      </c>
      <c r="Q2225" s="42">
        <f>IFERROR(VLOOKUP($H2225,'Water F Rev'!$A:$L,17,FALSE),0)</f>
        <v>0</v>
      </c>
      <c r="R2225" s="34">
        <f>IFERROR(VLOOKUP($H2225,'Water F Exp'!$A:$K,15,FALSE),0)</f>
        <v>0</v>
      </c>
      <c r="S2225" s="34">
        <f>IFERROR(VLOOKUP($H2225,'Water F Exp'!$A:$K,16,FALSE),0)</f>
        <v>0</v>
      </c>
      <c r="T2225" s="42">
        <f>IFERROR(VLOOKUP($H2225,'Water F Exp'!$A:$K,17,FALSE),0)</f>
        <v>0</v>
      </c>
      <c r="U2225" s="34">
        <f ca="1">IFERROR(VLOOKUP($H2225,'Sewer F Rev'!$A:$E,15,FALSE),0)</f>
        <v>0</v>
      </c>
      <c r="V2225" s="34">
        <f ca="1">IFERROR(VLOOKUP($H2225,'Sewer F Rev'!$A:$E,16,FALSE),0)</f>
        <v>0</v>
      </c>
      <c r="W2225" s="42">
        <f ca="1">IFERROR(VLOOKUP($H2225,'Sewer F Rev'!$A:$E,17,FALSE),0)</f>
        <v>0</v>
      </c>
      <c r="X2225" s="34">
        <f>IFERROR(VLOOKUP($H2225,'Sewer F Exp'!$A:$B,15,FALSE),0)</f>
        <v>0</v>
      </c>
      <c r="Y2225" s="34">
        <f>IFERROR(VLOOKUP($H2225,'Sewer F Exp'!$A:$B,16,FALSE),0)</f>
        <v>0</v>
      </c>
      <c r="Z2225" s="42">
        <f>IFERROR(VLOOKUP($H2225,'Sewer F Exp'!$A:$B,17,FALSE),0)</f>
        <v>0</v>
      </c>
      <c r="AA2225" s="34">
        <f>IFERROR(VLOOKUP($H2225,'Refuse F Rev'!$A:$E,15,FALSE),0)</f>
        <v>0</v>
      </c>
      <c r="AB2225" s="34">
        <f>IFERROR(VLOOKUP($H2225,'Refuse F Rev'!$A:$E,16,FALSE),0)</f>
        <v>0</v>
      </c>
      <c r="AC2225" s="42">
        <f>IFERROR(VLOOKUP($H2225,'Refuse F Rev'!$A:$E,17,FALSE),0)</f>
        <v>0</v>
      </c>
      <c r="AD2225" s="34">
        <f>IFERROR(VLOOKUP($H2225,'Refuse F Exp'!$A:$E,15,FALSE),0)</f>
        <v>0</v>
      </c>
      <c r="AE2225" s="34">
        <f>IFERROR(VLOOKUP($H2225,'Refuse F Exp'!$A:$E,16,FALSE),0)</f>
        <v>0</v>
      </c>
      <c r="AF2225" s="42">
        <f>IFERROR(VLOOKUP($H2225,'Refuse F Exp'!$A:$E,17,FALSE),0)</f>
        <v>0</v>
      </c>
      <c r="AG2225" s="34">
        <f>IFERROR(VLOOKUP($H2225,#REF!,10,FALSE),0)</f>
        <v>0</v>
      </c>
      <c r="AH2225" s="34">
        <f>IFERROR(VLOOKUP($H2225,#REF!,11,FALSE),0)</f>
        <v>0</v>
      </c>
      <c r="AI2225" s="42">
        <f>IFERROR(VLOOKUP($H2225,#REF!,12,FALSE),0)</f>
        <v>0</v>
      </c>
      <c r="AJ2225" s="34">
        <f>IFERROR(VLOOKUP($H2225,#REF!,10,FALSE),0)</f>
        <v>0</v>
      </c>
      <c r="AK2225" s="34">
        <f>IFERROR(VLOOKUP($H2225,#REF!,11,FALSE),0)</f>
        <v>0</v>
      </c>
      <c r="AL2225" s="42">
        <f>IFERROR(VLOOKUP($H2225,#REF!,12,FALSE),0)</f>
        <v>0</v>
      </c>
      <c r="AM2225" s="34">
        <f>IFERROR(VLOOKUP($H2225,#REF!,10,FALSE),0)</f>
        <v>0</v>
      </c>
      <c r="AN2225" s="34">
        <f>IFERROR(VLOOKUP($H2225,#REF!,11,FALSE),0)</f>
        <v>0</v>
      </c>
      <c r="AO2225" s="42">
        <f>IFERROR(VLOOKUP($H2225,#REF!,12,FALSE),0)</f>
        <v>0</v>
      </c>
      <c r="AP2225" s="34">
        <f>IFERROR(VLOOKUP($H2225,#REF!,10,FALSE),0)</f>
        <v>0</v>
      </c>
      <c r="AQ2225" s="34">
        <f>IFERROR(VLOOKUP($H2225,#REF!,11,FALSE),0)</f>
        <v>0</v>
      </c>
      <c r="AR2225" s="42">
        <f>IFERROR(VLOOKUP($H2225,#REF!,12,FALSE),0)</f>
        <v>0</v>
      </c>
      <c r="AS2225" s="34">
        <f>IFERROR(VLOOKUP($H2225,#REF!,13,FALSE),0)</f>
        <v>0</v>
      </c>
      <c r="AT2225" s="34">
        <f>IFERROR(VLOOKUP($H2225,#REF!,14,FALSE),0)</f>
        <v>0</v>
      </c>
      <c r="AU2225" s="42">
        <f>IFERROR(VLOOKUP($H2225,#REF!,15,FALSE),0)</f>
        <v>0</v>
      </c>
      <c r="AV2225" s="34">
        <f>IFERROR(VLOOKUP($H2225,#REF!,15,FALSE),0)</f>
        <v>0</v>
      </c>
      <c r="AW2225" s="34">
        <f>IFERROR(VLOOKUP($H2225,#REF!,16,FALSE),0)</f>
        <v>0</v>
      </c>
      <c r="AX2225" s="42">
        <f>IFERROR(VLOOKUP($H2225,#REF!,17,FALSE),0)</f>
        <v>0</v>
      </c>
    </row>
    <row r="2226" spans="1:50" x14ac:dyDescent="0.3">
      <c r="A2226" s="33" t="str">
        <f t="shared" si="136"/>
        <v>0</v>
      </c>
      <c r="B2226" s="33">
        <f>+'R&amp;E EXPORT'!B2025</f>
        <v>0</v>
      </c>
      <c r="C2226" t="str">
        <f>IFERROR(VLOOKUP(A2226,'MCSJ Export'!A:C,3,FALSE),"")</f>
        <v/>
      </c>
      <c r="D2226" s="37">
        <f t="shared" ca="1" si="137"/>
        <v>0</v>
      </c>
      <c r="E2226" s="37">
        <f t="shared" ca="1" si="138"/>
        <v>0</v>
      </c>
      <c r="F2226" s="37">
        <f t="shared" ca="1" si="139"/>
        <v>0</v>
      </c>
      <c r="G2226" s="37"/>
      <c r="H2226" s="33">
        <f>+'R&amp;E EXPORT'!A2025</f>
        <v>0</v>
      </c>
      <c r="I2226" s="34">
        <f>IFERROR(VLOOKUP($H2226,'Gen F Rev'!$A:$M,15,FALSE),0)</f>
        <v>0</v>
      </c>
      <c r="J2226" s="34">
        <f>IFERROR(VLOOKUP($H2226,'Gen F Rev'!$A:$M,16,FALSE),0)</f>
        <v>0</v>
      </c>
      <c r="K2226" s="42">
        <f>IFERROR(VLOOKUP($H2226,'Gen F Rev'!$A:$M,17,FALSE),0)</f>
        <v>0</v>
      </c>
      <c r="L2226" s="34">
        <f>IFERROR(VLOOKUP($H2226,'Gen F Exp'!$A:$E,15,FALSE),0)</f>
        <v>0</v>
      </c>
      <c r="M2226" s="34">
        <f>IFERROR(VLOOKUP($H2226,'Gen F Exp'!$A:$E,16,FALSE),0)</f>
        <v>0</v>
      </c>
      <c r="N2226" s="42">
        <f>IFERROR(VLOOKUP($H2226,'Gen F Exp'!$A:$E,17,FALSE),0)</f>
        <v>0</v>
      </c>
      <c r="O2226" s="34">
        <f>IFERROR(VLOOKUP($H2226,'Water F Rev'!$A:$L,15,FALSE),0)</f>
        <v>0</v>
      </c>
      <c r="P2226" s="34">
        <f>IFERROR(VLOOKUP($H2226,'Water F Rev'!$A:$L,16,FALSE),0)</f>
        <v>0</v>
      </c>
      <c r="Q2226" s="42">
        <f>IFERROR(VLOOKUP($H2226,'Water F Rev'!$A:$L,17,FALSE),0)</f>
        <v>0</v>
      </c>
      <c r="R2226" s="34">
        <f>IFERROR(VLOOKUP($H2226,'Water F Exp'!$A:$K,15,FALSE),0)</f>
        <v>0</v>
      </c>
      <c r="S2226" s="34">
        <f>IFERROR(VLOOKUP($H2226,'Water F Exp'!$A:$K,16,FALSE),0)</f>
        <v>0</v>
      </c>
      <c r="T2226" s="42">
        <f>IFERROR(VLOOKUP($H2226,'Water F Exp'!$A:$K,17,FALSE),0)</f>
        <v>0</v>
      </c>
      <c r="U2226" s="34">
        <f ca="1">IFERROR(VLOOKUP($H2226,'Sewer F Rev'!$A:$E,15,FALSE),0)</f>
        <v>0</v>
      </c>
      <c r="V2226" s="34">
        <f ca="1">IFERROR(VLOOKUP($H2226,'Sewer F Rev'!$A:$E,16,FALSE),0)</f>
        <v>0</v>
      </c>
      <c r="W2226" s="42">
        <f ca="1">IFERROR(VLOOKUP($H2226,'Sewer F Rev'!$A:$E,17,FALSE),0)</f>
        <v>0</v>
      </c>
      <c r="X2226" s="34">
        <f>IFERROR(VLOOKUP($H2226,'Sewer F Exp'!$A:$B,15,FALSE),0)</f>
        <v>0</v>
      </c>
      <c r="Y2226" s="34">
        <f>IFERROR(VLOOKUP($H2226,'Sewer F Exp'!$A:$B,16,FALSE),0)</f>
        <v>0</v>
      </c>
      <c r="Z2226" s="42">
        <f>IFERROR(VLOOKUP($H2226,'Sewer F Exp'!$A:$B,17,FALSE),0)</f>
        <v>0</v>
      </c>
      <c r="AA2226" s="34">
        <f>IFERROR(VLOOKUP($H2226,'Refuse F Rev'!$A:$E,15,FALSE),0)</f>
        <v>0</v>
      </c>
      <c r="AB2226" s="34">
        <f>IFERROR(VLOOKUP($H2226,'Refuse F Rev'!$A:$E,16,FALSE),0)</f>
        <v>0</v>
      </c>
      <c r="AC2226" s="42">
        <f>IFERROR(VLOOKUP($H2226,'Refuse F Rev'!$A:$E,17,FALSE),0)</f>
        <v>0</v>
      </c>
      <c r="AD2226" s="34">
        <f>IFERROR(VLOOKUP($H2226,'Refuse F Exp'!$A:$E,15,FALSE),0)</f>
        <v>0</v>
      </c>
      <c r="AE2226" s="34">
        <f>IFERROR(VLOOKUP($H2226,'Refuse F Exp'!$A:$E,16,FALSE),0)</f>
        <v>0</v>
      </c>
      <c r="AF2226" s="42">
        <f>IFERROR(VLOOKUP($H2226,'Refuse F Exp'!$A:$E,17,FALSE),0)</f>
        <v>0</v>
      </c>
      <c r="AG2226" s="34">
        <f>IFERROR(VLOOKUP($H2226,#REF!,10,FALSE),0)</f>
        <v>0</v>
      </c>
      <c r="AH2226" s="34">
        <f>IFERROR(VLOOKUP($H2226,#REF!,11,FALSE),0)</f>
        <v>0</v>
      </c>
      <c r="AI2226" s="42">
        <f>IFERROR(VLOOKUP($H2226,#REF!,12,FALSE),0)</f>
        <v>0</v>
      </c>
      <c r="AJ2226" s="34">
        <f>IFERROR(VLOOKUP($H2226,#REF!,10,FALSE),0)</f>
        <v>0</v>
      </c>
      <c r="AK2226" s="34">
        <f>IFERROR(VLOOKUP($H2226,#REF!,11,FALSE),0)</f>
        <v>0</v>
      </c>
      <c r="AL2226" s="42">
        <f>IFERROR(VLOOKUP($H2226,#REF!,12,FALSE),0)</f>
        <v>0</v>
      </c>
      <c r="AM2226" s="34">
        <f>IFERROR(VLOOKUP($H2226,#REF!,10,FALSE),0)</f>
        <v>0</v>
      </c>
      <c r="AN2226" s="34">
        <f>IFERROR(VLOOKUP($H2226,#REF!,11,FALSE),0)</f>
        <v>0</v>
      </c>
      <c r="AO2226" s="42">
        <f>IFERROR(VLOOKUP($H2226,#REF!,12,FALSE),0)</f>
        <v>0</v>
      </c>
      <c r="AP2226" s="34">
        <f>IFERROR(VLOOKUP($H2226,#REF!,10,FALSE),0)</f>
        <v>0</v>
      </c>
      <c r="AQ2226" s="34">
        <f>IFERROR(VLOOKUP($H2226,#REF!,11,FALSE),0)</f>
        <v>0</v>
      </c>
      <c r="AR2226" s="42">
        <f>IFERROR(VLOOKUP($H2226,#REF!,12,FALSE),0)</f>
        <v>0</v>
      </c>
      <c r="AS2226" s="34">
        <f>IFERROR(VLOOKUP($H2226,#REF!,13,FALSE),0)</f>
        <v>0</v>
      </c>
      <c r="AT2226" s="34">
        <f>IFERROR(VLOOKUP($H2226,#REF!,14,FALSE),0)</f>
        <v>0</v>
      </c>
      <c r="AU2226" s="42">
        <f>IFERROR(VLOOKUP($H2226,#REF!,15,FALSE),0)</f>
        <v>0</v>
      </c>
      <c r="AV2226" s="34">
        <f>IFERROR(VLOOKUP($H2226,#REF!,15,FALSE),0)</f>
        <v>0</v>
      </c>
      <c r="AW2226" s="34">
        <f>IFERROR(VLOOKUP($H2226,#REF!,16,FALSE),0)</f>
        <v>0</v>
      </c>
      <c r="AX2226" s="42">
        <f>IFERROR(VLOOKUP($H2226,#REF!,17,FALSE),0)</f>
        <v>0</v>
      </c>
    </row>
    <row r="2227" spans="1:50" x14ac:dyDescent="0.3">
      <c r="A2227" s="33" t="str">
        <f t="shared" si="136"/>
        <v>0</v>
      </c>
      <c r="B2227" s="33">
        <f>+'R&amp;E EXPORT'!B2026</f>
        <v>0</v>
      </c>
      <c r="C2227" t="str">
        <f>IFERROR(VLOOKUP(A2227,'MCSJ Export'!A:C,3,FALSE),"")</f>
        <v/>
      </c>
      <c r="D2227" s="37">
        <f t="shared" ca="1" si="137"/>
        <v>0</v>
      </c>
      <c r="E2227" s="37">
        <f t="shared" ca="1" si="138"/>
        <v>0</v>
      </c>
      <c r="F2227" s="37">
        <f t="shared" ca="1" si="139"/>
        <v>0</v>
      </c>
      <c r="G2227" s="37"/>
      <c r="H2227" s="33">
        <f>+'R&amp;E EXPORT'!A2026</f>
        <v>0</v>
      </c>
      <c r="I2227" s="34">
        <f>IFERROR(VLOOKUP($H2227,'Gen F Rev'!$A:$M,15,FALSE),0)</f>
        <v>0</v>
      </c>
      <c r="J2227" s="34">
        <f>IFERROR(VLOOKUP($H2227,'Gen F Rev'!$A:$M,16,FALSE),0)</f>
        <v>0</v>
      </c>
      <c r="K2227" s="42">
        <f>IFERROR(VLOOKUP($H2227,'Gen F Rev'!$A:$M,17,FALSE),0)</f>
        <v>0</v>
      </c>
      <c r="L2227" s="34">
        <f>IFERROR(VLOOKUP($H2227,'Gen F Exp'!$A:$E,15,FALSE),0)</f>
        <v>0</v>
      </c>
      <c r="M2227" s="34">
        <f>IFERROR(VLOOKUP($H2227,'Gen F Exp'!$A:$E,16,FALSE),0)</f>
        <v>0</v>
      </c>
      <c r="N2227" s="42">
        <f>IFERROR(VLOOKUP($H2227,'Gen F Exp'!$A:$E,17,FALSE),0)</f>
        <v>0</v>
      </c>
      <c r="O2227" s="34">
        <f>IFERROR(VLOOKUP($H2227,'Water F Rev'!$A:$L,15,FALSE),0)</f>
        <v>0</v>
      </c>
      <c r="P2227" s="34">
        <f>IFERROR(VLOOKUP($H2227,'Water F Rev'!$A:$L,16,FALSE),0)</f>
        <v>0</v>
      </c>
      <c r="Q2227" s="42">
        <f>IFERROR(VLOOKUP($H2227,'Water F Rev'!$A:$L,17,FALSE),0)</f>
        <v>0</v>
      </c>
      <c r="R2227" s="34">
        <f>IFERROR(VLOOKUP($H2227,'Water F Exp'!$A:$K,15,FALSE),0)</f>
        <v>0</v>
      </c>
      <c r="S2227" s="34">
        <f>IFERROR(VLOOKUP($H2227,'Water F Exp'!$A:$K,16,FALSE),0)</f>
        <v>0</v>
      </c>
      <c r="T2227" s="42">
        <f>IFERROR(VLOOKUP($H2227,'Water F Exp'!$A:$K,17,FALSE),0)</f>
        <v>0</v>
      </c>
      <c r="U2227" s="34">
        <f ca="1">IFERROR(VLOOKUP($H2227,'Sewer F Rev'!$A:$E,15,FALSE),0)</f>
        <v>0</v>
      </c>
      <c r="V2227" s="34">
        <f ca="1">IFERROR(VLOOKUP($H2227,'Sewer F Rev'!$A:$E,16,FALSE),0)</f>
        <v>0</v>
      </c>
      <c r="W2227" s="42">
        <f ca="1">IFERROR(VLOOKUP($H2227,'Sewer F Rev'!$A:$E,17,FALSE),0)</f>
        <v>0</v>
      </c>
      <c r="X2227" s="34">
        <f>IFERROR(VLOOKUP($H2227,'Sewer F Exp'!$A:$B,15,FALSE),0)</f>
        <v>0</v>
      </c>
      <c r="Y2227" s="34">
        <f>IFERROR(VLOOKUP($H2227,'Sewer F Exp'!$A:$B,16,FALSE),0)</f>
        <v>0</v>
      </c>
      <c r="Z2227" s="42">
        <f>IFERROR(VLOOKUP($H2227,'Sewer F Exp'!$A:$B,17,FALSE),0)</f>
        <v>0</v>
      </c>
      <c r="AA2227" s="34">
        <f>IFERROR(VLOOKUP($H2227,'Refuse F Rev'!$A:$E,15,FALSE),0)</f>
        <v>0</v>
      </c>
      <c r="AB2227" s="34">
        <f>IFERROR(VLOOKUP($H2227,'Refuse F Rev'!$A:$E,16,FALSE),0)</f>
        <v>0</v>
      </c>
      <c r="AC2227" s="42">
        <f>IFERROR(VLOOKUP($H2227,'Refuse F Rev'!$A:$E,17,FALSE),0)</f>
        <v>0</v>
      </c>
      <c r="AD2227" s="34">
        <f>IFERROR(VLOOKUP($H2227,'Refuse F Exp'!$A:$E,15,FALSE),0)</f>
        <v>0</v>
      </c>
      <c r="AE2227" s="34">
        <f>IFERROR(VLOOKUP($H2227,'Refuse F Exp'!$A:$E,16,FALSE),0)</f>
        <v>0</v>
      </c>
      <c r="AF2227" s="42">
        <f>IFERROR(VLOOKUP($H2227,'Refuse F Exp'!$A:$E,17,FALSE),0)</f>
        <v>0</v>
      </c>
      <c r="AG2227" s="34">
        <f>IFERROR(VLOOKUP($H2227,#REF!,10,FALSE),0)</f>
        <v>0</v>
      </c>
      <c r="AH2227" s="34">
        <f>IFERROR(VLOOKUP($H2227,#REF!,11,FALSE),0)</f>
        <v>0</v>
      </c>
      <c r="AI2227" s="42">
        <f>IFERROR(VLOOKUP($H2227,#REF!,12,FALSE),0)</f>
        <v>0</v>
      </c>
      <c r="AJ2227" s="34">
        <f>IFERROR(VLOOKUP($H2227,#REF!,10,FALSE),0)</f>
        <v>0</v>
      </c>
      <c r="AK2227" s="34">
        <f>IFERROR(VLOOKUP($H2227,#REF!,11,FALSE),0)</f>
        <v>0</v>
      </c>
      <c r="AL2227" s="42">
        <f>IFERROR(VLOOKUP($H2227,#REF!,12,FALSE),0)</f>
        <v>0</v>
      </c>
      <c r="AM2227" s="34">
        <f>IFERROR(VLOOKUP($H2227,#REF!,10,FALSE),0)</f>
        <v>0</v>
      </c>
      <c r="AN2227" s="34">
        <f>IFERROR(VLOOKUP($H2227,#REF!,11,FALSE),0)</f>
        <v>0</v>
      </c>
      <c r="AO2227" s="42">
        <f>IFERROR(VLOOKUP($H2227,#REF!,12,FALSE),0)</f>
        <v>0</v>
      </c>
      <c r="AP2227" s="34">
        <f>IFERROR(VLOOKUP($H2227,#REF!,10,FALSE),0)</f>
        <v>0</v>
      </c>
      <c r="AQ2227" s="34">
        <f>IFERROR(VLOOKUP($H2227,#REF!,11,FALSE),0)</f>
        <v>0</v>
      </c>
      <c r="AR2227" s="42">
        <f>IFERROR(VLOOKUP($H2227,#REF!,12,FALSE),0)</f>
        <v>0</v>
      </c>
      <c r="AS2227" s="34">
        <f>IFERROR(VLOOKUP($H2227,#REF!,13,FALSE),0)</f>
        <v>0</v>
      </c>
      <c r="AT2227" s="34">
        <f>IFERROR(VLOOKUP($H2227,#REF!,14,FALSE),0)</f>
        <v>0</v>
      </c>
      <c r="AU2227" s="42">
        <f>IFERROR(VLOOKUP($H2227,#REF!,15,FALSE),0)</f>
        <v>0</v>
      </c>
      <c r="AV2227" s="34">
        <f>IFERROR(VLOOKUP($H2227,#REF!,15,FALSE),0)</f>
        <v>0</v>
      </c>
      <c r="AW2227" s="34">
        <f>IFERROR(VLOOKUP($H2227,#REF!,16,FALSE),0)</f>
        <v>0</v>
      </c>
      <c r="AX2227" s="42">
        <f>IFERROR(VLOOKUP($H2227,#REF!,17,FALSE),0)</f>
        <v>0</v>
      </c>
    </row>
    <row r="2228" spans="1:50" x14ac:dyDescent="0.3">
      <c r="A2228" s="33" t="str">
        <f t="shared" si="136"/>
        <v>0</v>
      </c>
      <c r="B2228" s="33">
        <f>+'R&amp;E EXPORT'!B2027</f>
        <v>0</v>
      </c>
      <c r="C2228" t="str">
        <f>IFERROR(VLOOKUP(A2228,'MCSJ Export'!A:C,3,FALSE),"")</f>
        <v/>
      </c>
      <c r="D2228" s="37">
        <f t="shared" ca="1" si="137"/>
        <v>0</v>
      </c>
      <c r="E2228" s="37">
        <f t="shared" ca="1" si="138"/>
        <v>0</v>
      </c>
      <c r="F2228" s="37">
        <f t="shared" ca="1" si="139"/>
        <v>0</v>
      </c>
      <c r="G2228" s="37"/>
      <c r="H2228" s="33">
        <f>+'R&amp;E EXPORT'!A2027</f>
        <v>0</v>
      </c>
      <c r="I2228" s="34">
        <f>IFERROR(VLOOKUP($H2228,'Gen F Rev'!$A:$M,15,FALSE),0)</f>
        <v>0</v>
      </c>
      <c r="J2228" s="34">
        <f>IFERROR(VLOOKUP($H2228,'Gen F Rev'!$A:$M,16,FALSE),0)</f>
        <v>0</v>
      </c>
      <c r="K2228" s="42">
        <f>IFERROR(VLOOKUP($H2228,'Gen F Rev'!$A:$M,17,FALSE),0)</f>
        <v>0</v>
      </c>
      <c r="L2228" s="34">
        <f>IFERROR(VLOOKUP($H2228,'Gen F Exp'!$A:$E,15,FALSE),0)</f>
        <v>0</v>
      </c>
      <c r="M2228" s="34">
        <f>IFERROR(VLOOKUP($H2228,'Gen F Exp'!$A:$E,16,FALSE),0)</f>
        <v>0</v>
      </c>
      <c r="N2228" s="42">
        <f>IFERROR(VLOOKUP($H2228,'Gen F Exp'!$A:$E,17,FALSE),0)</f>
        <v>0</v>
      </c>
      <c r="O2228" s="34">
        <f>IFERROR(VLOOKUP($H2228,'Water F Rev'!$A:$L,15,FALSE),0)</f>
        <v>0</v>
      </c>
      <c r="P2228" s="34">
        <f>IFERROR(VLOOKUP($H2228,'Water F Rev'!$A:$L,16,FALSE),0)</f>
        <v>0</v>
      </c>
      <c r="Q2228" s="42">
        <f>IFERROR(VLOOKUP($H2228,'Water F Rev'!$A:$L,17,FALSE),0)</f>
        <v>0</v>
      </c>
      <c r="R2228" s="34">
        <f>IFERROR(VLOOKUP($H2228,'Water F Exp'!$A:$K,15,FALSE),0)</f>
        <v>0</v>
      </c>
      <c r="S2228" s="34">
        <f>IFERROR(VLOOKUP($H2228,'Water F Exp'!$A:$K,16,FALSE),0)</f>
        <v>0</v>
      </c>
      <c r="T2228" s="42">
        <f>IFERROR(VLOOKUP($H2228,'Water F Exp'!$A:$K,17,FALSE),0)</f>
        <v>0</v>
      </c>
      <c r="U2228" s="34">
        <f ca="1">IFERROR(VLOOKUP($H2228,'Sewer F Rev'!$A:$E,15,FALSE),0)</f>
        <v>0</v>
      </c>
      <c r="V2228" s="34">
        <f ca="1">IFERROR(VLOOKUP($H2228,'Sewer F Rev'!$A:$E,16,FALSE),0)</f>
        <v>0</v>
      </c>
      <c r="W2228" s="42">
        <f ca="1">IFERROR(VLOOKUP($H2228,'Sewer F Rev'!$A:$E,17,FALSE),0)</f>
        <v>0</v>
      </c>
      <c r="X2228" s="34">
        <f>IFERROR(VLOOKUP($H2228,'Sewer F Exp'!$A:$B,15,FALSE),0)</f>
        <v>0</v>
      </c>
      <c r="Y2228" s="34">
        <f>IFERROR(VLOOKUP($H2228,'Sewer F Exp'!$A:$B,16,FALSE),0)</f>
        <v>0</v>
      </c>
      <c r="Z2228" s="42">
        <f>IFERROR(VLOOKUP($H2228,'Sewer F Exp'!$A:$B,17,FALSE),0)</f>
        <v>0</v>
      </c>
      <c r="AA2228" s="34">
        <f>IFERROR(VLOOKUP($H2228,'Refuse F Rev'!$A:$E,15,FALSE),0)</f>
        <v>0</v>
      </c>
      <c r="AB2228" s="34">
        <f>IFERROR(VLOOKUP($H2228,'Refuse F Rev'!$A:$E,16,FALSE),0)</f>
        <v>0</v>
      </c>
      <c r="AC2228" s="42">
        <f>IFERROR(VLOOKUP($H2228,'Refuse F Rev'!$A:$E,17,FALSE),0)</f>
        <v>0</v>
      </c>
      <c r="AD2228" s="34">
        <f>IFERROR(VLOOKUP($H2228,'Refuse F Exp'!$A:$E,15,FALSE),0)</f>
        <v>0</v>
      </c>
      <c r="AE2228" s="34">
        <f>IFERROR(VLOOKUP($H2228,'Refuse F Exp'!$A:$E,16,FALSE),0)</f>
        <v>0</v>
      </c>
      <c r="AF2228" s="42">
        <f>IFERROR(VLOOKUP($H2228,'Refuse F Exp'!$A:$E,17,FALSE),0)</f>
        <v>0</v>
      </c>
      <c r="AG2228" s="34">
        <f>IFERROR(VLOOKUP($H2228,#REF!,10,FALSE),0)</f>
        <v>0</v>
      </c>
      <c r="AH2228" s="34">
        <f>IFERROR(VLOOKUP($H2228,#REF!,11,FALSE),0)</f>
        <v>0</v>
      </c>
      <c r="AI2228" s="42">
        <f>IFERROR(VLOOKUP($H2228,#REF!,12,FALSE),0)</f>
        <v>0</v>
      </c>
      <c r="AJ2228" s="34">
        <f>IFERROR(VLOOKUP($H2228,#REF!,10,FALSE),0)</f>
        <v>0</v>
      </c>
      <c r="AK2228" s="34">
        <f>IFERROR(VLOOKUP($H2228,#REF!,11,FALSE),0)</f>
        <v>0</v>
      </c>
      <c r="AL2228" s="42">
        <f>IFERROR(VLOOKUP($H2228,#REF!,12,FALSE),0)</f>
        <v>0</v>
      </c>
      <c r="AM2228" s="34">
        <f>IFERROR(VLOOKUP($H2228,#REF!,10,FALSE),0)</f>
        <v>0</v>
      </c>
      <c r="AN2228" s="34">
        <f>IFERROR(VLOOKUP($H2228,#REF!,11,FALSE),0)</f>
        <v>0</v>
      </c>
      <c r="AO2228" s="42">
        <f>IFERROR(VLOOKUP($H2228,#REF!,12,FALSE),0)</f>
        <v>0</v>
      </c>
      <c r="AP2228" s="34">
        <f>IFERROR(VLOOKUP($H2228,#REF!,10,FALSE),0)</f>
        <v>0</v>
      </c>
      <c r="AQ2228" s="34">
        <f>IFERROR(VLOOKUP($H2228,#REF!,11,FALSE),0)</f>
        <v>0</v>
      </c>
      <c r="AR2228" s="42">
        <f>IFERROR(VLOOKUP($H2228,#REF!,12,FALSE),0)</f>
        <v>0</v>
      </c>
      <c r="AS2228" s="34">
        <f>IFERROR(VLOOKUP($H2228,#REF!,13,FALSE),0)</f>
        <v>0</v>
      </c>
      <c r="AT2228" s="34">
        <f>IFERROR(VLOOKUP($H2228,#REF!,14,FALSE),0)</f>
        <v>0</v>
      </c>
      <c r="AU2228" s="42">
        <f>IFERROR(VLOOKUP($H2228,#REF!,15,FALSE),0)</f>
        <v>0</v>
      </c>
      <c r="AV2228" s="34">
        <f>IFERROR(VLOOKUP($H2228,#REF!,15,FALSE),0)</f>
        <v>0</v>
      </c>
      <c r="AW2228" s="34">
        <f>IFERROR(VLOOKUP($H2228,#REF!,16,FALSE),0)</f>
        <v>0</v>
      </c>
      <c r="AX2228" s="42">
        <f>IFERROR(VLOOKUP($H2228,#REF!,17,FALSE),0)</f>
        <v>0</v>
      </c>
    </row>
    <row r="2229" spans="1:50" x14ac:dyDescent="0.3">
      <c r="A2229" s="33" t="str">
        <f t="shared" si="136"/>
        <v>0</v>
      </c>
      <c r="B2229" s="33">
        <f>+'R&amp;E EXPORT'!B2028</f>
        <v>0</v>
      </c>
      <c r="C2229" t="str">
        <f>IFERROR(VLOOKUP(A2229,'MCSJ Export'!A:C,3,FALSE),"")</f>
        <v/>
      </c>
      <c r="D2229" s="37">
        <f t="shared" ca="1" si="137"/>
        <v>0</v>
      </c>
      <c r="E2229" s="37">
        <f t="shared" ca="1" si="138"/>
        <v>0</v>
      </c>
      <c r="F2229" s="37">
        <f t="shared" ca="1" si="139"/>
        <v>0</v>
      </c>
      <c r="G2229" s="37"/>
      <c r="H2229" s="33">
        <f>+'R&amp;E EXPORT'!A2028</f>
        <v>0</v>
      </c>
      <c r="I2229" s="34">
        <f>IFERROR(VLOOKUP($H2229,'Gen F Rev'!$A:$M,15,FALSE),0)</f>
        <v>0</v>
      </c>
      <c r="J2229" s="34">
        <f>IFERROR(VLOOKUP($H2229,'Gen F Rev'!$A:$M,16,FALSE),0)</f>
        <v>0</v>
      </c>
      <c r="K2229" s="42">
        <f>IFERROR(VLOOKUP($H2229,'Gen F Rev'!$A:$M,17,FALSE),0)</f>
        <v>0</v>
      </c>
      <c r="L2229" s="34">
        <f>IFERROR(VLOOKUP($H2229,'Gen F Exp'!$A:$E,15,FALSE),0)</f>
        <v>0</v>
      </c>
      <c r="M2229" s="34">
        <f>IFERROR(VLOOKUP($H2229,'Gen F Exp'!$A:$E,16,FALSE),0)</f>
        <v>0</v>
      </c>
      <c r="N2229" s="42">
        <f>IFERROR(VLOOKUP($H2229,'Gen F Exp'!$A:$E,17,FALSE),0)</f>
        <v>0</v>
      </c>
      <c r="O2229" s="34">
        <f>IFERROR(VLOOKUP($H2229,'Water F Rev'!$A:$L,15,FALSE),0)</f>
        <v>0</v>
      </c>
      <c r="P2229" s="34">
        <f>IFERROR(VLOOKUP($H2229,'Water F Rev'!$A:$L,16,FALSE),0)</f>
        <v>0</v>
      </c>
      <c r="Q2229" s="42">
        <f>IFERROR(VLOOKUP($H2229,'Water F Rev'!$A:$L,17,FALSE),0)</f>
        <v>0</v>
      </c>
      <c r="R2229" s="34">
        <f>IFERROR(VLOOKUP($H2229,'Water F Exp'!$A:$K,15,FALSE),0)</f>
        <v>0</v>
      </c>
      <c r="S2229" s="34">
        <f>IFERROR(VLOOKUP($H2229,'Water F Exp'!$A:$K,16,FALSE),0)</f>
        <v>0</v>
      </c>
      <c r="T2229" s="42">
        <f>IFERROR(VLOOKUP($H2229,'Water F Exp'!$A:$K,17,FALSE),0)</f>
        <v>0</v>
      </c>
      <c r="U2229" s="34">
        <f ca="1">IFERROR(VLOOKUP($H2229,'Sewer F Rev'!$A:$E,15,FALSE),0)</f>
        <v>0</v>
      </c>
      <c r="V2229" s="34">
        <f ca="1">IFERROR(VLOOKUP($H2229,'Sewer F Rev'!$A:$E,16,FALSE),0)</f>
        <v>0</v>
      </c>
      <c r="W2229" s="42">
        <f ca="1">IFERROR(VLOOKUP($H2229,'Sewer F Rev'!$A:$E,17,FALSE),0)</f>
        <v>0</v>
      </c>
      <c r="X2229" s="34">
        <f>IFERROR(VLOOKUP($H2229,'Sewer F Exp'!$A:$B,15,FALSE),0)</f>
        <v>0</v>
      </c>
      <c r="Y2229" s="34">
        <f>IFERROR(VLOOKUP($H2229,'Sewer F Exp'!$A:$B,16,FALSE),0)</f>
        <v>0</v>
      </c>
      <c r="Z2229" s="42">
        <f>IFERROR(VLOOKUP($H2229,'Sewer F Exp'!$A:$B,17,FALSE),0)</f>
        <v>0</v>
      </c>
      <c r="AA2229" s="34">
        <f>IFERROR(VLOOKUP($H2229,'Refuse F Rev'!$A:$E,15,FALSE),0)</f>
        <v>0</v>
      </c>
      <c r="AB2229" s="34">
        <f>IFERROR(VLOOKUP($H2229,'Refuse F Rev'!$A:$E,16,FALSE),0)</f>
        <v>0</v>
      </c>
      <c r="AC2229" s="42">
        <f>IFERROR(VLOOKUP($H2229,'Refuse F Rev'!$A:$E,17,FALSE),0)</f>
        <v>0</v>
      </c>
      <c r="AD2229" s="34">
        <f>IFERROR(VLOOKUP($H2229,'Refuse F Exp'!$A:$E,15,FALSE),0)</f>
        <v>0</v>
      </c>
      <c r="AE2229" s="34">
        <f>IFERROR(VLOOKUP($H2229,'Refuse F Exp'!$A:$E,16,FALSE),0)</f>
        <v>0</v>
      </c>
      <c r="AF2229" s="42">
        <f>IFERROR(VLOOKUP($H2229,'Refuse F Exp'!$A:$E,17,FALSE),0)</f>
        <v>0</v>
      </c>
      <c r="AG2229" s="34">
        <f>IFERROR(VLOOKUP($H2229,#REF!,10,FALSE),0)</f>
        <v>0</v>
      </c>
      <c r="AH2229" s="34">
        <f>IFERROR(VLOOKUP($H2229,#REF!,11,FALSE),0)</f>
        <v>0</v>
      </c>
      <c r="AI2229" s="42">
        <f>IFERROR(VLOOKUP($H2229,#REF!,12,FALSE),0)</f>
        <v>0</v>
      </c>
      <c r="AJ2229" s="34">
        <f>IFERROR(VLOOKUP($H2229,#REF!,10,FALSE),0)</f>
        <v>0</v>
      </c>
      <c r="AK2229" s="34">
        <f>IFERROR(VLOOKUP($H2229,#REF!,11,FALSE),0)</f>
        <v>0</v>
      </c>
      <c r="AL2229" s="42">
        <f>IFERROR(VLOOKUP($H2229,#REF!,12,FALSE),0)</f>
        <v>0</v>
      </c>
      <c r="AM2229" s="34">
        <f>IFERROR(VLOOKUP($H2229,#REF!,10,FALSE),0)</f>
        <v>0</v>
      </c>
      <c r="AN2229" s="34">
        <f>IFERROR(VLOOKUP($H2229,#REF!,11,FALSE),0)</f>
        <v>0</v>
      </c>
      <c r="AO2229" s="42">
        <f>IFERROR(VLOOKUP($H2229,#REF!,12,FALSE),0)</f>
        <v>0</v>
      </c>
      <c r="AP2229" s="34">
        <f>IFERROR(VLOOKUP($H2229,#REF!,10,FALSE),0)</f>
        <v>0</v>
      </c>
      <c r="AQ2229" s="34">
        <f>IFERROR(VLOOKUP($H2229,#REF!,11,FALSE),0)</f>
        <v>0</v>
      </c>
      <c r="AR2229" s="42">
        <f>IFERROR(VLOOKUP($H2229,#REF!,12,FALSE),0)</f>
        <v>0</v>
      </c>
      <c r="AS2229" s="34">
        <f>IFERROR(VLOOKUP($H2229,#REF!,13,FALSE),0)</f>
        <v>0</v>
      </c>
      <c r="AT2229" s="34">
        <f>IFERROR(VLOOKUP($H2229,#REF!,14,FALSE),0)</f>
        <v>0</v>
      </c>
      <c r="AU2229" s="42">
        <f>IFERROR(VLOOKUP($H2229,#REF!,15,FALSE),0)</f>
        <v>0</v>
      </c>
      <c r="AV2229" s="34">
        <f>IFERROR(VLOOKUP($H2229,#REF!,15,FALSE),0)</f>
        <v>0</v>
      </c>
      <c r="AW2229" s="34">
        <f>IFERROR(VLOOKUP($H2229,#REF!,16,FALSE),0)</f>
        <v>0</v>
      </c>
      <c r="AX2229" s="42">
        <f>IFERROR(VLOOKUP($H2229,#REF!,17,FALSE),0)</f>
        <v>0</v>
      </c>
    </row>
    <row r="2230" spans="1:50" x14ac:dyDescent="0.3">
      <c r="A2230" s="33" t="str">
        <f t="shared" si="136"/>
        <v>0</v>
      </c>
      <c r="B2230" s="33">
        <f>+'R&amp;E EXPORT'!B2029</f>
        <v>0</v>
      </c>
      <c r="C2230" t="str">
        <f>IFERROR(VLOOKUP(A2230,'MCSJ Export'!A:C,3,FALSE),"")</f>
        <v/>
      </c>
      <c r="D2230" s="37">
        <f t="shared" ca="1" si="137"/>
        <v>0</v>
      </c>
      <c r="E2230" s="37">
        <f t="shared" ca="1" si="138"/>
        <v>0</v>
      </c>
      <c r="F2230" s="37">
        <f t="shared" ca="1" si="139"/>
        <v>0</v>
      </c>
      <c r="G2230" s="37"/>
      <c r="H2230" s="33">
        <f>+'R&amp;E EXPORT'!A2029</f>
        <v>0</v>
      </c>
      <c r="I2230" s="34">
        <f>IFERROR(VLOOKUP($H2230,'Gen F Rev'!$A:$M,15,FALSE),0)</f>
        <v>0</v>
      </c>
      <c r="J2230" s="34">
        <f>IFERROR(VLOOKUP($H2230,'Gen F Rev'!$A:$M,16,FALSE),0)</f>
        <v>0</v>
      </c>
      <c r="K2230" s="42">
        <f>IFERROR(VLOOKUP($H2230,'Gen F Rev'!$A:$M,17,FALSE),0)</f>
        <v>0</v>
      </c>
      <c r="L2230" s="34">
        <f>IFERROR(VLOOKUP($H2230,'Gen F Exp'!$A:$E,15,FALSE),0)</f>
        <v>0</v>
      </c>
      <c r="M2230" s="34">
        <f>IFERROR(VLOOKUP($H2230,'Gen F Exp'!$A:$E,16,FALSE),0)</f>
        <v>0</v>
      </c>
      <c r="N2230" s="42">
        <f>IFERROR(VLOOKUP($H2230,'Gen F Exp'!$A:$E,17,FALSE),0)</f>
        <v>0</v>
      </c>
      <c r="O2230" s="34">
        <f>IFERROR(VLOOKUP($H2230,'Water F Rev'!$A:$L,15,FALSE),0)</f>
        <v>0</v>
      </c>
      <c r="P2230" s="34">
        <f>IFERROR(VLOOKUP($H2230,'Water F Rev'!$A:$L,16,FALSE),0)</f>
        <v>0</v>
      </c>
      <c r="Q2230" s="42">
        <f>IFERROR(VLOOKUP($H2230,'Water F Rev'!$A:$L,17,FALSE),0)</f>
        <v>0</v>
      </c>
      <c r="R2230" s="34">
        <f>IFERROR(VLOOKUP($H2230,'Water F Exp'!$A:$K,15,FALSE),0)</f>
        <v>0</v>
      </c>
      <c r="S2230" s="34">
        <f>IFERROR(VLOOKUP($H2230,'Water F Exp'!$A:$K,16,FALSE),0)</f>
        <v>0</v>
      </c>
      <c r="T2230" s="42">
        <f>IFERROR(VLOOKUP($H2230,'Water F Exp'!$A:$K,17,FALSE),0)</f>
        <v>0</v>
      </c>
      <c r="U2230" s="34">
        <f ca="1">IFERROR(VLOOKUP($H2230,'Sewer F Rev'!$A:$E,15,FALSE),0)</f>
        <v>0</v>
      </c>
      <c r="V2230" s="34">
        <f ca="1">IFERROR(VLOOKUP($H2230,'Sewer F Rev'!$A:$E,16,FALSE),0)</f>
        <v>0</v>
      </c>
      <c r="W2230" s="42">
        <f ca="1">IFERROR(VLOOKUP($H2230,'Sewer F Rev'!$A:$E,17,FALSE),0)</f>
        <v>0</v>
      </c>
      <c r="X2230" s="34">
        <f>IFERROR(VLOOKUP($H2230,'Sewer F Exp'!$A:$B,15,FALSE),0)</f>
        <v>0</v>
      </c>
      <c r="Y2230" s="34">
        <f>IFERROR(VLOOKUP($H2230,'Sewer F Exp'!$A:$B,16,FALSE),0)</f>
        <v>0</v>
      </c>
      <c r="Z2230" s="42">
        <f>IFERROR(VLOOKUP($H2230,'Sewer F Exp'!$A:$B,17,FALSE),0)</f>
        <v>0</v>
      </c>
      <c r="AA2230" s="34">
        <f>IFERROR(VLOOKUP($H2230,'Refuse F Rev'!$A:$E,15,FALSE),0)</f>
        <v>0</v>
      </c>
      <c r="AB2230" s="34">
        <f>IFERROR(VLOOKUP($H2230,'Refuse F Rev'!$A:$E,16,FALSE),0)</f>
        <v>0</v>
      </c>
      <c r="AC2230" s="42">
        <f>IFERROR(VLOOKUP($H2230,'Refuse F Rev'!$A:$E,17,FALSE),0)</f>
        <v>0</v>
      </c>
      <c r="AD2230" s="34">
        <f>IFERROR(VLOOKUP($H2230,'Refuse F Exp'!$A:$E,15,FALSE),0)</f>
        <v>0</v>
      </c>
      <c r="AE2230" s="34">
        <f>IFERROR(VLOOKUP($H2230,'Refuse F Exp'!$A:$E,16,FALSE),0)</f>
        <v>0</v>
      </c>
      <c r="AF2230" s="42">
        <f>IFERROR(VLOOKUP($H2230,'Refuse F Exp'!$A:$E,17,FALSE),0)</f>
        <v>0</v>
      </c>
      <c r="AG2230" s="34">
        <f>IFERROR(VLOOKUP($H2230,#REF!,10,FALSE),0)</f>
        <v>0</v>
      </c>
      <c r="AH2230" s="34">
        <f>IFERROR(VLOOKUP($H2230,#REF!,11,FALSE),0)</f>
        <v>0</v>
      </c>
      <c r="AI2230" s="42">
        <f>IFERROR(VLOOKUP($H2230,#REF!,12,FALSE),0)</f>
        <v>0</v>
      </c>
      <c r="AJ2230" s="34">
        <f>IFERROR(VLOOKUP($H2230,#REF!,10,FALSE),0)</f>
        <v>0</v>
      </c>
      <c r="AK2230" s="34">
        <f>IFERROR(VLOOKUP($H2230,#REF!,11,FALSE),0)</f>
        <v>0</v>
      </c>
      <c r="AL2230" s="42">
        <f>IFERROR(VLOOKUP($H2230,#REF!,12,FALSE),0)</f>
        <v>0</v>
      </c>
      <c r="AM2230" s="34">
        <f>IFERROR(VLOOKUP($H2230,#REF!,10,FALSE),0)</f>
        <v>0</v>
      </c>
      <c r="AN2230" s="34">
        <f>IFERROR(VLOOKUP($H2230,#REF!,11,FALSE),0)</f>
        <v>0</v>
      </c>
      <c r="AO2230" s="42">
        <f>IFERROR(VLOOKUP($H2230,#REF!,12,FALSE),0)</f>
        <v>0</v>
      </c>
      <c r="AP2230" s="34">
        <f>IFERROR(VLOOKUP($H2230,#REF!,10,FALSE),0)</f>
        <v>0</v>
      </c>
      <c r="AQ2230" s="34">
        <f>IFERROR(VLOOKUP($H2230,#REF!,11,FALSE),0)</f>
        <v>0</v>
      </c>
      <c r="AR2230" s="42">
        <f>IFERROR(VLOOKUP($H2230,#REF!,12,FALSE),0)</f>
        <v>0</v>
      </c>
      <c r="AS2230" s="34">
        <f>IFERROR(VLOOKUP($H2230,#REF!,13,FALSE),0)</f>
        <v>0</v>
      </c>
      <c r="AT2230" s="34">
        <f>IFERROR(VLOOKUP($H2230,#REF!,14,FALSE),0)</f>
        <v>0</v>
      </c>
      <c r="AU2230" s="42">
        <f>IFERROR(VLOOKUP($H2230,#REF!,15,FALSE),0)</f>
        <v>0</v>
      </c>
      <c r="AV2230" s="34">
        <f>IFERROR(VLOOKUP($H2230,#REF!,15,FALSE),0)</f>
        <v>0</v>
      </c>
      <c r="AW2230" s="34">
        <f>IFERROR(VLOOKUP($H2230,#REF!,16,FALSE),0)</f>
        <v>0</v>
      </c>
      <c r="AX2230" s="42">
        <f>IFERROR(VLOOKUP($H2230,#REF!,17,FALSE),0)</f>
        <v>0</v>
      </c>
    </row>
    <row r="2231" spans="1:50" x14ac:dyDescent="0.3">
      <c r="A2231" s="33" t="str">
        <f t="shared" si="136"/>
        <v>0</v>
      </c>
      <c r="B2231" s="33">
        <f>+'R&amp;E EXPORT'!B2030</f>
        <v>0</v>
      </c>
      <c r="C2231" t="str">
        <f>IFERROR(VLOOKUP(A2231,'MCSJ Export'!A:C,3,FALSE),"")</f>
        <v/>
      </c>
      <c r="D2231" s="37">
        <f t="shared" ca="1" si="137"/>
        <v>0</v>
      </c>
      <c r="E2231" s="37">
        <f t="shared" ca="1" si="138"/>
        <v>0</v>
      </c>
      <c r="F2231" s="37">
        <f t="shared" ca="1" si="139"/>
        <v>0</v>
      </c>
      <c r="G2231" s="37"/>
      <c r="H2231" s="33">
        <f>+'R&amp;E EXPORT'!A2030</f>
        <v>0</v>
      </c>
      <c r="I2231" s="34">
        <f>IFERROR(VLOOKUP($H2231,'Gen F Rev'!$A:$M,15,FALSE),0)</f>
        <v>0</v>
      </c>
      <c r="J2231" s="34">
        <f>IFERROR(VLOOKUP($H2231,'Gen F Rev'!$A:$M,16,FALSE),0)</f>
        <v>0</v>
      </c>
      <c r="K2231" s="42">
        <f>IFERROR(VLOOKUP($H2231,'Gen F Rev'!$A:$M,17,FALSE),0)</f>
        <v>0</v>
      </c>
      <c r="L2231" s="34">
        <f>IFERROR(VLOOKUP($H2231,'Gen F Exp'!$A:$E,15,FALSE),0)</f>
        <v>0</v>
      </c>
      <c r="M2231" s="34">
        <f>IFERROR(VLOOKUP($H2231,'Gen F Exp'!$A:$E,16,FALSE),0)</f>
        <v>0</v>
      </c>
      <c r="N2231" s="42">
        <f>IFERROR(VLOOKUP($H2231,'Gen F Exp'!$A:$E,17,FALSE),0)</f>
        <v>0</v>
      </c>
      <c r="O2231" s="34">
        <f>IFERROR(VLOOKUP($H2231,'Water F Rev'!$A:$L,15,FALSE),0)</f>
        <v>0</v>
      </c>
      <c r="P2231" s="34">
        <f>IFERROR(VLOOKUP($H2231,'Water F Rev'!$A:$L,16,FALSE),0)</f>
        <v>0</v>
      </c>
      <c r="Q2231" s="42">
        <f>IFERROR(VLOOKUP($H2231,'Water F Rev'!$A:$L,17,FALSE),0)</f>
        <v>0</v>
      </c>
      <c r="R2231" s="34">
        <f>IFERROR(VLOOKUP($H2231,'Water F Exp'!$A:$K,15,FALSE),0)</f>
        <v>0</v>
      </c>
      <c r="S2231" s="34">
        <f>IFERROR(VLOOKUP($H2231,'Water F Exp'!$A:$K,16,FALSE),0)</f>
        <v>0</v>
      </c>
      <c r="T2231" s="42">
        <f>IFERROR(VLOOKUP($H2231,'Water F Exp'!$A:$K,17,FALSE),0)</f>
        <v>0</v>
      </c>
      <c r="U2231" s="34">
        <f ca="1">IFERROR(VLOOKUP($H2231,'Sewer F Rev'!$A:$E,15,FALSE),0)</f>
        <v>0</v>
      </c>
      <c r="V2231" s="34">
        <f ca="1">IFERROR(VLOOKUP($H2231,'Sewer F Rev'!$A:$E,16,FALSE),0)</f>
        <v>0</v>
      </c>
      <c r="W2231" s="42">
        <f ca="1">IFERROR(VLOOKUP($H2231,'Sewer F Rev'!$A:$E,17,FALSE),0)</f>
        <v>0</v>
      </c>
      <c r="X2231" s="34">
        <f>IFERROR(VLOOKUP($H2231,'Sewer F Exp'!$A:$B,15,FALSE),0)</f>
        <v>0</v>
      </c>
      <c r="Y2231" s="34">
        <f>IFERROR(VLOOKUP($H2231,'Sewer F Exp'!$A:$B,16,FALSE),0)</f>
        <v>0</v>
      </c>
      <c r="Z2231" s="42">
        <f>IFERROR(VLOOKUP($H2231,'Sewer F Exp'!$A:$B,17,FALSE),0)</f>
        <v>0</v>
      </c>
      <c r="AA2231" s="34">
        <f>IFERROR(VLOOKUP($H2231,'Refuse F Rev'!$A:$E,15,FALSE),0)</f>
        <v>0</v>
      </c>
      <c r="AB2231" s="34">
        <f>IFERROR(VLOOKUP($H2231,'Refuse F Rev'!$A:$E,16,FALSE),0)</f>
        <v>0</v>
      </c>
      <c r="AC2231" s="42">
        <f>IFERROR(VLOOKUP($H2231,'Refuse F Rev'!$A:$E,17,FALSE),0)</f>
        <v>0</v>
      </c>
      <c r="AD2231" s="34">
        <f>IFERROR(VLOOKUP($H2231,'Refuse F Exp'!$A:$E,15,FALSE),0)</f>
        <v>0</v>
      </c>
      <c r="AE2231" s="34">
        <f>IFERROR(VLOOKUP($H2231,'Refuse F Exp'!$A:$E,16,FALSE),0)</f>
        <v>0</v>
      </c>
      <c r="AF2231" s="42">
        <f>IFERROR(VLOOKUP($H2231,'Refuse F Exp'!$A:$E,17,FALSE),0)</f>
        <v>0</v>
      </c>
      <c r="AG2231" s="34">
        <f>IFERROR(VLOOKUP($H2231,#REF!,10,FALSE),0)</f>
        <v>0</v>
      </c>
      <c r="AH2231" s="34">
        <f>IFERROR(VLOOKUP($H2231,#REF!,11,FALSE),0)</f>
        <v>0</v>
      </c>
      <c r="AI2231" s="42">
        <f>IFERROR(VLOOKUP($H2231,#REF!,12,FALSE),0)</f>
        <v>0</v>
      </c>
      <c r="AJ2231" s="34">
        <f>IFERROR(VLOOKUP($H2231,#REF!,10,FALSE),0)</f>
        <v>0</v>
      </c>
      <c r="AK2231" s="34">
        <f>IFERROR(VLOOKUP($H2231,#REF!,11,FALSE),0)</f>
        <v>0</v>
      </c>
      <c r="AL2231" s="42">
        <f>IFERROR(VLOOKUP($H2231,#REF!,12,FALSE),0)</f>
        <v>0</v>
      </c>
      <c r="AM2231" s="34">
        <f>IFERROR(VLOOKUP($H2231,#REF!,10,FALSE),0)</f>
        <v>0</v>
      </c>
      <c r="AN2231" s="34">
        <f>IFERROR(VLOOKUP($H2231,#REF!,11,FALSE),0)</f>
        <v>0</v>
      </c>
      <c r="AO2231" s="42">
        <f>IFERROR(VLOOKUP($H2231,#REF!,12,FALSE),0)</f>
        <v>0</v>
      </c>
      <c r="AP2231" s="34">
        <f>IFERROR(VLOOKUP($H2231,#REF!,10,FALSE),0)</f>
        <v>0</v>
      </c>
      <c r="AQ2231" s="34">
        <f>IFERROR(VLOOKUP($H2231,#REF!,11,FALSE),0)</f>
        <v>0</v>
      </c>
      <c r="AR2231" s="42">
        <f>IFERROR(VLOOKUP($H2231,#REF!,12,FALSE),0)</f>
        <v>0</v>
      </c>
      <c r="AS2231" s="34">
        <f>IFERROR(VLOOKUP($H2231,#REF!,13,FALSE),0)</f>
        <v>0</v>
      </c>
      <c r="AT2231" s="34">
        <f>IFERROR(VLOOKUP($H2231,#REF!,14,FALSE),0)</f>
        <v>0</v>
      </c>
      <c r="AU2231" s="42">
        <f>IFERROR(VLOOKUP($H2231,#REF!,15,FALSE),0)</f>
        <v>0</v>
      </c>
      <c r="AV2231" s="34">
        <f>IFERROR(VLOOKUP($H2231,#REF!,15,FALSE),0)</f>
        <v>0</v>
      </c>
      <c r="AW2231" s="34">
        <f>IFERROR(VLOOKUP($H2231,#REF!,16,FALSE),0)</f>
        <v>0</v>
      </c>
      <c r="AX2231" s="42">
        <f>IFERROR(VLOOKUP($H2231,#REF!,17,FALSE),0)</f>
        <v>0</v>
      </c>
    </row>
    <row r="2232" spans="1:50" x14ac:dyDescent="0.3">
      <c r="A2232" s="33" t="str">
        <f t="shared" si="136"/>
        <v>0</v>
      </c>
      <c r="B2232" s="33">
        <f>+'R&amp;E EXPORT'!B2031</f>
        <v>0</v>
      </c>
      <c r="C2232" t="str">
        <f>IFERROR(VLOOKUP(A2232,'MCSJ Export'!A:C,3,FALSE),"")</f>
        <v/>
      </c>
      <c r="D2232" s="37">
        <f t="shared" ca="1" si="137"/>
        <v>0</v>
      </c>
      <c r="E2232" s="37">
        <f t="shared" ca="1" si="138"/>
        <v>0</v>
      </c>
      <c r="F2232" s="37">
        <f t="shared" ca="1" si="139"/>
        <v>0</v>
      </c>
      <c r="G2232" s="37"/>
      <c r="H2232" s="33">
        <f>+'R&amp;E EXPORT'!A2031</f>
        <v>0</v>
      </c>
      <c r="I2232" s="34">
        <f>IFERROR(VLOOKUP($H2232,'Gen F Rev'!$A:$M,15,FALSE),0)</f>
        <v>0</v>
      </c>
      <c r="J2232" s="34">
        <f>IFERROR(VLOOKUP($H2232,'Gen F Rev'!$A:$M,16,FALSE),0)</f>
        <v>0</v>
      </c>
      <c r="K2232" s="42">
        <f>IFERROR(VLOOKUP($H2232,'Gen F Rev'!$A:$M,17,FALSE),0)</f>
        <v>0</v>
      </c>
      <c r="L2232" s="34">
        <f>IFERROR(VLOOKUP($H2232,'Gen F Exp'!$A:$E,15,FALSE),0)</f>
        <v>0</v>
      </c>
      <c r="M2232" s="34">
        <f>IFERROR(VLOOKUP($H2232,'Gen F Exp'!$A:$E,16,FALSE),0)</f>
        <v>0</v>
      </c>
      <c r="N2232" s="42">
        <f>IFERROR(VLOOKUP($H2232,'Gen F Exp'!$A:$E,17,FALSE),0)</f>
        <v>0</v>
      </c>
      <c r="O2232" s="34">
        <f>IFERROR(VLOOKUP($H2232,'Water F Rev'!$A:$L,15,FALSE),0)</f>
        <v>0</v>
      </c>
      <c r="P2232" s="34">
        <f>IFERROR(VLOOKUP($H2232,'Water F Rev'!$A:$L,16,FALSE),0)</f>
        <v>0</v>
      </c>
      <c r="Q2232" s="42">
        <f>IFERROR(VLOOKUP($H2232,'Water F Rev'!$A:$L,17,FALSE),0)</f>
        <v>0</v>
      </c>
      <c r="R2232" s="34">
        <f>IFERROR(VLOOKUP($H2232,'Water F Exp'!$A:$K,15,FALSE),0)</f>
        <v>0</v>
      </c>
      <c r="S2232" s="34">
        <f>IFERROR(VLOOKUP($H2232,'Water F Exp'!$A:$K,16,FALSE),0)</f>
        <v>0</v>
      </c>
      <c r="T2232" s="42">
        <f>IFERROR(VLOOKUP($H2232,'Water F Exp'!$A:$K,17,FALSE),0)</f>
        <v>0</v>
      </c>
      <c r="U2232" s="34">
        <f ca="1">IFERROR(VLOOKUP($H2232,'Sewer F Rev'!$A:$E,15,FALSE),0)</f>
        <v>0</v>
      </c>
      <c r="V2232" s="34">
        <f ca="1">IFERROR(VLOOKUP($H2232,'Sewer F Rev'!$A:$E,16,FALSE),0)</f>
        <v>0</v>
      </c>
      <c r="W2232" s="42">
        <f ca="1">IFERROR(VLOOKUP($H2232,'Sewer F Rev'!$A:$E,17,FALSE),0)</f>
        <v>0</v>
      </c>
      <c r="X2232" s="34">
        <f>IFERROR(VLOOKUP($H2232,'Sewer F Exp'!$A:$B,15,FALSE),0)</f>
        <v>0</v>
      </c>
      <c r="Y2232" s="34">
        <f>IFERROR(VLOOKUP($H2232,'Sewer F Exp'!$A:$B,16,FALSE),0)</f>
        <v>0</v>
      </c>
      <c r="Z2232" s="42">
        <f>IFERROR(VLOOKUP($H2232,'Sewer F Exp'!$A:$B,17,FALSE),0)</f>
        <v>0</v>
      </c>
      <c r="AA2232" s="34">
        <f>IFERROR(VLOOKUP($H2232,'Refuse F Rev'!$A:$E,15,FALSE),0)</f>
        <v>0</v>
      </c>
      <c r="AB2232" s="34">
        <f>IFERROR(VLOOKUP($H2232,'Refuse F Rev'!$A:$E,16,FALSE),0)</f>
        <v>0</v>
      </c>
      <c r="AC2232" s="42">
        <f>IFERROR(VLOOKUP($H2232,'Refuse F Rev'!$A:$E,17,FALSE),0)</f>
        <v>0</v>
      </c>
      <c r="AD2232" s="34">
        <f>IFERROR(VLOOKUP($H2232,'Refuse F Exp'!$A:$E,15,FALSE),0)</f>
        <v>0</v>
      </c>
      <c r="AE2232" s="34">
        <f>IFERROR(VLOOKUP($H2232,'Refuse F Exp'!$A:$E,16,FALSE),0)</f>
        <v>0</v>
      </c>
      <c r="AF2232" s="42">
        <f>IFERROR(VLOOKUP($H2232,'Refuse F Exp'!$A:$E,17,FALSE),0)</f>
        <v>0</v>
      </c>
      <c r="AG2232" s="34">
        <f>IFERROR(VLOOKUP($H2232,#REF!,10,FALSE),0)</f>
        <v>0</v>
      </c>
      <c r="AH2232" s="34">
        <f>IFERROR(VLOOKUP($H2232,#REF!,11,FALSE),0)</f>
        <v>0</v>
      </c>
      <c r="AI2232" s="42">
        <f>IFERROR(VLOOKUP($H2232,#REF!,12,FALSE),0)</f>
        <v>0</v>
      </c>
      <c r="AJ2232" s="34">
        <f>IFERROR(VLOOKUP($H2232,#REF!,10,FALSE),0)</f>
        <v>0</v>
      </c>
      <c r="AK2232" s="34">
        <f>IFERROR(VLOOKUP($H2232,#REF!,11,FALSE),0)</f>
        <v>0</v>
      </c>
      <c r="AL2232" s="42">
        <f>IFERROR(VLOOKUP($H2232,#REF!,12,FALSE),0)</f>
        <v>0</v>
      </c>
      <c r="AM2232" s="34">
        <f>IFERROR(VLOOKUP($H2232,#REF!,10,FALSE),0)</f>
        <v>0</v>
      </c>
      <c r="AN2232" s="34">
        <f>IFERROR(VLOOKUP($H2232,#REF!,11,FALSE),0)</f>
        <v>0</v>
      </c>
      <c r="AO2232" s="42">
        <f>IFERROR(VLOOKUP($H2232,#REF!,12,FALSE),0)</f>
        <v>0</v>
      </c>
      <c r="AP2232" s="34">
        <f>IFERROR(VLOOKUP($H2232,#REF!,10,FALSE),0)</f>
        <v>0</v>
      </c>
      <c r="AQ2232" s="34">
        <f>IFERROR(VLOOKUP($H2232,#REF!,11,FALSE),0)</f>
        <v>0</v>
      </c>
      <c r="AR2232" s="42">
        <f>IFERROR(VLOOKUP($H2232,#REF!,12,FALSE),0)</f>
        <v>0</v>
      </c>
      <c r="AS2232" s="34">
        <f>IFERROR(VLOOKUP($H2232,#REF!,13,FALSE),0)</f>
        <v>0</v>
      </c>
      <c r="AT2232" s="34">
        <f>IFERROR(VLOOKUP($H2232,#REF!,14,FALSE),0)</f>
        <v>0</v>
      </c>
      <c r="AU2232" s="42">
        <f>IFERROR(VLOOKUP($H2232,#REF!,15,FALSE),0)</f>
        <v>0</v>
      </c>
      <c r="AV2232" s="34">
        <f>IFERROR(VLOOKUP($H2232,#REF!,15,FALSE),0)</f>
        <v>0</v>
      </c>
      <c r="AW2232" s="34">
        <f>IFERROR(VLOOKUP($H2232,#REF!,16,FALSE),0)</f>
        <v>0</v>
      </c>
      <c r="AX2232" s="42">
        <f>IFERROR(VLOOKUP($H2232,#REF!,17,FALSE),0)</f>
        <v>0</v>
      </c>
    </row>
    <row r="2233" spans="1:50" x14ac:dyDescent="0.3">
      <c r="A2233" s="33" t="str">
        <f t="shared" si="136"/>
        <v>0</v>
      </c>
      <c r="B2233" s="33">
        <f>+'R&amp;E EXPORT'!B2032</f>
        <v>0</v>
      </c>
      <c r="C2233" t="str">
        <f>IFERROR(VLOOKUP(A2233,'MCSJ Export'!A:C,3,FALSE),"")</f>
        <v/>
      </c>
      <c r="D2233" s="37">
        <f t="shared" ca="1" si="137"/>
        <v>0</v>
      </c>
      <c r="E2233" s="37">
        <f t="shared" ca="1" si="138"/>
        <v>0</v>
      </c>
      <c r="F2233" s="37">
        <f t="shared" ca="1" si="139"/>
        <v>0</v>
      </c>
      <c r="G2233" s="37"/>
      <c r="H2233" s="33">
        <f>+'R&amp;E EXPORT'!A2032</f>
        <v>0</v>
      </c>
      <c r="I2233" s="34">
        <f>IFERROR(VLOOKUP($H2233,'Gen F Rev'!$A:$M,15,FALSE),0)</f>
        <v>0</v>
      </c>
      <c r="J2233" s="34">
        <f>IFERROR(VLOOKUP($H2233,'Gen F Rev'!$A:$M,16,FALSE),0)</f>
        <v>0</v>
      </c>
      <c r="K2233" s="42">
        <f>IFERROR(VLOOKUP($H2233,'Gen F Rev'!$A:$M,17,FALSE),0)</f>
        <v>0</v>
      </c>
      <c r="L2233" s="34">
        <f>IFERROR(VLOOKUP($H2233,'Gen F Exp'!$A:$E,15,FALSE),0)</f>
        <v>0</v>
      </c>
      <c r="M2233" s="34">
        <f>IFERROR(VLOOKUP($H2233,'Gen F Exp'!$A:$E,16,FALSE),0)</f>
        <v>0</v>
      </c>
      <c r="N2233" s="42">
        <f>IFERROR(VLOOKUP($H2233,'Gen F Exp'!$A:$E,17,FALSE),0)</f>
        <v>0</v>
      </c>
      <c r="O2233" s="34">
        <f>IFERROR(VLOOKUP($H2233,'Water F Rev'!$A:$L,15,FALSE),0)</f>
        <v>0</v>
      </c>
      <c r="P2233" s="34">
        <f>IFERROR(VLOOKUP($H2233,'Water F Rev'!$A:$L,16,FALSE),0)</f>
        <v>0</v>
      </c>
      <c r="Q2233" s="42">
        <f>IFERROR(VLOOKUP($H2233,'Water F Rev'!$A:$L,17,FALSE),0)</f>
        <v>0</v>
      </c>
      <c r="R2233" s="34">
        <f>IFERROR(VLOOKUP($H2233,'Water F Exp'!$A:$K,15,FALSE),0)</f>
        <v>0</v>
      </c>
      <c r="S2233" s="34">
        <f>IFERROR(VLOOKUP($H2233,'Water F Exp'!$A:$K,16,FALSE),0)</f>
        <v>0</v>
      </c>
      <c r="T2233" s="42">
        <f>IFERROR(VLOOKUP($H2233,'Water F Exp'!$A:$K,17,FALSE),0)</f>
        <v>0</v>
      </c>
      <c r="U2233" s="34">
        <f ca="1">IFERROR(VLOOKUP($H2233,'Sewer F Rev'!$A:$E,15,FALSE),0)</f>
        <v>0</v>
      </c>
      <c r="V2233" s="34">
        <f ca="1">IFERROR(VLOOKUP($H2233,'Sewer F Rev'!$A:$E,16,FALSE),0)</f>
        <v>0</v>
      </c>
      <c r="W2233" s="42">
        <f ca="1">IFERROR(VLOOKUP($H2233,'Sewer F Rev'!$A:$E,17,FALSE),0)</f>
        <v>0</v>
      </c>
      <c r="X2233" s="34">
        <f>IFERROR(VLOOKUP($H2233,'Sewer F Exp'!$A:$B,15,FALSE),0)</f>
        <v>0</v>
      </c>
      <c r="Y2233" s="34">
        <f>IFERROR(VLOOKUP($H2233,'Sewer F Exp'!$A:$B,16,FALSE),0)</f>
        <v>0</v>
      </c>
      <c r="Z2233" s="42">
        <f>IFERROR(VLOOKUP($H2233,'Sewer F Exp'!$A:$B,17,FALSE),0)</f>
        <v>0</v>
      </c>
      <c r="AA2233" s="34">
        <f>IFERROR(VLOOKUP($H2233,'Refuse F Rev'!$A:$E,15,FALSE),0)</f>
        <v>0</v>
      </c>
      <c r="AB2233" s="34">
        <f>IFERROR(VLOOKUP($H2233,'Refuse F Rev'!$A:$E,16,FALSE),0)</f>
        <v>0</v>
      </c>
      <c r="AC2233" s="42">
        <f>IFERROR(VLOOKUP($H2233,'Refuse F Rev'!$A:$E,17,FALSE),0)</f>
        <v>0</v>
      </c>
      <c r="AD2233" s="34">
        <f>IFERROR(VLOOKUP($H2233,'Refuse F Exp'!$A:$E,15,FALSE),0)</f>
        <v>0</v>
      </c>
      <c r="AE2233" s="34">
        <f>IFERROR(VLOOKUP($H2233,'Refuse F Exp'!$A:$E,16,FALSE),0)</f>
        <v>0</v>
      </c>
      <c r="AF2233" s="42">
        <f>IFERROR(VLOOKUP($H2233,'Refuse F Exp'!$A:$E,17,FALSE),0)</f>
        <v>0</v>
      </c>
      <c r="AG2233" s="34">
        <f>IFERROR(VLOOKUP($H2233,#REF!,10,FALSE),0)</f>
        <v>0</v>
      </c>
      <c r="AH2233" s="34">
        <f>IFERROR(VLOOKUP($H2233,#REF!,11,FALSE),0)</f>
        <v>0</v>
      </c>
      <c r="AI2233" s="42">
        <f>IFERROR(VLOOKUP($H2233,#REF!,12,FALSE),0)</f>
        <v>0</v>
      </c>
      <c r="AJ2233" s="34">
        <f>IFERROR(VLOOKUP($H2233,#REF!,10,FALSE),0)</f>
        <v>0</v>
      </c>
      <c r="AK2233" s="34">
        <f>IFERROR(VLOOKUP($H2233,#REF!,11,FALSE),0)</f>
        <v>0</v>
      </c>
      <c r="AL2233" s="42">
        <f>IFERROR(VLOOKUP($H2233,#REF!,12,FALSE),0)</f>
        <v>0</v>
      </c>
      <c r="AM2233" s="34">
        <f>IFERROR(VLOOKUP($H2233,#REF!,10,FALSE),0)</f>
        <v>0</v>
      </c>
      <c r="AN2233" s="34">
        <f>IFERROR(VLOOKUP($H2233,#REF!,11,FALSE),0)</f>
        <v>0</v>
      </c>
      <c r="AO2233" s="42">
        <f>IFERROR(VLOOKUP($H2233,#REF!,12,FALSE),0)</f>
        <v>0</v>
      </c>
      <c r="AP2233" s="34">
        <f>IFERROR(VLOOKUP($H2233,#REF!,10,FALSE),0)</f>
        <v>0</v>
      </c>
      <c r="AQ2233" s="34">
        <f>IFERROR(VLOOKUP($H2233,#REF!,11,FALSE),0)</f>
        <v>0</v>
      </c>
      <c r="AR2233" s="42">
        <f>IFERROR(VLOOKUP($H2233,#REF!,12,FALSE),0)</f>
        <v>0</v>
      </c>
      <c r="AS2233" s="34">
        <f>IFERROR(VLOOKUP($H2233,#REF!,13,FALSE),0)</f>
        <v>0</v>
      </c>
      <c r="AT2233" s="34">
        <f>IFERROR(VLOOKUP($H2233,#REF!,14,FALSE),0)</f>
        <v>0</v>
      </c>
      <c r="AU2233" s="42">
        <f>IFERROR(VLOOKUP($H2233,#REF!,15,FALSE),0)</f>
        <v>0</v>
      </c>
      <c r="AV2233" s="34">
        <f>IFERROR(VLOOKUP($H2233,#REF!,15,FALSE),0)</f>
        <v>0</v>
      </c>
      <c r="AW2233" s="34">
        <f>IFERROR(VLOOKUP($H2233,#REF!,16,FALSE),0)</f>
        <v>0</v>
      </c>
      <c r="AX2233" s="42">
        <f>IFERROR(VLOOKUP($H2233,#REF!,17,FALSE),0)</f>
        <v>0</v>
      </c>
    </row>
    <row r="2234" spans="1:50" x14ac:dyDescent="0.3">
      <c r="A2234" s="33" t="str">
        <f t="shared" si="136"/>
        <v>0</v>
      </c>
      <c r="B2234" s="33">
        <f>+'R&amp;E EXPORT'!B2033</f>
        <v>0</v>
      </c>
      <c r="C2234" t="str">
        <f>IFERROR(VLOOKUP(A2234,'MCSJ Export'!A:C,3,FALSE),"")</f>
        <v/>
      </c>
      <c r="D2234" s="37">
        <f t="shared" ca="1" si="137"/>
        <v>0</v>
      </c>
      <c r="E2234" s="37">
        <f t="shared" ca="1" si="138"/>
        <v>0</v>
      </c>
      <c r="F2234" s="37">
        <f t="shared" ca="1" si="139"/>
        <v>0</v>
      </c>
      <c r="G2234" s="37"/>
      <c r="H2234" s="33">
        <f>+'R&amp;E EXPORT'!A2033</f>
        <v>0</v>
      </c>
      <c r="I2234" s="34">
        <f>IFERROR(VLOOKUP($H2234,'Gen F Rev'!$A:$M,15,FALSE),0)</f>
        <v>0</v>
      </c>
      <c r="J2234" s="34">
        <f>IFERROR(VLOOKUP($H2234,'Gen F Rev'!$A:$M,16,FALSE),0)</f>
        <v>0</v>
      </c>
      <c r="K2234" s="42">
        <f>IFERROR(VLOOKUP($H2234,'Gen F Rev'!$A:$M,17,FALSE),0)</f>
        <v>0</v>
      </c>
      <c r="L2234" s="34">
        <f>IFERROR(VLOOKUP($H2234,'Gen F Exp'!$A:$E,15,FALSE),0)</f>
        <v>0</v>
      </c>
      <c r="M2234" s="34">
        <f>IFERROR(VLOOKUP($H2234,'Gen F Exp'!$A:$E,16,FALSE),0)</f>
        <v>0</v>
      </c>
      <c r="N2234" s="42">
        <f>IFERROR(VLOOKUP($H2234,'Gen F Exp'!$A:$E,17,FALSE),0)</f>
        <v>0</v>
      </c>
      <c r="O2234" s="34">
        <f>IFERROR(VLOOKUP($H2234,'Water F Rev'!$A:$L,15,FALSE),0)</f>
        <v>0</v>
      </c>
      <c r="P2234" s="34">
        <f>IFERROR(VLOOKUP($H2234,'Water F Rev'!$A:$L,16,FALSE),0)</f>
        <v>0</v>
      </c>
      <c r="Q2234" s="42">
        <f>IFERROR(VLOOKUP($H2234,'Water F Rev'!$A:$L,17,FALSE),0)</f>
        <v>0</v>
      </c>
      <c r="R2234" s="34">
        <f>IFERROR(VLOOKUP($H2234,'Water F Exp'!$A:$K,15,FALSE),0)</f>
        <v>0</v>
      </c>
      <c r="S2234" s="34">
        <f>IFERROR(VLOOKUP($H2234,'Water F Exp'!$A:$K,16,FALSE),0)</f>
        <v>0</v>
      </c>
      <c r="T2234" s="42">
        <f>IFERROR(VLOOKUP($H2234,'Water F Exp'!$A:$K,17,FALSE),0)</f>
        <v>0</v>
      </c>
      <c r="U2234" s="34">
        <f ca="1">IFERROR(VLOOKUP($H2234,'Sewer F Rev'!$A:$E,15,FALSE),0)</f>
        <v>0</v>
      </c>
      <c r="V2234" s="34">
        <f ca="1">IFERROR(VLOOKUP($H2234,'Sewer F Rev'!$A:$E,16,FALSE),0)</f>
        <v>0</v>
      </c>
      <c r="W2234" s="42">
        <f ca="1">IFERROR(VLOOKUP($H2234,'Sewer F Rev'!$A:$E,17,FALSE),0)</f>
        <v>0</v>
      </c>
      <c r="X2234" s="34">
        <f>IFERROR(VLOOKUP($H2234,'Sewer F Exp'!$A:$B,15,FALSE),0)</f>
        <v>0</v>
      </c>
      <c r="Y2234" s="34">
        <f>IFERROR(VLOOKUP($H2234,'Sewer F Exp'!$A:$B,16,FALSE),0)</f>
        <v>0</v>
      </c>
      <c r="Z2234" s="42">
        <f>IFERROR(VLOOKUP($H2234,'Sewer F Exp'!$A:$B,17,FALSE),0)</f>
        <v>0</v>
      </c>
      <c r="AA2234" s="34">
        <f>IFERROR(VLOOKUP($H2234,'Refuse F Rev'!$A:$E,15,FALSE),0)</f>
        <v>0</v>
      </c>
      <c r="AB2234" s="34">
        <f>IFERROR(VLOOKUP($H2234,'Refuse F Rev'!$A:$E,16,FALSE),0)</f>
        <v>0</v>
      </c>
      <c r="AC2234" s="42">
        <f>IFERROR(VLOOKUP($H2234,'Refuse F Rev'!$A:$E,17,FALSE),0)</f>
        <v>0</v>
      </c>
      <c r="AD2234" s="34">
        <f>IFERROR(VLOOKUP($H2234,'Refuse F Exp'!$A:$E,15,FALSE),0)</f>
        <v>0</v>
      </c>
      <c r="AE2234" s="34">
        <f>IFERROR(VLOOKUP($H2234,'Refuse F Exp'!$A:$E,16,FALSE),0)</f>
        <v>0</v>
      </c>
      <c r="AF2234" s="42">
        <f>IFERROR(VLOOKUP($H2234,'Refuse F Exp'!$A:$E,17,FALSE),0)</f>
        <v>0</v>
      </c>
      <c r="AG2234" s="34">
        <f>IFERROR(VLOOKUP($H2234,#REF!,10,FALSE),0)</f>
        <v>0</v>
      </c>
      <c r="AH2234" s="34">
        <f>IFERROR(VLOOKUP($H2234,#REF!,11,FALSE),0)</f>
        <v>0</v>
      </c>
      <c r="AI2234" s="42">
        <f>IFERROR(VLOOKUP($H2234,#REF!,12,FALSE),0)</f>
        <v>0</v>
      </c>
      <c r="AJ2234" s="34">
        <f>IFERROR(VLOOKUP($H2234,#REF!,10,FALSE),0)</f>
        <v>0</v>
      </c>
      <c r="AK2234" s="34">
        <f>IFERROR(VLOOKUP($H2234,#REF!,11,FALSE),0)</f>
        <v>0</v>
      </c>
      <c r="AL2234" s="42">
        <f>IFERROR(VLOOKUP($H2234,#REF!,12,FALSE),0)</f>
        <v>0</v>
      </c>
      <c r="AM2234" s="34">
        <f>IFERROR(VLOOKUP($H2234,#REF!,10,FALSE),0)</f>
        <v>0</v>
      </c>
      <c r="AN2234" s="34">
        <f>IFERROR(VLOOKUP($H2234,#REF!,11,FALSE),0)</f>
        <v>0</v>
      </c>
      <c r="AO2234" s="42">
        <f>IFERROR(VLOOKUP($H2234,#REF!,12,FALSE),0)</f>
        <v>0</v>
      </c>
      <c r="AP2234" s="34">
        <f>IFERROR(VLOOKUP($H2234,#REF!,10,FALSE),0)</f>
        <v>0</v>
      </c>
      <c r="AQ2234" s="34">
        <f>IFERROR(VLOOKUP($H2234,#REF!,11,FALSE),0)</f>
        <v>0</v>
      </c>
      <c r="AR2234" s="42">
        <f>IFERROR(VLOOKUP($H2234,#REF!,12,FALSE),0)</f>
        <v>0</v>
      </c>
      <c r="AS2234" s="34">
        <f>IFERROR(VLOOKUP($H2234,#REF!,13,FALSE),0)</f>
        <v>0</v>
      </c>
      <c r="AT2234" s="34">
        <f>IFERROR(VLOOKUP($H2234,#REF!,14,FALSE),0)</f>
        <v>0</v>
      </c>
      <c r="AU2234" s="42">
        <f>IFERROR(VLOOKUP($H2234,#REF!,15,FALSE),0)</f>
        <v>0</v>
      </c>
      <c r="AV2234" s="34">
        <f>IFERROR(VLOOKUP($H2234,#REF!,15,FALSE),0)</f>
        <v>0</v>
      </c>
      <c r="AW2234" s="34">
        <f>IFERROR(VLOOKUP($H2234,#REF!,16,FALSE),0)</f>
        <v>0</v>
      </c>
      <c r="AX2234" s="42">
        <f>IFERROR(VLOOKUP($H2234,#REF!,17,FALSE),0)</f>
        <v>0</v>
      </c>
    </row>
    <row r="2235" spans="1:50" x14ac:dyDescent="0.3">
      <c r="A2235" s="33" t="str">
        <f t="shared" si="136"/>
        <v>0</v>
      </c>
      <c r="B2235" s="33">
        <f>+'R&amp;E EXPORT'!B2034</f>
        <v>0</v>
      </c>
      <c r="C2235" t="str">
        <f>IFERROR(VLOOKUP(A2235,'MCSJ Export'!A:C,3,FALSE),"")</f>
        <v/>
      </c>
      <c r="D2235" s="37">
        <f t="shared" ca="1" si="137"/>
        <v>0</v>
      </c>
      <c r="E2235" s="37">
        <f t="shared" ca="1" si="138"/>
        <v>0</v>
      </c>
      <c r="F2235" s="37">
        <f t="shared" ca="1" si="139"/>
        <v>0</v>
      </c>
      <c r="G2235" s="37"/>
      <c r="H2235" s="33">
        <f>+'R&amp;E EXPORT'!A2034</f>
        <v>0</v>
      </c>
      <c r="I2235" s="34">
        <f>IFERROR(VLOOKUP($H2235,'Gen F Rev'!$A:$M,15,FALSE),0)</f>
        <v>0</v>
      </c>
      <c r="J2235" s="34">
        <f>IFERROR(VLOOKUP($H2235,'Gen F Rev'!$A:$M,16,FALSE),0)</f>
        <v>0</v>
      </c>
      <c r="K2235" s="42">
        <f>IFERROR(VLOOKUP($H2235,'Gen F Rev'!$A:$M,17,FALSE),0)</f>
        <v>0</v>
      </c>
      <c r="L2235" s="34">
        <f>IFERROR(VLOOKUP($H2235,'Gen F Exp'!$A:$E,15,FALSE),0)</f>
        <v>0</v>
      </c>
      <c r="M2235" s="34">
        <f>IFERROR(VLOOKUP($H2235,'Gen F Exp'!$A:$E,16,FALSE),0)</f>
        <v>0</v>
      </c>
      <c r="N2235" s="42">
        <f>IFERROR(VLOOKUP($H2235,'Gen F Exp'!$A:$E,17,FALSE),0)</f>
        <v>0</v>
      </c>
      <c r="O2235" s="34">
        <f>IFERROR(VLOOKUP($H2235,'Water F Rev'!$A:$L,15,FALSE),0)</f>
        <v>0</v>
      </c>
      <c r="P2235" s="34">
        <f>IFERROR(VLOOKUP($H2235,'Water F Rev'!$A:$L,16,FALSE),0)</f>
        <v>0</v>
      </c>
      <c r="Q2235" s="42">
        <f>IFERROR(VLOOKUP($H2235,'Water F Rev'!$A:$L,17,FALSE),0)</f>
        <v>0</v>
      </c>
      <c r="R2235" s="34">
        <f>IFERROR(VLOOKUP($H2235,'Water F Exp'!$A:$K,15,FALSE),0)</f>
        <v>0</v>
      </c>
      <c r="S2235" s="34">
        <f>IFERROR(VLOOKUP($H2235,'Water F Exp'!$A:$K,16,FALSE),0)</f>
        <v>0</v>
      </c>
      <c r="T2235" s="42">
        <f>IFERROR(VLOOKUP($H2235,'Water F Exp'!$A:$K,17,FALSE),0)</f>
        <v>0</v>
      </c>
      <c r="U2235" s="34">
        <f ca="1">IFERROR(VLOOKUP($H2235,'Sewer F Rev'!$A:$E,15,FALSE),0)</f>
        <v>0</v>
      </c>
      <c r="V2235" s="34">
        <f ca="1">IFERROR(VLOOKUP($H2235,'Sewer F Rev'!$A:$E,16,FALSE),0)</f>
        <v>0</v>
      </c>
      <c r="W2235" s="42">
        <f ca="1">IFERROR(VLOOKUP($H2235,'Sewer F Rev'!$A:$E,17,FALSE),0)</f>
        <v>0</v>
      </c>
      <c r="X2235" s="34">
        <f>IFERROR(VLOOKUP($H2235,'Sewer F Exp'!$A:$B,15,FALSE),0)</f>
        <v>0</v>
      </c>
      <c r="Y2235" s="34">
        <f>IFERROR(VLOOKUP($H2235,'Sewer F Exp'!$A:$B,16,FALSE),0)</f>
        <v>0</v>
      </c>
      <c r="Z2235" s="42">
        <f>IFERROR(VLOOKUP($H2235,'Sewer F Exp'!$A:$B,17,FALSE),0)</f>
        <v>0</v>
      </c>
      <c r="AA2235" s="34">
        <f>IFERROR(VLOOKUP($H2235,'Refuse F Rev'!$A:$E,15,FALSE),0)</f>
        <v>0</v>
      </c>
      <c r="AB2235" s="34">
        <f>IFERROR(VLOOKUP($H2235,'Refuse F Rev'!$A:$E,16,FALSE),0)</f>
        <v>0</v>
      </c>
      <c r="AC2235" s="42">
        <f>IFERROR(VLOOKUP($H2235,'Refuse F Rev'!$A:$E,17,FALSE),0)</f>
        <v>0</v>
      </c>
      <c r="AD2235" s="34">
        <f>IFERROR(VLOOKUP($H2235,'Refuse F Exp'!$A:$E,15,FALSE),0)</f>
        <v>0</v>
      </c>
      <c r="AE2235" s="34">
        <f>IFERROR(VLOOKUP($H2235,'Refuse F Exp'!$A:$E,16,FALSE),0)</f>
        <v>0</v>
      </c>
      <c r="AF2235" s="42">
        <f>IFERROR(VLOOKUP($H2235,'Refuse F Exp'!$A:$E,17,FALSE),0)</f>
        <v>0</v>
      </c>
      <c r="AG2235" s="34">
        <f>IFERROR(VLOOKUP($H2235,#REF!,10,FALSE),0)</f>
        <v>0</v>
      </c>
      <c r="AH2235" s="34">
        <f>IFERROR(VLOOKUP($H2235,#REF!,11,FALSE),0)</f>
        <v>0</v>
      </c>
      <c r="AI2235" s="42">
        <f>IFERROR(VLOOKUP($H2235,#REF!,12,FALSE),0)</f>
        <v>0</v>
      </c>
      <c r="AJ2235" s="34">
        <f>IFERROR(VLOOKUP($H2235,#REF!,10,FALSE),0)</f>
        <v>0</v>
      </c>
      <c r="AK2235" s="34">
        <f>IFERROR(VLOOKUP($H2235,#REF!,11,FALSE),0)</f>
        <v>0</v>
      </c>
      <c r="AL2235" s="42">
        <f>IFERROR(VLOOKUP($H2235,#REF!,12,FALSE),0)</f>
        <v>0</v>
      </c>
      <c r="AM2235" s="34">
        <f>IFERROR(VLOOKUP($H2235,#REF!,10,FALSE),0)</f>
        <v>0</v>
      </c>
      <c r="AN2235" s="34">
        <f>IFERROR(VLOOKUP($H2235,#REF!,11,FALSE),0)</f>
        <v>0</v>
      </c>
      <c r="AO2235" s="42">
        <f>IFERROR(VLOOKUP($H2235,#REF!,12,FALSE),0)</f>
        <v>0</v>
      </c>
      <c r="AP2235" s="34">
        <f>IFERROR(VLOOKUP($H2235,#REF!,10,FALSE),0)</f>
        <v>0</v>
      </c>
      <c r="AQ2235" s="34">
        <f>IFERROR(VLOOKUP($H2235,#REF!,11,FALSE),0)</f>
        <v>0</v>
      </c>
      <c r="AR2235" s="42">
        <f>IFERROR(VLOOKUP($H2235,#REF!,12,FALSE),0)</f>
        <v>0</v>
      </c>
      <c r="AS2235" s="34">
        <f>IFERROR(VLOOKUP($H2235,#REF!,13,FALSE),0)</f>
        <v>0</v>
      </c>
      <c r="AT2235" s="34">
        <f>IFERROR(VLOOKUP($H2235,#REF!,14,FALSE),0)</f>
        <v>0</v>
      </c>
      <c r="AU2235" s="42">
        <f>IFERROR(VLOOKUP($H2235,#REF!,15,FALSE),0)</f>
        <v>0</v>
      </c>
      <c r="AV2235" s="34">
        <f>IFERROR(VLOOKUP($H2235,#REF!,15,FALSE),0)</f>
        <v>0</v>
      </c>
      <c r="AW2235" s="34">
        <f>IFERROR(VLOOKUP($H2235,#REF!,16,FALSE),0)</f>
        <v>0</v>
      </c>
      <c r="AX2235" s="42">
        <f>IFERROR(VLOOKUP($H2235,#REF!,17,FALSE),0)</f>
        <v>0</v>
      </c>
    </row>
    <row r="2236" spans="1:50" x14ac:dyDescent="0.3">
      <c r="A2236" s="33" t="str">
        <f t="shared" si="136"/>
        <v>0</v>
      </c>
      <c r="B2236" s="33">
        <f>+'R&amp;E EXPORT'!B2035</f>
        <v>0</v>
      </c>
      <c r="C2236" t="str">
        <f>IFERROR(VLOOKUP(A2236,'MCSJ Export'!A:C,3,FALSE),"")</f>
        <v/>
      </c>
      <c r="D2236" s="37">
        <f t="shared" ca="1" si="137"/>
        <v>0</v>
      </c>
      <c r="E2236" s="37">
        <f t="shared" ca="1" si="138"/>
        <v>0</v>
      </c>
      <c r="F2236" s="37">
        <f t="shared" ca="1" si="139"/>
        <v>0</v>
      </c>
      <c r="G2236" s="37"/>
      <c r="H2236" s="33">
        <f>+'R&amp;E EXPORT'!A2035</f>
        <v>0</v>
      </c>
      <c r="I2236" s="34">
        <f>IFERROR(VLOOKUP($H2236,'Gen F Rev'!$A:$M,15,FALSE),0)</f>
        <v>0</v>
      </c>
      <c r="J2236" s="34">
        <f>IFERROR(VLOOKUP($H2236,'Gen F Rev'!$A:$M,16,FALSE),0)</f>
        <v>0</v>
      </c>
      <c r="K2236" s="42">
        <f>IFERROR(VLOOKUP($H2236,'Gen F Rev'!$A:$M,17,FALSE),0)</f>
        <v>0</v>
      </c>
      <c r="L2236" s="34">
        <f>IFERROR(VLOOKUP($H2236,'Gen F Exp'!$A:$E,15,FALSE),0)</f>
        <v>0</v>
      </c>
      <c r="M2236" s="34">
        <f>IFERROR(VLOOKUP($H2236,'Gen F Exp'!$A:$E,16,FALSE),0)</f>
        <v>0</v>
      </c>
      <c r="N2236" s="42">
        <f>IFERROR(VLOOKUP($H2236,'Gen F Exp'!$A:$E,17,FALSE),0)</f>
        <v>0</v>
      </c>
      <c r="O2236" s="34">
        <f>IFERROR(VLOOKUP($H2236,'Water F Rev'!$A:$L,15,FALSE),0)</f>
        <v>0</v>
      </c>
      <c r="P2236" s="34">
        <f>IFERROR(VLOOKUP($H2236,'Water F Rev'!$A:$L,16,FALSE),0)</f>
        <v>0</v>
      </c>
      <c r="Q2236" s="42">
        <f>IFERROR(VLOOKUP($H2236,'Water F Rev'!$A:$L,17,FALSE),0)</f>
        <v>0</v>
      </c>
      <c r="R2236" s="34">
        <f>IFERROR(VLOOKUP($H2236,'Water F Exp'!$A:$K,15,FALSE),0)</f>
        <v>0</v>
      </c>
      <c r="S2236" s="34">
        <f>IFERROR(VLOOKUP($H2236,'Water F Exp'!$A:$K,16,FALSE),0)</f>
        <v>0</v>
      </c>
      <c r="T2236" s="42">
        <f>IFERROR(VLOOKUP($H2236,'Water F Exp'!$A:$K,17,FALSE),0)</f>
        <v>0</v>
      </c>
      <c r="U2236" s="34">
        <f ca="1">IFERROR(VLOOKUP($H2236,'Sewer F Rev'!$A:$E,15,FALSE),0)</f>
        <v>0</v>
      </c>
      <c r="V2236" s="34">
        <f ca="1">IFERROR(VLOOKUP($H2236,'Sewer F Rev'!$A:$E,16,FALSE),0)</f>
        <v>0</v>
      </c>
      <c r="W2236" s="42">
        <f ca="1">IFERROR(VLOOKUP($H2236,'Sewer F Rev'!$A:$E,17,FALSE),0)</f>
        <v>0</v>
      </c>
      <c r="X2236" s="34">
        <f>IFERROR(VLOOKUP($H2236,'Sewer F Exp'!$A:$B,15,FALSE),0)</f>
        <v>0</v>
      </c>
      <c r="Y2236" s="34">
        <f>IFERROR(VLOOKUP($H2236,'Sewer F Exp'!$A:$B,16,FALSE),0)</f>
        <v>0</v>
      </c>
      <c r="Z2236" s="42">
        <f>IFERROR(VLOOKUP($H2236,'Sewer F Exp'!$A:$B,17,FALSE),0)</f>
        <v>0</v>
      </c>
      <c r="AA2236" s="34">
        <f>IFERROR(VLOOKUP($H2236,'Refuse F Rev'!$A:$E,15,FALSE),0)</f>
        <v>0</v>
      </c>
      <c r="AB2236" s="34">
        <f>IFERROR(VLOOKUP($H2236,'Refuse F Rev'!$A:$E,16,FALSE),0)</f>
        <v>0</v>
      </c>
      <c r="AC2236" s="42">
        <f>IFERROR(VLOOKUP($H2236,'Refuse F Rev'!$A:$E,17,FALSE),0)</f>
        <v>0</v>
      </c>
      <c r="AD2236" s="34">
        <f>IFERROR(VLOOKUP($H2236,'Refuse F Exp'!$A:$E,15,FALSE),0)</f>
        <v>0</v>
      </c>
      <c r="AE2236" s="34">
        <f>IFERROR(VLOOKUP($H2236,'Refuse F Exp'!$A:$E,16,FALSE),0)</f>
        <v>0</v>
      </c>
      <c r="AF2236" s="42">
        <f>IFERROR(VLOOKUP($H2236,'Refuse F Exp'!$A:$E,17,FALSE),0)</f>
        <v>0</v>
      </c>
      <c r="AG2236" s="34">
        <f>IFERROR(VLOOKUP($H2236,#REF!,10,FALSE),0)</f>
        <v>0</v>
      </c>
      <c r="AH2236" s="34">
        <f>IFERROR(VLOOKUP($H2236,#REF!,11,FALSE),0)</f>
        <v>0</v>
      </c>
      <c r="AI2236" s="42">
        <f>IFERROR(VLOOKUP($H2236,#REF!,12,FALSE),0)</f>
        <v>0</v>
      </c>
      <c r="AJ2236" s="34">
        <f>IFERROR(VLOOKUP($H2236,#REF!,10,FALSE),0)</f>
        <v>0</v>
      </c>
      <c r="AK2236" s="34">
        <f>IFERROR(VLOOKUP($H2236,#REF!,11,FALSE),0)</f>
        <v>0</v>
      </c>
      <c r="AL2236" s="42">
        <f>IFERROR(VLOOKUP($H2236,#REF!,12,FALSE),0)</f>
        <v>0</v>
      </c>
      <c r="AM2236" s="34">
        <f>IFERROR(VLOOKUP($H2236,#REF!,10,FALSE),0)</f>
        <v>0</v>
      </c>
      <c r="AN2236" s="34">
        <f>IFERROR(VLOOKUP($H2236,#REF!,11,FALSE),0)</f>
        <v>0</v>
      </c>
      <c r="AO2236" s="42">
        <f>IFERROR(VLOOKUP($H2236,#REF!,12,FALSE),0)</f>
        <v>0</v>
      </c>
      <c r="AP2236" s="34">
        <f>IFERROR(VLOOKUP($H2236,#REF!,10,FALSE),0)</f>
        <v>0</v>
      </c>
      <c r="AQ2236" s="34">
        <f>IFERROR(VLOOKUP($H2236,#REF!,11,FALSE),0)</f>
        <v>0</v>
      </c>
      <c r="AR2236" s="42">
        <f>IFERROR(VLOOKUP($H2236,#REF!,12,FALSE),0)</f>
        <v>0</v>
      </c>
      <c r="AS2236" s="34">
        <f>IFERROR(VLOOKUP($H2236,#REF!,13,FALSE),0)</f>
        <v>0</v>
      </c>
      <c r="AT2236" s="34">
        <f>IFERROR(VLOOKUP($H2236,#REF!,14,FALSE),0)</f>
        <v>0</v>
      </c>
      <c r="AU2236" s="42">
        <f>IFERROR(VLOOKUP($H2236,#REF!,15,FALSE),0)</f>
        <v>0</v>
      </c>
      <c r="AV2236" s="34">
        <f>IFERROR(VLOOKUP($H2236,#REF!,15,FALSE),0)</f>
        <v>0</v>
      </c>
      <c r="AW2236" s="34">
        <f>IFERROR(VLOOKUP($H2236,#REF!,16,FALSE),0)</f>
        <v>0</v>
      </c>
      <c r="AX2236" s="42">
        <f>IFERROR(VLOOKUP($H2236,#REF!,17,FALSE),0)</f>
        <v>0</v>
      </c>
    </row>
    <row r="2237" spans="1:50" x14ac:dyDescent="0.3">
      <c r="A2237" s="33" t="str">
        <f t="shared" si="136"/>
        <v>0</v>
      </c>
      <c r="B2237" s="33">
        <f>+'R&amp;E EXPORT'!B2036</f>
        <v>0</v>
      </c>
      <c r="C2237" t="str">
        <f>IFERROR(VLOOKUP(A2237,'MCSJ Export'!A:C,3,FALSE),"")</f>
        <v/>
      </c>
      <c r="D2237" s="37">
        <f t="shared" ca="1" si="137"/>
        <v>0</v>
      </c>
      <c r="E2237" s="37">
        <f t="shared" ca="1" si="138"/>
        <v>0</v>
      </c>
      <c r="F2237" s="37">
        <f t="shared" ca="1" si="139"/>
        <v>0</v>
      </c>
      <c r="G2237" s="37"/>
      <c r="H2237" s="33">
        <f>+'R&amp;E EXPORT'!A2036</f>
        <v>0</v>
      </c>
      <c r="I2237" s="34">
        <f>IFERROR(VLOOKUP($H2237,'Gen F Rev'!$A:$M,15,FALSE),0)</f>
        <v>0</v>
      </c>
      <c r="J2237" s="34">
        <f>IFERROR(VLOOKUP($H2237,'Gen F Rev'!$A:$M,16,FALSE),0)</f>
        <v>0</v>
      </c>
      <c r="K2237" s="42">
        <f>IFERROR(VLOOKUP($H2237,'Gen F Rev'!$A:$M,17,FALSE),0)</f>
        <v>0</v>
      </c>
      <c r="L2237" s="34">
        <f>IFERROR(VLOOKUP($H2237,'Gen F Exp'!$A:$E,15,FALSE),0)</f>
        <v>0</v>
      </c>
      <c r="M2237" s="34">
        <f>IFERROR(VLOOKUP($H2237,'Gen F Exp'!$A:$E,16,FALSE),0)</f>
        <v>0</v>
      </c>
      <c r="N2237" s="42">
        <f>IFERROR(VLOOKUP($H2237,'Gen F Exp'!$A:$E,17,FALSE),0)</f>
        <v>0</v>
      </c>
      <c r="O2237" s="34">
        <f>IFERROR(VLOOKUP($H2237,'Water F Rev'!$A:$L,15,FALSE),0)</f>
        <v>0</v>
      </c>
      <c r="P2237" s="34">
        <f>IFERROR(VLOOKUP($H2237,'Water F Rev'!$A:$L,16,FALSE),0)</f>
        <v>0</v>
      </c>
      <c r="Q2237" s="42">
        <f>IFERROR(VLOOKUP($H2237,'Water F Rev'!$A:$L,17,FALSE),0)</f>
        <v>0</v>
      </c>
      <c r="R2237" s="34">
        <f>IFERROR(VLOOKUP($H2237,'Water F Exp'!$A:$K,15,FALSE),0)</f>
        <v>0</v>
      </c>
      <c r="S2237" s="34">
        <f>IFERROR(VLOOKUP($H2237,'Water F Exp'!$A:$K,16,FALSE),0)</f>
        <v>0</v>
      </c>
      <c r="T2237" s="42">
        <f>IFERROR(VLOOKUP($H2237,'Water F Exp'!$A:$K,17,FALSE),0)</f>
        <v>0</v>
      </c>
      <c r="U2237" s="34">
        <f ca="1">IFERROR(VLOOKUP($H2237,'Sewer F Rev'!$A:$E,15,FALSE),0)</f>
        <v>0</v>
      </c>
      <c r="V2237" s="34">
        <f ca="1">IFERROR(VLOOKUP($H2237,'Sewer F Rev'!$A:$E,16,FALSE),0)</f>
        <v>0</v>
      </c>
      <c r="W2237" s="42">
        <f ca="1">IFERROR(VLOOKUP($H2237,'Sewer F Rev'!$A:$E,17,FALSE),0)</f>
        <v>0</v>
      </c>
      <c r="X2237" s="34">
        <f>IFERROR(VLOOKUP($H2237,'Sewer F Exp'!$A:$B,15,FALSE),0)</f>
        <v>0</v>
      </c>
      <c r="Y2237" s="34">
        <f>IFERROR(VLOOKUP($H2237,'Sewer F Exp'!$A:$B,16,FALSE),0)</f>
        <v>0</v>
      </c>
      <c r="Z2237" s="42">
        <f>IFERROR(VLOOKUP($H2237,'Sewer F Exp'!$A:$B,17,FALSE),0)</f>
        <v>0</v>
      </c>
      <c r="AA2237" s="34">
        <f>IFERROR(VLOOKUP($H2237,'Refuse F Rev'!$A:$E,15,FALSE),0)</f>
        <v>0</v>
      </c>
      <c r="AB2237" s="34">
        <f>IFERROR(VLOOKUP($H2237,'Refuse F Rev'!$A:$E,16,FALSE),0)</f>
        <v>0</v>
      </c>
      <c r="AC2237" s="42">
        <f>IFERROR(VLOOKUP($H2237,'Refuse F Rev'!$A:$E,17,FALSE),0)</f>
        <v>0</v>
      </c>
      <c r="AD2237" s="34">
        <f>IFERROR(VLOOKUP($H2237,'Refuse F Exp'!$A:$E,15,FALSE),0)</f>
        <v>0</v>
      </c>
      <c r="AE2237" s="34">
        <f>IFERROR(VLOOKUP($H2237,'Refuse F Exp'!$A:$E,16,FALSE),0)</f>
        <v>0</v>
      </c>
      <c r="AF2237" s="42">
        <f>IFERROR(VLOOKUP($H2237,'Refuse F Exp'!$A:$E,17,FALSE),0)</f>
        <v>0</v>
      </c>
      <c r="AG2237" s="34">
        <f>IFERROR(VLOOKUP($H2237,#REF!,10,FALSE),0)</f>
        <v>0</v>
      </c>
      <c r="AH2237" s="34">
        <f>IFERROR(VLOOKUP($H2237,#REF!,11,FALSE),0)</f>
        <v>0</v>
      </c>
      <c r="AI2237" s="42">
        <f>IFERROR(VLOOKUP($H2237,#REF!,12,FALSE),0)</f>
        <v>0</v>
      </c>
      <c r="AJ2237" s="34">
        <f>IFERROR(VLOOKUP($H2237,#REF!,10,FALSE),0)</f>
        <v>0</v>
      </c>
      <c r="AK2237" s="34">
        <f>IFERROR(VLOOKUP($H2237,#REF!,11,FALSE),0)</f>
        <v>0</v>
      </c>
      <c r="AL2237" s="42">
        <f>IFERROR(VLOOKUP($H2237,#REF!,12,FALSE),0)</f>
        <v>0</v>
      </c>
      <c r="AM2237" s="34">
        <f>IFERROR(VLOOKUP($H2237,#REF!,10,FALSE),0)</f>
        <v>0</v>
      </c>
      <c r="AN2237" s="34">
        <f>IFERROR(VLOOKUP($H2237,#REF!,11,FALSE),0)</f>
        <v>0</v>
      </c>
      <c r="AO2237" s="42">
        <f>IFERROR(VLOOKUP($H2237,#REF!,12,FALSE),0)</f>
        <v>0</v>
      </c>
      <c r="AP2237" s="34">
        <f>IFERROR(VLOOKUP($H2237,#REF!,10,FALSE),0)</f>
        <v>0</v>
      </c>
      <c r="AQ2237" s="34">
        <f>IFERROR(VLOOKUP($H2237,#REF!,11,FALSE),0)</f>
        <v>0</v>
      </c>
      <c r="AR2237" s="42">
        <f>IFERROR(VLOOKUP($H2237,#REF!,12,FALSE),0)</f>
        <v>0</v>
      </c>
      <c r="AS2237" s="34">
        <f>IFERROR(VLOOKUP($H2237,#REF!,13,FALSE),0)</f>
        <v>0</v>
      </c>
      <c r="AT2237" s="34">
        <f>IFERROR(VLOOKUP($H2237,#REF!,14,FALSE),0)</f>
        <v>0</v>
      </c>
      <c r="AU2237" s="42">
        <f>IFERROR(VLOOKUP($H2237,#REF!,15,FALSE),0)</f>
        <v>0</v>
      </c>
      <c r="AV2237" s="34">
        <f>IFERROR(VLOOKUP($H2237,#REF!,15,FALSE),0)</f>
        <v>0</v>
      </c>
      <c r="AW2237" s="34">
        <f>IFERROR(VLOOKUP($H2237,#REF!,16,FALSE),0)</f>
        <v>0</v>
      </c>
      <c r="AX2237" s="42">
        <f>IFERROR(VLOOKUP($H2237,#REF!,17,FALSE),0)</f>
        <v>0</v>
      </c>
    </row>
    <row r="2238" spans="1:50" x14ac:dyDescent="0.3">
      <c r="A2238" s="33" t="str">
        <f t="shared" si="136"/>
        <v>0</v>
      </c>
      <c r="B2238" s="33">
        <f>+'R&amp;E EXPORT'!B2037</f>
        <v>0</v>
      </c>
      <c r="C2238" t="str">
        <f>IFERROR(VLOOKUP(A2238,'MCSJ Export'!A:C,3,FALSE),"")</f>
        <v/>
      </c>
      <c r="D2238" s="37">
        <f t="shared" ca="1" si="137"/>
        <v>0</v>
      </c>
      <c r="E2238" s="37">
        <f t="shared" ca="1" si="138"/>
        <v>0</v>
      </c>
      <c r="F2238" s="37">
        <f t="shared" ca="1" si="139"/>
        <v>0</v>
      </c>
      <c r="G2238" s="37"/>
      <c r="H2238" s="33">
        <f>+'R&amp;E EXPORT'!A2037</f>
        <v>0</v>
      </c>
      <c r="I2238" s="34">
        <f>IFERROR(VLOOKUP($H2238,'Gen F Rev'!$A:$M,15,FALSE),0)</f>
        <v>0</v>
      </c>
      <c r="J2238" s="34">
        <f>IFERROR(VLOOKUP($H2238,'Gen F Rev'!$A:$M,16,FALSE),0)</f>
        <v>0</v>
      </c>
      <c r="K2238" s="42">
        <f>IFERROR(VLOOKUP($H2238,'Gen F Rev'!$A:$M,17,FALSE),0)</f>
        <v>0</v>
      </c>
      <c r="L2238" s="34">
        <f>IFERROR(VLOOKUP($H2238,'Gen F Exp'!$A:$E,15,FALSE),0)</f>
        <v>0</v>
      </c>
      <c r="M2238" s="34">
        <f>IFERROR(VLOOKUP($H2238,'Gen F Exp'!$A:$E,16,FALSE),0)</f>
        <v>0</v>
      </c>
      <c r="N2238" s="42">
        <f>IFERROR(VLOOKUP($H2238,'Gen F Exp'!$A:$E,17,FALSE),0)</f>
        <v>0</v>
      </c>
      <c r="O2238" s="34">
        <f>IFERROR(VLOOKUP($H2238,'Water F Rev'!$A:$L,15,FALSE),0)</f>
        <v>0</v>
      </c>
      <c r="P2238" s="34">
        <f>IFERROR(VLOOKUP($H2238,'Water F Rev'!$A:$L,16,FALSE),0)</f>
        <v>0</v>
      </c>
      <c r="Q2238" s="42">
        <f>IFERROR(VLOOKUP($H2238,'Water F Rev'!$A:$L,17,FALSE),0)</f>
        <v>0</v>
      </c>
      <c r="R2238" s="34">
        <f>IFERROR(VLOOKUP($H2238,'Water F Exp'!$A:$K,15,FALSE),0)</f>
        <v>0</v>
      </c>
      <c r="S2238" s="34">
        <f>IFERROR(VLOOKUP($H2238,'Water F Exp'!$A:$K,16,FALSE),0)</f>
        <v>0</v>
      </c>
      <c r="T2238" s="42">
        <f>IFERROR(VLOOKUP($H2238,'Water F Exp'!$A:$K,17,FALSE),0)</f>
        <v>0</v>
      </c>
      <c r="U2238" s="34">
        <f ca="1">IFERROR(VLOOKUP($H2238,'Sewer F Rev'!$A:$E,15,FALSE),0)</f>
        <v>0</v>
      </c>
      <c r="V2238" s="34">
        <f ca="1">IFERROR(VLOOKUP($H2238,'Sewer F Rev'!$A:$E,16,FALSE),0)</f>
        <v>0</v>
      </c>
      <c r="W2238" s="42">
        <f ca="1">IFERROR(VLOOKUP($H2238,'Sewer F Rev'!$A:$E,17,FALSE),0)</f>
        <v>0</v>
      </c>
      <c r="X2238" s="34">
        <f>IFERROR(VLOOKUP($H2238,'Sewer F Exp'!$A:$B,15,FALSE),0)</f>
        <v>0</v>
      </c>
      <c r="Y2238" s="34">
        <f>IFERROR(VLOOKUP($H2238,'Sewer F Exp'!$A:$B,16,FALSE),0)</f>
        <v>0</v>
      </c>
      <c r="Z2238" s="42">
        <f>IFERROR(VLOOKUP($H2238,'Sewer F Exp'!$A:$B,17,FALSE),0)</f>
        <v>0</v>
      </c>
      <c r="AA2238" s="34">
        <f>IFERROR(VLOOKUP($H2238,'Refuse F Rev'!$A:$E,15,FALSE),0)</f>
        <v>0</v>
      </c>
      <c r="AB2238" s="34">
        <f>IFERROR(VLOOKUP($H2238,'Refuse F Rev'!$A:$E,16,FALSE),0)</f>
        <v>0</v>
      </c>
      <c r="AC2238" s="42">
        <f>IFERROR(VLOOKUP($H2238,'Refuse F Rev'!$A:$E,17,FALSE),0)</f>
        <v>0</v>
      </c>
      <c r="AD2238" s="34">
        <f>IFERROR(VLOOKUP($H2238,'Refuse F Exp'!$A:$E,15,FALSE),0)</f>
        <v>0</v>
      </c>
      <c r="AE2238" s="34">
        <f>IFERROR(VLOOKUP($H2238,'Refuse F Exp'!$A:$E,16,FALSE),0)</f>
        <v>0</v>
      </c>
      <c r="AF2238" s="42">
        <f>IFERROR(VLOOKUP($H2238,'Refuse F Exp'!$A:$E,17,FALSE),0)</f>
        <v>0</v>
      </c>
      <c r="AG2238" s="34">
        <f>IFERROR(VLOOKUP($H2238,#REF!,10,FALSE),0)</f>
        <v>0</v>
      </c>
      <c r="AH2238" s="34">
        <f>IFERROR(VLOOKUP($H2238,#REF!,11,FALSE),0)</f>
        <v>0</v>
      </c>
      <c r="AI2238" s="42">
        <f>IFERROR(VLOOKUP($H2238,#REF!,12,FALSE),0)</f>
        <v>0</v>
      </c>
      <c r="AJ2238" s="34">
        <f>IFERROR(VLOOKUP($H2238,#REF!,10,FALSE),0)</f>
        <v>0</v>
      </c>
      <c r="AK2238" s="34">
        <f>IFERROR(VLOOKUP($H2238,#REF!,11,FALSE),0)</f>
        <v>0</v>
      </c>
      <c r="AL2238" s="42">
        <f>IFERROR(VLOOKUP($H2238,#REF!,12,FALSE),0)</f>
        <v>0</v>
      </c>
      <c r="AM2238" s="34">
        <f>IFERROR(VLOOKUP($H2238,#REF!,10,FALSE),0)</f>
        <v>0</v>
      </c>
      <c r="AN2238" s="34">
        <f>IFERROR(VLOOKUP($H2238,#REF!,11,FALSE),0)</f>
        <v>0</v>
      </c>
      <c r="AO2238" s="42">
        <f>IFERROR(VLOOKUP($H2238,#REF!,12,FALSE),0)</f>
        <v>0</v>
      </c>
      <c r="AP2238" s="34">
        <f>IFERROR(VLOOKUP($H2238,#REF!,10,FALSE),0)</f>
        <v>0</v>
      </c>
      <c r="AQ2238" s="34">
        <f>IFERROR(VLOOKUP($H2238,#REF!,11,FALSE),0)</f>
        <v>0</v>
      </c>
      <c r="AR2238" s="42">
        <f>IFERROR(VLOOKUP($H2238,#REF!,12,FALSE),0)</f>
        <v>0</v>
      </c>
      <c r="AS2238" s="34">
        <f>IFERROR(VLOOKUP($H2238,#REF!,13,FALSE),0)</f>
        <v>0</v>
      </c>
      <c r="AT2238" s="34">
        <f>IFERROR(VLOOKUP($H2238,#REF!,14,FALSE),0)</f>
        <v>0</v>
      </c>
      <c r="AU2238" s="42">
        <f>IFERROR(VLOOKUP($H2238,#REF!,15,FALSE),0)</f>
        <v>0</v>
      </c>
      <c r="AV2238" s="34">
        <f>IFERROR(VLOOKUP($H2238,#REF!,15,FALSE),0)</f>
        <v>0</v>
      </c>
      <c r="AW2238" s="34">
        <f>IFERROR(VLOOKUP($H2238,#REF!,16,FALSE),0)</f>
        <v>0</v>
      </c>
      <c r="AX2238" s="42">
        <f>IFERROR(VLOOKUP($H2238,#REF!,17,FALSE),0)</f>
        <v>0</v>
      </c>
    </row>
    <row r="2239" spans="1:50" x14ac:dyDescent="0.3">
      <c r="A2239" s="33" t="str">
        <f t="shared" si="136"/>
        <v>0</v>
      </c>
      <c r="B2239" s="33">
        <f>+'R&amp;E EXPORT'!B2038</f>
        <v>0</v>
      </c>
      <c r="C2239" t="str">
        <f>IFERROR(VLOOKUP(A2239,'MCSJ Export'!A:C,3,FALSE),"")</f>
        <v/>
      </c>
      <c r="D2239" s="37">
        <f t="shared" ca="1" si="137"/>
        <v>0</v>
      </c>
      <c r="E2239" s="37">
        <f t="shared" ca="1" si="138"/>
        <v>0</v>
      </c>
      <c r="F2239" s="37">
        <f t="shared" ca="1" si="139"/>
        <v>0</v>
      </c>
      <c r="G2239" s="37"/>
      <c r="H2239" s="33">
        <f>+'R&amp;E EXPORT'!A2038</f>
        <v>0</v>
      </c>
      <c r="I2239" s="34">
        <f>IFERROR(VLOOKUP($H2239,'Gen F Rev'!$A:$M,15,FALSE),0)</f>
        <v>0</v>
      </c>
      <c r="J2239" s="34">
        <f>IFERROR(VLOOKUP($H2239,'Gen F Rev'!$A:$M,16,FALSE),0)</f>
        <v>0</v>
      </c>
      <c r="K2239" s="42">
        <f>IFERROR(VLOOKUP($H2239,'Gen F Rev'!$A:$M,17,FALSE),0)</f>
        <v>0</v>
      </c>
      <c r="L2239" s="34">
        <f>IFERROR(VLOOKUP($H2239,'Gen F Exp'!$A:$E,15,FALSE),0)</f>
        <v>0</v>
      </c>
      <c r="M2239" s="34">
        <f>IFERROR(VLOOKUP($H2239,'Gen F Exp'!$A:$E,16,FALSE),0)</f>
        <v>0</v>
      </c>
      <c r="N2239" s="42">
        <f>IFERROR(VLOOKUP($H2239,'Gen F Exp'!$A:$E,17,FALSE),0)</f>
        <v>0</v>
      </c>
      <c r="O2239" s="34">
        <f>IFERROR(VLOOKUP($H2239,'Water F Rev'!$A:$L,15,FALSE),0)</f>
        <v>0</v>
      </c>
      <c r="P2239" s="34">
        <f>IFERROR(VLOOKUP($H2239,'Water F Rev'!$A:$L,16,FALSE),0)</f>
        <v>0</v>
      </c>
      <c r="Q2239" s="42">
        <f>IFERROR(VLOOKUP($H2239,'Water F Rev'!$A:$L,17,FALSE),0)</f>
        <v>0</v>
      </c>
      <c r="R2239" s="34">
        <f>IFERROR(VLOOKUP($H2239,'Water F Exp'!$A:$K,15,FALSE),0)</f>
        <v>0</v>
      </c>
      <c r="S2239" s="34">
        <f>IFERROR(VLOOKUP($H2239,'Water F Exp'!$A:$K,16,FALSE),0)</f>
        <v>0</v>
      </c>
      <c r="T2239" s="42">
        <f>IFERROR(VLOOKUP($H2239,'Water F Exp'!$A:$K,17,FALSE),0)</f>
        <v>0</v>
      </c>
      <c r="U2239" s="34">
        <f ca="1">IFERROR(VLOOKUP($H2239,'Sewer F Rev'!$A:$E,15,FALSE),0)</f>
        <v>0</v>
      </c>
      <c r="V2239" s="34">
        <f ca="1">IFERROR(VLOOKUP($H2239,'Sewer F Rev'!$A:$E,16,FALSE),0)</f>
        <v>0</v>
      </c>
      <c r="W2239" s="42">
        <f ca="1">IFERROR(VLOOKUP($H2239,'Sewer F Rev'!$A:$E,17,FALSE),0)</f>
        <v>0</v>
      </c>
      <c r="X2239" s="34">
        <f>IFERROR(VLOOKUP($H2239,'Sewer F Exp'!$A:$B,15,FALSE),0)</f>
        <v>0</v>
      </c>
      <c r="Y2239" s="34">
        <f>IFERROR(VLOOKUP($H2239,'Sewer F Exp'!$A:$B,16,FALSE),0)</f>
        <v>0</v>
      </c>
      <c r="Z2239" s="42">
        <f>IFERROR(VLOOKUP($H2239,'Sewer F Exp'!$A:$B,17,FALSE),0)</f>
        <v>0</v>
      </c>
      <c r="AA2239" s="34">
        <f>IFERROR(VLOOKUP($H2239,'Refuse F Rev'!$A:$E,15,FALSE),0)</f>
        <v>0</v>
      </c>
      <c r="AB2239" s="34">
        <f>IFERROR(VLOOKUP($H2239,'Refuse F Rev'!$A:$E,16,FALSE),0)</f>
        <v>0</v>
      </c>
      <c r="AC2239" s="42">
        <f>IFERROR(VLOOKUP($H2239,'Refuse F Rev'!$A:$E,17,FALSE),0)</f>
        <v>0</v>
      </c>
      <c r="AD2239" s="34">
        <f>IFERROR(VLOOKUP($H2239,'Refuse F Exp'!$A:$E,15,FALSE),0)</f>
        <v>0</v>
      </c>
      <c r="AE2239" s="34">
        <f>IFERROR(VLOOKUP($H2239,'Refuse F Exp'!$A:$E,16,FALSE),0)</f>
        <v>0</v>
      </c>
      <c r="AF2239" s="42">
        <f>IFERROR(VLOOKUP($H2239,'Refuse F Exp'!$A:$E,17,FALSE),0)</f>
        <v>0</v>
      </c>
      <c r="AG2239" s="34">
        <f>IFERROR(VLOOKUP($H2239,#REF!,10,FALSE),0)</f>
        <v>0</v>
      </c>
      <c r="AH2239" s="34">
        <f>IFERROR(VLOOKUP($H2239,#REF!,11,FALSE),0)</f>
        <v>0</v>
      </c>
      <c r="AI2239" s="42">
        <f>IFERROR(VLOOKUP($H2239,#REF!,12,FALSE),0)</f>
        <v>0</v>
      </c>
      <c r="AJ2239" s="34">
        <f>IFERROR(VLOOKUP($H2239,#REF!,10,FALSE),0)</f>
        <v>0</v>
      </c>
      <c r="AK2239" s="34">
        <f>IFERROR(VLOOKUP($H2239,#REF!,11,FALSE),0)</f>
        <v>0</v>
      </c>
      <c r="AL2239" s="42">
        <f>IFERROR(VLOOKUP($H2239,#REF!,12,FALSE),0)</f>
        <v>0</v>
      </c>
      <c r="AM2239" s="34">
        <f>IFERROR(VLOOKUP($H2239,#REF!,10,FALSE),0)</f>
        <v>0</v>
      </c>
      <c r="AN2239" s="34">
        <f>IFERROR(VLOOKUP($H2239,#REF!,11,FALSE),0)</f>
        <v>0</v>
      </c>
      <c r="AO2239" s="42">
        <f>IFERROR(VLOOKUP($H2239,#REF!,12,FALSE),0)</f>
        <v>0</v>
      </c>
      <c r="AP2239" s="34">
        <f>IFERROR(VLOOKUP($H2239,#REF!,10,FALSE),0)</f>
        <v>0</v>
      </c>
      <c r="AQ2239" s="34">
        <f>IFERROR(VLOOKUP($H2239,#REF!,11,FALSE),0)</f>
        <v>0</v>
      </c>
      <c r="AR2239" s="42">
        <f>IFERROR(VLOOKUP($H2239,#REF!,12,FALSE),0)</f>
        <v>0</v>
      </c>
      <c r="AS2239" s="34">
        <f>IFERROR(VLOOKUP($H2239,#REF!,13,FALSE),0)</f>
        <v>0</v>
      </c>
      <c r="AT2239" s="34">
        <f>IFERROR(VLOOKUP($H2239,#REF!,14,FALSE),0)</f>
        <v>0</v>
      </c>
      <c r="AU2239" s="42">
        <f>IFERROR(VLOOKUP($H2239,#REF!,15,FALSE),0)</f>
        <v>0</v>
      </c>
      <c r="AV2239" s="34">
        <f>IFERROR(VLOOKUP($H2239,#REF!,15,FALSE),0)</f>
        <v>0</v>
      </c>
      <c r="AW2239" s="34">
        <f>IFERROR(VLOOKUP($H2239,#REF!,16,FALSE),0)</f>
        <v>0</v>
      </c>
      <c r="AX2239" s="42">
        <f>IFERROR(VLOOKUP($H2239,#REF!,17,FALSE),0)</f>
        <v>0</v>
      </c>
    </row>
    <row r="2240" spans="1:50" x14ac:dyDescent="0.3">
      <c r="A2240" s="33" t="str">
        <f t="shared" si="136"/>
        <v>0</v>
      </c>
      <c r="B2240" s="33">
        <f>+'R&amp;E EXPORT'!B2039</f>
        <v>0</v>
      </c>
      <c r="C2240" t="str">
        <f>IFERROR(VLOOKUP(A2240,'MCSJ Export'!A:C,3,FALSE),"")</f>
        <v/>
      </c>
      <c r="D2240" s="37">
        <f t="shared" ca="1" si="137"/>
        <v>0</v>
      </c>
      <c r="E2240" s="37">
        <f t="shared" ca="1" si="138"/>
        <v>0</v>
      </c>
      <c r="F2240" s="37">
        <f t="shared" ca="1" si="139"/>
        <v>0</v>
      </c>
      <c r="G2240" s="37"/>
      <c r="H2240" s="33">
        <f>+'R&amp;E EXPORT'!A2039</f>
        <v>0</v>
      </c>
      <c r="I2240" s="34">
        <f>IFERROR(VLOOKUP($H2240,'Gen F Rev'!$A:$M,15,FALSE),0)</f>
        <v>0</v>
      </c>
      <c r="J2240" s="34">
        <f>IFERROR(VLOOKUP($H2240,'Gen F Rev'!$A:$M,16,FALSE),0)</f>
        <v>0</v>
      </c>
      <c r="K2240" s="42">
        <f>IFERROR(VLOOKUP($H2240,'Gen F Rev'!$A:$M,17,FALSE),0)</f>
        <v>0</v>
      </c>
      <c r="L2240" s="34">
        <f>IFERROR(VLOOKUP($H2240,'Gen F Exp'!$A:$E,15,FALSE),0)</f>
        <v>0</v>
      </c>
      <c r="M2240" s="34">
        <f>IFERROR(VLOOKUP($H2240,'Gen F Exp'!$A:$E,16,FALSE),0)</f>
        <v>0</v>
      </c>
      <c r="N2240" s="42">
        <f>IFERROR(VLOOKUP($H2240,'Gen F Exp'!$A:$E,17,FALSE),0)</f>
        <v>0</v>
      </c>
      <c r="O2240" s="34">
        <f>IFERROR(VLOOKUP($H2240,'Water F Rev'!$A:$L,15,FALSE),0)</f>
        <v>0</v>
      </c>
      <c r="P2240" s="34">
        <f>IFERROR(VLOOKUP($H2240,'Water F Rev'!$A:$L,16,FALSE),0)</f>
        <v>0</v>
      </c>
      <c r="Q2240" s="42">
        <f>IFERROR(VLOOKUP($H2240,'Water F Rev'!$A:$L,17,FALSE),0)</f>
        <v>0</v>
      </c>
      <c r="R2240" s="34">
        <f>IFERROR(VLOOKUP($H2240,'Water F Exp'!$A:$K,15,FALSE),0)</f>
        <v>0</v>
      </c>
      <c r="S2240" s="34">
        <f>IFERROR(VLOOKUP($H2240,'Water F Exp'!$A:$K,16,FALSE),0)</f>
        <v>0</v>
      </c>
      <c r="T2240" s="42">
        <f>IFERROR(VLOOKUP($H2240,'Water F Exp'!$A:$K,17,FALSE),0)</f>
        <v>0</v>
      </c>
      <c r="U2240" s="34">
        <f ca="1">IFERROR(VLOOKUP($H2240,'Sewer F Rev'!$A:$E,15,FALSE),0)</f>
        <v>0</v>
      </c>
      <c r="V2240" s="34">
        <f ca="1">IFERROR(VLOOKUP($H2240,'Sewer F Rev'!$A:$E,16,FALSE),0)</f>
        <v>0</v>
      </c>
      <c r="W2240" s="42">
        <f ca="1">IFERROR(VLOOKUP($H2240,'Sewer F Rev'!$A:$E,17,FALSE),0)</f>
        <v>0</v>
      </c>
      <c r="X2240" s="34">
        <f>IFERROR(VLOOKUP($H2240,'Sewer F Exp'!$A:$B,15,FALSE),0)</f>
        <v>0</v>
      </c>
      <c r="Y2240" s="34">
        <f>IFERROR(VLOOKUP($H2240,'Sewer F Exp'!$A:$B,16,FALSE),0)</f>
        <v>0</v>
      </c>
      <c r="Z2240" s="42">
        <f>IFERROR(VLOOKUP($H2240,'Sewer F Exp'!$A:$B,17,FALSE),0)</f>
        <v>0</v>
      </c>
      <c r="AA2240" s="34">
        <f>IFERROR(VLOOKUP($H2240,'Refuse F Rev'!$A:$E,15,FALSE),0)</f>
        <v>0</v>
      </c>
      <c r="AB2240" s="34">
        <f>IFERROR(VLOOKUP($H2240,'Refuse F Rev'!$A:$E,16,FALSE),0)</f>
        <v>0</v>
      </c>
      <c r="AC2240" s="42">
        <f>IFERROR(VLOOKUP($H2240,'Refuse F Rev'!$A:$E,17,FALSE),0)</f>
        <v>0</v>
      </c>
      <c r="AD2240" s="34">
        <f>IFERROR(VLOOKUP($H2240,'Refuse F Exp'!$A:$E,15,FALSE),0)</f>
        <v>0</v>
      </c>
      <c r="AE2240" s="34">
        <f>IFERROR(VLOOKUP($H2240,'Refuse F Exp'!$A:$E,16,FALSE),0)</f>
        <v>0</v>
      </c>
      <c r="AF2240" s="42">
        <f>IFERROR(VLOOKUP($H2240,'Refuse F Exp'!$A:$E,17,FALSE),0)</f>
        <v>0</v>
      </c>
      <c r="AG2240" s="34">
        <f>IFERROR(VLOOKUP($H2240,#REF!,10,FALSE),0)</f>
        <v>0</v>
      </c>
      <c r="AH2240" s="34">
        <f>IFERROR(VLOOKUP($H2240,#REF!,11,FALSE),0)</f>
        <v>0</v>
      </c>
      <c r="AI2240" s="42">
        <f>IFERROR(VLOOKUP($H2240,#REF!,12,FALSE),0)</f>
        <v>0</v>
      </c>
      <c r="AJ2240" s="34">
        <f>IFERROR(VLOOKUP($H2240,#REF!,10,FALSE),0)</f>
        <v>0</v>
      </c>
      <c r="AK2240" s="34">
        <f>IFERROR(VLOOKUP($H2240,#REF!,11,FALSE),0)</f>
        <v>0</v>
      </c>
      <c r="AL2240" s="42">
        <f>IFERROR(VLOOKUP($H2240,#REF!,12,FALSE),0)</f>
        <v>0</v>
      </c>
      <c r="AM2240" s="34">
        <f>IFERROR(VLOOKUP($H2240,#REF!,10,FALSE),0)</f>
        <v>0</v>
      </c>
      <c r="AN2240" s="34">
        <f>IFERROR(VLOOKUP($H2240,#REF!,11,FALSE),0)</f>
        <v>0</v>
      </c>
      <c r="AO2240" s="42">
        <f>IFERROR(VLOOKUP($H2240,#REF!,12,FALSE),0)</f>
        <v>0</v>
      </c>
      <c r="AP2240" s="34">
        <f>IFERROR(VLOOKUP($H2240,#REF!,10,FALSE),0)</f>
        <v>0</v>
      </c>
      <c r="AQ2240" s="34">
        <f>IFERROR(VLOOKUP($H2240,#REF!,11,FALSE),0)</f>
        <v>0</v>
      </c>
      <c r="AR2240" s="42">
        <f>IFERROR(VLOOKUP($H2240,#REF!,12,FALSE),0)</f>
        <v>0</v>
      </c>
      <c r="AS2240" s="34">
        <f>IFERROR(VLOOKUP($H2240,#REF!,13,FALSE),0)</f>
        <v>0</v>
      </c>
      <c r="AT2240" s="34">
        <f>IFERROR(VLOOKUP($H2240,#REF!,14,FALSE),0)</f>
        <v>0</v>
      </c>
      <c r="AU2240" s="42">
        <f>IFERROR(VLOOKUP($H2240,#REF!,15,FALSE),0)</f>
        <v>0</v>
      </c>
      <c r="AV2240" s="34">
        <f>IFERROR(VLOOKUP($H2240,#REF!,15,FALSE),0)</f>
        <v>0</v>
      </c>
      <c r="AW2240" s="34">
        <f>IFERROR(VLOOKUP($H2240,#REF!,16,FALSE),0)</f>
        <v>0</v>
      </c>
      <c r="AX2240" s="42">
        <f>IFERROR(VLOOKUP($H2240,#REF!,17,FALSE),0)</f>
        <v>0</v>
      </c>
    </row>
    <row r="2241" spans="1:50" x14ac:dyDescent="0.3">
      <c r="A2241" s="33" t="str">
        <f t="shared" si="136"/>
        <v>0</v>
      </c>
      <c r="B2241" s="33">
        <f>+'R&amp;E EXPORT'!B2040</f>
        <v>0</v>
      </c>
      <c r="C2241" t="str">
        <f>IFERROR(VLOOKUP(A2241,'MCSJ Export'!A:C,3,FALSE),"")</f>
        <v/>
      </c>
      <c r="D2241" s="37">
        <f t="shared" ca="1" si="137"/>
        <v>0</v>
      </c>
      <c r="E2241" s="37">
        <f t="shared" ca="1" si="138"/>
        <v>0</v>
      </c>
      <c r="F2241" s="37">
        <f t="shared" ca="1" si="139"/>
        <v>0</v>
      </c>
      <c r="G2241" s="37"/>
      <c r="H2241" s="33">
        <f>+'R&amp;E EXPORT'!A2040</f>
        <v>0</v>
      </c>
      <c r="I2241" s="34">
        <f>IFERROR(VLOOKUP($H2241,'Gen F Rev'!$A:$M,15,FALSE),0)</f>
        <v>0</v>
      </c>
      <c r="J2241" s="34">
        <f>IFERROR(VLOOKUP($H2241,'Gen F Rev'!$A:$M,16,FALSE),0)</f>
        <v>0</v>
      </c>
      <c r="K2241" s="42">
        <f>IFERROR(VLOOKUP($H2241,'Gen F Rev'!$A:$M,17,FALSE),0)</f>
        <v>0</v>
      </c>
      <c r="L2241" s="34">
        <f>IFERROR(VLOOKUP($H2241,'Gen F Exp'!$A:$E,15,FALSE),0)</f>
        <v>0</v>
      </c>
      <c r="M2241" s="34">
        <f>IFERROR(VLOOKUP($H2241,'Gen F Exp'!$A:$E,16,FALSE),0)</f>
        <v>0</v>
      </c>
      <c r="N2241" s="42">
        <f>IFERROR(VLOOKUP($H2241,'Gen F Exp'!$A:$E,17,FALSE),0)</f>
        <v>0</v>
      </c>
      <c r="O2241" s="34">
        <f>IFERROR(VLOOKUP($H2241,'Water F Rev'!$A:$L,15,FALSE),0)</f>
        <v>0</v>
      </c>
      <c r="P2241" s="34">
        <f>IFERROR(VLOOKUP($H2241,'Water F Rev'!$A:$L,16,FALSE),0)</f>
        <v>0</v>
      </c>
      <c r="Q2241" s="42">
        <f>IFERROR(VLOOKUP($H2241,'Water F Rev'!$A:$L,17,FALSE),0)</f>
        <v>0</v>
      </c>
      <c r="R2241" s="34">
        <f>IFERROR(VLOOKUP($H2241,'Water F Exp'!$A:$K,15,FALSE),0)</f>
        <v>0</v>
      </c>
      <c r="S2241" s="34">
        <f>IFERROR(VLOOKUP($H2241,'Water F Exp'!$A:$K,16,FALSE),0)</f>
        <v>0</v>
      </c>
      <c r="T2241" s="42">
        <f>IFERROR(VLOOKUP($H2241,'Water F Exp'!$A:$K,17,FALSE),0)</f>
        <v>0</v>
      </c>
      <c r="U2241" s="34">
        <f ca="1">IFERROR(VLOOKUP($H2241,'Sewer F Rev'!$A:$E,15,FALSE),0)</f>
        <v>0</v>
      </c>
      <c r="V2241" s="34">
        <f ca="1">IFERROR(VLOOKUP($H2241,'Sewer F Rev'!$A:$E,16,FALSE),0)</f>
        <v>0</v>
      </c>
      <c r="W2241" s="42">
        <f ca="1">IFERROR(VLOOKUP($H2241,'Sewer F Rev'!$A:$E,17,FALSE),0)</f>
        <v>0</v>
      </c>
      <c r="X2241" s="34">
        <f>IFERROR(VLOOKUP($H2241,'Sewer F Exp'!$A:$B,15,FALSE),0)</f>
        <v>0</v>
      </c>
      <c r="Y2241" s="34">
        <f>IFERROR(VLOOKUP($H2241,'Sewer F Exp'!$A:$B,16,FALSE),0)</f>
        <v>0</v>
      </c>
      <c r="Z2241" s="42">
        <f>IFERROR(VLOOKUP($H2241,'Sewer F Exp'!$A:$B,17,FALSE),0)</f>
        <v>0</v>
      </c>
      <c r="AA2241" s="34">
        <f>IFERROR(VLOOKUP($H2241,'Refuse F Rev'!$A:$E,15,FALSE),0)</f>
        <v>0</v>
      </c>
      <c r="AB2241" s="34">
        <f>IFERROR(VLOOKUP($H2241,'Refuse F Rev'!$A:$E,16,FALSE),0)</f>
        <v>0</v>
      </c>
      <c r="AC2241" s="42">
        <f>IFERROR(VLOOKUP($H2241,'Refuse F Rev'!$A:$E,17,FALSE),0)</f>
        <v>0</v>
      </c>
      <c r="AD2241" s="34">
        <f>IFERROR(VLOOKUP($H2241,'Refuse F Exp'!$A:$E,15,FALSE),0)</f>
        <v>0</v>
      </c>
      <c r="AE2241" s="34">
        <f>IFERROR(VLOOKUP($H2241,'Refuse F Exp'!$A:$E,16,FALSE),0)</f>
        <v>0</v>
      </c>
      <c r="AF2241" s="42">
        <f>IFERROR(VLOOKUP($H2241,'Refuse F Exp'!$A:$E,17,FALSE),0)</f>
        <v>0</v>
      </c>
      <c r="AG2241" s="34">
        <f>IFERROR(VLOOKUP($H2241,#REF!,10,FALSE),0)</f>
        <v>0</v>
      </c>
      <c r="AH2241" s="34">
        <f>IFERROR(VLOOKUP($H2241,#REF!,11,FALSE),0)</f>
        <v>0</v>
      </c>
      <c r="AI2241" s="42">
        <f>IFERROR(VLOOKUP($H2241,#REF!,12,FALSE),0)</f>
        <v>0</v>
      </c>
      <c r="AJ2241" s="34">
        <f>IFERROR(VLOOKUP($H2241,#REF!,10,FALSE),0)</f>
        <v>0</v>
      </c>
      <c r="AK2241" s="34">
        <f>IFERROR(VLOOKUP($H2241,#REF!,11,FALSE),0)</f>
        <v>0</v>
      </c>
      <c r="AL2241" s="42">
        <f>IFERROR(VLOOKUP($H2241,#REF!,12,FALSE),0)</f>
        <v>0</v>
      </c>
      <c r="AM2241" s="34">
        <f>IFERROR(VLOOKUP($H2241,#REF!,10,FALSE),0)</f>
        <v>0</v>
      </c>
      <c r="AN2241" s="34">
        <f>IFERROR(VLOOKUP($H2241,#REF!,11,FALSE),0)</f>
        <v>0</v>
      </c>
      <c r="AO2241" s="42">
        <f>IFERROR(VLOOKUP($H2241,#REF!,12,FALSE),0)</f>
        <v>0</v>
      </c>
      <c r="AP2241" s="34">
        <f>IFERROR(VLOOKUP($H2241,#REF!,10,FALSE),0)</f>
        <v>0</v>
      </c>
      <c r="AQ2241" s="34">
        <f>IFERROR(VLOOKUP($H2241,#REF!,11,FALSE),0)</f>
        <v>0</v>
      </c>
      <c r="AR2241" s="42">
        <f>IFERROR(VLOOKUP($H2241,#REF!,12,FALSE),0)</f>
        <v>0</v>
      </c>
      <c r="AS2241" s="34">
        <f>IFERROR(VLOOKUP($H2241,#REF!,13,FALSE),0)</f>
        <v>0</v>
      </c>
      <c r="AT2241" s="34">
        <f>IFERROR(VLOOKUP($H2241,#REF!,14,FALSE),0)</f>
        <v>0</v>
      </c>
      <c r="AU2241" s="42">
        <f>IFERROR(VLOOKUP($H2241,#REF!,15,FALSE),0)</f>
        <v>0</v>
      </c>
      <c r="AV2241" s="34">
        <f>IFERROR(VLOOKUP($H2241,#REF!,15,FALSE),0)</f>
        <v>0</v>
      </c>
      <c r="AW2241" s="34">
        <f>IFERROR(VLOOKUP($H2241,#REF!,16,FALSE),0)</f>
        <v>0</v>
      </c>
      <c r="AX2241" s="42">
        <f>IFERROR(VLOOKUP($H2241,#REF!,17,FALSE),0)</f>
        <v>0</v>
      </c>
    </row>
    <row r="2242" spans="1:50" x14ac:dyDescent="0.3">
      <c r="A2242" s="33" t="str">
        <f t="shared" si="136"/>
        <v>0</v>
      </c>
      <c r="B2242" s="33">
        <f>+'R&amp;E EXPORT'!B2041</f>
        <v>0</v>
      </c>
      <c r="C2242" t="str">
        <f>IFERROR(VLOOKUP(A2242,'MCSJ Export'!A:C,3,FALSE),"")</f>
        <v/>
      </c>
      <c r="D2242" s="37">
        <f t="shared" ca="1" si="137"/>
        <v>0</v>
      </c>
      <c r="E2242" s="37">
        <f t="shared" ca="1" si="138"/>
        <v>0</v>
      </c>
      <c r="F2242" s="37">
        <f t="shared" ca="1" si="139"/>
        <v>0</v>
      </c>
      <c r="G2242" s="37"/>
      <c r="H2242" s="33">
        <f>+'R&amp;E EXPORT'!A2041</f>
        <v>0</v>
      </c>
      <c r="I2242" s="34">
        <f>IFERROR(VLOOKUP($H2242,'Gen F Rev'!$A:$M,15,FALSE),0)</f>
        <v>0</v>
      </c>
      <c r="J2242" s="34">
        <f>IFERROR(VLOOKUP($H2242,'Gen F Rev'!$A:$M,16,FALSE),0)</f>
        <v>0</v>
      </c>
      <c r="K2242" s="42">
        <f>IFERROR(VLOOKUP($H2242,'Gen F Rev'!$A:$M,17,FALSE),0)</f>
        <v>0</v>
      </c>
      <c r="L2242" s="34">
        <f>IFERROR(VLOOKUP($H2242,'Gen F Exp'!$A:$E,15,FALSE),0)</f>
        <v>0</v>
      </c>
      <c r="M2242" s="34">
        <f>IFERROR(VLOOKUP($H2242,'Gen F Exp'!$A:$E,16,FALSE),0)</f>
        <v>0</v>
      </c>
      <c r="N2242" s="42">
        <f>IFERROR(VLOOKUP($H2242,'Gen F Exp'!$A:$E,17,FALSE),0)</f>
        <v>0</v>
      </c>
      <c r="O2242" s="34">
        <f>IFERROR(VLOOKUP($H2242,'Water F Rev'!$A:$L,15,FALSE),0)</f>
        <v>0</v>
      </c>
      <c r="P2242" s="34">
        <f>IFERROR(VLOOKUP($H2242,'Water F Rev'!$A:$L,16,FALSE),0)</f>
        <v>0</v>
      </c>
      <c r="Q2242" s="42">
        <f>IFERROR(VLOOKUP($H2242,'Water F Rev'!$A:$L,17,FALSE),0)</f>
        <v>0</v>
      </c>
      <c r="R2242" s="34">
        <f>IFERROR(VLOOKUP($H2242,'Water F Exp'!$A:$K,15,FALSE),0)</f>
        <v>0</v>
      </c>
      <c r="S2242" s="34">
        <f>IFERROR(VLOOKUP($H2242,'Water F Exp'!$A:$K,16,FALSE),0)</f>
        <v>0</v>
      </c>
      <c r="T2242" s="42">
        <f>IFERROR(VLOOKUP($H2242,'Water F Exp'!$A:$K,17,FALSE),0)</f>
        <v>0</v>
      </c>
      <c r="U2242" s="34">
        <f ca="1">IFERROR(VLOOKUP($H2242,'Sewer F Rev'!$A:$E,15,FALSE),0)</f>
        <v>0</v>
      </c>
      <c r="V2242" s="34">
        <f ca="1">IFERROR(VLOOKUP($H2242,'Sewer F Rev'!$A:$E,16,FALSE),0)</f>
        <v>0</v>
      </c>
      <c r="W2242" s="42">
        <f ca="1">IFERROR(VLOOKUP($H2242,'Sewer F Rev'!$A:$E,17,FALSE),0)</f>
        <v>0</v>
      </c>
      <c r="X2242" s="34">
        <f>IFERROR(VLOOKUP($H2242,'Sewer F Exp'!$A:$B,15,FALSE),0)</f>
        <v>0</v>
      </c>
      <c r="Y2242" s="34">
        <f>IFERROR(VLOOKUP($H2242,'Sewer F Exp'!$A:$B,16,FALSE),0)</f>
        <v>0</v>
      </c>
      <c r="Z2242" s="42">
        <f>IFERROR(VLOOKUP($H2242,'Sewer F Exp'!$A:$B,17,FALSE),0)</f>
        <v>0</v>
      </c>
      <c r="AA2242" s="34">
        <f>IFERROR(VLOOKUP($H2242,'Refuse F Rev'!$A:$E,15,FALSE),0)</f>
        <v>0</v>
      </c>
      <c r="AB2242" s="34">
        <f>IFERROR(VLOOKUP($H2242,'Refuse F Rev'!$A:$E,16,FALSE),0)</f>
        <v>0</v>
      </c>
      <c r="AC2242" s="42">
        <f>IFERROR(VLOOKUP($H2242,'Refuse F Rev'!$A:$E,17,FALSE),0)</f>
        <v>0</v>
      </c>
      <c r="AD2242" s="34">
        <f>IFERROR(VLOOKUP($H2242,'Refuse F Exp'!$A:$E,15,FALSE),0)</f>
        <v>0</v>
      </c>
      <c r="AE2242" s="34">
        <f>IFERROR(VLOOKUP($H2242,'Refuse F Exp'!$A:$E,16,FALSE),0)</f>
        <v>0</v>
      </c>
      <c r="AF2242" s="42">
        <f>IFERROR(VLOOKUP($H2242,'Refuse F Exp'!$A:$E,17,FALSE),0)</f>
        <v>0</v>
      </c>
      <c r="AG2242" s="34">
        <f>IFERROR(VLOOKUP($H2242,#REF!,10,FALSE),0)</f>
        <v>0</v>
      </c>
      <c r="AH2242" s="34">
        <f>IFERROR(VLOOKUP($H2242,#REF!,11,FALSE),0)</f>
        <v>0</v>
      </c>
      <c r="AI2242" s="42">
        <f>IFERROR(VLOOKUP($H2242,#REF!,12,FALSE),0)</f>
        <v>0</v>
      </c>
      <c r="AJ2242" s="34">
        <f>IFERROR(VLOOKUP($H2242,#REF!,10,FALSE),0)</f>
        <v>0</v>
      </c>
      <c r="AK2242" s="34">
        <f>IFERROR(VLOOKUP($H2242,#REF!,11,FALSE),0)</f>
        <v>0</v>
      </c>
      <c r="AL2242" s="42">
        <f>IFERROR(VLOOKUP($H2242,#REF!,12,FALSE),0)</f>
        <v>0</v>
      </c>
      <c r="AM2242" s="34">
        <f>IFERROR(VLOOKUP($H2242,#REF!,10,FALSE),0)</f>
        <v>0</v>
      </c>
      <c r="AN2242" s="34">
        <f>IFERROR(VLOOKUP($H2242,#REF!,11,FALSE),0)</f>
        <v>0</v>
      </c>
      <c r="AO2242" s="42">
        <f>IFERROR(VLOOKUP($H2242,#REF!,12,FALSE),0)</f>
        <v>0</v>
      </c>
      <c r="AP2242" s="34">
        <f>IFERROR(VLOOKUP($H2242,#REF!,10,FALSE),0)</f>
        <v>0</v>
      </c>
      <c r="AQ2242" s="34">
        <f>IFERROR(VLOOKUP($H2242,#REF!,11,FALSE),0)</f>
        <v>0</v>
      </c>
      <c r="AR2242" s="42">
        <f>IFERROR(VLOOKUP($H2242,#REF!,12,FALSE),0)</f>
        <v>0</v>
      </c>
      <c r="AS2242" s="34">
        <f>IFERROR(VLOOKUP($H2242,#REF!,13,FALSE),0)</f>
        <v>0</v>
      </c>
      <c r="AT2242" s="34">
        <f>IFERROR(VLOOKUP($H2242,#REF!,14,FALSE),0)</f>
        <v>0</v>
      </c>
      <c r="AU2242" s="42">
        <f>IFERROR(VLOOKUP($H2242,#REF!,15,FALSE),0)</f>
        <v>0</v>
      </c>
      <c r="AV2242" s="34">
        <f>IFERROR(VLOOKUP($H2242,#REF!,15,FALSE),0)</f>
        <v>0</v>
      </c>
      <c r="AW2242" s="34">
        <f>IFERROR(VLOOKUP($H2242,#REF!,16,FALSE),0)</f>
        <v>0</v>
      </c>
      <c r="AX2242" s="42">
        <f>IFERROR(VLOOKUP($H2242,#REF!,17,FALSE),0)</f>
        <v>0</v>
      </c>
    </row>
    <row r="2243" spans="1:50" x14ac:dyDescent="0.3">
      <c r="A2243" s="33" t="str">
        <f t="shared" si="136"/>
        <v>0</v>
      </c>
      <c r="B2243" s="33">
        <f>+'R&amp;E EXPORT'!B2042</f>
        <v>0</v>
      </c>
      <c r="C2243" t="str">
        <f>IFERROR(VLOOKUP(A2243,'MCSJ Export'!A:C,3,FALSE),"")</f>
        <v/>
      </c>
      <c r="D2243" s="37">
        <f t="shared" ca="1" si="137"/>
        <v>0</v>
      </c>
      <c r="E2243" s="37">
        <f t="shared" ca="1" si="138"/>
        <v>0</v>
      </c>
      <c r="F2243" s="37">
        <f t="shared" ca="1" si="139"/>
        <v>0</v>
      </c>
      <c r="G2243" s="37"/>
      <c r="H2243" s="33">
        <f>+'R&amp;E EXPORT'!A2042</f>
        <v>0</v>
      </c>
      <c r="I2243" s="34">
        <f>IFERROR(VLOOKUP($H2243,'Gen F Rev'!$A:$M,15,FALSE),0)</f>
        <v>0</v>
      </c>
      <c r="J2243" s="34">
        <f>IFERROR(VLOOKUP($H2243,'Gen F Rev'!$A:$M,16,FALSE),0)</f>
        <v>0</v>
      </c>
      <c r="K2243" s="42">
        <f>IFERROR(VLOOKUP($H2243,'Gen F Rev'!$A:$M,17,FALSE),0)</f>
        <v>0</v>
      </c>
      <c r="L2243" s="34">
        <f>IFERROR(VLOOKUP($H2243,'Gen F Exp'!$A:$E,15,FALSE),0)</f>
        <v>0</v>
      </c>
      <c r="M2243" s="34">
        <f>IFERROR(VLOOKUP($H2243,'Gen F Exp'!$A:$E,16,FALSE),0)</f>
        <v>0</v>
      </c>
      <c r="N2243" s="42">
        <f>IFERROR(VLOOKUP($H2243,'Gen F Exp'!$A:$E,17,FALSE),0)</f>
        <v>0</v>
      </c>
      <c r="O2243" s="34">
        <f>IFERROR(VLOOKUP($H2243,'Water F Rev'!$A:$L,15,FALSE),0)</f>
        <v>0</v>
      </c>
      <c r="P2243" s="34">
        <f>IFERROR(VLOOKUP($H2243,'Water F Rev'!$A:$L,16,FALSE),0)</f>
        <v>0</v>
      </c>
      <c r="Q2243" s="42">
        <f>IFERROR(VLOOKUP($H2243,'Water F Rev'!$A:$L,17,FALSE),0)</f>
        <v>0</v>
      </c>
      <c r="R2243" s="34">
        <f>IFERROR(VLOOKUP($H2243,'Water F Exp'!$A:$K,15,FALSE),0)</f>
        <v>0</v>
      </c>
      <c r="S2243" s="34">
        <f>IFERROR(VLOOKUP($H2243,'Water F Exp'!$A:$K,16,FALSE),0)</f>
        <v>0</v>
      </c>
      <c r="T2243" s="42">
        <f>IFERROR(VLOOKUP($H2243,'Water F Exp'!$A:$K,17,FALSE),0)</f>
        <v>0</v>
      </c>
      <c r="U2243" s="34">
        <f ca="1">IFERROR(VLOOKUP($H2243,'Sewer F Rev'!$A:$E,15,FALSE),0)</f>
        <v>0</v>
      </c>
      <c r="V2243" s="34">
        <f ca="1">IFERROR(VLOOKUP($H2243,'Sewer F Rev'!$A:$E,16,FALSE),0)</f>
        <v>0</v>
      </c>
      <c r="W2243" s="42">
        <f ca="1">IFERROR(VLOOKUP($H2243,'Sewer F Rev'!$A:$E,17,FALSE),0)</f>
        <v>0</v>
      </c>
      <c r="X2243" s="34">
        <f>IFERROR(VLOOKUP($H2243,'Sewer F Exp'!$A:$B,15,FALSE),0)</f>
        <v>0</v>
      </c>
      <c r="Y2243" s="34">
        <f>IFERROR(VLOOKUP($H2243,'Sewer F Exp'!$A:$B,16,FALSE),0)</f>
        <v>0</v>
      </c>
      <c r="Z2243" s="42">
        <f>IFERROR(VLOOKUP($H2243,'Sewer F Exp'!$A:$B,17,FALSE),0)</f>
        <v>0</v>
      </c>
      <c r="AA2243" s="34">
        <f>IFERROR(VLOOKUP($H2243,'Refuse F Rev'!$A:$E,15,FALSE),0)</f>
        <v>0</v>
      </c>
      <c r="AB2243" s="34">
        <f>IFERROR(VLOOKUP($H2243,'Refuse F Rev'!$A:$E,16,FALSE),0)</f>
        <v>0</v>
      </c>
      <c r="AC2243" s="42">
        <f>IFERROR(VLOOKUP($H2243,'Refuse F Rev'!$A:$E,17,FALSE),0)</f>
        <v>0</v>
      </c>
      <c r="AD2243" s="34">
        <f>IFERROR(VLOOKUP($H2243,'Refuse F Exp'!$A:$E,15,FALSE),0)</f>
        <v>0</v>
      </c>
      <c r="AE2243" s="34">
        <f>IFERROR(VLOOKUP($H2243,'Refuse F Exp'!$A:$E,16,FALSE),0)</f>
        <v>0</v>
      </c>
      <c r="AF2243" s="42">
        <f>IFERROR(VLOOKUP($H2243,'Refuse F Exp'!$A:$E,17,FALSE),0)</f>
        <v>0</v>
      </c>
      <c r="AG2243" s="34">
        <f>IFERROR(VLOOKUP($H2243,#REF!,10,FALSE),0)</f>
        <v>0</v>
      </c>
      <c r="AH2243" s="34">
        <f>IFERROR(VLOOKUP($H2243,#REF!,11,FALSE),0)</f>
        <v>0</v>
      </c>
      <c r="AI2243" s="42">
        <f>IFERROR(VLOOKUP($H2243,#REF!,12,FALSE),0)</f>
        <v>0</v>
      </c>
      <c r="AJ2243" s="34">
        <f>IFERROR(VLOOKUP($H2243,#REF!,10,FALSE),0)</f>
        <v>0</v>
      </c>
      <c r="AK2243" s="34">
        <f>IFERROR(VLOOKUP($H2243,#REF!,11,FALSE),0)</f>
        <v>0</v>
      </c>
      <c r="AL2243" s="42">
        <f>IFERROR(VLOOKUP($H2243,#REF!,12,FALSE),0)</f>
        <v>0</v>
      </c>
      <c r="AM2243" s="34">
        <f>IFERROR(VLOOKUP($H2243,#REF!,10,FALSE),0)</f>
        <v>0</v>
      </c>
      <c r="AN2243" s="34">
        <f>IFERROR(VLOOKUP($H2243,#REF!,11,FALSE),0)</f>
        <v>0</v>
      </c>
      <c r="AO2243" s="42">
        <f>IFERROR(VLOOKUP($H2243,#REF!,12,FALSE),0)</f>
        <v>0</v>
      </c>
      <c r="AP2243" s="34">
        <f>IFERROR(VLOOKUP($H2243,#REF!,10,FALSE),0)</f>
        <v>0</v>
      </c>
      <c r="AQ2243" s="34">
        <f>IFERROR(VLOOKUP($H2243,#REF!,11,FALSE),0)</f>
        <v>0</v>
      </c>
      <c r="AR2243" s="42">
        <f>IFERROR(VLOOKUP($H2243,#REF!,12,FALSE),0)</f>
        <v>0</v>
      </c>
      <c r="AS2243" s="34">
        <f>IFERROR(VLOOKUP($H2243,#REF!,13,FALSE),0)</f>
        <v>0</v>
      </c>
      <c r="AT2243" s="34">
        <f>IFERROR(VLOOKUP($H2243,#REF!,14,FALSE),0)</f>
        <v>0</v>
      </c>
      <c r="AU2243" s="42">
        <f>IFERROR(VLOOKUP($H2243,#REF!,15,FALSE),0)</f>
        <v>0</v>
      </c>
      <c r="AV2243" s="34">
        <f>IFERROR(VLOOKUP($H2243,#REF!,15,FALSE),0)</f>
        <v>0</v>
      </c>
      <c r="AW2243" s="34">
        <f>IFERROR(VLOOKUP($H2243,#REF!,16,FALSE),0)</f>
        <v>0</v>
      </c>
      <c r="AX2243" s="42">
        <f>IFERROR(VLOOKUP($H2243,#REF!,17,FALSE),0)</f>
        <v>0</v>
      </c>
    </row>
    <row r="2244" spans="1:50" x14ac:dyDescent="0.3">
      <c r="A2244" s="33" t="str">
        <f t="shared" ref="A2244:A2307" si="140">+TRIM(H2244)</f>
        <v>0</v>
      </c>
      <c r="B2244" s="33">
        <f>+'R&amp;E EXPORT'!B2043</f>
        <v>0</v>
      </c>
      <c r="C2244" t="str">
        <f>IFERROR(VLOOKUP(A2244,'MCSJ Export'!A:C,3,FALSE),"")</f>
        <v/>
      </c>
      <c r="D2244" s="37">
        <f t="shared" ref="D2244:D2307" ca="1" si="141">+I2244+L2244+O2244+R2244+U2244+X2244+AA2244+AD2244+AG2244+AJ2244+AM2244+AP2244+AS2244+AV2244</f>
        <v>0</v>
      </c>
      <c r="E2244" s="37">
        <f t="shared" ref="E2244:E2307" ca="1" si="142">+J2244+M2244+P2244+S2244+V2244+Y2244+AB2244+AE2244+AH2244+AK2244+AN2244+AQ2244+AT2244+AW2244</f>
        <v>0</v>
      </c>
      <c r="F2244" s="37">
        <f t="shared" ref="F2244:F2307" ca="1" si="143">+K2244+N2244+Q2244+T2244+W2244+Z2244+AC2244+AF2244+AI2244+AL2244+AO2244+AR2244+AU2244+AX2244</f>
        <v>0</v>
      </c>
      <c r="G2244" s="37"/>
      <c r="H2244" s="33">
        <f>+'R&amp;E EXPORT'!A2043</f>
        <v>0</v>
      </c>
      <c r="I2244" s="34">
        <f>IFERROR(VLOOKUP($H2244,'Gen F Rev'!$A:$M,15,FALSE),0)</f>
        <v>0</v>
      </c>
      <c r="J2244" s="34">
        <f>IFERROR(VLOOKUP($H2244,'Gen F Rev'!$A:$M,16,FALSE),0)</f>
        <v>0</v>
      </c>
      <c r="K2244" s="42">
        <f>IFERROR(VLOOKUP($H2244,'Gen F Rev'!$A:$M,17,FALSE),0)</f>
        <v>0</v>
      </c>
      <c r="L2244" s="34">
        <f>IFERROR(VLOOKUP($H2244,'Gen F Exp'!$A:$E,15,FALSE),0)</f>
        <v>0</v>
      </c>
      <c r="M2244" s="34">
        <f>IFERROR(VLOOKUP($H2244,'Gen F Exp'!$A:$E,16,FALSE),0)</f>
        <v>0</v>
      </c>
      <c r="N2244" s="42">
        <f>IFERROR(VLOOKUP($H2244,'Gen F Exp'!$A:$E,17,FALSE),0)</f>
        <v>0</v>
      </c>
      <c r="O2244" s="34">
        <f>IFERROR(VLOOKUP($H2244,'Water F Rev'!$A:$L,15,FALSE),0)</f>
        <v>0</v>
      </c>
      <c r="P2244" s="34">
        <f>IFERROR(VLOOKUP($H2244,'Water F Rev'!$A:$L,16,FALSE),0)</f>
        <v>0</v>
      </c>
      <c r="Q2244" s="42">
        <f>IFERROR(VLOOKUP($H2244,'Water F Rev'!$A:$L,17,FALSE),0)</f>
        <v>0</v>
      </c>
      <c r="R2244" s="34">
        <f>IFERROR(VLOOKUP($H2244,'Water F Exp'!$A:$K,15,FALSE),0)</f>
        <v>0</v>
      </c>
      <c r="S2244" s="34">
        <f>IFERROR(VLOOKUP($H2244,'Water F Exp'!$A:$K,16,FALSE),0)</f>
        <v>0</v>
      </c>
      <c r="T2244" s="42">
        <f>IFERROR(VLOOKUP($H2244,'Water F Exp'!$A:$K,17,FALSE),0)</f>
        <v>0</v>
      </c>
      <c r="U2244" s="34">
        <f ca="1">IFERROR(VLOOKUP($H2244,'Sewer F Rev'!$A:$E,15,FALSE),0)</f>
        <v>0</v>
      </c>
      <c r="V2244" s="34">
        <f ca="1">IFERROR(VLOOKUP($H2244,'Sewer F Rev'!$A:$E,16,FALSE),0)</f>
        <v>0</v>
      </c>
      <c r="W2244" s="42">
        <f ca="1">IFERROR(VLOOKUP($H2244,'Sewer F Rev'!$A:$E,17,FALSE),0)</f>
        <v>0</v>
      </c>
      <c r="X2244" s="34">
        <f>IFERROR(VLOOKUP($H2244,'Sewer F Exp'!$A:$B,15,FALSE),0)</f>
        <v>0</v>
      </c>
      <c r="Y2244" s="34">
        <f>IFERROR(VLOOKUP($H2244,'Sewer F Exp'!$A:$B,16,FALSE),0)</f>
        <v>0</v>
      </c>
      <c r="Z2244" s="42">
        <f>IFERROR(VLOOKUP($H2244,'Sewer F Exp'!$A:$B,17,FALSE),0)</f>
        <v>0</v>
      </c>
      <c r="AA2244" s="34">
        <f>IFERROR(VLOOKUP($H2244,'Refuse F Rev'!$A:$E,15,FALSE),0)</f>
        <v>0</v>
      </c>
      <c r="AB2244" s="34">
        <f>IFERROR(VLOOKUP($H2244,'Refuse F Rev'!$A:$E,16,FALSE),0)</f>
        <v>0</v>
      </c>
      <c r="AC2244" s="42">
        <f>IFERROR(VLOOKUP($H2244,'Refuse F Rev'!$A:$E,17,FALSE),0)</f>
        <v>0</v>
      </c>
      <c r="AD2244" s="34">
        <f>IFERROR(VLOOKUP($H2244,'Refuse F Exp'!$A:$E,15,FALSE),0)</f>
        <v>0</v>
      </c>
      <c r="AE2244" s="34">
        <f>IFERROR(VLOOKUP($H2244,'Refuse F Exp'!$A:$E,16,FALSE),0)</f>
        <v>0</v>
      </c>
      <c r="AF2244" s="42">
        <f>IFERROR(VLOOKUP($H2244,'Refuse F Exp'!$A:$E,17,FALSE),0)</f>
        <v>0</v>
      </c>
      <c r="AG2244" s="34">
        <f>IFERROR(VLOOKUP($H2244,#REF!,10,FALSE),0)</f>
        <v>0</v>
      </c>
      <c r="AH2244" s="34">
        <f>IFERROR(VLOOKUP($H2244,#REF!,11,FALSE),0)</f>
        <v>0</v>
      </c>
      <c r="AI2244" s="42">
        <f>IFERROR(VLOOKUP($H2244,#REF!,12,FALSE),0)</f>
        <v>0</v>
      </c>
      <c r="AJ2244" s="34">
        <f>IFERROR(VLOOKUP($H2244,#REF!,10,FALSE),0)</f>
        <v>0</v>
      </c>
      <c r="AK2244" s="34">
        <f>IFERROR(VLOOKUP($H2244,#REF!,11,FALSE),0)</f>
        <v>0</v>
      </c>
      <c r="AL2244" s="42">
        <f>IFERROR(VLOOKUP($H2244,#REF!,12,FALSE),0)</f>
        <v>0</v>
      </c>
      <c r="AM2244" s="34">
        <f>IFERROR(VLOOKUP($H2244,#REF!,10,FALSE),0)</f>
        <v>0</v>
      </c>
      <c r="AN2244" s="34">
        <f>IFERROR(VLOOKUP($H2244,#REF!,11,FALSE),0)</f>
        <v>0</v>
      </c>
      <c r="AO2244" s="42">
        <f>IFERROR(VLOOKUP($H2244,#REF!,12,FALSE),0)</f>
        <v>0</v>
      </c>
      <c r="AP2244" s="34">
        <f>IFERROR(VLOOKUP($H2244,#REF!,10,FALSE),0)</f>
        <v>0</v>
      </c>
      <c r="AQ2244" s="34">
        <f>IFERROR(VLOOKUP($H2244,#REF!,11,FALSE),0)</f>
        <v>0</v>
      </c>
      <c r="AR2244" s="42">
        <f>IFERROR(VLOOKUP($H2244,#REF!,12,FALSE),0)</f>
        <v>0</v>
      </c>
      <c r="AS2244" s="34">
        <f>IFERROR(VLOOKUP($H2244,#REF!,13,FALSE),0)</f>
        <v>0</v>
      </c>
      <c r="AT2244" s="34">
        <f>IFERROR(VLOOKUP($H2244,#REF!,14,FALSE),0)</f>
        <v>0</v>
      </c>
      <c r="AU2244" s="42">
        <f>IFERROR(VLOOKUP($H2244,#REF!,15,FALSE),0)</f>
        <v>0</v>
      </c>
      <c r="AV2244" s="34">
        <f>IFERROR(VLOOKUP($H2244,#REF!,15,FALSE),0)</f>
        <v>0</v>
      </c>
      <c r="AW2244" s="34">
        <f>IFERROR(VLOOKUP($H2244,#REF!,16,FALSE),0)</f>
        <v>0</v>
      </c>
      <c r="AX2244" s="42">
        <f>IFERROR(VLOOKUP($H2244,#REF!,17,FALSE),0)</f>
        <v>0</v>
      </c>
    </row>
    <row r="2245" spans="1:50" x14ac:dyDescent="0.3">
      <c r="A2245" s="33" t="str">
        <f t="shared" si="140"/>
        <v>0</v>
      </c>
      <c r="B2245" s="33">
        <f>+'R&amp;E EXPORT'!B2044</f>
        <v>0</v>
      </c>
      <c r="C2245" t="str">
        <f>IFERROR(VLOOKUP(A2245,'MCSJ Export'!A:C,3,FALSE),"")</f>
        <v/>
      </c>
      <c r="D2245" s="37">
        <f t="shared" ca="1" si="141"/>
        <v>0</v>
      </c>
      <c r="E2245" s="37">
        <f t="shared" ca="1" si="142"/>
        <v>0</v>
      </c>
      <c r="F2245" s="37">
        <f t="shared" ca="1" si="143"/>
        <v>0</v>
      </c>
      <c r="G2245" s="37"/>
      <c r="H2245" s="33">
        <f>+'R&amp;E EXPORT'!A2044</f>
        <v>0</v>
      </c>
      <c r="I2245" s="34">
        <f>IFERROR(VLOOKUP($H2245,'Gen F Rev'!$A:$M,15,FALSE),0)</f>
        <v>0</v>
      </c>
      <c r="J2245" s="34">
        <f>IFERROR(VLOOKUP($H2245,'Gen F Rev'!$A:$M,16,FALSE),0)</f>
        <v>0</v>
      </c>
      <c r="K2245" s="42">
        <f>IFERROR(VLOOKUP($H2245,'Gen F Rev'!$A:$M,17,FALSE),0)</f>
        <v>0</v>
      </c>
      <c r="L2245" s="34">
        <f>IFERROR(VLOOKUP($H2245,'Gen F Exp'!$A:$E,15,FALSE),0)</f>
        <v>0</v>
      </c>
      <c r="M2245" s="34">
        <f>IFERROR(VLOOKUP($H2245,'Gen F Exp'!$A:$E,16,FALSE),0)</f>
        <v>0</v>
      </c>
      <c r="N2245" s="42">
        <f>IFERROR(VLOOKUP($H2245,'Gen F Exp'!$A:$E,17,FALSE),0)</f>
        <v>0</v>
      </c>
      <c r="O2245" s="34">
        <f>IFERROR(VLOOKUP($H2245,'Water F Rev'!$A:$L,15,FALSE),0)</f>
        <v>0</v>
      </c>
      <c r="P2245" s="34">
        <f>IFERROR(VLOOKUP($H2245,'Water F Rev'!$A:$L,16,FALSE),0)</f>
        <v>0</v>
      </c>
      <c r="Q2245" s="42">
        <f>IFERROR(VLOOKUP($H2245,'Water F Rev'!$A:$L,17,FALSE),0)</f>
        <v>0</v>
      </c>
      <c r="R2245" s="34">
        <f>IFERROR(VLOOKUP($H2245,'Water F Exp'!$A:$K,15,FALSE),0)</f>
        <v>0</v>
      </c>
      <c r="S2245" s="34">
        <f>IFERROR(VLOOKUP($H2245,'Water F Exp'!$A:$K,16,FALSE),0)</f>
        <v>0</v>
      </c>
      <c r="T2245" s="42">
        <f>IFERROR(VLOOKUP($H2245,'Water F Exp'!$A:$K,17,FALSE),0)</f>
        <v>0</v>
      </c>
      <c r="U2245" s="34">
        <f ca="1">IFERROR(VLOOKUP($H2245,'Sewer F Rev'!$A:$E,15,FALSE),0)</f>
        <v>0</v>
      </c>
      <c r="V2245" s="34">
        <f ca="1">IFERROR(VLOOKUP($H2245,'Sewer F Rev'!$A:$E,16,FALSE),0)</f>
        <v>0</v>
      </c>
      <c r="W2245" s="42">
        <f ca="1">IFERROR(VLOOKUP($H2245,'Sewer F Rev'!$A:$E,17,FALSE),0)</f>
        <v>0</v>
      </c>
      <c r="X2245" s="34">
        <f>IFERROR(VLOOKUP($H2245,'Sewer F Exp'!$A:$B,15,FALSE),0)</f>
        <v>0</v>
      </c>
      <c r="Y2245" s="34">
        <f>IFERROR(VLOOKUP($H2245,'Sewer F Exp'!$A:$B,16,FALSE),0)</f>
        <v>0</v>
      </c>
      <c r="Z2245" s="42">
        <f>IFERROR(VLOOKUP($H2245,'Sewer F Exp'!$A:$B,17,FALSE),0)</f>
        <v>0</v>
      </c>
      <c r="AA2245" s="34">
        <f>IFERROR(VLOOKUP($H2245,'Refuse F Rev'!$A:$E,15,FALSE),0)</f>
        <v>0</v>
      </c>
      <c r="AB2245" s="34">
        <f>IFERROR(VLOOKUP($H2245,'Refuse F Rev'!$A:$E,16,FALSE),0)</f>
        <v>0</v>
      </c>
      <c r="AC2245" s="42">
        <f>IFERROR(VLOOKUP($H2245,'Refuse F Rev'!$A:$E,17,FALSE),0)</f>
        <v>0</v>
      </c>
      <c r="AD2245" s="34">
        <f>IFERROR(VLOOKUP($H2245,'Refuse F Exp'!$A:$E,15,FALSE),0)</f>
        <v>0</v>
      </c>
      <c r="AE2245" s="34">
        <f>IFERROR(VLOOKUP($H2245,'Refuse F Exp'!$A:$E,16,FALSE),0)</f>
        <v>0</v>
      </c>
      <c r="AF2245" s="42">
        <f>IFERROR(VLOOKUP($H2245,'Refuse F Exp'!$A:$E,17,FALSE),0)</f>
        <v>0</v>
      </c>
      <c r="AG2245" s="34">
        <f>IFERROR(VLOOKUP($H2245,#REF!,10,FALSE),0)</f>
        <v>0</v>
      </c>
      <c r="AH2245" s="34">
        <f>IFERROR(VLOOKUP($H2245,#REF!,11,FALSE),0)</f>
        <v>0</v>
      </c>
      <c r="AI2245" s="42">
        <f>IFERROR(VLOOKUP($H2245,#REF!,12,FALSE),0)</f>
        <v>0</v>
      </c>
      <c r="AJ2245" s="34">
        <f>IFERROR(VLOOKUP($H2245,#REF!,10,FALSE),0)</f>
        <v>0</v>
      </c>
      <c r="AK2245" s="34">
        <f>IFERROR(VLOOKUP($H2245,#REF!,11,FALSE),0)</f>
        <v>0</v>
      </c>
      <c r="AL2245" s="42">
        <f>IFERROR(VLOOKUP($H2245,#REF!,12,FALSE),0)</f>
        <v>0</v>
      </c>
      <c r="AM2245" s="34">
        <f>IFERROR(VLOOKUP($H2245,#REF!,10,FALSE),0)</f>
        <v>0</v>
      </c>
      <c r="AN2245" s="34">
        <f>IFERROR(VLOOKUP($H2245,#REF!,11,FALSE),0)</f>
        <v>0</v>
      </c>
      <c r="AO2245" s="42">
        <f>IFERROR(VLOOKUP($H2245,#REF!,12,FALSE),0)</f>
        <v>0</v>
      </c>
      <c r="AP2245" s="34">
        <f>IFERROR(VLOOKUP($H2245,#REF!,10,FALSE),0)</f>
        <v>0</v>
      </c>
      <c r="AQ2245" s="34">
        <f>IFERROR(VLOOKUP($H2245,#REF!,11,FALSE),0)</f>
        <v>0</v>
      </c>
      <c r="AR2245" s="42">
        <f>IFERROR(VLOOKUP($H2245,#REF!,12,FALSE),0)</f>
        <v>0</v>
      </c>
      <c r="AS2245" s="34">
        <f>IFERROR(VLOOKUP($H2245,#REF!,13,FALSE),0)</f>
        <v>0</v>
      </c>
      <c r="AT2245" s="34">
        <f>IFERROR(VLOOKUP($H2245,#REF!,14,FALSE),0)</f>
        <v>0</v>
      </c>
      <c r="AU2245" s="42">
        <f>IFERROR(VLOOKUP($H2245,#REF!,15,FALSE),0)</f>
        <v>0</v>
      </c>
      <c r="AV2245" s="34">
        <f>IFERROR(VLOOKUP($H2245,#REF!,15,FALSE),0)</f>
        <v>0</v>
      </c>
      <c r="AW2245" s="34">
        <f>IFERROR(VLOOKUP($H2245,#REF!,16,FALSE),0)</f>
        <v>0</v>
      </c>
      <c r="AX2245" s="42">
        <f>IFERROR(VLOOKUP($H2245,#REF!,17,FALSE),0)</f>
        <v>0</v>
      </c>
    </row>
    <row r="2246" spans="1:50" x14ac:dyDescent="0.3">
      <c r="A2246" s="33" t="str">
        <f t="shared" si="140"/>
        <v>0</v>
      </c>
      <c r="B2246" s="33">
        <f>+'R&amp;E EXPORT'!B2045</f>
        <v>0</v>
      </c>
      <c r="C2246" t="str">
        <f>IFERROR(VLOOKUP(A2246,'MCSJ Export'!A:C,3,FALSE),"")</f>
        <v/>
      </c>
      <c r="D2246" s="37">
        <f t="shared" ca="1" si="141"/>
        <v>0</v>
      </c>
      <c r="E2246" s="37">
        <f t="shared" ca="1" si="142"/>
        <v>0</v>
      </c>
      <c r="F2246" s="37">
        <f t="shared" ca="1" si="143"/>
        <v>0</v>
      </c>
      <c r="G2246" s="37"/>
      <c r="H2246" s="33">
        <f>+'R&amp;E EXPORT'!A2045</f>
        <v>0</v>
      </c>
      <c r="I2246" s="34">
        <f>IFERROR(VLOOKUP($H2246,'Gen F Rev'!$A:$M,15,FALSE),0)</f>
        <v>0</v>
      </c>
      <c r="J2246" s="34">
        <f>IFERROR(VLOOKUP($H2246,'Gen F Rev'!$A:$M,16,FALSE),0)</f>
        <v>0</v>
      </c>
      <c r="K2246" s="42">
        <f>IFERROR(VLOOKUP($H2246,'Gen F Rev'!$A:$M,17,FALSE),0)</f>
        <v>0</v>
      </c>
      <c r="L2246" s="34">
        <f>IFERROR(VLOOKUP($H2246,'Gen F Exp'!$A:$E,15,FALSE),0)</f>
        <v>0</v>
      </c>
      <c r="M2246" s="34">
        <f>IFERROR(VLOOKUP($H2246,'Gen F Exp'!$A:$E,16,FALSE),0)</f>
        <v>0</v>
      </c>
      <c r="N2246" s="42">
        <f>IFERROR(VLOOKUP($H2246,'Gen F Exp'!$A:$E,17,FALSE),0)</f>
        <v>0</v>
      </c>
      <c r="O2246" s="34">
        <f>IFERROR(VLOOKUP($H2246,'Water F Rev'!$A:$L,15,FALSE),0)</f>
        <v>0</v>
      </c>
      <c r="P2246" s="34">
        <f>IFERROR(VLOOKUP($H2246,'Water F Rev'!$A:$L,16,FALSE),0)</f>
        <v>0</v>
      </c>
      <c r="Q2246" s="42">
        <f>IFERROR(VLOOKUP($H2246,'Water F Rev'!$A:$L,17,FALSE),0)</f>
        <v>0</v>
      </c>
      <c r="R2246" s="34">
        <f>IFERROR(VLOOKUP($H2246,'Water F Exp'!$A:$K,15,FALSE),0)</f>
        <v>0</v>
      </c>
      <c r="S2246" s="34">
        <f>IFERROR(VLOOKUP($H2246,'Water F Exp'!$A:$K,16,FALSE),0)</f>
        <v>0</v>
      </c>
      <c r="T2246" s="42">
        <f>IFERROR(VLOOKUP($H2246,'Water F Exp'!$A:$K,17,FALSE),0)</f>
        <v>0</v>
      </c>
      <c r="U2246" s="34">
        <f ca="1">IFERROR(VLOOKUP($H2246,'Sewer F Rev'!$A:$E,15,FALSE),0)</f>
        <v>0</v>
      </c>
      <c r="V2246" s="34">
        <f ca="1">IFERROR(VLOOKUP($H2246,'Sewer F Rev'!$A:$E,16,FALSE),0)</f>
        <v>0</v>
      </c>
      <c r="W2246" s="42">
        <f ca="1">IFERROR(VLOOKUP($H2246,'Sewer F Rev'!$A:$E,17,FALSE),0)</f>
        <v>0</v>
      </c>
      <c r="X2246" s="34">
        <f>IFERROR(VLOOKUP($H2246,'Sewer F Exp'!$A:$B,15,FALSE),0)</f>
        <v>0</v>
      </c>
      <c r="Y2246" s="34">
        <f>IFERROR(VLOOKUP($H2246,'Sewer F Exp'!$A:$B,16,FALSE),0)</f>
        <v>0</v>
      </c>
      <c r="Z2246" s="42">
        <f>IFERROR(VLOOKUP($H2246,'Sewer F Exp'!$A:$B,17,FALSE),0)</f>
        <v>0</v>
      </c>
      <c r="AA2246" s="34">
        <f>IFERROR(VLOOKUP($H2246,'Refuse F Rev'!$A:$E,15,FALSE),0)</f>
        <v>0</v>
      </c>
      <c r="AB2246" s="34">
        <f>IFERROR(VLOOKUP($H2246,'Refuse F Rev'!$A:$E,16,FALSE),0)</f>
        <v>0</v>
      </c>
      <c r="AC2246" s="42">
        <f>IFERROR(VLOOKUP($H2246,'Refuse F Rev'!$A:$E,17,FALSE),0)</f>
        <v>0</v>
      </c>
      <c r="AD2246" s="34">
        <f>IFERROR(VLOOKUP($H2246,'Refuse F Exp'!$A:$E,15,FALSE),0)</f>
        <v>0</v>
      </c>
      <c r="AE2246" s="34">
        <f>IFERROR(VLOOKUP($H2246,'Refuse F Exp'!$A:$E,16,FALSE),0)</f>
        <v>0</v>
      </c>
      <c r="AF2246" s="42">
        <f>IFERROR(VLOOKUP($H2246,'Refuse F Exp'!$A:$E,17,FALSE),0)</f>
        <v>0</v>
      </c>
      <c r="AG2246" s="34">
        <f>IFERROR(VLOOKUP($H2246,#REF!,10,FALSE),0)</f>
        <v>0</v>
      </c>
      <c r="AH2246" s="34">
        <f>IFERROR(VLOOKUP($H2246,#REF!,11,FALSE),0)</f>
        <v>0</v>
      </c>
      <c r="AI2246" s="42">
        <f>IFERROR(VLOOKUP($H2246,#REF!,12,FALSE),0)</f>
        <v>0</v>
      </c>
      <c r="AJ2246" s="34">
        <f>IFERROR(VLOOKUP($H2246,#REF!,10,FALSE),0)</f>
        <v>0</v>
      </c>
      <c r="AK2246" s="34">
        <f>IFERROR(VLOOKUP($H2246,#REF!,11,FALSE),0)</f>
        <v>0</v>
      </c>
      <c r="AL2246" s="42">
        <f>IFERROR(VLOOKUP($H2246,#REF!,12,FALSE),0)</f>
        <v>0</v>
      </c>
      <c r="AM2246" s="34">
        <f>IFERROR(VLOOKUP($H2246,#REF!,10,FALSE),0)</f>
        <v>0</v>
      </c>
      <c r="AN2246" s="34">
        <f>IFERROR(VLOOKUP($H2246,#REF!,11,FALSE),0)</f>
        <v>0</v>
      </c>
      <c r="AO2246" s="42">
        <f>IFERROR(VLOOKUP($H2246,#REF!,12,FALSE),0)</f>
        <v>0</v>
      </c>
      <c r="AP2246" s="34">
        <f>IFERROR(VLOOKUP($H2246,#REF!,10,FALSE),0)</f>
        <v>0</v>
      </c>
      <c r="AQ2246" s="34">
        <f>IFERROR(VLOOKUP($H2246,#REF!,11,FALSE),0)</f>
        <v>0</v>
      </c>
      <c r="AR2246" s="42">
        <f>IFERROR(VLOOKUP($H2246,#REF!,12,FALSE),0)</f>
        <v>0</v>
      </c>
      <c r="AS2246" s="34">
        <f>IFERROR(VLOOKUP($H2246,#REF!,13,FALSE),0)</f>
        <v>0</v>
      </c>
      <c r="AT2246" s="34">
        <f>IFERROR(VLOOKUP($H2246,#REF!,14,FALSE),0)</f>
        <v>0</v>
      </c>
      <c r="AU2246" s="42">
        <f>IFERROR(VLOOKUP($H2246,#REF!,15,FALSE),0)</f>
        <v>0</v>
      </c>
      <c r="AV2246" s="34">
        <f>IFERROR(VLOOKUP($H2246,#REF!,15,FALSE),0)</f>
        <v>0</v>
      </c>
      <c r="AW2246" s="34">
        <f>IFERROR(VLOOKUP($H2246,#REF!,16,FALSE),0)</f>
        <v>0</v>
      </c>
      <c r="AX2246" s="42">
        <f>IFERROR(VLOOKUP($H2246,#REF!,17,FALSE),0)</f>
        <v>0</v>
      </c>
    </row>
    <row r="2247" spans="1:50" x14ac:dyDescent="0.3">
      <c r="A2247" s="33" t="str">
        <f t="shared" si="140"/>
        <v>0</v>
      </c>
      <c r="B2247" s="33">
        <f>+'R&amp;E EXPORT'!B2046</f>
        <v>0</v>
      </c>
      <c r="C2247" t="str">
        <f>IFERROR(VLOOKUP(A2247,'MCSJ Export'!A:C,3,FALSE),"")</f>
        <v/>
      </c>
      <c r="D2247" s="37">
        <f t="shared" ca="1" si="141"/>
        <v>0</v>
      </c>
      <c r="E2247" s="37">
        <f t="shared" ca="1" si="142"/>
        <v>0</v>
      </c>
      <c r="F2247" s="37">
        <f t="shared" ca="1" si="143"/>
        <v>0</v>
      </c>
      <c r="G2247" s="37"/>
      <c r="H2247" s="33">
        <f>+'R&amp;E EXPORT'!A2046</f>
        <v>0</v>
      </c>
      <c r="I2247" s="34">
        <f>IFERROR(VLOOKUP($H2247,'Gen F Rev'!$A:$M,15,FALSE),0)</f>
        <v>0</v>
      </c>
      <c r="J2247" s="34">
        <f>IFERROR(VLOOKUP($H2247,'Gen F Rev'!$A:$M,16,FALSE),0)</f>
        <v>0</v>
      </c>
      <c r="K2247" s="42">
        <f>IFERROR(VLOOKUP($H2247,'Gen F Rev'!$A:$M,17,FALSE),0)</f>
        <v>0</v>
      </c>
      <c r="L2247" s="34">
        <f>IFERROR(VLOOKUP($H2247,'Gen F Exp'!$A:$E,15,FALSE),0)</f>
        <v>0</v>
      </c>
      <c r="M2247" s="34">
        <f>IFERROR(VLOOKUP($H2247,'Gen F Exp'!$A:$E,16,FALSE),0)</f>
        <v>0</v>
      </c>
      <c r="N2247" s="42">
        <f>IFERROR(VLOOKUP($H2247,'Gen F Exp'!$A:$E,17,FALSE),0)</f>
        <v>0</v>
      </c>
      <c r="O2247" s="34">
        <f>IFERROR(VLOOKUP($H2247,'Water F Rev'!$A:$L,15,FALSE),0)</f>
        <v>0</v>
      </c>
      <c r="P2247" s="34">
        <f>IFERROR(VLOOKUP($H2247,'Water F Rev'!$A:$L,16,FALSE),0)</f>
        <v>0</v>
      </c>
      <c r="Q2247" s="42">
        <f>IFERROR(VLOOKUP($H2247,'Water F Rev'!$A:$L,17,FALSE),0)</f>
        <v>0</v>
      </c>
      <c r="R2247" s="34">
        <f>IFERROR(VLOOKUP($H2247,'Water F Exp'!$A:$K,15,FALSE),0)</f>
        <v>0</v>
      </c>
      <c r="S2247" s="34">
        <f>IFERROR(VLOOKUP($H2247,'Water F Exp'!$A:$K,16,FALSE),0)</f>
        <v>0</v>
      </c>
      <c r="T2247" s="42">
        <f>IFERROR(VLOOKUP($H2247,'Water F Exp'!$A:$K,17,FALSE),0)</f>
        <v>0</v>
      </c>
      <c r="U2247" s="34">
        <f ca="1">IFERROR(VLOOKUP($H2247,'Sewer F Rev'!$A:$E,15,FALSE),0)</f>
        <v>0</v>
      </c>
      <c r="V2247" s="34">
        <f ca="1">IFERROR(VLOOKUP($H2247,'Sewer F Rev'!$A:$E,16,FALSE),0)</f>
        <v>0</v>
      </c>
      <c r="W2247" s="42">
        <f ca="1">IFERROR(VLOOKUP($H2247,'Sewer F Rev'!$A:$E,17,FALSE),0)</f>
        <v>0</v>
      </c>
      <c r="X2247" s="34">
        <f>IFERROR(VLOOKUP($H2247,'Sewer F Exp'!$A:$B,15,FALSE),0)</f>
        <v>0</v>
      </c>
      <c r="Y2247" s="34">
        <f>IFERROR(VLOOKUP($H2247,'Sewer F Exp'!$A:$B,16,FALSE),0)</f>
        <v>0</v>
      </c>
      <c r="Z2247" s="42">
        <f>IFERROR(VLOOKUP($H2247,'Sewer F Exp'!$A:$B,17,FALSE),0)</f>
        <v>0</v>
      </c>
      <c r="AA2247" s="34">
        <f>IFERROR(VLOOKUP($H2247,'Refuse F Rev'!$A:$E,15,FALSE),0)</f>
        <v>0</v>
      </c>
      <c r="AB2247" s="34">
        <f>IFERROR(VLOOKUP($H2247,'Refuse F Rev'!$A:$E,16,FALSE),0)</f>
        <v>0</v>
      </c>
      <c r="AC2247" s="42">
        <f>IFERROR(VLOOKUP($H2247,'Refuse F Rev'!$A:$E,17,FALSE),0)</f>
        <v>0</v>
      </c>
      <c r="AD2247" s="34">
        <f>IFERROR(VLOOKUP($H2247,'Refuse F Exp'!$A:$E,15,FALSE),0)</f>
        <v>0</v>
      </c>
      <c r="AE2247" s="34">
        <f>IFERROR(VLOOKUP($H2247,'Refuse F Exp'!$A:$E,16,FALSE),0)</f>
        <v>0</v>
      </c>
      <c r="AF2247" s="42">
        <f>IFERROR(VLOOKUP($H2247,'Refuse F Exp'!$A:$E,17,FALSE),0)</f>
        <v>0</v>
      </c>
      <c r="AG2247" s="34">
        <f>IFERROR(VLOOKUP($H2247,#REF!,10,FALSE),0)</f>
        <v>0</v>
      </c>
      <c r="AH2247" s="34">
        <f>IFERROR(VLOOKUP($H2247,#REF!,11,FALSE),0)</f>
        <v>0</v>
      </c>
      <c r="AI2247" s="42">
        <f>IFERROR(VLOOKUP($H2247,#REF!,12,FALSE),0)</f>
        <v>0</v>
      </c>
      <c r="AJ2247" s="34">
        <f>IFERROR(VLOOKUP($H2247,#REF!,10,FALSE),0)</f>
        <v>0</v>
      </c>
      <c r="AK2247" s="34">
        <f>IFERROR(VLOOKUP($H2247,#REF!,11,FALSE),0)</f>
        <v>0</v>
      </c>
      <c r="AL2247" s="42">
        <f>IFERROR(VLOOKUP($H2247,#REF!,12,FALSE),0)</f>
        <v>0</v>
      </c>
      <c r="AM2247" s="34">
        <f>IFERROR(VLOOKUP($H2247,#REF!,10,FALSE),0)</f>
        <v>0</v>
      </c>
      <c r="AN2247" s="34">
        <f>IFERROR(VLOOKUP($H2247,#REF!,11,FALSE),0)</f>
        <v>0</v>
      </c>
      <c r="AO2247" s="42">
        <f>IFERROR(VLOOKUP($H2247,#REF!,12,FALSE),0)</f>
        <v>0</v>
      </c>
      <c r="AP2247" s="34">
        <f>IFERROR(VLOOKUP($H2247,#REF!,10,FALSE),0)</f>
        <v>0</v>
      </c>
      <c r="AQ2247" s="34">
        <f>IFERROR(VLOOKUP($H2247,#REF!,11,FALSE),0)</f>
        <v>0</v>
      </c>
      <c r="AR2247" s="42">
        <f>IFERROR(VLOOKUP($H2247,#REF!,12,FALSE),0)</f>
        <v>0</v>
      </c>
      <c r="AS2247" s="34">
        <f>IFERROR(VLOOKUP($H2247,#REF!,13,FALSE),0)</f>
        <v>0</v>
      </c>
      <c r="AT2247" s="34">
        <f>IFERROR(VLOOKUP($H2247,#REF!,14,FALSE),0)</f>
        <v>0</v>
      </c>
      <c r="AU2247" s="42">
        <f>IFERROR(VLOOKUP($H2247,#REF!,15,FALSE),0)</f>
        <v>0</v>
      </c>
      <c r="AV2247" s="34">
        <f>IFERROR(VLOOKUP($H2247,#REF!,15,FALSE),0)</f>
        <v>0</v>
      </c>
      <c r="AW2247" s="34">
        <f>IFERROR(VLOOKUP($H2247,#REF!,16,FALSE),0)</f>
        <v>0</v>
      </c>
      <c r="AX2247" s="42">
        <f>IFERROR(VLOOKUP($H2247,#REF!,17,FALSE),0)</f>
        <v>0</v>
      </c>
    </row>
    <row r="2248" spans="1:50" x14ac:dyDescent="0.3">
      <c r="A2248" s="33" t="str">
        <f t="shared" si="140"/>
        <v>0</v>
      </c>
      <c r="B2248" s="33">
        <f>+'R&amp;E EXPORT'!B2047</f>
        <v>0</v>
      </c>
      <c r="C2248" t="str">
        <f>IFERROR(VLOOKUP(A2248,'MCSJ Export'!A:C,3,FALSE),"")</f>
        <v/>
      </c>
      <c r="D2248" s="37">
        <f t="shared" ca="1" si="141"/>
        <v>0</v>
      </c>
      <c r="E2248" s="37">
        <f t="shared" ca="1" si="142"/>
        <v>0</v>
      </c>
      <c r="F2248" s="37">
        <f t="shared" ca="1" si="143"/>
        <v>0</v>
      </c>
      <c r="G2248" s="37"/>
      <c r="H2248" s="33">
        <f>+'R&amp;E EXPORT'!A2047</f>
        <v>0</v>
      </c>
      <c r="I2248" s="34">
        <f>IFERROR(VLOOKUP($H2248,'Gen F Rev'!$A:$M,15,FALSE),0)</f>
        <v>0</v>
      </c>
      <c r="J2248" s="34">
        <f>IFERROR(VLOOKUP($H2248,'Gen F Rev'!$A:$M,16,FALSE),0)</f>
        <v>0</v>
      </c>
      <c r="K2248" s="42">
        <f>IFERROR(VLOOKUP($H2248,'Gen F Rev'!$A:$M,17,FALSE),0)</f>
        <v>0</v>
      </c>
      <c r="L2248" s="34">
        <f>IFERROR(VLOOKUP($H2248,'Gen F Exp'!$A:$E,15,FALSE),0)</f>
        <v>0</v>
      </c>
      <c r="M2248" s="34">
        <f>IFERROR(VLOOKUP($H2248,'Gen F Exp'!$A:$E,16,FALSE),0)</f>
        <v>0</v>
      </c>
      <c r="N2248" s="42">
        <f>IFERROR(VLOOKUP($H2248,'Gen F Exp'!$A:$E,17,FALSE),0)</f>
        <v>0</v>
      </c>
      <c r="O2248" s="34">
        <f>IFERROR(VLOOKUP($H2248,'Water F Rev'!$A:$L,15,FALSE),0)</f>
        <v>0</v>
      </c>
      <c r="P2248" s="34">
        <f>IFERROR(VLOOKUP($H2248,'Water F Rev'!$A:$L,16,FALSE),0)</f>
        <v>0</v>
      </c>
      <c r="Q2248" s="42">
        <f>IFERROR(VLOOKUP($H2248,'Water F Rev'!$A:$L,17,FALSE),0)</f>
        <v>0</v>
      </c>
      <c r="R2248" s="34">
        <f>IFERROR(VLOOKUP($H2248,'Water F Exp'!$A:$K,15,FALSE),0)</f>
        <v>0</v>
      </c>
      <c r="S2248" s="34">
        <f>IFERROR(VLOOKUP($H2248,'Water F Exp'!$A:$K,16,FALSE),0)</f>
        <v>0</v>
      </c>
      <c r="T2248" s="42">
        <f>IFERROR(VLOOKUP($H2248,'Water F Exp'!$A:$K,17,FALSE),0)</f>
        <v>0</v>
      </c>
      <c r="U2248" s="34">
        <f ca="1">IFERROR(VLOOKUP($H2248,'Sewer F Rev'!$A:$E,15,FALSE),0)</f>
        <v>0</v>
      </c>
      <c r="V2248" s="34">
        <f ca="1">IFERROR(VLOOKUP($H2248,'Sewer F Rev'!$A:$E,16,FALSE),0)</f>
        <v>0</v>
      </c>
      <c r="W2248" s="42">
        <f ca="1">IFERROR(VLOOKUP($H2248,'Sewer F Rev'!$A:$E,17,FALSE),0)</f>
        <v>0</v>
      </c>
      <c r="X2248" s="34">
        <f>IFERROR(VLOOKUP($H2248,'Sewer F Exp'!$A:$B,15,FALSE),0)</f>
        <v>0</v>
      </c>
      <c r="Y2248" s="34">
        <f>IFERROR(VLOOKUP($H2248,'Sewer F Exp'!$A:$B,16,FALSE),0)</f>
        <v>0</v>
      </c>
      <c r="Z2248" s="42">
        <f>IFERROR(VLOOKUP($H2248,'Sewer F Exp'!$A:$B,17,FALSE),0)</f>
        <v>0</v>
      </c>
      <c r="AA2248" s="34">
        <f>IFERROR(VLOOKUP($H2248,'Refuse F Rev'!$A:$E,15,FALSE),0)</f>
        <v>0</v>
      </c>
      <c r="AB2248" s="34">
        <f>IFERROR(VLOOKUP($H2248,'Refuse F Rev'!$A:$E,16,FALSE),0)</f>
        <v>0</v>
      </c>
      <c r="AC2248" s="42">
        <f>IFERROR(VLOOKUP($H2248,'Refuse F Rev'!$A:$E,17,FALSE),0)</f>
        <v>0</v>
      </c>
      <c r="AD2248" s="34">
        <f>IFERROR(VLOOKUP($H2248,'Refuse F Exp'!$A:$E,15,FALSE),0)</f>
        <v>0</v>
      </c>
      <c r="AE2248" s="34">
        <f>IFERROR(VLOOKUP($H2248,'Refuse F Exp'!$A:$E,16,FALSE),0)</f>
        <v>0</v>
      </c>
      <c r="AF2248" s="42">
        <f>IFERROR(VLOOKUP($H2248,'Refuse F Exp'!$A:$E,17,FALSE),0)</f>
        <v>0</v>
      </c>
      <c r="AG2248" s="34">
        <f>IFERROR(VLOOKUP($H2248,#REF!,10,FALSE),0)</f>
        <v>0</v>
      </c>
      <c r="AH2248" s="34">
        <f>IFERROR(VLOOKUP($H2248,#REF!,11,FALSE),0)</f>
        <v>0</v>
      </c>
      <c r="AI2248" s="42">
        <f>IFERROR(VLOOKUP($H2248,#REF!,12,FALSE),0)</f>
        <v>0</v>
      </c>
      <c r="AJ2248" s="34">
        <f>IFERROR(VLOOKUP($H2248,#REF!,10,FALSE),0)</f>
        <v>0</v>
      </c>
      <c r="AK2248" s="34">
        <f>IFERROR(VLOOKUP($H2248,#REF!,11,FALSE),0)</f>
        <v>0</v>
      </c>
      <c r="AL2248" s="42">
        <f>IFERROR(VLOOKUP($H2248,#REF!,12,FALSE),0)</f>
        <v>0</v>
      </c>
      <c r="AM2248" s="34">
        <f>IFERROR(VLOOKUP($H2248,#REF!,10,FALSE),0)</f>
        <v>0</v>
      </c>
      <c r="AN2248" s="34">
        <f>IFERROR(VLOOKUP($H2248,#REF!,11,FALSE),0)</f>
        <v>0</v>
      </c>
      <c r="AO2248" s="42">
        <f>IFERROR(VLOOKUP($H2248,#REF!,12,FALSE),0)</f>
        <v>0</v>
      </c>
      <c r="AP2248" s="34">
        <f>IFERROR(VLOOKUP($H2248,#REF!,10,FALSE),0)</f>
        <v>0</v>
      </c>
      <c r="AQ2248" s="34">
        <f>IFERROR(VLOOKUP($H2248,#REF!,11,FALSE),0)</f>
        <v>0</v>
      </c>
      <c r="AR2248" s="42">
        <f>IFERROR(VLOOKUP($H2248,#REF!,12,FALSE),0)</f>
        <v>0</v>
      </c>
      <c r="AS2248" s="34">
        <f>IFERROR(VLOOKUP($H2248,#REF!,13,FALSE),0)</f>
        <v>0</v>
      </c>
      <c r="AT2248" s="34">
        <f>IFERROR(VLOOKUP($H2248,#REF!,14,FALSE),0)</f>
        <v>0</v>
      </c>
      <c r="AU2248" s="42">
        <f>IFERROR(VLOOKUP($H2248,#REF!,15,FALSE),0)</f>
        <v>0</v>
      </c>
      <c r="AV2248" s="34">
        <f>IFERROR(VLOOKUP($H2248,#REF!,15,FALSE),0)</f>
        <v>0</v>
      </c>
      <c r="AW2248" s="34">
        <f>IFERROR(VLOOKUP($H2248,#REF!,16,FALSE),0)</f>
        <v>0</v>
      </c>
      <c r="AX2248" s="42">
        <f>IFERROR(VLOOKUP($H2248,#REF!,17,FALSE),0)</f>
        <v>0</v>
      </c>
    </row>
    <row r="2249" spans="1:50" x14ac:dyDescent="0.3">
      <c r="A2249" s="33" t="str">
        <f t="shared" si="140"/>
        <v>0</v>
      </c>
      <c r="B2249" s="33">
        <f>+'R&amp;E EXPORT'!B2048</f>
        <v>0</v>
      </c>
      <c r="C2249" t="str">
        <f>IFERROR(VLOOKUP(A2249,'MCSJ Export'!A:C,3,FALSE),"")</f>
        <v/>
      </c>
      <c r="D2249" s="37">
        <f t="shared" ca="1" si="141"/>
        <v>0</v>
      </c>
      <c r="E2249" s="37">
        <f t="shared" ca="1" si="142"/>
        <v>0</v>
      </c>
      <c r="F2249" s="37">
        <f t="shared" ca="1" si="143"/>
        <v>0</v>
      </c>
      <c r="G2249" s="37"/>
      <c r="H2249" s="33">
        <f>+'R&amp;E EXPORT'!A2048</f>
        <v>0</v>
      </c>
      <c r="I2249" s="34">
        <f>IFERROR(VLOOKUP($H2249,'Gen F Rev'!$A:$M,15,FALSE),0)</f>
        <v>0</v>
      </c>
      <c r="J2249" s="34">
        <f>IFERROR(VLOOKUP($H2249,'Gen F Rev'!$A:$M,16,FALSE),0)</f>
        <v>0</v>
      </c>
      <c r="K2249" s="42">
        <f>IFERROR(VLOOKUP($H2249,'Gen F Rev'!$A:$M,17,FALSE),0)</f>
        <v>0</v>
      </c>
      <c r="L2249" s="34">
        <f>IFERROR(VLOOKUP($H2249,'Gen F Exp'!$A:$E,15,FALSE),0)</f>
        <v>0</v>
      </c>
      <c r="M2249" s="34">
        <f>IFERROR(VLOOKUP($H2249,'Gen F Exp'!$A:$E,16,FALSE),0)</f>
        <v>0</v>
      </c>
      <c r="N2249" s="42">
        <f>IFERROR(VLOOKUP($H2249,'Gen F Exp'!$A:$E,17,FALSE),0)</f>
        <v>0</v>
      </c>
      <c r="O2249" s="34">
        <f>IFERROR(VLOOKUP($H2249,'Water F Rev'!$A:$L,15,FALSE),0)</f>
        <v>0</v>
      </c>
      <c r="P2249" s="34">
        <f>IFERROR(VLOOKUP($H2249,'Water F Rev'!$A:$L,16,FALSE),0)</f>
        <v>0</v>
      </c>
      <c r="Q2249" s="42">
        <f>IFERROR(VLOOKUP($H2249,'Water F Rev'!$A:$L,17,FALSE),0)</f>
        <v>0</v>
      </c>
      <c r="R2249" s="34">
        <f>IFERROR(VLOOKUP($H2249,'Water F Exp'!$A:$K,15,FALSE),0)</f>
        <v>0</v>
      </c>
      <c r="S2249" s="34">
        <f>IFERROR(VLOOKUP($H2249,'Water F Exp'!$A:$K,16,FALSE),0)</f>
        <v>0</v>
      </c>
      <c r="T2249" s="42">
        <f>IFERROR(VLOOKUP($H2249,'Water F Exp'!$A:$K,17,FALSE),0)</f>
        <v>0</v>
      </c>
      <c r="U2249" s="34">
        <f ca="1">IFERROR(VLOOKUP($H2249,'Sewer F Rev'!$A:$E,15,FALSE),0)</f>
        <v>0</v>
      </c>
      <c r="V2249" s="34">
        <f ca="1">IFERROR(VLOOKUP($H2249,'Sewer F Rev'!$A:$E,16,FALSE),0)</f>
        <v>0</v>
      </c>
      <c r="W2249" s="42">
        <f ca="1">IFERROR(VLOOKUP($H2249,'Sewer F Rev'!$A:$E,17,FALSE),0)</f>
        <v>0</v>
      </c>
      <c r="X2249" s="34">
        <f>IFERROR(VLOOKUP($H2249,'Sewer F Exp'!$A:$B,15,FALSE),0)</f>
        <v>0</v>
      </c>
      <c r="Y2249" s="34">
        <f>IFERROR(VLOOKUP($H2249,'Sewer F Exp'!$A:$B,16,FALSE),0)</f>
        <v>0</v>
      </c>
      <c r="Z2249" s="42">
        <f>IFERROR(VLOOKUP($H2249,'Sewer F Exp'!$A:$B,17,FALSE),0)</f>
        <v>0</v>
      </c>
      <c r="AA2249" s="34">
        <f>IFERROR(VLOOKUP($H2249,'Refuse F Rev'!$A:$E,15,FALSE),0)</f>
        <v>0</v>
      </c>
      <c r="AB2249" s="34">
        <f>IFERROR(VLOOKUP($H2249,'Refuse F Rev'!$A:$E,16,FALSE),0)</f>
        <v>0</v>
      </c>
      <c r="AC2249" s="42">
        <f>IFERROR(VLOOKUP($H2249,'Refuse F Rev'!$A:$E,17,FALSE),0)</f>
        <v>0</v>
      </c>
      <c r="AD2249" s="34">
        <f>IFERROR(VLOOKUP($H2249,'Refuse F Exp'!$A:$E,15,FALSE),0)</f>
        <v>0</v>
      </c>
      <c r="AE2249" s="34">
        <f>IFERROR(VLOOKUP($H2249,'Refuse F Exp'!$A:$E,16,FALSE),0)</f>
        <v>0</v>
      </c>
      <c r="AF2249" s="42">
        <f>IFERROR(VLOOKUP($H2249,'Refuse F Exp'!$A:$E,17,FALSE),0)</f>
        <v>0</v>
      </c>
      <c r="AG2249" s="34">
        <f>IFERROR(VLOOKUP($H2249,#REF!,10,FALSE),0)</f>
        <v>0</v>
      </c>
      <c r="AH2249" s="34">
        <f>IFERROR(VLOOKUP($H2249,#REF!,11,FALSE),0)</f>
        <v>0</v>
      </c>
      <c r="AI2249" s="42">
        <f>IFERROR(VLOOKUP($H2249,#REF!,12,FALSE),0)</f>
        <v>0</v>
      </c>
      <c r="AJ2249" s="34">
        <f>IFERROR(VLOOKUP($H2249,#REF!,10,FALSE),0)</f>
        <v>0</v>
      </c>
      <c r="AK2249" s="34">
        <f>IFERROR(VLOOKUP($H2249,#REF!,11,FALSE),0)</f>
        <v>0</v>
      </c>
      <c r="AL2249" s="42">
        <f>IFERROR(VLOOKUP($H2249,#REF!,12,FALSE),0)</f>
        <v>0</v>
      </c>
      <c r="AM2249" s="34">
        <f>IFERROR(VLOOKUP($H2249,#REF!,10,FALSE),0)</f>
        <v>0</v>
      </c>
      <c r="AN2249" s="34">
        <f>IFERROR(VLOOKUP($H2249,#REF!,11,FALSE),0)</f>
        <v>0</v>
      </c>
      <c r="AO2249" s="42">
        <f>IFERROR(VLOOKUP($H2249,#REF!,12,FALSE),0)</f>
        <v>0</v>
      </c>
      <c r="AP2249" s="34">
        <f>IFERROR(VLOOKUP($H2249,#REF!,10,FALSE),0)</f>
        <v>0</v>
      </c>
      <c r="AQ2249" s="34">
        <f>IFERROR(VLOOKUP($H2249,#REF!,11,FALSE),0)</f>
        <v>0</v>
      </c>
      <c r="AR2249" s="42">
        <f>IFERROR(VLOOKUP($H2249,#REF!,12,FALSE),0)</f>
        <v>0</v>
      </c>
      <c r="AS2249" s="34">
        <f>IFERROR(VLOOKUP($H2249,#REF!,13,FALSE),0)</f>
        <v>0</v>
      </c>
      <c r="AT2249" s="34">
        <f>IFERROR(VLOOKUP($H2249,#REF!,14,FALSE),0)</f>
        <v>0</v>
      </c>
      <c r="AU2249" s="42">
        <f>IFERROR(VLOOKUP($H2249,#REF!,15,FALSE),0)</f>
        <v>0</v>
      </c>
      <c r="AV2249" s="34">
        <f>IFERROR(VLOOKUP($H2249,#REF!,15,FALSE),0)</f>
        <v>0</v>
      </c>
      <c r="AW2249" s="34">
        <f>IFERROR(VLOOKUP($H2249,#REF!,16,FALSE),0)</f>
        <v>0</v>
      </c>
      <c r="AX2249" s="42">
        <f>IFERROR(VLOOKUP($H2249,#REF!,17,FALSE),0)</f>
        <v>0</v>
      </c>
    </row>
    <row r="2250" spans="1:50" x14ac:dyDescent="0.3">
      <c r="A2250" s="33" t="str">
        <f t="shared" si="140"/>
        <v>0</v>
      </c>
      <c r="B2250" s="33">
        <f>+'R&amp;E EXPORT'!B2049</f>
        <v>0</v>
      </c>
      <c r="C2250" t="str">
        <f>IFERROR(VLOOKUP(A2250,'MCSJ Export'!A:C,3,FALSE),"")</f>
        <v/>
      </c>
      <c r="D2250" s="37">
        <f t="shared" ca="1" si="141"/>
        <v>0</v>
      </c>
      <c r="E2250" s="37">
        <f t="shared" ca="1" si="142"/>
        <v>0</v>
      </c>
      <c r="F2250" s="37">
        <f t="shared" ca="1" si="143"/>
        <v>0</v>
      </c>
      <c r="G2250" s="37"/>
      <c r="H2250" s="33">
        <f>+'R&amp;E EXPORT'!A2049</f>
        <v>0</v>
      </c>
      <c r="I2250" s="34">
        <f>IFERROR(VLOOKUP($H2250,'Gen F Rev'!$A:$M,15,FALSE),0)</f>
        <v>0</v>
      </c>
      <c r="J2250" s="34">
        <f>IFERROR(VLOOKUP($H2250,'Gen F Rev'!$A:$M,16,FALSE),0)</f>
        <v>0</v>
      </c>
      <c r="K2250" s="42">
        <f>IFERROR(VLOOKUP($H2250,'Gen F Rev'!$A:$M,17,FALSE),0)</f>
        <v>0</v>
      </c>
      <c r="L2250" s="34">
        <f>IFERROR(VLOOKUP($H2250,'Gen F Exp'!$A:$E,15,FALSE),0)</f>
        <v>0</v>
      </c>
      <c r="M2250" s="34">
        <f>IFERROR(VLOOKUP($H2250,'Gen F Exp'!$A:$E,16,FALSE),0)</f>
        <v>0</v>
      </c>
      <c r="N2250" s="42">
        <f>IFERROR(VLOOKUP($H2250,'Gen F Exp'!$A:$E,17,FALSE),0)</f>
        <v>0</v>
      </c>
      <c r="O2250" s="34">
        <f>IFERROR(VLOOKUP($H2250,'Water F Rev'!$A:$L,15,FALSE),0)</f>
        <v>0</v>
      </c>
      <c r="P2250" s="34">
        <f>IFERROR(VLOOKUP($H2250,'Water F Rev'!$A:$L,16,FALSE),0)</f>
        <v>0</v>
      </c>
      <c r="Q2250" s="42">
        <f>IFERROR(VLOOKUP($H2250,'Water F Rev'!$A:$L,17,FALSE),0)</f>
        <v>0</v>
      </c>
      <c r="R2250" s="34">
        <f>IFERROR(VLOOKUP($H2250,'Water F Exp'!$A:$K,15,FALSE),0)</f>
        <v>0</v>
      </c>
      <c r="S2250" s="34">
        <f>IFERROR(VLOOKUP($H2250,'Water F Exp'!$A:$K,16,FALSE),0)</f>
        <v>0</v>
      </c>
      <c r="T2250" s="42">
        <f>IFERROR(VLOOKUP($H2250,'Water F Exp'!$A:$K,17,FALSE),0)</f>
        <v>0</v>
      </c>
      <c r="U2250" s="34">
        <f ca="1">IFERROR(VLOOKUP($H2250,'Sewer F Rev'!$A:$E,15,FALSE),0)</f>
        <v>0</v>
      </c>
      <c r="V2250" s="34">
        <f ca="1">IFERROR(VLOOKUP($H2250,'Sewer F Rev'!$A:$E,16,FALSE),0)</f>
        <v>0</v>
      </c>
      <c r="W2250" s="42">
        <f ca="1">IFERROR(VLOOKUP($H2250,'Sewer F Rev'!$A:$E,17,FALSE),0)</f>
        <v>0</v>
      </c>
      <c r="X2250" s="34">
        <f>IFERROR(VLOOKUP($H2250,'Sewer F Exp'!$A:$B,15,FALSE),0)</f>
        <v>0</v>
      </c>
      <c r="Y2250" s="34">
        <f>IFERROR(VLOOKUP($H2250,'Sewer F Exp'!$A:$B,16,FALSE),0)</f>
        <v>0</v>
      </c>
      <c r="Z2250" s="42">
        <f>IFERROR(VLOOKUP($H2250,'Sewer F Exp'!$A:$B,17,FALSE),0)</f>
        <v>0</v>
      </c>
      <c r="AA2250" s="34">
        <f>IFERROR(VLOOKUP($H2250,'Refuse F Rev'!$A:$E,15,FALSE),0)</f>
        <v>0</v>
      </c>
      <c r="AB2250" s="34">
        <f>IFERROR(VLOOKUP($H2250,'Refuse F Rev'!$A:$E,16,FALSE),0)</f>
        <v>0</v>
      </c>
      <c r="AC2250" s="42">
        <f>IFERROR(VLOOKUP($H2250,'Refuse F Rev'!$A:$E,17,FALSE),0)</f>
        <v>0</v>
      </c>
      <c r="AD2250" s="34">
        <f>IFERROR(VLOOKUP($H2250,'Refuse F Exp'!$A:$E,15,FALSE),0)</f>
        <v>0</v>
      </c>
      <c r="AE2250" s="34">
        <f>IFERROR(VLOOKUP($H2250,'Refuse F Exp'!$A:$E,16,FALSE),0)</f>
        <v>0</v>
      </c>
      <c r="AF2250" s="42">
        <f>IFERROR(VLOOKUP($H2250,'Refuse F Exp'!$A:$E,17,FALSE),0)</f>
        <v>0</v>
      </c>
      <c r="AG2250" s="34">
        <f>IFERROR(VLOOKUP($H2250,#REF!,10,FALSE),0)</f>
        <v>0</v>
      </c>
      <c r="AH2250" s="34">
        <f>IFERROR(VLOOKUP($H2250,#REF!,11,FALSE),0)</f>
        <v>0</v>
      </c>
      <c r="AI2250" s="42">
        <f>IFERROR(VLOOKUP($H2250,#REF!,12,FALSE),0)</f>
        <v>0</v>
      </c>
      <c r="AJ2250" s="34">
        <f>IFERROR(VLOOKUP($H2250,#REF!,10,FALSE),0)</f>
        <v>0</v>
      </c>
      <c r="AK2250" s="34">
        <f>IFERROR(VLOOKUP($H2250,#REF!,11,FALSE),0)</f>
        <v>0</v>
      </c>
      <c r="AL2250" s="42">
        <f>IFERROR(VLOOKUP($H2250,#REF!,12,FALSE),0)</f>
        <v>0</v>
      </c>
      <c r="AM2250" s="34">
        <f>IFERROR(VLOOKUP($H2250,#REF!,10,FALSE),0)</f>
        <v>0</v>
      </c>
      <c r="AN2250" s="34">
        <f>IFERROR(VLOOKUP($H2250,#REF!,11,FALSE),0)</f>
        <v>0</v>
      </c>
      <c r="AO2250" s="42">
        <f>IFERROR(VLOOKUP($H2250,#REF!,12,FALSE),0)</f>
        <v>0</v>
      </c>
      <c r="AP2250" s="34">
        <f>IFERROR(VLOOKUP($H2250,#REF!,10,FALSE),0)</f>
        <v>0</v>
      </c>
      <c r="AQ2250" s="34">
        <f>IFERROR(VLOOKUP($H2250,#REF!,11,FALSE),0)</f>
        <v>0</v>
      </c>
      <c r="AR2250" s="42">
        <f>IFERROR(VLOOKUP($H2250,#REF!,12,FALSE),0)</f>
        <v>0</v>
      </c>
      <c r="AS2250" s="34">
        <f>IFERROR(VLOOKUP($H2250,#REF!,13,FALSE),0)</f>
        <v>0</v>
      </c>
      <c r="AT2250" s="34">
        <f>IFERROR(VLOOKUP($H2250,#REF!,14,FALSE),0)</f>
        <v>0</v>
      </c>
      <c r="AU2250" s="42">
        <f>IFERROR(VLOOKUP($H2250,#REF!,15,FALSE),0)</f>
        <v>0</v>
      </c>
      <c r="AV2250" s="34">
        <f>IFERROR(VLOOKUP($H2250,#REF!,15,FALSE),0)</f>
        <v>0</v>
      </c>
      <c r="AW2250" s="34">
        <f>IFERROR(VLOOKUP($H2250,#REF!,16,FALSE),0)</f>
        <v>0</v>
      </c>
      <c r="AX2250" s="42">
        <f>IFERROR(VLOOKUP($H2250,#REF!,17,FALSE),0)</f>
        <v>0</v>
      </c>
    </row>
    <row r="2251" spans="1:50" x14ac:dyDescent="0.3">
      <c r="A2251" s="33" t="str">
        <f t="shared" si="140"/>
        <v>0</v>
      </c>
      <c r="B2251" s="33">
        <f>+'R&amp;E EXPORT'!B2050</f>
        <v>0</v>
      </c>
      <c r="C2251" t="str">
        <f>IFERROR(VLOOKUP(A2251,'MCSJ Export'!A:C,3,FALSE),"")</f>
        <v/>
      </c>
      <c r="D2251" s="37">
        <f t="shared" ca="1" si="141"/>
        <v>0</v>
      </c>
      <c r="E2251" s="37">
        <f t="shared" ca="1" si="142"/>
        <v>0</v>
      </c>
      <c r="F2251" s="37">
        <f t="shared" ca="1" si="143"/>
        <v>0</v>
      </c>
      <c r="G2251" s="37"/>
      <c r="H2251" s="33">
        <f>+'R&amp;E EXPORT'!A2050</f>
        <v>0</v>
      </c>
      <c r="I2251" s="34">
        <f>IFERROR(VLOOKUP($H2251,'Gen F Rev'!$A:$M,15,FALSE),0)</f>
        <v>0</v>
      </c>
      <c r="J2251" s="34">
        <f>IFERROR(VLOOKUP($H2251,'Gen F Rev'!$A:$M,16,FALSE),0)</f>
        <v>0</v>
      </c>
      <c r="K2251" s="42">
        <f>IFERROR(VLOOKUP($H2251,'Gen F Rev'!$A:$M,17,FALSE),0)</f>
        <v>0</v>
      </c>
      <c r="L2251" s="34">
        <f>IFERROR(VLOOKUP($H2251,'Gen F Exp'!$A:$E,15,FALSE),0)</f>
        <v>0</v>
      </c>
      <c r="M2251" s="34">
        <f>IFERROR(VLOOKUP($H2251,'Gen F Exp'!$A:$E,16,FALSE),0)</f>
        <v>0</v>
      </c>
      <c r="N2251" s="42">
        <f>IFERROR(VLOOKUP($H2251,'Gen F Exp'!$A:$E,17,FALSE),0)</f>
        <v>0</v>
      </c>
      <c r="O2251" s="34">
        <f>IFERROR(VLOOKUP($H2251,'Water F Rev'!$A:$L,15,FALSE),0)</f>
        <v>0</v>
      </c>
      <c r="P2251" s="34">
        <f>IFERROR(VLOOKUP($H2251,'Water F Rev'!$A:$L,16,FALSE),0)</f>
        <v>0</v>
      </c>
      <c r="Q2251" s="42">
        <f>IFERROR(VLOOKUP($H2251,'Water F Rev'!$A:$L,17,FALSE),0)</f>
        <v>0</v>
      </c>
      <c r="R2251" s="34">
        <f>IFERROR(VLOOKUP($H2251,'Water F Exp'!$A:$K,15,FALSE),0)</f>
        <v>0</v>
      </c>
      <c r="S2251" s="34">
        <f>IFERROR(VLOOKUP($H2251,'Water F Exp'!$A:$K,16,FALSE),0)</f>
        <v>0</v>
      </c>
      <c r="T2251" s="42">
        <f>IFERROR(VLOOKUP($H2251,'Water F Exp'!$A:$K,17,FALSE),0)</f>
        <v>0</v>
      </c>
      <c r="U2251" s="34">
        <f ca="1">IFERROR(VLOOKUP($H2251,'Sewer F Rev'!$A:$E,15,FALSE),0)</f>
        <v>0</v>
      </c>
      <c r="V2251" s="34">
        <f ca="1">IFERROR(VLOOKUP($H2251,'Sewer F Rev'!$A:$E,16,FALSE),0)</f>
        <v>0</v>
      </c>
      <c r="W2251" s="42">
        <f ca="1">IFERROR(VLOOKUP($H2251,'Sewer F Rev'!$A:$E,17,FALSE),0)</f>
        <v>0</v>
      </c>
      <c r="X2251" s="34">
        <f>IFERROR(VLOOKUP($H2251,'Sewer F Exp'!$A:$B,15,FALSE),0)</f>
        <v>0</v>
      </c>
      <c r="Y2251" s="34">
        <f>IFERROR(VLOOKUP($H2251,'Sewer F Exp'!$A:$B,16,FALSE),0)</f>
        <v>0</v>
      </c>
      <c r="Z2251" s="42">
        <f>IFERROR(VLOOKUP($H2251,'Sewer F Exp'!$A:$B,17,FALSE),0)</f>
        <v>0</v>
      </c>
      <c r="AA2251" s="34">
        <f>IFERROR(VLOOKUP($H2251,'Refuse F Rev'!$A:$E,15,FALSE),0)</f>
        <v>0</v>
      </c>
      <c r="AB2251" s="34">
        <f>IFERROR(VLOOKUP($H2251,'Refuse F Rev'!$A:$E,16,FALSE),0)</f>
        <v>0</v>
      </c>
      <c r="AC2251" s="42">
        <f>IFERROR(VLOOKUP($H2251,'Refuse F Rev'!$A:$E,17,FALSE),0)</f>
        <v>0</v>
      </c>
      <c r="AD2251" s="34">
        <f>IFERROR(VLOOKUP($H2251,'Refuse F Exp'!$A:$E,15,FALSE),0)</f>
        <v>0</v>
      </c>
      <c r="AE2251" s="34">
        <f>IFERROR(VLOOKUP($H2251,'Refuse F Exp'!$A:$E,16,FALSE),0)</f>
        <v>0</v>
      </c>
      <c r="AF2251" s="42">
        <f>IFERROR(VLOOKUP($H2251,'Refuse F Exp'!$A:$E,17,FALSE),0)</f>
        <v>0</v>
      </c>
      <c r="AG2251" s="34">
        <f>IFERROR(VLOOKUP($H2251,#REF!,10,FALSE),0)</f>
        <v>0</v>
      </c>
      <c r="AH2251" s="34">
        <f>IFERROR(VLOOKUP($H2251,#REF!,11,FALSE),0)</f>
        <v>0</v>
      </c>
      <c r="AI2251" s="42">
        <f>IFERROR(VLOOKUP($H2251,#REF!,12,FALSE),0)</f>
        <v>0</v>
      </c>
      <c r="AJ2251" s="34">
        <f>IFERROR(VLOOKUP($H2251,#REF!,10,FALSE),0)</f>
        <v>0</v>
      </c>
      <c r="AK2251" s="34">
        <f>IFERROR(VLOOKUP($H2251,#REF!,11,FALSE),0)</f>
        <v>0</v>
      </c>
      <c r="AL2251" s="42">
        <f>IFERROR(VLOOKUP($H2251,#REF!,12,FALSE),0)</f>
        <v>0</v>
      </c>
      <c r="AM2251" s="34">
        <f>IFERROR(VLOOKUP($H2251,#REF!,10,FALSE),0)</f>
        <v>0</v>
      </c>
      <c r="AN2251" s="34">
        <f>IFERROR(VLOOKUP($H2251,#REF!,11,FALSE),0)</f>
        <v>0</v>
      </c>
      <c r="AO2251" s="42">
        <f>IFERROR(VLOOKUP($H2251,#REF!,12,FALSE),0)</f>
        <v>0</v>
      </c>
      <c r="AP2251" s="34">
        <f>IFERROR(VLOOKUP($H2251,#REF!,10,FALSE),0)</f>
        <v>0</v>
      </c>
      <c r="AQ2251" s="34">
        <f>IFERROR(VLOOKUP($H2251,#REF!,11,FALSE),0)</f>
        <v>0</v>
      </c>
      <c r="AR2251" s="42">
        <f>IFERROR(VLOOKUP($H2251,#REF!,12,FALSE),0)</f>
        <v>0</v>
      </c>
      <c r="AS2251" s="34">
        <f>IFERROR(VLOOKUP($H2251,#REF!,13,FALSE),0)</f>
        <v>0</v>
      </c>
      <c r="AT2251" s="34">
        <f>IFERROR(VLOOKUP($H2251,#REF!,14,FALSE),0)</f>
        <v>0</v>
      </c>
      <c r="AU2251" s="42">
        <f>IFERROR(VLOOKUP($H2251,#REF!,15,FALSE),0)</f>
        <v>0</v>
      </c>
      <c r="AV2251" s="34">
        <f>IFERROR(VLOOKUP($H2251,#REF!,15,FALSE),0)</f>
        <v>0</v>
      </c>
      <c r="AW2251" s="34">
        <f>IFERROR(VLOOKUP($H2251,#REF!,16,FALSE),0)</f>
        <v>0</v>
      </c>
      <c r="AX2251" s="42">
        <f>IFERROR(VLOOKUP($H2251,#REF!,17,FALSE),0)</f>
        <v>0</v>
      </c>
    </row>
    <row r="2252" spans="1:50" x14ac:dyDescent="0.3">
      <c r="A2252" s="33" t="str">
        <f t="shared" si="140"/>
        <v>0</v>
      </c>
      <c r="B2252" s="33">
        <f>+'R&amp;E EXPORT'!B2051</f>
        <v>0</v>
      </c>
      <c r="C2252" t="str">
        <f>IFERROR(VLOOKUP(A2252,'MCSJ Export'!A:C,3,FALSE),"")</f>
        <v/>
      </c>
      <c r="D2252" s="37">
        <f t="shared" ca="1" si="141"/>
        <v>0</v>
      </c>
      <c r="E2252" s="37">
        <f t="shared" ca="1" si="142"/>
        <v>0</v>
      </c>
      <c r="F2252" s="37">
        <f t="shared" ca="1" si="143"/>
        <v>0</v>
      </c>
      <c r="G2252" s="37"/>
      <c r="H2252" s="33">
        <f>+'R&amp;E EXPORT'!A2051</f>
        <v>0</v>
      </c>
      <c r="I2252" s="34">
        <f>IFERROR(VLOOKUP($H2252,'Gen F Rev'!$A:$M,15,FALSE),0)</f>
        <v>0</v>
      </c>
      <c r="J2252" s="34">
        <f>IFERROR(VLOOKUP($H2252,'Gen F Rev'!$A:$M,16,FALSE),0)</f>
        <v>0</v>
      </c>
      <c r="K2252" s="42">
        <f>IFERROR(VLOOKUP($H2252,'Gen F Rev'!$A:$M,17,FALSE),0)</f>
        <v>0</v>
      </c>
      <c r="L2252" s="34">
        <f>IFERROR(VLOOKUP($H2252,'Gen F Exp'!$A:$E,15,FALSE),0)</f>
        <v>0</v>
      </c>
      <c r="M2252" s="34">
        <f>IFERROR(VLOOKUP($H2252,'Gen F Exp'!$A:$E,16,FALSE),0)</f>
        <v>0</v>
      </c>
      <c r="N2252" s="42">
        <f>IFERROR(VLOOKUP($H2252,'Gen F Exp'!$A:$E,17,FALSE),0)</f>
        <v>0</v>
      </c>
      <c r="O2252" s="34">
        <f>IFERROR(VLOOKUP($H2252,'Water F Rev'!$A:$L,15,FALSE),0)</f>
        <v>0</v>
      </c>
      <c r="P2252" s="34">
        <f>IFERROR(VLOOKUP($H2252,'Water F Rev'!$A:$L,16,FALSE),0)</f>
        <v>0</v>
      </c>
      <c r="Q2252" s="42">
        <f>IFERROR(VLOOKUP($H2252,'Water F Rev'!$A:$L,17,FALSE),0)</f>
        <v>0</v>
      </c>
      <c r="R2252" s="34">
        <f>IFERROR(VLOOKUP($H2252,'Water F Exp'!$A:$K,15,FALSE),0)</f>
        <v>0</v>
      </c>
      <c r="S2252" s="34">
        <f>IFERROR(VLOOKUP($H2252,'Water F Exp'!$A:$K,16,FALSE),0)</f>
        <v>0</v>
      </c>
      <c r="T2252" s="42">
        <f>IFERROR(VLOOKUP($H2252,'Water F Exp'!$A:$K,17,FALSE),0)</f>
        <v>0</v>
      </c>
      <c r="U2252" s="34">
        <f ca="1">IFERROR(VLOOKUP($H2252,'Sewer F Rev'!$A:$E,15,FALSE),0)</f>
        <v>0</v>
      </c>
      <c r="V2252" s="34">
        <f ca="1">IFERROR(VLOOKUP($H2252,'Sewer F Rev'!$A:$E,16,FALSE),0)</f>
        <v>0</v>
      </c>
      <c r="W2252" s="42">
        <f ca="1">IFERROR(VLOOKUP($H2252,'Sewer F Rev'!$A:$E,17,FALSE),0)</f>
        <v>0</v>
      </c>
      <c r="X2252" s="34">
        <f>IFERROR(VLOOKUP($H2252,'Sewer F Exp'!$A:$B,15,FALSE),0)</f>
        <v>0</v>
      </c>
      <c r="Y2252" s="34">
        <f>IFERROR(VLOOKUP($H2252,'Sewer F Exp'!$A:$B,16,FALSE),0)</f>
        <v>0</v>
      </c>
      <c r="Z2252" s="42">
        <f>IFERROR(VLOOKUP($H2252,'Sewer F Exp'!$A:$B,17,FALSE),0)</f>
        <v>0</v>
      </c>
      <c r="AA2252" s="34">
        <f>IFERROR(VLOOKUP($H2252,'Refuse F Rev'!$A:$E,15,FALSE),0)</f>
        <v>0</v>
      </c>
      <c r="AB2252" s="34">
        <f>IFERROR(VLOOKUP($H2252,'Refuse F Rev'!$A:$E,16,FALSE),0)</f>
        <v>0</v>
      </c>
      <c r="AC2252" s="42">
        <f>IFERROR(VLOOKUP($H2252,'Refuse F Rev'!$A:$E,17,FALSE),0)</f>
        <v>0</v>
      </c>
      <c r="AD2252" s="34">
        <f>IFERROR(VLOOKUP($H2252,'Refuse F Exp'!$A:$E,15,FALSE),0)</f>
        <v>0</v>
      </c>
      <c r="AE2252" s="34">
        <f>IFERROR(VLOOKUP($H2252,'Refuse F Exp'!$A:$E,16,FALSE),0)</f>
        <v>0</v>
      </c>
      <c r="AF2252" s="42">
        <f>IFERROR(VLOOKUP($H2252,'Refuse F Exp'!$A:$E,17,FALSE),0)</f>
        <v>0</v>
      </c>
      <c r="AG2252" s="34">
        <f>IFERROR(VLOOKUP($H2252,#REF!,10,FALSE),0)</f>
        <v>0</v>
      </c>
      <c r="AH2252" s="34">
        <f>IFERROR(VLOOKUP($H2252,#REF!,11,FALSE),0)</f>
        <v>0</v>
      </c>
      <c r="AI2252" s="42">
        <f>IFERROR(VLOOKUP($H2252,#REF!,12,FALSE),0)</f>
        <v>0</v>
      </c>
      <c r="AJ2252" s="34">
        <f>IFERROR(VLOOKUP($H2252,#REF!,10,FALSE),0)</f>
        <v>0</v>
      </c>
      <c r="AK2252" s="34">
        <f>IFERROR(VLOOKUP($H2252,#REF!,11,FALSE),0)</f>
        <v>0</v>
      </c>
      <c r="AL2252" s="42">
        <f>IFERROR(VLOOKUP($H2252,#REF!,12,FALSE),0)</f>
        <v>0</v>
      </c>
      <c r="AM2252" s="34">
        <f>IFERROR(VLOOKUP($H2252,#REF!,10,FALSE),0)</f>
        <v>0</v>
      </c>
      <c r="AN2252" s="34">
        <f>IFERROR(VLOOKUP($H2252,#REF!,11,FALSE),0)</f>
        <v>0</v>
      </c>
      <c r="AO2252" s="42">
        <f>IFERROR(VLOOKUP($H2252,#REF!,12,FALSE),0)</f>
        <v>0</v>
      </c>
      <c r="AP2252" s="34">
        <f>IFERROR(VLOOKUP($H2252,#REF!,10,FALSE),0)</f>
        <v>0</v>
      </c>
      <c r="AQ2252" s="34">
        <f>IFERROR(VLOOKUP($H2252,#REF!,11,FALSE),0)</f>
        <v>0</v>
      </c>
      <c r="AR2252" s="42">
        <f>IFERROR(VLOOKUP($H2252,#REF!,12,FALSE),0)</f>
        <v>0</v>
      </c>
      <c r="AS2252" s="34">
        <f>IFERROR(VLOOKUP($H2252,#REF!,13,FALSE),0)</f>
        <v>0</v>
      </c>
      <c r="AT2252" s="34">
        <f>IFERROR(VLOOKUP($H2252,#REF!,14,FALSE),0)</f>
        <v>0</v>
      </c>
      <c r="AU2252" s="42">
        <f>IFERROR(VLOOKUP($H2252,#REF!,15,FALSE),0)</f>
        <v>0</v>
      </c>
      <c r="AV2252" s="34">
        <f>IFERROR(VLOOKUP($H2252,#REF!,15,FALSE),0)</f>
        <v>0</v>
      </c>
      <c r="AW2252" s="34">
        <f>IFERROR(VLOOKUP($H2252,#REF!,16,FALSE),0)</f>
        <v>0</v>
      </c>
      <c r="AX2252" s="42">
        <f>IFERROR(VLOOKUP($H2252,#REF!,17,FALSE),0)</f>
        <v>0</v>
      </c>
    </row>
    <row r="2253" spans="1:50" x14ac:dyDescent="0.3">
      <c r="A2253" s="33" t="str">
        <f t="shared" si="140"/>
        <v>0</v>
      </c>
      <c r="B2253" s="33">
        <f>+'R&amp;E EXPORT'!B2052</f>
        <v>0</v>
      </c>
      <c r="C2253" t="str">
        <f>IFERROR(VLOOKUP(A2253,'MCSJ Export'!A:C,3,FALSE),"")</f>
        <v/>
      </c>
      <c r="D2253" s="37">
        <f t="shared" ca="1" si="141"/>
        <v>0</v>
      </c>
      <c r="E2253" s="37">
        <f t="shared" ca="1" si="142"/>
        <v>0</v>
      </c>
      <c r="F2253" s="37">
        <f t="shared" ca="1" si="143"/>
        <v>0</v>
      </c>
      <c r="G2253" s="37"/>
      <c r="H2253" s="33">
        <f>+'R&amp;E EXPORT'!A2052</f>
        <v>0</v>
      </c>
      <c r="I2253" s="34">
        <f>IFERROR(VLOOKUP($H2253,'Gen F Rev'!$A:$M,15,FALSE),0)</f>
        <v>0</v>
      </c>
      <c r="J2253" s="34">
        <f>IFERROR(VLOOKUP($H2253,'Gen F Rev'!$A:$M,16,FALSE),0)</f>
        <v>0</v>
      </c>
      <c r="K2253" s="42">
        <f>IFERROR(VLOOKUP($H2253,'Gen F Rev'!$A:$M,17,FALSE),0)</f>
        <v>0</v>
      </c>
      <c r="L2253" s="34">
        <f>IFERROR(VLOOKUP($H2253,'Gen F Exp'!$A:$E,15,FALSE),0)</f>
        <v>0</v>
      </c>
      <c r="M2253" s="34">
        <f>IFERROR(VLOOKUP($H2253,'Gen F Exp'!$A:$E,16,FALSE),0)</f>
        <v>0</v>
      </c>
      <c r="N2253" s="42">
        <f>IFERROR(VLOOKUP($H2253,'Gen F Exp'!$A:$E,17,FALSE),0)</f>
        <v>0</v>
      </c>
      <c r="O2253" s="34">
        <f>IFERROR(VLOOKUP($H2253,'Water F Rev'!$A:$L,15,FALSE),0)</f>
        <v>0</v>
      </c>
      <c r="P2253" s="34">
        <f>IFERROR(VLOOKUP($H2253,'Water F Rev'!$A:$L,16,FALSE),0)</f>
        <v>0</v>
      </c>
      <c r="Q2253" s="42">
        <f>IFERROR(VLOOKUP($H2253,'Water F Rev'!$A:$L,17,FALSE),0)</f>
        <v>0</v>
      </c>
      <c r="R2253" s="34">
        <f>IFERROR(VLOOKUP($H2253,'Water F Exp'!$A:$K,15,FALSE),0)</f>
        <v>0</v>
      </c>
      <c r="S2253" s="34">
        <f>IFERROR(VLOOKUP($H2253,'Water F Exp'!$A:$K,16,FALSE),0)</f>
        <v>0</v>
      </c>
      <c r="T2253" s="42">
        <f>IFERROR(VLOOKUP($H2253,'Water F Exp'!$A:$K,17,FALSE),0)</f>
        <v>0</v>
      </c>
      <c r="U2253" s="34">
        <f ca="1">IFERROR(VLOOKUP($H2253,'Sewer F Rev'!$A:$E,15,FALSE),0)</f>
        <v>0</v>
      </c>
      <c r="V2253" s="34">
        <f ca="1">IFERROR(VLOOKUP($H2253,'Sewer F Rev'!$A:$E,16,FALSE),0)</f>
        <v>0</v>
      </c>
      <c r="W2253" s="42">
        <f ca="1">IFERROR(VLOOKUP($H2253,'Sewer F Rev'!$A:$E,17,FALSE),0)</f>
        <v>0</v>
      </c>
      <c r="X2253" s="34">
        <f>IFERROR(VLOOKUP($H2253,'Sewer F Exp'!$A:$B,15,FALSE),0)</f>
        <v>0</v>
      </c>
      <c r="Y2253" s="34">
        <f>IFERROR(VLOOKUP($H2253,'Sewer F Exp'!$A:$B,16,FALSE),0)</f>
        <v>0</v>
      </c>
      <c r="Z2253" s="42">
        <f>IFERROR(VLOOKUP($H2253,'Sewer F Exp'!$A:$B,17,FALSE),0)</f>
        <v>0</v>
      </c>
      <c r="AA2253" s="34">
        <f>IFERROR(VLOOKUP($H2253,'Refuse F Rev'!$A:$E,15,FALSE),0)</f>
        <v>0</v>
      </c>
      <c r="AB2253" s="34">
        <f>IFERROR(VLOOKUP($H2253,'Refuse F Rev'!$A:$E,16,FALSE),0)</f>
        <v>0</v>
      </c>
      <c r="AC2253" s="42">
        <f>IFERROR(VLOOKUP($H2253,'Refuse F Rev'!$A:$E,17,FALSE),0)</f>
        <v>0</v>
      </c>
      <c r="AD2253" s="34">
        <f>IFERROR(VLOOKUP($H2253,'Refuse F Exp'!$A:$E,15,FALSE),0)</f>
        <v>0</v>
      </c>
      <c r="AE2253" s="34">
        <f>IFERROR(VLOOKUP($H2253,'Refuse F Exp'!$A:$E,16,FALSE),0)</f>
        <v>0</v>
      </c>
      <c r="AF2253" s="42">
        <f>IFERROR(VLOOKUP($H2253,'Refuse F Exp'!$A:$E,17,FALSE),0)</f>
        <v>0</v>
      </c>
      <c r="AG2253" s="34">
        <f>IFERROR(VLOOKUP($H2253,#REF!,10,FALSE),0)</f>
        <v>0</v>
      </c>
      <c r="AH2253" s="34">
        <f>IFERROR(VLOOKUP($H2253,#REF!,11,FALSE),0)</f>
        <v>0</v>
      </c>
      <c r="AI2253" s="42">
        <f>IFERROR(VLOOKUP($H2253,#REF!,12,FALSE),0)</f>
        <v>0</v>
      </c>
      <c r="AJ2253" s="34">
        <f>IFERROR(VLOOKUP($H2253,#REF!,10,FALSE),0)</f>
        <v>0</v>
      </c>
      <c r="AK2253" s="34">
        <f>IFERROR(VLOOKUP($H2253,#REF!,11,FALSE),0)</f>
        <v>0</v>
      </c>
      <c r="AL2253" s="42">
        <f>IFERROR(VLOOKUP($H2253,#REF!,12,FALSE),0)</f>
        <v>0</v>
      </c>
      <c r="AM2253" s="34">
        <f>IFERROR(VLOOKUP($H2253,#REF!,10,FALSE),0)</f>
        <v>0</v>
      </c>
      <c r="AN2253" s="34">
        <f>IFERROR(VLOOKUP($H2253,#REF!,11,FALSE),0)</f>
        <v>0</v>
      </c>
      <c r="AO2253" s="42">
        <f>IFERROR(VLOOKUP($H2253,#REF!,12,FALSE),0)</f>
        <v>0</v>
      </c>
      <c r="AP2253" s="34">
        <f>IFERROR(VLOOKUP($H2253,#REF!,10,FALSE),0)</f>
        <v>0</v>
      </c>
      <c r="AQ2253" s="34">
        <f>IFERROR(VLOOKUP($H2253,#REF!,11,FALSE),0)</f>
        <v>0</v>
      </c>
      <c r="AR2253" s="42">
        <f>IFERROR(VLOOKUP($H2253,#REF!,12,FALSE),0)</f>
        <v>0</v>
      </c>
      <c r="AS2253" s="34">
        <f>IFERROR(VLOOKUP($H2253,#REF!,13,FALSE),0)</f>
        <v>0</v>
      </c>
      <c r="AT2253" s="34">
        <f>IFERROR(VLOOKUP($H2253,#REF!,14,FALSE),0)</f>
        <v>0</v>
      </c>
      <c r="AU2253" s="42">
        <f>IFERROR(VLOOKUP($H2253,#REF!,15,FALSE),0)</f>
        <v>0</v>
      </c>
      <c r="AV2253" s="34">
        <f>IFERROR(VLOOKUP($H2253,#REF!,15,FALSE),0)</f>
        <v>0</v>
      </c>
      <c r="AW2253" s="34">
        <f>IFERROR(VLOOKUP($H2253,#REF!,16,FALSE),0)</f>
        <v>0</v>
      </c>
      <c r="AX2253" s="42">
        <f>IFERROR(VLOOKUP($H2253,#REF!,17,FALSE),0)</f>
        <v>0</v>
      </c>
    </row>
    <row r="2254" spans="1:50" x14ac:dyDescent="0.3">
      <c r="A2254" s="33" t="str">
        <f t="shared" si="140"/>
        <v>0</v>
      </c>
      <c r="B2254" s="33">
        <f>+'R&amp;E EXPORT'!B2053</f>
        <v>0</v>
      </c>
      <c r="C2254" t="str">
        <f>IFERROR(VLOOKUP(A2254,'MCSJ Export'!A:C,3,FALSE),"")</f>
        <v/>
      </c>
      <c r="D2254" s="37">
        <f t="shared" ca="1" si="141"/>
        <v>0</v>
      </c>
      <c r="E2254" s="37">
        <f t="shared" ca="1" si="142"/>
        <v>0</v>
      </c>
      <c r="F2254" s="37">
        <f t="shared" ca="1" si="143"/>
        <v>0</v>
      </c>
      <c r="G2254" s="37"/>
      <c r="H2254" s="33">
        <f>+'R&amp;E EXPORT'!A2053</f>
        <v>0</v>
      </c>
      <c r="I2254" s="34">
        <f>IFERROR(VLOOKUP($H2254,'Gen F Rev'!$A:$M,15,FALSE),0)</f>
        <v>0</v>
      </c>
      <c r="J2254" s="34">
        <f>IFERROR(VLOOKUP($H2254,'Gen F Rev'!$A:$M,16,FALSE),0)</f>
        <v>0</v>
      </c>
      <c r="K2254" s="42">
        <f>IFERROR(VLOOKUP($H2254,'Gen F Rev'!$A:$M,17,FALSE),0)</f>
        <v>0</v>
      </c>
      <c r="L2254" s="34">
        <f>IFERROR(VLOOKUP($H2254,'Gen F Exp'!$A:$E,15,FALSE),0)</f>
        <v>0</v>
      </c>
      <c r="M2254" s="34">
        <f>IFERROR(VLOOKUP($H2254,'Gen F Exp'!$A:$E,16,FALSE),0)</f>
        <v>0</v>
      </c>
      <c r="N2254" s="42">
        <f>IFERROR(VLOOKUP($H2254,'Gen F Exp'!$A:$E,17,FALSE),0)</f>
        <v>0</v>
      </c>
      <c r="O2254" s="34">
        <f>IFERROR(VLOOKUP($H2254,'Water F Rev'!$A:$L,15,FALSE),0)</f>
        <v>0</v>
      </c>
      <c r="P2254" s="34">
        <f>IFERROR(VLOOKUP($H2254,'Water F Rev'!$A:$L,16,FALSE),0)</f>
        <v>0</v>
      </c>
      <c r="Q2254" s="42">
        <f>IFERROR(VLOOKUP($H2254,'Water F Rev'!$A:$L,17,FALSE),0)</f>
        <v>0</v>
      </c>
      <c r="R2254" s="34">
        <f>IFERROR(VLOOKUP($H2254,'Water F Exp'!$A:$K,15,FALSE),0)</f>
        <v>0</v>
      </c>
      <c r="S2254" s="34">
        <f>IFERROR(VLOOKUP($H2254,'Water F Exp'!$A:$K,16,FALSE),0)</f>
        <v>0</v>
      </c>
      <c r="T2254" s="42">
        <f>IFERROR(VLOOKUP($H2254,'Water F Exp'!$A:$K,17,FALSE),0)</f>
        <v>0</v>
      </c>
      <c r="U2254" s="34">
        <f ca="1">IFERROR(VLOOKUP($H2254,'Sewer F Rev'!$A:$E,15,FALSE),0)</f>
        <v>0</v>
      </c>
      <c r="V2254" s="34">
        <f ca="1">IFERROR(VLOOKUP($H2254,'Sewer F Rev'!$A:$E,16,FALSE),0)</f>
        <v>0</v>
      </c>
      <c r="W2254" s="42">
        <f ca="1">IFERROR(VLOOKUP($H2254,'Sewer F Rev'!$A:$E,17,FALSE),0)</f>
        <v>0</v>
      </c>
      <c r="X2254" s="34">
        <f>IFERROR(VLOOKUP($H2254,'Sewer F Exp'!$A:$B,15,FALSE),0)</f>
        <v>0</v>
      </c>
      <c r="Y2254" s="34">
        <f>IFERROR(VLOOKUP($H2254,'Sewer F Exp'!$A:$B,16,FALSE),0)</f>
        <v>0</v>
      </c>
      <c r="Z2254" s="42">
        <f>IFERROR(VLOOKUP($H2254,'Sewer F Exp'!$A:$B,17,FALSE),0)</f>
        <v>0</v>
      </c>
      <c r="AA2254" s="34">
        <f>IFERROR(VLOOKUP($H2254,'Refuse F Rev'!$A:$E,15,FALSE),0)</f>
        <v>0</v>
      </c>
      <c r="AB2254" s="34">
        <f>IFERROR(VLOOKUP($H2254,'Refuse F Rev'!$A:$E,16,FALSE),0)</f>
        <v>0</v>
      </c>
      <c r="AC2254" s="42">
        <f>IFERROR(VLOOKUP($H2254,'Refuse F Rev'!$A:$E,17,FALSE),0)</f>
        <v>0</v>
      </c>
      <c r="AD2254" s="34">
        <f>IFERROR(VLOOKUP($H2254,'Refuse F Exp'!$A:$E,15,FALSE),0)</f>
        <v>0</v>
      </c>
      <c r="AE2254" s="34">
        <f>IFERROR(VLOOKUP($H2254,'Refuse F Exp'!$A:$E,16,FALSE),0)</f>
        <v>0</v>
      </c>
      <c r="AF2254" s="42">
        <f>IFERROR(VLOOKUP($H2254,'Refuse F Exp'!$A:$E,17,FALSE),0)</f>
        <v>0</v>
      </c>
      <c r="AG2254" s="34">
        <f>IFERROR(VLOOKUP($H2254,#REF!,10,FALSE),0)</f>
        <v>0</v>
      </c>
      <c r="AH2254" s="34">
        <f>IFERROR(VLOOKUP($H2254,#REF!,11,FALSE),0)</f>
        <v>0</v>
      </c>
      <c r="AI2254" s="42">
        <f>IFERROR(VLOOKUP($H2254,#REF!,12,FALSE),0)</f>
        <v>0</v>
      </c>
      <c r="AJ2254" s="34">
        <f>IFERROR(VLOOKUP($H2254,#REF!,10,FALSE),0)</f>
        <v>0</v>
      </c>
      <c r="AK2254" s="34">
        <f>IFERROR(VLOOKUP($H2254,#REF!,11,FALSE),0)</f>
        <v>0</v>
      </c>
      <c r="AL2254" s="42">
        <f>IFERROR(VLOOKUP($H2254,#REF!,12,FALSE),0)</f>
        <v>0</v>
      </c>
      <c r="AM2254" s="34">
        <f>IFERROR(VLOOKUP($H2254,#REF!,10,FALSE),0)</f>
        <v>0</v>
      </c>
      <c r="AN2254" s="34">
        <f>IFERROR(VLOOKUP($H2254,#REF!,11,FALSE),0)</f>
        <v>0</v>
      </c>
      <c r="AO2254" s="42">
        <f>IFERROR(VLOOKUP($H2254,#REF!,12,FALSE),0)</f>
        <v>0</v>
      </c>
      <c r="AP2254" s="34">
        <f>IFERROR(VLOOKUP($H2254,#REF!,10,FALSE),0)</f>
        <v>0</v>
      </c>
      <c r="AQ2254" s="34">
        <f>IFERROR(VLOOKUP($H2254,#REF!,11,FALSE),0)</f>
        <v>0</v>
      </c>
      <c r="AR2254" s="42">
        <f>IFERROR(VLOOKUP($H2254,#REF!,12,FALSE),0)</f>
        <v>0</v>
      </c>
      <c r="AS2254" s="34">
        <f>IFERROR(VLOOKUP($H2254,#REF!,13,FALSE),0)</f>
        <v>0</v>
      </c>
      <c r="AT2254" s="34">
        <f>IFERROR(VLOOKUP($H2254,#REF!,14,FALSE),0)</f>
        <v>0</v>
      </c>
      <c r="AU2254" s="42">
        <f>IFERROR(VLOOKUP($H2254,#REF!,15,FALSE),0)</f>
        <v>0</v>
      </c>
      <c r="AV2254" s="34">
        <f>IFERROR(VLOOKUP($H2254,#REF!,15,FALSE),0)</f>
        <v>0</v>
      </c>
      <c r="AW2254" s="34">
        <f>IFERROR(VLOOKUP($H2254,#REF!,16,FALSE),0)</f>
        <v>0</v>
      </c>
      <c r="AX2254" s="42">
        <f>IFERROR(VLOOKUP($H2254,#REF!,17,FALSE),0)</f>
        <v>0</v>
      </c>
    </row>
    <row r="2255" spans="1:50" x14ac:dyDescent="0.3">
      <c r="A2255" s="33" t="str">
        <f t="shared" si="140"/>
        <v>0</v>
      </c>
      <c r="B2255" s="33">
        <f>+'R&amp;E EXPORT'!B2054</f>
        <v>0</v>
      </c>
      <c r="C2255" t="str">
        <f>IFERROR(VLOOKUP(A2255,'MCSJ Export'!A:C,3,FALSE),"")</f>
        <v/>
      </c>
      <c r="D2255" s="37">
        <f t="shared" ca="1" si="141"/>
        <v>0</v>
      </c>
      <c r="E2255" s="37">
        <f t="shared" ca="1" si="142"/>
        <v>0</v>
      </c>
      <c r="F2255" s="37">
        <f t="shared" ca="1" si="143"/>
        <v>0</v>
      </c>
      <c r="G2255" s="37"/>
      <c r="H2255" s="33">
        <f>+'R&amp;E EXPORT'!A2054</f>
        <v>0</v>
      </c>
      <c r="I2255" s="34">
        <f>IFERROR(VLOOKUP($H2255,'Gen F Rev'!$A:$M,15,FALSE),0)</f>
        <v>0</v>
      </c>
      <c r="J2255" s="34">
        <f>IFERROR(VLOOKUP($H2255,'Gen F Rev'!$A:$M,16,FALSE),0)</f>
        <v>0</v>
      </c>
      <c r="K2255" s="42">
        <f>IFERROR(VLOOKUP($H2255,'Gen F Rev'!$A:$M,17,FALSE),0)</f>
        <v>0</v>
      </c>
      <c r="L2255" s="34">
        <f>IFERROR(VLOOKUP($H2255,'Gen F Exp'!$A:$E,15,FALSE),0)</f>
        <v>0</v>
      </c>
      <c r="M2255" s="34">
        <f>IFERROR(VLOOKUP($H2255,'Gen F Exp'!$A:$E,16,FALSE),0)</f>
        <v>0</v>
      </c>
      <c r="N2255" s="42">
        <f>IFERROR(VLOOKUP($H2255,'Gen F Exp'!$A:$E,17,FALSE),0)</f>
        <v>0</v>
      </c>
      <c r="O2255" s="34">
        <f>IFERROR(VLOOKUP($H2255,'Water F Rev'!$A:$L,15,FALSE),0)</f>
        <v>0</v>
      </c>
      <c r="P2255" s="34">
        <f>IFERROR(VLOOKUP($H2255,'Water F Rev'!$A:$L,16,FALSE),0)</f>
        <v>0</v>
      </c>
      <c r="Q2255" s="42">
        <f>IFERROR(VLOOKUP($H2255,'Water F Rev'!$A:$L,17,FALSE),0)</f>
        <v>0</v>
      </c>
      <c r="R2255" s="34">
        <f>IFERROR(VLOOKUP($H2255,'Water F Exp'!$A:$K,15,FALSE),0)</f>
        <v>0</v>
      </c>
      <c r="S2255" s="34">
        <f>IFERROR(VLOOKUP($H2255,'Water F Exp'!$A:$K,16,FALSE),0)</f>
        <v>0</v>
      </c>
      <c r="T2255" s="42">
        <f>IFERROR(VLOOKUP($H2255,'Water F Exp'!$A:$K,17,FALSE),0)</f>
        <v>0</v>
      </c>
      <c r="U2255" s="34">
        <f ca="1">IFERROR(VLOOKUP($H2255,'Sewer F Rev'!$A:$E,15,FALSE),0)</f>
        <v>0</v>
      </c>
      <c r="V2255" s="34">
        <f ca="1">IFERROR(VLOOKUP($H2255,'Sewer F Rev'!$A:$E,16,FALSE),0)</f>
        <v>0</v>
      </c>
      <c r="W2255" s="42">
        <f ca="1">IFERROR(VLOOKUP($H2255,'Sewer F Rev'!$A:$E,17,FALSE),0)</f>
        <v>0</v>
      </c>
      <c r="X2255" s="34">
        <f>IFERROR(VLOOKUP($H2255,'Sewer F Exp'!$A:$B,15,FALSE),0)</f>
        <v>0</v>
      </c>
      <c r="Y2255" s="34">
        <f>IFERROR(VLOOKUP($H2255,'Sewer F Exp'!$A:$B,16,FALSE),0)</f>
        <v>0</v>
      </c>
      <c r="Z2255" s="42">
        <f>IFERROR(VLOOKUP($H2255,'Sewer F Exp'!$A:$B,17,FALSE),0)</f>
        <v>0</v>
      </c>
      <c r="AA2255" s="34">
        <f>IFERROR(VLOOKUP($H2255,'Refuse F Rev'!$A:$E,15,FALSE),0)</f>
        <v>0</v>
      </c>
      <c r="AB2255" s="34">
        <f>IFERROR(VLOOKUP($H2255,'Refuse F Rev'!$A:$E,16,FALSE),0)</f>
        <v>0</v>
      </c>
      <c r="AC2255" s="42">
        <f>IFERROR(VLOOKUP($H2255,'Refuse F Rev'!$A:$E,17,FALSE),0)</f>
        <v>0</v>
      </c>
      <c r="AD2255" s="34">
        <f>IFERROR(VLOOKUP($H2255,'Refuse F Exp'!$A:$E,15,FALSE),0)</f>
        <v>0</v>
      </c>
      <c r="AE2255" s="34">
        <f>IFERROR(VLOOKUP($H2255,'Refuse F Exp'!$A:$E,16,FALSE),0)</f>
        <v>0</v>
      </c>
      <c r="AF2255" s="42">
        <f>IFERROR(VLOOKUP($H2255,'Refuse F Exp'!$A:$E,17,FALSE),0)</f>
        <v>0</v>
      </c>
      <c r="AG2255" s="34">
        <f>IFERROR(VLOOKUP($H2255,#REF!,10,FALSE),0)</f>
        <v>0</v>
      </c>
      <c r="AH2255" s="34">
        <f>IFERROR(VLOOKUP($H2255,#REF!,11,FALSE),0)</f>
        <v>0</v>
      </c>
      <c r="AI2255" s="42">
        <f>IFERROR(VLOOKUP($H2255,#REF!,12,FALSE),0)</f>
        <v>0</v>
      </c>
      <c r="AJ2255" s="34">
        <f>IFERROR(VLOOKUP($H2255,#REF!,10,FALSE),0)</f>
        <v>0</v>
      </c>
      <c r="AK2255" s="34">
        <f>IFERROR(VLOOKUP($H2255,#REF!,11,FALSE),0)</f>
        <v>0</v>
      </c>
      <c r="AL2255" s="42">
        <f>IFERROR(VLOOKUP($H2255,#REF!,12,FALSE),0)</f>
        <v>0</v>
      </c>
      <c r="AM2255" s="34">
        <f>IFERROR(VLOOKUP($H2255,#REF!,10,FALSE),0)</f>
        <v>0</v>
      </c>
      <c r="AN2255" s="34">
        <f>IFERROR(VLOOKUP($H2255,#REF!,11,FALSE),0)</f>
        <v>0</v>
      </c>
      <c r="AO2255" s="42">
        <f>IFERROR(VLOOKUP($H2255,#REF!,12,FALSE),0)</f>
        <v>0</v>
      </c>
      <c r="AP2255" s="34">
        <f>IFERROR(VLOOKUP($H2255,#REF!,10,FALSE),0)</f>
        <v>0</v>
      </c>
      <c r="AQ2255" s="34">
        <f>IFERROR(VLOOKUP($H2255,#REF!,11,FALSE),0)</f>
        <v>0</v>
      </c>
      <c r="AR2255" s="42">
        <f>IFERROR(VLOOKUP($H2255,#REF!,12,FALSE),0)</f>
        <v>0</v>
      </c>
      <c r="AS2255" s="34">
        <f>IFERROR(VLOOKUP($H2255,#REF!,13,FALSE),0)</f>
        <v>0</v>
      </c>
      <c r="AT2255" s="34">
        <f>IFERROR(VLOOKUP($H2255,#REF!,14,FALSE),0)</f>
        <v>0</v>
      </c>
      <c r="AU2255" s="42">
        <f>IFERROR(VLOOKUP($H2255,#REF!,15,FALSE),0)</f>
        <v>0</v>
      </c>
      <c r="AV2255" s="34">
        <f>IFERROR(VLOOKUP($H2255,#REF!,15,FALSE),0)</f>
        <v>0</v>
      </c>
      <c r="AW2255" s="34">
        <f>IFERROR(VLOOKUP($H2255,#REF!,16,FALSE),0)</f>
        <v>0</v>
      </c>
      <c r="AX2255" s="42">
        <f>IFERROR(VLOOKUP($H2255,#REF!,17,FALSE),0)</f>
        <v>0</v>
      </c>
    </row>
    <row r="2256" spans="1:50" x14ac:dyDescent="0.3">
      <c r="A2256" s="33" t="str">
        <f t="shared" si="140"/>
        <v>0</v>
      </c>
      <c r="B2256" s="33">
        <f>+'R&amp;E EXPORT'!B2055</f>
        <v>0</v>
      </c>
      <c r="C2256" t="str">
        <f>IFERROR(VLOOKUP(A2256,'MCSJ Export'!A:C,3,FALSE),"")</f>
        <v/>
      </c>
      <c r="D2256" s="37">
        <f t="shared" ca="1" si="141"/>
        <v>0</v>
      </c>
      <c r="E2256" s="37">
        <f t="shared" ca="1" si="142"/>
        <v>0</v>
      </c>
      <c r="F2256" s="37">
        <f t="shared" ca="1" si="143"/>
        <v>0</v>
      </c>
      <c r="G2256" s="37"/>
      <c r="H2256" s="33">
        <f>+'R&amp;E EXPORT'!A2055</f>
        <v>0</v>
      </c>
      <c r="I2256" s="34">
        <f>IFERROR(VLOOKUP($H2256,'Gen F Rev'!$A:$M,15,FALSE),0)</f>
        <v>0</v>
      </c>
      <c r="J2256" s="34">
        <f>IFERROR(VLOOKUP($H2256,'Gen F Rev'!$A:$M,16,FALSE),0)</f>
        <v>0</v>
      </c>
      <c r="K2256" s="42">
        <f>IFERROR(VLOOKUP($H2256,'Gen F Rev'!$A:$M,17,FALSE),0)</f>
        <v>0</v>
      </c>
      <c r="L2256" s="34">
        <f>IFERROR(VLOOKUP($H2256,'Gen F Exp'!$A:$E,15,FALSE),0)</f>
        <v>0</v>
      </c>
      <c r="M2256" s="34">
        <f>IFERROR(VLOOKUP($H2256,'Gen F Exp'!$A:$E,16,FALSE),0)</f>
        <v>0</v>
      </c>
      <c r="N2256" s="42">
        <f>IFERROR(VLOOKUP($H2256,'Gen F Exp'!$A:$E,17,FALSE),0)</f>
        <v>0</v>
      </c>
      <c r="O2256" s="34">
        <f>IFERROR(VLOOKUP($H2256,'Water F Rev'!$A:$L,15,FALSE),0)</f>
        <v>0</v>
      </c>
      <c r="P2256" s="34">
        <f>IFERROR(VLOOKUP($H2256,'Water F Rev'!$A:$L,16,FALSE),0)</f>
        <v>0</v>
      </c>
      <c r="Q2256" s="42">
        <f>IFERROR(VLOOKUP($H2256,'Water F Rev'!$A:$L,17,FALSE),0)</f>
        <v>0</v>
      </c>
      <c r="R2256" s="34">
        <f>IFERROR(VLOOKUP($H2256,'Water F Exp'!$A:$K,15,FALSE),0)</f>
        <v>0</v>
      </c>
      <c r="S2256" s="34">
        <f>IFERROR(VLOOKUP($H2256,'Water F Exp'!$A:$K,16,FALSE),0)</f>
        <v>0</v>
      </c>
      <c r="T2256" s="42">
        <f>IFERROR(VLOOKUP($H2256,'Water F Exp'!$A:$K,17,FALSE),0)</f>
        <v>0</v>
      </c>
      <c r="U2256" s="34">
        <f ca="1">IFERROR(VLOOKUP($H2256,'Sewer F Rev'!$A:$E,15,FALSE),0)</f>
        <v>0</v>
      </c>
      <c r="V2256" s="34">
        <f ca="1">IFERROR(VLOOKUP($H2256,'Sewer F Rev'!$A:$E,16,FALSE),0)</f>
        <v>0</v>
      </c>
      <c r="W2256" s="42">
        <f ca="1">IFERROR(VLOOKUP($H2256,'Sewer F Rev'!$A:$E,17,FALSE),0)</f>
        <v>0</v>
      </c>
      <c r="X2256" s="34">
        <f>IFERROR(VLOOKUP($H2256,'Sewer F Exp'!$A:$B,15,FALSE),0)</f>
        <v>0</v>
      </c>
      <c r="Y2256" s="34">
        <f>IFERROR(VLOOKUP($H2256,'Sewer F Exp'!$A:$B,16,FALSE),0)</f>
        <v>0</v>
      </c>
      <c r="Z2256" s="42">
        <f>IFERROR(VLOOKUP($H2256,'Sewer F Exp'!$A:$B,17,FALSE),0)</f>
        <v>0</v>
      </c>
      <c r="AA2256" s="34">
        <f>IFERROR(VLOOKUP($H2256,'Refuse F Rev'!$A:$E,15,FALSE),0)</f>
        <v>0</v>
      </c>
      <c r="AB2256" s="34">
        <f>IFERROR(VLOOKUP($H2256,'Refuse F Rev'!$A:$E,16,FALSE),0)</f>
        <v>0</v>
      </c>
      <c r="AC2256" s="42">
        <f>IFERROR(VLOOKUP($H2256,'Refuse F Rev'!$A:$E,17,FALSE),0)</f>
        <v>0</v>
      </c>
      <c r="AD2256" s="34">
        <f>IFERROR(VLOOKUP($H2256,'Refuse F Exp'!$A:$E,15,FALSE),0)</f>
        <v>0</v>
      </c>
      <c r="AE2256" s="34">
        <f>IFERROR(VLOOKUP($H2256,'Refuse F Exp'!$A:$E,16,FALSE),0)</f>
        <v>0</v>
      </c>
      <c r="AF2256" s="42">
        <f>IFERROR(VLOOKUP($H2256,'Refuse F Exp'!$A:$E,17,FALSE),0)</f>
        <v>0</v>
      </c>
      <c r="AG2256" s="34">
        <f>IFERROR(VLOOKUP($H2256,#REF!,10,FALSE),0)</f>
        <v>0</v>
      </c>
      <c r="AH2256" s="34">
        <f>IFERROR(VLOOKUP($H2256,#REF!,11,FALSE),0)</f>
        <v>0</v>
      </c>
      <c r="AI2256" s="42">
        <f>IFERROR(VLOOKUP($H2256,#REF!,12,FALSE),0)</f>
        <v>0</v>
      </c>
      <c r="AJ2256" s="34">
        <f>IFERROR(VLOOKUP($H2256,#REF!,10,FALSE),0)</f>
        <v>0</v>
      </c>
      <c r="AK2256" s="34">
        <f>IFERROR(VLOOKUP($H2256,#REF!,11,FALSE),0)</f>
        <v>0</v>
      </c>
      <c r="AL2256" s="42">
        <f>IFERROR(VLOOKUP($H2256,#REF!,12,FALSE),0)</f>
        <v>0</v>
      </c>
      <c r="AM2256" s="34">
        <f>IFERROR(VLOOKUP($H2256,#REF!,10,FALSE),0)</f>
        <v>0</v>
      </c>
      <c r="AN2256" s="34">
        <f>IFERROR(VLOOKUP($H2256,#REF!,11,FALSE),0)</f>
        <v>0</v>
      </c>
      <c r="AO2256" s="42">
        <f>IFERROR(VLOOKUP($H2256,#REF!,12,FALSE),0)</f>
        <v>0</v>
      </c>
      <c r="AP2256" s="34">
        <f>IFERROR(VLOOKUP($H2256,#REF!,10,FALSE),0)</f>
        <v>0</v>
      </c>
      <c r="AQ2256" s="34">
        <f>IFERROR(VLOOKUP($H2256,#REF!,11,FALSE),0)</f>
        <v>0</v>
      </c>
      <c r="AR2256" s="42">
        <f>IFERROR(VLOOKUP($H2256,#REF!,12,FALSE),0)</f>
        <v>0</v>
      </c>
      <c r="AS2256" s="34">
        <f>IFERROR(VLOOKUP($H2256,#REF!,13,FALSE),0)</f>
        <v>0</v>
      </c>
      <c r="AT2256" s="34">
        <f>IFERROR(VLOOKUP($H2256,#REF!,14,FALSE),0)</f>
        <v>0</v>
      </c>
      <c r="AU2256" s="42">
        <f>IFERROR(VLOOKUP($H2256,#REF!,15,FALSE),0)</f>
        <v>0</v>
      </c>
      <c r="AV2256" s="34">
        <f>IFERROR(VLOOKUP($H2256,#REF!,15,FALSE),0)</f>
        <v>0</v>
      </c>
      <c r="AW2256" s="34">
        <f>IFERROR(VLOOKUP($H2256,#REF!,16,FALSE),0)</f>
        <v>0</v>
      </c>
      <c r="AX2256" s="42">
        <f>IFERROR(VLOOKUP($H2256,#REF!,17,FALSE),0)</f>
        <v>0</v>
      </c>
    </row>
    <row r="2257" spans="1:50" x14ac:dyDescent="0.3">
      <c r="A2257" s="33" t="str">
        <f t="shared" si="140"/>
        <v>0</v>
      </c>
      <c r="B2257" s="33">
        <f>+'R&amp;E EXPORT'!B2056</f>
        <v>0</v>
      </c>
      <c r="C2257" t="str">
        <f>IFERROR(VLOOKUP(A2257,'MCSJ Export'!A:C,3,FALSE),"")</f>
        <v/>
      </c>
      <c r="D2257" s="37">
        <f t="shared" ca="1" si="141"/>
        <v>0</v>
      </c>
      <c r="E2257" s="37">
        <f t="shared" ca="1" si="142"/>
        <v>0</v>
      </c>
      <c r="F2257" s="37">
        <f t="shared" ca="1" si="143"/>
        <v>0</v>
      </c>
      <c r="G2257" s="37"/>
      <c r="H2257" s="33">
        <f>+'R&amp;E EXPORT'!A2056</f>
        <v>0</v>
      </c>
      <c r="I2257" s="34">
        <f>IFERROR(VLOOKUP($H2257,'Gen F Rev'!$A:$M,15,FALSE),0)</f>
        <v>0</v>
      </c>
      <c r="J2257" s="34">
        <f>IFERROR(VLOOKUP($H2257,'Gen F Rev'!$A:$M,16,FALSE),0)</f>
        <v>0</v>
      </c>
      <c r="K2257" s="42">
        <f>IFERROR(VLOOKUP($H2257,'Gen F Rev'!$A:$M,17,FALSE),0)</f>
        <v>0</v>
      </c>
      <c r="L2257" s="34">
        <f>IFERROR(VLOOKUP($H2257,'Gen F Exp'!$A:$E,15,FALSE),0)</f>
        <v>0</v>
      </c>
      <c r="M2257" s="34">
        <f>IFERROR(VLOOKUP($H2257,'Gen F Exp'!$A:$E,16,FALSE),0)</f>
        <v>0</v>
      </c>
      <c r="N2257" s="42">
        <f>IFERROR(VLOOKUP($H2257,'Gen F Exp'!$A:$E,17,FALSE),0)</f>
        <v>0</v>
      </c>
      <c r="O2257" s="34">
        <f>IFERROR(VLOOKUP($H2257,'Water F Rev'!$A:$L,15,FALSE),0)</f>
        <v>0</v>
      </c>
      <c r="P2257" s="34">
        <f>IFERROR(VLOOKUP($H2257,'Water F Rev'!$A:$L,16,FALSE),0)</f>
        <v>0</v>
      </c>
      <c r="Q2257" s="42">
        <f>IFERROR(VLOOKUP($H2257,'Water F Rev'!$A:$L,17,FALSE),0)</f>
        <v>0</v>
      </c>
      <c r="R2257" s="34">
        <f>IFERROR(VLOOKUP($H2257,'Water F Exp'!$A:$K,15,FALSE),0)</f>
        <v>0</v>
      </c>
      <c r="S2257" s="34">
        <f>IFERROR(VLOOKUP($H2257,'Water F Exp'!$A:$K,16,FALSE),0)</f>
        <v>0</v>
      </c>
      <c r="T2257" s="42">
        <f>IFERROR(VLOOKUP($H2257,'Water F Exp'!$A:$K,17,FALSE),0)</f>
        <v>0</v>
      </c>
      <c r="U2257" s="34">
        <f ca="1">IFERROR(VLOOKUP($H2257,'Sewer F Rev'!$A:$E,15,FALSE),0)</f>
        <v>0</v>
      </c>
      <c r="V2257" s="34">
        <f ca="1">IFERROR(VLOOKUP($H2257,'Sewer F Rev'!$A:$E,16,FALSE),0)</f>
        <v>0</v>
      </c>
      <c r="W2257" s="42">
        <f ca="1">IFERROR(VLOOKUP($H2257,'Sewer F Rev'!$A:$E,17,FALSE),0)</f>
        <v>0</v>
      </c>
      <c r="X2257" s="34">
        <f>IFERROR(VLOOKUP($H2257,'Sewer F Exp'!$A:$B,15,FALSE),0)</f>
        <v>0</v>
      </c>
      <c r="Y2257" s="34">
        <f>IFERROR(VLOOKUP($H2257,'Sewer F Exp'!$A:$B,16,FALSE),0)</f>
        <v>0</v>
      </c>
      <c r="Z2257" s="42">
        <f>IFERROR(VLOOKUP($H2257,'Sewer F Exp'!$A:$B,17,FALSE),0)</f>
        <v>0</v>
      </c>
      <c r="AA2257" s="34">
        <f>IFERROR(VLOOKUP($H2257,'Refuse F Rev'!$A:$E,15,FALSE),0)</f>
        <v>0</v>
      </c>
      <c r="AB2257" s="34">
        <f>IFERROR(VLOOKUP($H2257,'Refuse F Rev'!$A:$E,16,FALSE),0)</f>
        <v>0</v>
      </c>
      <c r="AC2257" s="42">
        <f>IFERROR(VLOOKUP($H2257,'Refuse F Rev'!$A:$E,17,FALSE),0)</f>
        <v>0</v>
      </c>
      <c r="AD2257" s="34">
        <f>IFERROR(VLOOKUP($H2257,'Refuse F Exp'!$A:$E,15,FALSE),0)</f>
        <v>0</v>
      </c>
      <c r="AE2257" s="34">
        <f>IFERROR(VLOOKUP($H2257,'Refuse F Exp'!$A:$E,16,FALSE),0)</f>
        <v>0</v>
      </c>
      <c r="AF2257" s="42">
        <f>IFERROR(VLOOKUP($H2257,'Refuse F Exp'!$A:$E,17,FALSE),0)</f>
        <v>0</v>
      </c>
      <c r="AG2257" s="34">
        <f>IFERROR(VLOOKUP($H2257,#REF!,10,FALSE),0)</f>
        <v>0</v>
      </c>
      <c r="AH2257" s="34">
        <f>IFERROR(VLOOKUP($H2257,#REF!,11,FALSE),0)</f>
        <v>0</v>
      </c>
      <c r="AI2257" s="42">
        <f>IFERROR(VLOOKUP($H2257,#REF!,12,FALSE),0)</f>
        <v>0</v>
      </c>
      <c r="AJ2257" s="34">
        <f>IFERROR(VLOOKUP($H2257,#REF!,10,FALSE),0)</f>
        <v>0</v>
      </c>
      <c r="AK2257" s="34">
        <f>IFERROR(VLOOKUP($H2257,#REF!,11,FALSE),0)</f>
        <v>0</v>
      </c>
      <c r="AL2257" s="42">
        <f>IFERROR(VLOOKUP($H2257,#REF!,12,FALSE),0)</f>
        <v>0</v>
      </c>
      <c r="AM2257" s="34">
        <f>IFERROR(VLOOKUP($H2257,#REF!,10,FALSE),0)</f>
        <v>0</v>
      </c>
      <c r="AN2257" s="34">
        <f>IFERROR(VLOOKUP($H2257,#REF!,11,FALSE),0)</f>
        <v>0</v>
      </c>
      <c r="AO2257" s="42">
        <f>IFERROR(VLOOKUP($H2257,#REF!,12,FALSE),0)</f>
        <v>0</v>
      </c>
      <c r="AP2257" s="34">
        <f>IFERROR(VLOOKUP($H2257,#REF!,10,FALSE),0)</f>
        <v>0</v>
      </c>
      <c r="AQ2257" s="34">
        <f>IFERROR(VLOOKUP($H2257,#REF!,11,FALSE),0)</f>
        <v>0</v>
      </c>
      <c r="AR2257" s="42">
        <f>IFERROR(VLOOKUP($H2257,#REF!,12,FALSE),0)</f>
        <v>0</v>
      </c>
      <c r="AS2257" s="34">
        <f>IFERROR(VLOOKUP($H2257,#REF!,13,FALSE),0)</f>
        <v>0</v>
      </c>
      <c r="AT2257" s="34">
        <f>IFERROR(VLOOKUP($H2257,#REF!,14,FALSE),0)</f>
        <v>0</v>
      </c>
      <c r="AU2257" s="42">
        <f>IFERROR(VLOOKUP($H2257,#REF!,15,FALSE),0)</f>
        <v>0</v>
      </c>
      <c r="AV2257" s="34">
        <f>IFERROR(VLOOKUP($H2257,#REF!,15,FALSE),0)</f>
        <v>0</v>
      </c>
      <c r="AW2257" s="34">
        <f>IFERROR(VLOOKUP($H2257,#REF!,16,FALSE),0)</f>
        <v>0</v>
      </c>
      <c r="AX2257" s="42">
        <f>IFERROR(VLOOKUP($H2257,#REF!,17,FALSE),0)</f>
        <v>0</v>
      </c>
    </row>
    <row r="2258" spans="1:50" x14ac:dyDescent="0.3">
      <c r="A2258" s="33" t="str">
        <f t="shared" si="140"/>
        <v>0</v>
      </c>
      <c r="B2258" s="33">
        <f>+'R&amp;E EXPORT'!B2057</f>
        <v>0</v>
      </c>
      <c r="C2258" t="str">
        <f>IFERROR(VLOOKUP(A2258,'MCSJ Export'!A:C,3,FALSE),"")</f>
        <v/>
      </c>
      <c r="D2258" s="37">
        <f t="shared" ca="1" si="141"/>
        <v>0</v>
      </c>
      <c r="E2258" s="37">
        <f t="shared" ca="1" si="142"/>
        <v>0</v>
      </c>
      <c r="F2258" s="37">
        <f t="shared" ca="1" si="143"/>
        <v>0</v>
      </c>
      <c r="G2258" s="37"/>
      <c r="H2258" s="33">
        <f>+'R&amp;E EXPORT'!A2057</f>
        <v>0</v>
      </c>
      <c r="I2258" s="34">
        <f>IFERROR(VLOOKUP($H2258,'Gen F Rev'!$A:$M,15,FALSE),0)</f>
        <v>0</v>
      </c>
      <c r="J2258" s="34">
        <f>IFERROR(VLOOKUP($H2258,'Gen F Rev'!$A:$M,16,FALSE),0)</f>
        <v>0</v>
      </c>
      <c r="K2258" s="42">
        <f>IFERROR(VLOOKUP($H2258,'Gen F Rev'!$A:$M,17,FALSE),0)</f>
        <v>0</v>
      </c>
      <c r="L2258" s="34">
        <f>IFERROR(VLOOKUP($H2258,'Gen F Exp'!$A:$E,15,FALSE),0)</f>
        <v>0</v>
      </c>
      <c r="M2258" s="34">
        <f>IFERROR(VLOOKUP($H2258,'Gen F Exp'!$A:$E,16,FALSE),0)</f>
        <v>0</v>
      </c>
      <c r="N2258" s="42">
        <f>IFERROR(VLOOKUP($H2258,'Gen F Exp'!$A:$E,17,FALSE),0)</f>
        <v>0</v>
      </c>
      <c r="O2258" s="34">
        <f>IFERROR(VLOOKUP($H2258,'Water F Rev'!$A:$L,15,FALSE),0)</f>
        <v>0</v>
      </c>
      <c r="P2258" s="34">
        <f>IFERROR(VLOOKUP($H2258,'Water F Rev'!$A:$L,16,FALSE),0)</f>
        <v>0</v>
      </c>
      <c r="Q2258" s="42">
        <f>IFERROR(VLOOKUP($H2258,'Water F Rev'!$A:$L,17,FALSE),0)</f>
        <v>0</v>
      </c>
      <c r="R2258" s="34">
        <f>IFERROR(VLOOKUP($H2258,'Water F Exp'!$A:$K,15,FALSE),0)</f>
        <v>0</v>
      </c>
      <c r="S2258" s="34">
        <f>IFERROR(VLOOKUP($H2258,'Water F Exp'!$A:$K,16,FALSE),0)</f>
        <v>0</v>
      </c>
      <c r="T2258" s="42">
        <f>IFERROR(VLOOKUP($H2258,'Water F Exp'!$A:$K,17,FALSE),0)</f>
        <v>0</v>
      </c>
      <c r="U2258" s="34">
        <f ca="1">IFERROR(VLOOKUP($H2258,'Sewer F Rev'!$A:$E,15,FALSE),0)</f>
        <v>0</v>
      </c>
      <c r="V2258" s="34">
        <f ca="1">IFERROR(VLOOKUP($H2258,'Sewer F Rev'!$A:$E,16,FALSE),0)</f>
        <v>0</v>
      </c>
      <c r="W2258" s="42">
        <f ca="1">IFERROR(VLOOKUP($H2258,'Sewer F Rev'!$A:$E,17,FALSE),0)</f>
        <v>0</v>
      </c>
      <c r="X2258" s="34">
        <f>IFERROR(VLOOKUP($H2258,'Sewer F Exp'!$A:$B,15,FALSE),0)</f>
        <v>0</v>
      </c>
      <c r="Y2258" s="34">
        <f>IFERROR(VLOOKUP($H2258,'Sewer F Exp'!$A:$B,16,FALSE),0)</f>
        <v>0</v>
      </c>
      <c r="Z2258" s="42">
        <f>IFERROR(VLOOKUP($H2258,'Sewer F Exp'!$A:$B,17,FALSE),0)</f>
        <v>0</v>
      </c>
      <c r="AA2258" s="34">
        <f>IFERROR(VLOOKUP($H2258,'Refuse F Rev'!$A:$E,15,FALSE),0)</f>
        <v>0</v>
      </c>
      <c r="AB2258" s="34">
        <f>IFERROR(VLOOKUP($H2258,'Refuse F Rev'!$A:$E,16,FALSE),0)</f>
        <v>0</v>
      </c>
      <c r="AC2258" s="42">
        <f>IFERROR(VLOOKUP($H2258,'Refuse F Rev'!$A:$E,17,FALSE),0)</f>
        <v>0</v>
      </c>
      <c r="AD2258" s="34">
        <f>IFERROR(VLOOKUP($H2258,'Refuse F Exp'!$A:$E,15,FALSE),0)</f>
        <v>0</v>
      </c>
      <c r="AE2258" s="34">
        <f>IFERROR(VLOOKUP($H2258,'Refuse F Exp'!$A:$E,16,FALSE),0)</f>
        <v>0</v>
      </c>
      <c r="AF2258" s="42">
        <f>IFERROR(VLOOKUP($H2258,'Refuse F Exp'!$A:$E,17,FALSE),0)</f>
        <v>0</v>
      </c>
      <c r="AG2258" s="34">
        <f>IFERROR(VLOOKUP($H2258,#REF!,10,FALSE),0)</f>
        <v>0</v>
      </c>
      <c r="AH2258" s="34">
        <f>IFERROR(VLOOKUP($H2258,#REF!,11,FALSE),0)</f>
        <v>0</v>
      </c>
      <c r="AI2258" s="42">
        <f>IFERROR(VLOOKUP($H2258,#REF!,12,FALSE),0)</f>
        <v>0</v>
      </c>
      <c r="AJ2258" s="34">
        <f>IFERROR(VLOOKUP($H2258,#REF!,10,FALSE),0)</f>
        <v>0</v>
      </c>
      <c r="AK2258" s="34">
        <f>IFERROR(VLOOKUP($H2258,#REF!,11,FALSE),0)</f>
        <v>0</v>
      </c>
      <c r="AL2258" s="42">
        <f>IFERROR(VLOOKUP($H2258,#REF!,12,FALSE),0)</f>
        <v>0</v>
      </c>
      <c r="AM2258" s="34">
        <f>IFERROR(VLOOKUP($H2258,#REF!,10,FALSE),0)</f>
        <v>0</v>
      </c>
      <c r="AN2258" s="34">
        <f>IFERROR(VLOOKUP($H2258,#REF!,11,FALSE),0)</f>
        <v>0</v>
      </c>
      <c r="AO2258" s="42">
        <f>IFERROR(VLOOKUP($H2258,#REF!,12,FALSE),0)</f>
        <v>0</v>
      </c>
      <c r="AP2258" s="34">
        <f>IFERROR(VLOOKUP($H2258,#REF!,10,FALSE),0)</f>
        <v>0</v>
      </c>
      <c r="AQ2258" s="34">
        <f>IFERROR(VLOOKUP($H2258,#REF!,11,FALSE),0)</f>
        <v>0</v>
      </c>
      <c r="AR2258" s="42">
        <f>IFERROR(VLOOKUP($H2258,#REF!,12,FALSE),0)</f>
        <v>0</v>
      </c>
      <c r="AS2258" s="34">
        <f>IFERROR(VLOOKUP($H2258,#REF!,13,FALSE),0)</f>
        <v>0</v>
      </c>
      <c r="AT2258" s="34">
        <f>IFERROR(VLOOKUP($H2258,#REF!,14,FALSE),0)</f>
        <v>0</v>
      </c>
      <c r="AU2258" s="42">
        <f>IFERROR(VLOOKUP($H2258,#REF!,15,FALSE),0)</f>
        <v>0</v>
      </c>
      <c r="AV2258" s="34">
        <f>IFERROR(VLOOKUP($H2258,#REF!,15,FALSE),0)</f>
        <v>0</v>
      </c>
      <c r="AW2258" s="34">
        <f>IFERROR(VLOOKUP($H2258,#REF!,16,FALSE),0)</f>
        <v>0</v>
      </c>
      <c r="AX2258" s="42">
        <f>IFERROR(VLOOKUP($H2258,#REF!,17,FALSE),0)</f>
        <v>0</v>
      </c>
    </row>
    <row r="2259" spans="1:50" x14ac:dyDescent="0.3">
      <c r="A2259" s="33" t="str">
        <f t="shared" si="140"/>
        <v>0</v>
      </c>
      <c r="B2259" s="33">
        <f>+'R&amp;E EXPORT'!B2058</f>
        <v>0</v>
      </c>
      <c r="C2259" t="str">
        <f>IFERROR(VLOOKUP(A2259,'MCSJ Export'!A:C,3,FALSE),"")</f>
        <v/>
      </c>
      <c r="D2259" s="37">
        <f t="shared" ca="1" si="141"/>
        <v>0</v>
      </c>
      <c r="E2259" s="37">
        <f t="shared" ca="1" si="142"/>
        <v>0</v>
      </c>
      <c r="F2259" s="37">
        <f t="shared" ca="1" si="143"/>
        <v>0</v>
      </c>
      <c r="G2259" s="37"/>
      <c r="H2259" s="33">
        <f>+'R&amp;E EXPORT'!A2058</f>
        <v>0</v>
      </c>
      <c r="I2259" s="34">
        <f>IFERROR(VLOOKUP($H2259,'Gen F Rev'!$A:$M,15,FALSE),0)</f>
        <v>0</v>
      </c>
      <c r="J2259" s="34">
        <f>IFERROR(VLOOKUP($H2259,'Gen F Rev'!$A:$M,16,FALSE),0)</f>
        <v>0</v>
      </c>
      <c r="K2259" s="42">
        <f>IFERROR(VLOOKUP($H2259,'Gen F Rev'!$A:$M,17,FALSE),0)</f>
        <v>0</v>
      </c>
      <c r="L2259" s="34">
        <f>IFERROR(VLOOKUP($H2259,'Gen F Exp'!$A:$E,15,FALSE),0)</f>
        <v>0</v>
      </c>
      <c r="M2259" s="34">
        <f>IFERROR(VLOOKUP($H2259,'Gen F Exp'!$A:$E,16,FALSE),0)</f>
        <v>0</v>
      </c>
      <c r="N2259" s="42">
        <f>IFERROR(VLOOKUP($H2259,'Gen F Exp'!$A:$E,17,FALSE),0)</f>
        <v>0</v>
      </c>
      <c r="O2259" s="34">
        <f>IFERROR(VLOOKUP($H2259,'Water F Rev'!$A:$L,15,FALSE),0)</f>
        <v>0</v>
      </c>
      <c r="P2259" s="34">
        <f>IFERROR(VLOOKUP($H2259,'Water F Rev'!$A:$L,16,FALSE),0)</f>
        <v>0</v>
      </c>
      <c r="Q2259" s="42">
        <f>IFERROR(VLOOKUP($H2259,'Water F Rev'!$A:$L,17,FALSE),0)</f>
        <v>0</v>
      </c>
      <c r="R2259" s="34">
        <f>IFERROR(VLOOKUP($H2259,'Water F Exp'!$A:$K,15,FALSE),0)</f>
        <v>0</v>
      </c>
      <c r="S2259" s="34">
        <f>IFERROR(VLOOKUP($H2259,'Water F Exp'!$A:$K,16,FALSE),0)</f>
        <v>0</v>
      </c>
      <c r="T2259" s="42">
        <f>IFERROR(VLOOKUP($H2259,'Water F Exp'!$A:$K,17,FALSE),0)</f>
        <v>0</v>
      </c>
      <c r="U2259" s="34">
        <f ca="1">IFERROR(VLOOKUP($H2259,'Sewer F Rev'!$A:$E,15,FALSE),0)</f>
        <v>0</v>
      </c>
      <c r="V2259" s="34">
        <f ca="1">IFERROR(VLOOKUP($H2259,'Sewer F Rev'!$A:$E,16,FALSE),0)</f>
        <v>0</v>
      </c>
      <c r="W2259" s="42">
        <f ca="1">IFERROR(VLOOKUP($H2259,'Sewer F Rev'!$A:$E,17,FALSE),0)</f>
        <v>0</v>
      </c>
      <c r="X2259" s="34">
        <f>IFERROR(VLOOKUP($H2259,'Sewer F Exp'!$A:$B,15,FALSE),0)</f>
        <v>0</v>
      </c>
      <c r="Y2259" s="34">
        <f>IFERROR(VLOOKUP($H2259,'Sewer F Exp'!$A:$B,16,FALSE),0)</f>
        <v>0</v>
      </c>
      <c r="Z2259" s="42">
        <f>IFERROR(VLOOKUP($H2259,'Sewer F Exp'!$A:$B,17,FALSE),0)</f>
        <v>0</v>
      </c>
      <c r="AA2259" s="34">
        <f>IFERROR(VLOOKUP($H2259,'Refuse F Rev'!$A:$E,15,FALSE),0)</f>
        <v>0</v>
      </c>
      <c r="AB2259" s="34">
        <f>IFERROR(VLOOKUP($H2259,'Refuse F Rev'!$A:$E,16,FALSE),0)</f>
        <v>0</v>
      </c>
      <c r="AC2259" s="42">
        <f>IFERROR(VLOOKUP($H2259,'Refuse F Rev'!$A:$E,17,FALSE),0)</f>
        <v>0</v>
      </c>
      <c r="AD2259" s="34">
        <f>IFERROR(VLOOKUP($H2259,'Refuse F Exp'!$A:$E,15,FALSE),0)</f>
        <v>0</v>
      </c>
      <c r="AE2259" s="34">
        <f>IFERROR(VLOOKUP($H2259,'Refuse F Exp'!$A:$E,16,FALSE),0)</f>
        <v>0</v>
      </c>
      <c r="AF2259" s="42">
        <f>IFERROR(VLOOKUP($H2259,'Refuse F Exp'!$A:$E,17,FALSE),0)</f>
        <v>0</v>
      </c>
      <c r="AG2259" s="34">
        <f>IFERROR(VLOOKUP($H2259,#REF!,10,FALSE),0)</f>
        <v>0</v>
      </c>
      <c r="AH2259" s="34">
        <f>IFERROR(VLOOKUP($H2259,#REF!,11,FALSE),0)</f>
        <v>0</v>
      </c>
      <c r="AI2259" s="42">
        <f>IFERROR(VLOOKUP($H2259,#REF!,12,FALSE),0)</f>
        <v>0</v>
      </c>
      <c r="AJ2259" s="34">
        <f>IFERROR(VLOOKUP($H2259,#REF!,10,FALSE),0)</f>
        <v>0</v>
      </c>
      <c r="AK2259" s="34">
        <f>IFERROR(VLOOKUP($H2259,#REF!,11,FALSE),0)</f>
        <v>0</v>
      </c>
      <c r="AL2259" s="42">
        <f>IFERROR(VLOOKUP($H2259,#REF!,12,FALSE),0)</f>
        <v>0</v>
      </c>
      <c r="AM2259" s="34">
        <f>IFERROR(VLOOKUP($H2259,#REF!,10,FALSE),0)</f>
        <v>0</v>
      </c>
      <c r="AN2259" s="34">
        <f>IFERROR(VLOOKUP($H2259,#REF!,11,FALSE),0)</f>
        <v>0</v>
      </c>
      <c r="AO2259" s="42">
        <f>IFERROR(VLOOKUP($H2259,#REF!,12,FALSE),0)</f>
        <v>0</v>
      </c>
      <c r="AP2259" s="34">
        <f>IFERROR(VLOOKUP($H2259,#REF!,10,FALSE),0)</f>
        <v>0</v>
      </c>
      <c r="AQ2259" s="34">
        <f>IFERROR(VLOOKUP($H2259,#REF!,11,FALSE),0)</f>
        <v>0</v>
      </c>
      <c r="AR2259" s="42">
        <f>IFERROR(VLOOKUP($H2259,#REF!,12,FALSE),0)</f>
        <v>0</v>
      </c>
      <c r="AS2259" s="34">
        <f>IFERROR(VLOOKUP($H2259,#REF!,13,FALSE),0)</f>
        <v>0</v>
      </c>
      <c r="AT2259" s="34">
        <f>IFERROR(VLOOKUP($H2259,#REF!,14,FALSE),0)</f>
        <v>0</v>
      </c>
      <c r="AU2259" s="42">
        <f>IFERROR(VLOOKUP($H2259,#REF!,15,FALSE),0)</f>
        <v>0</v>
      </c>
      <c r="AV2259" s="34">
        <f>IFERROR(VLOOKUP($H2259,#REF!,15,FALSE),0)</f>
        <v>0</v>
      </c>
      <c r="AW2259" s="34">
        <f>IFERROR(VLOOKUP($H2259,#REF!,16,FALSE),0)</f>
        <v>0</v>
      </c>
      <c r="AX2259" s="42">
        <f>IFERROR(VLOOKUP($H2259,#REF!,17,FALSE),0)</f>
        <v>0</v>
      </c>
    </row>
    <row r="2260" spans="1:50" x14ac:dyDescent="0.3">
      <c r="A2260" s="33" t="str">
        <f t="shared" si="140"/>
        <v>0</v>
      </c>
      <c r="B2260" s="33">
        <f>+'R&amp;E EXPORT'!B2059</f>
        <v>0</v>
      </c>
      <c r="C2260" t="str">
        <f>IFERROR(VLOOKUP(A2260,'MCSJ Export'!A:C,3,FALSE),"")</f>
        <v/>
      </c>
      <c r="D2260" s="37">
        <f t="shared" ca="1" si="141"/>
        <v>0</v>
      </c>
      <c r="E2260" s="37">
        <f t="shared" ca="1" si="142"/>
        <v>0</v>
      </c>
      <c r="F2260" s="37">
        <f t="shared" ca="1" si="143"/>
        <v>0</v>
      </c>
      <c r="G2260" s="37"/>
      <c r="H2260" s="33">
        <f>+'R&amp;E EXPORT'!A2059</f>
        <v>0</v>
      </c>
      <c r="I2260" s="34">
        <f>IFERROR(VLOOKUP($H2260,'Gen F Rev'!$A:$M,15,FALSE),0)</f>
        <v>0</v>
      </c>
      <c r="J2260" s="34">
        <f>IFERROR(VLOOKUP($H2260,'Gen F Rev'!$A:$M,16,FALSE),0)</f>
        <v>0</v>
      </c>
      <c r="K2260" s="42">
        <f>IFERROR(VLOOKUP($H2260,'Gen F Rev'!$A:$M,17,FALSE),0)</f>
        <v>0</v>
      </c>
      <c r="L2260" s="34">
        <f>IFERROR(VLOOKUP($H2260,'Gen F Exp'!$A:$E,15,FALSE),0)</f>
        <v>0</v>
      </c>
      <c r="M2260" s="34">
        <f>IFERROR(VLOOKUP($H2260,'Gen F Exp'!$A:$E,16,FALSE),0)</f>
        <v>0</v>
      </c>
      <c r="N2260" s="42">
        <f>IFERROR(VLOOKUP($H2260,'Gen F Exp'!$A:$E,17,FALSE),0)</f>
        <v>0</v>
      </c>
      <c r="O2260" s="34">
        <f>IFERROR(VLOOKUP($H2260,'Water F Rev'!$A:$L,15,FALSE),0)</f>
        <v>0</v>
      </c>
      <c r="P2260" s="34">
        <f>IFERROR(VLOOKUP($H2260,'Water F Rev'!$A:$L,16,FALSE),0)</f>
        <v>0</v>
      </c>
      <c r="Q2260" s="42">
        <f>IFERROR(VLOOKUP($H2260,'Water F Rev'!$A:$L,17,FALSE),0)</f>
        <v>0</v>
      </c>
      <c r="R2260" s="34">
        <f>IFERROR(VLOOKUP($H2260,'Water F Exp'!$A:$K,15,FALSE),0)</f>
        <v>0</v>
      </c>
      <c r="S2260" s="34">
        <f>IFERROR(VLOOKUP($H2260,'Water F Exp'!$A:$K,16,FALSE),0)</f>
        <v>0</v>
      </c>
      <c r="T2260" s="42">
        <f>IFERROR(VLOOKUP($H2260,'Water F Exp'!$A:$K,17,FALSE),0)</f>
        <v>0</v>
      </c>
      <c r="U2260" s="34">
        <f ca="1">IFERROR(VLOOKUP($H2260,'Sewer F Rev'!$A:$E,15,FALSE),0)</f>
        <v>0</v>
      </c>
      <c r="V2260" s="34">
        <f ca="1">IFERROR(VLOOKUP($H2260,'Sewer F Rev'!$A:$E,16,FALSE),0)</f>
        <v>0</v>
      </c>
      <c r="W2260" s="42">
        <f ca="1">IFERROR(VLOOKUP($H2260,'Sewer F Rev'!$A:$E,17,FALSE),0)</f>
        <v>0</v>
      </c>
      <c r="X2260" s="34">
        <f>IFERROR(VLOOKUP($H2260,'Sewer F Exp'!$A:$B,15,FALSE),0)</f>
        <v>0</v>
      </c>
      <c r="Y2260" s="34">
        <f>IFERROR(VLOOKUP($H2260,'Sewer F Exp'!$A:$B,16,FALSE),0)</f>
        <v>0</v>
      </c>
      <c r="Z2260" s="42">
        <f>IFERROR(VLOOKUP($H2260,'Sewer F Exp'!$A:$B,17,FALSE),0)</f>
        <v>0</v>
      </c>
      <c r="AA2260" s="34">
        <f>IFERROR(VLOOKUP($H2260,'Refuse F Rev'!$A:$E,15,FALSE),0)</f>
        <v>0</v>
      </c>
      <c r="AB2260" s="34">
        <f>IFERROR(VLOOKUP($H2260,'Refuse F Rev'!$A:$E,16,FALSE),0)</f>
        <v>0</v>
      </c>
      <c r="AC2260" s="42">
        <f>IFERROR(VLOOKUP($H2260,'Refuse F Rev'!$A:$E,17,FALSE),0)</f>
        <v>0</v>
      </c>
      <c r="AD2260" s="34">
        <f>IFERROR(VLOOKUP($H2260,'Refuse F Exp'!$A:$E,15,FALSE),0)</f>
        <v>0</v>
      </c>
      <c r="AE2260" s="34">
        <f>IFERROR(VLOOKUP($H2260,'Refuse F Exp'!$A:$E,16,FALSE),0)</f>
        <v>0</v>
      </c>
      <c r="AF2260" s="42">
        <f>IFERROR(VLOOKUP($H2260,'Refuse F Exp'!$A:$E,17,FALSE),0)</f>
        <v>0</v>
      </c>
      <c r="AG2260" s="34">
        <f>IFERROR(VLOOKUP($H2260,#REF!,10,FALSE),0)</f>
        <v>0</v>
      </c>
      <c r="AH2260" s="34">
        <f>IFERROR(VLOOKUP($H2260,#REF!,11,FALSE),0)</f>
        <v>0</v>
      </c>
      <c r="AI2260" s="42">
        <f>IFERROR(VLOOKUP($H2260,#REF!,12,FALSE),0)</f>
        <v>0</v>
      </c>
      <c r="AJ2260" s="34">
        <f>IFERROR(VLOOKUP($H2260,#REF!,10,FALSE),0)</f>
        <v>0</v>
      </c>
      <c r="AK2260" s="34">
        <f>IFERROR(VLOOKUP($H2260,#REF!,11,FALSE),0)</f>
        <v>0</v>
      </c>
      <c r="AL2260" s="42">
        <f>IFERROR(VLOOKUP($H2260,#REF!,12,FALSE),0)</f>
        <v>0</v>
      </c>
      <c r="AM2260" s="34">
        <f>IFERROR(VLOOKUP($H2260,#REF!,10,FALSE),0)</f>
        <v>0</v>
      </c>
      <c r="AN2260" s="34">
        <f>IFERROR(VLOOKUP($H2260,#REF!,11,FALSE),0)</f>
        <v>0</v>
      </c>
      <c r="AO2260" s="42">
        <f>IFERROR(VLOOKUP($H2260,#REF!,12,FALSE),0)</f>
        <v>0</v>
      </c>
      <c r="AP2260" s="34">
        <f>IFERROR(VLOOKUP($H2260,#REF!,10,FALSE),0)</f>
        <v>0</v>
      </c>
      <c r="AQ2260" s="34">
        <f>IFERROR(VLOOKUP($H2260,#REF!,11,FALSE),0)</f>
        <v>0</v>
      </c>
      <c r="AR2260" s="42">
        <f>IFERROR(VLOOKUP($H2260,#REF!,12,FALSE),0)</f>
        <v>0</v>
      </c>
      <c r="AS2260" s="34">
        <f>IFERROR(VLOOKUP($H2260,#REF!,13,FALSE),0)</f>
        <v>0</v>
      </c>
      <c r="AT2260" s="34">
        <f>IFERROR(VLOOKUP($H2260,#REF!,14,FALSE),0)</f>
        <v>0</v>
      </c>
      <c r="AU2260" s="42">
        <f>IFERROR(VLOOKUP($H2260,#REF!,15,FALSE),0)</f>
        <v>0</v>
      </c>
      <c r="AV2260" s="34">
        <f>IFERROR(VLOOKUP($H2260,#REF!,15,FALSE),0)</f>
        <v>0</v>
      </c>
      <c r="AW2260" s="34">
        <f>IFERROR(VLOOKUP($H2260,#REF!,16,FALSE),0)</f>
        <v>0</v>
      </c>
      <c r="AX2260" s="42">
        <f>IFERROR(VLOOKUP($H2260,#REF!,17,FALSE),0)</f>
        <v>0</v>
      </c>
    </row>
    <row r="2261" spans="1:50" x14ac:dyDescent="0.3">
      <c r="A2261" s="33" t="str">
        <f t="shared" si="140"/>
        <v>0</v>
      </c>
      <c r="B2261" s="33">
        <f>+'R&amp;E EXPORT'!B2060</f>
        <v>0</v>
      </c>
      <c r="C2261" t="str">
        <f>IFERROR(VLOOKUP(A2261,'MCSJ Export'!A:C,3,FALSE),"")</f>
        <v/>
      </c>
      <c r="D2261" s="37">
        <f t="shared" ca="1" si="141"/>
        <v>0</v>
      </c>
      <c r="E2261" s="37">
        <f t="shared" ca="1" si="142"/>
        <v>0</v>
      </c>
      <c r="F2261" s="37">
        <f t="shared" ca="1" si="143"/>
        <v>0</v>
      </c>
      <c r="G2261" s="37"/>
      <c r="H2261" s="33">
        <f>+'R&amp;E EXPORT'!A2060</f>
        <v>0</v>
      </c>
      <c r="I2261" s="34">
        <f>IFERROR(VLOOKUP($H2261,'Gen F Rev'!$A:$M,15,FALSE),0)</f>
        <v>0</v>
      </c>
      <c r="J2261" s="34">
        <f>IFERROR(VLOOKUP($H2261,'Gen F Rev'!$A:$M,16,FALSE),0)</f>
        <v>0</v>
      </c>
      <c r="K2261" s="42">
        <f>IFERROR(VLOOKUP($H2261,'Gen F Rev'!$A:$M,17,FALSE),0)</f>
        <v>0</v>
      </c>
      <c r="L2261" s="34">
        <f>IFERROR(VLOOKUP($H2261,'Gen F Exp'!$A:$E,15,FALSE),0)</f>
        <v>0</v>
      </c>
      <c r="M2261" s="34">
        <f>IFERROR(VLOOKUP($H2261,'Gen F Exp'!$A:$E,16,FALSE),0)</f>
        <v>0</v>
      </c>
      <c r="N2261" s="42">
        <f>IFERROR(VLOOKUP($H2261,'Gen F Exp'!$A:$E,17,FALSE),0)</f>
        <v>0</v>
      </c>
      <c r="O2261" s="34">
        <f>IFERROR(VLOOKUP($H2261,'Water F Rev'!$A:$L,15,FALSE),0)</f>
        <v>0</v>
      </c>
      <c r="P2261" s="34">
        <f>IFERROR(VLOOKUP($H2261,'Water F Rev'!$A:$L,16,FALSE),0)</f>
        <v>0</v>
      </c>
      <c r="Q2261" s="42">
        <f>IFERROR(VLOOKUP($H2261,'Water F Rev'!$A:$L,17,FALSE),0)</f>
        <v>0</v>
      </c>
      <c r="R2261" s="34">
        <f>IFERROR(VLOOKUP($H2261,'Water F Exp'!$A:$K,15,FALSE),0)</f>
        <v>0</v>
      </c>
      <c r="S2261" s="34">
        <f>IFERROR(VLOOKUP($H2261,'Water F Exp'!$A:$K,16,FALSE),0)</f>
        <v>0</v>
      </c>
      <c r="T2261" s="42">
        <f>IFERROR(VLOOKUP($H2261,'Water F Exp'!$A:$K,17,FALSE),0)</f>
        <v>0</v>
      </c>
      <c r="U2261" s="34">
        <f ca="1">IFERROR(VLOOKUP($H2261,'Sewer F Rev'!$A:$E,15,FALSE),0)</f>
        <v>0</v>
      </c>
      <c r="V2261" s="34">
        <f ca="1">IFERROR(VLOOKUP($H2261,'Sewer F Rev'!$A:$E,16,FALSE),0)</f>
        <v>0</v>
      </c>
      <c r="W2261" s="42">
        <f ca="1">IFERROR(VLOOKUP($H2261,'Sewer F Rev'!$A:$E,17,FALSE),0)</f>
        <v>0</v>
      </c>
      <c r="X2261" s="34">
        <f>IFERROR(VLOOKUP($H2261,'Sewer F Exp'!$A:$B,15,FALSE),0)</f>
        <v>0</v>
      </c>
      <c r="Y2261" s="34">
        <f>IFERROR(VLOOKUP($H2261,'Sewer F Exp'!$A:$B,16,FALSE),0)</f>
        <v>0</v>
      </c>
      <c r="Z2261" s="42">
        <f>IFERROR(VLOOKUP($H2261,'Sewer F Exp'!$A:$B,17,FALSE),0)</f>
        <v>0</v>
      </c>
      <c r="AA2261" s="34">
        <f>IFERROR(VLOOKUP($H2261,'Refuse F Rev'!$A:$E,15,FALSE),0)</f>
        <v>0</v>
      </c>
      <c r="AB2261" s="34">
        <f>IFERROR(VLOOKUP($H2261,'Refuse F Rev'!$A:$E,16,FALSE),0)</f>
        <v>0</v>
      </c>
      <c r="AC2261" s="42">
        <f>IFERROR(VLOOKUP($H2261,'Refuse F Rev'!$A:$E,17,FALSE),0)</f>
        <v>0</v>
      </c>
      <c r="AD2261" s="34">
        <f>IFERROR(VLOOKUP($H2261,'Refuse F Exp'!$A:$E,15,FALSE),0)</f>
        <v>0</v>
      </c>
      <c r="AE2261" s="34">
        <f>IFERROR(VLOOKUP($H2261,'Refuse F Exp'!$A:$E,16,FALSE),0)</f>
        <v>0</v>
      </c>
      <c r="AF2261" s="42">
        <f>IFERROR(VLOOKUP($H2261,'Refuse F Exp'!$A:$E,17,FALSE),0)</f>
        <v>0</v>
      </c>
      <c r="AG2261" s="34">
        <f>IFERROR(VLOOKUP($H2261,#REF!,10,FALSE),0)</f>
        <v>0</v>
      </c>
      <c r="AH2261" s="34">
        <f>IFERROR(VLOOKUP($H2261,#REF!,11,FALSE),0)</f>
        <v>0</v>
      </c>
      <c r="AI2261" s="42">
        <f>IFERROR(VLOOKUP($H2261,#REF!,12,FALSE),0)</f>
        <v>0</v>
      </c>
      <c r="AJ2261" s="34">
        <f>IFERROR(VLOOKUP($H2261,#REF!,10,FALSE),0)</f>
        <v>0</v>
      </c>
      <c r="AK2261" s="34">
        <f>IFERROR(VLOOKUP($H2261,#REF!,11,FALSE),0)</f>
        <v>0</v>
      </c>
      <c r="AL2261" s="42">
        <f>IFERROR(VLOOKUP($H2261,#REF!,12,FALSE),0)</f>
        <v>0</v>
      </c>
      <c r="AM2261" s="34">
        <f>IFERROR(VLOOKUP($H2261,#REF!,10,FALSE),0)</f>
        <v>0</v>
      </c>
      <c r="AN2261" s="34">
        <f>IFERROR(VLOOKUP($H2261,#REF!,11,FALSE),0)</f>
        <v>0</v>
      </c>
      <c r="AO2261" s="42">
        <f>IFERROR(VLOOKUP($H2261,#REF!,12,FALSE),0)</f>
        <v>0</v>
      </c>
      <c r="AP2261" s="34">
        <f>IFERROR(VLOOKUP($H2261,#REF!,10,FALSE),0)</f>
        <v>0</v>
      </c>
      <c r="AQ2261" s="34">
        <f>IFERROR(VLOOKUP($H2261,#REF!,11,FALSE),0)</f>
        <v>0</v>
      </c>
      <c r="AR2261" s="42">
        <f>IFERROR(VLOOKUP($H2261,#REF!,12,FALSE),0)</f>
        <v>0</v>
      </c>
      <c r="AS2261" s="34">
        <f>IFERROR(VLOOKUP($H2261,#REF!,13,FALSE),0)</f>
        <v>0</v>
      </c>
      <c r="AT2261" s="34">
        <f>IFERROR(VLOOKUP($H2261,#REF!,14,FALSE),0)</f>
        <v>0</v>
      </c>
      <c r="AU2261" s="42">
        <f>IFERROR(VLOOKUP($H2261,#REF!,15,FALSE),0)</f>
        <v>0</v>
      </c>
      <c r="AV2261" s="34">
        <f>IFERROR(VLOOKUP($H2261,#REF!,15,FALSE),0)</f>
        <v>0</v>
      </c>
      <c r="AW2261" s="34">
        <f>IFERROR(VLOOKUP($H2261,#REF!,16,FALSE),0)</f>
        <v>0</v>
      </c>
      <c r="AX2261" s="42">
        <f>IFERROR(VLOOKUP($H2261,#REF!,17,FALSE),0)</f>
        <v>0</v>
      </c>
    </row>
    <row r="2262" spans="1:50" x14ac:dyDescent="0.3">
      <c r="A2262" s="33" t="str">
        <f t="shared" si="140"/>
        <v>0</v>
      </c>
      <c r="B2262" s="33">
        <f>+'R&amp;E EXPORT'!B2061</f>
        <v>0</v>
      </c>
      <c r="C2262" t="str">
        <f>IFERROR(VLOOKUP(A2262,'MCSJ Export'!A:C,3,FALSE),"")</f>
        <v/>
      </c>
      <c r="D2262" s="37">
        <f t="shared" ca="1" si="141"/>
        <v>0</v>
      </c>
      <c r="E2262" s="37">
        <f t="shared" ca="1" si="142"/>
        <v>0</v>
      </c>
      <c r="F2262" s="37">
        <f t="shared" ca="1" si="143"/>
        <v>0</v>
      </c>
      <c r="G2262" s="37"/>
      <c r="H2262" s="33">
        <f>+'R&amp;E EXPORT'!A2061</f>
        <v>0</v>
      </c>
      <c r="I2262" s="34">
        <f>IFERROR(VLOOKUP($H2262,'Gen F Rev'!$A:$M,15,FALSE),0)</f>
        <v>0</v>
      </c>
      <c r="J2262" s="34">
        <f>IFERROR(VLOOKUP($H2262,'Gen F Rev'!$A:$M,16,FALSE),0)</f>
        <v>0</v>
      </c>
      <c r="K2262" s="42">
        <f>IFERROR(VLOOKUP($H2262,'Gen F Rev'!$A:$M,17,FALSE),0)</f>
        <v>0</v>
      </c>
      <c r="L2262" s="34">
        <f>IFERROR(VLOOKUP($H2262,'Gen F Exp'!$A:$E,15,FALSE),0)</f>
        <v>0</v>
      </c>
      <c r="M2262" s="34">
        <f>IFERROR(VLOOKUP($H2262,'Gen F Exp'!$A:$E,16,FALSE),0)</f>
        <v>0</v>
      </c>
      <c r="N2262" s="42">
        <f>IFERROR(VLOOKUP($H2262,'Gen F Exp'!$A:$E,17,FALSE),0)</f>
        <v>0</v>
      </c>
      <c r="O2262" s="34">
        <f>IFERROR(VLOOKUP($H2262,'Water F Rev'!$A:$L,15,FALSE),0)</f>
        <v>0</v>
      </c>
      <c r="P2262" s="34">
        <f>IFERROR(VLOOKUP($H2262,'Water F Rev'!$A:$L,16,FALSE),0)</f>
        <v>0</v>
      </c>
      <c r="Q2262" s="42">
        <f>IFERROR(VLOOKUP($H2262,'Water F Rev'!$A:$L,17,FALSE),0)</f>
        <v>0</v>
      </c>
      <c r="R2262" s="34">
        <f>IFERROR(VLOOKUP($H2262,'Water F Exp'!$A:$K,15,FALSE),0)</f>
        <v>0</v>
      </c>
      <c r="S2262" s="34">
        <f>IFERROR(VLOOKUP($H2262,'Water F Exp'!$A:$K,16,FALSE),0)</f>
        <v>0</v>
      </c>
      <c r="T2262" s="42">
        <f>IFERROR(VLOOKUP($H2262,'Water F Exp'!$A:$K,17,FALSE),0)</f>
        <v>0</v>
      </c>
      <c r="U2262" s="34">
        <f ca="1">IFERROR(VLOOKUP($H2262,'Sewer F Rev'!$A:$E,15,FALSE),0)</f>
        <v>0</v>
      </c>
      <c r="V2262" s="34">
        <f ca="1">IFERROR(VLOOKUP($H2262,'Sewer F Rev'!$A:$E,16,FALSE),0)</f>
        <v>0</v>
      </c>
      <c r="W2262" s="42">
        <f ca="1">IFERROR(VLOOKUP($H2262,'Sewer F Rev'!$A:$E,17,FALSE),0)</f>
        <v>0</v>
      </c>
      <c r="X2262" s="34">
        <f>IFERROR(VLOOKUP($H2262,'Sewer F Exp'!$A:$B,15,FALSE),0)</f>
        <v>0</v>
      </c>
      <c r="Y2262" s="34">
        <f>IFERROR(VLOOKUP($H2262,'Sewer F Exp'!$A:$B,16,FALSE),0)</f>
        <v>0</v>
      </c>
      <c r="Z2262" s="42">
        <f>IFERROR(VLOOKUP($H2262,'Sewer F Exp'!$A:$B,17,FALSE),0)</f>
        <v>0</v>
      </c>
      <c r="AA2262" s="34">
        <f>IFERROR(VLOOKUP($H2262,'Refuse F Rev'!$A:$E,15,FALSE),0)</f>
        <v>0</v>
      </c>
      <c r="AB2262" s="34">
        <f>IFERROR(VLOOKUP($H2262,'Refuse F Rev'!$A:$E,16,FALSE),0)</f>
        <v>0</v>
      </c>
      <c r="AC2262" s="42">
        <f>IFERROR(VLOOKUP($H2262,'Refuse F Rev'!$A:$E,17,FALSE),0)</f>
        <v>0</v>
      </c>
      <c r="AD2262" s="34">
        <f>IFERROR(VLOOKUP($H2262,'Refuse F Exp'!$A:$E,15,FALSE),0)</f>
        <v>0</v>
      </c>
      <c r="AE2262" s="34">
        <f>IFERROR(VLOOKUP($H2262,'Refuse F Exp'!$A:$E,16,FALSE),0)</f>
        <v>0</v>
      </c>
      <c r="AF2262" s="42">
        <f>IFERROR(VLOOKUP($H2262,'Refuse F Exp'!$A:$E,17,FALSE),0)</f>
        <v>0</v>
      </c>
      <c r="AG2262" s="34">
        <f>IFERROR(VLOOKUP($H2262,#REF!,10,FALSE),0)</f>
        <v>0</v>
      </c>
      <c r="AH2262" s="34">
        <f>IFERROR(VLOOKUP($H2262,#REF!,11,FALSE),0)</f>
        <v>0</v>
      </c>
      <c r="AI2262" s="42">
        <f>IFERROR(VLOOKUP($H2262,#REF!,12,FALSE),0)</f>
        <v>0</v>
      </c>
      <c r="AJ2262" s="34">
        <f>IFERROR(VLOOKUP($H2262,#REF!,10,FALSE),0)</f>
        <v>0</v>
      </c>
      <c r="AK2262" s="34">
        <f>IFERROR(VLOOKUP($H2262,#REF!,11,FALSE),0)</f>
        <v>0</v>
      </c>
      <c r="AL2262" s="42">
        <f>IFERROR(VLOOKUP($H2262,#REF!,12,FALSE),0)</f>
        <v>0</v>
      </c>
      <c r="AM2262" s="34">
        <f>IFERROR(VLOOKUP($H2262,#REF!,10,FALSE),0)</f>
        <v>0</v>
      </c>
      <c r="AN2262" s="34">
        <f>IFERROR(VLOOKUP($H2262,#REF!,11,FALSE),0)</f>
        <v>0</v>
      </c>
      <c r="AO2262" s="42">
        <f>IFERROR(VLOOKUP($H2262,#REF!,12,FALSE),0)</f>
        <v>0</v>
      </c>
      <c r="AP2262" s="34">
        <f>IFERROR(VLOOKUP($H2262,#REF!,10,FALSE),0)</f>
        <v>0</v>
      </c>
      <c r="AQ2262" s="34">
        <f>IFERROR(VLOOKUP($H2262,#REF!,11,FALSE),0)</f>
        <v>0</v>
      </c>
      <c r="AR2262" s="42">
        <f>IFERROR(VLOOKUP($H2262,#REF!,12,FALSE),0)</f>
        <v>0</v>
      </c>
      <c r="AS2262" s="34">
        <f>IFERROR(VLOOKUP($H2262,#REF!,13,FALSE),0)</f>
        <v>0</v>
      </c>
      <c r="AT2262" s="34">
        <f>IFERROR(VLOOKUP($H2262,#REF!,14,FALSE),0)</f>
        <v>0</v>
      </c>
      <c r="AU2262" s="42">
        <f>IFERROR(VLOOKUP($H2262,#REF!,15,FALSE),0)</f>
        <v>0</v>
      </c>
      <c r="AV2262" s="34">
        <f>IFERROR(VLOOKUP($H2262,#REF!,15,FALSE),0)</f>
        <v>0</v>
      </c>
      <c r="AW2262" s="34">
        <f>IFERROR(VLOOKUP($H2262,#REF!,16,FALSE),0)</f>
        <v>0</v>
      </c>
      <c r="AX2262" s="42">
        <f>IFERROR(VLOOKUP($H2262,#REF!,17,FALSE),0)</f>
        <v>0</v>
      </c>
    </row>
    <row r="2263" spans="1:50" x14ac:dyDescent="0.3">
      <c r="A2263" s="33" t="str">
        <f t="shared" si="140"/>
        <v>0</v>
      </c>
      <c r="B2263" s="33">
        <f>+'R&amp;E EXPORT'!B2062</f>
        <v>0</v>
      </c>
      <c r="C2263" t="str">
        <f>IFERROR(VLOOKUP(A2263,'MCSJ Export'!A:C,3,FALSE),"")</f>
        <v/>
      </c>
      <c r="D2263" s="37">
        <f t="shared" ca="1" si="141"/>
        <v>0</v>
      </c>
      <c r="E2263" s="37">
        <f t="shared" ca="1" si="142"/>
        <v>0</v>
      </c>
      <c r="F2263" s="37">
        <f t="shared" ca="1" si="143"/>
        <v>0</v>
      </c>
      <c r="G2263" s="37"/>
      <c r="H2263" s="33">
        <f>+'R&amp;E EXPORT'!A2062</f>
        <v>0</v>
      </c>
      <c r="I2263" s="34">
        <f>IFERROR(VLOOKUP($H2263,'Gen F Rev'!$A:$M,15,FALSE),0)</f>
        <v>0</v>
      </c>
      <c r="J2263" s="34">
        <f>IFERROR(VLOOKUP($H2263,'Gen F Rev'!$A:$M,16,FALSE),0)</f>
        <v>0</v>
      </c>
      <c r="K2263" s="42">
        <f>IFERROR(VLOOKUP($H2263,'Gen F Rev'!$A:$M,17,FALSE),0)</f>
        <v>0</v>
      </c>
      <c r="L2263" s="34">
        <f>IFERROR(VLOOKUP($H2263,'Gen F Exp'!$A:$E,15,FALSE),0)</f>
        <v>0</v>
      </c>
      <c r="M2263" s="34">
        <f>IFERROR(VLOOKUP($H2263,'Gen F Exp'!$A:$E,16,FALSE),0)</f>
        <v>0</v>
      </c>
      <c r="N2263" s="42">
        <f>IFERROR(VLOOKUP($H2263,'Gen F Exp'!$A:$E,17,FALSE),0)</f>
        <v>0</v>
      </c>
      <c r="O2263" s="34">
        <f>IFERROR(VLOOKUP($H2263,'Water F Rev'!$A:$L,15,FALSE),0)</f>
        <v>0</v>
      </c>
      <c r="P2263" s="34">
        <f>IFERROR(VLOOKUP($H2263,'Water F Rev'!$A:$L,16,FALSE),0)</f>
        <v>0</v>
      </c>
      <c r="Q2263" s="42">
        <f>IFERROR(VLOOKUP($H2263,'Water F Rev'!$A:$L,17,FALSE),0)</f>
        <v>0</v>
      </c>
      <c r="R2263" s="34">
        <f>IFERROR(VLOOKUP($H2263,'Water F Exp'!$A:$K,15,FALSE),0)</f>
        <v>0</v>
      </c>
      <c r="S2263" s="34">
        <f>IFERROR(VLOOKUP($H2263,'Water F Exp'!$A:$K,16,FALSE),0)</f>
        <v>0</v>
      </c>
      <c r="T2263" s="42">
        <f>IFERROR(VLOOKUP($H2263,'Water F Exp'!$A:$K,17,FALSE),0)</f>
        <v>0</v>
      </c>
      <c r="U2263" s="34">
        <f ca="1">IFERROR(VLOOKUP($H2263,'Sewer F Rev'!$A:$E,15,FALSE),0)</f>
        <v>0</v>
      </c>
      <c r="V2263" s="34">
        <f ca="1">IFERROR(VLOOKUP($H2263,'Sewer F Rev'!$A:$E,16,FALSE),0)</f>
        <v>0</v>
      </c>
      <c r="W2263" s="42">
        <f ca="1">IFERROR(VLOOKUP($H2263,'Sewer F Rev'!$A:$E,17,FALSE),0)</f>
        <v>0</v>
      </c>
      <c r="X2263" s="34">
        <f>IFERROR(VLOOKUP($H2263,'Sewer F Exp'!$A:$B,15,FALSE),0)</f>
        <v>0</v>
      </c>
      <c r="Y2263" s="34">
        <f>IFERROR(VLOOKUP($H2263,'Sewer F Exp'!$A:$B,16,FALSE),0)</f>
        <v>0</v>
      </c>
      <c r="Z2263" s="42">
        <f>IFERROR(VLOOKUP($H2263,'Sewer F Exp'!$A:$B,17,FALSE),0)</f>
        <v>0</v>
      </c>
      <c r="AA2263" s="34">
        <f>IFERROR(VLOOKUP($H2263,'Refuse F Rev'!$A:$E,15,FALSE),0)</f>
        <v>0</v>
      </c>
      <c r="AB2263" s="34">
        <f>IFERROR(VLOOKUP($H2263,'Refuse F Rev'!$A:$E,16,FALSE),0)</f>
        <v>0</v>
      </c>
      <c r="AC2263" s="42">
        <f>IFERROR(VLOOKUP($H2263,'Refuse F Rev'!$A:$E,17,FALSE),0)</f>
        <v>0</v>
      </c>
      <c r="AD2263" s="34">
        <f>IFERROR(VLOOKUP($H2263,'Refuse F Exp'!$A:$E,15,FALSE),0)</f>
        <v>0</v>
      </c>
      <c r="AE2263" s="34">
        <f>IFERROR(VLOOKUP($H2263,'Refuse F Exp'!$A:$E,16,FALSE),0)</f>
        <v>0</v>
      </c>
      <c r="AF2263" s="42">
        <f>IFERROR(VLOOKUP($H2263,'Refuse F Exp'!$A:$E,17,FALSE),0)</f>
        <v>0</v>
      </c>
      <c r="AG2263" s="34">
        <f>IFERROR(VLOOKUP($H2263,#REF!,10,FALSE),0)</f>
        <v>0</v>
      </c>
      <c r="AH2263" s="34">
        <f>IFERROR(VLOOKUP($H2263,#REF!,11,FALSE),0)</f>
        <v>0</v>
      </c>
      <c r="AI2263" s="42">
        <f>IFERROR(VLOOKUP($H2263,#REF!,12,FALSE),0)</f>
        <v>0</v>
      </c>
      <c r="AJ2263" s="34">
        <f>IFERROR(VLOOKUP($H2263,#REF!,10,FALSE),0)</f>
        <v>0</v>
      </c>
      <c r="AK2263" s="34">
        <f>IFERROR(VLOOKUP($H2263,#REF!,11,FALSE),0)</f>
        <v>0</v>
      </c>
      <c r="AL2263" s="42">
        <f>IFERROR(VLOOKUP($H2263,#REF!,12,FALSE),0)</f>
        <v>0</v>
      </c>
      <c r="AM2263" s="34">
        <f>IFERROR(VLOOKUP($H2263,#REF!,10,FALSE),0)</f>
        <v>0</v>
      </c>
      <c r="AN2263" s="34">
        <f>IFERROR(VLOOKUP($H2263,#REF!,11,FALSE),0)</f>
        <v>0</v>
      </c>
      <c r="AO2263" s="42">
        <f>IFERROR(VLOOKUP($H2263,#REF!,12,FALSE),0)</f>
        <v>0</v>
      </c>
      <c r="AP2263" s="34">
        <f>IFERROR(VLOOKUP($H2263,#REF!,10,FALSE),0)</f>
        <v>0</v>
      </c>
      <c r="AQ2263" s="34">
        <f>IFERROR(VLOOKUP($H2263,#REF!,11,FALSE),0)</f>
        <v>0</v>
      </c>
      <c r="AR2263" s="42">
        <f>IFERROR(VLOOKUP($H2263,#REF!,12,FALSE),0)</f>
        <v>0</v>
      </c>
      <c r="AS2263" s="34">
        <f>IFERROR(VLOOKUP($H2263,#REF!,13,FALSE),0)</f>
        <v>0</v>
      </c>
      <c r="AT2263" s="34">
        <f>IFERROR(VLOOKUP($H2263,#REF!,14,FALSE),0)</f>
        <v>0</v>
      </c>
      <c r="AU2263" s="42">
        <f>IFERROR(VLOOKUP($H2263,#REF!,15,FALSE),0)</f>
        <v>0</v>
      </c>
      <c r="AV2263" s="34">
        <f>IFERROR(VLOOKUP($H2263,#REF!,15,FALSE),0)</f>
        <v>0</v>
      </c>
      <c r="AW2263" s="34">
        <f>IFERROR(VLOOKUP($H2263,#REF!,16,FALSE),0)</f>
        <v>0</v>
      </c>
      <c r="AX2263" s="42">
        <f>IFERROR(VLOOKUP($H2263,#REF!,17,FALSE),0)</f>
        <v>0</v>
      </c>
    </row>
    <row r="2264" spans="1:50" x14ac:dyDescent="0.3">
      <c r="A2264" s="33" t="str">
        <f t="shared" si="140"/>
        <v>0</v>
      </c>
      <c r="B2264" s="33">
        <f>+'R&amp;E EXPORT'!B2063</f>
        <v>0</v>
      </c>
      <c r="C2264" t="str">
        <f>IFERROR(VLOOKUP(A2264,'MCSJ Export'!A:C,3,FALSE),"")</f>
        <v/>
      </c>
      <c r="D2264" s="37">
        <f t="shared" ca="1" si="141"/>
        <v>0</v>
      </c>
      <c r="E2264" s="37">
        <f t="shared" ca="1" si="142"/>
        <v>0</v>
      </c>
      <c r="F2264" s="37">
        <f t="shared" ca="1" si="143"/>
        <v>0</v>
      </c>
      <c r="G2264" s="37"/>
      <c r="H2264" s="33">
        <f>+'R&amp;E EXPORT'!A2063</f>
        <v>0</v>
      </c>
      <c r="I2264" s="34">
        <f>IFERROR(VLOOKUP($H2264,'Gen F Rev'!$A:$M,15,FALSE),0)</f>
        <v>0</v>
      </c>
      <c r="J2264" s="34">
        <f>IFERROR(VLOOKUP($H2264,'Gen F Rev'!$A:$M,16,FALSE),0)</f>
        <v>0</v>
      </c>
      <c r="K2264" s="42">
        <f>IFERROR(VLOOKUP($H2264,'Gen F Rev'!$A:$M,17,FALSE),0)</f>
        <v>0</v>
      </c>
      <c r="L2264" s="34">
        <f>IFERROR(VLOOKUP($H2264,'Gen F Exp'!$A:$E,15,FALSE),0)</f>
        <v>0</v>
      </c>
      <c r="M2264" s="34">
        <f>IFERROR(VLOOKUP($H2264,'Gen F Exp'!$A:$E,16,FALSE),0)</f>
        <v>0</v>
      </c>
      <c r="N2264" s="42">
        <f>IFERROR(VLOOKUP($H2264,'Gen F Exp'!$A:$E,17,FALSE),0)</f>
        <v>0</v>
      </c>
      <c r="O2264" s="34">
        <f>IFERROR(VLOOKUP($H2264,'Water F Rev'!$A:$L,15,FALSE),0)</f>
        <v>0</v>
      </c>
      <c r="P2264" s="34">
        <f>IFERROR(VLOOKUP($H2264,'Water F Rev'!$A:$L,16,FALSE),0)</f>
        <v>0</v>
      </c>
      <c r="Q2264" s="42">
        <f>IFERROR(VLOOKUP($H2264,'Water F Rev'!$A:$L,17,FALSE),0)</f>
        <v>0</v>
      </c>
      <c r="R2264" s="34">
        <f>IFERROR(VLOOKUP($H2264,'Water F Exp'!$A:$K,15,FALSE),0)</f>
        <v>0</v>
      </c>
      <c r="S2264" s="34">
        <f>IFERROR(VLOOKUP($H2264,'Water F Exp'!$A:$K,16,FALSE),0)</f>
        <v>0</v>
      </c>
      <c r="T2264" s="42">
        <f>IFERROR(VLOOKUP($H2264,'Water F Exp'!$A:$K,17,FALSE),0)</f>
        <v>0</v>
      </c>
      <c r="U2264" s="34">
        <f ca="1">IFERROR(VLOOKUP($H2264,'Sewer F Rev'!$A:$E,15,FALSE),0)</f>
        <v>0</v>
      </c>
      <c r="V2264" s="34">
        <f ca="1">IFERROR(VLOOKUP($H2264,'Sewer F Rev'!$A:$E,16,FALSE),0)</f>
        <v>0</v>
      </c>
      <c r="W2264" s="42">
        <f ca="1">IFERROR(VLOOKUP($H2264,'Sewer F Rev'!$A:$E,17,FALSE),0)</f>
        <v>0</v>
      </c>
      <c r="X2264" s="34">
        <f>IFERROR(VLOOKUP($H2264,'Sewer F Exp'!$A:$B,15,FALSE),0)</f>
        <v>0</v>
      </c>
      <c r="Y2264" s="34">
        <f>IFERROR(VLOOKUP($H2264,'Sewer F Exp'!$A:$B,16,FALSE),0)</f>
        <v>0</v>
      </c>
      <c r="Z2264" s="42">
        <f>IFERROR(VLOOKUP($H2264,'Sewer F Exp'!$A:$B,17,FALSE),0)</f>
        <v>0</v>
      </c>
      <c r="AA2264" s="34">
        <f>IFERROR(VLOOKUP($H2264,'Refuse F Rev'!$A:$E,15,FALSE),0)</f>
        <v>0</v>
      </c>
      <c r="AB2264" s="34">
        <f>IFERROR(VLOOKUP($H2264,'Refuse F Rev'!$A:$E,16,FALSE),0)</f>
        <v>0</v>
      </c>
      <c r="AC2264" s="42">
        <f>IFERROR(VLOOKUP($H2264,'Refuse F Rev'!$A:$E,17,FALSE),0)</f>
        <v>0</v>
      </c>
      <c r="AD2264" s="34">
        <f>IFERROR(VLOOKUP($H2264,'Refuse F Exp'!$A:$E,15,FALSE),0)</f>
        <v>0</v>
      </c>
      <c r="AE2264" s="34">
        <f>IFERROR(VLOOKUP($H2264,'Refuse F Exp'!$A:$E,16,FALSE),0)</f>
        <v>0</v>
      </c>
      <c r="AF2264" s="42">
        <f>IFERROR(VLOOKUP($H2264,'Refuse F Exp'!$A:$E,17,FALSE),0)</f>
        <v>0</v>
      </c>
      <c r="AG2264" s="34">
        <f>IFERROR(VLOOKUP($H2264,#REF!,10,FALSE),0)</f>
        <v>0</v>
      </c>
      <c r="AH2264" s="34">
        <f>IFERROR(VLOOKUP($H2264,#REF!,11,FALSE),0)</f>
        <v>0</v>
      </c>
      <c r="AI2264" s="42">
        <f>IFERROR(VLOOKUP($H2264,#REF!,12,FALSE),0)</f>
        <v>0</v>
      </c>
      <c r="AJ2264" s="34">
        <f>IFERROR(VLOOKUP($H2264,#REF!,10,FALSE),0)</f>
        <v>0</v>
      </c>
      <c r="AK2264" s="34">
        <f>IFERROR(VLOOKUP($H2264,#REF!,11,FALSE),0)</f>
        <v>0</v>
      </c>
      <c r="AL2264" s="42">
        <f>IFERROR(VLOOKUP($H2264,#REF!,12,FALSE),0)</f>
        <v>0</v>
      </c>
      <c r="AM2264" s="34">
        <f>IFERROR(VLOOKUP($H2264,#REF!,10,FALSE),0)</f>
        <v>0</v>
      </c>
      <c r="AN2264" s="34">
        <f>IFERROR(VLOOKUP($H2264,#REF!,11,FALSE),0)</f>
        <v>0</v>
      </c>
      <c r="AO2264" s="42">
        <f>IFERROR(VLOOKUP($H2264,#REF!,12,FALSE),0)</f>
        <v>0</v>
      </c>
      <c r="AP2264" s="34">
        <f>IFERROR(VLOOKUP($H2264,#REF!,10,FALSE),0)</f>
        <v>0</v>
      </c>
      <c r="AQ2264" s="34">
        <f>IFERROR(VLOOKUP($H2264,#REF!,11,FALSE),0)</f>
        <v>0</v>
      </c>
      <c r="AR2264" s="42">
        <f>IFERROR(VLOOKUP($H2264,#REF!,12,FALSE),0)</f>
        <v>0</v>
      </c>
      <c r="AS2264" s="34">
        <f>IFERROR(VLOOKUP($H2264,#REF!,13,FALSE),0)</f>
        <v>0</v>
      </c>
      <c r="AT2264" s="34">
        <f>IFERROR(VLOOKUP($H2264,#REF!,14,FALSE),0)</f>
        <v>0</v>
      </c>
      <c r="AU2264" s="42">
        <f>IFERROR(VLOOKUP($H2264,#REF!,15,FALSE),0)</f>
        <v>0</v>
      </c>
      <c r="AV2264" s="34">
        <f>IFERROR(VLOOKUP($H2264,#REF!,15,FALSE),0)</f>
        <v>0</v>
      </c>
      <c r="AW2264" s="34">
        <f>IFERROR(VLOOKUP($H2264,#REF!,16,FALSE),0)</f>
        <v>0</v>
      </c>
      <c r="AX2264" s="42">
        <f>IFERROR(VLOOKUP($H2264,#REF!,17,FALSE),0)</f>
        <v>0</v>
      </c>
    </row>
    <row r="2265" spans="1:50" x14ac:dyDescent="0.3">
      <c r="A2265" s="33" t="str">
        <f t="shared" si="140"/>
        <v>0</v>
      </c>
      <c r="B2265" s="33">
        <f>+'R&amp;E EXPORT'!B2064</f>
        <v>0</v>
      </c>
      <c r="C2265" t="str">
        <f>IFERROR(VLOOKUP(A2265,'MCSJ Export'!A:C,3,FALSE),"")</f>
        <v/>
      </c>
      <c r="D2265" s="37">
        <f t="shared" ca="1" si="141"/>
        <v>0</v>
      </c>
      <c r="E2265" s="37">
        <f t="shared" ca="1" si="142"/>
        <v>0</v>
      </c>
      <c r="F2265" s="37">
        <f t="shared" ca="1" si="143"/>
        <v>0</v>
      </c>
      <c r="G2265" s="37"/>
      <c r="H2265" s="33">
        <f>+'R&amp;E EXPORT'!A2064</f>
        <v>0</v>
      </c>
      <c r="I2265" s="34">
        <f>IFERROR(VLOOKUP($H2265,'Gen F Rev'!$A:$M,15,FALSE),0)</f>
        <v>0</v>
      </c>
      <c r="J2265" s="34">
        <f>IFERROR(VLOOKUP($H2265,'Gen F Rev'!$A:$M,16,FALSE),0)</f>
        <v>0</v>
      </c>
      <c r="K2265" s="42">
        <f>IFERROR(VLOOKUP($H2265,'Gen F Rev'!$A:$M,17,FALSE),0)</f>
        <v>0</v>
      </c>
      <c r="L2265" s="34">
        <f>IFERROR(VLOOKUP($H2265,'Gen F Exp'!$A:$E,15,FALSE),0)</f>
        <v>0</v>
      </c>
      <c r="M2265" s="34">
        <f>IFERROR(VLOOKUP($H2265,'Gen F Exp'!$A:$E,16,FALSE),0)</f>
        <v>0</v>
      </c>
      <c r="N2265" s="42">
        <f>IFERROR(VLOOKUP($H2265,'Gen F Exp'!$A:$E,17,FALSE),0)</f>
        <v>0</v>
      </c>
      <c r="O2265" s="34">
        <f>IFERROR(VLOOKUP($H2265,'Water F Rev'!$A:$L,15,FALSE),0)</f>
        <v>0</v>
      </c>
      <c r="P2265" s="34">
        <f>IFERROR(VLOOKUP($H2265,'Water F Rev'!$A:$L,16,FALSE),0)</f>
        <v>0</v>
      </c>
      <c r="Q2265" s="42">
        <f>IFERROR(VLOOKUP($H2265,'Water F Rev'!$A:$L,17,FALSE),0)</f>
        <v>0</v>
      </c>
      <c r="R2265" s="34">
        <f>IFERROR(VLOOKUP($H2265,'Water F Exp'!$A:$K,15,FALSE),0)</f>
        <v>0</v>
      </c>
      <c r="S2265" s="34">
        <f>IFERROR(VLOOKUP($H2265,'Water F Exp'!$A:$K,16,FALSE),0)</f>
        <v>0</v>
      </c>
      <c r="T2265" s="42">
        <f>IFERROR(VLOOKUP($H2265,'Water F Exp'!$A:$K,17,FALSE),0)</f>
        <v>0</v>
      </c>
      <c r="U2265" s="34">
        <f ca="1">IFERROR(VLOOKUP($H2265,'Sewer F Rev'!$A:$E,15,FALSE),0)</f>
        <v>0</v>
      </c>
      <c r="V2265" s="34">
        <f ca="1">IFERROR(VLOOKUP($H2265,'Sewer F Rev'!$A:$E,16,FALSE),0)</f>
        <v>0</v>
      </c>
      <c r="W2265" s="42">
        <f ca="1">IFERROR(VLOOKUP($H2265,'Sewer F Rev'!$A:$E,17,FALSE),0)</f>
        <v>0</v>
      </c>
      <c r="X2265" s="34">
        <f>IFERROR(VLOOKUP($H2265,'Sewer F Exp'!$A:$B,15,FALSE),0)</f>
        <v>0</v>
      </c>
      <c r="Y2265" s="34">
        <f>IFERROR(VLOOKUP($H2265,'Sewer F Exp'!$A:$B,16,FALSE),0)</f>
        <v>0</v>
      </c>
      <c r="Z2265" s="42">
        <f>IFERROR(VLOOKUP($H2265,'Sewer F Exp'!$A:$B,17,FALSE),0)</f>
        <v>0</v>
      </c>
      <c r="AA2265" s="34">
        <f>IFERROR(VLOOKUP($H2265,'Refuse F Rev'!$A:$E,15,FALSE),0)</f>
        <v>0</v>
      </c>
      <c r="AB2265" s="34">
        <f>IFERROR(VLOOKUP($H2265,'Refuse F Rev'!$A:$E,16,FALSE),0)</f>
        <v>0</v>
      </c>
      <c r="AC2265" s="42">
        <f>IFERROR(VLOOKUP($H2265,'Refuse F Rev'!$A:$E,17,FALSE),0)</f>
        <v>0</v>
      </c>
      <c r="AD2265" s="34">
        <f>IFERROR(VLOOKUP($H2265,'Refuse F Exp'!$A:$E,15,FALSE),0)</f>
        <v>0</v>
      </c>
      <c r="AE2265" s="34">
        <f>IFERROR(VLOOKUP($H2265,'Refuse F Exp'!$A:$E,16,FALSE),0)</f>
        <v>0</v>
      </c>
      <c r="AF2265" s="42">
        <f>IFERROR(VLOOKUP($H2265,'Refuse F Exp'!$A:$E,17,FALSE),0)</f>
        <v>0</v>
      </c>
      <c r="AG2265" s="34">
        <f>IFERROR(VLOOKUP($H2265,#REF!,10,FALSE),0)</f>
        <v>0</v>
      </c>
      <c r="AH2265" s="34">
        <f>IFERROR(VLOOKUP($H2265,#REF!,11,FALSE),0)</f>
        <v>0</v>
      </c>
      <c r="AI2265" s="42">
        <f>IFERROR(VLOOKUP($H2265,#REF!,12,FALSE),0)</f>
        <v>0</v>
      </c>
      <c r="AJ2265" s="34">
        <f>IFERROR(VLOOKUP($H2265,#REF!,10,FALSE),0)</f>
        <v>0</v>
      </c>
      <c r="AK2265" s="34">
        <f>IFERROR(VLOOKUP($H2265,#REF!,11,FALSE),0)</f>
        <v>0</v>
      </c>
      <c r="AL2265" s="42">
        <f>IFERROR(VLOOKUP($H2265,#REF!,12,FALSE),0)</f>
        <v>0</v>
      </c>
      <c r="AM2265" s="34">
        <f>IFERROR(VLOOKUP($H2265,#REF!,10,FALSE),0)</f>
        <v>0</v>
      </c>
      <c r="AN2265" s="34">
        <f>IFERROR(VLOOKUP($H2265,#REF!,11,FALSE),0)</f>
        <v>0</v>
      </c>
      <c r="AO2265" s="42">
        <f>IFERROR(VLOOKUP($H2265,#REF!,12,FALSE),0)</f>
        <v>0</v>
      </c>
      <c r="AP2265" s="34">
        <f>IFERROR(VLOOKUP($H2265,#REF!,10,FALSE),0)</f>
        <v>0</v>
      </c>
      <c r="AQ2265" s="34">
        <f>IFERROR(VLOOKUP($H2265,#REF!,11,FALSE),0)</f>
        <v>0</v>
      </c>
      <c r="AR2265" s="42">
        <f>IFERROR(VLOOKUP($H2265,#REF!,12,FALSE),0)</f>
        <v>0</v>
      </c>
      <c r="AS2265" s="34">
        <f>IFERROR(VLOOKUP($H2265,#REF!,13,FALSE),0)</f>
        <v>0</v>
      </c>
      <c r="AT2265" s="34">
        <f>IFERROR(VLOOKUP($H2265,#REF!,14,FALSE),0)</f>
        <v>0</v>
      </c>
      <c r="AU2265" s="42">
        <f>IFERROR(VLOOKUP($H2265,#REF!,15,FALSE),0)</f>
        <v>0</v>
      </c>
      <c r="AV2265" s="34">
        <f>IFERROR(VLOOKUP($H2265,#REF!,15,FALSE),0)</f>
        <v>0</v>
      </c>
      <c r="AW2265" s="34">
        <f>IFERROR(VLOOKUP($H2265,#REF!,16,FALSE),0)</f>
        <v>0</v>
      </c>
      <c r="AX2265" s="42">
        <f>IFERROR(VLOOKUP($H2265,#REF!,17,FALSE),0)</f>
        <v>0</v>
      </c>
    </row>
    <row r="2266" spans="1:50" x14ac:dyDescent="0.3">
      <c r="A2266" s="33" t="str">
        <f t="shared" si="140"/>
        <v>0</v>
      </c>
      <c r="B2266" s="33">
        <f>+'R&amp;E EXPORT'!B2065</f>
        <v>0</v>
      </c>
      <c r="C2266" t="str">
        <f>IFERROR(VLOOKUP(A2266,'MCSJ Export'!A:C,3,FALSE),"")</f>
        <v/>
      </c>
      <c r="D2266" s="37">
        <f t="shared" ca="1" si="141"/>
        <v>0</v>
      </c>
      <c r="E2266" s="37">
        <f t="shared" ca="1" si="142"/>
        <v>0</v>
      </c>
      <c r="F2266" s="37">
        <f t="shared" ca="1" si="143"/>
        <v>0</v>
      </c>
      <c r="G2266" s="37"/>
      <c r="H2266" s="33">
        <f>+'R&amp;E EXPORT'!A2065</f>
        <v>0</v>
      </c>
      <c r="I2266" s="34">
        <f>IFERROR(VLOOKUP($H2266,'Gen F Rev'!$A:$M,15,FALSE),0)</f>
        <v>0</v>
      </c>
      <c r="J2266" s="34">
        <f>IFERROR(VLOOKUP($H2266,'Gen F Rev'!$A:$M,16,FALSE),0)</f>
        <v>0</v>
      </c>
      <c r="K2266" s="42">
        <f>IFERROR(VLOOKUP($H2266,'Gen F Rev'!$A:$M,17,FALSE),0)</f>
        <v>0</v>
      </c>
      <c r="L2266" s="34">
        <f>IFERROR(VLOOKUP($H2266,'Gen F Exp'!$A:$E,15,FALSE),0)</f>
        <v>0</v>
      </c>
      <c r="M2266" s="34">
        <f>IFERROR(VLOOKUP($H2266,'Gen F Exp'!$A:$E,16,FALSE),0)</f>
        <v>0</v>
      </c>
      <c r="N2266" s="42">
        <f>IFERROR(VLOOKUP($H2266,'Gen F Exp'!$A:$E,17,FALSE),0)</f>
        <v>0</v>
      </c>
      <c r="O2266" s="34">
        <f>IFERROR(VLOOKUP($H2266,'Water F Rev'!$A:$L,15,FALSE),0)</f>
        <v>0</v>
      </c>
      <c r="P2266" s="34">
        <f>IFERROR(VLOOKUP($H2266,'Water F Rev'!$A:$L,16,FALSE),0)</f>
        <v>0</v>
      </c>
      <c r="Q2266" s="42">
        <f>IFERROR(VLOOKUP($H2266,'Water F Rev'!$A:$L,17,FALSE),0)</f>
        <v>0</v>
      </c>
      <c r="R2266" s="34">
        <f>IFERROR(VLOOKUP($H2266,'Water F Exp'!$A:$K,15,FALSE),0)</f>
        <v>0</v>
      </c>
      <c r="S2266" s="34">
        <f>IFERROR(VLOOKUP($H2266,'Water F Exp'!$A:$K,16,FALSE),0)</f>
        <v>0</v>
      </c>
      <c r="T2266" s="42">
        <f>IFERROR(VLOOKUP($H2266,'Water F Exp'!$A:$K,17,FALSE),0)</f>
        <v>0</v>
      </c>
      <c r="U2266" s="34">
        <f ca="1">IFERROR(VLOOKUP($H2266,'Sewer F Rev'!$A:$E,15,FALSE),0)</f>
        <v>0</v>
      </c>
      <c r="V2266" s="34">
        <f ca="1">IFERROR(VLOOKUP($H2266,'Sewer F Rev'!$A:$E,16,FALSE),0)</f>
        <v>0</v>
      </c>
      <c r="W2266" s="42">
        <f ca="1">IFERROR(VLOOKUP($H2266,'Sewer F Rev'!$A:$E,17,FALSE),0)</f>
        <v>0</v>
      </c>
      <c r="X2266" s="34">
        <f>IFERROR(VLOOKUP($H2266,'Sewer F Exp'!$A:$B,15,FALSE),0)</f>
        <v>0</v>
      </c>
      <c r="Y2266" s="34">
        <f>IFERROR(VLOOKUP($H2266,'Sewer F Exp'!$A:$B,16,FALSE),0)</f>
        <v>0</v>
      </c>
      <c r="Z2266" s="42">
        <f>IFERROR(VLOOKUP($H2266,'Sewer F Exp'!$A:$B,17,FALSE),0)</f>
        <v>0</v>
      </c>
      <c r="AA2266" s="34">
        <f>IFERROR(VLOOKUP($H2266,'Refuse F Rev'!$A:$E,15,FALSE),0)</f>
        <v>0</v>
      </c>
      <c r="AB2266" s="34">
        <f>IFERROR(VLOOKUP($H2266,'Refuse F Rev'!$A:$E,16,FALSE),0)</f>
        <v>0</v>
      </c>
      <c r="AC2266" s="42">
        <f>IFERROR(VLOOKUP($H2266,'Refuse F Rev'!$A:$E,17,FALSE),0)</f>
        <v>0</v>
      </c>
      <c r="AD2266" s="34">
        <f>IFERROR(VLOOKUP($H2266,'Refuse F Exp'!$A:$E,15,FALSE),0)</f>
        <v>0</v>
      </c>
      <c r="AE2266" s="34">
        <f>IFERROR(VLOOKUP($H2266,'Refuse F Exp'!$A:$E,16,FALSE),0)</f>
        <v>0</v>
      </c>
      <c r="AF2266" s="42">
        <f>IFERROR(VLOOKUP($H2266,'Refuse F Exp'!$A:$E,17,FALSE),0)</f>
        <v>0</v>
      </c>
      <c r="AG2266" s="34">
        <f>IFERROR(VLOOKUP($H2266,#REF!,10,FALSE),0)</f>
        <v>0</v>
      </c>
      <c r="AH2266" s="34">
        <f>IFERROR(VLOOKUP($H2266,#REF!,11,FALSE),0)</f>
        <v>0</v>
      </c>
      <c r="AI2266" s="42">
        <f>IFERROR(VLOOKUP($H2266,#REF!,12,FALSE),0)</f>
        <v>0</v>
      </c>
      <c r="AJ2266" s="34">
        <f>IFERROR(VLOOKUP($H2266,#REF!,10,FALSE),0)</f>
        <v>0</v>
      </c>
      <c r="AK2266" s="34">
        <f>IFERROR(VLOOKUP($H2266,#REF!,11,FALSE),0)</f>
        <v>0</v>
      </c>
      <c r="AL2266" s="42">
        <f>IFERROR(VLOOKUP($H2266,#REF!,12,FALSE),0)</f>
        <v>0</v>
      </c>
      <c r="AM2266" s="34">
        <f>IFERROR(VLOOKUP($H2266,#REF!,10,FALSE),0)</f>
        <v>0</v>
      </c>
      <c r="AN2266" s="34">
        <f>IFERROR(VLOOKUP($H2266,#REF!,11,FALSE),0)</f>
        <v>0</v>
      </c>
      <c r="AO2266" s="42">
        <f>IFERROR(VLOOKUP($H2266,#REF!,12,FALSE),0)</f>
        <v>0</v>
      </c>
      <c r="AP2266" s="34">
        <f>IFERROR(VLOOKUP($H2266,#REF!,10,FALSE),0)</f>
        <v>0</v>
      </c>
      <c r="AQ2266" s="34">
        <f>IFERROR(VLOOKUP($H2266,#REF!,11,FALSE),0)</f>
        <v>0</v>
      </c>
      <c r="AR2266" s="42">
        <f>IFERROR(VLOOKUP($H2266,#REF!,12,FALSE),0)</f>
        <v>0</v>
      </c>
      <c r="AS2266" s="34">
        <f>IFERROR(VLOOKUP($H2266,#REF!,13,FALSE),0)</f>
        <v>0</v>
      </c>
      <c r="AT2266" s="34">
        <f>IFERROR(VLOOKUP($H2266,#REF!,14,FALSE),0)</f>
        <v>0</v>
      </c>
      <c r="AU2266" s="42">
        <f>IFERROR(VLOOKUP($H2266,#REF!,15,FALSE),0)</f>
        <v>0</v>
      </c>
      <c r="AV2266" s="34">
        <f>IFERROR(VLOOKUP($H2266,#REF!,15,FALSE),0)</f>
        <v>0</v>
      </c>
      <c r="AW2266" s="34">
        <f>IFERROR(VLOOKUP($H2266,#REF!,16,FALSE),0)</f>
        <v>0</v>
      </c>
      <c r="AX2266" s="42">
        <f>IFERROR(VLOOKUP($H2266,#REF!,17,FALSE),0)</f>
        <v>0</v>
      </c>
    </row>
    <row r="2267" spans="1:50" x14ac:dyDescent="0.3">
      <c r="A2267" s="33" t="str">
        <f t="shared" si="140"/>
        <v>0</v>
      </c>
      <c r="B2267" s="33">
        <f>+'R&amp;E EXPORT'!B2066</f>
        <v>0</v>
      </c>
      <c r="C2267" t="str">
        <f>IFERROR(VLOOKUP(A2267,'MCSJ Export'!A:C,3,FALSE),"")</f>
        <v/>
      </c>
      <c r="D2267" s="37">
        <f t="shared" ca="1" si="141"/>
        <v>0</v>
      </c>
      <c r="E2267" s="37">
        <f t="shared" ca="1" si="142"/>
        <v>0</v>
      </c>
      <c r="F2267" s="37">
        <f t="shared" ca="1" si="143"/>
        <v>0</v>
      </c>
      <c r="G2267" s="37"/>
      <c r="H2267" s="33">
        <f>+'R&amp;E EXPORT'!A2066</f>
        <v>0</v>
      </c>
      <c r="I2267" s="34">
        <f>IFERROR(VLOOKUP($H2267,'Gen F Rev'!$A:$M,15,FALSE),0)</f>
        <v>0</v>
      </c>
      <c r="J2267" s="34">
        <f>IFERROR(VLOOKUP($H2267,'Gen F Rev'!$A:$M,16,FALSE),0)</f>
        <v>0</v>
      </c>
      <c r="K2267" s="42">
        <f>IFERROR(VLOOKUP($H2267,'Gen F Rev'!$A:$M,17,FALSE),0)</f>
        <v>0</v>
      </c>
      <c r="L2267" s="34">
        <f>IFERROR(VLOOKUP($H2267,'Gen F Exp'!$A:$E,15,FALSE),0)</f>
        <v>0</v>
      </c>
      <c r="M2267" s="34">
        <f>IFERROR(VLOOKUP($H2267,'Gen F Exp'!$A:$E,16,FALSE),0)</f>
        <v>0</v>
      </c>
      <c r="N2267" s="42">
        <f>IFERROR(VLOOKUP($H2267,'Gen F Exp'!$A:$E,17,FALSE),0)</f>
        <v>0</v>
      </c>
      <c r="O2267" s="34">
        <f>IFERROR(VLOOKUP($H2267,'Water F Rev'!$A:$L,15,FALSE),0)</f>
        <v>0</v>
      </c>
      <c r="P2267" s="34">
        <f>IFERROR(VLOOKUP($H2267,'Water F Rev'!$A:$L,16,FALSE),0)</f>
        <v>0</v>
      </c>
      <c r="Q2267" s="42">
        <f>IFERROR(VLOOKUP($H2267,'Water F Rev'!$A:$L,17,FALSE),0)</f>
        <v>0</v>
      </c>
      <c r="R2267" s="34">
        <f>IFERROR(VLOOKUP($H2267,'Water F Exp'!$A:$K,15,FALSE),0)</f>
        <v>0</v>
      </c>
      <c r="S2267" s="34">
        <f>IFERROR(VLOOKUP($H2267,'Water F Exp'!$A:$K,16,FALSE),0)</f>
        <v>0</v>
      </c>
      <c r="T2267" s="42">
        <f>IFERROR(VLOOKUP($H2267,'Water F Exp'!$A:$K,17,FALSE),0)</f>
        <v>0</v>
      </c>
      <c r="U2267" s="34">
        <f ca="1">IFERROR(VLOOKUP($H2267,'Sewer F Rev'!$A:$E,15,FALSE),0)</f>
        <v>0</v>
      </c>
      <c r="V2267" s="34">
        <f ca="1">IFERROR(VLOOKUP($H2267,'Sewer F Rev'!$A:$E,16,FALSE),0)</f>
        <v>0</v>
      </c>
      <c r="W2267" s="42">
        <f ca="1">IFERROR(VLOOKUP($H2267,'Sewer F Rev'!$A:$E,17,FALSE),0)</f>
        <v>0</v>
      </c>
      <c r="X2267" s="34">
        <f>IFERROR(VLOOKUP($H2267,'Sewer F Exp'!$A:$B,15,FALSE),0)</f>
        <v>0</v>
      </c>
      <c r="Y2267" s="34">
        <f>IFERROR(VLOOKUP($H2267,'Sewer F Exp'!$A:$B,16,FALSE),0)</f>
        <v>0</v>
      </c>
      <c r="Z2267" s="42">
        <f>IFERROR(VLOOKUP($H2267,'Sewer F Exp'!$A:$B,17,FALSE),0)</f>
        <v>0</v>
      </c>
      <c r="AA2267" s="34">
        <f>IFERROR(VLOOKUP($H2267,'Refuse F Rev'!$A:$E,15,FALSE),0)</f>
        <v>0</v>
      </c>
      <c r="AB2267" s="34">
        <f>IFERROR(VLOOKUP($H2267,'Refuse F Rev'!$A:$E,16,FALSE),0)</f>
        <v>0</v>
      </c>
      <c r="AC2267" s="42">
        <f>IFERROR(VLOOKUP($H2267,'Refuse F Rev'!$A:$E,17,FALSE),0)</f>
        <v>0</v>
      </c>
      <c r="AD2267" s="34">
        <f>IFERROR(VLOOKUP($H2267,'Refuse F Exp'!$A:$E,15,FALSE),0)</f>
        <v>0</v>
      </c>
      <c r="AE2267" s="34">
        <f>IFERROR(VLOOKUP($H2267,'Refuse F Exp'!$A:$E,16,FALSE),0)</f>
        <v>0</v>
      </c>
      <c r="AF2267" s="42">
        <f>IFERROR(VLOOKUP($H2267,'Refuse F Exp'!$A:$E,17,FALSE),0)</f>
        <v>0</v>
      </c>
      <c r="AG2267" s="34">
        <f>IFERROR(VLOOKUP($H2267,#REF!,10,FALSE),0)</f>
        <v>0</v>
      </c>
      <c r="AH2267" s="34">
        <f>IFERROR(VLOOKUP($H2267,#REF!,11,FALSE),0)</f>
        <v>0</v>
      </c>
      <c r="AI2267" s="42">
        <f>IFERROR(VLOOKUP($H2267,#REF!,12,FALSE),0)</f>
        <v>0</v>
      </c>
      <c r="AJ2267" s="34">
        <f>IFERROR(VLOOKUP($H2267,#REF!,10,FALSE),0)</f>
        <v>0</v>
      </c>
      <c r="AK2267" s="34">
        <f>IFERROR(VLOOKUP($H2267,#REF!,11,FALSE),0)</f>
        <v>0</v>
      </c>
      <c r="AL2267" s="42">
        <f>IFERROR(VLOOKUP($H2267,#REF!,12,FALSE),0)</f>
        <v>0</v>
      </c>
      <c r="AM2267" s="34">
        <f>IFERROR(VLOOKUP($H2267,#REF!,10,FALSE),0)</f>
        <v>0</v>
      </c>
      <c r="AN2267" s="34">
        <f>IFERROR(VLOOKUP($H2267,#REF!,11,FALSE),0)</f>
        <v>0</v>
      </c>
      <c r="AO2267" s="42">
        <f>IFERROR(VLOOKUP($H2267,#REF!,12,FALSE),0)</f>
        <v>0</v>
      </c>
      <c r="AP2267" s="34">
        <f>IFERROR(VLOOKUP($H2267,#REF!,10,FALSE),0)</f>
        <v>0</v>
      </c>
      <c r="AQ2267" s="34">
        <f>IFERROR(VLOOKUP($H2267,#REF!,11,FALSE),0)</f>
        <v>0</v>
      </c>
      <c r="AR2267" s="42">
        <f>IFERROR(VLOOKUP($H2267,#REF!,12,FALSE),0)</f>
        <v>0</v>
      </c>
      <c r="AS2267" s="34">
        <f>IFERROR(VLOOKUP($H2267,#REF!,13,FALSE),0)</f>
        <v>0</v>
      </c>
      <c r="AT2267" s="34">
        <f>IFERROR(VLOOKUP($H2267,#REF!,14,FALSE),0)</f>
        <v>0</v>
      </c>
      <c r="AU2267" s="42">
        <f>IFERROR(VLOOKUP($H2267,#REF!,15,FALSE),0)</f>
        <v>0</v>
      </c>
      <c r="AV2267" s="34">
        <f>IFERROR(VLOOKUP($H2267,#REF!,15,FALSE),0)</f>
        <v>0</v>
      </c>
      <c r="AW2267" s="34">
        <f>IFERROR(VLOOKUP($H2267,#REF!,16,FALSE),0)</f>
        <v>0</v>
      </c>
      <c r="AX2267" s="42">
        <f>IFERROR(VLOOKUP($H2267,#REF!,17,FALSE),0)</f>
        <v>0</v>
      </c>
    </row>
    <row r="2268" spans="1:50" x14ac:dyDescent="0.3">
      <c r="A2268" s="33" t="str">
        <f t="shared" si="140"/>
        <v>0</v>
      </c>
      <c r="B2268" s="33">
        <f>+'R&amp;E EXPORT'!B2067</f>
        <v>0</v>
      </c>
      <c r="C2268" t="str">
        <f>IFERROR(VLOOKUP(A2268,'MCSJ Export'!A:C,3,FALSE),"")</f>
        <v/>
      </c>
      <c r="D2268" s="37">
        <f t="shared" ca="1" si="141"/>
        <v>0</v>
      </c>
      <c r="E2268" s="37">
        <f t="shared" ca="1" si="142"/>
        <v>0</v>
      </c>
      <c r="F2268" s="37">
        <f t="shared" ca="1" si="143"/>
        <v>0</v>
      </c>
      <c r="G2268" s="37"/>
      <c r="H2268" s="33">
        <f>+'R&amp;E EXPORT'!A2067</f>
        <v>0</v>
      </c>
      <c r="I2268" s="34">
        <f>IFERROR(VLOOKUP($H2268,'Gen F Rev'!$A:$M,15,FALSE),0)</f>
        <v>0</v>
      </c>
      <c r="J2268" s="34">
        <f>IFERROR(VLOOKUP($H2268,'Gen F Rev'!$A:$M,16,FALSE),0)</f>
        <v>0</v>
      </c>
      <c r="K2268" s="42">
        <f>IFERROR(VLOOKUP($H2268,'Gen F Rev'!$A:$M,17,FALSE),0)</f>
        <v>0</v>
      </c>
      <c r="L2268" s="34">
        <f>IFERROR(VLOOKUP($H2268,'Gen F Exp'!$A:$E,15,FALSE),0)</f>
        <v>0</v>
      </c>
      <c r="M2268" s="34">
        <f>IFERROR(VLOOKUP($H2268,'Gen F Exp'!$A:$E,16,FALSE),0)</f>
        <v>0</v>
      </c>
      <c r="N2268" s="42">
        <f>IFERROR(VLOOKUP($H2268,'Gen F Exp'!$A:$E,17,FALSE),0)</f>
        <v>0</v>
      </c>
      <c r="O2268" s="34">
        <f>IFERROR(VLOOKUP($H2268,'Water F Rev'!$A:$L,15,FALSE),0)</f>
        <v>0</v>
      </c>
      <c r="P2268" s="34">
        <f>IFERROR(VLOOKUP($H2268,'Water F Rev'!$A:$L,16,FALSE),0)</f>
        <v>0</v>
      </c>
      <c r="Q2268" s="42">
        <f>IFERROR(VLOOKUP($H2268,'Water F Rev'!$A:$L,17,FALSE),0)</f>
        <v>0</v>
      </c>
      <c r="R2268" s="34">
        <f>IFERROR(VLOOKUP($H2268,'Water F Exp'!$A:$K,15,FALSE),0)</f>
        <v>0</v>
      </c>
      <c r="S2268" s="34">
        <f>IFERROR(VLOOKUP($H2268,'Water F Exp'!$A:$K,16,FALSE),0)</f>
        <v>0</v>
      </c>
      <c r="T2268" s="42">
        <f>IFERROR(VLOOKUP($H2268,'Water F Exp'!$A:$K,17,FALSE),0)</f>
        <v>0</v>
      </c>
      <c r="U2268" s="34">
        <f ca="1">IFERROR(VLOOKUP($H2268,'Sewer F Rev'!$A:$E,15,FALSE),0)</f>
        <v>0</v>
      </c>
      <c r="V2268" s="34">
        <f ca="1">IFERROR(VLOOKUP($H2268,'Sewer F Rev'!$A:$E,16,FALSE),0)</f>
        <v>0</v>
      </c>
      <c r="W2268" s="42">
        <f ca="1">IFERROR(VLOOKUP($H2268,'Sewer F Rev'!$A:$E,17,FALSE),0)</f>
        <v>0</v>
      </c>
      <c r="X2268" s="34">
        <f>IFERROR(VLOOKUP($H2268,'Sewer F Exp'!$A:$B,15,FALSE),0)</f>
        <v>0</v>
      </c>
      <c r="Y2268" s="34">
        <f>IFERROR(VLOOKUP($H2268,'Sewer F Exp'!$A:$B,16,FALSE),0)</f>
        <v>0</v>
      </c>
      <c r="Z2268" s="42">
        <f>IFERROR(VLOOKUP($H2268,'Sewer F Exp'!$A:$B,17,FALSE),0)</f>
        <v>0</v>
      </c>
      <c r="AA2268" s="34">
        <f>IFERROR(VLOOKUP($H2268,'Refuse F Rev'!$A:$E,15,FALSE),0)</f>
        <v>0</v>
      </c>
      <c r="AB2268" s="34">
        <f>IFERROR(VLOOKUP($H2268,'Refuse F Rev'!$A:$E,16,FALSE),0)</f>
        <v>0</v>
      </c>
      <c r="AC2268" s="42">
        <f>IFERROR(VLOOKUP($H2268,'Refuse F Rev'!$A:$E,17,FALSE),0)</f>
        <v>0</v>
      </c>
      <c r="AD2268" s="34">
        <f>IFERROR(VLOOKUP($H2268,'Refuse F Exp'!$A:$E,15,FALSE),0)</f>
        <v>0</v>
      </c>
      <c r="AE2268" s="34">
        <f>IFERROR(VLOOKUP($H2268,'Refuse F Exp'!$A:$E,16,FALSE),0)</f>
        <v>0</v>
      </c>
      <c r="AF2268" s="42">
        <f>IFERROR(VLOOKUP($H2268,'Refuse F Exp'!$A:$E,17,FALSE),0)</f>
        <v>0</v>
      </c>
      <c r="AG2268" s="34">
        <f>IFERROR(VLOOKUP($H2268,#REF!,10,FALSE),0)</f>
        <v>0</v>
      </c>
      <c r="AH2268" s="34">
        <f>IFERROR(VLOOKUP($H2268,#REF!,11,FALSE),0)</f>
        <v>0</v>
      </c>
      <c r="AI2268" s="42">
        <f>IFERROR(VLOOKUP($H2268,#REF!,12,FALSE),0)</f>
        <v>0</v>
      </c>
      <c r="AJ2268" s="34">
        <f>IFERROR(VLOOKUP($H2268,#REF!,10,FALSE),0)</f>
        <v>0</v>
      </c>
      <c r="AK2268" s="34">
        <f>IFERROR(VLOOKUP($H2268,#REF!,11,FALSE),0)</f>
        <v>0</v>
      </c>
      <c r="AL2268" s="42">
        <f>IFERROR(VLOOKUP($H2268,#REF!,12,FALSE),0)</f>
        <v>0</v>
      </c>
      <c r="AM2268" s="34">
        <f>IFERROR(VLOOKUP($H2268,#REF!,10,FALSE),0)</f>
        <v>0</v>
      </c>
      <c r="AN2268" s="34">
        <f>IFERROR(VLOOKUP($H2268,#REF!,11,FALSE),0)</f>
        <v>0</v>
      </c>
      <c r="AO2268" s="42">
        <f>IFERROR(VLOOKUP($H2268,#REF!,12,FALSE),0)</f>
        <v>0</v>
      </c>
      <c r="AP2268" s="34">
        <f>IFERROR(VLOOKUP($H2268,#REF!,10,FALSE),0)</f>
        <v>0</v>
      </c>
      <c r="AQ2268" s="34">
        <f>IFERROR(VLOOKUP($H2268,#REF!,11,FALSE),0)</f>
        <v>0</v>
      </c>
      <c r="AR2268" s="42">
        <f>IFERROR(VLOOKUP($H2268,#REF!,12,FALSE),0)</f>
        <v>0</v>
      </c>
      <c r="AS2268" s="34">
        <f>IFERROR(VLOOKUP($H2268,#REF!,13,FALSE),0)</f>
        <v>0</v>
      </c>
      <c r="AT2268" s="34">
        <f>IFERROR(VLOOKUP($H2268,#REF!,14,FALSE),0)</f>
        <v>0</v>
      </c>
      <c r="AU2268" s="42">
        <f>IFERROR(VLOOKUP($H2268,#REF!,15,FALSE),0)</f>
        <v>0</v>
      </c>
      <c r="AV2268" s="34">
        <f>IFERROR(VLOOKUP($H2268,#REF!,15,FALSE),0)</f>
        <v>0</v>
      </c>
      <c r="AW2268" s="34">
        <f>IFERROR(VLOOKUP($H2268,#REF!,16,FALSE),0)</f>
        <v>0</v>
      </c>
      <c r="AX2268" s="42">
        <f>IFERROR(VLOOKUP($H2268,#REF!,17,FALSE),0)</f>
        <v>0</v>
      </c>
    </row>
    <row r="2269" spans="1:50" x14ac:dyDescent="0.3">
      <c r="A2269" s="33" t="str">
        <f t="shared" si="140"/>
        <v>0</v>
      </c>
      <c r="B2269" s="33">
        <f>+'R&amp;E EXPORT'!B2068</f>
        <v>0</v>
      </c>
      <c r="C2269" t="str">
        <f>IFERROR(VLOOKUP(A2269,'MCSJ Export'!A:C,3,FALSE),"")</f>
        <v/>
      </c>
      <c r="D2269" s="37">
        <f t="shared" ca="1" si="141"/>
        <v>0</v>
      </c>
      <c r="E2269" s="37">
        <f t="shared" ca="1" si="142"/>
        <v>0</v>
      </c>
      <c r="F2269" s="37">
        <f t="shared" ca="1" si="143"/>
        <v>0</v>
      </c>
      <c r="G2269" s="37"/>
      <c r="H2269" s="33">
        <f>+'R&amp;E EXPORT'!A2068</f>
        <v>0</v>
      </c>
      <c r="I2269" s="34">
        <f>IFERROR(VLOOKUP($H2269,'Gen F Rev'!$A:$M,15,FALSE),0)</f>
        <v>0</v>
      </c>
      <c r="J2269" s="34">
        <f>IFERROR(VLOOKUP($H2269,'Gen F Rev'!$A:$M,16,FALSE),0)</f>
        <v>0</v>
      </c>
      <c r="K2269" s="42">
        <f>IFERROR(VLOOKUP($H2269,'Gen F Rev'!$A:$M,17,FALSE),0)</f>
        <v>0</v>
      </c>
      <c r="L2269" s="34">
        <f>IFERROR(VLOOKUP($H2269,'Gen F Exp'!$A:$E,15,FALSE),0)</f>
        <v>0</v>
      </c>
      <c r="M2269" s="34">
        <f>IFERROR(VLOOKUP($H2269,'Gen F Exp'!$A:$E,16,FALSE),0)</f>
        <v>0</v>
      </c>
      <c r="N2269" s="42">
        <f>IFERROR(VLOOKUP($H2269,'Gen F Exp'!$A:$E,17,FALSE),0)</f>
        <v>0</v>
      </c>
      <c r="O2269" s="34">
        <f>IFERROR(VLOOKUP($H2269,'Water F Rev'!$A:$L,15,FALSE),0)</f>
        <v>0</v>
      </c>
      <c r="P2269" s="34">
        <f>IFERROR(VLOOKUP($H2269,'Water F Rev'!$A:$L,16,FALSE),0)</f>
        <v>0</v>
      </c>
      <c r="Q2269" s="42">
        <f>IFERROR(VLOOKUP($H2269,'Water F Rev'!$A:$L,17,FALSE),0)</f>
        <v>0</v>
      </c>
      <c r="R2269" s="34">
        <f>IFERROR(VLOOKUP($H2269,'Water F Exp'!$A:$K,15,FALSE),0)</f>
        <v>0</v>
      </c>
      <c r="S2269" s="34">
        <f>IFERROR(VLOOKUP($H2269,'Water F Exp'!$A:$K,16,FALSE),0)</f>
        <v>0</v>
      </c>
      <c r="T2269" s="42">
        <f>IFERROR(VLOOKUP($H2269,'Water F Exp'!$A:$K,17,FALSE),0)</f>
        <v>0</v>
      </c>
      <c r="U2269" s="34">
        <f ca="1">IFERROR(VLOOKUP($H2269,'Sewer F Rev'!$A:$E,15,FALSE),0)</f>
        <v>0</v>
      </c>
      <c r="V2269" s="34">
        <f ca="1">IFERROR(VLOOKUP($H2269,'Sewer F Rev'!$A:$E,16,FALSE),0)</f>
        <v>0</v>
      </c>
      <c r="W2269" s="42">
        <f ca="1">IFERROR(VLOOKUP($H2269,'Sewer F Rev'!$A:$E,17,FALSE),0)</f>
        <v>0</v>
      </c>
      <c r="X2269" s="34">
        <f>IFERROR(VLOOKUP($H2269,'Sewer F Exp'!$A:$B,15,FALSE),0)</f>
        <v>0</v>
      </c>
      <c r="Y2269" s="34">
        <f>IFERROR(VLOOKUP($H2269,'Sewer F Exp'!$A:$B,16,FALSE),0)</f>
        <v>0</v>
      </c>
      <c r="Z2269" s="42">
        <f>IFERROR(VLOOKUP($H2269,'Sewer F Exp'!$A:$B,17,FALSE),0)</f>
        <v>0</v>
      </c>
      <c r="AA2269" s="34">
        <f>IFERROR(VLOOKUP($H2269,'Refuse F Rev'!$A:$E,15,FALSE),0)</f>
        <v>0</v>
      </c>
      <c r="AB2269" s="34">
        <f>IFERROR(VLOOKUP($H2269,'Refuse F Rev'!$A:$E,16,FALSE),0)</f>
        <v>0</v>
      </c>
      <c r="AC2269" s="42">
        <f>IFERROR(VLOOKUP($H2269,'Refuse F Rev'!$A:$E,17,FALSE),0)</f>
        <v>0</v>
      </c>
      <c r="AD2269" s="34">
        <f>IFERROR(VLOOKUP($H2269,'Refuse F Exp'!$A:$E,15,FALSE),0)</f>
        <v>0</v>
      </c>
      <c r="AE2269" s="34">
        <f>IFERROR(VLOOKUP($H2269,'Refuse F Exp'!$A:$E,16,FALSE),0)</f>
        <v>0</v>
      </c>
      <c r="AF2269" s="42">
        <f>IFERROR(VLOOKUP($H2269,'Refuse F Exp'!$A:$E,17,FALSE),0)</f>
        <v>0</v>
      </c>
      <c r="AG2269" s="34">
        <f>IFERROR(VLOOKUP($H2269,#REF!,10,FALSE),0)</f>
        <v>0</v>
      </c>
      <c r="AH2269" s="34">
        <f>IFERROR(VLOOKUP($H2269,#REF!,11,FALSE),0)</f>
        <v>0</v>
      </c>
      <c r="AI2269" s="42">
        <f>IFERROR(VLOOKUP($H2269,#REF!,12,FALSE),0)</f>
        <v>0</v>
      </c>
      <c r="AJ2269" s="34">
        <f>IFERROR(VLOOKUP($H2269,#REF!,10,FALSE),0)</f>
        <v>0</v>
      </c>
      <c r="AK2269" s="34">
        <f>IFERROR(VLOOKUP($H2269,#REF!,11,FALSE),0)</f>
        <v>0</v>
      </c>
      <c r="AL2269" s="42">
        <f>IFERROR(VLOOKUP($H2269,#REF!,12,FALSE),0)</f>
        <v>0</v>
      </c>
      <c r="AM2269" s="34">
        <f>IFERROR(VLOOKUP($H2269,#REF!,10,FALSE),0)</f>
        <v>0</v>
      </c>
      <c r="AN2269" s="34">
        <f>IFERROR(VLOOKUP($H2269,#REF!,11,FALSE),0)</f>
        <v>0</v>
      </c>
      <c r="AO2269" s="42">
        <f>IFERROR(VLOOKUP($H2269,#REF!,12,FALSE),0)</f>
        <v>0</v>
      </c>
      <c r="AP2269" s="34">
        <f>IFERROR(VLOOKUP($H2269,#REF!,10,FALSE),0)</f>
        <v>0</v>
      </c>
      <c r="AQ2269" s="34">
        <f>IFERROR(VLOOKUP($H2269,#REF!,11,FALSE),0)</f>
        <v>0</v>
      </c>
      <c r="AR2269" s="42">
        <f>IFERROR(VLOOKUP($H2269,#REF!,12,FALSE),0)</f>
        <v>0</v>
      </c>
      <c r="AS2269" s="34">
        <f>IFERROR(VLOOKUP($H2269,#REF!,13,FALSE),0)</f>
        <v>0</v>
      </c>
      <c r="AT2269" s="34">
        <f>IFERROR(VLOOKUP($H2269,#REF!,14,FALSE),0)</f>
        <v>0</v>
      </c>
      <c r="AU2269" s="42">
        <f>IFERROR(VLOOKUP($H2269,#REF!,15,FALSE),0)</f>
        <v>0</v>
      </c>
      <c r="AV2269" s="34">
        <f>IFERROR(VLOOKUP($H2269,#REF!,15,FALSE),0)</f>
        <v>0</v>
      </c>
      <c r="AW2269" s="34">
        <f>IFERROR(VLOOKUP($H2269,#REF!,16,FALSE),0)</f>
        <v>0</v>
      </c>
      <c r="AX2269" s="42">
        <f>IFERROR(VLOOKUP($H2269,#REF!,17,FALSE),0)</f>
        <v>0</v>
      </c>
    </row>
    <row r="2270" spans="1:50" x14ac:dyDescent="0.3">
      <c r="A2270" s="33" t="str">
        <f t="shared" si="140"/>
        <v>0</v>
      </c>
      <c r="B2270" s="33">
        <f>+'R&amp;E EXPORT'!B2069</f>
        <v>0</v>
      </c>
      <c r="C2270" t="str">
        <f>IFERROR(VLOOKUP(A2270,'MCSJ Export'!A:C,3,FALSE),"")</f>
        <v/>
      </c>
      <c r="D2270" s="37">
        <f t="shared" ca="1" si="141"/>
        <v>0</v>
      </c>
      <c r="E2270" s="37">
        <f t="shared" ca="1" si="142"/>
        <v>0</v>
      </c>
      <c r="F2270" s="37">
        <f t="shared" ca="1" si="143"/>
        <v>0</v>
      </c>
      <c r="G2270" s="37"/>
      <c r="H2270" s="33">
        <f>+'R&amp;E EXPORT'!A2069</f>
        <v>0</v>
      </c>
      <c r="I2270" s="34">
        <f>IFERROR(VLOOKUP($H2270,'Gen F Rev'!$A:$M,15,FALSE),0)</f>
        <v>0</v>
      </c>
      <c r="J2270" s="34">
        <f>IFERROR(VLOOKUP($H2270,'Gen F Rev'!$A:$M,16,FALSE),0)</f>
        <v>0</v>
      </c>
      <c r="K2270" s="42">
        <f>IFERROR(VLOOKUP($H2270,'Gen F Rev'!$A:$M,17,FALSE),0)</f>
        <v>0</v>
      </c>
      <c r="L2270" s="34">
        <f>IFERROR(VLOOKUP($H2270,'Gen F Exp'!$A:$E,15,FALSE),0)</f>
        <v>0</v>
      </c>
      <c r="M2270" s="34">
        <f>IFERROR(VLOOKUP($H2270,'Gen F Exp'!$A:$E,16,FALSE),0)</f>
        <v>0</v>
      </c>
      <c r="N2270" s="42">
        <f>IFERROR(VLOOKUP($H2270,'Gen F Exp'!$A:$E,17,FALSE),0)</f>
        <v>0</v>
      </c>
      <c r="O2270" s="34">
        <f>IFERROR(VLOOKUP($H2270,'Water F Rev'!$A:$L,15,FALSE),0)</f>
        <v>0</v>
      </c>
      <c r="P2270" s="34">
        <f>IFERROR(VLOOKUP($H2270,'Water F Rev'!$A:$L,16,FALSE),0)</f>
        <v>0</v>
      </c>
      <c r="Q2270" s="42">
        <f>IFERROR(VLOOKUP($H2270,'Water F Rev'!$A:$L,17,FALSE),0)</f>
        <v>0</v>
      </c>
      <c r="R2270" s="34">
        <f>IFERROR(VLOOKUP($H2270,'Water F Exp'!$A:$K,15,FALSE),0)</f>
        <v>0</v>
      </c>
      <c r="S2270" s="34">
        <f>IFERROR(VLOOKUP($H2270,'Water F Exp'!$A:$K,16,FALSE),0)</f>
        <v>0</v>
      </c>
      <c r="T2270" s="42">
        <f>IFERROR(VLOOKUP($H2270,'Water F Exp'!$A:$K,17,FALSE),0)</f>
        <v>0</v>
      </c>
      <c r="U2270" s="34">
        <f ca="1">IFERROR(VLOOKUP($H2270,'Sewer F Rev'!$A:$E,15,FALSE),0)</f>
        <v>0</v>
      </c>
      <c r="V2270" s="34">
        <f ca="1">IFERROR(VLOOKUP($H2270,'Sewer F Rev'!$A:$E,16,FALSE),0)</f>
        <v>0</v>
      </c>
      <c r="W2270" s="42">
        <f ca="1">IFERROR(VLOOKUP($H2270,'Sewer F Rev'!$A:$E,17,FALSE),0)</f>
        <v>0</v>
      </c>
      <c r="X2270" s="34">
        <f>IFERROR(VLOOKUP($H2270,'Sewer F Exp'!$A:$B,15,FALSE),0)</f>
        <v>0</v>
      </c>
      <c r="Y2270" s="34">
        <f>IFERROR(VLOOKUP($H2270,'Sewer F Exp'!$A:$B,16,FALSE),0)</f>
        <v>0</v>
      </c>
      <c r="Z2270" s="42">
        <f>IFERROR(VLOOKUP($H2270,'Sewer F Exp'!$A:$B,17,FALSE),0)</f>
        <v>0</v>
      </c>
      <c r="AA2270" s="34">
        <f>IFERROR(VLOOKUP($H2270,'Refuse F Rev'!$A:$E,15,FALSE),0)</f>
        <v>0</v>
      </c>
      <c r="AB2270" s="34">
        <f>IFERROR(VLOOKUP($H2270,'Refuse F Rev'!$A:$E,16,FALSE),0)</f>
        <v>0</v>
      </c>
      <c r="AC2270" s="42">
        <f>IFERROR(VLOOKUP($H2270,'Refuse F Rev'!$A:$E,17,FALSE),0)</f>
        <v>0</v>
      </c>
      <c r="AD2270" s="34">
        <f>IFERROR(VLOOKUP($H2270,'Refuse F Exp'!$A:$E,15,FALSE),0)</f>
        <v>0</v>
      </c>
      <c r="AE2270" s="34">
        <f>IFERROR(VLOOKUP($H2270,'Refuse F Exp'!$A:$E,16,FALSE),0)</f>
        <v>0</v>
      </c>
      <c r="AF2270" s="42">
        <f>IFERROR(VLOOKUP($H2270,'Refuse F Exp'!$A:$E,17,FALSE),0)</f>
        <v>0</v>
      </c>
      <c r="AG2270" s="34">
        <f>IFERROR(VLOOKUP($H2270,#REF!,10,FALSE),0)</f>
        <v>0</v>
      </c>
      <c r="AH2270" s="34">
        <f>IFERROR(VLOOKUP($H2270,#REF!,11,FALSE),0)</f>
        <v>0</v>
      </c>
      <c r="AI2270" s="42">
        <f>IFERROR(VLOOKUP($H2270,#REF!,12,FALSE),0)</f>
        <v>0</v>
      </c>
      <c r="AJ2270" s="34">
        <f>IFERROR(VLOOKUP($H2270,#REF!,10,FALSE),0)</f>
        <v>0</v>
      </c>
      <c r="AK2270" s="34">
        <f>IFERROR(VLOOKUP($H2270,#REF!,11,FALSE),0)</f>
        <v>0</v>
      </c>
      <c r="AL2270" s="42">
        <f>IFERROR(VLOOKUP($H2270,#REF!,12,FALSE),0)</f>
        <v>0</v>
      </c>
      <c r="AM2270" s="34">
        <f>IFERROR(VLOOKUP($H2270,#REF!,10,FALSE),0)</f>
        <v>0</v>
      </c>
      <c r="AN2270" s="34">
        <f>IFERROR(VLOOKUP($H2270,#REF!,11,FALSE),0)</f>
        <v>0</v>
      </c>
      <c r="AO2270" s="42">
        <f>IFERROR(VLOOKUP($H2270,#REF!,12,FALSE),0)</f>
        <v>0</v>
      </c>
      <c r="AP2270" s="34">
        <f>IFERROR(VLOOKUP($H2270,#REF!,10,FALSE),0)</f>
        <v>0</v>
      </c>
      <c r="AQ2270" s="34">
        <f>IFERROR(VLOOKUP($H2270,#REF!,11,FALSE),0)</f>
        <v>0</v>
      </c>
      <c r="AR2270" s="42">
        <f>IFERROR(VLOOKUP($H2270,#REF!,12,FALSE),0)</f>
        <v>0</v>
      </c>
      <c r="AS2270" s="34">
        <f>IFERROR(VLOOKUP($H2270,#REF!,13,FALSE),0)</f>
        <v>0</v>
      </c>
      <c r="AT2270" s="34">
        <f>IFERROR(VLOOKUP($H2270,#REF!,14,FALSE),0)</f>
        <v>0</v>
      </c>
      <c r="AU2270" s="42">
        <f>IFERROR(VLOOKUP($H2270,#REF!,15,FALSE),0)</f>
        <v>0</v>
      </c>
      <c r="AV2270" s="34">
        <f>IFERROR(VLOOKUP($H2270,#REF!,15,FALSE),0)</f>
        <v>0</v>
      </c>
      <c r="AW2270" s="34">
        <f>IFERROR(VLOOKUP($H2270,#REF!,16,FALSE),0)</f>
        <v>0</v>
      </c>
      <c r="AX2270" s="42">
        <f>IFERROR(VLOOKUP($H2270,#REF!,17,FALSE),0)</f>
        <v>0</v>
      </c>
    </row>
    <row r="2271" spans="1:50" x14ac:dyDescent="0.3">
      <c r="A2271" s="33" t="str">
        <f t="shared" si="140"/>
        <v>0</v>
      </c>
      <c r="B2271" s="33">
        <f>+'R&amp;E EXPORT'!B2070</f>
        <v>0</v>
      </c>
      <c r="C2271" t="str">
        <f>IFERROR(VLOOKUP(A2271,'MCSJ Export'!A:C,3,FALSE),"")</f>
        <v/>
      </c>
      <c r="D2271" s="37">
        <f t="shared" ca="1" si="141"/>
        <v>0</v>
      </c>
      <c r="E2271" s="37">
        <f t="shared" ca="1" si="142"/>
        <v>0</v>
      </c>
      <c r="F2271" s="37">
        <f t="shared" ca="1" si="143"/>
        <v>0</v>
      </c>
      <c r="G2271" s="37"/>
      <c r="H2271" s="33">
        <f>+'R&amp;E EXPORT'!A2070</f>
        <v>0</v>
      </c>
      <c r="I2271" s="34">
        <f>IFERROR(VLOOKUP($H2271,'Gen F Rev'!$A:$M,15,FALSE),0)</f>
        <v>0</v>
      </c>
      <c r="J2271" s="34">
        <f>IFERROR(VLOOKUP($H2271,'Gen F Rev'!$A:$M,16,FALSE),0)</f>
        <v>0</v>
      </c>
      <c r="K2271" s="42">
        <f>IFERROR(VLOOKUP($H2271,'Gen F Rev'!$A:$M,17,FALSE),0)</f>
        <v>0</v>
      </c>
      <c r="L2271" s="34">
        <f>IFERROR(VLOOKUP($H2271,'Gen F Exp'!$A:$E,15,FALSE),0)</f>
        <v>0</v>
      </c>
      <c r="M2271" s="34">
        <f>IFERROR(VLOOKUP($H2271,'Gen F Exp'!$A:$E,16,FALSE),0)</f>
        <v>0</v>
      </c>
      <c r="N2271" s="42">
        <f>IFERROR(VLOOKUP($H2271,'Gen F Exp'!$A:$E,17,FALSE),0)</f>
        <v>0</v>
      </c>
      <c r="O2271" s="34">
        <f>IFERROR(VLOOKUP($H2271,'Water F Rev'!$A:$L,15,FALSE),0)</f>
        <v>0</v>
      </c>
      <c r="P2271" s="34">
        <f>IFERROR(VLOOKUP($H2271,'Water F Rev'!$A:$L,16,FALSE),0)</f>
        <v>0</v>
      </c>
      <c r="Q2271" s="42">
        <f>IFERROR(VLOOKUP($H2271,'Water F Rev'!$A:$L,17,FALSE),0)</f>
        <v>0</v>
      </c>
      <c r="R2271" s="34">
        <f>IFERROR(VLOOKUP($H2271,'Water F Exp'!$A:$K,15,FALSE),0)</f>
        <v>0</v>
      </c>
      <c r="S2271" s="34">
        <f>IFERROR(VLOOKUP($H2271,'Water F Exp'!$A:$K,16,FALSE),0)</f>
        <v>0</v>
      </c>
      <c r="T2271" s="42">
        <f>IFERROR(VLOOKUP($H2271,'Water F Exp'!$A:$K,17,FALSE),0)</f>
        <v>0</v>
      </c>
      <c r="U2271" s="34">
        <f ca="1">IFERROR(VLOOKUP($H2271,'Sewer F Rev'!$A:$E,15,FALSE),0)</f>
        <v>0</v>
      </c>
      <c r="V2271" s="34">
        <f ca="1">IFERROR(VLOOKUP($H2271,'Sewer F Rev'!$A:$E,16,FALSE),0)</f>
        <v>0</v>
      </c>
      <c r="W2271" s="42">
        <f ca="1">IFERROR(VLOOKUP($H2271,'Sewer F Rev'!$A:$E,17,FALSE),0)</f>
        <v>0</v>
      </c>
      <c r="X2271" s="34">
        <f>IFERROR(VLOOKUP($H2271,'Sewer F Exp'!$A:$B,15,FALSE),0)</f>
        <v>0</v>
      </c>
      <c r="Y2271" s="34">
        <f>IFERROR(VLOOKUP($H2271,'Sewer F Exp'!$A:$B,16,FALSE),0)</f>
        <v>0</v>
      </c>
      <c r="Z2271" s="42">
        <f>IFERROR(VLOOKUP($H2271,'Sewer F Exp'!$A:$B,17,FALSE),0)</f>
        <v>0</v>
      </c>
      <c r="AA2271" s="34">
        <f>IFERROR(VLOOKUP($H2271,'Refuse F Rev'!$A:$E,15,FALSE),0)</f>
        <v>0</v>
      </c>
      <c r="AB2271" s="34">
        <f>IFERROR(VLOOKUP($H2271,'Refuse F Rev'!$A:$E,16,FALSE),0)</f>
        <v>0</v>
      </c>
      <c r="AC2271" s="42">
        <f>IFERROR(VLOOKUP($H2271,'Refuse F Rev'!$A:$E,17,FALSE),0)</f>
        <v>0</v>
      </c>
      <c r="AD2271" s="34">
        <f>IFERROR(VLOOKUP($H2271,'Refuse F Exp'!$A:$E,15,FALSE),0)</f>
        <v>0</v>
      </c>
      <c r="AE2271" s="34">
        <f>IFERROR(VLOOKUP($H2271,'Refuse F Exp'!$A:$E,16,FALSE),0)</f>
        <v>0</v>
      </c>
      <c r="AF2271" s="42">
        <f>IFERROR(VLOOKUP($H2271,'Refuse F Exp'!$A:$E,17,FALSE),0)</f>
        <v>0</v>
      </c>
      <c r="AG2271" s="34">
        <f>IFERROR(VLOOKUP($H2271,#REF!,10,FALSE),0)</f>
        <v>0</v>
      </c>
      <c r="AH2271" s="34">
        <f>IFERROR(VLOOKUP($H2271,#REF!,11,FALSE),0)</f>
        <v>0</v>
      </c>
      <c r="AI2271" s="42">
        <f>IFERROR(VLOOKUP($H2271,#REF!,12,FALSE),0)</f>
        <v>0</v>
      </c>
      <c r="AJ2271" s="34">
        <f>IFERROR(VLOOKUP($H2271,#REF!,10,FALSE),0)</f>
        <v>0</v>
      </c>
      <c r="AK2271" s="34">
        <f>IFERROR(VLOOKUP($H2271,#REF!,11,FALSE),0)</f>
        <v>0</v>
      </c>
      <c r="AL2271" s="42">
        <f>IFERROR(VLOOKUP($H2271,#REF!,12,FALSE),0)</f>
        <v>0</v>
      </c>
      <c r="AM2271" s="34">
        <f>IFERROR(VLOOKUP($H2271,#REF!,10,FALSE),0)</f>
        <v>0</v>
      </c>
      <c r="AN2271" s="34">
        <f>IFERROR(VLOOKUP($H2271,#REF!,11,FALSE),0)</f>
        <v>0</v>
      </c>
      <c r="AO2271" s="42">
        <f>IFERROR(VLOOKUP($H2271,#REF!,12,FALSE),0)</f>
        <v>0</v>
      </c>
      <c r="AP2271" s="34">
        <f>IFERROR(VLOOKUP($H2271,#REF!,10,FALSE),0)</f>
        <v>0</v>
      </c>
      <c r="AQ2271" s="34">
        <f>IFERROR(VLOOKUP($H2271,#REF!,11,FALSE),0)</f>
        <v>0</v>
      </c>
      <c r="AR2271" s="42">
        <f>IFERROR(VLOOKUP($H2271,#REF!,12,FALSE),0)</f>
        <v>0</v>
      </c>
      <c r="AS2271" s="34">
        <f>IFERROR(VLOOKUP($H2271,#REF!,13,FALSE),0)</f>
        <v>0</v>
      </c>
      <c r="AT2271" s="34">
        <f>IFERROR(VLOOKUP($H2271,#REF!,14,FALSE),0)</f>
        <v>0</v>
      </c>
      <c r="AU2271" s="42">
        <f>IFERROR(VLOOKUP($H2271,#REF!,15,FALSE),0)</f>
        <v>0</v>
      </c>
      <c r="AV2271" s="34">
        <f>IFERROR(VLOOKUP($H2271,#REF!,15,FALSE),0)</f>
        <v>0</v>
      </c>
      <c r="AW2271" s="34">
        <f>IFERROR(VLOOKUP($H2271,#REF!,16,FALSE),0)</f>
        <v>0</v>
      </c>
      <c r="AX2271" s="42">
        <f>IFERROR(VLOOKUP($H2271,#REF!,17,FALSE),0)</f>
        <v>0</v>
      </c>
    </row>
    <row r="2272" spans="1:50" x14ac:dyDescent="0.3">
      <c r="A2272" s="33" t="str">
        <f t="shared" si="140"/>
        <v>0</v>
      </c>
      <c r="B2272" s="33">
        <f>+'R&amp;E EXPORT'!B2071</f>
        <v>0</v>
      </c>
      <c r="C2272" t="str">
        <f>IFERROR(VLOOKUP(A2272,'MCSJ Export'!A:C,3,FALSE),"")</f>
        <v/>
      </c>
      <c r="D2272" s="37">
        <f t="shared" ca="1" si="141"/>
        <v>0</v>
      </c>
      <c r="E2272" s="37">
        <f t="shared" ca="1" si="142"/>
        <v>0</v>
      </c>
      <c r="F2272" s="37">
        <f t="shared" ca="1" si="143"/>
        <v>0</v>
      </c>
      <c r="G2272" s="37"/>
      <c r="H2272" s="33">
        <f>+'R&amp;E EXPORT'!A2071</f>
        <v>0</v>
      </c>
      <c r="I2272" s="34">
        <f>IFERROR(VLOOKUP($H2272,'Gen F Rev'!$A:$M,15,FALSE),0)</f>
        <v>0</v>
      </c>
      <c r="J2272" s="34">
        <f>IFERROR(VLOOKUP($H2272,'Gen F Rev'!$A:$M,16,FALSE),0)</f>
        <v>0</v>
      </c>
      <c r="K2272" s="42">
        <f>IFERROR(VLOOKUP($H2272,'Gen F Rev'!$A:$M,17,FALSE),0)</f>
        <v>0</v>
      </c>
      <c r="L2272" s="34">
        <f>IFERROR(VLOOKUP($H2272,'Gen F Exp'!$A:$E,15,FALSE),0)</f>
        <v>0</v>
      </c>
      <c r="M2272" s="34">
        <f>IFERROR(VLOOKUP($H2272,'Gen F Exp'!$A:$E,16,FALSE),0)</f>
        <v>0</v>
      </c>
      <c r="N2272" s="42">
        <f>IFERROR(VLOOKUP($H2272,'Gen F Exp'!$A:$E,17,FALSE),0)</f>
        <v>0</v>
      </c>
      <c r="O2272" s="34">
        <f>IFERROR(VLOOKUP($H2272,'Water F Rev'!$A:$L,15,FALSE),0)</f>
        <v>0</v>
      </c>
      <c r="P2272" s="34">
        <f>IFERROR(VLOOKUP($H2272,'Water F Rev'!$A:$L,16,FALSE),0)</f>
        <v>0</v>
      </c>
      <c r="Q2272" s="42">
        <f>IFERROR(VLOOKUP($H2272,'Water F Rev'!$A:$L,17,FALSE),0)</f>
        <v>0</v>
      </c>
      <c r="R2272" s="34">
        <f>IFERROR(VLOOKUP($H2272,'Water F Exp'!$A:$K,15,FALSE),0)</f>
        <v>0</v>
      </c>
      <c r="S2272" s="34">
        <f>IFERROR(VLOOKUP($H2272,'Water F Exp'!$A:$K,16,FALSE),0)</f>
        <v>0</v>
      </c>
      <c r="T2272" s="42">
        <f>IFERROR(VLOOKUP($H2272,'Water F Exp'!$A:$K,17,FALSE),0)</f>
        <v>0</v>
      </c>
      <c r="U2272" s="34">
        <f ca="1">IFERROR(VLOOKUP($H2272,'Sewer F Rev'!$A:$E,15,FALSE),0)</f>
        <v>0</v>
      </c>
      <c r="V2272" s="34">
        <f ca="1">IFERROR(VLOOKUP($H2272,'Sewer F Rev'!$A:$E,16,FALSE),0)</f>
        <v>0</v>
      </c>
      <c r="W2272" s="42">
        <f ca="1">IFERROR(VLOOKUP($H2272,'Sewer F Rev'!$A:$E,17,FALSE),0)</f>
        <v>0</v>
      </c>
      <c r="X2272" s="34">
        <f>IFERROR(VLOOKUP($H2272,'Sewer F Exp'!$A:$B,15,FALSE),0)</f>
        <v>0</v>
      </c>
      <c r="Y2272" s="34">
        <f>IFERROR(VLOOKUP($H2272,'Sewer F Exp'!$A:$B,16,FALSE),0)</f>
        <v>0</v>
      </c>
      <c r="Z2272" s="42">
        <f>IFERROR(VLOOKUP($H2272,'Sewer F Exp'!$A:$B,17,FALSE),0)</f>
        <v>0</v>
      </c>
      <c r="AA2272" s="34">
        <f>IFERROR(VLOOKUP($H2272,'Refuse F Rev'!$A:$E,15,FALSE),0)</f>
        <v>0</v>
      </c>
      <c r="AB2272" s="34">
        <f>IFERROR(VLOOKUP($H2272,'Refuse F Rev'!$A:$E,16,FALSE),0)</f>
        <v>0</v>
      </c>
      <c r="AC2272" s="42">
        <f>IFERROR(VLOOKUP($H2272,'Refuse F Rev'!$A:$E,17,FALSE),0)</f>
        <v>0</v>
      </c>
      <c r="AD2272" s="34">
        <f>IFERROR(VLOOKUP($H2272,'Refuse F Exp'!$A:$E,15,FALSE),0)</f>
        <v>0</v>
      </c>
      <c r="AE2272" s="34">
        <f>IFERROR(VLOOKUP($H2272,'Refuse F Exp'!$A:$E,16,FALSE),0)</f>
        <v>0</v>
      </c>
      <c r="AF2272" s="42">
        <f>IFERROR(VLOOKUP($H2272,'Refuse F Exp'!$A:$E,17,FALSE),0)</f>
        <v>0</v>
      </c>
      <c r="AG2272" s="34">
        <f>IFERROR(VLOOKUP($H2272,#REF!,10,FALSE),0)</f>
        <v>0</v>
      </c>
      <c r="AH2272" s="34">
        <f>IFERROR(VLOOKUP($H2272,#REF!,11,FALSE),0)</f>
        <v>0</v>
      </c>
      <c r="AI2272" s="42">
        <f>IFERROR(VLOOKUP($H2272,#REF!,12,FALSE),0)</f>
        <v>0</v>
      </c>
      <c r="AJ2272" s="34">
        <f>IFERROR(VLOOKUP($H2272,#REF!,10,FALSE),0)</f>
        <v>0</v>
      </c>
      <c r="AK2272" s="34">
        <f>IFERROR(VLOOKUP($H2272,#REF!,11,FALSE),0)</f>
        <v>0</v>
      </c>
      <c r="AL2272" s="42">
        <f>IFERROR(VLOOKUP($H2272,#REF!,12,FALSE),0)</f>
        <v>0</v>
      </c>
      <c r="AM2272" s="34">
        <f>IFERROR(VLOOKUP($H2272,#REF!,10,FALSE),0)</f>
        <v>0</v>
      </c>
      <c r="AN2272" s="34">
        <f>IFERROR(VLOOKUP($H2272,#REF!,11,FALSE),0)</f>
        <v>0</v>
      </c>
      <c r="AO2272" s="42">
        <f>IFERROR(VLOOKUP($H2272,#REF!,12,FALSE),0)</f>
        <v>0</v>
      </c>
      <c r="AP2272" s="34">
        <f>IFERROR(VLOOKUP($H2272,#REF!,10,FALSE),0)</f>
        <v>0</v>
      </c>
      <c r="AQ2272" s="34">
        <f>IFERROR(VLOOKUP($H2272,#REF!,11,FALSE),0)</f>
        <v>0</v>
      </c>
      <c r="AR2272" s="42">
        <f>IFERROR(VLOOKUP($H2272,#REF!,12,FALSE),0)</f>
        <v>0</v>
      </c>
      <c r="AS2272" s="34">
        <f>IFERROR(VLOOKUP($H2272,#REF!,13,FALSE),0)</f>
        <v>0</v>
      </c>
      <c r="AT2272" s="34">
        <f>IFERROR(VLOOKUP($H2272,#REF!,14,FALSE),0)</f>
        <v>0</v>
      </c>
      <c r="AU2272" s="42">
        <f>IFERROR(VLOOKUP($H2272,#REF!,15,FALSE),0)</f>
        <v>0</v>
      </c>
      <c r="AV2272" s="34">
        <f>IFERROR(VLOOKUP($H2272,#REF!,15,FALSE),0)</f>
        <v>0</v>
      </c>
      <c r="AW2272" s="34">
        <f>IFERROR(VLOOKUP($H2272,#REF!,16,FALSE),0)</f>
        <v>0</v>
      </c>
      <c r="AX2272" s="42">
        <f>IFERROR(VLOOKUP($H2272,#REF!,17,FALSE),0)</f>
        <v>0</v>
      </c>
    </row>
    <row r="2273" spans="1:50" x14ac:dyDescent="0.3">
      <c r="A2273" s="33" t="str">
        <f t="shared" si="140"/>
        <v>0</v>
      </c>
      <c r="B2273" s="33">
        <f>+'R&amp;E EXPORT'!B2072</f>
        <v>0</v>
      </c>
      <c r="C2273" t="str">
        <f>IFERROR(VLOOKUP(A2273,'MCSJ Export'!A:C,3,FALSE),"")</f>
        <v/>
      </c>
      <c r="D2273" s="37">
        <f t="shared" ca="1" si="141"/>
        <v>0</v>
      </c>
      <c r="E2273" s="37">
        <f t="shared" ca="1" si="142"/>
        <v>0</v>
      </c>
      <c r="F2273" s="37">
        <f t="shared" ca="1" si="143"/>
        <v>0</v>
      </c>
      <c r="G2273" s="37"/>
      <c r="H2273" s="33">
        <f>+'R&amp;E EXPORT'!A2072</f>
        <v>0</v>
      </c>
      <c r="I2273" s="34">
        <f>IFERROR(VLOOKUP($H2273,'Gen F Rev'!$A:$M,15,FALSE),0)</f>
        <v>0</v>
      </c>
      <c r="J2273" s="34">
        <f>IFERROR(VLOOKUP($H2273,'Gen F Rev'!$A:$M,16,FALSE),0)</f>
        <v>0</v>
      </c>
      <c r="K2273" s="42">
        <f>IFERROR(VLOOKUP($H2273,'Gen F Rev'!$A:$M,17,FALSE),0)</f>
        <v>0</v>
      </c>
      <c r="L2273" s="34">
        <f>IFERROR(VLOOKUP($H2273,'Gen F Exp'!$A:$E,15,FALSE),0)</f>
        <v>0</v>
      </c>
      <c r="M2273" s="34">
        <f>IFERROR(VLOOKUP($H2273,'Gen F Exp'!$A:$E,16,FALSE),0)</f>
        <v>0</v>
      </c>
      <c r="N2273" s="42">
        <f>IFERROR(VLOOKUP($H2273,'Gen F Exp'!$A:$E,17,FALSE),0)</f>
        <v>0</v>
      </c>
      <c r="O2273" s="34">
        <f>IFERROR(VLOOKUP($H2273,'Water F Rev'!$A:$L,15,FALSE),0)</f>
        <v>0</v>
      </c>
      <c r="P2273" s="34">
        <f>IFERROR(VLOOKUP($H2273,'Water F Rev'!$A:$L,16,FALSE),0)</f>
        <v>0</v>
      </c>
      <c r="Q2273" s="42">
        <f>IFERROR(VLOOKUP($H2273,'Water F Rev'!$A:$L,17,FALSE),0)</f>
        <v>0</v>
      </c>
      <c r="R2273" s="34">
        <f>IFERROR(VLOOKUP($H2273,'Water F Exp'!$A:$K,15,FALSE),0)</f>
        <v>0</v>
      </c>
      <c r="S2273" s="34">
        <f>IFERROR(VLOOKUP($H2273,'Water F Exp'!$A:$K,16,FALSE),0)</f>
        <v>0</v>
      </c>
      <c r="T2273" s="42">
        <f>IFERROR(VLOOKUP($H2273,'Water F Exp'!$A:$K,17,FALSE),0)</f>
        <v>0</v>
      </c>
      <c r="U2273" s="34">
        <f ca="1">IFERROR(VLOOKUP($H2273,'Sewer F Rev'!$A:$E,15,FALSE),0)</f>
        <v>0</v>
      </c>
      <c r="V2273" s="34">
        <f ca="1">IFERROR(VLOOKUP($H2273,'Sewer F Rev'!$A:$E,16,FALSE),0)</f>
        <v>0</v>
      </c>
      <c r="W2273" s="42">
        <f ca="1">IFERROR(VLOOKUP($H2273,'Sewer F Rev'!$A:$E,17,FALSE),0)</f>
        <v>0</v>
      </c>
      <c r="X2273" s="34">
        <f>IFERROR(VLOOKUP($H2273,'Sewer F Exp'!$A:$B,15,FALSE),0)</f>
        <v>0</v>
      </c>
      <c r="Y2273" s="34">
        <f>IFERROR(VLOOKUP($H2273,'Sewer F Exp'!$A:$B,16,FALSE),0)</f>
        <v>0</v>
      </c>
      <c r="Z2273" s="42">
        <f>IFERROR(VLOOKUP($H2273,'Sewer F Exp'!$A:$B,17,FALSE),0)</f>
        <v>0</v>
      </c>
      <c r="AA2273" s="34">
        <f>IFERROR(VLOOKUP($H2273,'Refuse F Rev'!$A:$E,15,FALSE),0)</f>
        <v>0</v>
      </c>
      <c r="AB2273" s="34">
        <f>IFERROR(VLOOKUP($H2273,'Refuse F Rev'!$A:$E,16,FALSE),0)</f>
        <v>0</v>
      </c>
      <c r="AC2273" s="42">
        <f>IFERROR(VLOOKUP($H2273,'Refuse F Rev'!$A:$E,17,FALSE),0)</f>
        <v>0</v>
      </c>
      <c r="AD2273" s="34">
        <f>IFERROR(VLOOKUP($H2273,'Refuse F Exp'!$A:$E,15,FALSE),0)</f>
        <v>0</v>
      </c>
      <c r="AE2273" s="34">
        <f>IFERROR(VLOOKUP($H2273,'Refuse F Exp'!$A:$E,16,FALSE),0)</f>
        <v>0</v>
      </c>
      <c r="AF2273" s="42">
        <f>IFERROR(VLOOKUP($H2273,'Refuse F Exp'!$A:$E,17,FALSE),0)</f>
        <v>0</v>
      </c>
      <c r="AG2273" s="34">
        <f>IFERROR(VLOOKUP($H2273,#REF!,10,FALSE),0)</f>
        <v>0</v>
      </c>
      <c r="AH2273" s="34">
        <f>IFERROR(VLOOKUP($H2273,#REF!,11,FALSE),0)</f>
        <v>0</v>
      </c>
      <c r="AI2273" s="42">
        <f>IFERROR(VLOOKUP($H2273,#REF!,12,FALSE),0)</f>
        <v>0</v>
      </c>
      <c r="AJ2273" s="34">
        <f>IFERROR(VLOOKUP($H2273,#REF!,10,FALSE),0)</f>
        <v>0</v>
      </c>
      <c r="AK2273" s="34">
        <f>IFERROR(VLOOKUP($H2273,#REF!,11,FALSE),0)</f>
        <v>0</v>
      </c>
      <c r="AL2273" s="42">
        <f>IFERROR(VLOOKUP($H2273,#REF!,12,FALSE),0)</f>
        <v>0</v>
      </c>
      <c r="AM2273" s="34">
        <f>IFERROR(VLOOKUP($H2273,#REF!,10,FALSE),0)</f>
        <v>0</v>
      </c>
      <c r="AN2273" s="34">
        <f>IFERROR(VLOOKUP($H2273,#REF!,11,FALSE),0)</f>
        <v>0</v>
      </c>
      <c r="AO2273" s="42">
        <f>IFERROR(VLOOKUP($H2273,#REF!,12,FALSE),0)</f>
        <v>0</v>
      </c>
      <c r="AP2273" s="34">
        <f>IFERROR(VLOOKUP($H2273,#REF!,10,FALSE),0)</f>
        <v>0</v>
      </c>
      <c r="AQ2273" s="34">
        <f>IFERROR(VLOOKUP($H2273,#REF!,11,FALSE),0)</f>
        <v>0</v>
      </c>
      <c r="AR2273" s="42">
        <f>IFERROR(VLOOKUP($H2273,#REF!,12,FALSE),0)</f>
        <v>0</v>
      </c>
      <c r="AS2273" s="34">
        <f>IFERROR(VLOOKUP($H2273,#REF!,13,FALSE),0)</f>
        <v>0</v>
      </c>
      <c r="AT2273" s="34">
        <f>IFERROR(VLOOKUP($H2273,#REF!,14,FALSE),0)</f>
        <v>0</v>
      </c>
      <c r="AU2273" s="42">
        <f>IFERROR(VLOOKUP($H2273,#REF!,15,FALSE),0)</f>
        <v>0</v>
      </c>
      <c r="AV2273" s="34">
        <f>IFERROR(VLOOKUP($H2273,#REF!,15,FALSE),0)</f>
        <v>0</v>
      </c>
      <c r="AW2273" s="34">
        <f>IFERROR(VLOOKUP($H2273,#REF!,16,FALSE),0)</f>
        <v>0</v>
      </c>
      <c r="AX2273" s="42">
        <f>IFERROR(VLOOKUP($H2273,#REF!,17,FALSE),0)</f>
        <v>0</v>
      </c>
    </row>
    <row r="2274" spans="1:50" x14ac:dyDescent="0.3">
      <c r="A2274" s="33" t="str">
        <f t="shared" si="140"/>
        <v>0</v>
      </c>
      <c r="B2274" s="33">
        <f>+'R&amp;E EXPORT'!B2073</f>
        <v>0</v>
      </c>
      <c r="C2274" t="str">
        <f>IFERROR(VLOOKUP(A2274,'MCSJ Export'!A:C,3,FALSE),"")</f>
        <v/>
      </c>
      <c r="D2274" s="37">
        <f t="shared" ca="1" si="141"/>
        <v>0</v>
      </c>
      <c r="E2274" s="37">
        <f t="shared" ca="1" si="142"/>
        <v>0</v>
      </c>
      <c r="F2274" s="37">
        <f t="shared" ca="1" si="143"/>
        <v>0</v>
      </c>
      <c r="G2274" s="37"/>
      <c r="H2274" s="33">
        <f>+'R&amp;E EXPORT'!A2073</f>
        <v>0</v>
      </c>
      <c r="I2274" s="34">
        <f>IFERROR(VLOOKUP($H2274,'Gen F Rev'!$A:$M,15,FALSE),0)</f>
        <v>0</v>
      </c>
      <c r="J2274" s="34">
        <f>IFERROR(VLOOKUP($H2274,'Gen F Rev'!$A:$M,16,FALSE),0)</f>
        <v>0</v>
      </c>
      <c r="K2274" s="42">
        <f>IFERROR(VLOOKUP($H2274,'Gen F Rev'!$A:$M,17,FALSE),0)</f>
        <v>0</v>
      </c>
      <c r="L2274" s="34">
        <f>IFERROR(VLOOKUP($H2274,'Gen F Exp'!$A:$E,15,FALSE),0)</f>
        <v>0</v>
      </c>
      <c r="M2274" s="34">
        <f>IFERROR(VLOOKUP($H2274,'Gen F Exp'!$A:$E,16,FALSE),0)</f>
        <v>0</v>
      </c>
      <c r="N2274" s="42">
        <f>IFERROR(VLOOKUP($H2274,'Gen F Exp'!$A:$E,17,FALSE),0)</f>
        <v>0</v>
      </c>
      <c r="O2274" s="34">
        <f>IFERROR(VLOOKUP($H2274,'Water F Rev'!$A:$L,15,FALSE),0)</f>
        <v>0</v>
      </c>
      <c r="P2274" s="34">
        <f>IFERROR(VLOOKUP($H2274,'Water F Rev'!$A:$L,16,FALSE),0)</f>
        <v>0</v>
      </c>
      <c r="Q2274" s="42">
        <f>IFERROR(VLOOKUP($H2274,'Water F Rev'!$A:$L,17,FALSE),0)</f>
        <v>0</v>
      </c>
      <c r="R2274" s="34">
        <f>IFERROR(VLOOKUP($H2274,'Water F Exp'!$A:$K,15,FALSE),0)</f>
        <v>0</v>
      </c>
      <c r="S2274" s="34">
        <f>IFERROR(VLOOKUP($H2274,'Water F Exp'!$A:$K,16,FALSE),0)</f>
        <v>0</v>
      </c>
      <c r="T2274" s="42">
        <f>IFERROR(VLOOKUP($H2274,'Water F Exp'!$A:$K,17,FALSE),0)</f>
        <v>0</v>
      </c>
      <c r="U2274" s="34">
        <f ca="1">IFERROR(VLOOKUP($H2274,'Sewer F Rev'!$A:$E,15,FALSE),0)</f>
        <v>0</v>
      </c>
      <c r="V2274" s="34">
        <f ca="1">IFERROR(VLOOKUP($H2274,'Sewer F Rev'!$A:$E,16,FALSE),0)</f>
        <v>0</v>
      </c>
      <c r="W2274" s="42">
        <f ca="1">IFERROR(VLOOKUP($H2274,'Sewer F Rev'!$A:$E,17,FALSE),0)</f>
        <v>0</v>
      </c>
      <c r="X2274" s="34">
        <f>IFERROR(VLOOKUP($H2274,'Sewer F Exp'!$A:$B,15,FALSE),0)</f>
        <v>0</v>
      </c>
      <c r="Y2274" s="34">
        <f>IFERROR(VLOOKUP($H2274,'Sewer F Exp'!$A:$B,16,FALSE),0)</f>
        <v>0</v>
      </c>
      <c r="Z2274" s="42">
        <f>IFERROR(VLOOKUP($H2274,'Sewer F Exp'!$A:$B,17,FALSE),0)</f>
        <v>0</v>
      </c>
      <c r="AA2274" s="34">
        <f>IFERROR(VLOOKUP($H2274,'Refuse F Rev'!$A:$E,15,FALSE),0)</f>
        <v>0</v>
      </c>
      <c r="AB2274" s="34">
        <f>IFERROR(VLOOKUP($H2274,'Refuse F Rev'!$A:$E,16,FALSE),0)</f>
        <v>0</v>
      </c>
      <c r="AC2274" s="42">
        <f>IFERROR(VLOOKUP($H2274,'Refuse F Rev'!$A:$E,17,FALSE),0)</f>
        <v>0</v>
      </c>
      <c r="AD2274" s="34">
        <f>IFERROR(VLOOKUP($H2274,'Refuse F Exp'!$A:$E,15,FALSE),0)</f>
        <v>0</v>
      </c>
      <c r="AE2274" s="34">
        <f>IFERROR(VLOOKUP($H2274,'Refuse F Exp'!$A:$E,16,FALSE),0)</f>
        <v>0</v>
      </c>
      <c r="AF2274" s="42">
        <f>IFERROR(VLOOKUP($H2274,'Refuse F Exp'!$A:$E,17,FALSE),0)</f>
        <v>0</v>
      </c>
      <c r="AG2274" s="34">
        <f>IFERROR(VLOOKUP($H2274,#REF!,10,FALSE),0)</f>
        <v>0</v>
      </c>
      <c r="AH2274" s="34">
        <f>IFERROR(VLOOKUP($H2274,#REF!,11,FALSE),0)</f>
        <v>0</v>
      </c>
      <c r="AI2274" s="42">
        <f>IFERROR(VLOOKUP($H2274,#REF!,12,FALSE),0)</f>
        <v>0</v>
      </c>
      <c r="AJ2274" s="34">
        <f>IFERROR(VLOOKUP($H2274,#REF!,10,FALSE),0)</f>
        <v>0</v>
      </c>
      <c r="AK2274" s="34">
        <f>IFERROR(VLOOKUP($H2274,#REF!,11,FALSE),0)</f>
        <v>0</v>
      </c>
      <c r="AL2274" s="42">
        <f>IFERROR(VLOOKUP($H2274,#REF!,12,FALSE),0)</f>
        <v>0</v>
      </c>
      <c r="AM2274" s="34">
        <f>IFERROR(VLOOKUP($H2274,#REF!,10,FALSE),0)</f>
        <v>0</v>
      </c>
      <c r="AN2274" s="34">
        <f>IFERROR(VLOOKUP($H2274,#REF!,11,FALSE),0)</f>
        <v>0</v>
      </c>
      <c r="AO2274" s="42">
        <f>IFERROR(VLOOKUP($H2274,#REF!,12,FALSE),0)</f>
        <v>0</v>
      </c>
      <c r="AP2274" s="34">
        <f>IFERROR(VLOOKUP($H2274,#REF!,10,FALSE),0)</f>
        <v>0</v>
      </c>
      <c r="AQ2274" s="34">
        <f>IFERROR(VLOOKUP($H2274,#REF!,11,FALSE),0)</f>
        <v>0</v>
      </c>
      <c r="AR2274" s="42">
        <f>IFERROR(VLOOKUP($H2274,#REF!,12,FALSE),0)</f>
        <v>0</v>
      </c>
      <c r="AS2274" s="34">
        <f>IFERROR(VLOOKUP($H2274,#REF!,13,FALSE),0)</f>
        <v>0</v>
      </c>
      <c r="AT2274" s="34">
        <f>IFERROR(VLOOKUP($H2274,#REF!,14,FALSE),0)</f>
        <v>0</v>
      </c>
      <c r="AU2274" s="42">
        <f>IFERROR(VLOOKUP($H2274,#REF!,15,FALSE),0)</f>
        <v>0</v>
      </c>
      <c r="AV2274" s="34">
        <f>IFERROR(VLOOKUP($H2274,#REF!,15,FALSE),0)</f>
        <v>0</v>
      </c>
      <c r="AW2274" s="34">
        <f>IFERROR(VLOOKUP($H2274,#REF!,16,FALSE),0)</f>
        <v>0</v>
      </c>
      <c r="AX2274" s="42">
        <f>IFERROR(VLOOKUP($H2274,#REF!,17,FALSE),0)</f>
        <v>0</v>
      </c>
    </row>
    <row r="2275" spans="1:50" x14ac:dyDescent="0.3">
      <c r="A2275" s="33" t="str">
        <f t="shared" si="140"/>
        <v>0</v>
      </c>
      <c r="B2275" s="33">
        <f>+'R&amp;E EXPORT'!B2074</f>
        <v>0</v>
      </c>
      <c r="C2275" t="str">
        <f>IFERROR(VLOOKUP(A2275,'MCSJ Export'!A:C,3,FALSE),"")</f>
        <v/>
      </c>
      <c r="D2275" s="37">
        <f t="shared" ca="1" si="141"/>
        <v>0</v>
      </c>
      <c r="E2275" s="37">
        <f t="shared" ca="1" si="142"/>
        <v>0</v>
      </c>
      <c r="F2275" s="37">
        <f t="shared" ca="1" si="143"/>
        <v>0</v>
      </c>
      <c r="G2275" s="37"/>
      <c r="H2275" s="33">
        <f>+'R&amp;E EXPORT'!A2074</f>
        <v>0</v>
      </c>
      <c r="I2275" s="34">
        <f>IFERROR(VLOOKUP($H2275,'Gen F Rev'!$A:$M,15,FALSE),0)</f>
        <v>0</v>
      </c>
      <c r="J2275" s="34">
        <f>IFERROR(VLOOKUP($H2275,'Gen F Rev'!$A:$M,16,FALSE),0)</f>
        <v>0</v>
      </c>
      <c r="K2275" s="42">
        <f>IFERROR(VLOOKUP($H2275,'Gen F Rev'!$A:$M,17,FALSE),0)</f>
        <v>0</v>
      </c>
      <c r="L2275" s="34">
        <f>IFERROR(VLOOKUP($H2275,'Gen F Exp'!$A:$E,15,FALSE),0)</f>
        <v>0</v>
      </c>
      <c r="M2275" s="34">
        <f>IFERROR(VLOOKUP($H2275,'Gen F Exp'!$A:$E,16,FALSE),0)</f>
        <v>0</v>
      </c>
      <c r="N2275" s="42">
        <f>IFERROR(VLOOKUP($H2275,'Gen F Exp'!$A:$E,17,FALSE),0)</f>
        <v>0</v>
      </c>
      <c r="O2275" s="34">
        <f>IFERROR(VLOOKUP($H2275,'Water F Rev'!$A:$L,15,FALSE),0)</f>
        <v>0</v>
      </c>
      <c r="P2275" s="34">
        <f>IFERROR(VLOOKUP($H2275,'Water F Rev'!$A:$L,16,FALSE),0)</f>
        <v>0</v>
      </c>
      <c r="Q2275" s="42">
        <f>IFERROR(VLOOKUP($H2275,'Water F Rev'!$A:$L,17,FALSE),0)</f>
        <v>0</v>
      </c>
      <c r="R2275" s="34">
        <f>IFERROR(VLOOKUP($H2275,'Water F Exp'!$A:$K,15,FALSE),0)</f>
        <v>0</v>
      </c>
      <c r="S2275" s="34">
        <f>IFERROR(VLOOKUP($H2275,'Water F Exp'!$A:$K,16,FALSE),0)</f>
        <v>0</v>
      </c>
      <c r="T2275" s="42">
        <f>IFERROR(VLOOKUP($H2275,'Water F Exp'!$A:$K,17,FALSE),0)</f>
        <v>0</v>
      </c>
      <c r="U2275" s="34">
        <f ca="1">IFERROR(VLOOKUP($H2275,'Sewer F Rev'!$A:$E,15,FALSE),0)</f>
        <v>0</v>
      </c>
      <c r="V2275" s="34">
        <f ca="1">IFERROR(VLOOKUP($H2275,'Sewer F Rev'!$A:$E,16,FALSE),0)</f>
        <v>0</v>
      </c>
      <c r="W2275" s="42">
        <f ca="1">IFERROR(VLOOKUP($H2275,'Sewer F Rev'!$A:$E,17,FALSE),0)</f>
        <v>0</v>
      </c>
      <c r="X2275" s="34">
        <f>IFERROR(VLOOKUP($H2275,'Sewer F Exp'!$A:$B,15,FALSE),0)</f>
        <v>0</v>
      </c>
      <c r="Y2275" s="34">
        <f>IFERROR(VLOOKUP($H2275,'Sewer F Exp'!$A:$B,16,FALSE),0)</f>
        <v>0</v>
      </c>
      <c r="Z2275" s="42">
        <f>IFERROR(VLOOKUP($H2275,'Sewer F Exp'!$A:$B,17,FALSE),0)</f>
        <v>0</v>
      </c>
      <c r="AA2275" s="34">
        <f>IFERROR(VLOOKUP($H2275,'Refuse F Rev'!$A:$E,15,FALSE),0)</f>
        <v>0</v>
      </c>
      <c r="AB2275" s="34">
        <f>IFERROR(VLOOKUP($H2275,'Refuse F Rev'!$A:$E,16,FALSE),0)</f>
        <v>0</v>
      </c>
      <c r="AC2275" s="42">
        <f>IFERROR(VLOOKUP($H2275,'Refuse F Rev'!$A:$E,17,FALSE),0)</f>
        <v>0</v>
      </c>
      <c r="AD2275" s="34">
        <f>IFERROR(VLOOKUP($H2275,'Refuse F Exp'!$A:$E,15,FALSE),0)</f>
        <v>0</v>
      </c>
      <c r="AE2275" s="34">
        <f>IFERROR(VLOOKUP($H2275,'Refuse F Exp'!$A:$E,16,FALSE),0)</f>
        <v>0</v>
      </c>
      <c r="AF2275" s="42">
        <f>IFERROR(VLOOKUP($H2275,'Refuse F Exp'!$A:$E,17,FALSE),0)</f>
        <v>0</v>
      </c>
      <c r="AG2275" s="34">
        <f>IFERROR(VLOOKUP($H2275,#REF!,10,FALSE),0)</f>
        <v>0</v>
      </c>
      <c r="AH2275" s="34">
        <f>IFERROR(VLOOKUP($H2275,#REF!,11,FALSE),0)</f>
        <v>0</v>
      </c>
      <c r="AI2275" s="42">
        <f>IFERROR(VLOOKUP($H2275,#REF!,12,FALSE),0)</f>
        <v>0</v>
      </c>
      <c r="AJ2275" s="34">
        <f>IFERROR(VLOOKUP($H2275,#REF!,10,FALSE),0)</f>
        <v>0</v>
      </c>
      <c r="AK2275" s="34">
        <f>IFERROR(VLOOKUP($H2275,#REF!,11,FALSE),0)</f>
        <v>0</v>
      </c>
      <c r="AL2275" s="42">
        <f>IFERROR(VLOOKUP($H2275,#REF!,12,FALSE),0)</f>
        <v>0</v>
      </c>
      <c r="AM2275" s="34">
        <f>IFERROR(VLOOKUP($H2275,#REF!,10,FALSE),0)</f>
        <v>0</v>
      </c>
      <c r="AN2275" s="34">
        <f>IFERROR(VLOOKUP($H2275,#REF!,11,FALSE),0)</f>
        <v>0</v>
      </c>
      <c r="AO2275" s="42">
        <f>IFERROR(VLOOKUP($H2275,#REF!,12,FALSE),0)</f>
        <v>0</v>
      </c>
      <c r="AP2275" s="34">
        <f>IFERROR(VLOOKUP($H2275,#REF!,10,FALSE),0)</f>
        <v>0</v>
      </c>
      <c r="AQ2275" s="34">
        <f>IFERROR(VLOOKUP($H2275,#REF!,11,FALSE),0)</f>
        <v>0</v>
      </c>
      <c r="AR2275" s="42">
        <f>IFERROR(VLOOKUP($H2275,#REF!,12,FALSE),0)</f>
        <v>0</v>
      </c>
      <c r="AS2275" s="34">
        <f>IFERROR(VLOOKUP($H2275,#REF!,13,FALSE),0)</f>
        <v>0</v>
      </c>
      <c r="AT2275" s="34">
        <f>IFERROR(VLOOKUP($H2275,#REF!,14,FALSE),0)</f>
        <v>0</v>
      </c>
      <c r="AU2275" s="42">
        <f>IFERROR(VLOOKUP($H2275,#REF!,15,FALSE),0)</f>
        <v>0</v>
      </c>
      <c r="AV2275" s="34">
        <f>IFERROR(VLOOKUP($H2275,#REF!,15,FALSE),0)</f>
        <v>0</v>
      </c>
      <c r="AW2275" s="34">
        <f>IFERROR(VLOOKUP($H2275,#REF!,16,FALSE),0)</f>
        <v>0</v>
      </c>
      <c r="AX2275" s="42">
        <f>IFERROR(VLOOKUP($H2275,#REF!,17,FALSE),0)</f>
        <v>0</v>
      </c>
    </row>
    <row r="2276" spans="1:50" x14ac:dyDescent="0.3">
      <c r="A2276" s="33" t="str">
        <f t="shared" si="140"/>
        <v>0</v>
      </c>
      <c r="B2276" s="33">
        <f>+'R&amp;E EXPORT'!B2075</f>
        <v>0</v>
      </c>
      <c r="C2276" t="str">
        <f>IFERROR(VLOOKUP(A2276,'MCSJ Export'!A:C,3,FALSE),"")</f>
        <v/>
      </c>
      <c r="D2276" s="37">
        <f t="shared" ca="1" si="141"/>
        <v>0</v>
      </c>
      <c r="E2276" s="37">
        <f t="shared" ca="1" si="142"/>
        <v>0</v>
      </c>
      <c r="F2276" s="37">
        <f t="shared" ca="1" si="143"/>
        <v>0</v>
      </c>
      <c r="G2276" s="37"/>
      <c r="H2276" s="33">
        <f>+'R&amp;E EXPORT'!A2075</f>
        <v>0</v>
      </c>
      <c r="I2276" s="34">
        <f>IFERROR(VLOOKUP($H2276,'Gen F Rev'!$A:$M,15,FALSE),0)</f>
        <v>0</v>
      </c>
      <c r="J2276" s="34">
        <f>IFERROR(VLOOKUP($H2276,'Gen F Rev'!$A:$M,16,FALSE),0)</f>
        <v>0</v>
      </c>
      <c r="K2276" s="42">
        <f>IFERROR(VLOOKUP($H2276,'Gen F Rev'!$A:$M,17,FALSE),0)</f>
        <v>0</v>
      </c>
      <c r="L2276" s="34">
        <f>IFERROR(VLOOKUP($H2276,'Gen F Exp'!$A:$E,15,FALSE),0)</f>
        <v>0</v>
      </c>
      <c r="M2276" s="34">
        <f>IFERROR(VLOOKUP($H2276,'Gen F Exp'!$A:$E,16,FALSE),0)</f>
        <v>0</v>
      </c>
      <c r="N2276" s="42">
        <f>IFERROR(VLOOKUP($H2276,'Gen F Exp'!$A:$E,17,FALSE),0)</f>
        <v>0</v>
      </c>
      <c r="O2276" s="34">
        <f>IFERROR(VLOOKUP($H2276,'Water F Rev'!$A:$L,15,FALSE),0)</f>
        <v>0</v>
      </c>
      <c r="P2276" s="34">
        <f>IFERROR(VLOOKUP($H2276,'Water F Rev'!$A:$L,16,FALSE),0)</f>
        <v>0</v>
      </c>
      <c r="Q2276" s="42">
        <f>IFERROR(VLOOKUP($H2276,'Water F Rev'!$A:$L,17,FALSE),0)</f>
        <v>0</v>
      </c>
      <c r="R2276" s="34">
        <f>IFERROR(VLOOKUP($H2276,'Water F Exp'!$A:$K,15,FALSE),0)</f>
        <v>0</v>
      </c>
      <c r="S2276" s="34">
        <f>IFERROR(VLOOKUP($H2276,'Water F Exp'!$A:$K,16,FALSE),0)</f>
        <v>0</v>
      </c>
      <c r="T2276" s="42">
        <f>IFERROR(VLOOKUP($H2276,'Water F Exp'!$A:$K,17,FALSE),0)</f>
        <v>0</v>
      </c>
      <c r="U2276" s="34">
        <f ca="1">IFERROR(VLOOKUP($H2276,'Sewer F Rev'!$A:$E,15,FALSE),0)</f>
        <v>0</v>
      </c>
      <c r="V2276" s="34">
        <f ca="1">IFERROR(VLOOKUP($H2276,'Sewer F Rev'!$A:$E,16,FALSE),0)</f>
        <v>0</v>
      </c>
      <c r="W2276" s="42">
        <f ca="1">IFERROR(VLOOKUP($H2276,'Sewer F Rev'!$A:$E,17,FALSE),0)</f>
        <v>0</v>
      </c>
      <c r="X2276" s="34">
        <f>IFERROR(VLOOKUP($H2276,'Sewer F Exp'!$A:$B,15,FALSE),0)</f>
        <v>0</v>
      </c>
      <c r="Y2276" s="34">
        <f>IFERROR(VLOOKUP($H2276,'Sewer F Exp'!$A:$B,16,FALSE),0)</f>
        <v>0</v>
      </c>
      <c r="Z2276" s="42">
        <f>IFERROR(VLOOKUP($H2276,'Sewer F Exp'!$A:$B,17,FALSE),0)</f>
        <v>0</v>
      </c>
      <c r="AA2276" s="34">
        <f>IFERROR(VLOOKUP($H2276,'Refuse F Rev'!$A:$E,15,FALSE),0)</f>
        <v>0</v>
      </c>
      <c r="AB2276" s="34">
        <f>IFERROR(VLOOKUP($H2276,'Refuse F Rev'!$A:$E,16,FALSE),0)</f>
        <v>0</v>
      </c>
      <c r="AC2276" s="42">
        <f>IFERROR(VLOOKUP($H2276,'Refuse F Rev'!$A:$E,17,FALSE),0)</f>
        <v>0</v>
      </c>
      <c r="AD2276" s="34">
        <f>IFERROR(VLOOKUP($H2276,'Refuse F Exp'!$A:$E,15,FALSE),0)</f>
        <v>0</v>
      </c>
      <c r="AE2276" s="34">
        <f>IFERROR(VLOOKUP($H2276,'Refuse F Exp'!$A:$E,16,FALSE),0)</f>
        <v>0</v>
      </c>
      <c r="AF2276" s="42">
        <f>IFERROR(VLOOKUP($H2276,'Refuse F Exp'!$A:$E,17,FALSE),0)</f>
        <v>0</v>
      </c>
      <c r="AG2276" s="34">
        <f>IFERROR(VLOOKUP($H2276,#REF!,10,FALSE),0)</f>
        <v>0</v>
      </c>
      <c r="AH2276" s="34">
        <f>IFERROR(VLOOKUP($H2276,#REF!,11,FALSE),0)</f>
        <v>0</v>
      </c>
      <c r="AI2276" s="42">
        <f>IFERROR(VLOOKUP($H2276,#REF!,12,FALSE),0)</f>
        <v>0</v>
      </c>
      <c r="AJ2276" s="34">
        <f>IFERROR(VLOOKUP($H2276,#REF!,10,FALSE),0)</f>
        <v>0</v>
      </c>
      <c r="AK2276" s="34">
        <f>IFERROR(VLOOKUP($H2276,#REF!,11,FALSE),0)</f>
        <v>0</v>
      </c>
      <c r="AL2276" s="42">
        <f>IFERROR(VLOOKUP($H2276,#REF!,12,FALSE),0)</f>
        <v>0</v>
      </c>
      <c r="AM2276" s="34">
        <f>IFERROR(VLOOKUP($H2276,#REF!,10,FALSE),0)</f>
        <v>0</v>
      </c>
      <c r="AN2276" s="34">
        <f>IFERROR(VLOOKUP($H2276,#REF!,11,FALSE),0)</f>
        <v>0</v>
      </c>
      <c r="AO2276" s="42">
        <f>IFERROR(VLOOKUP($H2276,#REF!,12,FALSE),0)</f>
        <v>0</v>
      </c>
      <c r="AP2276" s="34">
        <f>IFERROR(VLOOKUP($H2276,#REF!,10,FALSE),0)</f>
        <v>0</v>
      </c>
      <c r="AQ2276" s="34">
        <f>IFERROR(VLOOKUP($H2276,#REF!,11,FALSE),0)</f>
        <v>0</v>
      </c>
      <c r="AR2276" s="42">
        <f>IFERROR(VLOOKUP($H2276,#REF!,12,FALSE),0)</f>
        <v>0</v>
      </c>
      <c r="AS2276" s="34">
        <f>IFERROR(VLOOKUP($H2276,#REF!,13,FALSE),0)</f>
        <v>0</v>
      </c>
      <c r="AT2276" s="34">
        <f>IFERROR(VLOOKUP($H2276,#REF!,14,FALSE),0)</f>
        <v>0</v>
      </c>
      <c r="AU2276" s="42">
        <f>IFERROR(VLOOKUP($H2276,#REF!,15,FALSE),0)</f>
        <v>0</v>
      </c>
      <c r="AV2276" s="34">
        <f>IFERROR(VLOOKUP($H2276,#REF!,15,FALSE),0)</f>
        <v>0</v>
      </c>
      <c r="AW2276" s="34">
        <f>IFERROR(VLOOKUP($H2276,#REF!,16,FALSE),0)</f>
        <v>0</v>
      </c>
      <c r="AX2276" s="42">
        <f>IFERROR(VLOOKUP($H2276,#REF!,17,FALSE),0)</f>
        <v>0</v>
      </c>
    </row>
    <row r="2277" spans="1:50" x14ac:dyDescent="0.3">
      <c r="A2277" s="33" t="str">
        <f t="shared" si="140"/>
        <v>0</v>
      </c>
      <c r="B2277" s="33">
        <f>+'R&amp;E EXPORT'!B2076</f>
        <v>0</v>
      </c>
      <c r="C2277" t="str">
        <f>IFERROR(VLOOKUP(A2277,'MCSJ Export'!A:C,3,FALSE),"")</f>
        <v/>
      </c>
      <c r="D2277" s="37">
        <f t="shared" ca="1" si="141"/>
        <v>0</v>
      </c>
      <c r="E2277" s="37">
        <f t="shared" ca="1" si="142"/>
        <v>0</v>
      </c>
      <c r="F2277" s="37">
        <f t="shared" ca="1" si="143"/>
        <v>0</v>
      </c>
      <c r="G2277" s="37"/>
      <c r="H2277" s="33">
        <f>+'R&amp;E EXPORT'!A2076</f>
        <v>0</v>
      </c>
      <c r="I2277" s="34">
        <f>IFERROR(VLOOKUP($H2277,'Gen F Rev'!$A:$M,15,FALSE),0)</f>
        <v>0</v>
      </c>
      <c r="J2277" s="34">
        <f>IFERROR(VLOOKUP($H2277,'Gen F Rev'!$A:$M,16,FALSE),0)</f>
        <v>0</v>
      </c>
      <c r="K2277" s="42">
        <f>IFERROR(VLOOKUP($H2277,'Gen F Rev'!$A:$M,17,FALSE),0)</f>
        <v>0</v>
      </c>
      <c r="L2277" s="34">
        <f>IFERROR(VLOOKUP($H2277,'Gen F Exp'!$A:$E,15,FALSE),0)</f>
        <v>0</v>
      </c>
      <c r="M2277" s="34">
        <f>IFERROR(VLOOKUP($H2277,'Gen F Exp'!$A:$E,16,FALSE),0)</f>
        <v>0</v>
      </c>
      <c r="N2277" s="42">
        <f>IFERROR(VLOOKUP($H2277,'Gen F Exp'!$A:$E,17,FALSE),0)</f>
        <v>0</v>
      </c>
      <c r="O2277" s="34">
        <f>IFERROR(VLOOKUP($H2277,'Water F Rev'!$A:$L,15,FALSE),0)</f>
        <v>0</v>
      </c>
      <c r="P2277" s="34">
        <f>IFERROR(VLOOKUP($H2277,'Water F Rev'!$A:$L,16,FALSE),0)</f>
        <v>0</v>
      </c>
      <c r="Q2277" s="42">
        <f>IFERROR(VLOOKUP($H2277,'Water F Rev'!$A:$L,17,FALSE),0)</f>
        <v>0</v>
      </c>
      <c r="R2277" s="34">
        <f>IFERROR(VLOOKUP($H2277,'Water F Exp'!$A:$K,15,FALSE),0)</f>
        <v>0</v>
      </c>
      <c r="S2277" s="34">
        <f>IFERROR(VLOOKUP($H2277,'Water F Exp'!$A:$K,16,FALSE),0)</f>
        <v>0</v>
      </c>
      <c r="T2277" s="42">
        <f>IFERROR(VLOOKUP($H2277,'Water F Exp'!$A:$K,17,FALSE),0)</f>
        <v>0</v>
      </c>
      <c r="U2277" s="34">
        <f ca="1">IFERROR(VLOOKUP($H2277,'Sewer F Rev'!$A:$E,15,FALSE),0)</f>
        <v>0</v>
      </c>
      <c r="V2277" s="34">
        <f ca="1">IFERROR(VLOOKUP($H2277,'Sewer F Rev'!$A:$E,16,FALSE),0)</f>
        <v>0</v>
      </c>
      <c r="W2277" s="42">
        <f ca="1">IFERROR(VLOOKUP($H2277,'Sewer F Rev'!$A:$E,17,FALSE),0)</f>
        <v>0</v>
      </c>
      <c r="X2277" s="34">
        <f>IFERROR(VLOOKUP($H2277,'Sewer F Exp'!$A:$B,15,FALSE),0)</f>
        <v>0</v>
      </c>
      <c r="Y2277" s="34">
        <f>IFERROR(VLOOKUP($H2277,'Sewer F Exp'!$A:$B,16,FALSE),0)</f>
        <v>0</v>
      </c>
      <c r="Z2277" s="42">
        <f>IFERROR(VLOOKUP($H2277,'Sewer F Exp'!$A:$B,17,FALSE),0)</f>
        <v>0</v>
      </c>
      <c r="AA2277" s="34">
        <f>IFERROR(VLOOKUP($H2277,'Refuse F Rev'!$A:$E,15,FALSE),0)</f>
        <v>0</v>
      </c>
      <c r="AB2277" s="34">
        <f>IFERROR(VLOOKUP($H2277,'Refuse F Rev'!$A:$E,16,FALSE),0)</f>
        <v>0</v>
      </c>
      <c r="AC2277" s="42">
        <f>IFERROR(VLOOKUP($H2277,'Refuse F Rev'!$A:$E,17,FALSE),0)</f>
        <v>0</v>
      </c>
      <c r="AD2277" s="34">
        <f>IFERROR(VLOOKUP($H2277,'Refuse F Exp'!$A:$E,15,FALSE),0)</f>
        <v>0</v>
      </c>
      <c r="AE2277" s="34">
        <f>IFERROR(VLOOKUP($H2277,'Refuse F Exp'!$A:$E,16,FALSE),0)</f>
        <v>0</v>
      </c>
      <c r="AF2277" s="42">
        <f>IFERROR(VLOOKUP($H2277,'Refuse F Exp'!$A:$E,17,FALSE),0)</f>
        <v>0</v>
      </c>
      <c r="AG2277" s="34">
        <f>IFERROR(VLOOKUP($H2277,#REF!,10,FALSE),0)</f>
        <v>0</v>
      </c>
      <c r="AH2277" s="34">
        <f>IFERROR(VLOOKUP($H2277,#REF!,11,FALSE),0)</f>
        <v>0</v>
      </c>
      <c r="AI2277" s="42">
        <f>IFERROR(VLOOKUP($H2277,#REF!,12,FALSE),0)</f>
        <v>0</v>
      </c>
      <c r="AJ2277" s="34">
        <f>IFERROR(VLOOKUP($H2277,#REF!,10,FALSE),0)</f>
        <v>0</v>
      </c>
      <c r="AK2277" s="34">
        <f>IFERROR(VLOOKUP($H2277,#REF!,11,FALSE),0)</f>
        <v>0</v>
      </c>
      <c r="AL2277" s="42">
        <f>IFERROR(VLOOKUP($H2277,#REF!,12,FALSE),0)</f>
        <v>0</v>
      </c>
      <c r="AM2277" s="34">
        <f>IFERROR(VLOOKUP($H2277,#REF!,10,FALSE),0)</f>
        <v>0</v>
      </c>
      <c r="AN2277" s="34">
        <f>IFERROR(VLOOKUP($H2277,#REF!,11,FALSE),0)</f>
        <v>0</v>
      </c>
      <c r="AO2277" s="42">
        <f>IFERROR(VLOOKUP($H2277,#REF!,12,FALSE),0)</f>
        <v>0</v>
      </c>
      <c r="AP2277" s="34">
        <f>IFERROR(VLOOKUP($H2277,#REF!,10,FALSE),0)</f>
        <v>0</v>
      </c>
      <c r="AQ2277" s="34">
        <f>IFERROR(VLOOKUP($H2277,#REF!,11,FALSE),0)</f>
        <v>0</v>
      </c>
      <c r="AR2277" s="42">
        <f>IFERROR(VLOOKUP($H2277,#REF!,12,FALSE),0)</f>
        <v>0</v>
      </c>
      <c r="AS2277" s="34">
        <f>IFERROR(VLOOKUP($H2277,#REF!,13,FALSE),0)</f>
        <v>0</v>
      </c>
      <c r="AT2277" s="34">
        <f>IFERROR(VLOOKUP($H2277,#REF!,14,FALSE),0)</f>
        <v>0</v>
      </c>
      <c r="AU2277" s="42">
        <f>IFERROR(VLOOKUP($H2277,#REF!,15,FALSE),0)</f>
        <v>0</v>
      </c>
      <c r="AV2277" s="34">
        <f>IFERROR(VLOOKUP($H2277,#REF!,15,FALSE),0)</f>
        <v>0</v>
      </c>
      <c r="AW2277" s="34">
        <f>IFERROR(VLOOKUP($H2277,#REF!,16,FALSE),0)</f>
        <v>0</v>
      </c>
      <c r="AX2277" s="42">
        <f>IFERROR(VLOOKUP($H2277,#REF!,17,FALSE),0)</f>
        <v>0</v>
      </c>
    </row>
    <row r="2278" spans="1:50" x14ac:dyDescent="0.3">
      <c r="A2278" s="33" t="str">
        <f t="shared" si="140"/>
        <v>0</v>
      </c>
      <c r="B2278" s="33">
        <f>+'R&amp;E EXPORT'!B2077</f>
        <v>0</v>
      </c>
      <c r="C2278" t="str">
        <f>IFERROR(VLOOKUP(A2278,'MCSJ Export'!A:C,3,FALSE),"")</f>
        <v/>
      </c>
      <c r="D2278" s="37">
        <f t="shared" ca="1" si="141"/>
        <v>0</v>
      </c>
      <c r="E2278" s="37">
        <f t="shared" ca="1" si="142"/>
        <v>0</v>
      </c>
      <c r="F2278" s="37">
        <f t="shared" ca="1" si="143"/>
        <v>0</v>
      </c>
      <c r="G2278" s="37"/>
      <c r="H2278" s="33">
        <f>+'R&amp;E EXPORT'!A2077</f>
        <v>0</v>
      </c>
      <c r="I2278" s="34">
        <f>IFERROR(VLOOKUP($H2278,'Gen F Rev'!$A:$M,15,FALSE),0)</f>
        <v>0</v>
      </c>
      <c r="J2278" s="34">
        <f>IFERROR(VLOOKUP($H2278,'Gen F Rev'!$A:$M,16,FALSE),0)</f>
        <v>0</v>
      </c>
      <c r="K2278" s="42">
        <f>IFERROR(VLOOKUP($H2278,'Gen F Rev'!$A:$M,17,FALSE),0)</f>
        <v>0</v>
      </c>
      <c r="L2278" s="34">
        <f>IFERROR(VLOOKUP($H2278,'Gen F Exp'!$A:$E,15,FALSE),0)</f>
        <v>0</v>
      </c>
      <c r="M2278" s="34">
        <f>IFERROR(VLOOKUP($H2278,'Gen F Exp'!$A:$E,16,FALSE),0)</f>
        <v>0</v>
      </c>
      <c r="N2278" s="42">
        <f>IFERROR(VLOOKUP($H2278,'Gen F Exp'!$A:$E,17,FALSE),0)</f>
        <v>0</v>
      </c>
      <c r="O2278" s="34">
        <f>IFERROR(VLOOKUP($H2278,'Water F Rev'!$A:$L,15,FALSE),0)</f>
        <v>0</v>
      </c>
      <c r="P2278" s="34">
        <f>IFERROR(VLOOKUP($H2278,'Water F Rev'!$A:$L,16,FALSE),0)</f>
        <v>0</v>
      </c>
      <c r="Q2278" s="42">
        <f>IFERROR(VLOOKUP($H2278,'Water F Rev'!$A:$L,17,FALSE),0)</f>
        <v>0</v>
      </c>
      <c r="R2278" s="34">
        <f>IFERROR(VLOOKUP($H2278,'Water F Exp'!$A:$K,15,FALSE),0)</f>
        <v>0</v>
      </c>
      <c r="S2278" s="34">
        <f>IFERROR(VLOOKUP($H2278,'Water F Exp'!$A:$K,16,FALSE),0)</f>
        <v>0</v>
      </c>
      <c r="T2278" s="42">
        <f>IFERROR(VLOOKUP($H2278,'Water F Exp'!$A:$K,17,FALSE),0)</f>
        <v>0</v>
      </c>
      <c r="U2278" s="34">
        <f ca="1">IFERROR(VLOOKUP($H2278,'Sewer F Rev'!$A:$E,15,FALSE),0)</f>
        <v>0</v>
      </c>
      <c r="V2278" s="34">
        <f ca="1">IFERROR(VLOOKUP($H2278,'Sewer F Rev'!$A:$E,16,FALSE),0)</f>
        <v>0</v>
      </c>
      <c r="W2278" s="42">
        <f ca="1">IFERROR(VLOOKUP($H2278,'Sewer F Rev'!$A:$E,17,FALSE),0)</f>
        <v>0</v>
      </c>
      <c r="X2278" s="34">
        <f>IFERROR(VLOOKUP($H2278,'Sewer F Exp'!$A:$B,15,FALSE),0)</f>
        <v>0</v>
      </c>
      <c r="Y2278" s="34">
        <f>IFERROR(VLOOKUP($H2278,'Sewer F Exp'!$A:$B,16,FALSE),0)</f>
        <v>0</v>
      </c>
      <c r="Z2278" s="42">
        <f>IFERROR(VLOOKUP($H2278,'Sewer F Exp'!$A:$B,17,FALSE),0)</f>
        <v>0</v>
      </c>
      <c r="AA2278" s="34">
        <f>IFERROR(VLOOKUP($H2278,'Refuse F Rev'!$A:$E,15,FALSE),0)</f>
        <v>0</v>
      </c>
      <c r="AB2278" s="34">
        <f>IFERROR(VLOOKUP($H2278,'Refuse F Rev'!$A:$E,16,FALSE),0)</f>
        <v>0</v>
      </c>
      <c r="AC2278" s="42">
        <f>IFERROR(VLOOKUP($H2278,'Refuse F Rev'!$A:$E,17,FALSE),0)</f>
        <v>0</v>
      </c>
      <c r="AD2278" s="34">
        <f>IFERROR(VLOOKUP($H2278,'Refuse F Exp'!$A:$E,15,FALSE),0)</f>
        <v>0</v>
      </c>
      <c r="AE2278" s="34">
        <f>IFERROR(VLOOKUP($H2278,'Refuse F Exp'!$A:$E,16,FALSE),0)</f>
        <v>0</v>
      </c>
      <c r="AF2278" s="42">
        <f>IFERROR(VLOOKUP($H2278,'Refuse F Exp'!$A:$E,17,FALSE),0)</f>
        <v>0</v>
      </c>
      <c r="AG2278" s="34">
        <f>IFERROR(VLOOKUP($H2278,#REF!,10,FALSE),0)</f>
        <v>0</v>
      </c>
      <c r="AH2278" s="34">
        <f>IFERROR(VLOOKUP($H2278,#REF!,11,FALSE),0)</f>
        <v>0</v>
      </c>
      <c r="AI2278" s="42">
        <f>IFERROR(VLOOKUP($H2278,#REF!,12,FALSE),0)</f>
        <v>0</v>
      </c>
      <c r="AJ2278" s="34">
        <f>IFERROR(VLOOKUP($H2278,#REF!,10,FALSE),0)</f>
        <v>0</v>
      </c>
      <c r="AK2278" s="34">
        <f>IFERROR(VLOOKUP($H2278,#REF!,11,FALSE),0)</f>
        <v>0</v>
      </c>
      <c r="AL2278" s="42">
        <f>IFERROR(VLOOKUP($H2278,#REF!,12,FALSE),0)</f>
        <v>0</v>
      </c>
      <c r="AM2278" s="34">
        <f>IFERROR(VLOOKUP($H2278,#REF!,10,FALSE),0)</f>
        <v>0</v>
      </c>
      <c r="AN2278" s="34">
        <f>IFERROR(VLOOKUP($H2278,#REF!,11,FALSE),0)</f>
        <v>0</v>
      </c>
      <c r="AO2278" s="42">
        <f>IFERROR(VLOOKUP($H2278,#REF!,12,FALSE),0)</f>
        <v>0</v>
      </c>
      <c r="AP2278" s="34">
        <f>IFERROR(VLOOKUP($H2278,#REF!,10,FALSE),0)</f>
        <v>0</v>
      </c>
      <c r="AQ2278" s="34">
        <f>IFERROR(VLOOKUP($H2278,#REF!,11,FALSE),0)</f>
        <v>0</v>
      </c>
      <c r="AR2278" s="42">
        <f>IFERROR(VLOOKUP($H2278,#REF!,12,FALSE),0)</f>
        <v>0</v>
      </c>
      <c r="AS2278" s="34">
        <f>IFERROR(VLOOKUP($H2278,#REF!,13,FALSE),0)</f>
        <v>0</v>
      </c>
      <c r="AT2278" s="34">
        <f>IFERROR(VLOOKUP($H2278,#REF!,14,FALSE),0)</f>
        <v>0</v>
      </c>
      <c r="AU2278" s="42">
        <f>IFERROR(VLOOKUP($H2278,#REF!,15,FALSE),0)</f>
        <v>0</v>
      </c>
      <c r="AV2278" s="34">
        <f>IFERROR(VLOOKUP($H2278,#REF!,15,FALSE),0)</f>
        <v>0</v>
      </c>
      <c r="AW2278" s="34">
        <f>IFERROR(VLOOKUP($H2278,#REF!,16,FALSE),0)</f>
        <v>0</v>
      </c>
      <c r="AX2278" s="42">
        <f>IFERROR(VLOOKUP($H2278,#REF!,17,FALSE),0)</f>
        <v>0</v>
      </c>
    </row>
    <row r="2279" spans="1:50" x14ac:dyDescent="0.3">
      <c r="A2279" s="33" t="str">
        <f t="shared" si="140"/>
        <v>0</v>
      </c>
      <c r="B2279" s="33">
        <f>+'R&amp;E EXPORT'!B2078</f>
        <v>0</v>
      </c>
      <c r="C2279" t="str">
        <f>IFERROR(VLOOKUP(A2279,'MCSJ Export'!A:C,3,FALSE),"")</f>
        <v/>
      </c>
      <c r="D2279" s="37">
        <f t="shared" ca="1" si="141"/>
        <v>0</v>
      </c>
      <c r="E2279" s="37">
        <f t="shared" ca="1" si="142"/>
        <v>0</v>
      </c>
      <c r="F2279" s="37">
        <f t="shared" ca="1" si="143"/>
        <v>0</v>
      </c>
      <c r="G2279" s="37"/>
      <c r="H2279" s="33">
        <f>+'R&amp;E EXPORT'!A2078</f>
        <v>0</v>
      </c>
      <c r="I2279" s="34">
        <f>IFERROR(VLOOKUP($H2279,'Gen F Rev'!$A:$M,15,FALSE),0)</f>
        <v>0</v>
      </c>
      <c r="J2279" s="34">
        <f>IFERROR(VLOOKUP($H2279,'Gen F Rev'!$A:$M,16,FALSE),0)</f>
        <v>0</v>
      </c>
      <c r="K2279" s="42">
        <f>IFERROR(VLOOKUP($H2279,'Gen F Rev'!$A:$M,17,FALSE),0)</f>
        <v>0</v>
      </c>
      <c r="L2279" s="34">
        <f>IFERROR(VLOOKUP($H2279,'Gen F Exp'!$A:$E,15,FALSE),0)</f>
        <v>0</v>
      </c>
      <c r="M2279" s="34">
        <f>IFERROR(VLOOKUP($H2279,'Gen F Exp'!$A:$E,16,FALSE),0)</f>
        <v>0</v>
      </c>
      <c r="N2279" s="42">
        <f>IFERROR(VLOOKUP($H2279,'Gen F Exp'!$A:$E,17,FALSE),0)</f>
        <v>0</v>
      </c>
      <c r="O2279" s="34">
        <f>IFERROR(VLOOKUP($H2279,'Water F Rev'!$A:$L,15,FALSE),0)</f>
        <v>0</v>
      </c>
      <c r="P2279" s="34">
        <f>IFERROR(VLOOKUP($H2279,'Water F Rev'!$A:$L,16,FALSE),0)</f>
        <v>0</v>
      </c>
      <c r="Q2279" s="42">
        <f>IFERROR(VLOOKUP($H2279,'Water F Rev'!$A:$L,17,FALSE),0)</f>
        <v>0</v>
      </c>
      <c r="R2279" s="34">
        <f>IFERROR(VLOOKUP($H2279,'Water F Exp'!$A:$K,15,FALSE),0)</f>
        <v>0</v>
      </c>
      <c r="S2279" s="34">
        <f>IFERROR(VLOOKUP($H2279,'Water F Exp'!$A:$K,16,FALSE),0)</f>
        <v>0</v>
      </c>
      <c r="T2279" s="42">
        <f>IFERROR(VLOOKUP($H2279,'Water F Exp'!$A:$K,17,FALSE),0)</f>
        <v>0</v>
      </c>
      <c r="U2279" s="34">
        <f ca="1">IFERROR(VLOOKUP($H2279,'Sewer F Rev'!$A:$E,15,FALSE),0)</f>
        <v>0</v>
      </c>
      <c r="V2279" s="34">
        <f ca="1">IFERROR(VLOOKUP($H2279,'Sewer F Rev'!$A:$E,16,FALSE),0)</f>
        <v>0</v>
      </c>
      <c r="W2279" s="42">
        <f ca="1">IFERROR(VLOOKUP($H2279,'Sewer F Rev'!$A:$E,17,FALSE),0)</f>
        <v>0</v>
      </c>
      <c r="X2279" s="34">
        <f>IFERROR(VLOOKUP($H2279,'Sewer F Exp'!$A:$B,15,FALSE),0)</f>
        <v>0</v>
      </c>
      <c r="Y2279" s="34">
        <f>IFERROR(VLOOKUP($H2279,'Sewer F Exp'!$A:$B,16,FALSE),0)</f>
        <v>0</v>
      </c>
      <c r="Z2279" s="42">
        <f>IFERROR(VLOOKUP($H2279,'Sewer F Exp'!$A:$B,17,FALSE),0)</f>
        <v>0</v>
      </c>
      <c r="AA2279" s="34">
        <f>IFERROR(VLOOKUP($H2279,'Refuse F Rev'!$A:$E,15,FALSE),0)</f>
        <v>0</v>
      </c>
      <c r="AB2279" s="34">
        <f>IFERROR(VLOOKUP($H2279,'Refuse F Rev'!$A:$E,16,FALSE),0)</f>
        <v>0</v>
      </c>
      <c r="AC2279" s="42">
        <f>IFERROR(VLOOKUP($H2279,'Refuse F Rev'!$A:$E,17,FALSE),0)</f>
        <v>0</v>
      </c>
      <c r="AD2279" s="34">
        <f>IFERROR(VLOOKUP($H2279,'Refuse F Exp'!$A:$E,15,FALSE),0)</f>
        <v>0</v>
      </c>
      <c r="AE2279" s="34">
        <f>IFERROR(VLOOKUP($H2279,'Refuse F Exp'!$A:$E,16,FALSE),0)</f>
        <v>0</v>
      </c>
      <c r="AF2279" s="42">
        <f>IFERROR(VLOOKUP($H2279,'Refuse F Exp'!$A:$E,17,FALSE),0)</f>
        <v>0</v>
      </c>
      <c r="AG2279" s="34">
        <f>IFERROR(VLOOKUP($H2279,#REF!,10,FALSE),0)</f>
        <v>0</v>
      </c>
      <c r="AH2279" s="34">
        <f>IFERROR(VLOOKUP($H2279,#REF!,11,FALSE),0)</f>
        <v>0</v>
      </c>
      <c r="AI2279" s="42">
        <f>IFERROR(VLOOKUP($H2279,#REF!,12,FALSE),0)</f>
        <v>0</v>
      </c>
      <c r="AJ2279" s="34">
        <f>IFERROR(VLOOKUP($H2279,#REF!,10,FALSE),0)</f>
        <v>0</v>
      </c>
      <c r="AK2279" s="34">
        <f>IFERROR(VLOOKUP($H2279,#REF!,11,FALSE),0)</f>
        <v>0</v>
      </c>
      <c r="AL2279" s="42">
        <f>IFERROR(VLOOKUP($H2279,#REF!,12,FALSE),0)</f>
        <v>0</v>
      </c>
      <c r="AM2279" s="34">
        <f>IFERROR(VLOOKUP($H2279,#REF!,10,FALSE),0)</f>
        <v>0</v>
      </c>
      <c r="AN2279" s="34">
        <f>IFERROR(VLOOKUP($H2279,#REF!,11,FALSE),0)</f>
        <v>0</v>
      </c>
      <c r="AO2279" s="42">
        <f>IFERROR(VLOOKUP($H2279,#REF!,12,FALSE),0)</f>
        <v>0</v>
      </c>
      <c r="AP2279" s="34">
        <f>IFERROR(VLOOKUP($H2279,#REF!,10,FALSE),0)</f>
        <v>0</v>
      </c>
      <c r="AQ2279" s="34">
        <f>IFERROR(VLOOKUP($H2279,#REF!,11,FALSE),0)</f>
        <v>0</v>
      </c>
      <c r="AR2279" s="42">
        <f>IFERROR(VLOOKUP($H2279,#REF!,12,FALSE),0)</f>
        <v>0</v>
      </c>
      <c r="AS2279" s="34">
        <f>IFERROR(VLOOKUP($H2279,#REF!,13,FALSE),0)</f>
        <v>0</v>
      </c>
      <c r="AT2279" s="34">
        <f>IFERROR(VLOOKUP($H2279,#REF!,14,FALSE),0)</f>
        <v>0</v>
      </c>
      <c r="AU2279" s="42">
        <f>IFERROR(VLOOKUP($H2279,#REF!,15,FALSE),0)</f>
        <v>0</v>
      </c>
      <c r="AV2279" s="34">
        <f>IFERROR(VLOOKUP($H2279,#REF!,15,FALSE),0)</f>
        <v>0</v>
      </c>
      <c r="AW2279" s="34">
        <f>IFERROR(VLOOKUP($H2279,#REF!,16,FALSE),0)</f>
        <v>0</v>
      </c>
      <c r="AX2279" s="42">
        <f>IFERROR(VLOOKUP($H2279,#REF!,17,FALSE),0)</f>
        <v>0</v>
      </c>
    </row>
    <row r="2280" spans="1:50" x14ac:dyDescent="0.3">
      <c r="A2280" s="33" t="str">
        <f t="shared" si="140"/>
        <v>0</v>
      </c>
      <c r="B2280" s="33">
        <f>+'R&amp;E EXPORT'!B2079</f>
        <v>0</v>
      </c>
      <c r="C2280" t="str">
        <f>IFERROR(VLOOKUP(A2280,'MCSJ Export'!A:C,3,FALSE),"")</f>
        <v/>
      </c>
      <c r="D2280" s="37">
        <f t="shared" ca="1" si="141"/>
        <v>0</v>
      </c>
      <c r="E2280" s="37">
        <f t="shared" ca="1" si="142"/>
        <v>0</v>
      </c>
      <c r="F2280" s="37">
        <f t="shared" ca="1" si="143"/>
        <v>0</v>
      </c>
      <c r="G2280" s="37"/>
      <c r="H2280" s="33">
        <f>+'R&amp;E EXPORT'!A2079</f>
        <v>0</v>
      </c>
      <c r="I2280" s="34">
        <f>IFERROR(VLOOKUP($H2280,'Gen F Rev'!$A:$M,15,FALSE),0)</f>
        <v>0</v>
      </c>
      <c r="J2280" s="34">
        <f>IFERROR(VLOOKUP($H2280,'Gen F Rev'!$A:$M,16,FALSE),0)</f>
        <v>0</v>
      </c>
      <c r="K2280" s="42">
        <f>IFERROR(VLOOKUP($H2280,'Gen F Rev'!$A:$M,17,FALSE),0)</f>
        <v>0</v>
      </c>
      <c r="L2280" s="34">
        <f>IFERROR(VLOOKUP($H2280,'Gen F Exp'!$A:$E,15,FALSE),0)</f>
        <v>0</v>
      </c>
      <c r="M2280" s="34">
        <f>IFERROR(VLOOKUP($H2280,'Gen F Exp'!$A:$E,16,FALSE),0)</f>
        <v>0</v>
      </c>
      <c r="N2280" s="42">
        <f>IFERROR(VLOOKUP($H2280,'Gen F Exp'!$A:$E,17,FALSE),0)</f>
        <v>0</v>
      </c>
      <c r="O2280" s="34">
        <f>IFERROR(VLOOKUP($H2280,'Water F Rev'!$A:$L,15,FALSE),0)</f>
        <v>0</v>
      </c>
      <c r="P2280" s="34">
        <f>IFERROR(VLOOKUP($H2280,'Water F Rev'!$A:$L,16,FALSE),0)</f>
        <v>0</v>
      </c>
      <c r="Q2280" s="42">
        <f>IFERROR(VLOOKUP($H2280,'Water F Rev'!$A:$L,17,FALSE),0)</f>
        <v>0</v>
      </c>
      <c r="R2280" s="34">
        <f>IFERROR(VLOOKUP($H2280,'Water F Exp'!$A:$K,15,FALSE),0)</f>
        <v>0</v>
      </c>
      <c r="S2280" s="34">
        <f>IFERROR(VLOOKUP($H2280,'Water F Exp'!$A:$K,16,FALSE),0)</f>
        <v>0</v>
      </c>
      <c r="T2280" s="42">
        <f>IFERROR(VLOOKUP($H2280,'Water F Exp'!$A:$K,17,FALSE),0)</f>
        <v>0</v>
      </c>
      <c r="U2280" s="34">
        <f ca="1">IFERROR(VLOOKUP($H2280,'Sewer F Rev'!$A:$E,15,FALSE),0)</f>
        <v>0</v>
      </c>
      <c r="V2280" s="34">
        <f ca="1">IFERROR(VLOOKUP($H2280,'Sewer F Rev'!$A:$E,16,FALSE),0)</f>
        <v>0</v>
      </c>
      <c r="W2280" s="42">
        <f ca="1">IFERROR(VLOOKUP($H2280,'Sewer F Rev'!$A:$E,17,FALSE),0)</f>
        <v>0</v>
      </c>
      <c r="X2280" s="34">
        <f>IFERROR(VLOOKUP($H2280,'Sewer F Exp'!$A:$B,15,FALSE),0)</f>
        <v>0</v>
      </c>
      <c r="Y2280" s="34">
        <f>IFERROR(VLOOKUP($H2280,'Sewer F Exp'!$A:$B,16,FALSE),0)</f>
        <v>0</v>
      </c>
      <c r="Z2280" s="42">
        <f>IFERROR(VLOOKUP($H2280,'Sewer F Exp'!$A:$B,17,FALSE),0)</f>
        <v>0</v>
      </c>
      <c r="AA2280" s="34">
        <f>IFERROR(VLOOKUP($H2280,'Refuse F Rev'!$A:$E,15,FALSE),0)</f>
        <v>0</v>
      </c>
      <c r="AB2280" s="34">
        <f>IFERROR(VLOOKUP($H2280,'Refuse F Rev'!$A:$E,16,FALSE),0)</f>
        <v>0</v>
      </c>
      <c r="AC2280" s="42">
        <f>IFERROR(VLOOKUP($H2280,'Refuse F Rev'!$A:$E,17,FALSE),0)</f>
        <v>0</v>
      </c>
      <c r="AD2280" s="34">
        <f>IFERROR(VLOOKUP($H2280,'Refuse F Exp'!$A:$E,15,FALSE),0)</f>
        <v>0</v>
      </c>
      <c r="AE2280" s="34">
        <f>IFERROR(VLOOKUP($H2280,'Refuse F Exp'!$A:$E,16,FALSE),0)</f>
        <v>0</v>
      </c>
      <c r="AF2280" s="42">
        <f>IFERROR(VLOOKUP($H2280,'Refuse F Exp'!$A:$E,17,FALSE),0)</f>
        <v>0</v>
      </c>
      <c r="AG2280" s="34">
        <f>IFERROR(VLOOKUP($H2280,#REF!,10,FALSE),0)</f>
        <v>0</v>
      </c>
      <c r="AH2280" s="34">
        <f>IFERROR(VLOOKUP($H2280,#REF!,11,FALSE),0)</f>
        <v>0</v>
      </c>
      <c r="AI2280" s="42">
        <f>IFERROR(VLOOKUP($H2280,#REF!,12,FALSE),0)</f>
        <v>0</v>
      </c>
      <c r="AJ2280" s="34">
        <f>IFERROR(VLOOKUP($H2280,#REF!,10,FALSE),0)</f>
        <v>0</v>
      </c>
      <c r="AK2280" s="34">
        <f>IFERROR(VLOOKUP($H2280,#REF!,11,FALSE),0)</f>
        <v>0</v>
      </c>
      <c r="AL2280" s="42">
        <f>IFERROR(VLOOKUP($H2280,#REF!,12,FALSE),0)</f>
        <v>0</v>
      </c>
      <c r="AM2280" s="34">
        <f>IFERROR(VLOOKUP($H2280,#REF!,10,FALSE),0)</f>
        <v>0</v>
      </c>
      <c r="AN2280" s="34">
        <f>IFERROR(VLOOKUP($H2280,#REF!,11,FALSE),0)</f>
        <v>0</v>
      </c>
      <c r="AO2280" s="42">
        <f>IFERROR(VLOOKUP($H2280,#REF!,12,FALSE),0)</f>
        <v>0</v>
      </c>
      <c r="AP2280" s="34">
        <f>IFERROR(VLOOKUP($H2280,#REF!,10,FALSE),0)</f>
        <v>0</v>
      </c>
      <c r="AQ2280" s="34">
        <f>IFERROR(VLOOKUP($H2280,#REF!,11,FALSE),0)</f>
        <v>0</v>
      </c>
      <c r="AR2280" s="42">
        <f>IFERROR(VLOOKUP($H2280,#REF!,12,FALSE),0)</f>
        <v>0</v>
      </c>
      <c r="AS2280" s="34">
        <f>IFERROR(VLOOKUP($H2280,#REF!,13,FALSE),0)</f>
        <v>0</v>
      </c>
      <c r="AT2280" s="34">
        <f>IFERROR(VLOOKUP($H2280,#REF!,14,FALSE),0)</f>
        <v>0</v>
      </c>
      <c r="AU2280" s="42">
        <f>IFERROR(VLOOKUP($H2280,#REF!,15,FALSE),0)</f>
        <v>0</v>
      </c>
      <c r="AV2280" s="34">
        <f>IFERROR(VLOOKUP($H2280,#REF!,15,FALSE),0)</f>
        <v>0</v>
      </c>
      <c r="AW2280" s="34">
        <f>IFERROR(VLOOKUP($H2280,#REF!,16,FALSE),0)</f>
        <v>0</v>
      </c>
      <c r="AX2280" s="42">
        <f>IFERROR(VLOOKUP($H2280,#REF!,17,FALSE),0)</f>
        <v>0</v>
      </c>
    </row>
    <row r="2281" spans="1:50" x14ac:dyDescent="0.3">
      <c r="A2281" s="33" t="str">
        <f t="shared" si="140"/>
        <v>0</v>
      </c>
      <c r="B2281" s="33">
        <f>+'R&amp;E EXPORT'!B2080</f>
        <v>0</v>
      </c>
      <c r="C2281" t="str">
        <f>IFERROR(VLOOKUP(A2281,'MCSJ Export'!A:C,3,FALSE),"")</f>
        <v/>
      </c>
      <c r="D2281" s="37">
        <f t="shared" ca="1" si="141"/>
        <v>0</v>
      </c>
      <c r="E2281" s="37">
        <f t="shared" ca="1" si="142"/>
        <v>0</v>
      </c>
      <c r="F2281" s="37">
        <f t="shared" ca="1" si="143"/>
        <v>0</v>
      </c>
      <c r="G2281" s="37"/>
      <c r="H2281" s="33">
        <f>+'R&amp;E EXPORT'!A2080</f>
        <v>0</v>
      </c>
      <c r="I2281" s="34">
        <f>IFERROR(VLOOKUP($H2281,'Gen F Rev'!$A:$M,15,FALSE),0)</f>
        <v>0</v>
      </c>
      <c r="J2281" s="34">
        <f>IFERROR(VLOOKUP($H2281,'Gen F Rev'!$A:$M,16,FALSE),0)</f>
        <v>0</v>
      </c>
      <c r="K2281" s="42">
        <f>IFERROR(VLOOKUP($H2281,'Gen F Rev'!$A:$M,17,FALSE),0)</f>
        <v>0</v>
      </c>
      <c r="L2281" s="34">
        <f>IFERROR(VLOOKUP($H2281,'Gen F Exp'!$A:$E,15,FALSE),0)</f>
        <v>0</v>
      </c>
      <c r="M2281" s="34">
        <f>IFERROR(VLOOKUP($H2281,'Gen F Exp'!$A:$E,16,FALSE),0)</f>
        <v>0</v>
      </c>
      <c r="N2281" s="42">
        <f>IFERROR(VLOOKUP($H2281,'Gen F Exp'!$A:$E,17,FALSE),0)</f>
        <v>0</v>
      </c>
      <c r="O2281" s="34">
        <f>IFERROR(VLOOKUP($H2281,'Water F Rev'!$A:$L,15,FALSE),0)</f>
        <v>0</v>
      </c>
      <c r="P2281" s="34">
        <f>IFERROR(VLOOKUP($H2281,'Water F Rev'!$A:$L,16,FALSE),0)</f>
        <v>0</v>
      </c>
      <c r="Q2281" s="42">
        <f>IFERROR(VLOOKUP($H2281,'Water F Rev'!$A:$L,17,FALSE),0)</f>
        <v>0</v>
      </c>
      <c r="R2281" s="34">
        <f>IFERROR(VLOOKUP($H2281,'Water F Exp'!$A:$K,15,FALSE),0)</f>
        <v>0</v>
      </c>
      <c r="S2281" s="34">
        <f>IFERROR(VLOOKUP($H2281,'Water F Exp'!$A:$K,16,FALSE),0)</f>
        <v>0</v>
      </c>
      <c r="T2281" s="42">
        <f>IFERROR(VLOOKUP($H2281,'Water F Exp'!$A:$K,17,FALSE),0)</f>
        <v>0</v>
      </c>
      <c r="U2281" s="34">
        <f ca="1">IFERROR(VLOOKUP($H2281,'Sewer F Rev'!$A:$E,15,FALSE),0)</f>
        <v>0</v>
      </c>
      <c r="V2281" s="34">
        <f ca="1">IFERROR(VLOOKUP($H2281,'Sewer F Rev'!$A:$E,16,FALSE),0)</f>
        <v>0</v>
      </c>
      <c r="W2281" s="42">
        <f ca="1">IFERROR(VLOOKUP($H2281,'Sewer F Rev'!$A:$E,17,FALSE),0)</f>
        <v>0</v>
      </c>
      <c r="X2281" s="34">
        <f>IFERROR(VLOOKUP($H2281,'Sewer F Exp'!$A:$B,15,FALSE),0)</f>
        <v>0</v>
      </c>
      <c r="Y2281" s="34">
        <f>IFERROR(VLOOKUP($H2281,'Sewer F Exp'!$A:$B,16,FALSE),0)</f>
        <v>0</v>
      </c>
      <c r="Z2281" s="42">
        <f>IFERROR(VLOOKUP($H2281,'Sewer F Exp'!$A:$B,17,FALSE),0)</f>
        <v>0</v>
      </c>
      <c r="AA2281" s="34">
        <f>IFERROR(VLOOKUP($H2281,'Refuse F Rev'!$A:$E,15,FALSE),0)</f>
        <v>0</v>
      </c>
      <c r="AB2281" s="34">
        <f>IFERROR(VLOOKUP($H2281,'Refuse F Rev'!$A:$E,16,FALSE),0)</f>
        <v>0</v>
      </c>
      <c r="AC2281" s="42">
        <f>IFERROR(VLOOKUP($H2281,'Refuse F Rev'!$A:$E,17,FALSE),0)</f>
        <v>0</v>
      </c>
      <c r="AD2281" s="34">
        <f>IFERROR(VLOOKUP($H2281,'Refuse F Exp'!$A:$E,15,FALSE),0)</f>
        <v>0</v>
      </c>
      <c r="AE2281" s="34">
        <f>IFERROR(VLOOKUP($H2281,'Refuse F Exp'!$A:$E,16,FALSE),0)</f>
        <v>0</v>
      </c>
      <c r="AF2281" s="42">
        <f>IFERROR(VLOOKUP($H2281,'Refuse F Exp'!$A:$E,17,FALSE),0)</f>
        <v>0</v>
      </c>
      <c r="AG2281" s="34">
        <f>IFERROR(VLOOKUP($H2281,#REF!,10,FALSE),0)</f>
        <v>0</v>
      </c>
      <c r="AH2281" s="34">
        <f>IFERROR(VLOOKUP($H2281,#REF!,11,FALSE),0)</f>
        <v>0</v>
      </c>
      <c r="AI2281" s="42">
        <f>IFERROR(VLOOKUP($H2281,#REF!,12,FALSE),0)</f>
        <v>0</v>
      </c>
      <c r="AJ2281" s="34">
        <f>IFERROR(VLOOKUP($H2281,#REF!,10,FALSE),0)</f>
        <v>0</v>
      </c>
      <c r="AK2281" s="34">
        <f>IFERROR(VLOOKUP($H2281,#REF!,11,FALSE),0)</f>
        <v>0</v>
      </c>
      <c r="AL2281" s="42">
        <f>IFERROR(VLOOKUP($H2281,#REF!,12,FALSE),0)</f>
        <v>0</v>
      </c>
      <c r="AM2281" s="34">
        <f>IFERROR(VLOOKUP($H2281,#REF!,10,FALSE),0)</f>
        <v>0</v>
      </c>
      <c r="AN2281" s="34">
        <f>IFERROR(VLOOKUP($H2281,#REF!,11,FALSE),0)</f>
        <v>0</v>
      </c>
      <c r="AO2281" s="42">
        <f>IFERROR(VLOOKUP($H2281,#REF!,12,FALSE),0)</f>
        <v>0</v>
      </c>
      <c r="AP2281" s="34">
        <f>IFERROR(VLOOKUP($H2281,#REF!,10,FALSE),0)</f>
        <v>0</v>
      </c>
      <c r="AQ2281" s="34">
        <f>IFERROR(VLOOKUP($H2281,#REF!,11,FALSE),0)</f>
        <v>0</v>
      </c>
      <c r="AR2281" s="42">
        <f>IFERROR(VLOOKUP($H2281,#REF!,12,FALSE),0)</f>
        <v>0</v>
      </c>
      <c r="AS2281" s="34">
        <f>IFERROR(VLOOKUP($H2281,#REF!,13,FALSE),0)</f>
        <v>0</v>
      </c>
      <c r="AT2281" s="34">
        <f>IFERROR(VLOOKUP($H2281,#REF!,14,FALSE),0)</f>
        <v>0</v>
      </c>
      <c r="AU2281" s="42">
        <f>IFERROR(VLOOKUP($H2281,#REF!,15,FALSE),0)</f>
        <v>0</v>
      </c>
      <c r="AV2281" s="34">
        <f>IFERROR(VLOOKUP($H2281,#REF!,15,FALSE),0)</f>
        <v>0</v>
      </c>
      <c r="AW2281" s="34">
        <f>IFERROR(VLOOKUP($H2281,#REF!,16,FALSE),0)</f>
        <v>0</v>
      </c>
      <c r="AX2281" s="42">
        <f>IFERROR(VLOOKUP($H2281,#REF!,17,FALSE),0)</f>
        <v>0</v>
      </c>
    </row>
    <row r="2282" spans="1:50" x14ac:dyDescent="0.3">
      <c r="A2282" s="33" t="str">
        <f t="shared" si="140"/>
        <v>0</v>
      </c>
      <c r="B2282" s="33">
        <f>+'R&amp;E EXPORT'!B2081</f>
        <v>0</v>
      </c>
      <c r="C2282" t="str">
        <f>IFERROR(VLOOKUP(A2282,'MCSJ Export'!A:C,3,FALSE),"")</f>
        <v/>
      </c>
      <c r="D2282" s="37">
        <f t="shared" ca="1" si="141"/>
        <v>0</v>
      </c>
      <c r="E2282" s="37">
        <f t="shared" ca="1" si="142"/>
        <v>0</v>
      </c>
      <c r="F2282" s="37">
        <f t="shared" ca="1" si="143"/>
        <v>0</v>
      </c>
      <c r="G2282" s="37"/>
      <c r="H2282" s="33">
        <f>+'R&amp;E EXPORT'!A2081</f>
        <v>0</v>
      </c>
      <c r="I2282" s="34">
        <f>IFERROR(VLOOKUP($H2282,'Gen F Rev'!$A:$M,15,FALSE),0)</f>
        <v>0</v>
      </c>
      <c r="J2282" s="34">
        <f>IFERROR(VLOOKUP($H2282,'Gen F Rev'!$A:$M,16,FALSE),0)</f>
        <v>0</v>
      </c>
      <c r="K2282" s="42">
        <f>IFERROR(VLOOKUP($H2282,'Gen F Rev'!$A:$M,17,FALSE),0)</f>
        <v>0</v>
      </c>
      <c r="L2282" s="34">
        <f>IFERROR(VLOOKUP($H2282,'Gen F Exp'!$A:$E,15,FALSE),0)</f>
        <v>0</v>
      </c>
      <c r="M2282" s="34">
        <f>IFERROR(VLOOKUP($H2282,'Gen F Exp'!$A:$E,16,FALSE),0)</f>
        <v>0</v>
      </c>
      <c r="N2282" s="42">
        <f>IFERROR(VLOOKUP($H2282,'Gen F Exp'!$A:$E,17,FALSE),0)</f>
        <v>0</v>
      </c>
      <c r="O2282" s="34">
        <f>IFERROR(VLOOKUP($H2282,'Water F Rev'!$A:$L,15,FALSE),0)</f>
        <v>0</v>
      </c>
      <c r="P2282" s="34">
        <f>IFERROR(VLOOKUP($H2282,'Water F Rev'!$A:$L,16,FALSE),0)</f>
        <v>0</v>
      </c>
      <c r="Q2282" s="42">
        <f>IFERROR(VLOOKUP($H2282,'Water F Rev'!$A:$L,17,FALSE),0)</f>
        <v>0</v>
      </c>
      <c r="R2282" s="34">
        <f>IFERROR(VLOOKUP($H2282,'Water F Exp'!$A:$K,15,FALSE),0)</f>
        <v>0</v>
      </c>
      <c r="S2282" s="34">
        <f>IFERROR(VLOOKUP($H2282,'Water F Exp'!$A:$K,16,FALSE),0)</f>
        <v>0</v>
      </c>
      <c r="T2282" s="42">
        <f>IFERROR(VLOOKUP($H2282,'Water F Exp'!$A:$K,17,FALSE),0)</f>
        <v>0</v>
      </c>
      <c r="U2282" s="34">
        <f ca="1">IFERROR(VLOOKUP($H2282,'Sewer F Rev'!$A:$E,15,FALSE),0)</f>
        <v>0</v>
      </c>
      <c r="V2282" s="34">
        <f ca="1">IFERROR(VLOOKUP($H2282,'Sewer F Rev'!$A:$E,16,FALSE),0)</f>
        <v>0</v>
      </c>
      <c r="W2282" s="42">
        <f ca="1">IFERROR(VLOOKUP($H2282,'Sewer F Rev'!$A:$E,17,FALSE),0)</f>
        <v>0</v>
      </c>
      <c r="X2282" s="34">
        <f>IFERROR(VLOOKUP($H2282,'Sewer F Exp'!$A:$B,15,FALSE),0)</f>
        <v>0</v>
      </c>
      <c r="Y2282" s="34">
        <f>IFERROR(VLOOKUP($H2282,'Sewer F Exp'!$A:$B,16,FALSE),0)</f>
        <v>0</v>
      </c>
      <c r="Z2282" s="42">
        <f>IFERROR(VLOOKUP($H2282,'Sewer F Exp'!$A:$B,17,FALSE),0)</f>
        <v>0</v>
      </c>
      <c r="AA2282" s="34">
        <f>IFERROR(VLOOKUP($H2282,'Refuse F Rev'!$A:$E,15,FALSE),0)</f>
        <v>0</v>
      </c>
      <c r="AB2282" s="34">
        <f>IFERROR(VLOOKUP($H2282,'Refuse F Rev'!$A:$E,16,FALSE),0)</f>
        <v>0</v>
      </c>
      <c r="AC2282" s="42">
        <f>IFERROR(VLOOKUP($H2282,'Refuse F Rev'!$A:$E,17,FALSE),0)</f>
        <v>0</v>
      </c>
      <c r="AD2282" s="34">
        <f>IFERROR(VLOOKUP($H2282,'Refuse F Exp'!$A:$E,15,FALSE),0)</f>
        <v>0</v>
      </c>
      <c r="AE2282" s="34">
        <f>IFERROR(VLOOKUP($H2282,'Refuse F Exp'!$A:$E,16,FALSE),0)</f>
        <v>0</v>
      </c>
      <c r="AF2282" s="42">
        <f>IFERROR(VLOOKUP($H2282,'Refuse F Exp'!$A:$E,17,FALSE),0)</f>
        <v>0</v>
      </c>
      <c r="AG2282" s="34">
        <f>IFERROR(VLOOKUP($H2282,#REF!,10,FALSE),0)</f>
        <v>0</v>
      </c>
      <c r="AH2282" s="34">
        <f>IFERROR(VLOOKUP($H2282,#REF!,11,FALSE),0)</f>
        <v>0</v>
      </c>
      <c r="AI2282" s="42">
        <f>IFERROR(VLOOKUP($H2282,#REF!,12,FALSE),0)</f>
        <v>0</v>
      </c>
      <c r="AJ2282" s="34">
        <f>IFERROR(VLOOKUP($H2282,#REF!,10,FALSE),0)</f>
        <v>0</v>
      </c>
      <c r="AK2282" s="34">
        <f>IFERROR(VLOOKUP($H2282,#REF!,11,FALSE),0)</f>
        <v>0</v>
      </c>
      <c r="AL2282" s="42">
        <f>IFERROR(VLOOKUP($H2282,#REF!,12,FALSE),0)</f>
        <v>0</v>
      </c>
      <c r="AM2282" s="34">
        <f>IFERROR(VLOOKUP($H2282,#REF!,10,FALSE),0)</f>
        <v>0</v>
      </c>
      <c r="AN2282" s="34">
        <f>IFERROR(VLOOKUP($H2282,#REF!,11,FALSE),0)</f>
        <v>0</v>
      </c>
      <c r="AO2282" s="42">
        <f>IFERROR(VLOOKUP($H2282,#REF!,12,FALSE),0)</f>
        <v>0</v>
      </c>
      <c r="AP2282" s="34">
        <f>IFERROR(VLOOKUP($H2282,#REF!,10,FALSE),0)</f>
        <v>0</v>
      </c>
      <c r="AQ2282" s="34">
        <f>IFERROR(VLOOKUP($H2282,#REF!,11,FALSE),0)</f>
        <v>0</v>
      </c>
      <c r="AR2282" s="42">
        <f>IFERROR(VLOOKUP($H2282,#REF!,12,FALSE),0)</f>
        <v>0</v>
      </c>
      <c r="AS2282" s="34">
        <f>IFERROR(VLOOKUP($H2282,#REF!,13,FALSE),0)</f>
        <v>0</v>
      </c>
      <c r="AT2282" s="34">
        <f>IFERROR(VLOOKUP($H2282,#REF!,14,FALSE),0)</f>
        <v>0</v>
      </c>
      <c r="AU2282" s="42">
        <f>IFERROR(VLOOKUP($H2282,#REF!,15,FALSE),0)</f>
        <v>0</v>
      </c>
      <c r="AV2282" s="34">
        <f>IFERROR(VLOOKUP($H2282,#REF!,15,FALSE),0)</f>
        <v>0</v>
      </c>
      <c r="AW2282" s="34">
        <f>IFERROR(VLOOKUP($H2282,#REF!,16,FALSE),0)</f>
        <v>0</v>
      </c>
      <c r="AX2282" s="42">
        <f>IFERROR(VLOOKUP($H2282,#REF!,17,FALSE),0)</f>
        <v>0</v>
      </c>
    </row>
    <row r="2283" spans="1:50" x14ac:dyDescent="0.3">
      <c r="A2283" s="33" t="str">
        <f t="shared" si="140"/>
        <v>0</v>
      </c>
      <c r="B2283" s="33">
        <f>+'R&amp;E EXPORT'!B2082</f>
        <v>0</v>
      </c>
      <c r="C2283" t="str">
        <f>IFERROR(VLOOKUP(A2283,'MCSJ Export'!A:C,3,FALSE),"")</f>
        <v/>
      </c>
      <c r="D2283" s="37">
        <f t="shared" ca="1" si="141"/>
        <v>0</v>
      </c>
      <c r="E2283" s="37">
        <f t="shared" ca="1" si="142"/>
        <v>0</v>
      </c>
      <c r="F2283" s="37">
        <f t="shared" ca="1" si="143"/>
        <v>0</v>
      </c>
      <c r="G2283" s="37"/>
      <c r="H2283" s="33">
        <f>+'R&amp;E EXPORT'!A2082</f>
        <v>0</v>
      </c>
      <c r="I2283" s="34">
        <f>IFERROR(VLOOKUP($H2283,'Gen F Rev'!$A:$M,15,FALSE),0)</f>
        <v>0</v>
      </c>
      <c r="J2283" s="34">
        <f>IFERROR(VLOOKUP($H2283,'Gen F Rev'!$A:$M,16,FALSE),0)</f>
        <v>0</v>
      </c>
      <c r="K2283" s="42">
        <f>IFERROR(VLOOKUP($H2283,'Gen F Rev'!$A:$M,17,FALSE),0)</f>
        <v>0</v>
      </c>
      <c r="L2283" s="34">
        <f>IFERROR(VLOOKUP($H2283,'Gen F Exp'!$A:$E,15,FALSE),0)</f>
        <v>0</v>
      </c>
      <c r="M2283" s="34">
        <f>IFERROR(VLOOKUP($H2283,'Gen F Exp'!$A:$E,16,FALSE),0)</f>
        <v>0</v>
      </c>
      <c r="N2283" s="42">
        <f>IFERROR(VLOOKUP($H2283,'Gen F Exp'!$A:$E,17,FALSE),0)</f>
        <v>0</v>
      </c>
      <c r="O2283" s="34">
        <f>IFERROR(VLOOKUP($H2283,'Water F Rev'!$A:$L,15,FALSE),0)</f>
        <v>0</v>
      </c>
      <c r="P2283" s="34">
        <f>IFERROR(VLOOKUP($H2283,'Water F Rev'!$A:$L,16,FALSE),0)</f>
        <v>0</v>
      </c>
      <c r="Q2283" s="42">
        <f>IFERROR(VLOOKUP($H2283,'Water F Rev'!$A:$L,17,FALSE),0)</f>
        <v>0</v>
      </c>
      <c r="R2283" s="34">
        <f>IFERROR(VLOOKUP($H2283,'Water F Exp'!$A:$K,15,FALSE),0)</f>
        <v>0</v>
      </c>
      <c r="S2283" s="34">
        <f>IFERROR(VLOOKUP($H2283,'Water F Exp'!$A:$K,16,FALSE),0)</f>
        <v>0</v>
      </c>
      <c r="T2283" s="42">
        <f>IFERROR(VLOOKUP($H2283,'Water F Exp'!$A:$K,17,FALSE),0)</f>
        <v>0</v>
      </c>
      <c r="U2283" s="34">
        <f ca="1">IFERROR(VLOOKUP($H2283,'Sewer F Rev'!$A:$E,15,FALSE),0)</f>
        <v>0</v>
      </c>
      <c r="V2283" s="34">
        <f ca="1">IFERROR(VLOOKUP($H2283,'Sewer F Rev'!$A:$E,16,FALSE),0)</f>
        <v>0</v>
      </c>
      <c r="W2283" s="42">
        <f ca="1">IFERROR(VLOOKUP($H2283,'Sewer F Rev'!$A:$E,17,FALSE),0)</f>
        <v>0</v>
      </c>
      <c r="X2283" s="34">
        <f>IFERROR(VLOOKUP($H2283,'Sewer F Exp'!$A:$B,15,FALSE),0)</f>
        <v>0</v>
      </c>
      <c r="Y2283" s="34">
        <f>IFERROR(VLOOKUP($H2283,'Sewer F Exp'!$A:$B,16,FALSE),0)</f>
        <v>0</v>
      </c>
      <c r="Z2283" s="42">
        <f>IFERROR(VLOOKUP($H2283,'Sewer F Exp'!$A:$B,17,FALSE),0)</f>
        <v>0</v>
      </c>
      <c r="AA2283" s="34">
        <f>IFERROR(VLOOKUP($H2283,'Refuse F Rev'!$A:$E,15,FALSE),0)</f>
        <v>0</v>
      </c>
      <c r="AB2283" s="34">
        <f>IFERROR(VLOOKUP($H2283,'Refuse F Rev'!$A:$E,16,FALSE),0)</f>
        <v>0</v>
      </c>
      <c r="AC2283" s="42">
        <f>IFERROR(VLOOKUP($H2283,'Refuse F Rev'!$A:$E,17,FALSE),0)</f>
        <v>0</v>
      </c>
      <c r="AD2283" s="34">
        <f>IFERROR(VLOOKUP($H2283,'Refuse F Exp'!$A:$E,15,FALSE),0)</f>
        <v>0</v>
      </c>
      <c r="AE2283" s="34">
        <f>IFERROR(VLOOKUP($H2283,'Refuse F Exp'!$A:$E,16,FALSE),0)</f>
        <v>0</v>
      </c>
      <c r="AF2283" s="42">
        <f>IFERROR(VLOOKUP($H2283,'Refuse F Exp'!$A:$E,17,FALSE),0)</f>
        <v>0</v>
      </c>
      <c r="AG2283" s="34">
        <f>IFERROR(VLOOKUP($H2283,#REF!,10,FALSE),0)</f>
        <v>0</v>
      </c>
      <c r="AH2283" s="34">
        <f>IFERROR(VLOOKUP($H2283,#REF!,11,FALSE),0)</f>
        <v>0</v>
      </c>
      <c r="AI2283" s="42">
        <f>IFERROR(VLOOKUP($H2283,#REF!,12,FALSE),0)</f>
        <v>0</v>
      </c>
      <c r="AJ2283" s="34">
        <f>IFERROR(VLOOKUP($H2283,#REF!,10,FALSE),0)</f>
        <v>0</v>
      </c>
      <c r="AK2283" s="34">
        <f>IFERROR(VLOOKUP($H2283,#REF!,11,FALSE),0)</f>
        <v>0</v>
      </c>
      <c r="AL2283" s="42">
        <f>IFERROR(VLOOKUP($H2283,#REF!,12,FALSE),0)</f>
        <v>0</v>
      </c>
      <c r="AM2283" s="34">
        <f>IFERROR(VLOOKUP($H2283,#REF!,10,FALSE),0)</f>
        <v>0</v>
      </c>
      <c r="AN2283" s="34">
        <f>IFERROR(VLOOKUP($H2283,#REF!,11,FALSE),0)</f>
        <v>0</v>
      </c>
      <c r="AO2283" s="42">
        <f>IFERROR(VLOOKUP($H2283,#REF!,12,FALSE),0)</f>
        <v>0</v>
      </c>
      <c r="AP2283" s="34">
        <f>IFERROR(VLOOKUP($H2283,#REF!,10,FALSE),0)</f>
        <v>0</v>
      </c>
      <c r="AQ2283" s="34">
        <f>IFERROR(VLOOKUP($H2283,#REF!,11,FALSE),0)</f>
        <v>0</v>
      </c>
      <c r="AR2283" s="42">
        <f>IFERROR(VLOOKUP($H2283,#REF!,12,FALSE),0)</f>
        <v>0</v>
      </c>
      <c r="AS2283" s="34">
        <f>IFERROR(VLOOKUP($H2283,#REF!,13,FALSE),0)</f>
        <v>0</v>
      </c>
      <c r="AT2283" s="34">
        <f>IFERROR(VLOOKUP($H2283,#REF!,14,FALSE),0)</f>
        <v>0</v>
      </c>
      <c r="AU2283" s="42">
        <f>IFERROR(VLOOKUP($H2283,#REF!,15,FALSE),0)</f>
        <v>0</v>
      </c>
      <c r="AV2283" s="34">
        <f>IFERROR(VLOOKUP($H2283,#REF!,15,FALSE),0)</f>
        <v>0</v>
      </c>
      <c r="AW2283" s="34">
        <f>IFERROR(VLOOKUP($H2283,#REF!,16,FALSE),0)</f>
        <v>0</v>
      </c>
      <c r="AX2283" s="42">
        <f>IFERROR(VLOOKUP($H2283,#REF!,17,FALSE),0)</f>
        <v>0</v>
      </c>
    </row>
    <row r="2284" spans="1:50" x14ac:dyDescent="0.3">
      <c r="A2284" s="33" t="str">
        <f t="shared" si="140"/>
        <v>0</v>
      </c>
      <c r="B2284" s="33">
        <f>+'R&amp;E EXPORT'!B2083</f>
        <v>0</v>
      </c>
      <c r="C2284" t="str">
        <f>IFERROR(VLOOKUP(A2284,'MCSJ Export'!A:C,3,FALSE),"")</f>
        <v/>
      </c>
      <c r="D2284" s="37">
        <f t="shared" ca="1" si="141"/>
        <v>0</v>
      </c>
      <c r="E2284" s="37">
        <f t="shared" ca="1" si="142"/>
        <v>0</v>
      </c>
      <c r="F2284" s="37">
        <f t="shared" ca="1" si="143"/>
        <v>0</v>
      </c>
      <c r="G2284" s="37"/>
      <c r="H2284" s="33">
        <f>+'R&amp;E EXPORT'!A2083</f>
        <v>0</v>
      </c>
      <c r="I2284" s="34">
        <f>IFERROR(VLOOKUP($H2284,'Gen F Rev'!$A:$M,15,FALSE),0)</f>
        <v>0</v>
      </c>
      <c r="J2284" s="34">
        <f>IFERROR(VLOOKUP($H2284,'Gen F Rev'!$A:$M,16,FALSE),0)</f>
        <v>0</v>
      </c>
      <c r="K2284" s="42">
        <f>IFERROR(VLOOKUP($H2284,'Gen F Rev'!$A:$M,17,FALSE),0)</f>
        <v>0</v>
      </c>
      <c r="L2284" s="34">
        <f>IFERROR(VLOOKUP($H2284,'Gen F Exp'!$A:$E,15,FALSE),0)</f>
        <v>0</v>
      </c>
      <c r="M2284" s="34">
        <f>IFERROR(VLOOKUP($H2284,'Gen F Exp'!$A:$E,16,FALSE),0)</f>
        <v>0</v>
      </c>
      <c r="N2284" s="42">
        <f>IFERROR(VLOOKUP($H2284,'Gen F Exp'!$A:$E,17,FALSE),0)</f>
        <v>0</v>
      </c>
      <c r="O2284" s="34">
        <f>IFERROR(VLOOKUP($H2284,'Water F Rev'!$A:$L,15,FALSE),0)</f>
        <v>0</v>
      </c>
      <c r="P2284" s="34">
        <f>IFERROR(VLOOKUP($H2284,'Water F Rev'!$A:$L,16,FALSE),0)</f>
        <v>0</v>
      </c>
      <c r="Q2284" s="42">
        <f>IFERROR(VLOOKUP($H2284,'Water F Rev'!$A:$L,17,FALSE),0)</f>
        <v>0</v>
      </c>
      <c r="R2284" s="34">
        <f>IFERROR(VLOOKUP($H2284,'Water F Exp'!$A:$K,15,FALSE),0)</f>
        <v>0</v>
      </c>
      <c r="S2284" s="34">
        <f>IFERROR(VLOOKUP($H2284,'Water F Exp'!$A:$K,16,FALSE),0)</f>
        <v>0</v>
      </c>
      <c r="T2284" s="42">
        <f>IFERROR(VLOOKUP($H2284,'Water F Exp'!$A:$K,17,FALSE),0)</f>
        <v>0</v>
      </c>
      <c r="U2284" s="34">
        <f ca="1">IFERROR(VLOOKUP($H2284,'Sewer F Rev'!$A:$E,15,FALSE),0)</f>
        <v>0</v>
      </c>
      <c r="V2284" s="34">
        <f ca="1">IFERROR(VLOOKUP($H2284,'Sewer F Rev'!$A:$E,16,FALSE),0)</f>
        <v>0</v>
      </c>
      <c r="W2284" s="42">
        <f ca="1">IFERROR(VLOOKUP($H2284,'Sewer F Rev'!$A:$E,17,FALSE),0)</f>
        <v>0</v>
      </c>
      <c r="X2284" s="34">
        <f>IFERROR(VLOOKUP($H2284,'Sewer F Exp'!$A:$B,15,FALSE),0)</f>
        <v>0</v>
      </c>
      <c r="Y2284" s="34">
        <f>IFERROR(VLOOKUP($H2284,'Sewer F Exp'!$A:$B,16,FALSE),0)</f>
        <v>0</v>
      </c>
      <c r="Z2284" s="42">
        <f>IFERROR(VLOOKUP($H2284,'Sewer F Exp'!$A:$B,17,FALSE),0)</f>
        <v>0</v>
      </c>
      <c r="AA2284" s="34">
        <f>IFERROR(VLOOKUP($H2284,'Refuse F Rev'!$A:$E,15,FALSE),0)</f>
        <v>0</v>
      </c>
      <c r="AB2284" s="34">
        <f>IFERROR(VLOOKUP($H2284,'Refuse F Rev'!$A:$E,16,FALSE),0)</f>
        <v>0</v>
      </c>
      <c r="AC2284" s="42">
        <f>IFERROR(VLOOKUP($H2284,'Refuse F Rev'!$A:$E,17,FALSE),0)</f>
        <v>0</v>
      </c>
      <c r="AD2284" s="34">
        <f>IFERROR(VLOOKUP($H2284,'Refuse F Exp'!$A:$E,15,FALSE),0)</f>
        <v>0</v>
      </c>
      <c r="AE2284" s="34">
        <f>IFERROR(VLOOKUP($H2284,'Refuse F Exp'!$A:$E,16,FALSE),0)</f>
        <v>0</v>
      </c>
      <c r="AF2284" s="42">
        <f>IFERROR(VLOOKUP($H2284,'Refuse F Exp'!$A:$E,17,FALSE),0)</f>
        <v>0</v>
      </c>
      <c r="AG2284" s="34">
        <f>IFERROR(VLOOKUP($H2284,#REF!,10,FALSE),0)</f>
        <v>0</v>
      </c>
      <c r="AH2284" s="34">
        <f>IFERROR(VLOOKUP($H2284,#REF!,11,FALSE),0)</f>
        <v>0</v>
      </c>
      <c r="AI2284" s="42">
        <f>IFERROR(VLOOKUP($H2284,#REF!,12,FALSE),0)</f>
        <v>0</v>
      </c>
      <c r="AJ2284" s="34">
        <f>IFERROR(VLOOKUP($H2284,#REF!,10,FALSE),0)</f>
        <v>0</v>
      </c>
      <c r="AK2284" s="34">
        <f>IFERROR(VLOOKUP($H2284,#REF!,11,FALSE),0)</f>
        <v>0</v>
      </c>
      <c r="AL2284" s="42">
        <f>IFERROR(VLOOKUP($H2284,#REF!,12,FALSE),0)</f>
        <v>0</v>
      </c>
      <c r="AM2284" s="34">
        <f>IFERROR(VLOOKUP($H2284,#REF!,10,FALSE),0)</f>
        <v>0</v>
      </c>
      <c r="AN2284" s="34">
        <f>IFERROR(VLOOKUP($H2284,#REF!,11,FALSE),0)</f>
        <v>0</v>
      </c>
      <c r="AO2284" s="42">
        <f>IFERROR(VLOOKUP($H2284,#REF!,12,FALSE),0)</f>
        <v>0</v>
      </c>
      <c r="AP2284" s="34">
        <f>IFERROR(VLOOKUP($H2284,#REF!,10,FALSE),0)</f>
        <v>0</v>
      </c>
      <c r="AQ2284" s="34">
        <f>IFERROR(VLOOKUP($H2284,#REF!,11,FALSE),0)</f>
        <v>0</v>
      </c>
      <c r="AR2284" s="42">
        <f>IFERROR(VLOOKUP($H2284,#REF!,12,FALSE),0)</f>
        <v>0</v>
      </c>
      <c r="AS2284" s="34">
        <f>IFERROR(VLOOKUP($H2284,#REF!,13,FALSE),0)</f>
        <v>0</v>
      </c>
      <c r="AT2284" s="34">
        <f>IFERROR(VLOOKUP($H2284,#REF!,14,FALSE),0)</f>
        <v>0</v>
      </c>
      <c r="AU2284" s="42">
        <f>IFERROR(VLOOKUP($H2284,#REF!,15,FALSE),0)</f>
        <v>0</v>
      </c>
      <c r="AV2284" s="34">
        <f>IFERROR(VLOOKUP($H2284,#REF!,15,FALSE),0)</f>
        <v>0</v>
      </c>
      <c r="AW2284" s="34">
        <f>IFERROR(VLOOKUP($H2284,#REF!,16,FALSE),0)</f>
        <v>0</v>
      </c>
      <c r="AX2284" s="42">
        <f>IFERROR(VLOOKUP($H2284,#REF!,17,FALSE),0)</f>
        <v>0</v>
      </c>
    </row>
    <row r="2285" spans="1:50" x14ac:dyDescent="0.3">
      <c r="A2285" s="33" t="str">
        <f t="shared" si="140"/>
        <v>0</v>
      </c>
      <c r="B2285" s="33">
        <f>+'R&amp;E EXPORT'!B2084</f>
        <v>0</v>
      </c>
      <c r="C2285" t="str">
        <f>IFERROR(VLOOKUP(A2285,'MCSJ Export'!A:C,3,FALSE),"")</f>
        <v/>
      </c>
      <c r="D2285" s="37">
        <f t="shared" ca="1" si="141"/>
        <v>0</v>
      </c>
      <c r="E2285" s="37">
        <f t="shared" ca="1" si="142"/>
        <v>0</v>
      </c>
      <c r="F2285" s="37">
        <f t="shared" ca="1" si="143"/>
        <v>0</v>
      </c>
      <c r="G2285" s="37"/>
      <c r="H2285" s="33">
        <f>+'R&amp;E EXPORT'!A2084</f>
        <v>0</v>
      </c>
      <c r="I2285" s="34">
        <f>IFERROR(VLOOKUP($H2285,'Gen F Rev'!$A:$M,15,FALSE),0)</f>
        <v>0</v>
      </c>
      <c r="J2285" s="34">
        <f>IFERROR(VLOOKUP($H2285,'Gen F Rev'!$A:$M,16,FALSE),0)</f>
        <v>0</v>
      </c>
      <c r="K2285" s="42">
        <f>IFERROR(VLOOKUP($H2285,'Gen F Rev'!$A:$M,17,FALSE),0)</f>
        <v>0</v>
      </c>
      <c r="L2285" s="34">
        <f>IFERROR(VLOOKUP($H2285,'Gen F Exp'!$A:$E,15,FALSE),0)</f>
        <v>0</v>
      </c>
      <c r="M2285" s="34">
        <f>IFERROR(VLOOKUP($H2285,'Gen F Exp'!$A:$E,16,FALSE),0)</f>
        <v>0</v>
      </c>
      <c r="N2285" s="42">
        <f>IFERROR(VLOOKUP($H2285,'Gen F Exp'!$A:$E,17,FALSE),0)</f>
        <v>0</v>
      </c>
      <c r="O2285" s="34">
        <f>IFERROR(VLOOKUP($H2285,'Water F Rev'!$A:$L,15,FALSE),0)</f>
        <v>0</v>
      </c>
      <c r="P2285" s="34">
        <f>IFERROR(VLOOKUP($H2285,'Water F Rev'!$A:$L,16,FALSE),0)</f>
        <v>0</v>
      </c>
      <c r="Q2285" s="42">
        <f>IFERROR(VLOOKUP($H2285,'Water F Rev'!$A:$L,17,FALSE),0)</f>
        <v>0</v>
      </c>
      <c r="R2285" s="34">
        <f>IFERROR(VLOOKUP($H2285,'Water F Exp'!$A:$K,15,FALSE),0)</f>
        <v>0</v>
      </c>
      <c r="S2285" s="34">
        <f>IFERROR(VLOOKUP($H2285,'Water F Exp'!$A:$K,16,FALSE),0)</f>
        <v>0</v>
      </c>
      <c r="T2285" s="42">
        <f>IFERROR(VLOOKUP($H2285,'Water F Exp'!$A:$K,17,FALSE),0)</f>
        <v>0</v>
      </c>
      <c r="U2285" s="34">
        <f ca="1">IFERROR(VLOOKUP($H2285,'Sewer F Rev'!$A:$E,15,FALSE),0)</f>
        <v>0</v>
      </c>
      <c r="V2285" s="34">
        <f ca="1">IFERROR(VLOOKUP($H2285,'Sewer F Rev'!$A:$E,16,FALSE),0)</f>
        <v>0</v>
      </c>
      <c r="W2285" s="42">
        <f ca="1">IFERROR(VLOOKUP($H2285,'Sewer F Rev'!$A:$E,17,FALSE),0)</f>
        <v>0</v>
      </c>
      <c r="X2285" s="34">
        <f>IFERROR(VLOOKUP($H2285,'Sewer F Exp'!$A:$B,15,FALSE),0)</f>
        <v>0</v>
      </c>
      <c r="Y2285" s="34">
        <f>IFERROR(VLOOKUP($H2285,'Sewer F Exp'!$A:$B,16,FALSE),0)</f>
        <v>0</v>
      </c>
      <c r="Z2285" s="42">
        <f>IFERROR(VLOOKUP($H2285,'Sewer F Exp'!$A:$B,17,FALSE),0)</f>
        <v>0</v>
      </c>
      <c r="AA2285" s="34">
        <f>IFERROR(VLOOKUP($H2285,'Refuse F Rev'!$A:$E,15,FALSE),0)</f>
        <v>0</v>
      </c>
      <c r="AB2285" s="34">
        <f>IFERROR(VLOOKUP($H2285,'Refuse F Rev'!$A:$E,16,FALSE),0)</f>
        <v>0</v>
      </c>
      <c r="AC2285" s="42">
        <f>IFERROR(VLOOKUP($H2285,'Refuse F Rev'!$A:$E,17,FALSE),0)</f>
        <v>0</v>
      </c>
      <c r="AD2285" s="34">
        <f>IFERROR(VLOOKUP($H2285,'Refuse F Exp'!$A:$E,15,FALSE),0)</f>
        <v>0</v>
      </c>
      <c r="AE2285" s="34">
        <f>IFERROR(VLOOKUP($H2285,'Refuse F Exp'!$A:$E,16,FALSE),0)</f>
        <v>0</v>
      </c>
      <c r="AF2285" s="42">
        <f>IFERROR(VLOOKUP($H2285,'Refuse F Exp'!$A:$E,17,FALSE),0)</f>
        <v>0</v>
      </c>
      <c r="AG2285" s="34">
        <f>IFERROR(VLOOKUP($H2285,#REF!,10,FALSE),0)</f>
        <v>0</v>
      </c>
      <c r="AH2285" s="34">
        <f>IFERROR(VLOOKUP($H2285,#REF!,11,FALSE),0)</f>
        <v>0</v>
      </c>
      <c r="AI2285" s="42">
        <f>IFERROR(VLOOKUP($H2285,#REF!,12,FALSE),0)</f>
        <v>0</v>
      </c>
      <c r="AJ2285" s="34">
        <f>IFERROR(VLOOKUP($H2285,#REF!,10,FALSE),0)</f>
        <v>0</v>
      </c>
      <c r="AK2285" s="34">
        <f>IFERROR(VLOOKUP($H2285,#REF!,11,FALSE),0)</f>
        <v>0</v>
      </c>
      <c r="AL2285" s="42">
        <f>IFERROR(VLOOKUP($H2285,#REF!,12,FALSE),0)</f>
        <v>0</v>
      </c>
      <c r="AM2285" s="34">
        <f>IFERROR(VLOOKUP($H2285,#REF!,10,FALSE),0)</f>
        <v>0</v>
      </c>
      <c r="AN2285" s="34">
        <f>IFERROR(VLOOKUP($H2285,#REF!,11,FALSE),0)</f>
        <v>0</v>
      </c>
      <c r="AO2285" s="42">
        <f>IFERROR(VLOOKUP($H2285,#REF!,12,FALSE),0)</f>
        <v>0</v>
      </c>
      <c r="AP2285" s="34">
        <f>IFERROR(VLOOKUP($H2285,#REF!,10,FALSE),0)</f>
        <v>0</v>
      </c>
      <c r="AQ2285" s="34">
        <f>IFERROR(VLOOKUP($H2285,#REF!,11,FALSE),0)</f>
        <v>0</v>
      </c>
      <c r="AR2285" s="42">
        <f>IFERROR(VLOOKUP($H2285,#REF!,12,FALSE),0)</f>
        <v>0</v>
      </c>
      <c r="AS2285" s="34">
        <f>IFERROR(VLOOKUP($H2285,#REF!,13,FALSE),0)</f>
        <v>0</v>
      </c>
      <c r="AT2285" s="34">
        <f>IFERROR(VLOOKUP($H2285,#REF!,14,FALSE),0)</f>
        <v>0</v>
      </c>
      <c r="AU2285" s="42">
        <f>IFERROR(VLOOKUP($H2285,#REF!,15,FALSE),0)</f>
        <v>0</v>
      </c>
      <c r="AV2285" s="34">
        <f>IFERROR(VLOOKUP($H2285,#REF!,15,FALSE),0)</f>
        <v>0</v>
      </c>
      <c r="AW2285" s="34">
        <f>IFERROR(VLOOKUP($H2285,#REF!,16,FALSE),0)</f>
        <v>0</v>
      </c>
      <c r="AX2285" s="42">
        <f>IFERROR(VLOOKUP($H2285,#REF!,17,FALSE),0)</f>
        <v>0</v>
      </c>
    </row>
    <row r="2286" spans="1:50" x14ac:dyDescent="0.3">
      <c r="A2286" s="33" t="str">
        <f t="shared" si="140"/>
        <v>0</v>
      </c>
      <c r="B2286" s="33">
        <f>+'R&amp;E EXPORT'!B2085</f>
        <v>0</v>
      </c>
      <c r="C2286" t="str">
        <f>IFERROR(VLOOKUP(A2286,'MCSJ Export'!A:C,3,FALSE),"")</f>
        <v/>
      </c>
      <c r="D2286" s="37">
        <f t="shared" ca="1" si="141"/>
        <v>0</v>
      </c>
      <c r="E2286" s="37">
        <f t="shared" ca="1" si="142"/>
        <v>0</v>
      </c>
      <c r="F2286" s="37">
        <f t="shared" ca="1" si="143"/>
        <v>0</v>
      </c>
      <c r="G2286" s="37"/>
      <c r="H2286" s="33">
        <f>+'R&amp;E EXPORT'!A2085</f>
        <v>0</v>
      </c>
      <c r="I2286" s="34">
        <f>IFERROR(VLOOKUP($H2286,'Gen F Rev'!$A:$M,15,FALSE),0)</f>
        <v>0</v>
      </c>
      <c r="J2286" s="34">
        <f>IFERROR(VLOOKUP($H2286,'Gen F Rev'!$A:$M,16,FALSE),0)</f>
        <v>0</v>
      </c>
      <c r="K2286" s="42">
        <f>IFERROR(VLOOKUP($H2286,'Gen F Rev'!$A:$M,17,FALSE),0)</f>
        <v>0</v>
      </c>
      <c r="L2286" s="34">
        <f>IFERROR(VLOOKUP($H2286,'Gen F Exp'!$A:$E,15,FALSE),0)</f>
        <v>0</v>
      </c>
      <c r="M2286" s="34">
        <f>IFERROR(VLOOKUP($H2286,'Gen F Exp'!$A:$E,16,FALSE),0)</f>
        <v>0</v>
      </c>
      <c r="N2286" s="42">
        <f>IFERROR(VLOOKUP($H2286,'Gen F Exp'!$A:$E,17,FALSE),0)</f>
        <v>0</v>
      </c>
      <c r="O2286" s="34">
        <f>IFERROR(VLOOKUP($H2286,'Water F Rev'!$A:$L,15,FALSE),0)</f>
        <v>0</v>
      </c>
      <c r="P2286" s="34">
        <f>IFERROR(VLOOKUP($H2286,'Water F Rev'!$A:$L,16,FALSE),0)</f>
        <v>0</v>
      </c>
      <c r="Q2286" s="42">
        <f>IFERROR(VLOOKUP($H2286,'Water F Rev'!$A:$L,17,FALSE),0)</f>
        <v>0</v>
      </c>
      <c r="R2286" s="34">
        <f>IFERROR(VLOOKUP($H2286,'Water F Exp'!$A:$K,15,FALSE),0)</f>
        <v>0</v>
      </c>
      <c r="S2286" s="34">
        <f>IFERROR(VLOOKUP($H2286,'Water F Exp'!$A:$K,16,FALSE),0)</f>
        <v>0</v>
      </c>
      <c r="T2286" s="42">
        <f>IFERROR(VLOOKUP($H2286,'Water F Exp'!$A:$K,17,FALSE),0)</f>
        <v>0</v>
      </c>
      <c r="U2286" s="34">
        <f ca="1">IFERROR(VLOOKUP($H2286,'Sewer F Rev'!$A:$E,15,FALSE),0)</f>
        <v>0</v>
      </c>
      <c r="V2286" s="34">
        <f ca="1">IFERROR(VLOOKUP($H2286,'Sewer F Rev'!$A:$E,16,FALSE),0)</f>
        <v>0</v>
      </c>
      <c r="W2286" s="42">
        <f ca="1">IFERROR(VLOOKUP($H2286,'Sewer F Rev'!$A:$E,17,FALSE),0)</f>
        <v>0</v>
      </c>
      <c r="X2286" s="34">
        <f>IFERROR(VLOOKUP($H2286,'Sewer F Exp'!$A:$B,15,FALSE),0)</f>
        <v>0</v>
      </c>
      <c r="Y2286" s="34">
        <f>IFERROR(VLOOKUP($H2286,'Sewer F Exp'!$A:$B,16,FALSE),0)</f>
        <v>0</v>
      </c>
      <c r="Z2286" s="42">
        <f>IFERROR(VLOOKUP($H2286,'Sewer F Exp'!$A:$B,17,FALSE),0)</f>
        <v>0</v>
      </c>
      <c r="AA2286" s="34">
        <f>IFERROR(VLOOKUP($H2286,'Refuse F Rev'!$A:$E,15,FALSE),0)</f>
        <v>0</v>
      </c>
      <c r="AB2286" s="34">
        <f>IFERROR(VLOOKUP($H2286,'Refuse F Rev'!$A:$E,16,FALSE),0)</f>
        <v>0</v>
      </c>
      <c r="AC2286" s="42">
        <f>IFERROR(VLOOKUP($H2286,'Refuse F Rev'!$A:$E,17,FALSE),0)</f>
        <v>0</v>
      </c>
      <c r="AD2286" s="34">
        <f>IFERROR(VLOOKUP($H2286,'Refuse F Exp'!$A:$E,15,FALSE),0)</f>
        <v>0</v>
      </c>
      <c r="AE2286" s="34">
        <f>IFERROR(VLOOKUP($H2286,'Refuse F Exp'!$A:$E,16,FALSE),0)</f>
        <v>0</v>
      </c>
      <c r="AF2286" s="42">
        <f>IFERROR(VLOOKUP($H2286,'Refuse F Exp'!$A:$E,17,FALSE),0)</f>
        <v>0</v>
      </c>
      <c r="AG2286" s="34">
        <f>IFERROR(VLOOKUP($H2286,#REF!,10,FALSE),0)</f>
        <v>0</v>
      </c>
      <c r="AH2286" s="34">
        <f>IFERROR(VLOOKUP($H2286,#REF!,11,FALSE),0)</f>
        <v>0</v>
      </c>
      <c r="AI2286" s="42">
        <f>IFERROR(VLOOKUP($H2286,#REF!,12,FALSE),0)</f>
        <v>0</v>
      </c>
      <c r="AJ2286" s="34">
        <f>IFERROR(VLOOKUP($H2286,#REF!,10,FALSE),0)</f>
        <v>0</v>
      </c>
      <c r="AK2286" s="34">
        <f>IFERROR(VLOOKUP($H2286,#REF!,11,FALSE),0)</f>
        <v>0</v>
      </c>
      <c r="AL2286" s="42">
        <f>IFERROR(VLOOKUP($H2286,#REF!,12,FALSE),0)</f>
        <v>0</v>
      </c>
      <c r="AM2286" s="34">
        <f>IFERROR(VLOOKUP($H2286,#REF!,10,FALSE),0)</f>
        <v>0</v>
      </c>
      <c r="AN2286" s="34">
        <f>IFERROR(VLOOKUP($H2286,#REF!,11,FALSE),0)</f>
        <v>0</v>
      </c>
      <c r="AO2286" s="42">
        <f>IFERROR(VLOOKUP($H2286,#REF!,12,FALSE),0)</f>
        <v>0</v>
      </c>
      <c r="AP2286" s="34">
        <f>IFERROR(VLOOKUP($H2286,#REF!,10,FALSE),0)</f>
        <v>0</v>
      </c>
      <c r="AQ2286" s="34">
        <f>IFERROR(VLOOKUP($H2286,#REF!,11,FALSE),0)</f>
        <v>0</v>
      </c>
      <c r="AR2286" s="42">
        <f>IFERROR(VLOOKUP($H2286,#REF!,12,FALSE),0)</f>
        <v>0</v>
      </c>
      <c r="AS2286" s="34">
        <f>IFERROR(VLOOKUP($H2286,#REF!,13,FALSE),0)</f>
        <v>0</v>
      </c>
      <c r="AT2286" s="34">
        <f>IFERROR(VLOOKUP($H2286,#REF!,14,FALSE),0)</f>
        <v>0</v>
      </c>
      <c r="AU2286" s="42">
        <f>IFERROR(VLOOKUP($H2286,#REF!,15,FALSE),0)</f>
        <v>0</v>
      </c>
      <c r="AV2286" s="34">
        <f>IFERROR(VLOOKUP($H2286,#REF!,15,FALSE),0)</f>
        <v>0</v>
      </c>
      <c r="AW2286" s="34">
        <f>IFERROR(VLOOKUP($H2286,#REF!,16,FALSE),0)</f>
        <v>0</v>
      </c>
      <c r="AX2286" s="42">
        <f>IFERROR(VLOOKUP($H2286,#REF!,17,FALSE),0)</f>
        <v>0</v>
      </c>
    </row>
    <row r="2287" spans="1:50" x14ac:dyDescent="0.3">
      <c r="A2287" s="33" t="str">
        <f t="shared" si="140"/>
        <v>0</v>
      </c>
      <c r="B2287" s="33">
        <f>+'R&amp;E EXPORT'!B2086</f>
        <v>0</v>
      </c>
      <c r="C2287" t="str">
        <f>IFERROR(VLOOKUP(A2287,'MCSJ Export'!A:C,3,FALSE),"")</f>
        <v/>
      </c>
      <c r="D2287" s="37">
        <f t="shared" ca="1" si="141"/>
        <v>0</v>
      </c>
      <c r="E2287" s="37">
        <f t="shared" ca="1" si="142"/>
        <v>0</v>
      </c>
      <c r="F2287" s="37">
        <f t="shared" ca="1" si="143"/>
        <v>0</v>
      </c>
      <c r="G2287" s="37"/>
      <c r="H2287" s="33">
        <f>+'R&amp;E EXPORT'!A2086</f>
        <v>0</v>
      </c>
      <c r="I2287" s="34">
        <f>IFERROR(VLOOKUP($H2287,'Gen F Rev'!$A:$M,15,FALSE),0)</f>
        <v>0</v>
      </c>
      <c r="J2287" s="34">
        <f>IFERROR(VLOOKUP($H2287,'Gen F Rev'!$A:$M,16,FALSE),0)</f>
        <v>0</v>
      </c>
      <c r="K2287" s="42">
        <f>IFERROR(VLOOKUP($H2287,'Gen F Rev'!$A:$M,17,FALSE),0)</f>
        <v>0</v>
      </c>
      <c r="L2287" s="34">
        <f>IFERROR(VLOOKUP($H2287,'Gen F Exp'!$A:$E,15,FALSE),0)</f>
        <v>0</v>
      </c>
      <c r="M2287" s="34">
        <f>IFERROR(VLOOKUP($H2287,'Gen F Exp'!$A:$E,16,FALSE),0)</f>
        <v>0</v>
      </c>
      <c r="N2287" s="42">
        <f>IFERROR(VLOOKUP($H2287,'Gen F Exp'!$A:$E,17,FALSE),0)</f>
        <v>0</v>
      </c>
      <c r="O2287" s="34">
        <f>IFERROR(VLOOKUP($H2287,'Water F Rev'!$A:$L,15,FALSE),0)</f>
        <v>0</v>
      </c>
      <c r="P2287" s="34">
        <f>IFERROR(VLOOKUP($H2287,'Water F Rev'!$A:$L,16,FALSE),0)</f>
        <v>0</v>
      </c>
      <c r="Q2287" s="42">
        <f>IFERROR(VLOOKUP($H2287,'Water F Rev'!$A:$L,17,FALSE),0)</f>
        <v>0</v>
      </c>
      <c r="R2287" s="34">
        <f>IFERROR(VLOOKUP($H2287,'Water F Exp'!$A:$K,15,FALSE),0)</f>
        <v>0</v>
      </c>
      <c r="S2287" s="34">
        <f>IFERROR(VLOOKUP($H2287,'Water F Exp'!$A:$K,16,FALSE),0)</f>
        <v>0</v>
      </c>
      <c r="T2287" s="42">
        <f>IFERROR(VLOOKUP($H2287,'Water F Exp'!$A:$K,17,FALSE),0)</f>
        <v>0</v>
      </c>
      <c r="U2287" s="34">
        <f ca="1">IFERROR(VLOOKUP($H2287,'Sewer F Rev'!$A:$E,15,FALSE),0)</f>
        <v>0</v>
      </c>
      <c r="V2287" s="34">
        <f ca="1">IFERROR(VLOOKUP($H2287,'Sewer F Rev'!$A:$E,16,FALSE),0)</f>
        <v>0</v>
      </c>
      <c r="W2287" s="42">
        <f ca="1">IFERROR(VLOOKUP($H2287,'Sewer F Rev'!$A:$E,17,FALSE),0)</f>
        <v>0</v>
      </c>
      <c r="X2287" s="34">
        <f>IFERROR(VLOOKUP($H2287,'Sewer F Exp'!$A:$B,15,FALSE),0)</f>
        <v>0</v>
      </c>
      <c r="Y2287" s="34">
        <f>IFERROR(VLOOKUP($H2287,'Sewer F Exp'!$A:$B,16,FALSE),0)</f>
        <v>0</v>
      </c>
      <c r="Z2287" s="42">
        <f>IFERROR(VLOOKUP($H2287,'Sewer F Exp'!$A:$B,17,FALSE),0)</f>
        <v>0</v>
      </c>
      <c r="AA2287" s="34">
        <f>IFERROR(VLOOKUP($H2287,'Refuse F Rev'!$A:$E,15,FALSE),0)</f>
        <v>0</v>
      </c>
      <c r="AB2287" s="34">
        <f>IFERROR(VLOOKUP($H2287,'Refuse F Rev'!$A:$E,16,FALSE),0)</f>
        <v>0</v>
      </c>
      <c r="AC2287" s="42">
        <f>IFERROR(VLOOKUP($H2287,'Refuse F Rev'!$A:$E,17,FALSE),0)</f>
        <v>0</v>
      </c>
      <c r="AD2287" s="34">
        <f>IFERROR(VLOOKUP($H2287,'Refuse F Exp'!$A:$E,15,FALSE),0)</f>
        <v>0</v>
      </c>
      <c r="AE2287" s="34">
        <f>IFERROR(VLOOKUP($H2287,'Refuse F Exp'!$A:$E,16,FALSE),0)</f>
        <v>0</v>
      </c>
      <c r="AF2287" s="42">
        <f>IFERROR(VLOOKUP($H2287,'Refuse F Exp'!$A:$E,17,FALSE),0)</f>
        <v>0</v>
      </c>
      <c r="AG2287" s="34">
        <f>IFERROR(VLOOKUP($H2287,#REF!,10,FALSE),0)</f>
        <v>0</v>
      </c>
      <c r="AH2287" s="34">
        <f>IFERROR(VLOOKUP($H2287,#REF!,11,FALSE),0)</f>
        <v>0</v>
      </c>
      <c r="AI2287" s="42">
        <f>IFERROR(VLOOKUP($H2287,#REF!,12,FALSE),0)</f>
        <v>0</v>
      </c>
      <c r="AJ2287" s="34">
        <f>IFERROR(VLOOKUP($H2287,#REF!,10,FALSE),0)</f>
        <v>0</v>
      </c>
      <c r="AK2287" s="34">
        <f>IFERROR(VLOOKUP($H2287,#REF!,11,FALSE),0)</f>
        <v>0</v>
      </c>
      <c r="AL2287" s="42">
        <f>IFERROR(VLOOKUP($H2287,#REF!,12,FALSE),0)</f>
        <v>0</v>
      </c>
      <c r="AM2287" s="34">
        <f>IFERROR(VLOOKUP($H2287,#REF!,10,FALSE),0)</f>
        <v>0</v>
      </c>
      <c r="AN2287" s="34">
        <f>IFERROR(VLOOKUP($H2287,#REF!,11,FALSE),0)</f>
        <v>0</v>
      </c>
      <c r="AO2287" s="42">
        <f>IFERROR(VLOOKUP($H2287,#REF!,12,FALSE),0)</f>
        <v>0</v>
      </c>
      <c r="AP2287" s="34">
        <f>IFERROR(VLOOKUP($H2287,#REF!,10,FALSE),0)</f>
        <v>0</v>
      </c>
      <c r="AQ2287" s="34">
        <f>IFERROR(VLOOKUP($H2287,#REF!,11,FALSE),0)</f>
        <v>0</v>
      </c>
      <c r="AR2287" s="42">
        <f>IFERROR(VLOOKUP($H2287,#REF!,12,FALSE),0)</f>
        <v>0</v>
      </c>
      <c r="AS2287" s="34">
        <f>IFERROR(VLOOKUP($H2287,#REF!,13,FALSE),0)</f>
        <v>0</v>
      </c>
      <c r="AT2287" s="34">
        <f>IFERROR(VLOOKUP($H2287,#REF!,14,FALSE),0)</f>
        <v>0</v>
      </c>
      <c r="AU2287" s="42">
        <f>IFERROR(VLOOKUP($H2287,#REF!,15,FALSE),0)</f>
        <v>0</v>
      </c>
      <c r="AV2287" s="34">
        <f>IFERROR(VLOOKUP($H2287,#REF!,15,FALSE),0)</f>
        <v>0</v>
      </c>
      <c r="AW2287" s="34">
        <f>IFERROR(VLOOKUP($H2287,#REF!,16,FALSE),0)</f>
        <v>0</v>
      </c>
      <c r="AX2287" s="42">
        <f>IFERROR(VLOOKUP($H2287,#REF!,17,FALSE),0)</f>
        <v>0</v>
      </c>
    </row>
    <row r="2288" spans="1:50" x14ac:dyDescent="0.3">
      <c r="A2288" s="33" t="str">
        <f t="shared" si="140"/>
        <v>0</v>
      </c>
      <c r="B2288" s="33">
        <f>+'R&amp;E EXPORT'!B2087</f>
        <v>0</v>
      </c>
      <c r="C2288" t="str">
        <f>IFERROR(VLOOKUP(A2288,'MCSJ Export'!A:C,3,FALSE),"")</f>
        <v/>
      </c>
      <c r="D2288" s="37">
        <f t="shared" ca="1" si="141"/>
        <v>0</v>
      </c>
      <c r="E2288" s="37">
        <f t="shared" ca="1" si="142"/>
        <v>0</v>
      </c>
      <c r="F2288" s="37">
        <f t="shared" ca="1" si="143"/>
        <v>0</v>
      </c>
      <c r="G2288" s="37"/>
      <c r="H2288" s="33">
        <f>+'R&amp;E EXPORT'!A2087</f>
        <v>0</v>
      </c>
      <c r="I2288" s="34">
        <f>IFERROR(VLOOKUP($H2288,'Gen F Rev'!$A:$M,15,FALSE),0)</f>
        <v>0</v>
      </c>
      <c r="J2288" s="34">
        <f>IFERROR(VLOOKUP($H2288,'Gen F Rev'!$A:$M,16,FALSE),0)</f>
        <v>0</v>
      </c>
      <c r="K2288" s="42">
        <f>IFERROR(VLOOKUP($H2288,'Gen F Rev'!$A:$M,17,FALSE),0)</f>
        <v>0</v>
      </c>
      <c r="L2288" s="34">
        <f>IFERROR(VLOOKUP($H2288,'Gen F Exp'!$A:$E,15,FALSE),0)</f>
        <v>0</v>
      </c>
      <c r="M2288" s="34">
        <f>IFERROR(VLOOKUP($H2288,'Gen F Exp'!$A:$E,16,FALSE),0)</f>
        <v>0</v>
      </c>
      <c r="N2288" s="42">
        <f>IFERROR(VLOOKUP($H2288,'Gen F Exp'!$A:$E,17,FALSE),0)</f>
        <v>0</v>
      </c>
      <c r="O2288" s="34">
        <f>IFERROR(VLOOKUP($H2288,'Water F Rev'!$A:$L,15,FALSE),0)</f>
        <v>0</v>
      </c>
      <c r="P2288" s="34">
        <f>IFERROR(VLOOKUP($H2288,'Water F Rev'!$A:$L,16,FALSE),0)</f>
        <v>0</v>
      </c>
      <c r="Q2288" s="42">
        <f>IFERROR(VLOOKUP($H2288,'Water F Rev'!$A:$L,17,FALSE),0)</f>
        <v>0</v>
      </c>
      <c r="R2288" s="34">
        <f>IFERROR(VLOOKUP($H2288,'Water F Exp'!$A:$K,15,FALSE),0)</f>
        <v>0</v>
      </c>
      <c r="S2288" s="34">
        <f>IFERROR(VLOOKUP($H2288,'Water F Exp'!$A:$K,16,FALSE),0)</f>
        <v>0</v>
      </c>
      <c r="T2288" s="42">
        <f>IFERROR(VLOOKUP($H2288,'Water F Exp'!$A:$K,17,FALSE),0)</f>
        <v>0</v>
      </c>
      <c r="U2288" s="34">
        <f ca="1">IFERROR(VLOOKUP($H2288,'Sewer F Rev'!$A:$E,15,FALSE),0)</f>
        <v>0</v>
      </c>
      <c r="V2288" s="34">
        <f ca="1">IFERROR(VLOOKUP($H2288,'Sewer F Rev'!$A:$E,16,FALSE),0)</f>
        <v>0</v>
      </c>
      <c r="W2288" s="42">
        <f ca="1">IFERROR(VLOOKUP($H2288,'Sewer F Rev'!$A:$E,17,FALSE),0)</f>
        <v>0</v>
      </c>
      <c r="X2288" s="34">
        <f>IFERROR(VLOOKUP($H2288,'Sewer F Exp'!$A:$B,15,FALSE),0)</f>
        <v>0</v>
      </c>
      <c r="Y2288" s="34">
        <f>IFERROR(VLOOKUP($H2288,'Sewer F Exp'!$A:$B,16,FALSE),0)</f>
        <v>0</v>
      </c>
      <c r="Z2288" s="42">
        <f>IFERROR(VLOOKUP($H2288,'Sewer F Exp'!$A:$B,17,FALSE),0)</f>
        <v>0</v>
      </c>
      <c r="AA2288" s="34">
        <f>IFERROR(VLOOKUP($H2288,'Refuse F Rev'!$A:$E,15,FALSE),0)</f>
        <v>0</v>
      </c>
      <c r="AB2288" s="34">
        <f>IFERROR(VLOOKUP($H2288,'Refuse F Rev'!$A:$E,16,FALSE),0)</f>
        <v>0</v>
      </c>
      <c r="AC2288" s="42">
        <f>IFERROR(VLOOKUP($H2288,'Refuse F Rev'!$A:$E,17,FALSE),0)</f>
        <v>0</v>
      </c>
      <c r="AD2288" s="34">
        <f>IFERROR(VLOOKUP($H2288,'Refuse F Exp'!$A:$E,15,FALSE),0)</f>
        <v>0</v>
      </c>
      <c r="AE2288" s="34">
        <f>IFERROR(VLOOKUP($H2288,'Refuse F Exp'!$A:$E,16,FALSE),0)</f>
        <v>0</v>
      </c>
      <c r="AF2288" s="42">
        <f>IFERROR(VLOOKUP($H2288,'Refuse F Exp'!$A:$E,17,FALSE),0)</f>
        <v>0</v>
      </c>
      <c r="AG2288" s="34">
        <f>IFERROR(VLOOKUP($H2288,#REF!,10,FALSE),0)</f>
        <v>0</v>
      </c>
      <c r="AH2288" s="34">
        <f>IFERROR(VLOOKUP($H2288,#REF!,11,FALSE),0)</f>
        <v>0</v>
      </c>
      <c r="AI2288" s="42">
        <f>IFERROR(VLOOKUP($H2288,#REF!,12,FALSE),0)</f>
        <v>0</v>
      </c>
      <c r="AJ2288" s="34">
        <f>IFERROR(VLOOKUP($H2288,#REF!,10,FALSE),0)</f>
        <v>0</v>
      </c>
      <c r="AK2288" s="34">
        <f>IFERROR(VLOOKUP($H2288,#REF!,11,FALSE),0)</f>
        <v>0</v>
      </c>
      <c r="AL2288" s="42">
        <f>IFERROR(VLOOKUP($H2288,#REF!,12,FALSE),0)</f>
        <v>0</v>
      </c>
      <c r="AM2288" s="34">
        <f>IFERROR(VLOOKUP($H2288,#REF!,10,FALSE),0)</f>
        <v>0</v>
      </c>
      <c r="AN2288" s="34">
        <f>IFERROR(VLOOKUP($H2288,#REF!,11,FALSE),0)</f>
        <v>0</v>
      </c>
      <c r="AO2288" s="42">
        <f>IFERROR(VLOOKUP($H2288,#REF!,12,FALSE),0)</f>
        <v>0</v>
      </c>
      <c r="AP2288" s="34">
        <f>IFERROR(VLOOKUP($H2288,#REF!,10,FALSE),0)</f>
        <v>0</v>
      </c>
      <c r="AQ2288" s="34">
        <f>IFERROR(VLOOKUP($H2288,#REF!,11,FALSE),0)</f>
        <v>0</v>
      </c>
      <c r="AR2288" s="42">
        <f>IFERROR(VLOOKUP($H2288,#REF!,12,FALSE),0)</f>
        <v>0</v>
      </c>
      <c r="AS2288" s="34">
        <f>IFERROR(VLOOKUP($H2288,#REF!,13,FALSE),0)</f>
        <v>0</v>
      </c>
      <c r="AT2288" s="34">
        <f>IFERROR(VLOOKUP($H2288,#REF!,14,FALSE),0)</f>
        <v>0</v>
      </c>
      <c r="AU2288" s="42">
        <f>IFERROR(VLOOKUP($H2288,#REF!,15,FALSE),0)</f>
        <v>0</v>
      </c>
      <c r="AV2288" s="34">
        <f>IFERROR(VLOOKUP($H2288,#REF!,15,FALSE),0)</f>
        <v>0</v>
      </c>
      <c r="AW2288" s="34">
        <f>IFERROR(VLOOKUP($H2288,#REF!,16,FALSE),0)</f>
        <v>0</v>
      </c>
      <c r="AX2288" s="42">
        <f>IFERROR(VLOOKUP($H2288,#REF!,17,FALSE),0)</f>
        <v>0</v>
      </c>
    </row>
    <row r="2289" spans="1:50" x14ac:dyDescent="0.3">
      <c r="A2289" s="33" t="str">
        <f t="shared" si="140"/>
        <v>0</v>
      </c>
      <c r="B2289" s="33">
        <f>+'R&amp;E EXPORT'!B2088</f>
        <v>0</v>
      </c>
      <c r="C2289" t="str">
        <f>IFERROR(VLOOKUP(A2289,'MCSJ Export'!A:C,3,FALSE),"")</f>
        <v/>
      </c>
      <c r="D2289" s="37">
        <f t="shared" ca="1" si="141"/>
        <v>0</v>
      </c>
      <c r="E2289" s="37">
        <f t="shared" ca="1" si="142"/>
        <v>0</v>
      </c>
      <c r="F2289" s="37">
        <f t="shared" ca="1" si="143"/>
        <v>0</v>
      </c>
      <c r="G2289" s="37"/>
      <c r="H2289" s="33">
        <f>+'R&amp;E EXPORT'!A2088</f>
        <v>0</v>
      </c>
      <c r="I2289" s="34">
        <f>IFERROR(VLOOKUP($H2289,'Gen F Rev'!$A:$M,15,FALSE),0)</f>
        <v>0</v>
      </c>
      <c r="J2289" s="34">
        <f>IFERROR(VLOOKUP($H2289,'Gen F Rev'!$A:$M,16,FALSE),0)</f>
        <v>0</v>
      </c>
      <c r="K2289" s="42">
        <f>IFERROR(VLOOKUP($H2289,'Gen F Rev'!$A:$M,17,FALSE),0)</f>
        <v>0</v>
      </c>
      <c r="L2289" s="34">
        <f>IFERROR(VLOOKUP($H2289,'Gen F Exp'!$A:$E,15,FALSE),0)</f>
        <v>0</v>
      </c>
      <c r="M2289" s="34">
        <f>IFERROR(VLOOKUP($H2289,'Gen F Exp'!$A:$E,16,FALSE),0)</f>
        <v>0</v>
      </c>
      <c r="N2289" s="42">
        <f>IFERROR(VLOOKUP($H2289,'Gen F Exp'!$A:$E,17,FALSE),0)</f>
        <v>0</v>
      </c>
      <c r="O2289" s="34">
        <f>IFERROR(VLOOKUP($H2289,'Water F Rev'!$A:$L,15,FALSE),0)</f>
        <v>0</v>
      </c>
      <c r="P2289" s="34">
        <f>IFERROR(VLOOKUP($H2289,'Water F Rev'!$A:$L,16,FALSE),0)</f>
        <v>0</v>
      </c>
      <c r="Q2289" s="42">
        <f>IFERROR(VLOOKUP($H2289,'Water F Rev'!$A:$L,17,FALSE),0)</f>
        <v>0</v>
      </c>
      <c r="R2289" s="34">
        <f>IFERROR(VLOOKUP($H2289,'Water F Exp'!$A:$K,15,FALSE),0)</f>
        <v>0</v>
      </c>
      <c r="S2289" s="34">
        <f>IFERROR(VLOOKUP($H2289,'Water F Exp'!$A:$K,16,FALSE),0)</f>
        <v>0</v>
      </c>
      <c r="T2289" s="42">
        <f>IFERROR(VLOOKUP($H2289,'Water F Exp'!$A:$K,17,FALSE),0)</f>
        <v>0</v>
      </c>
      <c r="U2289" s="34">
        <f ca="1">IFERROR(VLOOKUP($H2289,'Sewer F Rev'!$A:$E,15,FALSE),0)</f>
        <v>0</v>
      </c>
      <c r="V2289" s="34">
        <f ca="1">IFERROR(VLOOKUP($H2289,'Sewer F Rev'!$A:$E,16,FALSE),0)</f>
        <v>0</v>
      </c>
      <c r="W2289" s="42">
        <f ca="1">IFERROR(VLOOKUP($H2289,'Sewer F Rev'!$A:$E,17,FALSE),0)</f>
        <v>0</v>
      </c>
      <c r="X2289" s="34">
        <f>IFERROR(VLOOKUP($H2289,'Sewer F Exp'!$A:$B,15,FALSE),0)</f>
        <v>0</v>
      </c>
      <c r="Y2289" s="34">
        <f>IFERROR(VLOOKUP($H2289,'Sewer F Exp'!$A:$B,16,FALSE),0)</f>
        <v>0</v>
      </c>
      <c r="Z2289" s="42">
        <f>IFERROR(VLOOKUP($H2289,'Sewer F Exp'!$A:$B,17,FALSE),0)</f>
        <v>0</v>
      </c>
      <c r="AA2289" s="34">
        <f>IFERROR(VLOOKUP($H2289,'Refuse F Rev'!$A:$E,15,FALSE),0)</f>
        <v>0</v>
      </c>
      <c r="AB2289" s="34">
        <f>IFERROR(VLOOKUP($H2289,'Refuse F Rev'!$A:$E,16,FALSE),0)</f>
        <v>0</v>
      </c>
      <c r="AC2289" s="42">
        <f>IFERROR(VLOOKUP($H2289,'Refuse F Rev'!$A:$E,17,FALSE),0)</f>
        <v>0</v>
      </c>
      <c r="AD2289" s="34">
        <f>IFERROR(VLOOKUP($H2289,'Refuse F Exp'!$A:$E,15,FALSE),0)</f>
        <v>0</v>
      </c>
      <c r="AE2289" s="34">
        <f>IFERROR(VLOOKUP($H2289,'Refuse F Exp'!$A:$E,16,FALSE),0)</f>
        <v>0</v>
      </c>
      <c r="AF2289" s="42">
        <f>IFERROR(VLOOKUP($H2289,'Refuse F Exp'!$A:$E,17,FALSE),0)</f>
        <v>0</v>
      </c>
      <c r="AG2289" s="34">
        <f>IFERROR(VLOOKUP($H2289,#REF!,10,FALSE),0)</f>
        <v>0</v>
      </c>
      <c r="AH2289" s="34">
        <f>IFERROR(VLOOKUP($H2289,#REF!,11,FALSE),0)</f>
        <v>0</v>
      </c>
      <c r="AI2289" s="42">
        <f>IFERROR(VLOOKUP($H2289,#REF!,12,FALSE),0)</f>
        <v>0</v>
      </c>
      <c r="AJ2289" s="34">
        <f>IFERROR(VLOOKUP($H2289,#REF!,10,FALSE),0)</f>
        <v>0</v>
      </c>
      <c r="AK2289" s="34">
        <f>IFERROR(VLOOKUP($H2289,#REF!,11,FALSE),0)</f>
        <v>0</v>
      </c>
      <c r="AL2289" s="42">
        <f>IFERROR(VLOOKUP($H2289,#REF!,12,FALSE),0)</f>
        <v>0</v>
      </c>
      <c r="AM2289" s="34">
        <f>IFERROR(VLOOKUP($H2289,#REF!,10,FALSE),0)</f>
        <v>0</v>
      </c>
      <c r="AN2289" s="34">
        <f>IFERROR(VLOOKUP($H2289,#REF!,11,FALSE),0)</f>
        <v>0</v>
      </c>
      <c r="AO2289" s="42">
        <f>IFERROR(VLOOKUP($H2289,#REF!,12,FALSE),0)</f>
        <v>0</v>
      </c>
      <c r="AP2289" s="34">
        <f>IFERROR(VLOOKUP($H2289,#REF!,10,FALSE),0)</f>
        <v>0</v>
      </c>
      <c r="AQ2289" s="34">
        <f>IFERROR(VLOOKUP($H2289,#REF!,11,FALSE),0)</f>
        <v>0</v>
      </c>
      <c r="AR2289" s="42">
        <f>IFERROR(VLOOKUP($H2289,#REF!,12,FALSE),0)</f>
        <v>0</v>
      </c>
      <c r="AS2289" s="34">
        <f>IFERROR(VLOOKUP($H2289,#REF!,13,FALSE),0)</f>
        <v>0</v>
      </c>
      <c r="AT2289" s="34">
        <f>IFERROR(VLOOKUP($H2289,#REF!,14,FALSE),0)</f>
        <v>0</v>
      </c>
      <c r="AU2289" s="42">
        <f>IFERROR(VLOOKUP($H2289,#REF!,15,FALSE),0)</f>
        <v>0</v>
      </c>
      <c r="AV2289" s="34">
        <f>IFERROR(VLOOKUP($H2289,#REF!,15,FALSE),0)</f>
        <v>0</v>
      </c>
      <c r="AW2289" s="34">
        <f>IFERROR(VLOOKUP($H2289,#REF!,16,FALSE),0)</f>
        <v>0</v>
      </c>
      <c r="AX2289" s="42">
        <f>IFERROR(VLOOKUP($H2289,#REF!,17,FALSE),0)</f>
        <v>0</v>
      </c>
    </row>
    <row r="2290" spans="1:50" x14ac:dyDescent="0.3">
      <c r="A2290" s="33" t="str">
        <f t="shared" si="140"/>
        <v>0</v>
      </c>
      <c r="B2290" s="33">
        <f>+'R&amp;E EXPORT'!B2089</f>
        <v>0</v>
      </c>
      <c r="C2290" t="str">
        <f>IFERROR(VLOOKUP(A2290,'MCSJ Export'!A:C,3,FALSE),"")</f>
        <v/>
      </c>
      <c r="D2290" s="37">
        <f t="shared" ca="1" si="141"/>
        <v>0</v>
      </c>
      <c r="E2290" s="37">
        <f t="shared" ca="1" si="142"/>
        <v>0</v>
      </c>
      <c r="F2290" s="37">
        <f t="shared" ca="1" si="143"/>
        <v>0</v>
      </c>
      <c r="G2290" s="37"/>
      <c r="H2290" s="33">
        <f>+'R&amp;E EXPORT'!A2089</f>
        <v>0</v>
      </c>
      <c r="I2290" s="34">
        <f>IFERROR(VLOOKUP($H2290,'Gen F Rev'!$A:$M,15,FALSE),0)</f>
        <v>0</v>
      </c>
      <c r="J2290" s="34">
        <f>IFERROR(VLOOKUP($H2290,'Gen F Rev'!$A:$M,16,FALSE),0)</f>
        <v>0</v>
      </c>
      <c r="K2290" s="42">
        <f>IFERROR(VLOOKUP($H2290,'Gen F Rev'!$A:$M,17,FALSE),0)</f>
        <v>0</v>
      </c>
      <c r="L2290" s="34">
        <f>IFERROR(VLOOKUP($H2290,'Gen F Exp'!$A:$E,15,FALSE),0)</f>
        <v>0</v>
      </c>
      <c r="M2290" s="34">
        <f>IFERROR(VLOOKUP($H2290,'Gen F Exp'!$A:$E,16,FALSE),0)</f>
        <v>0</v>
      </c>
      <c r="N2290" s="42">
        <f>IFERROR(VLOOKUP($H2290,'Gen F Exp'!$A:$E,17,FALSE),0)</f>
        <v>0</v>
      </c>
      <c r="O2290" s="34">
        <f>IFERROR(VLOOKUP($H2290,'Water F Rev'!$A:$L,15,FALSE),0)</f>
        <v>0</v>
      </c>
      <c r="P2290" s="34">
        <f>IFERROR(VLOOKUP($H2290,'Water F Rev'!$A:$L,16,FALSE),0)</f>
        <v>0</v>
      </c>
      <c r="Q2290" s="42">
        <f>IFERROR(VLOOKUP($H2290,'Water F Rev'!$A:$L,17,FALSE),0)</f>
        <v>0</v>
      </c>
      <c r="R2290" s="34">
        <f>IFERROR(VLOOKUP($H2290,'Water F Exp'!$A:$K,15,FALSE),0)</f>
        <v>0</v>
      </c>
      <c r="S2290" s="34">
        <f>IFERROR(VLOOKUP($H2290,'Water F Exp'!$A:$K,16,FALSE),0)</f>
        <v>0</v>
      </c>
      <c r="T2290" s="42">
        <f>IFERROR(VLOOKUP($H2290,'Water F Exp'!$A:$K,17,FALSE),0)</f>
        <v>0</v>
      </c>
      <c r="U2290" s="34">
        <f ca="1">IFERROR(VLOOKUP($H2290,'Sewer F Rev'!$A:$E,15,FALSE),0)</f>
        <v>0</v>
      </c>
      <c r="V2290" s="34">
        <f ca="1">IFERROR(VLOOKUP($H2290,'Sewer F Rev'!$A:$E,16,FALSE),0)</f>
        <v>0</v>
      </c>
      <c r="W2290" s="42">
        <f ca="1">IFERROR(VLOOKUP($H2290,'Sewer F Rev'!$A:$E,17,FALSE),0)</f>
        <v>0</v>
      </c>
      <c r="X2290" s="34">
        <f>IFERROR(VLOOKUP($H2290,'Sewer F Exp'!$A:$B,15,FALSE),0)</f>
        <v>0</v>
      </c>
      <c r="Y2290" s="34">
        <f>IFERROR(VLOOKUP($H2290,'Sewer F Exp'!$A:$B,16,FALSE),0)</f>
        <v>0</v>
      </c>
      <c r="Z2290" s="42">
        <f>IFERROR(VLOOKUP($H2290,'Sewer F Exp'!$A:$B,17,FALSE),0)</f>
        <v>0</v>
      </c>
      <c r="AA2290" s="34">
        <f>IFERROR(VLOOKUP($H2290,'Refuse F Rev'!$A:$E,15,FALSE),0)</f>
        <v>0</v>
      </c>
      <c r="AB2290" s="34">
        <f>IFERROR(VLOOKUP($H2290,'Refuse F Rev'!$A:$E,16,FALSE),0)</f>
        <v>0</v>
      </c>
      <c r="AC2290" s="42">
        <f>IFERROR(VLOOKUP($H2290,'Refuse F Rev'!$A:$E,17,FALSE),0)</f>
        <v>0</v>
      </c>
      <c r="AD2290" s="34">
        <f>IFERROR(VLOOKUP($H2290,'Refuse F Exp'!$A:$E,15,FALSE),0)</f>
        <v>0</v>
      </c>
      <c r="AE2290" s="34">
        <f>IFERROR(VLOOKUP($H2290,'Refuse F Exp'!$A:$E,16,FALSE),0)</f>
        <v>0</v>
      </c>
      <c r="AF2290" s="42">
        <f>IFERROR(VLOOKUP($H2290,'Refuse F Exp'!$A:$E,17,FALSE),0)</f>
        <v>0</v>
      </c>
      <c r="AG2290" s="34">
        <f>IFERROR(VLOOKUP($H2290,#REF!,10,FALSE),0)</f>
        <v>0</v>
      </c>
      <c r="AH2290" s="34">
        <f>IFERROR(VLOOKUP($H2290,#REF!,11,FALSE),0)</f>
        <v>0</v>
      </c>
      <c r="AI2290" s="42">
        <f>IFERROR(VLOOKUP($H2290,#REF!,12,FALSE),0)</f>
        <v>0</v>
      </c>
      <c r="AJ2290" s="34">
        <f>IFERROR(VLOOKUP($H2290,#REF!,10,FALSE),0)</f>
        <v>0</v>
      </c>
      <c r="AK2290" s="34">
        <f>IFERROR(VLOOKUP($H2290,#REF!,11,FALSE),0)</f>
        <v>0</v>
      </c>
      <c r="AL2290" s="42">
        <f>IFERROR(VLOOKUP($H2290,#REF!,12,FALSE),0)</f>
        <v>0</v>
      </c>
      <c r="AM2290" s="34">
        <f>IFERROR(VLOOKUP($H2290,#REF!,10,FALSE),0)</f>
        <v>0</v>
      </c>
      <c r="AN2290" s="34">
        <f>IFERROR(VLOOKUP($H2290,#REF!,11,FALSE),0)</f>
        <v>0</v>
      </c>
      <c r="AO2290" s="42">
        <f>IFERROR(VLOOKUP($H2290,#REF!,12,FALSE),0)</f>
        <v>0</v>
      </c>
      <c r="AP2290" s="34">
        <f>IFERROR(VLOOKUP($H2290,#REF!,10,FALSE),0)</f>
        <v>0</v>
      </c>
      <c r="AQ2290" s="34">
        <f>IFERROR(VLOOKUP($H2290,#REF!,11,FALSE),0)</f>
        <v>0</v>
      </c>
      <c r="AR2290" s="42">
        <f>IFERROR(VLOOKUP($H2290,#REF!,12,FALSE),0)</f>
        <v>0</v>
      </c>
      <c r="AS2290" s="34">
        <f>IFERROR(VLOOKUP($H2290,#REF!,13,FALSE),0)</f>
        <v>0</v>
      </c>
      <c r="AT2290" s="34">
        <f>IFERROR(VLOOKUP($H2290,#REF!,14,FALSE),0)</f>
        <v>0</v>
      </c>
      <c r="AU2290" s="42">
        <f>IFERROR(VLOOKUP($H2290,#REF!,15,FALSE),0)</f>
        <v>0</v>
      </c>
      <c r="AV2290" s="34">
        <f>IFERROR(VLOOKUP($H2290,#REF!,15,FALSE),0)</f>
        <v>0</v>
      </c>
      <c r="AW2290" s="34">
        <f>IFERROR(VLOOKUP($H2290,#REF!,16,FALSE),0)</f>
        <v>0</v>
      </c>
      <c r="AX2290" s="42">
        <f>IFERROR(VLOOKUP($H2290,#REF!,17,FALSE),0)</f>
        <v>0</v>
      </c>
    </row>
    <row r="2291" spans="1:50" x14ac:dyDescent="0.3">
      <c r="A2291" s="33" t="str">
        <f t="shared" si="140"/>
        <v>0</v>
      </c>
      <c r="B2291" s="33">
        <f>+'R&amp;E EXPORT'!B2090</f>
        <v>0</v>
      </c>
      <c r="C2291" t="str">
        <f>IFERROR(VLOOKUP(A2291,'MCSJ Export'!A:C,3,FALSE),"")</f>
        <v/>
      </c>
      <c r="D2291" s="37">
        <f t="shared" ca="1" si="141"/>
        <v>0</v>
      </c>
      <c r="E2291" s="37">
        <f t="shared" ca="1" si="142"/>
        <v>0</v>
      </c>
      <c r="F2291" s="37">
        <f t="shared" ca="1" si="143"/>
        <v>0</v>
      </c>
      <c r="G2291" s="37"/>
      <c r="H2291" s="33">
        <f>+'R&amp;E EXPORT'!A2090</f>
        <v>0</v>
      </c>
      <c r="I2291" s="34">
        <f>IFERROR(VLOOKUP($H2291,'Gen F Rev'!$A:$M,15,FALSE),0)</f>
        <v>0</v>
      </c>
      <c r="J2291" s="34">
        <f>IFERROR(VLOOKUP($H2291,'Gen F Rev'!$A:$M,16,FALSE),0)</f>
        <v>0</v>
      </c>
      <c r="K2291" s="42">
        <f>IFERROR(VLOOKUP($H2291,'Gen F Rev'!$A:$M,17,FALSE),0)</f>
        <v>0</v>
      </c>
      <c r="L2291" s="34">
        <f>IFERROR(VLOOKUP($H2291,'Gen F Exp'!$A:$E,15,FALSE),0)</f>
        <v>0</v>
      </c>
      <c r="M2291" s="34">
        <f>IFERROR(VLOOKUP($H2291,'Gen F Exp'!$A:$E,16,FALSE),0)</f>
        <v>0</v>
      </c>
      <c r="N2291" s="42">
        <f>IFERROR(VLOOKUP($H2291,'Gen F Exp'!$A:$E,17,FALSE),0)</f>
        <v>0</v>
      </c>
      <c r="O2291" s="34">
        <f>IFERROR(VLOOKUP($H2291,'Water F Rev'!$A:$L,15,FALSE),0)</f>
        <v>0</v>
      </c>
      <c r="P2291" s="34">
        <f>IFERROR(VLOOKUP($H2291,'Water F Rev'!$A:$L,16,FALSE),0)</f>
        <v>0</v>
      </c>
      <c r="Q2291" s="42">
        <f>IFERROR(VLOOKUP($H2291,'Water F Rev'!$A:$L,17,FALSE),0)</f>
        <v>0</v>
      </c>
      <c r="R2291" s="34">
        <f>IFERROR(VLOOKUP($H2291,'Water F Exp'!$A:$K,15,FALSE),0)</f>
        <v>0</v>
      </c>
      <c r="S2291" s="34">
        <f>IFERROR(VLOOKUP($H2291,'Water F Exp'!$A:$K,16,FALSE),0)</f>
        <v>0</v>
      </c>
      <c r="T2291" s="42">
        <f>IFERROR(VLOOKUP($H2291,'Water F Exp'!$A:$K,17,FALSE),0)</f>
        <v>0</v>
      </c>
      <c r="U2291" s="34">
        <f ca="1">IFERROR(VLOOKUP($H2291,'Sewer F Rev'!$A:$E,15,FALSE),0)</f>
        <v>0</v>
      </c>
      <c r="V2291" s="34">
        <f ca="1">IFERROR(VLOOKUP($H2291,'Sewer F Rev'!$A:$E,16,FALSE),0)</f>
        <v>0</v>
      </c>
      <c r="W2291" s="42">
        <f ca="1">IFERROR(VLOOKUP($H2291,'Sewer F Rev'!$A:$E,17,FALSE),0)</f>
        <v>0</v>
      </c>
      <c r="X2291" s="34">
        <f>IFERROR(VLOOKUP($H2291,'Sewer F Exp'!$A:$B,15,FALSE),0)</f>
        <v>0</v>
      </c>
      <c r="Y2291" s="34">
        <f>IFERROR(VLOOKUP($H2291,'Sewer F Exp'!$A:$B,16,FALSE),0)</f>
        <v>0</v>
      </c>
      <c r="Z2291" s="42">
        <f>IFERROR(VLOOKUP($H2291,'Sewer F Exp'!$A:$B,17,FALSE),0)</f>
        <v>0</v>
      </c>
      <c r="AA2291" s="34">
        <f>IFERROR(VLOOKUP($H2291,'Refuse F Rev'!$A:$E,15,FALSE),0)</f>
        <v>0</v>
      </c>
      <c r="AB2291" s="34">
        <f>IFERROR(VLOOKUP($H2291,'Refuse F Rev'!$A:$E,16,FALSE),0)</f>
        <v>0</v>
      </c>
      <c r="AC2291" s="42">
        <f>IFERROR(VLOOKUP($H2291,'Refuse F Rev'!$A:$E,17,FALSE),0)</f>
        <v>0</v>
      </c>
      <c r="AD2291" s="34">
        <f>IFERROR(VLOOKUP($H2291,'Refuse F Exp'!$A:$E,15,FALSE),0)</f>
        <v>0</v>
      </c>
      <c r="AE2291" s="34">
        <f>IFERROR(VLOOKUP($H2291,'Refuse F Exp'!$A:$E,16,FALSE),0)</f>
        <v>0</v>
      </c>
      <c r="AF2291" s="42">
        <f>IFERROR(VLOOKUP($H2291,'Refuse F Exp'!$A:$E,17,FALSE),0)</f>
        <v>0</v>
      </c>
      <c r="AG2291" s="34">
        <f>IFERROR(VLOOKUP($H2291,#REF!,10,FALSE),0)</f>
        <v>0</v>
      </c>
      <c r="AH2291" s="34">
        <f>IFERROR(VLOOKUP($H2291,#REF!,11,FALSE),0)</f>
        <v>0</v>
      </c>
      <c r="AI2291" s="42">
        <f>IFERROR(VLOOKUP($H2291,#REF!,12,FALSE),0)</f>
        <v>0</v>
      </c>
      <c r="AJ2291" s="34">
        <f>IFERROR(VLOOKUP($H2291,#REF!,10,FALSE),0)</f>
        <v>0</v>
      </c>
      <c r="AK2291" s="34">
        <f>IFERROR(VLOOKUP($H2291,#REF!,11,FALSE),0)</f>
        <v>0</v>
      </c>
      <c r="AL2291" s="42">
        <f>IFERROR(VLOOKUP($H2291,#REF!,12,FALSE),0)</f>
        <v>0</v>
      </c>
      <c r="AM2291" s="34">
        <f>IFERROR(VLOOKUP($H2291,#REF!,10,FALSE),0)</f>
        <v>0</v>
      </c>
      <c r="AN2291" s="34">
        <f>IFERROR(VLOOKUP($H2291,#REF!,11,FALSE),0)</f>
        <v>0</v>
      </c>
      <c r="AO2291" s="42">
        <f>IFERROR(VLOOKUP($H2291,#REF!,12,FALSE),0)</f>
        <v>0</v>
      </c>
      <c r="AP2291" s="34">
        <f>IFERROR(VLOOKUP($H2291,#REF!,10,FALSE),0)</f>
        <v>0</v>
      </c>
      <c r="AQ2291" s="34">
        <f>IFERROR(VLOOKUP($H2291,#REF!,11,FALSE),0)</f>
        <v>0</v>
      </c>
      <c r="AR2291" s="42">
        <f>IFERROR(VLOOKUP($H2291,#REF!,12,FALSE),0)</f>
        <v>0</v>
      </c>
      <c r="AS2291" s="34">
        <f>IFERROR(VLOOKUP($H2291,#REF!,13,FALSE),0)</f>
        <v>0</v>
      </c>
      <c r="AT2291" s="34">
        <f>IFERROR(VLOOKUP($H2291,#REF!,14,FALSE),0)</f>
        <v>0</v>
      </c>
      <c r="AU2291" s="42">
        <f>IFERROR(VLOOKUP($H2291,#REF!,15,FALSE),0)</f>
        <v>0</v>
      </c>
      <c r="AV2291" s="34">
        <f>IFERROR(VLOOKUP($H2291,#REF!,15,FALSE),0)</f>
        <v>0</v>
      </c>
      <c r="AW2291" s="34">
        <f>IFERROR(VLOOKUP($H2291,#REF!,16,FALSE),0)</f>
        <v>0</v>
      </c>
      <c r="AX2291" s="42">
        <f>IFERROR(VLOOKUP($H2291,#REF!,17,FALSE),0)</f>
        <v>0</v>
      </c>
    </row>
    <row r="2292" spans="1:50" x14ac:dyDescent="0.3">
      <c r="A2292" s="33" t="str">
        <f t="shared" si="140"/>
        <v>0</v>
      </c>
      <c r="B2292" s="33">
        <f>+'R&amp;E EXPORT'!B2091</f>
        <v>0</v>
      </c>
      <c r="C2292" t="str">
        <f>IFERROR(VLOOKUP(A2292,'MCSJ Export'!A:C,3,FALSE),"")</f>
        <v/>
      </c>
      <c r="D2292" s="37">
        <f t="shared" ca="1" si="141"/>
        <v>0</v>
      </c>
      <c r="E2292" s="37">
        <f t="shared" ca="1" si="142"/>
        <v>0</v>
      </c>
      <c r="F2292" s="37">
        <f t="shared" ca="1" si="143"/>
        <v>0</v>
      </c>
      <c r="G2292" s="37"/>
      <c r="H2292" s="33">
        <f>+'R&amp;E EXPORT'!A2091</f>
        <v>0</v>
      </c>
      <c r="I2292" s="34">
        <f>IFERROR(VLOOKUP($H2292,'Gen F Rev'!$A:$M,15,FALSE),0)</f>
        <v>0</v>
      </c>
      <c r="J2292" s="34">
        <f>IFERROR(VLOOKUP($H2292,'Gen F Rev'!$A:$M,16,FALSE),0)</f>
        <v>0</v>
      </c>
      <c r="K2292" s="42">
        <f>IFERROR(VLOOKUP($H2292,'Gen F Rev'!$A:$M,17,FALSE),0)</f>
        <v>0</v>
      </c>
      <c r="L2292" s="34">
        <f>IFERROR(VLOOKUP($H2292,'Gen F Exp'!$A:$E,15,FALSE),0)</f>
        <v>0</v>
      </c>
      <c r="M2292" s="34">
        <f>IFERROR(VLOOKUP($H2292,'Gen F Exp'!$A:$E,16,FALSE),0)</f>
        <v>0</v>
      </c>
      <c r="N2292" s="42">
        <f>IFERROR(VLOOKUP($H2292,'Gen F Exp'!$A:$E,17,FALSE),0)</f>
        <v>0</v>
      </c>
      <c r="O2292" s="34">
        <f>IFERROR(VLOOKUP($H2292,'Water F Rev'!$A:$L,15,FALSE),0)</f>
        <v>0</v>
      </c>
      <c r="P2292" s="34">
        <f>IFERROR(VLOOKUP($H2292,'Water F Rev'!$A:$L,16,FALSE),0)</f>
        <v>0</v>
      </c>
      <c r="Q2292" s="42">
        <f>IFERROR(VLOOKUP($H2292,'Water F Rev'!$A:$L,17,FALSE),0)</f>
        <v>0</v>
      </c>
      <c r="R2292" s="34">
        <f>IFERROR(VLOOKUP($H2292,'Water F Exp'!$A:$K,15,FALSE),0)</f>
        <v>0</v>
      </c>
      <c r="S2292" s="34">
        <f>IFERROR(VLOOKUP($H2292,'Water F Exp'!$A:$K,16,FALSE),0)</f>
        <v>0</v>
      </c>
      <c r="T2292" s="42">
        <f>IFERROR(VLOOKUP($H2292,'Water F Exp'!$A:$K,17,FALSE),0)</f>
        <v>0</v>
      </c>
      <c r="U2292" s="34">
        <f ca="1">IFERROR(VLOOKUP($H2292,'Sewer F Rev'!$A:$E,15,FALSE),0)</f>
        <v>0</v>
      </c>
      <c r="V2292" s="34">
        <f ca="1">IFERROR(VLOOKUP($H2292,'Sewer F Rev'!$A:$E,16,FALSE),0)</f>
        <v>0</v>
      </c>
      <c r="W2292" s="42">
        <f ca="1">IFERROR(VLOOKUP($H2292,'Sewer F Rev'!$A:$E,17,FALSE),0)</f>
        <v>0</v>
      </c>
      <c r="X2292" s="34">
        <f>IFERROR(VLOOKUP($H2292,'Sewer F Exp'!$A:$B,15,FALSE),0)</f>
        <v>0</v>
      </c>
      <c r="Y2292" s="34">
        <f>IFERROR(VLOOKUP($H2292,'Sewer F Exp'!$A:$B,16,FALSE),0)</f>
        <v>0</v>
      </c>
      <c r="Z2292" s="42">
        <f>IFERROR(VLOOKUP($H2292,'Sewer F Exp'!$A:$B,17,FALSE),0)</f>
        <v>0</v>
      </c>
      <c r="AA2292" s="34">
        <f>IFERROR(VLOOKUP($H2292,'Refuse F Rev'!$A:$E,15,FALSE),0)</f>
        <v>0</v>
      </c>
      <c r="AB2292" s="34">
        <f>IFERROR(VLOOKUP($H2292,'Refuse F Rev'!$A:$E,16,FALSE),0)</f>
        <v>0</v>
      </c>
      <c r="AC2292" s="42">
        <f>IFERROR(VLOOKUP($H2292,'Refuse F Rev'!$A:$E,17,FALSE),0)</f>
        <v>0</v>
      </c>
      <c r="AD2292" s="34">
        <f>IFERROR(VLOOKUP($H2292,'Refuse F Exp'!$A:$E,15,FALSE),0)</f>
        <v>0</v>
      </c>
      <c r="AE2292" s="34">
        <f>IFERROR(VLOOKUP($H2292,'Refuse F Exp'!$A:$E,16,FALSE),0)</f>
        <v>0</v>
      </c>
      <c r="AF2292" s="42">
        <f>IFERROR(VLOOKUP($H2292,'Refuse F Exp'!$A:$E,17,FALSE),0)</f>
        <v>0</v>
      </c>
      <c r="AG2292" s="34">
        <f>IFERROR(VLOOKUP($H2292,#REF!,10,FALSE),0)</f>
        <v>0</v>
      </c>
      <c r="AH2292" s="34">
        <f>IFERROR(VLOOKUP($H2292,#REF!,11,FALSE),0)</f>
        <v>0</v>
      </c>
      <c r="AI2292" s="42">
        <f>IFERROR(VLOOKUP($H2292,#REF!,12,FALSE),0)</f>
        <v>0</v>
      </c>
      <c r="AJ2292" s="34">
        <f>IFERROR(VLOOKUP($H2292,#REF!,10,FALSE),0)</f>
        <v>0</v>
      </c>
      <c r="AK2292" s="34">
        <f>IFERROR(VLOOKUP($H2292,#REF!,11,FALSE),0)</f>
        <v>0</v>
      </c>
      <c r="AL2292" s="42">
        <f>IFERROR(VLOOKUP($H2292,#REF!,12,FALSE),0)</f>
        <v>0</v>
      </c>
      <c r="AM2292" s="34">
        <f>IFERROR(VLOOKUP($H2292,#REF!,10,FALSE),0)</f>
        <v>0</v>
      </c>
      <c r="AN2292" s="34">
        <f>IFERROR(VLOOKUP($H2292,#REF!,11,FALSE),0)</f>
        <v>0</v>
      </c>
      <c r="AO2292" s="42">
        <f>IFERROR(VLOOKUP($H2292,#REF!,12,FALSE),0)</f>
        <v>0</v>
      </c>
      <c r="AP2292" s="34">
        <f>IFERROR(VLOOKUP($H2292,#REF!,10,FALSE),0)</f>
        <v>0</v>
      </c>
      <c r="AQ2292" s="34">
        <f>IFERROR(VLOOKUP($H2292,#REF!,11,FALSE),0)</f>
        <v>0</v>
      </c>
      <c r="AR2292" s="42">
        <f>IFERROR(VLOOKUP($H2292,#REF!,12,FALSE),0)</f>
        <v>0</v>
      </c>
      <c r="AS2292" s="34">
        <f>IFERROR(VLOOKUP($H2292,#REF!,13,FALSE),0)</f>
        <v>0</v>
      </c>
      <c r="AT2292" s="34">
        <f>IFERROR(VLOOKUP($H2292,#REF!,14,FALSE),0)</f>
        <v>0</v>
      </c>
      <c r="AU2292" s="42">
        <f>IFERROR(VLOOKUP($H2292,#REF!,15,FALSE),0)</f>
        <v>0</v>
      </c>
      <c r="AV2292" s="34">
        <f>IFERROR(VLOOKUP($H2292,#REF!,15,FALSE),0)</f>
        <v>0</v>
      </c>
      <c r="AW2292" s="34">
        <f>IFERROR(VLOOKUP($H2292,#REF!,16,FALSE),0)</f>
        <v>0</v>
      </c>
      <c r="AX2292" s="42">
        <f>IFERROR(VLOOKUP($H2292,#REF!,17,FALSE),0)</f>
        <v>0</v>
      </c>
    </row>
    <row r="2293" spans="1:50" x14ac:dyDescent="0.3">
      <c r="A2293" s="33" t="str">
        <f t="shared" si="140"/>
        <v>0</v>
      </c>
      <c r="B2293" s="33">
        <f>+'R&amp;E EXPORT'!B2092</f>
        <v>0</v>
      </c>
      <c r="C2293" t="str">
        <f>IFERROR(VLOOKUP(A2293,'MCSJ Export'!A:C,3,FALSE),"")</f>
        <v/>
      </c>
      <c r="D2293" s="37">
        <f t="shared" ca="1" si="141"/>
        <v>0</v>
      </c>
      <c r="E2293" s="37">
        <f t="shared" ca="1" si="142"/>
        <v>0</v>
      </c>
      <c r="F2293" s="37">
        <f t="shared" ca="1" si="143"/>
        <v>0</v>
      </c>
      <c r="G2293" s="37"/>
      <c r="H2293" s="33">
        <f>+'R&amp;E EXPORT'!A2092</f>
        <v>0</v>
      </c>
      <c r="I2293" s="34">
        <f>IFERROR(VLOOKUP($H2293,'Gen F Rev'!$A:$M,15,FALSE),0)</f>
        <v>0</v>
      </c>
      <c r="J2293" s="34">
        <f>IFERROR(VLOOKUP($H2293,'Gen F Rev'!$A:$M,16,FALSE),0)</f>
        <v>0</v>
      </c>
      <c r="K2293" s="42">
        <f>IFERROR(VLOOKUP($H2293,'Gen F Rev'!$A:$M,17,FALSE),0)</f>
        <v>0</v>
      </c>
      <c r="L2293" s="34">
        <f>IFERROR(VLOOKUP($H2293,'Gen F Exp'!$A:$E,15,FALSE),0)</f>
        <v>0</v>
      </c>
      <c r="M2293" s="34">
        <f>IFERROR(VLOOKUP($H2293,'Gen F Exp'!$A:$E,16,FALSE),0)</f>
        <v>0</v>
      </c>
      <c r="N2293" s="42">
        <f>IFERROR(VLOOKUP($H2293,'Gen F Exp'!$A:$E,17,FALSE),0)</f>
        <v>0</v>
      </c>
      <c r="O2293" s="34">
        <f>IFERROR(VLOOKUP($H2293,'Water F Rev'!$A:$L,15,FALSE),0)</f>
        <v>0</v>
      </c>
      <c r="P2293" s="34">
        <f>IFERROR(VLOOKUP($H2293,'Water F Rev'!$A:$L,16,FALSE),0)</f>
        <v>0</v>
      </c>
      <c r="Q2293" s="42">
        <f>IFERROR(VLOOKUP($H2293,'Water F Rev'!$A:$L,17,FALSE),0)</f>
        <v>0</v>
      </c>
      <c r="R2293" s="34">
        <f>IFERROR(VLOOKUP($H2293,'Water F Exp'!$A:$K,15,FALSE),0)</f>
        <v>0</v>
      </c>
      <c r="S2293" s="34">
        <f>IFERROR(VLOOKUP($H2293,'Water F Exp'!$A:$K,16,FALSE),0)</f>
        <v>0</v>
      </c>
      <c r="T2293" s="42">
        <f>IFERROR(VLOOKUP($H2293,'Water F Exp'!$A:$K,17,FALSE),0)</f>
        <v>0</v>
      </c>
      <c r="U2293" s="34">
        <f ca="1">IFERROR(VLOOKUP($H2293,'Sewer F Rev'!$A:$E,15,FALSE),0)</f>
        <v>0</v>
      </c>
      <c r="V2293" s="34">
        <f ca="1">IFERROR(VLOOKUP($H2293,'Sewer F Rev'!$A:$E,16,FALSE),0)</f>
        <v>0</v>
      </c>
      <c r="W2293" s="42">
        <f ca="1">IFERROR(VLOOKUP($H2293,'Sewer F Rev'!$A:$E,17,FALSE),0)</f>
        <v>0</v>
      </c>
      <c r="X2293" s="34">
        <f>IFERROR(VLOOKUP($H2293,'Sewer F Exp'!$A:$B,15,FALSE),0)</f>
        <v>0</v>
      </c>
      <c r="Y2293" s="34">
        <f>IFERROR(VLOOKUP($H2293,'Sewer F Exp'!$A:$B,16,FALSE),0)</f>
        <v>0</v>
      </c>
      <c r="Z2293" s="42">
        <f>IFERROR(VLOOKUP($H2293,'Sewer F Exp'!$A:$B,17,FALSE),0)</f>
        <v>0</v>
      </c>
      <c r="AA2293" s="34">
        <f>IFERROR(VLOOKUP($H2293,'Refuse F Rev'!$A:$E,15,FALSE),0)</f>
        <v>0</v>
      </c>
      <c r="AB2293" s="34">
        <f>IFERROR(VLOOKUP($H2293,'Refuse F Rev'!$A:$E,16,FALSE),0)</f>
        <v>0</v>
      </c>
      <c r="AC2293" s="42">
        <f>IFERROR(VLOOKUP($H2293,'Refuse F Rev'!$A:$E,17,FALSE),0)</f>
        <v>0</v>
      </c>
      <c r="AD2293" s="34">
        <f>IFERROR(VLOOKUP($H2293,'Refuse F Exp'!$A:$E,15,FALSE),0)</f>
        <v>0</v>
      </c>
      <c r="AE2293" s="34">
        <f>IFERROR(VLOOKUP($H2293,'Refuse F Exp'!$A:$E,16,FALSE),0)</f>
        <v>0</v>
      </c>
      <c r="AF2293" s="42">
        <f>IFERROR(VLOOKUP($H2293,'Refuse F Exp'!$A:$E,17,FALSE),0)</f>
        <v>0</v>
      </c>
      <c r="AG2293" s="34">
        <f>IFERROR(VLOOKUP($H2293,#REF!,10,FALSE),0)</f>
        <v>0</v>
      </c>
      <c r="AH2293" s="34">
        <f>IFERROR(VLOOKUP($H2293,#REF!,11,FALSE),0)</f>
        <v>0</v>
      </c>
      <c r="AI2293" s="42">
        <f>IFERROR(VLOOKUP($H2293,#REF!,12,FALSE),0)</f>
        <v>0</v>
      </c>
      <c r="AJ2293" s="34">
        <f>IFERROR(VLOOKUP($H2293,#REF!,10,FALSE),0)</f>
        <v>0</v>
      </c>
      <c r="AK2293" s="34">
        <f>IFERROR(VLOOKUP($H2293,#REF!,11,FALSE),0)</f>
        <v>0</v>
      </c>
      <c r="AL2293" s="42">
        <f>IFERROR(VLOOKUP($H2293,#REF!,12,FALSE),0)</f>
        <v>0</v>
      </c>
      <c r="AM2293" s="34">
        <f>IFERROR(VLOOKUP($H2293,#REF!,10,FALSE),0)</f>
        <v>0</v>
      </c>
      <c r="AN2293" s="34">
        <f>IFERROR(VLOOKUP($H2293,#REF!,11,FALSE),0)</f>
        <v>0</v>
      </c>
      <c r="AO2293" s="42">
        <f>IFERROR(VLOOKUP($H2293,#REF!,12,FALSE),0)</f>
        <v>0</v>
      </c>
      <c r="AP2293" s="34">
        <f>IFERROR(VLOOKUP($H2293,#REF!,10,FALSE),0)</f>
        <v>0</v>
      </c>
      <c r="AQ2293" s="34">
        <f>IFERROR(VLOOKUP($H2293,#REF!,11,FALSE),0)</f>
        <v>0</v>
      </c>
      <c r="AR2293" s="42">
        <f>IFERROR(VLOOKUP($H2293,#REF!,12,FALSE),0)</f>
        <v>0</v>
      </c>
      <c r="AS2293" s="34">
        <f>IFERROR(VLOOKUP($H2293,#REF!,13,FALSE),0)</f>
        <v>0</v>
      </c>
      <c r="AT2293" s="34">
        <f>IFERROR(VLOOKUP($H2293,#REF!,14,FALSE),0)</f>
        <v>0</v>
      </c>
      <c r="AU2293" s="42">
        <f>IFERROR(VLOOKUP($H2293,#REF!,15,FALSE),0)</f>
        <v>0</v>
      </c>
      <c r="AV2293" s="34">
        <f>IFERROR(VLOOKUP($H2293,#REF!,15,FALSE),0)</f>
        <v>0</v>
      </c>
      <c r="AW2293" s="34">
        <f>IFERROR(VLOOKUP($H2293,#REF!,16,FALSE),0)</f>
        <v>0</v>
      </c>
      <c r="AX2293" s="42">
        <f>IFERROR(VLOOKUP($H2293,#REF!,17,FALSE),0)</f>
        <v>0</v>
      </c>
    </row>
    <row r="2294" spans="1:50" x14ac:dyDescent="0.3">
      <c r="A2294" s="33" t="str">
        <f t="shared" si="140"/>
        <v>0</v>
      </c>
      <c r="B2294" s="33">
        <f>+'R&amp;E EXPORT'!B2093</f>
        <v>0</v>
      </c>
      <c r="C2294" t="str">
        <f>IFERROR(VLOOKUP(A2294,'MCSJ Export'!A:C,3,FALSE),"")</f>
        <v/>
      </c>
      <c r="D2294" s="37">
        <f t="shared" ca="1" si="141"/>
        <v>0</v>
      </c>
      <c r="E2294" s="37">
        <f t="shared" ca="1" si="142"/>
        <v>0</v>
      </c>
      <c r="F2294" s="37">
        <f t="shared" ca="1" si="143"/>
        <v>0</v>
      </c>
      <c r="G2294" s="37"/>
      <c r="H2294" s="33">
        <f>+'R&amp;E EXPORT'!A2093</f>
        <v>0</v>
      </c>
      <c r="I2294" s="34">
        <f>IFERROR(VLOOKUP($H2294,'Gen F Rev'!$A:$M,15,FALSE),0)</f>
        <v>0</v>
      </c>
      <c r="J2294" s="34">
        <f>IFERROR(VLOOKUP($H2294,'Gen F Rev'!$A:$M,16,FALSE),0)</f>
        <v>0</v>
      </c>
      <c r="K2294" s="42">
        <f>IFERROR(VLOOKUP($H2294,'Gen F Rev'!$A:$M,17,FALSE),0)</f>
        <v>0</v>
      </c>
      <c r="L2294" s="34">
        <f>IFERROR(VLOOKUP($H2294,'Gen F Exp'!$A:$E,15,FALSE),0)</f>
        <v>0</v>
      </c>
      <c r="M2294" s="34">
        <f>IFERROR(VLOOKUP($H2294,'Gen F Exp'!$A:$E,16,FALSE),0)</f>
        <v>0</v>
      </c>
      <c r="N2294" s="42">
        <f>IFERROR(VLOOKUP($H2294,'Gen F Exp'!$A:$E,17,FALSE),0)</f>
        <v>0</v>
      </c>
      <c r="O2294" s="34">
        <f>IFERROR(VLOOKUP($H2294,'Water F Rev'!$A:$L,15,FALSE),0)</f>
        <v>0</v>
      </c>
      <c r="P2294" s="34">
        <f>IFERROR(VLOOKUP($H2294,'Water F Rev'!$A:$L,16,FALSE),0)</f>
        <v>0</v>
      </c>
      <c r="Q2294" s="42">
        <f>IFERROR(VLOOKUP($H2294,'Water F Rev'!$A:$L,17,FALSE),0)</f>
        <v>0</v>
      </c>
      <c r="R2294" s="34">
        <f>IFERROR(VLOOKUP($H2294,'Water F Exp'!$A:$K,15,FALSE),0)</f>
        <v>0</v>
      </c>
      <c r="S2294" s="34">
        <f>IFERROR(VLOOKUP($H2294,'Water F Exp'!$A:$K,16,FALSE),0)</f>
        <v>0</v>
      </c>
      <c r="T2294" s="42">
        <f>IFERROR(VLOOKUP($H2294,'Water F Exp'!$A:$K,17,FALSE),0)</f>
        <v>0</v>
      </c>
      <c r="U2294" s="34">
        <f ca="1">IFERROR(VLOOKUP($H2294,'Sewer F Rev'!$A:$E,15,FALSE),0)</f>
        <v>0</v>
      </c>
      <c r="V2294" s="34">
        <f ca="1">IFERROR(VLOOKUP($H2294,'Sewer F Rev'!$A:$E,16,FALSE),0)</f>
        <v>0</v>
      </c>
      <c r="W2294" s="42">
        <f ca="1">IFERROR(VLOOKUP($H2294,'Sewer F Rev'!$A:$E,17,FALSE),0)</f>
        <v>0</v>
      </c>
      <c r="X2294" s="34">
        <f>IFERROR(VLOOKUP($H2294,'Sewer F Exp'!$A:$B,15,FALSE),0)</f>
        <v>0</v>
      </c>
      <c r="Y2294" s="34">
        <f>IFERROR(VLOOKUP($H2294,'Sewer F Exp'!$A:$B,16,FALSE),0)</f>
        <v>0</v>
      </c>
      <c r="Z2294" s="42">
        <f>IFERROR(VLOOKUP($H2294,'Sewer F Exp'!$A:$B,17,FALSE),0)</f>
        <v>0</v>
      </c>
      <c r="AA2294" s="34">
        <f>IFERROR(VLOOKUP($H2294,'Refuse F Rev'!$A:$E,15,FALSE),0)</f>
        <v>0</v>
      </c>
      <c r="AB2294" s="34">
        <f>IFERROR(VLOOKUP($H2294,'Refuse F Rev'!$A:$E,16,FALSE),0)</f>
        <v>0</v>
      </c>
      <c r="AC2294" s="42">
        <f>IFERROR(VLOOKUP($H2294,'Refuse F Rev'!$A:$E,17,FALSE),0)</f>
        <v>0</v>
      </c>
      <c r="AD2294" s="34">
        <f>IFERROR(VLOOKUP($H2294,'Refuse F Exp'!$A:$E,15,FALSE),0)</f>
        <v>0</v>
      </c>
      <c r="AE2294" s="34">
        <f>IFERROR(VLOOKUP($H2294,'Refuse F Exp'!$A:$E,16,FALSE),0)</f>
        <v>0</v>
      </c>
      <c r="AF2294" s="42">
        <f>IFERROR(VLOOKUP($H2294,'Refuse F Exp'!$A:$E,17,FALSE),0)</f>
        <v>0</v>
      </c>
      <c r="AG2294" s="34">
        <f>IFERROR(VLOOKUP($H2294,#REF!,10,FALSE),0)</f>
        <v>0</v>
      </c>
      <c r="AH2294" s="34">
        <f>IFERROR(VLOOKUP($H2294,#REF!,11,FALSE),0)</f>
        <v>0</v>
      </c>
      <c r="AI2294" s="42">
        <f>IFERROR(VLOOKUP($H2294,#REF!,12,FALSE),0)</f>
        <v>0</v>
      </c>
      <c r="AJ2294" s="34">
        <f>IFERROR(VLOOKUP($H2294,#REF!,10,FALSE),0)</f>
        <v>0</v>
      </c>
      <c r="AK2294" s="34">
        <f>IFERROR(VLOOKUP($H2294,#REF!,11,FALSE),0)</f>
        <v>0</v>
      </c>
      <c r="AL2294" s="42">
        <f>IFERROR(VLOOKUP($H2294,#REF!,12,FALSE),0)</f>
        <v>0</v>
      </c>
      <c r="AM2294" s="34">
        <f>IFERROR(VLOOKUP($H2294,#REF!,10,FALSE),0)</f>
        <v>0</v>
      </c>
      <c r="AN2294" s="34">
        <f>IFERROR(VLOOKUP($H2294,#REF!,11,FALSE),0)</f>
        <v>0</v>
      </c>
      <c r="AO2294" s="42">
        <f>IFERROR(VLOOKUP($H2294,#REF!,12,FALSE),0)</f>
        <v>0</v>
      </c>
      <c r="AP2294" s="34">
        <f>IFERROR(VLOOKUP($H2294,#REF!,10,FALSE),0)</f>
        <v>0</v>
      </c>
      <c r="AQ2294" s="34">
        <f>IFERROR(VLOOKUP($H2294,#REF!,11,FALSE),0)</f>
        <v>0</v>
      </c>
      <c r="AR2294" s="42">
        <f>IFERROR(VLOOKUP($H2294,#REF!,12,FALSE),0)</f>
        <v>0</v>
      </c>
      <c r="AS2294" s="34">
        <f>IFERROR(VLOOKUP($H2294,#REF!,13,FALSE),0)</f>
        <v>0</v>
      </c>
      <c r="AT2294" s="34">
        <f>IFERROR(VLOOKUP($H2294,#REF!,14,FALSE),0)</f>
        <v>0</v>
      </c>
      <c r="AU2294" s="42">
        <f>IFERROR(VLOOKUP($H2294,#REF!,15,FALSE),0)</f>
        <v>0</v>
      </c>
      <c r="AV2294" s="34">
        <f>IFERROR(VLOOKUP($H2294,#REF!,15,FALSE),0)</f>
        <v>0</v>
      </c>
      <c r="AW2294" s="34">
        <f>IFERROR(VLOOKUP($H2294,#REF!,16,FALSE),0)</f>
        <v>0</v>
      </c>
      <c r="AX2294" s="42">
        <f>IFERROR(VLOOKUP($H2294,#REF!,17,FALSE),0)</f>
        <v>0</v>
      </c>
    </row>
    <row r="2295" spans="1:50" x14ac:dyDescent="0.3">
      <c r="A2295" s="33" t="str">
        <f t="shared" si="140"/>
        <v>0</v>
      </c>
      <c r="B2295" s="33">
        <f>+'R&amp;E EXPORT'!B2094</f>
        <v>0</v>
      </c>
      <c r="C2295" t="str">
        <f>IFERROR(VLOOKUP(A2295,'MCSJ Export'!A:C,3,FALSE),"")</f>
        <v/>
      </c>
      <c r="D2295" s="37">
        <f t="shared" ca="1" si="141"/>
        <v>0</v>
      </c>
      <c r="E2295" s="37">
        <f t="shared" ca="1" si="142"/>
        <v>0</v>
      </c>
      <c r="F2295" s="37">
        <f t="shared" ca="1" si="143"/>
        <v>0</v>
      </c>
      <c r="G2295" s="37"/>
      <c r="H2295" s="33">
        <f>+'R&amp;E EXPORT'!A2094</f>
        <v>0</v>
      </c>
      <c r="I2295" s="34">
        <f>IFERROR(VLOOKUP($H2295,'Gen F Rev'!$A:$M,15,FALSE),0)</f>
        <v>0</v>
      </c>
      <c r="J2295" s="34">
        <f>IFERROR(VLOOKUP($H2295,'Gen F Rev'!$A:$M,16,FALSE),0)</f>
        <v>0</v>
      </c>
      <c r="K2295" s="42">
        <f>IFERROR(VLOOKUP($H2295,'Gen F Rev'!$A:$M,17,FALSE),0)</f>
        <v>0</v>
      </c>
      <c r="L2295" s="34">
        <f>IFERROR(VLOOKUP($H2295,'Gen F Exp'!$A:$E,15,FALSE),0)</f>
        <v>0</v>
      </c>
      <c r="M2295" s="34">
        <f>IFERROR(VLOOKUP($H2295,'Gen F Exp'!$A:$E,16,FALSE),0)</f>
        <v>0</v>
      </c>
      <c r="N2295" s="42">
        <f>IFERROR(VLOOKUP($H2295,'Gen F Exp'!$A:$E,17,FALSE),0)</f>
        <v>0</v>
      </c>
      <c r="O2295" s="34">
        <f>IFERROR(VLOOKUP($H2295,'Water F Rev'!$A:$L,15,FALSE),0)</f>
        <v>0</v>
      </c>
      <c r="P2295" s="34">
        <f>IFERROR(VLOOKUP($H2295,'Water F Rev'!$A:$L,16,FALSE),0)</f>
        <v>0</v>
      </c>
      <c r="Q2295" s="42">
        <f>IFERROR(VLOOKUP($H2295,'Water F Rev'!$A:$L,17,FALSE),0)</f>
        <v>0</v>
      </c>
      <c r="R2295" s="34">
        <f>IFERROR(VLOOKUP($H2295,'Water F Exp'!$A:$K,15,FALSE),0)</f>
        <v>0</v>
      </c>
      <c r="S2295" s="34">
        <f>IFERROR(VLOOKUP($H2295,'Water F Exp'!$A:$K,16,FALSE),0)</f>
        <v>0</v>
      </c>
      <c r="T2295" s="42">
        <f>IFERROR(VLOOKUP($H2295,'Water F Exp'!$A:$K,17,FALSE),0)</f>
        <v>0</v>
      </c>
      <c r="U2295" s="34">
        <f ca="1">IFERROR(VLOOKUP($H2295,'Sewer F Rev'!$A:$E,15,FALSE),0)</f>
        <v>0</v>
      </c>
      <c r="V2295" s="34">
        <f ca="1">IFERROR(VLOOKUP($H2295,'Sewer F Rev'!$A:$E,16,FALSE),0)</f>
        <v>0</v>
      </c>
      <c r="W2295" s="42">
        <f ca="1">IFERROR(VLOOKUP($H2295,'Sewer F Rev'!$A:$E,17,FALSE),0)</f>
        <v>0</v>
      </c>
      <c r="X2295" s="34">
        <f>IFERROR(VLOOKUP($H2295,'Sewer F Exp'!$A:$B,15,FALSE),0)</f>
        <v>0</v>
      </c>
      <c r="Y2295" s="34">
        <f>IFERROR(VLOOKUP($H2295,'Sewer F Exp'!$A:$B,16,FALSE),0)</f>
        <v>0</v>
      </c>
      <c r="Z2295" s="42">
        <f>IFERROR(VLOOKUP($H2295,'Sewer F Exp'!$A:$B,17,FALSE),0)</f>
        <v>0</v>
      </c>
      <c r="AA2295" s="34">
        <f>IFERROR(VLOOKUP($H2295,'Refuse F Rev'!$A:$E,15,FALSE),0)</f>
        <v>0</v>
      </c>
      <c r="AB2295" s="34">
        <f>IFERROR(VLOOKUP($H2295,'Refuse F Rev'!$A:$E,16,FALSE),0)</f>
        <v>0</v>
      </c>
      <c r="AC2295" s="42">
        <f>IFERROR(VLOOKUP($H2295,'Refuse F Rev'!$A:$E,17,FALSE),0)</f>
        <v>0</v>
      </c>
      <c r="AD2295" s="34">
        <f>IFERROR(VLOOKUP($H2295,'Refuse F Exp'!$A:$E,15,FALSE),0)</f>
        <v>0</v>
      </c>
      <c r="AE2295" s="34">
        <f>IFERROR(VLOOKUP($H2295,'Refuse F Exp'!$A:$E,16,FALSE),0)</f>
        <v>0</v>
      </c>
      <c r="AF2295" s="42">
        <f>IFERROR(VLOOKUP($H2295,'Refuse F Exp'!$A:$E,17,FALSE),0)</f>
        <v>0</v>
      </c>
      <c r="AG2295" s="34">
        <f>IFERROR(VLOOKUP($H2295,#REF!,10,FALSE),0)</f>
        <v>0</v>
      </c>
      <c r="AH2295" s="34">
        <f>IFERROR(VLOOKUP($H2295,#REF!,11,FALSE),0)</f>
        <v>0</v>
      </c>
      <c r="AI2295" s="42">
        <f>IFERROR(VLOOKUP($H2295,#REF!,12,FALSE),0)</f>
        <v>0</v>
      </c>
      <c r="AJ2295" s="34">
        <f>IFERROR(VLOOKUP($H2295,#REF!,10,FALSE),0)</f>
        <v>0</v>
      </c>
      <c r="AK2295" s="34">
        <f>IFERROR(VLOOKUP($H2295,#REF!,11,FALSE),0)</f>
        <v>0</v>
      </c>
      <c r="AL2295" s="42">
        <f>IFERROR(VLOOKUP($H2295,#REF!,12,FALSE),0)</f>
        <v>0</v>
      </c>
      <c r="AM2295" s="34">
        <f>IFERROR(VLOOKUP($H2295,#REF!,10,FALSE),0)</f>
        <v>0</v>
      </c>
      <c r="AN2295" s="34">
        <f>IFERROR(VLOOKUP($H2295,#REF!,11,FALSE),0)</f>
        <v>0</v>
      </c>
      <c r="AO2295" s="42">
        <f>IFERROR(VLOOKUP($H2295,#REF!,12,FALSE),0)</f>
        <v>0</v>
      </c>
      <c r="AP2295" s="34">
        <f>IFERROR(VLOOKUP($H2295,#REF!,10,FALSE),0)</f>
        <v>0</v>
      </c>
      <c r="AQ2295" s="34">
        <f>IFERROR(VLOOKUP($H2295,#REF!,11,FALSE),0)</f>
        <v>0</v>
      </c>
      <c r="AR2295" s="42">
        <f>IFERROR(VLOOKUP($H2295,#REF!,12,FALSE),0)</f>
        <v>0</v>
      </c>
      <c r="AS2295" s="34">
        <f>IFERROR(VLOOKUP($H2295,#REF!,13,FALSE),0)</f>
        <v>0</v>
      </c>
      <c r="AT2295" s="34">
        <f>IFERROR(VLOOKUP($H2295,#REF!,14,FALSE),0)</f>
        <v>0</v>
      </c>
      <c r="AU2295" s="42">
        <f>IFERROR(VLOOKUP($H2295,#REF!,15,FALSE),0)</f>
        <v>0</v>
      </c>
      <c r="AV2295" s="34">
        <f>IFERROR(VLOOKUP($H2295,#REF!,15,FALSE),0)</f>
        <v>0</v>
      </c>
      <c r="AW2295" s="34">
        <f>IFERROR(VLOOKUP($H2295,#REF!,16,FALSE),0)</f>
        <v>0</v>
      </c>
      <c r="AX2295" s="42">
        <f>IFERROR(VLOOKUP($H2295,#REF!,17,FALSE),0)</f>
        <v>0</v>
      </c>
    </row>
    <row r="2296" spans="1:50" x14ac:dyDescent="0.3">
      <c r="A2296" s="33" t="str">
        <f t="shared" si="140"/>
        <v>0</v>
      </c>
      <c r="B2296" s="33">
        <f>+'R&amp;E EXPORT'!B2095</f>
        <v>0</v>
      </c>
      <c r="C2296" t="str">
        <f>IFERROR(VLOOKUP(A2296,'MCSJ Export'!A:C,3,FALSE),"")</f>
        <v/>
      </c>
      <c r="D2296" s="37">
        <f t="shared" ca="1" si="141"/>
        <v>0</v>
      </c>
      <c r="E2296" s="37">
        <f t="shared" ca="1" si="142"/>
        <v>0</v>
      </c>
      <c r="F2296" s="37">
        <f t="shared" ca="1" si="143"/>
        <v>0</v>
      </c>
      <c r="G2296" s="37"/>
      <c r="H2296" s="33">
        <f>+'R&amp;E EXPORT'!A2095</f>
        <v>0</v>
      </c>
      <c r="I2296" s="34">
        <f>IFERROR(VLOOKUP($H2296,'Gen F Rev'!$A:$M,15,FALSE),0)</f>
        <v>0</v>
      </c>
      <c r="J2296" s="34">
        <f>IFERROR(VLOOKUP($H2296,'Gen F Rev'!$A:$M,16,FALSE),0)</f>
        <v>0</v>
      </c>
      <c r="K2296" s="42">
        <f>IFERROR(VLOOKUP($H2296,'Gen F Rev'!$A:$M,17,FALSE),0)</f>
        <v>0</v>
      </c>
      <c r="L2296" s="34">
        <f>IFERROR(VLOOKUP($H2296,'Gen F Exp'!$A:$E,15,FALSE),0)</f>
        <v>0</v>
      </c>
      <c r="M2296" s="34">
        <f>IFERROR(VLOOKUP($H2296,'Gen F Exp'!$A:$E,16,FALSE),0)</f>
        <v>0</v>
      </c>
      <c r="N2296" s="42">
        <f>IFERROR(VLOOKUP($H2296,'Gen F Exp'!$A:$E,17,FALSE),0)</f>
        <v>0</v>
      </c>
      <c r="O2296" s="34">
        <f>IFERROR(VLOOKUP($H2296,'Water F Rev'!$A:$L,15,FALSE),0)</f>
        <v>0</v>
      </c>
      <c r="P2296" s="34">
        <f>IFERROR(VLOOKUP($H2296,'Water F Rev'!$A:$L,16,FALSE),0)</f>
        <v>0</v>
      </c>
      <c r="Q2296" s="42">
        <f>IFERROR(VLOOKUP($H2296,'Water F Rev'!$A:$L,17,FALSE),0)</f>
        <v>0</v>
      </c>
      <c r="R2296" s="34">
        <f>IFERROR(VLOOKUP($H2296,'Water F Exp'!$A:$K,15,FALSE),0)</f>
        <v>0</v>
      </c>
      <c r="S2296" s="34">
        <f>IFERROR(VLOOKUP($H2296,'Water F Exp'!$A:$K,16,FALSE),0)</f>
        <v>0</v>
      </c>
      <c r="T2296" s="42">
        <f>IFERROR(VLOOKUP($H2296,'Water F Exp'!$A:$K,17,FALSE),0)</f>
        <v>0</v>
      </c>
      <c r="U2296" s="34">
        <f ca="1">IFERROR(VLOOKUP($H2296,'Sewer F Rev'!$A:$E,15,FALSE),0)</f>
        <v>0</v>
      </c>
      <c r="V2296" s="34">
        <f ca="1">IFERROR(VLOOKUP($H2296,'Sewer F Rev'!$A:$E,16,FALSE),0)</f>
        <v>0</v>
      </c>
      <c r="W2296" s="42">
        <f ca="1">IFERROR(VLOOKUP($H2296,'Sewer F Rev'!$A:$E,17,FALSE),0)</f>
        <v>0</v>
      </c>
      <c r="X2296" s="34">
        <f>IFERROR(VLOOKUP($H2296,'Sewer F Exp'!$A:$B,15,FALSE),0)</f>
        <v>0</v>
      </c>
      <c r="Y2296" s="34">
        <f>IFERROR(VLOOKUP($H2296,'Sewer F Exp'!$A:$B,16,FALSE),0)</f>
        <v>0</v>
      </c>
      <c r="Z2296" s="42">
        <f>IFERROR(VLOOKUP($H2296,'Sewer F Exp'!$A:$B,17,FALSE),0)</f>
        <v>0</v>
      </c>
      <c r="AA2296" s="34">
        <f>IFERROR(VLOOKUP($H2296,'Refuse F Rev'!$A:$E,15,FALSE),0)</f>
        <v>0</v>
      </c>
      <c r="AB2296" s="34">
        <f>IFERROR(VLOOKUP($H2296,'Refuse F Rev'!$A:$E,16,FALSE),0)</f>
        <v>0</v>
      </c>
      <c r="AC2296" s="42">
        <f>IFERROR(VLOOKUP($H2296,'Refuse F Rev'!$A:$E,17,FALSE),0)</f>
        <v>0</v>
      </c>
      <c r="AD2296" s="34">
        <f>IFERROR(VLOOKUP($H2296,'Refuse F Exp'!$A:$E,15,FALSE),0)</f>
        <v>0</v>
      </c>
      <c r="AE2296" s="34">
        <f>IFERROR(VLOOKUP($H2296,'Refuse F Exp'!$A:$E,16,FALSE),0)</f>
        <v>0</v>
      </c>
      <c r="AF2296" s="42">
        <f>IFERROR(VLOOKUP($H2296,'Refuse F Exp'!$A:$E,17,FALSE),0)</f>
        <v>0</v>
      </c>
      <c r="AG2296" s="34">
        <f>IFERROR(VLOOKUP($H2296,#REF!,10,FALSE),0)</f>
        <v>0</v>
      </c>
      <c r="AH2296" s="34">
        <f>IFERROR(VLOOKUP($H2296,#REF!,11,FALSE),0)</f>
        <v>0</v>
      </c>
      <c r="AI2296" s="42">
        <f>IFERROR(VLOOKUP($H2296,#REF!,12,FALSE),0)</f>
        <v>0</v>
      </c>
      <c r="AJ2296" s="34">
        <f>IFERROR(VLOOKUP($H2296,#REF!,10,FALSE),0)</f>
        <v>0</v>
      </c>
      <c r="AK2296" s="34">
        <f>IFERROR(VLOOKUP($H2296,#REF!,11,FALSE),0)</f>
        <v>0</v>
      </c>
      <c r="AL2296" s="42">
        <f>IFERROR(VLOOKUP($H2296,#REF!,12,FALSE),0)</f>
        <v>0</v>
      </c>
      <c r="AM2296" s="34">
        <f>IFERROR(VLOOKUP($H2296,#REF!,10,FALSE),0)</f>
        <v>0</v>
      </c>
      <c r="AN2296" s="34">
        <f>IFERROR(VLOOKUP($H2296,#REF!,11,FALSE),0)</f>
        <v>0</v>
      </c>
      <c r="AO2296" s="42">
        <f>IFERROR(VLOOKUP($H2296,#REF!,12,FALSE),0)</f>
        <v>0</v>
      </c>
      <c r="AP2296" s="34">
        <f>IFERROR(VLOOKUP($H2296,#REF!,10,FALSE),0)</f>
        <v>0</v>
      </c>
      <c r="AQ2296" s="34">
        <f>IFERROR(VLOOKUP($H2296,#REF!,11,FALSE),0)</f>
        <v>0</v>
      </c>
      <c r="AR2296" s="42">
        <f>IFERROR(VLOOKUP($H2296,#REF!,12,FALSE),0)</f>
        <v>0</v>
      </c>
      <c r="AS2296" s="34">
        <f>IFERROR(VLOOKUP($H2296,#REF!,13,FALSE),0)</f>
        <v>0</v>
      </c>
      <c r="AT2296" s="34">
        <f>IFERROR(VLOOKUP($H2296,#REF!,14,FALSE),0)</f>
        <v>0</v>
      </c>
      <c r="AU2296" s="42">
        <f>IFERROR(VLOOKUP($H2296,#REF!,15,FALSE),0)</f>
        <v>0</v>
      </c>
      <c r="AV2296" s="34">
        <f>IFERROR(VLOOKUP($H2296,#REF!,15,FALSE),0)</f>
        <v>0</v>
      </c>
      <c r="AW2296" s="34">
        <f>IFERROR(VLOOKUP($H2296,#REF!,16,FALSE),0)</f>
        <v>0</v>
      </c>
      <c r="AX2296" s="42">
        <f>IFERROR(VLOOKUP($H2296,#REF!,17,FALSE),0)</f>
        <v>0</v>
      </c>
    </row>
    <row r="2297" spans="1:50" x14ac:dyDescent="0.3">
      <c r="A2297" s="33" t="str">
        <f t="shared" si="140"/>
        <v>0</v>
      </c>
      <c r="B2297" s="33">
        <f>+'R&amp;E EXPORT'!B2096</f>
        <v>0</v>
      </c>
      <c r="C2297" t="str">
        <f>IFERROR(VLOOKUP(A2297,'MCSJ Export'!A:C,3,FALSE),"")</f>
        <v/>
      </c>
      <c r="D2297" s="37">
        <f t="shared" ca="1" si="141"/>
        <v>0</v>
      </c>
      <c r="E2297" s="37">
        <f t="shared" ca="1" si="142"/>
        <v>0</v>
      </c>
      <c r="F2297" s="37">
        <f t="shared" ca="1" si="143"/>
        <v>0</v>
      </c>
      <c r="G2297" s="37"/>
      <c r="H2297" s="33">
        <f>+'R&amp;E EXPORT'!A2096</f>
        <v>0</v>
      </c>
      <c r="I2297" s="34">
        <f>IFERROR(VLOOKUP($H2297,'Gen F Rev'!$A:$M,15,FALSE),0)</f>
        <v>0</v>
      </c>
      <c r="J2297" s="34">
        <f>IFERROR(VLOOKUP($H2297,'Gen F Rev'!$A:$M,16,FALSE),0)</f>
        <v>0</v>
      </c>
      <c r="K2297" s="42">
        <f>IFERROR(VLOOKUP($H2297,'Gen F Rev'!$A:$M,17,FALSE),0)</f>
        <v>0</v>
      </c>
      <c r="L2297" s="34">
        <f>IFERROR(VLOOKUP($H2297,'Gen F Exp'!$A:$E,15,FALSE),0)</f>
        <v>0</v>
      </c>
      <c r="M2297" s="34">
        <f>IFERROR(VLOOKUP($H2297,'Gen F Exp'!$A:$E,16,FALSE),0)</f>
        <v>0</v>
      </c>
      <c r="N2297" s="42">
        <f>IFERROR(VLOOKUP($H2297,'Gen F Exp'!$A:$E,17,FALSE),0)</f>
        <v>0</v>
      </c>
      <c r="O2297" s="34">
        <f>IFERROR(VLOOKUP($H2297,'Water F Rev'!$A:$L,15,FALSE),0)</f>
        <v>0</v>
      </c>
      <c r="P2297" s="34">
        <f>IFERROR(VLOOKUP($H2297,'Water F Rev'!$A:$L,16,FALSE),0)</f>
        <v>0</v>
      </c>
      <c r="Q2297" s="42">
        <f>IFERROR(VLOOKUP($H2297,'Water F Rev'!$A:$L,17,FALSE),0)</f>
        <v>0</v>
      </c>
      <c r="R2297" s="34">
        <f>IFERROR(VLOOKUP($H2297,'Water F Exp'!$A:$K,15,FALSE),0)</f>
        <v>0</v>
      </c>
      <c r="S2297" s="34">
        <f>IFERROR(VLOOKUP($H2297,'Water F Exp'!$A:$K,16,FALSE),0)</f>
        <v>0</v>
      </c>
      <c r="T2297" s="42">
        <f>IFERROR(VLOOKUP($H2297,'Water F Exp'!$A:$K,17,FALSE),0)</f>
        <v>0</v>
      </c>
      <c r="U2297" s="34">
        <f ca="1">IFERROR(VLOOKUP($H2297,'Sewer F Rev'!$A:$E,15,FALSE),0)</f>
        <v>0</v>
      </c>
      <c r="V2297" s="34">
        <f ca="1">IFERROR(VLOOKUP($H2297,'Sewer F Rev'!$A:$E,16,FALSE),0)</f>
        <v>0</v>
      </c>
      <c r="W2297" s="42">
        <f ca="1">IFERROR(VLOOKUP($H2297,'Sewer F Rev'!$A:$E,17,FALSE),0)</f>
        <v>0</v>
      </c>
      <c r="X2297" s="34">
        <f>IFERROR(VLOOKUP($H2297,'Sewer F Exp'!$A:$B,15,FALSE),0)</f>
        <v>0</v>
      </c>
      <c r="Y2297" s="34">
        <f>IFERROR(VLOOKUP($H2297,'Sewer F Exp'!$A:$B,16,FALSE),0)</f>
        <v>0</v>
      </c>
      <c r="Z2297" s="42">
        <f>IFERROR(VLOOKUP($H2297,'Sewer F Exp'!$A:$B,17,FALSE),0)</f>
        <v>0</v>
      </c>
      <c r="AA2297" s="34">
        <f>IFERROR(VLOOKUP($H2297,'Refuse F Rev'!$A:$E,15,FALSE),0)</f>
        <v>0</v>
      </c>
      <c r="AB2297" s="34">
        <f>IFERROR(VLOOKUP($H2297,'Refuse F Rev'!$A:$E,16,FALSE),0)</f>
        <v>0</v>
      </c>
      <c r="AC2297" s="42">
        <f>IFERROR(VLOOKUP($H2297,'Refuse F Rev'!$A:$E,17,FALSE),0)</f>
        <v>0</v>
      </c>
      <c r="AD2297" s="34">
        <f>IFERROR(VLOOKUP($H2297,'Refuse F Exp'!$A:$E,15,FALSE),0)</f>
        <v>0</v>
      </c>
      <c r="AE2297" s="34">
        <f>IFERROR(VLOOKUP($H2297,'Refuse F Exp'!$A:$E,16,FALSE),0)</f>
        <v>0</v>
      </c>
      <c r="AF2297" s="42">
        <f>IFERROR(VLOOKUP($H2297,'Refuse F Exp'!$A:$E,17,FALSE),0)</f>
        <v>0</v>
      </c>
      <c r="AG2297" s="34">
        <f>IFERROR(VLOOKUP($H2297,#REF!,10,FALSE),0)</f>
        <v>0</v>
      </c>
      <c r="AH2297" s="34">
        <f>IFERROR(VLOOKUP($H2297,#REF!,11,FALSE),0)</f>
        <v>0</v>
      </c>
      <c r="AI2297" s="42">
        <f>IFERROR(VLOOKUP($H2297,#REF!,12,FALSE),0)</f>
        <v>0</v>
      </c>
      <c r="AJ2297" s="34">
        <f>IFERROR(VLOOKUP($H2297,#REF!,10,FALSE),0)</f>
        <v>0</v>
      </c>
      <c r="AK2297" s="34">
        <f>IFERROR(VLOOKUP($H2297,#REF!,11,FALSE),0)</f>
        <v>0</v>
      </c>
      <c r="AL2297" s="42">
        <f>IFERROR(VLOOKUP($H2297,#REF!,12,FALSE),0)</f>
        <v>0</v>
      </c>
      <c r="AM2297" s="34">
        <f>IFERROR(VLOOKUP($H2297,#REF!,10,FALSE),0)</f>
        <v>0</v>
      </c>
      <c r="AN2297" s="34">
        <f>IFERROR(VLOOKUP($H2297,#REF!,11,FALSE),0)</f>
        <v>0</v>
      </c>
      <c r="AO2297" s="42">
        <f>IFERROR(VLOOKUP($H2297,#REF!,12,FALSE),0)</f>
        <v>0</v>
      </c>
      <c r="AP2297" s="34">
        <f>IFERROR(VLOOKUP($H2297,#REF!,10,FALSE),0)</f>
        <v>0</v>
      </c>
      <c r="AQ2297" s="34">
        <f>IFERROR(VLOOKUP($H2297,#REF!,11,FALSE),0)</f>
        <v>0</v>
      </c>
      <c r="AR2297" s="42">
        <f>IFERROR(VLOOKUP($H2297,#REF!,12,FALSE),0)</f>
        <v>0</v>
      </c>
      <c r="AS2297" s="34">
        <f>IFERROR(VLOOKUP($H2297,#REF!,13,FALSE),0)</f>
        <v>0</v>
      </c>
      <c r="AT2297" s="34">
        <f>IFERROR(VLOOKUP($H2297,#REF!,14,FALSE),0)</f>
        <v>0</v>
      </c>
      <c r="AU2297" s="42">
        <f>IFERROR(VLOOKUP($H2297,#REF!,15,FALSE),0)</f>
        <v>0</v>
      </c>
      <c r="AV2297" s="34">
        <f>IFERROR(VLOOKUP($H2297,#REF!,15,FALSE),0)</f>
        <v>0</v>
      </c>
      <c r="AW2297" s="34">
        <f>IFERROR(VLOOKUP($H2297,#REF!,16,FALSE),0)</f>
        <v>0</v>
      </c>
      <c r="AX2297" s="42">
        <f>IFERROR(VLOOKUP($H2297,#REF!,17,FALSE),0)</f>
        <v>0</v>
      </c>
    </row>
    <row r="2298" spans="1:50" x14ac:dyDescent="0.3">
      <c r="A2298" s="33" t="str">
        <f t="shared" si="140"/>
        <v>0</v>
      </c>
      <c r="B2298" s="33">
        <f>+'R&amp;E EXPORT'!B2097</f>
        <v>0</v>
      </c>
      <c r="C2298" t="str">
        <f>IFERROR(VLOOKUP(A2298,'MCSJ Export'!A:C,3,FALSE),"")</f>
        <v/>
      </c>
      <c r="D2298" s="37">
        <f t="shared" ca="1" si="141"/>
        <v>0</v>
      </c>
      <c r="E2298" s="37">
        <f t="shared" ca="1" si="142"/>
        <v>0</v>
      </c>
      <c r="F2298" s="37">
        <f t="shared" ca="1" si="143"/>
        <v>0</v>
      </c>
      <c r="G2298" s="37"/>
      <c r="H2298" s="33">
        <f>+'R&amp;E EXPORT'!A2097</f>
        <v>0</v>
      </c>
      <c r="I2298" s="34">
        <f>IFERROR(VLOOKUP($H2298,'Gen F Rev'!$A:$M,15,FALSE),0)</f>
        <v>0</v>
      </c>
      <c r="J2298" s="34">
        <f>IFERROR(VLOOKUP($H2298,'Gen F Rev'!$A:$M,16,FALSE),0)</f>
        <v>0</v>
      </c>
      <c r="K2298" s="42">
        <f>IFERROR(VLOOKUP($H2298,'Gen F Rev'!$A:$M,17,FALSE),0)</f>
        <v>0</v>
      </c>
      <c r="L2298" s="34">
        <f>IFERROR(VLOOKUP($H2298,'Gen F Exp'!$A:$E,15,FALSE),0)</f>
        <v>0</v>
      </c>
      <c r="M2298" s="34">
        <f>IFERROR(VLOOKUP($H2298,'Gen F Exp'!$A:$E,16,FALSE),0)</f>
        <v>0</v>
      </c>
      <c r="N2298" s="42">
        <f>IFERROR(VLOOKUP($H2298,'Gen F Exp'!$A:$E,17,FALSE),0)</f>
        <v>0</v>
      </c>
      <c r="O2298" s="34">
        <f>IFERROR(VLOOKUP($H2298,'Water F Rev'!$A:$L,15,FALSE),0)</f>
        <v>0</v>
      </c>
      <c r="P2298" s="34">
        <f>IFERROR(VLOOKUP($H2298,'Water F Rev'!$A:$L,16,FALSE),0)</f>
        <v>0</v>
      </c>
      <c r="Q2298" s="42">
        <f>IFERROR(VLOOKUP($H2298,'Water F Rev'!$A:$L,17,FALSE),0)</f>
        <v>0</v>
      </c>
      <c r="R2298" s="34">
        <f>IFERROR(VLOOKUP($H2298,'Water F Exp'!$A:$K,15,FALSE),0)</f>
        <v>0</v>
      </c>
      <c r="S2298" s="34">
        <f>IFERROR(VLOOKUP($H2298,'Water F Exp'!$A:$K,16,FALSE),0)</f>
        <v>0</v>
      </c>
      <c r="T2298" s="42">
        <f>IFERROR(VLOOKUP($H2298,'Water F Exp'!$A:$K,17,FALSE),0)</f>
        <v>0</v>
      </c>
      <c r="U2298" s="34">
        <f ca="1">IFERROR(VLOOKUP($H2298,'Sewer F Rev'!$A:$E,15,FALSE),0)</f>
        <v>0</v>
      </c>
      <c r="V2298" s="34">
        <f ca="1">IFERROR(VLOOKUP($H2298,'Sewer F Rev'!$A:$E,16,FALSE),0)</f>
        <v>0</v>
      </c>
      <c r="W2298" s="42">
        <f ca="1">IFERROR(VLOOKUP($H2298,'Sewer F Rev'!$A:$E,17,FALSE),0)</f>
        <v>0</v>
      </c>
      <c r="X2298" s="34">
        <f>IFERROR(VLOOKUP($H2298,'Sewer F Exp'!$A:$B,15,FALSE),0)</f>
        <v>0</v>
      </c>
      <c r="Y2298" s="34">
        <f>IFERROR(VLOOKUP($H2298,'Sewer F Exp'!$A:$B,16,FALSE),0)</f>
        <v>0</v>
      </c>
      <c r="Z2298" s="42">
        <f>IFERROR(VLOOKUP($H2298,'Sewer F Exp'!$A:$B,17,FALSE),0)</f>
        <v>0</v>
      </c>
      <c r="AA2298" s="34">
        <f>IFERROR(VLOOKUP($H2298,'Refuse F Rev'!$A:$E,15,FALSE),0)</f>
        <v>0</v>
      </c>
      <c r="AB2298" s="34">
        <f>IFERROR(VLOOKUP($H2298,'Refuse F Rev'!$A:$E,16,FALSE),0)</f>
        <v>0</v>
      </c>
      <c r="AC2298" s="42">
        <f>IFERROR(VLOOKUP($H2298,'Refuse F Rev'!$A:$E,17,FALSE),0)</f>
        <v>0</v>
      </c>
      <c r="AD2298" s="34">
        <f>IFERROR(VLOOKUP($H2298,'Refuse F Exp'!$A:$E,15,FALSE),0)</f>
        <v>0</v>
      </c>
      <c r="AE2298" s="34">
        <f>IFERROR(VLOOKUP($H2298,'Refuse F Exp'!$A:$E,16,FALSE),0)</f>
        <v>0</v>
      </c>
      <c r="AF2298" s="42">
        <f>IFERROR(VLOOKUP($H2298,'Refuse F Exp'!$A:$E,17,FALSE),0)</f>
        <v>0</v>
      </c>
      <c r="AG2298" s="34">
        <f>IFERROR(VLOOKUP($H2298,#REF!,10,FALSE),0)</f>
        <v>0</v>
      </c>
      <c r="AH2298" s="34">
        <f>IFERROR(VLOOKUP($H2298,#REF!,11,FALSE),0)</f>
        <v>0</v>
      </c>
      <c r="AI2298" s="42">
        <f>IFERROR(VLOOKUP($H2298,#REF!,12,FALSE),0)</f>
        <v>0</v>
      </c>
      <c r="AJ2298" s="34">
        <f>IFERROR(VLOOKUP($H2298,#REF!,10,FALSE),0)</f>
        <v>0</v>
      </c>
      <c r="AK2298" s="34">
        <f>IFERROR(VLOOKUP($H2298,#REF!,11,FALSE),0)</f>
        <v>0</v>
      </c>
      <c r="AL2298" s="42">
        <f>IFERROR(VLOOKUP($H2298,#REF!,12,FALSE),0)</f>
        <v>0</v>
      </c>
      <c r="AM2298" s="34">
        <f>IFERROR(VLOOKUP($H2298,#REF!,10,FALSE),0)</f>
        <v>0</v>
      </c>
      <c r="AN2298" s="34">
        <f>IFERROR(VLOOKUP($H2298,#REF!,11,FALSE),0)</f>
        <v>0</v>
      </c>
      <c r="AO2298" s="42">
        <f>IFERROR(VLOOKUP($H2298,#REF!,12,FALSE),0)</f>
        <v>0</v>
      </c>
      <c r="AP2298" s="34">
        <f>IFERROR(VLOOKUP($H2298,#REF!,10,FALSE),0)</f>
        <v>0</v>
      </c>
      <c r="AQ2298" s="34">
        <f>IFERROR(VLOOKUP($H2298,#REF!,11,FALSE),0)</f>
        <v>0</v>
      </c>
      <c r="AR2298" s="42">
        <f>IFERROR(VLOOKUP($H2298,#REF!,12,FALSE),0)</f>
        <v>0</v>
      </c>
      <c r="AS2298" s="34">
        <f>IFERROR(VLOOKUP($H2298,#REF!,13,FALSE),0)</f>
        <v>0</v>
      </c>
      <c r="AT2298" s="34">
        <f>IFERROR(VLOOKUP($H2298,#REF!,14,FALSE),0)</f>
        <v>0</v>
      </c>
      <c r="AU2298" s="42">
        <f>IFERROR(VLOOKUP($H2298,#REF!,15,FALSE),0)</f>
        <v>0</v>
      </c>
      <c r="AV2298" s="34">
        <f>IFERROR(VLOOKUP($H2298,#REF!,15,FALSE),0)</f>
        <v>0</v>
      </c>
      <c r="AW2298" s="34">
        <f>IFERROR(VLOOKUP($H2298,#REF!,16,FALSE),0)</f>
        <v>0</v>
      </c>
      <c r="AX2298" s="42">
        <f>IFERROR(VLOOKUP($H2298,#REF!,17,FALSE),0)</f>
        <v>0</v>
      </c>
    </row>
    <row r="2299" spans="1:50" x14ac:dyDescent="0.3">
      <c r="A2299" s="33" t="str">
        <f t="shared" si="140"/>
        <v>0</v>
      </c>
      <c r="B2299" s="33">
        <f>+'R&amp;E EXPORT'!B2098</f>
        <v>0</v>
      </c>
      <c r="C2299" t="str">
        <f>IFERROR(VLOOKUP(A2299,'MCSJ Export'!A:C,3,FALSE),"")</f>
        <v/>
      </c>
      <c r="D2299" s="37">
        <f t="shared" ca="1" si="141"/>
        <v>0</v>
      </c>
      <c r="E2299" s="37">
        <f t="shared" ca="1" si="142"/>
        <v>0</v>
      </c>
      <c r="F2299" s="37">
        <f t="shared" ca="1" si="143"/>
        <v>0</v>
      </c>
      <c r="G2299" s="37"/>
      <c r="H2299" s="33">
        <f>+'R&amp;E EXPORT'!A2098</f>
        <v>0</v>
      </c>
      <c r="I2299" s="34">
        <f>IFERROR(VLOOKUP($H2299,'Gen F Rev'!$A:$M,15,FALSE),0)</f>
        <v>0</v>
      </c>
      <c r="J2299" s="34">
        <f>IFERROR(VLOOKUP($H2299,'Gen F Rev'!$A:$M,16,FALSE),0)</f>
        <v>0</v>
      </c>
      <c r="K2299" s="42">
        <f>IFERROR(VLOOKUP($H2299,'Gen F Rev'!$A:$M,17,FALSE),0)</f>
        <v>0</v>
      </c>
      <c r="L2299" s="34">
        <f>IFERROR(VLOOKUP($H2299,'Gen F Exp'!$A:$E,15,FALSE),0)</f>
        <v>0</v>
      </c>
      <c r="M2299" s="34">
        <f>IFERROR(VLOOKUP($H2299,'Gen F Exp'!$A:$E,16,FALSE),0)</f>
        <v>0</v>
      </c>
      <c r="N2299" s="42">
        <f>IFERROR(VLOOKUP($H2299,'Gen F Exp'!$A:$E,17,FALSE),0)</f>
        <v>0</v>
      </c>
      <c r="O2299" s="34">
        <f>IFERROR(VLOOKUP($H2299,'Water F Rev'!$A:$L,15,FALSE),0)</f>
        <v>0</v>
      </c>
      <c r="P2299" s="34">
        <f>IFERROR(VLOOKUP($H2299,'Water F Rev'!$A:$L,16,FALSE),0)</f>
        <v>0</v>
      </c>
      <c r="Q2299" s="42">
        <f>IFERROR(VLOOKUP($H2299,'Water F Rev'!$A:$L,17,FALSE),0)</f>
        <v>0</v>
      </c>
      <c r="R2299" s="34">
        <f>IFERROR(VLOOKUP($H2299,'Water F Exp'!$A:$K,15,FALSE),0)</f>
        <v>0</v>
      </c>
      <c r="S2299" s="34">
        <f>IFERROR(VLOOKUP($H2299,'Water F Exp'!$A:$K,16,FALSE),0)</f>
        <v>0</v>
      </c>
      <c r="T2299" s="42">
        <f>IFERROR(VLOOKUP($H2299,'Water F Exp'!$A:$K,17,FALSE),0)</f>
        <v>0</v>
      </c>
      <c r="U2299" s="34">
        <f ca="1">IFERROR(VLOOKUP($H2299,'Sewer F Rev'!$A:$E,15,FALSE),0)</f>
        <v>0</v>
      </c>
      <c r="V2299" s="34">
        <f ca="1">IFERROR(VLOOKUP($H2299,'Sewer F Rev'!$A:$E,16,FALSE),0)</f>
        <v>0</v>
      </c>
      <c r="W2299" s="42">
        <f ca="1">IFERROR(VLOOKUP($H2299,'Sewer F Rev'!$A:$E,17,FALSE),0)</f>
        <v>0</v>
      </c>
      <c r="X2299" s="34">
        <f>IFERROR(VLOOKUP($H2299,'Sewer F Exp'!$A:$B,15,FALSE),0)</f>
        <v>0</v>
      </c>
      <c r="Y2299" s="34">
        <f>IFERROR(VLOOKUP($H2299,'Sewer F Exp'!$A:$B,16,FALSE),0)</f>
        <v>0</v>
      </c>
      <c r="Z2299" s="42">
        <f>IFERROR(VLOOKUP($H2299,'Sewer F Exp'!$A:$B,17,FALSE),0)</f>
        <v>0</v>
      </c>
      <c r="AA2299" s="34">
        <f>IFERROR(VLOOKUP($H2299,'Refuse F Rev'!$A:$E,15,FALSE),0)</f>
        <v>0</v>
      </c>
      <c r="AB2299" s="34">
        <f>IFERROR(VLOOKUP($H2299,'Refuse F Rev'!$A:$E,16,FALSE),0)</f>
        <v>0</v>
      </c>
      <c r="AC2299" s="42">
        <f>IFERROR(VLOOKUP($H2299,'Refuse F Rev'!$A:$E,17,FALSE),0)</f>
        <v>0</v>
      </c>
      <c r="AD2299" s="34">
        <f>IFERROR(VLOOKUP($H2299,'Refuse F Exp'!$A:$E,15,FALSE),0)</f>
        <v>0</v>
      </c>
      <c r="AE2299" s="34">
        <f>IFERROR(VLOOKUP($H2299,'Refuse F Exp'!$A:$E,16,FALSE),0)</f>
        <v>0</v>
      </c>
      <c r="AF2299" s="42">
        <f>IFERROR(VLOOKUP($H2299,'Refuse F Exp'!$A:$E,17,FALSE),0)</f>
        <v>0</v>
      </c>
      <c r="AG2299" s="34">
        <f>IFERROR(VLOOKUP($H2299,#REF!,10,FALSE),0)</f>
        <v>0</v>
      </c>
      <c r="AH2299" s="34">
        <f>IFERROR(VLOOKUP($H2299,#REF!,11,FALSE),0)</f>
        <v>0</v>
      </c>
      <c r="AI2299" s="42">
        <f>IFERROR(VLOOKUP($H2299,#REF!,12,FALSE),0)</f>
        <v>0</v>
      </c>
      <c r="AJ2299" s="34">
        <f>IFERROR(VLOOKUP($H2299,#REF!,10,FALSE),0)</f>
        <v>0</v>
      </c>
      <c r="AK2299" s="34">
        <f>IFERROR(VLOOKUP($H2299,#REF!,11,FALSE),0)</f>
        <v>0</v>
      </c>
      <c r="AL2299" s="42">
        <f>IFERROR(VLOOKUP($H2299,#REF!,12,FALSE),0)</f>
        <v>0</v>
      </c>
      <c r="AM2299" s="34">
        <f>IFERROR(VLOOKUP($H2299,#REF!,10,FALSE),0)</f>
        <v>0</v>
      </c>
      <c r="AN2299" s="34">
        <f>IFERROR(VLOOKUP($H2299,#REF!,11,FALSE),0)</f>
        <v>0</v>
      </c>
      <c r="AO2299" s="42">
        <f>IFERROR(VLOOKUP($H2299,#REF!,12,FALSE),0)</f>
        <v>0</v>
      </c>
      <c r="AP2299" s="34">
        <f>IFERROR(VLOOKUP($H2299,#REF!,10,FALSE),0)</f>
        <v>0</v>
      </c>
      <c r="AQ2299" s="34">
        <f>IFERROR(VLOOKUP($H2299,#REF!,11,FALSE),0)</f>
        <v>0</v>
      </c>
      <c r="AR2299" s="42">
        <f>IFERROR(VLOOKUP($H2299,#REF!,12,FALSE),0)</f>
        <v>0</v>
      </c>
      <c r="AS2299" s="34">
        <f>IFERROR(VLOOKUP($H2299,#REF!,13,FALSE),0)</f>
        <v>0</v>
      </c>
      <c r="AT2299" s="34">
        <f>IFERROR(VLOOKUP($H2299,#REF!,14,FALSE),0)</f>
        <v>0</v>
      </c>
      <c r="AU2299" s="42">
        <f>IFERROR(VLOOKUP($H2299,#REF!,15,FALSE),0)</f>
        <v>0</v>
      </c>
      <c r="AV2299" s="34">
        <f>IFERROR(VLOOKUP($H2299,#REF!,15,FALSE),0)</f>
        <v>0</v>
      </c>
      <c r="AW2299" s="34">
        <f>IFERROR(VLOOKUP($H2299,#REF!,16,FALSE),0)</f>
        <v>0</v>
      </c>
      <c r="AX2299" s="42">
        <f>IFERROR(VLOOKUP($H2299,#REF!,17,FALSE),0)</f>
        <v>0</v>
      </c>
    </row>
    <row r="2300" spans="1:50" x14ac:dyDescent="0.3">
      <c r="A2300" s="33" t="str">
        <f t="shared" si="140"/>
        <v>0</v>
      </c>
      <c r="B2300" s="33">
        <f>+'R&amp;E EXPORT'!B2099</f>
        <v>0</v>
      </c>
      <c r="C2300" t="str">
        <f>IFERROR(VLOOKUP(A2300,'MCSJ Export'!A:C,3,FALSE),"")</f>
        <v/>
      </c>
      <c r="D2300" s="37">
        <f t="shared" ca="1" si="141"/>
        <v>0</v>
      </c>
      <c r="E2300" s="37">
        <f t="shared" ca="1" si="142"/>
        <v>0</v>
      </c>
      <c r="F2300" s="37">
        <f t="shared" ca="1" si="143"/>
        <v>0</v>
      </c>
      <c r="G2300" s="37"/>
      <c r="H2300" s="33">
        <f>+'R&amp;E EXPORT'!A2099</f>
        <v>0</v>
      </c>
      <c r="I2300" s="34">
        <f>IFERROR(VLOOKUP($H2300,'Gen F Rev'!$A:$M,15,FALSE),0)</f>
        <v>0</v>
      </c>
      <c r="J2300" s="34">
        <f>IFERROR(VLOOKUP($H2300,'Gen F Rev'!$A:$M,16,FALSE),0)</f>
        <v>0</v>
      </c>
      <c r="K2300" s="42">
        <f>IFERROR(VLOOKUP($H2300,'Gen F Rev'!$A:$M,17,FALSE),0)</f>
        <v>0</v>
      </c>
      <c r="L2300" s="34">
        <f>IFERROR(VLOOKUP($H2300,'Gen F Exp'!$A:$E,15,FALSE),0)</f>
        <v>0</v>
      </c>
      <c r="M2300" s="34">
        <f>IFERROR(VLOOKUP($H2300,'Gen F Exp'!$A:$E,16,FALSE),0)</f>
        <v>0</v>
      </c>
      <c r="N2300" s="42">
        <f>IFERROR(VLOOKUP($H2300,'Gen F Exp'!$A:$E,17,FALSE),0)</f>
        <v>0</v>
      </c>
      <c r="O2300" s="34">
        <f>IFERROR(VLOOKUP($H2300,'Water F Rev'!$A:$L,15,FALSE),0)</f>
        <v>0</v>
      </c>
      <c r="P2300" s="34">
        <f>IFERROR(VLOOKUP($H2300,'Water F Rev'!$A:$L,16,FALSE),0)</f>
        <v>0</v>
      </c>
      <c r="Q2300" s="42">
        <f>IFERROR(VLOOKUP($H2300,'Water F Rev'!$A:$L,17,FALSE),0)</f>
        <v>0</v>
      </c>
      <c r="R2300" s="34">
        <f>IFERROR(VLOOKUP($H2300,'Water F Exp'!$A:$K,15,FALSE),0)</f>
        <v>0</v>
      </c>
      <c r="S2300" s="34">
        <f>IFERROR(VLOOKUP($H2300,'Water F Exp'!$A:$K,16,FALSE),0)</f>
        <v>0</v>
      </c>
      <c r="T2300" s="42">
        <f>IFERROR(VLOOKUP($H2300,'Water F Exp'!$A:$K,17,FALSE),0)</f>
        <v>0</v>
      </c>
      <c r="U2300" s="34">
        <f ca="1">IFERROR(VLOOKUP($H2300,'Sewer F Rev'!$A:$E,15,FALSE),0)</f>
        <v>0</v>
      </c>
      <c r="V2300" s="34">
        <f ca="1">IFERROR(VLOOKUP($H2300,'Sewer F Rev'!$A:$E,16,FALSE),0)</f>
        <v>0</v>
      </c>
      <c r="W2300" s="42">
        <f ca="1">IFERROR(VLOOKUP($H2300,'Sewer F Rev'!$A:$E,17,FALSE),0)</f>
        <v>0</v>
      </c>
      <c r="X2300" s="34">
        <f>IFERROR(VLOOKUP($H2300,'Sewer F Exp'!$A:$B,15,FALSE),0)</f>
        <v>0</v>
      </c>
      <c r="Y2300" s="34">
        <f>IFERROR(VLOOKUP($H2300,'Sewer F Exp'!$A:$B,16,FALSE),0)</f>
        <v>0</v>
      </c>
      <c r="Z2300" s="42">
        <f>IFERROR(VLOOKUP($H2300,'Sewer F Exp'!$A:$B,17,FALSE),0)</f>
        <v>0</v>
      </c>
      <c r="AA2300" s="34">
        <f>IFERROR(VLOOKUP($H2300,'Refuse F Rev'!$A:$E,15,FALSE),0)</f>
        <v>0</v>
      </c>
      <c r="AB2300" s="34">
        <f>IFERROR(VLOOKUP($H2300,'Refuse F Rev'!$A:$E,16,FALSE),0)</f>
        <v>0</v>
      </c>
      <c r="AC2300" s="42">
        <f>IFERROR(VLOOKUP($H2300,'Refuse F Rev'!$A:$E,17,FALSE),0)</f>
        <v>0</v>
      </c>
      <c r="AD2300" s="34">
        <f>IFERROR(VLOOKUP($H2300,'Refuse F Exp'!$A:$E,15,FALSE),0)</f>
        <v>0</v>
      </c>
      <c r="AE2300" s="34">
        <f>IFERROR(VLOOKUP($H2300,'Refuse F Exp'!$A:$E,16,FALSE),0)</f>
        <v>0</v>
      </c>
      <c r="AF2300" s="42">
        <f>IFERROR(VLOOKUP($H2300,'Refuse F Exp'!$A:$E,17,FALSE),0)</f>
        <v>0</v>
      </c>
      <c r="AG2300" s="34">
        <f>IFERROR(VLOOKUP($H2300,#REF!,10,FALSE),0)</f>
        <v>0</v>
      </c>
      <c r="AH2300" s="34">
        <f>IFERROR(VLOOKUP($H2300,#REF!,11,FALSE),0)</f>
        <v>0</v>
      </c>
      <c r="AI2300" s="42">
        <f>IFERROR(VLOOKUP($H2300,#REF!,12,FALSE),0)</f>
        <v>0</v>
      </c>
      <c r="AJ2300" s="34">
        <f>IFERROR(VLOOKUP($H2300,#REF!,10,FALSE),0)</f>
        <v>0</v>
      </c>
      <c r="AK2300" s="34">
        <f>IFERROR(VLOOKUP($H2300,#REF!,11,FALSE),0)</f>
        <v>0</v>
      </c>
      <c r="AL2300" s="42">
        <f>IFERROR(VLOOKUP($H2300,#REF!,12,FALSE),0)</f>
        <v>0</v>
      </c>
      <c r="AM2300" s="34">
        <f>IFERROR(VLOOKUP($H2300,#REF!,10,FALSE),0)</f>
        <v>0</v>
      </c>
      <c r="AN2300" s="34">
        <f>IFERROR(VLOOKUP($H2300,#REF!,11,FALSE),0)</f>
        <v>0</v>
      </c>
      <c r="AO2300" s="42">
        <f>IFERROR(VLOOKUP($H2300,#REF!,12,FALSE),0)</f>
        <v>0</v>
      </c>
      <c r="AP2300" s="34">
        <f>IFERROR(VLOOKUP($H2300,#REF!,10,FALSE),0)</f>
        <v>0</v>
      </c>
      <c r="AQ2300" s="34">
        <f>IFERROR(VLOOKUP($H2300,#REF!,11,FALSE),0)</f>
        <v>0</v>
      </c>
      <c r="AR2300" s="42">
        <f>IFERROR(VLOOKUP($H2300,#REF!,12,FALSE),0)</f>
        <v>0</v>
      </c>
      <c r="AS2300" s="34">
        <f>IFERROR(VLOOKUP($H2300,#REF!,13,FALSE),0)</f>
        <v>0</v>
      </c>
      <c r="AT2300" s="34">
        <f>IFERROR(VLOOKUP($H2300,#REF!,14,FALSE),0)</f>
        <v>0</v>
      </c>
      <c r="AU2300" s="42">
        <f>IFERROR(VLOOKUP($H2300,#REF!,15,FALSE),0)</f>
        <v>0</v>
      </c>
      <c r="AV2300" s="34">
        <f>IFERROR(VLOOKUP($H2300,#REF!,15,FALSE),0)</f>
        <v>0</v>
      </c>
      <c r="AW2300" s="34">
        <f>IFERROR(VLOOKUP($H2300,#REF!,16,FALSE),0)</f>
        <v>0</v>
      </c>
      <c r="AX2300" s="42">
        <f>IFERROR(VLOOKUP($H2300,#REF!,17,FALSE),0)</f>
        <v>0</v>
      </c>
    </row>
    <row r="2301" spans="1:50" x14ac:dyDescent="0.3">
      <c r="A2301" s="33" t="str">
        <f t="shared" si="140"/>
        <v>0</v>
      </c>
      <c r="B2301" s="33">
        <f>+'R&amp;E EXPORT'!B2100</f>
        <v>0</v>
      </c>
      <c r="C2301" t="str">
        <f>IFERROR(VLOOKUP(A2301,'MCSJ Export'!A:C,3,FALSE),"")</f>
        <v/>
      </c>
      <c r="D2301" s="37">
        <f t="shared" ca="1" si="141"/>
        <v>0</v>
      </c>
      <c r="E2301" s="37">
        <f t="shared" ca="1" si="142"/>
        <v>0</v>
      </c>
      <c r="F2301" s="37">
        <f t="shared" ca="1" si="143"/>
        <v>0</v>
      </c>
      <c r="G2301" s="37"/>
      <c r="H2301" s="33">
        <f>+'R&amp;E EXPORT'!A2100</f>
        <v>0</v>
      </c>
      <c r="I2301" s="34">
        <f>IFERROR(VLOOKUP($H2301,'Gen F Rev'!$A:$M,15,FALSE),0)</f>
        <v>0</v>
      </c>
      <c r="J2301" s="34">
        <f>IFERROR(VLOOKUP($H2301,'Gen F Rev'!$A:$M,16,FALSE),0)</f>
        <v>0</v>
      </c>
      <c r="K2301" s="42">
        <f>IFERROR(VLOOKUP($H2301,'Gen F Rev'!$A:$M,17,FALSE),0)</f>
        <v>0</v>
      </c>
      <c r="L2301" s="34">
        <f>IFERROR(VLOOKUP($H2301,'Gen F Exp'!$A:$E,15,FALSE),0)</f>
        <v>0</v>
      </c>
      <c r="M2301" s="34">
        <f>IFERROR(VLOOKUP($H2301,'Gen F Exp'!$A:$E,16,FALSE),0)</f>
        <v>0</v>
      </c>
      <c r="N2301" s="42">
        <f>IFERROR(VLOOKUP($H2301,'Gen F Exp'!$A:$E,17,FALSE),0)</f>
        <v>0</v>
      </c>
      <c r="O2301" s="34">
        <f>IFERROR(VLOOKUP($H2301,'Water F Rev'!$A:$L,15,FALSE),0)</f>
        <v>0</v>
      </c>
      <c r="P2301" s="34">
        <f>IFERROR(VLOOKUP($H2301,'Water F Rev'!$A:$L,16,FALSE),0)</f>
        <v>0</v>
      </c>
      <c r="Q2301" s="42">
        <f>IFERROR(VLOOKUP($H2301,'Water F Rev'!$A:$L,17,FALSE),0)</f>
        <v>0</v>
      </c>
      <c r="R2301" s="34">
        <f>IFERROR(VLOOKUP($H2301,'Water F Exp'!$A:$K,15,FALSE),0)</f>
        <v>0</v>
      </c>
      <c r="S2301" s="34">
        <f>IFERROR(VLOOKUP($H2301,'Water F Exp'!$A:$K,16,FALSE),0)</f>
        <v>0</v>
      </c>
      <c r="T2301" s="42">
        <f>IFERROR(VLOOKUP($H2301,'Water F Exp'!$A:$K,17,FALSE),0)</f>
        <v>0</v>
      </c>
      <c r="U2301" s="34">
        <f ca="1">IFERROR(VLOOKUP($H2301,'Sewer F Rev'!$A:$E,15,FALSE),0)</f>
        <v>0</v>
      </c>
      <c r="V2301" s="34">
        <f ca="1">IFERROR(VLOOKUP($H2301,'Sewer F Rev'!$A:$E,16,FALSE),0)</f>
        <v>0</v>
      </c>
      <c r="W2301" s="42">
        <f ca="1">IFERROR(VLOOKUP($H2301,'Sewer F Rev'!$A:$E,17,FALSE),0)</f>
        <v>0</v>
      </c>
      <c r="X2301" s="34">
        <f>IFERROR(VLOOKUP($H2301,'Sewer F Exp'!$A:$B,15,FALSE),0)</f>
        <v>0</v>
      </c>
      <c r="Y2301" s="34">
        <f>IFERROR(VLOOKUP($H2301,'Sewer F Exp'!$A:$B,16,FALSE),0)</f>
        <v>0</v>
      </c>
      <c r="Z2301" s="42">
        <f>IFERROR(VLOOKUP($H2301,'Sewer F Exp'!$A:$B,17,FALSE),0)</f>
        <v>0</v>
      </c>
      <c r="AA2301" s="34">
        <f>IFERROR(VLOOKUP($H2301,'Refuse F Rev'!$A:$E,15,FALSE),0)</f>
        <v>0</v>
      </c>
      <c r="AB2301" s="34">
        <f>IFERROR(VLOOKUP($H2301,'Refuse F Rev'!$A:$E,16,FALSE),0)</f>
        <v>0</v>
      </c>
      <c r="AC2301" s="42">
        <f>IFERROR(VLOOKUP($H2301,'Refuse F Rev'!$A:$E,17,FALSE),0)</f>
        <v>0</v>
      </c>
      <c r="AD2301" s="34">
        <f>IFERROR(VLOOKUP($H2301,'Refuse F Exp'!$A:$E,15,FALSE),0)</f>
        <v>0</v>
      </c>
      <c r="AE2301" s="34">
        <f>IFERROR(VLOOKUP($H2301,'Refuse F Exp'!$A:$E,16,FALSE),0)</f>
        <v>0</v>
      </c>
      <c r="AF2301" s="42">
        <f>IFERROR(VLOOKUP($H2301,'Refuse F Exp'!$A:$E,17,FALSE),0)</f>
        <v>0</v>
      </c>
      <c r="AG2301" s="34">
        <f>IFERROR(VLOOKUP($H2301,#REF!,10,FALSE),0)</f>
        <v>0</v>
      </c>
      <c r="AH2301" s="34">
        <f>IFERROR(VLOOKUP($H2301,#REF!,11,FALSE),0)</f>
        <v>0</v>
      </c>
      <c r="AI2301" s="42">
        <f>IFERROR(VLOOKUP($H2301,#REF!,12,FALSE),0)</f>
        <v>0</v>
      </c>
      <c r="AJ2301" s="34">
        <f>IFERROR(VLOOKUP($H2301,#REF!,10,FALSE),0)</f>
        <v>0</v>
      </c>
      <c r="AK2301" s="34">
        <f>IFERROR(VLOOKUP($H2301,#REF!,11,FALSE),0)</f>
        <v>0</v>
      </c>
      <c r="AL2301" s="42">
        <f>IFERROR(VLOOKUP($H2301,#REF!,12,FALSE),0)</f>
        <v>0</v>
      </c>
      <c r="AM2301" s="34">
        <f>IFERROR(VLOOKUP($H2301,#REF!,10,FALSE),0)</f>
        <v>0</v>
      </c>
      <c r="AN2301" s="34">
        <f>IFERROR(VLOOKUP($H2301,#REF!,11,FALSE),0)</f>
        <v>0</v>
      </c>
      <c r="AO2301" s="42">
        <f>IFERROR(VLOOKUP($H2301,#REF!,12,FALSE),0)</f>
        <v>0</v>
      </c>
      <c r="AP2301" s="34">
        <f>IFERROR(VLOOKUP($H2301,#REF!,10,FALSE),0)</f>
        <v>0</v>
      </c>
      <c r="AQ2301" s="34">
        <f>IFERROR(VLOOKUP($H2301,#REF!,11,FALSE),0)</f>
        <v>0</v>
      </c>
      <c r="AR2301" s="42">
        <f>IFERROR(VLOOKUP($H2301,#REF!,12,FALSE),0)</f>
        <v>0</v>
      </c>
      <c r="AS2301" s="34">
        <f>IFERROR(VLOOKUP($H2301,#REF!,13,FALSE),0)</f>
        <v>0</v>
      </c>
      <c r="AT2301" s="34">
        <f>IFERROR(VLOOKUP($H2301,#REF!,14,FALSE),0)</f>
        <v>0</v>
      </c>
      <c r="AU2301" s="42">
        <f>IFERROR(VLOOKUP($H2301,#REF!,15,FALSE),0)</f>
        <v>0</v>
      </c>
      <c r="AV2301" s="34">
        <f>IFERROR(VLOOKUP($H2301,#REF!,15,FALSE),0)</f>
        <v>0</v>
      </c>
      <c r="AW2301" s="34">
        <f>IFERROR(VLOOKUP($H2301,#REF!,16,FALSE),0)</f>
        <v>0</v>
      </c>
      <c r="AX2301" s="42">
        <f>IFERROR(VLOOKUP($H2301,#REF!,17,FALSE),0)</f>
        <v>0</v>
      </c>
    </row>
    <row r="2302" spans="1:50" x14ac:dyDescent="0.3">
      <c r="A2302" s="33" t="str">
        <f t="shared" si="140"/>
        <v>0</v>
      </c>
      <c r="B2302" s="33">
        <f>+'R&amp;E EXPORT'!B2101</f>
        <v>0</v>
      </c>
      <c r="C2302" t="str">
        <f>IFERROR(VLOOKUP(A2302,'MCSJ Export'!A:C,3,FALSE),"")</f>
        <v/>
      </c>
      <c r="D2302" s="37">
        <f t="shared" ca="1" si="141"/>
        <v>0</v>
      </c>
      <c r="E2302" s="37">
        <f t="shared" ca="1" si="142"/>
        <v>0</v>
      </c>
      <c r="F2302" s="37">
        <f t="shared" ca="1" si="143"/>
        <v>0</v>
      </c>
      <c r="G2302" s="37"/>
      <c r="H2302" s="33">
        <f>+'R&amp;E EXPORT'!A2101</f>
        <v>0</v>
      </c>
      <c r="I2302" s="34">
        <f>IFERROR(VLOOKUP($H2302,'Gen F Rev'!$A:$M,15,FALSE),0)</f>
        <v>0</v>
      </c>
      <c r="J2302" s="34">
        <f>IFERROR(VLOOKUP($H2302,'Gen F Rev'!$A:$M,16,FALSE),0)</f>
        <v>0</v>
      </c>
      <c r="K2302" s="42">
        <f>IFERROR(VLOOKUP($H2302,'Gen F Rev'!$A:$M,17,FALSE),0)</f>
        <v>0</v>
      </c>
      <c r="L2302" s="34">
        <f>IFERROR(VLOOKUP($H2302,'Gen F Exp'!$A:$E,15,FALSE),0)</f>
        <v>0</v>
      </c>
      <c r="M2302" s="34">
        <f>IFERROR(VLOOKUP($H2302,'Gen F Exp'!$A:$E,16,FALSE),0)</f>
        <v>0</v>
      </c>
      <c r="N2302" s="42">
        <f>IFERROR(VLOOKUP($H2302,'Gen F Exp'!$A:$E,17,FALSE),0)</f>
        <v>0</v>
      </c>
      <c r="O2302" s="34">
        <f>IFERROR(VLOOKUP($H2302,'Water F Rev'!$A:$L,15,FALSE),0)</f>
        <v>0</v>
      </c>
      <c r="P2302" s="34">
        <f>IFERROR(VLOOKUP($H2302,'Water F Rev'!$A:$L,16,FALSE),0)</f>
        <v>0</v>
      </c>
      <c r="Q2302" s="42">
        <f>IFERROR(VLOOKUP($H2302,'Water F Rev'!$A:$L,17,FALSE),0)</f>
        <v>0</v>
      </c>
      <c r="R2302" s="34">
        <f>IFERROR(VLOOKUP($H2302,'Water F Exp'!$A:$K,15,FALSE),0)</f>
        <v>0</v>
      </c>
      <c r="S2302" s="34">
        <f>IFERROR(VLOOKUP($H2302,'Water F Exp'!$A:$K,16,FALSE),0)</f>
        <v>0</v>
      </c>
      <c r="T2302" s="42">
        <f>IFERROR(VLOOKUP($H2302,'Water F Exp'!$A:$K,17,FALSE),0)</f>
        <v>0</v>
      </c>
      <c r="U2302" s="34">
        <f ca="1">IFERROR(VLOOKUP($H2302,'Sewer F Rev'!$A:$E,15,FALSE),0)</f>
        <v>0</v>
      </c>
      <c r="V2302" s="34">
        <f ca="1">IFERROR(VLOOKUP($H2302,'Sewer F Rev'!$A:$E,16,FALSE),0)</f>
        <v>0</v>
      </c>
      <c r="W2302" s="42">
        <f ca="1">IFERROR(VLOOKUP($H2302,'Sewer F Rev'!$A:$E,17,FALSE),0)</f>
        <v>0</v>
      </c>
      <c r="X2302" s="34">
        <f>IFERROR(VLOOKUP($H2302,'Sewer F Exp'!$A:$B,15,FALSE),0)</f>
        <v>0</v>
      </c>
      <c r="Y2302" s="34">
        <f>IFERROR(VLOOKUP($H2302,'Sewer F Exp'!$A:$B,16,FALSE),0)</f>
        <v>0</v>
      </c>
      <c r="Z2302" s="42">
        <f>IFERROR(VLOOKUP($H2302,'Sewer F Exp'!$A:$B,17,FALSE),0)</f>
        <v>0</v>
      </c>
      <c r="AA2302" s="34">
        <f>IFERROR(VLOOKUP($H2302,'Refuse F Rev'!$A:$E,15,FALSE),0)</f>
        <v>0</v>
      </c>
      <c r="AB2302" s="34">
        <f>IFERROR(VLOOKUP($H2302,'Refuse F Rev'!$A:$E,16,FALSE),0)</f>
        <v>0</v>
      </c>
      <c r="AC2302" s="42">
        <f>IFERROR(VLOOKUP($H2302,'Refuse F Rev'!$A:$E,17,FALSE),0)</f>
        <v>0</v>
      </c>
      <c r="AD2302" s="34">
        <f>IFERROR(VLOOKUP($H2302,'Refuse F Exp'!$A:$E,15,FALSE),0)</f>
        <v>0</v>
      </c>
      <c r="AE2302" s="34">
        <f>IFERROR(VLOOKUP($H2302,'Refuse F Exp'!$A:$E,16,FALSE),0)</f>
        <v>0</v>
      </c>
      <c r="AF2302" s="42">
        <f>IFERROR(VLOOKUP($H2302,'Refuse F Exp'!$A:$E,17,FALSE),0)</f>
        <v>0</v>
      </c>
      <c r="AG2302" s="34">
        <f>IFERROR(VLOOKUP($H2302,#REF!,10,FALSE),0)</f>
        <v>0</v>
      </c>
      <c r="AH2302" s="34">
        <f>IFERROR(VLOOKUP($H2302,#REF!,11,FALSE),0)</f>
        <v>0</v>
      </c>
      <c r="AI2302" s="42">
        <f>IFERROR(VLOOKUP($H2302,#REF!,12,FALSE),0)</f>
        <v>0</v>
      </c>
      <c r="AJ2302" s="34">
        <f>IFERROR(VLOOKUP($H2302,#REF!,10,FALSE),0)</f>
        <v>0</v>
      </c>
      <c r="AK2302" s="34">
        <f>IFERROR(VLOOKUP($H2302,#REF!,11,FALSE),0)</f>
        <v>0</v>
      </c>
      <c r="AL2302" s="42">
        <f>IFERROR(VLOOKUP($H2302,#REF!,12,FALSE),0)</f>
        <v>0</v>
      </c>
      <c r="AM2302" s="34">
        <f>IFERROR(VLOOKUP($H2302,#REF!,10,FALSE),0)</f>
        <v>0</v>
      </c>
      <c r="AN2302" s="34">
        <f>IFERROR(VLOOKUP($H2302,#REF!,11,FALSE),0)</f>
        <v>0</v>
      </c>
      <c r="AO2302" s="42">
        <f>IFERROR(VLOOKUP($H2302,#REF!,12,FALSE),0)</f>
        <v>0</v>
      </c>
      <c r="AP2302" s="34">
        <f>IFERROR(VLOOKUP($H2302,#REF!,10,FALSE),0)</f>
        <v>0</v>
      </c>
      <c r="AQ2302" s="34">
        <f>IFERROR(VLOOKUP($H2302,#REF!,11,FALSE),0)</f>
        <v>0</v>
      </c>
      <c r="AR2302" s="42">
        <f>IFERROR(VLOOKUP($H2302,#REF!,12,FALSE),0)</f>
        <v>0</v>
      </c>
      <c r="AS2302" s="34">
        <f>IFERROR(VLOOKUP($H2302,#REF!,13,FALSE),0)</f>
        <v>0</v>
      </c>
      <c r="AT2302" s="34">
        <f>IFERROR(VLOOKUP($H2302,#REF!,14,FALSE),0)</f>
        <v>0</v>
      </c>
      <c r="AU2302" s="42">
        <f>IFERROR(VLOOKUP($H2302,#REF!,15,FALSE),0)</f>
        <v>0</v>
      </c>
      <c r="AV2302" s="34">
        <f>IFERROR(VLOOKUP($H2302,#REF!,15,FALSE),0)</f>
        <v>0</v>
      </c>
      <c r="AW2302" s="34">
        <f>IFERROR(VLOOKUP($H2302,#REF!,16,FALSE),0)</f>
        <v>0</v>
      </c>
      <c r="AX2302" s="42">
        <f>IFERROR(VLOOKUP($H2302,#REF!,17,FALSE),0)</f>
        <v>0</v>
      </c>
    </row>
    <row r="2303" spans="1:50" x14ac:dyDescent="0.3">
      <c r="A2303" s="33" t="str">
        <f t="shared" si="140"/>
        <v>0</v>
      </c>
      <c r="B2303" s="33">
        <f>+'R&amp;E EXPORT'!B2102</f>
        <v>0</v>
      </c>
      <c r="C2303" t="str">
        <f>IFERROR(VLOOKUP(A2303,'MCSJ Export'!A:C,3,FALSE),"")</f>
        <v/>
      </c>
      <c r="D2303" s="37">
        <f t="shared" ca="1" si="141"/>
        <v>0</v>
      </c>
      <c r="E2303" s="37">
        <f t="shared" ca="1" si="142"/>
        <v>0</v>
      </c>
      <c r="F2303" s="37">
        <f t="shared" ca="1" si="143"/>
        <v>0</v>
      </c>
      <c r="G2303" s="37"/>
      <c r="H2303" s="33">
        <f>+'R&amp;E EXPORT'!A2102</f>
        <v>0</v>
      </c>
      <c r="I2303" s="34">
        <f>IFERROR(VLOOKUP($H2303,'Gen F Rev'!$A:$M,15,FALSE),0)</f>
        <v>0</v>
      </c>
      <c r="J2303" s="34">
        <f>IFERROR(VLOOKUP($H2303,'Gen F Rev'!$A:$M,16,FALSE),0)</f>
        <v>0</v>
      </c>
      <c r="K2303" s="42">
        <f>IFERROR(VLOOKUP($H2303,'Gen F Rev'!$A:$M,17,FALSE),0)</f>
        <v>0</v>
      </c>
      <c r="L2303" s="34">
        <f>IFERROR(VLOOKUP($H2303,'Gen F Exp'!$A:$E,15,FALSE),0)</f>
        <v>0</v>
      </c>
      <c r="M2303" s="34">
        <f>IFERROR(VLOOKUP($H2303,'Gen F Exp'!$A:$E,16,FALSE),0)</f>
        <v>0</v>
      </c>
      <c r="N2303" s="42">
        <f>IFERROR(VLOOKUP($H2303,'Gen F Exp'!$A:$E,17,FALSE),0)</f>
        <v>0</v>
      </c>
      <c r="O2303" s="34">
        <f>IFERROR(VLOOKUP($H2303,'Water F Rev'!$A:$L,15,FALSE),0)</f>
        <v>0</v>
      </c>
      <c r="P2303" s="34">
        <f>IFERROR(VLOOKUP($H2303,'Water F Rev'!$A:$L,16,FALSE),0)</f>
        <v>0</v>
      </c>
      <c r="Q2303" s="42">
        <f>IFERROR(VLOOKUP($H2303,'Water F Rev'!$A:$L,17,FALSE),0)</f>
        <v>0</v>
      </c>
      <c r="R2303" s="34">
        <f>IFERROR(VLOOKUP($H2303,'Water F Exp'!$A:$K,15,FALSE),0)</f>
        <v>0</v>
      </c>
      <c r="S2303" s="34">
        <f>IFERROR(VLOOKUP($H2303,'Water F Exp'!$A:$K,16,FALSE),0)</f>
        <v>0</v>
      </c>
      <c r="T2303" s="42">
        <f>IFERROR(VLOOKUP($H2303,'Water F Exp'!$A:$K,17,FALSE),0)</f>
        <v>0</v>
      </c>
      <c r="U2303" s="34">
        <f ca="1">IFERROR(VLOOKUP($H2303,'Sewer F Rev'!$A:$E,15,FALSE),0)</f>
        <v>0</v>
      </c>
      <c r="V2303" s="34">
        <f ca="1">IFERROR(VLOOKUP($H2303,'Sewer F Rev'!$A:$E,16,FALSE),0)</f>
        <v>0</v>
      </c>
      <c r="W2303" s="42">
        <f ca="1">IFERROR(VLOOKUP($H2303,'Sewer F Rev'!$A:$E,17,FALSE),0)</f>
        <v>0</v>
      </c>
      <c r="X2303" s="34">
        <f>IFERROR(VLOOKUP($H2303,'Sewer F Exp'!$A:$B,15,FALSE),0)</f>
        <v>0</v>
      </c>
      <c r="Y2303" s="34">
        <f>IFERROR(VLOOKUP($H2303,'Sewer F Exp'!$A:$B,16,FALSE),0)</f>
        <v>0</v>
      </c>
      <c r="Z2303" s="42">
        <f>IFERROR(VLOOKUP($H2303,'Sewer F Exp'!$A:$B,17,FALSE),0)</f>
        <v>0</v>
      </c>
      <c r="AA2303" s="34">
        <f>IFERROR(VLOOKUP($H2303,'Refuse F Rev'!$A:$E,15,FALSE),0)</f>
        <v>0</v>
      </c>
      <c r="AB2303" s="34">
        <f>IFERROR(VLOOKUP($H2303,'Refuse F Rev'!$A:$E,16,FALSE),0)</f>
        <v>0</v>
      </c>
      <c r="AC2303" s="42">
        <f>IFERROR(VLOOKUP($H2303,'Refuse F Rev'!$A:$E,17,FALSE),0)</f>
        <v>0</v>
      </c>
      <c r="AD2303" s="34">
        <f>IFERROR(VLOOKUP($H2303,'Refuse F Exp'!$A:$E,15,FALSE),0)</f>
        <v>0</v>
      </c>
      <c r="AE2303" s="34">
        <f>IFERROR(VLOOKUP($H2303,'Refuse F Exp'!$A:$E,16,FALSE),0)</f>
        <v>0</v>
      </c>
      <c r="AF2303" s="42">
        <f>IFERROR(VLOOKUP($H2303,'Refuse F Exp'!$A:$E,17,FALSE),0)</f>
        <v>0</v>
      </c>
      <c r="AG2303" s="34">
        <f>IFERROR(VLOOKUP($H2303,#REF!,10,FALSE),0)</f>
        <v>0</v>
      </c>
      <c r="AH2303" s="34">
        <f>IFERROR(VLOOKUP($H2303,#REF!,11,FALSE),0)</f>
        <v>0</v>
      </c>
      <c r="AI2303" s="42">
        <f>IFERROR(VLOOKUP($H2303,#REF!,12,FALSE),0)</f>
        <v>0</v>
      </c>
      <c r="AJ2303" s="34">
        <f>IFERROR(VLOOKUP($H2303,#REF!,10,FALSE),0)</f>
        <v>0</v>
      </c>
      <c r="AK2303" s="34">
        <f>IFERROR(VLOOKUP($H2303,#REF!,11,FALSE),0)</f>
        <v>0</v>
      </c>
      <c r="AL2303" s="42">
        <f>IFERROR(VLOOKUP($H2303,#REF!,12,FALSE),0)</f>
        <v>0</v>
      </c>
      <c r="AM2303" s="34">
        <f>IFERROR(VLOOKUP($H2303,#REF!,10,FALSE),0)</f>
        <v>0</v>
      </c>
      <c r="AN2303" s="34">
        <f>IFERROR(VLOOKUP($H2303,#REF!,11,FALSE),0)</f>
        <v>0</v>
      </c>
      <c r="AO2303" s="42">
        <f>IFERROR(VLOOKUP($H2303,#REF!,12,FALSE),0)</f>
        <v>0</v>
      </c>
      <c r="AP2303" s="34">
        <f>IFERROR(VLOOKUP($H2303,#REF!,10,FALSE),0)</f>
        <v>0</v>
      </c>
      <c r="AQ2303" s="34">
        <f>IFERROR(VLOOKUP($H2303,#REF!,11,FALSE),0)</f>
        <v>0</v>
      </c>
      <c r="AR2303" s="42">
        <f>IFERROR(VLOOKUP($H2303,#REF!,12,FALSE),0)</f>
        <v>0</v>
      </c>
      <c r="AS2303" s="34">
        <f>IFERROR(VLOOKUP($H2303,#REF!,13,FALSE),0)</f>
        <v>0</v>
      </c>
      <c r="AT2303" s="34">
        <f>IFERROR(VLOOKUP($H2303,#REF!,14,FALSE),0)</f>
        <v>0</v>
      </c>
      <c r="AU2303" s="42">
        <f>IFERROR(VLOOKUP($H2303,#REF!,15,FALSE),0)</f>
        <v>0</v>
      </c>
      <c r="AV2303" s="34">
        <f>IFERROR(VLOOKUP($H2303,#REF!,15,FALSE),0)</f>
        <v>0</v>
      </c>
      <c r="AW2303" s="34">
        <f>IFERROR(VLOOKUP($H2303,#REF!,16,FALSE),0)</f>
        <v>0</v>
      </c>
      <c r="AX2303" s="42">
        <f>IFERROR(VLOOKUP($H2303,#REF!,17,FALSE),0)</f>
        <v>0</v>
      </c>
    </row>
    <row r="2304" spans="1:50" x14ac:dyDescent="0.3">
      <c r="A2304" s="33" t="str">
        <f t="shared" si="140"/>
        <v>0</v>
      </c>
      <c r="B2304" s="33">
        <f>+'R&amp;E EXPORT'!B2103</f>
        <v>0</v>
      </c>
      <c r="C2304" t="str">
        <f>IFERROR(VLOOKUP(A2304,'MCSJ Export'!A:C,3,FALSE),"")</f>
        <v/>
      </c>
      <c r="D2304" s="37">
        <f t="shared" ca="1" si="141"/>
        <v>0</v>
      </c>
      <c r="E2304" s="37">
        <f t="shared" ca="1" si="142"/>
        <v>0</v>
      </c>
      <c r="F2304" s="37">
        <f t="shared" ca="1" si="143"/>
        <v>0</v>
      </c>
      <c r="G2304" s="37"/>
      <c r="H2304" s="33">
        <f>+'R&amp;E EXPORT'!A2103</f>
        <v>0</v>
      </c>
      <c r="I2304" s="34">
        <f>IFERROR(VLOOKUP($H2304,'Gen F Rev'!$A:$M,15,FALSE),0)</f>
        <v>0</v>
      </c>
      <c r="J2304" s="34">
        <f>IFERROR(VLOOKUP($H2304,'Gen F Rev'!$A:$M,16,FALSE),0)</f>
        <v>0</v>
      </c>
      <c r="K2304" s="42">
        <f>IFERROR(VLOOKUP($H2304,'Gen F Rev'!$A:$M,17,FALSE),0)</f>
        <v>0</v>
      </c>
      <c r="L2304" s="34">
        <f>IFERROR(VLOOKUP($H2304,'Gen F Exp'!$A:$E,15,FALSE),0)</f>
        <v>0</v>
      </c>
      <c r="M2304" s="34">
        <f>IFERROR(VLOOKUP($H2304,'Gen F Exp'!$A:$E,16,FALSE),0)</f>
        <v>0</v>
      </c>
      <c r="N2304" s="42">
        <f>IFERROR(VLOOKUP($H2304,'Gen F Exp'!$A:$E,17,FALSE),0)</f>
        <v>0</v>
      </c>
      <c r="O2304" s="34">
        <f>IFERROR(VLOOKUP($H2304,'Water F Rev'!$A:$L,15,FALSE),0)</f>
        <v>0</v>
      </c>
      <c r="P2304" s="34">
        <f>IFERROR(VLOOKUP($H2304,'Water F Rev'!$A:$L,16,FALSE),0)</f>
        <v>0</v>
      </c>
      <c r="Q2304" s="42">
        <f>IFERROR(VLOOKUP($H2304,'Water F Rev'!$A:$L,17,FALSE),0)</f>
        <v>0</v>
      </c>
      <c r="R2304" s="34">
        <f>IFERROR(VLOOKUP($H2304,'Water F Exp'!$A:$K,15,FALSE),0)</f>
        <v>0</v>
      </c>
      <c r="S2304" s="34">
        <f>IFERROR(VLOOKUP($H2304,'Water F Exp'!$A:$K,16,FALSE),0)</f>
        <v>0</v>
      </c>
      <c r="T2304" s="42">
        <f>IFERROR(VLOOKUP($H2304,'Water F Exp'!$A:$K,17,FALSE),0)</f>
        <v>0</v>
      </c>
      <c r="U2304" s="34">
        <f ca="1">IFERROR(VLOOKUP($H2304,'Sewer F Rev'!$A:$E,15,FALSE),0)</f>
        <v>0</v>
      </c>
      <c r="V2304" s="34">
        <f ca="1">IFERROR(VLOOKUP($H2304,'Sewer F Rev'!$A:$E,16,FALSE),0)</f>
        <v>0</v>
      </c>
      <c r="W2304" s="42">
        <f ca="1">IFERROR(VLOOKUP($H2304,'Sewer F Rev'!$A:$E,17,FALSE),0)</f>
        <v>0</v>
      </c>
      <c r="X2304" s="34">
        <f>IFERROR(VLOOKUP($H2304,'Sewer F Exp'!$A:$B,15,FALSE),0)</f>
        <v>0</v>
      </c>
      <c r="Y2304" s="34">
        <f>IFERROR(VLOOKUP($H2304,'Sewer F Exp'!$A:$B,16,FALSE),0)</f>
        <v>0</v>
      </c>
      <c r="Z2304" s="42">
        <f>IFERROR(VLOOKUP($H2304,'Sewer F Exp'!$A:$B,17,FALSE),0)</f>
        <v>0</v>
      </c>
      <c r="AA2304" s="34">
        <f>IFERROR(VLOOKUP($H2304,'Refuse F Rev'!$A:$E,15,FALSE),0)</f>
        <v>0</v>
      </c>
      <c r="AB2304" s="34">
        <f>IFERROR(VLOOKUP($H2304,'Refuse F Rev'!$A:$E,16,FALSE),0)</f>
        <v>0</v>
      </c>
      <c r="AC2304" s="42">
        <f>IFERROR(VLOOKUP($H2304,'Refuse F Rev'!$A:$E,17,FALSE),0)</f>
        <v>0</v>
      </c>
      <c r="AD2304" s="34">
        <f>IFERROR(VLOOKUP($H2304,'Refuse F Exp'!$A:$E,15,FALSE),0)</f>
        <v>0</v>
      </c>
      <c r="AE2304" s="34">
        <f>IFERROR(VLOOKUP($H2304,'Refuse F Exp'!$A:$E,16,FALSE),0)</f>
        <v>0</v>
      </c>
      <c r="AF2304" s="42">
        <f>IFERROR(VLOOKUP($H2304,'Refuse F Exp'!$A:$E,17,FALSE),0)</f>
        <v>0</v>
      </c>
      <c r="AG2304" s="34">
        <f>IFERROR(VLOOKUP($H2304,#REF!,10,FALSE),0)</f>
        <v>0</v>
      </c>
      <c r="AH2304" s="34">
        <f>IFERROR(VLOOKUP($H2304,#REF!,11,FALSE),0)</f>
        <v>0</v>
      </c>
      <c r="AI2304" s="42">
        <f>IFERROR(VLOOKUP($H2304,#REF!,12,FALSE),0)</f>
        <v>0</v>
      </c>
      <c r="AJ2304" s="34">
        <f>IFERROR(VLOOKUP($H2304,#REF!,10,FALSE),0)</f>
        <v>0</v>
      </c>
      <c r="AK2304" s="34">
        <f>IFERROR(VLOOKUP($H2304,#REF!,11,FALSE),0)</f>
        <v>0</v>
      </c>
      <c r="AL2304" s="42">
        <f>IFERROR(VLOOKUP($H2304,#REF!,12,FALSE),0)</f>
        <v>0</v>
      </c>
      <c r="AM2304" s="34">
        <f>IFERROR(VLOOKUP($H2304,#REF!,10,FALSE),0)</f>
        <v>0</v>
      </c>
      <c r="AN2304" s="34">
        <f>IFERROR(VLOOKUP($H2304,#REF!,11,FALSE),0)</f>
        <v>0</v>
      </c>
      <c r="AO2304" s="42">
        <f>IFERROR(VLOOKUP($H2304,#REF!,12,FALSE),0)</f>
        <v>0</v>
      </c>
      <c r="AP2304" s="34">
        <f>IFERROR(VLOOKUP($H2304,#REF!,10,FALSE),0)</f>
        <v>0</v>
      </c>
      <c r="AQ2304" s="34">
        <f>IFERROR(VLOOKUP($H2304,#REF!,11,FALSE),0)</f>
        <v>0</v>
      </c>
      <c r="AR2304" s="42">
        <f>IFERROR(VLOOKUP($H2304,#REF!,12,FALSE),0)</f>
        <v>0</v>
      </c>
      <c r="AS2304" s="34">
        <f>IFERROR(VLOOKUP($H2304,#REF!,13,FALSE),0)</f>
        <v>0</v>
      </c>
      <c r="AT2304" s="34">
        <f>IFERROR(VLOOKUP($H2304,#REF!,14,FALSE),0)</f>
        <v>0</v>
      </c>
      <c r="AU2304" s="42">
        <f>IFERROR(VLOOKUP($H2304,#REF!,15,FALSE),0)</f>
        <v>0</v>
      </c>
      <c r="AV2304" s="34">
        <f>IFERROR(VLOOKUP($H2304,#REF!,15,FALSE),0)</f>
        <v>0</v>
      </c>
      <c r="AW2304" s="34">
        <f>IFERROR(VLOOKUP($H2304,#REF!,16,FALSE),0)</f>
        <v>0</v>
      </c>
      <c r="AX2304" s="42">
        <f>IFERROR(VLOOKUP($H2304,#REF!,17,FALSE),0)</f>
        <v>0</v>
      </c>
    </row>
    <row r="2305" spans="1:50" x14ac:dyDescent="0.3">
      <c r="A2305" s="33" t="str">
        <f t="shared" si="140"/>
        <v>0</v>
      </c>
      <c r="B2305" s="33">
        <f>+'R&amp;E EXPORT'!B2104</f>
        <v>0</v>
      </c>
      <c r="C2305" t="str">
        <f>IFERROR(VLOOKUP(A2305,'MCSJ Export'!A:C,3,FALSE),"")</f>
        <v/>
      </c>
      <c r="D2305" s="37">
        <f t="shared" ca="1" si="141"/>
        <v>0</v>
      </c>
      <c r="E2305" s="37">
        <f t="shared" ca="1" si="142"/>
        <v>0</v>
      </c>
      <c r="F2305" s="37">
        <f t="shared" ca="1" si="143"/>
        <v>0</v>
      </c>
      <c r="G2305" s="37"/>
      <c r="H2305" s="33">
        <f>+'R&amp;E EXPORT'!A2104</f>
        <v>0</v>
      </c>
      <c r="I2305" s="34">
        <f>IFERROR(VLOOKUP($H2305,'Gen F Rev'!$A:$M,15,FALSE),0)</f>
        <v>0</v>
      </c>
      <c r="J2305" s="34">
        <f>IFERROR(VLOOKUP($H2305,'Gen F Rev'!$A:$M,16,FALSE),0)</f>
        <v>0</v>
      </c>
      <c r="K2305" s="42">
        <f>IFERROR(VLOOKUP($H2305,'Gen F Rev'!$A:$M,17,FALSE),0)</f>
        <v>0</v>
      </c>
      <c r="L2305" s="34">
        <f>IFERROR(VLOOKUP($H2305,'Gen F Exp'!$A:$E,15,FALSE),0)</f>
        <v>0</v>
      </c>
      <c r="M2305" s="34">
        <f>IFERROR(VLOOKUP($H2305,'Gen F Exp'!$A:$E,16,FALSE),0)</f>
        <v>0</v>
      </c>
      <c r="N2305" s="42">
        <f>IFERROR(VLOOKUP($H2305,'Gen F Exp'!$A:$E,17,FALSE),0)</f>
        <v>0</v>
      </c>
      <c r="O2305" s="34">
        <f>IFERROR(VLOOKUP($H2305,'Water F Rev'!$A:$L,15,FALSE),0)</f>
        <v>0</v>
      </c>
      <c r="P2305" s="34">
        <f>IFERROR(VLOOKUP($H2305,'Water F Rev'!$A:$L,16,FALSE),0)</f>
        <v>0</v>
      </c>
      <c r="Q2305" s="42">
        <f>IFERROR(VLOOKUP($H2305,'Water F Rev'!$A:$L,17,FALSE),0)</f>
        <v>0</v>
      </c>
      <c r="R2305" s="34">
        <f>IFERROR(VLOOKUP($H2305,'Water F Exp'!$A:$K,15,FALSE),0)</f>
        <v>0</v>
      </c>
      <c r="S2305" s="34">
        <f>IFERROR(VLOOKUP($H2305,'Water F Exp'!$A:$K,16,FALSE),0)</f>
        <v>0</v>
      </c>
      <c r="T2305" s="42">
        <f>IFERROR(VLOOKUP($H2305,'Water F Exp'!$A:$K,17,FALSE),0)</f>
        <v>0</v>
      </c>
      <c r="U2305" s="34">
        <f ca="1">IFERROR(VLOOKUP($H2305,'Sewer F Rev'!$A:$E,15,FALSE),0)</f>
        <v>0</v>
      </c>
      <c r="V2305" s="34">
        <f ca="1">IFERROR(VLOOKUP($H2305,'Sewer F Rev'!$A:$E,16,FALSE),0)</f>
        <v>0</v>
      </c>
      <c r="W2305" s="42">
        <f ca="1">IFERROR(VLOOKUP($H2305,'Sewer F Rev'!$A:$E,17,FALSE),0)</f>
        <v>0</v>
      </c>
      <c r="X2305" s="34">
        <f>IFERROR(VLOOKUP($H2305,'Sewer F Exp'!$A:$B,15,FALSE),0)</f>
        <v>0</v>
      </c>
      <c r="Y2305" s="34">
        <f>IFERROR(VLOOKUP($H2305,'Sewer F Exp'!$A:$B,16,FALSE),0)</f>
        <v>0</v>
      </c>
      <c r="Z2305" s="42">
        <f>IFERROR(VLOOKUP($H2305,'Sewer F Exp'!$A:$B,17,FALSE),0)</f>
        <v>0</v>
      </c>
      <c r="AA2305" s="34">
        <f>IFERROR(VLOOKUP($H2305,'Refuse F Rev'!$A:$E,15,FALSE),0)</f>
        <v>0</v>
      </c>
      <c r="AB2305" s="34">
        <f>IFERROR(VLOOKUP($H2305,'Refuse F Rev'!$A:$E,16,FALSE),0)</f>
        <v>0</v>
      </c>
      <c r="AC2305" s="42">
        <f>IFERROR(VLOOKUP($H2305,'Refuse F Rev'!$A:$E,17,FALSE),0)</f>
        <v>0</v>
      </c>
      <c r="AD2305" s="34">
        <f>IFERROR(VLOOKUP($H2305,'Refuse F Exp'!$A:$E,15,FALSE),0)</f>
        <v>0</v>
      </c>
      <c r="AE2305" s="34">
        <f>IFERROR(VLOOKUP($H2305,'Refuse F Exp'!$A:$E,16,FALSE),0)</f>
        <v>0</v>
      </c>
      <c r="AF2305" s="42">
        <f>IFERROR(VLOOKUP($H2305,'Refuse F Exp'!$A:$E,17,FALSE),0)</f>
        <v>0</v>
      </c>
      <c r="AG2305" s="34">
        <f>IFERROR(VLOOKUP($H2305,#REF!,10,FALSE),0)</f>
        <v>0</v>
      </c>
      <c r="AH2305" s="34">
        <f>IFERROR(VLOOKUP($H2305,#REF!,11,FALSE),0)</f>
        <v>0</v>
      </c>
      <c r="AI2305" s="42">
        <f>IFERROR(VLOOKUP($H2305,#REF!,12,FALSE),0)</f>
        <v>0</v>
      </c>
      <c r="AJ2305" s="34">
        <f>IFERROR(VLOOKUP($H2305,#REF!,10,FALSE),0)</f>
        <v>0</v>
      </c>
      <c r="AK2305" s="34">
        <f>IFERROR(VLOOKUP($H2305,#REF!,11,FALSE),0)</f>
        <v>0</v>
      </c>
      <c r="AL2305" s="42">
        <f>IFERROR(VLOOKUP($H2305,#REF!,12,FALSE),0)</f>
        <v>0</v>
      </c>
      <c r="AM2305" s="34">
        <f>IFERROR(VLOOKUP($H2305,#REF!,10,FALSE),0)</f>
        <v>0</v>
      </c>
      <c r="AN2305" s="34">
        <f>IFERROR(VLOOKUP($H2305,#REF!,11,FALSE),0)</f>
        <v>0</v>
      </c>
      <c r="AO2305" s="42">
        <f>IFERROR(VLOOKUP($H2305,#REF!,12,FALSE),0)</f>
        <v>0</v>
      </c>
      <c r="AP2305" s="34">
        <f>IFERROR(VLOOKUP($H2305,#REF!,10,FALSE),0)</f>
        <v>0</v>
      </c>
      <c r="AQ2305" s="34">
        <f>IFERROR(VLOOKUP($H2305,#REF!,11,FALSE),0)</f>
        <v>0</v>
      </c>
      <c r="AR2305" s="42">
        <f>IFERROR(VLOOKUP($H2305,#REF!,12,FALSE),0)</f>
        <v>0</v>
      </c>
      <c r="AS2305" s="34">
        <f>IFERROR(VLOOKUP($H2305,#REF!,13,FALSE),0)</f>
        <v>0</v>
      </c>
      <c r="AT2305" s="34">
        <f>IFERROR(VLOOKUP($H2305,#REF!,14,FALSE),0)</f>
        <v>0</v>
      </c>
      <c r="AU2305" s="42">
        <f>IFERROR(VLOOKUP($H2305,#REF!,15,FALSE),0)</f>
        <v>0</v>
      </c>
      <c r="AV2305" s="34">
        <f>IFERROR(VLOOKUP($H2305,#REF!,15,FALSE),0)</f>
        <v>0</v>
      </c>
      <c r="AW2305" s="34">
        <f>IFERROR(VLOOKUP($H2305,#REF!,16,FALSE),0)</f>
        <v>0</v>
      </c>
      <c r="AX2305" s="42">
        <f>IFERROR(VLOOKUP($H2305,#REF!,17,FALSE),0)</f>
        <v>0</v>
      </c>
    </row>
    <row r="2306" spans="1:50" x14ac:dyDescent="0.3">
      <c r="A2306" s="33" t="str">
        <f t="shared" si="140"/>
        <v>0</v>
      </c>
      <c r="B2306" s="33">
        <f>+'R&amp;E EXPORT'!B2105</f>
        <v>0</v>
      </c>
      <c r="C2306" t="str">
        <f>IFERROR(VLOOKUP(A2306,'MCSJ Export'!A:C,3,FALSE),"")</f>
        <v/>
      </c>
      <c r="D2306" s="37">
        <f t="shared" ca="1" si="141"/>
        <v>0</v>
      </c>
      <c r="E2306" s="37">
        <f t="shared" ca="1" si="142"/>
        <v>0</v>
      </c>
      <c r="F2306" s="37">
        <f t="shared" ca="1" si="143"/>
        <v>0</v>
      </c>
      <c r="G2306" s="37"/>
      <c r="H2306" s="33">
        <f>+'R&amp;E EXPORT'!A2105</f>
        <v>0</v>
      </c>
      <c r="I2306" s="34">
        <f>IFERROR(VLOOKUP($H2306,'Gen F Rev'!$A:$M,15,FALSE),0)</f>
        <v>0</v>
      </c>
      <c r="J2306" s="34">
        <f>IFERROR(VLOOKUP($H2306,'Gen F Rev'!$A:$M,16,FALSE),0)</f>
        <v>0</v>
      </c>
      <c r="K2306" s="42">
        <f>IFERROR(VLOOKUP($H2306,'Gen F Rev'!$A:$M,17,FALSE),0)</f>
        <v>0</v>
      </c>
      <c r="L2306" s="34">
        <f>IFERROR(VLOOKUP($H2306,'Gen F Exp'!$A:$E,15,FALSE),0)</f>
        <v>0</v>
      </c>
      <c r="M2306" s="34">
        <f>IFERROR(VLOOKUP($H2306,'Gen F Exp'!$A:$E,16,FALSE),0)</f>
        <v>0</v>
      </c>
      <c r="N2306" s="42">
        <f>IFERROR(VLOOKUP($H2306,'Gen F Exp'!$A:$E,17,FALSE),0)</f>
        <v>0</v>
      </c>
      <c r="O2306" s="34">
        <f>IFERROR(VLOOKUP($H2306,'Water F Rev'!$A:$L,15,FALSE),0)</f>
        <v>0</v>
      </c>
      <c r="P2306" s="34">
        <f>IFERROR(VLOOKUP($H2306,'Water F Rev'!$A:$L,16,FALSE),0)</f>
        <v>0</v>
      </c>
      <c r="Q2306" s="42">
        <f>IFERROR(VLOOKUP($H2306,'Water F Rev'!$A:$L,17,FALSE),0)</f>
        <v>0</v>
      </c>
      <c r="R2306" s="34">
        <f>IFERROR(VLOOKUP($H2306,'Water F Exp'!$A:$K,15,FALSE),0)</f>
        <v>0</v>
      </c>
      <c r="S2306" s="34">
        <f>IFERROR(VLOOKUP($H2306,'Water F Exp'!$A:$K,16,FALSE),0)</f>
        <v>0</v>
      </c>
      <c r="T2306" s="42">
        <f>IFERROR(VLOOKUP($H2306,'Water F Exp'!$A:$K,17,FALSE),0)</f>
        <v>0</v>
      </c>
      <c r="U2306" s="34">
        <f ca="1">IFERROR(VLOOKUP($H2306,'Sewer F Rev'!$A:$E,15,FALSE),0)</f>
        <v>0</v>
      </c>
      <c r="V2306" s="34">
        <f ca="1">IFERROR(VLOOKUP($H2306,'Sewer F Rev'!$A:$E,16,FALSE),0)</f>
        <v>0</v>
      </c>
      <c r="W2306" s="42">
        <f ca="1">IFERROR(VLOOKUP($H2306,'Sewer F Rev'!$A:$E,17,FALSE),0)</f>
        <v>0</v>
      </c>
      <c r="X2306" s="34">
        <f>IFERROR(VLOOKUP($H2306,'Sewer F Exp'!$A:$B,15,FALSE),0)</f>
        <v>0</v>
      </c>
      <c r="Y2306" s="34">
        <f>IFERROR(VLOOKUP($H2306,'Sewer F Exp'!$A:$B,16,FALSE),0)</f>
        <v>0</v>
      </c>
      <c r="Z2306" s="42">
        <f>IFERROR(VLOOKUP($H2306,'Sewer F Exp'!$A:$B,17,FALSE),0)</f>
        <v>0</v>
      </c>
      <c r="AA2306" s="34">
        <f>IFERROR(VLOOKUP($H2306,'Refuse F Rev'!$A:$E,15,FALSE),0)</f>
        <v>0</v>
      </c>
      <c r="AB2306" s="34">
        <f>IFERROR(VLOOKUP($H2306,'Refuse F Rev'!$A:$E,16,FALSE),0)</f>
        <v>0</v>
      </c>
      <c r="AC2306" s="42">
        <f>IFERROR(VLOOKUP($H2306,'Refuse F Rev'!$A:$E,17,FALSE),0)</f>
        <v>0</v>
      </c>
      <c r="AD2306" s="34">
        <f>IFERROR(VLOOKUP($H2306,'Refuse F Exp'!$A:$E,15,FALSE),0)</f>
        <v>0</v>
      </c>
      <c r="AE2306" s="34">
        <f>IFERROR(VLOOKUP($H2306,'Refuse F Exp'!$A:$E,16,FALSE),0)</f>
        <v>0</v>
      </c>
      <c r="AF2306" s="42">
        <f>IFERROR(VLOOKUP($H2306,'Refuse F Exp'!$A:$E,17,FALSE),0)</f>
        <v>0</v>
      </c>
      <c r="AG2306" s="34">
        <f>IFERROR(VLOOKUP($H2306,#REF!,10,FALSE),0)</f>
        <v>0</v>
      </c>
      <c r="AH2306" s="34">
        <f>IFERROR(VLOOKUP($H2306,#REF!,11,FALSE),0)</f>
        <v>0</v>
      </c>
      <c r="AI2306" s="42">
        <f>IFERROR(VLOOKUP($H2306,#REF!,12,FALSE),0)</f>
        <v>0</v>
      </c>
      <c r="AJ2306" s="34">
        <f>IFERROR(VLOOKUP($H2306,#REF!,10,FALSE),0)</f>
        <v>0</v>
      </c>
      <c r="AK2306" s="34">
        <f>IFERROR(VLOOKUP($H2306,#REF!,11,FALSE),0)</f>
        <v>0</v>
      </c>
      <c r="AL2306" s="42">
        <f>IFERROR(VLOOKUP($H2306,#REF!,12,FALSE),0)</f>
        <v>0</v>
      </c>
      <c r="AM2306" s="34">
        <f>IFERROR(VLOOKUP($H2306,#REF!,10,FALSE),0)</f>
        <v>0</v>
      </c>
      <c r="AN2306" s="34">
        <f>IFERROR(VLOOKUP($H2306,#REF!,11,FALSE),0)</f>
        <v>0</v>
      </c>
      <c r="AO2306" s="42">
        <f>IFERROR(VLOOKUP($H2306,#REF!,12,FALSE),0)</f>
        <v>0</v>
      </c>
      <c r="AP2306" s="34">
        <f>IFERROR(VLOOKUP($H2306,#REF!,10,FALSE),0)</f>
        <v>0</v>
      </c>
      <c r="AQ2306" s="34">
        <f>IFERROR(VLOOKUP($H2306,#REF!,11,FALSE),0)</f>
        <v>0</v>
      </c>
      <c r="AR2306" s="42">
        <f>IFERROR(VLOOKUP($H2306,#REF!,12,FALSE),0)</f>
        <v>0</v>
      </c>
      <c r="AS2306" s="34">
        <f>IFERROR(VLOOKUP($H2306,#REF!,13,FALSE),0)</f>
        <v>0</v>
      </c>
      <c r="AT2306" s="34">
        <f>IFERROR(VLOOKUP($H2306,#REF!,14,FALSE),0)</f>
        <v>0</v>
      </c>
      <c r="AU2306" s="42">
        <f>IFERROR(VLOOKUP($H2306,#REF!,15,FALSE),0)</f>
        <v>0</v>
      </c>
      <c r="AV2306" s="34">
        <f>IFERROR(VLOOKUP($H2306,#REF!,15,FALSE),0)</f>
        <v>0</v>
      </c>
      <c r="AW2306" s="34">
        <f>IFERROR(VLOOKUP($H2306,#REF!,16,FALSE),0)</f>
        <v>0</v>
      </c>
      <c r="AX2306" s="42">
        <f>IFERROR(VLOOKUP($H2306,#REF!,17,FALSE),0)</f>
        <v>0</v>
      </c>
    </row>
    <row r="2307" spans="1:50" x14ac:dyDescent="0.3">
      <c r="A2307" s="33" t="str">
        <f t="shared" si="140"/>
        <v>0</v>
      </c>
      <c r="B2307" s="33">
        <f>+'R&amp;E EXPORT'!B2106</f>
        <v>0</v>
      </c>
      <c r="C2307" t="str">
        <f>IFERROR(VLOOKUP(A2307,'MCSJ Export'!A:C,3,FALSE),"")</f>
        <v/>
      </c>
      <c r="D2307" s="37">
        <f t="shared" ca="1" si="141"/>
        <v>0</v>
      </c>
      <c r="E2307" s="37">
        <f t="shared" ca="1" si="142"/>
        <v>0</v>
      </c>
      <c r="F2307" s="37">
        <f t="shared" ca="1" si="143"/>
        <v>0</v>
      </c>
      <c r="G2307" s="37"/>
      <c r="H2307" s="33">
        <f>+'R&amp;E EXPORT'!A2106</f>
        <v>0</v>
      </c>
      <c r="I2307" s="34">
        <f>IFERROR(VLOOKUP($H2307,'Gen F Rev'!$A:$M,15,FALSE),0)</f>
        <v>0</v>
      </c>
      <c r="J2307" s="34">
        <f>IFERROR(VLOOKUP($H2307,'Gen F Rev'!$A:$M,16,FALSE),0)</f>
        <v>0</v>
      </c>
      <c r="K2307" s="42">
        <f>IFERROR(VLOOKUP($H2307,'Gen F Rev'!$A:$M,17,FALSE),0)</f>
        <v>0</v>
      </c>
      <c r="L2307" s="34">
        <f>IFERROR(VLOOKUP($H2307,'Gen F Exp'!$A:$E,15,FALSE),0)</f>
        <v>0</v>
      </c>
      <c r="M2307" s="34">
        <f>IFERROR(VLOOKUP($H2307,'Gen F Exp'!$A:$E,16,FALSE),0)</f>
        <v>0</v>
      </c>
      <c r="N2307" s="42">
        <f>IFERROR(VLOOKUP($H2307,'Gen F Exp'!$A:$E,17,FALSE),0)</f>
        <v>0</v>
      </c>
      <c r="O2307" s="34">
        <f>IFERROR(VLOOKUP($H2307,'Water F Rev'!$A:$L,15,FALSE),0)</f>
        <v>0</v>
      </c>
      <c r="P2307" s="34">
        <f>IFERROR(VLOOKUP($H2307,'Water F Rev'!$A:$L,16,FALSE),0)</f>
        <v>0</v>
      </c>
      <c r="Q2307" s="42">
        <f>IFERROR(VLOOKUP($H2307,'Water F Rev'!$A:$L,17,FALSE),0)</f>
        <v>0</v>
      </c>
      <c r="R2307" s="34">
        <f>IFERROR(VLOOKUP($H2307,'Water F Exp'!$A:$K,15,FALSE),0)</f>
        <v>0</v>
      </c>
      <c r="S2307" s="34">
        <f>IFERROR(VLOOKUP($H2307,'Water F Exp'!$A:$K,16,FALSE),0)</f>
        <v>0</v>
      </c>
      <c r="T2307" s="42">
        <f>IFERROR(VLOOKUP($H2307,'Water F Exp'!$A:$K,17,FALSE),0)</f>
        <v>0</v>
      </c>
      <c r="U2307" s="34">
        <f ca="1">IFERROR(VLOOKUP($H2307,'Sewer F Rev'!$A:$E,15,FALSE),0)</f>
        <v>0</v>
      </c>
      <c r="V2307" s="34">
        <f ca="1">IFERROR(VLOOKUP($H2307,'Sewer F Rev'!$A:$E,16,FALSE),0)</f>
        <v>0</v>
      </c>
      <c r="W2307" s="42">
        <f ca="1">IFERROR(VLOOKUP($H2307,'Sewer F Rev'!$A:$E,17,FALSE),0)</f>
        <v>0</v>
      </c>
      <c r="X2307" s="34">
        <f>IFERROR(VLOOKUP($H2307,'Sewer F Exp'!$A:$B,15,FALSE),0)</f>
        <v>0</v>
      </c>
      <c r="Y2307" s="34">
        <f>IFERROR(VLOOKUP($H2307,'Sewer F Exp'!$A:$B,16,FALSE),0)</f>
        <v>0</v>
      </c>
      <c r="Z2307" s="42">
        <f>IFERROR(VLOOKUP($H2307,'Sewer F Exp'!$A:$B,17,FALSE),0)</f>
        <v>0</v>
      </c>
      <c r="AA2307" s="34">
        <f>IFERROR(VLOOKUP($H2307,'Refuse F Rev'!$A:$E,15,FALSE),0)</f>
        <v>0</v>
      </c>
      <c r="AB2307" s="34">
        <f>IFERROR(VLOOKUP($H2307,'Refuse F Rev'!$A:$E,16,FALSE),0)</f>
        <v>0</v>
      </c>
      <c r="AC2307" s="42">
        <f>IFERROR(VLOOKUP($H2307,'Refuse F Rev'!$A:$E,17,FALSE),0)</f>
        <v>0</v>
      </c>
      <c r="AD2307" s="34">
        <f>IFERROR(VLOOKUP($H2307,'Refuse F Exp'!$A:$E,15,FALSE),0)</f>
        <v>0</v>
      </c>
      <c r="AE2307" s="34">
        <f>IFERROR(VLOOKUP($H2307,'Refuse F Exp'!$A:$E,16,FALSE),0)</f>
        <v>0</v>
      </c>
      <c r="AF2307" s="42">
        <f>IFERROR(VLOOKUP($H2307,'Refuse F Exp'!$A:$E,17,FALSE),0)</f>
        <v>0</v>
      </c>
      <c r="AG2307" s="34">
        <f>IFERROR(VLOOKUP($H2307,#REF!,10,FALSE),0)</f>
        <v>0</v>
      </c>
      <c r="AH2307" s="34">
        <f>IFERROR(VLOOKUP($H2307,#REF!,11,FALSE),0)</f>
        <v>0</v>
      </c>
      <c r="AI2307" s="42">
        <f>IFERROR(VLOOKUP($H2307,#REF!,12,FALSE),0)</f>
        <v>0</v>
      </c>
      <c r="AJ2307" s="34">
        <f>IFERROR(VLOOKUP($H2307,#REF!,10,FALSE),0)</f>
        <v>0</v>
      </c>
      <c r="AK2307" s="34">
        <f>IFERROR(VLOOKUP($H2307,#REF!,11,FALSE),0)</f>
        <v>0</v>
      </c>
      <c r="AL2307" s="42">
        <f>IFERROR(VLOOKUP($H2307,#REF!,12,FALSE),0)</f>
        <v>0</v>
      </c>
      <c r="AM2307" s="34">
        <f>IFERROR(VLOOKUP($H2307,#REF!,10,FALSE),0)</f>
        <v>0</v>
      </c>
      <c r="AN2307" s="34">
        <f>IFERROR(VLOOKUP($H2307,#REF!,11,FALSE),0)</f>
        <v>0</v>
      </c>
      <c r="AO2307" s="42">
        <f>IFERROR(VLOOKUP($H2307,#REF!,12,FALSE),0)</f>
        <v>0</v>
      </c>
      <c r="AP2307" s="34">
        <f>IFERROR(VLOOKUP($H2307,#REF!,10,FALSE),0)</f>
        <v>0</v>
      </c>
      <c r="AQ2307" s="34">
        <f>IFERROR(VLOOKUP($H2307,#REF!,11,FALSE),0)</f>
        <v>0</v>
      </c>
      <c r="AR2307" s="42">
        <f>IFERROR(VLOOKUP($H2307,#REF!,12,FALSE),0)</f>
        <v>0</v>
      </c>
      <c r="AS2307" s="34">
        <f>IFERROR(VLOOKUP($H2307,#REF!,13,FALSE),0)</f>
        <v>0</v>
      </c>
      <c r="AT2307" s="34">
        <f>IFERROR(VLOOKUP($H2307,#REF!,14,FALSE),0)</f>
        <v>0</v>
      </c>
      <c r="AU2307" s="42">
        <f>IFERROR(VLOOKUP($H2307,#REF!,15,FALSE),0)</f>
        <v>0</v>
      </c>
      <c r="AV2307" s="34">
        <f>IFERROR(VLOOKUP($H2307,#REF!,15,FALSE),0)</f>
        <v>0</v>
      </c>
      <c r="AW2307" s="34">
        <f>IFERROR(VLOOKUP($H2307,#REF!,16,FALSE),0)</f>
        <v>0</v>
      </c>
      <c r="AX2307" s="42">
        <f>IFERROR(VLOOKUP($H2307,#REF!,17,FALSE),0)</f>
        <v>0</v>
      </c>
    </row>
    <row r="2308" spans="1:50" x14ac:dyDescent="0.3">
      <c r="A2308" s="33" t="str">
        <f t="shared" ref="A2308:A2371" si="144">+TRIM(H2308)</f>
        <v>0</v>
      </c>
      <c r="B2308" s="33">
        <f>+'R&amp;E EXPORT'!B2107</f>
        <v>0</v>
      </c>
      <c r="C2308" t="str">
        <f>IFERROR(VLOOKUP(A2308,'MCSJ Export'!A:C,3,FALSE),"")</f>
        <v/>
      </c>
      <c r="D2308" s="37">
        <f t="shared" ref="D2308:D2371" ca="1" si="145">+I2308+L2308+O2308+R2308+U2308+X2308+AA2308+AD2308+AG2308+AJ2308+AM2308+AP2308+AS2308+AV2308</f>
        <v>0</v>
      </c>
      <c r="E2308" s="37">
        <f t="shared" ref="E2308:E2371" ca="1" si="146">+J2308+M2308+P2308+S2308+V2308+Y2308+AB2308+AE2308+AH2308+AK2308+AN2308+AQ2308+AT2308+AW2308</f>
        <v>0</v>
      </c>
      <c r="F2308" s="37">
        <f t="shared" ref="F2308:F2371" ca="1" si="147">+K2308+N2308+Q2308+T2308+W2308+Z2308+AC2308+AF2308+AI2308+AL2308+AO2308+AR2308+AU2308+AX2308</f>
        <v>0</v>
      </c>
      <c r="G2308" s="37"/>
      <c r="H2308" s="33">
        <f>+'R&amp;E EXPORT'!A2107</f>
        <v>0</v>
      </c>
      <c r="I2308" s="34">
        <f>IFERROR(VLOOKUP($H2308,'Gen F Rev'!$A:$M,15,FALSE),0)</f>
        <v>0</v>
      </c>
      <c r="J2308" s="34">
        <f>IFERROR(VLOOKUP($H2308,'Gen F Rev'!$A:$M,16,FALSE),0)</f>
        <v>0</v>
      </c>
      <c r="K2308" s="42">
        <f>IFERROR(VLOOKUP($H2308,'Gen F Rev'!$A:$M,17,FALSE),0)</f>
        <v>0</v>
      </c>
      <c r="L2308" s="34">
        <f>IFERROR(VLOOKUP($H2308,'Gen F Exp'!$A:$E,15,FALSE),0)</f>
        <v>0</v>
      </c>
      <c r="M2308" s="34">
        <f>IFERROR(VLOOKUP($H2308,'Gen F Exp'!$A:$E,16,FALSE),0)</f>
        <v>0</v>
      </c>
      <c r="N2308" s="42">
        <f>IFERROR(VLOOKUP($H2308,'Gen F Exp'!$A:$E,17,FALSE),0)</f>
        <v>0</v>
      </c>
      <c r="O2308" s="34">
        <f>IFERROR(VLOOKUP($H2308,'Water F Rev'!$A:$L,15,FALSE),0)</f>
        <v>0</v>
      </c>
      <c r="P2308" s="34">
        <f>IFERROR(VLOOKUP($H2308,'Water F Rev'!$A:$L,16,FALSE),0)</f>
        <v>0</v>
      </c>
      <c r="Q2308" s="42">
        <f>IFERROR(VLOOKUP($H2308,'Water F Rev'!$A:$L,17,FALSE),0)</f>
        <v>0</v>
      </c>
      <c r="R2308" s="34">
        <f>IFERROR(VLOOKUP($H2308,'Water F Exp'!$A:$K,15,FALSE),0)</f>
        <v>0</v>
      </c>
      <c r="S2308" s="34">
        <f>IFERROR(VLOOKUP($H2308,'Water F Exp'!$A:$K,16,FALSE),0)</f>
        <v>0</v>
      </c>
      <c r="T2308" s="42">
        <f>IFERROR(VLOOKUP($H2308,'Water F Exp'!$A:$K,17,FALSE),0)</f>
        <v>0</v>
      </c>
      <c r="U2308" s="34">
        <f ca="1">IFERROR(VLOOKUP($H2308,'Sewer F Rev'!$A:$E,15,FALSE),0)</f>
        <v>0</v>
      </c>
      <c r="V2308" s="34">
        <f ca="1">IFERROR(VLOOKUP($H2308,'Sewer F Rev'!$A:$E,16,FALSE),0)</f>
        <v>0</v>
      </c>
      <c r="W2308" s="42">
        <f ca="1">IFERROR(VLOOKUP($H2308,'Sewer F Rev'!$A:$E,17,FALSE),0)</f>
        <v>0</v>
      </c>
      <c r="X2308" s="34">
        <f>IFERROR(VLOOKUP($H2308,'Sewer F Exp'!$A:$B,15,FALSE),0)</f>
        <v>0</v>
      </c>
      <c r="Y2308" s="34">
        <f>IFERROR(VLOOKUP($H2308,'Sewer F Exp'!$A:$B,16,FALSE),0)</f>
        <v>0</v>
      </c>
      <c r="Z2308" s="42">
        <f>IFERROR(VLOOKUP($H2308,'Sewer F Exp'!$A:$B,17,FALSE),0)</f>
        <v>0</v>
      </c>
      <c r="AA2308" s="34">
        <f>IFERROR(VLOOKUP($H2308,'Refuse F Rev'!$A:$E,15,FALSE),0)</f>
        <v>0</v>
      </c>
      <c r="AB2308" s="34">
        <f>IFERROR(VLOOKUP($H2308,'Refuse F Rev'!$A:$E,16,FALSE),0)</f>
        <v>0</v>
      </c>
      <c r="AC2308" s="42">
        <f>IFERROR(VLOOKUP($H2308,'Refuse F Rev'!$A:$E,17,FALSE),0)</f>
        <v>0</v>
      </c>
      <c r="AD2308" s="34">
        <f>IFERROR(VLOOKUP($H2308,'Refuse F Exp'!$A:$E,15,FALSE),0)</f>
        <v>0</v>
      </c>
      <c r="AE2308" s="34">
        <f>IFERROR(VLOOKUP($H2308,'Refuse F Exp'!$A:$E,16,FALSE),0)</f>
        <v>0</v>
      </c>
      <c r="AF2308" s="42">
        <f>IFERROR(VLOOKUP($H2308,'Refuse F Exp'!$A:$E,17,FALSE),0)</f>
        <v>0</v>
      </c>
      <c r="AG2308" s="34">
        <f>IFERROR(VLOOKUP($H2308,#REF!,10,FALSE),0)</f>
        <v>0</v>
      </c>
      <c r="AH2308" s="34">
        <f>IFERROR(VLOOKUP($H2308,#REF!,11,FALSE),0)</f>
        <v>0</v>
      </c>
      <c r="AI2308" s="42">
        <f>IFERROR(VLOOKUP($H2308,#REF!,12,FALSE),0)</f>
        <v>0</v>
      </c>
      <c r="AJ2308" s="34">
        <f>IFERROR(VLOOKUP($H2308,#REF!,10,FALSE),0)</f>
        <v>0</v>
      </c>
      <c r="AK2308" s="34">
        <f>IFERROR(VLOOKUP($H2308,#REF!,11,FALSE),0)</f>
        <v>0</v>
      </c>
      <c r="AL2308" s="42">
        <f>IFERROR(VLOOKUP($H2308,#REF!,12,FALSE),0)</f>
        <v>0</v>
      </c>
      <c r="AM2308" s="34">
        <f>IFERROR(VLOOKUP($H2308,#REF!,10,FALSE),0)</f>
        <v>0</v>
      </c>
      <c r="AN2308" s="34">
        <f>IFERROR(VLOOKUP($H2308,#REF!,11,FALSE),0)</f>
        <v>0</v>
      </c>
      <c r="AO2308" s="42">
        <f>IFERROR(VLOOKUP($H2308,#REF!,12,FALSE),0)</f>
        <v>0</v>
      </c>
      <c r="AP2308" s="34">
        <f>IFERROR(VLOOKUP($H2308,#REF!,10,FALSE),0)</f>
        <v>0</v>
      </c>
      <c r="AQ2308" s="34">
        <f>IFERROR(VLOOKUP($H2308,#REF!,11,FALSE),0)</f>
        <v>0</v>
      </c>
      <c r="AR2308" s="42">
        <f>IFERROR(VLOOKUP($H2308,#REF!,12,FALSE),0)</f>
        <v>0</v>
      </c>
      <c r="AS2308" s="34">
        <f>IFERROR(VLOOKUP($H2308,#REF!,13,FALSE),0)</f>
        <v>0</v>
      </c>
      <c r="AT2308" s="34">
        <f>IFERROR(VLOOKUP($H2308,#REF!,14,FALSE),0)</f>
        <v>0</v>
      </c>
      <c r="AU2308" s="42">
        <f>IFERROR(VLOOKUP($H2308,#REF!,15,FALSE),0)</f>
        <v>0</v>
      </c>
      <c r="AV2308" s="34">
        <f>IFERROR(VLOOKUP($H2308,#REF!,15,FALSE),0)</f>
        <v>0</v>
      </c>
      <c r="AW2308" s="34">
        <f>IFERROR(VLOOKUP($H2308,#REF!,16,FALSE),0)</f>
        <v>0</v>
      </c>
      <c r="AX2308" s="42">
        <f>IFERROR(VLOOKUP($H2308,#REF!,17,FALSE),0)</f>
        <v>0</v>
      </c>
    </row>
    <row r="2309" spans="1:50" x14ac:dyDescent="0.3">
      <c r="A2309" s="33" t="str">
        <f t="shared" si="144"/>
        <v>0</v>
      </c>
      <c r="B2309" s="33">
        <f>+'R&amp;E EXPORT'!B2108</f>
        <v>0</v>
      </c>
      <c r="C2309" t="str">
        <f>IFERROR(VLOOKUP(A2309,'MCSJ Export'!A:C,3,FALSE),"")</f>
        <v/>
      </c>
      <c r="D2309" s="37">
        <f t="shared" ca="1" si="145"/>
        <v>0</v>
      </c>
      <c r="E2309" s="37">
        <f t="shared" ca="1" si="146"/>
        <v>0</v>
      </c>
      <c r="F2309" s="37">
        <f t="shared" ca="1" si="147"/>
        <v>0</v>
      </c>
      <c r="G2309" s="37"/>
      <c r="H2309" s="33">
        <f>+'R&amp;E EXPORT'!A2108</f>
        <v>0</v>
      </c>
      <c r="I2309" s="34">
        <f>IFERROR(VLOOKUP($H2309,'Gen F Rev'!$A:$M,15,FALSE),0)</f>
        <v>0</v>
      </c>
      <c r="J2309" s="34">
        <f>IFERROR(VLOOKUP($H2309,'Gen F Rev'!$A:$M,16,FALSE),0)</f>
        <v>0</v>
      </c>
      <c r="K2309" s="42">
        <f>IFERROR(VLOOKUP($H2309,'Gen F Rev'!$A:$M,17,FALSE),0)</f>
        <v>0</v>
      </c>
      <c r="L2309" s="34">
        <f>IFERROR(VLOOKUP($H2309,'Gen F Exp'!$A:$E,15,FALSE),0)</f>
        <v>0</v>
      </c>
      <c r="M2309" s="34">
        <f>IFERROR(VLOOKUP($H2309,'Gen F Exp'!$A:$E,16,FALSE),0)</f>
        <v>0</v>
      </c>
      <c r="N2309" s="42">
        <f>IFERROR(VLOOKUP($H2309,'Gen F Exp'!$A:$E,17,FALSE),0)</f>
        <v>0</v>
      </c>
      <c r="O2309" s="34">
        <f>IFERROR(VLOOKUP($H2309,'Water F Rev'!$A:$L,15,FALSE),0)</f>
        <v>0</v>
      </c>
      <c r="P2309" s="34">
        <f>IFERROR(VLOOKUP($H2309,'Water F Rev'!$A:$L,16,FALSE),0)</f>
        <v>0</v>
      </c>
      <c r="Q2309" s="42">
        <f>IFERROR(VLOOKUP($H2309,'Water F Rev'!$A:$L,17,FALSE),0)</f>
        <v>0</v>
      </c>
      <c r="R2309" s="34">
        <f>IFERROR(VLOOKUP($H2309,'Water F Exp'!$A:$K,15,FALSE),0)</f>
        <v>0</v>
      </c>
      <c r="S2309" s="34">
        <f>IFERROR(VLOOKUP($H2309,'Water F Exp'!$A:$K,16,FALSE),0)</f>
        <v>0</v>
      </c>
      <c r="T2309" s="42">
        <f>IFERROR(VLOOKUP($H2309,'Water F Exp'!$A:$K,17,FALSE),0)</f>
        <v>0</v>
      </c>
      <c r="U2309" s="34">
        <f ca="1">IFERROR(VLOOKUP($H2309,'Sewer F Rev'!$A:$E,15,FALSE),0)</f>
        <v>0</v>
      </c>
      <c r="V2309" s="34">
        <f ca="1">IFERROR(VLOOKUP($H2309,'Sewer F Rev'!$A:$E,16,FALSE),0)</f>
        <v>0</v>
      </c>
      <c r="W2309" s="42">
        <f ca="1">IFERROR(VLOOKUP($H2309,'Sewer F Rev'!$A:$E,17,FALSE),0)</f>
        <v>0</v>
      </c>
      <c r="X2309" s="34">
        <f>IFERROR(VLOOKUP($H2309,'Sewer F Exp'!$A:$B,15,FALSE),0)</f>
        <v>0</v>
      </c>
      <c r="Y2309" s="34">
        <f>IFERROR(VLOOKUP($H2309,'Sewer F Exp'!$A:$B,16,FALSE),0)</f>
        <v>0</v>
      </c>
      <c r="Z2309" s="42">
        <f>IFERROR(VLOOKUP($H2309,'Sewer F Exp'!$A:$B,17,FALSE),0)</f>
        <v>0</v>
      </c>
      <c r="AA2309" s="34">
        <f>IFERROR(VLOOKUP($H2309,'Refuse F Rev'!$A:$E,15,FALSE),0)</f>
        <v>0</v>
      </c>
      <c r="AB2309" s="34">
        <f>IFERROR(VLOOKUP($H2309,'Refuse F Rev'!$A:$E,16,FALSE),0)</f>
        <v>0</v>
      </c>
      <c r="AC2309" s="42">
        <f>IFERROR(VLOOKUP($H2309,'Refuse F Rev'!$A:$E,17,FALSE),0)</f>
        <v>0</v>
      </c>
      <c r="AD2309" s="34">
        <f>IFERROR(VLOOKUP($H2309,'Refuse F Exp'!$A:$E,15,FALSE),0)</f>
        <v>0</v>
      </c>
      <c r="AE2309" s="34">
        <f>IFERROR(VLOOKUP($H2309,'Refuse F Exp'!$A:$E,16,FALSE),0)</f>
        <v>0</v>
      </c>
      <c r="AF2309" s="42">
        <f>IFERROR(VLOOKUP($H2309,'Refuse F Exp'!$A:$E,17,FALSE),0)</f>
        <v>0</v>
      </c>
      <c r="AG2309" s="34">
        <f>IFERROR(VLOOKUP($H2309,#REF!,10,FALSE),0)</f>
        <v>0</v>
      </c>
      <c r="AH2309" s="34">
        <f>IFERROR(VLOOKUP($H2309,#REF!,11,FALSE),0)</f>
        <v>0</v>
      </c>
      <c r="AI2309" s="42">
        <f>IFERROR(VLOOKUP($H2309,#REF!,12,FALSE),0)</f>
        <v>0</v>
      </c>
      <c r="AJ2309" s="34">
        <f>IFERROR(VLOOKUP($H2309,#REF!,10,FALSE),0)</f>
        <v>0</v>
      </c>
      <c r="AK2309" s="34">
        <f>IFERROR(VLOOKUP($H2309,#REF!,11,FALSE),0)</f>
        <v>0</v>
      </c>
      <c r="AL2309" s="42">
        <f>IFERROR(VLOOKUP($H2309,#REF!,12,FALSE),0)</f>
        <v>0</v>
      </c>
      <c r="AM2309" s="34">
        <f>IFERROR(VLOOKUP($H2309,#REF!,10,FALSE),0)</f>
        <v>0</v>
      </c>
      <c r="AN2309" s="34">
        <f>IFERROR(VLOOKUP($H2309,#REF!,11,FALSE),0)</f>
        <v>0</v>
      </c>
      <c r="AO2309" s="42">
        <f>IFERROR(VLOOKUP($H2309,#REF!,12,FALSE),0)</f>
        <v>0</v>
      </c>
      <c r="AP2309" s="34">
        <f>IFERROR(VLOOKUP($H2309,#REF!,10,FALSE),0)</f>
        <v>0</v>
      </c>
      <c r="AQ2309" s="34">
        <f>IFERROR(VLOOKUP($H2309,#REF!,11,FALSE),0)</f>
        <v>0</v>
      </c>
      <c r="AR2309" s="42">
        <f>IFERROR(VLOOKUP($H2309,#REF!,12,FALSE),0)</f>
        <v>0</v>
      </c>
      <c r="AS2309" s="34">
        <f>IFERROR(VLOOKUP($H2309,#REF!,13,FALSE),0)</f>
        <v>0</v>
      </c>
      <c r="AT2309" s="34">
        <f>IFERROR(VLOOKUP($H2309,#REF!,14,FALSE),0)</f>
        <v>0</v>
      </c>
      <c r="AU2309" s="42">
        <f>IFERROR(VLOOKUP($H2309,#REF!,15,FALSE),0)</f>
        <v>0</v>
      </c>
      <c r="AV2309" s="34">
        <f>IFERROR(VLOOKUP($H2309,#REF!,15,FALSE),0)</f>
        <v>0</v>
      </c>
      <c r="AW2309" s="34">
        <f>IFERROR(VLOOKUP($H2309,#REF!,16,FALSE),0)</f>
        <v>0</v>
      </c>
      <c r="AX2309" s="42">
        <f>IFERROR(VLOOKUP($H2309,#REF!,17,FALSE),0)</f>
        <v>0</v>
      </c>
    </row>
    <row r="2310" spans="1:50" x14ac:dyDescent="0.3">
      <c r="A2310" s="33" t="str">
        <f t="shared" si="144"/>
        <v>0</v>
      </c>
      <c r="B2310" s="33">
        <f>+'R&amp;E EXPORT'!B2109</f>
        <v>0</v>
      </c>
      <c r="C2310" t="str">
        <f>IFERROR(VLOOKUP(A2310,'MCSJ Export'!A:C,3,FALSE),"")</f>
        <v/>
      </c>
      <c r="D2310" s="37">
        <f t="shared" ca="1" si="145"/>
        <v>0</v>
      </c>
      <c r="E2310" s="37">
        <f t="shared" ca="1" si="146"/>
        <v>0</v>
      </c>
      <c r="F2310" s="37">
        <f t="shared" ca="1" si="147"/>
        <v>0</v>
      </c>
      <c r="G2310" s="37"/>
      <c r="H2310" s="33">
        <f>+'R&amp;E EXPORT'!A2109</f>
        <v>0</v>
      </c>
      <c r="I2310" s="34">
        <f>IFERROR(VLOOKUP($H2310,'Gen F Rev'!$A:$M,15,FALSE),0)</f>
        <v>0</v>
      </c>
      <c r="J2310" s="34">
        <f>IFERROR(VLOOKUP($H2310,'Gen F Rev'!$A:$M,16,FALSE),0)</f>
        <v>0</v>
      </c>
      <c r="K2310" s="42">
        <f>IFERROR(VLOOKUP($H2310,'Gen F Rev'!$A:$M,17,FALSE),0)</f>
        <v>0</v>
      </c>
      <c r="L2310" s="34">
        <f>IFERROR(VLOOKUP($H2310,'Gen F Exp'!$A:$E,15,FALSE),0)</f>
        <v>0</v>
      </c>
      <c r="M2310" s="34">
        <f>IFERROR(VLOOKUP($H2310,'Gen F Exp'!$A:$E,16,FALSE),0)</f>
        <v>0</v>
      </c>
      <c r="N2310" s="42">
        <f>IFERROR(VLOOKUP($H2310,'Gen F Exp'!$A:$E,17,FALSE),0)</f>
        <v>0</v>
      </c>
      <c r="O2310" s="34">
        <f>IFERROR(VLOOKUP($H2310,'Water F Rev'!$A:$L,15,FALSE),0)</f>
        <v>0</v>
      </c>
      <c r="P2310" s="34">
        <f>IFERROR(VLOOKUP($H2310,'Water F Rev'!$A:$L,16,FALSE),0)</f>
        <v>0</v>
      </c>
      <c r="Q2310" s="42">
        <f>IFERROR(VLOOKUP($H2310,'Water F Rev'!$A:$L,17,FALSE),0)</f>
        <v>0</v>
      </c>
      <c r="R2310" s="34">
        <f>IFERROR(VLOOKUP($H2310,'Water F Exp'!$A:$K,15,FALSE),0)</f>
        <v>0</v>
      </c>
      <c r="S2310" s="34">
        <f>IFERROR(VLOOKUP($H2310,'Water F Exp'!$A:$K,16,FALSE),0)</f>
        <v>0</v>
      </c>
      <c r="T2310" s="42">
        <f>IFERROR(VLOOKUP($H2310,'Water F Exp'!$A:$K,17,FALSE),0)</f>
        <v>0</v>
      </c>
      <c r="U2310" s="34">
        <f ca="1">IFERROR(VLOOKUP($H2310,'Sewer F Rev'!$A:$E,15,FALSE),0)</f>
        <v>0</v>
      </c>
      <c r="V2310" s="34">
        <f ca="1">IFERROR(VLOOKUP($H2310,'Sewer F Rev'!$A:$E,16,FALSE),0)</f>
        <v>0</v>
      </c>
      <c r="W2310" s="42">
        <f ca="1">IFERROR(VLOOKUP($H2310,'Sewer F Rev'!$A:$E,17,FALSE),0)</f>
        <v>0</v>
      </c>
      <c r="X2310" s="34">
        <f>IFERROR(VLOOKUP($H2310,'Sewer F Exp'!$A:$B,15,FALSE),0)</f>
        <v>0</v>
      </c>
      <c r="Y2310" s="34">
        <f>IFERROR(VLOOKUP($H2310,'Sewer F Exp'!$A:$B,16,FALSE),0)</f>
        <v>0</v>
      </c>
      <c r="Z2310" s="42">
        <f>IFERROR(VLOOKUP($H2310,'Sewer F Exp'!$A:$B,17,FALSE),0)</f>
        <v>0</v>
      </c>
      <c r="AA2310" s="34">
        <f>IFERROR(VLOOKUP($H2310,'Refuse F Rev'!$A:$E,15,FALSE),0)</f>
        <v>0</v>
      </c>
      <c r="AB2310" s="34">
        <f>IFERROR(VLOOKUP($H2310,'Refuse F Rev'!$A:$E,16,FALSE),0)</f>
        <v>0</v>
      </c>
      <c r="AC2310" s="42">
        <f>IFERROR(VLOOKUP($H2310,'Refuse F Rev'!$A:$E,17,FALSE),0)</f>
        <v>0</v>
      </c>
      <c r="AD2310" s="34">
        <f>IFERROR(VLOOKUP($H2310,'Refuse F Exp'!$A:$E,15,FALSE),0)</f>
        <v>0</v>
      </c>
      <c r="AE2310" s="34">
        <f>IFERROR(VLOOKUP($H2310,'Refuse F Exp'!$A:$E,16,FALSE),0)</f>
        <v>0</v>
      </c>
      <c r="AF2310" s="42">
        <f>IFERROR(VLOOKUP($H2310,'Refuse F Exp'!$A:$E,17,FALSE),0)</f>
        <v>0</v>
      </c>
      <c r="AG2310" s="34">
        <f>IFERROR(VLOOKUP($H2310,#REF!,10,FALSE),0)</f>
        <v>0</v>
      </c>
      <c r="AH2310" s="34">
        <f>IFERROR(VLOOKUP($H2310,#REF!,11,FALSE),0)</f>
        <v>0</v>
      </c>
      <c r="AI2310" s="42">
        <f>IFERROR(VLOOKUP($H2310,#REF!,12,FALSE),0)</f>
        <v>0</v>
      </c>
      <c r="AJ2310" s="34">
        <f>IFERROR(VLOOKUP($H2310,#REF!,10,FALSE),0)</f>
        <v>0</v>
      </c>
      <c r="AK2310" s="34">
        <f>IFERROR(VLOOKUP($H2310,#REF!,11,FALSE),0)</f>
        <v>0</v>
      </c>
      <c r="AL2310" s="42">
        <f>IFERROR(VLOOKUP($H2310,#REF!,12,FALSE),0)</f>
        <v>0</v>
      </c>
      <c r="AM2310" s="34">
        <f>IFERROR(VLOOKUP($H2310,#REF!,10,FALSE),0)</f>
        <v>0</v>
      </c>
      <c r="AN2310" s="34">
        <f>IFERROR(VLOOKUP($H2310,#REF!,11,FALSE),0)</f>
        <v>0</v>
      </c>
      <c r="AO2310" s="42">
        <f>IFERROR(VLOOKUP($H2310,#REF!,12,FALSE),0)</f>
        <v>0</v>
      </c>
      <c r="AP2310" s="34">
        <f>IFERROR(VLOOKUP($H2310,#REF!,10,FALSE),0)</f>
        <v>0</v>
      </c>
      <c r="AQ2310" s="34">
        <f>IFERROR(VLOOKUP($H2310,#REF!,11,FALSE),0)</f>
        <v>0</v>
      </c>
      <c r="AR2310" s="42">
        <f>IFERROR(VLOOKUP($H2310,#REF!,12,FALSE),0)</f>
        <v>0</v>
      </c>
      <c r="AS2310" s="34">
        <f>IFERROR(VLOOKUP($H2310,#REF!,13,FALSE),0)</f>
        <v>0</v>
      </c>
      <c r="AT2310" s="34">
        <f>IFERROR(VLOOKUP($H2310,#REF!,14,FALSE),0)</f>
        <v>0</v>
      </c>
      <c r="AU2310" s="42">
        <f>IFERROR(VLOOKUP($H2310,#REF!,15,FALSE),0)</f>
        <v>0</v>
      </c>
      <c r="AV2310" s="34">
        <f>IFERROR(VLOOKUP($H2310,#REF!,15,FALSE),0)</f>
        <v>0</v>
      </c>
      <c r="AW2310" s="34">
        <f>IFERROR(VLOOKUP($H2310,#REF!,16,FALSE),0)</f>
        <v>0</v>
      </c>
      <c r="AX2310" s="42">
        <f>IFERROR(VLOOKUP($H2310,#REF!,17,FALSE),0)</f>
        <v>0</v>
      </c>
    </row>
    <row r="2311" spans="1:50" x14ac:dyDescent="0.3">
      <c r="A2311" s="33" t="str">
        <f t="shared" si="144"/>
        <v>0</v>
      </c>
      <c r="B2311" s="33">
        <f>+'R&amp;E EXPORT'!B2110</f>
        <v>0</v>
      </c>
      <c r="C2311" t="str">
        <f>IFERROR(VLOOKUP(A2311,'MCSJ Export'!A:C,3,FALSE),"")</f>
        <v/>
      </c>
      <c r="D2311" s="37">
        <f t="shared" ca="1" si="145"/>
        <v>0</v>
      </c>
      <c r="E2311" s="37">
        <f t="shared" ca="1" si="146"/>
        <v>0</v>
      </c>
      <c r="F2311" s="37">
        <f t="shared" ca="1" si="147"/>
        <v>0</v>
      </c>
      <c r="G2311" s="37"/>
      <c r="H2311" s="33">
        <f>+'R&amp;E EXPORT'!A2110</f>
        <v>0</v>
      </c>
      <c r="I2311" s="34">
        <f>IFERROR(VLOOKUP($H2311,'Gen F Rev'!$A:$M,15,FALSE),0)</f>
        <v>0</v>
      </c>
      <c r="J2311" s="34">
        <f>IFERROR(VLOOKUP($H2311,'Gen F Rev'!$A:$M,16,FALSE),0)</f>
        <v>0</v>
      </c>
      <c r="K2311" s="42">
        <f>IFERROR(VLOOKUP($H2311,'Gen F Rev'!$A:$M,17,FALSE),0)</f>
        <v>0</v>
      </c>
      <c r="L2311" s="34">
        <f>IFERROR(VLOOKUP($H2311,'Gen F Exp'!$A:$E,15,FALSE),0)</f>
        <v>0</v>
      </c>
      <c r="M2311" s="34">
        <f>IFERROR(VLOOKUP($H2311,'Gen F Exp'!$A:$E,16,FALSE),0)</f>
        <v>0</v>
      </c>
      <c r="N2311" s="42">
        <f>IFERROR(VLOOKUP($H2311,'Gen F Exp'!$A:$E,17,FALSE),0)</f>
        <v>0</v>
      </c>
      <c r="O2311" s="34">
        <f>IFERROR(VLOOKUP($H2311,'Water F Rev'!$A:$L,15,FALSE),0)</f>
        <v>0</v>
      </c>
      <c r="P2311" s="34">
        <f>IFERROR(VLOOKUP($H2311,'Water F Rev'!$A:$L,16,FALSE),0)</f>
        <v>0</v>
      </c>
      <c r="Q2311" s="42">
        <f>IFERROR(VLOOKUP($H2311,'Water F Rev'!$A:$L,17,FALSE),0)</f>
        <v>0</v>
      </c>
      <c r="R2311" s="34">
        <f>IFERROR(VLOOKUP($H2311,'Water F Exp'!$A:$K,15,FALSE),0)</f>
        <v>0</v>
      </c>
      <c r="S2311" s="34">
        <f>IFERROR(VLOOKUP($H2311,'Water F Exp'!$A:$K,16,FALSE),0)</f>
        <v>0</v>
      </c>
      <c r="T2311" s="42">
        <f>IFERROR(VLOOKUP($H2311,'Water F Exp'!$A:$K,17,FALSE),0)</f>
        <v>0</v>
      </c>
      <c r="U2311" s="34">
        <f ca="1">IFERROR(VLOOKUP($H2311,'Sewer F Rev'!$A:$E,15,FALSE),0)</f>
        <v>0</v>
      </c>
      <c r="V2311" s="34">
        <f ca="1">IFERROR(VLOOKUP($H2311,'Sewer F Rev'!$A:$E,16,FALSE),0)</f>
        <v>0</v>
      </c>
      <c r="W2311" s="42">
        <f ca="1">IFERROR(VLOOKUP($H2311,'Sewer F Rev'!$A:$E,17,FALSE),0)</f>
        <v>0</v>
      </c>
      <c r="X2311" s="34">
        <f>IFERROR(VLOOKUP($H2311,'Sewer F Exp'!$A:$B,15,FALSE),0)</f>
        <v>0</v>
      </c>
      <c r="Y2311" s="34">
        <f>IFERROR(VLOOKUP($H2311,'Sewer F Exp'!$A:$B,16,FALSE),0)</f>
        <v>0</v>
      </c>
      <c r="Z2311" s="42">
        <f>IFERROR(VLOOKUP($H2311,'Sewer F Exp'!$A:$B,17,FALSE),0)</f>
        <v>0</v>
      </c>
      <c r="AA2311" s="34">
        <f>IFERROR(VLOOKUP($H2311,'Refuse F Rev'!$A:$E,15,FALSE),0)</f>
        <v>0</v>
      </c>
      <c r="AB2311" s="34">
        <f>IFERROR(VLOOKUP($H2311,'Refuse F Rev'!$A:$E,16,FALSE),0)</f>
        <v>0</v>
      </c>
      <c r="AC2311" s="42">
        <f>IFERROR(VLOOKUP($H2311,'Refuse F Rev'!$A:$E,17,FALSE),0)</f>
        <v>0</v>
      </c>
      <c r="AD2311" s="34">
        <f>IFERROR(VLOOKUP($H2311,'Refuse F Exp'!$A:$E,15,FALSE),0)</f>
        <v>0</v>
      </c>
      <c r="AE2311" s="34">
        <f>IFERROR(VLOOKUP($H2311,'Refuse F Exp'!$A:$E,16,FALSE),0)</f>
        <v>0</v>
      </c>
      <c r="AF2311" s="42">
        <f>IFERROR(VLOOKUP($H2311,'Refuse F Exp'!$A:$E,17,FALSE),0)</f>
        <v>0</v>
      </c>
      <c r="AG2311" s="34">
        <f>IFERROR(VLOOKUP($H2311,#REF!,10,FALSE),0)</f>
        <v>0</v>
      </c>
      <c r="AH2311" s="34">
        <f>IFERROR(VLOOKUP($H2311,#REF!,11,FALSE),0)</f>
        <v>0</v>
      </c>
      <c r="AI2311" s="42">
        <f>IFERROR(VLOOKUP($H2311,#REF!,12,FALSE),0)</f>
        <v>0</v>
      </c>
      <c r="AJ2311" s="34">
        <f>IFERROR(VLOOKUP($H2311,#REF!,10,FALSE),0)</f>
        <v>0</v>
      </c>
      <c r="AK2311" s="34">
        <f>IFERROR(VLOOKUP($H2311,#REF!,11,FALSE),0)</f>
        <v>0</v>
      </c>
      <c r="AL2311" s="42">
        <f>IFERROR(VLOOKUP($H2311,#REF!,12,FALSE),0)</f>
        <v>0</v>
      </c>
      <c r="AM2311" s="34">
        <f>IFERROR(VLOOKUP($H2311,#REF!,10,FALSE),0)</f>
        <v>0</v>
      </c>
      <c r="AN2311" s="34">
        <f>IFERROR(VLOOKUP($H2311,#REF!,11,FALSE),0)</f>
        <v>0</v>
      </c>
      <c r="AO2311" s="42">
        <f>IFERROR(VLOOKUP($H2311,#REF!,12,FALSE),0)</f>
        <v>0</v>
      </c>
      <c r="AP2311" s="34">
        <f>IFERROR(VLOOKUP($H2311,#REF!,10,FALSE),0)</f>
        <v>0</v>
      </c>
      <c r="AQ2311" s="34">
        <f>IFERROR(VLOOKUP($H2311,#REF!,11,FALSE),0)</f>
        <v>0</v>
      </c>
      <c r="AR2311" s="42">
        <f>IFERROR(VLOOKUP($H2311,#REF!,12,FALSE),0)</f>
        <v>0</v>
      </c>
      <c r="AS2311" s="34">
        <f>IFERROR(VLOOKUP($H2311,#REF!,13,FALSE),0)</f>
        <v>0</v>
      </c>
      <c r="AT2311" s="34">
        <f>IFERROR(VLOOKUP($H2311,#REF!,14,FALSE),0)</f>
        <v>0</v>
      </c>
      <c r="AU2311" s="42">
        <f>IFERROR(VLOOKUP($H2311,#REF!,15,FALSE),0)</f>
        <v>0</v>
      </c>
      <c r="AV2311" s="34">
        <f>IFERROR(VLOOKUP($H2311,#REF!,15,FALSE),0)</f>
        <v>0</v>
      </c>
      <c r="AW2311" s="34">
        <f>IFERROR(VLOOKUP($H2311,#REF!,16,FALSE),0)</f>
        <v>0</v>
      </c>
      <c r="AX2311" s="42">
        <f>IFERROR(VLOOKUP($H2311,#REF!,17,FALSE),0)</f>
        <v>0</v>
      </c>
    </row>
    <row r="2312" spans="1:50" x14ac:dyDescent="0.3">
      <c r="A2312" s="33" t="str">
        <f t="shared" si="144"/>
        <v>0</v>
      </c>
      <c r="B2312" s="33">
        <f>+'R&amp;E EXPORT'!B2111</f>
        <v>0</v>
      </c>
      <c r="C2312" t="str">
        <f>IFERROR(VLOOKUP(A2312,'MCSJ Export'!A:C,3,FALSE),"")</f>
        <v/>
      </c>
      <c r="D2312" s="37">
        <f t="shared" ca="1" si="145"/>
        <v>0</v>
      </c>
      <c r="E2312" s="37">
        <f t="shared" ca="1" si="146"/>
        <v>0</v>
      </c>
      <c r="F2312" s="37">
        <f t="shared" ca="1" si="147"/>
        <v>0</v>
      </c>
      <c r="G2312" s="37"/>
      <c r="H2312" s="33">
        <f>+'R&amp;E EXPORT'!A2111</f>
        <v>0</v>
      </c>
      <c r="I2312" s="34">
        <f>IFERROR(VLOOKUP($H2312,'Gen F Rev'!$A:$M,15,FALSE),0)</f>
        <v>0</v>
      </c>
      <c r="J2312" s="34">
        <f>IFERROR(VLOOKUP($H2312,'Gen F Rev'!$A:$M,16,FALSE),0)</f>
        <v>0</v>
      </c>
      <c r="K2312" s="42">
        <f>IFERROR(VLOOKUP($H2312,'Gen F Rev'!$A:$M,17,FALSE),0)</f>
        <v>0</v>
      </c>
      <c r="L2312" s="34">
        <f>IFERROR(VLOOKUP($H2312,'Gen F Exp'!$A:$E,15,FALSE),0)</f>
        <v>0</v>
      </c>
      <c r="M2312" s="34">
        <f>IFERROR(VLOOKUP($H2312,'Gen F Exp'!$A:$E,16,FALSE),0)</f>
        <v>0</v>
      </c>
      <c r="N2312" s="42">
        <f>IFERROR(VLOOKUP($H2312,'Gen F Exp'!$A:$E,17,FALSE),0)</f>
        <v>0</v>
      </c>
      <c r="O2312" s="34">
        <f>IFERROR(VLOOKUP($H2312,'Water F Rev'!$A:$L,15,FALSE),0)</f>
        <v>0</v>
      </c>
      <c r="P2312" s="34">
        <f>IFERROR(VLOOKUP($H2312,'Water F Rev'!$A:$L,16,FALSE),0)</f>
        <v>0</v>
      </c>
      <c r="Q2312" s="42">
        <f>IFERROR(VLOOKUP($H2312,'Water F Rev'!$A:$L,17,FALSE),0)</f>
        <v>0</v>
      </c>
      <c r="R2312" s="34">
        <f>IFERROR(VLOOKUP($H2312,'Water F Exp'!$A:$K,15,FALSE),0)</f>
        <v>0</v>
      </c>
      <c r="S2312" s="34">
        <f>IFERROR(VLOOKUP($H2312,'Water F Exp'!$A:$K,16,FALSE),0)</f>
        <v>0</v>
      </c>
      <c r="T2312" s="42">
        <f>IFERROR(VLOOKUP($H2312,'Water F Exp'!$A:$K,17,FALSE),0)</f>
        <v>0</v>
      </c>
      <c r="U2312" s="34">
        <f ca="1">IFERROR(VLOOKUP($H2312,'Sewer F Rev'!$A:$E,15,FALSE),0)</f>
        <v>0</v>
      </c>
      <c r="V2312" s="34">
        <f ca="1">IFERROR(VLOOKUP($H2312,'Sewer F Rev'!$A:$E,16,FALSE),0)</f>
        <v>0</v>
      </c>
      <c r="W2312" s="42">
        <f ca="1">IFERROR(VLOOKUP($H2312,'Sewer F Rev'!$A:$E,17,FALSE),0)</f>
        <v>0</v>
      </c>
      <c r="X2312" s="34">
        <f>IFERROR(VLOOKUP($H2312,'Sewer F Exp'!$A:$B,15,FALSE),0)</f>
        <v>0</v>
      </c>
      <c r="Y2312" s="34">
        <f>IFERROR(VLOOKUP($H2312,'Sewer F Exp'!$A:$B,16,FALSE),0)</f>
        <v>0</v>
      </c>
      <c r="Z2312" s="42">
        <f>IFERROR(VLOOKUP($H2312,'Sewer F Exp'!$A:$B,17,FALSE),0)</f>
        <v>0</v>
      </c>
      <c r="AA2312" s="34">
        <f>IFERROR(VLOOKUP($H2312,'Refuse F Rev'!$A:$E,15,FALSE),0)</f>
        <v>0</v>
      </c>
      <c r="AB2312" s="34">
        <f>IFERROR(VLOOKUP($H2312,'Refuse F Rev'!$A:$E,16,FALSE),0)</f>
        <v>0</v>
      </c>
      <c r="AC2312" s="42">
        <f>IFERROR(VLOOKUP($H2312,'Refuse F Rev'!$A:$E,17,FALSE),0)</f>
        <v>0</v>
      </c>
      <c r="AD2312" s="34">
        <f>IFERROR(VLOOKUP($H2312,'Refuse F Exp'!$A:$E,15,FALSE),0)</f>
        <v>0</v>
      </c>
      <c r="AE2312" s="34">
        <f>IFERROR(VLOOKUP($H2312,'Refuse F Exp'!$A:$E,16,FALSE),0)</f>
        <v>0</v>
      </c>
      <c r="AF2312" s="42">
        <f>IFERROR(VLOOKUP($H2312,'Refuse F Exp'!$A:$E,17,FALSE),0)</f>
        <v>0</v>
      </c>
      <c r="AG2312" s="34">
        <f>IFERROR(VLOOKUP($H2312,#REF!,10,FALSE),0)</f>
        <v>0</v>
      </c>
      <c r="AH2312" s="34">
        <f>IFERROR(VLOOKUP($H2312,#REF!,11,FALSE),0)</f>
        <v>0</v>
      </c>
      <c r="AI2312" s="42">
        <f>IFERROR(VLOOKUP($H2312,#REF!,12,FALSE),0)</f>
        <v>0</v>
      </c>
      <c r="AJ2312" s="34">
        <f>IFERROR(VLOOKUP($H2312,#REF!,10,FALSE),0)</f>
        <v>0</v>
      </c>
      <c r="AK2312" s="34">
        <f>IFERROR(VLOOKUP($H2312,#REF!,11,FALSE),0)</f>
        <v>0</v>
      </c>
      <c r="AL2312" s="42">
        <f>IFERROR(VLOOKUP($H2312,#REF!,12,FALSE),0)</f>
        <v>0</v>
      </c>
      <c r="AM2312" s="34">
        <f>IFERROR(VLOOKUP($H2312,#REF!,10,FALSE),0)</f>
        <v>0</v>
      </c>
      <c r="AN2312" s="34">
        <f>IFERROR(VLOOKUP($H2312,#REF!,11,FALSE),0)</f>
        <v>0</v>
      </c>
      <c r="AO2312" s="42">
        <f>IFERROR(VLOOKUP($H2312,#REF!,12,FALSE),0)</f>
        <v>0</v>
      </c>
      <c r="AP2312" s="34">
        <f>IFERROR(VLOOKUP($H2312,#REF!,10,FALSE),0)</f>
        <v>0</v>
      </c>
      <c r="AQ2312" s="34">
        <f>IFERROR(VLOOKUP($H2312,#REF!,11,FALSE),0)</f>
        <v>0</v>
      </c>
      <c r="AR2312" s="42">
        <f>IFERROR(VLOOKUP($H2312,#REF!,12,FALSE),0)</f>
        <v>0</v>
      </c>
      <c r="AS2312" s="34">
        <f>IFERROR(VLOOKUP($H2312,#REF!,13,FALSE),0)</f>
        <v>0</v>
      </c>
      <c r="AT2312" s="34">
        <f>IFERROR(VLOOKUP($H2312,#REF!,14,FALSE),0)</f>
        <v>0</v>
      </c>
      <c r="AU2312" s="42">
        <f>IFERROR(VLOOKUP($H2312,#REF!,15,FALSE),0)</f>
        <v>0</v>
      </c>
      <c r="AV2312" s="34">
        <f>IFERROR(VLOOKUP($H2312,#REF!,15,FALSE),0)</f>
        <v>0</v>
      </c>
      <c r="AW2312" s="34">
        <f>IFERROR(VLOOKUP($H2312,#REF!,16,FALSE),0)</f>
        <v>0</v>
      </c>
      <c r="AX2312" s="42">
        <f>IFERROR(VLOOKUP($H2312,#REF!,17,FALSE),0)</f>
        <v>0</v>
      </c>
    </row>
    <row r="2313" spans="1:50" x14ac:dyDescent="0.3">
      <c r="A2313" s="33" t="str">
        <f t="shared" si="144"/>
        <v>0</v>
      </c>
      <c r="B2313" s="33">
        <f>+'R&amp;E EXPORT'!B2112</f>
        <v>0</v>
      </c>
      <c r="C2313" t="str">
        <f>IFERROR(VLOOKUP(A2313,'MCSJ Export'!A:C,3,FALSE),"")</f>
        <v/>
      </c>
      <c r="D2313" s="37">
        <f t="shared" ca="1" si="145"/>
        <v>0</v>
      </c>
      <c r="E2313" s="37">
        <f t="shared" ca="1" si="146"/>
        <v>0</v>
      </c>
      <c r="F2313" s="37">
        <f t="shared" ca="1" si="147"/>
        <v>0</v>
      </c>
      <c r="G2313" s="37"/>
      <c r="H2313" s="33">
        <f>+'R&amp;E EXPORT'!A2112</f>
        <v>0</v>
      </c>
      <c r="I2313" s="34">
        <f>IFERROR(VLOOKUP($H2313,'Gen F Rev'!$A:$M,15,FALSE),0)</f>
        <v>0</v>
      </c>
      <c r="J2313" s="34">
        <f>IFERROR(VLOOKUP($H2313,'Gen F Rev'!$A:$M,16,FALSE),0)</f>
        <v>0</v>
      </c>
      <c r="K2313" s="42">
        <f>IFERROR(VLOOKUP($H2313,'Gen F Rev'!$A:$M,17,FALSE),0)</f>
        <v>0</v>
      </c>
      <c r="L2313" s="34">
        <f>IFERROR(VLOOKUP($H2313,'Gen F Exp'!$A:$E,15,FALSE),0)</f>
        <v>0</v>
      </c>
      <c r="M2313" s="34">
        <f>IFERROR(VLOOKUP($H2313,'Gen F Exp'!$A:$E,16,FALSE),0)</f>
        <v>0</v>
      </c>
      <c r="N2313" s="42">
        <f>IFERROR(VLOOKUP($H2313,'Gen F Exp'!$A:$E,17,FALSE),0)</f>
        <v>0</v>
      </c>
      <c r="O2313" s="34">
        <f>IFERROR(VLOOKUP($H2313,'Water F Rev'!$A:$L,15,FALSE),0)</f>
        <v>0</v>
      </c>
      <c r="P2313" s="34">
        <f>IFERROR(VLOOKUP($H2313,'Water F Rev'!$A:$L,16,FALSE),0)</f>
        <v>0</v>
      </c>
      <c r="Q2313" s="42">
        <f>IFERROR(VLOOKUP($H2313,'Water F Rev'!$A:$L,17,FALSE),0)</f>
        <v>0</v>
      </c>
      <c r="R2313" s="34">
        <f>IFERROR(VLOOKUP($H2313,'Water F Exp'!$A:$K,15,FALSE),0)</f>
        <v>0</v>
      </c>
      <c r="S2313" s="34">
        <f>IFERROR(VLOOKUP($H2313,'Water F Exp'!$A:$K,16,FALSE),0)</f>
        <v>0</v>
      </c>
      <c r="T2313" s="42">
        <f>IFERROR(VLOOKUP($H2313,'Water F Exp'!$A:$K,17,FALSE),0)</f>
        <v>0</v>
      </c>
      <c r="U2313" s="34">
        <f ca="1">IFERROR(VLOOKUP($H2313,'Sewer F Rev'!$A:$E,15,FALSE),0)</f>
        <v>0</v>
      </c>
      <c r="V2313" s="34">
        <f ca="1">IFERROR(VLOOKUP($H2313,'Sewer F Rev'!$A:$E,16,FALSE),0)</f>
        <v>0</v>
      </c>
      <c r="W2313" s="42">
        <f ca="1">IFERROR(VLOOKUP($H2313,'Sewer F Rev'!$A:$E,17,FALSE),0)</f>
        <v>0</v>
      </c>
      <c r="X2313" s="34">
        <f>IFERROR(VLOOKUP($H2313,'Sewer F Exp'!$A:$B,15,FALSE),0)</f>
        <v>0</v>
      </c>
      <c r="Y2313" s="34">
        <f>IFERROR(VLOOKUP($H2313,'Sewer F Exp'!$A:$B,16,FALSE),0)</f>
        <v>0</v>
      </c>
      <c r="Z2313" s="42">
        <f>IFERROR(VLOOKUP($H2313,'Sewer F Exp'!$A:$B,17,FALSE),0)</f>
        <v>0</v>
      </c>
      <c r="AA2313" s="34">
        <f>IFERROR(VLOOKUP($H2313,'Refuse F Rev'!$A:$E,15,FALSE),0)</f>
        <v>0</v>
      </c>
      <c r="AB2313" s="34">
        <f>IFERROR(VLOOKUP($H2313,'Refuse F Rev'!$A:$E,16,FALSE),0)</f>
        <v>0</v>
      </c>
      <c r="AC2313" s="42">
        <f>IFERROR(VLOOKUP($H2313,'Refuse F Rev'!$A:$E,17,FALSE),0)</f>
        <v>0</v>
      </c>
      <c r="AD2313" s="34">
        <f>IFERROR(VLOOKUP($H2313,'Refuse F Exp'!$A:$E,15,FALSE),0)</f>
        <v>0</v>
      </c>
      <c r="AE2313" s="34">
        <f>IFERROR(VLOOKUP($H2313,'Refuse F Exp'!$A:$E,16,FALSE),0)</f>
        <v>0</v>
      </c>
      <c r="AF2313" s="42">
        <f>IFERROR(VLOOKUP($H2313,'Refuse F Exp'!$A:$E,17,FALSE),0)</f>
        <v>0</v>
      </c>
      <c r="AG2313" s="34">
        <f>IFERROR(VLOOKUP($H2313,#REF!,10,FALSE),0)</f>
        <v>0</v>
      </c>
      <c r="AH2313" s="34">
        <f>IFERROR(VLOOKUP($H2313,#REF!,11,FALSE),0)</f>
        <v>0</v>
      </c>
      <c r="AI2313" s="42">
        <f>IFERROR(VLOOKUP($H2313,#REF!,12,FALSE),0)</f>
        <v>0</v>
      </c>
      <c r="AJ2313" s="34">
        <f>IFERROR(VLOOKUP($H2313,#REF!,10,FALSE),0)</f>
        <v>0</v>
      </c>
      <c r="AK2313" s="34">
        <f>IFERROR(VLOOKUP($H2313,#REF!,11,FALSE),0)</f>
        <v>0</v>
      </c>
      <c r="AL2313" s="42">
        <f>IFERROR(VLOOKUP($H2313,#REF!,12,FALSE),0)</f>
        <v>0</v>
      </c>
      <c r="AM2313" s="34">
        <f>IFERROR(VLOOKUP($H2313,#REF!,10,FALSE),0)</f>
        <v>0</v>
      </c>
      <c r="AN2313" s="34">
        <f>IFERROR(VLOOKUP($H2313,#REF!,11,FALSE),0)</f>
        <v>0</v>
      </c>
      <c r="AO2313" s="42">
        <f>IFERROR(VLOOKUP($H2313,#REF!,12,FALSE),0)</f>
        <v>0</v>
      </c>
      <c r="AP2313" s="34">
        <f>IFERROR(VLOOKUP($H2313,#REF!,10,FALSE),0)</f>
        <v>0</v>
      </c>
      <c r="AQ2313" s="34">
        <f>IFERROR(VLOOKUP($H2313,#REF!,11,FALSE),0)</f>
        <v>0</v>
      </c>
      <c r="AR2313" s="42">
        <f>IFERROR(VLOOKUP($H2313,#REF!,12,FALSE),0)</f>
        <v>0</v>
      </c>
      <c r="AS2313" s="34">
        <f>IFERROR(VLOOKUP($H2313,#REF!,13,FALSE),0)</f>
        <v>0</v>
      </c>
      <c r="AT2313" s="34">
        <f>IFERROR(VLOOKUP($H2313,#REF!,14,FALSE),0)</f>
        <v>0</v>
      </c>
      <c r="AU2313" s="42">
        <f>IFERROR(VLOOKUP($H2313,#REF!,15,FALSE),0)</f>
        <v>0</v>
      </c>
      <c r="AV2313" s="34">
        <f>IFERROR(VLOOKUP($H2313,#REF!,15,FALSE),0)</f>
        <v>0</v>
      </c>
      <c r="AW2313" s="34">
        <f>IFERROR(VLOOKUP($H2313,#REF!,16,FALSE),0)</f>
        <v>0</v>
      </c>
      <c r="AX2313" s="42">
        <f>IFERROR(VLOOKUP($H2313,#REF!,17,FALSE),0)</f>
        <v>0</v>
      </c>
    </row>
    <row r="2314" spans="1:50" x14ac:dyDescent="0.3">
      <c r="A2314" s="33" t="str">
        <f t="shared" si="144"/>
        <v>0</v>
      </c>
      <c r="B2314" s="33">
        <f>+'R&amp;E EXPORT'!B2113</f>
        <v>0</v>
      </c>
      <c r="C2314" t="str">
        <f>IFERROR(VLOOKUP(A2314,'MCSJ Export'!A:C,3,FALSE),"")</f>
        <v/>
      </c>
      <c r="D2314" s="37">
        <f t="shared" ca="1" si="145"/>
        <v>0</v>
      </c>
      <c r="E2314" s="37">
        <f t="shared" ca="1" si="146"/>
        <v>0</v>
      </c>
      <c r="F2314" s="37">
        <f t="shared" ca="1" si="147"/>
        <v>0</v>
      </c>
      <c r="G2314" s="37"/>
      <c r="H2314" s="33">
        <f>+'R&amp;E EXPORT'!A2113</f>
        <v>0</v>
      </c>
      <c r="I2314" s="34">
        <f>IFERROR(VLOOKUP($H2314,'Gen F Rev'!$A:$M,15,FALSE),0)</f>
        <v>0</v>
      </c>
      <c r="J2314" s="34">
        <f>IFERROR(VLOOKUP($H2314,'Gen F Rev'!$A:$M,16,FALSE),0)</f>
        <v>0</v>
      </c>
      <c r="K2314" s="42">
        <f>IFERROR(VLOOKUP($H2314,'Gen F Rev'!$A:$M,17,FALSE),0)</f>
        <v>0</v>
      </c>
      <c r="L2314" s="34">
        <f>IFERROR(VLOOKUP($H2314,'Gen F Exp'!$A:$E,15,FALSE),0)</f>
        <v>0</v>
      </c>
      <c r="M2314" s="34">
        <f>IFERROR(VLOOKUP($H2314,'Gen F Exp'!$A:$E,16,FALSE),0)</f>
        <v>0</v>
      </c>
      <c r="N2314" s="42">
        <f>IFERROR(VLOOKUP($H2314,'Gen F Exp'!$A:$E,17,FALSE),0)</f>
        <v>0</v>
      </c>
      <c r="O2314" s="34">
        <f>IFERROR(VLOOKUP($H2314,'Water F Rev'!$A:$L,15,FALSE),0)</f>
        <v>0</v>
      </c>
      <c r="P2314" s="34">
        <f>IFERROR(VLOOKUP($H2314,'Water F Rev'!$A:$L,16,FALSE),0)</f>
        <v>0</v>
      </c>
      <c r="Q2314" s="42">
        <f>IFERROR(VLOOKUP($H2314,'Water F Rev'!$A:$L,17,FALSE),0)</f>
        <v>0</v>
      </c>
      <c r="R2314" s="34">
        <f>IFERROR(VLOOKUP($H2314,'Water F Exp'!$A:$K,15,FALSE),0)</f>
        <v>0</v>
      </c>
      <c r="S2314" s="34">
        <f>IFERROR(VLOOKUP($H2314,'Water F Exp'!$A:$K,16,FALSE),0)</f>
        <v>0</v>
      </c>
      <c r="T2314" s="42">
        <f>IFERROR(VLOOKUP($H2314,'Water F Exp'!$A:$K,17,FALSE),0)</f>
        <v>0</v>
      </c>
      <c r="U2314" s="34">
        <f ca="1">IFERROR(VLOOKUP($H2314,'Sewer F Rev'!$A:$E,15,FALSE),0)</f>
        <v>0</v>
      </c>
      <c r="V2314" s="34">
        <f ca="1">IFERROR(VLOOKUP($H2314,'Sewer F Rev'!$A:$E,16,FALSE),0)</f>
        <v>0</v>
      </c>
      <c r="W2314" s="42">
        <f ca="1">IFERROR(VLOOKUP($H2314,'Sewer F Rev'!$A:$E,17,FALSE),0)</f>
        <v>0</v>
      </c>
      <c r="X2314" s="34">
        <f>IFERROR(VLOOKUP($H2314,'Sewer F Exp'!$A:$B,15,FALSE),0)</f>
        <v>0</v>
      </c>
      <c r="Y2314" s="34">
        <f>IFERROR(VLOOKUP($H2314,'Sewer F Exp'!$A:$B,16,FALSE),0)</f>
        <v>0</v>
      </c>
      <c r="Z2314" s="42">
        <f>IFERROR(VLOOKUP($H2314,'Sewer F Exp'!$A:$B,17,FALSE),0)</f>
        <v>0</v>
      </c>
      <c r="AA2314" s="34">
        <f>IFERROR(VLOOKUP($H2314,'Refuse F Rev'!$A:$E,15,FALSE),0)</f>
        <v>0</v>
      </c>
      <c r="AB2314" s="34">
        <f>IFERROR(VLOOKUP($H2314,'Refuse F Rev'!$A:$E,16,FALSE),0)</f>
        <v>0</v>
      </c>
      <c r="AC2314" s="42">
        <f>IFERROR(VLOOKUP($H2314,'Refuse F Rev'!$A:$E,17,FALSE),0)</f>
        <v>0</v>
      </c>
      <c r="AD2314" s="34">
        <f>IFERROR(VLOOKUP($H2314,'Refuse F Exp'!$A:$E,15,FALSE),0)</f>
        <v>0</v>
      </c>
      <c r="AE2314" s="34">
        <f>IFERROR(VLOOKUP($H2314,'Refuse F Exp'!$A:$E,16,FALSE),0)</f>
        <v>0</v>
      </c>
      <c r="AF2314" s="42">
        <f>IFERROR(VLOOKUP($H2314,'Refuse F Exp'!$A:$E,17,FALSE),0)</f>
        <v>0</v>
      </c>
      <c r="AG2314" s="34">
        <f>IFERROR(VLOOKUP($H2314,#REF!,10,FALSE),0)</f>
        <v>0</v>
      </c>
      <c r="AH2314" s="34">
        <f>IFERROR(VLOOKUP($H2314,#REF!,11,FALSE),0)</f>
        <v>0</v>
      </c>
      <c r="AI2314" s="42">
        <f>IFERROR(VLOOKUP($H2314,#REF!,12,FALSE),0)</f>
        <v>0</v>
      </c>
      <c r="AJ2314" s="34">
        <f>IFERROR(VLOOKUP($H2314,#REF!,10,FALSE),0)</f>
        <v>0</v>
      </c>
      <c r="AK2314" s="34">
        <f>IFERROR(VLOOKUP($H2314,#REF!,11,FALSE),0)</f>
        <v>0</v>
      </c>
      <c r="AL2314" s="42">
        <f>IFERROR(VLOOKUP($H2314,#REF!,12,FALSE),0)</f>
        <v>0</v>
      </c>
      <c r="AM2314" s="34">
        <f>IFERROR(VLOOKUP($H2314,#REF!,10,FALSE),0)</f>
        <v>0</v>
      </c>
      <c r="AN2314" s="34">
        <f>IFERROR(VLOOKUP($H2314,#REF!,11,FALSE),0)</f>
        <v>0</v>
      </c>
      <c r="AO2314" s="42">
        <f>IFERROR(VLOOKUP($H2314,#REF!,12,FALSE),0)</f>
        <v>0</v>
      </c>
      <c r="AP2314" s="34">
        <f>IFERROR(VLOOKUP($H2314,#REF!,10,FALSE),0)</f>
        <v>0</v>
      </c>
      <c r="AQ2314" s="34">
        <f>IFERROR(VLOOKUP($H2314,#REF!,11,FALSE),0)</f>
        <v>0</v>
      </c>
      <c r="AR2314" s="42">
        <f>IFERROR(VLOOKUP($H2314,#REF!,12,FALSE),0)</f>
        <v>0</v>
      </c>
      <c r="AS2314" s="34">
        <f>IFERROR(VLOOKUP($H2314,#REF!,13,FALSE),0)</f>
        <v>0</v>
      </c>
      <c r="AT2314" s="34">
        <f>IFERROR(VLOOKUP($H2314,#REF!,14,FALSE),0)</f>
        <v>0</v>
      </c>
      <c r="AU2314" s="42">
        <f>IFERROR(VLOOKUP($H2314,#REF!,15,FALSE),0)</f>
        <v>0</v>
      </c>
      <c r="AV2314" s="34">
        <f>IFERROR(VLOOKUP($H2314,#REF!,15,FALSE),0)</f>
        <v>0</v>
      </c>
      <c r="AW2314" s="34">
        <f>IFERROR(VLOOKUP($H2314,#REF!,16,FALSE),0)</f>
        <v>0</v>
      </c>
      <c r="AX2314" s="42">
        <f>IFERROR(VLOOKUP($H2314,#REF!,17,FALSE),0)</f>
        <v>0</v>
      </c>
    </row>
    <row r="2315" spans="1:50" x14ac:dyDescent="0.3">
      <c r="A2315" s="33" t="str">
        <f t="shared" si="144"/>
        <v>0</v>
      </c>
      <c r="B2315" s="33">
        <f>+'R&amp;E EXPORT'!B2114</f>
        <v>0</v>
      </c>
      <c r="C2315" t="str">
        <f>IFERROR(VLOOKUP(A2315,'MCSJ Export'!A:C,3,FALSE),"")</f>
        <v/>
      </c>
      <c r="D2315" s="37">
        <f t="shared" ca="1" si="145"/>
        <v>0</v>
      </c>
      <c r="E2315" s="37">
        <f t="shared" ca="1" si="146"/>
        <v>0</v>
      </c>
      <c r="F2315" s="37">
        <f t="shared" ca="1" si="147"/>
        <v>0</v>
      </c>
      <c r="G2315" s="37"/>
      <c r="H2315" s="33">
        <f>+'R&amp;E EXPORT'!A2114</f>
        <v>0</v>
      </c>
      <c r="I2315" s="34">
        <f>IFERROR(VLOOKUP($H2315,'Gen F Rev'!$A:$M,15,FALSE),0)</f>
        <v>0</v>
      </c>
      <c r="J2315" s="34">
        <f>IFERROR(VLOOKUP($H2315,'Gen F Rev'!$A:$M,16,FALSE),0)</f>
        <v>0</v>
      </c>
      <c r="K2315" s="42">
        <f>IFERROR(VLOOKUP($H2315,'Gen F Rev'!$A:$M,17,FALSE),0)</f>
        <v>0</v>
      </c>
      <c r="L2315" s="34">
        <f>IFERROR(VLOOKUP($H2315,'Gen F Exp'!$A:$E,15,FALSE),0)</f>
        <v>0</v>
      </c>
      <c r="M2315" s="34">
        <f>IFERROR(VLOOKUP($H2315,'Gen F Exp'!$A:$E,16,FALSE),0)</f>
        <v>0</v>
      </c>
      <c r="N2315" s="42">
        <f>IFERROR(VLOOKUP($H2315,'Gen F Exp'!$A:$E,17,FALSE),0)</f>
        <v>0</v>
      </c>
      <c r="O2315" s="34">
        <f>IFERROR(VLOOKUP($H2315,'Water F Rev'!$A:$L,15,FALSE),0)</f>
        <v>0</v>
      </c>
      <c r="P2315" s="34">
        <f>IFERROR(VLOOKUP($H2315,'Water F Rev'!$A:$L,16,FALSE),0)</f>
        <v>0</v>
      </c>
      <c r="Q2315" s="42">
        <f>IFERROR(VLOOKUP($H2315,'Water F Rev'!$A:$L,17,FALSE),0)</f>
        <v>0</v>
      </c>
      <c r="R2315" s="34">
        <f>IFERROR(VLOOKUP($H2315,'Water F Exp'!$A:$K,15,FALSE),0)</f>
        <v>0</v>
      </c>
      <c r="S2315" s="34">
        <f>IFERROR(VLOOKUP($H2315,'Water F Exp'!$A:$K,16,FALSE),0)</f>
        <v>0</v>
      </c>
      <c r="T2315" s="42">
        <f>IFERROR(VLOOKUP($H2315,'Water F Exp'!$A:$K,17,FALSE),0)</f>
        <v>0</v>
      </c>
      <c r="U2315" s="34">
        <f ca="1">IFERROR(VLOOKUP($H2315,'Sewer F Rev'!$A:$E,15,FALSE),0)</f>
        <v>0</v>
      </c>
      <c r="V2315" s="34">
        <f ca="1">IFERROR(VLOOKUP($H2315,'Sewer F Rev'!$A:$E,16,FALSE),0)</f>
        <v>0</v>
      </c>
      <c r="W2315" s="42">
        <f ca="1">IFERROR(VLOOKUP($H2315,'Sewer F Rev'!$A:$E,17,FALSE),0)</f>
        <v>0</v>
      </c>
      <c r="X2315" s="34">
        <f>IFERROR(VLOOKUP($H2315,'Sewer F Exp'!$A:$B,15,FALSE),0)</f>
        <v>0</v>
      </c>
      <c r="Y2315" s="34">
        <f>IFERROR(VLOOKUP($H2315,'Sewer F Exp'!$A:$B,16,FALSE),0)</f>
        <v>0</v>
      </c>
      <c r="Z2315" s="42">
        <f>IFERROR(VLOOKUP($H2315,'Sewer F Exp'!$A:$B,17,FALSE),0)</f>
        <v>0</v>
      </c>
      <c r="AA2315" s="34">
        <f>IFERROR(VLOOKUP($H2315,'Refuse F Rev'!$A:$E,15,FALSE),0)</f>
        <v>0</v>
      </c>
      <c r="AB2315" s="34">
        <f>IFERROR(VLOOKUP($H2315,'Refuse F Rev'!$A:$E,16,FALSE),0)</f>
        <v>0</v>
      </c>
      <c r="AC2315" s="42">
        <f>IFERROR(VLOOKUP($H2315,'Refuse F Rev'!$A:$E,17,FALSE),0)</f>
        <v>0</v>
      </c>
      <c r="AD2315" s="34">
        <f>IFERROR(VLOOKUP($H2315,'Refuse F Exp'!$A:$E,15,FALSE),0)</f>
        <v>0</v>
      </c>
      <c r="AE2315" s="34">
        <f>IFERROR(VLOOKUP($H2315,'Refuse F Exp'!$A:$E,16,FALSE),0)</f>
        <v>0</v>
      </c>
      <c r="AF2315" s="42">
        <f>IFERROR(VLOOKUP($H2315,'Refuse F Exp'!$A:$E,17,FALSE),0)</f>
        <v>0</v>
      </c>
      <c r="AG2315" s="34">
        <f>IFERROR(VLOOKUP($H2315,#REF!,10,FALSE),0)</f>
        <v>0</v>
      </c>
      <c r="AH2315" s="34">
        <f>IFERROR(VLOOKUP($H2315,#REF!,11,FALSE),0)</f>
        <v>0</v>
      </c>
      <c r="AI2315" s="42">
        <f>IFERROR(VLOOKUP($H2315,#REF!,12,FALSE),0)</f>
        <v>0</v>
      </c>
      <c r="AJ2315" s="34">
        <f>IFERROR(VLOOKUP($H2315,#REF!,10,FALSE),0)</f>
        <v>0</v>
      </c>
      <c r="AK2315" s="34">
        <f>IFERROR(VLOOKUP($H2315,#REF!,11,FALSE),0)</f>
        <v>0</v>
      </c>
      <c r="AL2315" s="42">
        <f>IFERROR(VLOOKUP($H2315,#REF!,12,FALSE),0)</f>
        <v>0</v>
      </c>
      <c r="AM2315" s="34">
        <f>IFERROR(VLOOKUP($H2315,#REF!,10,FALSE),0)</f>
        <v>0</v>
      </c>
      <c r="AN2315" s="34">
        <f>IFERROR(VLOOKUP($H2315,#REF!,11,FALSE),0)</f>
        <v>0</v>
      </c>
      <c r="AO2315" s="42">
        <f>IFERROR(VLOOKUP($H2315,#REF!,12,FALSE),0)</f>
        <v>0</v>
      </c>
      <c r="AP2315" s="34">
        <f>IFERROR(VLOOKUP($H2315,#REF!,10,FALSE),0)</f>
        <v>0</v>
      </c>
      <c r="AQ2315" s="34">
        <f>IFERROR(VLOOKUP($H2315,#REF!,11,FALSE),0)</f>
        <v>0</v>
      </c>
      <c r="AR2315" s="42">
        <f>IFERROR(VLOOKUP($H2315,#REF!,12,FALSE),0)</f>
        <v>0</v>
      </c>
      <c r="AS2315" s="34">
        <f>IFERROR(VLOOKUP($H2315,#REF!,13,FALSE),0)</f>
        <v>0</v>
      </c>
      <c r="AT2315" s="34">
        <f>IFERROR(VLOOKUP($H2315,#REF!,14,FALSE),0)</f>
        <v>0</v>
      </c>
      <c r="AU2315" s="42">
        <f>IFERROR(VLOOKUP($H2315,#REF!,15,FALSE),0)</f>
        <v>0</v>
      </c>
      <c r="AV2315" s="34">
        <f>IFERROR(VLOOKUP($H2315,#REF!,15,FALSE),0)</f>
        <v>0</v>
      </c>
      <c r="AW2315" s="34">
        <f>IFERROR(VLOOKUP($H2315,#REF!,16,FALSE),0)</f>
        <v>0</v>
      </c>
      <c r="AX2315" s="42">
        <f>IFERROR(VLOOKUP($H2315,#REF!,17,FALSE),0)</f>
        <v>0</v>
      </c>
    </row>
    <row r="2316" spans="1:50" x14ac:dyDescent="0.3">
      <c r="A2316" s="33" t="str">
        <f t="shared" si="144"/>
        <v>0</v>
      </c>
      <c r="B2316" s="33">
        <f>+'R&amp;E EXPORT'!B2115</f>
        <v>0</v>
      </c>
      <c r="C2316" t="str">
        <f>IFERROR(VLOOKUP(A2316,'MCSJ Export'!A:C,3,FALSE),"")</f>
        <v/>
      </c>
      <c r="D2316" s="37">
        <f t="shared" ca="1" si="145"/>
        <v>0</v>
      </c>
      <c r="E2316" s="37">
        <f t="shared" ca="1" si="146"/>
        <v>0</v>
      </c>
      <c r="F2316" s="37">
        <f t="shared" ca="1" si="147"/>
        <v>0</v>
      </c>
      <c r="G2316" s="37"/>
      <c r="H2316" s="33">
        <f>+'R&amp;E EXPORT'!A2115</f>
        <v>0</v>
      </c>
      <c r="I2316" s="34">
        <f>IFERROR(VLOOKUP($H2316,'Gen F Rev'!$A:$M,15,FALSE),0)</f>
        <v>0</v>
      </c>
      <c r="J2316" s="34">
        <f>IFERROR(VLOOKUP($H2316,'Gen F Rev'!$A:$M,16,FALSE),0)</f>
        <v>0</v>
      </c>
      <c r="K2316" s="42">
        <f>IFERROR(VLOOKUP($H2316,'Gen F Rev'!$A:$M,17,FALSE),0)</f>
        <v>0</v>
      </c>
      <c r="L2316" s="34">
        <f>IFERROR(VLOOKUP($H2316,'Gen F Exp'!$A:$E,15,FALSE),0)</f>
        <v>0</v>
      </c>
      <c r="M2316" s="34">
        <f>IFERROR(VLOOKUP($H2316,'Gen F Exp'!$A:$E,16,FALSE),0)</f>
        <v>0</v>
      </c>
      <c r="N2316" s="42">
        <f>IFERROR(VLOOKUP($H2316,'Gen F Exp'!$A:$E,17,FALSE),0)</f>
        <v>0</v>
      </c>
      <c r="O2316" s="34">
        <f>IFERROR(VLOOKUP($H2316,'Water F Rev'!$A:$L,15,FALSE),0)</f>
        <v>0</v>
      </c>
      <c r="P2316" s="34">
        <f>IFERROR(VLOOKUP($H2316,'Water F Rev'!$A:$L,16,FALSE),0)</f>
        <v>0</v>
      </c>
      <c r="Q2316" s="42">
        <f>IFERROR(VLOOKUP($H2316,'Water F Rev'!$A:$L,17,FALSE),0)</f>
        <v>0</v>
      </c>
      <c r="R2316" s="34">
        <f>IFERROR(VLOOKUP($H2316,'Water F Exp'!$A:$K,15,FALSE),0)</f>
        <v>0</v>
      </c>
      <c r="S2316" s="34">
        <f>IFERROR(VLOOKUP($H2316,'Water F Exp'!$A:$K,16,FALSE),0)</f>
        <v>0</v>
      </c>
      <c r="T2316" s="42">
        <f>IFERROR(VLOOKUP($H2316,'Water F Exp'!$A:$K,17,FALSE),0)</f>
        <v>0</v>
      </c>
      <c r="U2316" s="34">
        <f ca="1">IFERROR(VLOOKUP($H2316,'Sewer F Rev'!$A:$E,15,FALSE),0)</f>
        <v>0</v>
      </c>
      <c r="V2316" s="34">
        <f ca="1">IFERROR(VLOOKUP($H2316,'Sewer F Rev'!$A:$E,16,FALSE),0)</f>
        <v>0</v>
      </c>
      <c r="W2316" s="42">
        <f ca="1">IFERROR(VLOOKUP($H2316,'Sewer F Rev'!$A:$E,17,FALSE),0)</f>
        <v>0</v>
      </c>
      <c r="X2316" s="34">
        <f>IFERROR(VLOOKUP($H2316,'Sewer F Exp'!$A:$B,15,FALSE),0)</f>
        <v>0</v>
      </c>
      <c r="Y2316" s="34">
        <f>IFERROR(VLOOKUP($H2316,'Sewer F Exp'!$A:$B,16,FALSE),0)</f>
        <v>0</v>
      </c>
      <c r="Z2316" s="42">
        <f>IFERROR(VLOOKUP($H2316,'Sewer F Exp'!$A:$B,17,FALSE),0)</f>
        <v>0</v>
      </c>
      <c r="AA2316" s="34">
        <f>IFERROR(VLOOKUP($H2316,'Refuse F Rev'!$A:$E,15,FALSE),0)</f>
        <v>0</v>
      </c>
      <c r="AB2316" s="34">
        <f>IFERROR(VLOOKUP($H2316,'Refuse F Rev'!$A:$E,16,FALSE),0)</f>
        <v>0</v>
      </c>
      <c r="AC2316" s="42">
        <f>IFERROR(VLOOKUP($H2316,'Refuse F Rev'!$A:$E,17,FALSE),0)</f>
        <v>0</v>
      </c>
      <c r="AD2316" s="34">
        <f>IFERROR(VLOOKUP($H2316,'Refuse F Exp'!$A:$E,15,FALSE),0)</f>
        <v>0</v>
      </c>
      <c r="AE2316" s="34">
        <f>IFERROR(VLOOKUP($H2316,'Refuse F Exp'!$A:$E,16,FALSE),0)</f>
        <v>0</v>
      </c>
      <c r="AF2316" s="42">
        <f>IFERROR(VLOOKUP($H2316,'Refuse F Exp'!$A:$E,17,FALSE),0)</f>
        <v>0</v>
      </c>
      <c r="AG2316" s="34">
        <f>IFERROR(VLOOKUP($H2316,#REF!,10,FALSE),0)</f>
        <v>0</v>
      </c>
      <c r="AH2316" s="34">
        <f>IFERROR(VLOOKUP($H2316,#REF!,11,FALSE),0)</f>
        <v>0</v>
      </c>
      <c r="AI2316" s="42">
        <f>IFERROR(VLOOKUP($H2316,#REF!,12,FALSE),0)</f>
        <v>0</v>
      </c>
      <c r="AJ2316" s="34">
        <f>IFERROR(VLOOKUP($H2316,#REF!,10,FALSE),0)</f>
        <v>0</v>
      </c>
      <c r="AK2316" s="34">
        <f>IFERROR(VLOOKUP($H2316,#REF!,11,FALSE),0)</f>
        <v>0</v>
      </c>
      <c r="AL2316" s="42">
        <f>IFERROR(VLOOKUP($H2316,#REF!,12,FALSE),0)</f>
        <v>0</v>
      </c>
      <c r="AM2316" s="34">
        <f>IFERROR(VLOOKUP($H2316,#REF!,10,FALSE),0)</f>
        <v>0</v>
      </c>
      <c r="AN2316" s="34">
        <f>IFERROR(VLOOKUP($H2316,#REF!,11,FALSE),0)</f>
        <v>0</v>
      </c>
      <c r="AO2316" s="42">
        <f>IFERROR(VLOOKUP($H2316,#REF!,12,FALSE),0)</f>
        <v>0</v>
      </c>
      <c r="AP2316" s="34">
        <f>IFERROR(VLOOKUP($H2316,#REF!,10,FALSE),0)</f>
        <v>0</v>
      </c>
      <c r="AQ2316" s="34">
        <f>IFERROR(VLOOKUP($H2316,#REF!,11,FALSE),0)</f>
        <v>0</v>
      </c>
      <c r="AR2316" s="42">
        <f>IFERROR(VLOOKUP($H2316,#REF!,12,FALSE),0)</f>
        <v>0</v>
      </c>
      <c r="AS2316" s="34">
        <f>IFERROR(VLOOKUP($H2316,#REF!,13,FALSE),0)</f>
        <v>0</v>
      </c>
      <c r="AT2316" s="34">
        <f>IFERROR(VLOOKUP($H2316,#REF!,14,FALSE),0)</f>
        <v>0</v>
      </c>
      <c r="AU2316" s="42">
        <f>IFERROR(VLOOKUP($H2316,#REF!,15,FALSE),0)</f>
        <v>0</v>
      </c>
      <c r="AV2316" s="34">
        <f>IFERROR(VLOOKUP($H2316,#REF!,15,FALSE),0)</f>
        <v>0</v>
      </c>
      <c r="AW2316" s="34">
        <f>IFERROR(VLOOKUP($H2316,#REF!,16,FALSE),0)</f>
        <v>0</v>
      </c>
      <c r="AX2316" s="42">
        <f>IFERROR(VLOOKUP($H2316,#REF!,17,FALSE),0)</f>
        <v>0</v>
      </c>
    </row>
    <row r="2317" spans="1:50" x14ac:dyDescent="0.3">
      <c r="A2317" s="33" t="str">
        <f t="shared" si="144"/>
        <v>0</v>
      </c>
      <c r="B2317" s="33">
        <f>+'R&amp;E EXPORT'!B2116</f>
        <v>0</v>
      </c>
      <c r="C2317" t="str">
        <f>IFERROR(VLOOKUP(A2317,'MCSJ Export'!A:C,3,FALSE),"")</f>
        <v/>
      </c>
      <c r="D2317" s="37">
        <f t="shared" ca="1" si="145"/>
        <v>0</v>
      </c>
      <c r="E2317" s="37">
        <f t="shared" ca="1" si="146"/>
        <v>0</v>
      </c>
      <c r="F2317" s="37">
        <f t="shared" ca="1" si="147"/>
        <v>0</v>
      </c>
      <c r="G2317" s="37"/>
      <c r="H2317" s="33">
        <f>+'R&amp;E EXPORT'!A2116</f>
        <v>0</v>
      </c>
      <c r="I2317" s="34">
        <f>IFERROR(VLOOKUP($H2317,'Gen F Rev'!$A:$M,15,FALSE),0)</f>
        <v>0</v>
      </c>
      <c r="J2317" s="34">
        <f>IFERROR(VLOOKUP($H2317,'Gen F Rev'!$A:$M,16,FALSE),0)</f>
        <v>0</v>
      </c>
      <c r="K2317" s="42">
        <f>IFERROR(VLOOKUP($H2317,'Gen F Rev'!$A:$M,17,FALSE),0)</f>
        <v>0</v>
      </c>
      <c r="L2317" s="34">
        <f>IFERROR(VLOOKUP($H2317,'Gen F Exp'!$A:$E,15,FALSE),0)</f>
        <v>0</v>
      </c>
      <c r="M2317" s="34">
        <f>IFERROR(VLOOKUP($H2317,'Gen F Exp'!$A:$E,16,FALSE),0)</f>
        <v>0</v>
      </c>
      <c r="N2317" s="42">
        <f>IFERROR(VLOOKUP($H2317,'Gen F Exp'!$A:$E,17,FALSE),0)</f>
        <v>0</v>
      </c>
      <c r="O2317" s="34">
        <f>IFERROR(VLOOKUP($H2317,'Water F Rev'!$A:$L,15,FALSE),0)</f>
        <v>0</v>
      </c>
      <c r="P2317" s="34">
        <f>IFERROR(VLOOKUP($H2317,'Water F Rev'!$A:$L,16,FALSE),0)</f>
        <v>0</v>
      </c>
      <c r="Q2317" s="42">
        <f>IFERROR(VLOOKUP($H2317,'Water F Rev'!$A:$L,17,FALSE),0)</f>
        <v>0</v>
      </c>
      <c r="R2317" s="34">
        <f>IFERROR(VLOOKUP($H2317,'Water F Exp'!$A:$K,15,FALSE),0)</f>
        <v>0</v>
      </c>
      <c r="S2317" s="34">
        <f>IFERROR(VLOOKUP($H2317,'Water F Exp'!$A:$K,16,FALSE),0)</f>
        <v>0</v>
      </c>
      <c r="T2317" s="42">
        <f>IFERROR(VLOOKUP($H2317,'Water F Exp'!$A:$K,17,FALSE),0)</f>
        <v>0</v>
      </c>
      <c r="U2317" s="34">
        <f ca="1">IFERROR(VLOOKUP($H2317,'Sewer F Rev'!$A:$E,15,FALSE),0)</f>
        <v>0</v>
      </c>
      <c r="V2317" s="34">
        <f ca="1">IFERROR(VLOOKUP($H2317,'Sewer F Rev'!$A:$E,16,FALSE),0)</f>
        <v>0</v>
      </c>
      <c r="W2317" s="42">
        <f ca="1">IFERROR(VLOOKUP($H2317,'Sewer F Rev'!$A:$E,17,FALSE),0)</f>
        <v>0</v>
      </c>
      <c r="X2317" s="34">
        <f>IFERROR(VLOOKUP($H2317,'Sewer F Exp'!$A:$B,15,FALSE),0)</f>
        <v>0</v>
      </c>
      <c r="Y2317" s="34">
        <f>IFERROR(VLOOKUP($H2317,'Sewer F Exp'!$A:$B,16,FALSE),0)</f>
        <v>0</v>
      </c>
      <c r="Z2317" s="42">
        <f>IFERROR(VLOOKUP($H2317,'Sewer F Exp'!$A:$B,17,FALSE),0)</f>
        <v>0</v>
      </c>
      <c r="AA2317" s="34">
        <f>IFERROR(VLOOKUP($H2317,'Refuse F Rev'!$A:$E,15,FALSE),0)</f>
        <v>0</v>
      </c>
      <c r="AB2317" s="34">
        <f>IFERROR(VLOOKUP($H2317,'Refuse F Rev'!$A:$E,16,FALSE),0)</f>
        <v>0</v>
      </c>
      <c r="AC2317" s="42">
        <f>IFERROR(VLOOKUP($H2317,'Refuse F Rev'!$A:$E,17,FALSE),0)</f>
        <v>0</v>
      </c>
      <c r="AD2317" s="34">
        <f>IFERROR(VLOOKUP($H2317,'Refuse F Exp'!$A:$E,15,FALSE),0)</f>
        <v>0</v>
      </c>
      <c r="AE2317" s="34">
        <f>IFERROR(VLOOKUP($H2317,'Refuse F Exp'!$A:$E,16,FALSE),0)</f>
        <v>0</v>
      </c>
      <c r="AF2317" s="42">
        <f>IFERROR(VLOOKUP($H2317,'Refuse F Exp'!$A:$E,17,FALSE),0)</f>
        <v>0</v>
      </c>
      <c r="AG2317" s="34">
        <f>IFERROR(VLOOKUP($H2317,#REF!,10,FALSE),0)</f>
        <v>0</v>
      </c>
      <c r="AH2317" s="34">
        <f>IFERROR(VLOOKUP($H2317,#REF!,11,FALSE),0)</f>
        <v>0</v>
      </c>
      <c r="AI2317" s="42">
        <f>IFERROR(VLOOKUP($H2317,#REF!,12,FALSE),0)</f>
        <v>0</v>
      </c>
      <c r="AJ2317" s="34">
        <f>IFERROR(VLOOKUP($H2317,#REF!,10,FALSE),0)</f>
        <v>0</v>
      </c>
      <c r="AK2317" s="34">
        <f>IFERROR(VLOOKUP($H2317,#REF!,11,FALSE),0)</f>
        <v>0</v>
      </c>
      <c r="AL2317" s="42">
        <f>IFERROR(VLOOKUP($H2317,#REF!,12,FALSE),0)</f>
        <v>0</v>
      </c>
      <c r="AM2317" s="34">
        <f>IFERROR(VLOOKUP($H2317,#REF!,10,FALSE),0)</f>
        <v>0</v>
      </c>
      <c r="AN2317" s="34">
        <f>IFERROR(VLOOKUP($H2317,#REF!,11,FALSE),0)</f>
        <v>0</v>
      </c>
      <c r="AO2317" s="42">
        <f>IFERROR(VLOOKUP($H2317,#REF!,12,FALSE),0)</f>
        <v>0</v>
      </c>
      <c r="AP2317" s="34">
        <f>IFERROR(VLOOKUP($H2317,#REF!,10,FALSE),0)</f>
        <v>0</v>
      </c>
      <c r="AQ2317" s="34">
        <f>IFERROR(VLOOKUP($H2317,#REF!,11,FALSE),0)</f>
        <v>0</v>
      </c>
      <c r="AR2317" s="42">
        <f>IFERROR(VLOOKUP($H2317,#REF!,12,FALSE),0)</f>
        <v>0</v>
      </c>
      <c r="AS2317" s="34">
        <f>IFERROR(VLOOKUP($H2317,#REF!,13,FALSE),0)</f>
        <v>0</v>
      </c>
      <c r="AT2317" s="34">
        <f>IFERROR(VLOOKUP($H2317,#REF!,14,FALSE),0)</f>
        <v>0</v>
      </c>
      <c r="AU2317" s="42">
        <f>IFERROR(VLOOKUP($H2317,#REF!,15,FALSE),0)</f>
        <v>0</v>
      </c>
      <c r="AV2317" s="34">
        <f>IFERROR(VLOOKUP($H2317,#REF!,15,FALSE),0)</f>
        <v>0</v>
      </c>
      <c r="AW2317" s="34">
        <f>IFERROR(VLOOKUP($H2317,#REF!,16,FALSE),0)</f>
        <v>0</v>
      </c>
      <c r="AX2317" s="42">
        <f>IFERROR(VLOOKUP($H2317,#REF!,17,FALSE),0)</f>
        <v>0</v>
      </c>
    </row>
    <row r="2318" spans="1:50" x14ac:dyDescent="0.3">
      <c r="A2318" s="33" t="str">
        <f t="shared" si="144"/>
        <v>0</v>
      </c>
      <c r="B2318" s="33">
        <f>+'R&amp;E EXPORT'!B2117</f>
        <v>0</v>
      </c>
      <c r="C2318" t="str">
        <f>IFERROR(VLOOKUP(A2318,'MCSJ Export'!A:C,3,FALSE),"")</f>
        <v/>
      </c>
      <c r="D2318" s="37">
        <f t="shared" ca="1" si="145"/>
        <v>0</v>
      </c>
      <c r="E2318" s="37">
        <f t="shared" ca="1" si="146"/>
        <v>0</v>
      </c>
      <c r="F2318" s="37">
        <f t="shared" ca="1" si="147"/>
        <v>0</v>
      </c>
      <c r="G2318" s="37"/>
      <c r="H2318" s="33">
        <f>+'R&amp;E EXPORT'!A2117</f>
        <v>0</v>
      </c>
      <c r="I2318" s="34">
        <f>IFERROR(VLOOKUP($H2318,'Gen F Rev'!$A:$M,15,FALSE),0)</f>
        <v>0</v>
      </c>
      <c r="J2318" s="34">
        <f>IFERROR(VLOOKUP($H2318,'Gen F Rev'!$A:$M,16,FALSE),0)</f>
        <v>0</v>
      </c>
      <c r="K2318" s="42">
        <f>IFERROR(VLOOKUP($H2318,'Gen F Rev'!$A:$M,17,FALSE),0)</f>
        <v>0</v>
      </c>
      <c r="L2318" s="34">
        <f>IFERROR(VLOOKUP($H2318,'Gen F Exp'!$A:$E,15,FALSE),0)</f>
        <v>0</v>
      </c>
      <c r="M2318" s="34">
        <f>IFERROR(VLOOKUP($H2318,'Gen F Exp'!$A:$E,16,FALSE),0)</f>
        <v>0</v>
      </c>
      <c r="N2318" s="42">
        <f>IFERROR(VLOOKUP($H2318,'Gen F Exp'!$A:$E,17,FALSE),0)</f>
        <v>0</v>
      </c>
      <c r="O2318" s="34">
        <f>IFERROR(VLOOKUP($H2318,'Water F Rev'!$A:$L,15,FALSE),0)</f>
        <v>0</v>
      </c>
      <c r="P2318" s="34">
        <f>IFERROR(VLOOKUP($H2318,'Water F Rev'!$A:$L,16,FALSE),0)</f>
        <v>0</v>
      </c>
      <c r="Q2318" s="42">
        <f>IFERROR(VLOOKUP($H2318,'Water F Rev'!$A:$L,17,FALSE),0)</f>
        <v>0</v>
      </c>
      <c r="R2318" s="34">
        <f>IFERROR(VLOOKUP($H2318,'Water F Exp'!$A:$K,15,FALSE),0)</f>
        <v>0</v>
      </c>
      <c r="S2318" s="34">
        <f>IFERROR(VLOOKUP($H2318,'Water F Exp'!$A:$K,16,FALSE),0)</f>
        <v>0</v>
      </c>
      <c r="T2318" s="42">
        <f>IFERROR(VLOOKUP($H2318,'Water F Exp'!$A:$K,17,FALSE),0)</f>
        <v>0</v>
      </c>
      <c r="U2318" s="34">
        <f ca="1">IFERROR(VLOOKUP($H2318,'Sewer F Rev'!$A:$E,15,FALSE),0)</f>
        <v>0</v>
      </c>
      <c r="V2318" s="34">
        <f ca="1">IFERROR(VLOOKUP($H2318,'Sewer F Rev'!$A:$E,16,FALSE),0)</f>
        <v>0</v>
      </c>
      <c r="W2318" s="42">
        <f ca="1">IFERROR(VLOOKUP($H2318,'Sewer F Rev'!$A:$E,17,FALSE),0)</f>
        <v>0</v>
      </c>
      <c r="X2318" s="34">
        <f>IFERROR(VLOOKUP($H2318,'Sewer F Exp'!$A:$B,15,FALSE),0)</f>
        <v>0</v>
      </c>
      <c r="Y2318" s="34">
        <f>IFERROR(VLOOKUP($H2318,'Sewer F Exp'!$A:$B,16,FALSE),0)</f>
        <v>0</v>
      </c>
      <c r="Z2318" s="42">
        <f>IFERROR(VLOOKUP($H2318,'Sewer F Exp'!$A:$B,17,FALSE),0)</f>
        <v>0</v>
      </c>
      <c r="AA2318" s="34">
        <f>IFERROR(VLOOKUP($H2318,'Refuse F Rev'!$A:$E,15,FALSE),0)</f>
        <v>0</v>
      </c>
      <c r="AB2318" s="34">
        <f>IFERROR(VLOOKUP($H2318,'Refuse F Rev'!$A:$E,16,FALSE),0)</f>
        <v>0</v>
      </c>
      <c r="AC2318" s="42">
        <f>IFERROR(VLOOKUP($H2318,'Refuse F Rev'!$A:$E,17,FALSE),0)</f>
        <v>0</v>
      </c>
      <c r="AD2318" s="34">
        <f>IFERROR(VLOOKUP($H2318,'Refuse F Exp'!$A:$E,15,FALSE),0)</f>
        <v>0</v>
      </c>
      <c r="AE2318" s="34">
        <f>IFERROR(VLOOKUP($H2318,'Refuse F Exp'!$A:$E,16,FALSE),0)</f>
        <v>0</v>
      </c>
      <c r="AF2318" s="42">
        <f>IFERROR(VLOOKUP($H2318,'Refuse F Exp'!$A:$E,17,FALSE),0)</f>
        <v>0</v>
      </c>
      <c r="AG2318" s="34">
        <f>IFERROR(VLOOKUP($H2318,#REF!,10,FALSE),0)</f>
        <v>0</v>
      </c>
      <c r="AH2318" s="34">
        <f>IFERROR(VLOOKUP($H2318,#REF!,11,FALSE),0)</f>
        <v>0</v>
      </c>
      <c r="AI2318" s="42">
        <f>IFERROR(VLOOKUP($H2318,#REF!,12,FALSE),0)</f>
        <v>0</v>
      </c>
      <c r="AJ2318" s="34">
        <f>IFERROR(VLOOKUP($H2318,#REF!,10,FALSE),0)</f>
        <v>0</v>
      </c>
      <c r="AK2318" s="34">
        <f>IFERROR(VLOOKUP($H2318,#REF!,11,FALSE),0)</f>
        <v>0</v>
      </c>
      <c r="AL2318" s="42">
        <f>IFERROR(VLOOKUP($H2318,#REF!,12,FALSE),0)</f>
        <v>0</v>
      </c>
      <c r="AM2318" s="34">
        <f>IFERROR(VLOOKUP($H2318,#REF!,10,FALSE),0)</f>
        <v>0</v>
      </c>
      <c r="AN2318" s="34">
        <f>IFERROR(VLOOKUP($H2318,#REF!,11,FALSE),0)</f>
        <v>0</v>
      </c>
      <c r="AO2318" s="42">
        <f>IFERROR(VLOOKUP($H2318,#REF!,12,FALSE),0)</f>
        <v>0</v>
      </c>
      <c r="AP2318" s="34">
        <f>IFERROR(VLOOKUP($H2318,#REF!,10,FALSE),0)</f>
        <v>0</v>
      </c>
      <c r="AQ2318" s="34">
        <f>IFERROR(VLOOKUP($H2318,#REF!,11,FALSE),0)</f>
        <v>0</v>
      </c>
      <c r="AR2318" s="42">
        <f>IFERROR(VLOOKUP($H2318,#REF!,12,FALSE),0)</f>
        <v>0</v>
      </c>
      <c r="AS2318" s="34">
        <f>IFERROR(VLOOKUP($H2318,#REF!,13,FALSE),0)</f>
        <v>0</v>
      </c>
      <c r="AT2318" s="34">
        <f>IFERROR(VLOOKUP($H2318,#REF!,14,FALSE),0)</f>
        <v>0</v>
      </c>
      <c r="AU2318" s="42">
        <f>IFERROR(VLOOKUP($H2318,#REF!,15,FALSE),0)</f>
        <v>0</v>
      </c>
      <c r="AV2318" s="34">
        <f>IFERROR(VLOOKUP($H2318,#REF!,15,FALSE),0)</f>
        <v>0</v>
      </c>
      <c r="AW2318" s="34">
        <f>IFERROR(VLOOKUP($H2318,#REF!,16,FALSE),0)</f>
        <v>0</v>
      </c>
      <c r="AX2318" s="42">
        <f>IFERROR(VLOOKUP($H2318,#REF!,17,FALSE),0)</f>
        <v>0</v>
      </c>
    </row>
    <row r="2319" spans="1:50" x14ac:dyDescent="0.3">
      <c r="A2319" s="33" t="str">
        <f t="shared" si="144"/>
        <v>0</v>
      </c>
      <c r="B2319" s="33">
        <f>+'R&amp;E EXPORT'!B2118</f>
        <v>0</v>
      </c>
      <c r="C2319" t="str">
        <f>IFERROR(VLOOKUP(A2319,'MCSJ Export'!A:C,3,FALSE),"")</f>
        <v/>
      </c>
      <c r="D2319" s="37">
        <f t="shared" ca="1" si="145"/>
        <v>0</v>
      </c>
      <c r="E2319" s="37">
        <f t="shared" ca="1" si="146"/>
        <v>0</v>
      </c>
      <c r="F2319" s="37">
        <f t="shared" ca="1" si="147"/>
        <v>0</v>
      </c>
      <c r="G2319" s="37"/>
      <c r="H2319" s="33">
        <f>+'R&amp;E EXPORT'!A2118</f>
        <v>0</v>
      </c>
      <c r="I2319" s="34">
        <f>IFERROR(VLOOKUP($H2319,'Gen F Rev'!$A:$M,15,FALSE),0)</f>
        <v>0</v>
      </c>
      <c r="J2319" s="34">
        <f>IFERROR(VLOOKUP($H2319,'Gen F Rev'!$A:$M,16,FALSE),0)</f>
        <v>0</v>
      </c>
      <c r="K2319" s="42">
        <f>IFERROR(VLOOKUP($H2319,'Gen F Rev'!$A:$M,17,FALSE),0)</f>
        <v>0</v>
      </c>
      <c r="L2319" s="34">
        <f>IFERROR(VLOOKUP($H2319,'Gen F Exp'!$A:$E,15,FALSE),0)</f>
        <v>0</v>
      </c>
      <c r="M2319" s="34">
        <f>IFERROR(VLOOKUP($H2319,'Gen F Exp'!$A:$E,16,FALSE),0)</f>
        <v>0</v>
      </c>
      <c r="N2319" s="42">
        <f>IFERROR(VLOOKUP($H2319,'Gen F Exp'!$A:$E,17,FALSE),0)</f>
        <v>0</v>
      </c>
      <c r="O2319" s="34">
        <f>IFERROR(VLOOKUP($H2319,'Water F Rev'!$A:$L,15,FALSE),0)</f>
        <v>0</v>
      </c>
      <c r="P2319" s="34">
        <f>IFERROR(VLOOKUP($H2319,'Water F Rev'!$A:$L,16,FALSE),0)</f>
        <v>0</v>
      </c>
      <c r="Q2319" s="42">
        <f>IFERROR(VLOOKUP($H2319,'Water F Rev'!$A:$L,17,FALSE),0)</f>
        <v>0</v>
      </c>
      <c r="R2319" s="34">
        <f>IFERROR(VLOOKUP($H2319,'Water F Exp'!$A:$K,15,FALSE),0)</f>
        <v>0</v>
      </c>
      <c r="S2319" s="34">
        <f>IFERROR(VLOOKUP($H2319,'Water F Exp'!$A:$K,16,FALSE),0)</f>
        <v>0</v>
      </c>
      <c r="T2319" s="42">
        <f>IFERROR(VLOOKUP($H2319,'Water F Exp'!$A:$K,17,FALSE),0)</f>
        <v>0</v>
      </c>
      <c r="U2319" s="34">
        <f ca="1">IFERROR(VLOOKUP($H2319,'Sewer F Rev'!$A:$E,15,FALSE),0)</f>
        <v>0</v>
      </c>
      <c r="V2319" s="34">
        <f ca="1">IFERROR(VLOOKUP($H2319,'Sewer F Rev'!$A:$E,16,FALSE),0)</f>
        <v>0</v>
      </c>
      <c r="W2319" s="42">
        <f ca="1">IFERROR(VLOOKUP($H2319,'Sewer F Rev'!$A:$E,17,FALSE),0)</f>
        <v>0</v>
      </c>
      <c r="X2319" s="34">
        <f>IFERROR(VLOOKUP($H2319,'Sewer F Exp'!$A:$B,15,FALSE),0)</f>
        <v>0</v>
      </c>
      <c r="Y2319" s="34">
        <f>IFERROR(VLOOKUP($H2319,'Sewer F Exp'!$A:$B,16,FALSE),0)</f>
        <v>0</v>
      </c>
      <c r="Z2319" s="42">
        <f>IFERROR(VLOOKUP($H2319,'Sewer F Exp'!$A:$B,17,FALSE),0)</f>
        <v>0</v>
      </c>
      <c r="AA2319" s="34">
        <f>IFERROR(VLOOKUP($H2319,'Refuse F Rev'!$A:$E,15,FALSE),0)</f>
        <v>0</v>
      </c>
      <c r="AB2319" s="34">
        <f>IFERROR(VLOOKUP($H2319,'Refuse F Rev'!$A:$E,16,FALSE),0)</f>
        <v>0</v>
      </c>
      <c r="AC2319" s="42">
        <f>IFERROR(VLOOKUP($H2319,'Refuse F Rev'!$A:$E,17,FALSE),0)</f>
        <v>0</v>
      </c>
      <c r="AD2319" s="34">
        <f>IFERROR(VLOOKUP($H2319,'Refuse F Exp'!$A:$E,15,FALSE),0)</f>
        <v>0</v>
      </c>
      <c r="AE2319" s="34">
        <f>IFERROR(VLOOKUP($H2319,'Refuse F Exp'!$A:$E,16,FALSE),0)</f>
        <v>0</v>
      </c>
      <c r="AF2319" s="42">
        <f>IFERROR(VLOOKUP($H2319,'Refuse F Exp'!$A:$E,17,FALSE),0)</f>
        <v>0</v>
      </c>
      <c r="AG2319" s="34">
        <f>IFERROR(VLOOKUP($H2319,#REF!,10,FALSE),0)</f>
        <v>0</v>
      </c>
      <c r="AH2319" s="34">
        <f>IFERROR(VLOOKUP($H2319,#REF!,11,FALSE),0)</f>
        <v>0</v>
      </c>
      <c r="AI2319" s="42">
        <f>IFERROR(VLOOKUP($H2319,#REF!,12,FALSE),0)</f>
        <v>0</v>
      </c>
      <c r="AJ2319" s="34">
        <f>IFERROR(VLOOKUP($H2319,#REF!,10,FALSE),0)</f>
        <v>0</v>
      </c>
      <c r="AK2319" s="34">
        <f>IFERROR(VLOOKUP($H2319,#REF!,11,FALSE),0)</f>
        <v>0</v>
      </c>
      <c r="AL2319" s="42">
        <f>IFERROR(VLOOKUP($H2319,#REF!,12,FALSE),0)</f>
        <v>0</v>
      </c>
      <c r="AM2319" s="34">
        <f>IFERROR(VLOOKUP($H2319,#REF!,10,FALSE),0)</f>
        <v>0</v>
      </c>
      <c r="AN2319" s="34">
        <f>IFERROR(VLOOKUP($H2319,#REF!,11,FALSE),0)</f>
        <v>0</v>
      </c>
      <c r="AO2319" s="42">
        <f>IFERROR(VLOOKUP($H2319,#REF!,12,FALSE),0)</f>
        <v>0</v>
      </c>
      <c r="AP2319" s="34">
        <f>IFERROR(VLOOKUP($H2319,#REF!,10,FALSE),0)</f>
        <v>0</v>
      </c>
      <c r="AQ2319" s="34">
        <f>IFERROR(VLOOKUP($H2319,#REF!,11,FALSE),0)</f>
        <v>0</v>
      </c>
      <c r="AR2319" s="42">
        <f>IFERROR(VLOOKUP($H2319,#REF!,12,FALSE),0)</f>
        <v>0</v>
      </c>
      <c r="AS2319" s="34">
        <f>IFERROR(VLOOKUP($H2319,#REF!,13,FALSE),0)</f>
        <v>0</v>
      </c>
      <c r="AT2319" s="34">
        <f>IFERROR(VLOOKUP($H2319,#REF!,14,FALSE),0)</f>
        <v>0</v>
      </c>
      <c r="AU2319" s="42">
        <f>IFERROR(VLOOKUP($H2319,#REF!,15,FALSE),0)</f>
        <v>0</v>
      </c>
      <c r="AV2319" s="34">
        <f>IFERROR(VLOOKUP($H2319,#REF!,15,FALSE),0)</f>
        <v>0</v>
      </c>
      <c r="AW2319" s="34">
        <f>IFERROR(VLOOKUP($H2319,#REF!,16,FALSE),0)</f>
        <v>0</v>
      </c>
      <c r="AX2319" s="42">
        <f>IFERROR(VLOOKUP($H2319,#REF!,17,FALSE),0)</f>
        <v>0</v>
      </c>
    </row>
    <row r="2320" spans="1:50" x14ac:dyDescent="0.3">
      <c r="A2320" s="33" t="str">
        <f t="shared" si="144"/>
        <v>0</v>
      </c>
      <c r="B2320" s="33">
        <f>+'R&amp;E EXPORT'!B2119</f>
        <v>0</v>
      </c>
      <c r="C2320" t="str">
        <f>IFERROR(VLOOKUP(A2320,'MCSJ Export'!A:C,3,FALSE),"")</f>
        <v/>
      </c>
      <c r="D2320" s="37">
        <f t="shared" ca="1" si="145"/>
        <v>0</v>
      </c>
      <c r="E2320" s="37">
        <f t="shared" ca="1" si="146"/>
        <v>0</v>
      </c>
      <c r="F2320" s="37">
        <f t="shared" ca="1" si="147"/>
        <v>0</v>
      </c>
      <c r="G2320" s="37"/>
      <c r="H2320" s="33">
        <f>+'R&amp;E EXPORT'!A2119</f>
        <v>0</v>
      </c>
      <c r="I2320" s="34">
        <f>IFERROR(VLOOKUP($H2320,'Gen F Rev'!$A:$M,15,FALSE),0)</f>
        <v>0</v>
      </c>
      <c r="J2320" s="34">
        <f>IFERROR(VLOOKUP($H2320,'Gen F Rev'!$A:$M,16,FALSE),0)</f>
        <v>0</v>
      </c>
      <c r="K2320" s="42">
        <f>IFERROR(VLOOKUP($H2320,'Gen F Rev'!$A:$M,17,FALSE),0)</f>
        <v>0</v>
      </c>
      <c r="L2320" s="34">
        <f>IFERROR(VLOOKUP($H2320,'Gen F Exp'!$A:$E,15,FALSE),0)</f>
        <v>0</v>
      </c>
      <c r="M2320" s="34">
        <f>IFERROR(VLOOKUP($H2320,'Gen F Exp'!$A:$E,16,FALSE),0)</f>
        <v>0</v>
      </c>
      <c r="N2320" s="42">
        <f>IFERROR(VLOOKUP($H2320,'Gen F Exp'!$A:$E,17,FALSE),0)</f>
        <v>0</v>
      </c>
      <c r="O2320" s="34">
        <f>IFERROR(VLOOKUP($H2320,'Water F Rev'!$A:$L,15,FALSE),0)</f>
        <v>0</v>
      </c>
      <c r="P2320" s="34">
        <f>IFERROR(VLOOKUP($H2320,'Water F Rev'!$A:$L,16,FALSE),0)</f>
        <v>0</v>
      </c>
      <c r="Q2320" s="42">
        <f>IFERROR(VLOOKUP($H2320,'Water F Rev'!$A:$L,17,FALSE),0)</f>
        <v>0</v>
      </c>
      <c r="R2320" s="34">
        <f>IFERROR(VLOOKUP($H2320,'Water F Exp'!$A:$K,15,FALSE),0)</f>
        <v>0</v>
      </c>
      <c r="S2320" s="34">
        <f>IFERROR(VLOOKUP($H2320,'Water F Exp'!$A:$K,16,FALSE),0)</f>
        <v>0</v>
      </c>
      <c r="T2320" s="42">
        <f>IFERROR(VLOOKUP($H2320,'Water F Exp'!$A:$K,17,FALSE),0)</f>
        <v>0</v>
      </c>
      <c r="U2320" s="34">
        <f ca="1">IFERROR(VLOOKUP($H2320,'Sewer F Rev'!$A:$E,15,FALSE),0)</f>
        <v>0</v>
      </c>
      <c r="V2320" s="34">
        <f ca="1">IFERROR(VLOOKUP($H2320,'Sewer F Rev'!$A:$E,16,FALSE),0)</f>
        <v>0</v>
      </c>
      <c r="W2320" s="42">
        <f ca="1">IFERROR(VLOOKUP($H2320,'Sewer F Rev'!$A:$E,17,FALSE),0)</f>
        <v>0</v>
      </c>
      <c r="X2320" s="34">
        <f>IFERROR(VLOOKUP($H2320,'Sewer F Exp'!$A:$B,15,FALSE),0)</f>
        <v>0</v>
      </c>
      <c r="Y2320" s="34">
        <f>IFERROR(VLOOKUP($H2320,'Sewer F Exp'!$A:$B,16,FALSE),0)</f>
        <v>0</v>
      </c>
      <c r="Z2320" s="42">
        <f>IFERROR(VLOOKUP($H2320,'Sewer F Exp'!$A:$B,17,FALSE),0)</f>
        <v>0</v>
      </c>
      <c r="AA2320" s="34">
        <f>IFERROR(VLOOKUP($H2320,'Refuse F Rev'!$A:$E,15,FALSE),0)</f>
        <v>0</v>
      </c>
      <c r="AB2320" s="34">
        <f>IFERROR(VLOOKUP($H2320,'Refuse F Rev'!$A:$E,16,FALSE),0)</f>
        <v>0</v>
      </c>
      <c r="AC2320" s="42">
        <f>IFERROR(VLOOKUP($H2320,'Refuse F Rev'!$A:$E,17,FALSE),0)</f>
        <v>0</v>
      </c>
      <c r="AD2320" s="34">
        <f>IFERROR(VLOOKUP($H2320,'Refuse F Exp'!$A:$E,15,FALSE),0)</f>
        <v>0</v>
      </c>
      <c r="AE2320" s="34">
        <f>IFERROR(VLOOKUP($H2320,'Refuse F Exp'!$A:$E,16,FALSE),0)</f>
        <v>0</v>
      </c>
      <c r="AF2320" s="42">
        <f>IFERROR(VLOOKUP($H2320,'Refuse F Exp'!$A:$E,17,FALSE),0)</f>
        <v>0</v>
      </c>
      <c r="AG2320" s="34">
        <f>IFERROR(VLOOKUP($H2320,#REF!,10,FALSE),0)</f>
        <v>0</v>
      </c>
      <c r="AH2320" s="34">
        <f>IFERROR(VLOOKUP($H2320,#REF!,11,FALSE),0)</f>
        <v>0</v>
      </c>
      <c r="AI2320" s="42">
        <f>IFERROR(VLOOKUP($H2320,#REF!,12,FALSE),0)</f>
        <v>0</v>
      </c>
      <c r="AJ2320" s="34">
        <f>IFERROR(VLOOKUP($H2320,#REF!,10,FALSE),0)</f>
        <v>0</v>
      </c>
      <c r="AK2320" s="34">
        <f>IFERROR(VLOOKUP($H2320,#REF!,11,FALSE),0)</f>
        <v>0</v>
      </c>
      <c r="AL2320" s="42">
        <f>IFERROR(VLOOKUP($H2320,#REF!,12,FALSE),0)</f>
        <v>0</v>
      </c>
      <c r="AM2320" s="34">
        <f>IFERROR(VLOOKUP($H2320,#REF!,10,FALSE),0)</f>
        <v>0</v>
      </c>
      <c r="AN2320" s="34">
        <f>IFERROR(VLOOKUP($H2320,#REF!,11,FALSE),0)</f>
        <v>0</v>
      </c>
      <c r="AO2320" s="42">
        <f>IFERROR(VLOOKUP($H2320,#REF!,12,FALSE),0)</f>
        <v>0</v>
      </c>
      <c r="AP2320" s="34">
        <f>IFERROR(VLOOKUP($H2320,#REF!,10,FALSE),0)</f>
        <v>0</v>
      </c>
      <c r="AQ2320" s="34">
        <f>IFERROR(VLOOKUP($H2320,#REF!,11,FALSE),0)</f>
        <v>0</v>
      </c>
      <c r="AR2320" s="42">
        <f>IFERROR(VLOOKUP($H2320,#REF!,12,FALSE),0)</f>
        <v>0</v>
      </c>
      <c r="AS2320" s="34">
        <f>IFERROR(VLOOKUP($H2320,#REF!,13,FALSE),0)</f>
        <v>0</v>
      </c>
      <c r="AT2320" s="34">
        <f>IFERROR(VLOOKUP($H2320,#REF!,14,FALSE),0)</f>
        <v>0</v>
      </c>
      <c r="AU2320" s="42">
        <f>IFERROR(VLOOKUP($H2320,#REF!,15,FALSE),0)</f>
        <v>0</v>
      </c>
      <c r="AV2320" s="34">
        <f>IFERROR(VLOOKUP($H2320,#REF!,15,FALSE),0)</f>
        <v>0</v>
      </c>
      <c r="AW2320" s="34">
        <f>IFERROR(VLOOKUP($H2320,#REF!,16,FALSE),0)</f>
        <v>0</v>
      </c>
      <c r="AX2320" s="42">
        <f>IFERROR(VLOOKUP($H2320,#REF!,17,FALSE),0)</f>
        <v>0</v>
      </c>
    </row>
    <row r="2321" spans="1:50" x14ac:dyDescent="0.3">
      <c r="A2321" s="33" t="str">
        <f t="shared" si="144"/>
        <v>0</v>
      </c>
      <c r="B2321" s="33">
        <f>+'R&amp;E EXPORT'!B2120</f>
        <v>0</v>
      </c>
      <c r="C2321" t="str">
        <f>IFERROR(VLOOKUP(A2321,'MCSJ Export'!A:C,3,FALSE),"")</f>
        <v/>
      </c>
      <c r="D2321" s="37">
        <f t="shared" ca="1" si="145"/>
        <v>0</v>
      </c>
      <c r="E2321" s="37">
        <f t="shared" ca="1" si="146"/>
        <v>0</v>
      </c>
      <c r="F2321" s="37">
        <f t="shared" ca="1" si="147"/>
        <v>0</v>
      </c>
      <c r="G2321" s="37"/>
      <c r="H2321" s="33">
        <f>+'R&amp;E EXPORT'!A2120</f>
        <v>0</v>
      </c>
      <c r="I2321" s="34">
        <f>IFERROR(VLOOKUP($H2321,'Gen F Rev'!$A:$M,15,FALSE),0)</f>
        <v>0</v>
      </c>
      <c r="J2321" s="34">
        <f>IFERROR(VLOOKUP($H2321,'Gen F Rev'!$A:$M,16,FALSE),0)</f>
        <v>0</v>
      </c>
      <c r="K2321" s="42">
        <f>IFERROR(VLOOKUP($H2321,'Gen F Rev'!$A:$M,17,FALSE),0)</f>
        <v>0</v>
      </c>
      <c r="L2321" s="34">
        <f>IFERROR(VLOOKUP($H2321,'Gen F Exp'!$A:$E,15,FALSE),0)</f>
        <v>0</v>
      </c>
      <c r="M2321" s="34">
        <f>IFERROR(VLOOKUP($H2321,'Gen F Exp'!$A:$E,16,FALSE),0)</f>
        <v>0</v>
      </c>
      <c r="N2321" s="42">
        <f>IFERROR(VLOOKUP($H2321,'Gen F Exp'!$A:$E,17,FALSE),0)</f>
        <v>0</v>
      </c>
      <c r="O2321" s="34">
        <f>IFERROR(VLOOKUP($H2321,'Water F Rev'!$A:$L,15,FALSE),0)</f>
        <v>0</v>
      </c>
      <c r="P2321" s="34">
        <f>IFERROR(VLOOKUP($H2321,'Water F Rev'!$A:$L,16,FALSE),0)</f>
        <v>0</v>
      </c>
      <c r="Q2321" s="42">
        <f>IFERROR(VLOOKUP($H2321,'Water F Rev'!$A:$L,17,FALSE),0)</f>
        <v>0</v>
      </c>
      <c r="R2321" s="34">
        <f>IFERROR(VLOOKUP($H2321,'Water F Exp'!$A:$K,15,FALSE),0)</f>
        <v>0</v>
      </c>
      <c r="S2321" s="34">
        <f>IFERROR(VLOOKUP($H2321,'Water F Exp'!$A:$K,16,FALSE),0)</f>
        <v>0</v>
      </c>
      <c r="T2321" s="42">
        <f>IFERROR(VLOOKUP($H2321,'Water F Exp'!$A:$K,17,FALSE),0)</f>
        <v>0</v>
      </c>
      <c r="U2321" s="34">
        <f ca="1">IFERROR(VLOOKUP($H2321,'Sewer F Rev'!$A:$E,15,FALSE),0)</f>
        <v>0</v>
      </c>
      <c r="V2321" s="34">
        <f ca="1">IFERROR(VLOOKUP($H2321,'Sewer F Rev'!$A:$E,16,FALSE),0)</f>
        <v>0</v>
      </c>
      <c r="W2321" s="42">
        <f ca="1">IFERROR(VLOOKUP($H2321,'Sewer F Rev'!$A:$E,17,FALSE),0)</f>
        <v>0</v>
      </c>
      <c r="X2321" s="34">
        <f>IFERROR(VLOOKUP($H2321,'Sewer F Exp'!$A:$B,15,FALSE),0)</f>
        <v>0</v>
      </c>
      <c r="Y2321" s="34">
        <f>IFERROR(VLOOKUP($H2321,'Sewer F Exp'!$A:$B,16,FALSE),0)</f>
        <v>0</v>
      </c>
      <c r="Z2321" s="42">
        <f>IFERROR(VLOOKUP($H2321,'Sewer F Exp'!$A:$B,17,FALSE),0)</f>
        <v>0</v>
      </c>
      <c r="AA2321" s="34">
        <f>IFERROR(VLOOKUP($H2321,'Refuse F Rev'!$A:$E,15,FALSE),0)</f>
        <v>0</v>
      </c>
      <c r="AB2321" s="34">
        <f>IFERROR(VLOOKUP($H2321,'Refuse F Rev'!$A:$E,16,FALSE),0)</f>
        <v>0</v>
      </c>
      <c r="AC2321" s="42">
        <f>IFERROR(VLOOKUP($H2321,'Refuse F Rev'!$A:$E,17,FALSE),0)</f>
        <v>0</v>
      </c>
      <c r="AD2321" s="34">
        <f>IFERROR(VLOOKUP($H2321,'Refuse F Exp'!$A:$E,15,FALSE),0)</f>
        <v>0</v>
      </c>
      <c r="AE2321" s="34">
        <f>IFERROR(VLOOKUP($H2321,'Refuse F Exp'!$A:$E,16,FALSE),0)</f>
        <v>0</v>
      </c>
      <c r="AF2321" s="42">
        <f>IFERROR(VLOOKUP($H2321,'Refuse F Exp'!$A:$E,17,FALSE),0)</f>
        <v>0</v>
      </c>
      <c r="AG2321" s="34">
        <f>IFERROR(VLOOKUP($H2321,#REF!,10,FALSE),0)</f>
        <v>0</v>
      </c>
      <c r="AH2321" s="34">
        <f>IFERROR(VLOOKUP($H2321,#REF!,11,FALSE),0)</f>
        <v>0</v>
      </c>
      <c r="AI2321" s="42">
        <f>IFERROR(VLOOKUP($H2321,#REF!,12,FALSE),0)</f>
        <v>0</v>
      </c>
      <c r="AJ2321" s="34">
        <f>IFERROR(VLOOKUP($H2321,#REF!,10,FALSE),0)</f>
        <v>0</v>
      </c>
      <c r="AK2321" s="34">
        <f>IFERROR(VLOOKUP($H2321,#REF!,11,FALSE),0)</f>
        <v>0</v>
      </c>
      <c r="AL2321" s="42">
        <f>IFERROR(VLOOKUP($H2321,#REF!,12,FALSE),0)</f>
        <v>0</v>
      </c>
      <c r="AM2321" s="34">
        <f>IFERROR(VLOOKUP($H2321,#REF!,10,FALSE),0)</f>
        <v>0</v>
      </c>
      <c r="AN2321" s="34">
        <f>IFERROR(VLOOKUP($H2321,#REF!,11,FALSE),0)</f>
        <v>0</v>
      </c>
      <c r="AO2321" s="42">
        <f>IFERROR(VLOOKUP($H2321,#REF!,12,FALSE),0)</f>
        <v>0</v>
      </c>
      <c r="AP2321" s="34">
        <f>IFERROR(VLOOKUP($H2321,#REF!,10,FALSE),0)</f>
        <v>0</v>
      </c>
      <c r="AQ2321" s="34">
        <f>IFERROR(VLOOKUP($H2321,#REF!,11,FALSE),0)</f>
        <v>0</v>
      </c>
      <c r="AR2321" s="42">
        <f>IFERROR(VLOOKUP($H2321,#REF!,12,FALSE),0)</f>
        <v>0</v>
      </c>
      <c r="AS2321" s="34">
        <f>IFERROR(VLOOKUP($H2321,#REF!,13,FALSE),0)</f>
        <v>0</v>
      </c>
      <c r="AT2321" s="34">
        <f>IFERROR(VLOOKUP($H2321,#REF!,14,FALSE),0)</f>
        <v>0</v>
      </c>
      <c r="AU2321" s="42">
        <f>IFERROR(VLOOKUP($H2321,#REF!,15,FALSE),0)</f>
        <v>0</v>
      </c>
      <c r="AV2321" s="34">
        <f>IFERROR(VLOOKUP($H2321,#REF!,15,FALSE),0)</f>
        <v>0</v>
      </c>
      <c r="AW2321" s="34">
        <f>IFERROR(VLOOKUP($H2321,#REF!,16,FALSE),0)</f>
        <v>0</v>
      </c>
      <c r="AX2321" s="42">
        <f>IFERROR(VLOOKUP($H2321,#REF!,17,FALSE),0)</f>
        <v>0</v>
      </c>
    </row>
    <row r="2322" spans="1:50" x14ac:dyDescent="0.3">
      <c r="A2322" s="33" t="str">
        <f t="shared" si="144"/>
        <v>0</v>
      </c>
      <c r="B2322" s="33">
        <f>+'R&amp;E EXPORT'!B2121</f>
        <v>0</v>
      </c>
      <c r="C2322" t="str">
        <f>IFERROR(VLOOKUP(A2322,'MCSJ Export'!A:C,3,FALSE),"")</f>
        <v/>
      </c>
      <c r="D2322" s="37">
        <f t="shared" ca="1" si="145"/>
        <v>0</v>
      </c>
      <c r="E2322" s="37">
        <f t="shared" ca="1" si="146"/>
        <v>0</v>
      </c>
      <c r="F2322" s="37">
        <f t="shared" ca="1" si="147"/>
        <v>0</v>
      </c>
      <c r="G2322" s="37"/>
      <c r="H2322" s="33">
        <f>+'R&amp;E EXPORT'!A2121</f>
        <v>0</v>
      </c>
      <c r="I2322" s="34">
        <f>IFERROR(VLOOKUP($H2322,'Gen F Rev'!$A:$M,15,FALSE),0)</f>
        <v>0</v>
      </c>
      <c r="J2322" s="34">
        <f>IFERROR(VLOOKUP($H2322,'Gen F Rev'!$A:$M,16,FALSE),0)</f>
        <v>0</v>
      </c>
      <c r="K2322" s="42">
        <f>IFERROR(VLOOKUP($H2322,'Gen F Rev'!$A:$M,17,FALSE),0)</f>
        <v>0</v>
      </c>
      <c r="L2322" s="34">
        <f>IFERROR(VLOOKUP($H2322,'Gen F Exp'!$A:$E,15,FALSE),0)</f>
        <v>0</v>
      </c>
      <c r="M2322" s="34">
        <f>IFERROR(VLOOKUP($H2322,'Gen F Exp'!$A:$E,16,FALSE),0)</f>
        <v>0</v>
      </c>
      <c r="N2322" s="42">
        <f>IFERROR(VLOOKUP($H2322,'Gen F Exp'!$A:$E,17,FALSE),0)</f>
        <v>0</v>
      </c>
      <c r="O2322" s="34">
        <f>IFERROR(VLOOKUP($H2322,'Water F Rev'!$A:$L,15,FALSE),0)</f>
        <v>0</v>
      </c>
      <c r="P2322" s="34">
        <f>IFERROR(VLOOKUP($H2322,'Water F Rev'!$A:$L,16,FALSE),0)</f>
        <v>0</v>
      </c>
      <c r="Q2322" s="42">
        <f>IFERROR(VLOOKUP($H2322,'Water F Rev'!$A:$L,17,FALSE),0)</f>
        <v>0</v>
      </c>
      <c r="R2322" s="34">
        <f>IFERROR(VLOOKUP($H2322,'Water F Exp'!$A:$K,15,FALSE),0)</f>
        <v>0</v>
      </c>
      <c r="S2322" s="34">
        <f>IFERROR(VLOOKUP($H2322,'Water F Exp'!$A:$K,16,FALSE),0)</f>
        <v>0</v>
      </c>
      <c r="T2322" s="42">
        <f>IFERROR(VLOOKUP($H2322,'Water F Exp'!$A:$K,17,FALSE),0)</f>
        <v>0</v>
      </c>
      <c r="U2322" s="34">
        <f ca="1">IFERROR(VLOOKUP($H2322,'Sewer F Rev'!$A:$E,15,FALSE),0)</f>
        <v>0</v>
      </c>
      <c r="V2322" s="34">
        <f ca="1">IFERROR(VLOOKUP($H2322,'Sewer F Rev'!$A:$E,16,FALSE),0)</f>
        <v>0</v>
      </c>
      <c r="W2322" s="42">
        <f ca="1">IFERROR(VLOOKUP($H2322,'Sewer F Rev'!$A:$E,17,FALSE),0)</f>
        <v>0</v>
      </c>
      <c r="X2322" s="34">
        <f>IFERROR(VLOOKUP($H2322,'Sewer F Exp'!$A:$B,15,FALSE),0)</f>
        <v>0</v>
      </c>
      <c r="Y2322" s="34">
        <f>IFERROR(VLOOKUP($H2322,'Sewer F Exp'!$A:$B,16,FALSE),0)</f>
        <v>0</v>
      </c>
      <c r="Z2322" s="42">
        <f>IFERROR(VLOOKUP($H2322,'Sewer F Exp'!$A:$B,17,FALSE),0)</f>
        <v>0</v>
      </c>
      <c r="AA2322" s="34">
        <f>IFERROR(VLOOKUP($H2322,'Refuse F Rev'!$A:$E,15,FALSE),0)</f>
        <v>0</v>
      </c>
      <c r="AB2322" s="34">
        <f>IFERROR(VLOOKUP($H2322,'Refuse F Rev'!$A:$E,16,FALSE),0)</f>
        <v>0</v>
      </c>
      <c r="AC2322" s="42">
        <f>IFERROR(VLOOKUP($H2322,'Refuse F Rev'!$A:$E,17,FALSE),0)</f>
        <v>0</v>
      </c>
      <c r="AD2322" s="34">
        <f>IFERROR(VLOOKUP($H2322,'Refuse F Exp'!$A:$E,15,FALSE),0)</f>
        <v>0</v>
      </c>
      <c r="AE2322" s="34">
        <f>IFERROR(VLOOKUP($H2322,'Refuse F Exp'!$A:$E,16,FALSE),0)</f>
        <v>0</v>
      </c>
      <c r="AF2322" s="42">
        <f>IFERROR(VLOOKUP($H2322,'Refuse F Exp'!$A:$E,17,FALSE),0)</f>
        <v>0</v>
      </c>
      <c r="AG2322" s="34">
        <f>IFERROR(VLOOKUP($H2322,#REF!,10,FALSE),0)</f>
        <v>0</v>
      </c>
      <c r="AH2322" s="34">
        <f>IFERROR(VLOOKUP($H2322,#REF!,11,FALSE),0)</f>
        <v>0</v>
      </c>
      <c r="AI2322" s="42">
        <f>IFERROR(VLOOKUP($H2322,#REF!,12,FALSE),0)</f>
        <v>0</v>
      </c>
      <c r="AJ2322" s="34">
        <f>IFERROR(VLOOKUP($H2322,#REF!,10,FALSE),0)</f>
        <v>0</v>
      </c>
      <c r="AK2322" s="34">
        <f>IFERROR(VLOOKUP($H2322,#REF!,11,FALSE),0)</f>
        <v>0</v>
      </c>
      <c r="AL2322" s="42">
        <f>IFERROR(VLOOKUP($H2322,#REF!,12,FALSE),0)</f>
        <v>0</v>
      </c>
      <c r="AM2322" s="34">
        <f>IFERROR(VLOOKUP($H2322,#REF!,10,FALSE),0)</f>
        <v>0</v>
      </c>
      <c r="AN2322" s="34">
        <f>IFERROR(VLOOKUP($H2322,#REF!,11,FALSE),0)</f>
        <v>0</v>
      </c>
      <c r="AO2322" s="42">
        <f>IFERROR(VLOOKUP($H2322,#REF!,12,FALSE),0)</f>
        <v>0</v>
      </c>
      <c r="AP2322" s="34">
        <f>IFERROR(VLOOKUP($H2322,#REF!,10,FALSE),0)</f>
        <v>0</v>
      </c>
      <c r="AQ2322" s="34">
        <f>IFERROR(VLOOKUP($H2322,#REF!,11,FALSE),0)</f>
        <v>0</v>
      </c>
      <c r="AR2322" s="42">
        <f>IFERROR(VLOOKUP($H2322,#REF!,12,FALSE),0)</f>
        <v>0</v>
      </c>
      <c r="AS2322" s="34">
        <f>IFERROR(VLOOKUP($H2322,#REF!,13,FALSE),0)</f>
        <v>0</v>
      </c>
      <c r="AT2322" s="34">
        <f>IFERROR(VLOOKUP($H2322,#REF!,14,FALSE),0)</f>
        <v>0</v>
      </c>
      <c r="AU2322" s="42">
        <f>IFERROR(VLOOKUP($H2322,#REF!,15,FALSE),0)</f>
        <v>0</v>
      </c>
      <c r="AV2322" s="34">
        <f>IFERROR(VLOOKUP($H2322,#REF!,15,FALSE),0)</f>
        <v>0</v>
      </c>
      <c r="AW2322" s="34">
        <f>IFERROR(VLOOKUP($H2322,#REF!,16,FALSE),0)</f>
        <v>0</v>
      </c>
      <c r="AX2322" s="42">
        <f>IFERROR(VLOOKUP($H2322,#REF!,17,FALSE),0)</f>
        <v>0</v>
      </c>
    </row>
    <row r="2323" spans="1:50" x14ac:dyDescent="0.3">
      <c r="A2323" s="33" t="str">
        <f t="shared" si="144"/>
        <v>0</v>
      </c>
      <c r="B2323" s="33">
        <f>+'R&amp;E EXPORT'!B2122</f>
        <v>0</v>
      </c>
      <c r="C2323" t="str">
        <f>IFERROR(VLOOKUP(A2323,'MCSJ Export'!A:C,3,FALSE),"")</f>
        <v/>
      </c>
      <c r="D2323" s="37">
        <f t="shared" ca="1" si="145"/>
        <v>0</v>
      </c>
      <c r="E2323" s="37">
        <f t="shared" ca="1" si="146"/>
        <v>0</v>
      </c>
      <c r="F2323" s="37">
        <f t="shared" ca="1" si="147"/>
        <v>0</v>
      </c>
      <c r="G2323" s="37"/>
      <c r="H2323" s="33">
        <f>+'R&amp;E EXPORT'!A2122</f>
        <v>0</v>
      </c>
      <c r="I2323" s="34">
        <f>IFERROR(VLOOKUP($H2323,'Gen F Rev'!$A:$M,15,FALSE),0)</f>
        <v>0</v>
      </c>
      <c r="J2323" s="34">
        <f>IFERROR(VLOOKUP($H2323,'Gen F Rev'!$A:$M,16,FALSE),0)</f>
        <v>0</v>
      </c>
      <c r="K2323" s="42">
        <f>IFERROR(VLOOKUP($H2323,'Gen F Rev'!$A:$M,17,FALSE),0)</f>
        <v>0</v>
      </c>
      <c r="L2323" s="34">
        <f>IFERROR(VLOOKUP($H2323,'Gen F Exp'!$A:$E,15,FALSE),0)</f>
        <v>0</v>
      </c>
      <c r="M2323" s="34">
        <f>IFERROR(VLOOKUP($H2323,'Gen F Exp'!$A:$E,16,FALSE),0)</f>
        <v>0</v>
      </c>
      <c r="N2323" s="42">
        <f>IFERROR(VLOOKUP($H2323,'Gen F Exp'!$A:$E,17,FALSE),0)</f>
        <v>0</v>
      </c>
      <c r="O2323" s="34">
        <f>IFERROR(VLOOKUP($H2323,'Water F Rev'!$A:$L,15,FALSE),0)</f>
        <v>0</v>
      </c>
      <c r="P2323" s="34">
        <f>IFERROR(VLOOKUP($H2323,'Water F Rev'!$A:$L,16,FALSE),0)</f>
        <v>0</v>
      </c>
      <c r="Q2323" s="42">
        <f>IFERROR(VLOOKUP($H2323,'Water F Rev'!$A:$L,17,FALSE),0)</f>
        <v>0</v>
      </c>
      <c r="R2323" s="34">
        <f>IFERROR(VLOOKUP($H2323,'Water F Exp'!$A:$K,15,FALSE),0)</f>
        <v>0</v>
      </c>
      <c r="S2323" s="34">
        <f>IFERROR(VLOOKUP($H2323,'Water F Exp'!$A:$K,16,FALSE),0)</f>
        <v>0</v>
      </c>
      <c r="T2323" s="42">
        <f>IFERROR(VLOOKUP($H2323,'Water F Exp'!$A:$K,17,FALSE),0)</f>
        <v>0</v>
      </c>
      <c r="U2323" s="34">
        <f ca="1">IFERROR(VLOOKUP($H2323,'Sewer F Rev'!$A:$E,15,FALSE),0)</f>
        <v>0</v>
      </c>
      <c r="V2323" s="34">
        <f ca="1">IFERROR(VLOOKUP($H2323,'Sewer F Rev'!$A:$E,16,FALSE),0)</f>
        <v>0</v>
      </c>
      <c r="W2323" s="42">
        <f ca="1">IFERROR(VLOOKUP($H2323,'Sewer F Rev'!$A:$E,17,FALSE),0)</f>
        <v>0</v>
      </c>
      <c r="X2323" s="34">
        <f>IFERROR(VLOOKUP($H2323,'Sewer F Exp'!$A:$B,15,FALSE),0)</f>
        <v>0</v>
      </c>
      <c r="Y2323" s="34">
        <f>IFERROR(VLOOKUP($H2323,'Sewer F Exp'!$A:$B,16,FALSE),0)</f>
        <v>0</v>
      </c>
      <c r="Z2323" s="42">
        <f>IFERROR(VLOOKUP($H2323,'Sewer F Exp'!$A:$B,17,FALSE),0)</f>
        <v>0</v>
      </c>
      <c r="AA2323" s="34">
        <f>IFERROR(VLOOKUP($H2323,'Refuse F Rev'!$A:$E,15,FALSE),0)</f>
        <v>0</v>
      </c>
      <c r="AB2323" s="34">
        <f>IFERROR(VLOOKUP($H2323,'Refuse F Rev'!$A:$E,16,FALSE),0)</f>
        <v>0</v>
      </c>
      <c r="AC2323" s="42">
        <f>IFERROR(VLOOKUP($H2323,'Refuse F Rev'!$A:$E,17,FALSE),0)</f>
        <v>0</v>
      </c>
      <c r="AD2323" s="34">
        <f>IFERROR(VLOOKUP($H2323,'Refuse F Exp'!$A:$E,15,FALSE),0)</f>
        <v>0</v>
      </c>
      <c r="AE2323" s="34">
        <f>IFERROR(VLOOKUP($H2323,'Refuse F Exp'!$A:$E,16,FALSE),0)</f>
        <v>0</v>
      </c>
      <c r="AF2323" s="42">
        <f>IFERROR(VLOOKUP($H2323,'Refuse F Exp'!$A:$E,17,FALSE),0)</f>
        <v>0</v>
      </c>
      <c r="AG2323" s="34">
        <f>IFERROR(VLOOKUP($H2323,#REF!,10,FALSE),0)</f>
        <v>0</v>
      </c>
      <c r="AH2323" s="34">
        <f>IFERROR(VLOOKUP($H2323,#REF!,11,FALSE),0)</f>
        <v>0</v>
      </c>
      <c r="AI2323" s="42">
        <f>IFERROR(VLOOKUP($H2323,#REF!,12,FALSE),0)</f>
        <v>0</v>
      </c>
      <c r="AJ2323" s="34">
        <f>IFERROR(VLOOKUP($H2323,#REF!,10,FALSE),0)</f>
        <v>0</v>
      </c>
      <c r="AK2323" s="34">
        <f>IFERROR(VLOOKUP($H2323,#REF!,11,FALSE),0)</f>
        <v>0</v>
      </c>
      <c r="AL2323" s="42">
        <f>IFERROR(VLOOKUP($H2323,#REF!,12,FALSE),0)</f>
        <v>0</v>
      </c>
      <c r="AM2323" s="34">
        <f>IFERROR(VLOOKUP($H2323,#REF!,10,FALSE),0)</f>
        <v>0</v>
      </c>
      <c r="AN2323" s="34">
        <f>IFERROR(VLOOKUP($H2323,#REF!,11,FALSE),0)</f>
        <v>0</v>
      </c>
      <c r="AO2323" s="42">
        <f>IFERROR(VLOOKUP($H2323,#REF!,12,FALSE),0)</f>
        <v>0</v>
      </c>
      <c r="AP2323" s="34">
        <f>IFERROR(VLOOKUP($H2323,#REF!,10,FALSE),0)</f>
        <v>0</v>
      </c>
      <c r="AQ2323" s="34">
        <f>IFERROR(VLOOKUP($H2323,#REF!,11,FALSE),0)</f>
        <v>0</v>
      </c>
      <c r="AR2323" s="42">
        <f>IFERROR(VLOOKUP($H2323,#REF!,12,FALSE),0)</f>
        <v>0</v>
      </c>
      <c r="AS2323" s="34">
        <f>IFERROR(VLOOKUP($H2323,#REF!,13,FALSE),0)</f>
        <v>0</v>
      </c>
      <c r="AT2323" s="34">
        <f>IFERROR(VLOOKUP($H2323,#REF!,14,FALSE),0)</f>
        <v>0</v>
      </c>
      <c r="AU2323" s="42">
        <f>IFERROR(VLOOKUP($H2323,#REF!,15,FALSE),0)</f>
        <v>0</v>
      </c>
      <c r="AV2323" s="34">
        <f>IFERROR(VLOOKUP($H2323,#REF!,15,FALSE),0)</f>
        <v>0</v>
      </c>
      <c r="AW2323" s="34">
        <f>IFERROR(VLOOKUP($H2323,#REF!,16,FALSE),0)</f>
        <v>0</v>
      </c>
      <c r="AX2323" s="42">
        <f>IFERROR(VLOOKUP($H2323,#REF!,17,FALSE),0)</f>
        <v>0</v>
      </c>
    </row>
    <row r="2324" spans="1:50" x14ac:dyDescent="0.3">
      <c r="A2324" s="33" t="str">
        <f t="shared" si="144"/>
        <v>0</v>
      </c>
      <c r="B2324" s="33">
        <f>+'R&amp;E EXPORT'!B2123</f>
        <v>0</v>
      </c>
      <c r="C2324" t="str">
        <f>IFERROR(VLOOKUP(A2324,'MCSJ Export'!A:C,3,FALSE),"")</f>
        <v/>
      </c>
      <c r="D2324" s="37">
        <f t="shared" ca="1" si="145"/>
        <v>0</v>
      </c>
      <c r="E2324" s="37">
        <f t="shared" ca="1" si="146"/>
        <v>0</v>
      </c>
      <c r="F2324" s="37">
        <f t="shared" ca="1" si="147"/>
        <v>0</v>
      </c>
      <c r="G2324" s="37"/>
      <c r="H2324" s="33">
        <f>+'R&amp;E EXPORT'!A2123</f>
        <v>0</v>
      </c>
      <c r="I2324" s="34">
        <f>IFERROR(VLOOKUP($H2324,'Gen F Rev'!$A:$M,15,FALSE),0)</f>
        <v>0</v>
      </c>
      <c r="J2324" s="34">
        <f>IFERROR(VLOOKUP($H2324,'Gen F Rev'!$A:$M,16,FALSE),0)</f>
        <v>0</v>
      </c>
      <c r="K2324" s="42">
        <f>IFERROR(VLOOKUP($H2324,'Gen F Rev'!$A:$M,17,FALSE),0)</f>
        <v>0</v>
      </c>
      <c r="L2324" s="34">
        <f>IFERROR(VLOOKUP($H2324,'Gen F Exp'!$A:$E,15,FALSE),0)</f>
        <v>0</v>
      </c>
      <c r="M2324" s="34">
        <f>IFERROR(VLOOKUP($H2324,'Gen F Exp'!$A:$E,16,FALSE),0)</f>
        <v>0</v>
      </c>
      <c r="N2324" s="42">
        <f>IFERROR(VLOOKUP($H2324,'Gen F Exp'!$A:$E,17,FALSE),0)</f>
        <v>0</v>
      </c>
      <c r="O2324" s="34">
        <f>IFERROR(VLOOKUP($H2324,'Water F Rev'!$A:$L,15,FALSE),0)</f>
        <v>0</v>
      </c>
      <c r="P2324" s="34">
        <f>IFERROR(VLOOKUP($H2324,'Water F Rev'!$A:$L,16,FALSE),0)</f>
        <v>0</v>
      </c>
      <c r="Q2324" s="42">
        <f>IFERROR(VLOOKUP($H2324,'Water F Rev'!$A:$L,17,FALSE),0)</f>
        <v>0</v>
      </c>
      <c r="R2324" s="34">
        <f>IFERROR(VLOOKUP($H2324,'Water F Exp'!$A:$K,15,FALSE),0)</f>
        <v>0</v>
      </c>
      <c r="S2324" s="34">
        <f>IFERROR(VLOOKUP($H2324,'Water F Exp'!$A:$K,16,FALSE),0)</f>
        <v>0</v>
      </c>
      <c r="T2324" s="42">
        <f>IFERROR(VLOOKUP($H2324,'Water F Exp'!$A:$K,17,FALSE),0)</f>
        <v>0</v>
      </c>
      <c r="U2324" s="34">
        <f ca="1">IFERROR(VLOOKUP($H2324,'Sewer F Rev'!$A:$E,15,FALSE),0)</f>
        <v>0</v>
      </c>
      <c r="V2324" s="34">
        <f ca="1">IFERROR(VLOOKUP($H2324,'Sewer F Rev'!$A:$E,16,FALSE),0)</f>
        <v>0</v>
      </c>
      <c r="W2324" s="42">
        <f ca="1">IFERROR(VLOOKUP($H2324,'Sewer F Rev'!$A:$E,17,FALSE),0)</f>
        <v>0</v>
      </c>
      <c r="X2324" s="34">
        <f>IFERROR(VLOOKUP($H2324,'Sewer F Exp'!$A:$B,15,FALSE),0)</f>
        <v>0</v>
      </c>
      <c r="Y2324" s="34">
        <f>IFERROR(VLOOKUP($H2324,'Sewer F Exp'!$A:$B,16,FALSE),0)</f>
        <v>0</v>
      </c>
      <c r="Z2324" s="42">
        <f>IFERROR(VLOOKUP($H2324,'Sewer F Exp'!$A:$B,17,FALSE),0)</f>
        <v>0</v>
      </c>
      <c r="AA2324" s="34">
        <f>IFERROR(VLOOKUP($H2324,'Refuse F Rev'!$A:$E,15,FALSE),0)</f>
        <v>0</v>
      </c>
      <c r="AB2324" s="34">
        <f>IFERROR(VLOOKUP($H2324,'Refuse F Rev'!$A:$E,16,FALSE),0)</f>
        <v>0</v>
      </c>
      <c r="AC2324" s="42">
        <f>IFERROR(VLOOKUP($H2324,'Refuse F Rev'!$A:$E,17,FALSE),0)</f>
        <v>0</v>
      </c>
      <c r="AD2324" s="34">
        <f>IFERROR(VLOOKUP($H2324,'Refuse F Exp'!$A:$E,15,FALSE),0)</f>
        <v>0</v>
      </c>
      <c r="AE2324" s="34">
        <f>IFERROR(VLOOKUP($H2324,'Refuse F Exp'!$A:$E,16,FALSE),0)</f>
        <v>0</v>
      </c>
      <c r="AF2324" s="42">
        <f>IFERROR(VLOOKUP($H2324,'Refuse F Exp'!$A:$E,17,FALSE),0)</f>
        <v>0</v>
      </c>
      <c r="AG2324" s="34">
        <f>IFERROR(VLOOKUP($H2324,#REF!,10,FALSE),0)</f>
        <v>0</v>
      </c>
      <c r="AH2324" s="34">
        <f>IFERROR(VLOOKUP($H2324,#REF!,11,FALSE),0)</f>
        <v>0</v>
      </c>
      <c r="AI2324" s="42">
        <f>IFERROR(VLOOKUP($H2324,#REF!,12,FALSE),0)</f>
        <v>0</v>
      </c>
      <c r="AJ2324" s="34">
        <f>IFERROR(VLOOKUP($H2324,#REF!,10,FALSE),0)</f>
        <v>0</v>
      </c>
      <c r="AK2324" s="34">
        <f>IFERROR(VLOOKUP($H2324,#REF!,11,FALSE),0)</f>
        <v>0</v>
      </c>
      <c r="AL2324" s="42">
        <f>IFERROR(VLOOKUP($H2324,#REF!,12,FALSE),0)</f>
        <v>0</v>
      </c>
      <c r="AM2324" s="34">
        <f>IFERROR(VLOOKUP($H2324,#REF!,10,FALSE),0)</f>
        <v>0</v>
      </c>
      <c r="AN2324" s="34">
        <f>IFERROR(VLOOKUP($H2324,#REF!,11,FALSE),0)</f>
        <v>0</v>
      </c>
      <c r="AO2324" s="42">
        <f>IFERROR(VLOOKUP($H2324,#REF!,12,FALSE),0)</f>
        <v>0</v>
      </c>
      <c r="AP2324" s="34">
        <f>IFERROR(VLOOKUP($H2324,#REF!,10,FALSE),0)</f>
        <v>0</v>
      </c>
      <c r="AQ2324" s="34">
        <f>IFERROR(VLOOKUP($H2324,#REF!,11,FALSE),0)</f>
        <v>0</v>
      </c>
      <c r="AR2324" s="42">
        <f>IFERROR(VLOOKUP($H2324,#REF!,12,FALSE),0)</f>
        <v>0</v>
      </c>
      <c r="AS2324" s="34">
        <f>IFERROR(VLOOKUP($H2324,#REF!,13,FALSE),0)</f>
        <v>0</v>
      </c>
      <c r="AT2324" s="34">
        <f>IFERROR(VLOOKUP($H2324,#REF!,14,FALSE),0)</f>
        <v>0</v>
      </c>
      <c r="AU2324" s="42">
        <f>IFERROR(VLOOKUP($H2324,#REF!,15,FALSE),0)</f>
        <v>0</v>
      </c>
      <c r="AV2324" s="34">
        <f>IFERROR(VLOOKUP($H2324,#REF!,15,FALSE),0)</f>
        <v>0</v>
      </c>
      <c r="AW2324" s="34">
        <f>IFERROR(VLOOKUP($H2324,#REF!,16,FALSE),0)</f>
        <v>0</v>
      </c>
      <c r="AX2324" s="42">
        <f>IFERROR(VLOOKUP($H2324,#REF!,17,FALSE),0)</f>
        <v>0</v>
      </c>
    </row>
    <row r="2325" spans="1:50" x14ac:dyDescent="0.3">
      <c r="A2325" s="33" t="str">
        <f t="shared" si="144"/>
        <v>0</v>
      </c>
      <c r="B2325" s="33">
        <f>+'R&amp;E EXPORT'!B2124</f>
        <v>0</v>
      </c>
      <c r="C2325" t="str">
        <f>IFERROR(VLOOKUP(A2325,'MCSJ Export'!A:C,3,FALSE),"")</f>
        <v/>
      </c>
      <c r="D2325" s="37">
        <f t="shared" ca="1" si="145"/>
        <v>0</v>
      </c>
      <c r="E2325" s="37">
        <f t="shared" ca="1" si="146"/>
        <v>0</v>
      </c>
      <c r="F2325" s="37">
        <f t="shared" ca="1" si="147"/>
        <v>0</v>
      </c>
      <c r="G2325" s="37"/>
      <c r="H2325" s="33">
        <f>+'R&amp;E EXPORT'!A2124</f>
        <v>0</v>
      </c>
      <c r="I2325" s="34">
        <f>IFERROR(VLOOKUP($H2325,'Gen F Rev'!$A:$M,15,FALSE),0)</f>
        <v>0</v>
      </c>
      <c r="J2325" s="34">
        <f>IFERROR(VLOOKUP($H2325,'Gen F Rev'!$A:$M,16,FALSE),0)</f>
        <v>0</v>
      </c>
      <c r="K2325" s="42">
        <f>IFERROR(VLOOKUP($H2325,'Gen F Rev'!$A:$M,17,FALSE),0)</f>
        <v>0</v>
      </c>
      <c r="L2325" s="34">
        <f>IFERROR(VLOOKUP($H2325,'Gen F Exp'!$A:$E,15,FALSE),0)</f>
        <v>0</v>
      </c>
      <c r="M2325" s="34">
        <f>IFERROR(VLOOKUP($H2325,'Gen F Exp'!$A:$E,16,FALSE),0)</f>
        <v>0</v>
      </c>
      <c r="N2325" s="42">
        <f>IFERROR(VLOOKUP($H2325,'Gen F Exp'!$A:$E,17,FALSE),0)</f>
        <v>0</v>
      </c>
      <c r="O2325" s="34">
        <f>IFERROR(VLOOKUP($H2325,'Water F Rev'!$A:$L,15,FALSE),0)</f>
        <v>0</v>
      </c>
      <c r="P2325" s="34">
        <f>IFERROR(VLOOKUP($H2325,'Water F Rev'!$A:$L,16,FALSE),0)</f>
        <v>0</v>
      </c>
      <c r="Q2325" s="42">
        <f>IFERROR(VLOOKUP($H2325,'Water F Rev'!$A:$L,17,FALSE),0)</f>
        <v>0</v>
      </c>
      <c r="R2325" s="34">
        <f>IFERROR(VLOOKUP($H2325,'Water F Exp'!$A:$K,15,FALSE),0)</f>
        <v>0</v>
      </c>
      <c r="S2325" s="34">
        <f>IFERROR(VLOOKUP($H2325,'Water F Exp'!$A:$K,16,FALSE),0)</f>
        <v>0</v>
      </c>
      <c r="T2325" s="42">
        <f>IFERROR(VLOOKUP($H2325,'Water F Exp'!$A:$K,17,FALSE),0)</f>
        <v>0</v>
      </c>
      <c r="U2325" s="34">
        <f ca="1">IFERROR(VLOOKUP($H2325,'Sewer F Rev'!$A:$E,15,FALSE),0)</f>
        <v>0</v>
      </c>
      <c r="V2325" s="34">
        <f ca="1">IFERROR(VLOOKUP($H2325,'Sewer F Rev'!$A:$E,16,FALSE),0)</f>
        <v>0</v>
      </c>
      <c r="W2325" s="42">
        <f ca="1">IFERROR(VLOOKUP($H2325,'Sewer F Rev'!$A:$E,17,FALSE),0)</f>
        <v>0</v>
      </c>
      <c r="X2325" s="34">
        <f>IFERROR(VLOOKUP($H2325,'Sewer F Exp'!$A:$B,15,FALSE),0)</f>
        <v>0</v>
      </c>
      <c r="Y2325" s="34">
        <f>IFERROR(VLOOKUP($H2325,'Sewer F Exp'!$A:$B,16,FALSE),0)</f>
        <v>0</v>
      </c>
      <c r="Z2325" s="42">
        <f>IFERROR(VLOOKUP($H2325,'Sewer F Exp'!$A:$B,17,FALSE),0)</f>
        <v>0</v>
      </c>
      <c r="AA2325" s="34">
        <f>IFERROR(VLOOKUP($H2325,'Refuse F Rev'!$A:$E,15,FALSE),0)</f>
        <v>0</v>
      </c>
      <c r="AB2325" s="34">
        <f>IFERROR(VLOOKUP($H2325,'Refuse F Rev'!$A:$E,16,FALSE),0)</f>
        <v>0</v>
      </c>
      <c r="AC2325" s="42">
        <f>IFERROR(VLOOKUP($H2325,'Refuse F Rev'!$A:$E,17,FALSE),0)</f>
        <v>0</v>
      </c>
      <c r="AD2325" s="34">
        <f>IFERROR(VLOOKUP($H2325,'Refuse F Exp'!$A:$E,15,FALSE),0)</f>
        <v>0</v>
      </c>
      <c r="AE2325" s="34">
        <f>IFERROR(VLOOKUP($H2325,'Refuse F Exp'!$A:$E,16,FALSE),0)</f>
        <v>0</v>
      </c>
      <c r="AF2325" s="42">
        <f>IFERROR(VLOOKUP($H2325,'Refuse F Exp'!$A:$E,17,FALSE),0)</f>
        <v>0</v>
      </c>
      <c r="AG2325" s="34">
        <f>IFERROR(VLOOKUP($H2325,#REF!,10,FALSE),0)</f>
        <v>0</v>
      </c>
      <c r="AH2325" s="34">
        <f>IFERROR(VLOOKUP($H2325,#REF!,11,FALSE),0)</f>
        <v>0</v>
      </c>
      <c r="AI2325" s="42">
        <f>IFERROR(VLOOKUP($H2325,#REF!,12,FALSE),0)</f>
        <v>0</v>
      </c>
      <c r="AJ2325" s="34">
        <f>IFERROR(VLOOKUP($H2325,#REF!,10,FALSE),0)</f>
        <v>0</v>
      </c>
      <c r="AK2325" s="34">
        <f>IFERROR(VLOOKUP($H2325,#REF!,11,FALSE),0)</f>
        <v>0</v>
      </c>
      <c r="AL2325" s="42">
        <f>IFERROR(VLOOKUP($H2325,#REF!,12,FALSE),0)</f>
        <v>0</v>
      </c>
      <c r="AM2325" s="34">
        <f>IFERROR(VLOOKUP($H2325,#REF!,10,FALSE),0)</f>
        <v>0</v>
      </c>
      <c r="AN2325" s="34">
        <f>IFERROR(VLOOKUP($H2325,#REF!,11,FALSE),0)</f>
        <v>0</v>
      </c>
      <c r="AO2325" s="42">
        <f>IFERROR(VLOOKUP($H2325,#REF!,12,FALSE),0)</f>
        <v>0</v>
      </c>
      <c r="AP2325" s="34">
        <f>IFERROR(VLOOKUP($H2325,#REF!,10,FALSE),0)</f>
        <v>0</v>
      </c>
      <c r="AQ2325" s="34">
        <f>IFERROR(VLOOKUP($H2325,#REF!,11,FALSE),0)</f>
        <v>0</v>
      </c>
      <c r="AR2325" s="42">
        <f>IFERROR(VLOOKUP($H2325,#REF!,12,FALSE),0)</f>
        <v>0</v>
      </c>
      <c r="AS2325" s="34">
        <f>IFERROR(VLOOKUP($H2325,#REF!,13,FALSE),0)</f>
        <v>0</v>
      </c>
      <c r="AT2325" s="34">
        <f>IFERROR(VLOOKUP($H2325,#REF!,14,FALSE),0)</f>
        <v>0</v>
      </c>
      <c r="AU2325" s="42">
        <f>IFERROR(VLOOKUP($H2325,#REF!,15,FALSE),0)</f>
        <v>0</v>
      </c>
      <c r="AV2325" s="34">
        <f>IFERROR(VLOOKUP($H2325,#REF!,15,FALSE),0)</f>
        <v>0</v>
      </c>
      <c r="AW2325" s="34">
        <f>IFERROR(VLOOKUP($H2325,#REF!,16,FALSE),0)</f>
        <v>0</v>
      </c>
      <c r="AX2325" s="42">
        <f>IFERROR(VLOOKUP($H2325,#REF!,17,FALSE),0)</f>
        <v>0</v>
      </c>
    </row>
    <row r="2326" spans="1:50" x14ac:dyDescent="0.3">
      <c r="A2326" s="33" t="str">
        <f t="shared" si="144"/>
        <v>0</v>
      </c>
      <c r="B2326" s="33">
        <f>+'R&amp;E EXPORT'!B2125</f>
        <v>0</v>
      </c>
      <c r="C2326" t="str">
        <f>IFERROR(VLOOKUP(A2326,'MCSJ Export'!A:C,3,FALSE),"")</f>
        <v/>
      </c>
      <c r="D2326" s="37">
        <f t="shared" ca="1" si="145"/>
        <v>0</v>
      </c>
      <c r="E2326" s="37">
        <f t="shared" ca="1" si="146"/>
        <v>0</v>
      </c>
      <c r="F2326" s="37">
        <f t="shared" ca="1" si="147"/>
        <v>0</v>
      </c>
      <c r="G2326" s="37"/>
      <c r="H2326" s="33">
        <f>+'R&amp;E EXPORT'!A2125</f>
        <v>0</v>
      </c>
      <c r="I2326" s="34">
        <f>IFERROR(VLOOKUP($H2326,'Gen F Rev'!$A:$M,15,FALSE),0)</f>
        <v>0</v>
      </c>
      <c r="J2326" s="34">
        <f>IFERROR(VLOOKUP($H2326,'Gen F Rev'!$A:$M,16,FALSE),0)</f>
        <v>0</v>
      </c>
      <c r="K2326" s="42">
        <f>IFERROR(VLOOKUP($H2326,'Gen F Rev'!$A:$M,17,FALSE),0)</f>
        <v>0</v>
      </c>
      <c r="L2326" s="34">
        <f>IFERROR(VLOOKUP($H2326,'Gen F Exp'!$A:$E,15,FALSE),0)</f>
        <v>0</v>
      </c>
      <c r="M2326" s="34">
        <f>IFERROR(VLOOKUP($H2326,'Gen F Exp'!$A:$E,16,FALSE),0)</f>
        <v>0</v>
      </c>
      <c r="N2326" s="42">
        <f>IFERROR(VLOOKUP($H2326,'Gen F Exp'!$A:$E,17,FALSE),0)</f>
        <v>0</v>
      </c>
      <c r="O2326" s="34">
        <f>IFERROR(VLOOKUP($H2326,'Water F Rev'!$A:$L,15,FALSE),0)</f>
        <v>0</v>
      </c>
      <c r="P2326" s="34">
        <f>IFERROR(VLOOKUP($H2326,'Water F Rev'!$A:$L,16,FALSE),0)</f>
        <v>0</v>
      </c>
      <c r="Q2326" s="42">
        <f>IFERROR(VLOOKUP($H2326,'Water F Rev'!$A:$L,17,FALSE),0)</f>
        <v>0</v>
      </c>
      <c r="R2326" s="34">
        <f>IFERROR(VLOOKUP($H2326,'Water F Exp'!$A:$K,15,FALSE),0)</f>
        <v>0</v>
      </c>
      <c r="S2326" s="34">
        <f>IFERROR(VLOOKUP($H2326,'Water F Exp'!$A:$K,16,FALSE),0)</f>
        <v>0</v>
      </c>
      <c r="T2326" s="42">
        <f>IFERROR(VLOOKUP($H2326,'Water F Exp'!$A:$K,17,FALSE),0)</f>
        <v>0</v>
      </c>
      <c r="U2326" s="34">
        <f ca="1">IFERROR(VLOOKUP($H2326,'Sewer F Rev'!$A:$E,15,FALSE),0)</f>
        <v>0</v>
      </c>
      <c r="V2326" s="34">
        <f ca="1">IFERROR(VLOOKUP($H2326,'Sewer F Rev'!$A:$E,16,FALSE),0)</f>
        <v>0</v>
      </c>
      <c r="W2326" s="42">
        <f ca="1">IFERROR(VLOOKUP($H2326,'Sewer F Rev'!$A:$E,17,FALSE),0)</f>
        <v>0</v>
      </c>
      <c r="X2326" s="34">
        <f>IFERROR(VLOOKUP($H2326,'Sewer F Exp'!$A:$B,15,FALSE),0)</f>
        <v>0</v>
      </c>
      <c r="Y2326" s="34">
        <f>IFERROR(VLOOKUP($H2326,'Sewer F Exp'!$A:$B,16,FALSE),0)</f>
        <v>0</v>
      </c>
      <c r="Z2326" s="42">
        <f>IFERROR(VLOOKUP($H2326,'Sewer F Exp'!$A:$B,17,FALSE),0)</f>
        <v>0</v>
      </c>
      <c r="AA2326" s="34">
        <f>IFERROR(VLOOKUP($H2326,'Refuse F Rev'!$A:$E,15,FALSE),0)</f>
        <v>0</v>
      </c>
      <c r="AB2326" s="34">
        <f>IFERROR(VLOOKUP($H2326,'Refuse F Rev'!$A:$E,16,FALSE),0)</f>
        <v>0</v>
      </c>
      <c r="AC2326" s="42">
        <f>IFERROR(VLOOKUP($H2326,'Refuse F Rev'!$A:$E,17,FALSE),0)</f>
        <v>0</v>
      </c>
      <c r="AD2326" s="34">
        <f>IFERROR(VLOOKUP($H2326,'Refuse F Exp'!$A:$E,15,FALSE),0)</f>
        <v>0</v>
      </c>
      <c r="AE2326" s="34">
        <f>IFERROR(VLOOKUP($H2326,'Refuse F Exp'!$A:$E,16,FALSE),0)</f>
        <v>0</v>
      </c>
      <c r="AF2326" s="42">
        <f>IFERROR(VLOOKUP($H2326,'Refuse F Exp'!$A:$E,17,FALSE),0)</f>
        <v>0</v>
      </c>
      <c r="AG2326" s="34">
        <f>IFERROR(VLOOKUP($H2326,#REF!,10,FALSE),0)</f>
        <v>0</v>
      </c>
      <c r="AH2326" s="34">
        <f>IFERROR(VLOOKUP($H2326,#REF!,11,FALSE),0)</f>
        <v>0</v>
      </c>
      <c r="AI2326" s="42">
        <f>IFERROR(VLOOKUP($H2326,#REF!,12,FALSE),0)</f>
        <v>0</v>
      </c>
      <c r="AJ2326" s="34">
        <f>IFERROR(VLOOKUP($H2326,#REF!,10,FALSE),0)</f>
        <v>0</v>
      </c>
      <c r="AK2326" s="34">
        <f>IFERROR(VLOOKUP($H2326,#REF!,11,FALSE),0)</f>
        <v>0</v>
      </c>
      <c r="AL2326" s="42">
        <f>IFERROR(VLOOKUP($H2326,#REF!,12,FALSE),0)</f>
        <v>0</v>
      </c>
      <c r="AM2326" s="34">
        <f>IFERROR(VLOOKUP($H2326,#REF!,10,FALSE),0)</f>
        <v>0</v>
      </c>
      <c r="AN2326" s="34">
        <f>IFERROR(VLOOKUP($H2326,#REF!,11,FALSE),0)</f>
        <v>0</v>
      </c>
      <c r="AO2326" s="42">
        <f>IFERROR(VLOOKUP($H2326,#REF!,12,FALSE),0)</f>
        <v>0</v>
      </c>
      <c r="AP2326" s="34">
        <f>IFERROR(VLOOKUP($H2326,#REF!,10,FALSE),0)</f>
        <v>0</v>
      </c>
      <c r="AQ2326" s="34">
        <f>IFERROR(VLOOKUP($H2326,#REF!,11,FALSE),0)</f>
        <v>0</v>
      </c>
      <c r="AR2326" s="42">
        <f>IFERROR(VLOOKUP($H2326,#REF!,12,FALSE),0)</f>
        <v>0</v>
      </c>
      <c r="AS2326" s="34">
        <f>IFERROR(VLOOKUP($H2326,#REF!,13,FALSE),0)</f>
        <v>0</v>
      </c>
      <c r="AT2326" s="34">
        <f>IFERROR(VLOOKUP($H2326,#REF!,14,FALSE),0)</f>
        <v>0</v>
      </c>
      <c r="AU2326" s="42">
        <f>IFERROR(VLOOKUP($H2326,#REF!,15,FALSE),0)</f>
        <v>0</v>
      </c>
      <c r="AV2326" s="34">
        <f>IFERROR(VLOOKUP($H2326,#REF!,15,FALSE),0)</f>
        <v>0</v>
      </c>
      <c r="AW2326" s="34">
        <f>IFERROR(VLOOKUP($H2326,#REF!,16,FALSE),0)</f>
        <v>0</v>
      </c>
      <c r="AX2326" s="42">
        <f>IFERROR(VLOOKUP($H2326,#REF!,17,FALSE),0)</f>
        <v>0</v>
      </c>
    </row>
    <row r="2327" spans="1:50" x14ac:dyDescent="0.3">
      <c r="A2327" s="33" t="str">
        <f t="shared" si="144"/>
        <v>0</v>
      </c>
      <c r="B2327" s="33">
        <f>+'R&amp;E EXPORT'!B2126</f>
        <v>0</v>
      </c>
      <c r="C2327" t="str">
        <f>IFERROR(VLOOKUP(A2327,'MCSJ Export'!A:C,3,FALSE),"")</f>
        <v/>
      </c>
      <c r="D2327" s="37">
        <f t="shared" ca="1" si="145"/>
        <v>0</v>
      </c>
      <c r="E2327" s="37">
        <f t="shared" ca="1" si="146"/>
        <v>0</v>
      </c>
      <c r="F2327" s="37">
        <f t="shared" ca="1" si="147"/>
        <v>0</v>
      </c>
      <c r="G2327" s="37"/>
      <c r="H2327" s="33">
        <f>+'R&amp;E EXPORT'!A2126</f>
        <v>0</v>
      </c>
      <c r="I2327" s="34">
        <f>IFERROR(VLOOKUP($H2327,'Gen F Rev'!$A:$M,15,FALSE),0)</f>
        <v>0</v>
      </c>
      <c r="J2327" s="34">
        <f>IFERROR(VLOOKUP($H2327,'Gen F Rev'!$A:$M,16,FALSE),0)</f>
        <v>0</v>
      </c>
      <c r="K2327" s="42">
        <f>IFERROR(VLOOKUP($H2327,'Gen F Rev'!$A:$M,17,FALSE),0)</f>
        <v>0</v>
      </c>
      <c r="L2327" s="34">
        <f>IFERROR(VLOOKUP($H2327,'Gen F Exp'!$A:$E,15,FALSE),0)</f>
        <v>0</v>
      </c>
      <c r="M2327" s="34">
        <f>IFERROR(VLOOKUP($H2327,'Gen F Exp'!$A:$E,16,FALSE),0)</f>
        <v>0</v>
      </c>
      <c r="N2327" s="42">
        <f>IFERROR(VLOOKUP($H2327,'Gen F Exp'!$A:$E,17,FALSE),0)</f>
        <v>0</v>
      </c>
      <c r="O2327" s="34">
        <f>IFERROR(VLOOKUP($H2327,'Water F Rev'!$A:$L,15,FALSE),0)</f>
        <v>0</v>
      </c>
      <c r="P2327" s="34">
        <f>IFERROR(VLOOKUP($H2327,'Water F Rev'!$A:$L,16,FALSE),0)</f>
        <v>0</v>
      </c>
      <c r="Q2327" s="42">
        <f>IFERROR(VLOOKUP($H2327,'Water F Rev'!$A:$L,17,FALSE),0)</f>
        <v>0</v>
      </c>
      <c r="R2327" s="34">
        <f>IFERROR(VLOOKUP($H2327,'Water F Exp'!$A:$K,15,FALSE),0)</f>
        <v>0</v>
      </c>
      <c r="S2327" s="34">
        <f>IFERROR(VLOOKUP($H2327,'Water F Exp'!$A:$K,16,FALSE),0)</f>
        <v>0</v>
      </c>
      <c r="T2327" s="42">
        <f>IFERROR(VLOOKUP($H2327,'Water F Exp'!$A:$K,17,FALSE),0)</f>
        <v>0</v>
      </c>
      <c r="U2327" s="34">
        <f ca="1">IFERROR(VLOOKUP($H2327,'Sewer F Rev'!$A:$E,15,FALSE),0)</f>
        <v>0</v>
      </c>
      <c r="V2327" s="34">
        <f ca="1">IFERROR(VLOOKUP($H2327,'Sewer F Rev'!$A:$E,16,FALSE),0)</f>
        <v>0</v>
      </c>
      <c r="W2327" s="42">
        <f ca="1">IFERROR(VLOOKUP($H2327,'Sewer F Rev'!$A:$E,17,FALSE),0)</f>
        <v>0</v>
      </c>
      <c r="X2327" s="34">
        <f>IFERROR(VLOOKUP($H2327,'Sewer F Exp'!$A:$B,15,FALSE),0)</f>
        <v>0</v>
      </c>
      <c r="Y2327" s="34">
        <f>IFERROR(VLOOKUP($H2327,'Sewer F Exp'!$A:$B,16,FALSE),0)</f>
        <v>0</v>
      </c>
      <c r="Z2327" s="42">
        <f>IFERROR(VLOOKUP($H2327,'Sewer F Exp'!$A:$B,17,FALSE),0)</f>
        <v>0</v>
      </c>
      <c r="AA2327" s="34">
        <f>IFERROR(VLOOKUP($H2327,'Refuse F Rev'!$A:$E,15,FALSE),0)</f>
        <v>0</v>
      </c>
      <c r="AB2327" s="34">
        <f>IFERROR(VLOOKUP($H2327,'Refuse F Rev'!$A:$E,16,FALSE),0)</f>
        <v>0</v>
      </c>
      <c r="AC2327" s="42">
        <f>IFERROR(VLOOKUP($H2327,'Refuse F Rev'!$A:$E,17,FALSE),0)</f>
        <v>0</v>
      </c>
      <c r="AD2327" s="34">
        <f>IFERROR(VLOOKUP($H2327,'Refuse F Exp'!$A:$E,15,FALSE),0)</f>
        <v>0</v>
      </c>
      <c r="AE2327" s="34">
        <f>IFERROR(VLOOKUP($H2327,'Refuse F Exp'!$A:$E,16,FALSE),0)</f>
        <v>0</v>
      </c>
      <c r="AF2327" s="42">
        <f>IFERROR(VLOOKUP($H2327,'Refuse F Exp'!$A:$E,17,FALSE),0)</f>
        <v>0</v>
      </c>
      <c r="AG2327" s="34">
        <f>IFERROR(VLOOKUP($H2327,#REF!,10,FALSE),0)</f>
        <v>0</v>
      </c>
      <c r="AH2327" s="34">
        <f>IFERROR(VLOOKUP($H2327,#REF!,11,FALSE),0)</f>
        <v>0</v>
      </c>
      <c r="AI2327" s="42">
        <f>IFERROR(VLOOKUP($H2327,#REF!,12,FALSE),0)</f>
        <v>0</v>
      </c>
      <c r="AJ2327" s="34">
        <f>IFERROR(VLOOKUP($H2327,#REF!,10,FALSE),0)</f>
        <v>0</v>
      </c>
      <c r="AK2327" s="34">
        <f>IFERROR(VLOOKUP($H2327,#REF!,11,FALSE),0)</f>
        <v>0</v>
      </c>
      <c r="AL2327" s="42">
        <f>IFERROR(VLOOKUP($H2327,#REF!,12,FALSE),0)</f>
        <v>0</v>
      </c>
      <c r="AM2327" s="34">
        <f>IFERROR(VLOOKUP($H2327,#REF!,10,FALSE),0)</f>
        <v>0</v>
      </c>
      <c r="AN2327" s="34">
        <f>IFERROR(VLOOKUP($H2327,#REF!,11,FALSE),0)</f>
        <v>0</v>
      </c>
      <c r="AO2327" s="42">
        <f>IFERROR(VLOOKUP($H2327,#REF!,12,FALSE),0)</f>
        <v>0</v>
      </c>
      <c r="AP2327" s="34">
        <f>IFERROR(VLOOKUP($H2327,#REF!,10,FALSE),0)</f>
        <v>0</v>
      </c>
      <c r="AQ2327" s="34">
        <f>IFERROR(VLOOKUP($H2327,#REF!,11,FALSE),0)</f>
        <v>0</v>
      </c>
      <c r="AR2327" s="42">
        <f>IFERROR(VLOOKUP($H2327,#REF!,12,FALSE),0)</f>
        <v>0</v>
      </c>
      <c r="AS2327" s="34">
        <f>IFERROR(VLOOKUP($H2327,#REF!,13,FALSE),0)</f>
        <v>0</v>
      </c>
      <c r="AT2327" s="34">
        <f>IFERROR(VLOOKUP($H2327,#REF!,14,FALSE),0)</f>
        <v>0</v>
      </c>
      <c r="AU2327" s="42">
        <f>IFERROR(VLOOKUP($H2327,#REF!,15,FALSE),0)</f>
        <v>0</v>
      </c>
      <c r="AV2327" s="34">
        <f>IFERROR(VLOOKUP($H2327,#REF!,15,FALSE),0)</f>
        <v>0</v>
      </c>
      <c r="AW2327" s="34">
        <f>IFERROR(VLOOKUP($H2327,#REF!,16,FALSE),0)</f>
        <v>0</v>
      </c>
      <c r="AX2327" s="42">
        <f>IFERROR(VLOOKUP($H2327,#REF!,17,FALSE),0)</f>
        <v>0</v>
      </c>
    </row>
    <row r="2328" spans="1:50" x14ac:dyDescent="0.3">
      <c r="A2328" s="33" t="str">
        <f t="shared" si="144"/>
        <v>0</v>
      </c>
      <c r="B2328" s="33">
        <f>+'R&amp;E EXPORT'!B2127</f>
        <v>0</v>
      </c>
      <c r="C2328" t="str">
        <f>IFERROR(VLOOKUP(A2328,'MCSJ Export'!A:C,3,FALSE),"")</f>
        <v/>
      </c>
      <c r="D2328" s="37">
        <f t="shared" ca="1" si="145"/>
        <v>0</v>
      </c>
      <c r="E2328" s="37">
        <f t="shared" ca="1" si="146"/>
        <v>0</v>
      </c>
      <c r="F2328" s="37">
        <f t="shared" ca="1" si="147"/>
        <v>0</v>
      </c>
      <c r="G2328" s="37"/>
      <c r="H2328" s="33">
        <f>+'R&amp;E EXPORT'!A2127</f>
        <v>0</v>
      </c>
      <c r="I2328" s="34">
        <f>IFERROR(VLOOKUP($H2328,'Gen F Rev'!$A:$M,15,FALSE),0)</f>
        <v>0</v>
      </c>
      <c r="J2328" s="34">
        <f>IFERROR(VLOOKUP($H2328,'Gen F Rev'!$A:$M,16,FALSE),0)</f>
        <v>0</v>
      </c>
      <c r="K2328" s="42">
        <f>IFERROR(VLOOKUP($H2328,'Gen F Rev'!$A:$M,17,FALSE),0)</f>
        <v>0</v>
      </c>
      <c r="L2328" s="34">
        <f>IFERROR(VLOOKUP($H2328,'Gen F Exp'!$A:$E,15,FALSE),0)</f>
        <v>0</v>
      </c>
      <c r="M2328" s="34">
        <f>IFERROR(VLOOKUP($H2328,'Gen F Exp'!$A:$E,16,FALSE),0)</f>
        <v>0</v>
      </c>
      <c r="N2328" s="42">
        <f>IFERROR(VLOOKUP($H2328,'Gen F Exp'!$A:$E,17,FALSE),0)</f>
        <v>0</v>
      </c>
      <c r="O2328" s="34">
        <f>IFERROR(VLOOKUP($H2328,'Water F Rev'!$A:$L,15,FALSE),0)</f>
        <v>0</v>
      </c>
      <c r="P2328" s="34">
        <f>IFERROR(VLOOKUP($H2328,'Water F Rev'!$A:$L,16,FALSE),0)</f>
        <v>0</v>
      </c>
      <c r="Q2328" s="42">
        <f>IFERROR(VLOOKUP($H2328,'Water F Rev'!$A:$L,17,FALSE),0)</f>
        <v>0</v>
      </c>
      <c r="R2328" s="34">
        <f>IFERROR(VLOOKUP($H2328,'Water F Exp'!$A:$K,15,FALSE),0)</f>
        <v>0</v>
      </c>
      <c r="S2328" s="34">
        <f>IFERROR(VLOOKUP($H2328,'Water F Exp'!$A:$K,16,FALSE),0)</f>
        <v>0</v>
      </c>
      <c r="T2328" s="42">
        <f>IFERROR(VLOOKUP($H2328,'Water F Exp'!$A:$K,17,FALSE),0)</f>
        <v>0</v>
      </c>
      <c r="U2328" s="34">
        <f ca="1">IFERROR(VLOOKUP($H2328,'Sewer F Rev'!$A:$E,15,FALSE),0)</f>
        <v>0</v>
      </c>
      <c r="V2328" s="34">
        <f ca="1">IFERROR(VLOOKUP($H2328,'Sewer F Rev'!$A:$E,16,FALSE),0)</f>
        <v>0</v>
      </c>
      <c r="W2328" s="42">
        <f ca="1">IFERROR(VLOOKUP($H2328,'Sewer F Rev'!$A:$E,17,FALSE),0)</f>
        <v>0</v>
      </c>
      <c r="X2328" s="34">
        <f>IFERROR(VLOOKUP($H2328,'Sewer F Exp'!$A:$B,15,FALSE),0)</f>
        <v>0</v>
      </c>
      <c r="Y2328" s="34">
        <f>IFERROR(VLOOKUP($H2328,'Sewer F Exp'!$A:$B,16,FALSE),0)</f>
        <v>0</v>
      </c>
      <c r="Z2328" s="42">
        <f>IFERROR(VLOOKUP($H2328,'Sewer F Exp'!$A:$B,17,FALSE),0)</f>
        <v>0</v>
      </c>
      <c r="AA2328" s="34">
        <f>IFERROR(VLOOKUP($H2328,'Refuse F Rev'!$A:$E,15,FALSE),0)</f>
        <v>0</v>
      </c>
      <c r="AB2328" s="34">
        <f>IFERROR(VLOOKUP($H2328,'Refuse F Rev'!$A:$E,16,FALSE),0)</f>
        <v>0</v>
      </c>
      <c r="AC2328" s="42">
        <f>IFERROR(VLOOKUP($H2328,'Refuse F Rev'!$A:$E,17,FALSE),0)</f>
        <v>0</v>
      </c>
      <c r="AD2328" s="34">
        <f>IFERROR(VLOOKUP($H2328,'Refuse F Exp'!$A:$E,15,FALSE),0)</f>
        <v>0</v>
      </c>
      <c r="AE2328" s="34">
        <f>IFERROR(VLOOKUP($H2328,'Refuse F Exp'!$A:$E,16,FALSE),0)</f>
        <v>0</v>
      </c>
      <c r="AF2328" s="42">
        <f>IFERROR(VLOOKUP($H2328,'Refuse F Exp'!$A:$E,17,FALSE),0)</f>
        <v>0</v>
      </c>
      <c r="AG2328" s="34">
        <f>IFERROR(VLOOKUP($H2328,#REF!,10,FALSE),0)</f>
        <v>0</v>
      </c>
      <c r="AH2328" s="34">
        <f>IFERROR(VLOOKUP($H2328,#REF!,11,FALSE),0)</f>
        <v>0</v>
      </c>
      <c r="AI2328" s="42">
        <f>IFERROR(VLOOKUP($H2328,#REF!,12,FALSE),0)</f>
        <v>0</v>
      </c>
      <c r="AJ2328" s="34">
        <f>IFERROR(VLOOKUP($H2328,#REF!,10,FALSE),0)</f>
        <v>0</v>
      </c>
      <c r="AK2328" s="34">
        <f>IFERROR(VLOOKUP($H2328,#REF!,11,FALSE),0)</f>
        <v>0</v>
      </c>
      <c r="AL2328" s="42">
        <f>IFERROR(VLOOKUP($H2328,#REF!,12,FALSE),0)</f>
        <v>0</v>
      </c>
      <c r="AM2328" s="34">
        <f>IFERROR(VLOOKUP($H2328,#REF!,10,FALSE),0)</f>
        <v>0</v>
      </c>
      <c r="AN2328" s="34">
        <f>IFERROR(VLOOKUP($H2328,#REF!,11,FALSE),0)</f>
        <v>0</v>
      </c>
      <c r="AO2328" s="42">
        <f>IFERROR(VLOOKUP($H2328,#REF!,12,FALSE),0)</f>
        <v>0</v>
      </c>
      <c r="AP2328" s="34">
        <f>IFERROR(VLOOKUP($H2328,#REF!,10,FALSE),0)</f>
        <v>0</v>
      </c>
      <c r="AQ2328" s="34">
        <f>IFERROR(VLOOKUP($H2328,#REF!,11,FALSE),0)</f>
        <v>0</v>
      </c>
      <c r="AR2328" s="42">
        <f>IFERROR(VLOOKUP($H2328,#REF!,12,FALSE),0)</f>
        <v>0</v>
      </c>
      <c r="AS2328" s="34">
        <f>IFERROR(VLOOKUP($H2328,#REF!,13,FALSE),0)</f>
        <v>0</v>
      </c>
      <c r="AT2328" s="34">
        <f>IFERROR(VLOOKUP($H2328,#REF!,14,FALSE),0)</f>
        <v>0</v>
      </c>
      <c r="AU2328" s="42">
        <f>IFERROR(VLOOKUP($H2328,#REF!,15,FALSE),0)</f>
        <v>0</v>
      </c>
      <c r="AV2328" s="34">
        <f>IFERROR(VLOOKUP($H2328,#REF!,15,FALSE),0)</f>
        <v>0</v>
      </c>
      <c r="AW2328" s="34">
        <f>IFERROR(VLOOKUP($H2328,#REF!,16,FALSE),0)</f>
        <v>0</v>
      </c>
      <c r="AX2328" s="42">
        <f>IFERROR(VLOOKUP($H2328,#REF!,17,FALSE),0)</f>
        <v>0</v>
      </c>
    </row>
    <row r="2329" spans="1:50" x14ac:dyDescent="0.3">
      <c r="A2329" s="33" t="str">
        <f t="shared" si="144"/>
        <v>0</v>
      </c>
      <c r="B2329" s="33">
        <f>+'R&amp;E EXPORT'!B2128</f>
        <v>0</v>
      </c>
      <c r="C2329" t="str">
        <f>IFERROR(VLOOKUP(A2329,'MCSJ Export'!A:C,3,FALSE),"")</f>
        <v/>
      </c>
      <c r="D2329" s="37">
        <f t="shared" ca="1" si="145"/>
        <v>0</v>
      </c>
      <c r="E2329" s="37">
        <f t="shared" ca="1" si="146"/>
        <v>0</v>
      </c>
      <c r="F2329" s="37">
        <f t="shared" ca="1" si="147"/>
        <v>0</v>
      </c>
      <c r="G2329" s="37"/>
      <c r="H2329" s="33">
        <f>+'R&amp;E EXPORT'!A2128</f>
        <v>0</v>
      </c>
      <c r="I2329" s="34">
        <f>IFERROR(VLOOKUP($H2329,'Gen F Rev'!$A:$M,15,FALSE),0)</f>
        <v>0</v>
      </c>
      <c r="J2329" s="34">
        <f>IFERROR(VLOOKUP($H2329,'Gen F Rev'!$A:$M,16,FALSE),0)</f>
        <v>0</v>
      </c>
      <c r="K2329" s="42">
        <f>IFERROR(VLOOKUP($H2329,'Gen F Rev'!$A:$M,17,FALSE),0)</f>
        <v>0</v>
      </c>
      <c r="L2329" s="34">
        <f>IFERROR(VLOOKUP($H2329,'Gen F Exp'!$A:$E,15,FALSE),0)</f>
        <v>0</v>
      </c>
      <c r="M2329" s="34">
        <f>IFERROR(VLOOKUP($H2329,'Gen F Exp'!$A:$E,16,FALSE),0)</f>
        <v>0</v>
      </c>
      <c r="N2329" s="42">
        <f>IFERROR(VLOOKUP($H2329,'Gen F Exp'!$A:$E,17,FALSE),0)</f>
        <v>0</v>
      </c>
      <c r="O2329" s="34">
        <f>IFERROR(VLOOKUP($H2329,'Water F Rev'!$A:$L,15,FALSE),0)</f>
        <v>0</v>
      </c>
      <c r="P2329" s="34">
        <f>IFERROR(VLOOKUP($H2329,'Water F Rev'!$A:$L,16,FALSE),0)</f>
        <v>0</v>
      </c>
      <c r="Q2329" s="42">
        <f>IFERROR(VLOOKUP($H2329,'Water F Rev'!$A:$L,17,FALSE),0)</f>
        <v>0</v>
      </c>
      <c r="R2329" s="34">
        <f>IFERROR(VLOOKUP($H2329,'Water F Exp'!$A:$K,15,FALSE),0)</f>
        <v>0</v>
      </c>
      <c r="S2329" s="34">
        <f>IFERROR(VLOOKUP($H2329,'Water F Exp'!$A:$K,16,FALSE),0)</f>
        <v>0</v>
      </c>
      <c r="T2329" s="42">
        <f>IFERROR(VLOOKUP($H2329,'Water F Exp'!$A:$K,17,FALSE),0)</f>
        <v>0</v>
      </c>
      <c r="U2329" s="34">
        <f ca="1">IFERROR(VLOOKUP($H2329,'Sewer F Rev'!$A:$E,15,FALSE),0)</f>
        <v>0</v>
      </c>
      <c r="V2329" s="34">
        <f ca="1">IFERROR(VLOOKUP($H2329,'Sewer F Rev'!$A:$E,16,FALSE),0)</f>
        <v>0</v>
      </c>
      <c r="W2329" s="42">
        <f ca="1">IFERROR(VLOOKUP($H2329,'Sewer F Rev'!$A:$E,17,FALSE),0)</f>
        <v>0</v>
      </c>
      <c r="X2329" s="34">
        <f>IFERROR(VLOOKUP($H2329,'Sewer F Exp'!$A:$B,15,FALSE),0)</f>
        <v>0</v>
      </c>
      <c r="Y2329" s="34">
        <f>IFERROR(VLOOKUP($H2329,'Sewer F Exp'!$A:$B,16,FALSE),0)</f>
        <v>0</v>
      </c>
      <c r="Z2329" s="42">
        <f>IFERROR(VLOOKUP($H2329,'Sewer F Exp'!$A:$B,17,FALSE),0)</f>
        <v>0</v>
      </c>
      <c r="AA2329" s="34">
        <f>IFERROR(VLOOKUP($H2329,'Refuse F Rev'!$A:$E,15,FALSE),0)</f>
        <v>0</v>
      </c>
      <c r="AB2329" s="34">
        <f>IFERROR(VLOOKUP($H2329,'Refuse F Rev'!$A:$E,16,FALSE),0)</f>
        <v>0</v>
      </c>
      <c r="AC2329" s="42">
        <f>IFERROR(VLOOKUP($H2329,'Refuse F Rev'!$A:$E,17,FALSE),0)</f>
        <v>0</v>
      </c>
      <c r="AD2329" s="34">
        <f>IFERROR(VLOOKUP($H2329,'Refuse F Exp'!$A:$E,15,FALSE),0)</f>
        <v>0</v>
      </c>
      <c r="AE2329" s="34">
        <f>IFERROR(VLOOKUP($H2329,'Refuse F Exp'!$A:$E,16,FALSE),0)</f>
        <v>0</v>
      </c>
      <c r="AF2329" s="42">
        <f>IFERROR(VLOOKUP($H2329,'Refuse F Exp'!$A:$E,17,FALSE),0)</f>
        <v>0</v>
      </c>
      <c r="AG2329" s="34">
        <f>IFERROR(VLOOKUP($H2329,#REF!,10,FALSE),0)</f>
        <v>0</v>
      </c>
      <c r="AH2329" s="34">
        <f>IFERROR(VLOOKUP($H2329,#REF!,11,FALSE),0)</f>
        <v>0</v>
      </c>
      <c r="AI2329" s="42">
        <f>IFERROR(VLOOKUP($H2329,#REF!,12,FALSE),0)</f>
        <v>0</v>
      </c>
      <c r="AJ2329" s="34">
        <f>IFERROR(VLOOKUP($H2329,#REF!,10,FALSE),0)</f>
        <v>0</v>
      </c>
      <c r="AK2329" s="34">
        <f>IFERROR(VLOOKUP($H2329,#REF!,11,FALSE),0)</f>
        <v>0</v>
      </c>
      <c r="AL2329" s="42">
        <f>IFERROR(VLOOKUP($H2329,#REF!,12,FALSE),0)</f>
        <v>0</v>
      </c>
      <c r="AM2329" s="34">
        <f>IFERROR(VLOOKUP($H2329,#REF!,10,FALSE),0)</f>
        <v>0</v>
      </c>
      <c r="AN2329" s="34">
        <f>IFERROR(VLOOKUP($H2329,#REF!,11,FALSE),0)</f>
        <v>0</v>
      </c>
      <c r="AO2329" s="42">
        <f>IFERROR(VLOOKUP($H2329,#REF!,12,FALSE),0)</f>
        <v>0</v>
      </c>
      <c r="AP2329" s="34">
        <f>IFERROR(VLOOKUP($H2329,#REF!,10,FALSE),0)</f>
        <v>0</v>
      </c>
      <c r="AQ2329" s="34">
        <f>IFERROR(VLOOKUP($H2329,#REF!,11,FALSE),0)</f>
        <v>0</v>
      </c>
      <c r="AR2329" s="42">
        <f>IFERROR(VLOOKUP($H2329,#REF!,12,FALSE),0)</f>
        <v>0</v>
      </c>
      <c r="AS2329" s="34">
        <f>IFERROR(VLOOKUP($H2329,#REF!,13,FALSE),0)</f>
        <v>0</v>
      </c>
      <c r="AT2329" s="34">
        <f>IFERROR(VLOOKUP($H2329,#REF!,14,FALSE),0)</f>
        <v>0</v>
      </c>
      <c r="AU2329" s="42">
        <f>IFERROR(VLOOKUP($H2329,#REF!,15,FALSE),0)</f>
        <v>0</v>
      </c>
      <c r="AV2329" s="34">
        <f>IFERROR(VLOOKUP($H2329,#REF!,15,FALSE),0)</f>
        <v>0</v>
      </c>
      <c r="AW2329" s="34">
        <f>IFERROR(VLOOKUP($H2329,#REF!,16,FALSE),0)</f>
        <v>0</v>
      </c>
      <c r="AX2329" s="42">
        <f>IFERROR(VLOOKUP($H2329,#REF!,17,FALSE),0)</f>
        <v>0</v>
      </c>
    </row>
    <row r="2330" spans="1:50" x14ac:dyDescent="0.3">
      <c r="A2330" s="33" t="str">
        <f t="shared" si="144"/>
        <v>0</v>
      </c>
      <c r="B2330" s="33">
        <f>+'R&amp;E EXPORT'!B2129</f>
        <v>0</v>
      </c>
      <c r="C2330" t="str">
        <f>IFERROR(VLOOKUP(A2330,'MCSJ Export'!A:C,3,FALSE),"")</f>
        <v/>
      </c>
      <c r="D2330" s="37">
        <f t="shared" ca="1" si="145"/>
        <v>0</v>
      </c>
      <c r="E2330" s="37">
        <f t="shared" ca="1" si="146"/>
        <v>0</v>
      </c>
      <c r="F2330" s="37">
        <f t="shared" ca="1" si="147"/>
        <v>0</v>
      </c>
      <c r="G2330" s="37"/>
      <c r="H2330" s="33">
        <f>+'R&amp;E EXPORT'!A2129</f>
        <v>0</v>
      </c>
      <c r="I2330" s="34">
        <f>IFERROR(VLOOKUP($H2330,'Gen F Rev'!$A:$M,15,FALSE),0)</f>
        <v>0</v>
      </c>
      <c r="J2330" s="34">
        <f>IFERROR(VLOOKUP($H2330,'Gen F Rev'!$A:$M,16,FALSE),0)</f>
        <v>0</v>
      </c>
      <c r="K2330" s="42">
        <f>IFERROR(VLOOKUP($H2330,'Gen F Rev'!$A:$M,17,FALSE),0)</f>
        <v>0</v>
      </c>
      <c r="L2330" s="34">
        <f>IFERROR(VLOOKUP($H2330,'Gen F Exp'!$A:$E,15,FALSE),0)</f>
        <v>0</v>
      </c>
      <c r="M2330" s="34">
        <f>IFERROR(VLOOKUP($H2330,'Gen F Exp'!$A:$E,16,FALSE),0)</f>
        <v>0</v>
      </c>
      <c r="N2330" s="42">
        <f>IFERROR(VLOOKUP($H2330,'Gen F Exp'!$A:$E,17,FALSE),0)</f>
        <v>0</v>
      </c>
      <c r="O2330" s="34">
        <f>IFERROR(VLOOKUP($H2330,'Water F Rev'!$A:$L,15,FALSE),0)</f>
        <v>0</v>
      </c>
      <c r="P2330" s="34">
        <f>IFERROR(VLOOKUP($H2330,'Water F Rev'!$A:$L,16,FALSE),0)</f>
        <v>0</v>
      </c>
      <c r="Q2330" s="42">
        <f>IFERROR(VLOOKUP($H2330,'Water F Rev'!$A:$L,17,FALSE),0)</f>
        <v>0</v>
      </c>
      <c r="R2330" s="34">
        <f>IFERROR(VLOOKUP($H2330,'Water F Exp'!$A:$K,15,FALSE),0)</f>
        <v>0</v>
      </c>
      <c r="S2330" s="34">
        <f>IFERROR(VLOOKUP($H2330,'Water F Exp'!$A:$K,16,FALSE),0)</f>
        <v>0</v>
      </c>
      <c r="T2330" s="42">
        <f>IFERROR(VLOOKUP($H2330,'Water F Exp'!$A:$K,17,FALSE),0)</f>
        <v>0</v>
      </c>
      <c r="U2330" s="34">
        <f ca="1">IFERROR(VLOOKUP($H2330,'Sewer F Rev'!$A:$E,15,FALSE),0)</f>
        <v>0</v>
      </c>
      <c r="V2330" s="34">
        <f ca="1">IFERROR(VLOOKUP($H2330,'Sewer F Rev'!$A:$E,16,FALSE),0)</f>
        <v>0</v>
      </c>
      <c r="W2330" s="42">
        <f ca="1">IFERROR(VLOOKUP($H2330,'Sewer F Rev'!$A:$E,17,FALSE),0)</f>
        <v>0</v>
      </c>
      <c r="X2330" s="34">
        <f>IFERROR(VLOOKUP($H2330,'Sewer F Exp'!$A:$B,15,FALSE),0)</f>
        <v>0</v>
      </c>
      <c r="Y2330" s="34">
        <f>IFERROR(VLOOKUP($H2330,'Sewer F Exp'!$A:$B,16,FALSE),0)</f>
        <v>0</v>
      </c>
      <c r="Z2330" s="42">
        <f>IFERROR(VLOOKUP($H2330,'Sewer F Exp'!$A:$B,17,FALSE),0)</f>
        <v>0</v>
      </c>
      <c r="AA2330" s="34">
        <f>IFERROR(VLOOKUP($H2330,'Refuse F Rev'!$A:$E,15,FALSE),0)</f>
        <v>0</v>
      </c>
      <c r="AB2330" s="34">
        <f>IFERROR(VLOOKUP($H2330,'Refuse F Rev'!$A:$E,16,FALSE),0)</f>
        <v>0</v>
      </c>
      <c r="AC2330" s="42">
        <f>IFERROR(VLOOKUP($H2330,'Refuse F Rev'!$A:$E,17,FALSE),0)</f>
        <v>0</v>
      </c>
      <c r="AD2330" s="34">
        <f>IFERROR(VLOOKUP($H2330,'Refuse F Exp'!$A:$E,15,FALSE),0)</f>
        <v>0</v>
      </c>
      <c r="AE2330" s="34">
        <f>IFERROR(VLOOKUP($H2330,'Refuse F Exp'!$A:$E,16,FALSE),0)</f>
        <v>0</v>
      </c>
      <c r="AF2330" s="42">
        <f>IFERROR(VLOOKUP($H2330,'Refuse F Exp'!$A:$E,17,FALSE),0)</f>
        <v>0</v>
      </c>
      <c r="AG2330" s="34">
        <f>IFERROR(VLOOKUP($H2330,#REF!,10,FALSE),0)</f>
        <v>0</v>
      </c>
      <c r="AH2330" s="34">
        <f>IFERROR(VLOOKUP($H2330,#REF!,11,FALSE),0)</f>
        <v>0</v>
      </c>
      <c r="AI2330" s="42">
        <f>IFERROR(VLOOKUP($H2330,#REF!,12,FALSE),0)</f>
        <v>0</v>
      </c>
      <c r="AJ2330" s="34">
        <f>IFERROR(VLOOKUP($H2330,#REF!,10,FALSE),0)</f>
        <v>0</v>
      </c>
      <c r="AK2330" s="34">
        <f>IFERROR(VLOOKUP($H2330,#REF!,11,FALSE),0)</f>
        <v>0</v>
      </c>
      <c r="AL2330" s="42">
        <f>IFERROR(VLOOKUP($H2330,#REF!,12,FALSE),0)</f>
        <v>0</v>
      </c>
      <c r="AM2330" s="34">
        <f>IFERROR(VLOOKUP($H2330,#REF!,10,FALSE),0)</f>
        <v>0</v>
      </c>
      <c r="AN2330" s="34">
        <f>IFERROR(VLOOKUP($H2330,#REF!,11,FALSE),0)</f>
        <v>0</v>
      </c>
      <c r="AO2330" s="42">
        <f>IFERROR(VLOOKUP($H2330,#REF!,12,FALSE),0)</f>
        <v>0</v>
      </c>
      <c r="AP2330" s="34">
        <f>IFERROR(VLOOKUP($H2330,#REF!,10,FALSE),0)</f>
        <v>0</v>
      </c>
      <c r="AQ2330" s="34">
        <f>IFERROR(VLOOKUP($H2330,#REF!,11,FALSE),0)</f>
        <v>0</v>
      </c>
      <c r="AR2330" s="42">
        <f>IFERROR(VLOOKUP($H2330,#REF!,12,FALSE),0)</f>
        <v>0</v>
      </c>
      <c r="AS2330" s="34">
        <f>IFERROR(VLOOKUP($H2330,#REF!,13,FALSE),0)</f>
        <v>0</v>
      </c>
      <c r="AT2330" s="34">
        <f>IFERROR(VLOOKUP($H2330,#REF!,14,FALSE),0)</f>
        <v>0</v>
      </c>
      <c r="AU2330" s="42">
        <f>IFERROR(VLOOKUP($H2330,#REF!,15,FALSE),0)</f>
        <v>0</v>
      </c>
      <c r="AV2330" s="34">
        <f>IFERROR(VLOOKUP($H2330,#REF!,15,FALSE),0)</f>
        <v>0</v>
      </c>
      <c r="AW2330" s="34">
        <f>IFERROR(VLOOKUP($H2330,#REF!,16,FALSE),0)</f>
        <v>0</v>
      </c>
      <c r="AX2330" s="42">
        <f>IFERROR(VLOOKUP($H2330,#REF!,17,FALSE),0)</f>
        <v>0</v>
      </c>
    </row>
    <row r="2331" spans="1:50" x14ac:dyDescent="0.3">
      <c r="A2331" s="33" t="str">
        <f t="shared" si="144"/>
        <v>0</v>
      </c>
      <c r="B2331" s="33">
        <f>+'R&amp;E EXPORT'!B2130</f>
        <v>0</v>
      </c>
      <c r="C2331" t="str">
        <f>IFERROR(VLOOKUP(A2331,'MCSJ Export'!A:C,3,FALSE),"")</f>
        <v/>
      </c>
      <c r="D2331" s="37">
        <f t="shared" ca="1" si="145"/>
        <v>0</v>
      </c>
      <c r="E2331" s="37">
        <f t="shared" ca="1" si="146"/>
        <v>0</v>
      </c>
      <c r="F2331" s="37">
        <f t="shared" ca="1" si="147"/>
        <v>0</v>
      </c>
      <c r="G2331" s="37"/>
      <c r="H2331" s="33">
        <f>+'R&amp;E EXPORT'!A2130</f>
        <v>0</v>
      </c>
      <c r="I2331" s="34">
        <f>IFERROR(VLOOKUP($H2331,'Gen F Rev'!$A:$M,15,FALSE),0)</f>
        <v>0</v>
      </c>
      <c r="J2331" s="34">
        <f>IFERROR(VLOOKUP($H2331,'Gen F Rev'!$A:$M,16,FALSE),0)</f>
        <v>0</v>
      </c>
      <c r="K2331" s="42">
        <f>IFERROR(VLOOKUP($H2331,'Gen F Rev'!$A:$M,17,FALSE),0)</f>
        <v>0</v>
      </c>
      <c r="L2331" s="34">
        <f>IFERROR(VLOOKUP($H2331,'Gen F Exp'!$A:$E,15,FALSE),0)</f>
        <v>0</v>
      </c>
      <c r="M2331" s="34">
        <f>IFERROR(VLOOKUP($H2331,'Gen F Exp'!$A:$E,16,FALSE),0)</f>
        <v>0</v>
      </c>
      <c r="N2331" s="42">
        <f>IFERROR(VLOOKUP($H2331,'Gen F Exp'!$A:$E,17,FALSE),0)</f>
        <v>0</v>
      </c>
      <c r="O2331" s="34">
        <f>IFERROR(VLOOKUP($H2331,'Water F Rev'!$A:$L,15,FALSE),0)</f>
        <v>0</v>
      </c>
      <c r="P2331" s="34">
        <f>IFERROR(VLOOKUP($H2331,'Water F Rev'!$A:$L,16,FALSE),0)</f>
        <v>0</v>
      </c>
      <c r="Q2331" s="42">
        <f>IFERROR(VLOOKUP($H2331,'Water F Rev'!$A:$L,17,FALSE),0)</f>
        <v>0</v>
      </c>
      <c r="R2331" s="34">
        <f>IFERROR(VLOOKUP($H2331,'Water F Exp'!$A:$K,15,FALSE),0)</f>
        <v>0</v>
      </c>
      <c r="S2331" s="34">
        <f>IFERROR(VLOOKUP($H2331,'Water F Exp'!$A:$K,16,FALSE),0)</f>
        <v>0</v>
      </c>
      <c r="T2331" s="42">
        <f>IFERROR(VLOOKUP($H2331,'Water F Exp'!$A:$K,17,FALSE),0)</f>
        <v>0</v>
      </c>
      <c r="U2331" s="34">
        <f ca="1">IFERROR(VLOOKUP($H2331,'Sewer F Rev'!$A:$E,15,FALSE),0)</f>
        <v>0</v>
      </c>
      <c r="V2331" s="34">
        <f ca="1">IFERROR(VLOOKUP($H2331,'Sewer F Rev'!$A:$E,16,FALSE),0)</f>
        <v>0</v>
      </c>
      <c r="W2331" s="42">
        <f ca="1">IFERROR(VLOOKUP($H2331,'Sewer F Rev'!$A:$E,17,FALSE),0)</f>
        <v>0</v>
      </c>
      <c r="X2331" s="34">
        <f>IFERROR(VLOOKUP($H2331,'Sewer F Exp'!$A:$B,15,FALSE),0)</f>
        <v>0</v>
      </c>
      <c r="Y2331" s="34">
        <f>IFERROR(VLOOKUP($H2331,'Sewer F Exp'!$A:$B,16,FALSE),0)</f>
        <v>0</v>
      </c>
      <c r="Z2331" s="42">
        <f>IFERROR(VLOOKUP($H2331,'Sewer F Exp'!$A:$B,17,FALSE),0)</f>
        <v>0</v>
      </c>
      <c r="AA2331" s="34">
        <f>IFERROR(VLOOKUP($H2331,'Refuse F Rev'!$A:$E,15,FALSE),0)</f>
        <v>0</v>
      </c>
      <c r="AB2331" s="34">
        <f>IFERROR(VLOOKUP($H2331,'Refuse F Rev'!$A:$E,16,FALSE),0)</f>
        <v>0</v>
      </c>
      <c r="AC2331" s="42">
        <f>IFERROR(VLOOKUP($H2331,'Refuse F Rev'!$A:$E,17,FALSE),0)</f>
        <v>0</v>
      </c>
      <c r="AD2331" s="34">
        <f>IFERROR(VLOOKUP($H2331,'Refuse F Exp'!$A:$E,15,FALSE),0)</f>
        <v>0</v>
      </c>
      <c r="AE2331" s="34">
        <f>IFERROR(VLOOKUP($H2331,'Refuse F Exp'!$A:$E,16,FALSE),0)</f>
        <v>0</v>
      </c>
      <c r="AF2331" s="42">
        <f>IFERROR(VLOOKUP($H2331,'Refuse F Exp'!$A:$E,17,FALSE),0)</f>
        <v>0</v>
      </c>
      <c r="AG2331" s="34">
        <f>IFERROR(VLOOKUP($H2331,#REF!,10,FALSE),0)</f>
        <v>0</v>
      </c>
      <c r="AH2331" s="34">
        <f>IFERROR(VLOOKUP($H2331,#REF!,11,FALSE),0)</f>
        <v>0</v>
      </c>
      <c r="AI2331" s="42">
        <f>IFERROR(VLOOKUP($H2331,#REF!,12,FALSE),0)</f>
        <v>0</v>
      </c>
      <c r="AJ2331" s="34">
        <f>IFERROR(VLOOKUP($H2331,#REF!,10,FALSE),0)</f>
        <v>0</v>
      </c>
      <c r="AK2331" s="34">
        <f>IFERROR(VLOOKUP($H2331,#REF!,11,FALSE),0)</f>
        <v>0</v>
      </c>
      <c r="AL2331" s="42">
        <f>IFERROR(VLOOKUP($H2331,#REF!,12,FALSE),0)</f>
        <v>0</v>
      </c>
      <c r="AM2331" s="34">
        <f>IFERROR(VLOOKUP($H2331,#REF!,10,FALSE),0)</f>
        <v>0</v>
      </c>
      <c r="AN2331" s="34">
        <f>IFERROR(VLOOKUP($H2331,#REF!,11,FALSE),0)</f>
        <v>0</v>
      </c>
      <c r="AO2331" s="42">
        <f>IFERROR(VLOOKUP($H2331,#REF!,12,FALSE),0)</f>
        <v>0</v>
      </c>
      <c r="AP2331" s="34">
        <f>IFERROR(VLOOKUP($H2331,#REF!,10,FALSE),0)</f>
        <v>0</v>
      </c>
      <c r="AQ2331" s="34">
        <f>IFERROR(VLOOKUP($H2331,#REF!,11,FALSE),0)</f>
        <v>0</v>
      </c>
      <c r="AR2331" s="42">
        <f>IFERROR(VLOOKUP($H2331,#REF!,12,FALSE),0)</f>
        <v>0</v>
      </c>
      <c r="AS2331" s="34">
        <f>IFERROR(VLOOKUP($H2331,#REF!,13,FALSE),0)</f>
        <v>0</v>
      </c>
      <c r="AT2331" s="34">
        <f>IFERROR(VLOOKUP($H2331,#REF!,14,FALSE),0)</f>
        <v>0</v>
      </c>
      <c r="AU2331" s="42">
        <f>IFERROR(VLOOKUP($H2331,#REF!,15,FALSE),0)</f>
        <v>0</v>
      </c>
      <c r="AV2331" s="34">
        <f>IFERROR(VLOOKUP($H2331,#REF!,15,FALSE),0)</f>
        <v>0</v>
      </c>
      <c r="AW2331" s="34">
        <f>IFERROR(VLOOKUP($H2331,#REF!,16,FALSE),0)</f>
        <v>0</v>
      </c>
      <c r="AX2331" s="42">
        <f>IFERROR(VLOOKUP($H2331,#REF!,17,FALSE),0)</f>
        <v>0</v>
      </c>
    </row>
    <row r="2332" spans="1:50" x14ac:dyDescent="0.3">
      <c r="A2332" s="33" t="str">
        <f t="shared" si="144"/>
        <v>0</v>
      </c>
      <c r="B2332" s="33">
        <f>+'R&amp;E EXPORT'!B2131</f>
        <v>0</v>
      </c>
      <c r="C2332" t="str">
        <f>IFERROR(VLOOKUP(A2332,'MCSJ Export'!A:C,3,FALSE),"")</f>
        <v/>
      </c>
      <c r="D2332" s="37">
        <f t="shared" ca="1" si="145"/>
        <v>0</v>
      </c>
      <c r="E2332" s="37">
        <f t="shared" ca="1" si="146"/>
        <v>0</v>
      </c>
      <c r="F2332" s="37">
        <f t="shared" ca="1" si="147"/>
        <v>0</v>
      </c>
      <c r="G2332" s="37"/>
      <c r="H2332" s="33">
        <f>+'R&amp;E EXPORT'!A2131</f>
        <v>0</v>
      </c>
      <c r="I2332" s="34">
        <f>IFERROR(VLOOKUP($H2332,'Gen F Rev'!$A:$M,15,FALSE),0)</f>
        <v>0</v>
      </c>
      <c r="J2332" s="34">
        <f>IFERROR(VLOOKUP($H2332,'Gen F Rev'!$A:$M,16,FALSE),0)</f>
        <v>0</v>
      </c>
      <c r="K2332" s="42">
        <f>IFERROR(VLOOKUP($H2332,'Gen F Rev'!$A:$M,17,FALSE),0)</f>
        <v>0</v>
      </c>
      <c r="L2332" s="34">
        <f>IFERROR(VLOOKUP($H2332,'Gen F Exp'!$A:$E,15,FALSE),0)</f>
        <v>0</v>
      </c>
      <c r="M2332" s="34">
        <f>IFERROR(VLOOKUP($H2332,'Gen F Exp'!$A:$E,16,FALSE),0)</f>
        <v>0</v>
      </c>
      <c r="N2332" s="42">
        <f>IFERROR(VLOOKUP($H2332,'Gen F Exp'!$A:$E,17,FALSE),0)</f>
        <v>0</v>
      </c>
      <c r="O2332" s="34">
        <f>IFERROR(VLOOKUP($H2332,'Water F Rev'!$A:$L,15,FALSE),0)</f>
        <v>0</v>
      </c>
      <c r="P2332" s="34">
        <f>IFERROR(VLOOKUP($H2332,'Water F Rev'!$A:$L,16,FALSE),0)</f>
        <v>0</v>
      </c>
      <c r="Q2332" s="42">
        <f>IFERROR(VLOOKUP($H2332,'Water F Rev'!$A:$L,17,FALSE),0)</f>
        <v>0</v>
      </c>
      <c r="R2332" s="34">
        <f>IFERROR(VLOOKUP($H2332,'Water F Exp'!$A:$K,15,FALSE),0)</f>
        <v>0</v>
      </c>
      <c r="S2332" s="34">
        <f>IFERROR(VLOOKUP($H2332,'Water F Exp'!$A:$K,16,FALSE),0)</f>
        <v>0</v>
      </c>
      <c r="T2332" s="42">
        <f>IFERROR(VLOOKUP($H2332,'Water F Exp'!$A:$K,17,FALSE),0)</f>
        <v>0</v>
      </c>
      <c r="U2332" s="34">
        <f ca="1">IFERROR(VLOOKUP($H2332,'Sewer F Rev'!$A:$E,15,FALSE),0)</f>
        <v>0</v>
      </c>
      <c r="V2332" s="34">
        <f ca="1">IFERROR(VLOOKUP($H2332,'Sewer F Rev'!$A:$E,16,FALSE),0)</f>
        <v>0</v>
      </c>
      <c r="W2332" s="42">
        <f ca="1">IFERROR(VLOOKUP($H2332,'Sewer F Rev'!$A:$E,17,FALSE),0)</f>
        <v>0</v>
      </c>
      <c r="X2332" s="34">
        <f>IFERROR(VLOOKUP($H2332,'Sewer F Exp'!$A:$B,15,FALSE),0)</f>
        <v>0</v>
      </c>
      <c r="Y2332" s="34">
        <f>IFERROR(VLOOKUP($H2332,'Sewer F Exp'!$A:$B,16,FALSE),0)</f>
        <v>0</v>
      </c>
      <c r="Z2332" s="42">
        <f>IFERROR(VLOOKUP($H2332,'Sewer F Exp'!$A:$B,17,FALSE),0)</f>
        <v>0</v>
      </c>
      <c r="AA2332" s="34">
        <f>IFERROR(VLOOKUP($H2332,'Refuse F Rev'!$A:$E,15,FALSE),0)</f>
        <v>0</v>
      </c>
      <c r="AB2332" s="34">
        <f>IFERROR(VLOOKUP($H2332,'Refuse F Rev'!$A:$E,16,FALSE),0)</f>
        <v>0</v>
      </c>
      <c r="AC2332" s="42">
        <f>IFERROR(VLOOKUP($H2332,'Refuse F Rev'!$A:$E,17,FALSE),0)</f>
        <v>0</v>
      </c>
      <c r="AD2332" s="34">
        <f>IFERROR(VLOOKUP($H2332,'Refuse F Exp'!$A:$E,15,FALSE),0)</f>
        <v>0</v>
      </c>
      <c r="AE2332" s="34">
        <f>IFERROR(VLOOKUP($H2332,'Refuse F Exp'!$A:$E,16,FALSE),0)</f>
        <v>0</v>
      </c>
      <c r="AF2332" s="42">
        <f>IFERROR(VLOOKUP($H2332,'Refuse F Exp'!$A:$E,17,FALSE),0)</f>
        <v>0</v>
      </c>
      <c r="AG2332" s="34">
        <f>IFERROR(VLOOKUP($H2332,#REF!,10,FALSE),0)</f>
        <v>0</v>
      </c>
      <c r="AH2332" s="34">
        <f>IFERROR(VLOOKUP($H2332,#REF!,11,FALSE),0)</f>
        <v>0</v>
      </c>
      <c r="AI2332" s="42">
        <f>IFERROR(VLOOKUP($H2332,#REF!,12,FALSE),0)</f>
        <v>0</v>
      </c>
      <c r="AJ2332" s="34">
        <f>IFERROR(VLOOKUP($H2332,#REF!,10,FALSE),0)</f>
        <v>0</v>
      </c>
      <c r="AK2332" s="34">
        <f>IFERROR(VLOOKUP($H2332,#REF!,11,FALSE),0)</f>
        <v>0</v>
      </c>
      <c r="AL2332" s="42">
        <f>IFERROR(VLOOKUP($H2332,#REF!,12,FALSE),0)</f>
        <v>0</v>
      </c>
      <c r="AM2332" s="34">
        <f>IFERROR(VLOOKUP($H2332,#REF!,10,FALSE),0)</f>
        <v>0</v>
      </c>
      <c r="AN2332" s="34">
        <f>IFERROR(VLOOKUP($H2332,#REF!,11,FALSE),0)</f>
        <v>0</v>
      </c>
      <c r="AO2332" s="42">
        <f>IFERROR(VLOOKUP($H2332,#REF!,12,FALSE),0)</f>
        <v>0</v>
      </c>
      <c r="AP2332" s="34">
        <f>IFERROR(VLOOKUP($H2332,#REF!,10,FALSE),0)</f>
        <v>0</v>
      </c>
      <c r="AQ2332" s="34">
        <f>IFERROR(VLOOKUP($H2332,#REF!,11,FALSE),0)</f>
        <v>0</v>
      </c>
      <c r="AR2332" s="42">
        <f>IFERROR(VLOOKUP($H2332,#REF!,12,FALSE),0)</f>
        <v>0</v>
      </c>
      <c r="AS2332" s="34">
        <f>IFERROR(VLOOKUP($H2332,#REF!,13,FALSE),0)</f>
        <v>0</v>
      </c>
      <c r="AT2332" s="34">
        <f>IFERROR(VLOOKUP($H2332,#REF!,14,FALSE),0)</f>
        <v>0</v>
      </c>
      <c r="AU2332" s="42">
        <f>IFERROR(VLOOKUP($H2332,#REF!,15,FALSE),0)</f>
        <v>0</v>
      </c>
      <c r="AV2332" s="34">
        <f>IFERROR(VLOOKUP($H2332,#REF!,15,FALSE),0)</f>
        <v>0</v>
      </c>
      <c r="AW2332" s="34">
        <f>IFERROR(VLOOKUP($H2332,#REF!,16,FALSE),0)</f>
        <v>0</v>
      </c>
      <c r="AX2332" s="42">
        <f>IFERROR(VLOOKUP($H2332,#REF!,17,FALSE),0)</f>
        <v>0</v>
      </c>
    </row>
    <row r="2333" spans="1:50" x14ac:dyDescent="0.3">
      <c r="A2333" s="33" t="str">
        <f t="shared" si="144"/>
        <v>0</v>
      </c>
      <c r="B2333" s="33">
        <f>+'R&amp;E EXPORT'!B2132</f>
        <v>0</v>
      </c>
      <c r="C2333" t="str">
        <f>IFERROR(VLOOKUP(A2333,'MCSJ Export'!A:C,3,FALSE),"")</f>
        <v/>
      </c>
      <c r="D2333" s="37">
        <f t="shared" ca="1" si="145"/>
        <v>0</v>
      </c>
      <c r="E2333" s="37">
        <f t="shared" ca="1" si="146"/>
        <v>0</v>
      </c>
      <c r="F2333" s="37">
        <f t="shared" ca="1" si="147"/>
        <v>0</v>
      </c>
      <c r="G2333" s="37"/>
      <c r="H2333" s="33">
        <f>+'R&amp;E EXPORT'!A2132</f>
        <v>0</v>
      </c>
      <c r="I2333" s="34">
        <f>IFERROR(VLOOKUP($H2333,'Gen F Rev'!$A:$M,15,FALSE),0)</f>
        <v>0</v>
      </c>
      <c r="J2333" s="34">
        <f>IFERROR(VLOOKUP($H2333,'Gen F Rev'!$A:$M,16,FALSE),0)</f>
        <v>0</v>
      </c>
      <c r="K2333" s="42">
        <f>IFERROR(VLOOKUP($H2333,'Gen F Rev'!$A:$M,17,FALSE),0)</f>
        <v>0</v>
      </c>
      <c r="L2333" s="34">
        <f>IFERROR(VLOOKUP($H2333,'Gen F Exp'!$A:$E,15,FALSE),0)</f>
        <v>0</v>
      </c>
      <c r="M2333" s="34">
        <f>IFERROR(VLOOKUP($H2333,'Gen F Exp'!$A:$E,16,FALSE),0)</f>
        <v>0</v>
      </c>
      <c r="N2333" s="42">
        <f>IFERROR(VLOOKUP($H2333,'Gen F Exp'!$A:$E,17,FALSE),0)</f>
        <v>0</v>
      </c>
      <c r="O2333" s="34">
        <f>IFERROR(VLOOKUP($H2333,'Water F Rev'!$A:$L,15,FALSE),0)</f>
        <v>0</v>
      </c>
      <c r="P2333" s="34">
        <f>IFERROR(VLOOKUP($H2333,'Water F Rev'!$A:$L,16,FALSE),0)</f>
        <v>0</v>
      </c>
      <c r="Q2333" s="42">
        <f>IFERROR(VLOOKUP($H2333,'Water F Rev'!$A:$L,17,FALSE),0)</f>
        <v>0</v>
      </c>
      <c r="R2333" s="34">
        <f>IFERROR(VLOOKUP($H2333,'Water F Exp'!$A:$K,15,FALSE),0)</f>
        <v>0</v>
      </c>
      <c r="S2333" s="34">
        <f>IFERROR(VLOOKUP($H2333,'Water F Exp'!$A:$K,16,FALSE),0)</f>
        <v>0</v>
      </c>
      <c r="T2333" s="42">
        <f>IFERROR(VLOOKUP($H2333,'Water F Exp'!$A:$K,17,FALSE),0)</f>
        <v>0</v>
      </c>
      <c r="U2333" s="34">
        <f ca="1">IFERROR(VLOOKUP($H2333,'Sewer F Rev'!$A:$E,15,FALSE),0)</f>
        <v>0</v>
      </c>
      <c r="V2333" s="34">
        <f ca="1">IFERROR(VLOOKUP($H2333,'Sewer F Rev'!$A:$E,16,FALSE),0)</f>
        <v>0</v>
      </c>
      <c r="W2333" s="42">
        <f ca="1">IFERROR(VLOOKUP($H2333,'Sewer F Rev'!$A:$E,17,FALSE),0)</f>
        <v>0</v>
      </c>
      <c r="X2333" s="34">
        <f>IFERROR(VLOOKUP($H2333,'Sewer F Exp'!$A:$B,15,FALSE),0)</f>
        <v>0</v>
      </c>
      <c r="Y2333" s="34">
        <f>IFERROR(VLOOKUP($H2333,'Sewer F Exp'!$A:$B,16,FALSE),0)</f>
        <v>0</v>
      </c>
      <c r="Z2333" s="42">
        <f>IFERROR(VLOOKUP($H2333,'Sewer F Exp'!$A:$B,17,FALSE),0)</f>
        <v>0</v>
      </c>
      <c r="AA2333" s="34">
        <f>IFERROR(VLOOKUP($H2333,'Refuse F Rev'!$A:$E,15,FALSE),0)</f>
        <v>0</v>
      </c>
      <c r="AB2333" s="34">
        <f>IFERROR(VLOOKUP($H2333,'Refuse F Rev'!$A:$E,16,FALSE),0)</f>
        <v>0</v>
      </c>
      <c r="AC2333" s="42">
        <f>IFERROR(VLOOKUP($H2333,'Refuse F Rev'!$A:$E,17,FALSE),0)</f>
        <v>0</v>
      </c>
      <c r="AD2333" s="34">
        <f>IFERROR(VLOOKUP($H2333,'Refuse F Exp'!$A:$E,15,FALSE),0)</f>
        <v>0</v>
      </c>
      <c r="AE2333" s="34">
        <f>IFERROR(VLOOKUP($H2333,'Refuse F Exp'!$A:$E,16,FALSE),0)</f>
        <v>0</v>
      </c>
      <c r="AF2333" s="42">
        <f>IFERROR(VLOOKUP($H2333,'Refuse F Exp'!$A:$E,17,FALSE),0)</f>
        <v>0</v>
      </c>
      <c r="AG2333" s="34">
        <f>IFERROR(VLOOKUP($H2333,#REF!,10,FALSE),0)</f>
        <v>0</v>
      </c>
      <c r="AH2333" s="34">
        <f>IFERROR(VLOOKUP($H2333,#REF!,11,FALSE),0)</f>
        <v>0</v>
      </c>
      <c r="AI2333" s="42">
        <f>IFERROR(VLOOKUP($H2333,#REF!,12,FALSE),0)</f>
        <v>0</v>
      </c>
      <c r="AJ2333" s="34">
        <f>IFERROR(VLOOKUP($H2333,#REF!,10,FALSE),0)</f>
        <v>0</v>
      </c>
      <c r="AK2333" s="34">
        <f>IFERROR(VLOOKUP($H2333,#REF!,11,FALSE),0)</f>
        <v>0</v>
      </c>
      <c r="AL2333" s="42">
        <f>IFERROR(VLOOKUP($H2333,#REF!,12,FALSE),0)</f>
        <v>0</v>
      </c>
      <c r="AM2333" s="34">
        <f>IFERROR(VLOOKUP($H2333,#REF!,10,FALSE),0)</f>
        <v>0</v>
      </c>
      <c r="AN2333" s="34">
        <f>IFERROR(VLOOKUP($H2333,#REF!,11,FALSE),0)</f>
        <v>0</v>
      </c>
      <c r="AO2333" s="42">
        <f>IFERROR(VLOOKUP($H2333,#REF!,12,FALSE),0)</f>
        <v>0</v>
      </c>
      <c r="AP2333" s="34">
        <f>IFERROR(VLOOKUP($H2333,#REF!,10,FALSE),0)</f>
        <v>0</v>
      </c>
      <c r="AQ2333" s="34">
        <f>IFERROR(VLOOKUP($H2333,#REF!,11,FALSE),0)</f>
        <v>0</v>
      </c>
      <c r="AR2333" s="42">
        <f>IFERROR(VLOOKUP($H2333,#REF!,12,FALSE),0)</f>
        <v>0</v>
      </c>
      <c r="AS2333" s="34">
        <f>IFERROR(VLOOKUP($H2333,#REF!,13,FALSE),0)</f>
        <v>0</v>
      </c>
      <c r="AT2333" s="34">
        <f>IFERROR(VLOOKUP($H2333,#REF!,14,FALSE),0)</f>
        <v>0</v>
      </c>
      <c r="AU2333" s="42">
        <f>IFERROR(VLOOKUP($H2333,#REF!,15,FALSE),0)</f>
        <v>0</v>
      </c>
      <c r="AV2333" s="34">
        <f>IFERROR(VLOOKUP($H2333,#REF!,15,FALSE),0)</f>
        <v>0</v>
      </c>
      <c r="AW2333" s="34">
        <f>IFERROR(VLOOKUP($H2333,#REF!,16,FALSE),0)</f>
        <v>0</v>
      </c>
      <c r="AX2333" s="42">
        <f>IFERROR(VLOOKUP($H2333,#REF!,17,FALSE),0)</f>
        <v>0</v>
      </c>
    </row>
    <row r="2334" spans="1:50" x14ac:dyDescent="0.3">
      <c r="A2334" s="33" t="str">
        <f t="shared" si="144"/>
        <v>0</v>
      </c>
      <c r="B2334" s="33">
        <f>+'R&amp;E EXPORT'!B2133</f>
        <v>0</v>
      </c>
      <c r="C2334" t="str">
        <f>IFERROR(VLOOKUP(A2334,'MCSJ Export'!A:C,3,FALSE),"")</f>
        <v/>
      </c>
      <c r="D2334" s="37">
        <f t="shared" ca="1" si="145"/>
        <v>0</v>
      </c>
      <c r="E2334" s="37">
        <f t="shared" ca="1" si="146"/>
        <v>0</v>
      </c>
      <c r="F2334" s="37">
        <f t="shared" ca="1" si="147"/>
        <v>0</v>
      </c>
      <c r="G2334" s="37"/>
      <c r="H2334" s="33">
        <f>+'R&amp;E EXPORT'!A2133</f>
        <v>0</v>
      </c>
      <c r="I2334" s="34">
        <f>IFERROR(VLOOKUP($H2334,'Gen F Rev'!$A:$M,15,FALSE),0)</f>
        <v>0</v>
      </c>
      <c r="J2334" s="34">
        <f>IFERROR(VLOOKUP($H2334,'Gen F Rev'!$A:$M,16,FALSE),0)</f>
        <v>0</v>
      </c>
      <c r="K2334" s="42">
        <f>IFERROR(VLOOKUP($H2334,'Gen F Rev'!$A:$M,17,FALSE),0)</f>
        <v>0</v>
      </c>
      <c r="L2334" s="34">
        <f>IFERROR(VLOOKUP($H2334,'Gen F Exp'!$A:$E,15,FALSE),0)</f>
        <v>0</v>
      </c>
      <c r="M2334" s="34">
        <f>IFERROR(VLOOKUP($H2334,'Gen F Exp'!$A:$E,16,FALSE),0)</f>
        <v>0</v>
      </c>
      <c r="N2334" s="42">
        <f>IFERROR(VLOOKUP($H2334,'Gen F Exp'!$A:$E,17,FALSE),0)</f>
        <v>0</v>
      </c>
      <c r="O2334" s="34">
        <f>IFERROR(VLOOKUP($H2334,'Water F Rev'!$A:$L,15,FALSE),0)</f>
        <v>0</v>
      </c>
      <c r="P2334" s="34">
        <f>IFERROR(VLOOKUP($H2334,'Water F Rev'!$A:$L,16,FALSE),0)</f>
        <v>0</v>
      </c>
      <c r="Q2334" s="42">
        <f>IFERROR(VLOOKUP($H2334,'Water F Rev'!$A:$L,17,FALSE),0)</f>
        <v>0</v>
      </c>
      <c r="R2334" s="34">
        <f>IFERROR(VLOOKUP($H2334,'Water F Exp'!$A:$K,15,FALSE),0)</f>
        <v>0</v>
      </c>
      <c r="S2334" s="34">
        <f>IFERROR(VLOOKUP($H2334,'Water F Exp'!$A:$K,16,FALSE),0)</f>
        <v>0</v>
      </c>
      <c r="T2334" s="42">
        <f>IFERROR(VLOOKUP($H2334,'Water F Exp'!$A:$K,17,FALSE),0)</f>
        <v>0</v>
      </c>
      <c r="U2334" s="34">
        <f ca="1">IFERROR(VLOOKUP($H2334,'Sewer F Rev'!$A:$E,15,FALSE),0)</f>
        <v>0</v>
      </c>
      <c r="V2334" s="34">
        <f ca="1">IFERROR(VLOOKUP($H2334,'Sewer F Rev'!$A:$E,16,FALSE),0)</f>
        <v>0</v>
      </c>
      <c r="W2334" s="42">
        <f ca="1">IFERROR(VLOOKUP($H2334,'Sewer F Rev'!$A:$E,17,FALSE),0)</f>
        <v>0</v>
      </c>
      <c r="X2334" s="34">
        <f>IFERROR(VLOOKUP($H2334,'Sewer F Exp'!$A:$B,15,FALSE),0)</f>
        <v>0</v>
      </c>
      <c r="Y2334" s="34">
        <f>IFERROR(VLOOKUP($H2334,'Sewer F Exp'!$A:$B,16,FALSE),0)</f>
        <v>0</v>
      </c>
      <c r="Z2334" s="42">
        <f>IFERROR(VLOOKUP($H2334,'Sewer F Exp'!$A:$B,17,FALSE),0)</f>
        <v>0</v>
      </c>
      <c r="AA2334" s="34">
        <f>IFERROR(VLOOKUP($H2334,'Refuse F Rev'!$A:$E,15,FALSE),0)</f>
        <v>0</v>
      </c>
      <c r="AB2334" s="34">
        <f>IFERROR(VLOOKUP($H2334,'Refuse F Rev'!$A:$E,16,FALSE),0)</f>
        <v>0</v>
      </c>
      <c r="AC2334" s="42">
        <f>IFERROR(VLOOKUP($H2334,'Refuse F Rev'!$A:$E,17,FALSE),0)</f>
        <v>0</v>
      </c>
      <c r="AD2334" s="34">
        <f>IFERROR(VLOOKUP($H2334,'Refuse F Exp'!$A:$E,15,FALSE),0)</f>
        <v>0</v>
      </c>
      <c r="AE2334" s="34">
        <f>IFERROR(VLOOKUP($H2334,'Refuse F Exp'!$A:$E,16,FALSE),0)</f>
        <v>0</v>
      </c>
      <c r="AF2334" s="42">
        <f>IFERROR(VLOOKUP($H2334,'Refuse F Exp'!$A:$E,17,FALSE),0)</f>
        <v>0</v>
      </c>
      <c r="AG2334" s="34">
        <f>IFERROR(VLOOKUP($H2334,#REF!,10,FALSE),0)</f>
        <v>0</v>
      </c>
      <c r="AH2334" s="34">
        <f>IFERROR(VLOOKUP($H2334,#REF!,11,FALSE),0)</f>
        <v>0</v>
      </c>
      <c r="AI2334" s="42">
        <f>IFERROR(VLOOKUP($H2334,#REF!,12,FALSE),0)</f>
        <v>0</v>
      </c>
      <c r="AJ2334" s="34">
        <f>IFERROR(VLOOKUP($H2334,#REF!,10,FALSE),0)</f>
        <v>0</v>
      </c>
      <c r="AK2334" s="34">
        <f>IFERROR(VLOOKUP($H2334,#REF!,11,FALSE),0)</f>
        <v>0</v>
      </c>
      <c r="AL2334" s="42">
        <f>IFERROR(VLOOKUP($H2334,#REF!,12,FALSE),0)</f>
        <v>0</v>
      </c>
      <c r="AM2334" s="34">
        <f>IFERROR(VLOOKUP($H2334,#REF!,10,FALSE),0)</f>
        <v>0</v>
      </c>
      <c r="AN2334" s="34">
        <f>IFERROR(VLOOKUP($H2334,#REF!,11,FALSE),0)</f>
        <v>0</v>
      </c>
      <c r="AO2334" s="42">
        <f>IFERROR(VLOOKUP($H2334,#REF!,12,FALSE),0)</f>
        <v>0</v>
      </c>
      <c r="AP2334" s="34">
        <f>IFERROR(VLOOKUP($H2334,#REF!,10,FALSE),0)</f>
        <v>0</v>
      </c>
      <c r="AQ2334" s="34">
        <f>IFERROR(VLOOKUP($H2334,#REF!,11,FALSE),0)</f>
        <v>0</v>
      </c>
      <c r="AR2334" s="42">
        <f>IFERROR(VLOOKUP($H2334,#REF!,12,FALSE),0)</f>
        <v>0</v>
      </c>
      <c r="AS2334" s="34">
        <f>IFERROR(VLOOKUP($H2334,#REF!,13,FALSE),0)</f>
        <v>0</v>
      </c>
      <c r="AT2334" s="34">
        <f>IFERROR(VLOOKUP($H2334,#REF!,14,FALSE),0)</f>
        <v>0</v>
      </c>
      <c r="AU2334" s="42">
        <f>IFERROR(VLOOKUP($H2334,#REF!,15,FALSE),0)</f>
        <v>0</v>
      </c>
      <c r="AV2334" s="34">
        <f>IFERROR(VLOOKUP($H2334,#REF!,15,FALSE),0)</f>
        <v>0</v>
      </c>
      <c r="AW2334" s="34">
        <f>IFERROR(VLOOKUP($H2334,#REF!,16,FALSE),0)</f>
        <v>0</v>
      </c>
      <c r="AX2334" s="42">
        <f>IFERROR(VLOOKUP($H2334,#REF!,17,FALSE),0)</f>
        <v>0</v>
      </c>
    </row>
    <row r="2335" spans="1:50" x14ac:dyDescent="0.3">
      <c r="A2335" s="33" t="str">
        <f t="shared" si="144"/>
        <v>0</v>
      </c>
      <c r="B2335" s="33">
        <f>+'R&amp;E EXPORT'!B2134</f>
        <v>0</v>
      </c>
      <c r="C2335" t="str">
        <f>IFERROR(VLOOKUP(A2335,'MCSJ Export'!A:C,3,FALSE),"")</f>
        <v/>
      </c>
      <c r="D2335" s="37">
        <f t="shared" ca="1" si="145"/>
        <v>0</v>
      </c>
      <c r="E2335" s="37">
        <f t="shared" ca="1" si="146"/>
        <v>0</v>
      </c>
      <c r="F2335" s="37">
        <f t="shared" ca="1" si="147"/>
        <v>0</v>
      </c>
      <c r="G2335" s="37"/>
      <c r="H2335" s="33">
        <f>+'R&amp;E EXPORT'!A2134</f>
        <v>0</v>
      </c>
      <c r="I2335" s="34">
        <f>IFERROR(VLOOKUP($H2335,'Gen F Rev'!$A:$M,15,FALSE),0)</f>
        <v>0</v>
      </c>
      <c r="J2335" s="34">
        <f>IFERROR(VLOOKUP($H2335,'Gen F Rev'!$A:$M,16,FALSE),0)</f>
        <v>0</v>
      </c>
      <c r="K2335" s="42">
        <f>IFERROR(VLOOKUP($H2335,'Gen F Rev'!$A:$M,17,FALSE),0)</f>
        <v>0</v>
      </c>
      <c r="L2335" s="34">
        <f>IFERROR(VLOOKUP($H2335,'Gen F Exp'!$A:$E,15,FALSE),0)</f>
        <v>0</v>
      </c>
      <c r="M2335" s="34">
        <f>IFERROR(VLOOKUP($H2335,'Gen F Exp'!$A:$E,16,FALSE),0)</f>
        <v>0</v>
      </c>
      <c r="N2335" s="42">
        <f>IFERROR(VLOOKUP($H2335,'Gen F Exp'!$A:$E,17,FALSE),0)</f>
        <v>0</v>
      </c>
      <c r="O2335" s="34">
        <f>IFERROR(VLOOKUP($H2335,'Water F Rev'!$A:$L,15,FALSE),0)</f>
        <v>0</v>
      </c>
      <c r="P2335" s="34">
        <f>IFERROR(VLOOKUP($H2335,'Water F Rev'!$A:$L,16,FALSE),0)</f>
        <v>0</v>
      </c>
      <c r="Q2335" s="42">
        <f>IFERROR(VLOOKUP($H2335,'Water F Rev'!$A:$L,17,FALSE),0)</f>
        <v>0</v>
      </c>
      <c r="R2335" s="34">
        <f>IFERROR(VLOOKUP($H2335,'Water F Exp'!$A:$K,15,FALSE),0)</f>
        <v>0</v>
      </c>
      <c r="S2335" s="34">
        <f>IFERROR(VLOOKUP($H2335,'Water F Exp'!$A:$K,16,FALSE),0)</f>
        <v>0</v>
      </c>
      <c r="T2335" s="42">
        <f>IFERROR(VLOOKUP($H2335,'Water F Exp'!$A:$K,17,FALSE),0)</f>
        <v>0</v>
      </c>
      <c r="U2335" s="34">
        <f ca="1">IFERROR(VLOOKUP($H2335,'Sewer F Rev'!$A:$E,15,FALSE),0)</f>
        <v>0</v>
      </c>
      <c r="V2335" s="34">
        <f ca="1">IFERROR(VLOOKUP($H2335,'Sewer F Rev'!$A:$E,16,FALSE),0)</f>
        <v>0</v>
      </c>
      <c r="W2335" s="42">
        <f ca="1">IFERROR(VLOOKUP($H2335,'Sewer F Rev'!$A:$E,17,FALSE),0)</f>
        <v>0</v>
      </c>
      <c r="X2335" s="34">
        <f>IFERROR(VLOOKUP($H2335,'Sewer F Exp'!$A:$B,15,FALSE),0)</f>
        <v>0</v>
      </c>
      <c r="Y2335" s="34">
        <f>IFERROR(VLOOKUP($H2335,'Sewer F Exp'!$A:$B,16,FALSE),0)</f>
        <v>0</v>
      </c>
      <c r="Z2335" s="42">
        <f>IFERROR(VLOOKUP($H2335,'Sewer F Exp'!$A:$B,17,FALSE),0)</f>
        <v>0</v>
      </c>
      <c r="AA2335" s="34">
        <f>IFERROR(VLOOKUP($H2335,'Refuse F Rev'!$A:$E,15,FALSE),0)</f>
        <v>0</v>
      </c>
      <c r="AB2335" s="34">
        <f>IFERROR(VLOOKUP($H2335,'Refuse F Rev'!$A:$E,16,FALSE),0)</f>
        <v>0</v>
      </c>
      <c r="AC2335" s="42">
        <f>IFERROR(VLOOKUP($H2335,'Refuse F Rev'!$A:$E,17,FALSE),0)</f>
        <v>0</v>
      </c>
      <c r="AD2335" s="34">
        <f>IFERROR(VLOOKUP($H2335,'Refuse F Exp'!$A:$E,15,FALSE),0)</f>
        <v>0</v>
      </c>
      <c r="AE2335" s="34">
        <f>IFERROR(VLOOKUP($H2335,'Refuse F Exp'!$A:$E,16,FALSE),0)</f>
        <v>0</v>
      </c>
      <c r="AF2335" s="42">
        <f>IFERROR(VLOOKUP($H2335,'Refuse F Exp'!$A:$E,17,FALSE),0)</f>
        <v>0</v>
      </c>
      <c r="AG2335" s="34">
        <f>IFERROR(VLOOKUP($H2335,#REF!,10,FALSE),0)</f>
        <v>0</v>
      </c>
      <c r="AH2335" s="34">
        <f>IFERROR(VLOOKUP($H2335,#REF!,11,FALSE),0)</f>
        <v>0</v>
      </c>
      <c r="AI2335" s="42">
        <f>IFERROR(VLOOKUP($H2335,#REF!,12,FALSE),0)</f>
        <v>0</v>
      </c>
      <c r="AJ2335" s="34">
        <f>IFERROR(VLOOKUP($H2335,#REF!,10,FALSE),0)</f>
        <v>0</v>
      </c>
      <c r="AK2335" s="34">
        <f>IFERROR(VLOOKUP($H2335,#REF!,11,FALSE),0)</f>
        <v>0</v>
      </c>
      <c r="AL2335" s="42">
        <f>IFERROR(VLOOKUP($H2335,#REF!,12,FALSE),0)</f>
        <v>0</v>
      </c>
      <c r="AM2335" s="34">
        <f>IFERROR(VLOOKUP($H2335,#REF!,10,FALSE),0)</f>
        <v>0</v>
      </c>
      <c r="AN2335" s="34">
        <f>IFERROR(VLOOKUP($H2335,#REF!,11,FALSE),0)</f>
        <v>0</v>
      </c>
      <c r="AO2335" s="42">
        <f>IFERROR(VLOOKUP($H2335,#REF!,12,FALSE),0)</f>
        <v>0</v>
      </c>
      <c r="AP2335" s="34">
        <f>IFERROR(VLOOKUP($H2335,#REF!,10,FALSE),0)</f>
        <v>0</v>
      </c>
      <c r="AQ2335" s="34">
        <f>IFERROR(VLOOKUP($H2335,#REF!,11,FALSE),0)</f>
        <v>0</v>
      </c>
      <c r="AR2335" s="42">
        <f>IFERROR(VLOOKUP($H2335,#REF!,12,FALSE),0)</f>
        <v>0</v>
      </c>
      <c r="AS2335" s="34">
        <f>IFERROR(VLOOKUP($H2335,#REF!,13,FALSE),0)</f>
        <v>0</v>
      </c>
      <c r="AT2335" s="34">
        <f>IFERROR(VLOOKUP($H2335,#REF!,14,FALSE),0)</f>
        <v>0</v>
      </c>
      <c r="AU2335" s="42">
        <f>IFERROR(VLOOKUP($H2335,#REF!,15,FALSE),0)</f>
        <v>0</v>
      </c>
      <c r="AV2335" s="34">
        <f>IFERROR(VLOOKUP($H2335,#REF!,15,FALSE),0)</f>
        <v>0</v>
      </c>
      <c r="AW2335" s="34">
        <f>IFERROR(VLOOKUP($H2335,#REF!,16,FALSE),0)</f>
        <v>0</v>
      </c>
      <c r="AX2335" s="42">
        <f>IFERROR(VLOOKUP($H2335,#REF!,17,FALSE),0)</f>
        <v>0</v>
      </c>
    </row>
    <row r="2336" spans="1:50" x14ac:dyDescent="0.3">
      <c r="A2336" s="33" t="str">
        <f t="shared" si="144"/>
        <v>0</v>
      </c>
      <c r="B2336" s="33">
        <f>+'R&amp;E EXPORT'!B2135</f>
        <v>0</v>
      </c>
      <c r="C2336" t="str">
        <f>IFERROR(VLOOKUP(A2336,'MCSJ Export'!A:C,3,FALSE),"")</f>
        <v/>
      </c>
      <c r="D2336" s="37">
        <f t="shared" ca="1" si="145"/>
        <v>0</v>
      </c>
      <c r="E2336" s="37">
        <f t="shared" ca="1" si="146"/>
        <v>0</v>
      </c>
      <c r="F2336" s="37">
        <f t="shared" ca="1" si="147"/>
        <v>0</v>
      </c>
      <c r="G2336" s="37"/>
      <c r="H2336" s="33">
        <f>+'R&amp;E EXPORT'!A2135</f>
        <v>0</v>
      </c>
      <c r="I2336" s="34">
        <f>IFERROR(VLOOKUP($H2336,'Gen F Rev'!$A:$M,15,FALSE),0)</f>
        <v>0</v>
      </c>
      <c r="J2336" s="34">
        <f>IFERROR(VLOOKUP($H2336,'Gen F Rev'!$A:$M,16,FALSE),0)</f>
        <v>0</v>
      </c>
      <c r="K2336" s="42">
        <f>IFERROR(VLOOKUP($H2336,'Gen F Rev'!$A:$M,17,FALSE),0)</f>
        <v>0</v>
      </c>
      <c r="L2336" s="34">
        <f>IFERROR(VLOOKUP($H2336,'Gen F Exp'!$A:$E,15,FALSE),0)</f>
        <v>0</v>
      </c>
      <c r="M2336" s="34">
        <f>IFERROR(VLOOKUP($H2336,'Gen F Exp'!$A:$E,16,FALSE),0)</f>
        <v>0</v>
      </c>
      <c r="N2336" s="42">
        <f>IFERROR(VLOOKUP($H2336,'Gen F Exp'!$A:$E,17,FALSE),0)</f>
        <v>0</v>
      </c>
      <c r="O2336" s="34">
        <f>IFERROR(VLOOKUP($H2336,'Water F Rev'!$A:$L,15,FALSE),0)</f>
        <v>0</v>
      </c>
      <c r="P2336" s="34">
        <f>IFERROR(VLOOKUP($H2336,'Water F Rev'!$A:$L,16,FALSE),0)</f>
        <v>0</v>
      </c>
      <c r="Q2336" s="42">
        <f>IFERROR(VLOOKUP($H2336,'Water F Rev'!$A:$L,17,FALSE),0)</f>
        <v>0</v>
      </c>
      <c r="R2336" s="34">
        <f>IFERROR(VLOOKUP($H2336,'Water F Exp'!$A:$K,15,FALSE),0)</f>
        <v>0</v>
      </c>
      <c r="S2336" s="34">
        <f>IFERROR(VLOOKUP($H2336,'Water F Exp'!$A:$K,16,FALSE),0)</f>
        <v>0</v>
      </c>
      <c r="T2336" s="42">
        <f>IFERROR(VLOOKUP($H2336,'Water F Exp'!$A:$K,17,FALSE),0)</f>
        <v>0</v>
      </c>
      <c r="U2336" s="34">
        <f ca="1">IFERROR(VLOOKUP($H2336,'Sewer F Rev'!$A:$E,15,FALSE),0)</f>
        <v>0</v>
      </c>
      <c r="V2336" s="34">
        <f ca="1">IFERROR(VLOOKUP($H2336,'Sewer F Rev'!$A:$E,16,FALSE),0)</f>
        <v>0</v>
      </c>
      <c r="W2336" s="42">
        <f ca="1">IFERROR(VLOOKUP($H2336,'Sewer F Rev'!$A:$E,17,FALSE),0)</f>
        <v>0</v>
      </c>
      <c r="X2336" s="34">
        <f>IFERROR(VLOOKUP($H2336,'Sewer F Exp'!$A:$B,15,FALSE),0)</f>
        <v>0</v>
      </c>
      <c r="Y2336" s="34">
        <f>IFERROR(VLOOKUP($H2336,'Sewer F Exp'!$A:$B,16,FALSE),0)</f>
        <v>0</v>
      </c>
      <c r="Z2336" s="42">
        <f>IFERROR(VLOOKUP($H2336,'Sewer F Exp'!$A:$B,17,FALSE),0)</f>
        <v>0</v>
      </c>
      <c r="AA2336" s="34">
        <f>IFERROR(VLOOKUP($H2336,'Refuse F Rev'!$A:$E,15,FALSE),0)</f>
        <v>0</v>
      </c>
      <c r="AB2336" s="34">
        <f>IFERROR(VLOOKUP($H2336,'Refuse F Rev'!$A:$E,16,FALSE),0)</f>
        <v>0</v>
      </c>
      <c r="AC2336" s="42">
        <f>IFERROR(VLOOKUP($H2336,'Refuse F Rev'!$A:$E,17,FALSE),0)</f>
        <v>0</v>
      </c>
      <c r="AD2336" s="34">
        <f>IFERROR(VLOOKUP($H2336,'Refuse F Exp'!$A:$E,15,FALSE),0)</f>
        <v>0</v>
      </c>
      <c r="AE2336" s="34">
        <f>IFERROR(VLOOKUP($H2336,'Refuse F Exp'!$A:$E,16,FALSE),0)</f>
        <v>0</v>
      </c>
      <c r="AF2336" s="42">
        <f>IFERROR(VLOOKUP($H2336,'Refuse F Exp'!$A:$E,17,FALSE),0)</f>
        <v>0</v>
      </c>
      <c r="AG2336" s="34">
        <f>IFERROR(VLOOKUP($H2336,#REF!,10,FALSE),0)</f>
        <v>0</v>
      </c>
      <c r="AH2336" s="34">
        <f>IFERROR(VLOOKUP($H2336,#REF!,11,FALSE),0)</f>
        <v>0</v>
      </c>
      <c r="AI2336" s="42">
        <f>IFERROR(VLOOKUP($H2336,#REF!,12,FALSE),0)</f>
        <v>0</v>
      </c>
      <c r="AJ2336" s="34">
        <f>IFERROR(VLOOKUP($H2336,#REF!,10,FALSE),0)</f>
        <v>0</v>
      </c>
      <c r="AK2336" s="34">
        <f>IFERROR(VLOOKUP($H2336,#REF!,11,FALSE),0)</f>
        <v>0</v>
      </c>
      <c r="AL2336" s="42">
        <f>IFERROR(VLOOKUP($H2336,#REF!,12,FALSE),0)</f>
        <v>0</v>
      </c>
      <c r="AM2336" s="34">
        <f>IFERROR(VLOOKUP($H2336,#REF!,10,FALSE),0)</f>
        <v>0</v>
      </c>
      <c r="AN2336" s="34">
        <f>IFERROR(VLOOKUP($H2336,#REF!,11,FALSE),0)</f>
        <v>0</v>
      </c>
      <c r="AO2336" s="42">
        <f>IFERROR(VLOOKUP($H2336,#REF!,12,FALSE),0)</f>
        <v>0</v>
      </c>
      <c r="AP2336" s="34">
        <f>IFERROR(VLOOKUP($H2336,#REF!,10,FALSE),0)</f>
        <v>0</v>
      </c>
      <c r="AQ2336" s="34">
        <f>IFERROR(VLOOKUP($H2336,#REF!,11,FALSE),0)</f>
        <v>0</v>
      </c>
      <c r="AR2336" s="42">
        <f>IFERROR(VLOOKUP($H2336,#REF!,12,FALSE),0)</f>
        <v>0</v>
      </c>
      <c r="AS2336" s="34">
        <f>IFERROR(VLOOKUP($H2336,#REF!,13,FALSE),0)</f>
        <v>0</v>
      </c>
      <c r="AT2336" s="34">
        <f>IFERROR(VLOOKUP($H2336,#REF!,14,FALSE),0)</f>
        <v>0</v>
      </c>
      <c r="AU2336" s="42">
        <f>IFERROR(VLOOKUP($H2336,#REF!,15,FALSE),0)</f>
        <v>0</v>
      </c>
      <c r="AV2336" s="34">
        <f>IFERROR(VLOOKUP($H2336,#REF!,15,FALSE),0)</f>
        <v>0</v>
      </c>
      <c r="AW2336" s="34">
        <f>IFERROR(VLOOKUP($H2336,#REF!,16,FALSE),0)</f>
        <v>0</v>
      </c>
      <c r="AX2336" s="42">
        <f>IFERROR(VLOOKUP($H2336,#REF!,17,FALSE),0)</f>
        <v>0</v>
      </c>
    </row>
    <row r="2337" spans="1:50" x14ac:dyDescent="0.3">
      <c r="A2337" s="33" t="str">
        <f t="shared" si="144"/>
        <v>0</v>
      </c>
      <c r="B2337" s="33">
        <f>+'R&amp;E EXPORT'!B2136</f>
        <v>0</v>
      </c>
      <c r="C2337" t="str">
        <f>IFERROR(VLOOKUP(A2337,'MCSJ Export'!A:C,3,FALSE),"")</f>
        <v/>
      </c>
      <c r="D2337" s="37">
        <f t="shared" ca="1" si="145"/>
        <v>0</v>
      </c>
      <c r="E2337" s="37">
        <f t="shared" ca="1" si="146"/>
        <v>0</v>
      </c>
      <c r="F2337" s="37">
        <f t="shared" ca="1" si="147"/>
        <v>0</v>
      </c>
      <c r="G2337" s="37"/>
      <c r="H2337" s="33">
        <f>+'R&amp;E EXPORT'!A2136</f>
        <v>0</v>
      </c>
      <c r="I2337" s="34">
        <f>IFERROR(VLOOKUP($H2337,'Gen F Rev'!$A:$M,15,FALSE),0)</f>
        <v>0</v>
      </c>
      <c r="J2337" s="34">
        <f>IFERROR(VLOOKUP($H2337,'Gen F Rev'!$A:$M,16,FALSE),0)</f>
        <v>0</v>
      </c>
      <c r="K2337" s="42">
        <f>IFERROR(VLOOKUP($H2337,'Gen F Rev'!$A:$M,17,FALSE),0)</f>
        <v>0</v>
      </c>
      <c r="L2337" s="34">
        <f>IFERROR(VLOOKUP($H2337,'Gen F Exp'!$A:$E,15,FALSE),0)</f>
        <v>0</v>
      </c>
      <c r="M2337" s="34">
        <f>IFERROR(VLOOKUP($H2337,'Gen F Exp'!$A:$E,16,FALSE),0)</f>
        <v>0</v>
      </c>
      <c r="N2337" s="42">
        <f>IFERROR(VLOOKUP($H2337,'Gen F Exp'!$A:$E,17,FALSE),0)</f>
        <v>0</v>
      </c>
      <c r="O2337" s="34">
        <f>IFERROR(VLOOKUP($H2337,'Water F Rev'!$A:$L,15,FALSE),0)</f>
        <v>0</v>
      </c>
      <c r="P2337" s="34">
        <f>IFERROR(VLOOKUP($H2337,'Water F Rev'!$A:$L,16,FALSE),0)</f>
        <v>0</v>
      </c>
      <c r="Q2337" s="42">
        <f>IFERROR(VLOOKUP($H2337,'Water F Rev'!$A:$L,17,FALSE),0)</f>
        <v>0</v>
      </c>
      <c r="R2337" s="34">
        <f>IFERROR(VLOOKUP($H2337,'Water F Exp'!$A:$K,15,FALSE),0)</f>
        <v>0</v>
      </c>
      <c r="S2337" s="34">
        <f>IFERROR(VLOOKUP($H2337,'Water F Exp'!$A:$K,16,FALSE),0)</f>
        <v>0</v>
      </c>
      <c r="T2337" s="42">
        <f>IFERROR(VLOOKUP($H2337,'Water F Exp'!$A:$K,17,FALSE),0)</f>
        <v>0</v>
      </c>
      <c r="U2337" s="34">
        <f ca="1">IFERROR(VLOOKUP($H2337,'Sewer F Rev'!$A:$E,15,FALSE),0)</f>
        <v>0</v>
      </c>
      <c r="V2337" s="34">
        <f ca="1">IFERROR(VLOOKUP($H2337,'Sewer F Rev'!$A:$E,16,FALSE),0)</f>
        <v>0</v>
      </c>
      <c r="W2337" s="42">
        <f ca="1">IFERROR(VLOOKUP($H2337,'Sewer F Rev'!$A:$E,17,FALSE),0)</f>
        <v>0</v>
      </c>
      <c r="X2337" s="34">
        <f>IFERROR(VLOOKUP($H2337,'Sewer F Exp'!$A:$B,15,FALSE),0)</f>
        <v>0</v>
      </c>
      <c r="Y2337" s="34">
        <f>IFERROR(VLOOKUP($H2337,'Sewer F Exp'!$A:$B,16,FALSE),0)</f>
        <v>0</v>
      </c>
      <c r="Z2337" s="42">
        <f>IFERROR(VLOOKUP($H2337,'Sewer F Exp'!$A:$B,17,FALSE),0)</f>
        <v>0</v>
      </c>
      <c r="AA2337" s="34">
        <f>IFERROR(VLOOKUP($H2337,'Refuse F Rev'!$A:$E,15,FALSE),0)</f>
        <v>0</v>
      </c>
      <c r="AB2337" s="34">
        <f>IFERROR(VLOOKUP($H2337,'Refuse F Rev'!$A:$E,16,FALSE),0)</f>
        <v>0</v>
      </c>
      <c r="AC2337" s="42">
        <f>IFERROR(VLOOKUP($H2337,'Refuse F Rev'!$A:$E,17,FALSE),0)</f>
        <v>0</v>
      </c>
      <c r="AD2337" s="34">
        <f>IFERROR(VLOOKUP($H2337,'Refuse F Exp'!$A:$E,15,FALSE),0)</f>
        <v>0</v>
      </c>
      <c r="AE2337" s="34">
        <f>IFERROR(VLOOKUP($H2337,'Refuse F Exp'!$A:$E,16,FALSE),0)</f>
        <v>0</v>
      </c>
      <c r="AF2337" s="42">
        <f>IFERROR(VLOOKUP($H2337,'Refuse F Exp'!$A:$E,17,FALSE),0)</f>
        <v>0</v>
      </c>
      <c r="AG2337" s="34">
        <f>IFERROR(VLOOKUP($H2337,#REF!,10,FALSE),0)</f>
        <v>0</v>
      </c>
      <c r="AH2337" s="34">
        <f>IFERROR(VLOOKUP($H2337,#REF!,11,FALSE),0)</f>
        <v>0</v>
      </c>
      <c r="AI2337" s="42">
        <f>IFERROR(VLOOKUP($H2337,#REF!,12,FALSE),0)</f>
        <v>0</v>
      </c>
      <c r="AJ2337" s="34">
        <f>IFERROR(VLOOKUP($H2337,#REF!,10,FALSE),0)</f>
        <v>0</v>
      </c>
      <c r="AK2337" s="34">
        <f>IFERROR(VLOOKUP($H2337,#REF!,11,FALSE),0)</f>
        <v>0</v>
      </c>
      <c r="AL2337" s="42">
        <f>IFERROR(VLOOKUP($H2337,#REF!,12,FALSE),0)</f>
        <v>0</v>
      </c>
      <c r="AM2337" s="34">
        <f>IFERROR(VLOOKUP($H2337,#REF!,10,FALSE),0)</f>
        <v>0</v>
      </c>
      <c r="AN2337" s="34">
        <f>IFERROR(VLOOKUP($H2337,#REF!,11,FALSE),0)</f>
        <v>0</v>
      </c>
      <c r="AO2337" s="42">
        <f>IFERROR(VLOOKUP($H2337,#REF!,12,FALSE),0)</f>
        <v>0</v>
      </c>
      <c r="AP2337" s="34">
        <f>IFERROR(VLOOKUP($H2337,#REF!,10,FALSE),0)</f>
        <v>0</v>
      </c>
      <c r="AQ2337" s="34">
        <f>IFERROR(VLOOKUP($H2337,#REF!,11,FALSE),0)</f>
        <v>0</v>
      </c>
      <c r="AR2337" s="42">
        <f>IFERROR(VLOOKUP($H2337,#REF!,12,FALSE),0)</f>
        <v>0</v>
      </c>
      <c r="AS2337" s="34">
        <f>IFERROR(VLOOKUP($H2337,#REF!,13,FALSE),0)</f>
        <v>0</v>
      </c>
      <c r="AT2337" s="34">
        <f>IFERROR(VLOOKUP($H2337,#REF!,14,FALSE),0)</f>
        <v>0</v>
      </c>
      <c r="AU2337" s="42">
        <f>IFERROR(VLOOKUP($H2337,#REF!,15,FALSE),0)</f>
        <v>0</v>
      </c>
      <c r="AV2337" s="34">
        <f>IFERROR(VLOOKUP($H2337,#REF!,15,FALSE),0)</f>
        <v>0</v>
      </c>
      <c r="AW2337" s="34">
        <f>IFERROR(VLOOKUP($H2337,#REF!,16,FALSE),0)</f>
        <v>0</v>
      </c>
      <c r="AX2337" s="42">
        <f>IFERROR(VLOOKUP($H2337,#REF!,17,FALSE),0)</f>
        <v>0</v>
      </c>
    </row>
    <row r="2338" spans="1:50" x14ac:dyDescent="0.3">
      <c r="A2338" s="33" t="str">
        <f t="shared" si="144"/>
        <v>0</v>
      </c>
      <c r="B2338" s="33">
        <f>+'R&amp;E EXPORT'!B2137</f>
        <v>0</v>
      </c>
      <c r="C2338" t="str">
        <f>IFERROR(VLOOKUP(A2338,'MCSJ Export'!A:C,3,FALSE),"")</f>
        <v/>
      </c>
      <c r="D2338" s="37">
        <f t="shared" ca="1" si="145"/>
        <v>0</v>
      </c>
      <c r="E2338" s="37">
        <f t="shared" ca="1" si="146"/>
        <v>0</v>
      </c>
      <c r="F2338" s="37">
        <f t="shared" ca="1" si="147"/>
        <v>0</v>
      </c>
      <c r="G2338" s="37"/>
      <c r="H2338" s="33">
        <f>+'R&amp;E EXPORT'!A2137</f>
        <v>0</v>
      </c>
      <c r="I2338" s="34">
        <f>IFERROR(VLOOKUP($H2338,'Gen F Rev'!$A:$M,15,FALSE),0)</f>
        <v>0</v>
      </c>
      <c r="J2338" s="34">
        <f>IFERROR(VLOOKUP($H2338,'Gen F Rev'!$A:$M,16,FALSE),0)</f>
        <v>0</v>
      </c>
      <c r="K2338" s="42">
        <f>IFERROR(VLOOKUP($H2338,'Gen F Rev'!$A:$M,17,FALSE),0)</f>
        <v>0</v>
      </c>
      <c r="L2338" s="34">
        <f>IFERROR(VLOOKUP($H2338,'Gen F Exp'!$A:$E,15,FALSE),0)</f>
        <v>0</v>
      </c>
      <c r="M2338" s="34">
        <f>IFERROR(VLOOKUP($H2338,'Gen F Exp'!$A:$E,16,FALSE),0)</f>
        <v>0</v>
      </c>
      <c r="N2338" s="42">
        <f>IFERROR(VLOOKUP($H2338,'Gen F Exp'!$A:$E,17,FALSE),0)</f>
        <v>0</v>
      </c>
      <c r="O2338" s="34">
        <f>IFERROR(VLOOKUP($H2338,'Water F Rev'!$A:$L,15,FALSE),0)</f>
        <v>0</v>
      </c>
      <c r="P2338" s="34">
        <f>IFERROR(VLOOKUP($H2338,'Water F Rev'!$A:$L,16,FALSE),0)</f>
        <v>0</v>
      </c>
      <c r="Q2338" s="42">
        <f>IFERROR(VLOOKUP($H2338,'Water F Rev'!$A:$L,17,FALSE),0)</f>
        <v>0</v>
      </c>
      <c r="R2338" s="34">
        <f>IFERROR(VLOOKUP($H2338,'Water F Exp'!$A:$K,15,FALSE),0)</f>
        <v>0</v>
      </c>
      <c r="S2338" s="34">
        <f>IFERROR(VLOOKUP($H2338,'Water F Exp'!$A:$K,16,FALSE),0)</f>
        <v>0</v>
      </c>
      <c r="T2338" s="42">
        <f>IFERROR(VLOOKUP($H2338,'Water F Exp'!$A:$K,17,FALSE),0)</f>
        <v>0</v>
      </c>
      <c r="U2338" s="34">
        <f ca="1">IFERROR(VLOOKUP($H2338,'Sewer F Rev'!$A:$E,15,FALSE),0)</f>
        <v>0</v>
      </c>
      <c r="V2338" s="34">
        <f ca="1">IFERROR(VLOOKUP($H2338,'Sewer F Rev'!$A:$E,16,FALSE),0)</f>
        <v>0</v>
      </c>
      <c r="W2338" s="42">
        <f ca="1">IFERROR(VLOOKUP($H2338,'Sewer F Rev'!$A:$E,17,FALSE),0)</f>
        <v>0</v>
      </c>
      <c r="X2338" s="34">
        <f>IFERROR(VLOOKUP($H2338,'Sewer F Exp'!$A:$B,15,FALSE),0)</f>
        <v>0</v>
      </c>
      <c r="Y2338" s="34">
        <f>IFERROR(VLOOKUP($H2338,'Sewer F Exp'!$A:$B,16,FALSE),0)</f>
        <v>0</v>
      </c>
      <c r="Z2338" s="42">
        <f>IFERROR(VLOOKUP($H2338,'Sewer F Exp'!$A:$B,17,FALSE),0)</f>
        <v>0</v>
      </c>
      <c r="AA2338" s="34">
        <f>IFERROR(VLOOKUP($H2338,'Refuse F Rev'!$A:$E,15,FALSE),0)</f>
        <v>0</v>
      </c>
      <c r="AB2338" s="34">
        <f>IFERROR(VLOOKUP($H2338,'Refuse F Rev'!$A:$E,16,FALSE),0)</f>
        <v>0</v>
      </c>
      <c r="AC2338" s="42">
        <f>IFERROR(VLOOKUP($H2338,'Refuse F Rev'!$A:$E,17,FALSE),0)</f>
        <v>0</v>
      </c>
      <c r="AD2338" s="34">
        <f>IFERROR(VLOOKUP($H2338,'Refuse F Exp'!$A:$E,15,FALSE),0)</f>
        <v>0</v>
      </c>
      <c r="AE2338" s="34">
        <f>IFERROR(VLOOKUP($H2338,'Refuse F Exp'!$A:$E,16,FALSE),0)</f>
        <v>0</v>
      </c>
      <c r="AF2338" s="42">
        <f>IFERROR(VLOOKUP($H2338,'Refuse F Exp'!$A:$E,17,FALSE),0)</f>
        <v>0</v>
      </c>
      <c r="AG2338" s="34">
        <f>IFERROR(VLOOKUP($H2338,#REF!,10,FALSE),0)</f>
        <v>0</v>
      </c>
      <c r="AH2338" s="34">
        <f>IFERROR(VLOOKUP($H2338,#REF!,11,FALSE),0)</f>
        <v>0</v>
      </c>
      <c r="AI2338" s="42">
        <f>IFERROR(VLOOKUP($H2338,#REF!,12,FALSE),0)</f>
        <v>0</v>
      </c>
      <c r="AJ2338" s="34">
        <f>IFERROR(VLOOKUP($H2338,#REF!,10,FALSE),0)</f>
        <v>0</v>
      </c>
      <c r="AK2338" s="34">
        <f>IFERROR(VLOOKUP($H2338,#REF!,11,FALSE),0)</f>
        <v>0</v>
      </c>
      <c r="AL2338" s="42">
        <f>IFERROR(VLOOKUP($H2338,#REF!,12,FALSE),0)</f>
        <v>0</v>
      </c>
      <c r="AM2338" s="34">
        <f>IFERROR(VLOOKUP($H2338,#REF!,10,FALSE),0)</f>
        <v>0</v>
      </c>
      <c r="AN2338" s="34">
        <f>IFERROR(VLOOKUP($H2338,#REF!,11,FALSE),0)</f>
        <v>0</v>
      </c>
      <c r="AO2338" s="42">
        <f>IFERROR(VLOOKUP($H2338,#REF!,12,FALSE),0)</f>
        <v>0</v>
      </c>
      <c r="AP2338" s="34">
        <f>IFERROR(VLOOKUP($H2338,#REF!,10,FALSE),0)</f>
        <v>0</v>
      </c>
      <c r="AQ2338" s="34">
        <f>IFERROR(VLOOKUP($H2338,#REF!,11,FALSE),0)</f>
        <v>0</v>
      </c>
      <c r="AR2338" s="42">
        <f>IFERROR(VLOOKUP($H2338,#REF!,12,FALSE),0)</f>
        <v>0</v>
      </c>
      <c r="AS2338" s="34">
        <f>IFERROR(VLOOKUP($H2338,#REF!,13,FALSE),0)</f>
        <v>0</v>
      </c>
      <c r="AT2338" s="34">
        <f>IFERROR(VLOOKUP($H2338,#REF!,14,FALSE),0)</f>
        <v>0</v>
      </c>
      <c r="AU2338" s="42">
        <f>IFERROR(VLOOKUP($H2338,#REF!,15,FALSE),0)</f>
        <v>0</v>
      </c>
      <c r="AV2338" s="34">
        <f>IFERROR(VLOOKUP($H2338,#REF!,15,FALSE),0)</f>
        <v>0</v>
      </c>
      <c r="AW2338" s="34">
        <f>IFERROR(VLOOKUP($H2338,#REF!,16,FALSE),0)</f>
        <v>0</v>
      </c>
      <c r="AX2338" s="42">
        <f>IFERROR(VLOOKUP($H2338,#REF!,17,FALSE),0)</f>
        <v>0</v>
      </c>
    </row>
    <row r="2339" spans="1:50" x14ac:dyDescent="0.3">
      <c r="A2339" s="33" t="str">
        <f t="shared" si="144"/>
        <v>0</v>
      </c>
      <c r="B2339" s="33">
        <f>+'R&amp;E EXPORT'!B2138</f>
        <v>0</v>
      </c>
      <c r="C2339" t="str">
        <f>IFERROR(VLOOKUP(A2339,'MCSJ Export'!A:C,3,FALSE),"")</f>
        <v/>
      </c>
      <c r="D2339" s="37">
        <f t="shared" ca="1" si="145"/>
        <v>0</v>
      </c>
      <c r="E2339" s="37">
        <f t="shared" ca="1" si="146"/>
        <v>0</v>
      </c>
      <c r="F2339" s="37">
        <f t="shared" ca="1" si="147"/>
        <v>0</v>
      </c>
      <c r="G2339" s="37"/>
      <c r="H2339" s="33">
        <f>+'R&amp;E EXPORT'!A2138</f>
        <v>0</v>
      </c>
      <c r="I2339" s="34">
        <f>IFERROR(VLOOKUP($H2339,'Gen F Rev'!$A:$M,15,FALSE),0)</f>
        <v>0</v>
      </c>
      <c r="J2339" s="34">
        <f>IFERROR(VLOOKUP($H2339,'Gen F Rev'!$A:$M,16,FALSE),0)</f>
        <v>0</v>
      </c>
      <c r="K2339" s="42">
        <f>IFERROR(VLOOKUP($H2339,'Gen F Rev'!$A:$M,17,FALSE),0)</f>
        <v>0</v>
      </c>
      <c r="L2339" s="34">
        <f>IFERROR(VLOOKUP($H2339,'Gen F Exp'!$A:$E,15,FALSE),0)</f>
        <v>0</v>
      </c>
      <c r="M2339" s="34">
        <f>IFERROR(VLOOKUP($H2339,'Gen F Exp'!$A:$E,16,FALSE),0)</f>
        <v>0</v>
      </c>
      <c r="N2339" s="42">
        <f>IFERROR(VLOOKUP($H2339,'Gen F Exp'!$A:$E,17,FALSE),0)</f>
        <v>0</v>
      </c>
      <c r="O2339" s="34">
        <f>IFERROR(VLOOKUP($H2339,'Water F Rev'!$A:$L,15,FALSE),0)</f>
        <v>0</v>
      </c>
      <c r="P2339" s="34">
        <f>IFERROR(VLOOKUP($H2339,'Water F Rev'!$A:$L,16,FALSE),0)</f>
        <v>0</v>
      </c>
      <c r="Q2339" s="42">
        <f>IFERROR(VLOOKUP($H2339,'Water F Rev'!$A:$L,17,FALSE),0)</f>
        <v>0</v>
      </c>
      <c r="R2339" s="34">
        <f>IFERROR(VLOOKUP($H2339,'Water F Exp'!$A:$K,15,FALSE),0)</f>
        <v>0</v>
      </c>
      <c r="S2339" s="34">
        <f>IFERROR(VLOOKUP($H2339,'Water F Exp'!$A:$K,16,FALSE),0)</f>
        <v>0</v>
      </c>
      <c r="T2339" s="42">
        <f>IFERROR(VLOOKUP($H2339,'Water F Exp'!$A:$K,17,FALSE),0)</f>
        <v>0</v>
      </c>
      <c r="U2339" s="34">
        <f ca="1">IFERROR(VLOOKUP($H2339,'Sewer F Rev'!$A:$E,15,FALSE),0)</f>
        <v>0</v>
      </c>
      <c r="V2339" s="34">
        <f ca="1">IFERROR(VLOOKUP($H2339,'Sewer F Rev'!$A:$E,16,FALSE),0)</f>
        <v>0</v>
      </c>
      <c r="W2339" s="42">
        <f ca="1">IFERROR(VLOOKUP($H2339,'Sewer F Rev'!$A:$E,17,FALSE),0)</f>
        <v>0</v>
      </c>
      <c r="X2339" s="34">
        <f>IFERROR(VLOOKUP($H2339,'Sewer F Exp'!$A:$B,15,FALSE),0)</f>
        <v>0</v>
      </c>
      <c r="Y2339" s="34">
        <f>IFERROR(VLOOKUP($H2339,'Sewer F Exp'!$A:$B,16,FALSE),0)</f>
        <v>0</v>
      </c>
      <c r="Z2339" s="42">
        <f>IFERROR(VLOOKUP($H2339,'Sewer F Exp'!$A:$B,17,FALSE),0)</f>
        <v>0</v>
      </c>
      <c r="AA2339" s="34">
        <f>IFERROR(VLOOKUP($H2339,'Refuse F Rev'!$A:$E,15,FALSE),0)</f>
        <v>0</v>
      </c>
      <c r="AB2339" s="34">
        <f>IFERROR(VLOOKUP($H2339,'Refuse F Rev'!$A:$E,16,FALSE),0)</f>
        <v>0</v>
      </c>
      <c r="AC2339" s="42">
        <f>IFERROR(VLOOKUP($H2339,'Refuse F Rev'!$A:$E,17,FALSE),0)</f>
        <v>0</v>
      </c>
      <c r="AD2339" s="34">
        <f>IFERROR(VLOOKUP($H2339,'Refuse F Exp'!$A:$E,15,FALSE),0)</f>
        <v>0</v>
      </c>
      <c r="AE2339" s="34">
        <f>IFERROR(VLOOKUP($H2339,'Refuse F Exp'!$A:$E,16,FALSE),0)</f>
        <v>0</v>
      </c>
      <c r="AF2339" s="42">
        <f>IFERROR(VLOOKUP($H2339,'Refuse F Exp'!$A:$E,17,FALSE),0)</f>
        <v>0</v>
      </c>
      <c r="AG2339" s="34">
        <f>IFERROR(VLOOKUP($H2339,#REF!,10,FALSE),0)</f>
        <v>0</v>
      </c>
      <c r="AH2339" s="34">
        <f>IFERROR(VLOOKUP($H2339,#REF!,11,FALSE),0)</f>
        <v>0</v>
      </c>
      <c r="AI2339" s="42">
        <f>IFERROR(VLOOKUP($H2339,#REF!,12,FALSE),0)</f>
        <v>0</v>
      </c>
      <c r="AJ2339" s="34">
        <f>IFERROR(VLOOKUP($H2339,#REF!,10,FALSE),0)</f>
        <v>0</v>
      </c>
      <c r="AK2339" s="34">
        <f>IFERROR(VLOOKUP($H2339,#REF!,11,FALSE),0)</f>
        <v>0</v>
      </c>
      <c r="AL2339" s="42">
        <f>IFERROR(VLOOKUP($H2339,#REF!,12,FALSE),0)</f>
        <v>0</v>
      </c>
      <c r="AM2339" s="34">
        <f>IFERROR(VLOOKUP($H2339,#REF!,10,FALSE),0)</f>
        <v>0</v>
      </c>
      <c r="AN2339" s="34">
        <f>IFERROR(VLOOKUP($H2339,#REF!,11,FALSE),0)</f>
        <v>0</v>
      </c>
      <c r="AO2339" s="42">
        <f>IFERROR(VLOOKUP($H2339,#REF!,12,FALSE),0)</f>
        <v>0</v>
      </c>
      <c r="AP2339" s="34">
        <f>IFERROR(VLOOKUP($H2339,#REF!,10,FALSE),0)</f>
        <v>0</v>
      </c>
      <c r="AQ2339" s="34">
        <f>IFERROR(VLOOKUP($H2339,#REF!,11,FALSE),0)</f>
        <v>0</v>
      </c>
      <c r="AR2339" s="42">
        <f>IFERROR(VLOOKUP($H2339,#REF!,12,FALSE),0)</f>
        <v>0</v>
      </c>
      <c r="AS2339" s="34">
        <f>IFERROR(VLOOKUP($H2339,#REF!,13,FALSE),0)</f>
        <v>0</v>
      </c>
      <c r="AT2339" s="34">
        <f>IFERROR(VLOOKUP($H2339,#REF!,14,FALSE),0)</f>
        <v>0</v>
      </c>
      <c r="AU2339" s="42">
        <f>IFERROR(VLOOKUP($H2339,#REF!,15,FALSE),0)</f>
        <v>0</v>
      </c>
      <c r="AV2339" s="34">
        <f>IFERROR(VLOOKUP($H2339,#REF!,15,FALSE),0)</f>
        <v>0</v>
      </c>
      <c r="AW2339" s="34">
        <f>IFERROR(VLOOKUP($H2339,#REF!,16,FALSE),0)</f>
        <v>0</v>
      </c>
      <c r="AX2339" s="42">
        <f>IFERROR(VLOOKUP($H2339,#REF!,17,FALSE),0)</f>
        <v>0</v>
      </c>
    </row>
    <row r="2340" spans="1:50" x14ac:dyDescent="0.3">
      <c r="A2340" s="33" t="str">
        <f t="shared" si="144"/>
        <v>0</v>
      </c>
      <c r="B2340" s="33">
        <f>+'R&amp;E EXPORT'!B2139</f>
        <v>0</v>
      </c>
      <c r="C2340" t="str">
        <f>IFERROR(VLOOKUP(A2340,'MCSJ Export'!A:C,3,FALSE),"")</f>
        <v/>
      </c>
      <c r="D2340" s="37">
        <f t="shared" ca="1" si="145"/>
        <v>0</v>
      </c>
      <c r="E2340" s="37">
        <f t="shared" ca="1" si="146"/>
        <v>0</v>
      </c>
      <c r="F2340" s="37">
        <f t="shared" ca="1" si="147"/>
        <v>0</v>
      </c>
      <c r="G2340" s="37"/>
      <c r="H2340" s="33">
        <f>+'R&amp;E EXPORT'!A2139</f>
        <v>0</v>
      </c>
      <c r="I2340" s="34">
        <f>IFERROR(VLOOKUP($H2340,'Gen F Rev'!$A:$M,15,FALSE),0)</f>
        <v>0</v>
      </c>
      <c r="J2340" s="34">
        <f>IFERROR(VLOOKUP($H2340,'Gen F Rev'!$A:$M,16,FALSE),0)</f>
        <v>0</v>
      </c>
      <c r="K2340" s="42">
        <f>IFERROR(VLOOKUP($H2340,'Gen F Rev'!$A:$M,17,FALSE),0)</f>
        <v>0</v>
      </c>
      <c r="L2340" s="34">
        <f>IFERROR(VLOOKUP($H2340,'Gen F Exp'!$A:$E,15,FALSE),0)</f>
        <v>0</v>
      </c>
      <c r="M2340" s="34">
        <f>IFERROR(VLOOKUP($H2340,'Gen F Exp'!$A:$E,16,FALSE),0)</f>
        <v>0</v>
      </c>
      <c r="N2340" s="42">
        <f>IFERROR(VLOOKUP($H2340,'Gen F Exp'!$A:$E,17,FALSE),0)</f>
        <v>0</v>
      </c>
      <c r="O2340" s="34">
        <f>IFERROR(VLOOKUP($H2340,'Water F Rev'!$A:$L,15,FALSE),0)</f>
        <v>0</v>
      </c>
      <c r="P2340" s="34">
        <f>IFERROR(VLOOKUP($H2340,'Water F Rev'!$A:$L,16,FALSE),0)</f>
        <v>0</v>
      </c>
      <c r="Q2340" s="42">
        <f>IFERROR(VLOOKUP($H2340,'Water F Rev'!$A:$L,17,FALSE),0)</f>
        <v>0</v>
      </c>
      <c r="R2340" s="34">
        <f>IFERROR(VLOOKUP($H2340,'Water F Exp'!$A:$K,15,FALSE),0)</f>
        <v>0</v>
      </c>
      <c r="S2340" s="34">
        <f>IFERROR(VLOOKUP($H2340,'Water F Exp'!$A:$K,16,FALSE),0)</f>
        <v>0</v>
      </c>
      <c r="T2340" s="42">
        <f>IFERROR(VLOOKUP($H2340,'Water F Exp'!$A:$K,17,FALSE),0)</f>
        <v>0</v>
      </c>
      <c r="U2340" s="34">
        <f ca="1">IFERROR(VLOOKUP($H2340,'Sewer F Rev'!$A:$E,15,FALSE),0)</f>
        <v>0</v>
      </c>
      <c r="V2340" s="34">
        <f ca="1">IFERROR(VLOOKUP($H2340,'Sewer F Rev'!$A:$E,16,FALSE),0)</f>
        <v>0</v>
      </c>
      <c r="W2340" s="42">
        <f ca="1">IFERROR(VLOOKUP($H2340,'Sewer F Rev'!$A:$E,17,FALSE),0)</f>
        <v>0</v>
      </c>
      <c r="X2340" s="34">
        <f>IFERROR(VLOOKUP($H2340,'Sewer F Exp'!$A:$B,15,FALSE),0)</f>
        <v>0</v>
      </c>
      <c r="Y2340" s="34">
        <f>IFERROR(VLOOKUP($H2340,'Sewer F Exp'!$A:$B,16,FALSE),0)</f>
        <v>0</v>
      </c>
      <c r="Z2340" s="42">
        <f>IFERROR(VLOOKUP($H2340,'Sewer F Exp'!$A:$B,17,FALSE),0)</f>
        <v>0</v>
      </c>
      <c r="AA2340" s="34">
        <f>IFERROR(VLOOKUP($H2340,'Refuse F Rev'!$A:$E,15,FALSE),0)</f>
        <v>0</v>
      </c>
      <c r="AB2340" s="34">
        <f>IFERROR(VLOOKUP($H2340,'Refuse F Rev'!$A:$E,16,FALSE),0)</f>
        <v>0</v>
      </c>
      <c r="AC2340" s="42">
        <f>IFERROR(VLOOKUP($H2340,'Refuse F Rev'!$A:$E,17,FALSE),0)</f>
        <v>0</v>
      </c>
      <c r="AD2340" s="34">
        <f>IFERROR(VLOOKUP($H2340,'Refuse F Exp'!$A:$E,15,FALSE),0)</f>
        <v>0</v>
      </c>
      <c r="AE2340" s="34">
        <f>IFERROR(VLOOKUP($H2340,'Refuse F Exp'!$A:$E,16,FALSE),0)</f>
        <v>0</v>
      </c>
      <c r="AF2340" s="42">
        <f>IFERROR(VLOOKUP($H2340,'Refuse F Exp'!$A:$E,17,FALSE),0)</f>
        <v>0</v>
      </c>
      <c r="AG2340" s="34">
        <f>IFERROR(VLOOKUP($H2340,#REF!,10,FALSE),0)</f>
        <v>0</v>
      </c>
      <c r="AH2340" s="34">
        <f>IFERROR(VLOOKUP($H2340,#REF!,11,FALSE),0)</f>
        <v>0</v>
      </c>
      <c r="AI2340" s="42">
        <f>IFERROR(VLOOKUP($H2340,#REF!,12,FALSE),0)</f>
        <v>0</v>
      </c>
      <c r="AJ2340" s="34">
        <f>IFERROR(VLOOKUP($H2340,#REF!,10,FALSE),0)</f>
        <v>0</v>
      </c>
      <c r="AK2340" s="34">
        <f>IFERROR(VLOOKUP($H2340,#REF!,11,FALSE),0)</f>
        <v>0</v>
      </c>
      <c r="AL2340" s="42">
        <f>IFERROR(VLOOKUP($H2340,#REF!,12,FALSE),0)</f>
        <v>0</v>
      </c>
      <c r="AM2340" s="34">
        <f>IFERROR(VLOOKUP($H2340,#REF!,10,FALSE),0)</f>
        <v>0</v>
      </c>
      <c r="AN2340" s="34">
        <f>IFERROR(VLOOKUP($H2340,#REF!,11,FALSE),0)</f>
        <v>0</v>
      </c>
      <c r="AO2340" s="42">
        <f>IFERROR(VLOOKUP($H2340,#REF!,12,FALSE),0)</f>
        <v>0</v>
      </c>
      <c r="AP2340" s="34">
        <f>IFERROR(VLOOKUP($H2340,#REF!,10,FALSE),0)</f>
        <v>0</v>
      </c>
      <c r="AQ2340" s="34">
        <f>IFERROR(VLOOKUP($H2340,#REF!,11,FALSE),0)</f>
        <v>0</v>
      </c>
      <c r="AR2340" s="42">
        <f>IFERROR(VLOOKUP($H2340,#REF!,12,FALSE),0)</f>
        <v>0</v>
      </c>
      <c r="AS2340" s="34">
        <f>IFERROR(VLOOKUP($H2340,#REF!,13,FALSE),0)</f>
        <v>0</v>
      </c>
      <c r="AT2340" s="34">
        <f>IFERROR(VLOOKUP($H2340,#REF!,14,FALSE),0)</f>
        <v>0</v>
      </c>
      <c r="AU2340" s="42">
        <f>IFERROR(VLOOKUP($H2340,#REF!,15,FALSE),0)</f>
        <v>0</v>
      </c>
      <c r="AV2340" s="34">
        <f>IFERROR(VLOOKUP($H2340,#REF!,15,FALSE),0)</f>
        <v>0</v>
      </c>
      <c r="AW2340" s="34">
        <f>IFERROR(VLOOKUP($H2340,#REF!,16,FALSE),0)</f>
        <v>0</v>
      </c>
      <c r="AX2340" s="42">
        <f>IFERROR(VLOOKUP($H2340,#REF!,17,FALSE),0)</f>
        <v>0</v>
      </c>
    </row>
    <row r="2341" spans="1:50" x14ac:dyDescent="0.3">
      <c r="A2341" s="33" t="str">
        <f t="shared" si="144"/>
        <v>0</v>
      </c>
      <c r="B2341" s="33">
        <f>+'R&amp;E EXPORT'!B2140</f>
        <v>0</v>
      </c>
      <c r="C2341" t="str">
        <f>IFERROR(VLOOKUP(A2341,'MCSJ Export'!A:C,3,FALSE),"")</f>
        <v/>
      </c>
      <c r="D2341" s="37">
        <f t="shared" ca="1" si="145"/>
        <v>0</v>
      </c>
      <c r="E2341" s="37">
        <f t="shared" ca="1" si="146"/>
        <v>0</v>
      </c>
      <c r="F2341" s="37">
        <f t="shared" ca="1" si="147"/>
        <v>0</v>
      </c>
      <c r="G2341" s="37"/>
      <c r="H2341" s="33">
        <f>+'R&amp;E EXPORT'!A2140</f>
        <v>0</v>
      </c>
      <c r="I2341" s="34">
        <f>IFERROR(VLOOKUP($H2341,'Gen F Rev'!$A:$M,15,FALSE),0)</f>
        <v>0</v>
      </c>
      <c r="J2341" s="34">
        <f>IFERROR(VLOOKUP($H2341,'Gen F Rev'!$A:$M,16,FALSE),0)</f>
        <v>0</v>
      </c>
      <c r="K2341" s="42">
        <f>IFERROR(VLOOKUP($H2341,'Gen F Rev'!$A:$M,17,FALSE),0)</f>
        <v>0</v>
      </c>
      <c r="L2341" s="34">
        <f>IFERROR(VLOOKUP($H2341,'Gen F Exp'!$A:$E,15,FALSE),0)</f>
        <v>0</v>
      </c>
      <c r="M2341" s="34">
        <f>IFERROR(VLOOKUP($H2341,'Gen F Exp'!$A:$E,16,FALSE),0)</f>
        <v>0</v>
      </c>
      <c r="N2341" s="42">
        <f>IFERROR(VLOOKUP($H2341,'Gen F Exp'!$A:$E,17,FALSE),0)</f>
        <v>0</v>
      </c>
      <c r="O2341" s="34">
        <f>IFERROR(VLOOKUP($H2341,'Water F Rev'!$A:$L,15,FALSE),0)</f>
        <v>0</v>
      </c>
      <c r="P2341" s="34">
        <f>IFERROR(VLOOKUP($H2341,'Water F Rev'!$A:$L,16,FALSE),0)</f>
        <v>0</v>
      </c>
      <c r="Q2341" s="42">
        <f>IFERROR(VLOOKUP($H2341,'Water F Rev'!$A:$L,17,FALSE),0)</f>
        <v>0</v>
      </c>
      <c r="R2341" s="34">
        <f>IFERROR(VLOOKUP($H2341,'Water F Exp'!$A:$K,15,FALSE),0)</f>
        <v>0</v>
      </c>
      <c r="S2341" s="34">
        <f>IFERROR(VLOOKUP($H2341,'Water F Exp'!$A:$K,16,FALSE),0)</f>
        <v>0</v>
      </c>
      <c r="T2341" s="42">
        <f>IFERROR(VLOOKUP($H2341,'Water F Exp'!$A:$K,17,FALSE),0)</f>
        <v>0</v>
      </c>
      <c r="U2341" s="34">
        <f ca="1">IFERROR(VLOOKUP($H2341,'Sewer F Rev'!$A:$E,15,FALSE),0)</f>
        <v>0</v>
      </c>
      <c r="V2341" s="34">
        <f ca="1">IFERROR(VLOOKUP($H2341,'Sewer F Rev'!$A:$E,16,FALSE),0)</f>
        <v>0</v>
      </c>
      <c r="W2341" s="42">
        <f ca="1">IFERROR(VLOOKUP($H2341,'Sewer F Rev'!$A:$E,17,FALSE),0)</f>
        <v>0</v>
      </c>
      <c r="X2341" s="34">
        <f>IFERROR(VLOOKUP($H2341,'Sewer F Exp'!$A:$B,15,FALSE),0)</f>
        <v>0</v>
      </c>
      <c r="Y2341" s="34">
        <f>IFERROR(VLOOKUP($H2341,'Sewer F Exp'!$A:$B,16,FALSE),0)</f>
        <v>0</v>
      </c>
      <c r="Z2341" s="42">
        <f>IFERROR(VLOOKUP($H2341,'Sewer F Exp'!$A:$B,17,FALSE),0)</f>
        <v>0</v>
      </c>
      <c r="AA2341" s="34">
        <f>IFERROR(VLOOKUP($H2341,'Refuse F Rev'!$A:$E,15,FALSE),0)</f>
        <v>0</v>
      </c>
      <c r="AB2341" s="34">
        <f>IFERROR(VLOOKUP($H2341,'Refuse F Rev'!$A:$E,16,FALSE),0)</f>
        <v>0</v>
      </c>
      <c r="AC2341" s="42">
        <f>IFERROR(VLOOKUP($H2341,'Refuse F Rev'!$A:$E,17,FALSE),0)</f>
        <v>0</v>
      </c>
      <c r="AD2341" s="34">
        <f>IFERROR(VLOOKUP($H2341,'Refuse F Exp'!$A:$E,15,FALSE),0)</f>
        <v>0</v>
      </c>
      <c r="AE2341" s="34">
        <f>IFERROR(VLOOKUP($H2341,'Refuse F Exp'!$A:$E,16,FALSE),0)</f>
        <v>0</v>
      </c>
      <c r="AF2341" s="42">
        <f>IFERROR(VLOOKUP($H2341,'Refuse F Exp'!$A:$E,17,FALSE),0)</f>
        <v>0</v>
      </c>
      <c r="AG2341" s="34">
        <f>IFERROR(VLOOKUP($H2341,#REF!,10,FALSE),0)</f>
        <v>0</v>
      </c>
      <c r="AH2341" s="34">
        <f>IFERROR(VLOOKUP($H2341,#REF!,11,FALSE),0)</f>
        <v>0</v>
      </c>
      <c r="AI2341" s="42">
        <f>IFERROR(VLOOKUP($H2341,#REF!,12,FALSE),0)</f>
        <v>0</v>
      </c>
      <c r="AJ2341" s="34">
        <f>IFERROR(VLOOKUP($H2341,#REF!,10,FALSE),0)</f>
        <v>0</v>
      </c>
      <c r="AK2341" s="34">
        <f>IFERROR(VLOOKUP($H2341,#REF!,11,FALSE),0)</f>
        <v>0</v>
      </c>
      <c r="AL2341" s="42">
        <f>IFERROR(VLOOKUP($H2341,#REF!,12,FALSE),0)</f>
        <v>0</v>
      </c>
      <c r="AM2341" s="34">
        <f>IFERROR(VLOOKUP($H2341,#REF!,10,FALSE),0)</f>
        <v>0</v>
      </c>
      <c r="AN2341" s="34">
        <f>IFERROR(VLOOKUP($H2341,#REF!,11,FALSE),0)</f>
        <v>0</v>
      </c>
      <c r="AO2341" s="42">
        <f>IFERROR(VLOOKUP($H2341,#REF!,12,FALSE),0)</f>
        <v>0</v>
      </c>
      <c r="AP2341" s="34">
        <f>IFERROR(VLOOKUP($H2341,#REF!,10,FALSE),0)</f>
        <v>0</v>
      </c>
      <c r="AQ2341" s="34">
        <f>IFERROR(VLOOKUP($H2341,#REF!,11,FALSE),0)</f>
        <v>0</v>
      </c>
      <c r="AR2341" s="42">
        <f>IFERROR(VLOOKUP($H2341,#REF!,12,FALSE),0)</f>
        <v>0</v>
      </c>
      <c r="AS2341" s="34">
        <f>IFERROR(VLOOKUP($H2341,#REF!,13,FALSE),0)</f>
        <v>0</v>
      </c>
      <c r="AT2341" s="34">
        <f>IFERROR(VLOOKUP($H2341,#REF!,14,FALSE),0)</f>
        <v>0</v>
      </c>
      <c r="AU2341" s="42">
        <f>IFERROR(VLOOKUP($H2341,#REF!,15,FALSE),0)</f>
        <v>0</v>
      </c>
      <c r="AV2341" s="34">
        <f>IFERROR(VLOOKUP($H2341,#REF!,15,FALSE),0)</f>
        <v>0</v>
      </c>
      <c r="AW2341" s="34">
        <f>IFERROR(VLOOKUP($H2341,#REF!,16,FALSE),0)</f>
        <v>0</v>
      </c>
      <c r="AX2341" s="42">
        <f>IFERROR(VLOOKUP($H2341,#REF!,17,FALSE),0)</f>
        <v>0</v>
      </c>
    </row>
    <row r="2342" spans="1:50" x14ac:dyDescent="0.3">
      <c r="A2342" s="33" t="str">
        <f t="shared" si="144"/>
        <v>0</v>
      </c>
      <c r="B2342" s="33">
        <f>+'R&amp;E EXPORT'!B2141</f>
        <v>0</v>
      </c>
      <c r="C2342" t="str">
        <f>IFERROR(VLOOKUP(A2342,'MCSJ Export'!A:C,3,FALSE),"")</f>
        <v/>
      </c>
      <c r="D2342" s="37">
        <f t="shared" ca="1" si="145"/>
        <v>0</v>
      </c>
      <c r="E2342" s="37">
        <f t="shared" ca="1" si="146"/>
        <v>0</v>
      </c>
      <c r="F2342" s="37">
        <f t="shared" ca="1" si="147"/>
        <v>0</v>
      </c>
      <c r="G2342" s="37"/>
      <c r="H2342" s="33">
        <f>+'R&amp;E EXPORT'!A2141</f>
        <v>0</v>
      </c>
      <c r="I2342" s="34">
        <f>IFERROR(VLOOKUP($H2342,'Gen F Rev'!$A:$M,15,FALSE),0)</f>
        <v>0</v>
      </c>
      <c r="J2342" s="34">
        <f>IFERROR(VLOOKUP($H2342,'Gen F Rev'!$A:$M,16,FALSE),0)</f>
        <v>0</v>
      </c>
      <c r="K2342" s="42">
        <f>IFERROR(VLOOKUP($H2342,'Gen F Rev'!$A:$M,17,FALSE),0)</f>
        <v>0</v>
      </c>
      <c r="L2342" s="34">
        <f>IFERROR(VLOOKUP($H2342,'Gen F Exp'!$A:$E,15,FALSE),0)</f>
        <v>0</v>
      </c>
      <c r="M2342" s="34">
        <f>IFERROR(VLOOKUP($H2342,'Gen F Exp'!$A:$E,16,FALSE),0)</f>
        <v>0</v>
      </c>
      <c r="N2342" s="42">
        <f>IFERROR(VLOOKUP($H2342,'Gen F Exp'!$A:$E,17,FALSE),0)</f>
        <v>0</v>
      </c>
      <c r="O2342" s="34">
        <f>IFERROR(VLOOKUP($H2342,'Water F Rev'!$A:$L,15,FALSE),0)</f>
        <v>0</v>
      </c>
      <c r="P2342" s="34">
        <f>IFERROR(VLOOKUP($H2342,'Water F Rev'!$A:$L,16,FALSE),0)</f>
        <v>0</v>
      </c>
      <c r="Q2342" s="42">
        <f>IFERROR(VLOOKUP($H2342,'Water F Rev'!$A:$L,17,FALSE),0)</f>
        <v>0</v>
      </c>
      <c r="R2342" s="34">
        <f>IFERROR(VLOOKUP($H2342,'Water F Exp'!$A:$K,15,FALSE),0)</f>
        <v>0</v>
      </c>
      <c r="S2342" s="34">
        <f>IFERROR(VLOOKUP($H2342,'Water F Exp'!$A:$K,16,FALSE),0)</f>
        <v>0</v>
      </c>
      <c r="T2342" s="42">
        <f>IFERROR(VLOOKUP($H2342,'Water F Exp'!$A:$K,17,FALSE),0)</f>
        <v>0</v>
      </c>
      <c r="U2342" s="34">
        <f ca="1">IFERROR(VLOOKUP($H2342,'Sewer F Rev'!$A:$E,15,FALSE),0)</f>
        <v>0</v>
      </c>
      <c r="V2342" s="34">
        <f ca="1">IFERROR(VLOOKUP($H2342,'Sewer F Rev'!$A:$E,16,FALSE),0)</f>
        <v>0</v>
      </c>
      <c r="W2342" s="42">
        <f ca="1">IFERROR(VLOOKUP($H2342,'Sewer F Rev'!$A:$E,17,FALSE),0)</f>
        <v>0</v>
      </c>
      <c r="X2342" s="34">
        <f>IFERROR(VLOOKUP($H2342,'Sewer F Exp'!$A:$B,15,FALSE),0)</f>
        <v>0</v>
      </c>
      <c r="Y2342" s="34">
        <f>IFERROR(VLOOKUP($H2342,'Sewer F Exp'!$A:$B,16,FALSE),0)</f>
        <v>0</v>
      </c>
      <c r="Z2342" s="42">
        <f>IFERROR(VLOOKUP($H2342,'Sewer F Exp'!$A:$B,17,FALSE),0)</f>
        <v>0</v>
      </c>
      <c r="AA2342" s="34">
        <f>IFERROR(VLOOKUP($H2342,'Refuse F Rev'!$A:$E,15,FALSE),0)</f>
        <v>0</v>
      </c>
      <c r="AB2342" s="34">
        <f>IFERROR(VLOOKUP($H2342,'Refuse F Rev'!$A:$E,16,FALSE),0)</f>
        <v>0</v>
      </c>
      <c r="AC2342" s="42">
        <f>IFERROR(VLOOKUP($H2342,'Refuse F Rev'!$A:$E,17,FALSE),0)</f>
        <v>0</v>
      </c>
      <c r="AD2342" s="34">
        <f>IFERROR(VLOOKUP($H2342,'Refuse F Exp'!$A:$E,15,FALSE),0)</f>
        <v>0</v>
      </c>
      <c r="AE2342" s="34">
        <f>IFERROR(VLOOKUP($H2342,'Refuse F Exp'!$A:$E,16,FALSE),0)</f>
        <v>0</v>
      </c>
      <c r="AF2342" s="42">
        <f>IFERROR(VLOOKUP($H2342,'Refuse F Exp'!$A:$E,17,FALSE),0)</f>
        <v>0</v>
      </c>
      <c r="AG2342" s="34">
        <f>IFERROR(VLOOKUP($H2342,#REF!,10,FALSE),0)</f>
        <v>0</v>
      </c>
      <c r="AH2342" s="34">
        <f>IFERROR(VLOOKUP($H2342,#REF!,11,FALSE),0)</f>
        <v>0</v>
      </c>
      <c r="AI2342" s="42">
        <f>IFERROR(VLOOKUP($H2342,#REF!,12,FALSE),0)</f>
        <v>0</v>
      </c>
      <c r="AJ2342" s="34">
        <f>IFERROR(VLOOKUP($H2342,#REF!,10,FALSE),0)</f>
        <v>0</v>
      </c>
      <c r="AK2342" s="34">
        <f>IFERROR(VLOOKUP($H2342,#REF!,11,FALSE),0)</f>
        <v>0</v>
      </c>
      <c r="AL2342" s="42">
        <f>IFERROR(VLOOKUP($H2342,#REF!,12,FALSE),0)</f>
        <v>0</v>
      </c>
      <c r="AM2342" s="34">
        <f>IFERROR(VLOOKUP($H2342,#REF!,10,FALSE),0)</f>
        <v>0</v>
      </c>
      <c r="AN2342" s="34">
        <f>IFERROR(VLOOKUP($H2342,#REF!,11,FALSE),0)</f>
        <v>0</v>
      </c>
      <c r="AO2342" s="42">
        <f>IFERROR(VLOOKUP($H2342,#REF!,12,FALSE),0)</f>
        <v>0</v>
      </c>
      <c r="AP2342" s="34">
        <f>IFERROR(VLOOKUP($H2342,#REF!,10,FALSE),0)</f>
        <v>0</v>
      </c>
      <c r="AQ2342" s="34">
        <f>IFERROR(VLOOKUP($H2342,#REF!,11,FALSE),0)</f>
        <v>0</v>
      </c>
      <c r="AR2342" s="42">
        <f>IFERROR(VLOOKUP($H2342,#REF!,12,FALSE),0)</f>
        <v>0</v>
      </c>
      <c r="AS2342" s="34">
        <f>IFERROR(VLOOKUP($H2342,#REF!,13,FALSE),0)</f>
        <v>0</v>
      </c>
      <c r="AT2342" s="34">
        <f>IFERROR(VLOOKUP($H2342,#REF!,14,FALSE),0)</f>
        <v>0</v>
      </c>
      <c r="AU2342" s="42">
        <f>IFERROR(VLOOKUP($H2342,#REF!,15,FALSE),0)</f>
        <v>0</v>
      </c>
      <c r="AV2342" s="34">
        <f>IFERROR(VLOOKUP($H2342,#REF!,15,FALSE),0)</f>
        <v>0</v>
      </c>
      <c r="AW2342" s="34">
        <f>IFERROR(VLOOKUP($H2342,#REF!,16,FALSE),0)</f>
        <v>0</v>
      </c>
      <c r="AX2342" s="42">
        <f>IFERROR(VLOOKUP($H2342,#REF!,17,FALSE),0)</f>
        <v>0</v>
      </c>
    </row>
    <row r="2343" spans="1:50" x14ac:dyDescent="0.3">
      <c r="A2343" s="33" t="str">
        <f t="shared" si="144"/>
        <v>0</v>
      </c>
      <c r="B2343" s="33">
        <f>+'R&amp;E EXPORT'!B2142</f>
        <v>0</v>
      </c>
      <c r="C2343" t="str">
        <f>IFERROR(VLOOKUP(A2343,'MCSJ Export'!A:C,3,FALSE),"")</f>
        <v/>
      </c>
      <c r="D2343" s="37">
        <f t="shared" ca="1" si="145"/>
        <v>0</v>
      </c>
      <c r="E2343" s="37">
        <f t="shared" ca="1" si="146"/>
        <v>0</v>
      </c>
      <c r="F2343" s="37">
        <f t="shared" ca="1" si="147"/>
        <v>0</v>
      </c>
      <c r="G2343" s="37"/>
      <c r="H2343" s="33">
        <f>+'R&amp;E EXPORT'!A2142</f>
        <v>0</v>
      </c>
      <c r="I2343" s="34">
        <f>IFERROR(VLOOKUP($H2343,'Gen F Rev'!$A:$M,15,FALSE),0)</f>
        <v>0</v>
      </c>
      <c r="J2343" s="34">
        <f>IFERROR(VLOOKUP($H2343,'Gen F Rev'!$A:$M,16,FALSE),0)</f>
        <v>0</v>
      </c>
      <c r="K2343" s="42">
        <f>IFERROR(VLOOKUP($H2343,'Gen F Rev'!$A:$M,17,FALSE),0)</f>
        <v>0</v>
      </c>
      <c r="L2343" s="34">
        <f>IFERROR(VLOOKUP($H2343,'Gen F Exp'!$A:$E,15,FALSE),0)</f>
        <v>0</v>
      </c>
      <c r="M2343" s="34">
        <f>IFERROR(VLOOKUP($H2343,'Gen F Exp'!$A:$E,16,FALSE),0)</f>
        <v>0</v>
      </c>
      <c r="N2343" s="42">
        <f>IFERROR(VLOOKUP($H2343,'Gen F Exp'!$A:$E,17,FALSE),0)</f>
        <v>0</v>
      </c>
      <c r="O2343" s="34">
        <f>IFERROR(VLOOKUP($H2343,'Water F Rev'!$A:$L,15,FALSE),0)</f>
        <v>0</v>
      </c>
      <c r="P2343" s="34">
        <f>IFERROR(VLOOKUP($H2343,'Water F Rev'!$A:$L,16,FALSE),0)</f>
        <v>0</v>
      </c>
      <c r="Q2343" s="42">
        <f>IFERROR(VLOOKUP($H2343,'Water F Rev'!$A:$L,17,FALSE),0)</f>
        <v>0</v>
      </c>
      <c r="R2343" s="34">
        <f>IFERROR(VLOOKUP($H2343,'Water F Exp'!$A:$K,15,FALSE),0)</f>
        <v>0</v>
      </c>
      <c r="S2343" s="34">
        <f>IFERROR(VLOOKUP($H2343,'Water F Exp'!$A:$K,16,FALSE),0)</f>
        <v>0</v>
      </c>
      <c r="T2343" s="42">
        <f>IFERROR(VLOOKUP($H2343,'Water F Exp'!$A:$K,17,FALSE),0)</f>
        <v>0</v>
      </c>
      <c r="U2343" s="34">
        <f ca="1">IFERROR(VLOOKUP($H2343,'Sewer F Rev'!$A:$E,15,FALSE),0)</f>
        <v>0</v>
      </c>
      <c r="V2343" s="34">
        <f ca="1">IFERROR(VLOOKUP($H2343,'Sewer F Rev'!$A:$E,16,FALSE),0)</f>
        <v>0</v>
      </c>
      <c r="W2343" s="42">
        <f ca="1">IFERROR(VLOOKUP($H2343,'Sewer F Rev'!$A:$E,17,FALSE),0)</f>
        <v>0</v>
      </c>
      <c r="X2343" s="34">
        <f>IFERROR(VLOOKUP($H2343,'Sewer F Exp'!$A:$B,15,FALSE),0)</f>
        <v>0</v>
      </c>
      <c r="Y2343" s="34">
        <f>IFERROR(VLOOKUP($H2343,'Sewer F Exp'!$A:$B,16,FALSE),0)</f>
        <v>0</v>
      </c>
      <c r="Z2343" s="42">
        <f>IFERROR(VLOOKUP($H2343,'Sewer F Exp'!$A:$B,17,FALSE),0)</f>
        <v>0</v>
      </c>
      <c r="AA2343" s="34">
        <f>IFERROR(VLOOKUP($H2343,'Refuse F Rev'!$A:$E,15,FALSE),0)</f>
        <v>0</v>
      </c>
      <c r="AB2343" s="34">
        <f>IFERROR(VLOOKUP($H2343,'Refuse F Rev'!$A:$E,16,FALSE),0)</f>
        <v>0</v>
      </c>
      <c r="AC2343" s="42">
        <f>IFERROR(VLOOKUP($H2343,'Refuse F Rev'!$A:$E,17,FALSE),0)</f>
        <v>0</v>
      </c>
      <c r="AD2343" s="34">
        <f>IFERROR(VLOOKUP($H2343,'Refuse F Exp'!$A:$E,15,FALSE),0)</f>
        <v>0</v>
      </c>
      <c r="AE2343" s="34">
        <f>IFERROR(VLOOKUP($H2343,'Refuse F Exp'!$A:$E,16,FALSE),0)</f>
        <v>0</v>
      </c>
      <c r="AF2343" s="42">
        <f>IFERROR(VLOOKUP($H2343,'Refuse F Exp'!$A:$E,17,FALSE),0)</f>
        <v>0</v>
      </c>
      <c r="AG2343" s="34">
        <f>IFERROR(VLOOKUP($H2343,#REF!,10,FALSE),0)</f>
        <v>0</v>
      </c>
      <c r="AH2343" s="34">
        <f>IFERROR(VLOOKUP($H2343,#REF!,11,FALSE),0)</f>
        <v>0</v>
      </c>
      <c r="AI2343" s="42">
        <f>IFERROR(VLOOKUP($H2343,#REF!,12,FALSE),0)</f>
        <v>0</v>
      </c>
      <c r="AJ2343" s="34">
        <f>IFERROR(VLOOKUP($H2343,#REF!,10,FALSE),0)</f>
        <v>0</v>
      </c>
      <c r="AK2343" s="34">
        <f>IFERROR(VLOOKUP($H2343,#REF!,11,FALSE),0)</f>
        <v>0</v>
      </c>
      <c r="AL2343" s="42">
        <f>IFERROR(VLOOKUP($H2343,#REF!,12,FALSE),0)</f>
        <v>0</v>
      </c>
      <c r="AM2343" s="34">
        <f>IFERROR(VLOOKUP($H2343,#REF!,10,FALSE),0)</f>
        <v>0</v>
      </c>
      <c r="AN2343" s="34">
        <f>IFERROR(VLOOKUP($H2343,#REF!,11,FALSE),0)</f>
        <v>0</v>
      </c>
      <c r="AO2343" s="42">
        <f>IFERROR(VLOOKUP($H2343,#REF!,12,FALSE),0)</f>
        <v>0</v>
      </c>
      <c r="AP2343" s="34">
        <f>IFERROR(VLOOKUP($H2343,#REF!,10,FALSE),0)</f>
        <v>0</v>
      </c>
      <c r="AQ2343" s="34">
        <f>IFERROR(VLOOKUP($H2343,#REF!,11,FALSE),0)</f>
        <v>0</v>
      </c>
      <c r="AR2343" s="42">
        <f>IFERROR(VLOOKUP($H2343,#REF!,12,FALSE),0)</f>
        <v>0</v>
      </c>
      <c r="AS2343" s="34">
        <f>IFERROR(VLOOKUP($H2343,#REF!,13,FALSE),0)</f>
        <v>0</v>
      </c>
      <c r="AT2343" s="34">
        <f>IFERROR(VLOOKUP($H2343,#REF!,14,FALSE),0)</f>
        <v>0</v>
      </c>
      <c r="AU2343" s="42">
        <f>IFERROR(VLOOKUP($H2343,#REF!,15,FALSE),0)</f>
        <v>0</v>
      </c>
      <c r="AV2343" s="34">
        <f>IFERROR(VLOOKUP($H2343,#REF!,15,FALSE),0)</f>
        <v>0</v>
      </c>
      <c r="AW2343" s="34">
        <f>IFERROR(VLOOKUP($H2343,#REF!,16,FALSE),0)</f>
        <v>0</v>
      </c>
      <c r="AX2343" s="42">
        <f>IFERROR(VLOOKUP($H2343,#REF!,17,FALSE),0)</f>
        <v>0</v>
      </c>
    </row>
    <row r="2344" spans="1:50" x14ac:dyDescent="0.3">
      <c r="A2344" s="33" t="str">
        <f t="shared" si="144"/>
        <v>0</v>
      </c>
      <c r="B2344" s="33">
        <f>+'R&amp;E EXPORT'!B2143</f>
        <v>0</v>
      </c>
      <c r="C2344" t="str">
        <f>IFERROR(VLOOKUP(A2344,'MCSJ Export'!A:C,3,FALSE),"")</f>
        <v/>
      </c>
      <c r="D2344" s="37">
        <f t="shared" ca="1" si="145"/>
        <v>0</v>
      </c>
      <c r="E2344" s="37">
        <f t="shared" ca="1" si="146"/>
        <v>0</v>
      </c>
      <c r="F2344" s="37">
        <f t="shared" ca="1" si="147"/>
        <v>0</v>
      </c>
      <c r="G2344" s="37"/>
      <c r="H2344" s="33">
        <f>+'R&amp;E EXPORT'!A2143</f>
        <v>0</v>
      </c>
      <c r="I2344" s="34">
        <f>IFERROR(VLOOKUP($H2344,'Gen F Rev'!$A:$M,15,FALSE),0)</f>
        <v>0</v>
      </c>
      <c r="J2344" s="34">
        <f>IFERROR(VLOOKUP($H2344,'Gen F Rev'!$A:$M,16,FALSE),0)</f>
        <v>0</v>
      </c>
      <c r="K2344" s="42">
        <f>IFERROR(VLOOKUP($H2344,'Gen F Rev'!$A:$M,17,FALSE),0)</f>
        <v>0</v>
      </c>
      <c r="L2344" s="34">
        <f>IFERROR(VLOOKUP($H2344,'Gen F Exp'!$A:$E,15,FALSE),0)</f>
        <v>0</v>
      </c>
      <c r="M2344" s="34">
        <f>IFERROR(VLOOKUP($H2344,'Gen F Exp'!$A:$E,16,FALSE),0)</f>
        <v>0</v>
      </c>
      <c r="N2344" s="42">
        <f>IFERROR(VLOOKUP($H2344,'Gen F Exp'!$A:$E,17,FALSE),0)</f>
        <v>0</v>
      </c>
      <c r="O2344" s="34">
        <f>IFERROR(VLOOKUP($H2344,'Water F Rev'!$A:$L,15,FALSE),0)</f>
        <v>0</v>
      </c>
      <c r="P2344" s="34">
        <f>IFERROR(VLOOKUP($H2344,'Water F Rev'!$A:$L,16,FALSE),0)</f>
        <v>0</v>
      </c>
      <c r="Q2344" s="42">
        <f>IFERROR(VLOOKUP($H2344,'Water F Rev'!$A:$L,17,FALSE),0)</f>
        <v>0</v>
      </c>
      <c r="R2344" s="34">
        <f>IFERROR(VLOOKUP($H2344,'Water F Exp'!$A:$K,15,FALSE),0)</f>
        <v>0</v>
      </c>
      <c r="S2344" s="34">
        <f>IFERROR(VLOOKUP($H2344,'Water F Exp'!$A:$K,16,FALSE),0)</f>
        <v>0</v>
      </c>
      <c r="T2344" s="42">
        <f>IFERROR(VLOOKUP($H2344,'Water F Exp'!$A:$K,17,FALSE),0)</f>
        <v>0</v>
      </c>
      <c r="U2344" s="34">
        <f ca="1">IFERROR(VLOOKUP($H2344,'Sewer F Rev'!$A:$E,15,FALSE),0)</f>
        <v>0</v>
      </c>
      <c r="V2344" s="34">
        <f ca="1">IFERROR(VLOOKUP($H2344,'Sewer F Rev'!$A:$E,16,FALSE),0)</f>
        <v>0</v>
      </c>
      <c r="W2344" s="42">
        <f ca="1">IFERROR(VLOOKUP($H2344,'Sewer F Rev'!$A:$E,17,FALSE),0)</f>
        <v>0</v>
      </c>
      <c r="X2344" s="34">
        <f>IFERROR(VLOOKUP($H2344,'Sewer F Exp'!$A:$B,15,FALSE),0)</f>
        <v>0</v>
      </c>
      <c r="Y2344" s="34">
        <f>IFERROR(VLOOKUP($H2344,'Sewer F Exp'!$A:$B,16,FALSE),0)</f>
        <v>0</v>
      </c>
      <c r="Z2344" s="42">
        <f>IFERROR(VLOOKUP($H2344,'Sewer F Exp'!$A:$B,17,FALSE),0)</f>
        <v>0</v>
      </c>
      <c r="AA2344" s="34">
        <f>IFERROR(VLOOKUP($H2344,'Refuse F Rev'!$A:$E,15,FALSE),0)</f>
        <v>0</v>
      </c>
      <c r="AB2344" s="34">
        <f>IFERROR(VLOOKUP($H2344,'Refuse F Rev'!$A:$E,16,FALSE),0)</f>
        <v>0</v>
      </c>
      <c r="AC2344" s="42">
        <f>IFERROR(VLOOKUP($H2344,'Refuse F Rev'!$A:$E,17,FALSE),0)</f>
        <v>0</v>
      </c>
      <c r="AD2344" s="34">
        <f>IFERROR(VLOOKUP($H2344,'Refuse F Exp'!$A:$E,15,FALSE),0)</f>
        <v>0</v>
      </c>
      <c r="AE2344" s="34">
        <f>IFERROR(VLOOKUP($H2344,'Refuse F Exp'!$A:$E,16,FALSE),0)</f>
        <v>0</v>
      </c>
      <c r="AF2344" s="42">
        <f>IFERROR(VLOOKUP($H2344,'Refuse F Exp'!$A:$E,17,FALSE),0)</f>
        <v>0</v>
      </c>
      <c r="AG2344" s="34">
        <f>IFERROR(VLOOKUP($H2344,#REF!,10,FALSE),0)</f>
        <v>0</v>
      </c>
      <c r="AH2344" s="34">
        <f>IFERROR(VLOOKUP($H2344,#REF!,11,FALSE),0)</f>
        <v>0</v>
      </c>
      <c r="AI2344" s="42">
        <f>IFERROR(VLOOKUP($H2344,#REF!,12,FALSE),0)</f>
        <v>0</v>
      </c>
      <c r="AJ2344" s="34">
        <f>IFERROR(VLOOKUP($H2344,#REF!,10,FALSE),0)</f>
        <v>0</v>
      </c>
      <c r="AK2344" s="34">
        <f>IFERROR(VLOOKUP($H2344,#REF!,11,FALSE),0)</f>
        <v>0</v>
      </c>
      <c r="AL2344" s="42">
        <f>IFERROR(VLOOKUP($H2344,#REF!,12,FALSE),0)</f>
        <v>0</v>
      </c>
      <c r="AM2344" s="34">
        <f>IFERROR(VLOOKUP($H2344,#REF!,10,FALSE),0)</f>
        <v>0</v>
      </c>
      <c r="AN2344" s="34">
        <f>IFERROR(VLOOKUP($H2344,#REF!,11,FALSE),0)</f>
        <v>0</v>
      </c>
      <c r="AO2344" s="42">
        <f>IFERROR(VLOOKUP($H2344,#REF!,12,FALSE),0)</f>
        <v>0</v>
      </c>
      <c r="AP2344" s="34">
        <f>IFERROR(VLOOKUP($H2344,#REF!,10,FALSE),0)</f>
        <v>0</v>
      </c>
      <c r="AQ2344" s="34">
        <f>IFERROR(VLOOKUP($H2344,#REF!,11,FALSE),0)</f>
        <v>0</v>
      </c>
      <c r="AR2344" s="42">
        <f>IFERROR(VLOOKUP($H2344,#REF!,12,FALSE),0)</f>
        <v>0</v>
      </c>
      <c r="AS2344" s="34">
        <f>IFERROR(VLOOKUP($H2344,#REF!,13,FALSE),0)</f>
        <v>0</v>
      </c>
      <c r="AT2344" s="34">
        <f>IFERROR(VLOOKUP($H2344,#REF!,14,FALSE),0)</f>
        <v>0</v>
      </c>
      <c r="AU2344" s="42">
        <f>IFERROR(VLOOKUP($H2344,#REF!,15,FALSE),0)</f>
        <v>0</v>
      </c>
      <c r="AV2344" s="34">
        <f>IFERROR(VLOOKUP($H2344,#REF!,15,FALSE),0)</f>
        <v>0</v>
      </c>
      <c r="AW2344" s="34">
        <f>IFERROR(VLOOKUP($H2344,#REF!,16,FALSE),0)</f>
        <v>0</v>
      </c>
      <c r="AX2344" s="42">
        <f>IFERROR(VLOOKUP($H2344,#REF!,17,FALSE),0)</f>
        <v>0</v>
      </c>
    </row>
    <row r="2345" spans="1:50" x14ac:dyDescent="0.3">
      <c r="A2345" s="33" t="str">
        <f t="shared" si="144"/>
        <v>0</v>
      </c>
      <c r="B2345" s="33">
        <f>+'R&amp;E EXPORT'!B2144</f>
        <v>0</v>
      </c>
      <c r="C2345" t="str">
        <f>IFERROR(VLOOKUP(A2345,'MCSJ Export'!A:C,3,FALSE),"")</f>
        <v/>
      </c>
      <c r="D2345" s="37">
        <f t="shared" ca="1" si="145"/>
        <v>0</v>
      </c>
      <c r="E2345" s="37">
        <f t="shared" ca="1" si="146"/>
        <v>0</v>
      </c>
      <c r="F2345" s="37">
        <f t="shared" ca="1" si="147"/>
        <v>0</v>
      </c>
      <c r="G2345" s="37"/>
      <c r="H2345" s="33">
        <f>+'R&amp;E EXPORT'!A2144</f>
        <v>0</v>
      </c>
      <c r="I2345" s="34">
        <f>IFERROR(VLOOKUP($H2345,'Gen F Rev'!$A:$M,15,FALSE),0)</f>
        <v>0</v>
      </c>
      <c r="J2345" s="34">
        <f>IFERROR(VLOOKUP($H2345,'Gen F Rev'!$A:$M,16,FALSE),0)</f>
        <v>0</v>
      </c>
      <c r="K2345" s="42">
        <f>IFERROR(VLOOKUP($H2345,'Gen F Rev'!$A:$M,17,FALSE),0)</f>
        <v>0</v>
      </c>
      <c r="L2345" s="34">
        <f>IFERROR(VLOOKUP($H2345,'Gen F Exp'!$A:$E,15,FALSE),0)</f>
        <v>0</v>
      </c>
      <c r="M2345" s="34">
        <f>IFERROR(VLOOKUP($H2345,'Gen F Exp'!$A:$E,16,FALSE),0)</f>
        <v>0</v>
      </c>
      <c r="N2345" s="42">
        <f>IFERROR(VLOOKUP($H2345,'Gen F Exp'!$A:$E,17,FALSE),0)</f>
        <v>0</v>
      </c>
      <c r="O2345" s="34">
        <f>IFERROR(VLOOKUP($H2345,'Water F Rev'!$A:$L,15,FALSE),0)</f>
        <v>0</v>
      </c>
      <c r="P2345" s="34">
        <f>IFERROR(VLOOKUP($H2345,'Water F Rev'!$A:$L,16,FALSE),0)</f>
        <v>0</v>
      </c>
      <c r="Q2345" s="42">
        <f>IFERROR(VLOOKUP($H2345,'Water F Rev'!$A:$L,17,FALSE),0)</f>
        <v>0</v>
      </c>
      <c r="R2345" s="34">
        <f>IFERROR(VLOOKUP($H2345,'Water F Exp'!$A:$K,15,FALSE),0)</f>
        <v>0</v>
      </c>
      <c r="S2345" s="34">
        <f>IFERROR(VLOOKUP($H2345,'Water F Exp'!$A:$K,16,FALSE),0)</f>
        <v>0</v>
      </c>
      <c r="T2345" s="42">
        <f>IFERROR(VLOOKUP($H2345,'Water F Exp'!$A:$K,17,FALSE),0)</f>
        <v>0</v>
      </c>
      <c r="U2345" s="34">
        <f ca="1">IFERROR(VLOOKUP($H2345,'Sewer F Rev'!$A:$E,15,FALSE),0)</f>
        <v>0</v>
      </c>
      <c r="V2345" s="34">
        <f ca="1">IFERROR(VLOOKUP($H2345,'Sewer F Rev'!$A:$E,16,FALSE),0)</f>
        <v>0</v>
      </c>
      <c r="W2345" s="42">
        <f ca="1">IFERROR(VLOOKUP($H2345,'Sewer F Rev'!$A:$E,17,FALSE),0)</f>
        <v>0</v>
      </c>
      <c r="X2345" s="34">
        <f>IFERROR(VLOOKUP($H2345,'Sewer F Exp'!$A:$B,15,FALSE),0)</f>
        <v>0</v>
      </c>
      <c r="Y2345" s="34">
        <f>IFERROR(VLOOKUP($H2345,'Sewer F Exp'!$A:$B,16,FALSE),0)</f>
        <v>0</v>
      </c>
      <c r="Z2345" s="42">
        <f>IFERROR(VLOOKUP($H2345,'Sewer F Exp'!$A:$B,17,FALSE),0)</f>
        <v>0</v>
      </c>
      <c r="AA2345" s="34">
        <f>IFERROR(VLOOKUP($H2345,'Refuse F Rev'!$A:$E,15,FALSE),0)</f>
        <v>0</v>
      </c>
      <c r="AB2345" s="34">
        <f>IFERROR(VLOOKUP($H2345,'Refuse F Rev'!$A:$E,16,FALSE),0)</f>
        <v>0</v>
      </c>
      <c r="AC2345" s="42">
        <f>IFERROR(VLOOKUP($H2345,'Refuse F Rev'!$A:$E,17,FALSE),0)</f>
        <v>0</v>
      </c>
      <c r="AD2345" s="34">
        <f>IFERROR(VLOOKUP($H2345,'Refuse F Exp'!$A:$E,15,FALSE),0)</f>
        <v>0</v>
      </c>
      <c r="AE2345" s="34">
        <f>IFERROR(VLOOKUP($H2345,'Refuse F Exp'!$A:$E,16,FALSE),0)</f>
        <v>0</v>
      </c>
      <c r="AF2345" s="42">
        <f>IFERROR(VLOOKUP($H2345,'Refuse F Exp'!$A:$E,17,FALSE),0)</f>
        <v>0</v>
      </c>
      <c r="AG2345" s="34">
        <f>IFERROR(VLOOKUP($H2345,#REF!,10,FALSE),0)</f>
        <v>0</v>
      </c>
      <c r="AH2345" s="34">
        <f>IFERROR(VLOOKUP($H2345,#REF!,11,FALSE),0)</f>
        <v>0</v>
      </c>
      <c r="AI2345" s="42">
        <f>IFERROR(VLOOKUP($H2345,#REF!,12,FALSE),0)</f>
        <v>0</v>
      </c>
      <c r="AJ2345" s="34">
        <f>IFERROR(VLOOKUP($H2345,#REF!,10,FALSE),0)</f>
        <v>0</v>
      </c>
      <c r="AK2345" s="34">
        <f>IFERROR(VLOOKUP($H2345,#REF!,11,FALSE),0)</f>
        <v>0</v>
      </c>
      <c r="AL2345" s="42">
        <f>IFERROR(VLOOKUP($H2345,#REF!,12,FALSE),0)</f>
        <v>0</v>
      </c>
      <c r="AM2345" s="34">
        <f>IFERROR(VLOOKUP($H2345,#REF!,10,FALSE),0)</f>
        <v>0</v>
      </c>
      <c r="AN2345" s="34">
        <f>IFERROR(VLOOKUP($H2345,#REF!,11,FALSE),0)</f>
        <v>0</v>
      </c>
      <c r="AO2345" s="42">
        <f>IFERROR(VLOOKUP($H2345,#REF!,12,FALSE),0)</f>
        <v>0</v>
      </c>
      <c r="AP2345" s="34">
        <f>IFERROR(VLOOKUP($H2345,#REF!,10,FALSE),0)</f>
        <v>0</v>
      </c>
      <c r="AQ2345" s="34">
        <f>IFERROR(VLOOKUP($H2345,#REF!,11,FALSE),0)</f>
        <v>0</v>
      </c>
      <c r="AR2345" s="42">
        <f>IFERROR(VLOOKUP($H2345,#REF!,12,FALSE),0)</f>
        <v>0</v>
      </c>
      <c r="AS2345" s="34">
        <f>IFERROR(VLOOKUP($H2345,#REF!,13,FALSE),0)</f>
        <v>0</v>
      </c>
      <c r="AT2345" s="34">
        <f>IFERROR(VLOOKUP($H2345,#REF!,14,FALSE),0)</f>
        <v>0</v>
      </c>
      <c r="AU2345" s="42">
        <f>IFERROR(VLOOKUP($H2345,#REF!,15,FALSE),0)</f>
        <v>0</v>
      </c>
      <c r="AV2345" s="34">
        <f>IFERROR(VLOOKUP($H2345,#REF!,15,FALSE),0)</f>
        <v>0</v>
      </c>
      <c r="AW2345" s="34">
        <f>IFERROR(VLOOKUP($H2345,#REF!,16,FALSE),0)</f>
        <v>0</v>
      </c>
      <c r="AX2345" s="42">
        <f>IFERROR(VLOOKUP($H2345,#REF!,17,FALSE),0)</f>
        <v>0</v>
      </c>
    </row>
    <row r="2346" spans="1:50" x14ac:dyDescent="0.3">
      <c r="A2346" s="33" t="str">
        <f t="shared" si="144"/>
        <v>0</v>
      </c>
      <c r="B2346" s="33">
        <f>+'R&amp;E EXPORT'!B2145</f>
        <v>0</v>
      </c>
      <c r="C2346" t="str">
        <f>IFERROR(VLOOKUP(A2346,'MCSJ Export'!A:C,3,FALSE),"")</f>
        <v/>
      </c>
      <c r="D2346" s="37">
        <f t="shared" ca="1" si="145"/>
        <v>0</v>
      </c>
      <c r="E2346" s="37">
        <f t="shared" ca="1" si="146"/>
        <v>0</v>
      </c>
      <c r="F2346" s="37">
        <f t="shared" ca="1" si="147"/>
        <v>0</v>
      </c>
      <c r="G2346" s="37"/>
      <c r="H2346" s="33">
        <f>+'R&amp;E EXPORT'!A2145</f>
        <v>0</v>
      </c>
      <c r="I2346" s="34">
        <f>IFERROR(VLOOKUP($H2346,'Gen F Rev'!$A:$M,15,FALSE),0)</f>
        <v>0</v>
      </c>
      <c r="J2346" s="34">
        <f>IFERROR(VLOOKUP($H2346,'Gen F Rev'!$A:$M,16,FALSE),0)</f>
        <v>0</v>
      </c>
      <c r="K2346" s="42">
        <f>IFERROR(VLOOKUP($H2346,'Gen F Rev'!$A:$M,17,FALSE),0)</f>
        <v>0</v>
      </c>
      <c r="L2346" s="34">
        <f>IFERROR(VLOOKUP($H2346,'Gen F Exp'!$A:$E,15,FALSE),0)</f>
        <v>0</v>
      </c>
      <c r="M2346" s="34">
        <f>IFERROR(VLOOKUP($H2346,'Gen F Exp'!$A:$E,16,FALSE),0)</f>
        <v>0</v>
      </c>
      <c r="N2346" s="42">
        <f>IFERROR(VLOOKUP($H2346,'Gen F Exp'!$A:$E,17,FALSE),0)</f>
        <v>0</v>
      </c>
      <c r="O2346" s="34">
        <f>IFERROR(VLOOKUP($H2346,'Water F Rev'!$A:$L,15,FALSE),0)</f>
        <v>0</v>
      </c>
      <c r="P2346" s="34">
        <f>IFERROR(VLOOKUP($H2346,'Water F Rev'!$A:$L,16,FALSE),0)</f>
        <v>0</v>
      </c>
      <c r="Q2346" s="42">
        <f>IFERROR(VLOOKUP($H2346,'Water F Rev'!$A:$L,17,FALSE),0)</f>
        <v>0</v>
      </c>
      <c r="R2346" s="34">
        <f>IFERROR(VLOOKUP($H2346,'Water F Exp'!$A:$K,15,FALSE),0)</f>
        <v>0</v>
      </c>
      <c r="S2346" s="34">
        <f>IFERROR(VLOOKUP($H2346,'Water F Exp'!$A:$K,16,FALSE),0)</f>
        <v>0</v>
      </c>
      <c r="T2346" s="42">
        <f>IFERROR(VLOOKUP($H2346,'Water F Exp'!$A:$K,17,FALSE),0)</f>
        <v>0</v>
      </c>
      <c r="U2346" s="34">
        <f ca="1">IFERROR(VLOOKUP($H2346,'Sewer F Rev'!$A:$E,15,FALSE),0)</f>
        <v>0</v>
      </c>
      <c r="V2346" s="34">
        <f ca="1">IFERROR(VLOOKUP($H2346,'Sewer F Rev'!$A:$E,16,FALSE),0)</f>
        <v>0</v>
      </c>
      <c r="W2346" s="42">
        <f ca="1">IFERROR(VLOOKUP($H2346,'Sewer F Rev'!$A:$E,17,FALSE),0)</f>
        <v>0</v>
      </c>
      <c r="X2346" s="34">
        <f>IFERROR(VLOOKUP($H2346,'Sewer F Exp'!$A:$B,15,FALSE),0)</f>
        <v>0</v>
      </c>
      <c r="Y2346" s="34">
        <f>IFERROR(VLOOKUP($H2346,'Sewer F Exp'!$A:$B,16,FALSE),0)</f>
        <v>0</v>
      </c>
      <c r="Z2346" s="42">
        <f>IFERROR(VLOOKUP($H2346,'Sewer F Exp'!$A:$B,17,FALSE),0)</f>
        <v>0</v>
      </c>
      <c r="AA2346" s="34">
        <f>IFERROR(VLOOKUP($H2346,'Refuse F Rev'!$A:$E,15,FALSE),0)</f>
        <v>0</v>
      </c>
      <c r="AB2346" s="34">
        <f>IFERROR(VLOOKUP($H2346,'Refuse F Rev'!$A:$E,16,FALSE),0)</f>
        <v>0</v>
      </c>
      <c r="AC2346" s="42">
        <f>IFERROR(VLOOKUP($H2346,'Refuse F Rev'!$A:$E,17,FALSE),0)</f>
        <v>0</v>
      </c>
      <c r="AD2346" s="34">
        <f>IFERROR(VLOOKUP($H2346,'Refuse F Exp'!$A:$E,15,FALSE),0)</f>
        <v>0</v>
      </c>
      <c r="AE2346" s="34">
        <f>IFERROR(VLOOKUP($H2346,'Refuse F Exp'!$A:$E,16,FALSE),0)</f>
        <v>0</v>
      </c>
      <c r="AF2346" s="42">
        <f>IFERROR(VLOOKUP($H2346,'Refuse F Exp'!$A:$E,17,FALSE),0)</f>
        <v>0</v>
      </c>
      <c r="AG2346" s="34">
        <f>IFERROR(VLOOKUP($H2346,#REF!,10,FALSE),0)</f>
        <v>0</v>
      </c>
      <c r="AH2346" s="34">
        <f>IFERROR(VLOOKUP($H2346,#REF!,11,FALSE),0)</f>
        <v>0</v>
      </c>
      <c r="AI2346" s="42">
        <f>IFERROR(VLOOKUP($H2346,#REF!,12,FALSE),0)</f>
        <v>0</v>
      </c>
      <c r="AJ2346" s="34">
        <f>IFERROR(VLOOKUP($H2346,#REF!,10,FALSE),0)</f>
        <v>0</v>
      </c>
      <c r="AK2346" s="34">
        <f>IFERROR(VLOOKUP($H2346,#REF!,11,FALSE),0)</f>
        <v>0</v>
      </c>
      <c r="AL2346" s="42">
        <f>IFERROR(VLOOKUP($H2346,#REF!,12,FALSE),0)</f>
        <v>0</v>
      </c>
      <c r="AM2346" s="34">
        <f>IFERROR(VLOOKUP($H2346,#REF!,10,FALSE),0)</f>
        <v>0</v>
      </c>
      <c r="AN2346" s="34">
        <f>IFERROR(VLOOKUP($H2346,#REF!,11,FALSE),0)</f>
        <v>0</v>
      </c>
      <c r="AO2346" s="42">
        <f>IFERROR(VLOOKUP($H2346,#REF!,12,FALSE),0)</f>
        <v>0</v>
      </c>
      <c r="AP2346" s="34">
        <f>IFERROR(VLOOKUP($H2346,#REF!,10,FALSE),0)</f>
        <v>0</v>
      </c>
      <c r="AQ2346" s="34">
        <f>IFERROR(VLOOKUP($H2346,#REF!,11,FALSE),0)</f>
        <v>0</v>
      </c>
      <c r="AR2346" s="42">
        <f>IFERROR(VLOOKUP($H2346,#REF!,12,FALSE),0)</f>
        <v>0</v>
      </c>
      <c r="AS2346" s="34">
        <f>IFERROR(VLOOKUP($H2346,#REF!,13,FALSE),0)</f>
        <v>0</v>
      </c>
      <c r="AT2346" s="34">
        <f>IFERROR(VLOOKUP($H2346,#REF!,14,FALSE),0)</f>
        <v>0</v>
      </c>
      <c r="AU2346" s="42">
        <f>IFERROR(VLOOKUP($H2346,#REF!,15,FALSE),0)</f>
        <v>0</v>
      </c>
      <c r="AV2346" s="34">
        <f>IFERROR(VLOOKUP($H2346,#REF!,15,FALSE),0)</f>
        <v>0</v>
      </c>
      <c r="AW2346" s="34">
        <f>IFERROR(VLOOKUP($H2346,#REF!,16,FALSE),0)</f>
        <v>0</v>
      </c>
      <c r="AX2346" s="42">
        <f>IFERROR(VLOOKUP($H2346,#REF!,17,FALSE),0)</f>
        <v>0</v>
      </c>
    </row>
    <row r="2347" spans="1:50" x14ac:dyDescent="0.3">
      <c r="A2347" s="33" t="str">
        <f t="shared" si="144"/>
        <v>0</v>
      </c>
      <c r="B2347" s="33">
        <f>+'R&amp;E EXPORT'!B2146</f>
        <v>0</v>
      </c>
      <c r="C2347" t="str">
        <f>IFERROR(VLOOKUP(A2347,'MCSJ Export'!A:C,3,FALSE),"")</f>
        <v/>
      </c>
      <c r="D2347" s="37">
        <f t="shared" ca="1" si="145"/>
        <v>0</v>
      </c>
      <c r="E2347" s="37">
        <f t="shared" ca="1" si="146"/>
        <v>0</v>
      </c>
      <c r="F2347" s="37">
        <f t="shared" ca="1" si="147"/>
        <v>0</v>
      </c>
      <c r="G2347" s="37"/>
      <c r="H2347" s="33">
        <f>+'R&amp;E EXPORT'!A2146</f>
        <v>0</v>
      </c>
      <c r="I2347" s="34">
        <f>IFERROR(VLOOKUP($H2347,'Gen F Rev'!$A:$M,15,FALSE),0)</f>
        <v>0</v>
      </c>
      <c r="J2347" s="34">
        <f>IFERROR(VLOOKUP($H2347,'Gen F Rev'!$A:$M,16,FALSE),0)</f>
        <v>0</v>
      </c>
      <c r="K2347" s="42">
        <f>IFERROR(VLOOKUP($H2347,'Gen F Rev'!$A:$M,17,FALSE),0)</f>
        <v>0</v>
      </c>
      <c r="L2347" s="34">
        <f>IFERROR(VLOOKUP($H2347,'Gen F Exp'!$A:$E,15,FALSE),0)</f>
        <v>0</v>
      </c>
      <c r="M2347" s="34">
        <f>IFERROR(VLOOKUP($H2347,'Gen F Exp'!$A:$E,16,FALSE),0)</f>
        <v>0</v>
      </c>
      <c r="N2347" s="42">
        <f>IFERROR(VLOOKUP($H2347,'Gen F Exp'!$A:$E,17,FALSE),0)</f>
        <v>0</v>
      </c>
      <c r="O2347" s="34">
        <f>IFERROR(VLOOKUP($H2347,'Water F Rev'!$A:$L,15,FALSE),0)</f>
        <v>0</v>
      </c>
      <c r="P2347" s="34">
        <f>IFERROR(VLOOKUP($H2347,'Water F Rev'!$A:$L,16,FALSE),0)</f>
        <v>0</v>
      </c>
      <c r="Q2347" s="42">
        <f>IFERROR(VLOOKUP($H2347,'Water F Rev'!$A:$L,17,FALSE),0)</f>
        <v>0</v>
      </c>
      <c r="R2347" s="34">
        <f>IFERROR(VLOOKUP($H2347,'Water F Exp'!$A:$K,15,FALSE),0)</f>
        <v>0</v>
      </c>
      <c r="S2347" s="34">
        <f>IFERROR(VLOOKUP($H2347,'Water F Exp'!$A:$K,16,FALSE),0)</f>
        <v>0</v>
      </c>
      <c r="T2347" s="42">
        <f>IFERROR(VLOOKUP($H2347,'Water F Exp'!$A:$K,17,FALSE),0)</f>
        <v>0</v>
      </c>
      <c r="U2347" s="34">
        <f ca="1">IFERROR(VLOOKUP($H2347,'Sewer F Rev'!$A:$E,15,FALSE),0)</f>
        <v>0</v>
      </c>
      <c r="V2347" s="34">
        <f ca="1">IFERROR(VLOOKUP($H2347,'Sewer F Rev'!$A:$E,16,FALSE),0)</f>
        <v>0</v>
      </c>
      <c r="W2347" s="42">
        <f ca="1">IFERROR(VLOOKUP($H2347,'Sewer F Rev'!$A:$E,17,FALSE),0)</f>
        <v>0</v>
      </c>
      <c r="X2347" s="34">
        <f>IFERROR(VLOOKUP($H2347,'Sewer F Exp'!$A:$B,15,FALSE),0)</f>
        <v>0</v>
      </c>
      <c r="Y2347" s="34">
        <f>IFERROR(VLOOKUP($H2347,'Sewer F Exp'!$A:$B,16,FALSE),0)</f>
        <v>0</v>
      </c>
      <c r="Z2347" s="42">
        <f>IFERROR(VLOOKUP($H2347,'Sewer F Exp'!$A:$B,17,FALSE),0)</f>
        <v>0</v>
      </c>
      <c r="AA2347" s="34">
        <f>IFERROR(VLOOKUP($H2347,'Refuse F Rev'!$A:$E,15,FALSE),0)</f>
        <v>0</v>
      </c>
      <c r="AB2347" s="34">
        <f>IFERROR(VLOOKUP($H2347,'Refuse F Rev'!$A:$E,16,FALSE),0)</f>
        <v>0</v>
      </c>
      <c r="AC2347" s="42">
        <f>IFERROR(VLOOKUP($H2347,'Refuse F Rev'!$A:$E,17,FALSE),0)</f>
        <v>0</v>
      </c>
      <c r="AD2347" s="34">
        <f>IFERROR(VLOOKUP($H2347,'Refuse F Exp'!$A:$E,15,FALSE),0)</f>
        <v>0</v>
      </c>
      <c r="AE2347" s="34">
        <f>IFERROR(VLOOKUP($H2347,'Refuse F Exp'!$A:$E,16,FALSE),0)</f>
        <v>0</v>
      </c>
      <c r="AF2347" s="42">
        <f>IFERROR(VLOOKUP($H2347,'Refuse F Exp'!$A:$E,17,FALSE),0)</f>
        <v>0</v>
      </c>
      <c r="AG2347" s="34">
        <f>IFERROR(VLOOKUP($H2347,#REF!,10,FALSE),0)</f>
        <v>0</v>
      </c>
      <c r="AH2347" s="34">
        <f>IFERROR(VLOOKUP($H2347,#REF!,11,FALSE),0)</f>
        <v>0</v>
      </c>
      <c r="AI2347" s="42">
        <f>IFERROR(VLOOKUP($H2347,#REF!,12,FALSE),0)</f>
        <v>0</v>
      </c>
      <c r="AJ2347" s="34">
        <f>IFERROR(VLOOKUP($H2347,#REF!,10,FALSE),0)</f>
        <v>0</v>
      </c>
      <c r="AK2347" s="34">
        <f>IFERROR(VLOOKUP($H2347,#REF!,11,FALSE),0)</f>
        <v>0</v>
      </c>
      <c r="AL2347" s="42">
        <f>IFERROR(VLOOKUP($H2347,#REF!,12,FALSE),0)</f>
        <v>0</v>
      </c>
      <c r="AM2347" s="34">
        <f>IFERROR(VLOOKUP($H2347,#REF!,10,FALSE),0)</f>
        <v>0</v>
      </c>
      <c r="AN2347" s="34">
        <f>IFERROR(VLOOKUP($H2347,#REF!,11,FALSE),0)</f>
        <v>0</v>
      </c>
      <c r="AO2347" s="42">
        <f>IFERROR(VLOOKUP($H2347,#REF!,12,FALSE),0)</f>
        <v>0</v>
      </c>
      <c r="AP2347" s="34">
        <f>IFERROR(VLOOKUP($H2347,#REF!,10,FALSE),0)</f>
        <v>0</v>
      </c>
      <c r="AQ2347" s="34">
        <f>IFERROR(VLOOKUP($H2347,#REF!,11,FALSE),0)</f>
        <v>0</v>
      </c>
      <c r="AR2347" s="42">
        <f>IFERROR(VLOOKUP($H2347,#REF!,12,FALSE),0)</f>
        <v>0</v>
      </c>
      <c r="AS2347" s="34">
        <f>IFERROR(VLOOKUP($H2347,#REF!,13,FALSE),0)</f>
        <v>0</v>
      </c>
      <c r="AT2347" s="34">
        <f>IFERROR(VLOOKUP($H2347,#REF!,14,FALSE),0)</f>
        <v>0</v>
      </c>
      <c r="AU2347" s="42">
        <f>IFERROR(VLOOKUP($H2347,#REF!,15,FALSE),0)</f>
        <v>0</v>
      </c>
      <c r="AV2347" s="34">
        <f>IFERROR(VLOOKUP($H2347,#REF!,15,FALSE),0)</f>
        <v>0</v>
      </c>
      <c r="AW2347" s="34">
        <f>IFERROR(VLOOKUP($H2347,#REF!,16,FALSE),0)</f>
        <v>0</v>
      </c>
      <c r="AX2347" s="42">
        <f>IFERROR(VLOOKUP($H2347,#REF!,17,FALSE),0)</f>
        <v>0</v>
      </c>
    </row>
    <row r="2348" spans="1:50" x14ac:dyDescent="0.3">
      <c r="A2348" s="33" t="str">
        <f t="shared" si="144"/>
        <v>0</v>
      </c>
      <c r="B2348" s="33">
        <f>+'R&amp;E EXPORT'!B2147</f>
        <v>0</v>
      </c>
      <c r="C2348" t="str">
        <f>IFERROR(VLOOKUP(A2348,'MCSJ Export'!A:C,3,FALSE),"")</f>
        <v/>
      </c>
      <c r="D2348" s="37">
        <f t="shared" ca="1" si="145"/>
        <v>0</v>
      </c>
      <c r="E2348" s="37">
        <f t="shared" ca="1" si="146"/>
        <v>0</v>
      </c>
      <c r="F2348" s="37">
        <f t="shared" ca="1" si="147"/>
        <v>0</v>
      </c>
      <c r="G2348" s="37"/>
      <c r="H2348" s="33">
        <f>+'R&amp;E EXPORT'!A2147</f>
        <v>0</v>
      </c>
      <c r="I2348" s="34">
        <f>IFERROR(VLOOKUP($H2348,'Gen F Rev'!$A:$M,15,FALSE),0)</f>
        <v>0</v>
      </c>
      <c r="J2348" s="34">
        <f>IFERROR(VLOOKUP($H2348,'Gen F Rev'!$A:$M,16,FALSE),0)</f>
        <v>0</v>
      </c>
      <c r="K2348" s="42">
        <f>IFERROR(VLOOKUP($H2348,'Gen F Rev'!$A:$M,17,FALSE),0)</f>
        <v>0</v>
      </c>
      <c r="L2348" s="34">
        <f>IFERROR(VLOOKUP($H2348,'Gen F Exp'!$A:$E,15,FALSE),0)</f>
        <v>0</v>
      </c>
      <c r="M2348" s="34">
        <f>IFERROR(VLOOKUP($H2348,'Gen F Exp'!$A:$E,16,FALSE),0)</f>
        <v>0</v>
      </c>
      <c r="N2348" s="42">
        <f>IFERROR(VLOOKUP($H2348,'Gen F Exp'!$A:$E,17,FALSE),0)</f>
        <v>0</v>
      </c>
      <c r="O2348" s="34">
        <f>IFERROR(VLOOKUP($H2348,'Water F Rev'!$A:$L,15,FALSE),0)</f>
        <v>0</v>
      </c>
      <c r="P2348" s="34">
        <f>IFERROR(VLOOKUP($H2348,'Water F Rev'!$A:$L,16,FALSE),0)</f>
        <v>0</v>
      </c>
      <c r="Q2348" s="42">
        <f>IFERROR(VLOOKUP($H2348,'Water F Rev'!$A:$L,17,FALSE),0)</f>
        <v>0</v>
      </c>
      <c r="R2348" s="34">
        <f>IFERROR(VLOOKUP($H2348,'Water F Exp'!$A:$K,15,FALSE),0)</f>
        <v>0</v>
      </c>
      <c r="S2348" s="34">
        <f>IFERROR(VLOOKUP($H2348,'Water F Exp'!$A:$K,16,FALSE),0)</f>
        <v>0</v>
      </c>
      <c r="T2348" s="42">
        <f>IFERROR(VLOOKUP($H2348,'Water F Exp'!$A:$K,17,FALSE),0)</f>
        <v>0</v>
      </c>
      <c r="U2348" s="34">
        <f ca="1">IFERROR(VLOOKUP($H2348,'Sewer F Rev'!$A:$E,15,FALSE),0)</f>
        <v>0</v>
      </c>
      <c r="V2348" s="34">
        <f ca="1">IFERROR(VLOOKUP($H2348,'Sewer F Rev'!$A:$E,16,FALSE),0)</f>
        <v>0</v>
      </c>
      <c r="W2348" s="42">
        <f ca="1">IFERROR(VLOOKUP($H2348,'Sewer F Rev'!$A:$E,17,FALSE),0)</f>
        <v>0</v>
      </c>
      <c r="X2348" s="34">
        <f>IFERROR(VLOOKUP($H2348,'Sewer F Exp'!$A:$B,15,FALSE),0)</f>
        <v>0</v>
      </c>
      <c r="Y2348" s="34">
        <f>IFERROR(VLOOKUP($H2348,'Sewer F Exp'!$A:$B,16,FALSE),0)</f>
        <v>0</v>
      </c>
      <c r="Z2348" s="42">
        <f>IFERROR(VLOOKUP($H2348,'Sewer F Exp'!$A:$B,17,FALSE),0)</f>
        <v>0</v>
      </c>
      <c r="AA2348" s="34">
        <f>IFERROR(VLOOKUP($H2348,'Refuse F Rev'!$A:$E,15,FALSE),0)</f>
        <v>0</v>
      </c>
      <c r="AB2348" s="34">
        <f>IFERROR(VLOOKUP($H2348,'Refuse F Rev'!$A:$E,16,FALSE),0)</f>
        <v>0</v>
      </c>
      <c r="AC2348" s="42">
        <f>IFERROR(VLOOKUP($H2348,'Refuse F Rev'!$A:$E,17,FALSE),0)</f>
        <v>0</v>
      </c>
      <c r="AD2348" s="34">
        <f>IFERROR(VLOOKUP($H2348,'Refuse F Exp'!$A:$E,15,FALSE),0)</f>
        <v>0</v>
      </c>
      <c r="AE2348" s="34">
        <f>IFERROR(VLOOKUP($H2348,'Refuse F Exp'!$A:$E,16,FALSE),0)</f>
        <v>0</v>
      </c>
      <c r="AF2348" s="42">
        <f>IFERROR(VLOOKUP($H2348,'Refuse F Exp'!$A:$E,17,FALSE),0)</f>
        <v>0</v>
      </c>
      <c r="AG2348" s="34">
        <f>IFERROR(VLOOKUP($H2348,#REF!,10,FALSE),0)</f>
        <v>0</v>
      </c>
      <c r="AH2348" s="34">
        <f>IFERROR(VLOOKUP($H2348,#REF!,11,FALSE),0)</f>
        <v>0</v>
      </c>
      <c r="AI2348" s="42">
        <f>IFERROR(VLOOKUP($H2348,#REF!,12,FALSE),0)</f>
        <v>0</v>
      </c>
      <c r="AJ2348" s="34">
        <f>IFERROR(VLOOKUP($H2348,#REF!,10,FALSE),0)</f>
        <v>0</v>
      </c>
      <c r="AK2348" s="34">
        <f>IFERROR(VLOOKUP($H2348,#REF!,11,FALSE),0)</f>
        <v>0</v>
      </c>
      <c r="AL2348" s="42">
        <f>IFERROR(VLOOKUP($H2348,#REF!,12,FALSE),0)</f>
        <v>0</v>
      </c>
      <c r="AM2348" s="34">
        <f>IFERROR(VLOOKUP($H2348,#REF!,10,FALSE),0)</f>
        <v>0</v>
      </c>
      <c r="AN2348" s="34">
        <f>IFERROR(VLOOKUP($H2348,#REF!,11,FALSE),0)</f>
        <v>0</v>
      </c>
      <c r="AO2348" s="42">
        <f>IFERROR(VLOOKUP($H2348,#REF!,12,FALSE),0)</f>
        <v>0</v>
      </c>
      <c r="AP2348" s="34">
        <f>IFERROR(VLOOKUP($H2348,#REF!,10,FALSE),0)</f>
        <v>0</v>
      </c>
      <c r="AQ2348" s="34">
        <f>IFERROR(VLOOKUP($H2348,#REF!,11,FALSE),0)</f>
        <v>0</v>
      </c>
      <c r="AR2348" s="42">
        <f>IFERROR(VLOOKUP($H2348,#REF!,12,FALSE),0)</f>
        <v>0</v>
      </c>
      <c r="AS2348" s="34">
        <f>IFERROR(VLOOKUP($H2348,#REF!,13,FALSE),0)</f>
        <v>0</v>
      </c>
      <c r="AT2348" s="34">
        <f>IFERROR(VLOOKUP($H2348,#REF!,14,FALSE),0)</f>
        <v>0</v>
      </c>
      <c r="AU2348" s="42">
        <f>IFERROR(VLOOKUP($H2348,#REF!,15,FALSE),0)</f>
        <v>0</v>
      </c>
      <c r="AV2348" s="34">
        <f>IFERROR(VLOOKUP($H2348,#REF!,15,FALSE),0)</f>
        <v>0</v>
      </c>
      <c r="AW2348" s="34">
        <f>IFERROR(VLOOKUP($H2348,#REF!,16,FALSE),0)</f>
        <v>0</v>
      </c>
      <c r="AX2348" s="42">
        <f>IFERROR(VLOOKUP($H2348,#REF!,17,FALSE),0)</f>
        <v>0</v>
      </c>
    </row>
    <row r="2349" spans="1:50" x14ac:dyDescent="0.3">
      <c r="A2349" s="33" t="str">
        <f t="shared" si="144"/>
        <v>0</v>
      </c>
      <c r="B2349" s="33">
        <f>+'R&amp;E EXPORT'!B2148</f>
        <v>0</v>
      </c>
      <c r="C2349" t="str">
        <f>IFERROR(VLOOKUP(A2349,'MCSJ Export'!A:C,3,FALSE),"")</f>
        <v/>
      </c>
      <c r="D2349" s="37">
        <f t="shared" ca="1" si="145"/>
        <v>0</v>
      </c>
      <c r="E2349" s="37">
        <f t="shared" ca="1" si="146"/>
        <v>0</v>
      </c>
      <c r="F2349" s="37">
        <f t="shared" ca="1" si="147"/>
        <v>0</v>
      </c>
      <c r="G2349" s="37"/>
      <c r="H2349" s="33">
        <f>+'R&amp;E EXPORT'!A2148</f>
        <v>0</v>
      </c>
      <c r="I2349" s="34">
        <f>IFERROR(VLOOKUP($H2349,'Gen F Rev'!$A:$M,15,FALSE),0)</f>
        <v>0</v>
      </c>
      <c r="J2349" s="34">
        <f>IFERROR(VLOOKUP($H2349,'Gen F Rev'!$A:$M,16,FALSE),0)</f>
        <v>0</v>
      </c>
      <c r="K2349" s="42">
        <f>IFERROR(VLOOKUP($H2349,'Gen F Rev'!$A:$M,17,FALSE),0)</f>
        <v>0</v>
      </c>
      <c r="L2349" s="34">
        <f>IFERROR(VLOOKUP($H2349,'Gen F Exp'!$A:$E,15,FALSE),0)</f>
        <v>0</v>
      </c>
      <c r="M2349" s="34">
        <f>IFERROR(VLOOKUP($H2349,'Gen F Exp'!$A:$E,16,FALSE),0)</f>
        <v>0</v>
      </c>
      <c r="N2349" s="42">
        <f>IFERROR(VLOOKUP($H2349,'Gen F Exp'!$A:$E,17,FALSE),0)</f>
        <v>0</v>
      </c>
      <c r="O2349" s="34">
        <f>IFERROR(VLOOKUP($H2349,'Water F Rev'!$A:$L,15,FALSE),0)</f>
        <v>0</v>
      </c>
      <c r="P2349" s="34">
        <f>IFERROR(VLOOKUP($H2349,'Water F Rev'!$A:$L,16,FALSE),0)</f>
        <v>0</v>
      </c>
      <c r="Q2349" s="42">
        <f>IFERROR(VLOOKUP($H2349,'Water F Rev'!$A:$L,17,FALSE),0)</f>
        <v>0</v>
      </c>
      <c r="R2349" s="34">
        <f>IFERROR(VLOOKUP($H2349,'Water F Exp'!$A:$K,15,FALSE),0)</f>
        <v>0</v>
      </c>
      <c r="S2349" s="34">
        <f>IFERROR(VLOOKUP($H2349,'Water F Exp'!$A:$K,16,FALSE),0)</f>
        <v>0</v>
      </c>
      <c r="T2349" s="42">
        <f>IFERROR(VLOOKUP($H2349,'Water F Exp'!$A:$K,17,FALSE),0)</f>
        <v>0</v>
      </c>
      <c r="U2349" s="34">
        <f ca="1">IFERROR(VLOOKUP($H2349,'Sewer F Rev'!$A:$E,15,FALSE),0)</f>
        <v>0</v>
      </c>
      <c r="V2349" s="34">
        <f ca="1">IFERROR(VLOOKUP($H2349,'Sewer F Rev'!$A:$E,16,FALSE),0)</f>
        <v>0</v>
      </c>
      <c r="W2349" s="42">
        <f ca="1">IFERROR(VLOOKUP($H2349,'Sewer F Rev'!$A:$E,17,FALSE),0)</f>
        <v>0</v>
      </c>
      <c r="X2349" s="34">
        <f>IFERROR(VLOOKUP($H2349,'Sewer F Exp'!$A:$B,15,FALSE),0)</f>
        <v>0</v>
      </c>
      <c r="Y2349" s="34">
        <f>IFERROR(VLOOKUP($H2349,'Sewer F Exp'!$A:$B,16,FALSE),0)</f>
        <v>0</v>
      </c>
      <c r="Z2349" s="42">
        <f>IFERROR(VLOOKUP($H2349,'Sewer F Exp'!$A:$B,17,FALSE),0)</f>
        <v>0</v>
      </c>
      <c r="AA2349" s="34">
        <f>IFERROR(VLOOKUP($H2349,'Refuse F Rev'!$A:$E,15,FALSE),0)</f>
        <v>0</v>
      </c>
      <c r="AB2349" s="34">
        <f>IFERROR(VLOOKUP($H2349,'Refuse F Rev'!$A:$E,16,FALSE),0)</f>
        <v>0</v>
      </c>
      <c r="AC2349" s="42">
        <f>IFERROR(VLOOKUP($H2349,'Refuse F Rev'!$A:$E,17,FALSE),0)</f>
        <v>0</v>
      </c>
      <c r="AD2349" s="34">
        <f>IFERROR(VLOOKUP($H2349,'Refuse F Exp'!$A:$E,15,FALSE),0)</f>
        <v>0</v>
      </c>
      <c r="AE2349" s="34">
        <f>IFERROR(VLOOKUP($H2349,'Refuse F Exp'!$A:$E,16,FALSE),0)</f>
        <v>0</v>
      </c>
      <c r="AF2349" s="42">
        <f>IFERROR(VLOOKUP($H2349,'Refuse F Exp'!$A:$E,17,FALSE),0)</f>
        <v>0</v>
      </c>
      <c r="AG2349" s="34">
        <f>IFERROR(VLOOKUP($H2349,#REF!,10,FALSE),0)</f>
        <v>0</v>
      </c>
      <c r="AH2349" s="34">
        <f>IFERROR(VLOOKUP($H2349,#REF!,11,FALSE),0)</f>
        <v>0</v>
      </c>
      <c r="AI2349" s="42">
        <f>IFERROR(VLOOKUP($H2349,#REF!,12,FALSE),0)</f>
        <v>0</v>
      </c>
      <c r="AJ2349" s="34">
        <f>IFERROR(VLOOKUP($H2349,#REF!,10,FALSE),0)</f>
        <v>0</v>
      </c>
      <c r="AK2349" s="34">
        <f>IFERROR(VLOOKUP($H2349,#REF!,11,FALSE),0)</f>
        <v>0</v>
      </c>
      <c r="AL2349" s="42">
        <f>IFERROR(VLOOKUP($H2349,#REF!,12,FALSE),0)</f>
        <v>0</v>
      </c>
      <c r="AM2349" s="34">
        <f>IFERROR(VLOOKUP($H2349,#REF!,10,FALSE),0)</f>
        <v>0</v>
      </c>
      <c r="AN2349" s="34">
        <f>IFERROR(VLOOKUP($H2349,#REF!,11,FALSE),0)</f>
        <v>0</v>
      </c>
      <c r="AO2349" s="42">
        <f>IFERROR(VLOOKUP($H2349,#REF!,12,FALSE),0)</f>
        <v>0</v>
      </c>
      <c r="AP2349" s="34">
        <f>IFERROR(VLOOKUP($H2349,#REF!,10,FALSE),0)</f>
        <v>0</v>
      </c>
      <c r="AQ2349" s="34">
        <f>IFERROR(VLOOKUP($H2349,#REF!,11,FALSE),0)</f>
        <v>0</v>
      </c>
      <c r="AR2349" s="42">
        <f>IFERROR(VLOOKUP($H2349,#REF!,12,FALSE),0)</f>
        <v>0</v>
      </c>
      <c r="AS2349" s="34">
        <f>IFERROR(VLOOKUP($H2349,#REF!,13,FALSE),0)</f>
        <v>0</v>
      </c>
      <c r="AT2349" s="34">
        <f>IFERROR(VLOOKUP($H2349,#REF!,14,FALSE),0)</f>
        <v>0</v>
      </c>
      <c r="AU2349" s="42">
        <f>IFERROR(VLOOKUP($H2349,#REF!,15,FALSE),0)</f>
        <v>0</v>
      </c>
      <c r="AV2349" s="34">
        <f>IFERROR(VLOOKUP($H2349,#REF!,15,FALSE),0)</f>
        <v>0</v>
      </c>
      <c r="AW2349" s="34">
        <f>IFERROR(VLOOKUP($H2349,#REF!,16,FALSE),0)</f>
        <v>0</v>
      </c>
      <c r="AX2349" s="42">
        <f>IFERROR(VLOOKUP($H2349,#REF!,17,FALSE),0)</f>
        <v>0</v>
      </c>
    </row>
    <row r="2350" spans="1:50" x14ac:dyDescent="0.3">
      <c r="A2350" s="33" t="str">
        <f t="shared" si="144"/>
        <v>0</v>
      </c>
      <c r="B2350" s="33">
        <f>+'R&amp;E EXPORT'!B2149</f>
        <v>0</v>
      </c>
      <c r="C2350" t="str">
        <f>IFERROR(VLOOKUP(A2350,'MCSJ Export'!A:C,3,FALSE),"")</f>
        <v/>
      </c>
      <c r="D2350" s="37">
        <f t="shared" ca="1" si="145"/>
        <v>0</v>
      </c>
      <c r="E2350" s="37">
        <f t="shared" ca="1" si="146"/>
        <v>0</v>
      </c>
      <c r="F2350" s="37">
        <f t="shared" ca="1" si="147"/>
        <v>0</v>
      </c>
      <c r="G2350" s="37"/>
      <c r="H2350" s="33">
        <f>+'R&amp;E EXPORT'!A2149</f>
        <v>0</v>
      </c>
      <c r="I2350" s="34">
        <f>IFERROR(VLOOKUP($H2350,'Gen F Rev'!$A:$M,15,FALSE),0)</f>
        <v>0</v>
      </c>
      <c r="J2350" s="34">
        <f>IFERROR(VLOOKUP($H2350,'Gen F Rev'!$A:$M,16,FALSE),0)</f>
        <v>0</v>
      </c>
      <c r="K2350" s="42">
        <f>IFERROR(VLOOKUP($H2350,'Gen F Rev'!$A:$M,17,FALSE),0)</f>
        <v>0</v>
      </c>
      <c r="L2350" s="34">
        <f>IFERROR(VLOOKUP($H2350,'Gen F Exp'!$A:$E,15,FALSE),0)</f>
        <v>0</v>
      </c>
      <c r="M2350" s="34">
        <f>IFERROR(VLOOKUP($H2350,'Gen F Exp'!$A:$E,16,FALSE),0)</f>
        <v>0</v>
      </c>
      <c r="N2350" s="42">
        <f>IFERROR(VLOOKUP($H2350,'Gen F Exp'!$A:$E,17,FALSE),0)</f>
        <v>0</v>
      </c>
      <c r="O2350" s="34">
        <f>IFERROR(VLOOKUP($H2350,'Water F Rev'!$A:$L,15,FALSE),0)</f>
        <v>0</v>
      </c>
      <c r="P2350" s="34">
        <f>IFERROR(VLOOKUP($H2350,'Water F Rev'!$A:$L,16,FALSE),0)</f>
        <v>0</v>
      </c>
      <c r="Q2350" s="42">
        <f>IFERROR(VLOOKUP($H2350,'Water F Rev'!$A:$L,17,FALSE),0)</f>
        <v>0</v>
      </c>
      <c r="R2350" s="34">
        <f>IFERROR(VLOOKUP($H2350,'Water F Exp'!$A:$K,15,FALSE),0)</f>
        <v>0</v>
      </c>
      <c r="S2350" s="34">
        <f>IFERROR(VLOOKUP($H2350,'Water F Exp'!$A:$K,16,FALSE),0)</f>
        <v>0</v>
      </c>
      <c r="T2350" s="42">
        <f>IFERROR(VLOOKUP($H2350,'Water F Exp'!$A:$K,17,FALSE),0)</f>
        <v>0</v>
      </c>
      <c r="U2350" s="34">
        <f ca="1">IFERROR(VLOOKUP($H2350,'Sewer F Rev'!$A:$E,15,FALSE),0)</f>
        <v>0</v>
      </c>
      <c r="V2350" s="34">
        <f ca="1">IFERROR(VLOOKUP($H2350,'Sewer F Rev'!$A:$E,16,FALSE),0)</f>
        <v>0</v>
      </c>
      <c r="W2350" s="42">
        <f ca="1">IFERROR(VLOOKUP($H2350,'Sewer F Rev'!$A:$E,17,FALSE),0)</f>
        <v>0</v>
      </c>
      <c r="X2350" s="34">
        <f>IFERROR(VLOOKUP($H2350,'Sewer F Exp'!$A:$B,15,FALSE),0)</f>
        <v>0</v>
      </c>
      <c r="Y2350" s="34">
        <f>IFERROR(VLOOKUP($H2350,'Sewer F Exp'!$A:$B,16,FALSE),0)</f>
        <v>0</v>
      </c>
      <c r="Z2350" s="42">
        <f>IFERROR(VLOOKUP($H2350,'Sewer F Exp'!$A:$B,17,FALSE),0)</f>
        <v>0</v>
      </c>
      <c r="AA2350" s="34">
        <f>IFERROR(VLOOKUP($H2350,'Refuse F Rev'!$A:$E,15,FALSE),0)</f>
        <v>0</v>
      </c>
      <c r="AB2350" s="34">
        <f>IFERROR(VLOOKUP($H2350,'Refuse F Rev'!$A:$E,16,FALSE),0)</f>
        <v>0</v>
      </c>
      <c r="AC2350" s="42">
        <f>IFERROR(VLOOKUP($H2350,'Refuse F Rev'!$A:$E,17,FALSE),0)</f>
        <v>0</v>
      </c>
      <c r="AD2350" s="34">
        <f>IFERROR(VLOOKUP($H2350,'Refuse F Exp'!$A:$E,15,FALSE),0)</f>
        <v>0</v>
      </c>
      <c r="AE2350" s="34">
        <f>IFERROR(VLOOKUP($H2350,'Refuse F Exp'!$A:$E,16,FALSE),0)</f>
        <v>0</v>
      </c>
      <c r="AF2350" s="42">
        <f>IFERROR(VLOOKUP($H2350,'Refuse F Exp'!$A:$E,17,FALSE),0)</f>
        <v>0</v>
      </c>
      <c r="AG2350" s="34">
        <f>IFERROR(VLOOKUP($H2350,#REF!,10,FALSE),0)</f>
        <v>0</v>
      </c>
      <c r="AH2350" s="34">
        <f>IFERROR(VLOOKUP($H2350,#REF!,11,FALSE),0)</f>
        <v>0</v>
      </c>
      <c r="AI2350" s="42">
        <f>IFERROR(VLOOKUP($H2350,#REF!,12,FALSE),0)</f>
        <v>0</v>
      </c>
      <c r="AJ2350" s="34">
        <f>IFERROR(VLOOKUP($H2350,#REF!,10,FALSE),0)</f>
        <v>0</v>
      </c>
      <c r="AK2350" s="34">
        <f>IFERROR(VLOOKUP($H2350,#REF!,11,FALSE),0)</f>
        <v>0</v>
      </c>
      <c r="AL2350" s="42">
        <f>IFERROR(VLOOKUP($H2350,#REF!,12,FALSE),0)</f>
        <v>0</v>
      </c>
      <c r="AM2350" s="34">
        <f>IFERROR(VLOOKUP($H2350,#REF!,10,FALSE),0)</f>
        <v>0</v>
      </c>
      <c r="AN2350" s="34">
        <f>IFERROR(VLOOKUP($H2350,#REF!,11,FALSE),0)</f>
        <v>0</v>
      </c>
      <c r="AO2350" s="42">
        <f>IFERROR(VLOOKUP($H2350,#REF!,12,FALSE),0)</f>
        <v>0</v>
      </c>
      <c r="AP2350" s="34">
        <f>IFERROR(VLOOKUP($H2350,#REF!,10,FALSE),0)</f>
        <v>0</v>
      </c>
      <c r="AQ2350" s="34">
        <f>IFERROR(VLOOKUP($H2350,#REF!,11,FALSE),0)</f>
        <v>0</v>
      </c>
      <c r="AR2350" s="42">
        <f>IFERROR(VLOOKUP($H2350,#REF!,12,FALSE),0)</f>
        <v>0</v>
      </c>
      <c r="AS2350" s="34">
        <f>IFERROR(VLOOKUP($H2350,#REF!,13,FALSE),0)</f>
        <v>0</v>
      </c>
      <c r="AT2350" s="34">
        <f>IFERROR(VLOOKUP($H2350,#REF!,14,FALSE),0)</f>
        <v>0</v>
      </c>
      <c r="AU2350" s="42">
        <f>IFERROR(VLOOKUP($H2350,#REF!,15,FALSE),0)</f>
        <v>0</v>
      </c>
      <c r="AV2350" s="34">
        <f>IFERROR(VLOOKUP($H2350,#REF!,15,FALSE),0)</f>
        <v>0</v>
      </c>
      <c r="AW2350" s="34">
        <f>IFERROR(VLOOKUP($H2350,#REF!,16,FALSE),0)</f>
        <v>0</v>
      </c>
      <c r="AX2350" s="42">
        <f>IFERROR(VLOOKUP($H2350,#REF!,17,FALSE),0)</f>
        <v>0</v>
      </c>
    </row>
    <row r="2351" spans="1:50" x14ac:dyDescent="0.3">
      <c r="A2351" s="33" t="str">
        <f t="shared" si="144"/>
        <v>0</v>
      </c>
      <c r="B2351" s="33">
        <f>+'R&amp;E EXPORT'!B2150</f>
        <v>0</v>
      </c>
      <c r="C2351" t="str">
        <f>IFERROR(VLOOKUP(A2351,'MCSJ Export'!A:C,3,FALSE),"")</f>
        <v/>
      </c>
      <c r="D2351" s="37">
        <f t="shared" ca="1" si="145"/>
        <v>0</v>
      </c>
      <c r="E2351" s="37">
        <f t="shared" ca="1" si="146"/>
        <v>0</v>
      </c>
      <c r="F2351" s="37">
        <f t="shared" ca="1" si="147"/>
        <v>0</v>
      </c>
      <c r="G2351" s="37"/>
      <c r="H2351" s="33">
        <f>+'R&amp;E EXPORT'!A2150</f>
        <v>0</v>
      </c>
      <c r="I2351" s="34">
        <f>IFERROR(VLOOKUP($H2351,'Gen F Rev'!$A:$M,15,FALSE),0)</f>
        <v>0</v>
      </c>
      <c r="J2351" s="34">
        <f>IFERROR(VLOOKUP($H2351,'Gen F Rev'!$A:$M,16,FALSE),0)</f>
        <v>0</v>
      </c>
      <c r="K2351" s="42">
        <f>IFERROR(VLOOKUP($H2351,'Gen F Rev'!$A:$M,17,FALSE),0)</f>
        <v>0</v>
      </c>
      <c r="L2351" s="34">
        <f>IFERROR(VLOOKUP($H2351,'Gen F Exp'!$A:$E,15,FALSE),0)</f>
        <v>0</v>
      </c>
      <c r="M2351" s="34">
        <f>IFERROR(VLOOKUP($H2351,'Gen F Exp'!$A:$E,16,FALSE),0)</f>
        <v>0</v>
      </c>
      <c r="N2351" s="42">
        <f>IFERROR(VLOOKUP($H2351,'Gen F Exp'!$A:$E,17,FALSE),0)</f>
        <v>0</v>
      </c>
      <c r="O2351" s="34">
        <f>IFERROR(VLOOKUP($H2351,'Water F Rev'!$A:$L,15,FALSE),0)</f>
        <v>0</v>
      </c>
      <c r="P2351" s="34">
        <f>IFERROR(VLOOKUP($H2351,'Water F Rev'!$A:$L,16,FALSE),0)</f>
        <v>0</v>
      </c>
      <c r="Q2351" s="42">
        <f>IFERROR(VLOOKUP($H2351,'Water F Rev'!$A:$L,17,FALSE),0)</f>
        <v>0</v>
      </c>
      <c r="R2351" s="34">
        <f>IFERROR(VLOOKUP($H2351,'Water F Exp'!$A:$K,15,FALSE),0)</f>
        <v>0</v>
      </c>
      <c r="S2351" s="34">
        <f>IFERROR(VLOOKUP($H2351,'Water F Exp'!$A:$K,16,FALSE),0)</f>
        <v>0</v>
      </c>
      <c r="T2351" s="42">
        <f>IFERROR(VLOOKUP($H2351,'Water F Exp'!$A:$K,17,FALSE),0)</f>
        <v>0</v>
      </c>
      <c r="U2351" s="34">
        <f ca="1">IFERROR(VLOOKUP($H2351,'Sewer F Rev'!$A:$E,15,FALSE),0)</f>
        <v>0</v>
      </c>
      <c r="V2351" s="34">
        <f ca="1">IFERROR(VLOOKUP($H2351,'Sewer F Rev'!$A:$E,16,FALSE),0)</f>
        <v>0</v>
      </c>
      <c r="W2351" s="42">
        <f ca="1">IFERROR(VLOOKUP($H2351,'Sewer F Rev'!$A:$E,17,FALSE),0)</f>
        <v>0</v>
      </c>
      <c r="X2351" s="34">
        <f>IFERROR(VLOOKUP($H2351,'Sewer F Exp'!$A:$B,15,FALSE),0)</f>
        <v>0</v>
      </c>
      <c r="Y2351" s="34">
        <f>IFERROR(VLOOKUP($H2351,'Sewer F Exp'!$A:$B,16,FALSE),0)</f>
        <v>0</v>
      </c>
      <c r="Z2351" s="42">
        <f>IFERROR(VLOOKUP($H2351,'Sewer F Exp'!$A:$B,17,FALSE),0)</f>
        <v>0</v>
      </c>
      <c r="AA2351" s="34">
        <f>IFERROR(VLOOKUP($H2351,'Refuse F Rev'!$A:$E,15,FALSE),0)</f>
        <v>0</v>
      </c>
      <c r="AB2351" s="34">
        <f>IFERROR(VLOOKUP($H2351,'Refuse F Rev'!$A:$E,16,FALSE),0)</f>
        <v>0</v>
      </c>
      <c r="AC2351" s="42">
        <f>IFERROR(VLOOKUP($H2351,'Refuse F Rev'!$A:$E,17,FALSE),0)</f>
        <v>0</v>
      </c>
      <c r="AD2351" s="34">
        <f>IFERROR(VLOOKUP($H2351,'Refuse F Exp'!$A:$E,15,FALSE),0)</f>
        <v>0</v>
      </c>
      <c r="AE2351" s="34">
        <f>IFERROR(VLOOKUP($H2351,'Refuse F Exp'!$A:$E,16,FALSE),0)</f>
        <v>0</v>
      </c>
      <c r="AF2351" s="42">
        <f>IFERROR(VLOOKUP($H2351,'Refuse F Exp'!$A:$E,17,FALSE),0)</f>
        <v>0</v>
      </c>
      <c r="AG2351" s="34">
        <f>IFERROR(VLOOKUP($H2351,#REF!,10,FALSE),0)</f>
        <v>0</v>
      </c>
      <c r="AH2351" s="34">
        <f>IFERROR(VLOOKUP($H2351,#REF!,11,FALSE),0)</f>
        <v>0</v>
      </c>
      <c r="AI2351" s="42">
        <f>IFERROR(VLOOKUP($H2351,#REF!,12,FALSE),0)</f>
        <v>0</v>
      </c>
      <c r="AJ2351" s="34">
        <f>IFERROR(VLOOKUP($H2351,#REF!,10,FALSE),0)</f>
        <v>0</v>
      </c>
      <c r="AK2351" s="34">
        <f>IFERROR(VLOOKUP($H2351,#REF!,11,FALSE),0)</f>
        <v>0</v>
      </c>
      <c r="AL2351" s="42">
        <f>IFERROR(VLOOKUP($H2351,#REF!,12,FALSE),0)</f>
        <v>0</v>
      </c>
      <c r="AM2351" s="34">
        <f>IFERROR(VLOOKUP($H2351,#REF!,10,FALSE),0)</f>
        <v>0</v>
      </c>
      <c r="AN2351" s="34">
        <f>IFERROR(VLOOKUP($H2351,#REF!,11,FALSE),0)</f>
        <v>0</v>
      </c>
      <c r="AO2351" s="42">
        <f>IFERROR(VLOOKUP($H2351,#REF!,12,FALSE),0)</f>
        <v>0</v>
      </c>
      <c r="AP2351" s="34">
        <f>IFERROR(VLOOKUP($H2351,#REF!,10,FALSE),0)</f>
        <v>0</v>
      </c>
      <c r="AQ2351" s="34">
        <f>IFERROR(VLOOKUP($H2351,#REF!,11,FALSE),0)</f>
        <v>0</v>
      </c>
      <c r="AR2351" s="42">
        <f>IFERROR(VLOOKUP($H2351,#REF!,12,FALSE),0)</f>
        <v>0</v>
      </c>
      <c r="AS2351" s="34">
        <f>IFERROR(VLOOKUP($H2351,#REF!,13,FALSE),0)</f>
        <v>0</v>
      </c>
      <c r="AT2351" s="34">
        <f>IFERROR(VLOOKUP($H2351,#REF!,14,FALSE),0)</f>
        <v>0</v>
      </c>
      <c r="AU2351" s="42">
        <f>IFERROR(VLOOKUP($H2351,#REF!,15,FALSE),0)</f>
        <v>0</v>
      </c>
      <c r="AV2351" s="34">
        <f>IFERROR(VLOOKUP($H2351,#REF!,15,FALSE),0)</f>
        <v>0</v>
      </c>
      <c r="AW2351" s="34">
        <f>IFERROR(VLOOKUP($H2351,#REF!,16,FALSE),0)</f>
        <v>0</v>
      </c>
      <c r="AX2351" s="42">
        <f>IFERROR(VLOOKUP($H2351,#REF!,17,FALSE),0)</f>
        <v>0</v>
      </c>
    </row>
    <row r="2352" spans="1:50" x14ac:dyDescent="0.3">
      <c r="A2352" s="33" t="str">
        <f t="shared" si="144"/>
        <v>0</v>
      </c>
      <c r="B2352" s="33">
        <f>+'R&amp;E EXPORT'!B2151</f>
        <v>0</v>
      </c>
      <c r="C2352" t="str">
        <f>IFERROR(VLOOKUP(A2352,'MCSJ Export'!A:C,3,FALSE),"")</f>
        <v/>
      </c>
      <c r="D2352" s="37">
        <f t="shared" ca="1" si="145"/>
        <v>0</v>
      </c>
      <c r="E2352" s="37">
        <f t="shared" ca="1" si="146"/>
        <v>0</v>
      </c>
      <c r="F2352" s="37">
        <f t="shared" ca="1" si="147"/>
        <v>0</v>
      </c>
      <c r="G2352" s="37"/>
      <c r="H2352" s="33">
        <f>+'R&amp;E EXPORT'!A2151</f>
        <v>0</v>
      </c>
      <c r="I2352" s="34">
        <f>IFERROR(VLOOKUP($H2352,'Gen F Rev'!$A:$M,15,FALSE),0)</f>
        <v>0</v>
      </c>
      <c r="J2352" s="34">
        <f>IFERROR(VLOOKUP($H2352,'Gen F Rev'!$A:$M,16,FALSE),0)</f>
        <v>0</v>
      </c>
      <c r="K2352" s="42">
        <f>IFERROR(VLOOKUP($H2352,'Gen F Rev'!$A:$M,17,FALSE),0)</f>
        <v>0</v>
      </c>
      <c r="L2352" s="34">
        <f>IFERROR(VLOOKUP($H2352,'Gen F Exp'!$A:$E,15,FALSE),0)</f>
        <v>0</v>
      </c>
      <c r="M2352" s="34">
        <f>IFERROR(VLOOKUP($H2352,'Gen F Exp'!$A:$E,16,FALSE),0)</f>
        <v>0</v>
      </c>
      <c r="N2352" s="42">
        <f>IFERROR(VLOOKUP($H2352,'Gen F Exp'!$A:$E,17,FALSE),0)</f>
        <v>0</v>
      </c>
      <c r="O2352" s="34">
        <f>IFERROR(VLOOKUP($H2352,'Water F Rev'!$A:$L,15,FALSE),0)</f>
        <v>0</v>
      </c>
      <c r="P2352" s="34">
        <f>IFERROR(VLOOKUP($H2352,'Water F Rev'!$A:$L,16,FALSE),0)</f>
        <v>0</v>
      </c>
      <c r="Q2352" s="42">
        <f>IFERROR(VLOOKUP($H2352,'Water F Rev'!$A:$L,17,FALSE),0)</f>
        <v>0</v>
      </c>
      <c r="R2352" s="34">
        <f>IFERROR(VLOOKUP($H2352,'Water F Exp'!$A:$K,15,FALSE),0)</f>
        <v>0</v>
      </c>
      <c r="S2352" s="34">
        <f>IFERROR(VLOOKUP($H2352,'Water F Exp'!$A:$K,16,FALSE),0)</f>
        <v>0</v>
      </c>
      <c r="T2352" s="42">
        <f>IFERROR(VLOOKUP($H2352,'Water F Exp'!$A:$K,17,FALSE),0)</f>
        <v>0</v>
      </c>
      <c r="U2352" s="34">
        <f ca="1">IFERROR(VLOOKUP($H2352,'Sewer F Rev'!$A:$E,15,FALSE),0)</f>
        <v>0</v>
      </c>
      <c r="V2352" s="34">
        <f ca="1">IFERROR(VLOOKUP($H2352,'Sewer F Rev'!$A:$E,16,FALSE),0)</f>
        <v>0</v>
      </c>
      <c r="W2352" s="42">
        <f ca="1">IFERROR(VLOOKUP($H2352,'Sewer F Rev'!$A:$E,17,FALSE),0)</f>
        <v>0</v>
      </c>
      <c r="X2352" s="34">
        <f>IFERROR(VLOOKUP($H2352,'Sewer F Exp'!$A:$B,15,FALSE),0)</f>
        <v>0</v>
      </c>
      <c r="Y2352" s="34">
        <f>IFERROR(VLOOKUP($H2352,'Sewer F Exp'!$A:$B,16,FALSE),0)</f>
        <v>0</v>
      </c>
      <c r="Z2352" s="42">
        <f>IFERROR(VLOOKUP($H2352,'Sewer F Exp'!$A:$B,17,FALSE),0)</f>
        <v>0</v>
      </c>
      <c r="AA2352" s="34">
        <f>IFERROR(VLOOKUP($H2352,'Refuse F Rev'!$A:$E,15,FALSE),0)</f>
        <v>0</v>
      </c>
      <c r="AB2352" s="34">
        <f>IFERROR(VLOOKUP($H2352,'Refuse F Rev'!$A:$E,16,FALSE),0)</f>
        <v>0</v>
      </c>
      <c r="AC2352" s="42">
        <f>IFERROR(VLOOKUP($H2352,'Refuse F Rev'!$A:$E,17,FALSE),0)</f>
        <v>0</v>
      </c>
      <c r="AD2352" s="34">
        <f>IFERROR(VLOOKUP($H2352,'Refuse F Exp'!$A:$E,15,FALSE),0)</f>
        <v>0</v>
      </c>
      <c r="AE2352" s="34">
        <f>IFERROR(VLOOKUP($H2352,'Refuse F Exp'!$A:$E,16,FALSE),0)</f>
        <v>0</v>
      </c>
      <c r="AF2352" s="42">
        <f>IFERROR(VLOOKUP($H2352,'Refuse F Exp'!$A:$E,17,FALSE),0)</f>
        <v>0</v>
      </c>
      <c r="AG2352" s="34">
        <f>IFERROR(VLOOKUP($H2352,#REF!,10,FALSE),0)</f>
        <v>0</v>
      </c>
      <c r="AH2352" s="34">
        <f>IFERROR(VLOOKUP($H2352,#REF!,11,FALSE),0)</f>
        <v>0</v>
      </c>
      <c r="AI2352" s="42">
        <f>IFERROR(VLOOKUP($H2352,#REF!,12,FALSE),0)</f>
        <v>0</v>
      </c>
      <c r="AJ2352" s="34">
        <f>IFERROR(VLOOKUP($H2352,#REF!,10,FALSE),0)</f>
        <v>0</v>
      </c>
      <c r="AK2352" s="34">
        <f>IFERROR(VLOOKUP($H2352,#REF!,11,FALSE),0)</f>
        <v>0</v>
      </c>
      <c r="AL2352" s="42">
        <f>IFERROR(VLOOKUP($H2352,#REF!,12,FALSE),0)</f>
        <v>0</v>
      </c>
      <c r="AM2352" s="34">
        <f>IFERROR(VLOOKUP($H2352,#REF!,10,FALSE),0)</f>
        <v>0</v>
      </c>
      <c r="AN2352" s="34">
        <f>IFERROR(VLOOKUP($H2352,#REF!,11,FALSE),0)</f>
        <v>0</v>
      </c>
      <c r="AO2352" s="42">
        <f>IFERROR(VLOOKUP($H2352,#REF!,12,FALSE),0)</f>
        <v>0</v>
      </c>
      <c r="AP2352" s="34">
        <f>IFERROR(VLOOKUP($H2352,#REF!,10,FALSE),0)</f>
        <v>0</v>
      </c>
      <c r="AQ2352" s="34">
        <f>IFERROR(VLOOKUP($H2352,#REF!,11,FALSE),0)</f>
        <v>0</v>
      </c>
      <c r="AR2352" s="42">
        <f>IFERROR(VLOOKUP($H2352,#REF!,12,FALSE),0)</f>
        <v>0</v>
      </c>
      <c r="AS2352" s="34">
        <f>IFERROR(VLOOKUP($H2352,#REF!,13,FALSE),0)</f>
        <v>0</v>
      </c>
      <c r="AT2352" s="34">
        <f>IFERROR(VLOOKUP($H2352,#REF!,14,FALSE),0)</f>
        <v>0</v>
      </c>
      <c r="AU2352" s="42">
        <f>IFERROR(VLOOKUP($H2352,#REF!,15,FALSE),0)</f>
        <v>0</v>
      </c>
      <c r="AV2352" s="34">
        <f>IFERROR(VLOOKUP($H2352,#REF!,15,FALSE),0)</f>
        <v>0</v>
      </c>
      <c r="AW2352" s="34">
        <f>IFERROR(VLOOKUP($H2352,#REF!,16,FALSE),0)</f>
        <v>0</v>
      </c>
      <c r="AX2352" s="42">
        <f>IFERROR(VLOOKUP($H2352,#REF!,17,FALSE),0)</f>
        <v>0</v>
      </c>
    </row>
    <row r="2353" spans="1:50" x14ac:dyDescent="0.3">
      <c r="A2353" s="33" t="str">
        <f t="shared" si="144"/>
        <v>0</v>
      </c>
      <c r="B2353" s="33">
        <f>+'R&amp;E EXPORT'!B2152</f>
        <v>0</v>
      </c>
      <c r="C2353" t="str">
        <f>IFERROR(VLOOKUP(A2353,'MCSJ Export'!A:C,3,FALSE),"")</f>
        <v/>
      </c>
      <c r="D2353" s="37">
        <f t="shared" ca="1" si="145"/>
        <v>0</v>
      </c>
      <c r="E2353" s="37">
        <f t="shared" ca="1" si="146"/>
        <v>0</v>
      </c>
      <c r="F2353" s="37">
        <f t="shared" ca="1" si="147"/>
        <v>0</v>
      </c>
      <c r="G2353" s="37"/>
      <c r="H2353" s="33">
        <f>+'R&amp;E EXPORT'!A2152</f>
        <v>0</v>
      </c>
      <c r="I2353" s="34">
        <f>IFERROR(VLOOKUP($H2353,'Gen F Rev'!$A:$M,15,FALSE),0)</f>
        <v>0</v>
      </c>
      <c r="J2353" s="34">
        <f>IFERROR(VLOOKUP($H2353,'Gen F Rev'!$A:$M,16,FALSE),0)</f>
        <v>0</v>
      </c>
      <c r="K2353" s="42">
        <f>IFERROR(VLOOKUP($H2353,'Gen F Rev'!$A:$M,17,FALSE),0)</f>
        <v>0</v>
      </c>
      <c r="L2353" s="34">
        <f>IFERROR(VLOOKUP($H2353,'Gen F Exp'!$A:$E,15,FALSE),0)</f>
        <v>0</v>
      </c>
      <c r="M2353" s="34">
        <f>IFERROR(VLOOKUP($H2353,'Gen F Exp'!$A:$E,16,FALSE),0)</f>
        <v>0</v>
      </c>
      <c r="N2353" s="42">
        <f>IFERROR(VLOOKUP($H2353,'Gen F Exp'!$A:$E,17,FALSE),0)</f>
        <v>0</v>
      </c>
      <c r="O2353" s="34">
        <f>IFERROR(VLOOKUP($H2353,'Water F Rev'!$A:$L,15,FALSE),0)</f>
        <v>0</v>
      </c>
      <c r="P2353" s="34">
        <f>IFERROR(VLOOKUP($H2353,'Water F Rev'!$A:$L,16,FALSE),0)</f>
        <v>0</v>
      </c>
      <c r="Q2353" s="42">
        <f>IFERROR(VLOOKUP($H2353,'Water F Rev'!$A:$L,17,FALSE),0)</f>
        <v>0</v>
      </c>
      <c r="R2353" s="34">
        <f>IFERROR(VLOOKUP($H2353,'Water F Exp'!$A:$K,15,FALSE),0)</f>
        <v>0</v>
      </c>
      <c r="S2353" s="34">
        <f>IFERROR(VLOOKUP($H2353,'Water F Exp'!$A:$K,16,FALSE),0)</f>
        <v>0</v>
      </c>
      <c r="T2353" s="42">
        <f>IFERROR(VLOOKUP($H2353,'Water F Exp'!$A:$K,17,FALSE),0)</f>
        <v>0</v>
      </c>
      <c r="U2353" s="34">
        <f ca="1">IFERROR(VLOOKUP($H2353,'Sewer F Rev'!$A:$E,15,FALSE),0)</f>
        <v>0</v>
      </c>
      <c r="V2353" s="34">
        <f ca="1">IFERROR(VLOOKUP($H2353,'Sewer F Rev'!$A:$E,16,FALSE),0)</f>
        <v>0</v>
      </c>
      <c r="W2353" s="42">
        <f ca="1">IFERROR(VLOOKUP($H2353,'Sewer F Rev'!$A:$E,17,FALSE),0)</f>
        <v>0</v>
      </c>
      <c r="X2353" s="34">
        <f>IFERROR(VLOOKUP($H2353,'Sewer F Exp'!$A:$B,15,FALSE),0)</f>
        <v>0</v>
      </c>
      <c r="Y2353" s="34">
        <f>IFERROR(VLOOKUP($H2353,'Sewer F Exp'!$A:$B,16,FALSE),0)</f>
        <v>0</v>
      </c>
      <c r="Z2353" s="42">
        <f>IFERROR(VLOOKUP($H2353,'Sewer F Exp'!$A:$B,17,FALSE),0)</f>
        <v>0</v>
      </c>
      <c r="AA2353" s="34">
        <f>IFERROR(VLOOKUP($H2353,'Refuse F Rev'!$A:$E,15,FALSE),0)</f>
        <v>0</v>
      </c>
      <c r="AB2353" s="34">
        <f>IFERROR(VLOOKUP($H2353,'Refuse F Rev'!$A:$E,16,FALSE),0)</f>
        <v>0</v>
      </c>
      <c r="AC2353" s="42">
        <f>IFERROR(VLOOKUP($H2353,'Refuse F Rev'!$A:$E,17,FALSE),0)</f>
        <v>0</v>
      </c>
      <c r="AD2353" s="34">
        <f>IFERROR(VLOOKUP($H2353,'Refuse F Exp'!$A:$E,15,FALSE),0)</f>
        <v>0</v>
      </c>
      <c r="AE2353" s="34">
        <f>IFERROR(VLOOKUP($H2353,'Refuse F Exp'!$A:$E,16,FALSE),0)</f>
        <v>0</v>
      </c>
      <c r="AF2353" s="42">
        <f>IFERROR(VLOOKUP($H2353,'Refuse F Exp'!$A:$E,17,FALSE),0)</f>
        <v>0</v>
      </c>
      <c r="AG2353" s="34">
        <f>IFERROR(VLOOKUP($H2353,#REF!,10,FALSE),0)</f>
        <v>0</v>
      </c>
      <c r="AH2353" s="34">
        <f>IFERROR(VLOOKUP($H2353,#REF!,11,FALSE),0)</f>
        <v>0</v>
      </c>
      <c r="AI2353" s="42">
        <f>IFERROR(VLOOKUP($H2353,#REF!,12,FALSE),0)</f>
        <v>0</v>
      </c>
      <c r="AJ2353" s="34">
        <f>IFERROR(VLOOKUP($H2353,#REF!,10,FALSE),0)</f>
        <v>0</v>
      </c>
      <c r="AK2353" s="34">
        <f>IFERROR(VLOOKUP($H2353,#REF!,11,FALSE),0)</f>
        <v>0</v>
      </c>
      <c r="AL2353" s="42">
        <f>IFERROR(VLOOKUP($H2353,#REF!,12,FALSE),0)</f>
        <v>0</v>
      </c>
      <c r="AM2353" s="34">
        <f>IFERROR(VLOOKUP($H2353,#REF!,10,FALSE),0)</f>
        <v>0</v>
      </c>
      <c r="AN2353" s="34">
        <f>IFERROR(VLOOKUP($H2353,#REF!,11,FALSE),0)</f>
        <v>0</v>
      </c>
      <c r="AO2353" s="42">
        <f>IFERROR(VLOOKUP($H2353,#REF!,12,FALSE),0)</f>
        <v>0</v>
      </c>
      <c r="AP2353" s="34">
        <f>IFERROR(VLOOKUP($H2353,#REF!,10,FALSE),0)</f>
        <v>0</v>
      </c>
      <c r="AQ2353" s="34">
        <f>IFERROR(VLOOKUP($H2353,#REF!,11,FALSE),0)</f>
        <v>0</v>
      </c>
      <c r="AR2353" s="42">
        <f>IFERROR(VLOOKUP($H2353,#REF!,12,FALSE),0)</f>
        <v>0</v>
      </c>
      <c r="AS2353" s="34">
        <f>IFERROR(VLOOKUP($H2353,#REF!,13,FALSE),0)</f>
        <v>0</v>
      </c>
      <c r="AT2353" s="34">
        <f>IFERROR(VLOOKUP($H2353,#REF!,14,FALSE),0)</f>
        <v>0</v>
      </c>
      <c r="AU2353" s="42">
        <f>IFERROR(VLOOKUP($H2353,#REF!,15,FALSE),0)</f>
        <v>0</v>
      </c>
      <c r="AV2353" s="34">
        <f>IFERROR(VLOOKUP($H2353,#REF!,15,FALSE),0)</f>
        <v>0</v>
      </c>
      <c r="AW2353" s="34">
        <f>IFERROR(VLOOKUP($H2353,#REF!,16,FALSE),0)</f>
        <v>0</v>
      </c>
      <c r="AX2353" s="42">
        <f>IFERROR(VLOOKUP($H2353,#REF!,17,FALSE),0)</f>
        <v>0</v>
      </c>
    </row>
    <row r="2354" spans="1:50" x14ac:dyDescent="0.3">
      <c r="A2354" s="33" t="str">
        <f t="shared" si="144"/>
        <v>0</v>
      </c>
      <c r="B2354" s="33">
        <f>+'R&amp;E EXPORT'!B2153</f>
        <v>0</v>
      </c>
      <c r="C2354" t="str">
        <f>IFERROR(VLOOKUP(A2354,'MCSJ Export'!A:C,3,FALSE),"")</f>
        <v/>
      </c>
      <c r="D2354" s="37">
        <f t="shared" ca="1" si="145"/>
        <v>0</v>
      </c>
      <c r="E2354" s="37">
        <f t="shared" ca="1" si="146"/>
        <v>0</v>
      </c>
      <c r="F2354" s="37">
        <f t="shared" ca="1" si="147"/>
        <v>0</v>
      </c>
      <c r="G2354" s="37"/>
      <c r="H2354" s="33">
        <f>+'R&amp;E EXPORT'!A2153</f>
        <v>0</v>
      </c>
      <c r="I2354" s="34">
        <f>IFERROR(VLOOKUP($H2354,'Gen F Rev'!$A:$M,15,FALSE),0)</f>
        <v>0</v>
      </c>
      <c r="J2354" s="34">
        <f>IFERROR(VLOOKUP($H2354,'Gen F Rev'!$A:$M,16,FALSE),0)</f>
        <v>0</v>
      </c>
      <c r="K2354" s="42">
        <f>IFERROR(VLOOKUP($H2354,'Gen F Rev'!$A:$M,17,FALSE),0)</f>
        <v>0</v>
      </c>
      <c r="L2354" s="34">
        <f>IFERROR(VLOOKUP($H2354,'Gen F Exp'!$A:$E,15,FALSE),0)</f>
        <v>0</v>
      </c>
      <c r="M2354" s="34">
        <f>IFERROR(VLOOKUP($H2354,'Gen F Exp'!$A:$E,16,FALSE),0)</f>
        <v>0</v>
      </c>
      <c r="N2354" s="42">
        <f>IFERROR(VLOOKUP($H2354,'Gen F Exp'!$A:$E,17,FALSE),0)</f>
        <v>0</v>
      </c>
      <c r="O2354" s="34">
        <f>IFERROR(VLOOKUP($H2354,'Water F Rev'!$A:$L,15,FALSE),0)</f>
        <v>0</v>
      </c>
      <c r="P2354" s="34">
        <f>IFERROR(VLOOKUP($H2354,'Water F Rev'!$A:$L,16,FALSE),0)</f>
        <v>0</v>
      </c>
      <c r="Q2354" s="42">
        <f>IFERROR(VLOOKUP($H2354,'Water F Rev'!$A:$L,17,FALSE),0)</f>
        <v>0</v>
      </c>
      <c r="R2354" s="34">
        <f>IFERROR(VLOOKUP($H2354,'Water F Exp'!$A:$K,15,FALSE),0)</f>
        <v>0</v>
      </c>
      <c r="S2354" s="34">
        <f>IFERROR(VLOOKUP($H2354,'Water F Exp'!$A:$K,16,FALSE),0)</f>
        <v>0</v>
      </c>
      <c r="T2354" s="42">
        <f>IFERROR(VLOOKUP($H2354,'Water F Exp'!$A:$K,17,FALSE),0)</f>
        <v>0</v>
      </c>
      <c r="U2354" s="34">
        <f ca="1">IFERROR(VLOOKUP($H2354,'Sewer F Rev'!$A:$E,15,FALSE),0)</f>
        <v>0</v>
      </c>
      <c r="V2354" s="34">
        <f ca="1">IFERROR(VLOOKUP($H2354,'Sewer F Rev'!$A:$E,16,FALSE),0)</f>
        <v>0</v>
      </c>
      <c r="W2354" s="42">
        <f ca="1">IFERROR(VLOOKUP($H2354,'Sewer F Rev'!$A:$E,17,FALSE),0)</f>
        <v>0</v>
      </c>
      <c r="X2354" s="34">
        <f>IFERROR(VLOOKUP($H2354,'Sewer F Exp'!$A:$B,15,FALSE),0)</f>
        <v>0</v>
      </c>
      <c r="Y2354" s="34">
        <f>IFERROR(VLOOKUP($H2354,'Sewer F Exp'!$A:$B,16,FALSE),0)</f>
        <v>0</v>
      </c>
      <c r="Z2354" s="42">
        <f>IFERROR(VLOOKUP($H2354,'Sewer F Exp'!$A:$B,17,FALSE),0)</f>
        <v>0</v>
      </c>
      <c r="AA2354" s="34">
        <f>IFERROR(VLOOKUP($H2354,'Refuse F Rev'!$A:$E,15,FALSE),0)</f>
        <v>0</v>
      </c>
      <c r="AB2354" s="34">
        <f>IFERROR(VLOOKUP($H2354,'Refuse F Rev'!$A:$E,16,FALSE),0)</f>
        <v>0</v>
      </c>
      <c r="AC2354" s="42">
        <f>IFERROR(VLOOKUP($H2354,'Refuse F Rev'!$A:$E,17,FALSE),0)</f>
        <v>0</v>
      </c>
      <c r="AD2354" s="34">
        <f>IFERROR(VLOOKUP($H2354,'Refuse F Exp'!$A:$E,15,FALSE),0)</f>
        <v>0</v>
      </c>
      <c r="AE2354" s="34">
        <f>IFERROR(VLOOKUP($H2354,'Refuse F Exp'!$A:$E,16,FALSE),0)</f>
        <v>0</v>
      </c>
      <c r="AF2354" s="42">
        <f>IFERROR(VLOOKUP($H2354,'Refuse F Exp'!$A:$E,17,FALSE),0)</f>
        <v>0</v>
      </c>
      <c r="AG2354" s="34">
        <f>IFERROR(VLOOKUP($H2354,#REF!,10,FALSE),0)</f>
        <v>0</v>
      </c>
      <c r="AH2354" s="34">
        <f>IFERROR(VLOOKUP($H2354,#REF!,11,FALSE),0)</f>
        <v>0</v>
      </c>
      <c r="AI2354" s="42">
        <f>IFERROR(VLOOKUP($H2354,#REF!,12,FALSE),0)</f>
        <v>0</v>
      </c>
      <c r="AJ2354" s="34">
        <f>IFERROR(VLOOKUP($H2354,#REF!,10,FALSE),0)</f>
        <v>0</v>
      </c>
      <c r="AK2354" s="34">
        <f>IFERROR(VLOOKUP($H2354,#REF!,11,FALSE),0)</f>
        <v>0</v>
      </c>
      <c r="AL2354" s="42">
        <f>IFERROR(VLOOKUP($H2354,#REF!,12,FALSE),0)</f>
        <v>0</v>
      </c>
      <c r="AM2354" s="34">
        <f>IFERROR(VLOOKUP($H2354,#REF!,10,FALSE),0)</f>
        <v>0</v>
      </c>
      <c r="AN2354" s="34">
        <f>IFERROR(VLOOKUP($H2354,#REF!,11,FALSE),0)</f>
        <v>0</v>
      </c>
      <c r="AO2354" s="42">
        <f>IFERROR(VLOOKUP($H2354,#REF!,12,FALSE),0)</f>
        <v>0</v>
      </c>
      <c r="AP2354" s="34">
        <f>IFERROR(VLOOKUP($H2354,#REF!,10,FALSE),0)</f>
        <v>0</v>
      </c>
      <c r="AQ2354" s="34">
        <f>IFERROR(VLOOKUP($H2354,#REF!,11,FALSE),0)</f>
        <v>0</v>
      </c>
      <c r="AR2354" s="42">
        <f>IFERROR(VLOOKUP($H2354,#REF!,12,FALSE),0)</f>
        <v>0</v>
      </c>
      <c r="AS2354" s="34">
        <f>IFERROR(VLOOKUP($H2354,#REF!,13,FALSE),0)</f>
        <v>0</v>
      </c>
      <c r="AT2354" s="34">
        <f>IFERROR(VLOOKUP($H2354,#REF!,14,FALSE),0)</f>
        <v>0</v>
      </c>
      <c r="AU2354" s="42">
        <f>IFERROR(VLOOKUP($H2354,#REF!,15,FALSE),0)</f>
        <v>0</v>
      </c>
      <c r="AV2354" s="34">
        <f>IFERROR(VLOOKUP($H2354,#REF!,15,FALSE),0)</f>
        <v>0</v>
      </c>
      <c r="AW2354" s="34">
        <f>IFERROR(VLOOKUP($H2354,#REF!,16,FALSE),0)</f>
        <v>0</v>
      </c>
      <c r="AX2354" s="42">
        <f>IFERROR(VLOOKUP($H2354,#REF!,17,FALSE),0)</f>
        <v>0</v>
      </c>
    </row>
    <row r="2355" spans="1:50" x14ac:dyDescent="0.3">
      <c r="A2355" s="33" t="str">
        <f t="shared" si="144"/>
        <v>0</v>
      </c>
      <c r="B2355" s="33">
        <f>+'R&amp;E EXPORT'!B2154</f>
        <v>0</v>
      </c>
      <c r="C2355" t="str">
        <f>IFERROR(VLOOKUP(A2355,'MCSJ Export'!A:C,3,FALSE),"")</f>
        <v/>
      </c>
      <c r="D2355" s="37">
        <f t="shared" ca="1" si="145"/>
        <v>0</v>
      </c>
      <c r="E2355" s="37">
        <f t="shared" ca="1" si="146"/>
        <v>0</v>
      </c>
      <c r="F2355" s="37">
        <f t="shared" ca="1" si="147"/>
        <v>0</v>
      </c>
      <c r="G2355" s="37"/>
      <c r="H2355" s="33">
        <f>+'R&amp;E EXPORT'!A2154</f>
        <v>0</v>
      </c>
      <c r="I2355" s="34">
        <f>IFERROR(VLOOKUP($H2355,'Gen F Rev'!$A:$M,15,FALSE),0)</f>
        <v>0</v>
      </c>
      <c r="J2355" s="34">
        <f>IFERROR(VLOOKUP($H2355,'Gen F Rev'!$A:$M,16,FALSE),0)</f>
        <v>0</v>
      </c>
      <c r="K2355" s="42">
        <f>IFERROR(VLOOKUP($H2355,'Gen F Rev'!$A:$M,17,FALSE),0)</f>
        <v>0</v>
      </c>
      <c r="L2355" s="34">
        <f>IFERROR(VLOOKUP($H2355,'Gen F Exp'!$A:$E,15,FALSE),0)</f>
        <v>0</v>
      </c>
      <c r="M2355" s="34">
        <f>IFERROR(VLOOKUP($H2355,'Gen F Exp'!$A:$E,16,FALSE),0)</f>
        <v>0</v>
      </c>
      <c r="N2355" s="42">
        <f>IFERROR(VLOOKUP($H2355,'Gen F Exp'!$A:$E,17,FALSE),0)</f>
        <v>0</v>
      </c>
      <c r="O2355" s="34">
        <f>IFERROR(VLOOKUP($H2355,'Water F Rev'!$A:$L,15,FALSE),0)</f>
        <v>0</v>
      </c>
      <c r="P2355" s="34">
        <f>IFERROR(VLOOKUP($H2355,'Water F Rev'!$A:$L,16,FALSE),0)</f>
        <v>0</v>
      </c>
      <c r="Q2355" s="42">
        <f>IFERROR(VLOOKUP($H2355,'Water F Rev'!$A:$L,17,FALSE),0)</f>
        <v>0</v>
      </c>
      <c r="R2355" s="34">
        <f>IFERROR(VLOOKUP($H2355,'Water F Exp'!$A:$K,15,FALSE),0)</f>
        <v>0</v>
      </c>
      <c r="S2355" s="34">
        <f>IFERROR(VLOOKUP($H2355,'Water F Exp'!$A:$K,16,FALSE),0)</f>
        <v>0</v>
      </c>
      <c r="T2355" s="42">
        <f>IFERROR(VLOOKUP($H2355,'Water F Exp'!$A:$K,17,FALSE),0)</f>
        <v>0</v>
      </c>
      <c r="U2355" s="34">
        <f ca="1">IFERROR(VLOOKUP($H2355,'Sewer F Rev'!$A:$E,15,FALSE),0)</f>
        <v>0</v>
      </c>
      <c r="V2355" s="34">
        <f ca="1">IFERROR(VLOOKUP($H2355,'Sewer F Rev'!$A:$E,16,FALSE),0)</f>
        <v>0</v>
      </c>
      <c r="W2355" s="42">
        <f ca="1">IFERROR(VLOOKUP($H2355,'Sewer F Rev'!$A:$E,17,FALSE),0)</f>
        <v>0</v>
      </c>
      <c r="X2355" s="34">
        <f>IFERROR(VLOOKUP($H2355,'Sewer F Exp'!$A:$B,15,FALSE),0)</f>
        <v>0</v>
      </c>
      <c r="Y2355" s="34">
        <f>IFERROR(VLOOKUP($H2355,'Sewer F Exp'!$A:$B,16,FALSE),0)</f>
        <v>0</v>
      </c>
      <c r="Z2355" s="42">
        <f>IFERROR(VLOOKUP($H2355,'Sewer F Exp'!$A:$B,17,FALSE),0)</f>
        <v>0</v>
      </c>
      <c r="AA2355" s="34">
        <f>IFERROR(VLOOKUP($H2355,'Refuse F Rev'!$A:$E,15,FALSE),0)</f>
        <v>0</v>
      </c>
      <c r="AB2355" s="34">
        <f>IFERROR(VLOOKUP($H2355,'Refuse F Rev'!$A:$E,16,FALSE),0)</f>
        <v>0</v>
      </c>
      <c r="AC2355" s="42">
        <f>IFERROR(VLOOKUP($H2355,'Refuse F Rev'!$A:$E,17,FALSE),0)</f>
        <v>0</v>
      </c>
      <c r="AD2355" s="34">
        <f>IFERROR(VLOOKUP($H2355,'Refuse F Exp'!$A:$E,15,FALSE),0)</f>
        <v>0</v>
      </c>
      <c r="AE2355" s="34">
        <f>IFERROR(VLOOKUP($H2355,'Refuse F Exp'!$A:$E,16,FALSE),0)</f>
        <v>0</v>
      </c>
      <c r="AF2355" s="42">
        <f>IFERROR(VLOOKUP($H2355,'Refuse F Exp'!$A:$E,17,FALSE),0)</f>
        <v>0</v>
      </c>
      <c r="AG2355" s="34">
        <f>IFERROR(VLOOKUP($H2355,#REF!,10,FALSE),0)</f>
        <v>0</v>
      </c>
      <c r="AH2355" s="34">
        <f>IFERROR(VLOOKUP($H2355,#REF!,11,FALSE),0)</f>
        <v>0</v>
      </c>
      <c r="AI2355" s="42">
        <f>IFERROR(VLOOKUP($H2355,#REF!,12,FALSE),0)</f>
        <v>0</v>
      </c>
      <c r="AJ2355" s="34">
        <f>IFERROR(VLOOKUP($H2355,#REF!,10,FALSE),0)</f>
        <v>0</v>
      </c>
      <c r="AK2355" s="34">
        <f>IFERROR(VLOOKUP($H2355,#REF!,11,FALSE),0)</f>
        <v>0</v>
      </c>
      <c r="AL2355" s="42">
        <f>IFERROR(VLOOKUP($H2355,#REF!,12,FALSE),0)</f>
        <v>0</v>
      </c>
      <c r="AM2355" s="34">
        <f>IFERROR(VLOOKUP($H2355,#REF!,10,FALSE),0)</f>
        <v>0</v>
      </c>
      <c r="AN2355" s="34">
        <f>IFERROR(VLOOKUP($H2355,#REF!,11,FALSE),0)</f>
        <v>0</v>
      </c>
      <c r="AO2355" s="42">
        <f>IFERROR(VLOOKUP($H2355,#REF!,12,FALSE),0)</f>
        <v>0</v>
      </c>
      <c r="AP2355" s="34">
        <f>IFERROR(VLOOKUP($H2355,#REF!,10,FALSE),0)</f>
        <v>0</v>
      </c>
      <c r="AQ2355" s="34">
        <f>IFERROR(VLOOKUP($H2355,#REF!,11,FALSE),0)</f>
        <v>0</v>
      </c>
      <c r="AR2355" s="42">
        <f>IFERROR(VLOOKUP($H2355,#REF!,12,FALSE),0)</f>
        <v>0</v>
      </c>
      <c r="AS2355" s="34">
        <f>IFERROR(VLOOKUP($H2355,#REF!,13,FALSE),0)</f>
        <v>0</v>
      </c>
      <c r="AT2355" s="34">
        <f>IFERROR(VLOOKUP($H2355,#REF!,14,FALSE),0)</f>
        <v>0</v>
      </c>
      <c r="AU2355" s="42">
        <f>IFERROR(VLOOKUP($H2355,#REF!,15,FALSE),0)</f>
        <v>0</v>
      </c>
      <c r="AV2355" s="34">
        <f>IFERROR(VLOOKUP($H2355,#REF!,15,FALSE),0)</f>
        <v>0</v>
      </c>
      <c r="AW2355" s="34">
        <f>IFERROR(VLOOKUP($H2355,#REF!,16,FALSE),0)</f>
        <v>0</v>
      </c>
      <c r="AX2355" s="42">
        <f>IFERROR(VLOOKUP($H2355,#REF!,17,FALSE),0)</f>
        <v>0</v>
      </c>
    </row>
    <row r="2356" spans="1:50" x14ac:dyDescent="0.3">
      <c r="A2356" s="33" t="str">
        <f t="shared" si="144"/>
        <v>0</v>
      </c>
      <c r="B2356" s="33">
        <f>+'R&amp;E EXPORT'!B2155</f>
        <v>0</v>
      </c>
      <c r="C2356" t="str">
        <f>IFERROR(VLOOKUP(A2356,'MCSJ Export'!A:C,3,FALSE),"")</f>
        <v/>
      </c>
      <c r="D2356" s="37">
        <f t="shared" ca="1" si="145"/>
        <v>0</v>
      </c>
      <c r="E2356" s="37">
        <f t="shared" ca="1" si="146"/>
        <v>0</v>
      </c>
      <c r="F2356" s="37">
        <f t="shared" ca="1" si="147"/>
        <v>0</v>
      </c>
      <c r="G2356" s="37"/>
      <c r="H2356" s="33">
        <f>+'R&amp;E EXPORT'!A2155</f>
        <v>0</v>
      </c>
      <c r="I2356" s="34">
        <f>IFERROR(VLOOKUP($H2356,'Gen F Rev'!$A:$M,15,FALSE),0)</f>
        <v>0</v>
      </c>
      <c r="J2356" s="34">
        <f>IFERROR(VLOOKUP($H2356,'Gen F Rev'!$A:$M,16,FALSE),0)</f>
        <v>0</v>
      </c>
      <c r="K2356" s="42">
        <f>IFERROR(VLOOKUP($H2356,'Gen F Rev'!$A:$M,17,FALSE),0)</f>
        <v>0</v>
      </c>
      <c r="L2356" s="34">
        <f>IFERROR(VLOOKUP($H2356,'Gen F Exp'!$A:$E,15,FALSE),0)</f>
        <v>0</v>
      </c>
      <c r="M2356" s="34">
        <f>IFERROR(VLOOKUP($H2356,'Gen F Exp'!$A:$E,16,FALSE),0)</f>
        <v>0</v>
      </c>
      <c r="N2356" s="42">
        <f>IFERROR(VLOOKUP($H2356,'Gen F Exp'!$A:$E,17,FALSE),0)</f>
        <v>0</v>
      </c>
      <c r="O2356" s="34">
        <f>IFERROR(VLOOKUP($H2356,'Water F Rev'!$A:$L,15,FALSE),0)</f>
        <v>0</v>
      </c>
      <c r="P2356" s="34">
        <f>IFERROR(VLOOKUP($H2356,'Water F Rev'!$A:$L,16,FALSE),0)</f>
        <v>0</v>
      </c>
      <c r="Q2356" s="42">
        <f>IFERROR(VLOOKUP($H2356,'Water F Rev'!$A:$L,17,FALSE),0)</f>
        <v>0</v>
      </c>
      <c r="R2356" s="34">
        <f>IFERROR(VLOOKUP($H2356,'Water F Exp'!$A:$K,15,FALSE),0)</f>
        <v>0</v>
      </c>
      <c r="S2356" s="34">
        <f>IFERROR(VLOOKUP($H2356,'Water F Exp'!$A:$K,16,FALSE),0)</f>
        <v>0</v>
      </c>
      <c r="T2356" s="42">
        <f>IFERROR(VLOOKUP($H2356,'Water F Exp'!$A:$K,17,FALSE),0)</f>
        <v>0</v>
      </c>
      <c r="U2356" s="34">
        <f ca="1">IFERROR(VLOOKUP($H2356,'Sewer F Rev'!$A:$E,15,FALSE),0)</f>
        <v>0</v>
      </c>
      <c r="V2356" s="34">
        <f ca="1">IFERROR(VLOOKUP($H2356,'Sewer F Rev'!$A:$E,16,FALSE),0)</f>
        <v>0</v>
      </c>
      <c r="W2356" s="42">
        <f ca="1">IFERROR(VLOOKUP($H2356,'Sewer F Rev'!$A:$E,17,FALSE),0)</f>
        <v>0</v>
      </c>
      <c r="X2356" s="34">
        <f>IFERROR(VLOOKUP($H2356,'Sewer F Exp'!$A:$B,15,FALSE),0)</f>
        <v>0</v>
      </c>
      <c r="Y2356" s="34">
        <f>IFERROR(VLOOKUP($H2356,'Sewer F Exp'!$A:$B,16,FALSE),0)</f>
        <v>0</v>
      </c>
      <c r="Z2356" s="42">
        <f>IFERROR(VLOOKUP($H2356,'Sewer F Exp'!$A:$B,17,FALSE),0)</f>
        <v>0</v>
      </c>
      <c r="AA2356" s="34">
        <f>IFERROR(VLOOKUP($H2356,'Refuse F Rev'!$A:$E,15,FALSE),0)</f>
        <v>0</v>
      </c>
      <c r="AB2356" s="34">
        <f>IFERROR(VLOOKUP($H2356,'Refuse F Rev'!$A:$E,16,FALSE),0)</f>
        <v>0</v>
      </c>
      <c r="AC2356" s="42">
        <f>IFERROR(VLOOKUP($H2356,'Refuse F Rev'!$A:$E,17,FALSE),0)</f>
        <v>0</v>
      </c>
      <c r="AD2356" s="34">
        <f>IFERROR(VLOOKUP($H2356,'Refuse F Exp'!$A:$E,15,FALSE),0)</f>
        <v>0</v>
      </c>
      <c r="AE2356" s="34">
        <f>IFERROR(VLOOKUP($H2356,'Refuse F Exp'!$A:$E,16,FALSE),0)</f>
        <v>0</v>
      </c>
      <c r="AF2356" s="42">
        <f>IFERROR(VLOOKUP($H2356,'Refuse F Exp'!$A:$E,17,FALSE),0)</f>
        <v>0</v>
      </c>
      <c r="AG2356" s="34">
        <f>IFERROR(VLOOKUP($H2356,#REF!,10,FALSE),0)</f>
        <v>0</v>
      </c>
      <c r="AH2356" s="34">
        <f>IFERROR(VLOOKUP($H2356,#REF!,11,FALSE),0)</f>
        <v>0</v>
      </c>
      <c r="AI2356" s="42">
        <f>IFERROR(VLOOKUP($H2356,#REF!,12,FALSE),0)</f>
        <v>0</v>
      </c>
      <c r="AJ2356" s="34">
        <f>IFERROR(VLOOKUP($H2356,#REF!,10,FALSE),0)</f>
        <v>0</v>
      </c>
      <c r="AK2356" s="34">
        <f>IFERROR(VLOOKUP($H2356,#REF!,11,FALSE),0)</f>
        <v>0</v>
      </c>
      <c r="AL2356" s="42">
        <f>IFERROR(VLOOKUP($H2356,#REF!,12,FALSE),0)</f>
        <v>0</v>
      </c>
      <c r="AM2356" s="34">
        <f>IFERROR(VLOOKUP($H2356,#REF!,10,FALSE),0)</f>
        <v>0</v>
      </c>
      <c r="AN2356" s="34">
        <f>IFERROR(VLOOKUP($H2356,#REF!,11,FALSE),0)</f>
        <v>0</v>
      </c>
      <c r="AO2356" s="42">
        <f>IFERROR(VLOOKUP($H2356,#REF!,12,FALSE),0)</f>
        <v>0</v>
      </c>
      <c r="AP2356" s="34">
        <f>IFERROR(VLOOKUP($H2356,#REF!,10,FALSE),0)</f>
        <v>0</v>
      </c>
      <c r="AQ2356" s="34">
        <f>IFERROR(VLOOKUP($H2356,#REF!,11,FALSE),0)</f>
        <v>0</v>
      </c>
      <c r="AR2356" s="42">
        <f>IFERROR(VLOOKUP($H2356,#REF!,12,FALSE),0)</f>
        <v>0</v>
      </c>
      <c r="AS2356" s="34">
        <f>IFERROR(VLOOKUP($H2356,#REF!,13,FALSE),0)</f>
        <v>0</v>
      </c>
      <c r="AT2356" s="34">
        <f>IFERROR(VLOOKUP($H2356,#REF!,14,FALSE),0)</f>
        <v>0</v>
      </c>
      <c r="AU2356" s="42">
        <f>IFERROR(VLOOKUP($H2356,#REF!,15,FALSE),0)</f>
        <v>0</v>
      </c>
      <c r="AV2356" s="34">
        <f>IFERROR(VLOOKUP($H2356,#REF!,15,FALSE),0)</f>
        <v>0</v>
      </c>
      <c r="AW2356" s="34">
        <f>IFERROR(VLOOKUP($H2356,#REF!,16,FALSE),0)</f>
        <v>0</v>
      </c>
      <c r="AX2356" s="42">
        <f>IFERROR(VLOOKUP($H2356,#REF!,17,FALSE),0)</f>
        <v>0</v>
      </c>
    </row>
    <row r="2357" spans="1:50" x14ac:dyDescent="0.3">
      <c r="A2357" s="33" t="str">
        <f t="shared" si="144"/>
        <v>0</v>
      </c>
      <c r="B2357" s="33">
        <f>+'R&amp;E EXPORT'!B2156</f>
        <v>0</v>
      </c>
      <c r="C2357" t="str">
        <f>IFERROR(VLOOKUP(A2357,'MCSJ Export'!A:C,3,FALSE),"")</f>
        <v/>
      </c>
      <c r="D2357" s="37">
        <f t="shared" ca="1" si="145"/>
        <v>0</v>
      </c>
      <c r="E2357" s="37">
        <f t="shared" ca="1" si="146"/>
        <v>0</v>
      </c>
      <c r="F2357" s="37">
        <f t="shared" ca="1" si="147"/>
        <v>0</v>
      </c>
      <c r="G2357" s="37"/>
      <c r="H2357" s="33">
        <f>+'R&amp;E EXPORT'!A2156</f>
        <v>0</v>
      </c>
      <c r="I2357" s="34">
        <f>IFERROR(VLOOKUP($H2357,'Gen F Rev'!$A:$M,15,FALSE),0)</f>
        <v>0</v>
      </c>
      <c r="J2357" s="34">
        <f>IFERROR(VLOOKUP($H2357,'Gen F Rev'!$A:$M,16,FALSE),0)</f>
        <v>0</v>
      </c>
      <c r="K2357" s="42">
        <f>IFERROR(VLOOKUP($H2357,'Gen F Rev'!$A:$M,17,FALSE),0)</f>
        <v>0</v>
      </c>
      <c r="L2357" s="34">
        <f>IFERROR(VLOOKUP($H2357,'Gen F Exp'!$A:$E,15,FALSE),0)</f>
        <v>0</v>
      </c>
      <c r="M2357" s="34">
        <f>IFERROR(VLOOKUP($H2357,'Gen F Exp'!$A:$E,16,FALSE),0)</f>
        <v>0</v>
      </c>
      <c r="N2357" s="42">
        <f>IFERROR(VLOOKUP($H2357,'Gen F Exp'!$A:$E,17,FALSE),0)</f>
        <v>0</v>
      </c>
      <c r="O2357" s="34">
        <f>IFERROR(VLOOKUP($H2357,'Water F Rev'!$A:$L,15,FALSE),0)</f>
        <v>0</v>
      </c>
      <c r="P2357" s="34">
        <f>IFERROR(VLOOKUP($H2357,'Water F Rev'!$A:$L,16,FALSE),0)</f>
        <v>0</v>
      </c>
      <c r="Q2357" s="42">
        <f>IFERROR(VLOOKUP($H2357,'Water F Rev'!$A:$L,17,FALSE),0)</f>
        <v>0</v>
      </c>
      <c r="R2357" s="34">
        <f>IFERROR(VLOOKUP($H2357,'Water F Exp'!$A:$K,15,FALSE),0)</f>
        <v>0</v>
      </c>
      <c r="S2357" s="34">
        <f>IFERROR(VLOOKUP($H2357,'Water F Exp'!$A:$K,16,FALSE),0)</f>
        <v>0</v>
      </c>
      <c r="T2357" s="42">
        <f>IFERROR(VLOOKUP($H2357,'Water F Exp'!$A:$K,17,FALSE),0)</f>
        <v>0</v>
      </c>
      <c r="U2357" s="34">
        <f ca="1">IFERROR(VLOOKUP($H2357,'Sewer F Rev'!$A:$E,15,FALSE),0)</f>
        <v>0</v>
      </c>
      <c r="V2357" s="34">
        <f ca="1">IFERROR(VLOOKUP($H2357,'Sewer F Rev'!$A:$E,16,FALSE),0)</f>
        <v>0</v>
      </c>
      <c r="W2357" s="42">
        <f ca="1">IFERROR(VLOOKUP($H2357,'Sewer F Rev'!$A:$E,17,FALSE),0)</f>
        <v>0</v>
      </c>
      <c r="X2357" s="34">
        <f>IFERROR(VLOOKUP($H2357,'Sewer F Exp'!$A:$B,15,FALSE),0)</f>
        <v>0</v>
      </c>
      <c r="Y2357" s="34">
        <f>IFERROR(VLOOKUP($H2357,'Sewer F Exp'!$A:$B,16,FALSE),0)</f>
        <v>0</v>
      </c>
      <c r="Z2357" s="42">
        <f>IFERROR(VLOOKUP($H2357,'Sewer F Exp'!$A:$B,17,FALSE),0)</f>
        <v>0</v>
      </c>
      <c r="AA2357" s="34">
        <f>IFERROR(VLOOKUP($H2357,'Refuse F Rev'!$A:$E,15,FALSE),0)</f>
        <v>0</v>
      </c>
      <c r="AB2357" s="34">
        <f>IFERROR(VLOOKUP($H2357,'Refuse F Rev'!$A:$E,16,FALSE),0)</f>
        <v>0</v>
      </c>
      <c r="AC2357" s="42">
        <f>IFERROR(VLOOKUP($H2357,'Refuse F Rev'!$A:$E,17,FALSE),0)</f>
        <v>0</v>
      </c>
      <c r="AD2357" s="34">
        <f>IFERROR(VLOOKUP($H2357,'Refuse F Exp'!$A:$E,15,FALSE),0)</f>
        <v>0</v>
      </c>
      <c r="AE2357" s="34">
        <f>IFERROR(VLOOKUP($H2357,'Refuse F Exp'!$A:$E,16,FALSE),0)</f>
        <v>0</v>
      </c>
      <c r="AF2357" s="42">
        <f>IFERROR(VLOOKUP($H2357,'Refuse F Exp'!$A:$E,17,FALSE),0)</f>
        <v>0</v>
      </c>
      <c r="AG2357" s="34">
        <f>IFERROR(VLOOKUP($H2357,#REF!,10,FALSE),0)</f>
        <v>0</v>
      </c>
      <c r="AH2357" s="34">
        <f>IFERROR(VLOOKUP($H2357,#REF!,11,FALSE),0)</f>
        <v>0</v>
      </c>
      <c r="AI2357" s="42">
        <f>IFERROR(VLOOKUP($H2357,#REF!,12,FALSE),0)</f>
        <v>0</v>
      </c>
      <c r="AJ2357" s="34">
        <f>IFERROR(VLOOKUP($H2357,#REF!,10,FALSE),0)</f>
        <v>0</v>
      </c>
      <c r="AK2357" s="34">
        <f>IFERROR(VLOOKUP($H2357,#REF!,11,FALSE),0)</f>
        <v>0</v>
      </c>
      <c r="AL2357" s="42">
        <f>IFERROR(VLOOKUP($H2357,#REF!,12,FALSE),0)</f>
        <v>0</v>
      </c>
      <c r="AM2357" s="34">
        <f>IFERROR(VLOOKUP($H2357,#REF!,10,FALSE),0)</f>
        <v>0</v>
      </c>
      <c r="AN2357" s="34">
        <f>IFERROR(VLOOKUP($H2357,#REF!,11,FALSE),0)</f>
        <v>0</v>
      </c>
      <c r="AO2357" s="42">
        <f>IFERROR(VLOOKUP($H2357,#REF!,12,FALSE),0)</f>
        <v>0</v>
      </c>
      <c r="AP2357" s="34">
        <f>IFERROR(VLOOKUP($H2357,#REF!,10,FALSE),0)</f>
        <v>0</v>
      </c>
      <c r="AQ2357" s="34">
        <f>IFERROR(VLOOKUP($H2357,#REF!,11,FALSE),0)</f>
        <v>0</v>
      </c>
      <c r="AR2357" s="42">
        <f>IFERROR(VLOOKUP($H2357,#REF!,12,FALSE),0)</f>
        <v>0</v>
      </c>
      <c r="AS2357" s="34">
        <f>IFERROR(VLOOKUP($H2357,#REF!,13,FALSE),0)</f>
        <v>0</v>
      </c>
      <c r="AT2357" s="34">
        <f>IFERROR(VLOOKUP($H2357,#REF!,14,FALSE),0)</f>
        <v>0</v>
      </c>
      <c r="AU2357" s="42">
        <f>IFERROR(VLOOKUP($H2357,#REF!,15,FALSE),0)</f>
        <v>0</v>
      </c>
      <c r="AV2357" s="34">
        <f>IFERROR(VLOOKUP($H2357,#REF!,15,FALSE),0)</f>
        <v>0</v>
      </c>
      <c r="AW2357" s="34">
        <f>IFERROR(VLOOKUP($H2357,#REF!,16,FALSE),0)</f>
        <v>0</v>
      </c>
      <c r="AX2357" s="42">
        <f>IFERROR(VLOOKUP($H2357,#REF!,17,FALSE),0)</f>
        <v>0</v>
      </c>
    </row>
    <row r="2358" spans="1:50" x14ac:dyDescent="0.3">
      <c r="A2358" s="33" t="str">
        <f t="shared" si="144"/>
        <v>0</v>
      </c>
      <c r="B2358" s="33">
        <f>+'R&amp;E EXPORT'!B2157</f>
        <v>0</v>
      </c>
      <c r="C2358" t="str">
        <f>IFERROR(VLOOKUP(A2358,'MCSJ Export'!A:C,3,FALSE),"")</f>
        <v/>
      </c>
      <c r="D2358" s="37">
        <f t="shared" ca="1" si="145"/>
        <v>0</v>
      </c>
      <c r="E2358" s="37">
        <f t="shared" ca="1" si="146"/>
        <v>0</v>
      </c>
      <c r="F2358" s="37">
        <f t="shared" ca="1" si="147"/>
        <v>0</v>
      </c>
      <c r="G2358" s="37"/>
      <c r="H2358" s="33">
        <f>+'R&amp;E EXPORT'!A2157</f>
        <v>0</v>
      </c>
      <c r="I2358" s="34">
        <f>IFERROR(VLOOKUP($H2358,'Gen F Rev'!$A:$M,15,FALSE),0)</f>
        <v>0</v>
      </c>
      <c r="J2358" s="34">
        <f>IFERROR(VLOOKUP($H2358,'Gen F Rev'!$A:$M,16,FALSE),0)</f>
        <v>0</v>
      </c>
      <c r="K2358" s="42">
        <f>IFERROR(VLOOKUP($H2358,'Gen F Rev'!$A:$M,17,FALSE),0)</f>
        <v>0</v>
      </c>
      <c r="L2358" s="34">
        <f>IFERROR(VLOOKUP($H2358,'Gen F Exp'!$A:$E,15,FALSE),0)</f>
        <v>0</v>
      </c>
      <c r="M2358" s="34">
        <f>IFERROR(VLOOKUP($H2358,'Gen F Exp'!$A:$E,16,FALSE),0)</f>
        <v>0</v>
      </c>
      <c r="N2358" s="42">
        <f>IFERROR(VLOOKUP($H2358,'Gen F Exp'!$A:$E,17,FALSE),0)</f>
        <v>0</v>
      </c>
      <c r="O2358" s="34">
        <f>IFERROR(VLOOKUP($H2358,'Water F Rev'!$A:$L,15,FALSE),0)</f>
        <v>0</v>
      </c>
      <c r="P2358" s="34">
        <f>IFERROR(VLOOKUP($H2358,'Water F Rev'!$A:$L,16,FALSE),0)</f>
        <v>0</v>
      </c>
      <c r="Q2358" s="42">
        <f>IFERROR(VLOOKUP($H2358,'Water F Rev'!$A:$L,17,FALSE),0)</f>
        <v>0</v>
      </c>
      <c r="R2358" s="34">
        <f>IFERROR(VLOOKUP($H2358,'Water F Exp'!$A:$K,15,FALSE),0)</f>
        <v>0</v>
      </c>
      <c r="S2358" s="34">
        <f>IFERROR(VLOOKUP($H2358,'Water F Exp'!$A:$K,16,FALSE),0)</f>
        <v>0</v>
      </c>
      <c r="T2358" s="42">
        <f>IFERROR(VLOOKUP($H2358,'Water F Exp'!$A:$K,17,FALSE),0)</f>
        <v>0</v>
      </c>
      <c r="U2358" s="34">
        <f ca="1">IFERROR(VLOOKUP($H2358,'Sewer F Rev'!$A:$E,15,FALSE),0)</f>
        <v>0</v>
      </c>
      <c r="V2358" s="34">
        <f ca="1">IFERROR(VLOOKUP($H2358,'Sewer F Rev'!$A:$E,16,FALSE),0)</f>
        <v>0</v>
      </c>
      <c r="W2358" s="42">
        <f ca="1">IFERROR(VLOOKUP($H2358,'Sewer F Rev'!$A:$E,17,FALSE),0)</f>
        <v>0</v>
      </c>
      <c r="X2358" s="34">
        <f>IFERROR(VLOOKUP($H2358,'Sewer F Exp'!$A:$B,15,FALSE),0)</f>
        <v>0</v>
      </c>
      <c r="Y2358" s="34">
        <f>IFERROR(VLOOKUP($H2358,'Sewer F Exp'!$A:$B,16,FALSE),0)</f>
        <v>0</v>
      </c>
      <c r="Z2358" s="42">
        <f>IFERROR(VLOOKUP($H2358,'Sewer F Exp'!$A:$B,17,FALSE),0)</f>
        <v>0</v>
      </c>
      <c r="AA2358" s="34">
        <f>IFERROR(VLOOKUP($H2358,'Refuse F Rev'!$A:$E,15,FALSE),0)</f>
        <v>0</v>
      </c>
      <c r="AB2358" s="34">
        <f>IFERROR(VLOOKUP($H2358,'Refuse F Rev'!$A:$E,16,FALSE),0)</f>
        <v>0</v>
      </c>
      <c r="AC2358" s="42">
        <f>IFERROR(VLOOKUP($H2358,'Refuse F Rev'!$A:$E,17,FALSE),0)</f>
        <v>0</v>
      </c>
      <c r="AD2358" s="34">
        <f>IFERROR(VLOOKUP($H2358,'Refuse F Exp'!$A:$E,15,FALSE),0)</f>
        <v>0</v>
      </c>
      <c r="AE2358" s="34">
        <f>IFERROR(VLOOKUP($H2358,'Refuse F Exp'!$A:$E,16,FALSE),0)</f>
        <v>0</v>
      </c>
      <c r="AF2358" s="42">
        <f>IFERROR(VLOOKUP($H2358,'Refuse F Exp'!$A:$E,17,FALSE),0)</f>
        <v>0</v>
      </c>
      <c r="AG2358" s="34">
        <f>IFERROR(VLOOKUP($H2358,#REF!,10,FALSE),0)</f>
        <v>0</v>
      </c>
      <c r="AH2358" s="34">
        <f>IFERROR(VLOOKUP($H2358,#REF!,11,FALSE),0)</f>
        <v>0</v>
      </c>
      <c r="AI2358" s="42">
        <f>IFERROR(VLOOKUP($H2358,#REF!,12,FALSE),0)</f>
        <v>0</v>
      </c>
      <c r="AJ2358" s="34">
        <f>IFERROR(VLOOKUP($H2358,#REF!,10,FALSE),0)</f>
        <v>0</v>
      </c>
      <c r="AK2358" s="34">
        <f>IFERROR(VLOOKUP($H2358,#REF!,11,FALSE),0)</f>
        <v>0</v>
      </c>
      <c r="AL2358" s="42">
        <f>IFERROR(VLOOKUP($H2358,#REF!,12,FALSE),0)</f>
        <v>0</v>
      </c>
      <c r="AM2358" s="34">
        <f>IFERROR(VLOOKUP($H2358,#REF!,10,FALSE),0)</f>
        <v>0</v>
      </c>
      <c r="AN2358" s="34">
        <f>IFERROR(VLOOKUP($H2358,#REF!,11,FALSE),0)</f>
        <v>0</v>
      </c>
      <c r="AO2358" s="42">
        <f>IFERROR(VLOOKUP($H2358,#REF!,12,FALSE),0)</f>
        <v>0</v>
      </c>
      <c r="AP2358" s="34">
        <f>IFERROR(VLOOKUP($H2358,#REF!,10,FALSE),0)</f>
        <v>0</v>
      </c>
      <c r="AQ2358" s="34">
        <f>IFERROR(VLOOKUP($H2358,#REF!,11,FALSE),0)</f>
        <v>0</v>
      </c>
      <c r="AR2358" s="42">
        <f>IFERROR(VLOOKUP($H2358,#REF!,12,FALSE),0)</f>
        <v>0</v>
      </c>
      <c r="AS2358" s="34">
        <f>IFERROR(VLOOKUP($H2358,#REF!,13,FALSE),0)</f>
        <v>0</v>
      </c>
      <c r="AT2358" s="34">
        <f>IFERROR(VLOOKUP($H2358,#REF!,14,FALSE),0)</f>
        <v>0</v>
      </c>
      <c r="AU2358" s="42">
        <f>IFERROR(VLOOKUP($H2358,#REF!,15,FALSE),0)</f>
        <v>0</v>
      </c>
      <c r="AV2358" s="34">
        <f>IFERROR(VLOOKUP($H2358,#REF!,15,FALSE),0)</f>
        <v>0</v>
      </c>
      <c r="AW2358" s="34">
        <f>IFERROR(VLOOKUP($H2358,#REF!,16,FALSE),0)</f>
        <v>0</v>
      </c>
      <c r="AX2358" s="42">
        <f>IFERROR(VLOOKUP($H2358,#REF!,17,FALSE),0)</f>
        <v>0</v>
      </c>
    </row>
    <row r="2359" spans="1:50" x14ac:dyDescent="0.3">
      <c r="A2359" s="33" t="str">
        <f t="shared" si="144"/>
        <v>0</v>
      </c>
      <c r="B2359" s="33">
        <f>+'R&amp;E EXPORT'!B2158</f>
        <v>0</v>
      </c>
      <c r="C2359" t="str">
        <f>IFERROR(VLOOKUP(A2359,'MCSJ Export'!A:C,3,FALSE),"")</f>
        <v/>
      </c>
      <c r="D2359" s="37">
        <f t="shared" ca="1" si="145"/>
        <v>0</v>
      </c>
      <c r="E2359" s="37">
        <f t="shared" ca="1" si="146"/>
        <v>0</v>
      </c>
      <c r="F2359" s="37">
        <f t="shared" ca="1" si="147"/>
        <v>0</v>
      </c>
      <c r="G2359" s="37"/>
      <c r="H2359" s="33">
        <f>+'R&amp;E EXPORT'!A2158</f>
        <v>0</v>
      </c>
      <c r="I2359" s="34">
        <f>IFERROR(VLOOKUP($H2359,'Gen F Rev'!$A:$M,15,FALSE),0)</f>
        <v>0</v>
      </c>
      <c r="J2359" s="34">
        <f>IFERROR(VLOOKUP($H2359,'Gen F Rev'!$A:$M,16,FALSE),0)</f>
        <v>0</v>
      </c>
      <c r="K2359" s="42">
        <f>IFERROR(VLOOKUP($H2359,'Gen F Rev'!$A:$M,17,FALSE),0)</f>
        <v>0</v>
      </c>
      <c r="L2359" s="34">
        <f>IFERROR(VLOOKUP($H2359,'Gen F Exp'!$A:$E,15,FALSE),0)</f>
        <v>0</v>
      </c>
      <c r="M2359" s="34">
        <f>IFERROR(VLOOKUP($H2359,'Gen F Exp'!$A:$E,16,FALSE),0)</f>
        <v>0</v>
      </c>
      <c r="N2359" s="42">
        <f>IFERROR(VLOOKUP($H2359,'Gen F Exp'!$A:$E,17,FALSE),0)</f>
        <v>0</v>
      </c>
      <c r="O2359" s="34">
        <f>IFERROR(VLOOKUP($H2359,'Water F Rev'!$A:$L,15,FALSE),0)</f>
        <v>0</v>
      </c>
      <c r="P2359" s="34">
        <f>IFERROR(VLOOKUP($H2359,'Water F Rev'!$A:$L,16,FALSE),0)</f>
        <v>0</v>
      </c>
      <c r="Q2359" s="42">
        <f>IFERROR(VLOOKUP($H2359,'Water F Rev'!$A:$L,17,FALSE),0)</f>
        <v>0</v>
      </c>
      <c r="R2359" s="34">
        <f>IFERROR(VLOOKUP($H2359,'Water F Exp'!$A:$K,15,FALSE),0)</f>
        <v>0</v>
      </c>
      <c r="S2359" s="34">
        <f>IFERROR(VLOOKUP($H2359,'Water F Exp'!$A:$K,16,FALSE),0)</f>
        <v>0</v>
      </c>
      <c r="T2359" s="42">
        <f>IFERROR(VLOOKUP($H2359,'Water F Exp'!$A:$K,17,FALSE),0)</f>
        <v>0</v>
      </c>
      <c r="U2359" s="34">
        <f ca="1">IFERROR(VLOOKUP($H2359,'Sewer F Rev'!$A:$E,15,FALSE),0)</f>
        <v>0</v>
      </c>
      <c r="V2359" s="34">
        <f ca="1">IFERROR(VLOOKUP($H2359,'Sewer F Rev'!$A:$E,16,FALSE),0)</f>
        <v>0</v>
      </c>
      <c r="W2359" s="42">
        <f ca="1">IFERROR(VLOOKUP($H2359,'Sewer F Rev'!$A:$E,17,FALSE),0)</f>
        <v>0</v>
      </c>
      <c r="X2359" s="34">
        <f>IFERROR(VLOOKUP($H2359,'Sewer F Exp'!$A:$B,15,FALSE),0)</f>
        <v>0</v>
      </c>
      <c r="Y2359" s="34">
        <f>IFERROR(VLOOKUP($H2359,'Sewer F Exp'!$A:$B,16,FALSE),0)</f>
        <v>0</v>
      </c>
      <c r="Z2359" s="42">
        <f>IFERROR(VLOOKUP($H2359,'Sewer F Exp'!$A:$B,17,FALSE),0)</f>
        <v>0</v>
      </c>
      <c r="AA2359" s="34">
        <f>IFERROR(VLOOKUP($H2359,'Refuse F Rev'!$A:$E,15,FALSE),0)</f>
        <v>0</v>
      </c>
      <c r="AB2359" s="34">
        <f>IFERROR(VLOOKUP($H2359,'Refuse F Rev'!$A:$E,16,FALSE),0)</f>
        <v>0</v>
      </c>
      <c r="AC2359" s="42">
        <f>IFERROR(VLOOKUP($H2359,'Refuse F Rev'!$A:$E,17,FALSE),0)</f>
        <v>0</v>
      </c>
      <c r="AD2359" s="34">
        <f>IFERROR(VLOOKUP($H2359,'Refuse F Exp'!$A:$E,15,FALSE),0)</f>
        <v>0</v>
      </c>
      <c r="AE2359" s="34">
        <f>IFERROR(VLOOKUP($H2359,'Refuse F Exp'!$A:$E,16,FALSE),0)</f>
        <v>0</v>
      </c>
      <c r="AF2359" s="42">
        <f>IFERROR(VLOOKUP($H2359,'Refuse F Exp'!$A:$E,17,FALSE),0)</f>
        <v>0</v>
      </c>
      <c r="AG2359" s="34">
        <f>IFERROR(VLOOKUP($H2359,#REF!,10,FALSE),0)</f>
        <v>0</v>
      </c>
      <c r="AH2359" s="34">
        <f>IFERROR(VLOOKUP($H2359,#REF!,11,FALSE),0)</f>
        <v>0</v>
      </c>
      <c r="AI2359" s="42">
        <f>IFERROR(VLOOKUP($H2359,#REF!,12,FALSE),0)</f>
        <v>0</v>
      </c>
      <c r="AJ2359" s="34">
        <f>IFERROR(VLOOKUP($H2359,#REF!,10,FALSE),0)</f>
        <v>0</v>
      </c>
      <c r="AK2359" s="34">
        <f>IFERROR(VLOOKUP($H2359,#REF!,11,FALSE),0)</f>
        <v>0</v>
      </c>
      <c r="AL2359" s="42">
        <f>IFERROR(VLOOKUP($H2359,#REF!,12,FALSE),0)</f>
        <v>0</v>
      </c>
      <c r="AM2359" s="34">
        <f>IFERROR(VLOOKUP($H2359,#REF!,10,FALSE),0)</f>
        <v>0</v>
      </c>
      <c r="AN2359" s="34">
        <f>IFERROR(VLOOKUP($H2359,#REF!,11,FALSE),0)</f>
        <v>0</v>
      </c>
      <c r="AO2359" s="42">
        <f>IFERROR(VLOOKUP($H2359,#REF!,12,FALSE),0)</f>
        <v>0</v>
      </c>
      <c r="AP2359" s="34">
        <f>IFERROR(VLOOKUP($H2359,#REF!,10,FALSE),0)</f>
        <v>0</v>
      </c>
      <c r="AQ2359" s="34">
        <f>IFERROR(VLOOKUP($H2359,#REF!,11,FALSE),0)</f>
        <v>0</v>
      </c>
      <c r="AR2359" s="42">
        <f>IFERROR(VLOOKUP($H2359,#REF!,12,FALSE),0)</f>
        <v>0</v>
      </c>
      <c r="AS2359" s="34">
        <f>IFERROR(VLOOKUP($H2359,#REF!,13,FALSE),0)</f>
        <v>0</v>
      </c>
      <c r="AT2359" s="34">
        <f>IFERROR(VLOOKUP($H2359,#REF!,14,FALSE),0)</f>
        <v>0</v>
      </c>
      <c r="AU2359" s="42">
        <f>IFERROR(VLOOKUP($H2359,#REF!,15,FALSE),0)</f>
        <v>0</v>
      </c>
      <c r="AV2359" s="34">
        <f>IFERROR(VLOOKUP($H2359,#REF!,15,FALSE),0)</f>
        <v>0</v>
      </c>
      <c r="AW2359" s="34">
        <f>IFERROR(VLOOKUP($H2359,#REF!,16,FALSE),0)</f>
        <v>0</v>
      </c>
      <c r="AX2359" s="42">
        <f>IFERROR(VLOOKUP($H2359,#REF!,17,FALSE),0)</f>
        <v>0</v>
      </c>
    </row>
    <row r="2360" spans="1:50" x14ac:dyDescent="0.3">
      <c r="A2360" s="33" t="str">
        <f t="shared" si="144"/>
        <v>0</v>
      </c>
      <c r="B2360" s="33">
        <f>+'R&amp;E EXPORT'!B2159</f>
        <v>0</v>
      </c>
      <c r="C2360" t="str">
        <f>IFERROR(VLOOKUP(A2360,'MCSJ Export'!A:C,3,FALSE),"")</f>
        <v/>
      </c>
      <c r="D2360" s="37">
        <f t="shared" ca="1" si="145"/>
        <v>0</v>
      </c>
      <c r="E2360" s="37">
        <f t="shared" ca="1" si="146"/>
        <v>0</v>
      </c>
      <c r="F2360" s="37">
        <f t="shared" ca="1" si="147"/>
        <v>0</v>
      </c>
      <c r="G2360" s="37"/>
      <c r="H2360" s="33">
        <f>+'R&amp;E EXPORT'!A2159</f>
        <v>0</v>
      </c>
      <c r="I2360" s="34">
        <f>IFERROR(VLOOKUP($H2360,'Gen F Rev'!$A:$M,15,FALSE),0)</f>
        <v>0</v>
      </c>
      <c r="J2360" s="34">
        <f>IFERROR(VLOOKUP($H2360,'Gen F Rev'!$A:$M,16,FALSE),0)</f>
        <v>0</v>
      </c>
      <c r="K2360" s="42">
        <f>IFERROR(VLOOKUP($H2360,'Gen F Rev'!$A:$M,17,FALSE),0)</f>
        <v>0</v>
      </c>
      <c r="L2360" s="34">
        <f>IFERROR(VLOOKUP($H2360,'Gen F Exp'!$A:$E,15,FALSE),0)</f>
        <v>0</v>
      </c>
      <c r="M2360" s="34">
        <f>IFERROR(VLOOKUP($H2360,'Gen F Exp'!$A:$E,16,FALSE),0)</f>
        <v>0</v>
      </c>
      <c r="N2360" s="42">
        <f>IFERROR(VLOOKUP($H2360,'Gen F Exp'!$A:$E,17,FALSE),0)</f>
        <v>0</v>
      </c>
      <c r="O2360" s="34">
        <f>IFERROR(VLOOKUP($H2360,'Water F Rev'!$A:$L,15,FALSE),0)</f>
        <v>0</v>
      </c>
      <c r="P2360" s="34">
        <f>IFERROR(VLOOKUP($H2360,'Water F Rev'!$A:$L,16,FALSE),0)</f>
        <v>0</v>
      </c>
      <c r="Q2360" s="42">
        <f>IFERROR(VLOOKUP($H2360,'Water F Rev'!$A:$L,17,FALSE),0)</f>
        <v>0</v>
      </c>
      <c r="R2360" s="34">
        <f>IFERROR(VLOOKUP($H2360,'Water F Exp'!$A:$K,15,FALSE),0)</f>
        <v>0</v>
      </c>
      <c r="S2360" s="34">
        <f>IFERROR(VLOOKUP($H2360,'Water F Exp'!$A:$K,16,FALSE),0)</f>
        <v>0</v>
      </c>
      <c r="T2360" s="42">
        <f>IFERROR(VLOOKUP($H2360,'Water F Exp'!$A:$K,17,FALSE),0)</f>
        <v>0</v>
      </c>
      <c r="U2360" s="34">
        <f ca="1">IFERROR(VLOOKUP($H2360,'Sewer F Rev'!$A:$E,15,FALSE),0)</f>
        <v>0</v>
      </c>
      <c r="V2360" s="34">
        <f ca="1">IFERROR(VLOOKUP($H2360,'Sewer F Rev'!$A:$E,16,FALSE),0)</f>
        <v>0</v>
      </c>
      <c r="W2360" s="42">
        <f ca="1">IFERROR(VLOOKUP($H2360,'Sewer F Rev'!$A:$E,17,FALSE),0)</f>
        <v>0</v>
      </c>
      <c r="X2360" s="34">
        <f>IFERROR(VLOOKUP($H2360,'Sewer F Exp'!$A:$B,15,FALSE),0)</f>
        <v>0</v>
      </c>
      <c r="Y2360" s="34">
        <f>IFERROR(VLOOKUP($H2360,'Sewer F Exp'!$A:$B,16,FALSE),0)</f>
        <v>0</v>
      </c>
      <c r="Z2360" s="42">
        <f>IFERROR(VLOOKUP($H2360,'Sewer F Exp'!$A:$B,17,FALSE),0)</f>
        <v>0</v>
      </c>
      <c r="AA2360" s="34">
        <f>IFERROR(VLOOKUP($H2360,'Refuse F Rev'!$A:$E,15,FALSE),0)</f>
        <v>0</v>
      </c>
      <c r="AB2360" s="34">
        <f>IFERROR(VLOOKUP($H2360,'Refuse F Rev'!$A:$E,16,FALSE),0)</f>
        <v>0</v>
      </c>
      <c r="AC2360" s="42">
        <f>IFERROR(VLOOKUP($H2360,'Refuse F Rev'!$A:$E,17,FALSE),0)</f>
        <v>0</v>
      </c>
      <c r="AD2360" s="34">
        <f>IFERROR(VLOOKUP($H2360,'Refuse F Exp'!$A:$E,15,FALSE),0)</f>
        <v>0</v>
      </c>
      <c r="AE2360" s="34">
        <f>IFERROR(VLOOKUP($H2360,'Refuse F Exp'!$A:$E,16,FALSE),0)</f>
        <v>0</v>
      </c>
      <c r="AF2360" s="42">
        <f>IFERROR(VLOOKUP($H2360,'Refuse F Exp'!$A:$E,17,FALSE),0)</f>
        <v>0</v>
      </c>
      <c r="AG2360" s="34">
        <f>IFERROR(VLOOKUP($H2360,#REF!,10,FALSE),0)</f>
        <v>0</v>
      </c>
      <c r="AH2360" s="34">
        <f>IFERROR(VLOOKUP($H2360,#REF!,11,FALSE),0)</f>
        <v>0</v>
      </c>
      <c r="AI2360" s="42">
        <f>IFERROR(VLOOKUP($H2360,#REF!,12,FALSE),0)</f>
        <v>0</v>
      </c>
      <c r="AJ2360" s="34">
        <f>IFERROR(VLOOKUP($H2360,#REF!,10,FALSE),0)</f>
        <v>0</v>
      </c>
      <c r="AK2360" s="34">
        <f>IFERROR(VLOOKUP($H2360,#REF!,11,FALSE),0)</f>
        <v>0</v>
      </c>
      <c r="AL2360" s="42">
        <f>IFERROR(VLOOKUP($H2360,#REF!,12,FALSE),0)</f>
        <v>0</v>
      </c>
      <c r="AM2360" s="34">
        <f>IFERROR(VLOOKUP($H2360,#REF!,10,FALSE),0)</f>
        <v>0</v>
      </c>
      <c r="AN2360" s="34">
        <f>IFERROR(VLOOKUP($H2360,#REF!,11,FALSE),0)</f>
        <v>0</v>
      </c>
      <c r="AO2360" s="42">
        <f>IFERROR(VLOOKUP($H2360,#REF!,12,FALSE),0)</f>
        <v>0</v>
      </c>
      <c r="AP2360" s="34">
        <f>IFERROR(VLOOKUP($H2360,#REF!,10,FALSE),0)</f>
        <v>0</v>
      </c>
      <c r="AQ2360" s="34">
        <f>IFERROR(VLOOKUP($H2360,#REF!,11,FALSE),0)</f>
        <v>0</v>
      </c>
      <c r="AR2360" s="42">
        <f>IFERROR(VLOOKUP($H2360,#REF!,12,FALSE),0)</f>
        <v>0</v>
      </c>
      <c r="AS2360" s="34">
        <f>IFERROR(VLOOKUP($H2360,#REF!,13,FALSE),0)</f>
        <v>0</v>
      </c>
      <c r="AT2360" s="34">
        <f>IFERROR(VLOOKUP($H2360,#REF!,14,FALSE),0)</f>
        <v>0</v>
      </c>
      <c r="AU2360" s="42">
        <f>IFERROR(VLOOKUP($H2360,#REF!,15,FALSE),0)</f>
        <v>0</v>
      </c>
      <c r="AV2360" s="34">
        <f>IFERROR(VLOOKUP($H2360,#REF!,15,FALSE),0)</f>
        <v>0</v>
      </c>
      <c r="AW2360" s="34">
        <f>IFERROR(VLOOKUP($H2360,#REF!,16,FALSE),0)</f>
        <v>0</v>
      </c>
      <c r="AX2360" s="42">
        <f>IFERROR(VLOOKUP($H2360,#REF!,17,FALSE),0)</f>
        <v>0</v>
      </c>
    </row>
    <row r="2361" spans="1:50" x14ac:dyDescent="0.3">
      <c r="A2361" s="33" t="str">
        <f t="shared" si="144"/>
        <v>0</v>
      </c>
      <c r="B2361" s="33">
        <f>+'R&amp;E EXPORT'!B2160</f>
        <v>0</v>
      </c>
      <c r="C2361" t="str">
        <f>IFERROR(VLOOKUP(A2361,'MCSJ Export'!A:C,3,FALSE),"")</f>
        <v/>
      </c>
      <c r="D2361" s="37">
        <f t="shared" ca="1" si="145"/>
        <v>0</v>
      </c>
      <c r="E2361" s="37">
        <f t="shared" ca="1" si="146"/>
        <v>0</v>
      </c>
      <c r="F2361" s="37">
        <f t="shared" ca="1" si="147"/>
        <v>0</v>
      </c>
      <c r="G2361" s="37"/>
      <c r="H2361" s="33">
        <f>+'R&amp;E EXPORT'!A2160</f>
        <v>0</v>
      </c>
      <c r="I2361" s="34">
        <f>IFERROR(VLOOKUP($H2361,'Gen F Rev'!$A:$M,15,FALSE),0)</f>
        <v>0</v>
      </c>
      <c r="J2361" s="34">
        <f>IFERROR(VLOOKUP($H2361,'Gen F Rev'!$A:$M,16,FALSE),0)</f>
        <v>0</v>
      </c>
      <c r="K2361" s="42">
        <f>IFERROR(VLOOKUP($H2361,'Gen F Rev'!$A:$M,17,FALSE),0)</f>
        <v>0</v>
      </c>
      <c r="L2361" s="34">
        <f>IFERROR(VLOOKUP($H2361,'Gen F Exp'!$A:$E,15,FALSE),0)</f>
        <v>0</v>
      </c>
      <c r="M2361" s="34">
        <f>IFERROR(VLOOKUP($H2361,'Gen F Exp'!$A:$E,16,FALSE),0)</f>
        <v>0</v>
      </c>
      <c r="N2361" s="42">
        <f>IFERROR(VLOOKUP($H2361,'Gen F Exp'!$A:$E,17,FALSE),0)</f>
        <v>0</v>
      </c>
      <c r="O2361" s="34">
        <f>IFERROR(VLOOKUP($H2361,'Water F Rev'!$A:$L,15,FALSE),0)</f>
        <v>0</v>
      </c>
      <c r="P2361" s="34">
        <f>IFERROR(VLOOKUP($H2361,'Water F Rev'!$A:$L,16,FALSE),0)</f>
        <v>0</v>
      </c>
      <c r="Q2361" s="42">
        <f>IFERROR(VLOOKUP($H2361,'Water F Rev'!$A:$L,17,FALSE),0)</f>
        <v>0</v>
      </c>
      <c r="R2361" s="34">
        <f>IFERROR(VLOOKUP($H2361,'Water F Exp'!$A:$K,15,FALSE),0)</f>
        <v>0</v>
      </c>
      <c r="S2361" s="34">
        <f>IFERROR(VLOOKUP($H2361,'Water F Exp'!$A:$K,16,FALSE),0)</f>
        <v>0</v>
      </c>
      <c r="T2361" s="42">
        <f>IFERROR(VLOOKUP($H2361,'Water F Exp'!$A:$K,17,FALSE),0)</f>
        <v>0</v>
      </c>
      <c r="U2361" s="34">
        <f ca="1">IFERROR(VLOOKUP($H2361,'Sewer F Rev'!$A:$E,15,FALSE),0)</f>
        <v>0</v>
      </c>
      <c r="V2361" s="34">
        <f ca="1">IFERROR(VLOOKUP($H2361,'Sewer F Rev'!$A:$E,16,FALSE),0)</f>
        <v>0</v>
      </c>
      <c r="W2361" s="42">
        <f ca="1">IFERROR(VLOOKUP($H2361,'Sewer F Rev'!$A:$E,17,FALSE),0)</f>
        <v>0</v>
      </c>
      <c r="X2361" s="34">
        <f>IFERROR(VLOOKUP($H2361,'Sewer F Exp'!$A:$B,15,FALSE),0)</f>
        <v>0</v>
      </c>
      <c r="Y2361" s="34">
        <f>IFERROR(VLOOKUP($H2361,'Sewer F Exp'!$A:$B,16,FALSE),0)</f>
        <v>0</v>
      </c>
      <c r="Z2361" s="42">
        <f>IFERROR(VLOOKUP($H2361,'Sewer F Exp'!$A:$B,17,FALSE),0)</f>
        <v>0</v>
      </c>
      <c r="AA2361" s="34">
        <f>IFERROR(VLOOKUP($H2361,'Refuse F Rev'!$A:$E,15,FALSE),0)</f>
        <v>0</v>
      </c>
      <c r="AB2361" s="34">
        <f>IFERROR(VLOOKUP($H2361,'Refuse F Rev'!$A:$E,16,FALSE),0)</f>
        <v>0</v>
      </c>
      <c r="AC2361" s="42">
        <f>IFERROR(VLOOKUP($H2361,'Refuse F Rev'!$A:$E,17,FALSE),0)</f>
        <v>0</v>
      </c>
      <c r="AD2361" s="34">
        <f>IFERROR(VLOOKUP($H2361,'Refuse F Exp'!$A:$E,15,FALSE),0)</f>
        <v>0</v>
      </c>
      <c r="AE2361" s="34">
        <f>IFERROR(VLOOKUP($H2361,'Refuse F Exp'!$A:$E,16,FALSE),0)</f>
        <v>0</v>
      </c>
      <c r="AF2361" s="42">
        <f>IFERROR(VLOOKUP($H2361,'Refuse F Exp'!$A:$E,17,FALSE),0)</f>
        <v>0</v>
      </c>
      <c r="AG2361" s="34">
        <f>IFERROR(VLOOKUP($H2361,#REF!,10,FALSE),0)</f>
        <v>0</v>
      </c>
      <c r="AH2361" s="34">
        <f>IFERROR(VLOOKUP($H2361,#REF!,11,FALSE),0)</f>
        <v>0</v>
      </c>
      <c r="AI2361" s="42">
        <f>IFERROR(VLOOKUP($H2361,#REF!,12,FALSE),0)</f>
        <v>0</v>
      </c>
      <c r="AJ2361" s="34">
        <f>IFERROR(VLOOKUP($H2361,#REF!,10,FALSE),0)</f>
        <v>0</v>
      </c>
      <c r="AK2361" s="34">
        <f>IFERROR(VLOOKUP($H2361,#REF!,11,FALSE),0)</f>
        <v>0</v>
      </c>
      <c r="AL2361" s="42">
        <f>IFERROR(VLOOKUP($H2361,#REF!,12,FALSE),0)</f>
        <v>0</v>
      </c>
      <c r="AM2361" s="34">
        <f>IFERROR(VLOOKUP($H2361,#REF!,10,FALSE),0)</f>
        <v>0</v>
      </c>
      <c r="AN2361" s="34">
        <f>IFERROR(VLOOKUP($H2361,#REF!,11,FALSE),0)</f>
        <v>0</v>
      </c>
      <c r="AO2361" s="42">
        <f>IFERROR(VLOOKUP($H2361,#REF!,12,FALSE),0)</f>
        <v>0</v>
      </c>
      <c r="AP2361" s="34">
        <f>IFERROR(VLOOKUP($H2361,#REF!,10,FALSE),0)</f>
        <v>0</v>
      </c>
      <c r="AQ2361" s="34">
        <f>IFERROR(VLOOKUP($H2361,#REF!,11,FALSE),0)</f>
        <v>0</v>
      </c>
      <c r="AR2361" s="42">
        <f>IFERROR(VLOOKUP($H2361,#REF!,12,FALSE),0)</f>
        <v>0</v>
      </c>
      <c r="AS2361" s="34">
        <f>IFERROR(VLOOKUP($H2361,#REF!,13,FALSE),0)</f>
        <v>0</v>
      </c>
      <c r="AT2361" s="34">
        <f>IFERROR(VLOOKUP($H2361,#REF!,14,FALSE),0)</f>
        <v>0</v>
      </c>
      <c r="AU2361" s="42">
        <f>IFERROR(VLOOKUP($H2361,#REF!,15,FALSE),0)</f>
        <v>0</v>
      </c>
      <c r="AV2361" s="34">
        <f>IFERROR(VLOOKUP($H2361,#REF!,15,FALSE),0)</f>
        <v>0</v>
      </c>
      <c r="AW2361" s="34">
        <f>IFERROR(VLOOKUP($H2361,#REF!,16,FALSE),0)</f>
        <v>0</v>
      </c>
      <c r="AX2361" s="42">
        <f>IFERROR(VLOOKUP($H2361,#REF!,17,FALSE),0)</f>
        <v>0</v>
      </c>
    </row>
    <row r="2362" spans="1:50" x14ac:dyDescent="0.3">
      <c r="A2362" s="33" t="str">
        <f t="shared" si="144"/>
        <v>0</v>
      </c>
      <c r="B2362" s="33">
        <f>+'R&amp;E EXPORT'!B2161</f>
        <v>0</v>
      </c>
      <c r="C2362" t="str">
        <f>IFERROR(VLOOKUP(A2362,'MCSJ Export'!A:C,3,FALSE),"")</f>
        <v/>
      </c>
      <c r="D2362" s="37">
        <f t="shared" ca="1" si="145"/>
        <v>0</v>
      </c>
      <c r="E2362" s="37">
        <f t="shared" ca="1" si="146"/>
        <v>0</v>
      </c>
      <c r="F2362" s="37">
        <f t="shared" ca="1" si="147"/>
        <v>0</v>
      </c>
      <c r="G2362" s="37"/>
      <c r="H2362" s="33">
        <f>+'R&amp;E EXPORT'!A2161</f>
        <v>0</v>
      </c>
      <c r="I2362" s="34">
        <f>IFERROR(VLOOKUP($H2362,'Gen F Rev'!$A:$M,15,FALSE),0)</f>
        <v>0</v>
      </c>
      <c r="J2362" s="34">
        <f>IFERROR(VLOOKUP($H2362,'Gen F Rev'!$A:$M,16,FALSE),0)</f>
        <v>0</v>
      </c>
      <c r="K2362" s="42">
        <f>IFERROR(VLOOKUP($H2362,'Gen F Rev'!$A:$M,17,FALSE),0)</f>
        <v>0</v>
      </c>
      <c r="L2362" s="34">
        <f>IFERROR(VLOOKUP($H2362,'Gen F Exp'!$A:$E,15,FALSE),0)</f>
        <v>0</v>
      </c>
      <c r="M2362" s="34">
        <f>IFERROR(VLOOKUP($H2362,'Gen F Exp'!$A:$E,16,FALSE),0)</f>
        <v>0</v>
      </c>
      <c r="N2362" s="42">
        <f>IFERROR(VLOOKUP($H2362,'Gen F Exp'!$A:$E,17,FALSE),0)</f>
        <v>0</v>
      </c>
      <c r="O2362" s="34">
        <f>IFERROR(VLOOKUP($H2362,'Water F Rev'!$A:$L,15,FALSE),0)</f>
        <v>0</v>
      </c>
      <c r="P2362" s="34">
        <f>IFERROR(VLOOKUP($H2362,'Water F Rev'!$A:$L,16,FALSE),0)</f>
        <v>0</v>
      </c>
      <c r="Q2362" s="42">
        <f>IFERROR(VLOOKUP($H2362,'Water F Rev'!$A:$L,17,FALSE),0)</f>
        <v>0</v>
      </c>
      <c r="R2362" s="34">
        <f>IFERROR(VLOOKUP($H2362,'Water F Exp'!$A:$K,15,FALSE),0)</f>
        <v>0</v>
      </c>
      <c r="S2362" s="34">
        <f>IFERROR(VLOOKUP($H2362,'Water F Exp'!$A:$K,16,FALSE),0)</f>
        <v>0</v>
      </c>
      <c r="T2362" s="42">
        <f>IFERROR(VLOOKUP($H2362,'Water F Exp'!$A:$K,17,FALSE),0)</f>
        <v>0</v>
      </c>
      <c r="U2362" s="34">
        <f ca="1">IFERROR(VLOOKUP($H2362,'Sewer F Rev'!$A:$E,15,FALSE),0)</f>
        <v>0</v>
      </c>
      <c r="V2362" s="34">
        <f ca="1">IFERROR(VLOOKUP($H2362,'Sewer F Rev'!$A:$E,16,FALSE),0)</f>
        <v>0</v>
      </c>
      <c r="W2362" s="42">
        <f ca="1">IFERROR(VLOOKUP($H2362,'Sewer F Rev'!$A:$E,17,FALSE),0)</f>
        <v>0</v>
      </c>
      <c r="X2362" s="34">
        <f>IFERROR(VLOOKUP($H2362,'Sewer F Exp'!$A:$B,15,FALSE),0)</f>
        <v>0</v>
      </c>
      <c r="Y2362" s="34">
        <f>IFERROR(VLOOKUP($H2362,'Sewer F Exp'!$A:$B,16,FALSE),0)</f>
        <v>0</v>
      </c>
      <c r="Z2362" s="42">
        <f>IFERROR(VLOOKUP($H2362,'Sewer F Exp'!$A:$B,17,FALSE),0)</f>
        <v>0</v>
      </c>
      <c r="AA2362" s="34">
        <f>IFERROR(VLOOKUP($H2362,'Refuse F Rev'!$A:$E,15,FALSE),0)</f>
        <v>0</v>
      </c>
      <c r="AB2362" s="34">
        <f>IFERROR(VLOOKUP($H2362,'Refuse F Rev'!$A:$E,16,FALSE),0)</f>
        <v>0</v>
      </c>
      <c r="AC2362" s="42">
        <f>IFERROR(VLOOKUP($H2362,'Refuse F Rev'!$A:$E,17,FALSE),0)</f>
        <v>0</v>
      </c>
      <c r="AD2362" s="34">
        <f>IFERROR(VLOOKUP($H2362,'Refuse F Exp'!$A:$E,15,FALSE),0)</f>
        <v>0</v>
      </c>
      <c r="AE2362" s="34">
        <f>IFERROR(VLOOKUP($H2362,'Refuse F Exp'!$A:$E,16,FALSE),0)</f>
        <v>0</v>
      </c>
      <c r="AF2362" s="42">
        <f>IFERROR(VLOOKUP($H2362,'Refuse F Exp'!$A:$E,17,FALSE),0)</f>
        <v>0</v>
      </c>
      <c r="AG2362" s="34">
        <f>IFERROR(VLOOKUP($H2362,#REF!,10,FALSE),0)</f>
        <v>0</v>
      </c>
      <c r="AH2362" s="34">
        <f>IFERROR(VLOOKUP($H2362,#REF!,11,FALSE),0)</f>
        <v>0</v>
      </c>
      <c r="AI2362" s="42">
        <f>IFERROR(VLOOKUP($H2362,#REF!,12,FALSE),0)</f>
        <v>0</v>
      </c>
      <c r="AJ2362" s="34">
        <f>IFERROR(VLOOKUP($H2362,#REF!,10,FALSE),0)</f>
        <v>0</v>
      </c>
      <c r="AK2362" s="34">
        <f>IFERROR(VLOOKUP($H2362,#REF!,11,FALSE),0)</f>
        <v>0</v>
      </c>
      <c r="AL2362" s="42">
        <f>IFERROR(VLOOKUP($H2362,#REF!,12,FALSE),0)</f>
        <v>0</v>
      </c>
      <c r="AM2362" s="34">
        <f>IFERROR(VLOOKUP($H2362,#REF!,10,FALSE),0)</f>
        <v>0</v>
      </c>
      <c r="AN2362" s="34">
        <f>IFERROR(VLOOKUP($H2362,#REF!,11,FALSE),0)</f>
        <v>0</v>
      </c>
      <c r="AO2362" s="42">
        <f>IFERROR(VLOOKUP($H2362,#REF!,12,FALSE),0)</f>
        <v>0</v>
      </c>
      <c r="AP2362" s="34">
        <f>IFERROR(VLOOKUP($H2362,#REF!,10,FALSE),0)</f>
        <v>0</v>
      </c>
      <c r="AQ2362" s="34">
        <f>IFERROR(VLOOKUP($H2362,#REF!,11,FALSE),0)</f>
        <v>0</v>
      </c>
      <c r="AR2362" s="42">
        <f>IFERROR(VLOOKUP($H2362,#REF!,12,FALSE),0)</f>
        <v>0</v>
      </c>
      <c r="AS2362" s="34">
        <f>IFERROR(VLOOKUP($H2362,#REF!,13,FALSE),0)</f>
        <v>0</v>
      </c>
      <c r="AT2362" s="34">
        <f>IFERROR(VLOOKUP($H2362,#REF!,14,FALSE),0)</f>
        <v>0</v>
      </c>
      <c r="AU2362" s="42">
        <f>IFERROR(VLOOKUP($H2362,#REF!,15,FALSE),0)</f>
        <v>0</v>
      </c>
      <c r="AV2362" s="34">
        <f>IFERROR(VLOOKUP($H2362,#REF!,15,FALSE),0)</f>
        <v>0</v>
      </c>
      <c r="AW2362" s="34">
        <f>IFERROR(VLOOKUP($H2362,#REF!,16,FALSE),0)</f>
        <v>0</v>
      </c>
      <c r="AX2362" s="42">
        <f>IFERROR(VLOOKUP($H2362,#REF!,17,FALSE),0)</f>
        <v>0</v>
      </c>
    </row>
    <row r="2363" spans="1:50" x14ac:dyDescent="0.3">
      <c r="A2363" s="33" t="str">
        <f t="shared" si="144"/>
        <v>0</v>
      </c>
      <c r="B2363" s="33">
        <f>+'R&amp;E EXPORT'!B2162</f>
        <v>0</v>
      </c>
      <c r="C2363" t="str">
        <f>IFERROR(VLOOKUP(A2363,'MCSJ Export'!A:C,3,FALSE),"")</f>
        <v/>
      </c>
      <c r="D2363" s="37">
        <f t="shared" ca="1" si="145"/>
        <v>0</v>
      </c>
      <c r="E2363" s="37">
        <f t="shared" ca="1" si="146"/>
        <v>0</v>
      </c>
      <c r="F2363" s="37">
        <f t="shared" ca="1" si="147"/>
        <v>0</v>
      </c>
      <c r="G2363" s="37"/>
      <c r="H2363" s="33">
        <f>+'R&amp;E EXPORT'!A2162</f>
        <v>0</v>
      </c>
      <c r="I2363" s="34">
        <f>IFERROR(VLOOKUP($H2363,'Gen F Rev'!$A:$M,15,FALSE),0)</f>
        <v>0</v>
      </c>
      <c r="J2363" s="34">
        <f>IFERROR(VLOOKUP($H2363,'Gen F Rev'!$A:$M,16,FALSE),0)</f>
        <v>0</v>
      </c>
      <c r="K2363" s="42">
        <f>IFERROR(VLOOKUP($H2363,'Gen F Rev'!$A:$M,17,FALSE),0)</f>
        <v>0</v>
      </c>
      <c r="L2363" s="34">
        <f>IFERROR(VLOOKUP($H2363,'Gen F Exp'!$A:$E,15,FALSE),0)</f>
        <v>0</v>
      </c>
      <c r="M2363" s="34">
        <f>IFERROR(VLOOKUP($H2363,'Gen F Exp'!$A:$E,16,FALSE),0)</f>
        <v>0</v>
      </c>
      <c r="N2363" s="42">
        <f>IFERROR(VLOOKUP($H2363,'Gen F Exp'!$A:$E,17,FALSE),0)</f>
        <v>0</v>
      </c>
      <c r="O2363" s="34">
        <f>IFERROR(VLOOKUP($H2363,'Water F Rev'!$A:$L,15,FALSE),0)</f>
        <v>0</v>
      </c>
      <c r="P2363" s="34">
        <f>IFERROR(VLOOKUP($H2363,'Water F Rev'!$A:$L,16,FALSE),0)</f>
        <v>0</v>
      </c>
      <c r="Q2363" s="42">
        <f>IFERROR(VLOOKUP($H2363,'Water F Rev'!$A:$L,17,FALSE),0)</f>
        <v>0</v>
      </c>
      <c r="R2363" s="34">
        <f>IFERROR(VLOOKUP($H2363,'Water F Exp'!$A:$K,15,FALSE),0)</f>
        <v>0</v>
      </c>
      <c r="S2363" s="34">
        <f>IFERROR(VLOOKUP($H2363,'Water F Exp'!$A:$K,16,FALSE),0)</f>
        <v>0</v>
      </c>
      <c r="T2363" s="42">
        <f>IFERROR(VLOOKUP($H2363,'Water F Exp'!$A:$K,17,FALSE),0)</f>
        <v>0</v>
      </c>
      <c r="U2363" s="34">
        <f ca="1">IFERROR(VLOOKUP($H2363,'Sewer F Rev'!$A:$E,15,FALSE),0)</f>
        <v>0</v>
      </c>
      <c r="V2363" s="34">
        <f ca="1">IFERROR(VLOOKUP($H2363,'Sewer F Rev'!$A:$E,16,FALSE),0)</f>
        <v>0</v>
      </c>
      <c r="W2363" s="42">
        <f ca="1">IFERROR(VLOOKUP($H2363,'Sewer F Rev'!$A:$E,17,FALSE),0)</f>
        <v>0</v>
      </c>
      <c r="X2363" s="34">
        <f>IFERROR(VLOOKUP($H2363,'Sewer F Exp'!$A:$B,15,FALSE),0)</f>
        <v>0</v>
      </c>
      <c r="Y2363" s="34">
        <f>IFERROR(VLOOKUP($H2363,'Sewer F Exp'!$A:$B,16,FALSE),0)</f>
        <v>0</v>
      </c>
      <c r="Z2363" s="42">
        <f>IFERROR(VLOOKUP($H2363,'Sewer F Exp'!$A:$B,17,FALSE),0)</f>
        <v>0</v>
      </c>
      <c r="AA2363" s="34">
        <f>IFERROR(VLOOKUP($H2363,'Refuse F Rev'!$A:$E,15,FALSE),0)</f>
        <v>0</v>
      </c>
      <c r="AB2363" s="34">
        <f>IFERROR(VLOOKUP($H2363,'Refuse F Rev'!$A:$E,16,FALSE),0)</f>
        <v>0</v>
      </c>
      <c r="AC2363" s="42">
        <f>IFERROR(VLOOKUP($H2363,'Refuse F Rev'!$A:$E,17,FALSE),0)</f>
        <v>0</v>
      </c>
      <c r="AD2363" s="34">
        <f>IFERROR(VLOOKUP($H2363,'Refuse F Exp'!$A:$E,15,FALSE),0)</f>
        <v>0</v>
      </c>
      <c r="AE2363" s="34">
        <f>IFERROR(VLOOKUP($H2363,'Refuse F Exp'!$A:$E,16,FALSE),0)</f>
        <v>0</v>
      </c>
      <c r="AF2363" s="42">
        <f>IFERROR(VLOOKUP($H2363,'Refuse F Exp'!$A:$E,17,FALSE),0)</f>
        <v>0</v>
      </c>
      <c r="AG2363" s="34">
        <f>IFERROR(VLOOKUP($H2363,#REF!,10,FALSE),0)</f>
        <v>0</v>
      </c>
      <c r="AH2363" s="34">
        <f>IFERROR(VLOOKUP($H2363,#REF!,11,FALSE),0)</f>
        <v>0</v>
      </c>
      <c r="AI2363" s="42">
        <f>IFERROR(VLOOKUP($H2363,#REF!,12,FALSE),0)</f>
        <v>0</v>
      </c>
      <c r="AJ2363" s="34">
        <f>IFERROR(VLOOKUP($H2363,#REF!,10,FALSE),0)</f>
        <v>0</v>
      </c>
      <c r="AK2363" s="34">
        <f>IFERROR(VLOOKUP($H2363,#REF!,11,FALSE),0)</f>
        <v>0</v>
      </c>
      <c r="AL2363" s="42">
        <f>IFERROR(VLOOKUP($H2363,#REF!,12,FALSE),0)</f>
        <v>0</v>
      </c>
      <c r="AM2363" s="34">
        <f>IFERROR(VLOOKUP($H2363,#REF!,10,FALSE),0)</f>
        <v>0</v>
      </c>
      <c r="AN2363" s="34">
        <f>IFERROR(VLOOKUP($H2363,#REF!,11,FALSE),0)</f>
        <v>0</v>
      </c>
      <c r="AO2363" s="42">
        <f>IFERROR(VLOOKUP($H2363,#REF!,12,FALSE),0)</f>
        <v>0</v>
      </c>
      <c r="AP2363" s="34">
        <f>IFERROR(VLOOKUP($H2363,#REF!,10,FALSE),0)</f>
        <v>0</v>
      </c>
      <c r="AQ2363" s="34">
        <f>IFERROR(VLOOKUP($H2363,#REF!,11,FALSE),0)</f>
        <v>0</v>
      </c>
      <c r="AR2363" s="42">
        <f>IFERROR(VLOOKUP($H2363,#REF!,12,FALSE),0)</f>
        <v>0</v>
      </c>
      <c r="AS2363" s="34">
        <f>IFERROR(VLOOKUP($H2363,#REF!,13,FALSE),0)</f>
        <v>0</v>
      </c>
      <c r="AT2363" s="34">
        <f>IFERROR(VLOOKUP($H2363,#REF!,14,FALSE),0)</f>
        <v>0</v>
      </c>
      <c r="AU2363" s="42">
        <f>IFERROR(VLOOKUP($H2363,#REF!,15,FALSE),0)</f>
        <v>0</v>
      </c>
      <c r="AV2363" s="34">
        <f>IFERROR(VLOOKUP($H2363,#REF!,15,FALSE),0)</f>
        <v>0</v>
      </c>
      <c r="AW2363" s="34">
        <f>IFERROR(VLOOKUP($H2363,#REF!,16,FALSE),0)</f>
        <v>0</v>
      </c>
      <c r="AX2363" s="42">
        <f>IFERROR(VLOOKUP($H2363,#REF!,17,FALSE),0)</f>
        <v>0</v>
      </c>
    </row>
    <row r="2364" spans="1:50" x14ac:dyDescent="0.3">
      <c r="A2364" s="33" t="str">
        <f t="shared" si="144"/>
        <v>0</v>
      </c>
      <c r="B2364" s="33">
        <f>+'R&amp;E EXPORT'!B2163</f>
        <v>0</v>
      </c>
      <c r="C2364" t="str">
        <f>IFERROR(VLOOKUP(A2364,'MCSJ Export'!A:C,3,FALSE),"")</f>
        <v/>
      </c>
      <c r="D2364" s="37">
        <f t="shared" ca="1" si="145"/>
        <v>0</v>
      </c>
      <c r="E2364" s="37">
        <f t="shared" ca="1" si="146"/>
        <v>0</v>
      </c>
      <c r="F2364" s="37">
        <f t="shared" ca="1" si="147"/>
        <v>0</v>
      </c>
      <c r="G2364" s="37"/>
      <c r="H2364" s="33">
        <f>+'R&amp;E EXPORT'!A2163</f>
        <v>0</v>
      </c>
      <c r="I2364" s="34">
        <f>IFERROR(VLOOKUP($H2364,'Gen F Rev'!$A:$M,15,FALSE),0)</f>
        <v>0</v>
      </c>
      <c r="J2364" s="34">
        <f>IFERROR(VLOOKUP($H2364,'Gen F Rev'!$A:$M,16,FALSE),0)</f>
        <v>0</v>
      </c>
      <c r="K2364" s="42">
        <f>IFERROR(VLOOKUP($H2364,'Gen F Rev'!$A:$M,17,FALSE),0)</f>
        <v>0</v>
      </c>
      <c r="L2364" s="34">
        <f>IFERROR(VLOOKUP($H2364,'Gen F Exp'!$A:$E,15,FALSE),0)</f>
        <v>0</v>
      </c>
      <c r="M2364" s="34">
        <f>IFERROR(VLOOKUP($H2364,'Gen F Exp'!$A:$E,16,FALSE),0)</f>
        <v>0</v>
      </c>
      <c r="N2364" s="42">
        <f>IFERROR(VLOOKUP($H2364,'Gen F Exp'!$A:$E,17,FALSE),0)</f>
        <v>0</v>
      </c>
      <c r="O2364" s="34">
        <f>IFERROR(VLOOKUP($H2364,'Water F Rev'!$A:$L,15,FALSE),0)</f>
        <v>0</v>
      </c>
      <c r="P2364" s="34">
        <f>IFERROR(VLOOKUP($H2364,'Water F Rev'!$A:$L,16,FALSE),0)</f>
        <v>0</v>
      </c>
      <c r="Q2364" s="42">
        <f>IFERROR(VLOOKUP($H2364,'Water F Rev'!$A:$L,17,FALSE),0)</f>
        <v>0</v>
      </c>
      <c r="R2364" s="34">
        <f>IFERROR(VLOOKUP($H2364,'Water F Exp'!$A:$K,15,FALSE),0)</f>
        <v>0</v>
      </c>
      <c r="S2364" s="34">
        <f>IFERROR(VLOOKUP($H2364,'Water F Exp'!$A:$K,16,FALSE),0)</f>
        <v>0</v>
      </c>
      <c r="T2364" s="42">
        <f>IFERROR(VLOOKUP($H2364,'Water F Exp'!$A:$K,17,FALSE),0)</f>
        <v>0</v>
      </c>
      <c r="U2364" s="34">
        <f ca="1">IFERROR(VLOOKUP($H2364,'Sewer F Rev'!$A:$E,15,FALSE),0)</f>
        <v>0</v>
      </c>
      <c r="V2364" s="34">
        <f ca="1">IFERROR(VLOOKUP($H2364,'Sewer F Rev'!$A:$E,16,FALSE),0)</f>
        <v>0</v>
      </c>
      <c r="W2364" s="42">
        <f ca="1">IFERROR(VLOOKUP($H2364,'Sewer F Rev'!$A:$E,17,FALSE),0)</f>
        <v>0</v>
      </c>
      <c r="X2364" s="34">
        <f>IFERROR(VLOOKUP($H2364,'Sewer F Exp'!$A:$B,15,FALSE),0)</f>
        <v>0</v>
      </c>
      <c r="Y2364" s="34">
        <f>IFERROR(VLOOKUP($H2364,'Sewer F Exp'!$A:$B,16,FALSE),0)</f>
        <v>0</v>
      </c>
      <c r="Z2364" s="42">
        <f>IFERROR(VLOOKUP($H2364,'Sewer F Exp'!$A:$B,17,FALSE),0)</f>
        <v>0</v>
      </c>
      <c r="AA2364" s="34">
        <f>IFERROR(VLOOKUP($H2364,'Refuse F Rev'!$A:$E,15,FALSE),0)</f>
        <v>0</v>
      </c>
      <c r="AB2364" s="34">
        <f>IFERROR(VLOOKUP($H2364,'Refuse F Rev'!$A:$E,16,FALSE),0)</f>
        <v>0</v>
      </c>
      <c r="AC2364" s="42">
        <f>IFERROR(VLOOKUP($H2364,'Refuse F Rev'!$A:$E,17,FALSE),0)</f>
        <v>0</v>
      </c>
      <c r="AD2364" s="34">
        <f>IFERROR(VLOOKUP($H2364,'Refuse F Exp'!$A:$E,15,FALSE),0)</f>
        <v>0</v>
      </c>
      <c r="AE2364" s="34">
        <f>IFERROR(VLOOKUP($H2364,'Refuse F Exp'!$A:$E,16,FALSE),0)</f>
        <v>0</v>
      </c>
      <c r="AF2364" s="42">
        <f>IFERROR(VLOOKUP($H2364,'Refuse F Exp'!$A:$E,17,FALSE),0)</f>
        <v>0</v>
      </c>
      <c r="AG2364" s="34">
        <f>IFERROR(VLOOKUP($H2364,#REF!,10,FALSE),0)</f>
        <v>0</v>
      </c>
      <c r="AH2364" s="34">
        <f>IFERROR(VLOOKUP($H2364,#REF!,11,FALSE),0)</f>
        <v>0</v>
      </c>
      <c r="AI2364" s="42">
        <f>IFERROR(VLOOKUP($H2364,#REF!,12,FALSE),0)</f>
        <v>0</v>
      </c>
      <c r="AJ2364" s="34">
        <f>IFERROR(VLOOKUP($H2364,#REF!,10,FALSE),0)</f>
        <v>0</v>
      </c>
      <c r="AK2364" s="34">
        <f>IFERROR(VLOOKUP($H2364,#REF!,11,FALSE),0)</f>
        <v>0</v>
      </c>
      <c r="AL2364" s="42">
        <f>IFERROR(VLOOKUP($H2364,#REF!,12,FALSE),0)</f>
        <v>0</v>
      </c>
      <c r="AM2364" s="34">
        <f>IFERROR(VLOOKUP($H2364,#REF!,10,FALSE),0)</f>
        <v>0</v>
      </c>
      <c r="AN2364" s="34">
        <f>IFERROR(VLOOKUP($H2364,#REF!,11,FALSE),0)</f>
        <v>0</v>
      </c>
      <c r="AO2364" s="42">
        <f>IFERROR(VLOOKUP($H2364,#REF!,12,FALSE),0)</f>
        <v>0</v>
      </c>
      <c r="AP2364" s="34">
        <f>IFERROR(VLOOKUP($H2364,#REF!,10,FALSE),0)</f>
        <v>0</v>
      </c>
      <c r="AQ2364" s="34">
        <f>IFERROR(VLOOKUP($H2364,#REF!,11,FALSE),0)</f>
        <v>0</v>
      </c>
      <c r="AR2364" s="42">
        <f>IFERROR(VLOOKUP($H2364,#REF!,12,FALSE),0)</f>
        <v>0</v>
      </c>
      <c r="AS2364" s="34">
        <f>IFERROR(VLOOKUP($H2364,#REF!,13,FALSE),0)</f>
        <v>0</v>
      </c>
      <c r="AT2364" s="34">
        <f>IFERROR(VLOOKUP($H2364,#REF!,14,FALSE),0)</f>
        <v>0</v>
      </c>
      <c r="AU2364" s="42">
        <f>IFERROR(VLOOKUP($H2364,#REF!,15,FALSE),0)</f>
        <v>0</v>
      </c>
      <c r="AV2364" s="34">
        <f>IFERROR(VLOOKUP($H2364,#REF!,15,FALSE),0)</f>
        <v>0</v>
      </c>
      <c r="AW2364" s="34">
        <f>IFERROR(VLOOKUP($H2364,#REF!,16,FALSE),0)</f>
        <v>0</v>
      </c>
      <c r="AX2364" s="42">
        <f>IFERROR(VLOOKUP($H2364,#REF!,17,FALSE),0)</f>
        <v>0</v>
      </c>
    </row>
    <row r="2365" spans="1:50" x14ac:dyDescent="0.3">
      <c r="A2365" s="33" t="str">
        <f t="shared" si="144"/>
        <v>0</v>
      </c>
      <c r="B2365" s="33">
        <f>+'R&amp;E EXPORT'!B2164</f>
        <v>0</v>
      </c>
      <c r="C2365" t="str">
        <f>IFERROR(VLOOKUP(A2365,'MCSJ Export'!A:C,3,FALSE),"")</f>
        <v/>
      </c>
      <c r="D2365" s="37">
        <f t="shared" ca="1" si="145"/>
        <v>0</v>
      </c>
      <c r="E2365" s="37">
        <f t="shared" ca="1" si="146"/>
        <v>0</v>
      </c>
      <c r="F2365" s="37">
        <f t="shared" ca="1" si="147"/>
        <v>0</v>
      </c>
      <c r="G2365" s="37"/>
      <c r="H2365" s="33">
        <f>+'R&amp;E EXPORT'!A2164</f>
        <v>0</v>
      </c>
      <c r="I2365" s="34">
        <f>IFERROR(VLOOKUP($H2365,'Gen F Rev'!$A:$M,15,FALSE),0)</f>
        <v>0</v>
      </c>
      <c r="J2365" s="34">
        <f>IFERROR(VLOOKUP($H2365,'Gen F Rev'!$A:$M,16,FALSE),0)</f>
        <v>0</v>
      </c>
      <c r="K2365" s="42">
        <f>IFERROR(VLOOKUP($H2365,'Gen F Rev'!$A:$M,17,FALSE),0)</f>
        <v>0</v>
      </c>
      <c r="L2365" s="34">
        <f>IFERROR(VLOOKUP($H2365,'Gen F Exp'!$A:$E,15,FALSE),0)</f>
        <v>0</v>
      </c>
      <c r="M2365" s="34">
        <f>IFERROR(VLOOKUP($H2365,'Gen F Exp'!$A:$E,16,FALSE),0)</f>
        <v>0</v>
      </c>
      <c r="N2365" s="42">
        <f>IFERROR(VLOOKUP($H2365,'Gen F Exp'!$A:$E,17,FALSE),0)</f>
        <v>0</v>
      </c>
      <c r="O2365" s="34">
        <f>IFERROR(VLOOKUP($H2365,'Water F Rev'!$A:$L,15,FALSE),0)</f>
        <v>0</v>
      </c>
      <c r="P2365" s="34">
        <f>IFERROR(VLOOKUP($H2365,'Water F Rev'!$A:$L,16,FALSE),0)</f>
        <v>0</v>
      </c>
      <c r="Q2365" s="42">
        <f>IFERROR(VLOOKUP($H2365,'Water F Rev'!$A:$L,17,FALSE),0)</f>
        <v>0</v>
      </c>
      <c r="R2365" s="34">
        <f>IFERROR(VLOOKUP($H2365,'Water F Exp'!$A:$K,15,FALSE),0)</f>
        <v>0</v>
      </c>
      <c r="S2365" s="34">
        <f>IFERROR(VLOOKUP($H2365,'Water F Exp'!$A:$K,16,FALSE),0)</f>
        <v>0</v>
      </c>
      <c r="T2365" s="42">
        <f>IFERROR(VLOOKUP($H2365,'Water F Exp'!$A:$K,17,FALSE),0)</f>
        <v>0</v>
      </c>
      <c r="U2365" s="34">
        <f ca="1">IFERROR(VLOOKUP($H2365,'Sewer F Rev'!$A:$E,15,FALSE),0)</f>
        <v>0</v>
      </c>
      <c r="V2365" s="34">
        <f ca="1">IFERROR(VLOOKUP($H2365,'Sewer F Rev'!$A:$E,16,FALSE),0)</f>
        <v>0</v>
      </c>
      <c r="W2365" s="42">
        <f ca="1">IFERROR(VLOOKUP($H2365,'Sewer F Rev'!$A:$E,17,FALSE),0)</f>
        <v>0</v>
      </c>
      <c r="X2365" s="34">
        <f>IFERROR(VLOOKUP($H2365,'Sewer F Exp'!$A:$B,15,FALSE),0)</f>
        <v>0</v>
      </c>
      <c r="Y2365" s="34">
        <f>IFERROR(VLOOKUP($H2365,'Sewer F Exp'!$A:$B,16,FALSE),0)</f>
        <v>0</v>
      </c>
      <c r="Z2365" s="42">
        <f>IFERROR(VLOOKUP($H2365,'Sewer F Exp'!$A:$B,17,FALSE),0)</f>
        <v>0</v>
      </c>
      <c r="AA2365" s="34">
        <f>IFERROR(VLOOKUP($H2365,'Refuse F Rev'!$A:$E,15,FALSE),0)</f>
        <v>0</v>
      </c>
      <c r="AB2365" s="34">
        <f>IFERROR(VLOOKUP($H2365,'Refuse F Rev'!$A:$E,16,FALSE),0)</f>
        <v>0</v>
      </c>
      <c r="AC2365" s="42">
        <f>IFERROR(VLOOKUP($H2365,'Refuse F Rev'!$A:$E,17,FALSE),0)</f>
        <v>0</v>
      </c>
      <c r="AD2365" s="34">
        <f>IFERROR(VLOOKUP($H2365,'Refuse F Exp'!$A:$E,15,FALSE),0)</f>
        <v>0</v>
      </c>
      <c r="AE2365" s="34">
        <f>IFERROR(VLOOKUP($H2365,'Refuse F Exp'!$A:$E,16,FALSE),0)</f>
        <v>0</v>
      </c>
      <c r="AF2365" s="42">
        <f>IFERROR(VLOOKUP($H2365,'Refuse F Exp'!$A:$E,17,FALSE),0)</f>
        <v>0</v>
      </c>
      <c r="AG2365" s="34">
        <f>IFERROR(VLOOKUP($H2365,#REF!,10,FALSE),0)</f>
        <v>0</v>
      </c>
      <c r="AH2365" s="34">
        <f>IFERROR(VLOOKUP($H2365,#REF!,11,FALSE),0)</f>
        <v>0</v>
      </c>
      <c r="AI2365" s="42">
        <f>IFERROR(VLOOKUP($H2365,#REF!,12,FALSE),0)</f>
        <v>0</v>
      </c>
      <c r="AJ2365" s="34">
        <f>IFERROR(VLOOKUP($H2365,#REF!,10,FALSE),0)</f>
        <v>0</v>
      </c>
      <c r="AK2365" s="34">
        <f>IFERROR(VLOOKUP($H2365,#REF!,11,FALSE),0)</f>
        <v>0</v>
      </c>
      <c r="AL2365" s="42">
        <f>IFERROR(VLOOKUP($H2365,#REF!,12,FALSE),0)</f>
        <v>0</v>
      </c>
      <c r="AM2365" s="34">
        <f>IFERROR(VLOOKUP($H2365,#REF!,10,FALSE),0)</f>
        <v>0</v>
      </c>
      <c r="AN2365" s="34">
        <f>IFERROR(VLOOKUP($H2365,#REF!,11,FALSE),0)</f>
        <v>0</v>
      </c>
      <c r="AO2365" s="42">
        <f>IFERROR(VLOOKUP($H2365,#REF!,12,FALSE),0)</f>
        <v>0</v>
      </c>
      <c r="AP2365" s="34">
        <f>IFERROR(VLOOKUP($H2365,#REF!,10,FALSE),0)</f>
        <v>0</v>
      </c>
      <c r="AQ2365" s="34">
        <f>IFERROR(VLOOKUP($H2365,#REF!,11,FALSE),0)</f>
        <v>0</v>
      </c>
      <c r="AR2365" s="42">
        <f>IFERROR(VLOOKUP($H2365,#REF!,12,FALSE),0)</f>
        <v>0</v>
      </c>
      <c r="AS2365" s="34">
        <f>IFERROR(VLOOKUP($H2365,#REF!,13,FALSE),0)</f>
        <v>0</v>
      </c>
      <c r="AT2365" s="34">
        <f>IFERROR(VLOOKUP($H2365,#REF!,14,FALSE),0)</f>
        <v>0</v>
      </c>
      <c r="AU2365" s="42">
        <f>IFERROR(VLOOKUP($H2365,#REF!,15,FALSE),0)</f>
        <v>0</v>
      </c>
      <c r="AV2365" s="34">
        <f>IFERROR(VLOOKUP($H2365,#REF!,15,FALSE),0)</f>
        <v>0</v>
      </c>
      <c r="AW2365" s="34">
        <f>IFERROR(VLOOKUP($H2365,#REF!,16,FALSE),0)</f>
        <v>0</v>
      </c>
      <c r="AX2365" s="42">
        <f>IFERROR(VLOOKUP($H2365,#REF!,17,FALSE),0)</f>
        <v>0</v>
      </c>
    </row>
    <row r="2366" spans="1:50" x14ac:dyDescent="0.3">
      <c r="A2366" s="33" t="str">
        <f t="shared" si="144"/>
        <v>0</v>
      </c>
      <c r="B2366" s="33">
        <f>+'R&amp;E EXPORT'!B2165</f>
        <v>0</v>
      </c>
      <c r="C2366" t="str">
        <f>IFERROR(VLOOKUP(A2366,'MCSJ Export'!A:C,3,FALSE),"")</f>
        <v/>
      </c>
      <c r="D2366" s="37">
        <f t="shared" ca="1" si="145"/>
        <v>0</v>
      </c>
      <c r="E2366" s="37">
        <f t="shared" ca="1" si="146"/>
        <v>0</v>
      </c>
      <c r="F2366" s="37">
        <f t="shared" ca="1" si="147"/>
        <v>0</v>
      </c>
      <c r="G2366" s="37"/>
      <c r="H2366" s="33">
        <f>+'R&amp;E EXPORT'!A2165</f>
        <v>0</v>
      </c>
      <c r="I2366" s="34">
        <f>IFERROR(VLOOKUP($H2366,'Gen F Rev'!$A:$M,15,FALSE),0)</f>
        <v>0</v>
      </c>
      <c r="J2366" s="34">
        <f>IFERROR(VLOOKUP($H2366,'Gen F Rev'!$A:$M,16,FALSE),0)</f>
        <v>0</v>
      </c>
      <c r="K2366" s="42">
        <f>IFERROR(VLOOKUP($H2366,'Gen F Rev'!$A:$M,17,FALSE),0)</f>
        <v>0</v>
      </c>
      <c r="L2366" s="34">
        <f>IFERROR(VLOOKUP($H2366,'Gen F Exp'!$A:$E,15,FALSE),0)</f>
        <v>0</v>
      </c>
      <c r="M2366" s="34">
        <f>IFERROR(VLOOKUP($H2366,'Gen F Exp'!$A:$E,16,FALSE),0)</f>
        <v>0</v>
      </c>
      <c r="N2366" s="42">
        <f>IFERROR(VLOOKUP($H2366,'Gen F Exp'!$A:$E,17,FALSE),0)</f>
        <v>0</v>
      </c>
      <c r="O2366" s="34">
        <f>IFERROR(VLOOKUP($H2366,'Water F Rev'!$A:$L,15,FALSE),0)</f>
        <v>0</v>
      </c>
      <c r="P2366" s="34">
        <f>IFERROR(VLOOKUP($H2366,'Water F Rev'!$A:$L,16,FALSE),0)</f>
        <v>0</v>
      </c>
      <c r="Q2366" s="42">
        <f>IFERROR(VLOOKUP($H2366,'Water F Rev'!$A:$L,17,FALSE),0)</f>
        <v>0</v>
      </c>
      <c r="R2366" s="34">
        <f>IFERROR(VLOOKUP($H2366,'Water F Exp'!$A:$K,15,FALSE),0)</f>
        <v>0</v>
      </c>
      <c r="S2366" s="34">
        <f>IFERROR(VLOOKUP($H2366,'Water F Exp'!$A:$K,16,FALSE),0)</f>
        <v>0</v>
      </c>
      <c r="T2366" s="42">
        <f>IFERROR(VLOOKUP($H2366,'Water F Exp'!$A:$K,17,FALSE),0)</f>
        <v>0</v>
      </c>
      <c r="U2366" s="34">
        <f ca="1">IFERROR(VLOOKUP($H2366,'Sewer F Rev'!$A:$E,15,FALSE),0)</f>
        <v>0</v>
      </c>
      <c r="V2366" s="34">
        <f ca="1">IFERROR(VLOOKUP($H2366,'Sewer F Rev'!$A:$E,16,FALSE),0)</f>
        <v>0</v>
      </c>
      <c r="W2366" s="42">
        <f ca="1">IFERROR(VLOOKUP($H2366,'Sewer F Rev'!$A:$E,17,FALSE),0)</f>
        <v>0</v>
      </c>
      <c r="X2366" s="34">
        <f>IFERROR(VLOOKUP($H2366,'Sewer F Exp'!$A:$B,15,FALSE),0)</f>
        <v>0</v>
      </c>
      <c r="Y2366" s="34">
        <f>IFERROR(VLOOKUP($H2366,'Sewer F Exp'!$A:$B,16,FALSE),0)</f>
        <v>0</v>
      </c>
      <c r="Z2366" s="42">
        <f>IFERROR(VLOOKUP($H2366,'Sewer F Exp'!$A:$B,17,FALSE),0)</f>
        <v>0</v>
      </c>
      <c r="AA2366" s="34">
        <f>IFERROR(VLOOKUP($H2366,'Refuse F Rev'!$A:$E,15,FALSE),0)</f>
        <v>0</v>
      </c>
      <c r="AB2366" s="34">
        <f>IFERROR(VLOOKUP($H2366,'Refuse F Rev'!$A:$E,16,FALSE),0)</f>
        <v>0</v>
      </c>
      <c r="AC2366" s="42">
        <f>IFERROR(VLOOKUP($H2366,'Refuse F Rev'!$A:$E,17,FALSE),0)</f>
        <v>0</v>
      </c>
      <c r="AD2366" s="34">
        <f>IFERROR(VLOOKUP($H2366,'Refuse F Exp'!$A:$E,15,FALSE),0)</f>
        <v>0</v>
      </c>
      <c r="AE2366" s="34">
        <f>IFERROR(VLOOKUP($H2366,'Refuse F Exp'!$A:$E,16,FALSE),0)</f>
        <v>0</v>
      </c>
      <c r="AF2366" s="42">
        <f>IFERROR(VLOOKUP($H2366,'Refuse F Exp'!$A:$E,17,FALSE),0)</f>
        <v>0</v>
      </c>
      <c r="AG2366" s="34">
        <f>IFERROR(VLOOKUP($H2366,#REF!,10,FALSE),0)</f>
        <v>0</v>
      </c>
      <c r="AH2366" s="34">
        <f>IFERROR(VLOOKUP($H2366,#REF!,11,FALSE),0)</f>
        <v>0</v>
      </c>
      <c r="AI2366" s="42">
        <f>IFERROR(VLOOKUP($H2366,#REF!,12,FALSE),0)</f>
        <v>0</v>
      </c>
      <c r="AJ2366" s="34">
        <f>IFERROR(VLOOKUP($H2366,#REF!,10,FALSE),0)</f>
        <v>0</v>
      </c>
      <c r="AK2366" s="34">
        <f>IFERROR(VLOOKUP($H2366,#REF!,11,FALSE),0)</f>
        <v>0</v>
      </c>
      <c r="AL2366" s="42">
        <f>IFERROR(VLOOKUP($H2366,#REF!,12,FALSE),0)</f>
        <v>0</v>
      </c>
      <c r="AM2366" s="34">
        <f>IFERROR(VLOOKUP($H2366,#REF!,10,FALSE),0)</f>
        <v>0</v>
      </c>
      <c r="AN2366" s="34">
        <f>IFERROR(VLOOKUP($H2366,#REF!,11,FALSE),0)</f>
        <v>0</v>
      </c>
      <c r="AO2366" s="42">
        <f>IFERROR(VLOOKUP($H2366,#REF!,12,FALSE),0)</f>
        <v>0</v>
      </c>
      <c r="AP2366" s="34">
        <f>IFERROR(VLOOKUP($H2366,#REF!,10,FALSE),0)</f>
        <v>0</v>
      </c>
      <c r="AQ2366" s="34">
        <f>IFERROR(VLOOKUP($H2366,#REF!,11,FALSE),0)</f>
        <v>0</v>
      </c>
      <c r="AR2366" s="42">
        <f>IFERROR(VLOOKUP($H2366,#REF!,12,FALSE),0)</f>
        <v>0</v>
      </c>
      <c r="AS2366" s="34">
        <f>IFERROR(VLOOKUP($H2366,#REF!,13,FALSE),0)</f>
        <v>0</v>
      </c>
      <c r="AT2366" s="34">
        <f>IFERROR(VLOOKUP($H2366,#REF!,14,FALSE),0)</f>
        <v>0</v>
      </c>
      <c r="AU2366" s="42">
        <f>IFERROR(VLOOKUP($H2366,#REF!,15,FALSE),0)</f>
        <v>0</v>
      </c>
      <c r="AV2366" s="34">
        <f>IFERROR(VLOOKUP($H2366,#REF!,15,FALSE),0)</f>
        <v>0</v>
      </c>
      <c r="AW2366" s="34">
        <f>IFERROR(VLOOKUP($H2366,#REF!,16,FALSE),0)</f>
        <v>0</v>
      </c>
      <c r="AX2366" s="42">
        <f>IFERROR(VLOOKUP($H2366,#REF!,17,FALSE),0)</f>
        <v>0</v>
      </c>
    </row>
    <row r="2367" spans="1:50" x14ac:dyDescent="0.3">
      <c r="A2367" s="33" t="str">
        <f t="shared" si="144"/>
        <v>0</v>
      </c>
      <c r="B2367" s="33">
        <f>+'R&amp;E EXPORT'!B2166</f>
        <v>0</v>
      </c>
      <c r="C2367" t="str">
        <f>IFERROR(VLOOKUP(A2367,'MCSJ Export'!A:C,3,FALSE),"")</f>
        <v/>
      </c>
      <c r="D2367" s="37">
        <f t="shared" ca="1" si="145"/>
        <v>0</v>
      </c>
      <c r="E2367" s="37">
        <f t="shared" ca="1" si="146"/>
        <v>0</v>
      </c>
      <c r="F2367" s="37">
        <f t="shared" ca="1" si="147"/>
        <v>0</v>
      </c>
      <c r="G2367" s="37"/>
      <c r="H2367" s="33">
        <f>+'R&amp;E EXPORT'!A2166</f>
        <v>0</v>
      </c>
      <c r="I2367" s="34">
        <f>IFERROR(VLOOKUP($H2367,'Gen F Rev'!$A:$M,15,FALSE),0)</f>
        <v>0</v>
      </c>
      <c r="J2367" s="34">
        <f>IFERROR(VLOOKUP($H2367,'Gen F Rev'!$A:$M,16,FALSE),0)</f>
        <v>0</v>
      </c>
      <c r="K2367" s="42">
        <f>IFERROR(VLOOKUP($H2367,'Gen F Rev'!$A:$M,17,FALSE),0)</f>
        <v>0</v>
      </c>
      <c r="L2367" s="34">
        <f>IFERROR(VLOOKUP($H2367,'Gen F Exp'!$A:$E,15,FALSE),0)</f>
        <v>0</v>
      </c>
      <c r="M2367" s="34">
        <f>IFERROR(VLOOKUP($H2367,'Gen F Exp'!$A:$E,16,FALSE),0)</f>
        <v>0</v>
      </c>
      <c r="N2367" s="42">
        <f>IFERROR(VLOOKUP($H2367,'Gen F Exp'!$A:$E,17,FALSE),0)</f>
        <v>0</v>
      </c>
      <c r="O2367" s="34">
        <f>IFERROR(VLOOKUP($H2367,'Water F Rev'!$A:$L,15,FALSE),0)</f>
        <v>0</v>
      </c>
      <c r="P2367" s="34">
        <f>IFERROR(VLOOKUP($H2367,'Water F Rev'!$A:$L,16,FALSE),0)</f>
        <v>0</v>
      </c>
      <c r="Q2367" s="42">
        <f>IFERROR(VLOOKUP($H2367,'Water F Rev'!$A:$L,17,FALSE),0)</f>
        <v>0</v>
      </c>
      <c r="R2367" s="34">
        <f>IFERROR(VLOOKUP($H2367,'Water F Exp'!$A:$K,15,FALSE),0)</f>
        <v>0</v>
      </c>
      <c r="S2367" s="34">
        <f>IFERROR(VLOOKUP($H2367,'Water F Exp'!$A:$K,16,FALSE),0)</f>
        <v>0</v>
      </c>
      <c r="T2367" s="42">
        <f>IFERROR(VLOOKUP($H2367,'Water F Exp'!$A:$K,17,FALSE),0)</f>
        <v>0</v>
      </c>
      <c r="U2367" s="34">
        <f ca="1">IFERROR(VLOOKUP($H2367,'Sewer F Rev'!$A:$E,15,FALSE),0)</f>
        <v>0</v>
      </c>
      <c r="V2367" s="34">
        <f ca="1">IFERROR(VLOOKUP($H2367,'Sewer F Rev'!$A:$E,16,FALSE),0)</f>
        <v>0</v>
      </c>
      <c r="W2367" s="42">
        <f ca="1">IFERROR(VLOOKUP($H2367,'Sewer F Rev'!$A:$E,17,FALSE),0)</f>
        <v>0</v>
      </c>
      <c r="X2367" s="34">
        <f>IFERROR(VLOOKUP($H2367,'Sewer F Exp'!$A:$B,15,FALSE),0)</f>
        <v>0</v>
      </c>
      <c r="Y2367" s="34">
        <f>IFERROR(VLOOKUP($H2367,'Sewer F Exp'!$A:$B,16,FALSE),0)</f>
        <v>0</v>
      </c>
      <c r="Z2367" s="42">
        <f>IFERROR(VLOOKUP($H2367,'Sewer F Exp'!$A:$B,17,FALSE),0)</f>
        <v>0</v>
      </c>
      <c r="AA2367" s="34">
        <f>IFERROR(VLOOKUP($H2367,'Refuse F Rev'!$A:$E,15,FALSE),0)</f>
        <v>0</v>
      </c>
      <c r="AB2367" s="34">
        <f>IFERROR(VLOOKUP($H2367,'Refuse F Rev'!$A:$E,16,FALSE),0)</f>
        <v>0</v>
      </c>
      <c r="AC2367" s="42">
        <f>IFERROR(VLOOKUP($H2367,'Refuse F Rev'!$A:$E,17,FALSE),0)</f>
        <v>0</v>
      </c>
      <c r="AD2367" s="34">
        <f>IFERROR(VLOOKUP($H2367,'Refuse F Exp'!$A:$E,15,FALSE),0)</f>
        <v>0</v>
      </c>
      <c r="AE2367" s="34">
        <f>IFERROR(VLOOKUP($H2367,'Refuse F Exp'!$A:$E,16,FALSE),0)</f>
        <v>0</v>
      </c>
      <c r="AF2367" s="42">
        <f>IFERROR(VLOOKUP($H2367,'Refuse F Exp'!$A:$E,17,FALSE),0)</f>
        <v>0</v>
      </c>
      <c r="AG2367" s="34">
        <f>IFERROR(VLOOKUP($H2367,#REF!,10,FALSE),0)</f>
        <v>0</v>
      </c>
      <c r="AH2367" s="34">
        <f>IFERROR(VLOOKUP($H2367,#REF!,11,FALSE),0)</f>
        <v>0</v>
      </c>
      <c r="AI2367" s="42">
        <f>IFERROR(VLOOKUP($H2367,#REF!,12,FALSE),0)</f>
        <v>0</v>
      </c>
      <c r="AJ2367" s="34">
        <f>IFERROR(VLOOKUP($H2367,#REF!,10,FALSE),0)</f>
        <v>0</v>
      </c>
      <c r="AK2367" s="34">
        <f>IFERROR(VLOOKUP($H2367,#REF!,11,FALSE),0)</f>
        <v>0</v>
      </c>
      <c r="AL2367" s="42">
        <f>IFERROR(VLOOKUP($H2367,#REF!,12,FALSE),0)</f>
        <v>0</v>
      </c>
      <c r="AM2367" s="34">
        <f>IFERROR(VLOOKUP($H2367,#REF!,10,FALSE),0)</f>
        <v>0</v>
      </c>
      <c r="AN2367" s="34">
        <f>IFERROR(VLOOKUP($H2367,#REF!,11,FALSE),0)</f>
        <v>0</v>
      </c>
      <c r="AO2367" s="42">
        <f>IFERROR(VLOOKUP($H2367,#REF!,12,FALSE),0)</f>
        <v>0</v>
      </c>
      <c r="AP2367" s="34">
        <f>IFERROR(VLOOKUP($H2367,#REF!,10,FALSE),0)</f>
        <v>0</v>
      </c>
      <c r="AQ2367" s="34">
        <f>IFERROR(VLOOKUP($H2367,#REF!,11,FALSE),0)</f>
        <v>0</v>
      </c>
      <c r="AR2367" s="42">
        <f>IFERROR(VLOOKUP($H2367,#REF!,12,FALSE),0)</f>
        <v>0</v>
      </c>
      <c r="AS2367" s="34">
        <f>IFERROR(VLOOKUP($H2367,#REF!,13,FALSE),0)</f>
        <v>0</v>
      </c>
      <c r="AT2367" s="34">
        <f>IFERROR(VLOOKUP($H2367,#REF!,14,FALSE),0)</f>
        <v>0</v>
      </c>
      <c r="AU2367" s="42">
        <f>IFERROR(VLOOKUP($H2367,#REF!,15,FALSE),0)</f>
        <v>0</v>
      </c>
      <c r="AV2367" s="34">
        <f>IFERROR(VLOOKUP($H2367,#REF!,15,FALSE),0)</f>
        <v>0</v>
      </c>
      <c r="AW2367" s="34">
        <f>IFERROR(VLOOKUP($H2367,#REF!,16,FALSE),0)</f>
        <v>0</v>
      </c>
      <c r="AX2367" s="42">
        <f>IFERROR(VLOOKUP($H2367,#REF!,17,FALSE),0)</f>
        <v>0</v>
      </c>
    </row>
    <row r="2368" spans="1:50" x14ac:dyDescent="0.3">
      <c r="A2368" s="33" t="str">
        <f t="shared" si="144"/>
        <v>0</v>
      </c>
      <c r="B2368" s="33">
        <f>+'R&amp;E EXPORT'!B2167</f>
        <v>0</v>
      </c>
      <c r="C2368" t="str">
        <f>IFERROR(VLOOKUP(A2368,'MCSJ Export'!A:C,3,FALSE),"")</f>
        <v/>
      </c>
      <c r="D2368" s="37">
        <f t="shared" ca="1" si="145"/>
        <v>0</v>
      </c>
      <c r="E2368" s="37">
        <f t="shared" ca="1" si="146"/>
        <v>0</v>
      </c>
      <c r="F2368" s="37">
        <f t="shared" ca="1" si="147"/>
        <v>0</v>
      </c>
      <c r="G2368" s="37"/>
      <c r="H2368" s="33">
        <f>+'R&amp;E EXPORT'!A2167</f>
        <v>0</v>
      </c>
      <c r="I2368" s="34">
        <f>IFERROR(VLOOKUP($H2368,'Gen F Rev'!$A:$M,15,FALSE),0)</f>
        <v>0</v>
      </c>
      <c r="J2368" s="34">
        <f>IFERROR(VLOOKUP($H2368,'Gen F Rev'!$A:$M,16,FALSE),0)</f>
        <v>0</v>
      </c>
      <c r="K2368" s="42">
        <f>IFERROR(VLOOKUP($H2368,'Gen F Rev'!$A:$M,17,FALSE),0)</f>
        <v>0</v>
      </c>
      <c r="L2368" s="34">
        <f>IFERROR(VLOOKUP($H2368,'Gen F Exp'!$A:$E,15,FALSE),0)</f>
        <v>0</v>
      </c>
      <c r="M2368" s="34">
        <f>IFERROR(VLOOKUP($H2368,'Gen F Exp'!$A:$E,16,FALSE),0)</f>
        <v>0</v>
      </c>
      <c r="N2368" s="42">
        <f>IFERROR(VLOOKUP($H2368,'Gen F Exp'!$A:$E,17,FALSE),0)</f>
        <v>0</v>
      </c>
      <c r="O2368" s="34">
        <f>IFERROR(VLOOKUP($H2368,'Water F Rev'!$A:$L,15,FALSE),0)</f>
        <v>0</v>
      </c>
      <c r="P2368" s="34">
        <f>IFERROR(VLOOKUP($H2368,'Water F Rev'!$A:$L,16,FALSE),0)</f>
        <v>0</v>
      </c>
      <c r="Q2368" s="42">
        <f>IFERROR(VLOOKUP($H2368,'Water F Rev'!$A:$L,17,FALSE),0)</f>
        <v>0</v>
      </c>
      <c r="R2368" s="34">
        <f>IFERROR(VLOOKUP($H2368,'Water F Exp'!$A:$K,15,FALSE),0)</f>
        <v>0</v>
      </c>
      <c r="S2368" s="34">
        <f>IFERROR(VLOOKUP($H2368,'Water F Exp'!$A:$K,16,FALSE),0)</f>
        <v>0</v>
      </c>
      <c r="T2368" s="42">
        <f>IFERROR(VLOOKUP($H2368,'Water F Exp'!$A:$K,17,FALSE),0)</f>
        <v>0</v>
      </c>
      <c r="U2368" s="34">
        <f ca="1">IFERROR(VLOOKUP($H2368,'Sewer F Rev'!$A:$E,15,FALSE),0)</f>
        <v>0</v>
      </c>
      <c r="V2368" s="34">
        <f ca="1">IFERROR(VLOOKUP($H2368,'Sewer F Rev'!$A:$E,16,FALSE),0)</f>
        <v>0</v>
      </c>
      <c r="W2368" s="42">
        <f ca="1">IFERROR(VLOOKUP($H2368,'Sewer F Rev'!$A:$E,17,FALSE),0)</f>
        <v>0</v>
      </c>
      <c r="X2368" s="34">
        <f>IFERROR(VLOOKUP($H2368,'Sewer F Exp'!$A:$B,15,FALSE),0)</f>
        <v>0</v>
      </c>
      <c r="Y2368" s="34">
        <f>IFERROR(VLOOKUP($H2368,'Sewer F Exp'!$A:$B,16,FALSE),0)</f>
        <v>0</v>
      </c>
      <c r="Z2368" s="42">
        <f>IFERROR(VLOOKUP($H2368,'Sewer F Exp'!$A:$B,17,FALSE),0)</f>
        <v>0</v>
      </c>
      <c r="AA2368" s="34">
        <f>IFERROR(VLOOKUP($H2368,'Refuse F Rev'!$A:$E,15,FALSE),0)</f>
        <v>0</v>
      </c>
      <c r="AB2368" s="34">
        <f>IFERROR(VLOOKUP($H2368,'Refuse F Rev'!$A:$E,16,FALSE),0)</f>
        <v>0</v>
      </c>
      <c r="AC2368" s="42">
        <f>IFERROR(VLOOKUP($H2368,'Refuse F Rev'!$A:$E,17,FALSE),0)</f>
        <v>0</v>
      </c>
      <c r="AD2368" s="34">
        <f>IFERROR(VLOOKUP($H2368,'Refuse F Exp'!$A:$E,15,FALSE),0)</f>
        <v>0</v>
      </c>
      <c r="AE2368" s="34">
        <f>IFERROR(VLOOKUP($H2368,'Refuse F Exp'!$A:$E,16,FALSE),0)</f>
        <v>0</v>
      </c>
      <c r="AF2368" s="42">
        <f>IFERROR(VLOOKUP($H2368,'Refuse F Exp'!$A:$E,17,FALSE),0)</f>
        <v>0</v>
      </c>
      <c r="AG2368" s="34">
        <f>IFERROR(VLOOKUP($H2368,#REF!,10,FALSE),0)</f>
        <v>0</v>
      </c>
      <c r="AH2368" s="34">
        <f>IFERROR(VLOOKUP($H2368,#REF!,11,FALSE),0)</f>
        <v>0</v>
      </c>
      <c r="AI2368" s="42">
        <f>IFERROR(VLOOKUP($H2368,#REF!,12,FALSE),0)</f>
        <v>0</v>
      </c>
      <c r="AJ2368" s="34">
        <f>IFERROR(VLOOKUP($H2368,#REF!,10,FALSE),0)</f>
        <v>0</v>
      </c>
      <c r="AK2368" s="34">
        <f>IFERROR(VLOOKUP($H2368,#REF!,11,FALSE),0)</f>
        <v>0</v>
      </c>
      <c r="AL2368" s="42">
        <f>IFERROR(VLOOKUP($H2368,#REF!,12,FALSE),0)</f>
        <v>0</v>
      </c>
      <c r="AM2368" s="34">
        <f>IFERROR(VLOOKUP($H2368,#REF!,10,FALSE),0)</f>
        <v>0</v>
      </c>
      <c r="AN2368" s="34">
        <f>IFERROR(VLOOKUP($H2368,#REF!,11,FALSE),0)</f>
        <v>0</v>
      </c>
      <c r="AO2368" s="42">
        <f>IFERROR(VLOOKUP($H2368,#REF!,12,FALSE),0)</f>
        <v>0</v>
      </c>
      <c r="AP2368" s="34">
        <f>IFERROR(VLOOKUP($H2368,#REF!,10,FALSE),0)</f>
        <v>0</v>
      </c>
      <c r="AQ2368" s="34">
        <f>IFERROR(VLOOKUP($H2368,#REF!,11,FALSE),0)</f>
        <v>0</v>
      </c>
      <c r="AR2368" s="42">
        <f>IFERROR(VLOOKUP($H2368,#REF!,12,FALSE),0)</f>
        <v>0</v>
      </c>
      <c r="AS2368" s="34">
        <f>IFERROR(VLOOKUP($H2368,#REF!,13,FALSE),0)</f>
        <v>0</v>
      </c>
      <c r="AT2368" s="34">
        <f>IFERROR(VLOOKUP($H2368,#REF!,14,FALSE),0)</f>
        <v>0</v>
      </c>
      <c r="AU2368" s="42">
        <f>IFERROR(VLOOKUP($H2368,#REF!,15,FALSE),0)</f>
        <v>0</v>
      </c>
      <c r="AV2368" s="34">
        <f>IFERROR(VLOOKUP($H2368,#REF!,15,FALSE),0)</f>
        <v>0</v>
      </c>
      <c r="AW2368" s="34">
        <f>IFERROR(VLOOKUP($H2368,#REF!,16,FALSE),0)</f>
        <v>0</v>
      </c>
      <c r="AX2368" s="42">
        <f>IFERROR(VLOOKUP($H2368,#REF!,17,FALSE),0)</f>
        <v>0</v>
      </c>
    </row>
    <row r="2369" spans="1:50" x14ac:dyDescent="0.3">
      <c r="A2369" s="33" t="str">
        <f t="shared" si="144"/>
        <v>0</v>
      </c>
      <c r="B2369" s="33">
        <f>+'R&amp;E EXPORT'!B2168</f>
        <v>0</v>
      </c>
      <c r="C2369" t="str">
        <f>IFERROR(VLOOKUP(A2369,'MCSJ Export'!A:C,3,FALSE),"")</f>
        <v/>
      </c>
      <c r="D2369" s="37">
        <f t="shared" ca="1" si="145"/>
        <v>0</v>
      </c>
      <c r="E2369" s="37">
        <f t="shared" ca="1" si="146"/>
        <v>0</v>
      </c>
      <c r="F2369" s="37">
        <f t="shared" ca="1" si="147"/>
        <v>0</v>
      </c>
      <c r="G2369" s="37"/>
      <c r="H2369" s="33">
        <f>+'R&amp;E EXPORT'!A2168</f>
        <v>0</v>
      </c>
      <c r="I2369" s="34">
        <f>IFERROR(VLOOKUP($H2369,'Gen F Rev'!$A:$M,15,FALSE),0)</f>
        <v>0</v>
      </c>
      <c r="J2369" s="34">
        <f>IFERROR(VLOOKUP($H2369,'Gen F Rev'!$A:$M,16,FALSE),0)</f>
        <v>0</v>
      </c>
      <c r="K2369" s="42">
        <f>IFERROR(VLOOKUP($H2369,'Gen F Rev'!$A:$M,17,FALSE),0)</f>
        <v>0</v>
      </c>
      <c r="L2369" s="34">
        <f>IFERROR(VLOOKUP($H2369,'Gen F Exp'!$A:$E,15,FALSE),0)</f>
        <v>0</v>
      </c>
      <c r="M2369" s="34">
        <f>IFERROR(VLOOKUP($H2369,'Gen F Exp'!$A:$E,16,FALSE),0)</f>
        <v>0</v>
      </c>
      <c r="N2369" s="42">
        <f>IFERROR(VLOOKUP($H2369,'Gen F Exp'!$A:$E,17,FALSE),0)</f>
        <v>0</v>
      </c>
      <c r="O2369" s="34">
        <f>IFERROR(VLOOKUP($H2369,'Water F Rev'!$A:$L,15,FALSE),0)</f>
        <v>0</v>
      </c>
      <c r="P2369" s="34">
        <f>IFERROR(VLOOKUP($H2369,'Water F Rev'!$A:$L,16,FALSE),0)</f>
        <v>0</v>
      </c>
      <c r="Q2369" s="42">
        <f>IFERROR(VLOOKUP($H2369,'Water F Rev'!$A:$L,17,FALSE),0)</f>
        <v>0</v>
      </c>
      <c r="R2369" s="34">
        <f>IFERROR(VLOOKUP($H2369,'Water F Exp'!$A:$K,15,FALSE),0)</f>
        <v>0</v>
      </c>
      <c r="S2369" s="34">
        <f>IFERROR(VLOOKUP($H2369,'Water F Exp'!$A:$K,16,FALSE),0)</f>
        <v>0</v>
      </c>
      <c r="T2369" s="42">
        <f>IFERROR(VLOOKUP($H2369,'Water F Exp'!$A:$K,17,FALSE),0)</f>
        <v>0</v>
      </c>
      <c r="U2369" s="34">
        <f ca="1">IFERROR(VLOOKUP($H2369,'Sewer F Rev'!$A:$E,15,FALSE),0)</f>
        <v>0</v>
      </c>
      <c r="V2369" s="34">
        <f ca="1">IFERROR(VLOOKUP($H2369,'Sewer F Rev'!$A:$E,16,FALSE),0)</f>
        <v>0</v>
      </c>
      <c r="W2369" s="42">
        <f ca="1">IFERROR(VLOOKUP($H2369,'Sewer F Rev'!$A:$E,17,FALSE),0)</f>
        <v>0</v>
      </c>
      <c r="X2369" s="34">
        <f>IFERROR(VLOOKUP($H2369,'Sewer F Exp'!$A:$B,15,FALSE),0)</f>
        <v>0</v>
      </c>
      <c r="Y2369" s="34">
        <f>IFERROR(VLOOKUP($H2369,'Sewer F Exp'!$A:$B,16,FALSE),0)</f>
        <v>0</v>
      </c>
      <c r="Z2369" s="42">
        <f>IFERROR(VLOOKUP($H2369,'Sewer F Exp'!$A:$B,17,FALSE),0)</f>
        <v>0</v>
      </c>
      <c r="AA2369" s="34">
        <f>IFERROR(VLOOKUP($H2369,'Refuse F Rev'!$A:$E,15,FALSE),0)</f>
        <v>0</v>
      </c>
      <c r="AB2369" s="34">
        <f>IFERROR(VLOOKUP($H2369,'Refuse F Rev'!$A:$E,16,FALSE),0)</f>
        <v>0</v>
      </c>
      <c r="AC2369" s="42">
        <f>IFERROR(VLOOKUP($H2369,'Refuse F Rev'!$A:$E,17,FALSE),0)</f>
        <v>0</v>
      </c>
      <c r="AD2369" s="34">
        <f>IFERROR(VLOOKUP($H2369,'Refuse F Exp'!$A:$E,15,FALSE),0)</f>
        <v>0</v>
      </c>
      <c r="AE2369" s="34">
        <f>IFERROR(VLOOKUP($H2369,'Refuse F Exp'!$A:$E,16,FALSE),0)</f>
        <v>0</v>
      </c>
      <c r="AF2369" s="42">
        <f>IFERROR(VLOOKUP($H2369,'Refuse F Exp'!$A:$E,17,FALSE),0)</f>
        <v>0</v>
      </c>
      <c r="AG2369" s="34">
        <f>IFERROR(VLOOKUP($H2369,#REF!,10,FALSE),0)</f>
        <v>0</v>
      </c>
      <c r="AH2369" s="34">
        <f>IFERROR(VLOOKUP($H2369,#REF!,11,FALSE),0)</f>
        <v>0</v>
      </c>
      <c r="AI2369" s="42">
        <f>IFERROR(VLOOKUP($H2369,#REF!,12,FALSE),0)</f>
        <v>0</v>
      </c>
      <c r="AJ2369" s="34">
        <f>IFERROR(VLOOKUP($H2369,#REF!,10,FALSE),0)</f>
        <v>0</v>
      </c>
      <c r="AK2369" s="34">
        <f>IFERROR(VLOOKUP($H2369,#REF!,11,FALSE),0)</f>
        <v>0</v>
      </c>
      <c r="AL2369" s="42">
        <f>IFERROR(VLOOKUP($H2369,#REF!,12,FALSE),0)</f>
        <v>0</v>
      </c>
      <c r="AM2369" s="34">
        <f>IFERROR(VLOOKUP($H2369,#REF!,10,FALSE),0)</f>
        <v>0</v>
      </c>
      <c r="AN2369" s="34">
        <f>IFERROR(VLOOKUP($H2369,#REF!,11,FALSE),0)</f>
        <v>0</v>
      </c>
      <c r="AO2369" s="42">
        <f>IFERROR(VLOOKUP($H2369,#REF!,12,FALSE),0)</f>
        <v>0</v>
      </c>
      <c r="AP2369" s="34">
        <f>IFERROR(VLOOKUP($H2369,#REF!,10,FALSE),0)</f>
        <v>0</v>
      </c>
      <c r="AQ2369" s="34">
        <f>IFERROR(VLOOKUP($H2369,#REF!,11,FALSE),0)</f>
        <v>0</v>
      </c>
      <c r="AR2369" s="42">
        <f>IFERROR(VLOOKUP($H2369,#REF!,12,FALSE),0)</f>
        <v>0</v>
      </c>
      <c r="AS2369" s="34">
        <f>IFERROR(VLOOKUP($H2369,#REF!,13,FALSE),0)</f>
        <v>0</v>
      </c>
      <c r="AT2369" s="34">
        <f>IFERROR(VLOOKUP($H2369,#REF!,14,FALSE),0)</f>
        <v>0</v>
      </c>
      <c r="AU2369" s="42">
        <f>IFERROR(VLOOKUP($H2369,#REF!,15,FALSE),0)</f>
        <v>0</v>
      </c>
      <c r="AV2369" s="34">
        <f>IFERROR(VLOOKUP($H2369,#REF!,15,FALSE),0)</f>
        <v>0</v>
      </c>
      <c r="AW2369" s="34">
        <f>IFERROR(VLOOKUP($H2369,#REF!,16,FALSE),0)</f>
        <v>0</v>
      </c>
      <c r="AX2369" s="42">
        <f>IFERROR(VLOOKUP($H2369,#REF!,17,FALSE),0)</f>
        <v>0</v>
      </c>
    </row>
    <row r="2370" spans="1:50" x14ac:dyDescent="0.3">
      <c r="A2370" s="33" t="str">
        <f t="shared" si="144"/>
        <v>0</v>
      </c>
      <c r="B2370" s="33">
        <f>+'R&amp;E EXPORT'!B2169</f>
        <v>0</v>
      </c>
      <c r="C2370" t="str">
        <f>IFERROR(VLOOKUP(A2370,'MCSJ Export'!A:C,3,FALSE),"")</f>
        <v/>
      </c>
      <c r="D2370" s="37">
        <f t="shared" ca="1" si="145"/>
        <v>0</v>
      </c>
      <c r="E2370" s="37">
        <f t="shared" ca="1" si="146"/>
        <v>0</v>
      </c>
      <c r="F2370" s="37">
        <f t="shared" ca="1" si="147"/>
        <v>0</v>
      </c>
      <c r="G2370" s="37"/>
      <c r="H2370" s="33">
        <f>+'R&amp;E EXPORT'!A2169</f>
        <v>0</v>
      </c>
      <c r="I2370" s="34">
        <f>IFERROR(VLOOKUP($H2370,'Gen F Rev'!$A:$M,15,FALSE),0)</f>
        <v>0</v>
      </c>
      <c r="J2370" s="34">
        <f>IFERROR(VLOOKUP($H2370,'Gen F Rev'!$A:$M,16,FALSE),0)</f>
        <v>0</v>
      </c>
      <c r="K2370" s="42">
        <f>IFERROR(VLOOKUP($H2370,'Gen F Rev'!$A:$M,17,FALSE),0)</f>
        <v>0</v>
      </c>
      <c r="L2370" s="34">
        <f>IFERROR(VLOOKUP($H2370,'Gen F Exp'!$A:$E,15,FALSE),0)</f>
        <v>0</v>
      </c>
      <c r="M2370" s="34">
        <f>IFERROR(VLOOKUP($H2370,'Gen F Exp'!$A:$E,16,FALSE),0)</f>
        <v>0</v>
      </c>
      <c r="N2370" s="42">
        <f>IFERROR(VLOOKUP($H2370,'Gen F Exp'!$A:$E,17,FALSE),0)</f>
        <v>0</v>
      </c>
      <c r="O2370" s="34">
        <f>IFERROR(VLOOKUP($H2370,'Water F Rev'!$A:$L,15,FALSE),0)</f>
        <v>0</v>
      </c>
      <c r="P2370" s="34">
        <f>IFERROR(VLOOKUP($H2370,'Water F Rev'!$A:$L,16,FALSE),0)</f>
        <v>0</v>
      </c>
      <c r="Q2370" s="42">
        <f>IFERROR(VLOOKUP($H2370,'Water F Rev'!$A:$L,17,FALSE),0)</f>
        <v>0</v>
      </c>
      <c r="R2370" s="34">
        <f>IFERROR(VLOOKUP($H2370,'Water F Exp'!$A:$K,15,FALSE),0)</f>
        <v>0</v>
      </c>
      <c r="S2370" s="34">
        <f>IFERROR(VLOOKUP($H2370,'Water F Exp'!$A:$K,16,FALSE),0)</f>
        <v>0</v>
      </c>
      <c r="T2370" s="42">
        <f>IFERROR(VLOOKUP($H2370,'Water F Exp'!$A:$K,17,FALSE),0)</f>
        <v>0</v>
      </c>
      <c r="U2370" s="34">
        <f ca="1">IFERROR(VLOOKUP($H2370,'Sewer F Rev'!$A:$E,15,FALSE),0)</f>
        <v>0</v>
      </c>
      <c r="V2370" s="34">
        <f ca="1">IFERROR(VLOOKUP($H2370,'Sewer F Rev'!$A:$E,16,FALSE),0)</f>
        <v>0</v>
      </c>
      <c r="W2370" s="42">
        <f ca="1">IFERROR(VLOOKUP($H2370,'Sewer F Rev'!$A:$E,17,FALSE),0)</f>
        <v>0</v>
      </c>
      <c r="X2370" s="34">
        <f>IFERROR(VLOOKUP($H2370,'Sewer F Exp'!$A:$B,15,FALSE),0)</f>
        <v>0</v>
      </c>
      <c r="Y2370" s="34">
        <f>IFERROR(VLOOKUP($H2370,'Sewer F Exp'!$A:$B,16,FALSE),0)</f>
        <v>0</v>
      </c>
      <c r="Z2370" s="42">
        <f>IFERROR(VLOOKUP($H2370,'Sewer F Exp'!$A:$B,17,FALSE),0)</f>
        <v>0</v>
      </c>
      <c r="AA2370" s="34">
        <f>IFERROR(VLOOKUP($H2370,'Refuse F Rev'!$A:$E,15,FALSE),0)</f>
        <v>0</v>
      </c>
      <c r="AB2370" s="34">
        <f>IFERROR(VLOOKUP($H2370,'Refuse F Rev'!$A:$E,16,FALSE),0)</f>
        <v>0</v>
      </c>
      <c r="AC2370" s="42">
        <f>IFERROR(VLOOKUP($H2370,'Refuse F Rev'!$A:$E,17,FALSE),0)</f>
        <v>0</v>
      </c>
      <c r="AD2370" s="34">
        <f>IFERROR(VLOOKUP($H2370,'Refuse F Exp'!$A:$E,15,FALSE),0)</f>
        <v>0</v>
      </c>
      <c r="AE2370" s="34">
        <f>IFERROR(VLOOKUP($H2370,'Refuse F Exp'!$A:$E,16,FALSE),0)</f>
        <v>0</v>
      </c>
      <c r="AF2370" s="42">
        <f>IFERROR(VLOOKUP($H2370,'Refuse F Exp'!$A:$E,17,FALSE),0)</f>
        <v>0</v>
      </c>
      <c r="AG2370" s="34">
        <f>IFERROR(VLOOKUP($H2370,#REF!,10,FALSE),0)</f>
        <v>0</v>
      </c>
      <c r="AH2370" s="34">
        <f>IFERROR(VLOOKUP($H2370,#REF!,11,FALSE),0)</f>
        <v>0</v>
      </c>
      <c r="AI2370" s="42">
        <f>IFERROR(VLOOKUP($H2370,#REF!,12,FALSE),0)</f>
        <v>0</v>
      </c>
      <c r="AJ2370" s="34">
        <f>IFERROR(VLOOKUP($H2370,#REF!,10,FALSE),0)</f>
        <v>0</v>
      </c>
      <c r="AK2370" s="34">
        <f>IFERROR(VLOOKUP($H2370,#REF!,11,FALSE),0)</f>
        <v>0</v>
      </c>
      <c r="AL2370" s="42">
        <f>IFERROR(VLOOKUP($H2370,#REF!,12,FALSE),0)</f>
        <v>0</v>
      </c>
      <c r="AM2370" s="34">
        <f>IFERROR(VLOOKUP($H2370,#REF!,10,FALSE),0)</f>
        <v>0</v>
      </c>
      <c r="AN2370" s="34">
        <f>IFERROR(VLOOKUP($H2370,#REF!,11,FALSE),0)</f>
        <v>0</v>
      </c>
      <c r="AO2370" s="42">
        <f>IFERROR(VLOOKUP($H2370,#REF!,12,FALSE),0)</f>
        <v>0</v>
      </c>
      <c r="AP2370" s="34">
        <f>IFERROR(VLOOKUP($H2370,#REF!,10,FALSE),0)</f>
        <v>0</v>
      </c>
      <c r="AQ2370" s="34">
        <f>IFERROR(VLOOKUP($H2370,#REF!,11,FALSE),0)</f>
        <v>0</v>
      </c>
      <c r="AR2370" s="42">
        <f>IFERROR(VLOOKUP($H2370,#REF!,12,FALSE),0)</f>
        <v>0</v>
      </c>
      <c r="AS2370" s="34">
        <f>IFERROR(VLOOKUP($H2370,#REF!,13,FALSE),0)</f>
        <v>0</v>
      </c>
      <c r="AT2370" s="34">
        <f>IFERROR(VLOOKUP($H2370,#REF!,14,FALSE),0)</f>
        <v>0</v>
      </c>
      <c r="AU2370" s="42">
        <f>IFERROR(VLOOKUP($H2370,#REF!,15,FALSE),0)</f>
        <v>0</v>
      </c>
      <c r="AV2370" s="34">
        <f>IFERROR(VLOOKUP($H2370,#REF!,15,FALSE),0)</f>
        <v>0</v>
      </c>
      <c r="AW2370" s="34">
        <f>IFERROR(VLOOKUP($H2370,#REF!,16,FALSE),0)</f>
        <v>0</v>
      </c>
      <c r="AX2370" s="42">
        <f>IFERROR(VLOOKUP($H2370,#REF!,17,FALSE),0)</f>
        <v>0</v>
      </c>
    </row>
    <row r="2371" spans="1:50" x14ac:dyDescent="0.3">
      <c r="A2371" s="33" t="str">
        <f t="shared" si="144"/>
        <v>0</v>
      </c>
      <c r="B2371" s="33">
        <f>+'R&amp;E EXPORT'!B2170</f>
        <v>0</v>
      </c>
      <c r="C2371" t="str">
        <f>IFERROR(VLOOKUP(A2371,'MCSJ Export'!A:C,3,FALSE),"")</f>
        <v/>
      </c>
      <c r="D2371" s="37">
        <f t="shared" ca="1" si="145"/>
        <v>0</v>
      </c>
      <c r="E2371" s="37">
        <f t="shared" ca="1" si="146"/>
        <v>0</v>
      </c>
      <c r="F2371" s="37">
        <f t="shared" ca="1" si="147"/>
        <v>0</v>
      </c>
      <c r="G2371" s="37"/>
      <c r="H2371" s="33">
        <f>+'R&amp;E EXPORT'!A2170</f>
        <v>0</v>
      </c>
      <c r="I2371" s="34">
        <f>IFERROR(VLOOKUP($H2371,'Gen F Rev'!$A:$M,15,FALSE),0)</f>
        <v>0</v>
      </c>
      <c r="J2371" s="34">
        <f>IFERROR(VLOOKUP($H2371,'Gen F Rev'!$A:$M,16,FALSE),0)</f>
        <v>0</v>
      </c>
      <c r="K2371" s="42">
        <f>IFERROR(VLOOKUP($H2371,'Gen F Rev'!$A:$M,17,FALSE),0)</f>
        <v>0</v>
      </c>
      <c r="L2371" s="34">
        <f>IFERROR(VLOOKUP($H2371,'Gen F Exp'!$A:$E,15,FALSE),0)</f>
        <v>0</v>
      </c>
      <c r="M2371" s="34">
        <f>IFERROR(VLOOKUP($H2371,'Gen F Exp'!$A:$E,16,FALSE),0)</f>
        <v>0</v>
      </c>
      <c r="N2371" s="42">
        <f>IFERROR(VLOOKUP($H2371,'Gen F Exp'!$A:$E,17,FALSE),0)</f>
        <v>0</v>
      </c>
      <c r="O2371" s="34">
        <f>IFERROR(VLOOKUP($H2371,'Water F Rev'!$A:$L,15,FALSE),0)</f>
        <v>0</v>
      </c>
      <c r="P2371" s="34">
        <f>IFERROR(VLOOKUP($H2371,'Water F Rev'!$A:$L,16,FALSE),0)</f>
        <v>0</v>
      </c>
      <c r="Q2371" s="42">
        <f>IFERROR(VLOOKUP($H2371,'Water F Rev'!$A:$L,17,FALSE),0)</f>
        <v>0</v>
      </c>
      <c r="R2371" s="34">
        <f>IFERROR(VLOOKUP($H2371,'Water F Exp'!$A:$K,15,FALSE),0)</f>
        <v>0</v>
      </c>
      <c r="S2371" s="34">
        <f>IFERROR(VLOOKUP($H2371,'Water F Exp'!$A:$K,16,FALSE),0)</f>
        <v>0</v>
      </c>
      <c r="T2371" s="42">
        <f>IFERROR(VLOOKUP($H2371,'Water F Exp'!$A:$K,17,FALSE),0)</f>
        <v>0</v>
      </c>
      <c r="U2371" s="34">
        <f ca="1">IFERROR(VLOOKUP($H2371,'Sewer F Rev'!$A:$E,15,FALSE),0)</f>
        <v>0</v>
      </c>
      <c r="V2371" s="34">
        <f ca="1">IFERROR(VLOOKUP($H2371,'Sewer F Rev'!$A:$E,16,FALSE),0)</f>
        <v>0</v>
      </c>
      <c r="W2371" s="42">
        <f ca="1">IFERROR(VLOOKUP($H2371,'Sewer F Rev'!$A:$E,17,FALSE),0)</f>
        <v>0</v>
      </c>
      <c r="X2371" s="34">
        <f>IFERROR(VLOOKUP($H2371,'Sewer F Exp'!$A:$B,15,FALSE),0)</f>
        <v>0</v>
      </c>
      <c r="Y2371" s="34">
        <f>IFERROR(VLOOKUP($H2371,'Sewer F Exp'!$A:$B,16,FALSE),0)</f>
        <v>0</v>
      </c>
      <c r="Z2371" s="42">
        <f>IFERROR(VLOOKUP($H2371,'Sewer F Exp'!$A:$B,17,FALSE),0)</f>
        <v>0</v>
      </c>
      <c r="AA2371" s="34">
        <f>IFERROR(VLOOKUP($H2371,'Refuse F Rev'!$A:$E,15,FALSE),0)</f>
        <v>0</v>
      </c>
      <c r="AB2371" s="34">
        <f>IFERROR(VLOOKUP($H2371,'Refuse F Rev'!$A:$E,16,FALSE),0)</f>
        <v>0</v>
      </c>
      <c r="AC2371" s="42">
        <f>IFERROR(VLOOKUP($H2371,'Refuse F Rev'!$A:$E,17,FALSE),0)</f>
        <v>0</v>
      </c>
      <c r="AD2371" s="34">
        <f>IFERROR(VLOOKUP($H2371,'Refuse F Exp'!$A:$E,15,FALSE),0)</f>
        <v>0</v>
      </c>
      <c r="AE2371" s="34">
        <f>IFERROR(VLOOKUP($H2371,'Refuse F Exp'!$A:$E,16,FALSE),0)</f>
        <v>0</v>
      </c>
      <c r="AF2371" s="42">
        <f>IFERROR(VLOOKUP($H2371,'Refuse F Exp'!$A:$E,17,FALSE),0)</f>
        <v>0</v>
      </c>
      <c r="AG2371" s="34">
        <f>IFERROR(VLOOKUP($H2371,#REF!,10,FALSE),0)</f>
        <v>0</v>
      </c>
      <c r="AH2371" s="34">
        <f>IFERROR(VLOOKUP($H2371,#REF!,11,FALSE),0)</f>
        <v>0</v>
      </c>
      <c r="AI2371" s="42">
        <f>IFERROR(VLOOKUP($H2371,#REF!,12,FALSE),0)</f>
        <v>0</v>
      </c>
      <c r="AJ2371" s="34">
        <f>IFERROR(VLOOKUP($H2371,#REF!,10,FALSE),0)</f>
        <v>0</v>
      </c>
      <c r="AK2371" s="34">
        <f>IFERROR(VLOOKUP($H2371,#REF!,11,FALSE),0)</f>
        <v>0</v>
      </c>
      <c r="AL2371" s="42">
        <f>IFERROR(VLOOKUP($H2371,#REF!,12,FALSE),0)</f>
        <v>0</v>
      </c>
      <c r="AM2371" s="34">
        <f>IFERROR(VLOOKUP($H2371,#REF!,10,FALSE),0)</f>
        <v>0</v>
      </c>
      <c r="AN2371" s="34">
        <f>IFERROR(VLOOKUP($H2371,#REF!,11,FALSE),0)</f>
        <v>0</v>
      </c>
      <c r="AO2371" s="42">
        <f>IFERROR(VLOOKUP($H2371,#REF!,12,FALSE),0)</f>
        <v>0</v>
      </c>
      <c r="AP2371" s="34">
        <f>IFERROR(VLOOKUP($H2371,#REF!,10,FALSE),0)</f>
        <v>0</v>
      </c>
      <c r="AQ2371" s="34">
        <f>IFERROR(VLOOKUP($H2371,#REF!,11,FALSE),0)</f>
        <v>0</v>
      </c>
      <c r="AR2371" s="42">
        <f>IFERROR(VLOOKUP($H2371,#REF!,12,FALSE),0)</f>
        <v>0</v>
      </c>
      <c r="AS2371" s="34">
        <f>IFERROR(VLOOKUP($H2371,#REF!,13,FALSE),0)</f>
        <v>0</v>
      </c>
      <c r="AT2371" s="34">
        <f>IFERROR(VLOOKUP($H2371,#REF!,14,FALSE),0)</f>
        <v>0</v>
      </c>
      <c r="AU2371" s="42">
        <f>IFERROR(VLOOKUP($H2371,#REF!,15,FALSE),0)</f>
        <v>0</v>
      </c>
      <c r="AV2371" s="34">
        <f>IFERROR(VLOOKUP($H2371,#REF!,15,FALSE),0)</f>
        <v>0</v>
      </c>
      <c r="AW2371" s="34">
        <f>IFERROR(VLOOKUP($H2371,#REF!,16,FALSE),0)</f>
        <v>0</v>
      </c>
      <c r="AX2371" s="42">
        <f>IFERROR(VLOOKUP($H2371,#REF!,17,FALSE),0)</f>
        <v>0</v>
      </c>
    </row>
    <row r="2372" spans="1:50" x14ac:dyDescent="0.3">
      <c r="A2372" s="33" t="str">
        <f t="shared" ref="A2372:A2435" si="148">+TRIM(H2372)</f>
        <v>0</v>
      </c>
      <c r="B2372" s="33">
        <f>+'R&amp;E EXPORT'!B2171</f>
        <v>0</v>
      </c>
      <c r="C2372" t="str">
        <f>IFERROR(VLOOKUP(A2372,'MCSJ Export'!A:C,3,FALSE),"")</f>
        <v/>
      </c>
      <c r="D2372" s="37">
        <f t="shared" ref="D2372:D2435" ca="1" si="149">+I2372+L2372+O2372+R2372+U2372+X2372+AA2372+AD2372+AG2372+AJ2372+AM2372+AP2372+AS2372+AV2372</f>
        <v>0</v>
      </c>
      <c r="E2372" s="37">
        <f t="shared" ref="E2372:E2435" ca="1" si="150">+J2372+M2372+P2372+S2372+V2372+Y2372+AB2372+AE2372+AH2372+AK2372+AN2372+AQ2372+AT2372+AW2372</f>
        <v>0</v>
      </c>
      <c r="F2372" s="37">
        <f t="shared" ref="F2372:F2435" ca="1" si="151">+K2372+N2372+Q2372+T2372+W2372+Z2372+AC2372+AF2372+AI2372+AL2372+AO2372+AR2372+AU2372+AX2372</f>
        <v>0</v>
      </c>
      <c r="G2372" s="37"/>
      <c r="H2372" s="33">
        <f>+'R&amp;E EXPORT'!A2171</f>
        <v>0</v>
      </c>
      <c r="I2372" s="34">
        <f>IFERROR(VLOOKUP($H2372,'Gen F Rev'!$A:$M,15,FALSE),0)</f>
        <v>0</v>
      </c>
      <c r="J2372" s="34">
        <f>IFERROR(VLOOKUP($H2372,'Gen F Rev'!$A:$M,16,FALSE),0)</f>
        <v>0</v>
      </c>
      <c r="K2372" s="42">
        <f>IFERROR(VLOOKUP($H2372,'Gen F Rev'!$A:$M,17,FALSE),0)</f>
        <v>0</v>
      </c>
      <c r="L2372" s="34">
        <f>IFERROR(VLOOKUP($H2372,'Gen F Exp'!$A:$E,15,FALSE),0)</f>
        <v>0</v>
      </c>
      <c r="M2372" s="34">
        <f>IFERROR(VLOOKUP($H2372,'Gen F Exp'!$A:$E,16,FALSE),0)</f>
        <v>0</v>
      </c>
      <c r="N2372" s="42">
        <f>IFERROR(VLOOKUP($H2372,'Gen F Exp'!$A:$E,17,FALSE),0)</f>
        <v>0</v>
      </c>
      <c r="O2372" s="34">
        <f>IFERROR(VLOOKUP($H2372,'Water F Rev'!$A:$L,15,FALSE),0)</f>
        <v>0</v>
      </c>
      <c r="P2372" s="34">
        <f>IFERROR(VLOOKUP($H2372,'Water F Rev'!$A:$L,16,FALSE),0)</f>
        <v>0</v>
      </c>
      <c r="Q2372" s="42">
        <f>IFERROR(VLOOKUP($H2372,'Water F Rev'!$A:$L,17,FALSE),0)</f>
        <v>0</v>
      </c>
      <c r="R2372" s="34">
        <f>IFERROR(VLOOKUP($H2372,'Water F Exp'!$A:$K,15,FALSE),0)</f>
        <v>0</v>
      </c>
      <c r="S2372" s="34">
        <f>IFERROR(VLOOKUP($H2372,'Water F Exp'!$A:$K,16,FALSE),0)</f>
        <v>0</v>
      </c>
      <c r="T2372" s="42">
        <f>IFERROR(VLOOKUP($H2372,'Water F Exp'!$A:$K,17,FALSE),0)</f>
        <v>0</v>
      </c>
      <c r="U2372" s="34">
        <f ca="1">IFERROR(VLOOKUP($H2372,'Sewer F Rev'!$A:$E,15,FALSE),0)</f>
        <v>0</v>
      </c>
      <c r="V2372" s="34">
        <f ca="1">IFERROR(VLOOKUP($H2372,'Sewer F Rev'!$A:$E,16,FALSE),0)</f>
        <v>0</v>
      </c>
      <c r="W2372" s="42">
        <f ca="1">IFERROR(VLOOKUP($H2372,'Sewer F Rev'!$A:$E,17,FALSE),0)</f>
        <v>0</v>
      </c>
      <c r="X2372" s="34">
        <f>IFERROR(VLOOKUP($H2372,'Sewer F Exp'!$A:$B,15,FALSE),0)</f>
        <v>0</v>
      </c>
      <c r="Y2372" s="34">
        <f>IFERROR(VLOOKUP($H2372,'Sewer F Exp'!$A:$B,16,FALSE),0)</f>
        <v>0</v>
      </c>
      <c r="Z2372" s="42">
        <f>IFERROR(VLOOKUP($H2372,'Sewer F Exp'!$A:$B,17,FALSE),0)</f>
        <v>0</v>
      </c>
      <c r="AA2372" s="34">
        <f>IFERROR(VLOOKUP($H2372,'Refuse F Rev'!$A:$E,15,FALSE),0)</f>
        <v>0</v>
      </c>
      <c r="AB2372" s="34">
        <f>IFERROR(VLOOKUP($H2372,'Refuse F Rev'!$A:$E,16,FALSE),0)</f>
        <v>0</v>
      </c>
      <c r="AC2372" s="42">
        <f>IFERROR(VLOOKUP($H2372,'Refuse F Rev'!$A:$E,17,FALSE),0)</f>
        <v>0</v>
      </c>
      <c r="AD2372" s="34">
        <f>IFERROR(VLOOKUP($H2372,'Refuse F Exp'!$A:$E,15,FALSE),0)</f>
        <v>0</v>
      </c>
      <c r="AE2372" s="34">
        <f>IFERROR(VLOOKUP($H2372,'Refuse F Exp'!$A:$E,16,FALSE),0)</f>
        <v>0</v>
      </c>
      <c r="AF2372" s="42">
        <f>IFERROR(VLOOKUP($H2372,'Refuse F Exp'!$A:$E,17,FALSE),0)</f>
        <v>0</v>
      </c>
      <c r="AG2372" s="34">
        <f>IFERROR(VLOOKUP($H2372,#REF!,10,FALSE),0)</f>
        <v>0</v>
      </c>
      <c r="AH2372" s="34">
        <f>IFERROR(VLOOKUP($H2372,#REF!,11,FALSE),0)</f>
        <v>0</v>
      </c>
      <c r="AI2372" s="42">
        <f>IFERROR(VLOOKUP($H2372,#REF!,12,FALSE),0)</f>
        <v>0</v>
      </c>
      <c r="AJ2372" s="34">
        <f>IFERROR(VLOOKUP($H2372,#REF!,10,FALSE),0)</f>
        <v>0</v>
      </c>
      <c r="AK2372" s="34">
        <f>IFERROR(VLOOKUP($H2372,#REF!,11,FALSE),0)</f>
        <v>0</v>
      </c>
      <c r="AL2372" s="42">
        <f>IFERROR(VLOOKUP($H2372,#REF!,12,FALSE),0)</f>
        <v>0</v>
      </c>
      <c r="AM2372" s="34">
        <f>IFERROR(VLOOKUP($H2372,#REF!,10,FALSE),0)</f>
        <v>0</v>
      </c>
      <c r="AN2372" s="34">
        <f>IFERROR(VLOOKUP($H2372,#REF!,11,FALSE),0)</f>
        <v>0</v>
      </c>
      <c r="AO2372" s="42">
        <f>IFERROR(VLOOKUP($H2372,#REF!,12,FALSE),0)</f>
        <v>0</v>
      </c>
      <c r="AP2372" s="34">
        <f>IFERROR(VLOOKUP($H2372,#REF!,10,FALSE),0)</f>
        <v>0</v>
      </c>
      <c r="AQ2372" s="34">
        <f>IFERROR(VLOOKUP($H2372,#REF!,11,FALSE),0)</f>
        <v>0</v>
      </c>
      <c r="AR2372" s="42">
        <f>IFERROR(VLOOKUP($H2372,#REF!,12,FALSE),0)</f>
        <v>0</v>
      </c>
      <c r="AS2372" s="34">
        <f>IFERROR(VLOOKUP($H2372,#REF!,13,FALSE),0)</f>
        <v>0</v>
      </c>
      <c r="AT2372" s="34">
        <f>IFERROR(VLOOKUP($H2372,#REF!,14,FALSE),0)</f>
        <v>0</v>
      </c>
      <c r="AU2372" s="42">
        <f>IFERROR(VLOOKUP($H2372,#REF!,15,FALSE),0)</f>
        <v>0</v>
      </c>
      <c r="AV2372" s="34">
        <f>IFERROR(VLOOKUP($H2372,#REF!,15,FALSE),0)</f>
        <v>0</v>
      </c>
      <c r="AW2372" s="34">
        <f>IFERROR(VLOOKUP($H2372,#REF!,16,FALSE),0)</f>
        <v>0</v>
      </c>
      <c r="AX2372" s="42">
        <f>IFERROR(VLOOKUP($H2372,#REF!,17,FALSE),0)</f>
        <v>0</v>
      </c>
    </row>
    <row r="2373" spans="1:50" x14ac:dyDescent="0.3">
      <c r="A2373" s="33" t="str">
        <f t="shared" si="148"/>
        <v>0</v>
      </c>
      <c r="B2373" s="33">
        <f>+'R&amp;E EXPORT'!B2172</f>
        <v>0</v>
      </c>
      <c r="C2373" t="str">
        <f>IFERROR(VLOOKUP(A2373,'MCSJ Export'!A:C,3,FALSE),"")</f>
        <v/>
      </c>
      <c r="D2373" s="37">
        <f t="shared" ca="1" si="149"/>
        <v>0</v>
      </c>
      <c r="E2373" s="37">
        <f t="shared" ca="1" si="150"/>
        <v>0</v>
      </c>
      <c r="F2373" s="37">
        <f t="shared" ca="1" si="151"/>
        <v>0</v>
      </c>
      <c r="G2373" s="37"/>
      <c r="H2373" s="33">
        <f>+'R&amp;E EXPORT'!A2172</f>
        <v>0</v>
      </c>
      <c r="I2373" s="34">
        <f>IFERROR(VLOOKUP($H2373,'Gen F Rev'!$A:$M,15,FALSE),0)</f>
        <v>0</v>
      </c>
      <c r="J2373" s="34">
        <f>IFERROR(VLOOKUP($H2373,'Gen F Rev'!$A:$M,16,FALSE),0)</f>
        <v>0</v>
      </c>
      <c r="K2373" s="42">
        <f>IFERROR(VLOOKUP($H2373,'Gen F Rev'!$A:$M,17,FALSE),0)</f>
        <v>0</v>
      </c>
      <c r="L2373" s="34">
        <f>IFERROR(VLOOKUP($H2373,'Gen F Exp'!$A:$E,15,FALSE),0)</f>
        <v>0</v>
      </c>
      <c r="M2373" s="34">
        <f>IFERROR(VLOOKUP($H2373,'Gen F Exp'!$A:$E,16,FALSE),0)</f>
        <v>0</v>
      </c>
      <c r="N2373" s="42">
        <f>IFERROR(VLOOKUP($H2373,'Gen F Exp'!$A:$E,17,FALSE),0)</f>
        <v>0</v>
      </c>
      <c r="O2373" s="34">
        <f>IFERROR(VLOOKUP($H2373,'Water F Rev'!$A:$L,15,FALSE),0)</f>
        <v>0</v>
      </c>
      <c r="P2373" s="34">
        <f>IFERROR(VLOOKUP($H2373,'Water F Rev'!$A:$L,16,FALSE),0)</f>
        <v>0</v>
      </c>
      <c r="Q2373" s="42">
        <f>IFERROR(VLOOKUP($H2373,'Water F Rev'!$A:$L,17,FALSE),0)</f>
        <v>0</v>
      </c>
      <c r="R2373" s="34">
        <f>IFERROR(VLOOKUP($H2373,'Water F Exp'!$A:$K,15,FALSE),0)</f>
        <v>0</v>
      </c>
      <c r="S2373" s="34">
        <f>IFERROR(VLOOKUP($H2373,'Water F Exp'!$A:$K,16,FALSE),0)</f>
        <v>0</v>
      </c>
      <c r="T2373" s="42">
        <f>IFERROR(VLOOKUP($H2373,'Water F Exp'!$A:$K,17,FALSE),0)</f>
        <v>0</v>
      </c>
      <c r="U2373" s="34">
        <f ca="1">IFERROR(VLOOKUP($H2373,'Sewer F Rev'!$A:$E,15,FALSE),0)</f>
        <v>0</v>
      </c>
      <c r="V2373" s="34">
        <f ca="1">IFERROR(VLOOKUP($H2373,'Sewer F Rev'!$A:$E,16,FALSE),0)</f>
        <v>0</v>
      </c>
      <c r="W2373" s="42">
        <f ca="1">IFERROR(VLOOKUP($H2373,'Sewer F Rev'!$A:$E,17,FALSE),0)</f>
        <v>0</v>
      </c>
      <c r="X2373" s="34">
        <f>IFERROR(VLOOKUP($H2373,'Sewer F Exp'!$A:$B,15,FALSE),0)</f>
        <v>0</v>
      </c>
      <c r="Y2373" s="34">
        <f>IFERROR(VLOOKUP($H2373,'Sewer F Exp'!$A:$B,16,FALSE),0)</f>
        <v>0</v>
      </c>
      <c r="Z2373" s="42">
        <f>IFERROR(VLOOKUP($H2373,'Sewer F Exp'!$A:$B,17,FALSE),0)</f>
        <v>0</v>
      </c>
      <c r="AA2373" s="34">
        <f>IFERROR(VLOOKUP($H2373,'Refuse F Rev'!$A:$E,15,FALSE),0)</f>
        <v>0</v>
      </c>
      <c r="AB2373" s="34">
        <f>IFERROR(VLOOKUP($H2373,'Refuse F Rev'!$A:$E,16,FALSE),0)</f>
        <v>0</v>
      </c>
      <c r="AC2373" s="42">
        <f>IFERROR(VLOOKUP($H2373,'Refuse F Rev'!$A:$E,17,FALSE),0)</f>
        <v>0</v>
      </c>
      <c r="AD2373" s="34">
        <f>IFERROR(VLOOKUP($H2373,'Refuse F Exp'!$A:$E,15,FALSE),0)</f>
        <v>0</v>
      </c>
      <c r="AE2373" s="34">
        <f>IFERROR(VLOOKUP($H2373,'Refuse F Exp'!$A:$E,16,FALSE),0)</f>
        <v>0</v>
      </c>
      <c r="AF2373" s="42">
        <f>IFERROR(VLOOKUP($H2373,'Refuse F Exp'!$A:$E,17,FALSE),0)</f>
        <v>0</v>
      </c>
      <c r="AG2373" s="34">
        <f>IFERROR(VLOOKUP($H2373,#REF!,10,FALSE),0)</f>
        <v>0</v>
      </c>
      <c r="AH2373" s="34">
        <f>IFERROR(VLOOKUP($H2373,#REF!,11,FALSE),0)</f>
        <v>0</v>
      </c>
      <c r="AI2373" s="42">
        <f>IFERROR(VLOOKUP($H2373,#REF!,12,FALSE),0)</f>
        <v>0</v>
      </c>
      <c r="AJ2373" s="34">
        <f>IFERROR(VLOOKUP($H2373,#REF!,10,FALSE),0)</f>
        <v>0</v>
      </c>
      <c r="AK2373" s="34">
        <f>IFERROR(VLOOKUP($H2373,#REF!,11,FALSE),0)</f>
        <v>0</v>
      </c>
      <c r="AL2373" s="42">
        <f>IFERROR(VLOOKUP($H2373,#REF!,12,FALSE),0)</f>
        <v>0</v>
      </c>
      <c r="AM2373" s="34">
        <f>IFERROR(VLOOKUP($H2373,#REF!,10,FALSE),0)</f>
        <v>0</v>
      </c>
      <c r="AN2373" s="34">
        <f>IFERROR(VLOOKUP($H2373,#REF!,11,FALSE),0)</f>
        <v>0</v>
      </c>
      <c r="AO2373" s="42">
        <f>IFERROR(VLOOKUP($H2373,#REF!,12,FALSE),0)</f>
        <v>0</v>
      </c>
      <c r="AP2373" s="34">
        <f>IFERROR(VLOOKUP($H2373,#REF!,10,FALSE),0)</f>
        <v>0</v>
      </c>
      <c r="AQ2373" s="34">
        <f>IFERROR(VLOOKUP($H2373,#REF!,11,FALSE),0)</f>
        <v>0</v>
      </c>
      <c r="AR2373" s="42">
        <f>IFERROR(VLOOKUP($H2373,#REF!,12,FALSE),0)</f>
        <v>0</v>
      </c>
      <c r="AS2373" s="34">
        <f>IFERROR(VLOOKUP($H2373,#REF!,13,FALSE),0)</f>
        <v>0</v>
      </c>
      <c r="AT2373" s="34">
        <f>IFERROR(VLOOKUP($H2373,#REF!,14,FALSE),0)</f>
        <v>0</v>
      </c>
      <c r="AU2373" s="42">
        <f>IFERROR(VLOOKUP($H2373,#REF!,15,FALSE),0)</f>
        <v>0</v>
      </c>
      <c r="AV2373" s="34">
        <f>IFERROR(VLOOKUP($H2373,#REF!,15,FALSE),0)</f>
        <v>0</v>
      </c>
      <c r="AW2373" s="34">
        <f>IFERROR(VLOOKUP($H2373,#REF!,16,FALSE),0)</f>
        <v>0</v>
      </c>
      <c r="AX2373" s="42">
        <f>IFERROR(VLOOKUP($H2373,#REF!,17,FALSE),0)</f>
        <v>0</v>
      </c>
    </row>
    <row r="2374" spans="1:50" x14ac:dyDescent="0.3">
      <c r="A2374" s="33" t="str">
        <f t="shared" si="148"/>
        <v>0</v>
      </c>
      <c r="B2374" s="33">
        <f>+'R&amp;E EXPORT'!B2173</f>
        <v>0</v>
      </c>
      <c r="C2374" t="str">
        <f>IFERROR(VLOOKUP(A2374,'MCSJ Export'!A:C,3,FALSE),"")</f>
        <v/>
      </c>
      <c r="D2374" s="37">
        <f t="shared" ca="1" si="149"/>
        <v>0</v>
      </c>
      <c r="E2374" s="37">
        <f t="shared" ca="1" si="150"/>
        <v>0</v>
      </c>
      <c r="F2374" s="37">
        <f t="shared" ca="1" si="151"/>
        <v>0</v>
      </c>
      <c r="G2374" s="37"/>
      <c r="H2374" s="33">
        <f>+'R&amp;E EXPORT'!A2173</f>
        <v>0</v>
      </c>
      <c r="I2374" s="34">
        <f>IFERROR(VLOOKUP($H2374,'Gen F Rev'!$A:$M,15,FALSE),0)</f>
        <v>0</v>
      </c>
      <c r="J2374" s="34">
        <f>IFERROR(VLOOKUP($H2374,'Gen F Rev'!$A:$M,16,FALSE),0)</f>
        <v>0</v>
      </c>
      <c r="K2374" s="42">
        <f>IFERROR(VLOOKUP($H2374,'Gen F Rev'!$A:$M,17,FALSE),0)</f>
        <v>0</v>
      </c>
      <c r="L2374" s="34">
        <f>IFERROR(VLOOKUP($H2374,'Gen F Exp'!$A:$E,15,FALSE),0)</f>
        <v>0</v>
      </c>
      <c r="M2374" s="34">
        <f>IFERROR(VLOOKUP($H2374,'Gen F Exp'!$A:$E,16,FALSE),0)</f>
        <v>0</v>
      </c>
      <c r="N2374" s="42">
        <f>IFERROR(VLOOKUP($H2374,'Gen F Exp'!$A:$E,17,FALSE),0)</f>
        <v>0</v>
      </c>
      <c r="O2374" s="34">
        <f>IFERROR(VLOOKUP($H2374,'Water F Rev'!$A:$L,15,FALSE),0)</f>
        <v>0</v>
      </c>
      <c r="P2374" s="34">
        <f>IFERROR(VLOOKUP($H2374,'Water F Rev'!$A:$L,16,FALSE),0)</f>
        <v>0</v>
      </c>
      <c r="Q2374" s="42">
        <f>IFERROR(VLOOKUP($H2374,'Water F Rev'!$A:$L,17,FALSE),0)</f>
        <v>0</v>
      </c>
      <c r="R2374" s="34">
        <f>IFERROR(VLOOKUP($H2374,'Water F Exp'!$A:$K,15,FALSE),0)</f>
        <v>0</v>
      </c>
      <c r="S2374" s="34">
        <f>IFERROR(VLOOKUP($H2374,'Water F Exp'!$A:$K,16,FALSE),0)</f>
        <v>0</v>
      </c>
      <c r="T2374" s="42">
        <f>IFERROR(VLOOKUP($H2374,'Water F Exp'!$A:$K,17,FALSE),0)</f>
        <v>0</v>
      </c>
      <c r="U2374" s="34">
        <f ca="1">IFERROR(VLOOKUP($H2374,'Sewer F Rev'!$A:$E,15,FALSE),0)</f>
        <v>0</v>
      </c>
      <c r="V2374" s="34">
        <f ca="1">IFERROR(VLOOKUP($H2374,'Sewer F Rev'!$A:$E,16,FALSE),0)</f>
        <v>0</v>
      </c>
      <c r="W2374" s="42">
        <f ca="1">IFERROR(VLOOKUP($H2374,'Sewer F Rev'!$A:$E,17,FALSE),0)</f>
        <v>0</v>
      </c>
      <c r="X2374" s="34">
        <f>IFERROR(VLOOKUP($H2374,'Sewer F Exp'!$A:$B,15,FALSE),0)</f>
        <v>0</v>
      </c>
      <c r="Y2374" s="34">
        <f>IFERROR(VLOOKUP($H2374,'Sewer F Exp'!$A:$B,16,FALSE),0)</f>
        <v>0</v>
      </c>
      <c r="Z2374" s="42">
        <f>IFERROR(VLOOKUP($H2374,'Sewer F Exp'!$A:$B,17,FALSE),0)</f>
        <v>0</v>
      </c>
      <c r="AA2374" s="34">
        <f>IFERROR(VLOOKUP($H2374,'Refuse F Rev'!$A:$E,15,FALSE),0)</f>
        <v>0</v>
      </c>
      <c r="AB2374" s="34">
        <f>IFERROR(VLOOKUP($H2374,'Refuse F Rev'!$A:$E,16,FALSE),0)</f>
        <v>0</v>
      </c>
      <c r="AC2374" s="42">
        <f>IFERROR(VLOOKUP($H2374,'Refuse F Rev'!$A:$E,17,FALSE),0)</f>
        <v>0</v>
      </c>
      <c r="AD2374" s="34">
        <f>IFERROR(VLOOKUP($H2374,'Refuse F Exp'!$A:$E,15,FALSE),0)</f>
        <v>0</v>
      </c>
      <c r="AE2374" s="34">
        <f>IFERROR(VLOOKUP($H2374,'Refuse F Exp'!$A:$E,16,FALSE),0)</f>
        <v>0</v>
      </c>
      <c r="AF2374" s="42">
        <f>IFERROR(VLOOKUP($H2374,'Refuse F Exp'!$A:$E,17,FALSE),0)</f>
        <v>0</v>
      </c>
      <c r="AG2374" s="34">
        <f>IFERROR(VLOOKUP($H2374,#REF!,10,FALSE),0)</f>
        <v>0</v>
      </c>
      <c r="AH2374" s="34">
        <f>IFERROR(VLOOKUP($H2374,#REF!,11,FALSE),0)</f>
        <v>0</v>
      </c>
      <c r="AI2374" s="42">
        <f>IFERROR(VLOOKUP($H2374,#REF!,12,FALSE),0)</f>
        <v>0</v>
      </c>
      <c r="AJ2374" s="34">
        <f>IFERROR(VLOOKUP($H2374,#REF!,10,FALSE),0)</f>
        <v>0</v>
      </c>
      <c r="AK2374" s="34">
        <f>IFERROR(VLOOKUP($H2374,#REF!,11,FALSE),0)</f>
        <v>0</v>
      </c>
      <c r="AL2374" s="42">
        <f>IFERROR(VLOOKUP($H2374,#REF!,12,FALSE),0)</f>
        <v>0</v>
      </c>
      <c r="AM2374" s="34">
        <f>IFERROR(VLOOKUP($H2374,#REF!,10,FALSE),0)</f>
        <v>0</v>
      </c>
      <c r="AN2374" s="34">
        <f>IFERROR(VLOOKUP($H2374,#REF!,11,FALSE),0)</f>
        <v>0</v>
      </c>
      <c r="AO2374" s="42">
        <f>IFERROR(VLOOKUP($H2374,#REF!,12,FALSE),0)</f>
        <v>0</v>
      </c>
      <c r="AP2374" s="34">
        <f>IFERROR(VLOOKUP($H2374,#REF!,10,FALSE),0)</f>
        <v>0</v>
      </c>
      <c r="AQ2374" s="34">
        <f>IFERROR(VLOOKUP($H2374,#REF!,11,FALSE),0)</f>
        <v>0</v>
      </c>
      <c r="AR2374" s="42">
        <f>IFERROR(VLOOKUP($H2374,#REF!,12,FALSE),0)</f>
        <v>0</v>
      </c>
      <c r="AS2374" s="34">
        <f>IFERROR(VLOOKUP($H2374,#REF!,13,FALSE),0)</f>
        <v>0</v>
      </c>
      <c r="AT2374" s="34">
        <f>IFERROR(VLOOKUP($H2374,#REF!,14,FALSE),0)</f>
        <v>0</v>
      </c>
      <c r="AU2374" s="42">
        <f>IFERROR(VLOOKUP($H2374,#REF!,15,FALSE),0)</f>
        <v>0</v>
      </c>
      <c r="AV2374" s="34">
        <f>IFERROR(VLOOKUP($H2374,#REF!,15,FALSE),0)</f>
        <v>0</v>
      </c>
      <c r="AW2374" s="34">
        <f>IFERROR(VLOOKUP($H2374,#REF!,16,FALSE),0)</f>
        <v>0</v>
      </c>
      <c r="AX2374" s="42">
        <f>IFERROR(VLOOKUP($H2374,#REF!,17,FALSE),0)</f>
        <v>0</v>
      </c>
    </row>
    <row r="2375" spans="1:50" x14ac:dyDescent="0.3">
      <c r="A2375" s="33" t="str">
        <f t="shared" si="148"/>
        <v>0</v>
      </c>
      <c r="B2375" s="33">
        <f>+'R&amp;E EXPORT'!B2174</f>
        <v>0</v>
      </c>
      <c r="C2375" t="str">
        <f>IFERROR(VLOOKUP(A2375,'MCSJ Export'!A:C,3,FALSE),"")</f>
        <v/>
      </c>
      <c r="D2375" s="37">
        <f t="shared" ca="1" si="149"/>
        <v>0</v>
      </c>
      <c r="E2375" s="37">
        <f t="shared" ca="1" si="150"/>
        <v>0</v>
      </c>
      <c r="F2375" s="37">
        <f t="shared" ca="1" si="151"/>
        <v>0</v>
      </c>
      <c r="G2375" s="37"/>
      <c r="H2375" s="33">
        <f>+'R&amp;E EXPORT'!A2174</f>
        <v>0</v>
      </c>
      <c r="I2375" s="34">
        <f>IFERROR(VLOOKUP($H2375,'Gen F Rev'!$A:$M,15,FALSE),0)</f>
        <v>0</v>
      </c>
      <c r="J2375" s="34">
        <f>IFERROR(VLOOKUP($H2375,'Gen F Rev'!$A:$M,16,FALSE),0)</f>
        <v>0</v>
      </c>
      <c r="K2375" s="42">
        <f>IFERROR(VLOOKUP($H2375,'Gen F Rev'!$A:$M,17,FALSE),0)</f>
        <v>0</v>
      </c>
      <c r="L2375" s="34">
        <f>IFERROR(VLOOKUP($H2375,'Gen F Exp'!$A:$E,15,FALSE),0)</f>
        <v>0</v>
      </c>
      <c r="M2375" s="34">
        <f>IFERROR(VLOOKUP($H2375,'Gen F Exp'!$A:$E,16,FALSE),0)</f>
        <v>0</v>
      </c>
      <c r="N2375" s="42">
        <f>IFERROR(VLOOKUP($H2375,'Gen F Exp'!$A:$E,17,FALSE),0)</f>
        <v>0</v>
      </c>
      <c r="O2375" s="34">
        <f>IFERROR(VLOOKUP($H2375,'Water F Rev'!$A:$L,15,FALSE),0)</f>
        <v>0</v>
      </c>
      <c r="P2375" s="34">
        <f>IFERROR(VLOOKUP($H2375,'Water F Rev'!$A:$L,16,FALSE),0)</f>
        <v>0</v>
      </c>
      <c r="Q2375" s="42">
        <f>IFERROR(VLOOKUP($H2375,'Water F Rev'!$A:$L,17,FALSE),0)</f>
        <v>0</v>
      </c>
      <c r="R2375" s="34">
        <f>IFERROR(VLOOKUP($H2375,'Water F Exp'!$A:$K,15,FALSE),0)</f>
        <v>0</v>
      </c>
      <c r="S2375" s="34">
        <f>IFERROR(VLOOKUP($H2375,'Water F Exp'!$A:$K,16,FALSE),0)</f>
        <v>0</v>
      </c>
      <c r="T2375" s="42">
        <f>IFERROR(VLOOKUP($H2375,'Water F Exp'!$A:$K,17,FALSE),0)</f>
        <v>0</v>
      </c>
      <c r="U2375" s="34">
        <f ca="1">IFERROR(VLOOKUP($H2375,'Sewer F Rev'!$A:$E,15,FALSE),0)</f>
        <v>0</v>
      </c>
      <c r="V2375" s="34">
        <f ca="1">IFERROR(VLOOKUP($H2375,'Sewer F Rev'!$A:$E,16,FALSE),0)</f>
        <v>0</v>
      </c>
      <c r="W2375" s="42">
        <f ca="1">IFERROR(VLOOKUP($H2375,'Sewer F Rev'!$A:$E,17,FALSE),0)</f>
        <v>0</v>
      </c>
      <c r="X2375" s="34">
        <f>IFERROR(VLOOKUP($H2375,'Sewer F Exp'!$A:$B,15,FALSE),0)</f>
        <v>0</v>
      </c>
      <c r="Y2375" s="34">
        <f>IFERROR(VLOOKUP($H2375,'Sewer F Exp'!$A:$B,16,FALSE),0)</f>
        <v>0</v>
      </c>
      <c r="Z2375" s="42">
        <f>IFERROR(VLOOKUP($H2375,'Sewer F Exp'!$A:$B,17,FALSE),0)</f>
        <v>0</v>
      </c>
      <c r="AA2375" s="34">
        <f>IFERROR(VLOOKUP($H2375,'Refuse F Rev'!$A:$E,15,FALSE),0)</f>
        <v>0</v>
      </c>
      <c r="AB2375" s="34">
        <f>IFERROR(VLOOKUP($H2375,'Refuse F Rev'!$A:$E,16,FALSE),0)</f>
        <v>0</v>
      </c>
      <c r="AC2375" s="42">
        <f>IFERROR(VLOOKUP($H2375,'Refuse F Rev'!$A:$E,17,FALSE),0)</f>
        <v>0</v>
      </c>
      <c r="AD2375" s="34">
        <f>IFERROR(VLOOKUP($H2375,'Refuse F Exp'!$A:$E,15,FALSE),0)</f>
        <v>0</v>
      </c>
      <c r="AE2375" s="34">
        <f>IFERROR(VLOOKUP($H2375,'Refuse F Exp'!$A:$E,16,FALSE),0)</f>
        <v>0</v>
      </c>
      <c r="AF2375" s="42">
        <f>IFERROR(VLOOKUP($H2375,'Refuse F Exp'!$A:$E,17,FALSE),0)</f>
        <v>0</v>
      </c>
      <c r="AG2375" s="34">
        <f>IFERROR(VLOOKUP($H2375,#REF!,10,FALSE),0)</f>
        <v>0</v>
      </c>
      <c r="AH2375" s="34">
        <f>IFERROR(VLOOKUP($H2375,#REF!,11,FALSE),0)</f>
        <v>0</v>
      </c>
      <c r="AI2375" s="42">
        <f>IFERROR(VLOOKUP($H2375,#REF!,12,FALSE),0)</f>
        <v>0</v>
      </c>
      <c r="AJ2375" s="34">
        <f>IFERROR(VLOOKUP($H2375,#REF!,10,FALSE),0)</f>
        <v>0</v>
      </c>
      <c r="AK2375" s="34">
        <f>IFERROR(VLOOKUP($H2375,#REF!,11,FALSE),0)</f>
        <v>0</v>
      </c>
      <c r="AL2375" s="42">
        <f>IFERROR(VLOOKUP($H2375,#REF!,12,FALSE),0)</f>
        <v>0</v>
      </c>
      <c r="AM2375" s="34">
        <f>IFERROR(VLOOKUP($H2375,#REF!,10,FALSE),0)</f>
        <v>0</v>
      </c>
      <c r="AN2375" s="34">
        <f>IFERROR(VLOOKUP($H2375,#REF!,11,FALSE),0)</f>
        <v>0</v>
      </c>
      <c r="AO2375" s="42">
        <f>IFERROR(VLOOKUP($H2375,#REF!,12,FALSE),0)</f>
        <v>0</v>
      </c>
      <c r="AP2375" s="34">
        <f>IFERROR(VLOOKUP($H2375,#REF!,10,FALSE),0)</f>
        <v>0</v>
      </c>
      <c r="AQ2375" s="34">
        <f>IFERROR(VLOOKUP($H2375,#REF!,11,FALSE),0)</f>
        <v>0</v>
      </c>
      <c r="AR2375" s="42">
        <f>IFERROR(VLOOKUP($H2375,#REF!,12,FALSE),0)</f>
        <v>0</v>
      </c>
      <c r="AS2375" s="34">
        <f>IFERROR(VLOOKUP($H2375,#REF!,13,FALSE),0)</f>
        <v>0</v>
      </c>
      <c r="AT2375" s="34">
        <f>IFERROR(VLOOKUP($H2375,#REF!,14,FALSE),0)</f>
        <v>0</v>
      </c>
      <c r="AU2375" s="42">
        <f>IFERROR(VLOOKUP($H2375,#REF!,15,FALSE),0)</f>
        <v>0</v>
      </c>
      <c r="AV2375" s="34">
        <f>IFERROR(VLOOKUP($H2375,#REF!,15,FALSE),0)</f>
        <v>0</v>
      </c>
      <c r="AW2375" s="34">
        <f>IFERROR(VLOOKUP($H2375,#REF!,16,FALSE),0)</f>
        <v>0</v>
      </c>
      <c r="AX2375" s="42">
        <f>IFERROR(VLOOKUP($H2375,#REF!,17,FALSE),0)</f>
        <v>0</v>
      </c>
    </row>
    <row r="2376" spans="1:50" x14ac:dyDescent="0.3">
      <c r="A2376" s="33" t="str">
        <f t="shared" si="148"/>
        <v>0</v>
      </c>
      <c r="B2376" s="33">
        <f>+'R&amp;E EXPORT'!B2175</f>
        <v>0</v>
      </c>
      <c r="C2376" t="str">
        <f>IFERROR(VLOOKUP(A2376,'MCSJ Export'!A:C,3,FALSE),"")</f>
        <v/>
      </c>
      <c r="D2376" s="37">
        <f t="shared" ca="1" si="149"/>
        <v>0</v>
      </c>
      <c r="E2376" s="37">
        <f t="shared" ca="1" si="150"/>
        <v>0</v>
      </c>
      <c r="F2376" s="37">
        <f t="shared" ca="1" si="151"/>
        <v>0</v>
      </c>
      <c r="G2376" s="37"/>
      <c r="H2376" s="33">
        <f>+'R&amp;E EXPORT'!A2175</f>
        <v>0</v>
      </c>
      <c r="I2376" s="34">
        <f>IFERROR(VLOOKUP($H2376,'Gen F Rev'!$A:$M,15,FALSE),0)</f>
        <v>0</v>
      </c>
      <c r="J2376" s="34">
        <f>IFERROR(VLOOKUP($H2376,'Gen F Rev'!$A:$M,16,FALSE),0)</f>
        <v>0</v>
      </c>
      <c r="K2376" s="42">
        <f>IFERROR(VLOOKUP($H2376,'Gen F Rev'!$A:$M,17,FALSE),0)</f>
        <v>0</v>
      </c>
      <c r="L2376" s="34">
        <f>IFERROR(VLOOKUP($H2376,'Gen F Exp'!$A:$E,15,FALSE),0)</f>
        <v>0</v>
      </c>
      <c r="M2376" s="34">
        <f>IFERROR(VLOOKUP($H2376,'Gen F Exp'!$A:$E,16,FALSE),0)</f>
        <v>0</v>
      </c>
      <c r="N2376" s="42">
        <f>IFERROR(VLOOKUP($H2376,'Gen F Exp'!$A:$E,17,FALSE),0)</f>
        <v>0</v>
      </c>
      <c r="O2376" s="34">
        <f>IFERROR(VLOOKUP($H2376,'Water F Rev'!$A:$L,15,FALSE),0)</f>
        <v>0</v>
      </c>
      <c r="P2376" s="34">
        <f>IFERROR(VLOOKUP($H2376,'Water F Rev'!$A:$L,16,FALSE),0)</f>
        <v>0</v>
      </c>
      <c r="Q2376" s="42">
        <f>IFERROR(VLOOKUP($H2376,'Water F Rev'!$A:$L,17,FALSE),0)</f>
        <v>0</v>
      </c>
      <c r="R2376" s="34">
        <f>IFERROR(VLOOKUP($H2376,'Water F Exp'!$A:$K,15,FALSE),0)</f>
        <v>0</v>
      </c>
      <c r="S2376" s="34">
        <f>IFERROR(VLOOKUP($H2376,'Water F Exp'!$A:$K,16,FALSE),0)</f>
        <v>0</v>
      </c>
      <c r="T2376" s="42">
        <f>IFERROR(VLOOKUP($H2376,'Water F Exp'!$A:$K,17,FALSE),0)</f>
        <v>0</v>
      </c>
      <c r="U2376" s="34">
        <f ca="1">IFERROR(VLOOKUP($H2376,'Sewer F Rev'!$A:$E,15,FALSE),0)</f>
        <v>0</v>
      </c>
      <c r="V2376" s="34">
        <f ca="1">IFERROR(VLOOKUP($H2376,'Sewer F Rev'!$A:$E,16,FALSE),0)</f>
        <v>0</v>
      </c>
      <c r="W2376" s="42">
        <f ca="1">IFERROR(VLOOKUP($H2376,'Sewer F Rev'!$A:$E,17,FALSE),0)</f>
        <v>0</v>
      </c>
      <c r="X2376" s="34">
        <f>IFERROR(VLOOKUP($H2376,'Sewer F Exp'!$A:$B,15,FALSE),0)</f>
        <v>0</v>
      </c>
      <c r="Y2376" s="34">
        <f>IFERROR(VLOOKUP($H2376,'Sewer F Exp'!$A:$B,16,FALSE),0)</f>
        <v>0</v>
      </c>
      <c r="Z2376" s="42">
        <f>IFERROR(VLOOKUP($H2376,'Sewer F Exp'!$A:$B,17,FALSE),0)</f>
        <v>0</v>
      </c>
      <c r="AA2376" s="34">
        <f>IFERROR(VLOOKUP($H2376,'Refuse F Rev'!$A:$E,15,FALSE),0)</f>
        <v>0</v>
      </c>
      <c r="AB2376" s="34">
        <f>IFERROR(VLOOKUP($H2376,'Refuse F Rev'!$A:$E,16,FALSE),0)</f>
        <v>0</v>
      </c>
      <c r="AC2376" s="42">
        <f>IFERROR(VLOOKUP($H2376,'Refuse F Rev'!$A:$E,17,FALSE),0)</f>
        <v>0</v>
      </c>
      <c r="AD2376" s="34">
        <f>IFERROR(VLOOKUP($H2376,'Refuse F Exp'!$A:$E,15,FALSE),0)</f>
        <v>0</v>
      </c>
      <c r="AE2376" s="34">
        <f>IFERROR(VLOOKUP($H2376,'Refuse F Exp'!$A:$E,16,FALSE),0)</f>
        <v>0</v>
      </c>
      <c r="AF2376" s="42">
        <f>IFERROR(VLOOKUP($H2376,'Refuse F Exp'!$A:$E,17,FALSE),0)</f>
        <v>0</v>
      </c>
      <c r="AG2376" s="34">
        <f>IFERROR(VLOOKUP($H2376,#REF!,10,FALSE),0)</f>
        <v>0</v>
      </c>
      <c r="AH2376" s="34">
        <f>IFERROR(VLOOKUP($H2376,#REF!,11,FALSE),0)</f>
        <v>0</v>
      </c>
      <c r="AI2376" s="42">
        <f>IFERROR(VLOOKUP($H2376,#REF!,12,FALSE),0)</f>
        <v>0</v>
      </c>
      <c r="AJ2376" s="34">
        <f>IFERROR(VLOOKUP($H2376,#REF!,10,FALSE),0)</f>
        <v>0</v>
      </c>
      <c r="AK2376" s="34">
        <f>IFERROR(VLOOKUP($H2376,#REF!,11,FALSE),0)</f>
        <v>0</v>
      </c>
      <c r="AL2376" s="42">
        <f>IFERROR(VLOOKUP($H2376,#REF!,12,FALSE),0)</f>
        <v>0</v>
      </c>
      <c r="AM2376" s="34">
        <f>IFERROR(VLOOKUP($H2376,#REF!,10,FALSE),0)</f>
        <v>0</v>
      </c>
      <c r="AN2376" s="34">
        <f>IFERROR(VLOOKUP($H2376,#REF!,11,FALSE),0)</f>
        <v>0</v>
      </c>
      <c r="AO2376" s="42">
        <f>IFERROR(VLOOKUP($H2376,#REF!,12,FALSE),0)</f>
        <v>0</v>
      </c>
      <c r="AP2376" s="34">
        <f>IFERROR(VLOOKUP($H2376,#REF!,10,FALSE),0)</f>
        <v>0</v>
      </c>
      <c r="AQ2376" s="34">
        <f>IFERROR(VLOOKUP($H2376,#REF!,11,FALSE),0)</f>
        <v>0</v>
      </c>
      <c r="AR2376" s="42">
        <f>IFERROR(VLOOKUP($H2376,#REF!,12,FALSE),0)</f>
        <v>0</v>
      </c>
      <c r="AS2376" s="34">
        <f>IFERROR(VLOOKUP($H2376,#REF!,13,FALSE),0)</f>
        <v>0</v>
      </c>
      <c r="AT2376" s="34">
        <f>IFERROR(VLOOKUP($H2376,#REF!,14,FALSE),0)</f>
        <v>0</v>
      </c>
      <c r="AU2376" s="42">
        <f>IFERROR(VLOOKUP($H2376,#REF!,15,FALSE),0)</f>
        <v>0</v>
      </c>
      <c r="AV2376" s="34">
        <f>IFERROR(VLOOKUP($H2376,#REF!,15,FALSE),0)</f>
        <v>0</v>
      </c>
      <c r="AW2376" s="34">
        <f>IFERROR(VLOOKUP($H2376,#REF!,16,FALSE),0)</f>
        <v>0</v>
      </c>
      <c r="AX2376" s="42">
        <f>IFERROR(VLOOKUP($H2376,#REF!,17,FALSE),0)</f>
        <v>0</v>
      </c>
    </row>
    <row r="2377" spans="1:50" x14ac:dyDescent="0.3">
      <c r="A2377" s="33" t="str">
        <f t="shared" si="148"/>
        <v>0</v>
      </c>
      <c r="B2377" s="33">
        <f>+'R&amp;E EXPORT'!B2176</f>
        <v>0</v>
      </c>
      <c r="C2377" t="str">
        <f>IFERROR(VLOOKUP(A2377,'MCSJ Export'!A:C,3,FALSE),"")</f>
        <v/>
      </c>
      <c r="D2377" s="37">
        <f t="shared" ca="1" si="149"/>
        <v>0</v>
      </c>
      <c r="E2377" s="37">
        <f t="shared" ca="1" si="150"/>
        <v>0</v>
      </c>
      <c r="F2377" s="37">
        <f t="shared" ca="1" si="151"/>
        <v>0</v>
      </c>
      <c r="G2377" s="37"/>
      <c r="H2377" s="33">
        <f>+'R&amp;E EXPORT'!A2176</f>
        <v>0</v>
      </c>
      <c r="I2377" s="34">
        <f>IFERROR(VLOOKUP($H2377,'Gen F Rev'!$A:$M,15,FALSE),0)</f>
        <v>0</v>
      </c>
      <c r="J2377" s="34">
        <f>IFERROR(VLOOKUP($H2377,'Gen F Rev'!$A:$M,16,FALSE),0)</f>
        <v>0</v>
      </c>
      <c r="K2377" s="42">
        <f>IFERROR(VLOOKUP($H2377,'Gen F Rev'!$A:$M,17,FALSE),0)</f>
        <v>0</v>
      </c>
      <c r="L2377" s="34">
        <f>IFERROR(VLOOKUP($H2377,'Gen F Exp'!$A:$E,15,FALSE),0)</f>
        <v>0</v>
      </c>
      <c r="M2377" s="34">
        <f>IFERROR(VLOOKUP($H2377,'Gen F Exp'!$A:$E,16,FALSE),0)</f>
        <v>0</v>
      </c>
      <c r="N2377" s="42">
        <f>IFERROR(VLOOKUP($H2377,'Gen F Exp'!$A:$E,17,FALSE),0)</f>
        <v>0</v>
      </c>
      <c r="O2377" s="34">
        <f>IFERROR(VLOOKUP($H2377,'Water F Rev'!$A:$L,15,FALSE),0)</f>
        <v>0</v>
      </c>
      <c r="P2377" s="34">
        <f>IFERROR(VLOOKUP($H2377,'Water F Rev'!$A:$L,16,FALSE),0)</f>
        <v>0</v>
      </c>
      <c r="Q2377" s="42">
        <f>IFERROR(VLOOKUP($H2377,'Water F Rev'!$A:$L,17,FALSE),0)</f>
        <v>0</v>
      </c>
      <c r="R2377" s="34">
        <f>IFERROR(VLOOKUP($H2377,'Water F Exp'!$A:$K,15,FALSE),0)</f>
        <v>0</v>
      </c>
      <c r="S2377" s="34">
        <f>IFERROR(VLOOKUP($H2377,'Water F Exp'!$A:$K,16,FALSE),0)</f>
        <v>0</v>
      </c>
      <c r="T2377" s="42">
        <f>IFERROR(VLOOKUP($H2377,'Water F Exp'!$A:$K,17,FALSE),0)</f>
        <v>0</v>
      </c>
      <c r="U2377" s="34">
        <f ca="1">IFERROR(VLOOKUP($H2377,'Sewer F Rev'!$A:$E,15,FALSE),0)</f>
        <v>0</v>
      </c>
      <c r="V2377" s="34">
        <f ca="1">IFERROR(VLOOKUP($H2377,'Sewer F Rev'!$A:$E,16,FALSE),0)</f>
        <v>0</v>
      </c>
      <c r="W2377" s="42">
        <f ca="1">IFERROR(VLOOKUP($H2377,'Sewer F Rev'!$A:$E,17,FALSE),0)</f>
        <v>0</v>
      </c>
      <c r="X2377" s="34">
        <f>IFERROR(VLOOKUP($H2377,'Sewer F Exp'!$A:$B,15,FALSE),0)</f>
        <v>0</v>
      </c>
      <c r="Y2377" s="34">
        <f>IFERROR(VLOOKUP($H2377,'Sewer F Exp'!$A:$B,16,FALSE),0)</f>
        <v>0</v>
      </c>
      <c r="Z2377" s="42">
        <f>IFERROR(VLOOKUP($H2377,'Sewer F Exp'!$A:$B,17,FALSE),0)</f>
        <v>0</v>
      </c>
      <c r="AA2377" s="34">
        <f>IFERROR(VLOOKUP($H2377,'Refuse F Rev'!$A:$E,15,FALSE),0)</f>
        <v>0</v>
      </c>
      <c r="AB2377" s="34">
        <f>IFERROR(VLOOKUP($H2377,'Refuse F Rev'!$A:$E,16,FALSE),0)</f>
        <v>0</v>
      </c>
      <c r="AC2377" s="42">
        <f>IFERROR(VLOOKUP($H2377,'Refuse F Rev'!$A:$E,17,FALSE),0)</f>
        <v>0</v>
      </c>
      <c r="AD2377" s="34">
        <f>IFERROR(VLOOKUP($H2377,'Refuse F Exp'!$A:$E,15,FALSE),0)</f>
        <v>0</v>
      </c>
      <c r="AE2377" s="34">
        <f>IFERROR(VLOOKUP($H2377,'Refuse F Exp'!$A:$E,16,FALSE),0)</f>
        <v>0</v>
      </c>
      <c r="AF2377" s="42">
        <f>IFERROR(VLOOKUP($H2377,'Refuse F Exp'!$A:$E,17,FALSE),0)</f>
        <v>0</v>
      </c>
      <c r="AG2377" s="34">
        <f>IFERROR(VLOOKUP($H2377,#REF!,10,FALSE),0)</f>
        <v>0</v>
      </c>
      <c r="AH2377" s="34">
        <f>IFERROR(VLOOKUP($H2377,#REF!,11,FALSE),0)</f>
        <v>0</v>
      </c>
      <c r="AI2377" s="42">
        <f>IFERROR(VLOOKUP($H2377,#REF!,12,FALSE),0)</f>
        <v>0</v>
      </c>
      <c r="AJ2377" s="34">
        <f>IFERROR(VLOOKUP($H2377,#REF!,10,FALSE),0)</f>
        <v>0</v>
      </c>
      <c r="AK2377" s="34">
        <f>IFERROR(VLOOKUP($H2377,#REF!,11,FALSE),0)</f>
        <v>0</v>
      </c>
      <c r="AL2377" s="42">
        <f>IFERROR(VLOOKUP($H2377,#REF!,12,FALSE),0)</f>
        <v>0</v>
      </c>
      <c r="AM2377" s="34">
        <f>IFERROR(VLOOKUP($H2377,#REF!,10,FALSE),0)</f>
        <v>0</v>
      </c>
      <c r="AN2377" s="34">
        <f>IFERROR(VLOOKUP($H2377,#REF!,11,FALSE),0)</f>
        <v>0</v>
      </c>
      <c r="AO2377" s="42">
        <f>IFERROR(VLOOKUP($H2377,#REF!,12,FALSE),0)</f>
        <v>0</v>
      </c>
      <c r="AP2377" s="34">
        <f>IFERROR(VLOOKUP($H2377,#REF!,10,FALSE),0)</f>
        <v>0</v>
      </c>
      <c r="AQ2377" s="34">
        <f>IFERROR(VLOOKUP($H2377,#REF!,11,FALSE),0)</f>
        <v>0</v>
      </c>
      <c r="AR2377" s="42">
        <f>IFERROR(VLOOKUP($H2377,#REF!,12,FALSE),0)</f>
        <v>0</v>
      </c>
      <c r="AS2377" s="34">
        <f>IFERROR(VLOOKUP($H2377,#REF!,13,FALSE),0)</f>
        <v>0</v>
      </c>
      <c r="AT2377" s="34">
        <f>IFERROR(VLOOKUP($H2377,#REF!,14,FALSE),0)</f>
        <v>0</v>
      </c>
      <c r="AU2377" s="42">
        <f>IFERROR(VLOOKUP($H2377,#REF!,15,FALSE),0)</f>
        <v>0</v>
      </c>
      <c r="AV2377" s="34">
        <f>IFERROR(VLOOKUP($H2377,#REF!,15,FALSE),0)</f>
        <v>0</v>
      </c>
      <c r="AW2377" s="34">
        <f>IFERROR(VLOOKUP($H2377,#REF!,16,FALSE),0)</f>
        <v>0</v>
      </c>
      <c r="AX2377" s="42">
        <f>IFERROR(VLOOKUP($H2377,#REF!,17,FALSE),0)</f>
        <v>0</v>
      </c>
    </row>
    <row r="2378" spans="1:50" x14ac:dyDescent="0.3">
      <c r="A2378" s="33" t="str">
        <f t="shared" si="148"/>
        <v>0</v>
      </c>
      <c r="B2378" s="33">
        <f>+'R&amp;E EXPORT'!B2177</f>
        <v>0</v>
      </c>
      <c r="C2378" t="str">
        <f>IFERROR(VLOOKUP(A2378,'MCSJ Export'!A:C,3,FALSE),"")</f>
        <v/>
      </c>
      <c r="D2378" s="37">
        <f t="shared" ca="1" si="149"/>
        <v>0</v>
      </c>
      <c r="E2378" s="37">
        <f t="shared" ca="1" si="150"/>
        <v>0</v>
      </c>
      <c r="F2378" s="37">
        <f t="shared" ca="1" si="151"/>
        <v>0</v>
      </c>
      <c r="G2378" s="37"/>
      <c r="H2378" s="33">
        <f>+'R&amp;E EXPORT'!A2177</f>
        <v>0</v>
      </c>
      <c r="I2378" s="34">
        <f>IFERROR(VLOOKUP($H2378,'Gen F Rev'!$A:$M,15,FALSE),0)</f>
        <v>0</v>
      </c>
      <c r="J2378" s="34">
        <f>IFERROR(VLOOKUP($H2378,'Gen F Rev'!$A:$M,16,FALSE),0)</f>
        <v>0</v>
      </c>
      <c r="K2378" s="42">
        <f>IFERROR(VLOOKUP($H2378,'Gen F Rev'!$A:$M,17,FALSE),0)</f>
        <v>0</v>
      </c>
      <c r="L2378" s="34">
        <f>IFERROR(VLOOKUP($H2378,'Gen F Exp'!$A:$E,15,FALSE),0)</f>
        <v>0</v>
      </c>
      <c r="M2378" s="34">
        <f>IFERROR(VLOOKUP($H2378,'Gen F Exp'!$A:$E,16,FALSE),0)</f>
        <v>0</v>
      </c>
      <c r="N2378" s="42">
        <f>IFERROR(VLOOKUP($H2378,'Gen F Exp'!$A:$E,17,FALSE),0)</f>
        <v>0</v>
      </c>
      <c r="O2378" s="34">
        <f>IFERROR(VLOOKUP($H2378,'Water F Rev'!$A:$L,15,FALSE),0)</f>
        <v>0</v>
      </c>
      <c r="P2378" s="34">
        <f>IFERROR(VLOOKUP($H2378,'Water F Rev'!$A:$L,16,FALSE),0)</f>
        <v>0</v>
      </c>
      <c r="Q2378" s="42">
        <f>IFERROR(VLOOKUP($H2378,'Water F Rev'!$A:$L,17,FALSE),0)</f>
        <v>0</v>
      </c>
      <c r="R2378" s="34">
        <f>IFERROR(VLOOKUP($H2378,'Water F Exp'!$A:$K,15,FALSE),0)</f>
        <v>0</v>
      </c>
      <c r="S2378" s="34">
        <f>IFERROR(VLOOKUP($H2378,'Water F Exp'!$A:$K,16,FALSE),0)</f>
        <v>0</v>
      </c>
      <c r="T2378" s="42">
        <f>IFERROR(VLOOKUP($H2378,'Water F Exp'!$A:$K,17,FALSE),0)</f>
        <v>0</v>
      </c>
      <c r="U2378" s="34">
        <f ca="1">IFERROR(VLOOKUP($H2378,'Sewer F Rev'!$A:$E,15,FALSE),0)</f>
        <v>0</v>
      </c>
      <c r="V2378" s="34">
        <f ca="1">IFERROR(VLOOKUP($H2378,'Sewer F Rev'!$A:$E,16,FALSE),0)</f>
        <v>0</v>
      </c>
      <c r="W2378" s="42">
        <f ca="1">IFERROR(VLOOKUP($H2378,'Sewer F Rev'!$A:$E,17,FALSE),0)</f>
        <v>0</v>
      </c>
      <c r="X2378" s="34">
        <f>IFERROR(VLOOKUP($H2378,'Sewer F Exp'!$A:$B,15,FALSE),0)</f>
        <v>0</v>
      </c>
      <c r="Y2378" s="34">
        <f>IFERROR(VLOOKUP($H2378,'Sewer F Exp'!$A:$B,16,FALSE),0)</f>
        <v>0</v>
      </c>
      <c r="Z2378" s="42">
        <f>IFERROR(VLOOKUP($H2378,'Sewer F Exp'!$A:$B,17,FALSE),0)</f>
        <v>0</v>
      </c>
      <c r="AA2378" s="34">
        <f>IFERROR(VLOOKUP($H2378,'Refuse F Rev'!$A:$E,15,FALSE),0)</f>
        <v>0</v>
      </c>
      <c r="AB2378" s="34">
        <f>IFERROR(VLOOKUP($H2378,'Refuse F Rev'!$A:$E,16,FALSE),0)</f>
        <v>0</v>
      </c>
      <c r="AC2378" s="42">
        <f>IFERROR(VLOOKUP($H2378,'Refuse F Rev'!$A:$E,17,FALSE),0)</f>
        <v>0</v>
      </c>
      <c r="AD2378" s="34">
        <f>IFERROR(VLOOKUP($H2378,'Refuse F Exp'!$A:$E,15,FALSE),0)</f>
        <v>0</v>
      </c>
      <c r="AE2378" s="34">
        <f>IFERROR(VLOOKUP($H2378,'Refuse F Exp'!$A:$E,16,FALSE),0)</f>
        <v>0</v>
      </c>
      <c r="AF2378" s="42">
        <f>IFERROR(VLOOKUP($H2378,'Refuse F Exp'!$A:$E,17,FALSE),0)</f>
        <v>0</v>
      </c>
      <c r="AG2378" s="34">
        <f>IFERROR(VLOOKUP($H2378,#REF!,10,FALSE),0)</f>
        <v>0</v>
      </c>
      <c r="AH2378" s="34">
        <f>IFERROR(VLOOKUP($H2378,#REF!,11,FALSE),0)</f>
        <v>0</v>
      </c>
      <c r="AI2378" s="42">
        <f>IFERROR(VLOOKUP($H2378,#REF!,12,FALSE),0)</f>
        <v>0</v>
      </c>
      <c r="AJ2378" s="34">
        <f>IFERROR(VLOOKUP($H2378,#REF!,10,FALSE),0)</f>
        <v>0</v>
      </c>
      <c r="AK2378" s="34">
        <f>IFERROR(VLOOKUP($H2378,#REF!,11,FALSE),0)</f>
        <v>0</v>
      </c>
      <c r="AL2378" s="42">
        <f>IFERROR(VLOOKUP($H2378,#REF!,12,FALSE),0)</f>
        <v>0</v>
      </c>
      <c r="AM2378" s="34">
        <f>IFERROR(VLOOKUP($H2378,#REF!,10,FALSE),0)</f>
        <v>0</v>
      </c>
      <c r="AN2378" s="34">
        <f>IFERROR(VLOOKUP($H2378,#REF!,11,FALSE),0)</f>
        <v>0</v>
      </c>
      <c r="AO2378" s="42">
        <f>IFERROR(VLOOKUP($H2378,#REF!,12,FALSE),0)</f>
        <v>0</v>
      </c>
      <c r="AP2378" s="34">
        <f>IFERROR(VLOOKUP($H2378,#REF!,10,FALSE),0)</f>
        <v>0</v>
      </c>
      <c r="AQ2378" s="34">
        <f>IFERROR(VLOOKUP($H2378,#REF!,11,FALSE),0)</f>
        <v>0</v>
      </c>
      <c r="AR2378" s="42">
        <f>IFERROR(VLOOKUP($H2378,#REF!,12,FALSE),0)</f>
        <v>0</v>
      </c>
      <c r="AS2378" s="34">
        <f>IFERROR(VLOOKUP($H2378,#REF!,13,FALSE),0)</f>
        <v>0</v>
      </c>
      <c r="AT2378" s="34">
        <f>IFERROR(VLOOKUP($H2378,#REF!,14,FALSE),0)</f>
        <v>0</v>
      </c>
      <c r="AU2378" s="42">
        <f>IFERROR(VLOOKUP($H2378,#REF!,15,FALSE),0)</f>
        <v>0</v>
      </c>
      <c r="AV2378" s="34">
        <f>IFERROR(VLOOKUP($H2378,#REF!,15,FALSE),0)</f>
        <v>0</v>
      </c>
      <c r="AW2378" s="34">
        <f>IFERROR(VLOOKUP($H2378,#REF!,16,FALSE),0)</f>
        <v>0</v>
      </c>
      <c r="AX2378" s="42">
        <f>IFERROR(VLOOKUP($H2378,#REF!,17,FALSE),0)</f>
        <v>0</v>
      </c>
    </row>
    <row r="2379" spans="1:50" x14ac:dyDescent="0.3">
      <c r="A2379" s="33" t="str">
        <f t="shared" si="148"/>
        <v>0</v>
      </c>
      <c r="B2379" s="33">
        <f>+'R&amp;E EXPORT'!B2178</f>
        <v>0</v>
      </c>
      <c r="C2379" t="str">
        <f>IFERROR(VLOOKUP(A2379,'MCSJ Export'!A:C,3,FALSE),"")</f>
        <v/>
      </c>
      <c r="D2379" s="37">
        <f t="shared" ca="1" si="149"/>
        <v>0</v>
      </c>
      <c r="E2379" s="37">
        <f t="shared" ca="1" si="150"/>
        <v>0</v>
      </c>
      <c r="F2379" s="37">
        <f t="shared" ca="1" si="151"/>
        <v>0</v>
      </c>
      <c r="G2379" s="37"/>
      <c r="H2379" s="33">
        <f>+'R&amp;E EXPORT'!A2178</f>
        <v>0</v>
      </c>
      <c r="I2379" s="34">
        <f>IFERROR(VLOOKUP($H2379,'Gen F Rev'!$A:$M,15,FALSE),0)</f>
        <v>0</v>
      </c>
      <c r="J2379" s="34">
        <f>IFERROR(VLOOKUP($H2379,'Gen F Rev'!$A:$M,16,FALSE),0)</f>
        <v>0</v>
      </c>
      <c r="K2379" s="42">
        <f>IFERROR(VLOOKUP($H2379,'Gen F Rev'!$A:$M,17,FALSE),0)</f>
        <v>0</v>
      </c>
      <c r="L2379" s="34">
        <f>IFERROR(VLOOKUP($H2379,'Gen F Exp'!$A:$E,15,FALSE),0)</f>
        <v>0</v>
      </c>
      <c r="M2379" s="34">
        <f>IFERROR(VLOOKUP($H2379,'Gen F Exp'!$A:$E,16,FALSE),0)</f>
        <v>0</v>
      </c>
      <c r="N2379" s="42">
        <f>IFERROR(VLOOKUP($H2379,'Gen F Exp'!$A:$E,17,FALSE),0)</f>
        <v>0</v>
      </c>
      <c r="O2379" s="34">
        <f>IFERROR(VLOOKUP($H2379,'Water F Rev'!$A:$L,15,FALSE),0)</f>
        <v>0</v>
      </c>
      <c r="P2379" s="34">
        <f>IFERROR(VLOOKUP($H2379,'Water F Rev'!$A:$L,16,FALSE),0)</f>
        <v>0</v>
      </c>
      <c r="Q2379" s="42">
        <f>IFERROR(VLOOKUP($H2379,'Water F Rev'!$A:$L,17,FALSE),0)</f>
        <v>0</v>
      </c>
      <c r="R2379" s="34">
        <f>IFERROR(VLOOKUP($H2379,'Water F Exp'!$A:$K,15,FALSE),0)</f>
        <v>0</v>
      </c>
      <c r="S2379" s="34">
        <f>IFERROR(VLOOKUP($H2379,'Water F Exp'!$A:$K,16,FALSE),0)</f>
        <v>0</v>
      </c>
      <c r="T2379" s="42">
        <f>IFERROR(VLOOKUP($H2379,'Water F Exp'!$A:$K,17,FALSE),0)</f>
        <v>0</v>
      </c>
      <c r="U2379" s="34">
        <f ca="1">IFERROR(VLOOKUP($H2379,'Sewer F Rev'!$A:$E,15,FALSE),0)</f>
        <v>0</v>
      </c>
      <c r="V2379" s="34">
        <f ca="1">IFERROR(VLOOKUP($H2379,'Sewer F Rev'!$A:$E,16,FALSE),0)</f>
        <v>0</v>
      </c>
      <c r="W2379" s="42">
        <f ca="1">IFERROR(VLOOKUP($H2379,'Sewer F Rev'!$A:$E,17,FALSE),0)</f>
        <v>0</v>
      </c>
      <c r="X2379" s="34">
        <f>IFERROR(VLOOKUP($H2379,'Sewer F Exp'!$A:$B,15,FALSE),0)</f>
        <v>0</v>
      </c>
      <c r="Y2379" s="34">
        <f>IFERROR(VLOOKUP($H2379,'Sewer F Exp'!$A:$B,16,FALSE),0)</f>
        <v>0</v>
      </c>
      <c r="Z2379" s="42">
        <f>IFERROR(VLOOKUP($H2379,'Sewer F Exp'!$A:$B,17,FALSE),0)</f>
        <v>0</v>
      </c>
      <c r="AA2379" s="34">
        <f>IFERROR(VLOOKUP($H2379,'Refuse F Rev'!$A:$E,15,FALSE),0)</f>
        <v>0</v>
      </c>
      <c r="AB2379" s="34">
        <f>IFERROR(VLOOKUP($H2379,'Refuse F Rev'!$A:$E,16,FALSE),0)</f>
        <v>0</v>
      </c>
      <c r="AC2379" s="42">
        <f>IFERROR(VLOOKUP($H2379,'Refuse F Rev'!$A:$E,17,FALSE),0)</f>
        <v>0</v>
      </c>
      <c r="AD2379" s="34">
        <f>IFERROR(VLOOKUP($H2379,'Refuse F Exp'!$A:$E,15,FALSE),0)</f>
        <v>0</v>
      </c>
      <c r="AE2379" s="34">
        <f>IFERROR(VLOOKUP($H2379,'Refuse F Exp'!$A:$E,16,FALSE),0)</f>
        <v>0</v>
      </c>
      <c r="AF2379" s="42">
        <f>IFERROR(VLOOKUP($H2379,'Refuse F Exp'!$A:$E,17,FALSE),0)</f>
        <v>0</v>
      </c>
      <c r="AG2379" s="34">
        <f>IFERROR(VLOOKUP($H2379,#REF!,10,FALSE),0)</f>
        <v>0</v>
      </c>
      <c r="AH2379" s="34">
        <f>IFERROR(VLOOKUP($H2379,#REF!,11,FALSE),0)</f>
        <v>0</v>
      </c>
      <c r="AI2379" s="42">
        <f>IFERROR(VLOOKUP($H2379,#REF!,12,FALSE),0)</f>
        <v>0</v>
      </c>
      <c r="AJ2379" s="34">
        <f>IFERROR(VLOOKUP($H2379,#REF!,10,FALSE),0)</f>
        <v>0</v>
      </c>
      <c r="AK2379" s="34">
        <f>IFERROR(VLOOKUP($H2379,#REF!,11,FALSE),0)</f>
        <v>0</v>
      </c>
      <c r="AL2379" s="42">
        <f>IFERROR(VLOOKUP($H2379,#REF!,12,FALSE),0)</f>
        <v>0</v>
      </c>
      <c r="AM2379" s="34">
        <f>IFERROR(VLOOKUP($H2379,#REF!,10,FALSE),0)</f>
        <v>0</v>
      </c>
      <c r="AN2379" s="34">
        <f>IFERROR(VLOOKUP($H2379,#REF!,11,FALSE),0)</f>
        <v>0</v>
      </c>
      <c r="AO2379" s="42">
        <f>IFERROR(VLOOKUP($H2379,#REF!,12,FALSE),0)</f>
        <v>0</v>
      </c>
      <c r="AP2379" s="34">
        <f>IFERROR(VLOOKUP($H2379,#REF!,10,FALSE),0)</f>
        <v>0</v>
      </c>
      <c r="AQ2379" s="34">
        <f>IFERROR(VLOOKUP($H2379,#REF!,11,FALSE),0)</f>
        <v>0</v>
      </c>
      <c r="AR2379" s="42">
        <f>IFERROR(VLOOKUP($H2379,#REF!,12,FALSE),0)</f>
        <v>0</v>
      </c>
      <c r="AS2379" s="34">
        <f>IFERROR(VLOOKUP($H2379,#REF!,13,FALSE),0)</f>
        <v>0</v>
      </c>
      <c r="AT2379" s="34">
        <f>IFERROR(VLOOKUP($H2379,#REF!,14,FALSE),0)</f>
        <v>0</v>
      </c>
      <c r="AU2379" s="42">
        <f>IFERROR(VLOOKUP($H2379,#REF!,15,FALSE),0)</f>
        <v>0</v>
      </c>
      <c r="AV2379" s="34">
        <f>IFERROR(VLOOKUP($H2379,#REF!,15,FALSE),0)</f>
        <v>0</v>
      </c>
      <c r="AW2379" s="34">
        <f>IFERROR(VLOOKUP($H2379,#REF!,16,FALSE),0)</f>
        <v>0</v>
      </c>
      <c r="AX2379" s="42">
        <f>IFERROR(VLOOKUP($H2379,#REF!,17,FALSE),0)</f>
        <v>0</v>
      </c>
    </row>
    <row r="2380" spans="1:50" x14ac:dyDescent="0.3">
      <c r="A2380" s="33" t="str">
        <f t="shared" si="148"/>
        <v>0</v>
      </c>
      <c r="B2380" s="33">
        <f>+'R&amp;E EXPORT'!B2179</f>
        <v>0</v>
      </c>
      <c r="C2380" t="str">
        <f>IFERROR(VLOOKUP(A2380,'MCSJ Export'!A:C,3,FALSE),"")</f>
        <v/>
      </c>
      <c r="D2380" s="37">
        <f t="shared" ca="1" si="149"/>
        <v>0</v>
      </c>
      <c r="E2380" s="37">
        <f t="shared" ca="1" si="150"/>
        <v>0</v>
      </c>
      <c r="F2380" s="37">
        <f t="shared" ca="1" si="151"/>
        <v>0</v>
      </c>
      <c r="G2380" s="37"/>
      <c r="H2380" s="33">
        <f>+'R&amp;E EXPORT'!A2179</f>
        <v>0</v>
      </c>
      <c r="I2380" s="34">
        <f>IFERROR(VLOOKUP($H2380,'Gen F Rev'!$A:$M,15,FALSE),0)</f>
        <v>0</v>
      </c>
      <c r="J2380" s="34">
        <f>IFERROR(VLOOKUP($H2380,'Gen F Rev'!$A:$M,16,FALSE),0)</f>
        <v>0</v>
      </c>
      <c r="K2380" s="42">
        <f>IFERROR(VLOOKUP($H2380,'Gen F Rev'!$A:$M,17,FALSE),0)</f>
        <v>0</v>
      </c>
      <c r="L2380" s="34">
        <f>IFERROR(VLOOKUP($H2380,'Gen F Exp'!$A:$E,15,FALSE),0)</f>
        <v>0</v>
      </c>
      <c r="M2380" s="34">
        <f>IFERROR(VLOOKUP($H2380,'Gen F Exp'!$A:$E,16,FALSE),0)</f>
        <v>0</v>
      </c>
      <c r="N2380" s="42">
        <f>IFERROR(VLOOKUP($H2380,'Gen F Exp'!$A:$E,17,FALSE),0)</f>
        <v>0</v>
      </c>
      <c r="O2380" s="34">
        <f>IFERROR(VLOOKUP($H2380,'Water F Rev'!$A:$L,15,FALSE),0)</f>
        <v>0</v>
      </c>
      <c r="P2380" s="34">
        <f>IFERROR(VLOOKUP($H2380,'Water F Rev'!$A:$L,16,FALSE),0)</f>
        <v>0</v>
      </c>
      <c r="Q2380" s="42">
        <f>IFERROR(VLOOKUP($H2380,'Water F Rev'!$A:$L,17,FALSE),0)</f>
        <v>0</v>
      </c>
      <c r="R2380" s="34">
        <f>IFERROR(VLOOKUP($H2380,'Water F Exp'!$A:$K,15,FALSE),0)</f>
        <v>0</v>
      </c>
      <c r="S2380" s="34">
        <f>IFERROR(VLOOKUP($H2380,'Water F Exp'!$A:$K,16,FALSE),0)</f>
        <v>0</v>
      </c>
      <c r="T2380" s="42">
        <f>IFERROR(VLOOKUP($H2380,'Water F Exp'!$A:$K,17,FALSE),0)</f>
        <v>0</v>
      </c>
      <c r="U2380" s="34">
        <f ca="1">IFERROR(VLOOKUP($H2380,'Sewer F Rev'!$A:$E,15,FALSE),0)</f>
        <v>0</v>
      </c>
      <c r="V2380" s="34">
        <f ca="1">IFERROR(VLOOKUP($H2380,'Sewer F Rev'!$A:$E,16,FALSE),0)</f>
        <v>0</v>
      </c>
      <c r="W2380" s="42">
        <f ca="1">IFERROR(VLOOKUP($H2380,'Sewer F Rev'!$A:$E,17,FALSE),0)</f>
        <v>0</v>
      </c>
      <c r="X2380" s="34">
        <f>IFERROR(VLOOKUP($H2380,'Sewer F Exp'!$A:$B,15,FALSE),0)</f>
        <v>0</v>
      </c>
      <c r="Y2380" s="34">
        <f>IFERROR(VLOOKUP($H2380,'Sewer F Exp'!$A:$B,16,FALSE),0)</f>
        <v>0</v>
      </c>
      <c r="Z2380" s="42">
        <f>IFERROR(VLOOKUP($H2380,'Sewer F Exp'!$A:$B,17,FALSE),0)</f>
        <v>0</v>
      </c>
      <c r="AA2380" s="34">
        <f>IFERROR(VLOOKUP($H2380,'Refuse F Rev'!$A:$E,15,FALSE),0)</f>
        <v>0</v>
      </c>
      <c r="AB2380" s="34">
        <f>IFERROR(VLOOKUP($H2380,'Refuse F Rev'!$A:$E,16,FALSE),0)</f>
        <v>0</v>
      </c>
      <c r="AC2380" s="42">
        <f>IFERROR(VLOOKUP($H2380,'Refuse F Rev'!$A:$E,17,FALSE),0)</f>
        <v>0</v>
      </c>
      <c r="AD2380" s="34">
        <f>IFERROR(VLOOKUP($H2380,'Refuse F Exp'!$A:$E,15,FALSE),0)</f>
        <v>0</v>
      </c>
      <c r="AE2380" s="34">
        <f>IFERROR(VLOOKUP($H2380,'Refuse F Exp'!$A:$E,16,FALSE),0)</f>
        <v>0</v>
      </c>
      <c r="AF2380" s="42">
        <f>IFERROR(VLOOKUP($H2380,'Refuse F Exp'!$A:$E,17,FALSE),0)</f>
        <v>0</v>
      </c>
      <c r="AG2380" s="34">
        <f>IFERROR(VLOOKUP($H2380,#REF!,10,FALSE),0)</f>
        <v>0</v>
      </c>
      <c r="AH2380" s="34">
        <f>IFERROR(VLOOKUP($H2380,#REF!,11,FALSE),0)</f>
        <v>0</v>
      </c>
      <c r="AI2380" s="42">
        <f>IFERROR(VLOOKUP($H2380,#REF!,12,FALSE),0)</f>
        <v>0</v>
      </c>
      <c r="AJ2380" s="34">
        <f>IFERROR(VLOOKUP($H2380,#REF!,10,FALSE),0)</f>
        <v>0</v>
      </c>
      <c r="AK2380" s="34">
        <f>IFERROR(VLOOKUP($H2380,#REF!,11,FALSE),0)</f>
        <v>0</v>
      </c>
      <c r="AL2380" s="42">
        <f>IFERROR(VLOOKUP($H2380,#REF!,12,FALSE),0)</f>
        <v>0</v>
      </c>
      <c r="AM2380" s="34">
        <f>IFERROR(VLOOKUP($H2380,#REF!,10,FALSE),0)</f>
        <v>0</v>
      </c>
      <c r="AN2380" s="34">
        <f>IFERROR(VLOOKUP($H2380,#REF!,11,FALSE),0)</f>
        <v>0</v>
      </c>
      <c r="AO2380" s="42">
        <f>IFERROR(VLOOKUP($H2380,#REF!,12,FALSE),0)</f>
        <v>0</v>
      </c>
      <c r="AP2380" s="34">
        <f>IFERROR(VLOOKUP($H2380,#REF!,10,FALSE),0)</f>
        <v>0</v>
      </c>
      <c r="AQ2380" s="34">
        <f>IFERROR(VLOOKUP($H2380,#REF!,11,FALSE),0)</f>
        <v>0</v>
      </c>
      <c r="AR2380" s="42">
        <f>IFERROR(VLOOKUP($H2380,#REF!,12,FALSE),0)</f>
        <v>0</v>
      </c>
      <c r="AS2380" s="34">
        <f>IFERROR(VLOOKUP($H2380,#REF!,13,FALSE),0)</f>
        <v>0</v>
      </c>
      <c r="AT2380" s="34">
        <f>IFERROR(VLOOKUP($H2380,#REF!,14,FALSE),0)</f>
        <v>0</v>
      </c>
      <c r="AU2380" s="42">
        <f>IFERROR(VLOOKUP($H2380,#REF!,15,FALSE),0)</f>
        <v>0</v>
      </c>
      <c r="AV2380" s="34">
        <f>IFERROR(VLOOKUP($H2380,#REF!,15,FALSE),0)</f>
        <v>0</v>
      </c>
      <c r="AW2380" s="34">
        <f>IFERROR(VLOOKUP($H2380,#REF!,16,FALSE),0)</f>
        <v>0</v>
      </c>
      <c r="AX2380" s="42">
        <f>IFERROR(VLOOKUP($H2380,#REF!,17,FALSE),0)</f>
        <v>0</v>
      </c>
    </row>
    <row r="2381" spans="1:50" x14ac:dyDescent="0.3">
      <c r="A2381" s="33" t="str">
        <f t="shared" si="148"/>
        <v>0</v>
      </c>
      <c r="B2381" s="33">
        <f>+'R&amp;E EXPORT'!B2180</f>
        <v>0</v>
      </c>
      <c r="C2381" t="str">
        <f>IFERROR(VLOOKUP(A2381,'MCSJ Export'!A:C,3,FALSE),"")</f>
        <v/>
      </c>
      <c r="D2381" s="37">
        <f t="shared" ca="1" si="149"/>
        <v>0</v>
      </c>
      <c r="E2381" s="37">
        <f t="shared" ca="1" si="150"/>
        <v>0</v>
      </c>
      <c r="F2381" s="37">
        <f t="shared" ca="1" si="151"/>
        <v>0</v>
      </c>
      <c r="G2381" s="37"/>
      <c r="H2381" s="33">
        <f>+'R&amp;E EXPORT'!A2180</f>
        <v>0</v>
      </c>
      <c r="I2381" s="34">
        <f>IFERROR(VLOOKUP($H2381,'Gen F Rev'!$A:$M,15,FALSE),0)</f>
        <v>0</v>
      </c>
      <c r="J2381" s="34">
        <f>IFERROR(VLOOKUP($H2381,'Gen F Rev'!$A:$M,16,FALSE),0)</f>
        <v>0</v>
      </c>
      <c r="K2381" s="42">
        <f>IFERROR(VLOOKUP($H2381,'Gen F Rev'!$A:$M,17,FALSE),0)</f>
        <v>0</v>
      </c>
      <c r="L2381" s="34">
        <f>IFERROR(VLOOKUP($H2381,'Gen F Exp'!$A:$E,15,FALSE),0)</f>
        <v>0</v>
      </c>
      <c r="M2381" s="34">
        <f>IFERROR(VLOOKUP($H2381,'Gen F Exp'!$A:$E,16,FALSE),0)</f>
        <v>0</v>
      </c>
      <c r="N2381" s="42">
        <f>IFERROR(VLOOKUP($H2381,'Gen F Exp'!$A:$E,17,FALSE),0)</f>
        <v>0</v>
      </c>
      <c r="O2381" s="34">
        <f>IFERROR(VLOOKUP($H2381,'Water F Rev'!$A:$L,15,FALSE),0)</f>
        <v>0</v>
      </c>
      <c r="P2381" s="34">
        <f>IFERROR(VLOOKUP($H2381,'Water F Rev'!$A:$L,16,FALSE),0)</f>
        <v>0</v>
      </c>
      <c r="Q2381" s="42">
        <f>IFERROR(VLOOKUP($H2381,'Water F Rev'!$A:$L,17,FALSE),0)</f>
        <v>0</v>
      </c>
      <c r="R2381" s="34">
        <f>IFERROR(VLOOKUP($H2381,'Water F Exp'!$A:$K,15,FALSE),0)</f>
        <v>0</v>
      </c>
      <c r="S2381" s="34">
        <f>IFERROR(VLOOKUP($H2381,'Water F Exp'!$A:$K,16,FALSE),0)</f>
        <v>0</v>
      </c>
      <c r="T2381" s="42">
        <f>IFERROR(VLOOKUP($H2381,'Water F Exp'!$A:$K,17,FALSE),0)</f>
        <v>0</v>
      </c>
      <c r="U2381" s="34">
        <f ca="1">IFERROR(VLOOKUP($H2381,'Sewer F Rev'!$A:$E,15,FALSE),0)</f>
        <v>0</v>
      </c>
      <c r="V2381" s="34">
        <f ca="1">IFERROR(VLOOKUP($H2381,'Sewer F Rev'!$A:$E,16,FALSE),0)</f>
        <v>0</v>
      </c>
      <c r="W2381" s="42">
        <f ca="1">IFERROR(VLOOKUP($H2381,'Sewer F Rev'!$A:$E,17,FALSE),0)</f>
        <v>0</v>
      </c>
      <c r="X2381" s="34">
        <f>IFERROR(VLOOKUP($H2381,'Sewer F Exp'!$A:$B,15,FALSE),0)</f>
        <v>0</v>
      </c>
      <c r="Y2381" s="34">
        <f>IFERROR(VLOOKUP($H2381,'Sewer F Exp'!$A:$B,16,FALSE),0)</f>
        <v>0</v>
      </c>
      <c r="Z2381" s="42">
        <f>IFERROR(VLOOKUP($H2381,'Sewer F Exp'!$A:$B,17,FALSE),0)</f>
        <v>0</v>
      </c>
      <c r="AA2381" s="34">
        <f>IFERROR(VLOOKUP($H2381,'Refuse F Rev'!$A:$E,15,FALSE),0)</f>
        <v>0</v>
      </c>
      <c r="AB2381" s="34">
        <f>IFERROR(VLOOKUP($H2381,'Refuse F Rev'!$A:$E,16,FALSE),0)</f>
        <v>0</v>
      </c>
      <c r="AC2381" s="42">
        <f>IFERROR(VLOOKUP($H2381,'Refuse F Rev'!$A:$E,17,FALSE),0)</f>
        <v>0</v>
      </c>
      <c r="AD2381" s="34">
        <f>IFERROR(VLOOKUP($H2381,'Refuse F Exp'!$A:$E,15,FALSE),0)</f>
        <v>0</v>
      </c>
      <c r="AE2381" s="34">
        <f>IFERROR(VLOOKUP($H2381,'Refuse F Exp'!$A:$E,16,FALSE),0)</f>
        <v>0</v>
      </c>
      <c r="AF2381" s="42">
        <f>IFERROR(VLOOKUP($H2381,'Refuse F Exp'!$A:$E,17,FALSE),0)</f>
        <v>0</v>
      </c>
      <c r="AG2381" s="34">
        <f>IFERROR(VLOOKUP($H2381,#REF!,10,FALSE),0)</f>
        <v>0</v>
      </c>
      <c r="AH2381" s="34">
        <f>IFERROR(VLOOKUP($H2381,#REF!,11,FALSE),0)</f>
        <v>0</v>
      </c>
      <c r="AI2381" s="42">
        <f>IFERROR(VLOOKUP($H2381,#REF!,12,FALSE),0)</f>
        <v>0</v>
      </c>
      <c r="AJ2381" s="34">
        <f>IFERROR(VLOOKUP($H2381,#REF!,10,FALSE),0)</f>
        <v>0</v>
      </c>
      <c r="AK2381" s="34">
        <f>IFERROR(VLOOKUP($H2381,#REF!,11,FALSE),0)</f>
        <v>0</v>
      </c>
      <c r="AL2381" s="42">
        <f>IFERROR(VLOOKUP($H2381,#REF!,12,FALSE),0)</f>
        <v>0</v>
      </c>
      <c r="AM2381" s="34">
        <f>IFERROR(VLOOKUP($H2381,#REF!,10,FALSE),0)</f>
        <v>0</v>
      </c>
      <c r="AN2381" s="34">
        <f>IFERROR(VLOOKUP($H2381,#REF!,11,FALSE),0)</f>
        <v>0</v>
      </c>
      <c r="AO2381" s="42">
        <f>IFERROR(VLOOKUP($H2381,#REF!,12,FALSE),0)</f>
        <v>0</v>
      </c>
      <c r="AP2381" s="34">
        <f>IFERROR(VLOOKUP($H2381,#REF!,10,FALSE),0)</f>
        <v>0</v>
      </c>
      <c r="AQ2381" s="34">
        <f>IFERROR(VLOOKUP($H2381,#REF!,11,FALSE),0)</f>
        <v>0</v>
      </c>
      <c r="AR2381" s="42">
        <f>IFERROR(VLOOKUP($H2381,#REF!,12,FALSE),0)</f>
        <v>0</v>
      </c>
      <c r="AS2381" s="34">
        <f>IFERROR(VLOOKUP($H2381,#REF!,13,FALSE),0)</f>
        <v>0</v>
      </c>
      <c r="AT2381" s="34">
        <f>IFERROR(VLOOKUP($H2381,#REF!,14,FALSE),0)</f>
        <v>0</v>
      </c>
      <c r="AU2381" s="42">
        <f>IFERROR(VLOOKUP($H2381,#REF!,15,FALSE),0)</f>
        <v>0</v>
      </c>
      <c r="AV2381" s="34">
        <f>IFERROR(VLOOKUP($H2381,#REF!,15,FALSE),0)</f>
        <v>0</v>
      </c>
      <c r="AW2381" s="34">
        <f>IFERROR(VLOOKUP($H2381,#REF!,16,FALSE),0)</f>
        <v>0</v>
      </c>
      <c r="AX2381" s="42">
        <f>IFERROR(VLOOKUP($H2381,#REF!,17,FALSE),0)</f>
        <v>0</v>
      </c>
    </row>
    <row r="2382" spans="1:50" x14ac:dyDescent="0.3">
      <c r="A2382" s="33" t="str">
        <f t="shared" si="148"/>
        <v>0</v>
      </c>
      <c r="B2382" s="33">
        <f>+'R&amp;E EXPORT'!B2181</f>
        <v>0</v>
      </c>
      <c r="C2382" t="str">
        <f>IFERROR(VLOOKUP(A2382,'MCSJ Export'!A:C,3,FALSE),"")</f>
        <v/>
      </c>
      <c r="D2382" s="37">
        <f t="shared" ca="1" si="149"/>
        <v>0</v>
      </c>
      <c r="E2382" s="37">
        <f t="shared" ca="1" si="150"/>
        <v>0</v>
      </c>
      <c r="F2382" s="37">
        <f t="shared" ca="1" si="151"/>
        <v>0</v>
      </c>
      <c r="G2382" s="37"/>
      <c r="H2382" s="33">
        <f>+'R&amp;E EXPORT'!A2181</f>
        <v>0</v>
      </c>
      <c r="I2382" s="34">
        <f>IFERROR(VLOOKUP($H2382,'Gen F Rev'!$A:$M,15,FALSE),0)</f>
        <v>0</v>
      </c>
      <c r="J2382" s="34">
        <f>IFERROR(VLOOKUP($H2382,'Gen F Rev'!$A:$M,16,FALSE),0)</f>
        <v>0</v>
      </c>
      <c r="K2382" s="42">
        <f>IFERROR(VLOOKUP($H2382,'Gen F Rev'!$A:$M,17,FALSE),0)</f>
        <v>0</v>
      </c>
      <c r="L2382" s="34">
        <f>IFERROR(VLOOKUP($H2382,'Gen F Exp'!$A:$E,15,FALSE),0)</f>
        <v>0</v>
      </c>
      <c r="M2382" s="34">
        <f>IFERROR(VLOOKUP($H2382,'Gen F Exp'!$A:$E,16,FALSE),0)</f>
        <v>0</v>
      </c>
      <c r="N2382" s="42">
        <f>IFERROR(VLOOKUP($H2382,'Gen F Exp'!$A:$E,17,FALSE),0)</f>
        <v>0</v>
      </c>
      <c r="O2382" s="34">
        <f>IFERROR(VLOOKUP($H2382,'Water F Rev'!$A:$L,15,FALSE),0)</f>
        <v>0</v>
      </c>
      <c r="P2382" s="34">
        <f>IFERROR(VLOOKUP($H2382,'Water F Rev'!$A:$L,16,FALSE),0)</f>
        <v>0</v>
      </c>
      <c r="Q2382" s="42">
        <f>IFERROR(VLOOKUP($H2382,'Water F Rev'!$A:$L,17,FALSE),0)</f>
        <v>0</v>
      </c>
      <c r="R2382" s="34">
        <f>IFERROR(VLOOKUP($H2382,'Water F Exp'!$A:$K,15,FALSE),0)</f>
        <v>0</v>
      </c>
      <c r="S2382" s="34">
        <f>IFERROR(VLOOKUP($H2382,'Water F Exp'!$A:$K,16,FALSE),0)</f>
        <v>0</v>
      </c>
      <c r="T2382" s="42">
        <f>IFERROR(VLOOKUP($H2382,'Water F Exp'!$A:$K,17,FALSE),0)</f>
        <v>0</v>
      </c>
      <c r="U2382" s="34">
        <f ca="1">IFERROR(VLOOKUP($H2382,'Sewer F Rev'!$A:$E,15,FALSE),0)</f>
        <v>0</v>
      </c>
      <c r="V2382" s="34">
        <f ca="1">IFERROR(VLOOKUP($H2382,'Sewer F Rev'!$A:$E,16,FALSE),0)</f>
        <v>0</v>
      </c>
      <c r="W2382" s="42">
        <f ca="1">IFERROR(VLOOKUP($H2382,'Sewer F Rev'!$A:$E,17,FALSE),0)</f>
        <v>0</v>
      </c>
      <c r="X2382" s="34">
        <f>IFERROR(VLOOKUP($H2382,'Sewer F Exp'!$A:$B,15,FALSE),0)</f>
        <v>0</v>
      </c>
      <c r="Y2382" s="34">
        <f>IFERROR(VLOOKUP($H2382,'Sewer F Exp'!$A:$B,16,FALSE),0)</f>
        <v>0</v>
      </c>
      <c r="Z2382" s="42">
        <f>IFERROR(VLOOKUP($H2382,'Sewer F Exp'!$A:$B,17,FALSE),0)</f>
        <v>0</v>
      </c>
      <c r="AA2382" s="34">
        <f>IFERROR(VLOOKUP($H2382,'Refuse F Rev'!$A:$E,15,FALSE),0)</f>
        <v>0</v>
      </c>
      <c r="AB2382" s="34">
        <f>IFERROR(VLOOKUP($H2382,'Refuse F Rev'!$A:$E,16,FALSE),0)</f>
        <v>0</v>
      </c>
      <c r="AC2382" s="42">
        <f>IFERROR(VLOOKUP($H2382,'Refuse F Rev'!$A:$E,17,FALSE),0)</f>
        <v>0</v>
      </c>
      <c r="AD2382" s="34">
        <f>IFERROR(VLOOKUP($H2382,'Refuse F Exp'!$A:$E,15,FALSE),0)</f>
        <v>0</v>
      </c>
      <c r="AE2382" s="34">
        <f>IFERROR(VLOOKUP($H2382,'Refuse F Exp'!$A:$E,16,FALSE),0)</f>
        <v>0</v>
      </c>
      <c r="AF2382" s="42">
        <f>IFERROR(VLOOKUP($H2382,'Refuse F Exp'!$A:$E,17,FALSE),0)</f>
        <v>0</v>
      </c>
      <c r="AG2382" s="34">
        <f>IFERROR(VLOOKUP($H2382,#REF!,10,FALSE),0)</f>
        <v>0</v>
      </c>
      <c r="AH2382" s="34">
        <f>IFERROR(VLOOKUP($H2382,#REF!,11,FALSE),0)</f>
        <v>0</v>
      </c>
      <c r="AI2382" s="42">
        <f>IFERROR(VLOOKUP($H2382,#REF!,12,FALSE),0)</f>
        <v>0</v>
      </c>
      <c r="AJ2382" s="34">
        <f>IFERROR(VLOOKUP($H2382,#REF!,10,FALSE),0)</f>
        <v>0</v>
      </c>
      <c r="AK2382" s="34">
        <f>IFERROR(VLOOKUP($H2382,#REF!,11,FALSE),0)</f>
        <v>0</v>
      </c>
      <c r="AL2382" s="42">
        <f>IFERROR(VLOOKUP($H2382,#REF!,12,FALSE),0)</f>
        <v>0</v>
      </c>
      <c r="AM2382" s="34">
        <f>IFERROR(VLOOKUP($H2382,#REF!,10,FALSE),0)</f>
        <v>0</v>
      </c>
      <c r="AN2382" s="34">
        <f>IFERROR(VLOOKUP($H2382,#REF!,11,FALSE),0)</f>
        <v>0</v>
      </c>
      <c r="AO2382" s="42">
        <f>IFERROR(VLOOKUP($H2382,#REF!,12,FALSE),0)</f>
        <v>0</v>
      </c>
      <c r="AP2382" s="34">
        <f>IFERROR(VLOOKUP($H2382,#REF!,10,FALSE),0)</f>
        <v>0</v>
      </c>
      <c r="AQ2382" s="34">
        <f>IFERROR(VLOOKUP($H2382,#REF!,11,FALSE),0)</f>
        <v>0</v>
      </c>
      <c r="AR2382" s="42">
        <f>IFERROR(VLOOKUP($H2382,#REF!,12,FALSE),0)</f>
        <v>0</v>
      </c>
      <c r="AS2382" s="34">
        <f>IFERROR(VLOOKUP($H2382,#REF!,13,FALSE),0)</f>
        <v>0</v>
      </c>
      <c r="AT2382" s="34">
        <f>IFERROR(VLOOKUP($H2382,#REF!,14,FALSE),0)</f>
        <v>0</v>
      </c>
      <c r="AU2382" s="42">
        <f>IFERROR(VLOOKUP($H2382,#REF!,15,FALSE),0)</f>
        <v>0</v>
      </c>
      <c r="AV2382" s="34">
        <f>IFERROR(VLOOKUP($H2382,#REF!,15,FALSE),0)</f>
        <v>0</v>
      </c>
      <c r="AW2382" s="34">
        <f>IFERROR(VLOOKUP($H2382,#REF!,16,FALSE),0)</f>
        <v>0</v>
      </c>
      <c r="AX2382" s="42">
        <f>IFERROR(VLOOKUP($H2382,#REF!,17,FALSE),0)</f>
        <v>0</v>
      </c>
    </row>
    <row r="2383" spans="1:50" x14ac:dyDescent="0.3">
      <c r="A2383" s="33" t="str">
        <f t="shared" si="148"/>
        <v>0</v>
      </c>
      <c r="B2383" s="33">
        <f>+'R&amp;E EXPORT'!B2182</f>
        <v>0</v>
      </c>
      <c r="C2383" t="str">
        <f>IFERROR(VLOOKUP(A2383,'MCSJ Export'!A:C,3,FALSE),"")</f>
        <v/>
      </c>
      <c r="D2383" s="37">
        <f t="shared" ca="1" si="149"/>
        <v>0</v>
      </c>
      <c r="E2383" s="37">
        <f t="shared" ca="1" si="150"/>
        <v>0</v>
      </c>
      <c r="F2383" s="37">
        <f t="shared" ca="1" si="151"/>
        <v>0</v>
      </c>
      <c r="G2383" s="37"/>
      <c r="H2383" s="33">
        <f>+'R&amp;E EXPORT'!A2182</f>
        <v>0</v>
      </c>
      <c r="I2383" s="34">
        <f>IFERROR(VLOOKUP($H2383,'Gen F Rev'!$A:$M,15,FALSE),0)</f>
        <v>0</v>
      </c>
      <c r="J2383" s="34">
        <f>IFERROR(VLOOKUP($H2383,'Gen F Rev'!$A:$M,16,FALSE),0)</f>
        <v>0</v>
      </c>
      <c r="K2383" s="42">
        <f>IFERROR(VLOOKUP($H2383,'Gen F Rev'!$A:$M,17,FALSE),0)</f>
        <v>0</v>
      </c>
      <c r="L2383" s="34">
        <f>IFERROR(VLOOKUP($H2383,'Gen F Exp'!$A:$E,15,FALSE),0)</f>
        <v>0</v>
      </c>
      <c r="M2383" s="34">
        <f>IFERROR(VLOOKUP($H2383,'Gen F Exp'!$A:$E,16,FALSE),0)</f>
        <v>0</v>
      </c>
      <c r="N2383" s="42">
        <f>IFERROR(VLOOKUP($H2383,'Gen F Exp'!$A:$E,17,FALSE),0)</f>
        <v>0</v>
      </c>
      <c r="O2383" s="34">
        <f>IFERROR(VLOOKUP($H2383,'Water F Rev'!$A:$L,15,FALSE),0)</f>
        <v>0</v>
      </c>
      <c r="P2383" s="34">
        <f>IFERROR(VLOOKUP($H2383,'Water F Rev'!$A:$L,16,FALSE),0)</f>
        <v>0</v>
      </c>
      <c r="Q2383" s="42">
        <f>IFERROR(VLOOKUP($H2383,'Water F Rev'!$A:$L,17,FALSE),0)</f>
        <v>0</v>
      </c>
      <c r="R2383" s="34">
        <f>IFERROR(VLOOKUP($H2383,'Water F Exp'!$A:$K,15,FALSE),0)</f>
        <v>0</v>
      </c>
      <c r="S2383" s="34">
        <f>IFERROR(VLOOKUP($H2383,'Water F Exp'!$A:$K,16,FALSE),0)</f>
        <v>0</v>
      </c>
      <c r="T2383" s="42">
        <f>IFERROR(VLOOKUP($H2383,'Water F Exp'!$A:$K,17,FALSE),0)</f>
        <v>0</v>
      </c>
      <c r="U2383" s="34">
        <f ca="1">IFERROR(VLOOKUP($H2383,'Sewer F Rev'!$A:$E,15,FALSE),0)</f>
        <v>0</v>
      </c>
      <c r="V2383" s="34">
        <f ca="1">IFERROR(VLOOKUP($H2383,'Sewer F Rev'!$A:$E,16,FALSE),0)</f>
        <v>0</v>
      </c>
      <c r="W2383" s="42">
        <f ca="1">IFERROR(VLOOKUP($H2383,'Sewer F Rev'!$A:$E,17,FALSE),0)</f>
        <v>0</v>
      </c>
      <c r="X2383" s="34">
        <f>IFERROR(VLOOKUP($H2383,'Sewer F Exp'!$A:$B,15,FALSE),0)</f>
        <v>0</v>
      </c>
      <c r="Y2383" s="34">
        <f>IFERROR(VLOOKUP($H2383,'Sewer F Exp'!$A:$B,16,FALSE),0)</f>
        <v>0</v>
      </c>
      <c r="Z2383" s="42">
        <f>IFERROR(VLOOKUP($H2383,'Sewer F Exp'!$A:$B,17,FALSE),0)</f>
        <v>0</v>
      </c>
      <c r="AA2383" s="34">
        <f>IFERROR(VLOOKUP($H2383,'Refuse F Rev'!$A:$E,15,FALSE),0)</f>
        <v>0</v>
      </c>
      <c r="AB2383" s="34">
        <f>IFERROR(VLOOKUP($H2383,'Refuse F Rev'!$A:$E,16,FALSE),0)</f>
        <v>0</v>
      </c>
      <c r="AC2383" s="42">
        <f>IFERROR(VLOOKUP($H2383,'Refuse F Rev'!$A:$E,17,FALSE),0)</f>
        <v>0</v>
      </c>
      <c r="AD2383" s="34">
        <f>IFERROR(VLOOKUP($H2383,'Refuse F Exp'!$A:$E,15,FALSE),0)</f>
        <v>0</v>
      </c>
      <c r="AE2383" s="34">
        <f>IFERROR(VLOOKUP($H2383,'Refuse F Exp'!$A:$E,16,FALSE),0)</f>
        <v>0</v>
      </c>
      <c r="AF2383" s="42">
        <f>IFERROR(VLOOKUP($H2383,'Refuse F Exp'!$A:$E,17,FALSE),0)</f>
        <v>0</v>
      </c>
      <c r="AG2383" s="34">
        <f>IFERROR(VLOOKUP($H2383,#REF!,10,FALSE),0)</f>
        <v>0</v>
      </c>
      <c r="AH2383" s="34">
        <f>IFERROR(VLOOKUP($H2383,#REF!,11,FALSE),0)</f>
        <v>0</v>
      </c>
      <c r="AI2383" s="42">
        <f>IFERROR(VLOOKUP($H2383,#REF!,12,FALSE),0)</f>
        <v>0</v>
      </c>
      <c r="AJ2383" s="34">
        <f>IFERROR(VLOOKUP($H2383,#REF!,10,FALSE),0)</f>
        <v>0</v>
      </c>
      <c r="AK2383" s="34">
        <f>IFERROR(VLOOKUP($H2383,#REF!,11,FALSE),0)</f>
        <v>0</v>
      </c>
      <c r="AL2383" s="42">
        <f>IFERROR(VLOOKUP($H2383,#REF!,12,FALSE),0)</f>
        <v>0</v>
      </c>
      <c r="AM2383" s="34">
        <f>IFERROR(VLOOKUP($H2383,#REF!,10,FALSE),0)</f>
        <v>0</v>
      </c>
      <c r="AN2383" s="34">
        <f>IFERROR(VLOOKUP($H2383,#REF!,11,FALSE),0)</f>
        <v>0</v>
      </c>
      <c r="AO2383" s="42">
        <f>IFERROR(VLOOKUP($H2383,#REF!,12,FALSE),0)</f>
        <v>0</v>
      </c>
      <c r="AP2383" s="34">
        <f>IFERROR(VLOOKUP($H2383,#REF!,10,FALSE),0)</f>
        <v>0</v>
      </c>
      <c r="AQ2383" s="34">
        <f>IFERROR(VLOOKUP($H2383,#REF!,11,FALSE),0)</f>
        <v>0</v>
      </c>
      <c r="AR2383" s="42">
        <f>IFERROR(VLOOKUP($H2383,#REF!,12,FALSE),0)</f>
        <v>0</v>
      </c>
      <c r="AS2383" s="34">
        <f>IFERROR(VLOOKUP($H2383,#REF!,13,FALSE),0)</f>
        <v>0</v>
      </c>
      <c r="AT2383" s="34">
        <f>IFERROR(VLOOKUP($H2383,#REF!,14,FALSE),0)</f>
        <v>0</v>
      </c>
      <c r="AU2383" s="42">
        <f>IFERROR(VLOOKUP($H2383,#REF!,15,FALSE),0)</f>
        <v>0</v>
      </c>
      <c r="AV2383" s="34">
        <f>IFERROR(VLOOKUP($H2383,#REF!,15,FALSE),0)</f>
        <v>0</v>
      </c>
      <c r="AW2383" s="34">
        <f>IFERROR(VLOOKUP($H2383,#REF!,16,FALSE),0)</f>
        <v>0</v>
      </c>
      <c r="AX2383" s="42">
        <f>IFERROR(VLOOKUP($H2383,#REF!,17,FALSE),0)</f>
        <v>0</v>
      </c>
    </row>
    <row r="2384" spans="1:50" x14ac:dyDescent="0.3">
      <c r="A2384" s="33" t="str">
        <f t="shared" si="148"/>
        <v>0</v>
      </c>
      <c r="B2384" s="33">
        <f>+'R&amp;E EXPORT'!B2183</f>
        <v>0</v>
      </c>
      <c r="C2384" t="str">
        <f>IFERROR(VLOOKUP(A2384,'MCSJ Export'!A:C,3,FALSE),"")</f>
        <v/>
      </c>
      <c r="D2384" s="37">
        <f t="shared" ca="1" si="149"/>
        <v>0</v>
      </c>
      <c r="E2384" s="37">
        <f t="shared" ca="1" si="150"/>
        <v>0</v>
      </c>
      <c r="F2384" s="37">
        <f t="shared" ca="1" si="151"/>
        <v>0</v>
      </c>
      <c r="G2384" s="37"/>
      <c r="H2384" s="33">
        <f>+'R&amp;E EXPORT'!A2183</f>
        <v>0</v>
      </c>
      <c r="I2384" s="34">
        <f>IFERROR(VLOOKUP($H2384,'Gen F Rev'!$A:$M,15,FALSE),0)</f>
        <v>0</v>
      </c>
      <c r="J2384" s="34">
        <f>IFERROR(VLOOKUP($H2384,'Gen F Rev'!$A:$M,16,FALSE),0)</f>
        <v>0</v>
      </c>
      <c r="K2384" s="42">
        <f>IFERROR(VLOOKUP($H2384,'Gen F Rev'!$A:$M,17,FALSE),0)</f>
        <v>0</v>
      </c>
      <c r="L2384" s="34">
        <f>IFERROR(VLOOKUP($H2384,'Gen F Exp'!$A:$E,15,FALSE),0)</f>
        <v>0</v>
      </c>
      <c r="M2384" s="34">
        <f>IFERROR(VLOOKUP($H2384,'Gen F Exp'!$A:$E,16,FALSE),0)</f>
        <v>0</v>
      </c>
      <c r="N2384" s="42">
        <f>IFERROR(VLOOKUP($H2384,'Gen F Exp'!$A:$E,17,FALSE),0)</f>
        <v>0</v>
      </c>
      <c r="O2384" s="34">
        <f>IFERROR(VLOOKUP($H2384,'Water F Rev'!$A:$L,15,FALSE),0)</f>
        <v>0</v>
      </c>
      <c r="P2384" s="34">
        <f>IFERROR(VLOOKUP($H2384,'Water F Rev'!$A:$L,16,FALSE),0)</f>
        <v>0</v>
      </c>
      <c r="Q2384" s="42">
        <f>IFERROR(VLOOKUP($H2384,'Water F Rev'!$A:$L,17,FALSE),0)</f>
        <v>0</v>
      </c>
      <c r="R2384" s="34">
        <f>IFERROR(VLOOKUP($H2384,'Water F Exp'!$A:$K,15,FALSE),0)</f>
        <v>0</v>
      </c>
      <c r="S2384" s="34">
        <f>IFERROR(VLOOKUP($H2384,'Water F Exp'!$A:$K,16,FALSE),0)</f>
        <v>0</v>
      </c>
      <c r="T2384" s="42">
        <f>IFERROR(VLOOKUP($H2384,'Water F Exp'!$A:$K,17,FALSE),0)</f>
        <v>0</v>
      </c>
      <c r="U2384" s="34">
        <f ca="1">IFERROR(VLOOKUP($H2384,'Sewer F Rev'!$A:$E,15,FALSE),0)</f>
        <v>0</v>
      </c>
      <c r="V2384" s="34">
        <f ca="1">IFERROR(VLOOKUP($H2384,'Sewer F Rev'!$A:$E,16,FALSE),0)</f>
        <v>0</v>
      </c>
      <c r="W2384" s="42">
        <f ca="1">IFERROR(VLOOKUP($H2384,'Sewer F Rev'!$A:$E,17,FALSE),0)</f>
        <v>0</v>
      </c>
      <c r="X2384" s="34">
        <f>IFERROR(VLOOKUP($H2384,'Sewer F Exp'!$A:$B,15,FALSE),0)</f>
        <v>0</v>
      </c>
      <c r="Y2384" s="34">
        <f>IFERROR(VLOOKUP($H2384,'Sewer F Exp'!$A:$B,16,FALSE),0)</f>
        <v>0</v>
      </c>
      <c r="Z2384" s="42">
        <f>IFERROR(VLOOKUP($H2384,'Sewer F Exp'!$A:$B,17,FALSE),0)</f>
        <v>0</v>
      </c>
      <c r="AA2384" s="34">
        <f>IFERROR(VLOOKUP($H2384,'Refuse F Rev'!$A:$E,15,FALSE),0)</f>
        <v>0</v>
      </c>
      <c r="AB2384" s="34">
        <f>IFERROR(VLOOKUP($H2384,'Refuse F Rev'!$A:$E,16,FALSE),0)</f>
        <v>0</v>
      </c>
      <c r="AC2384" s="42">
        <f>IFERROR(VLOOKUP($H2384,'Refuse F Rev'!$A:$E,17,FALSE),0)</f>
        <v>0</v>
      </c>
      <c r="AD2384" s="34">
        <f>IFERROR(VLOOKUP($H2384,'Refuse F Exp'!$A:$E,15,FALSE),0)</f>
        <v>0</v>
      </c>
      <c r="AE2384" s="34">
        <f>IFERROR(VLOOKUP($H2384,'Refuse F Exp'!$A:$E,16,FALSE),0)</f>
        <v>0</v>
      </c>
      <c r="AF2384" s="42">
        <f>IFERROR(VLOOKUP($H2384,'Refuse F Exp'!$A:$E,17,FALSE),0)</f>
        <v>0</v>
      </c>
      <c r="AG2384" s="34">
        <f>IFERROR(VLOOKUP($H2384,#REF!,10,FALSE),0)</f>
        <v>0</v>
      </c>
      <c r="AH2384" s="34">
        <f>IFERROR(VLOOKUP($H2384,#REF!,11,FALSE),0)</f>
        <v>0</v>
      </c>
      <c r="AI2384" s="42">
        <f>IFERROR(VLOOKUP($H2384,#REF!,12,FALSE),0)</f>
        <v>0</v>
      </c>
      <c r="AJ2384" s="34">
        <f>IFERROR(VLOOKUP($H2384,#REF!,10,FALSE),0)</f>
        <v>0</v>
      </c>
      <c r="AK2384" s="34">
        <f>IFERROR(VLOOKUP($H2384,#REF!,11,FALSE),0)</f>
        <v>0</v>
      </c>
      <c r="AL2384" s="42">
        <f>IFERROR(VLOOKUP($H2384,#REF!,12,FALSE),0)</f>
        <v>0</v>
      </c>
      <c r="AM2384" s="34">
        <f>IFERROR(VLOOKUP($H2384,#REF!,10,FALSE),0)</f>
        <v>0</v>
      </c>
      <c r="AN2384" s="34">
        <f>IFERROR(VLOOKUP($H2384,#REF!,11,FALSE),0)</f>
        <v>0</v>
      </c>
      <c r="AO2384" s="42">
        <f>IFERROR(VLOOKUP($H2384,#REF!,12,FALSE),0)</f>
        <v>0</v>
      </c>
      <c r="AP2384" s="34">
        <f>IFERROR(VLOOKUP($H2384,#REF!,10,FALSE),0)</f>
        <v>0</v>
      </c>
      <c r="AQ2384" s="34">
        <f>IFERROR(VLOOKUP($H2384,#REF!,11,FALSE),0)</f>
        <v>0</v>
      </c>
      <c r="AR2384" s="42">
        <f>IFERROR(VLOOKUP($H2384,#REF!,12,FALSE),0)</f>
        <v>0</v>
      </c>
      <c r="AS2384" s="34">
        <f>IFERROR(VLOOKUP($H2384,#REF!,13,FALSE),0)</f>
        <v>0</v>
      </c>
      <c r="AT2384" s="34">
        <f>IFERROR(VLOOKUP($H2384,#REF!,14,FALSE),0)</f>
        <v>0</v>
      </c>
      <c r="AU2384" s="42">
        <f>IFERROR(VLOOKUP($H2384,#REF!,15,FALSE),0)</f>
        <v>0</v>
      </c>
      <c r="AV2384" s="34">
        <f>IFERROR(VLOOKUP($H2384,#REF!,15,FALSE),0)</f>
        <v>0</v>
      </c>
      <c r="AW2384" s="34">
        <f>IFERROR(VLOOKUP($H2384,#REF!,16,FALSE),0)</f>
        <v>0</v>
      </c>
      <c r="AX2384" s="42">
        <f>IFERROR(VLOOKUP($H2384,#REF!,17,FALSE),0)</f>
        <v>0</v>
      </c>
    </row>
    <row r="2385" spans="1:50" x14ac:dyDescent="0.3">
      <c r="A2385" s="33" t="str">
        <f t="shared" si="148"/>
        <v>0</v>
      </c>
      <c r="B2385" s="33">
        <f>+'R&amp;E EXPORT'!B2184</f>
        <v>0</v>
      </c>
      <c r="C2385" t="str">
        <f>IFERROR(VLOOKUP(A2385,'MCSJ Export'!A:C,3,FALSE),"")</f>
        <v/>
      </c>
      <c r="D2385" s="37">
        <f t="shared" ca="1" si="149"/>
        <v>0</v>
      </c>
      <c r="E2385" s="37">
        <f t="shared" ca="1" si="150"/>
        <v>0</v>
      </c>
      <c r="F2385" s="37">
        <f t="shared" ca="1" si="151"/>
        <v>0</v>
      </c>
      <c r="G2385" s="37"/>
      <c r="H2385" s="33">
        <f>+'R&amp;E EXPORT'!A2184</f>
        <v>0</v>
      </c>
      <c r="I2385" s="34">
        <f>IFERROR(VLOOKUP($H2385,'Gen F Rev'!$A:$M,15,FALSE),0)</f>
        <v>0</v>
      </c>
      <c r="J2385" s="34">
        <f>IFERROR(VLOOKUP($H2385,'Gen F Rev'!$A:$M,16,FALSE),0)</f>
        <v>0</v>
      </c>
      <c r="K2385" s="42">
        <f>IFERROR(VLOOKUP($H2385,'Gen F Rev'!$A:$M,17,FALSE),0)</f>
        <v>0</v>
      </c>
      <c r="L2385" s="34">
        <f>IFERROR(VLOOKUP($H2385,'Gen F Exp'!$A:$E,15,FALSE),0)</f>
        <v>0</v>
      </c>
      <c r="M2385" s="34">
        <f>IFERROR(VLOOKUP($H2385,'Gen F Exp'!$A:$E,16,FALSE),0)</f>
        <v>0</v>
      </c>
      <c r="N2385" s="42">
        <f>IFERROR(VLOOKUP($H2385,'Gen F Exp'!$A:$E,17,FALSE),0)</f>
        <v>0</v>
      </c>
      <c r="O2385" s="34">
        <f>IFERROR(VLOOKUP($H2385,'Water F Rev'!$A:$L,15,FALSE),0)</f>
        <v>0</v>
      </c>
      <c r="P2385" s="34">
        <f>IFERROR(VLOOKUP($H2385,'Water F Rev'!$A:$L,16,FALSE),0)</f>
        <v>0</v>
      </c>
      <c r="Q2385" s="42">
        <f>IFERROR(VLOOKUP($H2385,'Water F Rev'!$A:$L,17,FALSE),0)</f>
        <v>0</v>
      </c>
      <c r="R2385" s="34">
        <f>IFERROR(VLOOKUP($H2385,'Water F Exp'!$A:$K,15,FALSE),0)</f>
        <v>0</v>
      </c>
      <c r="S2385" s="34">
        <f>IFERROR(VLOOKUP($H2385,'Water F Exp'!$A:$K,16,FALSE),0)</f>
        <v>0</v>
      </c>
      <c r="T2385" s="42">
        <f>IFERROR(VLOOKUP($H2385,'Water F Exp'!$A:$K,17,FALSE),0)</f>
        <v>0</v>
      </c>
      <c r="U2385" s="34">
        <f ca="1">IFERROR(VLOOKUP($H2385,'Sewer F Rev'!$A:$E,15,FALSE),0)</f>
        <v>0</v>
      </c>
      <c r="V2385" s="34">
        <f ca="1">IFERROR(VLOOKUP($H2385,'Sewer F Rev'!$A:$E,16,FALSE),0)</f>
        <v>0</v>
      </c>
      <c r="W2385" s="42">
        <f ca="1">IFERROR(VLOOKUP($H2385,'Sewer F Rev'!$A:$E,17,FALSE),0)</f>
        <v>0</v>
      </c>
      <c r="X2385" s="34">
        <f>IFERROR(VLOOKUP($H2385,'Sewer F Exp'!$A:$B,15,FALSE),0)</f>
        <v>0</v>
      </c>
      <c r="Y2385" s="34">
        <f>IFERROR(VLOOKUP($H2385,'Sewer F Exp'!$A:$B,16,FALSE),0)</f>
        <v>0</v>
      </c>
      <c r="Z2385" s="42">
        <f>IFERROR(VLOOKUP($H2385,'Sewer F Exp'!$A:$B,17,FALSE),0)</f>
        <v>0</v>
      </c>
      <c r="AA2385" s="34">
        <f>IFERROR(VLOOKUP($H2385,'Refuse F Rev'!$A:$E,15,FALSE),0)</f>
        <v>0</v>
      </c>
      <c r="AB2385" s="34">
        <f>IFERROR(VLOOKUP($H2385,'Refuse F Rev'!$A:$E,16,FALSE),0)</f>
        <v>0</v>
      </c>
      <c r="AC2385" s="42">
        <f>IFERROR(VLOOKUP($H2385,'Refuse F Rev'!$A:$E,17,FALSE),0)</f>
        <v>0</v>
      </c>
      <c r="AD2385" s="34">
        <f>IFERROR(VLOOKUP($H2385,'Refuse F Exp'!$A:$E,15,FALSE),0)</f>
        <v>0</v>
      </c>
      <c r="AE2385" s="34">
        <f>IFERROR(VLOOKUP($H2385,'Refuse F Exp'!$A:$E,16,FALSE),0)</f>
        <v>0</v>
      </c>
      <c r="AF2385" s="42">
        <f>IFERROR(VLOOKUP($H2385,'Refuse F Exp'!$A:$E,17,FALSE),0)</f>
        <v>0</v>
      </c>
      <c r="AG2385" s="34">
        <f>IFERROR(VLOOKUP($H2385,#REF!,10,FALSE),0)</f>
        <v>0</v>
      </c>
      <c r="AH2385" s="34">
        <f>IFERROR(VLOOKUP($H2385,#REF!,11,FALSE),0)</f>
        <v>0</v>
      </c>
      <c r="AI2385" s="42">
        <f>IFERROR(VLOOKUP($H2385,#REF!,12,FALSE),0)</f>
        <v>0</v>
      </c>
      <c r="AJ2385" s="34">
        <f>IFERROR(VLOOKUP($H2385,#REF!,10,FALSE),0)</f>
        <v>0</v>
      </c>
      <c r="AK2385" s="34">
        <f>IFERROR(VLOOKUP($H2385,#REF!,11,FALSE),0)</f>
        <v>0</v>
      </c>
      <c r="AL2385" s="42">
        <f>IFERROR(VLOOKUP($H2385,#REF!,12,FALSE),0)</f>
        <v>0</v>
      </c>
      <c r="AM2385" s="34">
        <f>IFERROR(VLOOKUP($H2385,#REF!,10,FALSE),0)</f>
        <v>0</v>
      </c>
      <c r="AN2385" s="34">
        <f>IFERROR(VLOOKUP($H2385,#REF!,11,FALSE),0)</f>
        <v>0</v>
      </c>
      <c r="AO2385" s="42">
        <f>IFERROR(VLOOKUP($H2385,#REF!,12,FALSE),0)</f>
        <v>0</v>
      </c>
      <c r="AP2385" s="34">
        <f>IFERROR(VLOOKUP($H2385,#REF!,10,FALSE),0)</f>
        <v>0</v>
      </c>
      <c r="AQ2385" s="34">
        <f>IFERROR(VLOOKUP($H2385,#REF!,11,FALSE),0)</f>
        <v>0</v>
      </c>
      <c r="AR2385" s="42">
        <f>IFERROR(VLOOKUP($H2385,#REF!,12,FALSE),0)</f>
        <v>0</v>
      </c>
      <c r="AS2385" s="34">
        <f>IFERROR(VLOOKUP($H2385,#REF!,13,FALSE),0)</f>
        <v>0</v>
      </c>
      <c r="AT2385" s="34">
        <f>IFERROR(VLOOKUP($H2385,#REF!,14,FALSE),0)</f>
        <v>0</v>
      </c>
      <c r="AU2385" s="42">
        <f>IFERROR(VLOOKUP($H2385,#REF!,15,FALSE),0)</f>
        <v>0</v>
      </c>
      <c r="AV2385" s="34">
        <f>IFERROR(VLOOKUP($H2385,#REF!,15,FALSE),0)</f>
        <v>0</v>
      </c>
      <c r="AW2385" s="34">
        <f>IFERROR(VLOOKUP($H2385,#REF!,16,FALSE),0)</f>
        <v>0</v>
      </c>
      <c r="AX2385" s="42">
        <f>IFERROR(VLOOKUP($H2385,#REF!,17,FALSE),0)</f>
        <v>0</v>
      </c>
    </row>
    <row r="2386" spans="1:50" x14ac:dyDescent="0.3">
      <c r="A2386" s="33" t="str">
        <f t="shared" si="148"/>
        <v>0</v>
      </c>
      <c r="B2386" s="33">
        <f>+'R&amp;E EXPORT'!B2185</f>
        <v>0</v>
      </c>
      <c r="C2386" t="str">
        <f>IFERROR(VLOOKUP(A2386,'MCSJ Export'!A:C,3,FALSE),"")</f>
        <v/>
      </c>
      <c r="D2386" s="37">
        <f t="shared" ca="1" si="149"/>
        <v>0</v>
      </c>
      <c r="E2386" s="37">
        <f t="shared" ca="1" si="150"/>
        <v>0</v>
      </c>
      <c r="F2386" s="37">
        <f t="shared" ca="1" si="151"/>
        <v>0</v>
      </c>
      <c r="G2386" s="37"/>
      <c r="H2386" s="33">
        <f>+'R&amp;E EXPORT'!A2185</f>
        <v>0</v>
      </c>
      <c r="I2386" s="34">
        <f>IFERROR(VLOOKUP($H2386,'Gen F Rev'!$A:$M,15,FALSE),0)</f>
        <v>0</v>
      </c>
      <c r="J2386" s="34">
        <f>IFERROR(VLOOKUP($H2386,'Gen F Rev'!$A:$M,16,FALSE),0)</f>
        <v>0</v>
      </c>
      <c r="K2386" s="42">
        <f>IFERROR(VLOOKUP($H2386,'Gen F Rev'!$A:$M,17,FALSE),0)</f>
        <v>0</v>
      </c>
      <c r="L2386" s="34">
        <f>IFERROR(VLOOKUP($H2386,'Gen F Exp'!$A:$E,15,FALSE),0)</f>
        <v>0</v>
      </c>
      <c r="M2386" s="34">
        <f>IFERROR(VLOOKUP($H2386,'Gen F Exp'!$A:$E,16,FALSE),0)</f>
        <v>0</v>
      </c>
      <c r="N2386" s="42">
        <f>IFERROR(VLOOKUP($H2386,'Gen F Exp'!$A:$E,17,FALSE),0)</f>
        <v>0</v>
      </c>
      <c r="O2386" s="34">
        <f>IFERROR(VLOOKUP($H2386,'Water F Rev'!$A:$L,15,FALSE),0)</f>
        <v>0</v>
      </c>
      <c r="P2386" s="34">
        <f>IFERROR(VLOOKUP($H2386,'Water F Rev'!$A:$L,16,FALSE),0)</f>
        <v>0</v>
      </c>
      <c r="Q2386" s="42">
        <f>IFERROR(VLOOKUP($H2386,'Water F Rev'!$A:$L,17,FALSE),0)</f>
        <v>0</v>
      </c>
      <c r="R2386" s="34">
        <f>IFERROR(VLOOKUP($H2386,'Water F Exp'!$A:$K,15,FALSE),0)</f>
        <v>0</v>
      </c>
      <c r="S2386" s="34">
        <f>IFERROR(VLOOKUP($H2386,'Water F Exp'!$A:$K,16,FALSE),0)</f>
        <v>0</v>
      </c>
      <c r="T2386" s="42">
        <f>IFERROR(VLOOKUP($H2386,'Water F Exp'!$A:$K,17,FALSE),0)</f>
        <v>0</v>
      </c>
      <c r="U2386" s="34">
        <f ca="1">IFERROR(VLOOKUP($H2386,'Sewer F Rev'!$A:$E,15,FALSE),0)</f>
        <v>0</v>
      </c>
      <c r="V2386" s="34">
        <f ca="1">IFERROR(VLOOKUP($H2386,'Sewer F Rev'!$A:$E,16,FALSE),0)</f>
        <v>0</v>
      </c>
      <c r="W2386" s="42">
        <f ca="1">IFERROR(VLOOKUP($H2386,'Sewer F Rev'!$A:$E,17,FALSE),0)</f>
        <v>0</v>
      </c>
      <c r="X2386" s="34">
        <f>IFERROR(VLOOKUP($H2386,'Sewer F Exp'!$A:$B,15,FALSE),0)</f>
        <v>0</v>
      </c>
      <c r="Y2386" s="34">
        <f>IFERROR(VLOOKUP($H2386,'Sewer F Exp'!$A:$B,16,FALSE),0)</f>
        <v>0</v>
      </c>
      <c r="Z2386" s="42">
        <f>IFERROR(VLOOKUP($H2386,'Sewer F Exp'!$A:$B,17,FALSE),0)</f>
        <v>0</v>
      </c>
      <c r="AA2386" s="34">
        <f>IFERROR(VLOOKUP($H2386,'Refuse F Rev'!$A:$E,15,FALSE),0)</f>
        <v>0</v>
      </c>
      <c r="AB2386" s="34">
        <f>IFERROR(VLOOKUP($H2386,'Refuse F Rev'!$A:$E,16,FALSE),0)</f>
        <v>0</v>
      </c>
      <c r="AC2386" s="42">
        <f>IFERROR(VLOOKUP($H2386,'Refuse F Rev'!$A:$E,17,FALSE),0)</f>
        <v>0</v>
      </c>
      <c r="AD2386" s="34">
        <f>IFERROR(VLOOKUP($H2386,'Refuse F Exp'!$A:$E,15,FALSE),0)</f>
        <v>0</v>
      </c>
      <c r="AE2386" s="34">
        <f>IFERROR(VLOOKUP($H2386,'Refuse F Exp'!$A:$E,16,FALSE),0)</f>
        <v>0</v>
      </c>
      <c r="AF2386" s="42">
        <f>IFERROR(VLOOKUP($H2386,'Refuse F Exp'!$A:$E,17,FALSE),0)</f>
        <v>0</v>
      </c>
      <c r="AG2386" s="34">
        <f>IFERROR(VLOOKUP($H2386,#REF!,10,FALSE),0)</f>
        <v>0</v>
      </c>
      <c r="AH2386" s="34">
        <f>IFERROR(VLOOKUP($H2386,#REF!,11,FALSE),0)</f>
        <v>0</v>
      </c>
      <c r="AI2386" s="42">
        <f>IFERROR(VLOOKUP($H2386,#REF!,12,FALSE),0)</f>
        <v>0</v>
      </c>
      <c r="AJ2386" s="34">
        <f>IFERROR(VLOOKUP($H2386,#REF!,10,FALSE),0)</f>
        <v>0</v>
      </c>
      <c r="AK2386" s="34">
        <f>IFERROR(VLOOKUP($H2386,#REF!,11,FALSE),0)</f>
        <v>0</v>
      </c>
      <c r="AL2386" s="42">
        <f>IFERROR(VLOOKUP($H2386,#REF!,12,FALSE),0)</f>
        <v>0</v>
      </c>
      <c r="AM2386" s="34">
        <f>IFERROR(VLOOKUP($H2386,#REF!,10,FALSE),0)</f>
        <v>0</v>
      </c>
      <c r="AN2386" s="34">
        <f>IFERROR(VLOOKUP($H2386,#REF!,11,FALSE),0)</f>
        <v>0</v>
      </c>
      <c r="AO2386" s="42">
        <f>IFERROR(VLOOKUP($H2386,#REF!,12,FALSE),0)</f>
        <v>0</v>
      </c>
      <c r="AP2386" s="34">
        <f>IFERROR(VLOOKUP($H2386,#REF!,10,FALSE),0)</f>
        <v>0</v>
      </c>
      <c r="AQ2386" s="34">
        <f>IFERROR(VLOOKUP($H2386,#REF!,11,FALSE),0)</f>
        <v>0</v>
      </c>
      <c r="AR2386" s="42">
        <f>IFERROR(VLOOKUP($H2386,#REF!,12,FALSE),0)</f>
        <v>0</v>
      </c>
      <c r="AS2386" s="34">
        <f>IFERROR(VLOOKUP($H2386,#REF!,13,FALSE),0)</f>
        <v>0</v>
      </c>
      <c r="AT2386" s="34">
        <f>IFERROR(VLOOKUP($H2386,#REF!,14,FALSE),0)</f>
        <v>0</v>
      </c>
      <c r="AU2386" s="42">
        <f>IFERROR(VLOOKUP($H2386,#REF!,15,FALSE),0)</f>
        <v>0</v>
      </c>
      <c r="AV2386" s="34">
        <f>IFERROR(VLOOKUP($H2386,#REF!,15,FALSE),0)</f>
        <v>0</v>
      </c>
      <c r="AW2386" s="34">
        <f>IFERROR(VLOOKUP($H2386,#REF!,16,FALSE),0)</f>
        <v>0</v>
      </c>
      <c r="AX2386" s="42">
        <f>IFERROR(VLOOKUP($H2386,#REF!,17,FALSE),0)</f>
        <v>0</v>
      </c>
    </row>
    <row r="2387" spans="1:50" x14ac:dyDescent="0.3">
      <c r="A2387" s="33" t="str">
        <f t="shared" si="148"/>
        <v>0</v>
      </c>
      <c r="B2387" s="33">
        <f>+'R&amp;E EXPORT'!B2186</f>
        <v>0</v>
      </c>
      <c r="C2387" t="str">
        <f>IFERROR(VLOOKUP(A2387,'MCSJ Export'!A:C,3,FALSE),"")</f>
        <v/>
      </c>
      <c r="D2387" s="37">
        <f t="shared" ca="1" si="149"/>
        <v>0</v>
      </c>
      <c r="E2387" s="37">
        <f t="shared" ca="1" si="150"/>
        <v>0</v>
      </c>
      <c r="F2387" s="37">
        <f t="shared" ca="1" si="151"/>
        <v>0</v>
      </c>
      <c r="G2387" s="37"/>
      <c r="H2387" s="33">
        <f>+'R&amp;E EXPORT'!A2186</f>
        <v>0</v>
      </c>
      <c r="I2387" s="34">
        <f>IFERROR(VLOOKUP($H2387,'Gen F Rev'!$A:$M,15,FALSE),0)</f>
        <v>0</v>
      </c>
      <c r="J2387" s="34">
        <f>IFERROR(VLOOKUP($H2387,'Gen F Rev'!$A:$M,16,FALSE),0)</f>
        <v>0</v>
      </c>
      <c r="K2387" s="42">
        <f>IFERROR(VLOOKUP($H2387,'Gen F Rev'!$A:$M,17,FALSE),0)</f>
        <v>0</v>
      </c>
      <c r="L2387" s="34">
        <f>IFERROR(VLOOKUP($H2387,'Gen F Exp'!$A:$E,15,FALSE),0)</f>
        <v>0</v>
      </c>
      <c r="M2387" s="34">
        <f>IFERROR(VLOOKUP($H2387,'Gen F Exp'!$A:$E,16,FALSE),0)</f>
        <v>0</v>
      </c>
      <c r="N2387" s="42">
        <f>IFERROR(VLOOKUP($H2387,'Gen F Exp'!$A:$E,17,FALSE),0)</f>
        <v>0</v>
      </c>
      <c r="O2387" s="34">
        <f>IFERROR(VLOOKUP($H2387,'Water F Rev'!$A:$L,15,FALSE),0)</f>
        <v>0</v>
      </c>
      <c r="P2387" s="34">
        <f>IFERROR(VLOOKUP($H2387,'Water F Rev'!$A:$L,16,FALSE),0)</f>
        <v>0</v>
      </c>
      <c r="Q2387" s="42">
        <f>IFERROR(VLOOKUP($H2387,'Water F Rev'!$A:$L,17,FALSE),0)</f>
        <v>0</v>
      </c>
      <c r="R2387" s="34">
        <f>IFERROR(VLOOKUP($H2387,'Water F Exp'!$A:$K,15,FALSE),0)</f>
        <v>0</v>
      </c>
      <c r="S2387" s="34">
        <f>IFERROR(VLOOKUP($H2387,'Water F Exp'!$A:$K,16,FALSE),0)</f>
        <v>0</v>
      </c>
      <c r="T2387" s="42">
        <f>IFERROR(VLOOKUP($H2387,'Water F Exp'!$A:$K,17,FALSE),0)</f>
        <v>0</v>
      </c>
      <c r="U2387" s="34">
        <f ca="1">IFERROR(VLOOKUP($H2387,'Sewer F Rev'!$A:$E,15,FALSE),0)</f>
        <v>0</v>
      </c>
      <c r="V2387" s="34">
        <f ca="1">IFERROR(VLOOKUP($H2387,'Sewer F Rev'!$A:$E,16,FALSE),0)</f>
        <v>0</v>
      </c>
      <c r="W2387" s="42">
        <f ca="1">IFERROR(VLOOKUP($H2387,'Sewer F Rev'!$A:$E,17,FALSE),0)</f>
        <v>0</v>
      </c>
      <c r="X2387" s="34">
        <f>IFERROR(VLOOKUP($H2387,'Sewer F Exp'!$A:$B,15,FALSE),0)</f>
        <v>0</v>
      </c>
      <c r="Y2387" s="34">
        <f>IFERROR(VLOOKUP($H2387,'Sewer F Exp'!$A:$B,16,FALSE),0)</f>
        <v>0</v>
      </c>
      <c r="Z2387" s="42">
        <f>IFERROR(VLOOKUP($H2387,'Sewer F Exp'!$A:$B,17,FALSE),0)</f>
        <v>0</v>
      </c>
      <c r="AA2387" s="34">
        <f>IFERROR(VLOOKUP($H2387,'Refuse F Rev'!$A:$E,15,FALSE),0)</f>
        <v>0</v>
      </c>
      <c r="AB2387" s="34">
        <f>IFERROR(VLOOKUP($H2387,'Refuse F Rev'!$A:$E,16,FALSE),0)</f>
        <v>0</v>
      </c>
      <c r="AC2387" s="42">
        <f>IFERROR(VLOOKUP($H2387,'Refuse F Rev'!$A:$E,17,FALSE),0)</f>
        <v>0</v>
      </c>
      <c r="AD2387" s="34">
        <f>IFERROR(VLOOKUP($H2387,'Refuse F Exp'!$A:$E,15,FALSE),0)</f>
        <v>0</v>
      </c>
      <c r="AE2387" s="34">
        <f>IFERROR(VLOOKUP($H2387,'Refuse F Exp'!$A:$E,16,FALSE),0)</f>
        <v>0</v>
      </c>
      <c r="AF2387" s="42">
        <f>IFERROR(VLOOKUP($H2387,'Refuse F Exp'!$A:$E,17,FALSE),0)</f>
        <v>0</v>
      </c>
      <c r="AG2387" s="34">
        <f>IFERROR(VLOOKUP($H2387,#REF!,10,FALSE),0)</f>
        <v>0</v>
      </c>
      <c r="AH2387" s="34">
        <f>IFERROR(VLOOKUP($H2387,#REF!,11,FALSE),0)</f>
        <v>0</v>
      </c>
      <c r="AI2387" s="42">
        <f>IFERROR(VLOOKUP($H2387,#REF!,12,FALSE),0)</f>
        <v>0</v>
      </c>
      <c r="AJ2387" s="34">
        <f>IFERROR(VLOOKUP($H2387,#REF!,10,FALSE),0)</f>
        <v>0</v>
      </c>
      <c r="AK2387" s="34">
        <f>IFERROR(VLOOKUP($H2387,#REF!,11,FALSE),0)</f>
        <v>0</v>
      </c>
      <c r="AL2387" s="42">
        <f>IFERROR(VLOOKUP($H2387,#REF!,12,FALSE),0)</f>
        <v>0</v>
      </c>
      <c r="AM2387" s="34">
        <f>IFERROR(VLOOKUP($H2387,#REF!,10,FALSE),0)</f>
        <v>0</v>
      </c>
      <c r="AN2387" s="34">
        <f>IFERROR(VLOOKUP($H2387,#REF!,11,FALSE),0)</f>
        <v>0</v>
      </c>
      <c r="AO2387" s="42">
        <f>IFERROR(VLOOKUP($H2387,#REF!,12,FALSE),0)</f>
        <v>0</v>
      </c>
      <c r="AP2387" s="34">
        <f>IFERROR(VLOOKUP($H2387,#REF!,10,FALSE),0)</f>
        <v>0</v>
      </c>
      <c r="AQ2387" s="34">
        <f>IFERROR(VLOOKUP($H2387,#REF!,11,FALSE),0)</f>
        <v>0</v>
      </c>
      <c r="AR2387" s="42">
        <f>IFERROR(VLOOKUP($H2387,#REF!,12,FALSE),0)</f>
        <v>0</v>
      </c>
      <c r="AS2387" s="34">
        <f>IFERROR(VLOOKUP($H2387,#REF!,13,FALSE),0)</f>
        <v>0</v>
      </c>
      <c r="AT2387" s="34">
        <f>IFERROR(VLOOKUP($H2387,#REF!,14,FALSE),0)</f>
        <v>0</v>
      </c>
      <c r="AU2387" s="42">
        <f>IFERROR(VLOOKUP($H2387,#REF!,15,FALSE),0)</f>
        <v>0</v>
      </c>
      <c r="AV2387" s="34">
        <f>IFERROR(VLOOKUP($H2387,#REF!,15,FALSE),0)</f>
        <v>0</v>
      </c>
      <c r="AW2387" s="34">
        <f>IFERROR(VLOOKUP($H2387,#REF!,16,FALSE),0)</f>
        <v>0</v>
      </c>
      <c r="AX2387" s="42">
        <f>IFERROR(VLOOKUP($H2387,#REF!,17,FALSE),0)</f>
        <v>0</v>
      </c>
    </row>
    <row r="2388" spans="1:50" x14ac:dyDescent="0.3">
      <c r="A2388" s="33" t="str">
        <f t="shared" si="148"/>
        <v>0</v>
      </c>
      <c r="B2388" s="33">
        <f>+'R&amp;E EXPORT'!B2187</f>
        <v>0</v>
      </c>
      <c r="C2388" t="str">
        <f>IFERROR(VLOOKUP(A2388,'MCSJ Export'!A:C,3,FALSE),"")</f>
        <v/>
      </c>
      <c r="D2388" s="37">
        <f t="shared" ca="1" si="149"/>
        <v>0</v>
      </c>
      <c r="E2388" s="37">
        <f t="shared" ca="1" si="150"/>
        <v>0</v>
      </c>
      <c r="F2388" s="37">
        <f t="shared" ca="1" si="151"/>
        <v>0</v>
      </c>
      <c r="G2388" s="37"/>
      <c r="H2388" s="33">
        <f>+'R&amp;E EXPORT'!A2187</f>
        <v>0</v>
      </c>
      <c r="I2388" s="34">
        <f>IFERROR(VLOOKUP($H2388,'Gen F Rev'!$A:$M,15,FALSE),0)</f>
        <v>0</v>
      </c>
      <c r="J2388" s="34">
        <f>IFERROR(VLOOKUP($H2388,'Gen F Rev'!$A:$M,16,FALSE),0)</f>
        <v>0</v>
      </c>
      <c r="K2388" s="42">
        <f>IFERROR(VLOOKUP($H2388,'Gen F Rev'!$A:$M,17,FALSE),0)</f>
        <v>0</v>
      </c>
      <c r="L2388" s="34">
        <f>IFERROR(VLOOKUP($H2388,'Gen F Exp'!$A:$E,15,FALSE),0)</f>
        <v>0</v>
      </c>
      <c r="M2388" s="34">
        <f>IFERROR(VLOOKUP($H2388,'Gen F Exp'!$A:$E,16,FALSE),0)</f>
        <v>0</v>
      </c>
      <c r="N2388" s="42">
        <f>IFERROR(VLOOKUP($H2388,'Gen F Exp'!$A:$E,17,FALSE),0)</f>
        <v>0</v>
      </c>
      <c r="O2388" s="34">
        <f>IFERROR(VLOOKUP($H2388,'Water F Rev'!$A:$L,15,FALSE),0)</f>
        <v>0</v>
      </c>
      <c r="P2388" s="34">
        <f>IFERROR(VLOOKUP($H2388,'Water F Rev'!$A:$L,16,FALSE),0)</f>
        <v>0</v>
      </c>
      <c r="Q2388" s="42">
        <f>IFERROR(VLOOKUP($H2388,'Water F Rev'!$A:$L,17,FALSE),0)</f>
        <v>0</v>
      </c>
      <c r="R2388" s="34">
        <f>IFERROR(VLOOKUP($H2388,'Water F Exp'!$A:$K,15,FALSE),0)</f>
        <v>0</v>
      </c>
      <c r="S2388" s="34">
        <f>IFERROR(VLOOKUP($H2388,'Water F Exp'!$A:$K,16,FALSE),0)</f>
        <v>0</v>
      </c>
      <c r="T2388" s="42">
        <f>IFERROR(VLOOKUP($H2388,'Water F Exp'!$A:$K,17,FALSE),0)</f>
        <v>0</v>
      </c>
      <c r="U2388" s="34">
        <f ca="1">IFERROR(VLOOKUP($H2388,'Sewer F Rev'!$A:$E,15,FALSE),0)</f>
        <v>0</v>
      </c>
      <c r="V2388" s="34">
        <f ca="1">IFERROR(VLOOKUP($H2388,'Sewer F Rev'!$A:$E,16,FALSE),0)</f>
        <v>0</v>
      </c>
      <c r="W2388" s="42">
        <f ca="1">IFERROR(VLOOKUP($H2388,'Sewer F Rev'!$A:$E,17,FALSE),0)</f>
        <v>0</v>
      </c>
      <c r="X2388" s="34">
        <f>IFERROR(VLOOKUP($H2388,'Sewer F Exp'!$A:$B,15,FALSE),0)</f>
        <v>0</v>
      </c>
      <c r="Y2388" s="34">
        <f>IFERROR(VLOOKUP($H2388,'Sewer F Exp'!$A:$B,16,FALSE),0)</f>
        <v>0</v>
      </c>
      <c r="Z2388" s="42">
        <f>IFERROR(VLOOKUP($H2388,'Sewer F Exp'!$A:$B,17,FALSE),0)</f>
        <v>0</v>
      </c>
      <c r="AA2388" s="34">
        <f>IFERROR(VLOOKUP($H2388,'Refuse F Rev'!$A:$E,15,FALSE),0)</f>
        <v>0</v>
      </c>
      <c r="AB2388" s="34">
        <f>IFERROR(VLOOKUP($H2388,'Refuse F Rev'!$A:$E,16,FALSE),0)</f>
        <v>0</v>
      </c>
      <c r="AC2388" s="42">
        <f>IFERROR(VLOOKUP($H2388,'Refuse F Rev'!$A:$E,17,FALSE),0)</f>
        <v>0</v>
      </c>
      <c r="AD2388" s="34">
        <f>IFERROR(VLOOKUP($H2388,'Refuse F Exp'!$A:$E,15,FALSE),0)</f>
        <v>0</v>
      </c>
      <c r="AE2388" s="34">
        <f>IFERROR(VLOOKUP($H2388,'Refuse F Exp'!$A:$E,16,FALSE),0)</f>
        <v>0</v>
      </c>
      <c r="AF2388" s="42">
        <f>IFERROR(VLOOKUP($H2388,'Refuse F Exp'!$A:$E,17,FALSE),0)</f>
        <v>0</v>
      </c>
      <c r="AG2388" s="34">
        <f>IFERROR(VLOOKUP($H2388,#REF!,10,FALSE),0)</f>
        <v>0</v>
      </c>
      <c r="AH2388" s="34">
        <f>IFERROR(VLOOKUP($H2388,#REF!,11,FALSE),0)</f>
        <v>0</v>
      </c>
      <c r="AI2388" s="42">
        <f>IFERROR(VLOOKUP($H2388,#REF!,12,FALSE),0)</f>
        <v>0</v>
      </c>
      <c r="AJ2388" s="34">
        <f>IFERROR(VLOOKUP($H2388,#REF!,10,FALSE),0)</f>
        <v>0</v>
      </c>
      <c r="AK2388" s="34">
        <f>IFERROR(VLOOKUP($H2388,#REF!,11,FALSE),0)</f>
        <v>0</v>
      </c>
      <c r="AL2388" s="42">
        <f>IFERROR(VLOOKUP($H2388,#REF!,12,FALSE),0)</f>
        <v>0</v>
      </c>
      <c r="AM2388" s="34">
        <f>IFERROR(VLOOKUP($H2388,#REF!,10,FALSE),0)</f>
        <v>0</v>
      </c>
      <c r="AN2388" s="34">
        <f>IFERROR(VLOOKUP($H2388,#REF!,11,FALSE),0)</f>
        <v>0</v>
      </c>
      <c r="AO2388" s="42">
        <f>IFERROR(VLOOKUP($H2388,#REF!,12,FALSE),0)</f>
        <v>0</v>
      </c>
      <c r="AP2388" s="34">
        <f>IFERROR(VLOOKUP($H2388,#REF!,10,FALSE),0)</f>
        <v>0</v>
      </c>
      <c r="AQ2388" s="34">
        <f>IFERROR(VLOOKUP($H2388,#REF!,11,FALSE),0)</f>
        <v>0</v>
      </c>
      <c r="AR2388" s="42">
        <f>IFERROR(VLOOKUP($H2388,#REF!,12,FALSE),0)</f>
        <v>0</v>
      </c>
      <c r="AS2388" s="34">
        <f>IFERROR(VLOOKUP($H2388,#REF!,13,FALSE),0)</f>
        <v>0</v>
      </c>
      <c r="AT2388" s="34">
        <f>IFERROR(VLOOKUP($H2388,#REF!,14,FALSE),0)</f>
        <v>0</v>
      </c>
      <c r="AU2388" s="42">
        <f>IFERROR(VLOOKUP($H2388,#REF!,15,FALSE),0)</f>
        <v>0</v>
      </c>
      <c r="AV2388" s="34">
        <f>IFERROR(VLOOKUP($H2388,#REF!,15,FALSE),0)</f>
        <v>0</v>
      </c>
      <c r="AW2388" s="34">
        <f>IFERROR(VLOOKUP($H2388,#REF!,16,FALSE),0)</f>
        <v>0</v>
      </c>
      <c r="AX2388" s="42">
        <f>IFERROR(VLOOKUP($H2388,#REF!,17,FALSE),0)</f>
        <v>0</v>
      </c>
    </row>
    <row r="2389" spans="1:50" x14ac:dyDescent="0.3">
      <c r="A2389" s="33" t="str">
        <f t="shared" si="148"/>
        <v>0</v>
      </c>
      <c r="B2389" s="33">
        <f>+'R&amp;E EXPORT'!B2188</f>
        <v>0</v>
      </c>
      <c r="C2389" t="str">
        <f>IFERROR(VLOOKUP(A2389,'MCSJ Export'!A:C,3,FALSE),"")</f>
        <v/>
      </c>
      <c r="D2389" s="37">
        <f t="shared" ca="1" si="149"/>
        <v>0</v>
      </c>
      <c r="E2389" s="37">
        <f t="shared" ca="1" si="150"/>
        <v>0</v>
      </c>
      <c r="F2389" s="37">
        <f t="shared" ca="1" si="151"/>
        <v>0</v>
      </c>
      <c r="G2389" s="37"/>
      <c r="H2389" s="33">
        <f>+'R&amp;E EXPORT'!A2188</f>
        <v>0</v>
      </c>
      <c r="I2389" s="34">
        <f>IFERROR(VLOOKUP($H2389,'Gen F Rev'!$A:$M,15,FALSE),0)</f>
        <v>0</v>
      </c>
      <c r="J2389" s="34">
        <f>IFERROR(VLOOKUP($H2389,'Gen F Rev'!$A:$M,16,FALSE),0)</f>
        <v>0</v>
      </c>
      <c r="K2389" s="42">
        <f>IFERROR(VLOOKUP($H2389,'Gen F Rev'!$A:$M,17,FALSE),0)</f>
        <v>0</v>
      </c>
      <c r="L2389" s="34">
        <f>IFERROR(VLOOKUP($H2389,'Gen F Exp'!$A:$E,15,FALSE),0)</f>
        <v>0</v>
      </c>
      <c r="M2389" s="34">
        <f>IFERROR(VLOOKUP($H2389,'Gen F Exp'!$A:$E,16,FALSE),0)</f>
        <v>0</v>
      </c>
      <c r="N2389" s="42">
        <f>IFERROR(VLOOKUP($H2389,'Gen F Exp'!$A:$E,17,FALSE),0)</f>
        <v>0</v>
      </c>
      <c r="O2389" s="34">
        <f>IFERROR(VLOOKUP($H2389,'Water F Rev'!$A:$L,15,FALSE),0)</f>
        <v>0</v>
      </c>
      <c r="P2389" s="34">
        <f>IFERROR(VLOOKUP($H2389,'Water F Rev'!$A:$L,16,FALSE),0)</f>
        <v>0</v>
      </c>
      <c r="Q2389" s="42">
        <f>IFERROR(VLOOKUP($H2389,'Water F Rev'!$A:$L,17,FALSE),0)</f>
        <v>0</v>
      </c>
      <c r="R2389" s="34">
        <f>IFERROR(VLOOKUP($H2389,'Water F Exp'!$A:$K,15,FALSE),0)</f>
        <v>0</v>
      </c>
      <c r="S2389" s="34">
        <f>IFERROR(VLOOKUP($H2389,'Water F Exp'!$A:$K,16,FALSE),0)</f>
        <v>0</v>
      </c>
      <c r="T2389" s="42">
        <f>IFERROR(VLOOKUP($H2389,'Water F Exp'!$A:$K,17,FALSE),0)</f>
        <v>0</v>
      </c>
      <c r="U2389" s="34">
        <f ca="1">IFERROR(VLOOKUP($H2389,'Sewer F Rev'!$A:$E,15,FALSE),0)</f>
        <v>0</v>
      </c>
      <c r="V2389" s="34">
        <f ca="1">IFERROR(VLOOKUP($H2389,'Sewer F Rev'!$A:$E,16,FALSE),0)</f>
        <v>0</v>
      </c>
      <c r="W2389" s="42">
        <f ca="1">IFERROR(VLOOKUP($H2389,'Sewer F Rev'!$A:$E,17,FALSE),0)</f>
        <v>0</v>
      </c>
      <c r="X2389" s="34">
        <f>IFERROR(VLOOKUP($H2389,'Sewer F Exp'!$A:$B,15,FALSE),0)</f>
        <v>0</v>
      </c>
      <c r="Y2389" s="34">
        <f>IFERROR(VLOOKUP($H2389,'Sewer F Exp'!$A:$B,16,FALSE),0)</f>
        <v>0</v>
      </c>
      <c r="Z2389" s="42">
        <f>IFERROR(VLOOKUP($H2389,'Sewer F Exp'!$A:$B,17,FALSE),0)</f>
        <v>0</v>
      </c>
      <c r="AA2389" s="34">
        <f>IFERROR(VLOOKUP($H2389,'Refuse F Rev'!$A:$E,15,FALSE),0)</f>
        <v>0</v>
      </c>
      <c r="AB2389" s="34">
        <f>IFERROR(VLOOKUP($H2389,'Refuse F Rev'!$A:$E,16,FALSE),0)</f>
        <v>0</v>
      </c>
      <c r="AC2389" s="42">
        <f>IFERROR(VLOOKUP($H2389,'Refuse F Rev'!$A:$E,17,FALSE),0)</f>
        <v>0</v>
      </c>
      <c r="AD2389" s="34">
        <f>IFERROR(VLOOKUP($H2389,'Refuse F Exp'!$A:$E,15,FALSE),0)</f>
        <v>0</v>
      </c>
      <c r="AE2389" s="34">
        <f>IFERROR(VLOOKUP($H2389,'Refuse F Exp'!$A:$E,16,FALSE),0)</f>
        <v>0</v>
      </c>
      <c r="AF2389" s="42">
        <f>IFERROR(VLOOKUP($H2389,'Refuse F Exp'!$A:$E,17,FALSE),0)</f>
        <v>0</v>
      </c>
      <c r="AG2389" s="34">
        <f>IFERROR(VLOOKUP($H2389,#REF!,10,FALSE),0)</f>
        <v>0</v>
      </c>
      <c r="AH2389" s="34">
        <f>IFERROR(VLOOKUP($H2389,#REF!,11,FALSE),0)</f>
        <v>0</v>
      </c>
      <c r="AI2389" s="42">
        <f>IFERROR(VLOOKUP($H2389,#REF!,12,FALSE),0)</f>
        <v>0</v>
      </c>
      <c r="AJ2389" s="34">
        <f>IFERROR(VLOOKUP($H2389,#REF!,10,FALSE),0)</f>
        <v>0</v>
      </c>
      <c r="AK2389" s="34">
        <f>IFERROR(VLOOKUP($H2389,#REF!,11,FALSE),0)</f>
        <v>0</v>
      </c>
      <c r="AL2389" s="42">
        <f>IFERROR(VLOOKUP($H2389,#REF!,12,FALSE),0)</f>
        <v>0</v>
      </c>
      <c r="AM2389" s="34">
        <f>IFERROR(VLOOKUP($H2389,#REF!,10,FALSE),0)</f>
        <v>0</v>
      </c>
      <c r="AN2389" s="34">
        <f>IFERROR(VLOOKUP($H2389,#REF!,11,FALSE),0)</f>
        <v>0</v>
      </c>
      <c r="AO2389" s="42">
        <f>IFERROR(VLOOKUP($H2389,#REF!,12,FALSE),0)</f>
        <v>0</v>
      </c>
      <c r="AP2389" s="34">
        <f>IFERROR(VLOOKUP($H2389,#REF!,10,FALSE),0)</f>
        <v>0</v>
      </c>
      <c r="AQ2389" s="34">
        <f>IFERROR(VLOOKUP($H2389,#REF!,11,FALSE),0)</f>
        <v>0</v>
      </c>
      <c r="AR2389" s="42">
        <f>IFERROR(VLOOKUP($H2389,#REF!,12,FALSE),0)</f>
        <v>0</v>
      </c>
      <c r="AS2389" s="34">
        <f>IFERROR(VLOOKUP($H2389,#REF!,13,FALSE),0)</f>
        <v>0</v>
      </c>
      <c r="AT2389" s="34">
        <f>IFERROR(VLOOKUP($H2389,#REF!,14,FALSE),0)</f>
        <v>0</v>
      </c>
      <c r="AU2389" s="42">
        <f>IFERROR(VLOOKUP($H2389,#REF!,15,FALSE),0)</f>
        <v>0</v>
      </c>
      <c r="AV2389" s="34">
        <f>IFERROR(VLOOKUP($H2389,#REF!,15,FALSE),0)</f>
        <v>0</v>
      </c>
      <c r="AW2389" s="34">
        <f>IFERROR(VLOOKUP($H2389,#REF!,16,FALSE),0)</f>
        <v>0</v>
      </c>
      <c r="AX2389" s="42">
        <f>IFERROR(VLOOKUP($H2389,#REF!,17,FALSE),0)</f>
        <v>0</v>
      </c>
    </row>
    <row r="2390" spans="1:50" x14ac:dyDescent="0.3">
      <c r="A2390" s="33" t="str">
        <f t="shared" si="148"/>
        <v>0</v>
      </c>
      <c r="B2390" s="33">
        <f>+'R&amp;E EXPORT'!B2189</f>
        <v>0</v>
      </c>
      <c r="C2390" t="str">
        <f>IFERROR(VLOOKUP(A2390,'MCSJ Export'!A:C,3,FALSE),"")</f>
        <v/>
      </c>
      <c r="D2390" s="37">
        <f t="shared" ca="1" si="149"/>
        <v>0</v>
      </c>
      <c r="E2390" s="37">
        <f t="shared" ca="1" si="150"/>
        <v>0</v>
      </c>
      <c r="F2390" s="37">
        <f t="shared" ca="1" si="151"/>
        <v>0</v>
      </c>
      <c r="G2390" s="37"/>
      <c r="H2390" s="33">
        <f>+'R&amp;E EXPORT'!A2189</f>
        <v>0</v>
      </c>
      <c r="I2390" s="34">
        <f>IFERROR(VLOOKUP($H2390,'Gen F Rev'!$A:$M,15,FALSE),0)</f>
        <v>0</v>
      </c>
      <c r="J2390" s="34">
        <f>IFERROR(VLOOKUP($H2390,'Gen F Rev'!$A:$M,16,FALSE),0)</f>
        <v>0</v>
      </c>
      <c r="K2390" s="42">
        <f>IFERROR(VLOOKUP($H2390,'Gen F Rev'!$A:$M,17,FALSE),0)</f>
        <v>0</v>
      </c>
      <c r="L2390" s="34">
        <f>IFERROR(VLOOKUP($H2390,'Gen F Exp'!$A:$E,15,FALSE),0)</f>
        <v>0</v>
      </c>
      <c r="M2390" s="34">
        <f>IFERROR(VLOOKUP($H2390,'Gen F Exp'!$A:$E,16,FALSE),0)</f>
        <v>0</v>
      </c>
      <c r="N2390" s="42">
        <f>IFERROR(VLOOKUP($H2390,'Gen F Exp'!$A:$E,17,FALSE),0)</f>
        <v>0</v>
      </c>
      <c r="O2390" s="34">
        <f>IFERROR(VLOOKUP($H2390,'Water F Rev'!$A:$L,15,FALSE),0)</f>
        <v>0</v>
      </c>
      <c r="P2390" s="34">
        <f>IFERROR(VLOOKUP($H2390,'Water F Rev'!$A:$L,16,FALSE),0)</f>
        <v>0</v>
      </c>
      <c r="Q2390" s="42">
        <f>IFERROR(VLOOKUP($H2390,'Water F Rev'!$A:$L,17,FALSE),0)</f>
        <v>0</v>
      </c>
      <c r="R2390" s="34">
        <f>IFERROR(VLOOKUP($H2390,'Water F Exp'!$A:$K,15,FALSE),0)</f>
        <v>0</v>
      </c>
      <c r="S2390" s="34">
        <f>IFERROR(VLOOKUP($H2390,'Water F Exp'!$A:$K,16,FALSE),0)</f>
        <v>0</v>
      </c>
      <c r="T2390" s="42">
        <f>IFERROR(VLOOKUP($H2390,'Water F Exp'!$A:$K,17,FALSE),0)</f>
        <v>0</v>
      </c>
      <c r="U2390" s="34">
        <f ca="1">IFERROR(VLOOKUP($H2390,'Sewer F Rev'!$A:$E,15,FALSE),0)</f>
        <v>0</v>
      </c>
      <c r="V2390" s="34">
        <f ca="1">IFERROR(VLOOKUP($H2390,'Sewer F Rev'!$A:$E,16,FALSE),0)</f>
        <v>0</v>
      </c>
      <c r="W2390" s="42">
        <f ca="1">IFERROR(VLOOKUP($H2390,'Sewer F Rev'!$A:$E,17,FALSE),0)</f>
        <v>0</v>
      </c>
      <c r="X2390" s="34">
        <f>IFERROR(VLOOKUP($H2390,'Sewer F Exp'!$A:$B,15,FALSE),0)</f>
        <v>0</v>
      </c>
      <c r="Y2390" s="34">
        <f>IFERROR(VLOOKUP($H2390,'Sewer F Exp'!$A:$B,16,FALSE),0)</f>
        <v>0</v>
      </c>
      <c r="Z2390" s="42">
        <f>IFERROR(VLOOKUP($H2390,'Sewer F Exp'!$A:$B,17,FALSE),0)</f>
        <v>0</v>
      </c>
      <c r="AA2390" s="34">
        <f>IFERROR(VLOOKUP($H2390,'Refuse F Rev'!$A:$E,15,FALSE),0)</f>
        <v>0</v>
      </c>
      <c r="AB2390" s="34">
        <f>IFERROR(VLOOKUP($H2390,'Refuse F Rev'!$A:$E,16,FALSE),0)</f>
        <v>0</v>
      </c>
      <c r="AC2390" s="42">
        <f>IFERROR(VLOOKUP($H2390,'Refuse F Rev'!$A:$E,17,FALSE),0)</f>
        <v>0</v>
      </c>
      <c r="AD2390" s="34">
        <f>IFERROR(VLOOKUP($H2390,'Refuse F Exp'!$A:$E,15,FALSE),0)</f>
        <v>0</v>
      </c>
      <c r="AE2390" s="34">
        <f>IFERROR(VLOOKUP($H2390,'Refuse F Exp'!$A:$E,16,FALSE),0)</f>
        <v>0</v>
      </c>
      <c r="AF2390" s="42">
        <f>IFERROR(VLOOKUP($H2390,'Refuse F Exp'!$A:$E,17,FALSE),0)</f>
        <v>0</v>
      </c>
      <c r="AG2390" s="34">
        <f>IFERROR(VLOOKUP($H2390,#REF!,10,FALSE),0)</f>
        <v>0</v>
      </c>
      <c r="AH2390" s="34">
        <f>IFERROR(VLOOKUP($H2390,#REF!,11,FALSE),0)</f>
        <v>0</v>
      </c>
      <c r="AI2390" s="42">
        <f>IFERROR(VLOOKUP($H2390,#REF!,12,FALSE),0)</f>
        <v>0</v>
      </c>
      <c r="AJ2390" s="34">
        <f>IFERROR(VLOOKUP($H2390,#REF!,10,FALSE),0)</f>
        <v>0</v>
      </c>
      <c r="AK2390" s="34">
        <f>IFERROR(VLOOKUP($H2390,#REF!,11,FALSE),0)</f>
        <v>0</v>
      </c>
      <c r="AL2390" s="42">
        <f>IFERROR(VLOOKUP($H2390,#REF!,12,FALSE),0)</f>
        <v>0</v>
      </c>
      <c r="AM2390" s="34">
        <f>IFERROR(VLOOKUP($H2390,#REF!,10,FALSE),0)</f>
        <v>0</v>
      </c>
      <c r="AN2390" s="34">
        <f>IFERROR(VLOOKUP($H2390,#REF!,11,FALSE),0)</f>
        <v>0</v>
      </c>
      <c r="AO2390" s="42">
        <f>IFERROR(VLOOKUP($H2390,#REF!,12,FALSE),0)</f>
        <v>0</v>
      </c>
      <c r="AP2390" s="34">
        <f>IFERROR(VLOOKUP($H2390,#REF!,10,FALSE),0)</f>
        <v>0</v>
      </c>
      <c r="AQ2390" s="34">
        <f>IFERROR(VLOOKUP($H2390,#REF!,11,FALSE),0)</f>
        <v>0</v>
      </c>
      <c r="AR2390" s="42">
        <f>IFERROR(VLOOKUP($H2390,#REF!,12,FALSE),0)</f>
        <v>0</v>
      </c>
      <c r="AS2390" s="34">
        <f>IFERROR(VLOOKUP($H2390,#REF!,13,FALSE),0)</f>
        <v>0</v>
      </c>
      <c r="AT2390" s="34">
        <f>IFERROR(VLOOKUP($H2390,#REF!,14,FALSE),0)</f>
        <v>0</v>
      </c>
      <c r="AU2390" s="42">
        <f>IFERROR(VLOOKUP($H2390,#REF!,15,FALSE),0)</f>
        <v>0</v>
      </c>
      <c r="AV2390" s="34">
        <f>IFERROR(VLOOKUP($H2390,#REF!,15,FALSE),0)</f>
        <v>0</v>
      </c>
      <c r="AW2390" s="34">
        <f>IFERROR(VLOOKUP($H2390,#REF!,16,FALSE),0)</f>
        <v>0</v>
      </c>
      <c r="AX2390" s="42">
        <f>IFERROR(VLOOKUP($H2390,#REF!,17,FALSE),0)</f>
        <v>0</v>
      </c>
    </row>
    <row r="2391" spans="1:50" x14ac:dyDescent="0.3">
      <c r="A2391" s="33" t="str">
        <f t="shared" si="148"/>
        <v>0</v>
      </c>
      <c r="B2391" s="33">
        <f>+'R&amp;E EXPORT'!B2190</f>
        <v>0</v>
      </c>
      <c r="C2391" t="str">
        <f>IFERROR(VLOOKUP(A2391,'MCSJ Export'!A:C,3,FALSE),"")</f>
        <v/>
      </c>
      <c r="D2391" s="37">
        <f t="shared" ca="1" si="149"/>
        <v>0</v>
      </c>
      <c r="E2391" s="37">
        <f t="shared" ca="1" si="150"/>
        <v>0</v>
      </c>
      <c r="F2391" s="37">
        <f t="shared" ca="1" si="151"/>
        <v>0</v>
      </c>
      <c r="G2391" s="37"/>
      <c r="H2391" s="33">
        <f>+'R&amp;E EXPORT'!A2190</f>
        <v>0</v>
      </c>
      <c r="I2391" s="34">
        <f>IFERROR(VLOOKUP($H2391,'Gen F Rev'!$A:$M,15,FALSE),0)</f>
        <v>0</v>
      </c>
      <c r="J2391" s="34">
        <f>IFERROR(VLOOKUP($H2391,'Gen F Rev'!$A:$M,16,FALSE),0)</f>
        <v>0</v>
      </c>
      <c r="K2391" s="42">
        <f>IFERROR(VLOOKUP($H2391,'Gen F Rev'!$A:$M,17,FALSE),0)</f>
        <v>0</v>
      </c>
      <c r="L2391" s="34">
        <f>IFERROR(VLOOKUP($H2391,'Gen F Exp'!$A:$E,15,FALSE),0)</f>
        <v>0</v>
      </c>
      <c r="M2391" s="34">
        <f>IFERROR(VLOOKUP($H2391,'Gen F Exp'!$A:$E,16,FALSE),0)</f>
        <v>0</v>
      </c>
      <c r="N2391" s="42">
        <f>IFERROR(VLOOKUP($H2391,'Gen F Exp'!$A:$E,17,FALSE),0)</f>
        <v>0</v>
      </c>
      <c r="O2391" s="34">
        <f>IFERROR(VLOOKUP($H2391,'Water F Rev'!$A:$L,15,FALSE),0)</f>
        <v>0</v>
      </c>
      <c r="P2391" s="34">
        <f>IFERROR(VLOOKUP($H2391,'Water F Rev'!$A:$L,16,FALSE),0)</f>
        <v>0</v>
      </c>
      <c r="Q2391" s="42">
        <f>IFERROR(VLOOKUP($H2391,'Water F Rev'!$A:$L,17,FALSE),0)</f>
        <v>0</v>
      </c>
      <c r="R2391" s="34">
        <f>IFERROR(VLOOKUP($H2391,'Water F Exp'!$A:$K,15,FALSE),0)</f>
        <v>0</v>
      </c>
      <c r="S2391" s="34">
        <f>IFERROR(VLOOKUP($H2391,'Water F Exp'!$A:$K,16,FALSE),0)</f>
        <v>0</v>
      </c>
      <c r="T2391" s="42">
        <f>IFERROR(VLOOKUP($H2391,'Water F Exp'!$A:$K,17,FALSE),0)</f>
        <v>0</v>
      </c>
      <c r="U2391" s="34">
        <f ca="1">IFERROR(VLOOKUP($H2391,'Sewer F Rev'!$A:$E,15,FALSE),0)</f>
        <v>0</v>
      </c>
      <c r="V2391" s="34">
        <f ca="1">IFERROR(VLOOKUP($H2391,'Sewer F Rev'!$A:$E,16,FALSE),0)</f>
        <v>0</v>
      </c>
      <c r="W2391" s="42">
        <f ca="1">IFERROR(VLOOKUP($H2391,'Sewer F Rev'!$A:$E,17,FALSE),0)</f>
        <v>0</v>
      </c>
      <c r="X2391" s="34">
        <f>IFERROR(VLOOKUP($H2391,'Sewer F Exp'!$A:$B,15,FALSE),0)</f>
        <v>0</v>
      </c>
      <c r="Y2391" s="34">
        <f>IFERROR(VLOOKUP($H2391,'Sewer F Exp'!$A:$B,16,FALSE),0)</f>
        <v>0</v>
      </c>
      <c r="Z2391" s="42">
        <f>IFERROR(VLOOKUP($H2391,'Sewer F Exp'!$A:$B,17,FALSE),0)</f>
        <v>0</v>
      </c>
      <c r="AA2391" s="34">
        <f>IFERROR(VLOOKUP($H2391,'Refuse F Rev'!$A:$E,15,FALSE),0)</f>
        <v>0</v>
      </c>
      <c r="AB2391" s="34">
        <f>IFERROR(VLOOKUP($H2391,'Refuse F Rev'!$A:$E,16,FALSE),0)</f>
        <v>0</v>
      </c>
      <c r="AC2391" s="42">
        <f>IFERROR(VLOOKUP($H2391,'Refuse F Rev'!$A:$E,17,FALSE),0)</f>
        <v>0</v>
      </c>
      <c r="AD2391" s="34">
        <f>IFERROR(VLOOKUP($H2391,'Refuse F Exp'!$A:$E,15,FALSE),0)</f>
        <v>0</v>
      </c>
      <c r="AE2391" s="34">
        <f>IFERROR(VLOOKUP($H2391,'Refuse F Exp'!$A:$E,16,FALSE),0)</f>
        <v>0</v>
      </c>
      <c r="AF2391" s="42">
        <f>IFERROR(VLOOKUP($H2391,'Refuse F Exp'!$A:$E,17,FALSE),0)</f>
        <v>0</v>
      </c>
      <c r="AG2391" s="34">
        <f>IFERROR(VLOOKUP($H2391,#REF!,10,FALSE),0)</f>
        <v>0</v>
      </c>
      <c r="AH2391" s="34">
        <f>IFERROR(VLOOKUP($H2391,#REF!,11,FALSE),0)</f>
        <v>0</v>
      </c>
      <c r="AI2391" s="42">
        <f>IFERROR(VLOOKUP($H2391,#REF!,12,FALSE),0)</f>
        <v>0</v>
      </c>
      <c r="AJ2391" s="34">
        <f>IFERROR(VLOOKUP($H2391,#REF!,10,FALSE),0)</f>
        <v>0</v>
      </c>
      <c r="AK2391" s="34">
        <f>IFERROR(VLOOKUP($H2391,#REF!,11,FALSE),0)</f>
        <v>0</v>
      </c>
      <c r="AL2391" s="42">
        <f>IFERROR(VLOOKUP($H2391,#REF!,12,FALSE),0)</f>
        <v>0</v>
      </c>
      <c r="AM2391" s="34">
        <f>IFERROR(VLOOKUP($H2391,#REF!,10,FALSE),0)</f>
        <v>0</v>
      </c>
      <c r="AN2391" s="34">
        <f>IFERROR(VLOOKUP($H2391,#REF!,11,FALSE),0)</f>
        <v>0</v>
      </c>
      <c r="AO2391" s="42">
        <f>IFERROR(VLOOKUP($H2391,#REF!,12,FALSE),0)</f>
        <v>0</v>
      </c>
      <c r="AP2391" s="34">
        <f>IFERROR(VLOOKUP($H2391,#REF!,10,FALSE),0)</f>
        <v>0</v>
      </c>
      <c r="AQ2391" s="34">
        <f>IFERROR(VLOOKUP($H2391,#REF!,11,FALSE),0)</f>
        <v>0</v>
      </c>
      <c r="AR2391" s="42">
        <f>IFERROR(VLOOKUP($H2391,#REF!,12,FALSE),0)</f>
        <v>0</v>
      </c>
      <c r="AS2391" s="34">
        <f>IFERROR(VLOOKUP($H2391,#REF!,13,FALSE),0)</f>
        <v>0</v>
      </c>
      <c r="AT2391" s="34">
        <f>IFERROR(VLOOKUP($H2391,#REF!,14,FALSE),0)</f>
        <v>0</v>
      </c>
      <c r="AU2391" s="42">
        <f>IFERROR(VLOOKUP($H2391,#REF!,15,FALSE),0)</f>
        <v>0</v>
      </c>
      <c r="AV2391" s="34">
        <f>IFERROR(VLOOKUP($H2391,#REF!,15,FALSE),0)</f>
        <v>0</v>
      </c>
      <c r="AW2391" s="34">
        <f>IFERROR(VLOOKUP($H2391,#REF!,16,FALSE),0)</f>
        <v>0</v>
      </c>
      <c r="AX2391" s="42">
        <f>IFERROR(VLOOKUP($H2391,#REF!,17,FALSE),0)</f>
        <v>0</v>
      </c>
    </row>
    <row r="2392" spans="1:50" x14ac:dyDescent="0.3">
      <c r="A2392" s="33" t="str">
        <f t="shared" si="148"/>
        <v>0</v>
      </c>
      <c r="B2392" s="33">
        <f>+'R&amp;E EXPORT'!B2191</f>
        <v>0</v>
      </c>
      <c r="C2392" t="str">
        <f>IFERROR(VLOOKUP(A2392,'MCSJ Export'!A:C,3,FALSE),"")</f>
        <v/>
      </c>
      <c r="D2392" s="37">
        <f t="shared" ca="1" si="149"/>
        <v>0</v>
      </c>
      <c r="E2392" s="37">
        <f t="shared" ca="1" si="150"/>
        <v>0</v>
      </c>
      <c r="F2392" s="37">
        <f t="shared" ca="1" si="151"/>
        <v>0</v>
      </c>
      <c r="G2392" s="37"/>
      <c r="H2392" s="33">
        <f>+'R&amp;E EXPORT'!A2191</f>
        <v>0</v>
      </c>
      <c r="I2392" s="34">
        <f>IFERROR(VLOOKUP($H2392,'Gen F Rev'!$A:$M,15,FALSE),0)</f>
        <v>0</v>
      </c>
      <c r="J2392" s="34">
        <f>IFERROR(VLOOKUP($H2392,'Gen F Rev'!$A:$M,16,FALSE),0)</f>
        <v>0</v>
      </c>
      <c r="K2392" s="42">
        <f>IFERROR(VLOOKUP($H2392,'Gen F Rev'!$A:$M,17,FALSE),0)</f>
        <v>0</v>
      </c>
      <c r="L2392" s="34">
        <f>IFERROR(VLOOKUP($H2392,'Gen F Exp'!$A:$E,15,FALSE),0)</f>
        <v>0</v>
      </c>
      <c r="M2392" s="34">
        <f>IFERROR(VLOOKUP($H2392,'Gen F Exp'!$A:$E,16,FALSE),0)</f>
        <v>0</v>
      </c>
      <c r="N2392" s="42">
        <f>IFERROR(VLOOKUP($H2392,'Gen F Exp'!$A:$E,17,FALSE),0)</f>
        <v>0</v>
      </c>
      <c r="O2392" s="34">
        <f>IFERROR(VLOOKUP($H2392,'Water F Rev'!$A:$L,15,FALSE),0)</f>
        <v>0</v>
      </c>
      <c r="P2392" s="34">
        <f>IFERROR(VLOOKUP($H2392,'Water F Rev'!$A:$L,16,FALSE),0)</f>
        <v>0</v>
      </c>
      <c r="Q2392" s="42">
        <f>IFERROR(VLOOKUP($H2392,'Water F Rev'!$A:$L,17,FALSE),0)</f>
        <v>0</v>
      </c>
      <c r="R2392" s="34">
        <f>IFERROR(VLOOKUP($H2392,'Water F Exp'!$A:$K,15,FALSE),0)</f>
        <v>0</v>
      </c>
      <c r="S2392" s="34">
        <f>IFERROR(VLOOKUP($H2392,'Water F Exp'!$A:$K,16,FALSE),0)</f>
        <v>0</v>
      </c>
      <c r="T2392" s="42">
        <f>IFERROR(VLOOKUP($H2392,'Water F Exp'!$A:$K,17,FALSE),0)</f>
        <v>0</v>
      </c>
      <c r="U2392" s="34">
        <f ca="1">IFERROR(VLOOKUP($H2392,'Sewer F Rev'!$A:$E,15,FALSE),0)</f>
        <v>0</v>
      </c>
      <c r="V2392" s="34">
        <f ca="1">IFERROR(VLOOKUP($H2392,'Sewer F Rev'!$A:$E,16,FALSE),0)</f>
        <v>0</v>
      </c>
      <c r="W2392" s="42">
        <f ca="1">IFERROR(VLOOKUP($H2392,'Sewer F Rev'!$A:$E,17,FALSE),0)</f>
        <v>0</v>
      </c>
      <c r="X2392" s="34">
        <f>IFERROR(VLOOKUP($H2392,'Sewer F Exp'!$A:$B,15,FALSE),0)</f>
        <v>0</v>
      </c>
      <c r="Y2392" s="34">
        <f>IFERROR(VLOOKUP($H2392,'Sewer F Exp'!$A:$B,16,FALSE),0)</f>
        <v>0</v>
      </c>
      <c r="Z2392" s="42">
        <f>IFERROR(VLOOKUP($H2392,'Sewer F Exp'!$A:$B,17,FALSE),0)</f>
        <v>0</v>
      </c>
      <c r="AA2392" s="34">
        <f>IFERROR(VLOOKUP($H2392,'Refuse F Rev'!$A:$E,15,FALSE),0)</f>
        <v>0</v>
      </c>
      <c r="AB2392" s="34">
        <f>IFERROR(VLOOKUP($H2392,'Refuse F Rev'!$A:$E,16,FALSE),0)</f>
        <v>0</v>
      </c>
      <c r="AC2392" s="42">
        <f>IFERROR(VLOOKUP($H2392,'Refuse F Rev'!$A:$E,17,FALSE),0)</f>
        <v>0</v>
      </c>
      <c r="AD2392" s="34">
        <f>IFERROR(VLOOKUP($H2392,'Refuse F Exp'!$A:$E,15,FALSE),0)</f>
        <v>0</v>
      </c>
      <c r="AE2392" s="34">
        <f>IFERROR(VLOOKUP($H2392,'Refuse F Exp'!$A:$E,16,FALSE),0)</f>
        <v>0</v>
      </c>
      <c r="AF2392" s="42">
        <f>IFERROR(VLOOKUP($H2392,'Refuse F Exp'!$A:$E,17,FALSE),0)</f>
        <v>0</v>
      </c>
      <c r="AG2392" s="34">
        <f>IFERROR(VLOOKUP($H2392,#REF!,10,FALSE),0)</f>
        <v>0</v>
      </c>
      <c r="AH2392" s="34">
        <f>IFERROR(VLOOKUP($H2392,#REF!,11,FALSE),0)</f>
        <v>0</v>
      </c>
      <c r="AI2392" s="42">
        <f>IFERROR(VLOOKUP($H2392,#REF!,12,FALSE),0)</f>
        <v>0</v>
      </c>
      <c r="AJ2392" s="34">
        <f>IFERROR(VLOOKUP($H2392,#REF!,10,FALSE),0)</f>
        <v>0</v>
      </c>
      <c r="AK2392" s="34">
        <f>IFERROR(VLOOKUP($H2392,#REF!,11,FALSE),0)</f>
        <v>0</v>
      </c>
      <c r="AL2392" s="42">
        <f>IFERROR(VLOOKUP($H2392,#REF!,12,FALSE),0)</f>
        <v>0</v>
      </c>
      <c r="AM2392" s="34">
        <f>IFERROR(VLOOKUP($H2392,#REF!,10,FALSE),0)</f>
        <v>0</v>
      </c>
      <c r="AN2392" s="34">
        <f>IFERROR(VLOOKUP($H2392,#REF!,11,FALSE),0)</f>
        <v>0</v>
      </c>
      <c r="AO2392" s="42">
        <f>IFERROR(VLOOKUP($H2392,#REF!,12,FALSE),0)</f>
        <v>0</v>
      </c>
      <c r="AP2392" s="34">
        <f>IFERROR(VLOOKUP($H2392,#REF!,10,FALSE),0)</f>
        <v>0</v>
      </c>
      <c r="AQ2392" s="34">
        <f>IFERROR(VLOOKUP($H2392,#REF!,11,FALSE),0)</f>
        <v>0</v>
      </c>
      <c r="AR2392" s="42">
        <f>IFERROR(VLOOKUP($H2392,#REF!,12,FALSE),0)</f>
        <v>0</v>
      </c>
      <c r="AS2392" s="34">
        <f>IFERROR(VLOOKUP($H2392,#REF!,13,FALSE),0)</f>
        <v>0</v>
      </c>
      <c r="AT2392" s="34">
        <f>IFERROR(VLOOKUP($H2392,#REF!,14,FALSE),0)</f>
        <v>0</v>
      </c>
      <c r="AU2392" s="42">
        <f>IFERROR(VLOOKUP($H2392,#REF!,15,FALSE),0)</f>
        <v>0</v>
      </c>
      <c r="AV2392" s="34">
        <f>IFERROR(VLOOKUP($H2392,#REF!,15,FALSE),0)</f>
        <v>0</v>
      </c>
      <c r="AW2392" s="34">
        <f>IFERROR(VLOOKUP($H2392,#REF!,16,FALSE),0)</f>
        <v>0</v>
      </c>
      <c r="AX2392" s="42">
        <f>IFERROR(VLOOKUP($H2392,#REF!,17,FALSE),0)</f>
        <v>0</v>
      </c>
    </row>
    <row r="2393" spans="1:50" x14ac:dyDescent="0.3">
      <c r="A2393" s="33" t="str">
        <f t="shared" si="148"/>
        <v>0</v>
      </c>
      <c r="B2393" s="33">
        <f>+'R&amp;E EXPORT'!B2192</f>
        <v>0</v>
      </c>
      <c r="C2393" t="str">
        <f>IFERROR(VLOOKUP(A2393,'MCSJ Export'!A:C,3,FALSE),"")</f>
        <v/>
      </c>
      <c r="D2393" s="37">
        <f t="shared" ca="1" si="149"/>
        <v>0</v>
      </c>
      <c r="E2393" s="37">
        <f t="shared" ca="1" si="150"/>
        <v>0</v>
      </c>
      <c r="F2393" s="37">
        <f t="shared" ca="1" si="151"/>
        <v>0</v>
      </c>
      <c r="G2393" s="37"/>
      <c r="H2393" s="33">
        <f>+'R&amp;E EXPORT'!A2192</f>
        <v>0</v>
      </c>
      <c r="I2393" s="34">
        <f>IFERROR(VLOOKUP($H2393,'Gen F Rev'!$A:$M,15,FALSE),0)</f>
        <v>0</v>
      </c>
      <c r="J2393" s="34">
        <f>IFERROR(VLOOKUP($H2393,'Gen F Rev'!$A:$M,16,FALSE),0)</f>
        <v>0</v>
      </c>
      <c r="K2393" s="42">
        <f>IFERROR(VLOOKUP($H2393,'Gen F Rev'!$A:$M,17,FALSE),0)</f>
        <v>0</v>
      </c>
      <c r="L2393" s="34">
        <f>IFERROR(VLOOKUP($H2393,'Gen F Exp'!$A:$E,15,FALSE),0)</f>
        <v>0</v>
      </c>
      <c r="M2393" s="34">
        <f>IFERROR(VLOOKUP($H2393,'Gen F Exp'!$A:$E,16,FALSE),0)</f>
        <v>0</v>
      </c>
      <c r="N2393" s="42">
        <f>IFERROR(VLOOKUP($H2393,'Gen F Exp'!$A:$E,17,FALSE),0)</f>
        <v>0</v>
      </c>
      <c r="O2393" s="34">
        <f>IFERROR(VLOOKUP($H2393,'Water F Rev'!$A:$L,15,FALSE),0)</f>
        <v>0</v>
      </c>
      <c r="P2393" s="34">
        <f>IFERROR(VLOOKUP($H2393,'Water F Rev'!$A:$L,16,FALSE),0)</f>
        <v>0</v>
      </c>
      <c r="Q2393" s="42">
        <f>IFERROR(VLOOKUP($H2393,'Water F Rev'!$A:$L,17,FALSE),0)</f>
        <v>0</v>
      </c>
      <c r="R2393" s="34">
        <f>IFERROR(VLOOKUP($H2393,'Water F Exp'!$A:$K,15,FALSE),0)</f>
        <v>0</v>
      </c>
      <c r="S2393" s="34">
        <f>IFERROR(VLOOKUP($H2393,'Water F Exp'!$A:$K,16,FALSE),0)</f>
        <v>0</v>
      </c>
      <c r="T2393" s="42">
        <f>IFERROR(VLOOKUP($H2393,'Water F Exp'!$A:$K,17,FALSE),0)</f>
        <v>0</v>
      </c>
      <c r="U2393" s="34">
        <f ca="1">IFERROR(VLOOKUP($H2393,'Sewer F Rev'!$A:$E,15,FALSE),0)</f>
        <v>0</v>
      </c>
      <c r="V2393" s="34">
        <f ca="1">IFERROR(VLOOKUP($H2393,'Sewer F Rev'!$A:$E,16,FALSE),0)</f>
        <v>0</v>
      </c>
      <c r="W2393" s="42">
        <f ca="1">IFERROR(VLOOKUP($H2393,'Sewer F Rev'!$A:$E,17,FALSE),0)</f>
        <v>0</v>
      </c>
      <c r="X2393" s="34">
        <f>IFERROR(VLOOKUP($H2393,'Sewer F Exp'!$A:$B,15,FALSE),0)</f>
        <v>0</v>
      </c>
      <c r="Y2393" s="34">
        <f>IFERROR(VLOOKUP($H2393,'Sewer F Exp'!$A:$B,16,FALSE),0)</f>
        <v>0</v>
      </c>
      <c r="Z2393" s="42">
        <f>IFERROR(VLOOKUP($H2393,'Sewer F Exp'!$A:$B,17,FALSE),0)</f>
        <v>0</v>
      </c>
      <c r="AA2393" s="34">
        <f>IFERROR(VLOOKUP($H2393,'Refuse F Rev'!$A:$E,15,FALSE),0)</f>
        <v>0</v>
      </c>
      <c r="AB2393" s="34">
        <f>IFERROR(VLOOKUP($H2393,'Refuse F Rev'!$A:$E,16,FALSE),0)</f>
        <v>0</v>
      </c>
      <c r="AC2393" s="42">
        <f>IFERROR(VLOOKUP($H2393,'Refuse F Rev'!$A:$E,17,FALSE),0)</f>
        <v>0</v>
      </c>
      <c r="AD2393" s="34">
        <f>IFERROR(VLOOKUP($H2393,'Refuse F Exp'!$A:$E,15,FALSE),0)</f>
        <v>0</v>
      </c>
      <c r="AE2393" s="34">
        <f>IFERROR(VLOOKUP($H2393,'Refuse F Exp'!$A:$E,16,FALSE),0)</f>
        <v>0</v>
      </c>
      <c r="AF2393" s="42">
        <f>IFERROR(VLOOKUP($H2393,'Refuse F Exp'!$A:$E,17,FALSE),0)</f>
        <v>0</v>
      </c>
      <c r="AG2393" s="34">
        <f>IFERROR(VLOOKUP($H2393,#REF!,10,FALSE),0)</f>
        <v>0</v>
      </c>
      <c r="AH2393" s="34">
        <f>IFERROR(VLOOKUP($H2393,#REF!,11,FALSE),0)</f>
        <v>0</v>
      </c>
      <c r="AI2393" s="42">
        <f>IFERROR(VLOOKUP($H2393,#REF!,12,FALSE),0)</f>
        <v>0</v>
      </c>
      <c r="AJ2393" s="34">
        <f>IFERROR(VLOOKUP($H2393,#REF!,10,FALSE),0)</f>
        <v>0</v>
      </c>
      <c r="AK2393" s="34">
        <f>IFERROR(VLOOKUP($H2393,#REF!,11,FALSE),0)</f>
        <v>0</v>
      </c>
      <c r="AL2393" s="42">
        <f>IFERROR(VLOOKUP($H2393,#REF!,12,FALSE),0)</f>
        <v>0</v>
      </c>
      <c r="AM2393" s="34">
        <f>IFERROR(VLOOKUP($H2393,#REF!,10,FALSE),0)</f>
        <v>0</v>
      </c>
      <c r="AN2393" s="34">
        <f>IFERROR(VLOOKUP($H2393,#REF!,11,FALSE),0)</f>
        <v>0</v>
      </c>
      <c r="AO2393" s="42">
        <f>IFERROR(VLOOKUP($H2393,#REF!,12,FALSE),0)</f>
        <v>0</v>
      </c>
      <c r="AP2393" s="34">
        <f>IFERROR(VLOOKUP($H2393,#REF!,10,FALSE),0)</f>
        <v>0</v>
      </c>
      <c r="AQ2393" s="34">
        <f>IFERROR(VLOOKUP($H2393,#REF!,11,FALSE),0)</f>
        <v>0</v>
      </c>
      <c r="AR2393" s="42">
        <f>IFERROR(VLOOKUP($H2393,#REF!,12,FALSE),0)</f>
        <v>0</v>
      </c>
      <c r="AS2393" s="34">
        <f>IFERROR(VLOOKUP($H2393,#REF!,13,FALSE),0)</f>
        <v>0</v>
      </c>
      <c r="AT2393" s="34">
        <f>IFERROR(VLOOKUP($H2393,#REF!,14,FALSE),0)</f>
        <v>0</v>
      </c>
      <c r="AU2393" s="42">
        <f>IFERROR(VLOOKUP($H2393,#REF!,15,FALSE),0)</f>
        <v>0</v>
      </c>
      <c r="AV2393" s="34">
        <f>IFERROR(VLOOKUP($H2393,#REF!,15,FALSE),0)</f>
        <v>0</v>
      </c>
      <c r="AW2393" s="34">
        <f>IFERROR(VLOOKUP($H2393,#REF!,16,FALSE),0)</f>
        <v>0</v>
      </c>
      <c r="AX2393" s="42">
        <f>IFERROR(VLOOKUP($H2393,#REF!,17,FALSE),0)</f>
        <v>0</v>
      </c>
    </row>
    <row r="2394" spans="1:50" x14ac:dyDescent="0.3">
      <c r="A2394" s="33" t="str">
        <f t="shared" si="148"/>
        <v>0</v>
      </c>
      <c r="B2394" s="33">
        <f>+'R&amp;E EXPORT'!B2193</f>
        <v>0</v>
      </c>
      <c r="C2394" t="str">
        <f>IFERROR(VLOOKUP(A2394,'MCSJ Export'!A:C,3,FALSE),"")</f>
        <v/>
      </c>
      <c r="D2394" s="37">
        <f t="shared" ca="1" si="149"/>
        <v>0</v>
      </c>
      <c r="E2394" s="37">
        <f t="shared" ca="1" si="150"/>
        <v>0</v>
      </c>
      <c r="F2394" s="37">
        <f t="shared" ca="1" si="151"/>
        <v>0</v>
      </c>
      <c r="G2394" s="37"/>
      <c r="H2394" s="33">
        <f>+'R&amp;E EXPORT'!A2193</f>
        <v>0</v>
      </c>
      <c r="I2394" s="34">
        <f>IFERROR(VLOOKUP($H2394,'Gen F Rev'!$A:$M,15,FALSE),0)</f>
        <v>0</v>
      </c>
      <c r="J2394" s="34">
        <f>IFERROR(VLOOKUP($H2394,'Gen F Rev'!$A:$M,16,FALSE),0)</f>
        <v>0</v>
      </c>
      <c r="K2394" s="42">
        <f>IFERROR(VLOOKUP($H2394,'Gen F Rev'!$A:$M,17,FALSE),0)</f>
        <v>0</v>
      </c>
      <c r="L2394" s="34">
        <f>IFERROR(VLOOKUP($H2394,'Gen F Exp'!$A:$E,15,FALSE),0)</f>
        <v>0</v>
      </c>
      <c r="M2394" s="34">
        <f>IFERROR(VLOOKUP($H2394,'Gen F Exp'!$A:$E,16,FALSE),0)</f>
        <v>0</v>
      </c>
      <c r="N2394" s="42">
        <f>IFERROR(VLOOKUP($H2394,'Gen F Exp'!$A:$E,17,FALSE),0)</f>
        <v>0</v>
      </c>
      <c r="O2394" s="34">
        <f>IFERROR(VLOOKUP($H2394,'Water F Rev'!$A:$L,15,FALSE),0)</f>
        <v>0</v>
      </c>
      <c r="P2394" s="34">
        <f>IFERROR(VLOOKUP($H2394,'Water F Rev'!$A:$L,16,FALSE),0)</f>
        <v>0</v>
      </c>
      <c r="Q2394" s="42">
        <f>IFERROR(VLOOKUP($H2394,'Water F Rev'!$A:$L,17,FALSE),0)</f>
        <v>0</v>
      </c>
      <c r="R2394" s="34">
        <f>IFERROR(VLOOKUP($H2394,'Water F Exp'!$A:$K,15,FALSE),0)</f>
        <v>0</v>
      </c>
      <c r="S2394" s="34">
        <f>IFERROR(VLOOKUP($H2394,'Water F Exp'!$A:$K,16,FALSE),0)</f>
        <v>0</v>
      </c>
      <c r="T2394" s="42">
        <f>IFERROR(VLOOKUP($H2394,'Water F Exp'!$A:$K,17,FALSE),0)</f>
        <v>0</v>
      </c>
      <c r="U2394" s="34">
        <f ca="1">IFERROR(VLOOKUP($H2394,'Sewer F Rev'!$A:$E,15,FALSE),0)</f>
        <v>0</v>
      </c>
      <c r="V2394" s="34">
        <f ca="1">IFERROR(VLOOKUP($H2394,'Sewer F Rev'!$A:$E,16,FALSE),0)</f>
        <v>0</v>
      </c>
      <c r="W2394" s="42">
        <f ca="1">IFERROR(VLOOKUP($H2394,'Sewer F Rev'!$A:$E,17,FALSE),0)</f>
        <v>0</v>
      </c>
      <c r="X2394" s="34">
        <f>IFERROR(VLOOKUP($H2394,'Sewer F Exp'!$A:$B,15,FALSE),0)</f>
        <v>0</v>
      </c>
      <c r="Y2394" s="34">
        <f>IFERROR(VLOOKUP($H2394,'Sewer F Exp'!$A:$B,16,FALSE),0)</f>
        <v>0</v>
      </c>
      <c r="Z2394" s="42">
        <f>IFERROR(VLOOKUP($H2394,'Sewer F Exp'!$A:$B,17,FALSE),0)</f>
        <v>0</v>
      </c>
      <c r="AA2394" s="34">
        <f>IFERROR(VLOOKUP($H2394,'Refuse F Rev'!$A:$E,15,FALSE),0)</f>
        <v>0</v>
      </c>
      <c r="AB2394" s="34">
        <f>IFERROR(VLOOKUP($H2394,'Refuse F Rev'!$A:$E,16,FALSE),0)</f>
        <v>0</v>
      </c>
      <c r="AC2394" s="42">
        <f>IFERROR(VLOOKUP($H2394,'Refuse F Rev'!$A:$E,17,FALSE),0)</f>
        <v>0</v>
      </c>
      <c r="AD2394" s="34">
        <f>IFERROR(VLOOKUP($H2394,'Refuse F Exp'!$A:$E,15,FALSE),0)</f>
        <v>0</v>
      </c>
      <c r="AE2394" s="34">
        <f>IFERROR(VLOOKUP($H2394,'Refuse F Exp'!$A:$E,16,FALSE),0)</f>
        <v>0</v>
      </c>
      <c r="AF2394" s="42">
        <f>IFERROR(VLOOKUP($H2394,'Refuse F Exp'!$A:$E,17,FALSE),0)</f>
        <v>0</v>
      </c>
      <c r="AG2394" s="34">
        <f>IFERROR(VLOOKUP($H2394,#REF!,10,FALSE),0)</f>
        <v>0</v>
      </c>
      <c r="AH2394" s="34">
        <f>IFERROR(VLOOKUP($H2394,#REF!,11,FALSE),0)</f>
        <v>0</v>
      </c>
      <c r="AI2394" s="42">
        <f>IFERROR(VLOOKUP($H2394,#REF!,12,FALSE),0)</f>
        <v>0</v>
      </c>
      <c r="AJ2394" s="34">
        <f>IFERROR(VLOOKUP($H2394,#REF!,10,FALSE),0)</f>
        <v>0</v>
      </c>
      <c r="AK2394" s="34">
        <f>IFERROR(VLOOKUP($H2394,#REF!,11,FALSE),0)</f>
        <v>0</v>
      </c>
      <c r="AL2394" s="42">
        <f>IFERROR(VLOOKUP($H2394,#REF!,12,FALSE),0)</f>
        <v>0</v>
      </c>
      <c r="AM2394" s="34">
        <f>IFERROR(VLOOKUP($H2394,#REF!,10,FALSE),0)</f>
        <v>0</v>
      </c>
      <c r="AN2394" s="34">
        <f>IFERROR(VLOOKUP($H2394,#REF!,11,FALSE),0)</f>
        <v>0</v>
      </c>
      <c r="AO2394" s="42">
        <f>IFERROR(VLOOKUP($H2394,#REF!,12,FALSE),0)</f>
        <v>0</v>
      </c>
      <c r="AP2394" s="34">
        <f>IFERROR(VLOOKUP($H2394,#REF!,10,FALSE),0)</f>
        <v>0</v>
      </c>
      <c r="AQ2394" s="34">
        <f>IFERROR(VLOOKUP($H2394,#REF!,11,FALSE),0)</f>
        <v>0</v>
      </c>
      <c r="AR2394" s="42">
        <f>IFERROR(VLOOKUP($H2394,#REF!,12,FALSE),0)</f>
        <v>0</v>
      </c>
      <c r="AS2394" s="34">
        <f>IFERROR(VLOOKUP($H2394,#REF!,13,FALSE),0)</f>
        <v>0</v>
      </c>
      <c r="AT2394" s="34">
        <f>IFERROR(VLOOKUP($H2394,#REF!,14,FALSE),0)</f>
        <v>0</v>
      </c>
      <c r="AU2394" s="42">
        <f>IFERROR(VLOOKUP($H2394,#REF!,15,FALSE),0)</f>
        <v>0</v>
      </c>
      <c r="AV2394" s="34">
        <f>IFERROR(VLOOKUP($H2394,#REF!,15,FALSE),0)</f>
        <v>0</v>
      </c>
      <c r="AW2394" s="34">
        <f>IFERROR(VLOOKUP($H2394,#REF!,16,FALSE),0)</f>
        <v>0</v>
      </c>
      <c r="AX2394" s="42">
        <f>IFERROR(VLOOKUP($H2394,#REF!,17,FALSE),0)</f>
        <v>0</v>
      </c>
    </row>
    <row r="2395" spans="1:50" x14ac:dyDescent="0.3">
      <c r="A2395" s="33" t="str">
        <f t="shared" si="148"/>
        <v>0</v>
      </c>
      <c r="B2395" s="33">
        <f>+'R&amp;E EXPORT'!B2194</f>
        <v>0</v>
      </c>
      <c r="C2395" t="str">
        <f>IFERROR(VLOOKUP(A2395,'MCSJ Export'!A:C,3,FALSE),"")</f>
        <v/>
      </c>
      <c r="D2395" s="37">
        <f t="shared" ca="1" si="149"/>
        <v>0</v>
      </c>
      <c r="E2395" s="37">
        <f t="shared" ca="1" si="150"/>
        <v>0</v>
      </c>
      <c r="F2395" s="37">
        <f t="shared" ca="1" si="151"/>
        <v>0</v>
      </c>
      <c r="G2395" s="37"/>
      <c r="H2395" s="33">
        <f>+'R&amp;E EXPORT'!A2194</f>
        <v>0</v>
      </c>
      <c r="I2395" s="34">
        <f>IFERROR(VLOOKUP($H2395,'Gen F Rev'!$A:$M,15,FALSE),0)</f>
        <v>0</v>
      </c>
      <c r="J2395" s="34">
        <f>IFERROR(VLOOKUP($H2395,'Gen F Rev'!$A:$M,16,FALSE),0)</f>
        <v>0</v>
      </c>
      <c r="K2395" s="42">
        <f>IFERROR(VLOOKUP($H2395,'Gen F Rev'!$A:$M,17,FALSE),0)</f>
        <v>0</v>
      </c>
      <c r="L2395" s="34">
        <f>IFERROR(VLOOKUP($H2395,'Gen F Exp'!$A:$E,15,FALSE),0)</f>
        <v>0</v>
      </c>
      <c r="M2395" s="34">
        <f>IFERROR(VLOOKUP($H2395,'Gen F Exp'!$A:$E,16,FALSE),0)</f>
        <v>0</v>
      </c>
      <c r="N2395" s="42">
        <f>IFERROR(VLOOKUP($H2395,'Gen F Exp'!$A:$E,17,FALSE),0)</f>
        <v>0</v>
      </c>
      <c r="O2395" s="34">
        <f>IFERROR(VLOOKUP($H2395,'Water F Rev'!$A:$L,15,FALSE),0)</f>
        <v>0</v>
      </c>
      <c r="P2395" s="34">
        <f>IFERROR(VLOOKUP($H2395,'Water F Rev'!$A:$L,16,FALSE),0)</f>
        <v>0</v>
      </c>
      <c r="Q2395" s="42">
        <f>IFERROR(VLOOKUP($H2395,'Water F Rev'!$A:$L,17,FALSE),0)</f>
        <v>0</v>
      </c>
      <c r="R2395" s="34">
        <f>IFERROR(VLOOKUP($H2395,'Water F Exp'!$A:$K,15,FALSE),0)</f>
        <v>0</v>
      </c>
      <c r="S2395" s="34">
        <f>IFERROR(VLOOKUP($H2395,'Water F Exp'!$A:$K,16,FALSE),0)</f>
        <v>0</v>
      </c>
      <c r="T2395" s="42">
        <f>IFERROR(VLOOKUP($H2395,'Water F Exp'!$A:$K,17,FALSE),0)</f>
        <v>0</v>
      </c>
      <c r="U2395" s="34">
        <f ca="1">IFERROR(VLOOKUP($H2395,'Sewer F Rev'!$A:$E,15,FALSE),0)</f>
        <v>0</v>
      </c>
      <c r="V2395" s="34">
        <f ca="1">IFERROR(VLOOKUP($H2395,'Sewer F Rev'!$A:$E,16,FALSE),0)</f>
        <v>0</v>
      </c>
      <c r="W2395" s="42">
        <f ca="1">IFERROR(VLOOKUP($H2395,'Sewer F Rev'!$A:$E,17,FALSE),0)</f>
        <v>0</v>
      </c>
      <c r="X2395" s="34">
        <f>IFERROR(VLOOKUP($H2395,'Sewer F Exp'!$A:$B,15,FALSE),0)</f>
        <v>0</v>
      </c>
      <c r="Y2395" s="34">
        <f>IFERROR(VLOOKUP($H2395,'Sewer F Exp'!$A:$B,16,FALSE),0)</f>
        <v>0</v>
      </c>
      <c r="Z2395" s="42">
        <f>IFERROR(VLOOKUP($H2395,'Sewer F Exp'!$A:$B,17,FALSE),0)</f>
        <v>0</v>
      </c>
      <c r="AA2395" s="34">
        <f>IFERROR(VLOOKUP($H2395,'Refuse F Rev'!$A:$E,15,FALSE),0)</f>
        <v>0</v>
      </c>
      <c r="AB2395" s="34">
        <f>IFERROR(VLOOKUP($H2395,'Refuse F Rev'!$A:$E,16,FALSE),0)</f>
        <v>0</v>
      </c>
      <c r="AC2395" s="42">
        <f>IFERROR(VLOOKUP($H2395,'Refuse F Rev'!$A:$E,17,FALSE),0)</f>
        <v>0</v>
      </c>
      <c r="AD2395" s="34">
        <f>IFERROR(VLOOKUP($H2395,'Refuse F Exp'!$A:$E,15,FALSE),0)</f>
        <v>0</v>
      </c>
      <c r="AE2395" s="34">
        <f>IFERROR(VLOOKUP($H2395,'Refuse F Exp'!$A:$E,16,FALSE),0)</f>
        <v>0</v>
      </c>
      <c r="AF2395" s="42">
        <f>IFERROR(VLOOKUP($H2395,'Refuse F Exp'!$A:$E,17,FALSE),0)</f>
        <v>0</v>
      </c>
      <c r="AG2395" s="34">
        <f>IFERROR(VLOOKUP($H2395,#REF!,10,FALSE),0)</f>
        <v>0</v>
      </c>
      <c r="AH2395" s="34">
        <f>IFERROR(VLOOKUP($H2395,#REF!,11,FALSE),0)</f>
        <v>0</v>
      </c>
      <c r="AI2395" s="42">
        <f>IFERROR(VLOOKUP($H2395,#REF!,12,FALSE),0)</f>
        <v>0</v>
      </c>
      <c r="AJ2395" s="34">
        <f>IFERROR(VLOOKUP($H2395,#REF!,10,FALSE),0)</f>
        <v>0</v>
      </c>
      <c r="AK2395" s="34">
        <f>IFERROR(VLOOKUP($H2395,#REF!,11,FALSE),0)</f>
        <v>0</v>
      </c>
      <c r="AL2395" s="42">
        <f>IFERROR(VLOOKUP($H2395,#REF!,12,FALSE),0)</f>
        <v>0</v>
      </c>
      <c r="AM2395" s="34">
        <f>IFERROR(VLOOKUP($H2395,#REF!,10,FALSE),0)</f>
        <v>0</v>
      </c>
      <c r="AN2395" s="34">
        <f>IFERROR(VLOOKUP($H2395,#REF!,11,FALSE),0)</f>
        <v>0</v>
      </c>
      <c r="AO2395" s="42">
        <f>IFERROR(VLOOKUP($H2395,#REF!,12,FALSE),0)</f>
        <v>0</v>
      </c>
      <c r="AP2395" s="34">
        <f>IFERROR(VLOOKUP($H2395,#REF!,10,FALSE),0)</f>
        <v>0</v>
      </c>
      <c r="AQ2395" s="34">
        <f>IFERROR(VLOOKUP($H2395,#REF!,11,FALSE),0)</f>
        <v>0</v>
      </c>
      <c r="AR2395" s="42">
        <f>IFERROR(VLOOKUP($H2395,#REF!,12,FALSE),0)</f>
        <v>0</v>
      </c>
      <c r="AS2395" s="34">
        <f>IFERROR(VLOOKUP($H2395,#REF!,13,FALSE),0)</f>
        <v>0</v>
      </c>
      <c r="AT2395" s="34">
        <f>IFERROR(VLOOKUP($H2395,#REF!,14,FALSE),0)</f>
        <v>0</v>
      </c>
      <c r="AU2395" s="42">
        <f>IFERROR(VLOOKUP($H2395,#REF!,15,FALSE),0)</f>
        <v>0</v>
      </c>
      <c r="AV2395" s="34">
        <f>IFERROR(VLOOKUP($H2395,#REF!,15,FALSE),0)</f>
        <v>0</v>
      </c>
      <c r="AW2395" s="34">
        <f>IFERROR(VLOOKUP($H2395,#REF!,16,FALSE),0)</f>
        <v>0</v>
      </c>
      <c r="AX2395" s="42">
        <f>IFERROR(VLOOKUP($H2395,#REF!,17,FALSE),0)</f>
        <v>0</v>
      </c>
    </row>
    <row r="2396" spans="1:50" x14ac:dyDescent="0.3">
      <c r="A2396" s="33" t="str">
        <f t="shared" si="148"/>
        <v>0</v>
      </c>
      <c r="B2396" s="33">
        <f>+'R&amp;E EXPORT'!B2195</f>
        <v>0</v>
      </c>
      <c r="C2396" t="str">
        <f>IFERROR(VLOOKUP(A2396,'MCSJ Export'!A:C,3,FALSE),"")</f>
        <v/>
      </c>
      <c r="D2396" s="37">
        <f t="shared" ca="1" si="149"/>
        <v>0</v>
      </c>
      <c r="E2396" s="37">
        <f t="shared" ca="1" si="150"/>
        <v>0</v>
      </c>
      <c r="F2396" s="37">
        <f t="shared" ca="1" si="151"/>
        <v>0</v>
      </c>
      <c r="G2396" s="37"/>
      <c r="H2396" s="33">
        <f>+'R&amp;E EXPORT'!A2195</f>
        <v>0</v>
      </c>
      <c r="I2396" s="34">
        <f>IFERROR(VLOOKUP($H2396,'Gen F Rev'!$A:$M,15,FALSE),0)</f>
        <v>0</v>
      </c>
      <c r="J2396" s="34">
        <f>IFERROR(VLOOKUP($H2396,'Gen F Rev'!$A:$M,16,FALSE),0)</f>
        <v>0</v>
      </c>
      <c r="K2396" s="42">
        <f>IFERROR(VLOOKUP($H2396,'Gen F Rev'!$A:$M,17,FALSE),0)</f>
        <v>0</v>
      </c>
      <c r="L2396" s="34">
        <f>IFERROR(VLOOKUP($H2396,'Gen F Exp'!$A:$E,15,FALSE),0)</f>
        <v>0</v>
      </c>
      <c r="M2396" s="34">
        <f>IFERROR(VLOOKUP($H2396,'Gen F Exp'!$A:$E,16,FALSE),0)</f>
        <v>0</v>
      </c>
      <c r="N2396" s="42">
        <f>IFERROR(VLOOKUP($H2396,'Gen F Exp'!$A:$E,17,FALSE),0)</f>
        <v>0</v>
      </c>
      <c r="O2396" s="34">
        <f>IFERROR(VLOOKUP($H2396,'Water F Rev'!$A:$L,15,FALSE),0)</f>
        <v>0</v>
      </c>
      <c r="P2396" s="34">
        <f>IFERROR(VLOOKUP($H2396,'Water F Rev'!$A:$L,16,FALSE),0)</f>
        <v>0</v>
      </c>
      <c r="Q2396" s="42">
        <f>IFERROR(VLOOKUP($H2396,'Water F Rev'!$A:$L,17,FALSE),0)</f>
        <v>0</v>
      </c>
      <c r="R2396" s="34">
        <f>IFERROR(VLOOKUP($H2396,'Water F Exp'!$A:$K,15,FALSE),0)</f>
        <v>0</v>
      </c>
      <c r="S2396" s="34">
        <f>IFERROR(VLOOKUP($H2396,'Water F Exp'!$A:$K,16,FALSE),0)</f>
        <v>0</v>
      </c>
      <c r="T2396" s="42">
        <f>IFERROR(VLOOKUP($H2396,'Water F Exp'!$A:$K,17,FALSE),0)</f>
        <v>0</v>
      </c>
      <c r="U2396" s="34">
        <f ca="1">IFERROR(VLOOKUP($H2396,'Sewer F Rev'!$A:$E,15,FALSE),0)</f>
        <v>0</v>
      </c>
      <c r="V2396" s="34">
        <f ca="1">IFERROR(VLOOKUP($H2396,'Sewer F Rev'!$A:$E,16,FALSE),0)</f>
        <v>0</v>
      </c>
      <c r="W2396" s="42">
        <f ca="1">IFERROR(VLOOKUP($H2396,'Sewer F Rev'!$A:$E,17,FALSE),0)</f>
        <v>0</v>
      </c>
      <c r="X2396" s="34">
        <f>IFERROR(VLOOKUP($H2396,'Sewer F Exp'!$A:$B,15,FALSE),0)</f>
        <v>0</v>
      </c>
      <c r="Y2396" s="34">
        <f>IFERROR(VLOOKUP($H2396,'Sewer F Exp'!$A:$B,16,FALSE),0)</f>
        <v>0</v>
      </c>
      <c r="Z2396" s="42">
        <f>IFERROR(VLOOKUP($H2396,'Sewer F Exp'!$A:$B,17,FALSE),0)</f>
        <v>0</v>
      </c>
      <c r="AA2396" s="34">
        <f>IFERROR(VLOOKUP($H2396,'Refuse F Rev'!$A:$E,15,FALSE),0)</f>
        <v>0</v>
      </c>
      <c r="AB2396" s="34">
        <f>IFERROR(VLOOKUP($H2396,'Refuse F Rev'!$A:$E,16,FALSE),0)</f>
        <v>0</v>
      </c>
      <c r="AC2396" s="42">
        <f>IFERROR(VLOOKUP($H2396,'Refuse F Rev'!$A:$E,17,FALSE),0)</f>
        <v>0</v>
      </c>
      <c r="AD2396" s="34">
        <f>IFERROR(VLOOKUP($H2396,'Refuse F Exp'!$A:$E,15,FALSE),0)</f>
        <v>0</v>
      </c>
      <c r="AE2396" s="34">
        <f>IFERROR(VLOOKUP($H2396,'Refuse F Exp'!$A:$E,16,FALSE),0)</f>
        <v>0</v>
      </c>
      <c r="AF2396" s="42">
        <f>IFERROR(VLOOKUP($H2396,'Refuse F Exp'!$A:$E,17,FALSE),0)</f>
        <v>0</v>
      </c>
      <c r="AG2396" s="34">
        <f>IFERROR(VLOOKUP($H2396,#REF!,10,FALSE),0)</f>
        <v>0</v>
      </c>
      <c r="AH2396" s="34">
        <f>IFERROR(VLOOKUP($H2396,#REF!,11,FALSE),0)</f>
        <v>0</v>
      </c>
      <c r="AI2396" s="42">
        <f>IFERROR(VLOOKUP($H2396,#REF!,12,FALSE),0)</f>
        <v>0</v>
      </c>
      <c r="AJ2396" s="34">
        <f>IFERROR(VLOOKUP($H2396,#REF!,10,FALSE),0)</f>
        <v>0</v>
      </c>
      <c r="AK2396" s="34">
        <f>IFERROR(VLOOKUP($H2396,#REF!,11,FALSE),0)</f>
        <v>0</v>
      </c>
      <c r="AL2396" s="42">
        <f>IFERROR(VLOOKUP($H2396,#REF!,12,FALSE),0)</f>
        <v>0</v>
      </c>
      <c r="AM2396" s="34">
        <f>IFERROR(VLOOKUP($H2396,#REF!,10,FALSE),0)</f>
        <v>0</v>
      </c>
      <c r="AN2396" s="34">
        <f>IFERROR(VLOOKUP($H2396,#REF!,11,FALSE),0)</f>
        <v>0</v>
      </c>
      <c r="AO2396" s="42">
        <f>IFERROR(VLOOKUP($H2396,#REF!,12,FALSE),0)</f>
        <v>0</v>
      </c>
      <c r="AP2396" s="34">
        <f>IFERROR(VLOOKUP($H2396,#REF!,10,FALSE),0)</f>
        <v>0</v>
      </c>
      <c r="AQ2396" s="34">
        <f>IFERROR(VLOOKUP($H2396,#REF!,11,FALSE),0)</f>
        <v>0</v>
      </c>
      <c r="AR2396" s="42">
        <f>IFERROR(VLOOKUP($H2396,#REF!,12,FALSE),0)</f>
        <v>0</v>
      </c>
      <c r="AS2396" s="34">
        <f>IFERROR(VLOOKUP($H2396,#REF!,13,FALSE),0)</f>
        <v>0</v>
      </c>
      <c r="AT2396" s="34">
        <f>IFERROR(VLOOKUP($H2396,#REF!,14,FALSE),0)</f>
        <v>0</v>
      </c>
      <c r="AU2396" s="42">
        <f>IFERROR(VLOOKUP($H2396,#REF!,15,FALSE),0)</f>
        <v>0</v>
      </c>
      <c r="AV2396" s="34">
        <f>IFERROR(VLOOKUP($H2396,#REF!,15,FALSE),0)</f>
        <v>0</v>
      </c>
      <c r="AW2396" s="34">
        <f>IFERROR(VLOOKUP($H2396,#REF!,16,FALSE),0)</f>
        <v>0</v>
      </c>
      <c r="AX2396" s="42">
        <f>IFERROR(VLOOKUP($H2396,#REF!,17,FALSE),0)</f>
        <v>0</v>
      </c>
    </row>
    <row r="2397" spans="1:50" x14ac:dyDescent="0.3">
      <c r="A2397" s="33" t="str">
        <f t="shared" si="148"/>
        <v>0</v>
      </c>
      <c r="B2397" s="33">
        <f>+'R&amp;E EXPORT'!B2196</f>
        <v>0</v>
      </c>
      <c r="C2397" t="str">
        <f>IFERROR(VLOOKUP(A2397,'MCSJ Export'!A:C,3,FALSE),"")</f>
        <v/>
      </c>
      <c r="D2397" s="37">
        <f t="shared" ca="1" si="149"/>
        <v>0</v>
      </c>
      <c r="E2397" s="37">
        <f t="shared" ca="1" si="150"/>
        <v>0</v>
      </c>
      <c r="F2397" s="37">
        <f t="shared" ca="1" si="151"/>
        <v>0</v>
      </c>
      <c r="G2397" s="37"/>
      <c r="H2397" s="33">
        <f>+'R&amp;E EXPORT'!A2196</f>
        <v>0</v>
      </c>
      <c r="I2397" s="34">
        <f>IFERROR(VLOOKUP($H2397,'Gen F Rev'!$A:$M,15,FALSE),0)</f>
        <v>0</v>
      </c>
      <c r="J2397" s="34">
        <f>IFERROR(VLOOKUP($H2397,'Gen F Rev'!$A:$M,16,FALSE),0)</f>
        <v>0</v>
      </c>
      <c r="K2397" s="42">
        <f>IFERROR(VLOOKUP($H2397,'Gen F Rev'!$A:$M,17,FALSE),0)</f>
        <v>0</v>
      </c>
      <c r="L2397" s="34">
        <f>IFERROR(VLOOKUP($H2397,'Gen F Exp'!$A:$E,15,FALSE),0)</f>
        <v>0</v>
      </c>
      <c r="M2397" s="34">
        <f>IFERROR(VLOOKUP($H2397,'Gen F Exp'!$A:$E,16,FALSE),0)</f>
        <v>0</v>
      </c>
      <c r="N2397" s="42">
        <f>IFERROR(VLOOKUP($H2397,'Gen F Exp'!$A:$E,17,FALSE),0)</f>
        <v>0</v>
      </c>
      <c r="O2397" s="34">
        <f>IFERROR(VLOOKUP($H2397,'Water F Rev'!$A:$L,15,FALSE),0)</f>
        <v>0</v>
      </c>
      <c r="P2397" s="34">
        <f>IFERROR(VLOOKUP($H2397,'Water F Rev'!$A:$L,16,FALSE),0)</f>
        <v>0</v>
      </c>
      <c r="Q2397" s="42">
        <f>IFERROR(VLOOKUP($H2397,'Water F Rev'!$A:$L,17,FALSE),0)</f>
        <v>0</v>
      </c>
      <c r="R2397" s="34">
        <f>IFERROR(VLOOKUP($H2397,'Water F Exp'!$A:$K,15,FALSE),0)</f>
        <v>0</v>
      </c>
      <c r="S2397" s="34">
        <f>IFERROR(VLOOKUP($H2397,'Water F Exp'!$A:$K,16,FALSE),0)</f>
        <v>0</v>
      </c>
      <c r="T2397" s="42">
        <f>IFERROR(VLOOKUP($H2397,'Water F Exp'!$A:$K,17,FALSE),0)</f>
        <v>0</v>
      </c>
      <c r="U2397" s="34">
        <f ca="1">IFERROR(VLOOKUP($H2397,'Sewer F Rev'!$A:$E,15,FALSE),0)</f>
        <v>0</v>
      </c>
      <c r="V2397" s="34">
        <f ca="1">IFERROR(VLOOKUP($H2397,'Sewer F Rev'!$A:$E,16,FALSE),0)</f>
        <v>0</v>
      </c>
      <c r="W2397" s="42">
        <f ca="1">IFERROR(VLOOKUP($H2397,'Sewer F Rev'!$A:$E,17,FALSE),0)</f>
        <v>0</v>
      </c>
      <c r="X2397" s="34">
        <f>IFERROR(VLOOKUP($H2397,'Sewer F Exp'!$A:$B,15,FALSE),0)</f>
        <v>0</v>
      </c>
      <c r="Y2397" s="34">
        <f>IFERROR(VLOOKUP($H2397,'Sewer F Exp'!$A:$B,16,FALSE),0)</f>
        <v>0</v>
      </c>
      <c r="Z2397" s="42">
        <f>IFERROR(VLOOKUP($H2397,'Sewer F Exp'!$A:$B,17,FALSE),0)</f>
        <v>0</v>
      </c>
      <c r="AA2397" s="34">
        <f>IFERROR(VLOOKUP($H2397,'Refuse F Rev'!$A:$E,15,FALSE),0)</f>
        <v>0</v>
      </c>
      <c r="AB2397" s="34">
        <f>IFERROR(VLOOKUP($H2397,'Refuse F Rev'!$A:$E,16,FALSE),0)</f>
        <v>0</v>
      </c>
      <c r="AC2397" s="42">
        <f>IFERROR(VLOOKUP($H2397,'Refuse F Rev'!$A:$E,17,FALSE),0)</f>
        <v>0</v>
      </c>
      <c r="AD2397" s="34">
        <f>IFERROR(VLOOKUP($H2397,'Refuse F Exp'!$A:$E,15,FALSE),0)</f>
        <v>0</v>
      </c>
      <c r="AE2397" s="34">
        <f>IFERROR(VLOOKUP($H2397,'Refuse F Exp'!$A:$E,16,FALSE),0)</f>
        <v>0</v>
      </c>
      <c r="AF2397" s="42">
        <f>IFERROR(VLOOKUP($H2397,'Refuse F Exp'!$A:$E,17,FALSE),0)</f>
        <v>0</v>
      </c>
      <c r="AG2397" s="34">
        <f>IFERROR(VLOOKUP($H2397,#REF!,10,FALSE),0)</f>
        <v>0</v>
      </c>
      <c r="AH2397" s="34">
        <f>IFERROR(VLOOKUP($H2397,#REF!,11,FALSE),0)</f>
        <v>0</v>
      </c>
      <c r="AI2397" s="42">
        <f>IFERROR(VLOOKUP($H2397,#REF!,12,FALSE),0)</f>
        <v>0</v>
      </c>
      <c r="AJ2397" s="34">
        <f>IFERROR(VLOOKUP($H2397,#REF!,10,FALSE),0)</f>
        <v>0</v>
      </c>
      <c r="AK2397" s="34">
        <f>IFERROR(VLOOKUP($H2397,#REF!,11,FALSE),0)</f>
        <v>0</v>
      </c>
      <c r="AL2397" s="42">
        <f>IFERROR(VLOOKUP($H2397,#REF!,12,FALSE),0)</f>
        <v>0</v>
      </c>
      <c r="AM2397" s="34">
        <f>IFERROR(VLOOKUP($H2397,#REF!,10,FALSE),0)</f>
        <v>0</v>
      </c>
      <c r="AN2397" s="34">
        <f>IFERROR(VLOOKUP($H2397,#REF!,11,FALSE),0)</f>
        <v>0</v>
      </c>
      <c r="AO2397" s="42">
        <f>IFERROR(VLOOKUP($H2397,#REF!,12,FALSE),0)</f>
        <v>0</v>
      </c>
      <c r="AP2397" s="34">
        <f>IFERROR(VLOOKUP($H2397,#REF!,10,FALSE),0)</f>
        <v>0</v>
      </c>
      <c r="AQ2397" s="34">
        <f>IFERROR(VLOOKUP($H2397,#REF!,11,FALSE),0)</f>
        <v>0</v>
      </c>
      <c r="AR2397" s="42">
        <f>IFERROR(VLOOKUP($H2397,#REF!,12,FALSE),0)</f>
        <v>0</v>
      </c>
      <c r="AS2397" s="34">
        <f>IFERROR(VLOOKUP($H2397,#REF!,13,FALSE),0)</f>
        <v>0</v>
      </c>
      <c r="AT2397" s="34">
        <f>IFERROR(VLOOKUP($H2397,#REF!,14,FALSE),0)</f>
        <v>0</v>
      </c>
      <c r="AU2397" s="42">
        <f>IFERROR(VLOOKUP($H2397,#REF!,15,FALSE),0)</f>
        <v>0</v>
      </c>
      <c r="AV2397" s="34">
        <f>IFERROR(VLOOKUP($H2397,#REF!,15,FALSE),0)</f>
        <v>0</v>
      </c>
      <c r="AW2397" s="34">
        <f>IFERROR(VLOOKUP($H2397,#REF!,16,FALSE),0)</f>
        <v>0</v>
      </c>
      <c r="AX2397" s="42">
        <f>IFERROR(VLOOKUP($H2397,#REF!,17,FALSE),0)</f>
        <v>0</v>
      </c>
    </row>
    <row r="2398" spans="1:50" x14ac:dyDescent="0.3">
      <c r="A2398" s="33" t="str">
        <f t="shared" si="148"/>
        <v>0</v>
      </c>
      <c r="B2398" s="33">
        <f>+'R&amp;E EXPORT'!B2197</f>
        <v>0</v>
      </c>
      <c r="C2398" t="str">
        <f>IFERROR(VLOOKUP(A2398,'MCSJ Export'!A:C,3,FALSE),"")</f>
        <v/>
      </c>
      <c r="D2398" s="37">
        <f t="shared" ca="1" si="149"/>
        <v>0</v>
      </c>
      <c r="E2398" s="37">
        <f t="shared" ca="1" si="150"/>
        <v>0</v>
      </c>
      <c r="F2398" s="37">
        <f t="shared" ca="1" si="151"/>
        <v>0</v>
      </c>
      <c r="G2398" s="37"/>
      <c r="H2398" s="33">
        <f>+'R&amp;E EXPORT'!A2197</f>
        <v>0</v>
      </c>
      <c r="I2398" s="34">
        <f>IFERROR(VLOOKUP($H2398,'Gen F Rev'!$A:$M,15,FALSE),0)</f>
        <v>0</v>
      </c>
      <c r="J2398" s="34">
        <f>IFERROR(VLOOKUP($H2398,'Gen F Rev'!$A:$M,16,FALSE),0)</f>
        <v>0</v>
      </c>
      <c r="K2398" s="42">
        <f>IFERROR(VLOOKUP($H2398,'Gen F Rev'!$A:$M,17,FALSE),0)</f>
        <v>0</v>
      </c>
      <c r="L2398" s="34">
        <f>IFERROR(VLOOKUP($H2398,'Gen F Exp'!$A:$E,15,FALSE),0)</f>
        <v>0</v>
      </c>
      <c r="M2398" s="34">
        <f>IFERROR(VLOOKUP($H2398,'Gen F Exp'!$A:$E,16,FALSE),0)</f>
        <v>0</v>
      </c>
      <c r="N2398" s="42">
        <f>IFERROR(VLOOKUP($H2398,'Gen F Exp'!$A:$E,17,FALSE),0)</f>
        <v>0</v>
      </c>
      <c r="O2398" s="34">
        <f>IFERROR(VLOOKUP($H2398,'Water F Rev'!$A:$L,15,FALSE),0)</f>
        <v>0</v>
      </c>
      <c r="P2398" s="34">
        <f>IFERROR(VLOOKUP($H2398,'Water F Rev'!$A:$L,16,FALSE),0)</f>
        <v>0</v>
      </c>
      <c r="Q2398" s="42">
        <f>IFERROR(VLOOKUP($H2398,'Water F Rev'!$A:$L,17,FALSE),0)</f>
        <v>0</v>
      </c>
      <c r="R2398" s="34">
        <f>IFERROR(VLOOKUP($H2398,'Water F Exp'!$A:$K,15,FALSE),0)</f>
        <v>0</v>
      </c>
      <c r="S2398" s="34">
        <f>IFERROR(VLOOKUP($H2398,'Water F Exp'!$A:$K,16,FALSE),0)</f>
        <v>0</v>
      </c>
      <c r="T2398" s="42">
        <f>IFERROR(VLOOKUP($H2398,'Water F Exp'!$A:$K,17,FALSE),0)</f>
        <v>0</v>
      </c>
      <c r="U2398" s="34">
        <f ca="1">IFERROR(VLOOKUP($H2398,'Sewer F Rev'!$A:$E,15,FALSE),0)</f>
        <v>0</v>
      </c>
      <c r="V2398" s="34">
        <f ca="1">IFERROR(VLOOKUP($H2398,'Sewer F Rev'!$A:$E,16,FALSE),0)</f>
        <v>0</v>
      </c>
      <c r="W2398" s="42">
        <f ca="1">IFERROR(VLOOKUP($H2398,'Sewer F Rev'!$A:$E,17,FALSE),0)</f>
        <v>0</v>
      </c>
      <c r="X2398" s="34">
        <f>IFERROR(VLOOKUP($H2398,'Sewer F Exp'!$A:$B,15,FALSE),0)</f>
        <v>0</v>
      </c>
      <c r="Y2398" s="34">
        <f>IFERROR(VLOOKUP($H2398,'Sewer F Exp'!$A:$B,16,FALSE),0)</f>
        <v>0</v>
      </c>
      <c r="Z2398" s="42">
        <f>IFERROR(VLOOKUP($H2398,'Sewer F Exp'!$A:$B,17,FALSE),0)</f>
        <v>0</v>
      </c>
      <c r="AA2398" s="34">
        <f>IFERROR(VLOOKUP($H2398,'Refuse F Rev'!$A:$E,15,FALSE),0)</f>
        <v>0</v>
      </c>
      <c r="AB2398" s="34">
        <f>IFERROR(VLOOKUP($H2398,'Refuse F Rev'!$A:$E,16,FALSE),0)</f>
        <v>0</v>
      </c>
      <c r="AC2398" s="42">
        <f>IFERROR(VLOOKUP($H2398,'Refuse F Rev'!$A:$E,17,FALSE),0)</f>
        <v>0</v>
      </c>
      <c r="AD2398" s="34">
        <f>IFERROR(VLOOKUP($H2398,'Refuse F Exp'!$A:$E,15,FALSE),0)</f>
        <v>0</v>
      </c>
      <c r="AE2398" s="34">
        <f>IFERROR(VLOOKUP($H2398,'Refuse F Exp'!$A:$E,16,FALSE),0)</f>
        <v>0</v>
      </c>
      <c r="AF2398" s="42">
        <f>IFERROR(VLOOKUP($H2398,'Refuse F Exp'!$A:$E,17,FALSE),0)</f>
        <v>0</v>
      </c>
      <c r="AG2398" s="34">
        <f>IFERROR(VLOOKUP($H2398,#REF!,10,FALSE),0)</f>
        <v>0</v>
      </c>
      <c r="AH2398" s="34">
        <f>IFERROR(VLOOKUP($H2398,#REF!,11,FALSE),0)</f>
        <v>0</v>
      </c>
      <c r="AI2398" s="42">
        <f>IFERROR(VLOOKUP($H2398,#REF!,12,FALSE),0)</f>
        <v>0</v>
      </c>
      <c r="AJ2398" s="34">
        <f>IFERROR(VLOOKUP($H2398,#REF!,10,FALSE),0)</f>
        <v>0</v>
      </c>
      <c r="AK2398" s="34">
        <f>IFERROR(VLOOKUP($H2398,#REF!,11,FALSE),0)</f>
        <v>0</v>
      </c>
      <c r="AL2398" s="42">
        <f>IFERROR(VLOOKUP($H2398,#REF!,12,FALSE),0)</f>
        <v>0</v>
      </c>
      <c r="AM2398" s="34">
        <f>IFERROR(VLOOKUP($H2398,#REF!,10,FALSE),0)</f>
        <v>0</v>
      </c>
      <c r="AN2398" s="34">
        <f>IFERROR(VLOOKUP($H2398,#REF!,11,FALSE),0)</f>
        <v>0</v>
      </c>
      <c r="AO2398" s="42">
        <f>IFERROR(VLOOKUP($H2398,#REF!,12,FALSE),0)</f>
        <v>0</v>
      </c>
      <c r="AP2398" s="34">
        <f>IFERROR(VLOOKUP($H2398,#REF!,10,FALSE),0)</f>
        <v>0</v>
      </c>
      <c r="AQ2398" s="34">
        <f>IFERROR(VLOOKUP($H2398,#REF!,11,FALSE),0)</f>
        <v>0</v>
      </c>
      <c r="AR2398" s="42">
        <f>IFERROR(VLOOKUP($H2398,#REF!,12,FALSE),0)</f>
        <v>0</v>
      </c>
      <c r="AS2398" s="34">
        <f>IFERROR(VLOOKUP($H2398,#REF!,13,FALSE),0)</f>
        <v>0</v>
      </c>
      <c r="AT2398" s="34">
        <f>IFERROR(VLOOKUP($H2398,#REF!,14,FALSE),0)</f>
        <v>0</v>
      </c>
      <c r="AU2398" s="42">
        <f>IFERROR(VLOOKUP($H2398,#REF!,15,FALSE),0)</f>
        <v>0</v>
      </c>
      <c r="AV2398" s="34">
        <f>IFERROR(VLOOKUP($H2398,#REF!,15,FALSE),0)</f>
        <v>0</v>
      </c>
      <c r="AW2398" s="34">
        <f>IFERROR(VLOOKUP($H2398,#REF!,16,FALSE),0)</f>
        <v>0</v>
      </c>
      <c r="AX2398" s="42">
        <f>IFERROR(VLOOKUP($H2398,#REF!,17,FALSE),0)</f>
        <v>0</v>
      </c>
    </row>
    <row r="2399" spans="1:50" x14ac:dyDescent="0.3">
      <c r="A2399" s="33" t="str">
        <f t="shared" si="148"/>
        <v>0</v>
      </c>
      <c r="B2399" s="33">
        <f>+'R&amp;E EXPORT'!B2198</f>
        <v>0</v>
      </c>
      <c r="C2399" t="str">
        <f>IFERROR(VLOOKUP(A2399,'MCSJ Export'!A:C,3,FALSE),"")</f>
        <v/>
      </c>
      <c r="D2399" s="37">
        <f t="shared" ca="1" si="149"/>
        <v>0</v>
      </c>
      <c r="E2399" s="37">
        <f t="shared" ca="1" si="150"/>
        <v>0</v>
      </c>
      <c r="F2399" s="37">
        <f t="shared" ca="1" si="151"/>
        <v>0</v>
      </c>
      <c r="G2399" s="37"/>
      <c r="H2399" s="33">
        <f>+'R&amp;E EXPORT'!A2198</f>
        <v>0</v>
      </c>
      <c r="I2399" s="34">
        <f>IFERROR(VLOOKUP($H2399,'Gen F Rev'!$A:$M,15,FALSE),0)</f>
        <v>0</v>
      </c>
      <c r="J2399" s="34">
        <f>IFERROR(VLOOKUP($H2399,'Gen F Rev'!$A:$M,16,FALSE),0)</f>
        <v>0</v>
      </c>
      <c r="K2399" s="42">
        <f>IFERROR(VLOOKUP($H2399,'Gen F Rev'!$A:$M,17,FALSE),0)</f>
        <v>0</v>
      </c>
      <c r="L2399" s="34">
        <f>IFERROR(VLOOKUP($H2399,'Gen F Exp'!$A:$E,15,FALSE),0)</f>
        <v>0</v>
      </c>
      <c r="M2399" s="34">
        <f>IFERROR(VLOOKUP($H2399,'Gen F Exp'!$A:$E,16,FALSE),0)</f>
        <v>0</v>
      </c>
      <c r="N2399" s="42">
        <f>IFERROR(VLOOKUP($H2399,'Gen F Exp'!$A:$E,17,FALSE),0)</f>
        <v>0</v>
      </c>
      <c r="O2399" s="34">
        <f>IFERROR(VLOOKUP($H2399,'Water F Rev'!$A:$L,15,FALSE),0)</f>
        <v>0</v>
      </c>
      <c r="P2399" s="34">
        <f>IFERROR(VLOOKUP($H2399,'Water F Rev'!$A:$L,16,FALSE),0)</f>
        <v>0</v>
      </c>
      <c r="Q2399" s="42">
        <f>IFERROR(VLOOKUP($H2399,'Water F Rev'!$A:$L,17,FALSE),0)</f>
        <v>0</v>
      </c>
      <c r="R2399" s="34">
        <f>IFERROR(VLOOKUP($H2399,'Water F Exp'!$A:$K,15,FALSE),0)</f>
        <v>0</v>
      </c>
      <c r="S2399" s="34">
        <f>IFERROR(VLOOKUP($H2399,'Water F Exp'!$A:$K,16,FALSE),0)</f>
        <v>0</v>
      </c>
      <c r="T2399" s="42">
        <f>IFERROR(VLOOKUP($H2399,'Water F Exp'!$A:$K,17,FALSE),0)</f>
        <v>0</v>
      </c>
      <c r="U2399" s="34">
        <f ca="1">IFERROR(VLOOKUP($H2399,'Sewer F Rev'!$A:$E,15,FALSE),0)</f>
        <v>0</v>
      </c>
      <c r="V2399" s="34">
        <f ca="1">IFERROR(VLOOKUP($H2399,'Sewer F Rev'!$A:$E,16,FALSE),0)</f>
        <v>0</v>
      </c>
      <c r="W2399" s="42">
        <f ca="1">IFERROR(VLOOKUP($H2399,'Sewer F Rev'!$A:$E,17,FALSE),0)</f>
        <v>0</v>
      </c>
      <c r="X2399" s="34">
        <f>IFERROR(VLOOKUP($H2399,'Sewer F Exp'!$A:$B,15,FALSE),0)</f>
        <v>0</v>
      </c>
      <c r="Y2399" s="34">
        <f>IFERROR(VLOOKUP($H2399,'Sewer F Exp'!$A:$B,16,FALSE),0)</f>
        <v>0</v>
      </c>
      <c r="Z2399" s="42">
        <f>IFERROR(VLOOKUP($H2399,'Sewer F Exp'!$A:$B,17,FALSE),0)</f>
        <v>0</v>
      </c>
      <c r="AA2399" s="34">
        <f>IFERROR(VLOOKUP($H2399,'Refuse F Rev'!$A:$E,15,FALSE),0)</f>
        <v>0</v>
      </c>
      <c r="AB2399" s="34">
        <f>IFERROR(VLOOKUP($H2399,'Refuse F Rev'!$A:$E,16,FALSE),0)</f>
        <v>0</v>
      </c>
      <c r="AC2399" s="42">
        <f>IFERROR(VLOOKUP($H2399,'Refuse F Rev'!$A:$E,17,FALSE),0)</f>
        <v>0</v>
      </c>
      <c r="AD2399" s="34">
        <f>IFERROR(VLOOKUP($H2399,'Refuse F Exp'!$A:$E,15,FALSE),0)</f>
        <v>0</v>
      </c>
      <c r="AE2399" s="34">
        <f>IFERROR(VLOOKUP($H2399,'Refuse F Exp'!$A:$E,16,FALSE),0)</f>
        <v>0</v>
      </c>
      <c r="AF2399" s="42">
        <f>IFERROR(VLOOKUP($H2399,'Refuse F Exp'!$A:$E,17,FALSE),0)</f>
        <v>0</v>
      </c>
      <c r="AG2399" s="34">
        <f>IFERROR(VLOOKUP($H2399,#REF!,10,FALSE),0)</f>
        <v>0</v>
      </c>
      <c r="AH2399" s="34">
        <f>IFERROR(VLOOKUP($H2399,#REF!,11,FALSE),0)</f>
        <v>0</v>
      </c>
      <c r="AI2399" s="42">
        <f>IFERROR(VLOOKUP($H2399,#REF!,12,FALSE),0)</f>
        <v>0</v>
      </c>
      <c r="AJ2399" s="34">
        <f>IFERROR(VLOOKUP($H2399,#REF!,10,FALSE),0)</f>
        <v>0</v>
      </c>
      <c r="AK2399" s="34">
        <f>IFERROR(VLOOKUP($H2399,#REF!,11,FALSE),0)</f>
        <v>0</v>
      </c>
      <c r="AL2399" s="42">
        <f>IFERROR(VLOOKUP($H2399,#REF!,12,FALSE),0)</f>
        <v>0</v>
      </c>
      <c r="AM2399" s="34">
        <f>IFERROR(VLOOKUP($H2399,#REF!,10,FALSE),0)</f>
        <v>0</v>
      </c>
      <c r="AN2399" s="34">
        <f>IFERROR(VLOOKUP($H2399,#REF!,11,FALSE),0)</f>
        <v>0</v>
      </c>
      <c r="AO2399" s="42">
        <f>IFERROR(VLOOKUP($H2399,#REF!,12,FALSE),0)</f>
        <v>0</v>
      </c>
      <c r="AP2399" s="34">
        <f>IFERROR(VLOOKUP($H2399,#REF!,10,FALSE),0)</f>
        <v>0</v>
      </c>
      <c r="AQ2399" s="34">
        <f>IFERROR(VLOOKUP($H2399,#REF!,11,FALSE),0)</f>
        <v>0</v>
      </c>
      <c r="AR2399" s="42">
        <f>IFERROR(VLOOKUP($H2399,#REF!,12,FALSE),0)</f>
        <v>0</v>
      </c>
      <c r="AS2399" s="34">
        <f>IFERROR(VLOOKUP($H2399,#REF!,13,FALSE),0)</f>
        <v>0</v>
      </c>
      <c r="AT2399" s="34">
        <f>IFERROR(VLOOKUP($H2399,#REF!,14,FALSE),0)</f>
        <v>0</v>
      </c>
      <c r="AU2399" s="42">
        <f>IFERROR(VLOOKUP($H2399,#REF!,15,FALSE),0)</f>
        <v>0</v>
      </c>
      <c r="AV2399" s="34">
        <f>IFERROR(VLOOKUP($H2399,#REF!,15,FALSE),0)</f>
        <v>0</v>
      </c>
      <c r="AW2399" s="34">
        <f>IFERROR(VLOOKUP($H2399,#REF!,16,FALSE),0)</f>
        <v>0</v>
      </c>
      <c r="AX2399" s="42">
        <f>IFERROR(VLOOKUP($H2399,#REF!,17,FALSE),0)</f>
        <v>0</v>
      </c>
    </row>
    <row r="2400" spans="1:50" x14ac:dyDescent="0.3">
      <c r="A2400" s="33" t="str">
        <f t="shared" si="148"/>
        <v>0</v>
      </c>
      <c r="B2400" s="33">
        <f>+'R&amp;E EXPORT'!B2199</f>
        <v>0</v>
      </c>
      <c r="C2400" t="str">
        <f>IFERROR(VLOOKUP(A2400,'MCSJ Export'!A:C,3,FALSE),"")</f>
        <v/>
      </c>
      <c r="D2400" s="37">
        <f t="shared" ca="1" si="149"/>
        <v>0</v>
      </c>
      <c r="E2400" s="37">
        <f t="shared" ca="1" si="150"/>
        <v>0</v>
      </c>
      <c r="F2400" s="37">
        <f t="shared" ca="1" si="151"/>
        <v>0</v>
      </c>
      <c r="G2400" s="37"/>
      <c r="H2400" s="33">
        <f>+'R&amp;E EXPORT'!A2199</f>
        <v>0</v>
      </c>
      <c r="I2400" s="34">
        <f>IFERROR(VLOOKUP($H2400,'Gen F Rev'!$A:$M,15,FALSE),0)</f>
        <v>0</v>
      </c>
      <c r="J2400" s="34">
        <f>IFERROR(VLOOKUP($H2400,'Gen F Rev'!$A:$M,16,FALSE),0)</f>
        <v>0</v>
      </c>
      <c r="K2400" s="42">
        <f>IFERROR(VLOOKUP($H2400,'Gen F Rev'!$A:$M,17,FALSE),0)</f>
        <v>0</v>
      </c>
      <c r="L2400" s="34">
        <f>IFERROR(VLOOKUP($H2400,'Gen F Exp'!$A:$E,15,FALSE),0)</f>
        <v>0</v>
      </c>
      <c r="M2400" s="34">
        <f>IFERROR(VLOOKUP($H2400,'Gen F Exp'!$A:$E,16,FALSE),0)</f>
        <v>0</v>
      </c>
      <c r="N2400" s="42">
        <f>IFERROR(VLOOKUP($H2400,'Gen F Exp'!$A:$E,17,FALSE),0)</f>
        <v>0</v>
      </c>
      <c r="O2400" s="34">
        <f>IFERROR(VLOOKUP($H2400,'Water F Rev'!$A:$L,15,FALSE),0)</f>
        <v>0</v>
      </c>
      <c r="P2400" s="34">
        <f>IFERROR(VLOOKUP($H2400,'Water F Rev'!$A:$L,16,FALSE),0)</f>
        <v>0</v>
      </c>
      <c r="Q2400" s="42">
        <f>IFERROR(VLOOKUP($H2400,'Water F Rev'!$A:$L,17,FALSE),0)</f>
        <v>0</v>
      </c>
      <c r="R2400" s="34">
        <f>IFERROR(VLOOKUP($H2400,'Water F Exp'!$A:$K,15,FALSE),0)</f>
        <v>0</v>
      </c>
      <c r="S2400" s="34">
        <f>IFERROR(VLOOKUP($H2400,'Water F Exp'!$A:$K,16,FALSE),0)</f>
        <v>0</v>
      </c>
      <c r="T2400" s="42">
        <f>IFERROR(VLOOKUP($H2400,'Water F Exp'!$A:$K,17,FALSE),0)</f>
        <v>0</v>
      </c>
      <c r="U2400" s="34">
        <f ca="1">IFERROR(VLOOKUP($H2400,'Sewer F Rev'!$A:$E,15,FALSE),0)</f>
        <v>0</v>
      </c>
      <c r="V2400" s="34">
        <f ca="1">IFERROR(VLOOKUP($H2400,'Sewer F Rev'!$A:$E,16,FALSE),0)</f>
        <v>0</v>
      </c>
      <c r="W2400" s="42">
        <f ca="1">IFERROR(VLOOKUP($H2400,'Sewer F Rev'!$A:$E,17,FALSE),0)</f>
        <v>0</v>
      </c>
      <c r="X2400" s="34">
        <f>IFERROR(VLOOKUP($H2400,'Sewer F Exp'!$A:$B,15,FALSE),0)</f>
        <v>0</v>
      </c>
      <c r="Y2400" s="34">
        <f>IFERROR(VLOOKUP($H2400,'Sewer F Exp'!$A:$B,16,FALSE),0)</f>
        <v>0</v>
      </c>
      <c r="Z2400" s="42">
        <f>IFERROR(VLOOKUP($H2400,'Sewer F Exp'!$A:$B,17,FALSE),0)</f>
        <v>0</v>
      </c>
      <c r="AA2400" s="34">
        <f>IFERROR(VLOOKUP($H2400,'Refuse F Rev'!$A:$E,15,FALSE),0)</f>
        <v>0</v>
      </c>
      <c r="AB2400" s="34">
        <f>IFERROR(VLOOKUP($H2400,'Refuse F Rev'!$A:$E,16,FALSE),0)</f>
        <v>0</v>
      </c>
      <c r="AC2400" s="42">
        <f>IFERROR(VLOOKUP($H2400,'Refuse F Rev'!$A:$E,17,FALSE),0)</f>
        <v>0</v>
      </c>
      <c r="AD2400" s="34">
        <f>IFERROR(VLOOKUP($H2400,'Refuse F Exp'!$A:$E,15,FALSE),0)</f>
        <v>0</v>
      </c>
      <c r="AE2400" s="34">
        <f>IFERROR(VLOOKUP($H2400,'Refuse F Exp'!$A:$E,16,FALSE),0)</f>
        <v>0</v>
      </c>
      <c r="AF2400" s="42">
        <f>IFERROR(VLOOKUP($H2400,'Refuse F Exp'!$A:$E,17,FALSE),0)</f>
        <v>0</v>
      </c>
      <c r="AG2400" s="34">
        <f>IFERROR(VLOOKUP($H2400,#REF!,10,FALSE),0)</f>
        <v>0</v>
      </c>
      <c r="AH2400" s="34">
        <f>IFERROR(VLOOKUP($H2400,#REF!,11,FALSE),0)</f>
        <v>0</v>
      </c>
      <c r="AI2400" s="42">
        <f>IFERROR(VLOOKUP($H2400,#REF!,12,FALSE),0)</f>
        <v>0</v>
      </c>
      <c r="AJ2400" s="34">
        <f>IFERROR(VLOOKUP($H2400,#REF!,10,FALSE),0)</f>
        <v>0</v>
      </c>
      <c r="AK2400" s="34">
        <f>IFERROR(VLOOKUP($H2400,#REF!,11,FALSE),0)</f>
        <v>0</v>
      </c>
      <c r="AL2400" s="42">
        <f>IFERROR(VLOOKUP($H2400,#REF!,12,FALSE),0)</f>
        <v>0</v>
      </c>
      <c r="AM2400" s="34">
        <f>IFERROR(VLOOKUP($H2400,#REF!,10,FALSE),0)</f>
        <v>0</v>
      </c>
      <c r="AN2400" s="34">
        <f>IFERROR(VLOOKUP($H2400,#REF!,11,FALSE),0)</f>
        <v>0</v>
      </c>
      <c r="AO2400" s="42">
        <f>IFERROR(VLOOKUP($H2400,#REF!,12,FALSE),0)</f>
        <v>0</v>
      </c>
      <c r="AP2400" s="34">
        <f>IFERROR(VLOOKUP($H2400,#REF!,10,FALSE),0)</f>
        <v>0</v>
      </c>
      <c r="AQ2400" s="34">
        <f>IFERROR(VLOOKUP($H2400,#REF!,11,FALSE),0)</f>
        <v>0</v>
      </c>
      <c r="AR2400" s="42">
        <f>IFERROR(VLOOKUP($H2400,#REF!,12,FALSE),0)</f>
        <v>0</v>
      </c>
      <c r="AS2400" s="34">
        <f>IFERROR(VLOOKUP($H2400,#REF!,13,FALSE),0)</f>
        <v>0</v>
      </c>
      <c r="AT2400" s="34">
        <f>IFERROR(VLOOKUP($H2400,#REF!,14,FALSE),0)</f>
        <v>0</v>
      </c>
      <c r="AU2400" s="42">
        <f>IFERROR(VLOOKUP($H2400,#REF!,15,FALSE),0)</f>
        <v>0</v>
      </c>
      <c r="AV2400" s="34">
        <f>IFERROR(VLOOKUP($H2400,#REF!,15,FALSE),0)</f>
        <v>0</v>
      </c>
      <c r="AW2400" s="34">
        <f>IFERROR(VLOOKUP($H2400,#REF!,16,FALSE),0)</f>
        <v>0</v>
      </c>
      <c r="AX2400" s="42">
        <f>IFERROR(VLOOKUP($H2400,#REF!,17,FALSE),0)</f>
        <v>0</v>
      </c>
    </row>
    <row r="2401" spans="1:50" x14ac:dyDescent="0.3">
      <c r="A2401" s="33" t="str">
        <f t="shared" si="148"/>
        <v>0</v>
      </c>
      <c r="B2401" s="33">
        <f>+'R&amp;E EXPORT'!B2200</f>
        <v>0</v>
      </c>
      <c r="C2401" t="str">
        <f>IFERROR(VLOOKUP(A2401,'MCSJ Export'!A:C,3,FALSE),"")</f>
        <v/>
      </c>
      <c r="D2401" s="37">
        <f t="shared" ca="1" si="149"/>
        <v>0</v>
      </c>
      <c r="E2401" s="37">
        <f t="shared" ca="1" si="150"/>
        <v>0</v>
      </c>
      <c r="F2401" s="37">
        <f t="shared" ca="1" si="151"/>
        <v>0</v>
      </c>
      <c r="G2401" s="37"/>
      <c r="H2401" s="33">
        <f>+'R&amp;E EXPORT'!A2200</f>
        <v>0</v>
      </c>
      <c r="I2401" s="34">
        <f>IFERROR(VLOOKUP($H2401,'Gen F Rev'!$A:$M,15,FALSE),0)</f>
        <v>0</v>
      </c>
      <c r="J2401" s="34">
        <f>IFERROR(VLOOKUP($H2401,'Gen F Rev'!$A:$M,16,FALSE),0)</f>
        <v>0</v>
      </c>
      <c r="K2401" s="42">
        <f>IFERROR(VLOOKUP($H2401,'Gen F Rev'!$A:$M,17,FALSE),0)</f>
        <v>0</v>
      </c>
      <c r="L2401" s="34">
        <f>IFERROR(VLOOKUP($H2401,'Gen F Exp'!$A:$E,15,FALSE),0)</f>
        <v>0</v>
      </c>
      <c r="M2401" s="34">
        <f>IFERROR(VLOOKUP($H2401,'Gen F Exp'!$A:$E,16,FALSE),0)</f>
        <v>0</v>
      </c>
      <c r="N2401" s="42">
        <f>IFERROR(VLOOKUP($H2401,'Gen F Exp'!$A:$E,17,FALSE),0)</f>
        <v>0</v>
      </c>
      <c r="O2401" s="34">
        <f>IFERROR(VLOOKUP($H2401,'Water F Rev'!$A:$L,15,FALSE),0)</f>
        <v>0</v>
      </c>
      <c r="P2401" s="34">
        <f>IFERROR(VLOOKUP($H2401,'Water F Rev'!$A:$L,16,FALSE),0)</f>
        <v>0</v>
      </c>
      <c r="Q2401" s="42">
        <f>IFERROR(VLOOKUP($H2401,'Water F Rev'!$A:$L,17,FALSE),0)</f>
        <v>0</v>
      </c>
      <c r="R2401" s="34">
        <f>IFERROR(VLOOKUP($H2401,'Water F Exp'!$A:$K,15,FALSE),0)</f>
        <v>0</v>
      </c>
      <c r="S2401" s="34">
        <f>IFERROR(VLOOKUP($H2401,'Water F Exp'!$A:$K,16,FALSE),0)</f>
        <v>0</v>
      </c>
      <c r="T2401" s="42">
        <f>IFERROR(VLOOKUP($H2401,'Water F Exp'!$A:$K,17,FALSE),0)</f>
        <v>0</v>
      </c>
      <c r="U2401" s="34">
        <f ca="1">IFERROR(VLOOKUP($H2401,'Sewer F Rev'!$A:$E,15,FALSE),0)</f>
        <v>0</v>
      </c>
      <c r="V2401" s="34">
        <f ca="1">IFERROR(VLOOKUP($H2401,'Sewer F Rev'!$A:$E,16,FALSE),0)</f>
        <v>0</v>
      </c>
      <c r="W2401" s="42">
        <f ca="1">IFERROR(VLOOKUP($H2401,'Sewer F Rev'!$A:$E,17,FALSE),0)</f>
        <v>0</v>
      </c>
      <c r="X2401" s="34">
        <f>IFERROR(VLOOKUP($H2401,'Sewer F Exp'!$A:$B,15,FALSE),0)</f>
        <v>0</v>
      </c>
      <c r="Y2401" s="34">
        <f>IFERROR(VLOOKUP($H2401,'Sewer F Exp'!$A:$B,16,FALSE),0)</f>
        <v>0</v>
      </c>
      <c r="Z2401" s="42">
        <f>IFERROR(VLOOKUP($H2401,'Sewer F Exp'!$A:$B,17,FALSE),0)</f>
        <v>0</v>
      </c>
      <c r="AA2401" s="34">
        <f>IFERROR(VLOOKUP($H2401,'Refuse F Rev'!$A:$E,15,FALSE),0)</f>
        <v>0</v>
      </c>
      <c r="AB2401" s="34">
        <f>IFERROR(VLOOKUP($H2401,'Refuse F Rev'!$A:$E,16,FALSE),0)</f>
        <v>0</v>
      </c>
      <c r="AC2401" s="42">
        <f>IFERROR(VLOOKUP($H2401,'Refuse F Rev'!$A:$E,17,FALSE),0)</f>
        <v>0</v>
      </c>
      <c r="AD2401" s="34">
        <f>IFERROR(VLOOKUP($H2401,'Refuse F Exp'!$A:$E,15,FALSE),0)</f>
        <v>0</v>
      </c>
      <c r="AE2401" s="34">
        <f>IFERROR(VLOOKUP($H2401,'Refuse F Exp'!$A:$E,16,FALSE),0)</f>
        <v>0</v>
      </c>
      <c r="AF2401" s="42">
        <f>IFERROR(VLOOKUP($H2401,'Refuse F Exp'!$A:$E,17,FALSE),0)</f>
        <v>0</v>
      </c>
      <c r="AG2401" s="34">
        <f>IFERROR(VLOOKUP($H2401,#REF!,10,FALSE),0)</f>
        <v>0</v>
      </c>
      <c r="AH2401" s="34">
        <f>IFERROR(VLOOKUP($H2401,#REF!,11,FALSE),0)</f>
        <v>0</v>
      </c>
      <c r="AI2401" s="42">
        <f>IFERROR(VLOOKUP($H2401,#REF!,12,FALSE),0)</f>
        <v>0</v>
      </c>
      <c r="AJ2401" s="34">
        <f>IFERROR(VLOOKUP($H2401,#REF!,10,FALSE),0)</f>
        <v>0</v>
      </c>
      <c r="AK2401" s="34">
        <f>IFERROR(VLOOKUP($H2401,#REF!,11,FALSE),0)</f>
        <v>0</v>
      </c>
      <c r="AL2401" s="42">
        <f>IFERROR(VLOOKUP($H2401,#REF!,12,FALSE),0)</f>
        <v>0</v>
      </c>
      <c r="AM2401" s="34">
        <f>IFERROR(VLOOKUP($H2401,#REF!,10,FALSE),0)</f>
        <v>0</v>
      </c>
      <c r="AN2401" s="34">
        <f>IFERROR(VLOOKUP($H2401,#REF!,11,FALSE),0)</f>
        <v>0</v>
      </c>
      <c r="AO2401" s="42">
        <f>IFERROR(VLOOKUP($H2401,#REF!,12,FALSE),0)</f>
        <v>0</v>
      </c>
      <c r="AP2401" s="34">
        <f>IFERROR(VLOOKUP($H2401,#REF!,10,FALSE),0)</f>
        <v>0</v>
      </c>
      <c r="AQ2401" s="34">
        <f>IFERROR(VLOOKUP($H2401,#REF!,11,FALSE),0)</f>
        <v>0</v>
      </c>
      <c r="AR2401" s="42">
        <f>IFERROR(VLOOKUP($H2401,#REF!,12,FALSE),0)</f>
        <v>0</v>
      </c>
      <c r="AS2401" s="34">
        <f>IFERROR(VLOOKUP($H2401,#REF!,13,FALSE),0)</f>
        <v>0</v>
      </c>
      <c r="AT2401" s="34">
        <f>IFERROR(VLOOKUP($H2401,#REF!,14,FALSE),0)</f>
        <v>0</v>
      </c>
      <c r="AU2401" s="42">
        <f>IFERROR(VLOOKUP($H2401,#REF!,15,FALSE),0)</f>
        <v>0</v>
      </c>
      <c r="AV2401" s="34">
        <f>IFERROR(VLOOKUP($H2401,#REF!,15,FALSE),0)</f>
        <v>0</v>
      </c>
      <c r="AW2401" s="34">
        <f>IFERROR(VLOOKUP($H2401,#REF!,16,FALSE),0)</f>
        <v>0</v>
      </c>
      <c r="AX2401" s="42">
        <f>IFERROR(VLOOKUP($H2401,#REF!,17,FALSE),0)</f>
        <v>0</v>
      </c>
    </row>
    <row r="2402" spans="1:50" x14ac:dyDescent="0.3">
      <c r="A2402" s="33" t="str">
        <f t="shared" si="148"/>
        <v>0</v>
      </c>
      <c r="B2402" s="33">
        <f>+'R&amp;E EXPORT'!B2201</f>
        <v>0</v>
      </c>
      <c r="C2402" t="str">
        <f>IFERROR(VLOOKUP(A2402,'MCSJ Export'!A:C,3,FALSE),"")</f>
        <v/>
      </c>
      <c r="D2402" s="37">
        <f t="shared" ca="1" si="149"/>
        <v>0</v>
      </c>
      <c r="E2402" s="37">
        <f t="shared" ca="1" si="150"/>
        <v>0</v>
      </c>
      <c r="F2402" s="37">
        <f t="shared" ca="1" si="151"/>
        <v>0</v>
      </c>
      <c r="G2402" s="37"/>
      <c r="H2402" s="33">
        <f>+'R&amp;E EXPORT'!A2201</f>
        <v>0</v>
      </c>
      <c r="I2402" s="34">
        <f>IFERROR(VLOOKUP($H2402,'Gen F Rev'!$A:$M,15,FALSE),0)</f>
        <v>0</v>
      </c>
      <c r="J2402" s="34">
        <f>IFERROR(VLOOKUP($H2402,'Gen F Rev'!$A:$M,16,FALSE),0)</f>
        <v>0</v>
      </c>
      <c r="K2402" s="42">
        <f>IFERROR(VLOOKUP($H2402,'Gen F Rev'!$A:$M,17,FALSE),0)</f>
        <v>0</v>
      </c>
      <c r="L2402" s="34">
        <f>IFERROR(VLOOKUP($H2402,'Gen F Exp'!$A:$E,15,FALSE),0)</f>
        <v>0</v>
      </c>
      <c r="M2402" s="34">
        <f>IFERROR(VLOOKUP($H2402,'Gen F Exp'!$A:$E,16,FALSE),0)</f>
        <v>0</v>
      </c>
      <c r="N2402" s="42">
        <f>IFERROR(VLOOKUP($H2402,'Gen F Exp'!$A:$E,17,FALSE),0)</f>
        <v>0</v>
      </c>
      <c r="O2402" s="34">
        <f>IFERROR(VLOOKUP($H2402,'Water F Rev'!$A:$L,15,FALSE),0)</f>
        <v>0</v>
      </c>
      <c r="P2402" s="34">
        <f>IFERROR(VLOOKUP($H2402,'Water F Rev'!$A:$L,16,FALSE),0)</f>
        <v>0</v>
      </c>
      <c r="Q2402" s="42">
        <f>IFERROR(VLOOKUP($H2402,'Water F Rev'!$A:$L,17,FALSE),0)</f>
        <v>0</v>
      </c>
      <c r="R2402" s="34">
        <f>IFERROR(VLOOKUP($H2402,'Water F Exp'!$A:$K,15,FALSE),0)</f>
        <v>0</v>
      </c>
      <c r="S2402" s="34">
        <f>IFERROR(VLOOKUP($H2402,'Water F Exp'!$A:$K,16,FALSE),0)</f>
        <v>0</v>
      </c>
      <c r="T2402" s="42">
        <f>IFERROR(VLOOKUP($H2402,'Water F Exp'!$A:$K,17,FALSE),0)</f>
        <v>0</v>
      </c>
      <c r="U2402" s="34">
        <f ca="1">IFERROR(VLOOKUP($H2402,'Sewer F Rev'!$A:$E,15,FALSE),0)</f>
        <v>0</v>
      </c>
      <c r="V2402" s="34">
        <f ca="1">IFERROR(VLOOKUP($H2402,'Sewer F Rev'!$A:$E,16,FALSE),0)</f>
        <v>0</v>
      </c>
      <c r="W2402" s="42">
        <f ca="1">IFERROR(VLOOKUP($H2402,'Sewer F Rev'!$A:$E,17,FALSE),0)</f>
        <v>0</v>
      </c>
      <c r="X2402" s="34">
        <f>IFERROR(VLOOKUP($H2402,'Sewer F Exp'!$A:$B,15,FALSE),0)</f>
        <v>0</v>
      </c>
      <c r="Y2402" s="34">
        <f>IFERROR(VLOOKUP($H2402,'Sewer F Exp'!$A:$B,16,FALSE),0)</f>
        <v>0</v>
      </c>
      <c r="Z2402" s="42">
        <f>IFERROR(VLOOKUP($H2402,'Sewer F Exp'!$A:$B,17,FALSE),0)</f>
        <v>0</v>
      </c>
      <c r="AA2402" s="34">
        <f>IFERROR(VLOOKUP($H2402,'Refuse F Rev'!$A:$E,15,FALSE),0)</f>
        <v>0</v>
      </c>
      <c r="AB2402" s="34">
        <f>IFERROR(VLOOKUP($H2402,'Refuse F Rev'!$A:$E,16,FALSE),0)</f>
        <v>0</v>
      </c>
      <c r="AC2402" s="42">
        <f>IFERROR(VLOOKUP($H2402,'Refuse F Rev'!$A:$E,17,FALSE),0)</f>
        <v>0</v>
      </c>
      <c r="AD2402" s="34">
        <f>IFERROR(VLOOKUP($H2402,'Refuse F Exp'!$A:$E,15,FALSE),0)</f>
        <v>0</v>
      </c>
      <c r="AE2402" s="34">
        <f>IFERROR(VLOOKUP($H2402,'Refuse F Exp'!$A:$E,16,FALSE),0)</f>
        <v>0</v>
      </c>
      <c r="AF2402" s="42">
        <f>IFERROR(VLOOKUP($H2402,'Refuse F Exp'!$A:$E,17,FALSE),0)</f>
        <v>0</v>
      </c>
      <c r="AG2402" s="34">
        <f>IFERROR(VLOOKUP($H2402,#REF!,10,FALSE),0)</f>
        <v>0</v>
      </c>
      <c r="AH2402" s="34">
        <f>IFERROR(VLOOKUP($H2402,#REF!,11,FALSE),0)</f>
        <v>0</v>
      </c>
      <c r="AI2402" s="42">
        <f>IFERROR(VLOOKUP($H2402,#REF!,12,FALSE),0)</f>
        <v>0</v>
      </c>
      <c r="AJ2402" s="34">
        <f>IFERROR(VLOOKUP($H2402,#REF!,10,FALSE),0)</f>
        <v>0</v>
      </c>
      <c r="AK2402" s="34">
        <f>IFERROR(VLOOKUP($H2402,#REF!,11,FALSE),0)</f>
        <v>0</v>
      </c>
      <c r="AL2402" s="42">
        <f>IFERROR(VLOOKUP($H2402,#REF!,12,FALSE),0)</f>
        <v>0</v>
      </c>
      <c r="AM2402" s="34">
        <f>IFERROR(VLOOKUP($H2402,#REF!,10,FALSE),0)</f>
        <v>0</v>
      </c>
      <c r="AN2402" s="34">
        <f>IFERROR(VLOOKUP($H2402,#REF!,11,FALSE),0)</f>
        <v>0</v>
      </c>
      <c r="AO2402" s="42">
        <f>IFERROR(VLOOKUP($H2402,#REF!,12,FALSE),0)</f>
        <v>0</v>
      </c>
      <c r="AP2402" s="34">
        <f>IFERROR(VLOOKUP($H2402,#REF!,10,FALSE),0)</f>
        <v>0</v>
      </c>
      <c r="AQ2402" s="34">
        <f>IFERROR(VLOOKUP($H2402,#REF!,11,FALSE),0)</f>
        <v>0</v>
      </c>
      <c r="AR2402" s="42">
        <f>IFERROR(VLOOKUP($H2402,#REF!,12,FALSE),0)</f>
        <v>0</v>
      </c>
      <c r="AS2402" s="34">
        <f>IFERROR(VLOOKUP($H2402,#REF!,13,FALSE),0)</f>
        <v>0</v>
      </c>
      <c r="AT2402" s="34">
        <f>IFERROR(VLOOKUP($H2402,#REF!,14,FALSE),0)</f>
        <v>0</v>
      </c>
      <c r="AU2402" s="42">
        <f>IFERROR(VLOOKUP($H2402,#REF!,15,FALSE),0)</f>
        <v>0</v>
      </c>
      <c r="AV2402" s="34">
        <f>IFERROR(VLOOKUP($H2402,#REF!,15,FALSE),0)</f>
        <v>0</v>
      </c>
      <c r="AW2402" s="34">
        <f>IFERROR(VLOOKUP($H2402,#REF!,16,FALSE),0)</f>
        <v>0</v>
      </c>
      <c r="AX2402" s="42">
        <f>IFERROR(VLOOKUP($H2402,#REF!,17,FALSE),0)</f>
        <v>0</v>
      </c>
    </row>
    <row r="2403" spans="1:50" x14ac:dyDescent="0.3">
      <c r="A2403" s="33" t="str">
        <f t="shared" si="148"/>
        <v>0</v>
      </c>
      <c r="B2403" s="33">
        <f>+'R&amp;E EXPORT'!B2202</f>
        <v>0</v>
      </c>
      <c r="C2403" t="str">
        <f>IFERROR(VLOOKUP(A2403,'MCSJ Export'!A:C,3,FALSE),"")</f>
        <v/>
      </c>
      <c r="D2403" s="37">
        <f t="shared" ca="1" si="149"/>
        <v>0</v>
      </c>
      <c r="E2403" s="37">
        <f t="shared" ca="1" si="150"/>
        <v>0</v>
      </c>
      <c r="F2403" s="37">
        <f t="shared" ca="1" si="151"/>
        <v>0</v>
      </c>
      <c r="G2403" s="37"/>
      <c r="H2403" s="33">
        <f>+'R&amp;E EXPORT'!A2202</f>
        <v>0</v>
      </c>
      <c r="I2403" s="34">
        <f>IFERROR(VLOOKUP($H2403,'Gen F Rev'!$A:$M,15,FALSE),0)</f>
        <v>0</v>
      </c>
      <c r="J2403" s="34">
        <f>IFERROR(VLOOKUP($H2403,'Gen F Rev'!$A:$M,16,FALSE),0)</f>
        <v>0</v>
      </c>
      <c r="K2403" s="42">
        <f>IFERROR(VLOOKUP($H2403,'Gen F Rev'!$A:$M,17,FALSE),0)</f>
        <v>0</v>
      </c>
      <c r="L2403" s="34">
        <f>IFERROR(VLOOKUP($H2403,'Gen F Exp'!$A:$E,15,FALSE),0)</f>
        <v>0</v>
      </c>
      <c r="M2403" s="34">
        <f>IFERROR(VLOOKUP($H2403,'Gen F Exp'!$A:$E,16,FALSE),0)</f>
        <v>0</v>
      </c>
      <c r="N2403" s="42">
        <f>IFERROR(VLOOKUP($H2403,'Gen F Exp'!$A:$E,17,FALSE),0)</f>
        <v>0</v>
      </c>
      <c r="O2403" s="34">
        <f>IFERROR(VLOOKUP($H2403,'Water F Rev'!$A:$L,15,FALSE),0)</f>
        <v>0</v>
      </c>
      <c r="P2403" s="34">
        <f>IFERROR(VLOOKUP($H2403,'Water F Rev'!$A:$L,16,FALSE),0)</f>
        <v>0</v>
      </c>
      <c r="Q2403" s="42">
        <f>IFERROR(VLOOKUP($H2403,'Water F Rev'!$A:$L,17,FALSE),0)</f>
        <v>0</v>
      </c>
      <c r="R2403" s="34">
        <f>IFERROR(VLOOKUP($H2403,'Water F Exp'!$A:$K,15,FALSE),0)</f>
        <v>0</v>
      </c>
      <c r="S2403" s="34">
        <f>IFERROR(VLOOKUP($H2403,'Water F Exp'!$A:$K,16,FALSE),0)</f>
        <v>0</v>
      </c>
      <c r="T2403" s="42">
        <f>IFERROR(VLOOKUP($H2403,'Water F Exp'!$A:$K,17,FALSE),0)</f>
        <v>0</v>
      </c>
      <c r="U2403" s="34">
        <f ca="1">IFERROR(VLOOKUP($H2403,'Sewer F Rev'!$A:$E,15,FALSE),0)</f>
        <v>0</v>
      </c>
      <c r="V2403" s="34">
        <f ca="1">IFERROR(VLOOKUP($H2403,'Sewer F Rev'!$A:$E,16,FALSE),0)</f>
        <v>0</v>
      </c>
      <c r="W2403" s="42">
        <f ca="1">IFERROR(VLOOKUP($H2403,'Sewer F Rev'!$A:$E,17,FALSE),0)</f>
        <v>0</v>
      </c>
      <c r="X2403" s="34">
        <f>IFERROR(VLOOKUP($H2403,'Sewer F Exp'!$A:$B,15,FALSE),0)</f>
        <v>0</v>
      </c>
      <c r="Y2403" s="34">
        <f>IFERROR(VLOOKUP($H2403,'Sewer F Exp'!$A:$B,16,FALSE),0)</f>
        <v>0</v>
      </c>
      <c r="Z2403" s="42">
        <f>IFERROR(VLOOKUP($H2403,'Sewer F Exp'!$A:$B,17,FALSE),0)</f>
        <v>0</v>
      </c>
      <c r="AA2403" s="34">
        <f>IFERROR(VLOOKUP($H2403,'Refuse F Rev'!$A:$E,15,FALSE),0)</f>
        <v>0</v>
      </c>
      <c r="AB2403" s="34">
        <f>IFERROR(VLOOKUP($H2403,'Refuse F Rev'!$A:$E,16,FALSE),0)</f>
        <v>0</v>
      </c>
      <c r="AC2403" s="42">
        <f>IFERROR(VLOOKUP($H2403,'Refuse F Rev'!$A:$E,17,FALSE),0)</f>
        <v>0</v>
      </c>
      <c r="AD2403" s="34">
        <f>IFERROR(VLOOKUP($H2403,'Refuse F Exp'!$A:$E,15,FALSE),0)</f>
        <v>0</v>
      </c>
      <c r="AE2403" s="34">
        <f>IFERROR(VLOOKUP($H2403,'Refuse F Exp'!$A:$E,16,FALSE),0)</f>
        <v>0</v>
      </c>
      <c r="AF2403" s="42">
        <f>IFERROR(VLOOKUP($H2403,'Refuse F Exp'!$A:$E,17,FALSE),0)</f>
        <v>0</v>
      </c>
      <c r="AG2403" s="34">
        <f>IFERROR(VLOOKUP($H2403,#REF!,10,FALSE),0)</f>
        <v>0</v>
      </c>
      <c r="AH2403" s="34">
        <f>IFERROR(VLOOKUP($H2403,#REF!,11,FALSE),0)</f>
        <v>0</v>
      </c>
      <c r="AI2403" s="42">
        <f>IFERROR(VLOOKUP($H2403,#REF!,12,FALSE),0)</f>
        <v>0</v>
      </c>
      <c r="AJ2403" s="34">
        <f>IFERROR(VLOOKUP($H2403,#REF!,10,FALSE),0)</f>
        <v>0</v>
      </c>
      <c r="AK2403" s="34">
        <f>IFERROR(VLOOKUP($H2403,#REF!,11,FALSE),0)</f>
        <v>0</v>
      </c>
      <c r="AL2403" s="42">
        <f>IFERROR(VLOOKUP($H2403,#REF!,12,FALSE),0)</f>
        <v>0</v>
      </c>
      <c r="AM2403" s="34">
        <f>IFERROR(VLOOKUP($H2403,#REF!,10,FALSE),0)</f>
        <v>0</v>
      </c>
      <c r="AN2403" s="34">
        <f>IFERROR(VLOOKUP($H2403,#REF!,11,FALSE),0)</f>
        <v>0</v>
      </c>
      <c r="AO2403" s="42">
        <f>IFERROR(VLOOKUP($H2403,#REF!,12,FALSE),0)</f>
        <v>0</v>
      </c>
      <c r="AP2403" s="34">
        <f>IFERROR(VLOOKUP($H2403,#REF!,10,FALSE),0)</f>
        <v>0</v>
      </c>
      <c r="AQ2403" s="34">
        <f>IFERROR(VLOOKUP($H2403,#REF!,11,FALSE),0)</f>
        <v>0</v>
      </c>
      <c r="AR2403" s="42">
        <f>IFERROR(VLOOKUP($H2403,#REF!,12,FALSE),0)</f>
        <v>0</v>
      </c>
      <c r="AS2403" s="34">
        <f>IFERROR(VLOOKUP($H2403,#REF!,13,FALSE),0)</f>
        <v>0</v>
      </c>
      <c r="AT2403" s="34">
        <f>IFERROR(VLOOKUP($H2403,#REF!,14,FALSE),0)</f>
        <v>0</v>
      </c>
      <c r="AU2403" s="42">
        <f>IFERROR(VLOOKUP($H2403,#REF!,15,FALSE),0)</f>
        <v>0</v>
      </c>
      <c r="AV2403" s="34">
        <f>IFERROR(VLOOKUP($H2403,#REF!,15,FALSE),0)</f>
        <v>0</v>
      </c>
      <c r="AW2403" s="34">
        <f>IFERROR(VLOOKUP($H2403,#REF!,16,FALSE),0)</f>
        <v>0</v>
      </c>
      <c r="AX2403" s="42">
        <f>IFERROR(VLOOKUP($H2403,#REF!,17,FALSE),0)</f>
        <v>0</v>
      </c>
    </row>
    <row r="2404" spans="1:50" x14ac:dyDescent="0.3">
      <c r="A2404" s="33" t="str">
        <f t="shared" si="148"/>
        <v>0</v>
      </c>
      <c r="B2404" s="33">
        <f>+'R&amp;E EXPORT'!B2203</f>
        <v>0</v>
      </c>
      <c r="C2404" t="str">
        <f>IFERROR(VLOOKUP(A2404,'MCSJ Export'!A:C,3,FALSE),"")</f>
        <v/>
      </c>
      <c r="D2404" s="37">
        <f t="shared" ca="1" si="149"/>
        <v>0</v>
      </c>
      <c r="E2404" s="37">
        <f t="shared" ca="1" si="150"/>
        <v>0</v>
      </c>
      <c r="F2404" s="37">
        <f t="shared" ca="1" si="151"/>
        <v>0</v>
      </c>
      <c r="G2404" s="37"/>
      <c r="H2404" s="33">
        <f>+'R&amp;E EXPORT'!A2203</f>
        <v>0</v>
      </c>
      <c r="I2404" s="34">
        <f>IFERROR(VLOOKUP($H2404,'Gen F Rev'!$A:$M,15,FALSE),0)</f>
        <v>0</v>
      </c>
      <c r="J2404" s="34">
        <f>IFERROR(VLOOKUP($H2404,'Gen F Rev'!$A:$M,16,FALSE),0)</f>
        <v>0</v>
      </c>
      <c r="K2404" s="42">
        <f>IFERROR(VLOOKUP($H2404,'Gen F Rev'!$A:$M,17,FALSE),0)</f>
        <v>0</v>
      </c>
      <c r="L2404" s="34">
        <f>IFERROR(VLOOKUP($H2404,'Gen F Exp'!$A:$E,15,FALSE),0)</f>
        <v>0</v>
      </c>
      <c r="M2404" s="34">
        <f>IFERROR(VLOOKUP($H2404,'Gen F Exp'!$A:$E,16,FALSE),0)</f>
        <v>0</v>
      </c>
      <c r="N2404" s="42">
        <f>IFERROR(VLOOKUP($H2404,'Gen F Exp'!$A:$E,17,FALSE),0)</f>
        <v>0</v>
      </c>
      <c r="O2404" s="34">
        <f>IFERROR(VLOOKUP($H2404,'Water F Rev'!$A:$L,15,FALSE),0)</f>
        <v>0</v>
      </c>
      <c r="P2404" s="34">
        <f>IFERROR(VLOOKUP($H2404,'Water F Rev'!$A:$L,16,FALSE),0)</f>
        <v>0</v>
      </c>
      <c r="Q2404" s="42">
        <f>IFERROR(VLOOKUP($H2404,'Water F Rev'!$A:$L,17,FALSE),0)</f>
        <v>0</v>
      </c>
      <c r="R2404" s="34">
        <f>IFERROR(VLOOKUP($H2404,'Water F Exp'!$A:$K,15,FALSE),0)</f>
        <v>0</v>
      </c>
      <c r="S2404" s="34">
        <f>IFERROR(VLOOKUP($H2404,'Water F Exp'!$A:$K,16,FALSE),0)</f>
        <v>0</v>
      </c>
      <c r="T2404" s="42">
        <f>IFERROR(VLOOKUP($H2404,'Water F Exp'!$A:$K,17,FALSE),0)</f>
        <v>0</v>
      </c>
      <c r="U2404" s="34">
        <f ca="1">IFERROR(VLOOKUP($H2404,'Sewer F Rev'!$A:$E,15,FALSE),0)</f>
        <v>0</v>
      </c>
      <c r="V2404" s="34">
        <f ca="1">IFERROR(VLOOKUP($H2404,'Sewer F Rev'!$A:$E,16,FALSE),0)</f>
        <v>0</v>
      </c>
      <c r="W2404" s="42">
        <f ca="1">IFERROR(VLOOKUP($H2404,'Sewer F Rev'!$A:$E,17,FALSE),0)</f>
        <v>0</v>
      </c>
      <c r="X2404" s="34">
        <f>IFERROR(VLOOKUP($H2404,'Sewer F Exp'!$A:$B,15,FALSE),0)</f>
        <v>0</v>
      </c>
      <c r="Y2404" s="34">
        <f>IFERROR(VLOOKUP($H2404,'Sewer F Exp'!$A:$B,16,FALSE),0)</f>
        <v>0</v>
      </c>
      <c r="Z2404" s="42">
        <f>IFERROR(VLOOKUP($H2404,'Sewer F Exp'!$A:$B,17,FALSE),0)</f>
        <v>0</v>
      </c>
      <c r="AA2404" s="34">
        <f>IFERROR(VLOOKUP($H2404,'Refuse F Rev'!$A:$E,15,FALSE),0)</f>
        <v>0</v>
      </c>
      <c r="AB2404" s="34">
        <f>IFERROR(VLOOKUP($H2404,'Refuse F Rev'!$A:$E,16,FALSE),0)</f>
        <v>0</v>
      </c>
      <c r="AC2404" s="42">
        <f>IFERROR(VLOOKUP($H2404,'Refuse F Rev'!$A:$E,17,FALSE),0)</f>
        <v>0</v>
      </c>
      <c r="AD2404" s="34">
        <f>IFERROR(VLOOKUP($H2404,'Refuse F Exp'!$A:$E,15,FALSE),0)</f>
        <v>0</v>
      </c>
      <c r="AE2404" s="34">
        <f>IFERROR(VLOOKUP($H2404,'Refuse F Exp'!$A:$E,16,FALSE),0)</f>
        <v>0</v>
      </c>
      <c r="AF2404" s="42">
        <f>IFERROR(VLOOKUP($H2404,'Refuse F Exp'!$A:$E,17,FALSE),0)</f>
        <v>0</v>
      </c>
      <c r="AG2404" s="34">
        <f>IFERROR(VLOOKUP($H2404,#REF!,10,FALSE),0)</f>
        <v>0</v>
      </c>
      <c r="AH2404" s="34">
        <f>IFERROR(VLOOKUP($H2404,#REF!,11,FALSE),0)</f>
        <v>0</v>
      </c>
      <c r="AI2404" s="42">
        <f>IFERROR(VLOOKUP($H2404,#REF!,12,FALSE),0)</f>
        <v>0</v>
      </c>
      <c r="AJ2404" s="34">
        <f>IFERROR(VLOOKUP($H2404,#REF!,10,FALSE),0)</f>
        <v>0</v>
      </c>
      <c r="AK2404" s="34">
        <f>IFERROR(VLOOKUP($H2404,#REF!,11,FALSE),0)</f>
        <v>0</v>
      </c>
      <c r="AL2404" s="42">
        <f>IFERROR(VLOOKUP($H2404,#REF!,12,FALSE),0)</f>
        <v>0</v>
      </c>
      <c r="AM2404" s="34">
        <f>IFERROR(VLOOKUP($H2404,#REF!,10,FALSE),0)</f>
        <v>0</v>
      </c>
      <c r="AN2404" s="34">
        <f>IFERROR(VLOOKUP($H2404,#REF!,11,FALSE),0)</f>
        <v>0</v>
      </c>
      <c r="AO2404" s="42">
        <f>IFERROR(VLOOKUP($H2404,#REF!,12,FALSE),0)</f>
        <v>0</v>
      </c>
      <c r="AP2404" s="34">
        <f>IFERROR(VLOOKUP($H2404,#REF!,10,FALSE),0)</f>
        <v>0</v>
      </c>
      <c r="AQ2404" s="34">
        <f>IFERROR(VLOOKUP($H2404,#REF!,11,FALSE),0)</f>
        <v>0</v>
      </c>
      <c r="AR2404" s="42">
        <f>IFERROR(VLOOKUP($H2404,#REF!,12,FALSE),0)</f>
        <v>0</v>
      </c>
      <c r="AS2404" s="34">
        <f>IFERROR(VLOOKUP($H2404,#REF!,13,FALSE),0)</f>
        <v>0</v>
      </c>
      <c r="AT2404" s="34">
        <f>IFERROR(VLOOKUP($H2404,#REF!,14,FALSE),0)</f>
        <v>0</v>
      </c>
      <c r="AU2404" s="42">
        <f>IFERROR(VLOOKUP($H2404,#REF!,15,FALSE),0)</f>
        <v>0</v>
      </c>
      <c r="AV2404" s="34">
        <f>IFERROR(VLOOKUP($H2404,#REF!,15,FALSE),0)</f>
        <v>0</v>
      </c>
      <c r="AW2404" s="34">
        <f>IFERROR(VLOOKUP($H2404,#REF!,16,FALSE),0)</f>
        <v>0</v>
      </c>
      <c r="AX2404" s="42">
        <f>IFERROR(VLOOKUP($H2404,#REF!,17,FALSE),0)</f>
        <v>0</v>
      </c>
    </row>
    <row r="2405" spans="1:50" x14ac:dyDescent="0.3">
      <c r="A2405" s="33" t="str">
        <f t="shared" si="148"/>
        <v>0</v>
      </c>
      <c r="B2405" s="33">
        <f>+'R&amp;E EXPORT'!B2204</f>
        <v>0</v>
      </c>
      <c r="C2405" t="str">
        <f>IFERROR(VLOOKUP(A2405,'MCSJ Export'!A:C,3,FALSE),"")</f>
        <v/>
      </c>
      <c r="D2405" s="37">
        <f t="shared" ca="1" si="149"/>
        <v>0</v>
      </c>
      <c r="E2405" s="37">
        <f t="shared" ca="1" si="150"/>
        <v>0</v>
      </c>
      <c r="F2405" s="37">
        <f t="shared" ca="1" si="151"/>
        <v>0</v>
      </c>
      <c r="G2405" s="37"/>
      <c r="H2405" s="33">
        <f>+'R&amp;E EXPORT'!A2204</f>
        <v>0</v>
      </c>
      <c r="I2405" s="34">
        <f>IFERROR(VLOOKUP($H2405,'Gen F Rev'!$A:$M,15,FALSE),0)</f>
        <v>0</v>
      </c>
      <c r="J2405" s="34">
        <f>IFERROR(VLOOKUP($H2405,'Gen F Rev'!$A:$M,16,FALSE),0)</f>
        <v>0</v>
      </c>
      <c r="K2405" s="42">
        <f>IFERROR(VLOOKUP($H2405,'Gen F Rev'!$A:$M,17,FALSE),0)</f>
        <v>0</v>
      </c>
      <c r="L2405" s="34">
        <f>IFERROR(VLOOKUP($H2405,'Gen F Exp'!$A:$E,15,FALSE),0)</f>
        <v>0</v>
      </c>
      <c r="M2405" s="34">
        <f>IFERROR(VLOOKUP($H2405,'Gen F Exp'!$A:$E,16,FALSE),0)</f>
        <v>0</v>
      </c>
      <c r="N2405" s="42">
        <f>IFERROR(VLOOKUP($H2405,'Gen F Exp'!$A:$E,17,FALSE),0)</f>
        <v>0</v>
      </c>
      <c r="O2405" s="34">
        <f>IFERROR(VLOOKUP($H2405,'Water F Rev'!$A:$L,15,FALSE),0)</f>
        <v>0</v>
      </c>
      <c r="P2405" s="34">
        <f>IFERROR(VLOOKUP($H2405,'Water F Rev'!$A:$L,16,FALSE),0)</f>
        <v>0</v>
      </c>
      <c r="Q2405" s="42">
        <f>IFERROR(VLOOKUP($H2405,'Water F Rev'!$A:$L,17,FALSE),0)</f>
        <v>0</v>
      </c>
      <c r="R2405" s="34">
        <f>IFERROR(VLOOKUP($H2405,'Water F Exp'!$A:$K,15,FALSE),0)</f>
        <v>0</v>
      </c>
      <c r="S2405" s="34">
        <f>IFERROR(VLOOKUP($H2405,'Water F Exp'!$A:$K,16,FALSE),0)</f>
        <v>0</v>
      </c>
      <c r="T2405" s="42">
        <f>IFERROR(VLOOKUP($H2405,'Water F Exp'!$A:$K,17,FALSE),0)</f>
        <v>0</v>
      </c>
      <c r="U2405" s="34">
        <f ca="1">IFERROR(VLOOKUP($H2405,'Sewer F Rev'!$A:$E,15,FALSE),0)</f>
        <v>0</v>
      </c>
      <c r="V2405" s="34">
        <f ca="1">IFERROR(VLOOKUP($H2405,'Sewer F Rev'!$A:$E,16,FALSE),0)</f>
        <v>0</v>
      </c>
      <c r="W2405" s="42">
        <f ca="1">IFERROR(VLOOKUP($H2405,'Sewer F Rev'!$A:$E,17,FALSE),0)</f>
        <v>0</v>
      </c>
      <c r="X2405" s="34">
        <f>IFERROR(VLOOKUP($H2405,'Sewer F Exp'!$A:$B,15,FALSE),0)</f>
        <v>0</v>
      </c>
      <c r="Y2405" s="34">
        <f>IFERROR(VLOOKUP($H2405,'Sewer F Exp'!$A:$B,16,FALSE),0)</f>
        <v>0</v>
      </c>
      <c r="Z2405" s="42">
        <f>IFERROR(VLOOKUP($H2405,'Sewer F Exp'!$A:$B,17,FALSE),0)</f>
        <v>0</v>
      </c>
      <c r="AA2405" s="34">
        <f>IFERROR(VLOOKUP($H2405,'Refuse F Rev'!$A:$E,15,FALSE),0)</f>
        <v>0</v>
      </c>
      <c r="AB2405" s="34">
        <f>IFERROR(VLOOKUP($H2405,'Refuse F Rev'!$A:$E,16,FALSE),0)</f>
        <v>0</v>
      </c>
      <c r="AC2405" s="42">
        <f>IFERROR(VLOOKUP($H2405,'Refuse F Rev'!$A:$E,17,FALSE),0)</f>
        <v>0</v>
      </c>
      <c r="AD2405" s="34">
        <f>IFERROR(VLOOKUP($H2405,'Refuse F Exp'!$A:$E,15,FALSE),0)</f>
        <v>0</v>
      </c>
      <c r="AE2405" s="34">
        <f>IFERROR(VLOOKUP($H2405,'Refuse F Exp'!$A:$E,16,FALSE),0)</f>
        <v>0</v>
      </c>
      <c r="AF2405" s="42">
        <f>IFERROR(VLOOKUP($H2405,'Refuse F Exp'!$A:$E,17,FALSE),0)</f>
        <v>0</v>
      </c>
      <c r="AG2405" s="34">
        <f>IFERROR(VLOOKUP($H2405,#REF!,10,FALSE),0)</f>
        <v>0</v>
      </c>
      <c r="AH2405" s="34">
        <f>IFERROR(VLOOKUP($H2405,#REF!,11,FALSE),0)</f>
        <v>0</v>
      </c>
      <c r="AI2405" s="42">
        <f>IFERROR(VLOOKUP($H2405,#REF!,12,FALSE),0)</f>
        <v>0</v>
      </c>
      <c r="AJ2405" s="34">
        <f>IFERROR(VLOOKUP($H2405,#REF!,10,FALSE),0)</f>
        <v>0</v>
      </c>
      <c r="AK2405" s="34">
        <f>IFERROR(VLOOKUP($H2405,#REF!,11,FALSE),0)</f>
        <v>0</v>
      </c>
      <c r="AL2405" s="42">
        <f>IFERROR(VLOOKUP($H2405,#REF!,12,FALSE),0)</f>
        <v>0</v>
      </c>
      <c r="AM2405" s="34">
        <f>IFERROR(VLOOKUP($H2405,#REF!,10,FALSE),0)</f>
        <v>0</v>
      </c>
      <c r="AN2405" s="34">
        <f>IFERROR(VLOOKUP($H2405,#REF!,11,FALSE),0)</f>
        <v>0</v>
      </c>
      <c r="AO2405" s="42">
        <f>IFERROR(VLOOKUP($H2405,#REF!,12,FALSE),0)</f>
        <v>0</v>
      </c>
      <c r="AP2405" s="34">
        <f>IFERROR(VLOOKUP($H2405,#REF!,10,FALSE),0)</f>
        <v>0</v>
      </c>
      <c r="AQ2405" s="34">
        <f>IFERROR(VLOOKUP($H2405,#REF!,11,FALSE),0)</f>
        <v>0</v>
      </c>
      <c r="AR2405" s="42">
        <f>IFERROR(VLOOKUP($H2405,#REF!,12,FALSE),0)</f>
        <v>0</v>
      </c>
      <c r="AS2405" s="34">
        <f>IFERROR(VLOOKUP($H2405,#REF!,13,FALSE),0)</f>
        <v>0</v>
      </c>
      <c r="AT2405" s="34">
        <f>IFERROR(VLOOKUP($H2405,#REF!,14,FALSE),0)</f>
        <v>0</v>
      </c>
      <c r="AU2405" s="42">
        <f>IFERROR(VLOOKUP($H2405,#REF!,15,FALSE),0)</f>
        <v>0</v>
      </c>
      <c r="AV2405" s="34">
        <f>IFERROR(VLOOKUP($H2405,#REF!,15,FALSE),0)</f>
        <v>0</v>
      </c>
      <c r="AW2405" s="34">
        <f>IFERROR(VLOOKUP($H2405,#REF!,16,FALSE),0)</f>
        <v>0</v>
      </c>
      <c r="AX2405" s="42">
        <f>IFERROR(VLOOKUP($H2405,#REF!,17,FALSE),0)</f>
        <v>0</v>
      </c>
    </row>
    <row r="2406" spans="1:50" x14ac:dyDescent="0.3">
      <c r="A2406" s="33" t="str">
        <f t="shared" si="148"/>
        <v>0</v>
      </c>
      <c r="B2406" s="33">
        <f>+'R&amp;E EXPORT'!B2205</f>
        <v>0</v>
      </c>
      <c r="C2406" t="str">
        <f>IFERROR(VLOOKUP(A2406,'MCSJ Export'!A:C,3,FALSE),"")</f>
        <v/>
      </c>
      <c r="D2406" s="37">
        <f t="shared" ca="1" si="149"/>
        <v>0</v>
      </c>
      <c r="E2406" s="37">
        <f t="shared" ca="1" si="150"/>
        <v>0</v>
      </c>
      <c r="F2406" s="37">
        <f t="shared" ca="1" si="151"/>
        <v>0</v>
      </c>
      <c r="G2406" s="37"/>
      <c r="H2406" s="33">
        <f>+'R&amp;E EXPORT'!A2205</f>
        <v>0</v>
      </c>
      <c r="I2406" s="34">
        <f>IFERROR(VLOOKUP($H2406,'Gen F Rev'!$A:$M,15,FALSE),0)</f>
        <v>0</v>
      </c>
      <c r="J2406" s="34">
        <f>IFERROR(VLOOKUP($H2406,'Gen F Rev'!$A:$M,16,FALSE),0)</f>
        <v>0</v>
      </c>
      <c r="K2406" s="42">
        <f>IFERROR(VLOOKUP($H2406,'Gen F Rev'!$A:$M,17,FALSE),0)</f>
        <v>0</v>
      </c>
      <c r="L2406" s="34">
        <f>IFERROR(VLOOKUP($H2406,'Gen F Exp'!$A:$E,15,FALSE),0)</f>
        <v>0</v>
      </c>
      <c r="M2406" s="34">
        <f>IFERROR(VLOOKUP($H2406,'Gen F Exp'!$A:$E,16,FALSE),0)</f>
        <v>0</v>
      </c>
      <c r="N2406" s="42">
        <f>IFERROR(VLOOKUP($H2406,'Gen F Exp'!$A:$E,17,FALSE),0)</f>
        <v>0</v>
      </c>
      <c r="O2406" s="34">
        <f>IFERROR(VLOOKUP($H2406,'Water F Rev'!$A:$L,15,FALSE),0)</f>
        <v>0</v>
      </c>
      <c r="P2406" s="34">
        <f>IFERROR(VLOOKUP($H2406,'Water F Rev'!$A:$L,16,FALSE),0)</f>
        <v>0</v>
      </c>
      <c r="Q2406" s="42">
        <f>IFERROR(VLOOKUP($H2406,'Water F Rev'!$A:$L,17,FALSE),0)</f>
        <v>0</v>
      </c>
      <c r="R2406" s="34">
        <f>IFERROR(VLOOKUP($H2406,'Water F Exp'!$A:$K,15,FALSE),0)</f>
        <v>0</v>
      </c>
      <c r="S2406" s="34">
        <f>IFERROR(VLOOKUP($H2406,'Water F Exp'!$A:$K,16,FALSE),0)</f>
        <v>0</v>
      </c>
      <c r="T2406" s="42">
        <f>IFERROR(VLOOKUP($H2406,'Water F Exp'!$A:$K,17,FALSE),0)</f>
        <v>0</v>
      </c>
      <c r="U2406" s="34">
        <f ca="1">IFERROR(VLOOKUP($H2406,'Sewer F Rev'!$A:$E,15,FALSE),0)</f>
        <v>0</v>
      </c>
      <c r="V2406" s="34">
        <f ca="1">IFERROR(VLOOKUP($H2406,'Sewer F Rev'!$A:$E,16,FALSE),0)</f>
        <v>0</v>
      </c>
      <c r="W2406" s="42">
        <f ca="1">IFERROR(VLOOKUP($H2406,'Sewer F Rev'!$A:$E,17,FALSE),0)</f>
        <v>0</v>
      </c>
      <c r="X2406" s="34">
        <f>IFERROR(VLOOKUP($H2406,'Sewer F Exp'!$A:$B,15,FALSE),0)</f>
        <v>0</v>
      </c>
      <c r="Y2406" s="34">
        <f>IFERROR(VLOOKUP($H2406,'Sewer F Exp'!$A:$B,16,FALSE),0)</f>
        <v>0</v>
      </c>
      <c r="Z2406" s="42">
        <f>IFERROR(VLOOKUP($H2406,'Sewer F Exp'!$A:$B,17,FALSE),0)</f>
        <v>0</v>
      </c>
      <c r="AA2406" s="34">
        <f>IFERROR(VLOOKUP($H2406,'Refuse F Rev'!$A:$E,15,FALSE),0)</f>
        <v>0</v>
      </c>
      <c r="AB2406" s="34">
        <f>IFERROR(VLOOKUP($H2406,'Refuse F Rev'!$A:$E,16,FALSE),0)</f>
        <v>0</v>
      </c>
      <c r="AC2406" s="42">
        <f>IFERROR(VLOOKUP($H2406,'Refuse F Rev'!$A:$E,17,FALSE),0)</f>
        <v>0</v>
      </c>
      <c r="AD2406" s="34">
        <f>IFERROR(VLOOKUP($H2406,'Refuse F Exp'!$A:$E,15,FALSE),0)</f>
        <v>0</v>
      </c>
      <c r="AE2406" s="34">
        <f>IFERROR(VLOOKUP($H2406,'Refuse F Exp'!$A:$E,16,FALSE),0)</f>
        <v>0</v>
      </c>
      <c r="AF2406" s="42">
        <f>IFERROR(VLOOKUP($H2406,'Refuse F Exp'!$A:$E,17,FALSE),0)</f>
        <v>0</v>
      </c>
      <c r="AG2406" s="34">
        <f>IFERROR(VLOOKUP($H2406,#REF!,10,FALSE),0)</f>
        <v>0</v>
      </c>
      <c r="AH2406" s="34">
        <f>IFERROR(VLOOKUP($H2406,#REF!,11,FALSE),0)</f>
        <v>0</v>
      </c>
      <c r="AI2406" s="42">
        <f>IFERROR(VLOOKUP($H2406,#REF!,12,FALSE),0)</f>
        <v>0</v>
      </c>
      <c r="AJ2406" s="34">
        <f>IFERROR(VLOOKUP($H2406,#REF!,10,FALSE),0)</f>
        <v>0</v>
      </c>
      <c r="AK2406" s="34">
        <f>IFERROR(VLOOKUP($H2406,#REF!,11,FALSE),0)</f>
        <v>0</v>
      </c>
      <c r="AL2406" s="42">
        <f>IFERROR(VLOOKUP($H2406,#REF!,12,FALSE),0)</f>
        <v>0</v>
      </c>
      <c r="AM2406" s="34">
        <f>IFERROR(VLOOKUP($H2406,#REF!,10,FALSE),0)</f>
        <v>0</v>
      </c>
      <c r="AN2406" s="34">
        <f>IFERROR(VLOOKUP($H2406,#REF!,11,FALSE),0)</f>
        <v>0</v>
      </c>
      <c r="AO2406" s="42">
        <f>IFERROR(VLOOKUP($H2406,#REF!,12,FALSE),0)</f>
        <v>0</v>
      </c>
      <c r="AP2406" s="34">
        <f>IFERROR(VLOOKUP($H2406,#REF!,10,FALSE),0)</f>
        <v>0</v>
      </c>
      <c r="AQ2406" s="34">
        <f>IFERROR(VLOOKUP($H2406,#REF!,11,FALSE),0)</f>
        <v>0</v>
      </c>
      <c r="AR2406" s="42">
        <f>IFERROR(VLOOKUP($H2406,#REF!,12,FALSE),0)</f>
        <v>0</v>
      </c>
      <c r="AS2406" s="34">
        <f>IFERROR(VLOOKUP($H2406,#REF!,13,FALSE),0)</f>
        <v>0</v>
      </c>
      <c r="AT2406" s="34">
        <f>IFERROR(VLOOKUP($H2406,#REF!,14,FALSE),0)</f>
        <v>0</v>
      </c>
      <c r="AU2406" s="42">
        <f>IFERROR(VLOOKUP($H2406,#REF!,15,FALSE),0)</f>
        <v>0</v>
      </c>
      <c r="AV2406" s="34">
        <f>IFERROR(VLOOKUP($H2406,#REF!,15,FALSE),0)</f>
        <v>0</v>
      </c>
      <c r="AW2406" s="34">
        <f>IFERROR(VLOOKUP($H2406,#REF!,16,FALSE),0)</f>
        <v>0</v>
      </c>
      <c r="AX2406" s="42">
        <f>IFERROR(VLOOKUP($H2406,#REF!,17,FALSE),0)</f>
        <v>0</v>
      </c>
    </row>
    <row r="2407" spans="1:50" x14ac:dyDescent="0.3">
      <c r="A2407" s="33" t="str">
        <f t="shared" si="148"/>
        <v>0</v>
      </c>
      <c r="B2407" s="33">
        <f>+'R&amp;E EXPORT'!B2206</f>
        <v>0</v>
      </c>
      <c r="C2407" t="str">
        <f>IFERROR(VLOOKUP(A2407,'MCSJ Export'!A:C,3,FALSE),"")</f>
        <v/>
      </c>
      <c r="D2407" s="37">
        <f t="shared" ca="1" si="149"/>
        <v>0</v>
      </c>
      <c r="E2407" s="37">
        <f t="shared" ca="1" si="150"/>
        <v>0</v>
      </c>
      <c r="F2407" s="37">
        <f t="shared" ca="1" si="151"/>
        <v>0</v>
      </c>
      <c r="G2407" s="37"/>
      <c r="H2407" s="33">
        <f>+'R&amp;E EXPORT'!A2206</f>
        <v>0</v>
      </c>
      <c r="I2407" s="34">
        <f>IFERROR(VLOOKUP($H2407,'Gen F Rev'!$A:$M,15,FALSE),0)</f>
        <v>0</v>
      </c>
      <c r="J2407" s="34">
        <f>IFERROR(VLOOKUP($H2407,'Gen F Rev'!$A:$M,16,FALSE),0)</f>
        <v>0</v>
      </c>
      <c r="K2407" s="42">
        <f>IFERROR(VLOOKUP($H2407,'Gen F Rev'!$A:$M,17,FALSE),0)</f>
        <v>0</v>
      </c>
      <c r="L2407" s="34">
        <f>IFERROR(VLOOKUP($H2407,'Gen F Exp'!$A:$E,15,FALSE),0)</f>
        <v>0</v>
      </c>
      <c r="M2407" s="34">
        <f>IFERROR(VLOOKUP($H2407,'Gen F Exp'!$A:$E,16,FALSE),0)</f>
        <v>0</v>
      </c>
      <c r="N2407" s="42">
        <f>IFERROR(VLOOKUP($H2407,'Gen F Exp'!$A:$E,17,FALSE),0)</f>
        <v>0</v>
      </c>
      <c r="O2407" s="34">
        <f>IFERROR(VLOOKUP($H2407,'Water F Rev'!$A:$L,15,FALSE),0)</f>
        <v>0</v>
      </c>
      <c r="P2407" s="34">
        <f>IFERROR(VLOOKUP($H2407,'Water F Rev'!$A:$L,16,FALSE),0)</f>
        <v>0</v>
      </c>
      <c r="Q2407" s="42">
        <f>IFERROR(VLOOKUP($H2407,'Water F Rev'!$A:$L,17,FALSE),0)</f>
        <v>0</v>
      </c>
      <c r="R2407" s="34">
        <f>IFERROR(VLOOKUP($H2407,'Water F Exp'!$A:$K,15,FALSE),0)</f>
        <v>0</v>
      </c>
      <c r="S2407" s="34">
        <f>IFERROR(VLOOKUP($H2407,'Water F Exp'!$A:$K,16,FALSE),0)</f>
        <v>0</v>
      </c>
      <c r="T2407" s="42">
        <f>IFERROR(VLOOKUP($H2407,'Water F Exp'!$A:$K,17,FALSE),0)</f>
        <v>0</v>
      </c>
      <c r="U2407" s="34">
        <f ca="1">IFERROR(VLOOKUP($H2407,'Sewer F Rev'!$A:$E,15,FALSE),0)</f>
        <v>0</v>
      </c>
      <c r="V2407" s="34">
        <f ca="1">IFERROR(VLOOKUP($H2407,'Sewer F Rev'!$A:$E,16,FALSE),0)</f>
        <v>0</v>
      </c>
      <c r="W2407" s="42">
        <f ca="1">IFERROR(VLOOKUP($H2407,'Sewer F Rev'!$A:$E,17,FALSE),0)</f>
        <v>0</v>
      </c>
      <c r="X2407" s="34">
        <f>IFERROR(VLOOKUP($H2407,'Sewer F Exp'!$A:$B,15,FALSE),0)</f>
        <v>0</v>
      </c>
      <c r="Y2407" s="34">
        <f>IFERROR(VLOOKUP($H2407,'Sewer F Exp'!$A:$B,16,FALSE),0)</f>
        <v>0</v>
      </c>
      <c r="Z2407" s="42">
        <f>IFERROR(VLOOKUP($H2407,'Sewer F Exp'!$A:$B,17,FALSE),0)</f>
        <v>0</v>
      </c>
      <c r="AA2407" s="34">
        <f>IFERROR(VLOOKUP($H2407,'Refuse F Rev'!$A:$E,15,FALSE),0)</f>
        <v>0</v>
      </c>
      <c r="AB2407" s="34">
        <f>IFERROR(VLOOKUP($H2407,'Refuse F Rev'!$A:$E,16,FALSE),0)</f>
        <v>0</v>
      </c>
      <c r="AC2407" s="42">
        <f>IFERROR(VLOOKUP($H2407,'Refuse F Rev'!$A:$E,17,FALSE),0)</f>
        <v>0</v>
      </c>
      <c r="AD2407" s="34">
        <f>IFERROR(VLOOKUP($H2407,'Refuse F Exp'!$A:$E,15,FALSE),0)</f>
        <v>0</v>
      </c>
      <c r="AE2407" s="34">
        <f>IFERROR(VLOOKUP($H2407,'Refuse F Exp'!$A:$E,16,FALSE),0)</f>
        <v>0</v>
      </c>
      <c r="AF2407" s="42">
        <f>IFERROR(VLOOKUP($H2407,'Refuse F Exp'!$A:$E,17,FALSE),0)</f>
        <v>0</v>
      </c>
      <c r="AG2407" s="34">
        <f>IFERROR(VLOOKUP($H2407,#REF!,10,FALSE),0)</f>
        <v>0</v>
      </c>
      <c r="AH2407" s="34">
        <f>IFERROR(VLOOKUP($H2407,#REF!,11,FALSE),0)</f>
        <v>0</v>
      </c>
      <c r="AI2407" s="42">
        <f>IFERROR(VLOOKUP($H2407,#REF!,12,FALSE),0)</f>
        <v>0</v>
      </c>
      <c r="AJ2407" s="34">
        <f>IFERROR(VLOOKUP($H2407,#REF!,10,FALSE),0)</f>
        <v>0</v>
      </c>
      <c r="AK2407" s="34">
        <f>IFERROR(VLOOKUP($H2407,#REF!,11,FALSE),0)</f>
        <v>0</v>
      </c>
      <c r="AL2407" s="42">
        <f>IFERROR(VLOOKUP($H2407,#REF!,12,FALSE),0)</f>
        <v>0</v>
      </c>
      <c r="AM2407" s="34">
        <f>IFERROR(VLOOKUP($H2407,#REF!,10,FALSE),0)</f>
        <v>0</v>
      </c>
      <c r="AN2407" s="34">
        <f>IFERROR(VLOOKUP($H2407,#REF!,11,FALSE),0)</f>
        <v>0</v>
      </c>
      <c r="AO2407" s="42">
        <f>IFERROR(VLOOKUP($H2407,#REF!,12,FALSE),0)</f>
        <v>0</v>
      </c>
      <c r="AP2407" s="34">
        <f>IFERROR(VLOOKUP($H2407,#REF!,10,FALSE),0)</f>
        <v>0</v>
      </c>
      <c r="AQ2407" s="34">
        <f>IFERROR(VLOOKUP($H2407,#REF!,11,FALSE),0)</f>
        <v>0</v>
      </c>
      <c r="AR2407" s="42">
        <f>IFERROR(VLOOKUP($H2407,#REF!,12,FALSE),0)</f>
        <v>0</v>
      </c>
      <c r="AS2407" s="34">
        <f>IFERROR(VLOOKUP($H2407,#REF!,13,FALSE),0)</f>
        <v>0</v>
      </c>
      <c r="AT2407" s="34">
        <f>IFERROR(VLOOKUP($H2407,#REF!,14,FALSE),0)</f>
        <v>0</v>
      </c>
      <c r="AU2407" s="42">
        <f>IFERROR(VLOOKUP($H2407,#REF!,15,FALSE),0)</f>
        <v>0</v>
      </c>
      <c r="AV2407" s="34">
        <f>IFERROR(VLOOKUP($H2407,#REF!,15,FALSE),0)</f>
        <v>0</v>
      </c>
      <c r="AW2407" s="34">
        <f>IFERROR(VLOOKUP($H2407,#REF!,16,FALSE),0)</f>
        <v>0</v>
      </c>
      <c r="AX2407" s="42">
        <f>IFERROR(VLOOKUP($H2407,#REF!,17,FALSE),0)</f>
        <v>0</v>
      </c>
    </row>
    <row r="2408" spans="1:50" x14ac:dyDescent="0.3">
      <c r="A2408" s="33" t="str">
        <f t="shared" si="148"/>
        <v>0</v>
      </c>
      <c r="B2408" s="33">
        <f>+'R&amp;E EXPORT'!B2207</f>
        <v>0</v>
      </c>
      <c r="C2408" t="str">
        <f>IFERROR(VLOOKUP(A2408,'MCSJ Export'!A:C,3,FALSE),"")</f>
        <v/>
      </c>
      <c r="D2408" s="37">
        <f t="shared" ca="1" si="149"/>
        <v>0</v>
      </c>
      <c r="E2408" s="37">
        <f t="shared" ca="1" si="150"/>
        <v>0</v>
      </c>
      <c r="F2408" s="37">
        <f t="shared" ca="1" si="151"/>
        <v>0</v>
      </c>
      <c r="G2408" s="37"/>
      <c r="H2408" s="33">
        <f>+'R&amp;E EXPORT'!A2207</f>
        <v>0</v>
      </c>
      <c r="I2408" s="34">
        <f>IFERROR(VLOOKUP($H2408,'Gen F Rev'!$A:$M,15,FALSE),0)</f>
        <v>0</v>
      </c>
      <c r="J2408" s="34">
        <f>IFERROR(VLOOKUP($H2408,'Gen F Rev'!$A:$M,16,FALSE),0)</f>
        <v>0</v>
      </c>
      <c r="K2408" s="42">
        <f>IFERROR(VLOOKUP($H2408,'Gen F Rev'!$A:$M,17,FALSE),0)</f>
        <v>0</v>
      </c>
      <c r="L2408" s="34">
        <f>IFERROR(VLOOKUP($H2408,'Gen F Exp'!$A:$E,15,FALSE),0)</f>
        <v>0</v>
      </c>
      <c r="M2408" s="34">
        <f>IFERROR(VLOOKUP($H2408,'Gen F Exp'!$A:$E,16,FALSE),0)</f>
        <v>0</v>
      </c>
      <c r="N2408" s="42">
        <f>IFERROR(VLOOKUP($H2408,'Gen F Exp'!$A:$E,17,FALSE),0)</f>
        <v>0</v>
      </c>
      <c r="O2408" s="34">
        <f>IFERROR(VLOOKUP($H2408,'Water F Rev'!$A:$L,15,FALSE),0)</f>
        <v>0</v>
      </c>
      <c r="P2408" s="34">
        <f>IFERROR(VLOOKUP($H2408,'Water F Rev'!$A:$L,16,FALSE),0)</f>
        <v>0</v>
      </c>
      <c r="Q2408" s="42">
        <f>IFERROR(VLOOKUP($H2408,'Water F Rev'!$A:$L,17,FALSE),0)</f>
        <v>0</v>
      </c>
      <c r="R2408" s="34">
        <f>IFERROR(VLOOKUP($H2408,'Water F Exp'!$A:$K,15,FALSE),0)</f>
        <v>0</v>
      </c>
      <c r="S2408" s="34">
        <f>IFERROR(VLOOKUP($H2408,'Water F Exp'!$A:$K,16,FALSE),0)</f>
        <v>0</v>
      </c>
      <c r="T2408" s="42">
        <f>IFERROR(VLOOKUP($H2408,'Water F Exp'!$A:$K,17,FALSE),0)</f>
        <v>0</v>
      </c>
      <c r="U2408" s="34">
        <f ca="1">IFERROR(VLOOKUP($H2408,'Sewer F Rev'!$A:$E,15,FALSE),0)</f>
        <v>0</v>
      </c>
      <c r="V2408" s="34">
        <f ca="1">IFERROR(VLOOKUP($H2408,'Sewer F Rev'!$A:$E,16,FALSE),0)</f>
        <v>0</v>
      </c>
      <c r="W2408" s="42">
        <f ca="1">IFERROR(VLOOKUP($H2408,'Sewer F Rev'!$A:$E,17,FALSE),0)</f>
        <v>0</v>
      </c>
      <c r="X2408" s="34">
        <f>IFERROR(VLOOKUP($H2408,'Sewer F Exp'!$A:$B,15,FALSE),0)</f>
        <v>0</v>
      </c>
      <c r="Y2408" s="34">
        <f>IFERROR(VLOOKUP($H2408,'Sewer F Exp'!$A:$B,16,FALSE),0)</f>
        <v>0</v>
      </c>
      <c r="Z2408" s="42">
        <f>IFERROR(VLOOKUP($H2408,'Sewer F Exp'!$A:$B,17,FALSE),0)</f>
        <v>0</v>
      </c>
      <c r="AA2408" s="34">
        <f>IFERROR(VLOOKUP($H2408,'Refuse F Rev'!$A:$E,15,FALSE),0)</f>
        <v>0</v>
      </c>
      <c r="AB2408" s="34">
        <f>IFERROR(VLOOKUP($H2408,'Refuse F Rev'!$A:$E,16,FALSE),0)</f>
        <v>0</v>
      </c>
      <c r="AC2408" s="42">
        <f>IFERROR(VLOOKUP($H2408,'Refuse F Rev'!$A:$E,17,FALSE),0)</f>
        <v>0</v>
      </c>
      <c r="AD2408" s="34">
        <f>IFERROR(VLOOKUP($H2408,'Refuse F Exp'!$A:$E,15,FALSE),0)</f>
        <v>0</v>
      </c>
      <c r="AE2408" s="34">
        <f>IFERROR(VLOOKUP($H2408,'Refuse F Exp'!$A:$E,16,FALSE),0)</f>
        <v>0</v>
      </c>
      <c r="AF2408" s="42">
        <f>IFERROR(VLOOKUP($H2408,'Refuse F Exp'!$A:$E,17,FALSE),0)</f>
        <v>0</v>
      </c>
      <c r="AG2408" s="34">
        <f>IFERROR(VLOOKUP($H2408,#REF!,10,FALSE),0)</f>
        <v>0</v>
      </c>
      <c r="AH2408" s="34">
        <f>IFERROR(VLOOKUP($H2408,#REF!,11,FALSE),0)</f>
        <v>0</v>
      </c>
      <c r="AI2408" s="42">
        <f>IFERROR(VLOOKUP($H2408,#REF!,12,FALSE),0)</f>
        <v>0</v>
      </c>
      <c r="AJ2408" s="34">
        <f>IFERROR(VLOOKUP($H2408,#REF!,10,FALSE),0)</f>
        <v>0</v>
      </c>
      <c r="AK2408" s="34">
        <f>IFERROR(VLOOKUP($H2408,#REF!,11,FALSE),0)</f>
        <v>0</v>
      </c>
      <c r="AL2408" s="42">
        <f>IFERROR(VLOOKUP($H2408,#REF!,12,FALSE),0)</f>
        <v>0</v>
      </c>
      <c r="AM2408" s="34">
        <f>IFERROR(VLOOKUP($H2408,#REF!,10,FALSE),0)</f>
        <v>0</v>
      </c>
      <c r="AN2408" s="34">
        <f>IFERROR(VLOOKUP($H2408,#REF!,11,FALSE),0)</f>
        <v>0</v>
      </c>
      <c r="AO2408" s="42">
        <f>IFERROR(VLOOKUP($H2408,#REF!,12,FALSE),0)</f>
        <v>0</v>
      </c>
      <c r="AP2408" s="34">
        <f>IFERROR(VLOOKUP($H2408,#REF!,10,FALSE),0)</f>
        <v>0</v>
      </c>
      <c r="AQ2408" s="34">
        <f>IFERROR(VLOOKUP($H2408,#REF!,11,FALSE),0)</f>
        <v>0</v>
      </c>
      <c r="AR2408" s="42">
        <f>IFERROR(VLOOKUP($H2408,#REF!,12,FALSE),0)</f>
        <v>0</v>
      </c>
      <c r="AS2408" s="34">
        <f>IFERROR(VLOOKUP($H2408,#REF!,13,FALSE),0)</f>
        <v>0</v>
      </c>
      <c r="AT2408" s="34">
        <f>IFERROR(VLOOKUP($H2408,#REF!,14,FALSE),0)</f>
        <v>0</v>
      </c>
      <c r="AU2408" s="42">
        <f>IFERROR(VLOOKUP($H2408,#REF!,15,FALSE),0)</f>
        <v>0</v>
      </c>
      <c r="AV2408" s="34">
        <f>IFERROR(VLOOKUP($H2408,#REF!,15,FALSE),0)</f>
        <v>0</v>
      </c>
      <c r="AW2408" s="34">
        <f>IFERROR(VLOOKUP($H2408,#REF!,16,FALSE),0)</f>
        <v>0</v>
      </c>
      <c r="AX2408" s="42">
        <f>IFERROR(VLOOKUP($H2408,#REF!,17,FALSE),0)</f>
        <v>0</v>
      </c>
    </row>
    <row r="2409" spans="1:50" x14ac:dyDescent="0.3">
      <c r="A2409" s="33" t="str">
        <f t="shared" si="148"/>
        <v>0</v>
      </c>
      <c r="B2409" s="33">
        <f>+'R&amp;E EXPORT'!B2208</f>
        <v>0</v>
      </c>
      <c r="C2409" t="str">
        <f>IFERROR(VLOOKUP(A2409,'MCSJ Export'!A:C,3,FALSE),"")</f>
        <v/>
      </c>
      <c r="D2409" s="37">
        <f t="shared" ca="1" si="149"/>
        <v>0</v>
      </c>
      <c r="E2409" s="37">
        <f t="shared" ca="1" si="150"/>
        <v>0</v>
      </c>
      <c r="F2409" s="37">
        <f t="shared" ca="1" si="151"/>
        <v>0</v>
      </c>
      <c r="G2409" s="37"/>
      <c r="H2409" s="33">
        <f>+'R&amp;E EXPORT'!A2208</f>
        <v>0</v>
      </c>
      <c r="I2409" s="34">
        <f>IFERROR(VLOOKUP($H2409,'Gen F Rev'!$A:$M,15,FALSE),0)</f>
        <v>0</v>
      </c>
      <c r="J2409" s="34">
        <f>IFERROR(VLOOKUP($H2409,'Gen F Rev'!$A:$M,16,FALSE),0)</f>
        <v>0</v>
      </c>
      <c r="K2409" s="42">
        <f>IFERROR(VLOOKUP($H2409,'Gen F Rev'!$A:$M,17,FALSE),0)</f>
        <v>0</v>
      </c>
      <c r="L2409" s="34">
        <f>IFERROR(VLOOKUP($H2409,'Gen F Exp'!$A:$E,15,FALSE),0)</f>
        <v>0</v>
      </c>
      <c r="M2409" s="34">
        <f>IFERROR(VLOOKUP($H2409,'Gen F Exp'!$A:$E,16,FALSE),0)</f>
        <v>0</v>
      </c>
      <c r="N2409" s="42">
        <f>IFERROR(VLOOKUP($H2409,'Gen F Exp'!$A:$E,17,FALSE),0)</f>
        <v>0</v>
      </c>
      <c r="O2409" s="34">
        <f>IFERROR(VLOOKUP($H2409,'Water F Rev'!$A:$L,15,FALSE),0)</f>
        <v>0</v>
      </c>
      <c r="P2409" s="34">
        <f>IFERROR(VLOOKUP($H2409,'Water F Rev'!$A:$L,16,FALSE),0)</f>
        <v>0</v>
      </c>
      <c r="Q2409" s="42">
        <f>IFERROR(VLOOKUP($H2409,'Water F Rev'!$A:$L,17,FALSE),0)</f>
        <v>0</v>
      </c>
      <c r="R2409" s="34">
        <f>IFERROR(VLOOKUP($H2409,'Water F Exp'!$A:$K,15,FALSE),0)</f>
        <v>0</v>
      </c>
      <c r="S2409" s="34">
        <f>IFERROR(VLOOKUP($H2409,'Water F Exp'!$A:$K,16,FALSE),0)</f>
        <v>0</v>
      </c>
      <c r="T2409" s="42">
        <f>IFERROR(VLOOKUP($H2409,'Water F Exp'!$A:$K,17,FALSE),0)</f>
        <v>0</v>
      </c>
      <c r="U2409" s="34">
        <f ca="1">IFERROR(VLOOKUP($H2409,'Sewer F Rev'!$A:$E,15,FALSE),0)</f>
        <v>0</v>
      </c>
      <c r="V2409" s="34">
        <f ca="1">IFERROR(VLOOKUP($H2409,'Sewer F Rev'!$A:$E,16,FALSE),0)</f>
        <v>0</v>
      </c>
      <c r="W2409" s="42">
        <f ca="1">IFERROR(VLOOKUP($H2409,'Sewer F Rev'!$A:$E,17,FALSE),0)</f>
        <v>0</v>
      </c>
      <c r="X2409" s="34">
        <f>IFERROR(VLOOKUP($H2409,'Sewer F Exp'!$A:$B,15,FALSE),0)</f>
        <v>0</v>
      </c>
      <c r="Y2409" s="34">
        <f>IFERROR(VLOOKUP($H2409,'Sewer F Exp'!$A:$B,16,FALSE),0)</f>
        <v>0</v>
      </c>
      <c r="Z2409" s="42">
        <f>IFERROR(VLOOKUP($H2409,'Sewer F Exp'!$A:$B,17,FALSE),0)</f>
        <v>0</v>
      </c>
      <c r="AA2409" s="34">
        <f>IFERROR(VLOOKUP($H2409,'Refuse F Rev'!$A:$E,15,FALSE),0)</f>
        <v>0</v>
      </c>
      <c r="AB2409" s="34">
        <f>IFERROR(VLOOKUP($H2409,'Refuse F Rev'!$A:$E,16,FALSE),0)</f>
        <v>0</v>
      </c>
      <c r="AC2409" s="42">
        <f>IFERROR(VLOOKUP($H2409,'Refuse F Rev'!$A:$E,17,FALSE),0)</f>
        <v>0</v>
      </c>
      <c r="AD2409" s="34">
        <f>IFERROR(VLOOKUP($H2409,'Refuse F Exp'!$A:$E,15,FALSE),0)</f>
        <v>0</v>
      </c>
      <c r="AE2409" s="34">
        <f>IFERROR(VLOOKUP($H2409,'Refuse F Exp'!$A:$E,16,FALSE),0)</f>
        <v>0</v>
      </c>
      <c r="AF2409" s="42">
        <f>IFERROR(VLOOKUP($H2409,'Refuse F Exp'!$A:$E,17,FALSE),0)</f>
        <v>0</v>
      </c>
      <c r="AG2409" s="34">
        <f>IFERROR(VLOOKUP($H2409,#REF!,10,FALSE),0)</f>
        <v>0</v>
      </c>
      <c r="AH2409" s="34">
        <f>IFERROR(VLOOKUP($H2409,#REF!,11,FALSE),0)</f>
        <v>0</v>
      </c>
      <c r="AI2409" s="42">
        <f>IFERROR(VLOOKUP($H2409,#REF!,12,FALSE),0)</f>
        <v>0</v>
      </c>
      <c r="AJ2409" s="34">
        <f>IFERROR(VLOOKUP($H2409,#REF!,10,FALSE),0)</f>
        <v>0</v>
      </c>
      <c r="AK2409" s="34">
        <f>IFERROR(VLOOKUP($H2409,#REF!,11,FALSE),0)</f>
        <v>0</v>
      </c>
      <c r="AL2409" s="42">
        <f>IFERROR(VLOOKUP($H2409,#REF!,12,FALSE),0)</f>
        <v>0</v>
      </c>
      <c r="AM2409" s="34">
        <f>IFERROR(VLOOKUP($H2409,#REF!,10,FALSE),0)</f>
        <v>0</v>
      </c>
      <c r="AN2409" s="34">
        <f>IFERROR(VLOOKUP($H2409,#REF!,11,FALSE),0)</f>
        <v>0</v>
      </c>
      <c r="AO2409" s="42">
        <f>IFERROR(VLOOKUP($H2409,#REF!,12,FALSE),0)</f>
        <v>0</v>
      </c>
      <c r="AP2409" s="34">
        <f>IFERROR(VLOOKUP($H2409,#REF!,10,FALSE),0)</f>
        <v>0</v>
      </c>
      <c r="AQ2409" s="34">
        <f>IFERROR(VLOOKUP($H2409,#REF!,11,FALSE),0)</f>
        <v>0</v>
      </c>
      <c r="AR2409" s="42">
        <f>IFERROR(VLOOKUP($H2409,#REF!,12,FALSE),0)</f>
        <v>0</v>
      </c>
      <c r="AS2409" s="34">
        <f>IFERROR(VLOOKUP($H2409,#REF!,13,FALSE),0)</f>
        <v>0</v>
      </c>
      <c r="AT2409" s="34">
        <f>IFERROR(VLOOKUP($H2409,#REF!,14,FALSE),0)</f>
        <v>0</v>
      </c>
      <c r="AU2409" s="42">
        <f>IFERROR(VLOOKUP($H2409,#REF!,15,FALSE),0)</f>
        <v>0</v>
      </c>
      <c r="AV2409" s="34">
        <f>IFERROR(VLOOKUP($H2409,#REF!,15,FALSE),0)</f>
        <v>0</v>
      </c>
      <c r="AW2409" s="34">
        <f>IFERROR(VLOOKUP($H2409,#REF!,16,FALSE),0)</f>
        <v>0</v>
      </c>
      <c r="AX2409" s="42">
        <f>IFERROR(VLOOKUP($H2409,#REF!,17,FALSE),0)</f>
        <v>0</v>
      </c>
    </row>
    <row r="2410" spans="1:50" x14ac:dyDescent="0.3">
      <c r="A2410" s="33" t="str">
        <f t="shared" si="148"/>
        <v>0</v>
      </c>
      <c r="B2410" s="33">
        <f>+'R&amp;E EXPORT'!B2209</f>
        <v>0</v>
      </c>
      <c r="C2410" t="str">
        <f>IFERROR(VLOOKUP(A2410,'MCSJ Export'!A:C,3,FALSE),"")</f>
        <v/>
      </c>
      <c r="D2410" s="37">
        <f t="shared" ca="1" si="149"/>
        <v>0</v>
      </c>
      <c r="E2410" s="37">
        <f t="shared" ca="1" si="150"/>
        <v>0</v>
      </c>
      <c r="F2410" s="37">
        <f t="shared" ca="1" si="151"/>
        <v>0</v>
      </c>
      <c r="G2410" s="37"/>
      <c r="H2410" s="33">
        <f>+'R&amp;E EXPORT'!A2209</f>
        <v>0</v>
      </c>
      <c r="I2410" s="34">
        <f>IFERROR(VLOOKUP($H2410,'Gen F Rev'!$A:$M,15,FALSE),0)</f>
        <v>0</v>
      </c>
      <c r="J2410" s="34">
        <f>IFERROR(VLOOKUP($H2410,'Gen F Rev'!$A:$M,16,FALSE),0)</f>
        <v>0</v>
      </c>
      <c r="K2410" s="42">
        <f>IFERROR(VLOOKUP($H2410,'Gen F Rev'!$A:$M,17,FALSE),0)</f>
        <v>0</v>
      </c>
      <c r="L2410" s="34">
        <f>IFERROR(VLOOKUP($H2410,'Gen F Exp'!$A:$E,15,FALSE),0)</f>
        <v>0</v>
      </c>
      <c r="M2410" s="34">
        <f>IFERROR(VLOOKUP($H2410,'Gen F Exp'!$A:$E,16,FALSE),0)</f>
        <v>0</v>
      </c>
      <c r="N2410" s="42">
        <f>IFERROR(VLOOKUP($H2410,'Gen F Exp'!$A:$E,17,FALSE),0)</f>
        <v>0</v>
      </c>
      <c r="O2410" s="34">
        <f>IFERROR(VLOOKUP($H2410,'Water F Rev'!$A:$L,15,FALSE),0)</f>
        <v>0</v>
      </c>
      <c r="P2410" s="34">
        <f>IFERROR(VLOOKUP($H2410,'Water F Rev'!$A:$L,16,FALSE),0)</f>
        <v>0</v>
      </c>
      <c r="Q2410" s="42">
        <f>IFERROR(VLOOKUP($H2410,'Water F Rev'!$A:$L,17,FALSE),0)</f>
        <v>0</v>
      </c>
      <c r="R2410" s="34">
        <f>IFERROR(VLOOKUP($H2410,'Water F Exp'!$A:$K,15,FALSE),0)</f>
        <v>0</v>
      </c>
      <c r="S2410" s="34">
        <f>IFERROR(VLOOKUP($H2410,'Water F Exp'!$A:$K,16,FALSE),0)</f>
        <v>0</v>
      </c>
      <c r="T2410" s="42">
        <f>IFERROR(VLOOKUP($H2410,'Water F Exp'!$A:$K,17,FALSE),0)</f>
        <v>0</v>
      </c>
      <c r="U2410" s="34">
        <f ca="1">IFERROR(VLOOKUP($H2410,'Sewer F Rev'!$A:$E,15,FALSE),0)</f>
        <v>0</v>
      </c>
      <c r="V2410" s="34">
        <f ca="1">IFERROR(VLOOKUP($H2410,'Sewer F Rev'!$A:$E,16,FALSE),0)</f>
        <v>0</v>
      </c>
      <c r="W2410" s="42">
        <f ca="1">IFERROR(VLOOKUP($H2410,'Sewer F Rev'!$A:$E,17,FALSE),0)</f>
        <v>0</v>
      </c>
      <c r="X2410" s="34">
        <f>IFERROR(VLOOKUP($H2410,'Sewer F Exp'!$A:$B,15,FALSE),0)</f>
        <v>0</v>
      </c>
      <c r="Y2410" s="34">
        <f>IFERROR(VLOOKUP($H2410,'Sewer F Exp'!$A:$B,16,FALSE),0)</f>
        <v>0</v>
      </c>
      <c r="Z2410" s="42">
        <f>IFERROR(VLOOKUP($H2410,'Sewer F Exp'!$A:$B,17,FALSE),0)</f>
        <v>0</v>
      </c>
      <c r="AA2410" s="34">
        <f>IFERROR(VLOOKUP($H2410,'Refuse F Rev'!$A:$E,15,FALSE),0)</f>
        <v>0</v>
      </c>
      <c r="AB2410" s="34">
        <f>IFERROR(VLOOKUP($H2410,'Refuse F Rev'!$A:$E,16,FALSE),0)</f>
        <v>0</v>
      </c>
      <c r="AC2410" s="42">
        <f>IFERROR(VLOOKUP($H2410,'Refuse F Rev'!$A:$E,17,FALSE),0)</f>
        <v>0</v>
      </c>
      <c r="AD2410" s="34">
        <f>IFERROR(VLOOKUP($H2410,'Refuse F Exp'!$A:$E,15,FALSE),0)</f>
        <v>0</v>
      </c>
      <c r="AE2410" s="34">
        <f>IFERROR(VLOOKUP($H2410,'Refuse F Exp'!$A:$E,16,FALSE),0)</f>
        <v>0</v>
      </c>
      <c r="AF2410" s="42">
        <f>IFERROR(VLOOKUP($H2410,'Refuse F Exp'!$A:$E,17,FALSE),0)</f>
        <v>0</v>
      </c>
      <c r="AG2410" s="34">
        <f>IFERROR(VLOOKUP($H2410,#REF!,10,FALSE),0)</f>
        <v>0</v>
      </c>
      <c r="AH2410" s="34">
        <f>IFERROR(VLOOKUP($H2410,#REF!,11,FALSE),0)</f>
        <v>0</v>
      </c>
      <c r="AI2410" s="42">
        <f>IFERROR(VLOOKUP($H2410,#REF!,12,FALSE),0)</f>
        <v>0</v>
      </c>
      <c r="AJ2410" s="34">
        <f>IFERROR(VLOOKUP($H2410,#REF!,10,FALSE),0)</f>
        <v>0</v>
      </c>
      <c r="AK2410" s="34">
        <f>IFERROR(VLOOKUP($H2410,#REF!,11,FALSE),0)</f>
        <v>0</v>
      </c>
      <c r="AL2410" s="42">
        <f>IFERROR(VLOOKUP($H2410,#REF!,12,FALSE),0)</f>
        <v>0</v>
      </c>
      <c r="AM2410" s="34">
        <f>IFERROR(VLOOKUP($H2410,#REF!,10,FALSE),0)</f>
        <v>0</v>
      </c>
      <c r="AN2410" s="34">
        <f>IFERROR(VLOOKUP($H2410,#REF!,11,FALSE),0)</f>
        <v>0</v>
      </c>
      <c r="AO2410" s="42">
        <f>IFERROR(VLOOKUP($H2410,#REF!,12,FALSE),0)</f>
        <v>0</v>
      </c>
      <c r="AP2410" s="34">
        <f>IFERROR(VLOOKUP($H2410,#REF!,10,FALSE),0)</f>
        <v>0</v>
      </c>
      <c r="AQ2410" s="34">
        <f>IFERROR(VLOOKUP($H2410,#REF!,11,FALSE),0)</f>
        <v>0</v>
      </c>
      <c r="AR2410" s="42">
        <f>IFERROR(VLOOKUP($H2410,#REF!,12,FALSE),0)</f>
        <v>0</v>
      </c>
      <c r="AS2410" s="34">
        <f>IFERROR(VLOOKUP($H2410,#REF!,13,FALSE),0)</f>
        <v>0</v>
      </c>
      <c r="AT2410" s="34">
        <f>IFERROR(VLOOKUP($H2410,#REF!,14,FALSE),0)</f>
        <v>0</v>
      </c>
      <c r="AU2410" s="42">
        <f>IFERROR(VLOOKUP($H2410,#REF!,15,FALSE),0)</f>
        <v>0</v>
      </c>
      <c r="AV2410" s="34">
        <f>IFERROR(VLOOKUP($H2410,#REF!,15,FALSE),0)</f>
        <v>0</v>
      </c>
      <c r="AW2410" s="34">
        <f>IFERROR(VLOOKUP($H2410,#REF!,16,FALSE),0)</f>
        <v>0</v>
      </c>
      <c r="AX2410" s="42">
        <f>IFERROR(VLOOKUP($H2410,#REF!,17,FALSE),0)</f>
        <v>0</v>
      </c>
    </row>
    <row r="2411" spans="1:50" x14ac:dyDescent="0.3">
      <c r="A2411" s="33" t="str">
        <f t="shared" si="148"/>
        <v>0</v>
      </c>
      <c r="B2411" s="33">
        <f>+'R&amp;E EXPORT'!B2210</f>
        <v>0</v>
      </c>
      <c r="C2411" t="str">
        <f>IFERROR(VLOOKUP(A2411,'MCSJ Export'!A:C,3,FALSE),"")</f>
        <v/>
      </c>
      <c r="D2411" s="37">
        <f t="shared" ca="1" si="149"/>
        <v>0</v>
      </c>
      <c r="E2411" s="37">
        <f t="shared" ca="1" si="150"/>
        <v>0</v>
      </c>
      <c r="F2411" s="37">
        <f t="shared" ca="1" si="151"/>
        <v>0</v>
      </c>
      <c r="G2411" s="37"/>
      <c r="H2411" s="33">
        <f>+'R&amp;E EXPORT'!A2210</f>
        <v>0</v>
      </c>
      <c r="I2411" s="34">
        <f>IFERROR(VLOOKUP($H2411,'Gen F Rev'!$A:$M,15,FALSE),0)</f>
        <v>0</v>
      </c>
      <c r="J2411" s="34">
        <f>IFERROR(VLOOKUP($H2411,'Gen F Rev'!$A:$M,16,FALSE),0)</f>
        <v>0</v>
      </c>
      <c r="K2411" s="42">
        <f>IFERROR(VLOOKUP($H2411,'Gen F Rev'!$A:$M,17,FALSE),0)</f>
        <v>0</v>
      </c>
      <c r="L2411" s="34">
        <f>IFERROR(VLOOKUP($H2411,'Gen F Exp'!$A:$E,15,FALSE),0)</f>
        <v>0</v>
      </c>
      <c r="M2411" s="34">
        <f>IFERROR(VLOOKUP($H2411,'Gen F Exp'!$A:$E,16,FALSE),0)</f>
        <v>0</v>
      </c>
      <c r="N2411" s="42">
        <f>IFERROR(VLOOKUP($H2411,'Gen F Exp'!$A:$E,17,FALSE),0)</f>
        <v>0</v>
      </c>
      <c r="O2411" s="34">
        <f>IFERROR(VLOOKUP($H2411,'Water F Rev'!$A:$L,15,FALSE),0)</f>
        <v>0</v>
      </c>
      <c r="P2411" s="34">
        <f>IFERROR(VLOOKUP($H2411,'Water F Rev'!$A:$L,16,FALSE),0)</f>
        <v>0</v>
      </c>
      <c r="Q2411" s="42">
        <f>IFERROR(VLOOKUP($H2411,'Water F Rev'!$A:$L,17,FALSE),0)</f>
        <v>0</v>
      </c>
      <c r="R2411" s="34">
        <f>IFERROR(VLOOKUP($H2411,'Water F Exp'!$A:$K,15,FALSE),0)</f>
        <v>0</v>
      </c>
      <c r="S2411" s="34">
        <f>IFERROR(VLOOKUP($H2411,'Water F Exp'!$A:$K,16,FALSE),0)</f>
        <v>0</v>
      </c>
      <c r="T2411" s="42">
        <f>IFERROR(VLOOKUP($H2411,'Water F Exp'!$A:$K,17,FALSE),0)</f>
        <v>0</v>
      </c>
      <c r="U2411" s="34">
        <f ca="1">IFERROR(VLOOKUP($H2411,'Sewer F Rev'!$A:$E,15,FALSE),0)</f>
        <v>0</v>
      </c>
      <c r="V2411" s="34">
        <f ca="1">IFERROR(VLOOKUP($H2411,'Sewer F Rev'!$A:$E,16,FALSE),0)</f>
        <v>0</v>
      </c>
      <c r="W2411" s="42">
        <f ca="1">IFERROR(VLOOKUP($H2411,'Sewer F Rev'!$A:$E,17,FALSE),0)</f>
        <v>0</v>
      </c>
      <c r="X2411" s="34">
        <f>IFERROR(VLOOKUP($H2411,'Sewer F Exp'!$A:$B,15,FALSE),0)</f>
        <v>0</v>
      </c>
      <c r="Y2411" s="34">
        <f>IFERROR(VLOOKUP($H2411,'Sewer F Exp'!$A:$B,16,FALSE),0)</f>
        <v>0</v>
      </c>
      <c r="Z2411" s="42">
        <f>IFERROR(VLOOKUP($H2411,'Sewer F Exp'!$A:$B,17,FALSE),0)</f>
        <v>0</v>
      </c>
      <c r="AA2411" s="34">
        <f>IFERROR(VLOOKUP($H2411,'Refuse F Rev'!$A:$E,15,FALSE),0)</f>
        <v>0</v>
      </c>
      <c r="AB2411" s="34">
        <f>IFERROR(VLOOKUP($H2411,'Refuse F Rev'!$A:$E,16,FALSE),0)</f>
        <v>0</v>
      </c>
      <c r="AC2411" s="42">
        <f>IFERROR(VLOOKUP($H2411,'Refuse F Rev'!$A:$E,17,FALSE),0)</f>
        <v>0</v>
      </c>
      <c r="AD2411" s="34">
        <f>IFERROR(VLOOKUP($H2411,'Refuse F Exp'!$A:$E,15,FALSE),0)</f>
        <v>0</v>
      </c>
      <c r="AE2411" s="34">
        <f>IFERROR(VLOOKUP($H2411,'Refuse F Exp'!$A:$E,16,FALSE),0)</f>
        <v>0</v>
      </c>
      <c r="AF2411" s="42">
        <f>IFERROR(VLOOKUP($H2411,'Refuse F Exp'!$A:$E,17,FALSE),0)</f>
        <v>0</v>
      </c>
      <c r="AG2411" s="34">
        <f>IFERROR(VLOOKUP($H2411,#REF!,10,FALSE),0)</f>
        <v>0</v>
      </c>
      <c r="AH2411" s="34">
        <f>IFERROR(VLOOKUP($H2411,#REF!,11,FALSE),0)</f>
        <v>0</v>
      </c>
      <c r="AI2411" s="42">
        <f>IFERROR(VLOOKUP($H2411,#REF!,12,FALSE),0)</f>
        <v>0</v>
      </c>
      <c r="AJ2411" s="34">
        <f>IFERROR(VLOOKUP($H2411,#REF!,10,FALSE),0)</f>
        <v>0</v>
      </c>
      <c r="AK2411" s="34">
        <f>IFERROR(VLOOKUP($H2411,#REF!,11,FALSE),0)</f>
        <v>0</v>
      </c>
      <c r="AL2411" s="42">
        <f>IFERROR(VLOOKUP($H2411,#REF!,12,FALSE),0)</f>
        <v>0</v>
      </c>
      <c r="AM2411" s="34">
        <f>IFERROR(VLOOKUP($H2411,#REF!,10,FALSE),0)</f>
        <v>0</v>
      </c>
      <c r="AN2411" s="34">
        <f>IFERROR(VLOOKUP($H2411,#REF!,11,FALSE),0)</f>
        <v>0</v>
      </c>
      <c r="AO2411" s="42">
        <f>IFERROR(VLOOKUP($H2411,#REF!,12,FALSE),0)</f>
        <v>0</v>
      </c>
      <c r="AP2411" s="34">
        <f>IFERROR(VLOOKUP($H2411,#REF!,10,FALSE),0)</f>
        <v>0</v>
      </c>
      <c r="AQ2411" s="34">
        <f>IFERROR(VLOOKUP($H2411,#REF!,11,FALSE),0)</f>
        <v>0</v>
      </c>
      <c r="AR2411" s="42">
        <f>IFERROR(VLOOKUP($H2411,#REF!,12,FALSE),0)</f>
        <v>0</v>
      </c>
      <c r="AS2411" s="34">
        <f>IFERROR(VLOOKUP($H2411,#REF!,13,FALSE),0)</f>
        <v>0</v>
      </c>
      <c r="AT2411" s="34">
        <f>IFERROR(VLOOKUP($H2411,#REF!,14,FALSE),0)</f>
        <v>0</v>
      </c>
      <c r="AU2411" s="42">
        <f>IFERROR(VLOOKUP($H2411,#REF!,15,FALSE),0)</f>
        <v>0</v>
      </c>
      <c r="AV2411" s="34">
        <f>IFERROR(VLOOKUP($H2411,#REF!,15,FALSE),0)</f>
        <v>0</v>
      </c>
      <c r="AW2411" s="34">
        <f>IFERROR(VLOOKUP($H2411,#REF!,16,FALSE),0)</f>
        <v>0</v>
      </c>
      <c r="AX2411" s="42">
        <f>IFERROR(VLOOKUP($H2411,#REF!,17,FALSE),0)</f>
        <v>0</v>
      </c>
    </row>
    <row r="2412" spans="1:50" x14ac:dyDescent="0.3">
      <c r="A2412" s="33" t="str">
        <f t="shared" si="148"/>
        <v>0</v>
      </c>
      <c r="B2412" s="33">
        <f>+'R&amp;E EXPORT'!B2211</f>
        <v>0</v>
      </c>
      <c r="C2412" t="str">
        <f>IFERROR(VLOOKUP(A2412,'MCSJ Export'!A:C,3,FALSE),"")</f>
        <v/>
      </c>
      <c r="D2412" s="37">
        <f t="shared" ca="1" si="149"/>
        <v>0</v>
      </c>
      <c r="E2412" s="37">
        <f t="shared" ca="1" si="150"/>
        <v>0</v>
      </c>
      <c r="F2412" s="37">
        <f t="shared" ca="1" si="151"/>
        <v>0</v>
      </c>
      <c r="G2412" s="37"/>
      <c r="H2412" s="33">
        <f>+'R&amp;E EXPORT'!A2211</f>
        <v>0</v>
      </c>
      <c r="I2412" s="34">
        <f>IFERROR(VLOOKUP($H2412,'Gen F Rev'!$A:$M,15,FALSE),0)</f>
        <v>0</v>
      </c>
      <c r="J2412" s="34">
        <f>IFERROR(VLOOKUP($H2412,'Gen F Rev'!$A:$M,16,FALSE),0)</f>
        <v>0</v>
      </c>
      <c r="K2412" s="42">
        <f>IFERROR(VLOOKUP($H2412,'Gen F Rev'!$A:$M,17,FALSE),0)</f>
        <v>0</v>
      </c>
      <c r="L2412" s="34">
        <f>IFERROR(VLOOKUP($H2412,'Gen F Exp'!$A:$E,15,FALSE),0)</f>
        <v>0</v>
      </c>
      <c r="M2412" s="34">
        <f>IFERROR(VLOOKUP($H2412,'Gen F Exp'!$A:$E,16,FALSE),0)</f>
        <v>0</v>
      </c>
      <c r="N2412" s="42">
        <f>IFERROR(VLOOKUP($H2412,'Gen F Exp'!$A:$E,17,FALSE),0)</f>
        <v>0</v>
      </c>
      <c r="O2412" s="34">
        <f>IFERROR(VLOOKUP($H2412,'Water F Rev'!$A:$L,15,FALSE),0)</f>
        <v>0</v>
      </c>
      <c r="P2412" s="34">
        <f>IFERROR(VLOOKUP($H2412,'Water F Rev'!$A:$L,16,FALSE),0)</f>
        <v>0</v>
      </c>
      <c r="Q2412" s="42">
        <f>IFERROR(VLOOKUP($H2412,'Water F Rev'!$A:$L,17,FALSE),0)</f>
        <v>0</v>
      </c>
      <c r="R2412" s="34">
        <f>IFERROR(VLOOKUP($H2412,'Water F Exp'!$A:$K,15,FALSE),0)</f>
        <v>0</v>
      </c>
      <c r="S2412" s="34">
        <f>IFERROR(VLOOKUP($H2412,'Water F Exp'!$A:$K,16,FALSE),0)</f>
        <v>0</v>
      </c>
      <c r="T2412" s="42">
        <f>IFERROR(VLOOKUP($H2412,'Water F Exp'!$A:$K,17,FALSE),0)</f>
        <v>0</v>
      </c>
      <c r="U2412" s="34">
        <f ca="1">IFERROR(VLOOKUP($H2412,'Sewer F Rev'!$A:$E,15,FALSE),0)</f>
        <v>0</v>
      </c>
      <c r="V2412" s="34">
        <f ca="1">IFERROR(VLOOKUP($H2412,'Sewer F Rev'!$A:$E,16,FALSE),0)</f>
        <v>0</v>
      </c>
      <c r="W2412" s="42">
        <f ca="1">IFERROR(VLOOKUP($H2412,'Sewer F Rev'!$A:$E,17,FALSE),0)</f>
        <v>0</v>
      </c>
      <c r="X2412" s="34">
        <f>IFERROR(VLOOKUP($H2412,'Sewer F Exp'!$A:$B,15,FALSE),0)</f>
        <v>0</v>
      </c>
      <c r="Y2412" s="34">
        <f>IFERROR(VLOOKUP($H2412,'Sewer F Exp'!$A:$B,16,FALSE),0)</f>
        <v>0</v>
      </c>
      <c r="Z2412" s="42">
        <f>IFERROR(VLOOKUP($H2412,'Sewer F Exp'!$A:$B,17,FALSE),0)</f>
        <v>0</v>
      </c>
      <c r="AA2412" s="34">
        <f>IFERROR(VLOOKUP($H2412,'Refuse F Rev'!$A:$E,15,FALSE),0)</f>
        <v>0</v>
      </c>
      <c r="AB2412" s="34">
        <f>IFERROR(VLOOKUP($H2412,'Refuse F Rev'!$A:$E,16,FALSE),0)</f>
        <v>0</v>
      </c>
      <c r="AC2412" s="42">
        <f>IFERROR(VLOOKUP($H2412,'Refuse F Rev'!$A:$E,17,FALSE),0)</f>
        <v>0</v>
      </c>
      <c r="AD2412" s="34">
        <f>IFERROR(VLOOKUP($H2412,'Refuse F Exp'!$A:$E,15,FALSE),0)</f>
        <v>0</v>
      </c>
      <c r="AE2412" s="34">
        <f>IFERROR(VLOOKUP($H2412,'Refuse F Exp'!$A:$E,16,FALSE),0)</f>
        <v>0</v>
      </c>
      <c r="AF2412" s="42">
        <f>IFERROR(VLOOKUP($H2412,'Refuse F Exp'!$A:$E,17,FALSE),0)</f>
        <v>0</v>
      </c>
      <c r="AG2412" s="34">
        <f>IFERROR(VLOOKUP($H2412,#REF!,10,FALSE),0)</f>
        <v>0</v>
      </c>
      <c r="AH2412" s="34">
        <f>IFERROR(VLOOKUP($H2412,#REF!,11,FALSE),0)</f>
        <v>0</v>
      </c>
      <c r="AI2412" s="42">
        <f>IFERROR(VLOOKUP($H2412,#REF!,12,FALSE),0)</f>
        <v>0</v>
      </c>
      <c r="AJ2412" s="34">
        <f>IFERROR(VLOOKUP($H2412,#REF!,10,FALSE),0)</f>
        <v>0</v>
      </c>
      <c r="AK2412" s="34">
        <f>IFERROR(VLOOKUP($H2412,#REF!,11,FALSE),0)</f>
        <v>0</v>
      </c>
      <c r="AL2412" s="42">
        <f>IFERROR(VLOOKUP($H2412,#REF!,12,FALSE),0)</f>
        <v>0</v>
      </c>
      <c r="AM2412" s="34">
        <f>IFERROR(VLOOKUP($H2412,#REF!,10,FALSE),0)</f>
        <v>0</v>
      </c>
      <c r="AN2412" s="34">
        <f>IFERROR(VLOOKUP($H2412,#REF!,11,FALSE),0)</f>
        <v>0</v>
      </c>
      <c r="AO2412" s="42">
        <f>IFERROR(VLOOKUP($H2412,#REF!,12,FALSE),0)</f>
        <v>0</v>
      </c>
      <c r="AP2412" s="34">
        <f>IFERROR(VLOOKUP($H2412,#REF!,10,FALSE),0)</f>
        <v>0</v>
      </c>
      <c r="AQ2412" s="34">
        <f>IFERROR(VLOOKUP($H2412,#REF!,11,FALSE),0)</f>
        <v>0</v>
      </c>
      <c r="AR2412" s="42">
        <f>IFERROR(VLOOKUP($H2412,#REF!,12,FALSE),0)</f>
        <v>0</v>
      </c>
      <c r="AS2412" s="34">
        <f>IFERROR(VLOOKUP($H2412,#REF!,13,FALSE),0)</f>
        <v>0</v>
      </c>
      <c r="AT2412" s="34">
        <f>IFERROR(VLOOKUP($H2412,#REF!,14,FALSE),0)</f>
        <v>0</v>
      </c>
      <c r="AU2412" s="42">
        <f>IFERROR(VLOOKUP($H2412,#REF!,15,FALSE),0)</f>
        <v>0</v>
      </c>
      <c r="AV2412" s="34">
        <f>IFERROR(VLOOKUP($H2412,#REF!,15,FALSE),0)</f>
        <v>0</v>
      </c>
      <c r="AW2412" s="34">
        <f>IFERROR(VLOOKUP($H2412,#REF!,16,FALSE),0)</f>
        <v>0</v>
      </c>
      <c r="AX2412" s="42">
        <f>IFERROR(VLOOKUP($H2412,#REF!,17,FALSE),0)</f>
        <v>0</v>
      </c>
    </row>
    <row r="2413" spans="1:50" x14ac:dyDescent="0.3">
      <c r="A2413" s="33" t="str">
        <f t="shared" si="148"/>
        <v>0</v>
      </c>
      <c r="B2413" s="33">
        <f>+'R&amp;E EXPORT'!B2212</f>
        <v>0</v>
      </c>
      <c r="C2413" t="str">
        <f>IFERROR(VLOOKUP(A2413,'MCSJ Export'!A:C,3,FALSE),"")</f>
        <v/>
      </c>
      <c r="D2413" s="37">
        <f t="shared" ca="1" si="149"/>
        <v>0</v>
      </c>
      <c r="E2413" s="37">
        <f t="shared" ca="1" si="150"/>
        <v>0</v>
      </c>
      <c r="F2413" s="37">
        <f t="shared" ca="1" si="151"/>
        <v>0</v>
      </c>
      <c r="G2413" s="37"/>
      <c r="H2413" s="33">
        <f>+'R&amp;E EXPORT'!A2212</f>
        <v>0</v>
      </c>
      <c r="I2413" s="34">
        <f>IFERROR(VLOOKUP($H2413,'Gen F Rev'!$A:$M,15,FALSE),0)</f>
        <v>0</v>
      </c>
      <c r="J2413" s="34">
        <f>IFERROR(VLOOKUP($H2413,'Gen F Rev'!$A:$M,16,FALSE),0)</f>
        <v>0</v>
      </c>
      <c r="K2413" s="42">
        <f>IFERROR(VLOOKUP($H2413,'Gen F Rev'!$A:$M,17,FALSE),0)</f>
        <v>0</v>
      </c>
      <c r="L2413" s="34">
        <f>IFERROR(VLOOKUP($H2413,'Gen F Exp'!$A:$E,15,FALSE),0)</f>
        <v>0</v>
      </c>
      <c r="M2413" s="34">
        <f>IFERROR(VLOOKUP($H2413,'Gen F Exp'!$A:$E,16,FALSE),0)</f>
        <v>0</v>
      </c>
      <c r="N2413" s="42">
        <f>IFERROR(VLOOKUP($H2413,'Gen F Exp'!$A:$E,17,FALSE),0)</f>
        <v>0</v>
      </c>
      <c r="O2413" s="34">
        <f>IFERROR(VLOOKUP($H2413,'Water F Rev'!$A:$L,15,FALSE),0)</f>
        <v>0</v>
      </c>
      <c r="P2413" s="34">
        <f>IFERROR(VLOOKUP($H2413,'Water F Rev'!$A:$L,16,FALSE),0)</f>
        <v>0</v>
      </c>
      <c r="Q2413" s="42">
        <f>IFERROR(VLOOKUP($H2413,'Water F Rev'!$A:$L,17,FALSE),0)</f>
        <v>0</v>
      </c>
      <c r="R2413" s="34">
        <f>IFERROR(VLOOKUP($H2413,'Water F Exp'!$A:$K,15,FALSE),0)</f>
        <v>0</v>
      </c>
      <c r="S2413" s="34">
        <f>IFERROR(VLOOKUP($H2413,'Water F Exp'!$A:$K,16,FALSE),0)</f>
        <v>0</v>
      </c>
      <c r="T2413" s="42">
        <f>IFERROR(VLOOKUP($H2413,'Water F Exp'!$A:$K,17,FALSE),0)</f>
        <v>0</v>
      </c>
      <c r="U2413" s="34">
        <f ca="1">IFERROR(VLOOKUP($H2413,'Sewer F Rev'!$A:$E,15,FALSE),0)</f>
        <v>0</v>
      </c>
      <c r="V2413" s="34">
        <f ca="1">IFERROR(VLOOKUP($H2413,'Sewer F Rev'!$A:$E,16,FALSE),0)</f>
        <v>0</v>
      </c>
      <c r="W2413" s="42">
        <f ca="1">IFERROR(VLOOKUP($H2413,'Sewer F Rev'!$A:$E,17,FALSE),0)</f>
        <v>0</v>
      </c>
      <c r="X2413" s="34">
        <f>IFERROR(VLOOKUP($H2413,'Sewer F Exp'!$A:$B,15,FALSE),0)</f>
        <v>0</v>
      </c>
      <c r="Y2413" s="34">
        <f>IFERROR(VLOOKUP($H2413,'Sewer F Exp'!$A:$B,16,FALSE),0)</f>
        <v>0</v>
      </c>
      <c r="Z2413" s="42">
        <f>IFERROR(VLOOKUP($H2413,'Sewer F Exp'!$A:$B,17,FALSE),0)</f>
        <v>0</v>
      </c>
      <c r="AA2413" s="34">
        <f>IFERROR(VLOOKUP($H2413,'Refuse F Rev'!$A:$E,15,FALSE),0)</f>
        <v>0</v>
      </c>
      <c r="AB2413" s="34">
        <f>IFERROR(VLOOKUP($H2413,'Refuse F Rev'!$A:$E,16,FALSE),0)</f>
        <v>0</v>
      </c>
      <c r="AC2413" s="42">
        <f>IFERROR(VLOOKUP($H2413,'Refuse F Rev'!$A:$E,17,FALSE),0)</f>
        <v>0</v>
      </c>
      <c r="AD2413" s="34">
        <f>IFERROR(VLOOKUP($H2413,'Refuse F Exp'!$A:$E,15,FALSE),0)</f>
        <v>0</v>
      </c>
      <c r="AE2413" s="34">
        <f>IFERROR(VLOOKUP($H2413,'Refuse F Exp'!$A:$E,16,FALSE),0)</f>
        <v>0</v>
      </c>
      <c r="AF2413" s="42">
        <f>IFERROR(VLOOKUP($H2413,'Refuse F Exp'!$A:$E,17,FALSE),0)</f>
        <v>0</v>
      </c>
      <c r="AG2413" s="34">
        <f>IFERROR(VLOOKUP($H2413,#REF!,10,FALSE),0)</f>
        <v>0</v>
      </c>
      <c r="AH2413" s="34">
        <f>IFERROR(VLOOKUP($H2413,#REF!,11,FALSE),0)</f>
        <v>0</v>
      </c>
      <c r="AI2413" s="42">
        <f>IFERROR(VLOOKUP($H2413,#REF!,12,FALSE),0)</f>
        <v>0</v>
      </c>
      <c r="AJ2413" s="34">
        <f>IFERROR(VLOOKUP($H2413,#REF!,10,FALSE),0)</f>
        <v>0</v>
      </c>
      <c r="AK2413" s="34">
        <f>IFERROR(VLOOKUP($H2413,#REF!,11,FALSE),0)</f>
        <v>0</v>
      </c>
      <c r="AL2413" s="42">
        <f>IFERROR(VLOOKUP($H2413,#REF!,12,FALSE),0)</f>
        <v>0</v>
      </c>
      <c r="AM2413" s="34">
        <f>IFERROR(VLOOKUP($H2413,#REF!,10,FALSE),0)</f>
        <v>0</v>
      </c>
      <c r="AN2413" s="34">
        <f>IFERROR(VLOOKUP($H2413,#REF!,11,FALSE),0)</f>
        <v>0</v>
      </c>
      <c r="AO2413" s="42">
        <f>IFERROR(VLOOKUP($H2413,#REF!,12,FALSE),0)</f>
        <v>0</v>
      </c>
      <c r="AP2413" s="34">
        <f>IFERROR(VLOOKUP($H2413,#REF!,10,FALSE),0)</f>
        <v>0</v>
      </c>
      <c r="AQ2413" s="34">
        <f>IFERROR(VLOOKUP($H2413,#REF!,11,FALSE),0)</f>
        <v>0</v>
      </c>
      <c r="AR2413" s="42">
        <f>IFERROR(VLOOKUP($H2413,#REF!,12,FALSE),0)</f>
        <v>0</v>
      </c>
      <c r="AS2413" s="34">
        <f>IFERROR(VLOOKUP($H2413,#REF!,13,FALSE),0)</f>
        <v>0</v>
      </c>
      <c r="AT2413" s="34">
        <f>IFERROR(VLOOKUP($H2413,#REF!,14,FALSE),0)</f>
        <v>0</v>
      </c>
      <c r="AU2413" s="42">
        <f>IFERROR(VLOOKUP($H2413,#REF!,15,FALSE),0)</f>
        <v>0</v>
      </c>
      <c r="AV2413" s="34">
        <f>IFERROR(VLOOKUP($H2413,#REF!,15,FALSE),0)</f>
        <v>0</v>
      </c>
      <c r="AW2413" s="34">
        <f>IFERROR(VLOOKUP($H2413,#REF!,16,FALSE),0)</f>
        <v>0</v>
      </c>
      <c r="AX2413" s="42">
        <f>IFERROR(VLOOKUP($H2413,#REF!,17,FALSE),0)</f>
        <v>0</v>
      </c>
    </row>
    <row r="2414" spans="1:50" x14ac:dyDescent="0.3">
      <c r="A2414" s="33" t="str">
        <f t="shared" si="148"/>
        <v>0</v>
      </c>
      <c r="B2414" s="33">
        <f>+'R&amp;E EXPORT'!B2213</f>
        <v>0</v>
      </c>
      <c r="C2414" t="str">
        <f>IFERROR(VLOOKUP(A2414,'MCSJ Export'!A:C,3,FALSE),"")</f>
        <v/>
      </c>
      <c r="D2414" s="37">
        <f t="shared" ca="1" si="149"/>
        <v>0</v>
      </c>
      <c r="E2414" s="37">
        <f t="shared" ca="1" si="150"/>
        <v>0</v>
      </c>
      <c r="F2414" s="37">
        <f t="shared" ca="1" si="151"/>
        <v>0</v>
      </c>
      <c r="G2414" s="37"/>
      <c r="H2414" s="33">
        <f>+'R&amp;E EXPORT'!A2213</f>
        <v>0</v>
      </c>
      <c r="I2414" s="34">
        <f>IFERROR(VLOOKUP($H2414,'Gen F Rev'!$A:$M,15,FALSE),0)</f>
        <v>0</v>
      </c>
      <c r="J2414" s="34">
        <f>IFERROR(VLOOKUP($H2414,'Gen F Rev'!$A:$M,16,FALSE),0)</f>
        <v>0</v>
      </c>
      <c r="K2414" s="42">
        <f>IFERROR(VLOOKUP($H2414,'Gen F Rev'!$A:$M,17,FALSE),0)</f>
        <v>0</v>
      </c>
      <c r="L2414" s="34">
        <f>IFERROR(VLOOKUP($H2414,'Gen F Exp'!$A:$E,15,FALSE),0)</f>
        <v>0</v>
      </c>
      <c r="M2414" s="34">
        <f>IFERROR(VLOOKUP($H2414,'Gen F Exp'!$A:$E,16,FALSE),0)</f>
        <v>0</v>
      </c>
      <c r="N2414" s="42">
        <f>IFERROR(VLOOKUP($H2414,'Gen F Exp'!$A:$E,17,FALSE),0)</f>
        <v>0</v>
      </c>
      <c r="O2414" s="34">
        <f>IFERROR(VLOOKUP($H2414,'Water F Rev'!$A:$L,15,FALSE),0)</f>
        <v>0</v>
      </c>
      <c r="P2414" s="34">
        <f>IFERROR(VLOOKUP($H2414,'Water F Rev'!$A:$L,16,FALSE),0)</f>
        <v>0</v>
      </c>
      <c r="Q2414" s="42">
        <f>IFERROR(VLOOKUP($H2414,'Water F Rev'!$A:$L,17,FALSE),0)</f>
        <v>0</v>
      </c>
      <c r="R2414" s="34">
        <f>IFERROR(VLOOKUP($H2414,'Water F Exp'!$A:$K,15,FALSE),0)</f>
        <v>0</v>
      </c>
      <c r="S2414" s="34">
        <f>IFERROR(VLOOKUP($H2414,'Water F Exp'!$A:$K,16,FALSE),0)</f>
        <v>0</v>
      </c>
      <c r="T2414" s="42">
        <f>IFERROR(VLOOKUP($H2414,'Water F Exp'!$A:$K,17,FALSE),0)</f>
        <v>0</v>
      </c>
      <c r="U2414" s="34">
        <f ca="1">IFERROR(VLOOKUP($H2414,'Sewer F Rev'!$A:$E,15,FALSE),0)</f>
        <v>0</v>
      </c>
      <c r="V2414" s="34">
        <f ca="1">IFERROR(VLOOKUP($H2414,'Sewer F Rev'!$A:$E,16,FALSE),0)</f>
        <v>0</v>
      </c>
      <c r="W2414" s="42">
        <f ca="1">IFERROR(VLOOKUP($H2414,'Sewer F Rev'!$A:$E,17,FALSE),0)</f>
        <v>0</v>
      </c>
      <c r="X2414" s="34">
        <f>IFERROR(VLOOKUP($H2414,'Sewer F Exp'!$A:$B,15,FALSE),0)</f>
        <v>0</v>
      </c>
      <c r="Y2414" s="34">
        <f>IFERROR(VLOOKUP($H2414,'Sewer F Exp'!$A:$B,16,FALSE),0)</f>
        <v>0</v>
      </c>
      <c r="Z2414" s="42">
        <f>IFERROR(VLOOKUP($H2414,'Sewer F Exp'!$A:$B,17,FALSE),0)</f>
        <v>0</v>
      </c>
      <c r="AA2414" s="34">
        <f>IFERROR(VLOOKUP($H2414,'Refuse F Rev'!$A:$E,15,FALSE),0)</f>
        <v>0</v>
      </c>
      <c r="AB2414" s="34">
        <f>IFERROR(VLOOKUP($H2414,'Refuse F Rev'!$A:$E,16,FALSE),0)</f>
        <v>0</v>
      </c>
      <c r="AC2414" s="42">
        <f>IFERROR(VLOOKUP($H2414,'Refuse F Rev'!$A:$E,17,FALSE),0)</f>
        <v>0</v>
      </c>
      <c r="AD2414" s="34">
        <f>IFERROR(VLOOKUP($H2414,'Refuse F Exp'!$A:$E,15,FALSE),0)</f>
        <v>0</v>
      </c>
      <c r="AE2414" s="34">
        <f>IFERROR(VLOOKUP($H2414,'Refuse F Exp'!$A:$E,16,FALSE),0)</f>
        <v>0</v>
      </c>
      <c r="AF2414" s="42">
        <f>IFERROR(VLOOKUP($H2414,'Refuse F Exp'!$A:$E,17,FALSE),0)</f>
        <v>0</v>
      </c>
      <c r="AG2414" s="34">
        <f>IFERROR(VLOOKUP($H2414,#REF!,10,FALSE),0)</f>
        <v>0</v>
      </c>
      <c r="AH2414" s="34">
        <f>IFERROR(VLOOKUP($H2414,#REF!,11,FALSE),0)</f>
        <v>0</v>
      </c>
      <c r="AI2414" s="42">
        <f>IFERROR(VLOOKUP($H2414,#REF!,12,FALSE),0)</f>
        <v>0</v>
      </c>
      <c r="AJ2414" s="34">
        <f>IFERROR(VLOOKUP($H2414,#REF!,10,FALSE),0)</f>
        <v>0</v>
      </c>
      <c r="AK2414" s="34">
        <f>IFERROR(VLOOKUP($H2414,#REF!,11,FALSE),0)</f>
        <v>0</v>
      </c>
      <c r="AL2414" s="42">
        <f>IFERROR(VLOOKUP($H2414,#REF!,12,FALSE),0)</f>
        <v>0</v>
      </c>
      <c r="AM2414" s="34">
        <f>IFERROR(VLOOKUP($H2414,#REF!,10,FALSE),0)</f>
        <v>0</v>
      </c>
      <c r="AN2414" s="34">
        <f>IFERROR(VLOOKUP($H2414,#REF!,11,FALSE),0)</f>
        <v>0</v>
      </c>
      <c r="AO2414" s="42">
        <f>IFERROR(VLOOKUP($H2414,#REF!,12,FALSE),0)</f>
        <v>0</v>
      </c>
      <c r="AP2414" s="34">
        <f>IFERROR(VLOOKUP($H2414,#REF!,10,FALSE),0)</f>
        <v>0</v>
      </c>
      <c r="AQ2414" s="34">
        <f>IFERROR(VLOOKUP($H2414,#REF!,11,FALSE),0)</f>
        <v>0</v>
      </c>
      <c r="AR2414" s="42">
        <f>IFERROR(VLOOKUP($H2414,#REF!,12,FALSE),0)</f>
        <v>0</v>
      </c>
      <c r="AS2414" s="34">
        <f>IFERROR(VLOOKUP($H2414,#REF!,13,FALSE),0)</f>
        <v>0</v>
      </c>
      <c r="AT2414" s="34">
        <f>IFERROR(VLOOKUP($H2414,#REF!,14,FALSE),0)</f>
        <v>0</v>
      </c>
      <c r="AU2414" s="42">
        <f>IFERROR(VLOOKUP($H2414,#REF!,15,FALSE),0)</f>
        <v>0</v>
      </c>
      <c r="AV2414" s="34">
        <f>IFERROR(VLOOKUP($H2414,#REF!,15,FALSE),0)</f>
        <v>0</v>
      </c>
      <c r="AW2414" s="34">
        <f>IFERROR(VLOOKUP($H2414,#REF!,16,FALSE),0)</f>
        <v>0</v>
      </c>
      <c r="AX2414" s="42">
        <f>IFERROR(VLOOKUP($H2414,#REF!,17,FALSE),0)</f>
        <v>0</v>
      </c>
    </row>
    <row r="2415" spans="1:50" x14ac:dyDescent="0.3">
      <c r="A2415" s="33" t="str">
        <f t="shared" si="148"/>
        <v>0</v>
      </c>
      <c r="B2415" s="33">
        <f>+'R&amp;E EXPORT'!B2214</f>
        <v>0</v>
      </c>
      <c r="C2415" t="str">
        <f>IFERROR(VLOOKUP(A2415,'MCSJ Export'!A:C,3,FALSE),"")</f>
        <v/>
      </c>
      <c r="D2415" s="37">
        <f t="shared" ca="1" si="149"/>
        <v>0</v>
      </c>
      <c r="E2415" s="37">
        <f t="shared" ca="1" si="150"/>
        <v>0</v>
      </c>
      <c r="F2415" s="37">
        <f t="shared" ca="1" si="151"/>
        <v>0</v>
      </c>
      <c r="G2415" s="37"/>
      <c r="H2415" s="33">
        <f>+'R&amp;E EXPORT'!A2214</f>
        <v>0</v>
      </c>
      <c r="I2415" s="34">
        <f>IFERROR(VLOOKUP($H2415,'Gen F Rev'!$A:$M,15,FALSE),0)</f>
        <v>0</v>
      </c>
      <c r="J2415" s="34">
        <f>IFERROR(VLOOKUP($H2415,'Gen F Rev'!$A:$M,16,FALSE),0)</f>
        <v>0</v>
      </c>
      <c r="K2415" s="42">
        <f>IFERROR(VLOOKUP($H2415,'Gen F Rev'!$A:$M,17,FALSE),0)</f>
        <v>0</v>
      </c>
      <c r="L2415" s="34">
        <f>IFERROR(VLOOKUP($H2415,'Gen F Exp'!$A:$E,15,FALSE),0)</f>
        <v>0</v>
      </c>
      <c r="M2415" s="34">
        <f>IFERROR(VLOOKUP($H2415,'Gen F Exp'!$A:$E,16,FALSE),0)</f>
        <v>0</v>
      </c>
      <c r="N2415" s="42">
        <f>IFERROR(VLOOKUP($H2415,'Gen F Exp'!$A:$E,17,FALSE),0)</f>
        <v>0</v>
      </c>
      <c r="O2415" s="34">
        <f>IFERROR(VLOOKUP($H2415,'Water F Rev'!$A:$L,15,FALSE),0)</f>
        <v>0</v>
      </c>
      <c r="P2415" s="34">
        <f>IFERROR(VLOOKUP($H2415,'Water F Rev'!$A:$L,16,FALSE),0)</f>
        <v>0</v>
      </c>
      <c r="Q2415" s="42">
        <f>IFERROR(VLOOKUP($H2415,'Water F Rev'!$A:$L,17,FALSE),0)</f>
        <v>0</v>
      </c>
      <c r="R2415" s="34">
        <f>IFERROR(VLOOKUP($H2415,'Water F Exp'!$A:$K,15,FALSE),0)</f>
        <v>0</v>
      </c>
      <c r="S2415" s="34">
        <f>IFERROR(VLOOKUP($H2415,'Water F Exp'!$A:$K,16,FALSE),0)</f>
        <v>0</v>
      </c>
      <c r="T2415" s="42">
        <f>IFERROR(VLOOKUP($H2415,'Water F Exp'!$A:$K,17,FALSE),0)</f>
        <v>0</v>
      </c>
      <c r="U2415" s="34">
        <f ca="1">IFERROR(VLOOKUP($H2415,'Sewer F Rev'!$A:$E,15,FALSE),0)</f>
        <v>0</v>
      </c>
      <c r="V2415" s="34">
        <f ca="1">IFERROR(VLOOKUP($H2415,'Sewer F Rev'!$A:$E,16,FALSE),0)</f>
        <v>0</v>
      </c>
      <c r="W2415" s="42">
        <f ca="1">IFERROR(VLOOKUP($H2415,'Sewer F Rev'!$A:$E,17,FALSE),0)</f>
        <v>0</v>
      </c>
      <c r="X2415" s="34">
        <f>IFERROR(VLOOKUP($H2415,'Sewer F Exp'!$A:$B,15,FALSE),0)</f>
        <v>0</v>
      </c>
      <c r="Y2415" s="34">
        <f>IFERROR(VLOOKUP($H2415,'Sewer F Exp'!$A:$B,16,FALSE),0)</f>
        <v>0</v>
      </c>
      <c r="Z2415" s="42">
        <f>IFERROR(VLOOKUP($H2415,'Sewer F Exp'!$A:$B,17,FALSE),0)</f>
        <v>0</v>
      </c>
      <c r="AA2415" s="34">
        <f>IFERROR(VLOOKUP($H2415,'Refuse F Rev'!$A:$E,15,FALSE),0)</f>
        <v>0</v>
      </c>
      <c r="AB2415" s="34">
        <f>IFERROR(VLOOKUP($H2415,'Refuse F Rev'!$A:$E,16,FALSE),0)</f>
        <v>0</v>
      </c>
      <c r="AC2415" s="42">
        <f>IFERROR(VLOOKUP($H2415,'Refuse F Rev'!$A:$E,17,FALSE),0)</f>
        <v>0</v>
      </c>
      <c r="AD2415" s="34">
        <f>IFERROR(VLOOKUP($H2415,'Refuse F Exp'!$A:$E,15,FALSE),0)</f>
        <v>0</v>
      </c>
      <c r="AE2415" s="34">
        <f>IFERROR(VLOOKUP($H2415,'Refuse F Exp'!$A:$E,16,FALSE),0)</f>
        <v>0</v>
      </c>
      <c r="AF2415" s="42">
        <f>IFERROR(VLOOKUP($H2415,'Refuse F Exp'!$A:$E,17,FALSE),0)</f>
        <v>0</v>
      </c>
      <c r="AG2415" s="34">
        <f>IFERROR(VLOOKUP($H2415,#REF!,10,FALSE),0)</f>
        <v>0</v>
      </c>
      <c r="AH2415" s="34">
        <f>IFERROR(VLOOKUP($H2415,#REF!,11,FALSE),0)</f>
        <v>0</v>
      </c>
      <c r="AI2415" s="42">
        <f>IFERROR(VLOOKUP($H2415,#REF!,12,FALSE),0)</f>
        <v>0</v>
      </c>
      <c r="AJ2415" s="34">
        <f>IFERROR(VLOOKUP($H2415,#REF!,10,FALSE),0)</f>
        <v>0</v>
      </c>
      <c r="AK2415" s="34">
        <f>IFERROR(VLOOKUP($H2415,#REF!,11,FALSE),0)</f>
        <v>0</v>
      </c>
      <c r="AL2415" s="42">
        <f>IFERROR(VLOOKUP($H2415,#REF!,12,FALSE),0)</f>
        <v>0</v>
      </c>
      <c r="AM2415" s="34">
        <f>IFERROR(VLOOKUP($H2415,#REF!,10,FALSE),0)</f>
        <v>0</v>
      </c>
      <c r="AN2415" s="34">
        <f>IFERROR(VLOOKUP($H2415,#REF!,11,FALSE),0)</f>
        <v>0</v>
      </c>
      <c r="AO2415" s="42">
        <f>IFERROR(VLOOKUP($H2415,#REF!,12,FALSE),0)</f>
        <v>0</v>
      </c>
      <c r="AP2415" s="34">
        <f>IFERROR(VLOOKUP($H2415,#REF!,10,FALSE),0)</f>
        <v>0</v>
      </c>
      <c r="AQ2415" s="34">
        <f>IFERROR(VLOOKUP($H2415,#REF!,11,FALSE),0)</f>
        <v>0</v>
      </c>
      <c r="AR2415" s="42">
        <f>IFERROR(VLOOKUP($H2415,#REF!,12,FALSE),0)</f>
        <v>0</v>
      </c>
      <c r="AS2415" s="34">
        <f>IFERROR(VLOOKUP($H2415,#REF!,13,FALSE),0)</f>
        <v>0</v>
      </c>
      <c r="AT2415" s="34">
        <f>IFERROR(VLOOKUP($H2415,#REF!,14,FALSE),0)</f>
        <v>0</v>
      </c>
      <c r="AU2415" s="42">
        <f>IFERROR(VLOOKUP($H2415,#REF!,15,FALSE),0)</f>
        <v>0</v>
      </c>
      <c r="AV2415" s="34">
        <f>IFERROR(VLOOKUP($H2415,#REF!,15,FALSE),0)</f>
        <v>0</v>
      </c>
      <c r="AW2415" s="34">
        <f>IFERROR(VLOOKUP($H2415,#REF!,16,FALSE),0)</f>
        <v>0</v>
      </c>
      <c r="AX2415" s="42">
        <f>IFERROR(VLOOKUP($H2415,#REF!,17,FALSE),0)</f>
        <v>0</v>
      </c>
    </row>
    <row r="2416" spans="1:50" x14ac:dyDescent="0.3">
      <c r="A2416" s="33" t="str">
        <f t="shared" si="148"/>
        <v>0</v>
      </c>
      <c r="B2416" s="33">
        <f>+'R&amp;E EXPORT'!B2215</f>
        <v>0</v>
      </c>
      <c r="C2416" t="str">
        <f>IFERROR(VLOOKUP(A2416,'MCSJ Export'!A:C,3,FALSE),"")</f>
        <v/>
      </c>
      <c r="D2416" s="37">
        <f t="shared" ca="1" si="149"/>
        <v>0</v>
      </c>
      <c r="E2416" s="37">
        <f t="shared" ca="1" si="150"/>
        <v>0</v>
      </c>
      <c r="F2416" s="37">
        <f t="shared" ca="1" si="151"/>
        <v>0</v>
      </c>
      <c r="G2416" s="37"/>
      <c r="H2416" s="33">
        <f>+'R&amp;E EXPORT'!A2215</f>
        <v>0</v>
      </c>
      <c r="I2416" s="34">
        <f>IFERROR(VLOOKUP($H2416,'Gen F Rev'!$A:$M,15,FALSE),0)</f>
        <v>0</v>
      </c>
      <c r="J2416" s="34">
        <f>IFERROR(VLOOKUP($H2416,'Gen F Rev'!$A:$M,16,FALSE),0)</f>
        <v>0</v>
      </c>
      <c r="K2416" s="42">
        <f>IFERROR(VLOOKUP($H2416,'Gen F Rev'!$A:$M,17,FALSE),0)</f>
        <v>0</v>
      </c>
      <c r="L2416" s="34">
        <f>IFERROR(VLOOKUP($H2416,'Gen F Exp'!$A:$E,15,FALSE),0)</f>
        <v>0</v>
      </c>
      <c r="M2416" s="34">
        <f>IFERROR(VLOOKUP($H2416,'Gen F Exp'!$A:$E,16,FALSE),0)</f>
        <v>0</v>
      </c>
      <c r="N2416" s="42">
        <f>IFERROR(VLOOKUP($H2416,'Gen F Exp'!$A:$E,17,FALSE),0)</f>
        <v>0</v>
      </c>
      <c r="O2416" s="34">
        <f>IFERROR(VLOOKUP($H2416,'Water F Rev'!$A:$L,15,FALSE),0)</f>
        <v>0</v>
      </c>
      <c r="P2416" s="34">
        <f>IFERROR(VLOOKUP($H2416,'Water F Rev'!$A:$L,16,FALSE),0)</f>
        <v>0</v>
      </c>
      <c r="Q2416" s="42">
        <f>IFERROR(VLOOKUP($H2416,'Water F Rev'!$A:$L,17,FALSE),0)</f>
        <v>0</v>
      </c>
      <c r="R2416" s="34">
        <f>IFERROR(VLOOKUP($H2416,'Water F Exp'!$A:$K,15,FALSE),0)</f>
        <v>0</v>
      </c>
      <c r="S2416" s="34">
        <f>IFERROR(VLOOKUP($H2416,'Water F Exp'!$A:$K,16,FALSE),0)</f>
        <v>0</v>
      </c>
      <c r="T2416" s="42">
        <f>IFERROR(VLOOKUP($H2416,'Water F Exp'!$A:$K,17,FALSE),0)</f>
        <v>0</v>
      </c>
      <c r="U2416" s="34">
        <f ca="1">IFERROR(VLOOKUP($H2416,'Sewer F Rev'!$A:$E,15,FALSE),0)</f>
        <v>0</v>
      </c>
      <c r="V2416" s="34">
        <f ca="1">IFERROR(VLOOKUP($H2416,'Sewer F Rev'!$A:$E,16,FALSE),0)</f>
        <v>0</v>
      </c>
      <c r="W2416" s="42">
        <f ca="1">IFERROR(VLOOKUP($H2416,'Sewer F Rev'!$A:$E,17,FALSE),0)</f>
        <v>0</v>
      </c>
      <c r="X2416" s="34">
        <f>IFERROR(VLOOKUP($H2416,'Sewer F Exp'!$A:$B,15,FALSE),0)</f>
        <v>0</v>
      </c>
      <c r="Y2416" s="34">
        <f>IFERROR(VLOOKUP($H2416,'Sewer F Exp'!$A:$B,16,FALSE),0)</f>
        <v>0</v>
      </c>
      <c r="Z2416" s="42">
        <f>IFERROR(VLOOKUP($H2416,'Sewer F Exp'!$A:$B,17,FALSE),0)</f>
        <v>0</v>
      </c>
      <c r="AA2416" s="34">
        <f>IFERROR(VLOOKUP($H2416,'Refuse F Rev'!$A:$E,15,FALSE),0)</f>
        <v>0</v>
      </c>
      <c r="AB2416" s="34">
        <f>IFERROR(VLOOKUP($H2416,'Refuse F Rev'!$A:$E,16,FALSE),0)</f>
        <v>0</v>
      </c>
      <c r="AC2416" s="42">
        <f>IFERROR(VLOOKUP($H2416,'Refuse F Rev'!$A:$E,17,FALSE),0)</f>
        <v>0</v>
      </c>
      <c r="AD2416" s="34">
        <f>IFERROR(VLOOKUP($H2416,'Refuse F Exp'!$A:$E,15,FALSE),0)</f>
        <v>0</v>
      </c>
      <c r="AE2416" s="34">
        <f>IFERROR(VLOOKUP($H2416,'Refuse F Exp'!$A:$E,16,FALSE),0)</f>
        <v>0</v>
      </c>
      <c r="AF2416" s="42">
        <f>IFERROR(VLOOKUP($H2416,'Refuse F Exp'!$A:$E,17,FALSE),0)</f>
        <v>0</v>
      </c>
      <c r="AG2416" s="34">
        <f>IFERROR(VLOOKUP($H2416,#REF!,10,FALSE),0)</f>
        <v>0</v>
      </c>
      <c r="AH2416" s="34">
        <f>IFERROR(VLOOKUP($H2416,#REF!,11,FALSE),0)</f>
        <v>0</v>
      </c>
      <c r="AI2416" s="42">
        <f>IFERROR(VLOOKUP($H2416,#REF!,12,FALSE),0)</f>
        <v>0</v>
      </c>
      <c r="AJ2416" s="34">
        <f>IFERROR(VLOOKUP($H2416,#REF!,10,FALSE),0)</f>
        <v>0</v>
      </c>
      <c r="AK2416" s="34">
        <f>IFERROR(VLOOKUP($H2416,#REF!,11,FALSE),0)</f>
        <v>0</v>
      </c>
      <c r="AL2416" s="42">
        <f>IFERROR(VLOOKUP($H2416,#REF!,12,FALSE),0)</f>
        <v>0</v>
      </c>
      <c r="AM2416" s="34">
        <f>IFERROR(VLOOKUP($H2416,#REF!,10,FALSE),0)</f>
        <v>0</v>
      </c>
      <c r="AN2416" s="34">
        <f>IFERROR(VLOOKUP($H2416,#REF!,11,FALSE),0)</f>
        <v>0</v>
      </c>
      <c r="AO2416" s="42">
        <f>IFERROR(VLOOKUP($H2416,#REF!,12,FALSE),0)</f>
        <v>0</v>
      </c>
      <c r="AP2416" s="34">
        <f>IFERROR(VLOOKUP($H2416,#REF!,10,FALSE),0)</f>
        <v>0</v>
      </c>
      <c r="AQ2416" s="34">
        <f>IFERROR(VLOOKUP($H2416,#REF!,11,FALSE),0)</f>
        <v>0</v>
      </c>
      <c r="AR2416" s="42">
        <f>IFERROR(VLOOKUP($H2416,#REF!,12,FALSE),0)</f>
        <v>0</v>
      </c>
      <c r="AS2416" s="34">
        <f>IFERROR(VLOOKUP($H2416,#REF!,13,FALSE),0)</f>
        <v>0</v>
      </c>
      <c r="AT2416" s="34">
        <f>IFERROR(VLOOKUP($H2416,#REF!,14,FALSE),0)</f>
        <v>0</v>
      </c>
      <c r="AU2416" s="42">
        <f>IFERROR(VLOOKUP($H2416,#REF!,15,FALSE),0)</f>
        <v>0</v>
      </c>
      <c r="AV2416" s="34">
        <f>IFERROR(VLOOKUP($H2416,#REF!,15,FALSE),0)</f>
        <v>0</v>
      </c>
      <c r="AW2416" s="34">
        <f>IFERROR(VLOOKUP($H2416,#REF!,16,FALSE),0)</f>
        <v>0</v>
      </c>
      <c r="AX2416" s="42">
        <f>IFERROR(VLOOKUP($H2416,#REF!,17,FALSE),0)</f>
        <v>0</v>
      </c>
    </row>
    <row r="2417" spans="1:50" x14ac:dyDescent="0.3">
      <c r="A2417" s="33" t="str">
        <f t="shared" si="148"/>
        <v>0</v>
      </c>
      <c r="B2417" s="33">
        <f>+'R&amp;E EXPORT'!B2216</f>
        <v>0</v>
      </c>
      <c r="C2417" t="str">
        <f>IFERROR(VLOOKUP(A2417,'MCSJ Export'!A:C,3,FALSE),"")</f>
        <v/>
      </c>
      <c r="D2417" s="37">
        <f t="shared" ca="1" si="149"/>
        <v>0</v>
      </c>
      <c r="E2417" s="37">
        <f t="shared" ca="1" si="150"/>
        <v>0</v>
      </c>
      <c r="F2417" s="37">
        <f t="shared" ca="1" si="151"/>
        <v>0</v>
      </c>
      <c r="G2417" s="37"/>
      <c r="H2417" s="33">
        <f>+'R&amp;E EXPORT'!A2216</f>
        <v>0</v>
      </c>
      <c r="I2417" s="34">
        <f>IFERROR(VLOOKUP($H2417,'Gen F Rev'!$A:$M,15,FALSE),0)</f>
        <v>0</v>
      </c>
      <c r="J2417" s="34">
        <f>IFERROR(VLOOKUP($H2417,'Gen F Rev'!$A:$M,16,FALSE),0)</f>
        <v>0</v>
      </c>
      <c r="K2417" s="42">
        <f>IFERROR(VLOOKUP($H2417,'Gen F Rev'!$A:$M,17,FALSE),0)</f>
        <v>0</v>
      </c>
      <c r="L2417" s="34">
        <f>IFERROR(VLOOKUP($H2417,'Gen F Exp'!$A:$E,15,FALSE),0)</f>
        <v>0</v>
      </c>
      <c r="M2417" s="34">
        <f>IFERROR(VLOOKUP($H2417,'Gen F Exp'!$A:$E,16,FALSE),0)</f>
        <v>0</v>
      </c>
      <c r="N2417" s="42">
        <f>IFERROR(VLOOKUP($H2417,'Gen F Exp'!$A:$E,17,FALSE),0)</f>
        <v>0</v>
      </c>
      <c r="O2417" s="34">
        <f>IFERROR(VLOOKUP($H2417,'Water F Rev'!$A:$L,15,FALSE),0)</f>
        <v>0</v>
      </c>
      <c r="P2417" s="34">
        <f>IFERROR(VLOOKUP($H2417,'Water F Rev'!$A:$L,16,FALSE),0)</f>
        <v>0</v>
      </c>
      <c r="Q2417" s="42">
        <f>IFERROR(VLOOKUP($H2417,'Water F Rev'!$A:$L,17,FALSE),0)</f>
        <v>0</v>
      </c>
      <c r="R2417" s="34">
        <f>IFERROR(VLOOKUP($H2417,'Water F Exp'!$A:$K,15,FALSE),0)</f>
        <v>0</v>
      </c>
      <c r="S2417" s="34">
        <f>IFERROR(VLOOKUP($H2417,'Water F Exp'!$A:$K,16,FALSE),0)</f>
        <v>0</v>
      </c>
      <c r="T2417" s="42">
        <f>IFERROR(VLOOKUP($H2417,'Water F Exp'!$A:$K,17,FALSE),0)</f>
        <v>0</v>
      </c>
      <c r="U2417" s="34">
        <f ca="1">IFERROR(VLOOKUP($H2417,'Sewer F Rev'!$A:$E,15,FALSE),0)</f>
        <v>0</v>
      </c>
      <c r="V2417" s="34">
        <f ca="1">IFERROR(VLOOKUP($H2417,'Sewer F Rev'!$A:$E,16,FALSE),0)</f>
        <v>0</v>
      </c>
      <c r="W2417" s="42">
        <f ca="1">IFERROR(VLOOKUP($H2417,'Sewer F Rev'!$A:$E,17,FALSE),0)</f>
        <v>0</v>
      </c>
      <c r="X2417" s="34">
        <f>IFERROR(VLOOKUP($H2417,'Sewer F Exp'!$A:$B,15,FALSE),0)</f>
        <v>0</v>
      </c>
      <c r="Y2417" s="34">
        <f>IFERROR(VLOOKUP($H2417,'Sewer F Exp'!$A:$B,16,FALSE),0)</f>
        <v>0</v>
      </c>
      <c r="Z2417" s="42">
        <f>IFERROR(VLOOKUP($H2417,'Sewer F Exp'!$A:$B,17,FALSE),0)</f>
        <v>0</v>
      </c>
      <c r="AA2417" s="34">
        <f>IFERROR(VLOOKUP($H2417,'Refuse F Rev'!$A:$E,15,FALSE),0)</f>
        <v>0</v>
      </c>
      <c r="AB2417" s="34">
        <f>IFERROR(VLOOKUP($H2417,'Refuse F Rev'!$A:$E,16,FALSE),0)</f>
        <v>0</v>
      </c>
      <c r="AC2417" s="42">
        <f>IFERROR(VLOOKUP($H2417,'Refuse F Rev'!$A:$E,17,FALSE),0)</f>
        <v>0</v>
      </c>
      <c r="AD2417" s="34">
        <f>IFERROR(VLOOKUP($H2417,'Refuse F Exp'!$A:$E,15,FALSE),0)</f>
        <v>0</v>
      </c>
      <c r="AE2417" s="34">
        <f>IFERROR(VLOOKUP($H2417,'Refuse F Exp'!$A:$E,16,FALSE),0)</f>
        <v>0</v>
      </c>
      <c r="AF2417" s="42">
        <f>IFERROR(VLOOKUP($H2417,'Refuse F Exp'!$A:$E,17,FALSE),0)</f>
        <v>0</v>
      </c>
      <c r="AG2417" s="34">
        <f>IFERROR(VLOOKUP($H2417,#REF!,10,FALSE),0)</f>
        <v>0</v>
      </c>
      <c r="AH2417" s="34">
        <f>IFERROR(VLOOKUP($H2417,#REF!,11,FALSE),0)</f>
        <v>0</v>
      </c>
      <c r="AI2417" s="42">
        <f>IFERROR(VLOOKUP($H2417,#REF!,12,FALSE),0)</f>
        <v>0</v>
      </c>
      <c r="AJ2417" s="34">
        <f>IFERROR(VLOOKUP($H2417,#REF!,10,FALSE),0)</f>
        <v>0</v>
      </c>
      <c r="AK2417" s="34">
        <f>IFERROR(VLOOKUP($H2417,#REF!,11,FALSE),0)</f>
        <v>0</v>
      </c>
      <c r="AL2417" s="42">
        <f>IFERROR(VLOOKUP($H2417,#REF!,12,FALSE),0)</f>
        <v>0</v>
      </c>
      <c r="AM2417" s="34">
        <f>IFERROR(VLOOKUP($H2417,#REF!,10,FALSE),0)</f>
        <v>0</v>
      </c>
      <c r="AN2417" s="34">
        <f>IFERROR(VLOOKUP($H2417,#REF!,11,FALSE),0)</f>
        <v>0</v>
      </c>
      <c r="AO2417" s="42">
        <f>IFERROR(VLOOKUP($H2417,#REF!,12,FALSE),0)</f>
        <v>0</v>
      </c>
      <c r="AP2417" s="34">
        <f>IFERROR(VLOOKUP($H2417,#REF!,10,FALSE),0)</f>
        <v>0</v>
      </c>
      <c r="AQ2417" s="34">
        <f>IFERROR(VLOOKUP($H2417,#REF!,11,FALSE),0)</f>
        <v>0</v>
      </c>
      <c r="AR2417" s="42">
        <f>IFERROR(VLOOKUP($H2417,#REF!,12,FALSE),0)</f>
        <v>0</v>
      </c>
      <c r="AS2417" s="34">
        <f>IFERROR(VLOOKUP($H2417,#REF!,13,FALSE),0)</f>
        <v>0</v>
      </c>
      <c r="AT2417" s="34">
        <f>IFERROR(VLOOKUP($H2417,#REF!,14,FALSE),0)</f>
        <v>0</v>
      </c>
      <c r="AU2417" s="42">
        <f>IFERROR(VLOOKUP($H2417,#REF!,15,FALSE),0)</f>
        <v>0</v>
      </c>
      <c r="AV2417" s="34">
        <f>IFERROR(VLOOKUP($H2417,#REF!,15,FALSE),0)</f>
        <v>0</v>
      </c>
      <c r="AW2417" s="34">
        <f>IFERROR(VLOOKUP($H2417,#REF!,16,FALSE),0)</f>
        <v>0</v>
      </c>
      <c r="AX2417" s="42">
        <f>IFERROR(VLOOKUP($H2417,#REF!,17,FALSE),0)</f>
        <v>0</v>
      </c>
    </row>
    <row r="2418" spans="1:50" x14ac:dyDescent="0.3">
      <c r="A2418" s="33" t="str">
        <f t="shared" si="148"/>
        <v>0</v>
      </c>
      <c r="B2418" s="33">
        <f>+'R&amp;E EXPORT'!B2217</f>
        <v>0</v>
      </c>
      <c r="C2418" t="str">
        <f>IFERROR(VLOOKUP(A2418,'MCSJ Export'!A:C,3,FALSE),"")</f>
        <v/>
      </c>
      <c r="D2418" s="37">
        <f t="shared" ca="1" si="149"/>
        <v>0</v>
      </c>
      <c r="E2418" s="37">
        <f t="shared" ca="1" si="150"/>
        <v>0</v>
      </c>
      <c r="F2418" s="37">
        <f t="shared" ca="1" si="151"/>
        <v>0</v>
      </c>
      <c r="G2418" s="37"/>
      <c r="H2418" s="33">
        <f>+'R&amp;E EXPORT'!A2217</f>
        <v>0</v>
      </c>
      <c r="I2418" s="34">
        <f>IFERROR(VLOOKUP($H2418,'Gen F Rev'!$A:$M,15,FALSE),0)</f>
        <v>0</v>
      </c>
      <c r="J2418" s="34">
        <f>IFERROR(VLOOKUP($H2418,'Gen F Rev'!$A:$M,16,FALSE),0)</f>
        <v>0</v>
      </c>
      <c r="K2418" s="42">
        <f>IFERROR(VLOOKUP($H2418,'Gen F Rev'!$A:$M,17,FALSE),0)</f>
        <v>0</v>
      </c>
      <c r="L2418" s="34">
        <f>IFERROR(VLOOKUP($H2418,'Gen F Exp'!$A:$E,15,FALSE),0)</f>
        <v>0</v>
      </c>
      <c r="M2418" s="34">
        <f>IFERROR(VLOOKUP($H2418,'Gen F Exp'!$A:$E,16,FALSE),0)</f>
        <v>0</v>
      </c>
      <c r="N2418" s="42">
        <f>IFERROR(VLOOKUP($H2418,'Gen F Exp'!$A:$E,17,FALSE),0)</f>
        <v>0</v>
      </c>
      <c r="O2418" s="34">
        <f>IFERROR(VLOOKUP($H2418,'Water F Rev'!$A:$L,15,FALSE),0)</f>
        <v>0</v>
      </c>
      <c r="P2418" s="34">
        <f>IFERROR(VLOOKUP($H2418,'Water F Rev'!$A:$L,16,FALSE),0)</f>
        <v>0</v>
      </c>
      <c r="Q2418" s="42">
        <f>IFERROR(VLOOKUP($H2418,'Water F Rev'!$A:$L,17,FALSE),0)</f>
        <v>0</v>
      </c>
      <c r="R2418" s="34">
        <f>IFERROR(VLOOKUP($H2418,'Water F Exp'!$A:$K,15,FALSE),0)</f>
        <v>0</v>
      </c>
      <c r="S2418" s="34">
        <f>IFERROR(VLOOKUP($H2418,'Water F Exp'!$A:$K,16,FALSE),0)</f>
        <v>0</v>
      </c>
      <c r="T2418" s="42">
        <f>IFERROR(VLOOKUP($H2418,'Water F Exp'!$A:$K,17,FALSE),0)</f>
        <v>0</v>
      </c>
      <c r="U2418" s="34">
        <f ca="1">IFERROR(VLOOKUP($H2418,'Sewer F Rev'!$A:$E,15,FALSE),0)</f>
        <v>0</v>
      </c>
      <c r="V2418" s="34">
        <f ca="1">IFERROR(VLOOKUP($H2418,'Sewer F Rev'!$A:$E,16,FALSE),0)</f>
        <v>0</v>
      </c>
      <c r="W2418" s="42">
        <f ca="1">IFERROR(VLOOKUP($H2418,'Sewer F Rev'!$A:$E,17,FALSE),0)</f>
        <v>0</v>
      </c>
      <c r="X2418" s="34">
        <f>IFERROR(VLOOKUP($H2418,'Sewer F Exp'!$A:$B,15,FALSE),0)</f>
        <v>0</v>
      </c>
      <c r="Y2418" s="34">
        <f>IFERROR(VLOOKUP($H2418,'Sewer F Exp'!$A:$B,16,FALSE),0)</f>
        <v>0</v>
      </c>
      <c r="Z2418" s="42">
        <f>IFERROR(VLOOKUP($H2418,'Sewer F Exp'!$A:$B,17,FALSE),0)</f>
        <v>0</v>
      </c>
      <c r="AA2418" s="34">
        <f>IFERROR(VLOOKUP($H2418,'Refuse F Rev'!$A:$E,15,FALSE),0)</f>
        <v>0</v>
      </c>
      <c r="AB2418" s="34">
        <f>IFERROR(VLOOKUP($H2418,'Refuse F Rev'!$A:$E,16,FALSE),0)</f>
        <v>0</v>
      </c>
      <c r="AC2418" s="42">
        <f>IFERROR(VLOOKUP($H2418,'Refuse F Rev'!$A:$E,17,FALSE),0)</f>
        <v>0</v>
      </c>
      <c r="AD2418" s="34">
        <f>IFERROR(VLOOKUP($H2418,'Refuse F Exp'!$A:$E,15,FALSE),0)</f>
        <v>0</v>
      </c>
      <c r="AE2418" s="34">
        <f>IFERROR(VLOOKUP($H2418,'Refuse F Exp'!$A:$E,16,FALSE),0)</f>
        <v>0</v>
      </c>
      <c r="AF2418" s="42">
        <f>IFERROR(VLOOKUP($H2418,'Refuse F Exp'!$A:$E,17,FALSE),0)</f>
        <v>0</v>
      </c>
      <c r="AG2418" s="34">
        <f>IFERROR(VLOOKUP($H2418,#REF!,10,FALSE),0)</f>
        <v>0</v>
      </c>
      <c r="AH2418" s="34">
        <f>IFERROR(VLOOKUP($H2418,#REF!,11,FALSE),0)</f>
        <v>0</v>
      </c>
      <c r="AI2418" s="42">
        <f>IFERROR(VLOOKUP($H2418,#REF!,12,FALSE),0)</f>
        <v>0</v>
      </c>
      <c r="AJ2418" s="34">
        <f>IFERROR(VLOOKUP($H2418,#REF!,10,FALSE),0)</f>
        <v>0</v>
      </c>
      <c r="AK2418" s="34">
        <f>IFERROR(VLOOKUP($H2418,#REF!,11,FALSE),0)</f>
        <v>0</v>
      </c>
      <c r="AL2418" s="42">
        <f>IFERROR(VLOOKUP($H2418,#REF!,12,FALSE),0)</f>
        <v>0</v>
      </c>
      <c r="AM2418" s="34">
        <f>IFERROR(VLOOKUP($H2418,#REF!,10,FALSE),0)</f>
        <v>0</v>
      </c>
      <c r="AN2418" s="34">
        <f>IFERROR(VLOOKUP($H2418,#REF!,11,FALSE),0)</f>
        <v>0</v>
      </c>
      <c r="AO2418" s="42">
        <f>IFERROR(VLOOKUP($H2418,#REF!,12,FALSE),0)</f>
        <v>0</v>
      </c>
      <c r="AP2418" s="34">
        <f>IFERROR(VLOOKUP($H2418,#REF!,10,FALSE),0)</f>
        <v>0</v>
      </c>
      <c r="AQ2418" s="34">
        <f>IFERROR(VLOOKUP($H2418,#REF!,11,FALSE),0)</f>
        <v>0</v>
      </c>
      <c r="AR2418" s="42">
        <f>IFERROR(VLOOKUP($H2418,#REF!,12,FALSE),0)</f>
        <v>0</v>
      </c>
      <c r="AS2418" s="34">
        <f>IFERROR(VLOOKUP($H2418,#REF!,13,FALSE),0)</f>
        <v>0</v>
      </c>
      <c r="AT2418" s="34">
        <f>IFERROR(VLOOKUP($H2418,#REF!,14,FALSE),0)</f>
        <v>0</v>
      </c>
      <c r="AU2418" s="42">
        <f>IFERROR(VLOOKUP($H2418,#REF!,15,FALSE),0)</f>
        <v>0</v>
      </c>
      <c r="AV2418" s="34">
        <f>IFERROR(VLOOKUP($H2418,#REF!,15,FALSE),0)</f>
        <v>0</v>
      </c>
      <c r="AW2418" s="34">
        <f>IFERROR(VLOOKUP($H2418,#REF!,16,FALSE),0)</f>
        <v>0</v>
      </c>
      <c r="AX2418" s="42">
        <f>IFERROR(VLOOKUP($H2418,#REF!,17,FALSE),0)</f>
        <v>0</v>
      </c>
    </row>
    <row r="2419" spans="1:50" x14ac:dyDescent="0.3">
      <c r="A2419" s="33" t="str">
        <f t="shared" si="148"/>
        <v>0</v>
      </c>
      <c r="B2419" s="33">
        <f>+'R&amp;E EXPORT'!B2218</f>
        <v>0</v>
      </c>
      <c r="C2419" t="str">
        <f>IFERROR(VLOOKUP(A2419,'MCSJ Export'!A:C,3,FALSE),"")</f>
        <v/>
      </c>
      <c r="D2419" s="37">
        <f t="shared" ca="1" si="149"/>
        <v>0</v>
      </c>
      <c r="E2419" s="37">
        <f t="shared" ca="1" si="150"/>
        <v>0</v>
      </c>
      <c r="F2419" s="37">
        <f t="shared" ca="1" si="151"/>
        <v>0</v>
      </c>
      <c r="G2419" s="37"/>
      <c r="H2419" s="33">
        <f>+'R&amp;E EXPORT'!A2218</f>
        <v>0</v>
      </c>
      <c r="I2419" s="34">
        <f>IFERROR(VLOOKUP($H2419,'Gen F Rev'!$A:$M,15,FALSE),0)</f>
        <v>0</v>
      </c>
      <c r="J2419" s="34">
        <f>IFERROR(VLOOKUP($H2419,'Gen F Rev'!$A:$M,16,FALSE),0)</f>
        <v>0</v>
      </c>
      <c r="K2419" s="42">
        <f>IFERROR(VLOOKUP($H2419,'Gen F Rev'!$A:$M,17,FALSE),0)</f>
        <v>0</v>
      </c>
      <c r="L2419" s="34">
        <f>IFERROR(VLOOKUP($H2419,'Gen F Exp'!$A:$E,15,FALSE),0)</f>
        <v>0</v>
      </c>
      <c r="M2419" s="34">
        <f>IFERROR(VLOOKUP($H2419,'Gen F Exp'!$A:$E,16,FALSE),0)</f>
        <v>0</v>
      </c>
      <c r="N2419" s="42">
        <f>IFERROR(VLOOKUP($H2419,'Gen F Exp'!$A:$E,17,FALSE),0)</f>
        <v>0</v>
      </c>
      <c r="O2419" s="34">
        <f>IFERROR(VLOOKUP($H2419,'Water F Rev'!$A:$L,15,FALSE),0)</f>
        <v>0</v>
      </c>
      <c r="P2419" s="34">
        <f>IFERROR(VLOOKUP($H2419,'Water F Rev'!$A:$L,16,FALSE),0)</f>
        <v>0</v>
      </c>
      <c r="Q2419" s="42">
        <f>IFERROR(VLOOKUP($H2419,'Water F Rev'!$A:$L,17,FALSE),0)</f>
        <v>0</v>
      </c>
      <c r="R2419" s="34">
        <f>IFERROR(VLOOKUP($H2419,'Water F Exp'!$A:$K,15,FALSE),0)</f>
        <v>0</v>
      </c>
      <c r="S2419" s="34">
        <f>IFERROR(VLOOKUP($H2419,'Water F Exp'!$A:$K,16,FALSE),0)</f>
        <v>0</v>
      </c>
      <c r="T2419" s="42">
        <f>IFERROR(VLOOKUP($H2419,'Water F Exp'!$A:$K,17,FALSE),0)</f>
        <v>0</v>
      </c>
      <c r="U2419" s="34">
        <f ca="1">IFERROR(VLOOKUP($H2419,'Sewer F Rev'!$A:$E,15,FALSE),0)</f>
        <v>0</v>
      </c>
      <c r="V2419" s="34">
        <f ca="1">IFERROR(VLOOKUP($H2419,'Sewer F Rev'!$A:$E,16,FALSE),0)</f>
        <v>0</v>
      </c>
      <c r="W2419" s="42">
        <f ca="1">IFERROR(VLOOKUP($H2419,'Sewer F Rev'!$A:$E,17,FALSE),0)</f>
        <v>0</v>
      </c>
      <c r="X2419" s="34">
        <f>IFERROR(VLOOKUP($H2419,'Sewer F Exp'!$A:$B,15,FALSE),0)</f>
        <v>0</v>
      </c>
      <c r="Y2419" s="34">
        <f>IFERROR(VLOOKUP($H2419,'Sewer F Exp'!$A:$B,16,FALSE),0)</f>
        <v>0</v>
      </c>
      <c r="Z2419" s="42">
        <f>IFERROR(VLOOKUP($H2419,'Sewer F Exp'!$A:$B,17,FALSE),0)</f>
        <v>0</v>
      </c>
      <c r="AA2419" s="34">
        <f>IFERROR(VLOOKUP($H2419,'Refuse F Rev'!$A:$E,15,FALSE),0)</f>
        <v>0</v>
      </c>
      <c r="AB2419" s="34">
        <f>IFERROR(VLOOKUP($H2419,'Refuse F Rev'!$A:$E,16,FALSE),0)</f>
        <v>0</v>
      </c>
      <c r="AC2419" s="42">
        <f>IFERROR(VLOOKUP($H2419,'Refuse F Rev'!$A:$E,17,FALSE),0)</f>
        <v>0</v>
      </c>
      <c r="AD2419" s="34">
        <f>IFERROR(VLOOKUP($H2419,'Refuse F Exp'!$A:$E,15,FALSE),0)</f>
        <v>0</v>
      </c>
      <c r="AE2419" s="34">
        <f>IFERROR(VLOOKUP($H2419,'Refuse F Exp'!$A:$E,16,FALSE),0)</f>
        <v>0</v>
      </c>
      <c r="AF2419" s="42">
        <f>IFERROR(VLOOKUP($H2419,'Refuse F Exp'!$A:$E,17,FALSE),0)</f>
        <v>0</v>
      </c>
      <c r="AG2419" s="34">
        <f>IFERROR(VLOOKUP($H2419,#REF!,10,FALSE),0)</f>
        <v>0</v>
      </c>
      <c r="AH2419" s="34">
        <f>IFERROR(VLOOKUP($H2419,#REF!,11,FALSE),0)</f>
        <v>0</v>
      </c>
      <c r="AI2419" s="42">
        <f>IFERROR(VLOOKUP($H2419,#REF!,12,FALSE),0)</f>
        <v>0</v>
      </c>
      <c r="AJ2419" s="34">
        <f>IFERROR(VLOOKUP($H2419,#REF!,10,FALSE),0)</f>
        <v>0</v>
      </c>
      <c r="AK2419" s="34">
        <f>IFERROR(VLOOKUP($H2419,#REF!,11,FALSE),0)</f>
        <v>0</v>
      </c>
      <c r="AL2419" s="42">
        <f>IFERROR(VLOOKUP($H2419,#REF!,12,FALSE),0)</f>
        <v>0</v>
      </c>
      <c r="AM2419" s="34">
        <f>IFERROR(VLOOKUP($H2419,#REF!,10,FALSE),0)</f>
        <v>0</v>
      </c>
      <c r="AN2419" s="34">
        <f>IFERROR(VLOOKUP($H2419,#REF!,11,FALSE),0)</f>
        <v>0</v>
      </c>
      <c r="AO2419" s="42">
        <f>IFERROR(VLOOKUP($H2419,#REF!,12,FALSE),0)</f>
        <v>0</v>
      </c>
      <c r="AP2419" s="34">
        <f>IFERROR(VLOOKUP($H2419,#REF!,10,FALSE),0)</f>
        <v>0</v>
      </c>
      <c r="AQ2419" s="34">
        <f>IFERROR(VLOOKUP($H2419,#REF!,11,FALSE),0)</f>
        <v>0</v>
      </c>
      <c r="AR2419" s="42">
        <f>IFERROR(VLOOKUP($H2419,#REF!,12,FALSE),0)</f>
        <v>0</v>
      </c>
      <c r="AS2419" s="34">
        <f>IFERROR(VLOOKUP($H2419,#REF!,13,FALSE),0)</f>
        <v>0</v>
      </c>
      <c r="AT2419" s="34">
        <f>IFERROR(VLOOKUP($H2419,#REF!,14,FALSE),0)</f>
        <v>0</v>
      </c>
      <c r="AU2419" s="42">
        <f>IFERROR(VLOOKUP($H2419,#REF!,15,FALSE),0)</f>
        <v>0</v>
      </c>
      <c r="AV2419" s="34">
        <f>IFERROR(VLOOKUP($H2419,#REF!,15,FALSE),0)</f>
        <v>0</v>
      </c>
      <c r="AW2419" s="34">
        <f>IFERROR(VLOOKUP($H2419,#REF!,16,FALSE),0)</f>
        <v>0</v>
      </c>
      <c r="AX2419" s="42">
        <f>IFERROR(VLOOKUP($H2419,#REF!,17,FALSE),0)</f>
        <v>0</v>
      </c>
    </row>
    <row r="2420" spans="1:50" x14ac:dyDescent="0.3">
      <c r="A2420" s="33" t="str">
        <f t="shared" si="148"/>
        <v>0</v>
      </c>
      <c r="B2420" s="33">
        <f>+'R&amp;E EXPORT'!B2219</f>
        <v>0</v>
      </c>
      <c r="C2420" t="str">
        <f>IFERROR(VLOOKUP(A2420,'MCSJ Export'!A:C,3,FALSE),"")</f>
        <v/>
      </c>
      <c r="D2420" s="37">
        <f t="shared" ca="1" si="149"/>
        <v>0</v>
      </c>
      <c r="E2420" s="37">
        <f t="shared" ca="1" si="150"/>
        <v>0</v>
      </c>
      <c r="F2420" s="37">
        <f t="shared" ca="1" si="151"/>
        <v>0</v>
      </c>
      <c r="G2420" s="37"/>
      <c r="H2420" s="33">
        <f>+'R&amp;E EXPORT'!A2219</f>
        <v>0</v>
      </c>
      <c r="I2420" s="34">
        <f>IFERROR(VLOOKUP($H2420,'Gen F Rev'!$A:$M,15,FALSE),0)</f>
        <v>0</v>
      </c>
      <c r="J2420" s="34">
        <f>IFERROR(VLOOKUP($H2420,'Gen F Rev'!$A:$M,16,FALSE),0)</f>
        <v>0</v>
      </c>
      <c r="K2420" s="42">
        <f>IFERROR(VLOOKUP($H2420,'Gen F Rev'!$A:$M,17,FALSE),0)</f>
        <v>0</v>
      </c>
      <c r="L2420" s="34">
        <f>IFERROR(VLOOKUP($H2420,'Gen F Exp'!$A:$E,15,FALSE),0)</f>
        <v>0</v>
      </c>
      <c r="M2420" s="34">
        <f>IFERROR(VLOOKUP($H2420,'Gen F Exp'!$A:$E,16,FALSE),0)</f>
        <v>0</v>
      </c>
      <c r="N2420" s="42">
        <f>IFERROR(VLOOKUP($H2420,'Gen F Exp'!$A:$E,17,FALSE),0)</f>
        <v>0</v>
      </c>
      <c r="O2420" s="34">
        <f>IFERROR(VLOOKUP($H2420,'Water F Rev'!$A:$L,15,FALSE),0)</f>
        <v>0</v>
      </c>
      <c r="P2420" s="34">
        <f>IFERROR(VLOOKUP($H2420,'Water F Rev'!$A:$L,16,FALSE),0)</f>
        <v>0</v>
      </c>
      <c r="Q2420" s="42">
        <f>IFERROR(VLOOKUP($H2420,'Water F Rev'!$A:$L,17,FALSE),0)</f>
        <v>0</v>
      </c>
      <c r="R2420" s="34">
        <f>IFERROR(VLOOKUP($H2420,'Water F Exp'!$A:$K,15,FALSE),0)</f>
        <v>0</v>
      </c>
      <c r="S2420" s="34">
        <f>IFERROR(VLOOKUP($H2420,'Water F Exp'!$A:$K,16,FALSE),0)</f>
        <v>0</v>
      </c>
      <c r="T2420" s="42">
        <f>IFERROR(VLOOKUP($H2420,'Water F Exp'!$A:$K,17,FALSE),0)</f>
        <v>0</v>
      </c>
      <c r="U2420" s="34">
        <f ca="1">IFERROR(VLOOKUP($H2420,'Sewer F Rev'!$A:$E,15,FALSE),0)</f>
        <v>0</v>
      </c>
      <c r="V2420" s="34">
        <f ca="1">IFERROR(VLOOKUP($H2420,'Sewer F Rev'!$A:$E,16,FALSE),0)</f>
        <v>0</v>
      </c>
      <c r="W2420" s="42">
        <f ca="1">IFERROR(VLOOKUP($H2420,'Sewer F Rev'!$A:$E,17,FALSE),0)</f>
        <v>0</v>
      </c>
      <c r="X2420" s="34">
        <f>IFERROR(VLOOKUP($H2420,'Sewer F Exp'!$A:$B,15,FALSE),0)</f>
        <v>0</v>
      </c>
      <c r="Y2420" s="34">
        <f>IFERROR(VLOOKUP($H2420,'Sewer F Exp'!$A:$B,16,FALSE),0)</f>
        <v>0</v>
      </c>
      <c r="Z2420" s="42">
        <f>IFERROR(VLOOKUP($H2420,'Sewer F Exp'!$A:$B,17,FALSE),0)</f>
        <v>0</v>
      </c>
      <c r="AA2420" s="34">
        <f>IFERROR(VLOOKUP($H2420,'Refuse F Rev'!$A:$E,15,FALSE),0)</f>
        <v>0</v>
      </c>
      <c r="AB2420" s="34">
        <f>IFERROR(VLOOKUP($H2420,'Refuse F Rev'!$A:$E,16,FALSE),0)</f>
        <v>0</v>
      </c>
      <c r="AC2420" s="42">
        <f>IFERROR(VLOOKUP($H2420,'Refuse F Rev'!$A:$E,17,FALSE),0)</f>
        <v>0</v>
      </c>
      <c r="AD2420" s="34">
        <f>IFERROR(VLOOKUP($H2420,'Refuse F Exp'!$A:$E,15,FALSE),0)</f>
        <v>0</v>
      </c>
      <c r="AE2420" s="34">
        <f>IFERROR(VLOOKUP($H2420,'Refuse F Exp'!$A:$E,16,FALSE),0)</f>
        <v>0</v>
      </c>
      <c r="AF2420" s="42">
        <f>IFERROR(VLOOKUP($H2420,'Refuse F Exp'!$A:$E,17,FALSE),0)</f>
        <v>0</v>
      </c>
      <c r="AG2420" s="34">
        <f>IFERROR(VLOOKUP($H2420,#REF!,10,FALSE),0)</f>
        <v>0</v>
      </c>
      <c r="AH2420" s="34">
        <f>IFERROR(VLOOKUP($H2420,#REF!,11,FALSE),0)</f>
        <v>0</v>
      </c>
      <c r="AI2420" s="42">
        <f>IFERROR(VLOOKUP($H2420,#REF!,12,FALSE),0)</f>
        <v>0</v>
      </c>
      <c r="AJ2420" s="34">
        <f>IFERROR(VLOOKUP($H2420,#REF!,10,FALSE),0)</f>
        <v>0</v>
      </c>
      <c r="AK2420" s="34">
        <f>IFERROR(VLOOKUP($H2420,#REF!,11,FALSE),0)</f>
        <v>0</v>
      </c>
      <c r="AL2420" s="42">
        <f>IFERROR(VLOOKUP($H2420,#REF!,12,FALSE),0)</f>
        <v>0</v>
      </c>
      <c r="AM2420" s="34">
        <f>IFERROR(VLOOKUP($H2420,#REF!,10,FALSE),0)</f>
        <v>0</v>
      </c>
      <c r="AN2420" s="34">
        <f>IFERROR(VLOOKUP($H2420,#REF!,11,FALSE),0)</f>
        <v>0</v>
      </c>
      <c r="AO2420" s="42">
        <f>IFERROR(VLOOKUP($H2420,#REF!,12,FALSE),0)</f>
        <v>0</v>
      </c>
      <c r="AP2420" s="34">
        <f>IFERROR(VLOOKUP($H2420,#REF!,10,FALSE),0)</f>
        <v>0</v>
      </c>
      <c r="AQ2420" s="34">
        <f>IFERROR(VLOOKUP($H2420,#REF!,11,FALSE),0)</f>
        <v>0</v>
      </c>
      <c r="AR2420" s="42">
        <f>IFERROR(VLOOKUP($H2420,#REF!,12,FALSE),0)</f>
        <v>0</v>
      </c>
      <c r="AS2420" s="34">
        <f>IFERROR(VLOOKUP($H2420,#REF!,13,FALSE),0)</f>
        <v>0</v>
      </c>
      <c r="AT2420" s="34">
        <f>IFERROR(VLOOKUP($H2420,#REF!,14,FALSE),0)</f>
        <v>0</v>
      </c>
      <c r="AU2420" s="42">
        <f>IFERROR(VLOOKUP($H2420,#REF!,15,FALSE),0)</f>
        <v>0</v>
      </c>
      <c r="AV2420" s="34">
        <f>IFERROR(VLOOKUP($H2420,#REF!,15,FALSE),0)</f>
        <v>0</v>
      </c>
      <c r="AW2420" s="34">
        <f>IFERROR(VLOOKUP($H2420,#REF!,16,FALSE),0)</f>
        <v>0</v>
      </c>
      <c r="AX2420" s="42">
        <f>IFERROR(VLOOKUP($H2420,#REF!,17,FALSE),0)</f>
        <v>0</v>
      </c>
    </row>
    <row r="2421" spans="1:50" x14ac:dyDescent="0.3">
      <c r="A2421" s="33" t="str">
        <f t="shared" si="148"/>
        <v>0</v>
      </c>
      <c r="B2421" s="33">
        <f>+'R&amp;E EXPORT'!B2220</f>
        <v>0</v>
      </c>
      <c r="C2421" t="str">
        <f>IFERROR(VLOOKUP(A2421,'MCSJ Export'!A:C,3,FALSE),"")</f>
        <v/>
      </c>
      <c r="D2421" s="37">
        <f t="shared" ca="1" si="149"/>
        <v>0</v>
      </c>
      <c r="E2421" s="37">
        <f t="shared" ca="1" si="150"/>
        <v>0</v>
      </c>
      <c r="F2421" s="37">
        <f t="shared" ca="1" si="151"/>
        <v>0</v>
      </c>
      <c r="G2421" s="37"/>
      <c r="H2421" s="33">
        <f>+'R&amp;E EXPORT'!A2220</f>
        <v>0</v>
      </c>
      <c r="I2421" s="34">
        <f>IFERROR(VLOOKUP($H2421,'Gen F Rev'!$A:$M,15,FALSE),0)</f>
        <v>0</v>
      </c>
      <c r="J2421" s="34">
        <f>IFERROR(VLOOKUP($H2421,'Gen F Rev'!$A:$M,16,FALSE),0)</f>
        <v>0</v>
      </c>
      <c r="K2421" s="42">
        <f>IFERROR(VLOOKUP($H2421,'Gen F Rev'!$A:$M,17,FALSE),0)</f>
        <v>0</v>
      </c>
      <c r="L2421" s="34">
        <f>IFERROR(VLOOKUP($H2421,'Gen F Exp'!$A:$E,15,FALSE),0)</f>
        <v>0</v>
      </c>
      <c r="M2421" s="34">
        <f>IFERROR(VLOOKUP($H2421,'Gen F Exp'!$A:$E,16,FALSE),0)</f>
        <v>0</v>
      </c>
      <c r="N2421" s="42">
        <f>IFERROR(VLOOKUP($H2421,'Gen F Exp'!$A:$E,17,FALSE),0)</f>
        <v>0</v>
      </c>
      <c r="O2421" s="34">
        <f>IFERROR(VLOOKUP($H2421,'Water F Rev'!$A:$L,15,FALSE),0)</f>
        <v>0</v>
      </c>
      <c r="P2421" s="34">
        <f>IFERROR(VLOOKUP($H2421,'Water F Rev'!$A:$L,16,FALSE),0)</f>
        <v>0</v>
      </c>
      <c r="Q2421" s="42">
        <f>IFERROR(VLOOKUP($H2421,'Water F Rev'!$A:$L,17,FALSE),0)</f>
        <v>0</v>
      </c>
      <c r="R2421" s="34">
        <f>IFERROR(VLOOKUP($H2421,'Water F Exp'!$A:$K,15,FALSE),0)</f>
        <v>0</v>
      </c>
      <c r="S2421" s="34">
        <f>IFERROR(VLOOKUP($H2421,'Water F Exp'!$A:$K,16,FALSE),0)</f>
        <v>0</v>
      </c>
      <c r="T2421" s="42">
        <f>IFERROR(VLOOKUP($H2421,'Water F Exp'!$A:$K,17,FALSE),0)</f>
        <v>0</v>
      </c>
      <c r="U2421" s="34">
        <f ca="1">IFERROR(VLOOKUP($H2421,'Sewer F Rev'!$A:$E,15,FALSE),0)</f>
        <v>0</v>
      </c>
      <c r="V2421" s="34">
        <f ca="1">IFERROR(VLOOKUP($H2421,'Sewer F Rev'!$A:$E,16,FALSE),0)</f>
        <v>0</v>
      </c>
      <c r="W2421" s="42">
        <f ca="1">IFERROR(VLOOKUP($H2421,'Sewer F Rev'!$A:$E,17,FALSE),0)</f>
        <v>0</v>
      </c>
      <c r="X2421" s="34">
        <f>IFERROR(VLOOKUP($H2421,'Sewer F Exp'!$A:$B,15,FALSE),0)</f>
        <v>0</v>
      </c>
      <c r="Y2421" s="34">
        <f>IFERROR(VLOOKUP($H2421,'Sewer F Exp'!$A:$B,16,FALSE),0)</f>
        <v>0</v>
      </c>
      <c r="Z2421" s="42">
        <f>IFERROR(VLOOKUP($H2421,'Sewer F Exp'!$A:$B,17,FALSE),0)</f>
        <v>0</v>
      </c>
      <c r="AA2421" s="34">
        <f>IFERROR(VLOOKUP($H2421,'Refuse F Rev'!$A:$E,15,FALSE),0)</f>
        <v>0</v>
      </c>
      <c r="AB2421" s="34">
        <f>IFERROR(VLOOKUP($H2421,'Refuse F Rev'!$A:$E,16,FALSE),0)</f>
        <v>0</v>
      </c>
      <c r="AC2421" s="42">
        <f>IFERROR(VLOOKUP($H2421,'Refuse F Rev'!$A:$E,17,FALSE),0)</f>
        <v>0</v>
      </c>
      <c r="AD2421" s="34">
        <f>IFERROR(VLOOKUP($H2421,'Refuse F Exp'!$A:$E,15,FALSE),0)</f>
        <v>0</v>
      </c>
      <c r="AE2421" s="34">
        <f>IFERROR(VLOOKUP($H2421,'Refuse F Exp'!$A:$E,16,FALSE),0)</f>
        <v>0</v>
      </c>
      <c r="AF2421" s="42">
        <f>IFERROR(VLOOKUP($H2421,'Refuse F Exp'!$A:$E,17,FALSE),0)</f>
        <v>0</v>
      </c>
      <c r="AG2421" s="34">
        <f>IFERROR(VLOOKUP($H2421,#REF!,10,FALSE),0)</f>
        <v>0</v>
      </c>
      <c r="AH2421" s="34">
        <f>IFERROR(VLOOKUP($H2421,#REF!,11,FALSE),0)</f>
        <v>0</v>
      </c>
      <c r="AI2421" s="42">
        <f>IFERROR(VLOOKUP($H2421,#REF!,12,FALSE),0)</f>
        <v>0</v>
      </c>
      <c r="AJ2421" s="34">
        <f>IFERROR(VLOOKUP($H2421,#REF!,10,FALSE),0)</f>
        <v>0</v>
      </c>
      <c r="AK2421" s="34">
        <f>IFERROR(VLOOKUP($H2421,#REF!,11,FALSE),0)</f>
        <v>0</v>
      </c>
      <c r="AL2421" s="42">
        <f>IFERROR(VLOOKUP($H2421,#REF!,12,FALSE),0)</f>
        <v>0</v>
      </c>
      <c r="AM2421" s="34">
        <f>IFERROR(VLOOKUP($H2421,#REF!,10,FALSE),0)</f>
        <v>0</v>
      </c>
      <c r="AN2421" s="34">
        <f>IFERROR(VLOOKUP($H2421,#REF!,11,FALSE),0)</f>
        <v>0</v>
      </c>
      <c r="AO2421" s="42">
        <f>IFERROR(VLOOKUP($H2421,#REF!,12,FALSE),0)</f>
        <v>0</v>
      </c>
      <c r="AP2421" s="34">
        <f>IFERROR(VLOOKUP($H2421,#REF!,10,FALSE),0)</f>
        <v>0</v>
      </c>
      <c r="AQ2421" s="34">
        <f>IFERROR(VLOOKUP($H2421,#REF!,11,FALSE),0)</f>
        <v>0</v>
      </c>
      <c r="AR2421" s="42">
        <f>IFERROR(VLOOKUP($H2421,#REF!,12,FALSE),0)</f>
        <v>0</v>
      </c>
      <c r="AS2421" s="34">
        <f>IFERROR(VLOOKUP($H2421,#REF!,13,FALSE),0)</f>
        <v>0</v>
      </c>
      <c r="AT2421" s="34">
        <f>IFERROR(VLOOKUP($H2421,#REF!,14,FALSE),0)</f>
        <v>0</v>
      </c>
      <c r="AU2421" s="42">
        <f>IFERROR(VLOOKUP($H2421,#REF!,15,FALSE),0)</f>
        <v>0</v>
      </c>
      <c r="AV2421" s="34">
        <f>IFERROR(VLOOKUP($H2421,#REF!,15,FALSE),0)</f>
        <v>0</v>
      </c>
      <c r="AW2421" s="34">
        <f>IFERROR(VLOOKUP($H2421,#REF!,16,FALSE),0)</f>
        <v>0</v>
      </c>
      <c r="AX2421" s="42">
        <f>IFERROR(VLOOKUP($H2421,#REF!,17,FALSE),0)</f>
        <v>0</v>
      </c>
    </row>
    <row r="2422" spans="1:50" x14ac:dyDescent="0.3">
      <c r="A2422" s="33" t="str">
        <f t="shared" si="148"/>
        <v>0</v>
      </c>
      <c r="B2422" s="33">
        <f>+'R&amp;E EXPORT'!B2221</f>
        <v>0</v>
      </c>
      <c r="C2422" t="str">
        <f>IFERROR(VLOOKUP(A2422,'MCSJ Export'!A:C,3,FALSE),"")</f>
        <v/>
      </c>
      <c r="D2422" s="37">
        <f t="shared" ca="1" si="149"/>
        <v>0</v>
      </c>
      <c r="E2422" s="37">
        <f t="shared" ca="1" si="150"/>
        <v>0</v>
      </c>
      <c r="F2422" s="37">
        <f t="shared" ca="1" si="151"/>
        <v>0</v>
      </c>
      <c r="G2422" s="37"/>
      <c r="H2422" s="33">
        <f>+'R&amp;E EXPORT'!A2221</f>
        <v>0</v>
      </c>
      <c r="I2422" s="34">
        <f>IFERROR(VLOOKUP($H2422,'Gen F Rev'!$A:$M,15,FALSE),0)</f>
        <v>0</v>
      </c>
      <c r="J2422" s="34">
        <f>IFERROR(VLOOKUP($H2422,'Gen F Rev'!$A:$M,16,FALSE),0)</f>
        <v>0</v>
      </c>
      <c r="K2422" s="42">
        <f>IFERROR(VLOOKUP($H2422,'Gen F Rev'!$A:$M,17,FALSE),0)</f>
        <v>0</v>
      </c>
      <c r="L2422" s="34">
        <f>IFERROR(VLOOKUP($H2422,'Gen F Exp'!$A:$E,15,FALSE),0)</f>
        <v>0</v>
      </c>
      <c r="M2422" s="34">
        <f>IFERROR(VLOOKUP($H2422,'Gen F Exp'!$A:$E,16,FALSE),0)</f>
        <v>0</v>
      </c>
      <c r="N2422" s="42">
        <f>IFERROR(VLOOKUP($H2422,'Gen F Exp'!$A:$E,17,FALSE),0)</f>
        <v>0</v>
      </c>
      <c r="O2422" s="34">
        <f>IFERROR(VLOOKUP($H2422,'Water F Rev'!$A:$L,15,FALSE),0)</f>
        <v>0</v>
      </c>
      <c r="P2422" s="34">
        <f>IFERROR(VLOOKUP($H2422,'Water F Rev'!$A:$L,16,FALSE),0)</f>
        <v>0</v>
      </c>
      <c r="Q2422" s="42">
        <f>IFERROR(VLOOKUP($H2422,'Water F Rev'!$A:$L,17,FALSE),0)</f>
        <v>0</v>
      </c>
      <c r="R2422" s="34">
        <f>IFERROR(VLOOKUP($H2422,'Water F Exp'!$A:$K,15,FALSE),0)</f>
        <v>0</v>
      </c>
      <c r="S2422" s="34">
        <f>IFERROR(VLOOKUP($H2422,'Water F Exp'!$A:$K,16,FALSE),0)</f>
        <v>0</v>
      </c>
      <c r="T2422" s="42">
        <f>IFERROR(VLOOKUP($H2422,'Water F Exp'!$A:$K,17,FALSE),0)</f>
        <v>0</v>
      </c>
      <c r="U2422" s="34">
        <f ca="1">IFERROR(VLOOKUP($H2422,'Sewer F Rev'!$A:$E,15,FALSE),0)</f>
        <v>0</v>
      </c>
      <c r="V2422" s="34">
        <f ca="1">IFERROR(VLOOKUP($H2422,'Sewer F Rev'!$A:$E,16,FALSE),0)</f>
        <v>0</v>
      </c>
      <c r="W2422" s="42">
        <f ca="1">IFERROR(VLOOKUP($H2422,'Sewer F Rev'!$A:$E,17,FALSE),0)</f>
        <v>0</v>
      </c>
      <c r="X2422" s="34">
        <f>IFERROR(VLOOKUP($H2422,'Sewer F Exp'!$A:$B,15,FALSE),0)</f>
        <v>0</v>
      </c>
      <c r="Y2422" s="34">
        <f>IFERROR(VLOOKUP($H2422,'Sewer F Exp'!$A:$B,16,FALSE),0)</f>
        <v>0</v>
      </c>
      <c r="Z2422" s="42">
        <f>IFERROR(VLOOKUP($H2422,'Sewer F Exp'!$A:$B,17,FALSE),0)</f>
        <v>0</v>
      </c>
      <c r="AA2422" s="34">
        <f>IFERROR(VLOOKUP($H2422,'Refuse F Rev'!$A:$E,15,FALSE),0)</f>
        <v>0</v>
      </c>
      <c r="AB2422" s="34">
        <f>IFERROR(VLOOKUP($H2422,'Refuse F Rev'!$A:$E,16,FALSE),0)</f>
        <v>0</v>
      </c>
      <c r="AC2422" s="42">
        <f>IFERROR(VLOOKUP($H2422,'Refuse F Rev'!$A:$E,17,FALSE),0)</f>
        <v>0</v>
      </c>
      <c r="AD2422" s="34">
        <f>IFERROR(VLOOKUP($H2422,'Refuse F Exp'!$A:$E,15,FALSE),0)</f>
        <v>0</v>
      </c>
      <c r="AE2422" s="34">
        <f>IFERROR(VLOOKUP($H2422,'Refuse F Exp'!$A:$E,16,FALSE),0)</f>
        <v>0</v>
      </c>
      <c r="AF2422" s="42">
        <f>IFERROR(VLOOKUP($H2422,'Refuse F Exp'!$A:$E,17,FALSE),0)</f>
        <v>0</v>
      </c>
      <c r="AG2422" s="34">
        <f>IFERROR(VLOOKUP($H2422,#REF!,10,FALSE),0)</f>
        <v>0</v>
      </c>
      <c r="AH2422" s="34">
        <f>IFERROR(VLOOKUP($H2422,#REF!,11,FALSE),0)</f>
        <v>0</v>
      </c>
      <c r="AI2422" s="42">
        <f>IFERROR(VLOOKUP($H2422,#REF!,12,FALSE),0)</f>
        <v>0</v>
      </c>
      <c r="AJ2422" s="34">
        <f>IFERROR(VLOOKUP($H2422,#REF!,10,FALSE),0)</f>
        <v>0</v>
      </c>
      <c r="AK2422" s="34">
        <f>IFERROR(VLOOKUP($H2422,#REF!,11,FALSE),0)</f>
        <v>0</v>
      </c>
      <c r="AL2422" s="42">
        <f>IFERROR(VLOOKUP($H2422,#REF!,12,FALSE),0)</f>
        <v>0</v>
      </c>
      <c r="AM2422" s="34">
        <f>IFERROR(VLOOKUP($H2422,#REF!,10,FALSE),0)</f>
        <v>0</v>
      </c>
      <c r="AN2422" s="34">
        <f>IFERROR(VLOOKUP($H2422,#REF!,11,FALSE),0)</f>
        <v>0</v>
      </c>
      <c r="AO2422" s="42">
        <f>IFERROR(VLOOKUP($H2422,#REF!,12,FALSE),0)</f>
        <v>0</v>
      </c>
      <c r="AP2422" s="34">
        <f>IFERROR(VLOOKUP($H2422,#REF!,10,FALSE),0)</f>
        <v>0</v>
      </c>
      <c r="AQ2422" s="34">
        <f>IFERROR(VLOOKUP($H2422,#REF!,11,FALSE),0)</f>
        <v>0</v>
      </c>
      <c r="AR2422" s="42">
        <f>IFERROR(VLOOKUP($H2422,#REF!,12,FALSE),0)</f>
        <v>0</v>
      </c>
      <c r="AS2422" s="34">
        <f>IFERROR(VLOOKUP($H2422,#REF!,13,FALSE),0)</f>
        <v>0</v>
      </c>
      <c r="AT2422" s="34">
        <f>IFERROR(VLOOKUP($H2422,#REF!,14,FALSE),0)</f>
        <v>0</v>
      </c>
      <c r="AU2422" s="42">
        <f>IFERROR(VLOOKUP($H2422,#REF!,15,FALSE),0)</f>
        <v>0</v>
      </c>
      <c r="AV2422" s="34">
        <f>IFERROR(VLOOKUP($H2422,#REF!,15,FALSE),0)</f>
        <v>0</v>
      </c>
      <c r="AW2422" s="34">
        <f>IFERROR(VLOOKUP($H2422,#REF!,16,FALSE),0)</f>
        <v>0</v>
      </c>
      <c r="AX2422" s="42">
        <f>IFERROR(VLOOKUP($H2422,#REF!,17,FALSE),0)</f>
        <v>0</v>
      </c>
    </row>
    <row r="2423" spans="1:50" x14ac:dyDescent="0.3">
      <c r="A2423" s="33" t="str">
        <f t="shared" si="148"/>
        <v>0</v>
      </c>
      <c r="B2423" s="33">
        <f>+'R&amp;E EXPORT'!B2222</f>
        <v>0</v>
      </c>
      <c r="C2423" t="str">
        <f>IFERROR(VLOOKUP(A2423,'MCSJ Export'!A:C,3,FALSE),"")</f>
        <v/>
      </c>
      <c r="D2423" s="37">
        <f t="shared" ca="1" si="149"/>
        <v>0</v>
      </c>
      <c r="E2423" s="37">
        <f t="shared" ca="1" si="150"/>
        <v>0</v>
      </c>
      <c r="F2423" s="37">
        <f t="shared" ca="1" si="151"/>
        <v>0</v>
      </c>
      <c r="G2423" s="37"/>
      <c r="H2423" s="33">
        <f>+'R&amp;E EXPORT'!A2222</f>
        <v>0</v>
      </c>
      <c r="I2423" s="34">
        <f>IFERROR(VLOOKUP($H2423,'Gen F Rev'!$A:$M,15,FALSE),0)</f>
        <v>0</v>
      </c>
      <c r="J2423" s="34">
        <f>IFERROR(VLOOKUP($H2423,'Gen F Rev'!$A:$M,16,FALSE),0)</f>
        <v>0</v>
      </c>
      <c r="K2423" s="42">
        <f>IFERROR(VLOOKUP($H2423,'Gen F Rev'!$A:$M,17,FALSE),0)</f>
        <v>0</v>
      </c>
      <c r="L2423" s="34">
        <f>IFERROR(VLOOKUP($H2423,'Gen F Exp'!$A:$E,15,FALSE),0)</f>
        <v>0</v>
      </c>
      <c r="M2423" s="34">
        <f>IFERROR(VLOOKUP($H2423,'Gen F Exp'!$A:$E,16,FALSE),0)</f>
        <v>0</v>
      </c>
      <c r="N2423" s="42">
        <f>IFERROR(VLOOKUP($H2423,'Gen F Exp'!$A:$E,17,FALSE),0)</f>
        <v>0</v>
      </c>
      <c r="O2423" s="34">
        <f>IFERROR(VLOOKUP($H2423,'Water F Rev'!$A:$L,15,FALSE),0)</f>
        <v>0</v>
      </c>
      <c r="P2423" s="34">
        <f>IFERROR(VLOOKUP($H2423,'Water F Rev'!$A:$L,16,FALSE),0)</f>
        <v>0</v>
      </c>
      <c r="Q2423" s="42">
        <f>IFERROR(VLOOKUP($H2423,'Water F Rev'!$A:$L,17,FALSE),0)</f>
        <v>0</v>
      </c>
      <c r="R2423" s="34">
        <f>IFERROR(VLOOKUP($H2423,'Water F Exp'!$A:$K,15,FALSE),0)</f>
        <v>0</v>
      </c>
      <c r="S2423" s="34">
        <f>IFERROR(VLOOKUP($H2423,'Water F Exp'!$A:$K,16,FALSE),0)</f>
        <v>0</v>
      </c>
      <c r="T2423" s="42">
        <f>IFERROR(VLOOKUP($H2423,'Water F Exp'!$A:$K,17,FALSE),0)</f>
        <v>0</v>
      </c>
      <c r="U2423" s="34">
        <f ca="1">IFERROR(VLOOKUP($H2423,'Sewer F Rev'!$A:$E,15,FALSE),0)</f>
        <v>0</v>
      </c>
      <c r="V2423" s="34">
        <f ca="1">IFERROR(VLOOKUP($H2423,'Sewer F Rev'!$A:$E,16,FALSE),0)</f>
        <v>0</v>
      </c>
      <c r="W2423" s="42">
        <f ca="1">IFERROR(VLOOKUP($H2423,'Sewer F Rev'!$A:$E,17,FALSE),0)</f>
        <v>0</v>
      </c>
      <c r="X2423" s="34">
        <f>IFERROR(VLOOKUP($H2423,'Sewer F Exp'!$A:$B,15,FALSE),0)</f>
        <v>0</v>
      </c>
      <c r="Y2423" s="34">
        <f>IFERROR(VLOOKUP($H2423,'Sewer F Exp'!$A:$B,16,FALSE),0)</f>
        <v>0</v>
      </c>
      <c r="Z2423" s="42">
        <f>IFERROR(VLOOKUP($H2423,'Sewer F Exp'!$A:$B,17,FALSE),0)</f>
        <v>0</v>
      </c>
      <c r="AA2423" s="34">
        <f>IFERROR(VLOOKUP($H2423,'Refuse F Rev'!$A:$E,15,FALSE),0)</f>
        <v>0</v>
      </c>
      <c r="AB2423" s="34">
        <f>IFERROR(VLOOKUP($H2423,'Refuse F Rev'!$A:$E,16,FALSE),0)</f>
        <v>0</v>
      </c>
      <c r="AC2423" s="42">
        <f>IFERROR(VLOOKUP($H2423,'Refuse F Rev'!$A:$E,17,FALSE),0)</f>
        <v>0</v>
      </c>
      <c r="AD2423" s="34">
        <f>IFERROR(VLOOKUP($H2423,'Refuse F Exp'!$A:$E,15,FALSE),0)</f>
        <v>0</v>
      </c>
      <c r="AE2423" s="34">
        <f>IFERROR(VLOOKUP($H2423,'Refuse F Exp'!$A:$E,16,FALSE),0)</f>
        <v>0</v>
      </c>
      <c r="AF2423" s="42">
        <f>IFERROR(VLOOKUP($H2423,'Refuse F Exp'!$A:$E,17,FALSE),0)</f>
        <v>0</v>
      </c>
      <c r="AG2423" s="34">
        <f>IFERROR(VLOOKUP($H2423,#REF!,10,FALSE),0)</f>
        <v>0</v>
      </c>
      <c r="AH2423" s="34">
        <f>IFERROR(VLOOKUP($H2423,#REF!,11,FALSE),0)</f>
        <v>0</v>
      </c>
      <c r="AI2423" s="42">
        <f>IFERROR(VLOOKUP($H2423,#REF!,12,FALSE),0)</f>
        <v>0</v>
      </c>
      <c r="AJ2423" s="34">
        <f>IFERROR(VLOOKUP($H2423,#REF!,10,FALSE),0)</f>
        <v>0</v>
      </c>
      <c r="AK2423" s="34">
        <f>IFERROR(VLOOKUP($H2423,#REF!,11,FALSE),0)</f>
        <v>0</v>
      </c>
      <c r="AL2423" s="42">
        <f>IFERROR(VLOOKUP($H2423,#REF!,12,FALSE),0)</f>
        <v>0</v>
      </c>
      <c r="AM2423" s="34">
        <f>IFERROR(VLOOKUP($H2423,#REF!,10,FALSE),0)</f>
        <v>0</v>
      </c>
      <c r="AN2423" s="34">
        <f>IFERROR(VLOOKUP($H2423,#REF!,11,FALSE),0)</f>
        <v>0</v>
      </c>
      <c r="AO2423" s="42">
        <f>IFERROR(VLOOKUP($H2423,#REF!,12,FALSE),0)</f>
        <v>0</v>
      </c>
      <c r="AP2423" s="34">
        <f>IFERROR(VLOOKUP($H2423,#REF!,10,FALSE),0)</f>
        <v>0</v>
      </c>
      <c r="AQ2423" s="34">
        <f>IFERROR(VLOOKUP($H2423,#REF!,11,FALSE),0)</f>
        <v>0</v>
      </c>
      <c r="AR2423" s="42">
        <f>IFERROR(VLOOKUP($H2423,#REF!,12,FALSE),0)</f>
        <v>0</v>
      </c>
      <c r="AS2423" s="34">
        <f>IFERROR(VLOOKUP($H2423,#REF!,13,FALSE),0)</f>
        <v>0</v>
      </c>
      <c r="AT2423" s="34">
        <f>IFERROR(VLOOKUP($H2423,#REF!,14,FALSE),0)</f>
        <v>0</v>
      </c>
      <c r="AU2423" s="42">
        <f>IFERROR(VLOOKUP($H2423,#REF!,15,FALSE),0)</f>
        <v>0</v>
      </c>
      <c r="AV2423" s="34">
        <f>IFERROR(VLOOKUP($H2423,#REF!,15,FALSE),0)</f>
        <v>0</v>
      </c>
      <c r="AW2423" s="34">
        <f>IFERROR(VLOOKUP($H2423,#REF!,16,FALSE),0)</f>
        <v>0</v>
      </c>
      <c r="AX2423" s="42">
        <f>IFERROR(VLOOKUP($H2423,#REF!,17,FALSE),0)</f>
        <v>0</v>
      </c>
    </row>
    <row r="2424" spans="1:50" x14ac:dyDescent="0.3">
      <c r="A2424" s="33" t="str">
        <f t="shared" si="148"/>
        <v>0</v>
      </c>
      <c r="B2424" s="33">
        <f>+'R&amp;E EXPORT'!B2223</f>
        <v>0</v>
      </c>
      <c r="C2424" t="str">
        <f>IFERROR(VLOOKUP(A2424,'MCSJ Export'!A:C,3,FALSE),"")</f>
        <v/>
      </c>
      <c r="D2424" s="37">
        <f t="shared" ca="1" si="149"/>
        <v>0</v>
      </c>
      <c r="E2424" s="37">
        <f t="shared" ca="1" si="150"/>
        <v>0</v>
      </c>
      <c r="F2424" s="37">
        <f t="shared" ca="1" si="151"/>
        <v>0</v>
      </c>
      <c r="G2424" s="37"/>
      <c r="H2424" s="33">
        <f>+'R&amp;E EXPORT'!A2223</f>
        <v>0</v>
      </c>
      <c r="I2424" s="34">
        <f>IFERROR(VLOOKUP($H2424,'Gen F Rev'!$A:$M,15,FALSE),0)</f>
        <v>0</v>
      </c>
      <c r="J2424" s="34">
        <f>IFERROR(VLOOKUP($H2424,'Gen F Rev'!$A:$M,16,FALSE),0)</f>
        <v>0</v>
      </c>
      <c r="K2424" s="42">
        <f>IFERROR(VLOOKUP($H2424,'Gen F Rev'!$A:$M,17,FALSE),0)</f>
        <v>0</v>
      </c>
      <c r="L2424" s="34">
        <f>IFERROR(VLOOKUP($H2424,'Gen F Exp'!$A:$E,15,FALSE),0)</f>
        <v>0</v>
      </c>
      <c r="M2424" s="34">
        <f>IFERROR(VLOOKUP($H2424,'Gen F Exp'!$A:$E,16,FALSE),0)</f>
        <v>0</v>
      </c>
      <c r="N2424" s="42">
        <f>IFERROR(VLOOKUP($H2424,'Gen F Exp'!$A:$E,17,FALSE),0)</f>
        <v>0</v>
      </c>
      <c r="O2424" s="34">
        <f>IFERROR(VLOOKUP($H2424,'Water F Rev'!$A:$L,15,FALSE),0)</f>
        <v>0</v>
      </c>
      <c r="P2424" s="34">
        <f>IFERROR(VLOOKUP($H2424,'Water F Rev'!$A:$L,16,FALSE),0)</f>
        <v>0</v>
      </c>
      <c r="Q2424" s="42">
        <f>IFERROR(VLOOKUP($H2424,'Water F Rev'!$A:$L,17,FALSE),0)</f>
        <v>0</v>
      </c>
      <c r="R2424" s="34">
        <f>IFERROR(VLOOKUP($H2424,'Water F Exp'!$A:$K,15,FALSE),0)</f>
        <v>0</v>
      </c>
      <c r="S2424" s="34">
        <f>IFERROR(VLOOKUP($H2424,'Water F Exp'!$A:$K,16,FALSE),0)</f>
        <v>0</v>
      </c>
      <c r="T2424" s="42">
        <f>IFERROR(VLOOKUP($H2424,'Water F Exp'!$A:$K,17,FALSE),0)</f>
        <v>0</v>
      </c>
      <c r="U2424" s="34">
        <f ca="1">IFERROR(VLOOKUP($H2424,'Sewer F Rev'!$A:$E,15,FALSE),0)</f>
        <v>0</v>
      </c>
      <c r="V2424" s="34">
        <f ca="1">IFERROR(VLOOKUP($H2424,'Sewer F Rev'!$A:$E,16,FALSE),0)</f>
        <v>0</v>
      </c>
      <c r="W2424" s="42">
        <f ca="1">IFERROR(VLOOKUP($H2424,'Sewer F Rev'!$A:$E,17,FALSE),0)</f>
        <v>0</v>
      </c>
      <c r="X2424" s="34">
        <f>IFERROR(VLOOKUP($H2424,'Sewer F Exp'!$A:$B,15,FALSE),0)</f>
        <v>0</v>
      </c>
      <c r="Y2424" s="34">
        <f>IFERROR(VLOOKUP($H2424,'Sewer F Exp'!$A:$B,16,FALSE),0)</f>
        <v>0</v>
      </c>
      <c r="Z2424" s="42">
        <f>IFERROR(VLOOKUP($H2424,'Sewer F Exp'!$A:$B,17,FALSE),0)</f>
        <v>0</v>
      </c>
      <c r="AA2424" s="34">
        <f>IFERROR(VLOOKUP($H2424,'Refuse F Rev'!$A:$E,15,FALSE),0)</f>
        <v>0</v>
      </c>
      <c r="AB2424" s="34">
        <f>IFERROR(VLOOKUP($H2424,'Refuse F Rev'!$A:$E,16,FALSE),0)</f>
        <v>0</v>
      </c>
      <c r="AC2424" s="42">
        <f>IFERROR(VLOOKUP($H2424,'Refuse F Rev'!$A:$E,17,FALSE),0)</f>
        <v>0</v>
      </c>
      <c r="AD2424" s="34">
        <f>IFERROR(VLOOKUP($H2424,'Refuse F Exp'!$A:$E,15,FALSE),0)</f>
        <v>0</v>
      </c>
      <c r="AE2424" s="34">
        <f>IFERROR(VLOOKUP($H2424,'Refuse F Exp'!$A:$E,16,FALSE),0)</f>
        <v>0</v>
      </c>
      <c r="AF2424" s="42">
        <f>IFERROR(VLOOKUP($H2424,'Refuse F Exp'!$A:$E,17,FALSE),0)</f>
        <v>0</v>
      </c>
      <c r="AG2424" s="34">
        <f>IFERROR(VLOOKUP($H2424,#REF!,10,FALSE),0)</f>
        <v>0</v>
      </c>
      <c r="AH2424" s="34">
        <f>IFERROR(VLOOKUP($H2424,#REF!,11,FALSE),0)</f>
        <v>0</v>
      </c>
      <c r="AI2424" s="42">
        <f>IFERROR(VLOOKUP($H2424,#REF!,12,FALSE),0)</f>
        <v>0</v>
      </c>
      <c r="AJ2424" s="34">
        <f>IFERROR(VLOOKUP($H2424,#REF!,10,FALSE),0)</f>
        <v>0</v>
      </c>
      <c r="AK2424" s="34">
        <f>IFERROR(VLOOKUP($H2424,#REF!,11,FALSE),0)</f>
        <v>0</v>
      </c>
      <c r="AL2424" s="42">
        <f>IFERROR(VLOOKUP($H2424,#REF!,12,FALSE),0)</f>
        <v>0</v>
      </c>
      <c r="AM2424" s="34">
        <f>IFERROR(VLOOKUP($H2424,#REF!,10,FALSE),0)</f>
        <v>0</v>
      </c>
      <c r="AN2424" s="34">
        <f>IFERROR(VLOOKUP($H2424,#REF!,11,FALSE),0)</f>
        <v>0</v>
      </c>
      <c r="AO2424" s="42">
        <f>IFERROR(VLOOKUP($H2424,#REF!,12,FALSE),0)</f>
        <v>0</v>
      </c>
      <c r="AP2424" s="34">
        <f>IFERROR(VLOOKUP($H2424,#REF!,10,FALSE),0)</f>
        <v>0</v>
      </c>
      <c r="AQ2424" s="34">
        <f>IFERROR(VLOOKUP($H2424,#REF!,11,FALSE),0)</f>
        <v>0</v>
      </c>
      <c r="AR2424" s="42">
        <f>IFERROR(VLOOKUP($H2424,#REF!,12,FALSE),0)</f>
        <v>0</v>
      </c>
      <c r="AS2424" s="34">
        <f>IFERROR(VLOOKUP($H2424,#REF!,13,FALSE),0)</f>
        <v>0</v>
      </c>
      <c r="AT2424" s="34">
        <f>IFERROR(VLOOKUP($H2424,#REF!,14,FALSE),0)</f>
        <v>0</v>
      </c>
      <c r="AU2424" s="42">
        <f>IFERROR(VLOOKUP($H2424,#REF!,15,FALSE),0)</f>
        <v>0</v>
      </c>
      <c r="AV2424" s="34">
        <f>IFERROR(VLOOKUP($H2424,#REF!,15,FALSE),0)</f>
        <v>0</v>
      </c>
      <c r="AW2424" s="34">
        <f>IFERROR(VLOOKUP($H2424,#REF!,16,FALSE),0)</f>
        <v>0</v>
      </c>
      <c r="AX2424" s="42">
        <f>IFERROR(VLOOKUP($H2424,#REF!,17,FALSE),0)</f>
        <v>0</v>
      </c>
    </row>
    <row r="2425" spans="1:50" x14ac:dyDescent="0.3">
      <c r="A2425" s="33" t="str">
        <f t="shared" si="148"/>
        <v>0</v>
      </c>
      <c r="B2425" s="33">
        <f>+'R&amp;E EXPORT'!B2224</f>
        <v>0</v>
      </c>
      <c r="C2425" t="str">
        <f>IFERROR(VLOOKUP(A2425,'MCSJ Export'!A:C,3,FALSE),"")</f>
        <v/>
      </c>
      <c r="D2425" s="37">
        <f t="shared" ca="1" si="149"/>
        <v>0</v>
      </c>
      <c r="E2425" s="37">
        <f t="shared" ca="1" si="150"/>
        <v>0</v>
      </c>
      <c r="F2425" s="37">
        <f t="shared" ca="1" si="151"/>
        <v>0</v>
      </c>
      <c r="G2425" s="37"/>
      <c r="H2425" s="33">
        <f>+'R&amp;E EXPORT'!A2224</f>
        <v>0</v>
      </c>
      <c r="I2425" s="34">
        <f>IFERROR(VLOOKUP($H2425,'Gen F Rev'!$A:$M,15,FALSE),0)</f>
        <v>0</v>
      </c>
      <c r="J2425" s="34">
        <f>IFERROR(VLOOKUP($H2425,'Gen F Rev'!$A:$M,16,FALSE),0)</f>
        <v>0</v>
      </c>
      <c r="K2425" s="42">
        <f>IFERROR(VLOOKUP($H2425,'Gen F Rev'!$A:$M,17,FALSE),0)</f>
        <v>0</v>
      </c>
      <c r="L2425" s="34">
        <f>IFERROR(VLOOKUP($H2425,'Gen F Exp'!$A:$E,15,FALSE),0)</f>
        <v>0</v>
      </c>
      <c r="M2425" s="34">
        <f>IFERROR(VLOOKUP($H2425,'Gen F Exp'!$A:$E,16,FALSE),0)</f>
        <v>0</v>
      </c>
      <c r="N2425" s="42">
        <f>IFERROR(VLOOKUP($H2425,'Gen F Exp'!$A:$E,17,FALSE),0)</f>
        <v>0</v>
      </c>
      <c r="O2425" s="34">
        <f>IFERROR(VLOOKUP($H2425,'Water F Rev'!$A:$L,15,FALSE),0)</f>
        <v>0</v>
      </c>
      <c r="P2425" s="34">
        <f>IFERROR(VLOOKUP($H2425,'Water F Rev'!$A:$L,16,FALSE),0)</f>
        <v>0</v>
      </c>
      <c r="Q2425" s="42">
        <f>IFERROR(VLOOKUP($H2425,'Water F Rev'!$A:$L,17,FALSE),0)</f>
        <v>0</v>
      </c>
      <c r="R2425" s="34">
        <f>IFERROR(VLOOKUP($H2425,'Water F Exp'!$A:$K,15,FALSE),0)</f>
        <v>0</v>
      </c>
      <c r="S2425" s="34">
        <f>IFERROR(VLOOKUP($H2425,'Water F Exp'!$A:$K,16,FALSE),0)</f>
        <v>0</v>
      </c>
      <c r="T2425" s="42">
        <f>IFERROR(VLOOKUP($H2425,'Water F Exp'!$A:$K,17,FALSE),0)</f>
        <v>0</v>
      </c>
      <c r="U2425" s="34">
        <f ca="1">IFERROR(VLOOKUP($H2425,'Sewer F Rev'!$A:$E,15,FALSE),0)</f>
        <v>0</v>
      </c>
      <c r="V2425" s="34">
        <f ca="1">IFERROR(VLOOKUP($H2425,'Sewer F Rev'!$A:$E,16,FALSE),0)</f>
        <v>0</v>
      </c>
      <c r="W2425" s="42">
        <f ca="1">IFERROR(VLOOKUP($H2425,'Sewer F Rev'!$A:$E,17,FALSE),0)</f>
        <v>0</v>
      </c>
      <c r="X2425" s="34">
        <f>IFERROR(VLOOKUP($H2425,'Sewer F Exp'!$A:$B,15,FALSE),0)</f>
        <v>0</v>
      </c>
      <c r="Y2425" s="34">
        <f>IFERROR(VLOOKUP($H2425,'Sewer F Exp'!$A:$B,16,FALSE),0)</f>
        <v>0</v>
      </c>
      <c r="Z2425" s="42">
        <f>IFERROR(VLOOKUP($H2425,'Sewer F Exp'!$A:$B,17,FALSE),0)</f>
        <v>0</v>
      </c>
      <c r="AA2425" s="34">
        <f>IFERROR(VLOOKUP($H2425,'Refuse F Rev'!$A:$E,15,FALSE),0)</f>
        <v>0</v>
      </c>
      <c r="AB2425" s="34">
        <f>IFERROR(VLOOKUP($H2425,'Refuse F Rev'!$A:$E,16,FALSE),0)</f>
        <v>0</v>
      </c>
      <c r="AC2425" s="42">
        <f>IFERROR(VLOOKUP($H2425,'Refuse F Rev'!$A:$E,17,FALSE),0)</f>
        <v>0</v>
      </c>
      <c r="AD2425" s="34">
        <f>IFERROR(VLOOKUP($H2425,'Refuse F Exp'!$A:$E,15,FALSE),0)</f>
        <v>0</v>
      </c>
      <c r="AE2425" s="34">
        <f>IFERROR(VLOOKUP($H2425,'Refuse F Exp'!$A:$E,16,FALSE),0)</f>
        <v>0</v>
      </c>
      <c r="AF2425" s="42">
        <f>IFERROR(VLOOKUP($H2425,'Refuse F Exp'!$A:$E,17,FALSE),0)</f>
        <v>0</v>
      </c>
      <c r="AG2425" s="34">
        <f>IFERROR(VLOOKUP($H2425,#REF!,10,FALSE),0)</f>
        <v>0</v>
      </c>
      <c r="AH2425" s="34">
        <f>IFERROR(VLOOKUP($H2425,#REF!,11,FALSE),0)</f>
        <v>0</v>
      </c>
      <c r="AI2425" s="42">
        <f>IFERROR(VLOOKUP($H2425,#REF!,12,FALSE),0)</f>
        <v>0</v>
      </c>
      <c r="AJ2425" s="34">
        <f>IFERROR(VLOOKUP($H2425,#REF!,10,FALSE),0)</f>
        <v>0</v>
      </c>
      <c r="AK2425" s="34">
        <f>IFERROR(VLOOKUP($H2425,#REF!,11,FALSE),0)</f>
        <v>0</v>
      </c>
      <c r="AL2425" s="42">
        <f>IFERROR(VLOOKUP($H2425,#REF!,12,FALSE),0)</f>
        <v>0</v>
      </c>
      <c r="AM2425" s="34">
        <f>IFERROR(VLOOKUP($H2425,#REF!,10,FALSE),0)</f>
        <v>0</v>
      </c>
      <c r="AN2425" s="34">
        <f>IFERROR(VLOOKUP($H2425,#REF!,11,FALSE),0)</f>
        <v>0</v>
      </c>
      <c r="AO2425" s="42">
        <f>IFERROR(VLOOKUP($H2425,#REF!,12,FALSE),0)</f>
        <v>0</v>
      </c>
      <c r="AP2425" s="34">
        <f>IFERROR(VLOOKUP($H2425,#REF!,10,FALSE),0)</f>
        <v>0</v>
      </c>
      <c r="AQ2425" s="34">
        <f>IFERROR(VLOOKUP($H2425,#REF!,11,FALSE),0)</f>
        <v>0</v>
      </c>
      <c r="AR2425" s="42">
        <f>IFERROR(VLOOKUP($H2425,#REF!,12,FALSE),0)</f>
        <v>0</v>
      </c>
      <c r="AS2425" s="34">
        <f>IFERROR(VLOOKUP($H2425,#REF!,13,FALSE),0)</f>
        <v>0</v>
      </c>
      <c r="AT2425" s="34">
        <f>IFERROR(VLOOKUP($H2425,#REF!,14,FALSE),0)</f>
        <v>0</v>
      </c>
      <c r="AU2425" s="42">
        <f>IFERROR(VLOOKUP($H2425,#REF!,15,FALSE),0)</f>
        <v>0</v>
      </c>
      <c r="AV2425" s="34">
        <f>IFERROR(VLOOKUP($H2425,#REF!,15,FALSE),0)</f>
        <v>0</v>
      </c>
      <c r="AW2425" s="34">
        <f>IFERROR(VLOOKUP($H2425,#REF!,16,FALSE),0)</f>
        <v>0</v>
      </c>
      <c r="AX2425" s="42">
        <f>IFERROR(VLOOKUP($H2425,#REF!,17,FALSE),0)</f>
        <v>0</v>
      </c>
    </row>
    <row r="2426" spans="1:50" x14ac:dyDescent="0.3">
      <c r="A2426" s="33" t="str">
        <f t="shared" si="148"/>
        <v>0</v>
      </c>
      <c r="B2426" s="33">
        <f>+'R&amp;E EXPORT'!B2225</f>
        <v>0</v>
      </c>
      <c r="C2426" t="str">
        <f>IFERROR(VLOOKUP(A2426,'MCSJ Export'!A:C,3,FALSE),"")</f>
        <v/>
      </c>
      <c r="D2426" s="37">
        <f t="shared" ca="1" si="149"/>
        <v>0</v>
      </c>
      <c r="E2426" s="37">
        <f t="shared" ca="1" si="150"/>
        <v>0</v>
      </c>
      <c r="F2426" s="37">
        <f t="shared" ca="1" si="151"/>
        <v>0</v>
      </c>
      <c r="G2426" s="37"/>
      <c r="H2426" s="33">
        <f>+'R&amp;E EXPORT'!A2225</f>
        <v>0</v>
      </c>
      <c r="I2426" s="34">
        <f>IFERROR(VLOOKUP($H2426,'Gen F Rev'!$A:$M,15,FALSE),0)</f>
        <v>0</v>
      </c>
      <c r="J2426" s="34">
        <f>IFERROR(VLOOKUP($H2426,'Gen F Rev'!$A:$M,16,FALSE),0)</f>
        <v>0</v>
      </c>
      <c r="K2426" s="42">
        <f>IFERROR(VLOOKUP($H2426,'Gen F Rev'!$A:$M,17,FALSE),0)</f>
        <v>0</v>
      </c>
      <c r="L2426" s="34">
        <f>IFERROR(VLOOKUP($H2426,'Gen F Exp'!$A:$E,15,FALSE),0)</f>
        <v>0</v>
      </c>
      <c r="M2426" s="34">
        <f>IFERROR(VLOOKUP($H2426,'Gen F Exp'!$A:$E,16,FALSE),0)</f>
        <v>0</v>
      </c>
      <c r="N2426" s="42">
        <f>IFERROR(VLOOKUP($H2426,'Gen F Exp'!$A:$E,17,FALSE),0)</f>
        <v>0</v>
      </c>
      <c r="O2426" s="34">
        <f>IFERROR(VLOOKUP($H2426,'Water F Rev'!$A:$L,15,FALSE),0)</f>
        <v>0</v>
      </c>
      <c r="P2426" s="34">
        <f>IFERROR(VLOOKUP($H2426,'Water F Rev'!$A:$L,16,FALSE),0)</f>
        <v>0</v>
      </c>
      <c r="Q2426" s="42">
        <f>IFERROR(VLOOKUP($H2426,'Water F Rev'!$A:$L,17,FALSE),0)</f>
        <v>0</v>
      </c>
      <c r="R2426" s="34">
        <f>IFERROR(VLOOKUP($H2426,'Water F Exp'!$A:$K,15,FALSE),0)</f>
        <v>0</v>
      </c>
      <c r="S2426" s="34">
        <f>IFERROR(VLOOKUP($H2426,'Water F Exp'!$A:$K,16,FALSE),0)</f>
        <v>0</v>
      </c>
      <c r="T2426" s="42">
        <f>IFERROR(VLOOKUP($H2426,'Water F Exp'!$A:$K,17,FALSE),0)</f>
        <v>0</v>
      </c>
      <c r="U2426" s="34">
        <f ca="1">IFERROR(VLOOKUP($H2426,'Sewer F Rev'!$A:$E,15,FALSE),0)</f>
        <v>0</v>
      </c>
      <c r="V2426" s="34">
        <f ca="1">IFERROR(VLOOKUP($H2426,'Sewer F Rev'!$A:$E,16,FALSE),0)</f>
        <v>0</v>
      </c>
      <c r="W2426" s="42">
        <f ca="1">IFERROR(VLOOKUP($H2426,'Sewer F Rev'!$A:$E,17,FALSE),0)</f>
        <v>0</v>
      </c>
      <c r="X2426" s="34">
        <f>IFERROR(VLOOKUP($H2426,'Sewer F Exp'!$A:$B,15,FALSE),0)</f>
        <v>0</v>
      </c>
      <c r="Y2426" s="34">
        <f>IFERROR(VLOOKUP($H2426,'Sewer F Exp'!$A:$B,16,FALSE),0)</f>
        <v>0</v>
      </c>
      <c r="Z2426" s="42">
        <f>IFERROR(VLOOKUP($H2426,'Sewer F Exp'!$A:$B,17,FALSE),0)</f>
        <v>0</v>
      </c>
      <c r="AA2426" s="34">
        <f>IFERROR(VLOOKUP($H2426,'Refuse F Rev'!$A:$E,15,FALSE),0)</f>
        <v>0</v>
      </c>
      <c r="AB2426" s="34">
        <f>IFERROR(VLOOKUP($H2426,'Refuse F Rev'!$A:$E,16,FALSE),0)</f>
        <v>0</v>
      </c>
      <c r="AC2426" s="42">
        <f>IFERROR(VLOOKUP($H2426,'Refuse F Rev'!$A:$E,17,FALSE),0)</f>
        <v>0</v>
      </c>
      <c r="AD2426" s="34">
        <f>IFERROR(VLOOKUP($H2426,'Refuse F Exp'!$A:$E,15,FALSE),0)</f>
        <v>0</v>
      </c>
      <c r="AE2426" s="34">
        <f>IFERROR(VLOOKUP($H2426,'Refuse F Exp'!$A:$E,16,FALSE),0)</f>
        <v>0</v>
      </c>
      <c r="AF2426" s="42">
        <f>IFERROR(VLOOKUP($H2426,'Refuse F Exp'!$A:$E,17,FALSE),0)</f>
        <v>0</v>
      </c>
      <c r="AG2426" s="34">
        <f>IFERROR(VLOOKUP($H2426,#REF!,10,FALSE),0)</f>
        <v>0</v>
      </c>
      <c r="AH2426" s="34">
        <f>IFERROR(VLOOKUP($H2426,#REF!,11,FALSE),0)</f>
        <v>0</v>
      </c>
      <c r="AI2426" s="42">
        <f>IFERROR(VLOOKUP($H2426,#REF!,12,FALSE),0)</f>
        <v>0</v>
      </c>
      <c r="AJ2426" s="34">
        <f>IFERROR(VLOOKUP($H2426,#REF!,10,FALSE),0)</f>
        <v>0</v>
      </c>
      <c r="AK2426" s="34">
        <f>IFERROR(VLOOKUP($H2426,#REF!,11,FALSE),0)</f>
        <v>0</v>
      </c>
      <c r="AL2426" s="42">
        <f>IFERROR(VLOOKUP($H2426,#REF!,12,FALSE),0)</f>
        <v>0</v>
      </c>
      <c r="AM2426" s="34">
        <f>IFERROR(VLOOKUP($H2426,#REF!,10,FALSE),0)</f>
        <v>0</v>
      </c>
      <c r="AN2426" s="34">
        <f>IFERROR(VLOOKUP($H2426,#REF!,11,FALSE),0)</f>
        <v>0</v>
      </c>
      <c r="AO2426" s="42">
        <f>IFERROR(VLOOKUP($H2426,#REF!,12,FALSE),0)</f>
        <v>0</v>
      </c>
      <c r="AP2426" s="34">
        <f>IFERROR(VLOOKUP($H2426,#REF!,10,FALSE),0)</f>
        <v>0</v>
      </c>
      <c r="AQ2426" s="34">
        <f>IFERROR(VLOOKUP($H2426,#REF!,11,FALSE),0)</f>
        <v>0</v>
      </c>
      <c r="AR2426" s="42">
        <f>IFERROR(VLOOKUP($H2426,#REF!,12,FALSE),0)</f>
        <v>0</v>
      </c>
      <c r="AS2426" s="34">
        <f>IFERROR(VLOOKUP($H2426,#REF!,13,FALSE),0)</f>
        <v>0</v>
      </c>
      <c r="AT2426" s="34">
        <f>IFERROR(VLOOKUP($H2426,#REF!,14,FALSE),0)</f>
        <v>0</v>
      </c>
      <c r="AU2426" s="42">
        <f>IFERROR(VLOOKUP($H2426,#REF!,15,FALSE),0)</f>
        <v>0</v>
      </c>
      <c r="AV2426" s="34">
        <f>IFERROR(VLOOKUP($H2426,#REF!,15,FALSE),0)</f>
        <v>0</v>
      </c>
      <c r="AW2426" s="34">
        <f>IFERROR(VLOOKUP($H2426,#REF!,16,FALSE),0)</f>
        <v>0</v>
      </c>
      <c r="AX2426" s="42">
        <f>IFERROR(VLOOKUP($H2426,#REF!,17,FALSE),0)</f>
        <v>0</v>
      </c>
    </row>
    <row r="2427" spans="1:50" x14ac:dyDescent="0.3">
      <c r="A2427" s="33" t="str">
        <f t="shared" si="148"/>
        <v>0</v>
      </c>
      <c r="B2427" s="33">
        <f>+'R&amp;E EXPORT'!B2226</f>
        <v>0</v>
      </c>
      <c r="C2427" t="str">
        <f>IFERROR(VLOOKUP(A2427,'MCSJ Export'!A:C,3,FALSE),"")</f>
        <v/>
      </c>
      <c r="D2427" s="37">
        <f t="shared" ca="1" si="149"/>
        <v>0</v>
      </c>
      <c r="E2427" s="37">
        <f t="shared" ca="1" si="150"/>
        <v>0</v>
      </c>
      <c r="F2427" s="37">
        <f t="shared" ca="1" si="151"/>
        <v>0</v>
      </c>
      <c r="G2427" s="37"/>
      <c r="H2427" s="33">
        <f>+'R&amp;E EXPORT'!A2226</f>
        <v>0</v>
      </c>
      <c r="I2427" s="34">
        <f>IFERROR(VLOOKUP($H2427,'Gen F Rev'!$A:$M,15,FALSE),0)</f>
        <v>0</v>
      </c>
      <c r="J2427" s="34">
        <f>IFERROR(VLOOKUP($H2427,'Gen F Rev'!$A:$M,16,FALSE),0)</f>
        <v>0</v>
      </c>
      <c r="K2427" s="42">
        <f>IFERROR(VLOOKUP($H2427,'Gen F Rev'!$A:$M,17,FALSE),0)</f>
        <v>0</v>
      </c>
      <c r="L2427" s="34">
        <f>IFERROR(VLOOKUP($H2427,'Gen F Exp'!$A:$E,15,FALSE),0)</f>
        <v>0</v>
      </c>
      <c r="M2427" s="34">
        <f>IFERROR(VLOOKUP($H2427,'Gen F Exp'!$A:$E,16,FALSE),0)</f>
        <v>0</v>
      </c>
      <c r="N2427" s="42">
        <f>IFERROR(VLOOKUP($H2427,'Gen F Exp'!$A:$E,17,FALSE),0)</f>
        <v>0</v>
      </c>
      <c r="O2427" s="34">
        <f>IFERROR(VLOOKUP($H2427,'Water F Rev'!$A:$L,15,FALSE),0)</f>
        <v>0</v>
      </c>
      <c r="P2427" s="34">
        <f>IFERROR(VLOOKUP($H2427,'Water F Rev'!$A:$L,16,FALSE),0)</f>
        <v>0</v>
      </c>
      <c r="Q2427" s="42">
        <f>IFERROR(VLOOKUP($H2427,'Water F Rev'!$A:$L,17,FALSE),0)</f>
        <v>0</v>
      </c>
      <c r="R2427" s="34">
        <f>IFERROR(VLOOKUP($H2427,'Water F Exp'!$A:$K,15,FALSE),0)</f>
        <v>0</v>
      </c>
      <c r="S2427" s="34">
        <f>IFERROR(VLOOKUP($H2427,'Water F Exp'!$A:$K,16,FALSE),0)</f>
        <v>0</v>
      </c>
      <c r="T2427" s="42">
        <f>IFERROR(VLOOKUP($H2427,'Water F Exp'!$A:$K,17,FALSE),0)</f>
        <v>0</v>
      </c>
      <c r="U2427" s="34">
        <f ca="1">IFERROR(VLOOKUP($H2427,'Sewer F Rev'!$A:$E,15,FALSE),0)</f>
        <v>0</v>
      </c>
      <c r="V2427" s="34">
        <f ca="1">IFERROR(VLOOKUP($H2427,'Sewer F Rev'!$A:$E,16,FALSE),0)</f>
        <v>0</v>
      </c>
      <c r="W2427" s="42">
        <f ca="1">IFERROR(VLOOKUP($H2427,'Sewer F Rev'!$A:$E,17,FALSE),0)</f>
        <v>0</v>
      </c>
      <c r="X2427" s="34">
        <f>IFERROR(VLOOKUP($H2427,'Sewer F Exp'!$A:$B,15,FALSE),0)</f>
        <v>0</v>
      </c>
      <c r="Y2427" s="34">
        <f>IFERROR(VLOOKUP($H2427,'Sewer F Exp'!$A:$B,16,FALSE),0)</f>
        <v>0</v>
      </c>
      <c r="Z2427" s="42">
        <f>IFERROR(VLOOKUP($H2427,'Sewer F Exp'!$A:$B,17,FALSE),0)</f>
        <v>0</v>
      </c>
      <c r="AA2427" s="34">
        <f>IFERROR(VLOOKUP($H2427,'Refuse F Rev'!$A:$E,15,FALSE),0)</f>
        <v>0</v>
      </c>
      <c r="AB2427" s="34">
        <f>IFERROR(VLOOKUP($H2427,'Refuse F Rev'!$A:$E,16,FALSE),0)</f>
        <v>0</v>
      </c>
      <c r="AC2427" s="42">
        <f>IFERROR(VLOOKUP($H2427,'Refuse F Rev'!$A:$E,17,FALSE),0)</f>
        <v>0</v>
      </c>
      <c r="AD2427" s="34">
        <f>IFERROR(VLOOKUP($H2427,'Refuse F Exp'!$A:$E,15,FALSE),0)</f>
        <v>0</v>
      </c>
      <c r="AE2427" s="34">
        <f>IFERROR(VLOOKUP($H2427,'Refuse F Exp'!$A:$E,16,FALSE),0)</f>
        <v>0</v>
      </c>
      <c r="AF2427" s="42">
        <f>IFERROR(VLOOKUP($H2427,'Refuse F Exp'!$A:$E,17,FALSE),0)</f>
        <v>0</v>
      </c>
      <c r="AG2427" s="34">
        <f>IFERROR(VLOOKUP($H2427,#REF!,10,FALSE),0)</f>
        <v>0</v>
      </c>
      <c r="AH2427" s="34">
        <f>IFERROR(VLOOKUP($H2427,#REF!,11,FALSE),0)</f>
        <v>0</v>
      </c>
      <c r="AI2427" s="42">
        <f>IFERROR(VLOOKUP($H2427,#REF!,12,FALSE),0)</f>
        <v>0</v>
      </c>
      <c r="AJ2427" s="34">
        <f>IFERROR(VLOOKUP($H2427,#REF!,10,FALSE),0)</f>
        <v>0</v>
      </c>
      <c r="AK2427" s="34">
        <f>IFERROR(VLOOKUP($H2427,#REF!,11,FALSE),0)</f>
        <v>0</v>
      </c>
      <c r="AL2427" s="42">
        <f>IFERROR(VLOOKUP($H2427,#REF!,12,FALSE),0)</f>
        <v>0</v>
      </c>
      <c r="AM2427" s="34">
        <f>IFERROR(VLOOKUP($H2427,#REF!,10,FALSE),0)</f>
        <v>0</v>
      </c>
      <c r="AN2427" s="34">
        <f>IFERROR(VLOOKUP($H2427,#REF!,11,FALSE),0)</f>
        <v>0</v>
      </c>
      <c r="AO2427" s="42">
        <f>IFERROR(VLOOKUP($H2427,#REF!,12,FALSE),0)</f>
        <v>0</v>
      </c>
      <c r="AP2427" s="34">
        <f>IFERROR(VLOOKUP($H2427,#REF!,10,FALSE),0)</f>
        <v>0</v>
      </c>
      <c r="AQ2427" s="34">
        <f>IFERROR(VLOOKUP($H2427,#REF!,11,FALSE),0)</f>
        <v>0</v>
      </c>
      <c r="AR2427" s="42">
        <f>IFERROR(VLOOKUP($H2427,#REF!,12,FALSE),0)</f>
        <v>0</v>
      </c>
      <c r="AS2427" s="34">
        <f>IFERROR(VLOOKUP($H2427,#REF!,13,FALSE),0)</f>
        <v>0</v>
      </c>
      <c r="AT2427" s="34">
        <f>IFERROR(VLOOKUP($H2427,#REF!,14,FALSE),0)</f>
        <v>0</v>
      </c>
      <c r="AU2427" s="42">
        <f>IFERROR(VLOOKUP($H2427,#REF!,15,FALSE),0)</f>
        <v>0</v>
      </c>
      <c r="AV2427" s="34">
        <f>IFERROR(VLOOKUP($H2427,#REF!,15,FALSE),0)</f>
        <v>0</v>
      </c>
      <c r="AW2427" s="34">
        <f>IFERROR(VLOOKUP($H2427,#REF!,16,FALSE),0)</f>
        <v>0</v>
      </c>
      <c r="AX2427" s="42">
        <f>IFERROR(VLOOKUP($H2427,#REF!,17,FALSE),0)</f>
        <v>0</v>
      </c>
    </row>
    <row r="2428" spans="1:50" x14ac:dyDescent="0.3">
      <c r="A2428" s="33" t="str">
        <f t="shared" si="148"/>
        <v>0</v>
      </c>
      <c r="B2428" s="33">
        <f>+'R&amp;E EXPORT'!B2227</f>
        <v>0</v>
      </c>
      <c r="C2428" t="str">
        <f>IFERROR(VLOOKUP(A2428,'MCSJ Export'!A:C,3,FALSE),"")</f>
        <v/>
      </c>
      <c r="D2428" s="37">
        <f t="shared" ca="1" si="149"/>
        <v>0</v>
      </c>
      <c r="E2428" s="37">
        <f t="shared" ca="1" si="150"/>
        <v>0</v>
      </c>
      <c r="F2428" s="37">
        <f t="shared" ca="1" si="151"/>
        <v>0</v>
      </c>
      <c r="G2428" s="37"/>
      <c r="H2428" s="33">
        <f>+'R&amp;E EXPORT'!A2227</f>
        <v>0</v>
      </c>
      <c r="I2428" s="34">
        <f>IFERROR(VLOOKUP($H2428,'Gen F Rev'!$A:$M,15,FALSE),0)</f>
        <v>0</v>
      </c>
      <c r="J2428" s="34">
        <f>IFERROR(VLOOKUP($H2428,'Gen F Rev'!$A:$M,16,FALSE),0)</f>
        <v>0</v>
      </c>
      <c r="K2428" s="42">
        <f>IFERROR(VLOOKUP($H2428,'Gen F Rev'!$A:$M,17,FALSE),0)</f>
        <v>0</v>
      </c>
      <c r="L2428" s="34">
        <f>IFERROR(VLOOKUP($H2428,'Gen F Exp'!$A:$E,15,FALSE),0)</f>
        <v>0</v>
      </c>
      <c r="M2428" s="34">
        <f>IFERROR(VLOOKUP($H2428,'Gen F Exp'!$A:$E,16,FALSE),0)</f>
        <v>0</v>
      </c>
      <c r="N2428" s="42">
        <f>IFERROR(VLOOKUP($H2428,'Gen F Exp'!$A:$E,17,FALSE),0)</f>
        <v>0</v>
      </c>
      <c r="O2428" s="34">
        <f>IFERROR(VLOOKUP($H2428,'Water F Rev'!$A:$L,15,FALSE),0)</f>
        <v>0</v>
      </c>
      <c r="P2428" s="34">
        <f>IFERROR(VLOOKUP($H2428,'Water F Rev'!$A:$L,16,FALSE),0)</f>
        <v>0</v>
      </c>
      <c r="Q2428" s="42">
        <f>IFERROR(VLOOKUP($H2428,'Water F Rev'!$A:$L,17,FALSE),0)</f>
        <v>0</v>
      </c>
      <c r="R2428" s="34">
        <f>IFERROR(VLOOKUP($H2428,'Water F Exp'!$A:$K,15,FALSE),0)</f>
        <v>0</v>
      </c>
      <c r="S2428" s="34">
        <f>IFERROR(VLOOKUP($H2428,'Water F Exp'!$A:$K,16,FALSE),0)</f>
        <v>0</v>
      </c>
      <c r="T2428" s="42">
        <f>IFERROR(VLOOKUP($H2428,'Water F Exp'!$A:$K,17,FALSE),0)</f>
        <v>0</v>
      </c>
      <c r="U2428" s="34">
        <f ca="1">IFERROR(VLOOKUP($H2428,'Sewer F Rev'!$A:$E,15,FALSE),0)</f>
        <v>0</v>
      </c>
      <c r="V2428" s="34">
        <f ca="1">IFERROR(VLOOKUP($H2428,'Sewer F Rev'!$A:$E,16,FALSE),0)</f>
        <v>0</v>
      </c>
      <c r="W2428" s="42">
        <f ca="1">IFERROR(VLOOKUP($H2428,'Sewer F Rev'!$A:$E,17,FALSE),0)</f>
        <v>0</v>
      </c>
      <c r="X2428" s="34">
        <f>IFERROR(VLOOKUP($H2428,'Sewer F Exp'!$A:$B,15,FALSE),0)</f>
        <v>0</v>
      </c>
      <c r="Y2428" s="34">
        <f>IFERROR(VLOOKUP($H2428,'Sewer F Exp'!$A:$B,16,FALSE),0)</f>
        <v>0</v>
      </c>
      <c r="Z2428" s="42">
        <f>IFERROR(VLOOKUP($H2428,'Sewer F Exp'!$A:$B,17,FALSE),0)</f>
        <v>0</v>
      </c>
      <c r="AA2428" s="34">
        <f>IFERROR(VLOOKUP($H2428,'Refuse F Rev'!$A:$E,15,FALSE),0)</f>
        <v>0</v>
      </c>
      <c r="AB2428" s="34">
        <f>IFERROR(VLOOKUP($H2428,'Refuse F Rev'!$A:$E,16,FALSE),0)</f>
        <v>0</v>
      </c>
      <c r="AC2428" s="42">
        <f>IFERROR(VLOOKUP($H2428,'Refuse F Rev'!$A:$E,17,FALSE),0)</f>
        <v>0</v>
      </c>
      <c r="AD2428" s="34">
        <f>IFERROR(VLOOKUP($H2428,'Refuse F Exp'!$A:$E,15,FALSE),0)</f>
        <v>0</v>
      </c>
      <c r="AE2428" s="34">
        <f>IFERROR(VLOOKUP($H2428,'Refuse F Exp'!$A:$E,16,FALSE),0)</f>
        <v>0</v>
      </c>
      <c r="AF2428" s="42">
        <f>IFERROR(VLOOKUP($H2428,'Refuse F Exp'!$A:$E,17,FALSE),0)</f>
        <v>0</v>
      </c>
      <c r="AG2428" s="34">
        <f>IFERROR(VLOOKUP($H2428,#REF!,10,FALSE),0)</f>
        <v>0</v>
      </c>
      <c r="AH2428" s="34">
        <f>IFERROR(VLOOKUP($H2428,#REF!,11,FALSE),0)</f>
        <v>0</v>
      </c>
      <c r="AI2428" s="42">
        <f>IFERROR(VLOOKUP($H2428,#REF!,12,FALSE),0)</f>
        <v>0</v>
      </c>
      <c r="AJ2428" s="34">
        <f>IFERROR(VLOOKUP($H2428,#REF!,10,FALSE),0)</f>
        <v>0</v>
      </c>
      <c r="AK2428" s="34">
        <f>IFERROR(VLOOKUP($H2428,#REF!,11,FALSE),0)</f>
        <v>0</v>
      </c>
      <c r="AL2428" s="42">
        <f>IFERROR(VLOOKUP($H2428,#REF!,12,FALSE),0)</f>
        <v>0</v>
      </c>
      <c r="AM2428" s="34">
        <f>IFERROR(VLOOKUP($H2428,#REF!,10,FALSE),0)</f>
        <v>0</v>
      </c>
      <c r="AN2428" s="34">
        <f>IFERROR(VLOOKUP($H2428,#REF!,11,FALSE),0)</f>
        <v>0</v>
      </c>
      <c r="AO2428" s="42">
        <f>IFERROR(VLOOKUP($H2428,#REF!,12,FALSE),0)</f>
        <v>0</v>
      </c>
      <c r="AP2428" s="34">
        <f>IFERROR(VLOOKUP($H2428,#REF!,10,FALSE),0)</f>
        <v>0</v>
      </c>
      <c r="AQ2428" s="34">
        <f>IFERROR(VLOOKUP($H2428,#REF!,11,FALSE),0)</f>
        <v>0</v>
      </c>
      <c r="AR2428" s="42">
        <f>IFERROR(VLOOKUP($H2428,#REF!,12,FALSE),0)</f>
        <v>0</v>
      </c>
      <c r="AS2428" s="34">
        <f>IFERROR(VLOOKUP($H2428,#REF!,13,FALSE),0)</f>
        <v>0</v>
      </c>
      <c r="AT2428" s="34">
        <f>IFERROR(VLOOKUP($H2428,#REF!,14,FALSE),0)</f>
        <v>0</v>
      </c>
      <c r="AU2428" s="42">
        <f>IFERROR(VLOOKUP($H2428,#REF!,15,FALSE),0)</f>
        <v>0</v>
      </c>
      <c r="AV2428" s="34">
        <f>IFERROR(VLOOKUP($H2428,#REF!,15,FALSE),0)</f>
        <v>0</v>
      </c>
      <c r="AW2428" s="34">
        <f>IFERROR(VLOOKUP($H2428,#REF!,16,FALSE),0)</f>
        <v>0</v>
      </c>
      <c r="AX2428" s="42">
        <f>IFERROR(VLOOKUP($H2428,#REF!,17,FALSE),0)</f>
        <v>0</v>
      </c>
    </row>
    <row r="2429" spans="1:50" x14ac:dyDescent="0.3">
      <c r="A2429" s="33" t="str">
        <f t="shared" si="148"/>
        <v>0</v>
      </c>
      <c r="B2429" s="33">
        <f>+'R&amp;E EXPORT'!B2228</f>
        <v>0</v>
      </c>
      <c r="C2429" t="str">
        <f>IFERROR(VLOOKUP(A2429,'MCSJ Export'!A:C,3,FALSE),"")</f>
        <v/>
      </c>
      <c r="D2429" s="37">
        <f t="shared" ca="1" si="149"/>
        <v>0</v>
      </c>
      <c r="E2429" s="37">
        <f t="shared" ca="1" si="150"/>
        <v>0</v>
      </c>
      <c r="F2429" s="37">
        <f t="shared" ca="1" si="151"/>
        <v>0</v>
      </c>
      <c r="G2429" s="37"/>
      <c r="H2429" s="33">
        <f>+'R&amp;E EXPORT'!A2228</f>
        <v>0</v>
      </c>
      <c r="I2429" s="34">
        <f>IFERROR(VLOOKUP($H2429,'Gen F Rev'!$A:$M,15,FALSE),0)</f>
        <v>0</v>
      </c>
      <c r="J2429" s="34">
        <f>IFERROR(VLOOKUP($H2429,'Gen F Rev'!$A:$M,16,FALSE),0)</f>
        <v>0</v>
      </c>
      <c r="K2429" s="42">
        <f>IFERROR(VLOOKUP($H2429,'Gen F Rev'!$A:$M,17,FALSE),0)</f>
        <v>0</v>
      </c>
      <c r="L2429" s="34">
        <f>IFERROR(VLOOKUP($H2429,'Gen F Exp'!$A:$E,15,FALSE),0)</f>
        <v>0</v>
      </c>
      <c r="M2429" s="34">
        <f>IFERROR(VLOOKUP($H2429,'Gen F Exp'!$A:$E,16,FALSE),0)</f>
        <v>0</v>
      </c>
      <c r="N2429" s="42">
        <f>IFERROR(VLOOKUP($H2429,'Gen F Exp'!$A:$E,17,FALSE),0)</f>
        <v>0</v>
      </c>
      <c r="O2429" s="34">
        <f>IFERROR(VLOOKUP($H2429,'Water F Rev'!$A:$L,15,FALSE),0)</f>
        <v>0</v>
      </c>
      <c r="P2429" s="34">
        <f>IFERROR(VLOOKUP($H2429,'Water F Rev'!$A:$L,16,FALSE),0)</f>
        <v>0</v>
      </c>
      <c r="Q2429" s="42">
        <f>IFERROR(VLOOKUP($H2429,'Water F Rev'!$A:$L,17,FALSE),0)</f>
        <v>0</v>
      </c>
      <c r="R2429" s="34">
        <f>IFERROR(VLOOKUP($H2429,'Water F Exp'!$A:$K,15,FALSE),0)</f>
        <v>0</v>
      </c>
      <c r="S2429" s="34">
        <f>IFERROR(VLOOKUP($H2429,'Water F Exp'!$A:$K,16,FALSE),0)</f>
        <v>0</v>
      </c>
      <c r="T2429" s="42">
        <f>IFERROR(VLOOKUP($H2429,'Water F Exp'!$A:$K,17,FALSE),0)</f>
        <v>0</v>
      </c>
      <c r="U2429" s="34">
        <f ca="1">IFERROR(VLOOKUP($H2429,'Sewer F Rev'!$A:$E,15,FALSE),0)</f>
        <v>0</v>
      </c>
      <c r="V2429" s="34">
        <f ca="1">IFERROR(VLOOKUP($H2429,'Sewer F Rev'!$A:$E,16,FALSE),0)</f>
        <v>0</v>
      </c>
      <c r="W2429" s="42">
        <f ca="1">IFERROR(VLOOKUP($H2429,'Sewer F Rev'!$A:$E,17,FALSE),0)</f>
        <v>0</v>
      </c>
      <c r="X2429" s="34">
        <f>IFERROR(VLOOKUP($H2429,'Sewer F Exp'!$A:$B,15,FALSE),0)</f>
        <v>0</v>
      </c>
      <c r="Y2429" s="34">
        <f>IFERROR(VLOOKUP($H2429,'Sewer F Exp'!$A:$B,16,FALSE),0)</f>
        <v>0</v>
      </c>
      <c r="Z2429" s="42">
        <f>IFERROR(VLOOKUP($H2429,'Sewer F Exp'!$A:$B,17,FALSE),0)</f>
        <v>0</v>
      </c>
      <c r="AA2429" s="34">
        <f>IFERROR(VLOOKUP($H2429,'Refuse F Rev'!$A:$E,15,FALSE),0)</f>
        <v>0</v>
      </c>
      <c r="AB2429" s="34">
        <f>IFERROR(VLOOKUP($H2429,'Refuse F Rev'!$A:$E,16,FALSE),0)</f>
        <v>0</v>
      </c>
      <c r="AC2429" s="42">
        <f>IFERROR(VLOOKUP($H2429,'Refuse F Rev'!$A:$E,17,FALSE),0)</f>
        <v>0</v>
      </c>
      <c r="AD2429" s="34">
        <f>IFERROR(VLOOKUP($H2429,'Refuse F Exp'!$A:$E,15,FALSE),0)</f>
        <v>0</v>
      </c>
      <c r="AE2429" s="34">
        <f>IFERROR(VLOOKUP($H2429,'Refuse F Exp'!$A:$E,16,FALSE),0)</f>
        <v>0</v>
      </c>
      <c r="AF2429" s="42">
        <f>IFERROR(VLOOKUP($H2429,'Refuse F Exp'!$A:$E,17,FALSE),0)</f>
        <v>0</v>
      </c>
      <c r="AG2429" s="34">
        <f>IFERROR(VLOOKUP($H2429,#REF!,10,FALSE),0)</f>
        <v>0</v>
      </c>
      <c r="AH2429" s="34">
        <f>IFERROR(VLOOKUP($H2429,#REF!,11,FALSE),0)</f>
        <v>0</v>
      </c>
      <c r="AI2429" s="42">
        <f>IFERROR(VLOOKUP($H2429,#REF!,12,FALSE),0)</f>
        <v>0</v>
      </c>
      <c r="AJ2429" s="34">
        <f>IFERROR(VLOOKUP($H2429,#REF!,10,FALSE),0)</f>
        <v>0</v>
      </c>
      <c r="AK2429" s="34">
        <f>IFERROR(VLOOKUP($H2429,#REF!,11,FALSE),0)</f>
        <v>0</v>
      </c>
      <c r="AL2429" s="42">
        <f>IFERROR(VLOOKUP($H2429,#REF!,12,FALSE),0)</f>
        <v>0</v>
      </c>
      <c r="AM2429" s="34">
        <f>IFERROR(VLOOKUP($H2429,#REF!,10,FALSE),0)</f>
        <v>0</v>
      </c>
      <c r="AN2429" s="34">
        <f>IFERROR(VLOOKUP($H2429,#REF!,11,FALSE),0)</f>
        <v>0</v>
      </c>
      <c r="AO2429" s="42">
        <f>IFERROR(VLOOKUP($H2429,#REF!,12,FALSE),0)</f>
        <v>0</v>
      </c>
      <c r="AP2429" s="34">
        <f>IFERROR(VLOOKUP($H2429,#REF!,10,FALSE),0)</f>
        <v>0</v>
      </c>
      <c r="AQ2429" s="34">
        <f>IFERROR(VLOOKUP($H2429,#REF!,11,FALSE),0)</f>
        <v>0</v>
      </c>
      <c r="AR2429" s="42">
        <f>IFERROR(VLOOKUP($H2429,#REF!,12,FALSE),0)</f>
        <v>0</v>
      </c>
      <c r="AS2429" s="34">
        <f>IFERROR(VLOOKUP($H2429,#REF!,13,FALSE),0)</f>
        <v>0</v>
      </c>
      <c r="AT2429" s="34">
        <f>IFERROR(VLOOKUP($H2429,#REF!,14,FALSE),0)</f>
        <v>0</v>
      </c>
      <c r="AU2429" s="42">
        <f>IFERROR(VLOOKUP($H2429,#REF!,15,FALSE),0)</f>
        <v>0</v>
      </c>
      <c r="AV2429" s="34">
        <f>IFERROR(VLOOKUP($H2429,#REF!,15,FALSE),0)</f>
        <v>0</v>
      </c>
      <c r="AW2429" s="34">
        <f>IFERROR(VLOOKUP($H2429,#REF!,16,FALSE),0)</f>
        <v>0</v>
      </c>
      <c r="AX2429" s="42">
        <f>IFERROR(VLOOKUP($H2429,#REF!,17,FALSE),0)</f>
        <v>0</v>
      </c>
    </row>
    <row r="2430" spans="1:50" x14ac:dyDescent="0.3">
      <c r="A2430" s="33" t="str">
        <f t="shared" si="148"/>
        <v>0</v>
      </c>
      <c r="B2430" s="33">
        <f>+'R&amp;E EXPORT'!B2229</f>
        <v>0</v>
      </c>
      <c r="C2430" t="str">
        <f>IFERROR(VLOOKUP(A2430,'MCSJ Export'!A:C,3,FALSE),"")</f>
        <v/>
      </c>
      <c r="D2430" s="37">
        <f t="shared" ca="1" si="149"/>
        <v>0</v>
      </c>
      <c r="E2430" s="37">
        <f t="shared" ca="1" si="150"/>
        <v>0</v>
      </c>
      <c r="F2430" s="37">
        <f t="shared" ca="1" si="151"/>
        <v>0</v>
      </c>
      <c r="G2430" s="37"/>
      <c r="H2430" s="33">
        <f>+'R&amp;E EXPORT'!A2229</f>
        <v>0</v>
      </c>
      <c r="I2430" s="34">
        <f>IFERROR(VLOOKUP($H2430,'Gen F Rev'!$A:$M,15,FALSE),0)</f>
        <v>0</v>
      </c>
      <c r="J2430" s="34">
        <f>IFERROR(VLOOKUP($H2430,'Gen F Rev'!$A:$M,16,FALSE),0)</f>
        <v>0</v>
      </c>
      <c r="K2430" s="42">
        <f>IFERROR(VLOOKUP($H2430,'Gen F Rev'!$A:$M,17,FALSE),0)</f>
        <v>0</v>
      </c>
      <c r="L2430" s="34">
        <f>IFERROR(VLOOKUP($H2430,'Gen F Exp'!$A:$E,15,FALSE),0)</f>
        <v>0</v>
      </c>
      <c r="M2430" s="34">
        <f>IFERROR(VLOOKUP($H2430,'Gen F Exp'!$A:$E,16,FALSE),0)</f>
        <v>0</v>
      </c>
      <c r="N2430" s="42">
        <f>IFERROR(VLOOKUP($H2430,'Gen F Exp'!$A:$E,17,FALSE),0)</f>
        <v>0</v>
      </c>
      <c r="O2430" s="34">
        <f>IFERROR(VLOOKUP($H2430,'Water F Rev'!$A:$L,15,FALSE),0)</f>
        <v>0</v>
      </c>
      <c r="P2430" s="34">
        <f>IFERROR(VLOOKUP($H2430,'Water F Rev'!$A:$L,16,FALSE),0)</f>
        <v>0</v>
      </c>
      <c r="Q2430" s="42">
        <f>IFERROR(VLOOKUP($H2430,'Water F Rev'!$A:$L,17,FALSE),0)</f>
        <v>0</v>
      </c>
      <c r="R2430" s="34">
        <f>IFERROR(VLOOKUP($H2430,'Water F Exp'!$A:$K,15,FALSE),0)</f>
        <v>0</v>
      </c>
      <c r="S2430" s="34">
        <f>IFERROR(VLOOKUP($H2430,'Water F Exp'!$A:$K,16,FALSE),0)</f>
        <v>0</v>
      </c>
      <c r="T2430" s="42">
        <f>IFERROR(VLOOKUP($H2430,'Water F Exp'!$A:$K,17,FALSE),0)</f>
        <v>0</v>
      </c>
      <c r="U2430" s="34">
        <f ca="1">IFERROR(VLOOKUP($H2430,'Sewer F Rev'!$A:$E,15,FALSE),0)</f>
        <v>0</v>
      </c>
      <c r="V2430" s="34">
        <f ca="1">IFERROR(VLOOKUP($H2430,'Sewer F Rev'!$A:$E,16,FALSE),0)</f>
        <v>0</v>
      </c>
      <c r="W2430" s="42">
        <f ca="1">IFERROR(VLOOKUP($H2430,'Sewer F Rev'!$A:$E,17,FALSE),0)</f>
        <v>0</v>
      </c>
      <c r="X2430" s="34">
        <f>IFERROR(VLOOKUP($H2430,'Sewer F Exp'!$A:$B,15,FALSE),0)</f>
        <v>0</v>
      </c>
      <c r="Y2430" s="34">
        <f>IFERROR(VLOOKUP($H2430,'Sewer F Exp'!$A:$B,16,FALSE),0)</f>
        <v>0</v>
      </c>
      <c r="Z2430" s="42">
        <f>IFERROR(VLOOKUP($H2430,'Sewer F Exp'!$A:$B,17,FALSE),0)</f>
        <v>0</v>
      </c>
      <c r="AA2430" s="34">
        <f>IFERROR(VLOOKUP($H2430,'Refuse F Rev'!$A:$E,15,FALSE),0)</f>
        <v>0</v>
      </c>
      <c r="AB2430" s="34">
        <f>IFERROR(VLOOKUP($H2430,'Refuse F Rev'!$A:$E,16,FALSE),0)</f>
        <v>0</v>
      </c>
      <c r="AC2430" s="42">
        <f>IFERROR(VLOOKUP($H2430,'Refuse F Rev'!$A:$E,17,FALSE),0)</f>
        <v>0</v>
      </c>
      <c r="AD2430" s="34">
        <f>IFERROR(VLOOKUP($H2430,'Refuse F Exp'!$A:$E,15,FALSE),0)</f>
        <v>0</v>
      </c>
      <c r="AE2430" s="34">
        <f>IFERROR(VLOOKUP($H2430,'Refuse F Exp'!$A:$E,16,FALSE),0)</f>
        <v>0</v>
      </c>
      <c r="AF2430" s="42">
        <f>IFERROR(VLOOKUP($H2430,'Refuse F Exp'!$A:$E,17,FALSE),0)</f>
        <v>0</v>
      </c>
      <c r="AG2430" s="34">
        <f>IFERROR(VLOOKUP($H2430,#REF!,10,FALSE),0)</f>
        <v>0</v>
      </c>
      <c r="AH2430" s="34">
        <f>IFERROR(VLOOKUP($H2430,#REF!,11,FALSE),0)</f>
        <v>0</v>
      </c>
      <c r="AI2430" s="42">
        <f>IFERROR(VLOOKUP($H2430,#REF!,12,FALSE),0)</f>
        <v>0</v>
      </c>
      <c r="AJ2430" s="34">
        <f>IFERROR(VLOOKUP($H2430,#REF!,10,FALSE),0)</f>
        <v>0</v>
      </c>
      <c r="AK2430" s="34">
        <f>IFERROR(VLOOKUP($H2430,#REF!,11,FALSE),0)</f>
        <v>0</v>
      </c>
      <c r="AL2430" s="42">
        <f>IFERROR(VLOOKUP($H2430,#REF!,12,FALSE),0)</f>
        <v>0</v>
      </c>
      <c r="AM2430" s="34">
        <f>IFERROR(VLOOKUP($H2430,#REF!,10,FALSE),0)</f>
        <v>0</v>
      </c>
      <c r="AN2430" s="34">
        <f>IFERROR(VLOOKUP($H2430,#REF!,11,FALSE),0)</f>
        <v>0</v>
      </c>
      <c r="AO2430" s="42">
        <f>IFERROR(VLOOKUP($H2430,#REF!,12,FALSE),0)</f>
        <v>0</v>
      </c>
      <c r="AP2430" s="34">
        <f>IFERROR(VLOOKUP($H2430,#REF!,10,FALSE),0)</f>
        <v>0</v>
      </c>
      <c r="AQ2430" s="34">
        <f>IFERROR(VLOOKUP($H2430,#REF!,11,FALSE),0)</f>
        <v>0</v>
      </c>
      <c r="AR2430" s="42">
        <f>IFERROR(VLOOKUP($H2430,#REF!,12,FALSE),0)</f>
        <v>0</v>
      </c>
      <c r="AS2430" s="34">
        <f>IFERROR(VLOOKUP($H2430,#REF!,13,FALSE),0)</f>
        <v>0</v>
      </c>
      <c r="AT2430" s="34">
        <f>IFERROR(VLOOKUP($H2430,#REF!,14,FALSE),0)</f>
        <v>0</v>
      </c>
      <c r="AU2430" s="42">
        <f>IFERROR(VLOOKUP($H2430,#REF!,15,FALSE),0)</f>
        <v>0</v>
      </c>
      <c r="AV2430" s="34">
        <f>IFERROR(VLOOKUP($H2430,#REF!,15,FALSE),0)</f>
        <v>0</v>
      </c>
      <c r="AW2430" s="34">
        <f>IFERROR(VLOOKUP($H2430,#REF!,16,FALSE),0)</f>
        <v>0</v>
      </c>
      <c r="AX2430" s="42">
        <f>IFERROR(VLOOKUP($H2430,#REF!,17,FALSE),0)</f>
        <v>0</v>
      </c>
    </row>
    <row r="2431" spans="1:50" x14ac:dyDescent="0.3">
      <c r="A2431" s="33" t="str">
        <f t="shared" si="148"/>
        <v>0</v>
      </c>
      <c r="B2431" s="33">
        <f>+'R&amp;E EXPORT'!B2230</f>
        <v>0</v>
      </c>
      <c r="C2431" t="str">
        <f>IFERROR(VLOOKUP(A2431,'MCSJ Export'!A:C,3,FALSE),"")</f>
        <v/>
      </c>
      <c r="D2431" s="37">
        <f t="shared" ca="1" si="149"/>
        <v>0</v>
      </c>
      <c r="E2431" s="37">
        <f t="shared" ca="1" si="150"/>
        <v>0</v>
      </c>
      <c r="F2431" s="37">
        <f t="shared" ca="1" si="151"/>
        <v>0</v>
      </c>
      <c r="G2431" s="37"/>
      <c r="H2431" s="33">
        <f>+'R&amp;E EXPORT'!A2230</f>
        <v>0</v>
      </c>
      <c r="I2431" s="34">
        <f>IFERROR(VLOOKUP($H2431,'Gen F Rev'!$A:$M,15,FALSE),0)</f>
        <v>0</v>
      </c>
      <c r="J2431" s="34">
        <f>IFERROR(VLOOKUP($H2431,'Gen F Rev'!$A:$M,16,FALSE),0)</f>
        <v>0</v>
      </c>
      <c r="K2431" s="42">
        <f>IFERROR(VLOOKUP($H2431,'Gen F Rev'!$A:$M,17,FALSE),0)</f>
        <v>0</v>
      </c>
      <c r="L2431" s="34">
        <f>IFERROR(VLOOKUP($H2431,'Gen F Exp'!$A:$E,15,FALSE),0)</f>
        <v>0</v>
      </c>
      <c r="M2431" s="34">
        <f>IFERROR(VLOOKUP($H2431,'Gen F Exp'!$A:$E,16,FALSE),0)</f>
        <v>0</v>
      </c>
      <c r="N2431" s="42">
        <f>IFERROR(VLOOKUP($H2431,'Gen F Exp'!$A:$E,17,FALSE),0)</f>
        <v>0</v>
      </c>
      <c r="O2431" s="34">
        <f>IFERROR(VLOOKUP($H2431,'Water F Rev'!$A:$L,15,FALSE),0)</f>
        <v>0</v>
      </c>
      <c r="P2431" s="34">
        <f>IFERROR(VLOOKUP($H2431,'Water F Rev'!$A:$L,16,FALSE),0)</f>
        <v>0</v>
      </c>
      <c r="Q2431" s="42">
        <f>IFERROR(VLOOKUP($H2431,'Water F Rev'!$A:$L,17,FALSE),0)</f>
        <v>0</v>
      </c>
      <c r="R2431" s="34">
        <f>IFERROR(VLOOKUP($H2431,'Water F Exp'!$A:$K,15,FALSE),0)</f>
        <v>0</v>
      </c>
      <c r="S2431" s="34">
        <f>IFERROR(VLOOKUP($H2431,'Water F Exp'!$A:$K,16,FALSE),0)</f>
        <v>0</v>
      </c>
      <c r="T2431" s="42">
        <f>IFERROR(VLOOKUP($H2431,'Water F Exp'!$A:$K,17,FALSE),0)</f>
        <v>0</v>
      </c>
      <c r="U2431" s="34">
        <f ca="1">IFERROR(VLOOKUP($H2431,'Sewer F Rev'!$A:$E,15,FALSE),0)</f>
        <v>0</v>
      </c>
      <c r="V2431" s="34">
        <f ca="1">IFERROR(VLOOKUP($H2431,'Sewer F Rev'!$A:$E,16,FALSE),0)</f>
        <v>0</v>
      </c>
      <c r="W2431" s="42">
        <f ca="1">IFERROR(VLOOKUP($H2431,'Sewer F Rev'!$A:$E,17,FALSE),0)</f>
        <v>0</v>
      </c>
      <c r="X2431" s="34">
        <f>IFERROR(VLOOKUP($H2431,'Sewer F Exp'!$A:$B,15,FALSE),0)</f>
        <v>0</v>
      </c>
      <c r="Y2431" s="34">
        <f>IFERROR(VLOOKUP($H2431,'Sewer F Exp'!$A:$B,16,FALSE),0)</f>
        <v>0</v>
      </c>
      <c r="Z2431" s="42">
        <f>IFERROR(VLOOKUP($H2431,'Sewer F Exp'!$A:$B,17,FALSE),0)</f>
        <v>0</v>
      </c>
      <c r="AA2431" s="34">
        <f>IFERROR(VLOOKUP($H2431,'Refuse F Rev'!$A:$E,15,FALSE),0)</f>
        <v>0</v>
      </c>
      <c r="AB2431" s="34">
        <f>IFERROR(VLOOKUP($H2431,'Refuse F Rev'!$A:$E,16,FALSE),0)</f>
        <v>0</v>
      </c>
      <c r="AC2431" s="42">
        <f>IFERROR(VLOOKUP($H2431,'Refuse F Rev'!$A:$E,17,FALSE),0)</f>
        <v>0</v>
      </c>
      <c r="AD2431" s="34">
        <f>IFERROR(VLOOKUP($H2431,'Refuse F Exp'!$A:$E,15,FALSE),0)</f>
        <v>0</v>
      </c>
      <c r="AE2431" s="34">
        <f>IFERROR(VLOOKUP($H2431,'Refuse F Exp'!$A:$E,16,FALSE),0)</f>
        <v>0</v>
      </c>
      <c r="AF2431" s="42">
        <f>IFERROR(VLOOKUP($H2431,'Refuse F Exp'!$A:$E,17,FALSE),0)</f>
        <v>0</v>
      </c>
      <c r="AG2431" s="34">
        <f>IFERROR(VLOOKUP($H2431,#REF!,10,FALSE),0)</f>
        <v>0</v>
      </c>
      <c r="AH2431" s="34">
        <f>IFERROR(VLOOKUP($H2431,#REF!,11,FALSE),0)</f>
        <v>0</v>
      </c>
      <c r="AI2431" s="42">
        <f>IFERROR(VLOOKUP($H2431,#REF!,12,FALSE),0)</f>
        <v>0</v>
      </c>
      <c r="AJ2431" s="34">
        <f>IFERROR(VLOOKUP($H2431,#REF!,10,FALSE),0)</f>
        <v>0</v>
      </c>
      <c r="AK2431" s="34">
        <f>IFERROR(VLOOKUP($H2431,#REF!,11,FALSE),0)</f>
        <v>0</v>
      </c>
      <c r="AL2431" s="42">
        <f>IFERROR(VLOOKUP($H2431,#REF!,12,FALSE),0)</f>
        <v>0</v>
      </c>
      <c r="AM2431" s="34">
        <f>IFERROR(VLOOKUP($H2431,#REF!,10,FALSE),0)</f>
        <v>0</v>
      </c>
      <c r="AN2431" s="34">
        <f>IFERROR(VLOOKUP($H2431,#REF!,11,FALSE),0)</f>
        <v>0</v>
      </c>
      <c r="AO2431" s="42">
        <f>IFERROR(VLOOKUP($H2431,#REF!,12,FALSE),0)</f>
        <v>0</v>
      </c>
      <c r="AP2431" s="34">
        <f>IFERROR(VLOOKUP($H2431,#REF!,10,FALSE),0)</f>
        <v>0</v>
      </c>
      <c r="AQ2431" s="34">
        <f>IFERROR(VLOOKUP($H2431,#REF!,11,FALSE),0)</f>
        <v>0</v>
      </c>
      <c r="AR2431" s="42">
        <f>IFERROR(VLOOKUP($H2431,#REF!,12,FALSE),0)</f>
        <v>0</v>
      </c>
      <c r="AS2431" s="34">
        <f>IFERROR(VLOOKUP($H2431,#REF!,13,FALSE),0)</f>
        <v>0</v>
      </c>
      <c r="AT2431" s="34">
        <f>IFERROR(VLOOKUP($H2431,#REF!,14,FALSE),0)</f>
        <v>0</v>
      </c>
      <c r="AU2431" s="42">
        <f>IFERROR(VLOOKUP($H2431,#REF!,15,FALSE),0)</f>
        <v>0</v>
      </c>
      <c r="AV2431" s="34">
        <f>IFERROR(VLOOKUP($H2431,#REF!,15,FALSE),0)</f>
        <v>0</v>
      </c>
      <c r="AW2431" s="34">
        <f>IFERROR(VLOOKUP($H2431,#REF!,16,FALSE),0)</f>
        <v>0</v>
      </c>
      <c r="AX2431" s="42">
        <f>IFERROR(VLOOKUP($H2431,#REF!,17,FALSE),0)</f>
        <v>0</v>
      </c>
    </row>
    <row r="2432" spans="1:50" x14ac:dyDescent="0.3">
      <c r="A2432" s="33" t="str">
        <f t="shared" si="148"/>
        <v>0</v>
      </c>
      <c r="B2432" s="33">
        <f>+'R&amp;E EXPORT'!B2231</f>
        <v>0</v>
      </c>
      <c r="C2432" t="str">
        <f>IFERROR(VLOOKUP(A2432,'MCSJ Export'!A:C,3,FALSE),"")</f>
        <v/>
      </c>
      <c r="D2432" s="37">
        <f t="shared" ca="1" si="149"/>
        <v>0</v>
      </c>
      <c r="E2432" s="37">
        <f t="shared" ca="1" si="150"/>
        <v>0</v>
      </c>
      <c r="F2432" s="37">
        <f t="shared" ca="1" si="151"/>
        <v>0</v>
      </c>
      <c r="G2432" s="37"/>
      <c r="H2432" s="33">
        <f>+'R&amp;E EXPORT'!A2231</f>
        <v>0</v>
      </c>
      <c r="I2432" s="34">
        <f>IFERROR(VLOOKUP($H2432,'Gen F Rev'!$A:$M,15,FALSE),0)</f>
        <v>0</v>
      </c>
      <c r="J2432" s="34">
        <f>IFERROR(VLOOKUP($H2432,'Gen F Rev'!$A:$M,16,FALSE),0)</f>
        <v>0</v>
      </c>
      <c r="K2432" s="42">
        <f>IFERROR(VLOOKUP($H2432,'Gen F Rev'!$A:$M,17,FALSE),0)</f>
        <v>0</v>
      </c>
      <c r="L2432" s="34">
        <f>IFERROR(VLOOKUP($H2432,'Gen F Exp'!$A:$E,15,FALSE),0)</f>
        <v>0</v>
      </c>
      <c r="M2432" s="34">
        <f>IFERROR(VLOOKUP($H2432,'Gen F Exp'!$A:$E,16,FALSE),0)</f>
        <v>0</v>
      </c>
      <c r="N2432" s="42">
        <f>IFERROR(VLOOKUP($H2432,'Gen F Exp'!$A:$E,17,FALSE),0)</f>
        <v>0</v>
      </c>
      <c r="O2432" s="34">
        <f>IFERROR(VLOOKUP($H2432,'Water F Rev'!$A:$L,15,FALSE),0)</f>
        <v>0</v>
      </c>
      <c r="P2432" s="34">
        <f>IFERROR(VLOOKUP($H2432,'Water F Rev'!$A:$L,16,FALSE),0)</f>
        <v>0</v>
      </c>
      <c r="Q2432" s="42">
        <f>IFERROR(VLOOKUP($H2432,'Water F Rev'!$A:$L,17,FALSE),0)</f>
        <v>0</v>
      </c>
      <c r="R2432" s="34">
        <f>IFERROR(VLOOKUP($H2432,'Water F Exp'!$A:$K,15,FALSE),0)</f>
        <v>0</v>
      </c>
      <c r="S2432" s="34">
        <f>IFERROR(VLOOKUP($H2432,'Water F Exp'!$A:$K,16,FALSE),0)</f>
        <v>0</v>
      </c>
      <c r="T2432" s="42">
        <f>IFERROR(VLOOKUP($H2432,'Water F Exp'!$A:$K,17,FALSE),0)</f>
        <v>0</v>
      </c>
      <c r="U2432" s="34">
        <f ca="1">IFERROR(VLOOKUP($H2432,'Sewer F Rev'!$A:$E,15,FALSE),0)</f>
        <v>0</v>
      </c>
      <c r="V2432" s="34">
        <f ca="1">IFERROR(VLOOKUP($H2432,'Sewer F Rev'!$A:$E,16,FALSE),0)</f>
        <v>0</v>
      </c>
      <c r="W2432" s="42">
        <f ca="1">IFERROR(VLOOKUP($H2432,'Sewer F Rev'!$A:$E,17,FALSE),0)</f>
        <v>0</v>
      </c>
      <c r="X2432" s="34">
        <f>IFERROR(VLOOKUP($H2432,'Sewer F Exp'!$A:$B,15,FALSE),0)</f>
        <v>0</v>
      </c>
      <c r="Y2432" s="34">
        <f>IFERROR(VLOOKUP($H2432,'Sewer F Exp'!$A:$B,16,FALSE),0)</f>
        <v>0</v>
      </c>
      <c r="Z2432" s="42">
        <f>IFERROR(VLOOKUP($H2432,'Sewer F Exp'!$A:$B,17,FALSE),0)</f>
        <v>0</v>
      </c>
      <c r="AA2432" s="34">
        <f>IFERROR(VLOOKUP($H2432,'Refuse F Rev'!$A:$E,15,FALSE),0)</f>
        <v>0</v>
      </c>
      <c r="AB2432" s="34">
        <f>IFERROR(VLOOKUP($H2432,'Refuse F Rev'!$A:$E,16,FALSE),0)</f>
        <v>0</v>
      </c>
      <c r="AC2432" s="42">
        <f>IFERROR(VLOOKUP($H2432,'Refuse F Rev'!$A:$E,17,FALSE),0)</f>
        <v>0</v>
      </c>
      <c r="AD2432" s="34">
        <f>IFERROR(VLOOKUP($H2432,'Refuse F Exp'!$A:$E,15,FALSE),0)</f>
        <v>0</v>
      </c>
      <c r="AE2432" s="34">
        <f>IFERROR(VLOOKUP($H2432,'Refuse F Exp'!$A:$E,16,FALSE),0)</f>
        <v>0</v>
      </c>
      <c r="AF2432" s="42">
        <f>IFERROR(VLOOKUP($H2432,'Refuse F Exp'!$A:$E,17,FALSE),0)</f>
        <v>0</v>
      </c>
      <c r="AG2432" s="34">
        <f>IFERROR(VLOOKUP($H2432,#REF!,10,FALSE),0)</f>
        <v>0</v>
      </c>
      <c r="AH2432" s="34">
        <f>IFERROR(VLOOKUP($H2432,#REF!,11,FALSE),0)</f>
        <v>0</v>
      </c>
      <c r="AI2432" s="42">
        <f>IFERROR(VLOOKUP($H2432,#REF!,12,FALSE),0)</f>
        <v>0</v>
      </c>
      <c r="AJ2432" s="34">
        <f>IFERROR(VLOOKUP($H2432,#REF!,10,FALSE),0)</f>
        <v>0</v>
      </c>
      <c r="AK2432" s="34">
        <f>IFERROR(VLOOKUP($H2432,#REF!,11,FALSE),0)</f>
        <v>0</v>
      </c>
      <c r="AL2432" s="42">
        <f>IFERROR(VLOOKUP($H2432,#REF!,12,FALSE),0)</f>
        <v>0</v>
      </c>
      <c r="AM2432" s="34">
        <f>IFERROR(VLOOKUP($H2432,#REF!,10,FALSE),0)</f>
        <v>0</v>
      </c>
      <c r="AN2432" s="34">
        <f>IFERROR(VLOOKUP($H2432,#REF!,11,FALSE),0)</f>
        <v>0</v>
      </c>
      <c r="AO2432" s="42">
        <f>IFERROR(VLOOKUP($H2432,#REF!,12,FALSE),0)</f>
        <v>0</v>
      </c>
      <c r="AP2432" s="34">
        <f>IFERROR(VLOOKUP($H2432,#REF!,10,FALSE),0)</f>
        <v>0</v>
      </c>
      <c r="AQ2432" s="34">
        <f>IFERROR(VLOOKUP($H2432,#REF!,11,FALSE),0)</f>
        <v>0</v>
      </c>
      <c r="AR2432" s="42">
        <f>IFERROR(VLOOKUP($H2432,#REF!,12,FALSE),0)</f>
        <v>0</v>
      </c>
      <c r="AS2432" s="34">
        <f>IFERROR(VLOOKUP($H2432,#REF!,13,FALSE),0)</f>
        <v>0</v>
      </c>
      <c r="AT2432" s="34">
        <f>IFERROR(VLOOKUP($H2432,#REF!,14,FALSE),0)</f>
        <v>0</v>
      </c>
      <c r="AU2432" s="42">
        <f>IFERROR(VLOOKUP($H2432,#REF!,15,FALSE),0)</f>
        <v>0</v>
      </c>
      <c r="AV2432" s="34">
        <f>IFERROR(VLOOKUP($H2432,#REF!,15,FALSE),0)</f>
        <v>0</v>
      </c>
      <c r="AW2432" s="34">
        <f>IFERROR(VLOOKUP($H2432,#REF!,16,FALSE),0)</f>
        <v>0</v>
      </c>
      <c r="AX2432" s="42">
        <f>IFERROR(VLOOKUP($H2432,#REF!,17,FALSE),0)</f>
        <v>0</v>
      </c>
    </row>
    <row r="2433" spans="1:50" x14ac:dyDescent="0.3">
      <c r="A2433" s="33" t="str">
        <f t="shared" si="148"/>
        <v>0</v>
      </c>
      <c r="B2433" s="33">
        <f>+'R&amp;E EXPORT'!B2232</f>
        <v>0</v>
      </c>
      <c r="C2433" t="str">
        <f>IFERROR(VLOOKUP(A2433,'MCSJ Export'!A:C,3,FALSE),"")</f>
        <v/>
      </c>
      <c r="D2433" s="37">
        <f t="shared" ca="1" si="149"/>
        <v>0</v>
      </c>
      <c r="E2433" s="37">
        <f t="shared" ca="1" si="150"/>
        <v>0</v>
      </c>
      <c r="F2433" s="37">
        <f t="shared" ca="1" si="151"/>
        <v>0</v>
      </c>
      <c r="G2433" s="37"/>
      <c r="H2433" s="33">
        <f>+'R&amp;E EXPORT'!A2232</f>
        <v>0</v>
      </c>
      <c r="I2433" s="34">
        <f>IFERROR(VLOOKUP($H2433,'Gen F Rev'!$A:$M,15,FALSE),0)</f>
        <v>0</v>
      </c>
      <c r="J2433" s="34">
        <f>IFERROR(VLOOKUP($H2433,'Gen F Rev'!$A:$M,16,FALSE),0)</f>
        <v>0</v>
      </c>
      <c r="K2433" s="42">
        <f>IFERROR(VLOOKUP($H2433,'Gen F Rev'!$A:$M,17,FALSE),0)</f>
        <v>0</v>
      </c>
      <c r="L2433" s="34">
        <f>IFERROR(VLOOKUP($H2433,'Gen F Exp'!$A:$E,15,FALSE),0)</f>
        <v>0</v>
      </c>
      <c r="M2433" s="34">
        <f>IFERROR(VLOOKUP($H2433,'Gen F Exp'!$A:$E,16,FALSE),0)</f>
        <v>0</v>
      </c>
      <c r="N2433" s="42">
        <f>IFERROR(VLOOKUP($H2433,'Gen F Exp'!$A:$E,17,FALSE),0)</f>
        <v>0</v>
      </c>
      <c r="O2433" s="34">
        <f>IFERROR(VLOOKUP($H2433,'Water F Rev'!$A:$L,15,FALSE),0)</f>
        <v>0</v>
      </c>
      <c r="P2433" s="34">
        <f>IFERROR(VLOOKUP($H2433,'Water F Rev'!$A:$L,16,FALSE),0)</f>
        <v>0</v>
      </c>
      <c r="Q2433" s="42">
        <f>IFERROR(VLOOKUP($H2433,'Water F Rev'!$A:$L,17,FALSE),0)</f>
        <v>0</v>
      </c>
      <c r="R2433" s="34">
        <f>IFERROR(VLOOKUP($H2433,'Water F Exp'!$A:$K,15,FALSE),0)</f>
        <v>0</v>
      </c>
      <c r="S2433" s="34">
        <f>IFERROR(VLOOKUP($H2433,'Water F Exp'!$A:$K,16,FALSE),0)</f>
        <v>0</v>
      </c>
      <c r="T2433" s="42">
        <f>IFERROR(VLOOKUP($H2433,'Water F Exp'!$A:$K,17,FALSE),0)</f>
        <v>0</v>
      </c>
      <c r="U2433" s="34">
        <f ca="1">IFERROR(VLOOKUP($H2433,'Sewer F Rev'!$A:$E,15,FALSE),0)</f>
        <v>0</v>
      </c>
      <c r="V2433" s="34">
        <f ca="1">IFERROR(VLOOKUP($H2433,'Sewer F Rev'!$A:$E,16,FALSE),0)</f>
        <v>0</v>
      </c>
      <c r="W2433" s="42">
        <f ca="1">IFERROR(VLOOKUP($H2433,'Sewer F Rev'!$A:$E,17,FALSE),0)</f>
        <v>0</v>
      </c>
      <c r="X2433" s="34">
        <f>IFERROR(VLOOKUP($H2433,'Sewer F Exp'!$A:$B,15,FALSE),0)</f>
        <v>0</v>
      </c>
      <c r="Y2433" s="34">
        <f>IFERROR(VLOOKUP($H2433,'Sewer F Exp'!$A:$B,16,FALSE),0)</f>
        <v>0</v>
      </c>
      <c r="Z2433" s="42">
        <f>IFERROR(VLOOKUP($H2433,'Sewer F Exp'!$A:$B,17,FALSE),0)</f>
        <v>0</v>
      </c>
      <c r="AA2433" s="34">
        <f>IFERROR(VLOOKUP($H2433,'Refuse F Rev'!$A:$E,15,FALSE),0)</f>
        <v>0</v>
      </c>
      <c r="AB2433" s="34">
        <f>IFERROR(VLOOKUP($H2433,'Refuse F Rev'!$A:$E,16,FALSE),0)</f>
        <v>0</v>
      </c>
      <c r="AC2433" s="42">
        <f>IFERROR(VLOOKUP($H2433,'Refuse F Rev'!$A:$E,17,FALSE),0)</f>
        <v>0</v>
      </c>
      <c r="AD2433" s="34">
        <f>IFERROR(VLOOKUP($H2433,'Refuse F Exp'!$A:$E,15,FALSE),0)</f>
        <v>0</v>
      </c>
      <c r="AE2433" s="34">
        <f>IFERROR(VLOOKUP($H2433,'Refuse F Exp'!$A:$E,16,FALSE),0)</f>
        <v>0</v>
      </c>
      <c r="AF2433" s="42">
        <f>IFERROR(VLOOKUP($H2433,'Refuse F Exp'!$A:$E,17,FALSE),0)</f>
        <v>0</v>
      </c>
      <c r="AG2433" s="34">
        <f>IFERROR(VLOOKUP($H2433,#REF!,10,FALSE),0)</f>
        <v>0</v>
      </c>
      <c r="AH2433" s="34">
        <f>IFERROR(VLOOKUP($H2433,#REF!,11,FALSE),0)</f>
        <v>0</v>
      </c>
      <c r="AI2433" s="42">
        <f>IFERROR(VLOOKUP($H2433,#REF!,12,FALSE),0)</f>
        <v>0</v>
      </c>
      <c r="AJ2433" s="34">
        <f>IFERROR(VLOOKUP($H2433,#REF!,10,FALSE),0)</f>
        <v>0</v>
      </c>
      <c r="AK2433" s="34">
        <f>IFERROR(VLOOKUP($H2433,#REF!,11,FALSE),0)</f>
        <v>0</v>
      </c>
      <c r="AL2433" s="42">
        <f>IFERROR(VLOOKUP($H2433,#REF!,12,FALSE),0)</f>
        <v>0</v>
      </c>
      <c r="AM2433" s="34">
        <f>IFERROR(VLOOKUP($H2433,#REF!,10,FALSE),0)</f>
        <v>0</v>
      </c>
      <c r="AN2433" s="34">
        <f>IFERROR(VLOOKUP($H2433,#REF!,11,FALSE),0)</f>
        <v>0</v>
      </c>
      <c r="AO2433" s="42">
        <f>IFERROR(VLOOKUP($H2433,#REF!,12,FALSE),0)</f>
        <v>0</v>
      </c>
      <c r="AP2433" s="34">
        <f>IFERROR(VLOOKUP($H2433,#REF!,10,FALSE),0)</f>
        <v>0</v>
      </c>
      <c r="AQ2433" s="34">
        <f>IFERROR(VLOOKUP($H2433,#REF!,11,FALSE),0)</f>
        <v>0</v>
      </c>
      <c r="AR2433" s="42">
        <f>IFERROR(VLOOKUP($H2433,#REF!,12,FALSE),0)</f>
        <v>0</v>
      </c>
      <c r="AS2433" s="34">
        <f>IFERROR(VLOOKUP($H2433,#REF!,13,FALSE),0)</f>
        <v>0</v>
      </c>
      <c r="AT2433" s="34">
        <f>IFERROR(VLOOKUP($H2433,#REF!,14,FALSE),0)</f>
        <v>0</v>
      </c>
      <c r="AU2433" s="42">
        <f>IFERROR(VLOOKUP($H2433,#REF!,15,FALSE),0)</f>
        <v>0</v>
      </c>
      <c r="AV2433" s="34">
        <f>IFERROR(VLOOKUP($H2433,#REF!,15,FALSE),0)</f>
        <v>0</v>
      </c>
      <c r="AW2433" s="34">
        <f>IFERROR(VLOOKUP($H2433,#REF!,16,FALSE),0)</f>
        <v>0</v>
      </c>
      <c r="AX2433" s="42">
        <f>IFERROR(VLOOKUP($H2433,#REF!,17,FALSE),0)</f>
        <v>0</v>
      </c>
    </row>
    <row r="2434" spans="1:50" x14ac:dyDescent="0.3">
      <c r="A2434" s="33" t="str">
        <f t="shared" si="148"/>
        <v>0</v>
      </c>
      <c r="B2434" s="33">
        <f>+'R&amp;E EXPORT'!B2233</f>
        <v>0</v>
      </c>
      <c r="C2434" t="str">
        <f>IFERROR(VLOOKUP(A2434,'MCSJ Export'!A:C,3,FALSE),"")</f>
        <v/>
      </c>
      <c r="D2434" s="37">
        <f t="shared" ca="1" si="149"/>
        <v>0</v>
      </c>
      <c r="E2434" s="37">
        <f t="shared" ca="1" si="150"/>
        <v>0</v>
      </c>
      <c r="F2434" s="37">
        <f t="shared" ca="1" si="151"/>
        <v>0</v>
      </c>
      <c r="G2434" s="37"/>
      <c r="H2434" s="33">
        <f>+'R&amp;E EXPORT'!A2233</f>
        <v>0</v>
      </c>
      <c r="I2434" s="34">
        <f>IFERROR(VLOOKUP($H2434,'Gen F Rev'!$A:$M,15,FALSE),0)</f>
        <v>0</v>
      </c>
      <c r="J2434" s="34">
        <f>IFERROR(VLOOKUP($H2434,'Gen F Rev'!$A:$M,16,FALSE),0)</f>
        <v>0</v>
      </c>
      <c r="K2434" s="42">
        <f>IFERROR(VLOOKUP($H2434,'Gen F Rev'!$A:$M,17,FALSE),0)</f>
        <v>0</v>
      </c>
      <c r="L2434" s="34">
        <f>IFERROR(VLOOKUP($H2434,'Gen F Exp'!$A:$E,15,FALSE),0)</f>
        <v>0</v>
      </c>
      <c r="M2434" s="34">
        <f>IFERROR(VLOOKUP($H2434,'Gen F Exp'!$A:$E,16,FALSE),0)</f>
        <v>0</v>
      </c>
      <c r="N2434" s="42">
        <f>IFERROR(VLOOKUP($H2434,'Gen F Exp'!$A:$E,17,FALSE),0)</f>
        <v>0</v>
      </c>
      <c r="O2434" s="34">
        <f>IFERROR(VLOOKUP($H2434,'Water F Rev'!$A:$L,15,FALSE),0)</f>
        <v>0</v>
      </c>
      <c r="P2434" s="34">
        <f>IFERROR(VLOOKUP($H2434,'Water F Rev'!$A:$L,16,FALSE),0)</f>
        <v>0</v>
      </c>
      <c r="Q2434" s="42">
        <f>IFERROR(VLOOKUP($H2434,'Water F Rev'!$A:$L,17,FALSE),0)</f>
        <v>0</v>
      </c>
      <c r="R2434" s="34">
        <f>IFERROR(VLOOKUP($H2434,'Water F Exp'!$A:$K,15,FALSE),0)</f>
        <v>0</v>
      </c>
      <c r="S2434" s="34">
        <f>IFERROR(VLOOKUP($H2434,'Water F Exp'!$A:$K,16,FALSE),0)</f>
        <v>0</v>
      </c>
      <c r="T2434" s="42">
        <f>IFERROR(VLOOKUP($H2434,'Water F Exp'!$A:$K,17,FALSE),0)</f>
        <v>0</v>
      </c>
      <c r="U2434" s="34">
        <f ca="1">IFERROR(VLOOKUP($H2434,'Sewer F Rev'!$A:$E,15,FALSE),0)</f>
        <v>0</v>
      </c>
      <c r="V2434" s="34">
        <f ca="1">IFERROR(VLOOKUP($H2434,'Sewer F Rev'!$A:$E,16,FALSE),0)</f>
        <v>0</v>
      </c>
      <c r="W2434" s="42">
        <f ca="1">IFERROR(VLOOKUP($H2434,'Sewer F Rev'!$A:$E,17,FALSE),0)</f>
        <v>0</v>
      </c>
      <c r="X2434" s="34">
        <f>IFERROR(VLOOKUP($H2434,'Sewer F Exp'!$A:$B,15,FALSE),0)</f>
        <v>0</v>
      </c>
      <c r="Y2434" s="34">
        <f>IFERROR(VLOOKUP($H2434,'Sewer F Exp'!$A:$B,16,FALSE),0)</f>
        <v>0</v>
      </c>
      <c r="Z2434" s="42">
        <f>IFERROR(VLOOKUP($H2434,'Sewer F Exp'!$A:$B,17,FALSE),0)</f>
        <v>0</v>
      </c>
      <c r="AA2434" s="34">
        <f>IFERROR(VLOOKUP($H2434,'Refuse F Rev'!$A:$E,15,FALSE),0)</f>
        <v>0</v>
      </c>
      <c r="AB2434" s="34">
        <f>IFERROR(VLOOKUP($H2434,'Refuse F Rev'!$A:$E,16,FALSE),0)</f>
        <v>0</v>
      </c>
      <c r="AC2434" s="42">
        <f>IFERROR(VLOOKUP($H2434,'Refuse F Rev'!$A:$E,17,FALSE),0)</f>
        <v>0</v>
      </c>
      <c r="AD2434" s="34">
        <f>IFERROR(VLOOKUP($H2434,'Refuse F Exp'!$A:$E,15,FALSE),0)</f>
        <v>0</v>
      </c>
      <c r="AE2434" s="34">
        <f>IFERROR(VLOOKUP($H2434,'Refuse F Exp'!$A:$E,16,FALSE),0)</f>
        <v>0</v>
      </c>
      <c r="AF2434" s="42">
        <f>IFERROR(VLOOKUP($H2434,'Refuse F Exp'!$A:$E,17,FALSE),0)</f>
        <v>0</v>
      </c>
      <c r="AG2434" s="34">
        <f>IFERROR(VLOOKUP($H2434,#REF!,10,FALSE),0)</f>
        <v>0</v>
      </c>
      <c r="AH2434" s="34">
        <f>IFERROR(VLOOKUP($H2434,#REF!,11,FALSE),0)</f>
        <v>0</v>
      </c>
      <c r="AI2434" s="42">
        <f>IFERROR(VLOOKUP($H2434,#REF!,12,FALSE),0)</f>
        <v>0</v>
      </c>
      <c r="AJ2434" s="34">
        <f>IFERROR(VLOOKUP($H2434,#REF!,10,FALSE),0)</f>
        <v>0</v>
      </c>
      <c r="AK2434" s="34">
        <f>IFERROR(VLOOKUP($H2434,#REF!,11,FALSE),0)</f>
        <v>0</v>
      </c>
      <c r="AL2434" s="42">
        <f>IFERROR(VLOOKUP($H2434,#REF!,12,FALSE),0)</f>
        <v>0</v>
      </c>
      <c r="AM2434" s="34">
        <f>IFERROR(VLOOKUP($H2434,#REF!,10,FALSE),0)</f>
        <v>0</v>
      </c>
      <c r="AN2434" s="34">
        <f>IFERROR(VLOOKUP($H2434,#REF!,11,FALSE),0)</f>
        <v>0</v>
      </c>
      <c r="AO2434" s="42">
        <f>IFERROR(VLOOKUP($H2434,#REF!,12,FALSE),0)</f>
        <v>0</v>
      </c>
      <c r="AP2434" s="34">
        <f>IFERROR(VLOOKUP($H2434,#REF!,10,FALSE),0)</f>
        <v>0</v>
      </c>
      <c r="AQ2434" s="34">
        <f>IFERROR(VLOOKUP($H2434,#REF!,11,FALSE),0)</f>
        <v>0</v>
      </c>
      <c r="AR2434" s="42">
        <f>IFERROR(VLOOKUP($H2434,#REF!,12,FALSE),0)</f>
        <v>0</v>
      </c>
      <c r="AS2434" s="34">
        <f>IFERROR(VLOOKUP($H2434,#REF!,13,FALSE),0)</f>
        <v>0</v>
      </c>
      <c r="AT2434" s="34">
        <f>IFERROR(VLOOKUP($H2434,#REF!,14,FALSE),0)</f>
        <v>0</v>
      </c>
      <c r="AU2434" s="42">
        <f>IFERROR(VLOOKUP($H2434,#REF!,15,FALSE),0)</f>
        <v>0</v>
      </c>
      <c r="AV2434" s="34">
        <f>IFERROR(VLOOKUP($H2434,#REF!,15,FALSE),0)</f>
        <v>0</v>
      </c>
      <c r="AW2434" s="34">
        <f>IFERROR(VLOOKUP($H2434,#REF!,16,FALSE),0)</f>
        <v>0</v>
      </c>
      <c r="AX2434" s="42">
        <f>IFERROR(VLOOKUP($H2434,#REF!,17,FALSE),0)</f>
        <v>0</v>
      </c>
    </row>
    <row r="2435" spans="1:50" x14ac:dyDescent="0.3">
      <c r="A2435" s="33" t="str">
        <f t="shared" si="148"/>
        <v>0</v>
      </c>
      <c r="B2435" s="33">
        <f>+'R&amp;E EXPORT'!B2234</f>
        <v>0</v>
      </c>
      <c r="C2435" t="str">
        <f>IFERROR(VLOOKUP(A2435,'MCSJ Export'!A:C,3,FALSE),"")</f>
        <v/>
      </c>
      <c r="D2435" s="37">
        <f t="shared" ca="1" si="149"/>
        <v>0</v>
      </c>
      <c r="E2435" s="37">
        <f t="shared" ca="1" si="150"/>
        <v>0</v>
      </c>
      <c r="F2435" s="37">
        <f t="shared" ca="1" si="151"/>
        <v>0</v>
      </c>
      <c r="G2435" s="37"/>
      <c r="H2435" s="33">
        <f>+'R&amp;E EXPORT'!A2234</f>
        <v>0</v>
      </c>
      <c r="I2435" s="34">
        <f>IFERROR(VLOOKUP($H2435,'Gen F Rev'!$A:$M,15,FALSE),0)</f>
        <v>0</v>
      </c>
      <c r="J2435" s="34">
        <f>IFERROR(VLOOKUP($H2435,'Gen F Rev'!$A:$M,16,FALSE),0)</f>
        <v>0</v>
      </c>
      <c r="K2435" s="42">
        <f>IFERROR(VLOOKUP($H2435,'Gen F Rev'!$A:$M,17,FALSE),0)</f>
        <v>0</v>
      </c>
      <c r="L2435" s="34">
        <f>IFERROR(VLOOKUP($H2435,'Gen F Exp'!$A:$E,15,FALSE),0)</f>
        <v>0</v>
      </c>
      <c r="M2435" s="34">
        <f>IFERROR(VLOOKUP($H2435,'Gen F Exp'!$A:$E,16,FALSE),0)</f>
        <v>0</v>
      </c>
      <c r="N2435" s="42">
        <f>IFERROR(VLOOKUP($H2435,'Gen F Exp'!$A:$E,17,FALSE),0)</f>
        <v>0</v>
      </c>
      <c r="O2435" s="34">
        <f>IFERROR(VLOOKUP($H2435,'Water F Rev'!$A:$L,15,FALSE),0)</f>
        <v>0</v>
      </c>
      <c r="P2435" s="34">
        <f>IFERROR(VLOOKUP($H2435,'Water F Rev'!$A:$L,16,FALSE),0)</f>
        <v>0</v>
      </c>
      <c r="Q2435" s="42">
        <f>IFERROR(VLOOKUP($H2435,'Water F Rev'!$A:$L,17,FALSE),0)</f>
        <v>0</v>
      </c>
      <c r="R2435" s="34">
        <f>IFERROR(VLOOKUP($H2435,'Water F Exp'!$A:$K,15,FALSE),0)</f>
        <v>0</v>
      </c>
      <c r="S2435" s="34">
        <f>IFERROR(VLOOKUP($H2435,'Water F Exp'!$A:$K,16,FALSE),0)</f>
        <v>0</v>
      </c>
      <c r="T2435" s="42">
        <f>IFERROR(VLOOKUP($H2435,'Water F Exp'!$A:$K,17,FALSE),0)</f>
        <v>0</v>
      </c>
      <c r="U2435" s="34">
        <f ca="1">IFERROR(VLOOKUP($H2435,'Sewer F Rev'!$A:$E,15,FALSE),0)</f>
        <v>0</v>
      </c>
      <c r="V2435" s="34">
        <f ca="1">IFERROR(VLOOKUP($H2435,'Sewer F Rev'!$A:$E,16,FALSE),0)</f>
        <v>0</v>
      </c>
      <c r="W2435" s="42">
        <f ca="1">IFERROR(VLOOKUP($H2435,'Sewer F Rev'!$A:$E,17,FALSE),0)</f>
        <v>0</v>
      </c>
      <c r="X2435" s="34">
        <f>IFERROR(VLOOKUP($H2435,'Sewer F Exp'!$A:$B,15,FALSE),0)</f>
        <v>0</v>
      </c>
      <c r="Y2435" s="34">
        <f>IFERROR(VLOOKUP($H2435,'Sewer F Exp'!$A:$B,16,FALSE),0)</f>
        <v>0</v>
      </c>
      <c r="Z2435" s="42">
        <f>IFERROR(VLOOKUP($H2435,'Sewer F Exp'!$A:$B,17,FALSE),0)</f>
        <v>0</v>
      </c>
      <c r="AA2435" s="34">
        <f>IFERROR(VLOOKUP($H2435,'Refuse F Rev'!$A:$E,15,FALSE),0)</f>
        <v>0</v>
      </c>
      <c r="AB2435" s="34">
        <f>IFERROR(VLOOKUP($H2435,'Refuse F Rev'!$A:$E,16,FALSE),0)</f>
        <v>0</v>
      </c>
      <c r="AC2435" s="42">
        <f>IFERROR(VLOOKUP($H2435,'Refuse F Rev'!$A:$E,17,FALSE),0)</f>
        <v>0</v>
      </c>
      <c r="AD2435" s="34">
        <f>IFERROR(VLOOKUP($H2435,'Refuse F Exp'!$A:$E,15,FALSE),0)</f>
        <v>0</v>
      </c>
      <c r="AE2435" s="34">
        <f>IFERROR(VLOOKUP($H2435,'Refuse F Exp'!$A:$E,16,FALSE),0)</f>
        <v>0</v>
      </c>
      <c r="AF2435" s="42">
        <f>IFERROR(VLOOKUP($H2435,'Refuse F Exp'!$A:$E,17,FALSE),0)</f>
        <v>0</v>
      </c>
      <c r="AG2435" s="34">
        <f>IFERROR(VLOOKUP($H2435,#REF!,10,FALSE),0)</f>
        <v>0</v>
      </c>
      <c r="AH2435" s="34">
        <f>IFERROR(VLOOKUP($H2435,#REF!,11,FALSE),0)</f>
        <v>0</v>
      </c>
      <c r="AI2435" s="42">
        <f>IFERROR(VLOOKUP($H2435,#REF!,12,FALSE),0)</f>
        <v>0</v>
      </c>
      <c r="AJ2435" s="34">
        <f>IFERROR(VLOOKUP($H2435,#REF!,10,FALSE),0)</f>
        <v>0</v>
      </c>
      <c r="AK2435" s="34">
        <f>IFERROR(VLOOKUP($H2435,#REF!,11,FALSE),0)</f>
        <v>0</v>
      </c>
      <c r="AL2435" s="42">
        <f>IFERROR(VLOOKUP($H2435,#REF!,12,FALSE),0)</f>
        <v>0</v>
      </c>
      <c r="AM2435" s="34">
        <f>IFERROR(VLOOKUP($H2435,#REF!,10,FALSE),0)</f>
        <v>0</v>
      </c>
      <c r="AN2435" s="34">
        <f>IFERROR(VLOOKUP($H2435,#REF!,11,FALSE),0)</f>
        <v>0</v>
      </c>
      <c r="AO2435" s="42">
        <f>IFERROR(VLOOKUP($H2435,#REF!,12,FALSE),0)</f>
        <v>0</v>
      </c>
      <c r="AP2435" s="34">
        <f>IFERROR(VLOOKUP($H2435,#REF!,10,FALSE),0)</f>
        <v>0</v>
      </c>
      <c r="AQ2435" s="34">
        <f>IFERROR(VLOOKUP($H2435,#REF!,11,FALSE),0)</f>
        <v>0</v>
      </c>
      <c r="AR2435" s="42">
        <f>IFERROR(VLOOKUP($H2435,#REF!,12,FALSE),0)</f>
        <v>0</v>
      </c>
      <c r="AS2435" s="34">
        <f>IFERROR(VLOOKUP($H2435,#REF!,13,FALSE),0)</f>
        <v>0</v>
      </c>
      <c r="AT2435" s="34">
        <f>IFERROR(VLOOKUP($H2435,#REF!,14,FALSE),0)</f>
        <v>0</v>
      </c>
      <c r="AU2435" s="42">
        <f>IFERROR(VLOOKUP($H2435,#REF!,15,FALSE),0)</f>
        <v>0</v>
      </c>
      <c r="AV2435" s="34">
        <f>IFERROR(VLOOKUP($H2435,#REF!,15,FALSE),0)</f>
        <v>0</v>
      </c>
      <c r="AW2435" s="34">
        <f>IFERROR(VLOOKUP($H2435,#REF!,16,FALSE),0)</f>
        <v>0</v>
      </c>
      <c r="AX2435" s="42">
        <f>IFERROR(VLOOKUP($H2435,#REF!,17,FALSE),0)</f>
        <v>0</v>
      </c>
    </row>
    <row r="2436" spans="1:50" x14ac:dyDescent="0.3">
      <c r="A2436" s="33" t="str">
        <f t="shared" ref="A2436:A2469" si="152">+TRIM(H2436)</f>
        <v>0</v>
      </c>
      <c r="B2436" s="33">
        <f>+'R&amp;E EXPORT'!B2235</f>
        <v>0</v>
      </c>
      <c r="C2436" t="str">
        <f>IFERROR(VLOOKUP(A2436,'MCSJ Export'!A:C,3,FALSE),"")</f>
        <v/>
      </c>
      <c r="D2436" s="37">
        <f t="shared" ref="D2436:D2469" ca="1" si="153">+I2436+L2436+O2436+R2436+U2436+X2436+AA2436+AD2436+AG2436+AJ2436+AM2436+AP2436+AS2436+AV2436</f>
        <v>0</v>
      </c>
      <c r="E2436" s="37">
        <f t="shared" ref="E2436:E2469" ca="1" si="154">+J2436+M2436+P2436+S2436+V2436+Y2436+AB2436+AE2436+AH2436+AK2436+AN2436+AQ2436+AT2436+AW2436</f>
        <v>0</v>
      </c>
      <c r="F2436" s="37">
        <f t="shared" ref="F2436:F2469" ca="1" si="155">+K2436+N2436+Q2436+T2436+W2436+Z2436+AC2436+AF2436+AI2436+AL2436+AO2436+AR2436+AU2436+AX2436</f>
        <v>0</v>
      </c>
      <c r="G2436" s="37"/>
      <c r="H2436" s="33">
        <f>+'R&amp;E EXPORT'!A2235</f>
        <v>0</v>
      </c>
      <c r="I2436" s="34">
        <f>IFERROR(VLOOKUP($H2436,'Gen F Rev'!$A:$M,15,FALSE),0)</f>
        <v>0</v>
      </c>
      <c r="J2436" s="34">
        <f>IFERROR(VLOOKUP($H2436,'Gen F Rev'!$A:$M,16,FALSE),0)</f>
        <v>0</v>
      </c>
      <c r="K2436" s="42">
        <f>IFERROR(VLOOKUP($H2436,'Gen F Rev'!$A:$M,17,FALSE),0)</f>
        <v>0</v>
      </c>
      <c r="L2436" s="34">
        <f>IFERROR(VLOOKUP($H2436,'Gen F Exp'!$A:$E,15,FALSE),0)</f>
        <v>0</v>
      </c>
      <c r="M2436" s="34">
        <f>IFERROR(VLOOKUP($H2436,'Gen F Exp'!$A:$E,16,FALSE),0)</f>
        <v>0</v>
      </c>
      <c r="N2436" s="42">
        <f>IFERROR(VLOOKUP($H2436,'Gen F Exp'!$A:$E,17,FALSE),0)</f>
        <v>0</v>
      </c>
      <c r="O2436" s="34">
        <f>IFERROR(VLOOKUP($H2436,'Water F Rev'!$A:$L,15,FALSE),0)</f>
        <v>0</v>
      </c>
      <c r="P2436" s="34">
        <f>IFERROR(VLOOKUP($H2436,'Water F Rev'!$A:$L,16,FALSE),0)</f>
        <v>0</v>
      </c>
      <c r="Q2436" s="42">
        <f>IFERROR(VLOOKUP($H2436,'Water F Rev'!$A:$L,17,FALSE),0)</f>
        <v>0</v>
      </c>
      <c r="R2436" s="34">
        <f>IFERROR(VLOOKUP($H2436,'Water F Exp'!$A:$K,15,FALSE),0)</f>
        <v>0</v>
      </c>
      <c r="S2436" s="34">
        <f>IFERROR(VLOOKUP($H2436,'Water F Exp'!$A:$K,16,FALSE),0)</f>
        <v>0</v>
      </c>
      <c r="T2436" s="42">
        <f>IFERROR(VLOOKUP($H2436,'Water F Exp'!$A:$K,17,FALSE),0)</f>
        <v>0</v>
      </c>
      <c r="U2436" s="34">
        <f ca="1">IFERROR(VLOOKUP($H2436,'Sewer F Rev'!$A:$E,15,FALSE),0)</f>
        <v>0</v>
      </c>
      <c r="V2436" s="34">
        <f ca="1">IFERROR(VLOOKUP($H2436,'Sewer F Rev'!$A:$E,16,FALSE),0)</f>
        <v>0</v>
      </c>
      <c r="W2436" s="42">
        <f ca="1">IFERROR(VLOOKUP($H2436,'Sewer F Rev'!$A:$E,17,FALSE),0)</f>
        <v>0</v>
      </c>
      <c r="X2436" s="34">
        <f>IFERROR(VLOOKUP($H2436,'Sewer F Exp'!$A:$B,15,FALSE),0)</f>
        <v>0</v>
      </c>
      <c r="Y2436" s="34">
        <f>IFERROR(VLOOKUP($H2436,'Sewer F Exp'!$A:$B,16,FALSE),0)</f>
        <v>0</v>
      </c>
      <c r="Z2436" s="42">
        <f>IFERROR(VLOOKUP($H2436,'Sewer F Exp'!$A:$B,17,FALSE),0)</f>
        <v>0</v>
      </c>
      <c r="AA2436" s="34">
        <f>IFERROR(VLOOKUP($H2436,'Refuse F Rev'!$A:$E,15,FALSE),0)</f>
        <v>0</v>
      </c>
      <c r="AB2436" s="34">
        <f>IFERROR(VLOOKUP($H2436,'Refuse F Rev'!$A:$E,16,FALSE),0)</f>
        <v>0</v>
      </c>
      <c r="AC2436" s="42">
        <f>IFERROR(VLOOKUP($H2436,'Refuse F Rev'!$A:$E,17,FALSE),0)</f>
        <v>0</v>
      </c>
      <c r="AD2436" s="34">
        <f>IFERROR(VLOOKUP($H2436,'Refuse F Exp'!$A:$E,15,FALSE),0)</f>
        <v>0</v>
      </c>
      <c r="AE2436" s="34">
        <f>IFERROR(VLOOKUP($H2436,'Refuse F Exp'!$A:$E,16,FALSE),0)</f>
        <v>0</v>
      </c>
      <c r="AF2436" s="42">
        <f>IFERROR(VLOOKUP($H2436,'Refuse F Exp'!$A:$E,17,FALSE),0)</f>
        <v>0</v>
      </c>
      <c r="AG2436" s="34">
        <f>IFERROR(VLOOKUP($H2436,#REF!,10,FALSE),0)</f>
        <v>0</v>
      </c>
      <c r="AH2436" s="34">
        <f>IFERROR(VLOOKUP($H2436,#REF!,11,FALSE),0)</f>
        <v>0</v>
      </c>
      <c r="AI2436" s="42">
        <f>IFERROR(VLOOKUP($H2436,#REF!,12,FALSE),0)</f>
        <v>0</v>
      </c>
      <c r="AJ2436" s="34">
        <f>IFERROR(VLOOKUP($H2436,#REF!,10,FALSE),0)</f>
        <v>0</v>
      </c>
      <c r="AK2436" s="34">
        <f>IFERROR(VLOOKUP($H2436,#REF!,11,FALSE),0)</f>
        <v>0</v>
      </c>
      <c r="AL2436" s="42">
        <f>IFERROR(VLOOKUP($H2436,#REF!,12,FALSE),0)</f>
        <v>0</v>
      </c>
      <c r="AM2436" s="34">
        <f>IFERROR(VLOOKUP($H2436,#REF!,10,FALSE),0)</f>
        <v>0</v>
      </c>
      <c r="AN2436" s="34">
        <f>IFERROR(VLOOKUP($H2436,#REF!,11,FALSE),0)</f>
        <v>0</v>
      </c>
      <c r="AO2436" s="42">
        <f>IFERROR(VLOOKUP($H2436,#REF!,12,FALSE),0)</f>
        <v>0</v>
      </c>
      <c r="AP2436" s="34">
        <f>IFERROR(VLOOKUP($H2436,#REF!,10,FALSE),0)</f>
        <v>0</v>
      </c>
      <c r="AQ2436" s="34">
        <f>IFERROR(VLOOKUP($H2436,#REF!,11,FALSE),0)</f>
        <v>0</v>
      </c>
      <c r="AR2436" s="42">
        <f>IFERROR(VLOOKUP($H2436,#REF!,12,FALSE),0)</f>
        <v>0</v>
      </c>
      <c r="AS2436" s="34">
        <f>IFERROR(VLOOKUP($H2436,#REF!,13,FALSE),0)</f>
        <v>0</v>
      </c>
      <c r="AT2436" s="34">
        <f>IFERROR(VLOOKUP($H2436,#REF!,14,FALSE),0)</f>
        <v>0</v>
      </c>
      <c r="AU2436" s="42">
        <f>IFERROR(VLOOKUP($H2436,#REF!,15,FALSE),0)</f>
        <v>0</v>
      </c>
      <c r="AV2436" s="34">
        <f>IFERROR(VLOOKUP($H2436,#REF!,15,FALSE),0)</f>
        <v>0</v>
      </c>
      <c r="AW2436" s="34">
        <f>IFERROR(VLOOKUP($H2436,#REF!,16,FALSE),0)</f>
        <v>0</v>
      </c>
      <c r="AX2436" s="42">
        <f>IFERROR(VLOOKUP($H2436,#REF!,17,FALSE),0)</f>
        <v>0</v>
      </c>
    </row>
    <row r="2437" spans="1:50" x14ac:dyDescent="0.3">
      <c r="A2437" s="33" t="str">
        <f t="shared" si="152"/>
        <v>0</v>
      </c>
      <c r="B2437" s="33">
        <f>+'R&amp;E EXPORT'!B2236</f>
        <v>0</v>
      </c>
      <c r="C2437" t="str">
        <f>IFERROR(VLOOKUP(A2437,'MCSJ Export'!A:C,3,FALSE),"")</f>
        <v/>
      </c>
      <c r="D2437" s="37">
        <f t="shared" ca="1" si="153"/>
        <v>0</v>
      </c>
      <c r="E2437" s="37">
        <f t="shared" ca="1" si="154"/>
        <v>0</v>
      </c>
      <c r="F2437" s="37">
        <f t="shared" ca="1" si="155"/>
        <v>0</v>
      </c>
      <c r="G2437" s="37"/>
      <c r="H2437" s="33">
        <f>+'R&amp;E EXPORT'!A2236</f>
        <v>0</v>
      </c>
      <c r="I2437" s="34">
        <f>IFERROR(VLOOKUP($H2437,'Gen F Rev'!$A:$M,15,FALSE),0)</f>
        <v>0</v>
      </c>
      <c r="J2437" s="34">
        <f>IFERROR(VLOOKUP($H2437,'Gen F Rev'!$A:$M,16,FALSE),0)</f>
        <v>0</v>
      </c>
      <c r="K2437" s="42">
        <f>IFERROR(VLOOKUP($H2437,'Gen F Rev'!$A:$M,17,FALSE),0)</f>
        <v>0</v>
      </c>
      <c r="L2437" s="34">
        <f>IFERROR(VLOOKUP($H2437,'Gen F Exp'!$A:$E,15,FALSE),0)</f>
        <v>0</v>
      </c>
      <c r="M2437" s="34">
        <f>IFERROR(VLOOKUP($H2437,'Gen F Exp'!$A:$E,16,FALSE),0)</f>
        <v>0</v>
      </c>
      <c r="N2437" s="42">
        <f>IFERROR(VLOOKUP($H2437,'Gen F Exp'!$A:$E,17,FALSE),0)</f>
        <v>0</v>
      </c>
      <c r="O2437" s="34">
        <f>IFERROR(VLOOKUP($H2437,'Water F Rev'!$A:$L,15,FALSE),0)</f>
        <v>0</v>
      </c>
      <c r="P2437" s="34">
        <f>IFERROR(VLOOKUP($H2437,'Water F Rev'!$A:$L,16,FALSE),0)</f>
        <v>0</v>
      </c>
      <c r="Q2437" s="42">
        <f>IFERROR(VLOOKUP($H2437,'Water F Rev'!$A:$L,17,FALSE),0)</f>
        <v>0</v>
      </c>
      <c r="R2437" s="34">
        <f>IFERROR(VLOOKUP($H2437,'Water F Exp'!$A:$K,15,FALSE),0)</f>
        <v>0</v>
      </c>
      <c r="S2437" s="34">
        <f>IFERROR(VLOOKUP($H2437,'Water F Exp'!$A:$K,16,FALSE),0)</f>
        <v>0</v>
      </c>
      <c r="T2437" s="42">
        <f>IFERROR(VLOOKUP($H2437,'Water F Exp'!$A:$K,17,FALSE),0)</f>
        <v>0</v>
      </c>
      <c r="U2437" s="34">
        <f ca="1">IFERROR(VLOOKUP($H2437,'Sewer F Rev'!$A:$E,15,FALSE),0)</f>
        <v>0</v>
      </c>
      <c r="V2437" s="34">
        <f ca="1">IFERROR(VLOOKUP($H2437,'Sewer F Rev'!$A:$E,16,FALSE),0)</f>
        <v>0</v>
      </c>
      <c r="W2437" s="42">
        <f ca="1">IFERROR(VLOOKUP($H2437,'Sewer F Rev'!$A:$E,17,FALSE),0)</f>
        <v>0</v>
      </c>
      <c r="X2437" s="34">
        <f>IFERROR(VLOOKUP($H2437,'Sewer F Exp'!$A:$B,15,FALSE),0)</f>
        <v>0</v>
      </c>
      <c r="Y2437" s="34">
        <f>IFERROR(VLOOKUP($H2437,'Sewer F Exp'!$A:$B,16,FALSE),0)</f>
        <v>0</v>
      </c>
      <c r="Z2437" s="42">
        <f>IFERROR(VLOOKUP($H2437,'Sewer F Exp'!$A:$B,17,FALSE),0)</f>
        <v>0</v>
      </c>
      <c r="AA2437" s="34">
        <f>IFERROR(VLOOKUP($H2437,'Refuse F Rev'!$A:$E,15,FALSE),0)</f>
        <v>0</v>
      </c>
      <c r="AB2437" s="34">
        <f>IFERROR(VLOOKUP($H2437,'Refuse F Rev'!$A:$E,16,FALSE),0)</f>
        <v>0</v>
      </c>
      <c r="AC2437" s="42">
        <f>IFERROR(VLOOKUP($H2437,'Refuse F Rev'!$A:$E,17,FALSE),0)</f>
        <v>0</v>
      </c>
      <c r="AD2437" s="34">
        <f>IFERROR(VLOOKUP($H2437,'Refuse F Exp'!$A:$E,15,FALSE),0)</f>
        <v>0</v>
      </c>
      <c r="AE2437" s="34">
        <f>IFERROR(VLOOKUP($H2437,'Refuse F Exp'!$A:$E,16,FALSE),0)</f>
        <v>0</v>
      </c>
      <c r="AF2437" s="42">
        <f>IFERROR(VLOOKUP($H2437,'Refuse F Exp'!$A:$E,17,FALSE),0)</f>
        <v>0</v>
      </c>
      <c r="AG2437" s="34">
        <f>IFERROR(VLOOKUP($H2437,#REF!,10,FALSE),0)</f>
        <v>0</v>
      </c>
      <c r="AH2437" s="34">
        <f>IFERROR(VLOOKUP($H2437,#REF!,11,FALSE),0)</f>
        <v>0</v>
      </c>
      <c r="AI2437" s="42">
        <f>IFERROR(VLOOKUP($H2437,#REF!,12,FALSE),0)</f>
        <v>0</v>
      </c>
      <c r="AJ2437" s="34">
        <f>IFERROR(VLOOKUP($H2437,#REF!,10,FALSE),0)</f>
        <v>0</v>
      </c>
      <c r="AK2437" s="34">
        <f>IFERROR(VLOOKUP($H2437,#REF!,11,FALSE),0)</f>
        <v>0</v>
      </c>
      <c r="AL2437" s="42">
        <f>IFERROR(VLOOKUP($H2437,#REF!,12,FALSE),0)</f>
        <v>0</v>
      </c>
      <c r="AM2437" s="34">
        <f>IFERROR(VLOOKUP($H2437,#REF!,10,FALSE),0)</f>
        <v>0</v>
      </c>
      <c r="AN2437" s="34">
        <f>IFERROR(VLOOKUP($H2437,#REF!,11,FALSE),0)</f>
        <v>0</v>
      </c>
      <c r="AO2437" s="42">
        <f>IFERROR(VLOOKUP($H2437,#REF!,12,FALSE),0)</f>
        <v>0</v>
      </c>
      <c r="AP2437" s="34">
        <f>IFERROR(VLOOKUP($H2437,#REF!,10,FALSE),0)</f>
        <v>0</v>
      </c>
      <c r="AQ2437" s="34">
        <f>IFERROR(VLOOKUP($H2437,#REF!,11,FALSE),0)</f>
        <v>0</v>
      </c>
      <c r="AR2437" s="42">
        <f>IFERROR(VLOOKUP($H2437,#REF!,12,FALSE),0)</f>
        <v>0</v>
      </c>
      <c r="AS2437" s="34">
        <f>IFERROR(VLOOKUP($H2437,#REF!,13,FALSE),0)</f>
        <v>0</v>
      </c>
      <c r="AT2437" s="34">
        <f>IFERROR(VLOOKUP($H2437,#REF!,14,FALSE),0)</f>
        <v>0</v>
      </c>
      <c r="AU2437" s="42">
        <f>IFERROR(VLOOKUP($H2437,#REF!,15,FALSE),0)</f>
        <v>0</v>
      </c>
      <c r="AV2437" s="34">
        <f>IFERROR(VLOOKUP($H2437,#REF!,15,FALSE),0)</f>
        <v>0</v>
      </c>
      <c r="AW2437" s="34">
        <f>IFERROR(VLOOKUP($H2437,#REF!,16,FALSE),0)</f>
        <v>0</v>
      </c>
      <c r="AX2437" s="42">
        <f>IFERROR(VLOOKUP($H2437,#REF!,17,FALSE),0)</f>
        <v>0</v>
      </c>
    </row>
    <row r="2438" spans="1:50" x14ac:dyDescent="0.3">
      <c r="A2438" s="33" t="str">
        <f t="shared" si="152"/>
        <v>0</v>
      </c>
      <c r="B2438" s="33">
        <f>+'R&amp;E EXPORT'!B2237</f>
        <v>0</v>
      </c>
      <c r="C2438" t="str">
        <f>IFERROR(VLOOKUP(A2438,'MCSJ Export'!A:C,3,FALSE),"")</f>
        <v/>
      </c>
      <c r="D2438" s="37">
        <f t="shared" ca="1" si="153"/>
        <v>0</v>
      </c>
      <c r="E2438" s="37">
        <f t="shared" ca="1" si="154"/>
        <v>0</v>
      </c>
      <c r="F2438" s="37">
        <f t="shared" ca="1" si="155"/>
        <v>0</v>
      </c>
      <c r="G2438" s="37"/>
      <c r="H2438" s="33">
        <f>+'R&amp;E EXPORT'!A2237</f>
        <v>0</v>
      </c>
      <c r="I2438" s="34">
        <f>IFERROR(VLOOKUP($H2438,'Gen F Rev'!$A:$M,15,FALSE),0)</f>
        <v>0</v>
      </c>
      <c r="J2438" s="34">
        <f>IFERROR(VLOOKUP($H2438,'Gen F Rev'!$A:$M,16,FALSE),0)</f>
        <v>0</v>
      </c>
      <c r="K2438" s="42">
        <f>IFERROR(VLOOKUP($H2438,'Gen F Rev'!$A:$M,17,FALSE),0)</f>
        <v>0</v>
      </c>
      <c r="L2438" s="34">
        <f>IFERROR(VLOOKUP($H2438,'Gen F Exp'!$A:$E,15,FALSE),0)</f>
        <v>0</v>
      </c>
      <c r="M2438" s="34">
        <f>IFERROR(VLOOKUP($H2438,'Gen F Exp'!$A:$E,16,FALSE),0)</f>
        <v>0</v>
      </c>
      <c r="N2438" s="42">
        <f>IFERROR(VLOOKUP($H2438,'Gen F Exp'!$A:$E,17,FALSE),0)</f>
        <v>0</v>
      </c>
      <c r="O2438" s="34">
        <f>IFERROR(VLOOKUP($H2438,'Water F Rev'!$A:$L,15,FALSE),0)</f>
        <v>0</v>
      </c>
      <c r="P2438" s="34">
        <f>IFERROR(VLOOKUP($H2438,'Water F Rev'!$A:$L,16,FALSE),0)</f>
        <v>0</v>
      </c>
      <c r="Q2438" s="42">
        <f>IFERROR(VLOOKUP($H2438,'Water F Rev'!$A:$L,17,FALSE),0)</f>
        <v>0</v>
      </c>
      <c r="R2438" s="34">
        <f>IFERROR(VLOOKUP($H2438,'Water F Exp'!$A:$K,15,FALSE),0)</f>
        <v>0</v>
      </c>
      <c r="S2438" s="34">
        <f>IFERROR(VLOOKUP($H2438,'Water F Exp'!$A:$K,16,FALSE),0)</f>
        <v>0</v>
      </c>
      <c r="T2438" s="42">
        <f>IFERROR(VLOOKUP($H2438,'Water F Exp'!$A:$K,17,FALSE),0)</f>
        <v>0</v>
      </c>
      <c r="U2438" s="34">
        <f ca="1">IFERROR(VLOOKUP($H2438,'Sewer F Rev'!$A:$E,15,FALSE),0)</f>
        <v>0</v>
      </c>
      <c r="V2438" s="34">
        <f ca="1">IFERROR(VLOOKUP($H2438,'Sewer F Rev'!$A:$E,16,FALSE),0)</f>
        <v>0</v>
      </c>
      <c r="W2438" s="42">
        <f ca="1">IFERROR(VLOOKUP($H2438,'Sewer F Rev'!$A:$E,17,FALSE),0)</f>
        <v>0</v>
      </c>
      <c r="X2438" s="34">
        <f>IFERROR(VLOOKUP($H2438,'Sewer F Exp'!$A:$B,15,FALSE),0)</f>
        <v>0</v>
      </c>
      <c r="Y2438" s="34">
        <f>IFERROR(VLOOKUP($H2438,'Sewer F Exp'!$A:$B,16,FALSE),0)</f>
        <v>0</v>
      </c>
      <c r="Z2438" s="42">
        <f>IFERROR(VLOOKUP($H2438,'Sewer F Exp'!$A:$B,17,FALSE),0)</f>
        <v>0</v>
      </c>
      <c r="AA2438" s="34">
        <f>IFERROR(VLOOKUP($H2438,'Refuse F Rev'!$A:$E,15,FALSE),0)</f>
        <v>0</v>
      </c>
      <c r="AB2438" s="34">
        <f>IFERROR(VLOOKUP($H2438,'Refuse F Rev'!$A:$E,16,FALSE),0)</f>
        <v>0</v>
      </c>
      <c r="AC2438" s="42">
        <f>IFERROR(VLOOKUP($H2438,'Refuse F Rev'!$A:$E,17,FALSE),0)</f>
        <v>0</v>
      </c>
      <c r="AD2438" s="34">
        <f>IFERROR(VLOOKUP($H2438,'Refuse F Exp'!$A:$E,15,FALSE),0)</f>
        <v>0</v>
      </c>
      <c r="AE2438" s="34">
        <f>IFERROR(VLOOKUP($H2438,'Refuse F Exp'!$A:$E,16,FALSE),0)</f>
        <v>0</v>
      </c>
      <c r="AF2438" s="42">
        <f>IFERROR(VLOOKUP($H2438,'Refuse F Exp'!$A:$E,17,FALSE),0)</f>
        <v>0</v>
      </c>
      <c r="AG2438" s="34">
        <f>IFERROR(VLOOKUP($H2438,#REF!,10,FALSE),0)</f>
        <v>0</v>
      </c>
      <c r="AH2438" s="34">
        <f>IFERROR(VLOOKUP($H2438,#REF!,11,FALSE),0)</f>
        <v>0</v>
      </c>
      <c r="AI2438" s="42">
        <f>IFERROR(VLOOKUP($H2438,#REF!,12,FALSE),0)</f>
        <v>0</v>
      </c>
      <c r="AJ2438" s="34">
        <f>IFERROR(VLOOKUP($H2438,#REF!,10,FALSE),0)</f>
        <v>0</v>
      </c>
      <c r="AK2438" s="34">
        <f>IFERROR(VLOOKUP($H2438,#REF!,11,FALSE),0)</f>
        <v>0</v>
      </c>
      <c r="AL2438" s="42">
        <f>IFERROR(VLOOKUP($H2438,#REF!,12,FALSE),0)</f>
        <v>0</v>
      </c>
      <c r="AM2438" s="34">
        <f>IFERROR(VLOOKUP($H2438,#REF!,10,FALSE),0)</f>
        <v>0</v>
      </c>
      <c r="AN2438" s="34">
        <f>IFERROR(VLOOKUP($H2438,#REF!,11,FALSE),0)</f>
        <v>0</v>
      </c>
      <c r="AO2438" s="42">
        <f>IFERROR(VLOOKUP($H2438,#REF!,12,FALSE),0)</f>
        <v>0</v>
      </c>
      <c r="AP2438" s="34">
        <f>IFERROR(VLOOKUP($H2438,#REF!,10,FALSE),0)</f>
        <v>0</v>
      </c>
      <c r="AQ2438" s="34">
        <f>IFERROR(VLOOKUP($H2438,#REF!,11,FALSE),0)</f>
        <v>0</v>
      </c>
      <c r="AR2438" s="42">
        <f>IFERROR(VLOOKUP($H2438,#REF!,12,FALSE),0)</f>
        <v>0</v>
      </c>
      <c r="AS2438" s="34">
        <f>IFERROR(VLOOKUP($H2438,#REF!,13,FALSE),0)</f>
        <v>0</v>
      </c>
      <c r="AT2438" s="34">
        <f>IFERROR(VLOOKUP($H2438,#REF!,14,FALSE),0)</f>
        <v>0</v>
      </c>
      <c r="AU2438" s="42">
        <f>IFERROR(VLOOKUP($H2438,#REF!,15,FALSE),0)</f>
        <v>0</v>
      </c>
      <c r="AV2438" s="34">
        <f>IFERROR(VLOOKUP($H2438,#REF!,15,FALSE),0)</f>
        <v>0</v>
      </c>
      <c r="AW2438" s="34">
        <f>IFERROR(VLOOKUP($H2438,#REF!,16,FALSE),0)</f>
        <v>0</v>
      </c>
      <c r="AX2438" s="42">
        <f>IFERROR(VLOOKUP($H2438,#REF!,17,FALSE),0)</f>
        <v>0</v>
      </c>
    </row>
    <row r="2439" spans="1:50" x14ac:dyDescent="0.3">
      <c r="A2439" s="33" t="str">
        <f t="shared" si="152"/>
        <v>0</v>
      </c>
      <c r="B2439" s="33">
        <f>+'R&amp;E EXPORT'!B2238</f>
        <v>0</v>
      </c>
      <c r="C2439" t="str">
        <f>IFERROR(VLOOKUP(A2439,'MCSJ Export'!A:C,3,FALSE),"")</f>
        <v/>
      </c>
      <c r="D2439" s="37">
        <f t="shared" ca="1" si="153"/>
        <v>0</v>
      </c>
      <c r="E2439" s="37">
        <f t="shared" ca="1" si="154"/>
        <v>0</v>
      </c>
      <c r="F2439" s="37">
        <f t="shared" ca="1" si="155"/>
        <v>0</v>
      </c>
      <c r="G2439" s="37"/>
      <c r="H2439" s="33">
        <f>+'R&amp;E EXPORT'!A2238</f>
        <v>0</v>
      </c>
      <c r="I2439" s="34">
        <f>IFERROR(VLOOKUP($H2439,'Gen F Rev'!$A:$M,15,FALSE),0)</f>
        <v>0</v>
      </c>
      <c r="J2439" s="34">
        <f>IFERROR(VLOOKUP($H2439,'Gen F Rev'!$A:$M,16,FALSE),0)</f>
        <v>0</v>
      </c>
      <c r="K2439" s="42">
        <f>IFERROR(VLOOKUP($H2439,'Gen F Rev'!$A:$M,17,FALSE),0)</f>
        <v>0</v>
      </c>
      <c r="L2439" s="34">
        <f>IFERROR(VLOOKUP($H2439,'Gen F Exp'!$A:$E,15,FALSE),0)</f>
        <v>0</v>
      </c>
      <c r="M2439" s="34">
        <f>IFERROR(VLOOKUP($H2439,'Gen F Exp'!$A:$E,16,FALSE),0)</f>
        <v>0</v>
      </c>
      <c r="N2439" s="42">
        <f>IFERROR(VLOOKUP($H2439,'Gen F Exp'!$A:$E,17,FALSE),0)</f>
        <v>0</v>
      </c>
      <c r="O2439" s="34">
        <f>IFERROR(VLOOKUP($H2439,'Water F Rev'!$A:$L,15,FALSE),0)</f>
        <v>0</v>
      </c>
      <c r="P2439" s="34">
        <f>IFERROR(VLOOKUP($H2439,'Water F Rev'!$A:$L,16,FALSE),0)</f>
        <v>0</v>
      </c>
      <c r="Q2439" s="42">
        <f>IFERROR(VLOOKUP($H2439,'Water F Rev'!$A:$L,17,FALSE),0)</f>
        <v>0</v>
      </c>
      <c r="R2439" s="34">
        <f>IFERROR(VLOOKUP($H2439,'Water F Exp'!$A:$K,15,FALSE),0)</f>
        <v>0</v>
      </c>
      <c r="S2439" s="34">
        <f>IFERROR(VLOOKUP($H2439,'Water F Exp'!$A:$K,16,FALSE),0)</f>
        <v>0</v>
      </c>
      <c r="T2439" s="42">
        <f>IFERROR(VLOOKUP($H2439,'Water F Exp'!$A:$K,17,FALSE),0)</f>
        <v>0</v>
      </c>
      <c r="U2439" s="34">
        <f ca="1">IFERROR(VLOOKUP($H2439,'Sewer F Rev'!$A:$E,15,FALSE),0)</f>
        <v>0</v>
      </c>
      <c r="V2439" s="34">
        <f ca="1">IFERROR(VLOOKUP($H2439,'Sewer F Rev'!$A:$E,16,FALSE),0)</f>
        <v>0</v>
      </c>
      <c r="W2439" s="42">
        <f ca="1">IFERROR(VLOOKUP($H2439,'Sewer F Rev'!$A:$E,17,FALSE),0)</f>
        <v>0</v>
      </c>
      <c r="X2439" s="34">
        <f>IFERROR(VLOOKUP($H2439,'Sewer F Exp'!$A:$B,15,FALSE),0)</f>
        <v>0</v>
      </c>
      <c r="Y2439" s="34">
        <f>IFERROR(VLOOKUP($H2439,'Sewer F Exp'!$A:$B,16,FALSE),0)</f>
        <v>0</v>
      </c>
      <c r="Z2439" s="42">
        <f>IFERROR(VLOOKUP($H2439,'Sewer F Exp'!$A:$B,17,FALSE),0)</f>
        <v>0</v>
      </c>
      <c r="AA2439" s="34">
        <f>IFERROR(VLOOKUP($H2439,'Refuse F Rev'!$A:$E,15,FALSE),0)</f>
        <v>0</v>
      </c>
      <c r="AB2439" s="34">
        <f>IFERROR(VLOOKUP($H2439,'Refuse F Rev'!$A:$E,16,FALSE),0)</f>
        <v>0</v>
      </c>
      <c r="AC2439" s="42">
        <f>IFERROR(VLOOKUP($H2439,'Refuse F Rev'!$A:$E,17,FALSE),0)</f>
        <v>0</v>
      </c>
      <c r="AD2439" s="34">
        <f>IFERROR(VLOOKUP($H2439,'Refuse F Exp'!$A:$E,15,FALSE),0)</f>
        <v>0</v>
      </c>
      <c r="AE2439" s="34">
        <f>IFERROR(VLOOKUP($H2439,'Refuse F Exp'!$A:$E,16,FALSE),0)</f>
        <v>0</v>
      </c>
      <c r="AF2439" s="42">
        <f>IFERROR(VLOOKUP($H2439,'Refuse F Exp'!$A:$E,17,FALSE),0)</f>
        <v>0</v>
      </c>
      <c r="AG2439" s="34">
        <f>IFERROR(VLOOKUP($H2439,#REF!,10,FALSE),0)</f>
        <v>0</v>
      </c>
      <c r="AH2439" s="34">
        <f>IFERROR(VLOOKUP($H2439,#REF!,11,FALSE),0)</f>
        <v>0</v>
      </c>
      <c r="AI2439" s="42">
        <f>IFERROR(VLOOKUP($H2439,#REF!,12,FALSE),0)</f>
        <v>0</v>
      </c>
      <c r="AJ2439" s="34">
        <f>IFERROR(VLOOKUP($H2439,#REF!,10,FALSE),0)</f>
        <v>0</v>
      </c>
      <c r="AK2439" s="34">
        <f>IFERROR(VLOOKUP($H2439,#REF!,11,FALSE),0)</f>
        <v>0</v>
      </c>
      <c r="AL2439" s="42">
        <f>IFERROR(VLOOKUP($H2439,#REF!,12,FALSE),0)</f>
        <v>0</v>
      </c>
      <c r="AM2439" s="34">
        <f>IFERROR(VLOOKUP($H2439,#REF!,10,FALSE),0)</f>
        <v>0</v>
      </c>
      <c r="AN2439" s="34">
        <f>IFERROR(VLOOKUP($H2439,#REF!,11,FALSE),0)</f>
        <v>0</v>
      </c>
      <c r="AO2439" s="42">
        <f>IFERROR(VLOOKUP($H2439,#REF!,12,FALSE),0)</f>
        <v>0</v>
      </c>
      <c r="AP2439" s="34">
        <f>IFERROR(VLOOKUP($H2439,#REF!,10,FALSE),0)</f>
        <v>0</v>
      </c>
      <c r="AQ2439" s="34">
        <f>IFERROR(VLOOKUP($H2439,#REF!,11,FALSE),0)</f>
        <v>0</v>
      </c>
      <c r="AR2439" s="42">
        <f>IFERROR(VLOOKUP($H2439,#REF!,12,FALSE),0)</f>
        <v>0</v>
      </c>
      <c r="AS2439" s="34">
        <f>IFERROR(VLOOKUP($H2439,#REF!,13,FALSE),0)</f>
        <v>0</v>
      </c>
      <c r="AT2439" s="34">
        <f>IFERROR(VLOOKUP($H2439,#REF!,14,FALSE),0)</f>
        <v>0</v>
      </c>
      <c r="AU2439" s="42">
        <f>IFERROR(VLOOKUP($H2439,#REF!,15,FALSE),0)</f>
        <v>0</v>
      </c>
      <c r="AV2439" s="34">
        <f>IFERROR(VLOOKUP($H2439,#REF!,15,FALSE),0)</f>
        <v>0</v>
      </c>
      <c r="AW2439" s="34">
        <f>IFERROR(VLOOKUP($H2439,#REF!,16,FALSE),0)</f>
        <v>0</v>
      </c>
      <c r="AX2439" s="42">
        <f>IFERROR(VLOOKUP($H2439,#REF!,17,FALSE),0)</f>
        <v>0</v>
      </c>
    </row>
    <row r="2440" spans="1:50" x14ac:dyDescent="0.3">
      <c r="A2440" s="33" t="str">
        <f t="shared" si="152"/>
        <v>0</v>
      </c>
      <c r="B2440" s="33">
        <f>+'R&amp;E EXPORT'!B2239</f>
        <v>0</v>
      </c>
      <c r="C2440" t="str">
        <f>IFERROR(VLOOKUP(A2440,'MCSJ Export'!A:C,3,FALSE),"")</f>
        <v/>
      </c>
      <c r="D2440" s="37">
        <f t="shared" ca="1" si="153"/>
        <v>0</v>
      </c>
      <c r="E2440" s="37">
        <f t="shared" ca="1" si="154"/>
        <v>0</v>
      </c>
      <c r="F2440" s="37">
        <f t="shared" ca="1" si="155"/>
        <v>0</v>
      </c>
      <c r="G2440" s="37"/>
      <c r="H2440" s="33">
        <f>+'R&amp;E EXPORT'!A2239</f>
        <v>0</v>
      </c>
      <c r="I2440" s="34">
        <f>IFERROR(VLOOKUP($H2440,'Gen F Rev'!$A:$M,15,FALSE),0)</f>
        <v>0</v>
      </c>
      <c r="J2440" s="34">
        <f>IFERROR(VLOOKUP($H2440,'Gen F Rev'!$A:$M,16,FALSE),0)</f>
        <v>0</v>
      </c>
      <c r="K2440" s="42">
        <f>IFERROR(VLOOKUP($H2440,'Gen F Rev'!$A:$M,17,FALSE),0)</f>
        <v>0</v>
      </c>
      <c r="L2440" s="34">
        <f>IFERROR(VLOOKUP($H2440,'Gen F Exp'!$A:$E,15,FALSE),0)</f>
        <v>0</v>
      </c>
      <c r="M2440" s="34">
        <f>IFERROR(VLOOKUP($H2440,'Gen F Exp'!$A:$E,16,FALSE),0)</f>
        <v>0</v>
      </c>
      <c r="N2440" s="42">
        <f>IFERROR(VLOOKUP($H2440,'Gen F Exp'!$A:$E,17,FALSE),0)</f>
        <v>0</v>
      </c>
      <c r="O2440" s="34">
        <f>IFERROR(VLOOKUP($H2440,'Water F Rev'!$A:$L,15,FALSE),0)</f>
        <v>0</v>
      </c>
      <c r="P2440" s="34">
        <f>IFERROR(VLOOKUP($H2440,'Water F Rev'!$A:$L,16,FALSE),0)</f>
        <v>0</v>
      </c>
      <c r="Q2440" s="42">
        <f>IFERROR(VLOOKUP($H2440,'Water F Rev'!$A:$L,17,FALSE),0)</f>
        <v>0</v>
      </c>
      <c r="R2440" s="34">
        <f>IFERROR(VLOOKUP($H2440,'Water F Exp'!$A:$K,15,FALSE),0)</f>
        <v>0</v>
      </c>
      <c r="S2440" s="34">
        <f>IFERROR(VLOOKUP($H2440,'Water F Exp'!$A:$K,16,FALSE),0)</f>
        <v>0</v>
      </c>
      <c r="T2440" s="42">
        <f>IFERROR(VLOOKUP($H2440,'Water F Exp'!$A:$K,17,FALSE),0)</f>
        <v>0</v>
      </c>
      <c r="U2440" s="34">
        <f ca="1">IFERROR(VLOOKUP($H2440,'Sewer F Rev'!$A:$E,15,FALSE),0)</f>
        <v>0</v>
      </c>
      <c r="V2440" s="34">
        <f ca="1">IFERROR(VLOOKUP($H2440,'Sewer F Rev'!$A:$E,16,FALSE),0)</f>
        <v>0</v>
      </c>
      <c r="W2440" s="42">
        <f ca="1">IFERROR(VLOOKUP($H2440,'Sewer F Rev'!$A:$E,17,FALSE),0)</f>
        <v>0</v>
      </c>
      <c r="X2440" s="34">
        <f>IFERROR(VLOOKUP($H2440,'Sewer F Exp'!$A:$B,15,FALSE),0)</f>
        <v>0</v>
      </c>
      <c r="Y2440" s="34">
        <f>IFERROR(VLOOKUP($H2440,'Sewer F Exp'!$A:$B,16,FALSE),0)</f>
        <v>0</v>
      </c>
      <c r="Z2440" s="42">
        <f>IFERROR(VLOOKUP($H2440,'Sewer F Exp'!$A:$B,17,FALSE),0)</f>
        <v>0</v>
      </c>
      <c r="AA2440" s="34">
        <f>IFERROR(VLOOKUP($H2440,'Refuse F Rev'!$A:$E,15,FALSE),0)</f>
        <v>0</v>
      </c>
      <c r="AB2440" s="34">
        <f>IFERROR(VLOOKUP($H2440,'Refuse F Rev'!$A:$E,16,FALSE),0)</f>
        <v>0</v>
      </c>
      <c r="AC2440" s="42">
        <f>IFERROR(VLOOKUP($H2440,'Refuse F Rev'!$A:$E,17,FALSE),0)</f>
        <v>0</v>
      </c>
      <c r="AD2440" s="34">
        <f>IFERROR(VLOOKUP($H2440,'Refuse F Exp'!$A:$E,15,FALSE),0)</f>
        <v>0</v>
      </c>
      <c r="AE2440" s="34">
        <f>IFERROR(VLOOKUP($H2440,'Refuse F Exp'!$A:$E,16,FALSE),0)</f>
        <v>0</v>
      </c>
      <c r="AF2440" s="42">
        <f>IFERROR(VLOOKUP($H2440,'Refuse F Exp'!$A:$E,17,FALSE),0)</f>
        <v>0</v>
      </c>
      <c r="AG2440" s="34">
        <f>IFERROR(VLOOKUP($H2440,#REF!,10,FALSE),0)</f>
        <v>0</v>
      </c>
      <c r="AH2440" s="34">
        <f>IFERROR(VLOOKUP($H2440,#REF!,11,FALSE),0)</f>
        <v>0</v>
      </c>
      <c r="AI2440" s="42">
        <f>IFERROR(VLOOKUP($H2440,#REF!,12,FALSE),0)</f>
        <v>0</v>
      </c>
      <c r="AJ2440" s="34">
        <f>IFERROR(VLOOKUP($H2440,#REF!,10,FALSE),0)</f>
        <v>0</v>
      </c>
      <c r="AK2440" s="34">
        <f>IFERROR(VLOOKUP($H2440,#REF!,11,FALSE),0)</f>
        <v>0</v>
      </c>
      <c r="AL2440" s="42">
        <f>IFERROR(VLOOKUP($H2440,#REF!,12,FALSE),0)</f>
        <v>0</v>
      </c>
      <c r="AM2440" s="34">
        <f>IFERROR(VLOOKUP($H2440,#REF!,10,FALSE),0)</f>
        <v>0</v>
      </c>
      <c r="AN2440" s="34">
        <f>IFERROR(VLOOKUP($H2440,#REF!,11,FALSE),0)</f>
        <v>0</v>
      </c>
      <c r="AO2440" s="42">
        <f>IFERROR(VLOOKUP($H2440,#REF!,12,FALSE),0)</f>
        <v>0</v>
      </c>
      <c r="AP2440" s="34">
        <f>IFERROR(VLOOKUP($H2440,#REF!,10,FALSE),0)</f>
        <v>0</v>
      </c>
      <c r="AQ2440" s="34">
        <f>IFERROR(VLOOKUP($H2440,#REF!,11,FALSE),0)</f>
        <v>0</v>
      </c>
      <c r="AR2440" s="42">
        <f>IFERROR(VLOOKUP($H2440,#REF!,12,FALSE),0)</f>
        <v>0</v>
      </c>
      <c r="AS2440" s="34">
        <f>IFERROR(VLOOKUP($H2440,#REF!,13,FALSE),0)</f>
        <v>0</v>
      </c>
      <c r="AT2440" s="34">
        <f>IFERROR(VLOOKUP($H2440,#REF!,14,FALSE),0)</f>
        <v>0</v>
      </c>
      <c r="AU2440" s="42">
        <f>IFERROR(VLOOKUP($H2440,#REF!,15,FALSE),0)</f>
        <v>0</v>
      </c>
      <c r="AV2440" s="34">
        <f>IFERROR(VLOOKUP($H2440,#REF!,15,FALSE),0)</f>
        <v>0</v>
      </c>
      <c r="AW2440" s="34">
        <f>IFERROR(VLOOKUP($H2440,#REF!,16,FALSE),0)</f>
        <v>0</v>
      </c>
      <c r="AX2440" s="42">
        <f>IFERROR(VLOOKUP($H2440,#REF!,17,FALSE),0)</f>
        <v>0</v>
      </c>
    </row>
    <row r="2441" spans="1:50" x14ac:dyDescent="0.3">
      <c r="A2441" s="33" t="str">
        <f t="shared" si="152"/>
        <v>0</v>
      </c>
      <c r="B2441" s="33">
        <f>+'R&amp;E EXPORT'!B2240</f>
        <v>0</v>
      </c>
      <c r="C2441" t="str">
        <f>IFERROR(VLOOKUP(A2441,'MCSJ Export'!A:C,3,FALSE),"")</f>
        <v/>
      </c>
      <c r="D2441" s="37">
        <f t="shared" ca="1" si="153"/>
        <v>0</v>
      </c>
      <c r="E2441" s="37">
        <f t="shared" ca="1" si="154"/>
        <v>0</v>
      </c>
      <c r="F2441" s="37">
        <f t="shared" ca="1" si="155"/>
        <v>0</v>
      </c>
      <c r="G2441" s="37"/>
      <c r="H2441" s="33">
        <f>+'R&amp;E EXPORT'!A2240</f>
        <v>0</v>
      </c>
      <c r="I2441" s="34">
        <f>IFERROR(VLOOKUP($H2441,'Gen F Rev'!$A:$M,15,FALSE),0)</f>
        <v>0</v>
      </c>
      <c r="J2441" s="34">
        <f>IFERROR(VLOOKUP($H2441,'Gen F Rev'!$A:$M,16,FALSE),0)</f>
        <v>0</v>
      </c>
      <c r="K2441" s="42">
        <f>IFERROR(VLOOKUP($H2441,'Gen F Rev'!$A:$M,17,FALSE),0)</f>
        <v>0</v>
      </c>
      <c r="L2441" s="34">
        <f>IFERROR(VLOOKUP($H2441,'Gen F Exp'!$A:$E,15,FALSE),0)</f>
        <v>0</v>
      </c>
      <c r="M2441" s="34">
        <f>IFERROR(VLOOKUP($H2441,'Gen F Exp'!$A:$E,16,FALSE),0)</f>
        <v>0</v>
      </c>
      <c r="N2441" s="42">
        <f>IFERROR(VLOOKUP($H2441,'Gen F Exp'!$A:$E,17,FALSE),0)</f>
        <v>0</v>
      </c>
      <c r="O2441" s="34">
        <f>IFERROR(VLOOKUP($H2441,'Water F Rev'!$A:$L,15,FALSE),0)</f>
        <v>0</v>
      </c>
      <c r="P2441" s="34">
        <f>IFERROR(VLOOKUP($H2441,'Water F Rev'!$A:$L,16,FALSE),0)</f>
        <v>0</v>
      </c>
      <c r="Q2441" s="42">
        <f>IFERROR(VLOOKUP($H2441,'Water F Rev'!$A:$L,17,FALSE),0)</f>
        <v>0</v>
      </c>
      <c r="R2441" s="34">
        <f>IFERROR(VLOOKUP($H2441,'Water F Exp'!$A:$K,15,FALSE),0)</f>
        <v>0</v>
      </c>
      <c r="S2441" s="34">
        <f>IFERROR(VLOOKUP($H2441,'Water F Exp'!$A:$K,16,FALSE),0)</f>
        <v>0</v>
      </c>
      <c r="T2441" s="42">
        <f>IFERROR(VLOOKUP($H2441,'Water F Exp'!$A:$K,17,FALSE),0)</f>
        <v>0</v>
      </c>
      <c r="U2441" s="34">
        <f ca="1">IFERROR(VLOOKUP($H2441,'Sewer F Rev'!$A:$E,15,FALSE),0)</f>
        <v>0</v>
      </c>
      <c r="V2441" s="34">
        <f ca="1">IFERROR(VLOOKUP($H2441,'Sewer F Rev'!$A:$E,16,FALSE),0)</f>
        <v>0</v>
      </c>
      <c r="W2441" s="42">
        <f ca="1">IFERROR(VLOOKUP($H2441,'Sewer F Rev'!$A:$E,17,FALSE),0)</f>
        <v>0</v>
      </c>
      <c r="X2441" s="34">
        <f>IFERROR(VLOOKUP($H2441,'Sewer F Exp'!$A:$B,15,FALSE),0)</f>
        <v>0</v>
      </c>
      <c r="Y2441" s="34">
        <f>IFERROR(VLOOKUP($H2441,'Sewer F Exp'!$A:$B,16,FALSE),0)</f>
        <v>0</v>
      </c>
      <c r="Z2441" s="42">
        <f>IFERROR(VLOOKUP($H2441,'Sewer F Exp'!$A:$B,17,FALSE),0)</f>
        <v>0</v>
      </c>
      <c r="AA2441" s="34">
        <f>IFERROR(VLOOKUP($H2441,'Refuse F Rev'!$A:$E,15,FALSE),0)</f>
        <v>0</v>
      </c>
      <c r="AB2441" s="34">
        <f>IFERROR(VLOOKUP($H2441,'Refuse F Rev'!$A:$E,16,FALSE),0)</f>
        <v>0</v>
      </c>
      <c r="AC2441" s="42">
        <f>IFERROR(VLOOKUP($H2441,'Refuse F Rev'!$A:$E,17,FALSE),0)</f>
        <v>0</v>
      </c>
      <c r="AD2441" s="34">
        <f>IFERROR(VLOOKUP($H2441,'Refuse F Exp'!$A:$E,15,FALSE),0)</f>
        <v>0</v>
      </c>
      <c r="AE2441" s="34">
        <f>IFERROR(VLOOKUP($H2441,'Refuse F Exp'!$A:$E,16,FALSE),0)</f>
        <v>0</v>
      </c>
      <c r="AF2441" s="42">
        <f>IFERROR(VLOOKUP($H2441,'Refuse F Exp'!$A:$E,17,FALSE),0)</f>
        <v>0</v>
      </c>
      <c r="AG2441" s="34">
        <f>IFERROR(VLOOKUP($H2441,#REF!,10,FALSE),0)</f>
        <v>0</v>
      </c>
      <c r="AH2441" s="34">
        <f>IFERROR(VLOOKUP($H2441,#REF!,11,FALSE),0)</f>
        <v>0</v>
      </c>
      <c r="AI2441" s="42">
        <f>IFERROR(VLOOKUP($H2441,#REF!,12,FALSE),0)</f>
        <v>0</v>
      </c>
      <c r="AJ2441" s="34">
        <f>IFERROR(VLOOKUP($H2441,#REF!,10,FALSE),0)</f>
        <v>0</v>
      </c>
      <c r="AK2441" s="34">
        <f>IFERROR(VLOOKUP($H2441,#REF!,11,FALSE),0)</f>
        <v>0</v>
      </c>
      <c r="AL2441" s="42">
        <f>IFERROR(VLOOKUP($H2441,#REF!,12,FALSE),0)</f>
        <v>0</v>
      </c>
      <c r="AM2441" s="34">
        <f>IFERROR(VLOOKUP($H2441,#REF!,10,FALSE),0)</f>
        <v>0</v>
      </c>
      <c r="AN2441" s="34">
        <f>IFERROR(VLOOKUP($H2441,#REF!,11,FALSE),0)</f>
        <v>0</v>
      </c>
      <c r="AO2441" s="42">
        <f>IFERROR(VLOOKUP($H2441,#REF!,12,FALSE),0)</f>
        <v>0</v>
      </c>
      <c r="AP2441" s="34">
        <f>IFERROR(VLOOKUP($H2441,#REF!,10,FALSE),0)</f>
        <v>0</v>
      </c>
      <c r="AQ2441" s="34">
        <f>IFERROR(VLOOKUP($H2441,#REF!,11,FALSE),0)</f>
        <v>0</v>
      </c>
      <c r="AR2441" s="42">
        <f>IFERROR(VLOOKUP($H2441,#REF!,12,FALSE),0)</f>
        <v>0</v>
      </c>
      <c r="AS2441" s="34">
        <f>IFERROR(VLOOKUP($H2441,#REF!,13,FALSE),0)</f>
        <v>0</v>
      </c>
      <c r="AT2441" s="34">
        <f>IFERROR(VLOOKUP($H2441,#REF!,14,FALSE),0)</f>
        <v>0</v>
      </c>
      <c r="AU2441" s="42">
        <f>IFERROR(VLOOKUP($H2441,#REF!,15,FALSE),0)</f>
        <v>0</v>
      </c>
      <c r="AV2441" s="34">
        <f>IFERROR(VLOOKUP($H2441,#REF!,15,FALSE),0)</f>
        <v>0</v>
      </c>
      <c r="AW2441" s="34">
        <f>IFERROR(VLOOKUP($H2441,#REF!,16,FALSE),0)</f>
        <v>0</v>
      </c>
      <c r="AX2441" s="42">
        <f>IFERROR(VLOOKUP($H2441,#REF!,17,FALSE),0)</f>
        <v>0</v>
      </c>
    </row>
    <row r="2442" spans="1:50" x14ac:dyDescent="0.3">
      <c r="A2442" s="33" t="str">
        <f t="shared" si="152"/>
        <v>0</v>
      </c>
      <c r="B2442" s="33">
        <f>+'R&amp;E EXPORT'!B2241</f>
        <v>0</v>
      </c>
      <c r="C2442" t="str">
        <f>IFERROR(VLOOKUP(A2442,'MCSJ Export'!A:C,3,FALSE),"")</f>
        <v/>
      </c>
      <c r="D2442" s="37">
        <f t="shared" ca="1" si="153"/>
        <v>0</v>
      </c>
      <c r="E2442" s="37">
        <f t="shared" ca="1" si="154"/>
        <v>0</v>
      </c>
      <c r="F2442" s="37">
        <f t="shared" ca="1" si="155"/>
        <v>0</v>
      </c>
      <c r="G2442" s="37"/>
      <c r="H2442" s="33">
        <f>+'R&amp;E EXPORT'!A2241</f>
        <v>0</v>
      </c>
      <c r="I2442" s="34">
        <f>IFERROR(VLOOKUP($H2442,'Gen F Rev'!$A:$M,15,FALSE),0)</f>
        <v>0</v>
      </c>
      <c r="J2442" s="34">
        <f>IFERROR(VLOOKUP($H2442,'Gen F Rev'!$A:$M,16,FALSE),0)</f>
        <v>0</v>
      </c>
      <c r="K2442" s="42">
        <f>IFERROR(VLOOKUP($H2442,'Gen F Rev'!$A:$M,17,FALSE),0)</f>
        <v>0</v>
      </c>
      <c r="L2442" s="34">
        <f>IFERROR(VLOOKUP($H2442,'Gen F Exp'!$A:$E,15,FALSE),0)</f>
        <v>0</v>
      </c>
      <c r="M2442" s="34">
        <f>IFERROR(VLOOKUP($H2442,'Gen F Exp'!$A:$E,16,FALSE),0)</f>
        <v>0</v>
      </c>
      <c r="N2442" s="42">
        <f>IFERROR(VLOOKUP($H2442,'Gen F Exp'!$A:$E,17,FALSE),0)</f>
        <v>0</v>
      </c>
      <c r="O2442" s="34">
        <f>IFERROR(VLOOKUP($H2442,'Water F Rev'!$A:$L,15,FALSE),0)</f>
        <v>0</v>
      </c>
      <c r="P2442" s="34">
        <f>IFERROR(VLOOKUP($H2442,'Water F Rev'!$A:$L,16,FALSE),0)</f>
        <v>0</v>
      </c>
      <c r="Q2442" s="42">
        <f>IFERROR(VLOOKUP($H2442,'Water F Rev'!$A:$L,17,FALSE),0)</f>
        <v>0</v>
      </c>
      <c r="R2442" s="34">
        <f>IFERROR(VLOOKUP($H2442,'Water F Exp'!$A:$K,15,FALSE),0)</f>
        <v>0</v>
      </c>
      <c r="S2442" s="34">
        <f>IFERROR(VLOOKUP($H2442,'Water F Exp'!$A:$K,16,FALSE),0)</f>
        <v>0</v>
      </c>
      <c r="T2442" s="42">
        <f>IFERROR(VLOOKUP($H2442,'Water F Exp'!$A:$K,17,FALSE),0)</f>
        <v>0</v>
      </c>
      <c r="U2442" s="34">
        <f ca="1">IFERROR(VLOOKUP($H2442,'Sewer F Rev'!$A:$E,15,FALSE),0)</f>
        <v>0</v>
      </c>
      <c r="V2442" s="34">
        <f ca="1">IFERROR(VLOOKUP($H2442,'Sewer F Rev'!$A:$E,16,FALSE),0)</f>
        <v>0</v>
      </c>
      <c r="W2442" s="42">
        <f ca="1">IFERROR(VLOOKUP($H2442,'Sewer F Rev'!$A:$E,17,FALSE),0)</f>
        <v>0</v>
      </c>
      <c r="X2442" s="34">
        <f>IFERROR(VLOOKUP($H2442,'Sewer F Exp'!$A:$B,15,FALSE),0)</f>
        <v>0</v>
      </c>
      <c r="Y2442" s="34">
        <f>IFERROR(VLOOKUP($H2442,'Sewer F Exp'!$A:$B,16,FALSE),0)</f>
        <v>0</v>
      </c>
      <c r="Z2442" s="42">
        <f>IFERROR(VLOOKUP($H2442,'Sewer F Exp'!$A:$B,17,FALSE),0)</f>
        <v>0</v>
      </c>
      <c r="AA2442" s="34">
        <f>IFERROR(VLOOKUP($H2442,'Refuse F Rev'!$A:$E,15,FALSE),0)</f>
        <v>0</v>
      </c>
      <c r="AB2442" s="34">
        <f>IFERROR(VLOOKUP($H2442,'Refuse F Rev'!$A:$E,16,FALSE),0)</f>
        <v>0</v>
      </c>
      <c r="AC2442" s="42">
        <f>IFERROR(VLOOKUP($H2442,'Refuse F Rev'!$A:$E,17,FALSE),0)</f>
        <v>0</v>
      </c>
      <c r="AD2442" s="34">
        <f>IFERROR(VLOOKUP($H2442,'Refuse F Exp'!$A:$E,15,FALSE),0)</f>
        <v>0</v>
      </c>
      <c r="AE2442" s="34">
        <f>IFERROR(VLOOKUP($H2442,'Refuse F Exp'!$A:$E,16,FALSE),0)</f>
        <v>0</v>
      </c>
      <c r="AF2442" s="42">
        <f>IFERROR(VLOOKUP($H2442,'Refuse F Exp'!$A:$E,17,FALSE),0)</f>
        <v>0</v>
      </c>
      <c r="AG2442" s="34">
        <f>IFERROR(VLOOKUP($H2442,#REF!,10,FALSE),0)</f>
        <v>0</v>
      </c>
      <c r="AH2442" s="34">
        <f>IFERROR(VLOOKUP($H2442,#REF!,11,FALSE),0)</f>
        <v>0</v>
      </c>
      <c r="AI2442" s="42">
        <f>IFERROR(VLOOKUP($H2442,#REF!,12,FALSE),0)</f>
        <v>0</v>
      </c>
      <c r="AJ2442" s="34">
        <f>IFERROR(VLOOKUP($H2442,#REF!,10,FALSE),0)</f>
        <v>0</v>
      </c>
      <c r="AK2442" s="34">
        <f>IFERROR(VLOOKUP($H2442,#REF!,11,FALSE),0)</f>
        <v>0</v>
      </c>
      <c r="AL2442" s="42">
        <f>IFERROR(VLOOKUP($H2442,#REF!,12,FALSE),0)</f>
        <v>0</v>
      </c>
      <c r="AM2442" s="34">
        <f>IFERROR(VLOOKUP($H2442,#REF!,10,FALSE),0)</f>
        <v>0</v>
      </c>
      <c r="AN2442" s="34">
        <f>IFERROR(VLOOKUP($H2442,#REF!,11,FALSE),0)</f>
        <v>0</v>
      </c>
      <c r="AO2442" s="42">
        <f>IFERROR(VLOOKUP($H2442,#REF!,12,FALSE),0)</f>
        <v>0</v>
      </c>
      <c r="AP2442" s="34">
        <f>IFERROR(VLOOKUP($H2442,#REF!,10,FALSE),0)</f>
        <v>0</v>
      </c>
      <c r="AQ2442" s="34">
        <f>IFERROR(VLOOKUP($H2442,#REF!,11,FALSE),0)</f>
        <v>0</v>
      </c>
      <c r="AR2442" s="42">
        <f>IFERROR(VLOOKUP($H2442,#REF!,12,FALSE),0)</f>
        <v>0</v>
      </c>
      <c r="AS2442" s="34">
        <f>IFERROR(VLOOKUP($H2442,#REF!,13,FALSE),0)</f>
        <v>0</v>
      </c>
      <c r="AT2442" s="34">
        <f>IFERROR(VLOOKUP($H2442,#REF!,14,FALSE),0)</f>
        <v>0</v>
      </c>
      <c r="AU2442" s="42">
        <f>IFERROR(VLOOKUP($H2442,#REF!,15,FALSE),0)</f>
        <v>0</v>
      </c>
      <c r="AV2442" s="34">
        <f>IFERROR(VLOOKUP($H2442,#REF!,15,FALSE),0)</f>
        <v>0</v>
      </c>
      <c r="AW2442" s="34">
        <f>IFERROR(VLOOKUP($H2442,#REF!,16,FALSE),0)</f>
        <v>0</v>
      </c>
      <c r="AX2442" s="42">
        <f>IFERROR(VLOOKUP($H2442,#REF!,17,FALSE),0)</f>
        <v>0</v>
      </c>
    </row>
    <row r="2443" spans="1:50" x14ac:dyDescent="0.3">
      <c r="A2443" s="33" t="str">
        <f t="shared" si="152"/>
        <v>0</v>
      </c>
      <c r="B2443" s="33">
        <f>+'R&amp;E EXPORT'!B2242</f>
        <v>0</v>
      </c>
      <c r="C2443" t="str">
        <f>IFERROR(VLOOKUP(A2443,'MCSJ Export'!A:C,3,FALSE),"")</f>
        <v/>
      </c>
      <c r="D2443" s="37">
        <f t="shared" ca="1" si="153"/>
        <v>0</v>
      </c>
      <c r="E2443" s="37">
        <f t="shared" ca="1" si="154"/>
        <v>0</v>
      </c>
      <c r="F2443" s="37">
        <f t="shared" ca="1" si="155"/>
        <v>0</v>
      </c>
      <c r="G2443" s="37"/>
      <c r="H2443" s="33">
        <f>+'R&amp;E EXPORT'!A2242</f>
        <v>0</v>
      </c>
      <c r="I2443" s="34">
        <f>IFERROR(VLOOKUP($H2443,'Gen F Rev'!$A:$M,15,FALSE),0)</f>
        <v>0</v>
      </c>
      <c r="J2443" s="34">
        <f>IFERROR(VLOOKUP($H2443,'Gen F Rev'!$A:$M,16,FALSE),0)</f>
        <v>0</v>
      </c>
      <c r="K2443" s="42">
        <f>IFERROR(VLOOKUP($H2443,'Gen F Rev'!$A:$M,17,FALSE),0)</f>
        <v>0</v>
      </c>
      <c r="L2443" s="34">
        <f>IFERROR(VLOOKUP($H2443,'Gen F Exp'!$A:$E,15,FALSE),0)</f>
        <v>0</v>
      </c>
      <c r="M2443" s="34">
        <f>IFERROR(VLOOKUP($H2443,'Gen F Exp'!$A:$E,16,FALSE),0)</f>
        <v>0</v>
      </c>
      <c r="N2443" s="42">
        <f>IFERROR(VLOOKUP($H2443,'Gen F Exp'!$A:$E,17,FALSE),0)</f>
        <v>0</v>
      </c>
      <c r="O2443" s="34">
        <f>IFERROR(VLOOKUP($H2443,'Water F Rev'!$A:$L,15,FALSE),0)</f>
        <v>0</v>
      </c>
      <c r="P2443" s="34">
        <f>IFERROR(VLOOKUP($H2443,'Water F Rev'!$A:$L,16,FALSE),0)</f>
        <v>0</v>
      </c>
      <c r="Q2443" s="42">
        <f>IFERROR(VLOOKUP($H2443,'Water F Rev'!$A:$L,17,FALSE),0)</f>
        <v>0</v>
      </c>
      <c r="R2443" s="34">
        <f>IFERROR(VLOOKUP($H2443,'Water F Exp'!$A:$K,15,FALSE),0)</f>
        <v>0</v>
      </c>
      <c r="S2443" s="34">
        <f>IFERROR(VLOOKUP($H2443,'Water F Exp'!$A:$K,16,FALSE),0)</f>
        <v>0</v>
      </c>
      <c r="T2443" s="42">
        <f>IFERROR(VLOOKUP($H2443,'Water F Exp'!$A:$K,17,FALSE),0)</f>
        <v>0</v>
      </c>
      <c r="U2443" s="34">
        <f ca="1">IFERROR(VLOOKUP($H2443,'Sewer F Rev'!$A:$E,15,FALSE),0)</f>
        <v>0</v>
      </c>
      <c r="V2443" s="34">
        <f ca="1">IFERROR(VLOOKUP($H2443,'Sewer F Rev'!$A:$E,16,FALSE),0)</f>
        <v>0</v>
      </c>
      <c r="W2443" s="42">
        <f ca="1">IFERROR(VLOOKUP($H2443,'Sewer F Rev'!$A:$E,17,FALSE),0)</f>
        <v>0</v>
      </c>
      <c r="X2443" s="34">
        <f>IFERROR(VLOOKUP($H2443,'Sewer F Exp'!$A:$B,15,FALSE),0)</f>
        <v>0</v>
      </c>
      <c r="Y2443" s="34">
        <f>IFERROR(VLOOKUP($H2443,'Sewer F Exp'!$A:$B,16,FALSE),0)</f>
        <v>0</v>
      </c>
      <c r="Z2443" s="42">
        <f>IFERROR(VLOOKUP($H2443,'Sewer F Exp'!$A:$B,17,FALSE),0)</f>
        <v>0</v>
      </c>
      <c r="AA2443" s="34">
        <f>IFERROR(VLOOKUP($H2443,'Refuse F Rev'!$A:$E,15,FALSE),0)</f>
        <v>0</v>
      </c>
      <c r="AB2443" s="34">
        <f>IFERROR(VLOOKUP($H2443,'Refuse F Rev'!$A:$E,16,FALSE),0)</f>
        <v>0</v>
      </c>
      <c r="AC2443" s="42">
        <f>IFERROR(VLOOKUP($H2443,'Refuse F Rev'!$A:$E,17,FALSE),0)</f>
        <v>0</v>
      </c>
      <c r="AD2443" s="34">
        <f>IFERROR(VLOOKUP($H2443,'Refuse F Exp'!$A:$E,15,FALSE),0)</f>
        <v>0</v>
      </c>
      <c r="AE2443" s="34">
        <f>IFERROR(VLOOKUP($H2443,'Refuse F Exp'!$A:$E,16,FALSE),0)</f>
        <v>0</v>
      </c>
      <c r="AF2443" s="42">
        <f>IFERROR(VLOOKUP($H2443,'Refuse F Exp'!$A:$E,17,FALSE),0)</f>
        <v>0</v>
      </c>
      <c r="AG2443" s="34">
        <f>IFERROR(VLOOKUP($H2443,#REF!,10,FALSE),0)</f>
        <v>0</v>
      </c>
      <c r="AH2443" s="34">
        <f>IFERROR(VLOOKUP($H2443,#REF!,11,FALSE),0)</f>
        <v>0</v>
      </c>
      <c r="AI2443" s="42">
        <f>IFERROR(VLOOKUP($H2443,#REF!,12,FALSE),0)</f>
        <v>0</v>
      </c>
      <c r="AJ2443" s="34">
        <f>IFERROR(VLOOKUP($H2443,#REF!,10,FALSE),0)</f>
        <v>0</v>
      </c>
      <c r="AK2443" s="34">
        <f>IFERROR(VLOOKUP($H2443,#REF!,11,FALSE),0)</f>
        <v>0</v>
      </c>
      <c r="AL2443" s="42">
        <f>IFERROR(VLOOKUP($H2443,#REF!,12,FALSE),0)</f>
        <v>0</v>
      </c>
      <c r="AM2443" s="34">
        <f>IFERROR(VLOOKUP($H2443,#REF!,10,FALSE),0)</f>
        <v>0</v>
      </c>
      <c r="AN2443" s="34">
        <f>IFERROR(VLOOKUP($H2443,#REF!,11,FALSE),0)</f>
        <v>0</v>
      </c>
      <c r="AO2443" s="42">
        <f>IFERROR(VLOOKUP($H2443,#REF!,12,FALSE),0)</f>
        <v>0</v>
      </c>
      <c r="AP2443" s="34">
        <f>IFERROR(VLOOKUP($H2443,#REF!,10,FALSE),0)</f>
        <v>0</v>
      </c>
      <c r="AQ2443" s="34">
        <f>IFERROR(VLOOKUP($H2443,#REF!,11,FALSE),0)</f>
        <v>0</v>
      </c>
      <c r="AR2443" s="42">
        <f>IFERROR(VLOOKUP($H2443,#REF!,12,FALSE),0)</f>
        <v>0</v>
      </c>
      <c r="AS2443" s="34">
        <f>IFERROR(VLOOKUP($H2443,#REF!,13,FALSE),0)</f>
        <v>0</v>
      </c>
      <c r="AT2443" s="34">
        <f>IFERROR(VLOOKUP($H2443,#REF!,14,FALSE),0)</f>
        <v>0</v>
      </c>
      <c r="AU2443" s="42">
        <f>IFERROR(VLOOKUP($H2443,#REF!,15,FALSE),0)</f>
        <v>0</v>
      </c>
      <c r="AV2443" s="34">
        <f>IFERROR(VLOOKUP($H2443,#REF!,15,FALSE),0)</f>
        <v>0</v>
      </c>
      <c r="AW2443" s="34">
        <f>IFERROR(VLOOKUP($H2443,#REF!,16,FALSE),0)</f>
        <v>0</v>
      </c>
      <c r="AX2443" s="42">
        <f>IFERROR(VLOOKUP($H2443,#REF!,17,FALSE),0)</f>
        <v>0</v>
      </c>
    </row>
    <row r="2444" spans="1:50" x14ac:dyDescent="0.3">
      <c r="A2444" s="33" t="str">
        <f t="shared" si="152"/>
        <v>0</v>
      </c>
      <c r="B2444" s="33">
        <f>+'R&amp;E EXPORT'!B2243</f>
        <v>0</v>
      </c>
      <c r="C2444" t="str">
        <f>IFERROR(VLOOKUP(A2444,'MCSJ Export'!A:C,3,FALSE),"")</f>
        <v/>
      </c>
      <c r="D2444" s="37">
        <f t="shared" ca="1" si="153"/>
        <v>0</v>
      </c>
      <c r="E2444" s="37">
        <f t="shared" ca="1" si="154"/>
        <v>0</v>
      </c>
      <c r="F2444" s="37">
        <f t="shared" ca="1" si="155"/>
        <v>0</v>
      </c>
      <c r="G2444" s="37"/>
      <c r="H2444" s="33">
        <f>+'R&amp;E EXPORT'!A2243</f>
        <v>0</v>
      </c>
      <c r="I2444" s="34">
        <f>IFERROR(VLOOKUP($H2444,'Gen F Rev'!$A:$M,15,FALSE),0)</f>
        <v>0</v>
      </c>
      <c r="J2444" s="34">
        <f>IFERROR(VLOOKUP($H2444,'Gen F Rev'!$A:$M,16,FALSE),0)</f>
        <v>0</v>
      </c>
      <c r="K2444" s="42">
        <f>IFERROR(VLOOKUP($H2444,'Gen F Rev'!$A:$M,17,FALSE),0)</f>
        <v>0</v>
      </c>
      <c r="L2444" s="34">
        <f>IFERROR(VLOOKUP($H2444,'Gen F Exp'!$A:$E,15,FALSE),0)</f>
        <v>0</v>
      </c>
      <c r="M2444" s="34">
        <f>IFERROR(VLOOKUP($H2444,'Gen F Exp'!$A:$E,16,FALSE),0)</f>
        <v>0</v>
      </c>
      <c r="N2444" s="42">
        <f>IFERROR(VLOOKUP($H2444,'Gen F Exp'!$A:$E,17,FALSE),0)</f>
        <v>0</v>
      </c>
      <c r="O2444" s="34">
        <f>IFERROR(VLOOKUP($H2444,'Water F Rev'!$A:$L,15,FALSE),0)</f>
        <v>0</v>
      </c>
      <c r="P2444" s="34">
        <f>IFERROR(VLOOKUP($H2444,'Water F Rev'!$A:$L,16,FALSE),0)</f>
        <v>0</v>
      </c>
      <c r="Q2444" s="42">
        <f>IFERROR(VLOOKUP($H2444,'Water F Rev'!$A:$L,17,FALSE),0)</f>
        <v>0</v>
      </c>
      <c r="R2444" s="34">
        <f>IFERROR(VLOOKUP($H2444,'Water F Exp'!$A:$K,15,FALSE),0)</f>
        <v>0</v>
      </c>
      <c r="S2444" s="34">
        <f>IFERROR(VLOOKUP($H2444,'Water F Exp'!$A:$K,16,FALSE),0)</f>
        <v>0</v>
      </c>
      <c r="T2444" s="42">
        <f>IFERROR(VLOOKUP($H2444,'Water F Exp'!$A:$K,17,FALSE),0)</f>
        <v>0</v>
      </c>
      <c r="U2444" s="34">
        <f ca="1">IFERROR(VLOOKUP($H2444,'Sewer F Rev'!$A:$E,15,FALSE),0)</f>
        <v>0</v>
      </c>
      <c r="V2444" s="34">
        <f ca="1">IFERROR(VLOOKUP($H2444,'Sewer F Rev'!$A:$E,16,FALSE),0)</f>
        <v>0</v>
      </c>
      <c r="W2444" s="42">
        <f ca="1">IFERROR(VLOOKUP($H2444,'Sewer F Rev'!$A:$E,17,FALSE),0)</f>
        <v>0</v>
      </c>
      <c r="X2444" s="34">
        <f>IFERROR(VLOOKUP($H2444,'Sewer F Exp'!$A:$B,15,FALSE),0)</f>
        <v>0</v>
      </c>
      <c r="Y2444" s="34">
        <f>IFERROR(VLOOKUP($H2444,'Sewer F Exp'!$A:$B,16,FALSE),0)</f>
        <v>0</v>
      </c>
      <c r="Z2444" s="42">
        <f>IFERROR(VLOOKUP($H2444,'Sewer F Exp'!$A:$B,17,FALSE),0)</f>
        <v>0</v>
      </c>
      <c r="AA2444" s="34">
        <f>IFERROR(VLOOKUP($H2444,'Refuse F Rev'!$A:$E,15,FALSE),0)</f>
        <v>0</v>
      </c>
      <c r="AB2444" s="34">
        <f>IFERROR(VLOOKUP($H2444,'Refuse F Rev'!$A:$E,16,FALSE),0)</f>
        <v>0</v>
      </c>
      <c r="AC2444" s="42">
        <f>IFERROR(VLOOKUP($H2444,'Refuse F Rev'!$A:$E,17,FALSE),0)</f>
        <v>0</v>
      </c>
      <c r="AD2444" s="34">
        <f>IFERROR(VLOOKUP($H2444,'Refuse F Exp'!$A:$E,15,FALSE),0)</f>
        <v>0</v>
      </c>
      <c r="AE2444" s="34">
        <f>IFERROR(VLOOKUP($H2444,'Refuse F Exp'!$A:$E,16,FALSE),0)</f>
        <v>0</v>
      </c>
      <c r="AF2444" s="42">
        <f>IFERROR(VLOOKUP($H2444,'Refuse F Exp'!$A:$E,17,FALSE),0)</f>
        <v>0</v>
      </c>
      <c r="AG2444" s="34">
        <f>IFERROR(VLOOKUP($H2444,#REF!,10,FALSE),0)</f>
        <v>0</v>
      </c>
      <c r="AH2444" s="34">
        <f>IFERROR(VLOOKUP($H2444,#REF!,11,FALSE),0)</f>
        <v>0</v>
      </c>
      <c r="AI2444" s="42">
        <f>IFERROR(VLOOKUP($H2444,#REF!,12,FALSE),0)</f>
        <v>0</v>
      </c>
      <c r="AJ2444" s="34">
        <f>IFERROR(VLOOKUP($H2444,#REF!,10,FALSE),0)</f>
        <v>0</v>
      </c>
      <c r="AK2444" s="34">
        <f>IFERROR(VLOOKUP($H2444,#REF!,11,FALSE),0)</f>
        <v>0</v>
      </c>
      <c r="AL2444" s="42">
        <f>IFERROR(VLOOKUP($H2444,#REF!,12,FALSE),0)</f>
        <v>0</v>
      </c>
      <c r="AM2444" s="34">
        <f>IFERROR(VLOOKUP($H2444,#REF!,10,FALSE),0)</f>
        <v>0</v>
      </c>
      <c r="AN2444" s="34">
        <f>IFERROR(VLOOKUP($H2444,#REF!,11,FALSE),0)</f>
        <v>0</v>
      </c>
      <c r="AO2444" s="42">
        <f>IFERROR(VLOOKUP($H2444,#REF!,12,FALSE),0)</f>
        <v>0</v>
      </c>
      <c r="AP2444" s="34">
        <f>IFERROR(VLOOKUP($H2444,#REF!,10,FALSE),0)</f>
        <v>0</v>
      </c>
      <c r="AQ2444" s="34">
        <f>IFERROR(VLOOKUP($H2444,#REF!,11,FALSE),0)</f>
        <v>0</v>
      </c>
      <c r="AR2444" s="42">
        <f>IFERROR(VLOOKUP($H2444,#REF!,12,FALSE),0)</f>
        <v>0</v>
      </c>
      <c r="AS2444" s="34">
        <f>IFERROR(VLOOKUP($H2444,#REF!,13,FALSE),0)</f>
        <v>0</v>
      </c>
      <c r="AT2444" s="34">
        <f>IFERROR(VLOOKUP($H2444,#REF!,14,FALSE),0)</f>
        <v>0</v>
      </c>
      <c r="AU2444" s="42">
        <f>IFERROR(VLOOKUP($H2444,#REF!,15,FALSE),0)</f>
        <v>0</v>
      </c>
      <c r="AV2444" s="34">
        <f>IFERROR(VLOOKUP($H2444,#REF!,15,FALSE),0)</f>
        <v>0</v>
      </c>
      <c r="AW2444" s="34">
        <f>IFERROR(VLOOKUP($H2444,#REF!,16,FALSE),0)</f>
        <v>0</v>
      </c>
      <c r="AX2444" s="42">
        <f>IFERROR(VLOOKUP($H2444,#REF!,17,FALSE),0)</f>
        <v>0</v>
      </c>
    </row>
    <row r="2445" spans="1:50" x14ac:dyDescent="0.3">
      <c r="A2445" s="33" t="str">
        <f t="shared" si="152"/>
        <v>0</v>
      </c>
      <c r="B2445" s="33">
        <f>+'R&amp;E EXPORT'!B2244</f>
        <v>0</v>
      </c>
      <c r="C2445" t="str">
        <f>IFERROR(VLOOKUP(A2445,'MCSJ Export'!A:C,3,FALSE),"")</f>
        <v/>
      </c>
      <c r="D2445" s="37">
        <f t="shared" ca="1" si="153"/>
        <v>0</v>
      </c>
      <c r="E2445" s="37">
        <f t="shared" ca="1" si="154"/>
        <v>0</v>
      </c>
      <c r="F2445" s="37">
        <f t="shared" ca="1" si="155"/>
        <v>0</v>
      </c>
      <c r="G2445" s="37"/>
      <c r="H2445" s="33">
        <f>+'R&amp;E EXPORT'!A2244</f>
        <v>0</v>
      </c>
      <c r="I2445" s="34">
        <f>IFERROR(VLOOKUP($H2445,'Gen F Rev'!$A:$M,15,FALSE),0)</f>
        <v>0</v>
      </c>
      <c r="J2445" s="34">
        <f>IFERROR(VLOOKUP($H2445,'Gen F Rev'!$A:$M,16,FALSE),0)</f>
        <v>0</v>
      </c>
      <c r="K2445" s="42">
        <f>IFERROR(VLOOKUP($H2445,'Gen F Rev'!$A:$M,17,FALSE),0)</f>
        <v>0</v>
      </c>
      <c r="L2445" s="34">
        <f>IFERROR(VLOOKUP($H2445,'Gen F Exp'!$A:$E,15,FALSE),0)</f>
        <v>0</v>
      </c>
      <c r="M2445" s="34">
        <f>IFERROR(VLOOKUP($H2445,'Gen F Exp'!$A:$E,16,FALSE),0)</f>
        <v>0</v>
      </c>
      <c r="N2445" s="42">
        <f>IFERROR(VLOOKUP($H2445,'Gen F Exp'!$A:$E,17,FALSE),0)</f>
        <v>0</v>
      </c>
      <c r="O2445" s="34">
        <f>IFERROR(VLOOKUP($H2445,'Water F Rev'!$A:$L,15,FALSE),0)</f>
        <v>0</v>
      </c>
      <c r="P2445" s="34">
        <f>IFERROR(VLOOKUP($H2445,'Water F Rev'!$A:$L,16,FALSE),0)</f>
        <v>0</v>
      </c>
      <c r="Q2445" s="42">
        <f>IFERROR(VLOOKUP($H2445,'Water F Rev'!$A:$L,17,FALSE),0)</f>
        <v>0</v>
      </c>
      <c r="R2445" s="34">
        <f>IFERROR(VLOOKUP($H2445,'Water F Exp'!$A:$K,15,FALSE),0)</f>
        <v>0</v>
      </c>
      <c r="S2445" s="34">
        <f>IFERROR(VLOOKUP($H2445,'Water F Exp'!$A:$K,16,FALSE),0)</f>
        <v>0</v>
      </c>
      <c r="T2445" s="42">
        <f>IFERROR(VLOOKUP($H2445,'Water F Exp'!$A:$K,17,FALSE),0)</f>
        <v>0</v>
      </c>
      <c r="U2445" s="34">
        <f ca="1">IFERROR(VLOOKUP($H2445,'Sewer F Rev'!$A:$E,15,FALSE),0)</f>
        <v>0</v>
      </c>
      <c r="V2445" s="34">
        <f ca="1">IFERROR(VLOOKUP($H2445,'Sewer F Rev'!$A:$E,16,FALSE),0)</f>
        <v>0</v>
      </c>
      <c r="W2445" s="42">
        <f ca="1">IFERROR(VLOOKUP($H2445,'Sewer F Rev'!$A:$E,17,FALSE),0)</f>
        <v>0</v>
      </c>
      <c r="X2445" s="34">
        <f>IFERROR(VLOOKUP($H2445,'Sewer F Exp'!$A:$B,15,FALSE),0)</f>
        <v>0</v>
      </c>
      <c r="Y2445" s="34">
        <f>IFERROR(VLOOKUP($H2445,'Sewer F Exp'!$A:$B,16,FALSE),0)</f>
        <v>0</v>
      </c>
      <c r="Z2445" s="42">
        <f>IFERROR(VLOOKUP($H2445,'Sewer F Exp'!$A:$B,17,FALSE),0)</f>
        <v>0</v>
      </c>
      <c r="AA2445" s="34">
        <f>IFERROR(VLOOKUP($H2445,'Refuse F Rev'!$A:$E,15,FALSE),0)</f>
        <v>0</v>
      </c>
      <c r="AB2445" s="34">
        <f>IFERROR(VLOOKUP($H2445,'Refuse F Rev'!$A:$E,16,FALSE),0)</f>
        <v>0</v>
      </c>
      <c r="AC2445" s="42">
        <f>IFERROR(VLOOKUP($H2445,'Refuse F Rev'!$A:$E,17,FALSE),0)</f>
        <v>0</v>
      </c>
      <c r="AD2445" s="34">
        <f>IFERROR(VLOOKUP($H2445,'Refuse F Exp'!$A:$E,15,FALSE),0)</f>
        <v>0</v>
      </c>
      <c r="AE2445" s="34">
        <f>IFERROR(VLOOKUP($H2445,'Refuse F Exp'!$A:$E,16,FALSE),0)</f>
        <v>0</v>
      </c>
      <c r="AF2445" s="42">
        <f>IFERROR(VLOOKUP($H2445,'Refuse F Exp'!$A:$E,17,FALSE),0)</f>
        <v>0</v>
      </c>
      <c r="AG2445" s="34">
        <f>IFERROR(VLOOKUP($H2445,#REF!,10,FALSE),0)</f>
        <v>0</v>
      </c>
      <c r="AH2445" s="34">
        <f>IFERROR(VLOOKUP($H2445,#REF!,11,FALSE),0)</f>
        <v>0</v>
      </c>
      <c r="AI2445" s="42">
        <f>IFERROR(VLOOKUP($H2445,#REF!,12,FALSE),0)</f>
        <v>0</v>
      </c>
      <c r="AJ2445" s="34">
        <f>IFERROR(VLOOKUP($H2445,#REF!,10,FALSE),0)</f>
        <v>0</v>
      </c>
      <c r="AK2445" s="34">
        <f>IFERROR(VLOOKUP($H2445,#REF!,11,FALSE),0)</f>
        <v>0</v>
      </c>
      <c r="AL2445" s="42">
        <f>IFERROR(VLOOKUP($H2445,#REF!,12,FALSE),0)</f>
        <v>0</v>
      </c>
      <c r="AM2445" s="34">
        <f>IFERROR(VLOOKUP($H2445,#REF!,10,FALSE),0)</f>
        <v>0</v>
      </c>
      <c r="AN2445" s="34">
        <f>IFERROR(VLOOKUP($H2445,#REF!,11,FALSE),0)</f>
        <v>0</v>
      </c>
      <c r="AO2445" s="42">
        <f>IFERROR(VLOOKUP($H2445,#REF!,12,FALSE),0)</f>
        <v>0</v>
      </c>
      <c r="AP2445" s="34">
        <f>IFERROR(VLOOKUP($H2445,#REF!,10,FALSE),0)</f>
        <v>0</v>
      </c>
      <c r="AQ2445" s="34">
        <f>IFERROR(VLOOKUP($H2445,#REF!,11,FALSE),0)</f>
        <v>0</v>
      </c>
      <c r="AR2445" s="42">
        <f>IFERROR(VLOOKUP($H2445,#REF!,12,FALSE),0)</f>
        <v>0</v>
      </c>
      <c r="AS2445" s="34">
        <f>IFERROR(VLOOKUP($H2445,#REF!,13,FALSE),0)</f>
        <v>0</v>
      </c>
      <c r="AT2445" s="34">
        <f>IFERROR(VLOOKUP($H2445,#REF!,14,FALSE),0)</f>
        <v>0</v>
      </c>
      <c r="AU2445" s="42">
        <f>IFERROR(VLOOKUP($H2445,#REF!,15,FALSE),0)</f>
        <v>0</v>
      </c>
      <c r="AV2445" s="34">
        <f>IFERROR(VLOOKUP($H2445,#REF!,15,FALSE),0)</f>
        <v>0</v>
      </c>
      <c r="AW2445" s="34">
        <f>IFERROR(VLOOKUP($H2445,#REF!,16,FALSE),0)</f>
        <v>0</v>
      </c>
      <c r="AX2445" s="42">
        <f>IFERROR(VLOOKUP($H2445,#REF!,17,FALSE),0)</f>
        <v>0</v>
      </c>
    </row>
    <row r="2446" spans="1:50" x14ac:dyDescent="0.3">
      <c r="A2446" s="33" t="str">
        <f t="shared" si="152"/>
        <v>0</v>
      </c>
      <c r="B2446" s="33">
        <f>+'R&amp;E EXPORT'!B2245</f>
        <v>0</v>
      </c>
      <c r="C2446" t="str">
        <f>IFERROR(VLOOKUP(A2446,'MCSJ Export'!A:C,3,FALSE),"")</f>
        <v/>
      </c>
      <c r="D2446" s="37">
        <f t="shared" ca="1" si="153"/>
        <v>0</v>
      </c>
      <c r="E2446" s="37">
        <f t="shared" ca="1" si="154"/>
        <v>0</v>
      </c>
      <c r="F2446" s="37">
        <f t="shared" ca="1" si="155"/>
        <v>0</v>
      </c>
      <c r="G2446" s="37"/>
      <c r="H2446" s="33">
        <f>+'R&amp;E EXPORT'!A2245</f>
        <v>0</v>
      </c>
      <c r="I2446" s="34">
        <f>IFERROR(VLOOKUP($H2446,'Gen F Rev'!$A:$M,15,FALSE),0)</f>
        <v>0</v>
      </c>
      <c r="J2446" s="34">
        <f>IFERROR(VLOOKUP($H2446,'Gen F Rev'!$A:$M,16,FALSE),0)</f>
        <v>0</v>
      </c>
      <c r="K2446" s="42">
        <f>IFERROR(VLOOKUP($H2446,'Gen F Rev'!$A:$M,17,FALSE),0)</f>
        <v>0</v>
      </c>
      <c r="L2446" s="34">
        <f>IFERROR(VLOOKUP($H2446,'Gen F Exp'!$A:$E,15,FALSE),0)</f>
        <v>0</v>
      </c>
      <c r="M2446" s="34">
        <f>IFERROR(VLOOKUP($H2446,'Gen F Exp'!$A:$E,16,FALSE),0)</f>
        <v>0</v>
      </c>
      <c r="N2446" s="42">
        <f>IFERROR(VLOOKUP($H2446,'Gen F Exp'!$A:$E,17,FALSE),0)</f>
        <v>0</v>
      </c>
      <c r="O2446" s="34">
        <f>IFERROR(VLOOKUP($H2446,'Water F Rev'!$A:$L,15,FALSE),0)</f>
        <v>0</v>
      </c>
      <c r="P2446" s="34">
        <f>IFERROR(VLOOKUP($H2446,'Water F Rev'!$A:$L,16,FALSE),0)</f>
        <v>0</v>
      </c>
      <c r="Q2446" s="42">
        <f>IFERROR(VLOOKUP($H2446,'Water F Rev'!$A:$L,17,FALSE),0)</f>
        <v>0</v>
      </c>
      <c r="R2446" s="34">
        <f>IFERROR(VLOOKUP($H2446,'Water F Exp'!$A:$K,15,FALSE),0)</f>
        <v>0</v>
      </c>
      <c r="S2446" s="34">
        <f>IFERROR(VLOOKUP($H2446,'Water F Exp'!$A:$K,16,FALSE),0)</f>
        <v>0</v>
      </c>
      <c r="T2446" s="42">
        <f>IFERROR(VLOOKUP($H2446,'Water F Exp'!$A:$K,17,FALSE),0)</f>
        <v>0</v>
      </c>
      <c r="U2446" s="34">
        <f ca="1">IFERROR(VLOOKUP($H2446,'Sewer F Rev'!$A:$E,15,FALSE),0)</f>
        <v>0</v>
      </c>
      <c r="V2446" s="34">
        <f ca="1">IFERROR(VLOOKUP($H2446,'Sewer F Rev'!$A:$E,16,FALSE),0)</f>
        <v>0</v>
      </c>
      <c r="W2446" s="42">
        <f ca="1">IFERROR(VLOOKUP($H2446,'Sewer F Rev'!$A:$E,17,FALSE),0)</f>
        <v>0</v>
      </c>
      <c r="X2446" s="34">
        <f>IFERROR(VLOOKUP($H2446,'Sewer F Exp'!$A:$B,15,FALSE),0)</f>
        <v>0</v>
      </c>
      <c r="Y2446" s="34">
        <f>IFERROR(VLOOKUP($H2446,'Sewer F Exp'!$A:$B,16,FALSE),0)</f>
        <v>0</v>
      </c>
      <c r="Z2446" s="42">
        <f>IFERROR(VLOOKUP($H2446,'Sewer F Exp'!$A:$B,17,FALSE),0)</f>
        <v>0</v>
      </c>
      <c r="AA2446" s="34">
        <f>IFERROR(VLOOKUP($H2446,'Refuse F Rev'!$A:$E,15,FALSE),0)</f>
        <v>0</v>
      </c>
      <c r="AB2446" s="34">
        <f>IFERROR(VLOOKUP($H2446,'Refuse F Rev'!$A:$E,16,FALSE),0)</f>
        <v>0</v>
      </c>
      <c r="AC2446" s="42">
        <f>IFERROR(VLOOKUP($H2446,'Refuse F Rev'!$A:$E,17,FALSE),0)</f>
        <v>0</v>
      </c>
      <c r="AD2446" s="34">
        <f>IFERROR(VLOOKUP($H2446,'Refuse F Exp'!$A:$E,15,FALSE),0)</f>
        <v>0</v>
      </c>
      <c r="AE2446" s="34">
        <f>IFERROR(VLOOKUP($H2446,'Refuse F Exp'!$A:$E,16,FALSE),0)</f>
        <v>0</v>
      </c>
      <c r="AF2446" s="42">
        <f>IFERROR(VLOOKUP($H2446,'Refuse F Exp'!$A:$E,17,FALSE),0)</f>
        <v>0</v>
      </c>
      <c r="AG2446" s="34">
        <f>IFERROR(VLOOKUP($H2446,#REF!,10,FALSE),0)</f>
        <v>0</v>
      </c>
      <c r="AH2446" s="34">
        <f>IFERROR(VLOOKUP($H2446,#REF!,11,FALSE),0)</f>
        <v>0</v>
      </c>
      <c r="AI2446" s="42">
        <f>IFERROR(VLOOKUP($H2446,#REF!,12,FALSE),0)</f>
        <v>0</v>
      </c>
      <c r="AJ2446" s="34">
        <f>IFERROR(VLOOKUP($H2446,#REF!,10,FALSE),0)</f>
        <v>0</v>
      </c>
      <c r="AK2446" s="34">
        <f>IFERROR(VLOOKUP($H2446,#REF!,11,FALSE),0)</f>
        <v>0</v>
      </c>
      <c r="AL2446" s="42">
        <f>IFERROR(VLOOKUP($H2446,#REF!,12,FALSE),0)</f>
        <v>0</v>
      </c>
      <c r="AM2446" s="34">
        <f>IFERROR(VLOOKUP($H2446,#REF!,10,FALSE),0)</f>
        <v>0</v>
      </c>
      <c r="AN2446" s="34">
        <f>IFERROR(VLOOKUP($H2446,#REF!,11,FALSE),0)</f>
        <v>0</v>
      </c>
      <c r="AO2446" s="42">
        <f>IFERROR(VLOOKUP($H2446,#REF!,12,FALSE),0)</f>
        <v>0</v>
      </c>
      <c r="AP2446" s="34">
        <f>IFERROR(VLOOKUP($H2446,#REF!,10,FALSE),0)</f>
        <v>0</v>
      </c>
      <c r="AQ2446" s="34">
        <f>IFERROR(VLOOKUP($H2446,#REF!,11,FALSE),0)</f>
        <v>0</v>
      </c>
      <c r="AR2446" s="42">
        <f>IFERROR(VLOOKUP($H2446,#REF!,12,FALSE),0)</f>
        <v>0</v>
      </c>
      <c r="AS2446" s="34">
        <f>IFERROR(VLOOKUP($H2446,#REF!,13,FALSE),0)</f>
        <v>0</v>
      </c>
      <c r="AT2446" s="34">
        <f>IFERROR(VLOOKUP($H2446,#REF!,14,FALSE),0)</f>
        <v>0</v>
      </c>
      <c r="AU2446" s="42">
        <f>IFERROR(VLOOKUP($H2446,#REF!,15,FALSE),0)</f>
        <v>0</v>
      </c>
      <c r="AV2446" s="34">
        <f>IFERROR(VLOOKUP($H2446,#REF!,15,FALSE),0)</f>
        <v>0</v>
      </c>
      <c r="AW2446" s="34">
        <f>IFERROR(VLOOKUP($H2446,#REF!,16,FALSE),0)</f>
        <v>0</v>
      </c>
      <c r="AX2446" s="42">
        <f>IFERROR(VLOOKUP($H2446,#REF!,17,FALSE),0)</f>
        <v>0</v>
      </c>
    </row>
    <row r="2447" spans="1:50" x14ac:dyDescent="0.3">
      <c r="A2447" s="33" t="str">
        <f t="shared" si="152"/>
        <v>0</v>
      </c>
      <c r="B2447" s="33">
        <f>+'R&amp;E EXPORT'!B2246</f>
        <v>0</v>
      </c>
      <c r="C2447" t="str">
        <f>IFERROR(VLOOKUP(A2447,'MCSJ Export'!A:C,3,FALSE),"")</f>
        <v/>
      </c>
      <c r="D2447" s="37">
        <f t="shared" ca="1" si="153"/>
        <v>0</v>
      </c>
      <c r="E2447" s="37">
        <f t="shared" ca="1" si="154"/>
        <v>0</v>
      </c>
      <c r="F2447" s="37">
        <f t="shared" ca="1" si="155"/>
        <v>0</v>
      </c>
      <c r="G2447" s="37"/>
      <c r="H2447" s="33">
        <f>+'R&amp;E EXPORT'!A2246</f>
        <v>0</v>
      </c>
      <c r="I2447" s="34">
        <f>IFERROR(VLOOKUP($H2447,'Gen F Rev'!$A:$M,15,FALSE),0)</f>
        <v>0</v>
      </c>
      <c r="J2447" s="34">
        <f>IFERROR(VLOOKUP($H2447,'Gen F Rev'!$A:$M,16,FALSE),0)</f>
        <v>0</v>
      </c>
      <c r="K2447" s="42">
        <f>IFERROR(VLOOKUP($H2447,'Gen F Rev'!$A:$M,17,FALSE),0)</f>
        <v>0</v>
      </c>
      <c r="L2447" s="34">
        <f>IFERROR(VLOOKUP($H2447,'Gen F Exp'!$A:$E,15,FALSE),0)</f>
        <v>0</v>
      </c>
      <c r="M2447" s="34">
        <f>IFERROR(VLOOKUP($H2447,'Gen F Exp'!$A:$E,16,FALSE),0)</f>
        <v>0</v>
      </c>
      <c r="N2447" s="42">
        <f>IFERROR(VLOOKUP($H2447,'Gen F Exp'!$A:$E,17,FALSE),0)</f>
        <v>0</v>
      </c>
      <c r="O2447" s="34">
        <f>IFERROR(VLOOKUP($H2447,'Water F Rev'!$A:$L,15,FALSE),0)</f>
        <v>0</v>
      </c>
      <c r="P2447" s="34">
        <f>IFERROR(VLOOKUP($H2447,'Water F Rev'!$A:$L,16,FALSE),0)</f>
        <v>0</v>
      </c>
      <c r="Q2447" s="42">
        <f>IFERROR(VLOOKUP($H2447,'Water F Rev'!$A:$L,17,FALSE),0)</f>
        <v>0</v>
      </c>
      <c r="R2447" s="34">
        <f>IFERROR(VLOOKUP($H2447,'Water F Exp'!$A:$K,15,FALSE),0)</f>
        <v>0</v>
      </c>
      <c r="S2447" s="34">
        <f>IFERROR(VLOOKUP($H2447,'Water F Exp'!$A:$K,16,FALSE),0)</f>
        <v>0</v>
      </c>
      <c r="T2447" s="42">
        <f>IFERROR(VLOOKUP($H2447,'Water F Exp'!$A:$K,17,FALSE),0)</f>
        <v>0</v>
      </c>
      <c r="U2447" s="34">
        <f ca="1">IFERROR(VLOOKUP($H2447,'Sewer F Rev'!$A:$E,15,FALSE),0)</f>
        <v>0</v>
      </c>
      <c r="V2447" s="34">
        <f ca="1">IFERROR(VLOOKUP($H2447,'Sewer F Rev'!$A:$E,16,FALSE),0)</f>
        <v>0</v>
      </c>
      <c r="W2447" s="42">
        <f ca="1">IFERROR(VLOOKUP($H2447,'Sewer F Rev'!$A:$E,17,FALSE),0)</f>
        <v>0</v>
      </c>
      <c r="X2447" s="34">
        <f>IFERROR(VLOOKUP($H2447,'Sewer F Exp'!$A:$B,15,FALSE),0)</f>
        <v>0</v>
      </c>
      <c r="Y2447" s="34">
        <f>IFERROR(VLOOKUP($H2447,'Sewer F Exp'!$A:$B,16,FALSE),0)</f>
        <v>0</v>
      </c>
      <c r="Z2447" s="42">
        <f>IFERROR(VLOOKUP($H2447,'Sewer F Exp'!$A:$B,17,FALSE),0)</f>
        <v>0</v>
      </c>
      <c r="AA2447" s="34">
        <f>IFERROR(VLOOKUP($H2447,'Refuse F Rev'!$A:$E,15,FALSE),0)</f>
        <v>0</v>
      </c>
      <c r="AB2447" s="34">
        <f>IFERROR(VLOOKUP($H2447,'Refuse F Rev'!$A:$E,16,FALSE),0)</f>
        <v>0</v>
      </c>
      <c r="AC2447" s="42">
        <f>IFERROR(VLOOKUP($H2447,'Refuse F Rev'!$A:$E,17,FALSE),0)</f>
        <v>0</v>
      </c>
      <c r="AD2447" s="34">
        <f>IFERROR(VLOOKUP($H2447,'Refuse F Exp'!$A:$E,15,FALSE),0)</f>
        <v>0</v>
      </c>
      <c r="AE2447" s="34">
        <f>IFERROR(VLOOKUP($H2447,'Refuse F Exp'!$A:$E,16,FALSE),0)</f>
        <v>0</v>
      </c>
      <c r="AF2447" s="42">
        <f>IFERROR(VLOOKUP($H2447,'Refuse F Exp'!$A:$E,17,FALSE),0)</f>
        <v>0</v>
      </c>
      <c r="AG2447" s="34">
        <f>IFERROR(VLOOKUP($H2447,#REF!,10,FALSE),0)</f>
        <v>0</v>
      </c>
      <c r="AH2447" s="34">
        <f>IFERROR(VLOOKUP($H2447,#REF!,11,FALSE),0)</f>
        <v>0</v>
      </c>
      <c r="AI2447" s="42">
        <f>IFERROR(VLOOKUP($H2447,#REF!,12,FALSE),0)</f>
        <v>0</v>
      </c>
      <c r="AJ2447" s="34">
        <f>IFERROR(VLOOKUP($H2447,#REF!,10,FALSE),0)</f>
        <v>0</v>
      </c>
      <c r="AK2447" s="34">
        <f>IFERROR(VLOOKUP($H2447,#REF!,11,FALSE),0)</f>
        <v>0</v>
      </c>
      <c r="AL2447" s="42">
        <f>IFERROR(VLOOKUP($H2447,#REF!,12,FALSE),0)</f>
        <v>0</v>
      </c>
      <c r="AM2447" s="34">
        <f>IFERROR(VLOOKUP($H2447,#REF!,10,FALSE),0)</f>
        <v>0</v>
      </c>
      <c r="AN2447" s="34">
        <f>IFERROR(VLOOKUP($H2447,#REF!,11,FALSE),0)</f>
        <v>0</v>
      </c>
      <c r="AO2447" s="42">
        <f>IFERROR(VLOOKUP($H2447,#REF!,12,FALSE),0)</f>
        <v>0</v>
      </c>
      <c r="AP2447" s="34">
        <f>IFERROR(VLOOKUP($H2447,#REF!,10,FALSE),0)</f>
        <v>0</v>
      </c>
      <c r="AQ2447" s="34">
        <f>IFERROR(VLOOKUP($H2447,#REF!,11,FALSE),0)</f>
        <v>0</v>
      </c>
      <c r="AR2447" s="42">
        <f>IFERROR(VLOOKUP($H2447,#REF!,12,FALSE),0)</f>
        <v>0</v>
      </c>
      <c r="AS2447" s="34">
        <f>IFERROR(VLOOKUP($H2447,#REF!,13,FALSE),0)</f>
        <v>0</v>
      </c>
      <c r="AT2447" s="34">
        <f>IFERROR(VLOOKUP($H2447,#REF!,14,FALSE),0)</f>
        <v>0</v>
      </c>
      <c r="AU2447" s="42">
        <f>IFERROR(VLOOKUP($H2447,#REF!,15,FALSE),0)</f>
        <v>0</v>
      </c>
      <c r="AV2447" s="34">
        <f>IFERROR(VLOOKUP($H2447,#REF!,15,FALSE),0)</f>
        <v>0</v>
      </c>
      <c r="AW2447" s="34">
        <f>IFERROR(VLOOKUP($H2447,#REF!,16,FALSE),0)</f>
        <v>0</v>
      </c>
      <c r="AX2447" s="42">
        <f>IFERROR(VLOOKUP($H2447,#REF!,17,FALSE),0)</f>
        <v>0</v>
      </c>
    </row>
    <row r="2448" spans="1:50" x14ac:dyDescent="0.3">
      <c r="A2448" s="33" t="str">
        <f t="shared" si="152"/>
        <v>0</v>
      </c>
      <c r="B2448" s="33">
        <f>+'R&amp;E EXPORT'!B2247</f>
        <v>0</v>
      </c>
      <c r="C2448" t="str">
        <f>IFERROR(VLOOKUP(A2448,'MCSJ Export'!A:C,3,FALSE),"")</f>
        <v/>
      </c>
      <c r="D2448" s="37">
        <f t="shared" ca="1" si="153"/>
        <v>0</v>
      </c>
      <c r="E2448" s="37">
        <f t="shared" ca="1" si="154"/>
        <v>0</v>
      </c>
      <c r="F2448" s="37">
        <f t="shared" ca="1" si="155"/>
        <v>0</v>
      </c>
      <c r="G2448" s="37"/>
      <c r="H2448" s="33">
        <f>+'R&amp;E EXPORT'!A2247</f>
        <v>0</v>
      </c>
      <c r="I2448" s="34">
        <f>IFERROR(VLOOKUP($H2448,'Gen F Rev'!$A:$M,15,FALSE),0)</f>
        <v>0</v>
      </c>
      <c r="J2448" s="34">
        <f>IFERROR(VLOOKUP($H2448,'Gen F Rev'!$A:$M,16,FALSE),0)</f>
        <v>0</v>
      </c>
      <c r="K2448" s="42">
        <f>IFERROR(VLOOKUP($H2448,'Gen F Rev'!$A:$M,17,FALSE),0)</f>
        <v>0</v>
      </c>
      <c r="L2448" s="34">
        <f>IFERROR(VLOOKUP($H2448,'Gen F Exp'!$A:$E,15,FALSE),0)</f>
        <v>0</v>
      </c>
      <c r="M2448" s="34">
        <f>IFERROR(VLOOKUP($H2448,'Gen F Exp'!$A:$E,16,FALSE),0)</f>
        <v>0</v>
      </c>
      <c r="N2448" s="42">
        <f>IFERROR(VLOOKUP($H2448,'Gen F Exp'!$A:$E,17,FALSE),0)</f>
        <v>0</v>
      </c>
      <c r="O2448" s="34">
        <f>IFERROR(VLOOKUP($H2448,'Water F Rev'!$A:$L,15,FALSE),0)</f>
        <v>0</v>
      </c>
      <c r="P2448" s="34">
        <f>IFERROR(VLOOKUP($H2448,'Water F Rev'!$A:$L,16,FALSE),0)</f>
        <v>0</v>
      </c>
      <c r="Q2448" s="42">
        <f>IFERROR(VLOOKUP($H2448,'Water F Rev'!$A:$L,17,FALSE),0)</f>
        <v>0</v>
      </c>
      <c r="R2448" s="34">
        <f>IFERROR(VLOOKUP($H2448,'Water F Exp'!$A:$K,15,FALSE),0)</f>
        <v>0</v>
      </c>
      <c r="S2448" s="34">
        <f>IFERROR(VLOOKUP($H2448,'Water F Exp'!$A:$K,16,FALSE),0)</f>
        <v>0</v>
      </c>
      <c r="T2448" s="42">
        <f>IFERROR(VLOOKUP($H2448,'Water F Exp'!$A:$K,17,FALSE),0)</f>
        <v>0</v>
      </c>
      <c r="U2448" s="34">
        <f ca="1">IFERROR(VLOOKUP($H2448,'Sewer F Rev'!$A:$E,15,FALSE),0)</f>
        <v>0</v>
      </c>
      <c r="V2448" s="34">
        <f ca="1">IFERROR(VLOOKUP($H2448,'Sewer F Rev'!$A:$E,16,FALSE),0)</f>
        <v>0</v>
      </c>
      <c r="W2448" s="42">
        <f ca="1">IFERROR(VLOOKUP($H2448,'Sewer F Rev'!$A:$E,17,FALSE),0)</f>
        <v>0</v>
      </c>
      <c r="X2448" s="34">
        <f>IFERROR(VLOOKUP($H2448,'Sewer F Exp'!$A:$B,15,FALSE),0)</f>
        <v>0</v>
      </c>
      <c r="Y2448" s="34">
        <f>IFERROR(VLOOKUP($H2448,'Sewer F Exp'!$A:$B,16,FALSE),0)</f>
        <v>0</v>
      </c>
      <c r="Z2448" s="42">
        <f>IFERROR(VLOOKUP($H2448,'Sewer F Exp'!$A:$B,17,FALSE),0)</f>
        <v>0</v>
      </c>
      <c r="AA2448" s="34">
        <f>IFERROR(VLOOKUP($H2448,'Refuse F Rev'!$A:$E,15,FALSE),0)</f>
        <v>0</v>
      </c>
      <c r="AB2448" s="34">
        <f>IFERROR(VLOOKUP($H2448,'Refuse F Rev'!$A:$E,16,FALSE),0)</f>
        <v>0</v>
      </c>
      <c r="AC2448" s="42">
        <f>IFERROR(VLOOKUP($H2448,'Refuse F Rev'!$A:$E,17,FALSE),0)</f>
        <v>0</v>
      </c>
      <c r="AD2448" s="34">
        <f>IFERROR(VLOOKUP($H2448,'Refuse F Exp'!$A:$E,15,FALSE),0)</f>
        <v>0</v>
      </c>
      <c r="AE2448" s="34">
        <f>IFERROR(VLOOKUP($H2448,'Refuse F Exp'!$A:$E,16,FALSE),0)</f>
        <v>0</v>
      </c>
      <c r="AF2448" s="42">
        <f>IFERROR(VLOOKUP($H2448,'Refuse F Exp'!$A:$E,17,FALSE),0)</f>
        <v>0</v>
      </c>
      <c r="AG2448" s="34">
        <f>IFERROR(VLOOKUP($H2448,#REF!,10,FALSE),0)</f>
        <v>0</v>
      </c>
      <c r="AH2448" s="34">
        <f>IFERROR(VLOOKUP($H2448,#REF!,11,FALSE),0)</f>
        <v>0</v>
      </c>
      <c r="AI2448" s="42">
        <f>IFERROR(VLOOKUP($H2448,#REF!,12,FALSE),0)</f>
        <v>0</v>
      </c>
      <c r="AJ2448" s="34">
        <f>IFERROR(VLOOKUP($H2448,#REF!,10,FALSE),0)</f>
        <v>0</v>
      </c>
      <c r="AK2448" s="34">
        <f>IFERROR(VLOOKUP($H2448,#REF!,11,FALSE),0)</f>
        <v>0</v>
      </c>
      <c r="AL2448" s="42">
        <f>IFERROR(VLOOKUP($H2448,#REF!,12,FALSE),0)</f>
        <v>0</v>
      </c>
      <c r="AM2448" s="34">
        <f>IFERROR(VLOOKUP($H2448,#REF!,10,FALSE),0)</f>
        <v>0</v>
      </c>
      <c r="AN2448" s="34">
        <f>IFERROR(VLOOKUP($H2448,#REF!,11,FALSE),0)</f>
        <v>0</v>
      </c>
      <c r="AO2448" s="42">
        <f>IFERROR(VLOOKUP($H2448,#REF!,12,FALSE),0)</f>
        <v>0</v>
      </c>
      <c r="AP2448" s="34">
        <f>IFERROR(VLOOKUP($H2448,#REF!,10,FALSE),0)</f>
        <v>0</v>
      </c>
      <c r="AQ2448" s="34">
        <f>IFERROR(VLOOKUP($H2448,#REF!,11,FALSE),0)</f>
        <v>0</v>
      </c>
      <c r="AR2448" s="42">
        <f>IFERROR(VLOOKUP($H2448,#REF!,12,FALSE),0)</f>
        <v>0</v>
      </c>
      <c r="AS2448" s="34">
        <f>IFERROR(VLOOKUP($H2448,#REF!,13,FALSE),0)</f>
        <v>0</v>
      </c>
      <c r="AT2448" s="34">
        <f>IFERROR(VLOOKUP($H2448,#REF!,14,FALSE),0)</f>
        <v>0</v>
      </c>
      <c r="AU2448" s="42">
        <f>IFERROR(VLOOKUP($H2448,#REF!,15,FALSE),0)</f>
        <v>0</v>
      </c>
      <c r="AV2448" s="34">
        <f>IFERROR(VLOOKUP($H2448,#REF!,15,FALSE),0)</f>
        <v>0</v>
      </c>
      <c r="AW2448" s="34">
        <f>IFERROR(VLOOKUP($H2448,#REF!,16,FALSE),0)</f>
        <v>0</v>
      </c>
      <c r="AX2448" s="42">
        <f>IFERROR(VLOOKUP($H2448,#REF!,17,FALSE),0)</f>
        <v>0</v>
      </c>
    </row>
    <row r="2449" spans="1:50" x14ac:dyDescent="0.3">
      <c r="A2449" s="33" t="str">
        <f t="shared" si="152"/>
        <v>0</v>
      </c>
      <c r="B2449" s="33">
        <f>+'R&amp;E EXPORT'!B2248</f>
        <v>0</v>
      </c>
      <c r="C2449" t="str">
        <f>IFERROR(VLOOKUP(A2449,'MCSJ Export'!A:C,3,FALSE),"")</f>
        <v/>
      </c>
      <c r="D2449" s="37">
        <f t="shared" ca="1" si="153"/>
        <v>0</v>
      </c>
      <c r="E2449" s="37">
        <f t="shared" ca="1" si="154"/>
        <v>0</v>
      </c>
      <c r="F2449" s="37">
        <f t="shared" ca="1" si="155"/>
        <v>0</v>
      </c>
      <c r="G2449" s="37"/>
      <c r="H2449" s="33">
        <f>+'R&amp;E EXPORT'!A2248</f>
        <v>0</v>
      </c>
      <c r="I2449" s="34">
        <f>IFERROR(VLOOKUP($H2449,'Gen F Rev'!$A:$M,15,FALSE),0)</f>
        <v>0</v>
      </c>
      <c r="J2449" s="34">
        <f>IFERROR(VLOOKUP($H2449,'Gen F Rev'!$A:$M,16,FALSE),0)</f>
        <v>0</v>
      </c>
      <c r="K2449" s="42">
        <f>IFERROR(VLOOKUP($H2449,'Gen F Rev'!$A:$M,17,FALSE),0)</f>
        <v>0</v>
      </c>
      <c r="L2449" s="34">
        <f>IFERROR(VLOOKUP($H2449,'Gen F Exp'!$A:$E,15,FALSE),0)</f>
        <v>0</v>
      </c>
      <c r="M2449" s="34">
        <f>IFERROR(VLOOKUP($H2449,'Gen F Exp'!$A:$E,16,FALSE),0)</f>
        <v>0</v>
      </c>
      <c r="N2449" s="42">
        <f>IFERROR(VLOOKUP($H2449,'Gen F Exp'!$A:$E,17,FALSE),0)</f>
        <v>0</v>
      </c>
      <c r="O2449" s="34">
        <f>IFERROR(VLOOKUP($H2449,'Water F Rev'!$A:$L,15,FALSE),0)</f>
        <v>0</v>
      </c>
      <c r="P2449" s="34">
        <f>IFERROR(VLOOKUP($H2449,'Water F Rev'!$A:$L,16,FALSE),0)</f>
        <v>0</v>
      </c>
      <c r="Q2449" s="42">
        <f>IFERROR(VLOOKUP($H2449,'Water F Rev'!$A:$L,17,FALSE),0)</f>
        <v>0</v>
      </c>
      <c r="R2449" s="34">
        <f>IFERROR(VLOOKUP($H2449,'Water F Exp'!$A:$K,15,FALSE),0)</f>
        <v>0</v>
      </c>
      <c r="S2449" s="34">
        <f>IFERROR(VLOOKUP($H2449,'Water F Exp'!$A:$K,16,FALSE),0)</f>
        <v>0</v>
      </c>
      <c r="T2449" s="42">
        <f>IFERROR(VLOOKUP($H2449,'Water F Exp'!$A:$K,17,FALSE),0)</f>
        <v>0</v>
      </c>
      <c r="U2449" s="34">
        <f ca="1">IFERROR(VLOOKUP($H2449,'Sewer F Rev'!$A:$E,15,FALSE),0)</f>
        <v>0</v>
      </c>
      <c r="V2449" s="34">
        <f ca="1">IFERROR(VLOOKUP($H2449,'Sewer F Rev'!$A:$E,16,FALSE),0)</f>
        <v>0</v>
      </c>
      <c r="W2449" s="42">
        <f ca="1">IFERROR(VLOOKUP($H2449,'Sewer F Rev'!$A:$E,17,FALSE),0)</f>
        <v>0</v>
      </c>
      <c r="X2449" s="34">
        <f>IFERROR(VLOOKUP($H2449,'Sewer F Exp'!$A:$B,15,FALSE),0)</f>
        <v>0</v>
      </c>
      <c r="Y2449" s="34">
        <f>IFERROR(VLOOKUP($H2449,'Sewer F Exp'!$A:$B,16,FALSE),0)</f>
        <v>0</v>
      </c>
      <c r="Z2449" s="42">
        <f>IFERROR(VLOOKUP($H2449,'Sewer F Exp'!$A:$B,17,FALSE),0)</f>
        <v>0</v>
      </c>
      <c r="AA2449" s="34">
        <f>IFERROR(VLOOKUP($H2449,'Refuse F Rev'!$A:$E,15,FALSE),0)</f>
        <v>0</v>
      </c>
      <c r="AB2449" s="34">
        <f>IFERROR(VLOOKUP($H2449,'Refuse F Rev'!$A:$E,16,FALSE),0)</f>
        <v>0</v>
      </c>
      <c r="AC2449" s="42">
        <f>IFERROR(VLOOKUP($H2449,'Refuse F Rev'!$A:$E,17,FALSE),0)</f>
        <v>0</v>
      </c>
      <c r="AD2449" s="34">
        <f>IFERROR(VLOOKUP($H2449,'Refuse F Exp'!$A:$E,15,FALSE),0)</f>
        <v>0</v>
      </c>
      <c r="AE2449" s="34">
        <f>IFERROR(VLOOKUP($H2449,'Refuse F Exp'!$A:$E,16,FALSE),0)</f>
        <v>0</v>
      </c>
      <c r="AF2449" s="42">
        <f>IFERROR(VLOOKUP($H2449,'Refuse F Exp'!$A:$E,17,FALSE),0)</f>
        <v>0</v>
      </c>
      <c r="AG2449" s="34">
        <f>IFERROR(VLOOKUP($H2449,#REF!,10,FALSE),0)</f>
        <v>0</v>
      </c>
      <c r="AH2449" s="34">
        <f>IFERROR(VLOOKUP($H2449,#REF!,11,FALSE),0)</f>
        <v>0</v>
      </c>
      <c r="AI2449" s="42">
        <f>IFERROR(VLOOKUP($H2449,#REF!,12,FALSE),0)</f>
        <v>0</v>
      </c>
      <c r="AJ2449" s="34">
        <f>IFERROR(VLOOKUP($H2449,#REF!,10,FALSE),0)</f>
        <v>0</v>
      </c>
      <c r="AK2449" s="34">
        <f>IFERROR(VLOOKUP($H2449,#REF!,11,FALSE),0)</f>
        <v>0</v>
      </c>
      <c r="AL2449" s="42">
        <f>IFERROR(VLOOKUP($H2449,#REF!,12,FALSE),0)</f>
        <v>0</v>
      </c>
      <c r="AM2449" s="34">
        <f>IFERROR(VLOOKUP($H2449,#REF!,10,FALSE),0)</f>
        <v>0</v>
      </c>
      <c r="AN2449" s="34">
        <f>IFERROR(VLOOKUP($H2449,#REF!,11,FALSE),0)</f>
        <v>0</v>
      </c>
      <c r="AO2449" s="42">
        <f>IFERROR(VLOOKUP($H2449,#REF!,12,FALSE),0)</f>
        <v>0</v>
      </c>
      <c r="AP2449" s="34">
        <f>IFERROR(VLOOKUP($H2449,#REF!,10,FALSE),0)</f>
        <v>0</v>
      </c>
      <c r="AQ2449" s="34">
        <f>IFERROR(VLOOKUP($H2449,#REF!,11,FALSE),0)</f>
        <v>0</v>
      </c>
      <c r="AR2449" s="42">
        <f>IFERROR(VLOOKUP($H2449,#REF!,12,FALSE),0)</f>
        <v>0</v>
      </c>
      <c r="AS2449" s="34">
        <f>IFERROR(VLOOKUP($H2449,#REF!,13,FALSE),0)</f>
        <v>0</v>
      </c>
      <c r="AT2449" s="34">
        <f>IFERROR(VLOOKUP($H2449,#REF!,14,FALSE),0)</f>
        <v>0</v>
      </c>
      <c r="AU2449" s="42">
        <f>IFERROR(VLOOKUP($H2449,#REF!,15,FALSE),0)</f>
        <v>0</v>
      </c>
      <c r="AV2449" s="34">
        <f>IFERROR(VLOOKUP($H2449,#REF!,15,FALSE),0)</f>
        <v>0</v>
      </c>
      <c r="AW2449" s="34">
        <f>IFERROR(VLOOKUP($H2449,#REF!,16,FALSE),0)</f>
        <v>0</v>
      </c>
      <c r="AX2449" s="42">
        <f>IFERROR(VLOOKUP($H2449,#REF!,17,FALSE),0)</f>
        <v>0</v>
      </c>
    </row>
    <row r="2450" spans="1:50" x14ac:dyDescent="0.3">
      <c r="A2450" s="33" t="str">
        <f t="shared" si="152"/>
        <v>0</v>
      </c>
      <c r="B2450" s="33">
        <f>+'R&amp;E EXPORT'!B2249</f>
        <v>0</v>
      </c>
      <c r="C2450" t="str">
        <f>IFERROR(VLOOKUP(A2450,'MCSJ Export'!A:C,3,FALSE),"")</f>
        <v/>
      </c>
      <c r="D2450" s="37">
        <f t="shared" ca="1" si="153"/>
        <v>0</v>
      </c>
      <c r="E2450" s="37">
        <f t="shared" ca="1" si="154"/>
        <v>0</v>
      </c>
      <c r="F2450" s="37">
        <f t="shared" ca="1" si="155"/>
        <v>0</v>
      </c>
      <c r="G2450" s="37"/>
      <c r="H2450" s="33">
        <f>+'R&amp;E EXPORT'!A2249</f>
        <v>0</v>
      </c>
      <c r="I2450" s="34">
        <f>IFERROR(VLOOKUP($H2450,'Gen F Rev'!$A:$M,15,FALSE),0)</f>
        <v>0</v>
      </c>
      <c r="J2450" s="34">
        <f>IFERROR(VLOOKUP($H2450,'Gen F Rev'!$A:$M,16,FALSE),0)</f>
        <v>0</v>
      </c>
      <c r="K2450" s="42">
        <f>IFERROR(VLOOKUP($H2450,'Gen F Rev'!$A:$M,17,FALSE),0)</f>
        <v>0</v>
      </c>
      <c r="L2450" s="34">
        <f>IFERROR(VLOOKUP($H2450,'Gen F Exp'!$A:$E,15,FALSE),0)</f>
        <v>0</v>
      </c>
      <c r="M2450" s="34">
        <f>IFERROR(VLOOKUP($H2450,'Gen F Exp'!$A:$E,16,FALSE),0)</f>
        <v>0</v>
      </c>
      <c r="N2450" s="42">
        <f>IFERROR(VLOOKUP($H2450,'Gen F Exp'!$A:$E,17,FALSE),0)</f>
        <v>0</v>
      </c>
      <c r="O2450" s="34">
        <f>IFERROR(VLOOKUP($H2450,'Water F Rev'!$A:$L,15,FALSE),0)</f>
        <v>0</v>
      </c>
      <c r="P2450" s="34">
        <f>IFERROR(VLOOKUP($H2450,'Water F Rev'!$A:$L,16,FALSE),0)</f>
        <v>0</v>
      </c>
      <c r="Q2450" s="42">
        <f>IFERROR(VLOOKUP($H2450,'Water F Rev'!$A:$L,17,FALSE),0)</f>
        <v>0</v>
      </c>
      <c r="R2450" s="34">
        <f>IFERROR(VLOOKUP($H2450,'Water F Exp'!$A:$K,15,FALSE),0)</f>
        <v>0</v>
      </c>
      <c r="S2450" s="34">
        <f>IFERROR(VLOOKUP($H2450,'Water F Exp'!$A:$K,16,FALSE),0)</f>
        <v>0</v>
      </c>
      <c r="T2450" s="42">
        <f>IFERROR(VLOOKUP($H2450,'Water F Exp'!$A:$K,17,FALSE),0)</f>
        <v>0</v>
      </c>
      <c r="U2450" s="34">
        <f ca="1">IFERROR(VLOOKUP($H2450,'Sewer F Rev'!$A:$E,15,FALSE),0)</f>
        <v>0</v>
      </c>
      <c r="V2450" s="34">
        <f ca="1">IFERROR(VLOOKUP($H2450,'Sewer F Rev'!$A:$E,16,FALSE),0)</f>
        <v>0</v>
      </c>
      <c r="W2450" s="42">
        <f ca="1">IFERROR(VLOOKUP($H2450,'Sewer F Rev'!$A:$E,17,FALSE),0)</f>
        <v>0</v>
      </c>
      <c r="X2450" s="34">
        <f>IFERROR(VLOOKUP($H2450,'Sewer F Exp'!$A:$B,15,FALSE),0)</f>
        <v>0</v>
      </c>
      <c r="Y2450" s="34">
        <f>IFERROR(VLOOKUP($H2450,'Sewer F Exp'!$A:$B,16,FALSE),0)</f>
        <v>0</v>
      </c>
      <c r="Z2450" s="42">
        <f>IFERROR(VLOOKUP($H2450,'Sewer F Exp'!$A:$B,17,FALSE),0)</f>
        <v>0</v>
      </c>
      <c r="AA2450" s="34">
        <f>IFERROR(VLOOKUP($H2450,'Refuse F Rev'!$A:$E,15,FALSE),0)</f>
        <v>0</v>
      </c>
      <c r="AB2450" s="34">
        <f>IFERROR(VLOOKUP($H2450,'Refuse F Rev'!$A:$E,16,FALSE),0)</f>
        <v>0</v>
      </c>
      <c r="AC2450" s="42">
        <f>IFERROR(VLOOKUP($H2450,'Refuse F Rev'!$A:$E,17,FALSE),0)</f>
        <v>0</v>
      </c>
      <c r="AD2450" s="34">
        <f>IFERROR(VLOOKUP($H2450,'Refuse F Exp'!$A:$E,15,FALSE),0)</f>
        <v>0</v>
      </c>
      <c r="AE2450" s="34">
        <f>IFERROR(VLOOKUP($H2450,'Refuse F Exp'!$A:$E,16,FALSE),0)</f>
        <v>0</v>
      </c>
      <c r="AF2450" s="42">
        <f>IFERROR(VLOOKUP($H2450,'Refuse F Exp'!$A:$E,17,FALSE),0)</f>
        <v>0</v>
      </c>
      <c r="AG2450" s="34">
        <f>IFERROR(VLOOKUP($H2450,#REF!,10,FALSE),0)</f>
        <v>0</v>
      </c>
      <c r="AH2450" s="34">
        <f>IFERROR(VLOOKUP($H2450,#REF!,11,FALSE),0)</f>
        <v>0</v>
      </c>
      <c r="AI2450" s="42">
        <f>IFERROR(VLOOKUP($H2450,#REF!,12,FALSE),0)</f>
        <v>0</v>
      </c>
      <c r="AJ2450" s="34">
        <f>IFERROR(VLOOKUP($H2450,#REF!,10,FALSE),0)</f>
        <v>0</v>
      </c>
      <c r="AK2450" s="34">
        <f>IFERROR(VLOOKUP($H2450,#REF!,11,FALSE),0)</f>
        <v>0</v>
      </c>
      <c r="AL2450" s="42">
        <f>IFERROR(VLOOKUP($H2450,#REF!,12,FALSE),0)</f>
        <v>0</v>
      </c>
      <c r="AM2450" s="34">
        <f>IFERROR(VLOOKUP($H2450,#REF!,10,FALSE),0)</f>
        <v>0</v>
      </c>
      <c r="AN2450" s="34">
        <f>IFERROR(VLOOKUP($H2450,#REF!,11,FALSE),0)</f>
        <v>0</v>
      </c>
      <c r="AO2450" s="42">
        <f>IFERROR(VLOOKUP($H2450,#REF!,12,FALSE),0)</f>
        <v>0</v>
      </c>
      <c r="AP2450" s="34">
        <f>IFERROR(VLOOKUP($H2450,#REF!,10,FALSE),0)</f>
        <v>0</v>
      </c>
      <c r="AQ2450" s="34">
        <f>IFERROR(VLOOKUP($H2450,#REF!,11,FALSE),0)</f>
        <v>0</v>
      </c>
      <c r="AR2450" s="42">
        <f>IFERROR(VLOOKUP($H2450,#REF!,12,FALSE),0)</f>
        <v>0</v>
      </c>
      <c r="AS2450" s="34">
        <f>IFERROR(VLOOKUP($H2450,#REF!,13,FALSE),0)</f>
        <v>0</v>
      </c>
      <c r="AT2450" s="34">
        <f>IFERROR(VLOOKUP($H2450,#REF!,14,FALSE),0)</f>
        <v>0</v>
      </c>
      <c r="AU2450" s="42">
        <f>IFERROR(VLOOKUP($H2450,#REF!,15,FALSE),0)</f>
        <v>0</v>
      </c>
      <c r="AV2450" s="34">
        <f>IFERROR(VLOOKUP($H2450,#REF!,15,FALSE),0)</f>
        <v>0</v>
      </c>
      <c r="AW2450" s="34">
        <f>IFERROR(VLOOKUP($H2450,#REF!,16,FALSE),0)</f>
        <v>0</v>
      </c>
      <c r="AX2450" s="42">
        <f>IFERROR(VLOOKUP($H2450,#REF!,17,FALSE),0)</f>
        <v>0</v>
      </c>
    </row>
    <row r="2451" spans="1:50" x14ac:dyDescent="0.3">
      <c r="A2451" s="33" t="str">
        <f t="shared" si="152"/>
        <v>0</v>
      </c>
      <c r="B2451" s="33">
        <f>+'R&amp;E EXPORT'!B2250</f>
        <v>0</v>
      </c>
      <c r="C2451" t="str">
        <f>IFERROR(VLOOKUP(A2451,'MCSJ Export'!A:C,3,FALSE),"")</f>
        <v/>
      </c>
      <c r="D2451" s="37">
        <f t="shared" ca="1" si="153"/>
        <v>0</v>
      </c>
      <c r="E2451" s="37">
        <f t="shared" ca="1" si="154"/>
        <v>0</v>
      </c>
      <c r="F2451" s="37">
        <f t="shared" ca="1" si="155"/>
        <v>0</v>
      </c>
      <c r="G2451" s="37"/>
      <c r="H2451" s="33">
        <f>+'R&amp;E EXPORT'!A2250</f>
        <v>0</v>
      </c>
      <c r="I2451" s="34">
        <f>IFERROR(VLOOKUP($H2451,'Gen F Rev'!$A:$M,15,FALSE),0)</f>
        <v>0</v>
      </c>
      <c r="J2451" s="34">
        <f>IFERROR(VLOOKUP($H2451,'Gen F Rev'!$A:$M,16,FALSE),0)</f>
        <v>0</v>
      </c>
      <c r="K2451" s="42">
        <f>IFERROR(VLOOKUP($H2451,'Gen F Rev'!$A:$M,17,FALSE),0)</f>
        <v>0</v>
      </c>
      <c r="L2451" s="34">
        <f>IFERROR(VLOOKUP($H2451,'Gen F Exp'!$A:$E,15,FALSE),0)</f>
        <v>0</v>
      </c>
      <c r="M2451" s="34">
        <f>IFERROR(VLOOKUP($H2451,'Gen F Exp'!$A:$E,16,FALSE),0)</f>
        <v>0</v>
      </c>
      <c r="N2451" s="42">
        <f>IFERROR(VLOOKUP($H2451,'Gen F Exp'!$A:$E,17,FALSE),0)</f>
        <v>0</v>
      </c>
      <c r="O2451" s="34">
        <f>IFERROR(VLOOKUP($H2451,'Water F Rev'!$A:$L,15,FALSE),0)</f>
        <v>0</v>
      </c>
      <c r="P2451" s="34">
        <f>IFERROR(VLOOKUP($H2451,'Water F Rev'!$A:$L,16,FALSE),0)</f>
        <v>0</v>
      </c>
      <c r="Q2451" s="42">
        <f>IFERROR(VLOOKUP($H2451,'Water F Rev'!$A:$L,17,FALSE),0)</f>
        <v>0</v>
      </c>
      <c r="R2451" s="34">
        <f>IFERROR(VLOOKUP($H2451,'Water F Exp'!$A:$K,15,FALSE),0)</f>
        <v>0</v>
      </c>
      <c r="S2451" s="34">
        <f>IFERROR(VLOOKUP($H2451,'Water F Exp'!$A:$K,16,FALSE),0)</f>
        <v>0</v>
      </c>
      <c r="T2451" s="42">
        <f>IFERROR(VLOOKUP($H2451,'Water F Exp'!$A:$K,17,FALSE),0)</f>
        <v>0</v>
      </c>
      <c r="U2451" s="34">
        <f ca="1">IFERROR(VLOOKUP($H2451,'Sewer F Rev'!$A:$E,15,FALSE),0)</f>
        <v>0</v>
      </c>
      <c r="V2451" s="34">
        <f ca="1">IFERROR(VLOOKUP($H2451,'Sewer F Rev'!$A:$E,16,FALSE),0)</f>
        <v>0</v>
      </c>
      <c r="W2451" s="42">
        <f ca="1">IFERROR(VLOOKUP($H2451,'Sewer F Rev'!$A:$E,17,FALSE),0)</f>
        <v>0</v>
      </c>
      <c r="X2451" s="34">
        <f>IFERROR(VLOOKUP($H2451,'Sewer F Exp'!$A:$B,15,FALSE),0)</f>
        <v>0</v>
      </c>
      <c r="Y2451" s="34">
        <f>IFERROR(VLOOKUP($H2451,'Sewer F Exp'!$A:$B,16,FALSE),0)</f>
        <v>0</v>
      </c>
      <c r="Z2451" s="42">
        <f>IFERROR(VLOOKUP($H2451,'Sewer F Exp'!$A:$B,17,FALSE),0)</f>
        <v>0</v>
      </c>
      <c r="AA2451" s="34">
        <f>IFERROR(VLOOKUP($H2451,'Refuse F Rev'!$A:$E,15,FALSE),0)</f>
        <v>0</v>
      </c>
      <c r="AB2451" s="34">
        <f>IFERROR(VLOOKUP($H2451,'Refuse F Rev'!$A:$E,16,FALSE),0)</f>
        <v>0</v>
      </c>
      <c r="AC2451" s="42">
        <f>IFERROR(VLOOKUP($H2451,'Refuse F Rev'!$A:$E,17,FALSE),0)</f>
        <v>0</v>
      </c>
      <c r="AD2451" s="34">
        <f>IFERROR(VLOOKUP($H2451,'Refuse F Exp'!$A:$E,15,FALSE),0)</f>
        <v>0</v>
      </c>
      <c r="AE2451" s="34">
        <f>IFERROR(VLOOKUP($H2451,'Refuse F Exp'!$A:$E,16,FALSE),0)</f>
        <v>0</v>
      </c>
      <c r="AF2451" s="42">
        <f>IFERROR(VLOOKUP($H2451,'Refuse F Exp'!$A:$E,17,FALSE),0)</f>
        <v>0</v>
      </c>
      <c r="AG2451" s="34">
        <f>IFERROR(VLOOKUP($H2451,#REF!,10,FALSE),0)</f>
        <v>0</v>
      </c>
      <c r="AH2451" s="34">
        <f>IFERROR(VLOOKUP($H2451,#REF!,11,FALSE),0)</f>
        <v>0</v>
      </c>
      <c r="AI2451" s="42">
        <f>IFERROR(VLOOKUP($H2451,#REF!,12,FALSE),0)</f>
        <v>0</v>
      </c>
      <c r="AJ2451" s="34">
        <f>IFERROR(VLOOKUP($H2451,#REF!,10,FALSE),0)</f>
        <v>0</v>
      </c>
      <c r="AK2451" s="34">
        <f>IFERROR(VLOOKUP($H2451,#REF!,11,FALSE),0)</f>
        <v>0</v>
      </c>
      <c r="AL2451" s="42">
        <f>IFERROR(VLOOKUP($H2451,#REF!,12,FALSE),0)</f>
        <v>0</v>
      </c>
      <c r="AM2451" s="34">
        <f>IFERROR(VLOOKUP($H2451,#REF!,10,FALSE),0)</f>
        <v>0</v>
      </c>
      <c r="AN2451" s="34">
        <f>IFERROR(VLOOKUP($H2451,#REF!,11,FALSE),0)</f>
        <v>0</v>
      </c>
      <c r="AO2451" s="42">
        <f>IFERROR(VLOOKUP($H2451,#REF!,12,FALSE),0)</f>
        <v>0</v>
      </c>
      <c r="AP2451" s="34">
        <f>IFERROR(VLOOKUP($H2451,#REF!,10,FALSE),0)</f>
        <v>0</v>
      </c>
      <c r="AQ2451" s="34">
        <f>IFERROR(VLOOKUP($H2451,#REF!,11,FALSE),0)</f>
        <v>0</v>
      </c>
      <c r="AR2451" s="42">
        <f>IFERROR(VLOOKUP($H2451,#REF!,12,FALSE),0)</f>
        <v>0</v>
      </c>
      <c r="AS2451" s="34">
        <f>IFERROR(VLOOKUP($H2451,#REF!,13,FALSE),0)</f>
        <v>0</v>
      </c>
      <c r="AT2451" s="34">
        <f>IFERROR(VLOOKUP($H2451,#REF!,14,FALSE),0)</f>
        <v>0</v>
      </c>
      <c r="AU2451" s="42">
        <f>IFERROR(VLOOKUP($H2451,#REF!,15,FALSE),0)</f>
        <v>0</v>
      </c>
      <c r="AV2451" s="34">
        <f>IFERROR(VLOOKUP($H2451,#REF!,15,FALSE),0)</f>
        <v>0</v>
      </c>
      <c r="AW2451" s="34">
        <f>IFERROR(VLOOKUP($H2451,#REF!,16,FALSE),0)</f>
        <v>0</v>
      </c>
      <c r="AX2451" s="42">
        <f>IFERROR(VLOOKUP($H2451,#REF!,17,FALSE),0)</f>
        <v>0</v>
      </c>
    </row>
    <row r="2452" spans="1:50" x14ac:dyDescent="0.3">
      <c r="A2452" s="33" t="str">
        <f t="shared" si="152"/>
        <v>0</v>
      </c>
      <c r="B2452" s="33">
        <f>+'R&amp;E EXPORT'!B2251</f>
        <v>0</v>
      </c>
      <c r="C2452" t="str">
        <f>IFERROR(VLOOKUP(A2452,'MCSJ Export'!A:C,3,FALSE),"")</f>
        <v/>
      </c>
      <c r="D2452" s="37">
        <f t="shared" ca="1" si="153"/>
        <v>0</v>
      </c>
      <c r="E2452" s="37">
        <f t="shared" ca="1" si="154"/>
        <v>0</v>
      </c>
      <c r="F2452" s="37">
        <f t="shared" ca="1" si="155"/>
        <v>0</v>
      </c>
      <c r="G2452" s="37"/>
      <c r="H2452" s="33">
        <f>+'R&amp;E EXPORT'!A2251</f>
        <v>0</v>
      </c>
      <c r="I2452" s="34">
        <f>IFERROR(VLOOKUP($H2452,'Gen F Rev'!$A:$M,15,FALSE),0)</f>
        <v>0</v>
      </c>
      <c r="J2452" s="34">
        <f>IFERROR(VLOOKUP($H2452,'Gen F Rev'!$A:$M,16,FALSE),0)</f>
        <v>0</v>
      </c>
      <c r="K2452" s="42">
        <f>IFERROR(VLOOKUP($H2452,'Gen F Rev'!$A:$M,17,FALSE),0)</f>
        <v>0</v>
      </c>
      <c r="L2452" s="34">
        <f>IFERROR(VLOOKUP($H2452,'Gen F Exp'!$A:$E,15,FALSE),0)</f>
        <v>0</v>
      </c>
      <c r="M2452" s="34">
        <f>IFERROR(VLOOKUP($H2452,'Gen F Exp'!$A:$E,16,FALSE),0)</f>
        <v>0</v>
      </c>
      <c r="N2452" s="42">
        <f>IFERROR(VLOOKUP($H2452,'Gen F Exp'!$A:$E,17,FALSE),0)</f>
        <v>0</v>
      </c>
      <c r="O2452" s="34">
        <f>IFERROR(VLOOKUP($H2452,'Water F Rev'!$A:$L,15,FALSE),0)</f>
        <v>0</v>
      </c>
      <c r="P2452" s="34">
        <f>IFERROR(VLOOKUP($H2452,'Water F Rev'!$A:$L,16,FALSE),0)</f>
        <v>0</v>
      </c>
      <c r="Q2452" s="42">
        <f>IFERROR(VLOOKUP($H2452,'Water F Rev'!$A:$L,17,FALSE),0)</f>
        <v>0</v>
      </c>
      <c r="R2452" s="34">
        <f>IFERROR(VLOOKUP($H2452,'Water F Exp'!$A:$K,15,FALSE),0)</f>
        <v>0</v>
      </c>
      <c r="S2452" s="34">
        <f>IFERROR(VLOOKUP($H2452,'Water F Exp'!$A:$K,16,FALSE),0)</f>
        <v>0</v>
      </c>
      <c r="T2452" s="42">
        <f>IFERROR(VLOOKUP($H2452,'Water F Exp'!$A:$K,17,FALSE),0)</f>
        <v>0</v>
      </c>
      <c r="U2452" s="34">
        <f ca="1">IFERROR(VLOOKUP($H2452,'Sewer F Rev'!$A:$E,15,FALSE),0)</f>
        <v>0</v>
      </c>
      <c r="V2452" s="34">
        <f ca="1">IFERROR(VLOOKUP($H2452,'Sewer F Rev'!$A:$E,16,FALSE),0)</f>
        <v>0</v>
      </c>
      <c r="W2452" s="42">
        <f ca="1">IFERROR(VLOOKUP($H2452,'Sewer F Rev'!$A:$E,17,FALSE),0)</f>
        <v>0</v>
      </c>
      <c r="X2452" s="34">
        <f>IFERROR(VLOOKUP($H2452,'Sewer F Exp'!$A:$B,15,FALSE),0)</f>
        <v>0</v>
      </c>
      <c r="Y2452" s="34">
        <f>IFERROR(VLOOKUP($H2452,'Sewer F Exp'!$A:$B,16,FALSE),0)</f>
        <v>0</v>
      </c>
      <c r="Z2452" s="42">
        <f>IFERROR(VLOOKUP($H2452,'Sewer F Exp'!$A:$B,17,FALSE),0)</f>
        <v>0</v>
      </c>
      <c r="AA2452" s="34">
        <f>IFERROR(VLOOKUP($H2452,'Refuse F Rev'!$A:$E,15,FALSE),0)</f>
        <v>0</v>
      </c>
      <c r="AB2452" s="34">
        <f>IFERROR(VLOOKUP($H2452,'Refuse F Rev'!$A:$E,16,FALSE),0)</f>
        <v>0</v>
      </c>
      <c r="AC2452" s="42">
        <f>IFERROR(VLOOKUP($H2452,'Refuse F Rev'!$A:$E,17,FALSE),0)</f>
        <v>0</v>
      </c>
      <c r="AD2452" s="34">
        <f>IFERROR(VLOOKUP($H2452,'Refuse F Exp'!$A:$E,15,FALSE),0)</f>
        <v>0</v>
      </c>
      <c r="AE2452" s="34">
        <f>IFERROR(VLOOKUP($H2452,'Refuse F Exp'!$A:$E,16,FALSE),0)</f>
        <v>0</v>
      </c>
      <c r="AF2452" s="42">
        <f>IFERROR(VLOOKUP($H2452,'Refuse F Exp'!$A:$E,17,FALSE),0)</f>
        <v>0</v>
      </c>
      <c r="AG2452" s="34">
        <f>IFERROR(VLOOKUP($H2452,#REF!,10,FALSE),0)</f>
        <v>0</v>
      </c>
      <c r="AH2452" s="34">
        <f>IFERROR(VLOOKUP($H2452,#REF!,11,FALSE),0)</f>
        <v>0</v>
      </c>
      <c r="AI2452" s="42">
        <f>IFERROR(VLOOKUP($H2452,#REF!,12,FALSE),0)</f>
        <v>0</v>
      </c>
      <c r="AJ2452" s="34">
        <f>IFERROR(VLOOKUP($H2452,#REF!,10,FALSE),0)</f>
        <v>0</v>
      </c>
      <c r="AK2452" s="34">
        <f>IFERROR(VLOOKUP($H2452,#REF!,11,FALSE),0)</f>
        <v>0</v>
      </c>
      <c r="AL2452" s="42">
        <f>IFERROR(VLOOKUP($H2452,#REF!,12,FALSE),0)</f>
        <v>0</v>
      </c>
      <c r="AM2452" s="34">
        <f>IFERROR(VLOOKUP($H2452,#REF!,10,FALSE),0)</f>
        <v>0</v>
      </c>
      <c r="AN2452" s="34">
        <f>IFERROR(VLOOKUP($H2452,#REF!,11,FALSE),0)</f>
        <v>0</v>
      </c>
      <c r="AO2452" s="42">
        <f>IFERROR(VLOOKUP($H2452,#REF!,12,FALSE),0)</f>
        <v>0</v>
      </c>
      <c r="AP2452" s="34">
        <f>IFERROR(VLOOKUP($H2452,#REF!,10,FALSE),0)</f>
        <v>0</v>
      </c>
      <c r="AQ2452" s="34">
        <f>IFERROR(VLOOKUP($H2452,#REF!,11,FALSE),0)</f>
        <v>0</v>
      </c>
      <c r="AR2452" s="42">
        <f>IFERROR(VLOOKUP($H2452,#REF!,12,FALSE),0)</f>
        <v>0</v>
      </c>
      <c r="AS2452" s="34">
        <f>IFERROR(VLOOKUP($H2452,#REF!,13,FALSE),0)</f>
        <v>0</v>
      </c>
      <c r="AT2452" s="34">
        <f>IFERROR(VLOOKUP($H2452,#REF!,14,FALSE),0)</f>
        <v>0</v>
      </c>
      <c r="AU2452" s="42">
        <f>IFERROR(VLOOKUP($H2452,#REF!,15,FALSE),0)</f>
        <v>0</v>
      </c>
      <c r="AV2452" s="34">
        <f>IFERROR(VLOOKUP($H2452,#REF!,15,FALSE),0)</f>
        <v>0</v>
      </c>
      <c r="AW2452" s="34">
        <f>IFERROR(VLOOKUP($H2452,#REF!,16,FALSE),0)</f>
        <v>0</v>
      </c>
      <c r="AX2452" s="42">
        <f>IFERROR(VLOOKUP($H2452,#REF!,17,FALSE),0)</f>
        <v>0</v>
      </c>
    </row>
    <row r="2453" spans="1:50" x14ac:dyDescent="0.3">
      <c r="A2453" s="33" t="str">
        <f t="shared" si="152"/>
        <v>0</v>
      </c>
      <c r="B2453" s="33">
        <f>+'R&amp;E EXPORT'!B2252</f>
        <v>0</v>
      </c>
      <c r="C2453" t="str">
        <f>IFERROR(VLOOKUP(A2453,'MCSJ Export'!A:C,3,FALSE),"")</f>
        <v/>
      </c>
      <c r="D2453" s="37">
        <f t="shared" ca="1" si="153"/>
        <v>0</v>
      </c>
      <c r="E2453" s="37">
        <f t="shared" ca="1" si="154"/>
        <v>0</v>
      </c>
      <c r="F2453" s="37">
        <f t="shared" ca="1" si="155"/>
        <v>0</v>
      </c>
      <c r="G2453" s="37"/>
      <c r="H2453" s="33">
        <f>+'R&amp;E EXPORT'!A2252</f>
        <v>0</v>
      </c>
      <c r="I2453" s="34">
        <f>IFERROR(VLOOKUP($H2453,'Gen F Rev'!$A:$M,15,FALSE),0)</f>
        <v>0</v>
      </c>
      <c r="J2453" s="34">
        <f>IFERROR(VLOOKUP($H2453,'Gen F Rev'!$A:$M,16,FALSE),0)</f>
        <v>0</v>
      </c>
      <c r="K2453" s="42">
        <f>IFERROR(VLOOKUP($H2453,'Gen F Rev'!$A:$M,17,FALSE),0)</f>
        <v>0</v>
      </c>
      <c r="L2453" s="34">
        <f>IFERROR(VLOOKUP($H2453,'Gen F Exp'!$A:$E,15,FALSE),0)</f>
        <v>0</v>
      </c>
      <c r="M2453" s="34">
        <f>IFERROR(VLOOKUP($H2453,'Gen F Exp'!$A:$E,16,FALSE),0)</f>
        <v>0</v>
      </c>
      <c r="N2453" s="42">
        <f>IFERROR(VLOOKUP($H2453,'Gen F Exp'!$A:$E,17,FALSE),0)</f>
        <v>0</v>
      </c>
      <c r="O2453" s="34">
        <f>IFERROR(VLOOKUP($H2453,'Water F Rev'!$A:$L,15,FALSE),0)</f>
        <v>0</v>
      </c>
      <c r="P2453" s="34">
        <f>IFERROR(VLOOKUP($H2453,'Water F Rev'!$A:$L,16,FALSE),0)</f>
        <v>0</v>
      </c>
      <c r="Q2453" s="42">
        <f>IFERROR(VLOOKUP($H2453,'Water F Rev'!$A:$L,17,FALSE),0)</f>
        <v>0</v>
      </c>
      <c r="R2453" s="34">
        <f>IFERROR(VLOOKUP($H2453,'Water F Exp'!$A:$K,15,FALSE),0)</f>
        <v>0</v>
      </c>
      <c r="S2453" s="34">
        <f>IFERROR(VLOOKUP($H2453,'Water F Exp'!$A:$K,16,FALSE),0)</f>
        <v>0</v>
      </c>
      <c r="T2453" s="42">
        <f>IFERROR(VLOOKUP($H2453,'Water F Exp'!$A:$K,17,FALSE),0)</f>
        <v>0</v>
      </c>
      <c r="U2453" s="34">
        <f ca="1">IFERROR(VLOOKUP($H2453,'Sewer F Rev'!$A:$E,15,FALSE),0)</f>
        <v>0</v>
      </c>
      <c r="V2453" s="34">
        <f ca="1">IFERROR(VLOOKUP($H2453,'Sewer F Rev'!$A:$E,16,FALSE),0)</f>
        <v>0</v>
      </c>
      <c r="W2453" s="42">
        <f ca="1">IFERROR(VLOOKUP($H2453,'Sewer F Rev'!$A:$E,17,FALSE),0)</f>
        <v>0</v>
      </c>
      <c r="X2453" s="34">
        <f>IFERROR(VLOOKUP($H2453,'Sewer F Exp'!$A:$B,15,FALSE),0)</f>
        <v>0</v>
      </c>
      <c r="Y2453" s="34">
        <f>IFERROR(VLOOKUP($H2453,'Sewer F Exp'!$A:$B,16,FALSE),0)</f>
        <v>0</v>
      </c>
      <c r="Z2453" s="42">
        <f>IFERROR(VLOOKUP($H2453,'Sewer F Exp'!$A:$B,17,FALSE),0)</f>
        <v>0</v>
      </c>
      <c r="AA2453" s="34">
        <f>IFERROR(VLOOKUP($H2453,'Refuse F Rev'!$A:$E,15,FALSE),0)</f>
        <v>0</v>
      </c>
      <c r="AB2453" s="34">
        <f>IFERROR(VLOOKUP($H2453,'Refuse F Rev'!$A:$E,16,FALSE),0)</f>
        <v>0</v>
      </c>
      <c r="AC2453" s="42">
        <f>IFERROR(VLOOKUP($H2453,'Refuse F Rev'!$A:$E,17,FALSE),0)</f>
        <v>0</v>
      </c>
      <c r="AD2453" s="34">
        <f>IFERROR(VLOOKUP($H2453,'Refuse F Exp'!$A:$E,15,FALSE),0)</f>
        <v>0</v>
      </c>
      <c r="AE2453" s="34">
        <f>IFERROR(VLOOKUP($H2453,'Refuse F Exp'!$A:$E,16,FALSE),0)</f>
        <v>0</v>
      </c>
      <c r="AF2453" s="42">
        <f>IFERROR(VLOOKUP($H2453,'Refuse F Exp'!$A:$E,17,FALSE),0)</f>
        <v>0</v>
      </c>
      <c r="AG2453" s="34">
        <f>IFERROR(VLOOKUP($H2453,#REF!,10,FALSE),0)</f>
        <v>0</v>
      </c>
      <c r="AH2453" s="34">
        <f>IFERROR(VLOOKUP($H2453,#REF!,11,FALSE),0)</f>
        <v>0</v>
      </c>
      <c r="AI2453" s="42">
        <f>IFERROR(VLOOKUP($H2453,#REF!,12,FALSE),0)</f>
        <v>0</v>
      </c>
      <c r="AJ2453" s="34">
        <f>IFERROR(VLOOKUP($H2453,#REF!,10,FALSE),0)</f>
        <v>0</v>
      </c>
      <c r="AK2453" s="34">
        <f>IFERROR(VLOOKUP($H2453,#REF!,11,FALSE),0)</f>
        <v>0</v>
      </c>
      <c r="AL2453" s="42">
        <f>IFERROR(VLOOKUP($H2453,#REF!,12,FALSE),0)</f>
        <v>0</v>
      </c>
      <c r="AM2453" s="34">
        <f>IFERROR(VLOOKUP($H2453,#REF!,10,FALSE),0)</f>
        <v>0</v>
      </c>
      <c r="AN2453" s="34">
        <f>IFERROR(VLOOKUP($H2453,#REF!,11,FALSE),0)</f>
        <v>0</v>
      </c>
      <c r="AO2453" s="42">
        <f>IFERROR(VLOOKUP($H2453,#REF!,12,FALSE),0)</f>
        <v>0</v>
      </c>
      <c r="AP2453" s="34">
        <f>IFERROR(VLOOKUP($H2453,#REF!,10,FALSE),0)</f>
        <v>0</v>
      </c>
      <c r="AQ2453" s="34">
        <f>IFERROR(VLOOKUP($H2453,#REF!,11,FALSE),0)</f>
        <v>0</v>
      </c>
      <c r="AR2453" s="42">
        <f>IFERROR(VLOOKUP($H2453,#REF!,12,FALSE),0)</f>
        <v>0</v>
      </c>
      <c r="AS2453" s="34">
        <f>IFERROR(VLOOKUP($H2453,#REF!,13,FALSE),0)</f>
        <v>0</v>
      </c>
      <c r="AT2453" s="34">
        <f>IFERROR(VLOOKUP($H2453,#REF!,14,FALSE),0)</f>
        <v>0</v>
      </c>
      <c r="AU2453" s="42">
        <f>IFERROR(VLOOKUP($H2453,#REF!,15,FALSE),0)</f>
        <v>0</v>
      </c>
      <c r="AV2453" s="34">
        <f>IFERROR(VLOOKUP($H2453,#REF!,15,FALSE),0)</f>
        <v>0</v>
      </c>
      <c r="AW2453" s="34">
        <f>IFERROR(VLOOKUP($H2453,#REF!,16,FALSE),0)</f>
        <v>0</v>
      </c>
      <c r="AX2453" s="42">
        <f>IFERROR(VLOOKUP($H2453,#REF!,17,FALSE),0)</f>
        <v>0</v>
      </c>
    </row>
    <row r="2454" spans="1:50" x14ac:dyDescent="0.3">
      <c r="A2454" s="33" t="str">
        <f t="shared" si="152"/>
        <v>0</v>
      </c>
      <c r="B2454" s="33">
        <f>+'R&amp;E EXPORT'!B2253</f>
        <v>0</v>
      </c>
      <c r="C2454" t="str">
        <f>IFERROR(VLOOKUP(A2454,'MCSJ Export'!A:C,3,FALSE),"")</f>
        <v/>
      </c>
      <c r="D2454" s="37">
        <f t="shared" ca="1" si="153"/>
        <v>0</v>
      </c>
      <c r="E2454" s="37">
        <f t="shared" ca="1" si="154"/>
        <v>0</v>
      </c>
      <c r="F2454" s="37">
        <f t="shared" ca="1" si="155"/>
        <v>0</v>
      </c>
      <c r="G2454" s="37"/>
      <c r="H2454" s="33">
        <f>+'R&amp;E EXPORT'!A2253</f>
        <v>0</v>
      </c>
      <c r="I2454" s="34">
        <f>IFERROR(VLOOKUP($H2454,'Gen F Rev'!$A:$M,15,FALSE),0)</f>
        <v>0</v>
      </c>
      <c r="J2454" s="34">
        <f>IFERROR(VLOOKUP($H2454,'Gen F Rev'!$A:$M,16,FALSE),0)</f>
        <v>0</v>
      </c>
      <c r="K2454" s="42">
        <f>IFERROR(VLOOKUP($H2454,'Gen F Rev'!$A:$M,17,FALSE),0)</f>
        <v>0</v>
      </c>
      <c r="L2454" s="34">
        <f>IFERROR(VLOOKUP($H2454,'Gen F Exp'!$A:$E,15,FALSE),0)</f>
        <v>0</v>
      </c>
      <c r="M2454" s="34">
        <f>IFERROR(VLOOKUP($H2454,'Gen F Exp'!$A:$E,16,FALSE),0)</f>
        <v>0</v>
      </c>
      <c r="N2454" s="42">
        <f>IFERROR(VLOOKUP($H2454,'Gen F Exp'!$A:$E,17,FALSE),0)</f>
        <v>0</v>
      </c>
      <c r="O2454" s="34">
        <f>IFERROR(VLOOKUP($H2454,'Water F Rev'!$A:$L,15,FALSE),0)</f>
        <v>0</v>
      </c>
      <c r="P2454" s="34">
        <f>IFERROR(VLOOKUP($H2454,'Water F Rev'!$A:$L,16,FALSE),0)</f>
        <v>0</v>
      </c>
      <c r="Q2454" s="42">
        <f>IFERROR(VLOOKUP($H2454,'Water F Rev'!$A:$L,17,FALSE),0)</f>
        <v>0</v>
      </c>
      <c r="R2454" s="34">
        <f>IFERROR(VLOOKUP($H2454,'Water F Exp'!$A:$K,15,FALSE),0)</f>
        <v>0</v>
      </c>
      <c r="S2454" s="34">
        <f>IFERROR(VLOOKUP($H2454,'Water F Exp'!$A:$K,16,FALSE),0)</f>
        <v>0</v>
      </c>
      <c r="T2454" s="42">
        <f>IFERROR(VLOOKUP($H2454,'Water F Exp'!$A:$K,17,FALSE),0)</f>
        <v>0</v>
      </c>
      <c r="U2454" s="34">
        <f ca="1">IFERROR(VLOOKUP($H2454,'Sewer F Rev'!$A:$E,15,FALSE),0)</f>
        <v>0</v>
      </c>
      <c r="V2454" s="34">
        <f ca="1">IFERROR(VLOOKUP($H2454,'Sewer F Rev'!$A:$E,16,FALSE),0)</f>
        <v>0</v>
      </c>
      <c r="W2454" s="42">
        <f ca="1">IFERROR(VLOOKUP($H2454,'Sewer F Rev'!$A:$E,17,FALSE),0)</f>
        <v>0</v>
      </c>
      <c r="X2454" s="34">
        <f>IFERROR(VLOOKUP($H2454,'Sewer F Exp'!$A:$B,15,FALSE),0)</f>
        <v>0</v>
      </c>
      <c r="Y2454" s="34">
        <f>IFERROR(VLOOKUP($H2454,'Sewer F Exp'!$A:$B,16,FALSE),0)</f>
        <v>0</v>
      </c>
      <c r="Z2454" s="42">
        <f>IFERROR(VLOOKUP($H2454,'Sewer F Exp'!$A:$B,17,FALSE),0)</f>
        <v>0</v>
      </c>
      <c r="AA2454" s="34">
        <f>IFERROR(VLOOKUP($H2454,'Refuse F Rev'!$A:$E,15,FALSE),0)</f>
        <v>0</v>
      </c>
      <c r="AB2454" s="34">
        <f>IFERROR(VLOOKUP($H2454,'Refuse F Rev'!$A:$E,16,FALSE),0)</f>
        <v>0</v>
      </c>
      <c r="AC2454" s="42">
        <f>IFERROR(VLOOKUP($H2454,'Refuse F Rev'!$A:$E,17,FALSE),0)</f>
        <v>0</v>
      </c>
      <c r="AD2454" s="34">
        <f>IFERROR(VLOOKUP($H2454,'Refuse F Exp'!$A:$E,15,FALSE),0)</f>
        <v>0</v>
      </c>
      <c r="AE2454" s="34">
        <f>IFERROR(VLOOKUP($H2454,'Refuse F Exp'!$A:$E,16,FALSE),0)</f>
        <v>0</v>
      </c>
      <c r="AF2454" s="42">
        <f>IFERROR(VLOOKUP($H2454,'Refuse F Exp'!$A:$E,17,FALSE),0)</f>
        <v>0</v>
      </c>
      <c r="AG2454" s="34">
        <f>IFERROR(VLOOKUP($H2454,#REF!,10,FALSE),0)</f>
        <v>0</v>
      </c>
      <c r="AH2454" s="34">
        <f>IFERROR(VLOOKUP($H2454,#REF!,11,FALSE),0)</f>
        <v>0</v>
      </c>
      <c r="AI2454" s="42">
        <f>IFERROR(VLOOKUP($H2454,#REF!,12,FALSE),0)</f>
        <v>0</v>
      </c>
      <c r="AJ2454" s="34">
        <f>IFERROR(VLOOKUP($H2454,#REF!,10,FALSE),0)</f>
        <v>0</v>
      </c>
      <c r="AK2454" s="34">
        <f>IFERROR(VLOOKUP($H2454,#REF!,11,FALSE),0)</f>
        <v>0</v>
      </c>
      <c r="AL2454" s="42">
        <f>IFERROR(VLOOKUP($H2454,#REF!,12,FALSE),0)</f>
        <v>0</v>
      </c>
      <c r="AM2454" s="34">
        <f>IFERROR(VLOOKUP($H2454,#REF!,10,FALSE),0)</f>
        <v>0</v>
      </c>
      <c r="AN2454" s="34">
        <f>IFERROR(VLOOKUP($H2454,#REF!,11,FALSE),0)</f>
        <v>0</v>
      </c>
      <c r="AO2454" s="42">
        <f>IFERROR(VLOOKUP($H2454,#REF!,12,FALSE),0)</f>
        <v>0</v>
      </c>
      <c r="AP2454" s="34">
        <f>IFERROR(VLOOKUP($H2454,#REF!,10,FALSE),0)</f>
        <v>0</v>
      </c>
      <c r="AQ2454" s="34">
        <f>IFERROR(VLOOKUP($H2454,#REF!,11,FALSE),0)</f>
        <v>0</v>
      </c>
      <c r="AR2454" s="42">
        <f>IFERROR(VLOOKUP($H2454,#REF!,12,FALSE),0)</f>
        <v>0</v>
      </c>
      <c r="AS2454" s="34">
        <f>IFERROR(VLOOKUP($H2454,#REF!,13,FALSE),0)</f>
        <v>0</v>
      </c>
      <c r="AT2454" s="34">
        <f>IFERROR(VLOOKUP($H2454,#REF!,14,FALSE),0)</f>
        <v>0</v>
      </c>
      <c r="AU2454" s="42">
        <f>IFERROR(VLOOKUP($H2454,#REF!,15,FALSE),0)</f>
        <v>0</v>
      </c>
      <c r="AV2454" s="34">
        <f>IFERROR(VLOOKUP($H2454,#REF!,15,FALSE),0)</f>
        <v>0</v>
      </c>
      <c r="AW2454" s="34">
        <f>IFERROR(VLOOKUP($H2454,#REF!,16,FALSE),0)</f>
        <v>0</v>
      </c>
      <c r="AX2454" s="42">
        <f>IFERROR(VLOOKUP($H2454,#REF!,17,FALSE),0)</f>
        <v>0</v>
      </c>
    </row>
    <row r="2455" spans="1:50" x14ac:dyDescent="0.3">
      <c r="A2455" s="33" t="str">
        <f t="shared" si="152"/>
        <v>0</v>
      </c>
      <c r="B2455" s="33">
        <f>+'R&amp;E EXPORT'!B2254</f>
        <v>0</v>
      </c>
      <c r="C2455" t="str">
        <f>IFERROR(VLOOKUP(A2455,'MCSJ Export'!A:C,3,FALSE),"")</f>
        <v/>
      </c>
      <c r="D2455" s="37">
        <f t="shared" ca="1" si="153"/>
        <v>0</v>
      </c>
      <c r="E2455" s="37">
        <f t="shared" ca="1" si="154"/>
        <v>0</v>
      </c>
      <c r="F2455" s="37">
        <f t="shared" ca="1" si="155"/>
        <v>0</v>
      </c>
      <c r="G2455" s="37"/>
      <c r="H2455" s="33">
        <f>+'R&amp;E EXPORT'!A2254</f>
        <v>0</v>
      </c>
      <c r="I2455" s="34">
        <f>IFERROR(VLOOKUP($H2455,'Gen F Rev'!$A:$M,15,FALSE),0)</f>
        <v>0</v>
      </c>
      <c r="J2455" s="34">
        <f>IFERROR(VLOOKUP($H2455,'Gen F Rev'!$A:$M,16,FALSE),0)</f>
        <v>0</v>
      </c>
      <c r="K2455" s="42">
        <f>IFERROR(VLOOKUP($H2455,'Gen F Rev'!$A:$M,17,FALSE),0)</f>
        <v>0</v>
      </c>
      <c r="L2455" s="34">
        <f>IFERROR(VLOOKUP($H2455,'Gen F Exp'!$A:$E,15,FALSE),0)</f>
        <v>0</v>
      </c>
      <c r="M2455" s="34">
        <f>IFERROR(VLOOKUP($H2455,'Gen F Exp'!$A:$E,16,FALSE),0)</f>
        <v>0</v>
      </c>
      <c r="N2455" s="42">
        <f>IFERROR(VLOOKUP($H2455,'Gen F Exp'!$A:$E,17,FALSE),0)</f>
        <v>0</v>
      </c>
      <c r="O2455" s="34">
        <f>IFERROR(VLOOKUP($H2455,'Water F Rev'!$A:$L,15,FALSE),0)</f>
        <v>0</v>
      </c>
      <c r="P2455" s="34">
        <f>IFERROR(VLOOKUP($H2455,'Water F Rev'!$A:$L,16,FALSE),0)</f>
        <v>0</v>
      </c>
      <c r="Q2455" s="42">
        <f>IFERROR(VLOOKUP($H2455,'Water F Rev'!$A:$L,17,FALSE),0)</f>
        <v>0</v>
      </c>
      <c r="R2455" s="34">
        <f>IFERROR(VLOOKUP($H2455,'Water F Exp'!$A:$K,15,FALSE),0)</f>
        <v>0</v>
      </c>
      <c r="S2455" s="34">
        <f>IFERROR(VLOOKUP($H2455,'Water F Exp'!$A:$K,16,FALSE),0)</f>
        <v>0</v>
      </c>
      <c r="T2455" s="42">
        <f>IFERROR(VLOOKUP($H2455,'Water F Exp'!$A:$K,17,FALSE),0)</f>
        <v>0</v>
      </c>
      <c r="U2455" s="34">
        <f ca="1">IFERROR(VLOOKUP($H2455,'Sewer F Rev'!$A:$E,15,FALSE),0)</f>
        <v>0</v>
      </c>
      <c r="V2455" s="34">
        <f ca="1">IFERROR(VLOOKUP($H2455,'Sewer F Rev'!$A:$E,16,FALSE),0)</f>
        <v>0</v>
      </c>
      <c r="W2455" s="42">
        <f ca="1">IFERROR(VLOOKUP($H2455,'Sewer F Rev'!$A:$E,17,FALSE),0)</f>
        <v>0</v>
      </c>
      <c r="X2455" s="34">
        <f>IFERROR(VLOOKUP($H2455,'Sewer F Exp'!$A:$B,15,FALSE),0)</f>
        <v>0</v>
      </c>
      <c r="Y2455" s="34">
        <f>IFERROR(VLOOKUP($H2455,'Sewer F Exp'!$A:$B,16,FALSE),0)</f>
        <v>0</v>
      </c>
      <c r="Z2455" s="42">
        <f>IFERROR(VLOOKUP($H2455,'Sewer F Exp'!$A:$B,17,FALSE),0)</f>
        <v>0</v>
      </c>
      <c r="AA2455" s="34">
        <f>IFERROR(VLOOKUP($H2455,'Refuse F Rev'!$A:$E,15,FALSE),0)</f>
        <v>0</v>
      </c>
      <c r="AB2455" s="34">
        <f>IFERROR(VLOOKUP($H2455,'Refuse F Rev'!$A:$E,16,FALSE),0)</f>
        <v>0</v>
      </c>
      <c r="AC2455" s="42">
        <f>IFERROR(VLOOKUP($H2455,'Refuse F Rev'!$A:$E,17,FALSE),0)</f>
        <v>0</v>
      </c>
      <c r="AD2455" s="34">
        <f>IFERROR(VLOOKUP($H2455,'Refuse F Exp'!$A:$E,15,FALSE),0)</f>
        <v>0</v>
      </c>
      <c r="AE2455" s="34">
        <f>IFERROR(VLOOKUP($H2455,'Refuse F Exp'!$A:$E,16,FALSE),0)</f>
        <v>0</v>
      </c>
      <c r="AF2455" s="42">
        <f>IFERROR(VLOOKUP($H2455,'Refuse F Exp'!$A:$E,17,FALSE),0)</f>
        <v>0</v>
      </c>
      <c r="AG2455" s="34">
        <f>IFERROR(VLOOKUP($H2455,#REF!,10,FALSE),0)</f>
        <v>0</v>
      </c>
      <c r="AH2455" s="34">
        <f>IFERROR(VLOOKUP($H2455,#REF!,11,FALSE),0)</f>
        <v>0</v>
      </c>
      <c r="AI2455" s="42">
        <f>IFERROR(VLOOKUP($H2455,#REF!,12,FALSE),0)</f>
        <v>0</v>
      </c>
      <c r="AJ2455" s="34">
        <f>IFERROR(VLOOKUP($H2455,#REF!,10,FALSE),0)</f>
        <v>0</v>
      </c>
      <c r="AK2455" s="34">
        <f>IFERROR(VLOOKUP($H2455,#REF!,11,FALSE),0)</f>
        <v>0</v>
      </c>
      <c r="AL2455" s="42">
        <f>IFERROR(VLOOKUP($H2455,#REF!,12,FALSE),0)</f>
        <v>0</v>
      </c>
      <c r="AM2455" s="34">
        <f>IFERROR(VLOOKUP($H2455,#REF!,10,FALSE),0)</f>
        <v>0</v>
      </c>
      <c r="AN2455" s="34">
        <f>IFERROR(VLOOKUP($H2455,#REF!,11,FALSE),0)</f>
        <v>0</v>
      </c>
      <c r="AO2455" s="42">
        <f>IFERROR(VLOOKUP($H2455,#REF!,12,FALSE),0)</f>
        <v>0</v>
      </c>
      <c r="AP2455" s="34">
        <f>IFERROR(VLOOKUP($H2455,#REF!,10,FALSE),0)</f>
        <v>0</v>
      </c>
      <c r="AQ2455" s="34">
        <f>IFERROR(VLOOKUP($H2455,#REF!,11,FALSE),0)</f>
        <v>0</v>
      </c>
      <c r="AR2455" s="42">
        <f>IFERROR(VLOOKUP($H2455,#REF!,12,FALSE),0)</f>
        <v>0</v>
      </c>
      <c r="AS2455" s="34">
        <f>IFERROR(VLOOKUP($H2455,#REF!,13,FALSE),0)</f>
        <v>0</v>
      </c>
      <c r="AT2455" s="34">
        <f>IFERROR(VLOOKUP($H2455,#REF!,14,FALSE),0)</f>
        <v>0</v>
      </c>
      <c r="AU2455" s="42">
        <f>IFERROR(VLOOKUP($H2455,#REF!,15,FALSE),0)</f>
        <v>0</v>
      </c>
      <c r="AV2455" s="34">
        <f>IFERROR(VLOOKUP($H2455,#REF!,15,FALSE),0)</f>
        <v>0</v>
      </c>
      <c r="AW2455" s="34">
        <f>IFERROR(VLOOKUP($H2455,#REF!,16,FALSE),0)</f>
        <v>0</v>
      </c>
      <c r="AX2455" s="42">
        <f>IFERROR(VLOOKUP($H2455,#REF!,17,FALSE),0)</f>
        <v>0</v>
      </c>
    </row>
    <row r="2456" spans="1:50" x14ac:dyDescent="0.3">
      <c r="A2456" s="33" t="str">
        <f t="shared" si="152"/>
        <v>0</v>
      </c>
      <c r="B2456" s="33">
        <f>+'R&amp;E EXPORT'!B2255</f>
        <v>0</v>
      </c>
      <c r="C2456" t="str">
        <f>IFERROR(VLOOKUP(A2456,'MCSJ Export'!A:C,3,FALSE),"")</f>
        <v/>
      </c>
      <c r="D2456" s="37">
        <f t="shared" ca="1" si="153"/>
        <v>0</v>
      </c>
      <c r="E2456" s="37">
        <f t="shared" ca="1" si="154"/>
        <v>0</v>
      </c>
      <c r="F2456" s="37">
        <f t="shared" ca="1" si="155"/>
        <v>0</v>
      </c>
      <c r="G2456" s="37"/>
      <c r="H2456" s="33">
        <f>+'R&amp;E EXPORT'!A2255</f>
        <v>0</v>
      </c>
      <c r="I2456" s="34">
        <f>IFERROR(VLOOKUP($H2456,'Gen F Rev'!$A:$M,15,FALSE),0)</f>
        <v>0</v>
      </c>
      <c r="J2456" s="34">
        <f>IFERROR(VLOOKUP($H2456,'Gen F Rev'!$A:$M,16,FALSE),0)</f>
        <v>0</v>
      </c>
      <c r="K2456" s="42">
        <f>IFERROR(VLOOKUP($H2456,'Gen F Rev'!$A:$M,17,FALSE),0)</f>
        <v>0</v>
      </c>
      <c r="L2456" s="34">
        <f>IFERROR(VLOOKUP($H2456,'Gen F Exp'!$A:$E,15,FALSE),0)</f>
        <v>0</v>
      </c>
      <c r="M2456" s="34">
        <f>IFERROR(VLOOKUP($H2456,'Gen F Exp'!$A:$E,16,FALSE),0)</f>
        <v>0</v>
      </c>
      <c r="N2456" s="42">
        <f>IFERROR(VLOOKUP($H2456,'Gen F Exp'!$A:$E,17,FALSE),0)</f>
        <v>0</v>
      </c>
      <c r="O2456" s="34">
        <f>IFERROR(VLOOKUP($H2456,'Water F Rev'!$A:$L,15,FALSE),0)</f>
        <v>0</v>
      </c>
      <c r="P2456" s="34">
        <f>IFERROR(VLOOKUP($H2456,'Water F Rev'!$A:$L,16,FALSE),0)</f>
        <v>0</v>
      </c>
      <c r="Q2456" s="42">
        <f>IFERROR(VLOOKUP($H2456,'Water F Rev'!$A:$L,17,FALSE),0)</f>
        <v>0</v>
      </c>
      <c r="R2456" s="34">
        <f>IFERROR(VLOOKUP($H2456,'Water F Exp'!$A:$K,15,FALSE),0)</f>
        <v>0</v>
      </c>
      <c r="S2456" s="34">
        <f>IFERROR(VLOOKUP($H2456,'Water F Exp'!$A:$K,16,FALSE),0)</f>
        <v>0</v>
      </c>
      <c r="T2456" s="42">
        <f>IFERROR(VLOOKUP($H2456,'Water F Exp'!$A:$K,17,FALSE),0)</f>
        <v>0</v>
      </c>
      <c r="U2456" s="34">
        <f ca="1">IFERROR(VLOOKUP($H2456,'Sewer F Rev'!$A:$E,15,FALSE),0)</f>
        <v>0</v>
      </c>
      <c r="V2456" s="34">
        <f ca="1">IFERROR(VLOOKUP($H2456,'Sewer F Rev'!$A:$E,16,FALSE),0)</f>
        <v>0</v>
      </c>
      <c r="W2456" s="42">
        <f ca="1">IFERROR(VLOOKUP($H2456,'Sewer F Rev'!$A:$E,17,FALSE),0)</f>
        <v>0</v>
      </c>
      <c r="X2456" s="34">
        <f>IFERROR(VLOOKUP($H2456,'Sewer F Exp'!$A:$B,15,FALSE),0)</f>
        <v>0</v>
      </c>
      <c r="Y2456" s="34">
        <f>IFERROR(VLOOKUP($H2456,'Sewer F Exp'!$A:$B,16,FALSE),0)</f>
        <v>0</v>
      </c>
      <c r="Z2456" s="42">
        <f>IFERROR(VLOOKUP($H2456,'Sewer F Exp'!$A:$B,17,FALSE),0)</f>
        <v>0</v>
      </c>
      <c r="AA2456" s="34">
        <f>IFERROR(VLOOKUP($H2456,'Refuse F Rev'!$A:$E,15,FALSE),0)</f>
        <v>0</v>
      </c>
      <c r="AB2456" s="34">
        <f>IFERROR(VLOOKUP($H2456,'Refuse F Rev'!$A:$E,16,FALSE),0)</f>
        <v>0</v>
      </c>
      <c r="AC2456" s="42">
        <f>IFERROR(VLOOKUP($H2456,'Refuse F Rev'!$A:$E,17,FALSE),0)</f>
        <v>0</v>
      </c>
      <c r="AD2456" s="34">
        <f>IFERROR(VLOOKUP($H2456,'Refuse F Exp'!$A:$E,15,FALSE),0)</f>
        <v>0</v>
      </c>
      <c r="AE2456" s="34">
        <f>IFERROR(VLOOKUP($H2456,'Refuse F Exp'!$A:$E,16,FALSE),0)</f>
        <v>0</v>
      </c>
      <c r="AF2456" s="42">
        <f>IFERROR(VLOOKUP($H2456,'Refuse F Exp'!$A:$E,17,FALSE),0)</f>
        <v>0</v>
      </c>
      <c r="AG2456" s="34">
        <f>IFERROR(VLOOKUP($H2456,#REF!,10,FALSE),0)</f>
        <v>0</v>
      </c>
      <c r="AH2456" s="34">
        <f>IFERROR(VLOOKUP($H2456,#REF!,11,FALSE),0)</f>
        <v>0</v>
      </c>
      <c r="AI2456" s="42">
        <f>IFERROR(VLOOKUP($H2456,#REF!,12,FALSE),0)</f>
        <v>0</v>
      </c>
      <c r="AJ2456" s="34">
        <f>IFERROR(VLOOKUP($H2456,#REF!,10,FALSE),0)</f>
        <v>0</v>
      </c>
      <c r="AK2456" s="34">
        <f>IFERROR(VLOOKUP($H2456,#REF!,11,FALSE),0)</f>
        <v>0</v>
      </c>
      <c r="AL2456" s="42">
        <f>IFERROR(VLOOKUP($H2456,#REF!,12,FALSE),0)</f>
        <v>0</v>
      </c>
      <c r="AM2456" s="34">
        <f>IFERROR(VLOOKUP($H2456,#REF!,10,FALSE),0)</f>
        <v>0</v>
      </c>
      <c r="AN2456" s="34">
        <f>IFERROR(VLOOKUP($H2456,#REF!,11,FALSE),0)</f>
        <v>0</v>
      </c>
      <c r="AO2456" s="42">
        <f>IFERROR(VLOOKUP($H2456,#REF!,12,FALSE),0)</f>
        <v>0</v>
      </c>
      <c r="AP2456" s="34">
        <f>IFERROR(VLOOKUP($H2456,#REF!,10,FALSE),0)</f>
        <v>0</v>
      </c>
      <c r="AQ2456" s="34">
        <f>IFERROR(VLOOKUP($H2456,#REF!,11,FALSE),0)</f>
        <v>0</v>
      </c>
      <c r="AR2456" s="42">
        <f>IFERROR(VLOOKUP($H2456,#REF!,12,FALSE),0)</f>
        <v>0</v>
      </c>
      <c r="AS2456" s="34">
        <f>IFERROR(VLOOKUP($H2456,#REF!,13,FALSE),0)</f>
        <v>0</v>
      </c>
      <c r="AT2456" s="34">
        <f>IFERROR(VLOOKUP($H2456,#REF!,14,FALSE),0)</f>
        <v>0</v>
      </c>
      <c r="AU2456" s="42">
        <f>IFERROR(VLOOKUP($H2456,#REF!,15,FALSE),0)</f>
        <v>0</v>
      </c>
      <c r="AV2456" s="34">
        <f>IFERROR(VLOOKUP($H2456,#REF!,15,FALSE),0)</f>
        <v>0</v>
      </c>
      <c r="AW2456" s="34">
        <f>IFERROR(VLOOKUP($H2456,#REF!,16,FALSE),0)</f>
        <v>0</v>
      </c>
      <c r="AX2456" s="42">
        <f>IFERROR(VLOOKUP($H2456,#REF!,17,FALSE),0)</f>
        <v>0</v>
      </c>
    </row>
    <row r="2457" spans="1:50" x14ac:dyDescent="0.3">
      <c r="A2457" s="33" t="str">
        <f t="shared" si="152"/>
        <v>0</v>
      </c>
      <c r="B2457" s="33">
        <f>+'R&amp;E EXPORT'!B2256</f>
        <v>0</v>
      </c>
      <c r="C2457" t="str">
        <f>IFERROR(VLOOKUP(A2457,'MCSJ Export'!A:C,3,FALSE),"")</f>
        <v/>
      </c>
      <c r="D2457" s="37">
        <f t="shared" ca="1" si="153"/>
        <v>0</v>
      </c>
      <c r="E2457" s="37">
        <f t="shared" ca="1" si="154"/>
        <v>0</v>
      </c>
      <c r="F2457" s="37">
        <f t="shared" ca="1" si="155"/>
        <v>0</v>
      </c>
      <c r="G2457" s="37"/>
      <c r="H2457" s="33">
        <f>+'R&amp;E EXPORT'!A2256</f>
        <v>0</v>
      </c>
      <c r="I2457" s="34">
        <f>IFERROR(VLOOKUP($H2457,'Gen F Rev'!$A:$M,15,FALSE),0)</f>
        <v>0</v>
      </c>
      <c r="J2457" s="34">
        <f>IFERROR(VLOOKUP($H2457,'Gen F Rev'!$A:$M,16,FALSE),0)</f>
        <v>0</v>
      </c>
      <c r="K2457" s="42">
        <f>IFERROR(VLOOKUP($H2457,'Gen F Rev'!$A:$M,17,FALSE),0)</f>
        <v>0</v>
      </c>
      <c r="L2457" s="34">
        <f>IFERROR(VLOOKUP($H2457,'Gen F Exp'!$A:$E,15,FALSE),0)</f>
        <v>0</v>
      </c>
      <c r="M2457" s="34">
        <f>IFERROR(VLOOKUP($H2457,'Gen F Exp'!$A:$E,16,FALSE),0)</f>
        <v>0</v>
      </c>
      <c r="N2457" s="42">
        <f>IFERROR(VLOOKUP($H2457,'Gen F Exp'!$A:$E,17,FALSE),0)</f>
        <v>0</v>
      </c>
      <c r="O2457" s="34">
        <f>IFERROR(VLOOKUP($H2457,'Water F Rev'!$A:$L,15,FALSE),0)</f>
        <v>0</v>
      </c>
      <c r="P2457" s="34">
        <f>IFERROR(VLOOKUP($H2457,'Water F Rev'!$A:$L,16,FALSE),0)</f>
        <v>0</v>
      </c>
      <c r="Q2457" s="42">
        <f>IFERROR(VLOOKUP($H2457,'Water F Rev'!$A:$L,17,FALSE),0)</f>
        <v>0</v>
      </c>
      <c r="R2457" s="34">
        <f>IFERROR(VLOOKUP($H2457,'Water F Exp'!$A:$K,15,FALSE),0)</f>
        <v>0</v>
      </c>
      <c r="S2457" s="34">
        <f>IFERROR(VLOOKUP($H2457,'Water F Exp'!$A:$K,16,FALSE),0)</f>
        <v>0</v>
      </c>
      <c r="T2457" s="42">
        <f>IFERROR(VLOOKUP($H2457,'Water F Exp'!$A:$K,17,FALSE),0)</f>
        <v>0</v>
      </c>
      <c r="U2457" s="34">
        <f ca="1">IFERROR(VLOOKUP($H2457,'Sewer F Rev'!$A:$E,15,FALSE),0)</f>
        <v>0</v>
      </c>
      <c r="V2457" s="34">
        <f ca="1">IFERROR(VLOOKUP($H2457,'Sewer F Rev'!$A:$E,16,FALSE),0)</f>
        <v>0</v>
      </c>
      <c r="W2457" s="42">
        <f ca="1">IFERROR(VLOOKUP($H2457,'Sewer F Rev'!$A:$E,17,FALSE),0)</f>
        <v>0</v>
      </c>
      <c r="X2457" s="34">
        <f>IFERROR(VLOOKUP($H2457,'Sewer F Exp'!$A:$B,15,FALSE),0)</f>
        <v>0</v>
      </c>
      <c r="Y2457" s="34">
        <f>IFERROR(VLOOKUP($H2457,'Sewer F Exp'!$A:$B,16,FALSE),0)</f>
        <v>0</v>
      </c>
      <c r="Z2457" s="42">
        <f>IFERROR(VLOOKUP($H2457,'Sewer F Exp'!$A:$B,17,FALSE),0)</f>
        <v>0</v>
      </c>
      <c r="AA2457" s="34">
        <f>IFERROR(VLOOKUP($H2457,'Refuse F Rev'!$A:$E,15,FALSE),0)</f>
        <v>0</v>
      </c>
      <c r="AB2457" s="34">
        <f>IFERROR(VLOOKUP($H2457,'Refuse F Rev'!$A:$E,16,FALSE),0)</f>
        <v>0</v>
      </c>
      <c r="AC2457" s="42">
        <f>IFERROR(VLOOKUP($H2457,'Refuse F Rev'!$A:$E,17,FALSE),0)</f>
        <v>0</v>
      </c>
      <c r="AD2457" s="34">
        <f>IFERROR(VLOOKUP($H2457,'Refuse F Exp'!$A:$E,15,FALSE),0)</f>
        <v>0</v>
      </c>
      <c r="AE2457" s="34">
        <f>IFERROR(VLOOKUP($H2457,'Refuse F Exp'!$A:$E,16,FALSE),0)</f>
        <v>0</v>
      </c>
      <c r="AF2457" s="42">
        <f>IFERROR(VLOOKUP($H2457,'Refuse F Exp'!$A:$E,17,FALSE),0)</f>
        <v>0</v>
      </c>
      <c r="AG2457" s="34">
        <f>IFERROR(VLOOKUP($H2457,#REF!,10,FALSE),0)</f>
        <v>0</v>
      </c>
      <c r="AH2457" s="34">
        <f>IFERROR(VLOOKUP($H2457,#REF!,11,FALSE),0)</f>
        <v>0</v>
      </c>
      <c r="AI2457" s="42">
        <f>IFERROR(VLOOKUP($H2457,#REF!,12,FALSE),0)</f>
        <v>0</v>
      </c>
      <c r="AJ2457" s="34">
        <f>IFERROR(VLOOKUP($H2457,#REF!,10,FALSE),0)</f>
        <v>0</v>
      </c>
      <c r="AK2457" s="34">
        <f>IFERROR(VLOOKUP($H2457,#REF!,11,FALSE),0)</f>
        <v>0</v>
      </c>
      <c r="AL2457" s="42">
        <f>IFERROR(VLOOKUP($H2457,#REF!,12,FALSE),0)</f>
        <v>0</v>
      </c>
      <c r="AM2457" s="34">
        <f>IFERROR(VLOOKUP($H2457,#REF!,10,FALSE),0)</f>
        <v>0</v>
      </c>
      <c r="AN2457" s="34">
        <f>IFERROR(VLOOKUP($H2457,#REF!,11,FALSE),0)</f>
        <v>0</v>
      </c>
      <c r="AO2457" s="42">
        <f>IFERROR(VLOOKUP($H2457,#REF!,12,FALSE),0)</f>
        <v>0</v>
      </c>
      <c r="AP2457" s="34">
        <f>IFERROR(VLOOKUP($H2457,#REF!,10,FALSE),0)</f>
        <v>0</v>
      </c>
      <c r="AQ2457" s="34">
        <f>IFERROR(VLOOKUP($H2457,#REF!,11,FALSE),0)</f>
        <v>0</v>
      </c>
      <c r="AR2457" s="42">
        <f>IFERROR(VLOOKUP($H2457,#REF!,12,FALSE),0)</f>
        <v>0</v>
      </c>
      <c r="AS2457" s="34">
        <f>IFERROR(VLOOKUP($H2457,#REF!,13,FALSE),0)</f>
        <v>0</v>
      </c>
      <c r="AT2457" s="34">
        <f>IFERROR(VLOOKUP($H2457,#REF!,14,FALSE),0)</f>
        <v>0</v>
      </c>
      <c r="AU2457" s="42">
        <f>IFERROR(VLOOKUP($H2457,#REF!,15,FALSE),0)</f>
        <v>0</v>
      </c>
      <c r="AV2457" s="34">
        <f>IFERROR(VLOOKUP($H2457,#REF!,15,FALSE),0)</f>
        <v>0</v>
      </c>
      <c r="AW2457" s="34">
        <f>IFERROR(VLOOKUP($H2457,#REF!,16,FALSE),0)</f>
        <v>0</v>
      </c>
      <c r="AX2457" s="42">
        <f>IFERROR(VLOOKUP($H2457,#REF!,17,FALSE),0)</f>
        <v>0</v>
      </c>
    </row>
    <row r="2458" spans="1:50" x14ac:dyDescent="0.3">
      <c r="A2458" s="33" t="str">
        <f t="shared" si="152"/>
        <v>0</v>
      </c>
      <c r="B2458" s="33">
        <f>+'R&amp;E EXPORT'!B2257</f>
        <v>0</v>
      </c>
      <c r="C2458" t="str">
        <f>IFERROR(VLOOKUP(A2458,'MCSJ Export'!A:C,3,FALSE),"")</f>
        <v/>
      </c>
      <c r="D2458" s="37">
        <f t="shared" ca="1" si="153"/>
        <v>0</v>
      </c>
      <c r="E2458" s="37">
        <f t="shared" ca="1" si="154"/>
        <v>0</v>
      </c>
      <c r="F2458" s="37">
        <f t="shared" ca="1" si="155"/>
        <v>0</v>
      </c>
      <c r="G2458" s="37"/>
      <c r="H2458" s="33">
        <f>+'R&amp;E EXPORT'!A2257</f>
        <v>0</v>
      </c>
      <c r="I2458" s="34">
        <f>IFERROR(VLOOKUP($H2458,'Gen F Rev'!$A:$M,15,FALSE),0)</f>
        <v>0</v>
      </c>
      <c r="J2458" s="34">
        <f>IFERROR(VLOOKUP($H2458,'Gen F Rev'!$A:$M,16,FALSE),0)</f>
        <v>0</v>
      </c>
      <c r="K2458" s="42">
        <f>IFERROR(VLOOKUP($H2458,'Gen F Rev'!$A:$M,17,FALSE),0)</f>
        <v>0</v>
      </c>
      <c r="L2458" s="34">
        <f>IFERROR(VLOOKUP($H2458,'Gen F Exp'!$A:$E,15,FALSE),0)</f>
        <v>0</v>
      </c>
      <c r="M2458" s="34">
        <f>IFERROR(VLOOKUP($H2458,'Gen F Exp'!$A:$E,16,FALSE),0)</f>
        <v>0</v>
      </c>
      <c r="N2458" s="42">
        <f>IFERROR(VLOOKUP($H2458,'Gen F Exp'!$A:$E,17,FALSE),0)</f>
        <v>0</v>
      </c>
      <c r="O2458" s="34">
        <f>IFERROR(VLOOKUP($H2458,'Water F Rev'!$A:$L,15,FALSE),0)</f>
        <v>0</v>
      </c>
      <c r="P2458" s="34">
        <f>IFERROR(VLOOKUP($H2458,'Water F Rev'!$A:$L,16,FALSE),0)</f>
        <v>0</v>
      </c>
      <c r="Q2458" s="42">
        <f>IFERROR(VLOOKUP($H2458,'Water F Rev'!$A:$L,17,FALSE),0)</f>
        <v>0</v>
      </c>
      <c r="R2458" s="34">
        <f>IFERROR(VLOOKUP($H2458,'Water F Exp'!$A:$K,15,FALSE),0)</f>
        <v>0</v>
      </c>
      <c r="S2458" s="34">
        <f>IFERROR(VLOOKUP($H2458,'Water F Exp'!$A:$K,16,FALSE),0)</f>
        <v>0</v>
      </c>
      <c r="T2458" s="42">
        <f>IFERROR(VLOOKUP($H2458,'Water F Exp'!$A:$K,17,FALSE),0)</f>
        <v>0</v>
      </c>
      <c r="U2458" s="34">
        <f ca="1">IFERROR(VLOOKUP($H2458,'Sewer F Rev'!$A:$E,15,FALSE),0)</f>
        <v>0</v>
      </c>
      <c r="V2458" s="34">
        <f ca="1">IFERROR(VLOOKUP($H2458,'Sewer F Rev'!$A:$E,16,FALSE),0)</f>
        <v>0</v>
      </c>
      <c r="W2458" s="42">
        <f ca="1">IFERROR(VLOOKUP($H2458,'Sewer F Rev'!$A:$E,17,FALSE),0)</f>
        <v>0</v>
      </c>
      <c r="X2458" s="34">
        <f>IFERROR(VLOOKUP($H2458,'Sewer F Exp'!$A:$B,15,FALSE),0)</f>
        <v>0</v>
      </c>
      <c r="Y2458" s="34">
        <f>IFERROR(VLOOKUP($H2458,'Sewer F Exp'!$A:$B,16,FALSE),0)</f>
        <v>0</v>
      </c>
      <c r="Z2458" s="42">
        <f>IFERROR(VLOOKUP($H2458,'Sewer F Exp'!$A:$B,17,FALSE),0)</f>
        <v>0</v>
      </c>
      <c r="AA2458" s="34">
        <f>IFERROR(VLOOKUP($H2458,'Refuse F Rev'!$A:$E,15,FALSE),0)</f>
        <v>0</v>
      </c>
      <c r="AB2458" s="34">
        <f>IFERROR(VLOOKUP($H2458,'Refuse F Rev'!$A:$E,16,FALSE),0)</f>
        <v>0</v>
      </c>
      <c r="AC2458" s="42">
        <f>IFERROR(VLOOKUP($H2458,'Refuse F Rev'!$A:$E,17,FALSE),0)</f>
        <v>0</v>
      </c>
      <c r="AD2458" s="34">
        <f>IFERROR(VLOOKUP($H2458,'Refuse F Exp'!$A:$E,15,FALSE),0)</f>
        <v>0</v>
      </c>
      <c r="AE2458" s="34">
        <f>IFERROR(VLOOKUP($H2458,'Refuse F Exp'!$A:$E,16,FALSE),0)</f>
        <v>0</v>
      </c>
      <c r="AF2458" s="42">
        <f>IFERROR(VLOOKUP($H2458,'Refuse F Exp'!$A:$E,17,FALSE),0)</f>
        <v>0</v>
      </c>
      <c r="AG2458" s="34">
        <f>IFERROR(VLOOKUP($H2458,#REF!,10,FALSE),0)</f>
        <v>0</v>
      </c>
      <c r="AH2458" s="34">
        <f>IFERROR(VLOOKUP($H2458,#REF!,11,FALSE),0)</f>
        <v>0</v>
      </c>
      <c r="AI2458" s="42">
        <f>IFERROR(VLOOKUP($H2458,#REF!,12,FALSE),0)</f>
        <v>0</v>
      </c>
      <c r="AJ2458" s="34">
        <f>IFERROR(VLOOKUP($H2458,#REF!,10,FALSE),0)</f>
        <v>0</v>
      </c>
      <c r="AK2458" s="34">
        <f>IFERROR(VLOOKUP($H2458,#REF!,11,FALSE),0)</f>
        <v>0</v>
      </c>
      <c r="AL2458" s="42">
        <f>IFERROR(VLOOKUP($H2458,#REF!,12,FALSE),0)</f>
        <v>0</v>
      </c>
      <c r="AM2458" s="34">
        <f>IFERROR(VLOOKUP($H2458,#REF!,10,FALSE),0)</f>
        <v>0</v>
      </c>
      <c r="AN2458" s="34">
        <f>IFERROR(VLOOKUP($H2458,#REF!,11,FALSE),0)</f>
        <v>0</v>
      </c>
      <c r="AO2458" s="42">
        <f>IFERROR(VLOOKUP($H2458,#REF!,12,FALSE),0)</f>
        <v>0</v>
      </c>
      <c r="AP2458" s="34">
        <f>IFERROR(VLOOKUP($H2458,#REF!,10,FALSE),0)</f>
        <v>0</v>
      </c>
      <c r="AQ2458" s="34">
        <f>IFERROR(VLOOKUP($H2458,#REF!,11,FALSE),0)</f>
        <v>0</v>
      </c>
      <c r="AR2458" s="42">
        <f>IFERROR(VLOOKUP($H2458,#REF!,12,FALSE),0)</f>
        <v>0</v>
      </c>
      <c r="AS2458" s="34">
        <f>IFERROR(VLOOKUP($H2458,#REF!,13,FALSE),0)</f>
        <v>0</v>
      </c>
      <c r="AT2458" s="34">
        <f>IFERROR(VLOOKUP($H2458,#REF!,14,FALSE),0)</f>
        <v>0</v>
      </c>
      <c r="AU2458" s="42">
        <f>IFERROR(VLOOKUP($H2458,#REF!,15,FALSE),0)</f>
        <v>0</v>
      </c>
      <c r="AV2458" s="34">
        <f>IFERROR(VLOOKUP($H2458,#REF!,15,FALSE),0)</f>
        <v>0</v>
      </c>
      <c r="AW2458" s="34">
        <f>IFERROR(VLOOKUP($H2458,#REF!,16,FALSE),0)</f>
        <v>0</v>
      </c>
      <c r="AX2458" s="42">
        <f>IFERROR(VLOOKUP($H2458,#REF!,17,FALSE),0)</f>
        <v>0</v>
      </c>
    </row>
    <row r="2459" spans="1:50" x14ac:dyDescent="0.3">
      <c r="A2459" s="33" t="str">
        <f t="shared" si="152"/>
        <v>0</v>
      </c>
      <c r="B2459" s="33">
        <f>+'R&amp;E EXPORT'!B2258</f>
        <v>0</v>
      </c>
      <c r="C2459" t="str">
        <f>IFERROR(VLOOKUP(A2459,'MCSJ Export'!A:C,3,FALSE),"")</f>
        <v/>
      </c>
      <c r="D2459" s="37">
        <f t="shared" ca="1" si="153"/>
        <v>0</v>
      </c>
      <c r="E2459" s="37">
        <f t="shared" ca="1" si="154"/>
        <v>0</v>
      </c>
      <c r="F2459" s="37">
        <f t="shared" ca="1" si="155"/>
        <v>0</v>
      </c>
      <c r="G2459" s="37"/>
      <c r="H2459" s="33">
        <f>+'R&amp;E EXPORT'!A2258</f>
        <v>0</v>
      </c>
      <c r="I2459" s="34">
        <f>IFERROR(VLOOKUP($H2459,'Gen F Rev'!$A:$M,15,FALSE),0)</f>
        <v>0</v>
      </c>
      <c r="J2459" s="34">
        <f>IFERROR(VLOOKUP($H2459,'Gen F Rev'!$A:$M,16,FALSE),0)</f>
        <v>0</v>
      </c>
      <c r="K2459" s="42">
        <f>IFERROR(VLOOKUP($H2459,'Gen F Rev'!$A:$M,17,FALSE),0)</f>
        <v>0</v>
      </c>
      <c r="L2459" s="34">
        <f>IFERROR(VLOOKUP($H2459,'Gen F Exp'!$A:$E,15,FALSE),0)</f>
        <v>0</v>
      </c>
      <c r="M2459" s="34">
        <f>IFERROR(VLOOKUP($H2459,'Gen F Exp'!$A:$E,16,FALSE),0)</f>
        <v>0</v>
      </c>
      <c r="N2459" s="42">
        <f>IFERROR(VLOOKUP($H2459,'Gen F Exp'!$A:$E,17,FALSE),0)</f>
        <v>0</v>
      </c>
      <c r="O2459" s="34">
        <f>IFERROR(VLOOKUP($H2459,'Water F Rev'!$A:$L,15,FALSE),0)</f>
        <v>0</v>
      </c>
      <c r="P2459" s="34">
        <f>IFERROR(VLOOKUP($H2459,'Water F Rev'!$A:$L,16,FALSE),0)</f>
        <v>0</v>
      </c>
      <c r="Q2459" s="42">
        <f>IFERROR(VLOOKUP($H2459,'Water F Rev'!$A:$L,17,FALSE),0)</f>
        <v>0</v>
      </c>
      <c r="R2459" s="34">
        <f>IFERROR(VLOOKUP($H2459,'Water F Exp'!$A:$K,15,FALSE),0)</f>
        <v>0</v>
      </c>
      <c r="S2459" s="34">
        <f>IFERROR(VLOOKUP($H2459,'Water F Exp'!$A:$K,16,FALSE),0)</f>
        <v>0</v>
      </c>
      <c r="T2459" s="42">
        <f>IFERROR(VLOOKUP($H2459,'Water F Exp'!$A:$K,17,FALSE),0)</f>
        <v>0</v>
      </c>
      <c r="U2459" s="34">
        <f ca="1">IFERROR(VLOOKUP($H2459,'Sewer F Rev'!$A:$E,15,FALSE),0)</f>
        <v>0</v>
      </c>
      <c r="V2459" s="34">
        <f ca="1">IFERROR(VLOOKUP($H2459,'Sewer F Rev'!$A:$E,16,FALSE),0)</f>
        <v>0</v>
      </c>
      <c r="W2459" s="42">
        <f ca="1">IFERROR(VLOOKUP($H2459,'Sewer F Rev'!$A:$E,17,FALSE),0)</f>
        <v>0</v>
      </c>
      <c r="X2459" s="34">
        <f>IFERROR(VLOOKUP($H2459,'Sewer F Exp'!$A:$B,15,FALSE),0)</f>
        <v>0</v>
      </c>
      <c r="Y2459" s="34">
        <f>IFERROR(VLOOKUP($H2459,'Sewer F Exp'!$A:$B,16,FALSE),0)</f>
        <v>0</v>
      </c>
      <c r="Z2459" s="42">
        <f>IFERROR(VLOOKUP($H2459,'Sewer F Exp'!$A:$B,17,FALSE),0)</f>
        <v>0</v>
      </c>
      <c r="AA2459" s="34">
        <f>IFERROR(VLOOKUP($H2459,'Refuse F Rev'!$A:$E,15,FALSE),0)</f>
        <v>0</v>
      </c>
      <c r="AB2459" s="34">
        <f>IFERROR(VLOOKUP($H2459,'Refuse F Rev'!$A:$E,16,FALSE),0)</f>
        <v>0</v>
      </c>
      <c r="AC2459" s="42">
        <f>IFERROR(VLOOKUP($H2459,'Refuse F Rev'!$A:$E,17,FALSE),0)</f>
        <v>0</v>
      </c>
      <c r="AD2459" s="34">
        <f>IFERROR(VLOOKUP($H2459,'Refuse F Exp'!$A:$E,15,FALSE),0)</f>
        <v>0</v>
      </c>
      <c r="AE2459" s="34">
        <f>IFERROR(VLOOKUP($H2459,'Refuse F Exp'!$A:$E,16,FALSE),0)</f>
        <v>0</v>
      </c>
      <c r="AF2459" s="42">
        <f>IFERROR(VLOOKUP($H2459,'Refuse F Exp'!$A:$E,17,FALSE),0)</f>
        <v>0</v>
      </c>
      <c r="AG2459" s="34">
        <f>IFERROR(VLOOKUP($H2459,#REF!,10,FALSE),0)</f>
        <v>0</v>
      </c>
      <c r="AH2459" s="34">
        <f>IFERROR(VLOOKUP($H2459,#REF!,11,FALSE),0)</f>
        <v>0</v>
      </c>
      <c r="AI2459" s="42">
        <f>IFERROR(VLOOKUP($H2459,#REF!,12,FALSE),0)</f>
        <v>0</v>
      </c>
      <c r="AJ2459" s="34">
        <f>IFERROR(VLOOKUP($H2459,#REF!,10,FALSE),0)</f>
        <v>0</v>
      </c>
      <c r="AK2459" s="34">
        <f>IFERROR(VLOOKUP($H2459,#REF!,11,FALSE),0)</f>
        <v>0</v>
      </c>
      <c r="AL2459" s="42">
        <f>IFERROR(VLOOKUP($H2459,#REF!,12,FALSE),0)</f>
        <v>0</v>
      </c>
      <c r="AM2459" s="34">
        <f>IFERROR(VLOOKUP($H2459,#REF!,10,FALSE),0)</f>
        <v>0</v>
      </c>
      <c r="AN2459" s="34">
        <f>IFERROR(VLOOKUP($H2459,#REF!,11,FALSE),0)</f>
        <v>0</v>
      </c>
      <c r="AO2459" s="42">
        <f>IFERROR(VLOOKUP($H2459,#REF!,12,FALSE),0)</f>
        <v>0</v>
      </c>
      <c r="AP2459" s="34">
        <f>IFERROR(VLOOKUP($H2459,#REF!,10,FALSE),0)</f>
        <v>0</v>
      </c>
      <c r="AQ2459" s="34">
        <f>IFERROR(VLOOKUP($H2459,#REF!,11,FALSE),0)</f>
        <v>0</v>
      </c>
      <c r="AR2459" s="42">
        <f>IFERROR(VLOOKUP($H2459,#REF!,12,FALSE),0)</f>
        <v>0</v>
      </c>
      <c r="AS2459" s="34">
        <f>IFERROR(VLOOKUP($H2459,#REF!,13,FALSE),0)</f>
        <v>0</v>
      </c>
      <c r="AT2459" s="34">
        <f>IFERROR(VLOOKUP($H2459,#REF!,14,FALSE),0)</f>
        <v>0</v>
      </c>
      <c r="AU2459" s="42">
        <f>IFERROR(VLOOKUP($H2459,#REF!,15,FALSE),0)</f>
        <v>0</v>
      </c>
      <c r="AV2459" s="34">
        <f>IFERROR(VLOOKUP($H2459,#REF!,15,FALSE),0)</f>
        <v>0</v>
      </c>
      <c r="AW2459" s="34">
        <f>IFERROR(VLOOKUP($H2459,#REF!,16,FALSE),0)</f>
        <v>0</v>
      </c>
      <c r="AX2459" s="42">
        <f>IFERROR(VLOOKUP($H2459,#REF!,17,FALSE),0)</f>
        <v>0</v>
      </c>
    </row>
    <row r="2460" spans="1:50" x14ac:dyDescent="0.3">
      <c r="A2460" s="33" t="str">
        <f t="shared" si="152"/>
        <v>0</v>
      </c>
      <c r="B2460" s="33">
        <f>+'R&amp;E EXPORT'!B2259</f>
        <v>0</v>
      </c>
      <c r="C2460" t="str">
        <f>IFERROR(VLOOKUP(A2460,'MCSJ Export'!A:C,3,FALSE),"")</f>
        <v/>
      </c>
      <c r="D2460" s="37">
        <f t="shared" ca="1" si="153"/>
        <v>0</v>
      </c>
      <c r="E2460" s="37">
        <f t="shared" ca="1" si="154"/>
        <v>0</v>
      </c>
      <c r="F2460" s="37">
        <f t="shared" ca="1" si="155"/>
        <v>0</v>
      </c>
      <c r="G2460" s="37"/>
      <c r="H2460" s="33">
        <f>+'R&amp;E EXPORT'!A2259</f>
        <v>0</v>
      </c>
      <c r="I2460" s="34">
        <f>IFERROR(VLOOKUP($H2460,'Gen F Rev'!$A:$M,15,FALSE),0)</f>
        <v>0</v>
      </c>
      <c r="J2460" s="34">
        <f>IFERROR(VLOOKUP($H2460,'Gen F Rev'!$A:$M,16,FALSE),0)</f>
        <v>0</v>
      </c>
      <c r="K2460" s="42">
        <f>IFERROR(VLOOKUP($H2460,'Gen F Rev'!$A:$M,17,FALSE),0)</f>
        <v>0</v>
      </c>
      <c r="L2460" s="34">
        <f>IFERROR(VLOOKUP($H2460,'Gen F Exp'!$A:$E,15,FALSE),0)</f>
        <v>0</v>
      </c>
      <c r="M2460" s="34">
        <f>IFERROR(VLOOKUP($H2460,'Gen F Exp'!$A:$E,16,FALSE),0)</f>
        <v>0</v>
      </c>
      <c r="N2460" s="42">
        <f>IFERROR(VLOOKUP($H2460,'Gen F Exp'!$A:$E,17,FALSE),0)</f>
        <v>0</v>
      </c>
      <c r="O2460" s="34">
        <f>IFERROR(VLOOKUP($H2460,'Water F Rev'!$A:$L,15,FALSE),0)</f>
        <v>0</v>
      </c>
      <c r="P2460" s="34">
        <f>IFERROR(VLOOKUP($H2460,'Water F Rev'!$A:$L,16,FALSE),0)</f>
        <v>0</v>
      </c>
      <c r="Q2460" s="42">
        <f>IFERROR(VLOOKUP($H2460,'Water F Rev'!$A:$L,17,FALSE),0)</f>
        <v>0</v>
      </c>
      <c r="R2460" s="34">
        <f>IFERROR(VLOOKUP($H2460,'Water F Exp'!$A:$K,15,FALSE),0)</f>
        <v>0</v>
      </c>
      <c r="S2460" s="34">
        <f>IFERROR(VLOOKUP($H2460,'Water F Exp'!$A:$K,16,FALSE),0)</f>
        <v>0</v>
      </c>
      <c r="T2460" s="42">
        <f>IFERROR(VLOOKUP($H2460,'Water F Exp'!$A:$K,17,FALSE),0)</f>
        <v>0</v>
      </c>
      <c r="U2460" s="34">
        <f ca="1">IFERROR(VLOOKUP($H2460,'Sewer F Rev'!$A:$E,15,FALSE),0)</f>
        <v>0</v>
      </c>
      <c r="V2460" s="34">
        <f ca="1">IFERROR(VLOOKUP($H2460,'Sewer F Rev'!$A:$E,16,FALSE),0)</f>
        <v>0</v>
      </c>
      <c r="W2460" s="42">
        <f ca="1">IFERROR(VLOOKUP($H2460,'Sewer F Rev'!$A:$E,17,FALSE),0)</f>
        <v>0</v>
      </c>
      <c r="X2460" s="34">
        <f>IFERROR(VLOOKUP($H2460,'Sewer F Exp'!$A:$B,15,FALSE),0)</f>
        <v>0</v>
      </c>
      <c r="Y2460" s="34">
        <f>IFERROR(VLOOKUP($H2460,'Sewer F Exp'!$A:$B,16,FALSE),0)</f>
        <v>0</v>
      </c>
      <c r="Z2460" s="42">
        <f>IFERROR(VLOOKUP($H2460,'Sewer F Exp'!$A:$B,17,FALSE),0)</f>
        <v>0</v>
      </c>
      <c r="AA2460" s="34">
        <f>IFERROR(VLOOKUP($H2460,'Refuse F Rev'!$A:$E,15,FALSE),0)</f>
        <v>0</v>
      </c>
      <c r="AB2460" s="34">
        <f>IFERROR(VLOOKUP($H2460,'Refuse F Rev'!$A:$E,16,FALSE),0)</f>
        <v>0</v>
      </c>
      <c r="AC2460" s="42">
        <f>IFERROR(VLOOKUP($H2460,'Refuse F Rev'!$A:$E,17,FALSE),0)</f>
        <v>0</v>
      </c>
      <c r="AD2460" s="34">
        <f>IFERROR(VLOOKUP($H2460,'Refuse F Exp'!$A:$E,15,FALSE),0)</f>
        <v>0</v>
      </c>
      <c r="AE2460" s="34">
        <f>IFERROR(VLOOKUP($H2460,'Refuse F Exp'!$A:$E,16,FALSE),0)</f>
        <v>0</v>
      </c>
      <c r="AF2460" s="42">
        <f>IFERROR(VLOOKUP($H2460,'Refuse F Exp'!$A:$E,17,FALSE),0)</f>
        <v>0</v>
      </c>
      <c r="AG2460" s="34">
        <f>IFERROR(VLOOKUP($H2460,#REF!,10,FALSE),0)</f>
        <v>0</v>
      </c>
      <c r="AH2460" s="34">
        <f>IFERROR(VLOOKUP($H2460,#REF!,11,FALSE),0)</f>
        <v>0</v>
      </c>
      <c r="AI2460" s="42">
        <f>IFERROR(VLOOKUP($H2460,#REF!,12,FALSE),0)</f>
        <v>0</v>
      </c>
      <c r="AJ2460" s="34">
        <f>IFERROR(VLOOKUP($H2460,#REF!,10,FALSE),0)</f>
        <v>0</v>
      </c>
      <c r="AK2460" s="34">
        <f>IFERROR(VLOOKUP($H2460,#REF!,11,FALSE),0)</f>
        <v>0</v>
      </c>
      <c r="AL2460" s="42">
        <f>IFERROR(VLOOKUP($H2460,#REF!,12,FALSE),0)</f>
        <v>0</v>
      </c>
      <c r="AM2460" s="34">
        <f>IFERROR(VLOOKUP($H2460,#REF!,10,FALSE),0)</f>
        <v>0</v>
      </c>
      <c r="AN2460" s="34">
        <f>IFERROR(VLOOKUP($H2460,#REF!,11,FALSE),0)</f>
        <v>0</v>
      </c>
      <c r="AO2460" s="42">
        <f>IFERROR(VLOOKUP($H2460,#REF!,12,FALSE),0)</f>
        <v>0</v>
      </c>
      <c r="AP2460" s="34">
        <f>IFERROR(VLOOKUP($H2460,#REF!,10,FALSE),0)</f>
        <v>0</v>
      </c>
      <c r="AQ2460" s="34">
        <f>IFERROR(VLOOKUP($H2460,#REF!,11,FALSE),0)</f>
        <v>0</v>
      </c>
      <c r="AR2460" s="42">
        <f>IFERROR(VLOOKUP($H2460,#REF!,12,FALSE),0)</f>
        <v>0</v>
      </c>
      <c r="AS2460" s="34">
        <f>IFERROR(VLOOKUP($H2460,#REF!,13,FALSE),0)</f>
        <v>0</v>
      </c>
      <c r="AT2460" s="34">
        <f>IFERROR(VLOOKUP($H2460,#REF!,14,FALSE),0)</f>
        <v>0</v>
      </c>
      <c r="AU2460" s="42">
        <f>IFERROR(VLOOKUP($H2460,#REF!,15,FALSE),0)</f>
        <v>0</v>
      </c>
      <c r="AV2460" s="34">
        <f>IFERROR(VLOOKUP($H2460,#REF!,15,FALSE),0)</f>
        <v>0</v>
      </c>
      <c r="AW2460" s="34">
        <f>IFERROR(VLOOKUP($H2460,#REF!,16,FALSE),0)</f>
        <v>0</v>
      </c>
      <c r="AX2460" s="42">
        <f>IFERROR(VLOOKUP($H2460,#REF!,17,FALSE),0)</f>
        <v>0</v>
      </c>
    </row>
    <row r="2461" spans="1:50" x14ac:dyDescent="0.3">
      <c r="A2461" s="33" t="str">
        <f t="shared" si="152"/>
        <v>0</v>
      </c>
      <c r="B2461" s="33">
        <f>+'R&amp;E EXPORT'!B2260</f>
        <v>0</v>
      </c>
      <c r="C2461" t="str">
        <f>IFERROR(VLOOKUP(A2461,'MCSJ Export'!A:C,3,FALSE),"")</f>
        <v/>
      </c>
      <c r="D2461" s="37">
        <f t="shared" ca="1" si="153"/>
        <v>0</v>
      </c>
      <c r="E2461" s="37">
        <f t="shared" ca="1" si="154"/>
        <v>0</v>
      </c>
      <c r="F2461" s="37">
        <f t="shared" ca="1" si="155"/>
        <v>0</v>
      </c>
      <c r="G2461" s="37"/>
      <c r="H2461" s="33">
        <f>+'R&amp;E EXPORT'!A2260</f>
        <v>0</v>
      </c>
      <c r="I2461" s="34">
        <f>IFERROR(VLOOKUP($H2461,'Gen F Rev'!$A:$M,15,FALSE),0)</f>
        <v>0</v>
      </c>
      <c r="J2461" s="34">
        <f>IFERROR(VLOOKUP($H2461,'Gen F Rev'!$A:$M,16,FALSE),0)</f>
        <v>0</v>
      </c>
      <c r="K2461" s="42">
        <f>IFERROR(VLOOKUP($H2461,'Gen F Rev'!$A:$M,17,FALSE),0)</f>
        <v>0</v>
      </c>
      <c r="L2461" s="34">
        <f>IFERROR(VLOOKUP($H2461,'Gen F Exp'!$A:$E,15,FALSE),0)</f>
        <v>0</v>
      </c>
      <c r="M2461" s="34">
        <f>IFERROR(VLOOKUP($H2461,'Gen F Exp'!$A:$E,16,FALSE),0)</f>
        <v>0</v>
      </c>
      <c r="N2461" s="42">
        <f>IFERROR(VLOOKUP($H2461,'Gen F Exp'!$A:$E,17,FALSE),0)</f>
        <v>0</v>
      </c>
      <c r="O2461" s="34">
        <f>IFERROR(VLOOKUP($H2461,'Water F Rev'!$A:$L,15,FALSE),0)</f>
        <v>0</v>
      </c>
      <c r="P2461" s="34">
        <f>IFERROR(VLOOKUP($H2461,'Water F Rev'!$A:$L,16,FALSE),0)</f>
        <v>0</v>
      </c>
      <c r="Q2461" s="42">
        <f>IFERROR(VLOOKUP($H2461,'Water F Rev'!$A:$L,17,FALSE),0)</f>
        <v>0</v>
      </c>
      <c r="R2461" s="34">
        <f>IFERROR(VLOOKUP($H2461,'Water F Exp'!$A:$K,15,FALSE),0)</f>
        <v>0</v>
      </c>
      <c r="S2461" s="34">
        <f>IFERROR(VLOOKUP($H2461,'Water F Exp'!$A:$K,16,FALSE),0)</f>
        <v>0</v>
      </c>
      <c r="T2461" s="42">
        <f>IFERROR(VLOOKUP($H2461,'Water F Exp'!$A:$K,17,FALSE),0)</f>
        <v>0</v>
      </c>
      <c r="U2461" s="34">
        <f ca="1">IFERROR(VLOOKUP($H2461,'Sewer F Rev'!$A:$E,15,FALSE),0)</f>
        <v>0</v>
      </c>
      <c r="V2461" s="34">
        <f ca="1">IFERROR(VLOOKUP($H2461,'Sewer F Rev'!$A:$E,16,FALSE),0)</f>
        <v>0</v>
      </c>
      <c r="W2461" s="42">
        <f ca="1">IFERROR(VLOOKUP($H2461,'Sewer F Rev'!$A:$E,17,FALSE),0)</f>
        <v>0</v>
      </c>
      <c r="X2461" s="34">
        <f>IFERROR(VLOOKUP($H2461,'Sewer F Exp'!$A:$B,15,FALSE),0)</f>
        <v>0</v>
      </c>
      <c r="Y2461" s="34">
        <f>IFERROR(VLOOKUP($H2461,'Sewer F Exp'!$A:$B,16,FALSE),0)</f>
        <v>0</v>
      </c>
      <c r="Z2461" s="42">
        <f>IFERROR(VLOOKUP($H2461,'Sewer F Exp'!$A:$B,17,FALSE),0)</f>
        <v>0</v>
      </c>
      <c r="AA2461" s="34">
        <f>IFERROR(VLOOKUP($H2461,'Refuse F Rev'!$A:$E,15,FALSE),0)</f>
        <v>0</v>
      </c>
      <c r="AB2461" s="34">
        <f>IFERROR(VLOOKUP($H2461,'Refuse F Rev'!$A:$E,16,FALSE),0)</f>
        <v>0</v>
      </c>
      <c r="AC2461" s="42">
        <f>IFERROR(VLOOKUP($H2461,'Refuse F Rev'!$A:$E,17,FALSE),0)</f>
        <v>0</v>
      </c>
      <c r="AD2461" s="34">
        <f>IFERROR(VLOOKUP($H2461,'Refuse F Exp'!$A:$E,15,FALSE),0)</f>
        <v>0</v>
      </c>
      <c r="AE2461" s="34">
        <f>IFERROR(VLOOKUP($H2461,'Refuse F Exp'!$A:$E,16,FALSE),0)</f>
        <v>0</v>
      </c>
      <c r="AF2461" s="42">
        <f>IFERROR(VLOOKUP($H2461,'Refuse F Exp'!$A:$E,17,FALSE),0)</f>
        <v>0</v>
      </c>
      <c r="AG2461" s="34">
        <f>IFERROR(VLOOKUP($H2461,#REF!,10,FALSE),0)</f>
        <v>0</v>
      </c>
      <c r="AH2461" s="34">
        <f>IFERROR(VLOOKUP($H2461,#REF!,11,FALSE),0)</f>
        <v>0</v>
      </c>
      <c r="AI2461" s="42">
        <f>IFERROR(VLOOKUP($H2461,#REF!,12,FALSE),0)</f>
        <v>0</v>
      </c>
      <c r="AJ2461" s="34">
        <f>IFERROR(VLOOKUP($H2461,#REF!,10,FALSE),0)</f>
        <v>0</v>
      </c>
      <c r="AK2461" s="34">
        <f>IFERROR(VLOOKUP($H2461,#REF!,11,FALSE),0)</f>
        <v>0</v>
      </c>
      <c r="AL2461" s="42">
        <f>IFERROR(VLOOKUP($H2461,#REF!,12,FALSE),0)</f>
        <v>0</v>
      </c>
      <c r="AM2461" s="34">
        <f>IFERROR(VLOOKUP($H2461,#REF!,10,FALSE),0)</f>
        <v>0</v>
      </c>
      <c r="AN2461" s="34">
        <f>IFERROR(VLOOKUP($H2461,#REF!,11,FALSE),0)</f>
        <v>0</v>
      </c>
      <c r="AO2461" s="42">
        <f>IFERROR(VLOOKUP($H2461,#REF!,12,FALSE),0)</f>
        <v>0</v>
      </c>
      <c r="AP2461" s="34">
        <f>IFERROR(VLOOKUP($H2461,#REF!,10,FALSE),0)</f>
        <v>0</v>
      </c>
      <c r="AQ2461" s="34">
        <f>IFERROR(VLOOKUP($H2461,#REF!,11,FALSE),0)</f>
        <v>0</v>
      </c>
      <c r="AR2461" s="42">
        <f>IFERROR(VLOOKUP($H2461,#REF!,12,FALSE),0)</f>
        <v>0</v>
      </c>
      <c r="AS2461" s="34">
        <f>IFERROR(VLOOKUP($H2461,#REF!,13,FALSE),0)</f>
        <v>0</v>
      </c>
      <c r="AT2461" s="34">
        <f>IFERROR(VLOOKUP($H2461,#REF!,14,FALSE),0)</f>
        <v>0</v>
      </c>
      <c r="AU2461" s="42">
        <f>IFERROR(VLOOKUP($H2461,#REF!,15,FALSE),0)</f>
        <v>0</v>
      </c>
      <c r="AV2461" s="34">
        <f>IFERROR(VLOOKUP($H2461,#REF!,15,FALSE),0)</f>
        <v>0</v>
      </c>
      <c r="AW2461" s="34">
        <f>IFERROR(VLOOKUP($H2461,#REF!,16,FALSE),0)</f>
        <v>0</v>
      </c>
      <c r="AX2461" s="42">
        <f>IFERROR(VLOOKUP($H2461,#REF!,17,FALSE),0)</f>
        <v>0</v>
      </c>
    </row>
    <row r="2462" spans="1:50" x14ac:dyDescent="0.3">
      <c r="A2462" s="33" t="str">
        <f t="shared" si="152"/>
        <v>0</v>
      </c>
      <c r="B2462" s="33">
        <f>+'R&amp;E EXPORT'!B2261</f>
        <v>0</v>
      </c>
      <c r="C2462" t="str">
        <f>IFERROR(VLOOKUP(A2462,'MCSJ Export'!A:C,3,FALSE),"")</f>
        <v/>
      </c>
      <c r="D2462" s="37">
        <f t="shared" ca="1" si="153"/>
        <v>0</v>
      </c>
      <c r="E2462" s="37">
        <f t="shared" ca="1" si="154"/>
        <v>0</v>
      </c>
      <c r="F2462" s="37">
        <f t="shared" ca="1" si="155"/>
        <v>0</v>
      </c>
      <c r="G2462" s="37"/>
      <c r="H2462" s="33">
        <f>+'R&amp;E EXPORT'!A2261</f>
        <v>0</v>
      </c>
      <c r="I2462" s="34">
        <f>IFERROR(VLOOKUP($H2462,'Gen F Rev'!$A:$M,15,FALSE),0)</f>
        <v>0</v>
      </c>
      <c r="J2462" s="34">
        <f>IFERROR(VLOOKUP($H2462,'Gen F Rev'!$A:$M,16,FALSE),0)</f>
        <v>0</v>
      </c>
      <c r="K2462" s="42">
        <f>IFERROR(VLOOKUP($H2462,'Gen F Rev'!$A:$M,17,FALSE),0)</f>
        <v>0</v>
      </c>
      <c r="L2462" s="34">
        <f>IFERROR(VLOOKUP($H2462,'Gen F Exp'!$A:$E,15,FALSE),0)</f>
        <v>0</v>
      </c>
      <c r="M2462" s="34">
        <f>IFERROR(VLOOKUP($H2462,'Gen F Exp'!$A:$E,16,FALSE),0)</f>
        <v>0</v>
      </c>
      <c r="N2462" s="42">
        <f>IFERROR(VLOOKUP($H2462,'Gen F Exp'!$A:$E,17,FALSE),0)</f>
        <v>0</v>
      </c>
      <c r="O2462" s="34">
        <f>IFERROR(VLOOKUP($H2462,'Water F Rev'!$A:$L,15,FALSE),0)</f>
        <v>0</v>
      </c>
      <c r="P2462" s="34">
        <f>IFERROR(VLOOKUP($H2462,'Water F Rev'!$A:$L,16,FALSE),0)</f>
        <v>0</v>
      </c>
      <c r="Q2462" s="42">
        <f>IFERROR(VLOOKUP($H2462,'Water F Rev'!$A:$L,17,FALSE),0)</f>
        <v>0</v>
      </c>
      <c r="R2462" s="34">
        <f>IFERROR(VLOOKUP($H2462,'Water F Exp'!$A:$K,15,FALSE),0)</f>
        <v>0</v>
      </c>
      <c r="S2462" s="34">
        <f>IFERROR(VLOOKUP($H2462,'Water F Exp'!$A:$K,16,FALSE),0)</f>
        <v>0</v>
      </c>
      <c r="T2462" s="42">
        <f>IFERROR(VLOOKUP($H2462,'Water F Exp'!$A:$K,17,FALSE),0)</f>
        <v>0</v>
      </c>
      <c r="U2462" s="34">
        <f ca="1">IFERROR(VLOOKUP($H2462,'Sewer F Rev'!$A:$E,15,FALSE),0)</f>
        <v>0</v>
      </c>
      <c r="V2462" s="34">
        <f ca="1">IFERROR(VLOOKUP($H2462,'Sewer F Rev'!$A:$E,16,FALSE),0)</f>
        <v>0</v>
      </c>
      <c r="W2462" s="42">
        <f ca="1">IFERROR(VLOOKUP($H2462,'Sewer F Rev'!$A:$E,17,FALSE),0)</f>
        <v>0</v>
      </c>
      <c r="X2462" s="34">
        <f>IFERROR(VLOOKUP($H2462,'Sewer F Exp'!$A:$B,15,FALSE),0)</f>
        <v>0</v>
      </c>
      <c r="Y2462" s="34">
        <f>IFERROR(VLOOKUP($H2462,'Sewer F Exp'!$A:$B,16,FALSE),0)</f>
        <v>0</v>
      </c>
      <c r="Z2462" s="42">
        <f>IFERROR(VLOOKUP($H2462,'Sewer F Exp'!$A:$B,17,FALSE),0)</f>
        <v>0</v>
      </c>
      <c r="AA2462" s="34">
        <f>IFERROR(VLOOKUP($H2462,'Refuse F Rev'!$A:$E,15,FALSE),0)</f>
        <v>0</v>
      </c>
      <c r="AB2462" s="34">
        <f>IFERROR(VLOOKUP($H2462,'Refuse F Rev'!$A:$E,16,FALSE),0)</f>
        <v>0</v>
      </c>
      <c r="AC2462" s="42">
        <f>IFERROR(VLOOKUP($H2462,'Refuse F Rev'!$A:$E,17,FALSE),0)</f>
        <v>0</v>
      </c>
      <c r="AD2462" s="34">
        <f>IFERROR(VLOOKUP($H2462,'Refuse F Exp'!$A:$E,15,FALSE),0)</f>
        <v>0</v>
      </c>
      <c r="AE2462" s="34">
        <f>IFERROR(VLOOKUP($H2462,'Refuse F Exp'!$A:$E,16,FALSE),0)</f>
        <v>0</v>
      </c>
      <c r="AF2462" s="42">
        <f>IFERROR(VLOOKUP($H2462,'Refuse F Exp'!$A:$E,17,FALSE),0)</f>
        <v>0</v>
      </c>
      <c r="AG2462" s="34">
        <f>IFERROR(VLOOKUP($H2462,#REF!,10,FALSE),0)</f>
        <v>0</v>
      </c>
      <c r="AH2462" s="34">
        <f>IFERROR(VLOOKUP($H2462,#REF!,11,FALSE),0)</f>
        <v>0</v>
      </c>
      <c r="AI2462" s="42">
        <f>IFERROR(VLOOKUP($H2462,#REF!,12,FALSE),0)</f>
        <v>0</v>
      </c>
      <c r="AJ2462" s="34">
        <f>IFERROR(VLOOKUP($H2462,#REF!,10,FALSE),0)</f>
        <v>0</v>
      </c>
      <c r="AK2462" s="34">
        <f>IFERROR(VLOOKUP($H2462,#REF!,11,FALSE),0)</f>
        <v>0</v>
      </c>
      <c r="AL2462" s="42">
        <f>IFERROR(VLOOKUP($H2462,#REF!,12,FALSE),0)</f>
        <v>0</v>
      </c>
      <c r="AM2462" s="34">
        <f>IFERROR(VLOOKUP($H2462,#REF!,10,FALSE),0)</f>
        <v>0</v>
      </c>
      <c r="AN2462" s="34">
        <f>IFERROR(VLOOKUP($H2462,#REF!,11,FALSE),0)</f>
        <v>0</v>
      </c>
      <c r="AO2462" s="42">
        <f>IFERROR(VLOOKUP($H2462,#REF!,12,FALSE),0)</f>
        <v>0</v>
      </c>
      <c r="AP2462" s="34">
        <f>IFERROR(VLOOKUP($H2462,#REF!,10,FALSE),0)</f>
        <v>0</v>
      </c>
      <c r="AQ2462" s="34">
        <f>IFERROR(VLOOKUP($H2462,#REF!,11,FALSE),0)</f>
        <v>0</v>
      </c>
      <c r="AR2462" s="42">
        <f>IFERROR(VLOOKUP($H2462,#REF!,12,FALSE),0)</f>
        <v>0</v>
      </c>
      <c r="AS2462" s="34">
        <f>IFERROR(VLOOKUP($H2462,#REF!,13,FALSE),0)</f>
        <v>0</v>
      </c>
      <c r="AT2462" s="34">
        <f>IFERROR(VLOOKUP($H2462,#REF!,14,FALSE),0)</f>
        <v>0</v>
      </c>
      <c r="AU2462" s="42">
        <f>IFERROR(VLOOKUP($H2462,#REF!,15,FALSE),0)</f>
        <v>0</v>
      </c>
      <c r="AV2462" s="34">
        <f>IFERROR(VLOOKUP($H2462,#REF!,15,FALSE),0)</f>
        <v>0</v>
      </c>
      <c r="AW2462" s="34">
        <f>IFERROR(VLOOKUP($H2462,#REF!,16,FALSE),0)</f>
        <v>0</v>
      </c>
      <c r="AX2462" s="42">
        <f>IFERROR(VLOOKUP($H2462,#REF!,17,FALSE),0)</f>
        <v>0</v>
      </c>
    </row>
    <row r="2463" spans="1:50" x14ac:dyDescent="0.3">
      <c r="A2463" s="33" t="str">
        <f t="shared" si="152"/>
        <v>0</v>
      </c>
      <c r="B2463" s="33">
        <f>+'R&amp;E EXPORT'!B2262</f>
        <v>0</v>
      </c>
      <c r="C2463" t="str">
        <f>IFERROR(VLOOKUP(A2463,'MCSJ Export'!A:C,3,FALSE),"")</f>
        <v/>
      </c>
      <c r="D2463" s="37">
        <f t="shared" ca="1" si="153"/>
        <v>0</v>
      </c>
      <c r="E2463" s="37">
        <f t="shared" ca="1" si="154"/>
        <v>0</v>
      </c>
      <c r="F2463" s="37">
        <f t="shared" ca="1" si="155"/>
        <v>0</v>
      </c>
      <c r="G2463" s="37"/>
      <c r="H2463" s="33">
        <f>+'R&amp;E EXPORT'!A2262</f>
        <v>0</v>
      </c>
      <c r="I2463" s="34">
        <f>IFERROR(VLOOKUP($H2463,'Gen F Rev'!$A:$M,15,FALSE),0)</f>
        <v>0</v>
      </c>
      <c r="J2463" s="34">
        <f>IFERROR(VLOOKUP($H2463,'Gen F Rev'!$A:$M,16,FALSE),0)</f>
        <v>0</v>
      </c>
      <c r="K2463" s="42">
        <f>IFERROR(VLOOKUP($H2463,'Gen F Rev'!$A:$M,17,FALSE),0)</f>
        <v>0</v>
      </c>
      <c r="L2463" s="34">
        <f>IFERROR(VLOOKUP($H2463,'Gen F Exp'!$A:$E,15,FALSE),0)</f>
        <v>0</v>
      </c>
      <c r="M2463" s="34">
        <f>IFERROR(VLOOKUP($H2463,'Gen F Exp'!$A:$E,16,FALSE),0)</f>
        <v>0</v>
      </c>
      <c r="N2463" s="42">
        <f>IFERROR(VLOOKUP($H2463,'Gen F Exp'!$A:$E,17,FALSE),0)</f>
        <v>0</v>
      </c>
      <c r="O2463" s="34">
        <f>IFERROR(VLOOKUP($H2463,'Water F Rev'!$A:$L,15,FALSE),0)</f>
        <v>0</v>
      </c>
      <c r="P2463" s="34">
        <f>IFERROR(VLOOKUP($H2463,'Water F Rev'!$A:$L,16,FALSE),0)</f>
        <v>0</v>
      </c>
      <c r="Q2463" s="42">
        <f>IFERROR(VLOOKUP($H2463,'Water F Rev'!$A:$L,17,FALSE),0)</f>
        <v>0</v>
      </c>
      <c r="R2463" s="34">
        <f>IFERROR(VLOOKUP($H2463,'Water F Exp'!$A:$K,15,FALSE),0)</f>
        <v>0</v>
      </c>
      <c r="S2463" s="34">
        <f>IFERROR(VLOOKUP($H2463,'Water F Exp'!$A:$K,16,FALSE),0)</f>
        <v>0</v>
      </c>
      <c r="T2463" s="42">
        <f>IFERROR(VLOOKUP($H2463,'Water F Exp'!$A:$K,17,FALSE),0)</f>
        <v>0</v>
      </c>
      <c r="U2463" s="34">
        <f ca="1">IFERROR(VLOOKUP($H2463,'Sewer F Rev'!$A:$E,15,FALSE),0)</f>
        <v>0</v>
      </c>
      <c r="V2463" s="34">
        <f ca="1">IFERROR(VLOOKUP($H2463,'Sewer F Rev'!$A:$E,16,FALSE),0)</f>
        <v>0</v>
      </c>
      <c r="W2463" s="42">
        <f ca="1">IFERROR(VLOOKUP($H2463,'Sewer F Rev'!$A:$E,17,FALSE),0)</f>
        <v>0</v>
      </c>
      <c r="X2463" s="34">
        <f>IFERROR(VLOOKUP($H2463,'Sewer F Exp'!$A:$B,15,FALSE),0)</f>
        <v>0</v>
      </c>
      <c r="Y2463" s="34">
        <f>IFERROR(VLOOKUP($H2463,'Sewer F Exp'!$A:$B,16,FALSE),0)</f>
        <v>0</v>
      </c>
      <c r="Z2463" s="42">
        <f>IFERROR(VLOOKUP($H2463,'Sewer F Exp'!$A:$B,17,FALSE),0)</f>
        <v>0</v>
      </c>
      <c r="AA2463" s="34">
        <f>IFERROR(VLOOKUP($H2463,'Refuse F Rev'!$A:$E,15,FALSE),0)</f>
        <v>0</v>
      </c>
      <c r="AB2463" s="34">
        <f>IFERROR(VLOOKUP($H2463,'Refuse F Rev'!$A:$E,16,FALSE),0)</f>
        <v>0</v>
      </c>
      <c r="AC2463" s="42">
        <f>IFERROR(VLOOKUP($H2463,'Refuse F Rev'!$A:$E,17,FALSE),0)</f>
        <v>0</v>
      </c>
      <c r="AD2463" s="34">
        <f>IFERROR(VLOOKUP($H2463,'Refuse F Exp'!$A:$E,15,FALSE),0)</f>
        <v>0</v>
      </c>
      <c r="AE2463" s="34">
        <f>IFERROR(VLOOKUP($H2463,'Refuse F Exp'!$A:$E,16,FALSE),0)</f>
        <v>0</v>
      </c>
      <c r="AF2463" s="42">
        <f>IFERROR(VLOOKUP($H2463,'Refuse F Exp'!$A:$E,17,FALSE),0)</f>
        <v>0</v>
      </c>
      <c r="AG2463" s="34">
        <f>IFERROR(VLOOKUP($H2463,#REF!,10,FALSE),0)</f>
        <v>0</v>
      </c>
      <c r="AH2463" s="34">
        <f>IFERROR(VLOOKUP($H2463,#REF!,11,FALSE),0)</f>
        <v>0</v>
      </c>
      <c r="AI2463" s="42">
        <f>IFERROR(VLOOKUP($H2463,#REF!,12,FALSE),0)</f>
        <v>0</v>
      </c>
      <c r="AJ2463" s="34">
        <f>IFERROR(VLOOKUP($H2463,#REF!,10,FALSE),0)</f>
        <v>0</v>
      </c>
      <c r="AK2463" s="34">
        <f>IFERROR(VLOOKUP($H2463,#REF!,11,FALSE),0)</f>
        <v>0</v>
      </c>
      <c r="AL2463" s="42">
        <f>IFERROR(VLOOKUP($H2463,#REF!,12,FALSE),0)</f>
        <v>0</v>
      </c>
      <c r="AM2463" s="34">
        <f>IFERROR(VLOOKUP($H2463,#REF!,10,FALSE),0)</f>
        <v>0</v>
      </c>
      <c r="AN2463" s="34">
        <f>IFERROR(VLOOKUP($H2463,#REF!,11,FALSE),0)</f>
        <v>0</v>
      </c>
      <c r="AO2463" s="42">
        <f>IFERROR(VLOOKUP($H2463,#REF!,12,FALSE),0)</f>
        <v>0</v>
      </c>
      <c r="AP2463" s="34">
        <f>IFERROR(VLOOKUP($H2463,#REF!,10,FALSE),0)</f>
        <v>0</v>
      </c>
      <c r="AQ2463" s="34">
        <f>IFERROR(VLOOKUP($H2463,#REF!,11,FALSE),0)</f>
        <v>0</v>
      </c>
      <c r="AR2463" s="42">
        <f>IFERROR(VLOOKUP($H2463,#REF!,12,FALSE),0)</f>
        <v>0</v>
      </c>
      <c r="AS2463" s="34">
        <f>IFERROR(VLOOKUP($H2463,#REF!,13,FALSE),0)</f>
        <v>0</v>
      </c>
      <c r="AT2463" s="34">
        <f>IFERROR(VLOOKUP($H2463,#REF!,14,FALSE),0)</f>
        <v>0</v>
      </c>
      <c r="AU2463" s="42">
        <f>IFERROR(VLOOKUP($H2463,#REF!,15,FALSE),0)</f>
        <v>0</v>
      </c>
      <c r="AV2463" s="34">
        <f>IFERROR(VLOOKUP($H2463,#REF!,15,FALSE),0)</f>
        <v>0</v>
      </c>
      <c r="AW2463" s="34">
        <f>IFERROR(VLOOKUP($H2463,#REF!,16,FALSE),0)</f>
        <v>0</v>
      </c>
      <c r="AX2463" s="42">
        <f>IFERROR(VLOOKUP($H2463,#REF!,17,FALSE),0)</f>
        <v>0</v>
      </c>
    </row>
    <row r="2464" spans="1:50" x14ac:dyDescent="0.3">
      <c r="A2464" s="33" t="str">
        <f t="shared" si="152"/>
        <v>0</v>
      </c>
      <c r="B2464" s="33">
        <f>+'R&amp;E EXPORT'!B2263</f>
        <v>0</v>
      </c>
      <c r="C2464" t="str">
        <f>IFERROR(VLOOKUP(A2464,'MCSJ Export'!A:C,3,FALSE),"")</f>
        <v/>
      </c>
      <c r="D2464" s="37">
        <f t="shared" ca="1" si="153"/>
        <v>0</v>
      </c>
      <c r="E2464" s="37">
        <f t="shared" ca="1" si="154"/>
        <v>0</v>
      </c>
      <c r="F2464" s="37">
        <f t="shared" ca="1" si="155"/>
        <v>0</v>
      </c>
      <c r="G2464" s="37"/>
      <c r="H2464" s="33">
        <f>+'R&amp;E EXPORT'!A2263</f>
        <v>0</v>
      </c>
      <c r="I2464" s="34">
        <f>IFERROR(VLOOKUP($H2464,'Gen F Rev'!$A:$M,15,FALSE),0)</f>
        <v>0</v>
      </c>
      <c r="J2464" s="34">
        <f>IFERROR(VLOOKUP($H2464,'Gen F Rev'!$A:$M,16,FALSE),0)</f>
        <v>0</v>
      </c>
      <c r="K2464" s="42">
        <f>IFERROR(VLOOKUP($H2464,'Gen F Rev'!$A:$M,17,FALSE),0)</f>
        <v>0</v>
      </c>
      <c r="L2464" s="34">
        <f>IFERROR(VLOOKUP($H2464,'Gen F Exp'!$A:$E,15,FALSE),0)</f>
        <v>0</v>
      </c>
      <c r="M2464" s="34">
        <f>IFERROR(VLOOKUP($H2464,'Gen F Exp'!$A:$E,16,FALSE),0)</f>
        <v>0</v>
      </c>
      <c r="N2464" s="42">
        <f>IFERROR(VLOOKUP($H2464,'Gen F Exp'!$A:$E,17,FALSE),0)</f>
        <v>0</v>
      </c>
      <c r="O2464" s="34">
        <f>IFERROR(VLOOKUP($H2464,'Water F Rev'!$A:$L,15,FALSE),0)</f>
        <v>0</v>
      </c>
      <c r="P2464" s="34">
        <f>IFERROR(VLOOKUP($H2464,'Water F Rev'!$A:$L,16,FALSE),0)</f>
        <v>0</v>
      </c>
      <c r="Q2464" s="42">
        <f>IFERROR(VLOOKUP($H2464,'Water F Rev'!$A:$L,17,FALSE),0)</f>
        <v>0</v>
      </c>
      <c r="R2464" s="34">
        <f>IFERROR(VLOOKUP($H2464,'Water F Exp'!$A:$K,15,FALSE),0)</f>
        <v>0</v>
      </c>
      <c r="S2464" s="34">
        <f>IFERROR(VLOOKUP($H2464,'Water F Exp'!$A:$K,16,FALSE),0)</f>
        <v>0</v>
      </c>
      <c r="T2464" s="42">
        <f>IFERROR(VLOOKUP($H2464,'Water F Exp'!$A:$K,17,FALSE),0)</f>
        <v>0</v>
      </c>
      <c r="U2464" s="34">
        <f ca="1">IFERROR(VLOOKUP($H2464,'Sewer F Rev'!$A:$E,15,FALSE),0)</f>
        <v>0</v>
      </c>
      <c r="V2464" s="34">
        <f ca="1">IFERROR(VLOOKUP($H2464,'Sewer F Rev'!$A:$E,16,FALSE),0)</f>
        <v>0</v>
      </c>
      <c r="W2464" s="42">
        <f ca="1">IFERROR(VLOOKUP($H2464,'Sewer F Rev'!$A:$E,17,FALSE),0)</f>
        <v>0</v>
      </c>
      <c r="X2464" s="34">
        <f>IFERROR(VLOOKUP($H2464,'Sewer F Exp'!$A:$B,15,FALSE),0)</f>
        <v>0</v>
      </c>
      <c r="Y2464" s="34">
        <f>IFERROR(VLOOKUP($H2464,'Sewer F Exp'!$A:$B,16,FALSE),0)</f>
        <v>0</v>
      </c>
      <c r="Z2464" s="42">
        <f>IFERROR(VLOOKUP($H2464,'Sewer F Exp'!$A:$B,17,FALSE),0)</f>
        <v>0</v>
      </c>
      <c r="AA2464" s="34">
        <f>IFERROR(VLOOKUP($H2464,'Refuse F Rev'!$A:$E,15,FALSE),0)</f>
        <v>0</v>
      </c>
      <c r="AB2464" s="34">
        <f>IFERROR(VLOOKUP($H2464,'Refuse F Rev'!$A:$E,16,FALSE),0)</f>
        <v>0</v>
      </c>
      <c r="AC2464" s="42">
        <f>IFERROR(VLOOKUP($H2464,'Refuse F Rev'!$A:$E,17,FALSE),0)</f>
        <v>0</v>
      </c>
      <c r="AD2464" s="34">
        <f>IFERROR(VLOOKUP($H2464,'Refuse F Exp'!$A:$E,15,FALSE),0)</f>
        <v>0</v>
      </c>
      <c r="AE2464" s="34">
        <f>IFERROR(VLOOKUP($H2464,'Refuse F Exp'!$A:$E,16,FALSE),0)</f>
        <v>0</v>
      </c>
      <c r="AF2464" s="42">
        <f>IFERROR(VLOOKUP($H2464,'Refuse F Exp'!$A:$E,17,FALSE),0)</f>
        <v>0</v>
      </c>
      <c r="AG2464" s="34">
        <f>IFERROR(VLOOKUP($H2464,#REF!,10,FALSE),0)</f>
        <v>0</v>
      </c>
      <c r="AH2464" s="34">
        <f>IFERROR(VLOOKUP($H2464,#REF!,11,FALSE),0)</f>
        <v>0</v>
      </c>
      <c r="AI2464" s="42">
        <f>IFERROR(VLOOKUP($H2464,#REF!,12,FALSE),0)</f>
        <v>0</v>
      </c>
      <c r="AJ2464" s="34">
        <f>IFERROR(VLOOKUP($H2464,#REF!,10,FALSE),0)</f>
        <v>0</v>
      </c>
      <c r="AK2464" s="34">
        <f>IFERROR(VLOOKUP($H2464,#REF!,11,FALSE),0)</f>
        <v>0</v>
      </c>
      <c r="AL2464" s="42">
        <f>IFERROR(VLOOKUP($H2464,#REF!,12,FALSE),0)</f>
        <v>0</v>
      </c>
      <c r="AM2464" s="34">
        <f>IFERROR(VLOOKUP($H2464,#REF!,10,FALSE),0)</f>
        <v>0</v>
      </c>
      <c r="AN2464" s="34">
        <f>IFERROR(VLOOKUP($H2464,#REF!,11,FALSE),0)</f>
        <v>0</v>
      </c>
      <c r="AO2464" s="42">
        <f>IFERROR(VLOOKUP($H2464,#REF!,12,FALSE),0)</f>
        <v>0</v>
      </c>
      <c r="AP2464" s="34">
        <f>IFERROR(VLOOKUP($H2464,#REF!,10,FALSE),0)</f>
        <v>0</v>
      </c>
      <c r="AQ2464" s="34">
        <f>IFERROR(VLOOKUP($H2464,#REF!,11,FALSE),0)</f>
        <v>0</v>
      </c>
      <c r="AR2464" s="42">
        <f>IFERROR(VLOOKUP($H2464,#REF!,12,FALSE),0)</f>
        <v>0</v>
      </c>
      <c r="AS2464" s="34">
        <f>IFERROR(VLOOKUP($H2464,#REF!,13,FALSE),0)</f>
        <v>0</v>
      </c>
      <c r="AT2464" s="34">
        <f>IFERROR(VLOOKUP($H2464,#REF!,14,FALSE),0)</f>
        <v>0</v>
      </c>
      <c r="AU2464" s="42">
        <f>IFERROR(VLOOKUP($H2464,#REF!,15,FALSE),0)</f>
        <v>0</v>
      </c>
      <c r="AV2464" s="34">
        <f>IFERROR(VLOOKUP($H2464,#REF!,15,FALSE),0)</f>
        <v>0</v>
      </c>
      <c r="AW2464" s="34">
        <f>IFERROR(VLOOKUP($H2464,#REF!,16,FALSE),0)</f>
        <v>0</v>
      </c>
      <c r="AX2464" s="42">
        <f>IFERROR(VLOOKUP($H2464,#REF!,17,FALSE),0)</f>
        <v>0</v>
      </c>
    </row>
    <row r="2465" spans="1:50" x14ac:dyDescent="0.3">
      <c r="A2465" s="33" t="str">
        <f t="shared" si="152"/>
        <v>0</v>
      </c>
      <c r="B2465" s="33">
        <f>+'R&amp;E EXPORT'!B2264</f>
        <v>0</v>
      </c>
      <c r="C2465" t="str">
        <f>IFERROR(VLOOKUP(A2465,'MCSJ Export'!A:C,3,FALSE),"")</f>
        <v/>
      </c>
      <c r="D2465" s="37">
        <f t="shared" ca="1" si="153"/>
        <v>0</v>
      </c>
      <c r="E2465" s="37">
        <f t="shared" ca="1" si="154"/>
        <v>0</v>
      </c>
      <c r="F2465" s="37">
        <f t="shared" ca="1" si="155"/>
        <v>0</v>
      </c>
      <c r="G2465" s="37"/>
      <c r="H2465" s="33">
        <f>+'R&amp;E EXPORT'!A2264</f>
        <v>0</v>
      </c>
      <c r="I2465" s="34">
        <f>IFERROR(VLOOKUP($H2465,'Gen F Rev'!$A:$M,15,FALSE),0)</f>
        <v>0</v>
      </c>
      <c r="J2465" s="34">
        <f>IFERROR(VLOOKUP($H2465,'Gen F Rev'!$A:$M,16,FALSE),0)</f>
        <v>0</v>
      </c>
      <c r="K2465" s="42">
        <f>IFERROR(VLOOKUP($H2465,'Gen F Rev'!$A:$M,17,FALSE),0)</f>
        <v>0</v>
      </c>
      <c r="L2465" s="34">
        <f>IFERROR(VLOOKUP($H2465,'Gen F Exp'!$A:$E,15,FALSE),0)</f>
        <v>0</v>
      </c>
      <c r="M2465" s="34">
        <f>IFERROR(VLOOKUP($H2465,'Gen F Exp'!$A:$E,16,FALSE),0)</f>
        <v>0</v>
      </c>
      <c r="N2465" s="42">
        <f>IFERROR(VLOOKUP($H2465,'Gen F Exp'!$A:$E,17,FALSE),0)</f>
        <v>0</v>
      </c>
      <c r="O2465" s="34">
        <f>IFERROR(VLOOKUP($H2465,'Water F Rev'!$A:$L,15,FALSE),0)</f>
        <v>0</v>
      </c>
      <c r="P2465" s="34">
        <f>IFERROR(VLOOKUP($H2465,'Water F Rev'!$A:$L,16,FALSE),0)</f>
        <v>0</v>
      </c>
      <c r="Q2465" s="42">
        <f>IFERROR(VLOOKUP($H2465,'Water F Rev'!$A:$L,17,FALSE),0)</f>
        <v>0</v>
      </c>
      <c r="R2465" s="34">
        <f>IFERROR(VLOOKUP($H2465,'Water F Exp'!$A:$K,15,FALSE),0)</f>
        <v>0</v>
      </c>
      <c r="S2465" s="34">
        <f>IFERROR(VLOOKUP($H2465,'Water F Exp'!$A:$K,16,FALSE),0)</f>
        <v>0</v>
      </c>
      <c r="T2465" s="42">
        <f>IFERROR(VLOOKUP($H2465,'Water F Exp'!$A:$K,17,FALSE),0)</f>
        <v>0</v>
      </c>
      <c r="U2465" s="34">
        <f ca="1">IFERROR(VLOOKUP($H2465,'Sewer F Rev'!$A:$E,15,FALSE),0)</f>
        <v>0</v>
      </c>
      <c r="V2465" s="34">
        <f ca="1">IFERROR(VLOOKUP($H2465,'Sewer F Rev'!$A:$E,16,FALSE),0)</f>
        <v>0</v>
      </c>
      <c r="W2465" s="42">
        <f ca="1">IFERROR(VLOOKUP($H2465,'Sewer F Rev'!$A:$E,17,FALSE),0)</f>
        <v>0</v>
      </c>
      <c r="X2465" s="34">
        <f>IFERROR(VLOOKUP($H2465,'Sewer F Exp'!$A:$B,15,FALSE),0)</f>
        <v>0</v>
      </c>
      <c r="Y2465" s="34">
        <f>IFERROR(VLOOKUP($H2465,'Sewer F Exp'!$A:$B,16,FALSE),0)</f>
        <v>0</v>
      </c>
      <c r="Z2465" s="42">
        <f>IFERROR(VLOOKUP($H2465,'Sewer F Exp'!$A:$B,17,FALSE),0)</f>
        <v>0</v>
      </c>
      <c r="AA2465" s="34">
        <f>IFERROR(VLOOKUP($H2465,'Refuse F Rev'!$A:$E,15,FALSE),0)</f>
        <v>0</v>
      </c>
      <c r="AB2465" s="34">
        <f>IFERROR(VLOOKUP($H2465,'Refuse F Rev'!$A:$E,16,FALSE),0)</f>
        <v>0</v>
      </c>
      <c r="AC2465" s="42">
        <f>IFERROR(VLOOKUP($H2465,'Refuse F Rev'!$A:$E,17,FALSE),0)</f>
        <v>0</v>
      </c>
      <c r="AD2465" s="34">
        <f>IFERROR(VLOOKUP($H2465,'Refuse F Exp'!$A:$E,15,FALSE),0)</f>
        <v>0</v>
      </c>
      <c r="AE2465" s="34">
        <f>IFERROR(VLOOKUP($H2465,'Refuse F Exp'!$A:$E,16,FALSE),0)</f>
        <v>0</v>
      </c>
      <c r="AF2465" s="42">
        <f>IFERROR(VLOOKUP($H2465,'Refuse F Exp'!$A:$E,17,FALSE),0)</f>
        <v>0</v>
      </c>
      <c r="AG2465" s="34">
        <f>IFERROR(VLOOKUP($H2465,#REF!,10,FALSE),0)</f>
        <v>0</v>
      </c>
      <c r="AH2465" s="34">
        <f>IFERROR(VLOOKUP($H2465,#REF!,11,FALSE),0)</f>
        <v>0</v>
      </c>
      <c r="AI2465" s="42">
        <f>IFERROR(VLOOKUP($H2465,#REF!,12,FALSE),0)</f>
        <v>0</v>
      </c>
      <c r="AJ2465" s="34">
        <f>IFERROR(VLOOKUP($H2465,#REF!,10,FALSE),0)</f>
        <v>0</v>
      </c>
      <c r="AK2465" s="34">
        <f>IFERROR(VLOOKUP($H2465,#REF!,11,FALSE),0)</f>
        <v>0</v>
      </c>
      <c r="AL2465" s="42">
        <f>IFERROR(VLOOKUP($H2465,#REF!,12,FALSE),0)</f>
        <v>0</v>
      </c>
      <c r="AM2465" s="34">
        <f>IFERROR(VLOOKUP($H2465,#REF!,10,FALSE),0)</f>
        <v>0</v>
      </c>
      <c r="AN2465" s="34">
        <f>IFERROR(VLOOKUP($H2465,#REF!,11,FALSE),0)</f>
        <v>0</v>
      </c>
      <c r="AO2465" s="42">
        <f>IFERROR(VLOOKUP($H2465,#REF!,12,FALSE),0)</f>
        <v>0</v>
      </c>
      <c r="AP2465" s="34">
        <f>IFERROR(VLOOKUP($H2465,#REF!,10,FALSE),0)</f>
        <v>0</v>
      </c>
      <c r="AQ2465" s="34">
        <f>IFERROR(VLOOKUP($H2465,#REF!,11,FALSE),0)</f>
        <v>0</v>
      </c>
      <c r="AR2465" s="42">
        <f>IFERROR(VLOOKUP($H2465,#REF!,12,FALSE),0)</f>
        <v>0</v>
      </c>
      <c r="AS2465" s="34">
        <f>IFERROR(VLOOKUP($H2465,#REF!,13,FALSE),0)</f>
        <v>0</v>
      </c>
      <c r="AT2465" s="34">
        <f>IFERROR(VLOOKUP($H2465,#REF!,14,FALSE),0)</f>
        <v>0</v>
      </c>
      <c r="AU2465" s="42">
        <f>IFERROR(VLOOKUP($H2465,#REF!,15,FALSE),0)</f>
        <v>0</v>
      </c>
      <c r="AV2465" s="34">
        <f>IFERROR(VLOOKUP($H2465,#REF!,15,FALSE),0)</f>
        <v>0</v>
      </c>
      <c r="AW2465" s="34">
        <f>IFERROR(VLOOKUP($H2465,#REF!,16,FALSE),0)</f>
        <v>0</v>
      </c>
      <c r="AX2465" s="42">
        <f>IFERROR(VLOOKUP($H2465,#REF!,17,FALSE),0)</f>
        <v>0</v>
      </c>
    </row>
    <row r="2466" spans="1:50" x14ac:dyDescent="0.3">
      <c r="A2466" s="33" t="str">
        <f t="shared" si="152"/>
        <v>0</v>
      </c>
      <c r="B2466" s="33">
        <f>+'R&amp;E EXPORT'!B2265</f>
        <v>0</v>
      </c>
      <c r="C2466" t="str">
        <f>IFERROR(VLOOKUP(A2466,'MCSJ Export'!A:C,3,FALSE),"")</f>
        <v/>
      </c>
      <c r="D2466" s="37">
        <f t="shared" ca="1" si="153"/>
        <v>0</v>
      </c>
      <c r="E2466" s="37">
        <f t="shared" ca="1" si="154"/>
        <v>0</v>
      </c>
      <c r="F2466" s="37">
        <f t="shared" ca="1" si="155"/>
        <v>0</v>
      </c>
      <c r="G2466" s="37"/>
      <c r="H2466" s="33">
        <f>+'R&amp;E EXPORT'!A2265</f>
        <v>0</v>
      </c>
      <c r="I2466" s="34">
        <f>IFERROR(VLOOKUP($H2466,'Gen F Rev'!$A:$M,15,FALSE),0)</f>
        <v>0</v>
      </c>
      <c r="J2466" s="34">
        <f>IFERROR(VLOOKUP($H2466,'Gen F Rev'!$A:$M,16,FALSE),0)</f>
        <v>0</v>
      </c>
      <c r="K2466" s="42">
        <f>IFERROR(VLOOKUP($H2466,'Gen F Rev'!$A:$M,17,FALSE),0)</f>
        <v>0</v>
      </c>
      <c r="L2466" s="34">
        <f>IFERROR(VLOOKUP($H2466,'Gen F Exp'!$A:$E,15,FALSE),0)</f>
        <v>0</v>
      </c>
      <c r="M2466" s="34">
        <f>IFERROR(VLOOKUP($H2466,'Gen F Exp'!$A:$E,16,FALSE),0)</f>
        <v>0</v>
      </c>
      <c r="N2466" s="42">
        <f>IFERROR(VLOOKUP($H2466,'Gen F Exp'!$A:$E,17,FALSE),0)</f>
        <v>0</v>
      </c>
      <c r="O2466" s="34">
        <f>IFERROR(VLOOKUP($H2466,'Water F Rev'!$A:$L,15,FALSE),0)</f>
        <v>0</v>
      </c>
      <c r="P2466" s="34">
        <f>IFERROR(VLOOKUP($H2466,'Water F Rev'!$A:$L,16,FALSE),0)</f>
        <v>0</v>
      </c>
      <c r="Q2466" s="42">
        <f>IFERROR(VLOOKUP($H2466,'Water F Rev'!$A:$L,17,FALSE),0)</f>
        <v>0</v>
      </c>
      <c r="R2466" s="34">
        <f>IFERROR(VLOOKUP($H2466,'Water F Exp'!$A:$K,15,FALSE),0)</f>
        <v>0</v>
      </c>
      <c r="S2466" s="34">
        <f>IFERROR(VLOOKUP($H2466,'Water F Exp'!$A:$K,16,FALSE),0)</f>
        <v>0</v>
      </c>
      <c r="T2466" s="42">
        <f>IFERROR(VLOOKUP($H2466,'Water F Exp'!$A:$K,17,FALSE),0)</f>
        <v>0</v>
      </c>
      <c r="U2466" s="34">
        <f ca="1">IFERROR(VLOOKUP($H2466,'Sewer F Rev'!$A:$E,15,FALSE),0)</f>
        <v>0</v>
      </c>
      <c r="V2466" s="34">
        <f ca="1">IFERROR(VLOOKUP($H2466,'Sewer F Rev'!$A:$E,16,FALSE),0)</f>
        <v>0</v>
      </c>
      <c r="W2466" s="42">
        <f ca="1">IFERROR(VLOOKUP($H2466,'Sewer F Rev'!$A:$E,17,FALSE),0)</f>
        <v>0</v>
      </c>
      <c r="X2466" s="34">
        <f>IFERROR(VLOOKUP($H2466,'Sewer F Exp'!$A:$B,15,FALSE),0)</f>
        <v>0</v>
      </c>
      <c r="Y2466" s="34">
        <f>IFERROR(VLOOKUP($H2466,'Sewer F Exp'!$A:$B,16,FALSE),0)</f>
        <v>0</v>
      </c>
      <c r="Z2466" s="42">
        <f>IFERROR(VLOOKUP($H2466,'Sewer F Exp'!$A:$B,17,FALSE),0)</f>
        <v>0</v>
      </c>
      <c r="AA2466" s="34">
        <f>IFERROR(VLOOKUP($H2466,'Refuse F Rev'!$A:$E,15,FALSE),0)</f>
        <v>0</v>
      </c>
      <c r="AB2466" s="34">
        <f>IFERROR(VLOOKUP($H2466,'Refuse F Rev'!$A:$E,16,FALSE),0)</f>
        <v>0</v>
      </c>
      <c r="AC2466" s="42">
        <f>IFERROR(VLOOKUP($H2466,'Refuse F Rev'!$A:$E,17,FALSE),0)</f>
        <v>0</v>
      </c>
      <c r="AD2466" s="34">
        <f>IFERROR(VLOOKUP($H2466,'Refuse F Exp'!$A:$E,15,FALSE),0)</f>
        <v>0</v>
      </c>
      <c r="AE2466" s="34">
        <f>IFERROR(VLOOKUP($H2466,'Refuse F Exp'!$A:$E,16,FALSE),0)</f>
        <v>0</v>
      </c>
      <c r="AF2466" s="42">
        <f>IFERROR(VLOOKUP($H2466,'Refuse F Exp'!$A:$E,17,FALSE),0)</f>
        <v>0</v>
      </c>
      <c r="AG2466" s="34">
        <f>IFERROR(VLOOKUP($H2466,#REF!,10,FALSE),0)</f>
        <v>0</v>
      </c>
      <c r="AH2466" s="34">
        <f>IFERROR(VLOOKUP($H2466,#REF!,11,FALSE),0)</f>
        <v>0</v>
      </c>
      <c r="AI2466" s="42">
        <f>IFERROR(VLOOKUP($H2466,#REF!,12,FALSE),0)</f>
        <v>0</v>
      </c>
      <c r="AJ2466" s="34">
        <f>IFERROR(VLOOKUP($H2466,#REF!,10,FALSE),0)</f>
        <v>0</v>
      </c>
      <c r="AK2466" s="34">
        <f>IFERROR(VLOOKUP($H2466,#REF!,11,FALSE),0)</f>
        <v>0</v>
      </c>
      <c r="AL2466" s="42">
        <f>IFERROR(VLOOKUP($H2466,#REF!,12,FALSE),0)</f>
        <v>0</v>
      </c>
      <c r="AM2466" s="34">
        <f>IFERROR(VLOOKUP($H2466,#REF!,10,FALSE),0)</f>
        <v>0</v>
      </c>
      <c r="AN2466" s="34">
        <f>IFERROR(VLOOKUP($H2466,#REF!,11,FALSE),0)</f>
        <v>0</v>
      </c>
      <c r="AO2466" s="42">
        <f>IFERROR(VLOOKUP($H2466,#REF!,12,FALSE),0)</f>
        <v>0</v>
      </c>
      <c r="AP2466" s="34">
        <f>IFERROR(VLOOKUP($H2466,#REF!,10,FALSE),0)</f>
        <v>0</v>
      </c>
      <c r="AQ2466" s="34">
        <f>IFERROR(VLOOKUP($H2466,#REF!,11,FALSE),0)</f>
        <v>0</v>
      </c>
      <c r="AR2466" s="42">
        <f>IFERROR(VLOOKUP($H2466,#REF!,12,FALSE),0)</f>
        <v>0</v>
      </c>
      <c r="AS2466" s="34">
        <f>IFERROR(VLOOKUP($H2466,#REF!,13,FALSE),0)</f>
        <v>0</v>
      </c>
      <c r="AT2466" s="34">
        <f>IFERROR(VLOOKUP($H2466,#REF!,14,FALSE),0)</f>
        <v>0</v>
      </c>
      <c r="AU2466" s="42">
        <f>IFERROR(VLOOKUP($H2466,#REF!,15,FALSE),0)</f>
        <v>0</v>
      </c>
      <c r="AV2466" s="34">
        <f>IFERROR(VLOOKUP($H2466,#REF!,15,FALSE),0)</f>
        <v>0</v>
      </c>
      <c r="AW2466" s="34">
        <f>IFERROR(VLOOKUP($H2466,#REF!,16,FALSE),0)</f>
        <v>0</v>
      </c>
      <c r="AX2466" s="42">
        <f>IFERROR(VLOOKUP($H2466,#REF!,17,FALSE),0)</f>
        <v>0</v>
      </c>
    </row>
    <row r="2467" spans="1:50" x14ac:dyDescent="0.3">
      <c r="A2467" s="33" t="str">
        <f t="shared" si="152"/>
        <v>0</v>
      </c>
      <c r="B2467" s="33">
        <f>+'R&amp;E EXPORT'!B2266</f>
        <v>0</v>
      </c>
      <c r="C2467" t="str">
        <f>IFERROR(VLOOKUP(A2467,'MCSJ Export'!A:C,3,FALSE),"")</f>
        <v/>
      </c>
      <c r="D2467" s="37">
        <f t="shared" ca="1" si="153"/>
        <v>0</v>
      </c>
      <c r="E2467" s="37">
        <f t="shared" ca="1" si="154"/>
        <v>0</v>
      </c>
      <c r="F2467" s="37">
        <f t="shared" ca="1" si="155"/>
        <v>0</v>
      </c>
      <c r="G2467" s="37"/>
      <c r="H2467" s="33">
        <f>+'R&amp;E EXPORT'!A2266</f>
        <v>0</v>
      </c>
      <c r="I2467" s="34">
        <f>IFERROR(VLOOKUP($H2467,'Gen F Rev'!$A:$M,15,FALSE),0)</f>
        <v>0</v>
      </c>
      <c r="J2467" s="34">
        <f>IFERROR(VLOOKUP($H2467,'Gen F Rev'!$A:$M,16,FALSE),0)</f>
        <v>0</v>
      </c>
      <c r="K2467" s="42">
        <f>IFERROR(VLOOKUP($H2467,'Gen F Rev'!$A:$M,17,FALSE),0)</f>
        <v>0</v>
      </c>
      <c r="L2467" s="34">
        <f>IFERROR(VLOOKUP($H2467,'Gen F Exp'!$A:$E,15,FALSE),0)</f>
        <v>0</v>
      </c>
      <c r="M2467" s="34">
        <f>IFERROR(VLOOKUP($H2467,'Gen F Exp'!$A:$E,16,FALSE),0)</f>
        <v>0</v>
      </c>
      <c r="N2467" s="42">
        <f>IFERROR(VLOOKUP($H2467,'Gen F Exp'!$A:$E,17,FALSE),0)</f>
        <v>0</v>
      </c>
      <c r="O2467" s="34">
        <f>IFERROR(VLOOKUP($H2467,'Water F Rev'!$A:$L,15,FALSE),0)</f>
        <v>0</v>
      </c>
      <c r="P2467" s="34">
        <f>IFERROR(VLOOKUP($H2467,'Water F Rev'!$A:$L,16,FALSE),0)</f>
        <v>0</v>
      </c>
      <c r="Q2467" s="42">
        <f>IFERROR(VLOOKUP($H2467,'Water F Rev'!$A:$L,17,FALSE),0)</f>
        <v>0</v>
      </c>
      <c r="R2467" s="34">
        <f>IFERROR(VLOOKUP($H2467,'Water F Exp'!$A:$K,15,FALSE),0)</f>
        <v>0</v>
      </c>
      <c r="S2467" s="34">
        <f>IFERROR(VLOOKUP($H2467,'Water F Exp'!$A:$K,16,FALSE),0)</f>
        <v>0</v>
      </c>
      <c r="T2467" s="42">
        <f>IFERROR(VLOOKUP($H2467,'Water F Exp'!$A:$K,17,FALSE),0)</f>
        <v>0</v>
      </c>
      <c r="U2467" s="34">
        <f ca="1">IFERROR(VLOOKUP($H2467,'Sewer F Rev'!$A:$E,15,FALSE),0)</f>
        <v>0</v>
      </c>
      <c r="V2467" s="34">
        <f ca="1">IFERROR(VLOOKUP($H2467,'Sewer F Rev'!$A:$E,16,FALSE),0)</f>
        <v>0</v>
      </c>
      <c r="W2467" s="42">
        <f ca="1">IFERROR(VLOOKUP($H2467,'Sewer F Rev'!$A:$E,17,FALSE),0)</f>
        <v>0</v>
      </c>
      <c r="X2467" s="34">
        <f>IFERROR(VLOOKUP($H2467,'Sewer F Exp'!$A:$B,15,FALSE),0)</f>
        <v>0</v>
      </c>
      <c r="Y2467" s="34">
        <f>IFERROR(VLOOKUP($H2467,'Sewer F Exp'!$A:$B,16,FALSE),0)</f>
        <v>0</v>
      </c>
      <c r="Z2467" s="42">
        <f>IFERROR(VLOOKUP($H2467,'Sewer F Exp'!$A:$B,17,FALSE),0)</f>
        <v>0</v>
      </c>
      <c r="AA2467" s="34">
        <f>IFERROR(VLOOKUP($H2467,'Refuse F Rev'!$A:$E,15,FALSE),0)</f>
        <v>0</v>
      </c>
      <c r="AB2467" s="34">
        <f>IFERROR(VLOOKUP($H2467,'Refuse F Rev'!$A:$E,16,FALSE),0)</f>
        <v>0</v>
      </c>
      <c r="AC2467" s="42">
        <f>IFERROR(VLOOKUP($H2467,'Refuse F Rev'!$A:$E,17,FALSE),0)</f>
        <v>0</v>
      </c>
      <c r="AD2467" s="34">
        <f>IFERROR(VLOOKUP($H2467,'Refuse F Exp'!$A:$E,15,FALSE),0)</f>
        <v>0</v>
      </c>
      <c r="AE2467" s="34">
        <f>IFERROR(VLOOKUP($H2467,'Refuse F Exp'!$A:$E,16,FALSE),0)</f>
        <v>0</v>
      </c>
      <c r="AF2467" s="42">
        <f>IFERROR(VLOOKUP($H2467,'Refuse F Exp'!$A:$E,17,FALSE),0)</f>
        <v>0</v>
      </c>
      <c r="AG2467" s="34">
        <f>IFERROR(VLOOKUP($H2467,#REF!,10,FALSE),0)</f>
        <v>0</v>
      </c>
      <c r="AH2467" s="34">
        <f>IFERROR(VLOOKUP($H2467,#REF!,11,FALSE),0)</f>
        <v>0</v>
      </c>
      <c r="AI2467" s="42">
        <f>IFERROR(VLOOKUP($H2467,#REF!,12,FALSE),0)</f>
        <v>0</v>
      </c>
      <c r="AJ2467" s="34">
        <f>IFERROR(VLOOKUP($H2467,#REF!,10,FALSE),0)</f>
        <v>0</v>
      </c>
      <c r="AK2467" s="34">
        <f>IFERROR(VLOOKUP($H2467,#REF!,11,FALSE),0)</f>
        <v>0</v>
      </c>
      <c r="AL2467" s="42">
        <f>IFERROR(VLOOKUP($H2467,#REF!,12,FALSE),0)</f>
        <v>0</v>
      </c>
      <c r="AM2467" s="34">
        <f>IFERROR(VLOOKUP($H2467,#REF!,10,FALSE),0)</f>
        <v>0</v>
      </c>
      <c r="AN2467" s="34">
        <f>IFERROR(VLOOKUP($H2467,#REF!,11,FALSE),0)</f>
        <v>0</v>
      </c>
      <c r="AO2467" s="42">
        <f>IFERROR(VLOOKUP($H2467,#REF!,12,FALSE),0)</f>
        <v>0</v>
      </c>
      <c r="AP2467" s="34">
        <f>IFERROR(VLOOKUP($H2467,#REF!,10,FALSE),0)</f>
        <v>0</v>
      </c>
      <c r="AQ2467" s="34">
        <f>IFERROR(VLOOKUP($H2467,#REF!,11,FALSE),0)</f>
        <v>0</v>
      </c>
      <c r="AR2467" s="42">
        <f>IFERROR(VLOOKUP($H2467,#REF!,12,FALSE),0)</f>
        <v>0</v>
      </c>
      <c r="AS2467" s="34">
        <f>IFERROR(VLOOKUP($H2467,#REF!,13,FALSE),0)</f>
        <v>0</v>
      </c>
      <c r="AT2467" s="34">
        <f>IFERROR(VLOOKUP($H2467,#REF!,14,FALSE),0)</f>
        <v>0</v>
      </c>
      <c r="AU2467" s="42">
        <f>IFERROR(VLOOKUP($H2467,#REF!,15,FALSE),0)</f>
        <v>0</v>
      </c>
      <c r="AV2467" s="34">
        <f>IFERROR(VLOOKUP($H2467,#REF!,15,FALSE),0)</f>
        <v>0</v>
      </c>
      <c r="AW2467" s="34">
        <f>IFERROR(VLOOKUP($H2467,#REF!,16,FALSE),0)</f>
        <v>0</v>
      </c>
      <c r="AX2467" s="42">
        <f>IFERROR(VLOOKUP($H2467,#REF!,17,FALSE),0)</f>
        <v>0</v>
      </c>
    </row>
    <row r="2468" spans="1:50" x14ac:dyDescent="0.3">
      <c r="A2468" s="33" t="str">
        <f t="shared" si="152"/>
        <v>0</v>
      </c>
      <c r="B2468" s="33">
        <f>+'R&amp;E EXPORT'!B2267</f>
        <v>0</v>
      </c>
      <c r="C2468" t="str">
        <f>IFERROR(VLOOKUP(A2468,'MCSJ Export'!A:C,3,FALSE),"")</f>
        <v/>
      </c>
      <c r="D2468" s="37">
        <f t="shared" ca="1" si="153"/>
        <v>0</v>
      </c>
      <c r="E2468" s="37">
        <f t="shared" ca="1" si="154"/>
        <v>0</v>
      </c>
      <c r="F2468" s="37">
        <f t="shared" ca="1" si="155"/>
        <v>0</v>
      </c>
      <c r="G2468" s="37"/>
      <c r="H2468" s="33">
        <f>+'R&amp;E EXPORT'!A2267</f>
        <v>0</v>
      </c>
      <c r="I2468" s="34">
        <f>IFERROR(VLOOKUP($H2468,'Gen F Rev'!$A:$M,15,FALSE),0)</f>
        <v>0</v>
      </c>
      <c r="J2468" s="34">
        <f>IFERROR(VLOOKUP($H2468,'Gen F Rev'!$A:$M,16,FALSE),0)</f>
        <v>0</v>
      </c>
      <c r="K2468" s="42">
        <f>IFERROR(VLOOKUP($H2468,'Gen F Rev'!$A:$M,17,FALSE),0)</f>
        <v>0</v>
      </c>
      <c r="L2468" s="34">
        <f>IFERROR(VLOOKUP($H2468,'Gen F Exp'!$A:$E,15,FALSE),0)</f>
        <v>0</v>
      </c>
      <c r="M2468" s="34">
        <f>IFERROR(VLOOKUP($H2468,'Gen F Exp'!$A:$E,16,FALSE),0)</f>
        <v>0</v>
      </c>
      <c r="N2468" s="42">
        <f>IFERROR(VLOOKUP($H2468,'Gen F Exp'!$A:$E,17,FALSE),0)</f>
        <v>0</v>
      </c>
      <c r="O2468" s="34">
        <f>IFERROR(VLOOKUP($H2468,'Water F Rev'!$A:$L,15,FALSE),0)</f>
        <v>0</v>
      </c>
      <c r="P2468" s="34">
        <f>IFERROR(VLOOKUP($H2468,'Water F Rev'!$A:$L,16,FALSE),0)</f>
        <v>0</v>
      </c>
      <c r="Q2468" s="42">
        <f>IFERROR(VLOOKUP($H2468,'Water F Rev'!$A:$L,17,FALSE),0)</f>
        <v>0</v>
      </c>
      <c r="R2468" s="34">
        <f>IFERROR(VLOOKUP($H2468,'Water F Exp'!$A:$K,15,FALSE),0)</f>
        <v>0</v>
      </c>
      <c r="S2468" s="34">
        <f>IFERROR(VLOOKUP($H2468,'Water F Exp'!$A:$K,16,FALSE),0)</f>
        <v>0</v>
      </c>
      <c r="T2468" s="42">
        <f>IFERROR(VLOOKUP($H2468,'Water F Exp'!$A:$K,17,FALSE),0)</f>
        <v>0</v>
      </c>
      <c r="U2468" s="34">
        <f ca="1">IFERROR(VLOOKUP($H2468,'Sewer F Rev'!$A:$E,15,FALSE),0)</f>
        <v>0</v>
      </c>
      <c r="V2468" s="34">
        <f ca="1">IFERROR(VLOOKUP($H2468,'Sewer F Rev'!$A:$E,16,FALSE),0)</f>
        <v>0</v>
      </c>
      <c r="W2468" s="42">
        <f ca="1">IFERROR(VLOOKUP($H2468,'Sewer F Rev'!$A:$E,17,FALSE),0)</f>
        <v>0</v>
      </c>
      <c r="X2468" s="34">
        <f>IFERROR(VLOOKUP($H2468,'Sewer F Exp'!$A:$B,15,FALSE),0)</f>
        <v>0</v>
      </c>
      <c r="Y2468" s="34">
        <f>IFERROR(VLOOKUP($H2468,'Sewer F Exp'!$A:$B,16,FALSE),0)</f>
        <v>0</v>
      </c>
      <c r="Z2468" s="42">
        <f>IFERROR(VLOOKUP($H2468,'Sewer F Exp'!$A:$B,17,FALSE),0)</f>
        <v>0</v>
      </c>
      <c r="AA2468" s="34">
        <f>IFERROR(VLOOKUP($H2468,'Refuse F Rev'!$A:$E,15,FALSE),0)</f>
        <v>0</v>
      </c>
      <c r="AB2468" s="34">
        <f>IFERROR(VLOOKUP($H2468,'Refuse F Rev'!$A:$E,16,FALSE),0)</f>
        <v>0</v>
      </c>
      <c r="AC2468" s="42">
        <f>IFERROR(VLOOKUP($H2468,'Refuse F Rev'!$A:$E,17,FALSE),0)</f>
        <v>0</v>
      </c>
      <c r="AD2468" s="34">
        <f>IFERROR(VLOOKUP($H2468,'Refuse F Exp'!$A:$E,15,FALSE),0)</f>
        <v>0</v>
      </c>
      <c r="AE2468" s="34">
        <f>IFERROR(VLOOKUP($H2468,'Refuse F Exp'!$A:$E,16,FALSE),0)</f>
        <v>0</v>
      </c>
      <c r="AF2468" s="42">
        <f>IFERROR(VLOOKUP($H2468,'Refuse F Exp'!$A:$E,17,FALSE),0)</f>
        <v>0</v>
      </c>
      <c r="AG2468" s="34">
        <f>IFERROR(VLOOKUP($H2468,#REF!,10,FALSE),0)</f>
        <v>0</v>
      </c>
      <c r="AH2468" s="34">
        <f>IFERROR(VLOOKUP($H2468,#REF!,11,FALSE),0)</f>
        <v>0</v>
      </c>
      <c r="AI2468" s="42">
        <f>IFERROR(VLOOKUP($H2468,#REF!,12,FALSE),0)</f>
        <v>0</v>
      </c>
      <c r="AJ2468" s="34">
        <f>IFERROR(VLOOKUP($H2468,#REF!,10,FALSE),0)</f>
        <v>0</v>
      </c>
      <c r="AK2468" s="34">
        <f>IFERROR(VLOOKUP($H2468,#REF!,11,FALSE),0)</f>
        <v>0</v>
      </c>
      <c r="AL2468" s="42">
        <f>IFERROR(VLOOKUP($H2468,#REF!,12,FALSE),0)</f>
        <v>0</v>
      </c>
      <c r="AM2468" s="34">
        <f>IFERROR(VLOOKUP($H2468,#REF!,10,FALSE),0)</f>
        <v>0</v>
      </c>
      <c r="AN2468" s="34">
        <f>IFERROR(VLOOKUP($H2468,#REF!,11,FALSE),0)</f>
        <v>0</v>
      </c>
      <c r="AO2468" s="42">
        <f>IFERROR(VLOOKUP($H2468,#REF!,12,FALSE),0)</f>
        <v>0</v>
      </c>
      <c r="AP2468" s="34">
        <f>IFERROR(VLOOKUP($H2468,#REF!,10,FALSE),0)</f>
        <v>0</v>
      </c>
      <c r="AQ2468" s="34">
        <f>IFERROR(VLOOKUP($H2468,#REF!,11,FALSE),0)</f>
        <v>0</v>
      </c>
      <c r="AR2468" s="42">
        <f>IFERROR(VLOOKUP($H2468,#REF!,12,FALSE),0)</f>
        <v>0</v>
      </c>
      <c r="AS2468" s="34">
        <f>IFERROR(VLOOKUP($H2468,#REF!,13,FALSE),0)</f>
        <v>0</v>
      </c>
      <c r="AT2468" s="34">
        <f>IFERROR(VLOOKUP($H2468,#REF!,14,FALSE),0)</f>
        <v>0</v>
      </c>
      <c r="AU2468" s="42">
        <f>IFERROR(VLOOKUP($H2468,#REF!,15,FALSE),0)</f>
        <v>0</v>
      </c>
      <c r="AV2468" s="34">
        <f>IFERROR(VLOOKUP($H2468,#REF!,15,FALSE),0)</f>
        <v>0</v>
      </c>
      <c r="AW2468" s="34">
        <f>IFERROR(VLOOKUP($H2468,#REF!,16,FALSE),0)</f>
        <v>0</v>
      </c>
      <c r="AX2468" s="42">
        <f>IFERROR(VLOOKUP($H2468,#REF!,17,FALSE),0)</f>
        <v>0</v>
      </c>
    </row>
    <row r="2469" spans="1:50" x14ac:dyDescent="0.3">
      <c r="A2469" s="33" t="str">
        <f t="shared" si="152"/>
        <v>0</v>
      </c>
      <c r="B2469" s="33">
        <f>+'R&amp;E EXPORT'!B2268</f>
        <v>0</v>
      </c>
      <c r="C2469" t="str">
        <f>IFERROR(VLOOKUP(A2469,'MCSJ Export'!A:C,3,FALSE),"")</f>
        <v/>
      </c>
      <c r="D2469" s="37">
        <f t="shared" ca="1" si="153"/>
        <v>0</v>
      </c>
      <c r="E2469" s="37">
        <f t="shared" ca="1" si="154"/>
        <v>0</v>
      </c>
      <c r="F2469" s="37">
        <f t="shared" ca="1" si="155"/>
        <v>0</v>
      </c>
      <c r="G2469" s="37"/>
      <c r="H2469" s="33">
        <f>+'R&amp;E EXPORT'!A2268</f>
        <v>0</v>
      </c>
      <c r="I2469" s="34">
        <f>IFERROR(VLOOKUP($H2469,'Gen F Rev'!$A:$M,15,FALSE),0)</f>
        <v>0</v>
      </c>
      <c r="J2469" s="34">
        <f>IFERROR(VLOOKUP($H2469,'Gen F Rev'!$A:$M,16,FALSE),0)</f>
        <v>0</v>
      </c>
      <c r="K2469" s="42">
        <f>IFERROR(VLOOKUP($H2469,'Gen F Rev'!$A:$M,17,FALSE),0)</f>
        <v>0</v>
      </c>
      <c r="L2469" s="34">
        <f>IFERROR(VLOOKUP($H2469,'Gen F Exp'!$A:$E,15,FALSE),0)</f>
        <v>0</v>
      </c>
      <c r="M2469" s="34">
        <f>IFERROR(VLOOKUP($H2469,'Gen F Exp'!$A:$E,16,FALSE),0)</f>
        <v>0</v>
      </c>
      <c r="N2469" s="42">
        <f>IFERROR(VLOOKUP($H2469,'Gen F Exp'!$A:$E,17,FALSE),0)</f>
        <v>0</v>
      </c>
      <c r="O2469" s="34">
        <f>IFERROR(VLOOKUP($H2469,'Water F Rev'!$A:$L,15,FALSE),0)</f>
        <v>0</v>
      </c>
      <c r="P2469" s="34">
        <f>IFERROR(VLOOKUP($H2469,'Water F Rev'!$A:$L,16,FALSE),0)</f>
        <v>0</v>
      </c>
      <c r="Q2469" s="42">
        <f>IFERROR(VLOOKUP($H2469,'Water F Rev'!$A:$L,17,FALSE),0)</f>
        <v>0</v>
      </c>
      <c r="R2469" s="34">
        <f>IFERROR(VLOOKUP($H2469,'Water F Exp'!$A:$K,15,FALSE),0)</f>
        <v>0</v>
      </c>
      <c r="S2469" s="34">
        <f>IFERROR(VLOOKUP($H2469,'Water F Exp'!$A:$K,16,FALSE),0)</f>
        <v>0</v>
      </c>
      <c r="T2469" s="42">
        <f>IFERROR(VLOOKUP($H2469,'Water F Exp'!$A:$K,17,FALSE),0)</f>
        <v>0</v>
      </c>
      <c r="U2469" s="34">
        <f ca="1">IFERROR(VLOOKUP($H2469,'Sewer F Rev'!$A:$E,15,FALSE),0)</f>
        <v>0</v>
      </c>
      <c r="V2469" s="34">
        <f ca="1">IFERROR(VLOOKUP($H2469,'Sewer F Rev'!$A:$E,16,FALSE),0)</f>
        <v>0</v>
      </c>
      <c r="W2469" s="42">
        <f ca="1">IFERROR(VLOOKUP($H2469,'Sewer F Rev'!$A:$E,17,FALSE),0)</f>
        <v>0</v>
      </c>
      <c r="X2469" s="34">
        <f>IFERROR(VLOOKUP($H2469,'Sewer F Exp'!$A:$B,15,FALSE),0)</f>
        <v>0</v>
      </c>
      <c r="Y2469" s="34">
        <f>IFERROR(VLOOKUP($H2469,'Sewer F Exp'!$A:$B,16,FALSE),0)</f>
        <v>0</v>
      </c>
      <c r="Z2469" s="42">
        <f>IFERROR(VLOOKUP($H2469,'Sewer F Exp'!$A:$B,17,FALSE),0)</f>
        <v>0</v>
      </c>
      <c r="AA2469" s="34">
        <f>IFERROR(VLOOKUP($H2469,'Refuse F Rev'!$A:$E,15,FALSE),0)</f>
        <v>0</v>
      </c>
      <c r="AB2469" s="34">
        <f>IFERROR(VLOOKUP($H2469,'Refuse F Rev'!$A:$E,16,FALSE),0)</f>
        <v>0</v>
      </c>
      <c r="AC2469" s="42">
        <f>IFERROR(VLOOKUP($H2469,'Refuse F Rev'!$A:$E,17,FALSE),0)</f>
        <v>0</v>
      </c>
      <c r="AD2469" s="34">
        <f>IFERROR(VLOOKUP($H2469,'Refuse F Exp'!$A:$E,15,FALSE),0)</f>
        <v>0</v>
      </c>
      <c r="AE2469" s="34">
        <f>IFERROR(VLOOKUP($H2469,'Refuse F Exp'!$A:$E,16,FALSE),0)</f>
        <v>0</v>
      </c>
      <c r="AF2469" s="42">
        <f>IFERROR(VLOOKUP($H2469,'Refuse F Exp'!$A:$E,17,FALSE),0)</f>
        <v>0</v>
      </c>
      <c r="AG2469" s="34">
        <f>IFERROR(VLOOKUP($H2469,#REF!,10,FALSE),0)</f>
        <v>0</v>
      </c>
      <c r="AH2469" s="34">
        <f>IFERROR(VLOOKUP($H2469,#REF!,11,FALSE),0)</f>
        <v>0</v>
      </c>
      <c r="AI2469" s="42">
        <f>IFERROR(VLOOKUP($H2469,#REF!,12,FALSE),0)</f>
        <v>0</v>
      </c>
      <c r="AJ2469" s="34">
        <f>IFERROR(VLOOKUP($H2469,#REF!,10,FALSE),0)</f>
        <v>0</v>
      </c>
      <c r="AK2469" s="34">
        <f>IFERROR(VLOOKUP($H2469,#REF!,11,FALSE),0)</f>
        <v>0</v>
      </c>
      <c r="AL2469" s="42">
        <f>IFERROR(VLOOKUP($H2469,#REF!,12,FALSE),0)</f>
        <v>0</v>
      </c>
      <c r="AM2469" s="34">
        <f>IFERROR(VLOOKUP($H2469,#REF!,10,FALSE),0)</f>
        <v>0</v>
      </c>
      <c r="AN2469" s="34">
        <f>IFERROR(VLOOKUP($H2469,#REF!,11,FALSE),0)</f>
        <v>0</v>
      </c>
      <c r="AO2469" s="42">
        <f>IFERROR(VLOOKUP($H2469,#REF!,12,FALSE),0)</f>
        <v>0</v>
      </c>
      <c r="AP2469" s="34">
        <f>IFERROR(VLOOKUP($H2469,#REF!,10,FALSE),0)</f>
        <v>0</v>
      </c>
      <c r="AQ2469" s="34">
        <f>IFERROR(VLOOKUP($H2469,#REF!,11,FALSE),0)</f>
        <v>0</v>
      </c>
      <c r="AR2469" s="42">
        <f>IFERROR(VLOOKUP($H2469,#REF!,12,FALSE),0)</f>
        <v>0</v>
      </c>
      <c r="AS2469" s="34">
        <f>IFERROR(VLOOKUP($H2469,#REF!,13,FALSE),0)</f>
        <v>0</v>
      </c>
      <c r="AT2469" s="34">
        <f>IFERROR(VLOOKUP($H2469,#REF!,14,FALSE),0)</f>
        <v>0</v>
      </c>
      <c r="AU2469" s="42">
        <f>IFERROR(VLOOKUP($H2469,#REF!,15,FALSE),0)</f>
        <v>0</v>
      </c>
      <c r="AV2469" s="34">
        <f>IFERROR(VLOOKUP($H2469,#REF!,15,FALSE),0)</f>
        <v>0</v>
      </c>
      <c r="AW2469" s="34">
        <f>IFERROR(VLOOKUP($H2469,#REF!,16,FALSE),0)</f>
        <v>0</v>
      </c>
      <c r="AX2469" s="42">
        <f>IFERROR(VLOOKUP($H2469,#REF!,17,FALSE),0)</f>
        <v>0</v>
      </c>
    </row>
    <row r="2470" spans="1:50" x14ac:dyDescent="0.3">
      <c r="D2470" s="34">
        <f ca="1">SUM(D3:D2469)</f>
        <v>0</v>
      </c>
      <c r="E2470" s="34">
        <f ca="1">SUM(E3:E2469)</f>
        <v>0</v>
      </c>
      <c r="F2470" s="34">
        <f ca="1">SUM(F3:F2469)</f>
        <v>0</v>
      </c>
      <c r="G2470" s="34"/>
      <c r="H2470" s="33" t="s">
        <v>963</v>
      </c>
      <c r="I2470" s="34">
        <f t="shared" ref="I2470:S2470" si="156">SUM(I3:I2469)</f>
        <v>0</v>
      </c>
      <c r="J2470" s="34">
        <f t="shared" si="156"/>
        <v>0</v>
      </c>
      <c r="K2470" s="42">
        <f t="shared" si="156"/>
        <v>0</v>
      </c>
      <c r="L2470" s="34">
        <f t="shared" si="156"/>
        <v>0</v>
      </c>
      <c r="M2470" s="34">
        <f t="shared" si="156"/>
        <v>0</v>
      </c>
      <c r="N2470" s="42">
        <f t="shared" si="156"/>
        <v>0</v>
      </c>
      <c r="O2470" s="34">
        <f t="shared" si="156"/>
        <v>0</v>
      </c>
      <c r="P2470" s="34">
        <f t="shared" si="156"/>
        <v>0</v>
      </c>
      <c r="Q2470" s="42">
        <f t="shared" si="156"/>
        <v>0</v>
      </c>
      <c r="R2470" s="34">
        <f t="shared" si="156"/>
        <v>0</v>
      </c>
      <c r="S2470" s="34">
        <f t="shared" si="156"/>
        <v>0</v>
      </c>
      <c r="T2470" s="42">
        <f t="shared" ref="T2470:Z2470" si="157">SUM(T3:T2469)</f>
        <v>0</v>
      </c>
      <c r="U2470" s="34">
        <f t="shared" ca="1" si="157"/>
        <v>0</v>
      </c>
      <c r="V2470" s="34">
        <f t="shared" ca="1" si="157"/>
        <v>0</v>
      </c>
      <c r="W2470" s="42">
        <f t="shared" ca="1" si="157"/>
        <v>0</v>
      </c>
      <c r="X2470" s="34">
        <f t="shared" si="157"/>
        <v>0</v>
      </c>
      <c r="Y2470" s="34">
        <f t="shared" si="157"/>
        <v>0</v>
      </c>
      <c r="Z2470" s="42">
        <f t="shared" si="157"/>
        <v>0</v>
      </c>
      <c r="AA2470" s="34">
        <f t="shared" ref="AA2470:AX2470" si="158">SUM(AA3:AA2469)</f>
        <v>0</v>
      </c>
      <c r="AB2470" s="34">
        <f t="shared" si="158"/>
        <v>0</v>
      </c>
      <c r="AC2470" s="42">
        <f t="shared" si="158"/>
        <v>0</v>
      </c>
      <c r="AD2470" s="34">
        <f t="shared" si="158"/>
        <v>0</v>
      </c>
      <c r="AE2470" s="34">
        <f t="shared" si="158"/>
        <v>0</v>
      </c>
      <c r="AF2470" s="42">
        <f t="shared" si="158"/>
        <v>0</v>
      </c>
      <c r="AG2470" s="34">
        <f t="shared" si="158"/>
        <v>0</v>
      </c>
      <c r="AH2470" s="34">
        <f t="shared" si="158"/>
        <v>0</v>
      </c>
      <c r="AI2470" s="42">
        <f t="shared" si="158"/>
        <v>0</v>
      </c>
      <c r="AJ2470" s="34">
        <f t="shared" si="158"/>
        <v>0</v>
      </c>
      <c r="AK2470" s="34">
        <f t="shared" si="158"/>
        <v>0</v>
      </c>
      <c r="AL2470" s="42">
        <f t="shared" si="158"/>
        <v>0</v>
      </c>
      <c r="AM2470" s="37">
        <f t="shared" si="158"/>
        <v>0</v>
      </c>
      <c r="AN2470" s="37">
        <f t="shared" si="158"/>
        <v>0</v>
      </c>
      <c r="AO2470" s="43">
        <f t="shared" si="158"/>
        <v>0</v>
      </c>
      <c r="AP2470" s="37">
        <f t="shared" si="158"/>
        <v>0</v>
      </c>
      <c r="AQ2470" s="37">
        <f t="shared" si="158"/>
        <v>0</v>
      </c>
      <c r="AR2470" s="43">
        <f t="shared" si="158"/>
        <v>0</v>
      </c>
      <c r="AS2470" s="34">
        <f t="shared" si="158"/>
        <v>0</v>
      </c>
      <c r="AT2470" s="34">
        <f t="shared" si="158"/>
        <v>0</v>
      </c>
      <c r="AU2470" s="42">
        <f t="shared" si="158"/>
        <v>0</v>
      </c>
      <c r="AV2470" s="34">
        <f t="shared" si="158"/>
        <v>0</v>
      </c>
      <c r="AW2470" s="34">
        <f t="shared" si="158"/>
        <v>0</v>
      </c>
      <c r="AX2470" s="42">
        <f t="shared" si="158"/>
        <v>0</v>
      </c>
    </row>
    <row r="2471" spans="1:50" x14ac:dyDescent="0.3">
      <c r="D2471" s="37" t="e">
        <f>+I2471+L2471+O2471+R2471+U2471+X2471+AA2471+AD2471+AG2471+AJ2471+AM2471</f>
        <v>#REF!</v>
      </c>
      <c r="E2471" s="37" t="e">
        <f>+J2471+M2471+P2471+S2471+V2471+Y2471+AB2471+AE2471+AH2471+AK2471+AN2471</f>
        <v>#REF!</v>
      </c>
      <c r="F2471" s="37" t="e">
        <f>+K2471+N2471+Q2471+T2471+W2471+Z2471+AC2471+AF2471+AI2471+AL2471+AO2471</f>
        <v>#REF!</v>
      </c>
      <c r="H2471" s="33" t="s">
        <v>1761</v>
      </c>
      <c r="I2471" s="34">
        <f>+'Gen F Rev'!N64</f>
        <v>23949001.920000002</v>
      </c>
      <c r="J2471" s="34" t="e">
        <f>+'Gen F Rev'!#REF!</f>
        <v>#REF!</v>
      </c>
      <c r="K2471" s="42">
        <f>+'Gen F Rev'!K64</f>
        <v>24790118.610000003</v>
      </c>
      <c r="L2471" s="34" t="e">
        <f>+'Gen F Exp'!#REF!</f>
        <v>#REF!</v>
      </c>
      <c r="M2471" s="34" t="e">
        <f>+'Gen F Exp'!#REF!</f>
        <v>#REF!</v>
      </c>
      <c r="N2471" s="42" t="e">
        <f>+'Gen F Exp'!#REF!</f>
        <v>#REF!</v>
      </c>
      <c r="O2471" s="34" t="e">
        <f>+'Water F Rev'!#REF!</f>
        <v>#REF!</v>
      </c>
      <c r="P2471" s="34" t="e">
        <f>+'Water F Rev'!#REF!</f>
        <v>#REF!</v>
      </c>
      <c r="Q2471" s="42">
        <f>+'Water F Rev'!L20</f>
        <v>4668247.05</v>
      </c>
      <c r="R2471" s="34" t="e">
        <f>+'Water F Exp'!#REF!</f>
        <v>#REF!</v>
      </c>
      <c r="S2471" s="34" t="e">
        <f>+'Water F Exp'!#REF!</f>
        <v>#REF!</v>
      </c>
      <c r="T2471" s="42">
        <f>+'Water F Exp'!K177</f>
        <v>4925184.7550000008</v>
      </c>
      <c r="U2471" s="34" t="e">
        <f>+'Sewer F Rev'!#REF!</f>
        <v>#REF!</v>
      </c>
      <c r="V2471" s="34" t="e">
        <f>+'Sewer F Rev'!#REF!</f>
        <v>#REF!</v>
      </c>
      <c r="W2471" s="42">
        <f>+'Sewer F Rev'!E16</f>
        <v>6796041.8399999999</v>
      </c>
      <c r="X2471" s="34" t="e">
        <f>+'Sewer F Exp'!#REF!</f>
        <v>#REF!</v>
      </c>
      <c r="Y2471" s="34" t="e">
        <f>+'Sewer F Exp'!#REF!</f>
        <v>#REF!</v>
      </c>
      <c r="Z2471" s="42" t="e">
        <f>+'Sewer F Exp'!#REF!</f>
        <v>#REF!</v>
      </c>
      <c r="AA2471" s="34" t="e">
        <f>+'Refuse F Rev'!#REF!</f>
        <v>#REF!</v>
      </c>
      <c r="AB2471" s="34" t="e">
        <f>+'Refuse F Rev'!#REF!</f>
        <v>#REF!</v>
      </c>
      <c r="AC2471" s="42">
        <f>+'Refuse F Rev'!E15</f>
        <v>2280000</v>
      </c>
      <c r="AD2471" s="34">
        <f>+'Refuse F Exp'!E70</f>
        <v>-159169</v>
      </c>
      <c r="AE2471" s="34" t="e">
        <f>+'Refuse F Exp'!#REF!</f>
        <v>#REF!</v>
      </c>
      <c r="AF2471" s="42" t="e">
        <f>+'Refuse F Exp'!#REF!</f>
        <v>#REF!</v>
      </c>
      <c r="AG2471" s="34" t="e">
        <f>+#REF!</f>
        <v>#REF!</v>
      </c>
      <c r="AH2471" s="34" t="e">
        <f>+#REF!</f>
        <v>#REF!</v>
      </c>
      <c r="AI2471" s="42" t="e">
        <f>+#REF!</f>
        <v>#REF!</v>
      </c>
      <c r="AJ2471" s="34" t="e">
        <f>+#REF!</f>
        <v>#REF!</v>
      </c>
      <c r="AK2471" s="34" t="e">
        <f>+#REF!</f>
        <v>#REF!</v>
      </c>
      <c r="AL2471" s="42" t="e">
        <f>+#REF!</f>
        <v>#REF!</v>
      </c>
      <c r="AM2471" s="40" t="e">
        <f>+#REF!</f>
        <v>#REF!</v>
      </c>
      <c r="AN2471" s="40" t="e">
        <f>+#REF!</f>
        <v>#REF!</v>
      </c>
      <c r="AO2471" s="44" t="e">
        <f>+#REF!</f>
        <v>#REF!</v>
      </c>
      <c r="AP2471" s="40" t="e">
        <f>+#REF!</f>
        <v>#REF!</v>
      </c>
      <c r="AQ2471" s="40" t="e">
        <f>+#REF!</f>
        <v>#REF!</v>
      </c>
      <c r="AR2471" s="44" t="e">
        <f>+#REF!</f>
        <v>#REF!</v>
      </c>
      <c r="AS2471" s="34" t="e">
        <f>+#REF!</f>
        <v>#REF!</v>
      </c>
      <c r="AT2471" s="34" t="e">
        <f>+#REF!</f>
        <v>#REF!</v>
      </c>
      <c r="AU2471" s="42" t="e">
        <f>+#REF!</f>
        <v>#REF!</v>
      </c>
      <c r="AV2471" s="34" t="e">
        <f>+#REF!</f>
        <v>#REF!</v>
      </c>
      <c r="AW2471" s="34" t="e">
        <f>+#REF!</f>
        <v>#REF!</v>
      </c>
      <c r="AX2471" s="42" t="e">
        <f>+#REF!</f>
        <v>#REF!</v>
      </c>
    </row>
    <row r="2472" spans="1:50" x14ac:dyDescent="0.3">
      <c r="D2472" s="37" t="e">
        <f ca="1">+D2470-D2471</f>
        <v>#REF!</v>
      </c>
      <c r="E2472" s="37" t="e">
        <f ca="1">+E2470-E2471</f>
        <v>#REF!</v>
      </c>
      <c r="F2472" s="37" t="e">
        <f ca="1">+F2470-F2471</f>
        <v>#REF!</v>
      </c>
      <c r="H2472" s="33" t="s">
        <v>1762</v>
      </c>
      <c r="I2472" s="34">
        <f t="shared" ref="I2472:Z2472" si="159">+I2470-I2471</f>
        <v>-23949001.920000002</v>
      </c>
      <c r="J2472" s="34" t="e">
        <f t="shared" si="159"/>
        <v>#REF!</v>
      </c>
      <c r="K2472" s="42">
        <f t="shared" si="159"/>
        <v>-24790118.610000003</v>
      </c>
      <c r="L2472" s="34" t="e">
        <f t="shared" si="159"/>
        <v>#REF!</v>
      </c>
      <c r="M2472" s="34" t="e">
        <f t="shared" si="159"/>
        <v>#REF!</v>
      </c>
      <c r="N2472" s="42" t="e">
        <f t="shared" si="159"/>
        <v>#REF!</v>
      </c>
      <c r="O2472" s="34" t="e">
        <f t="shared" si="159"/>
        <v>#REF!</v>
      </c>
      <c r="P2472" s="34" t="e">
        <f t="shared" si="159"/>
        <v>#REF!</v>
      </c>
      <c r="Q2472" s="42">
        <f t="shared" si="159"/>
        <v>-4668247.05</v>
      </c>
      <c r="R2472" s="34" t="e">
        <f t="shared" si="159"/>
        <v>#REF!</v>
      </c>
      <c r="S2472" s="34" t="e">
        <f t="shared" si="159"/>
        <v>#REF!</v>
      </c>
      <c r="T2472" s="42">
        <f t="shared" si="159"/>
        <v>-4925184.7550000008</v>
      </c>
      <c r="U2472" s="34" t="e">
        <f t="shared" ca="1" si="159"/>
        <v>#REF!</v>
      </c>
      <c r="V2472" s="34" t="e">
        <f t="shared" ca="1" si="159"/>
        <v>#REF!</v>
      </c>
      <c r="W2472" s="42">
        <f t="shared" ca="1" si="159"/>
        <v>-6796041.8399999999</v>
      </c>
      <c r="X2472" s="34" t="e">
        <f t="shared" si="159"/>
        <v>#REF!</v>
      </c>
      <c r="Y2472" s="34" t="e">
        <f t="shared" si="159"/>
        <v>#REF!</v>
      </c>
      <c r="Z2472" s="42" t="e">
        <f t="shared" si="159"/>
        <v>#REF!</v>
      </c>
      <c r="AG2472" s="34" t="e">
        <f t="shared" ref="AG2472:AX2472" si="160">+AG2470-AG2471</f>
        <v>#REF!</v>
      </c>
      <c r="AH2472" s="34" t="e">
        <f t="shared" si="160"/>
        <v>#REF!</v>
      </c>
      <c r="AI2472" s="42" t="e">
        <f t="shared" si="160"/>
        <v>#REF!</v>
      </c>
      <c r="AJ2472" s="34" t="e">
        <f t="shared" si="160"/>
        <v>#REF!</v>
      </c>
      <c r="AK2472" s="34" t="e">
        <f t="shared" si="160"/>
        <v>#REF!</v>
      </c>
      <c r="AL2472" s="42" t="e">
        <f t="shared" si="160"/>
        <v>#REF!</v>
      </c>
      <c r="AM2472" s="40" t="e">
        <f t="shared" si="160"/>
        <v>#REF!</v>
      </c>
      <c r="AN2472" s="40" t="e">
        <f t="shared" si="160"/>
        <v>#REF!</v>
      </c>
      <c r="AO2472" s="44" t="e">
        <f t="shared" si="160"/>
        <v>#REF!</v>
      </c>
      <c r="AP2472" s="40" t="e">
        <f t="shared" si="160"/>
        <v>#REF!</v>
      </c>
      <c r="AQ2472" s="40" t="e">
        <f t="shared" si="160"/>
        <v>#REF!</v>
      </c>
      <c r="AR2472" s="44" t="e">
        <f t="shared" si="160"/>
        <v>#REF!</v>
      </c>
      <c r="AS2472" s="34" t="e">
        <f t="shared" si="160"/>
        <v>#REF!</v>
      </c>
      <c r="AT2472" s="34" t="e">
        <f t="shared" si="160"/>
        <v>#REF!</v>
      </c>
      <c r="AU2472" s="42" t="e">
        <f t="shared" si="160"/>
        <v>#REF!</v>
      </c>
      <c r="AV2472" s="34" t="e">
        <f t="shared" si="160"/>
        <v>#REF!</v>
      </c>
      <c r="AW2472" s="34" t="e">
        <f t="shared" si="160"/>
        <v>#REF!</v>
      </c>
      <c r="AX2472" s="42" t="e">
        <f t="shared" si="160"/>
        <v>#REF!</v>
      </c>
    </row>
    <row r="2473" spans="1:50" x14ac:dyDescent="0.3">
      <c r="F2473" s="37" t="e">
        <f>SUM(I2473:AX2473)</f>
        <v>#REF!</v>
      </c>
      <c r="K2473" s="42">
        <f>+SUMMARY!C7</f>
        <v>12101539.75</v>
      </c>
      <c r="N2473" s="42">
        <f>+SUMMARY!B7</f>
        <v>25872018.379999999</v>
      </c>
      <c r="Q2473" s="42">
        <f>+SUMMARY!C9</f>
        <v>5120130.79</v>
      </c>
      <c r="T2473" s="42">
        <f>+SUMMARY!B9</f>
        <v>5120130.79</v>
      </c>
      <c r="W2473" s="42">
        <f>+SUMMARY!C11</f>
        <v>7545361.6200000001</v>
      </c>
      <c r="Z2473" s="42">
        <f>+SUMMARY!B11</f>
        <v>7545361.6199999992</v>
      </c>
      <c r="AC2473" s="42">
        <f>+SUMMARY!C13</f>
        <v>2889592.11</v>
      </c>
      <c r="AF2473" s="42">
        <f>+SUMMARY!B13</f>
        <v>2889592.1100000003</v>
      </c>
      <c r="AI2473" s="42" t="e">
        <f>+SUMMARY!#REF!</f>
        <v>#REF!</v>
      </c>
      <c r="AL2473" s="42" t="e">
        <f>+SUMMARY!#REF!</f>
        <v>#REF!</v>
      </c>
      <c r="AO2473" s="45">
        <f>+SUMMARY!C15</f>
        <v>0</v>
      </c>
      <c r="AR2473" s="45">
        <f>+SUMMARY!B15</f>
        <v>0</v>
      </c>
      <c r="AU2473" s="42">
        <f>+SUMMARY!C17</f>
        <v>6092005.8999999994</v>
      </c>
      <c r="AX2473" s="42">
        <f>+SUMMARY!B17</f>
        <v>6092005.9000000004</v>
      </c>
    </row>
    <row r="2476" spans="1:50" x14ac:dyDescent="0.3">
      <c r="F2476" s="37"/>
    </row>
  </sheetData>
  <mergeCells count="15">
    <mergeCell ref="U1:W1"/>
    <mergeCell ref="X1:Z1"/>
    <mergeCell ref="AS1:AU1"/>
    <mergeCell ref="AV1:AX1"/>
    <mergeCell ref="A1:F1"/>
    <mergeCell ref="I1:K1"/>
    <mergeCell ref="L1:N1"/>
    <mergeCell ref="O1:Q1"/>
    <mergeCell ref="R1:T1"/>
    <mergeCell ref="AG1:AI1"/>
    <mergeCell ref="AJ1:AL1"/>
    <mergeCell ref="AM1:AO1"/>
    <mergeCell ref="AP1:AR1"/>
    <mergeCell ref="AA1:AC1"/>
    <mergeCell ref="AD1:AF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4"/>
  <sheetViews>
    <sheetView zoomScaleNormal="100" workbookViewId="0">
      <pane xSplit="2" ySplit="6" topLeftCell="C7" activePane="bottomRight" state="frozen"/>
      <selection activeCell="AA35" sqref="AA35"/>
      <selection pane="topRight" activeCell="AA35" sqref="AA35"/>
      <selection pane="bottomLeft" activeCell="AA35" sqref="AA35"/>
      <selection pane="bottomRight" activeCell="C1" sqref="C1:D1048576"/>
    </sheetView>
  </sheetViews>
  <sheetFormatPr defaultColWidth="9" defaultRowHeight="13.2" x14ac:dyDescent="0.25"/>
  <cols>
    <col min="1" max="1" width="12.59765625" style="578" customWidth="1"/>
    <col min="2" max="2" width="30.59765625" style="577" customWidth="1"/>
    <col min="3" max="3" width="13.09765625" style="588" hidden="1" customWidth="1"/>
    <col min="4" max="4" width="10.09765625" style="588" hidden="1" customWidth="1"/>
    <col min="5" max="5" width="12.09765625" style="577" customWidth="1"/>
    <col min="6" max="6" width="11.19921875" style="592" customWidth="1"/>
    <col min="7" max="7" width="13.3984375" style="577" customWidth="1"/>
    <col min="8" max="9" width="12.59765625" style="577" customWidth="1"/>
    <col min="10" max="10" width="8.8984375" style="577" bestFit="1" customWidth="1"/>
    <col min="11" max="11" width="12.3984375" style="577" customWidth="1"/>
    <col min="12" max="12" width="7.09765625" style="577" bestFit="1" customWidth="1"/>
    <col min="13" max="13" width="13.5" style="577" bestFit="1" customWidth="1"/>
    <col min="14" max="16384" width="9" style="577"/>
  </cols>
  <sheetData>
    <row r="1" spans="1:13" x14ac:dyDescent="0.25">
      <c r="A1" s="577" t="s">
        <v>138</v>
      </c>
      <c r="C1" s="587"/>
      <c r="D1" s="587"/>
    </row>
    <row r="2" spans="1:13" x14ac:dyDescent="0.25">
      <c r="A2" s="586" t="s">
        <v>4452</v>
      </c>
      <c r="B2" s="586"/>
      <c r="C2" s="652"/>
      <c r="D2" s="652"/>
      <c r="E2" s="582"/>
    </row>
    <row r="3" spans="1:13" x14ac:dyDescent="0.25">
      <c r="A3" s="633" t="s">
        <v>63</v>
      </c>
      <c r="C3" s="652"/>
      <c r="D3" s="652"/>
      <c r="E3" s="582"/>
    </row>
    <row r="4" spans="1:13" s="633" customFormat="1" x14ac:dyDescent="0.25">
      <c r="A4" s="667">
        <f ca="1">TODAY()</f>
        <v>46104</v>
      </c>
      <c r="B4" s="635"/>
      <c r="C4" s="590"/>
      <c r="D4" s="590"/>
      <c r="E4" s="578" t="s">
        <v>4534</v>
      </c>
      <c r="F4" s="578" t="s">
        <v>4536</v>
      </c>
      <c r="G4" s="578" t="s">
        <v>4539</v>
      </c>
      <c r="H4" s="578" t="s">
        <v>338</v>
      </c>
      <c r="I4" s="578"/>
      <c r="J4" s="578"/>
      <c r="K4" s="578" t="s">
        <v>4547</v>
      </c>
      <c r="L4" s="578" t="s">
        <v>132</v>
      </c>
      <c r="M4" s="578" t="s">
        <v>5427</v>
      </c>
    </row>
    <row r="5" spans="1:13" s="633" customFormat="1" x14ac:dyDescent="0.25">
      <c r="C5" s="587" t="s">
        <v>41</v>
      </c>
      <c r="D5" s="587" t="s">
        <v>41</v>
      </c>
      <c r="E5" s="578" t="s">
        <v>4535</v>
      </c>
      <c r="F5" s="578" t="s">
        <v>4535</v>
      </c>
      <c r="G5" s="578" t="s">
        <v>4535</v>
      </c>
      <c r="H5" s="578" t="s">
        <v>4537</v>
      </c>
      <c r="I5" s="578"/>
      <c r="J5" s="578"/>
      <c r="K5" s="578" t="s">
        <v>4546</v>
      </c>
      <c r="L5" s="578" t="s">
        <v>5305</v>
      </c>
      <c r="M5" s="578" t="s">
        <v>5420</v>
      </c>
    </row>
    <row r="6" spans="1:13" s="633" customFormat="1" ht="13.8" thickBot="1" x14ac:dyDescent="0.3">
      <c r="A6" s="636" t="s">
        <v>160</v>
      </c>
      <c r="B6" s="594" t="s">
        <v>161</v>
      </c>
      <c r="C6" s="668">
        <v>45443</v>
      </c>
      <c r="D6" s="668">
        <v>45808</v>
      </c>
      <c r="E6" s="594" t="s">
        <v>4424</v>
      </c>
      <c r="F6" s="594" t="s">
        <v>4424</v>
      </c>
      <c r="G6" s="594" t="s">
        <v>4424</v>
      </c>
      <c r="H6" s="594" t="s">
        <v>5398</v>
      </c>
      <c r="I6" s="594" t="s">
        <v>4553</v>
      </c>
      <c r="J6" s="597" t="s">
        <v>4319</v>
      </c>
      <c r="K6" s="579" t="s">
        <v>4545</v>
      </c>
      <c r="L6" s="579" t="s">
        <v>4545</v>
      </c>
      <c r="M6" s="579" t="s">
        <v>4545</v>
      </c>
    </row>
    <row r="7" spans="1:13" x14ac:dyDescent="0.25">
      <c r="C7" s="345"/>
      <c r="D7" s="345"/>
    </row>
    <row r="8" spans="1:13" x14ac:dyDescent="0.25">
      <c r="A8" s="577" t="s">
        <v>3821</v>
      </c>
      <c r="B8" s="600" t="s">
        <v>4643</v>
      </c>
      <c r="C8" s="295">
        <f>4764192-300000</f>
        <v>4464192</v>
      </c>
      <c r="D8" s="295"/>
      <c r="E8" s="577">
        <f>4500000+841.84</f>
        <v>4500841.84</v>
      </c>
      <c r="F8" s="592">
        <v>100000</v>
      </c>
      <c r="G8" s="577">
        <f>SUM(E8:F8)</f>
        <v>4600841.84</v>
      </c>
      <c r="H8" s="577">
        <v>3590163.98</v>
      </c>
      <c r="I8" s="577">
        <f>SUM(H8-G8)</f>
        <v>-1010677.8599999999</v>
      </c>
      <c r="J8" s="589">
        <f>SUM(H8/G8)</f>
        <v>0.78032762369418895</v>
      </c>
      <c r="K8" s="577">
        <v>5054129.62</v>
      </c>
      <c r="M8" s="577">
        <f>SUM(K8:L8)</f>
        <v>5054129.62</v>
      </c>
    </row>
    <row r="9" spans="1:13" x14ac:dyDescent="0.25">
      <c r="A9" s="577" t="s">
        <v>3977</v>
      </c>
      <c r="B9" s="600" t="s">
        <v>4644</v>
      </c>
      <c r="C9" s="295">
        <v>2534493</v>
      </c>
      <c r="D9" s="295"/>
      <c r="E9" s="577">
        <f>2200000-30000</f>
        <v>2170000</v>
      </c>
      <c r="F9" s="592">
        <v>0</v>
      </c>
      <c r="G9" s="577">
        <f t="shared" ref="G9:G14" si="0">SUM(E9:F9)</f>
        <v>2170000</v>
      </c>
      <c r="H9" s="577">
        <v>1183016</v>
      </c>
      <c r="I9" s="577">
        <f t="shared" ref="I9:I14" si="1">SUM(H9-G9)</f>
        <v>-986984</v>
      </c>
      <c r="J9" s="589">
        <f t="shared" ref="J9:J14" si="2">SUM(H9/G9)</f>
        <v>0.54516866359447003</v>
      </c>
      <c r="K9" s="577">
        <v>2366032</v>
      </c>
      <c r="M9" s="577">
        <f t="shared" ref="M9:M14" si="3">SUM(K9:L9)</f>
        <v>2366032</v>
      </c>
    </row>
    <row r="10" spans="1:13" x14ac:dyDescent="0.25">
      <c r="A10" s="577" t="s">
        <v>3823</v>
      </c>
      <c r="B10" s="600" t="s">
        <v>4639</v>
      </c>
      <c r="C10" s="295">
        <v>64296</v>
      </c>
      <c r="D10" s="295"/>
      <c r="E10" s="577">
        <v>75000</v>
      </c>
      <c r="F10" s="592">
        <v>25000</v>
      </c>
      <c r="G10" s="577">
        <f t="shared" si="0"/>
        <v>100000</v>
      </c>
      <c r="H10" s="577">
        <v>41221.01</v>
      </c>
      <c r="I10" s="577">
        <f t="shared" si="1"/>
        <v>-58778.99</v>
      </c>
      <c r="J10" s="589">
        <f t="shared" si="2"/>
        <v>0.41221010000000002</v>
      </c>
      <c r="K10" s="577">
        <v>75000</v>
      </c>
      <c r="M10" s="577">
        <f t="shared" si="3"/>
        <v>75000</v>
      </c>
    </row>
    <row r="11" spans="1:13" x14ac:dyDescent="0.25">
      <c r="A11" s="577" t="s">
        <v>3825</v>
      </c>
      <c r="B11" s="600" t="s">
        <v>4641</v>
      </c>
      <c r="C11" s="295">
        <f>+VLOOKUP(A11,'R&amp;E EXPORT'!A:F,4,FALSE)</f>
        <v>104596.92</v>
      </c>
      <c r="D11" s="295"/>
      <c r="E11" s="577">
        <v>50000</v>
      </c>
      <c r="F11" s="592">
        <v>0</v>
      </c>
      <c r="G11" s="577">
        <f t="shared" si="0"/>
        <v>50000</v>
      </c>
      <c r="H11" s="577">
        <v>87703.07</v>
      </c>
      <c r="I11" s="577">
        <f t="shared" si="1"/>
        <v>37703.070000000007</v>
      </c>
      <c r="J11" s="589">
        <f t="shared" si="2"/>
        <v>1.7540614000000001</v>
      </c>
      <c r="K11" s="577">
        <v>50000</v>
      </c>
      <c r="M11" s="577">
        <f t="shared" si="3"/>
        <v>50000</v>
      </c>
    </row>
    <row r="12" spans="1:13" x14ac:dyDescent="0.25">
      <c r="A12" s="577" t="s">
        <v>3826</v>
      </c>
      <c r="B12" s="600" t="s">
        <v>4645</v>
      </c>
      <c r="C12" s="295">
        <f>+VLOOKUP(A12,'R&amp;E EXPORT'!A:F,4,FALSE)</f>
        <v>140</v>
      </c>
      <c r="D12" s="295"/>
      <c r="E12" s="577">
        <v>200</v>
      </c>
      <c r="F12" s="592">
        <v>0</v>
      </c>
      <c r="G12" s="577">
        <f t="shared" si="0"/>
        <v>200</v>
      </c>
      <c r="H12" s="577">
        <v>70</v>
      </c>
      <c r="I12" s="577">
        <f t="shared" si="1"/>
        <v>-130</v>
      </c>
      <c r="J12" s="589">
        <f t="shared" si="2"/>
        <v>0.35</v>
      </c>
      <c r="K12" s="577">
        <v>200</v>
      </c>
      <c r="M12" s="577">
        <f t="shared" si="3"/>
        <v>200</v>
      </c>
    </row>
    <row r="13" spans="1:13" x14ac:dyDescent="0.25">
      <c r="A13" s="577" t="s">
        <v>3828</v>
      </c>
      <c r="B13" s="600" t="s">
        <v>4626</v>
      </c>
      <c r="C13" s="287">
        <f>+VLOOKUP(A13,'R&amp;E EXPORT'!A:F,4,FALSE)</f>
        <v>25</v>
      </c>
      <c r="D13" s="287"/>
      <c r="E13" s="577">
        <v>0</v>
      </c>
      <c r="F13" s="592">
        <v>0</v>
      </c>
      <c r="G13" s="577">
        <f t="shared" si="0"/>
        <v>0</v>
      </c>
      <c r="H13" s="577">
        <v>121000</v>
      </c>
      <c r="I13" s="577">
        <f t="shared" si="1"/>
        <v>121000</v>
      </c>
      <c r="J13" s="669" t="e">
        <f t="shared" si="2"/>
        <v>#DIV/0!</v>
      </c>
      <c r="K13" s="577">
        <v>0</v>
      </c>
      <c r="M13" s="577">
        <f t="shared" si="3"/>
        <v>0</v>
      </c>
    </row>
    <row r="14" spans="1:13" ht="13.8" thickBot="1" x14ac:dyDescent="0.3">
      <c r="A14" s="577" t="s">
        <v>4566</v>
      </c>
      <c r="B14" s="600" t="s">
        <v>4564</v>
      </c>
      <c r="C14" s="294"/>
      <c r="D14" s="294"/>
      <c r="E14" s="580">
        <v>0</v>
      </c>
      <c r="F14" s="602">
        <v>427975</v>
      </c>
      <c r="G14" s="580">
        <f t="shared" si="0"/>
        <v>427975</v>
      </c>
      <c r="H14" s="580">
        <v>0</v>
      </c>
      <c r="I14" s="580">
        <f t="shared" si="1"/>
        <v>-427975</v>
      </c>
      <c r="J14" s="658">
        <f t="shared" si="2"/>
        <v>0</v>
      </c>
      <c r="K14" s="580">
        <v>0</v>
      </c>
      <c r="L14" s="580"/>
      <c r="M14" s="580">
        <f t="shared" si="3"/>
        <v>0</v>
      </c>
    </row>
    <row r="15" spans="1:13" x14ac:dyDescent="0.25">
      <c r="C15" s="295"/>
      <c r="D15" s="295"/>
      <c r="E15" s="331"/>
    </row>
    <row r="16" spans="1:13" x14ac:dyDescent="0.25">
      <c r="B16" s="300" t="s">
        <v>1742</v>
      </c>
      <c r="C16" s="297">
        <f>SUM(C8:C13)</f>
        <v>7167742.9199999999</v>
      </c>
      <c r="D16" s="297"/>
      <c r="E16" s="300">
        <f>SUM(E8:E14)</f>
        <v>6796041.8399999999</v>
      </c>
      <c r="F16" s="300">
        <f>SUM(F8:F14)</f>
        <v>552975</v>
      </c>
      <c r="G16" s="300">
        <f>SUM(G8:G14)</f>
        <v>7349016.8399999999</v>
      </c>
      <c r="H16" s="300">
        <f>SUM(H8:H14)</f>
        <v>5023174.0600000005</v>
      </c>
      <c r="I16" s="300">
        <f>SUM(I8:I14)</f>
        <v>-2325842.7799999998</v>
      </c>
      <c r="J16" s="589">
        <f>SUM(H16/G16)</f>
        <v>0.6835164715719988</v>
      </c>
      <c r="K16" s="300">
        <f>SUM(K8:K14)</f>
        <v>7545361.6200000001</v>
      </c>
      <c r="L16" s="300">
        <f t="shared" ref="L16:M16" si="4">SUM(L8:L14)</f>
        <v>0</v>
      </c>
      <c r="M16" s="300">
        <f t="shared" si="4"/>
        <v>7545361.6200000001</v>
      </c>
    </row>
    <row r="17" spans="1:13" x14ac:dyDescent="0.25">
      <c r="A17" s="577"/>
      <c r="C17" s="453"/>
      <c r="D17" s="453"/>
      <c r="E17" s="331"/>
    </row>
    <row r="18" spans="1:13" s="633" customFormat="1" ht="13.8" thickBot="1" x14ac:dyDescent="0.3">
      <c r="B18" s="670" t="s">
        <v>25</v>
      </c>
      <c r="C18" s="671" t="e">
        <f>+'Sewer F Exp'!#REF!</f>
        <v>#REF!</v>
      </c>
      <c r="D18" s="671"/>
      <c r="E18" s="672">
        <v>7061041.8399999999</v>
      </c>
      <c r="F18" s="673">
        <v>100000</v>
      </c>
      <c r="G18" s="672">
        <v>7324016.8399999999</v>
      </c>
      <c r="H18" s="672">
        <v>5601318.5599999996</v>
      </c>
      <c r="I18" s="672">
        <v>1722698.28</v>
      </c>
      <c r="J18" s="661">
        <f>SUM(H18/G18)</f>
        <v>0.76478777730390901</v>
      </c>
      <c r="K18" s="672">
        <v>7545361.6200000001</v>
      </c>
      <c r="L18" s="672">
        <v>0</v>
      </c>
      <c r="M18" s="672">
        <v>7545361.6200000001</v>
      </c>
    </row>
    <row r="19" spans="1:13" s="633" customFormat="1" ht="13.8" thickTop="1" x14ac:dyDescent="0.25">
      <c r="C19" s="453"/>
      <c r="D19" s="453"/>
      <c r="E19" s="331"/>
      <c r="F19" s="592"/>
      <c r="G19" s="577"/>
      <c r="H19" s="577"/>
      <c r="I19" s="577"/>
      <c r="J19" s="577"/>
      <c r="K19" s="577"/>
    </row>
    <row r="20" spans="1:13" s="633" customFormat="1" ht="13.8" thickBot="1" x14ac:dyDescent="0.3">
      <c r="B20" s="670" t="s">
        <v>26</v>
      </c>
      <c r="C20" s="671" t="e">
        <f t="shared" ref="C20:I20" si="5">+C16-C18</f>
        <v>#REF!</v>
      </c>
      <c r="D20" s="671"/>
      <c r="E20" s="672">
        <f t="shared" si="5"/>
        <v>-265000</v>
      </c>
      <c r="F20" s="672">
        <f t="shared" si="5"/>
        <v>452975</v>
      </c>
      <c r="G20" s="672">
        <f t="shared" si="5"/>
        <v>25000</v>
      </c>
      <c r="H20" s="672">
        <f t="shared" si="5"/>
        <v>-578144.49999999907</v>
      </c>
      <c r="I20" s="672">
        <f t="shared" si="5"/>
        <v>-4048541.0599999996</v>
      </c>
      <c r="J20" s="589">
        <f>SUM(H20/G20)</f>
        <v>-23.125779999999963</v>
      </c>
      <c r="K20" s="672">
        <f t="shared" ref="K20:M20" si="6">+K16-K18</f>
        <v>0</v>
      </c>
      <c r="L20" s="672">
        <f t="shared" si="6"/>
        <v>0</v>
      </c>
      <c r="M20" s="672">
        <f t="shared" si="6"/>
        <v>0</v>
      </c>
    </row>
    <row r="21" spans="1:13" ht="13.8" thickTop="1" x14ac:dyDescent="0.25">
      <c r="E21" s="578"/>
      <c r="K21" s="578"/>
    </row>
    <row r="26" spans="1:13" hidden="1" x14ac:dyDescent="0.25">
      <c r="C26" s="588">
        <v>4500841</v>
      </c>
    </row>
    <row r="27" spans="1:13" hidden="1" x14ac:dyDescent="0.25"/>
    <row r="28" spans="1:13" hidden="1" x14ac:dyDescent="0.25">
      <c r="C28" s="588">
        <v>2170000</v>
      </c>
    </row>
    <row r="29" spans="1:13" hidden="1" x14ac:dyDescent="0.25"/>
    <row r="30" spans="1:13" hidden="1" x14ac:dyDescent="0.25">
      <c r="C30" s="588">
        <f>SUM(C26:C28)</f>
        <v>6670841</v>
      </c>
    </row>
    <row r="31" spans="1:13" hidden="1" x14ac:dyDescent="0.25">
      <c r="C31" s="588" t="e">
        <f>#REF!-C30</f>
        <v>#REF!</v>
      </c>
    </row>
    <row r="32" spans="1:13" hidden="1" x14ac:dyDescent="0.25">
      <c r="C32" s="588">
        <v>-265000</v>
      </c>
    </row>
    <row r="33" spans="3:3" hidden="1" x14ac:dyDescent="0.25">
      <c r="C33" s="588" t="e">
        <f>C31+C32</f>
        <v>#REF!</v>
      </c>
    </row>
    <row r="34" spans="3:3" hidden="1" x14ac:dyDescent="0.25"/>
  </sheetData>
  <mergeCells count="1">
    <mergeCell ref="A2:B2"/>
  </mergeCells>
  <phoneticPr fontId="0" type="noConversion"/>
  <printOptions horizontalCentered="1" verticalCentered="1" gridLines="1"/>
  <pageMargins left="0" right="0" top="0" bottom="0" header="0" footer="0"/>
  <pageSetup scale="8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05"/>
  <sheetViews>
    <sheetView showWhiteSpace="0" zoomScaleNormal="100" zoomScaleSheetLayoutView="70" workbookViewId="0">
      <pane xSplit="2" ySplit="6" topLeftCell="E70" activePane="bottomRight" state="frozen"/>
      <selection activeCell="AA35" sqref="AA35"/>
      <selection pane="topRight" activeCell="AA35" sqref="AA35"/>
      <selection pane="bottomLeft" activeCell="AA35" sqref="AA35"/>
      <selection pane="bottomRight" activeCell="E1" sqref="E1:F1048576"/>
    </sheetView>
  </sheetViews>
  <sheetFormatPr defaultColWidth="9" defaultRowHeight="13.2" x14ac:dyDescent="0.25"/>
  <cols>
    <col min="1" max="1" width="10.19921875" style="578" customWidth="1"/>
    <col min="2" max="2" width="35.19921875" style="577" customWidth="1"/>
    <col min="3" max="4" width="10" style="592" hidden="1" customWidth="1"/>
    <col min="5" max="5" width="11.69921875" style="577" hidden="1" customWidth="1"/>
    <col min="6" max="6" width="10.3984375" style="592" hidden="1" customWidth="1"/>
    <col min="7" max="9" width="11.69921875" style="592" bestFit="1" customWidth="1"/>
    <col min="10" max="10" width="7.3984375" style="592" bestFit="1" customWidth="1"/>
    <col min="11" max="11" width="14.19921875" style="592" bestFit="1" customWidth="1"/>
    <col min="12" max="12" width="7.09765625" style="592" bestFit="1" customWidth="1"/>
    <col min="13" max="13" width="13.5" style="592" bestFit="1" customWidth="1"/>
    <col min="14" max="14" width="10.3984375" style="577" bestFit="1" customWidth="1"/>
    <col min="15" max="16" width="9" style="592"/>
    <col min="17" max="17" width="11.59765625" style="592" customWidth="1"/>
    <col min="18" max="16384" width="9" style="592"/>
  </cols>
  <sheetData>
    <row r="1" spans="1:14" x14ac:dyDescent="0.25">
      <c r="A1" s="577" t="s">
        <v>138</v>
      </c>
      <c r="C1" s="632"/>
      <c r="E1" s="578"/>
      <c r="M1" s="674">
        <f ca="1">TODAY()</f>
        <v>46104</v>
      </c>
    </row>
    <row r="2" spans="1:14" x14ac:dyDescent="0.25">
      <c r="A2" s="577" t="s">
        <v>4452</v>
      </c>
      <c r="C2" s="632"/>
      <c r="D2" s="675"/>
      <c r="E2" s="582"/>
      <c r="F2" s="675"/>
    </row>
    <row r="3" spans="1:14" x14ac:dyDescent="0.25">
      <c r="A3" s="577" t="s">
        <v>67</v>
      </c>
      <c r="C3" s="632"/>
      <c r="D3" s="675"/>
      <c r="E3" s="582"/>
      <c r="F3" s="675"/>
    </row>
    <row r="4" spans="1:14" x14ac:dyDescent="0.25">
      <c r="A4" s="577"/>
      <c r="C4" s="630"/>
      <c r="D4" s="630"/>
      <c r="E4" s="578" t="s">
        <v>4534</v>
      </c>
      <c r="F4" s="578" t="s">
        <v>4536</v>
      </c>
      <c r="G4" s="578" t="s">
        <v>4539</v>
      </c>
      <c r="H4" s="578" t="s">
        <v>4541</v>
      </c>
      <c r="I4" s="578"/>
      <c r="J4" s="578"/>
      <c r="K4" s="578" t="s">
        <v>4543</v>
      </c>
      <c r="L4" s="578" t="s">
        <v>132</v>
      </c>
      <c r="M4" s="578" t="s">
        <v>5427</v>
      </c>
    </row>
    <row r="5" spans="1:14" x14ac:dyDescent="0.25">
      <c r="A5" s="577"/>
      <c r="C5" s="632" t="s">
        <v>61</v>
      </c>
      <c r="D5" s="632" t="s">
        <v>61</v>
      </c>
      <c r="E5" s="578" t="s">
        <v>4535</v>
      </c>
      <c r="F5" s="578" t="s">
        <v>375</v>
      </c>
      <c r="G5" s="578" t="s">
        <v>375</v>
      </c>
      <c r="H5" s="578" t="s">
        <v>4549</v>
      </c>
      <c r="I5" s="578"/>
      <c r="J5" s="578"/>
      <c r="K5" s="578" t="s">
        <v>4548</v>
      </c>
      <c r="L5" s="578" t="s">
        <v>5305</v>
      </c>
      <c r="M5" s="578" t="s">
        <v>5420</v>
      </c>
      <c r="N5" s="578" t="s">
        <v>173</v>
      </c>
    </row>
    <row r="6" spans="1:14" ht="13.8" thickBot="1" x14ac:dyDescent="0.3">
      <c r="A6" s="578" t="s">
        <v>160</v>
      </c>
      <c r="B6" s="578" t="s">
        <v>161</v>
      </c>
      <c r="C6" s="632" t="s">
        <v>374</v>
      </c>
      <c r="D6" s="632" t="s">
        <v>3976</v>
      </c>
      <c r="E6" s="594" t="s">
        <v>4540</v>
      </c>
      <c r="F6" s="594" t="s">
        <v>4424</v>
      </c>
      <c r="G6" s="594" t="s">
        <v>4424</v>
      </c>
      <c r="H6" s="579" t="s">
        <v>4542</v>
      </c>
      <c r="I6" s="579" t="s">
        <v>4565</v>
      </c>
      <c r="J6" s="579" t="s">
        <v>4319</v>
      </c>
      <c r="K6" s="579" t="s">
        <v>4545</v>
      </c>
      <c r="L6" s="579" t="s">
        <v>4545</v>
      </c>
      <c r="M6" s="579" t="s">
        <v>4545</v>
      </c>
      <c r="N6" s="579" t="s">
        <v>4545</v>
      </c>
    </row>
    <row r="7" spans="1:14" x14ac:dyDescent="0.25">
      <c r="A7" s="676"/>
      <c r="B7" s="598" t="s">
        <v>196</v>
      </c>
      <c r="C7" s="675"/>
      <c r="D7" s="675"/>
      <c r="E7" s="582"/>
      <c r="F7" s="505"/>
    </row>
    <row r="8" spans="1:14" ht="13.8" thickBot="1" x14ac:dyDescent="0.3">
      <c r="A8" s="665" t="s">
        <v>4375</v>
      </c>
      <c r="B8" s="653" t="s">
        <v>5007</v>
      </c>
      <c r="C8" s="506">
        <f>VLOOKUP(A8,'[1]R&amp;E EXPORT'!A:F,6,FALSE)</f>
        <v>17908.66</v>
      </c>
      <c r="D8" s="506">
        <f>VLOOKUP(A8,'[1]R&amp;E EXPORT'!A:F,4,FALSE)</f>
        <v>0</v>
      </c>
      <c r="E8" s="299">
        <v>0</v>
      </c>
      <c r="F8" s="472"/>
      <c r="G8" s="657">
        <f t="shared" ref="G8" si="0">SUM(E8:F8)</f>
        <v>0</v>
      </c>
      <c r="H8" s="580">
        <v>0</v>
      </c>
      <c r="I8" s="580">
        <f t="shared" ref="I8" si="1">SUM(G8-H8)</f>
        <v>0</v>
      </c>
      <c r="J8" s="658" t="e">
        <f t="shared" ref="J8:J9" si="2">SUM(H8/G8)</f>
        <v>#DIV/0!</v>
      </c>
      <c r="K8" s="602">
        <v>0</v>
      </c>
      <c r="L8" s="602"/>
      <c r="M8" s="602">
        <f>SUM(K8:L8)</f>
        <v>0</v>
      </c>
    </row>
    <row r="9" spans="1:14" s="577" customFormat="1" x14ac:dyDescent="0.25">
      <c r="A9" s="578" t="s">
        <v>290</v>
      </c>
      <c r="B9" s="577" t="s">
        <v>291</v>
      </c>
      <c r="C9" s="577">
        <f>SUM(C8:C8)</f>
        <v>17908.66</v>
      </c>
      <c r="D9" s="577">
        <f t="shared" ref="D9" si="3">SUM(D8:D8)</f>
        <v>0</v>
      </c>
      <c r="E9" s="577">
        <f>SUM(E8)</f>
        <v>0</v>
      </c>
      <c r="F9" s="577">
        <f t="shared" ref="F9:I9" si="4">SUM(F8)</f>
        <v>0</v>
      </c>
      <c r="G9" s="577">
        <f t="shared" si="4"/>
        <v>0</v>
      </c>
      <c r="H9" s="577">
        <f t="shared" si="4"/>
        <v>0</v>
      </c>
      <c r="I9" s="577">
        <f t="shared" si="4"/>
        <v>0</v>
      </c>
      <c r="J9" s="589" t="e">
        <f t="shared" si="2"/>
        <v>#DIV/0!</v>
      </c>
      <c r="K9" s="577">
        <f>SUM(K8)</f>
        <v>0</v>
      </c>
      <c r="L9" s="577">
        <f t="shared" ref="L9:M9" si="5">SUM(L8)</f>
        <v>0</v>
      </c>
      <c r="M9" s="577">
        <f t="shared" si="5"/>
        <v>0</v>
      </c>
    </row>
    <row r="10" spans="1:14" x14ac:dyDescent="0.25">
      <c r="B10" s="592"/>
      <c r="F10" s="577"/>
      <c r="G10" s="577"/>
      <c r="H10" s="577"/>
      <c r="I10" s="577"/>
      <c r="J10" s="589"/>
    </row>
    <row r="11" spans="1:14" x14ac:dyDescent="0.25">
      <c r="B11" s="598" t="s">
        <v>173</v>
      </c>
      <c r="F11" s="507"/>
    </row>
    <row r="12" spans="1:14" x14ac:dyDescent="0.25">
      <c r="A12" s="578" t="s">
        <v>159</v>
      </c>
      <c r="B12" s="577" t="s">
        <v>83</v>
      </c>
      <c r="D12" s="592" t="e">
        <f>SUM(#REF!)</f>
        <v>#REF!</v>
      </c>
      <c r="E12" s="577">
        <v>69200</v>
      </c>
      <c r="F12" s="457"/>
      <c r="G12" s="591"/>
      <c r="H12" s="577"/>
      <c r="I12" s="577"/>
      <c r="J12" s="589"/>
      <c r="K12" s="592">
        <v>72600</v>
      </c>
      <c r="M12" s="592">
        <f>SUM(K12:L12)</f>
        <v>72600</v>
      </c>
    </row>
    <row r="13" spans="1:14" x14ac:dyDescent="0.25">
      <c r="B13" s="577" t="s">
        <v>373</v>
      </c>
      <c r="D13" s="592" t="e">
        <f>SUM(#REF!)</f>
        <v>#REF!</v>
      </c>
      <c r="E13" s="577">
        <v>211300</v>
      </c>
      <c r="F13" s="457"/>
      <c r="G13" s="591"/>
      <c r="H13" s="577"/>
      <c r="I13" s="577"/>
      <c r="J13" s="589"/>
      <c r="K13" s="592">
        <v>218600</v>
      </c>
      <c r="M13" s="592">
        <f t="shared" ref="M13:M17" si="6">SUM(K13:L13)</f>
        <v>218600</v>
      </c>
    </row>
    <row r="14" spans="1:14" x14ac:dyDescent="0.25">
      <c r="B14" s="577" t="s">
        <v>72</v>
      </c>
      <c r="D14" s="592" t="e">
        <f>SUM(#REF!)</f>
        <v>#REF!</v>
      </c>
      <c r="E14" s="577">
        <v>0</v>
      </c>
      <c r="F14" s="457"/>
      <c r="G14" s="591"/>
      <c r="H14" s="577"/>
      <c r="I14" s="577"/>
      <c r="J14" s="589"/>
      <c r="K14" s="592">
        <v>0</v>
      </c>
      <c r="M14" s="592">
        <f t="shared" si="6"/>
        <v>0</v>
      </c>
    </row>
    <row r="15" spans="1:14" x14ac:dyDescent="0.25">
      <c r="B15" s="577" t="s">
        <v>81</v>
      </c>
      <c r="D15" s="592" t="e">
        <f>SUM(#REF!)</f>
        <v>#REF!</v>
      </c>
      <c r="E15" s="577">
        <v>2100</v>
      </c>
      <c r="F15" s="457"/>
      <c r="G15" s="591"/>
      <c r="H15" s="577"/>
      <c r="I15" s="577"/>
      <c r="J15" s="589"/>
      <c r="K15" s="592">
        <v>5000</v>
      </c>
      <c r="M15" s="592">
        <f t="shared" si="6"/>
        <v>5000</v>
      </c>
    </row>
    <row r="16" spans="1:14" x14ac:dyDescent="0.25">
      <c r="B16" s="577" t="s">
        <v>74</v>
      </c>
      <c r="D16" s="592" t="e">
        <f>SUM(#REF!)</f>
        <v>#REF!</v>
      </c>
      <c r="E16" s="577">
        <v>10000</v>
      </c>
      <c r="F16" s="457"/>
      <c r="G16" s="591"/>
      <c r="H16" s="577"/>
      <c r="I16" s="577"/>
      <c r="J16" s="589"/>
      <c r="K16" s="592">
        <v>20000</v>
      </c>
      <c r="M16" s="592">
        <f t="shared" si="6"/>
        <v>20000</v>
      </c>
    </row>
    <row r="17" spans="1:14" ht="13.8" thickBot="1" x14ac:dyDescent="0.3">
      <c r="A17" s="594"/>
      <c r="B17" s="580" t="s">
        <v>86</v>
      </c>
      <c r="C17" s="602"/>
      <c r="D17" s="602" t="e">
        <f>SUM(#REF!)</f>
        <v>#REF!</v>
      </c>
      <c r="E17" s="580">
        <v>22500</v>
      </c>
      <c r="F17" s="508"/>
      <c r="G17" s="657"/>
      <c r="H17" s="580"/>
      <c r="I17" s="580"/>
      <c r="J17" s="658"/>
      <c r="K17" s="602">
        <v>23500</v>
      </c>
      <c r="L17" s="602"/>
      <c r="M17" s="602">
        <f t="shared" si="6"/>
        <v>23500</v>
      </c>
    </row>
    <row r="18" spans="1:14" x14ac:dyDescent="0.25">
      <c r="A18" s="664" t="s">
        <v>2076</v>
      </c>
      <c r="B18" s="577" t="s">
        <v>5008</v>
      </c>
      <c r="C18" s="509">
        <f>VLOOKUP(A18,'[1]R&amp;E EXPORT'!A:F,6,FALSE)</f>
        <v>329062.53000000003</v>
      </c>
      <c r="D18" s="509">
        <v>256873</v>
      </c>
      <c r="E18" s="577">
        <f>SUM(E12:E17)</f>
        <v>315100</v>
      </c>
      <c r="F18" s="577">
        <f t="shared" ref="F18" si="7">SUM(F12:F17)</f>
        <v>0</v>
      </c>
      <c r="G18" s="577">
        <v>315100</v>
      </c>
      <c r="H18" s="577">
        <v>212959.98</v>
      </c>
      <c r="I18" s="577">
        <f t="shared" ref="I18" si="8">SUM(G18-H18)</f>
        <v>102140.01999999999</v>
      </c>
      <c r="J18" s="589">
        <f t="shared" ref="J18" si="9">SUM(H18/G18)</f>
        <v>0.67584887337353228</v>
      </c>
      <c r="K18" s="577">
        <f>SUM(K12:K17)</f>
        <v>339700</v>
      </c>
      <c r="L18" s="577">
        <f t="shared" ref="L18:M18" si="10">SUM(L12:L17)</f>
        <v>0</v>
      </c>
      <c r="M18" s="577">
        <f t="shared" si="10"/>
        <v>339700</v>
      </c>
      <c r="N18" s="577">
        <v>339700</v>
      </c>
    </row>
    <row r="19" spans="1:14" x14ac:dyDescent="0.25">
      <c r="F19" s="507"/>
    </row>
    <row r="20" spans="1:14" x14ac:dyDescent="0.25">
      <c r="B20" s="598" t="s">
        <v>188</v>
      </c>
      <c r="F20" s="507"/>
    </row>
    <row r="21" spans="1:14" x14ac:dyDescent="0.25">
      <c r="A21" s="664" t="s">
        <v>2074</v>
      </c>
      <c r="B21" s="615" t="s">
        <v>5009</v>
      </c>
      <c r="C21" s="509">
        <f>VLOOKUP(A21,'[1]R&amp;E EXPORT'!A:F,6,FALSE)</f>
        <v>0</v>
      </c>
      <c r="D21" s="509">
        <v>406</v>
      </c>
      <c r="E21" s="298">
        <v>20000</v>
      </c>
      <c r="F21" s="507">
        <v>0</v>
      </c>
      <c r="G21" s="591">
        <f t="shared" ref="G21:G23" si="11">SUM(E21:F21)</f>
        <v>20000</v>
      </c>
      <c r="H21" s="577">
        <v>23503</v>
      </c>
      <c r="I21" s="577">
        <f t="shared" ref="I21:I23" si="12">SUM(G21-H21)</f>
        <v>-3503</v>
      </c>
      <c r="J21" s="589">
        <f t="shared" ref="J21:J27" si="13">SUM(H21/G21)</f>
        <v>1.1751499999999999</v>
      </c>
      <c r="K21" s="592">
        <v>15000</v>
      </c>
      <c r="M21" s="592">
        <f>SUM(K21:L21)</f>
        <v>15000</v>
      </c>
    </row>
    <row r="22" spans="1:14" x14ac:dyDescent="0.25">
      <c r="A22" s="664" t="s">
        <v>2072</v>
      </c>
      <c r="B22" s="615" t="s">
        <v>4865</v>
      </c>
      <c r="C22" s="509">
        <f>VLOOKUP(A22,'[1]R&amp;E EXPORT'!A:F,6,FALSE)</f>
        <v>3131.21</v>
      </c>
      <c r="D22" s="509">
        <v>1042</v>
      </c>
      <c r="E22" s="298">
        <v>3500</v>
      </c>
      <c r="F22" s="507">
        <v>0</v>
      </c>
      <c r="G22" s="591">
        <f t="shared" si="11"/>
        <v>3500</v>
      </c>
      <c r="H22" s="577">
        <v>1423.59</v>
      </c>
      <c r="I22" s="577">
        <f t="shared" si="12"/>
        <v>2076.41</v>
      </c>
      <c r="J22" s="589">
        <f t="shared" si="13"/>
        <v>0.40673999999999999</v>
      </c>
      <c r="K22" s="592">
        <v>3500</v>
      </c>
      <c r="M22" s="592">
        <f t="shared" ref="M22:M26" si="14">SUM(K22:L22)</f>
        <v>3500</v>
      </c>
    </row>
    <row r="23" spans="1:14" x14ac:dyDescent="0.25">
      <c r="A23" s="664" t="s">
        <v>2063</v>
      </c>
      <c r="B23" s="615" t="s">
        <v>5010</v>
      </c>
      <c r="C23" s="509">
        <f>VLOOKUP(A23,'[1]R&amp;E EXPORT'!A:F,6,FALSE)</f>
        <v>0</v>
      </c>
      <c r="D23" s="509">
        <v>218</v>
      </c>
      <c r="E23" s="298">
        <v>0</v>
      </c>
      <c r="F23" s="507">
        <v>0</v>
      </c>
      <c r="G23" s="591">
        <f t="shared" si="11"/>
        <v>0</v>
      </c>
      <c r="H23" s="577">
        <v>0</v>
      </c>
      <c r="I23" s="577">
        <f t="shared" si="12"/>
        <v>0</v>
      </c>
      <c r="J23" s="589" t="e">
        <f t="shared" si="13"/>
        <v>#DIV/0!</v>
      </c>
      <c r="K23" s="592">
        <v>0</v>
      </c>
      <c r="M23" s="592">
        <f t="shared" si="14"/>
        <v>0</v>
      </c>
    </row>
    <row r="24" spans="1:14" x14ac:dyDescent="0.25">
      <c r="A24" s="664" t="s">
        <v>2059</v>
      </c>
      <c r="B24" s="577" t="s">
        <v>5011</v>
      </c>
      <c r="C24" s="509">
        <f>VLOOKUP(A24,'[1]R&amp;E EXPORT'!A:F,6,FALSE)</f>
        <v>0</v>
      </c>
      <c r="D24" s="509">
        <f>VLOOKUP(A24,'[1]R&amp;E EXPORT'!A:F,4,FALSE)</f>
        <v>0</v>
      </c>
      <c r="E24" s="298">
        <v>5000</v>
      </c>
      <c r="F24" s="507">
        <v>0</v>
      </c>
      <c r="G24" s="591">
        <f t="shared" ref="G24" si="15">SUM(E24:F24)</f>
        <v>5000</v>
      </c>
      <c r="H24" s="577">
        <v>2258.4299999999998</v>
      </c>
      <c r="I24" s="577">
        <f t="shared" ref="I24" si="16">SUM(G24-H24)</f>
        <v>2741.57</v>
      </c>
      <c r="J24" s="589">
        <f t="shared" ref="J24" si="17">SUM(H24/G24)</f>
        <v>0.45168599999999998</v>
      </c>
      <c r="K24" s="592">
        <v>5000</v>
      </c>
      <c r="M24" s="592">
        <f t="shared" si="14"/>
        <v>5000</v>
      </c>
    </row>
    <row r="25" spans="1:14" x14ac:dyDescent="0.25">
      <c r="A25" s="664" t="s">
        <v>5092</v>
      </c>
      <c r="B25" s="615" t="s">
        <v>5093</v>
      </c>
      <c r="C25" s="509"/>
      <c r="D25" s="509"/>
      <c r="E25" s="298"/>
      <c r="F25" s="507"/>
      <c r="G25" s="591">
        <v>265000</v>
      </c>
      <c r="H25" s="577">
        <v>265000</v>
      </c>
      <c r="I25" s="577">
        <v>0</v>
      </c>
      <c r="J25" s="589">
        <v>1</v>
      </c>
      <c r="K25" s="592">
        <v>125000</v>
      </c>
      <c r="M25" s="592">
        <f t="shared" si="14"/>
        <v>125000</v>
      </c>
    </row>
    <row r="26" spans="1:14" ht="13.8" thickBot="1" x14ac:dyDescent="0.3">
      <c r="A26" s="665" t="s">
        <v>2057</v>
      </c>
      <c r="B26" s="580" t="s">
        <v>5011</v>
      </c>
      <c r="C26" s="506" t="e">
        <f>VLOOKUP(A26,'[1]R&amp;E EXPORT'!A:F,6,FALSE)</f>
        <v>#N/A</v>
      </c>
      <c r="D26" s="506" t="e">
        <f>VLOOKUP(A26,'[1]R&amp;E EXPORT'!A:F,4,FALSE)</f>
        <v>#N/A</v>
      </c>
      <c r="E26" s="299"/>
      <c r="F26" s="472"/>
      <c r="G26" s="657"/>
      <c r="H26" s="580"/>
      <c r="I26" s="580"/>
      <c r="J26" s="658"/>
      <c r="K26" s="602">
        <v>45000</v>
      </c>
      <c r="L26" s="602"/>
      <c r="M26" s="602">
        <f t="shared" si="14"/>
        <v>45000</v>
      </c>
    </row>
    <row r="27" spans="1:14" x14ac:dyDescent="0.25">
      <c r="B27" s="577" t="s">
        <v>225</v>
      </c>
      <c r="C27" s="592" t="e">
        <f t="shared" ref="C27:D27" si="18">SUM(C21:C26)</f>
        <v>#N/A</v>
      </c>
      <c r="D27" s="592" t="e">
        <f t="shared" si="18"/>
        <v>#N/A</v>
      </c>
      <c r="E27" s="577">
        <f>SUM(E21:E26)</f>
        <v>28500</v>
      </c>
      <c r="F27" s="577">
        <f t="shared" ref="F27:I27" si="19">SUM(F21:F26)</f>
        <v>0</v>
      </c>
      <c r="G27" s="577">
        <f t="shared" si="19"/>
        <v>293500</v>
      </c>
      <c r="H27" s="577">
        <f t="shared" si="19"/>
        <v>292185.02</v>
      </c>
      <c r="I27" s="577">
        <f t="shared" si="19"/>
        <v>1314.98</v>
      </c>
      <c r="J27" s="589">
        <f t="shared" si="13"/>
        <v>0.99551965928449748</v>
      </c>
      <c r="K27" s="577">
        <f>SUM(K21:K26)</f>
        <v>193500</v>
      </c>
      <c r="L27" s="577">
        <f t="shared" ref="L27:M27" si="20">SUM(L21:L26)</f>
        <v>0</v>
      </c>
      <c r="M27" s="577">
        <f t="shared" si="20"/>
        <v>193500</v>
      </c>
    </row>
    <row r="28" spans="1:14" x14ac:dyDescent="0.25">
      <c r="F28" s="507"/>
    </row>
    <row r="29" spans="1:14" x14ac:dyDescent="0.25">
      <c r="B29" s="598" t="s">
        <v>195</v>
      </c>
      <c r="F29" s="507"/>
    </row>
    <row r="30" spans="1:14" x14ac:dyDescent="0.25">
      <c r="A30" s="664" t="s">
        <v>2053</v>
      </c>
      <c r="B30" s="615" t="s">
        <v>5012</v>
      </c>
      <c r="C30" s="509">
        <f>VLOOKUP(A30,'[1]R&amp;E EXPORT'!A:F,6,FALSE)</f>
        <v>11928.34</v>
      </c>
      <c r="D30" s="509">
        <f>VLOOKUP(A30,'[1]R&amp;E EXPORT'!A:F,4,FALSE)</f>
        <v>460</v>
      </c>
      <c r="E30" s="298">
        <v>0</v>
      </c>
      <c r="F30" s="298">
        <v>0</v>
      </c>
      <c r="G30" s="591">
        <f t="shared" ref="G30:G56" si="21">SUM(E30:F30)</f>
        <v>0</v>
      </c>
      <c r="H30" s="577">
        <v>14950.5</v>
      </c>
      <c r="I30" s="577">
        <f t="shared" ref="I30:I56" si="22">SUM(G30-H30)</f>
        <v>-14950.5</v>
      </c>
      <c r="J30" s="589" t="e">
        <f t="shared" ref="J30:J57" si="23">SUM(H30/G30)</f>
        <v>#DIV/0!</v>
      </c>
      <c r="K30" s="592">
        <v>0</v>
      </c>
      <c r="M30" s="592">
        <f>SUM(K30:L30)</f>
        <v>0</v>
      </c>
    </row>
    <row r="31" spans="1:14" x14ac:dyDescent="0.25">
      <c r="A31" s="664" t="s">
        <v>2052</v>
      </c>
      <c r="B31" s="615" t="s">
        <v>5013</v>
      </c>
      <c r="C31" s="509">
        <f>VLOOKUP(A31,'[1]R&amp;E EXPORT'!A:F,6,FALSE)</f>
        <v>178693.84</v>
      </c>
      <c r="D31" s="509">
        <v>162975</v>
      </c>
      <c r="E31" s="298">
        <v>162975</v>
      </c>
      <c r="F31" s="298">
        <v>0</v>
      </c>
      <c r="G31" s="591">
        <f t="shared" si="21"/>
        <v>162975</v>
      </c>
      <c r="H31" s="577">
        <v>152596.57999999999</v>
      </c>
      <c r="I31" s="577">
        <f t="shared" si="22"/>
        <v>10378.420000000013</v>
      </c>
      <c r="J31" s="589">
        <f t="shared" si="23"/>
        <v>0.93631894462340837</v>
      </c>
      <c r="K31" s="592">
        <v>0</v>
      </c>
      <c r="M31" s="592">
        <f t="shared" ref="M31:M56" si="24">SUM(K31:L31)</f>
        <v>0</v>
      </c>
    </row>
    <row r="32" spans="1:14" x14ac:dyDescent="0.25">
      <c r="A32" s="664" t="s">
        <v>2051</v>
      </c>
      <c r="B32" s="615" t="s">
        <v>4101</v>
      </c>
      <c r="C32" s="509">
        <f>VLOOKUP(A32,'[1]R&amp;E EXPORT'!A:F,6,FALSE)</f>
        <v>1354.17</v>
      </c>
      <c r="D32" s="509">
        <v>1164</v>
      </c>
      <c r="E32" s="298">
        <v>1500</v>
      </c>
      <c r="F32" s="298">
        <v>0</v>
      </c>
      <c r="G32" s="591">
        <f t="shared" si="21"/>
        <v>1500</v>
      </c>
      <c r="H32" s="577">
        <v>1246.05</v>
      </c>
      <c r="I32" s="577">
        <f t="shared" si="22"/>
        <v>253.95000000000005</v>
      </c>
      <c r="J32" s="589">
        <f t="shared" si="23"/>
        <v>0.83069999999999999</v>
      </c>
      <c r="K32" s="592">
        <v>1500</v>
      </c>
      <c r="M32" s="592">
        <f t="shared" si="24"/>
        <v>1500</v>
      </c>
    </row>
    <row r="33" spans="1:13" x14ac:dyDescent="0.25">
      <c r="A33" s="664" t="s">
        <v>2050</v>
      </c>
      <c r="B33" s="615" t="s">
        <v>4677</v>
      </c>
      <c r="C33" s="509">
        <f>VLOOKUP(A33,'[1]R&amp;E EXPORT'!A:F,6,FALSE)</f>
        <v>7000</v>
      </c>
      <c r="D33" s="509">
        <f>VLOOKUP(A33,'[1]R&amp;E EXPORT'!A:F,4,FALSE)</f>
        <v>6555.63</v>
      </c>
      <c r="E33" s="298">
        <v>300</v>
      </c>
      <c r="F33" s="298">
        <v>0</v>
      </c>
      <c r="G33" s="591">
        <f t="shared" si="21"/>
        <v>300</v>
      </c>
      <c r="H33" s="577">
        <v>0</v>
      </c>
      <c r="I33" s="577">
        <f t="shared" si="22"/>
        <v>300</v>
      </c>
      <c r="J33" s="589">
        <f t="shared" si="23"/>
        <v>0</v>
      </c>
      <c r="K33" s="592">
        <v>0</v>
      </c>
      <c r="M33" s="592">
        <f t="shared" si="24"/>
        <v>0</v>
      </c>
    </row>
    <row r="34" spans="1:13" x14ac:dyDescent="0.25">
      <c r="A34" s="664" t="s">
        <v>2047</v>
      </c>
      <c r="B34" s="615" t="s">
        <v>5014</v>
      </c>
      <c r="C34" s="509">
        <f>VLOOKUP(A34,'[1]R&amp;E EXPORT'!A:F,6,FALSE)</f>
        <v>2263.4499999999998</v>
      </c>
      <c r="D34" s="509">
        <f>VLOOKUP(A34,'[1]R&amp;E EXPORT'!A:F,4,FALSE)</f>
        <v>1400.12</v>
      </c>
      <c r="E34" s="298">
        <v>0</v>
      </c>
      <c r="F34" s="298">
        <v>0</v>
      </c>
      <c r="G34" s="591">
        <f t="shared" si="21"/>
        <v>0</v>
      </c>
      <c r="H34" s="577">
        <v>0</v>
      </c>
      <c r="I34" s="577">
        <f t="shared" si="22"/>
        <v>0</v>
      </c>
      <c r="J34" s="589" t="e">
        <f t="shared" si="23"/>
        <v>#DIV/0!</v>
      </c>
      <c r="K34" s="592">
        <v>0</v>
      </c>
      <c r="M34" s="592">
        <f t="shared" si="24"/>
        <v>0</v>
      </c>
    </row>
    <row r="35" spans="1:13" x14ac:dyDescent="0.25">
      <c r="A35" s="664" t="s">
        <v>2044</v>
      </c>
      <c r="B35" s="615" t="s">
        <v>5015</v>
      </c>
      <c r="C35" s="509">
        <f>VLOOKUP(A35,'[1]R&amp;E EXPORT'!A:F,6,FALSE)</f>
        <v>1736.89</v>
      </c>
      <c r="D35" s="509">
        <f>VLOOKUP(A35,'[1]R&amp;E EXPORT'!A:F,4,FALSE)</f>
        <v>0</v>
      </c>
      <c r="E35" s="298">
        <v>5000</v>
      </c>
      <c r="F35" s="298">
        <v>0</v>
      </c>
      <c r="G35" s="591">
        <f t="shared" si="21"/>
        <v>5000</v>
      </c>
      <c r="H35" s="577">
        <v>0</v>
      </c>
      <c r="I35" s="577">
        <f t="shared" si="22"/>
        <v>5000</v>
      </c>
      <c r="J35" s="589">
        <f t="shared" si="23"/>
        <v>0</v>
      </c>
      <c r="K35" s="592">
        <v>5000</v>
      </c>
      <c r="M35" s="592">
        <f t="shared" si="24"/>
        <v>5000</v>
      </c>
    </row>
    <row r="36" spans="1:13" x14ac:dyDescent="0.25">
      <c r="A36" s="664" t="s">
        <v>2043</v>
      </c>
      <c r="B36" s="615" t="s">
        <v>4782</v>
      </c>
      <c r="C36" s="509">
        <f>VLOOKUP(A36,'[1]R&amp;E EXPORT'!A:F,6,FALSE)</f>
        <v>0</v>
      </c>
      <c r="D36" s="509">
        <f>VLOOKUP(A36,'[1]R&amp;E EXPORT'!A:F,4,FALSE)</f>
        <v>0</v>
      </c>
      <c r="E36" s="298">
        <v>5000</v>
      </c>
      <c r="F36" s="298">
        <v>0</v>
      </c>
      <c r="G36" s="591">
        <f t="shared" si="21"/>
        <v>5000</v>
      </c>
      <c r="H36" s="577">
        <v>0</v>
      </c>
      <c r="I36" s="577">
        <f t="shared" si="22"/>
        <v>5000</v>
      </c>
      <c r="J36" s="589">
        <f t="shared" si="23"/>
        <v>0</v>
      </c>
      <c r="K36" s="592">
        <v>7000</v>
      </c>
      <c r="M36" s="592">
        <f t="shared" si="24"/>
        <v>7000</v>
      </c>
    </row>
    <row r="37" spans="1:13" x14ac:dyDescent="0.25">
      <c r="A37" s="664" t="s">
        <v>2042</v>
      </c>
      <c r="B37" s="615" t="s">
        <v>4884</v>
      </c>
      <c r="C37" s="509">
        <f>VLOOKUP(A37,'[1]R&amp;E EXPORT'!A:F,6,FALSE)</f>
        <v>5235.57</v>
      </c>
      <c r="D37" s="509">
        <v>2141</v>
      </c>
      <c r="E37" s="298">
        <v>7500</v>
      </c>
      <c r="F37" s="298">
        <v>0</v>
      </c>
      <c r="G37" s="591">
        <f t="shared" si="21"/>
        <v>7500</v>
      </c>
      <c r="H37" s="577">
        <v>1770.23</v>
      </c>
      <c r="I37" s="577">
        <f t="shared" si="22"/>
        <v>5729.77</v>
      </c>
      <c r="J37" s="589">
        <f t="shared" si="23"/>
        <v>0.23603066666666667</v>
      </c>
      <c r="K37" s="592">
        <v>7500</v>
      </c>
      <c r="M37" s="592">
        <f t="shared" si="24"/>
        <v>7500</v>
      </c>
    </row>
    <row r="38" spans="1:13" x14ac:dyDescent="0.25">
      <c r="A38" s="664" t="s">
        <v>2041</v>
      </c>
      <c r="B38" s="615" t="s">
        <v>5016</v>
      </c>
      <c r="C38" s="509">
        <f>VLOOKUP(A38,'[1]R&amp;E EXPORT'!A:F,6,FALSE)</f>
        <v>535.92999999999995</v>
      </c>
      <c r="D38" s="509">
        <v>129</v>
      </c>
      <c r="E38" s="298">
        <v>1000</v>
      </c>
      <c r="F38" s="298">
        <v>0</v>
      </c>
      <c r="G38" s="591">
        <f t="shared" si="21"/>
        <v>1000</v>
      </c>
      <c r="H38" s="577">
        <v>0</v>
      </c>
      <c r="I38" s="577">
        <f t="shared" si="22"/>
        <v>1000</v>
      </c>
      <c r="J38" s="589">
        <f t="shared" si="23"/>
        <v>0</v>
      </c>
      <c r="K38" s="592">
        <v>1000</v>
      </c>
      <c r="M38" s="592">
        <f t="shared" si="24"/>
        <v>1000</v>
      </c>
    </row>
    <row r="39" spans="1:13" x14ac:dyDescent="0.25">
      <c r="A39" s="664" t="s">
        <v>2039</v>
      </c>
      <c r="B39" s="615" t="s">
        <v>4785</v>
      </c>
      <c r="C39" s="509">
        <f>VLOOKUP(A39,'[1]R&amp;E EXPORT'!A:F,6,FALSE)</f>
        <v>414.63</v>
      </c>
      <c r="D39" s="509">
        <v>312</v>
      </c>
      <c r="E39" s="298">
        <v>0</v>
      </c>
      <c r="F39" s="298">
        <v>0</v>
      </c>
      <c r="G39" s="591">
        <f t="shared" si="21"/>
        <v>0</v>
      </c>
      <c r="H39" s="577">
        <v>250.04</v>
      </c>
      <c r="I39" s="577">
        <f t="shared" si="22"/>
        <v>-250.04</v>
      </c>
      <c r="J39" s="589" t="e">
        <f t="shared" si="23"/>
        <v>#DIV/0!</v>
      </c>
      <c r="K39" s="592">
        <v>300</v>
      </c>
      <c r="M39" s="592">
        <f t="shared" si="24"/>
        <v>300</v>
      </c>
    </row>
    <row r="40" spans="1:13" x14ac:dyDescent="0.25">
      <c r="A40" s="664" t="s">
        <v>2034</v>
      </c>
      <c r="B40" s="615" t="s">
        <v>4841</v>
      </c>
      <c r="C40" s="509">
        <f>VLOOKUP(A40,'[1]R&amp;E EXPORT'!A:F,6,FALSE)</f>
        <v>0</v>
      </c>
      <c r="D40" s="509">
        <f>VLOOKUP(A40,'[1]R&amp;E EXPORT'!A:F,4,FALSE)</f>
        <v>300</v>
      </c>
      <c r="E40" s="298">
        <v>300</v>
      </c>
      <c r="F40" s="298">
        <v>0</v>
      </c>
      <c r="G40" s="591">
        <f t="shared" si="21"/>
        <v>300</v>
      </c>
      <c r="H40" s="577">
        <v>0</v>
      </c>
      <c r="I40" s="577">
        <f t="shared" si="22"/>
        <v>300</v>
      </c>
      <c r="J40" s="589">
        <f t="shared" si="23"/>
        <v>0</v>
      </c>
      <c r="K40" s="592">
        <v>300</v>
      </c>
      <c r="M40" s="592">
        <f t="shared" si="24"/>
        <v>300</v>
      </c>
    </row>
    <row r="41" spans="1:13" x14ac:dyDescent="0.25">
      <c r="A41" s="664" t="s">
        <v>2033</v>
      </c>
      <c r="B41" s="615" t="s">
        <v>5017</v>
      </c>
      <c r="C41" s="509">
        <f>VLOOKUP(A41,'[1]R&amp;E EXPORT'!A:F,6,FALSE)</f>
        <v>2450</v>
      </c>
      <c r="D41" s="509">
        <f>VLOOKUP(A41,'[1]R&amp;E EXPORT'!A:F,4,FALSE)</f>
        <v>0</v>
      </c>
      <c r="E41" s="298">
        <v>4000</v>
      </c>
      <c r="F41" s="298">
        <v>0</v>
      </c>
      <c r="G41" s="591">
        <f t="shared" si="21"/>
        <v>4000</v>
      </c>
      <c r="H41" s="577">
        <v>0</v>
      </c>
      <c r="I41" s="577">
        <f t="shared" si="22"/>
        <v>4000</v>
      </c>
      <c r="J41" s="589">
        <f t="shared" si="23"/>
        <v>0</v>
      </c>
      <c r="K41" s="592">
        <v>4000</v>
      </c>
      <c r="M41" s="592">
        <f t="shared" si="24"/>
        <v>4000</v>
      </c>
    </row>
    <row r="42" spans="1:13" x14ac:dyDescent="0.25">
      <c r="A42" s="664" t="s">
        <v>2030</v>
      </c>
      <c r="B42" s="615" t="s">
        <v>5018</v>
      </c>
      <c r="C42" s="509">
        <f>VLOOKUP(A42,'[1]R&amp;E EXPORT'!A:F,6,FALSE)</f>
        <v>53907.02</v>
      </c>
      <c r="D42" s="509">
        <v>65848</v>
      </c>
      <c r="E42" s="298"/>
      <c r="F42" s="298">
        <v>0</v>
      </c>
      <c r="G42" s="591">
        <f t="shared" si="21"/>
        <v>0</v>
      </c>
      <c r="H42" s="577">
        <v>5693</v>
      </c>
      <c r="I42" s="577">
        <f t="shared" si="22"/>
        <v>-5693</v>
      </c>
      <c r="J42" s="589" t="e">
        <f t="shared" si="23"/>
        <v>#DIV/0!</v>
      </c>
      <c r="K42" s="592">
        <v>120000</v>
      </c>
      <c r="M42" s="592">
        <f t="shared" si="24"/>
        <v>120000</v>
      </c>
    </row>
    <row r="43" spans="1:13" x14ac:dyDescent="0.25">
      <c r="A43" s="664" t="s">
        <v>2026</v>
      </c>
      <c r="B43" s="615" t="s">
        <v>5019</v>
      </c>
      <c r="C43" s="509">
        <f>VLOOKUP(A43,'[1]R&amp;E EXPORT'!A:F,6,FALSE)</f>
        <v>0</v>
      </c>
      <c r="D43" s="509">
        <f>VLOOKUP(A43,'[1]R&amp;E EXPORT'!A:F,4,FALSE)</f>
        <v>0</v>
      </c>
      <c r="E43" s="298">
        <v>0</v>
      </c>
      <c r="F43" s="298">
        <v>0</v>
      </c>
      <c r="G43" s="591">
        <f t="shared" si="21"/>
        <v>0</v>
      </c>
      <c r="H43" s="577">
        <v>0</v>
      </c>
      <c r="I43" s="577">
        <f t="shared" si="22"/>
        <v>0</v>
      </c>
      <c r="J43" s="589" t="e">
        <f t="shared" si="23"/>
        <v>#DIV/0!</v>
      </c>
      <c r="K43" s="592">
        <v>0</v>
      </c>
      <c r="M43" s="592">
        <f t="shared" si="24"/>
        <v>0</v>
      </c>
    </row>
    <row r="44" spans="1:13" x14ac:dyDescent="0.25">
      <c r="A44" s="664" t="s">
        <v>2025</v>
      </c>
      <c r="B44" s="615" t="s">
        <v>5020</v>
      </c>
      <c r="C44" s="509">
        <f>VLOOKUP(A44,'[1]R&amp;E EXPORT'!A:F,6,FALSE)</f>
        <v>1108.1099999999999</v>
      </c>
      <c r="D44" s="509">
        <f>VLOOKUP(A44,'[1]R&amp;E EXPORT'!A:F,4,FALSE)</f>
        <v>349.94</v>
      </c>
      <c r="E44" s="298">
        <v>1200</v>
      </c>
      <c r="F44" s="298">
        <v>0</v>
      </c>
      <c r="G44" s="591">
        <f t="shared" si="21"/>
        <v>1200</v>
      </c>
      <c r="H44" s="577">
        <v>40.24</v>
      </c>
      <c r="I44" s="577">
        <f t="shared" si="22"/>
        <v>1159.76</v>
      </c>
      <c r="J44" s="589">
        <f t="shared" si="23"/>
        <v>3.3533333333333332E-2</v>
      </c>
      <c r="K44" s="592">
        <v>1200</v>
      </c>
      <c r="M44" s="592">
        <f t="shared" si="24"/>
        <v>1200</v>
      </c>
    </row>
    <row r="45" spans="1:13" x14ac:dyDescent="0.25">
      <c r="A45" s="664" t="s">
        <v>2024</v>
      </c>
      <c r="B45" s="615" t="s">
        <v>5021</v>
      </c>
      <c r="C45" s="509">
        <f>VLOOKUP(A45,'[1]R&amp;E EXPORT'!A:F,6,FALSE)</f>
        <v>0</v>
      </c>
      <c r="D45" s="509">
        <f>VLOOKUP(A45,'[1]R&amp;E EXPORT'!A:F,4,FALSE)</f>
        <v>1925</v>
      </c>
      <c r="E45" s="298">
        <v>0</v>
      </c>
      <c r="F45" s="298">
        <v>0</v>
      </c>
      <c r="G45" s="591">
        <f t="shared" si="21"/>
        <v>0</v>
      </c>
      <c r="H45" s="577">
        <v>0</v>
      </c>
      <c r="I45" s="577">
        <f t="shared" si="22"/>
        <v>0</v>
      </c>
      <c r="J45" s="589" t="e">
        <f t="shared" si="23"/>
        <v>#DIV/0!</v>
      </c>
      <c r="K45" s="592">
        <v>0</v>
      </c>
      <c r="M45" s="592">
        <f t="shared" si="24"/>
        <v>0</v>
      </c>
    </row>
    <row r="46" spans="1:13" x14ac:dyDescent="0.25">
      <c r="A46" s="664" t="s">
        <v>2023</v>
      </c>
      <c r="B46" s="615" t="s">
        <v>5022</v>
      </c>
      <c r="C46" s="509">
        <f>VLOOKUP(A46,'[1]R&amp;E EXPORT'!A:F,6,FALSE)</f>
        <v>44400</v>
      </c>
      <c r="D46" s="509">
        <f>VLOOKUP(A46,'[1]R&amp;E EXPORT'!A:F,4,FALSE)</f>
        <v>0</v>
      </c>
      <c r="E46" s="298">
        <v>0</v>
      </c>
      <c r="F46" s="298">
        <v>0</v>
      </c>
      <c r="G46" s="591">
        <f t="shared" si="21"/>
        <v>0</v>
      </c>
      <c r="H46" s="577">
        <v>0</v>
      </c>
      <c r="I46" s="577">
        <f t="shared" si="22"/>
        <v>0</v>
      </c>
      <c r="J46" s="589" t="e">
        <f t="shared" si="23"/>
        <v>#DIV/0!</v>
      </c>
      <c r="K46" s="592">
        <v>0</v>
      </c>
      <c r="M46" s="592">
        <f t="shared" si="24"/>
        <v>0</v>
      </c>
    </row>
    <row r="47" spans="1:13" x14ac:dyDescent="0.25">
      <c r="A47" s="664" t="s">
        <v>2022</v>
      </c>
      <c r="B47" s="615" t="s">
        <v>5023</v>
      </c>
      <c r="C47" s="509">
        <f>VLOOKUP(A47,'[1]R&amp;E EXPORT'!A:F,6,FALSE)</f>
        <v>3842</v>
      </c>
      <c r="D47" s="509">
        <f>VLOOKUP(A47,'[1]R&amp;E EXPORT'!A:F,4,FALSE)</f>
        <v>2198</v>
      </c>
      <c r="E47" s="298">
        <v>5000</v>
      </c>
      <c r="F47" s="298">
        <v>0</v>
      </c>
      <c r="G47" s="591">
        <f t="shared" si="21"/>
        <v>5000</v>
      </c>
      <c r="H47" s="577">
        <v>3834.15</v>
      </c>
      <c r="I47" s="577">
        <f t="shared" si="22"/>
        <v>1165.8499999999999</v>
      </c>
      <c r="J47" s="589">
        <f t="shared" si="23"/>
        <v>0.76683000000000001</v>
      </c>
      <c r="K47" s="592">
        <v>5000</v>
      </c>
      <c r="M47" s="592">
        <f t="shared" si="24"/>
        <v>5000</v>
      </c>
    </row>
    <row r="48" spans="1:13" x14ac:dyDescent="0.25">
      <c r="A48" s="664" t="s">
        <v>2021</v>
      </c>
      <c r="B48" s="615" t="s">
        <v>5024</v>
      </c>
      <c r="C48" s="509">
        <f>VLOOKUP(A48,'[1]R&amp;E EXPORT'!A:F,6,FALSE)</f>
        <v>1303.26</v>
      </c>
      <c r="D48" s="509">
        <v>2255</v>
      </c>
      <c r="E48" s="298">
        <v>0</v>
      </c>
      <c r="F48" s="298">
        <v>0</v>
      </c>
      <c r="G48" s="591">
        <f t="shared" si="21"/>
        <v>0</v>
      </c>
      <c r="H48" s="577">
        <v>607.41999999999996</v>
      </c>
      <c r="I48" s="577">
        <f t="shared" si="22"/>
        <v>-607.41999999999996</v>
      </c>
      <c r="J48" s="589" t="e">
        <f t="shared" si="23"/>
        <v>#DIV/0!</v>
      </c>
      <c r="K48" s="592">
        <v>0</v>
      </c>
      <c r="M48" s="592">
        <f t="shared" si="24"/>
        <v>0</v>
      </c>
    </row>
    <row r="49" spans="1:13" x14ac:dyDescent="0.25">
      <c r="A49" s="664" t="s">
        <v>2020</v>
      </c>
      <c r="B49" s="615" t="s">
        <v>5025</v>
      </c>
      <c r="C49" s="509">
        <f>VLOOKUP(A49,'[1]R&amp;E EXPORT'!A:F,6,FALSE)</f>
        <v>2500</v>
      </c>
      <c r="D49" s="509">
        <v>6450</v>
      </c>
      <c r="E49" s="298">
        <v>7500</v>
      </c>
      <c r="F49" s="298">
        <v>0</v>
      </c>
      <c r="G49" s="591">
        <f t="shared" si="21"/>
        <v>7500</v>
      </c>
      <c r="H49" s="577">
        <v>0</v>
      </c>
      <c r="I49" s="577">
        <f t="shared" si="22"/>
        <v>7500</v>
      </c>
      <c r="J49" s="589">
        <f t="shared" si="23"/>
        <v>0</v>
      </c>
      <c r="K49" s="592">
        <v>7500</v>
      </c>
      <c r="M49" s="592">
        <f t="shared" si="24"/>
        <v>7500</v>
      </c>
    </row>
    <row r="50" spans="1:13" x14ac:dyDescent="0.25">
      <c r="A50" s="664" t="s">
        <v>2019</v>
      </c>
      <c r="B50" s="615" t="s">
        <v>5026</v>
      </c>
      <c r="C50" s="509">
        <f>VLOOKUP(A50,'[1]R&amp;E EXPORT'!A:F,6,FALSE)</f>
        <v>0</v>
      </c>
      <c r="D50" s="509">
        <v>3216</v>
      </c>
      <c r="E50" s="298">
        <v>0</v>
      </c>
      <c r="F50" s="298">
        <v>0</v>
      </c>
      <c r="G50" s="591">
        <f t="shared" si="21"/>
        <v>0</v>
      </c>
      <c r="H50" s="577">
        <v>0</v>
      </c>
      <c r="I50" s="577">
        <f t="shared" si="22"/>
        <v>0</v>
      </c>
      <c r="J50" s="589" t="e">
        <f t="shared" si="23"/>
        <v>#DIV/0!</v>
      </c>
      <c r="K50" s="592">
        <v>0</v>
      </c>
      <c r="M50" s="592">
        <f t="shared" si="24"/>
        <v>0</v>
      </c>
    </row>
    <row r="51" spans="1:13" x14ac:dyDescent="0.25">
      <c r="A51" s="664" t="s">
        <v>2017</v>
      </c>
      <c r="B51" s="615" t="s">
        <v>5027</v>
      </c>
      <c r="C51" s="509">
        <f>VLOOKUP(A51,'[1]R&amp;E EXPORT'!A:F,6,FALSE)</f>
        <v>30093.56</v>
      </c>
      <c r="D51" s="509">
        <v>45047</v>
      </c>
      <c r="E51" s="298">
        <v>55000</v>
      </c>
      <c r="F51" s="298">
        <v>0</v>
      </c>
      <c r="G51" s="591">
        <f t="shared" si="21"/>
        <v>55000</v>
      </c>
      <c r="H51" s="577">
        <v>5083.1000000000004</v>
      </c>
      <c r="I51" s="577">
        <f t="shared" si="22"/>
        <v>49916.9</v>
      </c>
      <c r="J51" s="589">
        <f t="shared" si="23"/>
        <v>9.2420000000000002E-2</v>
      </c>
      <c r="K51" s="592">
        <v>65000</v>
      </c>
      <c r="M51" s="592">
        <f t="shared" si="24"/>
        <v>65000</v>
      </c>
    </row>
    <row r="52" spans="1:13" x14ac:dyDescent="0.25">
      <c r="A52" s="664" t="s">
        <v>2015</v>
      </c>
      <c r="B52" s="615" t="s">
        <v>5028</v>
      </c>
      <c r="C52" s="509">
        <f>VLOOKUP(A52,'[1]R&amp;E EXPORT'!A:F,6,FALSE)</f>
        <v>0</v>
      </c>
      <c r="D52" s="509">
        <f>VLOOKUP(A52,'[1]R&amp;E EXPORT'!A:F,4,FALSE)</f>
        <v>1384.37</v>
      </c>
      <c r="E52" s="298">
        <v>10000</v>
      </c>
      <c r="F52" s="298">
        <v>0</v>
      </c>
      <c r="G52" s="591">
        <f t="shared" si="21"/>
        <v>10000</v>
      </c>
      <c r="H52" s="577">
        <v>650</v>
      </c>
      <c r="I52" s="577">
        <f t="shared" si="22"/>
        <v>9350</v>
      </c>
      <c r="J52" s="589">
        <f t="shared" si="23"/>
        <v>6.5000000000000002E-2</v>
      </c>
      <c r="K52" s="592">
        <v>10000</v>
      </c>
      <c r="M52" s="592">
        <f t="shared" si="24"/>
        <v>10000</v>
      </c>
    </row>
    <row r="53" spans="1:13" x14ac:dyDescent="0.25">
      <c r="A53" s="664" t="s">
        <v>2012</v>
      </c>
      <c r="B53" s="615" t="s">
        <v>4336</v>
      </c>
      <c r="C53" s="509">
        <f>VLOOKUP(A53,'[1]R&amp;E EXPORT'!A:F,6,FALSE)</f>
        <v>3900</v>
      </c>
      <c r="D53" s="509">
        <f>VLOOKUP(A53,'[1]R&amp;E EXPORT'!A:F,4,FALSE)</f>
        <v>4500</v>
      </c>
      <c r="E53" s="298">
        <v>4500</v>
      </c>
      <c r="F53" s="298">
        <v>0</v>
      </c>
      <c r="G53" s="591">
        <f t="shared" si="21"/>
        <v>4500</v>
      </c>
      <c r="H53" s="577">
        <v>4500</v>
      </c>
      <c r="I53" s="577">
        <f t="shared" si="22"/>
        <v>0</v>
      </c>
      <c r="J53" s="589">
        <f t="shared" si="23"/>
        <v>1</v>
      </c>
      <c r="K53" s="592">
        <v>4500</v>
      </c>
      <c r="M53" s="592">
        <f t="shared" si="24"/>
        <v>4500</v>
      </c>
    </row>
    <row r="54" spans="1:13" x14ac:dyDescent="0.25">
      <c r="A54" s="664" t="s">
        <v>2011</v>
      </c>
      <c r="B54" s="615" t="s">
        <v>5029</v>
      </c>
      <c r="C54" s="509">
        <f>VLOOKUP(A54,'[1]R&amp;E EXPORT'!A:F,6,FALSE)</f>
        <v>0</v>
      </c>
      <c r="D54" s="509">
        <f>VLOOKUP(A54,'[1]R&amp;E EXPORT'!A:F,4,FALSE)</f>
        <v>13.13</v>
      </c>
      <c r="E54" s="298">
        <v>200</v>
      </c>
      <c r="F54" s="298">
        <v>0</v>
      </c>
      <c r="G54" s="591">
        <f t="shared" si="21"/>
        <v>200</v>
      </c>
      <c r="H54" s="577">
        <v>0</v>
      </c>
      <c r="I54" s="577">
        <f t="shared" si="22"/>
        <v>200</v>
      </c>
      <c r="J54" s="589">
        <f t="shared" si="23"/>
        <v>0</v>
      </c>
      <c r="K54" s="592">
        <v>200</v>
      </c>
      <c r="M54" s="592">
        <f t="shared" si="24"/>
        <v>200</v>
      </c>
    </row>
    <row r="55" spans="1:13" x14ac:dyDescent="0.25">
      <c r="A55" s="615" t="s">
        <v>4429</v>
      </c>
      <c r="B55" s="615" t="s">
        <v>4430</v>
      </c>
      <c r="C55" s="509">
        <f>VLOOKUP(A55,'[1]R&amp;E EXPORT'!A:F,6,FALSE)</f>
        <v>214781.44</v>
      </c>
      <c r="D55" s="509">
        <f>VLOOKUP(A55,'[1]R&amp;E EXPORT'!A:F,4,FALSE)</f>
        <v>0</v>
      </c>
      <c r="E55" s="298">
        <v>0</v>
      </c>
      <c r="F55" s="298">
        <v>0</v>
      </c>
      <c r="G55" s="591">
        <f t="shared" si="21"/>
        <v>0</v>
      </c>
      <c r="H55" s="577">
        <v>0</v>
      </c>
      <c r="I55" s="577">
        <f t="shared" si="22"/>
        <v>0</v>
      </c>
      <c r="J55" s="589" t="e">
        <f t="shared" si="23"/>
        <v>#DIV/0!</v>
      </c>
      <c r="K55" s="592">
        <v>0</v>
      </c>
      <c r="M55" s="592">
        <f t="shared" si="24"/>
        <v>0</v>
      </c>
    </row>
    <row r="56" spans="1:13" ht="13.8" thickBot="1" x14ac:dyDescent="0.3">
      <c r="A56" s="665" t="s">
        <v>2009</v>
      </c>
      <c r="B56" s="653" t="s">
        <v>4671</v>
      </c>
      <c r="C56" s="506">
        <f>VLOOKUP(A56,'[1]R&amp;E EXPORT'!A:F,6,FALSE)</f>
        <v>4300</v>
      </c>
      <c r="D56" s="506">
        <f>VLOOKUP(A56,'[1]R&amp;E EXPORT'!A:F,4,FALSE)</f>
        <v>0</v>
      </c>
      <c r="E56" s="299">
        <v>5000</v>
      </c>
      <c r="F56" s="299">
        <v>0</v>
      </c>
      <c r="G56" s="657">
        <f t="shared" si="21"/>
        <v>5000</v>
      </c>
      <c r="H56" s="580">
        <v>0</v>
      </c>
      <c r="I56" s="580">
        <f t="shared" si="22"/>
        <v>5000</v>
      </c>
      <c r="J56" s="658">
        <f t="shared" si="23"/>
        <v>0</v>
      </c>
      <c r="K56" s="602">
        <v>5000</v>
      </c>
      <c r="L56" s="602"/>
      <c r="M56" s="602">
        <f t="shared" si="24"/>
        <v>5000</v>
      </c>
    </row>
    <row r="57" spans="1:13" x14ac:dyDescent="0.25">
      <c r="B57" s="577" t="s">
        <v>229</v>
      </c>
      <c r="C57" s="592">
        <f t="shared" ref="C57:D57" si="25">SUM(C30:C56)</f>
        <v>571748.21</v>
      </c>
      <c r="D57" s="592">
        <f t="shared" si="25"/>
        <v>308623.19</v>
      </c>
      <c r="E57" s="577">
        <f>SUM(E30:E56)</f>
        <v>275975</v>
      </c>
      <c r="F57" s="577">
        <f t="shared" ref="F57:I57" si="26">SUM(F30:F56)</f>
        <v>0</v>
      </c>
      <c r="G57" s="577">
        <f t="shared" si="26"/>
        <v>275975</v>
      </c>
      <c r="H57" s="577">
        <f t="shared" si="26"/>
        <v>191221.31</v>
      </c>
      <c r="I57" s="577">
        <f t="shared" si="26"/>
        <v>84753.690000000017</v>
      </c>
      <c r="J57" s="589">
        <f t="shared" si="23"/>
        <v>0.69289359543436901</v>
      </c>
      <c r="K57" s="577">
        <f>SUM(K30:K56)</f>
        <v>245000</v>
      </c>
      <c r="L57" s="577">
        <f t="shared" ref="L57:M57" si="27">SUM(L30:L56)</f>
        <v>0</v>
      </c>
      <c r="M57" s="577">
        <f t="shared" si="27"/>
        <v>245000</v>
      </c>
    </row>
    <row r="58" spans="1:13" x14ac:dyDescent="0.25">
      <c r="F58" s="507"/>
    </row>
    <row r="59" spans="1:13" x14ac:dyDescent="0.25">
      <c r="B59" s="598" t="s">
        <v>179</v>
      </c>
      <c r="F59" s="507"/>
    </row>
    <row r="60" spans="1:13" x14ac:dyDescent="0.25">
      <c r="A60" s="664" t="s">
        <v>1999</v>
      </c>
      <c r="B60" s="615" t="s">
        <v>4923</v>
      </c>
      <c r="C60" s="509">
        <f>VLOOKUP(A60,'[1]R&amp;E EXPORT'!A:F,6,FALSE)</f>
        <v>34260.57</v>
      </c>
      <c r="D60" s="509">
        <f>VLOOKUP(A60,'[1]R&amp;E EXPORT'!A:F,4,FALSE)</f>
        <v>44113.41</v>
      </c>
      <c r="E60" s="298">
        <v>50000</v>
      </c>
      <c r="F60" s="298">
        <v>0</v>
      </c>
      <c r="G60" s="591">
        <f t="shared" ref="G60:G65" si="28">SUM(E60:F60)</f>
        <v>50000</v>
      </c>
      <c r="H60" s="577">
        <v>48153.11</v>
      </c>
      <c r="I60" s="577">
        <f t="shared" ref="I60:I65" si="29">SUM(G60-H60)</f>
        <v>1846.8899999999994</v>
      </c>
      <c r="J60" s="589">
        <f t="shared" ref="J60:J66" si="30">SUM(H60/G60)</f>
        <v>0.96306219999999998</v>
      </c>
      <c r="K60" s="641">
        <v>59255.4</v>
      </c>
      <c r="L60" s="641"/>
      <c r="M60" s="592">
        <f t="shared" ref="M60:M65" si="31">SUM(K60:L60)</f>
        <v>59255.4</v>
      </c>
    </row>
    <row r="61" spans="1:13" x14ac:dyDescent="0.25">
      <c r="A61" s="664" t="s">
        <v>1997</v>
      </c>
      <c r="B61" s="615" t="s">
        <v>5396</v>
      </c>
      <c r="C61" s="509">
        <f>VLOOKUP(A61,'[1]R&amp;E EXPORT'!A:F,6,FALSE)</f>
        <v>20226.34</v>
      </c>
      <c r="D61" s="509">
        <v>15554</v>
      </c>
      <c r="E61" s="298">
        <v>20000</v>
      </c>
      <c r="F61" s="298">
        <v>0</v>
      </c>
      <c r="G61" s="591">
        <f t="shared" si="28"/>
        <v>20000</v>
      </c>
      <c r="H61" s="577">
        <v>12903.58</v>
      </c>
      <c r="I61" s="577">
        <f t="shared" si="29"/>
        <v>7096.42</v>
      </c>
      <c r="J61" s="589">
        <f t="shared" si="30"/>
        <v>0.64517899999999995</v>
      </c>
      <c r="K61" s="641">
        <v>21061.4</v>
      </c>
      <c r="L61" s="641"/>
      <c r="M61" s="592">
        <f t="shared" si="31"/>
        <v>21061.4</v>
      </c>
    </row>
    <row r="62" spans="1:13" x14ac:dyDescent="0.25">
      <c r="A62" s="664" t="s">
        <v>1995</v>
      </c>
      <c r="B62" s="615" t="s">
        <v>5397</v>
      </c>
      <c r="C62" s="509">
        <f>VLOOKUP(A62,'[1]R&amp;E EXPORT'!A:F,6,FALSE)</f>
        <v>4730.3900000000003</v>
      </c>
      <c r="D62" s="509">
        <v>3637</v>
      </c>
      <c r="E62" s="298">
        <v>5000</v>
      </c>
      <c r="F62" s="298">
        <v>0</v>
      </c>
      <c r="G62" s="591">
        <f t="shared" si="28"/>
        <v>5000</v>
      </c>
      <c r="H62" s="577">
        <v>3059.07</v>
      </c>
      <c r="I62" s="577">
        <f t="shared" si="29"/>
        <v>1940.9299999999998</v>
      </c>
      <c r="J62" s="589">
        <f t="shared" si="30"/>
        <v>0.61181400000000008</v>
      </c>
      <c r="K62" s="641">
        <v>4925.6499999999996</v>
      </c>
      <c r="L62" s="641"/>
      <c r="M62" s="592">
        <f t="shared" si="31"/>
        <v>4925.6499999999996</v>
      </c>
    </row>
    <row r="63" spans="1:13" x14ac:dyDescent="0.25">
      <c r="A63" s="664" t="s">
        <v>1993</v>
      </c>
      <c r="B63" s="615" t="s">
        <v>5030</v>
      </c>
      <c r="C63" s="509">
        <f>VLOOKUP(A63,'[1]R&amp;E EXPORT'!A:F,6,FALSE)</f>
        <v>14707.76</v>
      </c>
      <c r="D63" s="509">
        <v>14829</v>
      </c>
      <c r="E63" s="298">
        <f>[1]INSURANCE!K50</f>
        <v>0</v>
      </c>
      <c r="F63" s="298">
        <v>0</v>
      </c>
      <c r="G63" s="591">
        <f t="shared" si="28"/>
        <v>0</v>
      </c>
      <c r="H63" s="577">
        <v>29766.21</v>
      </c>
      <c r="I63" s="577">
        <f t="shared" si="29"/>
        <v>-29766.21</v>
      </c>
      <c r="J63" s="589" t="e">
        <f t="shared" si="30"/>
        <v>#DIV/0!</v>
      </c>
      <c r="K63" s="641">
        <v>36867.1</v>
      </c>
      <c r="L63" s="641"/>
      <c r="M63" s="592">
        <f t="shared" si="31"/>
        <v>36867.1</v>
      </c>
    </row>
    <row r="64" spans="1:13" x14ac:dyDescent="0.25">
      <c r="A64" s="664" t="s">
        <v>1989</v>
      </c>
      <c r="B64" s="615" t="s">
        <v>4997</v>
      </c>
      <c r="C64" s="509">
        <f>VLOOKUP(A64,'[1]R&amp;E EXPORT'!A:F,6,FALSE)</f>
        <v>63973.09</v>
      </c>
      <c r="D64" s="509">
        <v>63219</v>
      </c>
      <c r="E64" s="298">
        <v>80000</v>
      </c>
      <c r="F64" s="298">
        <v>0</v>
      </c>
      <c r="G64" s="591">
        <f t="shared" si="28"/>
        <v>80000</v>
      </c>
      <c r="H64" s="577">
        <v>74954.289999999994</v>
      </c>
      <c r="I64" s="577">
        <f t="shared" si="29"/>
        <v>5045.7100000000064</v>
      </c>
      <c r="J64" s="589">
        <f t="shared" si="30"/>
        <v>0.93692862499999996</v>
      </c>
      <c r="K64" s="641">
        <v>111872.07</v>
      </c>
      <c r="L64" s="641"/>
      <c r="M64" s="592">
        <f t="shared" si="31"/>
        <v>111872.07</v>
      </c>
    </row>
    <row r="65" spans="1:13" ht="13.8" thickBot="1" x14ac:dyDescent="0.3">
      <c r="A65" s="665" t="s">
        <v>1988</v>
      </c>
      <c r="B65" s="653" t="s">
        <v>4928</v>
      </c>
      <c r="C65" s="506">
        <f>VLOOKUP(A65,'[1]R&amp;E EXPORT'!A:F,6,FALSE)</f>
        <v>60073.29</v>
      </c>
      <c r="D65" s="506">
        <v>51390</v>
      </c>
      <c r="E65" s="299">
        <v>60000</v>
      </c>
      <c r="F65" s="299">
        <v>0</v>
      </c>
      <c r="G65" s="657">
        <f t="shared" si="28"/>
        <v>60000</v>
      </c>
      <c r="H65" s="580">
        <v>102259.8</v>
      </c>
      <c r="I65" s="580">
        <f t="shared" si="29"/>
        <v>-42259.8</v>
      </c>
      <c r="J65" s="658">
        <f t="shared" si="30"/>
        <v>1.7043300000000001</v>
      </c>
      <c r="K65" s="646">
        <v>152626.57</v>
      </c>
      <c r="L65" s="646"/>
      <c r="M65" s="602">
        <f t="shared" si="31"/>
        <v>152626.57</v>
      </c>
    </row>
    <row r="66" spans="1:13" x14ac:dyDescent="0.25">
      <c r="B66" s="577" t="s">
        <v>185</v>
      </c>
      <c r="C66" s="592">
        <f t="shared" ref="C66:D66" si="32">SUM(C60:C65)</f>
        <v>197971.44</v>
      </c>
      <c r="D66" s="592">
        <f t="shared" si="32"/>
        <v>192742.41</v>
      </c>
      <c r="E66" s="577">
        <f>SUM(E60:E65)</f>
        <v>215000</v>
      </c>
      <c r="F66" s="577">
        <f t="shared" ref="F66:I66" si="33">SUM(F60:F65)</f>
        <v>0</v>
      </c>
      <c r="G66" s="577">
        <f t="shared" si="33"/>
        <v>215000</v>
      </c>
      <c r="H66" s="577">
        <f t="shared" si="33"/>
        <v>271096.06</v>
      </c>
      <c r="I66" s="577">
        <f t="shared" si="33"/>
        <v>-56096.06</v>
      </c>
      <c r="J66" s="589">
        <f t="shared" si="30"/>
        <v>1.2609119069767443</v>
      </c>
      <c r="K66" s="577">
        <f>SUM(K60:K65)</f>
        <v>386608.19</v>
      </c>
      <c r="L66" s="577">
        <f t="shared" ref="L66:M66" si="34">SUM(L60:L65)</f>
        <v>0</v>
      </c>
      <c r="M66" s="577">
        <f t="shared" si="34"/>
        <v>386608.19</v>
      </c>
    </row>
    <row r="67" spans="1:13" x14ac:dyDescent="0.25">
      <c r="F67" s="507"/>
    </row>
    <row r="68" spans="1:13" x14ac:dyDescent="0.25">
      <c r="B68" s="598" t="s">
        <v>33</v>
      </c>
      <c r="F68" s="507"/>
    </row>
    <row r="69" spans="1:13" x14ac:dyDescent="0.25">
      <c r="A69" s="664" t="s">
        <v>1984</v>
      </c>
      <c r="B69" s="615" t="s">
        <v>5415</v>
      </c>
      <c r="C69" s="509">
        <f>VLOOKUP(A69,'[1]R&amp;E EXPORT'!A:F,6,FALSE)</f>
        <v>167290.88</v>
      </c>
      <c r="D69" s="509">
        <f>VLOOKUP(A69,'[1]R&amp;E EXPORT'!A:F,4,FALSE)</f>
        <v>245337.58</v>
      </c>
      <c r="E69" s="298">
        <v>0</v>
      </c>
      <c r="F69" s="298">
        <v>0</v>
      </c>
      <c r="G69" s="591">
        <f t="shared" ref="G69:G79" si="35">SUM(E69:F69)</f>
        <v>0</v>
      </c>
      <c r="H69" s="577">
        <v>131249.99</v>
      </c>
      <c r="I69" s="577">
        <f t="shared" ref="I69:I79" si="36">SUM(G69-H69)</f>
        <v>-131249.99</v>
      </c>
      <c r="J69" s="589" t="e">
        <f t="shared" ref="J69:J97" si="37">SUM(H69/G69)</f>
        <v>#DIV/0!</v>
      </c>
      <c r="K69" s="641">
        <v>0</v>
      </c>
      <c r="L69" s="641"/>
      <c r="M69" s="592">
        <f t="shared" ref="M69:M79" si="38">SUM(K69:L69)</f>
        <v>0</v>
      </c>
    </row>
    <row r="70" spans="1:13" x14ac:dyDescent="0.25">
      <c r="A70" s="664" t="s">
        <v>4568</v>
      </c>
      <c r="B70" s="615" t="s">
        <v>5031</v>
      </c>
      <c r="C70" s="509"/>
      <c r="D70" s="509"/>
      <c r="E70" s="298">
        <v>93360</v>
      </c>
      <c r="F70" s="298">
        <v>0</v>
      </c>
      <c r="G70" s="591">
        <f t="shared" si="35"/>
        <v>93360</v>
      </c>
      <c r="H70" s="577">
        <v>43360</v>
      </c>
      <c r="I70" s="577">
        <f t="shared" si="36"/>
        <v>50000</v>
      </c>
      <c r="J70" s="589">
        <f t="shared" si="37"/>
        <v>0.46443873179091688</v>
      </c>
      <c r="K70" s="641">
        <v>87010</v>
      </c>
      <c r="L70" s="641"/>
      <c r="M70" s="592">
        <f t="shared" si="38"/>
        <v>87010</v>
      </c>
    </row>
    <row r="71" spans="1:13" x14ac:dyDescent="0.25">
      <c r="A71" s="664" t="s">
        <v>4569</v>
      </c>
      <c r="B71" s="615" t="s">
        <v>5032</v>
      </c>
      <c r="C71" s="509"/>
      <c r="D71" s="509"/>
      <c r="E71" s="298">
        <v>120927</v>
      </c>
      <c r="F71" s="298">
        <v>0</v>
      </c>
      <c r="G71" s="591">
        <f t="shared" si="35"/>
        <v>120927</v>
      </c>
      <c r="H71" s="577">
        <v>114676.56</v>
      </c>
      <c r="I71" s="577">
        <f t="shared" si="36"/>
        <v>6250.4400000000023</v>
      </c>
      <c r="J71" s="589">
        <f t="shared" si="37"/>
        <v>0.94831228757845643</v>
      </c>
      <c r="K71" s="641">
        <v>108765.28</v>
      </c>
      <c r="L71" s="641"/>
      <c r="M71" s="592">
        <f t="shared" si="38"/>
        <v>108765.28</v>
      </c>
    </row>
    <row r="72" spans="1:13" x14ac:dyDescent="0.25">
      <c r="A72" s="664" t="s">
        <v>1983</v>
      </c>
      <c r="B72" s="600" t="s">
        <v>5033</v>
      </c>
      <c r="C72" s="509">
        <f>VLOOKUP(A72,'[1]R&amp;E EXPORT'!A:F,6,FALSE)</f>
        <v>4641796.16</v>
      </c>
      <c r="D72" s="509">
        <v>4040245</v>
      </c>
      <c r="E72" s="298">
        <v>4655466.96</v>
      </c>
      <c r="F72" s="298">
        <v>0</v>
      </c>
      <c r="G72" s="591">
        <f t="shared" si="35"/>
        <v>4655466.96</v>
      </c>
      <c r="H72" s="577">
        <v>4036244.64</v>
      </c>
      <c r="I72" s="577">
        <f t="shared" si="36"/>
        <v>619222.31999999983</v>
      </c>
      <c r="J72" s="589">
        <f t="shared" si="37"/>
        <v>0.86699028790873434</v>
      </c>
      <c r="K72" s="641">
        <v>4683090.2699999996</v>
      </c>
      <c r="L72" s="641"/>
      <c r="M72" s="592">
        <f t="shared" si="38"/>
        <v>4683090.2699999996</v>
      </c>
    </row>
    <row r="73" spans="1:13" x14ac:dyDescent="0.25">
      <c r="A73" s="664" t="s">
        <v>4570</v>
      </c>
      <c r="B73" s="600" t="s">
        <v>5034</v>
      </c>
      <c r="C73" s="509"/>
      <c r="D73" s="509"/>
      <c r="E73" s="298">
        <v>13000</v>
      </c>
      <c r="F73" s="298">
        <v>0</v>
      </c>
      <c r="G73" s="591">
        <f t="shared" si="35"/>
        <v>13000</v>
      </c>
      <c r="H73" s="577">
        <v>0</v>
      </c>
      <c r="I73" s="577">
        <f t="shared" si="36"/>
        <v>13000</v>
      </c>
      <c r="J73" s="589">
        <f t="shared" si="37"/>
        <v>0</v>
      </c>
      <c r="K73" s="298">
        <v>13000</v>
      </c>
      <c r="L73" s="298"/>
      <c r="M73" s="592">
        <f t="shared" si="38"/>
        <v>13000</v>
      </c>
    </row>
    <row r="74" spans="1:13" x14ac:dyDescent="0.25">
      <c r="A74" s="664" t="s">
        <v>1977</v>
      </c>
      <c r="B74" s="600" t="s">
        <v>5035</v>
      </c>
      <c r="C74" s="509">
        <f>VLOOKUP(A74,'[1]R&amp;E EXPORT'!A:F,6,FALSE)</f>
        <v>628994.36</v>
      </c>
      <c r="D74" s="509">
        <f>VLOOKUP(A74,'[1]R&amp;E EXPORT'!A:F,4,FALSE)</f>
        <v>0</v>
      </c>
      <c r="E74" s="298">
        <v>915362.88</v>
      </c>
      <c r="F74" s="298">
        <v>100000</v>
      </c>
      <c r="G74" s="591">
        <f t="shared" si="35"/>
        <v>1015362.88</v>
      </c>
      <c r="H74" s="577">
        <v>0</v>
      </c>
      <c r="I74" s="577">
        <f t="shared" si="36"/>
        <v>1015362.88</v>
      </c>
      <c r="J74" s="589">
        <f t="shared" si="37"/>
        <v>0</v>
      </c>
      <c r="K74" s="298">
        <v>915362.88</v>
      </c>
      <c r="L74" s="298"/>
      <c r="M74" s="592">
        <f t="shared" si="38"/>
        <v>915362.88</v>
      </c>
    </row>
    <row r="75" spans="1:13" x14ac:dyDescent="0.25">
      <c r="A75" s="664" t="s">
        <v>1970</v>
      </c>
      <c r="B75" s="677" t="s">
        <v>5036</v>
      </c>
      <c r="C75" s="509">
        <f>VLOOKUP(A75,'[1]R&amp;E EXPORT'!A:F,6,FALSE)</f>
        <v>9000</v>
      </c>
      <c r="D75" s="509">
        <f>VLOOKUP(A75,'[1]R&amp;E EXPORT'!A:F,4,FALSE)</f>
        <v>0</v>
      </c>
      <c r="E75" s="298">
        <v>20000</v>
      </c>
      <c r="F75" s="298">
        <v>0</v>
      </c>
      <c r="G75" s="591">
        <f t="shared" si="35"/>
        <v>20000</v>
      </c>
      <c r="H75" s="577">
        <v>20000</v>
      </c>
      <c r="I75" s="577">
        <f t="shared" si="36"/>
        <v>0</v>
      </c>
      <c r="J75" s="589">
        <f t="shared" si="37"/>
        <v>1</v>
      </c>
      <c r="K75" s="298">
        <v>20000</v>
      </c>
      <c r="L75" s="298"/>
      <c r="M75" s="592">
        <f t="shared" si="38"/>
        <v>20000</v>
      </c>
    </row>
    <row r="76" spans="1:13" x14ac:dyDescent="0.25">
      <c r="A76" s="664" t="s">
        <v>1969</v>
      </c>
      <c r="B76" s="677" t="s">
        <v>5037</v>
      </c>
      <c r="C76" s="509">
        <f>VLOOKUP(A76,'[1]R&amp;E EXPORT'!A:F,6,FALSE)</f>
        <v>5000</v>
      </c>
      <c r="D76" s="509">
        <f>VLOOKUP(A76,'[1]R&amp;E EXPORT'!A:F,4,FALSE)</f>
        <v>0</v>
      </c>
      <c r="E76" s="298"/>
      <c r="F76" s="298">
        <v>0</v>
      </c>
      <c r="G76" s="591">
        <f t="shared" si="35"/>
        <v>0</v>
      </c>
      <c r="H76" s="577">
        <v>0</v>
      </c>
      <c r="I76" s="577">
        <f t="shared" si="36"/>
        <v>0</v>
      </c>
      <c r="J76" s="589" t="e">
        <f t="shared" si="37"/>
        <v>#DIV/0!</v>
      </c>
      <c r="K76" s="298">
        <v>0</v>
      </c>
      <c r="L76" s="298"/>
      <c r="M76" s="592">
        <f t="shared" si="38"/>
        <v>0</v>
      </c>
    </row>
    <row r="77" spans="1:13" x14ac:dyDescent="0.25">
      <c r="A77" s="664" t="s">
        <v>1968</v>
      </c>
      <c r="B77" s="677" t="s">
        <v>5038</v>
      </c>
      <c r="C77" s="509">
        <f>VLOOKUP(A77,'[1]R&amp;E EXPORT'!A:F,6,FALSE)</f>
        <v>3000</v>
      </c>
      <c r="D77" s="509">
        <f>VLOOKUP(A77,'[1]R&amp;E EXPORT'!A:F,4,FALSE)</f>
        <v>0</v>
      </c>
      <c r="E77" s="298">
        <v>5825</v>
      </c>
      <c r="F77" s="298">
        <v>0</v>
      </c>
      <c r="G77" s="591">
        <f t="shared" si="35"/>
        <v>5825</v>
      </c>
      <c r="H77" s="577">
        <v>5825</v>
      </c>
      <c r="I77" s="577">
        <f t="shared" si="36"/>
        <v>0</v>
      </c>
      <c r="J77" s="589">
        <f t="shared" si="37"/>
        <v>1</v>
      </c>
      <c r="K77" s="298">
        <v>5825</v>
      </c>
      <c r="L77" s="298"/>
      <c r="M77" s="592">
        <f t="shared" si="38"/>
        <v>5825</v>
      </c>
    </row>
    <row r="78" spans="1:13" x14ac:dyDescent="0.25">
      <c r="A78" s="664" t="s">
        <v>1967</v>
      </c>
      <c r="B78" s="677" t="s">
        <v>5039</v>
      </c>
      <c r="C78" s="509">
        <f>VLOOKUP(A78,'[1]R&amp;E EXPORT'!A:F,6,FALSE)</f>
        <v>15000</v>
      </c>
      <c r="D78" s="509">
        <f>VLOOKUP(A78,'[1]R&amp;E EXPORT'!A:F,4,FALSE)</f>
        <v>0</v>
      </c>
      <c r="E78" s="298"/>
      <c r="F78" s="298">
        <v>0</v>
      </c>
      <c r="G78" s="591">
        <f t="shared" si="35"/>
        <v>0</v>
      </c>
      <c r="H78" s="577">
        <v>0</v>
      </c>
      <c r="I78" s="577">
        <f t="shared" si="36"/>
        <v>0</v>
      </c>
      <c r="J78" s="589" t="e">
        <f t="shared" si="37"/>
        <v>#DIV/0!</v>
      </c>
      <c r="K78" s="298">
        <v>0</v>
      </c>
      <c r="L78" s="298"/>
      <c r="M78" s="592">
        <f t="shared" si="38"/>
        <v>0</v>
      </c>
    </row>
    <row r="79" spans="1:13" ht="13.8" thickBot="1" x14ac:dyDescent="0.3">
      <c r="A79" s="665" t="s">
        <v>1945</v>
      </c>
      <c r="B79" s="678" t="s">
        <v>5040</v>
      </c>
      <c r="C79" s="506">
        <f>VLOOKUP(A79,'[1]R&amp;E EXPORT'!A:F,6,FALSE)</f>
        <v>618500</v>
      </c>
      <c r="D79" s="506">
        <f>VLOOKUP(A79,'[1]R&amp;E EXPORT'!A:F,4,FALSE)</f>
        <v>0</v>
      </c>
      <c r="E79" s="299">
        <v>547500</v>
      </c>
      <c r="F79" s="299">
        <v>0</v>
      </c>
      <c r="G79" s="657">
        <f t="shared" si="35"/>
        <v>547500</v>
      </c>
      <c r="H79" s="580">
        <v>547500</v>
      </c>
      <c r="I79" s="580">
        <f t="shared" si="36"/>
        <v>0</v>
      </c>
      <c r="J79" s="658">
        <f t="shared" si="37"/>
        <v>1</v>
      </c>
      <c r="K79" s="299">
        <v>547500</v>
      </c>
      <c r="L79" s="299"/>
      <c r="M79" s="602">
        <f t="shared" si="38"/>
        <v>547500</v>
      </c>
    </row>
    <row r="80" spans="1:13" x14ac:dyDescent="0.25">
      <c r="B80" s="577" t="s">
        <v>186</v>
      </c>
      <c r="C80" s="592">
        <f t="shared" ref="C80:M80" si="39">SUM(C69:C79)</f>
        <v>6088581.4000000004</v>
      </c>
      <c r="D80" s="592">
        <f t="shared" si="39"/>
        <v>4285582.58</v>
      </c>
      <c r="E80" s="577">
        <f t="shared" si="39"/>
        <v>6371441.8399999999</v>
      </c>
      <c r="F80" s="577">
        <f t="shared" si="39"/>
        <v>100000</v>
      </c>
      <c r="G80" s="577">
        <f t="shared" si="39"/>
        <v>6471441.8399999999</v>
      </c>
      <c r="H80" s="577">
        <f t="shared" si="39"/>
        <v>4898856.1900000004</v>
      </c>
      <c r="I80" s="577">
        <f t="shared" si="39"/>
        <v>1572585.65</v>
      </c>
      <c r="J80" s="589">
        <f t="shared" si="37"/>
        <v>0.7569960931612113</v>
      </c>
      <c r="K80" s="577">
        <f t="shared" si="39"/>
        <v>6380553.4299999997</v>
      </c>
      <c r="L80" s="577">
        <f t="shared" si="39"/>
        <v>0</v>
      </c>
      <c r="M80" s="577">
        <f t="shared" si="39"/>
        <v>6380553.4299999997</v>
      </c>
    </row>
    <row r="81" spans="1:10" x14ac:dyDescent="0.25">
      <c r="D81" s="632"/>
      <c r="F81" s="507"/>
      <c r="J81" s="589"/>
    </row>
    <row r="82" spans="1:10" hidden="1" x14ac:dyDescent="0.25">
      <c r="B82" s="598" t="s">
        <v>4571</v>
      </c>
      <c r="F82" s="507"/>
      <c r="J82" s="589" t="e">
        <f t="shared" si="37"/>
        <v>#DIV/0!</v>
      </c>
    </row>
    <row r="83" spans="1:10" hidden="1" x14ac:dyDescent="0.25">
      <c r="B83" s="577" t="s">
        <v>4572</v>
      </c>
      <c r="D83" s="592" t="e">
        <f>SUM(#REF!)</f>
        <v>#REF!</v>
      </c>
      <c r="F83" s="507"/>
      <c r="J83" s="589" t="e">
        <f t="shared" si="37"/>
        <v>#DIV/0!</v>
      </c>
    </row>
    <row r="84" spans="1:10" hidden="1" x14ac:dyDescent="0.25">
      <c r="B84" s="577" t="s">
        <v>4573</v>
      </c>
      <c r="D84" s="592" t="e">
        <f>SUM(#REF!)</f>
        <v>#REF!</v>
      </c>
      <c r="F84" s="507"/>
      <c r="J84" s="589" t="e">
        <f t="shared" si="37"/>
        <v>#DIV/0!</v>
      </c>
    </row>
    <row r="85" spans="1:10" hidden="1" x14ac:dyDescent="0.25">
      <c r="A85" s="578" t="s">
        <v>4574</v>
      </c>
      <c r="B85" s="577" t="s">
        <v>4575</v>
      </c>
      <c r="C85" s="592">
        <v>0</v>
      </c>
      <c r="D85" s="592" t="e">
        <f>SUM(#REF!)</f>
        <v>#REF!</v>
      </c>
      <c r="E85" s="577">
        <v>0</v>
      </c>
      <c r="F85" s="507"/>
      <c r="J85" s="589" t="e">
        <f t="shared" si="37"/>
        <v>#DIV/0!</v>
      </c>
    </row>
    <row r="86" spans="1:10" hidden="1" x14ac:dyDescent="0.25">
      <c r="A86" s="578" t="s">
        <v>4576</v>
      </c>
      <c r="B86" s="577" t="s">
        <v>4575</v>
      </c>
      <c r="C86" s="592">
        <v>0</v>
      </c>
      <c r="D86" s="592" t="e">
        <f>SUM(#REF!)</f>
        <v>#REF!</v>
      </c>
      <c r="E86" s="577">
        <v>0</v>
      </c>
      <c r="F86" s="507"/>
      <c r="J86" s="589" t="e">
        <f t="shared" si="37"/>
        <v>#DIV/0!</v>
      </c>
    </row>
    <row r="87" spans="1:10" hidden="1" x14ac:dyDescent="0.25">
      <c r="A87" s="578" t="s">
        <v>4577</v>
      </c>
      <c r="B87" s="577" t="s">
        <v>4578</v>
      </c>
      <c r="C87" s="592">
        <v>0</v>
      </c>
      <c r="D87" s="592" t="e">
        <f>SUM(#REF!)</f>
        <v>#REF!</v>
      </c>
      <c r="E87" s="577">
        <v>0</v>
      </c>
      <c r="F87" s="507"/>
      <c r="J87" s="589" t="e">
        <f t="shared" si="37"/>
        <v>#DIV/0!</v>
      </c>
    </row>
    <row r="88" spans="1:10" hidden="1" x14ac:dyDescent="0.25">
      <c r="A88" s="578" t="s">
        <v>4579</v>
      </c>
      <c r="B88" s="577" t="s">
        <v>4578</v>
      </c>
      <c r="C88" s="592">
        <v>0</v>
      </c>
      <c r="D88" s="592" t="e">
        <f>SUM(#REF!)</f>
        <v>#REF!</v>
      </c>
      <c r="E88" s="577">
        <v>0</v>
      </c>
      <c r="F88" s="507"/>
      <c r="J88" s="589" t="e">
        <f t="shared" si="37"/>
        <v>#DIV/0!</v>
      </c>
    </row>
    <row r="89" spans="1:10" hidden="1" x14ac:dyDescent="0.25">
      <c r="A89" s="578" t="s">
        <v>4580</v>
      </c>
      <c r="B89" s="577" t="s">
        <v>4581</v>
      </c>
      <c r="C89" s="592">
        <v>0</v>
      </c>
      <c r="D89" s="592" t="e">
        <f>SUM(#REF!)</f>
        <v>#REF!</v>
      </c>
      <c r="E89" s="577">
        <v>0</v>
      </c>
      <c r="F89" s="507"/>
      <c r="J89" s="589" t="e">
        <f t="shared" si="37"/>
        <v>#DIV/0!</v>
      </c>
    </row>
    <row r="90" spans="1:10" hidden="1" x14ac:dyDescent="0.25">
      <c r="A90" s="578" t="s">
        <v>4582</v>
      </c>
      <c r="B90" s="577" t="s">
        <v>4581</v>
      </c>
      <c r="C90" s="592">
        <v>0</v>
      </c>
      <c r="D90" s="592" t="e">
        <f>SUM(#REF!)</f>
        <v>#REF!</v>
      </c>
      <c r="E90" s="577">
        <v>0</v>
      </c>
      <c r="F90" s="507"/>
      <c r="J90" s="589" t="e">
        <f t="shared" si="37"/>
        <v>#DIV/0!</v>
      </c>
    </row>
    <row r="91" spans="1:10" hidden="1" x14ac:dyDescent="0.25">
      <c r="A91" s="578" t="s">
        <v>4583</v>
      </c>
      <c r="B91" s="577" t="s">
        <v>4584</v>
      </c>
      <c r="C91" s="679">
        <v>0</v>
      </c>
      <c r="D91" s="592" t="e">
        <f>SUM(#REF!)</f>
        <v>#REF!</v>
      </c>
      <c r="E91" s="577">
        <v>0</v>
      </c>
      <c r="F91" s="507"/>
      <c r="J91" s="589" t="e">
        <f t="shared" si="37"/>
        <v>#DIV/0!</v>
      </c>
    </row>
    <row r="92" spans="1:10" hidden="1" x14ac:dyDescent="0.25">
      <c r="A92" s="578" t="s">
        <v>4585</v>
      </c>
      <c r="B92" s="577" t="s">
        <v>4584</v>
      </c>
      <c r="C92" s="679">
        <v>0</v>
      </c>
      <c r="D92" s="592" t="e">
        <f>SUM(#REF!)</f>
        <v>#REF!</v>
      </c>
      <c r="E92" s="577">
        <v>0</v>
      </c>
      <c r="F92" s="507"/>
      <c r="J92" s="589" t="e">
        <f t="shared" si="37"/>
        <v>#DIV/0!</v>
      </c>
    </row>
    <row r="93" spans="1:10" hidden="1" x14ac:dyDescent="0.25">
      <c r="A93" s="578" t="s">
        <v>4583</v>
      </c>
      <c r="B93" s="577" t="s">
        <v>4586</v>
      </c>
      <c r="C93" s="592">
        <v>0</v>
      </c>
      <c r="D93" s="592" t="e">
        <f>SUM(#REF!)</f>
        <v>#REF!</v>
      </c>
      <c r="E93" s="577">
        <v>0</v>
      </c>
      <c r="F93" s="507"/>
      <c r="J93" s="589" t="e">
        <f t="shared" si="37"/>
        <v>#DIV/0!</v>
      </c>
    </row>
    <row r="94" spans="1:10" hidden="1" x14ac:dyDescent="0.25">
      <c r="A94" s="578" t="s">
        <v>4585</v>
      </c>
      <c r="B94" s="577" t="s">
        <v>4586</v>
      </c>
      <c r="C94" s="592">
        <v>0</v>
      </c>
      <c r="D94" s="592" t="e">
        <f>SUM(#REF!)</f>
        <v>#REF!</v>
      </c>
      <c r="E94" s="577">
        <v>0</v>
      </c>
      <c r="F94" s="507"/>
      <c r="J94" s="589" t="e">
        <f t="shared" si="37"/>
        <v>#DIV/0!</v>
      </c>
    </row>
    <row r="95" spans="1:10" hidden="1" x14ac:dyDescent="0.25">
      <c r="B95" s="577" t="s">
        <v>4587</v>
      </c>
      <c r="C95" s="592">
        <f>SUM(C85:C94)</f>
        <v>0</v>
      </c>
      <c r="D95" s="592" t="e">
        <f>SUM(D83:D94)</f>
        <v>#REF!</v>
      </c>
      <c r="E95" s="577">
        <v>0</v>
      </c>
      <c r="F95" s="507"/>
      <c r="J95" s="589" t="e">
        <f t="shared" si="37"/>
        <v>#DIV/0!</v>
      </c>
    </row>
    <row r="96" spans="1:10" hidden="1" x14ac:dyDescent="0.25">
      <c r="F96" s="507"/>
      <c r="J96" s="589" t="e">
        <f t="shared" si="37"/>
        <v>#DIV/0!</v>
      </c>
    </row>
    <row r="97" spans="1:14" ht="13.8" thickBot="1" x14ac:dyDescent="0.3">
      <c r="B97" s="510" t="s">
        <v>4588</v>
      </c>
      <c r="C97" s="511" t="e">
        <f t="shared" ref="C97:M97" si="40">SUM(C9+C18+C27+C57+C66+C80+C95)</f>
        <v>#N/A</v>
      </c>
      <c r="D97" s="511" t="e">
        <f t="shared" si="40"/>
        <v>#N/A</v>
      </c>
      <c r="E97" s="510">
        <f t="shared" si="40"/>
        <v>7206016.8399999999</v>
      </c>
      <c r="F97" s="510">
        <f t="shared" si="40"/>
        <v>100000</v>
      </c>
      <c r="G97" s="510">
        <f t="shared" si="40"/>
        <v>7571016.8399999999</v>
      </c>
      <c r="H97" s="510">
        <f t="shared" si="40"/>
        <v>5866318.5600000005</v>
      </c>
      <c r="I97" s="510">
        <f t="shared" si="40"/>
        <v>1704698.2799999998</v>
      </c>
      <c r="J97" s="589">
        <f t="shared" si="37"/>
        <v>0.7748389263918215</v>
      </c>
      <c r="K97" s="510">
        <f t="shared" si="40"/>
        <v>7545361.6199999992</v>
      </c>
      <c r="L97" s="510">
        <f t="shared" si="40"/>
        <v>0</v>
      </c>
      <c r="M97" s="510">
        <f t="shared" si="40"/>
        <v>7545361.6199999992</v>
      </c>
      <c r="N97" s="577">
        <f>SUM(N7:N79)</f>
        <v>339700</v>
      </c>
    </row>
    <row r="98" spans="1:14" x14ac:dyDescent="0.25">
      <c r="C98" s="632"/>
      <c r="D98" s="632"/>
      <c r="E98" s="577">
        <v>7061041.8399999999</v>
      </c>
      <c r="F98" s="632"/>
    </row>
    <row r="99" spans="1:14" x14ac:dyDescent="0.25">
      <c r="C99" s="679"/>
      <c r="D99" s="679"/>
      <c r="E99" s="577">
        <f>SUM(E97-E98)</f>
        <v>144975</v>
      </c>
    </row>
    <row r="103" spans="1:14" x14ac:dyDescent="0.25">
      <c r="A103" s="578" t="s">
        <v>385</v>
      </c>
    </row>
    <row r="104" spans="1:14" x14ac:dyDescent="0.25">
      <c r="A104" s="578" t="s">
        <v>385</v>
      </c>
    </row>
    <row r="105" spans="1:14" x14ac:dyDescent="0.25">
      <c r="A105" s="578" t="s">
        <v>385</v>
      </c>
    </row>
  </sheetData>
  <phoneticPr fontId="0" type="noConversion"/>
  <conditionalFormatting sqref="A55">
    <cfRule type="containsText" dxfId="8" priority="1" operator="containsText" text="VP1">
      <formula>NOT(ISERROR(SEARCH("VP1",A55)))</formula>
    </cfRule>
  </conditionalFormatting>
  <printOptions horizontalCentered="1" verticalCentered="1" gridLines="1"/>
  <pageMargins left="0" right="0" top="0" bottom="0" header="0" footer="0"/>
  <pageSetup fitToHeight="2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9"/>
  <sheetViews>
    <sheetView zoomScaleNormal="100" workbookViewId="0">
      <pane xSplit="2" ySplit="6" topLeftCell="D7" activePane="bottomRight" state="frozen"/>
      <selection activeCell="AA35" sqref="AA35"/>
      <selection pane="topRight" activeCell="AA35" sqref="AA35"/>
      <selection pane="bottomLeft" activeCell="AA35" sqref="AA35"/>
      <selection pane="bottomRight" activeCell="D1" sqref="D1:D1048576"/>
    </sheetView>
  </sheetViews>
  <sheetFormatPr defaultColWidth="9" defaultRowHeight="13.2" x14ac:dyDescent="0.25"/>
  <cols>
    <col min="1" max="1" width="11.09765625" style="578" customWidth="1"/>
    <col min="2" max="2" width="21.8984375" style="577" bestFit="1" customWidth="1"/>
    <col min="3" max="4" width="12.59765625" style="588" bestFit="1" customWidth="1"/>
    <col min="5" max="8" width="13.19921875" style="577" customWidth="1"/>
    <col min="9" max="9" width="12.296875" style="577" bestFit="1" customWidth="1"/>
    <col min="10" max="10" width="8.19921875" style="577" bestFit="1" customWidth="1"/>
    <col min="11" max="11" width="13.19921875" style="577" customWidth="1"/>
    <col min="12" max="12" width="7.09765625" style="577" bestFit="1" customWidth="1"/>
    <col min="13" max="13" width="11.69921875" style="577" bestFit="1" customWidth="1"/>
    <col min="14" max="14" width="9.5" style="577" bestFit="1" customWidth="1"/>
    <col min="15" max="16384" width="9" style="577"/>
  </cols>
  <sheetData>
    <row r="1" spans="1:13" x14ac:dyDescent="0.25">
      <c r="A1" s="577" t="s">
        <v>138</v>
      </c>
      <c r="C1" s="587"/>
      <c r="D1" s="587"/>
      <c r="M1" s="576">
        <f ca="1">TODAY()</f>
        <v>46104</v>
      </c>
    </row>
    <row r="2" spans="1:13" x14ac:dyDescent="0.25">
      <c r="A2" s="586" t="s">
        <v>4452</v>
      </c>
      <c r="B2" s="586"/>
      <c r="C2" s="652"/>
      <c r="D2" s="652"/>
      <c r="E2" s="582"/>
    </row>
    <row r="3" spans="1:13" x14ac:dyDescent="0.25">
      <c r="A3" s="633" t="s">
        <v>64</v>
      </c>
      <c r="C3" s="652"/>
      <c r="D3" s="652"/>
      <c r="E3" s="582"/>
    </row>
    <row r="4" spans="1:13" s="633" customFormat="1" x14ac:dyDescent="0.25">
      <c r="A4" s="590"/>
      <c r="B4" s="635"/>
      <c r="C4" s="590"/>
      <c r="D4" s="590"/>
      <c r="E4" s="578" t="s">
        <v>4534</v>
      </c>
      <c r="F4" s="578" t="s">
        <v>4536</v>
      </c>
      <c r="G4" s="578" t="s">
        <v>4539</v>
      </c>
      <c r="H4" s="578" t="s">
        <v>338</v>
      </c>
      <c r="I4" s="578"/>
      <c r="J4" s="578"/>
      <c r="K4" s="578" t="s">
        <v>4547</v>
      </c>
      <c r="L4" s="578" t="s">
        <v>132</v>
      </c>
      <c r="M4" s="578" t="s">
        <v>5427</v>
      </c>
    </row>
    <row r="5" spans="1:13" s="633" customFormat="1" x14ac:dyDescent="0.25">
      <c r="C5" s="578" t="s">
        <v>41</v>
      </c>
      <c r="D5" s="578" t="s">
        <v>41</v>
      </c>
      <c r="E5" s="578" t="s">
        <v>4535</v>
      </c>
      <c r="F5" s="578" t="s">
        <v>4535</v>
      </c>
      <c r="G5" s="578" t="s">
        <v>4535</v>
      </c>
      <c r="H5" s="578" t="s">
        <v>4537</v>
      </c>
      <c r="I5" s="578"/>
      <c r="J5" s="578"/>
      <c r="K5" s="578" t="s">
        <v>4546</v>
      </c>
      <c r="L5" s="578" t="s">
        <v>5305</v>
      </c>
      <c r="M5" s="578" t="s">
        <v>5420</v>
      </c>
    </row>
    <row r="6" spans="1:13" s="633" customFormat="1" ht="13.8" thickBot="1" x14ac:dyDescent="0.3">
      <c r="A6" s="636" t="s">
        <v>160</v>
      </c>
      <c r="B6" s="594" t="s">
        <v>161</v>
      </c>
      <c r="C6" s="637">
        <v>45443</v>
      </c>
      <c r="D6" s="637">
        <v>45808</v>
      </c>
      <c r="E6" s="594" t="s">
        <v>4424</v>
      </c>
      <c r="F6" s="594" t="s">
        <v>4424</v>
      </c>
      <c r="G6" s="594" t="s">
        <v>4424</v>
      </c>
      <c r="H6" s="594" t="s">
        <v>4538</v>
      </c>
      <c r="I6" s="594" t="s">
        <v>4553</v>
      </c>
      <c r="J6" s="597" t="s">
        <v>4319</v>
      </c>
      <c r="K6" s="579" t="s">
        <v>4545</v>
      </c>
      <c r="L6" s="579" t="s">
        <v>4545</v>
      </c>
      <c r="M6" s="579" t="s">
        <v>4545</v>
      </c>
    </row>
    <row r="7" spans="1:13" s="633" customFormat="1" x14ac:dyDescent="0.25">
      <c r="A7" s="582"/>
      <c r="B7" s="676"/>
      <c r="C7" s="652"/>
      <c r="D7" s="652"/>
      <c r="E7" s="582"/>
      <c r="F7" s="577"/>
      <c r="G7" s="577"/>
      <c r="H7" s="577"/>
      <c r="I7" s="577"/>
      <c r="J7" s="577"/>
      <c r="K7" s="577"/>
    </row>
    <row r="8" spans="1:13" x14ac:dyDescent="0.25">
      <c r="A8" s="664" t="s">
        <v>3676</v>
      </c>
      <c r="B8" s="600" t="s">
        <v>4646</v>
      </c>
      <c r="C8" s="345">
        <f>+VLOOKUP(A8,'R&amp;E EXPORT'!A:F,6,FALSE)</f>
        <v>1940590.51</v>
      </c>
      <c r="D8" s="345">
        <v>1891783</v>
      </c>
      <c r="E8" s="577">
        <v>2215000</v>
      </c>
      <c r="F8" s="577">
        <v>-200000</v>
      </c>
      <c r="G8" s="577">
        <f>SUM(E8:F8)</f>
        <v>2015000</v>
      </c>
      <c r="H8" s="577">
        <v>1086147.29</v>
      </c>
      <c r="I8" s="577">
        <f>SUM(H8-G8)</f>
        <v>-928852.71</v>
      </c>
      <c r="J8" s="589">
        <f>SUM(H8/G8)</f>
        <v>0.53903091315136475</v>
      </c>
      <c r="K8" s="577">
        <v>2824592.11</v>
      </c>
      <c r="M8" s="577">
        <f>SUM(K8:L8)</f>
        <v>2824592.11</v>
      </c>
    </row>
    <row r="9" spans="1:13" x14ac:dyDescent="0.25">
      <c r="A9" s="664" t="s">
        <v>3678</v>
      </c>
      <c r="B9" s="600" t="s">
        <v>4639</v>
      </c>
      <c r="C9" s="345">
        <f>+VLOOKUP(A9,'R&amp;E EXPORT'!A:F,6,FALSE)</f>
        <v>29965.52</v>
      </c>
      <c r="D9" s="345">
        <f>+VLOOKUP(A9,'R&amp;E EXPORT'!A:F,4,FALSE)</f>
        <v>31462.9</v>
      </c>
      <c r="E9" s="577">
        <v>50000</v>
      </c>
      <c r="F9" s="577">
        <v>0</v>
      </c>
      <c r="G9" s="577">
        <f t="shared" ref="G9:G11" si="0">SUM(E9:F9)</f>
        <v>50000</v>
      </c>
      <c r="H9" s="577">
        <v>24263.87</v>
      </c>
      <c r="I9" s="577">
        <f t="shared" ref="I9:I12" si="1">SUM(H9-G9)</f>
        <v>-25736.13</v>
      </c>
      <c r="J9" s="589">
        <f t="shared" ref="J9:J17" si="2">SUM(H9/G9)</f>
        <v>0.48527739999999997</v>
      </c>
      <c r="K9" s="577">
        <v>50000</v>
      </c>
      <c r="M9" s="577">
        <f t="shared" ref="M9:M13" si="3">SUM(K9:L9)</f>
        <v>50000</v>
      </c>
    </row>
    <row r="10" spans="1:13" x14ac:dyDescent="0.25">
      <c r="A10" s="615" t="s">
        <v>3680</v>
      </c>
      <c r="B10" s="600" t="s">
        <v>4641</v>
      </c>
      <c r="C10" s="345">
        <f>+VLOOKUP(A10,'R&amp;E EXPORT'!A:F,6,FALSE)</f>
        <v>0</v>
      </c>
      <c r="D10" s="345">
        <f>+VLOOKUP(A10,'R&amp;E EXPORT'!A:F,4,FALSE)</f>
        <v>0</v>
      </c>
      <c r="E10" s="577">
        <v>5000</v>
      </c>
      <c r="F10" s="577">
        <v>0</v>
      </c>
      <c r="G10" s="577">
        <f t="shared" si="0"/>
        <v>5000</v>
      </c>
      <c r="H10" s="577">
        <v>0</v>
      </c>
      <c r="I10" s="577">
        <f t="shared" si="1"/>
        <v>-5000</v>
      </c>
      <c r="J10" s="589">
        <f t="shared" si="2"/>
        <v>0</v>
      </c>
      <c r="K10" s="577">
        <v>5000</v>
      </c>
      <c r="M10" s="577">
        <f t="shared" si="3"/>
        <v>5000</v>
      </c>
    </row>
    <row r="11" spans="1:13" ht="11.4" customHeight="1" x14ac:dyDescent="0.25">
      <c r="A11" s="664" t="s">
        <v>3682</v>
      </c>
      <c r="B11" s="600" t="s">
        <v>4641</v>
      </c>
      <c r="C11" s="345">
        <f>+VLOOKUP(A11,'R&amp;E EXPORT'!A:F,6,FALSE)</f>
        <v>10617.32</v>
      </c>
      <c r="D11" s="345">
        <v>2706</v>
      </c>
      <c r="E11" s="577">
        <v>10000</v>
      </c>
      <c r="F11" s="577">
        <v>0</v>
      </c>
      <c r="G11" s="577">
        <f t="shared" si="0"/>
        <v>10000</v>
      </c>
      <c r="H11" s="577">
        <v>2602.67</v>
      </c>
      <c r="I11" s="577">
        <f t="shared" si="1"/>
        <v>-7397.33</v>
      </c>
      <c r="J11" s="589">
        <f t="shared" si="2"/>
        <v>0.26026700000000003</v>
      </c>
      <c r="K11" s="577">
        <v>10000</v>
      </c>
      <c r="M11" s="577">
        <f t="shared" si="3"/>
        <v>10000</v>
      </c>
    </row>
    <row r="12" spans="1:13" x14ac:dyDescent="0.25">
      <c r="A12" s="664" t="s">
        <v>3684</v>
      </c>
      <c r="B12" s="600" t="s">
        <v>4626</v>
      </c>
      <c r="C12" s="329">
        <f>+VLOOKUP(A12,'R&amp;E EXPORT'!A:F,6,FALSE)</f>
        <v>41720.9</v>
      </c>
      <c r="D12" s="329">
        <f>+VLOOKUP(A12,'R&amp;E EXPORT'!A:F,4,FALSE)</f>
        <v>0</v>
      </c>
      <c r="E12" s="577">
        <v>0</v>
      </c>
      <c r="F12" s="577">
        <v>0</v>
      </c>
      <c r="G12" s="577">
        <v>0</v>
      </c>
      <c r="H12" s="577">
        <v>0</v>
      </c>
      <c r="I12" s="577">
        <f t="shared" si="1"/>
        <v>0</v>
      </c>
      <c r="J12" s="669" t="e">
        <f t="shared" si="2"/>
        <v>#DIV/0!</v>
      </c>
      <c r="K12" s="577">
        <v>0</v>
      </c>
      <c r="M12" s="577">
        <f t="shared" si="3"/>
        <v>0</v>
      </c>
    </row>
    <row r="13" spans="1:13" ht="13.8" thickBot="1" x14ac:dyDescent="0.3">
      <c r="A13" s="664" t="s">
        <v>4567</v>
      </c>
      <c r="B13" s="592" t="s">
        <v>4564</v>
      </c>
      <c r="C13" s="680"/>
      <c r="D13" s="680"/>
      <c r="E13" s="299">
        <v>0</v>
      </c>
      <c r="F13" s="580">
        <v>295992.61</v>
      </c>
      <c r="G13" s="580">
        <f t="shared" ref="G13" si="4">SUM(E13:F13)</f>
        <v>295992.61</v>
      </c>
      <c r="H13" s="580">
        <v>0</v>
      </c>
      <c r="I13" s="580">
        <f t="shared" ref="I13" si="5">SUM(H13-G13)</f>
        <v>-295992.61</v>
      </c>
      <c r="J13" s="658">
        <f t="shared" ref="J13" si="6">SUM(H13/G13)</f>
        <v>0</v>
      </c>
      <c r="K13" s="580">
        <v>0</v>
      </c>
      <c r="L13" s="580"/>
      <c r="M13" s="580">
        <f t="shared" si="3"/>
        <v>0</v>
      </c>
    </row>
    <row r="14" spans="1:13" x14ac:dyDescent="0.25">
      <c r="A14" s="577"/>
      <c r="E14" s="331"/>
      <c r="J14" s="589"/>
    </row>
    <row r="15" spans="1:13" x14ac:dyDescent="0.25">
      <c r="B15" s="531" t="s">
        <v>1743</v>
      </c>
      <c r="C15" s="532">
        <f t="shared" ref="C15:I15" si="7">SUM(C8:C13)</f>
        <v>2022894.25</v>
      </c>
      <c r="D15" s="532">
        <f t="shared" si="7"/>
        <v>1925951.9</v>
      </c>
      <c r="E15" s="531">
        <f t="shared" si="7"/>
        <v>2280000</v>
      </c>
      <c r="F15" s="531">
        <f t="shared" si="7"/>
        <v>95992.609999999986</v>
      </c>
      <c r="G15" s="531">
        <f t="shared" si="7"/>
        <v>2375992.61</v>
      </c>
      <c r="H15" s="531">
        <f t="shared" si="7"/>
        <v>1113013.83</v>
      </c>
      <c r="I15" s="531">
        <f t="shared" si="7"/>
        <v>-1262978.7799999998</v>
      </c>
      <c r="J15" s="589">
        <f t="shared" si="2"/>
        <v>0.46844162112103543</v>
      </c>
      <c r="K15" s="531">
        <f t="shared" ref="K15:M17" si="8">SUM(K8:K13)</f>
        <v>2889592.11</v>
      </c>
      <c r="L15" s="531">
        <f t="shared" si="8"/>
        <v>0</v>
      </c>
      <c r="M15" s="531">
        <f t="shared" si="8"/>
        <v>2889592.11</v>
      </c>
    </row>
    <row r="16" spans="1:13" x14ac:dyDescent="0.25">
      <c r="B16" s="578"/>
      <c r="C16" s="587"/>
      <c r="D16" s="587"/>
      <c r="E16" s="681"/>
    </row>
    <row r="17" spans="1:13" s="633" customFormat="1" x14ac:dyDescent="0.25">
      <c r="B17" s="633" t="s">
        <v>25</v>
      </c>
      <c r="C17" s="588" t="e">
        <f>'Refuse F Exp'!#REF!</f>
        <v>#REF!</v>
      </c>
      <c r="D17" s="588" t="e">
        <f>'Refuse F Exp'!C70</f>
        <v>#N/A</v>
      </c>
      <c r="E17" s="577">
        <f>'Refuse F Exp'!D70</f>
        <v>2575242.611</v>
      </c>
      <c r="F17" s="577">
        <v>-200000</v>
      </c>
      <c r="G17" s="577">
        <v>2416823.61</v>
      </c>
      <c r="H17" s="577">
        <v>1449169.96</v>
      </c>
      <c r="I17" s="577">
        <v>669591.79</v>
      </c>
      <c r="J17" s="589">
        <f t="shared" si="2"/>
        <v>0.59961759476522158</v>
      </c>
      <c r="K17" s="577">
        <v>2889592.11</v>
      </c>
      <c r="L17" s="531">
        <f t="shared" si="8"/>
        <v>0</v>
      </c>
      <c r="M17" s="577">
        <v>2889592.11</v>
      </c>
    </row>
    <row r="18" spans="1:13" s="633" customFormat="1" x14ac:dyDescent="0.25">
      <c r="A18" s="635"/>
      <c r="C18" s="587"/>
      <c r="D18" s="587"/>
      <c r="E18" s="298"/>
      <c r="F18" s="577"/>
      <c r="G18" s="577"/>
      <c r="H18" s="577"/>
      <c r="I18" s="577"/>
      <c r="J18" s="577"/>
      <c r="K18" s="577"/>
    </row>
    <row r="19" spans="1:13" s="633" customFormat="1" ht="13.8" thickBot="1" x14ac:dyDescent="0.3">
      <c r="A19" s="635"/>
      <c r="B19" s="670" t="s">
        <v>26</v>
      </c>
      <c r="C19" s="682" t="e">
        <f t="shared" ref="C19:I19" si="9">+C15-C17</f>
        <v>#REF!</v>
      </c>
      <c r="D19" s="682" t="e">
        <f t="shared" si="9"/>
        <v>#N/A</v>
      </c>
      <c r="E19" s="672">
        <f t="shared" si="9"/>
        <v>-295242.61100000003</v>
      </c>
      <c r="F19" s="672">
        <f t="shared" si="9"/>
        <v>295992.61</v>
      </c>
      <c r="G19" s="672">
        <f t="shared" si="9"/>
        <v>-40831</v>
      </c>
      <c r="H19" s="672">
        <f t="shared" si="9"/>
        <v>-336156.12999999989</v>
      </c>
      <c r="I19" s="672">
        <f t="shared" si="9"/>
        <v>-1932570.5699999998</v>
      </c>
      <c r="J19" s="589"/>
      <c r="K19" s="672">
        <f t="shared" ref="K19:M19" si="10">+K15-K17</f>
        <v>0</v>
      </c>
      <c r="L19" s="672">
        <f t="shared" si="10"/>
        <v>0</v>
      </c>
      <c r="M19" s="672">
        <f t="shared" si="10"/>
        <v>0</v>
      </c>
    </row>
    <row r="20" spans="1:13" ht="13.8" thickTop="1" x14ac:dyDescent="0.25">
      <c r="K20" s="578"/>
    </row>
    <row r="21" spans="1:13" x14ac:dyDescent="0.25">
      <c r="E21" s="578"/>
    </row>
    <row r="26" spans="1:13" hidden="1" x14ac:dyDescent="0.25">
      <c r="C26" s="588" t="s">
        <v>4473</v>
      </c>
    </row>
    <row r="27" spans="1:13" hidden="1" x14ac:dyDescent="0.25">
      <c r="C27" s="588" t="s">
        <v>4474</v>
      </c>
      <c r="D27" s="588" t="s">
        <v>4477</v>
      </c>
      <c r="F27" s="577" t="e">
        <f>#REF!/E27</f>
        <v>#REF!</v>
      </c>
    </row>
    <row r="28" spans="1:13" hidden="1" x14ac:dyDescent="0.25">
      <c r="C28" s="588" t="s">
        <v>4475</v>
      </c>
      <c r="D28" s="588" t="s">
        <v>4476</v>
      </c>
      <c r="F28" s="577" t="e">
        <f>#REF!/E28</f>
        <v>#REF!</v>
      </c>
    </row>
    <row r="29" spans="1:13" hidden="1" x14ac:dyDescent="0.25"/>
    <row r="30" spans="1:13" hidden="1" x14ac:dyDescent="0.25"/>
    <row r="31" spans="1:13" hidden="1" x14ac:dyDescent="0.25">
      <c r="D31" s="588">
        <f>6300*7</f>
        <v>44100</v>
      </c>
    </row>
    <row r="32" spans="1:13" hidden="1" x14ac:dyDescent="0.25"/>
    <row r="33" spans="3:4" hidden="1" x14ac:dyDescent="0.25"/>
    <row r="34" spans="3:4" hidden="1" x14ac:dyDescent="0.25">
      <c r="D34" s="588">
        <v>70</v>
      </c>
    </row>
    <row r="35" spans="3:4" hidden="1" x14ac:dyDescent="0.25">
      <c r="C35" s="588">
        <v>177</v>
      </c>
      <c r="D35" s="588">
        <f>D34*6500</f>
        <v>455000</v>
      </c>
    </row>
    <row r="36" spans="3:4" hidden="1" x14ac:dyDescent="0.25"/>
    <row r="37" spans="3:4" hidden="1" x14ac:dyDescent="0.25"/>
    <row r="38" spans="3:4" hidden="1" x14ac:dyDescent="0.25"/>
    <row r="39" spans="3:4" hidden="1" x14ac:dyDescent="0.25"/>
  </sheetData>
  <mergeCells count="1">
    <mergeCell ref="A2:B2"/>
  </mergeCells>
  <phoneticPr fontId="0" type="noConversion"/>
  <conditionalFormatting sqref="A10">
    <cfRule type="containsText" dxfId="7" priority="1" operator="containsText" text="VP1">
      <formula>NOT(ISERROR(SEARCH("VP1",A10)))</formula>
    </cfRule>
  </conditionalFormatting>
  <printOptions horizontalCentered="1" verticalCentered="1" gridLines="1"/>
  <pageMargins left="0" right="0" top="0" bottom="0" header="0" footer="0"/>
  <pageSetup scale="7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EV91"/>
  <sheetViews>
    <sheetView zoomScaleNormal="100" workbookViewId="0">
      <pane xSplit="2" ySplit="6" topLeftCell="C7" activePane="bottomRight" state="frozen"/>
      <selection activeCell="AA35" sqref="AA35"/>
      <selection pane="topRight" activeCell="AA35" sqref="AA35"/>
      <selection pane="bottomLeft" activeCell="AA35" sqref="AA35"/>
      <selection pane="bottomRight" activeCell="L12" sqref="L12"/>
    </sheetView>
  </sheetViews>
  <sheetFormatPr defaultColWidth="9" defaultRowHeight="13.2" x14ac:dyDescent="0.25"/>
  <cols>
    <col min="1" max="1" width="12.59765625" style="577" customWidth="1"/>
    <col min="2" max="2" width="29.8984375" style="577" bestFit="1" customWidth="1"/>
    <col min="3" max="3" width="11.19921875" style="588" hidden="1" customWidth="1"/>
    <col min="4" max="4" width="12" style="578" hidden="1" customWidth="1"/>
    <col min="5" max="5" width="11.19921875" style="577" hidden="1" customWidth="1"/>
    <col min="6" max="6" width="12" style="577" bestFit="1" customWidth="1"/>
    <col min="7" max="7" width="13.19921875" style="577" bestFit="1" customWidth="1"/>
    <col min="8" max="8" width="10.59765625" style="577" bestFit="1" customWidth="1"/>
    <col min="9" max="9" width="7.3984375" style="577" bestFit="1" customWidth="1"/>
    <col min="10" max="10" width="14.19921875" style="577" bestFit="1" customWidth="1"/>
    <col min="11" max="11" width="7.09765625" style="577" bestFit="1" customWidth="1"/>
    <col min="12" max="12" width="14.19921875" style="577" customWidth="1"/>
    <col min="13" max="13" width="10.3984375" style="577" bestFit="1" customWidth="1"/>
    <col min="14" max="16384" width="9" style="577"/>
  </cols>
  <sheetData>
    <row r="1" spans="1:13" x14ac:dyDescent="0.25">
      <c r="A1" s="577" t="s">
        <v>138</v>
      </c>
      <c r="F1" s="683"/>
      <c r="L1" s="576">
        <f ca="1">TODAY()</f>
        <v>46104</v>
      </c>
    </row>
    <row r="2" spans="1:13" x14ac:dyDescent="0.25">
      <c r="A2" s="577" t="s">
        <v>4452</v>
      </c>
      <c r="C2" s="652"/>
      <c r="D2" s="582"/>
      <c r="E2" s="582"/>
    </row>
    <row r="3" spans="1:13" x14ac:dyDescent="0.25">
      <c r="A3" s="577" t="s">
        <v>66</v>
      </c>
      <c r="C3" s="652"/>
      <c r="D3" s="582"/>
      <c r="E3" s="582"/>
    </row>
    <row r="4" spans="1:13" x14ac:dyDescent="0.25">
      <c r="C4" s="590"/>
      <c r="D4" s="578" t="s">
        <v>4534</v>
      </c>
      <c r="E4" s="578" t="s">
        <v>4536</v>
      </c>
      <c r="F4" s="578" t="s">
        <v>4539</v>
      </c>
      <c r="G4" s="578" t="s">
        <v>4541</v>
      </c>
      <c r="H4" s="578"/>
      <c r="I4" s="578"/>
      <c r="J4" s="578" t="s">
        <v>4543</v>
      </c>
      <c r="K4" s="578" t="s">
        <v>132</v>
      </c>
      <c r="L4" s="578" t="s">
        <v>5427</v>
      </c>
    </row>
    <row r="5" spans="1:13" x14ac:dyDescent="0.25">
      <c r="C5" s="587" t="s">
        <v>61</v>
      </c>
      <c r="D5" s="578" t="s">
        <v>4535</v>
      </c>
      <c r="E5" s="578" t="s">
        <v>375</v>
      </c>
      <c r="F5" s="578" t="s">
        <v>375</v>
      </c>
      <c r="G5" s="578" t="s">
        <v>4549</v>
      </c>
      <c r="H5" s="578"/>
      <c r="I5" s="578"/>
      <c r="J5" s="578" t="s">
        <v>4548</v>
      </c>
      <c r="K5" s="578" t="s">
        <v>5305</v>
      </c>
      <c r="L5" s="578" t="s">
        <v>5420</v>
      </c>
      <c r="M5" s="578" t="s">
        <v>173</v>
      </c>
    </row>
    <row r="6" spans="1:13" ht="13.8" thickBot="1" x14ac:dyDescent="0.3">
      <c r="A6" s="608" t="s">
        <v>160</v>
      </c>
      <c r="B6" s="684"/>
      <c r="C6" s="596" t="s">
        <v>3976</v>
      </c>
      <c r="D6" s="594" t="s">
        <v>4540</v>
      </c>
      <c r="E6" s="594" t="s">
        <v>4424</v>
      </c>
      <c r="F6" s="594" t="s">
        <v>4424</v>
      </c>
      <c r="G6" s="579" t="s">
        <v>4542</v>
      </c>
      <c r="H6" s="579" t="s">
        <v>4565</v>
      </c>
      <c r="I6" s="579" t="s">
        <v>4319</v>
      </c>
      <c r="J6" s="579" t="s">
        <v>4545</v>
      </c>
      <c r="K6" s="579" t="s">
        <v>4545</v>
      </c>
      <c r="L6" s="579" t="s">
        <v>4545</v>
      </c>
      <c r="M6" s="579" t="s">
        <v>4545</v>
      </c>
    </row>
    <row r="7" spans="1:13" x14ac:dyDescent="0.25">
      <c r="A7" s="685"/>
      <c r="B7" s="598" t="s">
        <v>197</v>
      </c>
      <c r="D7" s="582"/>
      <c r="E7" s="582"/>
    </row>
    <row r="8" spans="1:13" ht="13.8" thickBot="1" x14ac:dyDescent="0.3">
      <c r="A8" s="580" t="s">
        <v>2345</v>
      </c>
      <c r="B8" s="580" t="s">
        <v>4451</v>
      </c>
      <c r="C8" s="350">
        <v>0</v>
      </c>
      <c r="D8" s="299">
        <v>0</v>
      </c>
      <c r="E8" s="299"/>
      <c r="F8" s="657">
        <f t="shared" ref="F8" si="0">SUM(D8:E8)</f>
        <v>0</v>
      </c>
      <c r="G8" s="580">
        <v>0</v>
      </c>
      <c r="H8" s="580">
        <f t="shared" ref="H8" si="1">SUM(F8-G8)</f>
        <v>0</v>
      </c>
      <c r="I8" s="658" t="e">
        <f t="shared" ref="I8:I9" si="2">SUM(G8/F8)</f>
        <v>#DIV/0!</v>
      </c>
      <c r="J8" s="580">
        <v>0</v>
      </c>
      <c r="K8" s="580"/>
      <c r="L8" s="580">
        <f>SUM(J8:K8)</f>
        <v>0</v>
      </c>
    </row>
    <row r="9" spans="1:13" x14ac:dyDescent="0.25">
      <c r="B9" s="577" t="s">
        <v>238</v>
      </c>
      <c r="C9" s="588">
        <f t="shared" ref="C9" si="3">C8</f>
        <v>0</v>
      </c>
      <c r="D9" s="577">
        <f>SUM(D8)</f>
        <v>0</v>
      </c>
      <c r="E9" s="577">
        <f t="shared" ref="E9:H9" si="4">SUM(E8)</f>
        <v>0</v>
      </c>
      <c r="F9" s="577">
        <f t="shared" si="4"/>
        <v>0</v>
      </c>
      <c r="G9" s="577">
        <f t="shared" si="4"/>
        <v>0</v>
      </c>
      <c r="H9" s="577">
        <f t="shared" si="4"/>
        <v>0</v>
      </c>
      <c r="I9" s="589" t="e">
        <f t="shared" si="2"/>
        <v>#DIV/0!</v>
      </c>
      <c r="J9" s="577">
        <f>SUM(J8)</f>
        <v>0</v>
      </c>
    </row>
    <row r="10" spans="1:13" x14ac:dyDescent="0.25">
      <c r="D10" s="577"/>
      <c r="E10" s="331"/>
    </row>
    <row r="11" spans="1:13" x14ac:dyDescent="0.25">
      <c r="B11" s="598" t="s">
        <v>162</v>
      </c>
      <c r="D11" s="577"/>
      <c r="E11" s="331"/>
    </row>
    <row r="12" spans="1:13" x14ac:dyDescent="0.25">
      <c r="A12" s="577" t="s">
        <v>165</v>
      </c>
      <c r="B12" s="577" t="s">
        <v>83</v>
      </c>
      <c r="D12" s="513">
        <v>67800</v>
      </c>
      <c r="J12" s="577">
        <v>71650</v>
      </c>
      <c r="L12" s="577">
        <f>SUM(J12:K12)</f>
        <v>71650</v>
      </c>
    </row>
    <row r="13" spans="1:13" x14ac:dyDescent="0.25">
      <c r="B13" s="577" t="s">
        <v>58</v>
      </c>
      <c r="D13" s="513">
        <v>294000</v>
      </c>
      <c r="J13" s="577">
        <v>308800</v>
      </c>
      <c r="L13" s="577">
        <f t="shared" ref="L13:L19" si="5">SUM(J13:K13)</f>
        <v>308800</v>
      </c>
    </row>
    <row r="14" spans="1:13" x14ac:dyDescent="0.25">
      <c r="B14" s="577" t="s">
        <v>59</v>
      </c>
      <c r="D14" s="513">
        <v>236000</v>
      </c>
      <c r="J14" s="577">
        <v>247000</v>
      </c>
      <c r="L14" s="577">
        <f t="shared" si="5"/>
        <v>247000</v>
      </c>
    </row>
    <row r="15" spans="1:13" x14ac:dyDescent="0.25">
      <c r="B15" s="577" t="s">
        <v>84</v>
      </c>
      <c r="D15" s="513">
        <v>1000</v>
      </c>
      <c r="J15" s="577">
        <v>1000</v>
      </c>
      <c r="L15" s="577">
        <f t="shared" si="5"/>
        <v>1000</v>
      </c>
    </row>
    <row r="16" spans="1:13" x14ac:dyDescent="0.25">
      <c r="B16" s="577" t="s">
        <v>74</v>
      </c>
      <c r="D16" s="513">
        <v>15000</v>
      </c>
      <c r="J16" s="577">
        <v>15000</v>
      </c>
      <c r="L16" s="577">
        <f t="shared" si="5"/>
        <v>15000</v>
      </c>
    </row>
    <row r="17" spans="1:13" x14ac:dyDescent="0.25">
      <c r="B17" s="577" t="s">
        <v>72</v>
      </c>
      <c r="D17" s="513">
        <v>0</v>
      </c>
      <c r="J17" s="577">
        <v>0</v>
      </c>
      <c r="L17" s="577">
        <f t="shared" si="5"/>
        <v>0</v>
      </c>
    </row>
    <row r="18" spans="1:13" x14ac:dyDescent="0.25">
      <c r="B18" s="577" t="s">
        <v>81</v>
      </c>
      <c r="D18" s="513">
        <v>57834</v>
      </c>
      <c r="J18" s="577">
        <v>60000</v>
      </c>
      <c r="L18" s="577">
        <f t="shared" si="5"/>
        <v>60000</v>
      </c>
    </row>
    <row r="19" spans="1:13" ht="13.8" thickBot="1" x14ac:dyDescent="0.3">
      <c r="A19" s="580"/>
      <c r="B19" s="580" t="s">
        <v>85</v>
      </c>
      <c r="C19" s="680"/>
      <c r="D19" s="514">
        <v>5500</v>
      </c>
      <c r="E19" s="580"/>
      <c r="F19" s="580"/>
      <c r="G19" s="580"/>
      <c r="H19" s="580"/>
      <c r="I19" s="580"/>
      <c r="J19" s="580">
        <v>5500</v>
      </c>
      <c r="K19" s="580"/>
      <c r="L19" s="580">
        <f t="shared" si="5"/>
        <v>5500</v>
      </c>
    </row>
    <row r="20" spans="1:13" x14ac:dyDescent="0.25">
      <c r="A20" s="577" t="s">
        <v>2342</v>
      </c>
      <c r="B20" s="577" t="s">
        <v>5041</v>
      </c>
      <c r="C20" s="346">
        <v>526886</v>
      </c>
      <c r="D20" s="577">
        <f>SUM(D12:D19)</f>
        <v>677134</v>
      </c>
      <c r="E20" s="298">
        <v>0</v>
      </c>
      <c r="F20" s="591">
        <f t="shared" ref="F20" si="6">SUM(D20:E20)</f>
        <v>677134</v>
      </c>
      <c r="G20" s="577">
        <v>447969.91</v>
      </c>
      <c r="H20" s="577">
        <f t="shared" ref="H20" si="7">SUM(F20-G20)</f>
        <v>229164.09000000003</v>
      </c>
      <c r="I20" s="589">
        <f t="shared" ref="I20" si="8">SUM(G20/F20)</f>
        <v>0.66156759223432882</v>
      </c>
      <c r="J20" s="577">
        <f>SUM(J12:J19)</f>
        <v>708950</v>
      </c>
      <c r="K20" s="577">
        <f t="shared" ref="K20:L20" si="9">SUM(K12:K19)</f>
        <v>0</v>
      </c>
      <c r="L20" s="577">
        <f t="shared" si="9"/>
        <v>708950</v>
      </c>
      <c r="M20" s="577">
        <v>708950</v>
      </c>
    </row>
    <row r="21" spans="1:13" x14ac:dyDescent="0.25">
      <c r="D21" s="577"/>
      <c r="E21" s="298"/>
    </row>
    <row r="22" spans="1:13" x14ac:dyDescent="0.25">
      <c r="B22" s="598" t="s">
        <v>188</v>
      </c>
      <c r="D22" s="577"/>
      <c r="E22" s="298"/>
    </row>
    <row r="23" spans="1:13" x14ac:dyDescent="0.25">
      <c r="A23" s="577" t="s">
        <v>2340</v>
      </c>
      <c r="B23" s="615" t="s">
        <v>5042</v>
      </c>
      <c r="C23" s="346">
        <f>VLOOKUP(A23,'R&amp;E EXPORT'!A:F,4,FALSE)</f>
        <v>0</v>
      </c>
      <c r="D23" s="298">
        <v>750</v>
      </c>
      <c r="E23" s="298">
        <v>0</v>
      </c>
      <c r="F23" s="591">
        <f t="shared" ref="F23" si="10">SUM(D23:E23)</f>
        <v>750</v>
      </c>
      <c r="G23" s="577">
        <v>0</v>
      </c>
      <c r="H23" s="577">
        <f t="shared" ref="H23" si="11">SUM(F23-G23)</f>
        <v>750</v>
      </c>
      <c r="I23" s="589">
        <f t="shared" ref="I23" si="12">SUM(G23/F23)</f>
        <v>0</v>
      </c>
      <c r="J23" s="577">
        <v>750</v>
      </c>
      <c r="L23" s="577">
        <f t="shared" ref="L23:L24" si="13">SUM(J23:K23)</f>
        <v>750</v>
      </c>
    </row>
    <row r="24" spans="1:13" ht="13.8" thickBot="1" x14ac:dyDescent="0.3">
      <c r="A24" s="580"/>
      <c r="B24" s="653" t="s">
        <v>5094</v>
      </c>
      <c r="C24" s="350" t="e">
        <f>VLOOKUP(A24,'R&amp;E EXPORT'!A:F,4,FALSE)</f>
        <v>#N/A</v>
      </c>
      <c r="D24" s="299"/>
      <c r="E24" s="299"/>
      <c r="F24" s="657"/>
      <c r="G24" s="580"/>
      <c r="H24" s="580"/>
      <c r="I24" s="658"/>
      <c r="J24" s="580">
        <v>325000</v>
      </c>
      <c r="K24" s="580"/>
      <c r="L24" s="580">
        <f t="shared" si="13"/>
        <v>325000</v>
      </c>
    </row>
    <row r="25" spans="1:13" x14ac:dyDescent="0.25">
      <c r="B25" s="577" t="s">
        <v>225</v>
      </c>
      <c r="C25" s="588" t="e">
        <f t="shared" ref="C25" si="14">SUM(C24:C24)</f>
        <v>#N/A</v>
      </c>
      <c r="D25" s="577">
        <f>SUM(D24)</f>
        <v>0</v>
      </c>
      <c r="E25" s="298">
        <v>0</v>
      </c>
      <c r="F25" s="591">
        <f t="shared" ref="F25" si="15">SUM(D25:E25)</f>
        <v>0</v>
      </c>
      <c r="G25" s="577">
        <v>0</v>
      </c>
      <c r="H25" s="577">
        <f t="shared" ref="H25" si="16">SUM(F25-G25)</f>
        <v>0</v>
      </c>
      <c r="I25" s="589" t="e">
        <f t="shared" ref="I25" si="17">SUM(G25/F25)</f>
        <v>#DIV/0!</v>
      </c>
      <c r="J25" s="577">
        <f>SUM(J23:J24)</f>
        <v>325750</v>
      </c>
      <c r="K25" s="577">
        <f t="shared" ref="K25:L25" si="18">SUM(K23:K24)</f>
        <v>0</v>
      </c>
      <c r="L25" s="577">
        <f t="shared" si="18"/>
        <v>325750</v>
      </c>
    </row>
    <row r="26" spans="1:13" x14ac:dyDescent="0.25">
      <c r="D26" s="577"/>
      <c r="E26" s="298"/>
    </row>
    <row r="27" spans="1:13" x14ac:dyDescent="0.25">
      <c r="B27" s="598" t="s">
        <v>198</v>
      </c>
      <c r="D27" s="577"/>
      <c r="E27" s="298"/>
    </row>
    <row r="28" spans="1:13" x14ac:dyDescent="0.25">
      <c r="A28" s="577" t="s">
        <v>2331</v>
      </c>
      <c r="B28" s="615" t="s">
        <v>5043</v>
      </c>
      <c r="C28" s="346">
        <v>2590</v>
      </c>
      <c r="D28" s="298">
        <v>0</v>
      </c>
      <c r="E28" s="577">
        <v>0</v>
      </c>
      <c r="F28" s="591">
        <f t="shared" ref="F28:F45" si="19">SUM(D28:E28)</f>
        <v>0</v>
      </c>
      <c r="G28" s="577">
        <v>3181.43</v>
      </c>
      <c r="H28" s="577">
        <f t="shared" ref="H28:H46" si="20">SUM(F28-G28)</f>
        <v>-3181.43</v>
      </c>
      <c r="I28" s="589" t="e">
        <f t="shared" ref="I28:I46" si="21">SUM(G28/F28)</f>
        <v>#DIV/0!</v>
      </c>
      <c r="J28" s="577">
        <v>0</v>
      </c>
      <c r="L28" s="577">
        <f t="shared" ref="L28:L45" si="22">SUM(J28:K28)</f>
        <v>0</v>
      </c>
    </row>
    <row r="29" spans="1:13" x14ac:dyDescent="0.25">
      <c r="A29" s="577" t="s">
        <v>2330</v>
      </c>
      <c r="B29" s="615" t="s">
        <v>4677</v>
      </c>
      <c r="C29" s="346">
        <v>6665</v>
      </c>
      <c r="D29" s="298">
        <v>0</v>
      </c>
      <c r="E29" s="577">
        <v>0</v>
      </c>
      <c r="F29" s="591">
        <f t="shared" si="19"/>
        <v>0</v>
      </c>
      <c r="G29" s="577">
        <v>0</v>
      </c>
      <c r="H29" s="577">
        <f t="shared" si="20"/>
        <v>0</v>
      </c>
      <c r="I29" s="589" t="e">
        <f t="shared" si="21"/>
        <v>#DIV/0!</v>
      </c>
      <c r="J29" s="577">
        <v>0</v>
      </c>
      <c r="L29" s="577">
        <f t="shared" si="22"/>
        <v>0</v>
      </c>
    </row>
    <row r="30" spans="1:13" x14ac:dyDescent="0.25">
      <c r="A30" s="577" t="s">
        <v>2328</v>
      </c>
      <c r="B30" s="615" t="s">
        <v>5044</v>
      </c>
      <c r="C30" s="346">
        <f>VLOOKUP(A30,'R&amp;E EXPORT'!A:F,4,FALSE)</f>
        <v>1400.12</v>
      </c>
      <c r="D30" s="298">
        <v>1400</v>
      </c>
      <c r="E30" s="577">
        <v>0</v>
      </c>
      <c r="F30" s="591">
        <f t="shared" si="19"/>
        <v>1400</v>
      </c>
      <c r="G30" s="577">
        <v>586.78</v>
      </c>
      <c r="H30" s="577">
        <f t="shared" si="20"/>
        <v>813.22</v>
      </c>
      <c r="I30" s="589">
        <f t="shared" si="21"/>
        <v>0.41912857142857141</v>
      </c>
      <c r="J30" s="577">
        <v>1400</v>
      </c>
      <c r="L30" s="577">
        <f t="shared" si="22"/>
        <v>1400</v>
      </c>
    </row>
    <row r="31" spans="1:13" x14ac:dyDescent="0.25">
      <c r="A31" s="577" t="s">
        <v>2327</v>
      </c>
      <c r="B31" s="615" t="s">
        <v>4849</v>
      </c>
      <c r="C31" s="346">
        <f>VLOOKUP(A31,'R&amp;E EXPORT'!A:F,4,FALSE)</f>
        <v>15016.23</v>
      </c>
      <c r="D31" s="298">
        <v>20000</v>
      </c>
      <c r="E31" s="577">
        <v>0</v>
      </c>
      <c r="F31" s="591">
        <f t="shared" si="19"/>
        <v>20000</v>
      </c>
      <c r="G31" s="577">
        <v>400</v>
      </c>
      <c r="H31" s="577">
        <f t="shared" si="20"/>
        <v>19600</v>
      </c>
      <c r="I31" s="589">
        <f t="shared" si="21"/>
        <v>0.02</v>
      </c>
      <c r="J31" s="577">
        <v>20000</v>
      </c>
      <c r="L31" s="577">
        <f t="shared" si="22"/>
        <v>20000</v>
      </c>
    </row>
    <row r="32" spans="1:13" x14ac:dyDescent="0.25">
      <c r="A32" s="577" t="s">
        <v>4472</v>
      </c>
      <c r="B32" s="615" t="s">
        <v>4865</v>
      </c>
      <c r="C32" s="346"/>
      <c r="D32" s="298">
        <v>500</v>
      </c>
      <c r="E32" s="577">
        <v>0</v>
      </c>
      <c r="F32" s="591">
        <f t="shared" si="19"/>
        <v>500</v>
      </c>
      <c r="G32" s="577">
        <v>328.18</v>
      </c>
      <c r="H32" s="577">
        <f t="shared" si="20"/>
        <v>171.82</v>
      </c>
      <c r="I32" s="589">
        <f t="shared" si="21"/>
        <v>0.65636000000000005</v>
      </c>
      <c r="J32" s="577">
        <v>500</v>
      </c>
      <c r="L32" s="577">
        <f t="shared" si="22"/>
        <v>500</v>
      </c>
    </row>
    <row r="33" spans="1:12" x14ac:dyDescent="0.25">
      <c r="A33" s="577" t="s">
        <v>2326</v>
      </c>
      <c r="B33" s="615" t="s">
        <v>4782</v>
      </c>
      <c r="C33" s="346">
        <f>VLOOKUP(A33,'R&amp;E EXPORT'!A:F,4,FALSE)</f>
        <v>20302.03</v>
      </c>
      <c r="D33" s="298">
        <v>22500</v>
      </c>
      <c r="E33" s="577">
        <v>0</v>
      </c>
      <c r="F33" s="591">
        <f t="shared" si="19"/>
        <v>22500</v>
      </c>
      <c r="G33" s="577">
        <v>19208.41</v>
      </c>
      <c r="H33" s="577">
        <f t="shared" si="20"/>
        <v>3291.59</v>
      </c>
      <c r="I33" s="589">
        <f t="shared" si="21"/>
        <v>0.85370711111111108</v>
      </c>
      <c r="J33" s="577">
        <v>25000</v>
      </c>
      <c r="L33" s="577">
        <f t="shared" si="22"/>
        <v>25000</v>
      </c>
    </row>
    <row r="34" spans="1:12" x14ac:dyDescent="0.25">
      <c r="A34" s="577" t="s">
        <v>2325</v>
      </c>
      <c r="B34" s="615" t="s">
        <v>5045</v>
      </c>
      <c r="C34" s="346">
        <f>VLOOKUP(A34,'R&amp;E EXPORT'!A:F,4,FALSE)</f>
        <v>1305</v>
      </c>
      <c r="D34" s="298">
        <v>2000</v>
      </c>
      <c r="E34" s="577">
        <v>0</v>
      </c>
      <c r="F34" s="591">
        <f t="shared" si="19"/>
        <v>2000</v>
      </c>
      <c r="G34" s="577">
        <v>1305</v>
      </c>
      <c r="H34" s="577">
        <f t="shared" si="20"/>
        <v>695</v>
      </c>
      <c r="I34" s="589">
        <f t="shared" si="21"/>
        <v>0.65249999999999997</v>
      </c>
      <c r="J34" s="577">
        <v>2025</v>
      </c>
      <c r="L34" s="577">
        <f t="shared" si="22"/>
        <v>2025</v>
      </c>
    </row>
    <row r="35" spans="1:12" x14ac:dyDescent="0.25">
      <c r="A35" s="577" t="s">
        <v>2324</v>
      </c>
      <c r="B35" s="615" t="s">
        <v>4867</v>
      </c>
      <c r="C35" s="346">
        <v>9295</v>
      </c>
      <c r="D35" s="298">
        <v>20000</v>
      </c>
      <c r="E35" s="577">
        <v>0</v>
      </c>
      <c r="F35" s="591">
        <f t="shared" si="19"/>
        <v>20000</v>
      </c>
      <c r="G35" s="577">
        <v>7408.21</v>
      </c>
      <c r="H35" s="577">
        <f t="shared" si="20"/>
        <v>12591.79</v>
      </c>
      <c r="I35" s="589">
        <f t="shared" si="21"/>
        <v>0.37041049999999998</v>
      </c>
      <c r="J35" s="577">
        <v>20000</v>
      </c>
      <c r="L35" s="577">
        <f t="shared" si="22"/>
        <v>20000</v>
      </c>
    </row>
    <row r="36" spans="1:12" x14ac:dyDescent="0.25">
      <c r="A36" s="577" t="s">
        <v>2321</v>
      </c>
      <c r="B36" s="615" t="s">
        <v>4855</v>
      </c>
      <c r="C36" s="346">
        <v>312</v>
      </c>
      <c r="D36" s="298">
        <v>0</v>
      </c>
      <c r="E36" s="577">
        <v>0</v>
      </c>
      <c r="F36" s="591">
        <f t="shared" si="19"/>
        <v>0</v>
      </c>
      <c r="G36" s="577">
        <v>250.04</v>
      </c>
      <c r="H36" s="577">
        <f t="shared" si="20"/>
        <v>-250.04</v>
      </c>
      <c r="I36" s="589" t="e">
        <f t="shared" si="21"/>
        <v>#DIV/0!</v>
      </c>
      <c r="J36" s="577">
        <v>300</v>
      </c>
      <c r="L36" s="577">
        <f t="shared" si="22"/>
        <v>300</v>
      </c>
    </row>
    <row r="37" spans="1:12" x14ac:dyDescent="0.25">
      <c r="A37" s="577" t="s">
        <v>2320</v>
      </c>
      <c r="B37" s="615" t="s">
        <v>5046</v>
      </c>
      <c r="C37" s="346">
        <v>714</v>
      </c>
      <c r="D37" s="298">
        <v>750</v>
      </c>
      <c r="E37" s="577">
        <v>0</v>
      </c>
      <c r="F37" s="591">
        <f t="shared" si="19"/>
        <v>750</v>
      </c>
      <c r="G37" s="577">
        <v>262.36</v>
      </c>
      <c r="H37" s="577">
        <f t="shared" si="20"/>
        <v>487.64</v>
      </c>
      <c r="I37" s="589">
        <f t="shared" si="21"/>
        <v>0.34981333333333336</v>
      </c>
      <c r="J37" s="577">
        <v>750</v>
      </c>
      <c r="L37" s="577">
        <f t="shared" si="22"/>
        <v>750</v>
      </c>
    </row>
    <row r="38" spans="1:12" x14ac:dyDescent="0.25">
      <c r="A38" s="577" t="s">
        <v>2319</v>
      </c>
      <c r="B38" s="615" t="s">
        <v>5047</v>
      </c>
      <c r="C38" s="346">
        <v>215112</v>
      </c>
      <c r="D38" s="298">
        <v>290000</v>
      </c>
      <c r="E38" s="577">
        <v>33984</v>
      </c>
      <c r="F38" s="591">
        <f t="shared" si="19"/>
        <v>323984</v>
      </c>
      <c r="G38" s="577">
        <v>174269.1</v>
      </c>
      <c r="H38" s="577">
        <f t="shared" si="20"/>
        <v>149714.9</v>
      </c>
      <c r="I38" s="589">
        <f t="shared" si="21"/>
        <v>0.53789415526692674</v>
      </c>
      <c r="J38" s="577">
        <v>290000</v>
      </c>
      <c r="L38" s="577">
        <f t="shared" si="22"/>
        <v>290000</v>
      </c>
    </row>
    <row r="39" spans="1:12" x14ac:dyDescent="0.25">
      <c r="A39" s="577" t="s">
        <v>2318</v>
      </c>
      <c r="B39" s="615" t="s">
        <v>5048</v>
      </c>
      <c r="C39" s="346">
        <f>VLOOKUP(A39,'R&amp;E EXPORT'!A:F,4,FALSE)</f>
        <v>40</v>
      </c>
      <c r="D39" s="298">
        <v>100</v>
      </c>
      <c r="E39" s="577">
        <v>0</v>
      </c>
      <c r="F39" s="591">
        <f t="shared" si="19"/>
        <v>100</v>
      </c>
      <c r="G39" s="577">
        <v>0</v>
      </c>
      <c r="H39" s="577">
        <f t="shared" si="20"/>
        <v>100</v>
      </c>
      <c r="I39" s="589">
        <f t="shared" si="21"/>
        <v>0</v>
      </c>
      <c r="J39" s="577">
        <v>100</v>
      </c>
      <c r="L39" s="577">
        <f t="shared" si="22"/>
        <v>100</v>
      </c>
    </row>
    <row r="40" spans="1:12" x14ac:dyDescent="0.25">
      <c r="A40" s="577" t="s">
        <v>2317</v>
      </c>
      <c r="B40" s="615" t="s">
        <v>5049</v>
      </c>
      <c r="C40" s="346">
        <f>VLOOKUP(A40,'R&amp;E EXPORT'!A:F,4,FALSE)</f>
        <v>292.35000000000002</v>
      </c>
      <c r="D40" s="298">
        <v>500</v>
      </c>
      <c r="E40" s="577">
        <v>0</v>
      </c>
      <c r="F40" s="591">
        <f t="shared" si="19"/>
        <v>500</v>
      </c>
      <c r="G40" s="577">
        <v>371.46</v>
      </c>
      <c r="H40" s="577">
        <f t="shared" si="20"/>
        <v>128.54000000000002</v>
      </c>
      <c r="I40" s="589">
        <f t="shared" si="21"/>
        <v>0.74291999999999991</v>
      </c>
      <c r="J40" s="577">
        <v>500</v>
      </c>
      <c r="L40" s="577">
        <f t="shared" si="22"/>
        <v>500</v>
      </c>
    </row>
    <row r="41" spans="1:12" x14ac:dyDescent="0.25">
      <c r="A41" s="577" t="s">
        <v>2316</v>
      </c>
      <c r="B41" s="615" t="s">
        <v>5050</v>
      </c>
      <c r="C41" s="346">
        <f>VLOOKUP(A41,'R&amp;E EXPORT'!A:F,4,FALSE)</f>
        <v>5961.11</v>
      </c>
      <c r="D41" s="298">
        <v>8000</v>
      </c>
      <c r="E41" s="577">
        <v>0</v>
      </c>
      <c r="F41" s="591">
        <f t="shared" si="19"/>
        <v>8000</v>
      </c>
      <c r="G41" s="577">
        <v>3105</v>
      </c>
      <c r="H41" s="577">
        <f t="shared" si="20"/>
        <v>4895</v>
      </c>
      <c r="I41" s="589">
        <f t="shared" si="21"/>
        <v>0.388125</v>
      </c>
      <c r="J41" s="577">
        <v>8000</v>
      </c>
      <c r="L41" s="577">
        <f t="shared" si="22"/>
        <v>8000</v>
      </c>
    </row>
    <row r="42" spans="1:12" x14ac:dyDescent="0.25">
      <c r="A42" s="577" t="s">
        <v>2315</v>
      </c>
      <c r="B42" s="615" t="s">
        <v>5051</v>
      </c>
      <c r="C42" s="346">
        <f>VLOOKUP(A42,'R&amp;E EXPORT'!A:F,4,FALSE)</f>
        <v>0</v>
      </c>
      <c r="D42" s="298">
        <v>0</v>
      </c>
      <c r="E42" s="577">
        <v>0</v>
      </c>
      <c r="F42" s="591">
        <f t="shared" si="19"/>
        <v>0</v>
      </c>
      <c r="G42" s="577">
        <v>0</v>
      </c>
      <c r="H42" s="577">
        <f t="shared" si="20"/>
        <v>0</v>
      </c>
      <c r="I42" s="589" t="e">
        <f t="shared" si="21"/>
        <v>#DIV/0!</v>
      </c>
      <c r="J42" s="577">
        <v>0</v>
      </c>
      <c r="L42" s="577">
        <f t="shared" si="22"/>
        <v>0</v>
      </c>
    </row>
    <row r="43" spans="1:12" x14ac:dyDescent="0.25">
      <c r="A43" s="577" t="s">
        <v>2314</v>
      </c>
      <c r="B43" s="615" t="s">
        <v>5052</v>
      </c>
      <c r="C43" s="346">
        <v>52864</v>
      </c>
      <c r="D43" s="298">
        <v>70000</v>
      </c>
      <c r="E43" s="577">
        <v>6847</v>
      </c>
      <c r="F43" s="591">
        <f t="shared" si="19"/>
        <v>76847</v>
      </c>
      <c r="G43" s="577">
        <v>46321</v>
      </c>
      <c r="H43" s="577">
        <f t="shared" si="20"/>
        <v>30526</v>
      </c>
      <c r="I43" s="589">
        <f t="shared" si="21"/>
        <v>0.60276913867815274</v>
      </c>
      <c r="J43" s="577">
        <v>70000</v>
      </c>
      <c r="L43" s="577">
        <f t="shared" si="22"/>
        <v>70000</v>
      </c>
    </row>
    <row r="44" spans="1:12" x14ac:dyDescent="0.25">
      <c r="A44" s="577" t="s">
        <v>2312</v>
      </c>
      <c r="B44" s="615" t="s">
        <v>4992</v>
      </c>
      <c r="C44" s="346">
        <f>VLOOKUP(A44,'R&amp;E EXPORT'!A:F,4,FALSE)</f>
        <v>10500</v>
      </c>
      <c r="D44" s="298">
        <v>10800</v>
      </c>
      <c r="E44" s="577">
        <v>0</v>
      </c>
      <c r="F44" s="591">
        <f t="shared" si="19"/>
        <v>10800</v>
      </c>
      <c r="G44" s="577">
        <v>9900</v>
      </c>
      <c r="H44" s="577">
        <f t="shared" si="20"/>
        <v>900</v>
      </c>
      <c r="I44" s="589">
        <f t="shared" si="21"/>
        <v>0.91666666666666663</v>
      </c>
      <c r="J44" s="577">
        <v>10800</v>
      </c>
      <c r="L44" s="577">
        <f t="shared" si="22"/>
        <v>10800</v>
      </c>
    </row>
    <row r="45" spans="1:12" ht="13.8" thickBot="1" x14ac:dyDescent="0.3">
      <c r="A45" s="580" t="s">
        <v>2311</v>
      </c>
      <c r="B45" s="653" t="s">
        <v>5029</v>
      </c>
      <c r="C45" s="350">
        <f>VLOOKUP(A45,'R&amp;E EXPORT'!A:F,4,FALSE)</f>
        <v>65.63</v>
      </c>
      <c r="D45" s="299">
        <v>600</v>
      </c>
      <c r="E45" s="580">
        <v>0</v>
      </c>
      <c r="F45" s="657">
        <f t="shared" si="19"/>
        <v>600</v>
      </c>
      <c r="G45" s="580">
        <v>0</v>
      </c>
      <c r="H45" s="580">
        <f t="shared" si="20"/>
        <v>600</v>
      </c>
      <c r="I45" s="658">
        <f t="shared" si="21"/>
        <v>0</v>
      </c>
      <c r="J45" s="580">
        <v>600</v>
      </c>
      <c r="K45" s="580"/>
      <c r="L45" s="580">
        <f t="shared" si="22"/>
        <v>600</v>
      </c>
    </row>
    <row r="46" spans="1:12" x14ac:dyDescent="0.25">
      <c r="B46" s="577" t="s">
        <v>229</v>
      </c>
      <c r="C46" s="588">
        <f>SUM(C28:C45)</f>
        <v>342434.47</v>
      </c>
      <c r="D46" s="577">
        <f>SUM(D28:D45)</f>
        <v>447150</v>
      </c>
      <c r="E46" s="577">
        <f t="shared" ref="E46:G46" si="23">SUM(E28:E45)</f>
        <v>40831</v>
      </c>
      <c r="F46" s="577">
        <f t="shared" si="23"/>
        <v>487981</v>
      </c>
      <c r="G46" s="577">
        <f t="shared" si="23"/>
        <v>266896.96999999997</v>
      </c>
      <c r="H46" s="577">
        <f t="shared" si="20"/>
        <v>221084.03000000003</v>
      </c>
      <c r="I46" s="589">
        <f t="shared" si="21"/>
        <v>0.54694131533809709</v>
      </c>
      <c r="J46" s="577">
        <f>SUM(J28:J45)</f>
        <v>449975</v>
      </c>
      <c r="K46" s="577">
        <f t="shared" ref="K46:L46" si="24">SUM(K28:K45)</f>
        <v>0</v>
      </c>
      <c r="L46" s="577">
        <f t="shared" si="24"/>
        <v>449975</v>
      </c>
    </row>
    <row r="47" spans="1:12" x14ac:dyDescent="0.25">
      <c r="D47" s="577"/>
      <c r="E47" s="298"/>
    </row>
    <row r="48" spans="1:12" x14ac:dyDescent="0.25">
      <c r="B48" s="598" t="s">
        <v>179</v>
      </c>
      <c r="D48" s="577"/>
      <c r="E48" s="298"/>
    </row>
    <row r="49" spans="1:1024 1026:2048 2050:3072 3074:4096 4098:5120 5122:6144 6146:7168 7170:8192 8194:9216 9218:10240 10242:11264 11266:12288 12290:13312 13314:14336 14338:15360 15362:16376" x14ac:dyDescent="0.25">
      <c r="A49" s="577" t="s">
        <v>2305</v>
      </c>
      <c r="B49" s="615" t="s">
        <v>4923</v>
      </c>
      <c r="C49" s="346">
        <f>VLOOKUP(A49,'R&amp;E EXPORT'!A:F,4,FALSE)</f>
        <v>83325.33</v>
      </c>
      <c r="D49" s="298">
        <v>85000</v>
      </c>
      <c r="E49" s="577">
        <v>0</v>
      </c>
      <c r="F49" s="591">
        <f t="shared" ref="F49:F55" si="25">SUM(D49:E49)</f>
        <v>85000</v>
      </c>
      <c r="G49" s="577">
        <v>72229.67</v>
      </c>
      <c r="H49" s="577">
        <f t="shared" ref="H49:H55" si="26">SUM(F49-G49)</f>
        <v>12770.330000000002</v>
      </c>
      <c r="I49" s="589">
        <f t="shared" ref="I49:I56" si="27">SUM(G49/F49)</f>
        <v>0.84976082352941174</v>
      </c>
      <c r="J49" s="577">
        <v>88883.1</v>
      </c>
      <c r="L49" s="577">
        <f t="shared" ref="L49:L55" si="28">SUM(J49:K49)</f>
        <v>88883.1</v>
      </c>
    </row>
    <row r="50" spans="1:1024 1026:2048 2050:3072 3074:4096 4098:5120 5122:6144 6146:7168 7170:8192 8194:9216 9218:10240 10242:11264 11266:12288 12290:13312 13314:14336 14338:15360 15362:16376" x14ac:dyDescent="0.25">
      <c r="A50" s="577" t="s">
        <v>2303</v>
      </c>
      <c r="B50" s="615" t="s">
        <v>5396</v>
      </c>
      <c r="C50" s="346">
        <v>31592</v>
      </c>
      <c r="D50" s="298">
        <f>D20*0.062</f>
        <v>41982.307999999997</v>
      </c>
      <c r="E50" s="577">
        <v>0</v>
      </c>
      <c r="F50" s="591">
        <f t="shared" si="25"/>
        <v>41982.307999999997</v>
      </c>
      <c r="G50" s="577">
        <v>26924.1</v>
      </c>
      <c r="H50" s="577">
        <f t="shared" si="26"/>
        <v>15058.207999999999</v>
      </c>
      <c r="I50" s="589">
        <f t="shared" si="27"/>
        <v>0.64132014847778263</v>
      </c>
      <c r="J50" s="577">
        <v>43954.9</v>
      </c>
      <c r="L50" s="577">
        <f t="shared" si="28"/>
        <v>43954.9</v>
      </c>
    </row>
    <row r="51" spans="1:1024 1026:2048 2050:3072 3074:4096 4098:5120 5122:6144 6146:7168 7170:8192 8194:9216 9218:10240 10242:11264 11266:12288 12290:13312 13314:14336 14338:15360 15362:16376" x14ac:dyDescent="0.25">
      <c r="A51" s="577" t="s">
        <v>2301</v>
      </c>
      <c r="B51" s="615" t="s">
        <v>5397</v>
      </c>
      <c r="C51" s="346">
        <v>7388</v>
      </c>
      <c r="D51" s="298">
        <f>D20*0.0145</f>
        <v>9818.4430000000011</v>
      </c>
      <c r="E51" s="577">
        <v>0</v>
      </c>
      <c r="F51" s="591">
        <f t="shared" si="25"/>
        <v>9818.4430000000011</v>
      </c>
      <c r="G51" s="577">
        <v>6381.28</v>
      </c>
      <c r="H51" s="577">
        <f t="shared" si="26"/>
        <v>3437.1630000000014</v>
      </c>
      <c r="I51" s="589">
        <f t="shared" si="27"/>
        <v>0.649927895899584</v>
      </c>
      <c r="J51" s="577">
        <v>10279.780000000001</v>
      </c>
      <c r="L51" s="577">
        <f t="shared" si="28"/>
        <v>10279.780000000001</v>
      </c>
    </row>
    <row r="52" spans="1:1024 1026:2048 2050:3072 3074:4096 4098:5120 5122:6144 6146:7168 7170:8192 8194:9216 9218:10240 10242:11264 11266:12288 12290:13312 13314:14336 14338:15360 15362:16376" x14ac:dyDescent="0.25">
      <c r="A52" s="577" t="s">
        <v>2299</v>
      </c>
      <c r="B52" s="615" t="s">
        <v>4330</v>
      </c>
      <c r="C52" s="346">
        <v>77852</v>
      </c>
      <c r="D52" s="298">
        <f>INSURANCE!K51</f>
        <v>80000</v>
      </c>
      <c r="E52" s="577">
        <v>0</v>
      </c>
      <c r="F52" s="591">
        <f t="shared" si="25"/>
        <v>80000</v>
      </c>
      <c r="G52" s="577">
        <v>44649.27</v>
      </c>
      <c r="H52" s="577">
        <f t="shared" si="26"/>
        <v>35350.730000000003</v>
      </c>
      <c r="I52" s="589">
        <f t="shared" si="27"/>
        <v>0.55811587499999993</v>
      </c>
      <c r="J52" s="577">
        <v>55300.65</v>
      </c>
      <c r="L52" s="577">
        <f t="shared" si="28"/>
        <v>55300.65</v>
      </c>
    </row>
    <row r="53" spans="1:1024 1026:2048 2050:3072 3074:4096 4098:5120 5122:6144 6146:7168 7170:8192 8194:9216 9218:10240 10242:11264 11266:12288 12290:13312 13314:14336 14338:15360 15362:16376" x14ac:dyDescent="0.25">
      <c r="A53" s="577" t="s">
        <v>2295</v>
      </c>
      <c r="B53" s="615" t="s">
        <v>5053</v>
      </c>
      <c r="C53" s="346">
        <v>799</v>
      </c>
      <c r="D53" s="298">
        <v>800</v>
      </c>
      <c r="E53" s="577">
        <v>0</v>
      </c>
      <c r="F53" s="591">
        <f t="shared" si="25"/>
        <v>800</v>
      </c>
      <c r="G53" s="577">
        <v>599.4</v>
      </c>
      <c r="H53" s="577">
        <f t="shared" si="26"/>
        <v>200.60000000000002</v>
      </c>
      <c r="I53" s="589">
        <f t="shared" si="27"/>
        <v>0.74924999999999997</v>
      </c>
      <c r="J53" s="577">
        <v>800</v>
      </c>
      <c r="L53" s="577">
        <f t="shared" si="28"/>
        <v>800</v>
      </c>
    </row>
    <row r="54" spans="1:1024 1026:2048 2050:3072 3074:4096 4098:5120 5122:6144 6146:7168 7170:8192 8194:9216 9218:10240 10242:11264 11266:12288 12290:13312 13314:14336 14338:15360 15362:16376" x14ac:dyDescent="0.25">
      <c r="A54" s="577" t="s">
        <v>2294</v>
      </c>
      <c r="B54" s="615" t="s">
        <v>5054</v>
      </c>
      <c r="C54" s="346">
        <v>175345</v>
      </c>
      <c r="D54" s="298">
        <v>200000</v>
      </c>
      <c r="E54" s="577">
        <v>0</v>
      </c>
      <c r="F54" s="591">
        <f t="shared" si="25"/>
        <v>200000</v>
      </c>
      <c r="G54" s="577">
        <v>183903.79</v>
      </c>
      <c r="H54" s="577">
        <f t="shared" si="26"/>
        <v>16096.209999999992</v>
      </c>
      <c r="I54" s="589">
        <f t="shared" si="27"/>
        <v>0.91951895000000006</v>
      </c>
      <c r="J54" s="577">
        <v>220772.86</v>
      </c>
      <c r="L54" s="577">
        <f t="shared" si="28"/>
        <v>220772.86</v>
      </c>
    </row>
    <row r="55" spans="1:1024 1026:2048 2050:3072 3074:4096 4098:5120 5122:6144 6146:7168 7170:8192 8194:9216 9218:10240 10242:11264 11266:12288 12290:13312 13314:14336 14338:15360 15362:16376" ht="13.8" thickBot="1" x14ac:dyDescent="0.3">
      <c r="A55" s="580" t="s">
        <v>2293</v>
      </c>
      <c r="B55" s="653" t="s">
        <v>5055</v>
      </c>
      <c r="C55" s="350">
        <v>176345</v>
      </c>
      <c r="D55" s="299">
        <v>205545</v>
      </c>
      <c r="E55" s="580">
        <v>0</v>
      </c>
      <c r="F55" s="657">
        <f t="shared" si="25"/>
        <v>205545</v>
      </c>
      <c r="G55" s="580">
        <v>143689.81</v>
      </c>
      <c r="H55" s="580">
        <f t="shared" si="26"/>
        <v>61855.19</v>
      </c>
      <c r="I55" s="658">
        <f t="shared" si="27"/>
        <v>0.69906740616410035</v>
      </c>
      <c r="J55" s="580">
        <v>172496.77</v>
      </c>
      <c r="K55" s="580"/>
      <c r="L55" s="580">
        <f t="shared" si="28"/>
        <v>172496.77</v>
      </c>
    </row>
    <row r="56" spans="1:1024 1026:2048 2050:3072 3074:4096 4098:5120 5122:6144 6146:7168 7170:8192 8194:9216 9218:10240 10242:11264 11266:12288 12290:13312 13314:14336 14338:15360 15362:16376" x14ac:dyDescent="0.25">
      <c r="B56" s="577" t="s">
        <v>185</v>
      </c>
      <c r="C56" s="588">
        <f t="shared" ref="C56" si="29">SUM(C49:C55)</f>
        <v>552646.33000000007</v>
      </c>
      <c r="D56" s="577">
        <f>SUM(D49:D55)</f>
        <v>623145.75099999993</v>
      </c>
      <c r="E56" s="577">
        <f t="shared" ref="E56:F56" si="30">SUM(E49:E55)</f>
        <v>0</v>
      </c>
      <c r="F56" s="577">
        <f t="shared" si="30"/>
        <v>623145.75099999993</v>
      </c>
      <c r="G56" s="577">
        <f t="shared" ref="G56:H56" si="31">SUM(G49:G55)</f>
        <v>478377.32</v>
      </c>
      <c r="H56" s="577">
        <f t="shared" si="31"/>
        <v>144768.43100000001</v>
      </c>
      <c r="I56" s="589">
        <f t="shared" si="27"/>
        <v>0.76768126755629607</v>
      </c>
      <c r="J56" s="577">
        <f>SUM(J49:J55)</f>
        <v>592488.05999999994</v>
      </c>
      <c r="K56" s="577">
        <f t="shared" ref="K56:L56" si="32">SUM(K49:K55)</f>
        <v>0</v>
      </c>
      <c r="L56" s="577">
        <f t="shared" si="32"/>
        <v>592488.05999999994</v>
      </c>
    </row>
    <row r="57" spans="1:1024 1026:2048 2050:3072 3074:4096 4098:5120 5122:6144 6146:7168 7170:8192 8194:9216 9218:10240 10242:11264 11266:12288 12290:13312 13314:14336 14338:15360 15362:16376" x14ac:dyDescent="0.25">
      <c r="D57" s="577"/>
      <c r="E57" s="298"/>
    </row>
    <row r="58" spans="1:1024 1026:2048 2050:3072 3074:4096 4098:5120 5122:6144 6146:7168 7170:8192 8194:9216 9218:10240 10242:11264 11266:12288 12290:13312 13314:14336 14338:15360 15362:16376" x14ac:dyDescent="0.25">
      <c r="B58" s="598" t="s">
        <v>33</v>
      </c>
      <c r="D58" s="577"/>
      <c r="E58" s="298"/>
    </row>
    <row r="59" spans="1:1024 1026:2048 2050:3072 3074:4096 4098:5120 5122:6144 6146:7168 7170:8192 8194:9216 9218:10240 10242:11264 11266:12288 12290:13312 13314:14336 14338:15360 15362:16376" x14ac:dyDescent="0.25">
      <c r="A59" s="577" t="s">
        <v>2289</v>
      </c>
      <c r="B59" s="615" t="s">
        <v>5056</v>
      </c>
      <c r="C59" s="346">
        <f>VLOOKUP(A59,'R&amp;E EXPORT'!A:F,4,FALSE)</f>
        <v>300886.90999999997</v>
      </c>
      <c r="D59" s="298">
        <v>0</v>
      </c>
      <c r="E59" s="577">
        <v>0</v>
      </c>
      <c r="F59" s="591">
        <f t="shared" ref="F59:F67" si="33">SUM(D59:E59)</f>
        <v>0</v>
      </c>
      <c r="G59" s="577">
        <v>0</v>
      </c>
      <c r="H59" s="577">
        <f t="shared" ref="H59:H67" si="34">SUM(F59-G59)</f>
        <v>0</v>
      </c>
      <c r="I59" s="589" t="e">
        <f t="shared" ref="I59:I68" si="35">SUM(G59/F59)</f>
        <v>#DIV/0!</v>
      </c>
      <c r="J59" s="577">
        <v>0</v>
      </c>
      <c r="L59" s="577">
        <f t="shared" ref="L59:L67" si="36">SUM(J59:K59)</f>
        <v>0</v>
      </c>
    </row>
    <row r="60" spans="1:1024 1026:2048 2050:3072 3074:4096 4098:5120 5122:6144 6146:7168 7170:8192 8194:9216 9218:10240 10242:11264 11266:12288 12290:13312 13314:14336 14338:15360 15362:16376" s="615" customFormat="1" x14ac:dyDescent="0.25">
      <c r="A60" s="664" t="s">
        <v>4470</v>
      </c>
      <c r="B60" s="615" t="s">
        <v>5057</v>
      </c>
      <c r="C60" s="666"/>
      <c r="D60" s="591">
        <v>69690</v>
      </c>
      <c r="E60" s="577">
        <v>0</v>
      </c>
      <c r="F60" s="591">
        <f t="shared" si="33"/>
        <v>69690</v>
      </c>
      <c r="G60" s="577">
        <v>69690</v>
      </c>
      <c r="H60" s="577">
        <f t="shared" si="34"/>
        <v>0</v>
      </c>
      <c r="I60" s="589">
        <f t="shared" si="35"/>
        <v>1</v>
      </c>
      <c r="J60" s="577">
        <v>69690</v>
      </c>
      <c r="K60" s="577"/>
      <c r="L60" s="577">
        <f t="shared" si="36"/>
        <v>69690</v>
      </c>
      <c r="N60" s="664"/>
      <c r="P60" s="664"/>
      <c r="R60" s="664"/>
      <c r="T60" s="664"/>
      <c r="V60" s="664"/>
      <c r="X60" s="664"/>
      <c r="Z60" s="664"/>
      <c r="AB60" s="664"/>
      <c r="AD60" s="664"/>
      <c r="AF60" s="664"/>
      <c r="AH60" s="664"/>
      <c r="AJ60" s="664"/>
      <c r="AL60" s="664"/>
      <c r="AN60" s="664"/>
      <c r="AP60" s="664"/>
      <c r="AR60" s="664"/>
      <c r="AT60" s="664"/>
      <c r="AV60" s="664"/>
      <c r="AX60" s="664"/>
      <c r="AZ60" s="664"/>
      <c r="BB60" s="664"/>
      <c r="BD60" s="664"/>
      <c r="BF60" s="664"/>
      <c r="BH60" s="664"/>
      <c r="BJ60" s="664"/>
      <c r="BL60" s="664"/>
      <c r="BN60" s="664"/>
      <c r="BP60" s="664"/>
      <c r="BR60" s="664"/>
      <c r="BT60" s="664"/>
      <c r="BV60" s="664"/>
      <c r="BX60" s="664"/>
      <c r="BZ60" s="664"/>
      <c r="CB60" s="664"/>
      <c r="CD60" s="664"/>
      <c r="CF60" s="664"/>
      <c r="CH60" s="664"/>
      <c r="CJ60" s="664"/>
      <c r="CL60" s="664"/>
      <c r="CN60" s="664"/>
      <c r="CP60" s="664"/>
      <c r="CR60" s="664"/>
      <c r="CT60" s="664"/>
      <c r="CV60" s="664"/>
      <c r="CX60" s="664"/>
      <c r="CZ60" s="664"/>
      <c r="DB60" s="664"/>
      <c r="DD60" s="664"/>
      <c r="DF60" s="664"/>
      <c r="DH60" s="664"/>
      <c r="DJ60" s="664"/>
      <c r="DL60" s="664"/>
      <c r="DN60" s="664"/>
      <c r="DP60" s="664"/>
      <c r="DR60" s="664"/>
      <c r="DT60" s="664"/>
      <c r="DV60" s="664"/>
      <c r="DX60" s="664"/>
      <c r="DZ60" s="664"/>
      <c r="EB60" s="664"/>
      <c r="ED60" s="664"/>
      <c r="EF60" s="664"/>
      <c r="EH60" s="664"/>
      <c r="EJ60" s="664"/>
      <c r="EL60" s="664"/>
      <c r="EN60" s="664"/>
      <c r="EP60" s="664"/>
      <c r="ER60" s="664"/>
      <c r="ET60" s="664"/>
      <c r="EV60" s="664"/>
      <c r="EX60" s="664"/>
      <c r="EZ60" s="664"/>
      <c r="FB60" s="664"/>
      <c r="FD60" s="664"/>
      <c r="FF60" s="664"/>
      <c r="FH60" s="664"/>
      <c r="FJ60" s="664"/>
      <c r="FL60" s="664"/>
      <c r="FN60" s="664"/>
      <c r="FP60" s="664"/>
      <c r="FR60" s="664"/>
      <c r="FT60" s="664"/>
      <c r="FV60" s="664"/>
      <c r="FX60" s="664"/>
      <c r="FZ60" s="664"/>
      <c r="GB60" s="664"/>
      <c r="GD60" s="664"/>
      <c r="GF60" s="664"/>
      <c r="GH60" s="664"/>
      <c r="GJ60" s="664"/>
      <c r="GL60" s="664"/>
      <c r="GN60" s="664"/>
      <c r="GP60" s="664"/>
      <c r="GR60" s="664"/>
      <c r="GT60" s="664"/>
      <c r="GV60" s="664"/>
      <c r="GX60" s="664"/>
      <c r="GZ60" s="664"/>
      <c r="HB60" s="664"/>
      <c r="HD60" s="664"/>
      <c r="HF60" s="664"/>
      <c r="HH60" s="664"/>
      <c r="HJ60" s="664"/>
      <c r="HL60" s="664"/>
      <c r="HN60" s="664"/>
      <c r="HP60" s="664"/>
      <c r="HR60" s="664"/>
      <c r="HT60" s="664"/>
      <c r="HV60" s="664"/>
      <c r="HX60" s="664"/>
      <c r="HZ60" s="664"/>
      <c r="IB60" s="664"/>
      <c r="ID60" s="664"/>
      <c r="IF60" s="664"/>
      <c r="IH60" s="664"/>
      <c r="IJ60" s="664"/>
      <c r="IL60" s="664"/>
      <c r="IN60" s="664"/>
      <c r="IP60" s="664"/>
      <c r="IR60" s="664"/>
      <c r="IT60" s="664"/>
      <c r="IV60" s="664"/>
      <c r="IX60" s="664"/>
      <c r="IZ60" s="664"/>
      <c r="JB60" s="664"/>
      <c r="JD60" s="664"/>
      <c r="JF60" s="664"/>
      <c r="JH60" s="664"/>
      <c r="JJ60" s="664"/>
      <c r="JL60" s="664"/>
      <c r="JN60" s="664"/>
      <c r="JP60" s="664"/>
      <c r="JR60" s="664"/>
      <c r="JT60" s="664"/>
      <c r="JV60" s="664"/>
      <c r="JX60" s="664"/>
      <c r="JZ60" s="664"/>
      <c r="KB60" s="664"/>
      <c r="KD60" s="664"/>
      <c r="KF60" s="664"/>
      <c r="KH60" s="664"/>
      <c r="KJ60" s="664"/>
      <c r="KL60" s="664"/>
      <c r="KN60" s="664"/>
      <c r="KP60" s="664"/>
      <c r="KR60" s="664"/>
      <c r="KT60" s="664"/>
      <c r="KV60" s="664"/>
      <c r="KX60" s="664"/>
      <c r="KZ60" s="664"/>
      <c r="LB60" s="664"/>
      <c r="LD60" s="664"/>
      <c r="LF60" s="664"/>
      <c r="LH60" s="664"/>
      <c r="LJ60" s="664"/>
      <c r="LL60" s="664"/>
      <c r="LN60" s="664"/>
      <c r="LP60" s="664"/>
      <c r="LR60" s="664"/>
      <c r="LT60" s="664"/>
      <c r="LV60" s="664"/>
      <c r="LX60" s="664"/>
      <c r="LZ60" s="664"/>
      <c r="MB60" s="664"/>
      <c r="MD60" s="664"/>
      <c r="MF60" s="664"/>
      <c r="MH60" s="664"/>
      <c r="MJ60" s="664"/>
      <c r="ML60" s="664"/>
      <c r="MN60" s="664"/>
      <c r="MP60" s="664"/>
      <c r="MR60" s="664"/>
      <c r="MT60" s="664"/>
      <c r="MV60" s="664"/>
      <c r="MX60" s="664"/>
      <c r="MZ60" s="664"/>
      <c r="NB60" s="664"/>
      <c r="ND60" s="664"/>
      <c r="NF60" s="664"/>
      <c r="NH60" s="664"/>
      <c r="NJ60" s="664"/>
      <c r="NL60" s="664"/>
      <c r="NN60" s="664"/>
      <c r="NP60" s="664"/>
      <c r="NR60" s="664"/>
      <c r="NT60" s="664"/>
      <c r="NV60" s="664"/>
      <c r="NX60" s="664"/>
      <c r="NZ60" s="664"/>
      <c r="OB60" s="664"/>
      <c r="OD60" s="664"/>
      <c r="OF60" s="664"/>
      <c r="OH60" s="664"/>
      <c r="OJ60" s="664"/>
      <c r="OL60" s="664"/>
      <c r="ON60" s="664"/>
      <c r="OP60" s="664"/>
      <c r="OR60" s="664"/>
      <c r="OT60" s="664"/>
      <c r="OV60" s="664"/>
      <c r="OX60" s="664"/>
      <c r="OZ60" s="664"/>
      <c r="PB60" s="664"/>
      <c r="PD60" s="664"/>
      <c r="PF60" s="664"/>
      <c r="PH60" s="664"/>
      <c r="PJ60" s="664"/>
      <c r="PL60" s="664"/>
      <c r="PN60" s="664"/>
      <c r="PP60" s="664"/>
      <c r="PR60" s="664"/>
      <c r="PT60" s="664"/>
      <c r="PV60" s="664"/>
      <c r="PX60" s="664"/>
      <c r="PZ60" s="664"/>
      <c r="QB60" s="664"/>
      <c r="QD60" s="664"/>
      <c r="QF60" s="664"/>
      <c r="QH60" s="664"/>
      <c r="QJ60" s="664"/>
      <c r="QL60" s="664"/>
      <c r="QN60" s="664"/>
      <c r="QP60" s="664"/>
      <c r="QR60" s="664"/>
      <c r="QT60" s="664"/>
      <c r="QV60" s="664"/>
      <c r="QX60" s="664"/>
      <c r="QZ60" s="664"/>
      <c r="RB60" s="664"/>
      <c r="RD60" s="664"/>
      <c r="RF60" s="664"/>
      <c r="RH60" s="664"/>
      <c r="RJ60" s="664"/>
      <c r="RL60" s="664"/>
      <c r="RN60" s="664"/>
      <c r="RP60" s="664"/>
      <c r="RR60" s="664"/>
      <c r="RT60" s="664"/>
      <c r="RV60" s="664"/>
      <c r="RX60" s="664"/>
      <c r="RZ60" s="664"/>
      <c r="SB60" s="664"/>
      <c r="SD60" s="664"/>
      <c r="SF60" s="664"/>
      <c r="SH60" s="664"/>
      <c r="SJ60" s="664"/>
      <c r="SL60" s="664"/>
      <c r="SN60" s="664"/>
      <c r="SP60" s="664"/>
      <c r="SR60" s="664"/>
      <c r="ST60" s="664"/>
      <c r="SV60" s="664"/>
      <c r="SX60" s="664"/>
      <c r="SZ60" s="664"/>
      <c r="TB60" s="664"/>
      <c r="TD60" s="664"/>
      <c r="TF60" s="664"/>
      <c r="TH60" s="664"/>
      <c r="TJ60" s="664"/>
      <c r="TL60" s="664"/>
      <c r="TN60" s="664"/>
      <c r="TP60" s="664"/>
      <c r="TR60" s="664"/>
      <c r="TT60" s="664"/>
      <c r="TV60" s="664"/>
      <c r="TX60" s="664"/>
      <c r="TZ60" s="664"/>
      <c r="UB60" s="664"/>
      <c r="UD60" s="664"/>
      <c r="UF60" s="664"/>
      <c r="UH60" s="664"/>
      <c r="UJ60" s="664"/>
      <c r="UL60" s="664"/>
      <c r="UN60" s="664"/>
      <c r="UP60" s="664"/>
      <c r="UR60" s="664"/>
      <c r="UT60" s="664"/>
      <c r="UV60" s="664"/>
      <c r="UX60" s="664"/>
      <c r="UZ60" s="664"/>
      <c r="VB60" s="664"/>
      <c r="VD60" s="664"/>
      <c r="VF60" s="664"/>
      <c r="VH60" s="664"/>
      <c r="VJ60" s="664"/>
      <c r="VL60" s="664"/>
      <c r="VN60" s="664"/>
      <c r="VP60" s="664"/>
      <c r="VR60" s="664"/>
      <c r="VT60" s="664"/>
      <c r="VV60" s="664"/>
      <c r="VX60" s="664"/>
      <c r="VZ60" s="664"/>
      <c r="WB60" s="664"/>
      <c r="WD60" s="664"/>
      <c r="WF60" s="664"/>
      <c r="WH60" s="664"/>
      <c r="WJ60" s="664"/>
      <c r="WL60" s="664"/>
      <c r="WN60" s="664"/>
      <c r="WP60" s="664"/>
      <c r="WR60" s="664"/>
      <c r="WT60" s="664"/>
      <c r="WV60" s="664"/>
      <c r="WX60" s="664"/>
      <c r="WZ60" s="664"/>
      <c r="XB60" s="664"/>
      <c r="XD60" s="664"/>
      <c r="XF60" s="664"/>
      <c r="XH60" s="664"/>
      <c r="XJ60" s="664"/>
      <c r="XL60" s="664"/>
      <c r="XN60" s="664"/>
      <c r="XP60" s="664"/>
      <c r="XR60" s="664"/>
      <c r="XT60" s="664"/>
      <c r="XV60" s="664"/>
      <c r="XX60" s="664"/>
      <c r="XZ60" s="664"/>
      <c r="YB60" s="664"/>
      <c r="YD60" s="664"/>
      <c r="YF60" s="664"/>
      <c r="YH60" s="664"/>
      <c r="YJ60" s="664"/>
      <c r="YL60" s="664"/>
      <c r="YN60" s="664"/>
      <c r="YP60" s="664"/>
      <c r="YR60" s="664"/>
      <c r="YT60" s="664"/>
      <c r="YV60" s="664"/>
      <c r="YX60" s="664"/>
      <c r="YZ60" s="664"/>
      <c r="ZB60" s="664"/>
      <c r="ZD60" s="664"/>
      <c r="ZF60" s="664"/>
      <c r="ZH60" s="664"/>
      <c r="ZJ60" s="664"/>
      <c r="ZL60" s="664"/>
      <c r="ZN60" s="664"/>
      <c r="ZP60" s="664"/>
      <c r="ZR60" s="664"/>
      <c r="ZT60" s="664"/>
      <c r="ZV60" s="664"/>
      <c r="ZX60" s="664"/>
      <c r="ZZ60" s="664"/>
      <c r="AAB60" s="664"/>
      <c r="AAD60" s="664"/>
      <c r="AAF60" s="664"/>
      <c r="AAH60" s="664"/>
      <c r="AAJ60" s="664"/>
      <c r="AAL60" s="664"/>
      <c r="AAN60" s="664"/>
      <c r="AAP60" s="664"/>
      <c r="AAR60" s="664"/>
      <c r="AAT60" s="664"/>
      <c r="AAV60" s="664"/>
      <c r="AAX60" s="664"/>
      <c r="AAZ60" s="664"/>
      <c r="ABB60" s="664"/>
      <c r="ABD60" s="664"/>
      <c r="ABF60" s="664"/>
      <c r="ABH60" s="664"/>
      <c r="ABJ60" s="664"/>
      <c r="ABL60" s="664"/>
      <c r="ABN60" s="664"/>
      <c r="ABP60" s="664"/>
      <c r="ABR60" s="664"/>
      <c r="ABT60" s="664"/>
      <c r="ABV60" s="664"/>
      <c r="ABX60" s="664"/>
      <c r="ABZ60" s="664"/>
      <c r="ACB60" s="664"/>
      <c r="ACD60" s="664"/>
      <c r="ACF60" s="664"/>
      <c r="ACH60" s="664"/>
      <c r="ACJ60" s="664"/>
      <c r="ACL60" s="664"/>
      <c r="ACN60" s="664"/>
      <c r="ACP60" s="664"/>
      <c r="ACR60" s="664"/>
      <c r="ACT60" s="664"/>
      <c r="ACV60" s="664"/>
      <c r="ACX60" s="664"/>
      <c r="ACZ60" s="664"/>
      <c r="ADB60" s="664"/>
      <c r="ADD60" s="664"/>
      <c r="ADF60" s="664"/>
      <c r="ADH60" s="664"/>
      <c r="ADJ60" s="664"/>
      <c r="ADL60" s="664"/>
      <c r="ADN60" s="664"/>
      <c r="ADP60" s="664"/>
      <c r="ADR60" s="664"/>
      <c r="ADT60" s="664"/>
      <c r="ADV60" s="664"/>
      <c r="ADX60" s="664"/>
      <c r="ADZ60" s="664"/>
      <c r="AEB60" s="664"/>
      <c r="AED60" s="664"/>
      <c r="AEF60" s="664"/>
      <c r="AEH60" s="664"/>
      <c r="AEJ60" s="664"/>
      <c r="AEL60" s="664"/>
      <c r="AEN60" s="664"/>
      <c r="AEP60" s="664"/>
      <c r="AER60" s="664"/>
      <c r="AET60" s="664"/>
      <c r="AEV60" s="664"/>
      <c r="AEX60" s="664"/>
      <c r="AEZ60" s="664"/>
      <c r="AFB60" s="664"/>
      <c r="AFD60" s="664"/>
      <c r="AFF60" s="664"/>
      <c r="AFH60" s="664"/>
      <c r="AFJ60" s="664"/>
      <c r="AFL60" s="664"/>
      <c r="AFN60" s="664"/>
      <c r="AFP60" s="664"/>
      <c r="AFR60" s="664"/>
      <c r="AFT60" s="664"/>
      <c r="AFV60" s="664"/>
      <c r="AFX60" s="664"/>
      <c r="AFZ60" s="664"/>
      <c r="AGB60" s="664"/>
      <c r="AGD60" s="664"/>
      <c r="AGF60" s="664"/>
      <c r="AGH60" s="664"/>
      <c r="AGJ60" s="664"/>
      <c r="AGL60" s="664"/>
      <c r="AGN60" s="664"/>
      <c r="AGP60" s="664"/>
      <c r="AGR60" s="664"/>
      <c r="AGT60" s="664"/>
      <c r="AGV60" s="664"/>
      <c r="AGX60" s="664"/>
      <c r="AGZ60" s="664"/>
      <c r="AHB60" s="664"/>
      <c r="AHD60" s="664"/>
      <c r="AHF60" s="664"/>
      <c r="AHH60" s="664"/>
      <c r="AHJ60" s="664"/>
      <c r="AHL60" s="664"/>
      <c r="AHN60" s="664"/>
      <c r="AHP60" s="664"/>
      <c r="AHR60" s="664"/>
      <c r="AHT60" s="664"/>
      <c r="AHV60" s="664"/>
      <c r="AHX60" s="664"/>
      <c r="AHZ60" s="664"/>
      <c r="AIB60" s="664"/>
      <c r="AID60" s="664"/>
      <c r="AIF60" s="664"/>
      <c r="AIH60" s="664"/>
      <c r="AIJ60" s="664"/>
      <c r="AIL60" s="664"/>
      <c r="AIN60" s="664"/>
      <c r="AIP60" s="664"/>
      <c r="AIR60" s="664"/>
      <c r="AIT60" s="664"/>
      <c r="AIV60" s="664"/>
      <c r="AIX60" s="664"/>
      <c r="AIZ60" s="664"/>
      <c r="AJB60" s="664"/>
      <c r="AJD60" s="664"/>
      <c r="AJF60" s="664"/>
      <c r="AJH60" s="664"/>
      <c r="AJJ60" s="664"/>
      <c r="AJL60" s="664"/>
      <c r="AJN60" s="664"/>
      <c r="AJP60" s="664"/>
      <c r="AJR60" s="664"/>
      <c r="AJT60" s="664"/>
      <c r="AJV60" s="664"/>
      <c r="AJX60" s="664"/>
      <c r="AJZ60" s="664"/>
      <c r="AKB60" s="664"/>
      <c r="AKD60" s="664"/>
      <c r="AKF60" s="664"/>
      <c r="AKH60" s="664"/>
      <c r="AKJ60" s="664"/>
      <c r="AKL60" s="664"/>
      <c r="AKN60" s="664"/>
      <c r="AKP60" s="664"/>
      <c r="AKR60" s="664"/>
      <c r="AKT60" s="664"/>
      <c r="AKV60" s="664"/>
      <c r="AKX60" s="664"/>
      <c r="AKZ60" s="664"/>
      <c r="ALB60" s="664"/>
      <c r="ALD60" s="664"/>
      <c r="ALF60" s="664"/>
      <c r="ALH60" s="664"/>
      <c r="ALJ60" s="664"/>
      <c r="ALL60" s="664"/>
      <c r="ALN60" s="664"/>
      <c r="ALP60" s="664"/>
      <c r="ALR60" s="664"/>
      <c r="ALT60" s="664"/>
      <c r="ALV60" s="664"/>
      <c r="ALX60" s="664"/>
      <c r="ALZ60" s="664"/>
      <c r="AMB60" s="664"/>
      <c r="AMD60" s="664"/>
      <c r="AMF60" s="664"/>
      <c r="AMH60" s="664"/>
      <c r="AMJ60" s="664"/>
      <c r="AML60" s="664"/>
      <c r="AMN60" s="664"/>
      <c r="AMP60" s="664"/>
      <c r="AMR60" s="664"/>
      <c r="AMT60" s="664"/>
      <c r="AMV60" s="664"/>
      <c r="AMX60" s="664"/>
      <c r="AMZ60" s="664"/>
      <c r="ANB60" s="664"/>
      <c r="AND60" s="664"/>
      <c r="ANF60" s="664"/>
      <c r="ANH60" s="664"/>
      <c r="ANJ60" s="664"/>
      <c r="ANL60" s="664"/>
      <c r="ANN60" s="664"/>
      <c r="ANP60" s="664"/>
      <c r="ANR60" s="664"/>
      <c r="ANT60" s="664"/>
      <c r="ANV60" s="664"/>
      <c r="ANX60" s="664"/>
      <c r="ANZ60" s="664"/>
      <c r="AOB60" s="664"/>
      <c r="AOD60" s="664"/>
      <c r="AOF60" s="664"/>
      <c r="AOH60" s="664"/>
      <c r="AOJ60" s="664"/>
      <c r="AOL60" s="664"/>
      <c r="AON60" s="664"/>
      <c r="AOP60" s="664"/>
      <c r="AOR60" s="664"/>
      <c r="AOT60" s="664"/>
      <c r="AOV60" s="664"/>
      <c r="AOX60" s="664"/>
      <c r="AOZ60" s="664"/>
      <c r="APB60" s="664"/>
      <c r="APD60" s="664"/>
      <c r="APF60" s="664"/>
      <c r="APH60" s="664"/>
      <c r="APJ60" s="664"/>
      <c r="APL60" s="664"/>
      <c r="APN60" s="664"/>
      <c r="APP60" s="664"/>
      <c r="APR60" s="664"/>
      <c r="APT60" s="664"/>
      <c r="APV60" s="664"/>
      <c r="APX60" s="664"/>
      <c r="APZ60" s="664"/>
      <c r="AQB60" s="664"/>
      <c r="AQD60" s="664"/>
      <c r="AQF60" s="664"/>
      <c r="AQH60" s="664"/>
      <c r="AQJ60" s="664"/>
      <c r="AQL60" s="664"/>
      <c r="AQN60" s="664"/>
      <c r="AQP60" s="664"/>
      <c r="AQR60" s="664"/>
      <c r="AQT60" s="664"/>
      <c r="AQV60" s="664"/>
      <c r="AQX60" s="664"/>
      <c r="AQZ60" s="664"/>
      <c r="ARB60" s="664"/>
      <c r="ARD60" s="664"/>
      <c r="ARF60" s="664"/>
      <c r="ARH60" s="664"/>
      <c r="ARJ60" s="664"/>
      <c r="ARL60" s="664"/>
      <c r="ARN60" s="664"/>
      <c r="ARP60" s="664"/>
      <c r="ARR60" s="664"/>
      <c r="ART60" s="664"/>
      <c r="ARV60" s="664"/>
      <c r="ARX60" s="664"/>
      <c r="ARZ60" s="664"/>
      <c r="ASB60" s="664"/>
      <c r="ASD60" s="664"/>
      <c r="ASF60" s="664"/>
      <c r="ASH60" s="664"/>
      <c r="ASJ60" s="664"/>
      <c r="ASL60" s="664"/>
      <c r="ASN60" s="664"/>
      <c r="ASP60" s="664"/>
      <c r="ASR60" s="664"/>
      <c r="AST60" s="664"/>
      <c r="ASV60" s="664"/>
      <c r="ASX60" s="664"/>
      <c r="ASZ60" s="664"/>
      <c r="ATB60" s="664"/>
      <c r="ATD60" s="664"/>
      <c r="ATF60" s="664"/>
      <c r="ATH60" s="664"/>
      <c r="ATJ60" s="664"/>
      <c r="ATL60" s="664"/>
      <c r="ATN60" s="664"/>
      <c r="ATP60" s="664"/>
      <c r="ATR60" s="664"/>
      <c r="ATT60" s="664"/>
      <c r="ATV60" s="664"/>
      <c r="ATX60" s="664"/>
      <c r="ATZ60" s="664"/>
      <c r="AUB60" s="664"/>
      <c r="AUD60" s="664"/>
      <c r="AUF60" s="664"/>
      <c r="AUH60" s="664"/>
      <c r="AUJ60" s="664"/>
      <c r="AUL60" s="664"/>
      <c r="AUN60" s="664"/>
      <c r="AUP60" s="664"/>
      <c r="AUR60" s="664"/>
      <c r="AUT60" s="664"/>
      <c r="AUV60" s="664"/>
      <c r="AUX60" s="664"/>
      <c r="AUZ60" s="664"/>
      <c r="AVB60" s="664"/>
      <c r="AVD60" s="664"/>
      <c r="AVF60" s="664"/>
      <c r="AVH60" s="664"/>
      <c r="AVJ60" s="664"/>
      <c r="AVL60" s="664"/>
      <c r="AVN60" s="664"/>
      <c r="AVP60" s="664"/>
      <c r="AVR60" s="664"/>
      <c r="AVT60" s="664"/>
      <c r="AVV60" s="664"/>
      <c r="AVX60" s="664"/>
      <c r="AVZ60" s="664"/>
      <c r="AWB60" s="664"/>
      <c r="AWD60" s="664"/>
      <c r="AWF60" s="664"/>
      <c r="AWH60" s="664"/>
      <c r="AWJ60" s="664"/>
      <c r="AWL60" s="664"/>
      <c r="AWN60" s="664"/>
      <c r="AWP60" s="664"/>
      <c r="AWR60" s="664"/>
      <c r="AWT60" s="664"/>
      <c r="AWV60" s="664"/>
      <c r="AWX60" s="664"/>
      <c r="AWZ60" s="664"/>
      <c r="AXB60" s="664"/>
      <c r="AXD60" s="664"/>
      <c r="AXF60" s="664"/>
      <c r="AXH60" s="664"/>
      <c r="AXJ60" s="664"/>
      <c r="AXL60" s="664"/>
      <c r="AXN60" s="664"/>
      <c r="AXP60" s="664"/>
      <c r="AXR60" s="664"/>
      <c r="AXT60" s="664"/>
      <c r="AXV60" s="664"/>
      <c r="AXX60" s="664"/>
      <c r="AXZ60" s="664"/>
      <c r="AYB60" s="664"/>
      <c r="AYD60" s="664"/>
      <c r="AYF60" s="664"/>
      <c r="AYH60" s="664"/>
      <c r="AYJ60" s="664"/>
      <c r="AYL60" s="664"/>
      <c r="AYN60" s="664"/>
      <c r="AYP60" s="664"/>
      <c r="AYR60" s="664"/>
      <c r="AYT60" s="664"/>
      <c r="AYV60" s="664"/>
      <c r="AYX60" s="664"/>
      <c r="AYZ60" s="664"/>
      <c r="AZB60" s="664"/>
      <c r="AZD60" s="664"/>
      <c r="AZF60" s="664"/>
      <c r="AZH60" s="664"/>
      <c r="AZJ60" s="664"/>
      <c r="AZL60" s="664"/>
      <c r="AZN60" s="664"/>
      <c r="AZP60" s="664"/>
      <c r="AZR60" s="664"/>
      <c r="AZT60" s="664"/>
      <c r="AZV60" s="664"/>
      <c r="AZX60" s="664"/>
      <c r="AZZ60" s="664"/>
      <c r="BAB60" s="664"/>
      <c r="BAD60" s="664"/>
      <c r="BAF60" s="664"/>
      <c r="BAH60" s="664"/>
      <c r="BAJ60" s="664"/>
      <c r="BAL60" s="664"/>
      <c r="BAN60" s="664"/>
      <c r="BAP60" s="664"/>
      <c r="BAR60" s="664"/>
      <c r="BAT60" s="664"/>
      <c r="BAV60" s="664"/>
      <c r="BAX60" s="664"/>
      <c r="BAZ60" s="664"/>
      <c r="BBB60" s="664"/>
      <c r="BBD60" s="664"/>
      <c r="BBF60" s="664"/>
      <c r="BBH60" s="664"/>
      <c r="BBJ60" s="664"/>
      <c r="BBL60" s="664"/>
      <c r="BBN60" s="664"/>
      <c r="BBP60" s="664"/>
      <c r="BBR60" s="664"/>
      <c r="BBT60" s="664"/>
      <c r="BBV60" s="664"/>
      <c r="BBX60" s="664"/>
      <c r="BBZ60" s="664"/>
      <c r="BCB60" s="664"/>
      <c r="BCD60" s="664"/>
      <c r="BCF60" s="664"/>
      <c r="BCH60" s="664"/>
      <c r="BCJ60" s="664"/>
      <c r="BCL60" s="664"/>
      <c r="BCN60" s="664"/>
      <c r="BCP60" s="664"/>
      <c r="BCR60" s="664"/>
      <c r="BCT60" s="664"/>
      <c r="BCV60" s="664"/>
      <c r="BCX60" s="664"/>
      <c r="BCZ60" s="664"/>
      <c r="BDB60" s="664"/>
      <c r="BDD60" s="664"/>
      <c r="BDF60" s="664"/>
      <c r="BDH60" s="664"/>
      <c r="BDJ60" s="664"/>
      <c r="BDL60" s="664"/>
      <c r="BDN60" s="664"/>
      <c r="BDP60" s="664"/>
      <c r="BDR60" s="664"/>
      <c r="BDT60" s="664"/>
      <c r="BDV60" s="664"/>
      <c r="BDX60" s="664"/>
      <c r="BDZ60" s="664"/>
      <c r="BEB60" s="664"/>
      <c r="BED60" s="664"/>
      <c r="BEF60" s="664"/>
      <c r="BEH60" s="664"/>
      <c r="BEJ60" s="664"/>
      <c r="BEL60" s="664"/>
      <c r="BEN60" s="664"/>
      <c r="BEP60" s="664"/>
      <c r="BER60" s="664"/>
      <c r="BET60" s="664"/>
      <c r="BEV60" s="664"/>
      <c r="BEX60" s="664"/>
      <c r="BEZ60" s="664"/>
      <c r="BFB60" s="664"/>
      <c r="BFD60" s="664"/>
      <c r="BFF60" s="664"/>
      <c r="BFH60" s="664"/>
      <c r="BFJ60" s="664"/>
      <c r="BFL60" s="664"/>
      <c r="BFN60" s="664"/>
      <c r="BFP60" s="664"/>
      <c r="BFR60" s="664"/>
      <c r="BFT60" s="664"/>
      <c r="BFV60" s="664"/>
      <c r="BFX60" s="664"/>
      <c r="BFZ60" s="664"/>
      <c r="BGB60" s="664"/>
      <c r="BGD60" s="664"/>
      <c r="BGF60" s="664"/>
      <c r="BGH60" s="664"/>
      <c r="BGJ60" s="664"/>
      <c r="BGL60" s="664"/>
      <c r="BGN60" s="664"/>
      <c r="BGP60" s="664"/>
      <c r="BGR60" s="664"/>
      <c r="BGT60" s="664"/>
      <c r="BGV60" s="664"/>
      <c r="BGX60" s="664"/>
      <c r="BGZ60" s="664"/>
      <c r="BHB60" s="664"/>
      <c r="BHD60" s="664"/>
      <c r="BHF60" s="664"/>
      <c r="BHH60" s="664"/>
      <c r="BHJ60" s="664"/>
      <c r="BHL60" s="664"/>
      <c r="BHN60" s="664"/>
      <c r="BHP60" s="664"/>
      <c r="BHR60" s="664"/>
      <c r="BHT60" s="664"/>
      <c r="BHV60" s="664"/>
      <c r="BHX60" s="664"/>
      <c r="BHZ60" s="664"/>
      <c r="BIB60" s="664"/>
      <c r="BID60" s="664"/>
      <c r="BIF60" s="664"/>
      <c r="BIH60" s="664"/>
      <c r="BIJ60" s="664"/>
      <c r="BIL60" s="664"/>
      <c r="BIN60" s="664"/>
      <c r="BIP60" s="664"/>
      <c r="BIR60" s="664"/>
      <c r="BIT60" s="664"/>
      <c r="BIV60" s="664"/>
      <c r="BIX60" s="664"/>
      <c r="BIZ60" s="664"/>
      <c r="BJB60" s="664"/>
      <c r="BJD60" s="664"/>
      <c r="BJF60" s="664"/>
      <c r="BJH60" s="664"/>
      <c r="BJJ60" s="664"/>
      <c r="BJL60" s="664"/>
      <c r="BJN60" s="664"/>
      <c r="BJP60" s="664"/>
      <c r="BJR60" s="664"/>
      <c r="BJT60" s="664"/>
      <c r="BJV60" s="664"/>
      <c r="BJX60" s="664"/>
      <c r="BJZ60" s="664"/>
      <c r="BKB60" s="664"/>
      <c r="BKD60" s="664"/>
      <c r="BKF60" s="664"/>
      <c r="BKH60" s="664"/>
      <c r="BKJ60" s="664"/>
      <c r="BKL60" s="664"/>
      <c r="BKN60" s="664"/>
      <c r="BKP60" s="664"/>
      <c r="BKR60" s="664"/>
      <c r="BKT60" s="664"/>
      <c r="BKV60" s="664"/>
      <c r="BKX60" s="664"/>
      <c r="BKZ60" s="664"/>
      <c r="BLB60" s="664"/>
      <c r="BLD60" s="664"/>
      <c r="BLF60" s="664"/>
      <c r="BLH60" s="664"/>
      <c r="BLJ60" s="664"/>
      <c r="BLL60" s="664"/>
      <c r="BLN60" s="664"/>
      <c r="BLP60" s="664"/>
      <c r="BLR60" s="664"/>
      <c r="BLT60" s="664"/>
      <c r="BLV60" s="664"/>
      <c r="BLX60" s="664"/>
      <c r="BLZ60" s="664"/>
      <c r="BMB60" s="664"/>
      <c r="BMD60" s="664"/>
      <c r="BMF60" s="664"/>
      <c r="BMH60" s="664"/>
      <c r="BMJ60" s="664"/>
      <c r="BML60" s="664"/>
      <c r="BMN60" s="664"/>
      <c r="BMP60" s="664"/>
      <c r="BMR60" s="664"/>
      <c r="BMT60" s="664"/>
      <c r="BMV60" s="664"/>
      <c r="BMX60" s="664"/>
      <c r="BMZ60" s="664"/>
      <c r="BNB60" s="664"/>
      <c r="BND60" s="664"/>
      <c r="BNF60" s="664"/>
      <c r="BNH60" s="664"/>
      <c r="BNJ60" s="664"/>
      <c r="BNL60" s="664"/>
      <c r="BNN60" s="664"/>
      <c r="BNP60" s="664"/>
      <c r="BNR60" s="664"/>
      <c r="BNT60" s="664"/>
      <c r="BNV60" s="664"/>
      <c r="BNX60" s="664"/>
      <c r="BNZ60" s="664"/>
      <c r="BOB60" s="664"/>
      <c r="BOD60" s="664"/>
      <c r="BOF60" s="664"/>
      <c r="BOH60" s="664"/>
      <c r="BOJ60" s="664"/>
      <c r="BOL60" s="664"/>
      <c r="BON60" s="664"/>
      <c r="BOP60" s="664"/>
      <c r="BOR60" s="664"/>
      <c r="BOT60" s="664"/>
      <c r="BOV60" s="664"/>
      <c r="BOX60" s="664"/>
      <c r="BOZ60" s="664"/>
      <c r="BPB60" s="664"/>
      <c r="BPD60" s="664"/>
      <c r="BPF60" s="664"/>
      <c r="BPH60" s="664"/>
      <c r="BPJ60" s="664"/>
      <c r="BPL60" s="664"/>
      <c r="BPN60" s="664"/>
      <c r="BPP60" s="664"/>
      <c r="BPR60" s="664"/>
      <c r="BPT60" s="664"/>
      <c r="BPV60" s="664"/>
      <c r="BPX60" s="664"/>
      <c r="BPZ60" s="664"/>
      <c r="BQB60" s="664"/>
      <c r="BQD60" s="664"/>
      <c r="BQF60" s="664"/>
      <c r="BQH60" s="664"/>
      <c r="BQJ60" s="664"/>
      <c r="BQL60" s="664"/>
      <c r="BQN60" s="664"/>
      <c r="BQP60" s="664"/>
      <c r="BQR60" s="664"/>
      <c r="BQT60" s="664"/>
      <c r="BQV60" s="664"/>
      <c r="BQX60" s="664"/>
      <c r="BQZ60" s="664"/>
      <c r="BRB60" s="664"/>
      <c r="BRD60" s="664"/>
      <c r="BRF60" s="664"/>
      <c r="BRH60" s="664"/>
      <c r="BRJ60" s="664"/>
      <c r="BRL60" s="664"/>
      <c r="BRN60" s="664"/>
      <c r="BRP60" s="664"/>
      <c r="BRR60" s="664"/>
      <c r="BRT60" s="664"/>
      <c r="BRV60" s="664"/>
      <c r="BRX60" s="664"/>
      <c r="BRZ60" s="664"/>
      <c r="BSB60" s="664"/>
      <c r="BSD60" s="664"/>
      <c r="BSF60" s="664"/>
      <c r="BSH60" s="664"/>
      <c r="BSJ60" s="664"/>
      <c r="BSL60" s="664"/>
      <c r="BSN60" s="664"/>
      <c r="BSP60" s="664"/>
      <c r="BSR60" s="664"/>
      <c r="BST60" s="664"/>
      <c r="BSV60" s="664"/>
      <c r="BSX60" s="664"/>
      <c r="BSZ60" s="664"/>
      <c r="BTB60" s="664"/>
      <c r="BTD60" s="664"/>
      <c r="BTF60" s="664"/>
      <c r="BTH60" s="664"/>
      <c r="BTJ60" s="664"/>
      <c r="BTL60" s="664"/>
      <c r="BTN60" s="664"/>
      <c r="BTP60" s="664"/>
      <c r="BTR60" s="664"/>
      <c r="BTT60" s="664"/>
      <c r="BTV60" s="664"/>
      <c r="BTX60" s="664"/>
      <c r="BTZ60" s="664"/>
      <c r="BUB60" s="664"/>
      <c r="BUD60" s="664"/>
      <c r="BUF60" s="664"/>
      <c r="BUH60" s="664"/>
      <c r="BUJ60" s="664"/>
      <c r="BUL60" s="664"/>
      <c r="BUN60" s="664"/>
      <c r="BUP60" s="664"/>
      <c r="BUR60" s="664"/>
      <c r="BUT60" s="664"/>
      <c r="BUV60" s="664"/>
      <c r="BUX60" s="664"/>
      <c r="BUZ60" s="664"/>
      <c r="BVB60" s="664"/>
      <c r="BVD60" s="664"/>
      <c r="BVF60" s="664"/>
      <c r="BVH60" s="664"/>
      <c r="BVJ60" s="664"/>
      <c r="BVL60" s="664"/>
      <c r="BVN60" s="664"/>
      <c r="BVP60" s="664"/>
      <c r="BVR60" s="664"/>
      <c r="BVT60" s="664"/>
      <c r="BVV60" s="664"/>
      <c r="BVX60" s="664"/>
      <c r="BVZ60" s="664"/>
      <c r="BWB60" s="664"/>
      <c r="BWD60" s="664"/>
      <c r="BWF60" s="664"/>
      <c r="BWH60" s="664"/>
      <c r="BWJ60" s="664"/>
      <c r="BWL60" s="664"/>
      <c r="BWN60" s="664"/>
      <c r="BWP60" s="664"/>
      <c r="BWR60" s="664"/>
      <c r="BWT60" s="664"/>
      <c r="BWV60" s="664"/>
      <c r="BWX60" s="664"/>
      <c r="BWZ60" s="664"/>
      <c r="BXB60" s="664"/>
      <c r="BXD60" s="664"/>
      <c r="BXF60" s="664"/>
      <c r="BXH60" s="664"/>
      <c r="BXJ60" s="664"/>
      <c r="BXL60" s="664"/>
      <c r="BXN60" s="664"/>
      <c r="BXP60" s="664"/>
      <c r="BXR60" s="664"/>
      <c r="BXT60" s="664"/>
      <c r="BXV60" s="664"/>
      <c r="BXX60" s="664"/>
      <c r="BXZ60" s="664"/>
      <c r="BYB60" s="664"/>
      <c r="BYD60" s="664"/>
      <c r="BYF60" s="664"/>
      <c r="BYH60" s="664"/>
      <c r="BYJ60" s="664"/>
      <c r="BYL60" s="664"/>
      <c r="BYN60" s="664"/>
      <c r="BYP60" s="664"/>
      <c r="BYR60" s="664"/>
      <c r="BYT60" s="664"/>
      <c r="BYV60" s="664"/>
      <c r="BYX60" s="664"/>
      <c r="BYZ60" s="664"/>
      <c r="BZB60" s="664"/>
      <c r="BZD60" s="664"/>
      <c r="BZF60" s="664"/>
      <c r="BZH60" s="664"/>
      <c r="BZJ60" s="664"/>
      <c r="BZL60" s="664"/>
      <c r="BZN60" s="664"/>
      <c r="BZP60" s="664"/>
      <c r="BZR60" s="664"/>
      <c r="BZT60" s="664"/>
      <c r="BZV60" s="664"/>
      <c r="BZX60" s="664"/>
      <c r="BZZ60" s="664"/>
      <c r="CAB60" s="664"/>
      <c r="CAD60" s="664"/>
      <c r="CAF60" s="664"/>
      <c r="CAH60" s="664"/>
      <c r="CAJ60" s="664"/>
      <c r="CAL60" s="664"/>
      <c r="CAN60" s="664"/>
      <c r="CAP60" s="664"/>
      <c r="CAR60" s="664"/>
      <c r="CAT60" s="664"/>
      <c r="CAV60" s="664"/>
      <c r="CAX60" s="664"/>
      <c r="CAZ60" s="664"/>
      <c r="CBB60" s="664"/>
      <c r="CBD60" s="664"/>
      <c r="CBF60" s="664"/>
      <c r="CBH60" s="664"/>
      <c r="CBJ60" s="664"/>
      <c r="CBL60" s="664"/>
      <c r="CBN60" s="664"/>
      <c r="CBP60" s="664"/>
      <c r="CBR60" s="664"/>
      <c r="CBT60" s="664"/>
      <c r="CBV60" s="664"/>
      <c r="CBX60" s="664"/>
      <c r="CBZ60" s="664"/>
      <c r="CCB60" s="664"/>
      <c r="CCD60" s="664"/>
      <c r="CCF60" s="664"/>
      <c r="CCH60" s="664"/>
      <c r="CCJ60" s="664"/>
      <c r="CCL60" s="664"/>
      <c r="CCN60" s="664"/>
      <c r="CCP60" s="664"/>
      <c r="CCR60" s="664"/>
      <c r="CCT60" s="664"/>
      <c r="CCV60" s="664"/>
      <c r="CCX60" s="664"/>
      <c r="CCZ60" s="664"/>
      <c r="CDB60" s="664"/>
      <c r="CDD60" s="664"/>
      <c r="CDF60" s="664"/>
      <c r="CDH60" s="664"/>
      <c r="CDJ60" s="664"/>
      <c r="CDL60" s="664"/>
      <c r="CDN60" s="664"/>
      <c r="CDP60" s="664"/>
      <c r="CDR60" s="664"/>
      <c r="CDT60" s="664"/>
      <c r="CDV60" s="664"/>
      <c r="CDX60" s="664"/>
      <c r="CDZ60" s="664"/>
      <c r="CEB60" s="664"/>
      <c r="CED60" s="664"/>
      <c r="CEF60" s="664"/>
      <c r="CEH60" s="664"/>
      <c r="CEJ60" s="664"/>
      <c r="CEL60" s="664"/>
      <c r="CEN60" s="664"/>
      <c r="CEP60" s="664"/>
      <c r="CER60" s="664"/>
      <c r="CET60" s="664"/>
      <c r="CEV60" s="664"/>
      <c r="CEX60" s="664"/>
      <c r="CEZ60" s="664"/>
      <c r="CFB60" s="664"/>
      <c r="CFD60" s="664"/>
      <c r="CFF60" s="664"/>
      <c r="CFH60" s="664"/>
      <c r="CFJ60" s="664"/>
      <c r="CFL60" s="664"/>
      <c r="CFN60" s="664"/>
      <c r="CFP60" s="664"/>
      <c r="CFR60" s="664"/>
      <c r="CFT60" s="664"/>
      <c r="CFV60" s="664"/>
      <c r="CFX60" s="664"/>
      <c r="CFZ60" s="664"/>
      <c r="CGB60" s="664"/>
      <c r="CGD60" s="664"/>
      <c r="CGF60" s="664"/>
      <c r="CGH60" s="664"/>
      <c r="CGJ60" s="664"/>
      <c r="CGL60" s="664"/>
      <c r="CGN60" s="664"/>
      <c r="CGP60" s="664"/>
      <c r="CGR60" s="664"/>
      <c r="CGT60" s="664"/>
      <c r="CGV60" s="664"/>
      <c r="CGX60" s="664"/>
      <c r="CGZ60" s="664"/>
      <c r="CHB60" s="664"/>
      <c r="CHD60" s="664"/>
      <c r="CHF60" s="664"/>
      <c r="CHH60" s="664"/>
      <c r="CHJ60" s="664"/>
      <c r="CHL60" s="664"/>
      <c r="CHN60" s="664"/>
      <c r="CHP60" s="664"/>
      <c r="CHR60" s="664"/>
      <c r="CHT60" s="664"/>
      <c r="CHV60" s="664"/>
      <c r="CHX60" s="664"/>
      <c r="CHZ60" s="664"/>
      <c r="CIB60" s="664"/>
      <c r="CID60" s="664"/>
      <c r="CIF60" s="664"/>
      <c r="CIH60" s="664"/>
      <c r="CIJ60" s="664"/>
      <c r="CIL60" s="664"/>
      <c r="CIN60" s="664"/>
      <c r="CIP60" s="664"/>
      <c r="CIR60" s="664"/>
      <c r="CIT60" s="664"/>
      <c r="CIV60" s="664"/>
      <c r="CIX60" s="664"/>
      <c r="CIZ60" s="664"/>
      <c r="CJB60" s="664"/>
      <c r="CJD60" s="664"/>
      <c r="CJF60" s="664"/>
      <c r="CJH60" s="664"/>
      <c r="CJJ60" s="664"/>
      <c r="CJL60" s="664"/>
      <c r="CJN60" s="664"/>
      <c r="CJP60" s="664"/>
      <c r="CJR60" s="664"/>
      <c r="CJT60" s="664"/>
      <c r="CJV60" s="664"/>
      <c r="CJX60" s="664"/>
      <c r="CJZ60" s="664"/>
      <c r="CKB60" s="664"/>
      <c r="CKD60" s="664"/>
      <c r="CKF60" s="664"/>
      <c r="CKH60" s="664"/>
      <c r="CKJ60" s="664"/>
      <c r="CKL60" s="664"/>
      <c r="CKN60" s="664"/>
      <c r="CKP60" s="664"/>
      <c r="CKR60" s="664"/>
      <c r="CKT60" s="664"/>
      <c r="CKV60" s="664"/>
      <c r="CKX60" s="664"/>
      <c r="CKZ60" s="664"/>
      <c r="CLB60" s="664"/>
      <c r="CLD60" s="664"/>
      <c r="CLF60" s="664"/>
      <c r="CLH60" s="664"/>
      <c r="CLJ60" s="664"/>
      <c r="CLL60" s="664"/>
      <c r="CLN60" s="664"/>
      <c r="CLP60" s="664"/>
      <c r="CLR60" s="664"/>
      <c r="CLT60" s="664"/>
      <c r="CLV60" s="664"/>
      <c r="CLX60" s="664"/>
      <c r="CLZ60" s="664"/>
      <c r="CMB60" s="664"/>
      <c r="CMD60" s="664"/>
      <c r="CMF60" s="664"/>
      <c r="CMH60" s="664"/>
      <c r="CMJ60" s="664"/>
      <c r="CML60" s="664"/>
      <c r="CMN60" s="664"/>
      <c r="CMP60" s="664"/>
      <c r="CMR60" s="664"/>
      <c r="CMT60" s="664"/>
      <c r="CMV60" s="664"/>
      <c r="CMX60" s="664"/>
      <c r="CMZ60" s="664"/>
      <c r="CNB60" s="664"/>
      <c r="CND60" s="664"/>
      <c r="CNF60" s="664"/>
      <c r="CNH60" s="664"/>
      <c r="CNJ60" s="664"/>
      <c r="CNL60" s="664"/>
      <c r="CNN60" s="664"/>
      <c r="CNP60" s="664"/>
      <c r="CNR60" s="664"/>
      <c r="CNT60" s="664"/>
      <c r="CNV60" s="664"/>
      <c r="CNX60" s="664"/>
      <c r="CNZ60" s="664"/>
      <c r="COB60" s="664"/>
      <c r="COD60" s="664"/>
      <c r="COF60" s="664"/>
      <c r="COH60" s="664"/>
      <c r="COJ60" s="664"/>
      <c r="COL60" s="664"/>
      <c r="CON60" s="664"/>
      <c r="COP60" s="664"/>
      <c r="COR60" s="664"/>
      <c r="COT60" s="664"/>
      <c r="COV60" s="664"/>
      <c r="COX60" s="664"/>
      <c r="COZ60" s="664"/>
      <c r="CPB60" s="664"/>
      <c r="CPD60" s="664"/>
      <c r="CPF60" s="664"/>
      <c r="CPH60" s="664"/>
      <c r="CPJ60" s="664"/>
      <c r="CPL60" s="664"/>
      <c r="CPN60" s="664"/>
      <c r="CPP60" s="664"/>
      <c r="CPR60" s="664"/>
      <c r="CPT60" s="664"/>
      <c r="CPV60" s="664"/>
      <c r="CPX60" s="664"/>
      <c r="CPZ60" s="664"/>
      <c r="CQB60" s="664"/>
      <c r="CQD60" s="664"/>
      <c r="CQF60" s="664"/>
      <c r="CQH60" s="664"/>
      <c r="CQJ60" s="664"/>
      <c r="CQL60" s="664"/>
      <c r="CQN60" s="664"/>
      <c r="CQP60" s="664"/>
      <c r="CQR60" s="664"/>
      <c r="CQT60" s="664"/>
      <c r="CQV60" s="664"/>
      <c r="CQX60" s="664"/>
      <c r="CQZ60" s="664"/>
      <c r="CRB60" s="664"/>
      <c r="CRD60" s="664"/>
      <c r="CRF60" s="664"/>
      <c r="CRH60" s="664"/>
      <c r="CRJ60" s="664"/>
      <c r="CRL60" s="664"/>
      <c r="CRN60" s="664"/>
      <c r="CRP60" s="664"/>
      <c r="CRR60" s="664"/>
      <c r="CRT60" s="664"/>
      <c r="CRV60" s="664"/>
      <c r="CRX60" s="664"/>
      <c r="CRZ60" s="664"/>
      <c r="CSB60" s="664"/>
      <c r="CSD60" s="664"/>
      <c r="CSF60" s="664"/>
      <c r="CSH60" s="664"/>
      <c r="CSJ60" s="664"/>
      <c r="CSL60" s="664"/>
      <c r="CSN60" s="664"/>
      <c r="CSP60" s="664"/>
      <c r="CSR60" s="664"/>
      <c r="CST60" s="664"/>
      <c r="CSV60" s="664"/>
      <c r="CSX60" s="664"/>
      <c r="CSZ60" s="664"/>
      <c r="CTB60" s="664"/>
      <c r="CTD60" s="664"/>
      <c r="CTF60" s="664"/>
      <c r="CTH60" s="664"/>
      <c r="CTJ60" s="664"/>
      <c r="CTL60" s="664"/>
      <c r="CTN60" s="664"/>
      <c r="CTP60" s="664"/>
      <c r="CTR60" s="664"/>
      <c r="CTT60" s="664"/>
      <c r="CTV60" s="664"/>
      <c r="CTX60" s="664"/>
      <c r="CTZ60" s="664"/>
      <c r="CUB60" s="664"/>
      <c r="CUD60" s="664"/>
      <c r="CUF60" s="664"/>
      <c r="CUH60" s="664"/>
      <c r="CUJ60" s="664"/>
      <c r="CUL60" s="664"/>
      <c r="CUN60" s="664"/>
      <c r="CUP60" s="664"/>
      <c r="CUR60" s="664"/>
      <c r="CUT60" s="664"/>
      <c r="CUV60" s="664"/>
      <c r="CUX60" s="664"/>
      <c r="CUZ60" s="664"/>
      <c r="CVB60" s="664"/>
      <c r="CVD60" s="664"/>
      <c r="CVF60" s="664"/>
      <c r="CVH60" s="664"/>
      <c r="CVJ60" s="664"/>
      <c r="CVL60" s="664"/>
      <c r="CVN60" s="664"/>
      <c r="CVP60" s="664"/>
      <c r="CVR60" s="664"/>
      <c r="CVT60" s="664"/>
      <c r="CVV60" s="664"/>
      <c r="CVX60" s="664"/>
      <c r="CVZ60" s="664"/>
      <c r="CWB60" s="664"/>
      <c r="CWD60" s="664"/>
      <c r="CWF60" s="664"/>
      <c r="CWH60" s="664"/>
      <c r="CWJ60" s="664"/>
      <c r="CWL60" s="664"/>
      <c r="CWN60" s="664"/>
      <c r="CWP60" s="664"/>
      <c r="CWR60" s="664"/>
      <c r="CWT60" s="664"/>
      <c r="CWV60" s="664"/>
      <c r="CWX60" s="664"/>
      <c r="CWZ60" s="664"/>
      <c r="CXB60" s="664"/>
      <c r="CXD60" s="664"/>
      <c r="CXF60" s="664"/>
      <c r="CXH60" s="664"/>
      <c r="CXJ60" s="664"/>
      <c r="CXL60" s="664"/>
      <c r="CXN60" s="664"/>
      <c r="CXP60" s="664"/>
      <c r="CXR60" s="664"/>
      <c r="CXT60" s="664"/>
      <c r="CXV60" s="664"/>
      <c r="CXX60" s="664"/>
      <c r="CXZ60" s="664"/>
      <c r="CYB60" s="664"/>
      <c r="CYD60" s="664"/>
      <c r="CYF60" s="664"/>
      <c r="CYH60" s="664"/>
      <c r="CYJ60" s="664"/>
      <c r="CYL60" s="664"/>
      <c r="CYN60" s="664"/>
      <c r="CYP60" s="664"/>
      <c r="CYR60" s="664"/>
      <c r="CYT60" s="664"/>
      <c r="CYV60" s="664"/>
      <c r="CYX60" s="664"/>
      <c r="CYZ60" s="664"/>
      <c r="CZB60" s="664"/>
      <c r="CZD60" s="664"/>
      <c r="CZF60" s="664"/>
      <c r="CZH60" s="664"/>
      <c r="CZJ60" s="664"/>
      <c r="CZL60" s="664"/>
      <c r="CZN60" s="664"/>
      <c r="CZP60" s="664"/>
      <c r="CZR60" s="664"/>
      <c r="CZT60" s="664"/>
      <c r="CZV60" s="664"/>
      <c r="CZX60" s="664"/>
      <c r="CZZ60" s="664"/>
      <c r="DAB60" s="664"/>
      <c r="DAD60" s="664"/>
      <c r="DAF60" s="664"/>
      <c r="DAH60" s="664"/>
      <c r="DAJ60" s="664"/>
      <c r="DAL60" s="664"/>
      <c r="DAN60" s="664"/>
      <c r="DAP60" s="664"/>
      <c r="DAR60" s="664"/>
      <c r="DAT60" s="664"/>
      <c r="DAV60" s="664"/>
      <c r="DAX60" s="664"/>
      <c r="DAZ60" s="664"/>
      <c r="DBB60" s="664"/>
      <c r="DBD60" s="664"/>
      <c r="DBF60" s="664"/>
      <c r="DBH60" s="664"/>
      <c r="DBJ60" s="664"/>
      <c r="DBL60" s="664"/>
      <c r="DBN60" s="664"/>
      <c r="DBP60" s="664"/>
      <c r="DBR60" s="664"/>
      <c r="DBT60" s="664"/>
      <c r="DBV60" s="664"/>
      <c r="DBX60" s="664"/>
      <c r="DBZ60" s="664"/>
      <c r="DCB60" s="664"/>
      <c r="DCD60" s="664"/>
      <c r="DCF60" s="664"/>
      <c r="DCH60" s="664"/>
      <c r="DCJ60" s="664"/>
      <c r="DCL60" s="664"/>
      <c r="DCN60" s="664"/>
      <c r="DCP60" s="664"/>
      <c r="DCR60" s="664"/>
      <c r="DCT60" s="664"/>
      <c r="DCV60" s="664"/>
      <c r="DCX60" s="664"/>
      <c r="DCZ60" s="664"/>
      <c r="DDB60" s="664"/>
      <c r="DDD60" s="664"/>
      <c r="DDF60" s="664"/>
      <c r="DDH60" s="664"/>
      <c r="DDJ60" s="664"/>
      <c r="DDL60" s="664"/>
      <c r="DDN60" s="664"/>
      <c r="DDP60" s="664"/>
      <c r="DDR60" s="664"/>
      <c r="DDT60" s="664"/>
      <c r="DDV60" s="664"/>
      <c r="DDX60" s="664"/>
      <c r="DDZ60" s="664"/>
      <c r="DEB60" s="664"/>
      <c r="DED60" s="664"/>
      <c r="DEF60" s="664"/>
      <c r="DEH60" s="664"/>
      <c r="DEJ60" s="664"/>
      <c r="DEL60" s="664"/>
      <c r="DEN60" s="664"/>
      <c r="DEP60" s="664"/>
      <c r="DER60" s="664"/>
      <c r="DET60" s="664"/>
      <c r="DEV60" s="664"/>
      <c r="DEX60" s="664"/>
      <c r="DEZ60" s="664"/>
      <c r="DFB60" s="664"/>
      <c r="DFD60" s="664"/>
      <c r="DFF60" s="664"/>
      <c r="DFH60" s="664"/>
      <c r="DFJ60" s="664"/>
      <c r="DFL60" s="664"/>
      <c r="DFN60" s="664"/>
      <c r="DFP60" s="664"/>
      <c r="DFR60" s="664"/>
      <c r="DFT60" s="664"/>
      <c r="DFV60" s="664"/>
      <c r="DFX60" s="664"/>
      <c r="DFZ60" s="664"/>
      <c r="DGB60" s="664"/>
      <c r="DGD60" s="664"/>
      <c r="DGF60" s="664"/>
      <c r="DGH60" s="664"/>
      <c r="DGJ60" s="664"/>
      <c r="DGL60" s="664"/>
      <c r="DGN60" s="664"/>
      <c r="DGP60" s="664"/>
      <c r="DGR60" s="664"/>
      <c r="DGT60" s="664"/>
      <c r="DGV60" s="664"/>
      <c r="DGX60" s="664"/>
      <c r="DGZ60" s="664"/>
      <c r="DHB60" s="664"/>
      <c r="DHD60" s="664"/>
      <c r="DHF60" s="664"/>
      <c r="DHH60" s="664"/>
      <c r="DHJ60" s="664"/>
      <c r="DHL60" s="664"/>
      <c r="DHN60" s="664"/>
      <c r="DHP60" s="664"/>
      <c r="DHR60" s="664"/>
      <c r="DHT60" s="664"/>
      <c r="DHV60" s="664"/>
      <c r="DHX60" s="664"/>
      <c r="DHZ60" s="664"/>
      <c r="DIB60" s="664"/>
      <c r="DID60" s="664"/>
      <c r="DIF60" s="664"/>
      <c r="DIH60" s="664"/>
      <c r="DIJ60" s="664"/>
      <c r="DIL60" s="664"/>
      <c r="DIN60" s="664"/>
      <c r="DIP60" s="664"/>
      <c r="DIR60" s="664"/>
      <c r="DIT60" s="664"/>
      <c r="DIV60" s="664"/>
      <c r="DIX60" s="664"/>
      <c r="DIZ60" s="664"/>
      <c r="DJB60" s="664"/>
      <c r="DJD60" s="664"/>
      <c r="DJF60" s="664"/>
      <c r="DJH60" s="664"/>
      <c r="DJJ60" s="664"/>
      <c r="DJL60" s="664"/>
      <c r="DJN60" s="664"/>
      <c r="DJP60" s="664"/>
      <c r="DJR60" s="664"/>
      <c r="DJT60" s="664"/>
      <c r="DJV60" s="664"/>
      <c r="DJX60" s="664"/>
      <c r="DJZ60" s="664"/>
      <c r="DKB60" s="664"/>
      <c r="DKD60" s="664"/>
      <c r="DKF60" s="664"/>
      <c r="DKH60" s="664"/>
      <c r="DKJ60" s="664"/>
      <c r="DKL60" s="664"/>
      <c r="DKN60" s="664"/>
      <c r="DKP60" s="664"/>
      <c r="DKR60" s="664"/>
      <c r="DKT60" s="664"/>
      <c r="DKV60" s="664"/>
      <c r="DKX60" s="664"/>
      <c r="DKZ60" s="664"/>
      <c r="DLB60" s="664"/>
      <c r="DLD60" s="664"/>
      <c r="DLF60" s="664"/>
      <c r="DLH60" s="664"/>
      <c r="DLJ60" s="664"/>
      <c r="DLL60" s="664"/>
      <c r="DLN60" s="664"/>
      <c r="DLP60" s="664"/>
      <c r="DLR60" s="664"/>
      <c r="DLT60" s="664"/>
      <c r="DLV60" s="664"/>
      <c r="DLX60" s="664"/>
      <c r="DLZ60" s="664"/>
      <c r="DMB60" s="664"/>
      <c r="DMD60" s="664"/>
      <c r="DMF60" s="664"/>
      <c r="DMH60" s="664"/>
      <c r="DMJ60" s="664"/>
      <c r="DML60" s="664"/>
      <c r="DMN60" s="664"/>
      <c r="DMP60" s="664"/>
      <c r="DMR60" s="664"/>
      <c r="DMT60" s="664"/>
      <c r="DMV60" s="664"/>
      <c r="DMX60" s="664"/>
      <c r="DMZ60" s="664"/>
      <c r="DNB60" s="664"/>
      <c r="DND60" s="664"/>
      <c r="DNF60" s="664"/>
      <c r="DNH60" s="664"/>
      <c r="DNJ60" s="664"/>
      <c r="DNL60" s="664"/>
      <c r="DNN60" s="664"/>
      <c r="DNP60" s="664"/>
      <c r="DNR60" s="664"/>
      <c r="DNT60" s="664"/>
      <c r="DNV60" s="664"/>
      <c r="DNX60" s="664"/>
      <c r="DNZ60" s="664"/>
      <c r="DOB60" s="664"/>
      <c r="DOD60" s="664"/>
      <c r="DOF60" s="664"/>
      <c r="DOH60" s="664"/>
      <c r="DOJ60" s="664"/>
      <c r="DOL60" s="664"/>
      <c r="DON60" s="664"/>
      <c r="DOP60" s="664"/>
      <c r="DOR60" s="664"/>
      <c r="DOT60" s="664"/>
      <c r="DOV60" s="664"/>
      <c r="DOX60" s="664"/>
      <c r="DOZ60" s="664"/>
      <c r="DPB60" s="664"/>
      <c r="DPD60" s="664"/>
      <c r="DPF60" s="664"/>
      <c r="DPH60" s="664"/>
      <c r="DPJ60" s="664"/>
      <c r="DPL60" s="664"/>
      <c r="DPN60" s="664"/>
      <c r="DPP60" s="664"/>
      <c r="DPR60" s="664"/>
      <c r="DPT60" s="664"/>
      <c r="DPV60" s="664"/>
      <c r="DPX60" s="664"/>
      <c r="DPZ60" s="664"/>
      <c r="DQB60" s="664"/>
      <c r="DQD60" s="664"/>
      <c r="DQF60" s="664"/>
      <c r="DQH60" s="664"/>
      <c r="DQJ60" s="664"/>
      <c r="DQL60" s="664"/>
      <c r="DQN60" s="664"/>
      <c r="DQP60" s="664"/>
      <c r="DQR60" s="664"/>
      <c r="DQT60" s="664"/>
      <c r="DQV60" s="664"/>
      <c r="DQX60" s="664"/>
      <c r="DQZ60" s="664"/>
      <c r="DRB60" s="664"/>
      <c r="DRD60" s="664"/>
      <c r="DRF60" s="664"/>
      <c r="DRH60" s="664"/>
      <c r="DRJ60" s="664"/>
      <c r="DRL60" s="664"/>
      <c r="DRN60" s="664"/>
      <c r="DRP60" s="664"/>
      <c r="DRR60" s="664"/>
      <c r="DRT60" s="664"/>
      <c r="DRV60" s="664"/>
      <c r="DRX60" s="664"/>
      <c r="DRZ60" s="664"/>
      <c r="DSB60" s="664"/>
      <c r="DSD60" s="664"/>
      <c r="DSF60" s="664"/>
      <c r="DSH60" s="664"/>
      <c r="DSJ60" s="664"/>
      <c r="DSL60" s="664"/>
      <c r="DSN60" s="664"/>
      <c r="DSP60" s="664"/>
      <c r="DSR60" s="664"/>
      <c r="DST60" s="664"/>
      <c r="DSV60" s="664"/>
      <c r="DSX60" s="664"/>
      <c r="DSZ60" s="664"/>
      <c r="DTB60" s="664"/>
      <c r="DTD60" s="664"/>
      <c r="DTF60" s="664"/>
      <c r="DTH60" s="664"/>
      <c r="DTJ60" s="664"/>
      <c r="DTL60" s="664"/>
      <c r="DTN60" s="664"/>
      <c r="DTP60" s="664"/>
      <c r="DTR60" s="664"/>
      <c r="DTT60" s="664"/>
      <c r="DTV60" s="664"/>
      <c r="DTX60" s="664"/>
      <c r="DTZ60" s="664"/>
      <c r="DUB60" s="664"/>
      <c r="DUD60" s="664"/>
      <c r="DUF60" s="664"/>
      <c r="DUH60" s="664"/>
      <c r="DUJ60" s="664"/>
      <c r="DUL60" s="664"/>
      <c r="DUN60" s="664"/>
      <c r="DUP60" s="664"/>
      <c r="DUR60" s="664"/>
      <c r="DUT60" s="664"/>
      <c r="DUV60" s="664"/>
      <c r="DUX60" s="664"/>
      <c r="DUZ60" s="664"/>
      <c r="DVB60" s="664"/>
      <c r="DVD60" s="664"/>
      <c r="DVF60" s="664"/>
      <c r="DVH60" s="664"/>
      <c r="DVJ60" s="664"/>
      <c r="DVL60" s="664"/>
      <c r="DVN60" s="664"/>
      <c r="DVP60" s="664"/>
      <c r="DVR60" s="664"/>
      <c r="DVT60" s="664"/>
      <c r="DVV60" s="664"/>
      <c r="DVX60" s="664"/>
      <c r="DVZ60" s="664"/>
      <c r="DWB60" s="664"/>
      <c r="DWD60" s="664"/>
      <c r="DWF60" s="664"/>
      <c r="DWH60" s="664"/>
      <c r="DWJ60" s="664"/>
      <c r="DWL60" s="664"/>
      <c r="DWN60" s="664"/>
      <c r="DWP60" s="664"/>
      <c r="DWR60" s="664"/>
      <c r="DWT60" s="664"/>
      <c r="DWV60" s="664"/>
      <c r="DWX60" s="664"/>
      <c r="DWZ60" s="664"/>
      <c r="DXB60" s="664"/>
      <c r="DXD60" s="664"/>
      <c r="DXF60" s="664"/>
      <c r="DXH60" s="664"/>
      <c r="DXJ60" s="664"/>
      <c r="DXL60" s="664"/>
      <c r="DXN60" s="664"/>
      <c r="DXP60" s="664"/>
      <c r="DXR60" s="664"/>
      <c r="DXT60" s="664"/>
      <c r="DXV60" s="664"/>
      <c r="DXX60" s="664"/>
      <c r="DXZ60" s="664"/>
      <c r="DYB60" s="664"/>
      <c r="DYD60" s="664"/>
      <c r="DYF60" s="664"/>
      <c r="DYH60" s="664"/>
      <c r="DYJ60" s="664"/>
      <c r="DYL60" s="664"/>
      <c r="DYN60" s="664"/>
      <c r="DYP60" s="664"/>
      <c r="DYR60" s="664"/>
      <c r="DYT60" s="664"/>
      <c r="DYV60" s="664"/>
      <c r="DYX60" s="664"/>
      <c r="DYZ60" s="664"/>
      <c r="DZB60" s="664"/>
      <c r="DZD60" s="664"/>
      <c r="DZF60" s="664"/>
      <c r="DZH60" s="664"/>
      <c r="DZJ60" s="664"/>
      <c r="DZL60" s="664"/>
      <c r="DZN60" s="664"/>
      <c r="DZP60" s="664"/>
      <c r="DZR60" s="664"/>
      <c r="DZT60" s="664"/>
      <c r="DZV60" s="664"/>
      <c r="DZX60" s="664"/>
      <c r="DZZ60" s="664"/>
      <c r="EAB60" s="664"/>
      <c r="EAD60" s="664"/>
      <c r="EAF60" s="664"/>
      <c r="EAH60" s="664"/>
      <c r="EAJ60" s="664"/>
      <c r="EAL60" s="664"/>
      <c r="EAN60" s="664"/>
      <c r="EAP60" s="664"/>
      <c r="EAR60" s="664"/>
      <c r="EAT60" s="664"/>
      <c r="EAV60" s="664"/>
      <c r="EAX60" s="664"/>
      <c r="EAZ60" s="664"/>
      <c r="EBB60" s="664"/>
      <c r="EBD60" s="664"/>
      <c r="EBF60" s="664"/>
      <c r="EBH60" s="664"/>
      <c r="EBJ60" s="664"/>
      <c r="EBL60" s="664"/>
      <c r="EBN60" s="664"/>
      <c r="EBP60" s="664"/>
      <c r="EBR60" s="664"/>
      <c r="EBT60" s="664"/>
      <c r="EBV60" s="664"/>
      <c r="EBX60" s="664"/>
      <c r="EBZ60" s="664"/>
      <c r="ECB60" s="664"/>
      <c r="ECD60" s="664"/>
      <c r="ECF60" s="664"/>
      <c r="ECH60" s="664"/>
      <c r="ECJ60" s="664"/>
      <c r="ECL60" s="664"/>
      <c r="ECN60" s="664"/>
      <c r="ECP60" s="664"/>
      <c r="ECR60" s="664"/>
      <c r="ECT60" s="664"/>
      <c r="ECV60" s="664"/>
      <c r="ECX60" s="664"/>
      <c r="ECZ60" s="664"/>
      <c r="EDB60" s="664"/>
      <c r="EDD60" s="664"/>
      <c r="EDF60" s="664"/>
      <c r="EDH60" s="664"/>
      <c r="EDJ60" s="664"/>
      <c r="EDL60" s="664"/>
      <c r="EDN60" s="664"/>
      <c r="EDP60" s="664"/>
      <c r="EDR60" s="664"/>
      <c r="EDT60" s="664"/>
      <c r="EDV60" s="664"/>
      <c r="EDX60" s="664"/>
      <c r="EDZ60" s="664"/>
      <c r="EEB60" s="664"/>
      <c r="EED60" s="664"/>
      <c r="EEF60" s="664"/>
      <c r="EEH60" s="664"/>
      <c r="EEJ60" s="664"/>
      <c r="EEL60" s="664"/>
      <c r="EEN60" s="664"/>
      <c r="EEP60" s="664"/>
      <c r="EER60" s="664"/>
      <c r="EET60" s="664"/>
      <c r="EEV60" s="664"/>
      <c r="EEX60" s="664"/>
      <c r="EEZ60" s="664"/>
      <c r="EFB60" s="664"/>
      <c r="EFD60" s="664"/>
      <c r="EFF60" s="664"/>
      <c r="EFH60" s="664"/>
      <c r="EFJ60" s="664"/>
      <c r="EFL60" s="664"/>
      <c r="EFN60" s="664"/>
      <c r="EFP60" s="664"/>
      <c r="EFR60" s="664"/>
      <c r="EFT60" s="664"/>
      <c r="EFV60" s="664"/>
      <c r="EFX60" s="664"/>
      <c r="EFZ60" s="664"/>
      <c r="EGB60" s="664"/>
      <c r="EGD60" s="664"/>
      <c r="EGF60" s="664"/>
      <c r="EGH60" s="664"/>
      <c r="EGJ60" s="664"/>
      <c r="EGL60" s="664"/>
      <c r="EGN60" s="664"/>
      <c r="EGP60" s="664"/>
      <c r="EGR60" s="664"/>
      <c r="EGT60" s="664"/>
      <c r="EGV60" s="664"/>
      <c r="EGX60" s="664"/>
      <c r="EGZ60" s="664"/>
      <c r="EHB60" s="664"/>
      <c r="EHD60" s="664"/>
      <c r="EHF60" s="664"/>
      <c r="EHH60" s="664"/>
      <c r="EHJ60" s="664"/>
      <c r="EHL60" s="664"/>
      <c r="EHN60" s="664"/>
      <c r="EHP60" s="664"/>
      <c r="EHR60" s="664"/>
      <c r="EHT60" s="664"/>
      <c r="EHV60" s="664"/>
      <c r="EHX60" s="664"/>
      <c r="EHZ60" s="664"/>
      <c r="EIB60" s="664"/>
      <c r="EID60" s="664"/>
      <c r="EIF60" s="664"/>
      <c r="EIH60" s="664"/>
      <c r="EIJ60" s="664"/>
      <c r="EIL60" s="664"/>
      <c r="EIN60" s="664"/>
      <c r="EIP60" s="664"/>
      <c r="EIR60" s="664"/>
      <c r="EIT60" s="664"/>
      <c r="EIV60" s="664"/>
      <c r="EIX60" s="664"/>
      <c r="EIZ60" s="664"/>
      <c r="EJB60" s="664"/>
      <c r="EJD60" s="664"/>
      <c r="EJF60" s="664"/>
      <c r="EJH60" s="664"/>
      <c r="EJJ60" s="664"/>
      <c r="EJL60" s="664"/>
      <c r="EJN60" s="664"/>
      <c r="EJP60" s="664"/>
      <c r="EJR60" s="664"/>
      <c r="EJT60" s="664"/>
      <c r="EJV60" s="664"/>
      <c r="EJX60" s="664"/>
      <c r="EJZ60" s="664"/>
      <c r="EKB60" s="664"/>
      <c r="EKD60" s="664"/>
      <c r="EKF60" s="664"/>
      <c r="EKH60" s="664"/>
      <c r="EKJ60" s="664"/>
      <c r="EKL60" s="664"/>
      <c r="EKN60" s="664"/>
      <c r="EKP60" s="664"/>
      <c r="EKR60" s="664"/>
      <c r="EKT60" s="664"/>
      <c r="EKV60" s="664"/>
      <c r="EKX60" s="664"/>
      <c r="EKZ60" s="664"/>
      <c r="ELB60" s="664"/>
      <c r="ELD60" s="664"/>
      <c r="ELF60" s="664"/>
      <c r="ELH60" s="664"/>
      <c r="ELJ60" s="664"/>
      <c r="ELL60" s="664"/>
      <c r="ELN60" s="664"/>
      <c r="ELP60" s="664"/>
      <c r="ELR60" s="664"/>
      <c r="ELT60" s="664"/>
      <c r="ELV60" s="664"/>
      <c r="ELX60" s="664"/>
      <c r="ELZ60" s="664"/>
      <c r="EMB60" s="664"/>
      <c r="EMD60" s="664"/>
      <c r="EMF60" s="664"/>
      <c r="EMH60" s="664"/>
      <c r="EMJ60" s="664"/>
      <c r="EML60" s="664"/>
      <c r="EMN60" s="664"/>
      <c r="EMP60" s="664"/>
      <c r="EMR60" s="664"/>
      <c r="EMT60" s="664"/>
      <c r="EMV60" s="664"/>
      <c r="EMX60" s="664"/>
      <c r="EMZ60" s="664"/>
      <c r="ENB60" s="664"/>
      <c r="END60" s="664"/>
      <c r="ENF60" s="664"/>
      <c r="ENH60" s="664"/>
      <c r="ENJ60" s="664"/>
      <c r="ENL60" s="664"/>
      <c r="ENN60" s="664"/>
      <c r="ENP60" s="664"/>
      <c r="ENR60" s="664"/>
      <c r="ENT60" s="664"/>
      <c r="ENV60" s="664"/>
      <c r="ENX60" s="664"/>
      <c r="ENZ60" s="664"/>
      <c r="EOB60" s="664"/>
      <c r="EOD60" s="664"/>
      <c r="EOF60" s="664"/>
      <c r="EOH60" s="664"/>
      <c r="EOJ60" s="664"/>
      <c r="EOL60" s="664"/>
      <c r="EON60" s="664"/>
      <c r="EOP60" s="664"/>
      <c r="EOR60" s="664"/>
      <c r="EOT60" s="664"/>
      <c r="EOV60" s="664"/>
      <c r="EOX60" s="664"/>
      <c r="EOZ60" s="664"/>
      <c r="EPB60" s="664"/>
      <c r="EPD60" s="664"/>
      <c r="EPF60" s="664"/>
      <c r="EPH60" s="664"/>
      <c r="EPJ60" s="664"/>
      <c r="EPL60" s="664"/>
      <c r="EPN60" s="664"/>
      <c r="EPP60" s="664"/>
      <c r="EPR60" s="664"/>
      <c r="EPT60" s="664"/>
      <c r="EPV60" s="664"/>
      <c r="EPX60" s="664"/>
      <c r="EPZ60" s="664"/>
      <c r="EQB60" s="664"/>
      <c r="EQD60" s="664"/>
      <c r="EQF60" s="664"/>
      <c r="EQH60" s="664"/>
      <c r="EQJ60" s="664"/>
      <c r="EQL60" s="664"/>
      <c r="EQN60" s="664"/>
      <c r="EQP60" s="664"/>
      <c r="EQR60" s="664"/>
      <c r="EQT60" s="664"/>
      <c r="EQV60" s="664"/>
      <c r="EQX60" s="664"/>
      <c r="EQZ60" s="664"/>
      <c r="ERB60" s="664"/>
      <c r="ERD60" s="664"/>
      <c r="ERF60" s="664"/>
      <c r="ERH60" s="664"/>
      <c r="ERJ60" s="664"/>
      <c r="ERL60" s="664"/>
      <c r="ERN60" s="664"/>
      <c r="ERP60" s="664"/>
      <c r="ERR60" s="664"/>
      <c r="ERT60" s="664"/>
      <c r="ERV60" s="664"/>
      <c r="ERX60" s="664"/>
      <c r="ERZ60" s="664"/>
      <c r="ESB60" s="664"/>
      <c r="ESD60" s="664"/>
      <c r="ESF60" s="664"/>
      <c r="ESH60" s="664"/>
      <c r="ESJ60" s="664"/>
      <c r="ESL60" s="664"/>
      <c r="ESN60" s="664"/>
      <c r="ESP60" s="664"/>
      <c r="ESR60" s="664"/>
      <c r="EST60" s="664"/>
      <c r="ESV60" s="664"/>
      <c r="ESX60" s="664"/>
      <c r="ESZ60" s="664"/>
      <c r="ETB60" s="664"/>
      <c r="ETD60" s="664"/>
      <c r="ETF60" s="664"/>
      <c r="ETH60" s="664"/>
      <c r="ETJ60" s="664"/>
      <c r="ETL60" s="664"/>
      <c r="ETN60" s="664"/>
      <c r="ETP60" s="664"/>
      <c r="ETR60" s="664"/>
      <c r="ETT60" s="664"/>
      <c r="ETV60" s="664"/>
      <c r="ETX60" s="664"/>
      <c r="ETZ60" s="664"/>
      <c r="EUB60" s="664"/>
      <c r="EUD60" s="664"/>
      <c r="EUF60" s="664"/>
      <c r="EUH60" s="664"/>
      <c r="EUJ60" s="664"/>
      <c r="EUL60" s="664"/>
      <c r="EUN60" s="664"/>
      <c r="EUP60" s="664"/>
      <c r="EUR60" s="664"/>
      <c r="EUT60" s="664"/>
      <c r="EUV60" s="664"/>
      <c r="EUX60" s="664"/>
      <c r="EUZ60" s="664"/>
      <c r="EVB60" s="664"/>
      <c r="EVD60" s="664"/>
      <c r="EVF60" s="664"/>
      <c r="EVH60" s="664"/>
      <c r="EVJ60" s="664"/>
      <c r="EVL60" s="664"/>
      <c r="EVN60" s="664"/>
      <c r="EVP60" s="664"/>
      <c r="EVR60" s="664"/>
      <c r="EVT60" s="664"/>
      <c r="EVV60" s="664"/>
      <c r="EVX60" s="664"/>
      <c r="EVZ60" s="664"/>
      <c r="EWB60" s="664"/>
      <c r="EWD60" s="664"/>
      <c r="EWF60" s="664"/>
      <c r="EWH60" s="664"/>
      <c r="EWJ60" s="664"/>
      <c r="EWL60" s="664"/>
      <c r="EWN60" s="664"/>
      <c r="EWP60" s="664"/>
      <c r="EWR60" s="664"/>
      <c r="EWT60" s="664"/>
      <c r="EWV60" s="664"/>
      <c r="EWX60" s="664"/>
      <c r="EWZ60" s="664"/>
      <c r="EXB60" s="664"/>
      <c r="EXD60" s="664"/>
      <c r="EXF60" s="664"/>
      <c r="EXH60" s="664"/>
      <c r="EXJ60" s="664"/>
      <c r="EXL60" s="664"/>
      <c r="EXN60" s="664"/>
      <c r="EXP60" s="664"/>
      <c r="EXR60" s="664"/>
      <c r="EXT60" s="664"/>
      <c r="EXV60" s="664"/>
      <c r="EXX60" s="664"/>
      <c r="EXZ60" s="664"/>
      <c r="EYB60" s="664"/>
      <c r="EYD60" s="664"/>
      <c r="EYF60" s="664"/>
      <c r="EYH60" s="664"/>
      <c r="EYJ60" s="664"/>
      <c r="EYL60" s="664"/>
      <c r="EYN60" s="664"/>
      <c r="EYP60" s="664"/>
      <c r="EYR60" s="664"/>
      <c r="EYT60" s="664"/>
      <c r="EYV60" s="664"/>
      <c r="EYX60" s="664"/>
      <c r="EYZ60" s="664"/>
      <c r="EZB60" s="664"/>
      <c r="EZD60" s="664"/>
      <c r="EZF60" s="664"/>
      <c r="EZH60" s="664"/>
      <c r="EZJ60" s="664"/>
      <c r="EZL60" s="664"/>
      <c r="EZN60" s="664"/>
      <c r="EZP60" s="664"/>
      <c r="EZR60" s="664"/>
      <c r="EZT60" s="664"/>
      <c r="EZV60" s="664"/>
      <c r="EZX60" s="664"/>
      <c r="EZZ60" s="664"/>
      <c r="FAB60" s="664"/>
      <c r="FAD60" s="664"/>
      <c r="FAF60" s="664"/>
      <c r="FAH60" s="664"/>
      <c r="FAJ60" s="664"/>
      <c r="FAL60" s="664"/>
      <c r="FAN60" s="664"/>
      <c r="FAP60" s="664"/>
      <c r="FAR60" s="664"/>
      <c r="FAT60" s="664"/>
      <c r="FAV60" s="664"/>
      <c r="FAX60" s="664"/>
      <c r="FAZ60" s="664"/>
      <c r="FBB60" s="664"/>
      <c r="FBD60" s="664"/>
      <c r="FBF60" s="664"/>
      <c r="FBH60" s="664"/>
      <c r="FBJ60" s="664"/>
      <c r="FBL60" s="664"/>
      <c r="FBN60" s="664"/>
      <c r="FBP60" s="664"/>
      <c r="FBR60" s="664"/>
      <c r="FBT60" s="664"/>
      <c r="FBV60" s="664"/>
      <c r="FBX60" s="664"/>
      <c r="FBZ60" s="664"/>
      <c r="FCB60" s="664"/>
      <c r="FCD60" s="664"/>
      <c r="FCF60" s="664"/>
      <c r="FCH60" s="664"/>
      <c r="FCJ60" s="664"/>
      <c r="FCL60" s="664"/>
      <c r="FCN60" s="664"/>
      <c r="FCP60" s="664"/>
      <c r="FCR60" s="664"/>
      <c r="FCT60" s="664"/>
      <c r="FCV60" s="664"/>
      <c r="FCX60" s="664"/>
      <c r="FCZ60" s="664"/>
      <c r="FDB60" s="664"/>
      <c r="FDD60" s="664"/>
      <c r="FDF60" s="664"/>
      <c r="FDH60" s="664"/>
      <c r="FDJ60" s="664"/>
      <c r="FDL60" s="664"/>
      <c r="FDN60" s="664"/>
      <c r="FDP60" s="664"/>
      <c r="FDR60" s="664"/>
      <c r="FDT60" s="664"/>
      <c r="FDV60" s="664"/>
      <c r="FDX60" s="664"/>
      <c r="FDZ60" s="664"/>
      <c r="FEB60" s="664"/>
      <c r="FED60" s="664"/>
      <c r="FEF60" s="664"/>
      <c r="FEH60" s="664"/>
      <c r="FEJ60" s="664"/>
      <c r="FEL60" s="664"/>
      <c r="FEN60" s="664"/>
      <c r="FEP60" s="664"/>
      <c r="FER60" s="664"/>
      <c r="FET60" s="664"/>
      <c r="FEV60" s="664"/>
      <c r="FEX60" s="664"/>
      <c r="FEZ60" s="664"/>
      <c r="FFB60" s="664"/>
      <c r="FFD60" s="664"/>
      <c r="FFF60" s="664"/>
      <c r="FFH60" s="664"/>
      <c r="FFJ60" s="664"/>
      <c r="FFL60" s="664"/>
      <c r="FFN60" s="664"/>
      <c r="FFP60" s="664"/>
      <c r="FFR60" s="664"/>
      <c r="FFT60" s="664"/>
      <c r="FFV60" s="664"/>
      <c r="FFX60" s="664"/>
      <c r="FFZ60" s="664"/>
      <c r="FGB60" s="664"/>
      <c r="FGD60" s="664"/>
      <c r="FGF60" s="664"/>
      <c r="FGH60" s="664"/>
      <c r="FGJ60" s="664"/>
      <c r="FGL60" s="664"/>
      <c r="FGN60" s="664"/>
      <c r="FGP60" s="664"/>
      <c r="FGR60" s="664"/>
      <c r="FGT60" s="664"/>
      <c r="FGV60" s="664"/>
      <c r="FGX60" s="664"/>
      <c r="FGZ60" s="664"/>
      <c r="FHB60" s="664"/>
      <c r="FHD60" s="664"/>
      <c r="FHF60" s="664"/>
      <c r="FHH60" s="664"/>
      <c r="FHJ60" s="664"/>
      <c r="FHL60" s="664"/>
      <c r="FHN60" s="664"/>
      <c r="FHP60" s="664"/>
      <c r="FHR60" s="664"/>
      <c r="FHT60" s="664"/>
      <c r="FHV60" s="664"/>
      <c r="FHX60" s="664"/>
      <c r="FHZ60" s="664"/>
      <c r="FIB60" s="664"/>
      <c r="FID60" s="664"/>
      <c r="FIF60" s="664"/>
      <c r="FIH60" s="664"/>
      <c r="FIJ60" s="664"/>
      <c r="FIL60" s="664"/>
      <c r="FIN60" s="664"/>
      <c r="FIP60" s="664"/>
      <c r="FIR60" s="664"/>
      <c r="FIT60" s="664"/>
      <c r="FIV60" s="664"/>
      <c r="FIX60" s="664"/>
      <c r="FIZ60" s="664"/>
      <c r="FJB60" s="664"/>
      <c r="FJD60" s="664"/>
      <c r="FJF60" s="664"/>
      <c r="FJH60" s="664"/>
      <c r="FJJ60" s="664"/>
      <c r="FJL60" s="664"/>
      <c r="FJN60" s="664"/>
      <c r="FJP60" s="664"/>
      <c r="FJR60" s="664"/>
      <c r="FJT60" s="664"/>
      <c r="FJV60" s="664"/>
      <c r="FJX60" s="664"/>
      <c r="FJZ60" s="664"/>
      <c r="FKB60" s="664"/>
      <c r="FKD60" s="664"/>
      <c r="FKF60" s="664"/>
      <c r="FKH60" s="664"/>
      <c r="FKJ60" s="664"/>
      <c r="FKL60" s="664"/>
      <c r="FKN60" s="664"/>
      <c r="FKP60" s="664"/>
      <c r="FKR60" s="664"/>
      <c r="FKT60" s="664"/>
      <c r="FKV60" s="664"/>
      <c r="FKX60" s="664"/>
      <c r="FKZ60" s="664"/>
      <c r="FLB60" s="664"/>
      <c r="FLD60" s="664"/>
      <c r="FLF60" s="664"/>
      <c r="FLH60" s="664"/>
      <c r="FLJ60" s="664"/>
      <c r="FLL60" s="664"/>
      <c r="FLN60" s="664"/>
      <c r="FLP60" s="664"/>
      <c r="FLR60" s="664"/>
      <c r="FLT60" s="664"/>
      <c r="FLV60" s="664"/>
      <c r="FLX60" s="664"/>
      <c r="FLZ60" s="664"/>
      <c r="FMB60" s="664"/>
      <c r="FMD60" s="664"/>
      <c r="FMF60" s="664"/>
      <c r="FMH60" s="664"/>
      <c r="FMJ60" s="664"/>
      <c r="FML60" s="664"/>
      <c r="FMN60" s="664"/>
      <c r="FMP60" s="664"/>
      <c r="FMR60" s="664"/>
      <c r="FMT60" s="664"/>
      <c r="FMV60" s="664"/>
      <c r="FMX60" s="664"/>
      <c r="FMZ60" s="664"/>
      <c r="FNB60" s="664"/>
      <c r="FND60" s="664"/>
      <c r="FNF60" s="664"/>
      <c r="FNH60" s="664"/>
      <c r="FNJ60" s="664"/>
      <c r="FNL60" s="664"/>
      <c r="FNN60" s="664"/>
      <c r="FNP60" s="664"/>
      <c r="FNR60" s="664"/>
      <c r="FNT60" s="664"/>
      <c r="FNV60" s="664"/>
      <c r="FNX60" s="664"/>
      <c r="FNZ60" s="664"/>
      <c r="FOB60" s="664"/>
      <c r="FOD60" s="664"/>
      <c r="FOF60" s="664"/>
      <c r="FOH60" s="664"/>
      <c r="FOJ60" s="664"/>
      <c r="FOL60" s="664"/>
      <c r="FON60" s="664"/>
      <c r="FOP60" s="664"/>
      <c r="FOR60" s="664"/>
      <c r="FOT60" s="664"/>
      <c r="FOV60" s="664"/>
      <c r="FOX60" s="664"/>
      <c r="FOZ60" s="664"/>
      <c r="FPB60" s="664"/>
      <c r="FPD60" s="664"/>
      <c r="FPF60" s="664"/>
      <c r="FPH60" s="664"/>
      <c r="FPJ60" s="664"/>
      <c r="FPL60" s="664"/>
      <c r="FPN60" s="664"/>
      <c r="FPP60" s="664"/>
      <c r="FPR60" s="664"/>
      <c r="FPT60" s="664"/>
      <c r="FPV60" s="664"/>
      <c r="FPX60" s="664"/>
      <c r="FPZ60" s="664"/>
      <c r="FQB60" s="664"/>
      <c r="FQD60" s="664"/>
      <c r="FQF60" s="664"/>
      <c r="FQH60" s="664"/>
      <c r="FQJ60" s="664"/>
      <c r="FQL60" s="664"/>
      <c r="FQN60" s="664"/>
      <c r="FQP60" s="664"/>
      <c r="FQR60" s="664"/>
      <c r="FQT60" s="664"/>
      <c r="FQV60" s="664"/>
      <c r="FQX60" s="664"/>
      <c r="FQZ60" s="664"/>
      <c r="FRB60" s="664"/>
      <c r="FRD60" s="664"/>
      <c r="FRF60" s="664"/>
      <c r="FRH60" s="664"/>
      <c r="FRJ60" s="664"/>
      <c r="FRL60" s="664"/>
      <c r="FRN60" s="664"/>
      <c r="FRP60" s="664"/>
      <c r="FRR60" s="664"/>
      <c r="FRT60" s="664"/>
      <c r="FRV60" s="664"/>
      <c r="FRX60" s="664"/>
      <c r="FRZ60" s="664"/>
      <c r="FSB60" s="664"/>
      <c r="FSD60" s="664"/>
      <c r="FSF60" s="664"/>
      <c r="FSH60" s="664"/>
      <c r="FSJ60" s="664"/>
      <c r="FSL60" s="664"/>
      <c r="FSN60" s="664"/>
      <c r="FSP60" s="664"/>
      <c r="FSR60" s="664"/>
      <c r="FST60" s="664"/>
      <c r="FSV60" s="664"/>
      <c r="FSX60" s="664"/>
      <c r="FSZ60" s="664"/>
      <c r="FTB60" s="664"/>
      <c r="FTD60" s="664"/>
      <c r="FTF60" s="664"/>
      <c r="FTH60" s="664"/>
      <c r="FTJ60" s="664"/>
      <c r="FTL60" s="664"/>
      <c r="FTN60" s="664"/>
      <c r="FTP60" s="664"/>
      <c r="FTR60" s="664"/>
      <c r="FTT60" s="664"/>
      <c r="FTV60" s="664"/>
      <c r="FTX60" s="664"/>
      <c r="FTZ60" s="664"/>
      <c r="FUB60" s="664"/>
      <c r="FUD60" s="664"/>
      <c r="FUF60" s="664"/>
      <c r="FUH60" s="664"/>
      <c r="FUJ60" s="664"/>
      <c r="FUL60" s="664"/>
      <c r="FUN60" s="664"/>
      <c r="FUP60" s="664"/>
      <c r="FUR60" s="664"/>
      <c r="FUT60" s="664"/>
      <c r="FUV60" s="664"/>
      <c r="FUX60" s="664"/>
      <c r="FUZ60" s="664"/>
      <c r="FVB60" s="664"/>
      <c r="FVD60" s="664"/>
      <c r="FVF60" s="664"/>
      <c r="FVH60" s="664"/>
      <c r="FVJ60" s="664"/>
      <c r="FVL60" s="664"/>
      <c r="FVN60" s="664"/>
      <c r="FVP60" s="664"/>
      <c r="FVR60" s="664"/>
      <c r="FVT60" s="664"/>
      <c r="FVV60" s="664"/>
      <c r="FVX60" s="664"/>
      <c r="FVZ60" s="664"/>
      <c r="FWB60" s="664"/>
      <c r="FWD60" s="664"/>
      <c r="FWF60" s="664"/>
      <c r="FWH60" s="664"/>
      <c r="FWJ60" s="664"/>
      <c r="FWL60" s="664"/>
      <c r="FWN60" s="664"/>
      <c r="FWP60" s="664"/>
      <c r="FWR60" s="664"/>
      <c r="FWT60" s="664"/>
      <c r="FWV60" s="664"/>
      <c r="FWX60" s="664"/>
      <c r="FWZ60" s="664"/>
      <c r="FXB60" s="664"/>
      <c r="FXD60" s="664"/>
      <c r="FXF60" s="664"/>
      <c r="FXH60" s="664"/>
      <c r="FXJ60" s="664"/>
      <c r="FXL60" s="664"/>
      <c r="FXN60" s="664"/>
      <c r="FXP60" s="664"/>
      <c r="FXR60" s="664"/>
      <c r="FXT60" s="664"/>
      <c r="FXV60" s="664"/>
      <c r="FXX60" s="664"/>
      <c r="FXZ60" s="664"/>
      <c r="FYB60" s="664"/>
      <c r="FYD60" s="664"/>
      <c r="FYF60" s="664"/>
      <c r="FYH60" s="664"/>
      <c r="FYJ60" s="664"/>
      <c r="FYL60" s="664"/>
      <c r="FYN60" s="664"/>
      <c r="FYP60" s="664"/>
      <c r="FYR60" s="664"/>
      <c r="FYT60" s="664"/>
      <c r="FYV60" s="664"/>
      <c r="FYX60" s="664"/>
      <c r="FYZ60" s="664"/>
      <c r="FZB60" s="664"/>
      <c r="FZD60" s="664"/>
      <c r="FZF60" s="664"/>
      <c r="FZH60" s="664"/>
      <c r="FZJ60" s="664"/>
      <c r="FZL60" s="664"/>
      <c r="FZN60" s="664"/>
      <c r="FZP60" s="664"/>
      <c r="FZR60" s="664"/>
      <c r="FZT60" s="664"/>
      <c r="FZV60" s="664"/>
      <c r="FZX60" s="664"/>
      <c r="FZZ60" s="664"/>
      <c r="GAB60" s="664"/>
      <c r="GAD60" s="664"/>
      <c r="GAF60" s="664"/>
      <c r="GAH60" s="664"/>
      <c r="GAJ60" s="664"/>
      <c r="GAL60" s="664"/>
      <c r="GAN60" s="664"/>
      <c r="GAP60" s="664"/>
      <c r="GAR60" s="664"/>
      <c r="GAT60" s="664"/>
      <c r="GAV60" s="664"/>
      <c r="GAX60" s="664"/>
      <c r="GAZ60" s="664"/>
      <c r="GBB60" s="664"/>
      <c r="GBD60" s="664"/>
      <c r="GBF60" s="664"/>
      <c r="GBH60" s="664"/>
      <c r="GBJ60" s="664"/>
      <c r="GBL60" s="664"/>
      <c r="GBN60" s="664"/>
      <c r="GBP60" s="664"/>
      <c r="GBR60" s="664"/>
      <c r="GBT60" s="664"/>
      <c r="GBV60" s="664"/>
      <c r="GBX60" s="664"/>
      <c r="GBZ60" s="664"/>
      <c r="GCB60" s="664"/>
      <c r="GCD60" s="664"/>
      <c r="GCF60" s="664"/>
      <c r="GCH60" s="664"/>
      <c r="GCJ60" s="664"/>
      <c r="GCL60" s="664"/>
      <c r="GCN60" s="664"/>
      <c r="GCP60" s="664"/>
      <c r="GCR60" s="664"/>
      <c r="GCT60" s="664"/>
      <c r="GCV60" s="664"/>
      <c r="GCX60" s="664"/>
      <c r="GCZ60" s="664"/>
      <c r="GDB60" s="664"/>
      <c r="GDD60" s="664"/>
      <c r="GDF60" s="664"/>
      <c r="GDH60" s="664"/>
      <c r="GDJ60" s="664"/>
      <c r="GDL60" s="664"/>
      <c r="GDN60" s="664"/>
      <c r="GDP60" s="664"/>
      <c r="GDR60" s="664"/>
      <c r="GDT60" s="664"/>
      <c r="GDV60" s="664"/>
      <c r="GDX60" s="664"/>
      <c r="GDZ60" s="664"/>
      <c r="GEB60" s="664"/>
      <c r="GED60" s="664"/>
      <c r="GEF60" s="664"/>
      <c r="GEH60" s="664"/>
      <c r="GEJ60" s="664"/>
      <c r="GEL60" s="664"/>
      <c r="GEN60" s="664"/>
      <c r="GEP60" s="664"/>
      <c r="GER60" s="664"/>
      <c r="GET60" s="664"/>
      <c r="GEV60" s="664"/>
      <c r="GEX60" s="664"/>
      <c r="GEZ60" s="664"/>
      <c r="GFB60" s="664"/>
      <c r="GFD60" s="664"/>
      <c r="GFF60" s="664"/>
      <c r="GFH60" s="664"/>
      <c r="GFJ60" s="664"/>
      <c r="GFL60" s="664"/>
      <c r="GFN60" s="664"/>
      <c r="GFP60" s="664"/>
      <c r="GFR60" s="664"/>
      <c r="GFT60" s="664"/>
      <c r="GFV60" s="664"/>
      <c r="GFX60" s="664"/>
      <c r="GFZ60" s="664"/>
      <c r="GGB60" s="664"/>
      <c r="GGD60" s="664"/>
      <c r="GGF60" s="664"/>
      <c r="GGH60" s="664"/>
      <c r="GGJ60" s="664"/>
      <c r="GGL60" s="664"/>
      <c r="GGN60" s="664"/>
      <c r="GGP60" s="664"/>
      <c r="GGR60" s="664"/>
      <c r="GGT60" s="664"/>
      <c r="GGV60" s="664"/>
      <c r="GGX60" s="664"/>
      <c r="GGZ60" s="664"/>
      <c r="GHB60" s="664"/>
      <c r="GHD60" s="664"/>
      <c r="GHF60" s="664"/>
      <c r="GHH60" s="664"/>
      <c r="GHJ60" s="664"/>
      <c r="GHL60" s="664"/>
      <c r="GHN60" s="664"/>
      <c r="GHP60" s="664"/>
      <c r="GHR60" s="664"/>
      <c r="GHT60" s="664"/>
      <c r="GHV60" s="664"/>
      <c r="GHX60" s="664"/>
      <c r="GHZ60" s="664"/>
      <c r="GIB60" s="664"/>
      <c r="GID60" s="664"/>
      <c r="GIF60" s="664"/>
      <c r="GIH60" s="664"/>
      <c r="GIJ60" s="664"/>
      <c r="GIL60" s="664"/>
      <c r="GIN60" s="664"/>
      <c r="GIP60" s="664"/>
      <c r="GIR60" s="664"/>
      <c r="GIT60" s="664"/>
      <c r="GIV60" s="664"/>
      <c r="GIX60" s="664"/>
      <c r="GIZ60" s="664"/>
      <c r="GJB60" s="664"/>
      <c r="GJD60" s="664"/>
      <c r="GJF60" s="664"/>
      <c r="GJH60" s="664"/>
      <c r="GJJ60" s="664"/>
      <c r="GJL60" s="664"/>
      <c r="GJN60" s="664"/>
      <c r="GJP60" s="664"/>
      <c r="GJR60" s="664"/>
      <c r="GJT60" s="664"/>
      <c r="GJV60" s="664"/>
      <c r="GJX60" s="664"/>
      <c r="GJZ60" s="664"/>
      <c r="GKB60" s="664"/>
      <c r="GKD60" s="664"/>
      <c r="GKF60" s="664"/>
      <c r="GKH60" s="664"/>
      <c r="GKJ60" s="664"/>
      <c r="GKL60" s="664"/>
      <c r="GKN60" s="664"/>
      <c r="GKP60" s="664"/>
      <c r="GKR60" s="664"/>
      <c r="GKT60" s="664"/>
      <c r="GKV60" s="664"/>
      <c r="GKX60" s="664"/>
      <c r="GKZ60" s="664"/>
      <c r="GLB60" s="664"/>
      <c r="GLD60" s="664"/>
      <c r="GLF60" s="664"/>
      <c r="GLH60" s="664"/>
      <c r="GLJ60" s="664"/>
      <c r="GLL60" s="664"/>
      <c r="GLN60" s="664"/>
      <c r="GLP60" s="664"/>
      <c r="GLR60" s="664"/>
      <c r="GLT60" s="664"/>
      <c r="GLV60" s="664"/>
      <c r="GLX60" s="664"/>
      <c r="GLZ60" s="664"/>
      <c r="GMB60" s="664"/>
      <c r="GMD60" s="664"/>
      <c r="GMF60" s="664"/>
      <c r="GMH60" s="664"/>
      <c r="GMJ60" s="664"/>
      <c r="GML60" s="664"/>
      <c r="GMN60" s="664"/>
      <c r="GMP60" s="664"/>
      <c r="GMR60" s="664"/>
      <c r="GMT60" s="664"/>
      <c r="GMV60" s="664"/>
      <c r="GMX60" s="664"/>
      <c r="GMZ60" s="664"/>
      <c r="GNB60" s="664"/>
      <c r="GND60" s="664"/>
      <c r="GNF60" s="664"/>
      <c r="GNH60" s="664"/>
      <c r="GNJ60" s="664"/>
      <c r="GNL60" s="664"/>
      <c r="GNN60" s="664"/>
      <c r="GNP60" s="664"/>
      <c r="GNR60" s="664"/>
      <c r="GNT60" s="664"/>
      <c r="GNV60" s="664"/>
      <c r="GNX60" s="664"/>
      <c r="GNZ60" s="664"/>
      <c r="GOB60" s="664"/>
      <c r="GOD60" s="664"/>
      <c r="GOF60" s="664"/>
      <c r="GOH60" s="664"/>
      <c r="GOJ60" s="664"/>
      <c r="GOL60" s="664"/>
      <c r="GON60" s="664"/>
      <c r="GOP60" s="664"/>
      <c r="GOR60" s="664"/>
      <c r="GOT60" s="664"/>
      <c r="GOV60" s="664"/>
      <c r="GOX60" s="664"/>
      <c r="GOZ60" s="664"/>
      <c r="GPB60" s="664"/>
      <c r="GPD60" s="664"/>
      <c r="GPF60" s="664"/>
      <c r="GPH60" s="664"/>
      <c r="GPJ60" s="664"/>
      <c r="GPL60" s="664"/>
      <c r="GPN60" s="664"/>
      <c r="GPP60" s="664"/>
      <c r="GPR60" s="664"/>
      <c r="GPT60" s="664"/>
      <c r="GPV60" s="664"/>
      <c r="GPX60" s="664"/>
      <c r="GPZ60" s="664"/>
      <c r="GQB60" s="664"/>
      <c r="GQD60" s="664"/>
      <c r="GQF60" s="664"/>
      <c r="GQH60" s="664"/>
      <c r="GQJ60" s="664"/>
      <c r="GQL60" s="664"/>
      <c r="GQN60" s="664"/>
      <c r="GQP60" s="664"/>
      <c r="GQR60" s="664"/>
      <c r="GQT60" s="664"/>
      <c r="GQV60" s="664"/>
      <c r="GQX60" s="664"/>
      <c r="GQZ60" s="664"/>
      <c r="GRB60" s="664"/>
      <c r="GRD60" s="664"/>
      <c r="GRF60" s="664"/>
      <c r="GRH60" s="664"/>
      <c r="GRJ60" s="664"/>
      <c r="GRL60" s="664"/>
      <c r="GRN60" s="664"/>
      <c r="GRP60" s="664"/>
      <c r="GRR60" s="664"/>
      <c r="GRT60" s="664"/>
      <c r="GRV60" s="664"/>
      <c r="GRX60" s="664"/>
      <c r="GRZ60" s="664"/>
      <c r="GSB60" s="664"/>
      <c r="GSD60" s="664"/>
      <c r="GSF60" s="664"/>
      <c r="GSH60" s="664"/>
      <c r="GSJ60" s="664"/>
      <c r="GSL60" s="664"/>
      <c r="GSN60" s="664"/>
      <c r="GSP60" s="664"/>
      <c r="GSR60" s="664"/>
      <c r="GST60" s="664"/>
      <c r="GSV60" s="664"/>
      <c r="GSX60" s="664"/>
      <c r="GSZ60" s="664"/>
      <c r="GTB60" s="664"/>
      <c r="GTD60" s="664"/>
      <c r="GTF60" s="664"/>
      <c r="GTH60" s="664"/>
      <c r="GTJ60" s="664"/>
      <c r="GTL60" s="664"/>
      <c r="GTN60" s="664"/>
      <c r="GTP60" s="664"/>
      <c r="GTR60" s="664"/>
      <c r="GTT60" s="664"/>
      <c r="GTV60" s="664"/>
      <c r="GTX60" s="664"/>
      <c r="GTZ60" s="664"/>
      <c r="GUB60" s="664"/>
      <c r="GUD60" s="664"/>
      <c r="GUF60" s="664"/>
      <c r="GUH60" s="664"/>
      <c r="GUJ60" s="664"/>
      <c r="GUL60" s="664"/>
      <c r="GUN60" s="664"/>
      <c r="GUP60" s="664"/>
      <c r="GUR60" s="664"/>
      <c r="GUT60" s="664"/>
      <c r="GUV60" s="664"/>
      <c r="GUX60" s="664"/>
      <c r="GUZ60" s="664"/>
      <c r="GVB60" s="664"/>
      <c r="GVD60" s="664"/>
      <c r="GVF60" s="664"/>
      <c r="GVH60" s="664"/>
      <c r="GVJ60" s="664"/>
      <c r="GVL60" s="664"/>
      <c r="GVN60" s="664"/>
      <c r="GVP60" s="664"/>
      <c r="GVR60" s="664"/>
      <c r="GVT60" s="664"/>
      <c r="GVV60" s="664"/>
      <c r="GVX60" s="664"/>
      <c r="GVZ60" s="664"/>
      <c r="GWB60" s="664"/>
      <c r="GWD60" s="664"/>
      <c r="GWF60" s="664"/>
      <c r="GWH60" s="664"/>
      <c r="GWJ60" s="664"/>
      <c r="GWL60" s="664"/>
      <c r="GWN60" s="664"/>
      <c r="GWP60" s="664"/>
      <c r="GWR60" s="664"/>
      <c r="GWT60" s="664"/>
      <c r="GWV60" s="664"/>
      <c r="GWX60" s="664"/>
      <c r="GWZ60" s="664"/>
      <c r="GXB60" s="664"/>
      <c r="GXD60" s="664"/>
      <c r="GXF60" s="664"/>
      <c r="GXH60" s="664"/>
      <c r="GXJ60" s="664"/>
      <c r="GXL60" s="664"/>
      <c r="GXN60" s="664"/>
      <c r="GXP60" s="664"/>
      <c r="GXR60" s="664"/>
      <c r="GXT60" s="664"/>
      <c r="GXV60" s="664"/>
      <c r="GXX60" s="664"/>
      <c r="GXZ60" s="664"/>
      <c r="GYB60" s="664"/>
      <c r="GYD60" s="664"/>
      <c r="GYF60" s="664"/>
      <c r="GYH60" s="664"/>
      <c r="GYJ60" s="664"/>
      <c r="GYL60" s="664"/>
      <c r="GYN60" s="664"/>
      <c r="GYP60" s="664"/>
      <c r="GYR60" s="664"/>
      <c r="GYT60" s="664"/>
      <c r="GYV60" s="664"/>
      <c r="GYX60" s="664"/>
      <c r="GYZ60" s="664"/>
      <c r="GZB60" s="664"/>
      <c r="GZD60" s="664"/>
      <c r="GZF60" s="664"/>
      <c r="GZH60" s="664"/>
      <c r="GZJ60" s="664"/>
      <c r="GZL60" s="664"/>
      <c r="GZN60" s="664"/>
      <c r="GZP60" s="664"/>
      <c r="GZR60" s="664"/>
      <c r="GZT60" s="664"/>
      <c r="GZV60" s="664"/>
      <c r="GZX60" s="664"/>
      <c r="GZZ60" s="664"/>
      <c r="HAB60" s="664"/>
      <c r="HAD60" s="664"/>
      <c r="HAF60" s="664"/>
      <c r="HAH60" s="664"/>
      <c r="HAJ60" s="664"/>
      <c r="HAL60" s="664"/>
      <c r="HAN60" s="664"/>
      <c r="HAP60" s="664"/>
      <c r="HAR60" s="664"/>
      <c r="HAT60" s="664"/>
      <c r="HAV60" s="664"/>
      <c r="HAX60" s="664"/>
      <c r="HAZ60" s="664"/>
      <c r="HBB60" s="664"/>
      <c r="HBD60" s="664"/>
      <c r="HBF60" s="664"/>
      <c r="HBH60" s="664"/>
      <c r="HBJ60" s="664"/>
      <c r="HBL60" s="664"/>
      <c r="HBN60" s="664"/>
      <c r="HBP60" s="664"/>
      <c r="HBR60" s="664"/>
      <c r="HBT60" s="664"/>
      <c r="HBV60" s="664"/>
      <c r="HBX60" s="664"/>
      <c r="HBZ60" s="664"/>
      <c r="HCB60" s="664"/>
      <c r="HCD60" s="664"/>
      <c r="HCF60" s="664"/>
      <c r="HCH60" s="664"/>
      <c r="HCJ60" s="664"/>
      <c r="HCL60" s="664"/>
      <c r="HCN60" s="664"/>
      <c r="HCP60" s="664"/>
      <c r="HCR60" s="664"/>
      <c r="HCT60" s="664"/>
      <c r="HCV60" s="664"/>
      <c r="HCX60" s="664"/>
      <c r="HCZ60" s="664"/>
      <c r="HDB60" s="664"/>
      <c r="HDD60" s="664"/>
      <c r="HDF60" s="664"/>
      <c r="HDH60" s="664"/>
      <c r="HDJ60" s="664"/>
      <c r="HDL60" s="664"/>
      <c r="HDN60" s="664"/>
      <c r="HDP60" s="664"/>
      <c r="HDR60" s="664"/>
      <c r="HDT60" s="664"/>
      <c r="HDV60" s="664"/>
      <c r="HDX60" s="664"/>
      <c r="HDZ60" s="664"/>
      <c r="HEB60" s="664"/>
      <c r="HED60" s="664"/>
      <c r="HEF60" s="664"/>
      <c r="HEH60" s="664"/>
      <c r="HEJ60" s="664"/>
      <c r="HEL60" s="664"/>
      <c r="HEN60" s="664"/>
      <c r="HEP60" s="664"/>
      <c r="HER60" s="664"/>
      <c r="HET60" s="664"/>
      <c r="HEV60" s="664"/>
      <c r="HEX60" s="664"/>
      <c r="HEZ60" s="664"/>
      <c r="HFB60" s="664"/>
      <c r="HFD60" s="664"/>
      <c r="HFF60" s="664"/>
      <c r="HFH60" s="664"/>
      <c r="HFJ60" s="664"/>
      <c r="HFL60" s="664"/>
      <c r="HFN60" s="664"/>
      <c r="HFP60" s="664"/>
      <c r="HFR60" s="664"/>
      <c r="HFT60" s="664"/>
      <c r="HFV60" s="664"/>
      <c r="HFX60" s="664"/>
      <c r="HFZ60" s="664"/>
      <c r="HGB60" s="664"/>
      <c r="HGD60" s="664"/>
      <c r="HGF60" s="664"/>
      <c r="HGH60" s="664"/>
      <c r="HGJ60" s="664"/>
      <c r="HGL60" s="664"/>
      <c r="HGN60" s="664"/>
      <c r="HGP60" s="664"/>
      <c r="HGR60" s="664"/>
      <c r="HGT60" s="664"/>
      <c r="HGV60" s="664"/>
      <c r="HGX60" s="664"/>
      <c r="HGZ60" s="664"/>
      <c r="HHB60" s="664"/>
      <c r="HHD60" s="664"/>
      <c r="HHF60" s="664"/>
      <c r="HHH60" s="664"/>
      <c r="HHJ60" s="664"/>
      <c r="HHL60" s="664"/>
      <c r="HHN60" s="664"/>
      <c r="HHP60" s="664"/>
      <c r="HHR60" s="664"/>
      <c r="HHT60" s="664"/>
      <c r="HHV60" s="664"/>
      <c r="HHX60" s="664"/>
      <c r="HHZ60" s="664"/>
      <c r="HIB60" s="664"/>
      <c r="HID60" s="664"/>
      <c r="HIF60" s="664"/>
      <c r="HIH60" s="664"/>
      <c r="HIJ60" s="664"/>
      <c r="HIL60" s="664"/>
      <c r="HIN60" s="664"/>
      <c r="HIP60" s="664"/>
      <c r="HIR60" s="664"/>
      <c r="HIT60" s="664"/>
      <c r="HIV60" s="664"/>
      <c r="HIX60" s="664"/>
      <c r="HIZ60" s="664"/>
      <c r="HJB60" s="664"/>
      <c r="HJD60" s="664"/>
      <c r="HJF60" s="664"/>
      <c r="HJH60" s="664"/>
      <c r="HJJ60" s="664"/>
      <c r="HJL60" s="664"/>
      <c r="HJN60" s="664"/>
      <c r="HJP60" s="664"/>
      <c r="HJR60" s="664"/>
      <c r="HJT60" s="664"/>
      <c r="HJV60" s="664"/>
      <c r="HJX60" s="664"/>
      <c r="HJZ60" s="664"/>
      <c r="HKB60" s="664"/>
      <c r="HKD60" s="664"/>
      <c r="HKF60" s="664"/>
      <c r="HKH60" s="664"/>
      <c r="HKJ60" s="664"/>
      <c r="HKL60" s="664"/>
      <c r="HKN60" s="664"/>
      <c r="HKP60" s="664"/>
      <c r="HKR60" s="664"/>
      <c r="HKT60" s="664"/>
      <c r="HKV60" s="664"/>
      <c r="HKX60" s="664"/>
      <c r="HKZ60" s="664"/>
      <c r="HLB60" s="664"/>
      <c r="HLD60" s="664"/>
      <c r="HLF60" s="664"/>
      <c r="HLH60" s="664"/>
      <c r="HLJ60" s="664"/>
      <c r="HLL60" s="664"/>
      <c r="HLN60" s="664"/>
      <c r="HLP60" s="664"/>
      <c r="HLR60" s="664"/>
      <c r="HLT60" s="664"/>
      <c r="HLV60" s="664"/>
      <c r="HLX60" s="664"/>
      <c r="HLZ60" s="664"/>
      <c r="HMB60" s="664"/>
      <c r="HMD60" s="664"/>
      <c r="HMF60" s="664"/>
      <c r="HMH60" s="664"/>
      <c r="HMJ60" s="664"/>
      <c r="HML60" s="664"/>
      <c r="HMN60" s="664"/>
      <c r="HMP60" s="664"/>
      <c r="HMR60" s="664"/>
      <c r="HMT60" s="664"/>
      <c r="HMV60" s="664"/>
      <c r="HMX60" s="664"/>
      <c r="HMZ60" s="664"/>
      <c r="HNB60" s="664"/>
      <c r="HND60" s="664"/>
      <c r="HNF60" s="664"/>
      <c r="HNH60" s="664"/>
      <c r="HNJ60" s="664"/>
      <c r="HNL60" s="664"/>
      <c r="HNN60" s="664"/>
      <c r="HNP60" s="664"/>
      <c r="HNR60" s="664"/>
      <c r="HNT60" s="664"/>
      <c r="HNV60" s="664"/>
      <c r="HNX60" s="664"/>
      <c r="HNZ60" s="664"/>
      <c r="HOB60" s="664"/>
      <c r="HOD60" s="664"/>
      <c r="HOF60" s="664"/>
      <c r="HOH60" s="664"/>
      <c r="HOJ60" s="664"/>
      <c r="HOL60" s="664"/>
      <c r="HON60" s="664"/>
      <c r="HOP60" s="664"/>
      <c r="HOR60" s="664"/>
      <c r="HOT60" s="664"/>
      <c r="HOV60" s="664"/>
      <c r="HOX60" s="664"/>
      <c r="HOZ60" s="664"/>
      <c r="HPB60" s="664"/>
      <c r="HPD60" s="664"/>
      <c r="HPF60" s="664"/>
      <c r="HPH60" s="664"/>
      <c r="HPJ60" s="664"/>
      <c r="HPL60" s="664"/>
      <c r="HPN60" s="664"/>
      <c r="HPP60" s="664"/>
      <c r="HPR60" s="664"/>
      <c r="HPT60" s="664"/>
      <c r="HPV60" s="664"/>
      <c r="HPX60" s="664"/>
      <c r="HPZ60" s="664"/>
      <c r="HQB60" s="664"/>
      <c r="HQD60" s="664"/>
      <c r="HQF60" s="664"/>
      <c r="HQH60" s="664"/>
      <c r="HQJ60" s="664"/>
      <c r="HQL60" s="664"/>
      <c r="HQN60" s="664"/>
      <c r="HQP60" s="664"/>
      <c r="HQR60" s="664"/>
      <c r="HQT60" s="664"/>
      <c r="HQV60" s="664"/>
      <c r="HQX60" s="664"/>
      <c r="HQZ60" s="664"/>
      <c r="HRB60" s="664"/>
      <c r="HRD60" s="664"/>
      <c r="HRF60" s="664"/>
      <c r="HRH60" s="664"/>
      <c r="HRJ60" s="664"/>
      <c r="HRL60" s="664"/>
      <c r="HRN60" s="664"/>
      <c r="HRP60" s="664"/>
      <c r="HRR60" s="664"/>
      <c r="HRT60" s="664"/>
      <c r="HRV60" s="664"/>
      <c r="HRX60" s="664"/>
      <c r="HRZ60" s="664"/>
      <c r="HSB60" s="664"/>
      <c r="HSD60" s="664"/>
      <c r="HSF60" s="664"/>
      <c r="HSH60" s="664"/>
      <c r="HSJ60" s="664"/>
      <c r="HSL60" s="664"/>
      <c r="HSN60" s="664"/>
      <c r="HSP60" s="664"/>
      <c r="HSR60" s="664"/>
      <c r="HST60" s="664"/>
      <c r="HSV60" s="664"/>
      <c r="HSX60" s="664"/>
      <c r="HSZ60" s="664"/>
      <c r="HTB60" s="664"/>
      <c r="HTD60" s="664"/>
      <c r="HTF60" s="664"/>
      <c r="HTH60" s="664"/>
      <c r="HTJ60" s="664"/>
      <c r="HTL60" s="664"/>
      <c r="HTN60" s="664"/>
      <c r="HTP60" s="664"/>
      <c r="HTR60" s="664"/>
      <c r="HTT60" s="664"/>
      <c r="HTV60" s="664"/>
      <c r="HTX60" s="664"/>
      <c r="HTZ60" s="664"/>
      <c r="HUB60" s="664"/>
      <c r="HUD60" s="664"/>
      <c r="HUF60" s="664"/>
      <c r="HUH60" s="664"/>
      <c r="HUJ60" s="664"/>
      <c r="HUL60" s="664"/>
      <c r="HUN60" s="664"/>
      <c r="HUP60" s="664"/>
      <c r="HUR60" s="664"/>
      <c r="HUT60" s="664"/>
      <c r="HUV60" s="664"/>
      <c r="HUX60" s="664"/>
      <c r="HUZ60" s="664"/>
      <c r="HVB60" s="664"/>
      <c r="HVD60" s="664"/>
      <c r="HVF60" s="664"/>
      <c r="HVH60" s="664"/>
      <c r="HVJ60" s="664"/>
      <c r="HVL60" s="664"/>
      <c r="HVN60" s="664"/>
      <c r="HVP60" s="664"/>
      <c r="HVR60" s="664"/>
      <c r="HVT60" s="664"/>
      <c r="HVV60" s="664"/>
      <c r="HVX60" s="664"/>
      <c r="HVZ60" s="664"/>
      <c r="HWB60" s="664"/>
      <c r="HWD60" s="664"/>
      <c r="HWF60" s="664"/>
      <c r="HWH60" s="664"/>
      <c r="HWJ60" s="664"/>
      <c r="HWL60" s="664"/>
      <c r="HWN60" s="664"/>
      <c r="HWP60" s="664"/>
      <c r="HWR60" s="664"/>
      <c r="HWT60" s="664"/>
      <c r="HWV60" s="664"/>
      <c r="HWX60" s="664"/>
      <c r="HWZ60" s="664"/>
      <c r="HXB60" s="664"/>
      <c r="HXD60" s="664"/>
      <c r="HXF60" s="664"/>
      <c r="HXH60" s="664"/>
      <c r="HXJ60" s="664"/>
      <c r="HXL60" s="664"/>
      <c r="HXN60" s="664"/>
      <c r="HXP60" s="664"/>
      <c r="HXR60" s="664"/>
      <c r="HXT60" s="664"/>
      <c r="HXV60" s="664"/>
      <c r="HXX60" s="664"/>
      <c r="HXZ60" s="664"/>
      <c r="HYB60" s="664"/>
      <c r="HYD60" s="664"/>
      <c r="HYF60" s="664"/>
      <c r="HYH60" s="664"/>
      <c r="HYJ60" s="664"/>
      <c r="HYL60" s="664"/>
      <c r="HYN60" s="664"/>
      <c r="HYP60" s="664"/>
      <c r="HYR60" s="664"/>
      <c r="HYT60" s="664"/>
      <c r="HYV60" s="664"/>
      <c r="HYX60" s="664"/>
      <c r="HYZ60" s="664"/>
      <c r="HZB60" s="664"/>
      <c r="HZD60" s="664"/>
      <c r="HZF60" s="664"/>
      <c r="HZH60" s="664"/>
      <c r="HZJ60" s="664"/>
      <c r="HZL60" s="664"/>
      <c r="HZN60" s="664"/>
      <c r="HZP60" s="664"/>
      <c r="HZR60" s="664"/>
      <c r="HZT60" s="664"/>
      <c r="HZV60" s="664"/>
      <c r="HZX60" s="664"/>
      <c r="HZZ60" s="664"/>
      <c r="IAB60" s="664"/>
      <c r="IAD60" s="664"/>
      <c r="IAF60" s="664"/>
      <c r="IAH60" s="664"/>
      <c r="IAJ60" s="664"/>
      <c r="IAL60" s="664"/>
      <c r="IAN60" s="664"/>
      <c r="IAP60" s="664"/>
      <c r="IAR60" s="664"/>
      <c r="IAT60" s="664"/>
      <c r="IAV60" s="664"/>
      <c r="IAX60" s="664"/>
      <c r="IAZ60" s="664"/>
      <c r="IBB60" s="664"/>
      <c r="IBD60" s="664"/>
      <c r="IBF60" s="664"/>
      <c r="IBH60" s="664"/>
      <c r="IBJ60" s="664"/>
      <c r="IBL60" s="664"/>
      <c r="IBN60" s="664"/>
      <c r="IBP60" s="664"/>
      <c r="IBR60" s="664"/>
      <c r="IBT60" s="664"/>
      <c r="IBV60" s="664"/>
      <c r="IBX60" s="664"/>
      <c r="IBZ60" s="664"/>
      <c r="ICB60" s="664"/>
      <c r="ICD60" s="664"/>
      <c r="ICF60" s="664"/>
      <c r="ICH60" s="664"/>
      <c r="ICJ60" s="664"/>
      <c r="ICL60" s="664"/>
      <c r="ICN60" s="664"/>
      <c r="ICP60" s="664"/>
      <c r="ICR60" s="664"/>
      <c r="ICT60" s="664"/>
      <c r="ICV60" s="664"/>
      <c r="ICX60" s="664"/>
      <c r="ICZ60" s="664"/>
      <c r="IDB60" s="664"/>
      <c r="IDD60" s="664"/>
      <c r="IDF60" s="664"/>
      <c r="IDH60" s="664"/>
      <c r="IDJ60" s="664"/>
      <c r="IDL60" s="664"/>
      <c r="IDN60" s="664"/>
      <c r="IDP60" s="664"/>
      <c r="IDR60" s="664"/>
      <c r="IDT60" s="664"/>
      <c r="IDV60" s="664"/>
      <c r="IDX60" s="664"/>
      <c r="IDZ60" s="664"/>
      <c r="IEB60" s="664"/>
      <c r="IED60" s="664"/>
      <c r="IEF60" s="664"/>
      <c r="IEH60" s="664"/>
      <c r="IEJ60" s="664"/>
      <c r="IEL60" s="664"/>
      <c r="IEN60" s="664"/>
      <c r="IEP60" s="664"/>
      <c r="IER60" s="664"/>
      <c r="IET60" s="664"/>
      <c r="IEV60" s="664"/>
      <c r="IEX60" s="664"/>
      <c r="IEZ60" s="664"/>
      <c r="IFB60" s="664"/>
      <c r="IFD60" s="664"/>
      <c r="IFF60" s="664"/>
      <c r="IFH60" s="664"/>
      <c r="IFJ60" s="664"/>
      <c r="IFL60" s="664"/>
      <c r="IFN60" s="664"/>
      <c r="IFP60" s="664"/>
      <c r="IFR60" s="664"/>
      <c r="IFT60" s="664"/>
      <c r="IFV60" s="664"/>
      <c r="IFX60" s="664"/>
      <c r="IFZ60" s="664"/>
      <c r="IGB60" s="664"/>
      <c r="IGD60" s="664"/>
      <c r="IGF60" s="664"/>
      <c r="IGH60" s="664"/>
      <c r="IGJ60" s="664"/>
      <c r="IGL60" s="664"/>
      <c r="IGN60" s="664"/>
      <c r="IGP60" s="664"/>
      <c r="IGR60" s="664"/>
      <c r="IGT60" s="664"/>
      <c r="IGV60" s="664"/>
      <c r="IGX60" s="664"/>
      <c r="IGZ60" s="664"/>
      <c r="IHB60" s="664"/>
      <c r="IHD60" s="664"/>
      <c r="IHF60" s="664"/>
      <c r="IHH60" s="664"/>
      <c r="IHJ60" s="664"/>
      <c r="IHL60" s="664"/>
      <c r="IHN60" s="664"/>
      <c r="IHP60" s="664"/>
      <c r="IHR60" s="664"/>
      <c r="IHT60" s="664"/>
      <c r="IHV60" s="664"/>
      <c r="IHX60" s="664"/>
      <c r="IHZ60" s="664"/>
      <c r="IIB60" s="664"/>
      <c r="IID60" s="664"/>
      <c r="IIF60" s="664"/>
      <c r="IIH60" s="664"/>
      <c r="IIJ60" s="664"/>
      <c r="IIL60" s="664"/>
      <c r="IIN60" s="664"/>
      <c r="IIP60" s="664"/>
      <c r="IIR60" s="664"/>
      <c r="IIT60" s="664"/>
      <c r="IIV60" s="664"/>
      <c r="IIX60" s="664"/>
      <c r="IIZ60" s="664"/>
      <c r="IJB60" s="664"/>
      <c r="IJD60" s="664"/>
      <c r="IJF60" s="664"/>
      <c r="IJH60" s="664"/>
      <c r="IJJ60" s="664"/>
      <c r="IJL60" s="664"/>
      <c r="IJN60" s="664"/>
      <c r="IJP60" s="664"/>
      <c r="IJR60" s="664"/>
      <c r="IJT60" s="664"/>
      <c r="IJV60" s="664"/>
      <c r="IJX60" s="664"/>
      <c r="IJZ60" s="664"/>
      <c r="IKB60" s="664"/>
      <c r="IKD60" s="664"/>
      <c r="IKF60" s="664"/>
      <c r="IKH60" s="664"/>
      <c r="IKJ60" s="664"/>
      <c r="IKL60" s="664"/>
      <c r="IKN60" s="664"/>
      <c r="IKP60" s="664"/>
      <c r="IKR60" s="664"/>
      <c r="IKT60" s="664"/>
      <c r="IKV60" s="664"/>
      <c r="IKX60" s="664"/>
      <c r="IKZ60" s="664"/>
      <c r="ILB60" s="664"/>
      <c r="ILD60" s="664"/>
      <c r="ILF60" s="664"/>
      <c r="ILH60" s="664"/>
      <c r="ILJ60" s="664"/>
      <c r="ILL60" s="664"/>
      <c r="ILN60" s="664"/>
      <c r="ILP60" s="664"/>
      <c r="ILR60" s="664"/>
      <c r="ILT60" s="664"/>
      <c r="ILV60" s="664"/>
      <c r="ILX60" s="664"/>
      <c r="ILZ60" s="664"/>
      <c r="IMB60" s="664"/>
      <c r="IMD60" s="664"/>
      <c r="IMF60" s="664"/>
      <c r="IMH60" s="664"/>
      <c r="IMJ60" s="664"/>
      <c r="IML60" s="664"/>
      <c r="IMN60" s="664"/>
      <c r="IMP60" s="664"/>
      <c r="IMR60" s="664"/>
      <c r="IMT60" s="664"/>
      <c r="IMV60" s="664"/>
      <c r="IMX60" s="664"/>
      <c r="IMZ60" s="664"/>
      <c r="INB60" s="664"/>
      <c r="IND60" s="664"/>
      <c r="INF60" s="664"/>
      <c r="INH60" s="664"/>
      <c r="INJ60" s="664"/>
      <c r="INL60" s="664"/>
      <c r="INN60" s="664"/>
      <c r="INP60" s="664"/>
      <c r="INR60" s="664"/>
      <c r="INT60" s="664"/>
      <c r="INV60" s="664"/>
      <c r="INX60" s="664"/>
      <c r="INZ60" s="664"/>
      <c r="IOB60" s="664"/>
      <c r="IOD60" s="664"/>
      <c r="IOF60" s="664"/>
      <c r="IOH60" s="664"/>
      <c r="IOJ60" s="664"/>
      <c r="IOL60" s="664"/>
      <c r="ION60" s="664"/>
      <c r="IOP60" s="664"/>
      <c r="IOR60" s="664"/>
      <c r="IOT60" s="664"/>
      <c r="IOV60" s="664"/>
      <c r="IOX60" s="664"/>
      <c r="IOZ60" s="664"/>
      <c r="IPB60" s="664"/>
      <c r="IPD60" s="664"/>
      <c r="IPF60" s="664"/>
      <c r="IPH60" s="664"/>
      <c r="IPJ60" s="664"/>
      <c r="IPL60" s="664"/>
      <c r="IPN60" s="664"/>
      <c r="IPP60" s="664"/>
      <c r="IPR60" s="664"/>
      <c r="IPT60" s="664"/>
      <c r="IPV60" s="664"/>
      <c r="IPX60" s="664"/>
      <c r="IPZ60" s="664"/>
      <c r="IQB60" s="664"/>
      <c r="IQD60" s="664"/>
      <c r="IQF60" s="664"/>
      <c r="IQH60" s="664"/>
      <c r="IQJ60" s="664"/>
      <c r="IQL60" s="664"/>
      <c r="IQN60" s="664"/>
      <c r="IQP60" s="664"/>
      <c r="IQR60" s="664"/>
      <c r="IQT60" s="664"/>
      <c r="IQV60" s="664"/>
      <c r="IQX60" s="664"/>
      <c r="IQZ60" s="664"/>
      <c r="IRB60" s="664"/>
      <c r="IRD60" s="664"/>
      <c r="IRF60" s="664"/>
      <c r="IRH60" s="664"/>
      <c r="IRJ60" s="664"/>
      <c r="IRL60" s="664"/>
      <c r="IRN60" s="664"/>
      <c r="IRP60" s="664"/>
      <c r="IRR60" s="664"/>
      <c r="IRT60" s="664"/>
      <c r="IRV60" s="664"/>
      <c r="IRX60" s="664"/>
      <c r="IRZ60" s="664"/>
      <c r="ISB60" s="664"/>
      <c r="ISD60" s="664"/>
      <c r="ISF60" s="664"/>
      <c r="ISH60" s="664"/>
      <c r="ISJ60" s="664"/>
      <c r="ISL60" s="664"/>
      <c r="ISN60" s="664"/>
      <c r="ISP60" s="664"/>
      <c r="ISR60" s="664"/>
      <c r="IST60" s="664"/>
      <c r="ISV60" s="664"/>
      <c r="ISX60" s="664"/>
      <c r="ISZ60" s="664"/>
      <c r="ITB60" s="664"/>
      <c r="ITD60" s="664"/>
      <c r="ITF60" s="664"/>
      <c r="ITH60" s="664"/>
      <c r="ITJ60" s="664"/>
      <c r="ITL60" s="664"/>
      <c r="ITN60" s="664"/>
      <c r="ITP60" s="664"/>
      <c r="ITR60" s="664"/>
      <c r="ITT60" s="664"/>
      <c r="ITV60" s="664"/>
      <c r="ITX60" s="664"/>
      <c r="ITZ60" s="664"/>
      <c r="IUB60" s="664"/>
      <c r="IUD60" s="664"/>
      <c r="IUF60" s="664"/>
      <c r="IUH60" s="664"/>
      <c r="IUJ60" s="664"/>
      <c r="IUL60" s="664"/>
      <c r="IUN60" s="664"/>
      <c r="IUP60" s="664"/>
      <c r="IUR60" s="664"/>
      <c r="IUT60" s="664"/>
      <c r="IUV60" s="664"/>
      <c r="IUX60" s="664"/>
      <c r="IUZ60" s="664"/>
      <c r="IVB60" s="664"/>
      <c r="IVD60" s="664"/>
      <c r="IVF60" s="664"/>
      <c r="IVH60" s="664"/>
      <c r="IVJ60" s="664"/>
      <c r="IVL60" s="664"/>
      <c r="IVN60" s="664"/>
      <c r="IVP60" s="664"/>
      <c r="IVR60" s="664"/>
      <c r="IVT60" s="664"/>
      <c r="IVV60" s="664"/>
      <c r="IVX60" s="664"/>
      <c r="IVZ60" s="664"/>
      <c r="IWB60" s="664"/>
      <c r="IWD60" s="664"/>
      <c r="IWF60" s="664"/>
      <c r="IWH60" s="664"/>
      <c r="IWJ60" s="664"/>
      <c r="IWL60" s="664"/>
      <c r="IWN60" s="664"/>
      <c r="IWP60" s="664"/>
      <c r="IWR60" s="664"/>
      <c r="IWT60" s="664"/>
      <c r="IWV60" s="664"/>
      <c r="IWX60" s="664"/>
      <c r="IWZ60" s="664"/>
      <c r="IXB60" s="664"/>
      <c r="IXD60" s="664"/>
      <c r="IXF60" s="664"/>
      <c r="IXH60" s="664"/>
      <c r="IXJ60" s="664"/>
      <c r="IXL60" s="664"/>
      <c r="IXN60" s="664"/>
      <c r="IXP60" s="664"/>
      <c r="IXR60" s="664"/>
      <c r="IXT60" s="664"/>
      <c r="IXV60" s="664"/>
      <c r="IXX60" s="664"/>
      <c r="IXZ60" s="664"/>
      <c r="IYB60" s="664"/>
      <c r="IYD60" s="664"/>
      <c r="IYF60" s="664"/>
      <c r="IYH60" s="664"/>
      <c r="IYJ60" s="664"/>
      <c r="IYL60" s="664"/>
      <c r="IYN60" s="664"/>
      <c r="IYP60" s="664"/>
      <c r="IYR60" s="664"/>
      <c r="IYT60" s="664"/>
      <c r="IYV60" s="664"/>
      <c r="IYX60" s="664"/>
      <c r="IYZ60" s="664"/>
      <c r="IZB60" s="664"/>
      <c r="IZD60" s="664"/>
      <c r="IZF60" s="664"/>
      <c r="IZH60" s="664"/>
      <c r="IZJ60" s="664"/>
      <c r="IZL60" s="664"/>
      <c r="IZN60" s="664"/>
      <c r="IZP60" s="664"/>
      <c r="IZR60" s="664"/>
      <c r="IZT60" s="664"/>
      <c r="IZV60" s="664"/>
      <c r="IZX60" s="664"/>
      <c r="IZZ60" s="664"/>
      <c r="JAB60" s="664"/>
      <c r="JAD60" s="664"/>
      <c r="JAF60" s="664"/>
      <c r="JAH60" s="664"/>
      <c r="JAJ60" s="664"/>
      <c r="JAL60" s="664"/>
      <c r="JAN60" s="664"/>
      <c r="JAP60" s="664"/>
      <c r="JAR60" s="664"/>
      <c r="JAT60" s="664"/>
      <c r="JAV60" s="664"/>
      <c r="JAX60" s="664"/>
      <c r="JAZ60" s="664"/>
      <c r="JBB60" s="664"/>
      <c r="JBD60" s="664"/>
      <c r="JBF60" s="664"/>
      <c r="JBH60" s="664"/>
      <c r="JBJ60" s="664"/>
      <c r="JBL60" s="664"/>
      <c r="JBN60" s="664"/>
      <c r="JBP60" s="664"/>
      <c r="JBR60" s="664"/>
      <c r="JBT60" s="664"/>
      <c r="JBV60" s="664"/>
      <c r="JBX60" s="664"/>
      <c r="JBZ60" s="664"/>
      <c r="JCB60" s="664"/>
      <c r="JCD60" s="664"/>
      <c r="JCF60" s="664"/>
      <c r="JCH60" s="664"/>
      <c r="JCJ60" s="664"/>
      <c r="JCL60" s="664"/>
      <c r="JCN60" s="664"/>
      <c r="JCP60" s="664"/>
      <c r="JCR60" s="664"/>
      <c r="JCT60" s="664"/>
      <c r="JCV60" s="664"/>
      <c r="JCX60" s="664"/>
      <c r="JCZ60" s="664"/>
      <c r="JDB60" s="664"/>
      <c r="JDD60" s="664"/>
      <c r="JDF60" s="664"/>
      <c r="JDH60" s="664"/>
      <c r="JDJ60" s="664"/>
      <c r="JDL60" s="664"/>
      <c r="JDN60" s="664"/>
      <c r="JDP60" s="664"/>
      <c r="JDR60" s="664"/>
      <c r="JDT60" s="664"/>
      <c r="JDV60" s="664"/>
      <c r="JDX60" s="664"/>
      <c r="JDZ60" s="664"/>
      <c r="JEB60" s="664"/>
      <c r="JED60" s="664"/>
      <c r="JEF60" s="664"/>
      <c r="JEH60" s="664"/>
      <c r="JEJ60" s="664"/>
      <c r="JEL60" s="664"/>
      <c r="JEN60" s="664"/>
      <c r="JEP60" s="664"/>
      <c r="JER60" s="664"/>
      <c r="JET60" s="664"/>
      <c r="JEV60" s="664"/>
      <c r="JEX60" s="664"/>
      <c r="JEZ60" s="664"/>
      <c r="JFB60" s="664"/>
      <c r="JFD60" s="664"/>
      <c r="JFF60" s="664"/>
      <c r="JFH60" s="664"/>
      <c r="JFJ60" s="664"/>
      <c r="JFL60" s="664"/>
      <c r="JFN60" s="664"/>
      <c r="JFP60" s="664"/>
      <c r="JFR60" s="664"/>
      <c r="JFT60" s="664"/>
      <c r="JFV60" s="664"/>
      <c r="JFX60" s="664"/>
      <c r="JFZ60" s="664"/>
      <c r="JGB60" s="664"/>
      <c r="JGD60" s="664"/>
      <c r="JGF60" s="664"/>
      <c r="JGH60" s="664"/>
      <c r="JGJ60" s="664"/>
      <c r="JGL60" s="664"/>
      <c r="JGN60" s="664"/>
      <c r="JGP60" s="664"/>
      <c r="JGR60" s="664"/>
      <c r="JGT60" s="664"/>
      <c r="JGV60" s="664"/>
      <c r="JGX60" s="664"/>
      <c r="JGZ60" s="664"/>
      <c r="JHB60" s="664"/>
      <c r="JHD60" s="664"/>
      <c r="JHF60" s="664"/>
      <c r="JHH60" s="664"/>
      <c r="JHJ60" s="664"/>
      <c r="JHL60" s="664"/>
      <c r="JHN60" s="664"/>
      <c r="JHP60" s="664"/>
      <c r="JHR60" s="664"/>
      <c r="JHT60" s="664"/>
      <c r="JHV60" s="664"/>
      <c r="JHX60" s="664"/>
      <c r="JHZ60" s="664"/>
      <c r="JIB60" s="664"/>
      <c r="JID60" s="664"/>
      <c r="JIF60" s="664"/>
      <c r="JIH60" s="664"/>
      <c r="JIJ60" s="664"/>
      <c r="JIL60" s="664"/>
      <c r="JIN60" s="664"/>
      <c r="JIP60" s="664"/>
      <c r="JIR60" s="664"/>
      <c r="JIT60" s="664"/>
      <c r="JIV60" s="664"/>
      <c r="JIX60" s="664"/>
      <c r="JIZ60" s="664"/>
      <c r="JJB60" s="664"/>
      <c r="JJD60" s="664"/>
      <c r="JJF60" s="664"/>
      <c r="JJH60" s="664"/>
      <c r="JJJ60" s="664"/>
      <c r="JJL60" s="664"/>
      <c r="JJN60" s="664"/>
      <c r="JJP60" s="664"/>
      <c r="JJR60" s="664"/>
      <c r="JJT60" s="664"/>
      <c r="JJV60" s="664"/>
      <c r="JJX60" s="664"/>
      <c r="JJZ60" s="664"/>
      <c r="JKB60" s="664"/>
      <c r="JKD60" s="664"/>
      <c r="JKF60" s="664"/>
      <c r="JKH60" s="664"/>
      <c r="JKJ60" s="664"/>
      <c r="JKL60" s="664"/>
      <c r="JKN60" s="664"/>
      <c r="JKP60" s="664"/>
      <c r="JKR60" s="664"/>
      <c r="JKT60" s="664"/>
      <c r="JKV60" s="664"/>
      <c r="JKX60" s="664"/>
      <c r="JKZ60" s="664"/>
      <c r="JLB60" s="664"/>
      <c r="JLD60" s="664"/>
      <c r="JLF60" s="664"/>
      <c r="JLH60" s="664"/>
      <c r="JLJ60" s="664"/>
      <c r="JLL60" s="664"/>
      <c r="JLN60" s="664"/>
      <c r="JLP60" s="664"/>
      <c r="JLR60" s="664"/>
      <c r="JLT60" s="664"/>
      <c r="JLV60" s="664"/>
      <c r="JLX60" s="664"/>
      <c r="JLZ60" s="664"/>
      <c r="JMB60" s="664"/>
      <c r="JMD60" s="664"/>
      <c r="JMF60" s="664"/>
      <c r="JMH60" s="664"/>
      <c r="JMJ60" s="664"/>
      <c r="JML60" s="664"/>
      <c r="JMN60" s="664"/>
      <c r="JMP60" s="664"/>
      <c r="JMR60" s="664"/>
      <c r="JMT60" s="664"/>
      <c r="JMV60" s="664"/>
      <c r="JMX60" s="664"/>
      <c r="JMZ60" s="664"/>
      <c r="JNB60" s="664"/>
      <c r="JND60" s="664"/>
      <c r="JNF60" s="664"/>
      <c r="JNH60" s="664"/>
      <c r="JNJ60" s="664"/>
      <c r="JNL60" s="664"/>
      <c r="JNN60" s="664"/>
      <c r="JNP60" s="664"/>
      <c r="JNR60" s="664"/>
      <c r="JNT60" s="664"/>
      <c r="JNV60" s="664"/>
      <c r="JNX60" s="664"/>
      <c r="JNZ60" s="664"/>
      <c r="JOB60" s="664"/>
      <c r="JOD60" s="664"/>
      <c r="JOF60" s="664"/>
      <c r="JOH60" s="664"/>
      <c r="JOJ60" s="664"/>
      <c r="JOL60" s="664"/>
      <c r="JON60" s="664"/>
      <c r="JOP60" s="664"/>
      <c r="JOR60" s="664"/>
      <c r="JOT60" s="664"/>
      <c r="JOV60" s="664"/>
      <c r="JOX60" s="664"/>
      <c r="JOZ60" s="664"/>
      <c r="JPB60" s="664"/>
      <c r="JPD60" s="664"/>
      <c r="JPF60" s="664"/>
      <c r="JPH60" s="664"/>
      <c r="JPJ60" s="664"/>
      <c r="JPL60" s="664"/>
      <c r="JPN60" s="664"/>
      <c r="JPP60" s="664"/>
      <c r="JPR60" s="664"/>
      <c r="JPT60" s="664"/>
      <c r="JPV60" s="664"/>
      <c r="JPX60" s="664"/>
      <c r="JPZ60" s="664"/>
      <c r="JQB60" s="664"/>
      <c r="JQD60" s="664"/>
      <c r="JQF60" s="664"/>
      <c r="JQH60" s="664"/>
      <c r="JQJ60" s="664"/>
      <c r="JQL60" s="664"/>
      <c r="JQN60" s="664"/>
      <c r="JQP60" s="664"/>
      <c r="JQR60" s="664"/>
      <c r="JQT60" s="664"/>
      <c r="JQV60" s="664"/>
      <c r="JQX60" s="664"/>
      <c r="JQZ60" s="664"/>
      <c r="JRB60" s="664"/>
      <c r="JRD60" s="664"/>
      <c r="JRF60" s="664"/>
      <c r="JRH60" s="664"/>
      <c r="JRJ60" s="664"/>
      <c r="JRL60" s="664"/>
      <c r="JRN60" s="664"/>
      <c r="JRP60" s="664"/>
      <c r="JRR60" s="664"/>
      <c r="JRT60" s="664"/>
      <c r="JRV60" s="664"/>
      <c r="JRX60" s="664"/>
      <c r="JRZ60" s="664"/>
      <c r="JSB60" s="664"/>
      <c r="JSD60" s="664"/>
      <c r="JSF60" s="664"/>
      <c r="JSH60" s="664"/>
      <c r="JSJ60" s="664"/>
      <c r="JSL60" s="664"/>
      <c r="JSN60" s="664"/>
      <c r="JSP60" s="664"/>
      <c r="JSR60" s="664"/>
      <c r="JST60" s="664"/>
      <c r="JSV60" s="664"/>
      <c r="JSX60" s="664"/>
      <c r="JSZ60" s="664"/>
      <c r="JTB60" s="664"/>
      <c r="JTD60" s="664"/>
      <c r="JTF60" s="664"/>
      <c r="JTH60" s="664"/>
      <c r="JTJ60" s="664"/>
      <c r="JTL60" s="664"/>
      <c r="JTN60" s="664"/>
      <c r="JTP60" s="664"/>
      <c r="JTR60" s="664"/>
      <c r="JTT60" s="664"/>
      <c r="JTV60" s="664"/>
      <c r="JTX60" s="664"/>
      <c r="JTZ60" s="664"/>
      <c r="JUB60" s="664"/>
      <c r="JUD60" s="664"/>
      <c r="JUF60" s="664"/>
      <c r="JUH60" s="664"/>
      <c r="JUJ60" s="664"/>
      <c r="JUL60" s="664"/>
      <c r="JUN60" s="664"/>
      <c r="JUP60" s="664"/>
      <c r="JUR60" s="664"/>
      <c r="JUT60" s="664"/>
      <c r="JUV60" s="664"/>
      <c r="JUX60" s="664"/>
      <c r="JUZ60" s="664"/>
      <c r="JVB60" s="664"/>
      <c r="JVD60" s="664"/>
      <c r="JVF60" s="664"/>
      <c r="JVH60" s="664"/>
      <c r="JVJ60" s="664"/>
      <c r="JVL60" s="664"/>
      <c r="JVN60" s="664"/>
      <c r="JVP60" s="664"/>
      <c r="JVR60" s="664"/>
      <c r="JVT60" s="664"/>
      <c r="JVV60" s="664"/>
      <c r="JVX60" s="664"/>
      <c r="JVZ60" s="664"/>
      <c r="JWB60" s="664"/>
      <c r="JWD60" s="664"/>
      <c r="JWF60" s="664"/>
      <c r="JWH60" s="664"/>
      <c r="JWJ60" s="664"/>
      <c r="JWL60" s="664"/>
      <c r="JWN60" s="664"/>
      <c r="JWP60" s="664"/>
      <c r="JWR60" s="664"/>
      <c r="JWT60" s="664"/>
      <c r="JWV60" s="664"/>
      <c r="JWX60" s="664"/>
      <c r="JWZ60" s="664"/>
      <c r="JXB60" s="664"/>
      <c r="JXD60" s="664"/>
      <c r="JXF60" s="664"/>
      <c r="JXH60" s="664"/>
      <c r="JXJ60" s="664"/>
      <c r="JXL60" s="664"/>
      <c r="JXN60" s="664"/>
      <c r="JXP60" s="664"/>
      <c r="JXR60" s="664"/>
      <c r="JXT60" s="664"/>
      <c r="JXV60" s="664"/>
      <c r="JXX60" s="664"/>
      <c r="JXZ60" s="664"/>
      <c r="JYB60" s="664"/>
      <c r="JYD60" s="664"/>
      <c r="JYF60" s="664"/>
      <c r="JYH60" s="664"/>
      <c r="JYJ60" s="664"/>
      <c r="JYL60" s="664"/>
      <c r="JYN60" s="664"/>
      <c r="JYP60" s="664"/>
      <c r="JYR60" s="664"/>
      <c r="JYT60" s="664"/>
      <c r="JYV60" s="664"/>
      <c r="JYX60" s="664"/>
      <c r="JYZ60" s="664"/>
      <c r="JZB60" s="664"/>
      <c r="JZD60" s="664"/>
      <c r="JZF60" s="664"/>
      <c r="JZH60" s="664"/>
      <c r="JZJ60" s="664"/>
      <c r="JZL60" s="664"/>
      <c r="JZN60" s="664"/>
      <c r="JZP60" s="664"/>
      <c r="JZR60" s="664"/>
      <c r="JZT60" s="664"/>
      <c r="JZV60" s="664"/>
      <c r="JZX60" s="664"/>
      <c r="JZZ60" s="664"/>
      <c r="KAB60" s="664"/>
      <c r="KAD60" s="664"/>
      <c r="KAF60" s="664"/>
      <c r="KAH60" s="664"/>
      <c r="KAJ60" s="664"/>
      <c r="KAL60" s="664"/>
      <c r="KAN60" s="664"/>
      <c r="KAP60" s="664"/>
      <c r="KAR60" s="664"/>
      <c r="KAT60" s="664"/>
      <c r="KAV60" s="664"/>
      <c r="KAX60" s="664"/>
      <c r="KAZ60" s="664"/>
      <c r="KBB60" s="664"/>
      <c r="KBD60" s="664"/>
      <c r="KBF60" s="664"/>
      <c r="KBH60" s="664"/>
      <c r="KBJ60" s="664"/>
      <c r="KBL60" s="664"/>
      <c r="KBN60" s="664"/>
      <c r="KBP60" s="664"/>
      <c r="KBR60" s="664"/>
      <c r="KBT60" s="664"/>
      <c r="KBV60" s="664"/>
      <c r="KBX60" s="664"/>
      <c r="KBZ60" s="664"/>
      <c r="KCB60" s="664"/>
      <c r="KCD60" s="664"/>
      <c r="KCF60" s="664"/>
      <c r="KCH60" s="664"/>
      <c r="KCJ60" s="664"/>
      <c r="KCL60" s="664"/>
      <c r="KCN60" s="664"/>
      <c r="KCP60" s="664"/>
      <c r="KCR60" s="664"/>
      <c r="KCT60" s="664"/>
      <c r="KCV60" s="664"/>
      <c r="KCX60" s="664"/>
      <c r="KCZ60" s="664"/>
      <c r="KDB60" s="664"/>
      <c r="KDD60" s="664"/>
      <c r="KDF60" s="664"/>
      <c r="KDH60" s="664"/>
      <c r="KDJ60" s="664"/>
      <c r="KDL60" s="664"/>
      <c r="KDN60" s="664"/>
      <c r="KDP60" s="664"/>
      <c r="KDR60" s="664"/>
      <c r="KDT60" s="664"/>
      <c r="KDV60" s="664"/>
      <c r="KDX60" s="664"/>
      <c r="KDZ60" s="664"/>
      <c r="KEB60" s="664"/>
      <c r="KED60" s="664"/>
      <c r="KEF60" s="664"/>
      <c r="KEH60" s="664"/>
      <c r="KEJ60" s="664"/>
      <c r="KEL60" s="664"/>
      <c r="KEN60" s="664"/>
      <c r="KEP60" s="664"/>
      <c r="KER60" s="664"/>
      <c r="KET60" s="664"/>
      <c r="KEV60" s="664"/>
      <c r="KEX60" s="664"/>
      <c r="KEZ60" s="664"/>
      <c r="KFB60" s="664"/>
      <c r="KFD60" s="664"/>
      <c r="KFF60" s="664"/>
      <c r="KFH60" s="664"/>
      <c r="KFJ60" s="664"/>
      <c r="KFL60" s="664"/>
      <c r="KFN60" s="664"/>
      <c r="KFP60" s="664"/>
      <c r="KFR60" s="664"/>
      <c r="KFT60" s="664"/>
      <c r="KFV60" s="664"/>
      <c r="KFX60" s="664"/>
      <c r="KFZ60" s="664"/>
      <c r="KGB60" s="664"/>
      <c r="KGD60" s="664"/>
      <c r="KGF60" s="664"/>
      <c r="KGH60" s="664"/>
      <c r="KGJ60" s="664"/>
      <c r="KGL60" s="664"/>
      <c r="KGN60" s="664"/>
      <c r="KGP60" s="664"/>
      <c r="KGR60" s="664"/>
      <c r="KGT60" s="664"/>
      <c r="KGV60" s="664"/>
      <c r="KGX60" s="664"/>
      <c r="KGZ60" s="664"/>
      <c r="KHB60" s="664"/>
      <c r="KHD60" s="664"/>
      <c r="KHF60" s="664"/>
      <c r="KHH60" s="664"/>
      <c r="KHJ60" s="664"/>
      <c r="KHL60" s="664"/>
      <c r="KHN60" s="664"/>
      <c r="KHP60" s="664"/>
      <c r="KHR60" s="664"/>
      <c r="KHT60" s="664"/>
      <c r="KHV60" s="664"/>
      <c r="KHX60" s="664"/>
      <c r="KHZ60" s="664"/>
      <c r="KIB60" s="664"/>
      <c r="KID60" s="664"/>
      <c r="KIF60" s="664"/>
      <c r="KIH60" s="664"/>
      <c r="KIJ60" s="664"/>
      <c r="KIL60" s="664"/>
      <c r="KIN60" s="664"/>
      <c r="KIP60" s="664"/>
      <c r="KIR60" s="664"/>
      <c r="KIT60" s="664"/>
      <c r="KIV60" s="664"/>
      <c r="KIX60" s="664"/>
      <c r="KIZ60" s="664"/>
      <c r="KJB60" s="664"/>
      <c r="KJD60" s="664"/>
      <c r="KJF60" s="664"/>
      <c r="KJH60" s="664"/>
      <c r="KJJ60" s="664"/>
      <c r="KJL60" s="664"/>
      <c r="KJN60" s="664"/>
      <c r="KJP60" s="664"/>
      <c r="KJR60" s="664"/>
      <c r="KJT60" s="664"/>
      <c r="KJV60" s="664"/>
      <c r="KJX60" s="664"/>
      <c r="KJZ60" s="664"/>
      <c r="KKB60" s="664"/>
      <c r="KKD60" s="664"/>
      <c r="KKF60" s="664"/>
      <c r="KKH60" s="664"/>
      <c r="KKJ60" s="664"/>
      <c r="KKL60" s="664"/>
      <c r="KKN60" s="664"/>
      <c r="KKP60" s="664"/>
      <c r="KKR60" s="664"/>
      <c r="KKT60" s="664"/>
      <c r="KKV60" s="664"/>
      <c r="KKX60" s="664"/>
      <c r="KKZ60" s="664"/>
      <c r="KLB60" s="664"/>
      <c r="KLD60" s="664"/>
      <c r="KLF60" s="664"/>
      <c r="KLH60" s="664"/>
      <c r="KLJ60" s="664"/>
      <c r="KLL60" s="664"/>
      <c r="KLN60" s="664"/>
      <c r="KLP60" s="664"/>
      <c r="KLR60" s="664"/>
      <c r="KLT60" s="664"/>
      <c r="KLV60" s="664"/>
      <c r="KLX60" s="664"/>
      <c r="KLZ60" s="664"/>
      <c r="KMB60" s="664"/>
      <c r="KMD60" s="664"/>
      <c r="KMF60" s="664"/>
      <c r="KMH60" s="664"/>
      <c r="KMJ60" s="664"/>
      <c r="KML60" s="664"/>
      <c r="KMN60" s="664"/>
      <c r="KMP60" s="664"/>
      <c r="KMR60" s="664"/>
      <c r="KMT60" s="664"/>
      <c r="KMV60" s="664"/>
      <c r="KMX60" s="664"/>
      <c r="KMZ60" s="664"/>
      <c r="KNB60" s="664"/>
      <c r="KND60" s="664"/>
      <c r="KNF60" s="664"/>
      <c r="KNH60" s="664"/>
      <c r="KNJ60" s="664"/>
      <c r="KNL60" s="664"/>
      <c r="KNN60" s="664"/>
      <c r="KNP60" s="664"/>
      <c r="KNR60" s="664"/>
      <c r="KNT60" s="664"/>
      <c r="KNV60" s="664"/>
      <c r="KNX60" s="664"/>
      <c r="KNZ60" s="664"/>
      <c r="KOB60" s="664"/>
      <c r="KOD60" s="664"/>
      <c r="KOF60" s="664"/>
      <c r="KOH60" s="664"/>
      <c r="KOJ60" s="664"/>
      <c r="KOL60" s="664"/>
      <c r="KON60" s="664"/>
      <c r="KOP60" s="664"/>
      <c r="KOR60" s="664"/>
      <c r="KOT60" s="664"/>
      <c r="KOV60" s="664"/>
      <c r="KOX60" s="664"/>
      <c r="KOZ60" s="664"/>
      <c r="KPB60" s="664"/>
      <c r="KPD60" s="664"/>
      <c r="KPF60" s="664"/>
      <c r="KPH60" s="664"/>
      <c r="KPJ60" s="664"/>
      <c r="KPL60" s="664"/>
      <c r="KPN60" s="664"/>
      <c r="KPP60" s="664"/>
      <c r="KPR60" s="664"/>
      <c r="KPT60" s="664"/>
      <c r="KPV60" s="664"/>
      <c r="KPX60" s="664"/>
      <c r="KPZ60" s="664"/>
      <c r="KQB60" s="664"/>
      <c r="KQD60" s="664"/>
      <c r="KQF60" s="664"/>
      <c r="KQH60" s="664"/>
      <c r="KQJ60" s="664"/>
      <c r="KQL60" s="664"/>
      <c r="KQN60" s="664"/>
      <c r="KQP60" s="664"/>
      <c r="KQR60" s="664"/>
      <c r="KQT60" s="664"/>
      <c r="KQV60" s="664"/>
      <c r="KQX60" s="664"/>
      <c r="KQZ60" s="664"/>
      <c r="KRB60" s="664"/>
      <c r="KRD60" s="664"/>
      <c r="KRF60" s="664"/>
      <c r="KRH60" s="664"/>
      <c r="KRJ60" s="664"/>
      <c r="KRL60" s="664"/>
      <c r="KRN60" s="664"/>
      <c r="KRP60" s="664"/>
      <c r="KRR60" s="664"/>
      <c r="KRT60" s="664"/>
      <c r="KRV60" s="664"/>
      <c r="KRX60" s="664"/>
      <c r="KRZ60" s="664"/>
      <c r="KSB60" s="664"/>
      <c r="KSD60" s="664"/>
      <c r="KSF60" s="664"/>
      <c r="KSH60" s="664"/>
      <c r="KSJ60" s="664"/>
      <c r="KSL60" s="664"/>
      <c r="KSN60" s="664"/>
      <c r="KSP60" s="664"/>
      <c r="KSR60" s="664"/>
      <c r="KST60" s="664"/>
      <c r="KSV60" s="664"/>
      <c r="KSX60" s="664"/>
      <c r="KSZ60" s="664"/>
      <c r="KTB60" s="664"/>
      <c r="KTD60" s="664"/>
      <c r="KTF60" s="664"/>
      <c r="KTH60" s="664"/>
      <c r="KTJ60" s="664"/>
      <c r="KTL60" s="664"/>
      <c r="KTN60" s="664"/>
      <c r="KTP60" s="664"/>
      <c r="KTR60" s="664"/>
      <c r="KTT60" s="664"/>
      <c r="KTV60" s="664"/>
      <c r="KTX60" s="664"/>
      <c r="KTZ60" s="664"/>
      <c r="KUB60" s="664"/>
      <c r="KUD60" s="664"/>
      <c r="KUF60" s="664"/>
      <c r="KUH60" s="664"/>
      <c r="KUJ60" s="664"/>
      <c r="KUL60" s="664"/>
      <c r="KUN60" s="664"/>
      <c r="KUP60" s="664"/>
      <c r="KUR60" s="664"/>
      <c r="KUT60" s="664"/>
      <c r="KUV60" s="664"/>
      <c r="KUX60" s="664"/>
      <c r="KUZ60" s="664"/>
      <c r="KVB60" s="664"/>
      <c r="KVD60" s="664"/>
      <c r="KVF60" s="664"/>
      <c r="KVH60" s="664"/>
      <c r="KVJ60" s="664"/>
      <c r="KVL60" s="664"/>
      <c r="KVN60" s="664"/>
      <c r="KVP60" s="664"/>
      <c r="KVR60" s="664"/>
      <c r="KVT60" s="664"/>
      <c r="KVV60" s="664"/>
      <c r="KVX60" s="664"/>
      <c r="KVZ60" s="664"/>
      <c r="KWB60" s="664"/>
      <c r="KWD60" s="664"/>
      <c r="KWF60" s="664"/>
      <c r="KWH60" s="664"/>
      <c r="KWJ60" s="664"/>
      <c r="KWL60" s="664"/>
      <c r="KWN60" s="664"/>
      <c r="KWP60" s="664"/>
      <c r="KWR60" s="664"/>
      <c r="KWT60" s="664"/>
      <c r="KWV60" s="664"/>
      <c r="KWX60" s="664"/>
      <c r="KWZ60" s="664"/>
      <c r="KXB60" s="664"/>
      <c r="KXD60" s="664"/>
      <c r="KXF60" s="664"/>
      <c r="KXH60" s="664"/>
      <c r="KXJ60" s="664"/>
      <c r="KXL60" s="664"/>
      <c r="KXN60" s="664"/>
      <c r="KXP60" s="664"/>
      <c r="KXR60" s="664"/>
      <c r="KXT60" s="664"/>
      <c r="KXV60" s="664"/>
      <c r="KXX60" s="664"/>
      <c r="KXZ60" s="664"/>
      <c r="KYB60" s="664"/>
      <c r="KYD60" s="664"/>
      <c r="KYF60" s="664"/>
      <c r="KYH60" s="664"/>
      <c r="KYJ60" s="664"/>
      <c r="KYL60" s="664"/>
      <c r="KYN60" s="664"/>
      <c r="KYP60" s="664"/>
      <c r="KYR60" s="664"/>
      <c r="KYT60" s="664"/>
      <c r="KYV60" s="664"/>
      <c r="KYX60" s="664"/>
      <c r="KYZ60" s="664"/>
      <c r="KZB60" s="664"/>
      <c r="KZD60" s="664"/>
      <c r="KZF60" s="664"/>
      <c r="KZH60" s="664"/>
      <c r="KZJ60" s="664"/>
      <c r="KZL60" s="664"/>
      <c r="KZN60" s="664"/>
      <c r="KZP60" s="664"/>
      <c r="KZR60" s="664"/>
      <c r="KZT60" s="664"/>
      <c r="KZV60" s="664"/>
      <c r="KZX60" s="664"/>
      <c r="KZZ60" s="664"/>
      <c r="LAB60" s="664"/>
      <c r="LAD60" s="664"/>
      <c r="LAF60" s="664"/>
      <c r="LAH60" s="664"/>
      <c r="LAJ60" s="664"/>
      <c r="LAL60" s="664"/>
      <c r="LAN60" s="664"/>
      <c r="LAP60" s="664"/>
      <c r="LAR60" s="664"/>
      <c r="LAT60" s="664"/>
      <c r="LAV60" s="664"/>
      <c r="LAX60" s="664"/>
      <c r="LAZ60" s="664"/>
      <c r="LBB60" s="664"/>
      <c r="LBD60" s="664"/>
      <c r="LBF60" s="664"/>
      <c r="LBH60" s="664"/>
      <c r="LBJ60" s="664"/>
      <c r="LBL60" s="664"/>
      <c r="LBN60" s="664"/>
      <c r="LBP60" s="664"/>
      <c r="LBR60" s="664"/>
      <c r="LBT60" s="664"/>
      <c r="LBV60" s="664"/>
      <c r="LBX60" s="664"/>
      <c r="LBZ60" s="664"/>
      <c r="LCB60" s="664"/>
      <c r="LCD60" s="664"/>
      <c r="LCF60" s="664"/>
      <c r="LCH60" s="664"/>
      <c r="LCJ60" s="664"/>
      <c r="LCL60" s="664"/>
      <c r="LCN60" s="664"/>
      <c r="LCP60" s="664"/>
      <c r="LCR60" s="664"/>
      <c r="LCT60" s="664"/>
      <c r="LCV60" s="664"/>
      <c r="LCX60" s="664"/>
      <c r="LCZ60" s="664"/>
      <c r="LDB60" s="664"/>
      <c r="LDD60" s="664"/>
      <c r="LDF60" s="664"/>
      <c r="LDH60" s="664"/>
      <c r="LDJ60" s="664"/>
      <c r="LDL60" s="664"/>
      <c r="LDN60" s="664"/>
      <c r="LDP60" s="664"/>
      <c r="LDR60" s="664"/>
      <c r="LDT60" s="664"/>
      <c r="LDV60" s="664"/>
      <c r="LDX60" s="664"/>
      <c r="LDZ60" s="664"/>
      <c r="LEB60" s="664"/>
      <c r="LED60" s="664"/>
      <c r="LEF60" s="664"/>
      <c r="LEH60" s="664"/>
      <c r="LEJ60" s="664"/>
      <c r="LEL60" s="664"/>
      <c r="LEN60" s="664"/>
      <c r="LEP60" s="664"/>
      <c r="LER60" s="664"/>
      <c r="LET60" s="664"/>
      <c r="LEV60" s="664"/>
      <c r="LEX60" s="664"/>
      <c r="LEZ60" s="664"/>
      <c r="LFB60" s="664"/>
      <c r="LFD60" s="664"/>
      <c r="LFF60" s="664"/>
      <c r="LFH60" s="664"/>
      <c r="LFJ60" s="664"/>
      <c r="LFL60" s="664"/>
      <c r="LFN60" s="664"/>
      <c r="LFP60" s="664"/>
      <c r="LFR60" s="664"/>
      <c r="LFT60" s="664"/>
      <c r="LFV60" s="664"/>
      <c r="LFX60" s="664"/>
      <c r="LFZ60" s="664"/>
      <c r="LGB60" s="664"/>
      <c r="LGD60" s="664"/>
      <c r="LGF60" s="664"/>
      <c r="LGH60" s="664"/>
      <c r="LGJ60" s="664"/>
      <c r="LGL60" s="664"/>
      <c r="LGN60" s="664"/>
      <c r="LGP60" s="664"/>
      <c r="LGR60" s="664"/>
      <c r="LGT60" s="664"/>
      <c r="LGV60" s="664"/>
      <c r="LGX60" s="664"/>
      <c r="LGZ60" s="664"/>
      <c r="LHB60" s="664"/>
      <c r="LHD60" s="664"/>
      <c r="LHF60" s="664"/>
      <c r="LHH60" s="664"/>
      <c r="LHJ60" s="664"/>
      <c r="LHL60" s="664"/>
      <c r="LHN60" s="664"/>
      <c r="LHP60" s="664"/>
      <c r="LHR60" s="664"/>
      <c r="LHT60" s="664"/>
      <c r="LHV60" s="664"/>
      <c r="LHX60" s="664"/>
      <c r="LHZ60" s="664"/>
      <c r="LIB60" s="664"/>
      <c r="LID60" s="664"/>
      <c r="LIF60" s="664"/>
      <c r="LIH60" s="664"/>
      <c r="LIJ60" s="664"/>
      <c r="LIL60" s="664"/>
      <c r="LIN60" s="664"/>
      <c r="LIP60" s="664"/>
      <c r="LIR60" s="664"/>
      <c r="LIT60" s="664"/>
      <c r="LIV60" s="664"/>
      <c r="LIX60" s="664"/>
      <c r="LIZ60" s="664"/>
      <c r="LJB60" s="664"/>
      <c r="LJD60" s="664"/>
      <c r="LJF60" s="664"/>
      <c r="LJH60" s="664"/>
      <c r="LJJ60" s="664"/>
      <c r="LJL60" s="664"/>
      <c r="LJN60" s="664"/>
      <c r="LJP60" s="664"/>
      <c r="LJR60" s="664"/>
      <c r="LJT60" s="664"/>
      <c r="LJV60" s="664"/>
      <c r="LJX60" s="664"/>
      <c r="LJZ60" s="664"/>
      <c r="LKB60" s="664"/>
      <c r="LKD60" s="664"/>
      <c r="LKF60" s="664"/>
      <c r="LKH60" s="664"/>
      <c r="LKJ60" s="664"/>
      <c r="LKL60" s="664"/>
      <c r="LKN60" s="664"/>
      <c r="LKP60" s="664"/>
      <c r="LKR60" s="664"/>
      <c r="LKT60" s="664"/>
      <c r="LKV60" s="664"/>
      <c r="LKX60" s="664"/>
      <c r="LKZ60" s="664"/>
      <c r="LLB60" s="664"/>
      <c r="LLD60" s="664"/>
      <c r="LLF60" s="664"/>
      <c r="LLH60" s="664"/>
      <c r="LLJ60" s="664"/>
      <c r="LLL60" s="664"/>
      <c r="LLN60" s="664"/>
      <c r="LLP60" s="664"/>
      <c r="LLR60" s="664"/>
      <c r="LLT60" s="664"/>
      <c r="LLV60" s="664"/>
      <c r="LLX60" s="664"/>
      <c r="LLZ60" s="664"/>
      <c r="LMB60" s="664"/>
      <c r="LMD60" s="664"/>
      <c r="LMF60" s="664"/>
      <c r="LMH60" s="664"/>
      <c r="LMJ60" s="664"/>
      <c r="LML60" s="664"/>
      <c r="LMN60" s="664"/>
      <c r="LMP60" s="664"/>
      <c r="LMR60" s="664"/>
      <c r="LMT60" s="664"/>
      <c r="LMV60" s="664"/>
      <c r="LMX60" s="664"/>
      <c r="LMZ60" s="664"/>
      <c r="LNB60" s="664"/>
      <c r="LND60" s="664"/>
      <c r="LNF60" s="664"/>
      <c r="LNH60" s="664"/>
      <c r="LNJ60" s="664"/>
      <c r="LNL60" s="664"/>
      <c r="LNN60" s="664"/>
      <c r="LNP60" s="664"/>
      <c r="LNR60" s="664"/>
      <c r="LNT60" s="664"/>
      <c r="LNV60" s="664"/>
      <c r="LNX60" s="664"/>
      <c r="LNZ60" s="664"/>
      <c r="LOB60" s="664"/>
      <c r="LOD60" s="664"/>
      <c r="LOF60" s="664"/>
      <c r="LOH60" s="664"/>
      <c r="LOJ60" s="664"/>
      <c r="LOL60" s="664"/>
      <c r="LON60" s="664"/>
      <c r="LOP60" s="664"/>
      <c r="LOR60" s="664"/>
      <c r="LOT60" s="664"/>
      <c r="LOV60" s="664"/>
      <c r="LOX60" s="664"/>
      <c r="LOZ60" s="664"/>
      <c r="LPB60" s="664"/>
      <c r="LPD60" s="664"/>
      <c r="LPF60" s="664"/>
      <c r="LPH60" s="664"/>
      <c r="LPJ60" s="664"/>
      <c r="LPL60" s="664"/>
      <c r="LPN60" s="664"/>
      <c r="LPP60" s="664"/>
      <c r="LPR60" s="664"/>
      <c r="LPT60" s="664"/>
      <c r="LPV60" s="664"/>
      <c r="LPX60" s="664"/>
      <c r="LPZ60" s="664"/>
      <c r="LQB60" s="664"/>
      <c r="LQD60" s="664"/>
      <c r="LQF60" s="664"/>
      <c r="LQH60" s="664"/>
      <c r="LQJ60" s="664"/>
      <c r="LQL60" s="664"/>
      <c r="LQN60" s="664"/>
      <c r="LQP60" s="664"/>
      <c r="LQR60" s="664"/>
      <c r="LQT60" s="664"/>
      <c r="LQV60" s="664"/>
      <c r="LQX60" s="664"/>
      <c r="LQZ60" s="664"/>
      <c r="LRB60" s="664"/>
      <c r="LRD60" s="664"/>
      <c r="LRF60" s="664"/>
      <c r="LRH60" s="664"/>
      <c r="LRJ60" s="664"/>
      <c r="LRL60" s="664"/>
      <c r="LRN60" s="664"/>
      <c r="LRP60" s="664"/>
      <c r="LRR60" s="664"/>
      <c r="LRT60" s="664"/>
      <c r="LRV60" s="664"/>
      <c r="LRX60" s="664"/>
      <c r="LRZ60" s="664"/>
      <c r="LSB60" s="664"/>
      <c r="LSD60" s="664"/>
      <c r="LSF60" s="664"/>
      <c r="LSH60" s="664"/>
      <c r="LSJ60" s="664"/>
      <c r="LSL60" s="664"/>
      <c r="LSN60" s="664"/>
      <c r="LSP60" s="664"/>
      <c r="LSR60" s="664"/>
      <c r="LST60" s="664"/>
      <c r="LSV60" s="664"/>
      <c r="LSX60" s="664"/>
      <c r="LSZ60" s="664"/>
      <c r="LTB60" s="664"/>
      <c r="LTD60" s="664"/>
      <c r="LTF60" s="664"/>
      <c r="LTH60" s="664"/>
      <c r="LTJ60" s="664"/>
      <c r="LTL60" s="664"/>
      <c r="LTN60" s="664"/>
      <c r="LTP60" s="664"/>
      <c r="LTR60" s="664"/>
      <c r="LTT60" s="664"/>
      <c r="LTV60" s="664"/>
      <c r="LTX60" s="664"/>
      <c r="LTZ60" s="664"/>
      <c r="LUB60" s="664"/>
      <c r="LUD60" s="664"/>
      <c r="LUF60" s="664"/>
      <c r="LUH60" s="664"/>
      <c r="LUJ60" s="664"/>
      <c r="LUL60" s="664"/>
      <c r="LUN60" s="664"/>
      <c r="LUP60" s="664"/>
      <c r="LUR60" s="664"/>
      <c r="LUT60" s="664"/>
      <c r="LUV60" s="664"/>
      <c r="LUX60" s="664"/>
      <c r="LUZ60" s="664"/>
      <c r="LVB60" s="664"/>
      <c r="LVD60" s="664"/>
      <c r="LVF60" s="664"/>
      <c r="LVH60" s="664"/>
      <c r="LVJ60" s="664"/>
      <c r="LVL60" s="664"/>
      <c r="LVN60" s="664"/>
      <c r="LVP60" s="664"/>
      <c r="LVR60" s="664"/>
      <c r="LVT60" s="664"/>
      <c r="LVV60" s="664"/>
      <c r="LVX60" s="664"/>
      <c r="LVZ60" s="664"/>
      <c r="LWB60" s="664"/>
      <c r="LWD60" s="664"/>
      <c r="LWF60" s="664"/>
      <c r="LWH60" s="664"/>
      <c r="LWJ60" s="664"/>
      <c r="LWL60" s="664"/>
      <c r="LWN60" s="664"/>
      <c r="LWP60" s="664"/>
      <c r="LWR60" s="664"/>
      <c r="LWT60" s="664"/>
      <c r="LWV60" s="664"/>
      <c r="LWX60" s="664"/>
      <c r="LWZ60" s="664"/>
      <c r="LXB60" s="664"/>
      <c r="LXD60" s="664"/>
      <c r="LXF60" s="664"/>
      <c r="LXH60" s="664"/>
      <c r="LXJ60" s="664"/>
      <c r="LXL60" s="664"/>
      <c r="LXN60" s="664"/>
      <c r="LXP60" s="664"/>
      <c r="LXR60" s="664"/>
      <c r="LXT60" s="664"/>
      <c r="LXV60" s="664"/>
      <c r="LXX60" s="664"/>
      <c r="LXZ60" s="664"/>
      <c r="LYB60" s="664"/>
      <c r="LYD60" s="664"/>
      <c r="LYF60" s="664"/>
      <c r="LYH60" s="664"/>
      <c r="LYJ60" s="664"/>
      <c r="LYL60" s="664"/>
      <c r="LYN60" s="664"/>
      <c r="LYP60" s="664"/>
      <c r="LYR60" s="664"/>
      <c r="LYT60" s="664"/>
      <c r="LYV60" s="664"/>
      <c r="LYX60" s="664"/>
      <c r="LYZ60" s="664"/>
      <c r="LZB60" s="664"/>
      <c r="LZD60" s="664"/>
      <c r="LZF60" s="664"/>
      <c r="LZH60" s="664"/>
      <c r="LZJ60" s="664"/>
      <c r="LZL60" s="664"/>
      <c r="LZN60" s="664"/>
      <c r="LZP60" s="664"/>
      <c r="LZR60" s="664"/>
      <c r="LZT60" s="664"/>
      <c r="LZV60" s="664"/>
      <c r="LZX60" s="664"/>
      <c r="LZZ60" s="664"/>
      <c r="MAB60" s="664"/>
      <c r="MAD60" s="664"/>
      <c r="MAF60" s="664"/>
      <c r="MAH60" s="664"/>
      <c r="MAJ60" s="664"/>
      <c r="MAL60" s="664"/>
      <c r="MAN60" s="664"/>
      <c r="MAP60" s="664"/>
      <c r="MAR60" s="664"/>
      <c r="MAT60" s="664"/>
      <c r="MAV60" s="664"/>
      <c r="MAX60" s="664"/>
      <c r="MAZ60" s="664"/>
      <c r="MBB60" s="664"/>
      <c r="MBD60" s="664"/>
      <c r="MBF60" s="664"/>
      <c r="MBH60" s="664"/>
      <c r="MBJ60" s="664"/>
      <c r="MBL60" s="664"/>
      <c r="MBN60" s="664"/>
      <c r="MBP60" s="664"/>
      <c r="MBR60" s="664"/>
      <c r="MBT60" s="664"/>
      <c r="MBV60" s="664"/>
      <c r="MBX60" s="664"/>
      <c r="MBZ60" s="664"/>
      <c r="MCB60" s="664"/>
      <c r="MCD60" s="664"/>
      <c r="MCF60" s="664"/>
      <c r="MCH60" s="664"/>
      <c r="MCJ60" s="664"/>
      <c r="MCL60" s="664"/>
      <c r="MCN60" s="664"/>
      <c r="MCP60" s="664"/>
      <c r="MCR60" s="664"/>
      <c r="MCT60" s="664"/>
      <c r="MCV60" s="664"/>
      <c r="MCX60" s="664"/>
      <c r="MCZ60" s="664"/>
      <c r="MDB60" s="664"/>
      <c r="MDD60" s="664"/>
      <c r="MDF60" s="664"/>
      <c r="MDH60" s="664"/>
      <c r="MDJ60" s="664"/>
      <c r="MDL60" s="664"/>
      <c r="MDN60" s="664"/>
      <c r="MDP60" s="664"/>
      <c r="MDR60" s="664"/>
      <c r="MDT60" s="664"/>
      <c r="MDV60" s="664"/>
      <c r="MDX60" s="664"/>
      <c r="MDZ60" s="664"/>
      <c r="MEB60" s="664"/>
      <c r="MED60" s="664"/>
      <c r="MEF60" s="664"/>
      <c r="MEH60" s="664"/>
      <c r="MEJ60" s="664"/>
      <c r="MEL60" s="664"/>
      <c r="MEN60" s="664"/>
      <c r="MEP60" s="664"/>
      <c r="MER60" s="664"/>
      <c r="MET60" s="664"/>
      <c r="MEV60" s="664"/>
      <c r="MEX60" s="664"/>
      <c r="MEZ60" s="664"/>
      <c r="MFB60" s="664"/>
      <c r="MFD60" s="664"/>
      <c r="MFF60" s="664"/>
      <c r="MFH60" s="664"/>
      <c r="MFJ60" s="664"/>
      <c r="MFL60" s="664"/>
      <c r="MFN60" s="664"/>
      <c r="MFP60" s="664"/>
      <c r="MFR60" s="664"/>
      <c r="MFT60" s="664"/>
      <c r="MFV60" s="664"/>
      <c r="MFX60" s="664"/>
      <c r="MFZ60" s="664"/>
      <c r="MGB60" s="664"/>
      <c r="MGD60" s="664"/>
      <c r="MGF60" s="664"/>
      <c r="MGH60" s="664"/>
      <c r="MGJ60" s="664"/>
      <c r="MGL60" s="664"/>
      <c r="MGN60" s="664"/>
      <c r="MGP60" s="664"/>
      <c r="MGR60" s="664"/>
      <c r="MGT60" s="664"/>
      <c r="MGV60" s="664"/>
      <c r="MGX60" s="664"/>
      <c r="MGZ60" s="664"/>
      <c r="MHB60" s="664"/>
      <c r="MHD60" s="664"/>
      <c r="MHF60" s="664"/>
      <c r="MHH60" s="664"/>
      <c r="MHJ60" s="664"/>
      <c r="MHL60" s="664"/>
      <c r="MHN60" s="664"/>
      <c r="MHP60" s="664"/>
      <c r="MHR60" s="664"/>
      <c r="MHT60" s="664"/>
      <c r="MHV60" s="664"/>
      <c r="MHX60" s="664"/>
      <c r="MHZ60" s="664"/>
      <c r="MIB60" s="664"/>
      <c r="MID60" s="664"/>
      <c r="MIF60" s="664"/>
      <c r="MIH60" s="664"/>
      <c r="MIJ60" s="664"/>
      <c r="MIL60" s="664"/>
      <c r="MIN60" s="664"/>
      <c r="MIP60" s="664"/>
      <c r="MIR60" s="664"/>
      <c r="MIT60" s="664"/>
      <c r="MIV60" s="664"/>
      <c r="MIX60" s="664"/>
      <c r="MIZ60" s="664"/>
      <c r="MJB60" s="664"/>
      <c r="MJD60" s="664"/>
      <c r="MJF60" s="664"/>
      <c r="MJH60" s="664"/>
      <c r="MJJ60" s="664"/>
      <c r="MJL60" s="664"/>
      <c r="MJN60" s="664"/>
      <c r="MJP60" s="664"/>
      <c r="MJR60" s="664"/>
      <c r="MJT60" s="664"/>
      <c r="MJV60" s="664"/>
      <c r="MJX60" s="664"/>
      <c r="MJZ60" s="664"/>
      <c r="MKB60" s="664"/>
      <c r="MKD60" s="664"/>
      <c r="MKF60" s="664"/>
      <c r="MKH60" s="664"/>
      <c r="MKJ60" s="664"/>
      <c r="MKL60" s="664"/>
      <c r="MKN60" s="664"/>
      <c r="MKP60" s="664"/>
      <c r="MKR60" s="664"/>
      <c r="MKT60" s="664"/>
      <c r="MKV60" s="664"/>
      <c r="MKX60" s="664"/>
      <c r="MKZ60" s="664"/>
      <c r="MLB60" s="664"/>
      <c r="MLD60" s="664"/>
      <c r="MLF60" s="664"/>
      <c r="MLH60" s="664"/>
      <c r="MLJ60" s="664"/>
      <c r="MLL60" s="664"/>
      <c r="MLN60" s="664"/>
      <c r="MLP60" s="664"/>
      <c r="MLR60" s="664"/>
      <c r="MLT60" s="664"/>
      <c r="MLV60" s="664"/>
      <c r="MLX60" s="664"/>
      <c r="MLZ60" s="664"/>
      <c r="MMB60" s="664"/>
      <c r="MMD60" s="664"/>
      <c r="MMF60" s="664"/>
      <c r="MMH60" s="664"/>
      <c r="MMJ60" s="664"/>
      <c r="MML60" s="664"/>
      <c r="MMN60" s="664"/>
      <c r="MMP60" s="664"/>
      <c r="MMR60" s="664"/>
      <c r="MMT60" s="664"/>
      <c r="MMV60" s="664"/>
      <c r="MMX60" s="664"/>
      <c r="MMZ60" s="664"/>
      <c r="MNB60" s="664"/>
      <c r="MND60" s="664"/>
      <c r="MNF60" s="664"/>
      <c r="MNH60" s="664"/>
      <c r="MNJ60" s="664"/>
      <c r="MNL60" s="664"/>
      <c r="MNN60" s="664"/>
      <c r="MNP60" s="664"/>
      <c r="MNR60" s="664"/>
      <c r="MNT60" s="664"/>
      <c r="MNV60" s="664"/>
      <c r="MNX60" s="664"/>
      <c r="MNZ60" s="664"/>
      <c r="MOB60" s="664"/>
      <c r="MOD60" s="664"/>
      <c r="MOF60" s="664"/>
      <c r="MOH60" s="664"/>
      <c r="MOJ60" s="664"/>
      <c r="MOL60" s="664"/>
      <c r="MON60" s="664"/>
      <c r="MOP60" s="664"/>
      <c r="MOR60" s="664"/>
      <c r="MOT60" s="664"/>
      <c r="MOV60" s="664"/>
      <c r="MOX60" s="664"/>
      <c r="MOZ60" s="664"/>
      <c r="MPB60" s="664"/>
      <c r="MPD60" s="664"/>
      <c r="MPF60" s="664"/>
      <c r="MPH60" s="664"/>
      <c r="MPJ60" s="664"/>
      <c r="MPL60" s="664"/>
      <c r="MPN60" s="664"/>
      <c r="MPP60" s="664"/>
      <c r="MPR60" s="664"/>
      <c r="MPT60" s="664"/>
      <c r="MPV60" s="664"/>
      <c r="MPX60" s="664"/>
      <c r="MPZ60" s="664"/>
      <c r="MQB60" s="664"/>
      <c r="MQD60" s="664"/>
      <c r="MQF60" s="664"/>
      <c r="MQH60" s="664"/>
      <c r="MQJ60" s="664"/>
      <c r="MQL60" s="664"/>
      <c r="MQN60" s="664"/>
      <c r="MQP60" s="664"/>
      <c r="MQR60" s="664"/>
      <c r="MQT60" s="664"/>
      <c r="MQV60" s="664"/>
      <c r="MQX60" s="664"/>
      <c r="MQZ60" s="664"/>
      <c r="MRB60" s="664"/>
      <c r="MRD60" s="664"/>
      <c r="MRF60" s="664"/>
      <c r="MRH60" s="664"/>
      <c r="MRJ60" s="664"/>
      <c r="MRL60" s="664"/>
      <c r="MRN60" s="664"/>
      <c r="MRP60" s="664"/>
      <c r="MRR60" s="664"/>
      <c r="MRT60" s="664"/>
      <c r="MRV60" s="664"/>
      <c r="MRX60" s="664"/>
      <c r="MRZ60" s="664"/>
      <c r="MSB60" s="664"/>
      <c r="MSD60" s="664"/>
      <c r="MSF60" s="664"/>
      <c r="MSH60" s="664"/>
      <c r="MSJ60" s="664"/>
      <c r="MSL60" s="664"/>
      <c r="MSN60" s="664"/>
      <c r="MSP60" s="664"/>
      <c r="MSR60" s="664"/>
      <c r="MST60" s="664"/>
      <c r="MSV60" s="664"/>
      <c r="MSX60" s="664"/>
      <c r="MSZ60" s="664"/>
      <c r="MTB60" s="664"/>
      <c r="MTD60" s="664"/>
      <c r="MTF60" s="664"/>
      <c r="MTH60" s="664"/>
      <c r="MTJ60" s="664"/>
      <c r="MTL60" s="664"/>
      <c r="MTN60" s="664"/>
      <c r="MTP60" s="664"/>
      <c r="MTR60" s="664"/>
      <c r="MTT60" s="664"/>
      <c r="MTV60" s="664"/>
      <c r="MTX60" s="664"/>
      <c r="MTZ60" s="664"/>
      <c r="MUB60" s="664"/>
      <c r="MUD60" s="664"/>
      <c r="MUF60" s="664"/>
      <c r="MUH60" s="664"/>
      <c r="MUJ60" s="664"/>
      <c r="MUL60" s="664"/>
      <c r="MUN60" s="664"/>
      <c r="MUP60" s="664"/>
      <c r="MUR60" s="664"/>
      <c r="MUT60" s="664"/>
      <c r="MUV60" s="664"/>
      <c r="MUX60" s="664"/>
      <c r="MUZ60" s="664"/>
      <c r="MVB60" s="664"/>
      <c r="MVD60" s="664"/>
      <c r="MVF60" s="664"/>
      <c r="MVH60" s="664"/>
      <c r="MVJ60" s="664"/>
      <c r="MVL60" s="664"/>
      <c r="MVN60" s="664"/>
      <c r="MVP60" s="664"/>
      <c r="MVR60" s="664"/>
      <c r="MVT60" s="664"/>
      <c r="MVV60" s="664"/>
      <c r="MVX60" s="664"/>
      <c r="MVZ60" s="664"/>
      <c r="MWB60" s="664"/>
      <c r="MWD60" s="664"/>
      <c r="MWF60" s="664"/>
      <c r="MWH60" s="664"/>
      <c r="MWJ60" s="664"/>
      <c r="MWL60" s="664"/>
      <c r="MWN60" s="664"/>
      <c r="MWP60" s="664"/>
      <c r="MWR60" s="664"/>
      <c r="MWT60" s="664"/>
      <c r="MWV60" s="664"/>
      <c r="MWX60" s="664"/>
      <c r="MWZ60" s="664"/>
      <c r="MXB60" s="664"/>
      <c r="MXD60" s="664"/>
      <c r="MXF60" s="664"/>
      <c r="MXH60" s="664"/>
      <c r="MXJ60" s="664"/>
      <c r="MXL60" s="664"/>
      <c r="MXN60" s="664"/>
      <c r="MXP60" s="664"/>
      <c r="MXR60" s="664"/>
      <c r="MXT60" s="664"/>
      <c r="MXV60" s="664"/>
      <c r="MXX60" s="664"/>
      <c r="MXZ60" s="664"/>
      <c r="MYB60" s="664"/>
      <c r="MYD60" s="664"/>
      <c r="MYF60" s="664"/>
      <c r="MYH60" s="664"/>
      <c r="MYJ60" s="664"/>
      <c r="MYL60" s="664"/>
      <c r="MYN60" s="664"/>
      <c r="MYP60" s="664"/>
      <c r="MYR60" s="664"/>
      <c r="MYT60" s="664"/>
      <c r="MYV60" s="664"/>
      <c r="MYX60" s="664"/>
      <c r="MYZ60" s="664"/>
      <c r="MZB60" s="664"/>
      <c r="MZD60" s="664"/>
      <c r="MZF60" s="664"/>
      <c r="MZH60" s="664"/>
      <c r="MZJ60" s="664"/>
      <c r="MZL60" s="664"/>
      <c r="MZN60" s="664"/>
      <c r="MZP60" s="664"/>
      <c r="MZR60" s="664"/>
      <c r="MZT60" s="664"/>
      <c r="MZV60" s="664"/>
      <c r="MZX60" s="664"/>
      <c r="MZZ60" s="664"/>
      <c r="NAB60" s="664"/>
      <c r="NAD60" s="664"/>
      <c r="NAF60" s="664"/>
      <c r="NAH60" s="664"/>
      <c r="NAJ60" s="664"/>
      <c r="NAL60" s="664"/>
      <c r="NAN60" s="664"/>
      <c r="NAP60" s="664"/>
      <c r="NAR60" s="664"/>
      <c r="NAT60" s="664"/>
      <c r="NAV60" s="664"/>
      <c r="NAX60" s="664"/>
      <c r="NAZ60" s="664"/>
      <c r="NBB60" s="664"/>
      <c r="NBD60" s="664"/>
      <c r="NBF60" s="664"/>
      <c r="NBH60" s="664"/>
      <c r="NBJ60" s="664"/>
      <c r="NBL60" s="664"/>
      <c r="NBN60" s="664"/>
      <c r="NBP60" s="664"/>
      <c r="NBR60" s="664"/>
      <c r="NBT60" s="664"/>
      <c r="NBV60" s="664"/>
      <c r="NBX60" s="664"/>
      <c r="NBZ60" s="664"/>
      <c r="NCB60" s="664"/>
      <c r="NCD60" s="664"/>
      <c r="NCF60" s="664"/>
      <c r="NCH60" s="664"/>
      <c r="NCJ60" s="664"/>
      <c r="NCL60" s="664"/>
      <c r="NCN60" s="664"/>
      <c r="NCP60" s="664"/>
      <c r="NCR60" s="664"/>
      <c r="NCT60" s="664"/>
      <c r="NCV60" s="664"/>
      <c r="NCX60" s="664"/>
      <c r="NCZ60" s="664"/>
      <c r="NDB60" s="664"/>
      <c r="NDD60" s="664"/>
      <c r="NDF60" s="664"/>
      <c r="NDH60" s="664"/>
      <c r="NDJ60" s="664"/>
      <c r="NDL60" s="664"/>
      <c r="NDN60" s="664"/>
      <c r="NDP60" s="664"/>
      <c r="NDR60" s="664"/>
      <c r="NDT60" s="664"/>
      <c r="NDV60" s="664"/>
      <c r="NDX60" s="664"/>
      <c r="NDZ60" s="664"/>
      <c r="NEB60" s="664"/>
      <c r="NED60" s="664"/>
      <c r="NEF60" s="664"/>
      <c r="NEH60" s="664"/>
      <c r="NEJ60" s="664"/>
      <c r="NEL60" s="664"/>
      <c r="NEN60" s="664"/>
      <c r="NEP60" s="664"/>
      <c r="NER60" s="664"/>
      <c r="NET60" s="664"/>
      <c r="NEV60" s="664"/>
      <c r="NEX60" s="664"/>
      <c r="NEZ60" s="664"/>
      <c r="NFB60" s="664"/>
      <c r="NFD60" s="664"/>
      <c r="NFF60" s="664"/>
      <c r="NFH60" s="664"/>
      <c r="NFJ60" s="664"/>
      <c r="NFL60" s="664"/>
      <c r="NFN60" s="664"/>
      <c r="NFP60" s="664"/>
      <c r="NFR60" s="664"/>
      <c r="NFT60" s="664"/>
      <c r="NFV60" s="664"/>
      <c r="NFX60" s="664"/>
      <c r="NFZ60" s="664"/>
      <c r="NGB60" s="664"/>
      <c r="NGD60" s="664"/>
      <c r="NGF60" s="664"/>
      <c r="NGH60" s="664"/>
      <c r="NGJ60" s="664"/>
      <c r="NGL60" s="664"/>
      <c r="NGN60" s="664"/>
      <c r="NGP60" s="664"/>
      <c r="NGR60" s="664"/>
      <c r="NGT60" s="664"/>
      <c r="NGV60" s="664"/>
      <c r="NGX60" s="664"/>
      <c r="NGZ60" s="664"/>
      <c r="NHB60" s="664"/>
      <c r="NHD60" s="664"/>
      <c r="NHF60" s="664"/>
      <c r="NHH60" s="664"/>
      <c r="NHJ60" s="664"/>
      <c r="NHL60" s="664"/>
      <c r="NHN60" s="664"/>
      <c r="NHP60" s="664"/>
      <c r="NHR60" s="664"/>
      <c r="NHT60" s="664"/>
      <c r="NHV60" s="664"/>
      <c r="NHX60" s="664"/>
      <c r="NHZ60" s="664"/>
      <c r="NIB60" s="664"/>
      <c r="NID60" s="664"/>
      <c r="NIF60" s="664"/>
      <c r="NIH60" s="664"/>
      <c r="NIJ60" s="664"/>
      <c r="NIL60" s="664"/>
      <c r="NIN60" s="664"/>
      <c r="NIP60" s="664"/>
      <c r="NIR60" s="664"/>
      <c r="NIT60" s="664"/>
      <c r="NIV60" s="664"/>
      <c r="NIX60" s="664"/>
      <c r="NIZ60" s="664"/>
      <c r="NJB60" s="664"/>
      <c r="NJD60" s="664"/>
      <c r="NJF60" s="664"/>
      <c r="NJH60" s="664"/>
      <c r="NJJ60" s="664"/>
      <c r="NJL60" s="664"/>
      <c r="NJN60" s="664"/>
      <c r="NJP60" s="664"/>
      <c r="NJR60" s="664"/>
      <c r="NJT60" s="664"/>
      <c r="NJV60" s="664"/>
      <c r="NJX60" s="664"/>
      <c r="NJZ60" s="664"/>
      <c r="NKB60" s="664"/>
      <c r="NKD60" s="664"/>
      <c r="NKF60" s="664"/>
      <c r="NKH60" s="664"/>
      <c r="NKJ60" s="664"/>
      <c r="NKL60" s="664"/>
      <c r="NKN60" s="664"/>
      <c r="NKP60" s="664"/>
      <c r="NKR60" s="664"/>
      <c r="NKT60" s="664"/>
      <c r="NKV60" s="664"/>
      <c r="NKX60" s="664"/>
      <c r="NKZ60" s="664"/>
      <c r="NLB60" s="664"/>
      <c r="NLD60" s="664"/>
      <c r="NLF60" s="664"/>
      <c r="NLH60" s="664"/>
      <c r="NLJ60" s="664"/>
      <c r="NLL60" s="664"/>
      <c r="NLN60" s="664"/>
      <c r="NLP60" s="664"/>
      <c r="NLR60" s="664"/>
      <c r="NLT60" s="664"/>
      <c r="NLV60" s="664"/>
      <c r="NLX60" s="664"/>
      <c r="NLZ60" s="664"/>
      <c r="NMB60" s="664"/>
      <c r="NMD60" s="664"/>
      <c r="NMF60" s="664"/>
      <c r="NMH60" s="664"/>
      <c r="NMJ60" s="664"/>
      <c r="NML60" s="664"/>
      <c r="NMN60" s="664"/>
      <c r="NMP60" s="664"/>
      <c r="NMR60" s="664"/>
      <c r="NMT60" s="664"/>
      <c r="NMV60" s="664"/>
      <c r="NMX60" s="664"/>
      <c r="NMZ60" s="664"/>
      <c r="NNB60" s="664"/>
      <c r="NND60" s="664"/>
      <c r="NNF60" s="664"/>
      <c r="NNH60" s="664"/>
      <c r="NNJ60" s="664"/>
      <c r="NNL60" s="664"/>
      <c r="NNN60" s="664"/>
      <c r="NNP60" s="664"/>
      <c r="NNR60" s="664"/>
      <c r="NNT60" s="664"/>
      <c r="NNV60" s="664"/>
      <c r="NNX60" s="664"/>
      <c r="NNZ60" s="664"/>
      <c r="NOB60" s="664"/>
      <c r="NOD60" s="664"/>
      <c r="NOF60" s="664"/>
      <c r="NOH60" s="664"/>
      <c r="NOJ60" s="664"/>
      <c r="NOL60" s="664"/>
      <c r="NON60" s="664"/>
      <c r="NOP60" s="664"/>
      <c r="NOR60" s="664"/>
      <c r="NOT60" s="664"/>
      <c r="NOV60" s="664"/>
      <c r="NOX60" s="664"/>
      <c r="NOZ60" s="664"/>
      <c r="NPB60" s="664"/>
      <c r="NPD60" s="664"/>
      <c r="NPF60" s="664"/>
      <c r="NPH60" s="664"/>
      <c r="NPJ60" s="664"/>
      <c r="NPL60" s="664"/>
      <c r="NPN60" s="664"/>
      <c r="NPP60" s="664"/>
      <c r="NPR60" s="664"/>
      <c r="NPT60" s="664"/>
      <c r="NPV60" s="664"/>
      <c r="NPX60" s="664"/>
      <c r="NPZ60" s="664"/>
      <c r="NQB60" s="664"/>
      <c r="NQD60" s="664"/>
      <c r="NQF60" s="664"/>
      <c r="NQH60" s="664"/>
      <c r="NQJ60" s="664"/>
      <c r="NQL60" s="664"/>
      <c r="NQN60" s="664"/>
      <c r="NQP60" s="664"/>
      <c r="NQR60" s="664"/>
      <c r="NQT60" s="664"/>
      <c r="NQV60" s="664"/>
      <c r="NQX60" s="664"/>
      <c r="NQZ60" s="664"/>
      <c r="NRB60" s="664"/>
      <c r="NRD60" s="664"/>
      <c r="NRF60" s="664"/>
      <c r="NRH60" s="664"/>
      <c r="NRJ60" s="664"/>
      <c r="NRL60" s="664"/>
      <c r="NRN60" s="664"/>
      <c r="NRP60" s="664"/>
      <c r="NRR60" s="664"/>
      <c r="NRT60" s="664"/>
      <c r="NRV60" s="664"/>
      <c r="NRX60" s="664"/>
      <c r="NRZ60" s="664"/>
      <c r="NSB60" s="664"/>
      <c r="NSD60" s="664"/>
      <c r="NSF60" s="664"/>
      <c r="NSH60" s="664"/>
      <c r="NSJ60" s="664"/>
      <c r="NSL60" s="664"/>
      <c r="NSN60" s="664"/>
      <c r="NSP60" s="664"/>
      <c r="NSR60" s="664"/>
      <c r="NST60" s="664"/>
      <c r="NSV60" s="664"/>
      <c r="NSX60" s="664"/>
      <c r="NSZ60" s="664"/>
      <c r="NTB60" s="664"/>
      <c r="NTD60" s="664"/>
      <c r="NTF60" s="664"/>
      <c r="NTH60" s="664"/>
      <c r="NTJ60" s="664"/>
      <c r="NTL60" s="664"/>
      <c r="NTN60" s="664"/>
      <c r="NTP60" s="664"/>
      <c r="NTR60" s="664"/>
      <c r="NTT60" s="664"/>
      <c r="NTV60" s="664"/>
      <c r="NTX60" s="664"/>
      <c r="NTZ60" s="664"/>
      <c r="NUB60" s="664"/>
      <c r="NUD60" s="664"/>
      <c r="NUF60" s="664"/>
      <c r="NUH60" s="664"/>
      <c r="NUJ60" s="664"/>
      <c r="NUL60" s="664"/>
      <c r="NUN60" s="664"/>
      <c r="NUP60" s="664"/>
      <c r="NUR60" s="664"/>
      <c r="NUT60" s="664"/>
      <c r="NUV60" s="664"/>
      <c r="NUX60" s="664"/>
      <c r="NUZ60" s="664"/>
      <c r="NVB60" s="664"/>
      <c r="NVD60" s="664"/>
      <c r="NVF60" s="664"/>
      <c r="NVH60" s="664"/>
      <c r="NVJ60" s="664"/>
      <c r="NVL60" s="664"/>
      <c r="NVN60" s="664"/>
      <c r="NVP60" s="664"/>
      <c r="NVR60" s="664"/>
      <c r="NVT60" s="664"/>
      <c r="NVV60" s="664"/>
      <c r="NVX60" s="664"/>
      <c r="NVZ60" s="664"/>
      <c r="NWB60" s="664"/>
      <c r="NWD60" s="664"/>
      <c r="NWF60" s="664"/>
      <c r="NWH60" s="664"/>
      <c r="NWJ60" s="664"/>
      <c r="NWL60" s="664"/>
      <c r="NWN60" s="664"/>
      <c r="NWP60" s="664"/>
      <c r="NWR60" s="664"/>
      <c r="NWT60" s="664"/>
      <c r="NWV60" s="664"/>
      <c r="NWX60" s="664"/>
      <c r="NWZ60" s="664"/>
      <c r="NXB60" s="664"/>
      <c r="NXD60" s="664"/>
      <c r="NXF60" s="664"/>
      <c r="NXH60" s="664"/>
      <c r="NXJ60" s="664"/>
      <c r="NXL60" s="664"/>
      <c r="NXN60" s="664"/>
      <c r="NXP60" s="664"/>
      <c r="NXR60" s="664"/>
      <c r="NXT60" s="664"/>
      <c r="NXV60" s="664"/>
      <c r="NXX60" s="664"/>
      <c r="NXZ60" s="664"/>
      <c r="NYB60" s="664"/>
      <c r="NYD60" s="664"/>
      <c r="NYF60" s="664"/>
      <c r="NYH60" s="664"/>
      <c r="NYJ60" s="664"/>
      <c r="NYL60" s="664"/>
      <c r="NYN60" s="664"/>
      <c r="NYP60" s="664"/>
      <c r="NYR60" s="664"/>
      <c r="NYT60" s="664"/>
      <c r="NYV60" s="664"/>
      <c r="NYX60" s="664"/>
      <c r="NYZ60" s="664"/>
      <c r="NZB60" s="664"/>
      <c r="NZD60" s="664"/>
      <c r="NZF60" s="664"/>
      <c r="NZH60" s="664"/>
      <c r="NZJ60" s="664"/>
      <c r="NZL60" s="664"/>
      <c r="NZN60" s="664"/>
      <c r="NZP60" s="664"/>
      <c r="NZR60" s="664"/>
      <c r="NZT60" s="664"/>
      <c r="NZV60" s="664"/>
      <c r="NZX60" s="664"/>
      <c r="NZZ60" s="664"/>
      <c r="OAB60" s="664"/>
      <c r="OAD60" s="664"/>
      <c r="OAF60" s="664"/>
      <c r="OAH60" s="664"/>
      <c r="OAJ60" s="664"/>
      <c r="OAL60" s="664"/>
      <c r="OAN60" s="664"/>
      <c r="OAP60" s="664"/>
      <c r="OAR60" s="664"/>
      <c r="OAT60" s="664"/>
      <c r="OAV60" s="664"/>
      <c r="OAX60" s="664"/>
      <c r="OAZ60" s="664"/>
      <c r="OBB60" s="664"/>
      <c r="OBD60" s="664"/>
      <c r="OBF60" s="664"/>
      <c r="OBH60" s="664"/>
      <c r="OBJ60" s="664"/>
      <c r="OBL60" s="664"/>
      <c r="OBN60" s="664"/>
      <c r="OBP60" s="664"/>
      <c r="OBR60" s="664"/>
      <c r="OBT60" s="664"/>
      <c r="OBV60" s="664"/>
      <c r="OBX60" s="664"/>
      <c r="OBZ60" s="664"/>
      <c r="OCB60" s="664"/>
      <c r="OCD60" s="664"/>
      <c r="OCF60" s="664"/>
      <c r="OCH60" s="664"/>
      <c r="OCJ60" s="664"/>
      <c r="OCL60" s="664"/>
      <c r="OCN60" s="664"/>
      <c r="OCP60" s="664"/>
      <c r="OCR60" s="664"/>
      <c r="OCT60" s="664"/>
      <c r="OCV60" s="664"/>
      <c r="OCX60" s="664"/>
      <c r="OCZ60" s="664"/>
      <c r="ODB60" s="664"/>
      <c r="ODD60" s="664"/>
      <c r="ODF60" s="664"/>
      <c r="ODH60" s="664"/>
      <c r="ODJ60" s="664"/>
      <c r="ODL60" s="664"/>
      <c r="ODN60" s="664"/>
      <c r="ODP60" s="664"/>
      <c r="ODR60" s="664"/>
      <c r="ODT60" s="664"/>
      <c r="ODV60" s="664"/>
      <c r="ODX60" s="664"/>
      <c r="ODZ60" s="664"/>
      <c r="OEB60" s="664"/>
      <c r="OED60" s="664"/>
      <c r="OEF60" s="664"/>
      <c r="OEH60" s="664"/>
      <c r="OEJ60" s="664"/>
      <c r="OEL60" s="664"/>
      <c r="OEN60" s="664"/>
      <c r="OEP60" s="664"/>
      <c r="OER60" s="664"/>
      <c r="OET60" s="664"/>
      <c r="OEV60" s="664"/>
      <c r="OEX60" s="664"/>
      <c r="OEZ60" s="664"/>
      <c r="OFB60" s="664"/>
      <c r="OFD60" s="664"/>
      <c r="OFF60" s="664"/>
      <c r="OFH60" s="664"/>
      <c r="OFJ60" s="664"/>
      <c r="OFL60" s="664"/>
      <c r="OFN60" s="664"/>
      <c r="OFP60" s="664"/>
      <c r="OFR60" s="664"/>
      <c r="OFT60" s="664"/>
      <c r="OFV60" s="664"/>
      <c r="OFX60" s="664"/>
      <c r="OFZ60" s="664"/>
      <c r="OGB60" s="664"/>
      <c r="OGD60" s="664"/>
      <c r="OGF60" s="664"/>
      <c r="OGH60" s="664"/>
      <c r="OGJ60" s="664"/>
      <c r="OGL60" s="664"/>
      <c r="OGN60" s="664"/>
      <c r="OGP60" s="664"/>
      <c r="OGR60" s="664"/>
      <c r="OGT60" s="664"/>
      <c r="OGV60" s="664"/>
      <c r="OGX60" s="664"/>
      <c r="OGZ60" s="664"/>
      <c r="OHB60" s="664"/>
      <c r="OHD60" s="664"/>
      <c r="OHF60" s="664"/>
      <c r="OHH60" s="664"/>
      <c r="OHJ60" s="664"/>
      <c r="OHL60" s="664"/>
      <c r="OHN60" s="664"/>
      <c r="OHP60" s="664"/>
      <c r="OHR60" s="664"/>
      <c r="OHT60" s="664"/>
      <c r="OHV60" s="664"/>
      <c r="OHX60" s="664"/>
      <c r="OHZ60" s="664"/>
      <c r="OIB60" s="664"/>
      <c r="OID60" s="664"/>
      <c r="OIF60" s="664"/>
      <c r="OIH60" s="664"/>
      <c r="OIJ60" s="664"/>
      <c r="OIL60" s="664"/>
      <c r="OIN60" s="664"/>
      <c r="OIP60" s="664"/>
      <c r="OIR60" s="664"/>
      <c r="OIT60" s="664"/>
      <c r="OIV60" s="664"/>
      <c r="OIX60" s="664"/>
      <c r="OIZ60" s="664"/>
      <c r="OJB60" s="664"/>
      <c r="OJD60" s="664"/>
      <c r="OJF60" s="664"/>
      <c r="OJH60" s="664"/>
      <c r="OJJ60" s="664"/>
      <c r="OJL60" s="664"/>
      <c r="OJN60" s="664"/>
      <c r="OJP60" s="664"/>
      <c r="OJR60" s="664"/>
      <c r="OJT60" s="664"/>
      <c r="OJV60" s="664"/>
      <c r="OJX60" s="664"/>
      <c r="OJZ60" s="664"/>
      <c r="OKB60" s="664"/>
      <c r="OKD60" s="664"/>
      <c r="OKF60" s="664"/>
      <c r="OKH60" s="664"/>
      <c r="OKJ60" s="664"/>
      <c r="OKL60" s="664"/>
      <c r="OKN60" s="664"/>
      <c r="OKP60" s="664"/>
      <c r="OKR60" s="664"/>
      <c r="OKT60" s="664"/>
      <c r="OKV60" s="664"/>
      <c r="OKX60" s="664"/>
      <c r="OKZ60" s="664"/>
      <c r="OLB60" s="664"/>
      <c r="OLD60" s="664"/>
      <c r="OLF60" s="664"/>
      <c r="OLH60" s="664"/>
      <c r="OLJ60" s="664"/>
      <c r="OLL60" s="664"/>
      <c r="OLN60" s="664"/>
      <c r="OLP60" s="664"/>
      <c r="OLR60" s="664"/>
      <c r="OLT60" s="664"/>
      <c r="OLV60" s="664"/>
      <c r="OLX60" s="664"/>
      <c r="OLZ60" s="664"/>
      <c r="OMB60" s="664"/>
      <c r="OMD60" s="664"/>
      <c r="OMF60" s="664"/>
      <c r="OMH60" s="664"/>
      <c r="OMJ60" s="664"/>
      <c r="OML60" s="664"/>
      <c r="OMN60" s="664"/>
      <c r="OMP60" s="664"/>
      <c r="OMR60" s="664"/>
      <c r="OMT60" s="664"/>
      <c r="OMV60" s="664"/>
      <c r="OMX60" s="664"/>
      <c r="OMZ60" s="664"/>
      <c r="ONB60" s="664"/>
      <c r="OND60" s="664"/>
      <c r="ONF60" s="664"/>
      <c r="ONH60" s="664"/>
      <c r="ONJ60" s="664"/>
      <c r="ONL60" s="664"/>
      <c r="ONN60" s="664"/>
      <c r="ONP60" s="664"/>
      <c r="ONR60" s="664"/>
      <c r="ONT60" s="664"/>
      <c r="ONV60" s="664"/>
      <c r="ONX60" s="664"/>
      <c r="ONZ60" s="664"/>
      <c r="OOB60" s="664"/>
      <c r="OOD60" s="664"/>
      <c r="OOF60" s="664"/>
      <c r="OOH60" s="664"/>
      <c r="OOJ60" s="664"/>
      <c r="OOL60" s="664"/>
      <c r="OON60" s="664"/>
      <c r="OOP60" s="664"/>
      <c r="OOR60" s="664"/>
      <c r="OOT60" s="664"/>
      <c r="OOV60" s="664"/>
      <c r="OOX60" s="664"/>
      <c r="OOZ60" s="664"/>
      <c r="OPB60" s="664"/>
      <c r="OPD60" s="664"/>
      <c r="OPF60" s="664"/>
      <c r="OPH60" s="664"/>
      <c r="OPJ60" s="664"/>
      <c r="OPL60" s="664"/>
      <c r="OPN60" s="664"/>
      <c r="OPP60" s="664"/>
      <c r="OPR60" s="664"/>
      <c r="OPT60" s="664"/>
      <c r="OPV60" s="664"/>
      <c r="OPX60" s="664"/>
      <c r="OPZ60" s="664"/>
      <c r="OQB60" s="664"/>
      <c r="OQD60" s="664"/>
      <c r="OQF60" s="664"/>
      <c r="OQH60" s="664"/>
      <c r="OQJ60" s="664"/>
      <c r="OQL60" s="664"/>
      <c r="OQN60" s="664"/>
      <c r="OQP60" s="664"/>
      <c r="OQR60" s="664"/>
      <c r="OQT60" s="664"/>
      <c r="OQV60" s="664"/>
      <c r="OQX60" s="664"/>
      <c r="OQZ60" s="664"/>
      <c r="ORB60" s="664"/>
      <c r="ORD60" s="664"/>
      <c r="ORF60" s="664"/>
      <c r="ORH60" s="664"/>
      <c r="ORJ60" s="664"/>
      <c r="ORL60" s="664"/>
      <c r="ORN60" s="664"/>
      <c r="ORP60" s="664"/>
      <c r="ORR60" s="664"/>
      <c r="ORT60" s="664"/>
      <c r="ORV60" s="664"/>
      <c r="ORX60" s="664"/>
      <c r="ORZ60" s="664"/>
      <c r="OSB60" s="664"/>
      <c r="OSD60" s="664"/>
      <c r="OSF60" s="664"/>
      <c r="OSH60" s="664"/>
      <c r="OSJ60" s="664"/>
      <c r="OSL60" s="664"/>
      <c r="OSN60" s="664"/>
      <c r="OSP60" s="664"/>
      <c r="OSR60" s="664"/>
      <c r="OST60" s="664"/>
      <c r="OSV60" s="664"/>
      <c r="OSX60" s="664"/>
      <c r="OSZ60" s="664"/>
      <c r="OTB60" s="664"/>
      <c r="OTD60" s="664"/>
      <c r="OTF60" s="664"/>
      <c r="OTH60" s="664"/>
      <c r="OTJ60" s="664"/>
      <c r="OTL60" s="664"/>
      <c r="OTN60" s="664"/>
      <c r="OTP60" s="664"/>
      <c r="OTR60" s="664"/>
      <c r="OTT60" s="664"/>
      <c r="OTV60" s="664"/>
      <c r="OTX60" s="664"/>
      <c r="OTZ60" s="664"/>
      <c r="OUB60" s="664"/>
      <c r="OUD60" s="664"/>
      <c r="OUF60" s="664"/>
      <c r="OUH60" s="664"/>
      <c r="OUJ60" s="664"/>
      <c r="OUL60" s="664"/>
      <c r="OUN60" s="664"/>
      <c r="OUP60" s="664"/>
      <c r="OUR60" s="664"/>
      <c r="OUT60" s="664"/>
      <c r="OUV60" s="664"/>
      <c r="OUX60" s="664"/>
      <c r="OUZ60" s="664"/>
      <c r="OVB60" s="664"/>
      <c r="OVD60" s="664"/>
      <c r="OVF60" s="664"/>
      <c r="OVH60" s="664"/>
      <c r="OVJ60" s="664"/>
      <c r="OVL60" s="664"/>
      <c r="OVN60" s="664"/>
      <c r="OVP60" s="664"/>
      <c r="OVR60" s="664"/>
      <c r="OVT60" s="664"/>
      <c r="OVV60" s="664"/>
      <c r="OVX60" s="664"/>
      <c r="OVZ60" s="664"/>
      <c r="OWB60" s="664"/>
      <c r="OWD60" s="664"/>
      <c r="OWF60" s="664"/>
      <c r="OWH60" s="664"/>
      <c r="OWJ60" s="664"/>
      <c r="OWL60" s="664"/>
      <c r="OWN60" s="664"/>
      <c r="OWP60" s="664"/>
      <c r="OWR60" s="664"/>
      <c r="OWT60" s="664"/>
      <c r="OWV60" s="664"/>
      <c r="OWX60" s="664"/>
      <c r="OWZ60" s="664"/>
      <c r="OXB60" s="664"/>
      <c r="OXD60" s="664"/>
      <c r="OXF60" s="664"/>
      <c r="OXH60" s="664"/>
      <c r="OXJ60" s="664"/>
      <c r="OXL60" s="664"/>
      <c r="OXN60" s="664"/>
      <c r="OXP60" s="664"/>
      <c r="OXR60" s="664"/>
      <c r="OXT60" s="664"/>
      <c r="OXV60" s="664"/>
      <c r="OXX60" s="664"/>
      <c r="OXZ60" s="664"/>
      <c r="OYB60" s="664"/>
      <c r="OYD60" s="664"/>
      <c r="OYF60" s="664"/>
      <c r="OYH60" s="664"/>
      <c r="OYJ60" s="664"/>
      <c r="OYL60" s="664"/>
      <c r="OYN60" s="664"/>
      <c r="OYP60" s="664"/>
      <c r="OYR60" s="664"/>
      <c r="OYT60" s="664"/>
      <c r="OYV60" s="664"/>
      <c r="OYX60" s="664"/>
      <c r="OYZ60" s="664"/>
      <c r="OZB60" s="664"/>
      <c r="OZD60" s="664"/>
      <c r="OZF60" s="664"/>
      <c r="OZH60" s="664"/>
      <c r="OZJ60" s="664"/>
      <c r="OZL60" s="664"/>
      <c r="OZN60" s="664"/>
      <c r="OZP60" s="664"/>
      <c r="OZR60" s="664"/>
      <c r="OZT60" s="664"/>
      <c r="OZV60" s="664"/>
      <c r="OZX60" s="664"/>
      <c r="OZZ60" s="664"/>
      <c r="PAB60" s="664"/>
      <c r="PAD60" s="664"/>
      <c r="PAF60" s="664"/>
      <c r="PAH60" s="664"/>
      <c r="PAJ60" s="664"/>
      <c r="PAL60" s="664"/>
      <c r="PAN60" s="664"/>
      <c r="PAP60" s="664"/>
      <c r="PAR60" s="664"/>
      <c r="PAT60" s="664"/>
      <c r="PAV60" s="664"/>
      <c r="PAX60" s="664"/>
      <c r="PAZ60" s="664"/>
      <c r="PBB60" s="664"/>
      <c r="PBD60" s="664"/>
      <c r="PBF60" s="664"/>
      <c r="PBH60" s="664"/>
      <c r="PBJ60" s="664"/>
      <c r="PBL60" s="664"/>
      <c r="PBN60" s="664"/>
      <c r="PBP60" s="664"/>
      <c r="PBR60" s="664"/>
      <c r="PBT60" s="664"/>
      <c r="PBV60" s="664"/>
      <c r="PBX60" s="664"/>
      <c r="PBZ60" s="664"/>
      <c r="PCB60" s="664"/>
      <c r="PCD60" s="664"/>
      <c r="PCF60" s="664"/>
      <c r="PCH60" s="664"/>
      <c r="PCJ60" s="664"/>
      <c r="PCL60" s="664"/>
      <c r="PCN60" s="664"/>
      <c r="PCP60" s="664"/>
      <c r="PCR60" s="664"/>
      <c r="PCT60" s="664"/>
      <c r="PCV60" s="664"/>
      <c r="PCX60" s="664"/>
      <c r="PCZ60" s="664"/>
      <c r="PDB60" s="664"/>
      <c r="PDD60" s="664"/>
      <c r="PDF60" s="664"/>
      <c r="PDH60" s="664"/>
      <c r="PDJ60" s="664"/>
      <c r="PDL60" s="664"/>
      <c r="PDN60" s="664"/>
      <c r="PDP60" s="664"/>
      <c r="PDR60" s="664"/>
      <c r="PDT60" s="664"/>
      <c r="PDV60" s="664"/>
      <c r="PDX60" s="664"/>
      <c r="PDZ60" s="664"/>
      <c r="PEB60" s="664"/>
      <c r="PED60" s="664"/>
      <c r="PEF60" s="664"/>
      <c r="PEH60" s="664"/>
      <c r="PEJ60" s="664"/>
      <c r="PEL60" s="664"/>
      <c r="PEN60" s="664"/>
      <c r="PEP60" s="664"/>
      <c r="PER60" s="664"/>
      <c r="PET60" s="664"/>
      <c r="PEV60" s="664"/>
      <c r="PEX60" s="664"/>
      <c r="PEZ60" s="664"/>
      <c r="PFB60" s="664"/>
      <c r="PFD60" s="664"/>
      <c r="PFF60" s="664"/>
      <c r="PFH60" s="664"/>
      <c r="PFJ60" s="664"/>
      <c r="PFL60" s="664"/>
      <c r="PFN60" s="664"/>
      <c r="PFP60" s="664"/>
      <c r="PFR60" s="664"/>
      <c r="PFT60" s="664"/>
      <c r="PFV60" s="664"/>
      <c r="PFX60" s="664"/>
      <c r="PFZ60" s="664"/>
      <c r="PGB60" s="664"/>
      <c r="PGD60" s="664"/>
      <c r="PGF60" s="664"/>
      <c r="PGH60" s="664"/>
      <c r="PGJ60" s="664"/>
      <c r="PGL60" s="664"/>
      <c r="PGN60" s="664"/>
      <c r="PGP60" s="664"/>
      <c r="PGR60" s="664"/>
      <c r="PGT60" s="664"/>
      <c r="PGV60" s="664"/>
      <c r="PGX60" s="664"/>
      <c r="PGZ60" s="664"/>
      <c r="PHB60" s="664"/>
      <c r="PHD60" s="664"/>
      <c r="PHF60" s="664"/>
      <c r="PHH60" s="664"/>
      <c r="PHJ60" s="664"/>
      <c r="PHL60" s="664"/>
      <c r="PHN60" s="664"/>
      <c r="PHP60" s="664"/>
      <c r="PHR60" s="664"/>
      <c r="PHT60" s="664"/>
      <c r="PHV60" s="664"/>
      <c r="PHX60" s="664"/>
      <c r="PHZ60" s="664"/>
      <c r="PIB60" s="664"/>
      <c r="PID60" s="664"/>
      <c r="PIF60" s="664"/>
      <c r="PIH60" s="664"/>
      <c r="PIJ60" s="664"/>
      <c r="PIL60" s="664"/>
      <c r="PIN60" s="664"/>
      <c r="PIP60" s="664"/>
      <c r="PIR60" s="664"/>
      <c r="PIT60" s="664"/>
      <c r="PIV60" s="664"/>
      <c r="PIX60" s="664"/>
      <c r="PIZ60" s="664"/>
      <c r="PJB60" s="664"/>
      <c r="PJD60" s="664"/>
      <c r="PJF60" s="664"/>
      <c r="PJH60" s="664"/>
      <c r="PJJ60" s="664"/>
      <c r="PJL60" s="664"/>
      <c r="PJN60" s="664"/>
      <c r="PJP60" s="664"/>
      <c r="PJR60" s="664"/>
      <c r="PJT60" s="664"/>
      <c r="PJV60" s="664"/>
      <c r="PJX60" s="664"/>
      <c r="PJZ60" s="664"/>
      <c r="PKB60" s="664"/>
      <c r="PKD60" s="664"/>
      <c r="PKF60" s="664"/>
      <c r="PKH60" s="664"/>
      <c r="PKJ60" s="664"/>
      <c r="PKL60" s="664"/>
      <c r="PKN60" s="664"/>
      <c r="PKP60" s="664"/>
      <c r="PKR60" s="664"/>
      <c r="PKT60" s="664"/>
      <c r="PKV60" s="664"/>
      <c r="PKX60" s="664"/>
      <c r="PKZ60" s="664"/>
      <c r="PLB60" s="664"/>
      <c r="PLD60" s="664"/>
      <c r="PLF60" s="664"/>
      <c r="PLH60" s="664"/>
      <c r="PLJ60" s="664"/>
      <c r="PLL60" s="664"/>
      <c r="PLN60" s="664"/>
      <c r="PLP60" s="664"/>
      <c r="PLR60" s="664"/>
      <c r="PLT60" s="664"/>
      <c r="PLV60" s="664"/>
      <c r="PLX60" s="664"/>
      <c r="PLZ60" s="664"/>
      <c r="PMB60" s="664"/>
      <c r="PMD60" s="664"/>
      <c r="PMF60" s="664"/>
      <c r="PMH60" s="664"/>
      <c r="PMJ60" s="664"/>
      <c r="PML60" s="664"/>
      <c r="PMN60" s="664"/>
      <c r="PMP60" s="664"/>
      <c r="PMR60" s="664"/>
      <c r="PMT60" s="664"/>
      <c r="PMV60" s="664"/>
      <c r="PMX60" s="664"/>
      <c r="PMZ60" s="664"/>
      <c r="PNB60" s="664"/>
      <c r="PND60" s="664"/>
      <c r="PNF60" s="664"/>
      <c r="PNH60" s="664"/>
      <c r="PNJ60" s="664"/>
      <c r="PNL60" s="664"/>
      <c r="PNN60" s="664"/>
      <c r="PNP60" s="664"/>
      <c r="PNR60" s="664"/>
      <c r="PNT60" s="664"/>
      <c r="PNV60" s="664"/>
      <c r="PNX60" s="664"/>
      <c r="PNZ60" s="664"/>
      <c r="POB60" s="664"/>
      <c r="POD60" s="664"/>
      <c r="POF60" s="664"/>
      <c r="POH60" s="664"/>
      <c r="POJ60" s="664"/>
      <c r="POL60" s="664"/>
      <c r="PON60" s="664"/>
      <c r="POP60" s="664"/>
      <c r="POR60" s="664"/>
      <c r="POT60" s="664"/>
      <c r="POV60" s="664"/>
      <c r="POX60" s="664"/>
      <c r="POZ60" s="664"/>
      <c r="PPB60" s="664"/>
      <c r="PPD60" s="664"/>
      <c r="PPF60" s="664"/>
      <c r="PPH60" s="664"/>
      <c r="PPJ60" s="664"/>
      <c r="PPL60" s="664"/>
      <c r="PPN60" s="664"/>
      <c r="PPP60" s="664"/>
      <c r="PPR60" s="664"/>
      <c r="PPT60" s="664"/>
      <c r="PPV60" s="664"/>
      <c r="PPX60" s="664"/>
      <c r="PPZ60" s="664"/>
      <c r="PQB60" s="664"/>
      <c r="PQD60" s="664"/>
      <c r="PQF60" s="664"/>
      <c r="PQH60" s="664"/>
      <c r="PQJ60" s="664"/>
      <c r="PQL60" s="664"/>
      <c r="PQN60" s="664"/>
      <c r="PQP60" s="664"/>
      <c r="PQR60" s="664"/>
      <c r="PQT60" s="664"/>
      <c r="PQV60" s="664"/>
      <c r="PQX60" s="664"/>
      <c r="PQZ60" s="664"/>
      <c r="PRB60" s="664"/>
      <c r="PRD60" s="664"/>
      <c r="PRF60" s="664"/>
      <c r="PRH60" s="664"/>
      <c r="PRJ60" s="664"/>
      <c r="PRL60" s="664"/>
      <c r="PRN60" s="664"/>
      <c r="PRP60" s="664"/>
      <c r="PRR60" s="664"/>
      <c r="PRT60" s="664"/>
      <c r="PRV60" s="664"/>
      <c r="PRX60" s="664"/>
      <c r="PRZ60" s="664"/>
      <c r="PSB60" s="664"/>
      <c r="PSD60" s="664"/>
      <c r="PSF60" s="664"/>
      <c r="PSH60" s="664"/>
      <c r="PSJ60" s="664"/>
      <c r="PSL60" s="664"/>
      <c r="PSN60" s="664"/>
      <c r="PSP60" s="664"/>
      <c r="PSR60" s="664"/>
      <c r="PST60" s="664"/>
      <c r="PSV60" s="664"/>
      <c r="PSX60" s="664"/>
      <c r="PSZ60" s="664"/>
      <c r="PTB60" s="664"/>
      <c r="PTD60" s="664"/>
      <c r="PTF60" s="664"/>
      <c r="PTH60" s="664"/>
      <c r="PTJ60" s="664"/>
      <c r="PTL60" s="664"/>
      <c r="PTN60" s="664"/>
      <c r="PTP60" s="664"/>
      <c r="PTR60" s="664"/>
      <c r="PTT60" s="664"/>
      <c r="PTV60" s="664"/>
      <c r="PTX60" s="664"/>
      <c r="PTZ60" s="664"/>
      <c r="PUB60" s="664"/>
      <c r="PUD60" s="664"/>
      <c r="PUF60" s="664"/>
      <c r="PUH60" s="664"/>
      <c r="PUJ60" s="664"/>
      <c r="PUL60" s="664"/>
      <c r="PUN60" s="664"/>
      <c r="PUP60" s="664"/>
      <c r="PUR60" s="664"/>
      <c r="PUT60" s="664"/>
      <c r="PUV60" s="664"/>
      <c r="PUX60" s="664"/>
      <c r="PUZ60" s="664"/>
      <c r="PVB60" s="664"/>
      <c r="PVD60" s="664"/>
      <c r="PVF60" s="664"/>
      <c r="PVH60" s="664"/>
      <c r="PVJ60" s="664"/>
      <c r="PVL60" s="664"/>
      <c r="PVN60" s="664"/>
      <c r="PVP60" s="664"/>
      <c r="PVR60" s="664"/>
      <c r="PVT60" s="664"/>
      <c r="PVV60" s="664"/>
      <c r="PVX60" s="664"/>
      <c r="PVZ60" s="664"/>
      <c r="PWB60" s="664"/>
      <c r="PWD60" s="664"/>
      <c r="PWF60" s="664"/>
      <c r="PWH60" s="664"/>
      <c r="PWJ60" s="664"/>
      <c r="PWL60" s="664"/>
      <c r="PWN60" s="664"/>
      <c r="PWP60" s="664"/>
      <c r="PWR60" s="664"/>
      <c r="PWT60" s="664"/>
      <c r="PWV60" s="664"/>
      <c r="PWX60" s="664"/>
      <c r="PWZ60" s="664"/>
      <c r="PXB60" s="664"/>
      <c r="PXD60" s="664"/>
      <c r="PXF60" s="664"/>
      <c r="PXH60" s="664"/>
      <c r="PXJ60" s="664"/>
      <c r="PXL60" s="664"/>
      <c r="PXN60" s="664"/>
      <c r="PXP60" s="664"/>
      <c r="PXR60" s="664"/>
      <c r="PXT60" s="664"/>
      <c r="PXV60" s="664"/>
      <c r="PXX60" s="664"/>
      <c r="PXZ60" s="664"/>
      <c r="PYB60" s="664"/>
      <c r="PYD60" s="664"/>
      <c r="PYF60" s="664"/>
      <c r="PYH60" s="664"/>
      <c r="PYJ60" s="664"/>
      <c r="PYL60" s="664"/>
      <c r="PYN60" s="664"/>
      <c r="PYP60" s="664"/>
      <c r="PYR60" s="664"/>
      <c r="PYT60" s="664"/>
      <c r="PYV60" s="664"/>
      <c r="PYX60" s="664"/>
      <c r="PYZ60" s="664"/>
      <c r="PZB60" s="664"/>
      <c r="PZD60" s="664"/>
      <c r="PZF60" s="664"/>
      <c r="PZH60" s="664"/>
      <c r="PZJ60" s="664"/>
      <c r="PZL60" s="664"/>
      <c r="PZN60" s="664"/>
      <c r="PZP60" s="664"/>
      <c r="PZR60" s="664"/>
      <c r="PZT60" s="664"/>
      <c r="PZV60" s="664"/>
      <c r="PZX60" s="664"/>
      <c r="PZZ60" s="664"/>
      <c r="QAB60" s="664"/>
      <c r="QAD60" s="664"/>
      <c r="QAF60" s="664"/>
      <c r="QAH60" s="664"/>
      <c r="QAJ60" s="664"/>
      <c r="QAL60" s="664"/>
      <c r="QAN60" s="664"/>
      <c r="QAP60" s="664"/>
      <c r="QAR60" s="664"/>
      <c r="QAT60" s="664"/>
      <c r="QAV60" s="664"/>
      <c r="QAX60" s="664"/>
      <c r="QAZ60" s="664"/>
      <c r="QBB60" s="664"/>
      <c r="QBD60" s="664"/>
      <c r="QBF60" s="664"/>
      <c r="QBH60" s="664"/>
      <c r="QBJ60" s="664"/>
      <c r="QBL60" s="664"/>
      <c r="QBN60" s="664"/>
      <c r="QBP60" s="664"/>
      <c r="QBR60" s="664"/>
      <c r="QBT60" s="664"/>
      <c r="QBV60" s="664"/>
      <c r="QBX60" s="664"/>
      <c r="QBZ60" s="664"/>
      <c r="QCB60" s="664"/>
      <c r="QCD60" s="664"/>
      <c r="QCF60" s="664"/>
      <c r="QCH60" s="664"/>
      <c r="QCJ60" s="664"/>
      <c r="QCL60" s="664"/>
      <c r="QCN60" s="664"/>
      <c r="QCP60" s="664"/>
      <c r="QCR60" s="664"/>
      <c r="QCT60" s="664"/>
      <c r="QCV60" s="664"/>
      <c r="QCX60" s="664"/>
      <c r="QCZ60" s="664"/>
      <c r="QDB60" s="664"/>
      <c r="QDD60" s="664"/>
      <c r="QDF60" s="664"/>
      <c r="QDH60" s="664"/>
      <c r="QDJ60" s="664"/>
      <c r="QDL60" s="664"/>
      <c r="QDN60" s="664"/>
      <c r="QDP60" s="664"/>
      <c r="QDR60" s="664"/>
      <c r="QDT60" s="664"/>
      <c r="QDV60" s="664"/>
      <c r="QDX60" s="664"/>
      <c r="QDZ60" s="664"/>
      <c r="QEB60" s="664"/>
      <c r="QED60" s="664"/>
      <c r="QEF60" s="664"/>
      <c r="QEH60" s="664"/>
      <c r="QEJ60" s="664"/>
      <c r="QEL60" s="664"/>
      <c r="QEN60" s="664"/>
      <c r="QEP60" s="664"/>
      <c r="QER60" s="664"/>
      <c r="QET60" s="664"/>
      <c r="QEV60" s="664"/>
      <c r="QEX60" s="664"/>
      <c r="QEZ60" s="664"/>
      <c r="QFB60" s="664"/>
      <c r="QFD60" s="664"/>
      <c r="QFF60" s="664"/>
      <c r="QFH60" s="664"/>
      <c r="QFJ60" s="664"/>
      <c r="QFL60" s="664"/>
      <c r="QFN60" s="664"/>
      <c r="QFP60" s="664"/>
      <c r="QFR60" s="664"/>
      <c r="QFT60" s="664"/>
      <c r="QFV60" s="664"/>
      <c r="QFX60" s="664"/>
      <c r="QFZ60" s="664"/>
      <c r="QGB60" s="664"/>
      <c r="QGD60" s="664"/>
      <c r="QGF60" s="664"/>
      <c r="QGH60" s="664"/>
      <c r="QGJ60" s="664"/>
      <c r="QGL60" s="664"/>
      <c r="QGN60" s="664"/>
      <c r="QGP60" s="664"/>
      <c r="QGR60" s="664"/>
      <c r="QGT60" s="664"/>
      <c r="QGV60" s="664"/>
      <c r="QGX60" s="664"/>
      <c r="QGZ60" s="664"/>
      <c r="QHB60" s="664"/>
      <c r="QHD60" s="664"/>
      <c r="QHF60" s="664"/>
      <c r="QHH60" s="664"/>
      <c r="QHJ60" s="664"/>
      <c r="QHL60" s="664"/>
      <c r="QHN60" s="664"/>
      <c r="QHP60" s="664"/>
      <c r="QHR60" s="664"/>
      <c r="QHT60" s="664"/>
      <c r="QHV60" s="664"/>
      <c r="QHX60" s="664"/>
      <c r="QHZ60" s="664"/>
      <c r="QIB60" s="664"/>
      <c r="QID60" s="664"/>
      <c r="QIF60" s="664"/>
      <c r="QIH60" s="664"/>
      <c r="QIJ60" s="664"/>
      <c r="QIL60" s="664"/>
      <c r="QIN60" s="664"/>
      <c r="QIP60" s="664"/>
      <c r="QIR60" s="664"/>
      <c r="QIT60" s="664"/>
      <c r="QIV60" s="664"/>
      <c r="QIX60" s="664"/>
      <c r="QIZ60" s="664"/>
      <c r="QJB60" s="664"/>
      <c r="QJD60" s="664"/>
      <c r="QJF60" s="664"/>
      <c r="QJH60" s="664"/>
      <c r="QJJ60" s="664"/>
      <c r="QJL60" s="664"/>
      <c r="QJN60" s="664"/>
      <c r="QJP60" s="664"/>
      <c r="QJR60" s="664"/>
      <c r="QJT60" s="664"/>
      <c r="QJV60" s="664"/>
      <c r="QJX60" s="664"/>
      <c r="QJZ60" s="664"/>
      <c r="QKB60" s="664"/>
      <c r="QKD60" s="664"/>
      <c r="QKF60" s="664"/>
      <c r="QKH60" s="664"/>
      <c r="QKJ60" s="664"/>
      <c r="QKL60" s="664"/>
      <c r="QKN60" s="664"/>
      <c r="QKP60" s="664"/>
      <c r="QKR60" s="664"/>
      <c r="QKT60" s="664"/>
      <c r="QKV60" s="664"/>
      <c r="QKX60" s="664"/>
      <c r="QKZ60" s="664"/>
      <c r="QLB60" s="664"/>
      <c r="QLD60" s="664"/>
      <c r="QLF60" s="664"/>
      <c r="QLH60" s="664"/>
      <c r="QLJ60" s="664"/>
      <c r="QLL60" s="664"/>
      <c r="QLN60" s="664"/>
      <c r="QLP60" s="664"/>
      <c r="QLR60" s="664"/>
      <c r="QLT60" s="664"/>
      <c r="QLV60" s="664"/>
      <c r="QLX60" s="664"/>
      <c r="QLZ60" s="664"/>
      <c r="QMB60" s="664"/>
      <c r="QMD60" s="664"/>
      <c r="QMF60" s="664"/>
      <c r="QMH60" s="664"/>
      <c r="QMJ60" s="664"/>
      <c r="QML60" s="664"/>
      <c r="QMN60" s="664"/>
      <c r="QMP60" s="664"/>
      <c r="QMR60" s="664"/>
      <c r="QMT60" s="664"/>
      <c r="QMV60" s="664"/>
      <c r="QMX60" s="664"/>
      <c r="QMZ60" s="664"/>
      <c r="QNB60" s="664"/>
      <c r="QND60" s="664"/>
      <c r="QNF60" s="664"/>
      <c r="QNH60" s="664"/>
      <c r="QNJ60" s="664"/>
      <c r="QNL60" s="664"/>
      <c r="QNN60" s="664"/>
      <c r="QNP60" s="664"/>
      <c r="QNR60" s="664"/>
      <c r="QNT60" s="664"/>
      <c r="QNV60" s="664"/>
      <c r="QNX60" s="664"/>
      <c r="QNZ60" s="664"/>
      <c r="QOB60" s="664"/>
      <c r="QOD60" s="664"/>
      <c r="QOF60" s="664"/>
      <c r="QOH60" s="664"/>
      <c r="QOJ60" s="664"/>
      <c r="QOL60" s="664"/>
      <c r="QON60" s="664"/>
      <c r="QOP60" s="664"/>
      <c r="QOR60" s="664"/>
      <c r="QOT60" s="664"/>
      <c r="QOV60" s="664"/>
      <c r="QOX60" s="664"/>
      <c r="QOZ60" s="664"/>
      <c r="QPB60" s="664"/>
      <c r="QPD60" s="664"/>
      <c r="QPF60" s="664"/>
      <c r="QPH60" s="664"/>
      <c r="QPJ60" s="664"/>
      <c r="QPL60" s="664"/>
      <c r="QPN60" s="664"/>
      <c r="QPP60" s="664"/>
      <c r="QPR60" s="664"/>
      <c r="QPT60" s="664"/>
      <c r="QPV60" s="664"/>
      <c r="QPX60" s="664"/>
      <c r="QPZ60" s="664"/>
      <c r="QQB60" s="664"/>
      <c r="QQD60" s="664"/>
      <c r="QQF60" s="664"/>
      <c r="QQH60" s="664"/>
      <c r="QQJ60" s="664"/>
      <c r="QQL60" s="664"/>
      <c r="QQN60" s="664"/>
      <c r="QQP60" s="664"/>
      <c r="QQR60" s="664"/>
      <c r="QQT60" s="664"/>
      <c r="QQV60" s="664"/>
      <c r="QQX60" s="664"/>
      <c r="QQZ60" s="664"/>
      <c r="QRB60" s="664"/>
      <c r="QRD60" s="664"/>
      <c r="QRF60" s="664"/>
      <c r="QRH60" s="664"/>
      <c r="QRJ60" s="664"/>
      <c r="QRL60" s="664"/>
      <c r="QRN60" s="664"/>
      <c r="QRP60" s="664"/>
      <c r="QRR60" s="664"/>
      <c r="QRT60" s="664"/>
      <c r="QRV60" s="664"/>
      <c r="QRX60" s="664"/>
      <c r="QRZ60" s="664"/>
      <c r="QSB60" s="664"/>
      <c r="QSD60" s="664"/>
      <c r="QSF60" s="664"/>
      <c r="QSH60" s="664"/>
      <c r="QSJ60" s="664"/>
      <c r="QSL60" s="664"/>
      <c r="QSN60" s="664"/>
      <c r="QSP60" s="664"/>
      <c r="QSR60" s="664"/>
      <c r="QST60" s="664"/>
      <c r="QSV60" s="664"/>
      <c r="QSX60" s="664"/>
      <c r="QSZ60" s="664"/>
      <c r="QTB60" s="664"/>
      <c r="QTD60" s="664"/>
      <c r="QTF60" s="664"/>
      <c r="QTH60" s="664"/>
      <c r="QTJ60" s="664"/>
      <c r="QTL60" s="664"/>
      <c r="QTN60" s="664"/>
      <c r="QTP60" s="664"/>
      <c r="QTR60" s="664"/>
      <c r="QTT60" s="664"/>
      <c r="QTV60" s="664"/>
      <c r="QTX60" s="664"/>
      <c r="QTZ60" s="664"/>
      <c r="QUB60" s="664"/>
      <c r="QUD60" s="664"/>
      <c r="QUF60" s="664"/>
      <c r="QUH60" s="664"/>
      <c r="QUJ60" s="664"/>
      <c r="QUL60" s="664"/>
      <c r="QUN60" s="664"/>
      <c r="QUP60" s="664"/>
      <c r="QUR60" s="664"/>
      <c r="QUT60" s="664"/>
      <c r="QUV60" s="664"/>
      <c r="QUX60" s="664"/>
      <c r="QUZ60" s="664"/>
      <c r="QVB60" s="664"/>
      <c r="QVD60" s="664"/>
      <c r="QVF60" s="664"/>
      <c r="QVH60" s="664"/>
      <c r="QVJ60" s="664"/>
      <c r="QVL60" s="664"/>
      <c r="QVN60" s="664"/>
      <c r="QVP60" s="664"/>
      <c r="QVR60" s="664"/>
      <c r="QVT60" s="664"/>
      <c r="QVV60" s="664"/>
      <c r="QVX60" s="664"/>
      <c r="QVZ60" s="664"/>
      <c r="QWB60" s="664"/>
      <c r="QWD60" s="664"/>
      <c r="QWF60" s="664"/>
      <c r="QWH60" s="664"/>
      <c r="QWJ60" s="664"/>
      <c r="QWL60" s="664"/>
      <c r="QWN60" s="664"/>
      <c r="QWP60" s="664"/>
      <c r="QWR60" s="664"/>
      <c r="QWT60" s="664"/>
      <c r="QWV60" s="664"/>
      <c r="QWX60" s="664"/>
      <c r="QWZ60" s="664"/>
      <c r="QXB60" s="664"/>
      <c r="QXD60" s="664"/>
      <c r="QXF60" s="664"/>
      <c r="QXH60" s="664"/>
      <c r="QXJ60" s="664"/>
      <c r="QXL60" s="664"/>
      <c r="QXN60" s="664"/>
      <c r="QXP60" s="664"/>
      <c r="QXR60" s="664"/>
      <c r="QXT60" s="664"/>
      <c r="QXV60" s="664"/>
      <c r="QXX60" s="664"/>
      <c r="QXZ60" s="664"/>
      <c r="QYB60" s="664"/>
      <c r="QYD60" s="664"/>
      <c r="QYF60" s="664"/>
      <c r="QYH60" s="664"/>
      <c r="QYJ60" s="664"/>
      <c r="QYL60" s="664"/>
      <c r="QYN60" s="664"/>
      <c r="QYP60" s="664"/>
      <c r="QYR60" s="664"/>
      <c r="QYT60" s="664"/>
      <c r="QYV60" s="664"/>
      <c r="QYX60" s="664"/>
      <c r="QYZ60" s="664"/>
      <c r="QZB60" s="664"/>
      <c r="QZD60" s="664"/>
      <c r="QZF60" s="664"/>
      <c r="QZH60" s="664"/>
      <c r="QZJ60" s="664"/>
      <c r="QZL60" s="664"/>
      <c r="QZN60" s="664"/>
      <c r="QZP60" s="664"/>
      <c r="QZR60" s="664"/>
      <c r="QZT60" s="664"/>
      <c r="QZV60" s="664"/>
      <c r="QZX60" s="664"/>
      <c r="QZZ60" s="664"/>
      <c r="RAB60" s="664"/>
      <c r="RAD60" s="664"/>
      <c r="RAF60" s="664"/>
      <c r="RAH60" s="664"/>
      <c r="RAJ60" s="664"/>
      <c r="RAL60" s="664"/>
      <c r="RAN60" s="664"/>
      <c r="RAP60" s="664"/>
      <c r="RAR60" s="664"/>
      <c r="RAT60" s="664"/>
      <c r="RAV60" s="664"/>
      <c r="RAX60" s="664"/>
      <c r="RAZ60" s="664"/>
      <c r="RBB60" s="664"/>
      <c r="RBD60" s="664"/>
      <c r="RBF60" s="664"/>
      <c r="RBH60" s="664"/>
      <c r="RBJ60" s="664"/>
      <c r="RBL60" s="664"/>
      <c r="RBN60" s="664"/>
      <c r="RBP60" s="664"/>
      <c r="RBR60" s="664"/>
      <c r="RBT60" s="664"/>
      <c r="RBV60" s="664"/>
      <c r="RBX60" s="664"/>
      <c r="RBZ60" s="664"/>
      <c r="RCB60" s="664"/>
      <c r="RCD60" s="664"/>
      <c r="RCF60" s="664"/>
      <c r="RCH60" s="664"/>
      <c r="RCJ60" s="664"/>
      <c r="RCL60" s="664"/>
      <c r="RCN60" s="664"/>
      <c r="RCP60" s="664"/>
      <c r="RCR60" s="664"/>
      <c r="RCT60" s="664"/>
      <c r="RCV60" s="664"/>
      <c r="RCX60" s="664"/>
      <c r="RCZ60" s="664"/>
      <c r="RDB60" s="664"/>
      <c r="RDD60" s="664"/>
      <c r="RDF60" s="664"/>
      <c r="RDH60" s="664"/>
      <c r="RDJ60" s="664"/>
      <c r="RDL60" s="664"/>
      <c r="RDN60" s="664"/>
      <c r="RDP60" s="664"/>
      <c r="RDR60" s="664"/>
      <c r="RDT60" s="664"/>
      <c r="RDV60" s="664"/>
      <c r="RDX60" s="664"/>
      <c r="RDZ60" s="664"/>
      <c r="REB60" s="664"/>
      <c r="RED60" s="664"/>
      <c r="REF60" s="664"/>
      <c r="REH60" s="664"/>
      <c r="REJ60" s="664"/>
      <c r="REL60" s="664"/>
      <c r="REN60" s="664"/>
      <c r="REP60" s="664"/>
      <c r="RER60" s="664"/>
      <c r="RET60" s="664"/>
      <c r="REV60" s="664"/>
      <c r="REX60" s="664"/>
      <c r="REZ60" s="664"/>
      <c r="RFB60" s="664"/>
      <c r="RFD60" s="664"/>
      <c r="RFF60" s="664"/>
      <c r="RFH60" s="664"/>
      <c r="RFJ60" s="664"/>
      <c r="RFL60" s="664"/>
      <c r="RFN60" s="664"/>
      <c r="RFP60" s="664"/>
      <c r="RFR60" s="664"/>
      <c r="RFT60" s="664"/>
      <c r="RFV60" s="664"/>
      <c r="RFX60" s="664"/>
      <c r="RFZ60" s="664"/>
      <c r="RGB60" s="664"/>
      <c r="RGD60" s="664"/>
      <c r="RGF60" s="664"/>
      <c r="RGH60" s="664"/>
      <c r="RGJ60" s="664"/>
      <c r="RGL60" s="664"/>
      <c r="RGN60" s="664"/>
      <c r="RGP60" s="664"/>
      <c r="RGR60" s="664"/>
      <c r="RGT60" s="664"/>
      <c r="RGV60" s="664"/>
      <c r="RGX60" s="664"/>
      <c r="RGZ60" s="664"/>
      <c r="RHB60" s="664"/>
      <c r="RHD60" s="664"/>
      <c r="RHF60" s="664"/>
      <c r="RHH60" s="664"/>
      <c r="RHJ60" s="664"/>
      <c r="RHL60" s="664"/>
      <c r="RHN60" s="664"/>
      <c r="RHP60" s="664"/>
      <c r="RHR60" s="664"/>
      <c r="RHT60" s="664"/>
      <c r="RHV60" s="664"/>
      <c r="RHX60" s="664"/>
      <c r="RHZ60" s="664"/>
      <c r="RIB60" s="664"/>
      <c r="RID60" s="664"/>
      <c r="RIF60" s="664"/>
      <c r="RIH60" s="664"/>
      <c r="RIJ60" s="664"/>
      <c r="RIL60" s="664"/>
      <c r="RIN60" s="664"/>
      <c r="RIP60" s="664"/>
      <c r="RIR60" s="664"/>
      <c r="RIT60" s="664"/>
      <c r="RIV60" s="664"/>
      <c r="RIX60" s="664"/>
      <c r="RIZ60" s="664"/>
      <c r="RJB60" s="664"/>
      <c r="RJD60" s="664"/>
      <c r="RJF60" s="664"/>
      <c r="RJH60" s="664"/>
      <c r="RJJ60" s="664"/>
      <c r="RJL60" s="664"/>
      <c r="RJN60" s="664"/>
      <c r="RJP60" s="664"/>
      <c r="RJR60" s="664"/>
      <c r="RJT60" s="664"/>
      <c r="RJV60" s="664"/>
      <c r="RJX60" s="664"/>
      <c r="RJZ60" s="664"/>
      <c r="RKB60" s="664"/>
      <c r="RKD60" s="664"/>
      <c r="RKF60" s="664"/>
      <c r="RKH60" s="664"/>
      <c r="RKJ60" s="664"/>
      <c r="RKL60" s="664"/>
      <c r="RKN60" s="664"/>
      <c r="RKP60" s="664"/>
      <c r="RKR60" s="664"/>
      <c r="RKT60" s="664"/>
      <c r="RKV60" s="664"/>
      <c r="RKX60" s="664"/>
      <c r="RKZ60" s="664"/>
      <c r="RLB60" s="664"/>
      <c r="RLD60" s="664"/>
      <c r="RLF60" s="664"/>
      <c r="RLH60" s="664"/>
      <c r="RLJ60" s="664"/>
      <c r="RLL60" s="664"/>
      <c r="RLN60" s="664"/>
      <c r="RLP60" s="664"/>
      <c r="RLR60" s="664"/>
      <c r="RLT60" s="664"/>
      <c r="RLV60" s="664"/>
      <c r="RLX60" s="664"/>
      <c r="RLZ60" s="664"/>
      <c r="RMB60" s="664"/>
      <c r="RMD60" s="664"/>
      <c r="RMF60" s="664"/>
      <c r="RMH60" s="664"/>
      <c r="RMJ60" s="664"/>
      <c r="RML60" s="664"/>
      <c r="RMN60" s="664"/>
      <c r="RMP60" s="664"/>
      <c r="RMR60" s="664"/>
      <c r="RMT60" s="664"/>
      <c r="RMV60" s="664"/>
      <c r="RMX60" s="664"/>
      <c r="RMZ60" s="664"/>
      <c r="RNB60" s="664"/>
      <c r="RND60" s="664"/>
      <c r="RNF60" s="664"/>
      <c r="RNH60" s="664"/>
      <c r="RNJ60" s="664"/>
      <c r="RNL60" s="664"/>
      <c r="RNN60" s="664"/>
      <c r="RNP60" s="664"/>
      <c r="RNR60" s="664"/>
      <c r="RNT60" s="664"/>
      <c r="RNV60" s="664"/>
      <c r="RNX60" s="664"/>
      <c r="RNZ60" s="664"/>
      <c r="ROB60" s="664"/>
      <c r="ROD60" s="664"/>
      <c r="ROF60" s="664"/>
      <c r="ROH60" s="664"/>
      <c r="ROJ60" s="664"/>
      <c r="ROL60" s="664"/>
      <c r="RON60" s="664"/>
      <c r="ROP60" s="664"/>
      <c r="ROR60" s="664"/>
      <c r="ROT60" s="664"/>
      <c r="ROV60" s="664"/>
      <c r="ROX60" s="664"/>
      <c r="ROZ60" s="664"/>
      <c r="RPB60" s="664"/>
      <c r="RPD60" s="664"/>
      <c r="RPF60" s="664"/>
      <c r="RPH60" s="664"/>
      <c r="RPJ60" s="664"/>
      <c r="RPL60" s="664"/>
      <c r="RPN60" s="664"/>
      <c r="RPP60" s="664"/>
      <c r="RPR60" s="664"/>
      <c r="RPT60" s="664"/>
      <c r="RPV60" s="664"/>
      <c r="RPX60" s="664"/>
      <c r="RPZ60" s="664"/>
      <c r="RQB60" s="664"/>
      <c r="RQD60" s="664"/>
      <c r="RQF60" s="664"/>
      <c r="RQH60" s="664"/>
      <c r="RQJ60" s="664"/>
      <c r="RQL60" s="664"/>
      <c r="RQN60" s="664"/>
      <c r="RQP60" s="664"/>
      <c r="RQR60" s="664"/>
      <c r="RQT60" s="664"/>
      <c r="RQV60" s="664"/>
      <c r="RQX60" s="664"/>
      <c r="RQZ60" s="664"/>
      <c r="RRB60" s="664"/>
      <c r="RRD60" s="664"/>
      <c r="RRF60" s="664"/>
      <c r="RRH60" s="664"/>
      <c r="RRJ60" s="664"/>
      <c r="RRL60" s="664"/>
      <c r="RRN60" s="664"/>
      <c r="RRP60" s="664"/>
      <c r="RRR60" s="664"/>
      <c r="RRT60" s="664"/>
      <c r="RRV60" s="664"/>
      <c r="RRX60" s="664"/>
      <c r="RRZ60" s="664"/>
      <c r="RSB60" s="664"/>
      <c r="RSD60" s="664"/>
      <c r="RSF60" s="664"/>
      <c r="RSH60" s="664"/>
      <c r="RSJ60" s="664"/>
      <c r="RSL60" s="664"/>
      <c r="RSN60" s="664"/>
      <c r="RSP60" s="664"/>
      <c r="RSR60" s="664"/>
      <c r="RST60" s="664"/>
      <c r="RSV60" s="664"/>
      <c r="RSX60" s="664"/>
      <c r="RSZ60" s="664"/>
      <c r="RTB60" s="664"/>
      <c r="RTD60" s="664"/>
      <c r="RTF60" s="664"/>
      <c r="RTH60" s="664"/>
      <c r="RTJ60" s="664"/>
      <c r="RTL60" s="664"/>
      <c r="RTN60" s="664"/>
      <c r="RTP60" s="664"/>
      <c r="RTR60" s="664"/>
      <c r="RTT60" s="664"/>
      <c r="RTV60" s="664"/>
      <c r="RTX60" s="664"/>
      <c r="RTZ60" s="664"/>
      <c r="RUB60" s="664"/>
      <c r="RUD60" s="664"/>
      <c r="RUF60" s="664"/>
      <c r="RUH60" s="664"/>
      <c r="RUJ60" s="664"/>
      <c r="RUL60" s="664"/>
      <c r="RUN60" s="664"/>
      <c r="RUP60" s="664"/>
      <c r="RUR60" s="664"/>
      <c r="RUT60" s="664"/>
      <c r="RUV60" s="664"/>
      <c r="RUX60" s="664"/>
      <c r="RUZ60" s="664"/>
      <c r="RVB60" s="664"/>
      <c r="RVD60" s="664"/>
      <c r="RVF60" s="664"/>
      <c r="RVH60" s="664"/>
      <c r="RVJ60" s="664"/>
      <c r="RVL60" s="664"/>
      <c r="RVN60" s="664"/>
      <c r="RVP60" s="664"/>
      <c r="RVR60" s="664"/>
      <c r="RVT60" s="664"/>
      <c r="RVV60" s="664"/>
      <c r="RVX60" s="664"/>
      <c r="RVZ60" s="664"/>
      <c r="RWB60" s="664"/>
      <c r="RWD60" s="664"/>
      <c r="RWF60" s="664"/>
      <c r="RWH60" s="664"/>
      <c r="RWJ60" s="664"/>
      <c r="RWL60" s="664"/>
      <c r="RWN60" s="664"/>
      <c r="RWP60" s="664"/>
      <c r="RWR60" s="664"/>
      <c r="RWT60" s="664"/>
      <c r="RWV60" s="664"/>
      <c r="RWX60" s="664"/>
      <c r="RWZ60" s="664"/>
      <c r="RXB60" s="664"/>
      <c r="RXD60" s="664"/>
      <c r="RXF60" s="664"/>
      <c r="RXH60" s="664"/>
      <c r="RXJ60" s="664"/>
      <c r="RXL60" s="664"/>
      <c r="RXN60" s="664"/>
      <c r="RXP60" s="664"/>
      <c r="RXR60" s="664"/>
      <c r="RXT60" s="664"/>
      <c r="RXV60" s="664"/>
      <c r="RXX60" s="664"/>
      <c r="RXZ60" s="664"/>
      <c r="RYB60" s="664"/>
      <c r="RYD60" s="664"/>
      <c r="RYF60" s="664"/>
      <c r="RYH60" s="664"/>
      <c r="RYJ60" s="664"/>
      <c r="RYL60" s="664"/>
      <c r="RYN60" s="664"/>
      <c r="RYP60" s="664"/>
      <c r="RYR60" s="664"/>
      <c r="RYT60" s="664"/>
      <c r="RYV60" s="664"/>
      <c r="RYX60" s="664"/>
      <c r="RYZ60" s="664"/>
      <c r="RZB60" s="664"/>
      <c r="RZD60" s="664"/>
      <c r="RZF60" s="664"/>
      <c r="RZH60" s="664"/>
      <c r="RZJ60" s="664"/>
      <c r="RZL60" s="664"/>
      <c r="RZN60" s="664"/>
      <c r="RZP60" s="664"/>
      <c r="RZR60" s="664"/>
      <c r="RZT60" s="664"/>
      <c r="RZV60" s="664"/>
      <c r="RZX60" s="664"/>
      <c r="RZZ60" s="664"/>
      <c r="SAB60" s="664"/>
      <c r="SAD60" s="664"/>
      <c r="SAF60" s="664"/>
      <c r="SAH60" s="664"/>
      <c r="SAJ60" s="664"/>
      <c r="SAL60" s="664"/>
      <c r="SAN60" s="664"/>
      <c r="SAP60" s="664"/>
      <c r="SAR60" s="664"/>
      <c r="SAT60" s="664"/>
      <c r="SAV60" s="664"/>
      <c r="SAX60" s="664"/>
      <c r="SAZ60" s="664"/>
      <c r="SBB60" s="664"/>
      <c r="SBD60" s="664"/>
      <c r="SBF60" s="664"/>
      <c r="SBH60" s="664"/>
      <c r="SBJ60" s="664"/>
      <c r="SBL60" s="664"/>
      <c r="SBN60" s="664"/>
      <c r="SBP60" s="664"/>
      <c r="SBR60" s="664"/>
      <c r="SBT60" s="664"/>
      <c r="SBV60" s="664"/>
      <c r="SBX60" s="664"/>
      <c r="SBZ60" s="664"/>
      <c r="SCB60" s="664"/>
      <c r="SCD60" s="664"/>
      <c r="SCF60" s="664"/>
      <c r="SCH60" s="664"/>
      <c r="SCJ60" s="664"/>
      <c r="SCL60" s="664"/>
      <c r="SCN60" s="664"/>
      <c r="SCP60" s="664"/>
      <c r="SCR60" s="664"/>
      <c r="SCT60" s="664"/>
      <c r="SCV60" s="664"/>
      <c r="SCX60" s="664"/>
      <c r="SCZ60" s="664"/>
      <c r="SDB60" s="664"/>
      <c r="SDD60" s="664"/>
      <c r="SDF60" s="664"/>
      <c r="SDH60" s="664"/>
      <c r="SDJ60" s="664"/>
      <c r="SDL60" s="664"/>
      <c r="SDN60" s="664"/>
      <c r="SDP60" s="664"/>
      <c r="SDR60" s="664"/>
      <c r="SDT60" s="664"/>
      <c r="SDV60" s="664"/>
      <c r="SDX60" s="664"/>
      <c r="SDZ60" s="664"/>
      <c r="SEB60" s="664"/>
      <c r="SED60" s="664"/>
      <c r="SEF60" s="664"/>
      <c r="SEH60" s="664"/>
      <c r="SEJ60" s="664"/>
      <c r="SEL60" s="664"/>
      <c r="SEN60" s="664"/>
      <c r="SEP60" s="664"/>
      <c r="SER60" s="664"/>
      <c r="SET60" s="664"/>
      <c r="SEV60" s="664"/>
      <c r="SEX60" s="664"/>
      <c r="SEZ60" s="664"/>
      <c r="SFB60" s="664"/>
      <c r="SFD60" s="664"/>
      <c r="SFF60" s="664"/>
      <c r="SFH60" s="664"/>
      <c r="SFJ60" s="664"/>
      <c r="SFL60" s="664"/>
      <c r="SFN60" s="664"/>
      <c r="SFP60" s="664"/>
      <c r="SFR60" s="664"/>
      <c r="SFT60" s="664"/>
      <c r="SFV60" s="664"/>
      <c r="SFX60" s="664"/>
      <c r="SFZ60" s="664"/>
      <c r="SGB60" s="664"/>
      <c r="SGD60" s="664"/>
      <c r="SGF60" s="664"/>
      <c r="SGH60" s="664"/>
      <c r="SGJ60" s="664"/>
      <c r="SGL60" s="664"/>
      <c r="SGN60" s="664"/>
      <c r="SGP60" s="664"/>
      <c r="SGR60" s="664"/>
      <c r="SGT60" s="664"/>
      <c r="SGV60" s="664"/>
      <c r="SGX60" s="664"/>
      <c r="SGZ60" s="664"/>
      <c r="SHB60" s="664"/>
      <c r="SHD60" s="664"/>
      <c r="SHF60" s="664"/>
      <c r="SHH60" s="664"/>
      <c r="SHJ60" s="664"/>
      <c r="SHL60" s="664"/>
      <c r="SHN60" s="664"/>
      <c r="SHP60" s="664"/>
      <c r="SHR60" s="664"/>
      <c r="SHT60" s="664"/>
      <c r="SHV60" s="664"/>
      <c r="SHX60" s="664"/>
      <c r="SHZ60" s="664"/>
      <c r="SIB60" s="664"/>
      <c r="SID60" s="664"/>
      <c r="SIF60" s="664"/>
      <c r="SIH60" s="664"/>
      <c r="SIJ60" s="664"/>
      <c r="SIL60" s="664"/>
      <c r="SIN60" s="664"/>
      <c r="SIP60" s="664"/>
      <c r="SIR60" s="664"/>
      <c r="SIT60" s="664"/>
      <c r="SIV60" s="664"/>
      <c r="SIX60" s="664"/>
      <c r="SIZ60" s="664"/>
      <c r="SJB60" s="664"/>
      <c r="SJD60" s="664"/>
      <c r="SJF60" s="664"/>
      <c r="SJH60" s="664"/>
      <c r="SJJ60" s="664"/>
      <c r="SJL60" s="664"/>
      <c r="SJN60" s="664"/>
      <c r="SJP60" s="664"/>
      <c r="SJR60" s="664"/>
      <c r="SJT60" s="664"/>
      <c r="SJV60" s="664"/>
      <c r="SJX60" s="664"/>
      <c r="SJZ60" s="664"/>
      <c r="SKB60" s="664"/>
      <c r="SKD60" s="664"/>
      <c r="SKF60" s="664"/>
      <c r="SKH60" s="664"/>
      <c r="SKJ60" s="664"/>
      <c r="SKL60" s="664"/>
      <c r="SKN60" s="664"/>
      <c r="SKP60" s="664"/>
      <c r="SKR60" s="664"/>
      <c r="SKT60" s="664"/>
      <c r="SKV60" s="664"/>
      <c r="SKX60" s="664"/>
      <c r="SKZ60" s="664"/>
      <c r="SLB60" s="664"/>
      <c r="SLD60" s="664"/>
      <c r="SLF60" s="664"/>
      <c r="SLH60" s="664"/>
      <c r="SLJ60" s="664"/>
      <c r="SLL60" s="664"/>
      <c r="SLN60" s="664"/>
      <c r="SLP60" s="664"/>
      <c r="SLR60" s="664"/>
      <c r="SLT60" s="664"/>
      <c r="SLV60" s="664"/>
      <c r="SLX60" s="664"/>
      <c r="SLZ60" s="664"/>
      <c r="SMB60" s="664"/>
      <c r="SMD60" s="664"/>
      <c r="SMF60" s="664"/>
      <c r="SMH60" s="664"/>
      <c r="SMJ60" s="664"/>
      <c r="SML60" s="664"/>
      <c r="SMN60" s="664"/>
      <c r="SMP60" s="664"/>
      <c r="SMR60" s="664"/>
      <c r="SMT60" s="664"/>
      <c r="SMV60" s="664"/>
      <c r="SMX60" s="664"/>
      <c r="SMZ60" s="664"/>
      <c r="SNB60" s="664"/>
      <c r="SND60" s="664"/>
      <c r="SNF60" s="664"/>
      <c r="SNH60" s="664"/>
      <c r="SNJ60" s="664"/>
      <c r="SNL60" s="664"/>
      <c r="SNN60" s="664"/>
      <c r="SNP60" s="664"/>
      <c r="SNR60" s="664"/>
      <c r="SNT60" s="664"/>
      <c r="SNV60" s="664"/>
      <c r="SNX60" s="664"/>
      <c r="SNZ60" s="664"/>
      <c r="SOB60" s="664"/>
      <c r="SOD60" s="664"/>
      <c r="SOF60" s="664"/>
      <c r="SOH60" s="664"/>
      <c r="SOJ60" s="664"/>
      <c r="SOL60" s="664"/>
      <c r="SON60" s="664"/>
      <c r="SOP60" s="664"/>
      <c r="SOR60" s="664"/>
      <c r="SOT60" s="664"/>
      <c r="SOV60" s="664"/>
      <c r="SOX60" s="664"/>
      <c r="SOZ60" s="664"/>
      <c r="SPB60" s="664"/>
      <c r="SPD60" s="664"/>
      <c r="SPF60" s="664"/>
      <c r="SPH60" s="664"/>
      <c r="SPJ60" s="664"/>
      <c r="SPL60" s="664"/>
      <c r="SPN60" s="664"/>
      <c r="SPP60" s="664"/>
      <c r="SPR60" s="664"/>
      <c r="SPT60" s="664"/>
      <c r="SPV60" s="664"/>
      <c r="SPX60" s="664"/>
      <c r="SPZ60" s="664"/>
      <c r="SQB60" s="664"/>
      <c r="SQD60" s="664"/>
      <c r="SQF60" s="664"/>
      <c r="SQH60" s="664"/>
      <c r="SQJ60" s="664"/>
      <c r="SQL60" s="664"/>
      <c r="SQN60" s="664"/>
      <c r="SQP60" s="664"/>
      <c r="SQR60" s="664"/>
      <c r="SQT60" s="664"/>
      <c r="SQV60" s="664"/>
      <c r="SQX60" s="664"/>
      <c r="SQZ60" s="664"/>
      <c r="SRB60" s="664"/>
      <c r="SRD60" s="664"/>
      <c r="SRF60" s="664"/>
      <c r="SRH60" s="664"/>
      <c r="SRJ60" s="664"/>
      <c r="SRL60" s="664"/>
      <c r="SRN60" s="664"/>
      <c r="SRP60" s="664"/>
      <c r="SRR60" s="664"/>
      <c r="SRT60" s="664"/>
      <c r="SRV60" s="664"/>
      <c r="SRX60" s="664"/>
      <c r="SRZ60" s="664"/>
      <c r="SSB60" s="664"/>
      <c r="SSD60" s="664"/>
      <c r="SSF60" s="664"/>
      <c r="SSH60" s="664"/>
      <c r="SSJ60" s="664"/>
      <c r="SSL60" s="664"/>
      <c r="SSN60" s="664"/>
      <c r="SSP60" s="664"/>
      <c r="SSR60" s="664"/>
      <c r="SST60" s="664"/>
      <c r="SSV60" s="664"/>
      <c r="SSX60" s="664"/>
      <c r="SSZ60" s="664"/>
      <c r="STB60" s="664"/>
      <c r="STD60" s="664"/>
      <c r="STF60" s="664"/>
      <c r="STH60" s="664"/>
      <c r="STJ60" s="664"/>
      <c r="STL60" s="664"/>
      <c r="STN60" s="664"/>
      <c r="STP60" s="664"/>
      <c r="STR60" s="664"/>
      <c r="STT60" s="664"/>
      <c r="STV60" s="664"/>
      <c r="STX60" s="664"/>
      <c r="STZ60" s="664"/>
      <c r="SUB60" s="664"/>
      <c r="SUD60" s="664"/>
      <c r="SUF60" s="664"/>
      <c r="SUH60" s="664"/>
      <c r="SUJ60" s="664"/>
      <c r="SUL60" s="664"/>
      <c r="SUN60" s="664"/>
      <c r="SUP60" s="664"/>
      <c r="SUR60" s="664"/>
      <c r="SUT60" s="664"/>
      <c r="SUV60" s="664"/>
      <c r="SUX60" s="664"/>
      <c r="SUZ60" s="664"/>
      <c r="SVB60" s="664"/>
      <c r="SVD60" s="664"/>
      <c r="SVF60" s="664"/>
      <c r="SVH60" s="664"/>
      <c r="SVJ60" s="664"/>
      <c r="SVL60" s="664"/>
      <c r="SVN60" s="664"/>
      <c r="SVP60" s="664"/>
      <c r="SVR60" s="664"/>
      <c r="SVT60" s="664"/>
      <c r="SVV60" s="664"/>
      <c r="SVX60" s="664"/>
      <c r="SVZ60" s="664"/>
      <c r="SWB60" s="664"/>
      <c r="SWD60" s="664"/>
      <c r="SWF60" s="664"/>
      <c r="SWH60" s="664"/>
      <c r="SWJ60" s="664"/>
      <c r="SWL60" s="664"/>
      <c r="SWN60" s="664"/>
      <c r="SWP60" s="664"/>
      <c r="SWR60" s="664"/>
      <c r="SWT60" s="664"/>
      <c r="SWV60" s="664"/>
      <c r="SWX60" s="664"/>
      <c r="SWZ60" s="664"/>
      <c r="SXB60" s="664"/>
      <c r="SXD60" s="664"/>
      <c r="SXF60" s="664"/>
      <c r="SXH60" s="664"/>
      <c r="SXJ60" s="664"/>
      <c r="SXL60" s="664"/>
      <c r="SXN60" s="664"/>
      <c r="SXP60" s="664"/>
      <c r="SXR60" s="664"/>
      <c r="SXT60" s="664"/>
      <c r="SXV60" s="664"/>
      <c r="SXX60" s="664"/>
      <c r="SXZ60" s="664"/>
      <c r="SYB60" s="664"/>
      <c r="SYD60" s="664"/>
      <c r="SYF60" s="664"/>
      <c r="SYH60" s="664"/>
      <c r="SYJ60" s="664"/>
      <c r="SYL60" s="664"/>
      <c r="SYN60" s="664"/>
      <c r="SYP60" s="664"/>
      <c r="SYR60" s="664"/>
      <c r="SYT60" s="664"/>
      <c r="SYV60" s="664"/>
      <c r="SYX60" s="664"/>
      <c r="SYZ60" s="664"/>
      <c r="SZB60" s="664"/>
      <c r="SZD60" s="664"/>
      <c r="SZF60" s="664"/>
      <c r="SZH60" s="664"/>
      <c r="SZJ60" s="664"/>
      <c r="SZL60" s="664"/>
      <c r="SZN60" s="664"/>
      <c r="SZP60" s="664"/>
      <c r="SZR60" s="664"/>
      <c r="SZT60" s="664"/>
      <c r="SZV60" s="664"/>
      <c r="SZX60" s="664"/>
      <c r="SZZ60" s="664"/>
      <c r="TAB60" s="664"/>
      <c r="TAD60" s="664"/>
      <c r="TAF60" s="664"/>
      <c r="TAH60" s="664"/>
      <c r="TAJ60" s="664"/>
      <c r="TAL60" s="664"/>
      <c r="TAN60" s="664"/>
      <c r="TAP60" s="664"/>
      <c r="TAR60" s="664"/>
      <c r="TAT60" s="664"/>
      <c r="TAV60" s="664"/>
      <c r="TAX60" s="664"/>
      <c r="TAZ60" s="664"/>
      <c r="TBB60" s="664"/>
      <c r="TBD60" s="664"/>
      <c r="TBF60" s="664"/>
      <c r="TBH60" s="664"/>
      <c r="TBJ60" s="664"/>
      <c r="TBL60" s="664"/>
      <c r="TBN60" s="664"/>
      <c r="TBP60" s="664"/>
      <c r="TBR60" s="664"/>
      <c r="TBT60" s="664"/>
      <c r="TBV60" s="664"/>
      <c r="TBX60" s="664"/>
      <c r="TBZ60" s="664"/>
      <c r="TCB60" s="664"/>
      <c r="TCD60" s="664"/>
      <c r="TCF60" s="664"/>
      <c r="TCH60" s="664"/>
      <c r="TCJ60" s="664"/>
      <c r="TCL60" s="664"/>
      <c r="TCN60" s="664"/>
      <c r="TCP60" s="664"/>
      <c r="TCR60" s="664"/>
      <c r="TCT60" s="664"/>
      <c r="TCV60" s="664"/>
      <c r="TCX60" s="664"/>
      <c r="TCZ60" s="664"/>
      <c r="TDB60" s="664"/>
      <c r="TDD60" s="664"/>
      <c r="TDF60" s="664"/>
      <c r="TDH60" s="664"/>
      <c r="TDJ60" s="664"/>
      <c r="TDL60" s="664"/>
      <c r="TDN60" s="664"/>
      <c r="TDP60" s="664"/>
      <c r="TDR60" s="664"/>
      <c r="TDT60" s="664"/>
      <c r="TDV60" s="664"/>
      <c r="TDX60" s="664"/>
      <c r="TDZ60" s="664"/>
      <c r="TEB60" s="664"/>
      <c r="TED60" s="664"/>
      <c r="TEF60" s="664"/>
      <c r="TEH60" s="664"/>
      <c r="TEJ60" s="664"/>
      <c r="TEL60" s="664"/>
      <c r="TEN60" s="664"/>
      <c r="TEP60" s="664"/>
      <c r="TER60" s="664"/>
      <c r="TET60" s="664"/>
      <c r="TEV60" s="664"/>
      <c r="TEX60" s="664"/>
      <c r="TEZ60" s="664"/>
      <c r="TFB60" s="664"/>
      <c r="TFD60" s="664"/>
      <c r="TFF60" s="664"/>
      <c r="TFH60" s="664"/>
      <c r="TFJ60" s="664"/>
      <c r="TFL60" s="664"/>
      <c r="TFN60" s="664"/>
      <c r="TFP60" s="664"/>
      <c r="TFR60" s="664"/>
      <c r="TFT60" s="664"/>
      <c r="TFV60" s="664"/>
      <c r="TFX60" s="664"/>
      <c r="TFZ60" s="664"/>
      <c r="TGB60" s="664"/>
      <c r="TGD60" s="664"/>
      <c r="TGF60" s="664"/>
      <c r="TGH60" s="664"/>
      <c r="TGJ60" s="664"/>
      <c r="TGL60" s="664"/>
      <c r="TGN60" s="664"/>
      <c r="TGP60" s="664"/>
      <c r="TGR60" s="664"/>
      <c r="TGT60" s="664"/>
      <c r="TGV60" s="664"/>
      <c r="TGX60" s="664"/>
      <c r="TGZ60" s="664"/>
      <c r="THB60" s="664"/>
      <c r="THD60" s="664"/>
      <c r="THF60" s="664"/>
      <c r="THH60" s="664"/>
      <c r="THJ60" s="664"/>
      <c r="THL60" s="664"/>
      <c r="THN60" s="664"/>
      <c r="THP60" s="664"/>
      <c r="THR60" s="664"/>
      <c r="THT60" s="664"/>
      <c r="THV60" s="664"/>
      <c r="THX60" s="664"/>
      <c r="THZ60" s="664"/>
      <c r="TIB60" s="664"/>
      <c r="TID60" s="664"/>
      <c r="TIF60" s="664"/>
      <c r="TIH60" s="664"/>
      <c r="TIJ60" s="664"/>
      <c r="TIL60" s="664"/>
      <c r="TIN60" s="664"/>
      <c r="TIP60" s="664"/>
      <c r="TIR60" s="664"/>
      <c r="TIT60" s="664"/>
      <c r="TIV60" s="664"/>
      <c r="TIX60" s="664"/>
      <c r="TIZ60" s="664"/>
      <c r="TJB60" s="664"/>
      <c r="TJD60" s="664"/>
      <c r="TJF60" s="664"/>
      <c r="TJH60" s="664"/>
      <c r="TJJ60" s="664"/>
      <c r="TJL60" s="664"/>
      <c r="TJN60" s="664"/>
      <c r="TJP60" s="664"/>
      <c r="TJR60" s="664"/>
      <c r="TJT60" s="664"/>
      <c r="TJV60" s="664"/>
      <c r="TJX60" s="664"/>
      <c r="TJZ60" s="664"/>
      <c r="TKB60" s="664"/>
      <c r="TKD60" s="664"/>
      <c r="TKF60" s="664"/>
      <c r="TKH60" s="664"/>
      <c r="TKJ60" s="664"/>
      <c r="TKL60" s="664"/>
      <c r="TKN60" s="664"/>
      <c r="TKP60" s="664"/>
      <c r="TKR60" s="664"/>
      <c r="TKT60" s="664"/>
      <c r="TKV60" s="664"/>
      <c r="TKX60" s="664"/>
      <c r="TKZ60" s="664"/>
      <c r="TLB60" s="664"/>
      <c r="TLD60" s="664"/>
      <c r="TLF60" s="664"/>
      <c r="TLH60" s="664"/>
      <c r="TLJ60" s="664"/>
      <c r="TLL60" s="664"/>
      <c r="TLN60" s="664"/>
      <c r="TLP60" s="664"/>
      <c r="TLR60" s="664"/>
      <c r="TLT60" s="664"/>
      <c r="TLV60" s="664"/>
      <c r="TLX60" s="664"/>
      <c r="TLZ60" s="664"/>
      <c r="TMB60" s="664"/>
      <c r="TMD60" s="664"/>
      <c r="TMF60" s="664"/>
      <c r="TMH60" s="664"/>
      <c r="TMJ60" s="664"/>
      <c r="TML60" s="664"/>
      <c r="TMN60" s="664"/>
      <c r="TMP60" s="664"/>
      <c r="TMR60" s="664"/>
      <c r="TMT60" s="664"/>
      <c r="TMV60" s="664"/>
      <c r="TMX60" s="664"/>
      <c r="TMZ60" s="664"/>
      <c r="TNB60" s="664"/>
      <c r="TND60" s="664"/>
      <c r="TNF60" s="664"/>
      <c r="TNH60" s="664"/>
      <c r="TNJ60" s="664"/>
      <c r="TNL60" s="664"/>
      <c r="TNN60" s="664"/>
      <c r="TNP60" s="664"/>
      <c r="TNR60" s="664"/>
      <c r="TNT60" s="664"/>
      <c r="TNV60" s="664"/>
      <c r="TNX60" s="664"/>
      <c r="TNZ60" s="664"/>
      <c r="TOB60" s="664"/>
      <c r="TOD60" s="664"/>
      <c r="TOF60" s="664"/>
      <c r="TOH60" s="664"/>
      <c r="TOJ60" s="664"/>
      <c r="TOL60" s="664"/>
      <c r="TON60" s="664"/>
      <c r="TOP60" s="664"/>
      <c r="TOR60" s="664"/>
      <c r="TOT60" s="664"/>
      <c r="TOV60" s="664"/>
      <c r="TOX60" s="664"/>
      <c r="TOZ60" s="664"/>
      <c r="TPB60" s="664"/>
      <c r="TPD60" s="664"/>
      <c r="TPF60" s="664"/>
      <c r="TPH60" s="664"/>
      <c r="TPJ60" s="664"/>
      <c r="TPL60" s="664"/>
      <c r="TPN60" s="664"/>
      <c r="TPP60" s="664"/>
      <c r="TPR60" s="664"/>
      <c r="TPT60" s="664"/>
      <c r="TPV60" s="664"/>
      <c r="TPX60" s="664"/>
      <c r="TPZ60" s="664"/>
      <c r="TQB60" s="664"/>
      <c r="TQD60" s="664"/>
      <c r="TQF60" s="664"/>
      <c r="TQH60" s="664"/>
      <c r="TQJ60" s="664"/>
      <c r="TQL60" s="664"/>
      <c r="TQN60" s="664"/>
      <c r="TQP60" s="664"/>
      <c r="TQR60" s="664"/>
      <c r="TQT60" s="664"/>
      <c r="TQV60" s="664"/>
      <c r="TQX60" s="664"/>
      <c r="TQZ60" s="664"/>
      <c r="TRB60" s="664"/>
      <c r="TRD60" s="664"/>
      <c r="TRF60" s="664"/>
      <c r="TRH60" s="664"/>
      <c r="TRJ60" s="664"/>
      <c r="TRL60" s="664"/>
      <c r="TRN60" s="664"/>
      <c r="TRP60" s="664"/>
      <c r="TRR60" s="664"/>
      <c r="TRT60" s="664"/>
      <c r="TRV60" s="664"/>
      <c r="TRX60" s="664"/>
      <c r="TRZ60" s="664"/>
      <c r="TSB60" s="664"/>
      <c r="TSD60" s="664"/>
      <c r="TSF60" s="664"/>
      <c r="TSH60" s="664"/>
      <c r="TSJ60" s="664"/>
      <c r="TSL60" s="664"/>
      <c r="TSN60" s="664"/>
      <c r="TSP60" s="664"/>
      <c r="TSR60" s="664"/>
      <c r="TST60" s="664"/>
      <c r="TSV60" s="664"/>
      <c r="TSX60" s="664"/>
      <c r="TSZ60" s="664"/>
      <c r="TTB60" s="664"/>
      <c r="TTD60" s="664"/>
      <c r="TTF60" s="664"/>
      <c r="TTH60" s="664"/>
      <c r="TTJ60" s="664"/>
      <c r="TTL60" s="664"/>
      <c r="TTN60" s="664"/>
      <c r="TTP60" s="664"/>
      <c r="TTR60" s="664"/>
      <c r="TTT60" s="664"/>
      <c r="TTV60" s="664"/>
      <c r="TTX60" s="664"/>
      <c r="TTZ60" s="664"/>
      <c r="TUB60" s="664"/>
      <c r="TUD60" s="664"/>
      <c r="TUF60" s="664"/>
      <c r="TUH60" s="664"/>
      <c r="TUJ60" s="664"/>
      <c r="TUL60" s="664"/>
      <c r="TUN60" s="664"/>
      <c r="TUP60" s="664"/>
      <c r="TUR60" s="664"/>
      <c r="TUT60" s="664"/>
      <c r="TUV60" s="664"/>
      <c r="TUX60" s="664"/>
      <c r="TUZ60" s="664"/>
      <c r="TVB60" s="664"/>
      <c r="TVD60" s="664"/>
      <c r="TVF60" s="664"/>
      <c r="TVH60" s="664"/>
      <c r="TVJ60" s="664"/>
      <c r="TVL60" s="664"/>
      <c r="TVN60" s="664"/>
      <c r="TVP60" s="664"/>
      <c r="TVR60" s="664"/>
      <c r="TVT60" s="664"/>
      <c r="TVV60" s="664"/>
      <c r="TVX60" s="664"/>
      <c r="TVZ60" s="664"/>
      <c r="TWB60" s="664"/>
      <c r="TWD60" s="664"/>
      <c r="TWF60" s="664"/>
      <c r="TWH60" s="664"/>
      <c r="TWJ60" s="664"/>
      <c r="TWL60" s="664"/>
      <c r="TWN60" s="664"/>
      <c r="TWP60" s="664"/>
      <c r="TWR60" s="664"/>
      <c r="TWT60" s="664"/>
      <c r="TWV60" s="664"/>
      <c r="TWX60" s="664"/>
      <c r="TWZ60" s="664"/>
      <c r="TXB60" s="664"/>
      <c r="TXD60" s="664"/>
      <c r="TXF60" s="664"/>
      <c r="TXH60" s="664"/>
      <c r="TXJ60" s="664"/>
      <c r="TXL60" s="664"/>
      <c r="TXN60" s="664"/>
      <c r="TXP60" s="664"/>
      <c r="TXR60" s="664"/>
      <c r="TXT60" s="664"/>
      <c r="TXV60" s="664"/>
      <c r="TXX60" s="664"/>
      <c r="TXZ60" s="664"/>
      <c r="TYB60" s="664"/>
      <c r="TYD60" s="664"/>
      <c r="TYF60" s="664"/>
      <c r="TYH60" s="664"/>
      <c r="TYJ60" s="664"/>
      <c r="TYL60" s="664"/>
      <c r="TYN60" s="664"/>
      <c r="TYP60" s="664"/>
      <c r="TYR60" s="664"/>
      <c r="TYT60" s="664"/>
      <c r="TYV60" s="664"/>
      <c r="TYX60" s="664"/>
      <c r="TYZ60" s="664"/>
      <c r="TZB60" s="664"/>
      <c r="TZD60" s="664"/>
      <c r="TZF60" s="664"/>
      <c r="TZH60" s="664"/>
      <c r="TZJ60" s="664"/>
      <c r="TZL60" s="664"/>
      <c r="TZN60" s="664"/>
      <c r="TZP60" s="664"/>
      <c r="TZR60" s="664"/>
      <c r="TZT60" s="664"/>
      <c r="TZV60" s="664"/>
      <c r="TZX60" s="664"/>
      <c r="TZZ60" s="664"/>
      <c r="UAB60" s="664"/>
      <c r="UAD60" s="664"/>
      <c r="UAF60" s="664"/>
      <c r="UAH60" s="664"/>
      <c r="UAJ60" s="664"/>
      <c r="UAL60" s="664"/>
      <c r="UAN60" s="664"/>
      <c r="UAP60" s="664"/>
      <c r="UAR60" s="664"/>
      <c r="UAT60" s="664"/>
      <c r="UAV60" s="664"/>
      <c r="UAX60" s="664"/>
      <c r="UAZ60" s="664"/>
      <c r="UBB60" s="664"/>
      <c r="UBD60" s="664"/>
      <c r="UBF60" s="664"/>
      <c r="UBH60" s="664"/>
      <c r="UBJ60" s="664"/>
      <c r="UBL60" s="664"/>
      <c r="UBN60" s="664"/>
      <c r="UBP60" s="664"/>
      <c r="UBR60" s="664"/>
      <c r="UBT60" s="664"/>
      <c r="UBV60" s="664"/>
      <c r="UBX60" s="664"/>
      <c r="UBZ60" s="664"/>
      <c r="UCB60" s="664"/>
      <c r="UCD60" s="664"/>
      <c r="UCF60" s="664"/>
      <c r="UCH60" s="664"/>
      <c r="UCJ60" s="664"/>
      <c r="UCL60" s="664"/>
      <c r="UCN60" s="664"/>
      <c r="UCP60" s="664"/>
      <c r="UCR60" s="664"/>
      <c r="UCT60" s="664"/>
      <c r="UCV60" s="664"/>
      <c r="UCX60" s="664"/>
      <c r="UCZ60" s="664"/>
      <c r="UDB60" s="664"/>
      <c r="UDD60" s="664"/>
      <c r="UDF60" s="664"/>
      <c r="UDH60" s="664"/>
      <c r="UDJ60" s="664"/>
      <c r="UDL60" s="664"/>
      <c r="UDN60" s="664"/>
      <c r="UDP60" s="664"/>
      <c r="UDR60" s="664"/>
      <c r="UDT60" s="664"/>
      <c r="UDV60" s="664"/>
      <c r="UDX60" s="664"/>
      <c r="UDZ60" s="664"/>
      <c r="UEB60" s="664"/>
      <c r="UED60" s="664"/>
      <c r="UEF60" s="664"/>
      <c r="UEH60" s="664"/>
      <c r="UEJ60" s="664"/>
      <c r="UEL60" s="664"/>
      <c r="UEN60" s="664"/>
      <c r="UEP60" s="664"/>
      <c r="UER60" s="664"/>
      <c r="UET60" s="664"/>
      <c r="UEV60" s="664"/>
      <c r="UEX60" s="664"/>
      <c r="UEZ60" s="664"/>
      <c r="UFB60" s="664"/>
      <c r="UFD60" s="664"/>
      <c r="UFF60" s="664"/>
      <c r="UFH60" s="664"/>
      <c r="UFJ60" s="664"/>
      <c r="UFL60" s="664"/>
      <c r="UFN60" s="664"/>
      <c r="UFP60" s="664"/>
      <c r="UFR60" s="664"/>
      <c r="UFT60" s="664"/>
      <c r="UFV60" s="664"/>
      <c r="UFX60" s="664"/>
      <c r="UFZ60" s="664"/>
      <c r="UGB60" s="664"/>
      <c r="UGD60" s="664"/>
      <c r="UGF60" s="664"/>
      <c r="UGH60" s="664"/>
      <c r="UGJ60" s="664"/>
      <c r="UGL60" s="664"/>
      <c r="UGN60" s="664"/>
      <c r="UGP60" s="664"/>
      <c r="UGR60" s="664"/>
      <c r="UGT60" s="664"/>
      <c r="UGV60" s="664"/>
      <c r="UGX60" s="664"/>
      <c r="UGZ60" s="664"/>
      <c r="UHB60" s="664"/>
      <c r="UHD60" s="664"/>
      <c r="UHF60" s="664"/>
      <c r="UHH60" s="664"/>
      <c r="UHJ60" s="664"/>
      <c r="UHL60" s="664"/>
      <c r="UHN60" s="664"/>
      <c r="UHP60" s="664"/>
      <c r="UHR60" s="664"/>
      <c r="UHT60" s="664"/>
      <c r="UHV60" s="664"/>
      <c r="UHX60" s="664"/>
      <c r="UHZ60" s="664"/>
      <c r="UIB60" s="664"/>
      <c r="UID60" s="664"/>
      <c r="UIF60" s="664"/>
      <c r="UIH60" s="664"/>
      <c r="UIJ60" s="664"/>
      <c r="UIL60" s="664"/>
      <c r="UIN60" s="664"/>
      <c r="UIP60" s="664"/>
      <c r="UIR60" s="664"/>
      <c r="UIT60" s="664"/>
      <c r="UIV60" s="664"/>
      <c r="UIX60" s="664"/>
      <c r="UIZ60" s="664"/>
      <c r="UJB60" s="664"/>
      <c r="UJD60" s="664"/>
      <c r="UJF60" s="664"/>
      <c r="UJH60" s="664"/>
      <c r="UJJ60" s="664"/>
      <c r="UJL60" s="664"/>
      <c r="UJN60" s="664"/>
      <c r="UJP60" s="664"/>
      <c r="UJR60" s="664"/>
      <c r="UJT60" s="664"/>
      <c r="UJV60" s="664"/>
      <c r="UJX60" s="664"/>
      <c r="UJZ60" s="664"/>
      <c r="UKB60" s="664"/>
      <c r="UKD60" s="664"/>
      <c r="UKF60" s="664"/>
      <c r="UKH60" s="664"/>
      <c r="UKJ60" s="664"/>
      <c r="UKL60" s="664"/>
      <c r="UKN60" s="664"/>
      <c r="UKP60" s="664"/>
      <c r="UKR60" s="664"/>
      <c r="UKT60" s="664"/>
      <c r="UKV60" s="664"/>
      <c r="UKX60" s="664"/>
      <c r="UKZ60" s="664"/>
      <c r="ULB60" s="664"/>
      <c r="ULD60" s="664"/>
      <c r="ULF60" s="664"/>
      <c r="ULH60" s="664"/>
      <c r="ULJ60" s="664"/>
      <c r="ULL60" s="664"/>
      <c r="ULN60" s="664"/>
      <c r="ULP60" s="664"/>
      <c r="ULR60" s="664"/>
      <c r="ULT60" s="664"/>
      <c r="ULV60" s="664"/>
      <c r="ULX60" s="664"/>
      <c r="ULZ60" s="664"/>
      <c r="UMB60" s="664"/>
      <c r="UMD60" s="664"/>
      <c r="UMF60" s="664"/>
      <c r="UMH60" s="664"/>
      <c r="UMJ60" s="664"/>
      <c r="UML60" s="664"/>
      <c r="UMN60" s="664"/>
      <c r="UMP60" s="664"/>
      <c r="UMR60" s="664"/>
      <c r="UMT60" s="664"/>
      <c r="UMV60" s="664"/>
      <c r="UMX60" s="664"/>
      <c r="UMZ60" s="664"/>
      <c r="UNB60" s="664"/>
      <c r="UND60" s="664"/>
      <c r="UNF60" s="664"/>
      <c r="UNH60" s="664"/>
      <c r="UNJ60" s="664"/>
      <c r="UNL60" s="664"/>
      <c r="UNN60" s="664"/>
      <c r="UNP60" s="664"/>
      <c r="UNR60" s="664"/>
      <c r="UNT60" s="664"/>
      <c r="UNV60" s="664"/>
      <c r="UNX60" s="664"/>
      <c r="UNZ60" s="664"/>
      <c r="UOB60" s="664"/>
      <c r="UOD60" s="664"/>
      <c r="UOF60" s="664"/>
      <c r="UOH60" s="664"/>
      <c r="UOJ60" s="664"/>
      <c r="UOL60" s="664"/>
      <c r="UON60" s="664"/>
      <c r="UOP60" s="664"/>
      <c r="UOR60" s="664"/>
      <c r="UOT60" s="664"/>
      <c r="UOV60" s="664"/>
      <c r="UOX60" s="664"/>
      <c r="UOZ60" s="664"/>
      <c r="UPB60" s="664"/>
      <c r="UPD60" s="664"/>
      <c r="UPF60" s="664"/>
      <c r="UPH60" s="664"/>
      <c r="UPJ60" s="664"/>
      <c r="UPL60" s="664"/>
      <c r="UPN60" s="664"/>
      <c r="UPP60" s="664"/>
      <c r="UPR60" s="664"/>
      <c r="UPT60" s="664"/>
      <c r="UPV60" s="664"/>
      <c r="UPX60" s="664"/>
      <c r="UPZ60" s="664"/>
      <c r="UQB60" s="664"/>
      <c r="UQD60" s="664"/>
      <c r="UQF60" s="664"/>
      <c r="UQH60" s="664"/>
      <c r="UQJ60" s="664"/>
      <c r="UQL60" s="664"/>
      <c r="UQN60" s="664"/>
      <c r="UQP60" s="664"/>
      <c r="UQR60" s="664"/>
      <c r="UQT60" s="664"/>
      <c r="UQV60" s="664"/>
      <c r="UQX60" s="664"/>
      <c r="UQZ60" s="664"/>
      <c r="URB60" s="664"/>
      <c r="URD60" s="664"/>
      <c r="URF60" s="664"/>
      <c r="URH60" s="664"/>
      <c r="URJ60" s="664"/>
      <c r="URL60" s="664"/>
      <c r="URN60" s="664"/>
      <c r="URP60" s="664"/>
      <c r="URR60" s="664"/>
      <c r="URT60" s="664"/>
      <c r="URV60" s="664"/>
      <c r="URX60" s="664"/>
      <c r="URZ60" s="664"/>
      <c r="USB60" s="664"/>
      <c r="USD60" s="664"/>
      <c r="USF60" s="664"/>
      <c r="USH60" s="664"/>
      <c r="USJ60" s="664"/>
      <c r="USL60" s="664"/>
      <c r="USN60" s="664"/>
      <c r="USP60" s="664"/>
      <c r="USR60" s="664"/>
      <c r="UST60" s="664"/>
      <c r="USV60" s="664"/>
      <c r="USX60" s="664"/>
      <c r="USZ60" s="664"/>
      <c r="UTB60" s="664"/>
      <c r="UTD60" s="664"/>
      <c r="UTF60" s="664"/>
      <c r="UTH60" s="664"/>
      <c r="UTJ60" s="664"/>
      <c r="UTL60" s="664"/>
      <c r="UTN60" s="664"/>
      <c r="UTP60" s="664"/>
      <c r="UTR60" s="664"/>
      <c r="UTT60" s="664"/>
      <c r="UTV60" s="664"/>
      <c r="UTX60" s="664"/>
      <c r="UTZ60" s="664"/>
      <c r="UUB60" s="664"/>
      <c r="UUD60" s="664"/>
      <c r="UUF60" s="664"/>
      <c r="UUH60" s="664"/>
      <c r="UUJ60" s="664"/>
      <c r="UUL60" s="664"/>
      <c r="UUN60" s="664"/>
      <c r="UUP60" s="664"/>
      <c r="UUR60" s="664"/>
      <c r="UUT60" s="664"/>
      <c r="UUV60" s="664"/>
      <c r="UUX60" s="664"/>
      <c r="UUZ60" s="664"/>
      <c r="UVB60" s="664"/>
      <c r="UVD60" s="664"/>
      <c r="UVF60" s="664"/>
      <c r="UVH60" s="664"/>
      <c r="UVJ60" s="664"/>
      <c r="UVL60" s="664"/>
      <c r="UVN60" s="664"/>
      <c r="UVP60" s="664"/>
      <c r="UVR60" s="664"/>
      <c r="UVT60" s="664"/>
      <c r="UVV60" s="664"/>
      <c r="UVX60" s="664"/>
      <c r="UVZ60" s="664"/>
      <c r="UWB60" s="664"/>
      <c r="UWD60" s="664"/>
      <c r="UWF60" s="664"/>
      <c r="UWH60" s="664"/>
      <c r="UWJ60" s="664"/>
      <c r="UWL60" s="664"/>
      <c r="UWN60" s="664"/>
      <c r="UWP60" s="664"/>
      <c r="UWR60" s="664"/>
      <c r="UWT60" s="664"/>
      <c r="UWV60" s="664"/>
      <c r="UWX60" s="664"/>
      <c r="UWZ60" s="664"/>
      <c r="UXB60" s="664"/>
      <c r="UXD60" s="664"/>
      <c r="UXF60" s="664"/>
      <c r="UXH60" s="664"/>
      <c r="UXJ60" s="664"/>
      <c r="UXL60" s="664"/>
      <c r="UXN60" s="664"/>
      <c r="UXP60" s="664"/>
      <c r="UXR60" s="664"/>
      <c r="UXT60" s="664"/>
      <c r="UXV60" s="664"/>
      <c r="UXX60" s="664"/>
      <c r="UXZ60" s="664"/>
      <c r="UYB60" s="664"/>
      <c r="UYD60" s="664"/>
      <c r="UYF60" s="664"/>
      <c r="UYH60" s="664"/>
      <c r="UYJ60" s="664"/>
      <c r="UYL60" s="664"/>
      <c r="UYN60" s="664"/>
      <c r="UYP60" s="664"/>
      <c r="UYR60" s="664"/>
      <c r="UYT60" s="664"/>
      <c r="UYV60" s="664"/>
      <c r="UYX60" s="664"/>
      <c r="UYZ60" s="664"/>
      <c r="UZB60" s="664"/>
      <c r="UZD60" s="664"/>
      <c r="UZF60" s="664"/>
      <c r="UZH60" s="664"/>
      <c r="UZJ60" s="664"/>
      <c r="UZL60" s="664"/>
      <c r="UZN60" s="664"/>
      <c r="UZP60" s="664"/>
      <c r="UZR60" s="664"/>
      <c r="UZT60" s="664"/>
      <c r="UZV60" s="664"/>
      <c r="UZX60" s="664"/>
      <c r="UZZ60" s="664"/>
      <c r="VAB60" s="664"/>
      <c r="VAD60" s="664"/>
      <c r="VAF60" s="664"/>
      <c r="VAH60" s="664"/>
      <c r="VAJ60" s="664"/>
      <c r="VAL60" s="664"/>
      <c r="VAN60" s="664"/>
      <c r="VAP60" s="664"/>
      <c r="VAR60" s="664"/>
      <c r="VAT60" s="664"/>
      <c r="VAV60" s="664"/>
      <c r="VAX60" s="664"/>
      <c r="VAZ60" s="664"/>
      <c r="VBB60" s="664"/>
      <c r="VBD60" s="664"/>
      <c r="VBF60" s="664"/>
      <c r="VBH60" s="664"/>
      <c r="VBJ60" s="664"/>
      <c r="VBL60" s="664"/>
      <c r="VBN60" s="664"/>
      <c r="VBP60" s="664"/>
      <c r="VBR60" s="664"/>
      <c r="VBT60" s="664"/>
      <c r="VBV60" s="664"/>
      <c r="VBX60" s="664"/>
      <c r="VBZ60" s="664"/>
      <c r="VCB60" s="664"/>
      <c r="VCD60" s="664"/>
      <c r="VCF60" s="664"/>
      <c r="VCH60" s="664"/>
      <c r="VCJ60" s="664"/>
      <c r="VCL60" s="664"/>
      <c r="VCN60" s="664"/>
      <c r="VCP60" s="664"/>
      <c r="VCR60" s="664"/>
      <c r="VCT60" s="664"/>
      <c r="VCV60" s="664"/>
      <c r="VCX60" s="664"/>
      <c r="VCZ60" s="664"/>
      <c r="VDB60" s="664"/>
      <c r="VDD60" s="664"/>
      <c r="VDF60" s="664"/>
      <c r="VDH60" s="664"/>
      <c r="VDJ60" s="664"/>
      <c r="VDL60" s="664"/>
      <c r="VDN60" s="664"/>
      <c r="VDP60" s="664"/>
      <c r="VDR60" s="664"/>
      <c r="VDT60" s="664"/>
      <c r="VDV60" s="664"/>
      <c r="VDX60" s="664"/>
      <c r="VDZ60" s="664"/>
      <c r="VEB60" s="664"/>
      <c r="VED60" s="664"/>
      <c r="VEF60" s="664"/>
      <c r="VEH60" s="664"/>
      <c r="VEJ60" s="664"/>
      <c r="VEL60" s="664"/>
      <c r="VEN60" s="664"/>
      <c r="VEP60" s="664"/>
      <c r="VER60" s="664"/>
      <c r="VET60" s="664"/>
      <c r="VEV60" s="664"/>
      <c r="VEX60" s="664"/>
      <c r="VEZ60" s="664"/>
      <c r="VFB60" s="664"/>
      <c r="VFD60" s="664"/>
      <c r="VFF60" s="664"/>
      <c r="VFH60" s="664"/>
      <c r="VFJ60" s="664"/>
      <c r="VFL60" s="664"/>
      <c r="VFN60" s="664"/>
      <c r="VFP60" s="664"/>
      <c r="VFR60" s="664"/>
      <c r="VFT60" s="664"/>
      <c r="VFV60" s="664"/>
      <c r="VFX60" s="664"/>
      <c r="VFZ60" s="664"/>
      <c r="VGB60" s="664"/>
      <c r="VGD60" s="664"/>
      <c r="VGF60" s="664"/>
      <c r="VGH60" s="664"/>
      <c r="VGJ60" s="664"/>
      <c r="VGL60" s="664"/>
      <c r="VGN60" s="664"/>
      <c r="VGP60" s="664"/>
      <c r="VGR60" s="664"/>
      <c r="VGT60" s="664"/>
      <c r="VGV60" s="664"/>
      <c r="VGX60" s="664"/>
      <c r="VGZ60" s="664"/>
      <c r="VHB60" s="664"/>
      <c r="VHD60" s="664"/>
      <c r="VHF60" s="664"/>
      <c r="VHH60" s="664"/>
      <c r="VHJ60" s="664"/>
      <c r="VHL60" s="664"/>
      <c r="VHN60" s="664"/>
      <c r="VHP60" s="664"/>
      <c r="VHR60" s="664"/>
      <c r="VHT60" s="664"/>
      <c r="VHV60" s="664"/>
      <c r="VHX60" s="664"/>
      <c r="VHZ60" s="664"/>
      <c r="VIB60" s="664"/>
      <c r="VID60" s="664"/>
      <c r="VIF60" s="664"/>
      <c r="VIH60" s="664"/>
      <c r="VIJ60" s="664"/>
      <c r="VIL60" s="664"/>
      <c r="VIN60" s="664"/>
      <c r="VIP60" s="664"/>
      <c r="VIR60" s="664"/>
      <c r="VIT60" s="664"/>
      <c r="VIV60" s="664"/>
      <c r="VIX60" s="664"/>
      <c r="VIZ60" s="664"/>
      <c r="VJB60" s="664"/>
      <c r="VJD60" s="664"/>
      <c r="VJF60" s="664"/>
      <c r="VJH60" s="664"/>
      <c r="VJJ60" s="664"/>
      <c r="VJL60" s="664"/>
      <c r="VJN60" s="664"/>
      <c r="VJP60" s="664"/>
      <c r="VJR60" s="664"/>
      <c r="VJT60" s="664"/>
      <c r="VJV60" s="664"/>
      <c r="VJX60" s="664"/>
      <c r="VJZ60" s="664"/>
      <c r="VKB60" s="664"/>
      <c r="VKD60" s="664"/>
      <c r="VKF60" s="664"/>
      <c r="VKH60" s="664"/>
      <c r="VKJ60" s="664"/>
      <c r="VKL60" s="664"/>
      <c r="VKN60" s="664"/>
      <c r="VKP60" s="664"/>
      <c r="VKR60" s="664"/>
      <c r="VKT60" s="664"/>
      <c r="VKV60" s="664"/>
      <c r="VKX60" s="664"/>
      <c r="VKZ60" s="664"/>
      <c r="VLB60" s="664"/>
      <c r="VLD60" s="664"/>
      <c r="VLF60" s="664"/>
      <c r="VLH60" s="664"/>
      <c r="VLJ60" s="664"/>
      <c r="VLL60" s="664"/>
      <c r="VLN60" s="664"/>
      <c r="VLP60" s="664"/>
      <c r="VLR60" s="664"/>
      <c r="VLT60" s="664"/>
      <c r="VLV60" s="664"/>
      <c r="VLX60" s="664"/>
      <c r="VLZ60" s="664"/>
      <c r="VMB60" s="664"/>
      <c r="VMD60" s="664"/>
      <c r="VMF60" s="664"/>
      <c r="VMH60" s="664"/>
      <c r="VMJ60" s="664"/>
      <c r="VML60" s="664"/>
      <c r="VMN60" s="664"/>
      <c r="VMP60" s="664"/>
      <c r="VMR60" s="664"/>
      <c r="VMT60" s="664"/>
      <c r="VMV60" s="664"/>
      <c r="VMX60" s="664"/>
      <c r="VMZ60" s="664"/>
      <c r="VNB60" s="664"/>
      <c r="VND60" s="664"/>
      <c r="VNF60" s="664"/>
      <c r="VNH60" s="664"/>
      <c r="VNJ60" s="664"/>
      <c r="VNL60" s="664"/>
      <c r="VNN60" s="664"/>
      <c r="VNP60" s="664"/>
      <c r="VNR60" s="664"/>
      <c r="VNT60" s="664"/>
      <c r="VNV60" s="664"/>
      <c r="VNX60" s="664"/>
      <c r="VNZ60" s="664"/>
      <c r="VOB60" s="664"/>
      <c r="VOD60" s="664"/>
      <c r="VOF60" s="664"/>
      <c r="VOH60" s="664"/>
      <c r="VOJ60" s="664"/>
      <c r="VOL60" s="664"/>
      <c r="VON60" s="664"/>
      <c r="VOP60" s="664"/>
      <c r="VOR60" s="664"/>
      <c r="VOT60" s="664"/>
      <c r="VOV60" s="664"/>
      <c r="VOX60" s="664"/>
      <c r="VOZ60" s="664"/>
      <c r="VPB60" s="664"/>
      <c r="VPD60" s="664"/>
      <c r="VPF60" s="664"/>
      <c r="VPH60" s="664"/>
      <c r="VPJ60" s="664"/>
      <c r="VPL60" s="664"/>
      <c r="VPN60" s="664"/>
      <c r="VPP60" s="664"/>
      <c r="VPR60" s="664"/>
      <c r="VPT60" s="664"/>
      <c r="VPV60" s="664"/>
      <c r="VPX60" s="664"/>
      <c r="VPZ60" s="664"/>
      <c r="VQB60" s="664"/>
      <c r="VQD60" s="664"/>
      <c r="VQF60" s="664"/>
      <c r="VQH60" s="664"/>
      <c r="VQJ60" s="664"/>
      <c r="VQL60" s="664"/>
      <c r="VQN60" s="664"/>
      <c r="VQP60" s="664"/>
      <c r="VQR60" s="664"/>
      <c r="VQT60" s="664"/>
      <c r="VQV60" s="664"/>
      <c r="VQX60" s="664"/>
      <c r="VQZ60" s="664"/>
      <c r="VRB60" s="664"/>
      <c r="VRD60" s="664"/>
      <c r="VRF60" s="664"/>
      <c r="VRH60" s="664"/>
      <c r="VRJ60" s="664"/>
      <c r="VRL60" s="664"/>
      <c r="VRN60" s="664"/>
      <c r="VRP60" s="664"/>
      <c r="VRR60" s="664"/>
      <c r="VRT60" s="664"/>
      <c r="VRV60" s="664"/>
      <c r="VRX60" s="664"/>
      <c r="VRZ60" s="664"/>
      <c r="VSB60" s="664"/>
      <c r="VSD60" s="664"/>
      <c r="VSF60" s="664"/>
      <c r="VSH60" s="664"/>
      <c r="VSJ60" s="664"/>
      <c r="VSL60" s="664"/>
      <c r="VSN60" s="664"/>
      <c r="VSP60" s="664"/>
      <c r="VSR60" s="664"/>
      <c r="VST60" s="664"/>
      <c r="VSV60" s="664"/>
      <c r="VSX60" s="664"/>
      <c r="VSZ60" s="664"/>
      <c r="VTB60" s="664"/>
      <c r="VTD60" s="664"/>
      <c r="VTF60" s="664"/>
      <c r="VTH60" s="664"/>
      <c r="VTJ60" s="664"/>
      <c r="VTL60" s="664"/>
      <c r="VTN60" s="664"/>
      <c r="VTP60" s="664"/>
      <c r="VTR60" s="664"/>
      <c r="VTT60" s="664"/>
      <c r="VTV60" s="664"/>
      <c r="VTX60" s="664"/>
      <c r="VTZ60" s="664"/>
      <c r="VUB60" s="664"/>
      <c r="VUD60" s="664"/>
      <c r="VUF60" s="664"/>
      <c r="VUH60" s="664"/>
      <c r="VUJ60" s="664"/>
      <c r="VUL60" s="664"/>
      <c r="VUN60" s="664"/>
      <c r="VUP60" s="664"/>
      <c r="VUR60" s="664"/>
      <c r="VUT60" s="664"/>
      <c r="VUV60" s="664"/>
      <c r="VUX60" s="664"/>
      <c r="VUZ60" s="664"/>
      <c r="VVB60" s="664"/>
      <c r="VVD60" s="664"/>
      <c r="VVF60" s="664"/>
      <c r="VVH60" s="664"/>
      <c r="VVJ60" s="664"/>
      <c r="VVL60" s="664"/>
      <c r="VVN60" s="664"/>
      <c r="VVP60" s="664"/>
      <c r="VVR60" s="664"/>
      <c r="VVT60" s="664"/>
      <c r="VVV60" s="664"/>
      <c r="VVX60" s="664"/>
      <c r="VVZ60" s="664"/>
      <c r="VWB60" s="664"/>
      <c r="VWD60" s="664"/>
      <c r="VWF60" s="664"/>
      <c r="VWH60" s="664"/>
      <c r="VWJ60" s="664"/>
      <c r="VWL60" s="664"/>
      <c r="VWN60" s="664"/>
      <c r="VWP60" s="664"/>
      <c r="VWR60" s="664"/>
      <c r="VWT60" s="664"/>
      <c r="VWV60" s="664"/>
      <c r="VWX60" s="664"/>
      <c r="VWZ60" s="664"/>
      <c r="VXB60" s="664"/>
      <c r="VXD60" s="664"/>
      <c r="VXF60" s="664"/>
      <c r="VXH60" s="664"/>
      <c r="VXJ60" s="664"/>
      <c r="VXL60" s="664"/>
      <c r="VXN60" s="664"/>
      <c r="VXP60" s="664"/>
      <c r="VXR60" s="664"/>
      <c r="VXT60" s="664"/>
      <c r="VXV60" s="664"/>
      <c r="VXX60" s="664"/>
      <c r="VXZ60" s="664"/>
      <c r="VYB60" s="664"/>
      <c r="VYD60" s="664"/>
      <c r="VYF60" s="664"/>
      <c r="VYH60" s="664"/>
      <c r="VYJ60" s="664"/>
      <c r="VYL60" s="664"/>
      <c r="VYN60" s="664"/>
      <c r="VYP60" s="664"/>
      <c r="VYR60" s="664"/>
      <c r="VYT60" s="664"/>
      <c r="VYV60" s="664"/>
      <c r="VYX60" s="664"/>
      <c r="VYZ60" s="664"/>
      <c r="VZB60" s="664"/>
      <c r="VZD60" s="664"/>
      <c r="VZF60" s="664"/>
      <c r="VZH60" s="664"/>
      <c r="VZJ60" s="664"/>
      <c r="VZL60" s="664"/>
      <c r="VZN60" s="664"/>
      <c r="VZP60" s="664"/>
      <c r="VZR60" s="664"/>
      <c r="VZT60" s="664"/>
      <c r="VZV60" s="664"/>
      <c r="VZX60" s="664"/>
      <c r="VZZ60" s="664"/>
      <c r="WAB60" s="664"/>
      <c r="WAD60" s="664"/>
      <c r="WAF60" s="664"/>
      <c r="WAH60" s="664"/>
      <c r="WAJ60" s="664"/>
      <c r="WAL60" s="664"/>
      <c r="WAN60" s="664"/>
      <c r="WAP60" s="664"/>
      <c r="WAR60" s="664"/>
      <c r="WAT60" s="664"/>
      <c r="WAV60" s="664"/>
      <c r="WAX60" s="664"/>
      <c r="WAZ60" s="664"/>
      <c r="WBB60" s="664"/>
      <c r="WBD60" s="664"/>
      <c r="WBF60" s="664"/>
      <c r="WBH60" s="664"/>
      <c r="WBJ60" s="664"/>
      <c r="WBL60" s="664"/>
      <c r="WBN60" s="664"/>
      <c r="WBP60" s="664"/>
      <c r="WBR60" s="664"/>
      <c r="WBT60" s="664"/>
      <c r="WBV60" s="664"/>
      <c r="WBX60" s="664"/>
      <c r="WBZ60" s="664"/>
      <c r="WCB60" s="664"/>
      <c r="WCD60" s="664"/>
      <c r="WCF60" s="664"/>
      <c r="WCH60" s="664"/>
      <c r="WCJ60" s="664"/>
      <c r="WCL60" s="664"/>
      <c r="WCN60" s="664"/>
      <c r="WCP60" s="664"/>
      <c r="WCR60" s="664"/>
      <c r="WCT60" s="664"/>
      <c r="WCV60" s="664"/>
      <c r="WCX60" s="664"/>
      <c r="WCZ60" s="664"/>
      <c r="WDB60" s="664"/>
      <c r="WDD60" s="664"/>
      <c r="WDF60" s="664"/>
      <c r="WDH60" s="664"/>
      <c r="WDJ60" s="664"/>
      <c r="WDL60" s="664"/>
      <c r="WDN60" s="664"/>
      <c r="WDP60" s="664"/>
      <c r="WDR60" s="664"/>
      <c r="WDT60" s="664"/>
      <c r="WDV60" s="664"/>
      <c r="WDX60" s="664"/>
      <c r="WDZ60" s="664"/>
      <c r="WEB60" s="664"/>
      <c r="WED60" s="664"/>
      <c r="WEF60" s="664"/>
      <c r="WEH60" s="664"/>
      <c r="WEJ60" s="664"/>
      <c r="WEL60" s="664"/>
      <c r="WEN60" s="664"/>
      <c r="WEP60" s="664"/>
      <c r="WER60" s="664"/>
      <c r="WET60" s="664"/>
      <c r="WEV60" s="664"/>
      <c r="WEX60" s="664"/>
      <c r="WEZ60" s="664"/>
      <c r="WFB60" s="664"/>
      <c r="WFD60" s="664"/>
      <c r="WFF60" s="664"/>
      <c r="WFH60" s="664"/>
      <c r="WFJ60" s="664"/>
      <c r="WFL60" s="664"/>
      <c r="WFN60" s="664"/>
      <c r="WFP60" s="664"/>
      <c r="WFR60" s="664"/>
      <c r="WFT60" s="664"/>
      <c r="WFV60" s="664"/>
      <c r="WFX60" s="664"/>
      <c r="WFZ60" s="664"/>
      <c r="WGB60" s="664"/>
      <c r="WGD60" s="664"/>
      <c r="WGF60" s="664"/>
      <c r="WGH60" s="664"/>
      <c r="WGJ60" s="664"/>
      <c r="WGL60" s="664"/>
      <c r="WGN60" s="664"/>
      <c r="WGP60" s="664"/>
      <c r="WGR60" s="664"/>
      <c r="WGT60" s="664"/>
      <c r="WGV60" s="664"/>
      <c r="WGX60" s="664"/>
      <c r="WGZ60" s="664"/>
      <c r="WHB60" s="664"/>
      <c r="WHD60" s="664"/>
      <c r="WHF60" s="664"/>
      <c r="WHH60" s="664"/>
      <c r="WHJ60" s="664"/>
      <c r="WHL60" s="664"/>
      <c r="WHN60" s="664"/>
      <c r="WHP60" s="664"/>
      <c r="WHR60" s="664"/>
      <c r="WHT60" s="664"/>
      <c r="WHV60" s="664"/>
      <c r="WHX60" s="664"/>
      <c r="WHZ60" s="664"/>
      <c r="WIB60" s="664"/>
      <c r="WID60" s="664"/>
      <c r="WIF60" s="664"/>
      <c r="WIH60" s="664"/>
      <c r="WIJ60" s="664"/>
      <c r="WIL60" s="664"/>
      <c r="WIN60" s="664"/>
      <c r="WIP60" s="664"/>
      <c r="WIR60" s="664"/>
      <c r="WIT60" s="664"/>
      <c r="WIV60" s="664"/>
      <c r="WIX60" s="664"/>
      <c r="WIZ60" s="664"/>
      <c r="WJB60" s="664"/>
      <c r="WJD60" s="664"/>
      <c r="WJF60" s="664"/>
      <c r="WJH60" s="664"/>
      <c r="WJJ60" s="664"/>
      <c r="WJL60" s="664"/>
      <c r="WJN60" s="664"/>
      <c r="WJP60" s="664"/>
      <c r="WJR60" s="664"/>
      <c r="WJT60" s="664"/>
      <c r="WJV60" s="664"/>
      <c r="WJX60" s="664"/>
      <c r="WJZ60" s="664"/>
      <c r="WKB60" s="664"/>
      <c r="WKD60" s="664"/>
      <c r="WKF60" s="664"/>
      <c r="WKH60" s="664"/>
      <c r="WKJ60" s="664"/>
      <c r="WKL60" s="664"/>
      <c r="WKN60" s="664"/>
      <c r="WKP60" s="664"/>
      <c r="WKR60" s="664"/>
      <c r="WKT60" s="664"/>
      <c r="WKV60" s="664"/>
      <c r="WKX60" s="664"/>
      <c r="WKZ60" s="664"/>
      <c r="WLB60" s="664"/>
      <c r="WLD60" s="664"/>
      <c r="WLF60" s="664"/>
      <c r="WLH60" s="664"/>
      <c r="WLJ60" s="664"/>
      <c r="WLL60" s="664"/>
      <c r="WLN60" s="664"/>
      <c r="WLP60" s="664"/>
      <c r="WLR60" s="664"/>
      <c r="WLT60" s="664"/>
      <c r="WLV60" s="664"/>
      <c r="WLX60" s="664"/>
      <c r="WLZ60" s="664"/>
      <c r="WMB60" s="664"/>
      <c r="WMD60" s="664"/>
      <c r="WMF60" s="664"/>
      <c r="WMH60" s="664"/>
      <c r="WMJ60" s="664"/>
      <c r="WML60" s="664"/>
      <c r="WMN60" s="664"/>
      <c r="WMP60" s="664"/>
      <c r="WMR60" s="664"/>
      <c r="WMT60" s="664"/>
      <c r="WMV60" s="664"/>
      <c r="WMX60" s="664"/>
      <c r="WMZ60" s="664"/>
      <c r="WNB60" s="664"/>
      <c r="WND60" s="664"/>
      <c r="WNF60" s="664"/>
      <c r="WNH60" s="664"/>
      <c r="WNJ60" s="664"/>
      <c r="WNL60" s="664"/>
      <c r="WNN60" s="664"/>
      <c r="WNP60" s="664"/>
      <c r="WNR60" s="664"/>
      <c r="WNT60" s="664"/>
      <c r="WNV60" s="664"/>
      <c r="WNX60" s="664"/>
      <c r="WNZ60" s="664"/>
      <c r="WOB60" s="664"/>
      <c r="WOD60" s="664"/>
      <c r="WOF60" s="664"/>
      <c r="WOH60" s="664"/>
      <c r="WOJ60" s="664"/>
      <c r="WOL60" s="664"/>
      <c r="WON60" s="664"/>
      <c r="WOP60" s="664"/>
      <c r="WOR60" s="664"/>
      <c r="WOT60" s="664"/>
      <c r="WOV60" s="664"/>
      <c r="WOX60" s="664"/>
      <c r="WOZ60" s="664"/>
      <c r="WPB60" s="664"/>
      <c r="WPD60" s="664"/>
      <c r="WPF60" s="664"/>
      <c r="WPH60" s="664"/>
      <c r="WPJ60" s="664"/>
      <c r="WPL60" s="664"/>
      <c r="WPN60" s="664"/>
      <c r="WPP60" s="664"/>
      <c r="WPR60" s="664"/>
      <c r="WPT60" s="664"/>
      <c r="WPV60" s="664"/>
      <c r="WPX60" s="664"/>
      <c r="WPZ60" s="664"/>
      <c r="WQB60" s="664"/>
      <c r="WQD60" s="664"/>
      <c r="WQF60" s="664"/>
      <c r="WQH60" s="664"/>
      <c r="WQJ60" s="664"/>
      <c r="WQL60" s="664"/>
      <c r="WQN60" s="664"/>
      <c r="WQP60" s="664"/>
      <c r="WQR60" s="664"/>
      <c r="WQT60" s="664"/>
      <c r="WQV60" s="664"/>
      <c r="WQX60" s="664"/>
      <c r="WQZ60" s="664"/>
      <c r="WRB60" s="664"/>
      <c r="WRD60" s="664"/>
      <c r="WRF60" s="664"/>
      <c r="WRH60" s="664"/>
      <c r="WRJ60" s="664"/>
      <c r="WRL60" s="664"/>
      <c r="WRN60" s="664"/>
      <c r="WRP60" s="664"/>
      <c r="WRR60" s="664"/>
      <c r="WRT60" s="664"/>
      <c r="WRV60" s="664"/>
      <c r="WRX60" s="664"/>
      <c r="WRZ60" s="664"/>
      <c r="WSB60" s="664"/>
      <c r="WSD60" s="664"/>
      <c r="WSF60" s="664"/>
      <c r="WSH60" s="664"/>
      <c r="WSJ60" s="664"/>
      <c r="WSL60" s="664"/>
      <c r="WSN60" s="664"/>
      <c r="WSP60" s="664"/>
      <c r="WSR60" s="664"/>
      <c r="WST60" s="664"/>
      <c r="WSV60" s="664"/>
      <c r="WSX60" s="664"/>
      <c r="WSZ60" s="664"/>
      <c r="WTB60" s="664"/>
      <c r="WTD60" s="664"/>
      <c r="WTF60" s="664"/>
      <c r="WTH60" s="664"/>
      <c r="WTJ60" s="664"/>
      <c r="WTL60" s="664"/>
      <c r="WTN60" s="664"/>
      <c r="WTP60" s="664"/>
      <c r="WTR60" s="664"/>
      <c r="WTT60" s="664"/>
      <c r="WTV60" s="664"/>
      <c r="WTX60" s="664"/>
      <c r="WTZ60" s="664"/>
      <c r="WUB60" s="664"/>
      <c r="WUD60" s="664"/>
      <c r="WUF60" s="664"/>
      <c r="WUH60" s="664"/>
      <c r="WUJ60" s="664"/>
      <c r="WUL60" s="664"/>
      <c r="WUN60" s="664"/>
      <c r="WUP60" s="664"/>
      <c r="WUR60" s="664"/>
      <c r="WUT60" s="664"/>
      <c r="WUV60" s="664"/>
      <c r="WUX60" s="664"/>
      <c r="WUZ60" s="664"/>
      <c r="WVB60" s="664"/>
      <c r="WVD60" s="664"/>
      <c r="WVF60" s="664"/>
      <c r="WVH60" s="664"/>
      <c r="WVJ60" s="664"/>
      <c r="WVL60" s="664"/>
      <c r="WVN60" s="664"/>
      <c r="WVP60" s="664"/>
      <c r="WVR60" s="664"/>
      <c r="WVT60" s="664"/>
      <c r="WVV60" s="664"/>
      <c r="WVX60" s="664"/>
      <c r="WVZ60" s="664"/>
      <c r="WWB60" s="664"/>
      <c r="WWD60" s="664"/>
      <c r="WWF60" s="664"/>
      <c r="WWH60" s="664"/>
      <c r="WWJ60" s="664"/>
      <c r="WWL60" s="664"/>
      <c r="WWN60" s="664"/>
      <c r="WWP60" s="664"/>
      <c r="WWR60" s="664"/>
      <c r="WWT60" s="664"/>
      <c r="WWV60" s="664"/>
      <c r="WWX60" s="664"/>
      <c r="WWZ60" s="664"/>
      <c r="WXB60" s="664"/>
      <c r="WXD60" s="664"/>
      <c r="WXF60" s="664"/>
      <c r="WXH60" s="664"/>
      <c r="WXJ60" s="664"/>
      <c r="WXL60" s="664"/>
      <c r="WXN60" s="664"/>
      <c r="WXP60" s="664"/>
      <c r="WXR60" s="664"/>
      <c r="WXT60" s="664"/>
      <c r="WXV60" s="664"/>
      <c r="WXX60" s="664"/>
      <c r="WXZ60" s="664"/>
      <c r="WYB60" s="664"/>
      <c r="WYD60" s="664"/>
      <c r="WYF60" s="664"/>
      <c r="WYH60" s="664"/>
      <c r="WYJ60" s="664"/>
      <c r="WYL60" s="664"/>
      <c r="WYN60" s="664"/>
      <c r="WYP60" s="664"/>
      <c r="WYR60" s="664"/>
      <c r="WYT60" s="664"/>
      <c r="WYV60" s="664"/>
      <c r="WYX60" s="664"/>
      <c r="WYZ60" s="664"/>
      <c r="WZB60" s="664"/>
      <c r="WZD60" s="664"/>
      <c r="WZF60" s="664"/>
      <c r="WZH60" s="664"/>
      <c r="WZJ60" s="664"/>
      <c r="WZL60" s="664"/>
      <c r="WZN60" s="664"/>
      <c r="WZP60" s="664"/>
      <c r="WZR60" s="664"/>
      <c r="WZT60" s="664"/>
      <c r="WZV60" s="664"/>
      <c r="WZX60" s="664"/>
      <c r="WZZ60" s="664"/>
      <c r="XAB60" s="664"/>
      <c r="XAD60" s="664"/>
      <c r="XAF60" s="664"/>
      <c r="XAH60" s="664"/>
      <c r="XAJ60" s="664"/>
      <c r="XAL60" s="664"/>
      <c r="XAN60" s="664"/>
      <c r="XAP60" s="664"/>
      <c r="XAR60" s="664"/>
      <c r="XAT60" s="664"/>
      <c r="XAV60" s="664"/>
      <c r="XAX60" s="664"/>
      <c r="XAZ60" s="664"/>
      <c r="XBB60" s="664"/>
      <c r="XBD60" s="664"/>
      <c r="XBF60" s="664"/>
      <c r="XBH60" s="664"/>
      <c r="XBJ60" s="664"/>
      <c r="XBL60" s="664"/>
      <c r="XBN60" s="664"/>
      <c r="XBP60" s="664"/>
      <c r="XBR60" s="664"/>
      <c r="XBT60" s="664"/>
      <c r="XBV60" s="664"/>
      <c r="XBX60" s="664"/>
      <c r="XBZ60" s="664"/>
      <c r="XCB60" s="664"/>
      <c r="XCD60" s="664"/>
      <c r="XCF60" s="664"/>
      <c r="XCH60" s="664"/>
      <c r="XCJ60" s="664"/>
      <c r="XCL60" s="664"/>
      <c r="XCN60" s="664"/>
      <c r="XCP60" s="664"/>
      <c r="XCR60" s="664"/>
      <c r="XCT60" s="664"/>
      <c r="XCV60" s="664"/>
      <c r="XCX60" s="664"/>
      <c r="XCZ60" s="664"/>
      <c r="XDB60" s="664"/>
      <c r="XDD60" s="664"/>
      <c r="XDF60" s="664"/>
      <c r="XDH60" s="664"/>
      <c r="XDJ60" s="664"/>
      <c r="XDL60" s="664"/>
      <c r="XDN60" s="664"/>
      <c r="XDP60" s="664"/>
      <c r="XDR60" s="664"/>
      <c r="XDT60" s="664"/>
      <c r="XDV60" s="664"/>
      <c r="XDX60" s="664"/>
      <c r="XDZ60" s="664"/>
      <c r="XEB60" s="664"/>
      <c r="XED60" s="664"/>
      <c r="XEF60" s="664"/>
      <c r="XEH60" s="664"/>
      <c r="XEJ60" s="664"/>
      <c r="XEL60" s="664"/>
      <c r="XEN60" s="664"/>
      <c r="XEP60" s="664"/>
      <c r="XER60" s="664"/>
      <c r="XET60" s="664"/>
      <c r="XEV60" s="664"/>
    </row>
    <row r="61" spans="1:1024 1026:2048 2050:3072 3074:4096 4098:5120 5122:6144 6146:7168 7170:8192 8194:9216 9218:10240 10242:11264 11266:12288 12290:13312 13314:14336 14338:15360 15362:16376" x14ac:dyDescent="0.25">
      <c r="A61" s="577" t="s">
        <v>4469</v>
      </c>
      <c r="B61" s="577" t="s">
        <v>5058</v>
      </c>
      <c r="D61" s="591">
        <v>167236</v>
      </c>
      <c r="E61" s="577">
        <v>0</v>
      </c>
      <c r="F61" s="591">
        <f t="shared" si="33"/>
        <v>167236</v>
      </c>
      <c r="G61" s="577">
        <v>167235.76</v>
      </c>
      <c r="H61" s="577">
        <f t="shared" si="34"/>
        <v>0.23999999999068677</v>
      </c>
      <c r="I61" s="589">
        <f t="shared" si="35"/>
        <v>0.99999856490229377</v>
      </c>
      <c r="J61" s="577">
        <v>151852.19</v>
      </c>
      <c r="L61" s="577">
        <f t="shared" si="36"/>
        <v>151852.19</v>
      </c>
    </row>
    <row r="62" spans="1:1024 1026:2048 2050:3072 3074:4096 4098:5120 5122:6144 6146:7168 7170:8192 8194:9216 9218:10240 10242:11264 11266:12288 12290:13312 13314:14336 14338:15360 15362:16376" x14ac:dyDescent="0.25">
      <c r="A62" s="577" t="s">
        <v>4468</v>
      </c>
      <c r="B62" s="615" t="s">
        <v>5059</v>
      </c>
      <c r="C62" s="346"/>
      <c r="D62" s="298">
        <v>7000</v>
      </c>
      <c r="E62" s="577">
        <v>0</v>
      </c>
      <c r="F62" s="591">
        <f t="shared" si="33"/>
        <v>7000</v>
      </c>
      <c r="G62" s="577">
        <v>7000</v>
      </c>
      <c r="H62" s="577">
        <f t="shared" si="34"/>
        <v>0</v>
      </c>
      <c r="I62" s="589">
        <f t="shared" si="35"/>
        <v>1</v>
      </c>
      <c r="J62" s="298">
        <v>7000</v>
      </c>
      <c r="K62" s="298"/>
      <c r="L62" s="577">
        <f t="shared" si="36"/>
        <v>7000</v>
      </c>
    </row>
    <row r="63" spans="1:1024 1026:2048 2050:3072 3074:4096 4098:5120 5122:6144 6146:7168 7170:8192 8194:9216 9218:10240 10242:11264 11266:12288 12290:13312 13314:14336 14338:15360 15362:16376" x14ac:dyDescent="0.25">
      <c r="A63" s="577" t="s">
        <v>2282</v>
      </c>
      <c r="B63" s="615" t="s">
        <v>5060</v>
      </c>
      <c r="C63" s="346">
        <f>VLOOKUP(A63,'R&amp;E EXPORT'!A:F,4,FALSE)</f>
        <v>0</v>
      </c>
      <c r="D63" s="298">
        <v>498061.86</v>
      </c>
      <c r="E63" s="577">
        <v>-200000</v>
      </c>
      <c r="F63" s="591">
        <f t="shared" si="33"/>
        <v>298061.86</v>
      </c>
      <c r="G63" s="577">
        <v>0</v>
      </c>
      <c r="H63" s="577">
        <v>0</v>
      </c>
      <c r="I63" s="589">
        <f t="shared" si="35"/>
        <v>0</v>
      </c>
      <c r="J63" s="298">
        <v>498061.86</v>
      </c>
      <c r="K63" s="298"/>
      <c r="L63" s="577">
        <f t="shared" si="36"/>
        <v>498061.86</v>
      </c>
    </row>
    <row r="64" spans="1:1024 1026:2048 2050:3072 3074:4096 4098:5120 5122:6144 6146:7168 7170:8192 8194:9216 9218:10240 10242:11264 11266:12288 12290:13312 13314:14336 14338:15360 15362:16376" x14ac:dyDescent="0.25">
      <c r="A64" s="577" t="s">
        <v>2280</v>
      </c>
      <c r="B64" s="615" t="s">
        <v>5061</v>
      </c>
      <c r="C64" s="346">
        <f>VLOOKUP(A64,'R&amp;E EXPORT'!A:F,4,FALSE)</f>
        <v>0</v>
      </c>
      <c r="D64" s="298">
        <v>75000</v>
      </c>
      <c r="E64" s="577">
        <v>0</v>
      </c>
      <c r="F64" s="591">
        <f t="shared" si="33"/>
        <v>75000</v>
      </c>
      <c r="G64" s="577">
        <v>7000</v>
      </c>
      <c r="H64" s="577">
        <f t="shared" si="34"/>
        <v>68000</v>
      </c>
      <c r="I64" s="589">
        <f t="shared" si="35"/>
        <v>9.3333333333333338E-2</v>
      </c>
      <c r="J64" s="298">
        <v>75000</v>
      </c>
      <c r="K64" s="298"/>
      <c r="L64" s="577">
        <f t="shared" si="36"/>
        <v>75000</v>
      </c>
    </row>
    <row r="65" spans="1:13" x14ac:dyDescent="0.25">
      <c r="A65" s="577" t="s">
        <v>2279</v>
      </c>
      <c r="B65" s="615" t="s">
        <v>5062</v>
      </c>
      <c r="C65" s="346">
        <f>VLOOKUP(A65,'R&amp;E EXPORT'!A:F,4,FALSE)</f>
        <v>0</v>
      </c>
      <c r="D65" s="298">
        <v>0</v>
      </c>
      <c r="E65" s="577">
        <v>0</v>
      </c>
      <c r="F65" s="591">
        <f t="shared" si="33"/>
        <v>0</v>
      </c>
      <c r="G65" s="577">
        <v>0</v>
      </c>
      <c r="H65" s="577">
        <f t="shared" si="34"/>
        <v>0</v>
      </c>
      <c r="I65" s="589" t="e">
        <f t="shared" si="35"/>
        <v>#DIV/0!</v>
      </c>
      <c r="J65" s="298">
        <v>0</v>
      </c>
      <c r="K65" s="298"/>
      <c r="L65" s="577">
        <f t="shared" si="36"/>
        <v>0</v>
      </c>
    </row>
    <row r="66" spans="1:13" x14ac:dyDescent="0.25">
      <c r="A66" s="577" t="s">
        <v>2278</v>
      </c>
      <c r="B66" s="615" t="s">
        <v>5063</v>
      </c>
      <c r="C66" s="346">
        <f>VLOOKUP(A66,'R&amp;E EXPORT'!A:F,4,FALSE)</f>
        <v>0</v>
      </c>
      <c r="D66" s="298">
        <v>5825</v>
      </c>
      <c r="E66" s="577">
        <v>0</v>
      </c>
      <c r="F66" s="591">
        <f t="shared" si="33"/>
        <v>5825</v>
      </c>
      <c r="G66" s="577">
        <v>0</v>
      </c>
      <c r="H66" s="577">
        <f t="shared" si="34"/>
        <v>5825</v>
      </c>
      <c r="I66" s="589">
        <f t="shared" si="35"/>
        <v>0</v>
      </c>
      <c r="J66" s="298">
        <v>5825</v>
      </c>
      <c r="K66" s="298"/>
      <c r="L66" s="577">
        <f t="shared" si="36"/>
        <v>5825</v>
      </c>
    </row>
    <row r="67" spans="1:13" ht="13.8" thickBot="1" x14ac:dyDescent="0.3">
      <c r="A67" s="580" t="s">
        <v>2277</v>
      </c>
      <c r="B67" s="653" t="s">
        <v>5064</v>
      </c>
      <c r="C67" s="350">
        <f>VLOOKUP(A67,'R&amp;E EXPORT'!A:F,4,FALSE)</f>
        <v>0</v>
      </c>
      <c r="D67" s="299">
        <v>5000</v>
      </c>
      <c r="E67" s="580">
        <v>0</v>
      </c>
      <c r="F67" s="657">
        <f t="shared" si="33"/>
        <v>5000</v>
      </c>
      <c r="G67" s="580">
        <v>5000</v>
      </c>
      <c r="H67" s="580">
        <f t="shared" si="34"/>
        <v>0</v>
      </c>
      <c r="I67" s="658">
        <f t="shared" si="35"/>
        <v>1</v>
      </c>
      <c r="J67" s="299">
        <v>5000</v>
      </c>
      <c r="K67" s="299"/>
      <c r="L67" s="580">
        <f t="shared" si="36"/>
        <v>5000</v>
      </c>
    </row>
    <row r="68" spans="1:13" x14ac:dyDescent="0.25">
      <c r="B68" s="577" t="s">
        <v>186</v>
      </c>
      <c r="C68" s="588">
        <f>SUM(C59:C66)</f>
        <v>300886.90999999997</v>
      </c>
      <c r="D68" s="577">
        <f>SUM(D59:D67)</f>
        <v>827812.86</v>
      </c>
      <c r="E68" s="577">
        <f t="shared" ref="E68:G68" si="37">SUM(E59:E67)</f>
        <v>-200000</v>
      </c>
      <c r="F68" s="577">
        <f t="shared" si="37"/>
        <v>627812.86</v>
      </c>
      <c r="G68" s="577">
        <f t="shared" si="37"/>
        <v>255925.76000000001</v>
      </c>
      <c r="H68" s="577">
        <f>SUM(H59:H67)</f>
        <v>73825.239999999991</v>
      </c>
      <c r="I68" s="589">
        <f t="shared" si="35"/>
        <v>0.40764657162327006</v>
      </c>
      <c r="J68" s="577">
        <f>SUM(J59:J67)</f>
        <v>812429.05</v>
      </c>
      <c r="K68" s="577">
        <f t="shared" ref="K68:L68" si="38">SUM(K59:K67)</f>
        <v>0</v>
      </c>
      <c r="L68" s="577">
        <f t="shared" si="38"/>
        <v>812429.05</v>
      </c>
    </row>
    <row r="69" spans="1:13" x14ac:dyDescent="0.25">
      <c r="D69" s="577"/>
      <c r="E69" s="298"/>
    </row>
    <row r="70" spans="1:13" ht="13.8" thickBot="1" x14ac:dyDescent="0.3">
      <c r="A70" s="616"/>
      <c r="B70" s="616" t="s">
        <v>1744</v>
      </c>
      <c r="C70" s="686" t="e">
        <f>SUM(C9+C20+C25+C46+C56+C68)</f>
        <v>#N/A</v>
      </c>
      <c r="D70" s="616">
        <f>SUM(D9+D20+D25+D46+D56+D68)</f>
        <v>2575242.611</v>
      </c>
      <c r="E70" s="616">
        <f t="shared" ref="E70:H70" si="39">SUM(E9+E20+E25+E46+E56+E68)</f>
        <v>-159169</v>
      </c>
      <c r="F70" s="616">
        <f t="shared" si="39"/>
        <v>2416073.611</v>
      </c>
      <c r="G70" s="616">
        <f t="shared" si="39"/>
        <v>1449169.96</v>
      </c>
      <c r="H70" s="616">
        <f t="shared" si="39"/>
        <v>668841.79100000008</v>
      </c>
      <c r="I70" s="589">
        <f t="shared" ref="I70" si="40">SUM(G70/F70)</f>
        <v>0.59980372841380281</v>
      </c>
      <c r="J70" s="616">
        <f>SUM(J9+J20+J25+J46+J56+J68)</f>
        <v>2889592.1100000003</v>
      </c>
      <c r="K70" s="616">
        <f t="shared" ref="K70:L70" si="41">SUM(K9+K20+K25+K46+K56+K68)</f>
        <v>0</v>
      </c>
      <c r="L70" s="616">
        <f t="shared" si="41"/>
        <v>2889592.1100000003</v>
      </c>
      <c r="M70" s="577">
        <f>SUM(M7:M68)</f>
        <v>708950</v>
      </c>
    </row>
    <row r="71" spans="1:13" s="578" customFormat="1" ht="13.8" thickTop="1" x14ac:dyDescent="0.25">
      <c r="C71" s="587"/>
    </row>
    <row r="76" spans="1:13" x14ac:dyDescent="0.25">
      <c r="D76" s="577"/>
    </row>
    <row r="77" spans="1:13" x14ac:dyDescent="0.25">
      <c r="D77" s="577"/>
    </row>
    <row r="78" spans="1:13" x14ac:dyDescent="0.25">
      <c r="D78" s="577"/>
    </row>
    <row r="79" spans="1:13" x14ac:dyDescent="0.25">
      <c r="D79" s="577"/>
    </row>
    <row r="80" spans="1:13" x14ac:dyDescent="0.25">
      <c r="D80" s="577"/>
    </row>
    <row r="81" spans="4:4" x14ac:dyDescent="0.25">
      <c r="D81" s="577"/>
    </row>
    <row r="82" spans="4:4" x14ac:dyDescent="0.25">
      <c r="D82" s="577"/>
    </row>
    <row r="83" spans="4:4" x14ac:dyDescent="0.25">
      <c r="D83" s="577"/>
    </row>
    <row r="84" spans="4:4" x14ac:dyDescent="0.25">
      <c r="D84" s="577"/>
    </row>
    <row r="85" spans="4:4" x14ac:dyDescent="0.25">
      <c r="D85" s="577"/>
    </row>
    <row r="86" spans="4:4" x14ac:dyDescent="0.25">
      <c r="D86" s="577"/>
    </row>
    <row r="87" spans="4:4" x14ac:dyDescent="0.25">
      <c r="D87" s="577"/>
    </row>
    <row r="88" spans="4:4" x14ac:dyDescent="0.25">
      <c r="D88" s="577"/>
    </row>
    <row r="89" spans="4:4" x14ac:dyDescent="0.25">
      <c r="D89" s="577"/>
    </row>
    <row r="90" spans="4:4" x14ac:dyDescent="0.25">
      <c r="D90" s="577"/>
    </row>
    <row r="91" spans="4:4" x14ac:dyDescent="0.25">
      <c r="D91" s="577"/>
    </row>
  </sheetData>
  <phoneticPr fontId="0" type="noConversion"/>
  <printOptions horizontalCentered="1" verticalCentered="1" gridLines="1"/>
  <pageMargins left="0" right="0" top="0" bottom="0" header="0" footer="0"/>
  <pageSetup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EDBE-34D2-47B6-888E-22145798F71F}">
  <sheetPr>
    <pageSetUpPr fitToPage="1"/>
  </sheetPr>
  <dimension ref="A1:XFC48"/>
  <sheetViews>
    <sheetView workbookViewId="0">
      <selection activeCell="O1" sqref="O1:O1048576"/>
    </sheetView>
  </sheetViews>
  <sheetFormatPr defaultColWidth="8.69921875" defaultRowHeight="13.2" x14ac:dyDescent="0.25"/>
  <cols>
    <col min="1" max="1" width="11.59765625" style="383" customWidth="1"/>
    <col min="2" max="2" width="29.09765625" style="33" customWidth="1"/>
    <col min="3" max="7" width="29.09765625" style="33" hidden="1" customWidth="1"/>
    <col min="8" max="11" width="13.59765625" style="33" hidden="1" customWidth="1"/>
    <col min="12" max="12" width="13.59765625" style="164" hidden="1" customWidth="1"/>
    <col min="13" max="15" width="12" style="164" hidden="1" customWidth="1"/>
    <col min="16" max="16" width="11.69921875" style="164" bestFit="1" customWidth="1"/>
    <col min="17" max="17" width="10.3984375" style="164" bestFit="1" customWidth="1"/>
    <col min="18" max="18" width="13" style="164" customWidth="1"/>
    <col min="19" max="19" width="7.09765625" style="164" bestFit="1" customWidth="1"/>
    <col min="20" max="20" width="13.5" style="164" bestFit="1" customWidth="1"/>
    <col min="21" max="21" width="13.19921875" style="327" bestFit="1" customWidth="1"/>
    <col min="22" max="22" width="47.59765625" style="33" bestFit="1" customWidth="1"/>
    <col min="23" max="16384" width="8.69921875" style="33"/>
  </cols>
  <sheetData>
    <row r="1" spans="1:1023 1025:2047 2049:3071 3073:4095 4097:5119 5121:6143 6145:7167 7169:8191 8193:9215 9217:10239 10241:11263 11265:12287 12289:13311 13313:14335 14337:15359 15361:16383" x14ac:dyDescent="0.25">
      <c r="A1" s="285" t="s">
        <v>138</v>
      </c>
      <c r="B1" s="164"/>
      <c r="C1" s="164"/>
      <c r="D1" s="164"/>
      <c r="E1" s="164"/>
      <c r="F1" s="164"/>
      <c r="G1" s="164"/>
      <c r="H1" s="164"/>
      <c r="I1" s="165"/>
      <c r="J1" s="165"/>
      <c r="K1" s="165"/>
      <c r="L1" s="165"/>
      <c r="M1" s="165"/>
      <c r="N1" s="165"/>
      <c r="O1" s="165"/>
      <c r="Q1" s="362"/>
      <c r="R1" s="362"/>
      <c r="S1" s="362"/>
      <c r="T1" s="362"/>
      <c r="U1" s="303">
        <f ca="1">TODAY()</f>
        <v>46104</v>
      </c>
    </row>
    <row r="2" spans="1:1023 1025:2047 2049:3071 3073:4095 4097:5119 5121:6143 6145:7167 7169:8191 8193:9215 9217:10239 10241:11263 11265:12287 12289:13311 13313:14335 14337:15359 15361:16383" x14ac:dyDescent="0.25">
      <c r="A2" s="285" t="s">
        <v>3986</v>
      </c>
      <c r="B2" s="164"/>
      <c r="C2" s="164"/>
      <c r="D2" s="164"/>
      <c r="E2" s="164"/>
      <c r="F2" s="164"/>
      <c r="G2" s="164"/>
      <c r="H2" s="164"/>
      <c r="I2" s="165"/>
      <c r="J2" s="165"/>
      <c r="K2" s="165"/>
      <c r="L2" s="165"/>
      <c r="M2" s="165"/>
      <c r="N2" s="165"/>
      <c r="O2" s="165"/>
      <c r="P2" s="166"/>
      <c r="Q2" s="166"/>
      <c r="R2" s="166"/>
      <c r="S2" s="166"/>
      <c r="T2" s="166"/>
    </row>
    <row r="3" spans="1:1023 1025:2047 2049:3071 3073:4095 4097:5119 5121:6143 6145:7167 7169:8191 8193:9215 9217:10239 10241:11263 11265:12287 12289:13311 13313:14335 14337:15359 15361:16383" x14ac:dyDescent="0.25">
      <c r="A3" s="309" t="s">
        <v>5341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023 1025:2047 2049:3071 3073:4095 4097:5119 5121:6143 6145:7167 7169:8191 8193:9215 9217:10239 10241:11263 11265:12287 12289:13311 13313:14335 14337:15359 15361:16383" x14ac:dyDescent="0.25">
      <c r="A4" s="309"/>
      <c r="B4" s="304"/>
      <c r="C4" s="304"/>
      <c r="D4" s="304"/>
      <c r="E4" s="304"/>
      <c r="F4" s="304"/>
      <c r="G4" s="304"/>
      <c r="H4" s="303"/>
      <c r="I4" s="303"/>
      <c r="J4" s="304" t="s">
        <v>4534</v>
      </c>
      <c r="K4" s="304" t="s">
        <v>5300</v>
      </c>
      <c r="L4" s="165" t="s">
        <v>376</v>
      </c>
      <c r="M4" s="217"/>
      <c r="N4" s="165" t="s">
        <v>376</v>
      </c>
      <c r="O4" s="217"/>
      <c r="P4" s="164" t="s">
        <v>376</v>
      </c>
      <c r="Q4" s="165" t="s">
        <v>112</v>
      </c>
      <c r="R4" s="165" t="s">
        <v>5301</v>
      </c>
      <c r="S4" s="578" t="s">
        <v>132</v>
      </c>
      <c r="T4" s="578" t="s">
        <v>5427</v>
      </c>
      <c r="U4" s="165" t="s">
        <v>5377</v>
      </c>
    </row>
    <row r="5" spans="1:1023 1025:2047 2049:3071 3073:4095 4097:5119 5121:6143 6145:7167 7169:8191 8193:9215 9217:10239 10241:11263 11265:12287 12289:13311 13313:14335 14337:15359 15361:16383" x14ac:dyDescent="0.25">
      <c r="A5" s="309"/>
      <c r="B5" s="36"/>
      <c r="C5" s="36"/>
      <c r="D5" s="36"/>
      <c r="E5" s="36"/>
      <c r="F5" s="36"/>
      <c r="G5" s="36"/>
      <c r="H5" s="165" t="s">
        <v>4016</v>
      </c>
      <c r="I5" s="165" t="s">
        <v>4016</v>
      </c>
      <c r="J5" s="165" t="s">
        <v>375</v>
      </c>
      <c r="K5" s="165" t="s">
        <v>5302</v>
      </c>
      <c r="L5" s="165" t="s">
        <v>375</v>
      </c>
      <c r="M5" s="165" t="s">
        <v>4016</v>
      </c>
      <c r="N5" s="165" t="s">
        <v>375</v>
      </c>
      <c r="O5" s="165" t="s">
        <v>4016</v>
      </c>
      <c r="P5" s="164" t="s">
        <v>375</v>
      </c>
      <c r="Q5" s="165" t="s">
        <v>4549</v>
      </c>
      <c r="R5" s="165" t="s">
        <v>5303</v>
      </c>
      <c r="S5" s="578" t="s">
        <v>5305</v>
      </c>
      <c r="T5" s="578" t="s">
        <v>5420</v>
      </c>
      <c r="U5" s="165" t="s">
        <v>5378</v>
      </c>
    </row>
    <row r="6" spans="1:1023 1025:2047 2049:3071 3073:4095 4097:5119 5121:6143 6145:7167 7169:8191 8193:9215 9217:10239 10241:11263 11265:12287 12289:13311 13313:14335 14337:15359 15361:16383" ht="13.8" thickBot="1" x14ac:dyDescent="0.3">
      <c r="A6" s="315" t="s">
        <v>160</v>
      </c>
      <c r="B6" s="282" t="s">
        <v>161</v>
      </c>
      <c r="C6" s="282"/>
      <c r="D6" s="282"/>
      <c r="E6" s="282"/>
      <c r="F6" s="282"/>
      <c r="G6" s="282"/>
      <c r="H6" s="306">
        <v>44712</v>
      </c>
      <c r="I6" s="306">
        <v>45077</v>
      </c>
      <c r="J6" s="282" t="s">
        <v>374</v>
      </c>
      <c r="K6" s="282" t="s">
        <v>5304</v>
      </c>
      <c r="L6" s="282" t="s">
        <v>374</v>
      </c>
      <c r="M6" s="282" t="s">
        <v>374</v>
      </c>
      <c r="N6" s="282" t="s">
        <v>3976</v>
      </c>
      <c r="O6" s="282" t="s">
        <v>3976</v>
      </c>
      <c r="P6" s="291" t="s">
        <v>4424</v>
      </c>
      <c r="Q6" s="296" t="s">
        <v>5384</v>
      </c>
      <c r="R6" s="282" t="s">
        <v>5306</v>
      </c>
      <c r="S6" s="579" t="s">
        <v>4545</v>
      </c>
      <c r="T6" s="579" t="s">
        <v>4545</v>
      </c>
      <c r="U6" s="388"/>
    </row>
    <row r="7" spans="1:1023 1025:2047 2049:3071 3073:4095 4097:5119 5121:6143 6145:7167 7169:8191 8193:9215 9217:10239 10241:11263 11265:12287 12289:13311 13313:14335 14337:15359 15361:16383" x14ac:dyDescent="0.25">
      <c r="A7" s="309" t="s">
        <v>4037</v>
      </c>
      <c r="B7" s="164" t="s">
        <v>5342</v>
      </c>
      <c r="C7" s="165"/>
      <c r="D7" s="165"/>
      <c r="E7" s="165"/>
      <c r="F7" s="165"/>
      <c r="G7" s="165"/>
      <c r="H7" s="363"/>
      <c r="I7" s="363"/>
      <c r="J7" s="165"/>
      <c r="K7" s="165"/>
      <c r="L7" s="164">
        <v>0</v>
      </c>
      <c r="M7" s="164">
        <v>192585.78</v>
      </c>
      <c r="N7" s="164">
        <v>192585.78</v>
      </c>
      <c r="O7" s="164">
        <v>52294.22</v>
      </c>
      <c r="P7" s="164">
        <v>0</v>
      </c>
      <c r="Q7" s="164">
        <v>0</v>
      </c>
      <c r="R7" s="164">
        <v>0</v>
      </c>
      <c r="T7" s="577">
        <f t="shared" ref="T7:T14" si="0">SUM(R7:S7)</f>
        <v>0</v>
      </c>
    </row>
    <row r="8" spans="1:1023 1025:2047 2049:3071 3073:4095 4097:5119 5121:6143 6145:7167 7169:8191 8193:9215 9217:10239 10241:11263 11265:12287 12289:13311 13313:14335 14337:15359 15361:16383" x14ac:dyDescent="0.25">
      <c r="A8" s="309" t="s">
        <v>4403</v>
      </c>
      <c r="B8" s="164" t="s">
        <v>5343</v>
      </c>
      <c r="C8" s="165"/>
      <c r="D8" s="165"/>
      <c r="E8" s="165"/>
      <c r="F8" s="165"/>
      <c r="G8" s="165"/>
      <c r="H8" s="363"/>
      <c r="I8" s="363"/>
      <c r="J8" s="165"/>
      <c r="K8" s="165"/>
      <c r="N8" s="164">
        <v>6370</v>
      </c>
      <c r="O8" s="164">
        <v>0</v>
      </c>
      <c r="P8" s="164">
        <v>6370</v>
      </c>
      <c r="Q8" s="164">
        <v>0</v>
      </c>
      <c r="T8" s="577">
        <f t="shared" si="0"/>
        <v>0</v>
      </c>
    </row>
    <row r="9" spans="1:1023 1025:2047 2049:3071 3073:4095 4097:5119 5121:6143 6145:7167 7169:8191 8193:9215 9217:10239 10241:11263 11265:12287 12289:13311 13313:14335 14337:15359 15361:16383" s="288" customFormat="1" x14ac:dyDescent="0.25">
      <c r="A9" s="309" t="s">
        <v>3649</v>
      </c>
      <c r="B9" s="288" t="s">
        <v>5344</v>
      </c>
      <c r="H9" s="364">
        <v>0</v>
      </c>
      <c r="I9" s="364">
        <f>+VLOOKUP(A9,'[2]R&amp;E EXPORT'!A:F,6,FALSE)</f>
        <v>0</v>
      </c>
      <c r="J9" s="308">
        <v>215043.61</v>
      </c>
      <c r="K9" s="364">
        <f>+J9-L9</f>
        <v>-7115.3700000000244</v>
      </c>
      <c r="L9" s="320">
        <v>222158.98</v>
      </c>
      <c r="M9" s="365">
        <v>102530.98</v>
      </c>
      <c r="N9" s="320">
        <v>119628</v>
      </c>
      <c r="O9" s="365">
        <v>135</v>
      </c>
      <c r="P9" s="366">
        <v>0</v>
      </c>
      <c r="Q9" s="366">
        <v>0</v>
      </c>
      <c r="R9" s="366"/>
      <c r="S9" s="366"/>
      <c r="T9" s="577">
        <f t="shared" si="0"/>
        <v>0</v>
      </c>
      <c r="U9" s="389" t="s">
        <v>5345</v>
      </c>
      <c r="V9" s="367"/>
      <c r="W9" s="367"/>
      <c r="Y9" s="367"/>
      <c r="AA9" s="367"/>
      <c r="AC9" s="367"/>
      <c r="AE9" s="367"/>
      <c r="AG9" s="367"/>
      <c r="AI9" s="367"/>
      <c r="AK9" s="367"/>
      <c r="AM9" s="367"/>
      <c r="AO9" s="367"/>
      <c r="AQ9" s="367"/>
      <c r="AS9" s="367"/>
      <c r="AU9" s="367"/>
      <c r="AW9" s="367"/>
      <c r="AY9" s="367"/>
      <c r="BA9" s="367"/>
      <c r="BC9" s="367"/>
      <c r="BE9" s="367"/>
      <c r="BG9" s="367"/>
      <c r="BI9" s="367"/>
      <c r="BK9" s="367"/>
      <c r="BM9" s="367"/>
      <c r="BO9" s="367"/>
      <c r="BQ9" s="367"/>
      <c r="BS9" s="367"/>
      <c r="BU9" s="367"/>
      <c r="BW9" s="367"/>
      <c r="BY9" s="367"/>
      <c r="CA9" s="367"/>
      <c r="CC9" s="367"/>
      <c r="CE9" s="367"/>
      <c r="CG9" s="367"/>
      <c r="CI9" s="367"/>
      <c r="CK9" s="367"/>
      <c r="CM9" s="367"/>
      <c r="CO9" s="367"/>
      <c r="CQ9" s="367"/>
      <c r="CS9" s="367"/>
      <c r="CU9" s="367"/>
      <c r="CW9" s="367"/>
      <c r="CY9" s="367"/>
      <c r="DA9" s="367"/>
      <c r="DC9" s="367"/>
      <c r="DE9" s="367"/>
      <c r="DG9" s="367"/>
      <c r="DI9" s="367"/>
      <c r="DK9" s="367"/>
      <c r="DM9" s="367"/>
      <c r="DO9" s="367"/>
      <c r="DQ9" s="367"/>
      <c r="DS9" s="367"/>
      <c r="DU9" s="367"/>
      <c r="DW9" s="367"/>
      <c r="DY9" s="367"/>
      <c r="EA9" s="367"/>
      <c r="EC9" s="367"/>
      <c r="EE9" s="367"/>
      <c r="EG9" s="367"/>
      <c r="EI9" s="367"/>
      <c r="EK9" s="367"/>
      <c r="EM9" s="367"/>
      <c r="EO9" s="367"/>
      <c r="EQ9" s="367"/>
      <c r="ES9" s="367"/>
      <c r="EU9" s="367"/>
      <c r="EW9" s="367"/>
      <c r="EY9" s="367"/>
      <c r="FA9" s="367"/>
      <c r="FC9" s="367"/>
      <c r="FE9" s="367"/>
      <c r="FG9" s="367"/>
      <c r="FI9" s="367"/>
      <c r="FK9" s="367"/>
      <c r="FM9" s="367"/>
      <c r="FO9" s="367"/>
      <c r="FQ9" s="367"/>
      <c r="FS9" s="367"/>
      <c r="FU9" s="367"/>
      <c r="FW9" s="367"/>
      <c r="FY9" s="367"/>
      <c r="GA9" s="367"/>
      <c r="GC9" s="367"/>
      <c r="GE9" s="367"/>
      <c r="GG9" s="367"/>
      <c r="GI9" s="367"/>
      <c r="GK9" s="367"/>
      <c r="GM9" s="367"/>
      <c r="GO9" s="367"/>
      <c r="GQ9" s="367"/>
      <c r="GS9" s="367"/>
      <c r="GU9" s="367"/>
      <c r="GW9" s="367"/>
      <c r="GY9" s="367"/>
      <c r="HA9" s="367"/>
      <c r="HC9" s="367"/>
      <c r="HE9" s="367"/>
      <c r="HG9" s="367"/>
      <c r="HI9" s="367"/>
      <c r="HK9" s="367"/>
      <c r="HM9" s="367"/>
      <c r="HO9" s="367"/>
      <c r="HQ9" s="367"/>
      <c r="HS9" s="367"/>
      <c r="HU9" s="367"/>
      <c r="HW9" s="367"/>
      <c r="HY9" s="367"/>
      <c r="IA9" s="367"/>
      <c r="IC9" s="367"/>
      <c r="IE9" s="367"/>
      <c r="IG9" s="367"/>
      <c r="II9" s="367"/>
      <c r="IK9" s="367"/>
      <c r="IM9" s="367"/>
      <c r="IO9" s="367"/>
      <c r="IQ9" s="367"/>
      <c r="IS9" s="367"/>
      <c r="IU9" s="367"/>
      <c r="IW9" s="367"/>
      <c r="IY9" s="367"/>
      <c r="JA9" s="367"/>
      <c r="JC9" s="367"/>
      <c r="JE9" s="367"/>
      <c r="JG9" s="367"/>
      <c r="JI9" s="367"/>
      <c r="JK9" s="367"/>
      <c r="JM9" s="367"/>
      <c r="JO9" s="367"/>
      <c r="JQ9" s="367"/>
      <c r="JS9" s="367"/>
      <c r="JU9" s="367"/>
      <c r="JW9" s="367"/>
      <c r="JY9" s="367"/>
      <c r="KA9" s="367"/>
      <c r="KC9" s="367"/>
      <c r="KE9" s="367"/>
      <c r="KG9" s="367"/>
      <c r="KI9" s="367"/>
      <c r="KK9" s="367"/>
      <c r="KM9" s="367"/>
      <c r="KO9" s="367"/>
      <c r="KQ9" s="367"/>
      <c r="KS9" s="367"/>
      <c r="KU9" s="367"/>
      <c r="KW9" s="367"/>
      <c r="KY9" s="367"/>
      <c r="LA9" s="367"/>
      <c r="LC9" s="367"/>
      <c r="LE9" s="367"/>
      <c r="LG9" s="367"/>
      <c r="LI9" s="367"/>
      <c r="LK9" s="367"/>
      <c r="LM9" s="367"/>
      <c r="LO9" s="367"/>
      <c r="LQ9" s="367"/>
      <c r="LS9" s="367"/>
      <c r="LU9" s="367"/>
      <c r="LW9" s="367"/>
      <c r="LY9" s="367"/>
      <c r="MA9" s="367"/>
      <c r="MC9" s="367"/>
      <c r="ME9" s="367"/>
      <c r="MG9" s="367"/>
      <c r="MI9" s="367"/>
      <c r="MK9" s="367"/>
      <c r="MM9" s="367"/>
      <c r="MO9" s="367"/>
      <c r="MQ9" s="367"/>
      <c r="MS9" s="367"/>
      <c r="MU9" s="367"/>
      <c r="MW9" s="367"/>
      <c r="MY9" s="367"/>
      <c r="NA9" s="367"/>
      <c r="NC9" s="367"/>
      <c r="NE9" s="367"/>
      <c r="NG9" s="367"/>
      <c r="NI9" s="367"/>
      <c r="NK9" s="367"/>
      <c r="NM9" s="367"/>
      <c r="NO9" s="367"/>
      <c r="NQ9" s="367"/>
      <c r="NS9" s="367"/>
      <c r="NU9" s="367"/>
      <c r="NW9" s="367"/>
      <c r="NY9" s="367"/>
      <c r="OA9" s="367"/>
      <c r="OC9" s="367"/>
      <c r="OE9" s="367"/>
      <c r="OG9" s="367"/>
      <c r="OI9" s="367"/>
      <c r="OK9" s="367"/>
      <c r="OM9" s="367"/>
      <c r="OO9" s="367"/>
      <c r="OQ9" s="367"/>
      <c r="OS9" s="367"/>
      <c r="OU9" s="367"/>
      <c r="OW9" s="367"/>
      <c r="OY9" s="367"/>
      <c r="PA9" s="367"/>
      <c r="PC9" s="367"/>
      <c r="PE9" s="367"/>
      <c r="PG9" s="367"/>
      <c r="PI9" s="367"/>
      <c r="PK9" s="367"/>
      <c r="PM9" s="367"/>
      <c r="PO9" s="367"/>
      <c r="PQ9" s="367"/>
      <c r="PS9" s="367"/>
      <c r="PU9" s="367"/>
      <c r="PW9" s="367"/>
      <c r="PY9" s="367"/>
      <c r="QA9" s="367"/>
      <c r="QC9" s="367"/>
      <c r="QE9" s="367"/>
      <c r="QG9" s="367"/>
      <c r="QI9" s="367"/>
      <c r="QK9" s="367"/>
      <c r="QM9" s="367"/>
      <c r="QO9" s="367"/>
      <c r="QQ9" s="367"/>
      <c r="QS9" s="367"/>
      <c r="QU9" s="367"/>
      <c r="QW9" s="367"/>
      <c r="QY9" s="367"/>
      <c r="RA9" s="367"/>
      <c r="RC9" s="367"/>
      <c r="RE9" s="367"/>
      <c r="RG9" s="367"/>
      <c r="RI9" s="367"/>
      <c r="RK9" s="367"/>
      <c r="RM9" s="367"/>
      <c r="RO9" s="367"/>
      <c r="RQ9" s="367"/>
      <c r="RS9" s="367"/>
      <c r="RU9" s="367"/>
      <c r="RW9" s="367"/>
      <c r="RY9" s="367"/>
      <c r="SA9" s="367"/>
      <c r="SC9" s="367"/>
      <c r="SE9" s="367"/>
      <c r="SG9" s="367"/>
      <c r="SI9" s="367"/>
      <c r="SK9" s="367"/>
      <c r="SM9" s="367"/>
      <c r="SO9" s="367"/>
      <c r="SQ9" s="367"/>
      <c r="SS9" s="367"/>
      <c r="SU9" s="367"/>
      <c r="SW9" s="367"/>
      <c r="SY9" s="367"/>
      <c r="TA9" s="367"/>
      <c r="TC9" s="367"/>
      <c r="TE9" s="367"/>
      <c r="TG9" s="367"/>
      <c r="TI9" s="367"/>
      <c r="TK9" s="367"/>
      <c r="TM9" s="367"/>
      <c r="TO9" s="367"/>
      <c r="TQ9" s="367"/>
      <c r="TS9" s="367"/>
      <c r="TU9" s="367"/>
      <c r="TW9" s="367"/>
      <c r="TY9" s="367"/>
      <c r="UA9" s="367"/>
      <c r="UC9" s="367"/>
      <c r="UE9" s="367"/>
      <c r="UG9" s="367"/>
      <c r="UI9" s="367"/>
      <c r="UK9" s="367"/>
      <c r="UM9" s="367"/>
      <c r="UO9" s="367"/>
      <c r="UQ9" s="367"/>
      <c r="US9" s="367"/>
      <c r="UU9" s="367"/>
      <c r="UW9" s="367"/>
      <c r="UY9" s="367"/>
      <c r="VA9" s="367"/>
      <c r="VC9" s="367"/>
      <c r="VE9" s="367"/>
      <c r="VG9" s="367"/>
      <c r="VI9" s="367"/>
      <c r="VK9" s="367"/>
      <c r="VM9" s="367"/>
      <c r="VO9" s="367"/>
      <c r="VQ9" s="367"/>
      <c r="VS9" s="367"/>
      <c r="VU9" s="367"/>
      <c r="VW9" s="367"/>
      <c r="VY9" s="367"/>
      <c r="WA9" s="367"/>
      <c r="WC9" s="367"/>
      <c r="WE9" s="367"/>
      <c r="WG9" s="367"/>
      <c r="WI9" s="367"/>
      <c r="WK9" s="367"/>
      <c r="WM9" s="367"/>
      <c r="WO9" s="367"/>
      <c r="WQ9" s="367"/>
      <c r="WS9" s="367"/>
      <c r="WU9" s="367"/>
      <c r="WW9" s="367"/>
      <c r="WY9" s="367"/>
      <c r="XA9" s="367"/>
      <c r="XC9" s="367"/>
      <c r="XE9" s="367"/>
      <c r="XG9" s="367"/>
      <c r="XI9" s="367"/>
      <c r="XK9" s="367"/>
      <c r="XM9" s="367"/>
      <c r="XO9" s="367"/>
      <c r="XQ9" s="367"/>
      <c r="XS9" s="367"/>
      <c r="XU9" s="367"/>
      <c r="XW9" s="367"/>
      <c r="XY9" s="367"/>
      <c r="YA9" s="367"/>
      <c r="YC9" s="367"/>
      <c r="YE9" s="367"/>
      <c r="YG9" s="367"/>
      <c r="YI9" s="367"/>
      <c r="YK9" s="367"/>
      <c r="YM9" s="367"/>
      <c r="YO9" s="367"/>
      <c r="YQ9" s="367"/>
      <c r="YS9" s="367"/>
      <c r="YU9" s="367"/>
      <c r="YW9" s="367"/>
      <c r="YY9" s="367"/>
      <c r="ZA9" s="367"/>
      <c r="ZC9" s="367"/>
      <c r="ZE9" s="367"/>
      <c r="ZG9" s="367"/>
      <c r="ZI9" s="367"/>
      <c r="ZK9" s="367"/>
      <c r="ZM9" s="367"/>
      <c r="ZO9" s="367"/>
      <c r="ZQ9" s="367"/>
      <c r="ZS9" s="367"/>
      <c r="ZU9" s="367"/>
      <c r="ZW9" s="367"/>
      <c r="ZY9" s="367"/>
      <c r="AAA9" s="367"/>
      <c r="AAC9" s="367"/>
      <c r="AAE9" s="367"/>
      <c r="AAG9" s="367"/>
      <c r="AAI9" s="367"/>
      <c r="AAK9" s="367"/>
      <c r="AAM9" s="367"/>
      <c r="AAO9" s="367"/>
      <c r="AAQ9" s="367"/>
      <c r="AAS9" s="367"/>
      <c r="AAU9" s="367"/>
      <c r="AAW9" s="367"/>
      <c r="AAY9" s="367"/>
      <c r="ABA9" s="367"/>
      <c r="ABC9" s="367"/>
      <c r="ABE9" s="367"/>
      <c r="ABG9" s="367"/>
      <c r="ABI9" s="367"/>
      <c r="ABK9" s="367"/>
      <c r="ABM9" s="367"/>
      <c r="ABO9" s="367"/>
      <c r="ABQ9" s="367"/>
      <c r="ABS9" s="367"/>
      <c r="ABU9" s="367"/>
      <c r="ABW9" s="367"/>
      <c r="ABY9" s="367"/>
      <c r="ACA9" s="367"/>
      <c r="ACC9" s="367"/>
      <c r="ACE9" s="367"/>
      <c r="ACG9" s="367"/>
      <c r="ACI9" s="367"/>
      <c r="ACK9" s="367"/>
      <c r="ACM9" s="367"/>
      <c r="ACO9" s="367"/>
      <c r="ACQ9" s="367"/>
      <c r="ACS9" s="367"/>
      <c r="ACU9" s="367"/>
      <c r="ACW9" s="367"/>
      <c r="ACY9" s="367"/>
      <c r="ADA9" s="367"/>
      <c r="ADC9" s="367"/>
      <c r="ADE9" s="367"/>
      <c r="ADG9" s="367"/>
      <c r="ADI9" s="367"/>
      <c r="ADK9" s="367"/>
      <c r="ADM9" s="367"/>
      <c r="ADO9" s="367"/>
      <c r="ADQ9" s="367"/>
      <c r="ADS9" s="367"/>
      <c r="ADU9" s="367"/>
      <c r="ADW9" s="367"/>
      <c r="ADY9" s="367"/>
      <c r="AEA9" s="367"/>
      <c r="AEC9" s="367"/>
      <c r="AEE9" s="367"/>
      <c r="AEG9" s="367"/>
      <c r="AEI9" s="367"/>
      <c r="AEK9" s="367"/>
      <c r="AEM9" s="367"/>
      <c r="AEO9" s="367"/>
      <c r="AEQ9" s="367"/>
      <c r="AES9" s="367"/>
      <c r="AEU9" s="367"/>
      <c r="AEW9" s="367"/>
      <c r="AEY9" s="367"/>
      <c r="AFA9" s="367"/>
      <c r="AFC9" s="367"/>
      <c r="AFE9" s="367"/>
      <c r="AFG9" s="367"/>
      <c r="AFI9" s="367"/>
      <c r="AFK9" s="367"/>
      <c r="AFM9" s="367"/>
      <c r="AFO9" s="367"/>
      <c r="AFQ9" s="367"/>
      <c r="AFS9" s="367"/>
      <c r="AFU9" s="367"/>
      <c r="AFW9" s="367"/>
      <c r="AFY9" s="367"/>
      <c r="AGA9" s="367"/>
      <c r="AGC9" s="367"/>
      <c r="AGE9" s="367"/>
      <c r="AGG9" s="367"/>
      <c r="AGI9" s="367"/>
      <c r="AGK9" s="367"/>
      <c r="AGM9" s="367"/>
      <c r="AGO9" s="367"/>
      <c r="AGQ9" s="367"/>
      <c r="AGS9" s="367"/>
      <c r="AGU9" s="367"/>
      <c r="AGW9" s="367"/>
      <c r="AGY9" s="367"/>
      <c r="AHA9" s="367"/>
      <c r="AHC9" s="367"/>
      <c r="AHE9" s="367"/>
      <c r="AHG9" s="367"/>
      <c r="AHI9" s="367"/>
      <c r="AHK9" s="367"/>
      <c r="AHM9" s="367"/>
      <c r="AHO9" s="367"/>
      <c r="AHQ9" s="367"/>
      <c r="AHS9" s="367"/>
      <c r="AHU9" s="367"/>
      <c r="AHW9" s="367"/>
      <c r="AHY9" s="367"/>
      <c r="AIA9" s="367"/>
      <c r="AIC9" s="367"/>
      <c r="AIE9" s="367"/>
      <c r="AIG9" s="367"/>
      <c r="AII9" s="367"/>
      <c r="AIK9" s="367"/>
      <c r="AIM9" s="367"/>
      <c r="AIO9" s="367"/>
      <c r="AIQ9" s="367"/>
      <c r="AIS9" s="367"/>
      <c r="AIU9" s="367"/>
      <c r="AIW9" s="367"/>
      <c r="AIY9" s="367"/>
      <c r="AJA9" s="367"/>
      <c r="AJC9" s="367"/>
      <c r="AJE9" s="367"/>
      <c r="AJG9" s="367"/>
      <c r="AJI9" s="367"/>
      <c r="AJK9" s="367"/>
      <c r="AJM9" s="367"/>
      <c r="AJO9" s="367"/>
      <c r="AJQ9" s="367"/>
      <c r="AJS9" s="367"/>
      <c r="AJU9" s="367"/>
      <c r="AJW9" s="367"/>
      <c r="AJY9" s="367"/>
      <c r="AKA9" s="367"/>
      <c r="AKC9" s="367"/>
      <c r="AKE9" s="367"/>
      <c r="AKG9" s="367"/>
      <c r="AKI9" s="367"/>
      <c r="AKK9" s="367"/>
      <c r="AKM9" s="367"/>
      <c r="AKO9" s="367"/>
      <c r="AKQ9" s="367"/>
      <c r="AKS9" s="367"/>
      <c r="AKU9" s="367"/>
      <c r="AKW9" s="367"/>
      <c r="AKY9" s="367"/>
      <c r="ALA9" s="367"/>
      <c r="ALC9" s="367"/>
      <c r="ALE9" s="367"/>
      <c r="ALG9" s="367"/>
      <c r="ALI9" s="367"/>
      <c r="ALK9" s="367"/>
      <c r="ALM9" s="367"/>
      <c r="ALO9" s="367"/>
      <c r="ALQ9" s="367"/>
      <c r="ALS9" s="367"/>
      <c r="ALU9" s="367"/>
      <c r="ALW9" s="367"/>
      <c r="ALY9" s="367"/>
      <c r="AMA9" s="367"/>
      <c r="AMC9" s="367"/>
      <c r="AME9" s="367"/>
      <c r="AMG9" s="367"/>
      <c r="AMI9" s="367"/>
      <c r="AMK9" s="367"/>
      <c r="AMM9" s="367"/>
      <c r="AMO9" s="367"/>
      <c r="AMQ9" s="367"/>
      <c r="AMS9" s="367"/>
      <c r="AMU9" s="367"/>
      <c r="AMW9" s="367"/>
      <c r="AMY9" s="367"/>
      <c r="ANA9" s="367"/>
      <c r="ANC9" s="367"/>
      <c r="ANE9" s="367"/>
      <c r="ANG9" s="367"/>
      <c r="ANI9" s="367"/>
      <c r="ANK9" s="367"/>
      <c r="ANM9" s="367"/>
      <c r="ANO9" s="367"/>
      <c r="ANQ9" s="367"/>
      <c r="ANS9" s="367"/>
      <c r="ANU9" s="367"/>
      <c r="ANW9" s="367"/>
      <c r="ANY9" s="367"/>
      <c r="AOA9" s="367"/>
      <c r="AOC9" s="367"/>
      <c r="AOE9" s="367"/>
      <c r="AOG9" s="367"/>
      <c r="AOI9" s="367"/>
      <c r="AOK9" s="367"/>
      <c r="AOM9" s="367"/>
      <c r="AOO9" s="367"/>
      <c r="AOQ9" s="367"/>
      <c r="AOS9" s="367"/>
      <c r="AOU9" s="367"/>
      <c r="AOW9" s="367"/>
      <c r="AOY9" s="367"/>
      <c r="APA9" s="367"/>
      <c r="APC9" s="367"/>
      <c r="APE9" s="367"/>
      <c r="APG9" s="367"/>
      <c r="API9" s="367"/>
      <c r="APK9" s="367"/>
      <c r="APM9" s="367"/>
      <c r="APO9" s="367"/>
      <c r="APQ9" s="367"/>
      <c r="APS9" s="367"/>
      <c r="APU9" s="367"/>
      <c r="APW9" s="367"/>
      <c r="APY9" s="367"/>
      <c r="AQA9" s="367"/>
      <c r="AQC9" s="367"/>
      <c r="AQE9" s="367"/>
      <c r="AQG9" s="367"/>
      <c r="AQI9" s="367"/>
      <c r="AQK9" s="367"/>
      <c r="AQM9" s="367"/>
      <c r="AQO9" s="367"/>
      <c r="AQQ9" s="367"/>
      <c r="AQS9" s="367"/>
      <c r="AQU9" s="367"/>
      <c r="AQW9" s="367"/>
      <c r="AQY9" s="367"/>
      <c r="ARA9" s="367"/>
      <c r="ARC9" s="367"/>
      <c r="ARE9" s="367"/>
      <c r="ARG9" s="367"/>
      <c r="ARI9" s="367"/>
      <c r="ARK9" s="367"/>
      <c r="ARM9" s="367"/>
      <c r="ARO9" s="367"/>
      <c r="ARQ9" s="367"/>
      <c r="ARS9" s="367"/>
      <c r="ARU9" s="367"/>
      <c r="ARW9" s="367"/>
      <c r="ARY9" s="367"/>
      <c r="ASA9" s="367"/>
      <c r="ASC9" s="367"/>
      <c r="ASE9" s="367"/>
      <c r="ASG9" s="367"/>
      <c r="ASI9" s="367"/>
      <c r="ASK9" s="367"/>
      <c r="ASM9" s="367"/>
      <c r="ASO9" s="367"/>
      <c r="ASQ9" s="367"/>
      <c r="ASS9" s="367"/>
      <c r="ASU9" s="367"/>
      <c r="ASW9" s="367"/>
      <c r="ASY9" s="367"/>
      <c r="ATA9" s="367"/>
      <c r="ATC9" s="367"/>
      <c r="ATE9" s="367"/>
      <c r="ATG9" s="367"/>
      <c r="ATI9" s="367"/>
      <c r="ATK9" s="367"/>
      <c r="ATM9" s="367"/>
      <c r="ATO9" s="367"/>
      <c r="ATQ9" s="367"/>
      <c r="ATS9" s="367"/>
      <c r="ATU9" s="367"/>
      <c r="ATW9" s="367"/>
      <c r="ATY9" s="367"/>
      <c r="AUA9" s="367"/>
      <c r="AUC9" s="367"/>
      <c r="AUE9" s="367"/>
      <c r="AUG9" s="367"/>
      <c r="AUI9" s="367"/>
      <c r="AUK9" s="367"/>
      <c r="AUM9" s="367"/>
      <c r="AUO9" s="367"/>
      <c r="AUQ9" s="367"/>
      <c r="AUS9" s="367"/>
      <c r="AUU9" s="367"/>
      <c r="AUW9" s="367"/>
      <c r="AUY9" s="367"/>
      <c r="AVA9" s="367"/>
      <c r="AVC9" s="367"/>
      <c r="AVE9" s="367"/>
      <c r="AVG9" s="367"/>
      <c r="AVI9" s="367"/>
      <c r="AVK9" s="367"/>
      <c r="AVM9" s="367"/>
      <c r="AVO9" s="367"/>
      <c r="AVQ9" s="367"/>
      <c r="AVS9" s="367"/>
      <c r="AVU9" s="367"/>
      <c r="AVW9" s="367"/>
      <c r="AVY9" s="367"/>
      <c r="AWA9" s="367"/>
      <c r="AWC9" s="367"/>
      <c r="AWE9" s="367"/>
      <c r="AWG9" s="367"/>
      <c r="AWI9" s="367"/>
      <c r="AWK9" s="367"/>
      <c r="AWM9" s="367"/>
      <c r="AWO9" s="367"/>
      <c r="AWQ9" s="367"/>
      <c r="AWS9" s="367"/>
      <c r="AWU9" s="367"/>
      <c r="AWW9" s="367"/>
      <c r="AWY9" s="367"/>
      <c r="AXA9" s="367"/>
      <c r="AXC9" s="367"/>
      <c r="AXE9" s="367"/>
      <c r="AXG9" s="367"/>
      <c r="AXI9" s="367"/>
      <c r="AXK9" s="367"/>
      <c r="AXM9" s="367"/>
      <c r="AXO9" s="367"/>
      <c r="AXQ9" s="367"/>
      <c r="AXS9" s="367"/>
      <c r="AXU9" s="367"/>
      <c r="AXW9" s="367"/>
      <c r="AXY9" s="367"/>
      <c r="AYA9" s="367"/>
      <c r="AYC9" s="367"/>
      <c r="AYE9" s="367"/>
      <c r="AYG9" s="367"/>
      <c r="AYI9" s="367"/>
      <c r="AYK9" s="367"/>
      <c r="AYM9" s="367"/>
      <c r="AYO9" s="367"/>
      <c r="AYQ9" s="367"/>
      <c r="AYS9" s="367"/>
      <c r="AYU9" s="367"/>
      <c r="AYW9" s="367"/>
      <c r="AYY9" s="367"/>
      <c r="AZA9" s="367"/>
      <c r="AZC9" s="367"/>
      <c r="AZE9" s="367"/>
      <c r="AZG9" s="367"/>
      <c r="AZI9" s="367"/>
      <c r="AZK9" s="367"/>
      <c r="AZM9" s="367"/>
      <c r="AZO9" s="367"/>
      <c r="AZQ9" s="367"/>
      <c r="AZS9" s="367"/>
      <c r="AZU9" s="367"/>
      <c r="AZW9" s="367"/>
      <c r="AZY9" s="367"/>
      <c r="BAA9" s="367"/>
      <c r="BAC9" s="367"/>
      <c r="BAE9" s="367"/>
      <c r="BAG9" s="367"/>
      <c r="BAI9" s="367"/>
      <c r="BAK9" s="367"/>
      <c r="BAM9" s="367"/>
      <c r="BAO9" s="367"/>
      <c r="BAQ9" s="367"/>
      <c r="BAS9" s="367"/>
      <c r="BAU9" s="367"/>
      <c r="BAW9" s="367"/>
      <c r="BAY9" s="367"/>
      <c r="BBA9" s="367"/>
      <c r="BBC9" s="367"/>
      <c r="BBE9" s="367"/>
      <c r="BBG9" s="367"/>
      <c r="BBI9" s="367"/>
      <c r="BBK9" s="367"/>
      <c r="BBM9" s="367"/>
      <c r="BBO9" s="367"/>
      <c r="BBQ9" s="367"/>
      <c r="BBS9" s="367"/>
      <c r="BBU9" s="367"/>
      <c r="BBW9" s="367"/>
      <c r="BBY9" s="367"/>
      <c r="BCA9" s="367"/>
      <c r="BCC9" s="367"/>
      <c r="BCE9" s="367"/>
      <c r="BCG9" s="367"/>
      <c r="BCI9" s="367"/>
      <c r="BCK9" s="367"/>
      <c r="BCM9" s="367"/>
      <c r="BCO9" s="367"/>
      <c r="BCQ9" s="367"/>
      <c r="BCS9" s="367"/>
      <c r="BCU9" s="367"/>
      <c r="BCW9" s="367"/>
      <c r="BCY9" s="367"/>
      <c r="BDA9" s="367"/>
      <c r="BDC9" s="367"/>
      <c r="BDE9" s="367"/>
      <c r="BDG9" s="367"/>
      <c r="BDI9" s="367"/>
      <c r="BDK9" s="367"/>
      <c r="BDM9" s="367"/>
      <c r="BDO9" s="367"/>
      <c r="BDQ9" s="367"/>
      <c r="BDS9" s="367"/>
      <c r="BDU9" s="367"/>
      <c r="BDW9" s="367"/>
      <c r="BDY9" s="367"/>
      <c r="BEA9" s="367"/>
      <c r="BEC9" s="367"/>
      <c r="BEE9" s="367"/>
      <c r="BEG9" s="367"/>
      <c r="BEI9" s="367"/>
      <c r="BEK9" s="367"/>
      <c r="BEM9" s="367"/>
      <c r="BEO9" s="367"/>
      <c r="BEQ9" s="367"/>
      <c r="BES9" s="367"/>
      <c r="BEU9" s="367"/>
      <c r="BEW9" s="367"/>
      <c r="BEY9" s="367"/>
      <c r="BFA9" s="367"/>
      <c r="BFC9" s="367"/>
      <c r="BFE9" s="367"/>
      <c r="BFG9" s="367"/>
      <c r="BFI9" s="367"/>
      <c r="BFK9" s="367"/>
      <c r="BFM9" s="367"/>
      <c r="BFO9" s="367"/>
      <c r="BFQ9" s="367"/>
      <c r="BFS9" s="367"/>
      <c r="BFU9" s="367"/>
      <c r="BFW9" s="367"/>
      <c r="BFY9" s="367"/>
      <c r="BGA9" s="367"/>
      <c r="BGC9" s="367"/>
      <c r="BGE9" s="367"/>
      <c r="BGG9" s="367"/>
      <c r="BGI9" s="367"/>
      <c r="BGK9" s="367"/>
      <c r="BGM9" s="367"/>
      <c r="BGO9" s="367"/>
      <c r="BGQ9" s="367"/>
      <c r="BGS9" s="367"/>
      <c r="BGU9" s="367"/>
      <c r="BGW9" s="367"/>
      <c r="BGY9" s="367"/>
      <c r="BHA9" s="367"/>
      <c r="BHC9" s="367"/>
      <c r="BHE9" s="367"/>
      <c r="BHG9" s="367"/>
      <c r="BHI9" s="367"/>
      <c r="BHK9" s="367"/>
      <c r="BHM9" s="367"/>
      <c r="BHO9" s="367"/>
      <c r="BHQ9" s="367"/>
      <c r="BHS9" s="367"/>
      <c r="BHU9" s="367"/>
      <c r="BHW9" s="367"/>
      <c r="BHY9" s="367"/>
      <c r="BIA9" s="367"/>
      <c r="BIC9" s="367"/>
      <c r="BIE9" s="367"/>
      <c r="BIG9" s="367"/>
      <c r="BII9" s="367"/>
      <c r="BIK9" s="367"/>
      <c r="BIM9" s="367"/>
      <c r="BIO9" s="367"/>
      <c r="BIQ9" s="367"/>
      <c r="BIS9" s="367"/>
      <c r="BIU9" s="367"/>
      <c r="BIW9" s="367"/>
      <c r="BIY9" s="367"/>
      <c r="BJA9" s="367"/>
      <c r="BJC9" s="367"/>
      <c r="BJE9" s="367"/>
      <c r="BJG9" s="367"/>
      <c r="BJI9" s="367"/>
      <c r="BJK9" s="367"/>
      <c r="BJM9" s="367"/>
      <c r="BJO9" s="367"/>
      <c r="BJQ9" s="367"/>
      <c r="BJS9" s="367"/>
      <c r="BJU9" s="367"/>
      <c r="BJW9" s="367"/>
      <c r="BJY9" s="367"/>
      <c r="BKA9" s="367"/>
      <c r="BKC9" s="367"/>
      <c r="BKE9" s="367"/>
      <c r="BKG9" s="367"/>
      <c r="BKI9" s="367"/>
      <c r="BKK9" s="367"/>
      <c r="BKM9" s="367"/>
      <c r="BKO9" s="367"/>
      <c r="BKQ9" s="367"/>
      <c r="BKS9" s="367"/>
      <c r="BKU9" s="367"/>
      <c r="BKW9" s="367"/>
      <c r="BKY9" s="367"/>
      <c r="BLA9" s="367"/>
      <c r="BLC9" s="367"/>
      <c r="BLE9" s="367"/>
      <c r="BLG9" s="367"/>
      <c r="BLI9" s="367"/>
      <c r="BLK9" s="367"/>
      <c r="BLM9" s="367"/>
      <c r="BLO9" s="367"/>
      <c r="BLQ9" s="367"/>
      <c r="BLS9" s="367"/>
      <c r="BLU9" s="367"/>
      <c r="BLW9" s="367"/>
      <c r="BLY9" s="367"/>
      <c r="BMA9" s="367"/>
      <c r="BMC9" s="367"/>
      <c r="BME9" s="367"/>
      <c r="BMG9" s="367"/>
      <c r="BMI9" s="367"/>
      <c r="BMK9" s="367"/>
      <c r="BMM9" s="367"/>
      <c r="BMO9" s="367"/>
      <c r="BMQ9" s="367"/>
      <c r="BMS9" s="367"/>
      <c r="BMU9" s="367"/>
      <c r="BMW9" s="367"/>
      <c r="BMY9" s="367"/>
      <c r="BNA9" s="367"/>
      <c r="BNC9" s="367"/>
      <c r="BNE9" s="367"/>
      <c r="BNG9" s="367"/>
      <c r="BNI9" s="367"/>
      <c r="BNK9" s="367"/>
      <c r="BNM9" s="367"/>
      <c r="BNO9" s="367"/>
      <c r="BNQ9" s="367"/>
      <c r="BNS9" s="367"/>
      <c r="BNU9" s="367"/>
      <c r="BNW9" s="367"/>
      <c r="BNY9" s="367"/>
      <c r="BOA9" s="367"/>
      <c r="BOC9" s="367"/>
      <c r="BOE9" s="367"/>
      <c r="BOG9" s="367"/>
      <c r="BOI9" s="367"/>
      <c r="BOK9" s="367"/>
      <c r="BOM9" s="367"/>
      <c r="BOO9" s="367"/>
      <c r="BOQ9" s="367"/>
      <c r="BOS9" s="367"/>
      <c r="BOU9" s="367"/>
      <c r="BOW9" s="367"/>
      <c r="BOY9" s="367"/>
      <c r="BPA9" s="367"/>
      <c r="BPC9" s="367"/>
      <c r="BPE9" s="367"/>
      <c r="BPG9" s="367"/>
      <c r="BPI9" s="367"/>
      <c r="BPK9" s="367"/>
      <c r="BPM9" s="367"/>
      <c r="BPO9" s="367"/>
      <c r="BPQ9" s="367"/>
      <c r="BPS9" s="367"/>
      <c r="BPU9" s="367"/>
      <c r="BPW9" s="367"/>
      <c r="BPY9" s="367"/>
      <c r="BQA9" s="367"/>
      <c r="BQC9" s="367"/>
      <c r="BQE9" s="367"/>
      <c r="BQG9" s="367"/>
      <c r="BQI9" s="367"/>
      <c r="BQK9" s="367"/>
      <c r="BQM9" s="367"/>
      <c r="BQO9" s="367"/>
      <c r="BQQ9" s="367"/>
      <c r="BQS9" s="367"/>
      <c r="BQU9" s="367"/>
      <c r="BQW9" s="367"/>
      <c r="BQY9" s="367"/>
      <c r="BRA9" s="367"/>
      <c r="BRC9" s="367"/>
      <c r="BRE9" s="367"/>
      <c r="BRG9" s="367"/>
      <c r="BRI9" s="367"/>
      <c r="BRK9" s="367"/>
      <c r="BRM9" s="367"/>
      <c r="BRO9" s="367"/>
      <c r="BRQ9" s="367"/>
      <c r="BRS9" s="367"/>
      <c r="BRU9" s="367"/>
      <c r="BRW9" s="367"/>
      <c r="BRY9" s="367"/>
      <c r="BSA9" s="367"/>
      <c r="BSC9" s="367"/>
      <c r="BSE9" s="367"/>
      <c r="BSG9" s="367"/>
      <c r="BSI9" s="367"/>
      <c r="BSK9" s="367"/>
      <c r="BSM9" s="367"/>
      <c r="BSO9" s="367"/>
      <c r="BSQ9" s="367"/>
      <c r="BSS9" s="367"/>
      <c r="BSU9" s="367"/>
      <c r="BSW9" s="367"/>
      <c r="BSY9" s="367"/>
      <c r="BTA9" s="367"/>
      <c r="BTC9" s="367"/>
      <c r="BTE9" s="367"/>
      <c r="BTG9" s="367"/>
      <c r="BTI9" s="367"/>
      <c r="BTK9" s="367"/>
      <c r="BTM9" s="367"/>
      <c r="BTO9" s="367"/>
      <c r="BTQ9" s="367"/>
      <c r="BTS9" s="367"/>
      <c r="BTU9" s="367"/>
      <c r="BTW9" s="367"/>
      <c r="BTY9" s="367"/>
      <c r="BUA9" s="367"/>
      <c r="BUC9" s="367"/>
      <c r="BUE9" s="367"/>
      <c r="BUG9" s="367"/>
      <c r="BUI9" s="367"/>
      <c r="BUK9" s="367"/>
      <c r="BUM9" s="367"/>
      <c r="BUO9" s="367"/>
      <c r="BUQ9" s="367"/>
      <c r="BUS9" s="367"/>
      <c r="BUU9" s="367"/>
      <c r="BUW9" s="367"/>
      <c r="BUY9" s="367"/>
      <c r="BVA9" s="367"/>
      <c r="BVC9" s="367"/>
      <c r="BVE9" s="367"/>
      <c r="BVG9" s="367"/>
      <c r="BVI9" s="367"/>
      <c r="BVK9" s="367"/>
      <c r="BVM9" s="367"/>
      <c r="BVO9" s="367"/>
      <c r="BVQ9" s="367"/>
      <c r="BVS9" s="367"/>
      <c r="BVU9" s="367"/>
      <c r="BVW9" s="367"/>
      <c r="BVY9" s="367"/>
      <c r="BWA9" s="367"/>
      <c r="BWC9" s="367"/>
      <c r="BWE9" s="367"/>
      <c r="BWG9" s="367"/>
      <c r="BWI9" s="367"/>
      <c r="BWK9" s="367"/>
      <c r="BWM9" s="367"/>
      <c r="BWO9" s="367"/>
      <c r="BWQ9" s="367"/>
      <c r="BWS9" s="367"/>
      <c r="BWU9" s="367"/>
      <c r="BWW9" s="367"/>
      <c r="BWY9" s="367"/>
      <c r="BXA9" s="367"/>
      <c r="BXC9" s="367"/>
      <c r="BXE9" s="367"/>
      <c r="BXG9" s="367"/>
      <c r="BXI9" s="367"/>
      <c r="BXK9" s="367"/>
      <c r="BXM9" s="367"/>
      <c r="BXO9" s="367"/>
      <c r="BXQ9" s="367"/>
      <c r="BXS9" s="367"/>
      <c r="BXU9" s="367"/>
      <c r="BXW9" s="367"/>
      <c r="BXY9" s="367"/>
      <c r="BYA9" s="367"/>
      <c r="BYC9" s="367"/>
      <c r="BYE9" s="367"/>
      <c r="BYG9" s="367"/>
      <c r="BYI9" s="367"/>
      <c r="BYK9" s="367"/>
      <c r="BYM9" s="367"/>
      <c r="BYO9" s="367"/>
      <c r="BYQ9" s="367"/>
      <c r="BYS9" s="367"/>
      <c r="BYU9" s="367"/>
      <c r="BYW9" s="367"/>
      <c r="BYY9" s="367"/>
      <c r="BZA9" s="367"/>
      <c r="BZC9" s="367"/>
      <c r="BZE9" s="367"/>
      <c r="BZG9" s="367"/>
      <c r="BZI9" s="367"/>
      <c r="BZK9" s="367"/>
      <c r="BZM9" s="367"/>
      <c r="BZO9" s="367"/>
      <c r="BZQ9" s="367"/>
      <c r="BZS9" s="367"/>
      <c r="BZU9" s="367"/>
      <c r="BZW9" s="367"/>
      <c r="BZY9" s="367"/>
      <c r="CAA9" s="367"/>
      <c r="CAC9" s="367"/>
      <c r="CAE9" s="367"/>
      <c r="CAG9" s="367"/>
      <c r="CAI9" s="367"/>
      <c r="CAK9" s="367"/>
      <c r="CAM9" s="367"/>
      <c r="CAO9" s="367"/>
      <c r="CAQ9" s="367"/>
      <c r="CAS9" s="367"/>
      <c r="CAU9" s="367"/>
      <c r="CAW9" s="367"/>
      <c r="CAY9" s="367"/>
      <c r="CBA9" s="367"/>
      <c r="CBC9" s="367"/>
      <c r="CBE9" s="367"/>
      <c r="CBG9" s="367"/>
      <c r="CBI9" s="367"/>
      <c r="CBK9" s="367"/>
      <c r="CBM9" s="367"/>
      <c r="CBO9" s="367"/>
      <c r="CBQ9" s="367"/>
      <c r="CBS9" s="367"/>
      <c r="CBU9" s="367"/>
      <c r="CBW9" s="367"/>
      <c r="CBY9" s="367"/>
      <c r="CCA9" s="367"/>
      <c r="CCC9" s="367"/>
      <c r="CCE9" s="367"/>
      <c r="CCG9" s="367"/>
      <c r="CCI9" s="367"/>
      <c r="CCK9" s="367"/>
      <c r="CCM9" s="367"/>
      <c r="CCO9" s="367"/>
      <c r="CCQ9" s="367"/>
      <c r="CCS9" s="367"/>
      <c r="CCU9" s="367"/>
      <c r="CCW9" s="367"/>
      <c r="CCY9" s="367"/>
      <c r="CDA9" s="367"/>
      <c r="CDC9" s="367"/>
      <c r="CDE9" s="367"/>
      <c r="CDG9" s="367"/>
      <c r="CDI9" s="367"/>
      <c r="CDK9" s="367"/>
      <c r="CDM9" s="367"/>
      <c r="CDO9" s="367"/>
      <c r="CDQ9" s="367"/>
      <c r="CDS9" s="367"/>
      <c r="CDU9" s="367"/>
      <c r="CDW9" s="367"/>
      <c r="CDY9" s="367"/>
      <c r="CEA9" s="367"/>
      <c r="CEC9" s="367"/>
      <c r="CEE9" s="367"/>
      <c r="CEG9" s="367"/>
      <c r="CEI9" s="367"/>
      <c r="CEK9" s="367"/>
      <c r="CEM9" s="367"/>
      <c r="CEO9" s="367"/>
      <c r="CEQ9" s="367"/>
      <c r="CES9" s="367"/>
      <c r="CEU9" s="367"/>
      <c r="CEW9" s="367"/>
      <c r="CEY9" s="367"/>
      <c r="CFA9" s="367"/>
      <c r="CFC9" s="367"/>
      <c r="CFE9" s="367"/>
      <c r="CFG9" s="367"/>
      <c r="CFI9" s="367"/>
      <c r="CFK9" s="367"/>
      <c r="CFM9" s="367"/>
      <c r="CFO9" s="367"/>
      <c r="CFQ9" s="367"/>
      <c r="CFS9" s="367"/>
      <c r="CFU9" s="367"/>
      <c r="CFW9" s="367"/>
      <c r="CFY9" s="367"/>
      <c r="CGA9" s="367"/>
      <c r="CGC9" s="367"/>
      <c r="CGE9" s="367"/>
      <c r="CGG9" s="367"/>
      <c r="CGI9" s="367"/>
      <c r="CGK9" s="367"/>
      <c r="CGM9" s="367"/>
      <c r="CGO9" s="367"/>
      <c r="CGQ9" s="367"/>
      <c r="CGS9" s="367"/>
      <c r="CGU9" s="367"/>
      <c r="CGW9" s="367"/>
      <c r="CGY9" s="367"/>
      <c r="CHA9" s="367"/>
      <c r="CHC9" s="367"/>
      <c r="CHE9" s="367"/>
      <c r="CHG9" s="367"/>
      <c r="CHI9" s="367"/>
      <c r="CHK9" s="367"/>
      <c r="CHM9" s="367"/>
      <c r="CHO9" s="367"/>
      <c r="CHQ9" s="367"/>
      <c r="CHS9" s="367"/>
      <c r="CHU9" s="367"/>
      <c r="CHW9" s="367"/>
      <c r="CHY9" s="367"/>
      <c r="CIA9" s="367"/>
      <c r="CIC9" s="367"/>
      <c r="CIE9" s="367"/>
      <c r="CIG9" s="367"/>
      <c r="CII9" s="367"/>
      <c r="CIK9" s="367"/>
      <c r="CIM9" s="367"/>
      <c r="CIO9" s="367"/>
      <c r="CIQ9" s="367"/>
      <c r="CIS9" s="367"/>
      <c r="CIU9" s="367"/>
      <c r="CIW9" s="367"/>
      <c r="CIY9" s="367"/>
      <c r="CJA9" s="367"/>
      <c r="CJC9" s="367"/>
      <c r="CJE9" s="367"/>
      <c r="CJG9" s="367"/>
      <c r="CJI9" s="367"/>
      <c r="CJK9" s="367"/>
      <c r="CJM9" s="367"/>
      <c r="CJO9" s="367"/>
      <c r="CJQ9" s="367"/>
      <c r="CJS9" s="367"/>
      <c r="CJU9" s="367"/>
      <c r="CJW9" s="367"/>
      <c r="CJY9" s="367"/>
      <c r="CKA9" s="367"/>
      <c r="CKC9" s="367"/>
      <c r="CKE9" s="367"/>
      <c r="CKG9" s="367"/>
      <c r="CKI9" s="367"/>
      <c r="CKK9" s="367"/>
      <c r="CKM9" s="367"/>
      <c r="CKO9" s="367"/>
      <c r="CKQ9" s="367"/>
      <c r="CKS9" s="367"/>
      <c r="CKU9" s="367"/>
      <c r="CKW9" s="367"/>
      <c r="CKY9" s="367"/>
      <c r="CLA9" s="367"/>
      <c r="CLC9" s="367"/>
      <c r="CLE9" s="367"/>
      <c r="CLG9" s="367"/>
      <c r="CLI9" s="367"/>
      <c r="CLK9" s="367"/>
      <c r="CLM9" s="367"/>
      <c r="CLO9" s="367"/>
      <c r="CLQ9" s="367"/>
      <c r="CLS9" s="367"/>
      <c r="CLU9" s="367"/>
      <c r="CLW9" s="367"/>
      <c r="CLY9" s="367"/>
      <c r="CMA9" s="367"/>
      <c r="CMC9" s="367"/>
      <c r="CME9" s="367"/>
      <c r="CMG9" s="367"/>
      <c r="CMI9" s="367"/>
      <c r="CMK9" s="367"/>
      <c r="CMM9" s="367"/>
      <c r="CMO9" s="367"/>
      <c r="CMQ9" s="367"/>
      <c r="CMS9" s="367"/>
      <c r="CMU9" s="367"/>
      <c r="CMW9" s="367"/>
      <c r="CMY9" s="367"/>
      <c r="CNA9" s="367"/>
      <c r="CNC9" s="367"/>
      <c r="CNE9" s="367"/>
      <c r="CNG9" s="367"/>
      <c r="CNI9" s="367"/>
      <c r="CNK9" s="367"/>
      <c r="CNM9" s="367"/>
      <c r="CNO9" s="367"/>
      <c r="CNQ9" s="367"/>
      <c r="CNS9" s="367"/>
      <c r="CNU9" s="367"/>
      <c r="CNW9" s="367"/>
      <c r="CNY9" s="367"/>
      <c r="COA9" s="367"/>
      <c r="COC9" s="367"/>
      <c r="COE9" s="367"/>
      <c r="COG9" s="367"/>
      <c r="COI9" s="367"/>
      <c r="COK9" s="367"/>
      <c r="COM9" s="367"/>
      <c r="COO9" s="367"/>
      <c r="COQ9" s="367"/>
      <c r="COS9" s="367"/>
      <c r="COU9" s="367"/>
      <c r="COW9" s="367"/>
      <c r="COY9" s="367"/>
      <c r="CPA9" s="367"/>
      <c r="CPC9" s="367"/>
      <c r="CPE9" s="367"/>
      <c r="CPG9" s="367"/>
      <c r="CPI9" s="367"/>
      <c r="CPK9" s="367"/>
      <c r="CPM9" s="367"/>
      <c r="CPO9" s="367"/>
      <c r="CPQ9" s="367"/>
      <c r="CPS9" s="367"/>
      <c r="CPU9" s="367"/>
      <c r="CPW9" s="367"/>
      <c r="CPY9" s="367"/>
      <c r="CQA9" s="367"/>
      <c r="CQC9" s="367"/>
      <c r="CQE9" s="367"/>
      <c r="CQG9" s="367"/>
      <c r="CQI9" s="367"/>
      <c r="CQK9" s="367"/>
      <c r="CQM9" s="367"/>
      <c r="CQO9" s="367"/>
      <c r="CQQ9" s="367"/>
      <c r="CQS9" s="367"/>
      <c r="CQU9" s="367"/>
      <c r="CQW9" s="367"/>
      <c r="CQY9" s="367"/>
      <c r="CRA9" s="367"/>
      <c r="CRC9" s="367"/>
      <c r="CRE9" s="367"/>
      <c r="CRG9" s="367"/>
      <c r="CRI9" s="367"/>
      <c r="CRK9" s="367"/>
      <c r="CRM9" s="367"/>
      <c r="CRO9" s="367"/>
      <c r="CRQ9" s="367"/>
      <c r="CRS9" s="367"/>
      <c r="CRU9" s="367"/>
      <c r="CRW9" s="367"/>
      <c r="CRY9" s="367"/>
      <c r="CSA9" s="367"/>
      <c r="CSC9" s="367"/>
      <c r="CSE9" s="367"/>
      <c r="CSG9" s="367"/>
      <c r="CSI9" s="367"/>
      <c r="CSK9" s="367"/>
      <c r="CSM9" s="367"/>
      <c r="CSO9" s="367"/>
      <c r="CSQ9" s="367"/>
      <c r="CSS9" s="367"/>
      <c r="CSU9" s="367"/>
      <c r="CSW9" s="367"/>
      <c r="CSY9" s="367"/>
      <c r="CTA9" s="367"/>
      <c r="CTC9" s="367"/>
      <c r="CTE9" s="367"/>
      <c r="CTG9" s="367"/>
      <c r="CTI9" s="367"/>
      <c r="CTK9" s="367"/>
      <c r="CTM9" s="367"/>
      <c r="CTO9" s="367"/>
      <c r="CTQ9" s="367"/>
      <c r="CTS9" s="367"/>
      <c r="CTU9" s="367"/>
      <c r="CTW9" s="367"/>
      <c r="CTY9" s="367"/>
      <c r="CUA9" s="367"/>
      <c r="CUC9" s="367"/>
      <c r="CUE9" s="367"/>
      <c r="CUG9" s="367"/>
      <c r="CUI9" s="367"/>
      <c r="CUK9" s="367"/>
      <c r="CUM9" s="367"/>
      <c r="CUO9" s="367"/>
      <c r="CUQ9" s="367"/>
      <c r="CUS9" s="367"/>
      <c r="CUU9" s="367"/>
      <c r="CUW9" s="367"/>
      <c r="CUY9" s="367"/>
      <c r="CVA9" s="367"/>
      <c r="CVC9" s="367"/>
      <c r="CVE9" s="367"/>
      <c r="CVG9" s="367"/>
      <c r="CVI9" s="367"/>
      <c r="CVK9" s="367"/>
      <c r="CVM9" s="367"/>
      <c r="CVO9" s="367"/>
      <c r="CVQ9" s="367"/>
      <c r="CVS9" s="367"/>
      <c r="CVU9" s="367"/>
      <c r="CVW9" s="367"/>
      <c r="CVY9" s="367"/>
      <c r="CWA9" s="367"/>
      <c r="CWC9" s="367"/>
      <c r="CWE9" s="367"/>
      <c r="CWG9" s="367"/>
      <c r="CWI9" s="367"/>
      <c r="CWK9" s="367"/>
      <c r="CWM9" s="367"/>
      <c r="CWO9" s="367"/>
      <c r="CWQ9" s="367"/>
      <c r="CWS9" s="367"/>
      <c r="CWU9" s="367"/>
      <c r="CWW9" s="367"/>
      <c r="CWY9" s="367"/>
      <c r="CXA9" s="367"/>
      <c r="CXC9" s="367"/>
      <c r="CXE9" s="367"/>
      <c r="CXG9" s="367"/>
      <c r="CXI9" s="367"/>
      <c r="CXK9" s="367"/>
      <c r="CXM9" s="367"/>
      <c r="CXO9" s="367"/>
      <c r="CXQ9" s="367"/>
      <c r="CXS9" s="367"/>
      <c r="CXU9" s="367"/>
      <c r="CXW9" s="367"/>
      <c r="CXY9" s="367"/>
      <c r="CYA9" s="367"/>
      <c r="CYC9" s="367"/>
      <c r="CYE9" s="367"/>
      <c r="CYG9" s="367"/>
      <c r="CYI9" s="367"/>
      <c r="CYK9" s="367"/>
      <c r="CYM9" s="367"/>
      <c r="CYO9" s="367"/>
      <c r="CYQ9" s="367"/>
      <c r="CYS9" s="367"/>
      <c r="CYU9" s="367"/>
      <c r="CYW9" s="367"/>
      <c r="CYY9" s="367"/>
      <c r="CZA9" s="367"/>
      <c r="CZC9" s="367"/>
      <c r="CZE9" s="367"/>
      <c r="CZG9" s="367"/>
      <c r="CZI9" s="367"/>
      <c r="CZK9" s="367"/>
      <c r="CZM9" s="367"/>
      <c r="CZO9" s="367"/>
      <c r="CZQ9" s="367"/>
      <c r="CZS9" s="367"/>
      <c r="CZU9" s="367"/>
      <c r="CZW9" s="367"/>
      <c r="CZY9" s="367"/>
      <c r="DAA9" s="367"/>
      <c r="DAC9" s="367"/>
      <c r="DAE9" s="367"/>
      <c r="DAG9" s="367"/>
      <c r="DAI9" s="367"/>
      <c r="DAK9" s="367"/>
      <c r="DAM9" s="367"/>
      <c r="DAO9" s="367"/>
      <c r="DAQ9" s="367"/>
      <c r="DAS9" s="367"/>
      <c r="DAU9" s="367"/>
      <c r="DAW9" s="367"/>
      <c r="DAY9" s="367"/>
      <c r="DBA9" s="367"/>
      <c r="DBC9" s="367"/>
      <c r="DBE9" s="367"/>
      <c r="DBG9" s="367"/>
      <c r="DBI9" s="367"/>
      <c r="DBK9" s="367"/>
      <c r="DBM9" s="367"/>
      <c r="DBO9" s="367"/>
      <c r="DBQ9" s="367"/>
      <c r="DBS9" s="367"/>
      <c r="DBU9" s="367"/>
      <c r="DBW9" s="367"/>
      <c r="DBY9" s="367"/>
      <c r="DCA9" s="367"/>
      <c r="DCC9" s="367"/>
      <c r="DCE9" s="367"/>
      <c r="DCG9" s="367"/>
      <c r="DCI9" s="367"/>
      <c r="DCK9" s="367"/>
      <c r="DCM9" s="367"/>
      <c r="DCO9" s="367"/>
      <c r="DCQ9" s="367"/>
      <c r="DCS9" s="367"/>
      <c r="DCU9" s="367"/>
      <c r="DCW9" s="367"/>
      <c r="DCY9" s="367"/>
      <c r="DDA9" s="367"/>
      <c r="DDC9" s="367"/>
      <c r="DDE9" s="367"/>
      <c r="DDG9" s="367"/>
      <c r="DDI9" s="367"/>
      <c r="DDK9" s="367"/>
      <c r="DDM9" s="367"/>
      <c r="DDO9" s="367"/>
      <c r="DDQ9" s="367"/>
      <c r="DDS9" s="367"/>
      <c r="DDU9" s="367"/>
      <c r="DDW9" s="367"/>
      <c r="DDY9" s="367"/>
      <c r="DEA9" s="367"/>
      <c r="DEC9" s="367"/>
      <c r="DEE9" s="367"/>
      <c r="DEG9" s="367"/>
      <c r="DEI9" s="367"/>
      <c r="DEK9" s="367"/>
      <c r="DEM9" s="367"/>
      <c r="DEO9" s="367"/>
      <c r="DEQ9" s="367"/>
      <c r="DES9" s="367"/>
      <c r="DEU9" s="367"/>
      <c r="DEW9" s="367"/>
      <c r="DEY9" s="367"/>
      <c r="DFA9" s="367"/>
      <c r="DFC9" s="367"/>
      <c r="DFE9" s="367"/>
      <c r="DFG9" s="367"/>
      <c r="DFI9" s="367"/>
      <c r="DFK9" s="367"/>
      <c r="DFM9" s="367"/>
      <c r="DFO9" s="367"/>
      <c r="DFQ9" s="367"/>
      <c r="DFS9" s="367"/>
      <c r="DFU9" s="367"/>
      <c r="DFW9" s="367"/>
      <c r="DFY9" s="367"/>
      <c r="DGA9" s="367"/>
      <c r="DGC9" s="367"/>
      <c r="DGE9" s="367"/>
      <c r="DGG9" s="367"/>
      <c r="DGI9" s="367"/>
      <c r="DGK9" s="367"/>
      <c r="DGM9" s="367"/>
      <c r="DGO9" s="367"/>
      <c r="DGQ9" s="367"/>
      <c r="DGS9" s="367"/>
      <c r="DGU9" s="367"/>
      <c r="DGW9" s="367"/>
      <c r="DGY9" s="367"/>
      <c r="DHA9" s="367"/>
      <c r="DHC9" s="367"/>
      <c r="DHE9" s="367"/>
      <c r="DHG9" s="367"/>
      <c r="DHI9" s="367"/>
      <c r="DHK9" s="367"/>
      <c r="DHM9" s="367"/>
      <c r="DHO9" s="367"/>
      <c r="DHQ9" s="367"/>
      <c r="DHS9" s="367"/>
      <c r="DHU9" s="367"/>
      <c r="DHW9" s="367"/>
      <c r="DHY9" s="367"/>
      <c r="DIA9" s="367"/>
      <c r="DIC9" s="367"/>
      <c r="DIE9" s="367"/>
      <c r="DIG9" s="367"/>
      <c r="DII9" s="367"/>
      <c r="DIK9" s="367"/>
      <c r="DIM9" s="367"/>
      <c r="DIO9" s="367"/>
      <c r="DIQ9" s="367"/>
      <c r="DIS9" s="367"/>
      <c r="DIU9" s="367"/>
      <c r="DIW9" s="367"/>
      <c r="DIY9" s="367"/>
      <c r="DJA9" s="367"/>
      <c r="DJC9" s="367"/>
      <c r="DJE9" s="367"/>
      <c r="DJG9" s="367"/>
      <c r="DJI9" s="367"/>
      <c r="DJK9" s="367"/>
      <c r="DJM9" s="367"/>
      <c r="DJO9" s="367"/>
      <c r="DJQ9" s="367"/>
      <c r="DJS9" s="367"/>
      <c r="DJU9" s="367"/>
      <c r="DJW9" s="367"/>
      <c r="DJY9" s="367"/>
      <c r="DKA9" s="367"/>
      <c r="DKC9" s="367"/>
      <c r="DKE9" s="367"/>
      <c r="DKG9" s="367"/>
      <c r="DKI9" s="367"/>
      <c r="DKK9" s="367"/>
      <c r="DKM9" s="367"/>
      <c r="DKO9" s="367"/>
      <c r="DKQ9" s="367"/>
      <c r="DKS9" s="367"/>
      <c r="DKU9" s="367"/>
      <c r="DKW9" s="367"/>
      <c r="DKY9" s="367"/>
      <c r="DLA9" s="367"/>
      <c r="DLC9" s="367"/>
      <c r="DLE9" s="367"/>
      <c r="DLG9" s="367"/>
      <c r="DLI9" s="367"/>
      <c r="DLK9" s="367"/>
      <c r="DLM9" s="367"/>
      <c r="DLO9" s="367"/>
      <c r="DLQ9" s="367"/>
      <c r="DLS9" s="367"/>
      <c r="DLU9" s="367"/>
      <c r="DLW9" s="367"/>
      <c r="DLY9" s="367"/>
      <c r="DMA9" s="367"/>
      <c r="DMC9" s="367"/>
      <c r="DME9" s="367"/>
      <c r="DMG9" s="367"/>
      <c r="DMI9" s="367"/>
      <c r="DMK9" s="367"/>
      <c r="DMM9" s="367"/>
      <c r="DMO9" s="367"/>
      <c r="DMQ9" s="367"/>
      <c r="DMS9" s="367"/>
      <c r="DMU9" s="367"/>
      <c r="DMW9" s="367"/>
      <c r="DMY9" s="367"/>
      <c r="DNA9" s="367"/>
      <c r="DNC9" s="367"/>
      <c r="DNE9" s="367"/>
      <c r="DNG9" s="367"/>
      <c r="DNI9" s="367"/>
      <c r="DNK9" s="367"/>
      <c r="DNM9" s="367"/>
      <c r="DNO9" s="367"/>
      <c r="DNQ9" s="367"/>
      <c r="DNS9" s="367"/>
      <c r="DNU9" s="367"/>
      <c r="DNW9" s="367"/>
      <c r="DNY9" s="367"/>
      <c r="DOA9" s="367"/>
      <c r="DOC9" s="367"/>
      <c r="DOE9" s="367"/>
      <c r="DOG9" s="367"/>
      <c r="DOI9" s="367"/>
      <c r="DOK9" s="367"/>
      <c r="DOM9" s="367"/>
      <c r="DOO9" s="367"/>
      <c r="DOQ9" s="367"/>
      <c r="DOS9" s="367"/>
      <c r="DOU9" s="367"/>
      <c r="DOW9" s="367"/>
      <c r="DOY9" s="367"/>
      <c r="DPA9" s="367"/>
      <c r="DPC9" s="367"/>
      <c r="DPE9" s="367"/>
      <c r="DPG9" s="367"/>
      <c r="DPI9" s="367"/>
      <c r="DPK9" s="367"/>
      <c r="DPM9" s="367"/>
      <c r="DPO9" s="367"/>
      <c r="DPQ9" s="367"/>
      <c r="DPS9" s="367"/>
      <c r="DPU9" s="367"/>
      <c r="DPW9" s="367"/>
      <c r="DPY9" s="367"/>
      <c r="DQA9" s="367"/>
      <c r="DQC9" s="367"/>
      <c r="DQE9" s="367"/>
      <c r="DQG9" s="367"/>
      <c r="DQI9" s="367"/>
      <c r="DQK9" s="367"/>
      <c r="DQM9" s="367"/>
      <c r="DQO9" s="367"/>
      <c r="DQQ9" s="367"/>
      <c r="DQS9" s="367"/>
      <c r="DQU9" s="367"/>
      <c r="DQW9" s="367"/>
      <c r="DQY9" s="367"/>
      <c r="DRA9" s="367"/>
      <c r="DRC9" s="367"/>
      <c r="DRE9" s="367"/>
      <c r="DRG9" s="367"/>
      <c r="DRI9" s="367"/>
      <c r="DRK9" s="367"/>
      <c r="DRM9" s="367"/>
      <c r="DRO9" s="367"/>
      <c r="DRQ9" s="367"/>
      <c r="DRS9" s="367"/>
      <c r="DRU9" s="367"/>
      <c r="DRW9" s="367"/>
      <c r="DRY9" s="367"/>
      <c r="DSA9" s="367"/>
      <c r="DSC9" s="367"/>
      <c r="DSE9" s="367"/>
      <c r="DSG9" s="367"/>
      <c r="DSI9" s="367"/>
      <c r="DSK9" s="367"/>
      <c r="DSM9" s="367"/>
      <c r="DSO9" s="367"/>
      <c r="DSQ9" s="367"/>
      <c r="DSS9" s="367"/>
      <c r="DSU9" s="367"/>
      <c r="DSW9" s="367"/>
      <c r="DSY9" s="367"/>
      <c r="DTA9" s="367"/>
      <c r="DTC9" s="367"/>
      <c r="DTE9" s="367"/>
      <c r="DTG9" s="367"/>
      <c r="DTI9" s="367"/>
      <c r="DTK9" s="367"/>
      <c r="DTM9" s="367"/>
      <c r="DTO9" s="367"/>
      <c r="DTQ9" s="367"/>
      <c r="DTS9" s="367"/>
      <c r="DTU9" s="367"/>
      <c r="DTW9" s="367"/>
      <c r="DTY9" s="367"/>
      <c r="DUA9" s="367"/>
      <c r="DUC9" s="367"/>
      <c r="DUE9" s="367"/>
      <c r="DUG9" s="367"/>
      <c r="DUI9" s="367"/>
      <c r="DUK9" s="367"/>
      <c r="DUM9" s="367"/>
      <c r="DUO9" s="367"/>
      <c r="DUQ9" s="367"/>
      <c r="DUS9" s="367"/>
      <c r="DUU9" s="367"/>
      <c r="DUW9" s="367"/>
      <c r="DUY9" s="367"/>
      <c r="DVA9" s="367"/>
      <c r="DVC9" s="367"/>
      <c r="DVE9" s="367"/>
      <c r="DVG9" s="367"/>
      <c r="DVI9" s="367"/>
      <c r="DVK9" s="367"/>
      <c r="DVM9" s="367"/>
      <c r="DVO9" s="367"/>
      <c r="DVQ9" s="367"/>
      <c r="DVS9" s="367"/>
      <c r="DVU9" s="367"/>
      <c r="DVW9" s="367"/>
      <c r="DVY9" s="367"/>
      <c r="DWA9" s="367"/>
      <c r="DWC9" s="367"/>
      <c r="DWE9" s="367"/>
      <c r="DWG9" s="367"/>
      <c r="DWI9" s="367"/>
      <c r="DWK9" s="367"/>
      <c r="DWM9" s="367"/>
      <c r="DWO9" s="367"/>
      <c r="DWQ9" s="367"/>
      <c r="DWS9" s="367"/>
      <c r="DWU9" s="367"/>
      <c r="DWW9" s="367"/>
      <c r="DWY9" s="367"/>
      <c r="DXA9" s="367"/>
      <c r="DXC9" s="367"/>
      <c r="DXE9" s="367"/>
      <c r="DXG9" s="367"/>
      <c r="DXI9" s="367"/>
      <c r="DXK9" s="367"/>
      <c r="DXM9" s="367"/>
      <c r="DXO9" s="367"/>
      <c r="DXQ9" s="367"/>
      <c r="DXS9" s="367"/>
      <c r="DXU9" s="367"/>
      <c r="DXW9" s="367"/>
      <c r="DXY9" s="367"/>
      <c r="DYA9" s="367"/>
      <c r="DYC9" s="367"/>
      <c r="DYE9" s="367"/>
      <c r="DYG9" s="367"/>
      <c r="DYI9" s="367"/>
      <c r="DYK9" s="367"/>
      <c r="DYM9" s="367"/>
      <c r="DYO9" s="367"/>
      <c r="DYQ9" s="367"/>
      <c r="DYS9" s="367"/>
      <c r="DYU9" s="367"/>
      <c r="DYW9" s="367"/>
      <c r="DYY9" s="367"/>
      <c r="DZA9" s="367"/>
      <c r="DZC9" s="367"/>
      <c r="DZE9" s="367"/>
      <c r="DZG9" s="367"/>
      <c r="DZI9" s="367"/>
      <c r="DZK9" s="367"/>
      <c r="DZM9" s="367"/>
      <c r="DZO9" s="367"/>
      <c r="DZQ9" s="367"/>
      <c r="DZS9" s="367"/>
      <c r="DZU9" s="367"/>
      <c r="DZW9" s="367"/>
      <c r="DZY9" s="367"/>
      <c r="EAA9" s="367"/>
      <c r="EAC9" s="367"/>
      <c r="EAE9" s="367"/>
      <c r="EAG9" s="367"/>
      <c r="EAI9" s="367"/>
      <c r="EAK9" s="367"/>
      <c r="EAM9" s="367"/>
      <c r="EAO9" s="367"/>
      <c r="EAQ9" s="367"/>
      <c r="EAS9" s="367"/>
      <c r="EAU9" s="367"/>
      <c r="EAW9" s="367"/>
      <c r="EAY9" s="367"/>
      <c r="EBA9" s="367"/>
      <c r="EBC9" s="367"/>
      <c r="EBE9" s="367"/>
      <c r="EBG9" s="367"/>
      <c r="EBI9" s="367"/>
      <c r="EBK9" s="367"/>
      <c r="EBM9" s="367"/>
      <c r="EBO9" s="367"/>
      <c r="EBQ9" s="367"/>
      <c r="EBS9" s="367"/>
      <c r="EBU9" s="367"/>
      <c r="EBW9" s="367"/>
      <c r="EBY9" s="367"/>
      <c r="ECA9" s="367"/>
      <c r="ECC9" s="367"/>
      <c r="ECE9" s="367"/>
      <c r="ECG9" s="367"/>
      <c r="ECI9" s="367"/>
      <c r="ECK9" s="367"/>
      <c r="ECM9" s="367"/>
      <c r="ECO9" s="367"/>
      <c r="ECQ9" s="367"/>
      <c r="ECS9" s="367"/>
      <c r="ECU9" s="367"/>
      <c r="ECW9" s="367"/>
      <c r="ECY9" s="367"/>
      <c r="EDA9" s="367"/>
      <c r="EDC9" s="367"/>
      <c r="EDE9" s="367"/>
      <c r="EDG9" s="367"/>
      <c r="EDI9" s="367"/>
      <c r="EDK9" s="367"/>
      <c r="EDM9" s="367"/>
      <c r="EDO9" s="367"/>
      <c r="EDQ9" s="367"/>
      <c r="EDS9" s="367"/>
      <c r="EDU9" s="367"/>
      <c r="EDW9" s="367"/>
      <c r="EDY9" s="367"/>
      <c r="EEA9" s="367"/>
      <c r="EEC9" s="367"/>
      <c r="EEE9" s="367"/>
      <c r="EEG9" s="367"/>
      <c r="EEI9" s="367"/>
      <c r="EEK9" s="367"/>
      <c r="EEM9" s="367"/>
      <c r="EEO9" s="367"/>
      <c r="EEQ9" s="367"/>
      <c r="EES9" s="367"/>
      <c r="EEU9" s="367"/>
      <c r="EEW9" s="367"/>
      <c r="EEY9" s="367"/>
      <c r="EFA9" s="367"/>
      <c r="EFC9" s="367"/>
      <c r="EFE9" s="367"/>
      <c r="EFG9" s="367"/>
      <c r="EFI9" s="367"/>
      <c r="EFK9" s="367"/>
      <c r="EFM9" s="367"/>
      <c r="EFO9" s="367"/>
      <c r="EFQ9" s="367"/>
      <c r="EFS9" s="367"/>
      <c r="EFU9" s="367"/>
      <c r="EFW9" s="367"/>
      <c r="EFY9" s="367"/>
      <c r="EGA9" s="367"/>
      <c r="EGC9" s="367"/>
      <c r="EGE9" s="367"/>
      <c r="EGG9" s="367"/>
      <c r="EGI9" s="367"/>
      <c r="EGK9" s="367"/>
      <c r="EGM9" s="367"/>
      <c r="EGO9" s="367"/>
      <c r="EGQ9" s="367"/>
      <c r="EGS9" s="367"/>
      <c r="EGU9" s="367"/>
      <c r="EGW9" s="367"/>
      <c r="EGY9" s="367"/>
      <c r="EHA9" s="367"/>
      <c r="EHC9" s="367"/>
      <c r="EHE9" s="367"/>
      <c r="EHG9" s="367"/>
      <c r="EHI9" s="367"/>
      <c r="EHK9" s="367"/>
      <c r="EHM9" s="367"/>
      <c r="EHO9" s="367"/>
      <c r="EHQ9" s="367"/>
      <c r="EHS9" s="367"/>
      <c r="EHU9" s="367"/>
      <c r="EHW9" s="367"/>
      <c r="EHY9" s="367"/>
      <c r="EIA9" s="367"/>
      <c r="EIC9" s="367"/>
      <c r="EIE9" s="367"/>
      <c r="EIG9" s="367"/>
      <c r="EII9" s="367"/>
      <c r="EIK9" s="367"/>
      <c r="EIM9" s="367"/>
      <c r="EIO9" s="367"/>
      <c r="EIQ9" s="367"/>
      <c r="EIS9" s="367"/>
      <c r="EIU9" s="367"/>
      <c r="EIW9" s="367"/>
      <c r="EIY9" s="367"/>
      <c r="EJA9" s="367"/>
      <c r="EJC9" s="367"/>
      <c r="EJE9" s="367"/>
      <c r="EJG9" s="367"/>
      <c r="EJI9" s="367"/>
      <c r="EJK9" s="367"/>
      <c r="EJM9" s="367"/>
      <c r="EJO9" s="367"/>
      <c r="EJQ9" s="367"/>
      <c r="EJS9" s="367"/>
      <c r="EJU9" s="367"/>
      <c r="EJW9" s="367"/>
      <c r="EJY9" s="367"/>
      <c r="EKA9" s="367"/>
      <c r="EKC9" s="367"/>
      <c r="EKE9" s="367"/>
      <c r="EKG9" s="367"/>
      <c r="EKI9" s="367"/>
      <c r="EKK9" s="367"/>
      <c r="EKM9" s="367"/>
      <c r="EKO9" s="367"/>
      <c r="EKQ9" s="367"/>
      <c r="EKS9" s="367"/>
      <c r="EKU9" s="367"/>
      <c r="EKW9" s="367"/>
      <c r="EKY9" s="367"/>
      <c r="ELA9" s="367"/>
      <c r="ELC9" s="367"/>
      <c r="ELE9" s="367"/>
      <c r="ELG9" s="367"/>
      <c r="ELI9" s="367"/>
      <c r="ELK9" s="367"/>
      <c r="ELM9" s="367"/>
      <c r="ELO9" s="367"/>
      <c r="ELQ9" s="367"/>
      <c r="ELS9" s="367"/>
      <c r="ELU9" s="367"/>
      <c r="ELW9" s="367"/>
      <c r="ELY9" s="367"/>
      <c r="EMA9" s="367"/>
      <c r="EMC9" s="367"/>
      <c r="EME9" s="367"/>
      <c r="EMG9" s="367"/>
      <c r="EMI9" s="367"/>
      <c r="EMK9" s="367"/>
      <c r="EMM9" s="367"/>
      <c r="EMO9" s="367"/>
      <c r="EMQ9" s="367"/>
      <c r="EMS9" s="367"/>
      <c r="EMU9" s="367"/>
      <c r="EMW9" s="367"/>
      <c r="EMY9" s="367"/>
      <c r="ENA9" s="367"/>
      <c r="ENC9" s="367"/>
      <c r="ENE9" s="367"/>
      <c r="ENG9" s="367"/>
      <c r="ENI9" s="367"/>
      <c r="ENK9" s="367"/>
      <c r="ENM9" s="367"/>
      <c r="ENO9" s="367"/>
      <c r="ENQ9" s="367"/>
      <c r="ENS9" s="367"/>
      <c r="ENU9" s="367"/>
      <c r="ENW9" s="367"/>
      <c r="ENY9" s="367"/>
      <c r="EOA9" s="367"/>
      <c r="EOC9" s="367"/>
      <c r="EOE9" s="367"/>
      <c r="EOG9" s="367"/>
      <c r="EOI9" s="367"/>
      <c r="EOK9" s="367"/>
      <c r="EOM9" s="367"/>
      <c r="EOO9" s="367"/>
      <c r="EOQ9" s="367"/>
      <c r="EOS9" s="367"/>
      <c r="EOU9" s="367"/>
      <c r="EOW9" s="367"/>
      <c r="EOY9" s="367"/>
      <c r="EPA9" s="367"/>
      <c r="EPC9" s="367"/>
      <c r="EPE9" s="367"/>
      <c r="EPG9" s="367"/>
      <c r="EPI9" s="367"/>
      <c r="EPK9" s="367"/>
      <c r="EPM9" s="367"/>
      <c r="EPO9" s="367"/>
      <c r="EPQ9" s="367"/>
      <c r="EPS9" s="367"/>
      <c r="EPU9" s="367"/>
      <c r="EPW9" s="367"/>
      <c r="EPY9" s="367"/>
      <c r="EQA9" s="367"/>
      <c r="EQC9" s="367"/>
      <c r="EQE9" s="367"/>
      <c r="EQG9" s="367"/>
      <c r="EQI9" s="367"/>
      <c r="EQK9" s="367"/>
      <c r="EQM9" s="367"/>
      <c r="EQO9" s="367"/>
      <c r="EQQ9" s="367"/>
      <c r="EQS9" s="367"/>
      <c r="EQU9" s="367"/>
      <c r="EQW9" s="367"/>
      <c r="EQY9" s="367"/>
      <c r="ERA9" s="367"/>
      <c r="ERC9" s="367"/>
      <c r="ERE9" s="367"/>
      <c r="ERG9" s="367"/>
      <c r="ERI9" s="367"/>
      <c r="ERK9" s="367"/>
      <c r="ERM9" s="367"/>
      <c r="ERO9" s="367"/>
      <c r="ERQ9" s="367"/>
      <c r="ERS9" s="367"/>
      <c r="ERU9" s="367"/>
      <c r="ERW9" s="367"/>
      <c r="ERY9" s="367"/>
      <c r="ESA9" s="367"/>
      <c r="ESC9" s="367"/>
      <c r="ESE9" s="367"/>
      <c r="ESG9" s="367"/>
      <c r="ESI9" s="367"/>
      <c r="ESK9" s="367"/>
      <c r="ESM9" s="367"/>
      <c r="ESO9" s="367"/>
      <c r="ESQ9" s="367"/>
      <c r="ESS9" s="367"/>
      <c r="ESU9" s="367"/>
      <c r="ESW9" s="367"/>
      <c r="ESY9" s="367"/>
      <c r="ETA9" s="367"/>
      <c r="ETC9" s="367"/>
      <c r="ETE9" s="367"/>
      <c r="ETG9" s="367"/>
      <c r="ETI9" s="367"/>
      <c r="ETK9" s="367"/>
      <c r="ETM9" s="367"/>
      <c r="ETO9" s="367"/>
      <c r="ETQ9" s="367"/>
      <c r="ETS9" s="367"/>
      <c r="ETU9" s="367"/>
      <c r="ETW9" s="367"/>
      <c r="ETY9" s="367"/>
      <c r="EUA9" s="367"/>
      <c r="EUC9" s="367"/>
      <c r="EUE9" s="367"/>
      <c r="EUG9" s="367"/>
      <c r="EUI9" s="367"/>
      <c r="EUK9" s="367"/>
      <c r="EUM9" s="367"/>
      <c r="EUO9" s="367"/>
      <c r="EUQ9" s="367"/>
      <c r="EUS9" s="367"/>
      <c r="EUU9" s="367"/>
      <c r="EUW9" s="367"/>
      <c r="EUY9" s="367"/>
      <c r="EVA9" s="367"/>
      <c r="EVC9" s="367"/>
      <c r="EVE9" s="367"/>
      <c r="EVG9" s="367"/>
      <c r="EVI9" s="367"/>
      <c r="EVK9" s="367"/>
      <c r="EVM9" s="367"/>
      <c r="EVO9" s="367"/>
      <c r="EVQ9" s="367"/>
      <c r="EVS9" s="367"/>
      <c r="EVU9" s="367"/>
      <c r="EVW9" s="367"/>
      <c r="EVY9" s="367"/>
      <c r="EWA9" s="367"/>
      <c r="EWC9" s="367"/>
      <c r="EWE9" s="367"/>
      <c r="EWG9" s="367"/>
      <c r="EWI9" s="367"/>
      <c r="EWK9" s="367"/>
      <c r="EWM9" s="367"/>
      <c r="EWO9" s="367"/>
      <c r="EWQ9" s="367"/>
      <c r="EWS9" s="367"/>
      <c r="EWU9" s="367"/>
      <c r="EWW9" s="367"/>
      <c r="EWY9" s="367"/>
      <c r="EXA9" s="367"/>
      <c r="EXC9" s="367"/>
      <c r="EXE9" s="367"/>
      <c r="EXG9" s="367"/>
      <c r="EXI9" s="367"/>
      <c r="EXK9" s="367"/>
      <c r="EXM9" s="367"/>
      <c r="EXO9" s="367"/>
      <c r="EXQ9" s="367"/>
      <c r="EXS9" s="367"/>
      <c r="EXU9" s="367"/>
      <c r="EXW9" s="367"/>
      <c r="EXY9" s="367"/>
      <c r="EYA9" s="367"/>
      <c r="EYC9" s="367"/>
      <c r="EYE9" s="367"/>
      <c r="EYG9" s="367"/>
      <c r="EYI9" s="367"/>
      <c r="EYK9" s="367"/>
      <c r="EYM9" s="367"/>
      <c r="EYO9" s="367"/>
      <c r="EYQ9" s="367"/>
      <c r="EYS9" s="367"/>
      <c r="EYU9" s="367"/>
      <c r="EYW9" s="367"/>
      <c r="EYY9" s="367"/>
      <c r="EZA9" s="367"/>
      <c r="EZC9" s="367"/>
      <c r="EZE9" s="367"/>
      <c r="EZG9" s="367"/>
      <c r="EZI9" s="367"/>
      <c r="EZK9" s="367"/>
      <c r="EZM9" s="367"/>
      <c r="EZO9" s="367"/>
      <c r="EZQ9" s="367"/>
      <c r="EZS9" s="367"/>
      <c r="EZU9" s="367"/>
      <c r="EZW9" s="367"/>
      <c r="EZY9" s="367"/>
      <c r="FAA9" s="367"/>
      <c r="FAC9" s="367"/>
      <c r="FAE9" s="367"/>
      <c r="FAG9" s="367"/>
      <c r="FAI9" s="367"/>
      <c r="FAK9" s="367"/>
      <c r="FAM9" s="367"/>
      <c r="FAO9" s="367"/>
      <c r="FAQ9" s="367"/>
      <c r="FAS9" s="367"/>
      <c r="FAU9" s="367"/>
      <c r="FAW9" s="367"/>
      <c r="FAY9" s="367"/>
      <c r="FBA9" s="367"/>
      <c r="FBC9" s="367"/>
      <c r="FBE9" s="367"/>
      <c r="FBG9" s="367"/>
      <c r="FBI9" s="367"/>
      <c r="FBK9" s="367"/>
      <c r="FBM9" s="367"/>
      <c r="FBO9" s="367"/>
      <c r="FBQ9" s="367"/>
      <c r="FBS9" s="367"/>
      <c r="FBU9" s="367"/>
      <c r="FBW9" s="367"/>
      <c r="FBY9" s="367"/>
      <c r="FCA9" s="367"/>
      <c r="FCC9" s="367"/>
      <c r="FCE9" s="367"/>
      <c r="FCG9" s="367"/>
      <c r="FCI9" s="367"/>
      <c r="FCK9" s="367"/>
      <c r="FCM9" s="367"/>
      <c r="FCO9" s="367"/>
      <c r="FCQ9" s="367"/>
      <c r="FCS9" s="367"/>
      <c r="FCU9" s="367"/>
      <c r="FCW9" s="367"/>
      <c r="FCY9" s="367"/>
      <c r="FDA9" s="367"/>
      <c r="FDC9" s="367"/>
      <c r="FDE9" s="367"/>
      <c r="FDG9" s="367"/>
      <c r="FDI9" s="367"/>
      <c r="FDK9" s="367"/>
      <c r="FDM9" s="367"/>
      <c r="FDO9" s="367"/>
      <c r="FDQ9" s="367"/>
      <c r="FDS9" s="367"/>
      <c r="FDU9" s="367"/>
      <c r="FDW9" s="367"/>
      <c r="FDY9" s="367"/>
      <c r="FEA9" s="367"/>
      <c r="FEC9" s="367"/>
      <c r="FEE9" s="367"/>
      <c r="FEG9" s="367"/>
      <c r="FEI9" s="367"/>
      <c r="FEK9" s="367"/>
      <c r="FEM9" s="367"/>
      <c r="FEO9" s="367"/>
      <c r="FEQ9" s="367"/>
      <c r="FES9" s="367"/>
      <c r="FEU9" s="367"/>
      <c r="FEW9" s="367"/>
      <c r="FEY9" s="367"/>
      <c r="FFA9" s="367"/>
      <c r="FFC9" s="367"/>
      <c r="FFE9" s="367"/>
      <c r="FFG9" s="367"/>
      <c r="FFI9" s="367"/>
      <c r="FFK9" s="367"/>
      <c r="FFM9" s="367"/>
      <c r="FFO9" s="367"/>
      <c r="FFQ9" s="367"/>
      <c r="FFS9" s="367"/>
      <c r="FFU9" s="367"/>
      <c r="FFW9" s="367"/>
      <c r="FFY9" s="367"/>
      <c r="FGA9" s="367"/>
      <c r="FGC9" s="367"/>
      <c r="FGE9" s="367"/>
      <c r="FGG9" s="367"/>
      <c r="FGI9" s="367"/>
      <c r="FGK9" s="367"/>
      <c r="FGM9" s="367"/>
      <c r="FGO9" s="367"/>
      <c r="FGQ9" s="367"/>
      <c r="FGS9" s="367"/>
      <c r="FGU9" s="367"/>
      <c r="FGW9" s="367"/>
      <c r="FGY9" s="367"/>
      <c r="FHA9" s="367"/>
      <c r="FHC9" s="367"/>
      <c r="FHE9" s="367"/>
      <c r="FHG9" s="367"/>
      <c r="FHI9" s="367"/>
      <c r="FHK9" s="367"/>
      <c r="FHM9" s="367"/>
      <c r="FHO9" s="367"/>
      <c r="FHQ9" s="367"/>
      <c r="FHS9" s="367"/>
      <c r="FHU9" s="367"/>
      <c r="FHW9" s="367"/>
      <c r="FHY9" s="367"/>
      <c r="FIA9" s="367"/>
      <c r="FIC9" s="367"/>
      <c r="FIE9" s="367"/>
      <c r="FIG9" s="367"/>
      <c r="FII9" s="367"/>
      <c r="FIK9" s="367"/>
      <c r="FIM9" s="367"/>
      <c r="FIO9" s="367"/>
      <c r="FIQ9" s="367"/>
      <c r="FIS9" s="367"/>
      <c r="FIU9" s="367"/>
      <c r="FIW9" s="367"/>
      <c r="FIY9" s="367"/>
      <c r="FJA9" s="367"/>
      <c r="FJC9" s="367"/>
      <c r="FJE9" s="367"/>
      <c r="FJG9" s="367"/>
      <c r="FJI9" s="367"/>
      <c r="FJK9" s="367"/>
      <c r="FJM9" s="367"/>
      <c r="FJO9" s="367"/>
      <c r="FJQ9" s="367"/>
      <c r="FJS9" s="367"/>
      <c r="FJU9" s="367"/>
      <c r="FJW9" s="367"/>
      <c r="FJY9" s="367"/>
      <c r="FKA9" s="367"/>
      <c r="FKC9" s="367"/>
      <c r="FKE9" s="367"/>
      <c r="FKG9" s="367"/>
      <c r="FKI9" s="367"/>
      <c r="FKK9" s="367"/>
      <c r="FKM9" s="367"/>
      <c r="FKO9" s="367"/>
      <c r="FKQ9" s="367"/>
      <c r="FKS9" s="367"/>
      <c r="FKU9" s="367"/>
      <c r="FKW9" s="367"/>
      <c r="FKY9" s="367"/>
      <c r="FLA9" s="367"/>
      <c r="FLC9" s="367"/>
      <c r="FLE9" s="367"/>
      <c r="FLG9" s="367"/>
      <c r="FLI9" s="367"/>
      <c r="FLK9" s="367"/>
      <c r="FLM9" s="367"/>
      <c r="FLO9" s="367"/>
      <c r="FLQ9" s="367"/>
      <c r="FLS9" s="367"/>
      <c r="FLU9" s="367"/>
      <c r="FLW9" s="367"/>
      <c r="FLY9" s="367"/>
      <c r="FMA9" s="367"/>
      <c r="FMC9" s="367"/>
      <c r="FME9" s="367"/>
      <c r="FMG9" s="367"/>
      <c r="FMI9" s="367"/>
      <c r="FMK9" s="367"/>
      <c r="FMM9" s="367"/>
      <c r="FMO9" s="367"/>
      <c r="FMQ9" s="367"/>
      <c r="FMS9" s="367"/>
      <c r="FMU9" s="367"/>
      <c r="FMW9" s="367"/>
      <c r="FMY9" s="367"/>
      <c r="FNA9" s="367"/>
      <c r="FNC9" s="367"/>
      <c r="FNE9" s="367"/>
      <c r="FNG9" s="367"/>
      <c r="FNI9" s="367"/>
      <c r="FNK9" s="367"/>
      <c r="FNM9" s="367"/>
      <c r="FNO9" s="367"/>
      <c r="FNQ9" s="367"/>
      <c r="FNS9" s="367"/>
      <c r="FNU9" s="367"/>
      <c r="FNW9" s="367"/>
      <c r="FNY9" s="367"/>
      <c r="FOA9" s="367"/>
      <c r="FOC9" s="367"/>
      <c r="FOE9" s="367"/>
      <c r="FOG9" s="367"/>
      <c r="FOI9" s="367"/>
      <c r="FOK9" s="367"/>
      <c r="FOM9" s="367"/>
      <c r="FOO9" s="367"/>
      <c r="FOQ9" s="367"/>
      <c r="FOS9" s="367"/>
      <c r="FOU9" s="367"/>
      <c r="FOW9" s="367"/>
      <c r="FOY9" s="367"/>
      <c r="FPA9" s="367"/>
      <c r="FPC9" s="367"/>
      <c r="FPE9" s="367"/>
      <c r="FPG9" s="367"/>
      <c r="FPI9" s="367"/>
      <c r="FPK9" s="367"/>
      <c r="FPM9" s="367"/>
      <c r="FPO9" s="367"/>
      <c r="FPQ9" s="367"/>
      <c r="FPS9" s="367"/>
      <c r="FPU9" s="367"/>
      <c r="FPW9" s="367"/>
      <c r="FPY9" s="367"/>
      <c r="FQA9" s="367"/>
      <c r="FQC9" s="367"/>
      <c r="FQE9" s="367"/>
      <c r="FQG9" s="367"/>
      <c r="FQI9" s="367"/>
      <c r="FQK9" s="367"/>
      <c r="FQM9" s="367"/>
      <c r="FQO9" s="367"/>
      <c r="FQQ9" s="367"/>
      <c r="FQS9" s="367"/>
      <c r="FQU9" s="367"/>
      <c r="FQW9" s="367"/>
      <c r="FQY9" s="367"/>
      <c r="FRA9" s="367"/>
      <c r="FRC9" s="367"/>
      <c r="FRE9" s="367"/>
      <c r="FRG9" s="367"/>
      <c r="FRI9" s="367"/>
      <c r="FRK9" s="367"/>
      <c r="FRM9" s="367"/>
      <c r="FRO9" s="367"/>
      <c r="FRQ9" s="367"/>
      <c r="FRS9" s="367"/>
      <c r="FRU9" s="367"/>
      <c r="FRW9" s="367"/>
      <c r="FRY9" s="367"/>
      <c r="FSA9" s="367"/>
      <c r="FSC9" s="367"/>
      <c r="FSE9" s="367"/>
      <c r="FSG9" s="367"/>
      <c r="FSI9" s="367"/>
      <c r="FSK9" s="367"/>
      <c r="FSM9" s="367"/>
      <c r="FSO9" s="367"/>
      <c r="FSQ9" s="367"/>
      <c r="FSS9" s="367"/>
      <c r="FSU9" s="367"/>
      <c r="FSW9" s="367"/>
      <c r="FSY9" s="367"/>
      <c r="FTA9" s="367"/>
      <c r="FTC9" s="367"/>
      <c r="FTE9" s="367"/>
      <c r="FTG9" s="367"/>
      <c r="FTI9" s="367"/>
      <c r="FTK9" s="367"/>
      <c r="FTM9" s="367"/>
      <c r="FTO9" s="367"/>
      <c r="FTQ9" s="367"/>
      <c r="FTS9" s="367"/>
      <c r="FTU9" s="367"/>
      <c r="FTW9" s="367"/>
      <c r="FTY9" s="367"/>
      <c r="FUA9" s="367"/>
      <c r="FUC9" s="367"/>
      <c r="FUE9" s="367"/>
      <c r="FUG9" s="367"/>
      <c r="FUI9" s="367"/>
      <c r="FUK9" s="367"/>
      <c r="FUM9" s="367"/>
      <c r="FUO9" s="367"/>
      <c r="FUQ9" s="367"/>
      <c r="FUS9" s="367"/>
      <c r="FUU9" s="367"/>
      <c r="FUW9" s="367"/>
      <c r="FUY9" s="367"/>
      <c r="FVA9" s="367"/>
      <c r="FVC9" s="367"/>
      <c r="FVE9" s="367"/>
      <c r="FVG9" s="367"/>
      <c r="FVI9" s="367"/>
      <c r="FVK9" s="367"/>
      <c r="FVM9" s="367"/>
      <c r="FVO9" s="367"/>
      <c r="FVQ9" s="367"/>
      <c r="FVS9" s="367"/>
      <c r="FVU9" s="367"/>
      <c r="FVW9" s="367"/>
      <c r="FVY9" s="367"/>
      <c r="FWA9" s="367"/>
      <c r="FWC9" s="367"/>
      <c r="FWE9" s="367"/>
      <c r="FWG9" s="367"/>
      <c r="FWI9" s="367"/>
      <c r="FWK9" s="367"/>
      <c r="FWM9" s="367"/>
      <c r="FWO9" s="367"/>
      <c r="FWQ9" s="367"/>
      <c r="FWS9" s="367"/>
      <c r="FWU9" s="367"/>
      <c r="FWW9" s="367"/>
      <c r="FWY9" s="367"/>
      <c r="FXA9" s="367"/>
      <c r="FXC9" s="367"/>
      <c r="FXE9" s="367"/>
      <c r="FXG9" s="367"/>
      <c r="FXI9" s="367"/>
      <c r="FXK9" s="367"/>
      <c r="FXM9" s="367"/>
      <c r="FXO9" s="367"/>
      <c r="FXQ9" s="367"/>
      <c r="FXS9" s="367"/>
      <c r="FXU9" s="367"/>
      <c r="FXW9" s="367"/>
      <c r="FXY9" s="367"/>
      <c r="FYA9" s="367"/>
      <c r="FYC9" s="367"/>
      <c r="FYE9" s="367"/>
      <c r="FYG9" s="367"/>
      <c r="FYI9" s="367"/>
      <c r="FYK9" s="367"/>
      <c r="FYM9" s="367"/>
      <c r="FYO9" s="367"/>
      <c r="FYQ9" s="367"/>
      <c r="FYS9" s="367"/>
      <c r="FYU9" s="367"/>
      <c r="FYW9" s="367"/>
      <c r="FYY9" s="367"/>
      <c r="FZA9" s="367"/>
      <c r="FZC9" s="367"/>
      <c r="FZE9" s="367"/>
      <c r="FZG9" s="367"/>
      <c r="FZI9" s="367"/>
      <c r="FZK9" s="367"/>
      <c r="FZM9" s="367"/>
      <c r="FZO9" s="367"/>
      <c r="FZQ9" s="367"/>
      <c r="FZS9" s="367"/>
      <c r="FZU9" s="367"/>
      <c r="FZW9" s="367"/>
      <c r="FZY9" s="367"/>
      <c r="GAA9" s="367"/>
      <c r="GAC9" s="367"/>
      <c r="GAE9" s="367"/>
      <c r="GAG9" s="367"/>
      <c r="GAI9" s="367"/>
      <c r="GAK9" s="367"/>
      <c r="GAM9" s="367"/>
      <c r="GAO9" s="367"/>
      <c r="GAQ9" s="367"/>
      <c r="GAS9" s="367"/>
      <c r="GAU9" s="367"/>
      <c r="GAW9" s="367"/>
      <c r="GAY9" s="367"/>
      <c r="GBA9" s="367"/>
      <c r="GBC9" s="367"/>
      <c r="GBE9" s="367"/>
      <c r="GBG9" s="367"/>
      <c r="GBI9" s="367"/>
      <c r="GBK9" s="367"/>
      <c r="GBM9" s="367"/>
      <c r="GBO9" s="367"/>
      <c r="GBQ9" s="367"/>
      <c r="GBS9" s="367"/>
      <c r="GBU9" s="367"/>
      <c r="GBW9" s="367"/>
      <c r="GBY9" s="367"/>
      <c r="GCA9" s="367"/>
      <c r="GCC9" s="367"/>
      <c r="GCE9" s="367"/>
      <c r="GCG9" s="367"/>
      <c r="GCI9" s="367"/>
      <c r="GCK9" s="367"/>
      <c r="GCM9" s="367"/>
      <c r="GCO9" s="367"/>
      <c r="GCQ9" s="367"/>
      <c r="GCS9" s="367"/>
      <c r="GCU9" s="367"/>
      <c r="GCW9" s="367"/>
      <c r="GCY9" s="367"/>
      <c r="GDA9" s="367"/>
      <c r="GDC9" s="367"/>
      <c r="GDE9" s="367"/>
      <c r="GDG9" s="367"/>
      <c r="GDI9" s="367"/>
      <c r="GDK9" s="367"/>
      <c r="GDM9" s="367"/>
      <c r="GDO9" s="367"/>
      <c r="GDQ9" s="367"/>
      <c r="GDS9" s="367"/>
      <c r="GDU9" s="367"/>
      <c r="GDW9" s="367"/>
      <c r="GDY9" s="367"/>
      <c r="GEA9" s="367"/>
      <c r="GEC9" s="367"/>
      <c r="GEE9" s="367"/>
      <c r="GEG9" s="367"/>
      <c r="GEI9" s="367"/>
      <c r="GEK9" s="367"/>
      <c r="GEM9" s="367"/>
      <c r="GEO9" s="367"/>
      <c r="GEQ9" s="367"/>
      <c r="GES9" s="367"/>
      <c r="GEU9" s="367"/>
      <c r="GEW9" s="367"/>
      <c r="GEY9" s="367"/>
      <c r="GFA9" s="367"/>
      <c r="GFC9" s="367"/>
      <c r="GFE9" s="367"/>
      <c r="GFG9" s="367"/>
      <c r="GFI9" s="367"/>
      <c r="GFK9" s="367"/>
      <c r="GFM9" s="367"/>
      <c r="GFO9" s="367"/>
      <c r="GFQ9" s="367"/>
      <c r="GFS9" s="367"/>
      <c r="GFU9" s="367"/>
      <c r="GFW9" s="367"/>
      <c r="GFY9" s="367"/>
      <c r="GGA9" s="367"/>
      <c r="GGC9" s="367"/>
      <c r="GGE9" s="367"/>
      <c r="GGG9" s="367"/>
      <c r="GGI9" s="367"/>
      <c r="GGK9" s="367"/>
      <c r="GGM9" s="367"/>
      <c r="GGO9" s="367"/>
      <c r="GGQ9" s="367"/>
      <c r="GGS9" s="367"/>
      <c r="GGU9" s="367"/>
      <c r="GGW9" s="367"/>
      <c r="GGY9" s="367"/>
      <c r="GHA9" s="367"/>
      <c r="GHC9" s="367"/>
      <c r="GHE9" s="367"/>
      <c r="GHG9" s="367"/>
      <c r="GHI9" s="367"/>
      <c r="GHK9" s="367"/>
      <c r="GHM9" s="367"/>
      <c r="GHO9" s="367"/>
      <c r="GHQ9" s="367"/>
      <c r="GHS9" s="367"/>
      <c r="GHU9" s="367"/>
      <c r="GHW9" s="367"/>
      <c r="GHY9" s="367"/>
      <c r="GIA9" s="367"/>
      <c r="GIC9" s="367"/>
      <c r="GIE9" s="367"/>
      <c r="GIG9" s="367"/>
      <c r="GII9" s="367"/>
      <c r="GIK9" s="367"/>
      <c r="GIM9" s="367"/>
      <c r="GIO9" s="367"/>
      <c r="GIQ9" s="367"/>
      <c r="GIS9" s="367"/>
      <c r="GIU9" s="367"/>
      <c r="GIW9" s="367"/>
      <c r="GIY9" s="367"/>
      <c r="GJA9" s="367"/>
      <c r="GJC9" s="367"/>
      <c r="GJE9" s="367"/>
      <c r="GJG9" s="367"/>
      <c r="GJI9" s="367"/>
      <c r="GJK9" s="367"/>
      <c r="GJM9" s="367"/>
      <c r="GJO9" s="367"/>
      <c r="GJQ9" s="367"/>
      <c r="GJS9" s="367"/>
      <c r="GJU9" s="367"/>
      <c r="GJW9" s="367"/>
      <c r="GJY9" s="367"/>
      <c r="GKA9" s="367"/>
      <c r="GKC9" s="367"/>
      <c r="GKE9" s="367"/>
      <c r="GKG9" s="367"/>
      <c r="GKI9" s="367"/>
      <c r="GKK9" s="367"/>
      <c r="GKM9" s="367"/>
      <c r="GKO9" s="367"/>
      <c r="GKQ9" s="367"/>
      <c r="GKS9" s="367"/>
      <c r="GKU9" s="367"/>
      <c r="GKW9" s="367"/>
      <c r="GKY9" s="367"/>
      <c r="GLA9" s="367"/>
      <c r="GLC9" s="367"/>
      <c r="GLE9" s="367"/>
      <c r="GLG9" s="367"/>
      <c r="GLI9" s="367"/>
      <c r="GLK9" s="367"/>
      <c r="GLM9" s="367"/>
      <c r="GLO9" s="367"/>
      <c r="GLQ9" s="367"/>
      <c r="GLS9" s="367"/>
      <c r="GLU9" s="367"/>
      <c r="GLW9" s="367"/>
      <c r="GLY9" s="367"/>
      <c r="GMA9" s="367"/>
      <c r="GMC9" s="367"/>
      <c r="GME9" s="367"/>
      <c r="GMG9" s="367"/>
      <c r="GMI9" s="367"/>
      <c r="GMK9" s="367"/>
      <c r="GMM9" s="367"/>
      <c r="GMO9" s="367"/>
      <c r="GMQ9" s="367"/>
      <c r="GMS9" s="367"/>
      <c r="GMU9" s="367"/>
      <c r="GMW9" s="367"/>
      <c r="GMY9" s="367"/>
      <c r="GNA9" s="367"/>
      <c r="GNC9" s="367"/>
      <c r="GNE9" s="367"/>
      <c r="GNG9" s="367"/>
      <c r="GNI9" s="367"/>
      <c r="GNK9" s="367"/>
      <c r="GNM9" s="367"/>
      <c r="GNO9" s="367"/>
      <c r="GNQ9" s="367"/>
      <c r="GNS9" s="367"/>
      <c r="GNU9" s="367"/>
      <c r="GNW9" s="367"/>
      <c r="GNY9" s="367"/>
      <c r="GOA9" s="367"/>
      <c r="GOC9" s="367"/>
      <c r="GOE9" s="367"/>
      <c r="GOG9" s="367"/>
      <c r="GOI9" s="367"/>
      <c r="GOK9" s="367"/>
      <c r="GOM9" s="367"/>
      <c r="GOO9" s="367"/>
      <c r="GOQ9" s="367"/>
      <c r="GOS9" s="367"/>
      <c r="GOU9" s="367"/>
      <c r="GOW9" s="367"/>
      <c r="GOY9" s="367"/>
      <c r="GPA9" s="367"/>
      <c r="GPC9" s="367"/>
      <c r="GPE9" s="367"/>
      <c r="GPG9" s="367"/>
      <c r="GPI9" s="367"/>
      <c r="GPK9" s="367"/>
      <c r="GPM9" s="367"/>
      <c r="GPO9" s="367"/>
      <c r="GPQ9" s="367"/>
      <c r="GPS9" s="367"/>
      <c r="GPU9" s="367"/>
      <c r="GPW9" s="367"/>
      <c r="GPY9" s="367"/>
      <c r="GQA9" s="367"/>
      <c r="GQC9" s="367"/>
      <c r="GQE9" s="367"/>
      <c r="GQG9" s="367"/>
      <c r="GQI9" s="367"/>
      <c r="GQK9" s="367"/>
      <c r="GQM9" s="367"/>
      <c r="GQO9" s="367"/>
      <c r="GQQ9" s="367"/>
      <c r="GQS9" s="367"/>
      <c r="GQU9" s="367"/>
      <c r="GQW9" s="367"/>
      <c r="GQY9" s="367"/>
      <c r="GRA9" s="367"/>
      <c r="GRC9" s="367"/>
      <c r="GRE9" s="367"/>
      <c r="GRG9" s="367"/>
      <c r="GRI9" s="367"/>
      <c r="GRK9" s="367"/>
      <c r="GRM9" s="367"/>
      <c r="GRO9" s="367"/>
      <c r="GRQ9" s="367"/>
      <c r="GRS9" s="367"/>
      <c r="GRU9" s="367"/>
      <c r="GRW9" s="367"/>
      <c r="GRY9" s="367"/>
      <c r="GSA9" s="367"/>
      <c r="GSC9" s="367"/>
      <c r="GSE9" s="367"/>
      <c r="GSG9" s="367"/>
      <c r="GSI9" s="367"/>
      <c r="GSK9" s="367"/>
      <c r="GSM9" s="367"/>
      <c r="GSO9" s="367"/>
      <c r="GSQ9" s="367"/>
      <c r="GSS9" s="367"/>
      <c r="GSU9" s="367"/>
      <c r="GSW9" s="367"/>
      <c r="GSY9" s="367"/>
      <c r="GTA9" s="367"/>
      <c r="GTC9" s="367"/>
      <c r="GTE9" s="367"/>
      <c r="GTG9" s="367"/>
      <c r="GTI9" s="367"/>
      <c r="GTK9" s="367"/>
      <c r="GTM9" s="367"/>
      <c r="GTO9" s="367"/>
      <c r="GTQ9" s="367"/>
      <c r="GTS9" s="367"/>
      <c r="GTU9" s="367"/>
      <c r="GTW9" s="367"/>
      <c r="GTY9" s="367"/>
      <c r="GUA9" s="367"/>
      <c r="GUC9" s="367"/>
      <c r="GUE9" s="367"/>
      <c r="GUG9" s="367"/>
      <c r="GUI9" s="367"/>
      <c r="GUK9" s="367"/>
      <c r="GUM9" s="367"/>
      <c r="GUO9" s="367"/>
      <c r="GUQ9" s="367"/>
      <c r="GUS9" s="367"/>
      <c r="GUU9" s="367"/>
      <c r="GUW9" s="367"/>
      <c r="GUY9" s="367"/>
      <c r="GVA9" s="367"/>
      <c r="GVC9" s="367"/>
      <c r="GVE9" s="367"/>
      <c r="GVG9" s="367"/>
      <c r="GVI9" s="367"/>
      <c r="GVK9" s="367"/>
      <c r="GVM9" s="367"/>
      <c r="GVO9" s="367"/>
      <c r="GVQ9" s="367"/>
      <c r="GVS9" s="367"/>
      <c r="GVU9" s="367"/>
      <c r="GVW9" s="367"/>
      <c r="GVY9" s="367"/>
      <c r="GWA9" s="367"/>
      <c r="GWC9" s="367"/>
      <c r="GWE9" s="367"/>
      <c r="GWG9" s="367"/>
      <c r="GWI9" s="367"/>
      <c r="GWK9" s="367"/>
      <c r="GWM9" s="367"/>
      <c r="GWO9" s="367"/>
      <c r="GWQ9" s="367"/>
      <c r="GWS9" s="367"/>
      <c r="GWU9" s="367"/>
      <c r="GWW9" s="367"/>
      <c r="GWY9" s="367"/>
      <c r="GXA9" s="367"/>
      <c r="GXC9" s="367"/>
      <c r="GXE9" s="367"/>
      <c r="GXG9" s="367"/>
      <c r="GXI9" s="367"/>
      <c r="GXK9" s="367"/>
      <c r="GXM9" s="367"/>
      <c r="GXO9" s="367"/>
      <c r="GXQ9" s="367"/>
      <c r="GXS9" s="367"/>
      <c r="GXU9" s="367"/>
      <c r="GXW9" s="367"/>
      <c r="GXY9" s="367"/>
      <c r="GYA9" s="367"/>
      <c r="GYC9" s="367"/>
      <c r="GYE9" s="367"/>
      <c r="GYG9" s="367"/>
      <c r="GYI9" s="367"/>
      <c r="GYK9" s="367"/>
      <c r="GYM9" s="367"/>
      <c r="GYO9" s="367"/>
      <c r="GYQ9" s="367"/>
      <c r="GYS9" s="367"/>
      <c r="GYU9" s="367"/>
      <c r="GYW9" s="367"/>
      <c r="GYY9" s="367"/>
      <c r="GZA9" s="367"/>
      <c r="GZC9" s="367"/>
      <c r="GZE9" s="367"/>
      <c r="GZG9" s="367"/>
      <c r="GZI9" s="367"/>
      <c r="GZK9" s="367"/>
      <c r="GZM9" s="367"/>
      <c r="GZO9" s="367"/>
      <c r="GZQ9" s="367"/>
      <c r="GZS9" s="367"/>
      <c r="GZU9" s="367"/>
      <c r="GZW9" s="367"/>
      <c r="GZY9" s="367"/>
      <c r="HAA9" s="367"/>
      <c r="HAC9" s="367"/>
      <c r="HAE9" s="367"/>
      <c r="HAG9" s="367"/>
      <c r="HAI9" s="367"/>
      <c r="HAK9" s="367"/>
      <c r="HAM9" s="367"/>
      <c r="HAO9" s="367"/>
      <c r="HAQ9" s="367"/>
      <c r="HAS9" s="367"/>
      <c r="HAU9" s="367"/>
      <c r="HAW9" s="367"/>
      <c r="HAY9" s="367"/>
      <c r="HBA9" s="367"/>
      <c r="HBC9" s="367"/>
      <c r="HBE9" s="367"/>
      <c r="HBG9" s="367"/>
      <c r="HBI9" s="367"/>
      <c r="HBK9" s="367"/>
      <c r="HBM9" s="367"/>
      <c r="HBO9" s="367"/>
      <c r="HBQ9" s="367"/>
      <c r="HBS9" s="367"/>
      <c r="HBU9" s="367"/>
      <c r="HBW9" s="367"/>
      <c r="HBY9" s="367"/>
      <c r="HCA9" s="367"/>
      <c r="HCC9" s="367"/>
      <c r="HCE9" s="367"/>
      <c r="HCG9" s="367"/>
      <c r="HCI9" s="367"/>
      <c r="HCK9" s="367"/>
      <c r="HCM9" s="367"/>
      <c r="HCO9" s="367"/>
      <c r="HCQ9" s="367"/>
      <c r="HCS9" s="367"/>
      <c r="HCU9" s="367"/>
      <c r="HCW9" s="367"/>
      <c r="HCY9" s="367"/>
      <c r="HDA9" s="367"/>
      <c r="HDC9" s="367"/>
      <c r="HDE9" s="367"/>
      <c r="HDG9" s="367"/>
      <c r="HDI9" s="367"/>
      <c r="HDK9" s="367"/>
      <c r="HDM9" s="367"/>
      <c r="HDO9" s="367"/>
      <c r="HDQ9" s="367"/>
      <c r="HDS9" s="367"/>
      <c r="HDU9" s="367"/>
      <c r="HDW9" s="367"/>
      <c r="HDY9" s="367"/>
      <c r="HEA9" s="367"/>
      <c r="HEC9" s="367"/>
      <c r="HEE9" s="367"/>
      <c r="HEG9" s="367"/>
      <c r="HEI9" s="367"/>
      <c r="HEK9" s="367"/>
      <c r="HEM9" s="367"/>
      <c r="HEO9" s="367"/>
      <c r="HEQ9" s="367"/>
      <c r="HES9" s="367"/>
      <c r="HEU9" s="367"/>
      <c r="HEW9" s="367"/>
      <c r="HEY9" s="367"/>
      <c r="HFA9" s="367"/>
      <c r="HFC9" s="367"/>
      <c r="HFE9" s="367"/>
      <c r="HFG9" s="367"/>
      <c r="HFI9" s="367"/>
      <c r="HFK9" s="367"/>
      <c r="HFM9" s="367"/>
      <c r="HFO9" s="367"/>
      <c r="HFQ9" s="367"/>
      <c r="HFS9" s="367"/>
      <c r="HFU9" s="367"/>
      <c r="HFW9" s="367"/>
      <c r="HFY9" s="367"/>
      <c r="HGA9" s="367"/>
      <c r="HGC9" s="367"/>
      <c r="HGE9" s="367"/>
      <c r="HGG9" s="367"/>
      <c r="HGI9" s="367"/>
      <c r="HGK9" s="367"/>
      <c r="HGM9" s="367"/>
      <c r="HGO9" s="367"/>
      <c r="HGQ9" s="367"/>
      <c r="HGS9" s="367"/>
      <c r="HGU9" s="367"/>
      <c r="HGW9" s="367"/>
      <c r="HGY9" s="367"/>
      <c r="HHA9" s="367"/>
      <c r="HHC9" s="367"/>
      <c r="HHE9" s="367"/>
      <c r="HHG9" s="367"/>
      <c r="HHI9" s="367"/>
      <c r="HHK9" s="367"/>
      <c r="HHM9" s="367"/>
      <c r="HHO9" s="367"/>
      <c r="HHQ9" s="367"/>
      <c r="HHS9" s="367"/>
      <c r="HHU9" s="367"/>
      <c r="HHW9" s="367"/>
      <c r="HHY9" s="367"/>
      <c r="HIA9" s="367"/>
      <c r="HIC9" s="367"/>
      <c r="HIE9" s="367"/>
      <c r="HIG9" s="367"/>
      <c r="HII9" s="367"/>
      <c r="HIK9" s="367"/>
      <c r="HIM9" s="367"/>
      <c r="HIO9" s="367"/>
      <c r="HIQ9" s="367"/>
      <c r="HIS9" s="367"/>
      <c r="HIU9" s="367"/>
      <c r="HIW9" s="367"/>
      <c r="HIY9" s="367"/>
      <c r="HJA9" s="367"/>
      <c r="HJC9" s="367"/>
      <c r="HJE9" s="367"/>
      <c r="HJG9" s="367"/>
      <c r="HJI9" s="367"/>
      <c r="HJK9" s="367"/>
      <c r="HJM9" s="367"/>
      <c r="HJO9" s="367"/>
      <c r="HJQ9" s="367"/>
      <c r="HJS9" s="367"/>
      <c r="HJU9" s="367"/>
      <c r="HJW9" s="367"/>
      <c r="HJY9" s="367"/>
      <c r="HKA9" s="367"/>
      <c r="HKC9" s="367"/>
      <c r="HKE9" s="367"/>
      <c r="HKG9" s="367"/>
      <c r="HKI9" s="367"/>
      <c r="HKK9" s="367"/>
      <c r="HKM9" s="367"/>
      <c r="HKO9" s="367"/>
      <c r="HKQ9" s="367"/>
      <c r="HKS9" s="367"/>
      <c r="HKU9" s="367"/>
      <c r="HKW9" s="367"/>
      <c r="HKY9" s="367"/>
      <c r="HLA9" s="367"/>
      <c r="HLC9" s="367"/>
      <c r="HLE9" s="367"/>
      <c r="HLG9" s="367"/>
      <c r="HLI9" s="367"/>
      <c r="HLK9" s="367"/>
      <c r="HLM9" s="367"/>
      <c r="HLO9" s="367"/>
      <c r="HLQ9" s="367"/>
      <c r="HLS9" s="367"/>
      <c r="HLU9" s="367"/>
      <c r="HLW9" s="367"/>
      <c r="HLY9" s="367"/>
      <c r="HMA9" s="367"/>
      <c r="HMC9" s="367"/>
      <c r="HME9" s="367"/>
      <c r="HMG9" s="367"/>
      <c r="HMI9" s="367"/>
      <c r="HMK9" s="367"/>
      <c r="HMM9" s="367"/>
      <c r="HMO9" s="367"/>
      <c r="HMQ9" s="367"/>
      <c r="HMS9" s="367"/>
      <c r="HMU9" s="367"/>
      <c r="HMW9" s="367"/>
      <c r="HMY9" s="367"/>
      <c r="HNA9" s="367"/>
      <c r="HNC9" s="367"/>
      <c r="HNE9" s="367"/>
      <c r="HNG9" s="367"/>
      <c r="HNI9" s="367"/>
      <c r="HNK9" s="367"/>
      <c r="HNM9" s="367"/>
      <c r="HNO9" s="367"/>
      <c r="HNQ9" s="367"/>
      <c r="HNS9" s="367"/>
      <c r="HNU9" s="367"/>
      <c r="HNW9" s="367"/>
      <c r="HNY9" s="367"/>
      <c r="HOA9" s="367"/>
      <c r="HOC9" s="367"/>
      <c r="HOE9" s="367"/>
      <c r="HOG9" s="367"/>
      <c r="HOI9" s="367"/>
      <c r="HOK9" s="367"/>
      <c r="HOM9" s="367"/>
      <c r="HOO9" s="367"/>
      <c r="HOQ9" s="367"/>
      <c r="HOS9" s="367"/>
      <c r="HOU9" s="367"/>
      <c r="HOW9" s="367"/>
      <c r="HOY9" s="367"/>
      <c r="HPA9" s="367"/>
      <c r="HPC9" s="367"/>
      <c r="HPE9" s="367"/>
      <c r="HPG9" s="367"/>
      <c r="HPI9" s="367"/>
      <c r="HPK9" s="367"/>
      <c r="HPM9" s="367"/>
      <c r="HPO9" s="367"/>
      <c r="HPQ9" s="367"/>
      <c r="HPS9" s="367"/>
      <c r="HPU9" s="367"/>
      <c r="HPW9" s="367"/>
      <c r="HPY9" s="367"/>
      <c r="HQA9" s="367"/>
      <c r="HQC9" s="367"/>
      <c r="HQE9" s="367"/>
      <c r="HQG9" s="367"/>
      <c r="HQI9" s="367"/>
      <c r="HQK9" s="367"/>
      <c r="HQM9" s="367"/>
      <c r="HQO9" s="367"/>
      <c r="HQQ9" s="367"/>
      <c r="HQS9" s="367"/>
      <c r="HQU9" s="367"/>
      <c r="HQW9" s="367"/>
      <c r="HQY9" s="367"/>
      <c r="HRA9" s="367"/>
      <c r="HRC9" s="367"/>
      <c r="HRE9" s="367"/>
      <c r="HRG9" s="367"/>
      <c r="HRI9" s="367"/>
      <c r="HRK9" s="367"/>
      <c r="HRM9" s="367"/>
      <c r="HRO9" s="367"/>
      <c r="HRQ9" s="367"/>
      <c r="HRS9" s="367"/>
      <c r="HRU9" s="367"/>
      <c r="HRW9" s="367"/>
      <c r="HRY9" s="367"/>
      <c r="HSA9" s="367"/>
      <c r="HSC9" s="367"/>
      <c r="HSE9" s="367"/>
      <c r="HSG9" s="367"/>
      <c r="HSI9" s="367"/>
      <c r="HSK9" s="367"/>
      <c r="HSM9" s="367"/>
      <c r="HSO9" s="367"/>
      <c r="HSQ9" s="367"/>
      <c r="HSS9" s="367"/>
      <c r="HSU9" s="367"/>
      <c r="HSW9" s="367"/>
      <c r="HSY9" s="367"/>
      <c r="HTA9" s="367"/>
      <c r="HTC9" s="367"/>
      <c r="HTE9" s="367"/>
      <c r="HTG9" s="367"/>
      <c r="HTI9" s="367"/>
      <c r="HTK9" s="367"/>
      <c r="HTM9" s="367"/>
      <c r="HTO9" s="367"/>
      <c r="HTQ9" s="367"/>
      <c r="HTS9" s="367"/>
      <c r="HTU9" s="367"/>
      <c r="HTW9" s="367"/>
      <c r="HTY9" s="367"/>
      <c r="HUA9" s="367"/>
      <c r="HUC9" s="367"/>
      <c r="HUE9" s="367"/>
      <c r="HUG9" s="367"/>
      <c r="HUI9" s="367"/>
      <c r="HUK9" s="367"/>
      <c r="HUM9" s="367"/>
      <c r="HUO9" s="367"/>
      <c r="HUQ9" s="367"/>
      <c r="HUS9" s="367"/>
      <c r="HUU9" s="367"/>
      <c r="HUW9" s="367"/>
      <c r="HUY9" s="367"/>
      <c r="HVA9" s="367"/>
      <c r="HVC9" s="367"/>
      <c r="HVE9" s="367"/>
      <c r="HVG9" s="367"/>
      <c r="HVI9" s="367"/>
      <c r="HVK9" s="367"/>
      <c r="HVM9" s="367"/>
      <c r="HVO9" s="367"/>
      <c r="HVQ9" s="367"/>
      <c r="HVS9" s="367"/>
      <c r="HVU9" s="367"/>
      <c r="HVW9" s="367"/>
      <c r="HVY9" s="367"/>
      <c r="HWA9" s="367"/>
      <c r="HWC9" s="367"/>
      <c r="HWE9" s="367"/>
      <c r="HWG9" s="367"/>
      <c r="HWI9" s="367"/>
      <c r="HWK9" s="367"/>
      <c r="HWM9" s="367"/>
      <c r="HWO9" s="367"/>
      <c r="HWQ9" s="367"/>
      <c r="HWS9" s="367"/>
      <c r="HWU9" s="367"/>
      <c r="HWW9" s="367"/>
      <c r="HWY9" s="367"/>
      <c r="HXA9" s="367"/>
      <c r="HXC9" s="367"/>
      <c r="HXE9" s="367"/>
      <c r="HXG9" s="367"/>
      <c r="HXI9" s="367"/>
      <c r="HXK9" s="367"/>
      <c r="HXM9" s="367"/>
      <c r="HXO9" s="367"/>
      <c r="HXQ9" s="367"/>
      <c r="HXS9" s="367"/>
      <c r="HXU9" s="367"/>
      <c r="HXW9" s="367"/>
      <c r="HXY9" s="367"/>
      <c r="HYA9" s="367"/>
      <c r="HYC9" s="367"/>
      <c r="HYE9" s="367"/>
      <c r="HYG9" s="367"/>
      <c r="HYI9" s="367"/>
      <c r="HYK9" s="367"/>
      <c r="HYM9" s="367"/>
      <c r="HYO9" s="367"/>
      <c r="HYQ9" s="367"/>
      <c r="HYS9" s="367"/>
      <c r="HYU9" s="367"/>
      <c r="HYW9" s="367"/>
      <c r="HYY9" s="367"/>
      <c r="HZA9" s="367"/>
      <c r="HZC9" s="367"/>
      <c r="HZE9" s="367"/>
      <c r="HZG9" s="367"/>
      <c r="HZI9" s="367"/>
      <c r="HZK9" s="367"/>
      <c r="HZM9" s="367"/>
      <c r="HZO9" s="367"/>
      <c r="HZQ9" s="367"/>
      <c r="HZS9" s="367"/>
      <c r="HZU9" s="367"/>
      <c r="HZW9" s="367"/>
      <c r="HZY9" s="367"/>
      <c r="IAA9" s="367"/>
      <c r="IAC9" s="367"/>
      <c r="IAE9" s="367"/>
      <c r="IAG9" s="367"/>
      <c r="IAI9" s="367"/>
      <c r="IAK9" s="367"/>
      <c r="IAM9" s="367"/>
      <c r="IAO9" s="367"/>
      <c r="IAQ9" s="367"/>
      <c r="IAS9" s="367"/>
      <c r="IAU9" s="367"/>
      <c r="IAW9" s="367"/>
      <c r="IAY9" s="367"/>
      <c r="IBA9" s="367"/>
      <c r="IBC9" s="367"/>
      <c r="IBE9" s="367"/>
      <c r="IBG9" s="367"/>
      <c r="IBI9" s="367"/>
      <c r="IBK9" s="367"/>
      <c r="IBM9" s="367"/>
      <c r="IBO9" s="367"/>
      <c r="IBQ9" s="367"/>
      <c r="IBS9" s="367"/>
      <c r="IBU9" s="367"/>
      <c r="IBW9" s="367"/>
      <c r="IBY9" s="367"/>
      <c r="ICA9" s="367"/>
      <c r="ICC9" s="367"/>
      <c r="ICE9" s="367"/>
      <c r="ICG9" s="367"/>
      <c r="ICI9" s="367"/>
      <c r="ICK9" s="367"/>
      <c r="ICM9" s="367"/>
      <c r="ICO9" s="367"/>
      <c r="ICQ9" s="367"/>
      <c r="ICS9" s="367"/>
      <c r="ICU9" s="367"/>
      <c r="ICW9" s="367"/>
      <c r="ICY9" s="367"/>
      <c r="IDA9" s="367"/>
      <c r="IDC9" s="367"/>
      <c r="IDE9" s="367"/>
      <c r="IDG9" s="367"/>
      <c r="IDI9" s="367"/>
      <c r="IDK9" s="367"/>
      <c r="IDM9" s="367"/>
      <c r="IDO9" s="367"/>
      <c r="IDQ9" s="367"/>
      <c r="IDS9" s="367"/>
      <c r="IDU9" s="367"/>
      <c r="IDW9" s="367"/>
      <c r="IDY9" s="367"/>
      <c r="IEA9" s="367"/>
      <c r="IEC9" s="367"/>
      <c r="IEE9" s="367"/>
      <c r="IEG9" s="367"/>
      <c r="IEI9" s="367"/>
      <c r="IEK9" s="367"/>
      <c r="IEM9" s="367"/>
      <c r="IEO9" s="367"/>
      <c r="IEQ9" s="367"/>
      <c r="IES9" s="367"/>
      <c r="IEU9" s="367"/>
      <c r="IEW9" s="367"/>
      <c r="IEY9" s="367"/>
      <c r="IFA9" s="367"/>
      <c r="IFC9" s="367"/>
      <c r="IFE9" s="367"/>
      <c r="IFG9" s="367"/>
      <c r="IFI9" s="367"/>
      <c r="IFK9" s="367"/>
      <c r="IFM9" s="367"/>
      <c r="IFO9" s="367"/>
      <c r="IFQ9" s="367"/>
      <c r="IFS9" s="367"/>
      <c r="IFU9" s="367"/>
      <c r="IFW9" s="367"/>
      <c r="IFY9" s="367"/>
      <c r="IGA9" s="367"/>
      <c r="IGC9" s="367"/>
      <c r="IGE9" s="367"/>
      <c r="IGG9" s="367"/>
      <c r="IGI9" s="367"/>
      <c r="IGK9" s="367"/>
      <c r="IGM9" s="367"/>
      <c r="IGO9" s="367"/>
      <c r="IGQ9" s="367"/>
      <c r="IGS9" s="367"/>
      <c r="IGU9" s="367"/>
      <c r="IGW9" s="367"/>
      <c r="IGY9" s="367"/>
      <c r="IHA9" s="367"/>
      <c r="IHC9" s="367"/>
      <c r="IHE9" s="367"/>
      <c r="IHG9" s="367"/>
      <c r="IHI9" s="367"/>
      <c r="IHK9" s="367"/>
      <c r="IHM9" s="367"/>
      <c r="IHO9" s="367"/>
      <c r="IHQ9" s="367"/>
      <c r="IHS9" s="367"/>
      <c r="IHU9" s="367"/>
      <c r="IHW9" s="367"/>
      <c r="IHY9" s="367"/>
      <c r="IIA9" s="367"/>
      <c r="IIC9" s="367"/>
      <c r="IIE9" s="367"/>
      <c r="IIG9" s="367"/>
      <c r="III9" s="367"/>
      <c r="IIK9" s="367"/>
      <c r="IIM9" s="367"/>
      <c r="IIO9" s="367"/>
      <c r="IIQ9" s="367"/>
      <c r="IIS9" s="367"/>
      <c r="IIU9" s="367"/>
      <c r="IIW9" s="367"/>
      <c r="IIY9" s="367"/>
      <c r="IJA9" s="367"/>
      <c r="IJC9" s="367"/>
      <c r="IJE9" s="367"/>
      <c r="IJG9" s="367"/>
      <c r="IJI9" s="367"/>
      <c r="IJK9" s="367"/>
      <c r="IJM9" s="367"/>
      <c r="IJO9" s="367"/>
      <c r="IJQ9" s="367"/>
      <c r="IJS9" s="367"/>
      <c r="IJU9" s="367"/>
      <c r="IJW9" s="367"/>
      <c r="IJY9" s="367"/>
      <c r="IKA9" s="367"/>
      <c r="IKC9" s="367"/>
      <c r="IKE9" s="367"/>
      <c r="IKG9" s="367"/>
      <c r="IKI9" s="367"/>
      <c r="IKK9" s="367"/>
      <c r="IKM9" s="367"/>
      <c r="IKO9" s="367"/>
      <c r="IKQ9" s="367"/>
      <c r="IKS9" s="367"/>
      <c r="IKU9" s="367"/>
      <c r="IKW9" s="367"/>
      <c r="IKY9" s="367"/>
      <c r="ILA9" s="367"/>
      <c r="ILC9" s="367"/>
      <c r="ILE9" s="367"/>
      <c r="ILG9" s="367"/>
      <c r="ILI9" s="367"/>
      <c r="ILK9" s="367"/>
      <c r="ILM9" s="367"/>
      <c r="ILO9" s="367"/>
      <c r="ILQ9" s="367"/>
      <c r="ILS9" s="367"/>
      <c r="ILU9" s="367"/>
      <c r="ILW9" s="367"/>
      <c r="ILY9" s="367"/>
      <c r="IMA9" s="367"/>
      <c r="IMC9" s="367"/>
      <c r="IME9" s="367"/>
      <c r="IMG9" s="367"/>
      <c r="IMI9" s="367"/>
      <c r="IMK9" s="367"/>
      <c r="IMM9" s="367"/>
      <c r="IMO9" s="367"/>
      <c r="IMQ9" s="367"/>
      <c r="IMS9" s="367"/>
      <c r="IMU9" s="367"/>
      <c r="IMW9" s="367"/>
      <c r="IMY9" s="367"/>
      <c r="INA9" s="367"/>
      <c r="INC9" s="367"/>
      <c r="INE9" s="367"/>
      <c r="ING9" s="367"/>
      <c r="INI9" s="367"/>
      <c r="INK9" s="367"/>
      <c r="INM9" s="367"/>
      <c r="INO9" s="367"/>
      <c r="INQ9" s="367"/>
      <c r="INS9" s="367"/>
      <c r="INU9" s="367"/>
      <c r="INW9" s="367"/>
      <c r="INY9" s="367"/>
      <c r="IOA9" s="367"/>
      <c r="IOC9" s="367"/>
      <c r="IOE9" s="367"/>
      <c r="IOG9" s="367"/>
      <c r="IOI9" s="367"/>
      <c r="IOK9" s="367"/>
      <c r="IOM9" s="367"/>
      <c r="IOO9" s="367"/>
      <c r="IOQ9" s="367"/>
      <c r="IOS9" s="367"/>
      <c r="IOU9" s="367"/>
      <c r="IOW9" s="367"/>
      <c r="IOY9" s="367"/>
      <c r="IPA9" s="367"/>
      <c r="IPC9" s="367"/>
      <c r="IPE9" s="367"/>
      <c r="IPG9" s="367"/>
      <c r="IPI9" s="367"/>
      <c r="IPK9" s="367"/>
      <c r="IPM9" s="367"/>
      <c r="IPO9" s="367"/>
      <c r="IPQ9" s="367"/>
      <c r="IPS9" s="367"/>
      <c r="IPU9" s="367"/>
      <c r="IPW9" s="367"/>
      <c r="IPY9" s="367"/>
      <c r="IQA9" s="367"/>
      <c r="IQC9" s="367"/>
      <c r="IQE9" s="367"/>
      <c r="IQG9" s="367"/>
      <c r="IQI9" s="367"/>
      <c r="IQK9" s="367"/>
      <c r="IQM9" s="367"/>
      <c r="IQO9" s="367"/>
      <c r="IQQ9" s="367"/>
      <c r="IQS9" s="367"/>
      <c r="IQU9" s="367"/>
      <c r="IQW9" s="367"/>
      <c r="IQY9" s="367"/>
      <c r="IRA9" s="367"/>
      <c r="IRC9" s="367"/>
      <c r="IRE9" s="367"/>
      <c r="IRG9" s="367"/>
      <c r="IRI9" s="367"/>
      <c r="IRK9" s="367"/>
      <c r="IRM9" s="367"/>
      <c r="IRO9" s="367"/>
      <c r="IRQ9" s="367"/>
      <c r="IRS9" s="367"/>
      <c r="IRU9" s="367"/>
      <c r="IRW9" s="367"/>
      <c r="IRY9" s="367"/>
      <c r="ISA9" s="367"/>
      <c r="ISC9" s="367"/>
      <c r="ISE9" s="367"/>
      <c r="ISG9" s="367"/>
      <c r="ISI9" s="367"/>
      <c r="ISK9" s="367"/>
      <c r="ISM9" s="367"/>
      <c r="ISO9" s="367"/>
      <c r="ISQ9" s="367"/>
      <c r="ISS9" s="367"/>
      <c r="ISU9" s="367"/>
      <c r="ISW9" s="367"/>
      <c r="ISY9" s="367"/>
      <c r="ITA9" s="367"/>
      <c r="ITC9" s="367"/>
      <c r="ITE9" s="367"/>
      <c r="ITG9" s="367"/>
      <c r="ITI9" s="367"/>
      <c r="ITK9" s="367"/>
      <c r="ITM9" s="367"/>
      <c r="ITO9" s="367"/>
      <c r="ITQ9" s="367"/>
      <c r="ITS9" s="367"/>
      <c r="ITU9" s="367"/>
      <c r="ITW9" s="367"/>
      <c r="ITY9" s="367"/>
      <c r="IUA9" s="367"/>
      <c r="IUC9" s="367"/>
      <c r="IUE9" s="367"/>
      <c r="IUG9" s="367"/>
      <c r="IUI9" s="367"/>
      <c r="IUK9" s="367"/>
      <c r="IUM9" s="367"/>
      <c r="IUO9" s="367"/>
      <c r="IUQ9" s="367"/>
      <c r="IUS9" s="367"/>
      <c r="IUU9" s="367"/>
      <c r="IUW9" s="367"/>
      <c r="IUY9" s="367"/>
      <c r="IVA9" s="367"/>
      <c r="IVC9" s="367"/>
      <c r="IVE9" s="367"/>
      <c r="IVG9" s="367"/>
      <c r="IVI9" s="367"/>
      <c r="IVK9" s="367"/>
      <c r="IVM9" s="367"/>
      <c r="IVO9" s="367"/>
      <c r="IVQ9" s="367"/>
      <c r="IVS9" s="367"/>
      <c r="IVU9" s="367"/>
      <c r="IVW9" s="367"/>
      <c r="IVY9" s="367"/>
      <c r="IWA9" s="367"/>
      <c r="IWC9" s="367"/>
      <c r="IWE9" s="367"/>
      <c r="IWG9" s="367"/>
      <c r="IWI9" s="367"/>
      <c r="IWK9" s="367"/>
      <c r="IWM9" s="367"/>
      <c r="IWO9" s="367"/>
      <c r="IWQ9" s="367"/>
      <c r="IWS9" s="367"/>
      <c r="IWU9" s="367"/>
      <c r="IWW9" s="367"/>
      <c r="IWY9" s="367"/>
      <c r="IXA9" s="367"/>
      <c r="IXC9" s="367"/>
      <c r="IXE9" s="367"/>
      <c r="IXG9" s="367"/>
      <c r="IXI9" s="367"/>
      <c r="IXK9" s="367"/>
      <c r="IXM9" s="367"/>
      <c r="IXO9" s="367"/>
      <c r="IXQ9" s="367"/>
      <c r="IXS9" s="367"/>
      <c r="IXU9" s="367"/>
      <c r="IXW9" s="367"/>
      <c r="IXY9" s="367"/>
      <c r="IYA9" s="367"/>
      <c r="IYC9" s="367"/>
      <c r="IYE9" s="367"/>
      <c r="IYG9" s="367"/>
      <c r="IYI9" s="367"/>
      <c r="IYK9" s="367"/>
      <c r="IYM9" s="367"/>
      <c r="IYO9" s="367"/>
      <c r="IYQ9" s="367"/>
      <c r="IYS9" s="367"/>
      <c r="IYU9" s="367"/>
      <c r="IYW9" s="367"/>
      <c r="IYY9" s="367"/>
      <c r="IZA9" s="367"/>
      <c r="IZC9" s="367"/>
      <c r="IZE9" s="367"/>
      <c r="IZG9" s="367"/>
      <c r="IZI9" s="367"/>
      <c r="IZK9" s="367"/>
      <c r="IZM9" s="367"/>
      <c r="IZO9" s="367"/>
      <c r="IZQ9" s="367"/>
      <c r="IZS9" s="367"/>
      <c r="IZU9" s="367"/>
      <c r="IZW9" s="367"/>
      <c r="IZY9" s="367"/>
      <c r="JAA9" s="367"/>
      <c r="JAC9" s="367"/>
      <c r="JAE9" s="367"/>
      <c r="JAG9" s="367"/>
      <c r="JAI9" s="367"/>
      <c r="JAK9" s="367"/>
      <c r="JAM9" s="367"/>
      <c r="JAO9" s="367"/>
      <c r="JAQ9" s="367"/>
      <c r="JAS9" s="367"/>
      <c r="JAU9" s="367"/>
      <c r="JAW9" s="367"/>
      <c r="JAY9" s="367"/>
      <c r="JBA9" s="367"/>
      <c r="JBC9" s="367"/>
      <c r="JBE9" s="367"/>
      <c r="JBG9" s="367"/>
      <c r="JBI9" s="367"/>
      <c r="JBK9" s="367"/>
      <c r="JBM9" s="367"/>
      <c r="JBO9" s="367"/>
      <c r="JBQ9" s="367"/>
      <c r="JBS9" s="367"/>
      <c r="JBU9" s="367"/>
      <c r="JBW9" s="367"/>
      <c r="JBY9" s="367"/>
      <c r="JCA9" s="367"/>
      <c r="JCC9" s="367"/>
      <c r="JCE9" s="367"/>
      <c r="JCG9" s="367"/>
      <c r="JCI9" s="367"/>
      <c r="JCK9" s="367"/>
      <c r="JCM9" s="367"/>
      <c r="JCO9" s="367"/>
      <c r="JCQ9" s="367"/>
      <c r="JCS9" s="367"/>
      <c r="JCU9" s="367"/>
      <c r="JCW9" s="367"/>
      <c r="JCY9" s="367"/>
      <c r="JDA9" s="367"/>
      <c r="JDC9" s="367"/>
      <c r="JDE9" s="367"/>
      <c r="JDG9" s="367"/>
      <c r="JDI9" s="367"/>
      <c r="JDK9" s="367"/>
      <c r="JDM9" s="367"/>
      <c r="JDO9" s="367"/>
      <c r="JDQ9" s="367"/>
      <c r="JDS9" s="367"/>
      <c r="JDU9" s="367"/>
      <c r="JDW9" s="367"/>
      <c r="JDY9" s="367"/>
      <c r="JEA9" s="367"/>
      <c r="JEC9" s="367"/>
      <c r="JEE9" s="367"/>
      <c r="JEG9" s="367"/>
      <c r="JEI9" s="367"/>
      <c r="JEK9" s="367"/>
      <c r="JEM9" s="367"/>
      <c r="JEO9" s="367"/>
      <c r="JEQ9" s="367"/>
      <c r="JES9" s="367"/>
      <c r="JEU9" s="367"/>
      <c r="JEW9" s="367"/>
      <c r="JEY9" s="367"/>
      <c r="JFA9" s="367"/>
      <c r="JFC9" s="367"/>
      <c r="JFE9" s="367"/>
      <c r="JFG9" s="367"/>
      <c r="JFI9" s="367"/>
      <c r="JFK9" s="367"/>
      <c r="JFM9" s="367"/>
      <c r="JFO9" s="367"/>
      <c r="JFQ9" s="367"/>
      <c r="JFS9" s="367"/>
      <c r="JFU9" s="367"/>
      <c r="JFW9" s="367"/>
      <c r="JFY9" s="367"/>
      <c r="JGA9" s="367"/>
      <c r="JGC9" s="367"/>
      <c r="JGE9" s="367"/>
      <c r="JGG9" s="367"/>
      <c r="JGI9" s="367"/>
      <c r="JGK9" s="367"/>
      <c r="JGM9" s="367"/>
      <c r="JGO9" s="367"/>
      <c r="JGQ9" s="367"/>
      <c r="JGS9" s="367"/>
      <c r="JGU9" s="367"/>
      <c r="JGW9" s="367"/>
      <c r="JGY9" s="367"/>
      <c r="JHA9" s="367"/>
      <c r="JHC9" s="367"/>
      <c r="JHE9" s="367"/>
      <c r="JHG9" s="367"/>
      <c r="JHI9" s="367"/>
      <c r="JHK9" s="367"/>
      <c r="JHM9" s="367"/>
      <c r="JHO9" s="367"/>
      <c r="JHQ9" s="367"/>
      <c r="JHS9" s="367"/>
      <c r="JHU9" s="367"/>
      <c r="JHW9" s="367"/>
      <c r="JHY9" s="367"/>
      <c r="JIA9" s="367"/>
      <c r="JIC9" s="367"/>
      <c r="JIE9" s="367"/>
      <c r="JIG9" s="367"/>
      <c r="JII9" s="367"/>
      <c r="JIK9" s="367"/>
      <c r="JIM9" s="367"/>
      <c r="JIO9" s="367"/>
      <c r="JIQ9" s="367"/>
      <c r="JIS9" s="367"/>
      <c r="JIU9" s="367"/>
      <c r="JIW9" s="367"/>
      <c r="JIY9" s="367"/>
      <c r="JJA9" s="367"/>
      <c r="JJC9" s="367"/>
      <c r="JJE9" s="367"/>
      <c r="JJG9" s="367"/>
      <c r="JJI9" s="367"/>
      <c r="JJK9" s="367"/>
      <c r="JJM9" s="367"/>
      <c r="JJO9" s="367"/>
      <c r="JJQ9" s="367"/>
      <c r="JJS9" s="367"/>
      <c r="JJU9" s="367"/>
      <c r="JJW9" s="367"/>
      <c r="JJY9" s="367"/>
      <c r="JKA9" s="367"/>
      <c r="JKC9" s="367"/>
      <c r="JKE9" s="367"/>
      <c r="JKG9" s="367"/>
      <c r="JKI9" s="367"/>
      <c r="JKK9" s="367"/>
      <c r="JKM9" s="367"/>
      <c r="JKO9" s="367"/>
      <c r="JKQ9" s="367"/>
      <c r="JKS9" s="367"/>
      <c r="JKU9" s="367"/>
      <c r="JKW9" s="367"/>
      <c r="JKY9" s="367"/>
      <c r="JLA9" s="367"/>
      <c r="JLC9" s="367"/>
      <c r="JLE9" s="367"/>
      <c r="JLG9" s="367"/>
      <c r="JLI9" s="367"/>
      <c r="JLK9" s="367"/>
      <c r="JLM9" s="367"/>
      <c r="JLO9" s="367"/>
      <c r="JLQ9" s="367"/>
      <c r="JLS9" s="367"/>
      <c r="JLU9" s="367"/>
      <c r="JLW9" s="367"/>
      <c r="JLY9" s="367"/>
      <c r="JMA9" s="367"/>
      <c r="JMC9" s="367"/>
      <c r="JME9" s="367"/>
      <c r="JMG9" s="367"/>
      <c r="JMI9" s="367"/>
      <c r="JMK9" s="367"/>
      <c r="JMM9" s="367"/>
      <c r="JMO9" s="367"/>
      <c r="JMQ9" s="367"/>
      <c r="JMS9" s="367"/>
      <c r="JMU9" s="367"/>
      <c r="JMW9" s="367"/>
      <c r="JMY9" s="367"/>
      <c r="JNA9" s="367"/>
      <c r="JNC9" s="367"/>
      <c r="JNE9" s="367"/>
      <c r="JNG9" s="367"/>
      <c r="JNI9" s="367"/>
      <c r="JNK9" s="367"/>
      <c r="JNM9" s="367"/>
      <c r="JNO9" s="367"/>
      <c r="JNQ9" s="367"/>
      <c r="JNS9" s="367"/>
      <c r="JNU9" s="367"/>
      <c r="JNW9" s="367"/>
      <c r="JNY9" s="367"/>
      <c r="JOA9" s="367"/>
      <c r="JOC9" s="367"/>
      <c r="JOE9" s="367"/>
      <c r="JOG9" s="367"/>
      <c r="JOI9" s="367"/>
      <c r="JOK9" s="367"/>
      <c r="JOM9" s="367"/>
      <c r="JOO9" s="367"/>
      <c r="JOQ9" s="367"/>
      <c r="JOS9" s="367"/>
      <c r="JOU9" s="367"/>
      <c r="JOW9" s="367"/>
      <c r="JOY9" s="367"/>
      <c r="JPA9" s="367"/>
      <c r="JPC9" s="367"/>
      <c r="JPE9" s="367"/>
      <c r="JPG9" s="367"/>
      <c r="JPI9" s="367"/>
      <c r="JPK9" s="367"/>
      <c r="JPM9" s="367"/>
      <c r="JPO9" s="367"/>
      <c r="JPQ9" s="367"/>
      <c r="JPS9" s="367"/>
      <c r="JPU9" s="367"/>
      <c r="JPW9" s="367"/>
      <c r="JPY9" s="367"/>
      <c r="JQA9" s="367"/>
      <c r="JQC9" s="367"/>
      <c r="JQE9" s="367"/>
      <c r="JQG9" s="367"/>
      <c r="JQI9" s="367"/>
      <c r="JQK9" s="367"/>
      <c r="JQM9" s="367"/>
      <c r="JQO9" s="367"/>
      <c r="JQQ9" s="367"/>
      <c r="JQS9" s="367"/>
      <c r="JQU9" s="367"/>
      <c r="JQW9" s="367"/>
      <c r="JQY9" s="367"/>
      <c r="JRA9" s="367"/>
      <c r="JRC9" s="367"/>
      <c r="JRE9" s="367"/>
      <c r="JRG9" s="367"/>
      <c r="JRI9" s="367"/>
      <c r="JRK9" s="367"/>
      <c r="JRM9" s="367"/>
      <c r="JRO9" s="367"/>
      <c r="JRQ9" s="367"/>
      <c r="JRS9" s="367"/>
      <c r="JRU9" s="367"/>
      <c r="JRW9" s="367"/>
      <c r="JRY9" s="367"/>
      <c r="JSA9" s="367"/>
      <c r="JSC9" s="367"/>
      <c r="JSE9" s="367"/>
      <c r="JSG9" s="367"/>
      <c r="JSI9" s="367"/>
      <c r="JSK9" s="367"/>
      <c r="JSM9" s="367"/>
      <c r="JSO9" s="367"/>
      <c r="JSQ9" s="367"/>
      <c r="JSS9" s="367"/>
      <c r="JSU9" s="367"/>
      <c r="JSW9" s="367"/>
      <c r="JSY9" s="367"/>
      <c r="JTA9" s="367"/>
      <c r="JTC9" s="367"/>
      <c r="JTE9" s="367"/>
      <c r="JTG9" s="367"/>
      <c r="JTI9" s="367"/>
      <c r="JTK9" s="367"/>
      <c r="JTM9" s="367"/>
      <c r="JTO9" s="367"/>
      <c r="JTQ9" s="367"/>
      <c r="JTS9" s="367"/>
      <c r="JTU9" s="367"/>
      <c r="JTW9" s="367"/>
      <c r="JTY9" s="367"/>
      <c r="JUA9" s="367"/>
      <c r="JUC9" s="367"/>
      <c r="JUE9" s="367"/>
      <c r="JUG9" s="367"/>
      <c r="JUI9" s="367"/>
      <c r="JUK9" s="367"/>
      <c r="JUM9" s="367"/>
      <c r="JUO9" s="367"/>
      <c r="JUQ9" s="367"/>
      <c r="JUS9" s="367"/>
      <c r="JUU9" s="367"/>
      <c r="JUW9" s="367"/>
      <c r="JUY9" s="367"/>
      <c r="JVA9" s="367"/>
      <c r="JVC9" s="367"/>
      <c r="JVE9" s="367"/>
      <c r="JVG9" s="367"/>
      <c r="JVI9" s="367"/>
      <c r="JVK9" s="367"/>
      <c r="JVM9" s="367"/>
      <c r="JVO9" s="367"/>
      <c r="JVQ9" s="367"/>
      <c r="JVS9" s="367"/>
      <c r="JVU9" s="367"/>
      <c r="JVW9" s="367"/>
      <c r="JVY9" s="367"/>
      <c r="JWA9" s="367"/>
      <c r="JWC9" s="367"/>
      <c r="JWE9" s="367"/>
      <c r="JWG9" s="367"/>
      <c r="JWI9" s="367"/>
      <c r="JWK9" s="367"/>
      <c r="JWM9" s="367"/>
      <c r="JWO9" s="367"/>
      <c r="JWQ9" s="367"/>
      <c r="JWS9" s="367"/>
      <c r="JWU9" s="367"/>
      <c r="JWW9" s="367"/>
      <c r="JWY9" s="367"/>
      <c r="JXA9" s="367"/>
      <c r="JXC9" s="367"/>
      <c r="JXE9" s="367"/>
      <c r="JXG9" s="367"/>
      <c r="JXI9" s="367"/>
      <c r="JXK9" s="367"/>
      <c r="JXM9" s="367"/>
      <c r="JXO9" s="367"/>
      <c r="JXQ9" s="367"/>
      <c r="JXS9" s="367"/>
      <c r="JXU9" s="367"/>
      <c r="JXW9" s="367"/>
      <c r="JXY9" s="367"/>
      <c r="JYA9" s="367"/>
      <c r="JYC9" s="367"/>
      <c r="JYE9" s="367"/>
      <c r="JYG9" s="367"/>
      <c r="JYI9" s="367"/>
      <c r="JYK9" s="367"/>
      <c r="JYM9" s="367"/>
      <c r="JYO9" s="367"/>
      <c r="JYQ9" s="367"/>
      <c r="JYS9" s="367"/>
      <c r="JYU9" s="367"/>
      <c r="JYW9" s="367"/>
      <c r="JYY9" s="367"/>
      <c r="JZA9" s="367"/>
      <c r="JZC9" s="367"/>
      <c r="JZE9" s="367"/>
      <c r="JZG9" s="367"/>
      <c r="JZI9" s="367"/>
      <c r="JZK9" s="367"/>
      <c r="JZM9" s="367"/>
      <c r="JZO9" s="367"/>
      <c r="JZQ9" s="367"/>
      <c r="JZS9" s="367"/>
      <c r="JZU9" s="367"/>
      <c r="JZW9" s="367"/>
      <c r="JZY9" s="367"/>
      <c r="KAA9" s="367"/>
      <c r="KAC9" s="367"/>
      <c r="KAE9" s="367"/>
      <c r="KAG9" s="367"/>
      <c r="KAI9" s="367"/>
      <c r="KAK9" s="367"/>
      <c r="KAM9" s="367"/>
      <c r="KAO9" s="367"/>
      <c r="KAQ9" s="367"/>
      <c r="KAS9" s="367"/>
      <c r="KAU9" s="367"/>
      <c r="KAW9" s="367"/>
      <c r="KAY9" s="367"/>
      <c r="KBA9" s="367"/>
      <c r="KBC9" s="367"/>
      <c r="KBE9" s="367"/>
      <c r="KBG9" s="367"/>
      <c r="KBI9" s="367"/>
      <c r="KBK9" s="367"/>
      <c r="KBM9" s="367"/>
      <c r="KBO9" s="367"/>
      <c r="KBQ9" s="367"/>
      <c r="KBS9" s="367"/>
      <c r="KBU9" s="367"/>
      <c r="KBW9" s="367"/>
      <c r="KBY9" s="367"/>
      <c r="KCA9" s="367"/>
      <c r="KCC9" s="367"/>
      <c r="KCE9" s="367"/>
      <c r="KCG9" s="367"/>
      <c r="KCI9" s="367"/>
      <c r="KCK9" s="367"/>
      <c r="KCM9" s="367"/>
      <c r="KCO9" s="367"/>
      <c r="KCQ9" s="367"/>
      <c r="KCS9" s="367"/>
      <c r="KCU9" s="367"/>
      <c r="KCW9" s="367"/>
      <c r="KCY9" s="367"/>
      <c r="KDA9" s="367"/>
      <c r="KDC9" s="367"/>
      <c r="KDE9" s="367"/>
      <c r="KDG9" s="367"/>
      <c r="KDI9" s="367"/>
      <c r="KDK9" s="367"/>
      <c r="KDM9" s="367"/>
      <c r="KDO9" s="367"/>
      <c r="KDQ9" s="367"/>
      <c r="KDS9" s="367"/>
      <c r="KDU9" s="367"/>
      <c r="KDW9" s="367"/>
      <c r="KDY9" s="367"/>
      <c r="KEA9" s="367"/>
      <c r="KEC9" s="367"/>
      <c r="KEE9" s="367"/>
      <c r="KEG9" s="367"/>
      <c r="KEI9" s="367"/>
      <c r="KEK9" s="367"/>
      <c r="KEM9" s="367"/>
      <c r="KEO9" s="367"/>
      <c r="KEQ9" s="367"/>
      <c r="KES9" s="367"/>
      <c r="KEU9" s="367"/>
      <c r="KEW9" s="367"/>
      <c r="KEY9" s="367"/>
      <c r="KFA9" s="367"/>
      <c r="KFC9" s="367"/>
      <c r="KFE9" s="367"/>
      <c r="KFG9" s="367"/>
      <c r="KFI9" s="367"/>
      <c r="KFK9" s="367"/>
      <c r="KFM9" s="367"/>
      <c r="KFO9" s="367"/>
      <c r="KFQ9" s="367"/>
      <c r="KFS9" s="367"/>
      <c r="KFU9" s="367"/>
      <c r="KFW9" s="367"/>
      <c r="KFY9" s="367"/>
      <c r="KGA9" s="367"/>
      <c r="KGC9" s="367"/>
      <c r="KGE9" s="367"/>
      <c r="KGG9" s="367"/>
      <c r="KGI9" s="367"/>
      <c r="KGK9" s="367"/>
      <c r="KGM9" s="367"/>
      <c r="KGO9" s="367"/>
      <c r="KGQ9" s="367"/>
      <c r="KGS9" s="367"/>
      <c r="KGU9" s="367"/>
      <c r="KGW9" s="367"/>
      <c r="KGY9" s="367"/>
      <c r="KHA9" s="367"/>
      <c r="KHC9" s="367"/>
      <c r="KHE9" s="367"/>
      <c r="KHG9" s="367"/>
      <c r="KHI9" s="367"/>
      <c r="KHK9" s="367"/>
      <c r="KHM9" s="367"/>
      <c r="KHO9" s="367"/>
      <c r="KHQ9" s="367"/>
      <c r="KHS9" s="367"/>
      <c r="KHU9" s="367"/>
      <c r="KHW9" s="367"/>
      <c r="KHY9" s="367"/>
      <c r="KIA9" s="367"/>
      <c r="KIC9" s="367"/>
      <c r="KIE9" s="367"/>
      <c r="KIG9" s="367"/>
      <c r="KII9" s="367"/>
      <c r="KIK9" s="367"/>
      <c r="KIM9" s="367"/>
      <c r="KIO9" s="367"/>
      <c r="KIQ9" s="367"/>
      <c r="KIS9" s="367"/>
      <c r="KIU9" s="367"/>
      <c r="KIW9" s="367"/>
      <c r="KIY9" s="367"/>
      <c r="KJA9" s="367"/>
      <c r="KJC9" s="367"/>
      <c r="KJE9" s="367"/>
      <c r="KJG9" s="367"/>
      <c r="KJI9" s="367"/>
      <c r="KJK9" s="367"/>
      <c r="KJM9" s="367"/>
      <c r="KJO9" s="367"/>
      <c r="KJQ9" s="367"/>
      <c r="KJS9" s="367"/>
      <c r="KJU9" s="367"/>
      <c r="KJW9" s="367"/>
      <c r="KJY9" s="367"/>
      <c r="KKA9" s="367"/>
      <c r="KKC9" s="367"/>
      <c r="KKE9" s="367"/>
      <c r="KKG9" s="367"/>
      <c r="KKI9" s="367"/>
      <c r="KKK9" s="367"/>
      <c r="KKM9" s="367"/>
      <c r="KKO9" s="367"/>
      <c r="KKQ9" s="367"/>
      <c r="KKS9" s="367"/>
      <c r="KKU9" s="367"/>
      <c r="KKW9" s="367"/>
      <c r="KKY9" s="367"/>
      <c r="KLA9" s="367"/>
      <c r="KLC9" s="367"/>
      <c r="KLE9" s="367"/>
      <c r="KLG9" s="367"/>
      <c r="KLI9" s="367"/>
      <c r="KLK9" s="367"/>
      <c r="KLM9" s="367"/>
      <c r="KLO9" s="367"/>
      <c r="KLQ9" s="367"/>
      <c r="KLS9" s="367"/>
      <c r="KLU9" s="367"/>
      <c r="KLW9" s="367"/>
      <c r="KLY9" s="367"/>
      <c r="KMA9" s="367"/>
      <c r="KMC9" s="367"/>
      <c r="KME9" s="367"/>
      <c r="KMG9" s="367"/>
      <c r="KMI9" s="367"/>
      <c r="KMK9" s="367"/>
      <c r="KMM9" s="367"/>
      <c r="KMO9" s="367"/>
      <c r="KMQ9" s="367"/>
      <c r="KMS9" s="367"/>
      <c r="KMU9" s="367"/>
      <c r="KMW9" s="367"/>
      <c r="KMY9" s="367"/>
      <c r="KNA9" s="367"/>
      <c r="KNC9" s="367"/>
      <c r="KNE9" s="367"/>
      <c r="KNG9" s="367"/>
      <c r="KNI9" s="367"/>
      <c r="KNK9" s="367"/>
      <c r="KNM9" s="367"/>
      <c r="KNO9" s="367"/>
      <c r="KNQ9" s="367"/>
      <c r="KNS9" s="367"/>
      <c r="KNU9" s="367"/>
      <c r="KNW9" s="367"/>
      <c r="KNY9" s="367"/>
      <c r="KOA9" s="367"/>
      <c r="KOC9" s="367"/>
      <c r="KOE9" s="367"/>
      <c r="KOG9" s="367"/>
      <c r="KOI9" s="367"/>
      <c r="KOK9" s="367"/>
      <c r="KOM9" s="367"/>
      <c r="KOO9" s="367"/>
      <c r="KOQ9" s="367"/>
      <c r="KOS9" s="367"/>
      <c r="KOU9" s="367"/>
      <c r="KOW9" s="367"/>
      <c r="KOY9" s="367"/>
      <c r="KPA9" s="367"/>
      <c r="KPC9" s="367"/>
      <c r="KPE9" s="367"/>
      <c r="KPG9" s="367"/>
      <c r="KPI9" s="367"/>
      <c r="KPK9" s="367"/>
      <c r="KPM9" s="367"/>
      <c r="KPO9" s="367"/>
      <c r="KPQ9" s="367"/>
      <c r="KPS9" s="367"/>
      <c r="KPU9" s="367"/>
      <c r="KPW9" s="367"/>
      <c r="KPY9" s="367"/>
      <c r="KQA9" s="367"/>
      <c r="KQC9" s="367"/>
      <c r="KQE9" s="367"/>
      <c r="KQG9" s="367"/>
      <c r="KQI9" s="367"/>
      <c r="KQK9" s="367"/>
      <c r="KQM9" s="367"/>
      <c r="KQO9" s="367"/>
      <c r="KQQ9" s="367"/>
      <c r="KQS9" s="367"/>
      <c r="KQU9" s="367"/>
      <c r="KQW9" s="367"/>
      <c r="KQY9" s="367"/>
      <c r="KRA9" s="367"/>
      <c r="KRC9" s="367"/>
      <c r="KRE9" s="367"/>
      <c r="KRG9" s="367"/>
      <c r="KRI9" s="367"/>
      <c r="KRK9" s="367"/>
      <c r="KRM9" s="367"/>
      <c r="KRO9" s="367"/>
      <c r="KRQ9" s="367"/>
      <c r="KRS9" s="367"/>
      <c r="KRU9" s="367"/>
      <c r="KRW9" s="367"/>
      <c r="KRY9" s="367"/>
      <c r="KSA9" s="367"/>
      <c r="KSC9" s="367"/>
      <c r="KSE9" s="367"/>
      <c r="KSG9" s="367"/>
      <c r="KSI9" s="367"/>
      <c r="KSK9" s="367"/>
      <c r="KSM9" s="367"/>
      <c r="KSO9" s="367"/>
      <c r="KSQ9" s="367"/>
      <c r="KSS9" s="367"/>
      <c r="KSU9" s="367"/>
      <c r="KSW9" s="367"/>
      <c r="KSY9" s="367"/>
      <c r="KTA9" s="367"/>
      <c r="KTC9" s="367"/>
      <c r="KTE9" s="367"/>
      <c r="KTG9" s="367"/>
      <c r="KTI9" s="367"/>
      <c r="KTK9" s="367"/>
      <c r="KTM9" s="367"/>
      <c r="KTO9" s="367"/>
      <c r="KTQ9" s="367"/>
      <c r="KTS9" s="367"/>
      <c r="KTU9" s="367"/>
      <c r="KTW9" s="367"/>
      <c r="KTY9" s="367"/>
      <c r="KUA9" s="367"/>
      <c r="KUC9" s="367"/>
      <c r="KUE9" s="367"/>
      <c r="KUG9" s="367"/>
      <c r="KUI9" s="367"/>
      <c r="KUK9" s="367"/>
      <c r="KUM9" s="367"/>
      <c r="KUO9" s="367"/>
      <c r="KUQ9" s="367"/>
      <c r="KUS9" s="367"/>
      <c r="KUU9" s="367"/>
      <c r="KUW9" s="367"/>
      <c r="KUY9" s="367"/>
      <c r="KVA9" s="367"/>
      <c r="KVC9" s="367"/>
      <c r="KVE9" s="367"/>
      <c r="KVG9" s="367"/>
      <c r="KVI9" s="367"/>
      <c r="KVK9" s="367"/>
      <c r="KVM9" s="367"/>
      <c r="KVO9" s="367"/>
      <c r="KVQ9" s="367"/>
      <c r="KVS9" s="367"/>
      <c r="KVU9" s="367"/>
      <c r="KVW9" s="367"/>
      <c r="KVY9" s="367"/>
      <c r="KWA9" s="367"/>
      <c r="KWC9" s="367"/>
      <c r="KWE9" s="367"/>
      <c r="KWG9" s="367"/>
      <c r="KWI9" s="367"/>
      <c r="KWK9" s="367"/>
      <c r="KWM9" s="367"/>
      <c r="KWO9" s="367"/>
      <c r="KWQ9" s="367"/>
      <c r="KWS9" s="367"/>
      <c r="KWU9" s="367"/>
      <c r="KWW9" s="367"/>
      <c r="KWY9" s="367"/>
      <c r="KXA9" s="367"/>
      <c r="KXC9" s="367"/>
      <c r="KXE9" s="367"/>
      <c r="KXG9" s="367"/>
      <c r="KXI9" s="367"/>
      <c r="KXK9" s="367"/>
      <c r="KXM9" s="367"/>
      <c r="KXO9" s="367"/>
      <c r="KXQ9" s="367"/>
      <c r="KXS9" s="367"/>
      <c r="KXU9" s="367"/>
      <c r="KXW9" s="367"/>
      <c r="KXY9" s="367"/>
      <c r="KYA9" s="367"/>
      <c r="KYC9" s="367"/>
      <c r="KYE9" s="367"/>
      <c r="KYG9" s="367"/>
      <c r="KYI9" s="367"/>
      <c r="KYK9" s="367"/>
      <c r="KYM9" s="367"/>
      <c r="KYO9" s="367"/>
      <c r="KYQ9" s="367"/>
      <c r="KYS9" s="367"/>
      <c r="KYU9" s="367"/>
      <c r="KYW9" s="367"/>
      <c r="KYY9" s="367"/>
      <c r="KZA9" s="367"/>
      <c r="KZC9" s="367"/>
      <c r="KZE9" s="367"/>
      <c r="KZG9" s="367"/>
      <c r="KZI9" s="367"/>
      <c r="KZK9" s="367"/>
      <c r="KZM9" s="367"/>
      <c r="KZO9" s="367"/>
      <c r="KZQ9" s="367"/>
      <c r="KZS9" s="367"/>
      <c r="KZU9" s="367"/>
      <c r="KZW9" s="367"/>
      <c r="KZY9" s="367"/>
      <c r="LAA9" s="367"/>
      <c r="LAC9" s="367"/>
      <c r="LAE9" s="367"/>
      <c r="LAG9" s="367"/>
      <c r="LAI9" s="367"/>
      <c r="LAK9" s="367"/>
      <c r="LAM9" s="367"/>
      <c r="LAO9" s="367"/>
      <c r="LAQ9" s="367"/>
      <c r="LAS9" s="367"/>
      <c r="LAU9" s="367"/>
      <c r="LAW9" s="367"/>
      <c r="LAY9" s="367"/>
      <c r="LBA9" s="367"/>
      <c r="LBC9" s="367"/>
      <c r="LBE9" s="367"/>
      <c r="LBG9" s="367"/>
      <c r="LBI9" s="367"/>
      <c r="LBK9" s="367"/>
      <c r="LBM9" s="367"/>
      <c r="LBO9" s="367"/>
      <c r="LBQ9" s="367"/>
      <c r="LBS9" s="367"/>
      <c r="LBU9" s="367"/>
      <c r="LBW9" s="367"/>
      <c r="LBY9" s="367"/>
      <c r="LCA9" s="367"/>
      <c r="LCC9" s="367"/>
      <c r="LCE9" s="367"/>
      <c r="LCG9" s="367"/>
      <c r="LCI9" s="367"/>
      <c r="LCK9" s="367"/>
      <c r="LCM9" s="367"/>
      <c r="LCO9" s="367"/>
      <c r="LCQ9" s="367"/>
      <c r="LCS9" s="367"/>
      <c r="LCU9" s="367"/>
      <c r="LCW9" s="367"/>
      <c r="LCY9" s="367"/>
      <c r="LDA9" s="367"/>
      <c r="LDC9" s="367"/>
      <c r="LDE9" s="367"/>
      <c r="LDG9" s="367"/>
      <c r="LDI9" s="367"/>
      <c r="LDK9" s="367"/>
      <c r="LDM9" s="367"/>
      <c r="LDO9" s="367"/>
      <c r="LDQ9" s="367"/>
      <c r="LDS9" s="367"/>
      <c r="LDU9" s="367"/>
      <c r="LDW9" s="367"/>
      <c r="LDY9" s="367"/>
      <c r="LEA9" s="367"/>
      <c r="LEC9" s="367"/>
      <c r="LEE9" s="367"/>
      <c r="LEG9" s="367"/>
      <c r="LEI9" s="367"/>
      <c r="LEK9" s="367"/>
      <c r="LEM9" s="367"/>
      <c r="LEO9" s="367"/>
      <c r="LEQ9" s="367"/>
      <c r="LES9" s="367"/>
      <c r="LEU9" s="367"/>
      <c r="LEW9" s="367"/>
      <c r="LEY9" s="367"/>
      <c r="LFA9" s="367"/>
      <c r="LFC9" s="367"/>
      <c r="LFE9" s="367"/>
      <c r="LFG9" s="367"/>
      <c r="LFI9" s="367"/>
      <c r="LFK9" s="367"/>
      <c r="LFM9" s="367"/>
      <c r="LFO9" s="367"/>
      <c r="LFQ9" s="367"/>
      <c r="LFS9" s="367"/>
      <c r="LFU9" s="367"/>
      <c r="LFW9" s="367"/>
      <c r="LFY9" s="367"/>
      <c r="LGA9" s="367"/>
      <c r="LGC9" s="367"/>
      <c r="LGE9" s="367"/>
      <c r="LGG9" s="367"/>
      <c r="LGI9" s="367"/>
      <c r="LGK9" s="367"/>
      <c r="LGM9" s="367"/>
      <c r="LGO9" s="367"/>
      <c r="LGQ9" s="367"/>
      <c r="LGS9" s="367"/>
      <c r="LGU9" s="367"/>
      <c r="LGW9" s="367"/>
      <c r="LGY9" s="367"/>
      <c r="LHA9" s="367"/>
      <c r="LHC9" s="367"/>
      <c r="LHE9" s="367"/>
      <c r="LHG9" s="367"/>
      <c r="LHI9" s="367"/>
      <c r="LHK9" s="367"/>
      <c r="LHM9" s="367"/>
      <c r="LHO9" s="367"/>
      <c r="LHQ9" s="367"/>
      <c r="LHS9" s="367"/>
      <c r="LHU9" s="367"/>
      <c r="LHW9" s="367"/>
      <c r="LHY9" s="367"/>
      <c r="LIA9" s="367"/>
      <c r="LIC9" s="367"/>
      <c r="LIE9" s="367"/>
      <c r="LIG9" s="367"/>
      <c r="LII9" s="367"/>
      <c r="LIK9" s="367"/>
      <c r="LIM9" s="367"/>
      <c r="LIO9" s="367"/>
      <c r="LIQ9" s="367"/>
      <c r="LIS9" s="367"/>
      <c r="LIU9" s="367"/>
      <c r="LIW9" s="367"/>
      <c r="LIY9" s="367"/>
      <c r="LJA9" s="367"/>
      <c r="LJC9" s="367"/>
      <c r="LJE9" s="367"/>
      <c r="LJG9" s="367"/>
      <c r="LJI9" s="367"/>
      <c r="LJK9" s="367"/>
      <c r="LJM9" s="367"/>
      <c r="LJO9" s="367"/>
      <c r="LJQ9" s="367"/>
      <c r="LJS9" s="367"/>
      <c r="LJU9" s="367"/>
      <c r="LJW9" s="367"/>
      <c r="LJY9" s="367"/>
      <c r="LKA9" s="367"/>
      <c r="LKC9" s="367"/>
      <c r="LKE9" s="367"/>
      <c r="LKG9" s="367"/>
      <c r="LKI9" s="367"/>
      <c r="LKK9" s="367"/>
      <c r="LKM9" s="367"/>
      <c r="LKO9" s="367"/>
      <c r="LKQ9" s="367"/>
      <c r="LKS9" s="367"/>
      <c r="LKU9" s="367"/>
      <c r="LKW9" s="367"/>
      <c r="LKY9" s="367"/>
      <c r="LLA9" s="367"/>
      <c r="LLC9" s="367"/>
      <c r="LLE9" s="367"/>
      <c r="LLG9" s="367"/>
      <c r="LLI9" s="367"/>
      <c r="LLK9" s="367"/>
      <c r="LLM9" s="367"/>
      <c r="LLO9" s="367"/>
      <c r="LLQ9" s="367"/>
      <c r="LLS9" s="367"/>
      <c r="LLU9" s="367"/>
      <c r="LLW9" s="367"/>
      <c r="LLY9" s="367"/>
      <c r="LMA9" s="367"/>
      <c r="LMC9" s="367"/>
      <c r="LME9" s="367"/>
      <c r="LMG9" s="367"/>
      <c r="LMI9" s="367"/>
      <c r="LMK9" s="367"/>
      <c r="LMM9" s="367"/>
      <c r="LMO9" s="367"/>
      <c r="LMQ9" s="367"/>
      <c r="LMS9" s="367"/>
      <c r="LMU9" s="367"/>
      <c r="LMW9" s="367"/>
      <c r="LMY9" s="367"/>
      <c r="LNA9" s="367"/>
      <c r="LNC9" s="367"/>
      <c r="LNE9" s="367"/>
      <c r="LNG9" s="367"/>
      <c r="LNI9" s="367"/>
      <c r="LNK9" s="367"/>
      <c r="LNM9" s="367"/>
      <c r="LNO9" s="367"/>
      <c r="LNQ9" s="367"/>
      <c r="LNS9" s="367"/>
      <c r="LNU9" s="367"/>
      <c r="LNW9" s="367"/>
      <c r="LNY9" s="367"/>
      <c r="LOA9" s="367"/>
      <c r="LOC9" s="367"/>
      <c r="LOE9" s="367"/>
      <c r="LOG9" s="367"/>
      <c r="LOI9" s="367"/>
      <c r="LOK9" s="367"/>
      <c r="LOM9" s="367"/>
      <c r="LOO9" s="367"/>
      <c r="LOQ9" s="367"/>
      <c r="LOS9" s="367"/>
      <c r="LOU9" s="367"/>
      <c r="LOW9" s="367"/>
      <c r="LOY9" s="367"/>
      <c r="LPA9" s="367"/>
      <c r="LPC9" s="367"/>
      <c r="LPE9" s="367"/>
      <c r="LPG9" s="367"/>
      <c r="LPI9" s="367"/>
      <c r="LPK9" s="367"/>
      <c r="LPM9" s="367"/>
      <c r="LPO9" s="367"/>
      <c r="LPQ9" s="367"/>
      <c r="LPS9" s="367"/>
      <c r="LPU9" s="367"/>
      <c r="LPW9" s="367"/>
      <c r="LPY9" s="367"/>
      <c r="LQA9" s="367"/>
      <c r="LQC9" s="367"/>
      <c r="LQE9" s="367"/>
      <c r="LQG9" s="367"/>
      <c r="LQI9" s="367"/>
      <c r="LQK9" s="367"/>
      <c r="LQM9" s="367"/>
      <c r="LQO9" s="367"/>
      <c r="LQQ9" s="367"/>
      <c r="LQS9" s="367"/>
      <c r="LQU9" s="367"/>
      <c r="LQW9" s="367"/>
      <c r="LQY9" s="367"/>
      <c r="LRA9" s="367"/>
      <c r="LRC9" s="367"/>
      <c r="LRE9" s="367"/>
      <c r="LRG9" s="367"/>
      <c r="LRI9" s="367"/>
      <c r="LRK9" s="367"/>
      <c r="LRM9" s="367"/>
      <c r="LRO9" s="367"/>
      <c r="LRQ9" s="367"/>
      <c r="LRS9" s="367"/>
      <c r="LRU9" s="367"/>
      <c r="LRW9" s="367"/>
      <c r="LRY9" s="367"/>
      <c r="LSA9" s="367"/>
      <c r="LSC9" s="367"/>
      <c r="LSE9" s="367"/>
      <c r="LSG9" s="367"/>
      <c r="LSI9" s="367"/>
      <c r="LSK9" s="367"/>
      <c r="LSM9" s="367"/>
      <c r="LSO9" s="367"/>
      <c r="LSQ9" s="367"/>
      <c r="LSS9" s="367"/>
      <c r="LSU9" s="367"/>
      <c r="LSW9" s="367"/>
      <c r="LSY9" s="367"/>
      <c r="LTA9" s="367"/>
      <c r="LTC9" s="367"/>
      <c r="LTE9" s="367"/>
      <c r="LTG9" s="367"/>
      <c r="LTI9" s="367"/>
      <c r="LTK9" s="367"/>
      <c r="LTM9" s="367"/>
      <c r="LTO9" s="367"/>
      <c r="LTQ9" s="367"/>
      <c r="LTS9" s="367"/>
      <c r="LTU9" s="367"/>
      <c r="LTW9" s="367"/>
      <c r="LTY9" s="367"/>
      <c r="LUA9" s="367"/>
      <c r="LUC9" s="367"/>
      <c r="LUE9" s="367"/>
      <c r="LUG9" s="367"/>
      <c r="LUI9" s="367"/>
      <c r="LUK9" s="367"/>
      <c r="LUM9" s="367"/>
      <c r="LUO9" s="367"/>
      <c r="LUQ9" s="367"/>
      <c r="LUS9" s="367"/>
      <c r="LUU9" s="367"/>
      <c r="LUW9" s="367"/>
      <c r="LUY9" s="367"/>
      <c r="LVA9" s="367"/>
      <c r="LVC9" s="367"/>
      <c r="LVE9" s="367"/>
      <c r="LVG9" s="367"/>
      <c r="LVI9" s="367"/>
      <c r="LVK9" s="367"/>
      <c r="LVM9" s="367"/>
      <c r="LVO9" s="367"/>
      <c r="LVQ9" s="367"/>
      <c r="LVS9" s="367"/>
      <c r="LVU9" s="367"/>
      <c r="LVW9" s="367"/>
      <c r="LVY9" s="367"/>
      <c r="LWA9" s="367"/>
      <c r="LWC9" s="367"/>
      <c r="LWE9" s="367"/>
      <c r="LWG9" s="367"/>
      <c r="LWI9" s="367"/>
      <c r="LWK9" s="367"/>
      <c r="LWM9" s="367"/>
      <c r="LWO9" s="367"/>
      <c r="LWQ9" s="367"/>
      <c r="LWS9" s="367"/>
      <c r="LWU9" s="367"/>
      <c r="LWW9" s="367"/>
      <c r="LWY9" s="367"/>
      <c r="LXA9" s="367"/>
      <c r="LXC9" s="367"/>
      <c r="LXE9" s="367"/>
      <c r="LXG9" s="367"/>
      <c r="LXI9" s="367"/>
      <c r="LXK9" s="367"/>
      <c r="LXM9" s="367"/>
      <c r="LXO9" s="367"/>
      <c r="LXQ9" s="367"/>
      <c r="LXS9" s="367"/>
      <c r="LXU9" s="367"/>
      <c r="LXW9" s="367"/>
      <c r="LXY9" s="367"/>
      <c r="LYA9" s="367"/>
      <c r="LYC9" s="367"/>
      <c r="LYE9" s="367"/>
      <c r="LYG9" s="367"/>
      <c r="LYI9" s="367"/>
      <c r="LYK9" s="367"/>
      <c r="LYM9" s="367"/>
      <c r="LYO9" s="367"/>
      <c r="LYQ9" s="367"/>
      <c r="LYS9" s="367"/>
      <c r="LYU9" s="367"/>
      <c r="LYW9" s="367"/>
      <c r="LYY9" s="367"/>
      <c r="LZA9" s="367"/>
      <c r="LZC9" s="367"/>
      <c r="LZE9" s="367"/>
      <c r="LZG9" s="367"/>
      <c r="LZI9" s="367"/>
      <c r="LZK9" s="367"/>
      <c r="LZM9" s="367"/>
      <c r="LZO9" s="367"/>
      <c r="LZQ9" s="367"/>
      <c r="LZS9" s="367"/>
      <c r="LZU9" s="367"/>
      <c r="LZW9" s="367"/>
      <c r="LZY9" s="367"/>
      <c r="MAA9" s="367"/>
      <c r="MAC9" s="367"/>
      <c r="MAE9" s="367"/>
      <c r="MAG9" s="367"/>
      <c r="MAI9" s="367"/>
      <c r="MAK9" s="367"/>
      <c r="MAM9" s="367"/>
      <c r="MAO9" s="367"/>
      <c r="MAQ9" s="367"/>
      <c r="MAS9" s="367"/>
      <c r="MAU9" s="367"/>
      <c r="MAW9" s="367"/>
      <c r="MAY9" s="367"/>
      <c r="MBA9" s="367"/>
      <c r="MBC9" s="367"/>
      <c r="MBE9" s="367"/>
      <c r="MBG9" s="367"/>
      <c r="MBI9" s="367"/>
      <c r="MBK9" s="367"/>
      <c r="MBM9" s="367"/>
      <c r="MBO9" s="367"/>
      <c r="MBQ9" s="367"/>
      <c r="MBS9" s="367"/>
      <c r="MBU9" s="367"/>
      <c r="MBW9" s="367"/>
      <c r="MBY9" s="367"/>
      <c r="MCA9" s="367"/>
      <c r="MCC9" s="367"/>
      <c r="MCE9" s="367"/>
      <c r="MCG9" s="367"/>
      <c r="MCI9" s="367"/>
      <c r="MCK9" s="367"/>
      <c r="MCM9" s="367"/>
      <c r="MCO9" s="367"/>
      <c r="MCQ9" s="367"/>
      <c r="MCS9" s="367"/>
      <c r="MCU9" s="367"/>
      <c r="MCW9" s="367"/>
      <c r="MCY9" s="367"/>
      <c r="MDA9" s="367"/>
      <c r="MDC9" s="367"/>
      <c r="MDE9" s="367"/>
      <c r="MDG9" s="367"/>
      <c r="MDI9" s="367"/>
      <c r="MDK9" s="367"/>
      <c r="MDM9" s="367"/>
      <c r="MDO9" s="367"/>
      <c r="MDQ9" s="367"/>
      <c r="MDS9" s="367"/>
      <c r="MDU9" s="367"/>
      <c r="MDW9" s="367"/>
      <c r="MDY9" s="367"/>
      <c r="MEA9" s="367"/>
      <c r="MEC9" s="367"/>
      <c r="MEE9" s="367"/>
      <c r="MEG9" s="367"/>
      <c r="MEI9" s="367"/>
      <c r="MEK9" s="367"/>
      <c r="MEM9" s="367"/>
      <c r="MEO9" s="367"/>
      <c r="MEQ9" s="367"/>
      <c r="MES9" s="367"/>
      <c r="MEU9" s="367"/>
      <c r="MEW9" s="367"/>
      <c r="MEY9" s="367"/>
      <c r="MFA9" s="367"/>
      <c r="MFC9" s="367"/>
      <c r="MFE9" s="367"/>
      <c r="MFG9" s="367"/>
      <c r="MFI9" s="367"/>
      <c r="MFK9" s="367"/>
      <c r="MFM9" s="367"/>
      <c r="MFO9" s="367"/>
      <c r="MFQ9" s="367"/>
      <c r="MFS9" s="367"/>
      <c r="MFU9" s="367"/>
      <c r="MFW9" s="367"/>
      <c r="MFY9" s="367"/>
      <c r="MGA9" s="367"/>
      <c r="MGC9" s="367"/>
      <c r="MGE9" s="367"/>
      <c r="MGG9" s="367"/>
      <c r="MGI9" s="367"/>
      <c r="MGK9" s="367"/>
      <c r="MGM9" s="367"/>
      <c r="MGO9" s="367"/>
      <c r="MGQ9" s="367"/>
      <c r="MGS9" s="367"/>
      <c r="MGU9" s="367"/>
      <c r="MGW9" s="367"/>
      <c r="MGY9" s="367"/>
      <c r="MHA9" s="367"/>
      <c r="MHC9" s="367"/>
      <c r="MHE9" s="367"/>
      <c r="MHG9" s="367"/>
      <c r="MHI9" s="367"/>
      <c r="MHK9" s="367"/>
      <c r="MHM9" s="367"/>
      <c r="MHO9" s="367"/>
      <c r="MHQ9" s="367"/>
      <c r="MHS9" s="367"/>
      <c r="MHU9" s="367"/>
      <c r="MHW9" s="367"/>
      <c r="MHY9" s="367"/>
      <c r="MIA9" s="367"/>
      <c r="MIC9" s="367"/>
      <c r="MIE9" s="367"/>
      <c r="MIG9" s="367"/>
      <c r="MII9" s="367"/>
      <c r="MIK9" s="367"/>
      <c r="MIM9" s="367"/>
      <c r="MIO9" s="367"/>
      <c r="MIQ9" s="367"/>
      <c r="MIS9" s="367"/>
      <c r="MIU9" s="367"/>
      <c r="MIW9" s="367"/>
      <c r="MIY9" s="367"/>
      <c r="MJA9" s="367"/>
      <c r="MJC9" s="367"/>
      <c r="MJE9" s="367"/>
      <c r="MJG9" s="367"/>
      <c r="MJI9" s="367"/>
      <c r="MJK9" s="367"/>
      <c r="MJM9" s="367"/>
      <c r="MJO9" s="367"/>
      <c r="MJQ9" s="367"/>
      <c r="MJS9" s="367"/>
      <c r="MJU9" s="367"/>
      <c r="MJW9" s="367"/>
      <c r="MJY9" s="367"/>
      <c r="MKA9" s="367"/>
      <c r="MKC9" s="367"/>
      <c r="MKE9" s="367"/>
      <c r="MKG9" s="367"/>
      <c r="MKI9" s="367"/>
      <c r="MKK9" s="367"/>
      <c r="MKM9" s="367"/>
      <c r="MKO9" s="367"/>
      <c r="MKQ9" s="367"/>
      <c r="MKS9" s="367"/>
      <c r="MKU9" s="367"/>
      <c r="MKW9" s="367"/>
      <c r="MKY9" s="367"/>
      <c r="MLA9" s="367"/>
      <c r="MLC9" s="367"/>
      <c r="MLE9" s="367"/>
      <c r="MLG9" s="367"/>
      <c r="MLI9" s="367"/>
      <c r="MLK9" s="367"/>
      <c r="MLM9" s="367"/>
      <c r="MLO9" s="367"/>
      <c r="MLQ9" s="367"/>
      <c r="MLS9" s="367"/>
      <c r="MLU9" s="367"/>
      <c r="MLW9" s="367"/>
      <c r="MLY9" s="367"/>
      <c r="MMA9" s="367"/>
      <c r="MMC9" s="367"/>
      <c r="MME9" s="367"/>
      <c r="MMG9" s="367"/>
      <c r="MMI9" s="367"/>
      <c r="MMK9" s="367"/>
      <c r="MMM9" s="367"/>
      <c r="MMO9" s="367"/>
      <c r="MMQ9" s="367"/>
      <c r="MMS9" s="367"/>
      <c r="MMU9" s="367"/>
      <c r="MMW9" s="367"/>
      <c r="MMY9" s="367"/>
      <c r="MNA9" s="367"/>
      <c r="MNC9" s="367"/>
      <c r="MNE9" s="367"/>
      <c r="MNG9" s="367"/>
      <c r="MNI9" s="367"/>
      <c r="MNK9" s="367"/>
      <c r="MNM9" s="367"/>
      <c r="MNO9" s="367"/>
      <c r="MNQ9" s="367"/>
      <c r="MNS9" s="367"/>
      <c r="MNU9" s="367"/>
      <c r="MNW9" s="367"/>
      <c r="MNY9" s="367"/>
      <c r="MOA9" s="367"/>
      <c r="MOC9" s="367"/>
      <c r="MOE9" s="367"/>
      <c r="MOG9" s="367"/>
      <c r="MOI9" s="367"/>
      <c r="MOK9" s="367"/>
      <c r="MOM9" s="367"/>
      <c r="MOO9" s="367"/>
      <c r="MOQ9" s="367"/>
      <c r="MOS9" s="367"/>
      <c r="MOU9" s="367"/>
      <c r="MOW9" s="367"/>
      <c r="MOY9" s="367"/>
      <c r="MPA9" s="367"/>
      <c r="MPC9" s="367"/>
      <c r="MPE9" s="367"/>
      <c r="MPG9" s="367"/>
      <c r="MPI9" s="367"/>
      <c r="MPK9" s="367"/>
      <c r="MPM9" s="367"/>
      <c r="MPO9" s="367"/>
      <c r="MPQ9" s="367"/>
      <c r="MPS9" s="367"/>
      <c r="MPU9" s="367"/>
      <c r="MPW9" s="367"/>
      <c r="MPY9" s="367"/>
      <c r="MQA9" s="367"/>
      <c r="MQC9" s="367"/>
      <c r="MQE9" s="367"/>
      <c r="MQG9" s="367"/>
      <c r="MQI9" s="367"/>
      <c r="MQK9" s="367"/>
      <c r="MQM9" s="367"/>
      <c r="MQO9" s="367"/>
      <c r="MQQ9" s="367"/>
      <c r="MQS9" s="367"/>
      <c r="MQU9" s="367"/>
      <c r="MQW9" s="367"/>
      <c r="MQY9" s="367"/>
      <c r="MRA9" s="367"/>
      <c r="MRC9" s="367"/>
      <c r="MRE9" s="367"/>
      <c r="MRG9" s="367"/>
      <c r="MRI9" s="367"/>
      <c r="MRK9" s="367"/>
      <c r="MRM9" s="367"/>
      <c r="MRO9" s="367"/>
      <c r="MRQ9" s="367"/>
      <c r="MRS9" s="367"/>
      <c r="MRU9" s="367"/>
      <c r="MRW9" s="367"/>
      <c r="MRY9" s="367"/>
      <c r="MSA9" s="367"/>
      <c r="MSC9" s="367"/>
      <c r="MSE9" s="367"/>
      <c r="MSG9" s="367"/>
      <c r="MSI9" s="367"/>
      <c r="MSK9" s="367"/>
      <c r="MSM9" s="367"/>
      <c r="MSO9" s="367"/>
      <c r="MSQ9" s="367"/>
      <c r="MSS9" s="367"/>
      <c r="MSU9" s="367"/>
      <c r="MSW9" s="367"/>
      <c r="MSY9" s="367"/>
      <c r="MTA9" s="367"/>
      <c r="MTC9" s="367"/>
      <c r="MTE9" s="367"/>
      <c r="MTG9" s="367"/>
      <c r="MTI9" s="367"/>
      <c r="MTK9" s="367"/>
      <c r="MTM9" s="367"/>
      <c r="MTO9" s="367"/>
      <c r="MTQ9" s="367"/>
      <c r="MTS9" s="367"/>
      <c r="MTU9" s="367"/>
      <c r="MTW9" s="367"/>
      <c r="MTY9" s="367"/>
      <c r="MUA9" s="367"/>
      <c r="MUC9" s="367"/>
      <c r="MUE9" s="367"/>
      <c r="MUG9" s="367"/>
      <c r="MUI9" s="367"/>
      <c r="MUK9" s="367"/>
      <c r="MUM9" s="367"/>
      <c r="MUO9" s="367"/>
      <c r="MUQ9" s="367"/>
      <c r="MUS9" s="367"/>
      <c r="MUU9" s="367"/>
      <c r="MUW9" s="367"/>
      <c r="MUY9" s="367"/>
      <c r="MVA9" s="367"/>
      <c r="MVC9" s="367"/>
      <c r="MVE9" s="367"/>
      <c r="MVG9" s="367"/>
      <c r="MVI9" s="367"/>
      <c r="MVK9" s="367"/>
      <c r="MVM9" s="367"/>
      <c r="MVO9" s="367"/>
      <c r="MVQ9" s="367"/>
      <c r="MVS9" s="367"/>
      <c r="MVU9" s="367"/>
      <c r="MVW9" s="367"/>
      <c r="MVY9" s="367"/>
      <c r="MWA9" s="367"/>
      <c r="MWC9" s="367"/>
      <c r="MWE9" s="367"/>
      <c r="MWG9" s="367"/>
      <c r="MWI9" s="367"/>
      <c r="MWK9" s="367"/>
      <c r="MWM9" s="367"/>
      <c r="MWO9" s="367"/>
      <c r="MWQ9" s="367"/>
      <c r="MWS9" s="367"/>
      <c r="MWU9" s="367"/>
      <c r="MWW9" s="367"/>
      <c r="MWY9" s="367"/>
      <c r="MXA9" s="367"/>
      <c r="MXC9" s="367"/>
      <c r="MXE9" s="367"/>
      <c r="MXG9" s="367"/>
      <c r="MXI9" s="367"/>
      <c r="MXK9" s="367"/>
      <c r="MXM9" s="367"/>
      <c r="MXO9" s="367"/>
      <c r="MXQ9" s="367"/>
      <c r="MXS9" s="367"/>
      <c r="MXU9" s="367"/>
      <c r="MXW9" s="367"/>
      <c r="MXY9" s="367"/>
      <c r="MYA9" s="367"/>
      <c r="MYC9" s="367"/>
      <c r="MYE9" s="367"/>
      <c r="MYG9" s="367"/>
      <c r="MYI9" s="367"/>
      <c r="MYK9" s="367"/>
      <c r="MYM9" s="367"/>
      <c r="MYO9" s="367"/>
      <c r="MYQ9" s="367"/>
      <c r="MYS9" s="367"/>
      <c r="MYU9" s="367"/>
      <c r="MYW9" s="367"/>
      <c r="MYY9" s="367"/>
      <c r="MZA9" s="367"/>
      <c r="MZC9" s="367"/>
      <c r="MZE9" s="367"/>
      <c r="MZG9" s="367"/>
      <c r="MZI9" s="367"/>
      <c r="MZK9" s="367"/>
      <c r="MZM9" s="367"/>
      <c r="MZO9" s="367"/>
      <c r="MZQ9" s="367"/>
      <c r="MZS9" s="367"/>
      <c r="MZU9" s="367"/>
      <c r="MZW9" s="367"/>
      <c r="MZY9" s="367"/>
      <c r="NAA9" s="367"/>
      <c r="NAC9" s="367"/>
      <c r="NAE9" s="367"/>
      <c r="NAG9" s="367"/>
      <c r="NAI9" s="367"/>
      <c r="NAK9" s="367"/>
      <c r="NAM9" s="367"/>
      <c r="NAO9" s="367"/>
      <c r="NAQ9" s="367"/>
      <c r="NAS9" s="367"/>
      <c r="NAU9" s="367"/>
      <c r="NAW9" s="367"/>
      <c r="NAY9" s="367"/>
      <c r="NBA9" s="367"/>
      <c r="NBC9" s="367"/>
      <c r="NBE9" s="367"/>
      <c r="NBG9" s="367"/>
      <c r="NBI9" s="367"/>
      <c r="NBK9" s="367"/>
      <c r="NBM9" s="367"/>
      <c r="NBO9" s="367"/>
      <c r="NBQ9" s="367"/>
      <c r="NBS9" s="367"/>
      <c r="NBU9" s="367"/>
      <c r="NBW9" s="367"/>
      <c r="NBY9" s="367"/>
      <c r="NCA9" s="367"/>
      <c r="NCC9" s="367"/>
      <c r="NCE9" s="367"/>
      <c r="NCG9" s="367"/>
      <c r="NCI9" s="367"/>
      <c r="NCK9" s="367"/>
      <c r="NCM9" s="367"/>
      <c r="NCO9" s="367"/>
      <c r="NCQ9" s="367"/>
      <c r="NCS9" s="367"/>
      <c r="NCU9" s="367"/>
      <c r="NCW9" s="367"/>
      <c r="NCY9" s="367"/>
      <c r="NDA9" s="367"/>
      <c r="NDC9" s="367"/>
      <c r="NDE9" s="367"/>
      <c r="NDG9" s="367"/>
      <c r="NDI9" s="367"/>
      <c r="NDK9" s="367"/>
      <c r="NDM9" s="367"/>
      <c r="NDO9" s="367"/>
      <c r="NDQ9" s="367"/>
      <c r="NDS9" s="367"/>
      <c r="NDU9" s="367"/>
      <c r="NDW9" s="367"/>
      <c r="NDY9" s="367"/>
      <c r="NEA9" s="367"/>
      <c r="NEC9" s="367"/>
      <c r="NEE9" s="367"/>
      <c r="NEG9" s="367"/>
      <c r="NEI9" s="367"/>
      <c r="NEK9" s="367"/>
      <c r="NEM9" s="367"/>
      <c r="NEO9" s="367"/>
      <c r="NEQ9" s="367"/>
      <c r="NES9" s="367"/>
      <c r="NEU9" s="367"/>
      <c r="NEW9" s="367"/>
      <c r="NEY9" s="367"/>
      <c r="NFA9" s="367"/>
      <c r="NFC9" s="367"/>
      <c r="NFE9" s="367"/>
      <c r="NFG9" s="367"/>
      <c r="NFI9" s="367"/>
      <c r="NFK9" s="367"/>
      <c r="NFM9" s="367"/>
      <c r="NFO9" s="367"/>
      <c r="NFQ9" s="367"/>
      <c r="NFS9" s="367"/>
      <c r="NFU9" s="367"/>
      <c r="NFW9" s="367"/>
      <c r="NFY9" s="367"/>
      <c r="NGA9" s="367"/>
      <c r="NGC9" s="367"/>
      <c r="NGE9" s="367"/>
      <c r="NGG9" s="367"/>
      <c r="NGI9" s="367"/>
      <c r="NGK9" s="367"/>
      <c r="NGM9" s="367"/>
      <c r="NGO9" s="367"/>
      <c r="NGQ9" s="367"/>
      <c r="NGS9" s="367"/>
      <c r="NGU9" s="367"/>
      <c r="NGW9" s="367"/>
      <c r="NGY9" s="367"/>
      <c r="NHA9" s="367"/>
      <c r="NHC9" s="367"/>
      <c r="NHE9" s="367"/>
      <c r="NHG9" s="367"/>
      <c r="NHI9" s="367"/>
      <c r="NHK9" s="367"/>
      <c r="NHM9" s="367"/>
      <c r="NHO9" s="367"/>
      <c r="NHQ9" s="367"/>
      <c r="NHS9" s="367"/>
      <c r="NHU9" s="367"/>
      <c r="NHW9" s="367"/>
      <c r="NHY9" s="367"/>
      <c r="NIA9" s="367"/>
      <c r="NIC9" s="367"/>
      <c r="NIE9" s="367"/>
      <c r="NIG9" s="367"/>
      <c r="NII9" s="367"/>
      <c r="NIK9" s="367"/>
      <c r="NIM9" s="367"/>
      <c r="NIO9" s="367"/>
      <c r="NIQ9" s="367"/>
      <c r="NIS9" s="367"/>
      <c r="NIU9" s="367"/>
      <c r="NIW9" s="367"/>
      <c r="NIY9" s="367"/>
      <c r="NJA9" s="367"/>
      <c r="NJC9" s="367"/>
      <c r="NJE9" s="367"/>
      <c r="NJG9" s="367"/>
      <c r="NJI9" s="367"/>
      <c r="NJK9" s="367"/>
      <c r="NJM9" s="367"/>
      <c r="NJO9" s="367"/>
      <c r="NJQ9" s="367"/>
      <c r="NJS9" s="367"/>
      <c r="NJU9" s="367"/>
      <c r="NJW9" s="367"/>
      <c r="NJY9" s="367"/>
      <c r="NKA9" s="367"/>
      <c r="NKC9" s="367"/>
      <c r="NKE9" s="367"/>
      <c r="NKG9" s="367"/>
      <c r="NKI9" s="367"/>
      <c r="NKK9" s="367"/>
      <c r="NKM9" s="367"/>
      <c r="NKO9" s="367"/>
      <c r="NKQ9" s="367"/>
      <c r="NKS9" s="367"/>
      <c r="NKU9" s="367"/>
      <c r="NKW9" s="367"/>
      <c r="NKY9" s="367"/>
      <c r="NLA9" s="367"/>
      <c r="NLC9" s="367"/>
      <c r="NLE9" s="367"/>
      <c r="NLG9" s="367"/>
      <c r="NLI9" s="367"/>
      <c r="NLK9" s="367"/>
      <c r="NLM9" s="367"/>
      <c r="NLO9" s="367"/>
      <c r="NLQ9" s="367"/>
      <c r="NLS9" s="367"/>
      <c r="NLU9" s="367"/>
      <c r="NLW9" s="367"/>
      <c r="NLY9" s="367"/>
      <c r="NMA9" s="367"/>
      <c r="NMC9" s="367"/>
      <c r="NME9" s="367"/>
      <c r="NMG9" s="367"/>
      <c r="NMI9" s="367"/>
      <c r="NMK9" s="367"/>
      <c r="NMM9" s="367"/>
      <c r="NMO9" s="367"/>
      <c r="NMQ9" s="367"/>
      <c r="NMS9" s="367"/>
      <c r="NMU9" s="367"/>
      <c r="NMW9" s="367"/>
      <c r="NMY9" s="367"/>
      <c r="NNA9" s="367"/>
      <c r="NNC9" s="367"/>
      <c r="NNE9" s="367"/>
      <c r="NNG9" s="367"/>
      <c r="NNI9" s="367"/>
      <c r="NNK9" s="367"/>
      <c r="NNM9" s="367"/>
      <c r="NNO9" s="367"/>
      <c r="NNQ9" s="367"/>
      <c r="NNS9" s="367"/>
      <c r="NNU9" s="367"/>
      <c r="NNW9" s="367"/>
      <c r="NNY9" s="367"/>
      <c r="NOA9" s="367"/>
      <c r="NOC9" s="367"/>
      <c r="NOE9" s="367"/>
      <c r="NOG9" s="367"/>
      <c r="NOI9" s="367"/>
      <c r="NOK9" s="367"/>
      <c r="NOM9" s="367"/>
      <c r="NOO9" s="367"/>
      <c r="NOQ9" s="367"/>
      <c r="NOS9" s="367"/>
      <c r="NOU9" s="367"/>
      <c r="NOW9" s="367"/>
      <c r="NOY9" s="367"/>
      <c r="NPA9" s="367"/>
      <c r="NPC9" s="367"/>
      <c r="NPE9" s="367"/>
      <c r="NPG9" s="367"/>
      <c r="NPI9" s="367"/>
      <c r="NPK9" s="367"/>
      <c r="NPM9" s="367"/>
      <c r="NPO9" s="367"/>
      <c r="NPQ9" s="367"/>
      <c r="NPS9" s="367"/>
      <c r="NPU9" s="367"/>
      <c r="NPW9" s="367"/>
      <c r="NPY9" s="367"/>
      <c r="NQA9" s="367"/>
      <c r="NQC9" s="367"/>
      <c r="NQE9" s="367"/>
      <c r="NQG9" s="367"/>
      <c r="NQI9" s="367"/>
      <c r="NQK9" s="367"/>
      <c r="NQM9" s="367"/>
      <c r="NQO9" s="367"/>
      <c r="NQQ9" s="367"/>
      <c r="NQS9" s="367"/>
      <c r="NQU9" s="367"/>
      <c r="NQW9" s="367"/>
      <c r="NQY9" s="367"/>
      <c r="NRA9" s="367"/>
      <c r="NRC9" s="367"/>
      <c r="NRE9" s="367"/>
      <c r="NRG9" s="367"/>
      <c r="NRI9" s="367"/>
      <c r="NRK9" s="367"/>
      <c r="NRM9" s="367"/>
      <c r="NRO9" s="367"/>
      <c r="NRQ9" s="367"/>
      <c r="NRS9" s="367"/>
      <c r="NRU9" s="367"/>
      <c r="NRW9" s="367"/>
      <c r="NRY9" s="367"/>
      <c r="NSA9" s="367"/>
      <c r="NSC9" s="367"/>
      <c r="NSE9" s="367"/>
      <c r="NSG9" s="367"/>
      <c r="NSI9" s="367"/>
      <c r="NSK9" s="367"/>
      <c r="NSM9" s="367"/>
      <c r="NSO9" s="367"/>
      <c r="NSQ9" s="367"/>
      <c r="NSS9" s="367"/>
      <c r="NSU9" s="367"/>
      <c r="NSW9" s="367"/>
      <c r="NSY9" s="367"/>
      <c r="NTA9" s="367"/>
      <c r="NTC9" s="367"/>
      <c r="NTE9" s="367"/>
      <c r="NTG9" s="367"/>
      <c r="NTI9" s="367"/>
      <c r="NTK9" s="367"/>
      <c r="NTM9" s="367"/>
      <c r="NTO9" s="367"/>
      <c r="NTQ9" s="367"/>
      <c r="NTS9" s="367"/>
      <c r="NTU9" s="367"/>
      <c r="NTW9" s="367"/>
      <c r="NTY9" s="367"/>
      <c r="NUA9" s="367"/>
      <c r="NUC9" s="367"/>
      <c r="NUE9" s="367"/>
      <c r="NUG9" s="367"/>
      <c r="NUI9" s="367"/>
      <c r="NUK9" s="367"/>
      <c r="NUM9" s="367"/>
      <c r="NUO9" s="367"/>
      <c r="NUQ9" s="367"/>
      <c r="NUS9" s="367"/>
      <c r="NUU9" s="367"/>
      <c r="NUW9" s="367"/>
      <c r="NUY9" s="367"/>
      <c r="NVA9" s="367"/>
      <c r="NVC9" s="367"/>
      <c r="NVE9" s="367"/>
      <c r="NVG9" s="367"/>
      <c r="NVI9" s="367"/>
      <c r="NVK9" s="367"/>
      <c r="NVM9" s="367"/>
      <c r="NVO9" s="367"/>
      <c r="NVQ9" s="367"/>
      <c r="NVS9" s="367"/>
      <c r="NVU9" s="367"/>
      <c r="NVW9" s="367"/>
      <c r="NVY9" s="367"/>
      <c r="NWA9" s="367"/>
      <c r="NWC9" s="367"/>
      <c r="NWE9" s="367"/>
      <c r="NWG9" s="367"/>
      <c r="NWI9" s="367"/>
      <c r="NWK9" s="367"/>
      <c r="NWM9" s="367"/>
      <c r="NWO9" s="367"/>
      <c r="NWQ9" s="367"/>
      <c r="NWS9" s="367"/>
      <c r="NWU9" s="367"/>
      <c r="NWW9" s="367"/>
      <c r="NWY9" s="367"/>
      <c r="NXA9" s="367"/>
      <c r="NXC9" s="367"/>
      <c r="NXE9" s="367"/>
      <c r="NXG9" s="367"/>
      <c r="NXI9" s="367"/>
      <c r="NXK9" s="367"/>
      <c r="NXM9" s="367"/>
      <c r="NXO9" s="367"/>
      <c r="NXQ9" s="367"/>
      <c r="NXS9" s="367"/>
      <c r="NXU9" s="367"/>
      <c r="NXW9" s="367"/>
      <c r="NXY9" s="367"/>
      <c r="NYA9" s="367"/>
      <c r="NYC9" s="367"/>
      <c r="NYE9" s="367"/>
      <c r="NYG9" s="367"/>
      <c r="NYI9" s="367"/>
      <c r="NYK9" s="367"/>
      <c r="NYM9" s="367"/>
      <c r="NYO9" s="367"/>
      <c r="NYQ9" s="367"/>
      <c r="NYS9" s="367"/>
      <c r="NYU9" s="367"/>
      <c r="NYW9" s="367"/>
      <c r="NYY9" s="367"/>
      <c r="NZA9" s="367"/>
      <c r="NZC9" s="367"/>
      <c r="NZE9" s="367"/>
      <c r="NZG9" s="367"/>
      <c r="NZI9" s="367"/>
      <c r="NZK9" s="367"/>
      <c r="NZM9" s="367"/>
      <c r="NZO9" s="367"/>
      <c r="NZQ9" s="367"/>
      <c r="NZS9" s="367"/>
      <c r="NZU9" s="367"/>
      <c r="NZW9" s="367"/>
      <c r="NZY9" s="367"/>
      <c r="OAA9" s="367"/>
      <c r="OAC9" s="367"/>
      <c r="OAE9" s="367"/>
      <c r="OAG9" s="367"/>
      <c r="OAI9" s="367"/>
      <c r="OAK9" s="367"/>
      <c r="OAM9" s="367"/>
      <c r="OAO9" s="367"/>
      <c r="OAQ9" s="367"/>
      <c r="OAS9" s="367"/>
      <c r="OAU9" s="367"/>
      <c r="OAW9" s="367"/>
      <c r="OAY9" s="367"/>
      <c r="OBA9" s="367"/>
      <c r="OBC9" s="367"/>
      <c r="OBE9" s="367"/>
      <c r="OBG9" s="367"/>
      <c r="OBI9" s="367"/>
      <c r="OBK9" s="367"/>
      <c r="OBM9" s="367"/>
      <c r="OBO9" s="367"/>
      <c r="OBQ9" s="367"/>
      <c r="OBS9" s="367"/>
      <c r="OBU9" s="367"/>
      <c r="OBW9" s="367"/>
      <c r="OBY9" s="367"/>
      <c r="OCA9" s="367"/>
      <c r="OCC9" s="367"/>
      <c r="OCE9" s="367"/>
      <c r="OCG9" s="367"/>
      <c r="OCI9" s="367"/>
      <c r="OCK9" s="367"/>
      <c r="OCM9" s="367"/>
      <c r="OCO9" s="367"/>
      <c r="OCQ9" s="367"/>
      <c r="OCS9" s="367"/>
      <c r="OCU9" s="367"/>
      <c r="OCW9" s="367"/>
      <c r="OCY9" s="367"/>
      <c r="ODA9" s="367"/>
      <c r="ODC9" s="367"/>
      <c r="ODE9" s="367"/>
      <c r="ODG9" s="367"/>
      <c r="ODI9" s="367"/>
      <c r="ODK9" s="367"/>
      <c r="ODM9" s="367"/>
      <c r="ODO9" s="367"/>
      <c r="ODQ9" s="367"/>
      <c r="ODS9" s="367"/>
      <c r="ODU9" s="367"/>
      <c r="ODW9" s="367"/>
      <c r="ODY9" s="367"/>
      <c r="OEA9" s="367"/>
      <c r="OEC9" s="367"/>
      <c r="OEE9" s="367"/>
      <c r="OEG9" s="367"/>
      <c r="OEI9" s="367"/>
      <c r="OEK9" s="367"/>
      <c r="OEM9" s="367"/>
      <c r="OEO9" s="367"/>
      <c r="OEQ9" s="367"/>
      <c r="OES9" s="367"/>
      <c r="OEU9" s="367"/>
      <c r="OEW9" s="367"/>
      <c r="OEY9" s="367"/>
      <c r="OFA9" s="367"/>
      <c r="OFC9" s="367"/>
      <c r="OFE9" s="367"/>
      <c r="OFG9" s="367"/>
      <c r="OFI9" s="367"/>
      <c r="OFK9" s="367"/>
      <c r="OFM9" s="367"/>
      <c r="OFO9" s="367"/>
      <c r="OFQ9" s="367"/>
      <c r="OFS9" s="367"/>
      <c r="OFU9" s="367"/>
      <c r="OFW9" s="367"/>
      <c r="OFY9" s="367"/>
      <c r="OGA9" s="367"/>
      <c r="OGC9" s="367"/>
      <c r="OGE9" s="367"/>
      <c r="OGG9" s="367"/>
      <c r="OGI9" s="367"/>
      <c r="OGK9" s="367"/>
      <c r="OGM9" s="367"/>
      <c r="OGO9" s="367"/>
      <c r="OGQ9" s="367"/>
      <c r="OGS9" s="367"/>
      <c r="OGU9" s="367"/>
      <c r="OGW9" s="367"/>
      <c r="OGY9" s="367"/>
      <c r="OHA9" s="367"/>
      <c r="OHC9" s="367"/>
      <c r="OHE9" s="367"/>
      <c r="OHG9" s="367"/>
      <c r="OHI9" s="367"/>
      <c r="OHK9" s="367"/>
      <c r="OHM9" s="367"/>
      <c r="OHO9" s="367"/>
      <c r="OHQ9" s="367"/>
      <c r="OHS9" s="367"/>
      <c r="OHU9" s="367"/>
      <c r="OHW9" s="367"/>
      <c r="OHY9" s="367"/>
      <c r="OIA9" s="367"/>
      <c r="OIC9" s="367"/>
      <c r="OIE9" s="367"/>
      <c r="OIG9" s="367"/>
      <c r="OII9" s="367"/>
      <c r="OIK9" s="367"/>
      <c r="OIM9" s="367"/>
      <c r="OIO9" s="367"/>
      <c r="OIQ9" s="367"/>
      <c r="OIS9" s="367"/>
      <c r="OIU9" s="367"/>
      <c r="OIW9" s="367"/>
      <c r="OIY9" s="367"/>
      <c r="OJA9" s="367"/>
      <c r="OJC9" s="367"/>
      <c r="OJE9" s="367"/>
      <c r="OJG9" s="367"/>
      <c r="OJI9" s="367"/>
      <c r="OJK9" s="367"/>
      <c r="OJM9" s="367"/>
      <c r="OJO9" s="367"/>
      <c r="OJQ9" s="367"/>
      <c r="OJS9" s="367"/>
      <c r="OJU9" s="367"/>
      <c r="OJW9" s="367"/>
      <c r="OJY9" s="367"/>
      <c r="OKA9" s="367"/>
      <c r="OKC9" s="367"/>
      <c r="OKE9" s="367"/>
      <c r="OKG9" s="367"/>
      <c r="OKI9" s="367"/>
      <c r="OKK9" s="367"/>
      <c r="OKM9" s="367"/>
      <c r="OKO9" s="367"/>
      <c r="OKQ9" s="367"/>
      <c r="OKS9" s="367"/>
      <c r="OKU9" s="367"/>
      <c r="OKW9" s="367"/>
      <c r="OKY9" s="367"/>
      <c r="OLA9" s="367"/>
      <c r="OLC9" s="367"/>
      <c r="OLE9" s="367"/>
      <c r="OLG9" s="367"/>
      <c r="OLI9" s="367"/>
      <c r="OLK9" s="367"/>
      <c r="OLM9" s="367"/>
      <c r="OLO9" s="367"/>
      <c r="OLQ9" s="367"/>
      <c r="OLS9" s="367"/>
      <c r="OLU9" s="367"/>
      <c r="OLW9" s="367"/>
      <c r="OLY9" s="367"/>
      <c r="OMA9" s="367"/>
      <c r="OMC9" s="367"/>
      <c r="OME9" s="367"/>
      <c r="OMG9" s="367"/>
      <c r="OMI9" s="367"/>
      <c r="OMK9" s="367"/>
      <c r="OMM9" s="367"/>
      <c r="OMO9" s="367"/>
      <c r="OMQ9" s="367"/>
      <c r="OMS9" s="367"/>
      <c r="OMU9" s="367"/>
      <c r="OMW9" s="367"/>
      <c r="OMY9" s="367"/>
      <c r="ONA9" s="367"/>
      <c r="ONC9" s="367"/>
      <c r="ONE9" s="367"/>
      <c r="ONG9" s="367"/>
      <c r="ONI9" s="367"/>
      <c r="ONK9" s="367"/>
      <c r="ONM9" s="367"/>
      <c r="ONO9" s="367"/>
      <c r="ONQ9" s="367"/>
      <c r="ONS9" s="367"/>
      <c r="ONU9" s="367"/>
      <c r="ONW9" s="367"/>
      <c r="ONY9" s="367"/>
      <c r="OOA9" s="367"/>
      <c r="OOC9" s="367"/>
      <c r="OOE9" s="367"/>
      <c r="OOG9" s="367"/>
      <c r="OOI9" s="367"/>
      <c r="OOK9" s="367"/>
      <c r="OOM9" s="367"/>
      <c r="OOO9" s="367"/>
      <c r="OOQ9" s="367"/>
      <c r="OOS9" s="367"/>
      <c r="OOU9" s="367"/>
      <c r="OOW9" s="367"/>
      <c r="OOY9" s="367"/>
      <c r="OPA9" s="367"/>
      <c r="OPC9" s="367"/>
      <c r="OPE9" s="367"/>
      <c r="OPG9" s="367"/>
      <c r="OPI9" s="367"/>
      <c r="OPK9" s="367"/>
      <c r="OPM9" s="367"/>
      <c r="OPO9" s="367"/>
      <c r="OPQ9" s="367"/>
      <c r="OPS9" s="367"/>
      <c r="OPU9" s="367"/>
      <c r="OPW9" s="367"/>
      <c r="OPY9" s="367"/>
      <c r="OQA9" s="367"/>
      <c r="OQC9" s="367"/>
      <c r="OQE9" s="367"/>
      <c r="OQG9" s="367"/>
      <c r="OQI9" s="367"/>
      <c r="OQK9" s="367"/>
      <c r="OQM9" s="367"/>
      <c r="OQO9" s="367"/>
      <c r="OQQ9" s="367"/>
      <c r="OQS9" s="367"/>
      <c r="OQU9" s="367"/>
      <c r="OQW9" s="367"/>
      <c r="OQY9" s="367"/>
      <c r="ORA9" s="367"/>
      <c r="ORC9" s="367"/>
      <c r="ORE9" s="367"/>
      <c r="ORG9" s="367"/>
      <c r="ORI9" s="367"/>
      <c r="ORK9" s="367"/>
      <c r="ORM9" s="367"/>
      <c r="ORO9" s="367"/>
      <c r="ORQ9" s="367"/>
      <c r="ORS9" s="367"/>
      <c r="ORU9" s="367"/>
      <c r="ORW9" s="367"/>
      <c r="ORY9" s="367"/>
      <c r="OSA9" s="367"/>
      <c r="OSC9" s="367"/>
      <c r="OSE9" s="367"/>
      <c r="OSG9" s="367"/>
      <c r="OSI9" s="367"/>
      <c r="OSK9" s="367"/>
      <c r="OSM9" s="367"/>
      <c r="OSO9" s="367"/>
      <c r="OSQ9" s="367"/>
      <c r="OSS9" s="367"/>
      <c r="OSU9" s="367"/>
      <c r="OSW9" s="367"/>
      <c r="OSY9" s="367"/>
      <c r="OTA9" s="367"/>
      <c r="OTC9" s="367"/>
      <c r="OTE9" s="367"/>
      <c r="OTG9" s="367"/>
      <c r="OTI9" s="367"/>
      <c r="OTK9" s="367"/>
      <c r="OTM9" s="367"/>
      <c r="OTO9" s="367"/>
      <c r="OTQ9" s="367"/>
      <c r="OTS9" s="367"/>
      <c r="OTU9" s="367"/>
      <c r="OTW9" s="367"/>
      <c r="OTY9" s="367"/>
      <c r="OUA9" s="367"/>
      <c r="OUC9" s="367"/>
      <c r="OUE9" s="367"/>
      <c r="OUG9" s="367"/>
      <c r="OUI9" s="367"/>
      <c r="OUK9" s="367"/>
      <c r="OUM9" s="367"/>
      <c r="OUO9" s="367"/>
      <c r="OUQ9" s="367"/>
      <c r="OUS9" s="367"/>
      <c r="OUU9" s="367"/>
      <c r="OUW9" s="367"/>
      <c r="OUY9" s="367"/>
      <c r="OVA9" s="367"/>
      <c r="OVC9" s="367"/>
      <c r="OVE9" s="367"/>
      <c r="OVG9" s="367"/>
      <c r="OVI9" s="367"/>
      <c r="OVK9" s="367"/>
      <c r="OVM9" s="367"/>
      <c r="OVO9" s="367"/>
      <c r="OVQ9" s="367"/>
      <c r="OVS9" s="367"/>
      <c r="OVU9" s="367"/>
      <c r="OVW9" s="367"/>
      <c r="OVY9" s="367"/>
      <c r="OWA9" s="367"/>
      <c r="OWC9" s="367"/>
      <c r="OWE9" s="367"/>
      <c r="OWG9" s="367"/>
      <c r="OWI9" s="367"/>
      <c r="OWK9" s="367"/>
      <c r="OWM9" s="367"/>
      <c r="OWO9" s="367"/>
      <c r="OWQ9" s="367"/>
      <c r="OWS9" s="367"/>
      <c r="OWU9" s="367"/>
      <c r="OWW9" s="367"/>
      <c r="OWY9" s="367"/>
      <c r="OXA9" s="367"/>
      <c r="OXC9" s="367"/>
      <c r="OXE9" s="367"/>
      <c r="OXG9" s="367"/>
      <c r="OXI9" s="367"/>
      <c r="OXK9" s="367"/>
      <c r="OXM9" s="367"/>
      <c r="OXO9" s="367"/>
      <c r="OXQ9" s="367"/>
      <c r="OXS9" s="367"/>
      <c r="OXU9" s="367"/>
      <c r="OXW9" s="367"/>
      <c r="OXY9" s="367"/>
      <c r="OYA9" s="367"/>
      <c r="OYC9" s="367"/>
      <c r="OYE9" s="367"/>
      <c r="OYG9" s="367"/>
      <c r="OYI9" s="367"/>
      <c r="OYK9" s="367"/>
      <c r="OYM9" s="367"/>
      <c r="OYO9" s="367"/>
      <c r="OYQ9" s="367"/>
      <c r="OYS9" s="367"/>
      <c r="OYU9" s="367"/>
      <c r="OYW9" s="367"/>
      <c r="OYY9" s="367"/>
      <c r="OZA9" s="367"/>
      <c r="OZC9" s="367"/>
      <c r="OZE9" s="367"/>
      <c r="OZG9" s="367"/>
      <c r="OZI9" s="367"/>
      <c r="OZK9" s="367"/>
      <c r="OZM9" s="367"/>
      <c r="OZO9" s="367"/>
      <c r="OZQ9" s="367"/>
      <c r="OZS9" s="367"/>
      <c r="OZU9" s="367"/>
      <c r="OZW9" s="367"/>
      <c r="OZY9" s="367"/>
      <c r="PAA9" s="367"/>
      <c r="PAC9" s="367"/>
      <c r="PAE9" s="367"/>
      <c r="PAG9" s="367"/>
      <c r="PAI9" s="367"/>
      <c r="PAK9" s="367"/>
      <c r="PAM9" s="367"/>
      <c r="PAO9" s="367"/>
      <c r="PAQ9" s="367"/>
      <c r="PAS9" s="367"/>
      <c r="PAU9" s="367"/>
      <c r="PAW9" s="367"/>
      <c r="PAY9" s="367"/>
      <c r="PBA9" s="367"/>
      <c r="PBC9" s="367"/>
      <c r="PBE9" s="367"/>
      <c r="PBG9" s="367"/>
      <c r="PBI9" s="367"/>
      <c r="PBK9" s="367"/>
      <c r="PBM9" s="367"/>
      <c r="PBO9" s="367"/>
      <c r="PBQ9" s="367"/>
      <c r="PBS9" s="367"/>
      <c r="PBU9" s="367"/>
      <c r="PBW9" s="367"/>
      <c r="PBY9" s="367"/>
      <c r="PCA9" s="367"/>
      <c r="PCC9" s="367"/>
      <c r="PCE9" s="367"/>
      <c r="PCG9" s="367"/>
      <c r="PCI9" s="367"/>
      <c r="PCK9" s="367"/>
      <c r="PCM9" s="367"/>
      <c r="PCO9" s="367"/>
      <c r="PCQ9" s="367"/>
      <c r="PCS9" s="367"/>
      <c r="PCU9" s="367"/>
      <c r="PCW9" s="367"/>
      <c r="PCY9" s="367"/>
      <c r="PDA9" s="367"/>
      <c r="PDC9" s="367"/>
      <c r="PDE9" s="367"/>
      <c r="PDG9" s="367"/>
      <c r="PDI9" s="367"/>
      <c r="PDK9" s="367"/>
      <c r="PDM9" s="367"/>
      <c r="PDO9" s="367"/>
      <c r="PDQ9" s="367"/>
      <c r="PDS9" s="367"/>
      <c r="PDU9" s="367"/>
      <c r="PDW9" s="367"/>
      <c r="PDY9" s="367"/>
      <c r="PEA9" s="367"/>
      <c r="PEC9" s="367"/>
      <c r="PEE9" s="367"/>
      <c r="PEG9" s="367"/>
      <c r="PEI9" s="367"/>
      <c r="PEK9" s="367"/>
      <c r="PEM9" s="367"/>
      <c r="PEO9" s="367"/>
      <c r="PEQ9" s="367"/>
      <c r="PES9" s="367"/>
      <c r="PEU9" s="367"/>
      <c r="PEW9" s="367"/>
      <c r="PEY9" s="367"/>
      <c r="PFA9" s="367"/>
      <c r="PFC9" s="367"/>
      <c r="PFE9" s="367"/>
      <c r="PFG9" s="367"/>
      <c r="PFI9" s="367"/>
      <c r="PFK9" s="367"/>
      <c r="PFM9" s="367"/>
      <c r="PFO9" s="367"/>
      <c r="PFQ9" s="367"/>
      <c r="PFS9" s="367"/>
      <c r="PFU9" s="367"/>
      <c r="PFW9" s="367"/>
      <c r="PFY9" s="367"/>
      <c r="PGA9" s="367"/>
      <c r="PGC9" s="367"/>
      <c r="PGE9" s="367"/>
      <c r="PGG9" s="367"/>
      <c r="PGI9" s="367"/>
      <c r="PGK9" s="367"/>
      <c r="PGM9" s="367"/>
      <c r="PGO9" s="367"/>
      <c r="PGQ9" s="367"/>
      <c r="PGS9" s="367"/>
      <c r="PGU9" s="367"/>
      <c r="PGW9" s="367"/>
      <c r="PGY9" s="367"/>
      <c r="PHA9" s="367"/>
      <c r="PHC9" s="367"/>
      <c r="PHE9" s="367"/>
      <c r="PHG9" s="367"/>
      <c r="PHI9" s="367"/>
      <c r="PHK9" s="367"/>
      <c r="PHM9" s="367"/>
      <c r="PHO9" s="367"/>
      <c r="PHQ9" s="367"/>
      <c r="PHS9" s="367"/>
      <c r="PHU9" s="367"/>
      <c r="PHW9" s="367"/>
      <c r="PHY9" s="367"/>
      <c r="PIA9" s="367"/>
      <c r="PIC9" s="367"/>
      <c r="PIE9" s="367"/>
      <c r="PIG9" s="367"/>
      <c r="PII9" s="367"/>
      <c r="PIK9" s="367"/>
      <c r="PIM9" s="367"/>
      <c r="PIO9" s="367"/>
      <c r="PIQ9" s="367"/>
      <c r="PIS9" s="367"/>
      <c r="PIU9" s="367"/>
      <c r="PIW9" s="367"/>
      <c r="PIY9" s="367"/>
      <c r="PJA9" s="367"/>
      <c r="PJC9" s="367"/>
      <c r="PJE9" s="367"/>
      <c r="PJG9" s="367"/>
      <c r="PJI9" s="367"/>
      <c r="PJK9" s="367"/>
      <c r="PJM9" s="367"/>
      <c r="PJO9" s="367"/>
      <c r="PJQ9" s="367"/>
      <c r="PJS9" s="367"/>
      <c r="PJU9" s="367"/>
      <c r="PJW9" s="367"/>
      <c r="PJY9" s="367"/>
      <c r="PKA9" s="367"/>
      <c r="PKC9" s="367"/>
      <c r="PKE9" s="367"/>
      <c r="PKG9" s="367"/>
      <c r="PKI9" s="367"/>
      <c r="PKK9" s="367"/>
      <c r="PKM9" s="367"/>
      <c r="PKO9" s="367"/>
      <c r="PKQ9" s="367"/>
      <c r="PKS9" s="367"/>
      <c r="PKU9" s="367"/>
      <c r="PKW9" s="367"/>
      <c r="PKY9" s="367"/>
      <c r="PLA9" s="367"/>
      <c r="PLC9" s="367"/>
      <c r="PLE9" s="367"/>
      <c r="PLG9" s="367"/>
      <c r="PLI9" s="367"/>
      <c r="PLK9" s="367"/>
      <c r="PLM9" s="367"/>
      <c r="PLO9" s="367"/>
      <c r="PLQ9" s="367"/>
      <c r="PLS9" s="367"/>
      <c r="PLU9" s="367"/>
      <c r="PLW9" s="367"/>
      <c r="PLY9" s="367"/>
      <c r="PMA9" s="367"/>
      <c r="PMC9" s="367"/>
      <c r="PME9" s="367"/>
      <c r="PMG9" s="367"/>
      <c r="PMI9" s="367"/>
      <c r="PMK9" s="367"/>
      <c r="PMM9" s="367"/>
      <c r="PMO9" s="367"/>
      <c r="PMQ9" s="367"/>
      <c r="PMS9" s="367"/>
      <c r="PMU9" s="367"/>
      <c r="PMW9" s="367"/>
      <c r="PMY9" s="367"/>
      <c r="PNA9" s="367"/>
      <c r="PNC9" s="367"/>
      <c r="PNE9" s="367"/>
      <c r="PNG9" s="367"/>
      <c r="PNI9" s="367"/>
      <c r="PNK9" s="367"/>
      <c r="PNM9" s="367"/>
      <c r="PNO9" s="367"/>
      <c r="PNQ9" s="367"/>
      <c r="PNS9" s="367"/>
      <c r="PNU9" s="367"/>
      <c r="PNW9" s="367"/>
      <c r="PNY9" s="367"/>
      <c r="POA9" s="367"/>
      <c r="POC9" s="367"/>
      <c r="POE9" s="367"/>
      <c r="POG9" s="367"/>
      <c r="POI9" s="367"/>
      <c r="POK9" s="367"/>
      <c r="POM9" s="367"/>
      <c r="POO9" s="367"/>
      <c r="POQ9" s="367"/>
      <c r="POS9" s="367"/>
      <c r="POU9" s="367"/>
      <c r="POW9" s="367"/>
      <c r="POY9" s="367"/>
      <c r="PPA9" s="367"/>
      <c r="PPC9" s="367"/>
      <c r="PPE9" s="367"/>
      <c r="PPG9" s="367"/>
      <c r="PPI9" s="367"/>
      <c r="PPK9" s="367"/>
      <c r="PPM9" s="367"/>
      <c r="PPO9" s="367"/>
      <c r="PPQ9" s="367"/>
      <c r="PPS9" s="367"/>
      <c r="PPU9" s="367"/>
      <c r="PPW9" s="367"/>
      <c r="PPY9" s="367"/>
      <c r="PQA9" s="367"/>
      <c r="PQC9" s="367"/>
      <c r="PQE9" s="367"/>
      <c r="PQG9" s="367"/>
      <c r="PQI9" s="367"/>
      <c r="PQK9" s="367"/>
      <c r="PQM9" s="367"/>
      <c r="PQO9" s="367"/>
      <c r="PQQ9" s="367"/>
      <c r="PQS9" s="367"/>
      <c r="PQU9" s="367"/>
      <c r="PQW9" s="367"/>
      <c r="PQY9" s="367"/>
      <c r="PRA9" s="367"/>
      <c r="PRC9" s="367"/>
      <c r="PRE9" s="367"/>
      <c r="PRG9" s="367"/>
      <c r="PRI9" s="367"/>
      <c r="PRK9" s="367"/>
      <c r="PRM9" s="367"/>
      <c r="PRO9" s="367"/>
      <c r="PRQ9" s="367"/>
      <c r="PRS9" s="367"/>
      <c r="PRU9" s="367"/>
      <c r="PRW9" s="367"/>
      <c r="PRY9" s="367"/>
      <c r="PSA9" s="367"/>
      <c r="PSC9" s="367"/>
      <c r="PSE9" s="367"/>
      <c r="PSG9" s="367"/>
      <c r="PSI9" s="367"/>
      <c r="PSK9" s="367"/>
      <c r="PSM9" s="367"/>
      <c r="PSO9" s="367"/>
      <c r="PSQ9" s="367"/>
      <c r="PSS9" s="367"/>
      <c r="PSU9" s="367"/>
      <c r="PSW9" s="367"/>
      <c r="PSY9" s="367"/>
      <c r="PTA9" s="367"/>
      <c r="PTC9" s="367"/>
      <c r="PTE9" s="367"/>
      <c r="PTG9" s="367"/>
      <c r="PTI9" s="367"/>
      <c r="PTK9" s="367"/>
      <c r="PTM9" s="367"/>
      <c r="PTO9" s="367"/>
      <c r="PTQ9" s="367"/>
      <c r="PTS9" s="367"/>
      <c r="PTU9" s="367"/>
      <c r="PTW9" s="367"/>
      <c r="PTY9" s="367"/>
      <c r="PUA9" s="367"/>
      <c r="PUC9" s="367"/>
      <c r="PUE9" s="367"/>
      <c r="PUG9" s="367"/>
      <c r="PUI9" s="367"/>
      <c r="PUK9" s="367"/>
      <c r="PUM9" s="367"/>
      <c r="PUO9" s="367"/>
      <c r="PUQ9" s="367"/>
      <c r="PUS9" s="367"/>
      <c r="PUU9" s="367"/>
      <c r="PUW9" s="367"/>
      <c r="PUY9" s="367"/>
      <c r="PVA9" s="367"/>
      <c r="PVC9" s="367"/>
      <c r="PVE9" s="367"/>
      <c r="PVG9" s="367"/>
      <c r="PVI9" s="367"/>
      <c r="PVK9" s="367"/>
      <c r="PVM9" s="367"/>
      <c r="PVO9" s="367"/>
      <c r="PVQ9" s="367"/>
      <c r="PVS9" s="367"/>
      <c r="PVU9" s="367"/>
      <c r="PVW9" s="367"/>
      <c r="PVY9" s="367"/>
      <c r="PWA9" s="367"/>
      <c r="PWC9" s="367"/>
      <c r="PWE9" s="367"/>
      <c r="PWG9" s="367"/>
      <c r="PWI9" s="367"/>
      <c r="PWK9" s="367"/>
      <c r="PWM9" s="367"/>
      <c r="PWO9" s="367"/>
      <c r="PWQ9" s="367"/>
      <c r="PWS9" s="367"/>
      <c r="PWU9" s="367"/>
      <c r="PWW9" s="367"/>
      <c r="PWY9" s="367"/>
      <c r="PXA9" s="367"/>
      <c r="PXC9" s="367"/>
      <c r="PXE9" s="367"/>
      <c r="PXG9" s="367"/>
      <c r="PXI9" s="367"/>
      <c r="PXK9" s="367"/>
      <c r="PXM9" s="367"/>
      <c r="PXO9" s="367"/>
      <c r="PXQ9" s="367"/>
      <c r="PXS9" s="367"/>
      <c r="PXU9" s="367"/>
      <c r="PXW9" s="367"/>
      <c r="PXY9" s="367"/>
      <c r="PYA9" s="367"/>
      <c r="PYC9" s="367"/>
      <c r="PYE9" s="367"/>
      <c r="PYG9" s="367"/>
      <c r="PYI9" s="367"/>
      <c r="PYK9" s="367"/>
      <c r="PYM9" s="367"/>
      <c r="PYO9" s="367"/>
      <c r="PYQ9" s="367"/>
      <c r="PYS9" s="367"/>
      <c r="PYU9" s="367"/>
      <c r="PYW9" s="367"/>
      <c r="PYY9" s="367"/>
      <c r="PZA9" s="367"/>
      <c r="PZC9" s="367"/>
      <c r="PZE9" s="367"/>
      <c r="PZG9" s="367"/>
      <c r="PZI9" s="367"/>
      <c r="PZK9" s="367"/>
      <c r="PZM9" s="367"/>
      <c r="PZO9" s="367"/>
      <c r="PZQ9" s="367"/>
      <c r="PZS9" s="367"/>
      <c r="PZU9" s="367"/>
      <c r="PZW9" s="367"/>
      <c r="PZY9" s="367"/>
      <c r="QAA9" s="367"/>
      <c r="QAC9" s="367"/>
      <c r="QAE9" s="367"/>
      <c r="QAG9" s="367"/>
      <c r="QAI9" s="367"/>
      <c r="QAK9" s="367"/>
      <c r="QAM9" s="367"/>
      <c r="QAO9" s="367"/>
      <c r="QAQ9" s="367"/>
      <c r="QAS9" s="367"/>
      <c r="QAU9" s="367"/>
      <c r="QAW9" s="367"/>
      <c r="QAY9" s="367"/>
      <c r="QBA9" s="367"/>
      <c r="QBC9" s="367"/>
      <c r="QBE9" s="367"/>
      <c r="QBG9" s="367"/>
      <c r="QBI9" s="367"/>
      <c r="QBK9" s="367"/>
      <c r="QBM9" s="367"/>
      <c r="QBO9" s="367"/>
      <c r="QBQ9" s="367"/>
      <c r="QBS9" s="367"/>
      <c r="QBU9" s="367"/>
      <c r="QBW9" s="367"/>
      <c r="QBY9" s="367"/>
      <c r="QCA9" s="367"/>
      <c r="QCC9" s="367"/>
      <c r="QCE9" s="367"/>
      <c r="QCG9" s="367"/>
      <c r="QCI9" s="367"/>
      <c r="QCK9" s="367"/>
      <c r="QCM9" s="367"/>
      <c r="QCO9" s="367"/>
      <c r="QCQ9" s="367"/>
      <c r="QCS9" s="367"/>
      <c r="QCU9" s="367"/>
      <c r="QCW9" s="367"/>
      <c r="QCY9" s="367"/>
      <c r="QDA9" s="367"/>
      <c r="QDC9" s="367"/>
      <c r="QDE9" s="367"/>
      <c r="QDG9" s="367"/>
      <c r="QDI9" s="367"/>
      <c r="QDK9" s="367"/>
      <c r="QDM9" s="367"/>
      <c r="QDO9" s="367"/>
      <c r="QDQ9" s="367"/>
      <c r="QDS9" s="367"/>
      <c r="QDU9" s="367"/>
      <c r="QDW9" s="367"/>
      <c r="QDY9" s="367"/>
      <c r="QEA9" s="367"/>
      <c r="QEC9" s="367"/>
      <c r="QEE9" s="367"/>
      <c r="QEG9" s="367"/>
      <c r="QEI9" s="367"/>
      <c r="QEK9" s="367"/>
      <c r="QEM9" s="367"/>
      <c r="QEO9" s="367"/>
      <c r="QEQ9" s="367"/>
      <c r="QES9" s="367"/>
      <c r="QEU9" s="367"/>
      <c r="QEW9" s="367"/>
      <c r="QEY9" s="367"/>
      <c r="QFA9" s="367"/>
      <c r="QFC9" s="367"/>
      <c r="QFE9" s="367"/>
      <c r="QFG9" s="367"/>
      <c r="QFI9" s="367"/>
      <c r="QFK9" s="367"/>
      <c r="QFM9" s="367"/>
      <c r="QFO9" s="367"/>
      <c r="QFQ9" s="367"/>
      <c r="QFS9" s="367"/>
      <c r="QFU9" s="367"/>
      <c r="QFW9" s="367"/>
      <c r="QFY9" s="367"/>
      <c r="QGA9" s="367"/>
      <c r="QGC9" s="367"/>
      <c r="QGE9" s="367"/>
      <c r="QGG9" s="367"/>
      <c r="QGI9" s="367"/>
      <c r="QGK9" s="367"/>
      <c r="QGM9" s="367"/>
      <c r="QGO9" s="367"/>
      <c r="QGQ9" s="367"/>
      <c r="QGS9" s="367"/>
      <c r="QGU9" s="367"/>
      <c r="QGW9" s="367"/>
      <c r="QGY9" s="367"/>
      <c r="QHA9" s="367"/>
      <c r="QHC9" s="367"/>
      <c r="QHE9" s="367"/>
      <c r="QHG9" s="367"/>
      <c r="QHI9" s="367"/>
      <c r="QHK9" s="367"/>
      <c r="QHM9" s="367"/>
      <c r="QHO9" s="367"/>
      <c r="QHQ9" s="367"/>
      <c r="QHS9" s="367"/>
      <c r="QHU9" s="367"/>
      <c r="QHW9" s="367"/>
      <c r="QHY9" s="367"/>
      <c r="QIA9" s="367"/>
      <c r="QIC9" s="367"/>
      <c r="QIE9" s="367"/>
      <c r="QIG9" s="367"/>
      <c r="QII9" s="367"/>
      <c r="QIK9" s="367"/>
      <c r="QIM9" s="367"/>
      <c r="QIO9" s="367"/>
      <c r="QIQ9" s="367"/>
      <c r="QIS9" s="367"/>
      <c r="QIU9" s="367"/>
      <c r="QIW9" s="367"/>
      <c r="QIY9" s="367"/>
      <c r="QJA9" s="367"/>
      <c r="QJC9" s="367"/>
      <c r="QJE9" s="367"/>
      <c r="QJG9" s="367"/>
      <c r="QJI9" s="367"/>
      <c r="QJK9" s="367"/>
      <c r="QJM9" s="367"/>
      <c r="QJO9" s="367"/>
      <c r="QJQ9" s="367"/>
      <c r="QJS9" s="367"/>
      <c r="QJU9" s="367"/>
      <c r="QJW9" s="367"/>
      <c r="QJY9" s="367"/>
      <c r="QKA9" s="367"/>
      <c r="QKC9" s="367"/>
      <c r="QKE9" s="367"/>
      <c r="QKG9" s="367"/>
      <c r="QKI9" s="367"/>
      <c r="QKK9" s="367"/>
      <c r="QKM9" s="367"/>
      <c r="QKO9" s="367"/>
      <c r="QKQ9" s="367"/>
      <c r="QKS9" s="367"/>
      <c r="QKU9" s="367"/>
      <c r="QKW9" s="367"/>
      <c r="QKY9" s="367"/>
      <c r="QLA9" s="367"/>
      <c r="QLC9" s="367"/>
      <c r="QLE9" s="367"/>
      <c r="QLG9" s="367"/>
      <c r="QLI9" s="367"/>
      <c r="QLK9" s="367"/>
      <c r="QLM9" s="367"/>
      <c r="QLO9" s="367"/>
      <c r="QLQ9" s="367"/>
      <c r="QLS9" s="367"/>
      <c r="QLU9" s="367"/>
      <c r="QLW9" s="367"/>
      <c r="QLY9" s="367"/>
      <c r="QMA9" s="367"/>
      <c r="QMC9" s="367"/>
      <c r="QME9" s="367"/>
      <c r="QMG9" s="367"/>
      <c r="QMI9" s="367"/>
      <c r="QMK9" s="367"/>
      <c r="QMM9" s="367"/>
      <c r="QMO9" s="367"/>
      <c r="QMQ9" s="367"/>
      <c r="QMS9" s="367"/>
      <c r="QMU9" s="367"/>
      <c r="QMW9" s="367"/>
      <c r="QMY9" s="367"/>
      <c r="QNA9" s="367"/>
      <c r="QNC9" s="367"/>
      <c r="QNE9" s="367"/>
      <c r="QNG9" s="367"/>
      <c r="QNI9" s="367"/>
      <c r="QNK9" s="367"/>
      <c r="QNM9" s="367"/>
      <c r="QNO9" s="367"/>
      <c r="QNQ9" s="367"/>
      <c r="QNS9" s="367"/>
      <c r="QNU9" s="367"/>
      <c r="QNW9" s="367"/>
      <c r="QNY9" s="367"/>
      <c r="QOA9" s="367"/>
      <c r="QOC9" s="367"/>
      <c r="QOE9" s="367"/>
      <c r="QOG9" s="367"/>
      <c r="QOI9" s="367"/>
      <c r="QOK9" s="367"/>
      <c r="QOM9" s="367"/>
      <c r="QOO9" s="367"/>
      <c r="QOQ9" s="367"/>
      <c r="QOS9" s="367"/>
      <c r="QOU9" s="367"/>
      <c r="QOW9" s="367"/>
      <c r="QOY9" s="367"/>
      <c r="QPA9" s="367"/>
      <c r="QPC9" s="367"/>
      <c r="QPE9" s="367"/>
      <c r="QPG9" s="367"/>
      <c r="QPI9" s="367"/>
      <c r="QPK9" s="367"/>
      <c r="QPM9" s="367"/>
      <c r="QPO9" s="367"/>
      <c r="QPQ9" s="367"/>
      <c r="QPS9" s="367"/>
      <c r="QPU9" s="367"/>
      <c r="QPW9" s="367"/>
      <c r="QPY9" s="367"/>
      <c r="QQA9" s="367"/>
      <c r="QQC9" s="367"/>
      <c r="QQE9" s="367"/>
      <c r="QQG9" s="367"/>
      <c r="QQI9" s="367"/>
      <c r="QQK9" s="367"/>
      <c r="QQM9" s="367"/>
      <c r="QQO9" s="367"/>
      <c r="QQQ9" s="367"/>
      <c r="QQS9" s="367"/>
      <c r="QQU9" s="367"/>
      <c r="QQW9" s="367"/>
      <c r="QQY9" s="367"/>
      <c r="QRA9" s="367"/>
      <c r="QRC9" s="367"/>
      <c r="QRE9" s="367"/>
      <c r="QRG9" s="367"/>
      <c r="QRI9" s="367"/>
      <c r="QRK9" s="367"/>
      <c r="QRM9" s="367"/>
      <c r="QRO9" s="367"/>
      <c r="QRQ9" s="367"/>
      <c r="QRS9" s="367"/>
      <c r="QRU9" s="367"/>
      <c r="QRW9" s="367"/>
      <c r="QRY9" s="367"/>
      <c r="QSA9" s="367"/>
      <c r="QSC9" s="367"/>
      <c r="QSE9" s="367"/>
      <c r="QSG9" s="367"/>
      <c r="QSI9" s="367"/>
      <c r="QSK9" s="367"/>
      <c r="QSM9" s="367"/>
      <c r="QSO9" s="367"/>
      <c r="QSQ9" s="367"/>
      <c r="QSS9" s="367"/>
      <c r="QSU9" s="367"/>
      <c r="QSW9" s="367"/>
      <c r="QSY9" s="367"/>
      <c r="QTA9" s="367"/>
      <c r="QTC9" s="367"/>
      <c r="QTE9" s="367"/>
      <c r="QTG9" s="367"/>
      <c r="QTI9" s="367"/>
      <c r="QTK9" s="367"/>
      <c r="QTM9" s="367"/>
      <c r="QTO9" s="367"/>
      <c r="QTQ9" s="367"/>
      <c r="QTS9" s="367"/>
      <c r="QTU9" s="367"/>
      <c r="QTW9" s="367"/>
      <c r="QTY9" s="367"/>
      <c r="QUA9" s="367"/>
      <c r="QUC9" s="367"/>
      <c r="QUE9" s="367"/>
      <c r="QUG9" s="367"/>
      <c r="QUI9" s="367"/>
      <c r="QUK9" s="367"/>
      <c r="QUM9" s="367"/>
      <c r="QUO9" s="367"/>
      <c r="QUQ9" s="367"/>
      <c r="QUS9" s="367"/>
      <c r="QUU9" s="367"/>
      <c r="QUW9" s="367"/>
      <c r="QUY9" s="367"/>
      <c r="QVA9" s="367"/>
      <c r="QVC9" s="367"/>
      <c r="QVE9" s="367"/>
      <c r="QVG9" s="367"/>
      <c r="QVI9" s="367"/>
      <c r="QVK9" s="367"/>
      <c r="QVM9" s="367"/>
      <c r="QVO9" s="367"/>
      <c r="QVQ9" s="367"/>
      <c r="QVS9" s="367"/>
      <c r="QVU9" s="367"/>
      <c r="QVW9" s="367"/>
      <c r="QVY9" s="367"/>
      <c r="QWA9" s="367"/>
      <c r="QWC9" s="367"/>
      <c r="QWE9" s="367"/>
      <c r="QWG9" s="367"/>
      <c r="QWI9" s="367"/>
      <c r="QWK9" s="367"/>
      <c r="QWM9" s="367"/>
      <c r="QWO9" s="367"/>
      <c r="QWQ9" s="367"/>
      <c r="QWS9" s="367"/>
      <c r="QWU9" s="367"/>
      <c r="QWW9" s="367"/>
      <c r="QWY9" s="367"/>
      <c r="QXA9" s="367"/>
      <c r="QXC9" s="367"/>
      <c r="QXE9" s="367"/>
      <c r="QXG9" s="367"/>
      <c r="QXI9" s="367"/>
      <c r="QXK9" s="367"/>
      <c r="QXM9" s="367"/>
      <c r="QXO9" s="367"/>
      <c r="QXQ9" s="367"/>
      <c r="QXS9" s="367"/>
      <c r="QXU9" s="367"/>
      <c r="QXW9" s="367"/>
      <c r="QXY9" s="367"/>
      <c r="QYA9" s="367"/>
      <c r="QYC9" s="367"/>
      <c r="QYE9" s="367"/>
      <c r="QYG9" s="367"/>
      <c r="QYI9" s="367"/>
      <c r="QYK9" s="367"/>
      <c r="QYM9" s="367"/>
      <c r="QYO9" s="367"/>
      <c r="QYQ9" s="367"/>
      <c r="QYS9" s="367"/>
      <c r="QYU9" s="367"/>
      <c r="QYW9" s="367"/>
      <c r="QYY9" s="367"/>
      <c r="QZA9" s="367"/>
      <c r="QZC9" s="367"/>
      <c r="QZE9" s="367"/>
      <c r="QZG9" s="367"/>
      <c r="QZI9" s="367"/>
      <c r="QZK9" s="367"/>
      <c r="QZM9" s="367"/>
      <c r="QZO9" s="367"/>
      <c r="QZQ9" s="367"/>
      <c r="QZS9" s="367"/>
      <c r="QZU9" s="367"/>
      <c r="QZW9" s="367"/>
      <c r="QZY9" s="367"/>
      <c r="RAA9" s="367"/>
      <c r="RAC9" s="367"/>
      <c r="RAE9" s="367"/>
      <c r="RAG9" s="367"/>
      <c r="RAI9" s="367"/>
      <c r="RAK9" s="367"/>
      <c r="RAM9" s="367"/>
      <c r="RAO9" s="367"/>
      <c r="RAQ9" s="367"/>
      <c r="RAS9" s="367"/>
      <c r="RAU9" s="367"/>
      <c r="RAW9" s="367"/>
      <c r="RAY9" s="367"/>
      <c r="RBA9" s="367"/>
      <c r="RBC9" s="367"/>
      <c r="RBE9" s="367"/>
      <c r="RBG9" s="367"/>
      <c r="RBI9" s="367"/>
      <c r="RBK9" s="367"/>
      <c r="RBM9" s="367"/>
      <c r="RBO9" s="367"/>
      <c r="RBQ9" s="367"/>
      <c r="RBS9" s="367"/>
      <c r="RBU9" s="367"/>
      <c r="RBW9" s="367"/>
      <c r="RBY9" s="367"/>
      <c r="RCA9" s="367"/>
      <c r="RCC9" s="367"/>
      <c r="RCE9" s="367"/>
      <c r="RCG9" s="367"/>
      <c r="RCI9" s="367"/>
      <c r="RCK9" s="367"/>
      <c r="RCM9" s="367"/>
      <c r="RCO9" s="367"/>
      <c r="RCQ9" s="367"/>
      <c r="RCS9" s="367"/>
      <c r="RCU9" s="367"/>
      <c r="RCW9" s="367"/>
      <c r="RCY9" s="367"/>
      <c r="RDA9" s="367"/>
      <c r="RDC9" s="367"/>
      <c r="RDE9" s="367"/>
      <c r="RDG9" s="367"/>
      <c r="RDI9" s="367"/>
      <c r="RDK9" s="367"/>
      <c r="RDM9" s="367"/>
      <c r="RDO9" s="367"/>
      <c r="RDQ9" s="367"/>
      <c r="RDS9" s="367"/>
      <c r="RDU9" s="367"/>
      <c r="RDW9" s="367"/>
      <c r="RDY9" s="367"/>
      <c r="REA9" s="367"/>
      <c r="REC9" s="367"/>
      <c r="REE9" s="367"/>
      <c r="REG9" s="367"/>
      <c r="REI9" s="367"/>
      <c r="REK9" s="367"/>
      <c r="REM9" s="367"/>
      <c r="REO9" s="367"/>
      <c r="REQ9" s="367"/>
      <c r="RES9" s="367"/>
      <c r="REU9" s="367"/>
      <c r="REW9" s="367"/>
      <c r="REY9" s="367"/>
      <c r="RFA9" s="367"/>
      <c r="RFC9" s="367"/>
      <c r="RFE9" s="367"/>
      <c r="RFG9" s="367"/>
      <c r="RFI9" s="367"/>
      <c r="RFK9" s="367"/>
      <c r="RFM9" s="367"/>
      <c r="RFO9" s="367"/>
      <c r="RFQ9" s="367"/>
      <c r="RFS9" s="367"/>
      <c r="RFU9" s="367"/>
      <c r="RFW9" s="367"/>
      <c r="RFY9" s="367"/>
      <c r="RGA9" s="367"/>
      <c r="RGC9" s="367"/>
      <c r="RGE9" s="367"/>
      <c r="RGG9" s="367"/>
      <c r="RGI9" s="367"/>
      <c r="RGK9" s="367"/>
      <c r="RGM9" s="367"/>
      <c r="RGO9" s="367"/>
      <c r="RGQ9" s="367"/>
      <c r="RGS9" s="367"/>
      <c r="RGU9" s="367"/>
      <c r="RGW9" s="367"/>
      <c r="RGY9" s="367"/>
      <c r="RHA9" s="367"/>
      <c r="RHC9" s="367"/>
      <c r="RHE9" s="367"/>
      <c r="RHG9" s="367"/>
      <c r="RHI9" s="367"/>
      <c r="RHK9" s="367"/>
      <c r="RHM9" s="367"/>
      <c r="RHO9" s="367"/>
      <c r="RHQ9" s="367"/>
      <c r="RHS9" s="367"/>
      <c r="RHU9" s="367"/>
      <c r="RHW9" s="367"/>
      <c r="RHY9" s="367"/>
      <c r="RIA9" s="367"/>
      <c r="RIC9" s="367"/>
      <c r="RIE9" s="367"/>
      <c r="RIG9" s="367"/>
      <c r="RII9" s="367"/>
      <c r="RIK9" s="367"/>
      <c r="RIM9" s="367"/>
      <c r="RIO9" s="367"/>
      <c r="RIQ9" s="367"/>
      <c r="RIS9" s="367"/>
      <c r="RIU9" s="367"/>
      <c r="RIW9" s="367"/>
      <c r="RIY9" s="367"/>
      <c r="RJA9" s="367"/>
      <c r="RJC9" s="367"/>
      <c r="RJE9" s="367"/>
      <c r="RJG9" s="367"/>
      <c r="RJI9" s="367"/>
      <c r="RJK9" s="367"/>
      <c r="RJM9" s="367"/>
      <c r="RJO9" s="367"/>
      <c r="RJQ9" s="367"/>
      <c r="RJS9" s="367"/>
      <c r="RJU9" s="367"/>
      <c r="RJW9" s="367"/>
      <c r="RJY9" s="367"/>
      <c r="RKA9" s="367"/>
      <c r="RKC9" s="367"/>
      <c r="RKE9" s="367"/>
      <c r="RKG9" s="367"/>
      <c r="RKI9" s="367"/>
      <c r="RKK9" s="367"/>
      <c r="RKM9" s="367"/>
      <c r="RKO9" s="367"/>
      <c r="RKQ9" s="367"/>
      <c r="RKS9" s="367"/>
      <c r="RKU9" s="367"/>
      <c r="RKW9" s="367"/>
      <c r="RKY9" s="367"/>
      <c r="RLA9" s="367"/>
      <c r="RLC9" s="367"/>
      <c r="RLE9" s="367"/>
      <c r="RLG9" s="367"/>
      <c r="RLI9" s="367"/>
      <c r="RLK9" s="367"/>
      <c r="RLM9" s="367"/>
      <c r="RLO9" s="367"/>
      <c r="RLQ9" s="367"/>
      <c r="RLS9" s="367"/>
      <c r="RLU9" s="367"/>
      <c r="RLW9" s="367"/>
      <c r="RLY9" s="367"/>
      <c r="RMA9" s="367"/>
      <c r="RMC9" s="367"/>
      <c r="RME9" s="367"/>
      <c r="RMG9" s="367"/>
      <c r="RMI9" s="367"/>
      <c r="RMK9" s="367"/>
      <c r="RMM9" s="367"/>
      <c r="RMO9" s="367"/>
      <c r="RMQ9" s="367"/>
      <c r="RMS9" s="367"/>
      <c r="RMU9" s="367"/>
      <c r="RMW9" s="367"/>
      <c r="RMY9" s="367"/>
      <c r="RNA9" s="367"/>
      <c r="RNC9" s="367"/>
      <c r="RNE9" s="367"/>
      <c r="RNG9" s="367"/>
      <c r="RNI9" s="367"/>
      <c r="RNK9" s="367"/>
      <c r="RNM9" s="367"/>
      <c r="RNO9" s="367"/>
      <c r="RNQ9" s="367"/>
      <c r="RNS9" s="367"/>
      <c r="RNU9" s="367"/>
      <c r="RNW9" s="367"/>
      <c r="RNY9" s="367"/>
      <c r="ROA9" s="367"/>
      <c r="ROC9" s="367"/>
      <c r="ROE9" s="367"/>
      <c r="ROG9" s="367"/>
      <c r="ROI9" s="367"/>
      <c r="ROK9" s="367"/>
      <c r="ROM9" s="367"/>
      <c r="ROO9" s="367"/>
      <c r="ROQ9" s="367"/>
      <c r="ROS9" s="367"/>
      <c r="ROU9" s="367"/>
      <c r="ROW9" s="367"/>
      <c r="ROY9" s="367"/>
      <c r="RPA9" s="367"/>
      <c r="RPC9" s="367"/>
      <c r="RPE9" s="367"/>
      <c r="RPG9" s="367"/>
      <c r="RPI9" s="367"/>
      <c r="RPK9" s="367"/>
      <c r="RPM9" s="367"/>
      <c r="RPO9" s="367"/>
      <c r="RPQ9" s="367"/>
      <c r="RPS9" s="367"/>
      <c r="RPU9" s="367"/>
      <c r="RPW9" s="367"/>
      <c r="RPY9" s="367"/>
      <c r="RQA9" s="367"/>
      <c r="RQC9" s="367"/>
      <c r="RQE9" s="367"/>
      <c r="RQG9" s="367"/>
      <c r="RQI9" s="367"/>
      <c r="RQK9" s="367"/>
      <c r="RQM9" s="367"/>
      <c r="RQO9" s="367"/>
      <c r="RQQ9" s="367"/>
      <c r="RQS9" s="367"/>
      <c r="RQU9" s="367"/>
      <c r="RQW9" s="367"/>
      <c r="RQY9" s="367"/>
      <c r="RRA9" s="367"/>
      <c r="RRC9" s="367"/>
      <c r="RRE9" s="367"/>
      <c r="RRG9" s="367"/>
      <c r="RRI9" s="367"/>
      <c r="RRK9" s="367"/>
      <c r="RRM9" s="367"/>
      <c r="RRO9" s="367"/>
      <c r="RRQ9" s="367"/>
      <c r="RRS9" s="367"/>
      <c r="RRU9" s="367"/>
      <c r="RRW9" s="367"/>
      <c r="RRY9" s="367"/>
      <c r="RSA9" s="367"/>
      <c r="RSC9" s="367"/>
      <c r="RSE9" s="367"/>
      <c r="RSG9" s="367"/>
      <c r="RSI9" s="367"/>
      <c r="RSK9" s="367"/>
      <c r="RSM9" s="367"/>
      <c r="RSO9" s="367"/>
      <c r="RSQ9" s="367"/>
      <c r="RSS9" s="367"/>
      <c r="RSU9" s="367"/>
      <c r="RSW9" s="367"/>
      <c r="RSY9" s="367"/>
      <c r="RTA9" s="367"/>
      <c r="RTC9" s="367"/>
      <c r="RTE9" s="367"/>
      <c r="RTG9" s="367"/>
      <c r="RTI9" s="367"/>
      <c r="RTK9" s="367"/>
      <c r="RTM9" s="367"/>
      <c r="RTO9" s="367"/>
      <c r="RTQ9" s="367"/>
      <c r="RTS9" s="367"/>
      <c r="RTU9" s="367"/>
      <c r="RTW9" s="367"/>
      <c r="RTY9" s="367"/>
      <c r="RUA9" s="367"/>
      <c r="RUC9" s="367"/>
      <c r="RUE9" s="367"/>
      <c r="RUG9" s="367"/>
      <c r="RUI9" s="367"/>
      <c r="RUK9" s="367"/>
      <c r="RUM9" s="367"/>
      <c r="RUO9" s="367"/>
      <c r="RUQ9" s="367"/>
      <c r="RUS9" s="367"/>
      <c r="RUU9" s="367"/>
      <c r="RUW9" s="367"/>
      <c r="RUY9" s="367"/>
      <c r="RVA9" s="367"/>
      <c r="RVC9" s="367"/>
      <c r="RVE9" s="367"/>
      <c r="RVG9" s="367"/>
      <c r="RVI9" s="367"/>
      <c r="RVK9" s="367"/>
      <c r="RVM9" s="367"/>
      <c r="RVO9" s="367"/>
      <c r="RVQ9" s="367"/>
      <c r="RVS9" s="367"/>
      <c r="RVU9" s="367"/>
      <c r="RVW9" s="367"/>
      <c r="RVY9" s="367"/>
      <c r="RWA9" s="367"/>
      <c r="RWC9" s="367"/>
      <c r="RWE9" s="367"/>
      <c r="RWG9" s="367"/>
      <c r="RWI9" s="367"/>
      <c r="RWK9" s="367"/>
      <c r="RWM9" s="367"/>
      <c r="RWO9" s="367"/>
      <c r="RWQ9" s="367"/>
      <c r="RWS9" s="367"/>
      <c r="RWU9" s="367"/>
      <c r="RWW9" s="367"/>
      <c r="RWY9" s="367"/>
      <c r="RXA9" s="367"/>
      <c r="RXC9" s="367"/>
      <c r="RXE9" s="367"/>
      <c r="RXG9" s="367"/>
      <c r="RXI9" s="367"/>
      <c r="RXK9" s="367"/>
      <c r="RXM9" s="367"/>
      <c r="RXO9" s="367"/>
      <c r="RXQ9" s="367"/>
      <c r="RXS9" s="367"/>
      <c r="RXU9" s="367"/>
      <c r="RXW9" s="367"/>
      <c r="RXY9" s="367"/>
      <c r="RYA9" s="367"/>
      <c r="RYC9" s="367"/>
      <c r="RYE9" s="367"/>
      <c r="RYG9" s="367"/>
      <c r="RYI9" s="367"/>
      <c r="RYK9" s="367"/>
      <c r="RYM9" s="367"/>
      <c r="RYO9" s="367"/>
      <c r="RYQ9" s="367"/>
      <c r="RYS9" s="367"/>
      <c r="RYU9" s="367"/>
      <c r="RYW9" s="367"/>
      <c r="RYY9" s="367"/>
      <c r="RZA9" s="367"/>
      <c r="RZC9" s="367"/>
      <c r="RZE9" s="367"/>
      <c r="RZG9" s="367"/>
      <c r="RZI9" s="367"/>
      <c r="RZK9" s="367"/>
      <c r="RZM9" s="367"/>
      <c r="RZO9" s="367"/>
      <c r="RZQ9" s="367"/>
      <c r="RZS9" s="367"/>
      <c r="RZU9" s="367"/>
      <c r="RZW9" s="367"/>
      <c r="RZY9" s="367"/>
      <c r="SAA9" s="367"/>
      <c r="SAC9" s="367"/>
      <c r="SAE9" s="367"/>
      <c r="SAG9" s="367"/>
      <c r="SAI9" s="367"/>
      <c r="SAK9" s="367"/>
      <c r="SAM9" s="367"/>
      <c r="SAO9" s="367"/>
      <c r="SAQ9" s="367"/>
      <c r="SAS9" s="367"/>
      <c r="SAU9" s="367"/>
      <c r="SAW9" s="367"/>
      <c r="SAY9" s="367"/>
      <c r="SBA9" s="367"/>
      <c r="SBC9" s="367"/>
      <c r="SBE9" s="367"/>
      <c r="SBG9" s="367"/>
      <c r="SBI9" s="367"/>
      <c r="SBK9" s="367"/>
      <c r="SBM9" s="367"/>
      <c r="SBO9" s="367"/>
      <c r="SBQ9" s="367"/>
      <c r="SBS9" s="367"/>
      <c r="SBU9" s="367"/>
      <c r="SBW9" s="367"/>
      <c r="SBY9" s="367"/>
      <c r="SCA9" s="367"/>
      <c r="SCC9" s="367"/>
      <c r="SCE9" s="367"/>
      <c r="SCG9" s="367"/>
      <c r="SCI9" s="367"/>
      <c r="SCK9" s="367"/>
      <c r="SCM9" s="367"/>
      <c r="SCO9" s="367"/>
      <c r="SCQ9" s="367"/>
      <c r="SCS9" s="367"/>
      <c r="SCU9" s="367"/>
      <c r="SCW9" s="367"/>
      <c r="SCY9" s="367"/>
      <c r="SDA9" s="367"/>
      <c r="SDC9" s="367"/>
      <c r="SDE9" s="367"/>
      <c r="SDG9" s="367"/>
      <c r="SDI9" s="367"/>
      <c r="SDK9" s="367"/>
      <c r="SDM9" s="367"/>
      <c r="SDO9" s="367"/>
      <c r="SDQ9" s="367"/>
      <c r="SDS9" s="367"/>
      <c r="SDU9" s="367"/>
      <c r="SDW9" s="367"/>
      <c r="SDY9" s="367"/>
      <c r="SEA9" s="367"/>
      <c r="SEC9" s="367"/>
      <c r="SEE9" s="367"/>
      <c r="SEG9" s="367"/>
      <c r="SEI9" s="367"/>
      <c r="SEK9" s="367"/>
      <c r="SEM9" s="367"/>
      <c r="SEO9" s="367"/>
      <c r="SEQ9" s="367"/>
      <c r="SES9" s="367"/>
      <c r="SEU9" s="367"/>
      <c r="SEW9" s="367"/>
      <c r="SEY9" s="367"/>
      <c r="SFA9" s="367"/>
      <c r="SFC9" s="367"/>
      <c r="SFE9" s="367"/>
      <c r="SFG9" s="367"/>
      <c r="SFI9" s="367"/>
      <c r="SFK9" s="367"/>
      <c r="SFM9" s="367"/>
      <c r="SFO9" s="367"/>
      <c r="SFQ9" s="367"/>
      <c r="SFS9" s="367"/>
      <c r="SFU9" s="367"/>
      <c r="SFW9" s="367"/>
      <c r="SFY9" s="367"/>
      <c r="SGA9" s="367"/>
      <c r="SGC9" s="367"/>
      <c r="SGE9" s="367"/>
      <c r="SGG9" s="367"/>
      <c r="SGI9" s="367"/>
      <c r="SGK9" s="367"/>
      <c r="SGM9" s="367"/>
      <c r="SGO9" s="367"/>
      <c r="SGQ9" s="367"/>
      <c r="SGS9" s="367"/>
      <c r="SGU9" s="367"/>
      <c r="SGW9" s="367"/>
      <c r="SGY9" s="367"/>
      <c r="SHA9" s="367"/>
      <c r="SHC9" s="367"/>
      <c r="SHE9" s="367"/>
      <c r="SHG9" s="367"/>
      <c r="SHI9" s="367"/>
      <c r="SHK9" s="367"/>
      <c r="SHM9" s="367"/>
      <c r="SHO9" s="367"/>
      <c r="SHQ9" s="367"/>
      <c r="SHS9" s="367"/>
      <c r="SHU9" s="367"/>
      <c r="SHW9" s="367"/>
      <c r="SHY9" s="367"/>
      <c r="SIA9" s="367"/>
      <c r="SIC9" s="367"/>
      <c r="SIE9" s="367"/>
      <c r="SIG9" s="367"/>
      <c r="SII9" s="367"/>
      <c r="SIK9" s="367"/>
      <c r="SIM9" s="367"/>
      <c r="SIO9" s="367"/>
      <c r="SIQ9" s="367"/>
      <c r="SIS9" s="367"/>
      <c r="SIU9" s="367"/>
      <c r="SIW9" s="367"/>
      <c r="SIY9" s="367"/>
      <c r="SJA9" s="367"/>
      <c r="SJC9" s="367"/>
      <c r="SJE9" s="367"/>
      <c r="SJG9" s="367"/>
      <c r="SJI9" s="367"/>
      <c r="SJK9" s="367"/>
      <c r="SJM9" s="367"/>
      <c r="SJO9" s="367"/>
      <c r="SJQ9" s="367"/>
      <c r="SJS9" s="367"/>
      <c r="SJU9" s="367"/>
      <c r="SJW9" s="367"/>
      <c r="SJY9" s="367"/>
      <c r="SKA9" s="367"/>
      <c r="SKC9" s="367"/>
      <c r="SKE9" s="367"/>
      <c r="SKG9" s="367"/>
      <c r="SKI9" s="367"/>
      <c r="SKK9" s="367"/>
      <c r="SKM9" s="367"/>
      <c r="SKO9" s="367"/>
      <c r="SKQ9" s="367"/>
      <c r="SKS9" s="367"/>
      <c r="SKU9" s="367"/>
      <c r="SKW9" s="367"/>
      <c r="SKY9" s="367"/>
      <c r="SLA9" s="367"/>
      <c r="SLC9" s="367"/>
      <c r="SLE9" s="367"/>
      <c r="SLG9" s="367"/>
      <c r="SLI9" s="367"/>
      <c r="SLK9" s="367"/>
      <c r="SLM9" s="367"/>
      <c r="SLO9" s="367"/>
      <c r="SLQ9" s="367"/>
      <c r="SLS9" s="367"/>
      <c r="SLU9" s="367"/>
      <c r="SLW9" s="367"/>
      <c r="SLY9" s="367"/>
      <c r="SMA9" s="367"/>
      <c r="SMC9" s="367"/>
      <c r="SME9" s="367"/>
      <c r="SMG9" s="367"/>
      <c r="SMI9" s="367"/>
      <c r="SMK9" s="367"/>
      <c r="SMM9" s="367"/>
      <c r="SMO9" s="367"/>
      <c r="SMQ9" s="367"/>
      <c r="SMS9" s="367"/>
      <c r="SMU9" s="367"/>
      <c r="SMW9" s="367"/>
      <c r="SMY9" s="367"/>
      <c r="SNA9" s="367"/>
      <c r="SNC9" s="367"/>
      <c r="SNE9" s="367"/>
      <c r="SNG9" s="367"/>
      <c r="SNI9" s="367"/>
      <c r="SNK9" s="367"/>
      <c r="SNM9" s="367"/>
      <c r="SNO9" s="367"/>
      <c r="SNQ9" s="367"/>
      <c r="SNS9" s="367"/>
      <c r="SNU9" s="367"/>
      <c r="SNW9" s="367"/>
      <c r="SNY9" s="367"/>
      <c r="SOA9" s="367"/>
      <c r="SOC9" s="367"/>
      <c r="SOE9" s="367"/>
      <c r="SOG9" s="367"/>
      <c r="SOI9" s="367"/>
      <c r="SOK9" s="367"/>
      <c r="SOM9" s="367"/>
      <c r="SOO9" s="367"/>
      <c r="SOQ9" s="367"/>
      <c r="SOS9" s="367"/>
      <c r="SOU9" s="367"/>
      <c r="SOW9" s="367"/>
      <c r="SOY9" s="367"/>
      <c r="SPA9" s="367"/>
      <c r="SPC9" s="367"/>
      <c r="SPE9" s="367"/>
      <c r="SPG9" s="367"/>
      <c r="SPI9" s="367"/>
      <c r="SPK9" s="367"/>
      <c r="SPM9" s="367"/>
      <c r="SPO9" s="367"/>
      <c r="SPQ9" s="367"/>
      <c r="SPS9" s="367"/>
      <c r="SPU9" s="367"/>
      <c r="SPW9" s="367"/>
      <c r="SPY9" s="367"/>
      <c r="SQA9" s="367"/>
      <c r="SQC9" s="367"/>
      <c r="SQE9" s="367"/>
      <c r="SQG9" s="367"/>
      <c r="SQI9" s="367"/>
      <c r="SQK9" s="367"/>
      <c r="SQM9" s="367"/>
      <c r="SQO9" s="367"/>
      <c r="SQQ9" s="367"/>
      <c r="SQS9" s="367"/>
      <c r="SQU9" s="367"/>
      <c r="SQW9" s="367"/>
      <c r="SQY9" s="367"/>
      <c r="SRA9" s="367"/>
      <c r="SRC9" s="367"/>
      <c r="SRE9" s="367"/>
      <c r="SRG9" s="367"/>
      <c r="SRI9" s="367"/>
      <c r="SRK9" s="367"/>
      <c r="SRM9" s="367"/>
      <c r="SRO9" s="367"/>
      <c r="SRQ9" s="367"/>
      <c r="SRS9" s="367"/>
      <c r="SRU9" s="367"/>
      <c r="SRW9" s="367"/>
      <c r="SRY9" s="367"/>
      <c r="SSA9" s="367"/>
      <c r="SSC9" s="367"/>
      <c r="SSE9" s="367"/>
      <c r="SSG9" s="367"/>
      <c r="SSI9" s="367"/>
      <c r="SSK9" s="367"/>
      <c r="SSM9" s="367"/>
      <c r="SSO9" s="367"/>
      <c r="SSQ9" s="367"/>
      <c r="SSS9" s="367"/>
      <c r="SSU9" s="367"/>
      <c r="SSW9" s="367"/>
      <c r="SSY9" s="367"/>
      <c r="STA9" s="367"/>
      <c r="STC9" s="367"/>
      <c r="STE9" s="367"/>
      <c r="STG9" s="367"/>
      <c r="STI9" s="367"/>
      <c r="STK9" s="367"/>
      <c r="STM9" s="367"/>
      <c r="STO9" s="367"/>
      <c r="STQ9" s="367"/>
      <c r="STS9" s="367"/>
      <c r="STU9" s="367"/>
      <c r="STW9" s="367"/>
      <c r="STY9" s="367"/>
      <c r="SUA9" s="367"/>
      <c r="SUC9" s="367"/>
      <c r="SUE9" s="367"/>
      <c r="SUG9" s="367"/>
      <c r="SUI9" s="367"/>
      <c r="SUK9" s="367"/>
      <c r="SUM9" s="367"/>
      <c r="SUO9" s="367"/>
      <c r="SUQ9" s="367"/>
      <c r="SUS9" s="367"/>
      <c r="SUU9" s="367"/>
      <c r="SUW9" s="367"/>
      <c r="SUY9" s="367"/>
      <c r="SVA9" s="367"/>
      <c r="SVC9" s="367"/>
      <c r="SVE9" s="367"/>
      <c r="SVG9" s="367"/>
      <c r="SVI9" s="367"/>
      <c r="SVK9" s="367"/>
      <c r="SVM9" s="367"/>
      <c r="SVO9" s="367"/>
      <c r="SVQ9" s="367"/>
      <c r="SVS9" s="367"/>
      <c r="SVU9" s="367"/>
      <c r="SVW9" s="367"/>
      <c r="SVY9" s="367"/>
      <c r="SWA9" s="367"/>
      <c r="SWC9" s="367"/>
      <c r="SWE9" s="367"/>
      <c r="SWG9" s="367"/>
      <c r="SWI9" s="367"/>
      <c r="SWK9" s="367"/>
      <c r="SWM9" s="367"/>
      <c r="SWO9" s="367"/>
      <c r="SWQ9" s="367"/>
      <c r="SWS9" s="367"/>
      <c r="SWU9" s="367"/>
      <c r="SWW9" s="367"/>
      <c r="SWY9" s="367"/>
      <c r="SXA9" s="367"/>
      <c r="SXC9" s="367"/>
      <c r="SXE9" s="367"/>
      <c r="SXG9" s="367"/>
      <c r="SXI9" s="367"/>
      <c r="SXK9" s="367"/>
      <c r="SXM9" s="367"/>
      <c r="SXO9" s="367"/>
      <c r="SXQ9" s="367"/>
      <c r="SXS9" s="367"/>
      <c r="SXU9" s="367"/>
      <c r="SXW9" s="367"/>
      <c r="SXY9" s="367"/>
      <c r="SYA9" s="367"/>
      <c r="SYC9" s="367"/>
      <c r="SYE9" s="367"/>
      <c r="SYG9" s="367"/>
      <c r="SYI9" s="367"/>
      <c r="SYK9" s="367"/>
      <c r="SYM9" s="367"/>
      <c r="SYO9" s="367"/>
      <c r="SYQ9" s="367"/>
      <c r="SYS9" s="367"/>
      <c r="SYU9" s="367"/>
      <c r="SYW9" s="367"/>
      <c r="SYY9" s="367"/>
      <c r="SZA9" s="367"/>
      <c r="SZC9" s="367"/>
      <c r="SZE9" s="367"/>
      <c r="SZG9" s="367"/>
      <c r="SZI9" s="367"/>
      <c r="SZK9" s="367"/>
      <c r="SZM9" s="367"/>
      <c r="SZO9" s="367"/>
      <c r="SZQ9" s="367"/>
      <c r="SZS9" s="367"/>
      <c r="SZU9" s="367"/>
      <c r="SZW9" s="367"/>
      <c r="SZY9" s="367"/>
      <c r="TAA9" s="367"/>
      <c r="TAC9" s="367"/>
      <c r="TAE9" s="367"/>
      <c r="TAG9" s="367"/>
      <c r="TAI9" s="367"/>
      <c r="TAK9" s="367"/>
      <c r="TAM9" s="367"/>
      <c r="TAO9" s="367"/>
      <c r="TAQ9" s="367"/>
      <c r="TAS9" s="367"/>
      <c r="TAU9" s="367"/>
      <c r="TAW9" s="367"/>
      <c r="TAY9" s="367"/>
      <c r="TBA9" s="367"/>
      <c r="TBC9" s="367"/>
      <c r="TBE9" s="367"/>
      <c r="TBG9" s="367"/>
      <c r="TBI9" s="367"/>
      <c r="TBK9" s="367"/>
      <c r="TBM9" s="367"/>
      <c r="TBO9" s="367"/>
      <c r="TBQ9" s="367"/>
      <c r="TBS9" s="367"/>
      <c r="TBU9" s="367"/>
      <c r="TBW9" s="367"/>
      <c r="TBY9" s="367"/>
      <c r="TCA9" s="367"/>
      <c r="TCC9" s="367"/>
      <c r="TCE9" s="367"/>
      <c r="TCG9" s="367"/>
      <c r="TCI9" s="367"/>
      <c r="TCK9" s="367"/>
      <c r="TCM9" s="367"/>
      <c r="TCO9" s="367"/>
      <c r="TCQ9" s="367"/>
      <c r="TCS9" s="367"/>
      <c r="TCU9" s="367"/>
      <c r="TCW9" s="367"/>
      <c r="TCY9" s="367"/>
      <c r="TDA9" s="367"/>
      <c r="TDC9" s="367"/>
      <c r="TDE9" s="367"/>
      <c r="TDG9" s="367"/>
      <c r="TDI9" s="367"/>
      <c r="TDK9" s="367"/>
      <c r="TDM9" s="367"/>
      <c r="TDO9" s="367"/>
      <c r="TDQ9" s="367"/>
      <c r="TDS9" s="367"/>
      <c r="TDU9" s="367"/>
      <c r="TDW9" s="367"/>
      <c r="TDY9" s="367"/>
      <c r="TEA9" s="367"/>
      <c r="TEC9" s="367"/>
      <c r="TEE9" s="367"/>
      <c r="TEG9" s="367"/>
      <c r="TEI9" s="367"/>
      <c r="TEK9" s="367"/>
      <c r="TEM9" s="367"/>
      <c r="TEO9" s="367"/>
      <c r="TEQ9" s="367"/>
      <c r="TES9" s="367"/>
      <c r="TEU9" s="367"/>
      <c r="TEW9" s="367"/>
      <c r="TEY9" s="367"/>
      <c r="TFA9" s="367"/>
      <c r="TFC9" s="367"/>
      <c r="TFE9" s="367"/>
      <c r="TFG9" s="367"/>
      <c r="TFI9" s="367"/>
      <c r="TFK9" s="367"/>
      <c r="TFM9" s="367"/>
      <c r="TFO9" s="367"/>
      <c r="TFQ9" s="367"/>
      <c r="TFS9" s="367"/>
      <c r="TFU9" s="367"/>
      <c r="TFW9" s="367"/>
      <c r="TFY9" s="367"/>
      <c r="TGA9" s="367"/>
      <c r="TGC9" s="367"/>
      <c r="TGE9" s="367"/>
      <c r="TGG9" s="367"/>
      <c r="TGI9" s="367"/>
      <c r="TGK9" s="367"/>
      <c r="TGM9" s="367"/>
      <c r="TGO9" s="367"/>
      <c r="TGQ9" s="367"/>
      <c r="TGS9" s="367"/>
      <c r="TGU9" s="367"/>
      <c r="TGW9" s="367"/>
      <c r="TGY9" s="367"/>
      <c r="THA9" s="367"/>
      <c r="THC9" s="367"/>
      <c r="THE9" s="367"/>
      <c r="THG9" s="367"/>
      <c r="THI9" s="367"/>
      <c r="THK9" s="367"/>
      <c r="THM9" s="367"/>
      <c r="THO9" s="367"/>
      <c r="THQ9" s="367"/>
      <c r="THS9" s="367"/>
      <c r="THU9" s="367"/>
      <c r="THW9" s="367"/>
      <c r="THY9" s="367"/>
      <c r="TIA9" s="367"/>
      <c r="TIC9" s="367"/>
      <c r="TIE9" s="367"/>
      <c r="TIG9" s="367"/>
      <c r="TII9" s="367"/>
      <c r="TIK9" s="367"/>
      <c r="TIM9" s="367"/>
      <c r="TIO9" s="367"/>
      <c r="TIQ9" s="367"/>
      <c r="TIS9" s="367"/>
      <c r="TIU9" s="367"/>
      <c r="TIW9" s="367"/>
      <c r="TIY9" s="367"/>
      <c r="TJA9" s="367"/>
      <c r="TJC9" s="367"/>
      <c r="TJE9" s="367"/>
      <c r="TJG9" s="367"/>
      <c r="TJI9" s="367"/>
      <c r="TJK9" s="367"/>
      <c r="TJM9" s="367"/>
      <c r="TJO9" s="367"/>
      <c r="TJQ9" s="367"/>
      <c r="TJS9" s="367"/>
      <c r="TJU9" s="367"/>
      <c r="TJW9" s="367"/>
      <c r="TJY9" s="367"/>
      <c r="TKA9" s="367"/>
      <c r="TKC9" s="367"/>
      <c r="TKE9" s="367"/>
      <c r="TKG9" s="367"/>
      <c r="TKI9" s="367"/>
      <c r="TKK9" s="367"/>
      <c r="TKM9" s="367"/>
      <c r="TKO9" s="367"/>
      <c r="TKQ9" s="367"/>
      <c r="TKS9" s="367"/>
      <c r="TKU9" s="367"/>
      <c r="TKW9" s="367"/>
      <c r="TKY9" s="367"/>
      <c r="TLA9" s="367"/>
      <c r="TLC9" s="367"/>
      <c r="TLE9" s="367"/>
      <c r="TLG9" s="367"/>
      <c r="TLI9" s="367"/>
      <c r="TLK9" s="367"/>
      <c r="TLM9" s="367"/>
      <c r="TLO9" s="367"/>
      <c r="TLQ9" s="367"/>
      <c r="TLS9" s="367"/>
      <c r="TLU9" s="367"/>
      <c r="TLW9" s="367"/>
      <c r="TLY9" s="367"/>
      <c r="TMA9" s="367"/>
      <c r="TMC9" s="367"/>
      <c r="TME9" s="367"/>
      <c r="TMG9" s="367"/>
      <c r="TMI9" s="367"/>
      <c r="TMK9" s="367"/>
      <c r="TMM9" s="367"/>
      <c r="TMO9" s="367"/>
      <c r="TMQ9" s="367"/>
      <c r="TMS9" s="367"/>
      <c r="TMU9" s="367"/>
      <c r="TMW9" s="367"/>
      <c r="TMY9" s="367"/>
      <c r="TNA9" s="367"/>
      <c r="TNC9" s="367"/>
      <c r="TNE9" s="367"/>
      <c r="TNG9" s="367"/>
      <c r="TNI9" s="367"/>
      <c r="TNK9" s="367"/>
      <c r="TNM9" s="367"/>
      <c r="TNO9" s="367"/>
      <c r="TNQ9" s="367"/>
      <c r="TNS9" s="367"/>
      <c r="TNU9" s="367"/>
      <c r="TNW9" s="367"/>
      <c r="TNY9" s="367"/>
      <c r="TOA9" s="367"/>
      <c r="TOC9" s="367"/>
      <c r="TOE9" s="367"/>
      <c r="TOG9" s="367"/>
      <c r="TOI9" s="367"/>
      <c r="TOK9" s="367"/>
      <c r="TOM9" s="367"/>
      <c r="TOO9" s="367"/>
      <c r="TOQ9" s="367"/>
      <c r="TOS9" s="367"/>
      <c r="TOU9" s="367"/>
      <c r="TOW9" s="367"/>
      <c r="TOY9" s="367"/>
      <c r="TPA9" s="367"/>
      <c r="TPC9" s="367"/>
      <c r="TPE9" s="367"/>
      <c r="TPG9" s="367"/>
      <c r="TPI9" s="367"/>
      <c r="TPK9" s="367"/>
      <c r="TPM9" s="367"/>
      <c r="TPO9" s="367"/>
      <c r="TPQ9" s="367"/>
      <c r="TPS9" s="367"/>
      <c r="TPU9" s="367"/>
      <c r="TPW9" s="367"/>
      <c r="TPY9" s="367"/>
      <c r="TQA9" s="367"/>
      <c r="TQC9" s="367"/>
      <c r="TQE9" s="367"/>
      <c r="TQG9" s="367"/>
      <c r="TQI9" s="367"/>
      <c r="TQK9" s="367"/>
      <c r="TQM9" s="367"/>
      <c r="TQO9" s="367"/>
      <c r="TQQ9" s="367"/>
      <c r="TQS9" s="367"/>
      <c r="TQU9" s="367"/>
      <c r="TQW9" s="367"/>
      <c r="TQY9" s="367"/>
      <c r="TRA9" s="367"/>
      <c r="TRC9" s="367"/>
      <c r="TRE9" s="367"/>
      <c r="TRG9" s="367"/>
      <c r="TRI9" s="367"/>
      <c r="TRK9" s="367"/>
      <c r="TRM9" s="367"/>
      <c r="TRO9" s="367"/>
      <c r="TRQ9" s="367"/>
      <c r="TRS9" s="367"/>
      <c r="TRU9" s="367"/>
      <c r="TRW9" s="367"/>
      <c r="TRY9" s="367"/>
      <c r="TSA9" s="367"/>
      <c r="TSC9" s="367"/>
      <c r="TSE9" s="367"/>
      <c r="TSG9" s="367"/>
      <c r="TSI9" s="367"/>
      <c r="TSK9" s="367"/>
      <c r="TSM9" s="367"/>
      <c r="TSO9" s="367"/>
      <c r="TSQ9" s="367"/>
      <c r="TSS9" s="367"/>
      <c r="TSU9" s="367"/>
      <c r="TSW9" s="367"/>
      <c r="TSY9" s="367"/>
      <c r="TTA9" s="367"/>
      <c r="TTC9" s="367"/>
      <c r="TTE9" s="367"/>
      <c r="TTG9" s="367"/>
      <c r="TTI9" s="367"/>
      <c r="TTK9" s="367"/>
      <c r="TTM9" s="367"/>
      <c r="TTO9" s="367"/>
      <c r="TTQ9" s="367"/>
      <c r="TTS9" s="367"/>
      <c r="TTU9" s="367"/>
      <c r="TTW9" s="367"/>
      <c r="TTY9" s="367"/>
      <c r="TUA9" s="367"/>
      <c r="TUC9" s="367"/>
      <c r="TUE9" s="367"/>
      <c r="TUG9" s="367"/>
      <c r="TUI9" s="367"/>
      <c r="TUK9" s="367"/>
      <c r="TUM9" s="367"/>
      <c r="TUO9" s="367"/>
      <c r="TUQ9" s="367"/>
      <c r="TUS9" s="367"/>
      <c r="TUU9" s="367"/>
      <c r="TUW9" s="367"/>
      <c r="TUY9" s="367"/>
      <c r="TVA9" s="367"/>
      <c r="TVC9" s="367"/>
      <c r="TVE9" s="367"/>
      <c r="TVG9" s="367"/>
      <c r="TVI9" s="367"/>
      <c r="TVK9" s="367"/>
      <c r="TVM9" s="367"/>
      <c r="TVO9" s="367"/>
      <c r="TVQ9" s="367"/>
      <c r="TVS9" s="367"/>
      <c r="TVU9" s="367"/>
      <c r="TVW9" s="367"/>
      <c r="TVY9" s="367"/>
      <c r="TWA9" s="367"/>
      <c r="TWC9" s="367"/>
      <c r="TWE9" s="367"/>
      <c r="TWG9" s="367"/>
      <c r="TWI9" s="367"/>
      <c r="TWK9" s="367"/>
      <c r="TWM9" s="367"/>
      <c r="TWO9" s="367"/>
      <c r="TWQ9" s="367"/>
      <c r="TWS9" s="367"/>
      <c r="TWU9" s="367"/>
      <c r="TWW9" s="367"/>
      <c r="TWY9" s="367"/>
      <c r="TXA9" s="367"/>
      <c r="TXC9" s="367"/>
      <c r="TXE9" s="367"/>
      <c r="TXG9" s="367"/>
      <c r="TXI9" s="367"/>
      <c r="TXK9" s="367"/>
      <c r="TXM9" s="367"/>
      <c r="TXO9" s="367"/>
      <c r="TXQ9" s="367"/>
      <c r="TXS9" s="367"/>
      <c r="TXU9" s="367"/>
      <c r="TXW9" s="367"/>
      <c r="TXY9" s="367"/>
      <c r="TYA9" s="367"/>
      <c r="TYC9" s="367"/>
      <c r="TYE9" s="367"/>
      <c r="TYG9" s="367"/>
      <c r="TYI9" s="367"/>
      <c r="TYK9" s="367"/>
      <c r="TYM9" s="367"/>
      <c r="TYO9" s="367"/>
      <c r="TYQ9" s="367"/>
      <c r="TYS9" s="367"/>
      <c r="TYU9" s="367"/>
      <c r="TYW9" s="367"/>
      <c r="TYY9" s="367"/>
      <c r="TZA9" s="367"/>
      <c r="TZC9" s="367"/>
      <c r="TZE9" s="367"/>
      <c r="TZG9" s="367"/>
      <c r="TZI9" s="367"/>
      <c r="TZK9" s="367"/>
      <c r="TZM9" s="367"/>
      <c r="TZO9" s="367"/>
      <c r="TZQ9" s="367"/>
      <c r="TZS9" s="367"/>
      <c r="TZU9" s="367"/>
      <c r="TZW9" s="367"/>
      <c r="TZY9" s="367"/>
      <c r="UAA9" s="367"/>
      <c r="UAC9" s="367"/>
      <c r="UAE9" s="367"/>
      <c r="UAG9" s="367"/>
      <c r="UAI9" s="367"/>
      <c r="UAK9" s="367"/>
      <c r="UAM9" s="367"/>
      <c r="UAO9" s="367"/>
      <c r="UAQ9" s="367"/>
      <c r="UAS9" s="367"/>
      <c r="UAU9" s="367"/>
      <c r="UAW9" s="367"/>
      <c r="UAY9" s="367"/>
      <c r="UBA9" s="367"/>
      <c r="UBC9" s="367"/>
      <c r="UBE9" s="367"/>
      <c r="UBG9" s="367"/>
      <c r="UBI9" s="367"/>
      <c r="UBK9" s="367"/>
      <c r="UBM9" s="367"/>
      <c r="UBO9" s="367"/>
      <c r="UBQ9" s="367"/>
      <c r="UBS9" s="367"/>
      <c r="UBU9" s="367"/>
      <c r="UBW9" s="367"/>
      <c r="UBY9" s="367"/>
      <c r="UCA9" s="367"/>
      <c r="UCC9" s="367"/>
      <c r="UCE9" s="367"/>
      <c r="UCG9" s="367"/>
      <c r="UCI9" s="367"/>
      <c r="UCK9" s="367"/>
      <c r="UCM9" s="367"/>
      <c r="UCO9" s="367"/>
      <c r="UCQ9" s="367"/>
      <c r="UCS9" s="367"/>
      <c r="UCU9" s="367"/>
      <c r="UCW9" s="367"/>
      <c r="UCY9" s="367"/>
      <c r="UDA9" s="367"/>
      <c r="UDC9" s="367"/>
      <c r="UDE9" s="367"/>
      <c r="UDG9" s="367"/>
      <c r="UDI9" s="367"/>
      <c r="UDK9" s="367"/>
      <c r="UDM9" s="367"/>
      <c r="UDO9" s="367"/>
      <c r="UDQ9" s="367"/>
      <c r="UDS9" s="367"/>
      <c r="UDU9" s="367"/>
      <c r="UDW9" s="367"/>
      <c r="UDY9" s="367"/>
      <c r="UEA9" s="367"/>
      <c r="UEC9" s="367"/>
      <c r="UEE9" s="367"/>
      <c r="UEG9" s="367"/>
      <c r="UEI9" s="367"/>
      <c r="UEK9" s="367"/>
      <c r="UEM9" s="367"/>
      <c r="UEO9" s="367"/>
      <c r="UEQ9" s="367"/>
      <c r="UES9" s="367"/>
      <c r="UEU9" s="367"/>
      <c r="UEW9" s="367"/>
      <c r="UEY9" s="367"/>
      <c r="UFA9" s="367"/>
      <c r="UFC9" s="367"/>
      <c r="UFE9" s="367"/>
      <c r="UFG9" s="367"/>
      <c r="UFI9" s="367"/>
      <c r="UFK9" s="367"/>
      <c r="UFM9" s="367"/>
      <c r="UFO9" s="367"/>
      <c r="UFQ9" s="367"/>
      <c r="UFS9" s="367"/>
      <c r="UFU9" s="367"/>
      <c r="UFW9" s="367"/>
      <c r="UFY9" s="367"/>
      <c r="UGA9" s="367"/>
      <c r="UGC9" s="367"/>
      <c r="UGE9" s="367"/>
      <c r="UGG9" s="367"/>
      <c r="UGI9" s="367"/>
      <c r="UGK9" s="367"/>
      <c r="UGM9" s="367"/>
      <c r="UGO9" s="367"/>
      <c r="UGQ9" s="367"/>
      <c r="UGS9" s="367"/>
      <c r="UGU9" s="367"/>
      <c r="UGW9" s="367"/>
      <c r="UGY9" s="367"/>
      <c r="UHA9" s="367"/>
      <c r="UHC9" s="367"/>
      <c r="UHE9" s="367"/>
      <c r="UHG9" s="367"/>
      <c r="UHI9" s="367"/>
      <c r="UHK9" s="367"/>
      <c r="UHM9" s="367"/>
      <c r="UHO9" s="367"/>
      <c r="UHQ9" s="367"/>
      <c r="UHS9" s="367"/>
      <c r="UHU9" s="367"/>
      <c r="UHW9" s="367"/>
      <c r="UHY9" s="367"/>
      <c r="UIA9" s="367"/>
      <c r="UIC9" s="367"/>
      <c r="UIE9" s="367"/>
      <c r="UIG9" s="367"/>
      <c r="UII9" s="367"/>
      <c r="UIK9" s="367"/>
      <c r="UIM9" s="367"/>
      <c r="UIO9" s="367"/>
      <c r="UIQ9" s="367"/>
      <c r="UIS9" s="367"/>
      <c r="UIU9" s="367"/>
      <c r="UIW9" s="367"/>
      <c r="UIY9" s="367"/>
      <c r="UJA9" s="367"/>
      <c r="UJC9" s="367"/>
      <c r="UJE9" s="367"/>
      <c r="UJG9" s="367"/>
      <c r="UJI9" s="367"/>
      <c r="UJK9" s="367"/>
      <c r="UJM9" s="367"/>
      <c r="UJO9" s="367"/>
      <c r="UJQ9" s="367"/>
      <c r="UJS9" s="367"/>
      <c r="UJU9" s="367"/>
      <c r="UJW9" s="367"/>
      <c r="UJY9" s="367"/>
      <c r="UKA9" s="367"/>
      <c r="UKC9" s="367"/>
      <c r="UKE9" s="367"/>
      <c r="UKG9" s="367"/>
      <c r="UKI9" s="367"/>
      <c r="UKK9" s="367"/>
      <c r="UKM9" s="367"/>
      <c r="UKO9" s="367"/>
      <c r="UKQ9" s="367"/>
      <c r="UKS9" s="367"/>
      <c r="UKU9" s="367"/>
      <c r="UKW9" s="367"/>
      <c r="UKY9" s="367"/>
      <c r="ULA9" s="367"/>
      <c r="ULC9" s="367"/>
      <c r="ULE9" s="367"/>
      <c r="ULG9" s="367"/>
      <c r="ULI9" s="367"/>
      <c r="ULK9" s="367"/>
      <c r="ULM9" s="367"/>
      <c r="ULO9" s="367"/>
      <c r="ULQ9" s="367"/>
      <c r="ULS9" s="367"/>
      <c r="ULU9" s="367"/>
      <c r="ULW9" s="367"/>
      <c r="ULY9" s="367"/>
      <c r="UMA9" s="367"/>
      <c r="UMC9" s="367"/>
      <c r="UME9" s="367"/>
      <c r="UMG9" s="367"/>
      <c r="UMI9" s="367"/>
      <c r="UMK9" s="367"/>
      <c r="UMM9" s="367"/>
      <c r="UMO9" s="367"/>
      <c r="UMQ9" s="367"/>
      <c r="UMS9" s="367"/>
      <c r="UMU9" s="367"/>
      <c r="UMW9" s="367"/>
      <c r="UMY9" s="367"/>
      <c r="UNA9" s="367"/>
      <c r="UNC9" s="367"/>
      <c r="UNE9" s="367"/>
      <c r="UNG9" s="367"/>
      <c r="UNI9" s="367"/>
      <c r="UNK9" s="367"/>
      <c r="UNM9" s="367"/>
      <c r="UNO9" s="367"/>
      <c r="UNQ9" s="367"/>
      <c r="UNS9" s="367"/>
      <c r="UNU9" s="367"/>
      <c r="UNW9" s="367"/>
      <c r="UNY9" s="367"/>
      <c r="UOA9" s="367"/>
      <c r="UOC9" s="367"/>
      <c r="UOE9" s="367"/>
      <c r="UOG9" s="367"/>
      <c r="UOI9" s="367"/>
      <c r="UOK9" s="367"/>
      <c r="UOM9" s="367"/>
      <c r="UOO9" s="367"/>
      <c r="UOQ9" s="367"/>
      <c r="UOS9" s="367"/>
      <c r="UOU9" s="367"/>
      <c r="UOW9" s="367"/>
      <c r="UOY9" s="367"/>
      <c r="UPA9" s="367"/>
      <c r="UPC9" s="367"/>
      <c r="UPE9" s="367"/>
      <c r="UPG9" s="367"/>
      <c r="UPI9" s="367"/>
      <c r="UPK9" s="367"/>
      <c r="UPM9" s="367"/>
      <c r="UPO9" s="367"/>
      <c r="UPQ9" s="367"/>
      <c r="UPS9" s="367"/>
      <c r="UPU9" s="367"/>
      <c r="UPW9" s="367"/>
      <c r="UPY9" s="367"/>
      <c r="UQA9" s="367"/>
      <c r="UQC9" s="367"/>
      <c r="UQE9" s="367"/>
      <c r="UQG9" s="367"/>
      <c r="UQI9" s="367"/>
      <c r="UQK9" s="367"/>
      <c r="UQM9" s="367"/>
      <c r="UQO9" s="367"/>
      <c r="UQQ9" s="367"/>
      <c r="UQS9" s="367"/>
      <c r="UQU9" s="367"/>
      <c r="UQW9" s="367"/>
      <c r="UQY9" s="367"/>
      <c r="URA9" s="367"/>
      <c r="URC9" s="367"/>
      <c r="URE9" s="367"/>
      <c r="URG9" s="367"/>
      <c r="URI9" s="367"/>
      <c r="URK9" s="367"/>
      <c r="URM9" s="367"/>
      <c r="URO9" s="367"/>
      <c r="URQ9" s="367"/>
      <c r="URS9" s="367"/>
      <c r="URU9" s="367"/>
      <c r="URW9" s="367"/>
      <c r="URY9" s="367"/>
      <c r="USA9" s="367"/>
      <c r="USC9" s="367"/>
      <c r="USE9" s="367"/>
      <c r="USG9" s="367"/>
      <c r="USI9" s="367"/>
      <c r="USK9" s="367"/>
      <c r="USM9" s="367"/>
      <c r="USO9" s="367"/>
      <c r="USQ9" s="367"/>
      <c r="USS9" s="367"/>
      <c r="USU9" s="367"/>
      <c r="USW9" s="367"/>
      <c r="USY9" s="367"/>
      <c r="UTA9" s="367"/>
      <c r="UTC9" s="367"/>
      <c r="UTE9" s="367"/>
      <c r="UTG9" s="367"/>
      <c r="UTI9" s="367"/>
      <c r="UTK9" s="367"/>
      <c r="UTM9" s="367"/>
      <c r="UTO9" s="367"/>
      <c r="UTQ9" s="367"/>
      <c r="UTS9" s="367"/>
      <c r="UTU9" s="367"/>
      <c r="UTW9" s="367"/>
      <c r="UTY9" s="367"/>
      <c r="UUA9" s="367"/>
      <c r="UUC9" s="367"/>
      <c r="UUE9" s="367"/>
      <c r="UUG9" s="367"/>
      <c r="UUI9" s="367"/>
      <c r="UUK9" s="367"/>
      <c r="UUM9" s="367"/>
      <c r="UUO9" s="367"/>
      <c r="UUQ9" s="367"/>
      <c r="UUS9" s="367"/>
      <c r="UUU9" s="367"/>
      <c r="UUW9" s="367"/>
      <c r="UUY9" s="367"/>
      <c r="UVA9" s="367"/>
      <c r="UVC9" s="367"/>
      <c r="UVE9" s="367"/>
      <c r="UVG9" s="367"/>
      <c r="UVI9" s="367"/>
      <c r="UVK9" s="367"/>
      <c r="UVM9" s="367"/>
      <c r="UVO9" s="367"/>
      <c r="UVQ9" s="367"/>
      <c r="UVS9" s="367"/>
      <c r="UVU9" s="367"/>
      <c r="UVW9" s="367"/>
      <c r="UVY9" s="367"/>
      <c r="UWA9" s="367"/>
      <c r="UWC9" s="367"/>
      <c r="UWE9" s="367"/>
      <c r="UWG9" s="367"/>
      <c r="UWI9" s="367"/>
      <c r="UWK9" s="367"/>
      <c r="UWM9" s="367"/>
      <c r="UWO9" s="367"/>
      <c r="UWQ9" s="367"/>
      <c r="UWS9" s="367"/>
      <c r="UWU9" s="367"/>
      <c r="UWW9" s="367"/>
      <c r="UWY9" s="367"/>
      <c r="UXA9" s="367"/>
      <c r="UXC9" s="367"/>
      <c r="UXE9" s="367"/>
      <c r="UXG9" s="367"/>
      <c r="UXI9" s="367"/>
      <c r="UXK9" s="367"/>
      <c r="UXM9" s="367"/>
      <c r="UXO9" s="367"/>
      <c r="UXQ9" s="367"/>
      <c r="UXS9" s="367"/>
      <c r="UXU9" s="367"/>
      <c r="UXW9" s="367"/>
      <c r="UXY9" s="367"/>
      <c r="UYA9" s="367"/>
      <c r="UYC9" s="367"/>
      <c r="UYE9" s="367"/>
      <c r="UYG9" s="367"/>
      <c r="UYI9" s="367"/>
      <c r="UYK9" s="367"/>
      <c r="UYM9" s="367"/>
      <c r="UYO9" s="367"/>
      <c r="UYQ9" s="367"/>
      <c r="UYS9" s="367"/>
      <c r="UYU9" s="367"/>
      <c r="UYW9" s="367"/>
      <c r="UYY9" s="367"/>
      <c r="UZA9" s="367"/>
      <c r="UZC9" s="367"/>
      <c r="UZE9" s="367"/>
      <c r="UZG9" s="367"/>
      <c r="UZI9" s="367"/>
      <c r="UZK9" s="367"/>
      <c r="UZM9" s="367"/>
      <c r="UZO9" s="367"/>
      <c r="UZQ9" s="367"/>
      <c r="UZS9" s="367"/>
      <c r="UZU9" s="367"/>
      <c r="UZW9" s="367"/>
      <c r="UZY9" s="367"/>
      <c r="VAA9" s="367"/>
      <c r="VAC9" s="367"/>
      <c r="VAE9" s="367"/>
      <c r="VAG9" s="367"/>
      <c r="VAI9" s="367"/>
      <c r="VAK9" s="367"/>
      <c r="VAM9" s="367"/>
      <c r="VAO9" s="367"/>
      <c r="VAQ9" s="367"/>
      <c r="VAS9" s="367"/>
      <c r="VAU9" s="367"/>
      <c r="VAW9" s="367"/>
      <c r="VAY9" s="367"/>
      <c r="VBA9" s="367"/>
      <c r="VBC9" s="367"/>
      <c r="VBE9" s="367"/>
      <c r="VBG9" s="367"/>
      <c r="VBI9" s="367"/>
      <c r="VBK9" s="367"/>
      <c r="VBM9" s="367"/>
      <c r="VBO9" s="367"/>
      <c r="VBQ9" s="367"/>
      <c r="VBS9" s="367"/>
      <c r="VBU9" s="367"/>
      <c r="VBW9" s="367"/>
      <c r="VBY9" s="367"/>
      <c r="VCA9" s="367"/>
      <c r="VCC9" s="367"/>
      <c r="VCE9" s="367"/>
      <c r="VCG9" s="367"/>
      <c r="VCI9" s="367"/>
      <c r="VCK9" s="367"/>
      <c r="VCM9" s="367"/>
      <c r="VCO9" s="367"/>
      <c r="VCQ9" s="367"/>
      <c r="VCS9" s="367"/>
      <c r="VCU9" s="367"/>
      <c r="VCW9" s="367"/>
      <c r="VCY9" s="367"/>
      <c r="VDA9" s="367"/>
      <c r="VDC9" s="367"/>
      <c r="VDE9" s="367"/>
      <c r="VDG9" s="367"/>
      <c r="VDI9" s="367"/>
      <c r="VDK9" s="367"/>
      <c r="VDM9" s="367"/>
      <c r="VDO9" s="367"/>
      <c r="VDQ9" s="367"/>
      <c r="VDS9" s="367"/>
      <c r="VDU9" s="367"/>
      <c r="VDW9" s="367"/>
      <c r="VDY9" s="367"/>
      <c r="VEA9" s="367"/>
      <c r="VEC9" s="367"/>
      <c r="VEE9" s="367"/>
      <c r="VEG9" s="367"/>
      <c r="VEI9" s="367"/>
      <c r="VEK9" s="367"/>
      <c r="VEM9" s="367"/>
      <c r="VEO9" s="367"/>
      <c r="VEQ9" s="367"/>
      <c r="VES9" s="367"/>
      <c r="VEU9" s="367"/>
      <c r="VEW9" s="367"/>
      <c r="VEY9" s="367"/>
      <c r="VFA9" s="367"/>
      <c r="VFC9" s="367"/>
      <c r="VFE9" s="367"/>
      <c r="VFG9" s="367"/>
      <c r="VFI9" s="367"/>
      <c r="VFK9" s="367"/>
      <c r="VFM9" s="367"/>
      <c r="VFO9" s="367"/>
      <c r="VFQ9" s="367"/>
      <c r="VFS9" s="367"/>
      <c r="VFU9" s="367"/>
      <c r="VFW9" s="367"/>
      <c r="VFY9" s="367"/>
      <c r="VGA9" s="367"/>
      <c r="VGC9" s="367"/>
      <c r="VGE9" s="367"/>
      <c r="VGG9" s="367"/>
      <c r="VGI9" s="367"/>
      <c r="VGK9" s="367"/>
      <c r="VGM9" s="367"/>
      <c r="VGO9" s="367"/>
      <c r="VGQ9" s="367"/>
      <c r="VGS9" s="367"/>
      <c r="VGU9" s="367"/>
      <c r="VGW9" s="367"/>
      <c r="VGY9" s="367"/>
      <c r="VHA9" s="367"/>
      <c r="VHC9" s="367"/>
      <c r="VHE9" s="367"/>
      <c r="VHG9" s="367"/>
      <c r="VHI9" s="367"/>
      <c r="VHK9" s="367"/>
      <c r="VHM9" s="367"/>
      <c r="VHO9" s="367"/>
      <c r="VHQ9" s="367"/>
      <c r="VHS9" s="367"/>
      <c r="VHU9" s="367"/>
      <c r="VHW9" s="367"/>
      <c r="VHY9" s="367"/>
      <c r="VIA9" s="367"/>
      <c r="VIC9" s="367"/>
      <c r="VIE9" s="367"/>
      <c r="VIG9" s="367"/>
      <c r="VII9" s="367"/>
      <c r="VIK9" s="367"/>
      <c r="VIM9" s="367"/>
      <c r="VIO9" s="367"/>
      <c r="VIQ9" s="367"/>
      <c r="VIS9" s="367"/>
      <c r="VIU9" s="367"/>
      <c r="VIW9" s="367"/>
      <c r="VIY9" s="367"/>
      <c r="VJA9" s="367"/>
      <c r="VJC9" s="367"/>
      <c r="VJE9" s="367"/>
      <c r="VJG9" s="367"/>
      <c r="VJI9" s="367"/>
      <c r="VJK9" s="367"/>
      <c r="VJM9" s="367"/>
      <c r="VJO9" s="367"/>
      <c r="VJQ9" s="367"/>
      <c r="VJS9" s="367"/>
      <c r="VJU9" s="367"/>
      <c r="VJW9" s="367"/>
      <c r="VJY9" s="367"/>
      <c r="VKA9" s="367"/>
      <c r="VKC9" s="367"/>
      <c r="VKE9" s="367"/>
      <c r="VKG9" s="367"/>
      <c r="VKI9" s="367"/>
      <c r="VKK9" s="367"/>
      <c r="VKM9" s="367"/>
      <c r="VKO9" s="367"/>
      <c r="VKQ9" s="367"/>
      <c r="VKS9" s="367"/>
      <c r="VKU9" s="367"/>
      <c r="VKW9" s="367"/>
      <c r="VKY9" s="367"/>
      <c r="VLA9" s="367"/>
      <c r="VLC9" s="367"/>
      <c r="VLE9" s="367"/>
      <c r="VLG9" s="367"/>
      <c r="VLI9" s="367"/>
      <c r="VLK9" s="367"/>
      <c r="VLM9" s="367"/>
      <c r="VLO9" s="367"/>
      <c r="VLQ9" s="367"/>
      <c r="VLS9" s="367"/>
      <c r="VLU9" s="367"/>
      <c r="VLW9" s="367"/>
      <c r="VLY9" s="367"/>
      <c r="VMA9" s="367"/>
      <c r="VMC9" s="367"/>
      <c r="VME9" s="367"/>
      <c r="VMG9" s="367"/>
      <c r="VMI9" s="367"/>
      <c r="VMK9" s="367"/>
      <c r="VMM9" s="367"/>
      <c r="VMO9" s="367"/>
      <c r="VMQ9" s="367"/>
      <c r="VMS9" s="367"/>
      <c r="VMU9" s="367"/>
      <c r="VMW9" s="367"/>
      <c r="VMY9" s="367"/>
      <c r="VNA9" s="367"/>
      <c r="VNC9" s="367"/>
      <c r="VNE9" s="367"/>
      <c r="VNG9" s="367"/>
      <c r="VNI9" s="367"/>
      <c r="VNK9" s="367"/>
      <c r="VNM9" s="367"/>
      <c r="VNO9" s="367"/>
      <c r="VNQ9" s="367"/>
      <c r="VNS9" s="367"/>
      <c r="VNU9" s="367"/>
      <c r="VNW9" s="367"/>
      <c r="VNY9" s="367"/>
      <c r="VOA9" s="367"/>
      <c r="VOC9" s="367"/>
      <c r="VOE9" s="367"/>
      <c r="VOG9" s="367"/>
      <c r="VOI9" s="367"/>
      <c r="VOK9" s="367"/>
      <c r="VOM9" s="367"/>
      <c r="VOO9" s="367"/>
      <c r="VOQ9" s="367"/>
      <c r="VOS9" s="367"/>
      <c r="VOU9" s="367"/>
      <c r="VOW9" s="367"/>
      <c r="VOY9" s="367"/>
      <c r="VPA9" s="367"/>
      <c r="VPC9" s="367"/>
      <c r="VPE9" s="367"/>
      <c r="VPG9" s="367"/>
      <c r="VPI9" s="367"/>
      <c r="VPK9" s="367"/>
      <c r="VPM9" s="367"/>
      <c r="VPO9" s="367"/>
      <c r="VPQ9" s="367"/>
      <c r="VPS9" s="367"/>
      <c r="VPU9" s="367"/>
      <c r="VPW9" s="367"/>
      <c r="VPY9" s="367"/>
      <c r="VQA9" s="367"/>
      <c r="VQC9" s="367"/>
      <c r="VQE9" s="367"/>
      <c r="VQG9" s="367"/>
      <c r="VQI9" s="367"/>
      <c r="VQK9" s="367"/>
      <c r="VQM9" s="367"/>
      <c r="VQO9" s="367"/>
      <c r="VQQ9" s="367"/>
      <c r="VQS9" s="367"/>
      <c r="VQU9" s="367"/>
      <c r="VQW9" s="367"/>
      <c r="VQY9" s="367"/>
      <c r="VRA9" s="367"/>
      <c r="VRC9" s="367"/>
      <c r="VRE9" s="367"/>
      <c r="VRG9" s="367"/>
      <c r="VRI9" s="367"/>
      <c r="VRK9" s="367"/>
      <c r="VRM9" s="367"/>
      <c r="VRO9" s="367"/>
      <c r="VRQ9" s="367"/>
      <c r="VRS9" s="367"/>
      <c r="VRU9" s="367"/>
      <c r="VRW9" s="367"/>
      <c r="VRY9" s="367"/>
      <c r="VSA9" s="367"/>
      <c r="VSC9" s="367"/>
      <c r="VSE9" s="367"/>
      <c r="VSG9" s="367"/>
      <c r="VSI9" s="367"/>
      <c r="VSK9" s="367"/>
      <c r="VSM9" s="367"/>
      <c r="VSO9" s="367"/>
      <c r="VSQ9" s="367"/>
      <c r="VSS9" s="367"/>
      <c r="VSU9" s="367"/>
      <c r="VSW9" s="367"/>
      <c r="VSY9" s="367"/>
      <c r="VTA9" s="367"/>
      <c r="VTC9" s="367"/>
      <c r="VTE9" s="367"/>
      <c r="VTG9" s="367"/>
      <c r="VTI9" s="367"/>
      <c r="VTK9" s="367"/>
      <c r="VTM9" s="367"/>
      <c r="VTO9" s="367"/>
      <c r="VTQ9" s="367"/>
      <c r="VTS9" s="367"/>
      <c r="VTU9" s="367"/>
      <c r="VTW9" s="367"/>
      <c r="VTY9" s="367"/>
      <c r="VUA9" s="367"/>
      <c r="VUC9" s="367"/>
      <c r="VUE9" s="367"/>
      <c r="VUG9" s="367"/>
      <c r="VUI9" s="367"/>
      <c r="VUK9" s="367"/>
      <c r="VUM9" s="367"/>
      <c r="VUO9" s="367"/>
      <c r="VUQ9" s="367"/>
      <c r="VUS9" s="367"/>
      <c r="VUU9" s="367"/>
      <c r="VUW9" s="367"/>
      <c r="VUY9" s="367"/>
      <c r="VVA9" s="367"/>
      <c r="VVC9" s="367"/>
      <c r="VVE9" s="367"/>
      <c r="VVG9" s="367"/>
      <c r="VVI9" s="367"/>
      <c r="VVK9" s="367"/>
      <c r="VVM9" s="367"/>
      <c r="VVO9" s="367"/>
      <c r="VVQ9" s="367"/>
      <c r="VVS9" s="367"/>
      <c r="VVU9" s="367"/>
      <c r="VVW9" s="367"/>
      <c r="VVY9" s="367"/>
      <c r="VWA9" s="367"/>
      <c r="VWC9" s="367"/>
      <c r="VWE9" s="367"/>
      <c r="VWG9" s="367"/>
      <c r="VWI9" s="367"/>
      <c r="VWK9" s="367"/>
      <c r="VWM9" s="367"/>
      <c r="VWO9" s="367"/>
      <c r="VWQ9" s="367"/>
      <c r="VWS9" s="367"/>
      <c r="VWU9" s="367"/>
      <c r="VWW9" s="367"/>
      <c r="VWY9" s="367"/>
      <c r="VXA9" s="367"/>
      <c r="VXC9" s="367"/>
      <c r="VXE9" s="367"/>
      <c r="VXG9" s="367"/>
      <c r="VXI9" s="367"/>
      <c r="VXK9" s="367"/>
      <c r="VXM9" s="367"/>
      <c r="VXO9" s="367"/>
      <c r="VXQ9" s="367"/>
      <c r="VXS9" s="367"/>
      <c r="VXU9" s="367"/>
      <c r="VXW9" s="367"/>
      <c r="VXY9" s="367"/>
      <c r="VYA9" s="367"/>
      <c r="VYC9" s="367"/>
      <c r="VYE9" s="367"/>
      <c r="VYG9" s="367"/>
      <c r="VYI9" s="367"/>
      <c r="VYK9" s="367"/>
      <c r="VYM9" s="367"/>
      <c r="VYO9" s="367"/>
      <c r="VYQ9" s="367"/>
      <c r="VYS9" s="367"/>
      <c r="VYU9" s="367"/>
      <c r="VYW9" s="367"/>
      <c r="VYY9" s="367"/>
      <c r="VZA9" s="367"/>
      <c r="VZC9" s="367"/>
      <c r="VZE9" s="367"/>
      <c r="VZG9" s="367"/>
      <c r="VZI9" s="367"/>
      <c r="VZK9" s="367"/>
      <c r="VZM9" s="367"/>
      <c r="VZO9" s="367"/>
      <c r="VZQ9" s="367"/>
      <c r="VZS9" s="367"/>
      <c r="VZU9" s="367"/>
      <c r="VZW9" s="367"/>
      <c r="VZY9" s="367"/>
      <c r="WAA9" s="367"/>
      <c r="WAC9" s="367"/>
      <c r="WAE9" s="367"/>
      <c r="WAG9" s="367"/>
      <c r="WAI9" s="367"/>
      <c r="WAK9" s="367"/>
      <c r="WAM9" s="367"/>
      <c r="WAO9" s="367"/>
      <c r="WAQ9" s="367"/>
      <c r="WAS9" s="367"/>
      <c r="WAU9" s="367"/>
      <c r="WAW9" s="367"/>
      <c r="WAY9" s="367"/>
      <c r="WBA9" s="367"/>
      <c r="WBC9" s="367"/>
      <c r="WBE9" s="367"/>
      <c r="WBG9" s="367"/>
      <c r="WBI9" s="367"/>
      <c r="WBK9" s="367"/>
      <c r="WBM9" s="367"/>
      <c r="WBO9" s="367"/>
      <c r="WBQ9" s="367"/>
      <c r="WBS9" s="367"/>
      <c r="WBU9" s="367"/>
      <c r="WBW9" s="367"/>
      <c r="WBY9" s="367"/>
      <c r="WCA9" s="367"/>
      <c r="WCC9" s="367"/>
      <c r="WCE9" s="367"/>
      <c r="WCG9" s="367"/>
      <c r="WCI9" s="367"/>
      <c r="WCK9" s="367"/>
      <c r="WCM9" s="367"/>
      <c r="WCO9" s="367"/>
      <c r="WCQ9" s="367"/>
      <c r="WCS9" s="367"/>
      <c r="WCU9" s="367"/>
      <c r="WCW9" s="367"/>
      <c r="WCY9" s="367"/>
      <c r="WDA9" s="367"/>
      <c r="WDC9" s="367"/>
      <c r="WDE9" s="367"/>
      <c r="WDG9" s="367"/>
      <c r="WDI9" s="367"/>
      <c r="WDK9" s="367"/>
      <c r="WDM9" s="367"/>
      <c r="WDO9" s="367"/>
      <c r="WDQ9" s="367"/>
      <c r="WDS9" s="367"/>
      <c r="WDU9" s="367"/>
      <c r="WDW9" s="367"/>
      <c r="WDY9" s="367"/>
      <c r="WEA9" s="367"/>
      <c r="WEC9" s="367"/>
      <c r="WEE9" s="367"/>
      <c r="WEG9" s="367"/>
      <c r="WEI9" s="367"/>
      <c r="WEK9" s="367"/>
      <c r="WEM9" s="367"/>
      <c r="WEO9" s="367"/>
      <c r="WEQ9" s="367"/>
      <c r="WES9" s="367"/>
      <c r="WEU9" s="367"/>
      <c r="WEW9" s="367"/>
      <c r="WEY9" s="367"/>
      <c r="WFA9" s="367"/>
      <c r="WFC9" s="367"/>
      <c r="WFE9" s="367"/>
      <c r="WFG9" s="367"/>
      <c r="WFI9" s="367"/>
      <c r="WFK9" s="367"/>
      <c r="WFM9" s="367"/>
      <c r="WFO9" s="367"/>
      <c r="WFQ9" s="367"/>
      <c r="WFS9" s="367"/>
      <c r="WFU9" s="367"/>
      <c r="WFW9" s="367"/>
      <c r="WFY9" s="367"/>
      <c r="WGA9" s="367"/>
      <c r="WGC9" s="367"/>
      <c r="WGE9" s="367"/>
      <c r="WGG9" s="367"/>
      <c r="WGI9" s="367"/>
      <c r="WGK9" s="367"/>
      <c r="WGM9" s="367"/>
      <c r="WGO9" s="367"/>
      <c r="WGQ9" s="367"/>
      <c r="WGS9" s="367"/>
      <c r="WGU9" s="367"/>
      <c r="WGW9" s="367"/>
      <c r="WGY9" s="367"/>
      <c r="WHA9" s="367"/>
      <c r="WHC9" s="367"/>
      <c r="WHE9" s="367"/>
      <c r="WHG9" s="367"/>
      <c r="WHI9" s="367"/>
      <c r="WHK9" s="367"/>
      <c r="WHM9" s="367"/>
      <c r="WHO9" s="367"/>
      <c r="WHQ9" s="367"/>
      <c r="WHS9" s="367"/>
      <c r="WHU9" s="367"/>
      <c r="WHW9" s="367"/>
      <c r="WHY9" s="367"/>
      <c r="WIA9" s="367"/>
      <c r="WIC9" s="367"/>
      <c r="WIE9" s="367"/>
      <c r="WIG9" s="367"/>
      <c r="WII9" s="367"/>
      <c r="WIK9" s="367"/>
      <c r="WIM9" s="367"/>
      <c r="WIO9" s="367"/>
      <c r="WIQ9" s="367"/>
      <c r="WIS9" s="367"/>
      <c r="WIU9" s="367"/>
      <c r="WIW9" s="367"/>
      <c r="WIY9" s="367"/>
      <c r="WJA9" s="367"/>
      <c r="WJC9" s="367"/>
      <c r="WJE9" s="367"/>
      <c r="WJG9" s="367"/>
      <c r="WJI9" s="367"/>
      <c r="WJK9" s="367"/>
      <c r="WJM9" s="367"/>
      <c r="WJO9" s="367"/>
      <c r="WJQ9" s="367"/>
      <c r="WJS9" s="367"/>
      <c r="WJU9" s="367"/>
      <c r="WJW9" s="367"/>
      <c r="WJY9" s="367"/>
      <c r="WKA9" s="367"/>
      <c r="WKC9" s="367"/>
      <c r="WKE9" s="367"/>
      <c r="WKG9" s="367"/>
      <c r="WKI9" s="367"/>
      <c r="WKK9" s="367"/>
      <c r="WKM9" s="367"/>
      <c r="WKO9" s="367"/>
      <c r="WKQ9" s="367"/>
      <c r="WKS9" s="367"/>
      <c r="WKU9" s="367"/>
      <c r="WKW9" s="367"/>
      <c r="WKY9" s="367"/>
      <c r="WLA9" s="367"/>
      <c r="WLC9" s="367"/>
      <c r="WLE9" s="367"/>
      <c r="WLG9" s="367"/>
      <c r="WLI9" s="367"/>
      <c r="WLK9" s="367"/>
      <c r="WLM9" s="367"/>
      <c r="WLO9" s="367"/>
      <c r="WLQ9" s="367"/>
      <c r="WLS9" s="367"/>
      <c r="WLU9" s="367"/>
      <c r="WLW9" s="367"/>
      <c r="WLY9" s="367"/>
      <c r="WMA9" s="367"/>
      <c r="WMC9" s="367"/>
      <c r="WME9" s="367"/>
      <c r="WMG9" s="367"/>
      <c r="WMI9" s="367"/>
      <c r="WMK9" s="367"/>
      <c r="WMM9" s="367"/>
      <c r="WMO9" s="367"/>
      <c r="WMQ9" s="367"/>
      <c r="WMS9" s="367"/>
      <c r="WMU9" s="367"/>
      <c r="WMW9" s="367"/>
      <c r="WMY9" s="367"/>
      <c r="WNA9" s="367"/>
      <c r="WNC9" s="367"/>
      <c r="WNE9" s="367"/>
      <c r="WNG9" s="367"/>
      <c r="WNI9" s="367"/>
      <c r="WNK9" s="367"/>
      <c r="WNM9" s="367"/>
      <c r="WNO9" s="367"/>
      <c r="WNQ9" s="367"/>
      <c r="WNS9" s="367"/>
      <c r="WNU9" s="367"/>
      <c r="WNW9" s="367"/>
      <c r="WNY9" s="367"/>
      <c r="WOA9" s="367"/>
      <c r="WOC9" s="367"/>
      <c r="WOE9" s="367"/>
      <c r="WOG9" s="367"/>
      <c r="WOI9" s="367"/>
      <c r="WOK9" s="367"/>
      <c r="WOM9" s="367"/>
      <c r="WOO9" s="367"/>
      <c r="WOQ9" s="367"/>
      <c r="WOS9" s="367"/>
      <c r="WOU9" s="367"/>
      <c r="WOW9" s="367"/>
      <c r="WOY9" s="367"/>
      <c r="WPA9" s="367"/>
      <c r="WPC9" s="367"/>
      <c r="WPE9" s="367"/>
      <c r="WPG9" s="367"/>
      <c r="WPI9" s="367"/>
      <c r="WPK9" s="367"/>
      <c r="WPM9" s="367"/>
      <c r="WPO9" s="367"/>
      <c r="WPQ9" s="367"/>
      <c r="WPS9" s="367"/>
      <c r="WPU9" s="367"/>
      <c r="WPW9" s="367"/>
      <c r="WPY9" s="367"/>
      <c r="WQA9" s="367"/>
      <c r="WQC9" s="367"/>
      <c r="WQE9" s="367"/>
      <c r="WQG9" s="367"/>
      <c r="WQI9" s="367"/>
      <c r="WQK9" s="367"/>
      <c r="WQM9" s="367"/>
      <c r="WQO9" s="367"/>
      <c r="WQQ9" s="367"/>
      <c r="WQS9" s="367"/>
      <c r="WQU9" s="367"/>
      <c r="WQW9" s="367"/>
      <c r="WQY9" s="367"/>
      <c r="WRA9" s="367"/>
      <c r="WRC9" s="367"/>
      <c r="WRE9" s="367"/>
      <c r="WRG9" s="367"/>
      <c r="WRI9" s="367"/>
      <c r="WRK9" s="367"/>
      <c r="WRM9" s="367"/>
      <c r="WRO9" s="367"/>
      <c r="WRQ9" s="367"/>
      <c r="WRS9" s="367"/>
      <c r="WRU9" s="367"/>
      <c r="WRW9" s="367"/>
      <c r="WRY9" s="367"/>
      <c r="WSA9" s="367"/>
      <c r="WSC9" s="367"/>
      <c r="WSE9" s="367"/>
      <c r="WSG9" s="367"/>
      <c r="WSI9" s="367"/>
      <c r="WSK9" s="367"/>
      <c r="WSM9" s="367"/>
      <c r="WSO9" s="367"/>
      <c r="WSQ9" s="367"/>
      <c r="WSS9" s="367"/>
      <c r="WSU9" s="367"/>
      <c r="WSW9" s="367"/>
      <c r="WSY9" s="367"/>
      <c r="WTA9" s="367"/>
      <c r="WTC9" s="367"/>
      <c r="WTE9" s="367"/>
      <c r="WTG9" s="367"/>
      <c r="WTI9" s="367"/>
      <c r="WTK9" s="367"/>
      <c r="WTM9" s="367"/>
      <c r="WTO9" s="367"/>
      <c r="WTQ9" s="367"/>
      <c r="WTS9" s="367"/>
      <c r="WTU9" s="367"/>
      <c r="WTW9" s="367"/>
      <c r="WTY9" s="367"/>
      <c r="WUA9" s="367"/>
      <c r="WUC9" s="367"/>
      <c r="WUE9" s="367"/>
      <c r="WUG9" s="367"/>
      <c r="WUI9" s="367"/>
      <c r="WUK9" s="367"/>
      <c r="WUM9" s="367"/>
      <c r="WUO9" s="367"/>
      <c r="WUQ9" s="367"/>
      <c r="WUS9" s="367"/>
      <c r="WUU9" s="367"/>
      <c r="WUW9" s="367"/>
      <c r="WUY9" s="367"/>
      <c r="WVA9" s="367"/>
      <c r="WVC9" s="367"/>
      <c r="WVE9" s="367"/>
      <c r="WVG9" s="367"/>
      <c r="WVI9" s="367"/>
      <c r="WVK9" s="367"/>
      <c r="WVM9" s="367"/>
      <c r="WVO9" s="367"/>
      <c r="WVQ9" s="367"/>
      <c r="WVS9" s="367"/>
      <c r="WVU9" s="367"/>
      <c r="WVW9" s="367"/>
      <c r="WVY9" s="367"/>
      <c r="WWA9" s="367"/>
      <c r="WWC9" s="367"/>
      <c r="WWE9" s="367"/>
      <c r="WWG9" s="367"/>
      <c r="WWI9" s="367"/>
      <c r="WWK9" s="367"/>
      <c r="WWM9" s="367"/>
      <c r="WWO9" s="367"/>
      <c r="WWQ9" s="367"/>
      <c r="WWS9" s="367"/>
      <c r="WWU9" s="367"/>
      <c r="WWW9" s="367"/>
      <c r="WWY9" s="367"/>
      <c r="WXA9" s="367"/>
      <c r="WXC9" s="367"/>
      <c r="WXE9" s="367"/>
      <c r="WXG9" s="367"/>
      <c r="WXI9" s="367"/>
      <c r="WXK9" s="367"/>
      <c r="WXM9" s="367"/>
      <c r="WXO9" s="367"/>
      <c r="WXQ9" s="367"/>
      <c r="WXS9" s="367"/>
      <c r="WXU9" s="367"/>
      <c r="WXW9" s="367"/>
      <c r="WXY9" s="367"/>
      <c r="WYA9" s="367"/>
      <c r="WYC9" s="367"/>
      <c r="WYE9" s="367"/>
      <c r="WYG9" s="367"/>
      <c r="WYI9" s="367"/>
      <c r="WYK9" s="367"/>
      <c r="WYM9" s="367"/>
      <c r="WYO9" s="367"/>
      <c r="WYQ9" s="367"/>
      <c r="WYS9" s="367"/>
      <c r="WYU9" s="367"/>
      <c r="WYW9" s="367"/>
      <c r="WYY9" s="367"/>
      <c r="WZA9" s="367"/>
      <c r="WZC9" s="367"/>
      <c r="WZE9" s="367"/>
      <c r="WZG9" s="367"/>
      <c r="WZI9" s="367"/>
      <c r="WZK9" s="367"/>
      <c r="WZM9" s="367"/>
      <c r="WZO9" s="367"/>
      <c r="WZQ9" s="367"/>
      <c r="WZS9" s="367"/>
      <c r="WZU9" s="367"/>
      <c r="WZW9" s="367"/>
      <c r="WZY9" s="367"/>
      <c r="XAA9" s="367"/>
      <c r="XAC9" s="367"/>
      <c r="XAE9" s="367"/>
      <c r="XAG9" s="367"/>
      <c r="XAI9" s="367"/>
      <c r="XAK9" s="367"/>
      <c r="XAM9" s="367"/>
      <c r="XAO9" s="367"/>
      <c r="XAQ9" s="367"/>
      <c r="XAS9" s="367"/>
      <c r="XAU9" s="367"/>
      <c r="XAW9" s="367"/>
      <c r="XAY9" s="367"/>
      <c r="XBA9" s="367"/>
      <c r="XBC9" s="367"/>
      <c r="XBE9" s="367"/>
      <c r="XBG9" s="367"/>
      <c r="XBI9" s="367"/>
      <c r="XBK9" s="367"/>
      <c r="XBM9" s="367"/>
      <c r="XBO9" s="367"/>
      <c r="XBQ9" s="367"/>
      <c r="XBS9" s="367"/>
      <c r="XBU9" s="367"/>
      <c r="XBW9" s="367"/>
      <c r="XBY9" s="367"/>
      <c r="XCA9" s="367"/>
      <c r="XCC9" s="367"/>
      <c r="XCE9" s="367"/>
      <c r="XCG9" s="367"/>
      <c r="XCI9" s="367"/>
      <c r="XCK9" s="367"/>
      <c r="XCM9" s="367"/>
      <c r="XCO9" s="367"/>
      <c r="XCQ9" s="367"/>
      <c r="XCS9" s="367"/>
      <c r="XCU9" s="367"/>
      <c r="XCW9" s="367"/>
      <c r="XCY9" s="367"/>
      <c r="XDA9" s="367"/>
      <c r="XDC9" s="367"/>
      <c r="XDE9" s="367"/>
      <c r="XDG9" s="367"/>
      <c r="XDI9" s="367"/>
      <c r="XDK9" s="367"/>
      <c r="XDM9" s="367"/>
      <c r="XDO9" s="367"/>
      <c r="XDQ9" s="367"/>
      <c r="XDS9" s="367"/>
      <c r="XDU9" s="367"/>
      <c r="XDW9" s="367"/>
      <c r="XDY9" s="367"/>
      <c r="XEA9" s="367"/>
      <c r="XEC9" s="367"/>
      <c r="XEE9" s="367"/>
      <c r="XEG9" s="367"/>
      <c r="XEI9" s="367"/>
      <c r="XEK9" s="367"/>
      <c r="XEM9" s="367"/>
      <c r="XEO9" s="367"/>
      <c r="XEQ9" s="367"/>
      <c r="XES9" s="367"/>
      <c r="XEU9" s="367"/>
      <c r="XEW9" s="367"/>
      <c r="XEY9" s="367"/>
      <c r="XFA9" s="367"/>
      <c r="XFC9" s="367"/>
    </row>
    <row r="10" spans="1:1023 1025:2047 2049:3071 3073:4095 4097:5119 5121:6143 6145:7167 7169:8191 8193:9215 9217:10239 10241:11263 11265:12287 12289:13311 13313:14335 14337:15359 15361:16383" s="288" customFormat="1" x14ac:dyDescent="0.25">
      <c r="A10" s="309" t="s">
        <v>4405</v>
      </c>
      <c r="B10" s="288" t="s">
        <v>5346</v>
      </c>
      <c r="H10" s="364"/>
      <c r="I10" s="364"/>
      <c r="J10" s="308"/>
      <c r="K10" s="364"/>
      <c r="L10" s="320">
        <v>93250</v>
      </c>
      <c r="M10" s="365">
        <v>0</v>
      </c>
      <c r="N10" s="365">
        <f>93250+47639.3</f>
        <v>140889.29999999999</v>
      </c>
      <c r="O10" s="365">
        <v>204382.78</v>
      </c>
      <c r="P10" s="366">
        <v>47639.3</v>
      </c>
      <c r="Q10" s="366">
        <v>0</v>
      </c>
      <c r="R10" s="366"/>
      <c r="S10" s="366"/>
      <c r="T10" s="577">
        <f t="shared" si="0"/>
        <v>0</v>
      </c>
      <c r="U10" s="389"/>
      <c r="V10" s="36" t="s">
        <v>5347</v>
      </c>
      <c r="W10" s="367"/>
      <c r="Y10" s="367"/>
      <c r="AA10" s="367"/>
      <c r="AC10" s="367"/>
      <c r="AE10" s="367"/>
      <c r="AG10" s="367"/>
      <c r="AI10" s="367"/>
      <c r="AK10" s="367"/>
      <c r="AM10" s="367"/>
      <c r="AO10" s="367"/>
      <c r="AQ10" s="367"/>
      <c r="AS10" s="367"/>
      <c r="AU10" s="367"/>
      <c r="AW10" s="367"/>
      <c r="AY10" s="367"/>
      <c r="BA10" s="367"/>
      <c r="BC10" s="367"/>
      <c r="BE10" s="367"/>
      <c r="BG10" s="367"/>
      <c r="BI10" s="367"/>
      <c r="BK10" s="367"/>
      <c r="BM10" s="367"/>
      <c r="BO10" s="367"/>
      <c r="BQ10" s="367"/>
      <c r="BS10" s="367"/>
      <c r="BU10" s="367"/>
      <c r="BW10" s="367"/>
      <c r="BY10" s="367"/>
      <c r="CA10" s="367"/>
      <c r="CC10" s="367"/>
      <c r="CE10" s="367"/>
      <c r="CG10" s="367"/>
      <c r="CI10" s="367"/>
      <c r="CK10" s="367"/>
      <c r="CM10" s="367"/>
      <c r="CO10" s="367"/>
      <c r="CQ10" s="367"/>
      <c r="CS10" s="367"/>
      <c r="CU10" s="367"/>
      <c r="CW10" s="367"/>
      <c r="CY10" s="367"/>
      <c r="DA10" s="367"/>
      <c r="DC10" s="367"/>
      <c r="DE10" s="367"/>
      <c r="DG10" s="367"/>
      <c r="DI10" s="367"/>
      <c r="DK10" s="367"/>
      <c r="DM10" s="367"/>
      <c r="DO10" s="367"/>
      <c r="DQ10" s="367"/>
      <c r="DS10" s="367"/>
      <c r="DU10" s="367"/>
      <c r="DW10" s="367"/>
      <c r="DY10" s="367"/>
      <c r="EA10" s="367"/>
      <c r="EC10" s="367"/>
      <c r="EE10" s="367"/>
      <c r="EG10" s="367"/>
      <c r="EI10" s="367"/>
      <c r="EK10" s="367"/>
      <c r="EM10" s="367"/>
      <c r="EO10" s="367"/>
      <c r="EQ10" s="367"/>
      <c r="ES10" s="367"/>
      <c r="EU10" s="367"/>
      <c r="EW10" s="367"/>
      <c r="EY10" s="367"/>
      <c r="FA10" s="367"/>
      <c r="FC10" s="367"/>
      <c r="FE10" s="367"/>
      <c r="FG10" s="367"/>
      <c r="FI10" s="367"/>
      <c r="FK10" s="367"/>
      <c r="FM10" s="367"/>
      <c r="FO10" s="367"/>
      <c r="FQ10" s="367"/>
      <c r="FS10" s="367"/>
      <c r="FU10" s="367"/>
      <c r="FW10" s="367"/>
      <c r="FY10" s="367"/>
      <c r="GA10" s="367"/>
      <c r="GC10" s="367"/>
      <c r="GE10" s="367"/>
      <c r="GG10" s="367"/>
      <c r="GI10" s="367"/>
      <c r="GK10" s="367"/>
      <c r="GM10" s="367"/>
      <c r="GO10" s="367"/>
      <c r="GQ10" s="367"/>
      <c r="GS10" s="367"/>
      <c r="GU10" s="367"/>
      <c r="GW10" s="367"/>
      <c r="GY10" s="367"/>
      <c r="HA10" s="367"/>
      <c r="HC10" s="367"/>
      <c r="HE10" s="367"/>
      <c r="HG10" s="367"/>
      <c r="HI10" s="367"/>
      <c r="HK10" s="367"/>
      <c r="HM10" s="367"/>
      <c r="HO10" s="367"/>
      <c r="HQ10" s="367"/>
      <c r="HS10" s="367"/>
      <c r="HU10" s="367"/>
      <c r="HW10" s="367"/>
      <c r="HY10" s="367"/>
      <c r="IA10" s="367"/>
      <c r="IC10" s="367"/>
      <c r="IE10" s="367"/>
      <c r="IG10" s="367"/>
      <c r="II10" s="367"/>
      <c r="IK10" s="367"/>
      <c r="IM10" s="367"/>
      <c r="IO10" s="367"/>
      <c r="IQ10" s="367"/>
      <c r="IS10" s="367"/>
      <c r="IU10" s="367"/>
      <c r="IW10" s="367"/>
      <c r="IY10" s="367"/>
      <c r="JA10" s="367"/>
      <c r="JC10" s="367"/>
      <c r="JE10" s="367"/>
      <c r="JG10" s="367"/>
      <c r="JI10" s="367"/>
      <c r="JK10" s="367"/>
      <c r="JM10" s="367"/>
      <c r="JO10" s="367"/>
      <c r="JQ10" s="367"/>
      <c r="JS10" s="367"/>
      <c r="JU10" s="367"/>
      <c r="JW10" s="367"/>
      <c r="JY10" s="367"/>
      <c r="KA10" s="367"/>
      <c r="KC10" s="367"/>
      <c r="KE10" s="367"/>
      <c r="KG10" s="367"/>
      <c r="KI10" s="367"/>
      <c r="KK10" s="367"/>
      <c r="KM10" s="367"/>
      <c r="KO10" s="367"/>
      <c r="KQ10" s="367"/>
      <c r="KS10" s="367"/>
      <c r="KU10" s="367"/>
      <c r="KW10" s="367"/>
      <c r="KY10" s="367"/>
      <c r="LA10" s="367"/>
      <c r="LC10" s="367"/>
      <c r="LE10" s="367"/>
      <c r="LG10" s="367"/>
      <c r="LI10" s="367"/>
      <c r="LK10" s="367"/>
      <c r="LM10" s="367"/>
      <c r="LO10" s="367"/>
      <c r="LQ10" s="367"/>
      <c r="LS10" s="367"/>
      <c r="LU10" s="367"/>
      <c r="LW10" s="367"/>
      <c r="LY10" s="367"/>
      <c r="MA10" s="367"/>
      <c r="MC10" s="367"/>
      <c r="ME10" s="367"/>
      <c r="MG10" s="367"/>
      <c r="MI10" s="367"/>
      <c r="MK10" s="367"/>
      <c r="MM10" s="367"/>
      <c r="MO10" s="367"/>
      <c r="MQ10" s="367"/>
      <c r="MS10" s="367"/>
      <c r="MU10" s="367"/>
      <c r="MW10" s="367"/>
      <c r="MY10" s="367"/>
      <c r="NA10" s="367"/>
      <c r="NC10" s="367"/>
      <c r="NE10" s="367"/>
      <c r="NG10" s="367"/>
      <c r="NI10" s="367"/>
      <c r="NK10" s="367"/>
      <c r="NM10" s="367"/>
      <c r="NO10" s="367"/>
      <c r="NQ10" s="367"/>
      <c r="NS10" s="367"/>
      <c r="NU10" s="367"/>
      <c r="NW10" s="367"/>
      <c r="NY10" s="367"/>
      <c r="OA10" s="367"/>
      <c r="OC10" s="367"/>
      <c r="OE10" s="367"/>
      <c r="OG10" s="367"/>
      <c r="OI10" s="367"/>
      <c r="OK10" s="367"/>
      <c r="OM10" s="367"/>
      <c r="OO10" s="367"/>
      <c r="OQ10" s="367"/>
      <c r="OS10" s="367"/>
      <c r="OU10" s="367"/>
      <c r="OW10" s="367"/>
      <c r="OY10" s="367"/>
      <c r="PA10" s="367"/>
      <c r="PC10" s="367"/>
      <c r="PE10" s="367"/>
      <c r="PG10" s="367"/>
      <c r="PI10" s="367"/>
      <c r="PK10" s="367"/>
      <c r="PM10" s="367"/>
      <c r="PO10" s="367"/>
      <c r="PQ10" s="367"/>
      <c r="PS10" s="367"/>
      <c r="PU10" s="367"/>
      <c r="PW10" s="367"/>
      <c r="PY10" s="367"/>
      <c r="QA10" s="367"/>
      <c r="QC10" s="367"/>
      <c r="QE10" s="367"/>
      <c r="QG10" s="367"/>
      <c r="QI10" s="367"/>
      <c r="QK10" s="367"/>
      <c r="QM10" s="367"/>
      <c r="QO10" s="367"/>
      <c r="QQ10" s="367"/>
      <c r="QS10" s="367"/>
      <c r="QU10" s="367"/>
      <c r="QW10" s="367"/>
      <c r="QY10" s="367"/>
      <c r="RA10" s="367"/>
      <c r="RC10" s="367"/>
      <c r="RE10" s="367"/>
      <c r="RG10" s="367"/>
      <c r="RI10" s="367"/>
      <c r="RK10" s="367"/>
      <c r="RM10" s="367"/>
      <c r="RO10" s="367"/>
      <c r="RQ10" s="367"/>
      <c r="RS10" s="367"/>
      <c r="RU10" s="367"/>
      <c r="RW10" s="367"/>
      <c r="RY10" s="367"/>
      <c r="SA10" s="367"/>
      <c r="SC10" s="367"/>
      <c r="SE10" s="367"/>
      <c r="SG10" s="367"/>
      <c r="SI10" s="367"/>
      <c r="SK10" s="367"/>
      <c r="SM10" s="367"/>
      <c r="SO10" s="367"/>
      <c r="SQ10" s="367"/>
      <c r="SS10" s="367"/>
      <c r="SU10" s="367"/>
      <c r="SW10" s="367"/>
      <c r="SY10" s="367"/>
      <c r="TA10" s="367"/>
      <c r="TC10" s="367"/>
      <c r="TE10" s="367"/>
      <c r="TG10" s="367"/>
      <c r="TI10" s="367"/>
      <c r="TK10" s="367"/>
      <c r="TM10" s="367"/>
      <c r="TO10" s="367"/>
      <c r="TQ10" s="367"/>
      <c r="TS10" s="367"/>
      <c r="TU10" s="367"/>
      <c r="TW10" s="367"/>
      <c r="TY10" s="367"/>
      <c r="UA10" s="367"/>
      <c r="UC10" s="367"/>
      <c r="UE10" s="367"/>
      <c r="UG10" s="367"/>
      <c r="UI10" s="367"/>
      <c r="UK10" s="367"/>
      <c r="UM10" s="367"/>
      <c r="UO10" s="367"/>
      <c r="UQ10" s="367"/>
      <c r="US10" s="367"/>
      <c r="UU10" s="367"/>
      <c r="UW10" s="367"/>
      <c r="UY10" s="367"/>
      <c r="VA10" s="367"/>
      <c r="VC10" s="367"/>
      <c r="VE10" s="367"/>
      <c r="VG10" s="367"/>
      <c r="VI10" s="367"/>
      <c r="VK10" s="367"/>
      <c r="VM10" s="367"/>
      <c r="VO10" s="367"/>
      <c r="VQ10" s="367"/>
      <c r="VS10" s="367"/>
      <c r="VU10" s="367"/>
      <c r="VW10" s="367"/>
      <c r="VY10" s="367"/>
      <c r="WA10" s="367"/>
      <c r="WC10" s="367"/>
      <c r="WE10" s="367"/>
      <c r="WG10" s="367"/>
      <c r="WI10" s="367"/>
      <c r="WK10" s="367"/>
      <c r="WM10" s="367"/>
      <c r="WO10" s="367"/>
      <c r="WQ10" s="367"/>
      <c r="WS10" s="367"/>
      <c r="WU10" s="367"/>
      <c r="WW10" s="367"/>
      <c r="WY10" s="367"/>
      <c r="XA10" s="367"/>
      <c r="XC10" s="367"/>
      <c r="XE10" s="367"/>
      <c r="XG10" s="367"/>
      <c r="XI10" s="367"/>
      <c r="XK10" s="367"/>
      <c r="XM10" s="367"/>
      <c r="XO10" s="367"/>
      <c r="XQ10" s="367"/>
      <c r="XS10" s="367"/>
      <c r="XU10" s="367"/>
      <c r="XW10" s="367"/>
      <c r="XY10" s="367"/>
      <c r="YA10" s="367"/>
      <c r="YC10" s="367"/>
      <c r="YE10" s="367"/>
      <c r="YG10" s="367"/>
      <c r="YI10" s="367"/>
      <c r="YK10" s="367"/>
      <c r="YM10" s="367"/>
      <c r="YO10" s="367"/>
      <c r="YQ10" s="367"/>
      <c r="YS10" s="367"/>
      <c r="YU10" s="367"/>
      <c r="YW10" s="367"/>
      <c r="YY10" s="367"/>
      <c r="ZA10" s="367"/>
      <c r="ZC10" s="367"/>
      <c r="ZE10" s="367"/>
      <c r="ZG10" s="367"/>
      <c r="ZI10" s="367"/>
      <c r="ZK10" s="367"/>
      <c r="ZM10" s="367"/>
      <c r="ZO10" s="367"/>
      <c r="ZQ10" s="367"/>
      <c r="ZS10" s="367"/>
      <c r="ZU10" s="367"/>
      <c r="ZW10" s="367"/>
      <c r="ZY10" s="367"/>
      <c r="AAA10" s="367"/>
      <c r="AAC10" s="367"/>
      <c r="AAE10" s="367"/>
      <c r="AAG10" s="367"/>
      <c r="AAI10" s="367"/>
      <c r="AAK10" s="367"/>
      <c r="AAM10" s="367"/>
      <c r="AAO10" s="367"/>
      <c r="AAQ10" s="367"/>
      <c r="AAS10" s="367"/>
      <c r="AAU10" s="367"/>
      <c r="AAW10" s="367"/>
      <c r="AAY10" s="367"/>
      <c r="ABA10" s="367"/>
      <c r="ABC10" s="367"/>
      <c r="ABE10" s="367"/>
      <c r="ABG10" s="367"/>
      <c r="ABI10" s="367"/>
      <c r="ABK10" s="367"/>
      <c r="ABM10" s="367"/>
      <c r="ABO10" s="367"/>
      <c r="ABQ10" s="367"/>
      <c r="ABS10" s="367"/>
      <c r="ABU10" s="367"/>
      <c r="ABW10" s="367"/>
      <c r="ABY10" s="367"/>
      <c r="ACA10" s="367"/>
      <c r="ACC10" s="367"/>
      <c r="ACE10" s="367"/>
      <c r="ACG10" s="367"/>
      <c r="ACI10" s="367"/>
      <c r="ACK10" s="367"/>
      <c r="ACM10" s="367"/>
      <c r="ACO10" s="367"/>
      <c r="ACQ10" s="367"/>
      <c r="ACS10" s="367"/>
      <c r="ACU10" s="367"/>
      <c r="ACW10" s="367"/>
      <c r="ACY10" s="367"/>
      <c r="ADA10" s="367"/>
      <c r="ADC10" s="367"/>
      <c r="ADE10" s="367"/>
      <c r="ADG10" s="367"/>
      <c r="ADI10" s="367"/>
      <c r="ADK10" s="367"/>
      <c r="ADM10" s="367"/>
      <c r="ADO10" s="367"/>
      <c r="ADQ10" s="367"/>
      <c r="ADS10" s="367"/>
      <c r="ADU10" s="367"/>
      <c r="ADW10" s="367"/>
      <c r="ADY10" s="367"/>
      <c r="AEA10" s="367"/>
      <c r="AEC10" s="367"/>
      <c r="AEE10" s="367"/>
      <c r="AEG10" s="367"/>
      <c r="AEI10" s="367"/>
      <c r="AEK10" s="367"/>
      <c r="AEM10" s="367"/>
      <c r="AEO10" s="367"/>
      <c r="AEQ10" s="367"/>
      <c r="AES10" s="367"/>
      <c r="AEU10" s="367"/>
      <c r="AEW10" s="367"/>
      <c r="AEY10" s="367"/>
      <c r="AFA10" s="367"/>
      <c r="AFC10" s="367"/>
      <c r="AFE10" s="367"/>
      <c r="AFG10" s="367"/>
      <c r="AFI10" s="367"/>
      <c r="AFK10" s="367"/>
      <c r="AFM10" s="367"/>
      <c r="AFO10" s="367"/>
      <c r="AFQ10" s="367"/>
      <c r="AFS10" s="367"/>
      <c r="AFU10" s="367"/>
      <c r="AFW10" s="367"/>
      <c r="AFY10" s="367"/>
      <c r="AGA10" s="367"/>
      <c r="AGC10" s="367"/>
      <c r="AGE10" s="367"/>
      <c r="AGG10" s="367"/>
      <c r="AGI10" s="367"/>
      <c r="AGK10" s="367"/>
      <c r="AGM10" s="367"/>
      <c r="AGO10" s="367"/>
      <c r="AGQ10" s="367"/>
      <c r="AGS10" s="367"/>
      <c r="AGU10" s="367"/>
      <c r="AGW10" s="367"/>
      <c r="AGY10" s="367"/>
      <c r="AHA10" s="367"/>
      <c r="AHC10" s="367"/>
      <c r="AHE10" s="367"/>
      <c r="AHG10" s="367"/>
      <c r="AHI10" s="367"/>
      <c r="AHK10" s="367"/>
      <c r="AHM10" s="367"/>
      <c r="AHO10" s="367"/>
      <c r="AHQ10" s="367"/>
      <c r="AHS10" s="367"/>
      <c r="AHU10" s="367"/>
      <c r="AHW10" s="367"/>
      <c r="AHY10" s="367"/>
      <c r="AIA10" s="367"/>
      <c r="AIC10" s="367"/>
      <c r="AIE10" s="367"/>
      <c r="AIG10" s="367"/>
      <c r="AII10" s="367"/>
      <c r="AIK10" s="367"/>
      <c r="AIM10" s="367"/>
      <c r="AIO10" s="367"/>
      <c r="AIQ10" s="367"/>
      <c r="AIS10" s="367"/>
      <c r="AIU10" s="367"/>
      <c r="AIW10" s="367"/>
      <c r="AIY10" s="367"/>
      <c r="AJA10" s="367"/>
      <c r="AJC10" s="367"/>
      <c r="AJE10" s="367"/>
      <c r="AJG10" s="367"/>
      <c r="AJI10" s="367"/>
      <c r="AJK10" s="367"/>
      <c r="AJM10" s="367"/>
      <c r="AJO10" s="367"/>
      <c r="AJQ10" s="367"/>
      <c r="AJS10" s="367"/>
      <c r="AJU10" s="367"/>
      <c r="AJW10" s="367"/>
      <c r="AJY10" s="367"/>
      <c r="AKA10" s="367"/>
      <c r="AKC10" s="367"/>
      <c r="AKE10" s="367"/>
      <c r="AKG10" s="367"/>
      <c r="AKI10" s="367"/>
      <c r="AKK10" s="367"/>
      <c r="AKM10" s="367"/>
      <c r="AKO10" s="367"/>
      <c r="AKQ10" s="367"/>
      <c r="AKS10" s="367"/>
      <c r="AKU10" s="367"/>
      <c r="AKW10" s="367"/>
      <c r="AKY10" s="367"/>
      <c r="ALA10" s="367"/>
      <c r="ALC10" s="367"/>
      <c r="ALE10" s="367"/>
      <c r="ALG10" s="367"/>
      <c r="ALI10" s="367"/>
      <c r="ALK10" s="367"/>
      <c r="ALM10" s="367"/>
      <c r="ALO10" s="367"/>
      <c r="ALQ10" s="367"/>
      <c r="ALS10" s="367"/>
      <c r="ALU10" s="367"/>
      <c r="ALW10" s="367"/>
      <c r="ALY10" s="367"/>
      <c r="AMA10" s="367"/>
      <c r="AMC10" s="367"/>
      <c r="AME10" s="367"/>
      <c r="AMG10" s="367"/>
      <c r="AMI10" s="367"/>
      <c r="AMK10" s="367"/>
      <c r="AMM10" s="367"/>
      <c r="AMO10" s="367"/>
      <c r="AMQ10" s="367"/>
      <c r="AMS10" s="367"/>
      <c r="AMU10" s="367"/>
      <c r="AMW10" s="367"/>
      <c r="AMY10" s="367"/>
      <c r="ANA10" s="367"/>
      <c r="ANC10" s="367"/>
      <c r="ANE10" s="367"/>
      <c r="ANG10" s="367"/>
      <c r="ANI10" s="367"/>
      <c r="ANK10" s="367"/>
      <c r="ANM10" s="367"/>
      <c r="ANO10" s="367"/>
      <c r="ANQ10" s="367"/>
      <c r="ANS10" s="367"/>
      <c r="ANU10" s="367"/>
      <c r="ANW10" s="367"/>
      <c r="ANY10" s="367"/>
      <c r="AOA10" s="367"/>
      <c r="AOC10" s="367"/>
      <c r="AOE10" s="367"/>
      <c r="AOG10" s="367"/>
      <c r="AOI10" s="367"/>
      <c r="AOK10" s="367"/>
      <c r="AOM10" s="367"/>
      <c r="AOO10" s="367"/>
      <c r="AOQ10" s="367"/>
      <c r="AOS10" s="367"/>
      <c r="AOU10" s="367"/>
      <c r="AOW10" s="367"/>
      <c r="AOY10" s="367"/>
      <c r="APA10" s="367"/>
      <c r="APC10" s="367"/>
      <c r="APE10" s="367"/>
      <c r="APG10" s="367"/>
      <c r="API10" s="367"/>
      <c r="APK10" s="367"/>
      <c r="APM10" s="367"/>
      <c r="APO10" s="367"/>
      <c r="APQ10" s="367"/>
      <c r="APS10" s="367"/>
      <c r="APU10" s="367"/>
      <c r="APW10" s="367"/>
      <c r="APY10" s="367"/>
      <c r="AQA10" s="367"/>
      <c r="AQC10" s="367"/>
      <c r="AQE10" s="367"/>
      <c r="AQG10" s="367"/>
      <c r="AQI10" s="367"/>
      <c r="AQK10" s="367"/>
      <c r="AQM10" s="367"/>
      <c r="AQO10" s="367"/>
      <c r="AQQ10" s="367"/>
      <c r="AQS10" s="367"/>
      <c r="AQU10" s="367"/>
      <c r="AQW10" s="367"/>
      <c r="AQY10" s="367"/>
      <c r="ARA10" s="367"/>
      <c r="ARC10" s="367"/>
      <c r="ARE10" s="367"/>
      <c r="ARG10" s="367"/>
      <c r="ARI10" s="367"/>
      <c r="ARK10" s="367"/>
      <c r="ARM10" s="367"/>
      <c r="ARO10" s="367"/>
      <c r="ARQ10" s="367"/>
      <c r="ARS10" s="367"/>
      <c r="ARU10" s="367"/>
      <c r="ARW10" s="367"/>
      <c r="ARY10" s="367"/>
      <c r="ASA10" s="367"/>
      <c r="ASC10" s="367"/>
      <c r="ASE10" s="367"/>
      <c r="ASG10" s="367"/>
      <c r="ASI10" s="367"/>
      <c r="ASK10" s="367"/>
      <c r="ASM10" s="367"/>
      <c r="ASO10" s="367"/>
      <c r="ASQ10" s="367"/>
      <c r="ASS10" s="367"/>
      <c r="ASU10" s="367"/>
      <c r="ASW10" s="367"/>
      <c r="ASY10" s="367"/>
      <c r="ATA10" s="367"/>
      <c r="ATC10" s="367"/>
      <c r="ATE10" s="367"/>
      <c r="ATG10" s="367"/>
      <c r="ATI10" s="367"/>
      <c r="ATK10" s="367"/>
      <c r="ATM10" s="367"/>
      <c r="ATO10" s="367"/>
      <c r="ATQ10" s="367"/>
      <c r="ATS10" s="367"/>
      <c r="ATU10" s="367"/>
      <c r="ATW10" s="367"/>
      <c r="ATY10" s="367"/>
      <c r="AUA10" s="367"/>
      <c r="AUC10" s="367"/>
      <c r="AUE10" s="367"/>
      <c r="AUG10" s="367"/>
      <c r="AUI10" s="367"/>
      <c r="AUK10" s="367"/>
      <c r="AUM10" s="367"/>
      <c r="AUO10" s="367"/>
      <c r="AUQ10" s="367"/>
      <c r="AUS10" s="367"/>
      <c r="AUU10" s="367"/>
      <c r="AUW10" s="367"/>
      <c r="AUY10" s="367"/>
      <c r="AVA10" s="367"/>
      <c r="AVC10" s="367"/>
      <c r="AVE10" s="367"/>
      <c r="AVG10" s="367"/>
      <c r="AVI10" s="367"/>
      <c r="AVK10" s="367"/>
      <c r="AVM10" s="367"/>
      <c r="AVO10" s="367"/>
      <c r="AVQ10" s="367"/>
      <c r="AVS10" s="367"/>
      <c r="AVU10" s="367"/>
      <c r="AVW10" s="367"/>
      <c r="AVY10" s="367"/>
      <c r="AWA10" s="367"/>
      <c r="AWC10" s="367"/>
      <c r="AWE10" s="367"/>
      <c r="AWG10" s="367"/>
      <c r="AWI10" s="367"/>
      <c r="AWK10" s="367"/>
      <c r="AWM10" s="367"/>
      <c r="AWO10" s="367"/>
      <c r="AWQ10" s="367"/>
      <c r="AWS10" s="367"/>
      <c r="AWU10" s="367"/>
      <c r="AWW10" s="367"/>
      <c r="AWY10" s="367"/>
      <c r="AXA10" s="367"/>
      <c r="AXC10" s="367"/>
      <c r="AXE10" s="367"/>
      <c r="AXG10" s="367"/>
      <c r="AXI10" s="367"/>
      <c r="AXK10" s="367"/>
      <c r="AXM10" s="367"/>
      <c r="AXO10" s="367"/>
      <c r="AXQ10" s="367"/>
      <c r="AXS10" s="367"/>
      <c r="AXU10" s="367"/>
      <c r="AXW10" s="367"/>
      <c r="AXY10" s="367"/>
      <c r="AYA10" s="367"/>
      <c r="AYC10" s="367"/>
      <c r="AYE10" s="367"/>
      <c r="AYG10" s="367"/>
      <c r="AYI10" s="367"/>
      <c r="AYK10" s="367"/>
      <c r="AYM10" s="367"/>
      <c r="AYO10" s="367"/>
      <c r="AYQ10" s="367"/>
      <c r="AYS10" s="367"/>
      <c r="AYU10" s="367"/>
      <c r="AYW10" s="367"/>
      <c r="AYY10" s="367"/>
      <c r="AZA10" s="367"/>
      <c r="AZC10" s="367"/>
      <c r="AZE10" s="367"/>
      <c r="AZG10" s="367"/>
      <c r="AZI10" s="367"/>
      <c r="AZK10" s="367"/>
      <c r="AZM10" s="367"/>
      <c r="AZO10" s="367"/>
      <c r="AZQ10" s="367"/>
      <c r="AZS10" s="367"/>
      <c r="AZU10" s="367"/>
      <c r="AZW10" s="367"/>
      <c r="AZY10" s="367"/>
      <c r="BAA10" s="367"/>
      <c r="BAC10" s="367"/>
      <c r="BAE10" s="367"/>
      <c r="BAG10" s="367"/>
      <c r="BAI10" s="367"/>
      <c r="BAK10" s="367"/>
      <c r="BAM10" s="367"/>
      <c r="BAO10" s="367"/>
      <c r="BAQ10" s="367"/>
      <c r="BAS10" s="367"/>
      <c r="BAU10" s="367"/>
      <c r="BAW10" s="367"/>
      <c r="BAY10" s="367"/>
      <c r="BBA10" s="367"/>
      <c r="BBC10" s="367"/>
      <c r="BBE10" s="367"/>
      <c r="BBG10" s="367"/>
      <c r="BBI10" s="367"/>
      <c r="BBK10" s="367"/>
      <c r="BBM10" s="367"/>
      <c r="BBO10" s="367"/>
      <c r="BBQ10" s="367"/>
      <c r="BBS10" s="367"/>
      <c r="BBU10" s="367"/>
      <c r="BBW10" s="367"/>
      <c r="BBY10" s="367"/>
      <c r="BCA10" s="367"/>
      <c r="BCC10" s="367"/>
      <c r="BCE10" s="367"/>
      <c r="BCG10" s="367"/>
      <c r="BCI10" s="367"/>
      <c r="BCK10" s="367"/>
      <c r="BCM10" s="367"/>
      <c r="BCO10" s="367"/>
      <c r="BCQ10" s="367"/>
      <c r="BCS10" s="367"/>
      <c r="BCU10" s="367"/>
      <c r="BCW10" s="367"/>
      <c r="BCY10" s="367"/>
      <c r="BDA10" s="367"/>
      <c r="BDC10" s="367"/>
      <c r="BDE10" s="367"/>
      <c r="BDG10" s="367"/>
      <c r="BDI10" s="367"/>
      <c r="BDK10" s="367"/>
      <c r="BDM10" s="367"/>
      <c r="BDO10" s="367"/>
      <c r="BDQ10" s="367"/>
      <c r="BDS10" s="367"/>
      <c r="BDU10" s="367"/>
      <c r="BDW10" s="367"/>
      <c r="BDY10" s="367"/>
      <c r="BEA10" s="367"/>
      <c r="BEC10" s="367"/>
      <c r="BEE10" s="367"/>
      <c r="BEG10" s="367"/>
      <c r="BEI10" s="367"/>
      <c r="BEK10" s="367"/>
      <c r="BEM10" s="367"/>
      <c r="BEO10" s="367"/>
      <c r="BEQ10" s="367"/>
      <c r="BES10" s="367"/>
      <c r="BEU10" s="367"/>
      <c r="BEW10" s="367"/>
      <c r="BEY10" s="367"/>
      <c r="BFA10" s="367"/>
      <c r="BFC10" s="367"/>
      <c r="BFE10" s="367"/>
      <c r="BFG10" s="367"/>
      <c r="BFI10" s="367"/>
      <c r="BFK10" s="367"/>
      <c r="BFM10" s="367"/>
      <c r="BFO10" s="367"/>
      <c r="BFQ10" s="367"/>
      <c r="BFS10" s="367"/>
      <c r="BFU10" s="367"/>
      <c r="BFW10" s="367"/>
      <c r="BFY10" s="367"/>
      <c r="BGA10" s="367"/>
      <c r="BGC10" s="367"/>
      <c r="BGE10" s="367"/>
      <c r="BGG10" s="367"/>
      <c r="BGI10" s="367"/>
      <c r="BGK10" s="367"/>
      <c r="BGM10" s="367"/>
      <c r="BGO10" s="367"/>
      <c r="BGQ10" s="367"/>
      <c r="BGS10" s="367"/>
      <c r="BGU10" s="367"/>
      <c r="BGW10" s="367"/>
      <c r="BGY10" s="367"/>
      <c r="BHA10" s="367"/>
      <c r="BHC10" s="367"/>
      <c r="BHE10" s="367"/>
      <c r="BHG10" s="367"/>
      <c r="BHI10" s="367"/>
      <c r="BHK10" s="367"/>
      <c r="BHM10" s="367"/>
      <c r="BHO10" s="367"/>
      <c r="BHQ10" s="367"/>
      <c r="BHS10" s="367"/>
      <c r="BHU10" s="367"/>
      <c r="BHW10" s="367"/>
      <c r="BHY10" s="367"/>
      <c r="BIA10" s="367"/>
      <c r="BIC10" s="367"/>
      <c r="BIE10" s="367"/>
      <c r="BIG10" s="367"/>
      <c r="BII10" s="367"/>
      <c r="BIK10" s="367"/>
      <c r="BIM10" s="367"/>
      <c r="BIO10" s="367"/>
      <c r="BIQ10" s="367"/>
      <c r="BIS10" s="367"/>
      <c r="BIU10" s="367"/>
      <c r="BIW10" s="367"/>
      <c r="BIY10" s="367"/>
      <c r="BJA10" s="367"/>
      <c r="BJC10" s="367"/>
      <c r="BJE10" s="367"/>
      <c r="BJG10" s="367"/>
      <c r="BJI10" s="367"/>
      <c r="BJK10" s="367"/>
      <c r="BJM10" s="367"/>
      <c r="BJO10" s="367"/>
      <c r="BJQ10" s="367"/>
      <c r="BJS10" s="367"/>
      <c r="BJU10" s="367"/>
      <c r="BJW10" s="367"/>
      <c r="BJY10" s="367"/>
      <c r="BKA10" s="367"/>
      <c r="BKC10" s="367"/>
      <c r="BKE10" s="367"/>
      <c r="BKG10" s="367"/>
      <c r="BKI10" s="367"/>
      <c r="BKK10" s="367"/>
      <c r="BKM10" s="367"/>
      <c r="BKO10" s="367"/>
      <c r="BKQ10" s="367"/>
      <c r="BKS10" s="367"/>
      <c r="BKU10" s="367"/>
      <c r="BKW10" s="367"/>
      <c r="BKY10" s="367"/>
      <c r="BLA10" s="367"/>
      <c r="BLC10" s="367"/>
      <c r="BLE10" s="367"/>
      <c r="BLG10" s="367"/>
      <c r="BLI10" s="367"/>
      <c r="BLK10" s="367"/>
      <c r="BLM10" s="367"/>
      <c r="BLO10" s="367"/>
      <c r="BLQ10" s="367"/>
      <c r="BLS10" s="367"/>
      <c r="BLU10" s="367"/>
      <c r="BLW10" s="367"/>
      <c r="BLY10" s="367"/>
      <c r="BMA10" s="367"/>
      <c r="BMC10" s="367"/>
      <c r="BME10" s="367"/>
      <c r="BMG10" s="367"/>
      <c r="BMI10" s="367"/>
      <c r="BMK10" s="367"/>
      <c r="BMM10" s="367"/>
      <c r="BMO10" s="367"/>
      <c r="BMQ10" s="367"/>
      <c r="BMS10" s="367"/>
      <c r="BMU10" s="367"/>
      <c r="BMW10" s="367"/>
      <c r="BMY10" s="367"/>
      <c r="BNA10" s="367"/>
      <c r="BNC10" s="367"/>
      <c r="BNE10" s="367"/>
      <c r="BNG10" s="367"/>
      <c r="BNI10" s="367"/>
      <c r="BNK10" s="367"/>
      <c r="BNM10" s="367"/>
      <c r="BNO10" s="367"/>
      <c r="BNQ10" s="367"/>
      <c r="BNS10" s="367"/>
      <c r="BNU10" s="367"/>
      <c r="BNW10" s="367"/>
      <c r="BNY10" s="367"/>
      <c r="BOA10" s="367"/>
      <c r="BOC10" s="367"/>
      <c r="BOE10" s="367"/>
      <c r="BOG10" s="367"/>
      <c r="BOI10" s="367"/>
      <c r="BOK10" s="367"/>
      <c r="BOM10" s="367"/>
      <c r="BOO10" s="367"/>
      <c r="BOQ10" s="367"/>
      <c r="BOS10" s="367"/>
      <c r="BOU10" s="367"/>
      <c r="BOW10" s="367"/>
      <c r="BOY10" s="367"/>
      <c r="BPA10" s="367"/>
      <c r="BPC10" s="367"/>
      <c r="BPE10" s="367"/>
      <c r="BPG10" s="367"/>
      <c r="BPI10" s="367"/>
      <c r="BPK10" s="367"/>
      <c r="BPM10" s="367"/>
      <c r="BPO10" s="367"/>
      <c r="BPQ10" s="367"/>
      <c r="BPS10" s="367"/>
      <c r="BPU10" s="367"/>
      <c r="BPW10" s="367"/>
      <c r="BPY10" s="367"/>
      <c r="BQA10" s="367"/>
      <c r="BQC10" s="367"/>
      <c r="BQE10" s="367"/>
      <c r="BQG10" s="367"/>
      <c r="BQI10" s="367"/>
      <c r="BQK10" s="367"/>
      <c r="BQM10" s="367"/>
      <c r="BQO10" s="367"/>
      <c r="BQQ10" s="367"/>
      <c r="BQS10" s="367"/>
      <c r="BQU10" s="367"/>
      <c r="BQW10" s="367"/>
      <c r="BQY10" s="367"/>
      <c r="BRA10" s="367"/>
      <c r="BRC10" s="367"/>
      <c r="BRE10" s="367"/>
      <c r="BRG10" s="367"/>
      <c r="BRI10" s="367"/>
      <c r="BRK10" s="367"/>
      <c r="BRM10" s="367"/>
      <c r="BRO10" s="367"/>
      <c r="BRQ10" s="367"/>
      <c r="BRS10" s="367"/>
      <c r="BRU10" s="367"/>
      <c r="BRW10" s="367"/>
      <c r="BRY10" s="367"/>
      <c r="BSA10" s="367"/>
      <c r="BSC10" s="367"/>
      <c r="BSE10" s="367"/>
      <c r="BSG10" s="367"/>
      <c r="BSI10" s="367"/>
      <c r="BSK10" s="367"/>
      <c r="BSM10" s="367"/>
      <c r="BSO10" s="367"/>
      <c r="BSQ10" s="367"/>
      <c r="BSS10" s="367"/>
      <c r="BSU10" s="367"/>
      <c r="BSW10" s="367"/>
      <c r="BSY10" s="367"/>
      <c r="BTA10" s="367"/>
      <c r="BTC10" s="367"/>
      <c r="BTE10" s="367"/>
      <c r="BTG10" s="367"/>
      <c r="BTI10" s="367"/>
      <c r="BTK10" s="367"/>
      <c r="BTM10" s="367"/>
      <c r="BTO10" s="367"/>
      <c r="BTQ10" s="367"/>
      <c r="BTS10" s="367"/>
      <c r="BTU10" s="367"/>
      <c r="BTW10" s="367"/>
      <c r="BTY10" s="367"/>
      <c r="BUA10" s="367"/>
      <c r="BUC10" s="367"/>
      <c r="BUE10" s="367"/>
      <c r="BUG10" s="367"/>
      <c r="BUI10" s="367"/>
      <c r="BUK10" s="367"/>
      <c r="BUM10" s="367"/>
      <c r="BUO10" s="367"/>
      <c r="BUQ10" s="367"/>
      <c r="BUS10" s="367"/>
      <c r="BUU10" s="367"/>
      <c r="BUW10" s="367"/>
      <c r="BUY10" s="367"/>
      <c r="BVA10" s="367"/>
      <c r="BVC10" s="367"/>
      <c r="BVE10" s="367"/>
      <c r="BVG10" s="367"/>
      <c r="BVI10" s="367"/>
      <c r="BVK10" s="367"/>
      <c r="BVM10" s="367"/>
      <c r="BVO10" s="367"/>
      <c r="BVQ10" s="367"/>
      <c r="BVS10" s="367"/>
      <c r="BVU10" s="367"/>
      <c r="BVW10" s="367"/>
      <c r="BVY10" s="367"/>
      <c r="BWA10" s="367"/>
      <c r="BWC10" s="367"/>
      <c r="BWE10" s="367"/>
      <c r="BWG10" s="367"/>
      <c r="BWI10" s="367"/>
      <c r="BWK10" s="367"/>
      <c r="BWM10" s="367"/>
      <c r="BWO10" s="367"/>
      <c r="BWQ10" s="367"/>
      <c r="BWS10" s="367"/>
      <c r="BWU10" s="367"/>
      <c r="BWW10" s="367"/>
      <c r="BWY10" s="367"/>
      <c r="BXA10" s="367"/>
      <c r="BXC10" s="367"/>
      <c r="BXE10" s="367"/>
      <c r="BXG10" s="367"/>
      <c r="BXI10" s="367"/>
      <c r="BXK10" s="367"/>
      <c r="BXM10" s="367"/>
      <c r="BXO10" s="367"/>
      <c r="BXQ10" s="367"/>
      <c r="BXS10" s="367"/>
      <c r="BXU10" s="367"/>
      <c r="BXW10" s="367"/>
      <c r="BXY10" s="367"/>
      <c r="BYA10" s="367"/>
      <c r="BYC10" s="367"/>
      <c r="BYE10" s="367"/>
      <c r="BYG10" s="367"/>
      <c r="BYI10" s="367"/>
      <c r="BYK10" s="367"/>
      <c r="BYM10" s="367"/>
      <c r="BYO10" s="367"/>
      <c r="BYQ10" s="367"/>
      <c r="BYS10" s="367"/>
      <c r="BYU10" s="367"/>
      <c r="BYW10" s="367"/>
      <c r="BYY10" s="367"/>
      <c r="BZA10" s="367"/>
      <c r="BZC10" s="367"/>
      <c r="BZE10" s="367"/>
      <c r="BZG10" s="367"/>
      <c r="BZI10" s="367"/>
      <c r="BZK10" s="367"/>
      <c r="BZM10" s="367"/>
      <c r="BZO10" s="367"/>
      <c r="BZQ10" s="367"/>
      <c r="BZS10" s="367"/>
      <c r="BZU10" s="367"/>
      <c r="BZW10" s="367"/>
      <c r="BZY10" s="367"/>
      <c r="CAA10" s="367"/>
      <c r="CAC10" s="367"/>
      <c r="CAE10" s="367"/>
      <c r="CAG10" s="367"/>
      <c r="CAI10" s="367"/>
      <c r="CAK10" s="367"/>
      <c r="CAM10" s="367"/>
      <c r="CAO10" s="367"/>
      <c r="CAQ10" s="367"/>
      <c r="CAS10" s="367"/>
      <c r="CAU10" s="367"/>
      <c r="CAW10" s="367"/>
      <c r="CAY10" s="367"/>
      <c r="CBA10" s="367"/>
      <c r="CBC10" s="367"/>
      <c r="CBE10" s="367"/>
      <c r="CBG10" s="367"/>
      <c r="CBI10" s="367"/>
      <c r="CBK10" s="367"/>
      <c r="CBM10" s="367"/>
      <c r="CBO10" s="367"/>
      <c r="CBQ10" s="367"/>
      <c r="CBS10" s="367"/>
      <c r="CBU10" s="367"/>
      <c r="CBW10" s="367"/>
      <c r="CBY10" s="367"/>
      <c r="CCA10" s="367"/>
      <c r="CCC10" s="367"/>
      <c r="CCE10" s="367"/>
      <c r="CCG10" s="367"/>
      <c r="CCI10" s="367"/>
      <c r="CCK10" s="367"/>
      <c r="CCM10" s="367"/>
      <c r="CCO10" s="367"/>
      <c r="CCQ10" s="367"/>
      <c r="CCS10" s="367"/>
      <c r="CCU10" s="367"/>
      <c r="CCW10" s="367"/>
      <c r="CCY10" s="367"/>
      <c r="CDA10" s="367"/>
      <c r="CDC10" s="367"/>
      <c r="CDE10" s="367"/>
      <c r="CDG10" s="367"/>
      <c r="CDI10" s="367"/>
      <c r="CDK10" s="367"/>
      <c r="CDM10" s="367"/>
      <c r="CDO10" s="367"/>
      <c r="CDQ10" s="367"/>
      <c r="CDS10" s="367"/>
      <c r="CDU10" s="367"/>
      <c r="CDW10" s="367"/>
      <c r="CDY10" s="367"/>
      <c r="CEA10" s="367"/>
      <c r="CEC10" s="367"/>
      <c r="CEE10" s="367"/>
      <c r="CEG10" s="367"/>
      <c r="CEI10" s="367"/>
      <c r="CEK10" s="367"/>
      <c r="CEM10" s="367"/>
      <c r="CEO10" s="367"/>
      <c r="CEQ10" s="367"/>
      <c r="CES10" s="367"/>
      <c r="CEU10" s="367"/>
      <c r="CEW10" s="367"/>
      <c r="CEY10" s="367"/>
      <c r="CFA10" s="367"/>
      <c r="CFC10" s="367"/>
      <c r="CFE10" s="367"/>
      <c r="CFG10" s="367"/>
      <c r="CFI10" s="367"/>
      <c r="CFK10" s="367"/>
      <c r="CFM10" s="367"/>
      <c r="CFO10" s="367"/>
      <c r="CFQ10" s="367"/>
      <c r="CFS10" s="367"/>
      <c r="CFU10" s="367"/>
      <c r="CFW10" s="367"/>
      <c r="CFY10" s="367"/>
      <c r="CGA10" s="367"/>
      <c r="CGC10" s="367"/>
      <c r="CGE10" s="367"/>
      <c r="CGG10" s="367"/>
      <c r="CGI10" s="367"/>
      <c r="CGK10" s="367"/>
      <c r="CGM10" s="367"/>
      <c r="CGO10" s="367"/>
      <c r="CGQ10" s="367"/>
      <c r="CGS10" s="367"/>
      <c r="CGU10" s="367"/>
      <c r="CGW10" s="367"/>
      <c r="CGY10" s="367"/>
      <c r="CHA10" s="367"/>
      <c r="CHC10" s="367"/>
      <c r="CHE10" s="367"/>
      <c r="CHG10" s="367"/>
      <c r="CHI10" s="367"/>
      <c r="CHK10" s="367"/>
      <c r="CHM10" s="367"/>
      <c r="CHO10" s="367"/>
      <c r="CHQ10" s="367"/>
      <c r="CHS10" s="367"/>
      <c r="CHU10" s="367"/>
      <c r="CHW10" s="367"/>
      <c r="CHY10" s="367"/>
      <c r="CIA10" s="367"/>
      <c r="CIC10" s="367"/>
      <c r="CIE10" s="367"/>
      <c r="CIG10" s="367"/>
      <c r="CII10" s="367"/>
      <c r="CIK10" s="367"/>
      <c r="CIM10" s="367"/>
      <c r="CIO10" s="367"/>
      <c r="CIQ10" s="367"/>
      <c r="CIS10" s="367"/>
      <c r="CIU10" s="367"/>
      <c r="CIW10" s="367"/>
      <c r="CIY10" s="367"/>
      <c r="CJA10" s="367"/>
      <c r="CJC10" s="367"/>
      <c r="CJE10" s="367"/>
      <c r="CJG10" s="367"/>
      <c r="CJI10" s="367"/>
      <c r="CJK10" s="367"/>
      <c r="CJM10" s="367"/>
      <c r="CJO10" s="367"/>
      <c r="CJQ10" s="367"/>
      <c r="CJS10" s="367"/>
      <c r="CJU10" s="367"/>
      <c r="CJW10" s="367"/>
      <c r="CJY10" s="367"/>
      <c r="CKA10" s="367"/>
      <c r="CKC10" s="367"/>
      <c r="CKE10" s="367"/>
      <c r="CKG10" s="367"/>
      <c r="CKI10" s="367"/>
      <c r="CKK10" s="367"/>
      <c r="CKM10" s="367"/>
      <c r="CKO10" s="367"/>
      <c r="CKQ10" s="367"/>
      <c r="CKS10" s="367"/>
      <c r="CKU10" s="367"/>
      <c r="CKW10" s="367"/>
      <c r="CKY10" s="367"/>
      <c r="CLA10" s="367"/>
      <c r="CLC10" s="367"/>
      <c r="CLE10" s="367"/>
      <c r="CLG10" s="367"/>
      <c r="CLI10" s="367"/>
      <c r="CLK10" s="367"/>
      <c r="CLM10" s="367"/>
      <c r="CLO10" s="367"/>
      <c r="CLQ10" s="367"/>
      <c r="CLS10" s="367"/>
      <c r="CLU10" s="367"/>
      <c r="CLW10" s="367"/>
      <c r="CLY10" s="367"/>
      <c r="CMA10" s="367"/>
      <c r="CMC10" s="367"/>
      <c r="CME10" s="367"/>
      <c r="CMG10" s="367"/>
      <c r="CMI10" s="367"/>
      <c r="CMK10" s="367"/>
      <c r="CMM10" s="367"/>
      <c r="CMO10" s="367"/>
      <c r="CMQ10" s="367"/>
      <c r="CMS10" s="367"/>
      <c r="CMU10" s="367"/>
      <c r="CMW10" s="367"/>
      <c r="CMY10" s="367"/>
      <c r="CNA10" s="367"/>
      <c r="CNC10" s="367"/>
      <c r="CNE10" s="367"/>
      <c r="CNG10" s="367"/>
      <c r="CNI10" s="367"/>
      <c r="CNK10" s="367"/>
      <c r="CNM10" s="367"/>
      <c r="CNO10" s="367"/>
      <c r="CNQ10" s="367"/>
      <c r="CNS10" s="367"/>
      <c r="CNU10" s="367"/>
      <c r="CNW10" s="367"/>
      <c r="CNY10" s="367"/>
      <c r="COA10" s="367"/>
      <c r="COC10" s="367"/>
      <c r="COE10" s="367"/>
      <c r="COG10" s="367"/>
      <c r="COI10" s="367"/>
      <c r="COK10" s="367"/>
      <c r="COM10" s="367"/>
      <c r="COO10" s="367"/>
      <c r="COQ10" s="367"/>
      <c r="COS10" s="367"/>
      <c r="COU10" s="367"/>
      <c r="COW10" s="367"/>
      <c r="COY10" s="367"/>
      <c r="CPA10" s="367"/>
      <c r="CPC10" s="367"/>
      <c r="CPE10" s="367"/>
      <c r="CPG10" s="367"/>
      <c r="CPI10" s="367"/>
      <c r="CPK10" s="367"/>
      <c r="CPM10" s="367"/>
      <c r="CPO10" s="367"/>
      <c r="CPQ10" s="367"/>
      <c r="CPS10" s="367"/>
      <c r="CPU10" s="367"/>
      <c r="CPW10" s="367"/>
      <c r="CPY10" s="367"/>
      <c r="CQA10" s="367"/>
      <c r="CQC10" s="367"/>
      <c r="CQE10" s="367"/>
      <c r="CQG10" s="367"/>
      <c r="CQI10" s="367"/>
      <c r="CQK10" s="367"/>
      <c r="CQM10" s="367"/>
      <c r="CQO10" s="367"/>
      <c r="CQQ10" s="367"/>
      <c r="CQS10" s="367"/>
      <c r="CQU10" s="367"/>
      <c r="CQW10" s="367"/>
      <c r="CQY10" s="367"/>
      <c r="CRA10" s="367"/>
      <c r="CRC10" s="367"/>
      <c r="CRE10" s="367"/>
      <c r="CRG10" s="367"/>
      <c r="CRI10" s="367"/>
      <c r="CRK10" s="367"/>
      <c r="CRM10" s="367"/>
      <c r="CRO10" s="367"/>
      <c r="CRQ10" s="367"/>
      <c r="CRS10" s="367"/>
      <c r="CRU10" s="367"/>
      <c r="CRW10" s="367"/>
      <c r="CRY10" s="367"/>
      <c r="CSA10" s="367"/>
      <c r="CSC10" s="367"/>
      <c r="CSE10" s="367"/>
      <c r="CSG10" s="367"/>
      <c r="CSI10" s="367"/>
      <c r="CSK10" s="367"/>
      <c r="CSM10" s="367"/>
      <c r="CSO10" s="367"/>
      <c r="CSQ10" s="367"/>
      <c r="CSS10" s="367"/>
      <c r="CSU10" s="367"/>
      <c r="CSW10" s="367"/>
      <c r="CSY10" s="367"/>
      <c r="CTA10" s="367"/>
      <c r="CTC10" s="367"/>
      <c r="CTE10" s="367"/>
      <c r="CTG10" s="367"/>
      <c r="CTI10" s="367"/>
      <c r="CTK10" s="367"/>
      <c r="CTM10" s="367"/>
      <c r="CTO10" s="367"/>
      <c r="CTQ10" s="367"/>
      <c r="CTS10" s="367"/>
      <c r="CTU10" s="367"/>
      <c r="CTW10" s="367"/>
      <c r="CTY10" s="367"/>
      <c r="CUA10" s="367"/>
      <c r="CUC10" s="367"/>
      <c r="CUE10" s="367"/>
      <c r="CUG10" s="367"/>
      <c r="CUI10" s="367"/>
      <c r="CUK10" s="367"/>
      <c r="CUM10" s="367"/>
      <c r="CUO10" s="367"/>
      <c r="CUQ10" s="367"/>
      <c r="CUS10" s="367"/>
      <c r="CUU10" s="367"/>
      <c r="CUW10" s="367"/>
      <c r="CUY10" s="367"/>
      <c r="CVA10" s="367"/>
      <c r="CVC10" s="367"/>
      <c r="CVE10" s="367"/>
      <c r="CVG10" s="367"/>
      <c r="CVI10" s="367"/>
      <c r="CVK10" s="367"/>
      <c r="CVM10" s="367"/>
      <c r="CVO10" s="367"/>
      <c r="CVQ10" s="367"/>
      <c r="CVS10" s="367"/>
      <c r="CVU10" s="367"/>
      <c r="CVW10" s="367"/>
      <c r="CVY10" s="367"/>
      <c r="CWA10" s="367"/>
      <c r="CWC10" s="367"/>
      <c r="CWE10" s="367"/>
      <c r="CWG10" s="367"/>
      <c r="CWI10" s="367"/>
      <c r="CWK10" s="367"/>
      <c r="CWM10" s="367"/>
      <c r="CWO10" s="367"/>
      <c r="CWQ10" s="367"/>
      <c r="CWS10" s="367"/>
      <c r="CWU10" s="367"/>
      <c r="CWW10" s="367"/>
      <c r="CWY10" s="367"/>
      <c r="CXA10" s="367"/>
      <c r="CXC10" s="367"/>
      <c r="CXE10" s="367"/>
      <c r="CXG10" s="367"/>
      <c r="CXI10" s="367"/>
      <c r="CXK10" s="367"/>
      <c r="CXM10" s="367"/>
      <c r="CXO10" s="367"/>
      <c r="CXQ10" s="367"/>
      <c r="CXS10" s="367"/>
      <c r="CXU10" s="367"/>
      <c r="CXW10" s="367"/>
      <c r="CXY10" s="367"/>
      <c r="CYA10" s="367"/>
      <c r="CYC10" s="367"/>
      <c r="CYE10" s="367"/>
      <c r="CYG10" s="367"/>
      <c r="CYI10" s="367"/>
      <c r="CYK10" s="367"/>
      <c r="CYM10" s="367"/>
      <c r="CYO10" s="367"/>
      <c r="CYQ10" s="367"/>
      <c r="CYS10" s="367"/>
      <c r="CYU10" s="367"/>
      <c r="CYW10" s="367"/>
      <c r="CYY10" s="367"/>
      <c r="CZA10" s="367"/>
      <c r="CZC10" s="367"/>
      <c r="CZE10" s="367"/>
      <c r="CZG10" s="367"/>
      <c r="CZI10" s="367"/>
      <c r="CZK10" s="367"/>
      <c r="CZM10" s="367"/>
      <c r="CZO10" s="367"/>
      <c r="CZQ10" s="367"/>
      <c r="CZS10" s="367"/>
      <c r="CZU10" s="367"/>
      <c r="CZW10" s="367"/>
      <c r="CZY10" s="367"/>
      <c r="DAA10" s="367"/>
      <c r="DAC10" s="367"/>
      <c r="DAE10" s="367"/>
      <c r="DAG10" s="367"/>
      <c r="DAI10" s="367"/>
      <c r="DAK10" s="367"/>
      <c r="DAM10" s="367"/>
      <c r="DAO10" s="367"/>
      <c r="DAQ10" s="367"/>
      <c r="DAS10" s="367"/>
      <c r="DAU10" s="367"/>
      <c r="DAW10" s="367"/>
      <c r="DAY10" s="367"/>
      <c r="DBA10" s="367"/>
      <c r="DBC10" s="367"/>
      <c r="DBE10" s="367"/>
      <c r="DBG10" s="367"/>
      <c r="DBI10" s="367"/>
      <c r="DBK10" s="367"/>
      <c r="DBM10" s="367"/>
      <c r="DBO10" s="367"/>
      <c r="DBQ10" s="367"/>
      <c r="DBS10" s="367"/>
      <c r="DBU10" s="367"/>
      <c r="DBW10" s="367"/>
      <c r="DBY10" s="367"/>
      <c r="DCA10" s="367"/>
      <c r="DCC10" s="367"/>
      <c r="DCE10" s="367"/>
      <c r="DCG10" s="367"/>
      <c r="DCI10" s="367"/>
      <c r="DCK10" s="367"/>
      <c r="DCM10" s="367"/>
      <c r="DCO10" s="367"/>
      <c r="DCQ10" s="367"/>
      <c r="DCS10" s="367"/>
      <c r="DCU10" s="367"/>
      <c r="DCW10" s="367"/>
      <c r="DCY10" s="367"/>
      <c r="DDA10" s="367"/>
      <c r="DDC10" s="367"/>
      <c r="DDE10" s="367"/>
      <c r="DDG10" s="367"/>
      <c r="DDI10" s="367"/>
      <c r="DDK10" s="367"/>
      <c r="DDM10" s="367"/>
      <c r="DDO10" s="367"/>
      <c r="DDQ10" s="367"/>
      <c r="DDS10" s="367"/>
      <c r="DDU10" s="367"/>
      <c r="DDW10" s="367"/>
      <c r="DDY10" s="367"/>
      <c r="DEA10" s="367"/>
      <c r="DEC10" s="367"/>
      <c r="DEE10" s="367"/>
      <c r="DEG10" s="367"/>
      <c r="DEI10" s="367"/>
      <c r="DEK10" s="367"/>
      <c r="DEM10" s="367"/>
      <c r="DEO10" s="367"/>
      <c r="DEQ10" s="367"/>
      <c r="DES10" s="367"/>
      <c r="DEU10" s="367"/>
      <c r="DEW10" s="367"/>
      <c r="DEY10" s="367"/>
      <c r="DFA10" s="367"/>
      <c r="DFC10" s="367"/>
      <c r="DFE10" s="367"/>
      <c r="DFG10" s="367"/>
      <c r="DFI10" s="367"/>
      <c r="DFK10" s="367"/>
      <c r="DFM10" s="367"/>
      <c r="DFO10" s="367"/>
      <c r="DFQ10" s="367"/>
      <c r="DFS10" s="367"/>
      <c r="DFU10" s="367"/>
      <c r="DFW10" s="367"/>
      <c r="DFY10" s="367"/>
      <c r="DGA10" s="367"/>
      <c r="DGC10" s="367"/>
      <c r="DGE10" s="367"/>
      <c r="DGG10" s="367"/>
      <c r="DGI10" s="367"/>
      <c r="DGK10" s="367"/>
      <c r="DGM10" s="367"/>
      <c r="DGO10" s="367"/>
      <c r="DGQ10" s="367"/>
      <c r="DGS10" s="367"/>
      <c r="DGU10" s="367"/>
      <c r="DGW10" s="367"/>
      <c r="DGY10" s="367"/>
      <c r="DHA10" s="367"/>
      <c r="DHC10" s="367"/>
      <c r="DHE10" s="367"/>
      <c r="DHG10" s="367"/>
      <c r="DHI10" s="367"/>
      <c r="DHK10" s="367"/>
      <c r="DHM10" s="367"/>
      <c r="DHO10" s="367"/>
      <c r="DHQ10" s="367"/>
      <c r="DHS10" s="367"/>
      <c r="DHU10" s="367"/>
      <c r="DHW10" s="367"/>
      <c r="DHY10" s="367"/>
      <c r="DIA10" s="367"/>
      <c r="DIC10" s="367"/>
      <c r="DIE10" s="367"/>
      <c r="DIG10" s="367"/>
      <c r="DII10" s="367"/>
      <c r="DIK10" s="367"/>
      <c r="DIM10" s="367"/>
      <c r="DIO10" s="367"/>
      <c r="DIQ10" s="367"/>
      <c r="DIS10" s="367"/>
      <c r="DIU10" s="367"/>
      <c r="DIW10" s="367"/>
      <c r="DIY10" s="367"/>
      <c r="DJA10" s="367"/>
      <c r="DJC10" s="367"/>
      <c r="DJE10" s="367"/>
      <c r="DJG10" s="367"/>
      <c r="DJI10" s="367"/>
      <c r="DJK10" s="367"/>
      <c r="DJM10" s="367"/>
      <c r="DJO10" s="367"/>
      <c r="DJQ10" s="367"/>
      <c r="DJS10" s="367"/>
      <c r="DJU10" s="367"/>
      <c r="DJW10" s="367"/>
      <c r="DJY10" s="367"/>
      <c r="DKA10" s="367"/>
      <c r="DKC10" s="367"/>
      <c r="DKE10" s="367"/>
      <c r="DKG10" s="367"/>
      <c r="DKI10" s="367"/>
      <c r="DKK10" s="367"/>
      <c r="DKM10" s="367"/>
      <c r="DKO10" s="367"/>
      <c r="DKQ10" s="367"/>
      <c r="DKS10" s="367"/>
      <c r="DKU10" s="367"/>
      <c r="DKW10" s="367"/>
      <c r="DKY10" s="367"/>
      <c r="DLA10" s="367"/>
      <c r="DLC10" s="367"/>
      <c r="DLE10" s="367"/>
      <c r="DLG10" s="367"/>
      <c r="DLI10" s="367"/>
      <c r="DLK10" s="367"/>
      <c r="DLM10" s="367"/>
      <c r="DLO10" s="367"/>
      <c r="DLQ10" s="367"/>
      <c r="DLS10" s="367"/>
      <c r="DLU10" s="367"/>
      <c r="DLW10" s="367"/>
      <c r="DLY10" s="367"/>
      <c r="DMA10" s="367"/>
      <c r="DMC10" s="367"/>
      <c r="DME10" s="367"/>
      <c r="DMG10" s="367"/>
      <c r="DMI10" s="367"/>
      <c r="DMK10" s="367"/>
      <c r="DMM10" s="367"/>
      <c r="DMO10" s="367"/>
      <c r="DMQ10" s="367"/>
      <c r="DMS10" s="367"/>
      <c r="DMU10" s="367"/>
      <c r="DMW10" s="367"/>
      <c r="DMY10" s="367"/>
      <c r="DNA10" s="367"/>
      <c r="DNC10" s="367"/>
      <c r="DNE10" s="367"/>
      <c r="DNG10" s="367"/>
      <c r="DNI10" s="367"/>
      <c r="DNK10" s="367"/>
      <c r="DNM10" s="367"/>
      <c r="DNO10" s="367"/>
      <c r="DNQ10" s="367"/>
      <c r="DNS10" s="367"/>
      <c r="DNU10" s="367"/>
      <c r="DNW10" s="367"/>
      <c r="DNY10" s="367"/>
      <c r="DOA10" s="367"/>
      <c r="DOC10" s="367"/>
      <c r="DOE10" s="367"/>
      <c r="DOG10" s="367"/>
      <c r="DOI10" s="367"/>
      <c r="DOK10" s="367"/>
      <c r="DOM10" s="367"/>
      <c r="DOO10" s="367"/>
      <c r="DOQ10" s="367"/>
      <c r="DOS10" s="367"/>
      <c r="DOU10" s="367"/>
      <c r="DOW10" s="367"/>
      <c r="DOY10" s="367"/>
      <c r="DPA10" s="367"/>
      <c r="DPC10" s="367"/>
      <c r="DPE10" s="367"/>
      <c r="DPG10" s="367"/>
      <c r="DPI10" s="367"/>
      <c r="DPK10" s="367"/>
      <c r="DPM10" s="367"/>
      <c r="DPO10" s="367"/>
      <c r="DPQ10" s="367"/>
      <c r="DPS10" s="367"/>
      <c r="DPU10" s="367"/>
      <c r="DPW10" s="367"/>
      <c r="DPY10" s="367"/>
      <c r="DQA10" s="367"/>
      <c r="DQC10" s="367"/>
      <c r="DQE10" s="367"/>
      <c r="DQG10" s="367"/>
      <c r="DQI10" s="367"/>
      <c r="DQK10" s="367"/>
      <c r="DQM10" s="367"/>
      <c r="DQO10" s="367"/>
      <c r="DQQ10" s="367"/>
      <c r="DQS10" s="367"/>
      <c r="DQU10" s="367"/>
      <c r="DQW10" s="367"/>
      <c r="DQY10" s="367"/>
      <c r="DRA10" s="367"/>
      <c r="DRC10" s="367"/>
      <c r="DRE10" s="367"/>
      <c r="DRG10" s="367"/>
      <c r="DRI10" s="367"/>
      <c r="DRK10" s="367"/>
      <c r="DRM10" s="367"/>
      <c r="DRO10" s="367"/>
      <c r="DRQ10" s="367"/>
      <c r="DRS10" s="367"/>
      <c r="DRU10" s="367"/>
      <c r="DRW10" s="367"/>
      <c r="DRY10" s="367"/>
      <c r="DSA10" s="367"/>
      <c r="DSC10" s="367"/>
      <c r="DSE10" s="367"/>
      <c r="DSG10" s="367"/>
      <c r="DSI10" s="367"/>
      <c r="DSK10" s="367"/>
      <c r="DSM10" s="367"/>
      <c r="DSO10" s="367"/>
      <c r="DSQ10" s="367"/>
      <c r="DSS10" s="367"/>
      <c r="DSU10" s="367"/>
      <c r="DSW10" s="367"/>
      <c r="DSY10" s="367"/>
      <c r="DTA10" s="367"/>
      <c r="DTC10" s="367"/>
      <c r="DTE10" s="367"/>
      <c r="DTG10" s="367"/>
      <c r="DTI10" s="367"/>
      <c r="DTK10" s="367"/>
      <c r="DTM10" s="367"/>
      <c r="DTO10" s="367"/>
      <c r="DTQ10" s="367"/>
      <c r="DTS10" s="367"/>
      <c r="DTU10" s="367"/>
      <c r="DTW10" s="367"/>
      <c r="DTY10" s="367"/>
      <c r="DUA10" s="367"/>
      <c r="DUC10" s="367"/>
      <c r="DUE10" s="367"/>
      <c r="DUG10" s="367"/>
      <c r="DUI10" s="367"/>
      <c r="DUK10" s="367"/>
      <c r="DUM10" s="367"/>
      <c r="DUO10" s="367"/>
      <c r="DUQ10" s="367"/>
      <c r="DUS10" s="367"/>
      <c r="DUU10" s="367"/>
      <c r="DUW10" s="367"/>
      <c r="DUY10" s="367"/>
      <c r="DVA10" s="367"/>
      <c r="DVC10" s="367"/>
      <c r="DVE10" s="367"/>
      <c r="DVG10" s="367"/>
      <c r="DVI10" s="367"/>
      <c r="DVK10" s="367"/>
      <c r="DVM10" s="367"/>
      <c r="DVO10" s="367"/>
      <c r="DVQ10" s="367"/>
      <c r="DVS10" s="367"/>
      <c r="DVU10" s="367"/>
      <c r="DVW10" s="367"/>
      <c r="DVY10" s="367"/>
      <c r="DWA10" s="367"/>
      <c r="DWC10" s="367"/>
      <c r="DWE10" s="367"/>
      <c r="DWG10" s="367"/>
      <c r="DWI10" s="367"/>
      <c r="DWK10" s="367"/>
      <c r="DWM10" s="367"/>
      <c r="DWO10" s="367"/>
      <c r="DWQ10" s="367"/>
      <c r="DWS10" s="367"/>
      <c r="DWU10" s="367"/>
      <c r="DWW10" s="367"/>
      <c r="DWY10" s="367"/>
      <c r="DXA10" s="367"/>
      <c r="DXC10" s="367"/>
      <c r="DXE10" s="367"/>
      <c r="DXG10" s="367"/>
      <c r="DXI10" s="367"/>
      <c r="DXK10" s="367"/>
      <c r="DXM10" s="367"/>
      <c r="DXO10" s="367"/>
      <c r="DXQ10" s="367"/>
      <c r="DXS10" s="367"/>
      <c r="DXU10" s="367"/>
      <c r="DXW10" s="367"/>
      <c r="DXY10" s="367"/>
      <c r="DYA10" s="367"/>
      <c r="DYC10" s="367"/>
      <c r="DYE10" s="367"/>
      <c r="DYG10" s="367"/>
      <c r="DYI10" s="367"/>
      <c r="DYK10" s="367"/>
      <c r="DYM10" s="367"/>
      <c r="DYO10" s="367"/>
      <c r="DYQ10" s="367"/>
      <c r="DYS10" s="367"/>
      <c r="DYU10" s="367"/>
      <c r="DYW10" s="367"/>
      <c r="DYY10" s="367"/>
      <c r="DZA10" s="367"/>
      <c r="DZC10" s="367"/>
      <c r="DZE10" s="367"/>
      <c r="DZG10" s="367"/>
      <c r="DZI10" s="367"/>
      <c r="DZK10" s="367"/>
      <c r="DZM10" s="367"/>
      <c r="DZO10" s="367"/>
      <c r="DZQ10" s="367"/>
      <c r="DZS10" s="367"/>
      <c r="DZU10" s="367"/>
      <c r="DZW10" s="367"/>
      <c r="DZY10" s="367"/>
      <c r="EAA10" s="367"/>
      <c r="EAC10" s="367"/>
      <c r="EAE10" s="367"/>
      <c r="EAG10" s="367"/>
      <c r="EAI10" s="367"/>
      <c r="EAK10" s="367"/>
      <c r="EAM10" s="367"/>
      <c r="EAO10" s="367"/>
      <c r="EAQ10" s="367"/>
      <c r="EAS10" s="367"/>
      <c r="EAU10" s="367"/>
      <c r="EAW10" s="367"/>
      <c r="EAY10" s="367"/>
      <c r="EBA10" s="367"/>
      <c r="EBC10" s="367"/>
      <c r="EBE10" s="367"/>
      <c r="EBG10" s="367"/>
      <c r="EBI10" s="367"/>
      <c r="EBK10" s="367"/>
      <c r="EBM10" s="367"/>
      <c r="EBO10" s="367"/>
      <c r="EBQ10" s="367"/>
      <c r="EBS10" s="367"/>
      <c r="EBU10" s="367"/>
      <c r="EBW10" s="367"/>
      <c r="EBY10" s="367"/>
      <c r="ECA10" s="367"/>
      <c r="ECC10" s="367"/>
      <c r="ECE10" s="367"/>
      <c r="ECG10" s="367"/>
      <c r="ECI10" s="367"/>
      <c r="ECK10" s="367"/>
      <c r="ECM10" s="367"/>
      <c r="ECO10" s="367"/>
      <c r="ECQ10" s="367"/>
      <c r="ECS10" s="367"/>
      <c r="ECU10" s="367"/>
      <c r="ECW10" s="367"/>
      <c r="ECY10" s="367"/>
      <c r="EDA10" s="367"/>
      <c r="EDC10" s="367"/>
      <c r="EDE10" s="367"/>
      <c r="EDG10" s="367"/>
      <c r="EDI10" s="367"/>
      <c r="EDK10" s="367"/>
      <c r="EDM10" s="367"/>
      <c r="EDO10" s="367"/>
      <c r="EDQ10" s="367"/>
      <c r="EDS10" s="367"/>
      <c r="EDU10" s="367"/>
      <c r="EDW10" s="367"/>
      <c r="EDY10" s="367"/>
      <c r="EEA10" s="367"/>
      <c r="EEC10" s="367"/>
      <c r="EEE10" s="367"/>
      <c r="EEG10" s="367"/>
      <c r="EEI10" s="367"/>
      <c r="EEK10" s="367"/>
      <c r="EEM10" s="367"/>
      <c r="EEO10" s="367"/>
      <c r="EEQ10" s="367"/>
      <c r="EES10" s="367"/>
      <c r="EEU10" s="367"/>
      <c r="EEW10" s="367"/>
      <c r="EEY10" s="367"/>
      <c r="EFA10" s="367"/>
      <c r="EFC10" s="367"/>
      <c r="EFE10" s="367"/>
      <c r="EFG10" s="367"/>
      <c r="EFI10" s="367"/>
      <c r="EFK10" s="367"/>
      <c r="EFM10" s="367"/>
      <c r="EFO10" s="367"/>
      <c r="EFQ10" s="367"/>
      <c r="EFS10" s="367"/>
      <c r="EFU10" s="367"/>
      <c r="EFW10" s="367"/>
      <c r="EFY10" s="367"/>
      <c r="EGA10" s="367"/>
      <c r="EGC10" s="367"/>
      <c r="EGE10" s="367"/>
      <c r="EGG10" s="367"/>
      <c r="EGI10" s="367"/>
      <c r="EGK10" s="367"/>
      <c r="EGM10" s="367"/>
      <c r="EGO10" s="367"/>
      <c r="EGQ10" s="367"/>
      <c r="EGS10" s="367"/>
      <c r="EGU10" s="367"/>
      <c r="EGW10" s="367"/>
      <c r="EGY10" s="367"/>
      <c r="EHA10" s="367"/>
      <c r="EHC10" s="367"/>
      <c r="EHE10" s="367"/>
      <c r="EHG10" s="367"/>
      <c r="EHI10" s="367"/>
      <c r="EHK10" s="367"/>
      <c r="EHM10" s="367"/>
      <c r="EHO10" s="367"/>
      <c r="EHQ10" s="367"/>
      <c r="EHS10" s="367"/>
      <c r="EHU10" s="367"/>
      <c r="EHW10" s="367"/>
      <c r="EHY10" s="367"/>
      <c r="EIA10" s="367"/>
      <c r="EIC10" s="367"/>
      <c r="EIE10" s="367"/>
      <c r="EIG10" s="367"/>
      <c r="EII10" s="367"/>
      <c r="EIK10" s="367"/>
      <c r="EIM10" s="367"/>
      <c r="EIO10" s="367"/>
      <c r="EIQ10" s="367"/>
      <c r="EIS10" s="367"/>
      <c r="EIU10" s="367"/>
      <c r="EIW10" s="367"/>
      <c r="EIY10" s="367"/>
      <c r="EJA10" s="367"/>
      <c r="EJC10" s="367"/>
      <c r="EJE10" s="367"/>
      <c r="EJG10" s="367"/>
      <c r="EJI10" s="367"/>
      <c r="EJK10" s="367"/>
      <c r="EJM10" s="367"/>
      <c r="EJO10" s="367"/>
      <c r="EJQ10" s="367"/>
      <c r="EJS10" s="367"/>
      <c r="EJU10" s="367"/>
      <c r="EJW10" s="367"/>
      <c r="EJY10" s="367"/>
      <c r="EKA10" s="367"/>
      <c r="EKC10" s="367"/>
      <c r="EKE10" s="367"/>
      <c r="EKG10" s="367"/>
      <c r="EKI10" s="367"/>
      <c r="EKK10" s="367"/>
      <c r="EKM10" s="367"/>
      <c r="EKO10" s="367"/>
      <c r="EKQ10" s="367"/>
      <c r="EKS10" s="367"/>
      <c r="EKU10" s="367"/>
      <c r="EKW10" s="367"/>
      <c r="EKY10" s="367"/>
      <c r="ELA10" s="367"/>
      <c r="ELC10" s="367"/>
      <c r="ELE10" s="367"/>
      <c r="ELG10" s="367"/>
      <c r="ELI10" s="367"/>
      <c r="ELK10" s="367"/>
      <c r="ELM10" s="367"/>
      <c r="ELO10" s="367"/>
      <c r="ELQ10" s="367"/>
      <c r="ELS10" s="367"/>
      <c r="ELU10" s="367"/>
      <c r="ELW10" s="367"/>
      <c r="ELY10" s="367"/>
      <c r="EMA10" s="367"/>
      <c r="EMC10" s="367"/>
      <c r="EME10" s="367"/>
      <c r="EMG10" s="367"/>
      <c r="EMI10" s="367"/>
      <c r="EMK10" s="367"/>
      <c r="EMM10" s="367"/>
      <c r="EMO10" s="367"/>
      <c r="EMQ10" s="367"/>
      <c r="EMS10" s="367"/>
      <c r="EMU10" s="367"/>
      <c r="EMW10" s="367"/>
      <c r="EMY10" s="367"/>
      <c r="ENA10" s="367"/>
      <c r="ENC10" s="367"/>
      <c r="ENE10" s="367"/>
      <c r="ENG10" s="367"/>
      <c r="ENI10" s="367"/>
      <c r="ENK10" s="367"/>
      <c r="ENM10" s="367"/>
      <c r="ENO10" s="367"/>
      <c r="ENQ10" s="367"/>
      <c r="ENS10" s="367"/>
      <c r="ENU10" s="367"/>
      <c r="ENW10" s="367"/>
      <c r="ENY10" s="367"/>
      <c r="EOA10" s="367"/>
      <c r="EOC10" s="367"/>
      <c r="EOE10" s="367"/>
      <c r="EOG10" s="367"/>
      <c r="EOI10" s="367"/>
      <c r="EOK10" s="367"/>
      <c r="EOM10" s="367"/>
      <c r="EOO10" s="367"/>
      <c r="EOQ10" s="367"/>
      <c r="EOS10" s="367"/>
      <c r="EOU10" s="367"/>
      <c r="EOW10" s="367"/>
      <c r="EOY10" s="367"/>
      <c r="EPA10" s="367"/>
      <c r="EPC10" s="367"/>
      <c r="EPE10" s="367"/>
      <c r="EPG10" s="367"/>
      <c r="EPI10" s="367"/>
      <c r="EPK10" s="367"/>
      <c r="EPM10" s="367"/>
      <c r="EPO10" s="367"/>
      <c r="EPQ10" s="367"/>
      <c r="EPS10" s="367"/>
      <c r="EPU10" s="367"/>
      <c r="EPW10" s="367"/>
      <c r="EPY10" s="367"/>
      <c r="EQA10" s="367"/>
      <c r="EQC10" s="367"/>
      <c r="EQE10" s="367"/>
      <c r="EQG10" s="367"/>
      <c r="EQI10" s="367"/>
      <c r="EQK10" s="367"/>
      <c r="EQM10" s="367"/>
      <c r="EQO10" s="367"/>
      <c r="EQQ10" s="367"/>
      <c r="EQS10" s="367"/>
      <c r="EQU10" s="367"/>
      <c r="EQW10" s="367"/>
      <c r="EQY10" s="367"/>
      <c r="ERA10" s="367"/>
      <c r="ERC10" s="367"/>
      <c r="ERE10" s="367"/>
      <c r="ERG10" s="367"/>
      <c r="ERI10" s="367"/>
      <c r="ERK10" s="367"/>
      <c r="ERM10" s="367"/>
      <c r="ERO10" s="367"/>
      <c r="ERQ10" s="367"/>
      <c r="ERS10" s="367"/>
      <c r="ERU10" s="367"/>
      <c r="ERW10" s="367"/>
      <c r="ERY10" s="367"/>
      <c r="ESA10" s="367"/>
      <c r="ESC10" s="367"/>
      <c r="ESE10" s="367"/>
      <c r="ESG10" s="367"/>
      <c r="ESI10" s="367"/>
      <c r="ESK10" s="367"/>
      <c r="ESM10" s="367"/>
      <c r="ESO10" s="367"/>
      <c r="ESQ10" s="367"/>
      <c r="ESS10" s="367"/>
      <c r="ESU10" s="367"/>
      <c r="ESW10" s="367"/>
      <c r="ESY10" s="367"/>
      <c r="ETA10" s="367"/>
      <c r="ETC10" s="367"/>
      <c r="ETE10" s="367"/>
      <c r="ETG10" s="367"/>
      <c r="ETI10" s="367"/>
      <c r="ETK10" s="367"/>
      <c r="ETM10" s="367"/>
      <c r="ETO10" s="367"/>
      <c r="ETQ10" s="367"/>
      <c r="ETS10" s="367"/>
      <c r="ETU10" s="367"/>
      <c r="ETW10" s="367"/>
      <c r="ETY10" s="367"/>
      <c r="EUA10" s="367"/>
      <c r="EUC10" s="367"/>
      <c r="EUE10" s="367"/>
      <c r="EUG10" s="367"/>
      <c r="EUI10" s="367"/>
      <c r="EUK10" s="367"/>
      <c r="EUM10" s="367"/>
      <c r="EUO10" s="367"/>
      <c r="EUQ10" s="367"/>
      <c r="EUS10" s="367"/>
      <c r="EUU10" s="367"/>
      <c r="EUW10" s="367"/>
      <c r="EUY10" s="367"/>
      <c r="EVA10" s="367"/>
      <c r="EVC10" s="367"/>
      <c r="EVE10" s="367"/>
      <c r="EVG10" s="367"/>
      <c r="EVI10" s="367"/>
      <c r="EVK10" s="367"/>
      <c r="EVM10" s="367"/>
      <c r="EVO10" s="367"/>
      <c r="EVQ10" s="367"/>
      <c r="EVS10" s="367"/>
      <c r="EVU10" s="367"/>
      <c r="EVW10" s="367"/>
      <c r="EVY10" s="367"/>
      <c r="EWA10" s="367"/>
      <c r="EWC10" s="367"/>
      <c r="EWE10" s="367"/>
      <c r="EWG10" s="367"/>
      <c r="EWI10" s="367"/>
      <c r="EWK10" s="367"/>
      <c r="EWM10" s="367"/>
      <c r="EWO10" s="367"/>
      <c r="EWQ10" s="367"/>
      <c r="EWS10" s="367"/>
      <c r="EWU10" s="367"/>
      <c r="EWW10" s="367"/>
      <c r="EWY10" s="367"/>
      <c r="EXA10" s="367"/>
      <c r="EXC10" s="367"/>
      <c r="EXE10" s="367"/>
      <c r="EXG10" s="367"/>
      <c r="EXI10" s="367"/>
      <c r="EXK10" s="367"/>
      <c r="EXM10" s="367"/>
      <c r="EXO10" s="367"/>
      <c r="EXQ10" s="367"/>
      <c r="EXS10" s="367"/>
      <c r="EXU10" s="367"/>
      <c r="EXW10" s="367"/>
      <c r="EXY10" s="367"/>
      <c r="EYA10" s="367"/>
      <c r="EYC10" s="367"/>
      <c r="EYE10" s="367"/>
      <c r="EYG10" s="367"/>
      <c r="EYI10" s="367"/>
      <c r="EYK10" s="367"/>
      <c r="EYM10" s="367"/>
      <c r="EYO10" s="367"/>
      <c r="EYQ10" s="367"/>
      <c r="EYS10" s="367"/>
      <c r="EYU10" s="367"/>
      <c r="EYW10" s="367"/>
      <c r="EYY10" s="367"/>
      <c r="EZA10" s="367"/>
      <c r="EZC10" s="367"/>
      <c r="EZE10" s="367"/>
      <c r="EZG10" s="367"/>
      <c r="EZI10" s="367"/>
      <c r="EZK10" s="367"/>
      <c r="EZM10" s="367"/>
      <c r="EZO10" s="367"/>
      <c r="EZQ10" s="367"/>
      <c r="EZS10" s="367"/>
      <c r="EZU10" s="367"/>
      <c r="EZW10" s="367"/>
      <c r="EZY10" s="367"/>
      <c r="FAA10" s="367"/>
      <c r="FAC10" s="367"/>
      <c r="FAE10" s="367"/>
      <c r="FAG10" s="367"/>
      <c r="FAI10" s="367"/>
      <c r="FAK10" s="367"/>
      <c r="FAM10" s="367"/>
      <c r="FAO10" s="367"/>
      <c r="FAQ10" s="367"/>
      <c r="FAS10" s="367"/>
      <c r="FAU10" s="367"/>
      <c r="FAW10" s="367"/>
      <c r="FAY10" s="367"/>
      <c r="FBA10" s="367"/>
      <c r="FBC10" s="367"/>
      <c r="FBE10" s="367"/>
      <c r="FBG10" s="367"/>
      <c r="FBI10" s="367"/>
      <c r="FBK10" s="367"/>
      <c r="FBM10" s="367"/>
      <c r="FBO10" s="367"/>
      <c r="FBQ10" s="367"/>
      <c r="FBS10" s="367"/>
      <c r="FBU10" s="367"/>
      <c r="FBW10" s="367"/>
      <c r="FBY10" s="367"/>
      <c r="FCA10" s="367"/>
      <c r="FCC10" s="367"/>
      <c r="FCE10" s="367"/>
      <c r="FCG10" s="367"/>
      <c r="FCI10" s="367"/>
      <c r="FCK10" s="367"/>
      <c r="FCM10" s="367"/>
      <c r="FCO10" s="367"/>
      <c r="FCQ10" s="367"/>
      <c r="FCS10" s="367"/>
      <c r="FCU10" s="367"/>
      <c r="FCW10" s="367"/>
      <c r="FCY10" s="367"/>
      <c r="FDA10" s="367"/>
      <c r="FDC10" s="367"/>
      <c r="FDE10" s="367"/>
      <c r="FDG10" s="367"/>
      <c r="FDI10" s="367"/>
      <c r="FDK10" s="367"/>
      <c r="FDM10" s="367"/>
      <c r="FDO10" s="367"/>
      <c r="FDQ10" s="367"/>
      <c r="FDS10" s="367"/>
      <c r="FDU10" s="367"/>
      <c r="FDW10" s="367"/>
      <c r="FDY10" s="367"/>
      <c r="FEA10" s="367"/>
      <c r="FEC10" s="367"/>
      <c r="FEE10" s="367"/>
      <c r="FEG10" s="367"/>
      <c r="FEI10" s="367"/>
      <c r="FEK10" s="367"/>
      <c r="FEM10" s="367"/>
      <c r="FEO10" s="367"/>
      <c r="FEQ10" s="367"/>
      <c r="FES10" s="367"/>
      <c r="FEU10" s="367"/>
      <c r="FEW10" s="367"/>
      <c r="FEY10" s="367"/>
      <c r="FFA10" s="367"/>
      <c r="FFC10" s="367"/>
      <c r="FFE10" s="367"/>
      <c r="FFG10" s="367"/>
      <c r="FFI10" s="367"/>
      <c r="FFK10" s="367"/>
      <c r="FFM10" s="367"/>
      <c r="FFO10" s="367"/>
      <c r="FFQ10" s="367"/>
      <c r="FFS10" s="367"/>
      <c r="FFU10" s="367"/>
      <c r="FFW10" s="367"/>
      <c r="FFY10" s="367"/>
      <c r="FGA10" s="367"/>
      <c r="FGC10" s="367"/>
      <c r="FGE10" s="367"/>
      <c r="FGG10" s="367"/>
      <c r="FGI10" s="367"/>
      <c r="FGK10" s="367"/>
      <c r="FGM10" s="367"/>
      <c r="FGO10" s="367"/>
      <c r="FGQ10" s="367"/>
      <c r="FGS10" s="367"/>
      <c r="FGU10" s="367"/>
      <c r="FGW10" s="367"/>
      <c r="FGY10" s="367"/>
      <c r="FHA10" s="367"/>
      <c r="FHC10" s="367"/>
      <c r="FHE10" s="367"/>
      <c r="FHG10" s="367"/>
      <c r="FHI10" s="367"/>
      <c r="FHK10" s="367"/>
      <c r="FHM10" s="367"/>
      <c r="FHO10" s="367"/>
      <c r="FHQ10" s="367"/>
      <c r="FHS10" s="367"/>
      <c r="FHU10" s="367"/>
      <c r="FHW10" s="367"/>
      <c r="FHY10" s="367"/>
      <c r="FIA10" s="367"/>
      <c r="FIC10" s="367"/>
      <c r="FIE10" s="367"/>
      <c r="FIG10" s="367"/>
      <c r="FII10" s="367"/>
      <c r="FIK10" s="367"/>
      <c r="FIM10" s="367"/>
      <c r="FIO10" s="367"/>
      <c r="FIQ10" s="367"/>
      <c r="FIS10" s="367"/>
      <c r="FIU10" s="367"/>
      <c r="FIW10" s="367"/>
      <c r="FIY10" s="367"/>
      <c r="FJA10" s="367"/>
      <c r="FJC10" s="367"/>
      <c r="FJE10" s="367"/>
      <c r="FJG10" s="367"/>
      <c r="FJI10" s="367"/>
      <c r="FJK10" s="367"/>
      <c r="FJM10" s="367"/>
      <c r="FJO10" s="367"/>
      <c r="FJQ10" s="367"/>
      <c r="FJS10" s="367"/>
      <c r="FJU10" s="367"/>
      <c r="FJW10" s="367"/>
      <c r="FJY10" s="367"/>
      <c r="FKA10" s="367"/>
      <c r="FKC10" s="367"/>
      <c r="FKE10" s="367"/>
      <c r="FKG10" s="367"/>
      <c r="FKI10" s="367"/>
      <c r="FKK10" s="367"/>
      <c r="FKM10" s="367"/>
      <c r="FKO10" s="367"/>
      <c r="FKQ10" s="367"/>
      <c r="FKS10" s="367"/>
      <c r="FKU10" s="367"/>
      <c r="FKW10" s="367"/>
      <c r="FKY10" s="367"/>
      <c r="FLA10" s="367"/>
      <c r="FLC10" s="367"/>
      <c r="FLE10" s="367"/>
      <c r="FLG10" s="367"/>
      <c r="FLI10" s="367"/>
      <c r="FLK10" s="367"/>
      <c r="FLM10" s="367"/>
      <c r="FLO10" s="367"/>
      <c r="FLQ10" s="367"/>
      <c r="FLS10" s="367"/>
      <c r="FLU10" s="367"/>
      <c r="FLW10" s="367"/>
      <c r="FLY10" s="367"/>
      <c r="FMA10" s="367"/>
      <c r="FMC10" s="367"/>
      <c r="FME10" s="367"/>
      <c r="FMG10" s="367"/>
      <c r="FMI10" s="367"/>
      <c r="FMK10" s="367"/>
      <c r="FMM10" s="367"/>
      <c r="FMO10" s="367"/>
      <c r="FMQ10" s="367"/>
      <c r="FMS10" s="367"/>
      <c r="FMU10" s="367"/>
      <c r="FMW10" s="367"/>
      <c r="FMY10" s="367"/>
      <c r="FNA10" s="367"/>
      <c r="FNC10" s="367"/>
      <c r="FNE10" s="367"/>
      <c r="FNG10" s="367"/>
      <c r="FNI10" s="367"/>
      <c r="FNK10" s="367"/>
      <c r="FNM10" s="367"/>
      <c r="FNO10" s="367"/>
      <c r="FNQ10" s="367"/>
      <c r="FNS10" s="367"/>
      <c r="FNU10" s="367"/>
      <c r="FNW10" s="367"/>
      <c r="FNY10" s="367"/>
      <c r="FOA10" s="367"/>
      <c r="FOC10" s="367"/>
      <c r="FOE10" s="367"/>
      <c r="FOG10" s="367"/>
      <c r="FOI10" s="367"/>
      <c r="FOK10" s="367"/>
      <c r="FOM10" s="367"/>
      <c r="FOO10" s="367"/>
      <c r="FOQ10" s="367"/>
      <c r="FOS10" s="367"/>
      <c r="FOU10" s="367"/>
      <c r="FOW10" s="367"/>
      <c r="FOY10" s="367"/>
      <c r="FPA10" s="367"/>
      <c r="FPC10" s="367"/>
      <c r="FPE10" s="367"/>
      <c r="FPG10" s="367"/>
      <c r="FPI10" s="367"/>
      <c r="FPK10" s="367"/>
      <c r="FPM10" s="367"/>
      <c r="FPO10" s="367"/>
      <c r="FPQ10" s="367"/>
      <c r="FPS10" s="367"/>
      <c r="FPU10" s="367"/>
      <c r="FPW10" s="367"/>
      <c r="FPY10" s="367"/>
      <c r="FQA10" s="367"/>
      <c r="FQC10" s="367"/>
      <c r="FQE10" s="367"/>
      <c r="FQG10" s="367"/>
      <c r="FQI10" s="367"/>
      <c r="FQK10" s="367"/>
      <c r="FQM10" s="367"/>
      <c r="FQO10" s="367"/>
      <c r="FQQ10" s="367"/>
      <c r="FQS10" s="367"/>
      <c r="FQU10" s="367"/>
      <c r="FQW10" s="367"/>
      <c r="FQY10" s="367"/>
      <c r="FRA10" s="367"/>
      <c r="FRC10" s="367"/>
      <c r="FRE10" s="367"/>
      <c r="FRG10" s="367"/>
      <c r="FRI10" s="367"/>
      <c r="FRK10" s="367"/>
      <c r="FRM10" s="367"/>
      <c r="FRO10" s="367"/>
      <c r="FRQ10" s="367"/>
      <c r="FRS10" s="367"/>
      <c r="FRU10" s="367"/>
      <c r="FRW10" s="367"/>
      <c r="FRY10" s="367"/>
      <c r="FSA10" s="367"/>
      <c r="FSC10" s="367"/>
      <c r="FSE10" s="367"/>
      <c r="FSG10" s="367"/>
      <c r="FSI10" s="367"/>
      <c r="FSK10" s="367"/>
      <c r="FSM10" s="367"/>
      <c r="FSO10" s="367"/>
      <c r="FSQ10" s="367"/>
      <c r="FSS10" s="367"/>
      <c r="FSU10" s="367"/>
      <c r="FSW10" s="367"/>
      <c r="FSY10" s="367"/>
      <c r="FTA10" s="367"/>
      <c r="FTC10" s="367"/>
      <c r="FTE10" s="367"/>
      <c r="FTG10" s="367"/>
      <c r="FTI10" s="367"/>
      <c r="FTK10" s="367"/>
      <c r="FTM10" s="367"/>
      <c r="FTO10" s="367"/>
      <c r="FTQ10" s="367"/>
      <c r="FTS10" s="367"/>
      <c r="FTU10" s="367"/>
      <c r="FTW10" s="367"/>
      <c r="FTY10" s="367"/>
      <c r="FUA10" s="367"/>
      <c r="FUC10" s="367"/>
      <c r="FUE10" s="367"/>
      <c r="FUG10" s="367"/>
      <c r="FUI10" s="367"/>
      <c r="FUK10" s="367"/>
      <c r="FUM10" s="367"/>
      <c r="FUO10" s="367"/>
      <c r="FUQ10" s="367"/>
      <c r="FUS10" s="367"/>
      <c r="FUU10" s="367"/>
      <c r="FUW10" s="367"/>
      <c r="FUY10" s="367"/>
      <c r="FVA10" s="367"/>
      <c r="FVC10" s="367"/>
      <c r="FVE10" s="367"/>
      <c r="FVG10" s="367"/>
      <c r="FVI10" s="367"/>
      <c r="FVK10" s="367"/>
      <c r="FVM10" s="367"/>
      <c r="FVO10" s="367"/>
      <c r="FVQ10" s="367"/>
      <c r="FVS10" s="367"/>
      <c r="FVU10" s="367"/>
      <c r="FVW10" s="367"/>
      <c r="FVY10" s="367"/>
      <c r="FWA10" s="367"/>
      <c r="FWC10" s="367"/>
      <c r="FWE10" s="367"/>
      <c r="FWG10" s="367"/>
      <c r="FWI10" s="367"/>
      <c r="FWK10" s="367"/>
      <c r="FWM10" s="367"/>
      <c r="FWO10" s="367"/>
      <c r="FWQ10" s="367"/>
      <c r="FWS10" s="367"/>
      <c r="FWU10" s="367"/>
      <c r="FWW10" s="367"/>
      <c r="FWY10" s="367"/>
      <c r="FXA10" s="367"/>
      <c r="FXC10" s="367"/>
      <c r="FXE10" s="367"/>
      <c r="FXG10" s="367"/>
      <c r="FXI10" s="367"/>
      <c r="FXK10" s="367"/>
      <c r="FXM10" s="367"/>
      <c r="FXO10" s="367"/>
      <c r="FXQ10" s="367"/>
      <c r="FXS10" s="367"/>
      <c r="FXU10" s="367"/>
      <c r="FXW10" s="367"/>
      <c r="FXY10" s="367"/>
      <c r="FYA10" s="367"/>
      <c r="FYC10" s="367"/>
      <c r="FYE10" s="367"/>
      <c r="FYG10" s="367"/>
      <c r="FYI10" s="367"/>
      <c r="FYK10" s="367"/>
      <c r="FYM10" s="367"/>
      <c r="FYO10" s="367"/>
      <c r="FYQ10" s="367"/>
      <c r="FYS10" s="367"/>
      <c r="FYU10" s="367"/>
      <c r="FYW10" s="367"/>
      <c r="FYY10" s="367"/>
      <c r="FZA10" s="367"/>
      <c r="FZC10" s="367"/>
      <c r="FZE10" s="367"/>
      <c r="FZG10" s="367"/>
      <c r="FZI10" s="367"/>
      <c r="FZK10" s="367"/>
      <c r="FZM10" s="367"/>
      <c r="FZO10" s="367"/>
      <c r="FZQ10" s="367"/>
      <c r="FZS10" s="367"/>
      <c r="FZU10" s="367"/>
      <c r="FZW10" s="367"/>
      <c r="FZY10" s="367"/>
      <c r="GAA10" s="367"/>
      <c r="GAC10" s="367"/>
      <c r="GAE10" s="367"/>
      <c r="GAG10" s="367"/>
      <c r="GAI10" s="367"/>
      <c r="GAK10" s="367"/>
      <c r="GAM10" s="367"/>
      <c r="GAO10" s="367"/>
      <c r="GAQ10" s="367"/>
      <c r="GAS10" s="367"/>
      <c r="GAU10" s="367"/>
      <c r="GAW10" s="367"/>
      <c r="GAY10" s="367"/>
      <c r="GBA10" s="367"/>
      <c r="GBC10" s="367"/>
      <c r="GBE10" s="367"/>
      <c r="GBG10" s="367"/>
      <c r="GBI10" s="367"/>
      <c r="GBK10" s="367"/>
      <c r="GBM10" s="367"/>
      <c r="GBO10" s="367"/>
      <c r="GBQ10" s="367"/>
      <c r="GBS10" s="367"/>
      <c r="GBU10" s="367"/>
      <c r="GBW10" s="367"/>
      <c r="GBY10" s="367"/>
      <c r="GCA10" s="367"/>
      <c r="GCC10" s="367"/>
      <c r="GCE10" s="367"/>
      <c r="GCG10" s="367"/>
      <c r="GCI10" s="367"/>
      <c r="GCK10" s="367"/>
      <c r="GCM10" s="367"/>
      <c r="GCO10" s="367"/>
      <c r="GCQ10" s="367"/>
      <c r="GCS10" s="367"/>
      <c r="GCU10" s="367"/>
      <c r="GCW10" s="367"/>
      <c r="GCY10" s="367"/>
      <c r="GDA10" s="367"/>
      <c r="GDC10" s="367"/>
      <c r="GDE10" s="367"/>
      <c r="GDG10" s="367"/>
      <c r="GDI10" s="367"/>
      <c r="GDK10" s="367"/>
      <c r="GDM10" s="367"/>
      <c r="GDO10" s="367"/>
      <c r="GDQ10" s="367"/>
      <c r="GDS10" s="367"/>
      <c r="GDU10" s="367"/>
      <c r="GDW10" s="367"/>
      <c r="GDY10" s="367"/>
      <c r="GEA10" s="367"/>
      <c r="GEC10" s="367"/>
      <c r="GEE10" s="367"/>
      <c r="GEG10" s="367"/>
      <c r="GEI10" s="367"/>
      <c r="GEK10" s="367"/>
      <c r="GEM10" s="367"/>
      <c r="GEO10" s="367"/>
      <c r="GEQ10" s="367"/>
      <c r="GES10" s="367"/>
      <c r="GEU10" s="367"/>
      <c r="GEW10" s="367"/>
      <c r="GEY10" s="367"/>
      <c r="GFA10" s="367"/>
      <c r="GFC10" s="367"/>
      <c r="GFE10" s="367"/>
      <c r="GFG10" s="367"/>
      <c r="GFI10" s="367"/>
      <c r="GFK10" s="367"/>
      <c r="GFM10" s="367"/>
      <c r="GFO10" s="367"/>
      <c r="GFQ10" s="367"/>
      <c r="GFS10" s="367"/>
      <c r="GFU10" s="367"/>
      <c r="GFW10" s="367"/>
      <c r="GFY10" s="367"/>
      <c r="GGA10" s="367"/>
      <c r="GGC10" s="367"/>
      <c r="GGE10" s="367"/>
      <c r="GGG10" s="367"/>
      <c r="GGI10" s="367"/>
      <c r="GGK10" s="367"/>
      <c r="GGM10" s="367"/>
      <c r="GGO10" s="367"/>
      <c r="GGQ10" s="367"/>
      <c r="GGS10" s="367"/>
      <c r="GGU10" s="367"/>
      <c r="GGW10" s="367"/>
      <c r="GGY10" s="367"/>
      <c r="GHA10" s="367"/>
      <c r="GHC10" s="367"/>
      <c r="GHE10" s="367"/>
      <c r="GHG10" s="367"/>
      <c r="GHI10" s="367"/>
      <c r="GHK10" s="367"/>
      <c r="GHM10" s="367"/>
      <c r="GHO10" s="367"/>
      <c r="GHQ10" s="367"/>
      <c r="GHS10" s="367"/>
      <c r="GHU10" s="367"/>
      <c r="GHW10" s="367"/>
      <c r="GHY10" s="367"/>
      <c r="GIA10" s="367"/>
      <c r="GIC10" s="367"/>
      <c r="GIE10" s="367"/>
      <c r="GIG10" s="367"/>
      <c r="GII10" s="367"/>
      <c r="GIK10" s="367"/>
      <c r="GIM10" s="367"/>
      <c r="GIO10" s="367"/>
      <c r="GIQ10" s="367"/>
      <c r="GIS10" s="367"/>
      <c r="GIU10" s="367"/>
      <c r="GIW10" s="367"/>
      <c r="GIY10" s="367"/>
      <c r="GJA10" s="367"/>
      <c r="GJC10" s="367"/>
      <c r="GJE10" s="367"/>
      <c r="GJG10" s="367"/>
      <c r="GJI10" s="367"/>
      <c r="GJK10" s="367"/>
      <c r="GJM10" s="367"/>
      <c r="GJO10" s="367"/>
      <c r="GJQ10" s="367"/>
      <c r="GJS10" s="367"/>
      <c r="GJU10" s="367"/>
      <c r="GJW10" s="367"/>
      <c r="GJY10" s="367"/>
      <c r="GKA10" s="367"/>
      <c r="GKC10" s="367"/>
      <c r="GKE10" s="367"/>
      <c r="GKG10" s="367"/>
      <c r="GKI10" s="367"/>
      <c r="GKK10" s="367"/>
      <c r="GKM10" s="367"/>
      <c r="GKO10" s="367"/>
      <c r="GKQ10" s="367"/>
      <c r="GKS10" s="367"/>
      <c r="GKU10" s="367"/>
      <c r="GKW10" s="367"/>
      <c r="GKY10" s="367"/>
      <c r="GLA10" s="367"/>
      <c r="GLC10" s="367"/>
      <c r="GLE10" s="367"/>
      <c r="GLG10" s="367"/>
      <c r="GLI10" s="367"/>
      <c r="GLK10" s="367"/>
      <c r="GLM10" s="367"/>
      <c r="GLO10" s="367"/>
      <c r="GLQ10" s="367"/>
      <c r="GLS10" s="367"/>
      <c r="GLU10" s="367"/>
      <c r="GLW10" s="367"/>
      <c r="GLY10" s="367"/>
      <c r="GMA10" s="367"/>
      <c r="GMC10" s="367"/>
      <c r="GME10" s="367"/>
      <c r="GMG10" s="367"/>
      <c r="GMI10" s="367"/>
      <c r="GMK10" s="367"/>
      <c r="GMM10" s="367"/>
      <c r="GMO10" s="367"/>
      <c r="GMQ10" s="367"/>
      <c r="GMS10" s="367"/>
      <c r="GMU10" s="367"/>
      <c r="GMW10" s="367"/>
      <c r="GMY10" s="367"/>
      <c r="GNA10" s="367"/>
      <c r="GNC10" s="367"/>
      <c r="GNE10" s="367"/>
      <c r="GNG10" s="367"/>
      <c r="GNI10" s="367"/>
      <c r="GNK10" s="367"/>
      <c r="GNM10" s="367"/>
      <c r="GNO10" s="367"/>
      <c r="GNQ10" s="367"/>
      <c r="GNS10" s="367"/>
      <c r="GNU10" s="367"/>
      <c r="GNW10" s="367"/>
      <c r="GNY10" s="367"/>
      <c r="GOA10" s="367"/>
      <c r="GOC10" s="367"/>
      <c r="GOE10" s="367"/>
      <c r="GOG10" s="367"/>
      <c r="GOI10" s="367"/>
      <c r="GOK10" s="367"/>
      <c r="GOM10" s="367"/>
      <c r="GOO10" s="367"/>
      <c r="GOQ10" s="367"/>
      <c r="GOS10" s="367"/>
      <c r="GOU10" s="367"/>
      <c r="GOW10" s="367"/>
      <c r="GOY10" s="367"/>
      <c r="GPA10" s="367"/>
      <c r="GPC10" s="367"/>
      <c r="GPE10" s="367"/>
      <c r="GPG10" s="367"/>
      <c r="GPI10" s="367"/>
      <c r="GPK10" s="367"/>
      <c r="GPM10" s="367"/>
      <c r="GPO10" s="367"/>
      <c r="GPQ10" s="367"/>
      <c r="GPS10" s="367"/>
      <c r="GPU10" s="367"/>
      <c r="GPW10" s="367"/>
      <c r="GPY10" s="367"/>
      <c r="GQA10" s="367"/>
      <c r="GQC10" s="367"/>
      <c r="GQE10" s="367"/>
      <c r="GQG10" s="367"/>
      <c r="GQI10" s="367"/>
      <c r="GQK10" s="367"/>
      <c r="GQM10" s="367"/>
      <c r="GQO10" s="367"/>
      <c r="GQQ10" s="367"/>
      <c r="GQS10" s="367"/>
      <c r="GQU10" s="367"/>
      <c r="GQW10" s="367"/>
      <c r="GQY10" s="367"/>
      <c r="GRA10" s="367"/>
      <c r="GRC10" s="367"/>
      <c r="GRE10" s="367"/>
      <c r="GRG10" s="367"/>
      <c r="GRI10" s="367"/>
      <c r="GRK10" s="367"/>
      <c r="GRM10" s="367"/>
      <c r="GRO10" s="367"/>
      <c r="GRQ10" s="367"/>
      <c r="GRS10" s="367"/>
      <c r="GRU10" s="367"/>
      <c r="GRW10" s="367"/>
      <c r="GRY10" s="367"/>
      <c r="GSA10" s="367"/>
      <c r="GSC10" s="367"/>
      <c r="GSE10" s="367"/>
      <c r="GSG10" s="367"/>
      <c r="GSI10" s="367"/>
      <c r="GSK10" s="367"/>
      <c r="GSM10" s="367"/>
      <c r="GSO10" s="367"/>
      <c r="GSQ10" s="367"/>
      <c r="GSS10" s="367"/>
      <c r="GSU10" s="367"/>
      <c r="GSW10" s="367"/>
      <c r="GSY10" s="367"/>
      <c r="GTA10" s="367"/>
      <c r="GTC10" s="367"/>
      <c r="GTE10" s="367"/>
      <c r="GTG10" s="367"/>
      <c r="GTI10" s="367"/>
      <c r="GTK10" s="367"/>
      <c r="GTM10" s="367"/>
      <c r="GTO10" s="367"/>
      <c r="GTQ10" s="367"/>
      <c r="GTS10" s="367"/>
      <c r="GTU10" s="367"/>
      <c r="GTW10" s="367"/>
      <c r="GTY10" s="367"/>
      <c r="GUA10" s="367"/>
      <c r="GUC10" s="367"/>
      <c r="GUE10" s="367"/>
      <c r="GUG10" s="367"/>
      <c r="GUI10" s="367"/>
      <c r="GUK10" s="367"/>
      <c r="GUM10" s="367"/>
      <c r="GUO10" s="367"/>
      <c r="GUQ10" s="367"/>
      <c r="GUS10" s="367"/>
      <c r="GUU10" s="367"/>
      <c r="GUW10" s="367"/>
      <c r="GUY10" s="367"/>
      <c r="GVA10" s="367"/>
      <c r="GVC10" s="367"/>
      <c r="GVE10" s="367"/>
      <c r="GVG10" s="367"/>
      <c r="GVI10" s="367"/>
      <c r="GVK10" s="367"/>
      <c r="GVM10" s="367"/>
      <c r="GVO10" s="367"/>
      <c r="GVQ10" s="367"/>
      <c r="GVS10" s="367"/>
      <c r="GVU10" s="367"/>
      <c r="GVW10" s="367"/>
      <c r="GVY10" s="367"/>
      <c r="GWA10" s="367"/>
      <c r="GWC10" s="367"/>
      <c r="GWE10" s="367"/>
      <c r="GWG10" s="367"/>
      <c r="GWI10" s="367"/>
      <c r="GWK10" s="367"/>
      <c r="GWM10" s="367"/>
      <c r="GWO10" s="367"/>
      <c r="GWQ10" s="367"/>
      <c r="GWS10" s="367"/>
      <c r="GWU10" s="367"/>
      <c r="GWW10" s="367"/>
      <c r="GWY10" s="367"/>
      <c r="GXA10" s="367"/>
      <c r="GXC10" s="367"/>
      <c r="GXE10" s="367"/>
      <c r="GXG10" s="367"/>
      <c r="GXI10" s="367"/>
      <c r="GXK10" s="367"/>
      <c r="GXM10" s="367"/>
      <c r="GXO10" s="367"/>
      <c r="GXQ10" s="367"/>
      <c r="GXS10" s="367"/>
      <c r="GXU10" s="367"/>
      <c r="GXW10" s="367"/>
      <c r="GXY10" s="367"/>
      <c r="GYA10" s="367"/>
      <c r="GYC10" s="367"/>
      <c r="GYE10" s="367"/>
      <c r="GYG10" s="367"/>
      <c r="GYI10" s="367"/>
      <c r="GYK10" s="367"/>
      <c r="GYM10" s="367"/>
      <c r="GYO10" s="367"/>
      <c r="GYQ10" s="367"/>
      <c r="GYS10" s="367"/>
      <c r="GYU10" s="367"/>
      <c r="GYW10" s="367"/>
      <c r="GYY10" s="367"/>
      <c r="GZA10" s="367"/>
      <c r="GZC10" s="367"/>
      <c r="GZE10" s="367"/>
      <c r="GZG10" s="367"/>
      <c r="GZI10" s="367"/>
      <c r="GZK10" s="367"/>
      <c r="GZM10" s="367"/>
      <c r="GZO10" s="367"/>
      <c r="GZQ10" s="367"/>
      <c r="GZS10" s="367"/>
      <c r="GZU10" s="367"/>
      <c r="GZW10" s="367"/>
      <c r="GZY10" s="367"/>
      <c r="HAA10" s="367"/>
      <c r="HAC10" s="367"/>
      <c r="HAE10" s="367"/>
      <c r="HAG10" s="367"/>
      <c r="HAI10" s="367"/>
      <c r="HAK10" s="367"/>
      <c r="HAM10" s="367"/>
      <c r="HAO10" s="367"/>
      <c r="HAQ10" s="367"/>
      <c r="HAS10" s="367"/>
      <c r="HAU10" s="367"/>
      <c r="HAW10" s="367"/>
      <c r="HAY10" s="367"/>
      <c r="HBA10" s="367"/>
      <c r="HBC10" s="367"/>
      <c r="HBE10" s="367"/>
      <c r="HBG10" s="367"/>
      <c r="HBI10" s="367"/>
      <c r="HBK10" s="367"/>
      <c r="HBM10" s="367"/>
      <c r="HBO10" s="367"/>
      <c r="HBQ10" s="367"/>
      <c r="HBS10" s="367"/>
      <c r="HBU10" s="367"/>
      <c r="HBW10" s="367"/>
      <c r="HBY10" s="367"/>
      <c r="HCA10" s="367"/>
      <c r="HCC10" s="367"/>
      <c r="HCE10" s="367"/>
      <c r="HCG10" s="367"/>
      <c r="HCI10" s="367"/>
      <c r="HCK10" s="367"/>
      <c r="HCM10" s="367"/>
      <c r="HCO10" s="367"/>
      <c r="HCQ10" s="367"/>
      <c r="HCS10" s="367"/>
      <c r="HCU10" s="367"/>
      <c r="HCW10" s="367"/>
      <c r="HCY10" s="367"/>
      <c r="HDA10" s="367"/>
      <c r="HDC10" s="367"/>
      <c r="HDE10" s="367"/>
      <c r="HDG10" s="367"/>
      <c r="HDI10" s="367"/>
      <c r="HDK10" s="367"/>
      <c r="HDM10" s="367"/>
      <c r="HDO10" s="367"/>
      <c r="HDQ10" s="367"/>
      <c r="HDS10" s="367"/>
      <c r="HDU10" s="367"/>
      <c r="HDW10" s="367"/>
      <c r="HDY10" s="367"/>
      <c r="HEA10" s="367"/>
      <c r="HEC10" s="367"/>
      <c r="HEE10" s="367"/>
      <c r="HEG10" s="367"/>
      <c r="HEI10" s="367"/>
      <c r="HEK10" s="367"/>
      <c r="HEM10" s="367"/>
      <c r="HEO10" s="367"/>
      <c r="HEQ10" s="367"/>
      <c r="HES10" s="367"/>
      <c r="HEU10" s="367"/>
      <c r="HEW10" s="367"/>
      <c r="HEY10" s="367"/>
      <c r="HFA10" s="367"/>
      <c r="HFC10" s="367"/>
      <c r="HFE10" s="367"/>
      <c r="HFG10" s="367"/>
      <c r="HFI10" s="367"/>
      <c r="HFK10" s="367"/>
      <c r="HFM10" s="367"/>
      <c r="HFO10" s="367"/>
      <c r="HFQ10" s="367"/>
      <c r="HFS10" s="367"/>
      <c r="HFU10" s="367"/>
      <c r="HFW10" s="367"/>
      <c r="HFY10" s="367"/>
      <c r="HGA10" s="367"/>
      <c r="HGC10" s="367"/>
      <c r="HGE10" s="367"/>
      <c r="HGG10" s="367"/>
      <c r="HGI10" s="367"/>
      <c r="HGK10" s="367"/>
      <c r="HGM10" s="367"/>
      <c r="HGO10" s="367"/>
      <c r="HGQ10" s="367"/>
      <c r="HGS10" s="367"/>
      <c r="HGU10" s="367"/>
      <c r="HGW10" s="367"/>
      <c r="HGY10" s="367"/>
      <c r="HHA10" s="367"/>
      <c r="HHC10" s="367"/>
      <c r="HHE10" s="367"/>
      <c r="HHG10" s="367"/>
      <c r="HHI10" s="367"/>
      <c r="HHK10" s="367"/>
      <c r="HHM10" s="367"/>
      <c r="HHO10" s="367"/>
      <c r="HHQ10" s="367"/>
      <c r="HHS10" s="367"/>
      <c r="HHU10" s="367"/>
      <c r="HHW10" s="367"/>
      <c r="HHY10" s="367"/>
      <c r="HIA10" s="367"/>
      <c r="HIC10" s="367"/>
      <c r="HIE10" s="367"/>
      <c r="HIG10" s="367"/>
      <c r="HII10" s="367"/>
      <c r="HIK10" s="367"/>
      <c r="HIM10" s="367"/>
      <c r="HIO10" s="367"/>
      <c r="HIQ10" s="367"/>
      <c r="HIS10" s="367"/>
      <c r="HIU10" s="367"/>
      <c r="HIW10" s="367"/>
      <c r="HIY10" s="367"/>
      <c r="HJA10" s="367"/>
      <c r="HJC10" s="367"/>
      <c r="HJE10" s="367"/>
      <c r="HJG10" s="367"/>
      <c r="HJI10" s="367"/>
      <c r="HJK10" s="367"/>
      <c r="HJM10" s="367"/>
      <c r="HJO10" s="367"/>
      <c r="HJQ10" s="367"/>
      <c r="HJS10" s="367"/>
      <c r="HJU10" s="367"/>
      <c r="HJW10" s="367"/>
      <c r="HJY10" s="367"/>
      <c r="HKA10" s="367"/>
      <c r="HKC10" s="367"/>
      <c r="HKE10" s="367"/>
      <c r="HKG10" s="367"/>
      <c r="HKI10" s="367"/>
      <c r="HKK10" s="367"/>
      <c r="HKM10" s="367"/>
      <c r="HKO10" s="367"/>
      <c r="HKQ10" s="367"/>
      <c r="HKS10" s="367"/>
      <c r="HKU10" s="367"/>
      <c r="HKW10" s="367"/>
      <c r="HKY10" s="367"/>
      <c r="HLA10" s="367"/>
      <c r="HLC10" s="367"/>
      <c r="HLE10" s="367"/>
      <c r="HLG10" s="367"/>
      <c r="HLI10" s="367"/>
      <c r="HLK10" s="367"/>
      <c r="HLM10" s="367"/>
      <c r="HLO10" s="367"/>
      <c r="HLQ10" s="367"/>
      <c r="HLS10" s="367"/>
      <c r="HLU10" s="367"/>
      <c r="HLW10" s="367"/>
      <c r="HLY10" s="367"/>
      <c r="HMA10" s="367"/>
      <c r="HMC10" s="367"/>
      <c r="HME10" s="367"/>
      <c r="HMG10" s="367"/>
      <c r="HMI10" s="367"/>
      <c r="HMK10" s="367"/>
      <c r="HMM10" s="367"/>
      <c r="HMO10" s="367"/>
      <c r="HMQ10" s="367"/>
      <c r="HMS10" s="367"/>
      <c r="HMU10" s="367"/>
      <c r="HMW10" s="367"/>
      <c r="HMY10" s="367"/>
      <c r="HNA10" s="367"/>
      <c r="HNC10" s="367"/>
      <c r="HNE10" s="367"/>
      <c r="HNG10" s="367"/>
      <c r="HNI10" s="367"/>
      <c r="HNK10" s="367"/>
      <c r="HNM10" s="367"/>
      <c r="HNO10" s="367"/>
      <c r="HNQ10" s="367"/>
      <c r="HNS10" s="367"/>
      <c r="HNU10" s="367"/>
      <c r="HNW10" s="367"/>
      <c r="HNY10" s="367"/>
      <c r="HOA10" s="367"/>
      <c r="HOC10" s="367"/>
      <c r="HOE10" s="367"/>
      <c r="HOG10" s="367"/>
      <c r="HOI10" s="367"/>
      <c r="HOK10" s="367"/>
      <c r="HOM10" s="367"/>
      <c r="HOO10" s="367"/>
      <c r="HOQ10" s="367"/>
      <c r="HOS10" s="367"/>
      <c r="HOU10" s="367"/>
      <c r="HOW10" s="367"/>
      <c r="HOY10" s="367"/>
      <c r="HPA10" s="367"/>
      <c r="HPC10" s="367"/>
      <c r="HPE10" s="367"/>
      <c r="HPG10" s="367"/>
      <c r="HPI10" s="367"/>
      <c r="HPK10" s="367"/>
      <c r="HPM10" s="367"/>
      <c r="HPO10" s="367"/>
      <c r="HPQ10" s="367"/>
      <c r="HPS10" s="367"/>
      <c r="HPU10" s="367"/>
      <c r="HPW10" s="367"/>
      <c r="HPY10" s="367"/>
      <c r="HQA10" s="367"/>
      <c r="HQC10" s="367"/>
      <c r="HQE10" s="367"/>
      <c r="HQG10" s="367"/>
      <c r="HQI10" s="367"/>
      <c r="HQK10" s="367"/>
      <c r="HQM10" s="367"/>
      <c r="HQO10" s="367"/>
      <c r="HQQ10" s="367"/>
      <c r="HQS10" s="367"/>
      <c r="HQU10" s="367"/>
      <c r="HQW10" s="367"/>
      <c r="HQY10" s="367"/>
      <c r="HRA10" s="367"/>
      <c r="HRC10" s="367"/>
      <c r="HRE10" s="367"/>
      <c r="HRG10" s="367"/>
      <c r="HRI10" s="367"/>
      <c r="HRK10" s="367"/>
      <c r="HRM10" s="367"/>
      <c r="HRO10" s="367"/>
      <c r="HRQ10" s="367"/>
      <c r="HRS10" s="367"/>
      <c r="HRU10" s="367"/>
      <c r="HRW10" s="367"/>
      <c r="HRY10" s="367"/>
      <c r="HSA10" s="367"/>
      <c r="HSC10" s="367"/>
      <c r="HSE10" s="367"/>
      <c r="HSG10" s="367"/>
      <c r="HSI10" s="367"/>
      <c r="HSK10" s="367"/>
      <c r="HSM10" s="367"/>
      <c r="HSO10" s="367"/>
      <c r="HSQ10" s="367"/>
      <c r="HSS10" s="367"/>
      <c r="HSU10" s="367"/>
      <c r="HSW10" s="367"/>
      <c r="HSY10" s="367"/>
      <c r="HTA10" s="367"/>
      <c r="HTC10" s="367"/>
      <c r="HTE10" s="367"/>
      <c r="HTG10" s="367"/>
      <c r="HTI10" s="367"/>
      <c r="HTK10" s="367"/>
      <c r="HTM10" s="367"/>
      <c r="HTO10" s="367"/>
      <c r="HTQ10" s="367"/>
      <c r="HTS10" s="367"/>
      <c r="HTU10" s="367"/>
      <c r="HTW10" s="367"/>
      <c r="HTY10" s="367"/>
      <c r="HUA10" s="367"/>
      <c r="HUC10" s="367"/>
      <c r="HUE10" s="367"/>
      <c r="HUG10" s="367"/>
      <c r="HUI10" s="367"/>
      <c r="HUK10" s="367"/>
      <c r="HUM10" s="367"/>
      <c r="HUO10" s="367"/>
      <c r="HUQ10" s="367"/>
      <c r="HUS10" s="367"/>
      <c r="HUU10" s="367"/>
      <c r="HUW10" s="367"/>
      <c r="HUY10" s="367"/>
      <c r="HVA10" s="367"/>
      <c r="HVC10" s="367"/>
      <c r="HVE10" s="367"/>
      <c r="HVG10" s="367"/>
      <c r="HVI10" s="367"/>
      <c r="HVK10" s="367"/>
      <c r="HVM10" s="367"/>
      <c r="HVO10" s="367"/>
      <c r="HVQ10" s="367"/>
      <c r="HVS10" s="367"/>
      <c r="HVU10" s="367"/>
      <c r="HVW10" s="367"/>
      <c r="HVY10" s="367"/>
      <c r="HWA10" s="367"/>
      <c r="HWC10" s="367"/>
      <c r="HWE10" s="367"/>
      <c r="HWG10" s="367"/>
      <c r="HWI10" s="367"/>
      <c r="HWK10" s="367"/>
      <c r="HWM10" s="367"/>
      <c r="HWO10" s="367"/>
      <c r="HWQ10" s="367"/>
      <c r="HWS10" s="367"/>
      <c r="HWU10" s="367"/>
      <c r="HWW10" s="367"/>
      <c r="HWY10" s="367"/>
      <c r="HXA10" s="367"/>
      <c r="HXC10" s="367"/>
      <c r="HXE10" s="367"/>
      <c r="HXG10" s="367"/>
      <c r="HXI10" s="367"/>
      <c r="HXK10" s="367"/>
      <c r="HXM10" s="367"/>
      <c r="HXO10" s="367"/>
      <c r="HXQ10" s="367"/>
      <c r="HXS10" s="367"/>
      <c r="HXU10" s="367"/>
      <c r="HXW10" s="367"/>
      <c r="HXY10" s="367"/>
      <c r="HYA10" s="367"/>
      <c r="HYC10" s="367"/>
      <c r="HYE10" s="367"/>
      <c r="HYG10" s="367"/>
      <c r="HYI10" s="367"/>
      <c r="HYK10" s="367"/>
      <c r="HYM10" s="367"/>
      <c r="HYO10" s="367"/>
      <c r="HYQ10" s="367"/>
      <c r="HYS10" s="367"/>
      <c r="HYU10" s="367"/>
      <c r="HYW10" s="367"/>
      <c r="HYY10" s="367"/>
      <c r="HZA10" s="367"/>
      <c r="HZC10" s="367"/>
      <c r="HZE10" s="367"/>
      <c r="HZG10" s="367"/>
      <c r="HZI10" s="367"/>
      <c r="HZK10" s="367"/>
      <c r="HZM10" s="367"/>
      <c r="HZO10" s="367"/>
      <c r="HZQ10" s="367"/>
      <c r="HZS10" s="367"/>
      <c r="HZU10" s="367"/>
      <c r="HZW10" s="367"/>
      <c r="HZY10" s="367"/>
      <c r="IAA10" s="367"/>
      <c r="IAC10" s="367"/>
      <c r="IAE10" s="367"/>
      <c r="IAG10" s="367"/>
      <c r="IAI10" s="367"/>
      <c r="IAK10" s="367"/>
      <c r="IAM10" s="367"/>
      <c r="IAO10" s="367"/>
      <c r="IAQ10" s="367"/>
      <c r="IAS10" s="367"/>
      <c r="IAU10" s="367"/>
      <c r="IAW10" s="367"/>
      <c r="IAY10" s="367"/>
      <c r="IBA10" s="367"/>
      <c r="IBC10" s="367"/>
      <c r="IBE10" s="367"/>
      <c r="IBG10" s="367"/>
      <c r="IBI10" s="367"/>
      <c r="IBK10" s="367"/>
      <c r="IBM10" s="367"/>
      <c r="IBO10" s="367"/>
      <c r="IBQ10" s="367"/>
      <c r="IBS10" s="367"/>
      <c r="IBU10" s="367"/>
      <c r="IBW10" s="367"/>
      <c r="IBY10" s="367"/>
      <c r="ICA10" s="367"/>
      <c r="ICC10" s="367"/>
      <c r="ICE10" s="367"/>
      <c r="ICG10" s="367"/>
      <c r="ICI10" s="367"/>
      <c r="ICK10" s="367"/>
      <c r="ICM10" s="367"/>
      <c r="ICO10" s="367"/>
      <c r="ICQ10" s="367"/>
      <c r="ICS10" s="367"/>
      <c r="ICU10" s="367"/>
      <c r="ICW10" s="367"/>
      <c r="ICY10" s="367"/>
      <c r="IDA10" s="367"/>
      <c r="IDC10" s="367"/>
      <c r="IDE10" s="367"/>
      <c r="IDG10" s="367"/>
      <c r="IDI10" s="367"/>
      <c r="IDK10" s="367"/>
      <c r="IDM10" s="367"/>
      <c r="IDO10" s="367"/>
      <c r="IDQ10" s="367"/>
      <c r="IDS10" s="367"/>
      <c r="IDU10" s="367"/>
      <c r="IDW10" s="367"/>
      <c r="IDY10" s="367"/>
      <c r="IEA10" s="367"/>
      <c r="IEC10" s="367"/>
      <c r="IEE10" s="367"/>
      <c r="IEG10" s="367"/>
      <c r="IEI10" s="367"/>
      <c r="IEK10" s="367"/>
      <c r="IEM10" s="367"/>
      <c r="IEO10" s="367"/>
      <c r="IEQ10" s="367"/>
      <c r="IES10" s="367"/>
      <c r="IEU10" s="367"/>
      <c r="IEW10" s="367"/>
      <c r="IEY10" s="367"/>
      <c r="IFA10" s="367"/>
      <c r="IFC10" s="367"/>
      <c r="IFE10" s="367"/>
      <c r="IFG10" s="367"/>
      <c r="IFI10" s="367"/>
      <c r="IFK10" s="367"/>
      <c r="IFM10" s="367"/>
      <c r="IFO10" s="367"/>
      <c r="IFQ10" s="367"/>
      <c r="IFS10" s="367"/>
      <c r="IFU10" s="367"/>
      <c r="IFW10" s="367"/>
      <c r="IFY10" s="367"/>
      <c r="IGA10" s="367"/>
      <c r="IGC10" s="367"/>
      <c r="IGE10" s="367"/>
      <c r="IGG10" s="367"/>
      <c r="IGI10" s="367"/>
      <c r="IGK10" s="367"/>
      <c r="IGM10" s="367"/>
      <c r="IGO10" s="367"/>
      <c r="IGQ10" s="367"/>
      <c r="IGS10" s="367"/>
      <c r="IGU10" s="367"/>
      <c r="IGW10" s="367"/>
      <c r="IGY10" s="367"/>
      <c r="IHA10" s="367"/>
      <c r="IHC10" s="367"/>
      <c r="IHE10" s="367"/>
      <c r="IHG10" s="367"/>
      <c r="IHI10" s="367"/>
      <c r="IHK10" s="367"/>
      <c r="IHM10" s="367"/>
      <c r="IHO10" s="367"/>
      <c r="IHQ10" s="367"/>
      <c r="IHS10" s="367"/>
      <c r="IHU10" s="367"/>
      <c r="IHW10" s="367"/>
      <c r="IHY10" s="367"/>
      <c r="IIA10" s="367"/>
      <c r="IIC10" s="367"/>
      <c r="IIE10" s="367"/>
      <c r="IIG10" s="367"/>
      <c r="III10" s="367"/>
      <c r="IIK10" s="367"/>
      <c r="IIM10" s="367"/>
      <c r="IIO10" s="367"/>
      <c r="IIQ10" s="367"/>
      <c r="IIS10" s="367"/>
      <c r="IIU10" s="367"/>
      <c r="IIW10" s="367"/>
      <c r="IIY10" s="367"/>
      <c r="IJA10" s="367"/>
      <c r="IJC10" s="367"/>
      <c r="IJE10" s="367"/>
      <c r="IJG10" s="367"/>
      <c r="IJI10" s="367"/>
      <c r="IJK10" s="367"/>
      <c r="IJM10" s="367"/>
      <c r="IJO10" s="367"/>
      <c r="IJQ10" s="367"/>
      <c r="IJS10" s="367"/>
      <c r="IJU10" s="367"/>
      <c r="IJW10" s="367"/>
      <c r="IJY10" s="367"/>
      <c r="IKA10" s="367"/>
      <c r="IKC10" s="367"/>
      <c r="IKE10" s="367"/>
      <c r="IKG10" s="367"/>
      <c r="IKI10" s="367"/>
      <c r="IKK10" s="367"/>
      <c r="IKM10" s="367"/>
      <c r="IKO10" s="367"/>
      <c r="IKQ10" s="367"/>
      <c r="IKS10" s="367"/>
      <c r="IKU10" s="367"/>
      <c r="IKW10" s="367"/>
      <c r="IKY10" s="367"/>
      <c r="ILA10" s="367"/>
      <c r="ILC10" s="367"/>
      <c r="ILE10" s="367"/>
      <c r="ILG10" s="367"/>
      <c r="ILI10" s="367"/>
      <c r="ILK10" s="367"/>
      <c r="ILM10" s="367"/>
      <c r="ILO10" s="367"/>
      <c r="ILQ10" s="367"/>
      <c r="ILS10" s="367"/>
      <c r="ILU10" s="367"/>
      <c r="ILW10" s="367"/>
      <c r="ILY10" s="367"/>
      <c r="IMA10" s="367"/>
      <c r="IMC10" s="367"/>
      <c r="IME10" s="367"/>
      <c r="IMG10" s="367"/>
      <c r="IMI10" s="367"/>
      <c r="IMK10" s="367"/>
      <c r="IMM10" s="367"/>
      <c r="IMO10" s="367"/>
      <c r="IMQ10" s="367"/>
      <c r="IMS10" s="367"/>
      <c r="IMU10" s="367"/>
      <c r="IMW10" s="367"/>
      <c r="IMY10" s="367"/>
      <c r="INA10" s="367"/>
      <c r="INC10" s="367"/>
      <c r="INE10" s="367"/>
      <c r="ING10" s="367"/>
      <c r="INI10" s="367"/>
      <c r="INK10" s="367"/>
      <c r="INM10" s="367"/>
      <c r="INO10" s="367"/>
      <c r="INQ10" s="367"/>
      <c r="INS10" s="367"/>
      <c r="INU10" s="367"/>
      <c r="INW10" s="367"/>
      <c r="INY10" s="367"/>
      <c r="IOA10" s="367"/>
      <c r="IOC10" s="367"/>
      <c r="IOE10" s="367"/>
      <c r="IOG10" s="367"/>
      <c r="IOI10" s="367"/>
      <c r="IOK10" s="367"/>
      <c r="IOM10" s="367"/>
      <c r="IOO10" s="367"/>
      <c r="IOQ10" s="367"/>
      <c r="IOS10" s="367"/>
      <c r="IOU10" s="367"/>
      <c r="IOW10" s="367"/>
      <c r="IOY10" s="367"/>
      <c r="IPA10" s="367"/>
      <c r="IPC10" s="367"/>
      <c r="IPE10" s="367"/>
      <c r="IPG10" s="367"/>
      <c r="IPI10" s="367"/>
      <c r="IPK10" s="367"/>
      <c r="IPM10" s="367"/>
      <c r="IPO10" s="367"/>
      <c r="IPQ10" s="367"/>
      <c r="IPS10" s="367"/>
      <c r="IPU10" s="367"/>
      <c r="IPW10" s="367"/>
      <c r="IPY10" s="367"/>
      <c r="IQA10" s="367"/>
      <c r="IQC10" s="367"/>
      <c r="IQE10" s="367"/>
      <c r="IQG10" s="367"/>
      <c r="IQI10" s="367"/>
      <c r="IQK10" s="367"/>
      <c r="IQM10" s="367"/>
      <c r="IQO10" s="367"/>
      <c r="IQQ10" s="367"/>
      <c r="IQS10" s="367"/>
      <c r="IQU10" s="367"/>
      <c r="IQW10" s="367"/>
      <c r="IQY10" s="367"/>
      <c r="IRA10" s="367"/>
      <c r="IRC10" s="367"/>
      <c r="IRE10" s="367"/>
      <c r="IRG10" s="367"/>
      <c r="IRI10" s="367"/>
      <c r="IRK10" s="367"/>
      <c r="IRM10" s="367"/>
      <c r="IRO10" s="367"/>
      <c r="IRQ10" s="367"/>
      <c r="IRS10" s="367"/>
      <c r="IRU10" s="367"/>
      <c r="IRW10" s="367"/>
      <c r="IRY10" s="367"/>
      <c r="ISA10" s="367"/>
      <c r="ISC10" s="367"/>
      <c r="ISE10" s="367"/>
      <c r="ISG10" s="367"/>
      <c r="ISI10" s="367"/>
      <c r="ISK10" s="367"/>
      <c r="ISM10" s="367"/>
      <c r="ISO10" s="367"/>
      <c r="ISQ10" s="367"/>
      <c r="ISS10" s="367"/>
      <c r="ISU10" s="367"/>
      <c r="ISW10" s="367"/>
      <c r="ISY10" s="367"/>
      <c r="ITA10" s="367"/>
      <c r="ITC10" s="367"/>
      <c r="ITE10" s="367"/>
      <c r="ITG10" s="367"/>
      <c r="ITI10" s="367"/>
      <c r="ITK10" s="367"/>
      <c r="ITM10" s="367"/>
      <c r="ITO10" s="367"/>
      <c r="ITQ10" s="367"/>
      <c r="ITS10" s="367"/>
      <c r="ITU10" s="367"/>
      <c r="ITW10" s="367"/>
      <c r="ITY10" s="367"/>
      <c r="IUA10" s="367"/>
      <c r="IUC10" s="367"/>
      <c r="IUE10" s="367"/>
      <c r="IUG10" s="367"/>
      <c r="IUI10" s="367"/>
      <c r="IUK10" s="367"/>
      <c r="IUM10" s="367"/>
      <c r="IUO10" s="367"/>
      <c r="IUQ10" s="367"/>
      <c r="IUS10" s="367"/>
      <c r="IUU10" s="367"/>
      <c r="IUW10" s="367"/>
      <c r="IUY10" s="367"/>
      <c r="IVA10" s="367"/>
      <c r="IVC10" s="367"/>
      <c r="IVE10" s="367"/>
      <c r="IVG10" s="367"/>
      <c r="IVI10" s="367"/>
      <c r="IVK10" s="367"/>
      <c r="IVM10" s="367"/>
      <c r="IVO10" s="367"/>
      <c r="IVQ10" s="367"/>
      <c r="IVS10" s="367"/>
      <c r="IVU10" s="367"/>
      <c r="IVW10" s="367"/>
      <c r="IVY10" s="367"/>
      <c r="IWA10" s="367"/>
      <c r="IWC10" s="367"/>
      <c r="IWE10" s="367"/>
      <c r="IWG10" s="367"/>
      <c r="IWI10" s="367"/>
      <c r="IWK10" s="367"/>
      <c r="IWM10" s="367"/>
      <c r="IWO10" s="367"/>
      <c r="IWQ10" s="367"/>
      <c r="IWS10" s="367"/>
      <c r="IWU10" s="367"/>
      <c r="IWW10" s="367"/>
      <c r="IWY10" s="367"/>
      <c r="IXA10" s="367"/>
      <c r="IXC10" s="367"/>
      <c r="IXE10" s="367"/>
      <c r="IXG10" s="367"/>
      <c r="IXI10" s="367"/>
      <c r="IXK10" s="367"/>
      <c r="IXM10" s="367"/>
      <c r="IXO10" s="367"/>
      <c r="IXQ10" s="367"/>
      <c r="IXS10" s="367"/>
      <c r="IXU10" s="367"/>
      <c r="IXW10" s="367"/>
      <c r="IXY10" s="367"/>
      <c r="IYA10" s="367"/>
      <c r="IYC10" s="367"/>
      <c r="IYE10" s="367"/>
      <c r="IYG10" s="367"/>
      <c r="IYI10" s="367"/>
      <c r="IYK10" s="367"/>
      <c r="IYM10" s="367"/>
      <c r="IYO10" s="367"/>
      <c r="IYQ10" s="367"/>
      <c r="IYS10" s="367"/>
      <c r="IYU10" s="367"/>
      <c r="IYW10" s="367"/>
      <c r="IYY10" s="367"/>
      <c r="IZA10" s="367"/>
      <c r="IZC10" s="367"/>
      <c r="IZE10" s="367"/>
      <c r="IZG10" s="367"/>
      <c r="IZI10" s="367"/>
      <c r="IZK10" s="367"/>
      <c r="IZM10" s="367"/>
      <c r="IZO10" s="367"/>
      <c r="IZQ10" s="367"/>
      <c r="IZS10" s="367"/>
      <c r="IZU10" s="367"/>
      <c r="IZW10" s="367"/>
      <c r="IZY10" s="367"/>
      <c r="JAA10" s="367"/>
      <c r="JAC10" s="367"/>
      <c r="JAE10" s="367"/>
      <c r="JAG10" s="367"/>
      <c r="JAI10" s="367"/>
      <c r="JAK10" s="367"/>
      <c r="JAM10" s="367"/>
      <c r="JAO10" s="367"/>
      <c r="JAQ10" s="367"/>
      <c r="JAS10" s="367"/>
      <c r="JAU10" s="367"/>
      <c r="JAW10" s="367"/>
      <c r="JAY10" s="367"/>
      <c r="JBA10" s="367"/>
      <c r="JBC10" s="367"/>
      <c r="JBE10" s="367"/>
      <c r="JBG10" s="367"/>
      <c r="JBI10" s="367"/>
      <c r="JBK10" s="367"/>
      <c r="JBM10" s="367"/>
      <c r="JBO10" s="367"/>
      <c r="JBQ10" s="367"/>
      <c r="JBS10" s="367"/>
      <c r="JBU10" s="367"/>
      <c r="JBW10" s="367"/>
      <c r="JBY10" s="367"/>
      <c r="JCA10" s="367"/>
      <c r="JCC10" s="367"/>
      <c r="JCE10" s="367"/>
      <c r="JCG10" s="367"/>
      <c r="JCI10" s="367"/>
      <c r="JCK10" s="367"/>
      <c r="JCM10" s="367"/>
      <c r="JCO10" s="367"/>
      <c r="JCQ10" s="367"/>
      <c r="JCS10" s="367"/>
      <c r="JCU10" s="367"/>
      <c r="JCW10" s="367"/>
      <c r="JCY10" s="367"/>
      <c r="JDA10" s="367"/>
      <c r="JDC10" s="367"/>
      <c r="JDE10" s="367"/>
      <c r="JDG10" s="367"/>
      <c r="JDI10" s="367"/>
      <c r="JDK10" s="367"/>
      <c r="JDM10" s="367"/>
      <c r="JDO10" s="367"/>
      <c r="JDQ10" s="367"/>
      <c r="JDS10" s="367"/>
      <c r="JDU10" s="367"/>
      <c r="JDW10" s="367"/>
      <c r="JDY10" s="367"/>
      <c r="JEA10" s="367"/>
      <c r="JEC10" s="367"/>
      <c r="JEE10" s="367"/>
      <c r="JEG10" s="367"/>
      <c r="JEI10" s="367"/>
      <c r="JEK10" s="367"/>
      <c r="JEM10" s="367"/>
      <c r="JEO10" s="367"/>
      <c r="JEQ10" s="367"/>
      <c r="JES10" s="367"/>
      <c r="JEU10" s="367"/>
      <c r="JEW10" s="367"/>
      <c r="JEY10" s="367"/>
      <c r="JFA10" s="367"/>
      <c r="JFC10" s="367"/>
      <c r="JFE10" s="367"/>
      <c r="JFG10" s="367"/>
      <c r="JFI10" s="367"/>
      <c r="JFK10" s="367"/>
      <c r="JFM10" s="367"/>
      <c r="JFO10" s="367"/>
      <c r="JFQ10" s="367"/>
      <c r="JFS10" s="367"/>
      <c r="JFU10" s="367"/>
      <c r="JFW10" s="367"/>
      <c r="JFY10" s="367"/>
      <c r="JGA10" s="367"/>
      <c r="JGC10" s="367"/>
      <c r="JGE10" s="367"/>
      <c r="JGG10" s="367"/>
      <c r="JGI10" s="367"/>
      <c r="JGK10" s="367"/>
      <c r="JGM10" s="367"/>
      <c r="JGO10" s="367"/>
      <c r="JGQ10" s="367"/>
      <c r="JGS10" s="367"/>
      <c r="JGU10" s="367"/>
      <c r="JGW10" s="367"/>
      <c r="JGY10" s="367"/>
      <c r="JHA10" s="367"/>
      <c r="JHC10" s="367"/>
      <c r="JHE10" s="367"/>
      <c r="JHG10" s="367"/>
      <c r="JHI10" s="367"/>
      <c r="JHK10" s="367"/>
      <c r="JHM10" s="367"/>
      <c r="JHO10" s="367"/>
      <c r="JHQ10" s="367"/>
      <c r="JHS10" s="367"/>
      <c r="JHU10" s="367"/>
      <c r="JHW10" s="367"/>
      <c r="JHY10" s="367"/>
      <c r="JIA10" s="367"/>
      <c r="JIC10" s="367"/>
      <c r="JIE10" s="367"/>
      <c r="JIG10" s="367"/>
      <c r="JII10" s="367"/>
      <c r="JIK10" s="367"/>
      <c r="JIM10" s="367"/>
      <c r="JIO10" s="367"/>
      <c r="JIQ10" s="367"/>
      <c r="JIS10" s="367"/>
      <c r="JIU10" s="367"/>
      <c r="JIW10" s="367"/>
      <c r="JIY10" s="367"/>
      <c r="JJA10" s="367"/>
      <c r="JJC10" s="367"/>
      <c r="JJE10" s="367"/>
      <c r="JJG10" s="367"/>
      <c r="JJI10" s="367"/>
      <c r="JJK10" s="367"/>
      <c r="JJM10" s="367"/>
      <c r="JJO10" s="367"/>
      <c r="JJQ10" s="367"/>
      <c r="JJS10" s="367"/>
      <c r="JJU10" s="367"/>
      <c r="JJW10" s="367"/>
      <c r="JJY10" s="367"/>
      <c r="JKA10" s="367"/>
      <c r="JKC10" s="367"/>
      <c r="JKE10" s="367"/>
      <c r="JKG10" s="367"/>
      <c r="JKI10" s="367"/>
      <c r="JKK10" s="367"/>
      <c r="JKM10" s="367"/>
      <c r="JKO10" s="367"/>
      <c r="JKQ10" s="367"/>
      <c r="JKS10" s="367"/>
      <c r="JKU10" s="367"/>
      <c r="JKW10" s="367"/>
      <c r="JKY10" s="367"/>
      <c r="JLA10" s="367"/>
      <c r="JLC10" s="367"/>
      <c r="JLE10" s="367"/>
      <c r="JLG10" s="367"/>
      <c r="JLI10" s="367"/>
      <c r="JLK10" s="367"/>
      <c r="JLM10" s="367"/>
      <c r="JLO10" s="367"/>
      <c r="JLQ10" s="367"/>
      <c r="JLS10" s="367"/>
      <c r="JLU10" s="367"/>
      <c r="JLW10" s="367"/>
      <c r="JLY10" s="367"/>
      <c r="JMA10" s="367"/>
      <c r="JMC10" s="367"/>
      <c r="JME10" s="367"/>
      <c r="JMG10" s="367"/>
      <c r="JMI10" s="367"/>
      <c r="JMK10" s="367"/>
      <c r="JMM10" s="367"/>
      <c r="JMO10" s="367"/>
      <c r="JMQ10" s="367"/>
      <c r="JMS10" s="367"/>
      <c r="JMU10" s="367"/>
      <c r="JMW10" s="367"/>
      <c r="JMY10" s="367"/>
      <c r="JNA10" s="367"/>
      <c r="JNC10" s="367"/>
      <c r="JNE10" s="367"/>
      <c r="JNG10" s="367"/>
      <c r="JNI10" s="367"/>
      <c r="JNK10" s="367"/>
      <c r="JNM10" s="367"/>
      <c r="JNO10" s="367"/>
      <c r="JNQ10" s="367"/>
      <c r="JNS10" s="367"/>
      <c r="JNU10" s="367"/>
      <c r="JNW10" s="367"/>
      <c r="JNY10" s="367"/>
      <c r="JOA10" s="367"/>
      <c r="JOC10" s="367"/>
      <c r="JOE10" s="367"/>
      <c r="JOG10" s="367"/>
      <c r="JOI10" s="367"/>
      <c r="JOK10" s="367"/>
      <c r="JOM10" s="367"/>
      <c r="JOO10" s="367"/>
      <c r="JOQ10" s="367"/>
      <c r="JOS10" s="367"/>
      <c r="JOU10" s="367"/>
      <c r="JOW10" s="367"/>
      <c r="JOY10" s="367"/>
      <c r="JPA10" s="367"/>
      <c r="JPC10" s="367"/>
      <c r="JPE10" s="367"/>
      <c r="JPG10" s="367"/>
      <c r="JPI10" s="367"/>
      <c r="JPK10" s="367"/>
      <c r="JPM10" s="367"/>
      <c r="JPO10" s="367"/>
      <c r="JPQ10" s="367"/>
      <c r="JPS10" s="367"/>
      <c r="JPU10" s="367"/>
      <c r="JPW10" s="367"/>
      <c r="JPY10" s="367"/>
      <c r="JQA10" s="367"/>
      <c r="JQC10" s="367"/>
      <c r="JQE10" s="367"/>
      <c r="JQG10" s="367"/>
      <c r="JQI10" s="367"/>
      <c r="JQK10" s="367"/>
      <c r="JQM10" s="367"/>
      <c r="JQO10" s="367"/>
      <c r="JQQ10" s="367"/>
      <c r="JQS10" s="367"/>
      <c r="JQU10" s="367"/>
      <c r="JQW10" s="367"/>
      <c r="JQY10" s="367"/>
      <c r="JRA10" s="367"/>
      <c r="JRC10" s="367"/>
      <c r="JRE10" s="367"/>
      <c r="JRG10" s="367"/>
      <c r="JRI10" s="367"/>
      <c r="JRK10" s="367"/>
      <c r="JRM10" s="367"/>
      <c r="JRO10" s="367"/>
      <c r="JRQ10" s="367"/>
      <c r="JRS10" s="367"/>
      <c r="JRU10" s="367"/>
      <c r="JRW10" s="367"/>
      <c r="JRY10" s="367"/>
      <c r="JSA10" s="367"/>
      <c r="JSC10" s="367"/>
      <c r="JSE10" s="367"/>
      <c r="JSG10" s="367"/>
      <c r="JSI10" s="367"/>
      <c r="JSK10" s="367"/>
      <c r="JSM10" s="367"/>
      <c r="JSO10" s="367"/>
      <c r="JSQ10" s="367"/>
      <c r="JSS10" s="367"/>
      <c r="JSU10" s="367"/>
      <c r="JSW10" s="367"/>
      <c r="JSY10" s="367"/>
      <c r="JTA10" s="367"/>
      <c r="JTC10" s="367"/>
      <c r="JTE10" s="367"/>
      <c r="JTG10" s="367"/>
      <c r="JTI10" s="367"/>
      <c r="JTK10" s="367"/>
      <c r="JTM10" s="367"/>
      <c r="JTO10" s="367"/>
      <c r="JTQ10" s="367"/>
      <c r="JTS10" s="367"/>
      <c r="JTU10" s="367"/>
      <c r="JTW10" s="367"/>
      <c r="JTY10" s="367"/>
      <c r="JUA10" s="367"/>
      <c r="JUC10" s="367"/>
      <c r="JUE10" s="367"/>
      <c r="JUG10" s="367"/>
      <c r="JUI10" s="367"/>
      <c r="JUK10" s="367"/>
      <c r="JUM10" s="367"/>
      <c r="JUO10" s="367"/>
      <c r="JUQ10" s="367"/>
      <c r="JUS10" s="367"/>
      <c r="JUU10" s="367"/>
      <c r="JUW10" s="367"/>
      <c r="JUY10" s="367"/>
      <c r="JVA10" s="367"/>
      <c r="JVC10" s="367"/>
      <c r="JVE10" s="367"/>
      <c r="JVG10" s="367"/>
      <c r="JVI10" s="367"/>
      <c r="JVK10" s="367"/>
      <c r="JVM10" s="367"/>
      <c r="JVO10" s="367"/>
      <c r="JVQ10" s="367"/>
      <c r="JVS10" s="367"/>
      <c r="JVU10" s="367"/>
      <c r="JVW10" s="367"/>
      <c r="JVY10" s="367"/>
      <c r="JWA10" s="367"/>
      <c r="JWC10" s="367"/>
      <c r="JWE10" s="367"/>
      <c r="JWG10" s="367"/>
      <c r="JWI10" s="367"/>
      <c r="JWK10" s="367"/>
      <c r="JWM10" s="367"/>
      <c r="JWO10" s="367"/>
      <c r="JWQ10" s="367"/>
      <c r="JWS10" s="367"/>
      <c r="JWU10" s="367"/>
      <c r="JWW10" s="367"/>
      <c r="JWY10" s="367"/>
      <c r="JXA10" s="367"/>
      <c r="JXC10" s="367"/>
      <c r="JXE10" s="367"/>
      <c r="JXG10" s="367"/>
      <c r="JXI10" s="367"/>
      <c r="JXK10" s="367"/>
      <c r="JXM10" s="367"/>
      <c r="JXO10" s="367"/>
      <c r="JXQ10" s="367"/>
      <c r="JXS10" s="367"/>
      <c r="JXU10" s="367"/>
      <c r="JXW10" s="367"/>
      <c r="JXY10" s="367"/>
      <c r="JYA10" s="367"/>
      <c r="JYC10" s="367"/>
      <c r="JYE10" s="367"/>
      <c r="JYG10" s="367"/>
      <c r="JYI10" s="367"/>
      <c r="JYK10" s="367"/>
      <c r="JYM10" s="367"/>
      <c r="JYO10" s="367"/>
      <c r="JYQ10" s="367"/>
      <c r="JYS10" s="367"/>
      <c r="JYU10" s="367"/>
      <c r="JYW10" s="367"/>
      <c r="JYY10" s="367"/>
      <c r="JZA10" s="367"/>
      <c r="JZC10" s="367"/>
      <c r="JZE10" s="367"/>
      <c r="JZG10" s="367"/>
      <c r="JZI10" s="367"/>
      <c r="JZK10" s="367"/>
      <c r="JZM10" s="367"/>
      <c r="JZO10" s="367"/>
      <c r="JZQ10" s="367"/>
      <c r="JZS10" s="367"/>
      <c r="JZU10" s="367"/>
      <c r="JZW10" s="367"/>
      <c r="JZY10" s="367"/>
      <c r="KAA10" s="367"/>
      <c r="KAC10" s="367"/>
      <c r="KAE10" s="367"/>
      <c r="KAG10" s="367"/>
      <c r="KAI10" s="367"/>
      <c r="KAK10" s="367"/>
      <c r="KAM10" s="367"/>
      <c r="KAO10" s="367"/>
      <c r="KAQ10" s="367"/>
      <c r="KAS10" s="367"/>
      <c r="KAU10" s="367"/>
      <c r="KAW10" s="367"/>
      <c r="KAY10" s="367"/>
      <c r="KBA10" s="367"/>
      <c r="KBC10" s="367"/>
      <c r="KBE10" s="367"/>
      <c r="KBG10" s="367"/>
      <c r="KBI10" s="367"/>
      <c r="KBK10" s="367"/>
      <c r="KBM10" s="367"/>
      <c r="KBO10" s="367"/>
      <c r="KBQ10" s="367"/>
      <c r="KBS10" s="367"/>
      <c r="KBU10" s="367"/>
      <c r="KBW10" s="367"/>
      <c r="KBY10" s="367"/>
      <c r="KCA10" s="367"/>
      <c r="KCC10" s="367"/>
      <c r="KCE10" s="367"/>
      <c r="KCG10" s="367"/>
      <c r="KCI10" s="367"/>
      <c r="KCK10" s="367"/>
      <c r="KCM10" s="367"/>
      <c r="KCO10" s="367"/>
      <c r="KCQ10" s="367"/>
      <c r="KCS10" s="367"/>
      <c r="KCU10" s="367"/>
      <c r="KCW10" s="367"/>
      <c r="KCY10" s="367"/>
      <c r="KDA10" s="367"/>
      <c r="KDC10" s="367"/>
      <c r="KDE10" s="367"/>
      <c r="KDG10" s="367"/>
      <c r="KDI10" s="367"/>
      <c r="KDK10" s="367"/>
      <c r="KDM10" s="367"/>
      <c r="KDO10" s="367"/>
      <c r="KDQ10" s="367"/>
      <c r="KDS10" s="367"/>
      <c r="KDU10" s="367"/>
      <c r="KDW10" s="367"/>
      <c r="KDY10" s="367"/>
      <c r="KEA10" s="367"/>
      <c r="KEC10" s="367"/>
      <c r="KEE10" s="367"/>
      <c r="KEG10" s="367"/>
      <c r="KEI10" s="367"/>
      <c r="KEK10" s="367"/>
      <c r="KEM10" s="367"/>
      <c r="KEO10" s="367"/>
      <c r="KEQ10" s="367"/>
      <c r="KES10" s="367"/>
      <c r="KEU10" s="367"/>
      <c r="KEW10" s="367"/>
      <c r="KEY10" s="367"/>
      <c r="KFA10" s="367"/>
      <c r="KFC10" s="367"/>
      <c r="KFE10" s="367"/>
      <c r="KFG10" s="367"/>
      <c r="KFI10" s="367"/>
      <c r="KFK10" s="367"/>
      <c r="KFM10" s="367"/>
      <c r="KFO10" s="367"/>
      <c r="KFQ10" s="367"/>
      <c r="KFS10" s="367"/>
      <c r="KFU10" s="367"/>
      <c r="KFW10" s="367"/>
      <c r="KFY10" s="367"/>
      <c r="KGA10" s="367"/>
      <c r="KGC10" s="367"/>
      <c r="KGE10" s="367"/>
      <c r="KGG10" s="367"/>
      <c r="KGI10" s="367"/>
      <c r="KGK10" s="367"/>
      <c r="KGM10" s="367"/>
      <c r="KGO10" s="367"/>
      <c r="KGQ10" s="367"/>
      <c r="KGS10" s="367"/>
      <c r="KGU10" s="367"/>
      <c r="KGW10" s="367"/>
      <c r="KGY10" s="367"/>
      <c r="KHA10" s="367"/>
      <c r="KHC10" s="367"/>
      <c r="KHE10" s="367"/>
      <c r="KHG10" s="367"/>
      <c r="KHI10" s="367"/>
      <c r="KHK10" s="367"/>
      <c r="KHM10" s="367"/>
      <c r="KHO10" s="367"/>
      <c r="KHQ10" s="367"/>
      <c r="KHS10" s="367"/>
      <c r="KHU10" s="367"/>
      <c r="KHW10" s="367"/>
      <c r="KHY10" s="367"/>
      <c r="KIA10" s="367"/>
      <c r="KIC10" s="367"/>
      <c r="KIE10" s="367"/>
      <c r="KIG10" s="367"/>
      <c r="KII10" s="367"/>
      <c r="KIK10" s="367"/>
      <c r="KIM10" s="367"/>
      <c r="KIO10" s="367"/>
      <c r="KIQ10" s="367"/>
      <c r="KIS10" s="367"/>
      <c r="KIU10" s="367"/>
      <c r="KIW10" s="367"/>
      <c r="KIY10" s="367"/>
      <c r="KJA10" s="367"/>
      <c r="KJC10" s="367"/>
      <c r="KJE10" s="367"/>
      <c r="KJG10" s="367"/>
      <c r="KJI10" s="367"/>
      <c r="KJK10" s="367"/>
      <c r="KJM10" s="367"/>
      <c r="KJO10" s="367"/>
      <c r="KJQ10" s="367"/>
      <c r="KJS10" s="367"/>
      <c r="KJU10" s="367"/>
      <c r="KJW10" s="367"/>
      <c r="KJY10" s="367"/>
      <c r="KKA10" s="367"/>
      <c r="KKC10" s="367"/>
      <c r="KKE10" s="367"/>
      <c r="KKG10" s="367"/>
      <c r="KKI10" s="367"/>
      <c r="KKK10" s="367"/>
      <c r="KKM10" s="367"/>
      <c r="KKO10" s="367"/>
      <c r="KKQ10" s="367"/>
      <c r="KKS10" s="367"/>
      <c r="KKU10" s="367"/>
      <c r="KKW10" s="367"/>
      <c r="KKY10" s="367"/>
      <c r="KLA10" s="367"/>
      <c r="KLC10" s="367"/>
      <c r="KLE10" s="367"/>
      <c r="KLG10" s="367"/>
      <c r="KLI10" s="367"/>
      <c r="KLK10" s="367"/>
      <c r="KLM10" s="367"/>
      <c r="KLO10" s="367"/>
      <c r="KLQ10" s="367"/>
      <c r="KLS10" s="367"/>
      <c r="KLU10" s="367"/>
      <c r="KLW10" s="367"/>
      <c r="KLY10" s="367"/>
      <c r="KMA10" s="367"/>
      <c r="KMC10" s="367"/>
      <c r="KME10" s="367"/>
      <c r="KMG10" s="367"/>
      <c r="KMI10" s="367"/>
      <c r="KMK10" s="367"/>
      <c r="KMM10" s="367"/>
      <c r="KMO10" s="367"/>
      <c r="KMQ10" s="367"/>
      <c r="KMS10" s="367"/>
      <c r="KMU10" s="367"/>
      <c r="KMW10" s="367"/>
      <c r="KMY10" s="367"/>
      <c r="KNA10" s="367"/>
      <c r="KNC10" s="367"/>
      <c r="KNE10" s="367"/>
      <c r="KNG10" s="367"/>
      <c r="KNI10" s="367"/>
      <c r="KNK10" s="367"/>
      <c r="KNM10" s="367"/>
      <c r="KNO10" s="367"/>
      <c r="KNQ10" s="367"/>
      <c r="KNS10" s="367"/>
      <c r="KNU10" s="367"/>
      <c r="KNW10" s="367"/>
      <c r="KNY10" s="367"/>
      <c r="KOA10" s="367"/>
      <c r="KOC10" s="367"/>
      <c r="KOE10" s="367"/>
      <c r="KOG10" s="367"/>
      <c r="KOI10" s="367"/>
      <c r="KOK10" s="367"/>
      <c r="KOM10" s="367"/>
      <c r="KOO10" s="367"/>
      <c r="KOQ10" s="367"/>
      <c r="KOS10" s="367"/>
      <c r="KOU10" s="367"/>
      <c r="KOW10" s="367"/>
      <c r="KOY10" s="367"/>
      <c r="KPA10" s="367"/>
      <c r="KPC10" s="367"/>
      <c r="KPE10" s="367"/>
      <c r="KPG10" s="367"/>
      <c r="KPI10" s="367"/>
      <c r="KPK10" s="367"/>
      <c r="KPM10" s="367"/>
      <c r="KPO10" s="367"/>
      <c r="KPQ10" s="367"/>
      <c r="KPS10" s="367"/>
      <c r="KPU10" s="367"/>
      <c r="KPW10" s="367"/>
      <c r="KPY10" s="367"/>
      <c r="KQA10" s="367"/>
      <c r="KQC10" s="367"/>
      <c r="KQE10" s="367"/>
      <c r="KQG10" s="367"/>
      <c r="KQI10" s="367"/>
      <c r="KQK10" s="367"/>
      <c r="KQM10" s="367"/>
      <c r="KQO10" s="367"/>
      <c r="KQQ10" s="367"/>
      <c r="KQS10" s="367"/>
      <c r="KQU10" s="367"/>
      <c r="KQW10" s="367"/>
      <c r="KQY10" s="367"/>
      <c r="KRA10" s="367"/>
      <c r="KRC10" s="367"/>
      <c r="KRE10" s="367"/>
      <c r="KRG10" s="367"/>
      <c r="KRI10" s="367"/>
      <c r="KRK10" s="367"/>
      <c r="KRM10" s="367"/>
      <c r="KRO10" s="367"/>
      <c r="KRQ10" s="367"/>
      <c r="KRS10" s="367"/>
      <c r="KRU10" s="367"/>
      <c r="KRW10" s="367"/>
      <c r="KRY10" s="367"/>
      <c r="KSA10" s="367"/>
      <c r="KSC10" s="367"/>
      <c r="KSE10" s="367"/>
      <c r="KSG10" s="367"/>
      <c r="KSI10" s="367"/>
      <c r="KSK10" s="367"/>
      <c r="KSM10" s="367"/>
      <c r="KSO10" s="367"/>
      <c r="KSQ10" s="367"/>
      <c r="KSS10" s="367"/>
      <c r="KSU10" s="367"/>
      <c r="KSW10" s="367"/>
      <c r="KSY10" s="367"/>
      <c r="KTA10" s="367"/>
      <c r="KTC10" s="367"/>
      <c r="KTE10" s="367"/>
      <c r="KTG10" s="367"/>
      <c r="KTI10" s="367"/>
      <c r="KTK10" s="367"/>
      <c r="KTM10" s="367"/>
      <c r="KTO10" s="367"/>
      <c r="KTQ10" s="367"/>
      <c r="KTS10" s="367"/>
      <c r="KTU10" s="367"/>
      <c r="KTW10" s="367"/>
      <c r="KTY10" s="367"/>
      <c r="KUA10" s="367"/>
      <c r="KUC10" s="367"/>
      <c r="KUE10" s="367"/>
      <c r="KUG10" s="367"/>
      <c r="KUI10" s="367"/>
      <c r="KUK10" s="367"/>
      <c r="KUM10" s="367"/>
      <c r="KUO10" s="367"/>
      <c r="KUQ10" s="367"/>
      <c r="KUS10" s="367"/>
      <c r="KUU10" s="367"/>
      <c r="KUW10" s="367"/>
      <c r="KUY10" s="367"/>
      <c r="KVA10" s="367"/>
      <c r="KVC10" s="367"/>
      <c r="KVE10" s="367"/>
      <c r="KVG10" s="367"/>
      <c r="KVI10" s="367"/>
      <c r="KVK10" s="367"/>
      <c r="KVM10" s="367"/>
      <c r="KVO10" s="367"/>
      <c r="KVQ10" s="367"/>
      <c r="KVS10" s="367"/>
      <c r="KVU10" s="367"/>
      <c r="KVW10" s="367"/>
      <c r="KVY10" s="367"/>
      <c r="KWA10" s="367"/>
      <c r="KWC10" s="367"/>
      <c r="KWE10" s="367"/>
      <c r="KWG10" s="367"/>
      <c r="KWI10" s="367"/>
      <c r="KWK10" s="367"/>
      <c r="KWM10" s="367"/>
      <c r="KWO10" s="367"/>
      <c r="KWQ10" s="367"/>
      <c r="KWS10" s="367"/>
      <c r="KWU10" s="367"/>
      <c r="KWW10" s="367"/>
      <c r="KWY10" s="367"/>
      <c r="KXA10" s="367"/>
      <c r="KXC10" s="367"/>
      <c r="KXE10" s="367"/>
      <c r="KXG10" s="367"/>
      <c r="KXI10" s="367"/>
      <c r="KXK10" s="367"/>
      <c r="KXM10" s="367"/>
      <c r="KXO10" s="367"/>
      <c r="KXQ10" s="367"/>
      <c r="KXS10" s="367"/>
      <c r="KXU10" s="367"/>
      <c r="KXW10" s="367"/>
      <c r="KXY10" s="367"/>
      <c r="KYA10" s="367"/>
      <c r="KYC10" s="367"/>
      <c r="KYE10" s="367"/>
      <c r="KYG10" s="367"/>
      <c r="KYI10" s="367"/>
      <c r="KYK10" s="367"/>
      <c r="KYM10" s="367"/>
      <c r="KYO10" s="367"/>
      <c r="KYQ10" s="367"/>
      <c r="KYS10" s="367"/>
      <c r="KYU10" s="367"/>
      <c r="KYW10" s="367"/>
      <c r="KYY10" s="367"/>
      <c r="KZA10" s="367"/>
      <c r="KZC10" s="367"/>
      <c r="KZE10" s="367"/>
      <c r="KZG10" s="367"/>
      <c r="KZI10" s="367"/>
      <c r="KZK10" s="367"/>
      <c r="KZM10" s="367"/>
      <c r="KZO10" s="367"/>
      <c r="KZQ10" s="367"/>
      <c r="KZS10" s="367"/>
      <c r="KZU10" s="367"/>
      <c r="KZW10" s="367"/>
      <c r="KZY10" s="367"/>
      <c r="LAA10" s="367"/>
      <c r="LAC10" s="367"/>
      <c r="LAE10" s="367"/>
      <c r="LAG10" s="367"/>
      <c r="LAI10" s="367"/>
      <c r="LAK10" s="367"/>
      <c r="LAM10" s="367"/>
      <c r="LAO10" s="367"/>
      <c r="LAQ10" s="367"/>
      <c r="LAS10" s="367"/>
      <c r="LAU10" s="367"/>
      <c r="LAW10" s="367"/>
      <c r="LAY10" s="367"/>
      <c r="LBA10" s="367"/>
      <c r="LBC10" s="367"/>
      <c r="LBE10" s="367"/>
      <c r="LBG10" s="367"/>
      <c r="LBI10" s="367"/>
      <c r="LBK10" s="367"/>
      <c r="LBM10" s="367"/>
      <c r="LBO10" s="367"/>
      <c r="LBQ10" s="367"/>
      <c r="LBS10" s="367"/>
      <c r="LBU10" s="367"/>
      <c r="LBW10" s="367"/>
      <c r="LBY10" s="367"/>
      <c r="LCA10" s="367"/>
      <c r="LCC10" s="367"/>
      <c r="LCE10" s="367"/>
      <c r="LCG10" s="367"/>
      <c r="LCI10" s="367"/>
      <c r="LCK10" s="367"/>
      <c r="LCM10" s="367"/>
      <c r="LCO10" s="367"/>
      <c r="LCQ10" s="367"/>
      <c r="LCS10" s="367"/>
      <c r="LCU10" s="367"/>
      <c r="LCW10" s="367"/>
      <c r="LCY10" s="367"/>
      <c r="LDA10" s="367"/>
      <c r="LDC10" s="367"/>
      <c r="LDE10" s="367"/>
      <c r="LDG10" s="367"/>
      <c r="LDI10" s="367"/>
      <c r="LDK10" s="367"/>
      <c r="LDM10" s="367"/>
      <c r="LDO10" s="367"/>
      <c r="LDQ10" s="367"/>
      <c r="LDS10" s="367"/>
      <c r="LDU10" s="367"/>
      <c r="LDW10" s="367"/>
      <c r="LDY10" s="367"/>
      <c r="LEA10" s="367"/>
      <c r="LEC10" s="367"/>
      <c r="LEE10" s="367"/>
      <c r="LEG10" s="367"/>
      <c r="LEI10" s="367"/>
      <c r="LEK10" s="367"/>
      <c r="LEM10" s="367"/>
      <c r="LEO10" s="367"/>
      <c r="LEQ10" s="367"/>
      <c r="LES10" s="367"/>
      <c r="LEU10" s="367"/>
      <c r="LEW10" s="367"/>
      <c r="LEY10" s="367"/>
      <c r="LFA10" s="367"/>
      <c r="LFC10" s="367"/>
      <c r="LFE10" s="367"/>
      <c r="LFG10" s="367"/>
      <c r="LFI10" s="367"/>
      <c r="LFK10" s="367"/>
      <c r="LFM10" s="367"/>
      <c r="LFO10" s="367"/>
      <c r="LFQ10" s="367"/>
      <c r="LFS10" s="367"/>
      <c r="LFU10" s="367"/>
      <c r="LFW10" s="367"/>
      <c r="LFY10" s="367"/>
      <c r="LGA10" s="367"/>
      <c r="LGC10" s="367"/>
      <c r="LGE10" s="367"/>
      <c r="LGG10" s="367"/>
      <c r="LGI10" s="367"/>
      <c r="LGK10" s="367"/>
      <c r="LGM10" s="367"/>
      <c r="LGO10" s="367"/>
      <c r="LGQ10" s="367"/>
      <c r="LGS10" s="367"/>
      <c r="LGU10" s="367"/>
      <c r="LGW10" s="367"/>
      <c r="LGY10" s="367"/>
      <c r="LHA10" s="367"/>
      <c r="LHC10" s="367"/>
      <c r="LHE10" s="367"/>
      <c r="LHG10" s="367"/>
      <c r="LHI10" s="367"/>
      <c r="LHK10" s="367"/>
      <c r="LHM10" s="367"/>
      <c r="LHO10" s="367"/>
      <c r="LHQ10" s="367"/>
      <c r="LHS10" s="367"/>
      <c r="LHU10" s="367"/>
      <c r="LHW10" s="367"/>
      <c r="LHY10" s="367"/>
      <c r="LIA10" s="367"/>
      <c r="LIC10" s="367"/>
      <c r="LIE10" s="367"/>
      <c r="LIG10" s="367"/>
      <c r="LII10" s="367"/>
      <c r="LIK10" s="367"/>
      <c r="LIM10" s="367"/>
      <c r="LIO10" s="367"/>
      <c r="LIQ10" s="367"/>
      <c r="LIS10" s="367"/>
      <c r="LIU10" s="367"/>
      <c r="LIW10" s="367"/>
      <c r="LIY10" s="367"/>
      <c r="LJA10" s="367"/>
      <c r="LJC10" s="367"/>
      <c r="LJE10" s="367"/>
      <c r="LJG10" s="367"/>
      <c r="LJI10" s="367"/>
      <c r="LJK10" s="367"/>
      <c r="LJM10" s="367"/>
      <c r="LJO10" s="367"/>
      <c r="LJQ10" s="367"/>
      <c r="LJS10" s="367"/>
      <c r="LJU10" s="367"/>
      <c r="LJW10" s="367"/>
      <c r="LJY10" s="367"/>
      <c r="LKA10" s="367"/>
      <c r="LKC10" s="367"/>
      <c r="LKE10" s="367"/>
      <c r="LKG10" s="367"/>
      <c r="LKI10" s="367"/>
      <c r="LKK10" s="367"/>
      <c r="LKM10" s="367"/>
      <c r="LKO10" s="367"/>
      <c r="LKQ10" s="367"/>
      <c r="LKS10" s="367"/>
      <c r="LKU10" s="367"/>
      <c r="LKW10" s="367"/>
      <c r="LKY10" s="367"/>
      <c r="LLA10" s="367"/>
      <c r="LLC10" s="367"/>
      <c r="LLE10" s="367"/>
      <c r="LLG10" s="367"/>
      <c r="LLI10" s="367"/>
      <c r="LLK10" s="367"/>
      <c r="LLM10" s="367"/>
      <c r="LLO10" s="367"/>
      <c r="LLQ10" s="367"/>
      <c r="LLS10" s="367"/>
      <c r="LLU10" s="367"/>
      <c r="LLW10" s="367"/>
      <c r="LLY10" s="367"/>
      <c r="LMA10" s="367"/>
      <c r="LMC10" s="367"/>
      <c r="LME10" s="367"/>
      <c r="LMG10" s="367"/>
      <c r="LMI10" s="367"/>
      <c r="LMK10" s="367"/>
      <c r="LMM10" s="367"/>
      <c r="LMO10" s="367"/>
      <c r="LMQ10" s="367"/>
      <c r="LMS10" s="367"/>
      <c r="LMU10" s="367"/>
      <c r="LMW10" s="367"/>
      <c r="LMY10" s="367"/>
      <c r="LNA10" s="367"/>
      <c r="LNC10" s="367"/>
      <c r="LNE10" s="367"/>
      <c r="LNG10" s="367"/>
      <c r="LNI10" s="367"/>
      <c r="LNK10" s="367"/>
      <c r="LNM10" s="367"/>
      <c r="LNO10" s="367"/>
      <c r="LNQ10" s="367"/>
      <c r="LNS10" s="367"/>
      <c r="LNU10" s="367"/>
      <c r="LNW10" s="367"/>
      <c r="LNY10" s="367"/>
      <c r="LOA10" s="367"/>
      <c r="LOC10" s="367"/>
      <c r="LOE10" s="367"/>
      <c r="LOG10" s="367"/>
      <c r="LOI10" s="367"/>
      <c r="LOK10" s="367"/>
      <c r="LOM10" s="367"/>
      <c r="LOO10" s="367"/>
      <c r="LOQ10" s="367"/>
      <c r="LOS10" s="367"/>
      <c r="LOU10" s="367"/>
      <c r="LOW10" s="367"/>
      <c r="LOY10" s="367"/>
      <c r="LPA10" s="367"/>
      <c r="LPC10" s="367"/>
      <c r="LPE10" s="367"/>
      <c r="LPG10" s="367"/>
      <c r="LPI10" s="367"/>
      <c r="LPK10" s="367"/>
      <c r="LPM10" s="367"/>
      <c r="LPO10" s="367"/>
      <c r="LPQ10" s="367"/>
      <c r="LPS10" s="367"/>
      <c r="LPU10" s="367"/>
      <c r="LPW10" s="367"/>
      <c r="LPY10" s="367"/>
      <c r="LQA10" s="367"/>
      <c r="LQC10" s="367"/>
      <c r="LQE10" s="367"/>
      <c r="LQG10" s="367"/>
      <c r="LQI10" s="367"/>
      <c r="LQK10" s="367"/>
      <c r="LQM10" s="367"/>
      <c r="LQO10" s="367"/>
      <c r="LQQ10" s="367"/>
      <c r="LQS10" s="367"/>
      <c r="LQU10" s="367"/>
      <c r="LQW10" s="367"/>
      <c r="LQY10" s="367"/>
      <c r="LRA10" s="367"/>
      <c r="LRC10" s="367"/>
      <c r="LRE10" s="367"/>
      <c r="LRG10" s="367"/>
      <c r="LRI10" s="367"/>
      <c r="LRK10" s="367"/>
      <c r="LRM10" s="367"/>
      <c r="LRO10" s="367"/>
      <c r="LRQ10" s="367"/>
      <c r="LRS10" s="367"/>
      <c r="LRU10" s="367"/>
      <c r="LRW10" s="367"/>
      <c r="LRY10" s="367"/>
      <c r="LSA10" s="367"/>
      <c r="LSC10" s="367"/>
      <c r="LSE10" s="367"/>
      <c r="LSG10" s="367"/>
      <c r="LSI10" s="367"/>
      <c r="LSK10" s="367"/>
      <c r="LSM10" s="367"/>
      <c r="LSO10" s="367"/>
      <c r="LSQ10" s="367"/>
      <c r="LSS10" s="367"/>
      <c r="LSU10" s="367"/>
      <c r="LSW10" s="367"/>
      <c r="LSY10" s="367"/>
      <c r="LTA10" s="367"/>
      <c r="LTC10" s="367"/>
      <c r="LTE10" s="367"/>
      <c r="LTG10" s="367"/>
      <c r="LTI10" s="367"/>
      <c r="LTK10" s="367"/>
      <c r="LTM10" s="367"/>
      <c r="LTO10" s="367"/>
      <c r="LTQ10" s="367"/>
      <c r="LTS10" s="367"/>
      <c r="LTU10" s="367"/>
      <c r="LTW10" s="367"/>
      <c r="LTY10" s="367"/>
      <c r="LUA10" s="367"/>
      <c r="LUC10" s="367"/>
      <c r="LUE10" s="367"/>
      <c r="LUG10" s="367"/>
      <c r="LUI10" s="367"/>
      <c r="LUK10" s="367"/>
      <c r="LUM10" s="367"/>
      <c r="LUO10" s="367"/>
      <c r="LUQ10" s="367"/>
      <c r="LUS10" s="367"/>
      <c r="LUU10" s="367"/>
      <c r="LUW10" s="367"/>
      <c r="LUY10" s="367"/>
      <c r="LVA10" s="367"/>
      <c r="LVC10" s="367"/>
      <c r="LVE10" s="367"/>
      <c r="LVG10" s="367"/>
      <c r="LVI10" s="367"/>
      <c r="LVK10" s="367"/>
      <c r="LVM10" s="367"/>
      <c r="LVO10" s="367"/>
      <c r="LVQ10" s="367"/>
      <c r="LVS10" s="367"/>
      <c r="LVU10" s="367"/>
      <c r="LVW10" s="367"/>
      <c r="LVY10" s="367"/>
      <c r="LWA10" s="367"/>
      <c r="LWC10" s="367"/>
      <c r="LWE10" s="367"/>
      <c r="LWG10" s="367"/>
      <c r="LWI10" s="367"/>
      <c r="LWK10" s="367"/>
      <c r="LWM10" s="367"/>
      <c r="LWO10" s="367"/>
      <c r="LWQ10" s="367"/>
      <c r="LWS10" s="367"/>
      <c r="LWU10" s="367"/>
      <c r="LWW10" s="367"/>
      <c r="LWY10" s="367"/>
      <c r="LXA10" s="367"/>
      <c r="LXC10" s="367"/>
      <c r="LXE10" s="367"/>
      <c r="LXG10" s="367"/>
      <c r="LXI10" s="367"/>
      <c r="LXK10" s="367"/>
      <c r="LXM10" s="367"/>
      <c r="LXO10" s="367"/>
      <c r="LXQ10" s="367"/>
      <c r="LXS10" s="367"/>
      <c r="LXU10" s="367"/>
      <c r="LXW10" s="367"/>
      <c r="LXY10" s="367"/>
      <c r="LYA10" s="367"/>
      <c r="LYC10" s="367"/>
      <c r="LYE10" s="367"/>
      <c r="LYG10" s="367"/>
      <c r="LYI10" s="367"/>
      <c r="LYK10" s="367"/>
      <c r="LYM10" s="367"/>
      <c r="LYO10" s="367"/>
      <c r="LYQ10" s="367"/>
      <c r="LYS10" s="367"/>
      <c r="LYU10" s="367"/>
      <c r="LYW10" s="367"/>
      <c r="LYY10" s="367"/>
      <c r="LZA10" s="367"/>
      <c r="LZC10" s="367"/>
      <c r="LZE10" s="367"/>
      <c r="LZG10" s="367"/>
      <c r="LZI10" s="367"/>
      <c r="LZK10" s="367"/>
      <c r="LZM10" s="367"/>
      <c r="LZO10" s="367"/>
      <c r="LZQ10" s="367"/>
      <c r="LZS10" s="367"/>
      <c r="LZU10" s="367"/>
      <c r="LZW10" s="367"/>
      <c r="LZY10" s="367"/>
      <c r="MAA10" s="367"/>
      <c r="MAC10" s="367"/>
      <c r="MAE10" s="367"/>
      <c r="MAG10" s="367"/>
      <c r="MAI10" s="367"/>
      <c r="MAK10" s="367"/>
      <c r="MAM10" s="367"/>
      <c r="MAO10" s="367"/>
      <c r="MAQ10" s="367"/>
      <c r="MAS10" s="367"/>
      <c r="MAU10" s="367"/>
      <c r="MAW10" s="367"/>
      <c r="MAY10" s="367"/>
      <c r="MBA10" s="367"/>
      <c r="MBC10" s="367"/>
      <c r="MBE10" s="367"/>
      <c r="MBG10" s="367"/>
      <c r="MBI10" s="367"/>
      <c r="MBK10" s="367"/>
      <c r="MBM10" s="367"/>
      <c r="MBO10" s="367"/>
      <c r="MBQ10" s="367"/>
      <c r="MBS10" s="367"/>
      <c r="MBU10" s="367"/>
      <c r="MBW10" s="367"/>
      <c r="MBY10" s="367"/>
      <c r="MCA10" s="367"/>
      <c r="MCC10" s="367"/>
      <c r="MCE10" s="367"/>
      <c r="MCG10" s="367"/>
      <c r="MCI10" s="367"/>
      <c r="MCK10" s="367"/>
      <c r="MCM10" s="367"/>
      <c r="MCO10" s="367"/>
      <c r="MCQ10" s="367"/>
      <c r="MCS10" s="367"/>
      <c r="MCU10" s="367"/>
      <c r="MCW10" s="367"/>
      <c r="MCY10" s="367"/>
      <c r="MDA10" s="367"/>
      <c r="MDC10" s="367"/>
      <c r="MDE10" s="367"/>
      <c r="MDG10" s="367"/>
      <c r="MDI10" s="367"/>
      <c r="MDK10" s="367"/>
      <c r="MDM10" s="367"/>
      <c r="MDO10" s="367"/>
      <c r="MDQ10" s="367"/>
      <c r="MDS10" s="367"/>
      <c r="MDU10" s="367"/>
      <c r="MDW10" s="367"/>
      <c r="MDY10" s="367"/>
      <c r="MEA10" s="367"/>
      <c r="MEC10" s="367"/>
      <c r="MEE10" s="367"/>
      <c r="MEG10" s="367"/>
      <c r="MEI10" s="367"/>
      <c r="MEK10" s="367"/>
      <c r="MEM10" s="367"/>
      <c r="MEO10" s="367"/>
      <c r="MEQ10" s="367"/>
      <c r="MES10" s="367"/>
      <c r="MEU10" s="367"/>
      <c r="MEW10" s="367"/>
      <c r="MEY10" s="367"/>
      <c r="MFA10" s="367"/>
      <c r="MFC10" s="367"/>
      <c r="MFE10" s="367"/>
      <c r="MFG10" s="367"/>
      <c r="MFI10" s="367"/>
      <c r="MFK10" s="367"/>
      <c r="MFM10" s="367"/>
      <c r="MFO10" s="367"/>
      <c r="MFQ10" s="367"/>
      <c r="MFS10" s="367"/>
      <c r="MFU10" s="367"/>
      <c r="MFW10" s="367"/>
      <c r="MFY10" s="367"/>
      <c r="MGA10" s="367"/>
      <c r="MGC10" s="367"/>
      <c r="MGE10" s="367"/>
      <c r="MGG10" s="367"/>
      <c r="MGI10" s="367"/>
      <c r="MGK10" s="367"/>
      <c r="MGM10" s="367"/>
      <c r="MGO10" s="367"/>
      <c r="MGQ10" s="367"/>
      <c r="MGS10" s="367"/>
      <c r="MGU10" s="367"/>
      <c r="MGW10" s="367"/>
      <c r="MGY10" s="367"/>
      <c r="MHA10" s="367"/>
      <c r="MHC10" s="367"/>
      <c r="MHE10" s="367"/>
      <c r="MHG10" s="367"/>
      <c r="MHI10" s="367"/>
      <c r="MHK10" s="367"/>
      <c r="MHM10" s="367"/>
      <c r="MHO10" s="367"/>
      <c r="MHQ10" s="367"/>
      <c r="MHS10" s="367"/>
      <c r="MHU10" s="367"/>
      <c r="MHW10" s="367"/>
      <c r="MHY10" s="367"/>
      <c r="MIA10" s="367"/>
      <c r="MIC10" s="367"/>
      <c r="MIE10" s="367"/>
      <c r="MIG10" s="367"/>
      <c r="MII10" s="367"/>
      <c r="MIK10" s="367"/>
      <c r="MIM10" s="367"/>
      <c r="MIO10" s="367"/>
      <c r="MIQ10" s="367"/>
      <c r="MIS10" s="367"/>
      <c r="MIU10" s="367"/>
      <c r="MIW10" s="367"/>
      <c r="MIY10" s="367"/>
      <c r="MJA10" s="367"/>
      <c r="MJC10" s="367"/>
      <c r="MJE10" s="367"/>
      <c r="MJG10" s="367"/>
      <c r="MJI10" s="367"/>
      <c r="MJK10" s="367"/>
      <c r="MJM10" s="367"/>
      <c r="MJO10" s="367"/>
      <c r="MJQ10" s="367"/>
      <c r="MJS10" s="367"/>
      <c r="MJU10" s="367"/>
      <c r="MJW10" s="367"/>
      <c r="MJY10" s="367"/>
      <c r="MKA10" s="367"/>
      <c r="MKC10" s="367"/>
      <c r="MKE10" s="367"/>
      <c r="MKG10" s="367"/>
      <c r="MKI10" s="367"/>
      <c r="MKK10" s="367"/>
      <c r="MKM10" s="367"/>
      <c r="MKO10" s="367"/>
      <c r="MKQ10" s="367"/>
      <c r="MKS10" s="367"/>
      <c r="MKU10" s="367"/>
      <c r="MKW10" s="367"/>
      <c r="MKY10" s="367"/>
      <c r="MLA10" s="367"/>
      <c r="MLC10" s="367"/>
      <c r="MLE10" s="367"/>
      <c r="MLG10" s="367"/>
      <c r="MLI10" s="367"/>
      <c r="MLK10" s="367"/>
      <c r="MLM10" s="367"/>
      <c r="MLO10" s="367"/>
      <c r="MLQ10" s="367"/>
      <c r="MLS10" s="367"/>
      <c r="MLU10" s="367"/>
      <c r="MLW10" s="367"/>
      <c r="MLY10" s="367"/>
      <c r="MMA10" s="367"/>
      <c r="MMC10" s="367"/>
      <c r="MME10" s="367"/>
      <c r="MMG10" s="367"/>
      <c r="MMI10" s="367"/>
      <c r="MMK10" s="367"/>
      <c r="MMM10" s="367"/>
      <c r="MMO10" s="367"/>
      <c r="MMQ10" s="367"/>
      <c r="MMS10" s="367"/>
      <c r="MMU10" s="367"/>
      <c r="MMW10" s="367"/>
      <c r="MMY10" s="367"/>
      <c r="MNA10" s="367"/>
      <c r="MNC10" s="367"/>
      <c r="MNE10" s="367"/>
      <c r="MNG10" s="367"/>
      <c r="MNI10" s="367"/>
      <c r="MNK10" s="367"/>
      <c r="MNM10" s="367"/>
      <c r="MNO10" s="367"/>
      <c r="MNQ10" s="367"/>
      <c r="MNS10" s="367"/>
      <c r="MNU10" s="367"/>
      <c r="MNW10" s="367"/>
      <c r="MNY10" s="367"/>
      <c r="MOA10" s="367"/>
      <c r="MOC10" s="367"/>
      <c r="MOE10" s="367"/>
      <c r="MOG10" s="367"/>
      <c r="MOI10" s="367"/>
      <c r="MOK10" s="367"/>
      <c r="MOM10" s="367"/>
      <c r="MOO10" s="367"/>
      <c r="MOQ10" s="367"/>
      <c r="MOS10" s="367"/>
      <c r="MOU10" s="367"/>
      <c r="MOW10" s="367"/>
      <c r="MOY10" s="367"/>
      <c r="MPA10" s="367"/>
      <c r="MPC10" s="367"/>
      <c r="MPE10" s="367"/>
      <c r="MPG10" s="367"/>
      <c r="MPI10" s="367"/>
      <c r="MPK10" s="367"/>
      <c r="MPM10" s="367"/>
      <c r="MPO10" s="367"/>
      <c r="MPQ10" s="367"/>
      <c r="MPS10" s="367"/>
      <c r="MPU10" s="367"/>
      <c r="MPW10" s="367"/>
      <c r="MPY10" s="367"/>
      <c r="MQA10" s="367"/>
      <c r="MQC10" s="367"/>
      <c r="MQE10" s="367"/>
      <c r="MQG10" s="367"/>
      <c r="MQI10" s="367"/>
      <c r="MQK10" s="367"/>
      <c r="MQM10" s="367"/>
      <c r="MQO10" s="367"/>
      <c r="MQQ10" s="367"/>
      <c r="MQS10" s="367"/>
      <c r="MQU10" s="367"/>
      <c r="MQW10" s="367"/>
      <c r="MQY10" s="367"/>
      <c r="MRA10" s="367"/>
      <c r="MRC10" s="367"/>
      <c r="MRE10" s="367"/>
      <c r="MRG10" s="367"/>
      <c r="MRI10" s="367"/>
      <c r="MRK10" s="367"/>
      <c r="MRM10" s="367"/>
      <c r="MRO10" s="367"/>
      <c r="MRQ10" s="367"/>
      <c r="MRS10" s="367"/>
      <c r="MRU10" s="367"/>
      <c r="MRW10" s="367"/>
      <c r="MRY10" s="367"/>
      <c r="MSA10" s="367"/>
      <c r="MSC10" s="367"/>
      <c r="MSE10" s="367"/>
      <c r="MSG10" s="367"/>
      <c r="MSI10" s="367"/>
      <c r="MSK10" s="367"/>
      <c r="MSM10" s="367"/>
      <c r="MSO10" s="367"/>
      <c r="MSQ10" s="367"/>
      <c r="MSS10" s="367"/>
      <c r="MSU10" s="367"/>
      <c r="MSW10" s="367"/>
      <c r="MSY10" s="367"/>
      <c r="MTA10" s="367"/>
      <c r="MTC10" s="367"/>
      <c r="MTE10" s="367"/>
      <c r="MTG10" s="367"/>
      <c r="MTI10" s="367"/>
      <c r="MTK10" s="367"/>
      <c r="MTM10" s="367"/>
      <c r="MTO10" s="367"/>
      <c r="MTQ10" s="367"/>
      <c r="MTS10" s="367"/>
      <c r="MTU10" s="367"/>
      <c r="MTW10" s="367"/>
      <c r="MTY10" s="367"/>
      <c r="MUA10" s="367"/>
      <c r="MUC10" s="367"/>
      <c r="MUE10" s="367"/>
      <c r="MUG10" s="367"/>
      <c r="MUI10" s="367"/>
      <c r="MUK10" s="367"/>
      <c r="MUM10" s="367"/>
      <c r="MUO10" s="367"/>
      <c r="MUQ10" s="367"/>
      <c r="MUS10" s="367"/>
      <c r="MUU10" s="367"/>
      <c r="MUW10" s="367"/>
      <c r="MUY10" s="367"/>
      <c r="MVA10" s="367"/>
      <c r="MVC10" s="367"/>
      <c r="MVE10" s="367"/>
      <c r="MVG10" s="367"/>
      <c r="MVI10" s="367"/>
      <c r="MVK10" s="367"/>
      <c r="MVM10" s="367"/>
      <c r="MVO10" s="367"/>
      <c r="MVQ10" s="367"/>
      <c r="MVS10" s="367"/>
      <c r="MVU10" s="367"/>
      <c r="MVW10" s="367"/>
      <c r="MVY10" s="367"/>
      <c r="MWA10" s="367"/>
      <c r="MWC10" s="367"/>
      <c r="MWE10" s="367"/>
      <c r="MWG10" s="367"/>
      <c r="MWI10" s="367"/>
      <c r="MWK10" s="367"/>
      <c r="MWM10" s="367"/>
      <c r="MWO10" s="367"/>
      <c r="MWQ10" s="367"/>
      <c r="MWS10" s="367"/>
      <c r="MWU10" s="367"/>
      <c r="MWW10" s="367"/>
      <c r="MWY10" s="367"/>
      <c r="MXA10" s="367"/>
      <c r="MXC10" s="367"/>
      <c r="MXE10" s="367"/>
      <c r="MXG10" s="367"/>
      <c r="MXI10" s="367"/>
      <c r="MXK10" s="367"/>
      <c r="MXM10" s="367"/>
      <c r="MXO10" s="367"/>
      <c r="MXQ10" s="367"/>
      <c r="MXS10" s="367"/>
      <c r="MXU10" s="367"/>
      <c r="MXW10" s="367"/>
      <c r="MXY10" s="367"/>
      <c r="MYA10" s="367"/>
      <c r="MYC10" s="367"/>
      <c r="MYE10" s="367"/>
      <c r="MYG10" s="367"/>
      <c r="MYI10" s="367"/>
      <c r="MYK10" s="367"/>
      <c r="MYM10" s="367"/>
      <c r="MYO10" s="367"/>
      <c r="MYQ10" s="367"/>
      <c r="MYS10" s="367"/>
      <c r="MYU10" s="367"/>
      <c r="MYW10" s="367"/>
      <c r="MYY10" s="367"/>
      <c r="MZA10" s="367"/>
      <c r="MZC10" s="367"/>
      <c r="MZE10" s="367"/>
      <c r="MZG10" s="367"/>
      <c r="MZI10" s="367"/>
      <c r="MZK10" s="367"/>
      <c r="MZM10" s="367"/>
      <c r="MZO10" s="367"/>
      <c r="MZQ10" s="367"/>
      <c r="MZS10" s="367"/>
      <c r="MZU10" s="367"/>
      <c r="MZW10" s="367"/>
      <c r="MZY10" s="367"/>
      <c r="NAA10" s="367"/>
      <c r="NAC10" s="367"/>
      <c r="NAE10" s="367"/>
      <c r="NAG10" s="367"/>
      <c r="NAI10" s="367"/>
      <c r="NAK10" s="367"/>
      <c r="NAM10" s="367"/>
      <c r="NAO10" s="367"/>
      <c r="NAQ10" s="367"/>
      <c r="NAS10" s="367"/>
      <c r="NAU10" s="367"/>
      <c r="NAW10" s="367"/>
      <c r="NAY10" s="367"/>
      <c r="NBA10" s="367"/>
      <c r="NBC10" s="367"/>
      <c r="NBE10" s="367"/>
      <c r="NBG10" s="367"/>
      <c r="NBI10" s="367"/>
      <c r="NBK10" s="367"/>
      <c r="NBM10" s="367"/>
      <c r="NBO10" s="367"/>
      <c r="NBQ10" s="367"/>
      <c r="NBS10" s="367"/>
      <c r="NBU10" s="367"/>
      <c r="NBW10" s="367"/>
      <c r="NBY10" s="367"/>
      <c r="NCA10" s="367"/>
      <c r="NCC10" s="367"/>
      <c r="NCE10" s="367"/>
      <c r="NCG10" s="367"/>
      <c r="NCI10" s="367"/>
      <c r="NCK10" s="367"/>
      <c r="NCM10" s="367"/>
      <c r="NCO10" s="367"/>
      <c r="NCQ10" s="367"/>
      <c r="NCS10" s="367"/>
      <c r="NCU10" s="367"/>
      <c r="NCW10" s="367"/>
      <c r="NCY10" s="367"/>
      <c r="NDA10" s="367"/>
      <c r="NDC10" s="367"/>
      <c r="NDE10" s="367"/>
      <c r="NDG10" s="367"/>
      <c r="NDI10" s="367"/>
      <c r="NDK10" s="367"/>
      <c r="NDM10" s="367"/>
      <c r="NDO10" s="367"/>
      <c r="NDQ10" s="367"/>
      <c r="NDS10" s="367"/>
      <c r="NDU10" s="367"/>
      <c r="NDW10" s="367"/>
      <c r="NDY10" s="367"/>
      <c r="NEA10" s="367"/>
      <c r="NEC10" s="367"/>
      <c r="NEE10" s="367"/>
      <c r="NEG10" s="367"/>
      <c r="NEI10" s="367"/>
      <c r="NEK10" s="367"/>
      <c r="NEM10" s="367"/>
      <c r="NEO10" s="367"/>
      <c r="NEQ10" s="367"/>
      <c r="NES10" s="367"/>
      <c r="NEU10" s="367"/>
      <c r="NEW10" s="367"/>
      <c r="NEY10" s="367"/>
      <c r="NFA10" s="367"/>
      <c r="NFC10" s="367"/>
      <c r="NFE10" s="367"/>
      <c r="NFG10" s="367"/>
      <c r="NFI10" s="367"/>
      <c r="NFK10" s="367"/>
      <c r="NFM10" s="367"/>
      <c r="NFO10" s="367"/>
      <c r="NFQ10" s="367"/>
      <c r="NFS10" s="367"/>
      <c r="NFU10" s="367"/>
      <c r="NFW10" s="367"/>
      <c r="NFY10" s="367"/>
      <c r="NGA10" s="367"/>
      <c r="NGC10" s="367"/>
      <c r="NGE10" s="367"/>
      <c r="NGG10" s="367"/>
      <c r="NGI10" s="367"/>
      <c r="NGK10" s="367"/>
      <c r="NGM10" s="367"/>
      <c r="NGO10" s="367"/>
      <c r="NGQ10" s="367"/>
      <c r="NGS10" s="367"/>
      <c r="NGU10" s="367"/>
      <c r="NGW10" s="367"/>
      <c r="NGY10" s="367"/>
      <c r="NHA10" s="367"/>
      <c r="NHC10" s="367"/>
      <c r="NHE10" s="367"/>
      <c r="NHG10" s="367"/>
      <c r="NHI10" s="367"/>
      <c r="NHK10" s="367"/>
      <c r="NHM10" s="367"/>
      <c r="NHO10" s="367"/>
      <c r="NHQ10" s="367"/>
      <c r="NHS10" s="367"/>
      <c r="NHU10" s="367"/>
      <c r="NHW10" s="367"/>
      <c r="NHY10" s="367"/>
      <c r="NIA10" s="367"/>
      <c r="NIC10" s="367"/>
      <c r="NIE10" s="367"/>
      <c r="NIG10" s="367"/>
      <c r="NII10" s="367"/>
      <c r="NIK10" s="367"/>
      <c r="NIM10" s="367"/>
      <c r="NIO10" s="367"/>
      <c r="NIQ10" s="367"/>
      <c r="NIS10" s="367"/>
      <c r="NIU10" s="367"/>
      <c r="NIW10" s="367"/>
      <c r="NIY10" s="367"/>
      <c r="NJA10" s="367"/>
      <c r="NJC10" s="367"/>
      <c r="NJE10" s="367"/>
      <c r="NJG10" s="367"/>
      <c r="NJI10" s="367"/>
      <c r="NJK10" s="367"/>
      <c r="NJM10" s="367"/>
      <c r="NJO10" s="367"/>
      <c r="NJQ10" s="367"/>
      <c r="NJS10" s="367"/>
      <c r="NJU10" s="367"/>
      <c r="NJW10" s="367"/>
      <c r="NJY10" s="367"/>
      <c r="NKA10" s="367"/>
      <c r="NKC10" s="367"/>
      <c r="NKE10" s="367"/>
      <c r="NKG10" s="367"/>
      <c r="NKI10" s="367"/>
      <c r="NKK10" s="367"/>
      <c r="NKM10" s="367"/>
      <c r="NKO10" s="367"/>
      <c r="NKQ10" s="367"/>
      <c r="NKS10" s="367"/>
      <c r="NKU10" s="367"/>
      <c r="NKW10" s="367"/>
      <c r="NKY10" s="367"/>
      <c r="NLA10" s="367"/>
      <c r="NLC10" s="367"/>
      <c r="NLE10" s="367"/>
      <c r="NLG10" s="367"/>
      <c r="NLI10" s="367"/>
      <c r="NLK10" s="367"/>
      <c r="NLM10" s="367"/>
      <c r="NLO10" s="367"/>
      <c r="NLQ10" s="367"/>
      <c r="NLS10" s="367"/>
      <c r="NLU10" s="367"/>
      <c r="NLW10" s="367"/>
      <c r="NLY10" s="367"/>
      <c r="NMA10" s="367"/>
      <c r="NMC10" s="367"/>
      <c r="NME10" s="367"/>
      <c r="NMG10" s="367"/>
      <c r="NMI10" s="367"/>
      <c r="NMK10" s="367"/>
      <c r="NMM10" s="367"/>
      <c r="NMO10" s="367"/>
      <c r="NMQ10" s="367"/>
      <c r="NMS10" s="367"/>
      <c r="NMU10" s="367"/>
      <c r="NMW10" s="367"/>
      <c r="NMY10" s="367"/>
      <c r="NNA10" s="367"/>
      <c r="NNC10" s="367"/>
      <c r="NNE10" s="367"/>
      <c r="NNG10" s="367"/>
      <c r="NNI10" s="367"/>
      <c r="NNK10" s="367"/>
      <c r="NNM10" s="367"/>
      <c r="NNO10" s="367"/>
      <c r="NNQ10" s="367"/>
      <c r="NNS10" s="367"/>
      <c r="NNU10" s="367"/>
      <c r="NNW10" s="367"/>
      <c r="NNY10" s="367"/>
      <c r="NOA10" s="367"/>
      <c r="NOC10" s="367"/>
      <c r="NOE10" s="367"/>
      <c r="NOG10" s="367"/>
      <c r="NOI10" s="367"/>
      <c r="NOK10" s="367"/>
      <c r="NOM10" s="367"/>
      <c r="NOO10" s="367"/>
      <c r="NOQ10" s="367"/>
      <c r="NOS10" s="367"/>
      <c r="NOU10" s="367"/>
      <c r="NOW10" s="367"/>
      <c r="NOY10" s="367"/>
      <c r="NPA10" s="367"/>
      <c r="NPC10" s="367"/>
      <c r="NPE10" s="367"/>
      <c r="NPG10" s="367"/>
      <c r="NPI10" s="367"/>
      <c r="NPK10" s="367"/>
      <c r="NPM10" s="367"/>
      <c r="NPO10" s="367"/>
      <c r="NPQ10" s="367"/>
      <c r="NPS10" s="367"/>
      <c r="NPU10" s="367"/>
      <c r="NPW10" s="367"/>
      <c r="NPY10" s="367"/>
      <c r="NQA10" s="367"/>
      <c r="NQC10" s="367"/>
      <c r="NQE10" s="367"/>
      <c r="NQG10" s="367"/>
      <c r="NQI10" s="367"/>
      <c r="NQK10" s="367"/>
      <c r="NQM10" s="367"/>
      <c r="NQO10" s="367"/>
      <c r="NQQ10" s="367"/>
      <c r="NQS10" s="367"/>
      <c r="NQU10" s="367"/>
      <c r="NQW10" s="367"/>
      <c r="NQY10" s="367"/>
      <c r="NRA10" s="367"/>
      <c r="NRC10" s="367"/>
      <c r="NRE10" s="367"/>
      <c r="NRG10" s="367"/>
      <c r="NRI10" s="367"/>
      <c r="NRK10" s="367"/>
      <c r="NRM10" s="367"/>
      <c r="NRO10" s="367"/>
      <c r="NRQ10" s="367"/>
      <c r="NRS10" s="367"/>
      <c r="NRU10" s="367"/>
      <c r="NRW10" s="367"/>
      <c r="NRY10" s="367"/>
      <c r="NSA10" s="367"/>
      <c r="NSC10" s="367"/>
      <c r="NSE10" s="367"/>
      <c r="NSG10" s="367"/>
      <c r="NSI10" s="367"/>
      <c r="NSK10" s="367"/>
      <c r="NSM10" s="367"/>
      <c r="NSO10" s="367"/>
      <c r="NSQ10" s="367"/>
      <c r="NSS10" s="367"/>
      <c r="NSU10" s="367"/>
      <c r="NSW10" s="367"/>
      <c r="NSY10" s="367"/>
      <c r="NTA10" s="367"/>
      <c r="NTC10" s="367"/>
      <c r="NTE10" s="367"/>
      <c r="NTG10" s="367"/>
      <c r="NTI10" s="367"/>
      <c r="NTK10" s="367"/>
      <c r="NTM10" s="367"/>
      <c r="NTO10" s="367"/>
      <c r="NTQ10" s="367"/>
      <c r="NTS10" s="367"/>
      <c r="NTU10" s="367"/>
      <c r="NTW10" s="367"/>
      <c r="NTY10" s="367"/>
      <c r="NUA10" s="367"/>
      <c r="NUC10" s="367"/>
      <c r="NUE10" s="367"/>
      <c r="NUG10" s="367"/>
      <c r="NUI10" s="367"/>
      <c r="NUK10" s="367"/>
      <c r="NUM10" s="367"/>
      <c r="NUO10" s="367"/>
      <c r="NUQ10" s="367"/>
      <c r="NUS10" s="367"/>
      <c r="NUU10" s="367"/>
      <c r="NUW10" s="367"/>
      <c r="NUY10" s="367"/>
      <c r="NVA10" s="367"/>
      <c r="NVC10" s="367"/>
      <c r="NVE10" s="367"/>
      <c r="NVG10" s="367"/>
      <c r="NVI10" s="367"/>
      <c r="NVK10" s="367"/>
      <c r="NVM10" s="367"/>
      <c r="NVO10" s="367"/>
      <c r="NVQ10" s="367"/>
      <c r="NVS10" s="367"/>
      <c r="NVU10" s="367"/>
      <c r="NVW10" s="367"/>
      <c r="NVY10" s="367"/>
      <c r="NWA10" s="367"/>
      <c r="NWC10" s="367"/>
      <c r="NWE10" s="367"/>
      <c r="NWG10" s="367"/>
      <c r="NWI10" s="367"/>
      <c r="NWK10" s="367"/>
      <c r="NWM10" s="367"/>
      <c r="NWO10" s="367"/>
      <c r="NWQ10" s="367"/>
      <c r="NWS10" s="367"/>
      <c r="NWU10" s="367"/>
      <c r="NWW10" s="367"/>
      <c r="NWY10" s="367"/>
      <c r="NXA10" s="367"/>
      <c r="NXC10" s="367"/>
      <c r="NXE10" s="367"/>
      <c r="NXG10" s="367"/>
      <c r="NXI10" s="367"/>
      <c r="NXK10" s="367"/>
      <c r="NXM10" s="367"/>
      <c r="NXO10" s="367"/>
      <c r="NXQ10" s="367"/>
      <c r="NXS10" s="367"/>
      <c r="NXU10" s="367"/>
      <c r="NXW10" s="367"/>
      <c r="NXY10" s="367"/>
      <c r="NYA10" s="367"/>
      <c r="NYC10" s="367"/>
      <c r="NYE10" s="367"/>
      <c r="NYG10" s="367"/>
      <c r="NYI10" s="367"/>
      <c r="NYK10" s="367"/>
      <c r="NYM10" s="367"/>
      <c r="NYO10" s="367"/>
      <c r="NYQ10" s="367"/>
      <c r="NYS10" s="367"/>
      <c r="NYU10" s="367"/>
      <c r="NYW10" s="367"/>
      <c r="NYY10" s="367"/>
      <c r="NZA10" s="367"/>
      <c r="NZC10" s="367"/>
      <c r="NZE10" s="367"/>
      <c r="NZG10" s="367"/>
      <c r="NZI10" s="367"/>
      <c r="NZK10" s="367"/>
      <c r="NZM10" s="367"/>
      <c r="NZO10" s="367"/>
      <c r="NZQ10" s="367"/>
      <c r="NZS10" s="367"/>
      <c r="NZU10" s="367"/>
      <c r="NZW10" s="367"/>
      <c r="NZY10" s="367"/>
      <c r="OAA10" s="367"/>
      <c r="OAC10" s="367"/>
      <c r="OAE10" s="367"/>
      <c r="OAG10" s="367"/>
      <c r="OAI10" s="367"/>
      <c r="OAK10" s="367"/>
      <c r="OAM10" s="367"/>
      <c r="OAO10" s="367"/>
      <c r="OAQ10" s="367"/>
      <c r="OAS10" s="367"/>
      <c r="OAU10" s="367"/>
      <c r="OAW10" s="367"/>
      <c r="OAY10" s="367"/>
      <c r="OBA10" s="367"/>
      <c r="OBC10" s="367"/>
      <c r="OBE10" s="367"/>
      <c r="OBG10" s="367"/>
      <c r="OBI10" s="367"/>
      <c r="OBK10" s="367"/>
      <c r="OBM10" s="367"/>
      <c r="OBO10" s="367"/>
      <c r="OBQ10" s="367"/>
      <c r="OBS10" s="367"/>
      <c r="OBU10" s="367"/>
      <c r="OBW10" s="367"/>
      <c r="OBY10" s="367"/>
      <c r="OCA10" s="367"/>
      <c r="OCC10" s="367"/>
      <c r="OCE10" s="367"/>
      <c r="OCG10" s="367"/>
      <c r="OCI10" s="367"/>
      <c r="OCK10" s="367"/>
      <c r="OCM10" s="367"/>
      <c r="OCO10" s="367"/>
      <c r="OCQ10" s="367"/>
      <c r="OCS10" s="367"/>
      <c r="OCU10" s="367"/>
      <c r="OCW10" s="367"/>
      <c r="OCY10" s="367"/>
      <c r="ODA10" s="367"/>
      <c r="ODC10" s="367"/>
      <c r="ODE10" s="367"/>
      <c r="ODG10" s="367"/>
      <c r="ODI10" s="367"/>
      <c r="ODK10" s="367"/>
      <c r="ODM10" s="367"/>
      <c r="ODO10" s="367"/>
      <c r="ODQ10" s="367"/>
      <c r="ODS10" s="367"/>
      <c r="ODU10" s="367"/>
      <c r="ODW10" s="367"/>
      <c r="ODY10" s="367"/>
      <c r="OEA10" s="367"/>
      <c r="OEC10" s="367"/>
      <c r="OEE10" s="367"/>
      <c r="OEG10" s="367"/>
      <c r="OEI10" s="367"/>
      <c r="OEK10" s="367"/>
      <c r="OEM10" s="367"/>
      <c r="OEO10" s="367"/>
      <c r="OEQ10" s="367"/>
      <c r="OES10" s="367"/>
      <c r="OEU10" s="367"/>
      <c r="OEW10" s="367"/>
      <c r="OEY10" s="367"/>
      <c r="OFA10" s="367"/>
      <c r="OFC10" s="367"/>
      <c r="OFE10" s="367"/>
      <c r="OFG10" s="367"/>
      <c r="OFI10" s="367"/>
      <c r="OFK10" s="367"/>
      <c r="OFM10" s="367"/>
      <c r="OFO10" s="367"/>
      <c r="OFQ10" s="367"/>
      <c r="OFS10" s="367"/>
      <c r="OFU10" s="367"/>
      <c r="OFW10" s="367"/>
      <c r="OFY10" s="367"/>
      <c r="OGA10" s="367"/>
      <c r="OGC10" s="367"/>
      <c r="OGE10" s="367"/>
      <c r="OGG10" s="367"/>
      <c r="OGI10" s="367"/>
      <c r="OGK10" s="367"/>
      <c r="OGM10" s="367"/>
      <c r="OGO10" s="367"/>
      <c r="OGQ10" s="367"/>
      <c r="OGS10" s="367"/>
      <c r="OGU10" s="367"/>
      <c r="OGW10" s="367"/>
      <c r="OGY10" s="367"/>
      <c r="OHA10" s="367"/>
      <c r="OHC10" s="367"/>
      <c r="OHE10" s="367"/>
      <c r="OHG10" s="367"/>
      <c r="OHI10" s="367"/>
      <c r="OHK10" s="367"/>
      <c r="OHM10" s="367"/>
      <c r="OHO10" s="367"/>
      <c r="OHQ10" s="367"/>
      <c r="OHS10" s="367"/>
      <c r="OHU10" s="367"/>
      <c r="OHW10" s="367"/>
      <c r="OHY10" s="367"/>
      <c r="OIA10" s="367"/>
      <c r="OIC10" s="367"/>
      <c r="OIE10" s="367"/>
      <c r="OIG10" s="367"/>
      <c r="OII10" s="367"/>
      <c r="OIK10" s="367"/>
      <c r="OIM10" s="367"/>
      <c r="OIO10" s="367"/>
      <c r="OIQ10" s="367"/>
      <c r="OIS10" s="367"/>
      <c r="OIU10" s="367"/>
      <c r="OIW10" s="367"/>
      <c r="OIY10" s="367"/>
      <c r="OJA10" s="367"/>
      <c r="OJC10" s="367"/>
      <c r="OJE10" s="367"/>
      <c r="OJG10" s="367"/>
      <c r="OJI10" s="367"/>
      <c r="OJK10" s="367"/>
      <c r="OJM10" s="367"/>
      <c r="OJO10" s="367"/>
      <c r="OJQ10" s="367"/>
      <c r="OJS10" s="367"/>
      <c r="OJU10" s="367"/>
      <c r="OJW10" s="367"/>
      <c r="OJY10" s="367"/>
      <c r="OKA10" s="367"/>
      <c r="OKC10" s="367"/>
      <c r="OKE10" s="367"/>
      <c r="OKG10" s="367"/>
      <c r="OKI10" s="367"/>
      <c r="OKK10" s="367"/>
      <c r="OKM10" s="367"/>
      <c r="OKO10" s="367"/>
      <c r="OKQ10" s="367"/>
      <c r="OKS10" s="367"/>
      <c r="OKU10" s="367"/>
      <c r="OKW10" s="367"/>
      <c r="OKY10" s="367"/>
      <c r="OLA10" s="367"/>
      <c r="OLC10" s="367"/>
      <c r="OLE10" s="367"/>
      <c r="OLG10" s="367"/>
      <c r="OLI10" s="367"/>
      <c r="OLK10" s="367"/>
      <c r="OLM10" s="367"/>
      <c r="OLO10" s="367"/>
      <c r="OLQ10" s="367"/>
      <c r="OLS10" s="367"/>
      <c r="OLU10" s="367"/>
      <c r="OLW10" s="367"/>
      <c r="OLY10" s="367"/>
      <c r="OMA10" s="367"/>
      <c r="OMC10" s="367"/>
      <c r="OME10" s="367"/>
      <c r="OMG10" s="367"/>
      <c r="OMI10" s="367"/>
      <c r="OMK10" s="367"/>
      <c r="OMM10" s="367"/>
      <c r="OMO10" s="367"/>
      <c r="OMQ10" s="367"/>
      <c r="OMS10" s="367"/>
      <c r="OMU10" s="367"/>
      <c r="OMW10" s="367"/>
      <c r="OMY10" s="367"/>
      <c r="ONA10" s="367"/>
      <c r="ONC10" s="367"/>
      <c r="ONE10" s="367"/>
      <c r="ONG10" s="367"/>
      <c r="ONI10" s="367"/>
      <c r="ONK10" s="367"/>
      <c r="ONM10" s="367"/>
      <c r="ONO10" s="367"/>
      <c r="ONQ10" s="367"/>
      <c r="ONS10" s="367"/>
      <c r="ONU10" s="367"/>
      <c r="ONW10" s="367"/>
      <c r="ONY10" s="367"/>
      <c r="OOA10" s="367"/>
      <c r="OOC10" s="367"/>
      <c r="OOE10" s="367"/>
      <c r="OOG10" s="367"/>
      <c r="OOI10" s="367"/>
      <c r="OOK10" s="367"/>
      <c r="OOM10" s="367"/>
      <c r="OOO10" s="367"/>
      <c r="OOQ10" s="367"/>
      <c r="OOS10" s="367"/>
      <c r="OOU10" s="367"/>
      <c r="OOW10" s="367"/>
      <c r="OOY10" s="367"/>
      <c r="OPA10" s="367"/>
      <c r="OPC10" s="367"/>
      <c r="OPE10" s="367"/>
      <c r="OPG10" s="367"/>
      <c r="OPI10" s="367"/>
      <c r="OPK10" s="367"/>
      <c r="OPM10" s="367"/>
      <c r="OPO10" s="367"/>
      <c r="OPQ10" s="367"/>
      <c r="OPS10" s="367"/>
      <c r="OPU10" s="367"/>
      <c r="OPW10" s="367"/>
      <c r="OPY10" s="367"/>
      <c r="OQA10" s="367"/>
      <c r="OQC10" s="367"/>
      <c r="OQE10" s="367"/>
      <c r="OQG10" s="367"/>
      <c r="OQI10" s="367"/>
      <c r="OQK10" s="367"/>
      <c r="OQM10" s="367"/>
      <c r="OQO10" s="367"/>
      <c r="OQQ10" s="367"/>
      <c r="OQS10" s="367"/>
      <c r="OQU10" s="367"/>
      <c r="OQW10" s="367"/>
      <c r="OQY10" s="367"/>
      <c r="ORA10" s="367"/>
      <c r="ORC10" s="367"/>
      <c r="ORE10" s="367"/>
      <c r="ORG10" s="367"/>
      <c r="ORI10" s="367"/>
      <c r="ORK10" s="367"/>
      <c r="ORM10" s="367"/>
      <c r="ORO10" s="367"/>
      <c r="ORQ10" s="367"/>
      <c r="ORS10" s="367"/>
      <c r="ORU10" s="367"/>
      <c r="ORW10" s="367"/>
      <c r="ORY10" s="367"/>
      <c r="OSA10" s="367"/>
      <c r="OSC10" s="367"/>
      <c r="OSE10" s="367"/>
      <c r="OSG10" s="367"/>
      <c r="OSI10" s="367"/>
      <c r="OSK10" s="367"/>
      <c r="OSM10" s="367"/>
      <c r="OSO10" s="367"/>
      <c r="OSQ10" s="367"/>
      <c r="OSS10" s="367"/>
      <c r="OSU10" s="367"/>
      <c r="OSW10" s="367"/>
      <c r="OSY10" s="367"/>
      <c r="OTA10" s="367"/>
      <c r="OTC10" s="367"/>
      <c r="OTE10" s="367"/>
      <c r="OTG10" s="367"/>
      <c r="OTI10" s="367"/>
      <c r="OTK10" s="367"/>
      <c r="OTM10" s="367"/>
      <c r="OTO10" s="367"/>
      <c r="OTQ10" s="367"/>
      <c r="OTS10" s="367"/>
      <c r="OTU10" s="367"/>
      <c r="OTW10" s="367"/>
      <c r="OTY10" s="367"/>
      <c r="OUA10" s="367"/>
      <c r="OUC10" s="367"/>
      <c r="OUE10" s="367"/>
      <c r="OUG10" s="367"/>
      <c r="OUI10" s="367"/>
      <c r="OUK10" s="367"/>
      <c r="OUM10" s="367"/>
      <c r="OUO10" s="367"/>
      <c r="OUQ10" s="367"/>
      <c r="OUS10" s="367"/>
      <c r="OUU10" s="367"/>
      <c r="OUW10" s="367"/>
      <c r="OUY10" s="367"/>
      <c r="OVA10" s="367"/>
      <c r="OVC10" s="367"/>
      <c r="OVE10" s="367"/>
      <c r="OVG10" s="367"/>
      <c r="OVI10" s="367"/>
      <c r="OVK10" s="367"/>
      <c r="OVM10" s="367"/>
      <c r="OVO10" s="367"/>
      <c r="OVQ10" s="367"/>
      <c r="OVS10" s="367"/>
      <c r="OVU10" s="367"/>
      <c r="OVW10" s="367"/>
      <c r="OVY10" s="367"/>
      <c r="OWA10" s="367"/>
      <c r="OWC10" s="367"/>
      <c r="OWE10" s="367"/>
      <c r="OWG10" s="367"/>
      <c r="OWI10" s="367"/>
      <c r="OWK10" s="367"/>
      <c r="OWM10" s="367"/>
      <c r="OWO10" s="367"/>
      <c r="OWQ10" s="367"/>
      <c r="OWS10" s="367"/>
      <c r="OWU10" s="367"/>
      <c r="OWW10" s="367"/>
      <c r="OWY10" s="367"/>
      <c r="OXA10" s="367"/>
      <c r="OXC10" s="367"/>
      <c r="OXE10" s="367"/>
      <c r="OXG10" s="367"/>
      <c r="OXI10" s="367"/>
      <c r="OXK10" s="367"/>
      <c r="OXM10" s="367"/>
      <c r="OXO10" s="367"/>
      <c r="OXQ10" s="367"/>
      <c r="OXS10" s="367"/>
      <c r="OXU10" s="367"/>
      <c r="OXW10" s="367"/>
      <c r="OXY10" s="367"/>
      <c r="OYA10" s="367"/>
      <c r="OYC10" s="367"/>
      <c r="OYE10" s="367"/>
      <c r="OYG10" s="367"/>
      <c r="OYI10" s="367"/>
      <c r="OYK10" s="367"/>
      <c r="OYM10" s="367"/>
      <c r="OYO10" s="367"/>
      <c r="OYQ10" s="367"/>
      <c r="OYS10" s="367"/>
      <c r="OYU10" s="367"/>
      <c r="OYW10" s="367"/>
      <c r="OYY10" s="367"/>
      <c r="OZA10" s="367"/>
      <c r="OZC10" s="367"/>
      <c r="OZE10" s="367"/>
      <c r="OZG10" s="367"/>
      <c r="OZI10" s="367"/>
      <c r="OZK10" s="367"/>
      <c r="OZM10" s="367"/>
      <c r="OZO10" s="367"/>
      <c r="OZQ10" s="367"/>
      <c r="OZS10" s="367"/>
      <c r="OZU10" s="367"/>
      <c r="OZW10" s="367"/>
      <c r="OZY10" s="367"/>
      <c r="PAA10" s="367"/>
      <c r="PAC10" s="367"/>
      <c r="PAE10" s="367"/>
      <c r="PAG10" s="367"/>
      <c r="PAI10" s="367"/>
      <c r="PAK10" s="367"/>
      <c r="PAM10" s="367"/>
      <c r="PAO10" s="367"/>
      <c r="PAQ10" s="367"/>
      <c r="PAS10" s="367"/>
      <c r="PAU10" s="367"/>
      <c r="PAW10" s="367"/>
      <c r="PAY10" s="367"/>
      <c r="PBA10" s="367"/>
      <c r="PBC10" s="367"/>
      <c r="PBE10" s="367"/>
      <c r="PBG10" s="367"/>
      <c r="PBI10" s="367"/>
      <c r="PBK10" s="367"/>
      <c r="PBM10" s="367"/>
      <c r="PBO10" s="367"/>
      <c r="PBQ10" s="367"/>
      <c r="PBS10" s="367"/>
      <c r="PBU10" s="367"/>
      <c r="PBW10" s="367"/>
      <c r="PBY10" s="367"/>
      <c r="PCA10" s="367"/>
      <c r="PCC10" s="367"/>
      <c r="PCE10" s="367"/>
      <c r="PCG10" s="367"/>
      <c r="PCI10" s="367"/>
      <c r="PCK10" s="367"/>
      <c r="PCM10" s="367"/>
      <c r="PCO10" s="367"/>
      <c r="PCQ10" s="367"/>
      <c r="PCS10" s="367"/>
      <c r="PCU10" s="367"/>
      <c r="PCW10" s="367"/>
      <c r="PCY10" s="367"/>
      <c r="PDA10" s="367"/>
      <c r="PDC10" s="367"/>
      <c r="PDE10" s="367"/>
      <c r="PDG10" s="367"/>
      <c r="PDI10" s="367"/>
      <c r="PDK10" s="367"/>
      <c r="PDM10" s="367"/>
      <c r="PDO10" s="367"/>
      <c r="PDQ10" s="367"/>
      <c r="PDS10" s="367"/>
      <c r="PDU10" s="367"/>
      <c r="PDW10" s="367"/>
      <c r="PDY10" s="367"/>
      <c r="PEA10" s="367"/>
      <c r="PEC10" s="367"/>
      <c r="PEE10" s="367"/>
      <c r="PEG10" s="367"/>
      <c r="PEI10" s="367"/>
      <c r="PEK10" s="367"/>
      <c r="PEM10" s="367"/>
      <c r="PEO10" s="367"/>
      <c r="PEQ10" s="367"/>
      <c r="PES10" s="367"/>
      <c r="PEU10" s="367"/>
      <c r="PEW10" s="367"/>
      <c r="PEY10" s="367"/>
      <c r="PFA10" s="367"/>
      <c r="PFC10" s="367"/>
      <c r="PFE10" s="367"/>
      <c r="PFG10" s="367"/>
      <c r="PFI10" s="367"/>
      <c r="PFK10" s="367"/>
      <c r="PFM10" s="367"/>
      <c r="PFO10" s="367"/>
      <c r="PFQ10" s="367"/>
      <c r="PFS10" s="367"/>
      <c r="PFU10" s="367"/>
      <c r="PFW10" s="367"/>
      <c r="PFY10" s="367"/>
      <c r="PGA10" s="367"/>
      <c r="PGC10" s="367"/>
      <c r="PGE10" s="367"/>
      <c r="PGG10" s="367"/>
      <c r="PGI10" s="367"/>
      <c r="PGK10" s="367"/>
      <c r="PGM10" s="367"/>
      <c r="PGO10" s="367"/>
      <c r="PGQ10" s="367"/>
      <c r="PGS10" s="367"/>
      <c r="PGU10" s="367"/>
      <c r="PGW10" s="367"/>
      <c r="PGY10" s="367"/>
      <c r="PHA10" s="367"/>
      <c r="PHC10" s="367"/>
      <c r="PHE10" s="367"/>
      <c r="PHG10" s="367"/>
      <c r="PHI10" s="367"/>
      <c r="PHK10" s="367"/>
      <c r="PHM10" s="367"/>
      <c r="PHO10" s="367"/>
      <c r="PHQ10" s="367"/>
      <c r="PHS10" s="367"/>
      <c r="PHU10" s="367"/>
      <c r="PHW10" s="367"/>
      <c r="PHY10" s="367"/>
      <c r="PIA10" s="367"/>
      <c r="PIC10" s="367"/>
      <c r="PIE10" s="367"/>
      <c r="PIG10" s="367"/>
      <c r="PII10" s="367"/>
      <c r="PIK10" s="367"/>
      <c r="PIM10" s="367"/>
      <c r="PIO10" s="367"/>
      <c r="PIQ10" s="367"/>
      <c r="PIS10" s="367"/>
      <c r="PIU10" s="367"/>
      <c r="PIW10" s="367"/>
      <c r="PIY10" s="367"/>
      <c r="PJA10" s="367"/>
      <c r="PJC10" s="367"/>
      <c r="PJE10" s="367"/>
      <c r="PJG10" s="367"/>
      <c r="PJI10" s="367"/>
      <c r="PJK10" s="367"/>
      <c r="PJM10" s="367"/>
      <c r="PJO10" s="367"/>
      <c r="PJQ10" s="367"/>
      <c r="PJS10" s="367"/>
      <c r="PJU10" s="367"/>
      <c r="PJW10" s="367"/>
      <c r="PJY10" s="367"/>
      <c r="PKA10" s="367"/>
      <c r="PKC10" s="367"/>
      <c r="PKE10" s="367"/>
      <c r="PKG10" s="367"/>
      <c r="PKI10" s="367"/>
      <c r="PKK10" s="367"/>
      <c r="PKM10" s="367"/>
      <c r="PKO10" s="367"/>
      <c r="PKQ10" s="367"/>
      <c r="PKS10" s="367"/>
      <c r="PKU10" s="367"/>
      <c r="PKW10" s="367"/>
      <c r="PKY10" s="367"/>
      <c r="PLA10" s="367"/>
      <c r="PLC10" s="367"/>
      <c r="PLE10" s="367"/>
      <c r="PLG10" s="367"/>
      <c r="PLI10" s="367"/>
      <c r="PLK10" s="367"/>
      <c r="PLM10" s="367"/>
      <c r="PLO10" s="367"/>
      <c r="PLQ10" s="367"/>
      <c r="PLS10" s="367"/>
      <c r="PLU10" s="367"/>
      <c r="PLW10" s="367"/>
      <c r="PLY10" s="367"/>
      <c r="PMA10" s="367"/>
      <c r="PMC10" s="367"/>
      <c r="PME10" s="367"/>
      <c r="PMG10" s="367"/>
      <c r="PMI10" s="367"/>
      <c r="PMK10" s="367"/>
      <c r="PMM10" s="367"/>
      <c r="PMO10" s="367"/>
      <c r="PMQ10" s="367"/>
      <c r="PMS10" s="367"/>
      <c r="PMU10" s="367"/>
      <c r="PMW10" s="367"/>
      <c r="PMY10" s="367"/>
      <c r="PNA10" s="367"/>
      <c r="PNC10" s="367"/>
      <c r="PNE10" s="367"/>
      <c r="PNG10" s="367"/>
      <c r="PNI10" s="367"/>
      <c r="PNK10" s="367"/>
      <c r="PNM10" s="367"/>
      <c r="PNO10" s="367"/>
      <c r="PNQ10" s="367"/>
      <c r="PNS10" s="367"/>
      <c r="PNU10" s="367"/>
      <c r="PNW10" s="367"/>
      <c r="PNY10" s="367"/>
      <c r="POA10" s="367"/>
      <c r="POC10" s="367"/>
      <c r="POE10" s="367"/>
      <c r="POG10" s="367"/>
      <c r="POI10" s="367"/>
      <c r="POK10" s="367"/>
      <c r="POM10" s="367"/>
      <c r="POO10" s="367"/>
      <c r="POQ10" s="367"/>
      <c r="POS10" s="367"/>
      <c r="POU10" s="367"/>
      <c r="POW10" s="367"/>
      <c r="POY10" s="367"/>
      <c r="PPA10" s="367"/>
      <c r="PPC10" s="367"/>
      <c r="PPE10" s="367"/>
      <c r="PPG10" s="367"/>
      <c r="PPI10" s="367"/>
      <c r="PPK10" s="367"/>
      <c r="PPM10" s="367"/>
      <c r="PPO10" s="367"/>
      <c r="PPQ10" s="367"/>
      <c r="PPS10" s="367"/>
      <c r="PPU10" s="367"/>
      <c r="PPW10" s="367"/>
      <c r="PPY10" s="367"/>
      <c r="PQA10" s="367"/>
      <c r="PQC10" s="367"/>
      <c r="PQE10" s="367"/>
      <c r="PQG10" s="367"/>
      <c r="PQI10" s="367"/>
      <c r="PQK10" s="367"/>
      <c r="PQM10" s="367"/>
      <c r="PQO10" s="367"/>
      <c r="PQQ10" s="367"/>
      <c r="PQS10" s="367"/>
      <c r="PQU10" s="367"/>
      <c r="PQW10" s="367"/>
      <c r="PQY10" s="367"/>
      <c r="PRA10" s="367"/>
      <c r="PRC10" s="367"/>
      <c r="PRE10" s="367"/>
      <c r="PRG10" s="367"/>
      <c r="PRI10" s="367"/>
      <c r="PRK10" s="367"/>
      <c r="PRM10" s="367"/>
      <c r="PRO10" s="367"/>
      <c r="PRQ10" s="367"/>
      <c r="PRS10" s="367"/>
      <c r="PRU10" s="367"/>
      <c r="PRW10" s="367"/>
      <c r="PRY10" s="367"/>
      <c r="PSA10" s="367"/>
      <c r="PSC10" s="367"/>
      <c r="PSE10" s="367"/>
      <c r="PSG10" s="367"/>
      <c r="PSI10" s="367"/>
      <c r="PSK10" s="367"/>
      <c r="PSM10" s="367"/>
      <c r="PSO10" s="367"/>
      <c r="PSQ10" s="367"/>
      <c r="PSS10" s="367"/>
      <c r="PSU10" s="367"/>
      <c r="PSW10" s="367"/>
      <c r="PSY10" s="367"/>
      <c r="PTA10" s="367"/>
      <c r="PTC10" s="367"/>
      <c r="PTE10" s="367"/>
      <c r="PTG10" s="367"/>
      <c r="PTI10" s="367"/>
      <c r="PTK10" s="367"/>
      <c r="PTM10" s="367"/>
      <c r="PTO10" s="367"/>
      <c r="PTQ10" s="367"/>
      <c r="PTS10" s="367"/>
      <c r="PTU10" s="367"/>
      <c r="PTW10" s="367"/>
      <c r="PTY10" s="367"/>
      <c r="PUA10" s="367"/>
      <c r="PUC10" s="367"/>
      <c r="PUE10" s="367"/>
      <c r="PUG10" s="367"/>
      <c r="PUI10" s="367"/>
      <c r="PUK10" s="367"/>
      <c r="PUM10" s="367"/>
      <c r="PUO10" s="367"/>
      <c r="PUQ10" s="367"/>
      <c r="PUS10" s="367"/>
      <c r="PUU10" s="367"/>
      <c r="PUW10" s="367"/>
      <c r="PUY10" s="367"/>
      <c r="PVA10" s="367"/>
      <c r="PVC10" s="367"/>
      <c r="PVE10" s="367"/>
      <c r="PVG10" s="367"/>
      <c r="PVI10" s="367"/>
      <c r="PVK10" s="367"/>
      <c r="PVM10" s="367"/>
      <c r="PVO10" s="367"/>
      <c r="PVQ10" s="367"/>
      <c r="PVS10" s="367"/>
      <c r="PVU10" s="367"/>
      <c r="PVW10" s="367"/>
      <c r="PVY10" s="367"/>
      <c r="PWA10" s="367"/>
      <c r="PWC10" s="367"/>
      <c r="PWE10" s="367"/>
      <c r="PWG10" s="367"/>
      <c r="PWI10" s="367"/>
      <c r="PWK10" s="367"/>
      <c r="PWM10" s="367"/>
      <c r="PWO10" s="367"/>
      <c r="PWQ10" s="367"/>
      <c r="PWS10" s="367"/>
      <c r="PWU10" s="367"/>
      <c r="PWW10" s="367"/>
      <c r="PWY10" s="367"/>
      <c r="PXA10" s="367"/>
      <c r="PXC10" s="367"/>
      <c r="PXE10" s="367"/>
      <c r="PXG10" s="367"/>
      <c r="PXI10" s="367"/>
      <c r="PXK10" s="367"/>
      <c r="PXM10" s="367"/>
      <c r="PXO10" s="367"/>
      <c r="PXQ10" s="367"/>
      <c r="PXS10" s="367"/>
      <c r="PXU10" s="367"/>
      <c r="PXW10" s="367"/>
      <c r="PXY10" s="367"/>
      <c r="PYA10" s="367"/>
      <c r="PYC10" s="367"/>
      <c r="PYE10" s="367"/>
      <c r="PYG10" s="367"/>
      <c r="PYI10" s="367"/>
      <c r="PYK10" s="367"/>
      <c r="PYM10" s="367"/>
      <c r="PYO10" s="367"/>
      <c r="PYQ10" s="367"/>
      <c r="PYS10" s="367"/>
      <c r="PYU10" s="367"/>
      <c r="PYW10" s="367"/>
      <c r="PYY10" s="367"/>
      <c r="PZA10" s="367"/>
      <c r="PZC10" s="367"/>
      <c r="PZE10" s="367"/>
      <c r="PZG10" s="367"/>
      <c r="PZI10" s="367"/>
      <c r="PZK10" s="367"/>
      <c r="PZM10" s="367"/>
      <c r="PZO10" s="367"/>
      <c r="PZQ10" s="367"/>
      <c r="PZS10" s="367"/>
      <c r="PZU10" s="367"/>
      <c r="PZW10" s="367"/>
      <c r="PZY10" s="367"/>
      <c r="QAA10" s="367"/>
      <c r="QAC10" s="367"/>
      <c r="QAE10" s="367"/>
      <c r="QAG10" s="367"/>
      <c r="QAI10" s="367"/>
      <c r="QAK10" s="367"/>
      <c r="QAM10" s="367"/>
      <c r="QAO10" s="367"/>
      <c r="QAQ10" s="367"/>
      <c r="QAS10" s="367"/>
      <c r="QAU10" s="367"/>
      <c r="QAW10" s="367"/>
      <c r="QAY10" s="367"/>
      <c r="QBA10" s="367"/>
      <c r="QBC10" s="367"/>
      <c r="QBE10" s="367"/>
      <c r="QBG10" s="367"/>
      <c r="QBI10" s="367"/>
      <c r="QBK10" s="367"/>
      <c r="QBM10" s="367"/>
      <c r="QBO10" s="367"/>
      <c r="QBQ10" s="367"/>
      <c r="QBS10" s="367"/>
      <c r="QBU10" s="367"/>
      <c r="QBW10" s="367"/>
      <c r="QBY10" s="367"/>
      <c r="QCA10" s="367"/>
      <c r="QCC10" s="367"/>
      <c r="QCE10" s="367"/>
      <c r="QCG10" s="367"/>
      <c r="QCI10" s="367"/>
      <c r="QCK10" s="367"/>
      <c r="QCM10" s="367"/>
      <c r="QCO10" s="367"/>
      <c r="QCQ10" s="367"/>
      <c r="QCS10" s="367"/>
      <c r="QCU10" s="367"/>
      <c r="QCW10" s="367"/>
      <c r="QCY10" s="367"/>
      <c r="QDA10" s="367"/>
      <c r="QDC10" s="367"/>
      <c r="QDE10" s="367"/>
      <c r="QDG10" s="367"/>
      <c r="QDI10" s="367"/>
      <c r="QDK10" s="367"/>
      <c r="QDM10" s="367"/>
      <c r="QDO10" s="367"/>
      <c r="QDQ10" s="367"/>
      <c r="QDS10" s="367"/>
      <c r="QDU10" s="367"/>
      <c r="QDW10" s="367"/>
      <c r="QDY10" s="367"/>
      <c r="QEA10" s="367"/>
      <c r="QEC10" s="367"/>
      <c r="QEE10" s="367"/>
      <c r="QEG10" s="367"/>
      <c r="QEI10" s="367"/>
      <c r="QEK10" s="367"/>
      <c r="QEM10" s="367"/>
      <c r="QEO10" s="367"/>
      <c r="QEQ10" s="367"/>
      <c r="QES10" s="367"/>
      <c r="QEU10" s="367"/>
      <c r="QEW10" s="367"/>
      <c r="QEY10" s="367"/>
      <c r="QFA10" s="367"/>
      <c r="QFC10" s="367"/>
      <c r="QFE10" s="367"/>
      <c r="QFG10" s="367"/>
      <c r="QFI10" s="367"/>
      <c r="QFK10" s="367"/>
      <c r="QFM10" s="367"/>
      <c r="QFO10" s="367"/>
      <c r="QFQ10" s="367"/>
      <c r="QFS10" s="367"/>
      <c r="QFU10" s="367"/>
      <c r="QFW10" s="367"/>
      <c r="QFY10" s="367"/>
      <c r="QGA10" s="367"/>
      <c r="QGC10" s="367"/>
      <c r="QGE10" s="367"/>
      <c r="QGG10" s="367"/>
      <c r="QGI10" s="367"/>
      <c r="QGK10" s="367"/>
      <c r="QGM10" s="367"/>
      <c r="QGO10" s="367"/>
      <c r="QGQ10" s="367"/>
      <c r="QGS10" s="367"/>
      <c r="QGU10" s="367"/>
      <c r="QGW10" s="367"/>
      <c r="QGY10" s="367"/>
      <c r="QHA10" s="367"/>
      <c r="QHC10" s="367"/>
      <c r="QHE10" s="367"/>
      <c r="QHG10" s="367"/>
      <c r="QHI10" s="367"/>
      <c r="QHK10" s="367"/>
      <c r="QHM10" s="367"/>
      <c r="QHO10" s="367"/>
      <c r="QHQ10" s="367"/>
      <c r="QHS10" s="367"/>
      <c r="QHU10" s="367"/>
      <c r="QHW10" s="367"/>
      <c r="QHY10" s="367"/>
      <c r="QIA10" s="367"/>
      <c r="QIC10" s="367"/>
      <c r="QIE10" s="367"/>
      <c r="QIG10" s="367"/>
      <c r="QII10" s="367"/>
      <c r="QIK10" s="367"/>
      <c r="QIM10" s="367"/>
      <c r="QIO10" s="367"/>
      <c r="QIQ10" s="367"/>
      <c r="QIS10" s="367"/>
      <c r="QIU10" s="367"/>
      <c r="QIW10" s="367"/>
      <c r="QIY10" s="367"/>
      <c r="QJA10" s="367"/>
      <c r="QJC10" s="367"/>
      <c r="QJE10" s="367"/>
      <c r="QJG10" s="367"/>
      <c r="QJI10" s="367"/>
      <c r="QJK10" s="367"/>
      <c r="QJM10" s="367"/>
      <c r="QJO10" s="367"/>
      <c r="QJQ10" s="367"/>
      <c r="QJS10" s="367"/>
      <c r="QJU10" s="367"/>
      <c r="QJW10" s="367"/>
      <c r="QJY10" s="367"/>
      <c r="QKA10" s="367"/>
      <c r="QKC10" s="367"/>
      <c r="QKE10" s="367"/>
      <c r="QKG10" s="367"/>
      <c r="QKI10" s="367"/>
      <c r="QKK10" s="367"/>
      <c r="QKM10" s="367"/>
      <c r="QKO10" s="367"/>
      <c r="QKQ10" s="367"/>
      <c r="QKS10" s="367"/>
      <c r="QKU10" s="367"/>
      <c r="QKW10" s="367"/>
      <c r="QKY10" s="367"/>
      <c r="QLA10" s="367"/>
      <c r="QLC10" s="367"/>
      <c r="QLE10" s="367"/>
      <c r="QLG10" s="367"/>
      <c r="QLI10" s="367"/>
      <c r="QLK10" s="367"/>
      <c r="QLM10" s="367"/>
      <c r="QLO10" s="367"/>
      <c r="QLQ10" s="367"/>
      <c r="QLS10" s="367"/>
      <c r="QLU10" s="367"/>
      <c r="QLW10" s="367"/>
      <c r="QLY10" s="367"/>
      <c r="QMA10" s="367"/>
      <c r="QMC10" s="367"/>
      <c r="QME10" s="367"/>
      <c r="QMG10" s="367"/>
      <c r="QMI10" s="367"/>
      <c r="QMK10" s="367"/>
      <c r="QMM10" s="367"/>
      <c r="QMO10" s="367"/>
      <c r="QMQ10" s="367"/>
      <c r="QMS10" s="367"/>
      <c r="QMU10" s="367"/>
      <c r="QMW10" s="367"/>
      <c r="QMY10" s="367"/>
      <c r="QNA10" s="367"/>
      <c r="QNC10" s="367"/>
      <c r="QNE10" s="367"/>
      <c r="QNG10" s="367"/>
      <c r="QNI10" s="367"/>
      <c r="QNK10" s="367"/>
      <c r="QNM10" s="367"/>
      <c r="QNO10" s="367"/>
      <c r="QNQ10" s="367"/>
      <c r="QNS10" s="367"/>
      <c r="QNU10" s="367"/>
      <c r="QNW10" s="367"/>
      <c r="QNY10" s="367"/>
      <c r="QOA10" s="367"/>
      <c r="QOC10" s="367"/>
      <c r="QOE10" s="367"/>
      <c r="QOG10" s="367"/>
      <c r="QOI10" s="367"/>
      <c r="QOK10" s="367"/>
      <c r="QOM10" s="367"/>
      <c r="QOO10" s="367"/>
      <c r="QOQ10" s="367"/>
      <c r="QOS10" s="367"/>
      <c r="QOU10" s="367"/>
      <c r="QOW10" s="367"/>
      <c r="QOY10" s="367"/>
      <c r="QPA10" s="367"/>
      <c r="QPC10" s="367"/>
      <c r="QPE10" s="367"/>
      <c r="QPG10" s="367"/>
      <c r="QPI10" s="367"/>
      <c r="QPK10" s="367"/>
      <c r="QPM10" s="367"/>
      <c r="QPO10" s="367"/>
      <c r="QPQ10" s="367"/>
      <c r="QPS10" s="367"/>
      <c r="QPU10" s="367"/>
      <c r="QPW10" s="367"/>
      <c r="QPY10" s="367"/>
      <c r="QQA10" s="367"/>
      <c r="QQC10" s="367"/>
      <c r="QQE10" s="367"/>
      <c r="QQG10" s="367"/>
      <c r="QQI10" s="367"/>
      <c r="QQK10" s="367"/>
      <c r="QQM10" s="367"/>
      <c r="QQO10" s="367"/>
      <c r="QQQ10" s="367"/>
      <c r="QQS10" s="367"/>
      <c r="QQU10" s="367"/>
      <c r="QQW10" s="367"/>
      <c r="QQY10" s="367"/>
      <c r="QRA10" s="367"/>
      <c r="QRC10" s="367"/>
      <c r="QRE10" s="367"/>
      <c r="QRG10" s="367"/>
      <c r="QRI10" s="367"/>
      <c r="QRK10" s="367"/>
      <c r="QRM10" s="367"/>
      <c r="QRO10" s="367"/>
      <c r="QRQ10" s="367"/>
      <c r="QRS10" s="367"/>
      <c r="QRU10" s="367"/>
      <c r="QRW10" s="367"/>
      <c r="QRY10" s="367"/>
      <c r="QSA10" s="367"/>
      <c r="QSC10" s="367"/>
      <c r="QSE10" s="367"/>
      <c r="QSG10" s="367"/>
      <c r="QSI10" s="367"/>
      <c r="QSK10" s="367"/>
      <c r="QSM10" s="367"/>
      <c r="QSO10" s="367"/>
      <c r="QSQ10" s="367"/>
      <c r="QSS10" s="367"/>
      <c r="QSU10" s="367"/>
      <c r="QSW10" s="367"/>
      <c r="QSY10" s="367"/>
      <c r="QTA10" s="367"/>
      <c r="QTC10" s="367"/>
      <c r="QTE10" s="367"/>
      <c r="QTG10" s="367"/>
      <c r="QTI10" s="367"/>
      <c r="QTK10" s="367"/>
      <c r="QTM10" s="367"/>
      <c r="QTO10" s="367"/>
      <c r="QTQ10" s="367"/>
      <c r="QTS10" s="367"/>
      <c r="QTU10" s="367"/>
      <c r="QTW10" s="367"/>
      <c r="QTY10" s="367"/>
      <c r="QUA10" s="367"/>
      <c r="QUC10" s="367"/>
      <c r="QUE10" s="367"/>
      <c r="QUG10" s="367"/>
      <c r="QUI10" s="367"/>
      <c r="QUK10" s="367"/>
      <c r="QUM10" s="367"/>
      <c r="QUO10" s="367"/>
      <c r="QUQ10" s="367"/>
      <c r="QUS10" s="367"/>
      <c r="QUU10" s="367"/>
      <c r="QUW10" s="367"/>
      <c r="QUY10" s="367"/>
      <c r="QVA10" s="367"/>
      <c r="QVC10" s="367"/>
      <c r="QVE10" s="367"/>
      <c r="QVG10" s="367"/>
      <c r="QVI10" s="367"/>
      <c r="QVK10" s="367"/>
      <c r="QVM10" s="367"/>
      <c r="QVO10" s="367"/>
      <c r="QVQ10" s="367"/>
      <c r="QVS10" s="367"/>
      <c r="QVU10" s="367"/>
      <c r="QVW10" s="367"/>
      <c r="QVY10" s="367"/>
      <c r="QWA10" s="367"/>
      <c r="QWC10" s="367"/>
      <c r="QWE10" s="367"/>
      <c r="QWG10" s="367"/>
      <c r="QWI10" s="367"/>
      <c r="QWK10" s="367"/>
      <c r="QWM10" s="367"/>
      <c r="QWO10" s="367"/>
      <c r="QWQ10" s="367"/>
      <c r="QWS10" s="367"/>
      <c r="QWU10" s="367"/>
      <c r="QWW10" s="367"/>
      <c r="QWY10" s="367"/>
      <c r="QXA10" s="367"/>
      <c r="QXC10" s="367"/>
      <c r="QXE10" s="367"/>
      <c r="QXG10" s="367"/>
      <c r="QXI10" s="367"/>
      <c r="QXK10" s="367"/>
      <c r="QXM10" s="367"/>
      <c r="QXO10" s="367"/>
      <c r="QXQ10" s="367"/>
      <c r="QXS10" s="367"/>
      <c r="QXU10" s="367"/>
      <c r="QXW10" s="367"/>
      <c r="QXY10" s="367"/>
      <c r="QYA10" s="367"/>
      <c r="QYC10" s="367"/>
      <c r="QYE10" s="367"/>
      <c r="QYG10" s="367"/>
      <c r="QYI10" s="367"/>
      <c r="QYK10" s="367"/>
      <c r="QYM10" s="367"/>
      <c r="QYO10" s="367"/>
      <c r="QYQ10" s="367"/>
      <c r="QYS10" s="367"/>
      <c r="QYU10" s="367"/>
      <c r="QYW10" s="367"/>
      <c r="QYY10" s="367"/>
      <c r="QZA10" s="367"/>
      <c r="QZC10" s="367"/>
      <c r="QZE10" s="367"/>
      <c r="QZG10" s="367"/>
      <c r="QZI10" s="367"/>
      <c r="QZK10" s="367"/>
      <c r="QZM10" s="367"/>
      <c r="QZO10" s="367"/>
      <c r="QZQ10" s="367"/>
      <c r="QZS10" s="367"/>
      <c r="QZU10" s="367"/>
      <c r="QZW10" s="367"/>
      <c r="QZY10" s="367"/>
      <c r="RAA10" s="367"/>
      <c r="RAC10" s="367"/>
      <c r="RAE10" s="367"/>
      <c r="RAG10" s="367"/>
      <c r="RAI10" s="367"/>
      <c r="RAK10" s="367"/>
      <c r="RAM10" s="367"/>
      <c r="RAO10" s="367"/>
      <c r="RAQ10" s="367"/>
      <c r="RAS10" s="367"/>
      <c r="RAU10" s="367"/>
      <c r="RAW10" s="367"/>
      <c r="RAY10" s="367"/>
      <c r="RBA10" s="367"/>
      <c r="RBC10" s="367"/>
      <c r="RBE10" s="367"/>
      <c r="RBG10" s="367"/>
      <c r="RBI10" s="367"/>
      <c r="RBK10" s="367"/>
      <c r="RBM10" s="367"/>
      <c r="RBO10" s="367"/>
      <c r="RBQ10" s="367"/>
      <c r="RBS10" s="367"/>
      <c r="RBU10" s="367"/>
      <c r="RBW10" s="367"/>
      <c r="RBY10" s="367"/>
      <c r="RCA10" s="367"/>
      <c r="RCC10" s="367"/>
      <c r="RCE10" s="367"/>
      <c r="RCG10" s="367"/>
      <c r="RCI10" s="367"/>
      <c r="RCK10" s="367"/>
      <c r="RCM10" s="367"/>
      <c r="RCO10" s="367"/>
      <c r="RCQ10" s="367"/>
      <c r="RCS10" s="367"/>
      <c r="RCU10" s="367"/>
      <c r="RCW10" s="367"/>
      <c r="RCY10" s="367"/>
      <c r="RDA10" s="367"/>
      <c r="RDC10" s="367"/>
      <c r="RDE10" s="367"/>
      <c r="RDG10" s="367"/>
      <c r="RDI10" s="367"/>
      <c r="RDK10" s="367"/>
      <c r="RDM10" s="367"/>
      <c r="RDO10" s="367"/>
      <c r="RDQ10" s="367"/>
      <c r="RDS10" s="367"/>
      <c r="RDU10" s="367"/>
      <c r="RDW10" s="367"/>
      <c r="RDY10" s="367"/>
      <c r="REA10" s="367"/>
      <c r="REC10" s="367"/>
      <c r="REE10" s="367"/>
      <c r="REG10" s="367"/>
      <c r="REI10" s="367"/>
      <c r="REK10" s="367"/>
      <c r="REM10" s="367"/>
      <c r="REO10" s="367"/>
      <c r="REQ10" s="367"/>
      <c r="RES10" s="367"/>
      <c r="REU10" s="367"/>
      <c r="REW10" s="367"/>
      <c r="REY10" s="367"/>
      <c r="RFA10" s="367"/>
      <c r="RFC10" s="367"/>
      <c r="RFE10" s="367"/>
      <c r="RFG10" s="367"/>
      <c r="RFI10" s="367"/>
      <c r="RFK10" s="367"/>
      <c r="RFM10" s="367"/>
      <c r="RFO10" s="367"/>
      <c r="RFQ10" s="367"/>
      <c r="RFS10" s="367"/>
      <c r="RFU10" s="367"/>
      <c r="RFW10" s="367"/>
      <c r="RFY10" s="367"/>
      <c r="RGA10" s="367"/>
      <c r="RGC10" s="367"/>
      <c r="RGE10" s="367"/>
      <c r="RGG10" s="367"/>
      <c r="RGI10" s="367"/>
      <c r="RGK10" s="367"/>
      <c r="RGM10" s="367"/>
      <c r="RGO10" s="367"/>
      <c r="RGQ10" s="367"/>
      <c r="RGS10" s="367"/>
      <c r="RGU10" s="367"/>
      <c r="RGW10" s="367"/>
      <c r="RGY10" s="367"/>
      <c r="RHA10" s="367"/>
      <c r="RHC10" s="367"/>
      <c r="RHE10" s="367"/>
      <c r="RHG10" s="367"/>
      <c r="RHI10" s="367"/>
      <c r="RHK10" s="367"/>
      <c r="RHM10" s="367"/>
      <c r="RHO10" s="367"/>
      <c r="RHQ10" s="367"/>
      <c r="RHS10" s="367"/>
      <c r="RHU10" s="367"/>
      <c r="RHW10" s="367"/>
      <c r="RHY10" s="367"/>
      <c r="RIA10" s="367"/>
      <c r="RIC10" s="367"/>
      <c r="RIE10" s="367"/>
      <c r="RIG10" s="367"/>
      <c r="RII10" s="367"/>
      <c r="RIK10" s="367"/>
      <c r="RIM10" s="367"/>
      <c r="RIO10" s="367"/>
      <c r="RIQ10" s="367"/>
      <c r="RIS10" s="367"/>
      <c r="RIU10" s="367"/>
      <c r="RIW10" s="367"/>
      <c r="RIY10" s="367"/>
      <c r="RJA10" s="367"/>
      <c r="RJC10" s="367"/>
      <c r="RJE10" s="367"/>
      <c r="RJG10" s="367"/>
      <c r="RJI10" s="367"/>
      <c r="RJK10" s="367"/>
      <c r="RJM10" s="367"/>
      <c r="RJO10" s="367"/>
      <c r="RJQ10" s="367"/>
      <c r="RJS10" s="367"/>
      <c r="RJU10" s="367"/>
      <c r="RJW10" s="367"/>
      <c r="RJY10" s="367"/>
      <c r="RKA10" s="367"/>
      <c r="RKC10" s="367"/>
      <c r="RKE10" s="367"/>
      <c r="RKG10" s="367"/>
      <c r="RKI10" s="367"/>
      <c r="RKK10" s="367"/>
      <c r="RKM10" s="367"/>
      <c r="RKO10" s="367"/>
      <c r="RKQ10" s="367"/>
      <c r="RKS10" s="367"/>
      <c r="RKU10" s="367"/>
      <c r="RKW10" s="367"/>
      <c r="RKY10" s="367"/>
      <c r="RLA10" s="367"/>
      <c r="RLC10" s="367"/>
      <c r="RLE10" s="367"/>
      <c r="RLG10" s="367"/>
      <c r="RLI10" s="367"/>
      <c r="RLK10" s="367"/>
      <c r="RLM10" s="367"/>
      <c r="RLO10" s="367"/>
      <c r="RLQ10" s="367"/>
      <c r="RLS10" s="367"/>
      <c r="RLU10" s="367"/>
      <c r="RLW10" s="367"/>
      <c r="RLY10" s="367"/>
      <c r="RMA10" s="367"/>
      <c r="RMC10" s="367"/>
      <c r="RME10" s="367"/>
      <c r="RMG10" s="367"/>
      <c r="RMI10" s="367"/>
      <c r="RMK10" s="367"/>
      <c r="RMM10" s="367"/>
      <c r="RMO10" s="367"/>
      <c r="RMQ10" s="367"/>
      <c r="RMS10" s="367"/>
      <c r="RMU10" s="367"/>
      <c r="RMW10" s="367"/>
      <c r="RMY10" s="367"/>
      <c r="RNA10" s="367"/>
      <c r="RNC10" s="367"/>
      <c r="RNE10" s="367"/>
      <c r="RNG10" s="367"/>
      <c r="RNI10" s="367"/>
      <c r="RNK10" s="367"/>
      <c r="RNM10" s="367"/>
      <c r="RNO10" s="367"/>
      <c r="RNQ10" s="367"/>
      <c r="RNS10" s="367"/>
      <c r="RNU10" s="367"/>
      <c r="RNW10" s="367"/>
      <c r="RNY10" s="367"/>
      <c r="ROA10" s="367"/>
      <c r="ROC10" s="367"/>
      <c r="ROE10" s="367"/>
      <c r="ROG10" s="367"/>
      <c r="ROI10" s="367"/>
      <c r="ROK10" s="367"/>
      <c r="ROM10" s="367"/>
      <c r="ROO10" s="367"/>
      <c r="ROQ10" s="367"/>
      <c r="ROS10" s="367"/>
      <c r="ROU10" s="367"/>
      <c r="ROW10" s="367"/>
      <c r="ROY10" s="367"/>
      <c r="RPA10" s="367"/>
      <c r="RPC10" s="367"/>
      <c r="RPE10" s="367"/>
      <c r="RPG10" s="367"/>
      <c r="RPI10" s="367"/>
      <c r="RPK10" s="367"/>
      <c r="RPM10" s="367"/>
      <c r="RPO10" s="367"/>
      <c r="RPQ10" s="367"/>
      <c r="RPS10" s="367"/>
      <c r="RPU10" s="367"/>
      <c r="RPW10" s="367"/>
      <c r="RPY10" s="367"/>
      <c r="RQA10" s="367"/>
      <c r="RQC10" s="367"/>
      <c r="RQE10" s="367"/>
      <c r="RQG10" s="367"/>
      <c r="RQI10" s="367"/>
      <c r="RQK10" s="367"/>
      <c r="RQM10" s="367"/>
      <c r="RQO10" s="367"/>
      <c r="RQQ10" s="367"/>
      <c r="RQS10" s="367"/>
      <c r="RQU10" s="367"/>
      <c r="RQW10" s="367"/>
      <c r="RQY10" s="367"/>
      <c r="RRA10" s="367"/>
      <c r="RRC10" s="367"/>
      <c r="RRE10" s="367"/>
      <c r="RRG10" s="367"/>
      <c r="RRI10" s="367"/>
      <c r="RRK10" s="367"/>
      <c r="RRM10" s="367"/>
      <c r="RRO10" s="367"/>
      <c r="RRQ10" s="367"/>
      <c r="RRS10" s="367"/>
      <c r="RRU10" s="367"/>
      <c r="RRW10" s="367"/>
      <c r="RRY10" s="367"/>
      <c r="RSA10" s="367"/>
      <c r="RSC10" s="367"/>
      <c r="RSE10" s="367"/>
      <c r="RSG10" s="367"/>
      <c r="RSI10" s="367"/>
      <c r="RSK10" s="367"/>
      <c r="RSM10" s="367"/>
      <c r="RSO10" s="367"/>
      <c r="RSQ10" s="367"/>
      <c r="RSS10" s="367"/>
      <c r="RSU10" s="367"/>
      <c r="RSW10" s="367"/>
      <c r="RSY10" s="367"/>
      <c r="RTA10" s="367"/>
      <c r="RTC10" s="367"/>
      <c r="RTE10" s="367"/>
      <c r="RTG10" s="367"/>
      <c r="RTI10" s="367"/>
      <c r="RTK10" s="367"/>
      <c r="RTM10" s="367"/>
      <c r="RTO10" s="367"/>
      <c r="RTQ10" s="367"/>
      <c r="RTS10" s="367"/>
      <c r="RTU10" s="367"/>
      <c r="RTW10" s="367"/>
      <c r="RTY10" s="367"/>
      <c r="RUA10" s="367"/>
      <c r="RUC10" s="367"/>
      <c r="RUE10" s="367"/>
      <c r="RUG10" s="367"/>
      <c r="RUI10" s="367"/>
      <c r="RUK10" s="367"/>
      <c r="RUM10" s="367"/>
      <c r="RUO10" s="367"/>
      <c r="RUQ10" s="367"/>
      <c r="RUS10" s="367"/>
      <c r="RUU10" s="367"/>
      <c r="RUW10" s="367"/>
      <c r="RUY10" s="367"/>
      <c r="RVA10" s="367"/>
      <c r="RVC10" s="367"/>
      <c r="RVE10" s="367"/>
      <c r="RVG10" s="367"/>
      <c r="RVI10" s="367"/>
      <c r="RVK10" s="367"/>
      <c r="RVM10" s="367"/>
      <c r="RVO10" s="367"/>
      <c r="RVQ10" s="367"/>
      <c r="RVS10" s="367"/>
      <c r="RVU10" s="367"/>
      <c r="RVW10" s="367"/>
      <c r="RVY10" s="367"/>
      <c r="RWA10" s="367"/>
      <c r="RWC10" s="367"/>
      <c r="RWE10" s="367"/>
      <c r="RWG10" s="367"/>
      <c r="RWI10" s="367"/>
      <c r="RWK10" s="367"/>
      <c r="RWM10" s="367"/>
      <c r="RWO10" s="367"/>
      <c r="RWQ10" s="367"/>
      <c r="RWS10" s="367"/>
      <c r="RWU10" s="367"/>
      <c r="RWW10" s="367"/>
      <c r="RWY10" s="367"/>
      <c r="RXA10" s="367"/>
      <c r="RXC10" s="367"/>
      <c r="RXE10" s="367"/>
      <c r="RXG10" s="367"/>
      <c r="RXI10" s="367"/>
      <c r="RXK10" s="367"/>
      <c r="RXM10" s="367"/>
      <c r="RXO10" s="367"/>
      <c r="RXQ10" s="367"/>
      <c r="RXS10" s="367"/>
      <c r="RXU10" s="367"/>
      <c r="RXW10" s="367"/>
      <c r="RXY10" s="367"/>
      <c r="RYA10" s="367"/>
      <c r="RYC10" s="367"/>
      <c r="RYE10" s="367"/>
      <c r="RYG10" s="367"/>
      <c r="RYI10" s="367"/>
      <c r="RYK10" s="367"/>
      <c r="RYM10" s="367"/>
      <c r="RYO10" s="367"/>
      <c r="RYQ10" s="367"/>
      <c r="RYS10" s="367"/>
      <c r="RYU10" s="367"/>
      <c r="RYW10" s="367"/>
      <c r="RYY10" s="367"/>
      <c r="RZA10" s="367"/>
      <c r="RZC10" s="367"/>
      <c r="RZE10" s="367"/>
      <c r="RZG10" s="367"/>
      <c r="RZI10" s="367"/>
      <c r="RZK10" s="367"/>
      <c r="RZM10" s="367"/>
      <c r="RZO10" s="367"/>
      <c r="RZQ10" s="367"/>
      <c r="RZS10" s="367"/>
      <c r="RZU10" s="367"/>
      <c r="RZW10" s="367"/>
      <c r="RZY10" s="367"/>
      <c r="SAA10" s="367"/>
      <c r="SAC10" s="367"/>
      <c r="SAE10" s="367"/>
      <c r="SAG10" s="367"/>
      <c r="SAI10" s="367"/>
      <c r="SAK10" s="367"/>
      <c r="SAM10" s="367"/>
      <c r="SAO10" s="367"/>
      <c r="SAQ10" s="367"/>
      <c r="SAS10" s="367"/>
      <c r="SAU10" s="367"/>
      <c r="SAW10" s="367"/>
      <c r="SAY10" s="367"/>
      <c r="SBA10" s="367"/>
      <c r="SBC10" s="367"/>
      <c r="SBE10" s="367"/>
      <c r="SBG10" s="367"/>
      <c r="SBI10" s="367"/>
      <c r="SBK10" s="367"/>
      <c r="SBM10" s="367"/>
      <c r="SBO10" s="367"/>
      <c r="SBQ10" s="367"/>
      <c r="SBS10" s="367"/>
      <c r="SBU10" s="367"/>
      <c r="SBW10" s="367"/>
      <c r="SBY10" s="367"/>
      <c r="SCA10" s="367"/>
      <c r="SCC10" s="367"/>
      <c r="SCE10" s="367"/>
      <c r="SCG10" s="367"/>
      <c r="SCI10" s="367"/>
      <c r="SCK10" s="367"/>
      <c r="SCM10" s="367"/>
      <c r="SCO10" s="367"/>
      <c r="SCQ10" s="367"/>
      <c r="SCS10" s="367"/>
      <c r="SCU10" s="367"/>
      <c r="SCW10" s="367"/>
      <c r="SCY10" s="367"/>
      <c r="SDA10" s="367"/>
      <c r="SDC10" s="367"/>
      <c r="SDE10" s="367"/>
      <c r="SDG10" s="367"/>
      <c r="SDI10" s="367"/>
      <c r="SDK10" s="367"/>
      <c r="SDM10" s="367"/>
      <c r="SDO10" s="367"/>
      <c r="SDQ10" s="367"/>
      <c r="SDS10" s="367"/>
      <c r="SDU10" s="367"/>
      <c r="SDW10" s="367"/>
      <c r="SDY10" s="367"/>
      <c r="SEA10" s="367"/>
      <c r="SEC10" s="367"/>
      <c r="SEE10" s="367"/>
      <c r="SEG10" s="367"/>
      <c r="SEI10" s="367"/>
      <c r="SEK10" s="367"/>
      <c r="SEM10" s="367"/>
      <c r="SEO10" s="367"/>
      <c r="SEQ10" s="367"/>
      <c r="SES10" s="367"/>
      <c r="SEU10" s="367"/>
      <c r="SEW10" s="367"/>
      <c r="SEY10" s="367"/>
      <c r="SFA10" s="367"/>
      <c r="SFC10" s="367"/>
      <c r="SFE10" s="367"/>
      <c r="SFG10" s="367"/>
      <c r="SFI10" s="367"/>
      <c r="SFK10" s="367"/>
      <c r="SFM10" s="367"/>
      <c r="SFO10" s="367"/>
      <c r="SFQ10" s="367"/>
      <c r="SFS10" s="367"/>
      <c r="SFU10" s="367"/>
      <c r="SFW10" s="367"/>
      <c r="SFY10" s="367"/>
      <c r="SGA10" s="367"/>
      <c r="SGC10" s="367"/>
      <c r="SGE10" s="367"/>
      <c r="SGG10" s="367"/>
      <c r="SGI10" s="367"/>
      <c r="SGK10" s="367"/>
      <c r="SGM10" s="367"/>
      <c r="SGO10" s="367"/>
      <c r="SGQ10" s="367"/>
      <c r="SGS10" s="367"/>
      <c r="SGU10" s="367"/>
      <c r="SGW10" s="367"/>
      <c r="SGY10" s="367"/>
      <c r="SHA10" s="367"/>
      <c r="SHC10" s="367"/>
      <c r="SHE10" s="367"/>
      <c r="SHG10" s="367"/>
      <c r="SHI10" s="367"/>
      <c r="SHK10" s="367"/>
      <c r="SHM10" s="367"/>
      <c r="SHO10" s="367"/>
      <c r="SHQ10" s="367"/>
      <c r="SHS10" s="367"/>
      <c r="SHU10" s="367"/>
      <c r="SHW10" s="367"/>
      <c r="SHY10" s="367"/>
      <c r="SIA10" s="367"/>
      <c r="SIC10" s="367"/>
      <c r="SIE10" s="367"/>
      <c r="SIG10" s="367"/>
      <c r="SII10" s="367"/>
      <c r="SIK10" s="367"/>
      <c r="SIM10" s="367"/>
      <c r="SIO10" s="367"/>
      <c r="SIQ10" s="367"/>
      <c r="SIS10" s="367"/>
      <c r="SIU10" s="367"/>
      <c r="SIW10" s="367"/>
      <c r="SIY10" s="367"/>
      <c r="SJA10" s="367"/>
      <c r="SJC10" s="367"/>
      <c r="SJE10" s="367"/>
      <c r="SJG10" s="367"/>
      <c r="SJI10" s="367"/>
      <c r="SJK10" s="367"/>
      <c r="SJM10" s="367"/>
      <c r="SJO10" s="367"/>
      <c r="SJQ10" s="367"/>
      <c r="SJS10" s="367"/>
      <c r="SJU10" s="367"/>
      <c r="SJW10" s="367"/>
      <c r="SJY10" s="367"/>
      <c r="SKA10" s="367"/>
      <c r="SKC10" s="367"/>
      <c r="SKE10" s="367"/>
      <c r="SKG10" s="367"/>
      <c r="SKI10" s="367"/>
      <c r="SKK10" s="367"/>
      <c r="SKM10" s="367"/>
      <c r="SKO10" s="367"/>
      <c r="SKQ10" s="367"/>
      <c r="SKS10" s="367"/>
      <c r="SKU10" s="367"/>
      <c r="SKW10" s="367"/>
      <c r="SKY10" s="367"/>
      <c r="SLA10" s="367"/>
      <c r="SLC10" s="367"/>
      <c r="SLE10" s="367"/>
      <c r="SLG10" s="367"/>
      <c r="SLI10" s="367"/>
      <c r="SLK10" s="367"/>
      <c r="SLM10" s="367"/>
      <c r="SLO10" s="367"/>
      <c r="SLQ10" s="367"/>
      <c r="SLS10" s="367"/>
      <c r="SLU10" s="367"/>
      <c r="SLW10" s="367"/>
      <c r="SLY10" s="367"/>
      <c r="SMA10" s="367"/>
      <c r="SMC10" s="367"/>
      <c r="SME10" s="367"/>
      <c r="SMG10" s="367"/>
      <c r="SMI10" s="367"/>
      <c r="SMK10" s="367"/>
      <c r="SMM10" s="367"/>
      <c r="SMO10" s="367"/>
      <c r="SMQ10" s="367"/>
      <c r="SMS10" s="367"/>
      <c r="SMU10" s="367"/>
      <c r="SMW10" s="367"/>
      <c r="SMY10" s="367"/>
      <c r="SNA10" s="367"/>
      <c r="SNC10" s="367"/>
      <c r="SNE10" s="367"/>
      <c r="SNG10" s="367"/>
      <c r="SNI10" s="367"/>
      <c r="SNK10" s="367"/>
      <c r="SNM10" s="367"/>
      <c r="SNO10" s="367"/>
      <c r="SNQ10" s="367"/>
      <c r="SNS10" s="367"/>
      <c r="SNU10" s="367"/>
      <c r="SNW10" s="367"/>
      <c r="SNY10" s="367"/>
      <c r="SOA10" s="367"/>
      <c r="SOC10" s="367"/>
      <c r="SOE10" s="367"/>
      <c r="SOG10" s="367"/>
      <c r="SOI10" s="367"/>
      <c r="SOK10" s="367"/>
      <c r="SOM10" s="367"/>
      <c r="SOO10" s="367"/>
      <c r="SOQ10" s="367"/>
      <c r="SOS10" s="367"/>
      <c r="SOU10" s="367"/>
      <c r="SOW10" s="367"/>
      <c r="SOY10" s="367"/>
      <c r="SPA10" s="367"/>
      <c r="SPC10" s="367"/>
      <c r="SPE10" s="367"/>
      <c r="SPG10" s="367"/>
      <c r="SPI10" s="367"/>
      <c r="SPK10" s="367"/>
      <c r="SPM10" s="367"/>
      <c r="SPO10" s="367"/>
      <c r="SPQ10" s="367"/>
      <c r="SPS10" s="367"/>
      <c r="SPU10" s="367"/>
      <c r="SPW10" s="367"/>
      <c r="SPY10" s="367"/>
      <c r="SQA10" s="367"/>
      <c r="SQC10" s="367"/>
      <c r="SQE10" s="367"/>
      <c r="SQG10" s="367"/>
      <c r="SQI10" s="367"/>
      <c r="SQK10" s="367"/>
      <c r="SQM10" s="367"/>
      <c r="SQO10" s="367"/>
      <c r="SQQ10" s="367"/>
      <c r="SQS10" s="367"/>
      <c r="SQU10" s="367"/>
      <c r="SQW10" s="367"/>
      <c r="SQY10" s="367"/>
      <c r="SRA10" s="367"/>
      <c r="SRC10" s="367"/>
      <c r="SRE10" s="367"/>
      <c r="SRG10" s="367"/>
      <c r="SRI10" s="367"/>
      <c r="SRK10" s="367"/>
      <c r="SRM10" s="367"/>
      <c r="SRO10" s="367"/>
      <c r="SRQ10" s="367"/>
      <c r="SRS10" s="367"/>
      <c r="SRU10" s="367"/>
      <c r="SRW10" s="367"/>
      <c r="SRY10" s="367"/>
      <c r="SSA10" s="367"/>
      <c r="SSC10" s="367"/>
      <c r="SSE10" s="367"/>
      <c r="SSG10" s="367"/>
      <c r="SSI10" s="367"/>
      <c r="SSK10" s="367"/>
      <c r="SSM10" s="367"/>
      <c r="SSO10" s="367"/>
      <c r="SSQ10" s="367"/>
      <c r="SSS10" s="367"/>
      <c r="SSU10" s="367"/>
      <c r="SSW10" s="367"/>
      <c r="SSY10" s="367"/>
      <c r="STA10" s="367"/>
      <c r="STC10" s="367"/>
      <c r="STE10" s="367"/>
      <c r="STG10" s="367"/>
      <c r="STI10" s="367"/>
      <c r="STK10" s="367"/>
      <c r="STM10" s="367"/>
      <c r="STO10" s="367"/>
      <c r="STQ10" s="367"/>
      <c r="STS10" s="367"/>
      <c r="STU10" s="367"/>
      <c r="STW10" s="367"/>
      <c r="STY10" s="367"/>
      <c r="SUA10" s="367"/>
      <c r="SUC10" s="367"/>
      <c r="SUE10" s="367"/>
      <c r="SUG10" s="367"/>
      <c r="SUI10" s="367"/>
      <c r="SUK10" s="367"/>
      <c r="SUM10" s="367"/>
      <c r="SUO10" s="367"/>
      <c r="SUQ10" s="367"/>
      <c r="SUS10" s="367"/>
      <c r="SUU10" s="367"/>
      <c r="SUW10" s="367"/>
      <c r="SUY10" s="367"/>
      <c r="SVA10" s="367"/>
      <c r="SVC10" s="367"/>
      <c r="SVE10" s="367"/>
      <c r="SVG10" s="367"/>
      <c r="SVI10" s="367"/>
      <c r="SVK10" s="367"/>
      <c r="SVM10" s="367"/>
      <c r="SVO10" s="367"/>
      <c r="SVQ10" s="367"/>
      <c r="SVS10" s="367"/>
      <c r="SVU10" s="367"/>
      <c r="SVW10" s="367"/>
      <c r="SVY10" s="367"/>
      <c r="SWA10" s="367"/>
      <c r="SWC10" s="367"/>
      <c r="SWE10" s="367"/>
      <c r="SWG10" s="367"/>
      <c r="SWI10" s="367"/>
      <c r="SWK10" s="367"/>
      <c r="SWM10" s="367"/>
      <c r="SWO10" s="367"/>
      <c r="SWQ10" s="367"/>
      <c r="SWS10" s="367"/>
      <c r="SWU10" s="367"/>
      <c r="SWW10" s="367"/>
      <c r="SWY10" s="367"/>
      <c r="SXA10" s="367"/>
      <c r="SXC10" s="367"/>
      <c r="SXE10" s="367"/>
      <c r="SXG10" s="367"/>
      <c r="SXI10" s="367"/>
      <c r="SXK10" s="367"/>
      <c r="SXM10" s="367"/>
      <c r="SXO10" s="367"/>
      <c r="SXQ10" s="367"/>
      <c r="SXS10" s="367"/>
      <c r="SXU10" s="367"/>
      <c r="SXW10" s="367"/>
      <c r="SXY10" s="367"/>
      <c r="SYA10" s="367"/>
      <c r="SYC10" s="367"/>
      <c r="SYE10" s="367"/>
      <c r="SYG10" s="367"/>
      <c r="SYI10" s="367"/>
      <c r="SYK10" s="367"/>
      <c r="SYM10" s="367"/>
      <c r="SYO10" s="367"/>
      <c r="SYQ10" s="367"/>
      <c r="SYS10" s="367"/>
      <c r="SYU10" s="367"/>
      <c r="SYW10" s="367"/>
      <c r="SYY10" s="367"/>
      <c r="SZA10" s="367"/>
      <c r="SZC10" s="367"/>
      <c r="SZE10" s="367"/>
      <c r="SZG10" s="367"/>
      <c r="SZI10" s="367"/>
      <c r="SZK10" s="367"/>
      <c r="SZM10" s="367"/>
      <c r="SZO10" s="367"/>
      <c r="SZQ10" s="367"/>
      <c r="SZS10" s="367"/>
      <c r="SZU10" s="367"/>
      <c r="SZW10" s="367"/>
      <c r="SZY10" s="367"/>
      <c r="TAA10" s="367"/>
      <c r="TAC10" s="367"/>
      <c r="TAE10" s="367"/>
      <c r="TAG10" s="367"/>
      <c r="TAI10" s="367"/>
      <c r="TAK10" s="367"/>
      <c r="TAM10" s="367"/>
      <c r="TAO10" s="367"/>
      <c r="TAQ10" s="367"/>
      <c r="TAS10" s="367"/>
      <c r="TAU10" s="367"/>
      <c r="TAW10" s="367"/>
      <c r="TAY10" s="367"/>
      <c r="TBA10" s="367"/>
      <c r="TBC10" s="367"/>
      <c r="TBE10" s="367"/>
      <c r="TBG10" s="367"/>
      <c r="TBI10" s="367"/>
      <c r="TBK10" s="367"/>
      <c r="TBM10" s="367"/>
      <c r="TBO10" s="367"/>
      <c r="TBQ10" s="367"/>
      <c r="TBS10" s="367"/>
      <c r="TBU10" s="367"/>
      <c r="TBW10" s="367"/>
      <c r="TBY10" s="367"/>
      <c r="TCA10" s="367"/>
      <c r="TCC10" s="367"/>
      <c r="TCE10" s="367"/>
      <c r="TCG10" s="367"/>
      <c r="TCI10" s="367"/>
      <c r="TCK10" s="367"/>
      <c r="TCM10" s="367"/>
      <c r="TCO10" s="367"/>
      <c r="TCQ10" s="367"/>
      <c r="TCS10" s="367"/>
      <c r="TCU10" s="367"/>
      <c r="TCW10" s="367"/>
      <c r="TCY10" s="367"/>
      <c r="TDA10" s="367"/>
      <c r="TDC10" s="367"/>
      <c r="TDE10" s="367"/>
      <c r="TDG10" s="367"/>
      <c r="TDI10" s="367"/>
      <c r="TDK10" s="367"/>
      <c r="TDM10" s="367"/>
      <c r="TDO10" s="367"/>
      <c r="TDQ10" s="367"/>
      <c r="TDS10" s="367"/>
      <c r="TDU10" s="367"/>
      <c r="TDW10" s="367"/>
      <c r="TDY10" s="367"/>
      <c r="TEA10" s="367"/>
      <c r="TEC10" s="367"/>
      <c r="TEE10" s="367"/>
      <c r="TEG10" s="367"/>
      <c r="TEI10" s="367"/>
      <c r="TEK10" s="367"/>
      <c r="TEM10" s="367"/>
      <c r="TEO10" s="367"/>
      <c r="TEQ10" s="367"/>
      <c r="TES10" s="367"/>
      <c r="TEU10" s="367"/>
      <c r="TEW10" s="367"/>
      <c r="TEY10" s="367"/>
      <c r="TFA10" s="367"/>
      <c r="TFC10" s="367"/>
      <c r="TFE10" s="367"/>
      <c r="TFG10" s="367"/>
      <c r="TFI10" s="367"/>
      <c r="TFK10" s="367"/>
      <c r="TFM10" s="367"/>
      <c r="TFO10" s="367"/>
      <c r="TFQ10" s="367"/>
      <c r="TFS10" s="367"/>
      <c r="TFU10" s="367"/>
      <c r="TFW10" s="367"/>
      <c r="TFY10" s="367"/>
      <c r="TGA10" s="367"/>
      <c r="TGC10" s="367"/>
      <c r="TGE10" s="367"/>
      <c r="TGG10" s="367"/>
      <c r="TGI10" s="367"/>
      <c r="TGK10" s="367"/>
      <c r="TGM10" s="367"/>
      <c r="TGO10" s="367"/>
      <c r="TGQ10" s="367"/>
      <c r="TGS10" s="367"/>
      <c r="TGU10" s="367"/>
      <c r="TGW10" s="367"/>
      <c r="TGY10" s="367"/>
      <c r="THA10" s="367"/>
      <c r="THC10" s="367"/>
      <c r="THE10" s="367"/>
      <c r="THG10" s="367"/>
      <c r="THI10" s="367"/>
      <c r="THK10" s="367"/>
      <c r="THM10" s="367"/>
      <c r="THO10" s="367"/>
      <c r="THQ10" s="367"/>
      <c r="THS10" s="367"/>
      <c r="THU10" s="367"/>
      <c r="THW10" s="367"/>
      <c r="THY10" s="367"/>
      <c r="TIA10" s="367"/>
      <c r="TIC10" s="367"/>
      <c r="TIE10" s="367"/>
      <c r="TIG10" s="367"/>
      <c r="TII10" s="367"/>
      <c r="TIK10" s="367"/>
      <c r="TIM10" s="367"/>
      <c r="TIO10" s="367"/>
      <c r="TIQ10" s="367"/>
      <c r="TIS10" s="367"/>
      <c r="TIU10" s="367"/>
      <c r="TIW10" s="367"/>
      <c r="TIY10" s="367"/>
      <c r="TJA10" s="367"/>
      <c r="TJC10" s="367"/>
      <c r="TJE10" s="367"/>
      <c r="TJG10" s="367"/>
      <c r="TJI10" s="367"/>
      <c r="TJK10" s="367"/>
      <c r="TJM10" s="367"/>
      <c r="TJO10" s="367"/>
      <c r="TJQ10" s="367"/>
      <c r="TJS10" s="367"/>
      <c r="TJU10" s="367"/>
      <c r="TJW10" s="367"/>
      <c r="TJY10" s="367"/>
      <c r="TKA10" s="367"/>
      <c r="TKC10" s="367"/>
      <c r="TKE10" s="367"/>
      <c r="TKG10" s="367"/>
      <c r="TKI10" s="367"/>
      <c r="TKK10" s="367"/>
      <c r="TKM10" s="367"/>
      <c r="TKO10" s="367"/>
      <c r="TKQ10" s="367"/>
      <c r="TKS10" s="367"/>
      <c r="TKU10" s="367"/>
      <c r="TKW10" s="367"/>
      <c r="TKY10" s="367"/>
      <c r="TLA10" s="367"/>
      <c r="TLC10" s="367"/>
      <c r="TLE10" s="367"/>
      <c r="TLG10" s="367"/>
      <c r="TLI10" s="367"/>
      <c r="TLK10" s="367"/>
      <c r="TLM10" s="367"/>
      <c r="TLO10" s="367"/>
      <c r="TLQ10" s="367"/>
      <c r="TLS10" s="367"/>
      <c r="TLU10" s="367"/>
      <c r="TLW10" s="367"/>
      <c r="TLY10" s="367"/>
      <c r="TMA10" s="367"/>
      <c r="TMC10" s="367"/>
      <c r="TME10" s="367"/>
      <c r="TMG10" s="367"/>
      <c r="TMI10" s="367"/>
      <c r="TMK10" s="367"/>
      <c r="TMM10" s="367"/>
      <c r="TMO10" s="367"/>
      <c r="TMQ10" s="367"/>
      <c r="TMS10" s="367"/>
      <c r="TMU10" s="367"/>
      <c r="TMW10" s="367"/>
      <c r="TMY10" s="367"/>
      <c r="TNA10" s="367"/>
      <c r="TNC10" s="367"/>
      <c r="TNE10" s="367"/>
      <c r="TNG10" s="367"/>
      <c r="TNI10" s="367"/>
      <c r="TNK10" s="367"/>
      <c r="TNM10" s="367"/>
      <c r="TNO10" s="367"/>
      <c r="TNQ10" s="367"/>
      <c r="TNS10" s="367"/>
      <c r="TNU10" s="367"/>
      <c r="TNW10" s="367"/>
      <c r="TNY10" s="367"/>
      <c r="TOA10" s="367"/>
      <c r="TOC10" s="367"/>
      <c r="TOE10" s="367"/>
      <c r="TOG10" s="367"/>
      <c r="TOI10" s="367"/>
      <c r="TOK10" s="367"/>
      <c r="TOM10" s="367"/>
      <c r="TOO10" s="367"/>
      <c r="TOQ10" s="367"/>
      <c r="TOS10" s="367"/>
      <c r="TOU10" s="367"/>
      <c r="TOW10" s="367"/>
      <c r="TOY10" s="367"/>
      <c r="TPA10" s="367"/>
      <c r="TPC10" s="367"/>
      <c r="TPE10" s="367"/>
      <c r="TPG10" s="367"/>
      <c r="TPI10" s="367"/>
      <c r="TPK10" s="367"/>
      <c r="TPM10" s="367"/>
      <c r="TPO10" s="367"/>
      <c r="TPQ10" s="367"/>
      <c r="TPS10" s="367"/>
      <c r="TPU10" s="367"/>
      <c r="TPW10" s="367"/>
      <c r="TPY10" s="367"/>
      <c r="TQA10" s="367"/>
      <c r="TQC10" s="367"/>
      <c r="TQE10" s="367"/>
      <c r="TQG10" s="367"/>
      <c r="TQI10" s="367"/>
      <c r="TQK10" s="367"/>
      <c r="TQM10" s="367"/>
      <c r="TQO10" s="367"/>
      <c r="TQQ10" s="367"/>
      <c r="TQS10" s="367"/>
      <c r="TQU10" s="367"/>
      <c r="TQW10" s="367"/>
      <c r="TQY10" s="367"/>
      <c r="TRA10" s="367"/>
      <c r="TRC10" s="367"/>
      <c r="TRE10" s="367"/>
      <c r="TRG10" s="367"/>
      <c r="TRI10" s="367"/>
      <c r="TRK10" s="367"/>
      <c r="TRM10" s="367"/>
      <c r="TRO10" s="367"/>
      <c r="TRQ10" s="367"/>
      <c r="TRS10" s="367"/>
      <c r="TRU10" s="367"/>
      <c r="TRW10" s="367"/>
      <c r="TRY10" s="367"/>
      <c r="TSA10" s="367"/>
      <c r="TSC10" s="367"/>
      <c r="TSE10" s="367"/>
      <c r="TSG10" s="367"/>
      <c r="TSI10" s="367"/>
      <c r="TSK10" s="367"/>
      <c r="TSM10" s="367"/>
      <c r="TSO10" s="367"/>
      <c r="TSQ10" s="367"/>
      <c r="TSS10" s="367"/>
      <c r="TSU10" s="367"/>
      <c r="TSW10" s="367"/>
      <c r="TSY10" s="367"/>
      <c r="TTA10" s="367"/>
      <c r="TTC10" s="367"/>
      <c r="TTE10" s="367"/>
      <c r="TTG10" s="367"/>
      <c r="TTI10" s="367"/>
      <c r="TTK10" s="367"/>
      <c r="TTM10" s="367"/>
      <c r="TTO10" s="367"/>
      <c r="TTQ10" s="367"/>
      <c r="TTS10" s="367"/>
      <c r="TTU10" s="367"/>
      <c r="TTW10" s="367"/>
      <c r="TTY10" s="367"/>
      <c r="TUA10" s="367"/>
      <c r="TUC10" s="367"/>
      <c r="TUE10" s="367"/>
      <c r="TUG10" s="367"/>
      <c r="TUI10" s="367"/>
      <c r="TUK10" s="367"/>
      <c r="TUM10" s="367"/>
      <c r="TUO10" s="367"/>
      <c r="TUQ10" s="367"/>
      <c r="TUS10" s="367"/>
      <c r="TUU10" s="367"/>
      <c r="TUW10" s="367"/>
      <c r="TUY10" s="367"/>
      <c r="TVA10" s="367"/>
      <c r="TVC10" s="367"/>
      <c r="TVE10" s="367"/>
      <c r="TVG10" s="367"/>
      <c r="TVI10" s="367"/>
      <c r="TVK10" s="367"/>
      <c r="TVM10" s="367"/>
      <c r="TVO10" s="367"/>
      <c r="TVQ10" s="367"/>
      <c r="TVS10" s="367"/>
      <c r="TVU10" s="367"/>
      <c r="TVW10" s="367"/>
      <c r="TVY10" s="367"/>
      <c r="TWA10" s="367"/>
      <c r="TWC10" s="367"/>
      <c r="TWE10" s="367"/>
      <c r="TWG10" s="367"/>
      <c r="TWI10" s="367"/>
      <c r="TWK10" s="367"/>
      <c r="TWM10" s="367"/>
      <c r="TWO10" s="367"/>
      <c r="TWQ10" s="367"/>
      <c r="TWS10" s="367"/>
      <c r="TWU10" s="367"/>
      <c r="TWW10" s="367"/>
      <c r="TWY10" s="367"/>
      <c r="TXA10" s="367"/>
      <c r="TXC10" s="367"/>
      <c r="TXE10" s="367"/>
      <c r="TXG10" s="367"/>
      <c r="TXI10" s="367"/>
      <c r="TXK10" s="367"/>
      <c r="TXM10" s="367"/>
      <c r="TXO10" s="367"/>
      <c r="TXQ10" s="367"/>
      <c r="TXS10" s="367"/>
      <c r="TXU10" s="367"/>
      <c r="TXW10" s="367"/>
      <c r="TXY10" s="367"/>
      <c r="TYA10" s="367"/>
      <c r="TYC10" s="367"/>
      <c r="TYE10" s="367"/>
      <c r="TYG10" s="367"/>
      <c r="TYI10" s="367"/>
      <c r="TYK10" s="367"/>
      <c r="TYM10" s="367"/>
      <c r="TYO10" s="367"/>
      <c r="TYQ10" s="367"/>
      <c r="TYS10" s="367"/>
      <c r="TYU10" s="367"/>
      <c r="TYW10" s="367"/>
      <c r="TYY10" s="367"/>
      <c r="TZA10" s="367"/>
      <c r="TZC10" s="367"/>
      <c r="TZE10" s="367"/>
      <c r="TZG10" s="367"/>
      <c r="TZI10" s="367"/>
      <c r="TZK10" s="367"/>
      <c r="TZM10" s="367"/>
      <c r="TZO10" s="367"/>
      <c r="TZQ10" s="367"/>
      <c r="TZS10" s="367"/>
      <c r="TZU10" s="367"/>
      <c r="TZW10" s="367"/>
      <c r="TZY10" s="367"/>
      <c r="UAA10" s="367"/>
      <c r="UAC10" s="367"/>
      <c r="UAE10" s="367"/>
      <c r="UAG10" s="367"/>
      <c r="UAI10" s="367"/>
      <c r="UAK10" s="367"/>
      <c r="UAM10" s="367"/>
      <c r="UAO10" s="367"/>
      <c r="UAQ10" s="367"/>
      <c r="UAS10" s="367"/>
      <c r="UAU10" s="367"/>
      <c r="UAW10" s="367"/>
      <c r="UAY10" s="367"/>
      <c r="UBA10" s="367"/>
      <c r="UBC10" s="367"/>
      <c r="UBE10" s="367"/>
      <c r="UBG10" s="367"/>
      <c r="UBI10" s="367"/>
      <c r="UBK10" s="367"/>
      <c r="UBM10" s="367"/>
      <c r="UBO10" s="367"/>
      <c r="UBQ10" s="367"/>
      <c r="UBS10" s="367"/>
      <c r="UBU10" s="367"/>
      <c r="UBW10" s="367"/>
      <c r="UBY10" s="367"/>
      <c r="UCA10" s="367"/>
      <c r="UCC10" s="367"/>
      <c r="UCE10" s="367"/>
      <c r="UCG10" s="367"/>
      <c r="UCI10" s="367"/>
      <c r="UCK10" s="367"/>
      <c r="UCM10" s="367"/>
      <c r="UCO10" s="367"/>
      <c r="UCQ10" s="367"/>
      <c r="UCS10" s="367"/>
      <c r="UCU10" s="367"/>
      <c r="UCW10" s="367"/>
      <c r="UCY10" s="367"/>
      <c r="UDA10" s="367"/>
      <c r="UDC10" s="367"/>
      <c r="UDE10" s="367"/>
      <c r="UDG10" s="367"/>
      <c r="UDI10" s="367"/>
      <c r="UDK10" s="367"/>
      <c r="UDM10" s="367"/>
      <c r="UDO10" s="367"/>
      <c r="UDQ10" s="367"/>
      <c r="UDS10" s="367"/>
      <c r="UDU10" s="367"/>
      <c r="UDW10" s="367"/>
      <c r="UDY10" s="367"/>
      <c r="UEA10" s="367"/>
      <c r="UEC10" s="367"/>
      <c r="UEE10" s="367"/>
      <c r="UEG10" s="367"/>
      <c r="UEI10" s="367"/>
      <c r="UEK10" s="367"/>
      <c r="UEM10" s="367"/>
      <c r="UEO10" s="367"/>
      <c r="UEQ10" s="367"/>
      <c r="UES10" s="367"/>
      <c r="UEU10" s="367"/>
      <c r="UEW10" s="367"/>
      <c r="UEY10" s="367"/>
      <c r="UFA10" s="367"/>
      <c r="UFC10" s="367"/>
      <c r="UFE10" s="367"/>
      <c r="UFG10" s="367"/>
      <c r="UFI10" s="367"/>
      <c r="UFK10" s="367"/>
      <c r="UFM10" s="367"/>
      <c r="UFO10" s="367"/>
      <c r="UFQ10" s="367"/>
      <c r="UFS10" s="367"/>
      <c r="UFU10" s="367"/>
      <c r="UFW10" s="367"/>
      <c r="UFY10" s="367"/>
      <c r="UGA10" s="367"/>
      <c r="UGC10" s="367"/>
      <c r="UGE10" s="367"/>
      <c r="UGG10" s="367"/>
      <c r="UGI10" s="367"/>
      <c r="UGK10" s="367"/>
      <c r="UGM10" s="367"/>
      <c r="UGO10" s="367"/>
      <c r="UGQ10" s="367"/>
      <c r="UGS10" s="367"/>
      <c r="UGU10" s="367"/>
      <c r="UGW10" s="367"/>
      <c r="UGY10" s="367"/>
      <c r="UHA10" s="367"/>
      <c r="UHC10" s="367"/>
      <c r="UHE10" s="367"/>
      <c r="UHG10" s="367"/>
      <c r="UHI10" s="367"/>
      <c r="UHK10" s="367"/>
      <c r="UHM10" s="367"/>
      <c r="UHO10" s="367"/>
      <c r="UHQ10" s="367"/>
      <c r="UHS10" s="367"/>
      <c r="UHU10" s="367"/>
      <c r="UHW10" s="367"/>
      <c r="UHY10" s="367"/>
      <c r="UIA10" s="367"/>
      <c r="UIC10" s="367"/>
      <c r="UIE10" s="367"/>
      <c r="UIG10" s="367"/>
      <c r="UII10" s="367"/>
      <c r="UIK10" s="367"/>
      <c r="UIM10" s="367"/>
      <c r="UIO10" s="367"/>
      <c r="UIQ10" s="367"/>
      <c r="UIS10" s="367"/>
      <c r="UIU10" s="367"/>
      <c r="UIW10" s="367"/>
      <c r="UIY10" s="367"/>
      <c r="UJA10" s="367"/>
      <c r="UJC10" s="367"/>
      <c r="UJE10" s="367"/>
      <c r="UJG10" s="367"/>
      <c r="UJI10" s="367"/>
      <c r="UJK10" s="367"/>
      <c r="UJM10" s="367"/>
      <c r="UJO10" s="367"/>
      <c r="UJQ10" s="367"/>
      <c r="UJS10" s="367"/>
      <c r="UJU10" s="367"/>
      <c r="UJW10" s="367"/>
      <c r="UJY10" s="367"/>
      <c r="UKA10" s="367"/>
      <c r="UKC10" s="367"/>
      <c r="UKE10" s="367"/>
      <c r="UKG10" s="367"/>
      <c r="UKI10" s="367"/>
      <c r="UKK10" s="367"/>
      <c r="UKM10" s="367"/>
      <c r="UKO10" s="367"/>
      <c r="UKQ10" s="367"/>
      <c r="UKS10" s="367"/>
      <c r="UKU10" s="367"/>
      <c r="UKW10" s="367"/>
      <c r="UKY10" s="367"/>
      <c r="ULA10" s="367"/>
      <c r="ULC10" s="367"/>
      <c r="ULE10" s="367"/>
      <c r="ULG10" s="367"/>
      <c r="ULI10" s="367"/>
      <c r="ULK10" s="367"/>
      <c r="ULM10" s="367"/>
      <c r="ULO10" s="367"/>
      <c r="ULQ10" s="367"/>
      <c r="ULS10" s="367"/>
      <c r="ULU10" s="367"/>
      <c r="ULW10" s="367"/>
      <c r="ULY10" s="367"/>
      <c r="UMA10" s="367"/>
      <c r="UMC10" s="367"/>
      <c r="UME10" s="367"/>
      <c r="UMG10" s="367"/>
      <c r="UMI10" s="367"/>
      <c r="UMK10" s="367"/>
      <c r="UMM10" s="367"/>
      <c r="UMO10" s="367"/>
      <c r="UMQ10" s="367"/>
      <c r="UMS10" s="367"/>
      <c r="UMU10" s="367"/>
      <c r="UMW10" s="367"/>
      <c r="UMY10" s="367"/>
      <c r="UNA10" s="367"/>
      <c r="UNC10" s="367"/>
      <c r="UNE10" s="367"/>
      <c r="UNG10" s="367"/>
      <c r="UNI10" s="367"/>
      <c r="UNK10" s="367"/>
      <c r="UNM10" s="367"/>
      <c r="UNO10" s="367"/>
      <c r="UNQ10" s="367"/>
      <c r="UNS10" s="367"/>
      <c r="UNU10" s="367"/>
      <c r="UNW10" s="367"/>
      <c r="UNY10" s="367"/>
      <c r="UOA10" s="367"/>
      <c r="UOC10" s="367"/>
      <c r="UOE10" s="367"/>
      <c r="UOG10" s="367"/>
      <c r="UOI10" s="367"/>
      <c r="UOK10" s="367"/>
      <c r="UOM10" s="367"/>
      <c r="UOO10" s="367"/>
      <c r="UOQ10" s="367"/>
      <c r="UOS10" s="367"/>
      <c r="UOU10" s="367"/>
      <c r="UOW10" s="367"/>
      <c r="UOY10" s="367"/>
      <c r="UPA10" s="367"/>
      <c r="UPC10" s="367"/>
      <c r="UPE10" s="367"/>
      <c r="UPG10" s="367"/>
      <c r="UPI10" s="367"/>
      <c r="UPK10" s="367"/>
      <c r="UPM10" s="367"/>
      <c r="UPO10" s="367"/>
      <c r="UPQ10" s="367"/>
      <c r="UPS10" s="367"/>
      <c r="UPU10" s="367"/>
      <c r="UPW10" s="367"/>
      <c r="UPY10" s="367"/>
      <c r="UQA10" s="367"/>
      <c r="UQC10" s="367"/>
      <c r="UQE10" s="367"/>
      <c r="UQG10" s="367"/>
      <c r="UQI10" s="367"/>
      <c r="UQK10" s="367"/>
      <c r="UQM10" s="367"/>
      <c r="UQO10" s="367"/>
      <c r="UQQ10" s="367"/>
      <c r="UQS10" s="367"/>
      <c r="UQU10" s="367"/>
      <c r="UQW10" s="367"/>
      <c r="UQY10" s="367"/>
      <c r="URA10" s="367"/>
      <c r="URC10" s="367"/>
      <c r="URE10" s="367"/>
      <c r="URG10" s="367"/>
      <c r="URI10" s="367"/>
      <c r="URK10" s="367"/>
      <c r="URM10" s="367"/>
      <c r="URO10" s="367"/>
      <c r="URQ10" s="367"/>
      <c r="URS10" s="367"/>
      <c r="URU10" s="367"/>
      <c r="URW10" s="367"/>
      <c r="URY10" s="367"/>
      <c r="USA10" s="367"/>
      <c r="USC10" s="367"/>
      <c r="USE10" s="367"/>
      <c r="USG10" s="367"/>
      <c r="USI10" s="367"/>
      <c r="USK10" s="367"/>
      <c r="USM10" s="367"/>
      <c r="USO10" s="367"/>
      <c r="USQ10" s="367"/>
      <c r="USS10" s="367"/>
      <c r="USU10" s="367"/>
      <c r="USW10" s="367"/>
      <c r="USY10" s="367"/>
      <c r="UTA10" s="367"/>
      <c r="UTC10" s="367"/>
      <c r="UTE10" s="367"/>
      <c r="UTG10" s="367"/>
      <c r="UTI10" s="367"/>
      <c r="UTK10" s="367"/>
      <c r="UTM10" s="367"/>
      <c r="UTO10" s="367"/>
      <c r="UTQ10" s="367"/>
      <c r="UTS10" s="367"/>
      <c r="UTU10" s="367"/>
      <c r="UTW10" s="367"/>
      <c r="UTY10" s="367"/>
      <c r="UUA10" s="367"/>
      <c r="UUC10" s="367"/>
      <c r="UUE10" s="367"/>
      <c r="UUG10" s="367"/>
      <c r="UUI10" s="367"/>
      <c r="UUK10" s="367"/>
      <c r="UUM10" s="367"/>
      <c r="UUO10" s="367"/>
      <c r="UUQ10" s="367"/>
      <c r="UUS10" s="367"/>
      <c r="UUU10" s="367"/>
      <c r="UUW10" s="367"/>
      <c r="UUY10" s="367"/>
      <c r="UVA10" s="367"/>
      <c r="UVC10" s="367"/>
      <c r="UVE10" s="367"/>
      <c r="UVG10" s="367"/>
      <c r="UVI10" s="367"/>
      <c r="UVK10" s="367"/>
      <c r="UVM10" s="367"/>
      <c r="UVO10" s="367"/>
      <c r="UVQ10" s="367"/>
      <c r="UVS10" s="367"/>
      <c r="UVU10" s="367"/>
      <c r="UVW10" s="367"/>
      <c r="UVY10" s="367"/>
      <c r="UWA10" s="367"/>
      <c r="UWC10" s="367"/>
      <c r="UWE10" s="367"/>
      <c r="UWG10" s="367"/>
      <c r="UWI10" s="367"/>
      <c r="UWK10" s="367"/>
      <c r="UWM10" s="367"/>
      <c r="UWO10" s="367"/>
      <c r="UWQ10" s="367"/>
      <c r="UWS10" s="367"/>
      <c r="UWU10" s="367"/>
      <c r="UWW10" s="367"/>
      <c r="UWY10" s="367"/>
      <c r="UXA10" s="367"/>
      <c r="UXC10" s="367"/>
      <c r="UXE10" s="367"/>
      <c r="UXG10" s="367"/>
      <c r="UXI10" s="367"/>
      <c r="UXK10" s="367"/>
      <c r="UXM10" s="367"/>
      <c r="UXO10" s="367"/>
      <c r="UXQ10" s="367"/>
      <c r="UXS10" s="367"/>
      <c r="UXU10" s="367"/>
      <c r="UXW10" s="367"/>
      <c r="UXY10" s="367"/>
      <c r="UYA10" s="367"/>
      <c r="UYC10" s="367"/>
      <c r="UYE10" s="367"/>
      <c r="UYG10" s="367"/>
      <c r="UYI10" s="367"/>
      <c r="UYK10" s="367"/>
      <c r="UYM10" s="367"/>
      <c r="UYO10" s="367"/>
      <c r="UYQ10" s="367"/>
      <c r="UYS10" s="367"/>
      <c r="UYU10" s="367"/>
      <c r="UYW10" s="367"/>
      <c r="UYY10" s="367"/>
      <c r="UZA10" s="367"/>
      <c r="UZC10" s="367"/>
      <c r="UZE10" s="367"/>
      <c r="UZG10" s="367"/>
      <c r="UZI10" s="367"/>
      <c r="UZK10" s="367"/>
      <c r="UZM10" s="367"/>
      <c r="UZO10" s="367"/>
      <c r="UZQ10" s="367"/>
      <c r="UZS10" s="367"/>
      <c r="UZU10" s="367"/>
      <c r="UZW10" s="367"/>
      <c r="UZY10" s="367"/>
      <c r="VAA10" s="367"/>
      <c r="VAC10" s="367"/>
      <c r="VAE10" s="367"/>
      <c r="VAG10" s="367"/>
      <c r="VAI10" s="367"/>
      <c r="VAK10" s="367"/>
      <c r="VAM10" s="367"/>
      <c r="VAO10" s="367"/>
      <c r="VAQ10" s="367"/>
      <c r="VAS10" s="367"/>
      <c r="VAU10" s="367"/>
      <c r="VAW10" s="367"/>
      <c r="VAY10" s="367"/>
      <c r="VBA10" s="367"/>
      <c r="VBC10" s="367"/>
      <c r="VBE10" s="367"/>
      <c r="VBG10" s="367"/>
      <c r="VBI10" s="367"/>
      <c r="VBK10" s="367"/>
      <c r="VBM10" s="367"/>
      <c r="VBO10" s="367"/>
      <c r="VBQ10" s="367"/>
      <c r="VBS10" s="367"/>
      <c r="VBU10" s="367"/>
      <c r="VBW10" s="367"/>
      <c r="VBY10" s="367"/>
      <c r="VCA10" s="367"/>
      <c r="VCC10" s="367"/>
      <c r="VCE10" s="367"/>
      <c r="VCG10" s="367"/>
      <c r="VCI10" s="367"/>
      <c r="VCK10" s="367"/>
      <c r="VCM10" s="367"/>
      <c r="VCO10" s="367"/>
      <c r="VCQ10" s="367"/>
      <c r="VCS10" s="367"/>
      <c r="VCU10" s="367"/>
      <c r="VCW10" s="367"/>
      <c r="VCY10" s="367"/>
      <c r="VDA10" s="367"/>
      <c r="VDC10" s="367"/>
      <c r="VDE10" s="367"/>
      <c r="VDG10" s="367"/>
      <c r="VDI10" s="367"/>
      <c r="VDK10" s="367"/>
      <c r="VDM10" s="367"/>
      <c r="VDO10" s="367"/>
      <c r="VDQ10" s="367"/>
      <c r="VDS10" s="367"/>
      <c r="VDU10" s="367"/>
      <c r="VDW10" s="367"/>
      <c r="VDY10" s="367"/>
      <c r="VEA10" s="367"/>
      <c r="VEC10" s="367"/>
      <c r="VEE10" s="367"/>
      <c r="VEG10" s="367"/>
      <c r="VEI10" s="367"/>
      <c r="VEK10" s="367"/>
      <c r="VEM10" s="367"/>
      <c r="VEO10" s="367"/>
      <c r="VEQ10" s="367"/>
      <c r="VES10" s="367"/>
      <c r="VEU10" s="367"/>
      <c r="VEW10" s="367"/>
      <c r="VEY10" s="367"/>
      <c r="VFA10" s="367"/>
      <c r="VFC10" s="367"/>
      <c r="VFE10" s="367"/>
      <c r="VFG10" s="367"/>
      <c r="VFI10" s="367"/>
      <c r="VFK10" s="367"/>
      <c r="VFM10" s="367"/>
      <c r="VFO10" s="367"/>
      <c r="VFQ10" s="367"/>
      <c r="VFS10" s="367"/>
      <c r="VFU10" s="367"/>
      <c r="VFW10" s="367"/>
      <c r="VFY10" s="367"/>
      <c r="VGA10" s="367"/>
      <c r="VGC10" s="367"/>
      <c r="VGE10" s="367"/>
      <c r="VGG10" s="367"/>
      <c r="VGI10" s="367"/>
      <c r="VGK10" s="367"/>
      <c r="VGM10" s="367"/>
      <c r="VGO10" s="367"/>
      <c r="VGQ10" s="367"/>
      <c r="VGS10" s="367"/>
      <c r="VGU10" s="367"/>
      <c r="VGW10" s="367"/>
      <c r="VGY10" s="367"/>
      <c r="VHA10" s="367"/>
      <c r="VHC10" s="367"/>
      <c r="VHE10" s="367"/>
      <c r="VHG10" s="367"/>
      <c r="VHI10" s="367"/>
      <c r="VHK10" s="367"/>
      <c r="VHM10" s="367"/>
      <c r="VHO10" s="367"/>
      <c r="VHQ10" s="367"/>
      <c r="VHS10" s="367"/>
      <c r="VHU10" s="367"/>
      <c r="VHW10" s="367"/>
      <c r="VHY10" s="367"/>
      <c r="VIA10" s="367"/>
      <c r="VIC10" s="367"/>
      <c r="VIE10" s="367"/>
      <c r="VIG10" s="367"/>
      <c r="VII10" s="367"/>
      <c r="VIK10" s="367"/>
      <c r="VIM10" s="367"/>
      <c r="VIO10" s="367"/>
      <c r="VIQ10" s="367"/>
      <c r="VIS10" s="367"/>
      <c r="VIU10" s="367"/>
      <c r="VIW10" s="367"/>
      <c r="VIY10" s="367"/>
      <c r="VJA10" s="367"/>
      <c r="VJC10" s="367"/>
      <c r="VJE10" s="367"/>
      <c r="VJG10" s="367"/>
      <c r="VJI10" s="367"/>
      <c r="VJK10" s="367"/>
      <c r="VJM10" s="367"/>
      <c r="VJO10" s="367"/>
      <c r="VJQ10" s="367"/>
      <c r="VJS10" s="367"/>
      <c r="VJU10" s="367"/>
      <c r="VJW10" s="367"/>
      <c r="VJY10" s="367"/>
      <c r="VKA10" s="367"/>
      <c r="VKC10" s="367"/>
      <c r="VKE10" s="367"/>
      <c r="VKG10" s="367"/>
      <c r="VKI10" s="367"/>
      <c r="VKK10" s="367"/>
      <c r="VKM10" s="367"/>
      <c r="VKO10" s="367"/>
      <c r="VKQ10" s="367"/>
      <c r="VKS10" s="367"/>
      <c r="VKU10" s="367"/>
      <c r="VKW10" s="367"/>
      <c r="VKY10" s="367"/>
      <c r="VLA10" s="367"/>
      <c r="VLC10" s="367"/>
      <c r="VLE10" s="367"/>
      <c r="VLG10" s="367"/>
      <c r="VLI10" s="367"/>
      <c r="VLK10" s="367"/>
      <c r="VLM10" s="367"/>
      <c r="VLO10" s="367"/>
      <c r="VLQ10" s="367"/>
      <c r="VLS10" s="367"/>
      <c r="VLU10" s="367"/>
      <c r="VLW10" s="367"/>
      <c r="VLY10" s="367"/>
      <c r="VMA10" s="367"/>
      <c r="VMC10" s="367"/>
      <c r="VME10" s="367"/>
      <c r="VMG10" s="367"/>
      <c r="VMI10" s="367"/>
      <c r="VMK10" s="367"/>
      <c r="VMM10" s="367"/>
      <c r="VMO10" s="367"/>
      <c r="VMQ10" s="367"/>
      <c r="VMS10" s="367"/>
      <c r="VMU10" s="367"/>
      <c r="VMW10" s="367"/>
      <c r="VMY10" s="367"/>
      <c r="VNA10" s="367"/>
      <c r="VNC10" s="367"/>
      <c r="VNE10" s="367"/>
      <c r="VNG10" s="367"/>
      <c r="VNI10" s="367"/>
      <c r="VNK10" s="367"/>
      <c r="VNM10" s="367"/>
      <c r="VNO10" s="367"/>
      <c r="VNQ10" s="367"/>
      <c r="VNS10" s="367"/>
      <c r="VNU10" s="367"/>
      <c r="VNW10" s="367"/>
      <c r="VNY10" s="367"/>
      <c r="VOA10" s="367"/>
      <c r="VOC10" s="367"/>
      <c r="VOE10" s="367"/>
      <c r="VOG10" s="367"/>
      <c r="VOI10" s="367"/>
      <c r="VOK10" s="367"/>
      <c r="VOM10" s="367"/>
      <c r="VOO10" s="367"/>
      <c r="VOQ10" s="367"/>
      <c r="VOS10" s="367"/>
      <c r="VOU10" s="367"/>
      <c r="VOW10" s="367"/>
      <c r="VOY10" s="367"/>
      <c r="VPA10" s="367"/>
      <c r="VPC10" s="367"/>
      <c r="VPE10" s="367"/>
      <c r="VPG10" s="367"/>
      <c r="VPI10" s="367"/>
      <c r="VPK10" s="367"/>
      <c r="VPM10" s="367"/>
      <c r="VPO10" s="367"/>
      <c r="VPQ10" s="367"/>
      <c r="VPS10" s="367"/>
      <c r="VPU10" s="367"/>
      <c r="VPW10" s="367"/>
      <c r="VPY10" s="367"/>
      <c r="VQA10" s="367"/>
      <c r="VQC10" s="367"/>
      <c r="VQE10" s="367"/>
      <c r="VQG10" s="367"/>
      <c r="VQI10" s="367"/>
      <c r="VQK10" s="367"/>
      <c r="VQM10" s="367"/>
      <c r="VQO10" s="367"/>
      <c r="VQQ10" s="367"/>
      <c r="VQS10" s="367"/>
      <c r="VQU10" s="367"/>
      <c r="VQW10" s="367"/>
      <c r="VQY10" s="367"/>
      <c r="VRA10" s="367"/>
      <c r="VRC10" s="367"/>
      <c r="VRE10" s="367"/>
      <c r="VRG10" s="367"/>
      <c r="VRI10" s="367"/>
      <c r="VRK10" s="367"/>
      <c r="VRM10" s="367"/>
      <c r="VRO10" s="367"/>
      <c r="VRQ10" s="367"/>
      <c r="VRS10" s="367"/>
      <c r="VRU10" s="367"/>
      <c r="VRW10" s="367"/>
      <c r="VRY10" s="367"/>
      <c r="VSA10" s="367"/>
      <c r="VSC10" s="367"/>
      <c r="VSE10" s="367"/>
      <c r="VSG10" s="367"/>
      <c r="VSI10" s="367"/>
      <c r="VSK10" s="367"/>
      <c r="VSM10" s="367"/>
      <c r="VSO10" s="367"/>
      <c r="VSQ10" s="367"/>
      <c r="VSS10" s="367"/>
      <c r="VSU10" s="367"/>
      <c r="VSW10" s="367"/>
      <c r="VSY10" s="367"/>
      <c r="VTA10" s="367"/>
      <c r="VTC10" s="367"/>
      <c r="VTE10" s="367"/>
      <c r="VTG10" s="367"/>
      <c r="VTI10" s="367"/>
      <c r="VTK10" s="367"/>
      <c r="VTM10" s="367"/>
      <c r="VTO10" s="367"/>
      <c r="VTQ10" s="367"/>
      <c r="VTS10" s="367"/>
      <c r="VTU10" s="367"/>
      <c r="VTW10" s="367"/>
      <c r="VTY10" s="367"/>
      <c r="VUA10" s="367"/>
      <c r="VUC10" s="367"/>
      <c r="VUE10" s="367"/>
      <c r="VUG10" s="367"/>
      <c r="VUI10" s="367"/>
      <c r="VUK10" s="367"/>
      <c r="VUM10" s="367"/>
      <c r="VUO10" s="367"/>
      <c r="VUQ10" s="367"/>
      <c r="VUS10" s="367"/>
      <c r="VUU10" s="367"/>
      <c r="VUW10" s="367"/>
      <c r="VUY10" s="367"/>
      <c r="VVA10" s="367"/>
      <c r="VVC10" s="367"/>
      <c r="VVE10" s="367"/>
      <c r="VVG10" s="367"/>
      <c r="VVI10" s="367"/>
      <c r="VVK10" s="367"/>
      <c r="VVM10" s="367"/>
      <c r="VVO10" s="367"/>
      <c r="VVQ10" s="367"/>
      <c r="VVS10" s="367"/>
      <c r="VVU10" s="367"/>
      <c r="VVW10" s="367"/>
      <c r="VVY10" s="367"/>
      <c r="VWA10" s="367"/>
      <c r="VWC10" s="367"/>
      <c r="VWE10" s="367"/>
      <c r="VWG10" s="367"/>
      <c r="VWI10" s="367"/>
      <c r="VWK10" s="367"/>
      <c r="VWM10" s="367"/>
      <c r="VWO10" s="367"/>
      <c r="VWQ10" s="367"/>
      <c r="VWS10" s="367"/>
      <c r="VWU10" s="367"/>
      <c r="VWW10" s="367"/>
      <c r="VWY10" s="367"/>
      <c r="VXA10" s="367"/>
      <c r="VXC10" s="367"/>
      <c r="VXE10" s="367"/>
      <c r="VXG10" s="367"/>
      <c r="VXI10" s="367"/>
      <c r="VXK10" s="367"/>
      <c r="VXM10" s="367"/>
      <c r="VXO10" s="367"/>
      <c r="VXQ10" s="367"/>
      <c r="VXS10" s="367"/>
      <c r="VXU10" s="367"/>
      <c r="VXW10" s="367"/>
      <c r="VXY10" s="367"/>
      <c r="VYA10" s="367"/>
      <c r="VYC10" s="367"/>
      <c r="VYE10" s="367"/>
      <c r="VYG10" s="367"/>
      <c r="VYI10" s="367"/>
      <c r="VYK10" s="367"/>
      <c r="VYM10" s="367"/>
      <c r="VYO10" s="367"/>
      <c r="VYQ10" s="367"/>
      <c r="VYS10" s="367"/>
      <c r="VYU10" s="367"/>
      <c r="VYW10" s="367"/>
      <c r="VYY10" s="367"/>
      <c r="VZA10" s="367"/>
      <c r="VZC10" s="367"/>
      <c r="VZE10" s="367"/>
      <c r="VZG10" s="367"/>
      <c r="VZI10" s="367"/>
      <c r="VZK10" s="367"/>
      <c r="VZM10" s="367"/>
      <c r="VZO10" s="367"/>
      <c r="VZQ10" s="367"/>
      <c r="VZS10" s="367"/>
      <c r="VZU10" s="367"/>
      <c r="VZW10" s="367"/>
      <c r="VZY10" s="367"/>
      <c r="WAA10" s="367"/>
      <c r="WAC10" s="367"/>
      <c r="WAE10" s="367"/>
      <c r="WAG10" s="367"/>
      <c r="WAI10" s="367"/>
      <c r="WAK10" s="367"/>
      <c r="WAM10" s="367"/>
      <c r="WAO10" s="367"/>
      <c r="WAQ10" s="367"/>
      <c r="WAS10" s="367"/>
      <c r="WAU10" s="367"/>
      <c r="WAW10" s="367"/>
      <c r="WAY10" s="367"/>
      <c r="WBA10" s="367"/>
      <c r="WBC10" s="367"/>
      <c r="WBE10" s="367"/>
      <c r="WBG10" s="367"/>
      <c r="WBI10" s="367"/>
      <c r="WBK10" s="367"/>
      <c r="WBM10" s="367"/>
      <c r="WBO10" s="367"/>
      <c r="WBQ10" s="367"/>
      <c r="WBS10" s="367"/>
      <c r="WBU10" s="367"/>
      <c r="WBW10" s="367"/>
      <c r="WBY10" s="367"/>
      <c r="WCA10" s="367"/>
      <c r="WCC10" s="367"/>
      <c r="WCE10" s="367"/>
      <c r="WCG10" s="367"/>
      <c r="WCI10" s="367"/>
      <c r="WCK10" s="367"/>
      <c r="WCM10" s="367"/>
      <c r="WCO10" s="367"/>
      <c r="WCQ10" s="367"/>
      <c r="WCS10" s="367"/>
      <c r="WCU10" s="367"/>
      <c r="WCW10" s="367"/>
      <c r="WCY10" s="367"/>
      <c r="WDA10" s="367"/>
      <c r="WDC10" s="367"/>
      <c r="WDE10" s="367"/>
      <c r="WDG10" s="367"/>
      <c r="WDI10" s="367"/>
      <c r="WDK10" s="367"/>
      <c r="WDM10" s="367"/>
      <c r="WDO10" s="367"/>
      <c r="WDQ10" s="367"/>
      <c r="WDS10" s="367"/>
      <c r="WDU10" s="367"/>
      <c r="WDW10" s="367"/>
      <c r="WDY10" s="367"/>
      <c r="WEA10" s="367"/>
      <c r="WEC10" s="367"/>
      <c r="WEE10" s="367"/>
      <c r="WEG10" s="367"/>
      <c r="WEI10" s="367"/>
      <c r="WEK10" s="367"/>
      <c r="WEM10" s="367"/>
      <c r="WEO10" s="367"/>
      <c r="WEQ10" s="367"/>
      <c r="WES10" s="367"/>
      <c r="WEU10" s="367"/>
      <c r="WEW10" s="367"/>
      <c r="WEY10" s="367"/>
      <c r="WFA10" s="367"/>
      <c r="WFC10" s="367"/>
      <c r="WFE10" s="367"/>
      <c r="WFG10" s="367"/>
      <c r="WFI10" s="367"/>
      <c r="WFK10" s="367"/>
      <c r="WFM10" s="367"/>
      <c r="WFO10" s="367"/>
      <c r="WFQ10" s="367"/>
      <c r="WFS10" s="367"/>
      <c r="WFU10" s="367"/>
      <c r="WFW10" s="367"/>
      <c r="WFY10" s="367"/>
      <c r="WGA10" s="367"/>
      <c r="WGC10" s="367"/>
      <c r="WGE10" s="367"/>
      <c r="WGG10" s="367"/>
      <c r="WGI10" s="367"/>
      <c r="WGK10" s="367"/>
      <c r="WGM10" s="367"/>
      <c r="WGO10" s="367"/>
      <c r="WGQ10" s="367"/>
      <c r="WGS10" s="367"/>
      <c r="WGU10" s="367"/>
      <c r="WGW10" s="367"/>
      <c r="WGY10" s="367"/>
      <c r="WHA10" s="367"/>
      <c r="WHC10" s="367"/>
      <c r="WHE10" s="367"/>
      <c r="WHG10" s="367"/>
      <c r="WHI10" s="367"/>
      <c r="WHK10" s="367"/>
      <c r="WHM10" s="367"/>
      <c r="WHO10" s="367"/>
      <c r="WHQ10" s="367"/>
      <c r="WHS10" s="367"/>
      <c r="WHU10" s="367"/>
      <c r="WHW10" s="367"/>
      <c r="WHY10" s="367"/>
      <c r="WIA10" s="367"/>
      <c r="WIC10" s="367"/>
      <c r="WIE10" s="367"/>
      <c r="WIG10" s="367"/>
      <c r="WII10" s="367"/>
      <c r="WIK10" s="367"/>
      <c r="WIM10" s="367"/>
      <c r="WIO10" s="367"/>
      <c r="WIQ10" s="367"/>
      <c r="WIS10" s="367"/>
      <c r="WIU10" s="367"/>
      <c r="WIW10" s="367"/>
      <c r="WIY10" s="367"/>
      <c r="WJA10" s="367"/>
      <c r="WJC10" s="367"/>
      <c r="WJE10" s="367"/>
      <c r="WJG10" s="367"/>
      <c r="WJI10" s="367"/>
      <c r="WJK10" s="367"/>
      <c r="WJM10" s="367"/>
      <c r="WJO10" s="367"/>
      <c r="WJQ10" s="367"/>
      <c r="WJS10" s="367"/>
      <c r="WJU10" s="367"/>
      <c r="WJW10" s="367"/>
      <c r="WJY10" s="367"/>
      <c r="WKA10" s="367"/>
      <c r="WKC10" s="367"/>
      <c r="WKE10" s="367"/>
      <c r="WKG10" s="367"/>
      <c r="WKI10" s="367"/>
      <c r="WKK10" s="367"/>
      <c r="WKM10" s="367"/>
      <c r="WKO10" s="367"/>
      <c r="WKQ10" s="367"/>
      <c r="WKS10" s="367"/>
      <c r="WKU10" s="367"/>
      <c r="WKW10" s="367"/>
      <c r="WKY10" s="367"/>
      <c r="WLA10" s="367"/>
      <c r="WLC10" s="367"/>
      <c r="WLE10" s="367"/>
      <c r="WLG10" s="367"/>
      <c r="WLI10" s="367"/>
      <c r="WLK10" s="367"/>
      <c r="WLM10" s="367"/>
      <c r="WLO10" s="367"/>
      <c r="WLQ10" s="367"/>
      <c r="WLS10" s="367"/>
      <c r="WLU10" s="367"/>
      <c r="WLW10" s="367"/>
      <c r="WLY10" s="367"/>
      <c r="WMA10" s="367"/>
      <c r="WMC10" s="367"/>
      <c r="WME10" s="367"/>
      <c r="WMG10" s="367"/>
      <c r="WMI10" s="367"/>
      <c r="WMK10" s="367"/>
      <c r="WMM10" s="367"/>
      <c r="WMO10" s="367"/>
      <c r="WMQ10" s="367"/>
      <c r="WMS10" s="367"/>
      <c r="WMU10" s="367"/>
      <c r="WMW10" s="367"/>
      <c r="WMY10" s="367"/>
      <c r="WNA10" s="367"/>
      <c r="WNC10" s="367"/>
      <c r="WNE10" s="367"/>
      <c r="WNG10" s="367"/>
      <c r="WNI10" s="367"/>
      <c r="WNK10" s="367"/>
      <c r="WNM10" s="367"/>
      <c r="WNO10" s="367"/>
      <c r="WNQ10" s="367"/>
      <c r="WNS10" s="367"/>
      <c r="WNU10" s="367"/>
      <c r="WNW10" s="367"/>
      <c r="WNY10" s="367"/>
      <c r="WOA10" s="367"/>
      <c r="WOC10" s="367"/>
      <c r="WOE10" s="367"/>
      <c r="WOG10" s="367"/>
      <c r="WOI10" s="367"/>
      <c r="WOK10" s="367"/>
      <c r="WOM10" s="367"/>
      <c r="WOO10" s="367"/>
      <c r="WOQ10" s="367"/>
      <c r="WOS10" s="367"/>
      <c r="WOU10" s="367"/>
      <c r="WOW10" s="367"/>
      <c r="WOY10" s="367"/>
      <c r="WPA10" s="367"/>
      <c r="WPC10" s="367"/>
      <c r="WPE10" s="367"/>
      <c r="WPG10" s="367"/>
      <c r="WPI10" s="367"/>
      <c r="WPK10" s="367"/>
      <c r="WPM10" s="367"/>
      <c r="WPO10" s="367"/>
      <c r="WPQ10" s="367"/>
      <c r="WPS10" s="367"/>
      <c r="WPU10" s="367"/>
      <c r="WPW10" s="367"/>
      <c r="WPY10" s="367"/>
      <c r="WQA10" s="367"/>
      <c r="WQC10" s="367"/>
      <c r="WQE10" s="367"/>
      <c r="WQG10" s="367"/>
      <c r="WQI10" s="367"/>
      <c r="WQK10" s="367"/>
      <c r="WQM10" s="367"/>
      <c r="WQO10" s="367"/>
      <c r="WQQ10" s="367"/>
      <c r="WQS10" s="367"/>
      <c r="WQU10" s="367"/>
      <c r="WQW10" s="367"/>
      <c r="WQY10" s="367"/>
      <c r="WRA10" s="367"/>
      <c r="WRC10" s="367"/>
      <c r="WRE10" s="367"/>
      <c r="WRG10" s="367"/>
      <c r="WRI10" s="367"/>
      <c r="WRK10" s="367"/>
      <c r="WRM10" s="367"/>
      <c r="WRO10" s="367"/>
      <c r="WRQ10" s="367"/>
      <c r="WRS10" s="367"/>
      <c r="WRU10" s="367"/>
      <c r="WRW10" s="367"/>
      <c r="WRY10" s="367"/>
      <c r="WSA10" s="367"/>
      <c r="WSC10" s="367"/>
      <c r="WSE10" s="367"/>
      <c r="WSG10" s="367"/>
      <c r="WSI10" s="367"/>
      <c r="WSK10" s="367"/>
      <c r="WSM10" s="367"/>
      <c r="WSO10" s="367"/>
      <c r="WSQ10" s="367"/>
      <c r="WSS10" s="367"/>
      <c r="WSU10" s="367"/>
      <c r="WSW10" s="367"/>
      <c r="WSY10" s="367"/>
      <c r="WTA10" s="367"/>
      <c r="WTC10" s="367"/>
      <c r="WTE10" s="367"/>
      <c r="WTG10" s="367"/>
      <c r="WTI10" s="367"/>
      <c r="WTK10" s="367"/>
      <c r="WTM10" s="367"/>
      <c r="WTO10" s="367"/>
      <c r="WTQ10" s="367"/>
      <c r="WTS10" s="367"/>
      <c r="WTU10" s="367"/>
      <c r="WTW10" s="367"/>
      <c r="WTY10" s="367"/>
      <c r="WUA10" s="367"/>
      <c r="WUC10" s="367"/>
      <c r="WUE10" s="367"/>
      <c r="WUG10" s="367"/>
      <c r="WUI10" s="367"/>
      <c r="WUK10" s="367"/>
      <c r="WUM10" s="367"/>
      <c r="WUO10" s="367"/>
      <c r="WUQ10" s="367"/>
      <c r="WUS10" s="367"/>
      <c r="WUU10" s="367"/>
      <c r="WUW10" s="367"/>
      <c r="WUY10" s="367"/>
      <c r="WVA10" s="367"/>
      <c r="WVC10" s="367"/>
      <c r="WVE10" s="367"/>
      <c r="WVG10" s="367"/>
      <c r="WVI10" s="367"/>
      <c r="WVK10" s="367"/>
      <c r="WVM10" s="367"/>
      <c r="WVO10" s="367"/>
      <c r="WVQ10" s="367"/>
      <c r="WVS10" s="367"/>
      <c r="WVU10" s="367"/>
      <c r="WVW10" s="367"/>
      <c r="WVY10" s="367"/>
      <c r="WWA10" s="367"/>
      <c r="WWC10" s="367"/>
      <c r="WWE10" s="367"/>
      <c r="WWG10" s="367"/>
      <c r="WWI10" s="367"/>
      <c r="WWK10" s="367"/>
      <c r="WWM10" s="367"/>
      <c r="WWO10" s="367"/>
      <c r="WWQ10" s="367"/>
      <c r="WWS10" s="367"/>
      <c r="WWU10" s="367"/>
      <c r="WWW10" s="367"/>
      <c r="WWY10" s="367"/>
      <c r="WXA10" s="367"/>
      <c r="WXC10" s="367"/>
      <c r="WXE10" s="367"/>
      <c r="WXG10" s="367"/>
      <c r="WXI10" s="367"/>
      <c r="WXK10" s="367"/>
      <c r="WXM10" s="367"/>
      <c r="WXO10" s="367"/>
      <c r="WXQ10" s="367"/>
      <c r="WXS10" s="367"/>
      <c r="WXU10" s="367"/>
      <c r="WXW10" s="367"/>
      <c r="WXY10" s="367"/>
      <c r="WYA10" s="367"/>
      <c r="WYC10" s="367"/>
      <c r="WYE10" s="367"/>
      <c r="WYG10" s="367"/>
      <c r="WYI10" s="367"/>
      <c r="WYK10" s="367"/>
      <c r="WYM10" s="367"/>
      <c r="WYO10" s="367"/>
      <c r="WYQ10" s="367"/>
      <c r="WYS10" s="367"/>
      <c r="WYU10" s="367"/>
      <c r="WYW10" s="367"/>
      <c r="WYY10" s="367"/>
      <c r="WZA10" s="367"/>
      <c r="WZC10" s="367"/>
      <c r="WZE10" s="367"/>
      <c r="WZG10" s="367"/>
      <c r="WZI10" s="367"/>
      <c r="WZK10" s="367"/>
      <c r="WZM10" s="367"/>
      <c r="WZO10" s="367"/>
      <c r="WZQ10" s="367"/>
      <c r="WZS10" s="367"/>
      <c r="WZU10" s="367"/>
      <c r="WZW10" s="367"/>
      <c r="WZY10" s="367"/>
      <c r="XAA10" s="367"/>
      <c r="XAC10" s="367"/>
      <c r="XAE10" s="367"/>
      <c r="XAG10" s="367"/>
      <c r="XAI10" s="367"/>
      <c r="XAK10" s="367"/>
      <c r="XAM10" s="367"/>
      <c r="XAO10" s="367"/>
      <c r="XAQ10" s="367"/>
      <c r="XAS10" s="367"/>
      <c r="XAU10" s="367"/>
      <c r="XAW10" s="367"/>
      <c r="XAY10" s="367"/>
      <c r="XBA10" s="367"/>
      <c r="XBC10" s="367"/>
      <c r="XBE10" s="367"/>
      <c r="XBG10" s="367"/>
      <c r="XBI10" s="367"/>
      <c r="XBK10" s="367"/>
      <c r="XBM10" s="367"/>
      <c r="XBO10" s="367"/>
      <c r="XBQ10" s="367"/>
      <c r="XBS10" s="367"/>
      <c r="XBU10" s="367"/>
      <c r="XBW10" s="367"/>
      <c r="XBY10" s="367"/>
      <c r="XCA10" s="367"/>
      <c r="XCC10" s="367"/>
      <c r="XCE10" s="367"/>
      <c r="XCG10" s="367"/>
      <c r="XCI10" s="367"/>
      <c r="XCK10" s="367"/>
      <c r="XCM10" s="367"/>
      <c r="XCO10" s="367"/>
      <c r="XCQ10" s="367"/>
      <c r="XCS10" s="367"/>
      <c r="XCU10" s="367"/>
      <c r="XCW10" s="367"/>
      <c r="XCY10" s="367"/>
      <c r="XDA10" s="367"/>
      <c r="XDC10" s="367"/>
      <c r="XDE10" s="367"/>
      <c r="XDG10" s="367"/>
      <c r="XDI10" s="367"/>
      <c r="XDK10" s="367"/>
      <c r="XDM10" s="367"/>
      <c r="XDO10" s="367"/>
      <c r="XDQ10" s="367"/>
      <c r="XDS10" s="367"/>
      <c r="XDU10" s="367"/>
      <c r="XDW10" s="367"/>
      <c r="XDY10" s="367"/>
      <c r="XEA10" s="367"/>
      <c r="XEC10" s="367"/>
      <c r="XEE10" s="367"/>
      <c r="XEG10" s="367"/>
      <c r="XEI10" s="367"/>
      <c r="XEK10" s="367"/>
      <c r="XEM10" s="367"/>
      <c r="XEO10" s="367"/>
      <c r="XEQ10" s="367"/>
      <c r="XES10" s="367"/>
      <c r="XEU10" s="367"/>
      <c r="XEW10" s="367"/>
      <c r="XEY10" s="367"/>
      <c r="XFA10" s="367"/>
      <c r="XFC10" s="367"/>
    </row>
    <row r="11" spans="1:1023 1025:2047 2049:3071 3073:4095 4097:5119 5121:6143 6145:7167 7169:8191 8193:9215 9217:10239 10241:11263 11265:12287 12289:13311 13313:14335 14337:15359 15361:16383" s="288" customFormat="1" x14ac:dyDescent="0.25">
      <c r="A11" s="309" t="s">
        <v>4377</v>
      </c>
      <c r="B11" s="288" t="s">
        <v>5336</v>
      </c>
      <c r="H11" s="364"/>
      <c r="I11" s="364"/>
      <c r="J11" s="308"/>
      <c r="K11" s="364"/>
      <c r="L11" s="320">
        <v>115000</v>
      </c>
      <c r="M11" s="365">
        <v>0</v>
      </c>
      <c r="N11" s="365">
        <v>151139</v>
      </c>
      <c r="O11" s="365">
        <v>0</v>
      </c>
      <c r="P11" s="366">
        <v>36139</v>
      </c>
      <c r="Q11" s="366">
        <v>0</v>
      </c>
      <c r="R11" s="366"/>
      <c r="S11" s="366"/>
      <c r="T11" s="577">
        <f t="shared" si="0"/>
        <v>0</v>
      </c>
      <c r="U11" s="389"/>
      <c r="V11" s="36" t="s">
        <v>5348</v>
      </c>
      <c r="W11" s="367"/>
      <c r="Y11" s="367"/>
      <c r="AA11" s="367"/>
      <c r="AC11" s="367"/>
      <c r="AE11" s="367"/>
      <c r="AG11" s="367"/>
      <c r="AI11" s="367"/>
      <c r="AK11" s="367"/>
      <c r="AM11" s="367"/>
      <c r="AO11" s="367"/>
      <c r="AQ11" s="367"/>
      <c r="AS11" s="367"/>
      <c r="AU11" s="367"/>
      <c r="AW11" s="367"/>
      <c r="AY11" s="367"/>
      <c r="BA11" s="367"/>
      <c r="BC11" s="367"/>
      <c r="BE11" s="367"/>
      <c r="BG11" s="367"/>
      <c r="BI11" s="367"/>
      <c r="BK11" s="367"/>
      <c r="BM11" s="367"/>
      <c r="BO11" s="367"/>
      <c r="BQ11" s="367"/>
      <c r="BS11" s="367"/>
      <c r="BU11" s="367"/>
      <c r="BW11" s="367"/>
      <c r="BY11" s="367"/>
      <c r="CA11" s="367"/>
      <c r="CC11" s="367"/>
      <c r="CE11" s="367"/>
      <c r="CG11" s="367"/>
      <c r="CI11" s="367"/>
      <c r="CK11" s="367"/>
      <c r="CM11" s="367"/>
      <c r="CO11" s="367"/>
      <c r="CQ11" s="367"/>
      <c r="CS11" s="367"/>
      <c r="CU11" s="367"/>
      <c r="CW11" s="367"/>
      <c r="CY11" s="367"/>
      <c r="DA11" s="367"/>
      <c r="DC11" s="367"/>
      <c r="DE11" s="367"/>
      <c r="DG11" s="367"/>
      <c r="DI11" s="367"/>
      <c r="DK11" s="367"/>
      <c r="DM11" s="367"/>
      <c r="DO11" s="367"/>
      <c r="DQ11" s="367"/>
      <c r="DS11" s="367"/>
      <c r="DU11" s="367"/>
      <c r="DW11" s="367"/>
      <c r="DY11" s="367"/>
      <c r="EA11" s="367"/>
      <c r="EC11" s="367"/>
      <c r="EE11" s="367"/>
      <c r="EG11" s="367"/>
      <c r="EI11" s="367"/>
      <c r="EK11" s="367"/>
      <c r="EM11" s="367"/>
      <c r="EO11" s="367"/>
      <c r="EQ11" s="367"/>
      <c r="ES11" s="367"/>
      <c r="EU11" s="367"/>
      <c r="EW11" s="367"/>
      <c r="EY11" s="367"/>
      <c r="FA11" s="367"/>
      <c r="FC11" s="367"/>
      <c r="FE11" s="367"/>
      <c r="FG11" s="367"/>
      <c r="FI11" s="367"/>
      <c r="FK11" s="367"/>
      <c r="FM11" s="367"/>
      <c r="FO11" s="367"/>
      <c r="FQ11" s="367"/>
      <c r="FS11" s="367"/>
      <c r="FU11" s="367"/>
      <c r="FW11" s="367"/>
      <c r="FY11" s="367"/>
      <c r="GA11" s="367"/>
      <c r="GC11" s="367"/>
      <c r="GE11" s="367"/>
      <c r="GG11" s="367"/>
      <c r="GI11" s="367"/>
      <c r="GK11" s="367"/>
      <c r="GM11" s="367"/>
      <c r="GO11" s="367"/>
      <c r="GQ11" s="367"/>
      <c r="GS11" s="367"/>
      <c r="GU11" s="367"/>
      <c r="GW11" s="367"/>
      <c r="GY11" s="367"/>
      <c r="HA11" s="367"/>
      <c r="HC11" s="367"/>
      <c r="HE11" s="367"/>
      <c r="HG11" s="367"/>
      <c r="HI11" s="367"/>
      <c r="HK11" s="367"/>
      <c r="HM11" s="367"/>
      <c r="HO11" s="367"/>
      <c r="HQ11" s="367"/>
      <c r="HS11" s="367"/>
      <c r="HU11" s="367"/>
      <c r="HW11" s="367"/>
      <c r="HY11" s="367"/>
      <c r="IA11" s="367"/>
      <c r="IC11" s="367"/>
      <c r="IE11" s="367"/>
      <c r="IG11" s="367"/>
      <c r="II11" s="367"/>
      <c r="IK11" s="367"/>
      <c r="IM11" s="367"/>
      <c r="IO11" s="367"/>
      <c r="IQ11" s="367"/>
      <c r="IS11" s="367"/>
      <c r="IU11" s="367"/>
      <c r="IW11" s="367"/>
      <c r="IY11" s="367"/>
      <c r="JA11" s="367"/>
      <c r="JC11" s="367"/>
      <c r="JE11" s="367"/>
      <c r="JG11" s="367"/>
      <c r="JI11" s="367"/>
      <c r="JK11" s="367"/>
      <c r="JM11" s="367"/>
      <c r="JO11" s="367"/>
      <c r="JQ11" s="367"/>
      <c r="JS11" s="367"/>
      <c r="JU11" s="367"/>
      <c r="JW11" s="367"/>
      <c r="JY11" s="367"/>
      <c r="KA11" s="367"/>
      <c r="KC11" s="367"/>
      <c r="KE11" s="367"/>
      <c r="KG11" s="367"/>
      <c r="KI11" s="367"/>
      <c r="KK11" s="367"/>
      <c r="KM11" s="367"/>
      <c r="KO11" s="367"/>
      <c r="KQ11" s="367"/>
      <c r="KS11" s="367"/>
      <c r="KU11" s="367"/>
      <c r="KW11" s="367"/>
      <c r="KY11" s="367"/>
      <c r="LA11" s="367"/>
      <c r="LC11" s="367"/>
      <c r="LE11" s="367"/>
      <c r="LG11" s="367"/>
      <c r="LI11" s="367"/>
      <c r="LK11" s="367"/>
      <c r="LM11" s="367"/>
      <c r="LO11" s="367"/>
      <c r="LQ11" s="367"/>
      <c r="LS11" s="367"/>
      <c r="LU11" s="367"/>
      <c r="LW11" s="367"/>
      <c r="LY11" s="367"/>
      <c r="MA11" s="367"/>
      <c r="MC11" s="367"/>
      <c r="ME11" s="367"/>
      <c r="MG11" s="367"/>
      <c r="MI11" s="367"/>
      <c r="MK11" s="367"/>
      <c r="MM11" s="367"/>
      <c r="MO11" s="367"/>
      <c r="MQ11" s="367"/>
      <c r="MS11" s="367"/>
      <c r="MU11" s="367"/>
      <c r="MW11" s="367"/>
      <c r="MY11" s="367"/>
      <c r="NA11" s="367"/>
      <c r="NC11" s="367"/>
      <c r="NE11" s="367"/>
      <c r="NG11" s="367"/>
      <c r="NI11" s="367"/>
      <c r="NK11" s="367"/>
      <c r="NM11" s="367"/>
      <c r="NO11" s="367"/>
      <c r="NQ11" s="367"/>
      <c r="NS11" s="367"/>
      <c r="NU11" s="367"/>
      <c r="NW11" s="367"/>
      <c r="NY11" s="367"/>
      <c r="OA11" s="367"/>
      <c r="OC11" s="367"/>
      <c r="OE11" s="367"/>
      <c r="OG11" s="367"/>
      <c r="OI11" s="367"/>
      <c r="OK11" s="367"/>
      <c r="OM11" s="367"/>
      <c r="OO11" s="367"/>
      <c r="OQ11" s="367"/>
      <c r="OS11" s="367"/>
      <c r="OU11" s="367"/>
      <c r="OW11" s="367"/>
      <c r="OY11" s="367"/>
      <c r="PA11" s="367"/>
      <c r="PC11" s="367"/>
      <c r="PE11" s="367"/>
      <c r="PG11" s="367"/>
      <c r="PI11" s="367"/>
      <c r="PK11" s="367"/>
      <c r="PM11" s="367"/>
      <c r="PO11" s="367"/>
      <c r="PQ11" s="367"/>
      <c r="PS11" s="367"/>
      <c r="PU11" s="367"/>
      <c r="PW11" s="367"/>
      <c r="PY11" s="367"/>
      <c r="QA11" s="367"/>
      <c r="QC11" s="367"/>
      <c r="QE11" s="367"/>
      <c r="QG11" s="367"/>
      <c r="QI11" s="367"/>
      <c r="QK11" s="367"/>
      <c r="QM11" s="367"/>
      <c r="QO11" s="367"/>
      <c r="QQ11" s="367"/>
      <c r="QS11" s="367"/>
      <c r="QU11" s="367"/>
      <c r="QW11" s="367"/>
      <c r="QY11" s="367"/>
      <c r="RA11" s="367"/>
      <c r="RC11" s="367"/>
      <c r="RE11" s="367"/>
      <c r="RG11" s="367"/>
      <c r="RI11" s="367"/>
      <c r="RK11" s="367"/>
      <c r="RM11" s="367"/>
      <c r="RO11" s="367"/>
      <c r="RQ11" s="367"/>
      <c r="RS11" s="367"/>
      <c r="RU11" s="367"/>
      <c r="RW11" s="367"/>
      <c r="RY11" s="367"/>
      <c r="SA11" s="367"/>
      <c r="SC11" s="367"/>
      <c r="SE11" s="367"/>
      <c r="SG11" s="367"/>
      <c r="SI11" s="367"/>
      <c r="SK11" s="367"/>
      <c r="SM11" s="367"/>
      <c r="SO11" s="367"/>
      <c r="SQ11" s="367"/>
      <c r="SS11" s="367"/>
      <c r="SU11" s="367"/>
      <c r="SW11" s="367"/>
      <c r="SY11" s="367"/>
      <c r="TA11" s="367"/>
      <c r="TC11" s="367"/>
      <c r="TE11" s="367"/>
      <c r="TG11" s="367"/>
      <c r="TI11" s="367"/>
      <c r="TK11" s="367"/>
      <c r="TM11" s="367"/>
      <c r="TO11" s="367"/>
      <c r="TQ11" s="367"/>
      <c r="TS11" s="367"/>
      <c r="TU11" s="367"/>
      <c r="TW11" s="367"/>
      <c r="TY11" s="367"/>
      <c r="UA11" s="367"/>
      <c r="UC11" s="367"/>
      <c r="UE11" s="367"/>
      <c r="UG11" s="367"/>
      <c r="UI11" s="367"/>
      <c r="UK11" s="367"/>
      <c r="UM11" s="367"/>
      <c r="UO11" s="367"/>
      <c r="UQ11" s="367"/>
      <c r="US11" s="367"/>
      <c r="UU11" s="367"/>
      <c r="UW11" s="367"/>
      <c r="UY11" s="367"/>
      <c r="VA11" s="367"/>
      <c r="VC11" s="367"/>
      <c r="VE11" s="367"/>
      <c r="VG11" s="367"/>
      <c r="VI11" s="367"/>
      <c r="VK11" s="367"/>
      <c r="VM11" s="367"/>
      <c r="VO11" s="367"/>
      <c r="VQ11" s="367"/>
      <c r="VS11" s="367"/>
      <c r="VU11" s="367"/>
      <c r="VW11" s="367"/>
      <c r="VY11" s="367"/>
      <c r="WA11" s="367"/>
      <c r="WC11" s="367"/>
      <c r="WE11" s="367"/>
      <c r="WG11" s="367"/>
      <c r="WI11" s="367"/>
      <c r="WK11" s="367"/>
      <c r="WM11" s="367"/>
      <c r="WO11" s="367"/>
      <c r="WQ11" s="367"/>
      <c r="WS11" s="367"/>
      <c r="WU11" s="367"/>
      <c r="WW11" s="367"/>
      <c r="WY11" s="367"/>
      <c r="XA11" s="367"/>
      <c r="XC11" s="367"/>
      <c r="XE11" s="367"/>
      <c r="XG11" s="367"/>
      <c r="XI11" s="367"/>
      <c r="XK11" s="367"/>
      <c r="XM11" s="367"/>
      <c r="XO11" s="367"/>
      <c r="XQ11" s="367"/>
      <c r="XS11" s="367"/>
      <c r="XU11" s="367"/>
      <c r="XW11" s="367"/>
      <c r="XY11" s="367"/>
      <c r="YA11" s="367"/>
      <c r="YC11" s="367"/>
      <c r="YE11" s="367"/>
      <c r="YG11" s="367"/>
      <c r="YI11" s="367"/>
      <c r="YK11" s="367"/>
      <c r="YM11" s="367"/>
      <c r="YO11" s="367"/>
      <c r="YQ11" s="367"/>
      <c r="YS11" s="367"/>
      <c r="YU11" s="367"/>
      <c r="YW11" s="367"/>
      <c r="YY11" s="367"/>
      <c r="ZA11" s="367"/>
      <c r="ZC11" s="367"/>
      <c r="ZE11" s="367"/>
      <c r="ZG11" s="367"/>
      <c r="ZI11" s="367"/>
      <c r="ZK11" s="367"/>
      <c r="ZM11" s="367"/>
      <c r="ZO11" s="367"/>
      <c r="ZQ11" s="367"/>
      <c r="ZS11" s="367"/>
      <c r="ZU11" s="367"/>
      <c r="ZW11" s="367"/>
      <c r="ZY11" s="367"/>
      <c r="AAA11" s="367"/>
      <c r="AAC11" s="367"/>
      <c r="AAE11" s="367"/>
      <c r="AAG11" s="367"/>
      <c r="AAI11" s="367"/>
      <c r="AAK11" s="367"/>
      <c r="AAM11" s="367"/>
      <c r="AAO11" s="367"/>
      <c r="AAQ11" s="367"/>
      <c r="AAS11" s="367"/>
      <c r="AAU11" s="367"/>
      <c r="AAW11" s="367"/>
      <c r="AAY11" s="367"/>
      <c r="ABA11" s="367"/>
      <c r="ABC11" s="367"/>
      <c r="ABE11" s="367"/>
      <c r="ABG11" s="367"/>
      <c r="ABI11" s="367"/>
      <c r="ABK11" s="367"/>
      <c r="ABM11" s="367"/>
      <c r="ABO11" s="367"/>
      <c r="ABQ11" s="367"/>
      <c r="ABS11" s="367"/>
      <c r="ABU11" s="367"/>
      <c r="ABW11" s="367"/>
      <c r="ABY11" s="367"/>
      <c r="ACA11" s="367"/>
      <c r="ACC11" s="367"/>
      <c r="ACE11" s="367"/>
      <c r="ACG11" s="367"/>
      <c r="ACI11" s="367"/>
      <c r="ACK11" s="367"/>
      <c r="ACM11" s="367"/>
      <c r="ACO11" s="367"/>
      <c r="ACQ11" s="367"/>
      <c r="ACS11" s="367"/>
      <c r="ACU11" s="367"/>
      <c r="ACW11" s="367"/>
      <c r="ACY11" s="367"/>
      <c r="ADA11" s="367"/>
      <c r="ADC11" s="367"/>
      <c r="ADE11" s="367"/>
      <c r="ADG11" s="367"/>
      <c r="ADI11" s="367"/>
      <c r="ADK11" s="367"/>
      <c r="ADM11" s="367"/>
      <c r="ADO11" s="367"/>
      <c r="ADQ11" s="367"/>
      <c r="ADS11" s="367"/>
      <c r="ADU11" s="367"/>
      <c r="ADW11" s="367"/>
      <c r="ADY11" s="367"/>
      <c r="AEA11" s="367"/>
      <c r="AEC11" s="367"/>
      <c r="AEE11" s="367"/>
      <c r="AEG11" s="367"/>
      <c r="AEI11" s="367"/>
      <c r="AEK11" s="367"/>
      <c r="AEM11" s="367"/>
      <c r="AEO11" s="367"/>
      <c r="AEQ11" s="367"/>
      <c r="AES11" s="367"/>
      <c r="AEU11" s="367"/>
      <c r="AEW11" s="367"/>
      <c r="AEY11" s="367"/>
      <c r="AFA11" s="367"/>
      <c r="AFC11" s="367"/>
      <c r="AFE11" s="367"/>
      <c r="AFG11" s="367"/>
      <c r="AFI11" s="367"/>
      <c r="AFK11" s="367"/>
      <c r="AFM11" s="367"/>
      <c r="AFO11" s="367"/>
      <c r="AFQ11" s="367"/>
      <c r="AFS11" s="367"/>
      <c r="AFU11" s="367"/>
      <c r="AFW11" s="367"/>
      <c r="AFY11" s="367"/>
      <c r="AGA11" s="367"/>
      <c r="AGC11" s="367"/>
      <c r="AGE11" s="367"/>
      <c r="AGG11" s="367"/>
      <c r="AGI11" s="367"/>
      <c r="AGK11" s="367"/>
      <c r="AGM11" s="367"/>
      <c r="AGO11" s="367"/>
      <c r="AGQ11" s="367"/>
      <c r="AGS11" s="367"/>
      <c r="AGU11" s="367"/>
      <c r="AGW11" s="367"/>
      <c r="AGY11" s="367"/>
      <c r="AHA11" s="367"/>
      <c r="AHC11" s="367"/>
      <c r="AHE11" s="367"/>
      <c r="AHG11" s="367"/>
      <c r="AHI11" s="367"/>
      <c r="AHK11" s="367"/>
      <c r="AHM11" s="367"/>
      <c r="AHO11" s="367"/>
      <c r="AHQ11" s="367"/>
      <c r="AHS11" s="367"/>
      <c r="AHU11" s="367"/>
      <c r="AHW11" s="367"/>
      <c r="AHY11" s="367"/>
      <c r="AIA11" s="367"/>
      <c r="AIC11" s="367"/>
      <c r="AIE11" s="367"/>
      <c r="AIG11" s="367"/>
      <c r="AII11" s="367"/>
      <c r="AIK11" s="367"/>
      <c r="AIM11" s="367"/>
      <c r="AIO11" s="367"/>
      <c r="AIQ11" s="367"/>
      <c r="AIS11" s="367"/>
      <c r="AIU11" s="367"/>
      <c r="AIW11" s="367"/>
      <c r="AIY11" s="367"/>
      <c r="AJA11" s="367"/>
      <c r="AJC11" s="367"/>
      <c r="AJE11" s="367"/>
      <c r="AJG11" s="367"/>
      <c r="AJI11" s="367"/>
      <c r="AJK11" s="367"/>
      <c r="AJM11" s="367"/>
      <c r="AJO11" s="367"/>
      <c r="AJQ11" s="367"/>
      <c r="AJS11" s="367"/>
      <c r="AJU11" s="367"/>
      <c r="AJW11" s="367"/>
      <c r="AJY11" s="367"/>
      <c r="AKA11" s="367"/>
      <c r="AKC11" s="367"/>
      <c r="AKE11" s="367"/>
      <c r="AKG11" s="367"/>
      <c r="AKI11" s="367"/>
      <c r="AKK11" s="367"/>
      <c r="AKM11" s="367"/>
      <c r="AKO11" s="367"/>
      <c r="AKQ11" s="367"/>
      <c r="AKS11" s="367"/>
      <c r="AKU11" s="367"/>
      <c r="AKW11" s="367"/>
      <c r="AKY11" s="367"/>
      <c r="ALA11" s="367"/>
      <c r="ALC11" s="367"/>
      <c r="ALE11" s="367"/>
      <c r="ALG11" s="367"/>
      <c r="ALI11" s="367"/>
      <c r="ALK11" s="367"/>
      <c r="ALM11" s="367"/>
      <c r="ALO11" s="367"/>
      <c r="ALQ11" s="367"/>
      <c r="ALS11" s="367"/>
      <c r="ALU11" s="367"/>
      <c r="ALW11" s="367"/>
      <c r="ALY11" s="367"/>
      <c r="AMA11" s="367"/>
      <c r="AMC11" s="367"/>
      <c r="AME11" s="367"/>
      <c r="AMG11" s="367"/>
      <c r="AMI11" s="367"/>
      <c r="AMK11" s="367"/>
      <c r="AMM11" s="367"/>
      <c r="AMO11" s="367"/>
      <c r="AMQ11" s="367"/>
      <c r="AMS11" s="367"/>
      <c r="AMU11" s="367"/>
      <c r="AMW11" s="367"/>
      <c r="AMY11" s="367"/>
      <c r="ANA11" s="367"/>
      <c r="ANC11" s="367"/>
      <c r="ANE11" s="367"/>
      <c r="ANG11" s="367"/>
      <c r="ANI11" s="367"/>
      <c r="ANK11" s="367"/>
      <c r="ANM11" s="367"/>
      <c r="ANO11" s="367"/>
      <c r="ANQ11" s="367"/>
      <c r="ANS11" s="367"/>
      <c r="ANU11" s="367"/>
      <c r="ANW11" s="367"/>
      <c r="ANY11" s="367"/>
      <c r="AOA11" s="367"/>
      <c r="AOC11" s="367"/>
      <c r="AOE11" s="367"/>
      <c r="AOG11" s="367"/>
      <c r="AOI11" s="367"/>
      <c r="AOK11" s="367"/>
      <c r="AOM11" s="367"/>
      <c r="AOO11" s="367"/>
      <c r="AOQ11" s="367"/>
      <c r="AOS11" s="367"/>
      <c r="AOU11" s="367"/>
      <c r="AOW11" s="367"/>
      <c r="AOY11" s="367"/>
      <c r="APA11" s="367"/>
      <c r="APC11" s="367"/>
      <c r="APE11" s="367"/>
      <c r="APG11" s="367"/>
      <c r="API11" s="367"/>
      <c r="APK11" s="367"/>
      <c r="APM11" s="367"/>
      <c r="APO11" s="367"/>
      <c r="APQ11" s="367"/>
      <c r="APS11" s="367"/>
      <c r="APU11" s="367"/>
      <c r="APW11" s="367"/>
      <c r="APY11" s="367"/>
      <c r="AQA11" s="367"/>
      <c r="AQC11" s="367"/>
      <c r="AQE11" s="367"/>
      <c r="AQG11" s="367"/>
      <c r="AQI11" s="367"/>
      <c r="AQK11" s="367"/>
      <c r="AQM11" s="367"/>
      <c r="AQO11" s="367"/>
      <c r="AQQ11" s="367"/>
      <c r="AQS11" s="367"/>
      <c r="AQU11" s="367"/>
      <c r="AQW11" s="367"/>
      <c r="AQY11" s="367"/>
      <c r="ARA11" s="367"/>
      <c r="ARC11" s="367"/>
      <c r="ARE11" s="367"/>
      <c r="ARG11" s="367"/>
      <c r="ARI11" s="367"/>
      <c r="ARK11" s="367"/>
      <c r="ARM11" s="367"/>
      <c r="ARO11" s="367"/>
      <c r="ARQ11" s="367"/>
      <c r="ARS11" s="367"/>
      <c r="ARU11" s="367"/>
      <c r="ARW11" s="367"/>
      <c r="ARY11" s="367"/>
      <c r="ASA11" s="367"/>
      <c r="ASC11" s="367"/>
      <c r="ASE11" s="367"/>
      <c r="ASG11" s="367"/>
      <c r="ASI11" s="367"/>
      <c r="ASK11" s="367"/>
      <c r="ASM11" s="367"/>
      <c r="ASO11" s="367"/>
      <c r="ASQ11" s="367"/>
      <c r="ASS11" s="367"/>
      <c r="ASU11" s="367"/>
      <c r="ASW11" s="367"/>
      <c r="ASY11" s="367"/>
      <c r="ATA11" s="367"/>
      <c r="ATC11" s="367"/>
      <c r="ATE11" s="367"/>
      <c r="ATG11" s="367"/>
      <c r="ATI11" s="367"/>
      <c r="ATK11" s="367"/>
      <c r="ATM11" s="367"/>
      <c r="ATO11" s="367"/>
      <c r="ATQ11" s="367"/>
      <c r="ATS11" s="367"/>
      <c r="ATU11" s="367"/>
      <c r="ATW11" s="367"/>
      <c r="ATY11" s="367"/>
      <c r="AUA11" s="367"/>
      <c r="AUC11" s="367"/>
      <c r="AUE11" s="367"/>
      <c r="AUG11" s="367"/>
      <c r="AUI11" s="367"/>
      <c r="AUK11" s="367"/>
      <c r="AUM11" s="367"/>
      <c r="AUO11" s="367"/>
      <c r="AUQ11" s="367"/>
      <c r="AUS11" s="367"/>
      <c r="AUU11" s="367"/>
      <c r="AUW11" s="367"/>
      <c r="AUY11" s="367"/>
      <c r="AVA11" s="367"/>
      <c r="AVC11" s="367"/>
      <c r="AVE11" s="367"/>
      <c r="AVG11" s="367"/>
      <c r="AVI11" s="367"/>
      <c r="AVK11" s="367"/>
      <c r="AVM11" s="367"/>
      <c r="AVO11" s="367"/>
      <c r="AVQ11" s="367"/>
      <c r="AVS11" s="367"/>
      <c r="AVU11" s="367"/>
      <c r="AVW11" s="367"/>
      <c r="AVY11" s="367"/>
      <c r="AWA11" s="367"/>
      <c r="AWC11" s="367"/>
      <c r="AWE11" s="367"/>
      <c r="AWG11" s="367"/>
      <c r="AWI11" s="367"/>
      <c r="AWK11" s="367"/>
      <c r="AWM11" s="367"/>
      <c r="AWO11" s="367"/>
      <c r="AWQ11" s="367"/>
      <c r="AWS11" s="367"/>
      <c r="AWU11" s="367"/>
      <c r="AWW11" s="367"/>
      <c r="AWY11" s="367"/>
      <c r="AXA11" s="367"/>
      <c r="AXC11" s="367"/>
      <c r="AXE11" s="367"/>
      <c r="AXG11" s="367"/>
      <c r="AXI11" s="367"/>
      <c r="AXK11" s="367"/>
      <c r="AXM11" s="367"/>
      <c r="AXO11" s="367"/>
      <c r="AXQ11" s="367"/>
      <c r="AXS11" s="367"/>
      <c r="AXU11" s="367"/>
      <c r="AXW11" s="367"/>
      <c r="AXY11" s="367"/>
      <c r="AYA11" s="367"/>
      <c r="AYC11" s="367"/>
      <c r="AYE11" s="367"/>
      <c r="AYG11" s="367"/>
      <c r="AYI11" s="367"/>
      <c r="AYK11" s="367"/>
      <c r="AYM11" s="367"/>
      <c r="AYO11" s="367"/>
      <c r="AYQ11" s="367"/>
      <c r="AYS11" s="367"/>
      <c r="AYU11" s="367"/>
      <c r="AYW11" s="367"/>
      <c r="AYY11" s="367"/>
      <c r="AZA11" s="367"/>
      <c r="AZC11" s="367"/>
      <c r="AZE11" s="367"/>
      <c r="AZG11" s="367"/>
      <c r="AZI11" s="367"/>
      <c r="AZK11" s="367"/>
      <c r="AZM11" s="367"/>
      <c r="AZO11" s="367"/>
      <c r="AZQ11" s="367"/>
      <c r="AZS11" s="367"/>
      <c r="AZU11" s="367"/>
      <c r="AZW11" s="367"/>
      <c r="AZY11" s="367"/>
      <c r="BAA11" s="367"/>
      <c r="BAC11" s="367"/>
      <c r="BAE11" s="367"/>
      <c r="BAG11" s="367"/>
      <c r="BAI11" s="367"/>
      <c r="BAK11" s="367"/>
      <c r="BAM11" s="367"/>
      <c r="BAO11" s="367"/>
      <c r="BAQ11" s="367"/>
      <c r="BAS11" s="367"/>
      <c r="BAU11" s="367"/>
      <c r="BAW11" s="367"/>
      <c r="BAY11" s="367"/>
      <c r="BBA11" s="367"/>
      <c r="BBC11" s="367"/>
      <c r="BBE11" s="367"/>
      <c r="BBG11" s="367"/>
      <c r="BBI11" s="367"/>
      <c r="BBK11" s="367"/>
      <c r="BBM11" s="367"/>
      <c r="BBO11" s="367"/>
      <c r="BBQ11" s="367"/>
      <c r="BBS11" s="367"/>
      <c r="BBU11" s="367"/>
      <c r="BBW11" s="367"/>
      <c r="BBY11" s="367"/>
      <c r="BCA11" s="367"/>
      <c r="BCC11" s="367"/>
      <c r="BCE11" s="367"/>
      <c r="BCG11" s="367"/>
      <c r="BCI11" s="367"/>
      <c r="BCK11" s="367"/>
      <c r="BCM11" s="367"/>
      <c r="BCO11" s="367"/>
      <c r="BCQ11" s="367"/>
      <c r="BCS11" s="367"/>
      <c r="BCU11" s="367"/>
      <c r="BCW11" s="367"/>
      <c r="BCY11" s="367"/>
      <c r="BDA11" s="367"/>
      <c r="BDC11" s="367"/>
      <c r="BDE11" s="367"/>
      <c r="BDG11" s="367"/>
      <c r="BDI11" s="367"/>
      <c r="BDK11" s="367"/>
      <c r="BDM11" s="367"/>
      <c r="BDO11" s="367"/>
      <c r="BDQ11" s="367"/>
      <c r="BDS11" s="367"/>
      <c r="BDU11" s="367"/>
      <c r="BDW11" s="367"/>
      <c r="BDY11" s="367"/>
      <c r="BEA11" s="367"/>
      <c r="BEC11" s="367"/>
      <c r="BEE11" s="367"/>
      <c r="BEG11" s="367"/>
      <c r="BEI11" s="367"/>
      <c r="BEK11" s="367"/>
      <c r="BEM11" s="367"/>
      <c r="BEO11" s="367"/>
      <c r="BEQ11" s="367"/>
      <c r="BES11" s="367"/>
      <c r="BEU11" s="367"/>
      <c r="BEW11" s="367"/>
      <c r="BEY11" s="367"/>
      <c r="BFA11" s="367"/>
      <c r="BFC11" s="367"/>
      <c r="BFE11" s="367"/>
      <c r="BFG11" s="367"/>
      <c r="BFI11" s="367"/>
      <c r="BFK11" s="367"/>
      <c r="BFM11" s="367"/>
      <c r="BFO11" s="367"/>
      <c r="BFQ11" s="367"/>
      <c r="BFS11" s="367"/>
      <c r="BFU11" s="367"/>
      <c r="BFW11" s="367"/>
      <c r="BFY11" s="367"/>
      <c r="BGA11" s="367"/>
      <c r="BGC11" s="367"/>
      <c r="BGE11" s="367"/>
      <c r="BGG11" s="367"/>
      <c r="BGI11" s="367"/>
      <c r="BGK11" s="367"/>
      <c r="BGM11" s="367"/>
      <c r="BGO11" s="367"/>
      <c r="BGQ11" s="367"/>
      <c r="BGS11" s="367"/>
      <c r="BGU11" s="367"/>
      <c r="BGW11" s="367"/>
      <c r="BGY11" s="367"/>
      <c r="BHA11" s="367"/>
      <c r="BHC11" s="367"/>
      <c r="BHE11" s="367"/>
      <c r="BHG11" s="367"/>
      <c r="BHI11" s="367"/>
      <c r="BHK11" s="367"/>
      <c r="BHM11" s="367"/>
      <c r="BHO11" s="367"/>
      <c r="BHQ11" s="367"/>
      <c r="BHS11" s="367"/>
      <c r="BHU11" s="367"/>
      <c r="BHW11" s="367"/>
      <c r="BHY11" s="367"/>
      <c r="BIA11" s="367"/>
      <c r="BIC11" s="367"/>
      <c r="BIE11" s="367"/>
      <c r="BIG11" s="367"/>
      <c r="BII11" s="367"/>
      <c r="BIK11" s="367"/>
      <c r="BIM11" s="367"/>
      <c r="BIO11" s="367"/>
      <c r="BIQ11" s="367"/>
      <c r="BIS11" s="367"/>
      <c r="BIU11" s="367"/>
      <c r="BIW11" s="367"/>
      <c r="BIY11" s="367"/>
      <c r="BJA11" s="367"/>
      <c r="BJC11" s="367"/>
      <c r="BJE11" s="367"/>
      <c r="BJG11" s="367"/>
      <c r="BJI11" s="367"/>
      <c r="BJK11" s="367"/>
      <c r="BJM11" s="367"/>
      <c r="BJO11" s="367"/>
      <c r="BJQ11" s="367"/>
      <c r="BJS11" s="367"/>
      <c r="BJU11" s="367"/>
      <c r="BJW11" s="367"/>
      <c r="BJY11" s="367"/>
      <c r="BKA11" s="367"/>
      <c r="BKC11" s="367"/>
      <c r="BKE11" s="367"/>
      <c r="BKG11" s="367"/>
      <c r="BKI11" s="367"/>
      <c r="BKK11" s="367"/>
      <c r="BKM11" s="367"/>
      <c r="BKO11" s="367"/>
      <c r="BKQ11" s="367"/>
      <c r="BKS11" s="367"/>
      <c r="BKU11" s="367"/>
      <c r="BKW11" s="367"/>
      <c r="BKY11" s="367"/>
      <c r="BLA11" s="367"/>
      <c r="BLC11" s="367"/>
      <c r="BLE11" s="367"/>
      <c r="BLG11" s="367"/>
      <c r="BLI11" s="367"/>
      <c r="BLK11" s="367"/>
      <c r="BLM11" s="367"/>
      <c r="BLO11" s="367"/>
      <c r="BLQ11" s="367"/>
      <c r="BLS11" s="367"/>
      <c r="BLU11" s="367"/>
      <c r="BLW11" s="367"/>
      <c r="BLY11" s="367"/>
      <c r="BMA11" s="367"/>
      <c r="BMC11" s="367"/>
      <c r="BME11" s="367"/>
      <c r="BMG11" s="367"/>
      <c r="BMI11" s="367"/>
      <c r="BMK11" s="367"/>
      <c r="BMM11" s="367"/>
      <c r="BMO11" s="367"/>
      <c r="BMQ11" s="367"/>
      <c r="BMS11" s="367"/>
      <c r="BMU11" s="367"/>
      <c r="BMW11" s="367"/>
      <c r="BMY11" s="367"/>
      <c r="BNA11" s="367"/>
      <c r="BNC11" s="367"/>
      <c r="BNE11" s="367"/>
      <c r="BNG11" s="367"/>
      <c r="BNI11" s="367"/>
      <c r="BNK11" s="367"/>
      <c r="BNM11" s="367"/>
      <c r="BNO11" s="367"/>
      <c r="BNQ11" s="367"/>
      <c r="BNS11" s="367"/>
      <c r="BNU11" s="367"/>
      <c r="BNW11" s="367"/>
      <c r="BNY11" s="367"/>
      <c r="BOA11" s="367"/>
      <c r="BOC11" s="367"/>
      <c r="BOE11" s="367"/>
      <c r="BOG11" s="367"/>
      <c r="BOI11" s="367"/>
      <c r="BOK11" s="367"/>
      <c r="BOM11" s="367"/>
      <c r="BOO11" s="367"/>
      <c r="BOQ11" s="367"/>
      <c r="BOS11" s="367"/>
      <c r="BOU11" s="367"/>
      <c r="BOW11" s="367"/>
      <c r="BOY11" s="367"/>
      <c r="BPA11" s="367"/>
      <c r="BPC11" s="367"/>
      <c r="BPE11" s="367"/>
      <c r="BPG11" s="367"/>
      <c r="BPI11" s="367"/>
      <c r="BPK11" s="367"/>
      <c r="BPM11" s="367"/>
      <c r="BPO11" s="367"/>
      <c r="BPQ11" s="367"/>
      <c r="BPS11" s="367"/>
      <c r="BPU11" s="367"/>
      <c r="BPW11" s="367"/>
      <c r="BPY11" s="367"/>
      <c r="BQA11" s="367"/>
      <c r="BQC11" s="367"/>
      <c r="BQE11" s="367"/>
      <c r="BQG11" s="367"/>
      <c r="BQI11" s="367"/>
      <c r="BQK11" s="367"/>
      <c r="BQM11" s="367"/>
      <c r="BQO11" s="367"/>
      <c r="BQQ11" s="367"/>
      <c r="BQS11" s="367"/>
      <c r="BQU11" s="367"/>
      <c r="BQW11" s="367"/>
      <c r="BQY11" s="367"/>
      <c r="BRA11" s="367"/>
      <c r="BRC11" s="367"/>
      <c r="BRE11" s="367"/>
      <c r="BRG11" s="367"/>
      <c r="BRI11" s="367"/>
      <c r="BRK11" s="367"/>
      <c r="BRM11" s="367"/>
      <c r="BRO11" s="367"/>
      <c r="BRQ11" s="367"/>
      <c r="BRS11" s="367"/>
      <c r="BRU11" s="367"/>
      <c r="BRW11" s="367"/>
      <c r="BRY11" s="367"/>
      <c r="BSA11" s="367"/>
      <c r="BSC11" s="367"/>
      <c r="BSE11" s="367"/>
      <c r="BSG11" s="367"/>
      <c r="BSI11" s="367"/>
      <c r="BSK11" s="367"/>
      <c r="BSM11" s="367"/>
      <c r="BSO11" s="367"/>
      <c r="BSQ11" s="367"/>
      <c r="BSS11" s="367"/>
      <c r="BSU11" s="367"/>
      <c r="BSW11" s="367"/>
      <c r="BSY11" s="367"/>
      <c r="BTA11" s="367"/>
      <c r="BTC11" s="367"/>
      <c r="BTE11" s="367"/>
      <c r="BTG11" s="367"/>
      <c r="BTI11" s="367"/>
      <c r="BTK11" s="367"/>
      <c r="BTM11" s="367"/>
      <c r="BTO11" s="367"/>
      <c r="BTQ11" s="367"/>
      <c r="BTS11" s="367"/>
      <c r="BTU11" s="367"/>
      <c r="BTW11" s="367"/>
      <c r="BTY11" s="367"/>
      <c r="BUA11" s="367"/>
      <c r="BUC11" s="367"/>
      <c r="BUE11" s="367"/>
      <c r="BUG11" s="367"/>
      <c r="BUI11" s="367"/>
      <c r="BUK11" s="367"/>
      <c r="BUM11" s="367"/>
      <c r="BUO11" s="367"/>
      <c r="BUQ11" s="367"/>
      <c r="BUS11" s="367"/>
      <c r="BUU11" s="367"/>
      <c r="BUW11" s="367"/>
      <c r="BUY11" s="367"/>
      <c r="BVA11" s="367"/>
      <c r="BVC11" s="367"/>
      <c r="BVE11" s="367"/>
      <c r="BVG11" s="367"/>
      <c r="BVI11" s="367"/>
      <c r="BVK11" s="367"/>
      <c r="BVM11" s="367"/>
      <c r="BVO11" s="367"/>
      <c r="BVQ11" s="367"/>
      <c r="BVS11" s="367"/>
      <c r="BVU11" s="367"/>
      <c r="BVW11" s="367"/>
      <c r="BVY11" s="367"/>
      <c r="BWA11" s="367"/>
      <c r="BWC11" s="367"/>
      <c r="BWE11" s="367"/>
      <c r="BWG11" s="367"/>
      <c r="BWI11" s="367"/>
      <c r="BWK11" s="367"/>
      <c r="BWM11" s="367"/>
      <c r="BWO11" s="367"/>
      <c r="BWQ11" s="367"/>
      <c r="BWS11" s="367"/>
      <c r="BWU11" s="367"/>
      <c r="BWW11" s="367"/>
      <c r="BWY11" s="367"/>
      <c r="BXA11" s="367"/>
      <c r="BXC11" s="367"/>
      <c r="BXE11" s="367"/>
      <c r="BXG11" s="367"/>
      <c r="BXI11" s="367"/>
      <c r="BXK11" s="367"/>
      <c r="BXM11" s="367"/>
      <c r="BXO11" s="367"/>
      <c r="BXQ11" s="367"/>
      <c r="BXS11" s="367"/>
      <c r="BXU11" s="367"/>
      <c r="BXW11" s="367"/>
      <c r="BXY11" s="367"/>
      <c r="BYA11" s="367"/>
      <c r="BYC11" s="367"/>
      <c r="BYE11" s="367"/>
      <c r="BYG11" s="367"/>
      <c r="BYI11" s="367"/>
      <c r="BYK11" s="367"/>
      <c r="BYM11" s="367"/>
      <c r="BYO11" s="367"/>
      <c r="BYQ11" s="367"/>
      <c r="BYS11" s="367"/>
      <c r="BYU11" s="367"/>
      <c r="BYW11" s="367"/>
      <c r="BYY11" s="367"/>
      <c r="BZA11" s="367"/>
      <c r="BZC11" s="367"/>
      <c r="BZE11" s="367"/>
      <c r="BZG11" s="367"/>
      <c r="BZI11" s="367"/>
      <c r="BZK11" s="367"/>
      <c r="BZM11" s="367"/>
      <c r="BZO11" s="367"/>
      <c r="BZQ11" s="367"/>
      <c r="BZS11" s="367"/>
      <c r="BZU11" s="367"/>
      <c r="BZW11" s="367"/>
      <c r="BZY11" s="367"/>
      <c r="CAA11" s="367"/>
      <c r="CAC11" s="367"/>
      <c r="CAE11" s="367"/>
      <c r="CAG11" s="367"/>
      <c r="CAI11" s="367"/>
      <c r="CAK11" s="367"/>
      <c r="CAM11" s="367"/>
      <c r="CAO11" s="367"/>
      <c r="CAQ11" s="367"/>
      <c r="CAS11" s="367"/>
      <c r="CAU11" s="367"/>
      <c r="CAW11" s="367"/>
      <c r="CAY11" s="367"/>
      <c r="CBA11" s="367"/>
      <c r="CBC11" s="367"/>
      <c r="CBE11" s="367"/>
      <c r="CBG11" s="367"/>
      <c r="CBI11" s="367"/>
      <c r="CBK11" s="367"/>
      <c r="CBM11" s="367"/>
      <c r="CBO11" s="367"/>
      <c r="CBQ11" s="367"/>
      <c r="CBS11" s="367"/>
      <c r="CBU11" s="367"/>
      <c r="CBW11" s="367"/>
      <c r="CBY11" s="367"/>
      <c r="CCA11" s="367"/>
      <c r="CCC11" s="367"/>
      <c r="CCE11" s="367"/>
      <c r="CCG11" s="367"/>
      <c r="CCI11" s="367"/>
      <c r="CCK11" s="367"/>
      <c r="CCM11" s="367"/>
      <c r="CCO11" s="367"/>
      <c r="CCQ11" s="367"/>
      <c r="CCS11" s="367"/>
      <c r="CCU11" s="367"/>
      <c r="CCW11" s="367"/>
      <c r="CCY11" s="367"/>
      <c r="CDA11" s="367"/>
      <c r="CDC11" s="367"/>
      <c r="CDE11" s="367"/>
      <c r="CDG11" s="367"/>
      <c r="CDI11" s="367"/>
      <c r="CDK11" s="367"/>
      <c r="CDM11" s="367"/>
      <c r="CDO11" s="367"/>
      <c r="CDQ11" s="367"/>
      <c r="CDS11" s="367"/>
      <c r="CDU11" s="367"/>
      <c r="CDW11" s="367"/>
      <c r="CDY11" s="367"/>
      <c r="CEA11" s="367"/>
      <c r="CEC11" s="367"/>
      <c r="CEE11" s="367"/>
      <c r="CEG11" s="367"/>
      <c r="CEI11" s="367"/>
      <c r="CEK11" s="367"/>
      <c r="CEM11" s="367"/>
      <c r="CEO11" s="367"/>
      <c r="CEQ11" s="367"/>
      <c r="CES11" s="367"/>
      <c r="CEU11" s="367"/>
      <c r="CEW11" s="367"/>
      <c r="CEY11" s="367"/>
      <c r="CFA11" s="367"/>
      <c r="CFC11" s="367"/>
      <c r="CFE11" s="367"/>
      <c r="CFG11" s="367"/>
      <c r="CFI11" s="367"/>
      <c r="CFK11" s="367"/>
      <c r="CFM11" s="367"/>
      <c r="CFO11" s="367"/>
      <c r="CFQ11" s="367"/>
      <c r="CFS11" s="367"/>
      <c r="CFU11" s="367"/>
      <c r="CFW11" s="367"/>
      <c r="CFY11" s="367"/>
      <c r="CGA11" s="367"/>
      <c r="CGC11" s="367"/>
      <c r="CGE11" s="367"/>
      <c r="CGG11" s="367"/>
      <c r="CGI11" s="367"/>
      <c r="CGK11" s="367"/>
      <c r="CGM11" s="367"/>
      <c r="CGO11" s="367"/>
      <c r="CGQ11" s="367"/>
      <c r="CGS11" s="367"/>
      <c r="CGU11" s="367"/>
      <c r="CGW11" s="367"/>
      <c r="CGY11" s="367"/>
      <c r="CHA11" s="367"/>
      <c r="CHC11" s="367"/>
      <c r="CHE11" s="367"/>
      <c r="CHG11" s="367"/>
      <c r="CHI11" s="367"/>
      <c r="CHK11" s="367"/>
      <c r="CHM11" s="367"/>
      <c r="CHO11" s="367"/>
      <c r="CHQ11" s="367"/>
      <c r="CHS11" s="367"/>
      <c r="CHU11" s="367"/>
      <c r="CHW11" s="367"/>
      <c r="CHY11" s="367"/>
      <c r="CIA11" s="367"/>
      <c r="CIC11" s="367"/>
      <c r="CIE11" s="367"/>
      <c r="CIG11" s="367"/>
      <c r="CII11" s="367"/>
      <c r="CIK11" s="367"/>
      <c r="CIM11" s="367"/>
      <c r="CIO11" s="367"/>
      <c r="CIQ11" s="367"/>
      <c r="CIS11" s="367"/>
      <c r="CIU11" s="367"/>
      <c r="CIW11" s="367"/>
      <c r="CIY11" s="367"/>
      <c r="CJA11" s="367"/>
      <c r="CJC11" s="367"/>
      <c r="CJE11" s="367"/>
      <c r="CJG11" s="367"/>
      <c r="CJI11" s="367"/>
      <c r="CJK11" s="367"/>
      <c r="CJM11" s="367"/>
      <c r="CJO11" s="367"/>
      <c r="CJQ11" s="367"/>
      <c r="CJS11" s="367"/>
      <c r="CJU11" s="367"/>
      <c r="CJW11" s="367"/>
      <c r="CJY11" s="367"/>
      <c r="CKA11" s="367"/>
      <c r="CKC11" s="367"/>
      <c r="CKE11" s="367"/>
      <c r="CKG11" s="367"/>
      <c r="CKI11" s="367"/>
      <c r="CKK11" s="367"/>
      <c r="CKM11" s="367"/>
      <c r="CKO11" s="367"/>
      <c r="CKQ11" s="367"/>
      <c r="CKS11" s="367"/>
      <c r="CKU11" s="367"/>
      <c r="CKW11" s="367"/>
      <c r="CKY11" s="367"/>
      <c r="CLA11" s="367"/>
      <c r="CLC11" s="367"/>
      <c r="CLE11" s="367"/>
      <c r="CLG11" s="367"/>
      <c r="CLI11" s="367"/>
      <c r="CLK11" s="367"/>
      <c r="CLM11" s="367"/>
      <c r="CLO11" s="367"/>
      <c r="CLQ11" s="367"/>
      <c r="CLS11" s="367"/>
      <c r="CLU11" s="367"/>
      <c r="CLW11" s="367"/>
      <c r="CLY11" s="367"/>
      <c r="CMA11" s="367"/>
      <c r="CMC11" s="367"/>
      <c r="CME11" s="367"/>
      <c r="CMG11" s="367"/>
      <c r="CMI11" s="367"/>
      <c r="CMK11" s="367"/>
      <c r="CMM11" s="367"/>
      <c r="CMO11" s="367"/>
      <c r="CMQ11" s="367"/>
      <c r="CMS11" s="367"/>
      <c r="CMU11" s="367"/>
      <c r="CMW11" s="367"/>
      <c r="CMY11" s="367"/>
      <c r="CNA11" s="367"/>
      <c r="CNC11" s="367"/>
      <c r="CNE11" s="367"/>
      <c r="CNG11" s="367"/>
      <c r="CNI11" s="367"/>
      <c r="CNK11" s="367"/>
      <c r="CNM11" s="367"/>
      <c r="CNO11" s="367"/>
      <c r="CNQ11" s="367"/>
      <c r="CNS11" s="367"/>
      <c r="CNU11" s="367"/>
      <c r="CNW11" s="367"/>
      <c r="CNY11" s="367"/>
      <c r="COA11" s="367"/>
      <c r="COC11" s="367"/>
      <c r="COE11" s="367"/>
      <c r="COG11" s="367"/>
      <c r="COI11" s="367"/>
      <c r="COK11" s="367"/>
      <c r="COM11" s="367"/>
      <c r="COO11" s="367"/>
      <c r="COQ11" s="367"/>
      <c r="COS11" s="367"/>
      <c r="COU11" s="367"/>
      <c r="COW11" s="367"/>
      <c r="COY11" s="367"/>
      <c r="CPA11" s="367"/>
      <c r="CPC11" s="367"/>
      <c r="CPE11" s="367"/>
      <c r="CPG11" s="367"/>
      <c r="CPI11" s="367"/>
      <c r="CPK11" s="367"/>
      <c r="CPM11" s="367"/>
      <c r="CPO11" s="367"/>
      <c r="CPQ11" s="367"/>
      <c r="CPS11" s="367"/>
      <c r="CPU11" s="367"/>
      <c r="CPW11" s="367"/>
      <c r="CPY11" s="367"/>
      <c r="CQA11" s="367"/>
      <c r="CQC11" s="367"/>
      <c r="CQE11" s="367"/>
      <c r="CQG11" s="367"/>
      <c r="CQI11" s="367"/>
      <c r="CQK11" s="367"/>
      <c r="CQM11" s="367"/>
      <c r="CQO11" s="367"/>
      <c r="CQQ11" s="367"/>
      <c r="CQS11" s="367"/>
      <c r="CQU11" s="367"/>
      <c r="CQW11" s="367"/>
      <c r="CQY11" s="367"/>
      <c r="CRA11" s="367"/>
      <c r="CRC11" s="367"/>
      <c r="CRE11" s="367"/>
      <c r="CRG11" s="367"/>
      <c r="CRI11" s="367"/>
      <c r="CRK11" s="367"/>
      <c r="CRM11" s="367"/>
      <c r="CRO11" s="367"/>
      <c r="CRQ11" s="367"/>
      <c r="CRS11" s="367"/>
      <c r="CRU11" s="367"/>
      <c r="CRW11" s="367"/>
      <c r="CRY11" s="367"/>
      <c r="CSA11" s="367"/>
      <c r="CSC11" s="367"/>
      <c r="CSE11" s="367"/>
      <c r="CSG11" s="367"/>
      <c r="CSI11" s="367"/>
      <c r="CSK11" s="367"/>
      <c r="CSM11" s="367"/>
      <c r="CSO11" s="367"/>
      <c r="CSQ11" s="367"/>
      <c r="CSS11" s="367"/>
      <c r="CSU11" s="367"/>
      <c r="CSW11" s="367"/>
      <c r="CSY11" s="367"/>
      <c r="CTA11" s="367"/>
      <c r="CTC11" s="367"/>
      <c r="CTE11" s="367"/>
      <c r="CTG11" s="367"/>
      <c r="CTI11" s="367"/>
      <c r="CTK11" s="367"/>
      <c r="CTM11" s="367"/>
      <c r="CTO11" s="367"/>
      <c r="CTQ11" s="367"/>
      <c r="CTS11" s="367"/>
      <c r="CTU11" s="367"/>
      <c r="CTW11" s="367"/>
      <c r="CTY11" s="367"/>
      <c r="CUA11" s="367"/>
      <c r="CUC11" s="367"/>
      <c r="CUE11" s="367"/>
      <c r="CUG11" s="367"/>
      <c r="CUI11" s="367"/>
      <c r="CUK11" s="367"/>
      <c r="CUM11" s="367"/>
      <c r="CUO11" s="367"/>
      <c r="CUQ11" s="367"/>
      <c r="CUS11" s="367"/>
      <c r="CUU11" s="367"/>
      <c r="CUW11" s="367"/>
      <c r="CUY11" s="367"/>
      <c r="CVA11" s="367"/>
      <c r="CVC11" s="367"/>
      <c r="CVE11" s="367"/>
      <c r="CVG11" s="367"/>
      <c r="CVI11" s="367"/>
      <c r="CVK11" s="367"/>
      <c r="CVM11" s="367"/>
      <c r="CVO11" s="367"/>
      <c r="CVQ11" s="367"/>
      <c r="CVS11" s="367"/>
      <c r="CVU11" s="367"/>
      <c r="CVW11" s="367"/>
      <c r="CVY11" s="367"/>
      <c r="CWA11" s="367"/>
      <c r="CWC11" s="367"/>
      <c r="CWE11" s="367"/>
      <c r="CWG11" s="367"/>
      <c r="CWI11" s="367"/>
      <c r="CWK11" s="367"/>
      <c r="CWM11" s="367"/>
      <c r="CWO11" s="367"/>
      <c r="CWQ11" s="367"/>
      <c r="CWS11" s="367"/>
      <c r="CWU11" s="367"/>
      <c r="CWW11" s="367"/>
      <c r="CWY11" s="367"/>
      <c r="CXA11" s="367"/>
      <c r="CXC11" s="367"/>
      <c r="CXE11" s="367"/>
      <c r="CXG11" s="367"/>
      <c r="CXI11" s="367"/>
      <c r="CXK11" s="367"/>
      <c r="CXM11" s="367"/>
      <c r="CXO11" s="367"/>
      <c r="CXQ11" s="367"/>
      <c r="CXS11" s="367"/>
      <c r="CXU11" s="367"/>
      <c r="CXW11" s="367"/>
      <c r="CXY11" s="367"/>
      <c r="CYA11" s="367"/>
      <c r="CYC11" s="367"/>
      <c r="CYE11" s="367"/>
      <c r="CYG11" s="367"/>
      <c r="CYI11" s="367"/>
      <c r="CYK11" s="367"/>
      <c r="CYM11" s="367"/>
      <c r="CYO11" s="367"/>
      <c r="CYQ11" s="367"/>
      <c r="CYS11" s="367"/>
      <c r="CYU11" s="367"/>
      <c r="CYW11" s="367"/>
      <c r="CYY11" s="367"/>
      <c r="CZA11" s="367"/>
      <c r="CZC11" s="367"/>
      <c r="CZE11" s="367"/>
      <c r="CZG11" s="367"/>
      <c r="CZI11" s="367"/>
      <c r="CZK11" s="367"/>
      <c r="CZM11" s="367"/>
      <c r="CZO11" s="367"/>
      <c r="CZQ11" s="367"/>
      <c r="CZS11" s="367"/>
      <c r="CZU11" s="367"/>
      <c r="CZW11" s="367"/>
      <c r="CZY11" s="367"/>
      <c r="DAA11" s="367"/>
      <c r="DAC11" s="367"/>
      <c r="DAE11" s="367"/>
      <c r="DAG11" s="367"/>
      <c r="DAI11" s="367"/>
      <c r="DAK11" s="367"/>
      <c r="DAM11" s="367"/>
      <c r="DAO11" s="367"/>
      <c r="DAQ11" s="367"/>
      <c r="DAS11" s="367"/>
      <c r="DAU11" s="367"/>
      <c r="DAW11" s="367"/>
      <c r="DAY11" s="367"/>
      <c r="DBA11" s="367"/>
      <c r="DBC11" s="367"/>
      <c r="DBE11" s="367"/>
      <c r="DBG11" s="367"/>
      <c r="DBI11" s="367"/>
      <c r="DBK11" s="367"/>
      <c r="DBM11" s="367"/>
      <c r="DBO11" s="367"/>
      <c r="DBQ11" s="367"/>
      <c r="DBS11" s="367"/>
      <c r="DBU11" s="367"/>
      <c r="DBW11" s="367"/>
      <c r="DBY11" s="367"/>
      <c r="DCA11" s="367"/>
      <c r="DCC11" s="367"/>
      <c r="DCE11" s="367"/>
      <c r="DCG11" s="367"/>
      <c r="DCI11" s="367"/>
      <c r="DCK11" s="367"/>
      <c r="DCM11" s="367"/>
      <c r="DCO11" s="367"/>
      <c r="DCQ11" s="367"/>
      <c r="DCS11" s="367"/>
      <c r="DCU11" s="367"/>
      <c r="DCW11" s="367"/>
      <c r="DCY11" s="367"/>
      <c r="DDA11" s="367"/>
      <c r="DDC11" s="367"/>
      <c r="DDE11" s="367"/>
      <c r="DDG11" s="367"/>
      <c r="DDI11" s="367"/>
      <c r="DDK11" s="367"/>
      <c r="DDM11" s="367"/>
      <c r="DDO11" s="367"/>
      <c r="DDQ11" s="367"/>
      <c r="DDS11" s="367"/>
      <c r="DDU11" s="367"/>
      <c r="DDW11" s="367"/>
      <c r="DDY11" s="367"/>
      <c r="DEA11" s="367"/>
      <c r="DEC11" s="367"/>
      <c r="DEE11" s="367"/>
      <c r="DEG11" s="367"/>
      <c r="DEI11" s="367"/>
      <c r="DEK11" s="367"/>
      <c r="DEM11" s="367"/>
      <c r="DEO11" s="367"/>
      <c r="DEQ11" s="367"/>
      <c r="DES11" s="367"/>
      <c r="DEU11" s="367"/>
      <c r="DEW11" s="367"/>
      <c r="DEY11" s="367"/>
      <c r="DFA11" s="367"/>
      <c r="DFC11" s="367"/>
      <c r="DFE11" s="367"/>
      <c r="DFG11" s="367"/>
      <c r="DFI11" s="367"/>
      <c r="DFK11" s="367"/>
      <c r="DFM11" s="367"/>
      <c r="DFO11" s="367"/>
      <c r="DFQ11" s="367"/>
      <c r="DFS11" s="367"/>
      <c r="DFU11" s="367"/>
      <c r="DFW11" s="367"/>
      <c r="DFY11" s="367"/>
      <c r="DGA11" s="367"/>
      <c r="DGC11" s="367"/>
      <c r="DGE11" s="367"/>
      <c r="DGG11" s="367"/>
      <c r="DGI11" s="367"/>
      <c r="DGK11" s="367"/>
      <c r="DGM11" s="367"/>
      <c r="DGO11" s="367"/>
      <c r="DGQ11" s="367"/>
      <c r="DGS11" s="367"/>
      <c r="DGU11" s="367"/>
      <c r="DGW11" s="367"/>
      <c r="DGY11" s="367"/>
      <c r="DHA11" s="367"/>
      <c r="DHC11" s="367"/>
      <c r="DHE11" s="367"/>
      <c r="DHG11" s="367"/>
      <c r="DHI11" s="367"/>
      <c r="DHK11" s="367"/>
      <c r="DHM11" s="367"/>
      <c r="DHO11" s="367"/>
      <c r="DHQ11" s="367"/>
      <c r="DHS11" s="367"/>
      <c r="DHU11" s="367"/>
      <c r="DHW11" s="367"/>
      <c r="DHY11" s="367"/>
      <c r="DIA11" s="367"/>
      <c r="DIC11" s="367"/>
      <c r="DIE11" s="367"/>
      <c r="DIG11" s="367"/>
      <c r="DII11" s="367"/>
      <c r="DIK11" s="367"/>
      <c r="DIM11" s="367"/>
      <c r="DIO11" s="367"/>
      <c r="DIQ11" s="367"/>
      <c r="DIS11" s="367"/>
      <c r="DIU11" s="367"/>
      <c r="DIW11" s="367"/>
      <c r="DIY11" s="367"/>
      <c r="DJA11" s="367"/>
      <c r="DJC11" s="367"/>
      <c r="DJE11" s="367"/>
      <c r="DJG11" s="367"/>
      <c r="DJI11" s="367"/>
      <c r="DJK11" s="367"/>
      <c r="DJM11" s="367"/>
      <c r="DJO11" s="367"/>
      <c r="DJQ11" s="367"/>
      <c r="DJS11" s="367"/>
      <c r="DJU11" s="367"/>
      <c r="DJW11" s="367"/>
      <c r="DJY11" s="367"/>
      <c r="DKA11" s="367"/>
      <c r="DKC11" s="367"/>
      <c r="DKE11" s="367"/>
      <c r="DKG11" s="367"/>
      <c r="DKI11" s="367"/>
      <c r="DKK11" s="367"/>
      <c r="DKM11" s="367"/>
      <c r="DKO11" s="367"/>
      <c r="DKQ11" s="367"/>
      <c r="DKS11" s="367"/>
      <c r="DKU11" s="367"/>
      <c r="DKW11" s="367"/>
      <c r="DKY11" s="367"/>
      <c r="DLA11" s="367"/>
      <c r="DLC11" s="367"/>
      <c r="DLE11" s="367"/>
      <c r="DLG11" s="367"/>
      <c r="DLI11" s="367"/>
      <c r="DLK11" s="367"/>
      <c r="DLM11" s="367"/>
      <c r="DLO11" s="367"/>
      <c r="DLQ11" s="367"/>
      <c r="DLS11" s="367"/>
      <c r="DLU11" s="367"/>
      <c r="DLW11" s="367"/>
      <c r="DLY11" s="367"/>
      <c r="DMA11" s="367"/>
      <c r="DMC11" s="367"/>
      <c r="DME11" s="367"/>
      <c r="DMG11" s="367"/>
      <c r="DMI11" s="367"/>
      <c r="DMK11" s="367"/>
      <c r="DMM11" s="367"/>
      <c r="DMO11" s="367"/>
      <c r="DMQ11" s="367"/>
      <c r="DMS11" s="367"/>
      <c r="DMU11" s="367"/>
      <c r="DMW11" s="367"/>
      <c r="DMY11" s="367"/>
      <c r="DNA11" s="367"/>
      <c r="DNC11" s="367"/>
      <c r="DNE11" s="367"/>
      <c r="DNG11" s="367"/>
      <c r="DNI11" s="367"/>
      <c r="DNK11" s="367"/>
      <c r="DNM11" s="367"/>
      <c r="DNO11" s="367"/>
      <c r="DNQ11" s="367"/>
      <c r="DNS11" s="367"/>
      <c r="DNU11" s="367"/>
      <c r="DNW11" s="367"/>
      <c r="DNY11" s="367"/>
      <c r="DOA11" s="367"/>
      <c r="DOC11" s="367"/>
      <c r="DOE11" s="367"/>
      <c r="DOG11" s="367"/>
      <c r="DOI11" s="367"/>
      <c r="DOK11" s="367"/>
      <c r="DOM11" s="367"/>
      <c r="DOO11" s="367"/>
      <c r="DOQ11" s="367"/>
      <c r="DOS11" s="367"/>
      <c r="DOU11" s="367"/>
      <c r="DOW11" s="367"/>
      <c r="DOY11" s="367"/>
      <c r="DPA11" s="367"/>
      <c r="DPC11" s="367"/>
      <c r="DPE11" s="367"/>
      <c r="DPG11" s="367"/>
      <c r="DPI11" s="367"/>
      <c r="DPK11" s="367"/>
      <c r="DPM11" s="367"/>
      <c r="DPO11" s="367"/>
      <c r="DPQ11" s="367"/>
      <c r="DPS11" s="367"/>
      <c r="DPU11" s="367"/>
      <c r="DPW11" s="367"/>
      <c r="DPY11" s="367"/>
      <c r="DQA11" s="367"/>
      <c r="DQC11" s="367"/>
      <c r="DQE11" s="367"/>
      <c r="DQG11" s="367"/>
      <c r="DQI11" s="367"/>
      <c r="DQK11" s="367"/>
      <c r="DQM11" s="367"/>
      <c r="DQO11" s="367"/>
      <c r="DQQ11" s="367"/>
      <c r="DQS11" s="367"/>
      <c r="DQU11" s="367"/>
      <c r="DQW11" s="367"/>
      <c r="DQY11" s="367"/>
      <c r="DRA11" s="367"/>
      <c r="DRC11" s="367"/>
      <c r="DRE11" s="367"/>
      <c r="DRG11" s="367"/>
      <c r="DRI11" s="367"/>
      <c r="DRK11" s="367"/>
      <c r="DRM11" s="367"/>
      <c r="DRO11" s="367"/>
      <c r="DRQ11" s="367"/>
      <c r="DRS11" s="367"/>
      <c r="DRU11" s="367"/>
      <c r="DRW11" s="367"/>
      <c r="DRY11" s="367"/>
      <c r="DSA11" s="367"/>
      <c r="DSC11" s="367"/>
      <c r="DSE11" s="367"/>
      <c r="DSG11" s="367"/>
      <c r="DSI11" s="367"/>
      <c r="DSK11" s="367"/>
      <c r="DSM11" s="367"/>
      <c r="DSO11" s="367"/>
      <c r="DSQ11" s="367"/>
      <c r="DSS11" s="367"/>
      <c r="DSU11" s="367"/>
      <c r="DSW11" s="367"/>
      <c r="DSY11" s="367"/>
      <c r="DTA11" s="367"/>
      <c r="DTC11" s="367"/>
      <c r="DTE11" s="367"/>
      <c r="DTG11" s="367"/>
      <c r="DTI11" s="367"/>
      <c r="DTK11" s="367"/>
      <c r="DTM11" s="367"/>
      <c r="DTO11" s="367"/>
      <c r="DTQ11" s="367"/>
      <c r="DTS11" s="367"/>
      <c r="DTU11" s="367"/>
      <c r="DTW11" s="367"/>
      <c r="DTY11" s="367"/>
      <c r="DUA11" s="367"/>
      <c r="DUC11" s="367"/>
      <c r="DUE11" s="367"/>
      <c r="DUG11" s="367"/>
      <c r="DUI11" s="367"/>
      <c r="DUK11" s="367"/>
      <c r="DUM11" s="367"/>
      <c r="DUO11" s="367"/>
      <c r="DUQ11" s="367"/>
      <c r="DUS11" s="367"/>
      <c r="DUU11" s="367"/>
      <c r="DUW11" s="367"/>
      <c r="DUY11" s="367"/>
      <c r="DVA11" s="367"/>
      <c r="DVC11" s="367"/>
      <c r="DVE11" s="367"/>
      <c r="DVG11" s="367"/>
      <c r="DVI11" s="367"/>
      <c r="DVK11" s="367"/>
      <c r="DVM11" s="367"/>
      <c r="DVO11" s="367"/>
      <c r="DVQ11" s="367"/>
      <c r="DVS11" s="367"/>
      <c r="DVU11" s="367"/>
      <c r="DVW11" s="367"/>
      <c r="DVY11" s="367"/>
      <c r="DWA11" s="367"/>
      <c r="DWC11" s="367"/>
      <c r="DWE11" s="367"/>
      <c r="DWG11" s="367"/>
      <c r="DWI11" s="367"/>
      <c r="DWK11" s="367"/>
      <c r="DWM11" s="367"/>
      <c r="DWO11" s="367"/>
      <c r="DWQ11" s="367"/>
      <c r="DWS11" s="367"/>
      <c r="DWU11" s="367"/>
      <c r="DWW11" s="367"/>
      <c r="DWY11" s="367"/>
      <c r="DXA11" s="367"/>
      <c r="DXC11" s="367"/>
      <c r="DXE11" s="367"/>
      <c r="DXG11" s="367"/>
      <c r="DXI11" s="367"/>
      <c r="DXK11" s="367"/>
      <c r="DXM11" s="367"/>
      <c r="DXO11" s="367"/>
      <c r="DXQ11" s="367"/>
      <c r="DXS11" s="367"/>
      <c r="DXU11" s="367"/>
      <c r="DXW11" s="367"/>
      <c r="DXY11" s="367"/>
      <c r="DYA11" s="367"/>
      <c r="DYC11" s="367"/>
      <c r="DYE11" s="367"/>
      <c r="DYG11" s="367"/>
      <c r="DYI11" s="367"/>
      <c r="DYK11" s="367"/>
      <c r="DYM11" s="367"/>
      <c r="DYO11" s="367"/>
      <c r="DYQ11" s="367"/>
      <c r="DYS11" s="367"/>
      <c r="DYU11" s="367"/>
      <c r="DYW11" s="367"/>
      <c r="DYY11" s="367"/>
      <c r="DZA11" s="367"/>
      <c r="DZC11" s="367"/>
      <c r="DZE11" s="367"/>
      <c r="DZG11" s="367"/>
      <c r="DZI11" s="367"/>
      <c r="DZK11" s="367"/>
      <c r="DZM11" s="367"/>
      <c r="DZO11" s="367"/>
      <c r="DZQ11" s="367"/>
      <c r="DZS11" s="367"/>
      <c r="DZU11" s="367"/>
      <c r="DZW11" s="367"/>
      <c r="DZY11" s="367"/>
      <c r="EAA11" s="367"/>
      <c r="EAC11" s="367"/>
      <c r="EAE11" s="367"/>
      <c r="EAG11" s="367"/>
      <c r="EAI11" s="367"/>
      <c r="EAK11" s="367"/>
      <c r="EAM11" s="367"/>
      <c r="EAO11" s="367"/>
      <c r="EAQ11" s="367"/>
      <c r="EAS11" s="367"/>
      <c r="EAU11" s="367"/>
      <c r="EAW11" s="367"/>
      <c r="EAY11" s="367"/>
      <c r="EBA11" s="367"/>
      <c r="EBC11" s="367"/>
      <c r="EBE11" s="367"/>
      <c r="EBG11" s="367"/>
      <c r="EBI11" s="367"/>
      <c r="EBK11" s="367"/>
      <c r="EBM11" s="367"/>
      <c r="EBO11" s="367"/>
      <c r="EBQ11" s="367"/>
      <c r="EBS11" s="367"/>
      <c r="EBU11" s="367"/>
      <c r="EBW11" s="367"/>
      <c r="EBY11" s="367"/>
      <c r="ECA11" s="367"/>
      <c r="ECC11" s="367"/>
      <c r="ECE11" s="367"/>
      <c r="ECG11" s="367"/>
      <c r="ECI11" s="367"/>
      <c r="ECK11" s="367"/>
      <c r="ECM11" s="367"/>
      <c r="ECO11" s="367"/>
      <c r="ECQ11" s="367"/>
      <c r="ECS11" s="367"/>
      <c r="ECU11" s="367"/>
      <c r="ECW11" s="367"/>
      <c r="ECY11" s="367"/>
      <c r="EDA11" s="367"/>
      <c r="EDC11" s="367"/>
      <c r="EDE11" s="367"/>
      <c r="EDG11" s="367"/>
      <c r="EDI11" s="367"/>
      <c r="EDK11" s="367"/>
      <c r="EDM11" s="367"/>
      <c r="EDO11" s="367"/>
      <c r="EDQ11" s="367"/>
      <c r="EDS11" s="367"/>
      <c r="EDU11" s="367"/>
      <c r="EDW11" s="367"/>
      <c r="EDY11" s="367"/>
      <c r="EEA11" s="367"/>
      <c r="EEC11" s="367"/>
      <c r="EEE11" s="367"/>
      <c r="EEG11" s="367"/>
      <c r="EEI11" s="367"/>
      <c r="EEK11" s="367"/>
      <c r="EEM11" s="367"/>
      <c r="EEO11" s="367"/>
      <c r="EEQ11" s="367"/>
      <c r="EES11" s="367"/>
      <c r="EEU11" s="367"/>
      <c r="EEW11" s="367"/>
      <c r="EEY11" s="367"/>
      <c r="EFA11" s="367"/>
      <c r="EFC11" s="367"/>
      <c r="EFE11" s="367"/>
      <c r="EFG11" s="367"/>
      <c r="EFI11" s="367"/>
      <c r="EFK11" s="367"/>
      <c r="EFM11" s="367"/>
      <c r="EFO11" s="367"/>
      <c r="EFQ11" s="367"/>
      <c r="EFS11" s="367"/>
      <c r="EFU11" s="367"/>
      <c r="EFW11" s="367"/>
      <c r="EFY11" s="367"/>
      <c r="EGA11" s="367"/>
      <c r="EGC11" s="367"/>
      <c r="EGE11" s="367"/>
      <c r="EGG11" s="367"/>
      <c r="EGI11" s="367"/>
      <c r="EGK11" s="367"/>
      <c r="EGM11" s="367"/>
      <c r="EGO11" s="367"/>
      <c r="EGQ11" s="367"/>
      <c r="EGS11" s="367"/>
      <c r="EGU11" s="367"/>
      <c r="EGW11" s="367"/>
      <c r="EGY11" s="367"/>
      <c r="EHA11" s="367"/>
      <c r="EHC11" s="367"/>
      <c r="EHE11" s="367"/>
      <c r="EHG11" s="367"/>
      <c r="EHI11" s="367"/>
      <c r="EHK11" s="367"/>
      <c r="EHM11" s="367"/>
      <c r="EHO11" s="367"/>
      <c r="EHQ11" s="367"/>
      <c r="EHS11" s="367"/>
      <c r="EHU11" s="367"/>
      <c r="EHW11" s="367"/>
      <c r="EHY11" s="367"/>
      <c r="EIA11" s="367"/>
      <c r="EIC11" s="367"/>
      <c r="EIE11" s="367"/>
      <c r="EIG11" s="367"/>
      <c r="EII11" s="367"/>
      <c r="EIK11" s="367"/>
      <c r="EIM11" s="367"/>
      <c r="EIO11" s="367"/>
      <c r="EIQ11" s="367"/>
      <c r="EIS11" s="367"/>
      <c r="EIU11" s="367"/>
      <c r="EIW11" s="367"/>
      <c r="EIY11" s="367"/>
      <c r="EJA11" s="367"/>
      <c r="EJC11" s="367"/>
      <c r="EJE11" s="367"/>
      <c r="EJG11" s="367"/>
      <c r="EJI11" s="367"/>
      <c r="EJK11" s="367"/>
      <c r="EJM11" s="367"/>
      <c r="EJO11" s="367"/>
      <c r="EJQ11" s="367"/>
      <c r="EJS11" s="367"/>
      <c r="EJU11" s="367"/>
      <c r="EJW11" s="367"/>
      <c r="EJY11" s="367"/>
      <c r="EKA11" s="367"/>
      <c r="EKC11" s="367"/>
      <c r="EKE11" s="367"/>
      <c r="EKG11" s="367"/>
      <c r="EKI11" s="367"/>
      <c r="EKK11" s="367"/>
      <c r="EKM11" s="367"/>
      <c r="EKO11" s="367"/>
      <c r="EKQ11" s="367"/>
      <c r="EKS11" s="367"/>
      <c r="EKU11" s="367"/>
      <c r="EKW11" s="367"/>
      <c r="EKY11" s="367"/>
      <c r="ELA11" s="367"/>
      <c r="ELC11" s="367"/>
      <c r="ELE11" s="367"/>
      <c r="ELG11" s="367"/>
      <c r="ELI11" s="367"/>
      <c r="ELK11" s="367"/>
      <c r="ELM11" s="367"/>
      <c r="ELO11" s="367"/>
      <c r="ELQ11" s="367"/>
      <c r="ELS11" s="367"/>
      <c r="ELU11" s="367"/>
      <c r="ELW11" s="367"/>
      <c r="ELY11" s="367"/>
      <c r="EMA11" s="367"/>
      <c r="EMC11" s="367"/>
      <c r="EME11" s="367"/>
      <c r="EMG11" s="367"/>
      <c r="EMI11" s="367"/>
      <c r="EMK11" s="367"/>
      <c r="EMM11" s="367"/>
      <c r="EMO11" s="367"/>
      <c r="EMQ11" s="367"/>
      <c r="EMS11" s="367"/>
      <c r="EMU11" s="367"/>
      <c r="EMW11" s="367"/>
      <c r="EMY11" s="367"/>
      <c r="ENA11" s="367"/>
      <c r="ENC11" s="367"/>
      <c r="ENE11" s="367"/>
      <c r="ENG11" s="367"/>
      <c r="ENI11" s="367"/>
      <c r="ENK11" s="367"/>
      <c r="ENM11" s="367"/>
      <c r="ENO11" s="367"/>
      <c r="ENQ11" s="367"/>
      <c r="ENS11" s="367"/>
      <c r="ENU11" s="367"/>
      <c r="ENW11" s="367"/>
      <c r="ENY11" s="367"/>
      <c r="EOA11" s="367"/>
      <c r="EOC11" s="367"/>
      <c r="EOE11" s="367"/>
      <c r="EOG11" s="367"/>
      <c r="EOI11" s="367"/>
      <c r="EOK11" s="367"/>
      <c r="EOM11" s="367"/>
      <c r="EOO11" s="367"/>
      <c r="EOQ11" s="367"/>
      <c r="EOS11" s="367"/>
      <c r="EOU11" s="367"/>
      <c r="EOW11" s="367"/>
      <c r="EOY11" s="367"/>
      <c r="EPA11" s="367"/>
      <c r="EPC11" s="367"/>
      <c r="EPE11" s="367"/>
      <c r="EPG11" s="367"/>
      <c r="EPI11" s="367"/>
      <c r="EPK11" s="367"/>
      <c r="EPM11" s="367"/>
      <c r="EPO11" s="367"/>
      <c r="EPQ11" s="367"/>
      <c r="EPS11" s="367"/>
      <c r="EPU11" s="367"/>
      <c r="EPW11" s="367"/>
      <c r="EPY11" s="367"/>
      <c r="EQA11" s="367"/>
      <c r="EQC11" s="367"/>
      <c r="EQE11" s="367"/>
      <c r="EQG11" s="367"/>
      <c r="EQI11" s="367"/>
      <c r="EQK11" s="367"/>
      <c r="EQM11" s="367"/>
      <c r="EQO11" s="367"/>
      <c r="EQQ11" s="367"/>
      <c r="EQS11" s="367"/>
      <c r="EQU11" s="367"/>
      <c r="EQW11" s="367"/>
      <c r="EQY11" s="367"/>
      <c r="ERA11" s="367"/>
      <c r="ERC11" s="367"/>
      <c r="ERE11" s="367"/>
      <c r="ERG11" s="367"/>
      <c r="ERI11" s="367"/>
      <c r="ERK11" s="367"/>
      <c r="ERM11" s="367"/>
      <c r="ERO11" s="367"/>
      <c r="ERQ11" s="367"/>
      <c r="ERS11" s="367"/>
      <c r="ERU11" s="367"/>
      <c r="ERW11" s="367"/>
      <c r="ERY11" s="367"/>
      <c r="ESA11" s="367"/>
      <c r="ESC11" s="367"/>
      <c r="ESE11" s="367"/>
      <c r="ESG11" s="367"/>
      <c r="ESI11" s="367"/>
      <c r="ESK11" s="367"/>
      <c r="ESM11" s="367"/>
      <c r="ESO11" s="367"/>
      <c r="ESQ11" s="367"/>
      <c r="ESS11" s="367"/>
      <c r="ESU11" s="367"/>
      <c r="ESW11" s="367"/>
      <c r="ESY11" s="367"/>
      <c r="ETA11" s="367"/>
      <c r="ETC11" s="367"/>
      <c r="ETE11" s="367"/>
      <c r="ETG11" s="367"/>
      <c r="ETI11" s="367"/>
      <c r="ETK11" s="367"/>
      <c r="ETM11" s="367"/>
      <c r="ETO11" s="367"/>
      <c r="ETQ11" s="367"/>
      <c r="ETS11" s="367"/>
      <c r="ETU11" s="367"/>
      <c r="ETW11" s="367"/>
      <c r="ETY11" s="367"/>
      <c r="EUA11" s="367"/>
      <c r="EUC11" s="367"/>
      <c r="EUE11" s="367"/>
      <c r="EUG11" s="367"/>
      <c r="EUI11" s="367"/>
      <c r="EUK11" s="367"/>
      <c r="EUM11" s="367"/>
      <c r="EUO11" s="367"/>
      <c r="EUQ11" s="367"/>
      <c r="EUS11" s="367"/>
      <c r="EUU11" s="367"/>
      <c r="EUW11" s="367"/>
      <c r="EUY11" s="367"/>
      <c r="EVA11" s="367"/>
      <c r="EVC11" s="367"/>
      <c r="EVE11" s="367"/>
      <c r="EVG11" s="367"/>
      <c r="EVI11" s="367"/>
      <c r="EVK11" s="367"/>
      <c r="EVM11" s="367"/>
      <c r="EVO11" s="367"/>
      <c r="EVQ11" s="367"/>
      <c r="EVS11" s="367"/>
      <c r="EVU11" s="367"/>
      <c r="EVW11" s="367"/>
      <c r="EVY11" s="367"/>
      <c r="EWA11" s="367"/>
      <c r="EWC11" s="367"/>
      <c r="EWE11" s="367"/>
      <c r="EWG11" s="367"/>
      <c r="EWI11" s="367"/>
      <c r="EWK11" s="367"/>
      <c r="EWM11" s="367"/>
      <c r="EWO11" s="367"/>
      <c r="EWQ11" s="367"/>
      <c r="EWS11" s="367"/>
      <c r="EWU11" s="367"/>
      <c r="EWW11" s="367"/>
      <c r="EWY11" s="367"/>
      <c r="EXA11" s="367"/>
      <c r="EXC11" s="367"/>
      <c r="EXE11" s="367"/>
      <c r="EXG11" s="367"/>
      <c r="EXI11" s="367"/>
      <c r="EXK11" s="367"/>
      <c r="EXM11" s="367"/>
      <c r="EXO11" s="367"/>
      <c r="EXQ11" s="367"/>
      <c r="EXS11" s="367"/>
      <c r="EXU11" s="367"/>
      <c r="EXW11" s="367"/>
      <c r="EXY11" s="367"/>
      <c r="EYA11" s="367"/>
      <c r="EYC11" s="367"/>
      <c r="EYE11" s="367"/>
      <c r="EYG11" s="367"/>
      <c r="EYI11" s="367"/>
      <c r="EYK11" s="367"/>
      <c r="EYM11" s="367"/>
      <c r="EYO11" s="367"/>
      <c r="EYQ11" s="367"/>
      <c r="EYS11" s="367"/>
      <c r="EYU11" s="367"/>
      <c r="EYW11" s="367"/>
      <c r="EYY11" s="367"/>
      <c r="EZA11" s="367"/>
      <c r="EZC11" s="367"/>
      <c r="EZE11" s="367"/>
      <c r="EZG11" s="367"/>
      <c r="EZI11" s="367"/>
      <c r="EZK11" s="367"/>
      <c r="EZM11" s="367"/>
      <c r="EZO11" s="367"/>
      <c r="EZQ11" s="367"/>
      <c r="EZS11" s="367"/>
      <c r="EZU11" s="367"/>
      <c r="EZW11" s="367"/>
      <c r="EZY11" s="367"/>
      <c r="FAA11" s="367"/>
      <c r="FAC11" s="367"/>
      <c r="FAE11" s="367"/>
      <c r="FAG11" s="367"/>
      <c r="FAI11" s="367"/>
      <c r="FAK11" s="367"/>
      <c r="FAM11" s="367"/>
      <c r="FAO11" s="367"/>
      <c r="FAQ11" s="367"/>
      <c r="FAS11" s="367"/>
      <c r="FAU11" s="367"/>
      <c r="FAW11" s="367"/>
      <c r="FAY11" s="367"/>
      <c r="FBA11" s="367"/>
      <c r="FBC11" s="367"/>
      <c r="FBE11" s="367"/>
      <c r="FBG11" s="367"/>
      <c r="FBI11" s="367"/>
      <c r="FBK11" s="367"/>
      <c r="FBM11" s="367"/>
      <c r="FBO11" s="367"/>
      <c r="FBQ11" s="367"/>
      <c r="FBS11" s="367"/>
      <c r="FBU11" s="367"/>
      <c r="FBW11" s="367"/>
      <c r="FBY11" s="367"/>
      <c r="FCA11" s="367"/>
      <c r="FCC11" s="367"/>
      <c r="FCE11" s="367"/>
      <c r="FCG11" s="367"/>
      <c r="FCI11" s="367"/>
      <c r="FCK11" s="367"/>
      <c r="FCM11" s="367"/>
      <c r="FCO11" s="367"/>
      <c r="FCQ11" s="367"/>
      <c r="FCS11" s="367"/>
      <c r="FCU11" s="367"/>
      <c r="FCW11" s="367"/>
      <c r="FCY11" s="367"/>
      <c r="FDA11" s="367"/>
      <c r="FDC11" s="367"/>
      <c r="FDE11" s="367"/>
      <c r="FDG11" s="367"/>
      <c r="FDI11" s="367"/>
      <c r="FDK11" s="367"/>
      <c r="FDM11" s="367"/>
      <c r="FDO11" s="367"/>
      <c r="FDQ11" s="367"/>
      <c r="FDS11" s="367"/>
      <c r="FDU11" s="367"/>
      <c r="FDW11" s="367"/>
      <c r="FDY11" s="367"/>
      <c r="FEA11" s="367"/>
      <c r="FEC11" s="367"/>
      <c r="FEE11" s="367"/>
      <c r="FEG11" s="367"/>
      <c r="FEI11" s="367"/>
      <c r="FEK11" s="367"/>
      <c r="FEM11" s="367"/>
      <c r="FEO11" s="367"/>
      <c r="FEQ11" s="367"/>
      <c r="FES11" s="367"/>
      <c r="FEU11" s="367"/>
      <c r="FEW11" s="367"/>
      <c r="FEY11" s="367"/>
      <c r="FFA11" s="367"/>
      <c r="FFC11" s="367"/>
      <c r="FFE11" s="367"/>
      <c r="FFG11" s="367"/>
      <c r="FFI11" s="367"/>
      <c r="FFK11" s="367"/>
      <c r="FFM11" s="367"/>
      <c r="FFO11" s="367"/>
      <c r="FFQ11" s="367"/>
      <c r="FFS11" s="367"/>
      <c r="FFU11" s="367"/>
      <c r="FFW11" s="367"/>
      <c r="FFY11" s="367"/>
      <c r="FGA11" s="367"/>
      <c r="FGC11" s="367"/>
      <c r="FGE11" s="367"/>
      <c r="FGG11" s="367"/>
      <c r="FGI11" s="367"/>
      <c r="FGK11" s="367"/>
      <c r="FGM11" s="367"/>
      <c r="FGO11" s="367"/>
      <c r="FGQ11" s="367"/>
      <c r="FGS11" s="367"/>
      <c r="FGU11" s="367"/>
      <c r="FGW11" s="367"/>
      <c r="FGY11" s="367"/>
      <c r="FHA11" s="367"/>
      <c r="FHC11" s="367"/>
      <c r="FHE11" s="367"/>
      <c r="FHG11" s="367"/>
      <c r="FHI11" s="367"/>
      <c r="FHK11" s="367"/>
      <c r="FHM11" s="367"/>
      <c r="FHO11" s="367"/>
      <c r="FHQ11" s="367"/>
      <c r="FHS11" s="367"/>
      <c r="FHU11" s="367"/>
      <c r="FHW11" s="367"/>
      <c r="FHY11" s="367"/>
      <c r="FIA11" s="367"/>
      <c r="FIC11" s="367"/>
      <c r="FIE11" s="367"/>
      <c r="FIG11" s="367"/>
      <c r="FII11" s="367"/>
      <c r="FIK11" s="367"/>
      <c r="FIM11" s="367"/>
      <c r="FIO11" s="367"/>
      <c r="FIQ11" s="367"/>
      <c r="FIS11" s="367"/>
      <c r="FIU11" s="367"/>
      <c r="FIW11" s="367"/>
      <c r="FIY11" s="367"/>
      <c r="FJA11" s="367"/>
      <c r="FJC11" s="367"/>
      <c r="FJE11" s="367"/>
      <c r="FJG11" s="367"/>
      <c r="FJI11" s="367"/>
      <c r="FJK11" s="367"/>
      <c r="FJM11" s="367"/>
      <c r="FJO11" s="367"/>
      <c r="FJQ11" s="367"/>
      <c r="FJS11" s="367"/>
      <c r="FJU11" s="367"/>
      <c r="FJW11" s="367"/>
      <c r="FJY11" s="367"/>
      <c r="FKA11" s="367"/>
      <c r="FKC11" s="367"/>
      <c r="FKE11" s="367"/>
      <c r="FKG11" s="367"/>
      <c r="FKI11" s="367"/>
      <c r="FKK11" s="367"/>
      <c r="FKM11" s="367"/>
      <c r="FKO11" s="367"/>
      <c r="FKQ11" s="367"/>
      <c r="FKS11" s="367"/>
      <c r="FKU11" s="367"/>
      <c r="FKW11" s="367"/>
      <c r="FKY11" s="367"/>
      <c r="FLA11" s="367"/>
      <c r="FLC11" s="367"/>
      <c r="FLE11" s="367"/>
      <c r="FLG11" s="367"/>
      <c r="FLI11" s="367"/>
      <c r="FLK11" s="367"/>
      <c r="FLM11" s="367"/>
      <c r="FLO11" s="367"/>
      <c r="FLQ11" s="367"/>
      <c r="FLS11" s="367"/>
      <c r="FLU11" s="367"/>
      <c r="FLW11" s="367"/>
      <c r="FLY11" s="367"/>
      <c r="FMA11" s="367"/>
      <c r="FMC11" s="367"/>
      <c r="FME11" s="367"/>
      <c r="FMG11" s="367"/>
      <c r="FMI11" s="367"/>
      <c r="FMK11" s="367"/>
      <c r="FMM11" s="367"/>
      <c r="FMO11" s="367"/>
      <c r="FMQ11" s="367"/>
      <c r="FMS11" s="367"/>
      <c r="FMU11" s="367"/>
      <c r="FMW11" s="367"/>
      <c r="FMY11" s="367"/>
      <c r="FNA11" s="367"/>
      <c r="FNC11" s="367"/>
      <c r="FNE11" s="367"/>
      <c r="FNG11" s="367"/>
      <c r="FNI11" s="367"/>
      <c r="FNK11" s="367"/>
      <c r="FNM11" s="367"/>
      <c r="FNO11" s="367"/>
      <c r="FNQ11" s="367"/>
      <c r="FNS11" s="367"/>
      <c r="FNU11" s="367"/>
      <c r="FNW11" s="367"/>
      <c r="FNY11" s="367"/>
      <c r="FOA11" s="367"/>
      <c r="FOC11" s="367"/>
      <c r="FOE11" s="367"/>
      <c r="FOG11" s="367"/>
      <c r="FOI11" s="367"/>
      <c r="FOK11" s="367"/>
      <c r="FOM11" s="367"/>
      <c r="FOO11" s="367"/>
      <c r="FOQ11" s="367"/>
      <c r="FOS11" s="367"/>
      <c r="FOU11" s="367"/>
      <c r="FOW11" s="367"/>
      <c r="FOY11" s="367"/>
      <c r="FPA11" s="367"/>
      <c r="FPC11" s="367"/>
      <c r="FPE11" s="367"/>
      <c r="FPG11" s="367"/>
      <c r="FPI11" s="367"/>
      <c r="FPK11" s="367"/>
      <c r="FPM11" s="367"/>
      <c r="FPO11" s="367"/>
      <c r="FPQ11" s="367"/>
      <c r="FPS11" s="367"/>
      <c r="FPU11" s="367"/>
      <c r="FPW11" s="367"/>
      <c r="FPY11" s="367"/>
      <c r="FQA11" s="367"/>
      <c r="FQC11" s="367"/>
      <c r="FQE11" s="367"/>
      <c r="FQG11" s="367"/>
      <c r="FQI11" s="367"/>
      <c r="FQK11" s="367"/>
      <c r="FQM11" s="367"/>
      <c r="FQO11" s="367"/>
      <c r="FQQ11" s="367"/>
      <c r="FQS11" s="367"/>
      <c r="FQU11" s="367"/>
      <c r="FQW11" s="367"/>
      <c r="FQY11" s="367"/>
      <c r="FRA11" s="367"/>
      <c r="FRC11" s="367"/>
      <c r="FRE11" s="367"/>
      <c r="FRG11" s="367"/>
      <c r="FRI11" s="367"/>
      <c r="FRK11" s="367"/>
      <c r="FRM11" s="367"/>
      <c r="FRO11" s="367"/>
      <c r="FRQ11" s="367"/>
      <c r="FRS11" s="367"/>
      <c r="FRU11" s="367"/>
      <c r="FRW11" s="367"/>
      <c r="FRY11" s="367"/>
      <c r="FSA11" s="367"/>
      <c r="FSC11" s="367"/>
      <c r="FSE11" s="367"/>
      <c r="FSG11" s="367"/>
      <c r="FSI11" s="367"/>
      <c r="FSK11" s="367"/>
      <c r="FSM11" s="367"/>
      <c r="FSO11" s="367"/>
      <c r="FSQ11" s="367"/>
      <c r="FSS11" s="367"/>
      <c r="FSU11" s="367"/>
      <c r="FSW11" s="367"/>
      <c r="FSY11" s="367"/>
      <c r="FTA11" s="367"/>
      <c r="FTC11" s="367"/>
      <c r="FTE11" s="367"/>
      <c r="FTG11" s="367"/>
      <c r="FTI11" s="367"/>
      <c r="FTK11" s="367"/>
      <c r="FTM11" s="367"/>
      <c r="FTO11" s="367"/>
      <c r="FTQ11" s="367"/>
      <c r="FTS11" s="367"/>
      <c r="FTU11" s="367"/>
      <c r="FTW11" s="367"/>
      <c r="FTY11" s="367"/>
      <c r="FUA11" s="367"/>
      <c r="FUC11" s="367"/>
      <c r="FUE11" s="367"/>
      <c r="FUG11" s="367"/>
      <c r="FUI11" s="367"/>
      <c r="FUK11" s="367"/>
      <c r="FUM11" s="367"/>
      <c r="FUO11" s="367"/>
      <c r="FUQ11" s="367"/>
      <c r="FUS11" s="367"/>
      <c r="FUU11" s="367"/>
      <c r="FUW11" s="367"/>
      <c r="FUY11" s="367"/>
      <c r="FVA11" s="367"/>
      <c r="FVC11" s="367"/>
      <c r="FVE11" s="367"/>
      <c r="FVG11" s="367"/>
      <c r="FVI11" s="367"/>
      <c r="FVK11" s="367"/>
      <c r="FVM11" s="367"/>
      <c r="FVO11" s="367"/>
      <c r="FVQ11" s="367"/>
      <c r="FVS11" s="367"/>
      <c r="FVU11" s="367"/>
      <c r="FVW11" s="367"/>
      <c r="FVY11" s="367"/>
      <c r="FWA11" s="367"/>
      <c r="FWC11" s="367"/>
      <c r="FWE11" s="367"/>
      <c r="FWG11" s="367"/>
      <c r="FWI11" s="367"/>
      <c r="FWK11" s="367"/>
      <c r="FWM11" s="367"/>
      <c r="FWO11" s="367"/>
      <c r="FWQ11" s="367"/>
      <c r="FWS11" s="367"/>
      <c r="FWU11" s="367"/>
      <c r="FWW11" s="367"/>
      <c r="FWY11" s="367"/>
      <c r="FXA11" s="367"/>
      <c r="FXC11" s="367"/>
      <c r="FXE11" s="367"/>
      <c r="FXG11" s="367"/>
      <c r="FXI11" s="367"/>
      <c r="FXK11" s="367"/>
      <c r="FXM11" s="367"/>
      <c r="FXO11" s="367"/>
      <c r="FXQ11" s="367"/>
      <c r="FXS11" s="367"/>
      <c r="FXU11" s="367"/>
      <c r="FXW11" s="367"/>
      <c r="FXY11" s="367"/>
      <c r="FYA11" s="367"/>
      <c r="FYC11" s="367"/>
      <c r="FYE11" s="367"/>
      <c r="FYG11" s="367"/>
      <c r="FYI11" s="367"/>
      <c r="FYK11" s="367"/>
      <c r="FYM11" s="367"/>
      <c r="FYO11" s="367"/>
      <c r="FYQ11" s="367"/>
      <c r="FYS11" s="367"/>
      <c r="FYU11" s="367"/>
      <c r="FYW11" s="367"/>
      <c r="FYY11" s="367"/>
      <c r="FZA11" s="367"/>
      <c r="FZC11" s="367"/>
      <c r="FZE11" s="367"/>
      <c r="FZG11" s="367"/>
      <c r="FZI11" s="367"/>
      <c r="FZK11" s="367"/>
      <c r="FZM11" s="367"/>
      <c r="FZO11" s="367"/>
      <c r="FZQ11" s="367"/>
      <c r="FZS11" s="367"/>
      <c r="FZU11" s="367"/>
      <c r="FZW11" s="367"/>
      <c r="FZY11" s="367"/>
      <c r="GAA11" s="367"/>
      <c r="GAC11" s="367"/>
      <c r="GAE11" s="367"/>
      <c r="GAG11" s="367"/>
      <c r="GAI11" s="367"/>
      <c r="GAK11" s="367"/>
      <c r="GAM11" s="367"/>
      <c r="GAO11" s="367"/>
      <c r="GAQ11" s="367"/>
      <c r="GAS11" s="367"/>
      <c r="GAU11" s="367"/>
      <c r="GAW11" s="367"/>
      <c r="GAY11" s="367"/>
      <c r="GBA11" s="367"/>
      <c r="GBC11" s="367"/>
      <c r="GBE11" s="367"/>
      <c r="GBG11" s="367"/>
      <c r="GBI11" s="367"/>
      <c r="GBK11" s="367"/>
      <c r="GBM11" s="367"/>
      <c r="GBO11" s="367"/>
      <c r="GBQ11" s="367"/>
      <c r="GBS11" s="367"/>
      <c r="GBU11" s="367"/>
      <c r="GBW11" s="367"/>
      <c r="GBY11" s="367"/>
      <c r="GCA11" s="367"/>
      <c r="GCC11" s="367"/>
      <c r="GCE11" s="367"/>
      <c r="GCG11" s="367"/>
      <c r="GCI11" s="367"/>
      <c r="GCK11" s="367"/>
      <c r="GCM11" s="367"/>
      <c r="GCO11" s="367"/>
      <c r="GCQ11" s="367"/>
      <c r="GCS11" s="367"/>
      <c r="GCU11" s="367"/>
      <c r="GCW11" s="367"/>
      <c r="GCY11" s="367"/>
      <c r="GDA11" s="367"/>
      <c r="GDC11" s="367"/>
      <c r="GDE11" s="367"/>
      <c r="GDG11" s="367"/>
      <c r="GDI11" s="367"/>
      <c r="GDK11" s="367"/>
      <c r="GDM11" s="367"/>
      <c r="GDO11" s="367"/>
      <c r="GDQ11" s="367"/>
      <c r="GDS11" s="367"/>
      <c r="GDU11" s="367"/>
      <c r="GDW11" s="367"/>
      <c r="GDY11" s="367"/>
      <c r="GEA11" s="367"/>
      <c r="GEC11" s="367"/>
      <c r="GEE11" s="367"/>
      <c r="GEG11" s="367"/>
      <c r="GEI11" s="367"/>
      <c r="GEK11" s="367"/>
      <c r="GEM11" s="367"/>
      <c r="GEO11" s="367"/>
      <c r="GEQ11" s="367"/>
      <c r="GES11" s="367"/>
      <c r="GEU11" s="367"/>
      <c r="GEW11" s="367"/>
      <c r="GEY11" s="367"/>
      <c r="GFA11" s="367"/>
      <c r="GFC11" s="367"/>
      <c r="GFE11" s="367"/>
      <c r="GFG11" s="367"/>
      <c r="GFI11" s="367"/>
      <c r="GFK11" s="367"/>
      <c r="GFM11" s="367"/>
      <c r="GFO11" s="367"/>
      <c r="GFQ11" s="367"/>
      <c r="GFS11" s="367"/>
      <c r="GFU11" s="367"/>
      <c r="GFW11" s="367"/>
      <c r="GFY11" s="367"/>
      <c r="GGA11" s="367"/>
      <c r="GGC11" s="367"/>
      <c r="GGE11" s="367"/>
      <c r="GGG11" s="367"/>
      <c r="GGI11" s="367"/>
      <c r="GGK11" s="367"/>
      <c r="GGM11" s="367"/>
      <c r="GGO11" s="367"/>
      <c r="GGQ11" s="367"/>
      <c r="GGS11" s="367"/>
      <c r="GGU11" s="367"/>
      <c r="GGW11" s="367"/>
      <c r="GGY11" s="367"/>
      <c r="GHA11" s="367"/>
      <c r="GHC11" s="367"/>
      <c r="GHE11" s="367"/>
      <c r="GHG11" s="367"/>
      <c r="GHI11" s="367"/>
      <c r="GHK11" s="367"/>
      <c r="GHM11" s="367"/>
      <c r="GHO11" s="367"/>
      <c r="GHQ11" s="367"/>
      <c r="GHS11" s="367"/>
      <c r="GHU11" s="367"/>
      <c r="GHW11" s="367"/>
      <c r="GHY11" s="367"/>
      <c r="GIA11" s="367"/>
      <c r="GIC11" s="367"/>
      <c r="GIE11" s="367"/>
      <c r="GIG11" s="367"/>
      <c r="GII11" s="367"/>
      <c r="GIK11" s="367"/>
      <c r="GIM11" s="367"/>
      <c r="GIO11" s="367"/>
      <c r="GIQ11" s="367"/>
      <c r="GIS11" s="367"/>
      <c r="GIU11" s="367"/>
      <c r="GIW11" s="367"/>
      <c r="GIY11" s="367"/>
      <c r="GJA11" s="367"/>
      <c r="GJC11" s="367"/>
      <c r="GJE11" s="367"/>
      <c r="GJG11" s="367"/>
      <c r="GJI11" s="367"/>
      <c r="GJK11" s="367"/>
      <c r="GJM11" s="367"/>
      <c r="GJO11" s="367"/>
      <c r="GJQ11" s="367"/>
      <c r="GJS11" s="367"/>
      <c r="GJU11" s="367"/>
      <c r="GJW11" s="367"/>
      <c r="GJY11" s="367"/>
      <c r="GKA11" s="367"/>
      <c r="GKC11" s="367"/>
      <c r="GKE11" s="367"/>
      <c r="GKG11" s="367"/>
      <c r="GKI11" s="367"/>
      <c r="GKK11" s="367"/>
      <c r="GKM11" s="367"/>
      <c r="GKO11" s="367"/>
      <c r="GKQ11" s="367"/>
      <c r="GKS11" s="367"/>
      <c r="GKU11" s="367"/>
      <c r="GKW11" s="367"/>
      <c r="GKY11" s="367"/>
      <c r="GLA11" s="367"/>
      <c r="GLC11" s="367"/>
      <c r="GLE11" s="367"/>
      <c r="GLG11" s="367"/>
      <c r="GLI11" s="367"/>
      <c r="GLK11" s="367"/>
      <c r="GLM11" s="367"/>
      <c r="GLO11" s="367"/>
      <c r="GLQ11" s="367"/>
      <c r="GLS11" s="367"/>
      <c r="GLU11" s="367"/>
      <c r="GLW11" s="367"/>
      <c r="GLY11" s="367"/>
      <c r="GMA11" s="367"/>
      <c r="GMC11" s="367"/>
      <c r="GME11" s="367"/>
      <c r="GMG11" s="367"/>
      <c r="GMI11" s="367"/>
      <c r="GMK11" s="367"/>
      <c r="GMM11" s="367"/>
      <c r="GMO11" s="367"/>
      <c r="GMQ11" s="367"/>
      <c r="GMS11" s="367"/>
      <c r="GMU11" s="367"/>
      <c r="GMW11" s="367"/>
      <c r="GMY11" s="367"/>
      <c r="GNA11" s="367"/>
      <c r="GNC11" s="367"/>
      <c r="GNE11" s="367"/>
      <c r="GNG11" s="367"/>
      <c r="GNI11" s="367"/>
      <c r="GNK11" s="367"/>
      <c r="GNM11" s="367"/>
      <c r="GNO11" s="367"/>
      <c r="GNQ11" s="367"/>
      <c r="GNS11" s="367"/>
      <c r="GNU11" s="367"/>
      <c r="GNW11" s="367"/>
      <c r="GNY11" s="367"/>
      <c r="GOA11" s="367"/>
      <c r="GOC11" s="367"/>
      <c r="GOE11" s="367"/>
      <c r="GOG11" s="367"/>
      <c r="GOI11" s="367"/>
      <c r="GOK11" s="367"/>
      <c r="GOM11" s="367"/>
      <c r="GOO11" s="367"/>
      <c r="GOQ11" s="367"/>
      <c r="GOS11" s="367"/>
      <c r="GOU11" s="367"/>
      <c r="GOW11" s="367"/>
      <c r="GOY11" s="367"/>
      <c r="GPA11" s="367"/>
      <c r="GPC11" s="367"/>
      <c r="GPE11" s="367"/>
      <c r="GPG11" s="367"/>
      <c r="GPI11" s="367"/>
      <c r="GPK11" s="367"/>
      <c r="GPM11" s="367"/>
      <c r="GPO11" s="367"/>
      <c r="GPQ11" s="367"/>
      <c r="GPS11" s="367"/>
      <c r="GPU11" s="367"/>
      <c r="GPW11" s="367"/>
      <c r="GPY11" s="367"/>
      <c r="GQA11" s="367"/>
      <c r="GQC11" s="367"/>
      <c r="GQE11" s="367"/>
      <c r="GQG11" s="367"/>
      <c r="GQI11" s="367"/>
      <c r="GQK11" s="367"/>
      <c r="GQM11" s="367"/>
      <c r="GQO11" s="367"/>
      <c r="GQQ11" s="367"/>
      <c r="GQS11" s="367"/>
      <c r="GQU11" s="367"/>
      <c r="GQW11" s="367"/>
      <c r="GQY11" s="367"/>
      <c r="GRA11" s="367"/>
      <c r="GRC11" s="367"/>
      <c r="GRE11" s="367"/>
      <c r="GRG11" s="367"/>
      <c r="GRI11" s="367"/>
      <c r="GRK11" s="367"/>
      <c r="GRM11" s="367"/>
      <c r="GRO11" s="367"/>
      <c r="GRQ11" s="367"/>
      <c r="GRS11" s="367"/>
      <c r="GRU11" s="367"/>
      <c r="GRW11" s="367"/>
      <c r="GRY11" s="367"/>
      <c r="GSA11" s="367"/>
      <c r="GSC11" s="367"/>
      <c r="GSE11" s="367"/>
      <c r="GSG11" s="367"/>
      <c r="GSI11" s="367"/>
      <c r="GSK11" s="367"/>
      <c r="GSM11" s="367"/>
      <c r="GSO11" s="367"/>
      <c r="GSQ11" s="367"/>
      <c r="GSS11" s="367"/>
      <c r="GSU11" s="367"/>
      <c r="GSW11" s="367"/>
      <c r="GSY11" s="367"/>
      <c r="GTA11" s="367"/>
      <c r="GTC11" s="367"/>
      <c r="GTE11" s="367"/>
      <c r="GTG11" s="367"/>
      <c r="GTI11" s="367"/>
      <c r="GTK11" s="367"/>
      <c r="GTM11" s="367"/>
      <c r="GTO11" s="367"/>
      <c r="GTQ11" s="367"/>
      <c r="GTS11" s="367"/>
      <c r="GTU11" s="367"/>
      <c r="GTW11" s="367"/>
      <c r="GTY11" s="367"/>
      <c r="GUA11" s="367"/>
      <c r="GUC11" s="367"/>
      <c r="GUE11" s="367"/>
      <c r="GUG11" s="367"/>
      <c r="GUI11" s="367"/>
      <c r="GUK11" s="367"/>
      <c r="GUM11" s="367"/>
      <c r="GUO11" s="367"/>
      <c r="GUQ11" s="367"/>
      <c r="GUS11" s="367"/>
      <c r="GUU11" s="367"/>
      <c r="GUW11" s="367"/>
      <c r="GUY11" s="367"/>
      <c r="GVA11" s="367"/>
      <c r="GVC11" s="367"/>
      <c r="GVE11" s="367"/>
      <c r="GVG11" s="367"/>
      <c r="GVI11" s="367"/>
      <c r="GVK11" s="367"/>
      <c r="GVM11" s="367"/>
      <c r="GVO11" s="367"/>
      <c r="GVQ11" s="367"/>
      <c r="GVS11" s="367"/>
      <c r="GVU11" s="367"/>
      <c r="GVW11" s="367"/>
      <c r="GVY11" s="367"/>
      <c r="GWA11" s="367"/>
      <c r="GWC11" s="367"/>
      <c r="GWE11" s="367"/>
      <c r="GWG11" s="367"/>
      <c r="GWI11" s="367"/>
      <c r="GWK11" s="367"/>
      <c r="GWM11" s="367"/>
      <c r="GWO11" s="367"/>
      <c r="GWQ11" s="367"/>
      <c r="GWS11" s="367"/>
      <c r="GWU11" s="367"/>
      <c r="GWW11" s="367"/>
      <c r="GWY11" s="367"/>
      <c r="GXA11" s="367"/>
      <c r="GXC11" s="367"/>
      <c r="GXE11" s="367"/>
      <c r="GXG11" s="367"/>
      <c r="GXI11" s="367"/>
      <c r="GXK11" s="367"/>
      <c r="GXM11" s="367"/>
      <c r="GXO11" s="367"/>
      <c r="GXQ11" s="367"/>
      <c r="GXS11" s="367"/>
      <c r="GXU11" s="367"/>
      <c r="GXW11" s="367"/>
      <c r="GXY11" s="367"/>
      <c r="GYA11" s="367"/>
      <c r="GYC11" s="367"/>
      <c r="GYE11" s="367"/>
      <c r="GYG11" s="367"/>
      <c r="GYI11" s="367"/>
      <c r="GYK11" s="367"/>
      <c r="GYM11" s="367"/>
      <c r="GYO11" s="367"/>
      <c r="GYQ11" s="367"/>
      <c r="GYS11" s="367"/>
      <c r="GYU11" s="367"/>
      <c r="GYW11" s="367"/>
      <c r="GYY11" s="367"/>
      <c r="GZA11" s="367"/>
      <c r="GZC11" s="367"/>
      <c r="GZE11" s="367"/>
      <c r="GZG11" s="367"/>
      <c r="GZI11" s="367"/>
      <c r="GZK11" s="367"/>
      <c r="GZM11" s="367"/>
      <c r="GZO11" s="367"/>
      <c r="GZQ11" s="367"/>
      <c r="GZS11" s="367"/>
      <c r="GZU11" s="367"/>
      <c r="GZW11" s="367"/>
      <c r="GZY11" s="367"/>
      <c r="HAA11" s="367"/>
      <c r="HAC11" s="367"/>
      <c r="HAE11" s="367"/>
      <c r="HAG11" s="367"/>
      <c r="HAI11" s="367"/>
      <c r="HAK11" s="367"/>
      <c r="HAM11" s="367"/>
      <c r="HAO11" s="367"/>
      <c r="HAQ11" s="367"/>
      <c r="HAS11" s="367"/>
      <c r="HAU11" s="367"/>
      <c r="HAW11" s="367"/>
      <c r="HAY11" s="367"/>
      <c r="HBA11" s="367"/>
      <c r="HBC11" s="367"/>
      <c r="HBE11" s="367"/>
      <c r="HBG11" s="367"/>
      <c r="HBI11" s="367"/>
      <c r="HBK11" s="367"/>
      <c r="HBM11" s="367"/>
      <c r="HBO11" s="367"/>
      <c r="HBQ11" s="367"/>
      <c r="HBS11" s="367"/>
      <c r="HBU11" s="367"/>
      <c r="HBW11" s="367"/>
      <c r="HBY11" s="367"/>
      <c r="HCA11" s="367"/>
      <c r="HCC11" s="367"/>
      <c r="HCE11" s="367"/>
      <c r="HCG11" s="367"/>
      <c r="HCI11" s="367"/>
      <c r="HCK11" s="367"/>
      <c r="HCM11" s="367"/>
      <c r="HCO11" s="367"/>
      <c r="HCQ11" s="367"/>
      <c r="HCS11" s="367"/>
      <c r="HCU11" s="367"/>
      <c r="HCW11" s="367"/>
      <c r="HCY11" s="367"/>
      <c r="HDA11" s="367"/>
      <c r="HDC11" s="367"/>
      <c r="HDE11" s="367"/>
      <c r="HDG11" s="367"/>
      <c r="HDI11" s="367"/>
      <c r="HDK11" s="367"/>
      <c r="HDM11" s="367"/>
      <c r="HDO11" s="367"/>
      <c r="HDQ11" s="367"/>
      <c r="HDS11" s="367"/>
      <c r="HDU11" s="367"/>
      <c r="HDW11" s="367"/>
      <c r="HDY11" s="367"/>
      <c r="HEA11" s="367"/>
      <c r="HEC11" s="367"/>
      <c r="HEE11" s="367"/>
      <c r="HEG11" s="367"/>
      <c r="HEI11" s="367"/>
      <c r="HEK11" s="367"/>
      <c r="HEM11" s="367"/>
      <c r="HEO11" s="367"/>
      <c r="HEQ11" s="367"/>
      <c r="HES11" s="367"/>
      <c r="HEU11" s="367"/>
      <c r="HEW11" s="367"/>
      <c r="HEY11" s="367"/>
      <c r="HFA11" s="367"/>
      <c r="HFC11" s="367"/>
      <c r="HFE11" s="367"/>
      <c r="HFG11" s="367"/>
      <c r="HFI11" s="367"/>
      <c r="HFK11" s="367"/>
      <c r="HFM11" s="367"/>
      <c r="HFO11" s="367"/>
      <c r="HFQ11" s="367"/>
      <c r="HFS11" s="367"/>
      <c r="HFU11" s="367"/>
      <c r="HFW11" s="367"/>
      <c r="HFY11" s="367"/>
      <c r="HGA11" s="367"/>
      <c r="HGC11" s="367"/>
      <c r="HGE11" s="367"/>
      <c r="HGG11" s="367"/>
      <c r="HGI11" s="367"/>
      <c r="HGK11" s="367"/>
      <c r="HGM11" s="367"/>
      <c r="HGO11" s="367"/>
      <c r="HGQ11" s="367"/>
      <c r="HGS11" s="367"/>
      <c r="HGU11" s="367"/>
      <c r="HGW11" s="367"/>
      <c r="HGY11" s="367"/>
      <c r="HHA11" s="367"/>
      <c r="HHC11" s="367"/>
      <c r="HHE11" s="367"/>
      <c r="HHG11" s="367"/>
      <c r="HHI11" s="367"/>
      <c r="HHK11" s="367"/>
      <c r="HHM11" s="367"/>
      <c r="HHO11" s="367"/>
      <c r="HHQ11" s="367"/>
      <c r="HHS11" s="367"/>
      <c r="HHU11" s="367"/>
      <c r="HHW11" s="367"/>
      <c r="HHY11" s="367"/>
      <c r="HIA11" s="367"/>
      <c r="HIC11" s="367"/>
      <c r="HIE11" s="367"/>
      <c r="HIG11" s="367"/>
      <c r="HII11" s="367"/>
      <c r="HIK11" s="367"/>
      <c r="HIM11" s="367"/>
      <c r="HIO11" s="367"/>
      <c r="HIQ11" s="367"/>
      <c r="HIS11" s="367"/>
      <c r="HIU11" s="367"/>
      <c r="HIW11" s="367"/>
      <c r="HIY11" s="367"/>
      <c r="HJA11" s="367"/>
      <c r="HJC11" s="367"/>
      <c r="HJE11" s="367"/>
      <c r="HJG11" s="367"/>
      <c r="HJI11" s="367"/>
      <c r="HJK11" s="367"/>
      <c r="HJM11" s="367"/>
      <c r="HJO11" s="367"/>
      <c r="HJQ11" s="367"/>
      <c r="HJS11" s="367"/>
      <c r="HJU11" s="367"/>
      <c r="HJW11" s="367"/>
      <c r="HJY11" s="367"/>
      <c r="HKA11" s="367"/>
      <c r="HKC11" s="367"/>
      <c r="HKE11" s="367"/>
      <c r="HKG11" s="367"/>
      <c r="HKI11" s="367"/>
      <c r="HKK11" s="367"/>
      <c r="HKM11" s="367"/>
      <c r="HKO11" s="367"/>
      <c r="HKQ11" s="367"/>
      <c r="HKS11" s="367"/>
      <c r="HKU11" s="367"/>
      <c r="HKW11" s="367"/>
      <c r="HKY11" s="367"/>
      <c r="HLA11" s="367"/>
      <c r="HLC11" s="367"/>
      <c r="HLE11" s="367"/>
      <c r="HLG11" s="367"/>
      <c r="HLI11" s="367"/>
      <c r="HLK11" s="367"/>
      <c r="HLM11" s="367"/>
      <c r="HLO11" s="367"/>
      <c r="HLQ11" s="367"/>
      <c r="HLS11" s="367"/>
      <c r="HLU11" s="367"/>
      <c r="HLW11" s="367"/>
      <c r="HLY11" s="367"/>
      <c r="HMA11" s="367"/>
      <c r="HMC11" s="367"/>
      <c r="HME11" s="367"/>
      <c r="HMG11" s="367"/>
      <c r="HMI11" s="367"/>
      <c r="HMK11" s="367"/>
      <c r="HMM11" s="367"/>
      <c r="HMO11" s="367"/>
      <c r="HMQ11" s="367"/>
      <c r="HMS11" s="367"/>
      <c r="HMU11" s="367"/>
      <c r="HMW11" s="367"/>
      <c r="HMY11" s="367"/>
      <c r="HNA11" s="367"/>
      <c r="HNC11" s="367"/>
      <c r="HNE11" s="367"/>
      <c r="HNG11" s="367"/>
      <c r="HNI11" s="367"/>
      <c r="HNK11" s="367"/>
      <c r="HNM11" s="367"/>
      <c r="HNO11" s="367"/>
      <c r="HNQ11" s="367"/>
      <c r="HNS11" s="367"/>
      <c r="HNU11" s="367"/>
      <c r="HNW11" s="367"/>
      <c r="HNY11" s="367"/>
      <c r="HOA11" s="367"/>
      <c r="HOC11" s="367"/>
      <c r="HOE11" s="367"/>
      <c r="HOG11" s="367"/>
      <c r="HOI11" s="367"/>
      <c r="HOK11" s="367"/>
      <c r="HOM11" s="367"/>
      <c r="HOO11" s="367"/>
      <c r="HOQ11" s="367"/>
      <c r="HOS11" s="367"/>
      <c r="HOU11" s="367"/>
      <c r="HOW11" s="367"/>
      <c r="HOY11" s="367"/>
      <c r="HPA11" s="367"/>
      <c r="HPC11" s="367"/>
      <c r="HPE11" s="367"/>
      <c r="HPG11" s="367"/>
      <c r="HPI11" s="367"/>
      <c r="HPK11" s="367"/>
      <c r="HPM11" s="367"/>
      <c r="HPO11" s="367"/>
      <c r="HPQ11" s="367"/>
      <c r="HPS11" s="367"/>
      <c r="HPU11" s="367"/>
      <c r="HPW11" s="367"/>
      <c r="HPY11" s="367"/>
      <c r="HQA11" s="367"/>
      <c r="HQC11" s="367"/>
      <c r="HQE11" s="367"/>
      <c r="HQG11" s="367"/>
      <c r="HQI11" s="367"/>
      <c r="HQK11" s="367"/>
      <c r="HQM11" s="367"/>
      <c r="HQO11" s="367"/>
      <c r="HQQ11" s="367"/>
      <c r="HQS11" s="367"/>
      <c r="HQU11" s="367"/>
      <c r="HQW11" s="367"/>
      <c r="HQY11" s="367"/>
      <c r="HRA11" s="367"/>
      <c r="HRC11" s="367"/>
      <c r="HRE11" s="367"/>
      <c r="HRG11" s="367"/>
      <c r="HRI11" s="367"/>
      <c r="HRK11" s="367"/>
      <c r="HRM11" s="367"/>
      <c r="HRO11" s="367"/>
      <c r="HRQ11" s="367"/>
      <c r="HRS11" s="367"/>
      <c r="HRU11" s="367"/>
      <c r="HRW11" s="367"/>
      <c r="HRY11" s="367"/>
      <c r="HSA11" s="367"/>
      <c r="HSC11" s="367"/>
      <c r="HSE11" s="367"/>
      <c r="HSG11" s="367"/>
      <c r="HSI11" s="367"/>
      <c r="HSK11" s="367"/>
      <c r="HSM11" s="367"/>
      <c r="HSO11" s="367"/>
      <c r="HSQ11" s="367"/>
      <c r="HSS11" s="367"/>
      <c r="HSU11" s="367"/>
      <c r="HSW11" s="367"/>
      <c r="HSY11" s="367"/>
      <c r="HTA11" s="367"/>
      <c r="HTC11" s="367"/>
      <c r="HTE11" s="367"/>
      <c r="HTG11" s="367"/>
      <c r="HTI11" s="367"/>
      <c r="HTK11" s="367"/>
      <c r="HTM11" s="367"/>
      <c r="HTO11" s="367"/>
      <c r="HTQ11" s="367"/>
      <c r="HTS11" s="367"/>
      <c r="HTU11" s="367"/>
      <c r="HTW11" s="367"/>
      <c r="HTY11" s="367"/>
      <c r="HUA11" s="367"/>
      <c r="HUC11" s="367"/>
      <c r="HUE11" s="367"/>
      <c r="HUG11" s="367"/>
      <c r="HUI11" s="367"/>
      <c r="HUK11" s="367"/>
      <c r="HUM11" s="367"/>
      <c r="HUO11" s="367"/>
      <c r="HUQ11" s="367"/>
      <c r="HUS11" s="367"/>
      <c r="HUU11" s="367"/>
      <c r="HUW11" s="367"/>
      <c r="HUY11" s="367"/>
      <c r="HVA11" s="367"/>
      <c r="HVC11" s="367"/>
      <c r="HVE11" s="367"/>
      <c r="HVG11" s="367"/>
      <c r="HVI11" s="367"/>
      <c r="HVK11" s="367"/>
      <c r="HVM11" s="367"/>
      <c r="HVO11" s="367"/>
      <c r="HVQ11" s="367"/>
      <c r="HVS11" s="367"/>
      <c r="HVU11" s="367"/>
      <c r="HVW11" s="367"/>
      <c r="HVY11" s="367"/>
      <c r="HWA11" s="367"/>
      <c r="HWC11" s="367"/>
      <c r="HWE11" s="367"/>
      <c r="HWG11" s="367"/>
      <c r="HWI11" s="367"/>
      <c r="HWK11" s="367"/>
      <c r="HWM11" s="367"/>
      <c r="HWO11" s="367"/>
      <c r="HWQ11" s="367"/>
      <c r="HWS11" s="367"/>
      <c r="HWU11" s="367"/>
      <c r="HWW11" s="367"/>
      <c r="HWY11" s="367"/>
      <c r="HXA11" s="367"/>
      <c r="HXC11" s="367"/>
      <c r="HXE11" s="367"/>
      <c r="HXG11" s="367"/>
      <c r="HXI11" s="367"/>
      <c r="HXK11" s="367"/>
      <c r="HXM11" s="367"/>
      <c r="HXO11" s="367"/>
      <c r="HXQ11" s="367"/>
      <c r="HXS11" s="367"/>
      <c r="HXU11" s="367"/>
      <c r="HXW11" s="367"/>
      <c r="HXY11" s="367"/>
      <c r="HYA11" s="367"/>
      <c r="HYC11" s="367"/>
      <c r="HYE11" s="367"/>
      <c r="HYG11" s="367"/>
      <c r="HYI11" s="367"/>
      <c r="HYK11" s="367"/>
      <c r="HYM11" s="367"/>
      <c r="HYO11" s="367"/>
      <c r="HYQ11" s="367"/>
      <c r="HYS11" s="367"/>
      <c r="HYU11" s="367"/>
      <c r="HYW11" s="367"/>
      <c r="HYY11" s="367"/>
      <c r="HZA11" s="367"/>
      <c r="HZC11" s="367"/>
      <c r="HZE11" s="367"/>
      <c r="HZG11" s="367"/>
      <c r="HZI11" s="367"/>
      <c r="HZK11" s="367"/>
      <c r="HZM11" s="367"/>
      <c r="HZO11" s="367"/>
      <c r="HZQ11" s="367"/>
      <c r="HZS11" s="367"/>
      <c r="HZU11" s="367"/>
      <c r="HZW11" s="367"/>
      <c r="HZY11" s="367"/>
      <c r="IAA11" s="367"/>
      <c r="IAC11" s="367"/>
      <c r="IAE11" s="367"/>
      <c r="IAG11" s="367"/>
      <c r="IAI11" s="367"/>
      <c r="IAK11" s="367"/>
      <c r="IAM11" s="367"/>
      <c r="IAO11" s="367"/>
      <c r="IAQ11" s="367"/>
      <c r="IAS11" s="367"/>
      <c r="IAU11" s="367"/>
      <c r="IAW11" s="367"/>
      <c r="IAY11" s="367"/>
      <c r="IBA11" s="367"/>
      <c r="IBC11" s="367"/>
      <c r="IBE11" s="367"/>
      <c r="IBG11" s="367"/>
      <c r="IBI11" s="367"/>
      <c r="IBK11" s="367"/>
      <c r="IBM11" s="367"/>
      <c r="IBO11" s="367"/>
      <c r="IBQ11" s="367"/>
      <c r="IBS11" s="367"/>
      <c r="IBU11" s="367"/>
      <c r="IBW11" s="367"/>
      <c r="IBY11" s="367"/>
      <c r="ICA11" s="367"/>
      <c r="ICC11" s="367"/>
      <c r="ICE11" s="367"/>
      <c r="ICG11" s="367"/>
      <c r="ICI11" s="367"/>
      <c r="ICK11" s="367"/>
      <c r="ICM11" s="367"/>
      <c r="ICO11" s="367"/>
      <c r="ICQ11" s="367"/>
      <c r="ICS11" s="367"/>
      <c r="ICU11" s="367"/>
      <c r="ICW11" s="367"/>
      <c r="ICY11" s="367"/>
      <c r="IDA11" s="367"/>
      <c r="IDC11" s="367"/>
      <c r="IDE11" s="367"/>
      <c r="IDG11" s="367"/>
      <c r="IDI11" s="367"/>
      <c r="IDK11" s="367"/>
      <c r="IDM11" s="367"/>
      <c r="IDO11" s="367"/>
      <c r="IDQ11" s="367"/>
      <c r="IDS11" s="367"/>
      <c r="IDU11" s="367"/>
      <c r="IDW11" s="367"/>
      <c r="IDY11" s="367"/>
      <c r="IEA11" s="367"/>
      <c r="IEC11" s="367"/>
      <c r="IEE11" s="367"/>
      <c r="IEG11" s="367"/>
      <c r="IEI11" s="367"/>
      <c r="IEK11" s="367"/>
      <c r="IEM11" s="367"/>
      <c r="IEO11" s="367"/>
      <c r="IEQ11" s="367"/>
      <c r="IES11" s="367"/>
      <c r="IEU11" s="367"/>
      <c r="IEW11" s="367"/>
      <c r="IEY11" s="367"/>
      <c r="IFA11" s="367"/>
      <c r="IFC11" s="367"/>
      <c r="IFE11" s="367"/>
      <c r="IFG11" s="367"/>
      <c r="IFI11" s="367"/>
      <c r="IFK11" s="367"/>
      <c r="IFM11" s="367"/>
      <c r="IFO11" s="367"/>
      <c r="IFQ11" s="367"/>
      <c r="IFS11" s="367"/>
      <c r="IFU11" s="367"/>
      <c r="IFW11" s="367"/>
      <c r="IFY11" s="367"/>
      <c r="IGA11" s="367"/>
      <c r="IGC11" s="367"/>
      <c r="IGE11" s="367"/>
      <c r="IGG11" s="367"/>
      <c r="IGI11" s="367"/>
      <c r="IGK11" s="367"/>
      <c r="IGM11" s="367"/>
      <c r="IGO11" s="367"/>
      <c r="IGQ11" s="367"/>
      <c r="IGS11" s="367"/>
      <c r="IGU11" s="367"/>
      <c r="IGW11" s="367"/>
      <c r="IGY11" s="367"/>
      <c r="IHA11" s="367"/>
      <c r="IHC11" s="367"/>
      <c r="IHE11" s="367"/>
      <c r="IHG11" s="367"/>
      <c r="IHI11" s="367"/>
      <c r="IHK11" s="367"/>
      <c r="IHM11" s="367"/>
      <c r="IHO11" s="367"/>
      <c r="IHQ11" s="367"/>
      <c r="IHS11" s="367"/>
      <c r="IHU11" s="367"/>
      <c r="IHW11" s="367"/>
      <c r="IHY11" s="367"/>
      <c r="IIA11" s="367"/>
      <c r="IIC11" s="367"/>
      <c r="IIE11" s="367"/>
      <c r="IIG11" s="367"/>
      <c r="III11" s="367"/>
      <c r="IIK11" s="367"/>
      <c r="IIM11" s="367"/>
      <c r="IIO11" s="367"/>
      <c r="IIQ11" s="367"/>
      <c r="IIS11" s="367"/>
      <c r="IIU11" s="367"/>
      <c r="IIW11" s="367"/>
      <c r="IIY11" s="367"/>
      <c r="IJA11" s="367"/>
      <c r="IJC11" s="367"/>
      <c r="IJE11" s="367"/>
      <c r="IJG11" s="367"/>
      <c r="IJI11" s="367"/>
      <c r="IJK11" s="367"/>
      <c r="IJM11" s="367"/>
      <c r="IJO11" s="367"/>
      <c r="IJQ11" s="367"/>
      <c r="IJS11" s="367"/>
      <c r="IJU11" s="367"/>
      <c r="IJW11" s="367"/>
      <c r="IJY11" s="367"/>
      <c r="IKA11" s="367"/>
      <c r="IKC11" s="367"/>
      <c r="IKE11" s="367"/>
      <c r="IKG11" s="367"/>
      <c r="IKI11" s="367"/>
      <c r="IKK11" s="367"/>
      <c r="IKM11" s="367"/>
      <c r="IKO11" s="367"/>
      <c r="IKQ11" s="367"/>
      <c r="IKS11" s="367"/>
      <c r="IKU11" s="367"/>
      <c r="IKW11" s="367"/>
      <c r="IKY11" s="367"/>
      <c r="ILA11" s="367"/>
      <c r="ILC11" s="367"/>
      <c r="ILE11" s="367"/>
      <c r="ILG11" s="367"/>
      <c r="ILI11" s="367"/>
      <c r="ILK11" s="367"/>
      <c r="ILM11" s="367"/>
      <c r="ILO11" s="367"/>
      <c r="ILQ11" s="367"/>
      <c r="ILS11" s="367"/>
      <c r="ILU11" s="367"/>
      <c r="ILW11" s="367"/>
      <c r="ILY11" s="367"/>
      <c r="IMA11" s="367"/>
      <c r="IMC11" s="367"/>
      <c r="IME11" s="367"/>
      <c r="IMG11" s="367"/>
      <c r="IMI11" s="367"/>
      <c r="IMK11" s="367"/>
      <c r="IMM11" s="367"/>
      <c r="IMO11" s="367"/>
      <c r="IMQ11" s="367"/>
      <c r="IMS11" s="367"/>
      <c r="IMU11" s="367"/>
      <c r="IMW11" s="367"/>
      <c r="IMY11" s="367"/>
      <c r="INA11" s="367"/>
      <c r="INC11" s="367"/>
      <c r="INE11" s="367"/>
      <c r="ING11" s="367"/>
      <c r="INI11" s="367"/>
      <c r="INK11" s="367"/>
      <c r="INM11" s="367"/>
      <c r="INO11" s="367"/>
      <c r="INQ11" s="367"/>
      <c r="INS11" s="367"/>
      <c r="INU11" s="367"/>
      <c r="INW11" s="367"/>
      <c r="INY11" s="367"/>
      <c r="IOA11" s="367"/>
      <c r="IOC11" s="367"/>
      <c r="IOE11" s="367"/>
      <c r="IOG11" s="367"/>
      <c r="IOI11" s="367"/>
      <c r="IOK11" s="367"/>
      <c r="IOM11" s="367"/>
      <c r="IOO11" s="367"/>
      <c r="IOQ11" s="367"/>
      <c r="IOS11" s="367"/>
      <c r="IOU11" s="367"/>
      <c r="IOW11" s="367"/>
      <c r="IOY11" s="367"/>
      <c r="IPA11" s="367"/>
      <c r="IPC11" s="367"/>
      <c r="IPE11" s="367"/>
      <c r="IPG11" s="367"/>
      <c r="IPI11" s="367"/>
      <c r="IPK11" s="367"/>
      <c r="IPM11" s="367"/>
      <c r="IPO11" s="367"/>
      <c r="IPQ11" s="367"/>
      <c r="IPS11" s="367"/>
      <c r="IPU11" s="367"/>
      <c r="IPW11" s="367"/>
      <c r="IPY11" s="367"/>
      <c r="IQA11" s="367"/>
      <c r="IQC11" s="367"/>
      <c r="IQE11" s="367"/>
      <c r="IQG11" s="367"/>
      <c r="IQI11" s="367"/>
      <c r="IQK11" s="367"/>
      <c r="IQM11" s="367"/>
      <c r="IQO11" s="367"/>
      <c r="IQQ11" s="367"/>
      <c r="IQS11" s="367"/>
      <c r="IQU11" s="367"/>
      <c r="IQW11" s="367"/>
      <c r="IQY11" s="367"/>
      <c r="IRA11" s="367"/>
      <c r="IRC11" s="367"/>
      <c r="IRE11" s="367"/>
      <c r="IRG11" s="367"/>
      <c r="IRI11" s="367"/>
      <c r="IRK11" s="367"/>
      <c r="IRM11" s="367"/>
      <c r="IRO11" s="367"/>
      <c r="IRQ11" s="367"/>
      <c r="IRS11" s="367"/>
      <c r="IRU11" s="367"/>
      <c r="IRW11" s="367"/>
      <c r="IRY11" s="367"/>
      <c r="ISA11" s="367"/>
      <c r="ISC11" s="367"/>
      <c r="ISE11" s="367"/>
      <c r="ISG11" s="367"/>
      <c r="ISI11" s="367"/>
      <c r="ISK11" s="367"/>
      <c r="ISM11" s="367"/>
      <c r="ISO11" s="367"/>
      <c r="ISQ11" s="367"/>
      <c r="ISS11" s="367"/>
      <c r="ISU11" s="367"/>
      <c r="ISW11" s="367"/>
      <c r="ISY11" s="367"/>
      <c r="ITA11" s="367"/>
      <c r="ITC11" s="367"/>
      <c r="ITE11" s="367"/>
      <c r="ITG11" s="367"/>
      <c r="ITI11" s="367"/>
      <c r="ITK11" s="367"/>
      <c r="ITM11" s="367"/>
      <c r="ITO11" s="367"/>
      <c r="ITQ11" s="367"/>
      <c r="ITS11" s="367"/>
      <c r="ITU11" s="367"/>
      <c r="ITW11" s="367"/>
      <c r="ITY11" s="367"/>
      <c r="IUA11" s="367"/>
      <c r="IUC11" s="367"/>
      <c r="IUE11" s="367"/>
      <c r="IUG11" s="367"/>
      <c r="IUI11" s="367"/>
      <c r="IUK11" s="367"/>
      <c r="IUM11" s="367"/>
      <c r="IUO11" s="367"/>
      <c r="IUQ11" s="367"/>
      <c r="IUS11" s="367"/>
      <c r="IUU11" s="367"/>
      <c r="IUW11" s="367"/>
      <c r="IUY11" s="367"/>
      <c r="IVA11" s="367"/>
      <c r="IVC11" s="367"/>
      <c r="IVE11" s="367"/>
      <c r="IVG11" s="367"/>
      <c r="IVI11" s="367"/>
      <c r="IVK11" s="367"/>
      <c r="IVM11" s="367"/>
      <c r="IVO11" s="367"/>
      <c r="IVQ11" s="367"/>
      <c r="IVS11" s="367"/>
      <c r="IVU11" s="367"/>
      <c r="IVW11" s="367"/>
      <c r="IVY11" s="367"/>
      <c r="IWA11" s="367"/>
      <c r="IWC11" s="367"/>
      <c r="IWE11" s="367"/>
      <c r="IWG11" s="367"/>
      <c r="IWI11" s="367"/>
      <c r="IWK11" s="367"/>
      <c r="IWM11" s="367"/>
      <c r="IWO11" s="367"/>
      <c r="IWQ11" s="367"/>
      <c r="IWS11" s="367"/>
      <c r="IWU11" s="367"/>
      <c r="IWW11" s="367"/>
      <c r="IWY11" s="367"/>
      <c r="IXA11" s="367"/>
      <c r="IXC11" s="367"/>
      <c r="IXE11" s="367"/>
      <c r="IXG11" s="367"/>
      <c r="IXI11" s="367"/>
      <c r="IXK11" s="367"/>
      <c r="IXM11" s="367"/>
      <c r="IXO11" s="367"/>
      <c r="IXQ11" s="367"/>
      <c r="IXS11" s="367"/>
      <c r="IXU11" s="367"/>
      <c r="IXW11" s="367"/>
      <c r="IXY11" s="367"/>
      <c r="IYA11" s="367"/>
      <c r="IYC11" s="367"/>
      <c r="IYE11" s="367"/>
      <c r="IYG11" s="367"/>
      <c r="IYI11" s="367"/>
      <c r="IYK11" s="367"/>
      <c r="IYM11" s="367"/>
      <c r="IYO11" s="367"/>
      <c r="IYQ11" s="367"/>
      <c r="IYS11" s="367"/>
      <c r="IYU11" s="367"/>
      <c r="IYW11" s="367"/>
      <c r="IYY11" s="367"/>
      <c r="IZA11" s="367"/>
      <c r="IZC11" s="367"/>
      <c r="IZE11" s="367"/>
      <c r="IZG11" s="367"/>
      <c r="IZI11" s="367"/>
      <c r="IZK11" s="367"/>
      <c r="IZM11" s="367"/>
      <c r="IZO11" s="367"/>
      <c r="IZQ11" s="367"/>
      <c r="IZS11" s="367"/>
      <c r="IZU11" s="367"/>
      <c r="IZW11" s="367"/>
      <c r="IZY11" s="367"/>
      <c r="JAA11" s="367"/>
      <c r="JAC11" s="367"/>
      <c r="JAE11" s="367"/>
      <c r="JAG11" s="367"/>
      <c r="JAI11" s="367"/>
      <c r="JAK11" s="367"/>
      <c r="JAM11" s="367"/>
      <c r="JAO11" s="367"/>
      <c r="JAQ11" s="367"/>
      <c r="JAS11" s="367"/>
      <c r="JAU11" s="367"/>
      <c r="JAW11" s="367"/>
      <c r="JAY11" s="367"/>
      <c r="JBA11" s="367"/>
      <c r="JBC11" s="367"/>
      <c r="JBE11" s="367"/>
      <c r="JBG11" s="367"/>
      <c r="JBI11" s="367"/>
      <c r="JBK11" s="367"/>
      <c r="JBM11" s="367"/>
      <c r="JBO11" s="367"/>
      <c r="JBQ11" s="367"/>
      <c r="JBS11" s="367"/>
      <c r="JBU11" s="367"/>
      <c r="JBW11" s="367"/>
      <c r="JBY11" s="367"/>
      <c r="JCA11" s="367"/>
      <c r="JCC11" s="367"/>
      <c r="JCE11" s="367"/>
      <c r="JCG11" s="367"/>
      <c r="JCI11" s="367"/>
      <c r="JCK11" s="367"/>
      <c r="JCM11" s="367"/>
      <c r="JCO11" s="367"/>
      <c r="JCQ11" s="367"/>
      <c r="JCS11" s="367"/>
      <c r="JCU11" s="367"/>
      <c r="JCW11" s="367"/>
      <c r="JCY11" s="367"/>
      <c r="JDA11" s="367"/>
      <c r="JDC11" s="367"/>
      <c r="JDE11" s="367"/>
      <c r="JDG11" s="367"/>
      <c r="JDI11" s="367"/>
      <c r="JDK11" s="367"/>
      <c r="JDM11" s="367"/>
      <c r="JDO11" s="367"/>
      <c r="JDQ11" s="367"/>
      <c r="JDS11" s="367"/>
      <c r="JDU11" s="367"/>
      <c r="JDW11" s="367"/>
      <c r="JDY11" s="367"/>
      <c r="JEA11" s="367"/>
      <c r="JEC11" s="367"/>
      <c r="JEE11" s="367"/>
      <c r="JEG11" s="367"/>
      <c r="JEI11" s="367"/>
      <c r="JEK11" s="367"/>
      <c r="JEM11" s="367"/>
      <c r="JEO11" s="367"/>
      <c r="JEQ11" s="367"/>
      <c r="JES11" s="367"/>
      <c r="JEU11" s="367"/>
      <c r="JEW11" s="367"/>
      <c r="JEY11" s="367"/>
      <c r="JFA11" s="367"/>
      <c r="JFC11" s="367"/>
      <c r="JFE11" s="367"/>
      <c r="JFG11" s="367"/>
      <c r="JFI11" s="367"/>
      <c r="JFK11" s="367"/>
      <c r="JFM11" s="367"/>
      <c r="JFO11" s="367"/>
      <c r="JFQ11" s="367"/>
      <c r="JFS11" s="367"/>
      <c r="JFU11" s="367"/>
      <c r="JFW11" s="367"/>
      <c r="JFY11" s="367"/>
      <c r="JGA11" s="367"/>
      <c r="JGC11" s="367"/>
      <c r="JGE11" s="367"/>
      <c r="JGG11" s="367"/>
      <c r="JGI11" s="367"/>
      <c r="JGK11" s="367"/>
      <c r="JGM11" s="367"/>
      <c r="JGO11" s="367"/>
      <c r="JGQ11" s="367"/>
      <c r="JGS11" s="367"/>
      <c r="JGU11" s="367"/>
      <c r="JGW11" s="367"/>
      <c r="JGY11" s="367"/>
      <c r="JHA11" s="367"/>
      <c r="JHC11" s="367"/>
      <c r="JHE11" s="367"/>
      <c r="JHG11" s="367"/>
      <c r="JHI11" s="367"/>
      <c r="JHK11" s="367"/>
      <c r="JHM11" s="367"/>
      <c r="JHO11" s="367"/>
      <c r="JHQ11" s="367"/>
      <c r="JHS11" s="367"/>
      <c r="JHU11" s="367"/>
      <c r="JHW11" s="367"/>
      <c r="JHY11" s="367"/>
      <c r="JIA11" s="367"/>
      <c r="JIC11" s="367"/>
      <c r="JIE11" s="367"/>
      <c r="JIG11" s="367"/>
      <c r="JII11" s="367"/>
      <c r="JIK11" s="367"/>
      <c r="JIM11" s="367"/>
      <c r="JIO11" s="367"/>
      <c r="JIQ11" s="367"/>
      <c r="JIS11" s="367"/>
      <c r="JIU11" s="367"/>
      <c r="JIW11" s="367"/>
      <c r="JIY11" s="367"/>
      <c r="JJA11" s="367"/>
      <c r="JJC11" s="367"/>
      <c r="JJE11" s="367"/>
      <c r="JJG11" s="367"/>
      <c r="JJI11" s="367"/>
      <c r="JJK11" s="367"/>
      <c r="JJM11" s="367"/>
      <c r="JJO11" s="367"/>
      <c r="JJQ11" s="367"/>
      <c r="JJS11" s="367"/>
      <c r="JJU11" s="367"/>
      <c r="JJW11" s="367"/>
      <c r="JJY11" s="367"/>
      <c r="JKA11" s="367"/>
      <c r="JKC11" s="367"/>
      <c r="JKE11" s="367"/>
      <c r="JKG11" s="367"/>
      <c r="JKI11" s="367"/>
      <c r="JKK11" s="367"/>
      <c r="JKM11" s="367"/>
      <c r="JKO11" s="367"/>
      <c r="JKQ11" s="367"/>
      <c r="JKS11" s="367"/>
      <c r="JKU11" s="367"/>
      <c r="JKW11" s="367"/>
      <c r="JKY11" s="367"/>
      <c r="JLA11" s="367"/>
      <c r="JLC11" s="367"/>
      <c r="JLE11" s="367"/>
      <c r="JLG11" s="367"/>
      <c r="JLI11" s="367"/>
      <c r="JLK11" s="367"/>
      <c r="JLM11" s="367"/>
      <c r="JLO11" s="367"/>
      <c r="JLQ11" s="367"/>
      <c r="JLS11" s="367"/>
      <c r="JLU11" s="367"/>
      <c r="JLW11" s="367"/>
      <c r="JLY11" s="367"/>
      <c r="JMA11" s="367"/>
      <c r="JMC11" s="367"/>
      <c r="JME11" s="367"/>
      <c r="JMG11" s="367"/>
      <c r="JMI11" s="367"/>
      <c r="JMK11" s="367"/>
      <c r="JMM11" s="367"/>
      <c r="JMO11" s="367"/>
      <c r="JMQ11" s="367"/>
      <c r="JMS11" s="367"/>
      <c r="JMU11" s="367"/>
      <c r="JMW11" s="367"/>
      <c r="JMY11" s="367"/>
      <c r="JNA11" s="367"/>
      <c r="JNC11" s="367"/>
      <c r="JNE11" s="367"/>
      <c r="JNG11" s="367"/>
      <c r="JNI11" s="367"/>
      <c r="JNK11" s="367"/>
      <c r="JNM11" s="367"/>
      <c r="JNO11" s="367"/>
      <c r="JNQ11" s="367"/>
      <c r="JNS11" s="367"/>
      <c r="JNU11" s="367"/>
      <c r="JNW11" s="367"/>
      <c r="JNY11" s="367"/>
      <c r="JOA11" s="367"/>
      <c r="JOC11" s="367"/>
      <c r="JOE11" s="367"/>
      <c r="JOG11" s="367"/>
      <c r="JOI11" s="367"/>
      <c r="JOK11" s="367"/>
      <c r="JOM11" s="367"/>
      <c r="JOO11" s="367"/>
      <c r="JOQ11" s="367"/>
      <c r="JOS11" s="367"/>
      <c r="JOU11" s="367"/>
      <c r="JOW11" s="367"/>
      <c r="JOY11" s="367"/>
      <c r="JPA11" s="367"/>
      <c r="JPC11" s="367"/>
      <c r="JPE11" s="367"/>
      <c r="JPG11" s="367"/>
      <c r="JPI11" s="367"/>
      <c r="JPK11" s="367"/>
      <c r="JPM11" s="367"/>
      <c r="JPO11" s="367"/>
      <c r="JPQ11" s="367"/>
      <c r="JPS11" s="367"/>
      <c r="JPU11" s="367"/>
      <c r="JPW11" s="367"/>
      <c r="JPY11" s="367"/>
      <c r="JQA11" s="367"/>
      <c r="JQC11" s="367"/>
      <c r="JQE11" s="367"/>
      <c r="JQG11" s="367"/>
      <c r="JQI11" s="367"/>
      <c r="JQK11" s="367"/>
      <c r="JQM11" s="367"/>
      <c r="JQO11" s="367"/>
      <c r="JQQ11" s="367"/>
      <c r="JQS11" s="367"/>
      <c r="JQU11" s="367"/>
      <c r="JQW11" s="367"/>
      <c r="JQY11" s="367"/>
      <c r="JRA11" s="367"/>
      <c r="JRC11" s="367"/>
      <c r="JRE11" s="367"/>
      <c r="JRG11" s="367"/>
      <c r="JRI11" s="367"/>
      <c r="JRK11" s="367"/>
      <c r="JRM11" s="367"/>
      <c r="JRO11" s="367"/>
      <c r="JRQ11" s="367"/>
      <c r="JRS11" s="367"/>
      <c r="JRU11" s="367"/>
      <c r="JRW11" s="367"/>
      <c r="JRY11" s="367"/>
      <c r="JSA11" s="367"/>
      <c r="JSC11" s="367"/>
      <c r="JSE11" s="367"/>
      <c r="JSG11" s="367"/>
      <c r="JSI11" s="367"/>
      <c r="JSK11" s="367"/>
      <c r="JSM11" s="367"/>
      <c r="JSO11" s="367"/>
      <c r="JSQ11" s="367"/>
      <c r="JSS11" s="367"/>
      <c r="JSU11" s="367"/>
      <c r="JSW11" s="367"/>
      <c r="JSY11" s="367"/>
      <c r="JTA11" s="367"/>
      <c r="JTC11" s="367"/>
      <c r="JTE11" s="367"/>
      <c r="JTG11" s="367"/>
      <c r="JTI11" s="367"/>
      <c r="JTK11" s="367"/>
      <c r="JTM11" s="367"/>
      <c r="JTO11" s="367"/>
      <c r="JTQ11" s="367"/>
      <c r="JTS11" s="367"/>
      <c r="JTU11" s="367"/>
      <c r="JTW11" s="367"/>
      <c r="JTY11" s="367"/>
      <c r="JUA11" s="367"/>
      <c r="JUC11" s="367"/>
      <c r="JUE11" s="367"/>
      <c r="JUG11" s="367"/>
      <c r="JUI11" s="367"/>
      <c r="JUK11" s="367"/>
      <c r="JUM11" s="367"/>
      <c r="JUO11" s="367"/>
      <c r="JUQ11" s="367"/>
      <c r="JUS11" s="367"/>
      <c r="JUU11" s="367"/>
      <c r="JUW11" s="367"/>
      <c r="JUY11" s="367"/>
      <c r="JVA11" s="367"/>
      <c r="JVC11" s="367"/>
      <c r="JVE11" s="367"/>
      <c r="JVG11" s="367"/>
      <c r="JVI11" s="367"/>
      <c r="JVK11" s="367"/>
      <c r="JVM11" s="367"/>
      <c r="JVO11" s="367"/>
      <c r="JVQ11" s="367"/>
      <c r="JVS11" s="367"/>
      <c r="JVU11" s="367"/>
      <c r="JVW11" s="367"/>
      <c r="JVY11" s="367"/>
      <c r="JWA11" s="367"/>
      <c r="JWC11" s="367"/>
      <c r="JWE11" s="367"/>
      <c r="JWG11" s="367"/>
      <c r="JWI11" s="367"/>
      <c r="JWK11" s="367"/>
      <c r="JWM11" s="367"/>
      <c r="JWO11" s="367"/>
      <c r="JWQ11" s="367"/>
      <c r="JWS11" s="367"/>
      <c r="JWU11" s="367"/>
      <c r="JWW11" s="367"/>
      <c r="JWY11" s="367"/>
      <c r="JXA11" s="367"/>
      <c r="JXC11" s="367"/>
      <c r="JXE11" s="367"/>
      <c r="JXG11" s="367"/>
      <c r="JXI11" s="367"/>
      <c r="JXK11" s="367"/>
      <c r="JXM11" s="367"/>
      <c r="JXO11" s="367"/>
      <c r="JXQ11" s="367"/>
      <c r="JXS11" s="367"/>
      <c r="JXU11" s="367"/>
      <c r="JXW11" s="367"/>
      <c r="JXY11" s="367"/>
      <c r="JYA11" s="367"/>
      <c r="JYC11" s="367"/>
      <c r="JYE11" s="367"/>
      <c r="JYG11" s="367"/>
      <c r="JYI11" s="367"/>
      <c r="JYK11" s="367"/>
      <c r="JYM11" s="367"/>
      <c r="JYO11" s="367"/>
      <c r="JYQ11" s="367"/>
      <c r="JYS11" s="367"/>
      <c r="JYU11" s="367"/>
      <c r="JYW11" s="367"/>
      <c r="JYY11" s="367"/>
      <c r="JZA11" s="367"/>
      <c r="JZC11" s="367"/>
      <c r="JZE11" s="367"/>
      <c r="JZG11" s="367"/>
      <c r="JZI11" s="367"/>
      <c r="JZK11" s="367"/>
      <c r="JZM11" s="367"/>
      <c r="JZO11" s="367"/>
      <c r="JZQ11" s="367"/>
      <c r="JZS11" s="367"/>
      <c r="JZU11" s="367"/>
      <c r="JZW11" s="367"/>
      <c r="JZY11" s="367"/>
      <c r="KAA11" s="367"/>
      <c r="KAC11" s="367"/>
      <c r="KAE11" s="367"/>
      <c r="KAG11" s="367"/>
      <c r="KAI11" s="367"/>
      <c r="KAK11" s="367"/>
      <c r="KAM11" s="367"/>
      <c r="KAO11" s="367"/>
      <c r="KAQ11" s="367"/>
      <c r="KAS11" s="367"/>
      <c r="KAU11" s="367"/>
      <c r="KAW11" s="367"/>
      <c r="KAY11" s="367"/>
      <c r="KBA11" s="367"/>
      <c r="KBC11" s="367"/>
      <c r="KBE11" s="367"/>
      <c r="KBG11" s="367"/>
      <c r="KBI11" s="367"/>
      <c r="KBK11" s="367"/>
      <c r="KBM11" s="367"/>
      <c r="KBO11" s="367"/>
      <c r="KBQ11" s="367"/>
      <c r="KBS11" s="367"/>
      <c r="KBU11" s="367"/>
      <c r="KBW11" s="367"/>
      <c r="KBY11" s="367"/>
      <c r="KCA11" s="367"/>
      <c r="KCC11" s="367"/>
      <c r="KCE11" s="367"/>
      <c r="KCG11" s="367"/>
      <c r="KCI11" s="367"/>
      <c r="KCK11" s="367"/>
      <c r="KCM11" s="367"/>
      <c r="KCO11" s="367"/>
      <c r="KCQ11" s="367"/>
      <c r="KCS11" s="367"/>
      <c r="KCU11" s="367"/>
      <c r="KCW11" s="367"/>
      <c r="KCY11" s="367"/>
      <c r="KDA11" s="367"/>
      <c r="KDC11" s="367"/>
      <c r="KDE11" s="367"/>
      <c r="KDG11" s="367"/>
      <c r="KDI11" s="367"/>
      <c r="KDK11" s="367"/>
      <c r="KDM11" s="367"/>
      <c r="KDO11" s="367"/>
      <c r="KDQ11" s="367"/>
      <c r="KDS11" s="367"/>
      <c r="KDU11" s="367"/>
      <c r="KDW11" s="367"/>
      <c r="KDY11" s="367"/>
      <c r="KEA11" s="367"/>
      <c r="KEC11" s="367"/>
      <c r="KEE11" s="367"/>
      <c r="KEG11" s="367"/>
      <c r="KEI11" s="367"/>
      <c r="KEK11" s="367"/>
      <c r="KEM11" s="367"/>
      <c r="KEO11" s="367"/>
      <c r="KEQ11" s="367"/>
      <c r="KES11" s="367"/>
      <c r="KEU11" s="367"/>
      <c r="KEW11" s="367"/>
      <c r="KEY11" s="367"/>
      <c r="KFA11" s="367"/>
      <c r="KFC11" s="367"/>
      <c r="KFE11" s="367"/>
      <c r="KFG11" s="367"/>
      <c r="KFI11" s="367"/>
      <c r="KFK11" s="367"/>
      <c r="KFM11" s="367"/>
      <c r="KFO11" s="367"/>
      <c r="KFQ11" s="367"/>
      <c r="KFS11" s="367"/>
      <c r="KFU11" s="367"/>
      <c r="KFW11" s="367"/>
      <c r="KFY11" s="367"/>
      <c r="KGA11" s="367"/>
      <c r="KGC11" s="367"/>
      <c r="KGE11" s="367"/>
      <c r="KGG11" s="367"/>
      <c r="KGI11" s="367"/>
      <c r="KGK11" s="367"/>
      <c r="KGM11" s="367"/>
      <c r="KGO11" s="367"/>
      <c r="KGQ11" s="367"/>
      <c r="KGS11" s="367"/>
      <c r="KGU11" s="367"/>
      <c r="KGW11" s="367"/>
      <c r="KGY11" s="367"/>
      <c r="KHA11" s="367"/>
      <c r="KHC11" s="367"/>
      <c r="KHE11" s="367"/>
      <c r="KHG11" s="367"/>
      <c r="KHI11" s="367"/>
      <c r="KHK11" s="367"/>
      <c r="KHM11" s="367"/>
      <c r="KHO11" s="367"/>
      <c r="KHQ11" s="367"/>
      <c r="KHS11" s="367"/>
      <c r="KHU11" s="367"/>
      <c r="KHW11" s="367"/>
      <c r="KHY11" s="367"/>
      <c r="KIA11" s="367"/>
      <c r="KIC11" s="367"/>
      <c r="KIE11" s="367"/>
      <c r="KIG11" s="367"/>
      <c r="KII11" s="367"/>
      <c r="KIK11" s="367"/>
      <c r="KIM11" s="367"/>
      <c r="KIO11" s="367"/>
      <c r="KIQ11" s="367"/>
      <c r="KIS11" s="367"/>
      <c r="KIU11" s="367"/>
      <c r="KIW11" s="367"/>
      <c r="KIY11" s="367"/>
      <c r="KJA11" s="367"/>
      <c r="KJC11" s="367"/>
      <c r="KJE11" s="367"/>
      <c r="KJG11" s="367"/>
      <c r="KJI11" s="367"/>
      <c r="KJK11" s="367"/>
      <c r="KJM11" s="367"/>
      <c r="KJO11" s="367"/>
      <c r="KJQ11" s="367"/>
      <c r="KJS11" s="367"/>
      <c r="KJU11" s="367"/>
      <c r="KJW11" s="367"/>
      <c r="KJY11" s="367"/>
      <c r="KKA11" s="367"/>
      <c r="KKC11" s="367"/>
      <c r="KKE11" s="367"/>
      <c r="KKG11" s="367"/>
      <c r="KKI11" s="367"/>
      <c r="KKK11" s="367"/>
      <c r="KKM11" s="367"/>
      <c r="KKO11" s="367"/>
      <c r="KKQ11" s="367"/>
      <c r="KKS11" s="367"/>
      <c r="KKU11" s="367"/>
      <c r="KKW11" s="367"/>
      <c r="KKY11" s="367"/>
      <c r="KLA11" s="367"/>
      <c r="KLC11" s="367"/>
      <c r="KLE11" s="367"/>
      <c r="KLG11" s="367"/>
      <c r="KLI11" s="367"/>
      <c r="KLK11" s="367"/>
      <c r="KLM11" s="367"/>
      <c r="KLO11" s="367"/>
      <c r="KLQ11" s="367"/>
      <c r="KLS11" s="367"/>
      <c r="KLU11" s="367"/>
      <c r="KLW11" s="367"/>
      <c r="KLY11" s="367"/>
      <c r="KMA11" s="367"/>
      <c r="KMC11" s="367"/>
      <c r="KME11" s="367"/>
      <c r="KMG11" s="367"/>
      <c r="KMI11" s="367"/>
      <c r="KMK11" s="367"/>
      <c r="KMM11" s="367"/>
      <c r="KMO11" s="367"/>
      <c r="KMQ11" s="367"/>
      <c r="KMS11" s="367"/>
      <c r="KMU11" s="367"/>
      <c r="KMW11" s="367"/>
      <c r="KMY11" s="367"/>
      <c r="KNA11" s="367"/>
      <c r="KNC11" s="367"/>
      <c r="KNE11" s="367"/>
      <c r="KNG11" s="367"/>
      <c r="KNI11" s="367"/>
      <c r="KNK11" s="367"/>
      <c r="KNM11" s="367"/>
      <c r="KNO11" s="367"/>
      <c r="KNQ11" s="367"/>
      <c r="KNS11" s="367"/>
      <c r="KNU11" s="367"/>
      <c r="KNW11" s="367"/>
      <c r="KNY11" s="367"/>
      <c r="KOA11" s="367"/>
      <c r="KOC11" s="367"/>
      <c r="KOE11" s="367"/>
      <c r="KOG11" s="367"/>
      <c r="KOI11" s="367"/>
      <c r="KOK11" s="367"/>
      <c r="KOM11" s="367"/>
      <c r="KOO11" s="367"/>
      <c r="KOQ11" s="367"/>
      <c r="KOS11" s="367"/>
      <c r="KOU11" s="367"/>
      <c r="KOW11" s="367"/>
      <c r="KOY11" s="367"/>
      <c r="KPA11" s="367"/>
      <c r="KPC11" s="367"/>
      <c r="KPE11" s="367"/>
      <c r="KPG11" s="367"/>
      <c r="KPI11" s="367"/>
      <c r="KPK11" s="367"/>
      <c r="KPM11" s="367"/>
      <c r="KPO11" s="367"/>
      <c r="KPQ11" s="367"/>
      <c r="KPS11" s="367"/>
      <c r="KPU11" s="367"/>
      <c r="KPW11" s="367"/>
      <c r="KPY11" s="367"/>
      <c r="KQA11" s="367"/>
      <c r="KQC11" s="367"/>
      <c r="KQE11" s="367"/>
      <c r="KQG11" s="367"/>
      <c r="KQI11" s="367"/>
      <c r="KQK11" s="367"/>
      <c r="KQM11" s="367"/>
      <c r="KQO11" s="367"/>
      <c r="KQQ11" s="367"/>
      <c r="KQS11" s="367"/>
      <c r="KQU11" s="367"/>
      <c r="KQW11" s="367"/>
      <c r="KQY11" s="367"/>
      <c r="KRA11" s="367"/>
      <c r="KRC11" s="367"/>
      <c r="KRE11" s="367"/>
      <c r="KRG11" s="367"/>
      <c r="KRI11" s="367"/>
      <c r="KRK11" s="367"/>
      <c r="KRM11" s="367"/>
      <c r="KRO11" s="367"/>
      <c r="KRQ11" s="367"/>
      <c r="KRS11" s="367"/>
      <c r="KRU11" s="367"/>
      <c r="KRW11" s="367"/>
      <c r="KRY11" s="367"/>
      <c r="KSA11" s="367"/>
      <c r="KSC11" s="367"/>
      <c r="KSE11" s="367"/>
      <c r="KSG11" s="367"/>
      <c r="KSI11" s="367"/>
      <c r="KSK11" s="367"/>
      <c r="KSM11" s="367"/>
      <c r="KSO11" s="367"/>
      <c r="KSQ11" s="367"/>
      <c r="KSS11" s="367"/>
      <c r="KSU11" s="367"/>
      <c r="KSW11" s="367"/>
      <c r="KSY11" s="367"/>
      <c r="KTA11" s="367"/>
      <c r="KTC11" s="367"/>
      <c r="KTE11" s="367"/>
      <c r="KTG11" s="367"/>
      <c r="KTI11" s="367"/>
      <c r="KTK11" s="367"/>
      <c r="KTM11" s="367"/>
      <c r="KTO11" s="367"/>
      <c r="KTQ11" s="367"/>
      <c r="KTS11" s="367"/>
      <c r="KTU11" s="367"/>
      <c r="KTW11" s="367"/>
      <c r="KTY11" s="367"/>
      <c r="KUA11" s="367"/>
      <c r="KUC11" s="367"/>
      <c r="KUE11" s="367"/>
      <c r="KUG11" s="367"/>
      <c r="KUI11" s="367"/>
      <c r="KUK11" s="367"/>
      <c r="KUM11" s="367"/>
      <c r="KUO11" s="367"/>
      <c r="KUQ11" s="367"/>
      <c r="KUS11" s="367"/>
      <c r="KUU11" s="367"/>
      <c r="KUW11" s="367"/>
      <c r="KUY11" s="367"/>
      <c r="KVA11" s="367"/>
      <c r="KVC11" s="367"/>
      <c r="KVE11" s="367"/>
      <c r="KVG11" s="367"/>
      <c r="KVI11" s="367"/>
      <c r="KVK11" s="367"/>
      <c r="KVM11" s="367"/>
      <c r="KVO11" s="367"/>
      <c r="KVQ11" s="367"/>
      <c r="KVS11" s="367"/>
      <c r="KVU11" s="367"/>
      <c r="KVW11" s="367"/>
      <c r="KVY11" s="367"/>
      <c r="KWA11" s="367"/>
      <c r="KWC11" s="367"/>
      <c r="KWE11" s="367"/>
      <c r="KWG11" s="367"/>
      <c r="KWI11" s="367"/>
      <c r="KWK11" s="367"/>
      <c r="KWM11" s="367"/>
      <c r="KWO11" s="367"/>
      <c r="KWQ11" s="367"/>
      <c r="KWS11" s="367"/>
      <c r="KWU11" s="367"/>
      <c r="KWW11" s="367"/>
      <c r="KWY11" s="367"/>
      <c r="KXA11" s="367"/>
      <c r="KXC11" s="367"/>
      <c r="KXE11" s="367"/>
      <c r="KXG11" s="367"/>
      <c r="KXI11" s="367"/>
      <c r="KXK11" s="367"/>
      <c r="KXM11" s="367"/>
      <c r="KXO11" s="367"/>
      <c r="KXQ11" s="367"/>
      <c r="KXS11" s="367"/>
      <c r="KXU11" s="367"/>
      <c r="KXW11" s="367"/>
      <c r="KXY11" s="367"/>
      <c r="KYA11" s="367"/>
      <c r="KYC11" s="367"/>
      <c r="KYE11" s="367"/>
      <c r="KYG11" s="367"/>
      <c r="KYI11" s="367"/>
      <c r="KYK11" s="367"/>
      <c r="KYM11" s="367"/>
      <c r="KYO11" s="367"/>
      <c r="KYQ11" s="367"/>
      <c r="KYS11" s="367"/>
      <c r="KYU11" s="367"/>
      <c r="KYW11" s="367"/>
      <c r="KYY11" s="367"/>
      <c r="KZA11" s="367"/>
      <c r="KZC11" s="367"/>
      <c r="KZE11" s="367"/>
      <c r="KZG11" s="367"/>
      <c r="KZI11" s="367"/>
      <c r="KZK11" s="367"/>
      <c r="KZM11" s="367"/>
      <c r="KZO11" s="367"/>
      <c r="KZQ11" s="367"/>
      <c r="KZS11" s="367"/>
      <c r="KZU11" s="367"/>
      <c r="KZW11" s="367"/>
      <c r="KZY11" s="367"/>
      <c r="LAA11" s="367"/>
      <c r="LAC11" s="367"/>
      <c r="LAE11" s="367"/>
      <c r="LAG11" s="367"/>
      <c r="LAI11" s="367"/>
      <c r="LAK11" s="367"/>
      <c r="LAM11" s="367"/>
      <c r="LAO11" s="367"/>
      <c r="LAQ11" s="367"/>
      <c r="LAS11" s="367"/>
      <c r="LAU11" s="367"/>
      <c r="LAW11" s="367"/>
      <c r="LAY11" s="367"/>
      <c r="LBA11" s="367"/>
      <c r="LBC11" s="367"/>
      <c r="LBE11" s="367"/>
      <c r="LBG11" s="367"/>
      <c r="LBI11" s="367"/>
      <c r="LBK11" s="367"/>
      <c r="LBM11" s="367"/>
      <c r="LBO11" s="367"/>
      <c r="LBQ11" s="367"/>
      <c r="LBS11" s="367"/>
      <c r="LBU11" s="367"/>
      <c r="LBW11" s="367"/>
      <c r="LBY11" s="367"/>
      <c r="LCA11" s="367"/>
      <c r="LCC11" s="367"/>
      <c r="LCE11" s="367"/>
      <c r="LCG11" s="367"/>
      <c r="LCI11" s="367"/>
      <c r="LCK11" s="367"/>
      <c r="LCM11" s="367"/>
      <c r="LCO11" s="367"/>
      <c r="LCQ11" s="367"/>
      <c r="LCS11" s="367"/>
      <c r="LCU11" s="367"/>
      <c r="LCW11" s="367"/>
      <c r="LCY11" s="367"/>
      <c r="LDA11" s="367"/>
      <c r="LDC11" s="367"/>
      <c r="LDE11" s="367"/>
      <c r="LDG11" s="367"/>
      <c r="LDI11" s="367"/>
      <c r="LDK11" s="367"/>
      <c r="LDM11" s="367"/>
      <c r="LDO11" s="367"/>
      <c r="LDQ11" s="367"/>
      <c r="LDS11" s="367"/>
      <c r="LDU11" s="367"/>
      <c r="LDW11" s="367"/>
      <c r="LDY11" s="367"/>
      <c r="LEA11" s="367"/>
      <c r="LEC11" s="367"/>
      <c r="LEE11" s="367"/>
      <c r="LEG11" s="367"/>
      <c r="LEI11" s="367"/>
      <c r="LEK11" s="367"/>
      <c r="LEM11" s="367"/>
      <c r="LEO11" s="367"/>
      <c r="LEQ11" s="367"/>
      <c r="LES11" s="367"/>
      <c r="LEU11" s="367"/>
      <c r="LEW11" s="367"/>
      <c r="LEY11" s="367"/>
      <c r="LFA11" s="367"/>
      <c r="LFC11" s="367"/>
      <c r="LFE11" s="367"/>
      <c r="LFG11" s="367"/>
      <c r="LFI11" s="367"/>
      <c r="LFK11" s="367"/>
      <c r="LFM11" s="367"/>
      <c r="LFO11" s="367"/>
      <c r="LFQ11" s="367"/>
      <c r="LFS11" s="367"/>
      <c r="LFU11" s="367"/>
      <c r="LFW11" s="367"/>
      <c r="LFY11" s="367"/>
      <c r="LGA11" s="367"/>
      <c r="LGC11" s="367"/>
      <c r="LGE11" s="367"/>
      <c r="LGG11" s="367"/>
      <c r="LGI11" s="367"/>
      <c r="LGK11" s="367"/>
      <c r="LGM11" s="367"/>
      <c r="LGO11" s="367"/>
      <c r="LGQ11" s="367"/>
      <c r="LGS11" s="367"/>
      <c r="LGU11" s="367"/>
      <c r="LGW11" s="367"/>
      <c r="LGY11" s="367"/>
      <c r="LHA11" s="367"/>
      <c r="LHC11" s="367"/>
      <c r="LHE11" s="367"/>
      <c r="LHG11" s="367"/>
      <c r="LHI11" s="367"/>
      <c r="LHK11" s="367"/>
      <c r="LHM11" s="367"/>
      <c r="LHO11" s="367"/>
      <c r="LHQ11" s="367"/>
      <c r="LHS11" s="367"/>
      <c r="LHU11" s="367"/>
      <c r="LHW11" s="367"/>
      <c r="LHY11" s="367"/>
      <c r="LIA11" s="367"/>
      <c r="LIC11" s="367"/>
      <c r="LIE11" s="367"/>
      <c r="LIG11" s="367"/>
      <c r="LII11" s="367"/>
      <c r="LIK11" s="367"/>
      <c r="LIM11" s="367"/>
      <c r="LIO11" s="367"/>
      <c r="LIQ11" s="367"/>
      <c r="LIS11" s="367"/>
      <c r="LIU11" s="367"/>
      <c r="LIW11" s="367"/>
      <c r="LIY11" s="367"/>
      <c r="LJA11" s="367"/>
      <c r="LJC11" s="367"/>
      <c r="LJE11" s="367"/>
      <c r="LJG11" s="367"/>
      <c r="LJI11" s="367"/>
      <c r="LJK11" s="367"/>
      <c r="LJM11" s="367"/>
      <c r="LJO11" s="367"/>
      <c r="LJQ11" s="367"/>
      <c r="LJS11" s="367"/>
      <c r="LJU11" s="367"/>
      <c r="LJW11" s="367"/>
      <c r="LJY11" s="367"/>
      <c r="LKA11" s="367"/>
      <c r="LKC11" s="367"/>
      <c r="LKE11" s="367"/>
      <c r="LKG11" s="367"/>
      <c r="LKI11" s="367"/>
      <c r="LKK11" s="367"/>
      <c r="LKM11" s="367"/>
      <c r="LKO11" s="367"/>
      <c r="LKQ11" s="367"/>
      <c r="LKS11" s="367"/>
      <c r="LKU11" s="367"/>
      <c r="LKW11" s="367"/>
      <c r="LKY11" s="367"/>
      <c r="LLA11" s="367"/>
      <c r="LLC11" s="367"/>
      <c r="LLE11" s="367"/>
      <c r="LLG11" s="367"/>
      <c r="LLI11" s="367"/>
      <c r="LLK11" s="367"/>
      <c r="LLM11" s="367"/>
      <c r="LLO11" s="367"/>
      <c r="LLQ11" s="367"/>
      <c r="LLS11" s="367"/>
      <c r="LLU11" s="367"/>
      <c r="LLW11" s="367"/>
      <c r="LLY11" s="367"/>
      <c r="LMA11" s="367"/>
      <c r="LMC11" s="367"/>
      <c r="LME11" s="367"/>
      <c r="LMG11" s="367"/>
      <c r="LMI11" s="367"/>
      <c r="LMK11" s="367"/>
      <c r="LMM11" s="367"/>
      <c r="LMO11" s="367"/>
      <c r="LMQ11" s="367"/>
      <c r="LMS11" s="367"/>
      <c r="LMU11" s="367"/>
      <c r="LMW11" s="367"/>
      <c r="LMY11" s="367"/>
      <c r="LNA11" s="367"/>
      <c r="LNC11" s="367"/>
      <c r="LNE11" s="367"/>
      <c r="LNG11" s="367"/>
      <c r="LNI11" s="367"/>
      <c r="LNK11" s="367"/>
      <c r="LNM11" s="367"/>
      <c r="LNO11" s="367"/>
      <c r="LNQ11" s="367"/>
      <c r="LNS11" s="367"/>
      <c r="LNU11" s="367"/>
      <c r="LNW11" s="367"/>
      <c r="LNY11" s="367"/>
      <c r="LOA11" s="367"/>
      <c r="LOC11" s="367"/>
      <c r="LOE11" s="367"/>
      <c r="LOG11" s="367"/>
      <c r="LOI11" s="367"/>
      <c r="LOK11" s="367"/>
      <c r="LOM11" s="367"/>
      <c r="LOO11" s="367"/>
      <c r="LOQ11" s="367"/>
      <c r="LOS11" s="367"/>
      <c r="LOU11" s="367"/>
      <c r="LOW11" s="367"/>
      <c r="LOY11" s="367"/>
      <c r="LPA11" s="367"/>
      <c r="LPC11" s="367"/>
      <c r="LPE11" s="367"/>
      <c r="LPG11" s="367"/>
      <c r="LPI11" s="367"/>
      <c r="LPK11" s="367"/>
      <c r="LPM11" s="367"/>
      <c r="LPO11" s="367"/>
      <c r="LPQ11" s="367"/>
      <c r="LPS11" s="367"/>
      <c r="LPU11" s="367"/>
      <c r="LPW11" s="367"/>
      <c r="LPY11" s="367"/>
      <c r="LQA11" s="367"/>
      <c r="LQC11" s="367"/>
      <c r="LQE11" s="367"/>
      <c r="LQG11" s="367"/>
      <c r="LQI11" s="367"/>
      <c r="LQK11" s="367"/>
      <c r="LQM11" s="367"/>
      <c r="LQO11" s="367"/>
      <c r="LQQ11" s="367"/>
      <c r="LQS11" s="367"/>
      <c r="LQU11" s="367"/>
      <c r="LQW11" s="367"/>
      <c r="LQY11" s="367"/>
      <c r="LRA11" s="367"/>
      <c r="LRC11" s="367"/>
      <c r="LRE11" s="367"/>
      <c r="LRG11" s="367"/>
      <c r="LRI11" s="367"/>
      <c r="LRK11" s="367"/>
      <c r="LRM11" s="367"/>
      <c r="LRO11" s="367"/>
      <c r="LRQ11" s="367"/>
      <c r="LRS11" s="367"/>
      <c r="LRU11" s="367"/>
      <c r="LRW11" s="367"/>
      <c r="LRY11" s="367"/>
      <c r="LSA11" s="367"/>
      <c r="LSC11" s="367"/>
      <c r="LSE11" s="367"/>
      <c r="LSG11" s="367"/>
      <c r="LSI11" s="367"/>
      <c r="LSK11" s="367"/>
      <c r="LSM11" s="367"/>
      <c r="LSO11" s="367"/>
      <c r="LSQ11" s="367"/>
      <c r="LSS11" s="367"/>
      <c r="LSU11" s="367"/>
      <c r="LSW11" s="367"/>
      <c r="LSY11" s="367"/>
      <c r="LTA11" s="367"/>
      <c r="LTC11" s="367"/>
      <c r="LTE11" s="367"/>
      <c r="LTG11" s="367"/>
      <c r="LTI11" s="367"/>
      <c r="LTK11" s="367"/>
      <c r="LTM11" s="367"/>
      <c r="LTO11" s="367"/>
      <c r="LTQ11" s="367"/>
      <c r="LTS11" s="367"/>
      <c r="LTU11" s="367"/>
      <c r="LTW11" s="367"/>
      <c r="LTY11" s="367"/>
      <c r="LUA11" s="367"/>
      <c r="LUC11" s="367"/>
      <c r="LUE11" s="367"/>
      <c r="LUG11" s="367"/>
      <c r="LUI11" s="367"/>
      <c r="LUK11" s="367"/>
      <c r="LUM11" s="367"/>
      <c r="LUO11" s="367"/>
      <c r="LUQ11" s="367"/>
      <c r="LUS11" s="367"/>
      <c r="LUU11" s="367"/>
      <c r="LUW11" s="367"/>
      <c r="LUY11" s="367"/>
      <c r="LVA11" s="367"/>
      <c r="LVC11" s="367"/>
      <c r="LVE11" s="367"/>
      <c r="LVG11" s="367"/>
      <c r="LVI11" s="367"/>
      <c r="LVK11" s="367"/>
      <c r="LVM11" s="367"/>
      <c r="LVO11" s="367"/>
      <c r="LVQ11" s="367"/>
      <c r="LVS11" s="367"/>
      <c r="LVU11" s="367"/>
      <c r="LVW11" s="367"/>
      <c r="LVY11" s="367"/>
      <c r="LWA11" s="367"/>
      <c r="LWC11" s="367"/>
      <c r="LWE11" s="367"/>
      <c r="LWG11" s="367"/>
      <c r="LWI11" s="367"/>
      <c r="LWK11" s="367"/>
      <c r="LWM11" s="367"/>
      <c r="LWO11" s="367"/>
      <c r="LWQ11" s="367"/>
      <c r="LWS11" s="367"/>
      <c r="LWU11" s="367"/>
      <c r="LWW11" s="367"/>
      <c r="LWY11" s="367"/>
      <c r="LXA11" s="367"/>
      <c r="LXC11" s="367"/>
      <c r="LXE11" s="367"/>
      <c r="LXG11" s="367"/>
      <c r="LXI11" s="367"/>
      <c r="LXK11" s="367"/>
      <c r="LXM11" s="367"/>
      <c r="LXO11" s="367"/>
      <c r="LXQ11" s="367"/>
      <c r="LXS11" s="367"/>
      <c r="LXU11" s="367"/>
      <c r="LXW11" s="367"/>
      <c r="LXY11" s="367"/>
      <c r="LYA11" s="367"/>
      <c r="LYC11" s="367"/>
      <c r="LYE11" s="367"/>
      <c r="LYG11" s="367"/>
      <c r="LYI11" s="367"/>
      <c r="LYK11" s="367"/>
      <c r="LYM11" s="367"/>
      <c r="LYO11" s="367"/>
      <c r="LYQ11" s="367"/>
      <c r="LYS11" s="367"/>
      <c r="LYU11" s="367"/>
      <c r="LYW11" s="367"/>
      <c r="LYY11" s="367"/>
      <c r="LZA11" s="367"/>
      <c r="LZC11" s="367"/>
      <c r="LZE11" s="367"/>
      <c r="LZG11" s="367"/>
      <c r="LZI11" s="367"/>
      <c r="LZK11" s="367"/>
      <c r="LZM11" s="367"/>
      <c r="LZO11" s="367"/>
      <c r="LZQ11" s="367"/>
      <c r="LZS11" s="367"/>
      <c r="LZU11" s="367"/>
      <c r="LZW11" s="367"/>
      <c r="LZY11" s="367"/>
      <c r="MAA11" s="367"/>
      <c r="MAC11" s="367"/>
      <c r="MAE11" s="367"/>
      <c r="MAG11" s="367"/>
      <c r="MAI11" s="367"/>
      <c r="MAK11" s="367"/>
      <c r="MAM11" s="367"/>
      <c r="MAO11" s="367"/>
      <c r="MAQ11" s="367"/>
      <c r="MAS11" s="367"/>
      <c r="MAU11" s="367"/>
      <c r="MAW11" s="367"/>
      <c r="MAY11" s="367"/>
      <c r="MBA11" s="367"/>
      <c r="MBC11" s="367"/>
      <c r="MBE11" s="367"/>
      <c r="MBG11" s="367"/>
      <c r="MBI11" s="367"/>
      <c r="MBK11" s="367"/>
      <c r="MBM11" s="367"/>
      <c r="MBO11" s="367"/>
      <c r="MBQ11" s="367"/>
      <c r="MBS11" s="367"/>
      <c r="MBU11" s="367"/>
      <c r="MBW11" s="367"/>
      <c r="MBY11" s="367"/>
      <c r="MCA11" s="367"/>
      <c r="MCC11" s="367"/>
      <c r="MCE11" s="367"/>
      <c r="MCG11" s="367"/>
      <c r="MCI11" s="367"/>
      <c r="MCK11" s="367"/>
      <c r="MCM11" s="367"/>
      <c r="MCO11" s="367"/>
      <c r="MCQ11" s="367"/>
      <c r="MCS11" s="367"/>
      <c r="MCU11" s="367"/>
      <c r="MCW11" s="367"/>
      <c r="MCY11" s="367"/>
      <c r="MDA11" s="367"/>
      <c r="MDC11" s="367"/>
      <c r="MDE11" s="367"/>
      <c r="MDG11" s="367"/>
      <c r="MDI11" s="367"/>
      <c r="MDK11" s="367"/>
      <c r="MDM11" s="367"/>
      <c r="MDO11" s="367"/>
      <c r="MDQ11" s="367"/>
      <c r="MDS11" s="367"/>
      <c r="MDU11" s="367"/>
      <c r="MDW11" s="367"/>
      <c r="MDY11" s="367"/>
      <c r="MEA11" s="367"/>
      <c r="MEC11" s="367"/>
      <c r="MEE11" s="367"/>
      <c r="MEG11" s="367"/>
      <c r="MEI11" s="367"/>
      <c r="MEK11" s="367"/>
      <c r="MEM11" s="367"/>
      <c r="MEO11" s="367"/>
      <c r="MEQ11" s="367"/>
      <c r="MES11" s="367"/>
      <c r="MEU11" s="367"/>
      <c r="MEW11" s="367"/>
      <c r="MEY11" s="367"/>
      <c r="MFA11" s="367"/>
      <c r="MFC11" s="367"/>
      <c r="MFE11" s="367"/>
      <c r="MFG11" s="367"/>
      <c r="MFI11" s="367"/>
      <c r="MFK11" s="367"/>
      <c r="MFM11" s="367"/>
      <c r="MFO11" s="367"/>
      <c r="MFQ11" s="367"/>
      <c r="MFS11" s="367"/>
      <c r="MFU11" s="367"/>
      <c r="MFW11" s="367"/>
      <c r="MFY11" s="367"/>
      <c r="MGA11" s="367"/>
      <c r="MGC11" s="367"/>
      <c r="MGE11" s="367"/>
      <c r="MGG11" s="367"/>
      <c r="MGI11" s="367"/>
      <c r="MGK11" s="367"/>
      <c r="MGM11" s="367"/>
      <c r="MGO11" s="367"/>
      <c r="MGQ11" s="367"/>
      <c r="MGS11" s="367"/>
      <c r="MGU11" s="367"/>
      <c r="MGW11" s="367"/>
      <c r="MGY11" s="367"/>
      <c r="MHA11" s="367"/>
      <c r="MHC11" s="367"/>
      <c r="MHE11" s="367"/>
      <c r="MHG11" s="367"/>
      <c r="MHI11" s="367"/>
      <c r="MHK11" s="367"/>
      <c r="MHM11" s="367"/>
      <c r="MHO11" s="367"/>
      <c r="MHQ11" s="367"/>
      <c r="MHS11" s="367"/>
      <c r="MHU11" s="367"/>
      <c r="MHW11" s="367"/>
      <c r="MHY11" s="367"/>
      <c r="MIA11" s="367"/>
      <c r="MIC11" s="367"/>
      <c r="MIE11" s="367"/>
      <c r="MIG11" s="367"/>
      <c r="MII11" s="367"/>
      <c r="MIK11" s="367"/>
      <c r="MIM11" s="367"/>
      <c r="MIO11" s="367"/>
      <c r="MIQ11" s="367"/>
      <c r="MIS11" s="367"/>
      <c r="MIU11" s="367"/>
      <c r="MIW11" s="367"/>
      <c r="MIY11" s="367"/>
      <c r="MJA11" s="367"/>
      <c r="MJC11" s="367"/>
      <c r="MJE11" s="367"/>
      <c r="MJG11" s="367"/>
      <c r="MJI11" s="367"/>
      <c r="MJK11" s="367"/>
      <c r="MJM11" s="367"/>
      <c r="MJO11" s="367"/>
      <c r="MJQ11" s="367"/>
      <c r="MJS11" s="367"/>
      <c r="MJU11" s="367"/>
      <c r="MJW11" s="367"/>
      <c r="MJY11" s="367"/>
      <c r="MKA11" s="367"/>
      <c r="MKC11" s="367"/>
      <c r="MKE11" s="367"/>
      <c r="MKG11" s="367"/>
      <c r="MKI11" s="367"/>
      <c r="MKK11" s="367"/>
      <c r="MKM11" s="367"/>
      <c r="MKO11" s="367"/>
      <c r="MKQ11" s="367"/>
      <c r="MKS11" s="367"/>
      <c r="MKU11" s="367"/>
      <c r="MKW11" s="367"/>
      <c r="MKY11" s="367"/>
      <c r="MLA11" s="367"/>
      <c r="MLC11" s="367"/>
      <c r="MLE11" s="367"/>
      <c r="MLG11" s="367"/>
      <c r="MLI11" s="367"/>
      <c r="MLK11" s="367"/>
      <c r="MLM11" s="367"/>
      <c r="MLO11" s="367"/>
      <c r="MLQ11" s="367"/>
      <c r="MLS11" s="367"/>
      <c r="MLU11" s="367"/>
      <c r="MLW11" s="367"/>
      <c r="MLY11" s="367"/>
      <c r="MMA11" s="367"/>
      <c r="MMC11" s="367"/>
      <c r="MME11" s="367"/>
      <c r="MMG11" s="367"/>
      <c r="MMI11" s="367"/>
      <c r="MMK11" s="367"/>
      <c r="MMM11" s="367"/>
      <c r="MMO11" s="367"/>
      <c r="MMQ11" s="367"/>
      <c r="MMS11" s="367"/>
      <c r="MMU11" s="367"/>
      <c r="MMW11" s="367"/>
      <c r="MMY11" s="367"/>
      <c r="MNA11" s="367"/>
      <c r="MNC11" s="367"/>
      <c r="MNE11" s="367"/>
      <c r="MNG11" s="367"/>
      <c r="MNI11" s="367"/>
      <c r="MNK11" s="367"/>
      <c r="MNM11" s="367"/>
      <c r="MNO11" s="367"/>
      <c r="MNQ11" s="367"/>
      <c r="MNS11" s="367"/>
      <c r="MNU11" s="367"/>
      <c r="MNW11" s="367"/>
      <c r="MNY11" s="367"/>
      <c r="MOA11" s="367"/>
      <c r="MOC11" s="367"/>
      <c r="MOE11" s="367"/>
      <c r="MOG11" s="367"/>
      <c r="MOI11" s="367"/>
      <c r="MOK11" s="367"/>
      <c r="MOM11" s="367"/>
      <c r="MOO11" s="367"/>
      <c r="MOQ11" s="367"/>
      <c r="MOS11" s="367"/>
      <c r="MOU11" s="367"/>
      <c r="MOW11" s="367"/>
      <c r="MOY11" s="367"/>
      <c r="MPA11" s="367"/>
      <c r="MPC11" s="367"/>
      <c r="MPE11" s="367"/>
      <c r="MPG11" s="367"/>
      <c r="MPI11" s="367"/>
      <c r="MPK11" s="367"/>
      <c r="MPM11" s="367"/>
      <c r="MPO11" s="367"/>
      <c r="MPQ11" s="367"/>
      <c r="MPS11" s="367"/>
      <c r="MPU11" s="367"/>
      <c r="MPW11" s="367"/>
      <c r="MPY11" s="367"/>
      <c r="MQA11" s="367"/>
      <c r="MQC11" s="367"/>
      <c r="MQE11" s="367"/>
      <c r="MQG11" s="367"/>
      <c r="MQI11" s="367"/>
      <c r="MQK11" s="367"/>
      <c r="MQM11" s="367"/>
      <c r="MQO11" s="367"/>
      <c r="MQQ11" s="367"/>
      <c r="MQS11" s="367"/>
      <c r="MQU11" s="367"/>
      <c r="MQW11" s="367"/>
      <c r="MQY11" s="367"/>
      <c r="MRA11" s="367"/>
      <c r="MRC11" s="367"/>
      <c r="MRE11" s="367"/>
      <c r="MRG11" s="367"/>
      <c r="MRI11" s="367"/>
      <c r="MRK11" s="367"/>
      <c r="MRM11" s="367"/>
      <c r="MRO11" s="367"/>
      <c r="MRQ11" s="367"/>
      <c r="MRS11" s="367"/>
      <c r="MRU11" s="367"/>
      <c r="MRW11" s="367"/>
      <c r="MRY11" s="367"/>
      <c r="MSA11" s="367"/>
      <c r="MSC11" s="367"/>
      <c r="MSE11" s="367"/>
      <c r="MSG11" s="367"/>
      <c r="MSI11" s="367"/>
      <c r="MSK11" s="367"/>
      <c r="MSM11" s="367"/>
      <c r="MSO11" s="367"/>
      <c r="MSQ11" s="367"/>
      <c r="MSS11" s="367"/>
      <c r="MSU11" s="367"/>
      <c r="MSW11" s="367"/>
      <c r="MSY11" s="367"/>
      <c r="MTA11" s="367"/>
      <c r="MTC11" s="367"/>
      <c r="MTE11" s="367"/>
      <c r="MTG11" s="367"/>
      <c r="MTI11" s="367"/>
      <c r="MTK11" s="367"/>
      <c r="MTM11" s="367"/>
      <c r="MTO11" s="367"/>
      <c r="MTQ11" s="367"/>
      <c r="MTS11" s="367"/>
      <c r="MTU11" s="367"/>
      <c r="MTW11" s="367"/>
      <c r="MTY11" s="367"/>
      <c r="MUA11" s="367"/>
      <c r="MUC11" s="367"/>
      <c r="MUE11" s="367"/>
      <c r="MUG11" s="367"/>
      <c r="MUI11" s="367"/>
      <c r="MUK11" s="367"/>
      <c r="MUM11" s="367"/>
      <c r="MUO11" s="367"/>
      <c r="MUQ11" s="367"/>
      <c r="MUS11" s="367"/>
      <c r="MUU11" s="367"/>
      <c r="MUW11" s="367"/>
      <c r="MUY11" s="367"/>
      <c r="MVA11" s="367"/>
      <c r="MVC11" s="367"/>
      <c r="MVE11" s="367"/>
      <c r="MVG11" s="367"/>
      <c r="MVI11" s="367"/>
      <c r="MVK11" s="367"/>
      <c r="MVM11" s="367"/>
      <c r="MVO11" s="367"/>
      <c r="MVQ11" s="367"/>
      <c r="MVS11" s="367"/>
      <c r="MVU11" s="367"/>
      <c r="MVW11" s="367"/>
      <c r="MVY11" s="367"/>
      <c r="MWA11" s="367"/>
      <c r="MWC11" s="367"/>
      <c r="MWE11" s="367"/>
      <c r="MWG11" s="367"/>
      <c r="MWI11" s="367"/>
      <c r="MWK11" s="367"/>
      <c r="MWM11" s="367"/>
      <c r="MWO11" s="367"/>
      <c r="MWQ11" s="367"/>
      <c r="MWS11" s="367"/>
      <c r="MWU11" s="367"/>
      <c r="MWW11" s="367"/>
      <c r="MWY11" s="367"/>
      <c r="MXA11" s="367"/>
      <c r="MXC11" s="367"/>
      <c r="MXE11" s="367"/>
      <c r="MXG11" s="367"/>
      <c r="MXI11" s="367"/>
      <c r="MXK11" s="367"/>
      <c r="MXM11" s="367"/>
      <c r="MXO11" s="367"/>
      <c r="MXQ11" s="367"/>
      <c r="MXS11" s="367"/>
      <c r="MXU11" s="367"/>
      <c r="MXW11" s="367"/>
      <c r="MXY11" s="367"/>
      <c r="MYA11" s="367"/>
      <c r="MYC11" s="367"/>
      <c r="MYE11" s="367"/>
      <c r="MYG11" s="367"/>
      <c r="MYI11" s="367"/>
      <c r="MYK11" s="367"/>
      <c r="MYM11" s="367"/>
      <c r="MYO11" s="367"/>
      <c r="MYQ11" s="367"/>
      <c r="MYS11" s="367"/>
      <c r="MYU11" s="367"/>
      <c r="MYW11" s="367"/>
      <c r="MYY11" s="367"/>
      <c r="MZA11" s="367"/>
      <c r="MZC11" s="367"/>
      <c r="MZE11" s="367"/>
      <c r="MZG11" s="367"/>
      <c r="MZI11" s="367"/>
      <c r="MZK11" s="367"/>
      <c r="MZM11" s="367"/>
      <c r="MZO11" s="367"/>
      <c r="MZQ11" s="367"/>
      <c r="MZS11" s="367"/>
      <c r="MZU11" s="367"/>
      <c r="MZW11" s="367"/>
      <c r="MZY11" s="367"/>
      <c r="NAA11" s="367"/>
      <c r="NAC11" s="367"/>
      <c r="NAE11" s="367"/>
      <c r="NAG11" s="367"/>
      <c r="NAI11" s="367"/>
      <c r="NAK11" s="367"/>
      <c r="NAM11" s="367"/>
      <c r="NAO11" s="367"/>
      <c r="NAQ11" s="367"/>
      <c r="NAS11" s="367"/>
      <c r="NAU11" s="367"/>
      <c r="NAW11" s="367"/>
      <c r="NAY11" s="367"/>
      <c r="NBA11" s="367"/>
      <c r="NBC11" s="367"/>
      <c r="NBE11" s="367"/>
      <c r="NBG11" s="367"/>
      <c r="NBI11" s="367"/>
      <c r="NBK11" s="367"/>
      <c r="NBM11" s="367"/>
      <c r="NBO11" s="367"/>
      <c r="NBQ11" s="367"/>
      <c r="NBS11" s="367"/>
      <c r="NBU11" s="367"/>
      <c r="NBW11" s="367"/>
      <c r="NBY11" s="367"/>
      <c r="NCA11" s="367"/>
      <c r="NCC11" s="367"/>
      <c r="NCE11" s="367"/>
      <c r="NCG11" s="367"/>
      <c r="NCI11" s="367"/>
      <c r="NCK11" s="367"/>
      <c r="NCM11" s="367"/>
      <c r="NCO11" s="367"/>
      <c r="NCQ11" s="367"/>
      <c r="NCS11" s="367"/>
      <c r="NCU11" s="367"/>
      <c r="NCW11" s="367"/>
      <c r="NCY11" s="367"/>
      <c r="NDA11" s="367"/>
      <c r="NDC11" s="367"/>
      <c r="NDE11" s="367"/>
      <c r="NDG11" s="367"/>
      <c r="NDI11" s="367"/>
      <c r="NDK11" s="367"/>
      <c r="NDM11" s="367"/>
      <c r="NDO11" s="367"/>
      <c r="NDQ11" s="367"/>
      <c r="NDS11" s="367"/>
      <c r="NDU11" s="367"/>
      <c r="NDW11" s="367"/>
      <c r="NDY11" s="367"/>
      <c r="NEA11" s="367"/>
      <c r="NEC11" s="367"/>
      <c r="NEE11" s="367"/>
      <c r="NEG11" s="367"/>
      <c r="NEI11" s="367"/>
      <c r="NEK11" s="367"/>
      <c r="NEM11" s="367"/>
      <c r="NEO11" s="367"/>
      <c r="NEQ11" s="367"/>
      <c r="NES11" s="367"/>
      <c r="NEU11" s="367"/>
      <c r="NEW11" s="367"/>
      <c r="NEY11" s="367"/>
      <c r="NFA11" s="367"/>
      <c r="NFC11" s="367"/>
      <c r="NFE11" s="367"/>
      <c r="NFG11" s="367"/>
      <c r="NFI11" s="367"/>
      <c r="NFK11" s="367"/>
      <c r="NFM11" s="367"/>
      <c r="NFO11" s="367"/>
      <c r="NFQ11" s="367"/>
      <c r="NFS11" s="367"/>
      <c r="NFU11" s="367"/>
      <c r="NFW11" s="367"/>
      <c r="NFY11" s="367"/>
      <c r="NGA11" s="367"/>
      <c r="NGC11" s="367"/>
      <c r="NGE11" s="367"/>
      <c r="NGG11" s="367"/>
      <c r="NGI11" s="367"/>
      <c r="NGK11" s="367"/>
      <c r="NGM11" s="367"/>
      <c r="NGO11" s="367"/>
      <c r="NGQ11" s="367"/>
      <c r="NGS11" s="367"/>
      <c r="NGU11" s="367"/>
      <c r="NGW11" s="367"/>
      <c r="NGY11" s="367"/>
      <c r="NHA11" s="367"/>
      <c r="NHC11" s="367"/>
      <c r="NHE11" s="367"/>
      <c r="NHG11" s="367"/>
      <c r="NHI11" s="367"/>
      <c r="NHK11" s="367"/>
      <c r="NHM11" s="367"/>
      <c r="NHO11" s="367"/>
      <c r="NHQ11" s="367"/>
      <c r="NHS11" s="367"/>
      <c r="NHU11" s="367"/>
      <c r="NHW11" s="367"/>
      <c r="NHY11" s="367"/>
      <c r="NIA11" s="367"/>
      <c r="NIC11" s="367"/>
      <c r="NIE11" s="367"/>
      <c r="NIG11" s="367"/>
      <c r="NII11" s="367"/>
      <c r="NIK11" s="367"/>
      <c r="NIM11" s="367"/>
      <c r="NIO11" s="367"/>
      <c r="NIQ11" s="367"/>
      <c r="NIS11" s="367"/>
      <c r="NIU11" s="367"/>
      <c r="NIW11" s="367"/>
      <c r="NIY11" s="367"/>
      <c r="NJA11" s="367"/>
      <c r="NJC11" s="367"/>
      <c r="NJE11" s="367"/>
      <c r="NJG11" s="367"/>
      <c r="NJI11" s="367"/>
      <c r="NJK11" s="367"/>
      <c r="NJM11" s="367"/>
      <c r="NJO11" s="367"/>
      <c r="NJQ11" s="367"/>
      <c r="NJS11" s="367"/>
      <c r="NJU11" s="367"/>
      <c r="NJW11" s="367"/>
      <c r="NJY11" s="367"/>
      <c r="NKA11" s="367"/>
      <c r="NKC11" s="367"/>
      <c r="NKE11" s="367"/>
      <c r="NKG11" s="367"/>
      <c r="NKI11" s="367"/>
      <c r="NKK11" s="367"/>
      <c r="NKM11" s="367"/>
      <c r="NKO11" s="367"/>
      <c r="NKQ11" s="367"/>
      <c r="NKS11" s="367"/>
      <c r="NKU11" s="367"/>
      <c r="NKW11" s="367"/>
      <c r="NKY11" s="367"/>
      <c r="NLA11" s="367"/>
      <c r="NLC11" s="367"/>
      <c r="NLE11" s="367"/>
      <c r="NLG11" s="367"/>
      <c r="NLI11" s="367"/>
      <c r="NLK11" s="367"/>
      <c r="NLM11" s="367"/>
      <c r="NLO11" s="367"/>
      <c r="NLQ11" s="367"/>
      <c r="NLS11" s="367"/>
      <c r="NLU11" s="367"/>
      <c r="NLW11" s="367"/>
      <c r="NLY11" s="367"/>
      <c r="NMA11" s="367"/>
      <c r="NMC11" s="367"/>
      <c r="NME11" s="367"/>
      <c r="NMG11" s="367"/>
      <c r="NMI11" s="367"/>
      <c r="NMK11" s="367"/>
      <c r="NMM11" s="367"/>
      <c r="NMO11" s="367"/>
      <c r="NMQ11" s="367"/>
      <c r="NMS11" s="367"/>
      <c r="NMU11" s="367"/>
      <c r="NMW11" s="367"/>
      <c r="NMY11" s="367"/>
      <c r="NNA11" s="367"/>
      <c r="NNC11" s="367"/>
      <c r="NNE11" s="367"/>
      <c r="NNG11" s="367"/>
      <c r="NNI11" s="367"/>
      <c r="NNK11" s="367"/>
      <c r="NNM11" s="367"/>
      <c r="NNO11" s="367"/>
      <c r="NNQ11" s="367"/>
      <c r="NNS11" s="367"/>
      <c r="NNU11" s="367"/>
      <c r="NNW11" s="367"/>
      <c r="NNY11" s="367"/>
      <c r="NOA11" s="367"/>
      <c r="NOC11" s="367"/>
      <c r="NOE11" s="367"/>
      <c r="NOG11" s="367"/>
      <c r="NOI11" s="367"/>
      <c r="NOK11" s="367"/>
      <c r="NOM11" s="367"/>
      <c r="NOO11" s="367"/>
      <c r="NOQ11" s="367"/>
      <c r="NOS11" s="367"/>
      <c r="NOU11" s="367"/>
      <c r="NOW11" s="367"/>
      <c r="NOY11" s="367"/>
      <c r="NPA11" s="367"/>
      <c r="NPC11" s="367"/>
      <c r="NPE11" s="367"/>
      <c r="NPG11" s="367"/>
      <c r="NPI11" s="367"/>
      <c r="NPK11" s="367"/>
      <c r="NPM11" s="367"/>
      <c r="NPO11" s="367"/>
      <c r="NPQ11" s="367"/>
      <c r="NPS11" s="367"/>
      <c r="NPU11" s="367"/>
      <c r="NPW11" s="367"/>
      <c r="NPY11" s="367"/>
      <c r="NQA11" s="367"/>
      <c r="NQC11" s="367"/>
      <c r="NQE11" s="367"/>
      <c r="NQG11" s="367"/>
      <c r="NQI11" s="367"/>
      <c r="NQK11" s="367"/>
      <c r="NQM11" s="367"/>
      <c r="NQO11" s="367"/>
      <c r="NQQ11" s="367"/>
      <c r="NQS11" s="367"/>
      <c r="NQU11" s="367"/>
      <c r="NQW11" s="367"/>
      <c r="NQY11" s="367"/>
      <c r="NRA11" s="367"/>
      <c r="NRC11" s="367"/>
      <c r="NRE11" s="367"/>
      <c r="NRG11" s="367"/>
      <c r="NRI11" s="367"/>
      <c r="NRK11" s="367"/>
      <c r="NRM11" s="367"/>
      <c r="NRO11" s="367"/>
      <c r="NRQ11" s="367"/>
      <c r="NRS11" s="367"/>
      <c r="NRU11" s="367"/>
      <c r="NRW11" s="367"/>
      <c r="NRY11" s="367"/>
      <c r="NSA11" s="367"/>
      <c r="NSC11" s="367"/>
      <c r="NSE11" s="367"/>
      <c r="NSG11" s="367"/>
      <c r="NSI11" s="367"/>
      <c r="NSK11" s="367"/>
      <c r="NSM11" s="367"/>
      <c r="NSO11" s="367"/>
      <c r="NSQ11" s="367"/>
      <c r="NSS11" s="367"/>
      <c r="NSU11" s="367"/>
      <c r="NSW11" s="367"/>
      <c r="NSY11" s="367"/>
      <c r="NTA11" s="367"/>
      <c r="NTC11" s="367"/>
      <c r="NTE11" s="367"/>
      <c r="NTG11" s="367"/>
      <c r="NTI11" s="367"/>
      <c r="NTK11" s="367"/>
      <c r="NTM11" s="367"/>
      <c r="NTO11" s="367"/>
      <c r="NTQ11" s="367"/>
      <c r="NTS11" s="367"/>
      <c r="NTU11" s="367"/>
      <c r="NTW11" s="367"/>
      <c r="NTY11" s="367"/>
      <c r="NUA11" s="367"/>
      <c r="NUC11" s="367"/>
      <c r="NUE11" s="367"/>
      <c r="NUG11" s="367"/>
      <c r="NUI11" s="367"/>
      <c r="NUK11" s="367"/>
      <c r="NUM11" s="367"/>
      <c r="NUO11" s="367"/>
      <c r="NUQ11" s="367"/>
      <c r="NUS11" s="367"/>
      <c r="NUU11" s="367"/>
      <c r="NUW11" s="367"/>
      <c r="NUY11" s="367"/>
      <c r="NVA11" s="367"/>
      <c r="NVC11" s="367"/>
      <c r="NVE11" s="367"/>
      <c r="NVG11" s="367"/>
      <c r="NVI11" s="367"/>
      <c r="NVK11" s="367"/>
      <c r="NVM11" s="367"/>
      <c r="NVO11" s="367"/>
      <c r="NVQ11" s="367"/>
      <c r="NVS11" s="367"/>
      <c r="NVU11" s="367"/>
      <c r="NVW11" s="367"/>
      <c r="NVY11" s="367"/>
      <c r="NWA11" s="367"/>
      <c r="NWC11" s="367"/>
      <c r="NWE11" s="367"/>
      <c r="NWG11" s="367"/>
      <c r="NWI11" s="367"/>
      <c r="NWK11" s="367"/>
      <c r="NWM11" s="367"/>
      <c r="NWO11" s="367"/>
      <c r="NWQ11" s="367"/>
      <c r="NWS11" s="367"/>
      <c r="NWU11" s="367"/>
      <c r="NWW11" s="367"/>
      <c r="NWY11" s="367"/>
      <c r="NXA11" s="367"/>
      <c r="NXC11" s="367"/>
      <c r="NXE11" s="367"/>
      <c r="NXG11" s="367"/>
      <c r="NXI11" s="367"/>
      <c r="NXK11" s="367"/>
      <c r="NXM11" s="367"/>
      <c r="NXO11" s="367"/>
      <c r="NXQ11" s="367"/>
      <c r="NXS11" s="367"/>
      <c r="NXU11" s="367"/>
      <c r="NXW11" s="367"/>
      <c r="NXY11" s="367"/>
      <c r="NYA11" s="367"/>
      <c r="NYC11" s="367"/>
      <c r="NYE11" s="367"/>
      <c r="NYG11" s="367"/>
      <c r="NYI11" s="367"/>
      <c r="NYK11" s="367"/>
      <c r="NYM11" s="367"/>
      <c r="NYO11" s="367"/>
      <c r="NYQ11" s="367"/>
      <c r="NYS11" s="367"/>
      <c r="NYU11" s="367"/>
      <c r="NYW11" s="367"/>
      <c r="NYY11" s="367"/>
      <c r="NZA11" s="367"/>
      <c r="NZC11" s="367"/>
      <c r="NZE11" s="367"/>
      <c r="NZG11" s="367"/>
      <c r="NZI11" s="367"/>
      <c r="NZK11" s="367"/>
      <c r="NZM11" s="367"/>
      <c r="NZO11" s="367"/>
      <c r="NZQ11" s="367"/>
      <c r="NZS11" s="367"/>
      <c r="NZU11" s="367"/>
      <c r="NZW11" s="367"/>
      <c r="NZY11" s="367"/>
      <c r="OAA11" s="367"/>
      <c r="OAC11" s="367"/>
      <c r="OAE11" s="367"/>
      <c r="OAG11" s="367"/>
      <c r="OAI11" s="367"/>
      <c r="OAK11" s="367"/>
      <c r="OAM11" s="367"/>
      <c r="OAO11" s="367"/>
      <c r="OAQ11" s="367"/>
      <c r="OAS11" s="367"/>
      <c r="OAU11" s="367"/>
      <c r="OAW11" s="367"/>
      <c r="OAY11" s="367"/>
      <c r="OBA11" s="367"/>
      <c r="OBC11" s="367"/>
      <c r="OBE11" s="367"/>
      <c r="OBG11" s="367"/>
      <c r="OBI11" s="367"/>
      <c r="OBK11" s="367"/>
      <c r="OBM11" s="367"/>
      <c r="OBO11" s="367"/>
      <c r="OBQ11" s="367"/>
      <c r="OBS11" s="367"/>
      <c r="OBU11" s="367"/>
      <c r="OBW11" s="367"/>
      <c r="OBY11" s="367"/>
      <c r="OCA11" s="367"/>
      <c r="OCC11" s="367"/>
      <c r="OCE11" s="367"/>
      <c r="OCG11" s="367"/>
      <c r="OCI11" s="367"/>
      <c r="OCK11" s="367"/>
      <c r="OCM11" s="367"/>
      <c r="OCO11" s="367"/>
      <c r="OCQ11" s="367"/>
      <c r="OCS11" s="367"/>
      <c r="OCU11" s="367"/>
      <c r="OCW11" s="367"/>
      <c r="OCY11" s="367"/>
      <c r="ODA11" s="367"/>
      <c r="ODC11" s="367"/>
      <c r="ODE11" s="367"/>
      <c r="ODG11" s="367"/>
      <c r="ODI11" s="367"/>
      <c r="ODK11" s="367"/>
      <c r="ODM11" s="367"/>
      <c r="ODO11" s="367"/>
      <c r="ODQ11" s="367"/>
      <c r="ODS11" s="367"/>
      <c r="ODU11" s="367"/>
      <c r="ODW11" s="367"/>
      <c r="ODY11" s="367"/>
      <c r="OEA11" s="367"/>
      <c r="OEC11" s="367"/>
      <c r="OEE11" s="367"/>
      <c r="OEG11" s="367"/>
      <c r="OEI11" s="367"/>
      <c r="OEK11" s="367"/>
      <c r="OEM11" s="367"/>
      <c r="OEO11" s="367"/>
      <c r="OEQ11" s="367"/>
      <c r="OES11" s="367"/>
      <c r="OEU11" s="367"/>
      <c r="OEW11" s="367"/>
      <c r="OEY11" s="367"/>
      <c r="OFA11" s="367"/>
      <c r="OFC11" s="367"/>
      <c r="OFE11" s="367"/>
      <c r="OFG11" s="367"/>
      <c r="OFI11" s="367"/>
      <c r="OFK11" s="367"/>
      <c r="OFM11" s="367"/>
      <c r="OFO11" s="367"/>
      <c r="OFQ11" s="367"/>
      <c r="OFS11" s="367"/>
      <c r="OFU11" s="367"/>
      <c r="OFW11" s="367"/>
      <c r="OFY11" s="367"/>
      <c r="OGA11" s="367"/>
      <c r="OGC11" s="367"/>
      <c r="OGE11" s="367"/>
      <c r="OGG11" s="367"/>
      <c r="OGI11" s="367"/>
      <c r="OGK11" s="367"/>
      <c r="OGM11" s="367"/>
      <c r="OGO11" s="367"/>
      <c r="OGQ11" s="367"/>
      <c r="OGS11" s="367"/>
      <c r="OGU11" s="367"/>
      <c r="OGW11" s="367"/>
      <c r="OGY11" s="367"/>
      <c r="OHA11" s="367"/>
      <c r="OHC11" s="367"/>
      <c r="OHE11" s="367"/>
      <c r="OHG11" s="367"/>
      <c r="OHI11" s="367"/>
      <c r="OHK11" s="367"/>
      <c r="OHM11" s="367"/>
      <c r="OHO11" s="367"/>
      <c r="OHQ11" s="367"/>
      <c r="OHS11" s="367"/>
      <c r="OHU11" s="367"/>
      <c r="OHW11" s="367"/>
      <c r="OHY11" s="367"/>
      <c r="OIA11" s="367"/>
      <c r="OIC11" s="367"/>
      <c r="OIE11" s="367"/>
      <c r="OIG11" s="367"/>
      <c r="OII11" s="367"/>
      <c r="OIK11" s="367"/>
      <c r="OIM11" s="367"/>
      <c r="OIO11" s="367"/>
      <c r="OIQ11" s="367"/>
      <c r="OIS11" s="367"/>
      <c r="OIU11" s="367"/>
      <c r="OIW11" s="367"/>
      <c r="OIY11" s="367"/>
      <c r="OJA11" s="367"/>
      <c r="OJC11" s="367"/>
      <c r="OJE11" s="367"/>
      <c r="OJG11" s="367"/>
      <c r="OJI11" s="367"/>
      <c r="OJK11" s="367"/>
      <c r="OJM11" s="367"/>
      <c r="OJO11" s="367"/>
      <c r="OJQ11" s="367"/>
      <c r="OJS11" s="367"/>
      <c r="OJU11" s="367"/>
      <c r="OJW11" s="367"/>
      <c r="OJY11" s="367"/>
      <c r="OKA11" s="367"/>
      <c r="OKC11" s="367"/>
      <c r="OKE11" s="367"/>
      <c r="OKG11" s="367"/>
      <c r="OKI11" s="367"/>
      <c r="OKK11" s="367"/>
      <c r="OKM11" s="367"/>
      <c r="OKO11" s="367"/>
      <c r="OKQ11" s="367"/>
      <c r="OKS11" s="367"/>
      <c r="OKU11" s="367"/>
      <c r="OKW11" s="367"/>
      <c r="OKY11" s="367"/>
      <c r="OLA11" s="367"/>
      <c r="OLC11" s="367"/>
      <c r="OLE11" s="367"/>
      <c r="OLG11" s="367"/>
      <c r="OLI11" s="367"/>
      <c r="OLK11" s="367"/>
      <c r="OLM11" s="367"/>
      <c r="OLO11" s="367"/>
      <c r="OLQ11" s="367"/>
      <c r="OLS11" s="367"/>
      <c r="OLU11" s="367"/>
      <c r="OLW11" s="367"/>
      <c r="OLY11" s="367"/>
      <c r="OMA11" s="367"/>
      <c r="OMC11" s="367"/>
      <c r="OME11" s="367"/>
      <c r="OMG11" s="367"/>
      <c r="OMI11" s="367"/>
      <c r="OMK11" s="367"/>
      <c r="OMM11" s="367"/>
      <c r="OMO11" s="367"/>
      <c r="OMQ11" s="367"/>
      <c r="OMS11" s="367"/>
      <c r="OMU11" s="367"/>
      <c r="OMW11" s="367"/>
      <c r="OMY11" s="367"/>
      <c r="ONA11" s="367"/>
      <c r="ONC11" s="367"/>
      <c r="ONE11" s="367"/>
      <c r="ONG11" s="367"/>
      <c r="ONI11" s="367"/>
      <c r="ONK11" s="367"/>
      <c r="ONM11" s="367"/>
      <c r="ONO11" s="367"/>
      <c r="ONQ11" s="367"/>
      <c r="ONS11" s="367"/>
      <c r="ONU11" s="367"/>
      <c r="ONW11" s="367"/>
      <c r="ONY11" s="367"/>
      <c r="OOA11" s="367"/>
      <c r="OOC11" s="367"/>
      <c r="OOE11" s="367"/>
      <c r="OOG11" s="367"/>
      <c r="OOI11" s="367"/>
      <c r="OOK11" s="367"/>
      <c r="OOM11" s="367"/>
      <c r="OOO11" s="367"/>
      <c r="OOQ11" s="367"/>
      <c r="OOS11" s="367"/>
      <c r="OOU11" s="367"/>
      <c r="OOW11" s="367"/>
      <c r="OOY11" s="367"/>
      <c r="OPA11" s="367"/>
      <c r="OPC11" s="367"/>
      <c r="OPE11" s="367"/>
      <c r="OPG11" s="367"/>
      <c r="OPI11" s="367"/>
      <c r="OPK11" s="367"/>
      <c r="OPM11" s="367"/>
      <c r="OPO11" s="367"/>
      <c r="OPQ11" s="367"/>
      <c r="OPS11" s="367"/>
      <c r="OPU11" s="367"/>
      <c r="OPW11" s="367"/>
      <c r="OPY11" s="367"/>
      <c r="OQA11" s="367"/>
      <c r="OQC11" s="367"/>
      <c r="OQE11" s="367"/>
      <c r="OQG11" s="367"/>
      <c r="OQI11" s="367"/>
      <c r="OQK11" s="367"/>
      <c r="OQM11" s="367"/>
      <c r="OQO11" s="367"/>
      <c r="OQQ11" s="367"/>
      <c r="OQS11" s="367"/>
      <c r="OQU11" s="367"/>
      <c r="OQW11" s="367"/>
      <c r="OQY11" s="367"/>
      <c r="ORA11" s="367"/>
      <c r="ORC11" s="367"/>
      <c r="ORE11" s="367"/>
      <c r="ORG11" s="367"/>
      <c r="ORI11" s="367"/>
      <c r="ORK11" s="367"/>
      <c r="ORM11" s="367"/>
      <c r="ORO11" s="367"/>
      <c r="ORQ11" s="367"/>
      <c r="ORS11" s="367"/>
      <c r="ORU11" s="367"/>
      <c r="ORW11" s="367"/>
      <c r="ORY11" s="367"/>
      <c r="OSA11" s="367"/>
      <c r="OSC11" s="367"/>
      <c r="OSE11" s="367"/>
      <c r="OSG11" s="367"/>
      <c r="OSI11" s="367"/>
      <c r="OSK11" s="367"/>
      <c r="OSM11" s="367"/>
      <c r="OSO11" s="367"/>
      <c r="OSQ11" s="367"/>
      <c r="OSS11" s="367"/>
      <c r="OSU11" s="367"/>
      <c r="OSW11" s="367"/>
      <c r="OSY11" s="367"/>
      <c r="OTA11" s="367"/>
      <c r="OTC11" s="367"/>
      <c r="OTE11" s="367"/>
      <c r="OTG11" s="367"/>
      <c r="OTI11" s="367"/>
      <c r="OTK11" s="367"/>
      <c r="OTM11" s="367"/>
      <c r="OTO11" s="367"/>
      <c r="OTQ11" s="367"/>
      <c r="OTS11" s="367"/>
      <c r="OTU11" s="367"/>
      <c r="OTW11" s="367"/>
      <c r="OTY11" s="367"/>
      <c r="OUA11" s="367"/>
      <c r="OUC11" s="367"/>
      <c r="OUE11" s="367"/>
      <c r="OUG11" s="367"/>
      <c r="OUI11" s="367"/>
      <c r="OUK11" s="367"/>
      <c r="OUM11" s="367"/>
      <c r="OUO11" s="367"/>
      <c r="OUQ11" s="367"/>
      <c r="OUS11" s="367"/>
      <c r="OUU11" s="367"/>
      <c r="OUW11" s="367"/>
      <c r="OUY11" s="367"/>
      <c r="OVA11" s="367"/>
      <c r="OVC11" s="367"/>
      <c r="OVE11" s="367"/>
      <c r="OVG11" s="367"/>
      <c r="OVI11" s="367"/>
      <c r="OVK11" s="367"/>
      <c r="OVM11" s="367"/>
      <c r="OVO11" s="367"/>
      <c r="OVQ11" s="367"/>
      <c r="OVS11" s="367"/>
      <c r="OVU11" s="367"/>
      <c r="OVW11" s="367"/>
      <c r="OVY11" s="367"/>
      <c r="OWA11" s="367"/>
      <c r="OWC11" s="367"/>
      <c r="OWE11" s="367"/>
      <c r="OWG11" s="367"/>
      <c r="OWI11" s="367"/>
      <c r="OWK11" s="367"/>
      <c r="OWM11" s="367"/>
      <c r="OWO11" s="367"/>
      <c r="OWQ11" s="367"/>
      <c r="OWS11" s="367"/>
      <c r="OWU11" s="367"/>
      <c r="OWW11" s="367"/>
      <c r="OWY11" s="367"/>
      <c r="OXA11" s="367"/>
      <c r="OXC11" s="367"/>
      <c r="OXE11" s="367"/>
      <c r="OXG11" s="367"/>
      <c r="OXI11" s="367"/>
      <c r="OXK11" s="367"/>
      <c r="OXM11" s="367"/>
      <c r="OXO11" s="367"/>
      <c r="OXQ11" s="367"/>
      <c r="OXS11" s="367"/>
      <c r="OXU11" s="367"/>
      <c r="OXW11" s="367"/>
      <c r="OXY11" s="367"/>
      <c r="OYA11" s="367"/>
      <c r="OYC11" s="367"/>
      <c r="OYE11" s="367"/>
      <c r="OYG11" s="367"/>
      <c r="OYI11" s="367"/>
      <c r="OYK11" s="367"/>
      <c r="OYM11" s="367"/>
      <c r="OYO11" s="367"/>
      <c r="OYQ11" s="367"/>
      <c r="OYS11" s="367"/>
      <c r="OYU11" s="367"/>
      <c r="OYW11" s="367"/>
      <c r="OYY11" s="367"/>
      <c r="OZA11" s="367"/>
      <c r="OZC11" s="367"/>
      <c r="OZE11" s="367"/>
      <c r="OZG11" s="367"/>
      <c r="OZI11" s="367"/>
      <c r="OZK11" s="367"/>
      <c r="OZM11" s="367"/>
      <c r="OZO11" s="367"/>
      <c r="OZQ11" s="367"/>
      <c r="OZS11" s="367"/>
      <c r="OZU11" s="367"/>
      <c r="OZW11" s="367"/>
      <c r="OZY11" s="367"/>
      <c r="PAA11" s="367"/>
      <c r="PAC11" s="367"/>
      <c r="PAE11" s="367"/>
      <c r="PAG11" s="367"/>
      <c r="PAI11" s="367"/>
      <c r="PAK11" s="367"/>
      <c r="PAM11" s="367"/>
      <c r="PAO11" s="367"/>
      <c r="PAQ11" s="367"/>
      <c r="PAS11" s="367"/>
      <c r="PAU11" s="367"/>
      <c r="PAW11" s="367"/>
      <c r="PAY11" s="367"/>
      <c r="PBA11" s="367"/>
      <c r="PBC11" s="367"/>
      <c r="PBE11" s="367"/>
      <c r="PBG11" s="367"/>
      <c r="PBI11" s="367"/>
      <c r="PBK11" s="367"/>
      <c r="PBM11" s="367"/>
      <c r="PBO11" s="367"/>
      <c r="PBQ11" s="367"/>
      <c r="PBS11" s="367"/>
      <c r="PBU11" s="367"/>
      <c r="PBW11" s="367"/>
      <c r="PBY11" s="367"/>
      <c r="PCA11" s="367"/>
      <c r="PCC11" s="367"/>
      <c r="PCE11" s="367"/>
      <c r="PCG11" s="367"/>
      <c r="PCI11" s="367"/>
      <c r="PCK11" s="367"/>
      <c r="PCM11" s="367"/>
      <c r="PCO11" s="367"/>
      <c r="PCQ11" s="367"/>
      <c r="PCS11" s="367"/>
      <c r="PCU11" s="367"/>
      <c r="PCW11" s="367"/>
      <c r="PCY11" s="367"/>
      <c r="PDA11" s="367"/>
      <c r="PDC11" s="367"/>
      <c r="PDE11" s="367"/>
      <c r="PDG11" s="367"/>
      <c r="PDI11" s="367"/>
      <c r="PDK11" s="367"/>
      <c r="PDM11" s="367"/>
      <c r="PDO11" s="367"/>
      <c r="PDQ11" s="367"/>
      <c r="PDS11" s="367"/>
      <c r="PDU11" s="367"/>
      <c r="PDW11" s="367"/>
      <c r="PDY11" s="367"/>
      <c r="PEA11" s="367"/>
      <c r="PEC11" s="367"/>
      <c r="PEE11" s="367"/>
      <c r="PEG11" s="367"/>
      <c r="PEI11" s="367"/>
      <c r="PEK11" s="367"/>
      <c r="PEM11" s="367"/>
      <c r="PEO11" s="367"/>
      <c r="PEQ11" s="367"/>
      <c r="PES11" s="367"/>
      <c r="PEU11" s="367"/>
      <c r="PEW11" s="367"/>
      <c r="PEY11" s="367"/>
      <c r="PFA11" s="367"/>
      <c r="PFC11" s="367"/>
      <c r="PFE11" s="367"/>
      <c r="PFG11" s="367"/>
      <c r="PFI11" s="367"/>
      <c r="PFK11" s="367"/>
      <c r="PFM11" s="367"/>
      <c r="PFO11" s="367"/>
      <c r="PFQ11" s="367"/>
      <c r="PFS11" s="367"/>
      <c r="PFU11" s="367"/>
      <c r="PFW11" s="367"/>
      <c r="PFY11" s="367"/>
      <c r="PGA11" s="367"/>
      <c r="PGC11" s="367"/>
      <c r="PGE11" s="367"/>
      <c r="PGG11" s="367"/>
      <c r="PGI11" s="367"/>
      <c r="PGK11" s="367"/>
      <c r="PGM11" s="367"/>
      <c r="PGO11" s="367"/>
      <c r="PGQ11" s="367"/>
      <c r="PGS11" s="367"/>
      <c r="PGU11" s="367"/>
      <c r="PGW11" s="367"/>
      <c r="PGY11" s="367"/>
      <c r="PHA11" s="367"/>
      <c r="PHC11" s="367"/>
      <c r="PHE11" s="367"/>
      <c r="PHG11" s="367"/>
      <c r="PHI11" s="367"/>
      <c r="PHK11" s="367"/>
      <c r="PHM11" s="367"/>
      <c r="PHO11" s="367"/>
      <c r="PHQ11" s="367"/>
      <c r="PHS11" s="367"/>
      <c r="PHU11" s="367"/>
      <c r="PHW11" s="367"/>
      <c r="PHY11" s="367"/>
      <c r="PIA11" s="367"/>
      <c r="PIC11" s="367"/>
      <c r="PIE11" s="367"/>
      <c r="PIG11" s="367"/>
      <c r="PII11" s="367"/>
      <c r="PIK11" s="367"/>
      <c r="PIM11" s="367"/>
      <c r="PIO11" s="367"/>
      <c r="PIQ11" s="367"/>
      <c r="PIS11" s="367"/>
      <c r="PIU11" s="367"/>
      <c r="PIW11" s="367"/>
      <c r="PIY11" s="367"/>
      <c r="PJA11" s="367"/>
      <c r="PJC11" s="367"/>
      <c r="PJE11" s="367"/>
      <c r="PJG11" s="367"/>
      <c r="PJI11" s="367"/>
      <c r="PJK11" s="367"/>
      <c r="PJM11" s="367"/>
      <c r="PJO11" s="367"/>
      <c r="PJQ11" s="367"/>
      <c r="PJS11" s="367"/>
      <c r="PJU11" s="367"/>
      <c r="PJW11" s="367"/>
      <c r="PJY11" s="367"/>
      <c r="PKA11" s="367"/>
      <c r="PKC11" s="367"/>
      <c r="PKE11" s="367"/>
      <c r="PKG11" s="367"/>
      <c r="PKI11" s="367"/>
      <c r="PKK11" s="367"/>
      <c r="PKM11" s="367"/>
      <c r="PKO11" s="367"/>
      <c r="PKQ11" s="367"/>
      <c r="PKS11" s="367"/>
      <c r="PKU11" s="367"/>
      <c r="PKW11" s="367"/>
      <c r="PKY11" s="367"/>
      <c r="PLA11" s="367"/>
      <c r="PLC11" s="367"/>
      <c r="PLE11" s="367"/>
      <c r="PLG11" s="367"/>
      <c r="PLI11" s="367"/>
      <c r="PLK11" s="367"/>
      <c r="PLM11" s="367"/>
      <c r="PLO11" s="367"/>
      <c r="PLQ11" s="367"/>
      <c r="PLS11" s="367"/>
      <c r="PLU11" s="367"/>
      <c r="PLW11" s="367"/>
      <c r="PLY11" s="367"/>
      <c r="PMA11" s="367"/>
      <c r="PMC11" s="367"/>
      <c r="PME11" s="367"/>
      <c r="PMG11" s="367"/>
      <c r="PMI11" s="367"/>
      <c r="PMK11" s="367"/>
      <c r="PMM11" s="367"/>
      <c r="PMO11" s="367"/>
      <c r="PMQ11" s="367"/>
      <c r="PMS11" s="367"/>
      <c r="PMU11" s="367"/>
      <c r="PMW11" s="367"/>
      <c r="PMY11" s="367"/>
      <c r="PNA11" s="367"/>
      <c r="PNC11" s="367"/>
      <c r="PNE11" s="367"/>
      <c r="PNG11" s="367"/>
      <c r="PNI11" s="367"/>
      <c r="PNK11" s="367"/>
      <c r="PNM11" s="367"/>
      <c r="PNO11" s="367"/>
      <c r="PNQ11" s="367"/>
      <c r="PNS11" s="367"/>
      <c r="PNU11" s="367"/>
      <c r="PNW11" s="367"/>
      <c r="PNY11" s="367"/>
      <c r="POA11" s="367"/>
      <c r="POC11" s="367"/>
      <c r="POE11" s="367"/>
      <c r="POG11" s="367"/>
      <c r="POI11" s="367"/>
      <c r="POK11" s="367"/>
      <c r="POM11" s="367"/>
      <c r="POO11" s="367"/>
      <c r="POQ11" s="367"/>
      <c r="POS11" s="367"/>
      <c r="POU11" s="367"/>
      <c r="POW11" s="367"/>
      <c r="POY11" s="367"/>
      <c r="PPA11" s="367"/>
      <c r="PPC11" s="367"/>
      <c r="PPE11" s="367"/>
      <c r="PPG11" s="367"/>
      <c r="PPI11" s="367"/>
      <c r="PPK11" s="367"/>
      <c r="PPM11" s="367"/>
      <c r="PPO11" s="367"/>
      <c r="PPQ11" s="367"/>
      <c r="PPS11" s="367"/>
      <c r="PPU11" s="367"/>
      <c r="PPW11" s="367"/>
      <c r="PPY11" s="367"/>
      <c r="PQA11" s="367"/>
      <c r="PQC11" s="367"/>
      <c r="PQE11" s="367"/>
      <c r="PQG11" s="367"/>
      <c r="PQI11" s="367"/>
      <c r="PQK11" s="367"/>
      <c r="PQM11" s="367"/>
      <c r="PQO11" s="367"/>
      <c r="PQQ11" s="367"/>
      <c r="PQS11" s="367"/>
      <c r="PQU11" s="367"/>
      <c r="PQW11" s="367"/>
      <c r="PQY11" s="367"/>
      <c r="PRA11" s="367"/>
      <c r="PRC11" s="367"/>
      <c r="PRE11" s="367"/>
      <c r="PRG11" s="367"/>
      <c r="PRI11" s="367"/>
      <c r="PRK11" s="367"/>
      <c r="PRM11" s="367"/>
      <c r="PRO11" s="367"/>
      <c r="PRQ11" s="367"/>
      <c r="PRS11" s="367"/>
      <c r="PRU11" s="367"/>
      <c r="PRW11" s="367"/>
      <c r="PRY11" s="367"/>
      <c r="PSA11" s="367"/>
      <c r="PSC11" s="367"/>
      <c r="PSE11" s="367"/>
      <c r="PSG11" s="367"/>
      <c r="PSI11" s="367"/>
      <c r="PSK11" s="367"/>
      <c r="PSM11" s="367"/>
      <c r="PSO11" s="367"/>
      <c r="PSQ11" s="367"/>
      <c r="PSS11" s="367"/>
      <c r="PSU11" s="367"/>
      <c r="PSW11" s="367"/>
      <c r="PSY11" s="367"/>
      <c r="PTA11" s="367"/>
      <c r="PTC11" s="367"/>
      <c r="PTE11" s="367"/>
      <c r="PTG11" s="367"/>
      <c r="PTI11" s="367"/>
      <c r="PTK11" s="367"/>
      <c r="PTM11" s="367"/>
      <c r="PTO11" s="367"/>
      <c r="PTQ11" s="367"/>
      <c r="PTS11" s="367"/>
      <c r="PTU11" s="367"/>
      <c r="PTW11" s="367"/>
      <c r="PTY11" s="367"/>
      <c r="PUA11" s="367"/>
      <c r="PUC11" s="367"/>
      <c r="PUE11" s="367"/>
      <c r="PUG11" s="367"/>
      <c r="PUI11" s="367"/>
      <c r="PUK11" s="367"/>
      <c r="PUM11" s="367"/>
      <c r="PUO11" s="367"/>
      <c r="PUQ11" s="367"/>
      <c r="PUS11" s="367"/>
      <c r="PUU11" s="367"/>
      <c r="PUW11" s="367"/>
      <c r="PUY11" s="367"/>
      <c r="PVA11" s="367"/>
      <c r="PVC11" s="367"/>
      <c r="PVE11" s="367"/>
      <c r="PVG11" s="367"/>
      <c r="PVI11" s="367"/>
      <c r="PVK11" s="367"/>
      <c r="PVM11" s="367"/>
      <c r="PVO11" s="367"/>
      <c r="PVQ11" s="367"/>
      <c r="PVS11" s="367"/>
      <c r="PVU11" s="367"/>
      <c r="PVW11" s="367"/>
      <c r="PVY11" s="367"/>
      <c r="PWA11" s="367"/>
      <c r="PWC11" s="367"/>
      <c r="PWE11" s="367"/>
      <c r="PWG11" s="367"/>
      <c r="PWI11" s="367"/>
      <c r="PWK11" s="367"/>
      <c r="PWM11" s="367"/>
      <c r="PWO11" s="367"/>
      <c r="PWQ11" s="367"/>
      <c r="PWS11" s="367"/>
      <c r="PWU11" s="367"/>
      <c r="PWW11" s="367"/>
      <c r="PWY11" s="367"/>
      <c r="PXA11" s="367"/>
      <c r="PXC11" s="367"/>
      <c r="PXE11" s="367"/>
      <c r="PXG11" s="367"/>
      <c r="PXI11" s="367"/>
      <c r="PXK11" s="367"/>
      <c r="PXM11" s="367"/>
      <c r="PXO11" s="367"/>
      <c r="PXQ11" s="367"/>
      <c r="PXS11" s="367"/>
      <c r="PXU11" s="367"/>
      <c r="PXW11" s="367"/>
      <c r="PXY11" s="367"/>
      <c r="PYA11" s="367"/>
      <c r="PYC11" s="367"/>
      <c r="PYE11" s="367"/>
      <c r="PYG11" s="367"/>
      <c r="PYI11" s="367"/>
      <c r="PYK11" s="367"/>
      <c r="PYM11" s="367"/>
      <c r="PYO11" s="367"/>
      <c r="PYQ11" s="367"/>
      <c r="PYS11" s="367"/>
      <c r="PYU11" s="367"/>
      <c r="PYW11" s="367"/>
      <c r="PYY11" s="367"/>
      <c r="PZA11" s="367"/>
      <c r="PZC11" s="367"/>
      <c r="PZE11" s="367"/>
      <c r="PZG11" s="367"/>
      <c r="PZI11" s="367"/>
      <c r="PZK11" s="367"/>
      <c r="PZM11" s="367"/>
      <c r="PZO11" s="367"/>
      <c r="PZQ11" s="367"/>
      <c r="PZS11" s="367"/>
      <c r="PZU11" s="367"/>
      <c r="PZW11" s="367"/>
      <c r="PZY11" s="367"/>
      <c r="QAA11" s="367"/>
      <c r="QAC11" s="367"/>
      <c r="QAE11" s="367"/>
      <c r="QAG11" s="367"/>
      <c r="QAI11" s="367"/>
      <c r="QAK11" s="367"/>
      <c r="QAM11" s="367"/>
      <c r="QAO11" s="367"/>
      <c r="QAQ11" s="367"/>
      <c r="QAS11" s="367"/>
      <c r="QAU11" s="367"/>
      <c r="QAW11" s="367"/>
      <c r="QAY11" s="367"/>
      <c r="QBA11" s="367"/>
      <c r="QBC11" s="367"/>
      <c r="QBE11" s="367"/>
      <c r="QBG11" s="367"/>
      <c r="QBI11" s="367"/>
      <c r="QBK11" s="367"/>
      <c r="QBM11" s="367"/>
      <c r="QBO11" s="367"/>
      <c r="QBQ11" s="367"/>
      <c r="QBS11" s="367"/>
      <c r="QBU11" s="367"/>
      <c r="QBW11" s="367"/>
      <c r="QBY11" s="367"/>
      <c r="QCA11" s="367"/>
      <c r="QCC11" s="367"/>
      <c r="QCE11" s="367"/>
      <c r="QCG11" s="367"/>
      <c r="QCI11" s="367"/>
      <c r="QCK11" s="367"/>
      <c r="QCM11" s="367"/>
      <c r="QCO11" s="367"/>
      <c r="QCQ11" s="367"/>
      <c r="QCS11" s="367"/>
      <c r="QCU11" s="367"/>
      <c r="QCW11" s="367"/>
      <c r="QCY11" s="367"/>
      <c r="QDA11" s="367"/>
      <c r="QDC11" s="367"/>
      <c r="QDE11" s="367"/>
      <c r="QDG11" s="367"/>
      <c r="QDI11" s="367"/>
      <c r="QDK11" s="367"/>
      <c r="QDM11" s="367"/>
      <c r="QDO11" s="367"/>
      <c r="QDQ11" s="367"/>
      <c r="QDS11" s="367"/>
      <c r="QDU11" s="367"/>
      <c r="QDW11" s="367"/>
      <c r="QDY11" s="367"/>
      <c r="QEA11" s="367"/>
      <c r="QEC11" s="367"/>
      <c r="QEE11" s="367"/>
      <c r="QEG11" s="367"/>
      <c r="QEI11" s="367"/>
      <c r="QEK11" s="367"/>
      <c r="QEM11" s="367"/>
      <c r="QEO11" s="367"/>
      <c r="QEQ11" s="367"/>
      <c r="QES11" s="367"/>
      <c r="QEU11" s="367"/>
      <c r="QEW11" s="367"/>
      <c r="QEY11" s="367"/>
      <c r="QFA11" s="367"/>
      <c r="QFC11" s="367"/>
      <c r="QFE11" s="367"/>
      <c r="QFG11" s="367"/>
      <c r="QFI11" s="367"/>
      <c r="QFK11" s="367"/>
      <c r="QFM11" s="367"/>
      <c r="QFO11" s="367"/>
      <c r="QFQ11" s="367"/>
      <c r="QFS11" s="367"/>
      <c r="QFU11" s="367"/>
      <c r="QFW11" s="367"/>
      <c r="QFY11" s="367"/>
      <c r="QGA11" s="367"/>
      <c r="QGC11" s="367"/>
      <c r="QGE11" s="367"/>
      <c r="QGG11" s="367"/>
      <c r="QGI11" s="367"/>
      <c r="QGK11" s="367"/>
      <c r="QGM11" s="367"/>
      <c r="QGO11" s="367"/>
      <c r="QGQ11" s="367"/>
      <c r="QGS11" s="367"/>
      <c r="QGU11" s="367"/>
      <c r="QGW11" s="367"/>
      <c r="QGY11" s="367"/>
      <c r="QHA11" s="367"/>
      <c r="QHC11" s="367"/>
      <c r="QHE11" s="367"/>
      <c r="QHG11" s="367"/>
      <c r="QHI11" s="367"/>
      <c r="QHK11" s="367"/>
      <c r="QHM11" s="367"/>
      <c r="QHO11" s="367"/>
      <c r="QHQ11" s="367"/>
      <c r="QHS11" s="367"/>
      <c r="QHU11" s="367"/>
      <c r="QHW11" s="367"/>
      <c r="QHY11" s="367"/>
      <c r="QIA11" s="367"/>
      <c r="QIC11" s="367"/>
      <c r="QIE11" s="367"/>
      <c r="QIG11" s="367"/>
      <c r="QII11" s="367"/>
      <c r="QIK11" s="367"/>
      <c r="QIM11" s="367"/>
      <c r="QIO11" s="367"/>
      <c r="QIQ11" s="367"/>
      <c r="QIS11" s="367"/>
      <c r="QIU11" s="367"/>
      <c r="QIW11" s="367"/>
      <c r="QIY11" s="367"/>
      <c r="QJA11" s="367"/>
      <c r="QJC11" s="367"/>
      <c r="QJE11" s="367"/>
      <c r="QJG11" s="367"/>
      <c r="QJI11" s="367"/>
      <c r="QJK11" s="367"/>
      <c r="QJM11" s="367"/>
      <c r="QJO11" s="367"/>
      <c r="QJQ11" s="367"/>
      <c r="QJS11" s="367"/>
      <c r="QJU11" s="367"/>
      <c r="QJW11" s="367"/>
      <c r="QJY11" s="367"/>
      <c r="QKA11" s="367"/>
      <c r="QKC11" s="367"/>
      <c r="QKE11" s="367"/>
      <c r="QKG11" s="367"/>
      <c r="QKI11" s="367"/>
      <c r="QKK11" s="367"/>
      <c r="QKM11" s="367"/>
      <c r="QKO11" s="367"/>
      <c r="QKQ11" s="367"/>
      <c r="QKS11" s="367"/>
      <c r="QKU11" s="367"/>
      <c r="QKW11" s="367"/>
      <c r="QKY11" s="367"/>
      <c r="QLA11" s="367"/>
      <c r="QLC11" s="367"/>
      <c r="QLE11" s="367"/>
      <c r="QLG11" s="367"/>
      <c r="QLI11" s="367"/>
      <c r="QLK11" s="367"/>
      <c r="QLM11" s="367"/>
      <c r="QLO11" s="367"/>
      <c r="QLQ11" s="367"/>
      <c r="QLS11" s="367"/>
      <c r="QLU11" s="367"/>
      <c r="QLW11" s="367"/>
      <c r="QLY11" s="367"/>
      <c r="QMA11" s="367"/>
      <c r="QMC11" s="367"/>
      <c r="QME11" s="367"/>
      <c r="QMG11" s="367"/>
      <c r="QMI11" s="367"/>
      <c r="QMK11" s="367"/>
      <c r="QMM11" s="367"/>
      <c r="QMO11" s="367"/>
      <c r="QMQ11" s="367"/>
      <c r="QMS11" s="367"/>
      <c r="QMU11" s="367"/>
      <c r="QMW11" s="367"/>
      <c r="QMY11" s="367"/>
      <c r="QNA11" s="367"/>
      <c r="QNC11" s="367"/>
      <c r="QNE11" s="367"/>
      <c r="QNG11" s="367"/>
      <c r="QNI11" s="367"/>
      <c r="QNK11" s="367"/>
      <c r="QNM11" s="367"/>
      <c r="QNO11" s="367"/>
      <c r="QNQ11" s="367"/>
      <c r="QNS11" s="367"/>
      <c r="QNU11" s="367"/>
      <c r="QNW11" s="367"/>
      <c r="QNY11" s="367"/>
      <c r="QOA11" s="367"/>
      <c r="QOC11" s="367"/>
      <c r="QOE11" s="367"/>
      <c r="QOG11" s="367"/>
      <c r="QOI11" s="367"/>
      <c r="QOK11" s="367"/>
      <c r="QOM11" s="367"/>
      <c r="QOO11" s="367"/>
      <c r="QOQ11" s="367"/>
      <c r="QOS11" s="367"/>
      <c r="QOU11" s="367"/>
      <c r="QOW11" s="367"/>
      <c r="QOY11" s="367"/>
      <c r="QPA11" s="367"/>
      <c r="QPC11" s="367"/>
      <c r="QPE11" s="367"/>
      <c r="QPG11" s="367"/>
      <c r="QPI11" s="367"/>
      <c r="QPK11" s="367"/>
      <c r="QPM11" s="367"/>
      <c r="QPO11" s="367"/>
      <c r="QPQ11" s="367"/>
      <c r="QPS11" s="367"/>
      <c r="QPU11" s="367"/>
      <c r="QPW11" s="367"/>
      <c r="QPY11" s="367"/>
      <c r="QQA11" s="367"/>
      <c r="QQC11" s="367"/>
      <c r="QQE11" s="367"/>
      <c r="QQG11" s="367"/>
      <c r="QQI11" s="367"/>
      <c r="QQK11" s="367"/>
      <c r="QQM11" s="367"/>
      <c r="QQO11" s="367"/>
      <c r="QQQ11" s="367"/>
      <c r="QQS11" s="367"/>
      <c r="QQU11" s="367"/>
      <c r="QQW11" s="367"/>
      <c r="QQY11" s="367"/>
      <c r="QRA11" s="367"/>
      <c r="QRC11" s="367"/>
      <c r="QRE11" s="367"/>
      <c r="QRG11" s="367"/>
      <c r="QRI11" s="367"/>
      <c r="QRK11" s="367"/>
      <c r="QRM11" s="367"/>
      <c r="QRO11" s="367"/>
      <c r="QRQ11" s="367"/>
      <c r="QRS11" s="367"/>
      <c r="QRU11" s="367"/>
      <c r="QRW11" s="367"/>
      <c r="QRY11" s="367"/>
      <c r="QSA11" s="367"/>
      <c r="QSC11" s="367"/>
      <c r="QSE11" s="367"/>
      <c r="QSG11" s="367"/>
      <c r="QSI11" s="367"/>
      <c r="QSK11" s="367"/>
      <c r="QSM11" s="367"/>
      <c r="QSO11" s="367"/>
      <c r="QSQ11" s="367"/>
      <c r="QSS11" s="367"/>
      <c r="QSU11" s="367"/>
      <c r="QSW11" s="367"/>
      <c r="QSY11" s="367"/>
      <c r="QTA11" s="367"/>
      <c r="QTC11" s="367"/>
      <c r="QTE11" s="367"/>
      <c r="QTG11" s="367"/>
      <c r="QTI11" s="367"/>
      <c r="QTK11" s="367"/>
      <c r="QTM11" s="367"/>
      <c r="QTO11" s="367"/>
      <c r="QTQ11" s="367"/>
      <c r="QTS11" s="367"/>
      <c r="QTU11" s="367"/>
      <c r="QTW11" s="367"/>
      <c r="QTY11" s="367"/>
      <c r="QUA11" s="367"/>
      <c r="QUC11" s="367"/>
      <c r="QUE11" s="367"/>
      <c r="QUG11" s="367"/>
      <c r="QUI11" s="367"/>
      <c r="QUK11" s="367"/>
      <c r="QUM11" s="367"/>
      <c r="QUO11" s="367"/>
      <c r="QUQ11" s="367"/>
      <c r="QUS11" s="367"/>
      <c r="QUU11" s="367"/>
      <c r="QUW11" s="367"/>
      <c r="QUY11" s="367"/>
      <c r="QVA11" s="367"/>
      <c r="QVC11" s="367"/>
      <c r="QVE11" s="367"/>
      <c r="QVG11" s="367"/>
      <c r="QVI11" s="367"/>
      <c r="QVK11" s="367"/>
      <c r="QVM11" s="367"/>
      <c r="QVO11" s="367"/>
      <c r="QVQ11" s="367"/>
      <c r="QVS11" s="367"/>
      <c r="QVU11" s="367"/>
      <c r="QVW11" s="367"/>
      <c r="QVY11" s="367"/>
      <c r="QWA11" s="367"/>
      <c r="QWC11" s="367"/>
      <c r="QWE11" s="367"/>
      <c r="QWG11" s="367"/>
      <c r="QWI11" s="367"/>
      <c r="QWK11" s="367"/>
      <c r="QWM11" s="367"/>
      <c r="QWO11" s="367"/>
      <c r="QWQ11" s="367"/>
      <c r="QWS11" s="367"/>
      <c r="QWU11" s="367"/>
      <c r="QWW11" s="367"/>
      <c r="QWY11" s="367"/>
      <c r="QXA11" s="367"/>
      <c r="QXC11" s="367"/>
      <c r="QXE11" s="367"/>
      <c r="QXG11" s="367"/>
      <c r="QXI11" s="367"/>
      <c r="QXK11" s="367"/>
      <c r="QXM11" s="367"/>
      <c r="QXO11" s="367"/>
      <c r="QXQ11" s="367"/>
      <c r="QXS11" s="367"/>
      <c r="QXU11" s="367"/>
      <c r="QXW11" s="367"/>
      <c r="QXY11" s="367"/>
      <c r="QYA11" s="367"/>
      <c r="QYC11" s="367"/>
      <c r="QYE11" s="367"/>
      <c r="QYG11" s="367"/>
      <c r="QYI11" s="367"/>
      <c r="QYK11" s="367"/>
      <c r="QYM11" s="367"/>
      <c r="QYO11" s="367"/>
      <c r="QYQ11" s="367"/>
      <c r="QYS11" s="367"/>
      <c r="QYU11" s="367"/>
      <c r="QYW11" s="367"/>
      <c r="QYY11" s="367"/>
      <c r="QZA11" s="367"/>
      <c r="QZC11" s="367"/>
      <c r="QZE11" s="367"/>
      <c r="QZG11" s="367"/>
      <c r="QZI11" s="367"/>
      <c r="QZK11" s="367"/>
      <c r="QZM11" s="367"/>
      <c r="QZO11" s="367"/>
      <c r="QZQ11" s="367"/>
      <c r="QZS11" s="367"/>
      <c r="QZU11" s="367"/>
      <c r="QZW11" s="367"/>
      <c r="QZY11" s="367"/>
      <c r="RAA11" s="367"/>
      <c r="RAC11" s="367"/>
      <c r="RAE11" s="367"/>
      <c r="RAG11" s="367"/>
      <c r="RAI11" s="367"/>
      <c r="RAK11" s="367"/>
      <c r="RAM11" s="367"/>
      <c r="RAO11" s="367"/>
      <c r="RAQ11" s="367"/>
      <c r="RAS11" s="367"/>
      <c r="RAU11" s="367"/>
      <c r="RAW11" s="367"/>
      <c r="RAY11" s="367"/>
      <c r="RBA11" s="367"/>
      <c r="RBC11" s="367"/>
      <c r="RBE11" s="367"/>
      <c r="RBG11" s="367"/>
      <c r="RBI11" s="367"/>
      <c r="RBK11" s="367"/>
      <c r="RBM11" s="367"/>
      <c r="RBO11" s="367"/>
      <c r="RBQ11" s="367"/>
      <c r="RBS11" s="367"/>
      <c r="RBU11" s="367"/>
      <c r="RBW11" s="367"/>
      <c r="RBY11" s="367"/>
      <c r="RCA11" s="367"/>
      <c r="RCC11" s="367"/>
      <c r="RCE11" s="367"/>
      <c r="RCG11" s="367"/>
      <c r="RCI11" s="367"/>
      <c r="RCK11" s="367"/>
      <c r="RCM11" s="367"/>
      <c r="RCO11" s="367"/>
      <c r="RCQ11" s="367"/>
      <c r="RCS11" s="367"/>
      <c r="RCU11" s="367"/>
      <c r="RCW11" s="367"/>
      <c r="RCY11" s="367"/>
      <c r="RDA11" s="367"/>
      <c r="RDC11" s="367"/>
      <c r="RDE11" s="367"/>
      <c r="RDG11" s="367"/>
      <c r="RDI11" s="367"/>
      <c r="RDK11" s="367"/>
      <c r="RDM11" s="367"/>
      <c r="RDO11" s="367"/>
      <c r="RDQ11" s="367"/>
      <c r="RDS11" s="367"/>
      <c r="RDU11" s="367"/>
      <c r="RDW11" s="367"/>
      <c r="RDY11" s="367"/>
      <c r="REA11" s="367"/>
      <c r="REC11" s="367"/>
      <c r="REE11" s="367"/>
      <c r="REG11" s="367"/>
      <c r="REI11" s="367"/>
      <c r="REK11" s="367"/>
      <c r="REM11" s="367"/>
      <c r="REO11" s="367"/>
      <c r="REQ11" s="367"/>
      <c r="RES11" s="367"/>
      <c r="REU11" s="367"/>
      <c r="REW11" s="367"/>
      <c r="REY11" s="367"/>
      <c r="RFA11" s="367"/>
      <c r="RFC11" s="367"/>
      <c r="RFE11" s="367"/>
      <c r="RFG11" s="367"/>
      <c r="RFI11" s="367"/>
      <c r="RFK11" s="367"/>
      <c r="RFM11" s="367"/>
      <c r="RFO11" s="367"/>
      <c r="RFQ11" s="367"/>
      <c r="RFS11" s="367"/>
      <c r="RFU11" s="367"/>
      <c r="RFW11" s="367"/>
      <c r="RFY11" s="367"/>
      <c r="RGA11" s="367"/>
      <c r="RGC11" s="367"/>
      <c r="RGE11" s="367"/>
      <c r="RGG11" s="367"/>
      <c r="RGI11" s="367"/>
      <c r="RGK11" s="367"/>
      <c r="RGM11" s="367"/>
      <c r="RGO11" s="367"/>
      <c r="RGQ11" s="367"/>
      <c r="RGS11" s="367"/>
      <c r="RGU11" s="367"/>
      <c r="RGW11" s="367"/>
      <c r="RGY11" s="367"/>
      <c r="RHA11" s="367"/>
      <c r="RHC11" s="367"/>
      <c r="RHE11" s="367"/>
      <c r="RHG11" s="367"/>
      <c r="RHI11" s="367"/>
      <c r="RHK11" s="367"/>
      <c r="RHM11" s="367"/>
      <c r="RHO11" s="367"/>
      <c r="RHQ11" s="367"/>
      <c r="RHS11" s="367"/>
      <c r="RHU11" s="367"/>
      <c r="RHW11" s="367"/>
      <c r="RHY11" s="367"/>
      <c r="RIA11" s="367"/>
      <c r="RIC11" s="367"/>
      <c r="RIE11" s="367"/>
      <c r="RIG11" s="367"/>
      <c r="RII11" s="367"/>
      <c r="RIK11" s="367"/>
      <c r="RIM11" s="367"/>
      <c r="RIO11" s="367"/>
      <c r="RIQ11" s="367"/>
      <c r="RIS11" s="367"/>
      <c r="RIU11" s="367"/>
      <c r="RIW11" s="367"/>
      <c r="RIY11" s="367"/>
      <c r="RJA11" s="367"/>
      <c r="RJC11" s="367"/>
      <c r="RJE11" s="367"/>
      <c r="RJG11" s="367"/>
      <c r="RJI11" s="367"/>
      <c r="RJK11" s="367"/>
      <c r="RJM11" s="367"/>
      <c r="RJO11" s="367"/>
      <c r="RJQ11" s="367"/>
      <c r="RJS11" s="367"/>
      <c r="RJU11" s="367"/>
      <c r="RJW11" s="367"/>
      <c r="RJY11" s="367"/>
      <c r="RKA11" s="367"/>
      <c r="RKC11" s="367"/>
      <c r="RKE11" s="367"/>
      <c r="RKG11" s="367"/>
      <c r="RKI11" s="367"/>
      <c r="RKK11" s="367"/>
      <c r="RKM11" s="367"/>
      <c r="RKO11" s="367"/>
      <c r="RKQ11" s="367"/>
      <c r="RKS11" s="367"/>
      <c r="RKU11" s="367"/>
      <c r="RKW11" s="367"/>
      <c r="RKY11" s="367"/>
      <c r="RLA11" s="367"/>
      <c r="RLC11" s="367"/>
      <c r="RLE11" s="367"/>
      <c r="RLG11" s="367"/>
      <c r="RLI11" s="367"/>
      <c r="RLK11" s="367"/>
      <c r="RLM11" s="367"/>
      <c r="RLO11" s="367"/>
      <c r="RLQ11" s="367"/>
      <c r="RLS11" s="367"/>
      <c r="RLU11" s="367"/>
      <c r="RLW11" s="367"/>
      <c r="RLY11" s="367"/>
      <c r="RMA11" s="367"/>
      <c r="RMC11" s="367"/>
      <c r="RME11" s="367"/>
      <c r="RMG11" s="367"/>
      <c r="RMI11" s="367"/>
      <c r="RMK11" s="367"/>
      <c r="RMM11" s="367"/>
      <c r="RMO11" s="367"/>
      <c r="RMQ11" s="367"/>
      <c r="RMS11" s="367"/>
      <c r="RMU11" s="367"/>
      <c r="RMW11" s="367"/>
      <c r="RMY11" s="367"/>
      <c r="RNA11" s="367"/>
      <c r="RNC11" s="367"/>
      <c r="RNE11" s="367"/>
      <c r="RNG11" s="367"/>
      <c r="RNI11" s="367"/>
      <c r="RNK11" s="367"/>
      <c r="RNM11" s="367"/>
      <c r="RNO11" s="367"/>
      <c r="RNQ11" s="367"/>
      <c r="RNS11" s="367"/>
      <c r="RNU11" s="367"/>
      <c r="RNW11" s="367"/>
      <c r="RNY11" s="367"/>
      <c r="ROA11" s="367"/>
      <c r="ROC11" s="367"/>
      <c r="ROE11" s="367"/>
      <c r="ROG11" s="367"/>
      <c r="ROI11" s="367"/>
      <c r="ROK11" s="367"/>
      <c r="ROM11" s="367"/>
      <c r="ROO11" s="367"/>
      <c r="ROQ11" s="367"/>
      <c r="ROS11" s="367"/>
      <c r="ROU11" s="367"/>
      <c r="ROW11" s="367"/>
      <c r="ROY11" s="367"/>
      <c r="RPA11" s="367"/>
      <c r="RPC11" s="367"/>
      <c r="RPE11" s="367"/>
      <c r="RPG11" s="367"/>
      <c r="RPI11" s="367"/>
      <c r="RPK11" s="367"/>
      <c r="RPM11" s="367"/>
      <c r="RPO11" s="367"/>
      <c r="RPQ11" s="367"/>
      <c r="RPS11" s="367"/>
      <c r="RPU11" s="367"/>
      <c r="RPW11" s="367"/>
      <c r="RPY11" s="367"/>
      <c r="RQA11" s="367"/>
      <c r="RQC11" s="367"/>
      <c r="RQE11" s="367"/>
      <c r="RQG11" s="367"/>
      <c r="RQI11" s="367"/>
      <c r="RQK11" s="367"/>
      <c r="RQM11" s="367"/>
      <c r="RQO11" s="367"/>
      <c r="RQQ11" s="367"/>
      <c r="RQS11" s="367"/>
      <c r="RQU11" s="367"/>
      <c r="RQW11" s="367"/>
      <c r="RQY11" s="367"/>
      <c r="RRA11" s="367"/>
      <c r="RRC11" s="367"/>
      <c r="RRE11" s="367"/>
      <c r="RRG11" s="367"/>
      <c r="RRI11" s="367"/>
      <c r="RRK11" s="367"/>
      <c r="RRM11" s="367"/>
      <c r="RRO11" s="367"/>
      <c r="RRQ11" s="367"/>
      <c r="RRS11" s="367"/>
      <c r="RRU11" s="367"/>
      <c r="RRW11" s="367"/>
      <c r="RRY11" s="367"/>
      <c r="RSA11" s="367"/>
      <c r="RSC11" s="367"/>
      <c r="RSE11" s="367"/>
      <c r="RSG11" s="367"/>
      <c r="RSI11" s="367"/>
      <c r="RSK11" s="367"/>
      <c r="RSM11" s="367"/>
      <c r="RSO11" s="367"/>
      <c r="RSQ11" s="367"/>
      <c r="RSS11" s="367"/>
      <c r="RSU11" s="367"/>
      <c r="RSW11" s="367"/>
      <c r="RSY11" s="367"/>
      <c r="RTA11" s="367"/>
      <c r="RTC11" s="367"/>
      <c r="RTE11" s="367"/>
      <c r="RTG11" s="367"/>
      <c r="RTI11" s="367"/>
      <c r="RTK11" s="367"/>
      <c r="RTM11" s="367"/>
      <c r="RTO11" s="367"/>
      <c r="RTQ11" s="367"/>
      <c r="RTS11" s="367"/>
      <c r="RTU11" s="367"/>
      <c r="RTW11" s="367"/>
      <c r="RTY11" s="367"/>
      <c r="RUA11" s="367"/>
      <c r="RUC11" s="367"/>
      <c r="RUE11" s="367"/>
      <c r="RUG11" s="367"/>
      <c r="RUI11" s="367"/>
      <c r="RUK11" s="367"/>
      <c r="RUM11" s="367"/>
      <c r="RUO11" s="367"/>
      <c r="RUQ11" s="367"/>
      <c r="RUS11" s="367"/>
      <c r="RUU11" s="367"/>
      <c r="RUW11" s="367"/>
      <c r="RUY11" s="367"/>
      <c r="RVA11" s="367"/>
      <c r="RVC11" s="367"/>
      <c r="RVE11" s="367"/>
      <c r="RVG11" s="367"/>
      <c r="RVI11" s="367"/>
      <c r="RVK11" s="367"/>
      <c r="RVM11" s="367"/>
      <c r="RVO11" s="367"/>
      <c r="RVQ11" s="367"/>
      <c r="RVS11" s="367"/>
      <c r="RVU11" s="367"/>
      <c r="RVW11" s="367"/>
      <c r="RVY11" s="367"/>
      <c r="RWA11" s="367"/>
      <c r="RWC11" s="367"/>
      <c r="RWE11" s="367"/>
      <c r="RWG11" s="367"/>
      <c r="RWI11" s="367"/>
      <c r="RWK11" s="367"/>
      <c r="RWM11" s="367"/>
      <c r="RWO11" s="367"/>
      <c r="RWQ11" s="367"/>
      <c r="RWS11" s="367"/>
      <c r="RWU11" s="367"/>
      <c r="RWW11" s="367"/>
      <c r="RWY11" s="367"/>
      <c r="RXA11" s="367"/>
      <c r="RXC11" s="367"/>
      <c r="RXE11" s="367"/>
      <c r="RXG11" s="367"/>
      <c r="RXI11" s="367"/>
      <c r="RXK11" s="367"/>
      <c r="RXM11" s="367"/>
      <c r="RXO11" s="367"/>
      <c r="RXQ11" s="367"/>
      <c r="RXS11" s="367"/>
      <c r="RXU11" s="367"/>
      <c r="RXW11" s="367"/>
      <c r="RXY11" s="367"/>
      <c r="RYA11" s="367"/>
      <c r="RYC11" s="367"/>
      <c r="RYE11" s="367"/>
      <c r="RYG11" s="367"/>
      <c r="RYI11" s="367"/>
      <c r="RYK11" s="367"/>
      <c r="RYM11" s="367"/>
      <c r="RYO11" s="367"/>
      <c r="RYQ11" s="367"/>
      <c r="RYS11" s="367"/>
      <c r="RYU11" s="367"/>
      <c r="RYW11" s="367"/>
      <c r="RYY11" s="367"/>
      <c r="RZA11" s="367"/>
      <c r="RZC11" s="367"/>
      <c r="RZE11" s="367"/>
      <c r="RZG11" s="367"/>
      <c r="RZI11" s="367"/>
      <c r="RZK11" s="367"/>
      <c r="RZM11" s="367"/>
      <c r="RZO11" s="367"/>
      <c r="RZQ11" s="367"/>
      <c r="RZS11" s="367"/>
      <c r="RZU11" s="367"/>
      <c r="RZW11" s="367"/>
      <c r="RZY11" s="367"/>
      <c r="SAA11" s="367"/>
      <c r="SAC11" s="367"/>
      <c r="SAE11" s="367"/>
      <c r="SAG11" s="367"/>
      <c r="SAI11" s="367"/>
      <c r="SAK11" s="367"/>
      <c r="SAM11" s="367"/>
      <c r="SAO11" s="367"/>
      <c r="SAQ11" s="367"/>
      <c r="SAS11" s="367"/>
      <c r="SAU11" s="367"/>
      <c r="SAW11" s="367"/>
      <c r="SAY11" s="367"/>
      <c r="SBA11" s="367"/>
      <c r="SBC11" s="367"/>
      <c r="SBE11" s="367"/>
      <c r="SBG11" s="367"/>
      <c r="SBI11" s="367"/>
      <c r="SBK11" s="367"/>
      <c r="SBM11" s="367"/>
      <c r="SBO11" s="367"/>
      <c r="SBQ11" s="367"/>
      <c r="SBS11" s="367"/>
      <c r="SBU11" s="367"/>
      <c r="SBW11" s="367"/>
      <c r="SBY11" s="367"/>
      <c r="SCA11" s="367"/>
      <c r="SCC11" s="367"/>
      <c r="SCE11" s="367"/>
      <c r="SCG11" s="367"/>
      <c r="SCI11" s="367"/>
      <c r="SCK11" s="367"/>
      <c r="SCM11" s="367"/>
      <c r="SCO11" s="367"/>
      <c r="SCQ11" s="367"/>
      <c r="SCS11" s="367"/>
      <c r="SCU11" s="367"/>
      <c r="SCW11" s="367"/>
      <c r="SCY11" s="367"/>
      <c r="SDA11" s="367"/>
      <c r="SDC11" s="367"/>
      <c r="SDE11" s="367"/>
      <c r="SDG11" s="367"/>
      <c r="SDI11" s="367"/>
      <c r="SDK11" s="367"/>
      <c r="SDM11" s="367"/>
      <c r="SDO11" s="367"/>
      <c r="SDQ11" s="367"/>
      <c r="SDS11" s="367"/>
      <c r="SDU11" s="367"/>
      <c r="SDW11" s="367"/>
      <c r="SDY11" s="367"/>
      <c r="SEA11" s="367"/>
      <c r="SEC11" s="367"/>
      <c r="SEE11" s="367"/>
      <c r="SEG11" s="367"/>
      <c r="SEI11" s="367"/>
      <c r="SEK11" s="367"/>
      <c r="SEM11" s="367"/>
      <c r="SEO11" s="367"/>
      <c r="SEQ11" s="367"/>
      <c r="SES11" s="367"/>
      <c r="SEU11" s="367"/>
      <c r="SEW11" s="367"/>
      <c r="SEY11" s="367"/>
      <c r="SFA11" s="367"/>
      <c r="SFC11" s="367"/>
      <c r="SFE11" s="367"/>
      <c r="SFG11" s="367"/>
      <c r="SFI11" s="367"/>
      <c r="SFK11" s="367"/>
      <c r="SFM11" s="367"/>
      <c r="SFO11" s="367"/>
      <c r="SFQ11" s="367"/>
      <c r="SFS11" s="367"/>
      <c r="SFU11" s="367"/>
      <c r="SFW11" s="367"/>
      <c r="SFY11" s="367"/>
      <c r="SGA11" s="367"/>
      <c r="SGC11" s="367"/>
      <c r="SGE11" s="367"/>
      <c r="SGG11" s="367"/>
      <c r="SGI11" s="367"/>
      <c r="SGK11" s="367"/>
      <c r="SGM11" s="367"/>
      <c r="SGO11" s="367"/>
      <c r="SGQ11" s="367"/>
      <c r="SGS11" s="367"/>
      <c r="SGU11" s="367"/>
      <c r="SGW11" s="367"/>
      <c r="SGY11" s="367"/>
      <c r="SHA11" s="367"/>
      <c r="SHC11" s="367"/>
      <c r="SHE11" s="367"/>
      <c r="SHG11" s="367"/>
      <c r="SHI11" s="367"/>
      <c r="SHK11" s="367"/>
      <c r="SHM11" s="367"/>
      <c r="SHO11" s="367"/>
      <c r="SHQ11" s="367"/>
      <c r="SHS11" s="367"/>
      <c r="SHU11" s="367"/>
      <c r="SHW11" s="367"/>
      <c r="SHY11" s="367"/>
      <c r="SIA11" s="367"/>
      <c r="SIC11" s="367"/>
      <c r="SIE11" s="367"/>
      <c r="SIG11" s="367"/>
      <c r="SII11" s="367"/>
      <c r="SIK11" s="367"/>
      <c r="SIM11" s="367"/>
      <c r="SIO11" s="367"/>
      <c r="SIQ11" s="367"/>
      <c r="SIS11" s="367"/>
      <c r="SIU11" s="367"/>
      <c r="SIW11" s="367"/>
      <c r="SIY11" s="367"/>
      <c r="SJA11" s="367"/>
      <c r="SJC11" s="367"/>
      <c r="SJE11" s="367"/>
      <c r="SJG11" s="367"/>
      <c r="SJI11" s="367"/>
      <c r="SJK11" s="367"/>
      <c r="SJM11" s="367"/>
      <c r="SJO11" s="367"/>
      <c r="SJQ11" s="367"/>
      <c r="SJS11" s="367"/>
      <c r="SJU11" s="367"/>
      <c r="SJW11" s="367"/>
      <c r="SJY11" s="367"/>
      <c r="SKA11" s="367"/>
      <c r="SKC11" s="367"/>
      <c r="SKE11" s="367"/>
      <c r="SKG11" s="367"/>
      <c r="SKI11" s="367"/>
      <c r="SKK11" s="367"/>
      <c r="SKM11" s="367"/>
      <c r="SKO11" s="367"/>
      <c r="SKQ11" s="367"/>
      <c r="SKS11" s="367"/>
      <c r="SKU11" s="367"/>
      <c r="SKW11" s="367"/>
      <c r="SKY11" s="367"/>
      <c r="SLA11" s="367"/>
      <c r="SLC11" s="367"/>
      <c r="SLE11" s="367"/>
      <c r="SLG11" s="367"/>
      <c r="SLI11" s="367"/>
      <c r="SLK11" s="367"/>
      <c r="SLM11" s="367"/>
      <c r="SLO11" s="367"/>
      <c r="SLQ11" s="367"/>
      <c r="SLS11" s="367"/>
      <c r="SLU11" s="367"/>
      <c r="SLW11" s="367"/>
      <c r="SLY11" s="367"/>
      <c r="SMA11" s="367"/>
      <c r="SMC11" s="367"/>
      <c r="SME11" s="367"/>
      <c r="SMG11" s="367"/>
      <c r="SMI11" s="367"/>
      <c r="SMK11" s="367"/>
      <c r="SMM11" s="367"/>
      <c r="SMO11" s="367"/>
      <c r="SMQ11" s="367"/>
      <c r="SMS11" s="367"/>
      <c r="SMU11" s="367"/>
      <c r="SMW11" s="367"/>
      <c r="SMY11" s="367"/>
      <c r="SNA11" s="367"/>
      <c r="SNC11" s="367"/>
      <c r="SNE11" s="367"/>
      <c r="SNG11" s="367"/>
      <c r="SNI11" s="367"/>
      <c r="SNK11" s="367"/>
      <c r="SNM11" s="367"/>
      <c r="SNO11" s="367"/>
      <c r="SNQ11" s="367"/>
      <c r="SNS11" s="367"/>
      <c r="SNU11" s="367"/>
      <c r="SNW11" s="367"/>
      <c r="SNY11" s="367"/>
      <c r="SOA11" s="367"/>
      <c r="SOC11" s="367"/>
      <c r="SOE11" s="367"/>
      <c r="SOG11" s="367"/>
      <c r="SOI11" s="367"/>
      <c r="SOK11" s="367"/>
      <c r="SOM11" s="367"/>
      <c r="SOO11" s="367"/>
      <c r="SOQ11" s="367"/>
      <c r="SOS11" s="367"/>
      <c r="SOU11" s="367"/>
      <c r="SOW11" s="367"/>
      <c r="SOY11" s="367"/>
      <c r="SPA11" s="367"/>
      <c r="SPC11" s="367"/>
      <c r="SPE11" s="367"/>
      <c r="SPG11" s="367"/>
      <c r="SPI11" s="367"/>
      <c r="SPK11" s="367"/>
      <c r="SPM11" s="367"/>
      <c r="SPO11" s="367"/>
      <c r="SPQ11" s="367"/>
      <c r="SPS11" s="367"/>
      <c r="SPU11" s="367"/>
      <c r="SPW11" s="367"/>
      <c r="SPY11" s="367"/>
      <c r="SQA11" s="367"/>
      <c r="SQC11" s="367"/>
      <c r="SQE11" s="367"/>
      <c r="SQG11" s="367"/>
      <c r="SQI11" s="367"/>
      <c r="SQK11" s="367"/>
      <c r="SQM11" s="367"/>
      <c r="SQO11" s="367"/>
      <c r="SQQ11" s="367"/>
      <c r="SQS11" s="367"/>
      <c r="SQU11" s="367"/>
      <c r="SQW11" s="367"/>
      <c r="SQY11" s="367"/>
      <c r="SRA11" s="367"/>
      <c r="SRC11" s="367"/>
      <c r="SRE11" s="367"/>
      <c r="SRG11" s="367"/>
      <c r="SRI11" s="367"/>
      <c r="SRK11" s="367"/>
      <c r="SRM11" s="367"/>
      <c r="SRO11" s="367"/>
      <c r="SRQ11" s="367"/>
      <c r="SRS11" s="367"/>
      <c r="SRU11" s="367"/>
      <c r="SRW11" s="367"/>
      <c r="SRY11" s="367"/>
      <c r="SSA11" s="367"/>
      <c r="SSC11" s="367"/>
      <c r="SSE11" s="367"/>
      <c r="SSG11" s="367"/>
      <c r="SSI11" s="367"/>
      <c r="SSK11" s="367"/>
      <c r="SSM11" s="367"/>
      <c r="SSO11" s="367"/>
      <c r="SSQ11" s="367"/>
      <c r="SSS11" s="367"/>
      <c r="SSU11" s="367"/>
      <c r="SSW11" s="367"/>
      <c r="SSY11" s="367"/>
      <c r="STA11" s="367"/>
      <c r="STC11" s="367"/>
      <c r="STE11" s="367"/>
      <c r="STG11" s="367"/>
      <c r="STI11" s="367"/>
      <c r="STK11" s="367"/>
      <c r="STM11" s="367"/>
      <c r="STO11" s="367"/>
      <c r="STQ11" s="367"/>
      <c r="STS11" s="367"/>
      <c r="STU11" s="367"/>
      <c r="STW11" s="367"/>
      <c r="STY11" s="367"/>
      <c r="SUA11" s="367"/>
      <c r="SUC11" s="367"/>
      <c r="SUE11" s="367"/>
      <c r="SUG11" s="367"/>
      <c r="SUI11" s="367"/>
      <c r="SUK11" s="367"/>
      <c r="SUM11" s="367"/>
      <c r="SUO11" s="367"/>
      <c r="SUQ11" s="367"/>
      <c r="SUS11" s="367"/>
      <c r="SUU11" s="367"/>
      <c r="SUW11" s="367"/>
      <c r="SUY11" s="367"/>
      <c r="SVA11" s="367"/>
      <c r="SVC11" s="367"/>
      <c r="SVE11" s="367"/>
      <c r="SVG11" s="367"/>
      <c r="SVI11" s="367"/>
      <c r="SVK11" s="367"/>
      <c r="SVM11" s="367"/>
      <c r="SVO11" s="367"/>
      <c r="SVQ11" s="367"/>
      <c r="SVS11" s="367"/>
      <c r="SVU11" s="367"/>
      <c r="SVW11" s="367"/>
      <c r="SVY11" s="367"/>
      <c r="SWA11" s="367"/>
      <c r="SWC11" s="367"/>
      <c r="SWE11" s="367"/>
      <c r="SWG11" s="367"/>
      <c r="SWI11" s="367"/>
      <c r="SWK11" s="367"/>
      <c r="SWM11" s="367"/>
      <c r="SWO11" s="367"/>
      <c r="SWQ11" s="367"/>
      <c r="SWS11" s="367"/>
      <c r="SWU11" s="367"/>
      <c r="SWW11" s="367"/>
      <c r="SWY11" s="367"/>
      <c r="SXA11" s="367"/>
      <c r="SXC11" s="367"/>
      <c r="SXE11" s="367"/>
      <c r="SXG11" s="367"/>
      <c r="SXI11" s="367"/>
      <c r="SXK11" s="367"/>
      <c r="SXM11" s="367"/>
      <c r="SXO11" s="367"/>
      <c r="SXQ11" s="367"/>
      <c r="SXS11" s="367"/>
      <c r="SXU11" s="367"/>
      <c r="SXW11" s="367"/>
      <c r="SXY11" s="367"/>
      <c r="SYA11" s="367"/>
      <c r="SYC11" s="367"/>
      <c r="SYE11" s="367"/>
      <c r="SYG11" s="367"/>
      <c r="SYI11" s="367"/>
      <c r="SYK11" s="367"/>
      <c r="SYM11" s="367"/>
      <c r="SYO11" s="367"/>
      <c r="SYQ11" s="367"/>
      <c r="SYS11" s="367"/>
      <c r="SYU11" s="367"/>
      <c r="SYW11" s="367"/>
      <c r="SYY11" s="367"/>
      <c r="SZA11" s="367"/>
      <c r="SZC11" s="367"/>
      <c r="SZE11" s="367"/>
      <c r="SZG11" s="367"/>
      <c r="SZI11" s="367"/>
      <c r="SZK11" s="367"/>
      <c r="SZM11" s="367"/>
      <c r="SZO11" s="367"/>
      <c r="SZQ11" s="367"/>
      <c r="SZS11" s="367"/>
      <c r="SZU11" s="367"/>
      <c r="SZW11" s="367"/>
      <c r="SZY11" s="367"/>
      <c r="TAA11" s="367"/>
      <c r="TAC11" s="367"/>
      <c r="TAE11" s="367"/>
      <c r="TAG11" s="367"/>
      <c r="TAI11" s="367"/>
      <c r="TAK11" s="367"/>
      <c r="TAM11" s="367"/>
      <c r="TAO11" s="367"/>
      <c r="TAQ11" s="367"/>
      <c r="TAS11" s="367"/>
      <c r="TAU11" s="367"/>
      <c r="TAW11" s="367"/>
      <c r="TAY11" s="367"/>
      <c r="TBA11" s="367"/>
      <c r="TBC11" s="367"/>
      <c r="TBE11" s="367"/>
      <c r="TBG11" s="367"/>
      <c r="TBI11" s="367"/>
      <c r="TBK11" s="367"/>
      <c r="TBM11" s="367"/>
      <c r="TBO11" s="367"/>
      <c r="TBQ11" s="367"/>
      <c r="TBS11" s="367"/>
      <c r="TBU11" s="367"/>
      <c r="TBW11" s="367"/>
      <c r="TBY11" s="367"/>
      <c r="TCA11" s="367"/>
      <c r="TCC11" s="367"/>
      <c r="TCE11" s="367"/>
      <c r="TCG11" s="367"/>
      <c r="TCI11" s="367"/>
      <c r="TCK11" s="367"/>
      <c r="TCM11" s="367"/>
      <c r="TCO11" s="367"/>
      <c r="TCQ11" s="367"/>
      <c r="TCS11" s="367"/>
      <c r="TCU11" s="367"/>
      <c r="TCW11" s="367"/>
      <c r="TCY11" s="367"/>
      <c r="TDA11" s="367"/>
      <c r="TDC11" s="367"/>
      <c r="TDE11" s="367"/>
      <c r="TDG11" s="367"/>
      <c r="TDI11" s="367"/>
      <c r="TDK11" s="367"/>
      <c r="TDM11" s="367"/>
      <c r="TDO11" s="367"/>
      <c r="TDQ11" s="367"/>
      <c r="TDS11" s="367"/>
      <c r="TDU11" s="367"/>
      <c r="TDW11" s="367"/>
      <c r="TDY11" s="367"/>
      <c r="TEA11" s="367"/>
      <c r="TEC11" s="367"/>
      <c r="TEE11" s="367"/>
      <c r="TEG11" s="367"/>
      <c r="TEI11" s="367"/>
      <c r="TEK11" s="367"/>
      <c r="TEM11" s="367"/>
      <c r="TEO11" s="367"/>
      <c r="TEQ11" s="367"/>
      <c r="TES11" s="367"/>
      <c r="TEU11" s="367"/>
      <c r="TEW11" s="367"/>
      <c r="TEY11" s="367"/>
      <c r="TFA11" s="367"/>
      <c r="TFC11" s="367"/>
      <c r="TFE11" s="367"/>
      <c r="TFG11" s="367"/>
      <c r="TFI11" s="367"/>
      <c r="TFK11" s="367"/>
      <c r="TFM11" s="367"/>
      <c r="TFO11" s="367"/>
      <c r="TFQ11" s="367"/>
      <c r="TFS11" s="367"/>
      <c r="TFU11" s="367"/>
      <c r="TFW11" s="367"/>
      <c r="TFY11" s="367"/>
      <c r="TGA11" s="367"/>
      <c r="TGC11" s="367"/>
      <c r="TGE11" s="367"/>
      <c r="TGG11" s="367"/>
      <c r="TGI11" s="367"/>
      <c r="TGK11" s="367"/>
      <c r="TGM11" s="367"/>
      <c r="TGO11" s="367"/>
      <c r="TGQ11" s="367"/>
      <c r="TGS11" s="367"/>
      <c r="TGU11" s="367"/>
      <c r="TGW11" s="367"/>
      <c r="TGY11" s="367"/>
      <c r="THA11" s="367"/>
      <c r="THC11" s="367"/>
      <c r="THE11" s="367"/>
      <c r="THG11" s="367"/>
      <c r="THI11" s="367"/>
      <c r="THK11" s="367"/>
      <c r="THM11" s="367"/>
      <c r="THO11" s="367"/>
      <c r="THQ11" s="367"/>
      <c r="THS11" s="367"/>
      <c r="THU11" s="367"/>
      <c r="THW11" s="367"/>
      <c r="THY11" s="367"/>
      <c r="TIA11" s="367"/>
      <c r="TIC11" s="367"/>
      <c r="TIE11" s="367"/>
      <c r="TIG11" s="367"/>
      <c r="TII11" s="367"/>
      <c r="TIK11" s="367"/>
      <c r="TIM11" s="367"/>
      <c r="TIO11" s="367"/>
      <c r="TIQ11" s="367"/>
      <c r="TIS11" s="367"/>
      <c r="TIU11" s="367"/>
      <c r="TIW11" s="367"/>
      <c r="TIY11" s="367"/>
      <c r="TJA11" s="367"/>
      <c r="TJC11" s="367"/>
      <c r="TJE11" s="367"/>
      <c r="TJG11" s="367"/>
      <c r="TJI11" s="367"/>
      <c r="TJK11" s="367"/>
      <c r="TJM11" s="367"/>
      <c r="TJO11" s="367"/>
      <c r="TJQ11" s="367"/>
      <c r="TJS11" s="367"/>
      <c r="TJU11" s="367"/>
      <c r="TJW11" s="367"/>
      <c r="TJY11" s="367"/>
      <c r="TKA11" s="367"/>
      <c r="TKC11" s="367"/>
      <c r="TKE11" s="367"/>
      <c r="TKG11" s="367"/>
      <c r="TKI11" s="367"/>
      <c r="TKK11" s="367"/>
      <c r="TKM11" s="367"/>
      <c r="TKO11" s="367"/>
      <c r="TKQ11" s="367"/>
      <c r="TKS11" s="367"/>
      <c r="TKU11" s="367"/>
      <c r="TKW11" s="367"/>
      <c r="TKY11" s="367"/>
      <c r="TLA11" s="367"/>
      <c r="TLC11" s="367"/>
      <c r="TLE11" s="367"/>
      <c r="TLG11" s="367"/>
      <c r="TLI11" s="367"/>
      <c r="TLK11" s="367"/>
      <c r="TLM11" s="367"/>
      <c r="TLO11" s="367"/>
      <c r="TLQ11" s="367"/>
      <c r="TLS11" s="367"/>
      <c r="TLU11" s="367"/>
      <c r="TLW11" s="367"/>
      <c r="TLY11" s="367"/>
      <c r="TMA11" s="367"/>
      <c r="TMC11" s="367"/>
      <c r="TME11" s="367"/>
      <c r="TMG11" s="367"/>
      <c r="TMI11" s="367"/>
      <c r="TMK11" s="367"/>
      <c r="TMM11" s="367"/>
      <c r="TMO11" s="367"/>
      <c r="TMQ11" s="367"/>
      <c r="TMS11" s="367"/>
      <c r="TMU11" s="367"/>
      <c r="TMW11" s="367"/>
      <c r="TMY11" s="367"/>
      <c r="TNA11" s="367"/>
      <c r="TNC11" s="367"/>
      <c r="TNE11" s="367"/>
      <c r="TNG11" s="367"/>
      <c r="TNI11" s="367"/>
      <c r="TNK11" s="367"/>
      <c r="TNM11" s="367"/>
      <c r="TNO11" s="367"/>
      <c r="TNQ11" s="367"/>
      <c r="TNS11" s="367"/>
      <c r="TNU11" s="367"/>
      <c r="TNW11" s="367"/>
      <c r="TNY11" s="367"/>
      <c r="TOA11" s="367"/>
      <c r="TOC11" s="367"/>
      <c r="TOE11" s="367"/>
      <c r="TOG11" s="367"/>
      <c r="TOI11" s="367"/>
      <c r="TOK11" s="367"/>
      <c r="TOM11" s="367"/>
      <c r="TOO11" s="367"/>
      <c r="TOQ11" s="367"/>
      <c r="TOS11" s="367"/>
      <c r="TOU11" s="367"/>
      <c r="TOW11" s="367"/>
      <c r="TOY11" s="367"/>
      <c r="TPA11" s="367"/>
      <c r="TPC11" s="367"/>
      <c r="TPE11" s="367"/>
      <c r="TPG11" s="367"/>
      <c r="TPI11" s="367"/>
      <c r="TPK11" s="367"/>
      <c r="TPM11" s="367"/>
      <c r="TPO11" s="367"/>
      <c r="TPQ11" s="367"/>
      <c r="TPS11" s="367"/>
      <c r="TPU11" s="367"/>
      <c r="TPW11" s="367"/>
      <c r="TPY11" s="367"/>
      <c r="TQA11" s="367"/>
      <c r="TQC11" s="367"/>
      <c r="TQE11" s="367"/>
      <c r="TQG11" s="367"/>
      <c r="TQI11" s="367"/>
      <c r="TQK11" s="367"/>
      <c r="TQM11" s="367"/>
      <c r="TQO11" s="367"/>
      <c r="TQQ11" s="367"/>
      <c r="TQS11" s="367"/>
      <c r="TQU11" s="367"/>
      <c r="TQW11" s="367"/>
      <c r="TQY11" s="367"/>
      <c r="TRA11" s="367"/>
      <c r="TRC11" s="367"/>
      <c r="TRE11" s="367"/>
      <c r="TRG11" s="367"/>
      <c r="TRI11" s="367"/>
      <c r="TRK11" s="367"/>
      <c r="TRM11" s="367"/>
      <c r="TRO11" s="367"/>
      <c r="TRQ11" s="367"/>
      <c r="TRS11" s="367"/>
      <c r="TRU11" s="367"/>
      <c r="TRW11" s="367"/>
      <c r="TRY11" s="367"/>
      <c r="TSA11" s="367"/>
      <c r="TSC11" s="367"/>
      <c r="TSE11" s="367"/>
      <c r="TSG11" s="367"/>
      <c r="TSI11" s="367"/>
      <c r="TSK11" s="367"/>
      <c r="TSM11" s="367"/>
      <c r="TSO11" s="367"/>
      <c r="TSQ11" s="367"/>
      <c r="TSS11" s="367"/>
      <c r="TSU11" s="367"/>
      <c r="TSW11" s="367"/>
      <c r="TSY11" s="367"/>
      <c r="TTA11" s="367"/>
      <c r="TTC11" s="367"/>
      <c r="TTE11" s="367"/>
      <c r="TTG11" s="367"/>
      <c r="TTI11" s="367"/>
      <c r="TTK11" s="367"/>
      <c r="TTM11" s="367"/>
      <c r="TTO11" s="367"/>
      <c r="TTQ11" s="367"/>
      <c r="TTS11" s="367"/>
      <c r="TTU11" s="367"/>
      <c r="TTW11" s="367"/>
      <c r="TTY11" s="367"/>
      <c r="TUA11" s="367"/>
      <c r="TUC11" s="367"/>
      <c r="TUE11" s="367"/>
      <c r="TUG11" s="367"/>
      <c r="TUI11" s="367"/>
      <c r="TUK11" s="367"/>
      <c r="TUM11" s="367"/>
      <c r="TUO11" s="367"/>
      <c r="TUQ11" s="367"/>
      <c r="TUS11" s="367"/>
      <c r="TUU11" s="367"/>
      <c r="TUW11" s="367"/>
      <c r="TUY11" s="367"/>
      <c r="TVA11" s="367"/>
      <c r="TVC11" s="367"/>
      <c r="TVE11" s="367"/>
      <c r="TVG11" s="367"/>
      <c r="TVI11" s="367"/>
      <c r="TVK11" s="367"/>
      <c r="TVM11" s="367"/>
      <c r="TVO11" s="367"/>
      <c r="TVQ11" s="367"/>
      <c r="TVS11" s="367"/>
      <c r="TVU11" s="367"/>
      <c r="TVW11" s="367"/>
      <c r="TVY11" s="367"/>
      <c r="TWA11" s="367"/>
      <c r="TWC11" s="367"/>
      <c r="TWE11" s="367"/>
      <c r="TWG11" s="367"/>
      <c r="TWI11" s="367"/>
      <c r="TWK11" s="367"/>
      <c r="TWM11" s="367"/>
      <c r="TWO11" s="367"/>
      <c r="TWQ11" s="367"/>
      <c r="TWS11" s="367"/>
      <c r="TWU11" s="367"/>
      <c r="TWW11" s="367"/>
      <c r="TWY11" s="367"/>
      <c r="TXA11" s="367"/>
      <c r="TXC11" s="367"/>
      <c r="TXE11" s="367"/>
      <c r="TXG11" s="367"/>
      <c r="TXI11" s="367"/>
      <c r="TXK11" s="367"/>
      <c r="TXM11" s="367"/>
      <c r="TXO11" s="367"/>
      <c r="TXQ11" s="367"/>
      <c r="TXS11" s="367"/>
      <c r="TXU11" s="367"/>
      <c r="TXW11" s="367"/>
      <c r="TXY11" s="367"/>
      <c r="TYA11" s="367"/>
      <c r="TYC11" s="367"/>
      <c r="TYE11" s="367"/>
      <c r="TYG11" s="367"/>
      <c r="TYI11" s="367"/>
      <c r="TYK11" s="367"/>
      <c r="TYM11" s="367"/>
      <c r="TYO11" s="367"/>
      <c r="TYQ11" s="367"/>
      <c r="TYS11" s="367"/>
      <c r="TYU11" s="367"/>
      <c r="TYW11" s="367"/>
      <c r="TYY11" s="367"/>
      <c r="TZA11" s="367"/>
      <c r="TZC11" s="367"/>
      <c r="TZE11" s="367"/>
      <c r="TZG11" s="367"/>
      <c r="TZI11" s="367"/>
      <c r="TZK11" s="367"/>
      <c r="TZM11" s="367"/>
      <c r="TZO11" s="367"/>
      <c r="TZQ11" s="367"/>
      <c r="TZS11" s="367"/>
      <c r="TZU11" s="367"/>
      <c r="TZW11" s="367"/>
      <c r="TZY11" s="367"/>
      <c r="UAA11" s="367"/>
      <c r="UAC11" s="367"/>
      <c r="UAE11" s="367"/>
      <c r="UAG11" s="367"/>
      <c r="UAI11" s="367"/>
      <c r="UAK11" s="367"/>
      <c r="UAM11" s="367"/>
      <c r="UAO11" s="367"/>
      <c r="UAQ11" s="367"/>
      <c r="UAS11" s="367"/>
      <c r="UAU11" s="367"/>
      <c r="UAW11" s="367"/>
      <c r="UAY11" s="367"/>
      <c r="UBA11" s="367"/>
      <c r="UBC11" s="367"/>
      <c r="UBE11" s="367"/>
      <c r="UBG11" s="367"/>
      <c r="UBI11" s="367"/>
      <c r="UBK11" s="367"/>
      <c r="UBM11" s="367"/>
      <c r="UBO11" s="367"/>
      <c r="UBQ11" s="367"/>
      <c r="UBS11" s="367"/>
      <c r="UBU11" s="367"/>
      <c r="UBW11" s="367"/>
      <c r="UBY11" s="367"/>
      <c r="UCA11" s="367"/>
      <c r="UCC11" s="367"/>
      <c r="UCE11" s="367"/>
      <c r="UCG11" s="367"/>
      <c r="UCI11" s="367"/>
      <c r="UCK11" s="367"/>
      <c r="UCM11" s="367"/>
      <c r="UCO11" s="367"/>
      <c r="UCQ11" s="367"/>
      <c r="UCS11" s="367"/>
      <c r="UCU11" s="367"/>
      <c r="UCW11" s="367"/>
      <c r="UCY11" s="367"/>
      <c r="UDA11" s="367"/>
      <c r="UDC11" s="367"/>
      <c r="UDE11" s="367"/>
      <c r="UDG11" s="367"/>
      <c r="UDI11" s="367"/>
      <c r="UDK11" s="367"/>
      <c r="UDM11" s="367"/>
      <c r="UDO11" s="367"/>
      <c r="UDQ11" s="367"/>
      <c r="UDS11" s="367"/>
      <c r="UDU11" s="367"/>
      <c r="UDW11" s="367"/>
      <c r="UDY11" s="367"/>
      <c r="UEA11" s="367"/>
      <c r="UEC11" s="367"/>
      <c r="UEE11" s="367"/>
      <c r="UEG11" s="367"/>
      <c r="UEI11" s="367"/>
      <c r="UEK11" s="367"/>
      <c r="UEM11" s="367"/>
      <c r="UEO11" s="367"/>
      <c r="UEQ11" s="367"/>
      <c r="UES11" s="367"/>
      <c r="UEU11" s="367"/>
      <c r="UEW11" s="367"/>
      <c r="UEY11" s="367"/>
      <c r="UFA11" s="367"/>
      <c r="UFC11" s="367"/>
      <c r="UFE11" s="367"/>
      <c r="UFG11" s="367"/>
      <c r="UFI11" s="367"/>
      <c r="UFK11" s="367"/>
      <c r="UFM11" s="367"/>
      <c r="UFO11" s="367"/>
      <c r="UFQ11" s="367"/>
      <c r="UFS11" s="367"/>
      <c r="UFU11" s="367"/>
      <c r="UFW11" s="367"/>
      <c r="UFY11" s="367"/>
      <c r="UGA11" s="367"/>
      <c r="UGC11" s="367"/>
      <c r="UGE11" s="367"/>
      <c r="UGG11" s="367"/>
      <c r="UGI11" s="367"/>
      <c r="UGK11" s="367"/>
      <c r="UGM11" s="367"/>
      <c r="UGO11" s="367"/>
      <c r="UGQ11" s="367"/>
      <c r="UGS11" s="367"/>
      <c r="UGU11" s="367"/>
      <c r="UGW11" s="367"/>
      <c r="UGY11" s="367"/>
      <c r="UHA11" s="367"/>
      <c r="UHC11" s="367"/>
      <c r="UHE11" s="367"/>
      <c r="UHG11" s="367"/>
      <c r="UHI11" s="367"/>
      <c r="UHK11" s="367"/>
      <c r="UHM11" s="367"/>
      <c r="UHO11" s="367"/>
      <c r="UHQ11" s="367"/>
      <c r="UHS11" s="367"/>
      <c r="UHU11" s="367"/>
      <c r="UHW11" s="367"/>
      <c r="UHY11" s="367"/>
      <c r="UIA11" s="367"/>
      <c r="UIC11" s="367"/>
      <c r="UIE11" s="367"/>
      <c r="UIG11" s="367"/>
      <c r="UII11" s="367"/>
      <c r="UIK11" s="367"/>
      <c r="UIM11" s="367"/>
      <c r="UIO11" s="367"/>
      <c r="UIQ11" s="367"/>
      <c r="UIS11" s="367"/>
      <c r="UIU11" s="367"/>
      <c r="UIW11" s="367"/>
      <c r="UIY11" s="367"/>
      <c r="UJA11" s="367"/>
      <c r="UJC11" s="367"/>
      <c r="UJE11" s="367"/>
      <c r="UJG11" s="367"/>
      <c r="UJI11" s="367"/>
      <c r="UJK11" s="367"/>
      <c r="UJM11" s="367"/>
      <c r="UJO11" s="367"/>
      <c r="UJQ11" s="367"/>
      <c r="UJS11" s="367"/>
      <c r="UJU11" s="367"/>
      <c r="UJW11" s="367"/>
      <c r="UJY11" s="367"/>
      <c r="UKA11" s="367"/>
      <c r="UKC11" s="367"/>
      <c r="UKE11" s="367"/>
      <c r="UKG11" s="367"/>
      <c r="UKI11" s="367"/>
      <c r="UKK11" s="367"/>
      <c r="UKM11" s="367"/>
      <c r="UKO11" s="367"/>
      <c r="UKQ11" s="367"/>
      <c r="UKS11" s="367"/>
      <c r="UKU11" s="367"/>
      <c r="UKW11" s="367"/>
      <c r="UKY11" s="367"/>
      <c r="ULA11" s="367"/>
      <c r="ULC11" s="367"/>
      <c r="ULE11" s="367"/>
      <c r="ULG11" s="367"/>
      <c r="ULI11" s="367"/>
      <c r="ULK11" s="367"/>
      <c r="ULM11" s="367"/>
      <c r="ULO11" s="367"/>
      <c r="ULQ11" s="367"/>
      <c r="ULS11" s="367"/>
      <c r="ULU11" s="367"/>
      <c r="ULW11" s="367"/>
      <c r="ULY11" s="367"/>
      <c r="UMA11" s="367"/>
      <c r="UMC11" s="367"/>
      <c r="UME11" s="367"/>
      <c r="UMG11" s="367"/>
      <c r="UMI11" s="367"/>
      <c r="UMK11" s="367"/>
      <c r="UMM11" s="367"/>
      <c r="UMO11" s="367"/>
      <c r="UMQ11" s="367"/>
      <c r="UMS11" s="367"/>
      <c r="UMU11" s="367"/>
      <c r="UMW11" s="367"/>
      <c r="UMY11" s="367"/>
      <c r="UNA11" s="367"/>
      <c r="UNC11" s="367"/>
      <c r="UNE11" s="367"/>
      <c r="UNG11" s="367"/>
      <c r="UNI11" s="367"/>
      <c r="UNK11" s="367"/>
      <c r="UNM11" s="367"/>
      <c r="UNO11" s="367"/>
      <c r="UNQ11" s="367"/>
      <c r="UNS11" s="367"/>
      <c r="UNU11" s="367"/>
      <c r="UNW11" s="367"/>
      <c r="UNY11" s="367"/>
      <c r="UOA11" s="367"/>
      <c r="UOC11" s="367"/>
      <c r="UOE11" s="367"/>
      <c r="UOG11" s="367"/>
      <c r="UOI11" s="367"/>
      <c r="UOK11" s="367"/>
      <c r="UOM11" s="367"/>
      <c r="UOO11" s="367"/>
      <c r="UOQ11" s="367"/>
      <c r="UOS11" s="367"/>
      <c r="UOU11" s="367"/>
      <c r="UOW11" s="367"/>
      <c r="UOY11" s="367"/>
      <c r="UPA11" s="367"/>
      <c r="UPC11" s="367"/>
      <c r="UPE11" s="367"/>
      <c r="UPG11" s="367"/>
      <c r="UPI11" s="367"/>
      <c r="UPK11" s="367"/>
      <c r="UPM11" s="367"/>
      <c r="UPO11" s="367"/>
      <c r="UPQ11" s="367"/>
      <c r="UPS11" s="367"/>
      <c r="UPU11" s="367"/>
      <c r="UPW11" s="367"/>
      <c r="UPY11" s="367"/>
      <c r="UQA11" s="367"/>
      <c r="UQC11" s="367"/>
      <c r="UQE11" s="367"/>
      <c r="UQG11" s="367"/>
      <c r="UQI11" s="367"/>
      <c r="UQK11" s="367"/>
      <c r="UQM11" s="367"/>
      <c r="UQO11" s="367"/>
      <c r="UQQ11" s="367"/>
      <c r="UQS11" s="367"/>
      <c r="UQU11" s="367"/>
      <c r="UQW11" s="367"/>
      <c r="UQY11" s="367"/>
      <c r="URA11" s="367"/>
      <c r="URC11" s="367"/>
      <c r="URE11" s="367"/>
      <c r="URG11" s="367"/>
      <c r="URI11" s="367"/>
      <c r="URK11" s="367"/>
      <c r="URM11" s="367"/>
      <c r="URO11" s="367"/>
      <c r="URQ11" s="367"/>
      <c r="URS11" s="367"/>
      <c r="URU11" s="367"/>
      <c r="URW11" s="367"/>
      <c r="URY11" s="367"/>
      <c r="USA11" s="367"/>
      <c r="USC11" s="367"/>
      <c r="USE11" s="367"/>
      <c r="USG11" s="367"/>
      <c r="USI11" s="367"/>
      <c r="USK11" s="367"/>
      <c r="USM11" s="367"/>
      <c r="USO11" s="367"/>
      <c r="USQ11" s="367"/>
      <c r="USS11" s="367"/>
      <c r="USU11" s="367"/>
      <c r="USW11" s="367"/>
      <c r="USY11" s="367"/>
      <c r="UTA11" s="367"/>
      <c r="UTC11" s="367"/>
      <c r="UTE11" s="367"/>
      <c r="UTG11" s="367"/>
      <c r="UTI11" s="367"/>
      <c r="UTK11" s="367"/>
      <c r="UTM11" s="367"/>
      <c r="UTO11" s="367"/>
      <c r="UTQ11" s="367"/>
      <c r="UTS11" s="367"/>
      <c r="UTU11" s="367"/>
      <c r="UTW11" s="367"/>
      <c r="UTY11" s="367"/>
      <c r="UUA11" s="367"/>
      <c r="UUC11" s="367"/>
      <c r="UUE11" s="367"/>
      <c r="UUG11" s="367"/>
      <c r="UUI11" s="367"/>
      <c r="UUK11" s="367"/>
      <c r="UUM11" s="367"/>
      <c r="UUO11" s="367"/>
      <c r="UUQ11" s="367"/>
      <c r="UUS11" s="367"/>
      <c r="UUU11" s="367"/>
      <c r="UUW11" s="367"/>
      <c r="UUY11" s="367"/>
      <c r="UVA11" s="367"/>
      <c r="UVC11" s="367"/>
      <c r="UVE11" s="367"/>
      <c r="UVG11" s="367"/>
      <c r="UVI11" s="367"/>
      <c r="UVK11" s="367"/>
      <c r="UVM11" s="367"/>
      <c r="UVO11" s="367"/>
      <c r="UVQ11" s="367"/>
      <c r="UVS11" s="367"/>
      <c r="UVU11" s="367"/>
      <c r="UVW11" s="367"/>
      <c r="UVY11" s="367"/>
      <c r="UWA11" s="367"/>
      <c r="UWC11" s="367"/>
      <c r="UWE11" s="367"/>
      <c r="UWG11" s="367"/>
      <c r="UWI11" s="367"/>
      <c r="UWK11" s="367"/>
      <c r="UWM11" s="367"/>
      <c r="UWO11" s="367"/>
      <c r="UWQ11" s="367"/>
      <c r="UWS11" s="367"/>
      <c r="UWU11" s="367"/>
      <c r="UWW11" s="367"/>
      <c r="UWY11" s="367"/>
      <c r="UXA11" s="367"/>
      <c r="UXC11" s="367"/>
      <c r="UXE11" s="367"/>
      <c r="UXG11" s="367"/>
      <c r="UXI11" s="367"/>
      <c r="UXK11" s="367"/>
      <c r="UXM11" s="367"/>
      <c r="UXO11" s="367"/>
      <c r="UXQ11" s="367"/>
      <c r="UXS11" s="367"/>
      <c r="UXU11" s="367"/>
      <c r="UXW11" s="367"/>
      <c r="UXY11" s="367"/>
      <c r="UYA11" s="367"/>
      <c r="UYC11" s="367"/>
      <c r="UYE11" s="367"/>
      <c r="UYG11" s="367"/>
      <c r="UYI11" s="367"/>
      <c r="UYK11" s="367"/>
      <c r="UYM11" s="367"/>
      <c r="UYO11" s="367"/>
      <c r="UYQ11" s="367"/>
      <c r="UYS11" s="367"/>
      <c r="UYU11" s="367"/>
      <c r="UYW11" s="367"/>
      <c r="UYY11" s="367"/>
      <c r="UZA11" s="367"/>
      <c r="UZC11" s="367"/>
      <c r="UZE11" s="367"/>
      <c r="UZG11" s="367"/>
      <c r="UZI11" s="367"/>
      <c r="UZK11" s="367"/>
      <c r="UZM11" s="367"/>
      <c r="UZO11" s="367"/>
      <c r="UZQ11" s="367"/>
      <c r="UZS11" s="367"/>
      <c r="UZU11" s="367"/>
      <c r="UZW11" s="367"/>
      <c r="UZY11" s="367"/>
      <c r="VAA11" s="367"/>
      <c r="VAC11" s="367"/>
      <c r="VAE11" s="367"/>
      <c r="VAG11" s="367"/>
      <c r="VAI11" s="367"/>
      <c r="VAK11" s="367"/>
      <c r="VAM11" s="367"/>
      <c r="VAO11" s="367"/>
      <c r="VAQ11" s="367"/>
      <c r="VAS11" s="367"/>
      <c r="VAU11" s="367"/>
      <c r="VAW11" s="367"/>
      <c r="VAY11" s="367"/>
      <c r="VBA11" s="367"/>
      <c r="VBC11" s="367"/>
      <c r="VBE11" s="367"/>
      <c r="VBG11" s="367"/>
      <c r="VBI11" s="367"/>
      <c r="VBK11" s="367"/>
      <c r="VBM11" s="367"/>
      <c r="VBO11" s="367"/>
      <c r="VBQ11" s="367"/>
      <c r="VBS11" s="367"/>
      <c r="VBU11" s="367"/>
      <c r="VBW11" s="367"/>
      <c r="VBY11" s="367"/>
      <c r="VCA11" s="367"/>
      <c r="VCC11" s="367"/>
      <c r="VCE11" s="367"/>
      <c r="VCG11" s="367"/>
      <c r="VCI11" s="367"/>
      <c r="VCK11" s="367"/>
      <c r="VCM11" s="367"/>
      <c r="VCO11" s="367"/>
      <c r="VCQ11" s="367"/>
      <c r="VCS11" s="367"/>
      <c r="VCU11" s="367"/>
      <c r="VCW11" s="367"/>
      <c r="VCY11" s="367"/>
      <c r="VDA11" s="367"/>
      <c r="VDC11" s="367"/>
      <c r="VDE11" s="367"/>
      <c r="VDG11" s="367"/>
      <c r="VDI11" s="367"/>
      <c r="VDK11" s="367"/>
      <c r="VDM11" s="367"/>
      <c r="VDO11" s="367"/>
      <c r="VDQ11" s="367"/>
      <c r="VDS11" s="367"/>
      <c r="VDU11" s="367"/>
      <c r="VDW11" s="367"/>
      <c r="VDY11" s="367"/>
      <c r="VEA11" s="367"/>
      <c r="VEC11" s="367"/>
      <c r="VEE11" s="367"/>
      <c r="VEG11" s="367"/>
      <c r="VEI11" s="367"/>
      <c r="VEK11" s="367"/>
      <c r="VEM11" s="367"/>
      <c r="VEO11" s="367"/>
      <c r="VEQ11" s="367"/>
      <c r="VES11" s="367"/>
      <c r="VEU11" s="367"/>
      <c r="VEW11" s="367"/>
      <c r="VEY11" s="367"/>
      <c r="VFA11" s="367"/>
      <c r="VFC11" s="367"/>
      <c r="VFE11" s="367"/>
      <c r="VFG11" s="367"/>
      <c r="VFI11" s="367"/>
      <c r="VFK11" s="367"/>
      <c r="VFM11" s="367"/>
      <c r="VFO11" s="367"/>
      <c r="VFQ11" s="367"/>
      <c r="VFS11" s="367"/>
      <c r="VFU11" s="367"/>
      <c r="VFW11" s="367"/>
      <c r="VFY11" s="367"/>
      <c r="VGA11" s="367"/>
      <c r="VGC11" s="367"/>
      <c r="VGE11" s="367"/>
      <c r="VGG11" s="367"/>
      <c r="VGI11" s="367"/>
      <c r="VGK11" s="367"/>
      <c r="VGM11" s="367"/>
      <c r="VGO11" s="367"/>
      <c r="VGQ11" s="367"/>
      <c r="VGS11" s="367"/>
      <c r="VGU11" s="367"/>
      <c r="VGW11" s="367"/>
      <c r="VGY11" s="367"/>
      <c r="VHA11" s="367"/>
      <c r="VHC11" s="367"/>
      <c r="VHE11" s="367"/>
      <c r="VHG11" s="367"/>
      <c r="VHI11" s="367"/>
      <c r="VHK11" s="367"/>
      <c r="VHM11" s="367"/>
      <c r="VHO11" s="367"/>
      <c r="VHQ11" s="367"/>
      <c r="VHS11" s="367"/>
      <c r="VHU11" s="367"/>
      <c r="VHW11" s="367"/>
      <c r="VHY11" s="367"/>
      <c r="VIA11" s="367"/>
      <c r="VIC11" s="367"/>
      <c r="VIE11" s="367"/>
      <c r="VIG11" s="367"/>
      <c r="VII11" s="367"/>
      <c r="VIK11" s="367"/>
      <c r="VIM11" s="367"/>
      <c r="VIO11" s="367"/>
      <c r="VIQ11" s="367"/>
      <c r="VIS11" s="367"/>
      <c r="VIU11" s="367"/>
      <c r="VIW11" s="367"/>
      <c r="VIY11" s="367"/>
      <c r="VJA11" s="367"/>
      <c r="VJC11" s="367"/>
      <c r="VJE11" s="367"/>
      <c r="VJG11" s="367"/>
      <c r="VJI11" s="367"/>
      <c r="VJK11" s="367"/>
      <c r="VJM11" s="367"/>
      <c r="VJO11" s="367"/>
      <c r="VJQ11" s="367"/>
      <c r="VJS11" s="367"/>
      <c r="VJU11" s="367"/>
      <c r="VJW11" s="367"/>
      <c r="VJY11" s="367"/>
      <c r="VKA11" s="367"/>
      <c r="VKC11" s="367"/>
      <c r="VKE11" s="367"/>
      <c r="VKG11" s="367"/>
      <c r="VKI11" s="367"/>
      <c r="VKK11" s="367"/>
      <c r="VKM11" s="367"/>
      <c r="VKO11" s="367"/>
      <c r="VKQ11" s="367"/>
      <c r="VKS11" s="367"/>
      <c r="VKU11" s="367"/>
      <c r="VKW11" s="367"/>
      <c r="VKY11" s="367"/>
      <c r="VLA11" s="367"/>
      <c r="VLC11" s="367"/>
      <c r="VLE11" s="367"/>
      <c r="VLG11" s="367"/>
      <c r="VLI11" s="367"/>
      <c r="VLK11" s="367"/>
      <c r="VLM11" s="367"/>
      <c r="VLO11" s="367"/>
      <c r="VLQ11" s="367"/>
      <c r="VLS11" s="367"/>
      <c r="VLU11" s="367"/>
      <c r="VLW11" s="367"/>
      <c r="VLY11" s="367"/>
      <c r="VMA11" s="367"/>
      <c r="VMC11" s="367"/>
      <c r="VME11" s="367"/>
      <c r="VMG11" s="367"/>
      <c r="VMI11" s="367"/>
      <c r="VMK11" s="367"/>
      <c r="VMM11" s="367"/>
      <c r="VMO11" s="367"/>
      <c r="VMQ11" s="367"/>
      <c r="VMS11" s="367"/>
      <c r="VMU11" s="367"/>
      <c r="VMW11" s="367"/>
      <c r="VMY11" s="367"/>
      <c r="VNA11" s="367"/>
      <c r="VNC11" s="367"/>
      <c r="VNE11" s="367"/>
      <c r="VNG11" s="367"/>
      <c r="VNI11" s="367"/>
      <c r="VNK11" s="367"/>
      <c r="VNM11" s="367"/>
      <c r="VNO11" s="367"/>
      <c r="VNQ11" s="367"/>
      <c r="VNS11" s="367"/>
      <c r="VNU11" s="367"/>
      <c r="VNW11" s="367"/>
      <c r="VNY11" s="367"/>
      <c r="VOA11" s="367"/>
      <c r="VOC11" s="367"/>
      <c r="VOE11" s="367"/>
      <c r="VOG11" s="367"/>
      <c r="VOI11" s="367"/>
      <c r="VOK11" s="367"/>
      <c r="VOM11" s="367"/>
      <c r="VOO11" s="367"/>
      <c r="VOQ11" s="367"/>
      <c r="VOS11" s="367"/>
      <c r="VOU11" s="367"/>
      <c r="VOW11" s="367"/>
      <c r="VOY11" s="367"/>
      <c r="VPA11" s="367"/>
      <c r="VPC11" s="367"/>
      <c r="VPE11" s="367"/>
      <c r="VPG11" s="367"/>
      <c r="VPI11" s="367"/>
      <c r="VPK11" s="367"/>
      <c r="VPM11" s="367"/>
      <c r="VPO11" s="367"/>
      <c r="VPQ11" s="367"/>
      <c r="VPS11" s="367"/>
      <c r="VPU11" s="367"/>
      <c r="VPW11" s="367"/>
      <c r="VPY11" s="367"/>
      <c r="VQA11" s="367"/>
      <c r="VQC11" s="367"/>
      <c r="VQE11" s="367"/>
      <c r="VQG11" s="367"/>
      <c r="VQI11" s="367"/>
      <c r="VQK11" s="367"/>
      <c r="VQM11" s="367"/>
      <c r="VQO11" s="367"/>
      <c r="VQQ11" s="367"/>
      <c r="VQS11" s="367"/>
      <c r="VQU11" s="367"/>
      <c r="VQW11" s="367"/>
      <c r="VQY11" s="367"/>
      <c r="VRA11" s="367"/>
      <c r="VRC11" s="367"/>
      <c r="VRE11" s="367"/>
      <c r="VRG11" s="367"/>
      <c r="VRI11" s="367"/>
      <c r="VRK11" s="367"/>
      <c r="VRM11" s="367"/>
      <c r="VRO11" s="367"/>
      <c r="VRQ11" s="367"/>
      <c r="VRS11" s="367"/>
      <c r="VRU11" s="367"/>
      <c r="VRW11" s="367"/>
      <c r="VRY11" s="367"/>
      <c r="VSA11" s="367"/>
      <c r="VSC11" s="367"/>
      <c r="VSE11" s="367"/>
      <c r="VSG11" s="367"/>
      <c r="VSI11" s="367"/>
      <c r="VSK11" s="367"/>
      <c r="VSM11" s="367"/>
      <c r="VSO11" s="367"/>
      <c r="VSQ11" s="367"/>
      <c r="VSS11" s="367"/>
      <c r="VSU11" s="367"/>
      <c r="VSW11" s="367"/>
      <c r="VSY11" s="367"/>
      <c r="VTA11" s="367"/>
      <c r="VTC11" s="367"/>
      <c r="VTE11" s="367"/>
      <c r="VTG11" s="367"/>
      <c r="VTI11" s="367"/>
      <c r="VTK11" s="367"/>
      <c r="VTM11" s="367"/>
      <c r="VTO11" s="367"/>
      <c r="VTQ11" s="367"/>
      <c r="VTS11" s="367"/>
      <c r="VTU11" s="367"/>
      <c r="VTW11" s="367"/>
      <c r="VTY11" s="367"/>
      <c r="VUA11" s="367"/>
      <c r="VUC11" s="367"/>
      <c r="VUE11" s="367"/>
      <c r="VUG11" s="367"/>
      <c r="VUI11" s="367"/>
      <c r="VUK11" s="367"/>
      <c r="VUM11" s="367"/>
      <c r="VUO11" s="367"/>
      <c r="VUQ11" s="367"/>
      <c r="VUS11" s="367"/>
      <c r="VUU11" s="367"/>
      <c r="VUW11" s="367"/>
      <c r="VUY11" s="367"/>
      <c r="VVA11" s="367"/>
      <c r="VVC11" s="367"/>
      <c r="VVE11" s="367"/>
      <c r="VVG11" s="367"/>
      <c r="VVI11" s="367"/>
      <c r="VVK11" s="367"/>
      <c r="VVM11" s="367"/>
      <c r="VVO11" s="367"/>
      <c r="VVQ11" s="367"/>
      <c r="VVS11" s="367"/>
      <c r="VVU11" s="367"/>
      <c r="VVW11" s="367"/>
      <c r="VVY11" s="367"/>
      <c r="VWA11" s="367"/>
      <c r="VWC11" s="367"/>
      <c r="VWE11" s="367"/>
      <c r="VWG11" s="367"/>
      <c r="VWI11" s="367"/>
      <c r="VWK11" s="367"/>
      <c r="VWM11" s="367"/>
      <c r="VWO11" s="367"/>
      <c r="VWQ11" s="367"/>
      <c r="VWS11" s="367"/>
      <c r="VWU11" s="367"/>
      <c r="VWW11" s="367"/>
      <c r="VWY11" s="367"/>
      <c r="VXA11" s="367"/>
      <c r="VXC11" s="367"/>
      <c r="VXE11" s="367"/>
      <c r="VXG11" s="367"/>
      <c r="VXI11" s="367"/>
      <c r="VXK11" s="367"/>
      <c r="VXM11" s="367"/>
      <c r="VXO11" s="367"/>
      <c r="VXQ11" s="367"/>
      <c r="VXS11" s="367"/>
      <c r="VXU11" s="367"/>
      <c r="VXW11" s="367"/>
      <c r="VXY11" s="367"/>
      <c r="VYA11" s="367"/>
      <c r="VYC11" s="367"/>
      <c r="VYE11" s="367"/>
      <c r="VYG11" s="367"/>
      <c r="VYI11" s="367"/>
      <c r="VYK11" s="367"/>
      <c r="VYM11" s="367"/>
      <c r="VYO11" s="367"/>
      <c r="VYQ11" s="367"/>
      <c r="VYS11" s="367"/>
      <c r="VYU11" s="367"/>
      <c r="VYW11" s="367"/>
      <c r="VYY11" s="367"/>
      <c r="VZA11" s="367"/>
      <c r="VZC11" s="367"/>
      <c r="VZE11" s="367"/>
      <c r="VZG11" s="367"/>
      <c r="VZI11" s="367"/>
      <c r="VZK11" s="367"/>
      <c r="VZM11" s="367"/>
      <c r="VZO11" s="367"/>
      <c r="VZQ11" s="367"/>
      <c r="VZS11" s="367"/>
      <c r="VZU11" s="367"/>
      <c r="VZW11" s="367"/>
      <c r="VZY11" s="367"/>
      <c r="WAA11" s="367"/>
      <c r="WAC11" s="367"/>
      <c r="WAE11" s="367"/>
      <c r="WAG11" s="367"/>
      <c r="WAI11" s="367"/>
      <c r="WAK11" s="367"/>
      <c r="WAM11" s="367"/>
      <c r="WAO11" s="367"/>
      <c r="WAQ11" s="367"/>
      <c r="WAS11" s="367"/>
      <c r="WAU11" s="367"/>
      <c r="WAW11" s="367"/>
      <c r="WAY11" s="367"/>
      <c r="WBA11" s="367"/>
      <c r="WBC11" s="367"/>
      <c r="WBE11" s="367"/>
      <c r="WBG11" s="367"/>
      <c r="WBI11" s="367"/>
      <c r="WBK11" s="367"/>
      <c r="WBM11" s="367"/>
      <c r="WBO11" s="367"/>
      <c r="WBQ11" s="367"/>
      <c r="WBS11" s="367"/>
      <c r="WBU11" s="367"/>
      <c r="WBW11" s="367"/>
      <c r="WBY11" s="367"/>
      <c r="WCA11" s="367"/>
      <c r="WCC11" s="367"/>
      <c r="WCE11" s="367"/>
      <c r="WCG11" s="367"/>
      <c r="WCI11" s="367"/>
      <c r="WCK11" s="367"/>
      <c r="WCM11" s="367"/>
      <c r="WCO11" s="367"/>
      <c r="WCQ11" s="367"/>
      <c r="WCS11" s="367"/>
      <c r="WCU11" s="367"/>
      <c r="WCW11" s="367"/>
      <c r="WCY11" s="367"/>
      <c r="WDA11" s="367"/>
      <c r="WDC11" s="367"/>
      <c r="WDE11" s="367"/>
      <c r="WDG11" s="367"/>
      <c r="WDI11" s="367"/>
      <c r="WDK11" s="367"/>
      <c r="WDM11" s="367"/>
      <c r="WDO11" s="367"/>
      <c r="WDQ11" s="367"/>
      <c r="WDS11" s="367"/>
      <c r="WDU11" s="367"/>
      <c r="WDW11" s="367"/>
      <c r="WDY11" s="367"/>
      <c r="WEA11" s="367"/>
      <c r="WEC11" s="367"/>
      <c r="WEE11" s="367"/>
      <c r="WEG11" s="367"/>
      <c r="WEI11" s="367"/>
      <c r="WEK11" s="367"/>
      <c r="WEM11" s="367"/>
      <c r="WEO11" s="367"/>
      <c r="WEQ11" s="367"/>
      <c r="WES11" s="367"/>
      <c r="WEU11" s="367"/>
      <c r="WEW11" s="367"/>
      <c r="WEY11" s="367"/>
      <c r="WFA11" s="367"/>
      <c r="WFC11" s="367"/>
      <c r="WFE11" s="367"/>
      <c r="WFG11" s="367"/>
      <c r="WFI11" s="367"/>
      <c r="WFK11" s="367"/>
      <c r="WFM11" s="367"/>
      <c r="WFO11" s="367"/>
      <c r="WFQ11" s="367"/>
      <c r="WFS11" s="367"/>
      <c r="WFU11" s="367"/>
      <c r="WFW11" s="367"/>
      <c r="WFY11" s="367"/>
      <c r="WGA11" s="367"/>
      <c r="WGC11" s="367"/>
      <c r="WGE11" s="367"/>
      <c r="WGG11" s="367"/>
      <c r="WGI11" s="367"/>
      <c r="WGK11" s="367"/>
      <c r="WGM11" s="367"/>
      <c r="WGO11" s="367"/>
      <c r="WGQ11" s="367"/>
      <c r="WGS11" s="367"/>
      <c r="WGU11" s="367"/>
      <c r="WGW11" s="367"/>
      <c r="WGY11" s="367"/>
      <c r="WHA11" s="367"/>
      <c r="WHC11" s="367"/>
      <c r="WHE11" s="367"/>
      <c r="WHG11" s="367"/>
      <c r="WHI11" s="367"/>
      <c r="WHK11" s="367"/>
      <c r="WHM11" s="367"/>
      <c r="WHO11" s="367"/>
      <c r="WHQ11" s="367"/>
      <c r="WHS11" s="367"/>
      <c r="WHU11" s="367"/>
      <c r="WHW11" s="367"/>
      <c r="WHY11" s="367"/>
      <c r="WIA11" s="367"/>
      <c r="WIC11" s="367"/>
      <c r="WIE11" s="367"/>
      <c r="WIG11" s="367"/>
      <c r="WII11" s="367"/>
      <c r="WIK11" s="367"/>
      <c r="WIM11" s="367"/>
      <c r="WIO11" s="367"/>
      <c r="WIQ11" s="367"/>
      <c r="WIS11" s="367"/>
      <c r="WIU11" s="367"/>
      <c r="WIW11" s="367"/>
      <c r="WIY11" s="367"/>
      <c r="WJA11" s="367"/>
      <c r="WJC11" s="367"/>
      <c r="WJE11" s="367"/>
      <c r="WJG11" s="367"/>
      <c r="WJI11" s="367"/>
      <c r="WJK11" s="367"/>
      <c r="WJM11" s="367"/>
      <c r="WJO11" s="367"/>
      <c r="WJQ11" s="367"/>
      <c r="WJS11" s="367"/>
      <c r="WJU11" s="367"/>
      <c r="WJW11" s="367"/>
      <c r="WJY11" s="367"/>
      <c r="WKA11" s="367"/>
      <c r="WKC11" s="367"/>
      <c r="WKE11" s="367"/>
      <c r="WKG11" s="367"/>
      <c r="WKI11" s="367"/>
      <c r="WKK11" s="367"/>
      <c r="WKM11" s="367"/>
      <c r="WKO11" s="367"/>
      <c r="WKQ11" s="367"/>
      <c r="WKS11" s="367"/>
      <c r="WKU11" s="367"/>
      <c r="WKW11" s="367"/>
      <c r="WKY11" s="367"/>
      <c r="WLA11" s="367"/>
      <c r="WLC11" s="367"/>
      <c r="WLE11" s="367"/>
      <c r="WLG11" s="367"/>
      <c r="WLI11" s="367"/>
      <c r="WLK11" s="367"/>
      <c r="WLM11" s="367"/>
      <c r="WLO11" s="367"/>
      <c r="WLQ11" s="367"/>
      <c r="WLS11" s="367"/>
      <c r="WLU11" s="367"/>
      <c r="WLW11" s="367"/>
      <c r="WLY11" s="367"/>
      <c r="WMA11" s="367"/>
      <c r="WMC11" s="367"/>
      <c r="WME11" s="367"/>
      <c r="WMG11" s="367"/>
      <c r="WMI11" s="367"/>
      <c r="WMK11" s="367"/>
      <c r="WMM11" s="367"/>
      <c r="WMO11" s="367"/>
      <c r="WMQ11" s="367"/>
      <c r="WMS11" s="367"/>
      <c r="WMU11" s="367"/>
      <c r="WMW11" s="367"/>
      <c r="WMY11" s="367"/>
      <c r="WNA11" s="367"/>
      <c r="WNC11" s="367"/>
      <c r="WNE11" s="367"/>
      <c r="WNG11" s="367"/>
      <c r="WNI11" s="367"/>
      <c r="WNK11" s="367"/>
      <c r="WNM11" s="367"/>
      <c r="WNO11" s="367"/>
      <c r="WNQ11" s="367"/>
      <c r="WNS11" s="367"/>
      <c r="WNU11" s="367"/>
      <c r="WNW11" s="367"/>
      <c r="WNY11" s="367"/>
      <c r="WOA11" s="367"/>
      <c r="WOC11" s="367"/>
      <c r="WOE11" s="367"/>
      <c r="WOG11" s="367"/>
      <c r="WOI11" s="367"/>
      <c r="WOK11" s="367"/>
      <c r="WOM11" s="367"/>
      <c r="WOO11" s="367"/>
      <c r="WOQ11" s="367"/>
      <c r="WOS11" s="367"/>
      <c r="WOU11" s="367"/>
      <c r="WOW11" s="367"/>
      <c r="WOY11" s="367"/>
      <c r="WPA11" s="367"/>
      <c r="WPC11" s="367"/>
      <c r="WPE11" s="367"/>
      <c r="WPG11" s="367"/>
      <c r="WPI11" s="367"/>
      <c r="WPK11" s="367"/>
      <c r="WPM11" s="367"/>
      <c r="WPO11" s="367"/>
      <c r="WPQ11" s="367"/>
      <c r="WPS11" s="367"/>
      <c r="WPU11" s="367"/>
      <c r="WPW11" s="367"/>
      <c r="WPY11" s="367"/>
      <c r="WQA11" s="367"/>
      <c r="WQC11" s="367"/>
      <c r="WQE11" s="367"/>
      <c r="WQG11" s="367"/>
      <c r="WQI11" s="367"/>
      <c r="WQK11" s="367"/>
      <c r="WQM11" s="367"/>
      <c r="WQO11" s="367"/>
      <c r="WQQ11" s="367"/>
      <c r="WQS11" s="367"/>
      <c r="WQU11" s="367"/>
      <c r="WQW11" s="367"/>
      <c r="WQY11" s="367"/>
      <c r="WRA11" s="367"/>
      <c r="WRC11" s="367"/>
      <c r="WRE11" s="367"/>
      <c r="WRG11" s="367"/>
      <c r="WRI11" s="367"/>
      <c r="WRK11" s="367"/>
      <c r="WRM11" s="367"/>
      <c r="WRO11" s="367"/>
      <c r="WRQ11" s="367"/>
      <c r="WRS11" s="367"/>
      <c r="WRU11" s="367"/>
      <c r="WRW11" s="367"/>
      <c r="WRY11" s="367"/>
      <c r="WSA11" s="367"/>
      <c r="WSC11" s="367"/>
      <c r="WSE11" s="367"/>
      <c r="WSG11" s="367"/>
      <c r="WSI11" s="367"/>
      <c r="WSK11" s="367"/>
      <c r="WSM11" s="367"/>
      <c r="WSO11" s="367"/>
      <c r="WSQ11" s="367"/>
      <c r="WSS11" s="367"/>
      <c r="WSU11" s="367"/>
      <c r="WSW11" s="367"/>
      <c r="WSY11" s="367"/>
      <c r="WTA11" s="367"/>
      <c r="WTC11" s="367"/>
      <c r="WTE11" s="367"/>
      <c r="WTG11" s="367"/>
      <c r="WTI11" s="367"/>
      <c r="WTK11" s="367"/>
      <c r="WTM11" s="367"/>
      <c r="WTO11" s="367"/>
      <c r="WTQ11" s="367"/>
      <c r="WTS11" s="367"/>
      <c r="WTU11" s="367"/>
      <c r="WTW11" s="367"/>
      <c r="WTY11" s="367"/>
      <c r="WUA11" s="367"/>
      <c r="WUC11" s="367"/>
      <c r="WUE11" s="367"/>
      <c r="WUG11" s="367"/>
      <c r="WUI11" s="367"/>
      <c r="WUK11" s="367"/>
      <c r="WUM11" s="367"/>
      <c r="WUO11" s="367"/>
      <c r="WUQ11" s="367"/>
      <c r="WUS11" s="367"/>
      <c r="WUU11" s="367"/>
      <c r="WUW11" s="367"/>
      <c r="WUY11" s="367"/>
      <c r="WVA11" s="367"/>
      <c r="WVC11" s="367"/>
      <c r="WVE11" s="367"/>
      <c r="WVG11" s="367"/>
      <c r="WVI11" s="367"/>
      <c r="WVK11" s="367"/>
      <c r="WVM11" s="367"/>
      <c r="WVO11" s="367"/>
      <c r="WVQ11" s="367"/>
      <c r="WVS11" s="367"/>
      <c r="WVU11" s="367"/>
      <c r="WVW11" s="367"/>
      <c r="WVY11" s="367"/>
      <c r="WWA11" s="367"/>
      <c r="WWC11" s="367"/>
      <c r="WWE11" s="367"/>
      <c r="WWG11" s="367"/>
      <c r="WWI11" s="367"/>
      <c r="WWK11" s="367"/>
      <c r="WWM11" s="367"/>
      <c r="WWO11" s="367"/>
      <c r="WWQ11" s="367"/>
      <c r="WWS11" s="367"/>
      <c r="WWU11" s="367"/>
      <c r="WWW11" s="367"/>
      <c r="WWY11" s="367"/>
      <c r="WXA11" s="367"/>
      <c r="WXC11" s="367"/>
      <c r="WXE11" s="367"/>
      <c r="WXG11" s="367"/>
      <c r="WXI11" s="367"/>
      <c r="WXK11" s="367"/>
      <c r="WXM11" s="367"/>
      <c r="WXO11" s="367"/>
      <c r="WXQ11" s="367"/>
      <c r="WXS11" s="367"/>
      <c r="WXU11" s="367"/>
      <c r="WXW11" s="367"/>
      <c r="WXY11" s="367"/>
      <c r="WYA11" s="367"/>
      <c r="WYC11" s="367"/>
      <c r="WYE11" s="367"/>
      <c r="WYG11" s="367"/>
      <c r="WYI11" s="367"/>
      <c r="WYK11" s="367"/>
      <c r="WYM11" s="367"/>
      <c r="WYO11" s="367"/>
      <c r="WYQ11" s="367"/>
      <c r="WYS11" s="367"/>
      <c r="WYU11" s="367"/>
      <c r="WYW11" s="367"/>
      <c r="WYY11" s="367"/>
      <c r="WZA11" s="367"/>
      <c r="WZC11" s="367"/>
      <c r="WZE11" s="367"/>
      <c r="WZG11" s="367"/>
      <c r="WZI11" s="367"/>
      <c r="WZK11" s="367"/>
      <c r="WZM11" s="367"/>
      <c r="WZO11" s="367"/>
      <c r="WZQ11" s="367"/>
      <c r="WZS11" s="367"/>
      <c r="WZU11" s="367"/>
      <c r="WZW11" s="367"/>
      <c r="WZY11" s="367"/>
      <c r="XAA11" s="367"/>
      <c r="XAC11" s="367"/>
      <c r="XAE11" s="367"/>
      <c r="XAG11" s="367"/>
      <c r="XAI11" s="367"/>
      <c r="XAK11" s="367"/>
      <c r="XAM11" s="367"/>
      <c r="XAO11" s="367"/>
      <c r="XAQ11" s="367"/>
      <c r="XAS11" s="367"/>
      <c r="XAU11" s="367"/>
      <c r="XAW11" s="367"/>
      <c r="XAY11" s="367"/>
      <c r="XBA11" s="367"/>
      <c r="XBC11" s="367"/>
      <c r="XBE11" s="367"/>
      <c r="XBG11" s="367"/>
      <c r="XBI11" s="367"/>
      <c r="XBK11" s="367"/>
      <c r="XBM11" s="367"/>
      <c r="XBO11" s="367"/>
      <c r="XBQ11" s="367"/>
      <c r="XBS11" s="367"/>
      <c r="XBU11" s="367"/>
      <c r="XBW11" s="367"/>
      <c r="XBY11" s="367"/>
      <c r="XCA11" s="367"/>
      <c r="XCC11" s="367"/>
      <c r="XCE11" s="367"/>
      <c r="XCG11" s="367"/>
      <c r="XCI11" s="367"/>
      <c r="XCK11" s="367"/>
      <c r="XCM11" s="367"/>
      <c r="XCO11" s="367"/>
      <c r="XCQ11" s="367"/>
      <c r="XCS11" s="367"/>
      <c r="XCU11" s="367"/>
      <c r="XCW11" s="367"/>
      <c r="XCY11" s="367"/>
      <c r="XDA11" s="367"/>
      <c r="XDC11" s="367"/>
      <c r="XDE11" s="367"/>
      <c r="XDG11" s="367"/>
      <c r="XDI11" s="367"/>
      <c r="XDK11" s="367"/>
      <c r="XDM11" s="367"/>
      <c r="XDO11" s="367"/>
      <c r="XDQ11" s="367"/>
      <c r="XDS11" s="367"/>
      <c r="XDU11" s="367"/>
      <c r="XDW11" s="367"/>
      <c r="XDY11" s="367"/>
      <c r="XEA11" s="367"/>
      <c r="XEC11" s="367"/>
      <c r="XEE11" s="367"/>
      <c r="XEG11" s="367"/>
      <c r="XEI11" s="367"/>
      <c r="XEK11" s="367"/>
      <c r="XEM11" s="367"/>
      <c r="XEO11" s="367"/>
      <c r="XEQ11" s="367"/>
      <c r="XES11" s="367"/>
      <c r="XEU11" s="367"/>
      <c r="XEW11" s="367"/>
      <c r="XEY11" s="367"/>
      <c r="XFA11" s="367"/>
      <c r="XFC11" s="367"/>
    </row>
    <row r="12" spans="1:1023 1025:2047 2049:3071 3073:4095 4097:5119 5121:6143 6145:7167 7169:8191 8193:9215 9217:10239 10241:11263 11265:12287 12289:13311 13313:14335 14337:15359 15361:16383" s="288" customFormat="1" x14ac:dyDescent="0.25">
      <c r="A12" s="309" t="s">
        <v>3651</v>
      </c>
      <c r="B12" s="288" t="s">
        <v>5349</v>
      </c>
      <c r="H12" s="364">
        <v>0</v>
      </c>
      <c r="I12" s="364">
        <f>+VLOOKUP(A12,'[2]R&amp;E EXPORT'!A:F,6,FALSE)</f>
        <v>0</v>
      </c>
      <c r="J12" s="308">
        <v>0</v>
      </c>
      <c r="K12" s="364">
        <f>+J12-L12</f>
        <v>0</v>
      </c>
      <c r="L12" s="320">
        <f>+VLOOKUP(A12,'[2]R&amp;E EXPORT'!A:C,3,FALSE)</f>
        <v>0</v>
      </c>
      <c r="M12" s="365">
        <f>+VLOOKUP(A12,'[2]R&amp;E EXPORT'!A:D,4,FALSE)</f>
        <v>5000</v>
      </c>
      <c r="N12" s="365">
        <v>5000</v>
      </c>
      <c r="O12" s="365">
        <v>0</v>
      </c>
      <c r="P12" s="366">
        <v>0</v>
      </c>
      <c r="Q12" s="366">
        <v>0</v>
      </c>
      <c r="R12" s="366"/>
      <c r="S12" s="366"/>
      <c r="T12" s="577">
        <f t="shared" si="0"/>
        <v>0</v>
      </c>
      <c r="U12" s="389"/>
      <c r="V12" s="367"/>
      <c r="W12" s="367"/>
      <c r="Y12" s="367"/>
      <c r="AA12" s="367"/>
      <c r="AC12" s="367"/>
      <c r="AE12" s="367"/>
      <c r="AG12" s="367"/>
      <c r="AI12" s="367"/>
      <c r="AK12" s="367"/>
      <c r="AM12" s="367"/>
      <c r="AO12" s="367"/>
      <c r="AQ12" s="367"/>
      <c r="AS12" s="367"/>
      <c r="AU12" s="367"/>
      <c r="AW12" s="367"/>
      <c r="AY12" s="367"/>
      <c r="BA12" s="367"/>
      <c r="BC12" s="367"/>
      <c r="BE12" s="367"/>
      <c r="BG12" s="367"/>
      <c r="BI12" s="367"/>
      <c r="BK12" s="367"/>
      <c r="BM12" s="367"/>
      <c r="BO12" s="367"/>
      <c r="BQ12" s="367"/>
      <c r="BS12" s="367"/>
      <c r="BU12" s="367"/>
      <c r="BW12" s="367"/>
      <c r="BY12" s="367"/>
      <c r="CA12" s="367"/>
      <c r="CC12" s="367"/>
      <c r="CE12" s="367"/>
      <c r="CG12" s="367"/>
      <c r="CI12" s="367"/>
      <c r="CK12" s="367"/>
      <c r="CM12" s="367"/>
      <c r="CO12" s="367"/>
      <c r="CQ12" s="367"/>
      <c r="CS12" s="367"/>
      <c r="CU12" s="367"/>
      <c r="CW12" s="367"/>
      <c r="CY12" s="367"/>
      <c r="DA12" s="367"/>
      <c r="DC12" s="367"/>
      <c r="DE12" s="367"/>
      <c r="DG12" s="367"/>
      <c r="DI12" s="367"/>
      <c r="DK12" s="367"/>
      <c r="DM12" s="367"/>
      <c r="DO12" s="367"/>
      <c r="DQ12" s="367"/>
      <c r="DS12" s="367"/>
      <c r="DU12" s="367"/>
      <c r="DW12" s="367"/>
      <c r="DY12" s="367"/>
      <c r="EA12" s="367"/>
      <c r="EC12" s="367"/>
      <c r="EE12" s="367"/>
      <c r="EG12" s="367"/>
      <c r="EI12" s="367"/>
      <c r="EK12" s="367"/>
      <c r="EM12" s="367"/>
      <c r="EO12" s="367"/>
      <c r="EQ12" s="367"/>
      <c r="ES12" s="367"/>
      <c r="EU12" s="367"/>
      <c r="EW12" s="367"/>
      <c r="EY12" s="367"/>
      <c r="FA12" s="367"/>
      <c r="FC12" s="367"/>
      <c r="FE12" s="367"/>
      <c r="FG12" s="367"/>
      <c r="FI12" s="367"/>
      <c r="FK12" s="367"/>
      <c r="FM12" s="367"/>
      <c r="FO12" s="367"/>
      <c r="FQ12" s="367"/>
      <c r="FS12" s="367"/>
      <c r="FU12" s="367"/>
      <c r="FW12" s="367"/>
      <c r="FY12" s="367"/>
      <c r="GA12" s="367"/>
      <c r="GC12" s="367"/>
      <c r="GE12" s="367"/>
      <c r="GG12" s="367"/>
      <c r="GI12" s="367"/>
      <c r="GK12" s="367"/>
      <c r="GM12" s="367"/>
      <c r="GO12" s="367"/>
      <c r="GQ12" s="367"/>
      <c r="GS12" s="367"/>
      <c r="GU12" s="367"/>
      <c r="GW12" s="367"/>
      <c r="GY12" s="367"/>
      <c r="HA12" s="367"/>
      <c r="HC12" s="367"/>
      <c r="HE12" s="367"/>
      <c r="HG12" s="367"/>
      <c r="HI12" s="367"/>
      <c r="HK12" s="367"/>
      <c r="HM12" s="367"/>
      <c r="HO12" s="367"/>
      <c r="HQ12" s="367"/>
      <c r="HS12" s="367"/>
      <c r="HU12" s="367"/>
      <c r="HW12" s="367"/>
      <c r="HY12" s="367"/>
      <c r="IA12" s="367"/>
      <c r="IC12" s="367"/>
      <c r="IE12" s="367"/>
      <c r="IG12" s="367"/>
      <c r="II12" s="367"/>
      <c r="IK12" s="367"/>
      <c r="IM12" s="367"/>
      <c r="IO12" s="367"/>
      <c r="IQ12" s="367"/>
      <c r="IS12" s="367"/>
      <c r="IU12" s="367"/>
      <c r="IW12" s="367"/>
      <c r="IY12" s="367"/>
      <c r="JA12" s="367"/>
      <c r="JC12" s="367"/>
      <c r="JE12" s="367"/>
      <c r="JG12" s="367"/>
      <c r="JI12" s="367"/>
      <c r="JK12" s="367"/>
      <c r="JM12" s="367"/>
      <c r="JO12" s="367"/>
      <c r="JQ12" s="367"/>
      <c r="JS12" s="367"/>
      <c r="JU12" s="367"/>
      <c r="JW12" s="367"/>
      <c r="JY12" s="367"/>
      <c r="KA12" s="367"/>
      <c r="KC12" s="367"/>
      <c r="KE12" s="367"/>
      <c r="KG12" s="367"/>
      <c r="KI12" s="367"/>
      <c r="KK12" s="367"/>
      <c r="KM12" s="367"/>
      <c r="KO12" s="367"/>
      <c r="KQ12" s="367"/>
      <c r="KS12" s="367"/>
      <c r="KU12" s="367"/>
      <c r="KW12" s="367"/>
      <c r="KY12" s="367"/>
      <c r="LA12" s="367"/>
      <c r="LC12" s="367"/>
      <c r="LE12" s="367"/>
      <c r="LG12" s="367"/>
      <c r="LI12" s="367"/>
      <c r="LK12" s="367"/>
      <c r="LM12" s="367"/>
      <c r="LO12" s="367"/>
      <c r="LQ12" s="367"/>
      <c r="LS12" s="367"/>
      <c r="LU12" s="367"/>
      <c r="LW12" s="367"/>
      <c r="LY12" s="367"/>
      <c r="MA12" s="367"/>
      <c r="MC12" s="367"/>
      <c r="ME12" s="367"/>
      <c r="MG12" s="367"/>
      <c r="MI12" s="367"/>
      <c r="MK12" s="367"/>
      <c r="MM12" s="367"/>
      <c r="MO12" s="367"/>
      <c r="MQ12" s="367"/>
      <c r="MS12" s="367"/>
      <c r="MU12" s="367"/>
      <c r="MW12" s="367"/>
      <c r="MY12" s="367"/>
      <c r="NA12" s="367"/>
      <c r="NC12" s="367"/>
      <c r="NE12" s="367"/>
      <c r="NG12" s="367"/>
      <c r="NI12" s="367"/>
      <c r="NK12" s="367"/>
      <c r="NM12" s="367"/>
      <c r="NO12" s="367"/>
      <c r="NQ12" s="367"/>
      <c r="NS12" s="367"/>
      <c r="NU12" s="367"/>
      <c r="NW12" s="367"/>
      <c r="NY12" s="367"/>
      <c r="OA12" s="367"/>
      <c r="OC12" s="367"/>
      <c r="OE12" s="367"/>
      <c r="OG12" s="367"/>
      <c r="OI12" s="367"/>
      <c r="OK12" s="367"/>
      <c r="OM12" s="367"/>
      <c r="OO12" s="367"/>
      <c r="OQ12" s="367"/>
      <c r="OS12" s="367"/>
      <c r="OU12" s="367"/>
      <c r="OW12" s="367"/>
      <c r="OY12" s="367"/>
      <c r="PA12" s="367"/>
      <c r="PC12" s="367"/>
      <c r="PE12" s="367"/>
      <c r="PG12" s="367"/>
      <c r="PI12" s="367"/>
      <c r="PK12" s="367"/>
      <c r="PM12" s="367"/>
      <c r="PO12" s="367"/>
      <c r="PQ12" s="367"/>
      <c r="PS12" s="367"/>
      <c r="PU12" s="367"/>
      <c r="PW12" s="367"/>
      <c r="PY12" s="367"/>
      <c r="QA12" s="367"/>
      <c r="QC12" s="367"/>
      <c r="QE12" s="367"/>
      <c r="QG12" s="367"/>
      <c r="QI12" s="367"/>
      <c r="QK12" s="367"/>
      <c r="QM12" s="367"/>
      <c r="QO12" s="367"/>
      <c r="QQ12" s="367"/>
      <c r="QS12" s="367"/>
      <c r="QU12" s="367"/>
      <c r="QW12" s="367"/>
      <c r="QY12" s="367"/>
      <c r="RA12" s="367"/>
      <c r="RC12" s="367"/>
      <c r="RE12" s="367"/>
      <c r="RG12" s="367"/>
      <c r="RI12" s="367"/>
      <c r="RK12" s="367"/>
      <c r="RM12" s="367"/>
      <c r="RO12" s="367"/>
      <c r="RQ12" s="367"/>
      <c r="RS12" s="367"/>
      <c r="RU12" s="367"/>
      <c r="RW12" s="367"/>
      <c r="RY12" s="367"/>
      <c r="SA12" s="367"/>
      <c r="SC12" s="367"/>
      <c r="SE12" s="367"/>
      <c r="SG12" s="367"/>
      <c r="SI12" s="367"/>
      <c r="SK12" s="367"/>
      <c r="SM12" s="367"/>
      <c r="SO12" s="367"/>
      <c r="SQ12" s="367"/>
      <c r="SS12" s="367"/>
      <c r="SU12" s="367"/>
      <c r="SW12" s="367"/>
      <c r="SY12" s="367"/>
      <c r="TA12" s="367"/>
      <c r="TC12" s="367"/>
      <c r="TE12" s="367"/>
      <c r="TG12" s="367"/>
      <c r="TI12" s="367"/>
      <c r="TK12" s="367"/>
      <c r="TM12" s="367"/>
      <c r="TO12" s="367"/>
      <c r="TQ12" s="367"/>
      <c r="TS12" s="367"/>
      <c r="TU12" s="367"/>
      <c r="TW12" s="367"/>
      <c r="TY12" s="367"/>
      <c r="UA12" s="367"/>
      <c r="UC12" s="367"/>
      <c r="UE12" s="367"/>
      <c r="UG12" s="367"/>
      <c r="UI12" s="367"/>
      <c r="UK12" s="367"/>
      <c r="UM12" s="367"/>
      <c r="UO12" s="367"/>
      <c r="UQ12" s="367"/>
      <c r="US12" s="367"/>
      <c r="UU12" s="367"/>
      <c r="UW12" s="367"/>
      <c r="UY12" s="367"/>
      <c r="VA12" s="367"/>
      <c r="VC12" s="367"/>
      <c r="VE12" s="367"/>
      <c r="VG12" s="367"/>
      <c r="VI12" s="367"/>
      <c r="VK12" s="367"/>
      <c r="VM12" s="367"/>
      <c r="VO12" s="367"/>
      <c r="VQ12" s="367"/>
      <c r="VS12" s="367"/>
      <c r="VU12" s="367"/>
      <c r="VW12" s="367"/>
      <c r="VY12" s="367"/>
      <c r="WA12" s="367"/>
      <c r="WC12" s="367"/>
      <c r="WE12" s="367"/>
      <c r="WG12" s="367"/>
      <c r="WI12" s="367"/>
      <c r="WK12" s="367"/>
      <c r="WM12" s="367"/>
      <c r="WO12" s="367"/>
      <c r="WQ12" s="367"/>
      <c r="WS12" s="367"/>
      <c r="WU12" s="367"/>
      <c r="WW12" s="367"/>
      <c r="WY12" s="367"/>
      <c r="XA12" s="367"/>
      <c r="XC12" s="367"/>
      <c r="XE12" s="367"/>
      <c r="XG12" s="367"/>
      <c r="XI12" s="367"/>
      <c r="XK12" s="367"/>
      <c r="XM12" s="367"/>
      <c r="XO12" s="367"/>
      <c r="XQ12" s="367"/>
      <c r="XS12" s="367"/>
      <c r="XU12" s="367"/>
      <c r="XW12" s="367"/>
      <c r="XY12" s="367"/>
      <c r="YA12" s="367"/>
      <c r="YC12" s="367"/>
      <c r="YE12" s="367"/>
      <c r="YG12" s="367"/>
      <c r="YI12" s="367"/>
      <c r="YK12" s="367"/>
      <c r="YM12" s="367"/>
      <c r="YO12" s="367"/>
      <c r="YQ12" s="367"/>
      <c r="YS12" s="367"/>
      <c r="YU12" s="367"/>
      <c r="YW12" s="367"/>
      <c r="YY12" s="367"/>
      <c r="ZA12" s="367"/>
      <c r="ZC12" s="367"/>
      <c r="ZE12" s="367"/>
      <c r="ZG12" s="367"/>
      <c r="ZI12" s="367"/>
      <c r="ZK12" s="367"/>
      <c r="ZM12" s="367"/>
      <c r="ZO12" s="367"/>
      <c r="ZQ12" s="367"/>
      <c r="ZS12" s="367"/>
      <c r="ZU12" s="367"/>
      <c r="ZW12" s="367"/>
      <c r="ZY12" s="367"/>
      <c r="AAA12" s="367"/>
      <c r="AAC12" s="367"/>
      <c r="AAE12" s="367"/>
      <c r="AAG12" s="367"/>
      <c r="AAI12" s="367"/>
      <c r="AAK12" s="367"/>
      <c r="AAM12" s="367"/>
      <c r="AAO12" s="367"/>
      <c r="AAQ12" s="367"/>
      <c r="AAS12" s="367"/>
      <c r="AAU12" s="367"/>
      <c r="AAW12" s="367"/>
      <c r="AAY12" s="367"/>
      <c r="ABA12" s="367"/>
      <c r="ABC12" s="367"/>
      <c r="ABE12" s="367"/>
      <c r="ABG12" s="367"/>
      <c r="ABI12" s="367"/>
      <c r="ABK12" s="367"/>
      <c r="ABM12" s="367"/>
      <c r="ABO12" s="367"/>
      <c r="ABQ12" s="367"/>
      <c r="ABS12" s="367"/>
      <c r="ABU12" s="367"/>
      <c r="ABW12" s="367"/>
      <c r="ABY12" s="367"/>
      <c r="ACA12" s="367"/>
      <c r="ACC12" s="367"/>
      <c r="ACE12" s="367"/>
      <c r="ACG12" s="367"/>
      <c r="ACI12" s="367"/>
      <c r="ACK12" s="367"/>
      <c r="ACM12" s="367"/>
      <c r="ACO12" s="367"/>
      <c r="ACQ12" s="367"/>
      <c r="ACS12" s="367"/>
      <c r="ACU12" s="367"/>
      <c r="ACW12" s="367"/>
      <c r="ACY12" s="367"/>
      <c r="ADA12" s="367"/>
      <c r="ADC12" s="367"/>
      <c r="ADE12" s="367"/>
      <c r="ADG12" s="367"/>
      <c r="ADI12" s="367"/>
      <c r="ADK12" s="367"/>
      <c r="ADM12" s="367"/>
      <c r="ADO12" s="367"/>
      <c r="ADQ12" s="367"/>
      <c r="ADS12" s="367"/>
      <c r="ADU12" s="367"/>
      <c r="ADW12" s="367"/>
      <c r="ADY12" s="367"/>
      <c r="AEA12" s="367"/>
      <c r="AEC12" s="367"/>
      <c r="AEE12" s="367"/>
      <c r="AEG12" s="367"/>
      <c r="AEI12" s="367"/>
      <c r="AEK12" s="367"/>
      <c r="AEM12" s="367"/>
      <c r="AEO12" s="367"/>
      <c r="AEQ12" s="367"/>
      <c r="AES12" s="367"/>
      <c r="AEU12" s="367"/>
      <c r="AEW12" s="367"/>
      <c r="AEY12" s="367"/>
      <c r="AFA12" s="367"/>
      <c r="AFC12" s="367"/>
      <c r="AFE12" s="367"/>
      <c r="AFG12" s="367"/>
      <c r="AFI12" s="367"/>
      <c r="AFK12" s="367"/>
      <c r="AFM12" s="367"/>
      <c r="AFO12" s="367"/>
      <c r="AFQ12" s="367"/>
      <c r="AFS12" s="367"/>
      <c r="AFU12" s="367"/>
      <c r="AFW12" s="367"/>
      <c r="AFY12" s="367"/>
      <c r="AGA12" s="367"/>
      <c r="AGC12" s="367"/>
      <c r="AGE12" s="367"/>
      <c r="AGG12" s="367"/>
      <c r="AGI12" s="367"/>
      <c r="AGK12" s="367"/>
      <c r="AGM12" s="367"/>
      <c r="AGO12" s="367"/>
      <c r="AGQ12" s="367"/>
      <c r="AGS12" s="367"/>
      <c r="AGU12" s="367"/>
      <c r="AGW12" s="367"/>
      <c r="AGY12" s="367"/>
      <c r="AHA12" s="367"/>
      <c r="AHC12" s="367"/>
      <c r="AHE12" s="367"/>
      <c r="AHG12" s="367"/>
      <c r="AHI12" s="367"/>
      <c r="AHK12" s="367"/>
      <c r="AHM12" s="367"/>
      <c r="AHO12" s="367"/>
      <c r="AHQ12" s="367"/>
      <c r="AHS12" s="367"/>
      <c r="AHU12" s="367"/>
      <c r="AHW12" s="367"/>
      <c r="AHY12" s="367"/>
      <c r="AIA12" s="367"/>
      <c r="AIC12" s="367"/>
      <c r="AIE12" s="367"/>
      <c r="AIG12" s="367"/>
      <c r="AII12" s="367"/>
      <c r="AIK12" s="367"/>
      <c r="AIM12" s="367"/>
      <c r="AIO12" s="367"/>
      <c r="AIQ12" s="367"/>
      <c r="AIS12" s="367"/>
      <c r="AIU12" s="367"/>
      <c r="AIW12" s="367"/>
      <c r="AIY12" s="367"/>
      <c r="AJA12" s="367"/>
      <c r="AJC12" s="367"/>
      <c r="AJE12" s="367"/>
      <c r="AJG12" s="367"/>
      <c r="AJI12" s="367"/>
      <c r="AJK12" s="367"/>
      <c r="AJM12" s="367"/>
      <c r="AJO12" s="367"/>
      <c r="AJQ12" s="367"/>
      <c r="AJS12" s="367"/>
      <c r="AJU12" s="367"/>
      <c r="AJW12" s="367"/>
      <c r="AJY12" s="367"/>
      <c r="AKA12" s="367"/>
      <c r="AKC12" s="367"/>
      <c r="AKE12" s="367"/>
      <c r="AKG12" s="367"/>
      <c r="AKI12" s="367"/>
      <c r="AKK12" s="367"/>
      <c r="AKM12" s="367"/>
      <c r="AKO12" s="367"/>
      <c r="AKQ12" s="367"/>
      <c r="AKS12" s="367"/>
      <c r="AKU12" s="367"/>
      <c r="AKW12" s="367"/>
      <c r="AKY12" s="367"/>
      <c r="ALA12" s="367"/>
      <c r="ALC12" s="367"/>
      <c r="ALE12" s="367"/>
      <c r="ALG12" s="367"/>
      <c r="ALI12" s="367"/>
      <c r="ALK12" s="367"/>
      <c r="ALM12" s="367"/>
      <c r="ALO12" s="367"/>
      <c r="ALQ12" s="367"/>
      <c r="ALS12" s="367"/>
      <c r="ALU12" s="367"/>
      <c r="ALW12" s="367"/>
      <c r="ALY12" s="367"/>
      <c r="AMA12" s="367"/>
      <c r="AMC12" s="367"/>
      <c r="AME12" s="367"/>
      <c r="AMG12" s="367"/>
      <c r="AMI12" s="367"/>
      <c r="AMK12" s="367"/>
      <c r="AMM12" s="367"/>
      <c r="AMO12" s="367"/>
      <c r="AMQ12" s="367"/>
      <c r="AMS12" s="367"/>
      <c r="AMU12" s="367"/>
      <c r="AMW12" s="367"/>
      <c r="AMY12" s="367"/>
      <c r="ANA12" s="367"/>
      <c r="ANC12" s="367"/>
      <c r="ANE12" s="367"/>
      <c r="ANG12" s="367"/>
      <c r="ANI12" s="367"/>
      <c r="ANK12" s="367"/>
      <c r="ANM12" s="367"/>
      <c r="ANO12" s="367"/>
      <c r="ANQ12" s="367"/>
      <c r="ANS12" s="367"/>
      <c r="ANU12" s="367"/>
      <c r="ANW12" s="367"/>
      <c r="ANY12" s="367"/>
      <c r="AOA12" s="367"/>
      <c r="AOC12" s="367"/>
      <c r="AOE12" s="367"/>
      <c r="AOG12" s="367"/>
      <c r="AOI12" s="367"/>
      <c r="AOK12" s="367"/>
      <c r="AOM12" s="367"/>
      <c r="AOO12" s="367"/>
      <c r="AOQ12" s="367"/>
      <c r="AOS12" s="367"/>
      <c r="AOU12" s="367"/>
      <c r="AOW12" s="367"/>
      <c r="AOY12" s="367"/>
      <c r="APA12" s="367"/>
      <c r="APC12" s="367"/>
      <c r="APE12" s="367"/>
      <c r="APG12" s="367"/>
      <c r="API12" s="367"/>
      <c r="APK12" s="367"/>
      <c r="APM12" s="367"/>
      <c r="APO12" s="367"/>
      <c r="APQ12" s="367"/>
      <c r="APS12" s="367"/>
      <c r="APU12" s="367"/>
      <c r="APW12" s="367"/>
      <c r="APY12" s="367"/>
      <c r="AQA12" s="367"/>
      <c r="AQC12" s="367"/>
      <c r="AQE12" s="367"/>
      <c r="AQG12" s="367"/>
      <c r="AQI12" s="367"/>
      <c r="AQK12" s="367"/>
      <c r="AQM12" s="367"/>
      <c r="AQO12" s="367"/>
      <c r="AQQ12" s="367"/>
      <c r="AQS12" s="367"/>
      <c r="AQU12" s="367"/>
      <c r="AQW12" s="367"/>
      <c r="AQY12" s="367"/>
      <c r="ARA12" s="367"/>
      <c r="ARC12" s="367"/>
      <c r="ARE12" s="367"/>
      <c r="ARG12" s="367"/>
      <c r="ARI12" s="367"/>
      <c r="ARK12" s="367"/>
      <c r="ARM12" s="367"/>
      <c r="ARO12" s="367"/>
      <c r="ARQ12" s="367"/>
      <c r="ARS12" s="367"/>
      <c r="ARU12" s="367"/>
      <c r="ARW12" s="367"/>
      <c r="ARY12" s="367"/>
      <c r="ASA12" s="367"/>
      <c r="ASC12" s="367"/>
      <c r="ASE12" s="367"/>
      <c r="ASG12" s="367"/>
      <c r="ASI12" s="367"/>
      <c r="ASK12" s="367"/>
      <c r="ASM12" s="367"/>
      <c r="ASO12" s="367"/>
      <c r="ASQ12" s="367"/>
      <c r="ASS12" s="367"/>
      <c r="ASU12" s="367"/>
      <c r="ASW12" s="367"/>
      <c r="ASY12" s="367"/>
      <c r="ATA12" s="367"/>
      <c r="ATC12" s="367"/>
      <c r="ATE12" s="367"/>
      <c r="ATG12" s="367"/>
      <c r="ATI12" s="367"/>
      <c r="ATK12" s="367"/>
      <c r="ATM12" s="367"/>
      <c r="ATO12" s="367"/>
      <c r="ATQ12" s="367"/>
      <c r="ATS12" s="367"/>
      <c r="ATU12" s="367"/>
      <c r="ATW12" s="367"/>
      <c r="ATY12" s="367"/>
      <c r="AUA12" s="367"/>
      <c r="AUC12" s="367"/>
      <c r="AUE12" s="367"/>
      <c r="AUG12" s="367"/>
      <c r="AUI12" s="367"/>
      <c r="AUK12" s="367"/>
      <c r="AUM12" s="367"/>
      <c r="AUO12" s="367"/>
      <c r="AUQ12" s="367"/>
      <c r="AUS12" s="367"/>
      <c r="AUU12" s="367"/>
      <c r="AUW12" s="367"/>
      <c r="AUY12" s="367"/>
      <c r="AVA12" s="367"/>
      <c r="AVC12" s="367"/>
      <c r="AVE12" s="367"/>
      <c r="AVG12" s="367"/>
      <c r="AVI12" s="367"/>
      <c r="AVK12" s="367"/>
      <c r="AVM12" s="367"/>
      <c r="AVO12" s="367"/>
      <c r="AVQ12" s="367"/>
      <c r="AVS12" s="367"/>
      <c r="AVU12" s="367"/>
      <c r="AVW12" s="367"/>
      <c r="AVY12" s="367"/>
      <c r="AWA12" s="367"/>
      <c r="AWC12" s="367"/>
      <c r="AWE12" s="367"/>
      <c r="AWG12" s="367"/>
      <c r="AWI12" s="367"/>
      <c r="AWK12" s="367"/>
      <c r="AWM12" s="367"/>
      <c r="AWO12" s="367"/>
      <c r="AWQ12" s="367"/>
      <c r="AWS12" s="367"/>
      <c r="AWU12" s="367"/>
      <c r="AWW12" s="367"/>
      <c r="AWY12" s="367"/>
      <c r="AXA12" s="367"/>
      <c r="AXC12" s="367"/>
      <c r="AXE12" s="367"/>
      <c r="AXG12" s="367"/>
      <c r="AXI12" s="367"/>
      <c r="AXK12" s="367"/>
      <c r="AXM12" s="367"/>
      <c r="AXO12" s="367"/>
      <c r="AXQ12" s="367"/>
      <c r="AXS12" s="367"/>
      <c r="AXU12" s="367"/>
      <c r="AXW12" s="367"/>
      <c r="AXY12" s="367"/>
      <c r="AYA12" s="367"/>
      <c r="AYC12" s="367"/>
      <c r="AYE12" s="367"/>
      <c r="AYG12" s="367"/>
      <c r="AYI12" s="367"/>
      <c r="AYK12" s="367"/>
      <c r="AYM12" s="367"/>
      <c r="AYO12" s="367"/>
      <c r="AYQ12" s="367"/>
      <c r="AYS12" s="367"/>
      <c r="AYU12" s="367"/>
      <c r="AYW12" s="367"/>
      <c r="AYY12" s="367"/>
      <c r="AZA12" s="367"/>
      <c r="AZC12" s="367"/>
      <c r="AZE12" s="367"/>
      <c r="AZG12" s="367"/>
      <c r="AZI12" s="367"/>
      <c r="AZK12" s="367"/>
      <c r="AZM12" s="367"/>
      <c r="AZO12" s="367"/>
      <c r="AZQ12" s="367"/>
      <c r="AZS12" s="367"/>
      <c r="AZU12" s="367"/>
      <c r="AZW12" s="367"/>
      <c r="AZY12" s="367"/>
      <c r="BAA12" s="367"/>
      <c r="BAC12" s="367"/>
      <c r="BAE12" s="367"/>
      <c r="BAG12" s="367"/>
      <c r="BAI12" s="367"/>
      <c r="BAK12" s="367"/>
      <c r="BAM12" s="367"/>
      <c r="BAO12" s="367"/>
      <c r="BAQ12" s="367"/>
      <c r="BAS12" s="367"/>
      <c r="BAU12" s="367"/>
      <c r="BAW12" s="367"/>
      <c r="BAY12" s="367"/>
      <c r="BBA12" s="367"/>
      <c r="BBC12" s="367"/>
      <c r="BBE12" s="367"/>
      <c r="BBG12" s="367"/>
      <c r="BBI12" s="367"/>
      <c r="BBK12" s="367"/>
      <c r="BBM12" s="367"/>
      <c r="BBO12" s="367"/>
      <c r="BBQ12" s="367"/>
      <c r="BBS12" s="367"/>
      <c r="BBU12" s="367"/>
      <c r="BBW12" s="367"/>
      <c r="BBY12" s="367"/>
      <c r="BCA12" s="367"/>
      <c r="BCC12" s="367"/>
      <c r="BCE12" s="367"/>
      <c r="BCG12" s="367"/>
      <c r="BCI12" s="367"/>
      <c r="BCK12" s="367"/>
      <c r="BCM12" s="367"/>
      <c r="BCO12" s="367"/>
      <c r="BCQ12" s="367"/>
      <c r="BCS12" s="367"/>
      <c r="BCU12" s="367"/>
      <c r="BCW12" s="367"/>
      <c r="BCY12" s="367"/>
      <c r="BDA12" s="367"/>
      <c r="BDC12" s="367"/>
      <c r="BDE12" s="367"/>
      <c r="BDG12" s="367"/>
      <c r="BDI12" s="367"/>
      <c r="BDK12" s="367"/>
      <c r="BDM12" s="367"/>
      <c r="BDO12" s="367"/>
      <c r="BDQ12" s="367"/>
      <c r="BDS12" s="367"/>
      <c r="BDU12" s="367"/>
      <c r="BDW12" s="367"/>
      <c r="BDY12" s="367"/>
      <c r="BEA12" s="367"/>
      <c r="BEC12" s="367"/>
      <c r="BEE12" s="367"/>
      <c r="BEG12" s="367"/>
      <c r="BEI12" s="367"/>
      <c r="BEK12" s="367"/>
      <c r="BEM12" s="367"/>
      <c r="BEO12" s="367"/>
      <c r="BEQ12" s="367"/>
      <c r="BES12" s="367"/>
      <c r="BEU12" s="367"/>
      <c r="BEW12" s="367"/>
      <c r="BEY12" s="367"/>
      <c r="BFA12" s="367"/>
      <c r="BFC12" s="367"/>
      <c r="BFE12" s="367"/>
      <c r="BFG12" s="367"/>
      <c r="BFI12" s="367"/>
      <c r="BFK12" s="367"/>
      <c r="BFM12" s="367"/>
      <c r="BFO12" s="367"/>
      <c r="BFQ12" s="367"/>
      <c r="BFS12" s="367"/>
      <c r="BFU12" s="367"/>
      <c r="BFW12" s="367"/>
      <c r="BFY12" s="367"/>
      <c r="BGA12" s="367"/>
      <c r="BGC12" s="367"/>
      <c r="BGE12" s="367"/>
      <c r="BGG12" s="367"/>
      <c r="BGI12" s="367"/>
      <c r="BGK12" s="367"/>
      <c r="BGM12" s="367"/>
      <c r="BGO12" s="367"/>
      <c r="BGQ12" s="367"/>
      <c r="BGS12" s="367"/>
      <c r="BGU12" s="367"/>
      <c r="BGW12" s="367"/>
      <c r="BGY12" s="367"/>
      <c r="BHA12" s="367"/>
      <c r="BHC12" s="367"/>
      <c r="BHE12" s="367"/>
      <c r="BHG12" s="367"/>
      <c r="BHI12" s="367"/>
      <c r="BHK12" s="367"/>
      <c r="BHM12" s="367"/>
      <c r="BHO12" s="367"/>
      <c r="BHQ12" s="367"/>
      <c r="BHS12" s="367"/>
      <c r="BHU12" s="367"/>
      <c r="BHW12" s="367"/>
      <c r="BHY12" s="367"/>
      <c r="BIA12" s="367"/>
      <c r="BIC12" s="367"/>
      <c r="BIE12" s="367"/>
      <c r="BIG12" s="367"/>
      <c r="BII12" s="367"/>
      <c r="BIK12" s="367"/>
      <c r="BIM12" s="367"/>
      <c r="BIO12" s="367"/>
      <c r="BIQ12" s="367"/>
      <c r="BIS12" s="367"/>
      <c r="BIU12" s="367"/>
      <c r="BIW12" s="367"/>
      <c r="BIY12" s="367"/>
      <c r="BJA12" s="367"/>
      <c r="BJC12" s="367"/>
      <c r="BJE12" s="367"/>
      <c r="BJG12" s="367"/>
      <c r="BJI12" s="367"/>
      <c r="BJK12" s="367"/>
      <c r="BJM12" s="367"/>
      <c r="BJO12" s="367"/>
      <c r="BJQ12" s="367"/>
      <c r="BJS12" s="367"/>
      <c r="BJU12" s="367"/>
      <c r="BJW12" s="367"/>
      <c r="BJY12" s="367"/>
      <c r="BKA12" s="367"/>
      <c r="BKC12" s="367"/>
      <c r="BKE12" s="367"/>
      <c r="BKG12" s="367"/>
      <c r="BKI12" s="367"/>
      <c r="BKK12" s="367"/>
      <c r="BKM12" s="367"/>
      <c r="BKO12" s="367"/>
      <c r="BKQ12" s="367"/>
      <c r="BKS12" s="367"/>
      <c r="BKU12" s="367"/>
      <c r="BKW12" s="367"/>
      <c r="BKY12" s="367"/>
      <c r="BLA12" s="367"/>
      <c r="BLC12" s="367"/>
      <c r="BLE12" s="367"/>
      <c r="BLG12" s="367"/>
      <c r="BLI12" s="367"/>
      <c r="BLK12" s="367"/>
      <c r="BLM12" s="367"/>
      <c r="BLO12" s="367"/>
      <c r="BLQ12" s="367"/>
      <c r="BLS12" s="367"/>
      <c r="BLU12" s="367"/>
      <c r="BLW12" s="367"/>
      <c r="BLY12" s="367"/>
      <c r="BMA12" s="367"/>
      <c r="BMC12" s="367"/>
      <c r="BME12" s="367"/>
      <c r="BMG12" s="367"/>
      <c r="BMI12" s="367"/>
      <c r="BMK12" s="367"/>
      <c r="BMM12" s="367"/>
      <c r="BMO12" s="367"/>
      <c r="BMQ12" s="367"/>
      <c r="BMS12" s="367"/>
      <c r="BMU12" s="367"/>
      <c r="BMW12" s="367"/>
      <c r="BMY12" s="367"/>
      <c r="BNA12" s="367"/>
      <c r="BNC12" s="367"/>
      <c r="BNE12" s="367"/>
      <c r="BNG12" s="367"/>
      <c r="BNI12" s="367"/>
      <c r="BNK12" s="367"/>
      <c r="BNM12" s="367"/>
      <c r="BNO12" s="367"/>
      <c r="BNQ12" s="367"/>
      <c r="BNS12" s="367"/>
      <c r="BNU12" s="367"/>
      <c r="BNW12" s="367"/>
      <c r="BNY12" s="367"/>
      <c r="BOA12" s="367"/>
      <c r="BOC12" s="367"/>
      <c r="BOE12" s="367"/>
      <c r="BOG12" s="367"/>
      <c r="BOI12" s="367"/>
      <c r="BOK12" s="367"/>
      <c r="BOM12" s="367"/>
      <c r="BOO12" s="367"/>
      <c r="BOQ12" s="367"/>
      <c r="BOS12" s="367"/>
      <c r="BOU12" s="367"/>
      <c r="BOW12" s="367"/>
      <c r="BOY12" s="367"/>
      <c r="BPA12" s="367"/>
      <c r="BPC12" s="367"/>
      <c r="BPE12" s="367"/>
      <c r="BPG12" s="367"/>
      <c r="BPI12" s="367"/>
      <c r="BPK12" s="367"/>
      <c r="BPM12" s="367"/>
      <c r="BPO12" s="367"/>
      <c r="BPQ12" s="367"/>
      <c r="BPS12" s="367"/>
      <c r="BPU12" s="367"/>
      <c r="BPW12" s="367"/>
      <c r="BPY12" s="367"/>
      <c r="BQA12" s="367"/>
      <c r="BQC12" s="367"/>
      <c r="BQE12" s="367"/>
      <c r="BQG12" s="367"/>
      <c r="BQI12" s="367"/>
      <c r="BQK12" s="367"/>
      <c r="BQM12" s="367"/>
      <c r="BQO12" s="367"/>
      <c r="BQQ12" s="367"/>
      <c r="BQS12" s="367"/>
      <c r="BQU12" s="367"/>
      <c r="BQW12" s="367"/>
      <c r="BQY12" s="367"/>
      <c r="BRA12" s="367"/>
      <c r="BRC12" s="367"/>
      <c r="BRE12" s="367"/>
      <c r="BRG12" s="367"/>
      <c r="BRI12" s="367"/>
      <c r="BRK12" s="367"/>
      <c r="BRM12" s="367"/>
      <c r="BRO12" s="367"/>
      <c r="BRQ12" s="367"/>
      <c r="BRS12" s="367"/>
      <c r="BRU12" s="367"/>
      <c r="BRW12" s="367"/>
      <c r="BRY12" s="367"/>
      <c r="BSA12" s="367"/>
      <c r="BSC12" s="367"/>
      <c r="BSE12" s="367"/>
      <c r="BSG12" s="367"/>
      <c r="BSI12" s="367"/>
      <c r="BSK12" s="367"/>
      <c r="BSM12" s="367"/>
      <c r="BSO12" s="367"/>
      <c r="BSQ12" s="367"/>
      <c r="BSS12" s="367"/>
      <c r="BSU12" s="367"/>
      <c r="BSW12" s="367"/>
      <c r="BSY12" s="367"/>
      <c r="BTA12" s="367"/>
      <c r="BTC12" s="367"/>
      <c r="BTE12" s="367"/>
      <c r="BTG12" s="367"/>
      <c r="BTI12" s="367"/>
      <c r="BTK12" s="367"/>
      <c r="BTM12" s="367"/>
      <c r="BTO12" s="367"/>
      <c r="BTQ12" s="367"/>
      <c r="BTS12" s="367"/>
      <c r="BTU12" s="367"/>
      <c r="BTW12" s="367"/>
      <c r="BTY12" s="367"/>
      <c r="BUA12" s="367"/>
      <c r="BUC12" s="367"/>
      <c r="BUE12" s="367"/>
      <c r="BUG12" s="367"/>
      <c r="BUI12" s="367"/>
      <c r="BUK12" s="367"/>
      <c r="BUM12" s="367"/>
      <c r="BUO12" s="367"/>
      <c r="BUQ12" s="367"/>
      <c r="BUS12" s="367"/>
      <c r="BUU12" s="367"/>
      <c r="BUW12" s="367"/>
      <c r="BUY12" s="367"/>
      <c r="BVA12" s="367"/>
      <c r="BVC12" s="367"/>
      <c r="BVE12" s="367"/>
      <c r="BVG12" s="367"/>
      <c r="BVI12" s="367"/>
      <c r="BVK12" s="367"/>
      <c r="BVM12" s="367"/>
      <c r="BVO12" s="367"/>
      <c r="BVQ12" s="367"/>
      <c r="BVS12" s="367"/>
      <c r="BVU12" s="367"/>
      <c r="BVW12" s="367"/>
      <c r="BVY12" s="367"/>
      <c r="BWA12" s="367"/>
      <c r="BWC12" s="367"/>
      <c r="BWE12" s="367"/>
      <c r="BWG12" s="367"/>
      <c r="BWI12" s="367"/>
      <c r="BWK12" s="367"/>
      <c r="BWM12" s="367"/>
      <c r="BWO12" s="367"/>
      <c r="BWQ12" s="367"/>
      <c r="BWS12" s="367"/>
      <c r="BWU12" s="367"/>
      <c r="BWW12" s="367"/>
      <c r="BWY12" s="367"/>
      <c r="BXA12" s="367"/>
      <c r="BXC12" s="367"/>
      <c r="BXE12" s="367"/>
      <c r="BXG12" s="367"/>
      <c r="BXI12" s="367"/>
      <c r="BXK12" s="367"/>
      <c r="BXM12" s="367"/>
      <c r="BXO12" s="367"/>
      <c r="BXQ12" s="367"/>
      <c r="BXS12" s="367"/>
      <c r="BXU12" s="367"/>
      <c r="BXW12" s="367"/>
      <c r="BXY12" s="367"/>
      <c r="BYA12" s="367"/>
      <c r="BYC12" s="367"/>
      <c r="BYE12" s="367"/>
      <c r="BYG12" s="367"/>
      <c r="BYI12" s="367"/>
      <c r="BYK12" s="367"/>
      <c r="BYM12" s="367"/>
      <c r="BYO12" s="367"/>
      <c r="BYQ12" s="367"/>
      <c r="BYS12" s="367"/>
      <c r="BYU12" s="367"/>
      <c r="BYW12" s="367"/>
      <c r="BYY12" s="367"/>
      <c r="BZA12" s="367"/>
      <c r="BZC12" s="367"/>
      <c r="BZE12" s="367"/>
      <c r="BZG12" s="367"/>
      <c r="BZI12" s="367"/>
      <c r="BZK12" s="367"/>
      <c r="BZM12" s="367"/>
      <c r="BZO12" s="367"/>
      <c r="BZQ12" s="367"/>
      <c r="BZS12" s="367"/>
      <c r="BZU12" s="367"/>
      <c r="BZW12" s="367"/>
      <c r="BZY12" s="367"/>
      <c r="CAA12" s="367"/>
      <c r="CAC12" s="367"/>
      <c r="CAE12" s="367"/>
      <c r="CAG12" s="367"/>
      <c r="CAI12" s="367"/>
      <c r="CAK12" s="367"/>
      <c r="CAM12" s="367"/>
      <c r="CAO12" s="367"/>
      <c r="CAQ12" s="367"/>
      <c r="CAS12" s="367"/>
      <c r="CAU12" s="367"/>
      <c r="CAW12" s="367"/>
      <c r="CAY12" s="367"/>
      <c r="CBA12" s="367"/>
      <c r="CBC12" s="367"/>
      <c r="CBE12" s="367"/>
      <c r="CBG12" s="367"/>
      <c r="CBI12" s="367"/>
      <c r="CBK12" s="367"/>
      <c r="CBM12" s="367"/>
      <c r="CBO12" s="367"/>
      <c r="CBQ12" s="367"/>
      <c r="CBS12" s="367"/>
      <c r="CBU12" s="367"/>
      <c r="CBW12" s="367"/>
      <c r="CBY12" s="367"/>
      <c r="CCA12" s="367"/>
      <c r="CCC12" s="367"/>
      <c r="CCE12" s="367"/>
      <c r="CCG12" s="367"/>
      <c r="CCI12" s="367"/>
      <c r="CCK12" s="367"/>
      <c r="CCM12" s="367"/>
      <c r="CCO12" s="367"/>
      <c r="CCQ12" s="367"/>
      <c r="CCS12" s="367"/>
      <c r="CCU12" s="367"/>
      <c r="CCW12" s="367"/>
      <c r="CCY12" s="367"/>
      <c r="CDA12" s="367"/>
      <c r="CDC12" s="367"/>
      <c r="CDE12" s="367"/>
      <c r="CDG12" s="367"/>
      <c r="CDI12" s="367"/>
      <c r="CDK12" s="367"/>
      <c r="CDM12" s="367"/>
      <c r="CDO12" s="367"/>
      <c r="CDQ12" s="367"/>
      <c r="CDS12" s="367"/>
      <c r="CDU12" s="367"/>
      <c r="CDW12" s="367"/>
      <c r="CDY12" s="367"/>
      <c r="CEA12" s="367"/>
      <c r="CEC12" s="367"/>
      <c r="CEE12" s="367"/>
      <c r="CEG12" s="367"/>
      <c r="CEI12" s="367"/>
      <c r="CEK12" s="367"/>
      <c r="CEM12" s="367"/>
      <c r="CEO12" s="367"/>
      <c r="CEQ12" s="367"/>
      <c r="CES12" s="367"/>
      <c r="CEU12" s="367"/>
      <c r="CEW12" s="367"/>
      <c r="CEY12" s="367"/>
      <c r="CFA12" s="367"/>
      <c r="CFC12" s="367"/>
      <c r="CFE12" s="367"/>
      <c r="CFG12" s="367"/>
      <c r="CFI12" s="367"/>
      <c r="CFK12" s="367"/>
      <c r="CFM12" s="367"/>
      <c r="CFO12" s="367"/>
      <c r="CFQ12" s="367"/>
      <c r="CFS12" s="367"/>
      <c r="CFU12" s="367"/>
      <c r="CFW12" s="367"/>
      <c r="CFY12" s="367"/>
      <c r="CGA12" s="367"/>
      <c r="CGC12" s="367"/>
      <c r="CGE12" s="367"/>
      <c r="CGG12" s="367"/>
      <c r="CGI12" s="367"/>
      <c r="CGK12" s="367"/>
      <c r="CGM12" s="367"/>
      <c r="CGO12" s="367"/>
      <c r="CGQ12" s="367"/>
      <c r="CGS12" s="367"/>
      <c r="CGU12" s="367"/>
      <c r="CGW12" s="367"/>
      <c r="CGY12" s="367"/>
      <c r="CHA12" s="367"/>
      <c r="CHC12" s="367"/>
      <c r="CHE12" s="367"/>
      <c r="CHG12" s="367"/>
      <c r="CHI12" s="367"/>
      <c r="CHK12" s="367"/>
      <c r="CHM12" s="367"/>
      <c r="CHO12" s="367"/>
      <c r="CHQ12" s="367"/>
      <c r="CHS12" s="367"/>
      <c r="CHU12" s="367"/>
      <c r="CHW12" s="367"/>
      <c r="CHY12" s="367"/>
      <c r="CIA12" s="367"/>
      <c r="CIC12" s="367"/>
      <c r="CIE12" s="367"/>
      <c r="CIG12" s="367"/>
      <c r="CII12" s="367"/>
      <c r="CIK12" s="367"/>
      <c r="CIM12" s="367"/>
      <c r="CIO12" s="367"/>
      <c r="CIQ12" s="367"/>
      <c r="CIS12" s="367"/>
      <c r="CIU12" s="367"/>
      <c r="CIW12" s="367"/>
      <c r="CIY12" s="367"/>
      <c r="CJA12" s="367"/>
      <c r="CJC12" s="367"/>
      <c r="CJE12" s="367"/>
      <c r="CJG12" s="367"/>
      <c r="CJI12" s="367"/>
      <c r="CJK12" s="367"/>
      <c r="CJM12" s="367"/>
      <c r="CJO12" s="367"/>
      <c r="CJQ12" s="367"/>
      <c r="CJS12" s="367"/>
      <c r="CJU12" s="367"/>
      <c r="CJW12" s="367"/>
      <c r="CJY12" s="367"/>
      <c r="CKA12" s="367"/>
      <c r="CKC12" s="367"/>
      <c r="CKE12" s="367"/>
      <c r="CKG12" s="367"/>
      <c r="CKI12" s="367"/>
      <c r="CKK12" s="367"/>
      <c r="CKM12" s="367"/>
      <c r="CKO12" s="367"/>
      <c r="CKQ12" s="367"/>
      <c r="CKS12" s="367"/>
      <c r="CKU12" s="367"/>
      <c r="CKW12" s="367"/>
      <c r="CKY12" s="367"/>
      <c r="CLA12" s="367"/>
      <c r="CLC12" s="367"/>
      <c r="CLE12" s="367"/>
      <c r="CLG12" s="367"/>
      <c r="CLI12" s="367"/>
      <c r="CLK12" s="367"/>
      <c r="CLM12" s="367"/>
      <c r="CLO12" s="367"/>
      <c r="CLQ12" s="367"/>
      <c r="CLS12" s="367"/>
      <c r="CLU12" s="367"/>
      <c r="CLW12" s="367"/>
      <c r="CLY12" s="367"/>
      <c r="CMA12" s="367"/>
      <c r="CMC12" s="367"/>
      <c r="CME12" s="367"/>
      <c r="CMG12" s="367"/>
      <c r="CMI12" s="367"/>
      <c r="CMK12" s="367"/>
      <c r="CMM12" s="367"/>
      <c r="CMO12" s="367"/>
      <c r="CMQ12" s="367"/>
      <c r="CMS12" s="367"/>
      <c r="CMU12" s="367"/>
      <c r="CMW12" s="367"/>
      <c r="CMY12" s="367"/>
      <c r="CNA12" s="367"/>
      <c r="CNC12" s="367"/>
      <c r="CNE12" s="367"/>
      <c r="CNG12" s="367"/>
      <c r="CNI12" s="367"/>
      <c r="CNK12" s="367"/>
      <c r="CNM12" s="367"/>
      <c r="CNO12" s="367"/>
      <c r="CNQ12" s="367"/>
      <c r="CNS12" s="367"/>
      <c r="CNU12" s="367"/>
      <c r="CNW12" s="367"/>
      <c r="CNY12" s="367"/>
      <c r="COA12" s="367"/>
      <c r="COC12" s="367"/>
      <c r="COE12" s="367"/>
      <c r="COG12" s="367"/>
      <c r="COI12" s="367"/>
      <c r="COK12" s="367"/>
      <c r="COM12" s="367"/>
      <c r="COO12" s="367"/>
      <c r="COQ12" s="367"/>
      <c r="COS12" s="367"/>
      <c r="COU12" s="367"/>
      <c r="COW12" s="367"/>
      <c r="COY12" s="367"/>
      <c r="CPA12" s="367"/>
      <c r="CPC12" s="367"/>
      <c r="CPE12" s="367"/>
      <c r="CPG12" s="367"/>
      <c r="CPI12" s="367"/>
      <c r="CPK12" s="367"/>
      <c r="CPM12" s="367"/>
      <c r="CPO12" s="367"/>
      <c r="CPQ12" s="367"/>
      <c r="CPS12" s="367"/>
      <c r="CPU12" s="367"/>
      <c r="CPW12" s="367"/>
      <c r="CPY12" s="367"/>
      <c r="CQA12" s="367"/>
      <c r="CQC12" s="367"/>
      <c r="CQE12" s="367"/>
      <c r="CQG12" s="367"/>
      <c r="CQI12" s="367"/>
      <c r="CQK12" s="367"/>
      <c r="CQM12" s="367"/>
      <c r="CQO12" s="367"/>
      <c r="CQQ12" s="367"/>
      <c r="CQS12" s="367"/>
      <c r="CQU12" s="367"/>
      <c r="CQW12" s="367"/>
      <c r="CQY12" s="367"/>
      <c r="CRA12" s="367"/>
      <c r="CRC12" s="367"/>
      <c r="CRE12" s="367"/>
      <c r="CRG12" s="367"/>
      <c r="CRI12" s="367"/>
      <c r="CRK12" s="367"/>
      <c r="CRM12" s="367"/>
      <c r="CRO12" s="367"/>
      <c r="CRQ12" s="367"/>
      <c r="CRS12" s="367"/>
      <c r="CRU12" s="367"/>
      <c r="CRW12" s="367"/>
      <c r="CRY12" s="367"/>
      <c r="CSA12" s="367"/>
      <c r="CSC12" s="367"/>
      <c r="CSE12" s="367"/>
      <c r="CSG12" s="367"/>
      <c r="CSI12" s="367"/>
      <c r="CSK12" s="367"/>
      <c r="CSM12" s="367"/>
      <c r="CSO12" s="367"/>
      <c r="CSQ12" s="367"/>
      <c r="CSS12" s="367"/>
      <c r="CSU12" s="367"/>
      <c r="CSW12" s="367"/>
      <c r="CSY12" s="367"/>
      <c r="CTA12" s="367"/>
      <c r="CTC12" s="367"/>
      <c r="CTE12" s="367"/>
      <c r="CTG12" s="367"/>
      <c r="CTI12" s="367"/>
      <c r="CTK12" s="367"/>
      <c r="CTM12" s="367"/>
      <c r="CTO12" s="367"/>
      <c r="CTQ12" s="367"/>
      <c r="CTS12" s="367"/>
      <c r="CTU12" s="367"/>
      <c r="CTW12" s="367"/>
      <c r="CTY12" s="367"/>
      <c r="CUA12" s="367"/>
      <c r="CUC12" s="367"/>
      <c r="CUE12" s="367"/>
      <c r="CUG12" s="367"/>
      <c r="CUI12" s="367"/>
      <c r="CUK12" s="367"/>
      <c r="CUM12" s="367"/>
      <c r="CUO12" s="367"/>
      <c r="CUQ12" s="367"/>
      <c r="CUS12" s="367"/>
      <c r="CUU12" s="367"/>
      <c r="CUW12" s="367"/>
      <c r="CUY12" s="367"/>
      <c r="CVA12" s="367"/>
      <c r="CVC12" s="367"/>
      <c r="CVE12" s="367"/>
      <c r="CVG12" s="367"/>
      <c r="CVI12" s="367"/>
      <c r="CVK12" s="367"/>
      <c r="CVM12" s="367"/>
      <c r="CVO12" s="367"/>
      <c r="CVQ12" s="367"/>
      <c r="CVS12" s="367"/>
      <c r="CVU12" s="367"/>
      <c r="CVW12" s="367"/>
      <c r="CVY12" s="367"/>
      <c r="CWA12" s="367"/>
      <c r="CWC12" s="367"/>
      <c r="CWE12" s="367"/>
      <c r="CWG12" s="367"/>
      <c r="CWI12" s="367"/>
      <c r="CWK12" s="367"/>
      <c r="CWM12" s="367"/>
      <c r="CWO12" s="367"/>
      <c r="CWQ12" s="367"/>
      <c r="CWS12" s="367"/>
      <c r="CWU12" s="367"/>
      <c r="CWW12" s="367"/>
      <c r="CWY12" s="367"/>
      <c r="CXA12" s="367"/>
      <c r="CXC12" s="367"/>
      <c r="CXE12" s="367"/>
      <c r="CXG12" s="367"/>
      <c r="CXI12" s="367"/>
      <c r="CXK12" s="367"/>
      <c r="CXM12" s="367"/>
      <c r="CXO12" s="367"/>
      <c r="CXQ12" s="367"/>
      <c r="CXS12" s="367"/>
      <c r="CXU12" s="367"/>
      <c r="CXW12" s="367"/>
      <c r="CXY12" s="367"/>
      <c r="CYA12" s="367"/>
      <c r="CYC12" s="367"/>
      <c r="CYE12" s="367"/>
      <c r="CYG12" s="367"/>
      <c r="CYI12" s="367"/>
      <c r="CYK12" s="367"/>
      <c r="CYM12" s="367"/>
      <c r="CYO12" s="367"/>
      <c r="CYQ12" s="367"/>
      <c r="CYS12" s="367"/>
      <c r="CYU12" s="367"/>
      <c r="CYW12" s="367"/>
      <c r="CYY12" s="367"/>
      <c r="CZA12" s="367"/>
      <c r="CZC12" s="367"/>
      <c r="CZE12" s="367"/>
      <c r="CZG12" s="367"/>
      <c r="CZI12" s="367"/>
      <c r="CZK12" s="367"/>
      <c r="CZM12" s="367"/>
      <c r="CZO12" s="367"/>
      <c r="CZQ12" s="367"/>
      <c r="CZS12" s="367"/>
      <c r="CZU12" s="367"/>
      <c r="CZW12" s="367"/>
      <c r="CZY12" s="367"/>
      <c r="DAA12" s="367"/>
      <c r="DAC12" s="367"/>
      <c r="DAE12" s="367"/>
      <c r="DAG12" s="367"/>
      <c r="DAI12" s="367"/>
      <c r="DAK12" s="367"/>
      <c r="DAM12" s="367"/>
      <c r="DAO12" s="367"/>
      <c r="DAQ12" s="367"/>
      <c r="DAS12" s="367"/>
      <c r="DAU12" s="367"/>
      <c r="DAW12" s="367"/>
      <c r="DAY12" s="367"/>
      <c r="DBA12" s="367"/>
      <c r="DBC12" s="367"/>
      <c r="DBE12" s="367"/>
      <c r="DBG12" s="367"/>
      <c r="DBI12" s="367"/>
      <c r="DBK12" s="367"/>
      <c r="DBM12" s="367"/>
      <c r="DBO12" s="367"/>
      <c r="DBQ12" s="367"/>
      <c r="DBS12" s="367"/>
      <c r="DBU12" s="367"/>
      <c r="DBW12" s="367"/>
      <c r="DBY12" s="367"/>
      <c r="DCA12" s="367"/>
      <c r="DCC12" s="367"/>
      <c r="DCE12" s="367"/>
      <c r="DCG12" s="367"/>
      <c r="DCI12" s="367"/>
      <c r="DCK12" s="367"/>
      <c r="DCM12" s="367"/>
      <c r="DCO12" s="367"/>
      <c r="DCQ12" s="367"/>
      <c r="DCS12" s="367"/>
      <c r="DCU12" s="367"/>
      <c r="DCW12" s="367"/>
      <c r="DCY12" s="367"/>
      <c r="DDA12" s="367"/>
      <c r="DDC12" s="367"/>
      <c r="DDE12" s="367"/>
      <c r="DDG12" s="367"/>
      <c r="DDI12" s="367"/>
      <c r="DDK12" s="367"/>
      <c r="DDM12" s="367"/>
      <c r="DDO12" s="367"/>
      <c r="DDQ12" s="367"/>
      <c r="DDS12" s="367"/>
      <c r="DDU12" s="367"/>
      <c r="DDW12" s="367"/>
      <c r="DDY12" s="367"/>
      <c r="DEA12" s="367"/>
      <c r="DEC12" s="367"/>
      <c r="DEE12" s="367"/>
      <c r="DEG12" s="367"/>
      <c r="DEI12" s="367"/>
      <c r="DEK12" s="367"/>
      <c r="DEM12" s="367"/>
      <c r="DEO12" s="367"/>
      <c r="DEQ12" s="367"/>
      <c r="DES12" s="367"/>
      <c r="DEU12" s="367"/>
      <c r="DEW12" s="367"/>
      <c r="DEY12" s="367"/>
      <c r="DFA12" s="367"/>
      <c r="DFC12" s="367"/>
      <c r="DFE12" s="367"/>
      <c r="DFG12" s="367"/>
      <c r="DFI12" s="367"/>
      <c r="DFK12" s="367"/>
      <c r="DFM12" s="367"/>
      <c r="DFO12" s="367"/>
      <c r="DFQ12" s="367"/>
      <c r="DFS12" s="367"/>
      <c r="DFU12" s="367"/>
      <c r="DFW12" s="367"/>
      <c r="DFY12" s="367"/>
      <c r="DGA12" s="367"/>
      <c r="DGC12" s="367"/>
      <c r="DGE12" s="367"/>
      <c r="DGG12" s="367"/>
      <c r="DGI12" s="367"/>
      <c r="DGK12" s="367"/>
      <c r="DGM12" s="367"/>
      <c r="DGO12" s="367"/>
      <c r="DGQ12" s="367"/>
      <c r="DGS12" s="367"/>
      <c r="DGU12" s="367"/>
      <c r="DGW12" s="367"/>
      <c r="DGY12" s="367"/>
      <c r="DHA12" s="367"/>
      <c r="DHC12" s="367"/>
      <c r="DHE12" s="367"/>
      <c r="DHG12" s="367"/>
      <c r="DHI12" s="367"/>
      <c r="DHK12" s="367"/>
      <c r="DHM12" s="367"/>
      <c r="DHO12" s="367"/>
      <c r="DHQ12" s="367"/>
      <c r="DHS12" s="367"/>
      <c r="DHU12" s="367"/>
      <c r="DHW12" s="367"/>
      <c r="DHY12" s="367"/>
      <c r="DIA12" s="367"/>
      <c r="DIC12" s="367"/>
      <c r="DIE12" s="367"/>
      <c r="DIG12" s="367"/>
      <c r="DII12" s="367"/>
      <c r="DIK12" s="367"/>
      <c r="DIM12" s="367"/>
      <c r="DIO12" s="367"/>
      <c r="DIQ12" s="367"/>
      <c r="DIS12" s="367"/>
      <c r="DIU12" s="367"/>
      <c r="DIW12" s="367"/>
      <c r="DIY12" s="367"/>
      <c r="DJA12" s="367"/>
      <c r="DJC12" s="367"/>
      <c r="DJE12" s="367"/>
      <c r="DJG12" s="367"/>
      <c r="DJI12" s="367"/>
      <c r="DJK12" s="367"/>
      <c r="DJM12" s="367"/>
      <c r="DJO12" s="367"/>
      <c r="DJQ12" s="367"/>
      <c r="DJS12" s="367"/>
      <c r="DJU12" s="367"/>
      <c r="DJW12" s="367"/>
      <c r="DJY12" s="367"/>
      <c r="DKA12" s="367"/>
      <c r="DKC12" s="367"/>
      <c r="DKE12" s="367"/>
      <c r="DKG12" s="367"/>
      <c r="DKI12" s="367"/>
      <c r="DKK12" s="367"/>
      <c r="DKM12" s="367"/>
      <c r="DKO12" s="367"/>
      <c r="DKQ12" s="367"/>
      <c r="DKS12" s="367"/>
      <c r="DKU12" s="367"/>
      <c r="DKW12" s="367"/>
      <c r="DKY12" s="367"/>
      <c r="DLA12" s="367"/>
      <c r="DLC12" s="367"/>
      <c r="DLE12" s="367"/>
      <c r="DLG12" s="367"/>
      <c r="DLI12" s="367"/>
      <c r="DLK12" s="367"/>
      <c r="DLM12" s="367"/>
      <c r="DLO12" s="367"/>
      <c r="DLQ12" s="367"/>
      <c r="DLS12" s="367"/>
      <c r="DLU12" s="367"/>
      <c r="DLW12" s="367"/>
      <c r="DLY12" s="367"/>
      <c r="DMA12" s="367"/>
      <c r="DMC12" s="367"/>
      <c r="DME12" s="367"/>
      <c r="DMG12" s="367"/>
      <c r="DMI12" s="367"/>
      <c r="DMK12" s="367"/>
      <c r="DMM12" s="367"/>
      <c r="DMO12" s="367"/>
      <c r="DMQ12" s="367"/>
      <c r="DMS12" s="367"/>
      <c r="DMU12" s="367"/>
      <c r="DMW12" s="367"/>
      <c r="DMY12" s="367"/>
      <c r="DNA12" s="367"/>
      <c r="DNC12" s="367"/>
      <c r="DNE12" s="367"/>
      <c r="DNG12" s="367"/>
      <c r="DNI12" s="367"/>
      <c r="DNK12" s="367"/>
      <c r="DNM12" s="367"/>
      <c r="DNO12" s="367"/>
      <c r="DNQ12" s="367"/>
      <c r="DNS12" s="367"/>
      <c r="DNU12" s="367"/>
      <c r="DNW12" s="367"/>
      <c r="DNY12" s="367"/>
      <c r="DOA12" s="367"/>
      <c r="DOC12" s="367"/>
      <c r="DOE12" s="367"/>
      <c r="DOG12" s="367"/>
      <c r="DOI12" s="367"/>
      <c r="DOK12" s="367"/>
      <c r="DOM12" s="367"/>
      <c r="DOO12" s="367"/>
      <c r="DOQ12" s="367"/>
      <c r="DOS12" s="367"/>
      <c r="DOU12" s="367"/>
      <c r="DOW12" s="367"/>
      <c r="DOY12" s="367"/>
      <c r="DPA12" s="367"/>
      <c r="DPC12" s="367"/>
      <c r="DPE12" s="367"/>
      <c r="DPG12" s="367"/>
      <c r="DPI12" s="367"/>
      <c r="DPK12" s="367"/>
      <c r="DPM12" s="367"/>
      <c r="DPO12" s="367"/>
      <c r="DPQ12" s="367"/>
      <c r="DPS12" s="367"/>
      <c r="DPU12" s="367"/>
      <c r="DPW12" s="367"/>
      <c r="DPY12" s="367"/>
      <c r="DQA12" s="367"/>
      <c r="DQC12" s="367"/>
      <c r="DQE12" s="367"/>
      <c r="DQG12" s="367"/>
      <c r="DQI12" s="367"/>
      <c r="DQK12" s="367"/>
      <c r="DQM12" s="367"/>
      <c r="DQO12" s="367"/>
      <c r="DQQ12" s="367"/>
      <c r="DQS12" s="367"/>
      <c r="DQU12" s="367"/>
      <c r="DQW12" s="367"/>
      <c r="DQY12" s="367"/>
      <c r="DRA12" s="367"/>
      <c r="DRC12" s="367"/>
      <c r="DRE12" s="367"/>
      <c r="DRG12" s="367"/>
      <c r="DRI12" s="367"/>
      <c r="DRK12" s="367"/>
      <c r="DRM12" s="367"/>
      <c r="DRO12" s="367"/>
      <c r="DRQ12" s="367"/>
      <c r="DRS12" s="367"/>
      <c r="DRU12" s="367"/>
      <c r="DRW12" s="367"/>
      <c r="DRY12" s="367"/>
      <c r="DSA12" s="367"/>
      <c r="DSC12" s="367"/>
      <c r="DSE12" s="367"/>
      <c r="DSG12" s="367"/>
      <c r="DSI12" s="367"/>
      <c r="DSK12" s="367"/>
      <c r="DSM12" s="367"/>
      <c r="DSO12" s="367"/>
      <c r="DSQ12" s="367"/>
      <c r="DSS12" s="367"/>
      <c r="DSU12" s="367"/>
      <c r="DSW12" s="367"/>
      <c r="DSY12" s="367"/>
      <c r="DTA12" s="367"/>
      <c r="DTC12" s="367"/>
      <c r="DTE12" s="367"/>
      <c r="DTG12" s="367"/>
      <c r="DTI12" s="367"/>
      <c r="DTK12" s="367"/>
      <c r="DTM12" s="367"/>
      <c r="DTO12" s="367"/>
      <c r="DTQ12" s="367"/>
      <c r="DTS12" s="367"/>
      <c r="DTU12" s="367"/>
      <c r="DTW12" s="367"/>
      <c r="DTY12" s="367"/>
      <c r="DUA12" s="367"/>
      <c r="DUC12" s="367"/>
      <c r="DUE12" s="367"/>
      <c r="DUG12" s="367"/>
      <c r="DUI12" s="367"/>
      <c r="DUK12" s="367"/>
      <c r="DUM12" s="367"/>
      <c r="DUO12" s="367"/>
      <c r="DUQ12" s="367"/>
      <c r="DUS12" s="367"/>
      <c r="DUU12" s="367"/>
      <c r="DUW12" s="367"/>
      <c r="DUY12" s="367"/>
      <c r="DVA12" s="367"/>
      <c r="DVC12" s="367"/>
      <c r="DVE12" s="367"/>
      <c r="DVG12" s="367"/>
      <c r="DVI12" s="367"/>
      <c r="DVK12" s="367"/>
      <c r="DVM12" s="367"/>
      <c r="DVO12" s="367"/>
      <c r="DVQ12" s="367"/>
      <c r="DVS12" s="367"/>
      <c r="DVU12" s="367"/>
      <c r="DVW12" s="367"/>
      <c r="DVY12" s="367"/>
      <c r="DWA12" s="367"/>
      <c r="DWC12" s="367"/>
      <c r="DWE12" s="367"/>
      <c r="DWG12" s="367"/>
      <c r="DWI12" s="367"/>
      <c r="DWK12" s="367"/>
      <c r="DWM12" s="367"/>
      <c r="DWO12" s="367"/>
      <c r="DWQ12" s="367"/>
      <c r="DWS12" s="367"/>
      <c r="DWU12" s="367"/>
      <c r="DWW12" s="367"/>
      <c r="DWY12" s="367"/>
      <c r="DXA12" s="367"/>
      <c r="DXC12" s="367"/>
      <c r="DXE12" s="367"/>
      <c r="DXG12" s="367"/>
      <c r="DXI12" s="367"/>
      <c r="DXK12" s="367"/>
      <c r="DXM12" s="367"/>
      <c r="DXO12" s="367"/>
      <c r="DXQ12" s="367"/>
      <c r="DXS12" s="367"/>
      <c r="DXU12" s="367"/>
      <c r="DXW12" s="367"/>
      <c r="DXY12" s="367"/>
      <c r="DYA12" s="367"/>
      <c r="DYC12" s="367"/>
      <c r="DYE12" s="367"/>
      <c r="DYG12" s="367"/>
      <c r="DYI12" s="367"/>
      <c r="DYK12" s="367"/>
      <c r="DYM12" s="367"/>
      <c r="DYO12" s="367"/>
      <c r="DYQ12" s="367"/>
      <c r="DYS12" s="367"/>
      <c r="DYU12" s="367"/>
      <c r="DYW12" s="367"/>
      <c r="DYY12" s="367"/>
      <c r="DZA12" s="367"/>
      <c r="DZC12" s="367"/>
      <c r="DZE12" s="367"/>
      <c r="DZG12" s="367"/>
      <c r="DZI12" s="367"/>
      <c r="DZK12" s="367"/>
      <c r="DZM12" s="367"/>
      <c r="DZO12" s="367"/>
      <c r="DZQ12" s="367"/>
      <c r="DZS12" s="367"/>
      <c r="DZU12" s="367"/>
      <c r="DZW12" s="367"/>
      <c r="DZY12" s="367"/>
      <c r="EAA12" s="367"/>
      <c r="EAC12" s="367"/>
      <c r="EAE12" s="367"/>
      <c r="EAG12" s="367"/>
      <c r="EAI12" s="367"/>
      <c r="EAK12" s="367"/>
      <c r="EAM12" s="367"/>
      <c r="EAO12" s="367"/>
      <c r="EAQ12" s="367"/>
      <c r="EAS12" s="367"/>
      <c r="EAU12" s="367"/>
      <c r="EAW12" s="367"/>
      <c r="EAY12" s="367"/>
      <c r="EBA12" s="367"/>
      <c r="EBC12" s="367"/>
      <c r="EBE12" s="367"/>
      <c r="EBG12" s="367"/>
      <c r="EBI12" s="367"/>
      <c r="EBK12" s="367"/>
      <c r="EBM12" s="367"/>
      <c r="EBO12" s="367"/>
      <c r="EBQ12" s="367"/>
      <c r="EBS12" s="367"/>
      <c r="EBU12" s="367"/>
      <c r="EBW12" s="367"/>
      <c r="EBY12" s="367"/>
      <c r="ECA12" s="367"/>
      <c r="ECC12" s="367"/>
      <c r="ECE12" s="367"/>
      <c r="ECG12" s="367"/>
      <c r="ECI12" s="367"/>
      <c r="ECK12" s="367"/>
      <c r="ECM12" s="367"/>
      <c r="ECO12" s="367"/>
      <c r="ECQ12" s="367"/>
      <c r="ECS12" s="367"/>
      <c r="ECU12" s="367"/>
      <c r="ECW12" s="367"/>
      <c r="ECY12" s="367"/>
      <c r="EDA12" s="367"/>
      <c r="EDC12" s="367"/>
      <c r="EDE12" s="367"/>
      <c r="EDG12" s="367"/>
      <c r="EDI12" s="367"/>
      <c r="EDK12" s="367"/>
      <c r="EDM12" s="367"/>
      <c r="EDO12" s="367"/>
      <c r="EDQ12" s="367"/>
      <c r="EDS12" s="367"/>
      <c r="EDU12" s="367"/>
      <c r="EDW12" s="367"/>
      <c r="EDY12" s="367"/>
      <c r="EEA12" s="367"/>
      <c r="EEC12" s="367"/>
      <c r="EEE12" s="367"/>
      <c r="EEG12" s="367"/>
      <c r="EEI12" s="367"/>
      <c r="EEK12" s="367"/>
      <c r="EEM12" s="367"/>
      <c r="EEO12" s="367"/>
      <c r="EEQ12" s="367"/>
      <c r="EES12" s="367"/>
      <c r="EEU12" s="367"/>
      <c r="EEW12" s="367"/>
      <c r="EEY12" s="367"/>
      <c r="EFA12" s="367"/>
      <c r="EFC12" s="367"/>
      <c r="EFE12" s="367"/>
      <c r="EFG12" s="367"/>
      <c r="EFI12" s="367"/>
      <c r="EFK12" s="367"/>
      <c r="EFM12" s="367"/>
      <c r="EFO12" s="367"/>
      <c r="EFQ12" s="367"/>
      <c r="EFS12" s="367"/>
      <c r="EFU12" s="367"/>
      <c r="EFW12" s="367"/>
      <c r="EFY12" s="367"/>
      <c r="EGA12" s="367"/>
      <c r="EGC12" s="367"/>
      <c r="EGE12" s="367"/>
      <c r="EGG12" s="367"/>
      <c r="EGI12" s="367"/>
      <c r="EGK12" s="367"/>
      <c r="EGM12" s="367"/>
      <c r="EGO12" s="367"/>
      <c r="EGQ12" s="367"/>
      <c r="EGS12" s="367"/>
      <c r="EGU12" s="367"/>
      <c r="EGW12" s="367"/>
      <c r="EGY12" s="367"/>
      <c r="EHA12" s="367"/>
      <c r="EHC12" s="367"/>
      <c r="EHE12" s="367"/>
      <c r="EHG12" s="367"/>
      <c r="EHI12" s="367"/>
      <c r="EHK12" s="367"/>
      <c r="EHM12" s="367"/>
      <c r="EHO12" s="367"/>
      <c r="EHQ12" s="367"/>
      <c r="EHS12" s="367"/>
      <c r="EHU12" s="367"/>
      <c r="EHW12" s="367"/>
      <c r="EHY12" s="367"/>
      <c r="EIA12" s="367"/>
      <c r="EIC12" s="367"/>
      <c r="EIE12" s="367"/>
      <c r="EIG12" s="367"/>
      <c r="EII12" s="367"/>
      <c r="EIK12" s="367"/>
      <c r="EIM12" s="367"/>
      <c r="EIO12" s="367"/>
      <c r="EIQ12" s="367"/>
      <c r="EIS12" s="367"/>
      <c r="EIU12" s="367"/>
      <c r="EIW12" s="367"/>
      <c r="EIY12" s="367"/>
      <c r="EJA12" s="367"/>
      <c r="EJC12" s="367"/>
      <c r="EJE12" s="367"/>
      <c r="EJG12" s="367"/>
      <c r="EJI12" s="367"/>
      <c r="EJK12" s="367"/>
      <c r="EJM12" s="367"/>
      <c r="EJO12" s="367"/>
      <c r="EJQ12" s="367"/>
      <c r="EJS12" s="367"/>
      <c r="EJU12" s="367"/>
      <c r="EJW12" s="367"/>
      <c r="EJY12" s="367"/>
      <c r="EKA12" s="367"/>
      <c r="EKC12" s="367"/>
      <c r="EKE12" s="367"/>
      <c r="EKG12" s="367"/>
      <c r="EKI12" s="367"/>
      <c r="EKK12" s="367"/>
      <c r="EKM12" s="367"/>
      <c r="EKO12" s="367"/>
      <c r="EKQ12" s="367"/>
      <c r="EKS12" s="367"/>
      <c r="EKU12" s="367"/>
      <c r="EKW12" s="367"/>
      <c r="EKY12" s="367"/>
      <c r="ELA12" s="367"/>
      <c r="ELC12" s="367"/>
      <c r="ELE12" s="367"/>
      <c r="ELG12" s="367"/>
      <c r="ELI12" s="367"/>
      <c r="ELK12" s="367"/>
      <c r="ELM12" s="367"/>
      <c r="ELO12" s="367"/>
      <c r="ELQ12" s="367"/>
      <c r="ELS12" s="367"/>
      <c r="ELU12" s="367"/>
      <c r="ELW12" s="367"/>
      <c r="ELY12" s="367"/>
      <c r="EMA12" s="367"/>
      <c r="EMC12" s="367"/>
      <c r="EME12" s="367"/>
      <c r="EMG12" s="367"/>
      <c r="EMI12" s="367"/>
      <c r="EMK12" s="367"/>
      <c r="EMM12" s="367"/>
      <c r="EMO12" s="367"/>
      <c r="EMQ12" s="367"/>
      <c r="EMS12" s="367"/>
      <c r="EMU12" s="367"/>
      <c r="EMW12" s="367"/>
      <c r="EMY12" s="367"/>
      <c r="ENA12" s="367"/>
      <c r="ENC12" s="367"/>
      <c r="ENE12" s="367"/>
      <c r="ENG12" s="367"/>
      <c r="ENI12" s="367"/>
      <c r="ENK12" s="367"/>
      <c r="ENM12" s="367"/>
      <c r="ENO12" s="367"/>
      <c r="ENQ12" s="367"/>
      <c r="ENS12" s="367"/>
      <c r="ENU12" s="367"/>
      <c r="ENW12" s="367"/>
      <c r="ENY12" s="367"/>
      <c r="EOA12" s="367"/>
      <c r="EOC12" s="367"/>
      <c r="EOE12" s="367"/>
      <c r="EOG12" s="367"/>
      <c r="EOI12" s="367"/>
      <c r="EOK12" s="367"/>
      <c r="EOM12" s="367"/>
      <c r="EOO12" s="367"/>
      <c r="EOQ12" s="367"/>
      <c r="EOS12" s="367"/>
      <c r="EOU12" s="367"/>
      <c r="EOW12" s="367"/>
      <c r="EOY12" s="367"/>
      <c r="EPA12" s="367"/>
      <c r="EPC12" s="367"/>
      <c r="EPE12" s="367"/>
      <c r="EPG12" s="367"/>
      <c r="EPI12" s="367"/>
      <c r="EPK12" s="367"/>
      <c r="EPM12" s="367"/>
      <c r="EPO12" s="367"/>
      <c r="EPQ12" s="367"/>
      <c r="EPS12" s="367"/>
      <c r="EPU12" s="367"/>
      <c r="EPW12" s="367"/>
      <c r="EPY12" s="367"/>
      <c r="EQA12" s="367"/>
      <c r="EQC12" s="367"/>
      <c r="EQE12" s="367"/>
      <c r="EQG12" s="367"/>
      <c r="EQI12" s="367"/>
      <c r="EQK12" s="367"/>
      <c r="EQM12" s="367"/>
      <c r="EQO12" s="367"/>
      <c r="EQQ12" s="367"/>
      <c r="EQS12" s="367"/>
      <c r="EQU12" s="367"/>
      <c r="EQW12" s="367"/>
      <c r="EQY12" s="367"/>
      <c r="ERA12" s="367"/>
      <c r="ERC12" s="367"/>
      <c r="ERE12" s="367"/>
      <c r="ERG12" s="367"/>
      <c r="ERI12" s="367"/>
      <c r="ERK12" s="367"/>
      <c r="ERM12" s="367"/>
      <c r="ERO12" s="367"/>
      <c r="ERQ12" s="367"/>
      <c r="ERS12" s="367"/>
      <c r="ERU12" s="367"/>
      <c r="ERW12" s="367"/>
      <c r="ERY12" s="367"/>
      <c r="ESA12" s="367"/>
      <c r="ESC12" s="367"/>
      <c r="ESE12" s="367"/>
      <c r="ESG12" s="367"/>
      <c r="ESI12" s="367"/>
      <c r="ESK12" s="367"/>
      <c r="ESM12" s="367"/>
      <c r="ESO12" s="367"/>
      <c r="ESQ12" s="367"/>
      <c r="ESS12" s="367"/>
      <c r="ESU12" s="367"/>
      <c r="ESW12" s="367"/>
      <c r="ESY12" s="367"/>
      <c r="ETA12" s="367"/>
      <c r="ETC12" s="367"/>
      <c r="ETE12" s="367"/>
      <c r="ETG12" s="367"/>
      <c r="ETI12" s="367"/>
      <c r="ETK12" s="367"/>
      <c r="ETM12" s="367"/>
      <c r="ETO12" s="367"/>
      <c r="ETQ12" s="367"/>
      <c r="ETS12" s="367"/>
      <c r="ETU12" s="367"/>
      <c r="ETW12" s="367"/>
      <c r="ETY12" s="367"/>
      <c r="EUA12" s="367"/>
      <c r="EUC12" s="367"/>
      <c r="EUE12" s="367"/>
      <c r="EUG12" s="367"/>
      <c r="EUI12" s="367"/>
      <c r="EUK12" s="367"/>
      <c r="EUM12" s="367"/>
      <c r="EUO12" s="367"/>
      <c r="EUQ12" s="367"/>
      <c r="EUS12" s="367"/>
      <c r="EUU12" s="367"/>
      <c r="EUW12" s="367"/>
      <c r="EUY12" s="367"/>
      <c r="EVA12" s="367"/>
      <c r="EVC12" s="367"/>
      <c r="EVE12" s="367"/>
      <c r="EVG12" s="367"/>
      <c r="EVI12" s="367"/>
      <c r="EVK12" s="367"/>
      <c r="EVM12" s="367"/>
      <c r="EVO12" s="367"/>
      <c r="EVQ12" s="367"/>
      <c r="EVS12" s="367"/>
      <c r="EVU12" s="367"/>
      <c r="EVW12" s="367"/>
      <c r="EVY12" s="367"/>
      <c r="EWA12" s="367"/>
      <c r="EWC12" s="367"/>
      <c r="EWE12" s="367"/>
      <c r="EWG12" s="367"/>
      <c r="EWI12" s="367"/>
      <c r="EWK12" s="367"/>
      <c r="EWM12" s="367"/>
      <c r="EWO12" s="367"/>
      <c r="EWQ12" s="367"/>
      <c r="EWS12" s="367"/>
      <c r="EWU12" s="367"/>
      <c r="EWW12" s="367"/>
      <c r="EWY12" s="367"/>
      <c r="EXA12" s="367"/>
      <c r="EXC12" s="367"/>
      <c r="EXE12" s="367"/>
      <c r="EXG12" s="367"/>
      <c r="EXI12" s="367"/>
      <c r="EXK12" s="367"/>
      <c r="EXM12" s="367"/>
      <c r="EXO12" s="367"/>
      <c r="EXQ12" s="367"/>
      <c r="EXS12" s="367"/>
      <c r="EXU12" s="367"/>
      <c r="EXW12" s="367"/>
      <c r="EXY12" s="367"/>
      <c r="EYA12" s="367"/>
      <c r="EYC12" s="367"/>
      <c r="EYE12" s="367"/>
      <c r="EYG12" s="367"/>
      <c r="EYI12" s="367"/>
      <c r="EYK12" s="367"/>
      <c r="EYM12" s="367"/>
      <c r="EYO12" s="367"/>
      <c r="EYQ12" s="367"/>
      <c r="EYS12" s="367"/>
      <c r="EYU12" s="367"/>
      <c r="EYW12" s="367"/>
      <c r="EYY12" s="367"/>
      <c r="EZA12" s="367"/>
      <c r="EZC12" s="367"/>
      <c r="EZE12" s="367"/>
      <c r="EZG12" s="367"/>
      <c r="EZI12" s="367"/>
      <c r="EZK12" s="367"/>
      <c r="EZM12" s="367"/>
      <c r="EZO12" s="367"/>
      <c r="EZQ12" s="367"/>
      <c r="EZS12" s="367"/>
      <c r="EZU12" s="367"/>
      <c r="EZW12" s="367"/>
      <c r="EZY12" s="367"/>
      <c r="FAA12" s="367"/>
      <c r="FAC12" s="367"/>
      <c r="FAE12" s="367"/>
      <c r="FAG12" s="367"/>
      <c r="FAI12" s="367"/>
      <c r="FAK12" s="367"/>
      <c r="FAM12" s="367"/>
      <c r="FAO12" s="367"/>
      <c r="FAQ12" s="367"/>
      <c r="FAS12" s="367"/>
      <c r="FAU12" s="367"/>
      <c r="FAW12" s="367"/>
      <c r="FAY12" s="367"/>
      <c r="FBA12" s="367"/>
      <c r="FBC12" s="367"/>
      <c r="FBE12" s="367"/>
      <c r="FBG12" s="367"/>
      <c r="FBI12" s="367"/>
      <c r="FBK12" s="367"/>
      <c r="FBM12" s="367"/>
      <c r="FBO12" s="367"/>
      <c r="FBQ12" s="367"/>
      <c r="FBS12" s="367"/>
      <c r="FBU12" s="367"/>
      <c r="FBW12" s="367"/>
      <c r="FBY12" s="367"/>
      <c r="FCA12" s="367"/>
      <c r="FCC12" s="367"/>
      <c r="FCE12" s="367"/>
      <c r="FCG12" s="367"/>
      <c r="FCI12" s="367"/>
      <c r="FCK12" s="367"/>
      <c r="FCM12" s="367"/>
      <c r="FCO12" s="367"/>
      <c r="FCQ12" s="367"/>
      <c r="FCS12" s="367"/>
      <c r="FCU12" s="367"/>
      <c r="FCW12" s="367"/>
      <c r="FCY12" s="367"/>
      <c r="FDA12" s="367"/>
      <c r="FDC12" s="367"/>
      <c r="FDE12" s="367"/>
      <c r="FDG12" s="367"/>
      <c r="FDI12" s="367"/>
      <c r="FDK12" s="367"/>
      <c r="FDM12" s="367"/>
      <c r="FDO12" s="367"/>
      <c r="FDQ12" s="367"/>
      <c r="FDS12" s="367"/>
      <c r="FDU12" s="367"/>
      <c r="FDW12" s="367"/>
      <c r="FDY12" s="367"/>
      <c r="FEA12" s="367"/>
      <c r="FEC12" s="367"/>
      <c r="FEE12" s="367"/>
      <c r="FEG12" s="367"/>
      <c r="FEI12" s="367"/>
      <c r="FEK12" s="367"/>
      <c r="FEM12" s="367"/>
      <c r="FEO12" s="367"/>
      <c r="FEQ12" s="367"/>
      <c r="FES12" s="367"/>
      <c r="FEU12" s="367"/>
      <c r="FEW12" s="367"/>
      <c r="FEY12" s="367"/>
      <c r="FFA12" s="367"/>
      <c r="FFC12" s="367"/>
      <c r="FFE12" s="367"/>
      <c r="FFG12" s="367"/>
      <c r="FFI12" s="367"/>
      <c r="FFK12" s="367"/>
      <c r="FFM12" s="367"/>
      <c r="FFO12" s="367"/>
      <c r="FFQ12" s="367"/>
      <c r="FFS12" s="367"/>
      <c r="FFU12" s="367"/>
      <c r="FFW12" s="367"/>
      <c r="FFY12" s="367"/>
      <c r="FGA12" s="367"/>
      <c r="FGC12" s="367"/>
      <c r="FGE12" s="367"/>
      <c r="FGG12" s="367"/>
      <c r="FGI12" s="367"/>
      <c r="FGK12" s="367"/>
      <c r="FGM12" s="367"/>
      <c r="FGO12" s="367"/>
      <c r="FGQ12" s="367"/>
      <c r="FGS12" s="367"/>
      <c r="FGU12" s="367"/>
      <c r="FGW12" s="367"/>
      <c r="FGY12" s="367"/>
      <c r="FHA12" s="367"/>
      <c r="FHC12" s="367"/>
      <c r="FHE12" s="367"/>
      <c r="FHG12" s="367"/>
      <c r="FHI12" s="367"/>
      <c r="FHK12" s="367"/>
      <c r="FHM12" s="367"/>
      <c r="FHO12" s="367"/>
      <c r="FHQ12" s="367"/>
      <c r="FHS12" s="367"/>
      <c r="FHU12" s="367"/>
      <c r="FHW12" s="367"/>
      <c r="FHY12" s="367"/>
      <c r="FIA12" s="367"/>
      <c r="FIC12" s="367"/>
      <c r="FIE12" s="367"/>
      <c r="FIG12" s="367"/>
      <c r="FII12" s="367"/>
      <c r="FIK12" s="367"/>
      <c r="FIM12" s="367"/>
      <c r="FIO12" s="367"/>
      <c r="FIQ12" s="367"/>
      <c r="FIS12" s="367"/>
      <c r="FIU12" s="367"/>
      <c r="FIW12" s="367"/>
      <c r="FIY12" s="367"/>
      <c r="FJA12" s="367"/>
      <c r="FJC12" s="367"/>
      <c r="FJE12" s="367"/>
      <c r="FJG12" s="367"/>
      <c r="FJI12" s="367"/>
      <c r="FJK12" s="367"/>
      <c r="FJM12" s="367"/>
      <c r="FJO12" s="367"/>
      <c r="FJQ12" s="367"/>
      <c r="FJS12" s="367"/>
      <c r="FJU12" s="367"/>
      <c r="FJW12" s="367"/>
      <c r="FJY12" s="367"/>
      <c r="FKA12" s="367"/>
      <c r="FKC12" s="367"/>
      <c r="FKE12" s="367"/>
      <c r="FKG12" s="367"/>
      <c r="FKI12" s="367"/>
      <c r="FKK12" s="367"/>
      <c r="FKM12" s="367"/>
      <c r="FKO12" s="367"/>
      <c r="FKQ12" s="367"/>
      <c r="FKS12" s="367"/>
      <c r="FKU12" s="367"/>
      <c r="FKW12" s="367"/>
      <c r="FKY12" s="367"/>
      <c r="FLA12" s="367"/>
      <c r="FLC12" s="367"/>
      <c r="FLE12" s="367"/>
      <c r="FLG12" s="367"/>
      <c r="FLI12" s="367"/>
      <c r="FLK12" s="367"/>
      <c r="FLM12" s="367"/>
      <c r="FLO12" s="367"/>
      <c r="FLQ12" s="367"/>
      <c r="FLS12" s="367"/>
      <c r="FLU12" s="367"/>
      <c r="FLW12" s="367"/>
      <c r="FLY12" s="367"/>
      <c r="FMA12" s="367"/>
      <c r="FMC12" s="367"/>
      <c r="FME12" s="367"/>
      <c r="FMG12" s="367"/>
      <c r="FMI12" s="367"/>
      <c r="FMK12" s="367"/>
      <c r="FMM12" s="367"/>
      <c r="FMO12" s="367"/>
      <c r="FMQ12" s="367"/>
      <c r="FMS12" s="367"/>
      <c r="FMU12" s="367"/>
      <c r="FMW12" s="367"/>
      <c r="FMY12" s="367"/>
      <c r="FNA12" s="367"/>
      <c r="FNC12" s="367"/>
      <c r="FNE12" s="367"/>
      <c r="FNG12" s="367"/>
      <c r="FNI12" s="367"/>
      <c r="FNK12" s="367"/>
      <c r="FNM12" s="367"/>
      <c r="FNO12" s="367"/>
      <c r="FNQ12" s="367"/>
      <c r="FNS12" s="367"/>
      <c r="FNU12" s="367"/>
      <c r="FNW12" s="367"/>
      <c r="FNY12" s="367"/>
      <c r="FOA12" s="367"/>
      <c r="FOC12" s="367"/>
      <c r="FOE12" s="367"/>
      <c r="FOG12" s="367"/>
      <c r="FOI12" s="367"/>
      <c r="FOK12" s="367"/>
      <c r="FOM12" s="367"/>
      <c r="FOO12" s="367"/>
      <c r="FOQ12" s="367"/>
      <c r="FOS12" s="367"/>
      <c r="FOU12" s="367"/>
      <c r="FOW12" s="367"/>
      <c r="FOY12" s="367"/>
      <c r="FPA12" s="367"/>
      <c r="FPC12" s="367"/>
      <c r="FPE12" s="367"/>
      <c r="FPG12" s="367"/>
      <c r="FPI12" s="367"/>
      <c r="FPK12" s="367"/>
      <c r="FPM12" s="367"/>
      <c r="FPO12" s="367"/>
      <c r="FPQ12" s="367"/>
      <c r="FPS12" s="367"/>
      <c r="FPU12" s="367"/>
      <c r="FPW12" s="367"/>
      <c r="FPY12" s="367"/>
      <c r="FQA12" s="367"/>
      <c r="FQC12" s="367"/>
      <c r="FQE12" s="367"/>
      <c r="FQG12" s="367"/>
      <c r="FQI12" s="367"/>
      <c r="FQK12" s="367"/>
      <c r="FQM12" s="367"/>
      <c r="FQO12" s="367"/>
      <c r="FQQ12" s="367"/>
      <c r="FQS12" s="367"/>
      <c r="FQU12" s="367"/>
      <c r="FQW12" s="367"/>
      <c r="FQY12" s="367"/>
      <c r="FRA12" s="367"/>
      <c r="FRC12" s="367"/>
      <c r="FRE12" s="367"/>
      <c r="FRG12" s="367"/>
      <c r="FRI12" s="367"/>
      <c r="FRK12" s="367"/>
      <c r="FRM12" s="367"/>
      <c r="FRO12" s="367"/>
      <c r="FRQ12" s="367"/>
      <c r="FRS12" s="367"/>
      <c r="FRU12" s="367"/>
      <c r="FRW12" s="367"/>
      <c r="FRY12" s="367"/>
      <c r="FSA12" s="367"/>
      <c r="FSC12" s="367"/>
      <c r="FSE12" s="367"/>
      <c r="FSG12" s="367"/>
      <c r="FSI12" s="367"/>
      <c r="FSK12" s="367"/>
      <c r="FSM12" s="367"/>
      <c r="FSO12" s="367"/>
      <c r="FSQ12" s="367"/>
      <c r="FSS12" s="367"/>
      <c r="FSU12" s="367"/>
      <c r="FSW12" s="367"/>
      <c r="FSY12" s="367"/>
      <c r="FTA12" s="367"/>
      <c r="FTC12" s="367"/>
      <c r="FTE12" s="367"/>
      <c r="FTG12" s="367"/>
      <c r="FTI12" s="367"/>
      <c r="FTK12" s="367"/>
      <c r="FTM12" s="367"/>
      <c r="FTO12" s="367"/>
      <c r="FTQ12" s="367"/>
      <c r="FTS12" s="367"/>
      <c r="FTU12" s="367"/>
      <c r="FTW12" s="367"/>
      <c r="FTY12" s="367"/>
      <c r="FUA12" s="367"/>
      <c r="FUC12" s="367"/>
      <c r="FUE12" s="367"/>
      <c r="FUG12" s="367"/>
      <c r="FUI12" s="367"/>
      <c r="FUK12" s="367"/>
      <c r="FUM12" s="367"/>
      <c r="FUO12" s="367"/>
      <c r="FUQ12" s="367"/>
      <c r="FUS12" s="367"/>
      <c r="FUU12" s="367"/>
      <c r="FUW12" s="367"/>
      <c r="FUY12" s="367"/>
      <c r="FVA12" s="367"/>
      <c r="FVC12" s="367"/>
      <c r="FVE12" s="367"/>
      <c r="FVG12" s="367"/>
      <c r="FVI12" s="367"/>
      <c r="FVK12" s="367"/>
      <c r="FVM12" s="367"/>
      <c r="FVO12" s="367"/>
      <c r="FVQ12" s="367"/>
      <c r="FVS12" s="367"/>
      <c r="FVU12" s="367"/>
      <c r="FVW12" s="367"/>
      <c r="FVY12" s="367"/>
      <c r="FWA12" s="367"/>
      <c r="FWC12" s="367"/>
      <c r="FWE12" s="367"/>
      <c r="FWG12" s="367"/>
      <c r="FWI12" s="367"/>
      <c r="FWK12" s="367"/>
      <c r="FWM12" s="367"/>
      <c r="FWO12" s="367"/>
      <c r="FWQ12" s="367"/>
      <c r="FWS12" s="367"/>
      <c r="FWU12" s="367"/>
      <c r="FWW12" s="367"/>
      <c r="FWY12" s="367"/>
      <c r="FXA12" s="367"/>
      <c r="FXC12" s="367"/>
      <c r="FXE12" s="367"/>
      <c r="FXG12" s="367"/>
      <c r="FXI12" s="367"/>
      <c r="FXK12" s="367"/>
      <c r="FXM12" s="367"/>
      <c r="FXO12" s="367"/>
      <c r="FXQ12" s="367"/>
      <c r="FXS12" s="367"/>
      <c r="FXU12" s="367"/>
      <c r="FXW12" s="367"/>
      <c r="FXY12" s="367"/>
      <c r="FYA12" s="367"/>
      <c r="FYC12" s="367"/>
      <c r="FYE12" s="367"/>
      <c r="FYG12" s="367"/>
      <c r="FYI12" s="367"/>
      <c r="FYK12" s="367"/>
      <c r="FYM12" s="367"/>
      <c r="FYO12" s="367"/>
      <c r="FYQ12" s="367"/>
      <c r="FYS12" s="367"/>
      <c r="FYU12" s="367"/>
      <c r="FYW12" s="367"/>
      <c r="FYY12" s="367"/>
      <c r="FZA12" s="367"/>
      <c r="FZC12" s="367"/>
      <c r="FZE12" s="367"/>
      <c r="FZG12" s="367"/>
      <c r="FZI12" s="367"/>
      <c r="FZK12" s="367"/>
      <c r="FZM12" s="367"/>
      <c r="FZO12" s="367"/>
      <c r="FZQ12" s="367"/>
      <c r="FZS12" s="367"/>
      <c r="FZU12" s="367"/>
      <c r="FZW12" s="367"/>
      <c r="FZY12" s="367"/>
      <c r="GAA12" s="367"/>
      <c r="GAC12" s="367"/>
      <c r="GAE12" s="367"/>
      <c r="GAG12" s="367"/>
      <c r="GAI12" s="367"/>
      <c r="GAK12" s="367"/>
      <c r="GAM12" s="367"/>
      <c r="GAO12" s="367"/>
      <c r="GAQ12" s="367"/>
      <c r="GAS12" s="367"/>
      <c r="GAU12" s="367"/>
      <c r="GAW12" s="367"/>
      <c r="GAY12" s="367"/>
      <c r="GBA12" s="367"/>
      <c r="GBC12" s="367"/>
      <c r="GBE12" s="367"/>
      <c r="GBG12" s="367"/>
      <c r="GBI12" s="367"/>
      <c r="GBK12" s="367"/>
      <c r="GBM12" s="367"/>
      <c r="GBO12" s="367"/>
      <c r="GBQ12" s="367"/>
      <c r="GBS12" s="367"/>
      <c r="GBU12" s="367"/>
      <c r="GBW12" s="367"/>
      <c r="GBY12" s="367"/>
      <c r="GCA12" s="367"/>
      <c r="GCC12" s="367"/>
      <c r="GCE12" s="367"/>
      <c r="GCG12" s="367"/>
      <c r="GCI12" s="367"/>
      <c r="GCK12" s="367"/>
      <c r="GCM12" s="367"/>
      <c r="GCO12" s="367"/>
      <c r="GCQ12" s="367"/>
      <c r="GCS12" s="367"/>
      <c r="GCU12" s="367"/>
      <c r="GCW12" s="367"/>
      <c r="GCY12" s="367"/>
      <c r="GDA12" s="367"/>
      <c r="GDC12" s="367"/>
      <c r="GDE12" s="367"/>
      <c r="GDG12" s="367"/>
      <c r="GDI12" s="367"/>
      <c r="GDK12" s="367"/>
      <c r="GDM12" s="367"/>
      <c r="GDO12" s="367"/>
      <c r="GDQ12" s="367"/>
      <c r="GDS12" s="367"/>
      <c r="GDU12" s="367"/>
      <c r="GDW12" s="367"/>
      <c r="GDY12" s="367"/>
      <c r="GEA12" s="367"/>
      <c r="GEC12" s="367"/>
      <c r="GEE12" s="367"/>
      <c r="GEG12" s="367"/>
      <c r="GEI12" s="367"/>
      <c r="GEK12" s="367"/>
      <c r="GEM12" s="367"/>
      <c r="GEO12" s="367"/>
      <c r="GEQ12" s="367"/>
      <c r="GES12" s="367"/>
      <c r="GEU12" s="367"/>
      <c r="GEW12" s="367"/>
      <c r="GEY12" s="367"/>
      <c r="GFA12" s="367"/>
      <c r="GFC12" s="367"/>
      <c r="GFE12" s="367"/>
      <c r="GFG12" s="367"/>
      <c r="GFI12" s="367"/>
      <c r="GFK12" s="367"/>
      <c r="GFM12" s="367"/>
      <c r="GFO12" s="367"/>
      <c r="GFQ12" s="367"/>
      <c r="GFS12" s="367"/>
      <c r="GFU12" s="367"/>
      <c r="GFW12" s="367"/>
      <c r="GFY12" s="367"/>
      <c r="GGA12" s="367"/>
      <c r="GGC12" s="367"/>
      <c r="GGE12" s="367"/>
      <c r="GGG12" s="367"/>
      <c r="GGI12" s="367"/>
      <c r="GGK12" s="367"/>
      <c r="GGM12" s="367"/>
      <c r="GGO12" s="367"/>
      <c r="GGQ12" s="367"/>
      <c r="GGS12" s="367"/>
      <c r="GGU12" s="367"/>
      <c r="GGW12" s="367"/>
      <c r="GGY12" s="367"/>
      <c r="GHA12" s="367"/>
      <c r="GHC12" s="367"/>
      <c r="GHE12" s="367"/>
      <c r="GHG12" s="367"/>
      <c r="GHI12" s="367"/>
      <c r="GHK12" s="367"/>
      <c r="GHM12" s="367"/>
      <c r="GHO12" s="367"/>
      <c r="GHQ12" s="367"/>
      <c r="GHS12" s="367"/>
      <c r="GHU12" s="367"/>
      <c r="GHW12" s="367"/>
      <c r="GHY12" s="367"/>
      <c r="GIA12" s="367"/>
      <c r="GIC12" s="367"/>
      <c r="GIE12" s="367"/>
      <c r="GIG12" s="367"/>
      <c r="GII12" s="367"/>
      <c r="GIK12" s="367"/>
      <c r="GIM12" s="367"/>
      <c r="GIO12" s="367"/>
      <c r="GIQ12" s="367"/>
      <c r="GIS12" s="367"/>
      <c r="GIU12" s="367"/>
      <c r="GIW12" s="367"/>
      <c r="GIY12" s="367"/>
      <c r="GJA12" s="367"/>
      <c r="GJC12" s="367"/>
      <c r="GJE12" s="367"/>
      <c r="GJG12" s="367"/>
      <c r="GJI12" s="367"/>
      <c r="GJK12" s="367"/>
      <c r="GJM12" s="367"/>
      <c r="GJO12" s="367"/>
      <c r="GJQ12" s="367"/>
      <c r="GJS12" s="367"/>
      <c r="GJU12" s="367"/>
      <c r="GJW12" s="367"/>
      <c r="GJY12" s="367"/>
      <c r="GKA12" s="367"/>
      <c r="GKC12" s="367"/>
      <c r="GKE12" s="367"/>
      <c r="GKG12" s="367"/>
      <c r="GKI12" s="367"/>
      <c r="GKK12" s="367"/>
      <c r="GKM12" s="367"/>
      <c r="GKO12" s="367"/>
      <c r="GKQ12" s="367"/>
      <c r="GKS12" s="367"/>
      <c r="GKU12" s="367"/>
      <c r="GKW12" s="367"/>
      <c r="GKY12" s="367"/>
      <c r="GLA12" s="367"/>
      <c r="GLC12" s="367"/>
      <c r="GLE12" s="367"/>
      <c r="GLG12" s="367"/>
      <c r="GLI12" s="367"/>
      <c r="GLK12" s="367"/>
      <c r="GLM12" s="367"/>
      <c r="GLO12" s="367"/>
      <c r="GLQ12" s="367"/>
      <c r="GLS12" s="367"/>
      <c r="GLU12" s="367"/>
      <c r="GLW12" s="367"/>
      <c r="GLY12" s="367"/>
      <c r="GMA12" s="367"/>
      <c r="GMC12" s="367"/>
      <c r="GME12" s="367"/>
      <c r="GMG12" s="367"/>
      <c r="GMI12" s="367"/>
      <c r="GMK12" s="367"/>
      <c r="GMM12" s="367"/>
      <c r="GMO12" s="367"/>
      <c r="GMQ12" s="367"/>
      <c r="GMS12" s="367"/>
      <c r="GMU12" s="367"/>
      <c r="GMW12" s="367"/>
      <c r="GMY12" s="367"/>
      <c r="GNA12" s="367"/>
      <c r="GNC12" s="367"/>
      <c r="GNE12" s="367"/>
      <c r="GNG12" s="367"/>
      <c r="GNI12" s="367"/>
      <c r="GNK12" s="367"/>
      <c r="GNM12" s="367"/>
      <c r="GNO12" s="367"/>
      <c r="GNQ12" s="367"/>
      <c r="GNS12" s="367"/>
      <c r="GNU12" s="367"/>
      <c r="GNW12" s="367"/>
      <c r="GNY12" s="367"/>
      <c r="GOA12" s="367"/>
      <c r="GOC12" s="367"/>
      <c r="GOE12" s="367"/>
      <c r="GOG12" s="367"/>
      <c r="GOI12" s="367"/>
      <c r="GOK12" s="367"/>
      <c r="GOM12" s="367"/>
      <c r="GOO12" s="367"/>
      <c r="GOQ12" s="367"/>
      <c r="GOS12" s="367"/>
      <c r="GOU12" s="367"/>
      <c r="GOW12" s="367"/>
      <c r="GOY12" s="367"/>
      <c r="GPA12" s="367"/>
      <c r="GPC12" s="367"/>
      <c r="GPE12" s="367"/>
      <c r="GPG12" s="367"/>
      <c r="GPI12" s="367"/>
      <c r="GPK12" s="367"/>
      <c r="GPM12" s="367"/>
      <c r="GPO12" s="367"/>
      <c r="GPQ12" s="367"/>
      <c r="GPS12" s="367"/>
      <c r="GPU12" s="367"/>
      <c r="GPW12" s="367"/>
      <c r="GPY12" s="367"/>
      <c r="GQA12" s="367"/>
      <c r="GQC12" s="367"/>
      <c r="GQE12" s="367"/>
      <c r="GQG12" s="367"/>
      <c r="GQI12" s="367"/>
      <c r="GQK12" s="367"/>
      <c r="GQM12" s="367"/>
      <c r="GQO12" s="367"/>
      <c r="GQQ12" s="367"/>
      <c r="GQS12" s="367"/>
      <c r="GQU12" s="367"/>
      <c r="GQW12" s="367"/>
      <c r="GQY12" s="367"/>
      <c r="GRA12" s="367"/>
      <c r="GRC12" s="367"/>
      <c r="GRE12" s="367"/>
      <c r="GRG12" s="367"/>
      <c r="GRI12" s="367"/>
      <c r="GRK12" s="367"/>
      <c r="GRM12" s="367"/>
      <c r="GRO12" s="367"/>
      <c r="GRQ12" s="367"/>
      <c r="GRS12" s="367"/>
      <c r="GRU12" s="367"/>
      <c r="GRW12" s="367"/>
      <c r="GRY12" s="367"/>
      <c r="GSA12" s="367"/>
      <c r="GSC12" s="367"/>
      <c r="GSE12" s="367"/>
      <c r="GSG12" s="367"/>
      <c r="GSI12" s="367"/>
      <c r="GSK12" s="367"/>
      <c r="GSM12" s="367"/>
      <c r="GSO12" s="367"/>
      <c r="GSQ12" s="367"/>
      <c r="GSS12" s="367"/>
      <c r="GSU12" s="367"/>
      <c r="GSW12" s="367"/>
      <c r="GSY12" s="367"/>
      <c r="GTA12" s="367"/>
      <c r="GTC12" s="367"/>
      <c r="GTE12" s="367"/>
      <c r="GTG12" s="367"/>
      <c r="GTI12" s="367"/>
      <c r="GTK12" s="367"/>
      <c r="GTM12" s="367"/>
      <c r="GTO12" s="367"/>
      <c r="GTQ12" s="367"/>
      <c r="GTS12" s="367"/>
      <c r="GTU12" s="367"/>
      <c r="GTW12" s="367"/>
      <c r="GTY12" s="367"/>
      <c r="GUA12" s="367"/>
      <c r="GUC12" s="367"/>
      <c r="GUE12" s="367"/>
      <c r="GUG12" s="367"/>
      <c r="GUI12" s="367"/>
      <c r="GUK12" s="367"/>
      <c r="GUM12" s="367"/>
      <c r="GUO12" s="367"/>
      <c r="GUQ12" s="367"/>
      <c r="GUS12" s="367"/>
      <c r="GUU12" s="367"/>
      <c r="GUW12" s="367"/>
      <c r="GUY12" s="367"/>
      <c r="GVA12" s="367"/>
      <c r="GVC12" s="367"/>
      <c r="GVE12" s="367"/>
      <c r="GVG12" s="367"/>
      <c r="GVI12" s="367"/>
      <c r="GVK12" s="367"/>
      <c r="GVM12" s="367"/>
      <c r="GVO12" s="367"/>
      <c r="GVQ12" s="367"/>
      <c r="GVS12" s="367"/>
      <c r="GVU12" s="367"/>
      <c r="GVW12" s="367"/>
      <c r="GVY12" s="367"/>
      <c r="GWA12" s="367"/>
      <c r="GWC12" s="367"/>
      <c r="GWE12" s="367"/>
      <c r="GWG12" s="367"/>
      <c r="GWI12" s="367"/>
      <c r="GWK12" s="367"/>
      <c r="GWM12" s="367"/>
      <c r="GWO12" s="367"/>
      <c r="GWQ12" s="367"/>
      <c r="GWS12" s="367"/>
      <c r="GWU12" s="367"/>
      <c r="GWW12" s="367"/>
      <c r="GWY12" s="367"/>
      <c r="GXA12" s="367"/>
      <c r="GXC12" s="367"/>
      <c r="GXE12" s="367"/>
      <c r="GXG12" s="367"/>
      <c r="GXI12" s="367"/>
      <c r="GXK12" s="367"/>
      <c r="GXM12" s="367"/>
      <c r="GXO12" s="367"/>
      <c r="GXQ12" s="367"/>
      <c r="GXS12" s="367"/>
      <c r="GXU12" s="367"/>
      <c r="GXW12" s="367"/>
      <c r="GXY12" s="367"/>
      <c r="GYA12" s="367"/>
      <c r="GYC12" s="367"/>
      <c r="GYE12" s="367"/>
      <c r="GYG12" s="367"/>
      <c r="GYI12" s="367"/>
      <c r="GYK12" s="367"/>
      <c r="GYM12" s="367"/>
      <c r="GYO12" s="367"/>
      <c r="GYQ12" s="367"/>
      <c r="GYS12" s="367"/>
      <c r="GYU12" s="367"/>
      <c r="GYW12" s="367"/>
      <c r="GYY12" s="367"/>
      <c r="GZA12" s="367"/>
      <c r="GZC12" s="367"/>
      <c r="GZE12" s="367"/>
      <c r="GZG12" s="367"/>
      <c r="GZI12" s="367"/>
      <c r="GZK12" s="367"/>
      <c r="GZM12" s="367"/>
      <c r="GZO12" s="367"/>
      <c r="GZQ12" s="367"/>
      <c r="GZS12" s="367"/>
      <c r="GZU12" s="367"/>
      <c r="GZW12" s="367"/>
      <c r="GZY12" s="367"/>
      <c r="HAA12" s="367"/>
      <c r="HAC12" s="367"/>
      <c r="HAE12" s="367"/>
      <c r="HAG12" s="367"/>
      <c r="HAI12" s="367"/>
      <c r="HAK12" s="367"/>
      <c r="HAM12" s="367"/>
      <c r="HAO12" s="367"/>
      <c r="HAQ12" s="367"/>
      <c r="HAS12" s="367"/>
      <c r="HAU12" s="367"/>
      <c r="HAW12" s="367"/>
      <c r="HAY12" s="367"/>
      <c r="HBA12" s="367"/>
      <c r="HBC12" s="367"/>
      <c r="HBE12" s="367"/>
      <c r="HBG12" s="367"/>
      <c r="HBI12" s="367"/>
      <c r="HBK12" s="367"/>
      <c r="HBM12" s="367"/>
      <c r="HBO12" s="367"/>
      <c r="HBQ12" s="367"/>
      <c r="HBS12" s="367"/>
      <c r="HBU12" s="367"/>
      <c r="HBW12" s="367"/>
      <c r="HBY12" s="367"/>
      <c r="HCA12" s="367"/>
      <c r="HCC12" s="367"/>
      <c r="HCE12" s="367"/>
      <c r="HCG12" s="367"/>
      <c r="HCI12" s="367"/>
      <c r="HCK12" s="367"/>
      <c r="HCM12" s="367"/>
      <c r="HCO12" s="367"/>
      <c r="HCQ12" s="367"/>
      <c r="HCS12" s="367"/>
      <c r="HCU12" s="367"/>
      <c r="HCW12" s="367"/>
      <c r="HCY12" s="367"/>
      <c r="HDA12" s="367"/>
      <c r="HDC12" s="367"/>
      <c r="HDE12" s="367"/>
      <c r="HDG12" s="367"/>
      <c r="HDI12" s="367"/>
      <c r="HDK12" s="367"/>
      <c r="HDM12" s="367"/>
      <c r="HDO12" s="367"/>
      <c r="HDQ12" s="367"/>
      <c r="HDS12" s="367"/>
      <c r="HDU12" s="367"/>
      <c r="HDW12" s="367"/>
      <c r="HDY12" s="367"/>
      <c r="HEA12" s="367"/>
      <c r="HEC12" s="367"/>
      <c r="HEE12" s="367"/>
      <c r="HEG12" s="367"/>
      <c r="HEI12" s="367"/>
      <c r="HEK12" s="367"/>
      <c r="HEM12" s="367"/>
      <c r="HEO12" s="367"/>
      <c r="HEQ12" s="367"/>
      <c r="HES12" s="367"/>
      <c r="HEU12" s="367"/>
      <c r="HEW12" s="367"/>
      <c r="HEY12" s="367"/>
      <c r="HFA12" s="367"/>
      <c r="HFC12" s="367"/>
      <c r="HFE12" s="367"/>
      <c r="HFG12" s="367"/>
      <c r="HFI12" s="367"/>
      <c r="HFK12" s="367"/>
      <c r="HFM12" s="367"/>
      <c r="HFO12" s="367"/>
      <c r="HFQ12" s="367"/>
      <c r="HFS12" s="367"/>
      <c r="HFU12" s="367"/>
      <c r="HFW12" s="367"/>
      <c r="HFY12" s="367"/>
      <c r="HGA12" s="367"/>
      <c r="HGC12" s="367"/>
      <c r="HGE12" s="367"/>
      <c r="HGG12" s="367"/>
      <c r="HGI12" s="367"/>
      <c r="HGK12" s="367"/>
      <c r="HGM12" s="367"/>
      <c r="HGO12" s="367"/>
      <c r="HGQ12" s="367"/>
      <c r="HGS12" s="367"/>
      <c r="HGU12" s="367"/>
      <c r="HGW12" s="367"/>
      <c r="HGY12" s="367"/>
      <c r="HHA12" s="367"/>
      <c r="HHC12" s="367"/>
      <c r="HHE12" s="367"/>
      <c r="HHG12" s="367"/>
      <c r="HHI12" s="367"/>
      <c r="HHK12" s="367"/>
      <c r="HHM12" s="367"/>
      <c r="HHO12" s="367"/>
      <c r="HHQ12" s="367"/>
      <c r="HHS12" s="367"/>
      <c r="HHU12" s="367"/>
      <c r="HHW12" s="367"/>
      <c r="HHY12" s="367"/>
      <c r="HIA12" s="367"/>
      <c r="HIC12" s="367"/>
      <c r="HIE12" s="367"/>
      <c r="HIG12" s="367"/>
      <c r="HII12" s="367"/>
      <c r="HIK12" s="367"/>
      <c r="HIM12" s="367"/>
      <c r="HIO12" s="367"/>
      <c r="HIQ12" s="367"/>
      <c r="HIS12" s="367"/>
      <c r="HIU12" s="367"/>
      <c r="HIW12" s="367"/>
      <c r="HIY12" s="367"/>
      <c r="HJA12" s="367"/>
      <c r="HJC12" s="367"/>
      <c r="HJE12" s="367"/>
      <c r="HJG12" s="367"/>
      <c r="HJI12" s="367"/>
      <c r="HJK12" s="367"/>
      <c r="HJM12" s="367"/>
      <c r="HJO12" s="367"/>
      <c r="HJQ12" s="367"/>
      <c r="HJS12" s="367"/>
      <c r="HJU12" s="367"/>
      <c r="HJW12" s="367"/>
      <c r="HJY12" s="367"/>
      <c r="HKA12" s="367"/>
      <c r="HKC12" s="367"/>
      <c r="HKE12" s="367"/>
      <c r="HKG12" s="367"/>
      <c r="HKI12" s="367"/>
      <c r="HKK12" s="367"/>
      <c r="HKM12" s="367"/>
      <c r="HKO12" s="367"/>
      <c r="HKQ12" s="367"/>
      <c r="HKS12" s="367"/>
      <c r="HKU12" s="367"/>
      <c r="HKW12" s="367"/>
      <c r="HKY12" s="367"/>
      <c r="HLA12" s="367"/>
      <c r="HLC12" s="367"/>
      <c r="HLE12" s="367"/>
      <c r="HLG12" s="367"/>
      <c r="HLI12" s="367"/>
      <c r="HLK12" s="367"/>
      <c r="HLM12" s="367"/>
      <c r="HLO12" s="367"/>
      <c r="HLQ12" s="367"/>
      <c r="HLS12" s="367"/>
      <c r="HLU12" s="367"/>
      <c r="HLW12" s="367"/>
      <c r="HLY12" s="367"/>
      <c r="HMA12" s="367"/>
      <c r="HMC12" s="367"/>
      <c r="HME12" s="367"/>
      <c r="HMG12" s="367"/>
      <c r="HMI12" s="367"/>
      <c r="HMK12" s="367"/>
      <c r="HMM12" s="367"/>
      <c r="HMO12" s="367"/>
      <c r="HMQ12" s="367"/>
      <c r="HMS12" s="367"/>
      <c r="HMU12" s="367"/>
      <c r="HMW12" s="367"/>
      <c r="HMY12" s="367"/>
      <c r="HNA12" s="367"/>
      <c r="HNC12" s="367"/>
      <c r="HNE12" s="367"/>
      <c r="HNG12" s="367"/>
      <c r="HNI12" s="367"/>
      <c r="HNK12" s="367"/>
      <c r="HNM12" s="367"/>
      <c r="HNO12" s="367"/>
      <c r="HNQ12" s="367"/>
      <c r="HNS12" s="367"/>
      <c r="HNU12" s="367"/>
      <c r="HNW12" s="367"/>
      <c r="HNY12" s="367"/>
      <c r="HOA12" s="367"/>
      <c r="HOC12" s="367"/>
      <c r="HOE12" s="367"/>
      <c r="HOG12" s="367"/>
      <c r="HOI12" s="367"/>
      <c r="HOK12" s="367"/>
      <c r="HOM12" s="367"/>
      <c r="HOO12" s="367"/>
      <c r="HOQ12" s="367"/>
      <c r="HOS12" s="367"/>
      <c r="HOU12" s="367"/>
      <c r="HOW12" s="367"/>
      <c r="HOY12" s="367"/>
      <c r="HPA12" s="367"/>
      <c r="HPC12" s="367"/>
      <c r="HPE12" s="367"/>
      <c r="HPG12" s="367"/>
      <c r="HPI12" s="367"/>
      <c r="HPK12" s="367"/>
      <c r="HPM12" s="367"/>
      <c r="HPO12" s="367"/>
      <c r="HPQ12" s="367"/>
      <c r="HPS12" s="367"/>
      <c r="HPU12" s="367"/>
      <c r="HPW12" s="367"/>
      <c r="HPY12" s="367"/>
      <c r="HQA12" s="367"/>
      <c r="HQC12" s="367"/>
      <c r="HQE12" s="367"/>
      <c r="HQG12" s="367"/>
      <c r="HQI12" s="367"/>
      <c r="HQK12" s="367"/>
      <c r="HQM12" s="367"/>
      <c r="HQO12" s="367"/>
      <c r="HQQ12" s="367"/>
      <c r="HQS12" s="367"/>
      <c r="HQU12" s="367"/>
      <c r="HQW12" s="367"/>
      <c r="HQY12" s="367"/>
      <c r="HRA12" s="367"/>
      <c r="HRC12" s="367"/>
      <c r="HRE12" s="367"/>
      <c r="HRG12" s="367"/>
      <c r="HRI12" s="367"/>
      <c r="HRK12" s="367"/>
      <c r="HRM12" s="367"/>
      <c r="HRO12" s="367"/>
      <c r="HRQ12" s="367"/>
      <c r="HRS12" s="367"/>
      <c r="HRU12" s="367"/>
      <c r="HRW12" s="367"/>
      <c r="HRY12" s="367"/>
      <c r="HSA12" s="367"/>
      <c r="HSC12" s="367"/>
      <c r="HSE12" s="367"/>
      <c r="HSG12" s="367"/>
      <c r="HSI12" s="367"/>
      <c r="HSK12" s="367"/>
      <c r="HSM12" s="367"/>
      <c r="HSO12" s="367"/>
      <c r="HSQ12" s="367"/>
      <c r="HSS12" s="367"/>
      <c r="HSU12" s="367"/>
      <c r="HSW12" s="367"/>
      <c r="HSY12" s="367"/>
      <c r="HTA12" s="367"/>
      <c r="HTC12" s="367"/>
      <c r="HTE12" s="367"/>
      <c r="HTG12" s="367"/>
      <c r="HTI12" s="367"/>
      <c r="HTK12" s="367"/>
      <c r="HTM12" s="367"/>
      <c r="HTO12" s="367"/>
      <c r="HTQ12" s="367"/>
      <c r="HTS12" s="367"/>
      <c r="HTU12" s="367"/>
      <c r="HTW12" s="367"/>
      <c r="HTY12" s="367"/>
      <c r="HUA12" s="367"/>
      <c r="HUC12" s="367"/>
      <c r="HUE12" s="367"/>
      <c r="HUG12" s="367"/>
      <c r="HUI12" s="367"/>
      <c r="HUK12" s="367"/>
      <c r="HUM12" s="367"/>
      <c r="HUO12" s="367"/>
      <c r="HUQ12" s="367"/>
      <c r="HUS12" s="367"/>
      <c r="HUU12" s="367"/>
      <c r="HUW12" s="367"/>
      <c r="HUY12" s="367"/>
      <c r="HVA12" s="367"/>
      <c r="HVC12" s="367"/>
      <c r="HVE12" s="367"/>
      <c r="HVG12" s="367"/>
      <c r="HVI12" s="367"/>
      <c r="HVK12" s="367"/>
      <c r="HVM12" s="367"/>
      <c r="HVO12" s="367"/>
      <c r="HVQ12" s="367"/>
      <c r="HVS12" s="367"/>
      <c r="HVU12" s="367"/>
      <c r="HVW12" s="367"/>
      <c r="HVY12" s="367"/>
      <c r="HWA12" s="367"/>
      <c r="HWC12" s="367"/>
      <c r="HWE12" s="367"/>
      <c r="HWG12" s="367"/>
      <c r="HWI12" s="367"/>
      <c r="HWK12" s="367"/>
      <c r="HWM12" s="367"/>
      <c r="HWO12" s="367"/>
      <c r="HWQ12" s="367"/>
      <c r="HWS12" s="367"/>
      <c r="HWU12" s="367"/>
      <c r="HWW12" s="367"/>
      <c r="HWY12" s="367"/>
      <c r="HXA12" s="367"/>
      <c r="HXC12" s="367"/>
      <c r="HXE12" s="367"/>
      <c r="HXG12" s="367"/>
      <c r="HXI12" s="367"/>
      <c r="HXK12" s="367"/>
      <c r="HXM12" s="367"/>
      <c r="HXO12" s="367"/>
      <c r="HXQ12" s="367"/>
      <c r="HXS12" s="367"/>
      <c r="HXU12" s="367"/>
      <c r="HXW12" s="367"/>
      <c r="HXY12" s="367"/>
      <c r="HYA12" s="367"/>
      <c r="HYC12" s="367"/>
      <c r="HYE12" s="367"/>
      <c r="HYG12" s="367"/>
      <c r="HYI12" s="367"/>
      <c r="HYK12" s="367"/>
      <c r="HYM12" s="367"/>
      <c r="HYO12" s="367"/>
      <c r="HYQ12" s="367"/>
      <c r="HYS12" s="367"/>
      <c r="HYU12" s="367"/>
      <c r="HYW12" s="367"/>
      <c r="HYY12" s="367"/>
      <c r="HZA12" s="367"/>
      <c r="HZC12" s="367"/>
      <c r="HZE12" s="367"/>
      <c r="HZG12" s="367"/>
      <c r="HZI12" s="367"/>
      <c r="HZK12" s="367"/>
      <c r="HZM12" s="367"/>
      <c r="HZO12" s="367"/>
      <c r="HZQ12" s="367"/>
      <c r="HZS12" s="367"/>
      <c r="HZU12" s="367"/>
      <c r="HZW12" s="367"/>
      <c r="HZY12" s="367"/>
      <c r="IAA12" s="367"/>
      <c r="IAC12" s="367"/>
      <c r="IAE12" s="367"/>
      <c r="IAG12" s="367"/>
      <c r="IAI12" s="367"/>
      <c r="IAK12" s="367"/>
      <c r="IAM12" s="367"/>
      <c r="IAO12" s="367"/>
      <c r="IAQ12" s="367"/>
      <c r="IAS12" s="367"/>
      <c r="IAU12" s="367"/>
      <c r="IAW12" s="367"/>
      <c r="IAY12" s="367"/>
      <c r="IBA12" s="367"/>
      <c r="IBC12" s="367"/>
      <c r="IBE12" s="367"/>
      <c r="IBG12" s="367"/>
      <c r="IBI12" s="367"/>
      <c r="IBK12" s="367"/>
      <c r="IBM12" s="367"/>
      <c r="IBO12" s="367"/>
      <c r="IBQ12" s="367"/>
      <c r="IBS12" s="367"/>
      <c r="IBU12" s="367"/>
      <c r="IBW12" s="367"/>
      <c r="IBY12" s="367"/>
      <c r="ICA12" s="367"/>
      <c r="ICC12" s="367"/>
      <c r="ICE12" s="367"/>
      <c r="ICG12" s="367"/>
      <c r="ICI12" s="367"/>
      <c r="ICK12" s="367"/>
      <c r="ICM12" s="367"/>
      <c r="ICO12" s="367"/>
      <c r="ICQ12" s="367"/>
      <c r="ICS12" s="367"/>
      <c r="ICU12" s="367"/>
      <c r="ICW12" s="367"/>
      <c r="ICY12" s="367"/>
      <c r="IDA12" s="367"/>
      <c r="IDC12" s="367"/>
      <c r="IDE12" s="367"/>
      <c r="IDG12" s="367"/>
      <c r="IDI12" s="367"/>
      <c r="IDK12" s="367"/>
      <c r="IDM12" s="367"/>
      <c r="IDO12" s="367"/>
      <c r="IDQ12" s="367"/>
      <c r="IDS12" s="367"/>
      <c r="IDU12" s="367"/>
      <c r="IDW12" s="367"/>
      <c r="IDY12" s="367"/>
      <c r="IEA12" s="367"/>
      <c r="IEC12" s="367"/>
      <c r="IEE12" s="367"/>
      <c r="IEG12" s="367"/>
      <c r="IEI12" s="367"/>
      <c r="IEK12" s="367"/>
      <c r="IEM12" s="367"/>
      <c r="IEO12" s="367"/>
      <c r="IEQ12" s="367"/>
      <c r="IES12" s="367"/>
      <c r="IEU12" s="367"/>
      <c r="IEW12" s="367"/>
      <c r="IEY12" s="367"/>
      <c r="IFA12" s="367"/>
      <c r="IFC12" s="367"/>
      <c r="IFE12" s="367"/>
      <c r="IFG12" s="367"/>
      <c r="IFI12" s="367"/>
      <c r="IFK12" s="367"/>
      <c r="IFM12" s="367"/>
      <c r="IFO12" s="367"/>
      <c r="IFQ12" s="367"/>
      <c r="IFS12" s="367"/>
      <c r="IFU12" s="367"/>
      <c r="IFW12" s="367"/>
      <c r="IFY12" s="367"/>
      <c r="IGA12" s="367"/>
      <c r="IGC12" s="367"/>
      <c r="IGE12" s="367"/>
      <c r="IGG12" s="367"/>
      <c r="IGI12" s="367"/>
      <c r="IGK12" s="367"/>
      <c r="IGM12" s="367"/>
      <c r="IGO12" s="367"/>
      <c r="IGQ12" s="367"/>
      <c r="IGS12" s="367"/>
      <c r="IGU12" s="367"/>
      <c r="IGW12" s="367"/>
      <c r="IGY12" s="367"/>
      <c r="IHA12" s="367"/>
      <c r="IHC12" s="367"/>
      <c r="IHE12" s="367"/>
      <c r="IHG12" s="367"/>
      <c r="IHI12" s="367"/>
      <c r="IHK12" s="367"/>
      <c r="IHM12" s="367"/>
      <c r="IHO12" s="367"/>
      <c r="IHQ12" s="367"/>
      <c r="IHS12" s="367"/>
      <c r="IHU12" s="367"/>
      <c r="IHW12" s="367"/>
      <c r="IHY12" s="367"/>
      <c r="IIA12" s="367"/>
      <c r="IIC12" s="367"/>
      <c r="IIE12" s="367"/>
      <c r="IIG12" s="367"/>
      <c r="III12" s="367"/>
      <c r="IIK12" s="367"/>
      <c r="IIM12" s="367"/>
      <c r="IIO12" s="367"/>
      <c r="IIQ12" s="367"/>
      <c r="IIS12" s="367"/>
      <c r="IIU12" s="367"/>
      <c r="IIW12" s="367"/>
      <c r="IIY12" s="367"/>
      <c r="IJA12" s="367"/>
      <c r="IJC12" s="367"/>
      <c r="IJE12" s="367"/>
      <c r="IJG12" s="367"/>
      <c r="IJI12" s="367"/>
      <c r="IJK12" s="367"/>
      <c r="IJM12" s="367"/>
      <c r="IJO12" s="367"/>
      <c r="IJQ12" s="367"/>
      <c r="IJS12" s="367"/>
      <c r="IJU12" s="367"/>
      <c r="IJW12" s="367"/>
      <c r="IJY12" s="367"/>
      <c r="IKA12" s="367"/>
      <c r="IKC12" s="367"/>
      <c r="IKE12" s="367"/>
      <c r="IKG12" s="367"/>
      <c r="IKI12" s="367"/>
      <c r="IKK12" s="367"/>
      <c r="IKM12" s="367"/>
      <c r="IKO12" s="367"/>
      <c r="IKQ12" s="367"/>
      <c r="IKS12" s="367"/>
      <c r="IKU12" s="367"/>
      <c r="IKW12" s="367"/>
      <c r="IKY12" s="367"/>
      <c r="ILA12" s="367"/>
      <c r="ILC12" s="367"/>
      <c r="ILE12" s="367"/>
      <c r="ILG12" s="367"/>
      <c r="ILI12" s="367"/>
      <c r="ILK12" s="367"/>
      <c r="ILM12" s="367"/>
      <c r="ILO12" s="367"/>
      <c r="ILQ12" s="367"/>
      <c r="ILS12" s="367"/>
      <c r="ILU12" s="367"/>
      <c r="ILW12" s="367"/>
      <c r="ILY12" s="367"/>
      <c r="IMA12" s="367"/>
      <c r="IMC12" s="367"/>
      <c r="IME12" s="367"/>
      <c r="IMG12" s="367"/>
      <c r="IMI12" s="367"/>
      <c r="IMK12" s="367"/>
      <c r="IMM12" s="367"/>
      <c r="IMO12" s="367"/>
      <c r="IMQ12" s="367"/>
      <c r="IMS12" s="367"/>
      <c r="IMU12" s="367"/>
      <c r="IMW12" s="367"/>
      <c r="IMY12" s="367"/>
      <c r="INA12" s="367"/>
      <c r="INC12" s="367"/>
      <c r="INE12" s="367"/>
      <c r="ING12" s="367"/>
      <c r="INI12" s="367"/>
      <c r="INK12" s="367"/>
      <c r="INM12" s="367"/>
      <c r="INO12" s="367"/>
      <c r="INQ12" s="367"/>
      <c r="INS12" s="367"/>
      <c r="INU12" s="367"/>
      <c r="INW12" s="367"/>
      <c r="INY12" s="367"/>
      <c r="IOA12" s="367"/>
      <c r="IOC12" s="367"/>
      <c r="IOE12" s="367"/>
      <c r="IOG12" s="367"/>
      <c r="IOI12" s="367"/>
      <c r="IOK12" s="367"/>
      <c r="IOM12" s="367"/>
      <c r="IOO12" s="367"/>
      <c r="IOQ12" s="367"/>
      <c r="IOS12" s="367"/>
      <c r="IOU12" s="367"/>
      <c r="IOW12" s="367"/>
      <c r="IOY12" s="367"/>
      <c r="IPA12" s="367"/>
      <c r="IPC12" s="367"/>
      <c r="IPE12" s="367"/>
      <c r="IPG12" s="367"/>
      <c r="IPI12" s="367"/>
      <c r="IPK12" s="367"/>
      <c r="IPM12" s="367"/>
      <c r="IPO12" s="367"/>
      <c r="IPQ12" s="367"/>
      <c r="IPS12" s="367"/>
      <c r="IPU12" s="367"/>
      <c r="IPW12" s="367"/>
      <c r="IPY12" s="367"/>
      <c r="IQA12" s="367"/>
      <c r="IQC12" s="367"/>
      <c r="IQE12" s="367"/>
      <c r="IQG12" s="367"/>
      <c r="IQI12" s="367"/>
      <c r="IQK12" s="367"/>
      <c r="IQM12" s="367"/>
      <c r="IQO12" s="367"/>
      <c r="IQQ12" s="367"/>
      <c r="IQS12" s="367"/>
      <c r="IQU12" s="367"/>
      <c r="IQW12" s="367"/>
      <c r="IQY12" s="367"/>
      <c r="IRA12" s="367"/>
      <c r="IRC12" s="367"/>
      <c r="IRE12" s="367"/>
      <c r="IRG12" s="367"/>
      <c r="IRI12" s="367"/>
      <c r="IRK12" s="367"/>
      <c r="IRM12" s="367"/>
      <c r="IRO12" s="367"/>
      <c r="IRQ12" s="367"/>
      <c r="IRS12" s="367"/>
      <c r="IRU12" s="367"/>
      <c r="IRW12" s="367"/>
      <c r="IRY12" s="367"/>
      <c r="ISA12" s="367"/>
      <c r="ISC12" s="367"/>
      <c r="ISE12" s="367"/>
      <c r="ISG12" s="367"/>
      <c r="ISI12" s="367"/>
      <c r="ISK12" s="367"/>
      <c r="ISM12" s="367"/>
      <c r="ISO12" s="367"/>
      <c r="ISQ12" s="367"/>
      <c r="ISS12" s="367"/>
      <c r="ISU12" s="367"/>
      <c r="ISW12" s="367"/>
      <c r="ISY12" s="367"/>
      <c r="ITA12" s="367"/>
      <c r="ITC12" s="367"/>
      <c r="ITE12" s="367"/>
      <c r="ITG12" s="367"/>
      <c r="ITI12" s="367"/>
      <c r="ITK12" s="367"/>
      <c r="ITM12" s="367"/>
      <c r="ITO12" s="367"/>
      <c r="ITQ12" s="367"/>
      <c r="ITS12" s="367"/>
      <c r="ITU12" s="367"/>
      <c r="ITW12" s="367"/>
      <c r="ITY12" s="367"/>
      <c r="IUA12" s="367"/>
      <c r="IUC12" s="367"/>
      <c r="IUE12" s="367"/>
      <c r="IUG12" s="367"/>
      <c r="IUI12" s="367"/>
      <c r="IUK12" s="367"/>
      <c r="IUM12" s="367"/>
      <c r="IUO12" s="367"/>
      <c r="IUQ12" s="367"/>
      <c r="IUS12" s="367"/>
      <c r="IUU12" s="367"/>
      <c r="IUW12" s="367"/>
      <c r="IUY12" s="367"/>
      <c r="IVA12" s="367"/>
      <c r="IVC12" s="367"/>
      <c r="IVE12" s="367"/>
      <c r="IVG12" s="367"/>
      <c r="IVI12" s="367"/>
      <c r="IVK12" s="367"/>
      <c r="IVM12" s="367"/>
      <c r="IVO12" s="367"/>
      <c r="IVQ12" s="367"/>
      <c r="IVS12" s="367"/>
      <c r="IVU12" s="367"/>
      <c r="IVW12" s="367"/>
      <c r="IVY12" s="367"/>
      <c r="IWA12" s="367"/>
      <c r="IWC12" s="367"/>
      <c r="IWE12" s="367"/>
      <c r="IWG12" s="367"/>
      <c r="IWI12" s="367"/>
      <c r="IWK12" s="367"/>
      <c r="IWM12" s="367"/>
      <c r="IWO12" s="367"/>
      <c r="IWQ12" s="367"/>
      <c r="IWS12" s="367"/>
      <c r="IWU12" s="367"/>
      <c r="IWW12" s="367"/>
      <c r="IWY12" s="367"/>
      <c r="IXA12" s="367"/>
      <c r="IXC12" s="367"/>
      <c r="IXE12" s="367"/>
      <c r="IXG12" s="367"/>
      <c r="IXI12" s="367"/>
      <c r="IXK12" s="367"/>
      <c r="IXM12" s="367"/>
      <c r="IXO12" s="367"/>
      <c r="IXQ12" s="367"/>
      <c r="IXS12" s="367"/>
      <c r="IXU12" s="367"/>
      <c r="IXW12" s="367"/>
      <c r="IXY12" s="367"/>
      <c r="IYA12" s="367"/>
      <c r="IYC12" s="367"/>
      <c r="IYE12" s="367"/>
      <c r="IYG12" s="367"/>
      <c r="IYI12" s="367"/>
      <c r="IYK12" s="367"/>
      <c r="IYM12" s="367"/>
      <c r="IYO12" s="367"/>
      <c r="IYQ12" s="367"/>
      <c r="IYS12" s="367"/>
      <c r="IYU12" s="367"/>
      <c r="IYW12" s="367"/>
      <c r="IYY12" s="367"/>
      <c r="IZA12" s="367"/>
      <c r="IZC12" s="367"/>
      <c r="IZE12" s="367"/>
      <c r="IZG12" s="367"/>
      <c r="IZI12" s="367"/>
      <c r="IZK12" s="367"/>
      <c r="IZM12" s="367"/>
      <c r="IZO12" s="367"/>
      <c r="IZQ12" s="367"/>
      <c r="IZS12" s="367"/>
      <c r="IZU12" s="367"/>
      <c r="IZW12" s="367"/>
      <c r="IZY12" s="367"/>
      <c r="JAA12" s="367"/>
      <c r="JAC12" s="367"/>
      <c r="JAE12" s="367"/>
      <c r="JAG12" s="367"/>
      <c r="JAI12" s="367"/>
      <c r="JAK12" s="367"/>
      <c r="JAM12" s="367"/>
      <c r="JAO12" s="367"/>
      <c r="JAQ12" s="367"/>
      <c r="JAS12" s="367"/>
      <c r="JAU12" s="367"/>
      <c r="JAW12" s="367"/>
      <c r="JAY12" s="367"/>
      <c r="JBA12" s="367"/>
      <c r="JBC12" s="367"/>
      <c r="JBE12" s="367"/>
      <c r="JBG12" s="367"/>
      <c r="JBI12" s="367"/>
      <c r="JBK12" s="367"/>
      <c r="JBM12" s="367"/>
      <c r="JBO12" s="367"/>
      <c r="JBQ12" s="367"/>
      <c r="JBS12" s="367"/>
      <c r="JBU12" s="367"/>
      <c r="JBW12" s="367"/>
      <c r="JBY12" s="367"/>
      <c r="JCA12" s="367"/>
      <c r="JCC12" s="367"/>
      <c r="JCE12" s="367"/>
      <c r="JCG12" s="367"/>
      <c r="JCI12" s="367"/>
      <c r="JCK12" s="367"/>
      <c r="JCM12" s="367"/>
      <c r="JCO12" s="367"/>
      <c r="JCQ12" s="367"/>
      <c r="JCS12" s="367"/>
      <c r="JCU12" s="367"/>
      <c r="JCW12" s="367"/>
      <c r="JCY12" s="367"/>
      <c r="JDA12" s="367"/>
      <c r="JDC12" s="367"/>
      <c r="JDE12" s="367"/>
      <c r="JDG12" s="367"/>
      <c r="JDI12" s="367"/>
      <c r="JDK12" s="367"/>
      <c r="JDM12" s="367"/>
      <c r="JDO12" s="367"/>
      <c r="JDQ12" s="367"/>
      <c r="JDS12" s="367"/>
      <c r="JDU12" s="367"/>
      <c r="JDW12" s="367"/>
      <c r="JDY12" s="367"/>
      <c r="JEA12" s="367"/>
      <c r="JEC12" s="367"/>
      <c r="JEE12" s="367"/>
      <c r="JEG12" s="367"/>
      <c r="JEI12" s="367"/>
      <c r="JEK12" s="367"/>
      <c r="JEM12" s="367"/>
      <c r="JEO12" s="367"/>
      <c r="JEQ12" s="367"/>
      <c r="JES12" s="367"/>
      <c r="JEU12" s="367"/>
      <c r="JEW12" s="367"/>
      <c r="JEY12" s="367"/>
      <c r="JFA12" s="367"/>
      <c r="JFC12" s="367"/>
      <c r="JFE12" s="367"/>
      <c r="JFG12" s="367"/>
      <c r="JFI12" s="367"/>
      <c r="JFK12" s="367"/>
      <c r="JFM12" s="367"/>
      <c r="JFO12" s="367"/>
      <c r="JFQ12" s="367"/>
      <c r="JFS12" s="367"/>
      <c r="JFU12" s="367"/>
      <c r="JFW12" s="367"/>
      <c r="JFY12" s="367"/>
      <c r="JGA12" s="367"/>
      <c r="JGC12" s="367"/>
      <c r="JGE12" s="367"/>
      <c r="JGG12" s="367"/>
      <c r="JGI12" s="367"/>
      <c r="JGK12" s="367"/>
      <c r="JGM12" s="367"/>
      <c r="JGO12" s="367"/>
      <c r="JGQ12" s="367"/>
      <c r="JGS12" s="367"/>
      <c r="JGU12" s="367"/>
      <c r="JGW12" s="367"/>
      <c r="JGY12" s="367"/>
      <c r="JHA12" s="367"/>
      <c r="JHC12" s="367"/>
      <c r="JHE12" s="367"/>
      <c r="JHG12" s="367"/>
      <c r="JHI12" s="367"/>
      <c r="JHK12" s="367"/>
      <c r="JHM12" s="367"/>
      <c r="JHO12" s="367"/>
      <c r="JHQ12" s="367"/>
      <c r="JHS12" s="367"/>
      <c r="JHU12" s="367"/>
      <c r="JHW12" s="367"/>
      <c r="JHY12" s="367"/>
      <c r="JIA12" s="367"/>
      <c r="JIC12" s="367"/>
      <c r="JIE12" s="367"/>
      <c r="JIG12" s="367"/>
      <c r="JII12" s="367"/>
      <c r="JIK12" s="367"/>
      <c r="JIM12" s="367"/>
      <c r="JIO12" s="367"/>
      <c r="JIQ12" s="367"/>
      <c r="JIS12" s="367"/>
      <c r="JIU12" s="367"/>
      <c r="JIW12" s="367"/>
      <c r="JIY12" s="367"/>
      <c r="JJA12" s="367"/>
      <c r="JJC12" s="367"/>
      <c r="JJE12" s="367"/>
      <c r="JJG12" s="367"/>
      <c r="JJI12" s="367"/>
      <c r="JJK12" s="367"/>
      <c r="JJM12" s="367"/>
      <c r="JJO12" s="367"/>
      <c r="JJQ12" s="367"/>
      <c r="JJS12" s="367"/>
      <c r="JJU12" s="367"/>
      <c r="JJW12" s="367"/>
      <c r="JJY12" s="367"/>
      <c r="JKA12" s="367"/>
      <c r="JKC12" s="367"/>
      <c r="JKE12" s="367"/>
      <c r="JKG12" s="367"/>
      <c r="JKI12" s="367"/>
      <c r="JKK12" s="367"/>
      <c r="JKM12" s="367"/>
      <c r="JKO12" s="367"/>
      <c r="JKQ12" s="367"/>
      <c r="JKS12" s="367"/>
      <c r="JKU12" s="367"/>
      <c r="JKW12" s="367"/>
      <c r="JKY12" s="367"/>
      <c r="JLA12" s="367"/>
      <c r="JLC12" s="367"/>
      <c r="JLE12" s="367"/>
      <c r="JLG12" s="367"/>
      <c r="JLI12" s="367"/>
      <c r="JLK12" s="367"/>
      <c r="JLM12" s="367"/>
      <c r="JLO12" s="367"/>
      <c r="JLQ12" s="367"/>
      <c r="JLS12" s="367"/>
      <c r="JLU12" s="367"/>
      <c r="JLW12" s="367"/>
      <c r="JLY12" s="367"/>
      <c r="JMA12" s="367"/>
      <c r="JMC12" s="367"/>
      <c r="JME12" s="367"/>
      <c r="JMG12" s="367"/>
      <c r="JMI12" s="367"/>
      <c r="JMK12" s="367"/>
      <c r="JMM12" s="367"/>
      <c r="JMO12" s="367"/>
      <c r="JMQ12" s="367"/>
      <c r="JMS12" s="367"/>
      <c r="JMU12" s="367"/>
      <c r="JMW12" s="367"/>
      <c r="JMY12" s="367"/>
      <c r="JNA12" s="367"/>
      <c r="JNC12" s="367"/>
      <c r="JNE12" s="367"/>
      <c r="JNG12" s="367"/>
      <c r="JNI12" s="367"/>
      <c r="JNK12" s="367"/>
      <c r="JNM12" s="367"/>
      <c r="JNO12" s="367"/>
      <c r="JNQ12" s="367"/>
      <c r="JNS12" s="367"/>
      <c r="JNU12" s="367"/>
      <c r="JNW12" s="367"/>
      <c r="JNY12" s="367"/>
      <c r="JOA12" s="367"/>
      <c r="JOC12" s="367"/>
      <c r="JOE12" s="367"/>
      <c r="JOG12" s="367"/>
      <c r="JOI12" s="367"/>
      <c r="JOK12" s="367"/>
      <c r="JOM12" s="367"/>
      <c r="JOO12" s="367"/>
      <c r="JOQ12" s="367"/>
      <c r="JOS12" s="367"/>
      <c r="JOU12" s="367"/>
      <c r="JOW12" s="367"/>
      <c r="JOY12" s="367"/>
      <c r="JPA12" s="367"/>
      <c r="JPC12" s="367"/>
      <c r="JPE12" s="367"/>
      <c r="JPG12" s="367"/>
      <c r="JPI12" s="367"/>
      <c r="JPK12" s="367"/>
      <c r="JPM12" s="367"/>
      <c r="JPO12" s="367"/>
      <c r="JPQ12" s="367"/>
      <c r="JPS12" s="367"/>
      <c r="JPU12" s="367"/>
      <c r="JPW12" s="367"/>
      <c r="JPY12" s="367"/>
      <c r="JQA12" s="367"/>
      <c r="JQC12" s="367"/>
      <c r="JQE12" s="367"/>
      <c r="JQG12" s="367"/>
      <c r="JQI12" s="367"/>
      <c r="JQK12" s="367"/>
      <c r="JQM12" s="367"/>
      <c r="JQO12" s="367"/>
      <c r="JQQ12" s="367"/>
      <c r="JQS12" s="367"/>
      <c r="JQU12" s="367"/>
      <c r="JQW12" s="367"/>
      <c r="JQY12" s="367"/>
      <c r="JRA12" s="367"/>
      <c r="JRC12" s="367"/>
      <c r="JRE12" s="367"/>
      <c r="JRG12" s="367"/>
      <c r="JRI12" s="367"/>
      <c r="JRK12" s="367"/>
      <c r="JRM12" s="367"/>
      <c r="JRO12" s="367"/>
      <c r="JRQ12" s="367"/>
      <c r="JRS12" s="367"/>
      <c r="JRU12" s="367"/>
      <c r="JRW12" s="367"/>
      <c r="JRY12" s="367"/>
      <c r="JSA12" s="367"/>
      <c r="JSC12" s="367"/>
      <c r="JSE12" s="367"/>
      <c r="JSG12" s="367"/>
      <c r="JSI12" s="367"/>
      <c r="JSK12" s="367"/>
      <c r="JSM12" s="367"/>
      <c r="JSO12" s="367"/>
      <c r="JSQ12" s="367"/>
      <c r="JSS12" s="367"/>
      <c r="JSU12" s="367"/>
      <c r="JSW12" s="367"/>
      <c r="JSY12" s="367"/>
      <c r="JTA12" s="367"/>
      <c r="JTC12" s="367"/>
      <c r="JTE12" s="367"/>
      <c r="JTG12" s="367"/>
      <c r="JTI12" s="367"/>
      <c r="JTK12" s="367"/>
      <c r="JTM12" s="367"/>
      <c r="JTO12" s="367"/>
      <c r="JTQ12" s="367"/>
      <c r="JTS12" s="367"/>
      <c r="JTU12" s="367"/>
      <c r="JTW12" s="367"/>
      <c r="JTY12" s="367"/>
      <c r="JUA12" s="367"/>
      <c r="JUC12" s="367"/>
      <c r="JUE12" s="367"/>
      <c r="JUG12" s="367"/>
      <c r="JUI12" s="367"/>
      <c r="JUK12" s="367"/>
      <c r="JUM12" s="367"/>
      <c r="JUO12" s="367"/>
      <c r="JUQ12" s="367"/>
      <c r="JUS12" s="367"/>
      <c r="JUU12" s="367"/>
      <c r="JUW12" s="367"/>
      <c r="JUY12" s="367"/>
      <c r="JVA12" s="367"/>
      <c r="JVC12" s="367"/>
      <c r="JVE12" s="367"/>
      <c r="JVG12" s="367"/>
      <c r="JVI12" s="367"/>
      <c r="JVK12" s="367"/>
      <c r="JVM12" s="367"/>
      <c r="JVO12" s="367"/>
      <c r="JVQ12" s="367"/>
      <c r="JVS12" s="367"/>
      <c r="JVU12" s="367"/>
      <c r="JVW12" s="367"/>
      <c r="JVY12" s="367"/>
      <c r="JWA12" s="367"/>
      <c r="JWC12" s="367"/>
      <c r="JWE12" s="367"/>
      <c r="JWG12" s="367"/>
      <c r="JWI12" s="367"/>
      <c r="JWK12" s="367"/>
      <c r="JWM12" s="367"/>
      <c r="JWO12" s="367"/>
      <c r="JWQ12" s="367"/>
      <c r="JWS12" s="367"/>
      <c r="JWU12" s="367"/>
      <c r="JWW12" s="367"/>
      <c r="JWY12" s="367"/>
      <c r="JXA12" s="367"/>
      <c r="JXC12" s="367"/>
      <c r="JXE12" s="367"/>
      <c r="JXG12" s="367"/>
      <c r="JXI12" s="367"/>
      <c r="JXK12" s="367"/>
      <c r="JXM12" s="367"/>
      <c r="JXO12" s="367"/>
      <c r="JXQ12" s="367"/>
      <c r="JXS12" s="367"/>
      <c r="JXU12" s="367"/>
      <c r="JXW12" s="367"/>
      <c r="JXY12" s="367"/>
      <c r="JYA12" s="367"/>
      <c r="JYC12" s="367"/>
      <c r="JYE12" s="367"/>
      <c r="JYG12" s="367"/>
      <c r="JYI12" s="367"/>
      <c r="JYK12" s="367"/>
      <c r="JYM12" s="367"/>
      <c r="JYO12" s="367"/>
      <c r="JYQ12" s="367"/>
      <c r="JYS12" s="367"/>
      <c r="JYU12" s="367"/>
      <c r="JYW12" s="367"/>
      <c r="JYY12" s="367"/>
      <c r="JZA12" s="367"/>
      <c r="JZC12" s="367"/>
      <c r="JZE12" s="367"/>
      <c r="JZG12" s="367"/>
      <c r="JZI12" s="367"/>
      <c r="JZK12" s="367"/>
      <c r="JZM12" s="367"/>
      <c r="JZO12" s="367"/>
      <c r="JZQ12" s="367"/>
      <c r="JZS12" s="367"/>
      <c r="JZU12" s="367"/>
      <c r="JZW12" s="367"/>
      <c r="JZY12" s="367"/>
      <c r="KAA12" s="367"/>
      <c r="KAC12" s="367"/>
      <c r="KAE12" s="367"/>
      <c r="KAG12" s="367"/>
      <c r="KAI12" s="367"/>
      <c r="KAK12" s="367"/>
      <c r="KAM12" s="367"/>
      <c r="KAO12" s="367"/>
      <c r="KAQ12" s="367"/>
      <c r="KAS12" s="367"/>
      <c r="KAU12" s="367"/>
      <c r="KAW12" s="367"/>
      <c r="KAY12" s="367"/>
      <c r="KBA12" s="367"/>
      <c r="KBC12" s="367"/>
      <c r="KBE12" s="367"/>
      <c r="KBG12" s="367"/>
      <c r="KBI12" s="367"/>
      <c r="KBK12" s="367"/>
      <c r="KBM12" s="367"/>
      <c r="KBO12" s="367"/>
      <c r="KBQ12" s="367"/>
      <c r="KBS12" s="367"/>
      <c r="KBU12" s="367"/>
      <c r="KBW12" s="367"/>
      <c r="KBY12" s="367"/>
      <c r="KCA12" s="367"/>
      <c r="KCC12" s="367"/>
      <c r="KCE12" s="367"/>
      <c r="KCG12" s="367"/>
      <c r="KCI12" s="367"/>
      <c r="KCK12" s="367"/>
      <c r="KCM12" s="367"/>
      <c r="KCO12" s="367"/>
      <c r="KCQ12" s="367"/>
      <c r="KCS12" s="367"/>
      <c r="KCU12" s="367"/>
      <c r="KCW12" s="367"/>
      <c r="KCY12" s="367"/>
      <c r="KDA12" s="367"/>
      <c r="KDC12" s="367"/>
      <c r="KDE12" s="367"/>
      <c r="KDG12" s="367"/>
      <c r="KDI12" s="367"/>
      <c r="KDK12" s="367"/>
      <c r="KDM12" s="367"/>
      <c r="KDO12" s="367"/>
      <c r="KDQ12" s="367"/>
      <c r="KDS12" s="367"/>
      <c r="KDU12" s="367"/>
      <c r="KDW12" s="367"/>
      <c r="KDY12" s="367"/>
      <c r="KEA12" s="367"/>
      <c r="KEC12" s="367"/>
      <c r="KEE12" s="367"/>
      <c r="KEG12" s="367"/>
      <c r="KEI12" s="367"/>
      <c r="KEK12" s="367"/>
      <c r="KEM12" s="367"/>
      <c r="KEO12" s="367"/>
      <c r="KEQ12" s="367"/>
      <c r="KES12" s="367"/>
      <c r="KEU12" s="367"/>
      <c r="KEW12" s="367"/>
      <c r="KEY12" s="367"/>
      <c r="KFA12" s="367"/>
      <c r="KFC12" s="367"/>
      <c r="KFE12" s="367"/>
      <c r="KFG12" s="367"/>
      <c r="KFI12" s="367"/>
      <c r="KFK12" s="367"/>
      <c r="KFM12" s="367"/>
      <c r="KFO12" s="367"/>
      <c r="KFQ12" s="367"/>
      <c r="KFS12" s="367"/>
      <c r="KFU12" s="367"/>
      <c r="KFW12" s="367"/>
      <c r="KFY12" s="367"/>
      <c r="KGA12" s="367"/>
      <c r="KGC12" s="367"/>
      <c r="KGE12" s="367"/>
      <c r="KGG12" s="367"/>
      <c r="KGI12" s="367"/>
      <c r="KGK12" s="367"/>
      <c r="KGM12" s="367"/>
      <c r="KGO12" s="367"/>
      <c r="KGQ12" s="367"/>
      <c r="KGS12" s="367"/>
      <c r="KGU12" s="367"/>
      <c r="KGW12" s="367"/>
      <c r="KGY12" s="367"/>
      <c r="KHA12" s="367"/>
      <c r="KHC12" s="367"/>
      <c r="KHE12" s="367"/>
      <c r="KHG12" s="367"/>
      <c r="KHI12" s="367"/>
      <c r="KHK12" s="367"/>
      <c r="KHM12" s="367"/>
      <c r="KHO12" s="367"/>
      <c r="KHQ12" s="367"/>
      <c r="KHS12" s="367"/>
      <c r="KHU12" s="367"/>
      <c r="KHW12" s="367"/>
      <c r="KHY12" s="367"/>
      <c r="KIA12" s="367"/>
      <c r="KIC12" s="367"/>
      <c r="KIE12" s="367"/>
      <c r="KIG12" s="367"/>
      <c r="KII12" s="367"/>
      <c r="KIK12" s="367"/>
      <c r="KIM12" s="367"/>
      <c r="KIO12" s="367"/>
      <c r="KIQ12" s="367"/>
      <c r="KIS12" s="367"/>
      <c r="KIU12" s="367"/>
      <c r="KIW12" s="367"/>
      <c r="KIY12" s="367"/>
      <c r="KJA12" s="367"/>
      <c r="KJC12" s="367"/>
      <c r="KJE12" s="367"/>
      <c r="KJG12" s="367"/>
      <c r="KJI12" s="367"/>
      <c r="KJK12" s="367"/>
      <c r="KJM12" s="367"/>
      <c r="KJO12" s="367"/>
      <c r="KJQ12" s="367"/>
      <c r="KJS12" s="367"/>
      <c r="KJU12" s="367"/>
      <c r="KJW12" s="367"/>
      <c r="KJY12" s="367"/>
      <c r="KKA12" s="367"/>
      <c r="KKC12" s="367"/>
      <c r="KKE12" s="367"/>
      <c r="KKG12" s="367"/>
      <c r="KKI12" s="367"/>
      <c r="KKK12" s="367"/>
      <c r="KKM12" s="367"/>
      <c r="KKO12" s="367"/>
      <c r="KKQ12" s="367"/>
      <c r="KKS12" s="367"/>
      <c r="KKU12" s="367"/>
      <c r="KKW12" s="367"/>
      <c r="KKY12" s="367"/>
      <c r="KLA12" s="367"/>
      <c r="KLC12" s="367"/>
      <c r="KLE12" s="367"/>
      <c r="KLG12" s="367"/>
      <c r="KLI12" s="367"/>
      <c r="KLK12" s="367"/>
      <c r="KLM12" s="367"/>
      <c r="KLO12" s="367"/>
      <c r="KLQ12" s="367"/>
      <c r="KLS12" s="367"/>
      <c r="KLU12" s="367"/>
      <c r="KLW12" s="367"/>
      <c r="KLY12" s="367"/>
      <c r="KMA12" s="367"/>
      <c r="KMC12" s="367"/>
      <c r="KME12" s="367"/>
      <c r="KMG12" s="367"/>
      <c r="KMI12" s="367"/>
      <c r="KMK12" s="367"/>
      <c r="KMM12" s="367"/>
      <c r="KMO12" s="367"/>
      <c r="KMQ12" s="367"/>
      <c r="KMS12" s="367"/>
      <c r="KMU12" s="367"/>
      <c r="KMW12" s="367"/>
      <c r="KMY12" s="367"/>
      <c r="KNA12" s="367"/>
      <c r="KNC12" s="367"/>
      <c r="KNE12" s="367"/>
      <c r="KNG12" s="367"/>
      <c r="KNI12" s="367"/>
      <c r="KNK12" s="367"/>
      <c r="KNM12" s="367"/>
      <c r="KNO12" s="367"/>
      <c r="KNQ12" s="367"/>
      <c r="KNS12" s="367"/>
      <c r="KNU12" s="367"/>
      <c r="KNW12" s="367"/>
      <c r="KNY12" s="367"/>
      <c r="KOA12" s="367"/>
      <c r="KOC12" s="367"/>
      <c r="KOE12" s="367"/>
      <c r="KOG12" s="367"/>
      <c r="KOI12" s="367"/>
      <c r="KOK12" s="367"/>
      <c r="KOM12" s="367"/>
      <c r="KOO12" s="367"/>
      <c r="KOQ12" s="367"/>
      <c r="KOS12" s="367"/>
      <c r="KOU12" s="367"/>
      <c r="KOW12" s="367"/>
      <c r="KOY12" s="367"/>
      <c r="KPA12" s="367"/>
      <c r="KPC12" s="367"/>
      <c r="KPE12" s="367"/>
      <c r="KPG12" s="367"/>
      <c r="KPI12" s="367"/>
      <c r="KPK12" s="367"/>
      <c r="KPM12" s="367"/>
      <c r="KPO12" s="367"/>
      <c r="KPQ12" s="367"/>
      <c r="KPS12" s="367"/>
      <c r="KPU12" s="367"/>
      <c r="KPW12" s="367"/>
      <c r="KPY12" s="367"/>
      <c r="KQA12" s="367"/>
      <c r="KQC12" s="367"/>
      <c r="KQE12" s="367"/>
      <c r="KQG12" s="367"/>
      <c r="KQI12" s="367"/>
      <c r="KQK12" s="367"/>
      <c r="KQM12" s="367"/>
      <c r="KQO12" s="367"/>
      <c r="KQQ12" s="367"/>
      <c r="KQS12" s="367"/>
      <c r="KQU12" s="367"/>
      <c r="KQW12" s="367"/>
      <c r="KQY12" s="367"/>
      <c r="KRA12" s="367"/>
      <c r="KRC12" s="367"/>
      <c r="KRE12" s="367"/>
      <c r="KRG12" s="367"/>
      <c r="KRI12" s="367"/>
      <c r="KRK12" s="367"/>
      <c r="KRM12" s="367"/>
      <c r="KRO12" s="367"/>
      <c r="KRQ12" s="367"/>
      <c r="KRS12" s="367"/>
      <c r="KRU12" s="367"/>
      <c r="KRW12" s="367"/>
      <c r="KRY12" s="367"/>
      <c r="KSA12" s="367"/>
      <c r="KSC12" s="367"/>
      <c r="KSE12" s="367"/>
      <c r="KSG12" s="367"/>
      <c r="KSI12" s="367"/>
      <c r="KSK12" s="367"/>
      <c r="KSM12" s="367"/>
      <c r="KSO12" s="367"/>
      <c r="KSQ12" s="367"/>
      <c r="KSS12" s="367"/>
      <c r="KSU12" s="367"/>
      <c r="KSW12" s="367"/>
      <c r="KSY12" s="367"/>
      <c r="KTA12" s="367"/>
      <c r="KTC12" s="367"/>
      <c r="KTE12" s="367"/>
      <c r="KTG12" s="367"/>
      <c r="KTI12" s="367"/>
      <c r="KTK12" s="367"/>
      <c r="KTM12" s="367"/>
      <c r="KTO12" s="367"/>
      <c r="KTQ12" s="367"/>
      <c r="KTS12" s="367"/>
      <c r="KTU12" s="367"/>
      <c r="KTW12" s="367"/>
      <c r="KTY12" s="367"/>
      <c r="KUA12" s="367"/>
      <c r="KUC12" s="367"/>
      <c r="KUE12" s="367"/>
      <c r="KUG12" s="367"/>
      <c r="KUI12" s="367"/>
      <c r="KUK12" s="367"/>
      <c r="KUM12" s="367"/>
      <c r="KUO12" s="367"/>
      <c r="KUQ12" s="367"/>
      <c r="KUS12" s="367"/>
      <c r="KUU12" s="367"/>
      <c r="KUW12" s="367"/>
      <c r="KUY12" s="367"/>
      <c r="KVA12" s="367"/>
      <c r="KVC12" s="367"/>
      <c r="KVE12" s="367"/>
      <c r="KVG12" s="367"/>
      <c r="KVI12" s="367"/>
      <c r="KVK12" s="367"/>
      <c r="KVM12" s="367"/>
      <c r="KVO12" s="367"/>
      <c r="KVQ12" s="367"/>
      <c r="KVS12" s="367"/>
      <c r="KVU12" s="367"/>
      <c r="KVW12" s="367"/>
      <c r="KVY12" s="367"/>
      <c r="KWA12" s="367"/>
      <c r="KWC12" s="367"/>
      <c r="KWE12" s="367"/>
      <c r="KWG12" s="367"/>
      <c r="KWI12" s="367"/>
      <c r="KWK12" s="367"/>
      <c r="KWM12" s="367"/>
      <c r="KWO12" s="367"/>
      <c r="KWQ12" s="367"/>
      <c r="KWS12" s="367"/>
      <c r="KWU12" s="367"/>
      <c r="KWW12" s="367"/>
      <c r="KWY12" s="367"/>
      <c r="KXA12" s="367"/>
      <c r="KXC12" s="367"/>
      <c r="KXE12" s="367"/>
      <c r="KXG12" s="367"/>
      <c r="KXI12" s="367"/>
      <c r="KXK12" s="367"/>
      <c r="KXM12" s="367"/>
      <c r="KXO12" s="367"/>
      <c r="KXQ12" s="367"/>
      <c r="KXS12" s="367"/>
      <c r="KXU12" s="367"/>
      <c r="KXW12" s="367"/>
      <c r="KXY12" s="367"/>
      <c r="KYA12" s="367"/>
      <c r="KYC12" s="367"/>
      <c r="KYE12" s="367"/>
      <c r="KYG12" s="367"/>
      <c r="KYI12" s="367"/>
      <c r="KYK12" s="367"/>
      <c r="KYM12" s="367"/>
      <c r="KYO12" s="367"/>
      <c r="KYQ12" s="367"/>
      <c r="KYS12" s="367"/>
      <c r="KYU12" s="367"/>
      <c r="KYW12" s="367"/>
      <c r="KYY12" s="367"/>
      <c r="KZA12" s="367"/>
      <c r="KZC12" s="367"/>
      <c r="KZE12" s="367"/>
      <c r="KZG12" s="367"/>
      <c r="KZI12" s="367"/>
      <c r="KZK12" s="367"/>
      <c r="KZM12" s="367"/>
      <c r="KZO12" s="367"/>
      <c r="KZQ12" s="367"/>
      <c r="KZS12" s="367"/>
      <c r="KZU12" s="367"/>
      <c r="KZW12" s="367"/>
      <c r="KZY12" s="367"/>
      <c r="LAA12" s="367"/>
      <c r="LAC12" s="367"/>
      <c r="LAE12" s="367"/>
      <c r="LAG12" s="367"/>
      <c r="LAI12" s="367"/>
      <c r="LAK12" s="367"/>
      <c r="LAM12" s="367"/>
      <c r="LAO12" s="367"/>
      <c r="LAQ12" s="367"/>
      <c r="LAS12" s="367"/>
      <c r="LAU12" s="367"/>
      <c r="LAW12" s="367"/>
      <c r="LAY12" s="367"/>
      <c r="LBA12" s="367"/>
      <c r="LBC12" s="367"/>
      <c r="LBE12" s="367"/>
      <c r="LBG12" s="367"/>
      <c r="LBI12" s="367"/>
      <c r="LBK12" s="367"/>
      <c r="LBM12" s="367"/>
      <c r="LBO12" s="367"/>
      <c r="LBQ12" s="367"/>
      <c r="LBS12" s="367"/>
      <c r="LBU12" s="367"/>
      <c r="LBW12" s="367"/>
      <c r="LBY12" s="367"/>
      <c r="LCA12" s="367"/>
      <c r="LCC12" s="367"/>
      <c r="LCE12" s="367"/>
      <c r="LCG12" s="367"/>
      <c r="LCI12" s="367"/>
      <c r="LCK12" s="367"/>
      <c r="LCM12" s="367"/>
      <c r="LCO12" s="367"/>
      <c r="LCQ12" s="367"/>
      <c r="LCS12" s="367"/>
      <c r="LCU12" s="367"/>
      <c r="LCW12" s="367"/>
      <c r="LCY12" s="367"/>
      <c r="LDA12" s="367"/>
      <c r="LDC12" s="367"/>
      <c r="LDE12" s="367"/>
      <c r="LDG12" s="367"/>
      <c r="LDI12" s="367"/>
      <c r="LDK12" s="367"/>
      <c r="LDM12" s="367"/>
      <c r="LDO12" s="367"/>
      <c r="LDQ12" s="367"/>
      <c r="LDS12" s="367"/>
      <c r="LDU12" s="367"/>
      <c r="LDW12" s="367"/>
      <c r="LDY12" s="367"/>
      <c r="LEA12" s="367"/>
      <c r="LEC12" s="367"/>
      <c r="LEE12" s="367"/>
      <c r="LEG12" s="367"/>
      <c r="LEI12" s="367"/>
      <c r="LEK12" s="367"/>
      <c r="LEM12" s="367"/>
      <c r="LEO12" s="367"/>
      <c r="LEQ12" s="367"/>
      <c r="LES12" s="367"/>
      <c r="LEU12" s="367"/>
      <c r="LEW12" s="367"/>
      <c r="LEY12" s="367"/>
      <c r="LFA12" s="367"/>
      <c r="LFC12" s="367"/>
      <c r="LFE12" s="367"/>
      <c r="LFG12" s="367"/>
      <c r="LFI12" s="367"/>
      <c r="LFK12" s="367"/>
      <c r="LFM12" s="367"/>
      <c r="LFO12" s="367"/>
      <c r="LFQ12" s="367"/>
      <c r="LFS12" s="367"/>
      <c r="LFU12" s="367"/>
      <c r="LFW12" s="367"/>
      <c r="LFY12" s="367"/>
      <c r="LGA12" s="367"/>
      <c r="LGC12" s="367"/>
      <c r="LGE12" s="367"/>
      <c r="LGG12" s="367"/>
      <c r="LGI12" s="367"/>
      <c r="LGK12" s="367"/>
      <c r="LGM12" s="367"/>
      <c r="LGO12" s="367"/>
      <c r="LGQ12" s="367"/>
      <c r="LGS12" s="367"/>
      <c r="LGU12" s="367"/>
      <c r="LGW12" s="367"/>
      <c r="LGY12" s="367"/>
      <c r="LHA12" s="367"/>
      <c r="LHC12" s="367"/>
      <c r="LHE12" s="367"/>
      <c r="LHG12" s="367"/>
      <c r="LHI12" s="367"/>
      <c r="LHK12" s="367"/>
      <c r="LHM12" s="367"/>
      <c r="LHO12" s="367"/>
      <c r="LHQ12" s="367"/>
      <c r="LHS12" s="367"/>
      <c r="LHU12" s="367"/>
      <c r="LHW12" s="367"/>
      <c r="LHY12" s="367"/>
      <c r="LIA12" s="367"/>
      <c r="LIC12" s="367"/>
      <c r="LIE12" s="367"/>
      <c r="LIG12" s="367"/>
      <c r="LII12" s="367"/>
      <c r="LIK12" s="367"/>
      <c r="LIM12" s="367"/>
      <c r="LIO12" s="367"/>
      <c r="LIQ12" s="367"/>
      <c r="LIS12" s="367"/>
      <c r="LIU12" s="367"/>
      <c r="LIW12" s="367"/>
      <c r="LIY12" s="367"/>
      <c r="LJA12" s="367"/>
      <c r="LJC12" s="367"/>
      <c r="LJE12" s="367"/>
      <c r="LJG12" s="367"/>
      <c r="LJI12" s="367"/>
      <c r="LJK12" s="367"/>
      <c r="LJM12" s="367"/>
      <c r="LJO12" s="367"/>
      <c r="LJQ12" s="367"/>
      <c r="LJS12" s="367"/>
      <c r="LJU12" s="367"/>
      <c r="LJW12" s="367"/>
      <c r="LJY12" s="367"/>
      <c r="LKA12" s="367"/>
      <c r="LKC12" s="367"/>
      <c r="LKE12" s="367"/>
      <c r="LKG12" s="367"/>
      <c r="LKI12" s="367"/>
      <c r="LKK12" s="367"/>
      <c r="LKM12" s="367"/>
      <c r="LKO12" s="367"/>
      <c r="LKQ12" s="367"/>
      <c r="LKS12" s="367"/>
      <c r="LKU12" s="367"/>
      <c r="LKW12" s="367"/>
      <c r="LKY12" s="367"/>
      <c r="LLA12" s="367"/>
      <c r="LLC12" s="367"/>
      <c r="LLE12" s="367"/>
      <c r="LLG12" s="367"/>
      <c r="LLI12" s="367"/>
      <c r="LLK12" s="367"/>
      <c r="LLM12" s="367"/>
      <c r="LLO12" s="367"/>
      <c r="LLQ12" s="367"/>
      <c r="LLS12" s="367"/>
      <c r="LLU12" s="367"/>
      <c r="LLW12" s="367"/>
      <c r="LLY12" s="367"/>
      <c r="LMA12" s="367"/>
      <c r="LMC12" s="367"/>
      <c r="LME12" s="367"/>
      <c r="LMG12" s="367"/>
      <c r="LMI12" s="367"/>
      <c r="LMK12" s="367"/>
      <c r="LMM12" s="367"/>
      <c r="LMO12" s="367"/>
      <c r="LMQ12" s="367"/>
      <c r="LMS12" s="367"/>
      <c r="LMU12" s="367"/>
      <c r="LMW12" s="367"/>
      <c r="LMY12" s="367"/>
      <c r="LNA12" s="367"/>
      <c r="LNC12" s="367"/>
      <c r="LNE12" s="367"/>
      <c r="LNG12" s="367"/>
      <c r="LNI12" s="367"/>
      <c r="LNK12" s="367"/>
      <c r="LNM12" s="367"/>
      <c r="LNO12" s="367"/>
      <c r="LNQ12" s="367"/>
      <c r="LNS12" s="367"/>
      <c r="LNU12" s="367"/>
      <c r="LNW12" s="367"/>
      <c r="LNY12" s="367"/>
      <c r="LOA12" s="367"/>
      <c r="LOC12" s="367"/>
      <c r="LOE12" s="367"/>
      <c r="LOG12" s="367"/>
      <c r="LOI12" s="367"/>
      <c r="LOK12" s="367"/>
      <c r="LOM12" s="367"/>
      <c r="LOO12" s="367"/>
      <c r="LOQ12" s="367"/>
      <c r="LOS12" s="367"/>
      <c r="LOU12" s="367"/>
      <c r="LOW12" s="367"/>
      <c r="LOY12" s="367"/>
      <c r="LPA12" s="367"/>
      <c r="LPC12" s="367"/>
      <c r="LPE12" s="367"/>
      <c r="LPG12" s="367"/>
      <c r="LPI12" s="367"/>
      <c r="LPK12" s="367"/>
      <c r="LPM12" s="367"/>
      <c r="LPO12" s="367"/>
      <c r="LPQ12" s="367"/>
      <c r="LPS12" s="367"/>
      <c r="LPU12" s="367"/>
      <c r="LPW12" s="367"/>
      <c r="LPY12" s="367"/>
      <c r="LQA12" s="367"/>
      <c r="LQC12" s="367"/>
      <c r="LQE12" s="367"/>
      <c r="LQG12" s="367"/>
      <c r="LQI12" s="367"/>
      <c r="LQK12" s="367"/>
      <c r="LQM12" s="367"/>
      <c r="LQO12" s="367"/>
      <c r="LQQ12" s="367"/>
      <c r="LQS12" s="367"/>
      <c r="LQU12" s="367"/>
      <c r="LQW12" s="367"/>
      <c r="LQY12" s="367"/>
      <c r="LRA12" s="367"/>
      <c r="LRC12" s="367"/>
      <c r="LRE12" s="367"/>
      <c r="LRG12" s="367"/>
      <c r="LRI12" s="367"/>
      <c r="LRK12" s="367"/>
      <c r="LRM12" s="367"/>
      <c r="LRO12" s="367"/>
      <c r="LRQ12" s="367"/>
      <c r="LRS12" s="367"/>
      <c r="LRU12" s="367"/>
      <c r="LRW12" s="367"/>
      <c r="LRY12" s="367"/>
      <c r="LSA12" s="367"/>
      <c r="LSC12" s="367"/>
      <c r="LSE12" s="367"/>
      <c r="LSG12" s="367"/>
      <c r="LSI12" s="367"/>
      <c r="LSK12" s="367"/>
      <c r="LSM12" s="367"/>
      <c r="LSO12" s="367"/>
      <c r="LSQ12" s="367"/>
      <c r="LSS12" s="367"/>
      <c r="LSU12" s="367"/>
      <c r="LSW12" s="367"/>
      <c r="LSY12" s="367"/>
      <c r="LTA12" s="367"/>
      <c r="LTC12" s="367"/>
      <c r="LTE12" s="367"/>
      <c r="LTG12" s="367"/>
      <c r="LTI12" s="367"/>
      <c r="LTK12" s="367"/>
      <c r="LTM12" s="367"/>
      <c r="LTO12" s="367"/>
      <c r="LTQ12" s="367"/>
      <c r="LTS12" s="367"/>
      <c r="LTU12" s="367"/>
      <c r="LTW12" s="367"/>
      <c r="LTY12" s="367"/>
      <c r="LUA12" s="367"/>
      <c r="LUC12" s="367"/>
      <c r="LUE12" s="367"/>
      <c r="LUG12" s="367"/>
      <c r="LUI12" s="367"/>
      <c r="LUK12" s="367"/>
      <c r="LUM12" s="367"/>
      <c r="LUO12" s="367"/>
      <c r="LUQ12" s="367"/>
      <c r="LUS12" s="367"/>
      <c r="LUU12" s="367"/>
      <c r="LUW12" s="367"/>
      <c r="LUY12" s="367"/>
      <c r="LVA12" s="367"/>
      <c r="LVC12" s="367"/>
      <c r="LVE12" s="367"/>
      <c r="LVG12" s="367"/>
      <c r="LVI12" s="367"/>
      <c r="LVK12" s="367"/>
      <c r="LVM12" s="367"/>
      <c r="LVO12" s="367"/>
      <c r="LVQ12" s="367"/>
      <c r="LVS12" s="367"/>
      <c r="LVU12" s="367"/>
      <c r="LVW12" s="367"/>
      <c r="LVY12" s="367"/>
      <c r="LWA12" s="367"/>
      <c r="LWC12" s="367"/>
      <c r="LWE12" s="367"/>
      <c r="LWG12" s="367"/>
      <c r="LWI12" s="367"/>
      <c r="LWK12" s="367"/>
      <c r="LWM12" s="367"/>
      <c r="LWO12" s="367"/>
      <c r="LWQ12" s="367"/>
      <c r="LWS12" s="367"/>
      <c r="LWU12" s="367"/>
      <c r="LWW12" s="367"/>
      <c r="LWY12" s="367"/>
      <c r="LXA12" s="367"/>
      <c r="LXC12" s="367"/>
      <c r="LXE12" s="367"/>
      <c r="LXG12" s="367"/>
      <c r="LXI12" s="367"/>
      <c r="LXK12" s="367"/>
      <c r="LXM12" s="367"/>
      <c r="LXO12" s="367"/>
      <c r="LXQ12" s="367"/>
      <c r="LXS12" s="367"/>
      <c r="LXU12" s="367"/>
      <c r="LXW12" s="367"/>
      <c r="LXY12" s="367"/>
      <c r="LYA12" s="367"/>
      <c r="LYC12" s="367"/>
      <c r="LYE12" s="367"/>
      <c r="LYG12" s="367"/>
      <c r="LYI12" s="367"/>
      <c r="LYK12" s="367"/>
      <c r="LYM12" s="367"/>
      <c r="LYO12" s="367"/>
      <c r="LYQ12" s="367"/>
      <c r="LYS12" s="367"/>
      <c r="LYU12" s="367"/>
      <c r="LYW12" s="367"/>
      <c r="LYY12" s="367"/>
      <c r="LZA12" s="367"/>
      <c r="LZC12" s="367"/>
      <c r="LZE12" s="367"/>
      <c r="LZG12" s="367"/>
      <c r="LZI12" s="367"/>
      <c r="LZK12" s="367"/>
      <c r="LZM12" s="367"/>
      <c r="LZO12" s="367"/>
      <c r="LZQ12" s="367"/>
      <c r="LZS12" s="367"/>
      <c r="LZU12" s="367"/>
      <c r="LZW12" s="367"/>
      <c r="LZY12" s="367"/>
      <c r="MAA12" s="367"/>
      <c r="MAC12" s="367"/>
      <c r="MAE12" s="367"/>
      <c r="MAG12" s="367"/>
      <c r="MAI12" s="367"/>
      <c r="MAK12" s="367"/>
      <c r="MAM12" s="367"/>
      <c r="MAO12" s="367"/>
      <c r="MAQ12" s="367"/>
      <c r="MAS12" s="367"/>
      <c r="MAU12" s="367"/>
      <c r="MAW12" s="367"/>
      <c r="MAY12" s="367"/>
      <c r="MBA12" s="367"/>
      <c r="MBC12" s="367"/>
      <c r="MBE12" s="367"/>
      <c r="MBG12" s="367"/>
      <c r="MBI12" s="367"/>
      <c r="MBK12" s="367"/>
      <c r="MBM12" s="367"/>
      <c r="MBO12" s="367"/>
      <c r="MBQ12" s="367"/>
      <c r="MBS12" s="367"/>
      <c r="MBU12" s="367"/>
      <c r="MBW12" s="367"/>
      <c r="MBY12" s="367"/>
      <c r="MCA12" s="367"/>
      <c r="MCC12" s="367"/>
      <c r="MCE12" s="367"/>
      <c r="MCG12" s="367"/>
      <c r="MCI12" s="367"/>
      <c r="MCK12" s="367"/>
      <c r="MCM12" s="367"/>
      <c r="MCO12" s="367"/>
      <c r="MCQ12" s="367"/>
      <c r="MCS12" s="367"/>
      <c r="MCU12" s="367"/>
      <c r="MCW12" s="367"/>
      <c r="MCY12" s="367"/>
      <c r="MDA12" s="367"/>
      <c r="MDC12" s="367"/>
      <c r="MDE12" s="367"/>
      <c r="MDG12" s="367"/>
      <c r="MDI12" s="367"/>
      <c r="MDK12" s="367"/>
      <c r="MDM12" s="367"/>
      <c r="MDO12" s="367"/>
      <c r="MDQ12" s="367"/>
      <c r="MDS12" s="367"/>
      <c r="MDU12" s="367"/>
      <c r="MDW12" s="367"/>
      <c r="MDY12" s="367"/>
      <c r="MEA12" s="367"/>
      <c r="MEC12" s="367"/>
      <c r="MEE12" s="367"/>
      <c r="MEG12" s="367"/>
      <c r="MEI12" s="367"/>
      <c r="MEK12" s="367"/>
      <c r="MEM12" s="367"/>
      <c r="MEO12" s="367"/>
      <c r="MEQ12" s="367"/>
      <c r="MES12" s="367"/>
      <c r="MEU12" s="367"/>
      <c r="MEW12" s="367"/>
      <c r="MEY12" s="367"/>
      <c r="MFA12" s="367"/>
      <c r="MFC12" s="367"/>
      <c r="MFE12" s="367"/>
      <c r="MFG12" s="367"/>
      <c r="MFI12" s="367"/>
      <c r="MFK12" s="367"/>
      <c r="MFM12" s="367"/>
      <c r="MFO12" s="367"/>
      <c r="MFQ12" s="367"/>
      <c r="MFS12" s="367"/>
      <c r="MFU12" s="367"/>
      <c r="MFW12" s="367"/>
      <c r="MFY12" s="367"/>
      <c r="MGA12" s="367"/>
      <c r="MGC12" s="367"/>
      <c r="MGE12" s="367"/>
      <c r="MGG12" s="367"/>
      <c r="MGI12" s="367"/>
      <c r="MGK12" s="367"/>
      <c r="MGM12" s="367"/>
      <c r="MGO12" s="367"/>
      <c r="MGQ12" s="367"/>
      <c r="MGS12" s="367"/>
      <c r="MGU12" s="367"/>
      <c r="MGW12" s="367"/>
      <c r="MGY12" s="367"/>
      <c r="MHA12" s="367"/>
      <c r="MHC12" s="367"/>
      <c r="MHE12" s="367"/>
      <c r="MHG12" s="367"/>
      <c r="MHI12" s="367"/>
      <c r="MHK12" s="367"/>
      <c r="MHM12" s="367"/>
      <c r="MHO12" s="367"/>
      <c r="MHQ12" s="367"/>
      <c r="MHS12" s="367"/>
      <c r="MHU12" s="367"/>
      <c r="MHW12" s="367"/>
      <c r="MHY12" s="367"/>
      <c r="MIA12" s="367"/>
      <c r="MIC12" s="367"/>
      <c r="MIE12" s="367"/>
      <c r="MIG12" s="367"/>
      <c r="MII12" s="367"/>
      <c r="MIK12" s="367"/>
      <c r="MIM12" s="367"/>
      <c r="MIO12" s="367"/>
      <c r="MIQ12" s="367"/>
      <c r="MIS12" s="367"/>
      <c r="MIU12" s="367"/>
      <c r="MIW12" s="367"/>
      <c r="MIY12" s="367"/>
      <c r="MJA12" s="367"/>
      <c r="MJC12" s="367"/>
      <c r="MJE12" s="367"/>
      <c r="MJG12" s="367"/>
      <c r="MJI12" s="367"/>
      <c r="MJK12" s="367"/>
      <c r="MJM12" s="367"/>
      <c r="MJO12" s="367"/>
      <c r="MJQ12" s="367"/>
      <c r="MJS12" s="367"/>
      <c r="MJU12" s="367"/>
      <c r="MJW12" s="367"/>
      <c r="MJY12" s="367"/>
      <c r="MKA12" s="367"/>
      <c r="MKC12" s="367"/>
      <c r="MKE12" s="367"/>
      <c r="MKG12" s="367"/>
      <c r="MKI12" s="367"/>
      <c r="MKK12" s="367"/>
      <c r="MKM12" s="367"/>
      <c r="MKO12" s="367"/>
      <c r="MKQ12" s="367"/>
      <c r="MKS12" s="367"/>
      <c r="MKU12" s="367"/>
      <c r="MKW12" s="367"/>
      <c r="MKY12" s="367"/>
      <c r="MLA12" s="367"/>
      <c r="MLC12" s="367"/>
      <c r="MLE12" s="367"/>
      <c r="MLG12" s="367"/>
      <c r="MLI12" s="367"/>
      <c r="MLK12" s="367"/>
      <c r="MLM12" s="367"/>
      <c r="MLO12" s="367"/>
      <c r="MLQ12" s="367"/>
      <c r="MLS12" s="367"/>
      <c r="MLU12" s="367"/>
      <c r="MLW12" s="367"/>
      <c r="MLY12" s="367"/>
      <c r="MMA12" s="367"/>
      <c r="MMC12" s="367"/>
      <c r="MME12" s="367"/>
      <c r="MMG12" s="367"/>
      <c r="MMI12" s="367"/>
      <c r="MMK12" s="367"/>
      <c r="MMM12" s="367"/>
      <c r="MMO12" s="367"/>
      <c r="MMQ12" s="367"/>
      <c r="MMS12" s="367"/>
      <c r="MMU12" s="367"/>
      <c r="MMW12" s="367"/>
      <c r="MMY12" s="367"/>
      <c r="MNA12" s="367"/>
      <c r="MNC12" s="367"/>
      <c r="MNE12" s="367"/>
      <c r="MNG12" s="367"/>
      <c r="MNI12" s="367"/>
      <c r="MNK12" s="367"/>
      <c r="MNM12" s="367"/>
      <c r="MNO12" s="367"/>
      <c r="MNQ12" s="367"/>
      <c r="MNS12" s="367"/>
      <c r="MNU12" s="367"/>
      <c r="MNW12" s="367"/>
      <c r="MNY12" s="367"/>
      <c r="MOA12" s="367"/>
      <c r="MOC12" s="367"/>
      <c r="MOE12" s="367"/>
      <c r="MOG12" s="367"/>
      <c r="MOI12" s="367"/>
      <c r="MOK12" s="367"/>
      <c r="MOM12" s="367"/>
      <c r="MOO12" s="367"/>
      <c r="MOQ12" s="367"/>
      <c r="MOS12" s="367"/>
      <c r="MOU12" s="367"/>
      <c r="MOW12" s="367"/>
      <c r="MOY12" s="367"/>
      <c r="MPA12" s="367"/>
      <c r="MPC12" s="367"/>
      <c r="MPE12" s="367"/>
      <c r="MPG12" s="367"/>
      <c r="MPI12" s="367"/>
      <c r="MPK12" s="367"/>
      <c r="MPM12" s="367"/>
      <c r="MPO12" s="367"/>
      <c r="MPQ12" s="367"/>
      <c r="MPS12" s="367"/>
      <c r="MPU12" s="367"/>
      <c r="MPW12" s="367"/>
      <c r="MPY12" s="367"/>
      <c r="MQA12" s="367"/>
      <c r="MQC12" s="367"/>
      <c r="MQE12" s="367"/>
      <c r="MQG12" s="367"/>
      <c r="MQI12" s="367"/>
      <c r="MQK12" s="367"/>
      <c r="MQM12" s="367"/>
      <c r="MQO12" s="367"/>
      <c r="MQQ12" s="367"/>
      <c r="MQS12" s="367"/>
      <c r="MQU12" s="367"/>
      <c r="MQW12" s="367"/>
      <c r="MQY12" s="367"/>
      <c r="MRA12" s="367"/>
      <c r="MRC12" s="367"/>
      <c r="MRE12" s="367"/>
      <c r="MRG12" s="367"/>
      <c r="MRI12" s="367"/>
      <c r="MRK12" s="367"/>
      <c r="MRM12" s="367"/>
      <c r="MRO12" s="367"/>
      <c r="MRQ12" s="367"/>
      <c r="MRS12" s="367"/>
      <c r="MRU12" s="367"/>
      <c r="MRW12" s="367"/>
      <c r="MRY12" s="367"/>
      <c r="MSA12" s="367"/>
      <c r="MSC12" s="367"/>
      <c r="MSE12" s="367"/>
      <c r="MSG12" s="367"/>
      <c r="MSI12" s="367"/>
      <c r="MSK12" s="367"/>
      <c r="MSM12" s="367"/>
      <c r="MSO12" s="367"/>
      <c r="MSQ12" s="367"/>
      <c r="MSS12" s="367"/>
      <c r="MSU12" s="367"/>
      <c r="MSW12" s="367"/>
      <c r="MSY12" s="367"/>
      <c r="MTA12" s="367"/>
      <c r="MTC12" s="367"/>
      <c r="MTE12" s="367"/>
      <c r="MTG12" s="367"/>
      <c r="MTI12" s="367"/>
      <c r="MTK12" s="367"/>
      <c r="MTM12" s="367"/>
      <c r="MTO12" s="367"/>
      <c r="MTQ12" s="367"/>
      <c r="MTS12" s="367"/>
      <c r="MTU12" s="367"/>
      <c r="MTW12" s="367"/>
      <c r="MTY12" s="367"/>
      <c r="MUA12" s="367"/>
      <c r="MUC12" s="367"/>
      <c r="MUE12" s="367"/>
      <c r="MUG12" s="367"/>
      <c r="MUI12" s="367"/>
      <c r="MUK12" s="367"/>
      <c r="MUM12" s="367"/>
      <c r="MUO12" s="367"/>
      <c r="MUQ12" s="367"/>
      <c r="MUS12" s="367"/>
      <c r="MUU12" s="367"/>
      <c r="MUW12" s="367"/>
      <c r="MUY12" s="367"/>
      <c r="MVA12" s="367"/>
      <c r="MVC12" s="367"/>
      <c r="MVE12" s="367"/>
      <c r="MVG12" s="367"/>
      <c r="MVI12" s="367"/>
      <c r="MVK12" s="367"/>
      <c r="MVM12" s="367"/>
      <c r="MVO12" s="367"/>
      <c r="MVQ12" s="367"/>
      <c r="MVS12" s="367"/>
      <c r="MVU12" s="367"/>
      <c r="MVW12" s="367"/>
      <c r="MVY12" s="367"/>
      <c r="MWA12" s="367"/>
      <c r="MWC12" s="367"/>
      <c r="MWE12" s="367"/>
      <c r="MWG12" s="367"/>
      <c r="MWI12" s="367"/>
      <c r="MWK12" s="367"/>
      <c r="MWM12" s="367"/>
      <c r="MWO12" s="367"/>
      <c r="MWQ12" s="367"/>
      <c r="MWS12" s="367"/>
      <c r="MWU12" s="367"/>
      <c r="MWW12" s="367"/>
      <c r="MWY12" s="367"/>
      <c r="MXA12" s="367"/>
      <c r="MXC12" s="367"/>
      <c r="MXE12" s="367"/>
      <c r="MXG12" s="367"/>
      <c r="MXI12" s="367"/>
      <c r="MXK12" s="367"/>
      <c r="MXM12" s="367"/>
      <c r="MXO12" s="367"/>
      <c r="MXQ12" s="367"/>
      <c r="MXS12" s="367"/>
      <c r="MXU12" s="367"/>
      <c r="MXW12" s="367"/>
      <c r="MXY12" s="367"/>
      <c r="MYA12" s="367"/>
      <c r="MYC12" s="367"/>
      <c r="MYE12" s="367"/>
      <c r="MYG12" s="367"/>
      <c r="MYI12" s="367"/>
      <c r="MYK12" s="367"/>
      <c r="MYM12" s="367"/>
      <c r="MYO12" s="367"/>
      <c r="MYQ12" s="367"/>
      <c r="MYS12" s="367"/>
      <c r="MYU12" s="367"/>
      <c r="MYW12" s="367"/>
      <c r="MYY12" s="367"/>
      <c r="MZA12" s="367"/>
      <c r="MZC12" s="367"/>
      <c r="MZE12" s="367"/>
      <c r="MZG12" s="367"/>
      <c r="MZI12" s="367"/>
      <c r="MZK12" s="367"/>
      <c r="MZM12" s="367"/>
      <c r="MZO12" s="367"/>
      <c r="MZQ12" s="367"/>
      <c r="MZS12" s="367"/>
      <c r="MZU12" s="367"/>
      <c r="MZW12" s="367"/>
      <c r="MZY12" s="367"/>
      <c r="NAA12" s="367"/>
      <c r="NAC12" s="367"/>
      <c r="NAE12" s="367"/>
      <c r="NAG12" s="367"/>
      <c r="NAI12" s="367"/>
      <c r="NAK12" s="367"/>
      <c r="NAM12" s="367"/>
      <c r="NAO12" s="367"/>
      <c r="NAQ12" s="367"/>
      <c r="NAS12" s="367"/>
      <c r="NAU12" s="367"/>
      <c r="NAW12" s="367"/>
      <c r="NAY12" s="367"/>
      <c r="NBA12" s="367"/>
      <c r="NBC12" s="367"/>
      <c r="NBE12" s="367"/>
      <c r="NBG12" s="367"/>
      <c r="NBI12" s="367"/>
      <c r="NBK12" s="367"/>
      <c r="NBM12" s="367"/>
      <c r="NBO12" s="367"/>
      <c r="NBQ12" s="367"/>
      <c r="NBS12" s="367"/>
      <c r="NBU12" s="367"/>
      <c r="NBW12" s="367"/>
      <c r="NBY12" s="367"/>
      <c r="NCA12" s="367"/>
      <c r="NCC12" s="367"/>
      <c r="NCE12" s="367"/>
      <c r="NCG12" s="367"/>
      <c r="NCI12" s="367"/>
      <c r="NCK12" s="367"/>
      <c r="NCM12" s="367"/>
      <c r="NCO12" s="367"/>
      <c r="NCQ12" s="367"/>
      <c r="NCS12" s="367"/>
      <c r="NCU12" s="367"/>
      <c r="NCW12" s="367"/>
      <c r="NCY12" s="367"/>
      <c r="NDA12" s="367"/>
      <c r="NDC12" s="367"/>
      <c r="NDE12" s="367"/>
      <c r="NDG12" s="367"/>
      <c r="NDI12" s="367"/>
      <c r="NDK12" s="367"/>
      <c r="NDM12" s="367"/>
      <c r="NDO12" s="367"/>
      <c r="NDQ12" s="367"/>
      <c r="NDS12" s="367"/>
      <c r="NDU12" s="367"/>
      <c r="NDW12" s="367"/>
      <c r="NDY12" s="367"/>
      <c r="NEA12" s="367"/>
      <c r="NEC12" s="367"/>
      <c r="NEE12" s="367"/>
      <c r="NEG12" s="367"/>
      <c r="NEI12" s="367"/>
      <c r="NEK12" s="367"/>
      <c r="NEM12" s="367"/>
      <c r="NEO12" s="367"/>
      <c r="NEQ12" s="367"/>
      <c r="NES12" s="367"/>
      <c r="NEU12" s="367"/>
      <c r="NEW12" s="367"/>
      <c r="NEY12" s="367"/>
      <c r="NFA12" s="367"/>
      <c r="NFC12" s="367"/>
      <c r="NFE12" s="367"/>
      <c r="NFG12" s="367"/>
      <c r="NFI12" s="367"/>
      <c r="NFK12" s="367"/>
      <c r="NFM12" s="367"/>
      <c r="NFO12" s="367"/>
      <c r="NFQ12" s="367"/>
      <c r="NFS12" s="367"/>
      <c r="NFU12" s="367"/>
      <c r="NFW12" s="367"/>
      <c r="NFY12" s="367"/>
      <c r="NGA12" s="367"/>
      <c r="NGC12" s="367"/>
      <c r="NGE12" s="367"/>
      <c r="NGG12" s="367"/>
      <c r="NGI12" s="367"/>
      <c r="NGK12" s="367"/>
      <c r="NGM12" s="367"/>
      <c r="NGO12" s="367"/>
      <c r="NGQ12" s="367"/>
      <c r="NGS12" s="367"/>
      <c r="NGU12" s="367"/>
      <c r="NGW12" s="367"/>
      <c r="NGY12" s="367"/>
      <c r="NHA12" s="367"/>
      <c r="NHC12" s="367"/>
      <c r="NHE12" s="367"/>
      <c r="NHG12" s="367"/>
      <c r="NHI12" s="367"/>
      <c r="NHK12" s="367"/>
      <c r="NHM12" s="367"/>
      <c r="NHO12" s="367"/>
      <c r="NHQ12" s="367"/>
      <c r="NHS12" s="367"/>
      <c r="NHU12" s="367"/>
      <c r="NHW12" s="367"/>
      <c r="NHY12" s="367"/>
      <c r="NIA12" s="367"/>
      <c r="NIC12" s="367"/>
      <c r="NIE12" s="367"/>
      <c r="NIG12" s="367"/>
      <c r="NII12" s="367"/>
      <c r="NIK12" s="367"/>
      <c r="NIM12" s="367"/>
      <c r="NIO12" s="367"/>
      <c r="NIQ12" s="367"/>
      <c r="NIS12" s="367"/>
      <c r="NIU12" s="367"/>
      <c r="NIW12" s="367"/>
      <c r="NIY12" s="367"/>
      <c r="NJA12" s="367"/>
      <c r="NJC12" s="367"/>
      <c r="NJE12" s="367"/>
      <c r="NJG12" s="367"/>
      <c r="NJI12" s="367"/>
      <c r="NJK12" s="367"/>
      <c r="NJM12" s="367"/>
      <c r="NJO12" s="367"/>
      <c r="NJQ12" s="367"/>
      <c r="NJS12" s="367"/>
      <c r="NJU12" s="367"/>
      <c r="NJW12" s="367"/>
      <c r="NJY12" s="367"/>
      <c r="NKA12" s="367"/>
      <c r="NKC12" s="367"/>
      <c r="NKE12" s="367"/>
      <c r="NKG12" s="367"/>
      <c r="NKI12" s="367"/>
      <c r="NKK12" s="367"/>
      <c r="NKM12" s="367"/>
      <c r="NKO12" s="367"/>
      <c r="NKQ12" s="367"/>
      <c r="NKS12" s="367"/>
      <c r="NKU12" s="367"/>
      <c r="NKW12" s="367"/>
      <c r="NKY12" s="367"/>
      <c r="NLA12" s="367"/>
      <c r="NLC12" s="367"/>
      <c r="NLE12" s="367"/>
      <c r="NLG12" s="367"/>
      <c r="NLI12" s="367"/>
      <c r="NLK12" s="367"/>
      <c r="NLM12" s="367"/>
      <c r="NLO12" s="367"/>
      <c r="NLQ12" s="367"/>
      <c r="NLS12" s="367"/>
      <c r="NLU12" s="367"/>
      <c r="NLW12" s="367"/>
      <c r="NLY12" s="367"/>
      <c r="NMA12" s="367"/>
      <c r="NMC12" s="367"/>
      <c r="NME12" s="367"/>
      <c r="NMG12" s="367"/>
      <c r="NMI12" s="367"/>
      <c r="NMK12" s="367"/>
      <c r="NMM12" s="367"/>
      <c r="NMO12" s="367"/>
      <c r="NMQ12" s="367"/>
      <c r="NMS12" s="367"/>
      <c r="NMU12" s="367"/>
      <c r="NMW12" s="367"/>
      <c r="NMY12" s="367"/>
      <c r="NNA12" s="367"/>
      <c r="NNC12" s="367"/>
      <c r="NNE12" s="367"/>
      <c r="NNG12" s="367"/>
      <c r="NNI12" s="367"/>
      <c r="NNK12" s="367"/>
      <c r="NNM12" s="367"/>
      <c r="NNO12" s="367"/>
      <c r="NNQ12" s="367"/>
      <c r="NNS12" s="367"/>
      <c r="NNU12" s="367"/>
      <c r="NNW12" s="367"/>
      <c r="NNY12" s="367"/>
      <c r="NOA12" s="367"/>
      <c r="NOC12" s="367"/>
      <c r="NOE12" s="367"/>
      <c r="NOG12" s="367"/>
      <c r="NOI12" s="367"/>
      <c r="NOK12" s="367"/>
      <c r="NOM12" s="367"/>
      <c r="NOO12" s="367"/>
      <c r="NOQ12" s="367"/>
      <c r="NOS12" s="367"/>
      <c r="NOU12" s="367"/>
      <c r="NOW12" s="367"/>
      <c r="NOY12" s="367"/>
      <c r="NPA12" s="367"/>
      <c r="NPC12" s="367"/>
      <c r="NPE12" s="367"/>
      <c r="NPG12" s="367"/>
      <c r="NPI12" s="367"/>
      <c r="NPK12" s="367"/>
      <c r="NPM12" s="367"/>
      <c r="NPO12" s="367"/>
      <c r="NPQ12" s="367"/>
      <c r="NPS12" s="367"/>
      <c r="NPU12" s="367"/>
      <c r="NPW12" s="367"/>
      <c r="NPY12" s="367"/>
      <c r="NQA12" s="367"/>
      <c r="NQC12" s="367"/>
      <c r="NQE12" s="367"/>
      <c r="NQG12" s="367"/>
      <c r="NQI12" s="367"/>
      <c r="NQK12" s="367"/>
      <c r="NQM12" s="367"/>
      <c r="NQO12" s="367"/>
      <c r="NQQ12" s="367"/>
      <c r="NQS12" s="367"/>
      <c r="NQU12" s="367"/>
      <c r="NQW12" s="367"/>
      <c r="NQY12" s="367"/>
      <c r="NRA12" s="367"/>
      <c r="NRC12" s="367"/>
      <c r="NRE12" s="367"/>
      <c r="NRG12" s="367"/>
      <c r="NRI12" s="367"/>
      <c r="NRK12" s="367"/>
      <c r="NRM12" s="367"/>
      <c r="NRO12" s="367"/>
      <c r="NRQ12" s="367"/>
      <c r="NRS12" s="367"/>
      <c r="NRU12" s="367"/>
      <c r="NRW12" s="367"/>
      <c r="NRY12" s="367"/>
      <c r="NSA12" s="367"/>
      <c r="NSC12" s="367"/>
      <c r="NSE12" s="367"/>
      <c r="NSG12" s="367"/>
      <c r="NSI12" s="367"/>
      <c r="NSK12" s="367"/>
      <c r="NSM12" s="367"/>
      <c r="NSO12" s="367"/>
      <c r="NSQ12" s="367"/>
      <c r="NSS12" s="367"/>
      <c r="NSU12" s="367"/>
      <c r="NSW12" s="367"/>
      <c r="NSY12" s="367"/>
      <c r="NTA12" s="367"/>
      <c r="NTC12" s="367"/>
      <c r="NTE12" s="367"/>
      <c r="NTG12" s="367"/>
      <c r="NTI12" s="367"/>
      <c r="NTK12" s="367"/>
      <c r="NTM12" s="367"/>
      <c r="NTO12" s="367"/>
      <c r="NTQ12" s="367"/>
      <c r="NTS12" s="367"/>
      <c r="NTU12" s="367"/>
      <c r="NTW12" s="367"/>
      <c r="NTY12" s="367"/>
      <c r="NUA12" s="367"/>
      <c r="NUC12" s="367"/>
      <c r="NUE12" s="367"/>
      <c r="NUG12" s="367"/>
      <c r="NUI12" s="367"/>
      <c r="NUK12" s="367"/>
      <c r="NUM12" s="367"/>
      <c r="NUO12" s="367"/>
      <c r="NUQ12" s="367"/>
      <c r="NUS12" s="367"/>
      <c r="NUU12" s="367"/>
      <c r="NUW12" s="367"/>
      <c r="NUY12" s="367"/>
      <c r="NVA12" s="367"/>
      <c r="NVC12" s="367"/>
      <c r="NVE12" s="367"/>
      <c r="NVG12" s="367"/>
      <c r="NVI12" s="367"/>
      <c r="NVK12" s="367"/>
      <c r="NVM12" s="367"/>
      <c r="NVO12" s="367"/>
      <c r="NVQ12" s="367"/>
      <c r="NVS12" s="367"/>
      <c r="NVU12" s="367"/>
      <c r="NVW12" s="367"/>
      <c r="NVY12" s="367"/>
      <c r="NWA12" s="367"/>
      <c r="NWC12" s="367"/>
      <c r="NWE12" s="367"/>
      <c r="NWG12" s="367"/>
      <c r="NWI12" s="367"/>
      <c r="NWK12" s="367"/>
      <c r="NWM12" s="367"/>
      <c r="NWO12" s="367"/>
      <c r="NWQ12" s="367"/>
      <c r="NWS12" s="367"/>
      <c r="NWU12" s="367"/>
      <c r="NWW12" s="367"/>
      <c r="NWY12" s="367"/>
      <c r="NXA12" s="367"/>
      <c r="NXC12" s="367"/>
      <c r="NXE12" s="367"/>
      <c r="NXG12" s="367"/>
      <c r="NXI12" s="367"/>
      <c r="NXK12" s="367"/>
      <c r="NXM12" s="367"/>
      <c r="NXO12" s="367"/>
      <c r="NXQ12" s="367"/>
      <c r="NXS12" s="367"/>
      <c r="NXU12" s="367"/>
      <c r="NXW12" s="367"/>
      <c r="NXY12" s="367"/>
      <c r="NYA12" s="367"/>
      <c r="NYC12" s="367"/>
      <c r="NYE12" s="367"/>
      <c r="NYG12" s="367"/>
      <c r="NYI12" s="367"/>
      <c r="NYK12" s="367"/>
      <c r="NYM12" s="367"/>
      <c r="NYO12" s="367"/>
      <c r="NYQ12" s="367"/>
      <c r="NYS12" s="367"/>
      <c r="NYU12" s="367"/>
      <c r="NYW12" s="367"/>
      <c r="NYY12" s="367"/>
      <c r="NZA12" s="367"/>
      <c r="NZC12" s="367"/>
      <c r="NZE12" s="367"/>
      <c r="NZG12" s="367"/>
      <c r="NZI12" s="367"/>
      <c r="NZK12" s="367"/>
      <c r="NZM12" s="367"/>
      <c r="NZO12" s="367"/>
      <c r="NZQ12" s="367"/>
      <c r="NZS12" s="367"/>
      <c r="NZU12" s="367"/>
      <c r="NZW12" s="367"/>
      <c r="NZY12" s="367"/>
      <c r="OAA12" s="367"/>
      <c r="OAC12" s="367"/>
      <c r="OAE12" s="367"/>
      <c r="OAG12" s="367"/>
      <c r="OAI12" s="367"/>
      <c r="OAK12" s="367"/>
      <c r="OAM12" s="367"/>
      <c r="OAO12" s="367"/>
      <c r="OAQ12" s="367"/>
      <c r="OAS12" s="367"/>
      <c r="OAU12" s="367"/>
      <c r="OAW12" s="367"/>
      <c r="OAY12" s="367"/>
      <c r="OBA12" s="367"/>
      <c r="OBC12" s="367"/>
      <c r="OBE12" s="367"/>
      <c r="OBG12" s="367"/>
      <c r="OBI12" s="367"/>
      <c r="OBK12" s="367"/>
      <c r="OBM12" s="367"/>
      <c r="OBO12" s="367"/>
      <c r="OBQ12" s="367"/>
      <c r="OBS12" s="367"/>
      <c r="OBU12" s="367"/>
      <c r="OBW12" s="367"/>
      <c r="OBY12" s="367"/>
      <c r="OCA12" s="367"/>
      <c r="OCC12" s="367"/>
      <c r="OCE12" s="367"/>
      <c r="OCG12" s="367"/>
      <c r="OCI12" s="367"/>
      <c r="OCK12" s="367"/>
      <c r="OCM12" s="367"/>
      <c r="OCO12" s="367"/>
      <c r="OCQ12" s="367"/>
      <c r="OCS12" s="367"/>
      <c r="OCU12" s="367"/>
      <c r="OCW12" s="367"/>
      <c r="OCY12" s="367"/>
      <c r="ODA12" s="367"/>
      <c r="ODC12" s="367"/>
      <c r="ODE12" s="367"/>
      <c r="ODG12" s="367"/>
      <c r="ODI12" s="367"/>
      <c r="ODK12" s="367"/>
      <c r="ODM12" s="367"/>
      <c r="ODO12" s="367"/>
      <c r="ODQ12" s="367"/>
      <c r="ODS12" s="367"/>
      <c r="ODU12" s="367"/>
      <c r="ODW12" s="367"/>
      <c r="ODY12" s="367"/>
      <c r="OEA12" s="367"/>
      <c r="OEC12" s="367"/>
      <c r="OEE12" s="367"/>
      <c r="OEG12" s="367"/>
      <c r="OEI12" s="367"/>
      <c r="OEK12" s="367"/>
      <c r="OEM12" s="367"/>
      <c r="OEO12" s="367"/>
      <c r="OEQ12" s="367"/>
      <c r="OES12" s="367"/>
      <c r="OEU12" s="367"/>
      <c r="OEW12" s="367"/>
      <c r="OEY12" s="367"/>
      <c r="OFA12" s="367"/>
      <c r="OFC12" s="367"/>
      <c r="OFE12" s="367"/>
      <c r="OFG12" s="367"/>
      <c r="OFI12" s="367"/>
      <c r="OFK12" s="367"/>
      <c r="OFM12" s="367"/>
      <c r="OFO12" s="367"/>
      <c r="OFQ12" s="367"/>
      <c r="OFS12" s="367"/>
      <c r="OFU12" s="367"/>
      <c r="OFW12" s="367"/>
      <c r="OFY12" s="367"/>
      <c r="OGA12" s="367"/>
      <c r="OGC12" s="367"/>
      <c r="OGE12" s="367"/>
      <c r="OGG12" s="367"/>
      <c r="OGI12" s="367"/>
      <c r="OGK12" s="367"/>
      <c r="OGM12" s="367"/>
      <c r="OGO12" s="367"/>
      <c r="OGQ12" s="367"/>
      <c r="OGS12" s="367"/>
      <c r="OGU12" s="367"/>
      <c r="OGW12" s="367"/>
      <c r="OGY12" s="367"/>
      <c r="OHA12" s="367"/>
      <c r="OHC12" s="367"/>
      <c r="OHE12" s="367"/>
      <c r="OHG12" s="367"/>
      <c r="OHI12" s="367"/>
      <c r="OHK12" s="367"/>
      <c r="OHM12" s="367"/>
      <c r="OHO12" s="367"/>
      <c r="OHQ12" s="367"/>
      <c r="OHS12" s="367"/>
      <c r="OHU12" s="367"/>
      <c r="OHW12" s="367"/>
      <c r="OHY12" s="367"/>
      <c r="OIA12" s="367"/>
      <c r="OIC12" s="367"/>
      <c r="OIE12" s="367"/>
      <c r="OIG12" s="367"/>
      <c r="OII12" s="367"/>
      <c r="OIK12" s="367"/>
      <c r="OIM12" s="367"/>
      <c r="OIO12" s="367"/>
      <c r="OIQ12" s="367"/>
      <c r="OIS12" s="367"/>
      <c r="OIU12" s="367"/>
      <c r="OIW12" s="367"/>
      <c r="OIY12" s="367"/>
      <c r="OJA12" s="367"/>
      <c r="OJC12" s="367"/>
      <c r="OJE12" s="367"/>
      <c r="OJG12" s="367"/>
      <c r="OJI12" s="367"/>
      <c r="OJK12" s="367"/>
      <c r="OJM12" s="367"/>
      <c r="OJO12" s="367"/>
      <c r="OJQ12" s="367"/>
      <c r="OJS12" s="367"/>
      <c r="OJU12" s="367"/>
      <c r="OJW12" s="367"/>
      <c r="OJY12" s="367"/>
      <c r="OKA12" s="367"/>
      <c r="OKC12" s="367"/>
      <c r="OKE12" s="367"/>
      <c r="OKG12" s="367"/>
      <c r="OKI12" s="367"/>
      <c r="OKK12" s="367"/>
      <c r="OKM12" s="367"/>
      <c r="OKO12" s="367"/>
      <c r="OKQ12" s="367"/>
      <c r="OKS12" s="367"/>
      <c r="OKU12" s="367"/>
      <c r="OKW12" s="367"/>
      <c r="OKY12" s="367"/>
      <c r="OLA12" s="367"/>
      <c r="OLC12" s="367"/>
      <c r="OLE12" s="367"/>
      <c r="OLG12" s="367"/>
      <c r="OLI12" s="367"/>
      <c r="OLK12" s="367"/>
      <c r="OLM12" s="367"/>
      <c r="OLO12" s="367"/>
      <c r="OLQ12" s="367"/>
      <c r="OLS12" s="367"/>
      <c r="OLU12" s="367"/>
      <c r="OLW12" s="367"/>
      <c r="OLY12" s="367"/>
      <c r="OMA12" s="367"/>
      <c r="OMC12" s="367"/>
      <c r="OME12" s="367"/>
      <c r="OMG12" s="367"/>
      <c r="OMI12" s="367"/>
      <c r="OMK12" s="367"/>
      <c r="OMM12" s="367"/>
      <c r="OMO12" s="367"/>
      <c r="OMQ12" s="367"/>
      <c r="OMS12" s="367"/>
      <c r="OMU12" s="367"/>
      <c r="OMW12" s="367"/>
      <c r="OMY12" s="367"/>
      <c r="ONA12" s="367"/>
      <c r="ONC12" s="367"/>
      <c r="ONE12" s="367"/>
      <c r="ONG12" s="367"/>
      <c r="ONI12" s="367"/>
      <c r="ONK12" s="367"/>
      <c r="ONM12" s="367"/>
      <c r="ONO12" s="367"/>
      <c r="ONQ12" s="367"/>
      <c r="ONS12" s="367"/>
      <c r="ONU12" s="367"/>
      <c r="ONW12" s="367"/>
      <c r="ONY12" s="367"/>
      <c r="OOA12" s="367"/>
      <c r="OOC12" s="367"/>
      <c r="OOE12" s="367"/>
      <c r="OOG12" s="367"/>
      <c r="OOI12" s="367"/>
      <c r="OOK12" s="367"/>
      <c r="OOM12" s="367"/>
      <c r="OOO12" s="367"/>
      <c r="OOQ12" s="367"/>
      <c r="OOS12" s="367"/>
      <c r="OOU12" s="367"/>
      <c r="OOW12" s="367"/>
      <c r="OOY12" s="367"/>
      <c r="OPA12" s="367"/>
      <c r="OPC12" s="367"/>
      <c r="OPE12" s="367"/>
      <c r="OPG12" s="367"/>
      <c r="OPI12" s="367"/>
      <c r="OPK12" s="367"/>
      <c r="OPM12" s="367"/>
      <c r="OPO12" s="367"/>
      <c r="OPQ12" s="367"/>
      <c r="OPS12" s="367"/>
      <c r="OPU12" s="367"/>
      <c r="OPW12" s="367"/>
      <c r="OPY12" s="367"/>
      <c r="OQA12" s="367"/>
      <c r="OQC12" s="367"/>
      <c r="OQE12" s="367"/>
      <c r="OQG12" s="367"/>
      <c r="OQI12" s="367"/>
      <c r="OQK12" s="367"/>
      <c r="OQM12" s="367"/>
      <c r="OQO12" s="367"/>
      <c r="OQQ12" s="367"/>
      <c r="OQS12" s="367"/>
      <c r="OQU12" s="367"/>
      <c r="OQW12" s="367"/>
      <c r="OQY12" s="367"/>
      <c r="ORA12" s="367"/>
      <c r="ORC12" s="367"/>
      <c r="ORE12" s="367"/>
      <c r="ORG12" s="367"/>
      <c r="ORI12" s="367"/>
      <c r="ORK12" s="367"/>
      <c r="ORM12" s="367"/>
      <c r="ORO12" s="367"/>
      <c r="ORQ12" s="367"/>
      <c r="ORS12" s="367"/>
      <c r="ORU12" s="367"/>
      <c r="ORW12" s="367"/>
      <c r="ORY12" s="367"/>
      <c r="OSA12" s="367"/>
      <c r="OSC12" s="367"/>
      <c r="OSE12" s="367"/>
      <c r="OSG12" s="367"/>
      <c r="OSI12" s="367"/>
      <c r="OSK12" s="367"/>
      <c r="OSM12" s="367"/>
      <c r="OSO12" s="367"/>
      <c r="OSQ12" s="367"/>
      <c r="OSS12" s="367"/>
      <c r="OSU12" s="367"/>
      <c r="OSW12" s="367"/>
      <c r="OSY12" s="367"/>
      <c r="OTA12" s="367"/>
      <c r="OTC12" s="367"/>
      <c r="OTE12" s="367"/>
      <c r="OTG12" s="367"/>
      <c r="OTI12" s="367"/>
      <c r="OTK12" s="367"/>
      <c r="OTM12" s="367"/>
      <c r="OTO12" s="367"/>
      <c r="OTQ12" s="367"/>
      <c r="OTS12" s="367"/>
      <c r="OTU12" s="367"/>
      <c r="OTW12" s="367"/>
      <c r="OTY12" s="367"/>
      <c r="OUA12" s="367"/>
      <c r="OUC12" s="367"/>
      <c r="OUE12" s="367"/>
      <c r="OUG12" s="367"/>
      <c r="OUI12" s="367"/>
      <c r="OUK12" s="367"/>
      <c r="OUM12" s="367"/>
      <c r="OUO12" s="367"/>
      <c r="OUQ12" s="367"/>
      <c r="OUS12" s="367"/>
      <c r="OUU12" s="367"/>
      <c r="OUW12" s="367"/>
      <c r="OUY12" s="367"/>
      <c r="OVA12" s="367"/>
      <c r="OVC12" s="367"/>
      <c r="OVE12" s="367"/>
      <c r="OVG12" s="367"/>
      <c r="OVI12" s="367"/>
      <c r="OVK12" s="367"/>
      <c r="OVM12" s="367"/>
      <c r="OVO12" s="367"/>
      <c r="OVQ12" s="367"/>
      <c r="OVS12" s="367"/>
      <c r="OVU12" s="367"/>
      <c r="OVW12" s="367"/>
      <c r="OVY12" s="367"/>
      <c r="OWA12" s="367"/>
      <c r="OWC12" s="367"/>
      <c r="OWE12" s="367"/>
      <c r="OWG12" s="367"/>
      <c r="OWI12" s="367"/>
      <c r="OWK12" s="367"/>
      <c r="OWM12" s="367"/>
      <c r="OWO12" s="367"/>
      <c r="OWQ12" s="367"/>
      <c r="OWS12" s="367"/>
      <c r="OWU12" s="367"/>
      <c r="OWW12" s="367"/>
      <c r="OWY12" s="367"/>
      <c r="OXA12" s="367"/>
      <c r="OXC12" s="367"/>
      <c r="OXE12" s="367"/>
      <c r="OXG12" s="367"/>
      <c r="OXI12" s="367"/>
      <c r="OXK12" s="367"/>
      <c r="OXM12" s="367"/>
      <c r="OXO12" s="367"/>
      <c r="OXQ12" s="367"/>
      <c r="OXS12" s="367"/>
      <c r="OXU12" s="367"/>
      <c r="OXW12" s="367"/>
      <c r="OXY12" s="367"/>
      <c r="OYA12" s="367"/>
      <c r="OYC12" s="367"/>
      <c r="OYE12" s="367"/>
      <c r="OYG12" s="367"/>
      <c r="OYI12" s="367"/>
      <c r="OYK12" s="367"/>
      <c r="OYM12" s="367"/>
      <c r="OYO12" s="367"/>
      <c r="OYQ12" s="367"/>
      <c r="OYS12" s="367"/>
      <c r="OYU12" s="367"/>
      <c r="OYW12" s="367"/>
      <c r="OYY12" s="367"/>
      <c r="OZA12" s="367"/>
      <c r="OZC12" s="367"/>
      <c r="OZE12" s="367"/>
      <c r="OZG12" s="367"/>
      <c r="OZI12" s="367"/>
      <c r="OZK12" s="367"/>
      <c r="OZM12" s="367"/>
      <c r="OZO12" s="367"/>
      <c r="OZQ12" s="367"/>
      <c r="OZS12" s="367"/>
      <c r="OZU12" s="367"/>
      <c r="OZW12" s="367"/>
      <c r="OZY12" s="367"/>
      <c r="PAA12" s="367"/>
      <c r="PAC12" s="367"/>
      <c r="PAE12" s="367"/>
      <c r="PAG12" s="367"/>
      <c r="PAI12" s="367"/>
      <c r="PAK12" s="367"/>
      <c r="PAM12" s="367"/>
      <c r="PAO12" s="367"/>
      <c r="PAQ12" s="367"/>
      <c r="PAS12" s="367"/>
      <c r="PAU12" s="367"/>
      <c r="PAW12" s="367"/>
      <c r="PAY12" s="367"/>
      <c r="PBA12" s="367"/>
      <c r="PBC12" s="367"/>
      <c r="PBE12" s="367"/>
      <c r="PBG12" s="367"/>
      <c r="PBI12" s="367"/>
      <c r="PBK12" s="367"/>
      <c r="PBM12" s="367"/>
      <c r="PBO12" s="367"/>
      <c r="PBQ12" s="367"/>
      <c r="PBS12" s="367"/>
      <c r="PBU12" s="367"/>
      <c r="PBW12" s="367"/>
      <c r="PBY12" s="367"/>
      <c r="PCA12" s="367"/>
      <c r="PCC12" s="367"/>
      <c r="PCE12" s="367"/>
      <c r="PCG12" s="367"/>
      <c r="PCI12" s="367"/>
      <c r="PCK12" s="367"/>
      <c r="PCM12" s="367"/>
      <c r="PCO12" s="367"/>
      <c r="PCQ12" s="367"/>
      <c r="PCS12" s="367"/>
      <c r="PCU12" s="367"/>
      <c r="PCW12" s="367"/>
      <c r="PCY12" s="367"/>
      <c r="PDA12" s="367"/>
      <c r="PDC12" s="367"/>
      <c r="PDE12" s="367"/>
      <c r="PDG12" s="367"/>
      <c r="PDI12" s="367"/>
      <c r="PDK12" s="367"/>
      <c r="PDM12" s="367"/>
      <c r="PDO12" s="367"/>
      <c r="PDQ12" s="367"/>
      <c r="PDS12" s="367"/>
      <c r="PDU12" s="367"/>
      <c r="PDW12" s="367"/>
      <c r="PDY12" s="367"/>
      <c r="PEA12" s="367"/>
      <c r="PEC12" s="367"/>
      <c r="PEE12" s="367"/>
      <c r="PEG12" s="367"/>
      <c r="PEI12" s="367"/>
      <c r="PEK12" s="367"/>
      <c r="PEM12" s="367"/>
      <c r="PEO12" s="367"/>
      <c r="PEQ12" s="367"/>
      <c r="PES12" s="367"/>
      <c r="PEU12" s="367"/>
      <c r="PEW12" s="367"/>
      <c r="PEY12" s="367"/>
      <c r="PFA12" s="367"/>
      <c r="PFC12" s="367"/>
      <c r="PFE12" s="367"/>
      <c r="PFG12" s="367"/>
      <c r="PFI12" s="367"/>
      <c r="PFK12" s="367"/>
      <c r="PFM12" s="367"/>
      <c r="PFO12" s="367"/>
      <c r="PFQ12" s="367"/>
      <c r="PFS12" s="367"/>
      <c r="PFU12" s="367"/>
      <c r="PFW12" s="367"/>
      <c r="PFY12" s="367"/>
      <c r="PGA12" s="367"/>
      <c r="PGC12" s="367"/>
      <c r="PGE12" s="367"/>
      <c r="PGG12" s="367"/>
      <c r="PGI12" s="367"/>
      <c r="PGK12" s="367"/>
      <c r="PGM12" s="367"/>
      <c r="PGO12" s="367"/>
      <c r="PGQ12" s="367"/>
      <c r="PGS12" s="367"/>
      <c r="PGU12" s="367"/>
      <c r="PGW12" s="367"/>
      <c r="PGY12" s="367"/>
      <c r="PHA12" s="367"/>
      <c r="PHC12" s="367"/>
      <c r="PHE12" s="367"/>
      <c r="PHG12" s="367"/>
      <c r="PHI12" s="367"/>
      <c r="PHK12" s="367"/>
      <c r="PHM12" s="367"/>
      <c r="PHO12" s="367"/>
      <c r="PHQ12" s="367"/>
      <c r="PHS12" s="367"/>
      <c r="PHU12" s="367"/>
      <c r="PHW12" s="367"/>
      <c r="PHY12" s="367"/>
      <c r="PIA12" s="367"/>
      <c r="PIC12" s="367"/>
      <c r="PIE12" s="367"/>
      <c r="PIG12" s="367"/>
      <c r="PII12" s="367"/>
      <c r="PIK12" s="367"/>
      <c r="PIM12" s="367"/>
      <c r="PIO12" s="367"/>
      <c r="PIQ12" s="367"/>
      <c r="PIS12" s="367"/>
      <c r="PIU12" s="367"/>
      <c r="PIW12" s="367"/>
      <c r="PIY12" s="367"/>
      <c r="PJA12" s="367"/>
      <c r="PJC12" s="367"/>
      <c r="PJE12" s="367"/>
      <c r="PJG12" s="367"/>
      <c r="PJI12" s="367"/>
      <c r="PJK12" s="367"/>
      <c r="PJM12" s="367"/>
      <c r="PJO12" s="367"/>
      <c r="PJQ12" s="367"/>
      <c r="PJS12" s="367"/>
      <c r="PJU12" s="367"/>
      <c r="PJW12" s="367"/>
      <c r="PJY12" s="367"/>
      <c r="PKA12" s="367"/>
      <c r="PKC12" s="367"/>
      <c r="PKE12" s="367"/>
      <c r="PKG12" s="367"/>
      <c r="PKI12" s="367"/>
      <c r="PKK12" s="367"/>
      <c r="PKM12" s="367"/>
      <c r="PKO12" s="367"/>
      <c r="PKQ12" s="367"/>
      <c r="PKS12" s="367"/>
      <c r="PKU12" s="367"/>
      <c r="PKW12" s="367"/>
      <c r="PKY12" s="367"/>
      <c r="PLA12" s="367"/>
      <c r="PLC12" s="367"/>
      <c r="PLE12" s="367"/>
      <c r="PLG12" s="367"/>
      <c r="PLI12" s="367"/>
      <c r="PLK12" s="367"/>
      <c r="PLM12" s="367"/>
      <c r="PLO12" s="367"/>
      <c r="PLQ12" s="367"/>
      <c r="PLS12" s="367"/>
      <c r="PLU12" s="367"/>
      <c r="PLW12" s="367"/>
      <c r="PLY12" s="367"/>
      <c r="PMA12" s="367"/>
      <c r="PMC12" s="367"/>
      <c r="PME12" s="367"/>
      <c r="PMG12" s="367"/>
      <c r="PMI12" s="367"/>
      <c r="PMK12" s="367"/>
      <c r="PMM12" s="367"/>
      <c r="PMO12" s="367"/>
      <c r="PMQ12" s="367"/>
      <c r="PMS12" s="367"/>
      <c r="PMU12" s="367"/>
      <c r="PMW12" s="367"/>
      <c r="PMY12" s="367"/>
      <c r="PNA12" s="367"/>
      <c r="PNC12" s="367"/>
      <c r="PNE12" s="367"/>
      <c r="PNG12" s="367"/>
      <c r="PNI12" s="367"/>
      <c r="PNK12" s="367"/>
      <c r="PNM12" s="367"/>
      <c r="PNO12" s="367"/>
      <c r="PNQ12" s="367"/>
      <c r="PNS12" s="367"/>
      <c r="PNU12" s="367"/>
      <c r="PNW12" s="367"/>
      <c r="PNY12" s="367"/>
      <c r="POA12" s="367"/>
      <c r="POC12" s="367"/>
      <c r="POE12" s="367"/>
      <c r="POG12" s="367"/>
      <c r="POI12" s="367"/>
      <c r="POK12" s="367"/>
      <c r="POM12" s="367"/>
      <c r="POO12" s="367"/>
      <c r="POQ12" s="367"/>
      <c r="POS12" s="367"/>
      <c r="POU12" s="367"/>
      <c r="POW12" s="367"/>
      <c r="POY12" s="367"/>
      <c r="PPA12" s="367"/>
      <c r="PPC12" s="367"/>
      <c r="PPE12" s="367"/>
      <c r="PPG12" s="367"/>
      <c r="PPI12" s="367"/>
      <c r="PPK12" s="367"/>
      <c r="PPM12" s="367"/>
      <c r="PPO12" s="367"/>
      <c r="PPQ12" s="367"/>
      <c r="PPS12" s="367"/>
      <c r="PPU12" s="367"/>
      <c r="PPW12" s="367"/>
      <c r="PPY12" s="367"/>
      <c r="PQA12" s="367"/>
      <c r="PQC12" s="367"/>
      <c r="PQE12" s="367"/>
      <c r="PQG12" s="367"/>
      <c r="PQI12" s="367"/>
      <c r="PQK12" s="367"/>
      <c r="PQM12" s="367"/>
      <c r="PQO12" s="367"/>
      <c r="PQQ12" s="367"/>
      <c r="PQS12" s="367"/>
      <c r="PQU12" s="367"/>
      <c r="PQW12" s="367"/>
      <c r="PQY12" s="367"/>
      <c r="PRA12" s="367"/>
      <c r="PRC12" s="367"/>
      <c r="PRE12" s="367"/>
      <c r="PRG12" s="367"/>
      <c r="PRI12" s="367"/>
      <c r="PRK12" s="367"/>
      <c r="PRM12" s="367"/>
      <c r="PRO12" s="367"/>
      <c r="PRQ12" s="367"/>
      <c r="PRS12" s="367"/>
      <c r="PRU12" s="367"/>
      <c r="PRW12" s="367"/>
      <c r="PRY12" s="367"/>
      <c r="PSA12" s="367"/>
      <c r="PSC12" s="367"/>
      <c r="PSE12" s="367"/>
      <c r="PSG12" s="367"/>
      <c r="PSI12" s="367"/>
      <c r="PSK12" s="367"/>
      <c r="PSM12" s="367"/>
      <c r="PSO12" s="367"/>
      <c r="PSQ12" s="367"/>
      <c r="PSS12" s="367"/>
      <c r="PSU12" s="367"/>
      <c r="PSW12" s="367"/>
      <c r="PSY12" s="367"/>
      <c r="PTA12" s="367"/>
      <c r="PTC12" s="367"/>
      <c r="PTE12" s="367"/>
      <c r="PTG12" s="367"/>
      <c r="PTI12" s="367"/>
      <c r="PTK12" s="367"/>
      <c r="PTM12" s="367"/>
      <c r="PTO12" s="367"/>
      <c r="PTQ12" s="367"/>
      <c r="PTS12" s="367"/>
      <c r="PTU12" s="367"/>
      <c r="PTW12" s="367"/>
      <c r="PTY12" s="367"/>
      <c r="PUA12" s="367"/>
      <c r="PUC12" s="367"/>
      <c r="PUE12" s="367"/>
      <c r="PUG12" s="367"/>
      <c r="PUI12" s="367"/>
      <c r="PUK12" s="367"/>
      <c r="PUM12" s="367"/>
      <c r="PUO12" s="367"/>
      <c r="PUQ12" s="367"/>
      <c r="PUS12" s="367"/>
      <c r="PUU12" s="367"/>
      <c r="PUW12" s="367"/>
      <c r="PUY12" s="367"/>
      <c r="PVA12" s="367"/>
      <c r="PVC12" s="367"/>
      <c r="PVE12" s="367"/>
      <c r="PVG12" s="367"/>
      <c r="PVI12" s="367"/>
      <c r="PVK12" s="367"/>
      <c r="PVM12" s="367"/>
      <c r="PVO12" s="367"/>
      <c r="PVQ12" s="367"/>
      <c r="PVS12" s="367"/>
      <c r="PVU12" s="367"/>
      <c r="PVW12" s="367"/>
      <c r="PVY12" s="367"/>
      <c r="PWA12" s="367"/>
      <c r="PWC12" s="367"/>
      <c r="PWE12" s="367"/>
      <c r="PWG12" s="367"/>
      <c r="PWI12" s="367"/>
      <c r="PWK12" s="367"/>
      <c r="PWM12" s="367"/>
      <c r="PWO12" s="367"/>
      <c r="PWQ12" s="367"/>
      <c r="PWS12" s="367"/>
      <c r="PWU12" s="367"/>
      <c r="PWW12" s="367"/>
      <c r="PWY12" s="367"/>
      <c r="PXA12" s="367"/>
      <c r="PXC12" s="367"/>
      <c r="PXE12" s="367"/>
      <c r="PXG12" s="367"/>
      <c r="PXI12" s="367"/>
      <c r="PXK12" s="367"/>
      <c r="PXM12" s="367"/>
      <c r="PXO12" s="367"/>
      <c r="PXQ12" s="367"/>
      <c r="PXS12" s="367"/>
      <c r="PXU12" s="367"/>
      <c r="PXW12" s="367"/>
      <c r="PXY12" s="367"/>
      <c r="PYA12" s="367"/>
      <c r="PYC12" s="367"/>
      <c r="PYE12" s="367"/>
      <c r="PYG12" s="367"/>
      <c r="PYI12" s="367"/>
      <c r="PYK12" s="367"/>
      <c r="PYM12" s="367"/>
      <c r="PYO12" s="367"/>
      <c r="PYQ12" s="367"/>
      <c r="PYS12" s="367"/>
      <c r="PYU12" s="367"/>
      <c r="PYW12" s="367"/>
      <c r="PYY12" s="367"/>
      <c r="PZA12" s="367"/>
      <c r="PZC12" s="367"/>
      <c r="PZE12" s="367"/>
      <c r="PZG12" s="367"/>
      <c r="PZI12" s="367"/>
      <c r="PZK12" s="367"/>
      <c r="PZM12" s="367"/>
      <c r="PZO12" s="367"/>
      <c r="PZQ12" s="367"/>
      <c r="PZS12" s="367"/>
      <c r="PZU12" s="367"/>
      <c r="PZW12" s="367"/>
      <c r="PZY12" s="367"/>
      <c r="QAA12" s="367"/>
      <c r="QAC12" s="367"/>
      <c r="QAE12" s="367"/>
      <c r="QAG12" s="367"/>
      <c r="QAI12" s="367"/>
      <c r="QAK12" s="367"/>
      <c r="QAM12" s="367"/>
      <c r="QAO12" s="367"/>
      <c r="QAQ12" s="367"/>
      <c r="QAS12" s="367"/>
      <c r="QAU12" s="367"/>
      <c r="QAW12" s="367"/>
      <c r="QAY12" s="367"/>
      <c r="QBA12" s="367"/>
      <c r="QBC12" s="367"/>
      <c r="QBE12" s="367"/>
      <c r="QBG12" s="367"/>
      <c r="QBI12" s="367"/>
      <c r="QBK12" s="367"/>
      <c r="QBM12" s="367"/>
      <c r="QBO12" s="367"/>
      <c r="QBQ12" s="367"/>
      <c r="QBS12" s="367"/>
      <c r="QBU12" s="367"/>
      <c r="QBW12" s="367"/>
      <c r="QBY12" s="367"/>
      <c r="QCA12" s="367"/>
      <c r="QCC12" s="367"/>
      <c r="QCE12" s="367"/>
      <c r="QCG12" s="367"/>
      <c r="QCI12" s="367"/>
      <c r="QCK12" s="367"/>
      <c r="QCM12" s="367"/>
      <c r="QCO12" s="367"/>
      <c r="QCQ12" s="367"/>
      <c r="QCS12" s="367"/>
      <c r="QCU12" s="367"/>
      <c r="QCW12" s="367"/>
      <c r="QCY12" s="367"/>
      <c r="QDA12" s="367"/>
      <c r="QDC12" s="367"/>
      <c r="QDE12" s="367"/>
      <c r="QDG12" s="367"/>
      <c r="QDI12" s="367"/>
      <c r="QDK12" s="367"/>
      <c r="QDM12" s="367"/>
      <c r="QDO12" s="367"/>
      <c r="QDQ12" s="367"/>
      <c r="QDS12" s="367"/>
      <c r="QDU12" s="367"/>
      <c r="QDW12" s="367"/>
      <c r="QDY12" s="367"/>
      <c r="QEA12" s="367"/>
      <c r="QEC12" s="367"/>
      <c r="QEE12" s="367"/>
      <c r="QEG12" s="367"/>
      <c r="QEI12" s="367"/>
      <c r="QEK12" s="367"/>
      <c r="QEM12" s="367"/>
      <c r="QEO12" s="367"/>
      <c r="QEQ12" s="367"/>
      <c r="QES12" s="367"/>
      <c r="QEU12" s="367"/>
      <c r="QEW12" s="367"/>
      <c r="QEY12" s="367"/>
      <c r="QFA12" s="367"/>
      <c r="QFC12" s="367"/>
      <c r="QFE12" s="367"/>
      <c r="QFG12" s="367"/>
      <c r="QFI12" s="367"/>
      <c r="QFK12" s="367"/>
      <c r="QFM12" s="367"/>
      <c r="QFO12" s="367"/>
      <c r="QFQ12" s="367"/>
      <c r="QFS12" s="367"/>
      <c r="QFU12" s="367"/>
      <c r="QFW12" s="367"/>
      <c r="QFY12" s="367"/>
      <c r="QGA12" s="367"/>
      <c r="QGC12" s="367"/>
      <c r="QGE12" s="367"/>
      <c r="QGG12" s="367"/>
      <c r="QGI12" s="367"/>
      <c r="QGK12" s="367"/>
      <c r="QGM12" s="367"/>
      <c r="QGO12" s="367"/>
      <c r="QGQ12" s="367"/>
      <c r="QGS12" s="367"/>
      <c r="QGU12" s="367"/>
      <c r="QGW12" s="367"/>
      <c r="QGY12" s="367"/>
      <c r="QHA12" s="367"/>
      <c r="QHC12" s="367"/>
      <c r="QHE12" s="367"/>
      <c r="QHG12" s="367"/>
      <c r="QHI12" s="367"/>
      <c r="QHK12" s="367"/>
      <c r="QHM12" s="367"/>
      <c r="QHO12" s="367"/>
      <c r="QHQ12" s="367"/>
      <c r="QHS12" s="367"/>
      <c r="QHU12" s="367"/>
      <c r="QHW12" s="367"/>
      <c r="QHY12" s="367"/>
      <c r="QIA12" s="367"/>
      <c r="QIC12" s="367"/>
      <c r="QIE12" s="367"/>
      <c r="QIG12" s="367"/>
      <c r="QII12" s="367"/>
      <c r="QIK12" s="367"/>
      <c r="QIM12" s="367"/>
      <c r="QIO12" s="367"/>
      <c r="QIQ12" s="367"/>
      <c r="QIS12" s="367"/>
      <c r="QIU12" s="367"/>
      <c r="QIW12" s="367"/>
      <c r="QIY12" s="367"/>
      <c r="QJA12" s="367"/>
      <c r="QJC12" s="367"/>
      <c r="QJE12" s="367"/>
      <c r="QJG12" s="367"/>
      <c r="QJI12" s="367"/>
      <c r="QJK12" s="367"/>
      <c r="QJM12" s="367"/>
      <c r="QJO12" s="367"/>
      <c r="QJQ12" s="367"/>
      <c r="QJS12" s="367"/>
      <c r="QJU12" s="367"/>
      <c r="QJW12" s="367"/>
      <c r="QJY12" s="367"/>
      <c r="QKA12" s="367"/>
      <c r="QKC12" s="367"/>
      <c r="QKE12" s="367"/>
      <c r="QKG12" s="367"/>
      <c r="QKI12" s="367"/>
      <c r="QKK12" s="367"/>
      <c r="QKM12" s="367"/>
      <c r="QKO12" s="367"/>
      <c r="QKQ12" s="367"/>
      <c r="QKS12" s="367"/>
      <c r="QKU12" s="367"/>
      <c r="QKW12" s="367"/>
      <c r="QKY12" s="367"/>
      <c r="QLA12" s="367"/>
      <c r="QLC12" s="367"/>
      <c r="QLE12" s="367"/>
      <c r="QLG12" s="367"/>
      <c r="QLI12" s="367"/>
      <c r="QLK12" s="367"/>
      <c r="QLM12" s="367"/>
      <c r="QLO12" s="367"/>
      <c r="QLQ12" s="367"/>
      <c r="QLS12" s="367"/>
      <c r="QLU12" s="367"/>
      <c r="QLW12" s="367"/>
      <c r="QLY12" s="367"/>
      <c r="QMA12" s="367"/>
      <c r="QMC12" s="367"/>
      <c r="QME12" s="367"/>
      <c r="QMG12" s="367"/>
      <c r="QMI12" s="367"/>
      <c r="QMK12" s="367"/>
      <c r="QMM12" s="367"/>
      <c r="QMO12" s="367"/>
      <c r="QMQ12" s="367"/>
      <c r="QMS12" s="367"/>
      <c r="QMU12" s="367"/>
      <c r="QMW12" s="367"/>
      <c r="QMY12" s="367"/>
      <c r="QNA12" s="367"/>
      <c r="QNC12" s="367"/>
      <c r="QNE12" s="367"/>
      <c r="QNG12" s="367"/>
      <c r="QNI12" s="367"/>
      <c r="QNK12" s="367"/>
      <c r="QNM12" s="367"/>
      <c r="QNO12" s="367"/>
      <c r="QNQ12" s="367"/>
      <c r="QNS12" s="367"/>
      <c r="QNU12" s="367"/>
      <c r="QNW12" s="367"/>
      <c r="QNY12" s="367"/>
      <c r="QOA12" s="367"/>
      <c r="QOC12" s="367"/>
      <c r="QOE12" s="367"/>
      <c r="QOG12" s="367"/>
      <c r="QOI12" s="367"/>
      <c r="QOK12" s="367"/>
      <c r="QOM12" s="367"/>
      <c r="QOO12" s="367"/>
      <c r="QOQ12" s="367"/>
      <c r="QOS12" s="367"/>
      <c r="QOU12" s="367"/>
      <c r="QOW12" s="367"/>
      <c r="QOY12" s="367"/>
      <c r="QPA12" s="367"/>
      <c r="QPC12" s="367"/>
      <c r="QPE12" s="367"/>
      <c r="QPG12" s="367"/>
      <c r="QPI12" s="367"/>
      <c r="QPK12" s="367"/>
      <c r="QPM12" s="367"/>
      <c r="QPO12" s="367"/>
      <c r="QPQ12" s="367"/>
      <c r="QPS12" s="367"/>
      <c r="QPU12" s="367"/>
      <c r="QPW12" s="367"/>
      <c r="QPY12" s="367"/>
      <c r="QQA12" s="367"/>
      <c r="QQC12" s="367"/>
      <c r="QQE12" s="367"/>
      <c r="QQG12" s="367"/>
      <c r="QQI12" s="367"/>
      <c r="QQK12" s="367"/>
      <c r="QQM12" s="367"/>
      <c r="QQO12" s="367"/>
      <c r="QQQ12" s="367"/>
      <c r="QQS12" s="367"/>
      <c r="QQU12" s="367"/>
      <c r="QQW12" s="367"/>
      <c r="QQY12" s="367"/>
      <c r="QRA12" s="367"/>
      <c r="QRC12" s="367"/>
      <c r="QRE12" s="367"/>
      <c r="QRG12" s="367"/>
      <c r="QRI12" s="367"/>
      <c r="QRK12" s="367"/>
      <c r="QRM12" s="367"/>
      <c r="QRO12" s="367"/>
      <c r="QRQ12" s="367"/>
      <c r="QRS12" s="367"/>
      <c r="QRU12" s="367"/>
      <c r="QRW12" s="367"/>
      <c r="QRY12" s="367"/>
      <c r="QSA12" s="367"/>
      <c r="QSC12" s="367"/>
      <c r="QSE12" s="367"/>
      <c r="QSG12" s="367"/>
      <c r="QSI12" s="367"/>
      <c r="QSK12" s="367"/>
      <c r="QSM12" s="367"/>
      <c r="QSO12" s="367"/>
      <c r="QSQ12" s="367"/>
      <c r="QSS12" s="367"/>
      <c r="QSU12" s="367"/>
      <c r="QSW12" s="367"/>
      <c r="QSY12" s="367"/>
      <c r="QTA12" s="367"/>
      <c r="QTC12" s="367"/>
      <c r="QTE12" s="367"/>
      <c r="QTG12" s="367"/>
      <c r="QTI12" s="367"/>
      <c r="QTK12" s="367"/>
      <c r="QTM12" s="367"/>
      <c r="QTO12" s="367"/>
      <c r="QTQ12" s="367"/>
      <c r="QTS12" s="367"/>
      <c r="QTU12" s="367"/>
      <c r="QTW12" s="367"/>
      <c r="QTY12" s="367"/>
      <c r="QUA12" s="367"/>
      <c r="QUC12" s="367"/>
      <c r="QUE12" s="367"/>
      <c r="QUG12" s="367"/>
      <c r="QUI12" s="367"/>
      <c r="QUK12" s="367"/>
      <c r="QUM12" s="367"/>
      <c r="QUO12" s="367"/>
      <c r="QUQ12" s="367"/>
      <c r="QUS12" s="367"/>
      <c r="QUU12" s="367"/>
      <c r="QUW12" s="367"/>
      <c r="QUY12" s="367"/>
      <c r="QVA12" s="367"/>
      <c r="QVC12" s="367"/>
      <c r="QVE12" s="367"/>
      <c r="QVG12" s="367"/>
      <c r="QVI12" s="367"/>
      <c r="QVK12" s="367"/>
      <c r="QVM12" s="367"/>
      <c r="QVO12" s="367"/>
      <c r="QVQ12" s="367"/>
      <c r="QVS12" s="367"/>
      <c r="QVU12" s="367"/>
      <c r="QVW12" s="367"/>
      <c r="QVY12" s="367"/>
      <c r="QWA12" s="367"/>
      <c r="QWC12" s="367"/>
      <c r="QWE12" s="367"/>
      <c r="QWG12" s="367"/>
      <c r="QWI12" s="367"/>
      <c r="QWK12" s="367"/>
      <c r="QWM12" s="367"/>
      <c r="QWO12" s="367"/>
      <c r="QWQ12" s="367"/>
      <c r="QWS12" s="367"/>
      <c r="QWU12" s="367"/>
      <c r="QWW12" s="367"/>
      <c r="QWY12" s="367"/>
      <c r="QXA12" s="367"/>
      <c r="QXC12" s="367"/>
      <c r="QXE12" s="367"/>
      <c r="QXG12" s="367"/>
      <c r="QXI12" s="367"/>
      <c r="QXK12" s="367"/>
      <c r="QXM12" s="367"/>
      <c r="QXO12" s="367"/>
      <c r="QXQ12" s="367"/>
      <c r="QXS12" s="367"/>
      <c r="QXU12" s="367"/>
      <c r="QXW12" s="367"/>
      <c r="QXY12" s="367"/>
      <c r="QYA12" s="367"/>
      <c r="QYC12" s="367"/>
      <c r="QYE12" s="367"/>
      <c r="QYG12" s="367"/>
      <c r="QYI12" s="367"/>
      <c r="QYK12" s="367"/>
      <c r="QYM12" s="367"/>
      <c r="QYO12" s="367"/>
      <c r="QYQ12" s="367"/>
      <c r="QYS12" s="367"/>
      <c r="QYU12" s="367"/>
      <c r="QYW12" s="367"/>
      <c r="QYY12" s="367"/>
      <c r="QZA12" s="367"/>
      <c r="QZC12" s="367"/>
      <c r="QZE12" s="367"/>
      <c r="QZG12" s="367"/>
      <c r="QZI12" s="367"/>
      <c r="QZK12" s="367"/>
      <c r="QZM12" s="367"/>
      <c r="QZO12" s="367"/>
      <c r="QZQ12" s="367"/>
      <c r="QZS12" s="367"/>
      <c r="QZU12" s="367"/>
      <c r="QZW12" s="367"/>
      <c r="QZY12" s="367"/>
      <c r="RAA12" s="367"/>
      <c r="RAC12" s="367"/>
      <c r="RAE12" s="367"/>
      <c r="RAG12" s="367"/>
      <c r="RAI12" s="367"/>
      <c r="RAK12" s="367"/>
      <c r="RAM12" s="367"/>
      <c r="RAO12" s="367"/>
      <c r="RAQ12" s="367"/>
      <c r="RAS12" s="367"/>
      <c r="RAU12" s="367"/>
      <c r="RAW12" s="367"/>
      <c r="RAY12" s="367"/>
      <c r="RBA12" s="367"/>
      <c r="RBC12" s="367"/>
      <c r="RBE12" s="367"/>
      <c r="RBG12" s="367"/>
      <c r="RBI12" s="367"/>
      <c r="RBK12" s="367"/>
      <c r="RBM12" s="367"/>
      <c r="RBO12" s="367"/>
      <c r="RBQ12" s="367"/>
      <c r="RBS12" s="367"/>
      <c r="RBU12" s="367"/>
      <c r="RBW12" s="367"/>
      <c r="RBY12" s="367"/>
      <c r="RCA12" s="367"/>
      <c r="RCC12" s="367"/>
      <c r="RCE12" s="367"/>
      <c r="RCG12" s="367"/>
      <c r="RCI12" s="367"/>
      <c r="RCK12" s="367"/>
      <c r="RCM12" s="367"/>
      <c r="RCO12" s="367"/>
      <c r="RCQ12" s="367"/>
      <c r="RCS12" s="367"/>
      <c r="RCU12" s="367"/>
      <c r="RCW12" s="367"/>
      <c r="RCY12" s="367"/>
      <c r="RDA12" s="367"/>
      <c r="RDC12" s="367"/>
      <c r="RDE12" s="367"/>
      <c r="RDG12" s="367"/>
      <c r="RDI12" s="367"/>
      <c r="RDK12" s="367"/>
      <c r="RDM12" s="367"/>
      <c r="RDO12" s="367"/>
      <c r="RDQ12" s="367"/>
      <c r="RDS12" s="367"/>
      <c r="RDU12" s="367"/>
      <c r="RDW12" s="367"/>
      <c r="RDY12" s="367"/>
      <c r="REA12" s="367"/>
      <c r="REC12" s="367"/>
      <c r="REE12" s="367"/>
      <c r="REG12" s="367"/>
      <c r="REI12" s="367"/>
      <c r="REK12" s="367"/>
      <c r="REM12" s="367"/>
      <c r="REO12" s="367"/>
      <c r="REQ12" s="367"/>
      <c r="RES12" s="367"/>
      <c r="REU12" s="367"/>
      <c r="REW12" s="367"/>
      <c r="REY12" s="367"/>
      <c r="RFA12" s="367"/>
      <c r="RFC12" s="367"/>
      <c r="RFE12" s="367"/>
      <c r="RFG12" s="367"/>
      <c r="RFI12" s="367"/>
      <c r="RFK12" s="367"/>
      <c r="RFM12" s="367"/>
      <c r="RFO12" s="367"/>
      <c r="RFQ12" s="367"/>
      <c r="RFS12" s="367"/>
      <c r="RFU12" s="367"/>
      <c r="RFW12" s="367"/>
      <c r="RFY12" s="367"/>
      <c r="RGA12" s="367"/>
      <c r="RGC12" s="367"/>
      <c r="RGE12" s="367"/>
      <c r="RGG12" s="367"/>
      <c r="RGI12" s="367"/>
      <c r="RGK12" s="367"/>
      <c r="RGM12" s="367"/>
      <c r="RGO12" s="367"/>
      <c r="RGQ12" s="367"/>
      <c r="RGS12" s="367"/>
      <c r="RGU12" s="367"/>
      <c r="RGW12" s="367"/>
      <c r="RGY12" s="367"/>
      <c r="RHA12" s="367"/>
      <c r="RHC12" s="367"/>
      <c r="RHE12" s="367"/>
      <c r="RHG12" s="367"/>
      <c r="RHI12" s="367"/>
      <c r="RHK12" s="367"/>
      <c r="RHM12" s="367"/>
      <c r="RHO12" s="367"/>
      <c r="RHQ12" s="367"/>
      <c r="RHS12" s="367"/>
      <c r="RHU12" s="367"/>
      <c r="RHW12" s="367"/>
      <c r="RHY12" s="367"/>
      <c r="RIA12" s="367"/>
      <c r="RIC12" s="367"/>
      <c r="RIE12" s="367"/>
      <c r="RIG12" s="367"/>
      <c r="RII12" s="367"/>
      <c r="RIK12" s="367"/>
      <c r="RIM12" s="367"/>
      <c r="RIO12" s="367"/>
      <c r="RIQ12" s="367"/>
      <c r="RIS12" s="367"/>
      <c r="RIU12" s="367"/>
      <c r="RIW12" s="367"/>
      <c r="RIY12" s="367"/>
      <c r="RJA12" s="367"/>
      <c r="RJC12" s="367"/>
      <c r="RJE12" s="367"/>
      <c r="RJG12" s="367"/>
      <c r="RJI12" s="367"/>
      <c r="RJK12" s="367"/>
      <c r="RJM12" s="367"/>
      <c r="RJO12" s="367"/>
      <c r="RJQ12" s="367"/>
      <c r="RJS12" s="367"/>
      <c r="RJU12" s="367"/>
      <c r="RJW12" s="367"/>
      <c r="RJY12" s="367"/>
      <c r="RKA12" s="367"/>
      <c r="RKC12" s="367"/>
      <c r="RKE12" s="367"/>
      <c r="RKG12" s="367"/>
      <c r="RKI12" s="367"/>
      <c r="RKK12" s="367"/>
      <c r="RKM12" s="367"/>
      <c r="RKO12" s="367"/>
      <c r="RKQ12" s="367"/>
      <c r="RKS12" s="367"/>
      <c r="RKU12" s="367"/>
      <c r="RKW12" s="367"/>
      <c r="RKY12" s="367"/>
      <c r="RLA12" s="367"/>
      <c r="RLC12" s="367"/>
      <c r="RLE12" s="367"/>
      <c r="RLG12" s="367"/>
      <c r="RLI12" s="367"/>
      <c r="RLK12" s="367"/>
      <c r="RLM12" s="367"/>
      <c r="RLO12" s="367"/>
      <c r="RLQ12" s="367"/>
      <c r="RLS12" s="367"/>
      <c r="RLU12" s="367"/>
      <c r="RLW12" s="367"/>
      <c r="RLY12" s="367"/>
      <c r="RMA12" s="367"/>
      <c r="RMC12" s="367"/>
      <c r="RME12" s="367"/>
      <c r="RMG12" s="367"/>
      <c r="RMI12" s="367"/>
      <c r="RMK12" s="367"/>
      <c r="RMM12" s="367"/>
      <c r="RMO12" s="367"/>
      <c r="RMQ12" s="367"/>
      <c r="RMS12" s="367"/>
      <c r="RMU12" s="367"/>
      <c r="RMW12" s="367"/>
      <c r="RMY12" s="367"/>
      <c r="RNA12" s="367"/>
      <c r="RNC12" s="367"/>
      <c r="RNE12" s="367"/>
      <c r="RNG12" s="367"/>
      <c r="RNI12" s="367"/>
      <c r="RNK12" s="367"/>
      <c r="RNM12" s="367"/>
      <c r="RNO12" s="367"/>
      <c r="RNQ12" s="367"/>
      <c r="RNS12" s="367"/>
      <c r="RNU12" s="367"/>
      <c r="RNW12" s="367"/>
      <c r="RNY12" s="367"/>
      <c r="ROA12" s="367"/>
      <c r="ROC12" s="367"/>
      <c r="ROE12" s="367"/>
      <c r="ROG12" s="367"/>
      <c r="ROI12" s="367"/>
      <c r="ROK12" s="367"/>
      <c r="ROM12" s="367"/>
      <c r="ROO12" s="367"/>
      <c r="ROQ12" s="367"/>
      <c r="ROS12" s="367"/>
      <c r="ROU12" s="367"/>
      <c r="ROW12" s="367"/>
      <c r="ROY12" s="367"/>
      <c r="RPA12" s="367"/>
      <c r="RPC12" s="367"/>
      <c r="RPE12" s="367"/>
      <c r="RPG12" s="367"/>
      <c r="RPI12" s="367"/>
      <c r="RPK12" s="367"/>
      <c r="RPM12" s="367"/>
      <c r="RPO12" s="367"/>
      <c r="RPQ12" s="367"/>
      <c r="RPS12" s="367"/>
      <c r="RPU12" s="367"/>
      <c r="RPW12" s="367"/>
      <c r="RPY12" s="367"/>
      <c r="RQA12" s="367"/>
      <c r="RQC12" s="367"/>
      <c r="RQE12" s="367"/>
      <c r="RQG12" s="367"/>
      <c r="RQI12" s="367"/>
      <c r="RQK12" s="367"/>
      <c r="RQM12" s="367"/>
      <c r="RQO12" s="367"/>
      <c r="RQQ12" s="367"/>
      <c r="RQS12" s="367"/>
      <c r="RQU12" s="367"/>
      <c r="RQW12" s="367"/>
      <c r="RQY12" s="367"/>
      <c r="RRA12" s="367"/>
      <c r="RRC12" s="367"/>
      <c r="RRE12" s="367"/>
      <c r="RRG12" s="367"/>
      <c r="RRI12" s="367"/>
      <c r="RRK12" s="367"/>
      <c r="RRM12" s="367"/>
      <c r="RRO12" s="367"/>
      <c r="RRQ12" s="367"/>
      <c r="RRS12" s="367"/>
      <c r="RRU12" s="367"/>
      <c r="RRW12" s="367"/>
      <c r="RRY12" s="367"/>
      <c r="RSA12" s="367"/>
      <c r="RSC12" s="367"/>
      <c r="RSE12" s="367"/>
      <c r="RSG12" s="367"/>
      <c r="RSI12" s="367"/>
      <c r="RSK12" s="367"/>
      <c r="RSM12" s="367"/>
      <c r="RSO12" s="367"/>
      <c r="RSQ12" s="367"/>
      <c r="RSS12" s="367"/>
      <c r="RSU12" s="367"/>
      <c r="RSW12" s="367"/>
      <c r="RSY12" s="367"/>
      <c r="RTA12" s="367"/>
      <c r="RTC12" s="367"/>
      <c r="RTE12" s="367"/>
      <c r="RTG12" s="367"/>
      <c r="RTI12" s="367"/>
      <c r="RTK12" s="367"/>
      <c r="RTM12" s="367"/>
      <c r="RTO12" s="367"/>
      <c r="RTQ12" s="367"/>
      <c r="RTS12" s="367"/>
      <c r="RTU12" s="367"/>
      <c r="RTW12" s="367"/>
      <c r="RTY12" s="367"/>
      <c r="RUA12" s="367"/>
      <c r="RUC12" s="367"/>
      <c r="RUE12" s="367"/>
      <c r="RUG12" s="367"/>
      <c r="RUI12" s="367"/>
      <c r="RUK12" s="367"/>
      <c r="RUM12" s="367"/>
      <c r="RUO12" s="367"/>
      <c r="RUQ12" s="367"/>
      <c r="RUS12" s="367"/>
      <c r="RUU12" s="367"/>
      <c r="RUW12" s="367"/>
      <c r="RUY12" s="367"/>
      <c r="RVA12" s="367"/>
      <c r="RVC12" s="367"/>
      <c r="RVE12" s="367"/>
      <c r="RVG12" s="367"/>
      <c r="RVI12" s="367"/>
      <c r="RVK12" s="367"/>
      <c r="RVM12" s="367"/>
      <c r="RVO12" s="367"/>
      <c r="RVQ12" s="367"/>
      <c r="RVS12" s="367"/>
      <c r="RVU12" s="367"/>
      <c r="RVW12" s="367"/>
      <c r="RVY12" s="367"/>
      <c r="RWA12" s="367"/>
      <c r="RWC12" s="367"/>
      <c r="RWE12" s="367"/>
      <c r="RWG12" s="367"/>
      <c r="RWI12" s="367"/>
      <c r="RWK12" s="367"/>
      <c r="RWM12" s="367"/>
      <c r="RWO12" s="367"/>
      <c r="RWQ12" s="367"/>
      <c r="RWS12" s="367"/>
      <c r="RWU12" s="367"/>
      <c r="RWW12" s="367"/>
      <c r="RWY12" s="367"/>
      <c r="RXA12" s="367"/>
      <c r="RXC12" s="367"/>
      <c r="RXE12" s="367"/>
      <c r="RXG12" s="367"/>
      <c r="RXI12" s="367"/>
      <c r="RXK12" s="367"/>
      <c r="RXM12" s="367"/>
      <c r="RXO12" s="367"/>
      <c r="RXQ12" s="367"/>
      <c r="RXS12" s="367"/>
      <c r="RXU12" s="367"/>
      <c r="RXW12" s="367"/>
      <c r="RXY12" s="367"/>
      <c r="RYA12" s="367"/>
      <c r="RYC12" s="367"/>
      <c r="RYE12" s="367"/>
      <c r="RYG12" s="367"/>
      <c r="RYI12" s="367"/>
      <c r="RYK12" s="367"/>
      <c r="RYM12" s="367"/>
      <c r="RYO12" s="367"/>
      <c r="RYQ12" s="367"/>
      <c r="RYS12" s="367"/>
      <c r="RYU12" s="367"/>
      <c r="RYW12" s="367"/>
      <c r="RYY12" s="367"/>
      <c r="RZA12" s="367"/>
      <c r="RZC12" s="367"/>
      <c r="RZE12" s="367"/>
      <c r="RZG12" s="367"/>
      <c r="RZI12" s="367"/>
      <c r="RZK12" s="367"/>
      <c r="RZM12" s="367"/>
      <c r="RZO12" s="367"/>
      <c r="RZQ12" s="367"/>
      <c r="RZS12" s="367"/>
      <c r="RZU12" s="367"/>
      <c r="RZW12" s="367"/>
      <c r="RZY12" s="367"/>
      <c r="SAA12" s="367"/>
      <c r="SAC12" s="367"/>
      <c r="SAE12" s="367"/>
      <c r="SAG12" s="367"/>
      <c r="SAI12" s="367"/>
      <c r="SAK12" s="367"/>
      <c r="SAM12" s="367"/>
      <c r="SAO12" s="367"/>
      <c r="SAQ12" s="367"/>
      <c r="SAS12" s="367"/>
      <c r="SAU12" s="367"/>
      <c r="SAW12" s="367"/>
      <c r="SAY12" s="367"/>
      <c r="SBA12" s="367"/>
      <c r="SBC12" s="367"/>
      <c r="SBE12" s="367"/>
      <c r="SBG12" s="367"/>
      <c r="SBI12" s="367"/>
      <c r="SBK12" s="367"/>
      <c r="SBM12" s="367"/>
      <c r="SBO12" s="367"/>
      <c r="SBQ12" s="367"/>
      <c r="SBS12" s="367"/>
      <c r="SBU12" s="367"/>
      <c r="SBW12" s="367"/>
      <c r="SBY12" s="367"/>
      <c r="SCA12" s="367"/>
      <c r="SCC12" s="367"/>
      <c r="SCE12" s="367"/>
      <c r="SCG12" s="367"/>
      <c r="SCI12" s="367"/>
      <c r="SCK12" s="367"/>
      <c r="SCM12" s="367"/>
      <c r="SCO12" s="367"/>
      <c r="SCQ12" s="367"/>
      <c r="SCS12" s="367"/>
      <c r="SCU12" s="367"/>
      <c r="SCW12" s="367"/>
      <c r="SCY12" s="367"/>
      <c r="SDA12" s="367"/>
      <c r="SDC12" s="367"/>
      <c r="SDE12" s="367"/>
      <c r="SDG12" s="367"/>
      <c r="SDI12" s="367"/>
      <c r="SDK12" s="367"/>
      <c r="SDM12" s="367"/>
      <c r="SDO12" s="367"/>
      <c r="SDQ12" s="367"/>
      <c r="SDS12" s="367"/>
      <c r="SDU12" s="367"/>
      <c r="SDW12" s="367"/>
      <c r="SDY12" s="367"/>
      <c r="SEA12" s="367"/>
      <c r="SEC12" s="367"/>
      <c r="SEE12" s="367"/>
      <c r="SEG12" s="367"/>
      <c r="SEI12" s="367"/>
      <c r="SEK12" s="367"/>
      <c r="SEM12" s="367"/>
      <c r="SEO12" s="367"/>
      <c r="SEQ12" s="367"/>
      <c r="SES12" s="367"/>
      <c r="SEU12" s="367"/>
      <c r="SEW12" s="367"/>
      <c r="SEY12" s="367"/>
      <c r="SFA12" s="367"/>
      <c r="SFC12" s="367"/>
      <c r="SFE12" s="367"/>
      <c r="SFG12" s="367"/>
      <c r="SFI12" s="367"/>
      <c r="SFK12" s="367"/>
      <c r="SFM12" s="367"/>
      <c r="SFO12" s="367"/>
      <c r="SFQ12" s="367"/>
      <c r="SFS12" s="367"/>
      <c r="SFU12" s="367"/>
      <c r="SFW12" s="367"/>
      <c r="SFY12" s="367"/>
      <c r="SGA12" s="367"/>
      <c r="SGC12" s="367"/>
      <c r="SGE12" s="367"/>
      <c r="SGG12" s="367"/>
      <c r="SGI12" s="367"/>
      <c r="SGK12" s="367"/>
      <c r="SGM12" s="367"/>
      <c r="SGO12" s="367"/>
      <c r="SGQ12" s="367"/>
      <c r="SGS12" s="367"/>
      <c r="SGU12" s="367"/>
      <c r="SGW12" s="367"/>
      <c r="SGY12" s="367"/>
      <c r="SHA12" s="367"/>
      <c r="SHC12" s="367"/>
      <c r="SHE12" s="367"/>
      <c r="SHG12" s="367"/>
      <c r="SHI12" s="367"/>
      <c r="SHK12" s="367"/>
      <c r="SHM12" s="367"/>
      <c r="SHO12" s="367"/>
      <c r="SHQ12" s="367"/>
      <c r="SHS12" s="367"/>
      <c r="SHU12" s="367"/>
      <c r="SHW12" s="367"/>
      <c r="SHY12" s="367"/>
      <c r="SIA12" s="367"/>
      <c r="SIC12" s="367"/>
      <c r="SIE12" s="367"/>
      <c r="SIG12" s="367"/>
      <c r="SII12" s="367"/>
      <c r="SIK12" s="367"/>
      <c r="SIM12" s="367"/>
      <c r="SIO12" s="367"/>
      <c r="SIQ12" s="367"/>
      <c r="SIS12" s="367"/>
      <c r="SIU12" s="367"/>
      <c r="SIW12" s="367"/>
      <c r="SIY12" s="367"/>
      <c r="SJA12" s="367"/>
      <c r="SJC12" s="367"/>
      <c r="SJE12" s="367"/>
      <c r="SJG12" s="367"/>
      <c r="SJI12" s="367"/>
      <c r="SJK12" s="367"/>
      <c r="SJM12" s="367"/>
      <c r="SJO12" s="367"/>
      <c r="SJQ12" s="367"/>
      <c r="SJS12" s="367"/>
      <c r="SJU12" s="367"/>
      <c r="SJW12" s="367"/>
      <c r="SJY12" s="367"/>
      <c r="SKA12" s="367"/>
      <c r="SKC12" s="367"/>
      <c r="SKE12" s="367"/>
      <c r="SKG12" s="367"/>
      <c r="SKI12" s="367"/>
      <c r="SKK12" s="367"/>
      <c r="SKM12" s="367"/>
      <c r="SKO12" s="367"/>
      <c r="SKQ12" s="367"/>
      <c r="SKS12" s="367"/>
      <c r="SKU12" s="367"/>
      <c r="SKW12" s="367"/>
      <c r="SKY12" s="367"/>
      <c r="SLA12" s="367"/>
      <c r="SLC12" s="367"/>
      <c r="SLE12" s="367"/>
      <c r="SLG12" s="367"/>
      <c r="SLI12" s="367"/>
      <c r="SLK12" s="367"/>
      <c r="SLM12" s="367"/>
      <c r="SLO12" s="367"/>
      <c r="SLQ12" s="367"/>
      <c r="SLS12" s="367"/>
      <c r="SLU12" s="367"/>
      <c r="SLW12" s="367"/>
      <c r="SLY12" s="367"/>
      <c r="SMA12" s="367"/>
      <c r="SMC12" s="367"/>
      <c r="SME12" s="367"/>
      <c r="SMG12" s="367"/>
      <c r="SMI12" s="367"/>
      <c r="SMK12" s="367"/>
      <c r="SMM12" s="367"/>
      <c r="SMO12" s="367"/>
      <c r="SMQ12" s="367"/>
      <c r="SMS12" s="367"/>
      <c r="SMU12" s="367"/>
      <c r="SMW12" s="367"/>
      <c r="SMY12" s="367"/>
      <c r="SNA12" s="367"/>
      <c r="SNC12" s="367"/>
      <c r="SNE12" s="367"/>
      <c r="SNG12" s="367"/>
      <c r="SNI12" s="367"/>
      <c r="SNK12" s="367"/>
      <c r="SNM12" s="367"/>
      <c r="SNO12" s="367"/>
      <c r="SNQ12" s="367"/>
      <c r="SNS12" s="367"/>
      <c r="SNU12" s="367"/>
      <c r="SNW12" s="367"/>
      <c r="SNY12" s="367"/>
      <c r="SOA12" s="367"/>
      <c r="SOC12" s="367"/>
      <c r="SOE12" s="367"/>
      <c r="SOG12" s="367"/>
      <c r="SOI12" s="367"/>
      <c r="SOK12" s="367"/>
      <c r="SOM12" s="367"/>
      <c r="SOO12" s="367"/>
      <c r="SOQ12" s="367"/>
      <c r="SOS12" s="367"/>
      <c r="SOU12" s="367"/>
      <c r="SOW12" s="367"/>
      <c r="SOY12" s="367"/>
      <c r="SPA12" s="367"/>
      <c r="SPC12" s="367"/>
      <c r="SPE12" s="367"/>
      <c r="SPG12" s="367"/>
      <c r="SPI12" s="367"/>
      <c r="SPK12" s="367"/>
      <c r="SPM12" s="367"/>
      <c r="SPO12" s="367"/>
      <c r="SPQ12" s="367"/>
      <c r="SPS12" s="367"/>
      <c r="SPU12" s="367"/>
      <c r="SPW12" s="367"/>
      <c r="SPY12" s="367"/>
      <c r="SQA12" s="367"/>
      <c r="SQC12" s="367"/>
      <c r="SQE12" s="367"/>
      <c r="SQG12" s="367"/>
      <c r="SQI12" s="367"/>
      <c r="SQK12" s="367"/>
      <c r="SQM12" s="367"/>
      <c r="SQO12" s="367"/>
      <c r="SQQ12" s="367"/>
      <c r="SQS12" s="367"/>
      <c r="SQU12" s="367"/>
      <c r="SQW12" s="367"/>
      <c r="SQY12" s="367"/>
      <c r="SRA12" s="367"/>
      <c r="SRC12" s="367"/>
      <c r="SRE12" s="367"/>
      <c r="SRG12" s="367"/>
      <c r="SRI12" s="367"/>
      <c r="SRK12" s="367"/>
      <c r="SRM12" s="367"/>
      <c r="SRO12" s="367"/>
      <c r="SRQ12" s="367"/>
      <c r="SRS12" s="367"/>
      <c r="SRU12" s="367"/>
      <c r="SRW12" s="367"/>
      <c r="SRY12" s="367"/>
      <c r="SSA12" s="367"/>
      <c r="SSC12" s="367"/>
      <c r="SSE12" s="367"/>
      <c r="SSG12" s="367"/>
      <c r="SSI12" s="367"/>
      <c r="SSK12" s="367"/>
      <c r="SSM12" s="367"/>
      <c r="SSO12" s="367"/>
      <c r="SSQ12" s="367"/>
      <c r="SSS12" s="367"/>
      <c r="SSU12" s="367"/>
      <c r="SSW12" s="367"/>
      <c r="SSY12" s="367"/>
      <c r="STA12" s="367"/>
      <c r="STC12" s="367"/>
      <c r="STE12" s="367"/>
      <c r="STG12" s="367"/>
      <c r="STI12" s="367"/>
      <c r="STK12" s="367"/>
      <c r="STM12" s="367"/>
      <c r="STO12" s="367"/>
      <c r="STQ12" s="367"/>
      <c r="STS12" s="367"/>
      <c r="STU12" s="367"/>
      <c r="STW12" s="367"/>
      <c r="STY12" s="367"/>
      <c r="SUA12" s="367"/>
      <c r="SUC12" s="367"/>
      <c r="SUE12" s="367"/>
      <c r="SUG12" s="367"/>
      <c r="SUI12" s="367"/>
      <c r="SUK12" s="367"/>
      <c r="SUM12" s="367"/>
      <c r="SUO12" s="367"/>
      <c r="SUQ12" s="367"/>
      <c r="SUS12" s="367"/>
      <c r="SUU12" s="367"/>
      <c r="SUW12" s="367"/>
      <c r="SUY12" s="367"/>
      <c r="SVA12" s="367"/>
      <c r="SVC12" s="367"/>
      <c r="SVE12" s="367"/>
      <c r="SVG12" s="367"/>
      <c r="SVI12" s="367"/>
      <c r="SVK12" s="367"/>
      <c r="SVM12" s="367"/>
      <c r="SVO12" s="367"/>
      <c r="SVQ12" s="367"/>
      <c r="SVS12" s="367"/>
      <c r="SVU12" s="367"/>
      <c r="SVW12" s="367"/>
      <c r="SVY12" s="367"/>
      <c r="SWA12" s="367"/>
      <c r="SWC12" s="367"/>
      <c r="SWE12" s="367"/>
      <c r="SWG12" s="367"/>
      <c r="SWI12" s="367"/>
      <c r="SWK12" s="367"/>
      <c r="SWM12" s="367"/>
      <c r="SWO12" s="367"/>
      <c r="SWQ12" s="367"/>
      <c r="SWS12" s="367"/>
      <c r="SWU12" s="367"/>
      <c r="SWW12" s="367"/>
      <c r="SWY12" s="367"/>
      <c r="SXA12" s="367"/>
      <c r="SXC12" s="367"/>
      <c r="SXE12" s="367"/>
      <c r="SXG12" s="367"/>
      <c r="SXI12" s="367"/>
      <c r="SXK12" s="367"/>
      <c r="SXM12" s="367"/>
      <c r="SXO12" s="367"/>
      <c r="SXQ12" s="367"/>
      <c r="SXS12" s="367"/>
      <c r="SXU12" s="367"/>
      <c r="SXW12" s="367"/>
      <c r="SXY12" s="367"/>
      <c r="SYA12" s="367"/>
      <c r="SYC12" s="367"/>
      <c r="SYE12" s="367"/>
      <c r="SYG12" s="367"/>
      <c r="SYI12" s="367"/>
      <c r="SYK12" s="367"/>
      <c r="SYM12" s="367"/>
      <c r="SYO12" s="367"/>
      <c r="SYQ12" s="367"/>
      <c r="SYS12" s="367"/>
      <c r="SYU12" s="367"/>
      <c r="SYW12" s="367"/>
      <c r="SYY12" s="367"/>
      <c r="SZA12" s="367"/>
      <c r="SZC12" s="367"/>
      <c r="SZE12" s="367"/>
      <c r="SZG12" s="367"/>
      <c r="SZI12" s="367"/>
      <c r="SZK12" s="367"/>
      <c r="SZM12" s="367"/>
      <c r="SZO12" s="367"/>
      <c r="SZQ12" s="367"/>
      <c r="SZS12" s="367"/>
      <c r="SZU12" s="367"/>
      <c r="SZW12" s="367"/>
      <c r="SZY12" s="367"/>
      <c r="TAA12" s="367"/>
      <c r="TAC12" s="367"/>
      <c r="TAE12" s="367"/>
      <c r="TAG12" s="367"/>
      <c r="TAI12" s="367"/>
      <c r="TAK12" s="367"/>
      <c r="TAM12" s="367"/>
      <c r="TAO12" s="367"/>
      <c r="TAQ12" s="367"/>
      <c r="TAS12" s="367"/>
      <c r="TAU12" s="367"/>
      <c r="TAW12" s="367"/>
      <c r="TAY12" s="367"/>
      <c r="TBA12" s="367"/>
      <c r="TBC12" s="367"/>
      <c r="TBE12" s="367"/>
      <c r="TBG12" s="367"/>
      <c r="TBI12" s="367"/>
      <c r="TBK12" s="367"/>
      <c r="TBM12" s="367"/>
      <c r="TBO12" s="367"/>
      <c r="TBQ12" s="367"/>
      <c r="TBS12" s="367"/>
      <c r="TBU12" s="367"/>
      <c r="TBW12" s="367"/>
      <c r="TBY12" s="367"/>
      <c r="TCA12" s="367"/>
      <c r="TCC12" s="367"/>
      <c r="TCE12" s="367"/>
      <c r="TCG12" s="367"/>
      <c r="TCI12" s="367"/>
      <c r="TCK12" s="367"/>
      <c r="TCM12" s="367"/>
      <c r="TCO12" s="367"/>
      <c r="TCQ12" s="367"/>
      <c r="TCS12" s="367"/>
      <c r="TCU12" s="367"/>
      <c r="TCW12" s="367"/>
      <c r="TCY12" s="367"/>
      <c r="TDA12" s="367"/>
      <c r="TDC12" s="367"/>
      <c r="TDE12" s="367"/>
      <c r="TDG12" s="367"/>
      <c r="TDI12" s="367"/>
      <c r="TDK12" s="367"/>
      <c r="TDM12" s="367"/>
      <c r="TDO12" s="367"/>
      <c r="TDQ12" s="367"/>
      <c r="TDS12" s="367"/>
      <c r="TDU12" s="367"/>
      <c r="TDW12" s="367"/>
      <c r="TDY12" s="367"/>
      <c r="TEA12" s="367"/>
      <c r="TEC12" s="367"/>
      <c r="TEE12" s="367"/>
      <c r="TEG12" s="367"/>
      <c r="TEI12" s="367"/>
      <c r="TEK12" s="367"/>
      <c r="TEM12" s="367"/>
      <c r="TEO12" s="367"/>
      <c r="TEQ12" s="367"/>
      <c r="TES12" s="367"/>
      <c r="TEU12" s="367"/>
      <c r="TEW12" s="367"/>
      <c r="TEY12" s="367"/>
      <c r="TFA12" s="367"/>
      <c r="TFC12" s="367"/>
      <c r="TFE12" s="367"/>
      <c r="TFG12" s="367"/>
      <c r="TFI12" s="367"/>
      <c r="TFK12" s="367"/>
      <c r="TFM12" s="367"/>
      <c r="TFO12" s="367"/>
      <c r="TFQ12" s="367"/>
      <c r="TFS12" s="367"/>
      <c r="TFU12" s="367"/>
      <c r="TFW12" s="367"/>
      <c r="TFY12" s="367"/>
      <c r="TGA12" s="367"/>
      <c r="TGC12" s="367"/>
      <c r="TGE12" s="367"/>
      <c r="TGG12" s="367"/>
      <c r="TGI12" s="367"/>
      <c r="TGK12" s="367"/>
      <c r="TGM12" s="367"/>
      <c r="TGO12" s="367"/>
      <c r="TGQ12" s="367"/>
      <c r="TGS12" s="367"/>
      <c r="TGU12" s="367"/>
      <c r="TGW12" s="367"/>
      <c r="TGY12" s="367"/>
      <c r="THA12" s="367"/>
      <c r="THC12" s="367"/>
      <c r="THE12" s="367"/>
      <c r="THG12" s="367"/>
      <c r="THI12" s="367"/>
      <c r="THK12" s="367"/>
      <c r="THM12" s="367"/>
      <c r="THO12" s="367"/>
      <c r="THQ12" s="367"/>
      <c r="THS12" s="367"/>
      <c r="THU12" s="367"/>
      <c r="THW12" s="367"/>
      <c r="THY12" s="367"/>
      <c r="TIA12" s="367"/>
      <c r="TIC12" s="367"/>
      <c r="TIE12" s="367"/>
      <c r="TIG12" s="367"/>
      <c r="TII12" s="367"/>
      <c r="TIK12" s="367"/>
      <c r="TIM12" s="367"/>
      <c r="TIO12" s="367"/>
      <c r="TIQ12" s="367"/>
      <c r="TIS12" s="367"/>
      <c r="TIU12" s="367"/>
      <c r="TIW12" s="367"/>
      <c r="TIY12" s="367"/>
      <c r="TJA12" s="367"/>
      <c r="TJC12" s="367"/>
      <c r="TJE12" s="367"/>
      <c r="TJG12" s="367"/>
      <c r="TJI12" s="367"/>
      <c r="TJK12" s="367"/>
      <c r="TJM12" s="367"/>
      <c r="TJO12" s="367"/>
      <c r="TJQ12" s="367"/>
      <c r="TJS12" s="367"/>
      <c r="TJU12" s="367"/>
      <c r="TJW12" s="367"/>
      <c r="TJY12" s="367"/>
      <c r="TKA12" s="367"/>
      <c r="TKC12" s="367"/>
      <c r="TKE12" s="367"/>
      <c r="TKG12" s="367"/>
      <c r="TKI12" s="367"/>
      <c r="TKK12" s="367"/>
      <c r="TKM12" s="367"/>
      <c r="TKO12" s="367"/>
      <c r="TKQ12" s="367"/>
      <c r="TKS12" s="367"/>
      <c r="TKU12" s="367"/>
      <c r="TKW12" s="367"/>
      <c r="TKY12" s="367"/>
      <c r="TLA12" s="367"/>
      <c r="TLC12" s="367"/>
      <c r="TLE12" s="367"/>
      <c r="TLG12" s="367"/>
      <c r="TLI12" s="367"/>
      <c r="TLK12" s="367"/>
      <c r="TLM12" s="367"/>
      <c r="TLO12" s="367"/>
      <c r="TLQ12" s="367"/>
      <c r="TLS12" s="367"/>
      <c r="TLU12" s="367"/>
      <c r="TLW12" s="367"/>
      <c r="TLY12" s="367"/>
      <c r="TMA12" s="367"/>
      <c r="TMC12" s="367"/>
      <c r="TME12" s="367"/>
      <c r="TMG12" s="367"/>
      <c r="TMI12" s="367"/>
      <c r="TMK12" s="367"/>
      <c r="TMM12" s="367"/>
      <c r="TMO12" s="367"/>
      <c r="TMQ12" s="367"/>
      <c r="TMS12" s="367"/>
      <c r="TMU12" s="367"/>
      <c r="TMW12" s="367"/>
      <c r="TMY12" s="367"/>
      <c r="TNA12" s="367"/>
      <c r="TNC12" s="367"/>
      <c r="TNE12" s="367"/>
      <c r="TNG12" s="367"/>
      <c r="TNI12" s="367"/>
      <c r="TNK12" s="367"/>
      <c r="TNM12" s="367"/>
      <c r="TNO12" s="367"/>
      <c r="TNQ12" s="367"/>
      <c r="TNS12" s="367"/>
      <c r="TNU12" s="367"/>
      <c r="TNW12" s="367"/>
      <c r="TNY12" s="367"/>
      <c r="TOA12" s="367"/>
      <c r="TOC12" s="367"/>
      <c r="TOE12" s="367"/>
      <c r="TOG12" s="367"/>
      <c r="TOI12" s="367"/>
      <c r="TOK12" s="367"/>
      <c r="TOM12" s="367"/>
      <c r="TOO12" s="367"/>
      <c r="TOQ12" s="367"/>
      <c r="TOS12" s="367"/>
      <c r="TOU12" s="367"/>
      <c r="TOW12" s="367"/>
      <c r="TOY12" s="367"/>
      <c r="TPA12" s="367"/>
      <c r="TPC12" s="367"/>
      <c r="TPE12" s="367"/>
      <c r="TPG12" s="367"/>
      <c r="TPI12" s="367"/>
      <c r="TPK12" s="367"/>
      <c r="TPM12" s="367"/>
      <c r="TPO12" s="367"/>
      <c r="TPQ12" s="367"/>
      <c r="TPS12" s="367"/>
      <c r="TPU12" s="367"/>
      <c r="TPW12" s="367"/>
      <c r="TPY12" s="367"/>
      <c r="TQA12" s="367"/>
      <c r="TQC12" s="367"/>
      <c r="TQE12" s="367"/>
      <c r="TQG12" s="367"/>
      <c r="TQI12" s="367"/>
      <c r="TQK12" s="367"/>
      <c r="TQM12" s="367"/>
      <c r="TQO12" s="367"/>
      <c r="TQQ12" s="367"/>
      <c r="TQS12" s="367"/>
      <c r="TQU12" s="367"/>
      <c r="TQW12" s="367"/>
      <c r="TQY12" s="367"/>
      <c r="TRA12" s="367"/>
      <c r="TRC12" s="367"/>
      <c r="TRE12" s="367"/>
      <c r="TRG12" s="367"/>
      <c r="TRI12" s="367"/>
      <c r="TRK12" s="367"/>
      <c r="TRM12" s="367"/>
      <c r="TRO12" s="367"/>
      <c r="TRQ12" s="367"/>
      <c r="TRS12" s="367"/>
      <c r="TRU12" s="367"/>
      <c r="TRW12" s="367"/>
      <c r="TRY12" s="367"/>
      <c r="TSA12" s="367"/>
      <c r="TSC12" s="367"/>
      <c r="TSE12" s="367"/>
      <c r="TSG12" s="367"/>
      <c r="TSI12" s="367"/>
      <c r="TSK12" s="367"/>
      <c r="TSM12" s="367"/>
      <c r="TSO12" s="367"/>
      <c r="TSQ12" s="367"/>
      <c r="TSS12" s="367"/>
      <c r="TSU12" s="367"/>
      <c r="TSW12" s="367"/>
      <c r="TSY12" s="367"/>
      <c r="TTA12" s="367"/>
      <c r="TTC12" s="367"/>
      <c r="TTE12" s="367"/>
      <c r="TTG12" s="367"/>
      <c r="TTI12" s="367"/>
      <c r="TTK12" s="367"/>
      <c r="TTM12" s="367"/>
      <c r="TTO12" s="367"/>
      <c r="TTQ12" s="367"/>
      <c r="TTS12" s="367"/>
      <c r="TTU12" s="367"/>
      <c r="TTW12" s="367"/>
      <c r="TTY12" s="367"/>
      <c r="TUA12" s="367"/>
      <c r="TUC12" s="367"/>
      <c r="TUE12" s="367"/>
      <c r="TUG12" s="367"/>
      <c r="TUI12" s="367"/>
      <c r="TUK12" s="367"/>
      <c r="TUM12" s="367"/>
      <c r="TUO12" s="367"/>
      <c r="TUQ12" s="367"/>
      <c r="TUS12" s="367"/>
      <c r="TUU12" s="367"/>
      <c r="TUW12" s="367"/>
      <c r="TUY12" s="367"/>
      <c r="TVA12" s="367"/>
      <c r="TVC12" s="367"/>
      <c r="TVE12" s="367"/>
      <c r="TVG12" s="367"/>
      <c r="TVI12" s="367"/>
      <c r="TVK12" s="367"/>
      <c r="TVM12" s="367"/>
      <c r="TVO12" s="367"/>
      <c r="TVQ12" s="367"/>
      <c r="TVS12" s="367"/>
      <c r="TVU12" s="367"/>
      <c r="TVW12" s="367"/>
      <c r="TVY12" s="367"/>
      <c r="TWA12" s="367"/>
      <c r="TWC12" s="367"/>
      <c r="TWE12" s="367"/>
      <c r="TWG12" s="367"/>
      <c r="TWI12" s="367"/>
      <c r="TWK12" s="367"/>
      <c r="TWM12" s="367"/>
      <c r="TWO12" s="367"/>
      <c r="TWQ12" s="367"/>
      <c r="TWS12" s="367"/>
      <c r="TWU12" s="367"/>
      <c r="TWW12" s="367"/>
      <c r="TWY12" s="367"/>
      <c r="TXA12" s="367"/>
      <c r="TXC12" s="367"/>
      <c r="TXE12" s="367"/>
      <c r="TXG12" s="367"/>
      <c r="TXI12" s="367"/>
      <c r="TXK12" s="367"/>
      <c r="TXM12" s="367"/>
      <c r="TXO12" s="367"/>
      <c r="TXQ12" s="367"/>
      <c r="TXS12" s="367"/>
      <c r="TXU12" s="367"/>
      <c r="TXW12" s="367"/>
      <c r="TXY12" s="367"/>
      <c r="TYA12" s="367"/>
      <c r="TYC12" s="367"/>
      <c r="TYE12" s="367"/>
      <c r="TYG12" s="367"/>
      <c r="TYI12" s="367"/>
      <c r="TYK12" s="367"/>
      <c r="TYM12" s="367"/>
      <c r="TYO12" s="367"/>
      <c r="TYQ12" s="367"/>
      <c r="TYS12" s="367"/>
      <c r="TYU12" s="367"/>
      <c r="TYW12" s="367"/>
      <c r="TYY12" s="367"/>
      <c r="TZA12" s="367"/>
      <c r="TZC12" s="367"/>
      <c r="TZE12" s="367"/>
      <c r="TZG12" s="367"/>
      <c r="TZI12" s="367"/>
      <c r="TZK12" s="367"/>
      <c r="TZM12" s="367"/>
      <c r="TZO12" s="367"/>
      <c r="TZQ12" s="367"/>
      <c r="TZS12" s="367"/>
      <c r="TZU12" s="367"/>
      <c r="TZW12" s="367"/>
      <c r="TZY12" s="367"/>
      <c r="UAA12" s="367"/>
      <c r="UAC12" s="367"/>
      <c r="UAE12" s="367"/>
      <c r="UAG12" s="367"/>
      <c r="UAI12" s="367"/>
      <c r="UAK12" s="367"/>
      <c r="UAM12" s="367"/>
      <c r="UAO12" s="367"/>
      <c r="UAQ12" s="367"/>
      <c r="UAS12" s="367"/>
      <c r="UAU12" s="367"/>
      <c r="UAW12" s="367"/>
      <c r="UAY12" s="367"/>
      <c r="UBA12" s="367"/>
      <c r="UBC12" s="367"/>
      <c r="UBE12" s="367"/>
      <c r="UBG12" s="367"/>
      <c r="UBI12" s="367"/>
      <c r="UBK12" s="367"/>
      <c r="UBM12" s="367"/>
      <c r="UBO12" s="367"/>
      <c r="UBQ12" s="367"/>
      <c r="UBS12" s="367"/>
      <c r="UBU12" s="367"/>
      <c r="UBW12" s="367"/>
      <c r="UBY12" s="367"/>
      <c r="UCA12" s="367"/>
      <c r="UCC12" s="367"/>
      <c r="UCE12" s="367"/>
      <c r="UCG12" s="367"/>
      <c r="UCI12" s="367"/>
      <c r="UCK12" s="367"/>
      <c r="UCM12" s="367"/>
      <c r="UCO12" s="367"/>
      <c r="UCQ12" s="367"/>
      <c r="UCS12" s="367"/>
      <c r="UCU12" s="367"/>
      <c r="UCW12" s="367"/>
      <c r="UCY12" s="367"/>
      <c r="UDA12" s="367"/>
      <c r="UDC12" s="367"/>
      <c r="UDE12" s="367"/>
      <c r="UDG12" s="367"/>
      <c r="UDI12" s="367"/>
      <c r="UDK12" s="367"/>
      <c r="UDM12" s="367"/>
      <c r="UDO12" s="367"/>
      <c r="UDQ12" s="367"/>
      <c r="UDS12" s="367"/>
      <c r="UDU12" s="367"/>
      <c r="UDW12" s="367"/>
      <c r="UDY12" s="367"/>
      <c r="UEA12" s="367"/>
      <c r="UEC12" s="367"/>
      <c r="UEE12" s="367"/>
      <c r="UEG12" s="367"/>
      <c r="UEI12" s="367"/>
      <c r="UEK12" s="367"/>
      <c r="UEM12" s="367"/>
      <c r="UEO12" s="367"/>
      <c r="UEQ12" s="367"/>
      <c r="UES12" s="367"/>
      <c r="UEU12" s="367"/>
      <c r="UEW12" s="367"/>
      <c r="UEY12" s="367"/>
      <c r="UFA12" s="367"/>
      <c r="UFC12" s="367"/>
      <c r="UFE12" s="367"/>
      <c r="UFG12" s="367"/>
      <c r="UFI12" s="367"/>
      <c r="UFK12" s="367"/>
      <c r="UFM12" s="367"/>
      <c r="UFO12" s="367"/>
      <c r="UFQ12" s="367"/>
      <c r="UFS12" s="367"/>
      <c r="UFU12" s="367"/>
      <c r="UFW12" s="367"/>
      <c r="UFY12" s="367"/>
      <c r="UGA12" s="367"/>
      <c r="UGC12" s="367"/>
      <c r="UGE12" s="367"/>
      <c r="UGG12" s="367"/>
      <c r="UGI12" s="367"/>
      <c r="UGK12" s="367"/>
      <c r="UGM12" s="367"/>
      <c r="UGO12" s="367"/>
      <c r="UGQ12" s="367"/>
      <c r="UGS12" s="367"/>
      <c r="UGU12" s="367"/>
      <c r="UGW12" s="367"/>
      <c r="UGY12" s="367"/>
      <c r="UHA12" s="367"/>
      <c r="UHC12" s="367"/>
      <c r="UHE12" s="367"/>
      <c r="UHG12" s="367"/>
      <c r="UHI12" s="367"/>
      <c r="UHK12" s="367"/>
      <c r="UHM12" s="367"/>
      <c r="UHO12" s="367"/>
      <c r="UHQ12" s="367"/>
      <c r="UHS12" s="367"/>
      <c r="UHU12" s="367"/>
      <c r="UHW12" s="367"/>
      <c r="UHY12" s="367"/>
      <c r="UIA12" s="367"/>
      <c r="UIC12" s="367"/>
      <c r="UIE12" s="367"/>
      <c r="UIG12" s="367"/>
      <c r="UII12" s="367"/>
      <c r="UIK12" s="367"/>
      <c r="UIM12" s="367"/>
      <c r="UIO12" s="367"/>
      <c r="UIQ12" s="367"/>
      <c r="UIS12" s="367"/>
      <c r="UIU12" s="367"/>
      <c r="UIW12" s="367"/>
      <c r="UIY12" s="367"/>
      <c r="UJA12" s="367"/>
      <c r="UJC12" s="367"/>
      <c r="UJE12" s="367"/>
      <c r="UJG12" s="367"/>
      <c r="UJI12" s="367"/>
      <c r="UJK12" s="367"/>
      <c r="UJM12" s="367"/>
      <c r="UJO12" s="367"/>
      <c r="UJQ12" s="367"/>
      <c r="UJS12" s="367"/>
      <c r="UJU12" s="367"/>
      <c r="UJW12" s="367"/>
      <c r="UJY12" s="367"/>
      <c r="UKA12" s="367"/>
      <c r="UKC12" s="367"/>
      <c r="UKE12" s="367"/>
      <c r="UKG12" s="367"/>
      <c r="UKI12" s="367"/>
      <c r="UKK12" s="367"/>
      <c r="UKM12" s="367"/>
      <c r="UKO12" s="367"/>
      <c r="UKQ12" s="367"/>
      <c r="UKS12" s="367"/>
      <c r="UKU12" s="367"/>
      <c r="UKW12" s="367"/>
      <c r="UKY12" s="367"/>
      <c r="ULA12" s="367"/>
      <c r="ULC12" s="367"/>
      <c r="ULE12" s="367"/>
      <c r="ULG12" s="367"/>
      <c r="ULI12" s="367"/>
      <c r="ULK12" s="367"/>
      <c r="ULM12" s="367"/>
      <c r="ULO12" s="367"/>
      <c r="ULQ12" s="367"/>
      <c r="ULS12" s="367"/>
      <c r="ULU12" s="367"/>
      <c r="ULW12" s="367"/>
      <c r="ULY12" s="367"/>
      <c r="UMA12" s="367"/>
      <c r="UMC12" s="367"/>
      <c r="UME12" s="367"/>
      <c r="UMG12" s="367"/>
      <c r="UMI12" s="367"/>
      <c r="UMK12" s="367"/>
      <c r="UMM12" s="367"/>
      <c r="UMO12" s="367"/>
      <c r="UMQ12" s="367"/>
      <c r="UMS12" s="367"/>
      <c r="UMU12" s="367"/>
      <c r="UMW12" s="367"/>
      <c r="UMY12" s="367"/>
      <c r="UNA12" s="367"/>
      <c r="UNC12" s="367"/>
      <c r="UNE12" s="367"/>
      <c r="UNG12" s="367"/>
      <c r="UNI12" s="367"/>
      <c r="UNK12" s="367"/>
      <c r="UNM12" s="367"/>
      <c r="UNO12" s="367"/>
      <c r="UNQ12" s="367"/>
      <c r="UNS12" s="367"/>
      <c r="UNU12" s="367"/>
      <c r="UNW12" s="367"/>
      <c r="UNY12" s="367"/>
      <c r="UOA12" s="367"/>
      <c r="UOC12" s="367"/>
      <c r="UOE12" s="367"/>
      <c r="UOG12" s="367"/>
      <c r="UOI12" s="367"/>
      <c r="UOK12" s="367"/>
      <c r="UOM12" s="367"/>
      <c r="UOO12" s="367"/>
      <c r="UOQ12" s="367"/>
      <c r="UOS12" s="367"/>
      <c r="UOU12" s="367"/>
      <c r="UOW12" s="367"/>
      <c r="UOY12" s="367"/>
      <c r="UPA12" s="367"/>
      <c r="UPC12" s="367"/>
      <c r="UPE12" s="367"/>
      <c r="UPG12" s="367"/>
      <c r="UPI12" s="367"/>
      <c r="UPK12" s="367"/>
      <c r="UPM12" s="367"/>
      <c r="UPO12" s="367"/>
      <c r="UPQ12" s="367"/>
      <c r="UPS12" s="367"/>
      <c r="UPU12" s="367"/>
      <c r="UPW12" s="367"/>
      <c r="UPY12" s="367"/>
      <c r="UQA12" s="367"/>
      <c r="UQC12" s="367"/>
      <c r="UQE12" s="367"/>
      <c r="UQG12" s="367"/>
      <c r="UQI12" s="367"/>
      <c r="UQK12" s="367"/>
      <c r="UQM12" s="367"/>
      <c r="UQO12" s="367"/>
      <c r="UQQ12" s="367"/>
      <c r="UQS12" s="367"/>
      <c r="UQU12" s="367"/>
      <c r="UQW12" s="367"/>
      <c r="UQY12" s="367"/>
      <c r="URA12" s="367"/>
      <c r="URC12" s="367"/>
      <c r="URE12" s="367"/>
      <c r="URG12" s="367"/>
      <c r="URI12" s="367"/>
      <c r="URK12" s="367"/>
      <c r="URM12" s="367"/>
      <c r="URO12" s="367"/>
      <c r="URQ12" s="367"/>
      <c r="URS12" s="367"/>
      <c r="URU12" s="367"/>
      <c r="URW12" s="367"/>
      <c r="URY12" s="367"/>
      <c r="USA12" s="367"/>
      <c r="USC12" s="367"/>
      <c r="USE12" s="367"/>
      <c r="USG12" s="367"/>
      <c r="USI12" s="367"/>
      <c r="USK12" s="367"/>
      <c r="USM12" s="367"/>
      <c r="USO12" s="367"/>
      <c r="USQ12" s="367"/>
      <c r="USS12" s="367"/>
      <c r="USU12" s="367"/>
      <c r="USW12" s="367"/>
      <c r="USY12" s="367"/>
      <c r="UTA12" s="367"/>
      <c r="UTC12" s="367"/>
      <c r="UTE12" s="367"/>
      <c r="UTG12" s="367"/>
      <c r="UTI12" s="367"/>
      <c r="UTK12" s="367"/>
      <c r="UTM12" s="367"/>
      <c r="UTO12" s="367"/>
      <c r="UTQ12" s="367"/>
      <c r="UTS12" s="367"/>
      <c r="UTU12" s="367"/>
      <c r="UTW12" s="367"/>
      <c r="UTY12" s="367"/>
      <c r="UUA12" s="367"/>
      <c r="UUC12" s="367"/>
      <c r="UUE12" s="367"/>
      <c r="UUG12" s="367"/>
      <c r="UUI12" s="367"/>
      <c r="UUK12" s="367"/>
      <c r="UUM12" s="367"/>
      <c r="UUO12" s="367"/>
      <c r="UUQ12" s="367"/>
      <c r="UUS12" s="367"/>
      <c r="UUU12" s="367"/>
      <c r="UUW12" s="367"/>
      <c r="UUY12" s="367"/>
      <c r="UVA12" s="367"/>
      <c r="UVC12" s="367"/>
      <c r="UVE12" s="367"/>
      <c r="UVG12" s="367"/>
      <c r="UVI12" s="367"/>
      <c r="UVK12" s="367"/>
      <c r="UVM12" s="367"/>
      <c r="UVO12" s="367"/>
      <c r="UVQ12" s="367"/>
      <c r="UVS12" s="367"/>
      <c r="UVU12" s="367"/>
      <c r="UVW12" s="367"/>
      <c r="UVY12" s="367"/>
      <c r="UWA12" s="367"/>
      <c r="UWC12" s="367"/>
      <c r="UWE12" s="367"/>
      <c r="UWG12" s="367"/>
      <c r="UWI12" s="367"/>
      <c r="UWK12" s="367"/>
      <c r="UWM12" s="367"/>
      <c r="UWO12" s="367"/>
      <c r="UWQ12" s="367"/>
      <c r="UWS12" s="367"/>
      <c r="UWU12" s="367"/>
      <c r="UWW12" s="367"/>
      <c r="UWY12" s="367"/>
      <c r="UXA12" s="367"/>
      <c r="UXC12" s="367"/>
      <c r="UXE12" s="367"/>
      <c r="UXG12" s="367"/>
      <c r="UXI12" s="367"/>
      <c r="UXK12" s="367"/>
      <c r="UXM12" s="367"/>
      <c r="UXO12" s="367"/>
      <c r="UXQ12" s="367"/>
      <c r="UXS12" s="367"/>
      <c r="UXU12" s="367"/>
      <c r="UXW12" s="367"/>
      <c r="UXY12" s="367"/>
      <c r="UYA12" s="367"/>
      <c r="UYC12" s="367"/>
      <c r="UYE12" s="367"/>
      <c r="UYG12" s="367"/>
      <c r="UYI12" s="367"/>
      <c r="UYK12" s="367"/>
      <c r="UYM12" s="367"/>
      <c r="UYO12" s="367"/>
      <c r="UYQ12" s="367"/>
      <c r="UYS12" s="367"/>
      <c r="UYU12" s="367"/>
      <c r="UYW12" s="367"/>
      <c r="UYY12" s="367"/>
      <c r="UZA12" s="367"/>
      <c r="UZC12" s="367"/>
      <c r="UZE12" s="367"/>
      <c r="UZG12" s="367"/>
      <c r="UZI12" s="367"/>
      <c r="UZK12" s="367"/>
      <c r="UZM12" s="367"/>
      <c r="UZO12" s="367"/>
      <c r="UZQ12" s="367"/>
      <c r="UZS12" s="367"/>
      <c r="UZU12" s="367"/>
      <c r="UZW12" s="367"/>
      <c r="UZY12" s="367"/>
      <c r="VAA12" s="367"/>
      <c r="VAC12" s="367"/>
      <c r="VAE12" s="367"/>
      <c r="VAG12" s="367"/>
      <c r="VAI12" s="367"/>
      <c r="VAK12" s="367"/>
      <c r="VAM12" s="367"/>
      <c r="VAO12" s="367"/>
      <c r="VAQ12" s="367"/>
      <c r="VAS12" s="367"/>
      <c r="VAU12" s="367"/>
      <c r="VAW12" s="367"/>
      <c r="VAY12" s="367"/>
      <c r="VBA12" s="367"/>
      <c r="VBC12" s="367"/>
      <c r="VBE12" s="367"/>
      <c r="VBG12" s="367"/>
      <c r="VBI12" s="367"/>
      <c r="VBK12" s="367"/>
      <c r="VBM12" s="367"/>
      <c r="VBO12" s="367"/>
      <c r="VBQ12" s="367"/>
      <c r="VBS12" s="367"/>
      <c r="VBU12" s="367"/>
      <c r="VBW12" s="367"/>
      <c r="VBY12" s="367"/>
      <c r="VCA12" s="367"/>
      <c r="VCC12" s="367"/>
      <c r="VCE12" s="367"/>
      <c r="VCG12" s="367"/>
      <c r="VCI12" s="367"/>
      <c r="VCK12" s="367"/>
      <c r="VCM12" s="367"/>
      <c r="VCO12" s="367"/>
      <c r="VCQ12" s="367"/>
      <c r="VCS12" s="367"/>
      <c r="VCU12" s="367"/>
      <c r="VCW12" s="367"/>
      <c r="VCY12" s="367"/>
      <c r="VDA12" s="367"/>
      <c r="VDC12" s="367"/>
      <c r="VDE12" s="367"/>
      <c r="VDG12" s="367"/>
      <c r="VDI12" s="367"/>
      <c r="VDK12" s="367"/>
      <c r="VDM12" s="367"/>
      <c r="VDO12" s="367"/>
      <c r="VDQ12" s="367"/>
      <c r="VDS12" s="367"/>
      <c r="VDU12" s="367"/>
      <c r="VDW12" s="367"/>
      <c r="VDY12" s="367"/>
      <c r="VEA12" s="367"/>
      <c r="VEC12" s="367"/>
      <c r="VEE12" s="367"/>
      <c r="VEG12" s="367"/>
      <c r="VEI12" s="367"/>
      <c r="VEK12" s="367"/>
      <c r="VEM12" s="367"/>
      <c r="VEO12" s="367"/>
      <c r="VEQ12" s="367"/>
      <c r="VES12" s="367"/>
      <c r="VEU12" s="367"/>
      <c r="VEW12" s="367"/>
      <c r="VEY12" s="367"/>
      <c r="VFA12" s="367"/>
      <c r="VFC12" s="367"/>
      <c r="VFE12" s="367"/>
      <c r="VFG12" s="367"/>
      <c r="VFI12" s="367"/>
      <c r="VFK12" s="367"/>
      <c r="VFM12" s="367"/>
      <c r="VFO12" s="367"/>
      <c r="VFQ12" s="367"/>
      <c r="VFS12" s="367"/>
      <c r="VFU12" s="367"/>
      <c r="VFW12" s="367"/>
      <c r="VFY12" s="367"/>
      <c r="VGA12" s="367"/>
      <c r="VGC12" s="367"/>
      <c r="VGE12" s="367"/>
      <c r="VGG12" s="367"/>
      <c r="VGI12" s="367"/>
      <c r="VGK12" s="367"/>
      <c r="VGM12" s="367"/>
      <c r="VGO12" s="367"/>
      <c r="VGQ12" s="367"/>
      <c r="VGS12" s="367"/>
      <c r="VGU12" s="367"/>
      <c r="VGW12" s="367"/>
      <c r="VGY12" s="367"/>
      <c r="VHA12" s="367"/>
      <c r="VHC12" s="367"/>
      <c r="VHE12" s="367"/>
      <c r="VHG12" s="367"/>
      <c r="VHI12" s="367"/>
      <c r="VHK12" s="367"/>
      <c r="VHM12" s="367"/>
      <c r="VHO12" s="367"/>
      <c r="VHQ12" s="367"/>
      <c r="VHS12" s="367"/>
      <c r="VHU12" s="367"/>
      <c r="VHW12" s="367"/>
      <c r="VHY12" s="367"/>
      <c r="VIA12" s="367"/>
      <c r="VIC12" s="367"/>
      <c r="VIE12" s="367"/>
      <c r="VIG12" s="367"/>
      <c r="VII12" s="367"/>
      <c r="VIK12" s="367"/>
      <c r="VIM12" s="367"/>
      <c r="VIO12" s="367"/>
      <c r="VIQ12" s="367"/>
      <c r="VIS12" s="367"/>
      <c r="VIU12" s="367"/>
      <c r="VIW12" s="367"/>
      <c r="VIY12" s="367"/>
      <c r="VJA12" s="367"/>
      <c r="VJC12" s="367"/>
      <c r="VJE12" s="367"/>
      <c r="VJG12" s="367"/>
      <c r="VJI12" s="367"/>
      <c r="VJK12" s="367"/>
      <c r="VJM12" s="367"/>
      <c r="VJO12" s="367"/>
      <c r="VJQ12" s="367"/>
      <c r="VJS12" s="367"/>
      <c r="VJU12" s="367"/>
      <c r="VJW12" s="367"/>
      <c r="VJY12" s="367"/>
      <c r="VKA12" s="367"/>
      <c r="VKC12" s="367"/>
      <c r="VKE12" s="367"/>
      <c r="VKG12" s="367"/>
      <c r="VKI12" s="367"/>
      <c r="VKK12" s="367"/>
      <c r="VKM12" s="367"/>
      <c r="VKO12" s="367"/>
      <c r="VKQ12" s="367"/>
      <c r="VKS12" s="367"/>
      <c r="VKU12" s="367"/>
      <c r="VKW12" s="367"/>
      <c r="VKY12" s="367"/>
      <c r="VLA12" s="367"/>
      <c r="VLC12" s="367"/>
      <c r="VLE12" s="367"/>
      <c r="VLG12" s="367"/>
      <c r="VLI12" s="367"/>
      <c r="VLK12" s="367"/>
      <c r="VLM12" s="367"/>
      <c r="VLO12" s="367"/>
      <c r="VLQ12" s="367"/>
      <c r="VLS12" s="367"/>
      <c r="VLU12" s="367"/>
      <c r="VLW12" s="367"/>
      <c r="VLY12" s="367"/>
      <c r="VMA12" s="367"/>
      <c r="VMC12" s="367"/>
      <c r="VME12" s="367"/>
      <c r="VMG12" s="367"/>
      <c r="VMI12" s="367"/>
      <c r="VMK12" s="367"/>
      <c r="VMM12" s="367"/>
      <c r="VMO12" s="367"/>
      <c r="VMQ12" s="367"/>
      <c r="VMS12" s="367"/>
      <c r="VMU12" s="367"/>
      <c r="VMW12" s="367"/>
      <c r="VMY12" s="367"/>
      <c r="VNA12" s="367"/>
      <c r="VNC12" s="367"/>
      <c r="VNE12" s="367"/>
      <c r="VNG12" s="367"/>
      <c r="VNI12" s="367"/>
      <c r="VNK12" s="367"/>
      <c r="VNM12" s="367"/>
      <c r="VNO12" s="367"/>
      <c r="VNQ12" s="367"/>
      <c r="VNS12" s="367"/>
      <c r="VNU12" s="367"/>
      <c r="VNW12" s="367"/>
      <c r="VNY12" s="367"/>
      <c r="VOA12" s="367"/>
      <c r="VOC12" s="367"/>
      <c r="VOE12" s="367"/>
      <c r="VOG12" s="367"/>
      <c r="VOI12" s="367"/>
      <c r="VOK12" s="367"/>
      <c r="VOM12" s="367"/>
      <c r="VOO12" s="367"/>
      <c r="VOQ12" s="367"/>
      <c r="VOS12" s="367"/>
      <c r="VOU12" s="367"/>
      <c r="VOW12" s="367"/>
      <c r="VOY12" s="367"/>
      <c r="VPA12" s="367"/>
      <c r="VPC12" s="367"/>
      <c r="VPE12" s="367"/>
      <c r="VPG12" s="367"/>
      <c r="VPI12" s="367"/>
      <c r="VPK12" s="367"/>
      <c r="VPM12" s="367"/>
      <c r="VPO12" s="367"/>
      <c r="VPQ12" s="367"/>
      <c r="VPS12" s="367"/>
      <c r="VPU12" s="367"/>
      <c r="VPW12" s="367"/>
      <c r="VPY12" s="367"/>
      <c r="VQA12" s="367"/>
      <c r="VQC12" s="367"/>
      <c r="VQE12" s="367"/>
      <c r="VQG12" s="367"/>
      <c r="VQI12" s="367"/>
      <c r="VQK12" s="367"/>
      <c r="VQM12" s="367"/>
      <c r="VQO12" s="367"/>
      <c r="VQQ12" s="367"/>
      <c r="VQS12" s="367"/>
      <c r="VQU12" s="367"/>
      <c r="VQW12" s="367"/>
      <c r="VQY12" s="367"/>
      <c r="VRA12" s="367"/>
      <c r="VRC12" s="367"/>
      <c r="VRE12" s="367"/>
      <c r="VRG12" s="367"/>
      <c r="VRI12" s="367"/>
      <c r="VRK12" s="367"/>
      <c r="VRM12" s="367"/>
      <c r="VRO12" s="367"/>
      <c r="VRQ12" s="367"/>
      <c r="VRS12" s="367"/>
      <c r="VRU12" s="367"/>
      <c r="VRW12" s="367"/>
      <c r="VRY12" s="367"/>
      <c r="VSA12" s="367"/>
      <c r="VSC12" s="367"/>
      <c r="VSE12" s="367"/>
      <c r="VSG12" s="367"/>
      <c r="VSI12" s="367"/>
      <c r="VSK12" s="367"/>
      <c r="VSM12" s="367"/>
      <c r="VSO12" s="367"/>
      <c r="VSQ12" s="367"/>
      <c r="VSS12" s="367"/>
      <c r="VSU12" s="367"/>
      <c r="VSW12" s="367"/>
      <c r="VSY12" s="367"/>
      <c r="VTA12" s="367"/>
      <c r="VTC12" s="367"/>
      <c r="VTE12" s="367"/>
      <c r="VTG12" s="367"/>
      <c r="VTI12" s="367"/>
      <c r="VTK12" s="367"/>
      <c r="VTM12" s="367"/>
      <c r="VTO12" s="367"/>
      <c r="VTQ12" s="367"/>
      <c r="VTS12" s="367"/>
      <c r="VTU12" s="367"/>
      <c r="VTW12" s="367"/>
      <c r="VTY12" s="367"/>
      <c r="VUA12" s="367"/>
      <c r="VUC12" s="367"/>
      <c r="VUE12" s="367"/>
      <c r="VUG12" s="367"/>
      <c r="VUI12" s="367"/>
      <c r="VUK12" s="367"/>
      <c r="VUM12" s="367"/>
      <c r="VUO12" s="367"/>
      <c r="VUQ12" s="367"/>
      <c r="VUS12" s="367"/>
      <c r="VUU12" s="367"/>
      <c r="VUW12" s="367"/>
      <c r="VUY12" s="367"/>
      <c r="VVA12" s="367"/>
      <c r="VVC12" s="367"/>
      <c r="VVE12" s="367"/>
      <c r="VVG12" s="367"/>
      <c r="VVI12" s="367"/>
      <c r="VVK12" s="367"/>
      <c r="VVM12" s="367"/>
      <c r="VVO12" s="367"/>
      <c r="VVQ12" s="367"/>
      <c r="VVS12" s="367"/>
      <c r="VVU12" s="367"/>
      <c r="VVW12" s="367"/>
      <c r="VVY12" s="367"/>
      <c r="VWA12" s="367"/>
      <c r="VWC12" s="367"/>
      <c r="VWE12" s="367"/>
      <c r="VWG12" s="367"/>
      <c r="VWI12" s="367"/>
      <c r="VWK12" s="367"/>
      <c r="VWM12" s="367"/>
      <c r="VWO12" s="367"/>
      <c r="VWQ12" s="367"/>
      <c r="VWS12" s="367"/>
      <c r="VWU12" s="367"/>
      <c r="VWW12" s="367"/>
      <c r="VWY12" s="367"/>
      <c r="VXA12" s="367"/>
      <c r="VXC12" s="367"/>
      <c r="VXE12" s="367"/>
      <c r="VXG12" s="367"/>
      <c r="VXI12" s="367"/>
      <c r="VXK12" s="367"/>
      <c r="VXM12" s="367"/>
      <c r="VXO12" s="367"/>
      <c r="VXQ12" s="367"/>
      <c r="VXS12" s="367"/>
      <c r="VXU12" s="367"/>
      <c r="VXW12" s="367"/>
      <c r="VXY12" s="367"/>
      <c r="VYA12" s="367"/>
      <c r="VYC12" s="367"/>
      <c r="VYE12" s="367"/>
      <c r="VYG12" s="367"/>
      <c r="VYI12" s="367"/>
      <c r="VYK12" s="367"/>
      <c r="VYM12" s="367"/>
      <c r="VYO12" s="367"/>
      <c r="VYQ12" s="367"/>
      <c r="VYS12" s="367"/>
      <c r="VYU12" s="367"/>
      <c r="VYW12" s="367"/>
      <c r="VYY12" s="367"/>
      <c r="VZA12" s="367"/>
      <c r="VZC12" s="367"/>
      <c r="VZE12" s="367"/>
      <c r="VZG12" s="367"/>
      <c r="VZI12" s="367"/>
      <c r="VZK12" s="367"/>
      <c r="VZM12" s="367"/>
      <c r="VZO12" s="367"/>
      <c r="VZQ12" s="367"/>
      <c r="VZS12" s="367"/>
      <c r="VZU12" s="367"/>
      <c r="VZW12" s="367"/>
      <c r="VZY12" s="367"/>
      <c r="WAA12" s="367"/>
      <c r="WAC12" s="367"/>
      <c r="WAE12" s="367"/>
      <c r="WAG12" s="367"/>
      <c r="WAI12" s="367"/>
      <c r="WAK12" s="367"/>
      <c r="WAM12" s="367"/>
      <c r="WAO12" s="367"/>
      <c r="WAQ12" s="367"/>
      <c r="WAS12" s="367"/>
      <c r="WAU12" s="367"/>
      <c r="WAW12" s="367"/>
      <c r="WAY12" s="367"/>
      <c r="WBA12" s="367"/>
      <c r="WBC12" s="367"/>
      <c r="WBE12" s="367"/>
      <c r="WBG12" s="367"/>
      <c r="WBI12" s="367"/>
      <c r="WBK12" s="367"/>
      <c r="WBM12" s="367"/>
      <c r="WBO12" s="367"/>
      <c r="WBQ12" s="367"/>
      <c r="WBS12" s="367"/>
      <c r="WBU12" s="367"/>
      <c r="WBW12" s="367"/>
      <c r="WBY12" s="367"/>
      <c r="WCA12" s="367"/>
      <c r="WCC12" s="367"/>
      <c r="WCE12" s="367"/>
      <c r="WCG12" s="367"/>
      <c r="WCI12" s="367"/>
      <c r="WCK12" s="367"/>
      <c r="WCM12" s="367"/>
      <c r="WCO12" s="367"/>
      <c r="WCQ12" s="367"/>
      <c r="WCS12" s="367"/>
      <c r="WCU12" s="367"/>
      <c r="WCW12" s="367"/>
      <c r="WCY12" s="367"/>
      <c r="WDA12" s="367"/>
      <c r="WDC12" s="367"/>
      <c r="WDE12" s="367"/>
      <c r="WDG12" s="367"/>
      <c r="WDI12" s="367"/>
      <c r="WDK12" s="367"/>
      <c r="WDM12" s="367"/>
      <c r="WDO12" s="367"/>
      <c r="WDQ12" s="367"/>
      <c r="WDS12" s="367"/>
      <c r="WDU12" s="367"/>
      <c r="WDW12" s="367"/>
      <c r="WDY12" s="367"/>
      <c r="WEA12" s="367"/>
      <c r="WEC12" s="367"/>
      <c r="WEE12" s="367"/>
      <c r="WEG12" s="367"/>
      <c r="WEI12" s="367"/>
      <c r="WEK12" s="367"/>
      <c r="WEM12" s="367"/>
      <c r="WEO12" s="367"/>
      <c r="WEQ12" s="367"/>
      <c r="WES12" s="367"/>
      <c r="WEU12" s="367"/>
      <c r="WEW12" s="367"/>
      <c r="WEY12" s="367"/>
      <c r="WFA12" s="367"/>
      <c r="WFC12" s="367"/>
      <c r="WFE12" s="367"/>
      <c r="WFG12" s="367"/>
      <c r="WFI12" s="367"/>
      <c r="WFK12" s="367"/>
      <c r="WFM12" s="367"/>
      <c r="WFO12" s="367"/>
      <c r="WFQ12" s="367"/>
      <c r="WFS12" s="367"/>
      <c r="WFU12" s="367"/>
      <c r="WFW12" s="367"/>
      <c r="WFY12" s="367"/>
      <c r="WGA12" s="367"/>
      <c r="WGC12" s="367"/>
      <c r="WGE12" s="367"/>
      <c r="WGG12" s="367"/>
      <c r="WGI12" s="367"/>
      <c r="WGK12" s="367"/>
      <c r="WGM12" s="367"/>
      <c r="WGO12" s="367"/>
      <c r="WGQ12" s="367"/>
      <c r="WGS12" s="367"/>
      <c r="WGU12" s="367"/>
      <c r="WGW12" s="367"/>
      <c r="WGY12" s="367"/>
      <c r="WHA12" s="367"/>
      <c r="WHC12" s="367"/>
      <c r="WHE12" s="367"/>
      <c r="WHG12" s="367"/>
      <c r="WHI12" s="367"/>
      <c r="WHK12" s="367"/>
      <c r="WHM12" s="367"/>
      <c r="WHO12" s="367"/>
      <c r="WHQ12" s="367"/>
      <c r="WHS12" s="367"/>
      <c r="WHU12" s="367"/>
      <c r="WHW12" s="367"/>
      <c r="WHY12" s="367"/>
      <c r="WIA12" s="367"/>
      <c r="WIC12" s="367"/>
      <c r="WIE12" s="367"/>
      <c r="WIG12" s="367"/>
      <c r="WII12" s="367"/>
      <c r="WIK12" s="367"/>
      <c r="WIM12" s="367"/>
      <c r="WIO12" s="367"/>
      <c r="WIQ12" s="367"/>
      <c r="WIS12" s="367"/>
      <c r="WIU12" s="367"/>
      <c r="WIW12" s="367"/>
      <c r="WIY12" s="367"/>
      <c r="WJA12" s="367"/>
      <c r="WJC12" s="367"/>
      <c r="WJE12" s="367"/>
      <c r="WJG12" s="367"/>
      <c r="WJI12" s="367"/>
      <c r="WJK12" s="367"/>
      <c r="WJM12" s="367"/>
      <c r="WJO12" s="367"/>
      <c r="WJQ12" s="367"/>
      <c r="WJS12" s="367"/>
      <c r="WJU12" s="367"/>
      <c r="WJW12" s="367"/>
      <c r="WJY12" s="367"/>
      <c r="WKA12" s="367"/>
      <c r="WKC12" s="367"/>
      <c r="WKE12" s="367"/>
      <c r="WKG12" s="367"/>
      <c r="WKI12" s="367"/>
      <c r="WKK12" s="367"/>
      <c r="WKM12" s="367"/>
      <c r="WKO12" s="367"/>
      <c r="WKQ12" s="367"/>
      <c r="WKS12" s="367"/>
      <c r="WKU12" s="367"/>
      <c r="WKW12" s="367"/>
      <c r="WKY12" s="367"/>
      <c r="WLA12" s="367"/>
      <c r="WLC12" s="367"/>
      <c r="WLE12" s="367"/>
      <c r="WLG12" s="367"/>
      <c r="WLI12" s="367"/>
      <c r="WLK12" s="367"/>
      <c r="WLM12" s="367"/>
      <c r="WLO12" s="367"/>
      <c r="WLQ12" s="367"/>
      <c r="WLS12" s="367"/>
      <c r="WLU12" s="367"/>
      <c r="WLW12" s="367"/>
      <c r="WLY12" s="367"/>
      <c r="WMA12" s="367"/>
      <c r="WMC12" s="367"/>
      <c r="WME12" s="367"/>
      <c r="WMG12" s="367"/>
      <c r="WMI12" s="367"/>
      <c r="WMK12" s="367"/>
      <c r="WMM12" s="367"/>
      <c r="WMO12" s="367"/>
      <c r="WMQ12" s="367"/>
      <c r="WMS12" s="367"/>
      <c r="WMU12" s="367"/>
      <c r="WMW12" s="367"/>
      <c r="WMY12" s="367"/>
      <c r="WNA12" s="367"/>
      <c r="WNC12" s="367"/>
      <c r="WNE12" s="367"/>
      <c r="WNG12" s="367"/>
      <c r="WNI12" s="367"/>
      <c r="WNK12" s="367"/>
      <c r="WNM12" s="367"/>
      <c r="WNO12" s="367"/>
      <c r="WNQ12" s="367"/>
      <c r="WNS12" s="367"/>
      <c r="WNU12" s="367"/>
      <c r="WNW12" s="367"/>
      <c r="WNY12" s="367"/>
      <c r="WOA12" s="367"/>
      <c r="WOC12" s="367"/>
      <c r="WOE12" s="367"/>
      <c r="WOG12" s="367"/>
      <c r="WOI12" s="367"/>
      <c r="WOK12" s="367"/>
      <c r="WOM12" s="367"/>
      <c r="WOO12" s="367"/>
      <c r="WOQ12" s="367"/>
      <c r="WOS12" s="367"/>
      <c r="WOU12" s="367"/>
      <c r="WOW12" s="367"/>
      <c r="WOY12" s="367"/>
      <c r="WPA12" s="367"/>
      <c r="WPC12" s="367"/>
      <c r="WPE12" s="367"/>
      <c r="WPG12" s="367"/>
      <c r="WPI12" s="367"/>
      <c r="WPK12" s="367"/>
      <c r="WPM12" s="367"/>
      <c r="WPO12" s="367"/>
      <c r="WPQ12" s="367"/>
      <c r="WPS12" s="367"/>
      <c r="WPU12" s="367"/>
      <c r="WPW12" s="367"/>
      <c r="WPY12" s="367"/>
      <c r="WQA12" s="367"/>
      <c r="WQC12" s="367"/>
      <c r="WQE12" s="367"/>
      <c r="WQG12" s="367"/>
      <c r="WQI12" s="367"/>
      <c r="WQK12" s="367"/>
      <c r="WQM12" s="367"/>
      <c r="WQO12" s="367"/>
      <c r="WQQ12" s="367"/>
      <c r="WQS12" s="367"/>
      <c r="WQU12" s="367"/>
      <c r="WQW12" s="367"/>
      <c r="WQY12" s="367"/>
      <c r="WRA12" s="367"/>
      <c r="WRC12" s="367"/>
      <c r="WRE12" s="367"/>
      <c r="WRG12" s="367"/>
      <c r="WRI12" s="367"/>
      <c r="WRK12" s="367"/>
      <c r="WRM12" s="367"/>
      <c r="WRO12" s="367"/>
      <c r="WRQ12" s="367"/>
      <c r="WRS12" s="367"/>
      <c r="WRU12" s="367"/>
      <c r="WRW12" s="367"/>
      <c r="WRY12" s="367"/>
      <c r="WSA12" s="367"/>
      <c r="WSC12" s="367"/>
      <c r="WSE12" s="367"/>
      <c r="WSG12" s="367"/>
      <c r="WSI12" s="367"/>
      <c r="WSK12" s="367"/>
      <c r="WSM12" s="367"/>
      <c r="WSO12" s="367"/>
      <c r="WSQ12" s="367"/>
      <c r="WSS12" s="367"/>
      <c r="WSU12" s="367"/>
      <c r="WSW12" s="367"/>
      <c r="WSY12" s="367"/>
      <c r="WTA12" s="367"/>
      <c r="WTC12" s="367"/>
      <c r="WTE12" s="367"/>
      <c r="WTG12" s="367"/>
      <c r="WTI12" s="367"/>
      <c r="WTK12" s="367"/>
      <c r="WTM12" s="367"/>
      <c r="WTO12" s="367"/>
      <c r="WTQ12" s="367"/>
      <c r="WTS12" s="367"/>
      <c r="WTU12" s="367"/>
      <c r="WTW12" s="367"/>
      <c r="WTY12" s="367"/>
      <c r="WUA12" s="367"/>
      <c r="WUC12" s="367"/>
      <c r="WUE12" s="367"/>
      <c r="WUG12" s="367"/>
      <c r="WUI12" s="367"/>
      <c r="WUK12" s="367"/>
      <c r="WUM12" s="367"/>
      <c r="WUO12" s="367"/>
      <c r="WUQ12" s="367"/>
      <c r="WUS12" s="367"/>
      <c r="WUU12" s="367"/>
      <c r="WUW12" s="367"/>
      <c r="WUY12" s="367"/>
      <c r="WVA12" s="367"/>
      <c r="WVC12" s="367"/>
      <c r="WVE12" s="367"/>
      <c r="WVG12" s="367"/>
      <c r="WVI12" s="367"/>
      <c r="WVK12" s="367"/>
      <c r="WVM12" s="367"/>
      <c r="WVO12" s="367"/>
      <c r="WVQ12" s="367"/>
      <c r="WVS12" s="367"/>
      <c r="WVU12" s="367"/>
      <c r="WVW12" s="367"/>
      <c r="WVY12" s="367"/>
      <c r="WWA12" s="367"/>
      <c r="WWC12" s="367"/>
      <c r="WWE12" s="367"/>
      <c r="WWG12" s="367"/>
      <c r="WWI12" s="367"/>
      <c r="WWK12" s="367"/>
      <c r="WWM12" s="367"/>
      <c r="WWO12" s="367"/>
      <c r="WWQ12" s="367"/>
      <c r="WWS12" s="367"/>
      <c r="WWU12" s="367"/>
      <c r="WWW12" s="367"/>
      <c r="WWY12" s="367"/>
      <c r="WXA12" s="367"/>
      <c r="WXC12" s="367"/>
      <c r="WXE12" s="367"/>
      <c r="WXG12" s="367"/>
      <c r="WXI12" s="367"/>
      <c r="WXK12" s="367"/>
      <c r="WXM12" s="367"/>
      <c r="WXO12" s="367"/>
      <c r="WXQ12" s="367"/>
      <c r="WXS12" s="367"/>
      <c r="WXU12" s="367"/>
      <c r="WXW12" s="367"/>
      <c r="WXY12" s="367"/>
      <c r="WYA12" s="367"/>
      <c r="WYC12" s="367"/>
      <c r="WYE12" s="367"/>
      <c r="WYG12" s="367"/>
      <c r="WYI12" s="367"/>
      <c r="WYK12" s="367"/>
      <c r="WYM12" s="367"/>
      <c r="WYO12" s="367"/>
      <c r="WYQ12" s="367"/>
      <c r="WYS12" s="367"/>
      <c r="WYU12" s="367"/>
      <c r="WYW12" s="367"/>
      <c r="WYY12" s="367"/>
      <c r="WZA12" s="367"/>
      <c r="WZC12" s="367"/>
      <c r="WZE12" s="367"/>
      <c r="WZG12" s="367"/>
      <c r="WZI12" s="367"/>
      <c r="WZK12" s="367"/>
      <c r="WZM12" s="367"/>
      <c r="WZO12" s="367"/>
      <c r="WZQ12" s="367"/>
      <c r="WZS12" s="367"/>
      <c r="WZU12" s="367"/>
      <c r="WZW12" s="367"/>
      <c r="WZY12" s="367"/>
      <c r="XAA12" s="367"/>
      <c r="XAC12" s="367"/>
      <c r="XAE12" s="367"/>
      <c r="XAG12" s="367"/>
      <c r="XAI12" s="367"/>
      <c r="XAK12" s="367"/>
      <c r="XAM12" s="367"/>
      <c r="XAO12" s="367"/>
      <c r="XAQ12" s="367"/>
      <c r="XAS12" s="367"/>
      <c r="XAU12" s="367"/>
      <c r="XAW12" s="367"/>
      <c r="XAY12" s="367"/>
      <c r="XBA12" s="367"/>
      <c r="XBC12" s="367"/>
      <c r="XBE12" s="367"/>
      <c r="XBG12" s="367"/>
      <c r="XBI12" s="367"/>
      <c r="XBK12" s="367"/>
      <c r="XBM12" s="367"/>
      <c r="XBO12" s="367"/>
      <c r="XBQ12" s="367"/>
      <c r="XBS12" s="367"/>
      <c r="XBU12" s="367"/>
      <c r="XBW12" s="367"/>
      <c r="XBY12" s="367"/>
      <c r="XCA12" s="367"/>
      <c r="XCC12" s="367"/>
      <c r="XCE12" s="367"/>
      <c r="XCG12" s="367"/>
      <c r="XCI12" s="367"/>
      <c r="XCK12" s="367"/>
      <c r="XCM12" s="367"/>
      <c r="XCO12" s="367"/>
      <c r="XCQ12" s="367"/>
      <c r="XCS12" s="367"/>
      <c r="XCU12" s="367"/>
      <c r="XCW12" s="367"/>
      <c r="XCY12" s="367"/>
      <c r="XDA12" s="367"/>
      <c r="XDC12" s="367"/>
      <c r="XDE12" s="367"/>
      <c r="XDG12" s="367"/>
      <c r="XDI12" s="367"/>
      <c r="XDK12" s="367"/>
      <c r="XDM12" s="367"/>
      <c r="XDO12" s="367"/>
      <c r="XDQ12" s="367"/>
      <c r="XDS12" s="367"/>
      <c r="XDU12" s="367"/>
      <c r="XDW12" s="367"/>
      <c r="XDY12" s="367"/>
      <c r="XEA12" s="367"/>
      <c r="XEC12" s="367"/>
      <c r="XEE12" s="367"/>
      <c r="XEG12" s="367"/>
      <c r="XEI12" s="367"/>
      <c r="XEK12" s="367"/>
      <c r="XEM12" s="367"/>
      <c r="XEO12" s="367"/>
      <c r="XEQ12" s="367"/>
      <c r="XES12" s="367"/>
      <c r="XEU12" s="367"/>
      <c r="XEW12" s="367"/>
      <c r="XEY12" s="367"/>
      <c r="XFA12" s="367"/>
      <c r="XFC12" s="367"/>
    </row>
    <row r="13" spans="1:1023 1025:2047 2049:3071 3073:4095 4097:5119 5121:6143 6145:7167 7169:8191 8193:9215 9217:10239 10241:11263 11265:12287 12289:13311 13313:14335 14337:15359 15361:16383" s="288" customFormat="1" x14ac:dyDescent="0.25">
      <c r="A13" s="309" t="s">
        <v>4408</v>
      </c>
      <c r="B13" s="288" t="s">
        <v>5350</v>
      </c>
      <c r="H13" s="364"/>
      <c r="I13" s="364"/>
      <c r="J13" s="308"/>
      <c r="K13" s="364"/>
      <c r="L13" s="320"/>
      <c r="M13" s="365"/>
      <c r="N13" s="365">
        <v>136100</v>
      </c>
      <c r="O13" s="365">
        <v>136100</v>
      </c>
      <c r="P13" s="366">
        <v>136100</v>
      </c>
      <c r="Q13" s="366">
        <v>0</v>
      </c>
      <c r="R13" s="366"/>
      <c r="S13" s="366"/>
      <c r="T13" s="577">
        <f t="shared" si="0"/>
        <v>0</v>
      </c>
      <c r="U13" s="389"/>
      <c r="V13" s="367"/>
      <c r="W13" s="367"/>
      <c r="Y13" s="367"/>
      <c r="AA13" s="367"/>
      <c r="AC13" s="367"/>
      <c r="AE13" s="367"/>
      <c r="AG13" s="367"/>
      <c r="AI13" s="367"/>
      <c r="AK13" s="367"/>
      <c r="AM13" s="367"/>
      <c r="AO13" s="367"/>
      <c r="AQ13" s="367"/>
      <c r="AS13" s="367"/>
      <c r="AU13" s="367"/>
      <c r="AW13" s="367"/>
      <c r="AY13" s="367"/>
      <c r="BA13" s="367"/>
      <c r="BC13" s="367"/>
      <c r="BE13" s="367"/>
      <c r="BG13" s="367"/>
      <c r="BI13" s="367"/>
      <c r="BK13" s="367"/>
      <c r="BM13" s="367"/>
      <c r="BO13" s="367"/>
      <c r="BQ13" s="367"/>
      <c r="BS13" s="367"/>
      <c r="BU13" s="367"/>
      <c r="BW13" s="367"/>
      <c r="BY13" s="367"/>
      <c r="CA13" s="367"/>
      <c r="CC13" s="367"/>
      <c r="CE13" s="367"/>
      <c r="CG13" s="367"/>
      <c r="CI13" s="367"/>
      <c r="CK13" s="367"/>
      <c r="CM13" s="367"/>
      <c r="CO13" s="367"/>
      <c r="CQ13" s="367"/>
      <c r="CS13" s="367"/>
      <c r="CU13" s="367"/>
      <c r="CW13" s="367"/>
      <c r="CY13" s="367"/>
      <c r="DA13" s="367"/>
      <c r="DC13" s="367"/>
      <c r="DE13" s="367"/>
      <c r="DG13" s="367"/>
      <c r="DI13" s="367"/>
      <c r="DK13" s="367"/>
      <c r="DM13" s="367"/>
      <c r="DO13" s="367"/>
      <c r="DQ13" s="367"/>
      <c r="DS13" s="367"/>
      <c r="DU13" s="367"/>
      <c r="DW13" s="367"/>
      <c r="DY13" s="367"/>
      <c r="EA13" s="367"/>
      <c r="EC13" s="367"/>
      <c r="EE13" s="367"/>
      <c r="EG13" s="367"/>
      <c r="EI13" s="367"/>
      <c r="EK13" s="367"/>
      <c r="EM13" s="367"/>
      <c r="EO13" s="367"/>
      <c r="EQ13" s="367"/>
      <c r="ES13" s="367"/>
      <c r="EU13" s="367"/>
      <c r="EW13" s="367"/>
      <c r="EY13" s="367"/>
      <c r="FA13" s="367"/>
      <c r="FC13" s="367"/>
      <c r="FE13" s="367"/>
      <c r="FG13" s="367"/>
      <c r="FI13" s="367"/>
      <c r="FK13" s="367"/>
      <c r="FM13" s="367"/>
      <c r="FO13" s="367"/>
      <c r="FQ13" s="367"/>
      <c r="FS13" s="367"/>
      <c r="FU13" s="367"/>
      <c r="FW13" s="367"/>
      <c r="FY13" s="367"/>
      <c r="GA13" s="367"/>
      <c r="GC13" s="367"/>
      <c r="GE13" s="367"/>
      <c r="GG13" s="367"/>
      <c r="GI13" s="367"/>
      <c r="GK13" s="367"/>
      <c r="GM13" s="367"/>
      <c r="GO13" s="367"/>
      <c r="GQ13" s="367"/>
      <c r="GS13" s="367"/>
      <c r="GU13" s="367"/>
      <c r="GW13" s="367"/>
      <c r="GY13" s="367"/>
      <c r="HA13" s="367"/>
      <c r="HC13" s="367"/>
      <c r="HE13" s="367"/>
      <c r="HG13" s="367"/>
      <c r="HI13" s="367"/>
      <c r="HK13" s="367"/>
      <c r="HM13" s="367"/>
      <c r="HO13" s="367"/>
      <c r="HQ13" s="367"/>
      <c r="HS13" s="367"/>
      <c r="HU13" s="367"/>
      <c r="HW13" s="367"/>
      <c r="HY13" s="367"/>
      <c r="IA13" s="367"/>
      <c r="IC13" s="367"/>
      <c r="IE13" s="367"/>
      <c r="IG13" s="367"/>
      <c r="II13" s="367"/>
      <c r="IK13" s="367"/>
      <c r="IM13" s="367"/>
      <c r="IO13" s="367"/>
      <c r="IQ13" s="367"/>
      <c r="IS13" s="367"/>
      <c r="IU13" s="367"/>
      <c r="IW13" s="367"/>
      <c r="IY13" s="367"/>
      <c r="JA13" s="367"/>
      <c r="JC13" s="367"/>
      <c r="JE13" s="367"/>
      <c r="JG13" s="367"/>
      <c r="JI13" s="367"/>
      <c r="JK13" s="367"/>
      <c r="JM13" s="367"/>
      <c r="JO13" s="367"/>
      <c r="JQ13" s="367"/>
      <c r="JS13" s="367"/>
      <c r="JU13" s="367"/>
      <c r="JW13" s="367"/>
      <c r="JY13" s="367"/>
      <c r="KA13" s="367"/>
      <c r="KC13" s="367"/>
      <c r="KE13" s="367"/>
      <c r="KG13" s="367"/>
      <c r="KI13" s="367"/>
      <c r="KK13" s="367"/>
      <c r="KM13" s="367"/>
      <c r="KO13" s="367"/>
      <c r="KQ13" s="367"/>
      <c r="KS13" s="367"/>
      <c r="KU13" s="367"/>
      <c r="KW13" s="367"/>
      <c r="KY13" s="367"/>
      <c r="LA13" s="367"/>
      <c r="LC13" s="367"/>
      <c r="LE13" s="367"/>
      <c r="LG13" s="367"/>
      <c r="LI13" s="367"/>
      <c r="LK13" s="367"/>
      <c r="LM13" s="367"/>
      <c r="LO13" s="367"/>
      <c r="LQ13" s="367"/>
      <c r="LS13" s="367"/>
      <c r="LU13" s="367"/>
      <c r="LW13" s="367"/>
      <c r="LY13" s="367"/>
      <c r="MA13" s="367"/>
      <c r="MC13" s="367"/>
      <c r="ME13" s="367"/>
      <c r="MG13" s="367"/>
      <c r="MI13" s="367"/>
      <c r="MK13" s="367"/>
      <c r="MM13" s="367"/>
      <c r="MO13" s="367"/>
      <c r="MQ13" s="367"/>
      <c r="MS13" s="367"/>
      <c r="MU13" s="367"/>
      <c r="MW13" s="367"/>
      <c r="MY13" s="367"/>
      <c r="NA13" s="367"/>
      <c r="NC13" s="367"/>
      <c r="NE13" s="367"/>
      <c r="NG13" s="367"/>
      <c r="NI13" s="367"/>
      <c r="NK13" s="367"/>
      <c r="NM13" s="367"/>
      <c r="NO13" s="367"/>
      <c r="NQ13" s="367"/>
      <c r="NS13" s="367"/>
      <c r="NU13" s="367"/>
      <c r="NW13" s="367"/>
      <c r="NY13" s="367"/>
      <c r="OA13" s="367"/>
      <c r="OC13" s="367"/>
      <c r="OE13" s="367"/>
      <c r="OG13" s="367"/>
      <c r="OI13" s="367"/>
      <c r="OK13" s="367"/>
      <c r="OM13" s="367"/>
      <c r="OO13" s="367"/>
      <c r="OQ13" s="367"/>
      <c r="OS13" s="367"/>
      <c r="OU13" s="367"/>
      <c r="OW13" s="367"/>
      <c r="OY13" s="367"/>
      <c r="PA13" s="367"/>
      <c r="PC13" s="367"/>
      <c r="PE13" s="367"/>
      <c r="PG13" s="367"/>
      <c r="PI13" s="367"/>
      <c r="PK13" s="367"/>
      <c r="PM13" s="367"/>
      <c r="PO13" s="367"/>
      <c r="PQ13" s="367"/>
      <c r="PS13" s="367"/>
      <c r="PU13" s="367"/>
      <c r="PW13" s="367"/>
      <c r="PY13" s="367"/>
      <c r="QA13" s="367"/>
      <c r="QC13" s="367"/>
      <c r="QE13" s="367"/>
      <c r="QG13" s="367"/>
      <c r="QI13" s="367"/>
      <c r="QK13" s="367"/>
      <c r="QM13" s="367"/>
      <c r="QO13" s="367"/>
      <c r="QQ13" s="367"/>
      <c r="QS13" s="367"/>
      <c r="QU13" s="367"/>
      <c r="QW13" s="367"/>
      <c r="QY13" s="367"/>
      <c r="RA13" s="367"/>
      <c r="RC13" s="367"/>
      <c r="RE13" s="367"/>
      <c r="RG13" s="367"/>
      <c r="RI13" s="367"/>
      <c r="RK13" s="367"/>
      <c r="RM13" s="367"/>
      <c r="RO13" s="367"/>
      <c r="RQ13" s="367"/>
      <c r="RS13" s="367"/>
      <c r="RU13" s="367"/>
      <c r="RW13" s="367"/>
      <c r="RY13" s="367"/>
      <c r="SA13" s="367"/>
      <c r="SC13" s="367"/>
      <c r="SE13" s="367"/>
      <c r="SG13" s="367"/>
      <c r="SI13" s="367"/>
      <c r="SK13" s="367"/>
      <c r="SM13" s="367"/>
      <c r="SO13" s="367"/>
      <c r="SQ13" s="367"/>
      <c r="SS13" s="367"/>
      <c r="SU13" s="367"/>
      <c r="SW13" s="367"/>
      <c r="SY13" s="367"/>
      <c r="TA13" s="367"/>
      <c r="TC13" s="367"/>
      <c r="TE13" s="367"/>
      <c r="TG13" s="367"/>
      <c r="TI13" s="367"/>
      <c r="TK13" s="367"/>
      <c r="TM13" s="367"/>
      <c r="TO13" s="367"/>
      <c r="TQ13" s="367"/>
      <c r="TS13" s="367"/>
      <c r="TU13" s="367"/>
      <c r="TW13" s="367"/>
      <c r="TY13" s="367"/>
      <c r="UA13" s="367"/>
      <c r="UC13" s="367"/>
      <c r="UE13" s="367"/>
      <c r="UG13" s="367"/>
      <c r="UI13" s="367"/>
      <c r="UK13" s="367"/>
      <c r="UM13" s="367"/>
      <c r="UO13" s="367"/>
      <c r="UQ13" s="367"/>
      <c r="US13" s="367"/>
      <c r="UU13" s="367"/>
      <c r="UW13" s="367"/>
      <c r="UY13" s="367"/>
      <c r="VA13" s="367"/>
      <c r="VC13" s="367"/>
      <c r="VE13" s="367"/>
      <c r="VG13" s="367"/>
      <c r="VI13" s="367"/>
      <c r="VK13" s="367"/>
      <c r="VM13" s="367"/>
      <c r="VO13" s="367"/>
      <c r="VQ13" s="367"/>
      <c r="VS13" s="367"/>
      <c r="VU13" s="367"/>
      <c r="VW13" s="367"/>
      <c r="VY13" s="367"/>
      <c r="WA13" s="367"/>
      <c r="WC13" s="367"/>
      <c r="WE13" s="367"/>
      <c r="WG13" s="367"/>
      <c r="WI13" s="367"/>
      <c r="WK13" s="367"/>
      <c r="WM13" s="367"/>
      <c r="WO13" s="367"/>
      <c r="WQ13" s="367"/>
      <c r="WS13" s="367"/>
      <c r="WU13" s="367"/>
      <c r="WW13" s="367"/>
      <c r="WY13" s="367"/>
      <c r="XA13" s="367"/>
      <c r="XC13" s="367"/>
      <c r="XE13" s="367"/>
      <c r="XG13" s="367"/>
      <c r="XI13" s="367"/>
      <c r="XK13" s="367"/>
      <c r="XM13" s="367"/>
      <c r="XO13" s="367"/>
      <c r="XQ13" s="367"/>
      <c r="XS13" s="367"/>
      <c r="XU13" s="367"/>
      <c r="XW13" s="367"/>
      <c r="XY13" s="367"/>
      <c r="YA13" s="367"/>
      <c r="YC13" s="367"/>
      <c r="YE13" s="367"/>
      <c r="YG13" s="367"/>
      <c r="YI13" s="367"/>
      <c r="YK13" s="367"/>
      <c r="YM13" s="367"/>
      <c r="YO13" s="367"/>
      <c r="YQ13" s="367"/>
      <c r="YS13" s="367"/>
      <c r="YU13" s="367"/>
      <c r="YW13" s="367"/>
      <c r="YY13" s="367"/>
      <c r="ZA13" s="367"/>
      <c r="ZC13" s="367"/>
      <c r="ZE13" s="367"/>
      <c r="ZG13" s="367"/>
      <c r="ZI13" s="367"/>
      <c r="ZK13" s="367"/>
      <c r="ZM13" s="367"/>
      <c r="ZO13" s="367"/>
      <c r="ZQ13" s="367"/>
      <c r="ZS13" s="367"/>
      <c r="ZU13" s="367"/>
      <c r="ZW13" s="367"/>
      <c r="ZY13" s="367"/>
      <c r="AAA13" s="367"/>
      <c r="AAC13" s="367"/>
      <c r="AAE13" s="367"/>
      <c r="AAG13" s="367"/>
      <c r="AAI13" s="367"/>
      <c r="AAK13" s="367"/>
      <c r="AAM13" s="367"/>
      <c r="AAO13" s="367"/>
      <c r="AAQ13" s="367"/>
      <c r="AAS13" s="367"/>
      <c r="AAU13" s="367"/>
      <c r="AAW13" s="367"/>
      <c r="AAY13" s="367"/>
      <c r="ABA13" s="367"/>
      <c r="ABC13" s="367"/>
      <c r="ABE13" s="367"/>
      <c r="ABG13" s="367"/>
      <c r="ABI13" s="367"/>
      <c r="ABK13" s="367"/>
      <c r="ABM13" s="367"/>
      <c r="ABO13" s="367"/>
      <c r="ABQ13" s="367"/>
      <c r="ABS13" s="367"/>
      <c r="ABU13" s="367"/>
      <c r="ABW13" s="367"/>
      <c r="ABY13" s="367"/>
      <c r="ACA13" s="367"/>
      <c r="ACC13" s="367"/>
      <c r="ACE13" s="367"/>
      <c r="ACG13" s="367"/>
      <c r="ACI13" s="367"/>
      <c r="ACK13" s="367"/>
      <c r="ACM13" s="367"/>
      <c r="ACO13" s="367"/>
      <c r="ACQ13" s="367"/>
      <c r="ACS13" s="367"/>
      <c r="ACU13" s="367"/>
      <c r="ACW13" s="367"/>
      <c r="ACY13" s="367"/>
      <c r="ADA13" s="367"/>
      <c r="ADC13" s="367"/>
      <c r="ADE13" s="367"/>
      <c r="ADG13" s="367"/>
      <c r="ADI13" s="367"/>
      <c r="ADK13" s="367"/>
      <c r="ADM13" s="367"/>
      <c r="ADO13" s="367"/>
      <c r="ADQ13" s="367"/>
      <c r="ADS13" s="367"/>
      <c r="ADU13" s="367"/>
      <c r="ADW13" s="367"/>
      <c r="ADY13" s="367"/>
      <c r="AEA13" s="367"/>
      <c r="AEC13" s="367"/>
      <c r="AEE13" s="367"/>
      <c r="AEG13" s="367"/>
      <c r="AEI13" s="367"/>
      <c r="AEK13" s="367"/>
      <c r="AEM13" s="367"/>
      <c r="AEO13" s="367"/>
      <c r="AEQ13" s="367"/>
      <c r="AES13" s="367"/>
      <c r="AEU13" s="367"/>
      <c r="AEW13" s="367"/>
      <c r="AEY13" s="367"/>
      <c r="AFA13" s="367"/>
      <c r="AFC13" s="367"/>
      <c r="AFE13" s="367"/>
      <c r="AFG13" s="367"/>
      <c r="AFI13" s="367"/>
      <c r="AFK13" s="367"/>
      <c r="AFM13" s="367"/>
      <c r="AFO13" s="367"/>
      <c r="AFQ13" s="367"/>
      <c r="AFS13" s="367"/>
      <c r="AFU13" s="367"/>
      <c r="AFW13" s="367"/>
      <c r="AFY13" s="367"/>
      <c r="AGA13" s="367"/>
      <c r="AGC13" s="367"/>
      <c r="AGE13" s="367"/>
      <c r="AGG13" s="367"/>
      <c r="AGI13" s="367"/>
      <c r="AGK13" s="367"/>
      <c r="AGM13" s="367"/>
      <c r="AGO13" s="367"/>
      <c r="AGQ13" s="367"/>
      <c r="AGS13" s="367"/>
      <c r="AGU13" s="367"/>
      <c r="AGW13" s="367"/>
      <c r="AGY13" s="367"/>
      <c r="AHA13" s="367"/>
      <c r="AHC13" s="367"/>
      <c r="AHE13" s="367"/>
      <c r="AHG13" s="367"/>
      <c r="AHI13" s="367"/>
      <c r="AHK13" s="367"/>
      <c r="AHM13" s="367"/>
      <c r="AHO13" s="367"/>
      <c r="AHQ13" s="367"/>
      <c r="AHS13" s="367"/>
      <c r="AHU13" s="367"/>
      <c r="AHW13" s="367"/>
      <c r="AHY13" s="367"/>
      <c r="AIA13" s="367"/>
      <c r="AIC13" s="367"/>
      <c r="AIE13" s="367"/>
      <c r="AIG13" s="367"/>
      <c r="AII13" s="367"/>
      <c r="AIK13" s="367"/>
      <c r="AIM13" s="367"/>
      <c r="AIO13" s="367"/>
      <c r="AIQ13" s="367"/>
      <c r="AIS13" s="367"/>
      <c r="AIU13" s="367"/>
      <c r="AIW13" s="367"/>
      <c r="AIY13" s="367"/>
      <c r="AJA13" s="367"/>
      <c r="AJC13" s="367"/>
      <c r="AJE13" s="367"/>
      <c r="AJG13" s="367"/>
      <c r="AJI13" s="367"/>
      <c r="AJK13" s="367"/>
      <c r="AJM13" s="367"/>
      <c r="AJO13" s="367"/>
      <c r="AJQ13" s="367"/>
      <c r="AJS13" s="367"/>
      <c r="AJU13" s="367"/>
      <c r="AJW13" s="367"/>
      <c r="AJY13" s="367"/>
      <c r="AKA13" s="367"/>
      <c r="AKC13" s="367"/>
      <c r="AKE13" s="367"/>
      <c r="AKG13" s="367"/>
      <c r="AKI13" s="367"/>
      <c r="AKK13" s="367"/>
      <c r="AKM13" s="367"/>
      <c r="AKO13" s="367"/>
      <c r="AKQ13" s="367"/>
      <c r="AKS13" s="367"/>
      <c r="AKU13" s="367"/>
      <c r="AKW13" s="367"/>
      <c r="AKY13" s="367"/>
      <c r="ALA13" s="367"/>
      <c r="ALC13" s="367"/>
      <c r="ALE13" s="367"/>
      <c r="ALG13" s="367"/>
      <c r="ALI13" s="367"/>
      <c r="ALK13" s="367"/>
      <c r="ALM13" s="367"/>
      <c r="ALO13" s="367"/>
      <c r="ALQ13" s="367"/>
      <c r="ALS13" s="367"/>
      <c r="ALU13" s="367"/>
      <c r="ALW13" s="367"/>
      <c r="ALY13" s="367"/>
      <c r="AMA13" s="367"/>
      <c r="AMC13" s="367"/>
      <c r="AME13" s="367"/>
      <c r="AMG13" s="367"/>
      <c r="AMI13" s="367"/>
      <c r="AMK13" s="367"/>
      <c r="AMM13" s="367"/>
      <c r="AMO13" s="367"/>
      <c r="AMQ13" s="367"/>
      <c r="AMS13" s="367"/>
      <c r="AMU13" s="367"/>
      <c r="AMW13" s="367"/>
      <c r="AMY13" s="367"/>
      <c r="ANA13" s="367"/>
      <c r="ANC13" s="367"/>
      <c r="ANE13" s="367"/>
      <c r="ANG13" s="367"/>
      <c r="ANI13" s="367"/>
      <c r="ANK13" s="367"/>
      <c r="ANM13" s="367"/>
      <c r="ANO13" s="367"/>
      <c r="ANQ13" s="367"/>
      <c r="ANS13" s="367"/>
      <c r="ANU13" s="367"/>
      <c r="ANW13" s="367"/>
      <c r="ANY13" s="367"/>
      <c r="AOA13" s="367"/>
      <c r="AOC13" s="367"/>
      <c r="AOE13" s="367"/>
      <c r="AOG13" s="367"/>
      <c r="AOI13" s="367"/>
      <c r="AOK13" s="367"/>
      <c r="AOM13" s="367"/>
      <c r="AOO13" s="367"/>
      <c r="AOQ13" s="367"/>
      <c r="AOS13" s="367"/>
      <c r="AOU13" s="367"/>
      <c r="AOW13" s="367"/>
      <c r="AOY13" s="367"/>
      <c r="APA13" s="367"/>
      <c r="APC13" s="367"/>
      <c r="APE13" s="367"/>
      <c r="APG13" s="367"/>
      <c r="API13" s="367"/>
      <c r="APK13" s="367"/>
      <c r="APM13" s="367"/>
      <c r="APO13" s="367"/>
      <c r="APQ13" s="367"/>
      <c r="APS13" s="367"/>
      <c r="APU13" s="367"/>
      <c r="APW13" s="367"/>
      <c r="APY13" s="367"/>
      <c r="AQA13" s="367"/>
      <c r="AQC13" s="367"/>
      <c r="AQE13" s="367"/>
      <c r="AQG13" s="367"/>
      <c r="AQI13" s="367"/>
      <c r="AQK13" s="367"/>
      <c r="AQM13" s="367"/>
      <c r="AQO13" s="367"/>
      <c r="AQQ13" s="367"/>
      <c r="AQS13" s="367"/>
      <c r="AQU13" s="367"/>
      <c r="AQW13" s="367"/>
      <c r="AQY13" s="367"/>
      <c r="ARA13" s="367"/>
      <c r="ARC13" s="367"/>
      <c r="ARE13" s="367"/>
      <c r="ARG13" s="367"/>
      <c r="ARI13" s="367"/>
      <c r="ARK13" s="367"/>
      <c r="ARM13" s="367"/>
      <c r="ARO13" s="367"/>
      <c r="ARQ13" s="367"/>
      <c r="ARS13" s="367"/>
      <c r="ARU13" s="367"/>
      <c r="ARW13" s="367"/>
      <c r="ARY13" s="367"/>
      <c r="ASA13" s="367"/>
      <c r="ASC13" s="367"/>
      <c r="ASE13" s="367"/>
      <c r="ASG13" s="367"/>
      <c r="ASI13" s="367"/>
      <c r="ASK13" s="367"/>
      <c r="ASM13" s="367"/>
      <c r="ASO13" s="367"/>
      <c r="ASQ13" s="367"/>
      <c r="ASS13" s="367"/>
      <c r="ASU13" s="367"/>
      <c r="ASW13" s="367"/>
      <c r="ASY13" s="367"/>
      <c r="ATA13" s="367"/>
      <c r="ATC13" s="367"/>
      <c r="ATE13" s="367"/>
      <c r="ATG13" s="367"/>
      <c r="ATI13" s="367"/>
      <c r="ATK13" s="367"/>
      <c r="ATM13" s="367"/>
      <c r="ATO13" s="367"/>
      <c r="ATQ13" s="367"/>
      <c r="ATS13" s="367"/>
      <c r="ATU13" s="367"/>
      <c r="ATW13" s="367"/>
      <c r="ATY13" s="367"/>
      <c r="AUA13" s="367"/>
      <c r="AUC13" s="367"/>
      <c r="AUE13" s="367"/>
      <c r="AUG13" s="367"/>
      <c r="AUI13" s="367"/>
      <c r="AUK13" s="367"/>
      <c r="AUM13" s="367"/>
      <c r="AUO13" s="367"/>
      <c r="AUQ13" s="367"/>
      <c r="AUS13" s="367"/>
      <c r="AUU13" s="367"/>
      <c r="AUW13" s="367"/>
      <c r="AUY13" s="367"/>
      <c r="AVA13" s="367"/>
      <c r="AVC13" s="367"/>
      <c r="AVE13" s="367"/>
      <c r="AVG13" s="367"/>
      <c r="AVI13" s="367"/>
      <c r="AVK13" s="367"/>
      <c r="AVM13" s="367"/>
      <c r="AVO13" s="367"/>
      <c r="AVQ13" s="367"/>
      <c r="AVS13" s="367"/>
      <c r="AVU13" s="367"/>
      <c r="AVW13" s="367"/>
      <c r="AVY13" s="367"/>
      <c r="AWA13" s="367"/>
      <c r="AWC13" s="367"/>
      <c r="AWE13" s="367"/>
      <c r="AWG13" s="367"/>
      <c r="AWI13" s="367"/>
      <c r="AWK13" s="367"/>
      <c r="AWM13" s="367"/>
      <c r="AWO13" s="367"/>
      <c r="AWQ13" s="367"/>
      <c r="AWS13" s="367"/>
      <c r="AWU13" s="367"/>
      <c r="AWW13" s="367"/>
      <c r="AWY13" s="367"/>
      <c r="AXA13" s="367"/>
      <c r="AXC13" s="367"/>
      <c r="AXE13" s="367"/>
      <c r="AXG13" s="367"/>
      <c r="AXI13" s="367"/>
      <c r="AXK13" s="367"/>
      <c r="AXM13" s="367"/>
      <c r="AXO13" s="367"/>
      <c r="AXQ13" s="367"/>
      <c r="AXS13" s="367"/>
      <c r="AXU13" s="367"/>
      <c r="AXW13" s="367"/>
      <c r="AXY13" s="367"/>
      <c r="AYA13" s="367"/>
      <c r="AYC13" s="367"/>
      <c r="AYE13" s="367"/>
      <c r="AYG13" s="367"/>
      <c r="AYI13" s="367"/>
      <c r="AYK13" s="367"/>
      <c r="AYM13" s="367"/>
      <c r="AYO13" s="367"/>
      <c r="AYQ13" s="367"/>
      <c r="AYS13" s="367"/>
      <c r="AYU13" s="367"/>
      <c r="AYW13" s="367"/>
      <c r="AYY13" s="367"/>
      <c r="AZA13" s="367"/>
      <c r="AZC13" s="367"/>
      <c r="AZE13" s="367"/>
      <c r="AZG13" s="367"/>
      <c r="AZI13" s="367"/>
      <c r="AZK13" s="367"/>
      <c r="AZM13" s="367"/>
      <c r="AZO13" s="367"/>
      <c r="AZQ13" s="367"/>
      <c r="AZS13" s="367"/>
      <c r="AZU13" s="367"/>
      <c r="AZW13" s="367"/>
      <c r="AZY13" s="367"/>
      <c r="BAA13" s="367"/>
      <c r="BAC13" s="367"/>
      <c r="BAE13" s="367"/>
      <c r="BAG13" s="367"/>
      <c r="BAI13" s="367"/>
      <c r="BAK13" s="367"/>
      <c r="BAM13" s="367"/>
      <c r="BAO13" s="367"/>
      <c r="BAQ13" s="367"/>
      <c r="BAS13" s="367"/>
      <c r="BAU13" s="367"/>
      <c r="BAW13" s="367"/>
      <c r="BAY13" s="367"/>
      <c r="BBA13" s="367"/>
      <c r="BBC13" s="367"/>
      <c r="BBE13" s="367"/>
      <c r="BBG13" s="367"/>
      <c r="BBI13" s="367"/>
      <c r="BBK13" s="367"/>
      <c r="BBM13" s="367"/>
      <c r="BBO13" s="367"/>
      <c r="BBQ13" s="367"/>
      <c r="BBS13" s="367"/>
      <c r="BBU13" s="367"/>
      <c r="BBW13" s="367"/>
      <c r="BBY13" s="367"/>
      <c r="BCA13" s="367"/>
      <c r="BCC13" s="367"/>
      <c r="BCE13" s="367"/>
      <c r="BCG13" s="367"/>
      <c r="BCI13" s="367"/>
      <c r="BCK13" s="367"/>
      <c r="BCM13" s="367"/>
      <c r="BCO13" s="367"/>
      <c r="BCQ13" s="367"/>
      <c r="BCS13" s="367"/>
      <c r="BCU13" s="367"/>
      <c r="BCW13" s="367"/>
      <c r="BCY13" s="367"/>
      <c r="BDA13" s="367"/>
      <c r="BDC13" s="367"/>
      <c r="BDE13" s="367"/>
      <c r="BDG13" s="367"/>
      <c r="BDI13" s="367"/>
      <c r="BDK13" s="367"/>
      <c r="BDM13" s="367"/>
      <c r="BDO13" s="367"/>
      <c r="BDQ13" s="367"/>
      <c r="BDS13" s="367"/>
      <c r="BDU13" s="367"/>
      <c r="BDW13" s="367"/>
      <c r="BDY13" s="367"/>
      <c r="BEA13" s="367"/>
      <c r="BEC13" s="367"/>
      <c r="BEE13" s="367"/>
      <c r="BEG13" s="367"/>
      <c r="BEI13" s="367"/>
      <c r="BEK13" s="367"/>
      <c r="BEM13" s="367"/>
      <c r="BEO13" s="367"/>
      <c r="BEQ13" s="367"/>
      <c r="BES13" s="367"/>
      <c r="BEU13" s="367"/>
      <c r="BEW13" s="367"/>
      <c r="BEY13" s="367"/>
      <c r="BFA13" s="367"/>
      <c r="BFC13" s="367"/>
      <c r="BFE13" s="367"/>
      <c r="BFG13" s="367"/>
      <c r="BFI13" s="367"/>
      <c r="BFK13" s="367"/>
      <c r="BFM13" s="367"/>
      <c r="BFO13" s="367"/>
      <c r="BFQ13" s="367"/>
      <c r="BFS13" s="367"/>
      <c r="BFU13" s="367"/>
      <c r="BFW13" s="367"/>
      <c r="BFY13" s="367"/>
      <c r="BGA13" s="367"/>
      <c r="BGC13" s="367"/>
      <c r="BGE13" s="367"/>
      <c r="BGG13" s="367"/>
      <c r="BGI13" s="367"/>
      <c r="BGK13" s="367"/>
      <c r="BGM13" s="367"/>
      <c r="BGO13" s="367"/>
      <c r="BGQ13" s="367"/>
      <c r="BGS13" s="367"/>
      <c r="BGU13" s="367"/>
      <c r="BGW13" s="367"/>
      <c r="BGY13" s="367"/>
      <c r="BHA13" s="367"/>
      <c r="BHC13" s="367"/>
      <c r="BHE13" s="367"/>
      <c r="BHG13" s="367"/>
      <c r="BHI13" s="367"/>
      <c r="BHK13" s="367"/>
      <c r="BHM13" s="367"/>
      <c r="BHO13" s="367"/>
      <c r="BHQ13" s="367"/>
      <c r="BHS13" s="367"/>
      <c r="BHU13" s="367"/>
      <c r="BHW13" s="367"/>
      <c r="BHY13" s="367"/>
      <c r="BIA13" s="367"/>
      <c r="BIC13" s="367"/>
      <c r="BIE13" s="367"/>
      <c r="BIG13" s="367"/>
      <c r="BII13" s="367"/>
      <c r="BIK13" s="367"/>
      <c r="BIM13" s="367"/>
      <c r="BIO13" s="367"/>
      <c r="BIQ13" s="367"/>
      <c r="BIS13" s="367"/>
      <c r="BIU13" s="367"/>
      <c r="BIW13" s="367"/>
      <c r="BIY13" s="367"/>
      <c r="BJA13" s="367"/>
      <c r="BJC13" s="367"/>
      <c r="BJE13" s="367"/>
      <c r="BJG13" s="367"/>
      <c r="BJI13" s="367"/>
      <c r="BJK13" s="367"/>
      <c r="BJM13" s="367"/>
      <c r="BJO13" s="367"/>
      <c r="BJQ13" s="367"/>
      <c r="BJS13" s="367"/>
      <c r="BJU13" s="367"/>
      <c r="BJW13" s="367"/>
      <c r="BJY13" s="367"/>
      <c r="BKA13" s="367"/>
      <c r="BKC13" s="367"/>
      <c r="BKE13" s="367"/>
      <c r="BKG13" s="367"/>
      <c r="BKI13" s="367"/>
      <c r="BKK13" s="367"/>
      <c r="BKM13" s="367"/>
      <c r="BKO13" s="367"/>
      <c r="BKQ13" s="367"/>
      <c r="BKS13" s="367"/>
      <c r="BKU13" s="367"/>
      <c r="BKW13" s="367"/>
      <c r="BKY13" s="367"/>
      <c r="BLA13" s="367"/>
      <c r="BLC13" s="367"/>
      <c r="BLE13" s="367"/>
      <c r="BLG13" s="367"/>
      <c r="BLI13" s="367"/>
      <c r="BLK13" s="367"/>
      <c r="BLM13" s="367"/>
      <c r="BLO13" s="367"/>
      <c r="BLQ13" s="367"/>
      <c r="BLS13" s="367"/>
      <c r="BLU13" s="367"/>
      <c r="BLW13" s="367"/>
      <c r="BLY13" s="367"/>
      <c r="BMA13" s="367"/>
      <c r="BMC13" s="367"/>
      <c r="BME13" s="367"/>
      <c r="BMG13" s="367"/>
      <c r="BMI13" s="367"/>
      <c r="BMK13" s="367"/>
      <c r="BMM13" s="367"/>
      <c r="BMO13" s="367"/>
      <c r="BMQ13" s="367"/>
      <c r="BMS13" s="367"/>
      <c r="BMU13" s="367"/>
      <c r="BMW13" s="367"/>
      <c r="BMY13" s="367"/>
      <c r="BNA13" s="367"/>
      <c r="BNC13" s="367"/>
      <c r="BNE13" s="367"/>
      <c r="BNG13" s="367"/>
      <c r="BNI13" s="367"/>
      <c r="BNK13" s="367"/>
      <c r="BNM13" s="367"/>
      <c r="BNO13" s="367"/>
      <c r="BNQ13" s="367"/>
      <c r="BNS13" s="367"/>
      <c r="BNU13" s="367"/>
      <c r="BNW13" s="367"/>
      <c r="BNY13" s="367"/>
      <c r="BOA13" s="367"/>
      <c r="BOC13" s="367"/>
      <c r="BOE13" s="367"/>
      <c r="BOG13" s="367"/>
      <c r="BOI13" s="367"/>
      <c r="BOK13" s="367"/>
      <c r="BOM13" s="367"/>
      <c r="BOO13" s="367"/>
      <c r="BOQ13" s="367"/>
      <c r="BOS13" s="367"/>
      <c r="BOU13" s="367"/>
      <c r="BOW13" s="367"/>
      <c r="BOY13" s="367"/>
      <c r="BPA13" s="367"/>
      <c r="BPC13" s="367"/>
      <c r="BPE13" s="367"/>
      <c r="BPG13" s="367"/>
      <c r="BPI13" s="367"/>
      <c r="BPK13" s="367"/>
      <c r="BPM13" s="367"/>
      <c r="BPO13" s="367"/>
      <c r="BPQ13" s="367"/>
      <c r="BPS13" s="367"/>
      <c r="BPU13" s="367"/>
      <c r="BPW13" s="367"/>
      <c r="BPY13" s="367"/>
      <c r="BQA13" s="367"/>
      <c r="BQC13" s="367"/>
      <c r="BQE13" s="367"/>
      <c r="BQG13" s="367"/>
      <c r="BQI13" s="367"/>
      <c r="BQK13" s="367"/>
      <c r="BQM13" s="367"/>
      <c r="BQO13" s="367"/>
      <c r="BQQ13" s="367"/>
      <c r="BQS13" s="367"/>
      <c r="BQU13" s="367"/>
      <c r="BQW13" s="367"/>
      <c r="BQY13" s="367"/>
      <c r="BRA13" s="367"/>
      <c r="BRC13" s="367"/>
      <c r="BRE13" s="367"/>
      <c r="BRG13" s="367"/>
      <c r="BRI13" s="367"/>
      <c r="BRK13" s="367"/>
      <c r="BRM13" s="367"/>
      <c r="BRO13" s="367"/>
      <c r="BRQ13" s="367"/>
      <c r="BRS13" s="367"/>
      <c r="BRU13" s="367"/>
      <c r="BRW13" s="367"/>
      <c r="BRY13" s="367"/>
      <c r="BSA13" s="367"/>
      <c r="BSC13" s="367"/>
      <c r="BSE13" s="367"/>
      <c r="BSG13" s="367"/>
      <c r="BSI13" s="367"/>
      <c r="BSK13" s="367"/>
      <c r="BSM13" s="367"/>
      <c r="BSO13" s="367"/>
      <c r="BSQ13" s="367"/>
      <c r="BSS13" s="367"/>
      <c r="BSU13" s="367"/>
      <c r="BSW13" s="367"/>
      <c r="BSY13" s="367"/>
      <c r="BTA13" s="367"/>
      <c r="BTC13" s="367"/>
      <c r="BTE13" s="367"/>
      <c r="BTG13" s="367"/>
      <c r="BTI13" s="367"/>
      <c r="BTK13" s="367"/>
      <c r="BTM13" s="367"/>
      <c r="BTO13" s="367"/>
      <c r="BTQ13" s="367"/>
      <c r="BTS13" s="367"/>
      <c r="BTU13" s="367"/>
      <c r="BTW13" s="367"/>
      <c r="BTY13" s="367"/>
      <c r="BUA13" s="367"/>
      <c r="BUC13" s="367"/>
      <c r="BUE13" s="367"/>
      <c r="BUG13" s="367"/>
      <c r="BUI13" s="367"/>
      <c r="BUK13" s="367"/>
      <c r="BUM13" s="367"/>
      <c r="BUO13" s="367"/>
      <c r="BUQ13" s="367"/>
      <c r="BUS13" s="367"/>
      <c r="BUU13" s="367"/>
      <c r="BUW13" s="367"/>
      <c r="BUY13" s="367"/>
      <c r="BVA13" s="367"/>
      <c r="BVC13" s="367"/>
      <c r="BVE13" s="367"/>
      <c r="BVG13" s="367"/>
      <c r="BVI13" s="367"/>
      <c r="BVK13" s="367"/>
      <c r="BVM13" s="367"/>
      <c r="BVO13" s="367"/>
      <c r="BVQ13" s="367"/>
      <c r="BVS13" s="367"/>
      <c r="BVU13" s="367"/>
      <c r="BVW13" s="367"/>
      <c r="BVY13" s="367"/>
      <c r="BWA13" s="367"/>
      <c r="BWC13" s="367"/>
      <c r="BWE13" s="367"/>
      <c r="BWG13" s="367"/>
      <c r="BWI13" s="367"/>
      <c r="BWK13" s="367"/>
      <c r="BWM13" s="367"/>
      <c r="BWO13" s="367"/>
      <c r="BWQ13" s="367"/>
      <c r="BWS13" s="367"/>
      <c r="BWU13" s="367"/>
      <c r="BWW13" s="367"/>
      <c r="BWY13" s="367"/>
      <c r="BXA13" s="367"/>
      <c r="BXC13" s="367"/>
      <c r="BXE13" s="367"/>
      <c r="BXG13" s="367"/>
      <c r="BXI13" s="367"/>
      <c r="BXK13" s="367"/>
      <c r="BXM13" s="367"/>
      <c r="BXO13" s="367"/>
      <c r="BXQ13" s="367"/>
      <c r="BXS13" s="367"/>
      <c r="BXU13" s="367"/>
      <c r="BXW13" s="367"/>
      <c r="BXY13" s="367"/>
      <c r="BYA13" s="367"/>
      <c r="BYC13" s="367"/>
      <c r="BYE13" s="367"/>
      <c r="BYG13" s="367"/>
      <c r="BYI13" s="367"/>
      <c r="BYK13" s="367"/>
      <c r="BYM13" s="367"/>
      <c r="BYO13" s="367"/>
      <c r="BYQ13" s="367"/>
      <c r="BYS13" s="367"/>
      <c r="BYU13" s="367"/>
      <c r="BYW13" s="367"/>
      <c r="BYY13" s="367"/>
      <c r="BZA13" s="367"/>
      <c r="BZC13" s="367"/>
      <c r="BZE13" s="367"/>
      <c r="BZG13" s="367"/>
      <c r="BZI13" s="367"/>
      <c r="BZK13" s="367"/>
      <c r="BZM13" s="367"/>
      <c r="BZO13" s="367"/>
      <c r="BZQ13" s="367"/>
      <c r="BZS13" s="367"/>
      <c r="BZU13" s="367"/>
      <c r="BZW13" s="367"/>
      <c r="BZY13" s="367"/>
      <c r="CAA13" s="367"/>
      <c r="CAC13" s="367"/>
      <c r="CAE13" s="367"/>
      <c r="CAG13" s="367"/>
      <c r="CAI13" s="367"/>
      <c r="CAK13" s="367"/>
      <c r="CAM13" s="367"/>
      <c r="CAO13" s="367"/>
      <c r="CAQ13" s="367"/>
      <c r="CAS13" s="367"/>
      <c r="CAU13" s="367"/>
      <c r="CAW13" s="367"/>
      <c r="CAY13" s="367"/>
      <c r="CBA13" s="367"/>
      <c r="CBC13" s="367"/>
      <c r="CBE13" s="367"/>
      <c r="CBG13" s="367"/>
      <c r="CBI13" s="367"/>
      <c r="CBK13" s="367"/>
      <c r="CBM13" s="367"/>
      <c r="CBO13" s="367"/>
      <c r="CBQ13" s="367"/>
      <c r="CBS13" s="367"/>
      <c r="CBU13" s="367"/>
      <c r="CBW13" s="367"/>
      <c r="CBY13" s="367"/>
      <c r="CCA13" s="367"/>
      <c r="CCC13" s="367"/>
      <c r="CCE13" s="367"/>
      <c r="CCG13" s="367"/>
      <c r="CCI13" s="367"/>
      <c r="CCK13" s="367"/>
      <c r="CCM13" s="367"/>
      <c r="CCO13" s="367"/>
      <c r="CCQ13" s="367"/>
      <c r="CCS13" s="367"/>
      <c r="CCU13" s="367"/>
      <c r="CCW13" s="367"/>
      <c r="CCY13" s="367"/>
      <c r="CDA13" s="367"/>
      <c r="CDC13" s="367"/>
      <c r="CDE13" s="367"/>
      <c r="CDG13" s="367"/>
      <c r="CDI13" s="367"/>
      <c r="CDK13" s="367"/>
      <c r="CDM13" s="367"/>
      <c r="CDO13" s="367"/>
      <c r="CDQ13" s="367"/>
      <c r="CDS13" s="367"/>
      <c r="CDU13" s="367"/>
      <c r="CDW13" s="367"/>
      <c r="CDY13" s="367"/>
      <c r="CEA13" s="367"/>
      <c r="CEC13" s="367"/>
      <c r="CEE13" s="367"/>
      <c r="CEG13" s="367"/>
      <c r="CEI13" s="367"/>
      <c r="CEK13" s="367"/>
      <c r="CEM13" s="367"/>
      <c r="CEO13" s="367"/>
      <c r="CEQ13" s="367"/>
      <c r="CES13" s="367"/>
      <c r="CEU13" s="367"/>
      <c r="CEW13" s="367"/>
      <c r="CEY13" s="367"/>
      <c r="CFA13" s="367"/>
      <c r="CFC13" s="367"/>
      <c r="CFE13" s="367"/>
      <c r="CFG13" s="367"/>
      <c r="CFI13" s="367"/>
      <c r="CFK13" s="367"/>
      <c r="CFM13" s="367"/>
      <c r="CFO13" s="367"/>
      <c r="CFQ13" s="367"/>
      <c r="CFS13" s="367"/>
      <c r="CFU13" s="367"/>
      <c r="CFW13" s="367"/>
      <c r="CFY13" s="367"/>
      <c r="CGA13" s="367"/>
      <c r="CGC13" s="367"/>
      <c r="CGE13" s="367"/>
      <c r="CGG13" s="367"/>
      <c r="CGI13" s="367"/>
      <c r="CGK13" s="367"/>
      <c r="CGM13" s="367"/>
      <c r="CGO13" s="367"/>
      <c r="CGQ13" s="367"/>
      <c r="CGS13" s="367"/>
      <c r="CGU13" s="367"/>
      <c r="CGW13" s="367"/>
      <c r="CGY13" s="367"/>
      <c r="CHA13" s="367"/>
      <c r="CHC13" s="367"/>
      <c r="CHE13" s="367"/>
      <c r="CHG13" s="367"/>
      <c r="CHI13" s="367"/>
      <c r="CHK13" s="367"/>
      <c r="CHM13" s="367"/>
      <c r="CHO13" s="367"/>
      <c r="CHQ13" s="367"/>
      <c r="CHS13" s="367"/>
      <c r="CHU13" s="367"/>
      <c r="CHW13" s="367"/>
      <c r="CHY13" s="367"/>
      <c r="CIA13" s="367"/>
      <c r="CIC13" s="367"/>
      <c r="CIE13" s="367"/>
      <c r="CIG13" s="367"/>
      <c r="CII13" s="367"/>
      <c r="CIK13" s="367"/>
      <c r="CIM13" s="367"/>
      <c r="CIO13" s="367"/>
      <c r="CIQ13" s="367"/>
      <c r="CIS13" s="367"/>
      <c r="CIU13" s="367"/>
      <c r="CIW13" s="367"/>
      <c r="CIY13" s="367"/>
      <c r="CJA13" s="367"/>
      <c r="CJC13" s="367"/>
      <c r="CJE13" s="367"/>
      <c r="CJG13" s="367"/>
      <c r="CJI13" s="367"/>
      <c r="CJK13" s="367"/>
      <c r="CJM13" s="367"/>
      <c r="CJO13" s="367"/>
      <c r="CJQ13" s="367"/>
      <c r="CJS13" s="367"/>
      <c r="CJU13" s="367"/>
      <c r="CJW13" s="367"/>
      <c r="CJY13" s="367"/>
      <c r="CKA13" s="367"/>
      <c r="CKC13" s="367"/>
      <c r="CKE13" s="367"/>
      <c r="CKG13" s="367"/>
      <c r="CKI13" s="367"/>
      <c r="CKK13" s="367"/>
      <c r="CKM13" s="367"/>
      <c r="CKO13" s="367"/>
      <c r="CKQ13" s="367"/>
      <c r="CKS13" s="367"/>
      <c r="CKU13" s="367"/>
      <c r="CKW13" s="367"/>
      <c r="CKY13" s="367"/>
      <c r="CLA13" s="367"/>
      <c r="CLC13" s="367"/>
      <c r="CLE13" s="367"/>
      <c r="CLG13" s="367"/>
      <c r="CLI13" s="367"/>
      <c r="CLK13" s="367"/>
      <c r="CLM13" s="367"/>
      <c r="CLO13" s="367"/>
      <c r="CLQ13" s="367"/>
      <c r="CLS13" s="367"/>
      <c r="CLU13" s="367"/>
      <c r="CLW13" s="367"/>
      <c r="CLY13" s="367"/>
      <c r="CMA13" s="367"/>
      <c r="CMC13" s="367"/>
      <c r="CME13" s="367"/>
      <c r="CMG13" s="367"/>
      <c r="CMI13" s="367"/>
      <c r="CMK13" s="367"/>
      <c r="CMM13" s="367"/>
      <c r="CMO13" s="367"/>
      <c r="CMQ13" s="367"/>
      <c r="CMS13" s="367"/>
      <c r="CMU13" s="367"/>
      <c r="CMW13" s="367"/>
      <c r="CMY13" s="367"/>
      <c r="CNA13" s="367"/>
      <c r="CNC13" s="367"/>
      <c r="CNE13" s="367"/>
      <c r="CNG13" s="367"/>
      <c r="CNI13" s="367"/>
      <c r="CNK13" s="367"/>
      <c r="CNM13" s="367"/>
      <c r="CNO13" s="367"/>
      <c r="CNQ13" s="367"/>
      <c r="CNS13" s="367"/>
      <c r="CNU13" s="367"/>
      <c r="CNW13" s="367"/>
      <c r="CNY13" s="367"/>
      <c r="COA13" s="367"/>
      <c r="COC13" s="367"/>
      <c r="COE13" s="367"/>
      <c r="COG13" s="367"/>
      <c r="COI13" s="367"/>
      <c r="COK13" s="367"/>
      <c r="COM13" s="367"/>
      <c r="COO13" s="367"/>
      <c r="COQ13" s="367"/>
      <c r="COS13" s="367"/>
      <c r="COU13" s="367"/>
      <c r="COW13" s="367"/>
      <c r="COY13" s="367"/>
      <c r="CPA13" s="367"/>
      <c r="CPC13" s="367"/>
      <c r="CPE13" s="367"/>
      <c r="CPG13" s="367"/>
      <c r="CPI13" s="367"/>
      <c r="CPK13" s="367"/>
      <c r="CPM13" s="367"/>
      <c r="CPO13" s="367"/>
      <c r="CPQ13" s="367"/>
      <c r="CPS13" s="367"/>
      <c r="CPU13" s="367"/>
      <c r="CPW13" s="367"/>
      <c r="CPY13" s="367"/>
      <c r="CQA13" s="367"/>
      <c r="CQC13" s="367"/>
      <c r="CQE13" s="367"/>
      <c r="CQG13" s="367"/>
      <c r="CQI13" s="367"/>
      <c r="CQK13" s="367"/>
      <c r="CQM13" s="367"/>
      <c r="CQO13" s="367"/>
      <c r="CQQ13" s="367"/>
      <c r="CQS13" s="367"/>
      <c r="CQU13" s="367"/>
      <c r="CQW13" s="367"/>
      <c r="CQY13" s="367"/>
      <c r="CRA13" s="367"/>
      <c r="CRC13" s="367"/>
      <c r="CRE13" s="367"/>
      <c r="CRG13" s="367"/>
      <c r="CRI13" s="367"/>
      <c r="CRK13" s="367"/>
      <c r="CRM13" s="367"/>
      <c r="CRO13" s="367"/>
      <c r="CRQ13" s="367"/>
      <c r="CRS13" s="367"/>
      <c r="CRU13" s="367"/>
      <c r="CRW13" s="367"/>
      <c r="CRY13" s="367"/>
      <c r="CSA13" s="367"/>
      <c r="CSC13" s="367"/>
      <c r="CSE13" s="367"/>
      <c r="CSG13" s="367"/>
      <c r="CSI13" s="367"/>
      <c r="CSK13" s="367"/>
      <c r="CSM13" s="367"/>
      <c r="CSO13" s="367"/>
      <c r="CSQ13" s="367"/>
      <c r="CSS13" s="367"/>
      <c r="CSU13" s="367"/>
      <c r="CSW13" s="367"/>
      <c r="CSY13" s="367"/>
      <c r="CTA13" s="367"/>
      <c r="CTC13" s="367"/>
      <c r="CTE13" s="367"/>
      <c r="CTG13" s="367"/>
      <c r="CTI13" s="367"/>
      <c r="CTK13" s="367"/>
      <c r="CTM13" s="367"/>
      <c r="CTO13" s="367"/>
      <c r="CTQ13" s="367"/>
      <c r="CTS13" s="367"/>
      <c r="CTU13" s="367"/>
      <c r="CTW13" s="367"/>
      <c r="CTY13" s="367"/>
      <c r="CUA13" s="367"/>
      <c r="CUC13" s="367"/>
      <c r="CUE13" s="367"/>
      <c r="CUG13" s="367"/>
      <c r="CUI13" s="367"/>
      <c r="CUK13" s="367"/>
      <c r="CUM13" s="367"/>
      <c r="CUO13" s="367"/>
      <c r="CUQ13" s="367"/>
      <c r="CUS13" s="367"/>
      <c r="CUU13" s="367"/>
      <c r="CUW13" s="367"/>
      <c r="CUY13" s="367"/>
      <c r="CVA13" s="367"/>
      <c r="CVC13" s="367"/>
      <c r="CVE13" s="367"/>
      <c r="CVG13" s="367"/>
      <c r="CVI13" s="367"/>
      <c r="CVK13" s="367"/>
      <c r="CVM13" s="367"/>
      <c r="CVO13" s="367"/>
      <c r="CVQ13" s="367"/>
      <c r="CVS13" s="367"/>
      <c r="CVU13" s="367"/>
      <c r="CVW13" s="367"/>
      <c r="CVY13" s="367"/>
      <c r="CWA13" s="367"/>
      <c r="CWC13" s="367"/>
      <c r="CWE13" s="367"/>
      <c r="CWG13" s="367"/>
      <c r="CWI13" s="367"/>
      <c r="CWK13" s="367"/>
      <c r="CWM13" s="367"/>
      <c r="CWO13" s="367"/>
      <c r="CWQ13" s="367"/>
      <c r="CWS13" s="367"/>
      <c r="CWU13" s="367"/>
      <c r="CWW13" s="367"/>
      <c r="CWY13" s="367"/>
      <c r="CXA13" s="367"/>
      <c r="CXC13" s="367"/>
      <c r="CXE13" s="367"/>
      <c r="CXG13" s="367"/>
      <c r="CXI13" s="367"/>
      <c r="CXK13" s="367"/>
      <c r="CXM13" s="367"/>
      <c r="CXO13" s="367"/>
      <c r="CXQ13" s="367"/>
      <c r="CXS13" s="367"/>
      <c r="CXU13" s="367"/>
      <c r="CXW13" s="367"/>
      <c r="CXY13" s="367"/>
      <c r="CYA13" s="367"/>
      <c r="CYC13" s="367"/>
      <c r="CYE13" s="367"/>
      <c r="CYG13" s="367"/>
      <c r="CYI13" s="367"/>
      <c r="CYK13" s="367"/>
      <c r="CYM13" s="367"/>
      <c r="CYO13" s="367"/>
      <c r="CYQ13" s="367"/>
      <c r="CYS13" s="367"/>
      <c r="CYU13" s="367"/>
      <c r="CYW13" s="367"/>
      <c r="CYY13" s="367"/>
      <c r="CZA13" s="367"/>
      <c r="CZC13" s="367"/>
      <c r="CZE13" s="367"/>
      <c r="CZG13" s="367"/>
      <c r="CZI13" s="367"/>
      <c r="CZK13" s="367"/>
      <c r="CZM13" s="367"/>
      <c r="CZO13" s="367"/>
      <c r="CZQ13" s="367"/>
      <c r="CZS13" s="367"/>
      <c r="CZU13" s="367"/>
      <c r="CZW13" s="367"/>
      <c r="CZY13" s="367"/>
      <c r="DAA13" s="367"/>
      <c r="DAC13" s="367"/>
      <c r="DAE13" s="367"/>
      <c r="DAG13" s="367"/>
      <c r="DAI13" s="367"/>
      <c r="DAK13" s="367"/>
      <c r="DAM13" s="367"/>
      <c r="DAO13" s="367"/>
      <c r="DAQ13" s="367"/>
      <c r="DAS13" s="367"/>
      <c r="DAU13" s="367"/>
      <c r="DAW13" s="367"/>
      <c r="DAY13" s="367"/>
      <c r="DBA13" s="367"/>
      <c r="DBC13" s="367"/>
      <c r="DBE13" s="367"/>
      <c r="DBG13" s="367"/>
      <c r="DBI13" s="367"/>
      <c r="DBK13" s="367"/>
      <c r="DBM13" s="367"/>
      <c r="DBO13" s="367"/>
      <c r="DBQ13" s="367"/>
      <c r="DBS13" s="367"/>
      <c r="DBU13" s="367"/>
      <c r="DBW13" s="367"/>
      <c r="DBY13" s="367"/>
      <c r="DCA13" s="367"/>
      <c r="DCC13" s="367"/>
      <c r="DCE13" s="367"/>
      <c r="DCG13" s="367"/>
      <c r="DCI13" s="367"/>
      <c r="DCK13" s="367"/>
      <c r="DCM13" s="367"/>
      <c r="DCO13" s="367"/>
      <c r="DCQ13" s="367"/>
      <c r="DCS13" s="367"/>
      <c r="DCU13" s="367"/>
      <c r="DCW13" s="367"/>
      <c r="DCY13" s="367"/>
      <c r="DDA13" s="367"/>
      <c r="DDC13" s="367"/>
      <c r="DDE13" s="367"/>
      <c r="DDG13" s="367"/>
      <c r="DDI13" s="367"/>
      <c r="DDK13" s="367"/>
      <c r="DDM13" s="367"/>
      <c r="DDO13" s="367"/>
      <c r="DDQ13" s="367"/>
      <c r="DDS13" s="367"/>
      <c r="DDU13" s="367"/>
      <c r="DDW13" s="367"/>
      <c r="DDY13" s="367"/>
      <c r="DEA13" s="367"/>
      <c r="DEC13" s="367"/>
      <c r="DEE13" s="367"/>
      <c r="DEG13" s="367"/>
      <c r="DEI13" s="367"/>
      <c r="DEK13" s="367"/>
      <c r="DEM13" s="367"/>
      <c r="DEO13" s="367"/>
      <c r="DEQ13" s="367"/>
      <c r="DES13" s="367"/>
      <c r="DEU13" s="367"/>
      <c r="DEW13" s="367"/>
      <c r="DEY13" s="367"/>
      <c r="DFA13" s="367"/>
      <c r="DFC13" s="367"/>
      <c r="DFE13" s="367"/>
      <c r="DFG13" s="367"/>
      <c r="DFI13" s="367"/>
      <c r="DFK13" s="367"/>
      <c r="DFM13" s="367"/>
      <c r="DFO13" s="367"/>
      <c r="DFQ13" s="367"/>
      <c r="DFS13" s="367"/>
      <c r="DFU13" s="367"/>
      <c r="DFW13" s="367"/>
      <c r="DFY13" s="367"/>
      <c r="DGA13" s="367"/>
      <c r="DGC13" s="367"/>
      <c r="DGE13" s="367"/>
      <c r="DGG13" s="367"/>
      <c r="DGI13" s="367"/>
      <c r="DGK13" s="367"/>
      <c r="DGM13" s="367"/>
      <c r="DGO13" s="367"/>
      <c r="DGQ13" s="367"/>
      <c r="DGS13" s="367"/>
      <c r="DGU13" s="367"/>
      <c r="DGW13" s="367"/>
      <c r="DGY13" s="367"/>
      <c r="DHA13" s="367"/>
      <c r="DHC13" s="367"/>
      <c r="DHE13" s="367"/>
      <c r="DHG13" s="367"/>
      <c r="DHI13" s="367"/>
      <c r="DHK13" s="367"/>
      <c r="DHM13" s="367"/>
      <c r="DHO13" s="367"/>
      <c r="DHQ13" s="367"/>
      <c r="DHS13" s="367"/>
      <c r="DHU13" s="367"/>
      <c r="DHW13" s="367"/>
      <c r="DHY13" s="367"/>
      <c r="DIA13" s="367"/>
      <c r="DIC13" s="367"/>
      <c r="DIE13" s="367"/>
      <c r="DIG13" s="367"/>
      <c r="DII13" s="367"/>
      <c r="DIK13" s="367"/>
      <c r="DIM13" s="367"/>
      <c r="DIO13" s="367"/>
      <c r="DIQ13" s="367"/>
      <c r="DIS13" s="367"/>
      <c r="DIU13" s="367"/>
      <c r="DIW13" s="367"/>
      <c r="DIY13" s="367"/>
      <c r="DJA13" s="367"/>
      <c r="DJC13" s="367"/>
      <c r="DJE13" s="367"/>
      <c r="DJG13" s="367"/>
      <c r="DJI13" s="367"/>
      <c r="DJK13" s="367"/>
      <c r="DJM13" s="367"/>
      <c r="DJO13" s="367"/>
      <c r="DJQ13" s="367"/>
      <c r="DJS13" s="367"/>
      <c r="DJU13" s="367"/>
      <c r="DJW13" s="367"/>
      <c r="DJY13" s="367"/>
      <c r="DKA13" s="367"/>
      <c r="DKC13" s="367"/>
      <c r="DKE13" s="367"/>
      <c r="DKG13" s="367"/>
      <c r="DKI13" s="367"/>
      <c r="DKK13" s="367"/>
      <c r="DKM13" s="367"/>
      <c r="DKO13" s="367"/>
      <c r="DKQ13" s="367"/>
      <c r="DKS13" s="367"/>
      <c r="DKU13" s="367"/>
      <c r="DKW13" s="367"/>
      <c r="DKY13" s="367"/>
      <c r="DLA13" s="367"/>
      <c r="DLC13" s="367"/>
      <c r="DLE13" s="367"/>
      <c r="DLG13" s="367"/>
      <c r="DLI13" s="367"/>
      <c r="DLK13" s="367"/>
      <c r="DLM13" s="367"/>
      <c r="DLO13" s="367"/>
      <c r="DLQ13" s="367"/>
      <c r="DLS13" s="367"/>
      <c r="DLU13" s="367"/>
      <c r="DLW13" s="367"/>
      <c r="DLY13" s="367"/>
      <c r="DMA13" s="367"/>
      <c r="DMC13" s="367"/>
      <c r="DME13" s="367"/>
      <c r="DMG13" s="367"/>
      <c r="DMI13" s="367"/>
      <c r="DMK13" s="367"/>
      <c r="DMM13" s="367"/>
      <c r="DMO13" s="367"/>
      <c r="DMQ13" s="367"/>
      <c r="DMS13" s="367"/>
      <c r="DMU13" s="367"/>
      <c r="DMW13" s="367"/>
      <c r="DMY13" s="367"/>
      <c r="DNA13" s="367"/>
      <c r="DNC13" s="367"/>
      <c r="DNE13" s="367"/>
      <c r="DNG13" s="367"/>
      <c r="DNI13" s="367"/>
      <c r="DNK13" s="367"/>
      <c r="DNM13" s="367"/>
      <c r="DNO13" s="367"/>
      <c r="DNQ13" s="367"/>
      <c r="DNS13" s="367"/>
      <c r="DNU13" s="367"/>
      <c r="DNW13" s="367"/>
      <c r="DNY13" s="367"/>
      <c r="DOA13" s="367"/>
      <c r="DOC13" s="367"/>
      <c r="DOE13" s="367"/>
      <c r="DOG13" s="367"/>
      <c r="DOI13" s="367"/>
      <c r="DOK13" s="367"/>
      <c r="DOM13" s="367"/>
      <c r="DOO13" s="367"/>
      <c r="DOQ13" s="367"/>
      <c r="DOS13" s="367"/>
      <c r="DOU13" s="367"/>
      <c r="DOW13" s="367"/>
      <c r="DOY13" s="367"/>
      <c r="DPA13" s="367"/>
      <c r="DPC13" s="367"/>
      <c r="DPE13" s="367"/>
      <c r="DPG13" s="367"/>
      <c r="DPI13" s="367"/>
      <c r="DPK13" s="367"/>
      <c r="DPM13" s="367"/>
      <c r="DPO13" s="367"/>
      <c r="DPQ13" s="367"/>
      <c r="DPS13" s="367"/>
      <c r="DPU13" s="367"/>
      <c r="DPW13" s="367"/>
      <c r="DPY13" s="367"/>
      <c r="DQA13" s="367"/>
      <c r="DQC13" s="367"/>
      <c r="DQE13" s="367"/>
      <c r="DQG13" s="367"/>
      <c r="DQI13" s="367"/>
      <c r="DQK13" s="367"/>
      <c r="DQM13" s="367"/>
      <c r="DQO13" s="367"/>
      <c r="DQQ13" s="367"/>
      <c r="DQS13" s="367"/>
      <c r="DQU13" s="367"/>
      <c r="DQW13" s="367"/>
      <c r="DQY13" s="367"/>
      <c r="DRA13" s="367"/>
      <c r="DRC13" s="367"/>
      <c r="DRE13" s="367"/>
      <c r="DRG13" s="367"/>
      <c r="DRI13" s="367"/>
      <c r="DRK13" s="367"/>
      <c r="DRM13" s="367"/>
      <c r="DRO13" s="367"/>
      <c r="DRQ13" s="367"/>
      <c r="DRS13" s="367"/>
      <c r="DRU13" s="367"/>
      <c r="DRW13" s="367"/>
      <c r="DRY13" s="367"/>
      <c r="DSA13" s="367"/>
      <c r="DSC13" s="367"/>
      <c r="DSE13" s="367"/>
      <c r="DSG13" s="367"/>
      <c r="DSI13" s="367"/>
      <c r="DSK13" s="367"/>
      <c r="DSM13" s="367"/>
      <c r="DSO13" s="367"/>
      <c r="DSQ13" s="367"/>
      <c r="DSS13" s="367"/>
      <c r="DSU13" s="367"/>
      <c r="DSW13" s="367"/>
      <c r="DSY13" s="367"/>
      <c r="DTA13" s="367"/>
      <c r="DTC13" s="367"/>
      <c r="DTE13" s="367"/>
      <c r="DTG13" s="367"/>
      <c r="DTI13" s="367"/>
      <c r="DTK13" s="367"/>
      <c r="DTM13" s="367"/>
      <c r="DTO13" s="367"/>
      <c r="DTQ13" s="367"/>
      <c r="DTS13" s="367"/>
      <c r="DTU13" s="367"/>
      <c r="DTW13" s="367"/>
      <c r="DTY13" s="367"/>
      <c r="DUA13" s="367"/>
      <c r="DUC13" s="367"/>
      <c r="DUE13" s="367"/>
      <c r="DUG13" s="367"/>
      <c r="DUI13" s="367"/>
      <c r="DUK13" s="367"/>
      <c r="DUM13" s="367"/>
      <c r="DUO13" s="367"/>
      <c r="DUQ13" s="367"/>
      <c r="DUS13" s="367"/>
      <c r="DUU13" s="367"/>
      <c r="DUW13" s="367"/>
      <c r="DUY13" s="367"/>
      <c r="DVA13" s="367"/>
      <c r="DVC13" s="367"/>
      <c r="DVE13" s="367"/>
      <c r="DVG13" s="367"/>
      <c r="DVI13" s="367"/>
      <c r="DVK13" s="367"/>
      <c r="DVM13" s="367"/>
      <c r="DVO13" s="367"/>
      <c r="DVQ13" s="367"/>
      <c r="DVS13" s="367"/>
      <c r="DVU13" s="367"/>
      <c r="DVW13" s="367"/>
      <c r="DVY13" s="367"/>
      <c r="DWA13" s="367"/>
      <c r="DWC13" s="367"/>
      <c r="DWE13" s="367"/>
      <c r="DWG13" s="367"/>
      <c r="DWI13" s="367"/>
      <c r="DWK13" s="367"/>
      <c r="DWM13" s="367"/>
      <c r="DWO13" s="367"/>
      <c r="DWQ13" s="367"/>
      <c r="DWS13" s="367"/>
      <c r="DWU13" s="367"/>
      <c r="DWW13" s="367"/>
      <c r="DWY13" s="367"/>
      <c r="DXA13" s="367"/>
      <c r="DXC13" s="367"/>
      <c r="DXE13" s="367"/>
      <c r="DXG13" s="367"/>
      <c r="DXI13" s="367"/>
      <c r="DXK13" s="367"/>
      <c r="DXM13" s="367"/>
      <c r="DXO13" s="367"/>
      <c r="DXQ13" s="367"/>
      <c r="DXS13" s="367"/>
      <c r="DXU13" s="367"/>
      <c r="DXW13" s="367"/>
      <c r="DXY13" s="367"/>
      <c r="DYA13" s="367"/>
      <c r="DYC13" s="367"/>
      <c r="DYE13" s="367"/>
      <c r="DYG13" s="367"/>
      <c r="DYI13" s="367"/>
      <c r="DYK13" s="367"/>
      <c r="DYM13" s="367"/>
      <c r="DYO13" s="367"/>
      <c r="DYQ13" s="367"/>
      <c r="DYS13" s="367"/>
      <c r="DYU13" s="367"/>
      <c r="DYW13" s="367"/>
      <c r="DYY13" s="367"/>
      <c r="DZA13" s="367"/>
      <c r="DZC13" s="367"/>
      <c r="DZE13" s="367"/>
      <c r="DZG13" s="367"/>
      <c r="DZI13" s="367"/>
      <c r="DZK13" s="367"/>
      <c r="DZM13" s="367"/>
      <c r="DZO13" s="367"/>
      <c r="DZQ13" s="367"/>
      <c r="DZS13" s="367"/>
      <c r="DZU13" s="367"/>
      <c r="DZW13" s="367"/>
      <c r="DZY13" s="367"/>
      <c r="EAA13" s="367"/>
      <c r="EAC13" s="367"/>
      <c r="EAE13" s="367"/>
      <c r="EAG13" s="367"/>
      <c r="EAI13" s="367"/>
      <c r="EAK13" s="367"/>
      <c r="EAM13" s="367"/>
      <c r="EAO13" s="367"/>
      <c r="EAQ13" s="367"/>
      <c r="EAS13" s="367"/>
      <c r="EAU13" s="367"/>
      <c r="EAW13" s="367"/>
      <c r="EAY13" s="367"/>
      <c r="EBA13" s="367"/>
      <c r="EBC13" s="367"/>
      <c r="EBE13" s="367"/>
      <c r="EBG13" s="367"/>
      <c r="EBI13" s="367"/>
      <c r="EBK13" s="367"/>
      <c r="EBM13" s="367"/>
      <c r="EBO13" s="367"/>
      <c r="EBQ13" s="367"/>
      <c r="EBS13" s="367"/>
      <c r="EBU13" s="367"/>
      <c r="EBW13" s="367"/>
      <c r="EBY13" s="367"/>
      <c r="ECA13" s="367"/>
      <c r="ECC13" s="367"/>
      <c r="ECE13" s="367"/>
      <c r="ECG13" s="367"/>
      <c r="ECI13" s="367"/>
      <c r="ECK13" s="367"/>
      <c r="ECM13" s="367"/>
      <c r="ECO13" s="367"/>
      <c r="ECQ13" s="367"/>
      <c r="ECS13" s="367"/>
      <c r="ECU13" s="367"/>
      <c r="ECW13" s="367"/>
      <c r="ECY13" s="367"/>
      <c r="EDA13" s="367"/>
      <c r="EDC13" s="367"/>
      <c r="EDE13" s="367"/>
      <c r="EDG13" s="367"/>
      <c r="EDI13" s="367"/>
      <c r="EDK13" s="367"/>
      <c r="EDM13" s="367"/>
      <c r="EDO13" s="367"/>
      <c r="EDQ13" s="367"/>
      <c r="EDS13" s="367"/>
      <c r="EDU13" s="367"/>
      <c r="EDW13" s="367"/>
      <c r="EDY13" s="367"/>
      <c r="EEA13" s="367"/>
      <c r="EEC13" s="367"/>
      <c r="EEE13" s="367"/>
      <c r="EEG13" s="367"/>
      <c r="EEI13" s="367"/>
      <c r="EEK13" s="367"/>
      <c r="EEM13" s="367"/>
      <c r="EEO13" s="367"/>
      <c r="EEQ13" s="367"/>
      <c r="EES13" s="367"/>
      <c r="EEU13" s="367"/>
      <c r="EEW13" s="367"/>
      <c r="EEY13" s="367"/>
      <c r="EFA13" s="367"/>
      <c r="EFC13" s="367"/>
      <c r="EFE13" s="367"/>
      <c r="EFG13" s="367"/>
      <c r="EFI13" s="367"/>
      <c r="EFK13" s="367"/>
      <c r="EFM13" s="367"/>
      <c r="EFO13" s="367"/>
      <c r="EFQ13" s="367"/>
      <c r="EFS13" s="367"/>
      <c r="EFU13" s="367"/>
      <c r="EFW13" s="367"/>
      <c r="EFY13" s="367"/>
      <c r="EGA13" s="367"/>
      <c r="EGC13" s="367"/>
      <c r="EGE13" s="367"/>
      <c r="EGG13" s="367"/>
      <c r="EGI13" s="367"/>
      <c r="EGK13" s="367"/>
      <c r="EGM13" s="367"/>
      <c r="EGO13" s="367"/>
      <c r="EGQ13" s="367"/>
      <c r="EGS13" s="367"/>
      <c r="EGU13" s="367"/>
      <c r="EGW13" s="367"/>
      <c r="EGY13" s="367"/>
      <c r="EHA13" s="367"/>
      <c r="EHC13" s="367"/>
      <c r="EHE13" s="367"/>
      <c r="EHG13" s="367"/>
      <c r="EHI13" s="367"/>
      <c r="EHK13" s="367"/>
      <c r="EHM13" s="367"/>
      <c r="EHO13" s="367"/>
      <c r="EHQ13" s="367"/>
      <c r="EHS13" s="367"/>
      <c r="EHU13" s="367"/>
      <c r="EHW13" s="367"/>
      <c r="EHY13" s="367"/>
      <c r="EIA13" s="367"/>
      <c r="EIC13" s="367"/>
      <c r="EIE13" s="367"/>
      <c r="EIG13" s="367"/>
      <c r="EII13" s="367"/>
      <c r="EIK13" s="367"/>
      <c r="EIM13" s="367"/>
      <c r="EIO13" s="367"/>
      <c r="EIQ13" s="367"/>
      <c r="EIS13" s="367"/>
      <c r="EIU13" s="367"/>
      <c r="EIW13" s="367"/>
      <c r="EIY13" s="367"/>
      <c r="EJA13" s="367"/>
      <c r="EJC13" s="367"/>
      <c r="EJE13" s="367"/>
      <c r="EJG13" s="367"/>
      <c r="EJI13" s="367"/>
      <c r="EJK13" s="367"/>
      <c r="EJM13" s="367"/>
      <c r="EJO13" s="367"/>
      <c r="EJQ13" s="367"/>
      <c r="EJS13" s="367"/>
      <c r="EJU13" s="367"/>
      <c r="EJW13" s="367"/>
      <c r="EJY13" s="367"/>
      <c r="EKA13" s="367"/>
      <c r="EKC13" s="367"/>
      <c r="EKE13" s="367"/>
      <c r="EKG13" s="367"/>
      <c r="EKI13" s="367"/>
      <c r="EKK13" s="367"/>
      <c r="EKM13" s="367"/>
      <c r="EKO13" s="367"/>
      <c r="EKQ13" s="367"/>
      <c r="EKS13" s="367"/>
      <c r="EKU13" s="367"/>
      <c r="EKW13" s="367"/>
      <c r="EKY13" s="367"/>
      <c r="ELA13" s="367"/>
      <c r="ELC13" s="367"/>
      <c r="ELE13" s="367"/>
      <c r="ELG13" s="367"/>
      <c r="ELI13" s="367"/>
      <c r="ELK13" s="367"/>
      <c r="ELM13" s="367"/>
      <c r="ELO13" s="367"/>
      <c r="ELQ13" s="367"/>
      <c r="ELS13" s="367"/>
      <c r="ELU13" s="367"/>
      <c r="ELW13" s="367"/>
      <c r="ELY13" s="367"/>
      <c r="EMA13" s="367"/>
      <c r="EMC13" s="367"/>
      <c r="EME13" s="367"/>
      <c r="EMG13" s="367"/>
      <c r="EMI13" s="367"/>
      <c r="EMK13" s="367"/>
      <c r="EMM13" s="367"/>
      <c r="EMO13" s="367"/>
      <c r="EMQ13" s="367"/>
      <c r="EMS13" s="367"/>
      <c r="EMU13" s="367"/>
      <c r="EMW13" s="367"/>
      <c r="EMY13" s="367"/>
      <c r="ENA13" s="367"/>
      <c r="ENC13" s="367"/>
      <c r="ENE13" s="367"/>
      <c r="ENG13" s="367"/>
      <c r="ENI13" s="367"/>
      <c r="ENK13" s="367"/>
      <c r="ENM13" s="367"/>
      <c r="ENO13" s="367"/>
      <c r="ENQ13" s="367"/>
      <c r="ENS13" s="367"/>
      <c r="ENU13" s="367"/>
      <c r="ENW13" s="367"/>
      <c r="ENY13" s="367"/>
      <c r="EOA13" s="367"/>
      <c r="EOC13" s="367"/>
      <c r="EOE13" s="367"/>
      <c r="EOG13" s="367"/>
      <c r="EOI13" s="367"/>
      <c r="EOK13" s="367"/>
      <c r="EOM13" s="367"/>
      <c r="EOO13" s="367"/>
      <c r="EOQ13" s="367"/>
      <c r="EOS13" s="367"/>
      <c r="EOU13" s="367"/>
      <c r="EOW13" s="367"/>
      <c r="EOY13" s="367"/>
      <c r="EPA13" s="367"/>
      <c r="EPC13" s="367"/>
      <c r="EPE13" s="367"/>
      <c r="EPG13" s="367"/>
      <c r="EPI13" s="367"/>
      <c r="EPK13" s="367"/>
      <c r="EPM13" s="367"/>
      <c r="EPO13" s="367"/>
      <c r="EPQ13" s="367"/>
      <c r="EPS13" s="367"/>
      <c r="EPU13" s="367"/>
      <c r="EPW13" s="367"/>
      <c r="EPY13" s="367"/>
      <c r="EQA13" s="367"/>
      <c r="EQC13" s="367"/>
      <c r="EQE13" s="367"/>
      <c r="EQG13" s="367"/>
      <c r="EQI13" s="367"/>
      <c r="EQK13" s="367"/>
      <c r="EQM13" s="367"/>
      <c r="EQO13" s="367"/>
      <c r="EQQ13" s="367"/>
      <c r="EQS13" s="367"/>
      <c r="EQU13" s="367"/>
      <c r="EQW13" s="367"/>
      <c r="EQY13" s="367"/>
      <c r="ERA13" s="367"/>
      <c r="ERC13" s="367"/>
      <c r="ERE13" s="367"/>
      <c r="ERG13" s="367"/>
      <c r="ERI13" s="367"/>
      <c r="ERK13" s="367"/>
      <c r="ERM13" s="367"/>
      <c r="ERO13" s="367"/>
      <c r="ERQ13" s="367"/>
      <c r="ERS13" s="367"/>
      <c r="ERU13" s="367"/>
      <c r="ERW13" s="367"/>
      <c r="ERY13" s="367"/>
      <c r="ESA13" s="367"/>
      <c r="ESC13" s="367"/>
      <c r="ESE13" s="367"/>
      <c r="ESG13" s="367"/>
      <c r="ESI13" s="367"/>
      <c r="ESK13" s="367"/>
      <c r="ESM13" s="367"/>
      <c r="ESO13" s="367"/>
      <c r="ESQ13" s="367"/>
      <c r="ESS13" s="367"/>
      <c r="ESU13" s="367"/>
      <c r="ESW13" s="367"/>
      <c r="ESY13" s="367"/>
      <c r="ETA13" s="367"/>
      <c r="ETC13" s="367"/>
      <c r="ETE13" s="367"/>
      <c r="ETG13" s="367"/>
      <c r="ETI13" s="367"/>
      <c r="ETK13" s="367"/>
      <c r="ETM13" s="367"/>
      <c r="ETO13" s="367"/>
      <c r="ETQ13" s="367"/>
      <c r="ETS13" s="367"/>
      <c r="ETU13" s="367"/>
      <c r="ETW13" s="367"/>
      <c r="ETY13" s="367"/>
      <c r="EUA13" s="367"/>
      <c r="EUC13" s="367"/>
      <c r="EUE13" s="367"/>
      <c r="EUG13" s="367"/>
      <c r="EUI13" s="367"/>
      <c r="EUK13" s="367"/>
      <c r="EUM13" s="367"/>
      <c r="EUO13" s="367"/>
      <c r="EUQ13" s="367"/>
      <c r="EUS13" s="367"/>
      <c r="EUU13" s="367"/>
      <c r="EUW13" s="367"/>
      <c r="EUY13" s="367"/>
      <c r="EVA13" s="367"/>
      <c r="EVC13" s="367"/>
      <c r="EVE13" s="367"/>
      <c r="EVG13" s="367"/>
      <c r="EVI13" s="367"/>
      <c r="EVK13" s="367"/>
      <c r="EVM13" s="367"/>
      <c r="EVO13" s="367"/>
      <c r="EVQ13" s="367"/>
      <c r="EVS13" s="367"/>
      <c r="EVU13" s="367"/>
      <c r="EVW13" s="367"/>
      <c r="EVY13" s="367"/>
      <c r="EWA13" s="367"/>
      <c r="EWC13" s="367"/>
      <c r="EWE13" s="367"/>
      <c r="EWG13" s="367"/>
      <c r="EWI13" s="367"/>
      <c r="EWK13" s="367"/>
      <c r="EWM13" s="367"/>
      <c r="EWO13" s="367"/>
      <c r="EWQ13" s="367"/>
      <c r="EWS13" s="367"/>
      <c r="EWU13" s="367"/>
      <c r="EWW13" s="367"/>
      <c r="EWY13" s="367"/>
      <c r="EXA13" s="367"/>
      <c r="EXC13" s="367"/>
      <c r="EXE13" s="367"/>
      <c r="EXG13" s="367"/>
      <c r="EXI13" s="367"/>
      <c r="EXK13" s="367"/>
      <c r="EXM13" s="367"/>
      <c r="EXO13" s="367"/>
      <c r="EXQ13" s="367"/>
      <c r="EXS13" s="367"/>
      <c r="EXU13" s="367"/>
      <c r="EXW13" s="367"/>
      <c r="EXY13" s="367"/>
      <c r="EYA13" s="367"/>
      <c r="EYC13" s="367"/>
      <c r="EYE13" s="367"/>
      <c r="EYG13" s="367"/>
      <c r="EYI13" s="367"/>
      <c r="EYK13" s="367"/>
      <c r="EYM13" s="367"/>
      <c r="EYO13" s="367"/>
      <c r="EYQ13" s="367"/>
      <c r="EYS13" s="367"/>
      <c r="EYU13" s="367"/>
      <c r="EYW13" s="367"/>
      <c r="EYY13" s="367"/>
      <c r="EZA13" s="367"/>
      <c r="EZC13" s="367"/>
      <c r="EZE13" s="367"/>
      <c r="EZG13" s="367"/>
      <c r="EZI13" s="367"/>
      <c r="EZK13" s="367"/>
      <c r="EZM13" s="367"/>
      <c r="EZO13" s="367"/>
      <c r="EZQ13" s="367"/>
      <c r="EZS13" s="367"/>
      <c r="EZU13" s="367"/>
      <c r="EZW13" s="367"/>
      <c r="EZY13" s="367"/>
      <c r="FAA13" s="367"/>
      <c r="FAC13" s="367"/>
      <c r="FAE13" s="367"/>
      <c r="FAG13" s="367"/>
      <c r="FAI13" s="367"/>
      <c r="FAK13" s="367"/>
      <c r="FAM13" s="367"/>
      <c r="FAO13" s="367"/>
      <c r="FAQ13" s="367"/>
      <c r="FAS13" s="367"/>
      <c r="FAU13" s="367"/>
      <c r="FAW13" s="367"/>
      <c r="FAY13" s="367"/>
      <c r="FBA13" s="367"/>
      <c r="FBC13" s="367"/>
      <c r="FBE13" s="367"/>
      <c r="FBG13" s="367"/>
      <c r="FBI13" s="367"/>
      <c r="FBK13" s="367"/>
      <c r="FBM13" s="367"/>
      <c r="FBO13" s="367"/>
      <c r="FBQ13" s="367"/>
      <c r="FBS13" s="367"/>
      <c r="FBU13" s="367"/>
      <c r="FBW13" s="367"/>
      <c r="FBY13" s="367"/>
      <c r="FCA13" s="367"/>
      <c r="FCC13" s="367"/>
      <c r="FCE13" s="367"/>
      <c r="FCG13" s="367"/>
      <c r="FCI13" s="367"/>
      <c r="FCK13" s="367"/>
      <c r="FCM13" s="367"/>
      <c r="FCO13" s="367"/>
      <c r="FCQ13" s="367"/>
      <c r="FCS13" s="367"/>
      <c r="FCU13" s="367"/>
      <c r="FCW13" s="367"/>
      <c r="FCY13" s="367"/>
      <c r="FDA13" s="367"/>
      <c r="FDC13" s="367"/>
      <c r="FDE13" s="367"/>
      <c r="FDG13" s="367"/>
      <c r="FDI13" s="367"/>
      <c r="FDK13" s="367"/>
      <c r="FDM13" s="367"/>
      <c r="FDO13" s="367"/>
      <c r="FDQ13" s="367"/>
      <c r="FDS13" s="367"/>
      <c r="FDU13" s="367"/>
      <c r="FDW13" s="367"/>
      <c r="FDY13" s="367"/>
      <c r="FEA13" s="367"/>
      <c r="FEC13" s="367"/>
      <c r="FEE13" s="367"/>
      <c r="FEG13" s="367"/>
      <c r="FEI13" s="367"/>
      <c r="FEK13" s="367"/>
      <c r="FEM13" s="367"/>
      <c r="FEO13" s="367"/>
      <c r="FEQ13" s="367"/>
      <c r="FES13" s="367"/>
      <c r="FEU13" s="367"/>
      <c r="FEW13" s="367"/>
      <c r="FEY13" s="367"/>
      <c r="FFA13" s="367"/>
      <c r="FFC13" s="367"/>
      <c r="FFE13" s="367"/>
      <c r="FFG13" s="367"/>
      <c r="FFI13" s="367"/>
      <c r="FFK13" s="367"/>
      <c r="FFM13" s="367"/>
      <c r="FFO13" s="367"/>
      <c r="FFQ13" s="367"/>
      <c r="FFS13" s="367"/>
      <c r="FFU13" s="367"/>
      <c r="FFW13" s="367"/>
      <c r="FFY13" s="367"/>
      <c r="FGA13" s="367"/>
      <c r="FGC13" s="367"/>
      <c r="FGE13" s="367"/>
      <c r="FGG13" s="367"/>
      <c r="FGI13" s="367"/>
      <c r="FGK13" s="367"/>
      <c r="FGM13" s="367"/>
      <c r="FGO13" s="367"/>
      <c r="FGQ13" s="367"/>
      <c r="FGS13" s="367"/>
      <c r="FGU13" s="367"/>
      <c r="FGW13" s="367"/>
      <c r="FGY13" s="367"/>
      <c r="FHA13" s="367"/>
      <c r="FHC13" s="367"/>
      <c r="FHE13" s="367"/>
      <c r="FHG13" s="367"/>
      <c r="FHI13" s="367"/>
      <c r="FHK13" s="367"/>
      <c r="FHM13" s="367"/>
      <c r="FHO13" s="367"/>
      <c r="FHQ13" s="367"/>
      <c r="FHS13" s="367"/>
      <c r="FHU13" s="367"/>
      <c r="FHW13" s="367"/>
      <c r="FHY13" s="367"/>
      <c r="FIA13" s="367"/>
      <c r="FIC13" s="367"/>
      <c r="FIE13" s="367"/>
      <c r="FIG13" s="367"/>
      <c r="FII13" s="367"/>
      <c r="FIK13" s="367"/>
      <c r="FIM13" s="367"/>
      <c r="FIO13" s="367"/>
      <c r="FIQ13" s="367"/>
      <c r="FIS13" s="367"/>
      <c r="FIU13" s="367"/>
      <c r="FIW13" s="367"/>
      <c r="FIY13" s="367"/>
      <c r="FJA13" s="367"/>
      <c r="FJC13" s="367"/>
      <c r="FJE13" s="367"/>
      <c r="FJG13" s="367"/>
      <c r="FJI13" s="367"/>
      <c r="FJK13" s="367"/>
      <c r="FJM13" s="367"/>
      <c r="FJO13" s="367"/>
      <c r="FJQ13" s="367"/>
      <c r="FJS13" s="367"/>
      <c r="FJU13" s="367"/>
      <c r="FJW13" s="367"/>
      <c r="FJY13" s="367"/>
      <c r="FKA13" s="367"/>
      <c r="FKC13" s="367"/>
      <c r="FKE13" s="367"/>
      <c r="FKG13" s="367"/>
      <c r="FKI13" s="367"/>
      <c r="FKK13" s="367"/>
      <c r="FKM13" s="367"/>
      <c r="FKO13" s="367"/>
      <c r="FKQ13" s="367"/>
      <c r="FKS13" s="367"/>
      <c r="FKU13" s="367"/>
      <c r="FKW13" s="367"/>
      <c r="FKY13" s="367"/>
      <c r="FLA13" s="367"/>
      <c r="FLC13" s="367"/>
      <c r="FLE13" s="367"/>
      <c r="FLG13" s="367"/>
      <c r="FLI13" s="367"/>
      <c r="FLK13" s="367"/>
      <c r="FLM13" s="367"/>
      <c r="FLO13" s="367"/>
      <c r="FLQ13" s="367"/>
      <c r="FLS13" s="367"/>
      <c r="FLU13" s="367"/>
      <c r="FLW13" s="367"/>
      <c r="FLY13" s="367"/>
      <c r="FMA13" s="367"/>
      <c r="FMC13" s="367"/>
      <c r="FME13" s="367"/>
      <c r="FMG13" s="367"/>
      <c r="FMI13" s="367"/>
      <c r="FMK13" s="367"/>
      <c r="FMM13" s="367"/>
      <c r="FMO13" s="367"/>
      <c r="FMQ13" s="367"/>
      <c r="FMS13" s="367"/>
      <c r="FMU13" s="367"/>
      <c r="FMW13" s="367"/>
      <c r="FMY13" s="367"/>
      <c r="FNA13" s="367"/>
      <c r="FNC13" s="367"/>
      <c r="FNE13" s="367"/>
      <c r="FNG13" s="367"/>
      <c r="FNI13" s="367"/>
      <c r="FNK13" s="367"/>
      <c r="FNM13" s="367"/>
      <c r="FNO13" s="367"/>
      <c r="FNQ13" s="367"/>
      <c r="FNS13" s="367"/>
      <c r="FNU13" s="367"/>
      <c r="FNW13" s="367"/>
      <c r="FNY13" s="367"/>
      <c r="FOA13" s="367"/>
      <c r="FOC13" s="367"/>
      <c r="FOE13" s="367"/>
      <c r="FOG13" s="367"/>
      <c r="FOI13" s="367"/>
      <c r="FOK13" s="367"/>
      <c r="FOM13" s="367"/>
      <c r="FOO13" s="367"/>
      <c r="FOQ13" s="367"/>
      <c r="FOS13" s="367"/>
      <c r="FOU13" s="367"/>
      <c r="FOW13" s="367"/>
      <c r="FOY13" s="367"/>
      <c r="FPA13" s="367"/>
      <c r="FPC13" s="367"/>
      <c r="FPE13" s="367"/>
      <c r="FPG13" s="367"/>
      <c r="FPI13" s="367"/>
      <c r="FPK13" s="367"/>
      <c r="FPM13" s="367"/>
      <c r="FPO13" s="367"/>
      <c r="FPQ13" s="367"/>
      <c r="FPS13" s="367"/>
      <c r="FPU13" s="367"/>
      <c r="FPW13" s="367"/>
      <c r="FPY13" s="367"/>
      <c r="FQA13" s="367"/>
      <c r="FQC13" s="367"/>
      <c r="FQE13" s="367"/>
      <c r="FQG13" s="367"/>
      <c r="FQI13" s="367"/>
      <c r="FQK13" s="367"/>
      <c r="FQM13" s="367"/>
      <c r="FQO13" s="367"/>
      <c r="FQQ13" s="367"/>
      <c r="FQS13" s="367"/>
      <c r="FQU13" s="367"/>
      <c r="FQW13" s="367"/>
      <c r="FQY13" s="367"/>
      <c r="FRA13" s="367"/>
      <c r="FRC13" s="367"/>
      <c r="FRE13" s="367"/>
      <c r="FRG13" s="367"/>
      <c r="FRI13" s="367"/>
      <c r="FRK13" s="367"/>
      <c r="FRM13" s="367"/>
      <c r="FRO13" s="367"/>
      <c r="FRQ13" s="367"/>
      <c r="FRS13" s="367"/>
      <c r="FRU13" s="367"/>
      <c r="FRW13" s="367"/>
      <c r="FRY13" s="367"/>
      <c r="FSA13" s="367"/>
      <c r="FSC13" s="367"/>
      <c r="FSE13" s="367"/>
      <c r="FSG13" s="367"/>
      <c r="FSI13" s="367"/>
      <c r="FSK13" s="367"/>
      <c r="FSM13" s="367"/>
      <c r="FSO13" s="367"/>
      <c r="FSQ13" s="367"/>
      <c r="FSS13" s="367"/>
      <c r="FSU13" s="367"/>
      <c r="FSW13" s="367"/>
      <c r="FSY13" s="367"/>
      <c r="FTA13" s="367"/>
      <c r="FTC13" s="367"/>
      <c r="FTE13" s="367"/>
      <c r="FTG13" s="367"/>
      <c r="FTI13" s="367"/>
      <c r="FTK13" s="367"/>
      <c r="FTM13" s="367"/>
      <c r="FTO13" s="367"/>
      <c r="FTQ13" s="367"/>
      <c r="FTS13" s="367"/>
      <c r="FTU13" s="367"/>
      <c r="FTW13" s="367"/>
      <c r="FTY13" s="367"/>
      <c r="FUA13" s="367"/>
      <c r="FUC13" s="367"/>
      <c r="FUE13" s="367"/>
      <c r="FUG13" s="367"/>
      <c r="FUI13" s="367"/>
      <c r="FUK13" s="367"/>
      <c r="FUM13" s="367"/>
      <c r="FUO13" s="367"/>
      <c r="FUQ13" s="367"/>
      <c r="FUS13" s="367"/>
      <c r="FUU13" s="367"/>
      <c r="FUW13" s="367"/>
      <c r="FUY13" s="367"/>
      <c r="FVA13" s="367"/>
      <c r="FVC13" s="367"/>
      <c r="FVE13" s="367"/>
      <c r="FVG13" s="367"/>
      <c r="FVI13" s="367"/>
      <c r="FVK13" s="367"/>
      <c r="FVM13" s="367"/>
      <c r="FVO13" s="367"/>
      <c r="FVQ13" s="367"/>
      <c r="FVS13" s="367"/>
      <c r="FVU13" s="367"/>
      <c r="FVW13" s="367"/>
      <c r="FVY13" s="367"/>
      <c r="FWA13" s="367"/>
      <c r="FWC13" s="367"/>
      <c r="FWE13" s="367"/>
      <c r="FWG13" s="367"/>
      <c r="FWI13" s="367"/>
      <c r="FWK13" s="367"/>
      <c r="FWM13" s="367"/>
      <c r="FWO13" s="367"/>
      <c r="FWQ13" s="367"/>
      <c r="FWS13" s="367"/>
      <c r="FWU13" s="367"/>
      <c r="FWW13" s="367"/>
      <c r="FWY13" s="367"/>
      <c r="FXA13" s="367"/>
      <c r="FXC13" s="367"/>
      <c r="FXE13" s="367"/>
      <c r="FXG13" s="367"/>
      <c r="FXI13" s="367"/>
      <c r="FXK13" s="367"/>
      <c r="FXM13" s="367"/>
      <c r="FXO13" s="367"/>
      <c r="FXQ13" s="367"/>
      <c r="FXS13" s="367"/>
      <c r="FXU13" s="367"/>
      <c r="FXW13" s="367"/>
      <c r="FXY13" s="367"/>
      <c r="FYA13" s="367"/>
      <c r="FYC13" s="367"/>
      <c r="FYE13" s="367"/>
      <c r="FYG13" s="367"/>
      <c r="FYI13" s="367"/>
      <c r="FYK13" s="367"/>
      <c r="FYM13" s="367"/>
      <c r="FYO13" s="367"/>
      <c r="FYQ13" s="367"/>
      <c r="FYS13" s="367"/>
      <c r="FYU13" s="367"/>
      <c r="FYW13" s="367"/>
      <c r="FYY13" s="367"/>
      <c r="FZA13" s="367"/>
      <c r="FZC13" s="367"/>
      <c r="FZE13" s="367"/>
      <c r="FZG13" s="367"/>
      <c r="FZI13" s="367"/>
      <c r="FZK13" s="367"/>
      <c r="FZM13" s="367"/>
      <c r="FZO13" s="367"/>
      <c r="FZQ13" s="367"/>
      <c r="FZS13" s="367"/>
      <c r="FZU13" s="367"/>
      <c r="FZW13" s="367"/>
      <c r="FZY13" s="367"/>
      <c r="GAA13" s="367"/>
      <c r="GAC13" s="367"/>
      <c r="GAE13" s="367"/>
      <c r="GAG13" s="367"/>
      <c r="GAI13" s="367"/>
      <c r="GAK13" s="367"/>
      <c r="GAM13" s="367"/>
      <c r="GAO13" s="367"/>
      <c r="GAQ13" s="367"/>
      <c r="GAS13" s="367"/>
      <c r="GAU13" s="367"/>
      <c r="GAW13" s="367"/>
      <c r="GAY13" s="367"/>
      <c r="GBA13" s="367"/>
      <c r="GBC13" s="367"/>
      <c r="GBE13" s="367"/>
      <c r="GBG13" s="367"/>
      <c r="GBI13" s="367"/>
      <c r="GBK13" s="367"/>
      <c r="GBM13" s="367"/>
      <c r="GBO13" s="367"/>
      <c r="GBQ13" s="367"/>
      <c r="GBS13" s="367"/>
      <c r="GBU13" s="367"/>
      <c r="GBW13" s="367"/>
      <c r="GBY13" s="367"/>
      <c r="GCA13" s="367"/>
      <c r="GCC13" s="367"/>
      <c r="GCE13" s="367"/>
      <c r="GCG13" s="367"/>
      <c r="GCI13" s="367"/>
      <c r="GCK13" s="367"/>
      <c r="GCM13" s="367"/>
      <c r="GCO13" s="367"/>
      <c r="GCQ13" s="367"/>
      <c r="GCS13" s="367"/>
      <c r="GCU13" s="367"/>
      <c r="GCW13" s="367"/>
      <c r="GCY13" s="367"/>
      <c r="GDA13" s="367"/>
      <c r="GDC13" s="367"/>
      <c r="GDE13" s="367"/>
      <c r="GDG13" s="367"/>
      <c r="GDI13" s="367"/>
      <c r="GDK13" s="367"/>
      <c r="GDM13" s="367"/>
      <c r="GDO13" s="367"/>
      <c r="GDQ13" s="367"/>
      <c r="GDS13" s="367"/>
      <c r="GDU13" s="367"/>
      <c r="GDW13" s="367"/>
      <c r="GDY13" s="367"/>
      <c r="GEA13" s="367"/>
      <c r="GEC13" s="367"/>
      <c r="GEE13" s="367"/>
      <c r="GEG13" s="367"/>
      <c r="GEI13" s="367"/>
      <c r="GEK13" s="367"/>
      <c r="GEM13" s="367"/>
      <c r="GEO13" s="367"/>
      <c r="GEQ13" s="367"/>
      <c r="GES13" s="367"/>
      <c r="GEU13" s="367"/>
      <c r="GEW13" s="367"/>
      <c r="GEY13" s="367"/>
      <c r="GFA13" s="367"/>
      <c r="GFC13" s="367"/>
      <c r="GFE13" s="367"/>
      <c r="GFG13" s="367"/>
      <c r="GFI13" s="367"/>
      <c r="GFK13" s="367"/>
      <c r="GFM13" s="367"/>
      <c r="GFO13" s="367"/>
      <c r="GFQ13" s="367"/>
      <c r="GFS13" s="367"/>
      <c r="GFU13" s="367"/>
      <c r="GFW13" s="367"/>
      <c r="GFY13" s="367"/>
      <c r="GGA13" s="367"/>
      <c r="GGC13" s="367"/>
      <c r="GGE13" s="367"/>
      <c r="GGG13" s="367"/>
      <c r="GGI13" s="367"/>
      <c r="GGK13" s="367"/>
      <c r="GGM13" s="367"/>
      <c r="GGO13" s="367"/>
      <c r="GGQ13" s="367"/>
      <c r="GGS13" s="367"/>
      <c r="GGU13" s="367"/>
      <c r="GGW13" s="367"/>
      <c r="GGY13" s="367"/>
      <c r="GHA13" s="367"/>
      <c r="GHC13" s="367"/>
      <c r="GHE13" s="367"/>
      <c r="GHG13" s="367"/>
      <c r="GHI13" s="367"/>
      <c r="GHK13" s="367"/>
      <c r="GHM13" s="367"/>
      <c r="GHO13" s="367"/>
      <c r="GHQ13" s="367"/>
      <c r="GHS13" s="367"/>
      <c r="GHU13" s="367"/>
      <c r="GHW13" s="367"/>
      <c r="GHY13" s="367"/>
      <c r="GIA13" s="367"/>
      <c r="GIC13" s="367"/>
      <c r="GIE13" s="367"/>
      <c r="GIG13" s="367"/>
      <c r="GII13" s="367"/>
      <c r="GIK13" s="367"/>
      <c r="GIM13" s="367"/>
      <c r="GIO13" s="367"/>
      <c r="GIQ13" s="367"/>
      <c r="GIS13" s="367"/>
      <c r="GIU13" s="367"/>
      <c r="GIW13" s="367"/>
      <c r="GIY13" s="367"/>
      <c r="GJA13" s="367"/>
      <c r="GJC13" s="367"/>
      <c r="GJE13" s="367"/>
      <c r="GJG13" s="367"/>
      <c r="GJI13" s="367"/>
      <c r="GJK13" s="367"/>
      <c r="GJM13" s="367"/>
      <c r="GJO13" s="367"/>
      <c r="GJQ13" s="367"/>
      <c r="GJS13" s="367"/>
      <c r="GJU13" s="367"/>
      <c r="GJW13" s="367"/>
      <c r="GJY13" s="367"/>
      <c r="GKA13" s="367"/>
      <c r="GKC13" s="367"/>
      <c r="GKE13" s="367"/>
      <c r="GKG13" s="367"/>
      <c r="GKI13" s="367"/>
      <c r="GKK13" s="367"/>
      <c r="GKM13" s="367"/>
      <c r="GKO13" s="367"/>
      <c r="GKQ13" s="367"/>
      <c r="GKS13" s="367"/>
      <c r="GKU13" s="367"/>
      <c r="GKW13" s="367"/>
      <c r="GKY13" s="367"/>
      <c r="GLA13" s="367"/>
      <c r="GLC13" s="367"/>
      <c r="GLE13" s="367"/>
      <c r="GLG13" s="367"/>
      <c r="GLI13" s="367"/>
      <c r="GLK13" s="367"/>
      <c r="GLM13" s="367"/>
      <c r="GLO13" s="367"/>
      <c r="GLQ13" s="367"/>
      <c r="GLS13" s="367"/>
      <c r="GLU13" s="367"/>
      <c r="GLW13" s="367"/>
      <c r="GLY13" s="367"/>
      <c r="GMA13" s="367"/>
      <c r="GMC13" s="367"/>
      <c r="GME13" s="367"/>
      <c r="GMG13" s="367"/>
      <c r="GMI13" s="367"/>
      <c r="GMK13" s="367"/>
      <c r="GMM13" s="367"/>
      <c r="GMO13" s="367"/>
      <c r="GMQ13" s="367"/>
      <c r="GMS13" s="367"/>
      <c r="GMU13" s="367"/>
      <c r="GMW13" s="367"/>
      <c r="GMY13" s="367"/>
      <c r="GNA13" s="367"/>
      <c r="GNC13" s="367"/>
      <c r="GNE13" s="367"/>
      <c r="GNG13" s="367"/>
      <c r="GNI13" s="367"/>
      <c r="GNK13" s="367"/>
      <c r="GNM13" s="367"/>
      <c r="GNO13" s="367"/>
      <c r="GNQ13" s="367"/>
      <c r="GNS13" s="367"/>
      <c r="GNU13" s="367"/>
      <c r="GNW13" s="367"/>
      <c r="GNY13" s="367"/>
      <c r="GOA13" s="367"/>
      <c r="GOC13" s="367"/>
      <c r="GOE13" s="367"/>
      <c r="GOG13" s="367"/>
      <c r="GOI13" s="367"/>
      <c r="GOK13" s="367"/>
      <c r="GOM13" s="367"/>
      <c r="GOO13" s="367"/>
      <c r="GOQ13" s="367"/>
      <c r="GOS13" s="367"/>
      <c r="GOU13" s="367"/>
      <c r="GOW13" s="367"/>
      <c r="GOY13" s="367"/>
      <c r="GPA13" s="367"/>
      <c r="GPC13" s="367"/>
      <c r="GPE13" s="367"/>
      <c r="GPG13" s="367"/>
      <c r="GPI13" s="367"/>
      <c r="GPK13" s="367"/>
      <c r="GPM13" s="367"/>
      <c r="GPO13" s="367"/>
      <c r="GPQ13" s="367"/>
      <c r="GPS13" s="367"/>
      <c r="GPU13" s="367"/>
      <c r="GPW13" s="367"/>
      <c r="GPY13" s="367"/>
      <c r="GQA13" s="367"/>
      <c r="GQC13" s="367"/>
      <c r="GQE13" s="367"/>
      <c r="GQG13" s="367"/>
      <c r="GQI13" s="367"/>
      <c r="GQK13" s="367"/>
      <c r="GQM13" s="367"/>
      <c r="GQO13" s="367"/>
      <c r="GQQ13" s="367"/>
      <c r="GQS13" s="367"/>
      <c r="GQU13" s="367"/>
      <c r="GQW13" s="367"/>
      <c r="GQY13" s="367"/>
      <c r="GRA13" s="367"/>
      <c r="GRC13" s="367"/>
      <c r="GRE13" s="367"/>
      <c r="GRG13" s="367"/>
      <c r="GRI13" s="367"/>
      <c r="GRK13" s="367"/>
      <c r="GRM13" s="367"/>
      <c r="GRO13" s="367"/>
      <c r="GRQ13" s="367"/>
      <c r="GRS13" s="367"/>
      <c r="GRU13" s="367"/>
      <c r="GRW13" s="367"/>
      <c r="GRY13" s="367"/>
      <c r="GSA13" s="367"/>
      <c r="GSC13" s="367"/>
      <c r="GSE13" s="367"/>
      <c r="GSG13" s="367"/>
      <c r="GSI13" s="367"/>
      <c r="GSK13" s="367"/>
      <c r="GSM13" s="367"/>
      <c r="GSO13" s="367"/>
      <c r="GSQ13" s="367"/>
      <c r="GSS13" s="367"/>
      <c r="GSU13" s="367"/>
      <c r="GSW13" s="367"/>
      <c r="GSY13" s="367"/>
      <c r="GTA13" s="367"/>
      <c r="GTC13" s="367"/>
      <c r="GTE13" s="367"/>
      <c r="GTG13" s="367"/>
      <c r="GTI13" s="367"/>
      <c r="GTK13" s="367"/>
      <c r="GTM13" s="367"/>
      <c r="GTO13" s="367"/>
      <c r="GTQ13" s="367"/>
      <c r="GTS13" s="367"/>
      <c r="GTU13" s="367"/>
      <c r="GTW13" s="367"/>
      <c r="GTY13" s="367"/>
      <c r="GUA13" s="367"/>
      <c r="GUC13" s="367"/>
      <c r="GUE13" s="367"/>
      <c r="GUG13" s="367"/>
      <c r="GUI13" s="367"/>
      <c r="GUK13" s="367"/>
      <c r="GUM13" s="367"/>
      <c r="GUO13" s="367"/>
      <c r="GUQ13" s="367"/>
      <c r="GUS13" s="367"/>
      <c r="GUU13" s="367"/>
      <c r="GUW13" s="367"/>
      <c r="GUY13" s="367"/>
      <c r="GVA13" s="367"/>
      <c r="GVC13" s="367"/>
      <c r="GVE13" s="367"/>
      <c r="GVG13" s="367"/>
      <c r="GVI13" s="367"/>
      <c r="GVK13" s="367"/>
      <c r="GVM13" s="367"/>
      <c r="GVO13" s="367"/>
      <c r="GVQ13" s="367"/>
      <c r="GVS13" s="367"/>
      <c r="GVU13" s="367"/>
      <c r="GVW13" s="367"/>
      <c r="GVY13" s="367"/>
      <c r="GWA13" s="367"/>
      <c r="GWC13" s="367"/>
      <c r="GWE13" s="367"/>
      <c r="GWG13" s="367"/>
      <c r="GWI13" s="367"/>
      <c r="GWK13" s="367"/>
      <c r="GWM13" s="367"/>
      <c r="GWO13" s="367"/>
      <c r="GWQ13" s="367"/>
      <c r="GWS13" s="367"/>
      <c r="GWU13" s="367"/>
      <c r="GWW13" s="367"/>
      <c r="GWY13" s="367"/>
      <c r="GXA13" s="367"/>
      <c r="GXC13" s="367"/>
      <c r="GXE13" s="367"/>
      <c r="GXG13" s="367"/>
      <c r="GXI13" s="367"/>
      <c r="GXK13" s="367"/>
      <c r="GXM13" s="367"/>
      <c r="GXO13" s="367"/>
      <c r="GXQ13" s="367"/>
      <c r="GXS13" s="367"/>
      <c r="GXU13" s="367"/>
      <c r="GXW13" s="367"/>
      <c r="GXY13" s="367"/>
      <c r="GYA13" s="367"/>
      <c r="GYC13" s="367"/>
      <c r="GYE13" s="367"/>
      <c r="GYG13" s="367"/>
      <c r="GYI13" s="367"/>
      <c r="GYK13" s="367"/>
      <c r="GYM13" s="367"/>
      <c r="GYO13" s="367"/>
      <c r="GYQ13" s="367"/>
      <c r="GYS13" s="367"/>
      <c r="GYU13" s="367"/>
      <c r="GYW13" s="367"/>
      <c r="GYY13" s="367"/>
      <c r="GZA13" s="367"/>
      <c r="GZC13" s="367"/>
      <c r="GZE13" s="367"/>
      <c r="GZG13" s="367"/>
      <c r="GZI13" s="367"/>
      <c r="GZK13" s="367"/>
      <c r="GZM13" s="367"/>
      <c r="GZO13" s="367"/>
      <c r="GZQ13" s="367"/>
      <c r="GZS13" s="367"/>
      <c r="GZU13" s="367"/>
      <c r="GZW13" s="367"/>
      <c r="GZY13" s="367"/>
      <c r="HAA13" s="367"/>
      <c r="HAC13" s="367"/>
      <c r="HAE13" s="367"/>
      <c r="HAG13" s="367"/>
      <c r="HAI13" s="367"/>
      <c r="HAK13" s="367"/>
      <c r="HAM13" s="367"/>
      <c r="HAO13" s="367"/>
      <c r="HAQ13" s="367"/>
      <c r="HAS13" s="367"/>
      <c r="HAU13" s="367"/>
      <c r="HAW13" s="367"/>
      <c r="HAY13" s="367"/>
      <c r="HBA13" s="367"/>
      <c r="HBC13" s="367"/>
      <c r="HBE13" s="367"/>
      <c r="HBG13" s="367"/>
      <c r="HBI13" s="367"/>
      <c r="HBK13" s="367"/>
      <c r="HBM13" s="367"/>
      <c r="HBO13" s="367"/>
      <c r="HBQ13" s="367"/>
      <c r="HBS13" s="367"/>
      <c r="HBU13" s="367"/>
      <c r="HBW13" s="367"/>
      <c r="HBY13" s="367"/>
      <c r="HCA13" s="367"/>
      <c r="HCC13" s="367"/>
      <c r="HCE13" s="367"/>
      <c r="HCG13" s="367"/>
      <c r="HCI13" s="367"/>
      <c r="HCK13" s="367"/>
      <c r="HCM13" s="367"/>
      <c r="HCO13" s="367"/>
      <c r="HCQ13" s="367"/>
      <c r="HCS13" s="367"/>
      <c r="HCU13" s="367"/>
      <c r="HCW13" s="367"/>
      <c r="HCY13" s="367"/>
      <c r="HDA13" s="367"/>
      <c r="HDC13" s="367"/>
      <c r="HDE13" s="367"/>
      <c r="HDG13" s="367"/>
      <c r="HDI13" s="367"/>
      <c r="HDK13" s="367"/>
      <c r="HDM13" s="367"/>
      <c r="HDO13" s="367"/>
      <c r="HDQ13" s="367"/>
      <c r="HDS13" s="367"/>
      <c r="HDU13" s="367"/>
      <c r="HDW13" s="367"/>
      <c r="HDY13" s="367"/>
      <c r="HEA13" s="367"/>
      <c r="HEC13" s="367"/>
      <c r="HEE13" s="367"/>
      <c r="HEG13" s="367"/>
      <c r="HEI13" s="367"/>
      <c r="HEK13" s="367"/>
      <c r="HEM13" s="367"/>
      <c r="HEO13" s="367"/>
      <c r="HEQ13" s="367"/>
      <c r="HES13" s="367"/>
      <c r="HEU13" s="367"/>
      <c r="HEW13" s="367"/>
      <c r="HEY13" s="367"/>
      <c r="HFA13" s="367"/>
      <c r="HFC13" s="367"/>
      <c r="HFE13" s="367"/>
      <c r="HFG13" s="367"/>
      <c r="HFI13" s="367"/>
      <c r="HFK13" s="367"/>
      <c r="HFM13" s="367"/>
      <c r="HFO13" s="367"/>
      <c r="HFQ13" s="367"/>
      <c r="HFS13" s="367"/>
      <c r="HFU13" s="367"/>
      <c r="HFW13" s="367"/>
      <c r="HFY13" s="367"/>
      <c r="HGA13" s="367"/>
      <c r="HGC13" s="367"/>
      <c r="HGE13" s="367"/>
      <c r="HGG13" s="367"/>
      <c r="HGI13" s="367"/>
      <c r="HGK13" s="367"/>
      <c r="HGM13" s="367"/>
      <c r="HGO13" s="367"/>
      <c r="HGQ13" s="367"/>
      <c r="HGS13" s="367"/>
      <c r="HGU13" s="367"/>
      <c r="HGW13" s="367"/>
      <c r="HGY13" s="367"/>
      <c r="HHA13" s="367"/>
      <c r="HHC13" s="367"/>
      <c r="HHE13" s="367"/>
      <c r="HHG13" s="367"/>
      <c r="HHI13" s="367"/>
      <c r="HHK13" s="367"/>
      <c r="HHM13" s="367"/>
      <c r="HHO13" s="367"/>
      <c r="HHQ13" s="367"/>
      <c r="HHS13" s="367"/>
      <c r="HHU13" s="367"/>
      <c r="HHW13" s="367"/>
      <c r="HHY13" s="367"/>
      <c r="HIA13" s="367"/>
      <c r="HIC13" s="367"/>
      <c r="HIE13" s="367"/>
      <c r="HIG13" s="367"/>
      <c r="HII13" s="367"/>
      <c r="HIK13" s="367"/>
      <c r="HIM13" s="367"/>
      <c r="HIO13" s="367"/>
      <c r="HIQ13" s="367"/>
      <c r="HIS13" s="367"/>
      <c r="HIU13" s="367"/>
      <c r="HIW13" s="367"/>
      <c r="HIY13" s="367"/>
      <c r="HJA13" s="367"/>
      <c r="HJC13" s="367"/>
      <c r="HJE13" s="367"/>
      <c r="HJG13" s="367"/>
      <c r="HJI13" s="367"/>
      <c r="HJK13" s="367"/>
      <c r="HJM13" s="367"/>
      <c r="HJO13" s="367"/>
      <c r="HJQ13" s="367"/>
      <c r="HJS13" s="367"/>
      <c r="HJU13" s="367"/>
      <c r="HJW13" s="367"/>
      <c r="HJY13" s="367"/>
      <c r="HKA13" s="367"/>
      <c r="HKC13" s="367"/>
      <c r="HKE13" s="367"/>
      <c r="HKG13" s="367"/>
      <c r="HKI13" s="367"/>
      <c r="HKK13" s="367"/>
      <c r="HKM13" s="367"/>
      <c r="HKO13" s="367"/>
      <c r="HKQ13" s="367"/>
      <c r="HKS13" s="367"/>
      <c r="HKU13" s="367"/>
      <c r="HKW13" s="367"/>
      <c r="HKY13" s="367"/>
      <c r="HLA13" s="367"/>
      <c r="HLC13" s="367"/>
      <c r="HLE13" s="367"/>
      <c r="HLG13" s="367"/>
      <c r="HLI13" s="367"/>
      <c r="HLK13" s="367"/>
      <c r="HLM13" s="367"/>
      <c r="HLO13" s="367"/>
      <c r="HLQ13" s="367"/>
      <c r="HLS13" s="367"/>
      <c r="HLU13" s="367"/>
      <c r="HLW13" s="367"/>
      <c r="HLY13" s="367"/>
      <c r="HMA13" s="367"/>
      <c r="HMC13" s="367"/>
      <c r="HME13" s="367"/>
      <c r="HMG13" s="367"/>
      <c r="HMI13" s="367"/>
      <c r="HMK13" s="367"/>
      <c r="HMM13" s="367"/>
      <c r="HMO13" s="367"/>
      <c r="HMQ13" s="367"/>
      <c r="HMS13" s="367"/>
      <c r="HMU13" s="367"/>
      <c r="HMW13" s="367"/>
      <c r="HMY13" s="367"/>
      <c r="HNA13" s="367"/>
      <c r="HNC13" s="367"/>
      <c r="HNE13" s="367"/>
      <c r="HNG13" s="367"/>
      <c r="HNI13" s="367"/>
      <c r="HNK13" s="367"/>
      <c r="HNM13" s="367"/>
      <c r="HNO13" s="367"/>
      <c r="HNQ13" s="367"/>
      <c r="HNS13" s="367"/>
      <c r="HNU13" s="367"/>
      <c r="HNW13" s="367"/>
      <c r="HNY13" s="367"/>
      <c r="HOA13" s="367"/>
      <c r="HOC13" s="367"/>
      <c r="HOE13" s="367"/>
      <c r="HOG13" s="367"/>
      <c r="HOI13" s="367"/>
      <c r="HOK13" s="367"/>
      <c r="HOM13" s="367"/>
      <c r="HOO13" s="367"/>
      <c r="HOQ13" s="367"/>
      <c r="HOS13" s="367"/>
      <c r="HOU13" s="367"/>
      <c r="HOW13" s="367"/>
      <c r="HOY13" s="367"/>
      <c r="HPA13" s="367"/>
      <c r="HPC13" s="367"/>
      <c r="HPE13" s="367"/>
      <c r="HPG13" s="367"/>
      <c r="HPI13" s="367"/>
      <c r="HPK13" s="367"/>
      <c r="HPM13" s="367"/>
      <c r="HPO13" s="367"/>
      <c r="HPQ13" s="367"/>
      <c r="HPS13" s="367"/>
      <c r="HPU13" s="367"/>
      <c r="HPW13" s="367"/>
      <c r="HPY13" s="367"/>
      <c r="HQA13" s="367"/>
      <c r="HQC13" s="367"/>
      <c r="HQE13" s="367"/>
      <c r="HQG13" s="367"/>
      <c r="HQI13" s="367"/>
      <c r="HQK13" s="367"/>
      <c r="HQM13" s="367"/>
      <c r="HQO13" s="367"/>
      <c r="HQQ13" s="367"/>
      <c r="HQS13" s="367"/>
      <c r="HQU13" s="367"/>
      <c r="HQW13" s="367"/>
      <c r="HQY13" s="367"/>
      <c r="HRA13" s="367"/>
      <c r="HRC13" s="367"/>
      <c r="HRE13" s="367"/>
      <c r="HRG13" s="367"/>
      <c r="HRI13" s="367"/>
      <c r="HRK13" s="367"/>
      <c r="HRM13" s="367"/>
      <c r="HRO13" s="367"/>
      <c r="HRQ13" s="367"/>
      <c r="HRS13" s="367"/>
      <c r="HRU13" s="367"/>
      <c r="HRW13" s="367"/>
      <c r="HRY13" s="367"/>
      <c r="HSA13" s="367"/>
      <c r="HSC13" s="367"/>
      <c r="HSE13" s="367"/>
      <c r="HSG13" s="367"/>
      <c r="HSI13" s="367"/>
      <c r="HSK13" s="367"/>
      <c r="HSM13" s="367"/>
      <c r="HSO13" s="367"/>
      <c r="HSQ13" s="367"/>
      <c r="HSS13" s="367"/>
      <c r="HSU13" s="367"/>
      <c r="HSW13" s="367"/>
      <c r="HSY13" s="367"/>
      <c r="HTA13" s="367"/>
      <c r="HTC13" s="367"/>
      <c r="HTE13" s="367"/>
      <c r="HTG13" s="367"/>
      <c r="HTI13" s="367"/>
      <c r="HTK13" s="367"/>
      <c r="HTM13" s="367"/>
      <c r="HTO13" s="367"/>
      <c r="HTQ13" s="367"/>
      <c r="HTS13" s="367"/>
      <c r="HTU13" s="367"/>
      <c r="HTW13" s="367"/>
      <c r="HTY13" s="367"/>
      <c r="HUA13" s="367"/>
      <c r="HUC13" s="367"/>
      <c r="HUE13" s="367"/>
      <c r="HUG13" s="367"/>
      <c r="HUI13" s="367"/>
      <c r="HUK13" s="367"/>
      <c r="HUM13" s="367"/>
      <c r="HUO13" s="367"/>
      <c r="HUQ13" s="367"/>
      <c r="HUS13" s="367"/>
      <c r="HUU13" s="367"/>
      <c r="HUW13" s="367"/>
      <c r="HUY13" s="367"/>
      <c r="HVA13" s="367"/>
      <c r="HVC13" s="367"/>
      <c r="HVE13" s="367"/>
      <c r="HVG13" s="367"/>
      <c r="HVI13" s="367"/>
      <c r="HVK13" s="367"/>
      <c r="HVM13" s="367"/>
      <c r="HVO13" s="367"/>
      <c r="HVQ13" s="367"/>
      <c r="HVS13" s="367"/>
      <c r="HVU13" s="367"/>
      <c r="HVW13" s="367"/>
      <c r="HVY13" s="367"/>
      <c r="HWA13" s="367"/>
      <c r="HWC13" s="367"/>
      <c r="HWE13" s="367"/>
      <c r="HWG13" s="367"/>
      <c r="HWI13" s="367"/>
      <c r="HWK13" s="367"/>
      <c r="HWM13" s="367"/>
      <c r="HWO13" s="367"/>
      <c r="HWQ13" s="367"/>
      <c r="HWS13" s="367"/>
      <c r="HWU13" s="367"/>
      <c r="HWW13" s="367"/>
      <c r="HWY13" s="367"/>
      <c r="HXA13" s="367"/>
      <c r="HXC13" s="367"/>
      <c r="HXE13" s="367"/>
      <c r="HXG13" s="367"/>
      <c r="HXI13" s="367"/>
      <c r="HXK13" s="367"/>
      <c r="HXM13" s="367"/>
      <c r="HXO13" s="367"/>
      <c r="HXQ13" s="367"/>
      <c r="HXS13" s="367"/>
      <c r="HXU13" s="367"/>
      <c r="HXW13" s="367"/>
      <c r="HXY13" s="367"/>
      <c r="HYA13" s="367"/>
      <c r="HYC13" s="367"/>
      <c r="HYE13" s="367"/>
      <c r="HYG13" s="367"/>
      <c r="HYI13" s="367"/>
      <c r="HYK13" s="367"/>
      <c r="HYM13" s="367"/>
      <c r="HYO13" s="367"/>
      <c r="HYQ13" s="367"/>
      <c r="HYS13" s="367"/>
      <c r="HYU13" s="367"/>
      <c r="HYW13" s="367"/>
      <c r="HYY13" s="367"/>
      <c r="HZA13" s="367"/>
      <c r="HZC13" s="367"/>
      <c r="HZE13" s="367"/>
      <c r="HZG13" s="367"/>
      <c r="HZI13" s="367"/>
      <c r="HZK13" s="367"/>
      <c r="HZM13" s="367"/>
      <c r="HZO13" s="367"/>
      <c r="HZQ13" s="367"/>
      <c r="HZS13" s="367"/>
      <c r="HZU13" s="367"/>
      <c r="HZW13" s="367"/>
      <c r="HZY13" s="367"/>
      <c r="IAA13" s="367"/>
      <c r="IAC13" s="367"/>
      <c r="IAE13" s="367"/>
      <c r="IAG13" s="367"/>
      <c r="IAI13" s="367"/>
      <c r="IAK13" s="367"/>
      <c r="IAM13" s="367"/>
      <c r="IAO13" s="367"/>
      <c r="IAQ13" s="367"/>
      <c r="IAS13" s="367"/>
      <c r="IAU13" s="367"/>
      <c r="IAW13" s="367"/>
      <c r="IAY13" s="367"/>
      <c r="IBA13" s="367"/>
      <c r="IBC13" s="367"/>
      <c r="IBE13" s="367"/>
      <c r="IBG13" s="367"/>
      <c r="IBI13" s="367"/>
      <c r="IBK13" s="367"/>
      <c r="IBM13" s="367"/>
      <c r="IBO13" s="367"/>
      <c r="IBQ13" s="367"/>
      <c r="IBS13" s="367"/>
      <c r="IBU13" s="367"/>
      <c r="IBW13" s="367"/>
      <c r="IBY13" s="367"/>
      <c r="ICA13" s="367"/>
      <c r="ICC13" s="367"/>
      <c r="ICE13" s="367"/>
      <c r="ICG13" s="367"/>
      <c r="ICI13" s="367"/>
      <c r="ICK13" s="367"/>
      <c r="ICM13" s="367"/>
      <c r="ICO13" s="367"/>
      <c r="ICQ13" s="367"/>
      <c r="ICS13" s="367"/>
      <c r="ICU13" s="367"/>
      <c r="ICW13" s="367"/>
      <c r="ICY13" s="367"/>
      <c r="IDA13" s="367"/>
      <c r="IDC13" s="367"/>
      <c r="IDE13" s="367"/>
      <c r="IDG13" s="367"/>
      <c r="IDI13" s="367"/>
      <c r="IDK13" s="367"/>
      <c r="IDM13" s="367"/>
      <c r="IDO13" s="367"/>
      <c r="IDQ13" s="367"/>
      <c r="IDS13" s="367"/>
      <c r="IDU13" s="367"/>
      <c r="IDW13" s="367"/>
      <c r="IDY13" s="367"/>
      <c r="IEA13" s="367"/>
      <c r="IEC13" s="367"/>
      <c r="IEE13" s="367"/>
      <c r="IEG13" s="367"/>
      <c r="IEI13" s="367"/>
      <c r="IEK13" s="367"/>
      <c r="IEM13" s="367"/>
      <c r="IEO13" s="367"/>
      <c r="IEQ13" s="367"/>
      <c r="IES13" s="367"/>
      <c r="IEU13" s="367"/>
      <c r="IEW13" s="367"/>
      <c r="IEY13" s="367"/>
      <c r="IFA13" s="367"/>
      <c r="IFC13" s="367"/>
      <c r="IFE13" s="367"/>
      <c r="IFG13" s="367"/>
      <c r="IFI13" s="367"/>
      <c r="IFK13" s="367"/>
      <c r="IFM13" s="367"/>
      <c r="IFO13" s="367"/>
      <c r="IFQ13" s="367"/>
      <c r="IFS13" s="367"/>
      <c r="IFU13" s="367"/>
      <c r="IFW13" s="367"/>
      <c r="IFY13" s="367"/>
      <c r="IGA13" s="367"/>
      <c r="IGC13" s="367"/>
      <c r="IGE13" s="367"/>
      <c r="IGG13" s="367"/>
      <c r="IGI13" s="367"/>
      <c r="IGK13" s="367"/>
      <c r="IGM13" s="367"/>
      <c r="IGO13" s="367"/>
      <c r="IGQ13" s="367"/>
      <c r="IGS13" s="367"/>
      <c r="IGU13" s="367"/>
      <c r="IGW13" s="367"/>
      <c r="IGY13" s="367"/>
      <c r="IHA13" s="367"/>
      <c r="IHC13" s="367"/>
      <c r="IHE13" s="367"/>
      <c r="IHG13" s="367"/>
      <c r="IHI13" s="367"/>
      <c r="IHK13" s="367"/>
      <c r="IHM13" s="367"/>
      <c r="IHO13" s="367"/>
      <c r="IHQ13" s="367"/>
      <c r="IHS13" s="367"/>
      <c r="IHU13" s="367"/>
      <c r="IHW13" s="367"/>
      <c r="IHY13" s="367"/>
      <c r="IIA13" s="367"/>
      <c r="IIC13" s="367"/>
      <c r="IIE13" s="367"/>
      <c r="IIG13" s="367"/>
      <c r="III13" s="367"/>
      <c r="IIK13" s="367"/>
      <c r="IIM13" s="367"/>
      <c r="IIO13" s="367"/>
      <c r="IIQ13" s="367"/>
      <c r="IIS13" s="367"/>
      <c r="IIU13" s="367"/>
      <c r="IIW13" s="367"/>
      <c r="IIY13" s="367"/>
      <c r="IJA13" s="367"/>
      <c r="IJC13" s="367"/>
      <c r="IJE13" s="367"/>
      <c r="IJG13" s="367"/>
      <c r="IJI13" s="367"/>
      <c r="IJK13" s="367"/>
      <c r="IJM13" s="367"/>
      <c r="IJO13" s="367"/>
      <c r="IJQ13" s="367"/>
      <c r="IJS13" s="367"/>
      <c r="IJU13" s="367"/>
      <c r="IJW13" s="367"/>
      <c r="IJY13" s="367"/>
      <c r="IKA13" s="367"/>
      <c r="IKC13" s="367"/>
      <c r="IKE13" s="367"/>
      <c r="IKG13" s="367"/>
      <c r="IKI13" s="367"/>
      <c r="IKK13" s="367"/>
      <c r="IKM13" s="367"/>
      <c r="IKO13" s="367"/>
      <c r="IKQ13" s="367"/>
      <c r="IKS13" s="367"/>
      <c r="IKU13" s="367"/>
      <c r="IKW13" s="367"/>
      <c r="IKY13" s="367"/>
      <c r="ILA13" s="367"/>
      <c r="ILC13" s="367"/>
      <c r="ILE13" s="367"/>
      <c r="ILG13" s="367"/>
      <c r="ILI13" s="367"/>
      <c r="ILK13" s="367"/>
      <c r="ILM13" s="367"/>
      <c r="ILO13" s="367"/>
      <c r="ILQ13" s="367"/>
      <c r="ILS13" s="367"/>
      <c r="ILU13" s="367"/>
      <c r="ILW13" s="367"/>
      <c r="ILY13" s="367"/>
      <c r="IMA13" s="367"/>
      <c r="IMC13" s="367"/>
      <c r="IME13" s="367"/>
      <c r="IMG13" s="367"/>
      <c r="IMI13" s="367"/>
      <c r="IMK13" s="367"/>
      <c r="IMM13" s="367"/>
      <c r="IMO13" s="367"/>
      <c r="IMQ13" s="367"/>
      <c r="IMS13" s="367"/>
      <c r="IMU13" s="367"/>
      <c r="IMW13" s="367"/>
      <c r="IMY13" s="367"/>
      <c r="INA13" s="367"/>
      <c r="INC13" s="367"/>
      <c r="INE13" s="367"/>
      <c r="ING13" s="367"/>
      <c r="INI13" s="367"/>
      <c r="INK13" s="367"/>
      <c r="INM13" s="367"/>
      <c r="INO13" s="367"/>
      <c r="INQ13" s="367"/>
      <c r="INS13" s="367"/>
      <c r="INU13" s="367"/>
      <c r="INW13" s="367"/>
      <c r="INY13" s="367"/>
      <c r="IOA13" s="367"/>
      <c r="IOC13" s="367"/>
      <c r="IOE13" s="367"/>
      <c r="IOG13" s="367"/>
      <c r="IOI13" s="367"/>
      <c r="IOK13" s="367"/>
      <c r="IOM13" s="367"/>
      <c r="IOO13" s="367"/>
      <c r="IOQ13" s="367"/>
      <c r="IOS13" s="367"/>
      <c r="IOU13" s="367"/>
      <c r="IOW13" s="367"/>
      <c r="IOY13" s="367"/>
      <c r="IPA13" s="367"/>
      <c r="IPC13" s="367"/>
      <c r="IPE13" s="367"/>
      <c r="IPG13" s="367"/>
      <c r="IPI13" s="367"/>
      <c r="IPK13" s="367"/>
      <c r="IPM13" s="367"/>
      <c r="IPO13" s="367"/>
      <c r="IPQ13" s="367"/>
      <c r="IPS13" s="367"/>
      <c r="IPU13" s="367"/>
      <c r="IPW13" s="367"/>
      <c r="IPY13" s="367"/>
      <c r="IQA13" s="367"/>
      <c r="IQC13" s="367"/>
      <c r="IQE13" s="367"/>
      <c r="IQG13" s="367"/>
      <c r="IQI13" s="367"/>
      <c r="IQK13" s="367"/>
      <c r="IQM13" s="367"/>
      <c r="IQO13" s="367"/>
      <c r="IQQ13" s="367"/>
      <c r="IQS13" s="367"/>
      <c r="IQU13" s="367"/>
      <c r="IQW13" s="367"/>
      <c r="IQY13" s="367"/>
      <c r="IRA13" s="367"/>
      <c r="IRC13" s="367"/>
      <c r="IRE13" s="367"/>
      <c r="IRG13" s="367"/>
      <c r="IRI13" s="367"/>
      <c r="IRK13" s="367"/>
      <c r="IRM13" s="367"/>
      <c r="IRO13" s="367"/>
      <c r="IRQ13" s="367"/>
      <c r="IRS13" s="367"/>
      <c r="IRU13" s="367"/>
      <c r="IRW13" s="367"/>
      <c r="IRY13" s="367"/>
      <c r="ISA13" s="367"/>
      <c r="ISC13" s="367"/>
      <c r="ISE13" s="367"/>
      <c r="ISG13" s="367"/>
      <c r="ISI13" s="367"/>
      <c r="ISK13" s="367"/>
      <c r="ISM13" s="367"/>
      <c r="ISO13" s="367"/>
      <c r="ISQ13" s="367"/>
      <c r="ISS13" s="367"/>
      <c r="ISU13" s="367"/>
      <c r="ISW13" s="367"/>
      <c r="ISY13" s="367"/>
      <c r="ITA13" s="367"/>
      <c r="ITC13" s="367"/>
      <c r="ITE13" s="367"/>
      <c r="ITG13" s="367"/>
      <c r="ITI13" s="367"/>
      <c r="ITK13" s="367"/>
      <c r="ITM13" s="367"/>
      <c r="ITO13" s="367"/>
      <c r="ITQ13" s="367"/>
      <c r="ITS13" s="367"/>
      <c r="ITU13" s="367"/>
      <c r="ITW13" s="367"/>
      <c r="ITY13" s="367"/>
      <c r="IUA13" s="367"/>
      <c r="IUC13" s="367"/>
      <c r="IUE13" s="367"/>
      <c r="IUG13" s="367"/>
      <c r="IUI13" s="367"/>
      <c r="IUK13" s="367"/>
      <c r="IUM13" s="367"/>
      <c r="IUO13" s="367"/>
      <c r="IUQ13" s="367"/>
      <c r="IUS13" s="367"/>
      <c r="IUU13" s="367"/>
      <c r="IUW13" s="367"/>
      <c r="IUY13" s="367"/>
      <c r="IVA13" s="367"/>
      <c r="IVC13" s="367"/>
      <c r="IVE13" s="367"/>
      <c r="IVG13" s="367"/>
      <c r="IVI13" s="367"/>
      <c r="IVK13" s="367"/>
      <c r="IVM13" s="367"/>
      <c r="IVO13" s="367"/>
      <c r="IVQ13" s="367"/>
      <c r="IVS13" s="367"/>
      <c r="IVU13" s="367"/>
      <c r="IVW13" s="367"/>
      <c r="IVY13" s="367"/>
      <c r="IWA13" s="367"/>
      <c r="IWC13" s="367"/>
      <c r="IWE13" s="367"/>
      <c r="IWG13" s="367"/>
      <c r="IWI13" s="367"/>
      <c r="IWK13" s="367"/>
      <c r="IWM13" s="367"/>
      <c r="IWO13" s="367"/>
      <c r="IWQ13" s="367"/>
      <c r="IWS13" s="367"/>
      <c r="IWU13" s="367"/>
      <c r="IWW13" s="367"/>
      <c r="IWY13" s="367"/>
      <c r="IXA13" s="367"/>
      <c r="IXC13" s="367"/>
      <c r="IXE13" s="367"/>
      <c r="IXG13" s="367"/>
      <c r="IXI13" s="367"/>
      <c r="IXK13" s="367"/>
      <c r="IXM13" s="367"/>
      <c r="IXO13" s="367"/>
      <c r="IXQ13" s="367"/>
      <c r="IXS13" s="367"/>
      <c r="IXU13" s="367"/>
      <c r="IXW13" s="367"/>
      <c r="IXY13" s="367"/>
      <c r="IYA13" s="367"/>
      <c r="IYC13" s="367"/>
      <c r="IYE13" s="367"/>
      <c r="IYG13" s="367"/>
      <c r="IYI13" s="367"/>
      <c r="IYK13" s="367"/>
      <c r="IYM13" s="367"/>
      <c r="IYO13" s="367"/>
      <c r="IYQ13" s="367"/>
      <c r="IYS13" s="367"/>
      <c r="IYU13" s="367"/>
      <c r="IYW13" s="367"/>
      <c r="IYY13" s="367"/>
      <c r="IZA13" s="367"/>
      <c r="IZC13" s="367"/>
      <c r="IZE13" s="367"/>
      <c r="IZG13" s="367"/>
      <c r="IZI13" s="367"/>
      <c r="IZK13" s="367"/>
      <c r="IZM13" s="367"/>
      <c r="IZO13" s="367"/>
      <c r="IZQ13" s="367"/>
      <c r="IZS13" s="367"/>
      <c r="IZU13" s="367"/>
      <c r="IZW13" s="367"/>
      <c r="IZY13" s="367"/>
      <c r="JAA13" s="367"/>
      <c r="JAC13" s="367"/>
      <c r="JAE13" s="367"/>
      <c r="JAG13" s="367"/>
      <c r="JAI13" s="367"/>
      <c r="JAK13" s="367"/>
      <c r="JAM13" s="367"/>
      <c r="JAO13" s="367"/>
      <c r="JAQ13" s="367"/>
      <c r="JAS13" s="367"/>
      <c r="JAU13" s="367"/>
      <c r="JAW13" s="367"/>
      <c r="JAY13" s="367"/>
      <c r="JBA13" s="367"/>
      <c r="JBC13" s="367"/>
      <c r="JBE13" s="367"/>
      <c r="JBG13" s="367"/>
      <c r="JBI13" s="367"/>
      <c r="JBK13" s="367"/>
      <c r="JBM13" s="367"/>
      <c r="JBO13" s="367"/>
      <c r="JBQ13" s="367"/>
      <c r="JBS13" s="367"/>
      <c r="JBU13" s="367"/>
      <c r="JBW13" s="367"/>
      <c r="JBY13" s="367"/>
      <c r="JCA13" s="367"/>
      <c r="JCC13" s="367"/>
      <c r="JCE13" s="367"/>
      <c r="JCG13" s="367"/>
      <c r="JCI13" s="367"/>
      <c r="JCK13" s="367"/>
      <c r="JCM13" s="367"/>
      <c r="JCO13" s="367"/>
      <c r="JCQ13" s="367"/>
      <c r="JCS13" s="367"/>
      <c r="JCU13" s="367"/>
      <c r="JCW13" s="367"/>
      <c r="JCY13" s="367"/>
      <c r="JDA13" s="367"/>
      <c r="JDC13" s="367"/>
      <c r="JDE13" s="367"/>
      <c r="JDG13" s="367"/>
      <c r="JDI13" s="367"/>
      <c r="JDK13" s="367"/>
      <c r="JDM13" s="367"/>
      <c r="JDO13" s="367"/>
      <c r="JDQ13" s="367"/>
      <c r="JDS13" s="367"/>
      <c r="JDU13" s="367"/>
      <c r="JDW13" s="367"/>
      <c r="JDY13" s="367"/>
      <c r="JEA13" s="367"/>
      <c r="JEC13" s="367"/>
      <c r="JEE13" s="367"/>
      <c r="JEG13" s="367"/>
      <c r="JEI13" s="367"/>
      <c r="JEK13" s="367"/>
      <c r="JEM13" s="367"/>
      <c r="JEO13" s="367"/>
      <c r="JEQ13" s="367"/>
      <c r="JES13" s="367"/>
      <c r="JEU13" s="367"/>
      <c r="JEW13" s="367"/>
      <c r="JEY13" s="367"/>
      <c r="JFA13" s="367"/>
      <c r="JFC13" s="367"/>
      <c r="JFE13" s="367"/>
      <c r="JFG13" s="367"/>
      <c r="JFI13" s="367"/>
      <c r="JFK13" s="367"/>
      <c r="JFM13" s="367"/>
      <c r="JFO13" s="367"/>
      <c r="JFQ13" s="367"/>
      <c r="JFS13" s="367"/>
      <c r="JFU13" s="367"/>
      <c r="JFW13" s="367"/>
      <c r="JFY13" s="367"/>
      <c r="JGA13" s="367"/>
      <c r="JGC13" s="367"/>
      <c r="JGE13" s="367"/>
      <c r="JGG13" s="367"/>
      <c r="JGI13" s="367"/>
      <c r="JGK13" s="367"/>
      <c r="JGM13" s="367"/>
      <c r="JGO13" s="367"/>
      <c r="JGQ13" s="367"/>
      <c r="JGS13" s="367"/>
      <c r="JGU13" s="367"/>
      <c r="JGW13" s="367"/>
      <c r="JGY13" s="367"/>
      <c r="JHA13" s="367"/>
      <c r="JHC13" s="367"/>
      <c r="JHE13" s="367"/>
      <c r="JHG13" s="367"/>
      <c r="JHI13" s="367"/>
      <c r="JHK13" s="367"/>
      <c r="JHM13" s="367"/>
      <c r="JHO13" s="367"/>
      <c r="JHQ13" s="367"/>
      <c r="JHS13" s="367"/>
      <c r="JHU13" s="367"/>
      <c r="JHW13" s="367"/>
      <c r="JHY13" s="367"/>
      <c r="JIA13" s="367"/>
      <c r="JIC13" s="367"/>
      <c r="JIE13" s="367"/>
      <c r="JIG13" s="367"/>
      <c r="JII13" s="367"/>
      <c r="JIK13" s="367"/>
      <c r="JIM13" s="367"/>
      <c r="JIO13" s="367"/>
      <c r="JIQ13" s="367"/>
      <c r="JIS13" s="367"/>
      <c r="JIU13" s="367"/>
      <c r="JIW13" s="367"/>
      <c r="JIY13" s="367"/>
      <c r="JJA13" s="367"/>
      <c r="JJC13" s="367"/>
      <c r="JJE13" s="367"/>
      <c r="JJG13" s="367"/>
      <c r="JJI13" s="367"/>
      <c r="JJK13" s="367"/>
      <c r="JJM13" s="367"/>
      <c r="JJO13" s="367"/>
      <c r="JJQ13" s="367"/>
      <c r="JJS13" s="367"/>
      <c r="JJU13" s="367"/>
      <c r="JJW13" s="367"/>
      <c r="JJY13" s="367"/>
      <c r="JKA13" s="367"/>
      <c r="JKC13" s="367"/>
      <c r="JKE13" s="367"/>
      <c r="JKG13" s="367"/>
      <c r="JKI13" s="367"/>
      <c r="JKK13" s="367"/>
      <c r="JKM13" s="367"/>
      <c r="JKO13" s="367"/>
      <c r="JKQ13" s="367"/>
      <c r="JKS13" s="367"/>
      <c r="JKU13" s="367"/>
      <c r="JKW13" s="367"/>
      <c r="JKY13" s="367"/>
      <c r="JLA13" s="367"/>
      <c r="JLC13" s="367"/>
      <c r="JLE13" s="367"/>
      <c r="JLG13" s="367"/>
      <c r="JLI13" s="367"/>
      <c r="JLK13" s="367"/>
      <c r="JLM13" s="367"/>
      <c r="JLO13" s="367"/>
      <c r="JLQ13" s="367"/>
      <c r="JLS13" s="367"/>
      <c r="JLU13" s="367"/>
      <c r="JLW13" s="367"/>
      <c r="JLY13" s="367"/>
      <c r="JMA13" s="367"/>
      <c r="JMC13" s="367"/>
      <c r="JME13" s="367"/>
      <c r="JMG13" s="367"/>
      <c r="JMI13" s="367"/>
      <c r="JMK13" s="367"/>
      <c r="JMM13" s="367"/>
      <c r="JMO13" s="367"/>
      <c r="JMQ13" s="367"/>
      <c r="JMS13" s="367"/>
      <c r="JMU13" s="367"/>
      <c r="JMW13" s="367"/>
      <c r="JMY13" s="367"/>
      <c r="JNA13" s="367"/>
      <c r="JNC13" s="367"/>
      <c r="JNE13" s="367"/>
      <c r="JNG13" s="367"/>
      <c r="JNI13" s="367"/>
      <c r="JNK13" s="367"/>
      <c r="JNM13" s="367"/>
      <c r="JNO13" s="367"/>
      <c r="JNQ13" s="367"/>
      <c r="JNS13" s="367"/>
      <c r="JNU13" s="367"/>
      <c r="JNW13" s="367"/>
      <c r="JNY13" s="367"/>
      <c r="JOA13" s="367"/>
      <c r="JOC13" s="367"/>
      <c r="JOE13" s="367"/>
      <c r="JOG13" s="367"/>
      <c r="JOI13" s="367"/>
      <c r="JOK13" s="367"/>
      <c r="JOM13" s="367"/>
      <c r="JOO13" s="367"/>
      <c r="JOQ13" s="367"/>
      <c r="JOS13" s="367"/>
      <c r="JOU13" s="367"/>
      <c r="JOW13" s="367"/>
      <c r="JOY13" s="367"/>
      <c r="JPA13" s="367"/>
      <c r="JPC13" s="367"/>
      <c r="JPE13" s="367"/>
      <c r="JPG13" s="367"/>
      <c r="JPI13" s="367"/>
      <c r="JPK13" s="367"/>
      <c r="JPM13" s="367"/>
      <c r="JPO13" s="367"/>
      <c r="JPQ13" s="367"/>
      <c r="JPS13" s="367"/>
      <c r="JPU13" s="367"/>
      <c r="JPW13" s="367"/>
      <c r="JPY13" s="367"/>
      <c r="JQA13" s="367"/>
      <c r="JQC13" s="367"/>
      <c r="JQE13" s="367"/>
      <c r="JQG13" s="367"/>
      <c r="JQI13" s="367"/>
      <c r="JQK13" s="367"/>
      <c r="JQM13" s="367"/>
      <c r="JQO13" s="367"/>
      <c r="JQQ13" s="367"/>
      <c r="JQS13" s="367"/>
      <c r="JQU13" s="367"/>
      <c r="JQW13" s="367"/>
      <c r="JQY13" s="367"/>
      <c r="JRA13" s="367"/>
      <c r="JRC13" s="367"/>
      <c r="JRE13" s="367"/>
      <c r="JRG13" s="367"/>
      <c r="JRI13" s="367"/>
      <c r="JRK13" s="367"/>
      <c r="JRM13" s="367"/>
      <c r="JRO13" s="367"/>
      <c r="JRQ13" s="367"/>
      <c r="JRS13" s="367"/>
      <c r="JRU13" s="367"/>
      <c r="JRW13" s="367"/>
      <c r="JRY13" s="367"/>
      <c r="JSA13" s="367"/>
      <c r="JSC13" s="367"/>
      <c r="JSE13" s="367"/>
      <c r="JSG13" s="367"/>
      <c r="JSI13" s="367"/>
      <c r="JSK13" s="367"/>
      <c r="JSM13" s="367"/>
      <c r="JSO13" s="367"/>
      <c r="JSQ13" s="367"/>
      <c r="JSS13" s="367"/>
      <c r="JSU13" s="367"/>
      <c r="JSW13" s="367"/>
      <c r="JSY13" s="367"/>
      <c r="JTA13" s="367"/>
      <c r="JTC13" s="367"/>
      <c r="JTE13" s="367"/>
      <c r="JTG13" s="367"/>
      <c r="JTI13" s="367"/>
      <c r="JTK13" s="367"/>
      <c r="JTM13" s="367"/>
      <c r="JTO13" s="367"/>
      <c r="JTQ13" s="367"/>
      <c r="JTS13" s="367"/>
      <c r="JTU13" s="367"/>
      <c r="JTW13" s="367"/>
      <c r="JTY13" s="367"/>
      <c r="JUA13" s="367"/>
      <c r="JUC13" s="367"/>
      <c r="JUE13" s="367"/>
      <c r="JUG13" s="367"/>
      <c r="JUI13" s="367"/>
      <c r="JUK13" s="367"/>
      <c r="JUM13" s="367"/>
      <c r="JUO13" s="367"/>
      <c r="JUQ13" s="367"/>
      <c r="JUS13" s="367"/>
      <c r="JUU13" s="367"/>
      <c r="JUW13" s="367"/>
      <c r="JUY13" s="367"/>
      <c r="JVA13" s="367"/>
      <c r="JVC13" s="367"/>
      <c r="JVE13" s="367"/>
      <c r="JVG13" s="367"/>
      <c r="JVI13" s="367"/>
      <c r="JVK13" s="367"/>
      <c r="JVM13" s="367"/>
      <c r="JVO13" s="367"/>
      <c r="JVQ13" s="367"/>
      <c r="JVS13" s="367"/>
      <c r="JVU13" s="367"/>
      <c r="JVW13" s="367"/>
      <c r="JVY13" s="367"/>
      <c r="JWA13" s="367"/>
      <c r="JWC13" s="367"/>
      <c r="JWE13" s="367"/>
      <c r="JWG13" s="367"/>
      <c r="JWI13" s="367"/>
      <c r="JWK13" s="367"/>
      <c r="JWM13" s="367"/>
      <c r="JWO13" s="367"/>
      <c r="JWQ13" s="367"/>
      <c r="JWS13" s="367"/>
      <c r="JWU13" s="367"/>
      <c r="JWW13" s="367"/>
      <c r="JWY13" s="367"/>
      <c r="JXA13" s="367"/>
      <c r="JXC13" s="367"/>
      <c r="JXE13" s="367"/>
      <c r="JXG13" s="367"/>
      <c r="JXI13" s="367"/>
      <c r="JXK13" s="367"/>
      <c r="JXM13" s="367"/>
      <c r="JXO13" s="367"/>
      <c r="JXQ13" s="367"/>
      <c r="JXS13" s="367"/>
      <c r="JXU13" s="367"/>
      <c r="JXW13" s="367"/>
      <c r="JXY13" s="367"/>
      <c r="JYA13" s="367"/>
      <c r="JYC13" s="367"/>
      <c r="JYE13" s="367"/>
      <c r="JYG13" s="367"/>
      <c r="JYI13" s="367"/>
      <c r="JYK13" s="367"/>
      <c r="JYM13" s="367"/>
      <c r="JYO13" s="367"/>
      <c r="JYQ13" s="367"/>
      <c r="JYS13" s="367"/>
      <c r="JYU13" s="367"/>
      <c r="JYW13" s="367"/>
      <c r="JYY13" s="367"/>
      <c r="JZA13" s="367"/>
      <c r="JZC13" s="367"/>
      <c r="JZE13" s="367"/>
      <c r="JZG13" s="367"/>
      <c r="JZI13" s="367"/>
      <c r="JZK13" s="367"/>
      <c r="JZM13" s="367"/>
      <c r="JZO13" s="367"/>
      <c r="JZQ13" s="367"/>
      <c r="JZS13" s="367"/>
      <c r="JZU13" s="367"/>
      <c r="JZW13" s="367"/>
      <c r="JZY13" s="367"/>
      <c r="KAA13" s="367"/>
      <c r="KAC13" s="367"/>
      <c r="KAE13" s="367"/>
      <c r="KAG13" s="367"/>
      <c r="KAI13" s="367"/>
      <c r="KAK13" s="367"/>
      <c r="KAM13" s="367"/>
      <c r="KAO13" s="367"/>
      <c r="KAQ13" s="367"/>
      <c r="KAS13" s="367"/>
      <c r="KAU13" s="367"/>
      <c r="KAW13" s="367"/>
      <c r="KAY13" s="367"/>
      <c r="KBA13" s="367"/>
      <c r="KBC13" s="367"/>
      <c r="KBE13" s="367"/>
      <c r="KBG13" s="367"/>
      <c r="KBI13" s="367"/>
      <c r="KBK13" s="367"/>
      <c r="KBM13" s="367"/>
      <c r="KBO13" s="367"/>
      <c r="KBQ13" s="367"/>
      <c r="KBS13" s="367"/>
      <c r="KBU13" s="367"/>
      <c r="KBW13" s="367"/>
      <c r="KBY13" s="367"/>
      <c r="KCA13" s="367"/>
      <c r="KCC13" s="367"/>
      <c r="KCE13" s="367"/>
      <c r="KCG13" s="367"/>
      <c r="KCI13" s="367"/>
      <c r="KCK13" s="367"/>
      <c r="KCM13" s="367"/>
      <c r="KCO13" s="367"/>
      <c r="KCQ13" s="367"/>
      <c r="KCS13" s="367"/>
      <c r="KCU13" s="367"/>
      <c r="KCW13" s="367"/>
      <c r="KCY13" s="367"/>
      <c r="KDA13" s="367"/>
      <c r="KDC13" s="367"/>
      <c r="KDE13" s="367"/>
      <c r="KDG13" s="367"/>
      <c r="KDI13" s="367"/>
      <c r="KDK13" s="367"/>
      <c r="KDM13" s="367"/>
      <c r="KDO13" s="367"/>
      <c r="KDQ13" s="367"/>
      <c r="KDS13" s="367"/>
      <c r="KDU13" s="367"/>
      <c r="KDW13" s="367"/>
      <c r="KDY13" s="367"/>
      <c r="KEA13" s="367"/>
      <c r="KEC13" s="367"/>
      <c r="KEE13" s="367"/>
      <c r="KEG13" s="367"/>
      <c r="KEI13" s="367"/>
      <c r="KEK13" s="367"/>
      <c r="KEM13" s="367"/>
      <c r="KEO13" s="367"/>
      <c r="KEQ13" s="367"/>
      <c r="KES13" s="367"/>
      <c r="KEU13" s="367"/>
      <c r="KEW13" s="367"/>
      <c r="KEY13" s="367"/>
      <c r="KFA13" s="367"/>
      <c r="KFC13" s="367"/>
      <c r="KFE13" s="367"/>
      <c r="KFG13" s="367"/>
      <c r="KFI13" s="367"/>
      <c r="KFK13" s="367"/>
      <c r="KFM13" s="367"/>
      <c r="KFO13" s="367"/>
      <c r="KFQ13" s="367"/>
      <c r="KFS13" s="367"/>
      <c r="KFU13" s="367"/>
      <c r="KFW13" s="367"/>
      <c r="KFY13" s="367"/>
      <c r="KGA13" s="367"/>
      <c r="KGC13" s="367"/>
      <c r="KGE13" s="367"/>
      <c r="KGG13" s="367"/>
      <c r="KGI13" s="367"/>
      <c r="KGK13" s="367"/>
      <c r="KGM13" s="367"/>
      <c r="KGO13" s="367"/>
      <c r="KGQ13" s="367"/>
      <c r="KGS13" s="367"/>
      <c r="KGU13" s="367"/>
      <c r="KGW13" s="367"/>
      <c r="KGY13" s="367"/>
      <c r="KHA13" s="367"/>
      <c r="KHC13" s="367"/>
      <c r="KHE13" s="367"/>
      <c r="KHG13" s="367"/>
      <c r="KHI13" s="367"/>
      <c r="KHK13" s="367"/>
      <c r="KHM13" s="367"/>
      <c r="KHO13" s="367"/>
      <c r="KHQ13" s="367"/>
      <c r="KHS13" s="367"/>
      <c r="KHU13" s="367"/>
      <c r="KHW13" s="367"/>
      <c r="KHY13" s="367"/>
      <c r="KIA13" s="367"/>
      <c r="KIC13" s="367"/>
      <c r="KIE13" s="367"/>
      <c r="KIG13" s="367"/>
      <c r="KII13" s="367"/>
      <c r="KIK13" s="367"/>
      <c r="KIM13" s="367"/>
      <c r="KIO13" s="367"/>
      <c r="KIQ13" s="367"/>
      <c r="KIS13" s="367"/>
      <c r="KIU13" s="367"/>
      <c r="KIW13" s="367"/>
      <c r="KIY13" s="367"/>
      <c r="KJA13" s="367"/>
      <c r="KJC13" s="367"/>
      <c r="KJE13" s="367"/>
      <c r="KJG13" s="367"/>
      <c r="KJI13" s="367"/>
      <c r="KJK13" s="367"/>
      <c r="KJM13" s="367"/>
      <c r="KJO13" s="367"/>
      <c r="KJQ13" s="367"/>
      <c r="KJS13" s="367"/>
      <c r="KJU13" s="367"/>
      <c r="KJW13" s="367"/>
      <c r="KJY13" s="367"/>
      <c r="KKA13" s="367"/>
      <c r="KKC13" s="367"/>
      <c r="KKE13" s="367"/>
      <c r="KKG13" s="367"/>
      <c r="KKI13" s="367"/>
      <c r="KKK13" s="367"/>
      <c r="KKM13" s="367"/>
      <c r="KKO13" s="367"/>
      <c r="KKQ13" s="367"/>
      <c r="KKS13" s="367"/>
      <c r="KKU13" s="367"/>
      <c r="KKW13" s="367"/>
      <c r="KKY13" s="367"/>
      <c r="KLA13" s="367"/>
      <c r="KLC13" s="367"/>
      <c r="KLE13" s="367"/>
      <c r="KLG13" s="367"/>
      <c r="KLI13" s="367"/>
      <c r="KLK13" s="367"/>
      <c r="KLM13" s="367"/>
      <c r="KLO13" s="367"/>
      <c r="KLQ13" s="367"/>
      <c r="KLS13" s="367"/>
      <c r="KLU13" s="367"/>
      <c r="KLW13" s="367"/>
      <c r="KLY13" s="367"/>
      <c r="KMA13" s="367"/>
      <c r="KMC13" s="367"/>
      <c r="KME13" s="367"/>
      <c r="KMG13" s="367"/>
      <c r="KMI13" s="367"/>
      <c r="KMK13" s="367"/>
      <c r="KMM13" s="367"/>
      <c r="KMO13" s="367"/>
      <c r="KMQ13" s="367"/>
      <c r="KMS13" s="367"/>
      <c r="KMU13" s="367"/>
      <c r="KMW13" s="367"/>
      <c r="KMY13" s="367"/>
      <c r="KNA13" s="367"/>
      <c r="KNC13" s="367"/>
      <c r="KNE13" s="367"/>
      <c r="KNG13" s="367"/>
      <c r="KNI13" s="367"/>
      <c r="KNK13" s="367"/>
      <c r="KNM13" s="367"/>
      <c r="KNO13" s="367"/>
      <c r="KNQ13" s="367"/>
      <c r="KNS13" s="367"/>
      <c r="KNU13" s="367"/>
      <c r="KNW13" s="367"/>
      <c r="KNY13" s="367"/>
      <c r="KOA13" s="367"/>
      <c r="KOC13" s="367"/>
      <c r="KOE13" s="367"/>
      <c r="KOG13" s="367"/>
      <c r="KOI13" s="367"/>
      <c r="KOK13" s="367"/>
      <c r="KOM13" s="367"/>
      <c r="KOO13" s="367"/>
      <c r="KOQ13" s="367"/>
      <c r="KOS13" s="367"/>
      <c r="KOU13" s="367"/>
      <c r="KOW13" s="367"/>
      <c r="KOY13" s="367"/>
      <c r="KPA13" s="367"/>
      <c r="KPC13" s="367"/>
      <c r="KPE13" s="367"/>
      <c r="KPG13" s="367"/>
      <c r="KPI13" s="367"/>
      <c r="KPK13" s="367"/>
      <c r="KPM13" s="367"/>
      <c r="KPO13" s="367"/>
      <c r="KPQ13" s="367"/>
      <c r="KPS13" s="367"/>
      <c r="KPU13" s="367"/>
      <c r="KPW13" s="367"/>
      <c r="KPY13" s="367"/>
      <c r="KQA13" s="367"/>
      <c r="KQC13" s="367"/>
      <c r="KQE13" s="367"/>
      <c r="KQG13" s="367"/>
      <c r="KQI13" s="367"/>
      <c r="KQK13" s="367"/>
      <c r="KQM13" s="367"/>
      <c r="KQO13" s="367"/>
      <c r="KQQ13" s="367"/>
      <c r="KQS13" s="367"/>
      <c r="KQU13" s="367"/>
      <c r="KQW13" s="367"/>
      <c r="KQY13" s="367"/>
      <c r="KRA13" s="367"/>
      <c r="KRC13" s="367"/>
      <c r="KRE13" s="367"/>
      <c r="KRG13" s="367"/>
      <c r="KRI13" s="367"/>
      <c r="KRK13" s="367"/>
      <c r="KRM13" s="367"/>
      <c r="KRO13" s="367"/>
      <c r="KRQ13" s="367"/>
      <c r="KRS13" s="367"/>
      <c r="KRU13" s="367"/>
      <c r="KRW13" s="367"/>
      <c r="KRY13" s="367"/>
      <c r="KSA13" s="367"/>
      <c r="KSC13" s="367"/>
      <c r="KSE13" s="367"/>
      <c r="KSG13" s="367"/>
      <c r="KSI13" s="367"/>
      <c r="KSK13" s="367"/>
      <c r="KSM13" s="367"/>
      <c r="KSO13" s="367"/>
      <c r="KSQ13" s="367"/>
      <c r="KSS13" s="367"/>
      <c r="KSU13" s="367"/>
      <c r="KSW13" s="367"/>
      <c r="KSY13" s="367"/>
      <c r="KTA13" s="367"/>
      <c r="KTC13" s="367"/>
      <c r="KTE13" s="367"/>
      <c r="KTG13" s="367"/>
      <c r="KTI13" s="367"/>
      <c r="KTK13" s="367"/>
      <c r="KTM13" s="367"/>
      <c r="KTO13" s="367"/>
      <c r="KTQ13" s="367"/>
      <c r="KTS13" s="367"/>
      <c r="KTU13" s="367"/>
      <c r="KTW13" s="367"/>
      <c r="KTY13" s="367"/>
      <c r="KUA13" s="367"/>
      <c r="KUC13" s="367"/>
      <c r="KUE13" s="367"/>
      <c r="KUG13" s="367"/>
      <c r="KUI13" s="367"/>
      <c r="KUK13" s="367"/>
      <c r="KUM13" s="367"/>
      <c r="KUO13" s="367"/>
      <c r="KUQ13" s="367"/>
      <c r="KUS13" s="367"/>
      <c r="KUU13" s="367"/>
      <c r="KUW13" s="367"/>
      <c r="KUY13" s="367"/>
      <c r="KVA13" s="367"/>
      <c r="KVC13" s="367"/>
      <c r="KVE13" s="367"/>
      <c r="KVG13" s="367"/>
      <c r="KVI13" s="367"/>
      <c r="KVK13" s="367"/>
      <c r="KVM13" s="367"/>
      <c r="KVO13" s="367"/>
      <c r="KVQ13" s="367"/>
      <c r="KVS13" s="367"/>
      <c r="KVU13" s="367"/>
      <c r="KVW13" s="367"/>
      <c r="KVY13" s="367"/>
      <c r="KWA13" s="367"/>
      <c r="KWC13" s="367"/>
      <c r="KWE13" s="367"/>
      <c r="KWG13" s="367"/>
      <c r="KWI13" s="367"/>
      <c r="KWK13" s="367"/>
      <c r="KWM13" s="367"/>
      <c r="KWO13" s="367"/>
      <c r="KWQ13" s="367"/>
      <c r="KWS13" s="367"/>
      <c r="KWU13" s="367"/>
      <c r="KWW13" s="367"/>
      <c r="KWY13" s="367"/>
      <c r="KXA13" s="367"/>
      <c r="KXC13" s="367"/>
      <c r="KXE13" s="367"/>
      <c r="KXG13" s="367"/>
      <c r="KXI13" s="367"/>
      <c r="KXK13" s="367"/>
      <c r="KXM13" s="367"/>
      <c r="KXO13" s="367"/>
      <c r="KXQ13" s="367"/>
      <c r="KXS13" s="367"/>
      <c r="KXU13" s="367"/>
      <c r="KXW13" s="367"/>
      <c r="KXY13" s="367"/>
      <c r="KYA13" s="367"/>
      <c r="KYC13" s="367"/>
      <c r="KYE13" s="367"/>
      <c r="KYG13" s="367"/>
      <c r="KYI13" s="367"/>
      <c r="KYK13" s="367"/>
      <c r="KYM13" s="367"/>
      <c r="KYO13" s="367"/>
      <c r="KYQ13" s="367"/>
      <c r="KYS13" s="367"/>
      <c r="KYU13" s="367"/>
      <c r="KYW13" s="367"/>
      <c r="KYY13" s="367"/>
      <c r="KZA13" s="367"/>
      <c r="KZC13" s="367"/>
      <c r="KZE13" s="367"/>
      <c r="KZG13" s="367"/>
      <c r="KZI13" s="367"/>
      <c r="KZK13" s="367"/>
      <c r="KZM13" s="367"/>
      <c r="KZO13" s="367"/>
      <c r="KZQ13" s="367"/>
      <c r="KZS13" s="367"/>
      <c r="KZU13" s="367"/>
      <c r="KZW13" s="367"/>
      <c r="KZY13" s="367"/>
      <c r="LAA13" s="367"/>
      <c r="LAC13" s="367"/>
      <c r="LAE13" s="367"/>
      <c r="LAG13" s="367"/>
      <c r="LAI13" s="367"/>
      <c r="LAK13" s="367"/>
      <c r="LAM13" s="367"/>
      <c r="LAO13" s="367"/>
      <c r="LAQ13" s="367"/>
      <c r="LAS13" s="367"/>
      <c r="LAU13" s="367"/>
      <c r="LAW13" s="367"/>
      <c r="LAY13" s="367"/>
      <c r="LBA13" s="367"/>
      <c r="LBC13" s="367"/>
      <c r="LBE13" s="367"/>
      <c r="LBG13" s="367"/>
      <c r="LBI13" s="367"/>
      <c r="LBK13" s="367"/>
      <c r="LBM13" s="367"/>
      <c r="LBO13" s="367"/>
      <c r="LBQ13" s="367"/>
      <c r="LBS13" s="367"/>
      <c r="LBU13" s="367"/>
      <c r="LBW13" s="367"/>
      <c r="LBY13" s="367"/>
      <c r="LCA13" s="367"/>
      <c r="LCC13" s="367"/>
      <c r="LCE13" s="367"/>
      <c r="LCG13" s="367"/>
      <c r="LCI13" s="367"/>
      <c r="LCK13" s="367"/>
      <c r="LCM13" s="367"/>
      <c r="LCO13" s="367"/>
      <c r="LCQ13" s="367"/>
      <c r="LCS13" s="367"/>
      <c r="LCU13" s="367"/>
      <c r="LCW13" s="367"/>
      <c r="LCY13" s="367"/>
      <c r="LDA13" s="367"/>
      <c r="LDC13" s="367"/>
      <c r="LDE13" s="367"/>
      <c r="LDG13" s="367"/>
      <c r="LDI13" s="367"/>
      <c r="LDK13" s="367"/>
      <c r="LDM13" s="367"/>
      <c r="LDO13" s="367"/>
      <c r="LDQ13" s="367"/>
      <c r="LDS13" s="367"/>
      <c r="LDU13" s="367"/>
      <c r="LDW13" s="367"/>
      <c r="LDY13" s="367"/>
      <c r="LEA13" s="367"/>
      <c r="LEC13" s="367"/>
      <c r="LEE13" s="367"/>
      <c r="LEG13" s="367"/>
      <c r="LEI13" s="367"/>
      <c r="LEK13" s="367"/>
      <c r="LEM13" s="367"/>
      <c r="LEO13" s="367"/>
      <c r="LEQ13" s="367"/>
      <c r="LES13" s="367"/>
      <c r="LEU13" s="367"/>
      <c r="LEW13" s="367"/>
      <c r="LEY13" s="367"/>
      <c r="LFA13" s="367"/>
      <c r="LFC13" s="367"/>
      <c r="LFE13" s="367"/>
      <c r="LFG13" s="367"/>
      <c r="LFI13" s="367"/>
      <c r="LFK13" s="367"/>
      <c r="LFM13" s="367"/>
      <c r="LFO13" s="367"/>
      <c r="LFQ13" s="367"/>
      <c r="LFS13" s="367"/>
      <c r="LFU13" s="367"/>
      <c r="LFW13" s="367"/>
      <c r="LFY13" s="367"/>
      <c r="LGA13" s="367"/>
      <c r="LGC13" s="367"/>
      <c r="LGE13" s="367"/>
      <c r="LGG13" s="367"/>
      <c r="LGI13" s="367"/>
      <c r="LGK13" s="367"/>
      <c r="LGM13" s="367"/>
      <c r="LGO13" s="367"/>
      <c r="LGQ13" s="367"/>
      <c r="LGS13" s="367"/>
      <c r="LGU13" s="367"/>
      <c r="LGW13" s="367"/>
      <c r="LGY13" s="367"/>
      <c r="LHA13" s="367"/>
      <c r="LHC13" s="367"/>
      <c r="LHE13" s="367"/>
      <c r="LHG13" s="367"/>
      <c r="LHI13" s="367"/>
      <c r="LHK13" s="367"/>
      <c r="LHM13" s="367"/>
      <c r="LHO13" s="367"/>
      <c r="LHQ13" s="367"/>
      <c r="LHS13" s="367"/>
      <c r="LHU13" s="367"/>
      <c r="LHW13" s="367"/>
      <c r="LHY13" s="367"/>
      <c r="LIA13" s="367"/>
      <c r="LIC13" s="367"/>
      <c r="LIE13" s="367"/>
      <c r="LIG13" s="367"/>
      <c r="LII13" s="367"/>
      <c r="LIK13" s="367"/>
      <c r="LIM13" s="367"/>
      <c r="LIO13" s="367"/>
      <c r="LIQ13" s="367"/>
      <c r="LIS13" s="367"/>
      <c r="LIU13" s="367"/>
      <c r="LIW13" s="367"/>
      <c r="LIY13" s="367"/>
      <c r="LJA13" s="367"/>
      <c r="LJC13" s="367"/>
      <c r="LJE13" s="367"/>
      <c r="LJG13" s="367"/>
      <c r="LJI13" s="367"/>
      <c r="LJK13" s="367"/>
      <c r="LJM13" s="367"/>
      <c r="LJO13" s="367"/>
      <c r="LJQ13" s="367"/>
      <c r="LJS13" s="367"/>
      <c r="LJU13" s="367"/>
      <c r="LJW13" s="367"/>
      <c r="LJY13" s="367"/>
      <c r="LKA13" s="367"/>
      <c r="LKC13" s="367"/>
      <c r="LKE13" s="367"/>
      <c r="LKG13" s="367"/>
      <c r="LKI13" s="367"/>
      <c r="LKK13" s="367"/>
      <c r="LKM13" s="367"/>
      <c r="LKO13" s="367"/>
      <c r="LKQ13" s="367"/>
      <c r="LKS13" s="367"/>
      <c r="LKU13" s="367"/>
      <c r="LKW13" s="367"/>
      <c r="LKY13" s="367"/>
      <c r="LLA13" s="367"/>
      <c r="LLC13" s="367"/>
      <c r="LLE13" s="367"/>
      <c r="LLG13" s="367"/>
      <c r="LLI13" s="367"/>
      <c r="LLK13" s="367"/>
      <c r="LLM13" s="367"/>
      <c r="LLO13" s="367"/>
      <c r="LLQ13" s="367"/>
      <c r="LLS13" s="367"/>
      <c r="LLU13" s="367"/>
      <c r="LLW13" s="367"/>
      <c r="LLY13" s="367"/>
      <c r="LMA13" s="367"/>
      <c r="LMC13" s="367"/>
      <c r="LME13" s="367"/>
      <c r="LMG13" s="367"/>
      <c r="LMI13" s="367"/>
      <c r="LMK13" s="367"/>
      <c r="LMM13" s="367"/>
      <c r="LMO13" s="367"/>
      <c r="LMQ13" s="367"/>
      <c r="LMS13" s="367"/>
      <c r="LMU13" s="367"/>
      <c r="LMW13" s="367"/>
      <c r="LMY13" s="367"/>
      <c r="LNA13" s="367"/>
      <c r="LNC13" s="367"/>
      <c r="LNE13" s="367"/>
      <c r="LNG13" s="367"/>
      <c r="LNI13" s="367"/>
      <c r="LNK13" s="367"/>
      <c r="LNM13" s="367"/>
      <c r="LNO13" s="367"/>
      <c r="LNQ13" s="367"/>
      <c r="LNS13" s="367"/>
      <c r="LNU13" s="367"/>
      <c r="LNW13" s="367"/>
      <c r="LNY13" s="367"/>
      <c r="LOA13" s="367"/>
      <c r="LOC13" s="367"/>
      <c r="LOE13" s="367"/>
      <c r="LOG13" s="367"/>
      <c r="LOI13" s="367"/>
      <c r="LOK13" s="367"/>
      <c r="LOM13" s="367"/>
      <c r="LOO13" s="367"/>
      <c r="LOQ13" s="367"/>
      <c r="LOS13" s="367"/>
      <c r="LOU13" s="367"/>
      <c r="LOW13" s="367"/>
      <c r="LOY13" s="367"/>
      <c r="LPA13" s="367"/>
      <c r="LPC13" s="367"/>
      <c r="LPE13" s="367"/>
      <c r="LPG13" s="367"/>
      <c r="LPI13" s="367"/>
      <c r="LPK13" s="367"/>
      <c r="LPM13" s="367"/>
      <c r="LPO13" s="367"/>
      <c r="LPQ13" s="367"/>
      <c r="LPS13" s="367"/>
      <c r="LPU13" s="367"/>
      <c r="LPW13" s="367"/>
      <c r="LPY13" s="367"/>
      <c r="LQA13" s="367"/>
      <c r="LQC13" s="367"/>
      <c r="LQE13" s="367"/>
      <c r="LQG13" s="367"/>
      <c r="LQI13" s="367"/>
      <c r="LQK13" s="367"/>
      <c r="LQM13" s="367"/>
      <c r="LQO13" s="367"/>
      <c r="LQQ13" s="367"/>
      <c r="LQS13" s="367"/>
      <c r="LQU13" s="367"/>
      <c r="LQW13" s="367"/>
      <c r="LQY13" s="367"/>
      <c r="LRA13" s="367"/>
      <c r="LRC13" s="367"/>
      <c r="LRE13" s="367"/>
      <c r="LRG13" s="367"/>
      <c r="LRI13" s="367"/>
      <c r="LRK13" s="367"/>
      <c r="LRM13" s="367"/>
      <c r="LRO13" s="367"/>
      <c r="LRQ13" s="367"/>
      <c r="LRS13" s="367"/>
      <c r="LRU13" s="367"/>
      <c r="LRW13" s="367"/>
      <c r="LRY13" s="367"/>
      <c r="LSA13" s="367"/>
      <c r="LSC13" s="367"/>
      <c r="LSE13" s="367"/>
      <c r="LSG13" s="367"/>
      <c r="LSI13" s="367"/>
      <c r="LSK13" s="367"/>
      <c r="LSM13" s="367"/>
      <c r="LSO13" s="367"/>
      <c r="LSQ13" s="367"/>
      <c r="LSS13" s="367"/>
      <c r="LSU13" s="367"/>
      <c r="LSW13" s="367"/>
      <c r="LSY13" s="367"/>
      <c r="LTA13" s="367"/>
      <c r="LTC13" s="367"/>
      <c r="LTE13" s="367"/>
      <c r="LTG13" s="367"/>
      <c r="LTI13" s="367"/>
      <c r="LTK13" s="367"/>
      <c r="LTM13" s="367"/>
      <c r="LTO13" s="367"/>
      <c r="LTQ13" s="367"/>
      <c r="LTS13" s="367"/>
      <c r="LTU13" s="367"/>
      <c r="LTW13" s="367"/>
      <c r="LTY13" s="367"/>
      <c r="LUA13" s="367"/>
      <c r="LUC13" s="367"/>
      <c r="LUE13" s="367"/>
      <c r="LUG13" s="367"/>
      <c r="LUI13" s="367"/>
      <c r="LUK13" s="367"/>
      <c r="LUM13" s="367"/>
      <c r="LUO13" s="367"/>
      <c r="LUQ13" s="367"/>
      <c r="LUS13" s="367"/>
      <c r="LUU13" s="367"/>
      <c r="LUW13" s="367"/>
      <c r="LUY13" s="367"/>
      <c r="LVA13" s="367"/>
      <c r="LVC13" s="367"/>
      <c r="LVE13" s="367"/>
      <c r="LVG13" s="367"/>
      <c r="LVI13" s="367"/>
      <c r="LVK13" s="367"/>
      <c r="LVM13" s="367"/>
      <c r="LVO13" s="367"/>
      <c r="LVQ13" s="367"/>
      <c r="LVS13" s="367"/>
      <c r="LVU13" s="367"/>
      <c r="LVW13" s="367"/>
      <c r="LVY13" s="367"/>
      <c r="LWA13" s="367"/>
      <c r="LWC13" s="367"/>
      <c r="LWE13" s="367"/>
      <c r="LWG13" s="367"/>
      <c r="LWI13" s="367"/>
      <c r="LWK13" s="367"/>
      <c r="LWM13" s="367"/>
      <c r="LWO13" s="367"/>
      <c r="LWQ13" s="367"/>
      <c r="LWS13" s="367"/>
      <c r="LWU13" s="367"/>
      <c r="LWW13" s="367"/>
      <c r="LWY13" s="367"/>
      <c r="LXA13" s="367"/>
      <c r="LXC13" s="367"/>
      <c r="LXE13" s="367"/>
      <c r="LXG13" s="367"/>
      <c r="LXI13" s="367"/>
      <c r="LXK13" s="367"/>
      <c r="LXM13" s="367"/>
      <c r="LXO13" s="367"/>
      <c r="LXQ13" s="367"/>
      <c r="LXS13" s="367"/>
      <c r="LXU13" s="367"/>
      <c r="LXW13" s="367"/>
      <c r="LXY13" s="367"/>
      <c r="LYA13" s="367"/>
      <c r="LYC13" s="367"/>
      <c r="LYE13" s="367"/>
      <c r="LYG13" s="367"/>
      <c r="LYI13" s="367"/>
      <c r="LYK13" s="367"/>
      <c r="LYM13" s="367"/>
      <c r="LYO13" s="367"/>
      <c r="LYQ13" s="367"/>
      <c r="LYS13" s="367"/>
      <c r="LYU13" s="367"/>
      <c r="LYW13" s="367"/>
      <c r="LYY13" s="367"/>
      <c r="LZA13" s="367"/>
      <c r="LZC13" s="367"/>
      <c r="LZE13" s="367"/>
      <c r="LZG13" s="367"/>
      <c r="LZI13" s="367"/>
      <c r="LZK13" s="367"/>
      <c r="LZM13" s="367"/>
      <c r="LZO13" s="367"/>
      <c r="LZQ13" s="367"/>
      <c r="LZS13" s="367"/>
      <c r="LZU13" s="367"/>
      <c r="LZW13" s="367"/>
      <c r="LZY13" s="367"/>
      <c r="MAA13" s="367"/>
      <c r="MAC13" s="367"/>
      <c r="MAE13" s="367"/>
      <c r="MAG13" s="367"/>
      <c r="MAI13" s="367"/>
      <c r="MAK13" s="367"/>
      <c r="MAM13" s="367"/>
      <c r="MAO13" s="367"/>
      <c r="MAQ13" s="367"/>
      <c r="MAS13" s="367"/>
      <c r="MAU13" s="367"/>
      <c r="MAW13" s="367"/>
      <c r="MAY13" s="367"/>
      <c r="MBA13" s="367"/>
      <c r="MBC13" s="367"/>
      <c r="MBE13" s="367"/>
      <c r="MBG13" s="367"/>
      <c r="MBI13" s="367"/>
      <c r="MBK13" s="367"/>
      <c r="MBM13" s="367"/>
      <c r="MBO13" s="367"/>
      <c r="MBQ13" s="367"/>
      <c r="MBS13" s="367"/>
      <c r="MBU13" s="367"/>
      <c r="MBW13" s="367"/>
      <c r="MBY13" s="367"/>
      <c r="MCA13" s="367"/>
      <c r="MCC13" s="367"/>
      <c r="MCE13" s="367"/>
      <c r="MCG13" s="367"/>
      <c r="MCI13" s="367"/>
      <c r="MCK13" s="367"/>
      <c r="MCM13" s="367"/>
      <c r="MCO13" s="367"/>
      <c r="MCQ13" s="367"/>
      <c r="MCS13" s="367"/>
      <c r="MCU13" s="367"/>
      <c r="MCW13" s="367"/>
      <c r="MCY13" s="367"/>
      <c r="MDA13" s="367"/>
      <c r="MDC13" s="367"/>
      <c r="MDE13" s="367"/>
      <c r="MDG13" s="367"/>
      <c r="MDI13" s="367"/>
      <c r="MDK13" s="367"/>
      <c r="MDM13" s="367"/>
      <c r="MDO13" s="367"/>
      <c r="MDQ13" s="367"/>
      <c r="MDS13" s="367"/>
      <c r="MDU13" s="367"/>
      <c r="MDW13" s="367"/>
      <c r="MDY13" s="367"/>
      <c r="MEA13" s="367"/>
      <c r="MEC13" s="367"/>
      <c r="MEE13" s="367"/>
      <c r="MEG13" s="367"/>
      <c r="MEI13" s="367"/>
      <c r="MEK13" s="367"/>
      <c r="MEM13" s="367"/>
      <c r="MEO13" s="367"/>
      <c r="MEQ13" s="367"/>
      <c r="MES13" s="367"/>
      <c r="MEU13" s="367"/>
      <c r="MEW13" s="367"/>
      <c r="MEY13" s="367"/>
      <c r="MFA13" s="367"/>
      <c r="MFC13" s="367"/>
      <c r="MFE13" s="367"/>
      <c r="MFG13" s="367"/>
      <c r="MFI13" s="367"/>
      <c r="MFK13" s="367"/>
      <c r="MFM13" s="367"/>
      <c r="MFO13" s="367"/>
      <c r="MFQ13" s="367"/>
      <c r="MFS13" s="367"/>
      <c r="MFU13" s="367"/>
      <c r="MFW13" s="367"/>
      <c r="MFY13" s="367"/>
      <c r="MGA13" s="367"/>
      <c r="MGC13" s="367"/>
      <c r="MGE13" s="367"/>
      <c r="MGG13" s="367"/>
      <c r="MGI13" s="367"/>
      <c r="MGK13" s="367"/>
      <c r="MGM13" s="367"/>
      <c r="MGO13" s="367"/>
      <c r="MGQ13" s="367"/>
      <c r="MGS13" s="367"/>
      <c r="MGU13" s="367"/>
      <c r="MGW13" s="367"/>
      <c r="MGY13" s="367"/>
      <c r="MHA13" s="367"/>
      <c r="MHC13" s="367"/>
      <c r="MHE13" s="367"/>
      <c r="MHG13" s="367"/>
      <c r="MHI13" s="367"/>
      <c r="MHK13" s="367"/>
      <c r="MHM13" s="367"/>
      <c r="MHO13" s="367"/>
      <c r="MHQ13" s="367"/>
      <c r="MHS13" s="367"/>
      <c r="MHU13" s="367"/>
      <c r="MHW13" s="367"/>
      <c r="MHY13" s="367"/>
      <c r="MIA13" s="367"/>
      <c r="MIC13" s="367"/>
      <c r="MIE13" s="367"/>
      <c r="MIG13" s="367"/>
      <c r="MII13" s="367"/>
      <c r="MIK13" s="367"/>
      <c r="MIM13" s="367"/>
      <c r="MIO13" s="367"/>
      <c r="MIQ13" s="367"/>
      <c r="MIS13" s="367"/>
      <c r="MIU13" s="367"/>
      <c r="MIW13" s="367"/>
      <c r="MIY13" s="367"/>
      <c r="MJA13" s="367"/>
      <c r="MJC13" s="367"/>
      <c r="MJE13" s="367"/>
      <c r="MJG13" s="367"/>
      <c r="MJI13" s="367"/>
      <c r="MJK13" s="367"/>
      <c r="MJM13" s="367"/>
      <c r="MJO13" s="367"/>
      <c r="MJQ13" s="367"/>
      <c r="MJS13" s="367"/>
      <c r="MJU13" s="367"/>
      <c r="MJW13" s="367"/>
      <c r="MJY13" s="367"/>
      <c r="MKA13" s="367"/>
      <c r="MKC13" s="367"/>
      <c r="MKE13" s="367"/>
      <c r="MKG13" s="367"/>
      <c r="MKI13" s="367"/>
      <c r="MKK13" s="367"/>
      <c r="MKM13" s="367"/>
      <c r="MKO13" s="367"/>
      <c r="MKQ13" s="367"/>
      <c r="MKS13" s="367"/>
      <c r="MKU13" s="367"/>
      <c r="MKW13" s="367"/>
      <c r="MKY13" s="367"/>
      <c r="MLA13" s="367"/>
      <c r="MLC13" s="367"/>
      <c r="MLE13" s="367"/>
      <c r="MLG13" s="367"/>
      <c r="MLI13" s="367"/>
      <c r="MLK13" s="367"/>
      <c r="MLM13" s="367"/>
      <c r="MLO13" s="367"/>
      <c r="MLQ13" s="367"/>
      <c r="MLS13" s="367"/>
      <c r="MLU13" s="367"/>
      <c r="MLW13" s="367"/>
      <c r="MLY13" s="367"/>
      <c r="MMA13" s="367"/>
      <c r="MMC13" s="367"/>
      <c r="MME13" s="367"/>
      <c r="MMG13" s="367"/>
      <c r="MMI13" s="367"/>
      <c r="MMK13" s="367"/>
      <c r="MMM13" s="367"/>
      <c r="MMO13" s="367"/>
      <c r="MMQ13" s="367"/>
      <c r="MMS13" s="367"/>
      <c r="MMU13" s="367"/>
      <c r="MMW13" s="367"/>
      <c r="MMY13" s="367"/>
      <c r="MNA13" s="367"/>
      <c r="MNC13" s="367"/>
      <c r="MNE13" s="367"/>
      <c r="MNG13" s="367"/>
      <c r="MNI13" s="367"/>
      <c r="MNK13" s="367"/>
      <c r="MNM13" s="367"/>
      <c r="MNO13" s="367"/>
      <c r="MNQ13" s="367"/>
      <c r="MNS13" s="367"/>
      <c r="MNU13" s="367"/>
      <c r="MNW13" s="367"/>
      <c r="MNY13" s="367"/>
      <c r="MOA13" s="367"/>
      <c r="MOC13" s="367"/>
      <c r="MOE13" s="367"/>
      <c r="MOG13" s="367"/>
      <c r="MOI13" s="367"/>
      <c r="MOK13" s="367"/>
      <c r="MOM13" s="367"/>
      <c r="MOO13" s="367"/>
      <c r="MOQ13" s="367"/>
      <c r="MOS13" s="367"/>
      <c r="MOU13" s="367"/>
      <c r="MOW13" s="367"/>
      <c r="MOY13" s="367"/>
      <c r="MPA13" s="367"/>
      <c r="MPC13" s="367"/>
      <c r="MPE13" s="367"/>
      <c r="MPG13" s="367"/>
      <c r="MPI13" s="367"/>
      <c r="MPK13" s="367"/>
      <c r="MPM13" s="367"/>
      <c r="MPO13" s="367"/>
      <c r="MPQ13" s="367"/>
      <c r="MPS13" s="367"/>
      <c r="MPU13" s="367"/>
      <c r="MPW13" s="367"/>
      <c r="MPY13" s="367"/>
      <c r="MQA13" s="367"/>
      <c r="MQC13" s="367"/>
      <c r="MQE13" s="367"/>
      <c r="MQG13" s="367"/>
      <c r="MQI13" s="367"/>
      <c r="MQK13" s="367"/>
      <c r="MQM13" s="367"/>
      <c r="MQO13" s="367"/>
      <c r="MQQ13" s="367"/>
      <c r="MQS13" s="367"/>
      <c r="MQU13" s="367"/>
      <c r="MQW13" s="367"/>
      <c r="MQY13" s="367"/>
      <c r="MRA13" s="367"/>
      <c r="MRC13" s="367"/>
      <c r="MRE13" s="367"/>
      <c r="MRG13" s="367"/>
      <c r="MRI13" s="367"/>
      <c r="MRK13" s="367"/>
      <c r="MRM13" s="367"/>
      <c r="MRO13" s="367"/>
      <c r="MRQ13" s="367"/>
      <c r="MRS13" s="367"/>
      <c r="MRU13" s="367"/>
      <c r="MRW13" s="367"/>
      <c r="MRY13" s="367"/>
      <c r="MSA13" s="367"/>
      <c r="MSC13" s="367"/>
      <c r="MSE13" s="367"/>
      <c r="MSG13" s="367"/>
      <c r="MSI13" s="367"/>
      <c r="MSK13" s="367"/>
      <c r="MSM13" s="367"/>
      <c r="MSO13" s="367"/>
      <c r="MSQ13" s="367"/>
      <c r="MSS13" s="367"/>
      <c r="MSU13" s="367"/>
      <c r="MSW13" s="367"/>
      <c r="MSY13" s="367"/>
      <c r="MTA13" s="367"/>
      <c r="MTC13" s="367"/>
      <c r="MTE13" s="367"/>
      <c r="MTG13" s="367"/>
      <c r="MTI13" s="367"/>
      <c r="MTK13" s="367"/>
      <c r="MTM13" s="367"/>
      <c r="MTO13" s="367"/>
      <c r="MTQ13" s="367"/>
      <c r="MTS13" s="367"/>
      <c r="MTU13" s="367"/>
      <c r="MTW13" s="367"/>
      <c r="MTY13" s="367"/>
      <c r="MUA13" s="367"/>
      <c r="MUC13" s="367"/>
      <c r="MUE13" s="367"/>
      <c r="MUG13" s="367"/>
      <c r="MUI13" s="367"/>
      <c r="MUK13" s="367"/>
      <c r="MUM13" s="367"/>
      <c r="MUO13" s="367"/>
      <c r="MUQ13" s="367"/>
      <c r="MUS13" s="367"/>
      <c r="MUU13" s="367"/>
      <c r="MUW13" s="367"/>
      <c r="MUY13" s="367"/>
      <c r="MVA13" s="367"/>
      <c r="MVC13" s="367"/>
      <c r="MVE13" s="367"/>
      <c r="MVG13" s="367"/>
      <c r="MVI13" s="367"/>
      <c r="MVK13" s="367"/>
      <c r="MVM13" s="367"/>
      <c r="MVO13" s="367"/>
      <c r="MVQ13" s="367"/>
      <c r="MVS13" s="367"/>
      <c r="MVU13" s="367"/>
      <c r="MVW13" s="367"/>
      <c r="MVY13" s="367"/>
      <c r="MWA13" s="367"/>
      <c r="MWC13" s="367"/>
      <c r="MWE13" s="367"/>
      <c r="MWG13" s="367"/>
      <c r="MWI13" s="367"/>
      <c r="MWK13" s="367"/>
      <c r="MWM13" s="367"/>
      <c r="MWO13" s="367"/>
      <c r="MWQ13" s="367"/>
      <c r="MWS13" s="367"/>
      <c r="MWU13" s="367"/>
      <c r="MWW13" s="367"/>
      <c r="MWY13" s="367"/>
      <c r="MXA13" s="367"/>
      <c r="MXC13" s="367"/>
      <c r="MXE13" s="367"/>
      <c r="MXG13" s="367"/>
      <c r="MXI13" s="367"/>
      <c r="MXK13" s="367"/>
      <c r="MXM13" s="367"/>
      <c r="MXO13" s="367"/>
      <c r="MXQ13" s="367"/>
      <c r="MXS13" s="367"/>
      <c r="MXU13" s="367"/>
      <c r="MXW13" s="367"/>
      <c r="MXY13" s="367"/>
      <c r="MYA13" s="367"/>
      <c r="MYC13" s="367"/>
      <c r="MYE13" s="367"/>
      <c r="MYG13" s="367"/>
      <c r="MYI13" s="367"/>
      <c r="MYK13" s="367"/>
      <c r="MYM13" s="367"/>
      <c r="MYO13" s="367"/>
      <c r="MYQ13" s="367"/>
      <c r="MYS13" s="367"/>
      <c r="MYU13" s="367"/>
      <c r="MYW13" s="367"/>
      <c r="MYY13" s="367"/>
      <c r="MZA13" s="367"/>
      <c r="MZC13" s="367"/>
      <c r="MZE13" s="367"/>
      <c r="MZG13" s="367"/>
      <c r="MZI13" s="367"/>
      <c r="MZK13" s="367"/>
      <c r="MZM13" s="367"/>
      <c r="MZO13" s="367"/>
      <c r="MZQ13" s="367"/>
      <c r="MZS13" s="367"/>
      <c r="MZU13" s="367"/>
      <c r="MZW13" s="367"/>
      <c r="MZY13" s="367"/>
      <c r="NAA13" s="367"/>
      <c r="NAC13" s="367"/>
      <c r="NAE13" s="367"/>
      <c r="NAG13" s="367"/>
      <c r="NAI13" s="367"/>
      <c r="NAK13" s="367"/>
      <c r="NAM13" s="367"/>
      <c r="NAO13" s="367"/>
      <c r="NAQ13" s="367"/>
      <c r="NAS13" s="367"/>
      <c r="NAU13" s="367"/>
      <c r="NAW13" s="367"/>
      <c r="NAY13" s="367"/>
      <c r="NBA13" s="367"/>
      <c r="NBC13" s="367"/>
      <c r="NBE13" s="367"/>
      <c r="NBG13" s="367"/>
      <c r="NBI13" s="367"/>
      <c r="NBK13" s="367"/>
      <c r="NBM13" s="367"/>
      <c r="NBO13" s="367"/>
      <c r="NBQ13" s="367"/>
      <c r="NBS13" s="367"/>
      <c r="NBU13" s="367"/>
      <c r="NBW13" s="367"/>
      <c r="NBY13" s="367"/>
      <c r="NCA13" s="367"/>
      <c r="NCC13" s="367"/>
      <c r="NCE13" s="367"/>
      <c r="NCG13" s="367"/>
      <c r="NCI13" s="367"/>
      <c r="NCK13" s="367"/>
      <c r="NCM13" s="367"/>
      <c r="NCO13" s="367"/>
      <c r="NCQ13" s="367"/>
      <c r="NCS13" s="367"/>
      <c r="NCU13" s="367"/>
      <c r="NCW13" s="367"/>
      <c r="NCY13" s="367"/>
      <c r="NDA13" s="367"/>
      <c r="NDC13" s="367"/>
      <c r="NDE13" s="367"/>
      <c r="NDG13" s="367"/>
      <c r="NDI13" s="367"/>
      <c r="NDK13" s="367"/>
      <c r="NDM13" s="367"/>
      <c r="NDO13" s="367"/>
      <c r="NDQ13" s="367"/>
      <c r="NDS13" s="367"/>
      <c r="NDU13" s="367"/>
      <c r="NDW13" s="367"/>
      <c r="NDY13" s="367"/>
      <c r="NEA13" s="367"/>
      <c r="NEC13" s="367"/>
      <c r="NEE13" s="367"/>
      <c r="NEG13" s="367"/>
      <c r="NEI13" s="367"/>
      <c r="NEK13" s="367"/>
      <c r="NEM13" s="367"/>
      <c r="NEO13" s="367"/>
      <c r="NEQ13" s="367"/>
      <c r="NES13" s="367"/>
      <c r="NEU13" s="367"/>
      <c r="NEW13" s="367"/>
      <c r="NEY13" s="367"/>
      <c r="NFA13" s="367"/>
      <c r="NFC13" s="367"/>
      <c r="NFE13" s="367"/>
      <c r="NFG13" s="367"/>
      <c r="NFI13" s="367"/>
      <c r="NFK13" s="367"/>
      <c r="NFM13" s="367"/>
      <c r="NFO13" s="367"/>
      <c r="NFQ13" s="367"/>
      <c r="NFS13" s="367"/>
      <c r="NFU13" s="367"/>
      <c r="NFW13" s="367"/>
      <c r="NFY13" s="367"/>
      <c r="NGA13" s="367"/>
      <c r="NGC13" s="367"/>
      <c r="NGE13" s="367"/>
      <c r="NGG13" s="367"/>
      <c r="NGI13" s="367"/>
      <c r="NGK13" s="367"/>
      <c r="NGM13" s="367"/>
      <c r="NGO13" s="367"/>
      <c r="NGQ13" s="367"/>
      <c r="NGS13" s="367"/>
      <c r="NGU13" s="367"/>
      <c r="NGW13" s="367"/>
      <c r="NGY13" s="367"/>
      <c r="NHA13" s="367"/>
      <c r="NHC13" s="367"/>
      <c r="NHE13" s="367"/>
      <c r="NHG13" s="367"/>
      <c r="NHI13" s="367"/>
      <c r="NHK13" s="367"/>
      <c r="NHM13" s="367"/>
      <c r="NHO13" s="367"/>
      <c r="NHQ13" s="367"/>
      <c r="NHS13" s="367"/>
      <c r="NHU13" s="367"/>
      <c r="NHW13" s="367"/>
      <c r="NHY13" s="367"/>
      <c r="NIA13" s="367"/>
      <c r="NIC13" s="367"/>
      <c r="NIE13" s="367"/>
      <c r="NIG13" s="367"/>
      <c r="NII13" s="367"/>
      <c r="NIK13" s="367"/>
      <c r="NIM13" s="367"/>
      <c r="NIO13" s="367"/>
      <c r="NIQ13" s="367"/>
      <c r="NIS13" s="367"/>
      <c r="NIU13" s="367"/>
      <c r="NIW13" s="367"/>
      <c r="NIY13" s="367"/>
      <c r="NJA13" s="367"/>
      <c r="NJC13" s="367"/>
      <c r="NJE13" s="367"/>
      <c r="NJG13" s="367"/>
      <c r="NJI13" s="367"/>
      <c r="NJK13" s="367"/>
      <c r="NJM13" s="367"/>
      <c r="NJO13" s="367"/>
      <c r="NJQ13" s="367"/>
      <c r="NJS13" s="367"/>
      <c r="NJU13" s="367"/>
      <c r="NJW13" s="367"/>
      <c r="NJY13" s="367"/>
      <c r="NKA13" s="367"/>
      <c r="NKC13" s="367"/>
      <c r="NKE13" s="367"/>
      <c r="NKG13" s="367"/>
      <c r="NKI13" s="367"/>
      <c r="NKK13" s="367"/>
      <c r="NKM13" s="367"/>
      <c r="NKO13" s="367"/>
      <c r="NKQ13" s="367"/>
      <c r="NKS13" s="367"/>
      <c r="NKU13" s="367"/>
      <c r="NKW13" s="367"/>
      <c r="NKY13" s="367"/>
      <c r="NLA13" s="367"/>
      <c r="NLC13" s="367"/>
      <c r="NLE13" s="367"/>
      <c r="NLG13" s="367"/>
      <c r="NLI13" s="367"/>
      <c r="NLK13" s="367"/>
      <c r="NLM13" s="367"/>
      <c r="NLO13" s="367"/>
      <c r="NLQ13" s="367"/>
      <c r="NLS13" s="367"/>
      <c r="NLU13" s="367"/>
      <c r="NLW13" s="367"/>
      <c r="NLY13" s="367"/>
      <c r="NMA13" s="367"/>
      <c r="NMC13" s="367"/>
      <c r="NME13" s="367"/>
      <c r="NMG13" s="367"/>
      <c r="NMI13" s="367"/>
      <c r="NMK13" s="367"/>
      <c r="NMM13" s="367"/>
      <c r="NMO13" s="367"/>
      <c r="NMQ13" s="367"/>
      <c r="NMS13" s="367"/>
      <c r="NMU13" s="367"/>
      <c r="NMW13" s="367"/>
      <c r="NMY13" s="367"/>
      <c r="NNA13" s="367"/>
      <c r="NNC13" s="367"/>
      <c r="NNE13" s="367"/>
      <c r="NNG13" s="367"/>
      <c r="NNI13" s="367"/>
      <c r="NNK13" s="367"/>
      <c r="NNM13" s="367"/>
      <c r="NNO13" s="367"/>
      <c r="NNQ13" s="367"/>
      <c r="NNS13" s="367"/>
      <c r="NNU13" s="367"/>
      <c r="NNW13" s="367"/>
      <c r="NNY13" s="367"/>
      <c r="NOA13" s="367"/>
      <c r="NOC13" s="367"/>
      <c r="NOE13" s="367"/>
      <c r="NOG13" s="367"/>
      <c r="NOI13" s="367"/>
      <c r="NOK13" s="367"/>
      <c r="NOM13" s="367"/>
      <c r="NOO13" s="367"/>
      <c r="NOQ13" s="367"/>
      <c r="NOS13" s="367"/>
      <c r="NOU13" s="367"/>
      <c r="NOW13" s="367"/>
      <c r="NOY13" s="367"/>
      <c r="NPA13" s="367"/>
      <c r="NPC13" s="367"/>
      <c r="NPE13" s="367"/>
      <c r="NPG13" s="367"/>
      <c r="NPI13" s="367"/>
      <c r="NPK13" s="367"/>
      <c r="NPM13" s="367"/>
      <c r="NPO13" s="367"/>
      <c r="NPQ13" s="367"/>
      <c r="NPS13" s="367"/>
      <c r="NPU13" s="367"/>
      <c r="NPW13" s="367"/>
      <c r="NPY13" s="367"/>
      <c r="NQA13" s="367"/>
      <c r="NQC13" s="367"/>
      <c r="NQE13" s="367"/>
      <c r="NQG13" s="367"/>
      <c r="NQI13" s="367"/>
      <c r="NQK13" s="367"/>
      <c r="NQM13" s="367"/>
      <c r="NQO13" s="367"/>
      <c r="NQQ13" s="367"/>
      <c r="NQS13" s="367"/>
      <c r="NQU13" s="367"/>
      <c r="NQW13" s="367"/>
      <c r="NQY13" s="367"/>
      <c r="NRA13" s="367"/>
      <c r="NRC13" s="367"/>
      <c r="NRE13" s="367"/>
      <c r="NRG13" s="367"/>
      <c r="NRI13" s="367"/>
      <c r="NRK13" s="367"/>
      <c r="NRM13" s="367"/>
      <c r="NRO13" s="367"/>
      <c r="NRQ13" s="367"/>
      <c r="NRS13" s="367"/>
      <c r="NRU13" s="367"/>
      <c r="NRW13" s="367"/>
      <c r="NRY13" s="367"/>
      <c r="NSA13" s="367"/>
      <c r="NSC13" s="367"/>
      <c r="NSE13" s="367"/>
      <c r="NSG13" s="367"/>
      <c r="NSI13" s="367"/>
      <c r="NSK13" s="367"/>
      <c r="NSM13" s="367"/>
      <c r="NSO13" s="367"/>
      <c r="NSQ13" s="367"/>
      <c r="NSS13" s="367"/>
      <c r="NSU13" s="367"/>
      <c r="NSW13" s="367"/>
      <c r="NSY13" s="367"/>
      <c r="NTA13" s="367"/>
      <c r="NTC13" s="367"/>
      <c r="NTE13" s="367"/>
      <c r="NTG13" s="367"/>
      <c r="NTI13" s="367"/>
      <c r="NTK13" s="367"/>
      <c r="NTM13" s="367"/>
      <c r="NTO13" s="367"/>
      <c r="NTQ13" s="367"/>
      <c r="NTS13" s="367"/>
      <c r="NTU13" s="367"/>
      <c r="NTW13" s="367"/>
      <c r="NTY13" s="367"/>
      <c r="NUA13" s="367"/>
      <c r="NUC13" s="367"/>
      <c r="NUE13" s="367"/>
      <c r="NUG13" s="367"/>
      <c r="NUI13" s="367"/>
      <c r="NUK13" s="367"/>
      <c r="NUM13" s="367"/>
      <c r="NUO13" s="367"/>
      <c r="NUQ13" s="367"/>
      <c r="NUS13" s="367"/>
      <c r="NUU13" s="367"/>
      <c r="NUW13" s="367"/>
      <c r="NUY13" s="367"/>
      <c r="NVA13" s="367"/>
      <c r="NVC13" s="367"/>
      <c r="NVE13" s="367"/>
      <c r="NVG13" s="367"/>
      <c r="NVI13" s="367"/>
      <c r="NVK13" s="367"/>
      <c r="NVM13" s="367"/>
      <c r="NVO13" s="367"/>
      <c r="NVQ13" s="367"/>
      <c r="NVS13" s="367"/>
      <c r="NVU13" s="367"/>
      <c r="NVW13" s="367"/>
      <c r="NVY13" s="367"/>
      <c r="NWA13" s="367"/>
      <c r="NWC13" s="367"/>
      <c r="NWE13" s="367"/>
      <c r="NWG13" s="367"/>
      <c r="NWI13" s="367"/>
      <c r="NWK13" s="367"/>
      <c r="NWM13" s="367"/>
      <c r="NWO13" s="367"/>
      <c r="NWQ13" s="367"/>
      <c r="NWS13" s="367"/>
      <c r="NWU13" s="367"/>
      <c r="NWW13" s="367"/>
      <c r="NWY13" s="367"/>
      <c r="NXA13" s="367"/>
      <c r="NXC13" s="367"/>
      <c r="NXE13" s="367"/>
      <c r="NXG13" s="367"/>
      <c r="NXI13" s="367"/>
      <c r="NXK13" s="367"/>
      <c r="NXM13" s="367"/>
      <c r="NXO13" s="367"/>
      <c r="NXQ13" s="367"/>
      <c r="NXS13" s="367"/>
      <c r="NXU13" s="367"/>
      <c r="NXW13" s="367"/>
      <c r="NXY13" s="367"/>
      <c r="NYA13" s="367"/>
      <c r="NYC13" s="367"/>
      <c r="NYE13" s="367"/>
      <c r="NYG13" s="367"/>
      <c r="NYI13" s="367"/>
      <c r="NYK13" s="367"/>
      <c r="NYM13" s="367"/>
      <c r="NYO13" s="367"/>
      <c r="NYQ13" s="367"/>
      <c r="NYS13" s="367"/>
      <c r="NYU13" s="367"/>
      <c r="NYW13" s="367"/>
      <c r="NYY13" s="367"/>
      <c r="NZA13" s="367"/>
      <c r="NZC13" s="367"/>
      <c r="NZE13" s="367"/>
      <c r="NZG13" s="367"/>
      <c r="NZI13" s="367"/>
      <c r="NZK13" s="367"/>
      <c r="NZM13" s="367"/>
      <c r="NZO13" s="367"/>
      <c r="NZQ13" s="367"/>
      <c r="NZS13" s="367"/>
      <c r="NZU13" s="367"/>
      <c r="NZW13" s="367"/>
      <c r="NZY13" s="367"/>
      <c r="OAA13" s="367"/>
      <c r="OAC13" s="367"/>
      <c r="OAE13" s="367"/>
      <c r="OAG13" s="367"/>
      <c r="OAI13" s="367"/>
      <c r="OAK13" s="367"/>
      <c r="OAM13" s="367"/>
      <c r="OAO13" s="367"/>
      <c r="OAQ13" s="367"/>
      <c r="OAS13" s="367"/>
      <c r="OAU13" s="367"/>
      <c r="OAW13" s="367"/>
      <c r="OAY13" s="367"/>
      <c r="OBA13" s="367"/>
      <c r="OBC13" s="367"/>
      <c r="OBE13" s="367"/>
      <c r="OBG13" s="367"/>
      <c r="OBI13" s="367"/>
      <c r="OBK13" s="367"/>
      <c r="OBM13" s="367"/>
      <c r="OBO13" s="367"/>
      <c r="OBQ13" s="367"/>
      <c r="OBS13" s="367"/>
      <c r="OBU13" s="367"/>
      <c r="OBW13" s="367"/>
      <c r="OBY13" s="367"/>
      <c r="OCA13" s="367"/>
      <c r="OCC13" s="367"/>
      <c r="OCE13" s="367"/>
      <c r="OCG13" s="367"/>
      <c r="OCI13" s="367"/>
      <c r="OCK13" s="367"/>
      <c r="OCM13" s="367"/>
      <c r="OCO13" s="367"/>
      <c r="OCQ13" s="367"/>
      <c r="OCS13" s="367"/>
      <c r="OCU13" s="367"/>
      <c r="OCW13" s="367"/>
      <c r="OCY13" s="367"/>
      <c r="ODA13" s="367"/>
      <c r="ODC13" s="367"/>
      <c r="ODE13" s="367"/>
      <c r="ODG13" s="367"/>
      <c r="ODI13" s="367"/>
      <c r="ODK13" s="367"/>
      <c r="ODM13" s="367"/>
      <c r="ODO13" s="367"/>
      <c r="ODQ13" s="367"/>
      <c r="ODS13" s="367"/>
      <c r="ODU13" s="367"/>
      <c r="ODW13" s="367"/>
      <c r="ODY13" s="367"/>
      <c r="OEA13" s="367"/>
      <c r="OEC13" s="367"/>
      <c r="OEE13" s="367"/>
      <c r="OEG13" s="367"/>
      <c r="OEI13" s="367"/>
      <c r="OEK13" s="367"/>
      <c r="OEM13" s="367"/>
      <c r="OEO13" s="367"/>
      <c r="OEQ13" s="367"/>
      <c r="OES13" s="367"/>
      <c r="OEU13" s="367"/>
      <c r="OEW13" s="367"/>
      <c r="OEY13" s="367"/>
      <c r="OFA13" s="367"/>
      <c r="OFC13" s="367"/>
      <c r="OFE13" s="367"/>
      <c r="OFG13" s="367"/>
      <c r="OFI13" s="367"/>
      <c r="OFK13" s="367"/>
      <c r="OFM13" s="367"/>
      <c r="OFO13" s="367"/>
      <c r="OFQ13" s="367"/>
      <c r="OFS13" s="367"/>
      <c r="OFU13" s="367"/>
      <c r="OFW13" s="367"/>
      <c r="OFY13" s="367"/>
      <c r="OGA13" s="367"/>
      <c r="OGC13" s="367"/>
      <c r="OGE13" s="367"/>
      <c r="OGG13" s="367"/>
      <c r="OGI13" s="367"/>
      <c r="OGK13" s="367"/>
      <c r="OGM13" s="367"/>
      <c r="OGO13" s="367"/>
      <c r="OGQ13" s="367"/>
      <c r="OGS13" s="367"/>
      <c r="OGU13" s="367"/>
      <c r="OGW13" s="367"/>
      <c r="OGY13" s="367"/>
      <c r="OHA13" s="367"/>
      <c r="OHC13" s="367"/>
      <c r="OHE13" s="367"/>
      <c r="OHG13" s="367"/>
      <c r="OHI13" s="367"/>
      <c r="OHK13" s="367"/>
      <c r="OHM13" s="367"/>
      <c r="OHO13" s="367"/>
      <c r="OHQ13" s="367"/>
      <c r="OHS13" s="367"/>
      <c r="OHU13" s="367"/>
      <c r="OHW13" s="367"/>
      <c r="OHY13" s="367"/>
      <c r="OIA13" s="367"/>
      <c r="OIC13" s="367"/>
      <c r="OIE13" s="367"/>
      <c r="OIG13" s="367"/>
      <c r="OII13" s="367"/>
      <c r="OIK13" s="367"/>
      <c r="OIM13" s="367"/>
      <c r="OIO13" s="367"/>
      <c r="OIQ13" s="367"/>
      <c r="OIS13" s="367"/>
      <c r="OIU13" s="367"/>
      <c r="OIW13" s="367"/>
      <c r="OIY13" s="367"/>
      <c r="OJA13" s="367"/>
      <c r="OJC13" s="367"/>
      <c r="OJE13" s="367"/>
      <c r="OJG13" s="367"/>
      <c r="OJI13" s="367"/>
      <c r="OJK13" s="367"/>
      <c r="OJM13" s="367"/>
      <c r="OJO13" s="367"/>
      <c r="OJQ13" s="367"/>
      <c r="OJS13" s="367"/>
      <c r="OJU13" s="367"/>
      <c r="OJW13" s="367"/>
      <c r="OJY13" s="367"/>
      <c r="OKA13" s="367"/>
      <c r="OKC13" s="367"/>
      <c r="OKE13" s="367"/>
      <c r="OKG13" s="367"/>
      <c r="OKI13" s="367"/>
      <c r="OKK13" s="367"/>
      <c r="OKM13" s="367"/>
      <c r="OKO13" s="367"/>
      <c r="OKQ13" s="367"/>
      <c r="OKS13" s="367"/>
      <c r="OKU13" s="367"/>
      <c r="OKW13" s="367"/>
      <c r="OKY13" s="367"/>
      <c r="OLA13" s="367"/>
      <c r="OLC13" s="367"/>
      <c r="OLE13" s="367"/>
      <c r="OLG13" s="367"/>
      <c r="OLI13" s="367"/>
      <c r="OLK13" s="367"/>
      <c r="OLM13" s="367"/>
      <c r="OLO13" s="367"/>
      <c r="OLQ13" s="367"/>
      <c r="OLS13" s="367"/>
      <c r="OLU13" s="367"/>
      <c r="OLW13" s="367"/>
      <c r="OLY13" s="367"/>
      <c r="OMA13" s="367"/>
      <c r="OMC13" s="367"/>
      <c r="OME13" s="367"/>
      <c r="OMG13" s="367"/>
      <c r="OMI13" s="367"/>
      <c r="OMK13" s="367"/>
      <c r="OMM13" s="367"/>
      <c r="OMO13" s="367"/>
      <c r="OMQ13" s="367"/>
      <c r="OMS13" s="367"/>
      <c r="OMU13" s="367"/>
      <c r="OMW13" s="367"/>
      <c r="OMY13" s="367"/>
      <c r="ONA13" s="367"/>
      <c r="ONC13" s="367"/>
      <c r="ONE13" s="367"/>
      <c r="ONG13" s="367"/>
      <c r="ONI13" s="367"/>
      <c r="ONK13" s="367"/>
      <c r="ONM13" s="367"/>
      <c r="ONO13" s="367"/>
      <c r="ONQ13" s="367"/>
      <c r="ONS13" s="367"/>
      <c r="ONU13" s="367"/>
      <c r="ONW13" s="367"/>
      <c r="ONY13" s="367"/>
      <c r="OOA13" s="367"/>
      <c r="OOC13" s="367"/>
      <c r="OOE13" s="367"/>
      <c r="OOG13" s="367"/>
      <c r="OOI13" s="367"/>
      <c r="OOK13" s="367"/>
      <c r="OOM13" s="367"/>
      <c r="OOO13" s="367"/>
      <c r="OOQ13" s="367"/>
      <c r="OOS13" s="367"/>
      <c r="OOU13" s="367"/>
      <c r="OOW13" s="367"/>
      <c r="OOY13" s="367"/>
      <c r="OPA13" s="367"/>
      <c r="OPC13" s="367"/>
      <c r="OPE13" s="367"/>
      <c r="OPG13" s="367"/>
      <c r="OPI13" s="367"/>
      <c r="OPK13" s="367"/>
      <c r="OPM13" s="367"/>
      <c r="OPO13" s="367"/>
      <c r="OPQ13" s="367"/>
      <c r="OPS13" s="367"/>
      <c r="OPU13" s="367"/>
      <c r="OPW13" s="367"/>
      <c r="OPY13" s="367"/>
      <c r="OQA13" s="367"/>
      <c r="OQC13" s="367"/>
      <c r="OQE13" s="367"/>
      <c r="OQG13" s="367"/>
      <c r="OQI13" s="367"/>
      <c r="OQK13" s="367"/>
      <c r="OQM13" s="367"/>
      <c r="OQO13" s="367"/>
      <c r="OQQ13" s="367"/>
      <c r="OQS13" s="367"/>
      <c r="OQU13" s="367"/>
      <c r="OQW13" s="367"/>
      <c r="OQY13" s="367"/>
      <c r="ORA13" s="367"/>
      <c r="ORC13" s="367"/>
      <c r="ORE13" s="367"/>
      <c r="ORG13" s="367"/>
      <c r="ORI13" s="367"/>
      <c r="ORK13" s="367"/>
      <c r="ORM13" s="367"/>
      <c r="ORO13" s="367"/>
      <c r="ORQ13" s="367"/>
      <c r="ORS13" s="367"/>
      <c r="ORU13" s="367"/>
      <c r="ORW13" s="367"/>
      <c r="ORY13" s="367"/>
      <c r="OSA13" s="367"/>
      <c r="OSC13" s="367"/>
      <c r="OSE13" s="367"/>
      <c r="OSG13" s="367"/>
      <c r="OSI13" s="367"/>
      <c r="OSK13" s="367"/>
      <c r="OSM13" s="367"/>
      <c r="OSO13" s="367"/>
      <c r="OSQ13" s="367"/>
      <c r="OSS13" s="367"/>
      <c r="OSU13" s="367"/>
      <c r="OSW13" s="367"/>
      <c r="OSY13" s="367"/>
      <c r="OTA13" s="367"/>
      <c r="OTC13" s="367"/>
      <c r="OTE13" s="367"/>
      <c r="OTG13" s="367"/>
      <c r="OTI13" s="367"/>
      <c r="OTK13" s="367"/>
      <c r="OTM13" s="367"/>
      <c r="OTO13" s="367"/>
      <c r="OTQ13" s="367"/>
      <c r="OTS13" s="367"/>
      <c r="OTU13" s="367"/>
      <c r="OTW13" s="367"/>
      <c r="OTY13" s="367"/>
      <c r="OUA13" s="367"/>
      <c r="OUC13" s="367"/>
      <c r="OUE13" s="367"/>
      <c r="OUG13" s="367"/>
      <c r="OUI13" s="367"/>
      <c r="OUK13" s="367"/>
      <c r="OUM13" s="367"/>
      <c r="OUO13" s="367"/>
      <c r="OUQ13" s="367"/>
      <c r="OUS13" s="367"/>
      <c r="OUU13" s="367"/>
      <c r="OUW13" s="367"/>
      <c r="OUY13" s="367"/>
      <c r="OVA13" s="367"/>
      <c r="OVC13" s="367"/>
      <c r="OVE13" s="367"/>
      <c r="OVG13" s="367"/>
      <c r="OVI13" s="367"/>
      <c r="OVK13" s="367"/>
      <c r="OVM13" s="367"/>
      <c r="OVO13" s="367"/>
      <c r="OVQ13" s="367"/>
      <c r="OVS13" s="367"/>
      <c r="OVU13" s="367"/>
      <c r="OVW13" s="367"/>
      <c r="OVY13" s="367"/>
      <c r="OWA13" s="367"/>
      <c r="OWC13" s="367"/>
      <c r="OWE13" s="367"/>
      <c r="OWG13" s="367"/>
      <c r="OWI13" s="367"/>
      <c r="OWK13" s="367"/>
      <c r="OWM13" s="367"/>
      <c r="OWO13" s="367"/>
      <c r="OWQ13" s="367"/>
      <c r="OWS13" s="367"/>
      <c r="OWU13" s="367"/>
      <c r="OWW13" s="367"/>
      <c r="OWY13" s="367"/>
      <c r="OXA13" s="367"/>
      <c r="OXC13" s="367"/>
      <c r="OXE13" s="367"/>
      <c r="OXG13" s="367"/>
      <c r="OXI13" s="367"/>
      <c r="OXK13" s="367"/>
      <c r="OXM13" s="367"/>
      <c r="OXO13" s="367"/>
      <c r="OXQ13" s="367"/>
      <c r="OXS13" s="367"/>
      <c r="OXU13" s="367"/>
      <c r="OXW13" s="367"/>
      <c r="OXY13" s="367"/>
      <c r="OYA13" s="367"/>
      <c r="OYC13" s="367"/>
      <c r="OYE13" s="367"/>
      <c r="OYG13" s="367"/>
      <c r="OYI13" s="367"/>
      <c r="OYK13" s="367"/>
      <c r="OYM13" s="367"/>
      <c r="OYO13" s="367"/>
      <c r="OYQ13" s="367"/>
      <c r="OYS13" s="367"/>
      <c r="OYU13" s="367"/>
      <c r="OYW13" s="367"/>
      <c r="OYY13" s="367"/>
      <c r="OZA13" s="367"/>
      <c r="OZC13" s="367"/>
      <c r="OZE13" s="367"/>
      <c r="OZG13" s="367"/>
      <c r="OZI13" s="367"/>
      <c r="OZK13" s="367"/>
      <c r="OZM13" s="367"/>
      <c r="OZO13" s="367"/>
      <c r="OZQ13" s="367"/>
      <c r="OZS13" s="367"/>
      <c r="OZU13" s="367"/>
      <c r="OZW13" s="367"/>
      <c r="OZY13" s="367"/>
      <c r="PAA13" s="367"/>
      <c r="PAC13" s="367"/>
      <c r="PAE13" s="367"/>
      <c r="PAG13" s="367"/>
      <c r="PAI13" s="367"/>
      <c r="PAK13" s="367"/>
      <c r="PAM13" s="367"/>
      <c r="PAO13" s="367"/>
      <c r="PAQ13" s="367"/>
      <c r="PAS13" s="367"/>
      <c r="PAU13" s="367"/>
      <c r="PAW13" s="367"/>
      <c r="PAY13" s="367"/>
      <c r="PBA13" s="367"/>
      <c r="PBC13" s="367"/>
      <c r="PBE13" s="367"/>
      <c r="PBG13" s="367"/>
      <c r="PBI13" s="367"/>
      <c r="PBK13" s="367"/>
      <c r="PBM13" s="367"/>
      <c r="PBO13" s="367"/>
      <c r="PBQ13" s="367"/>
      <c r="PBS13" s="367"/>
      <c r="PBU13" s="367"/>
      <c r="PBW13" s="367"/>
      <c r="PBY13" s="367"/>
      <c r="PCA13" s="367"/>
      <c r="PCC13" s="367"/>
      <c r="PCE13" s="367"/>
      <c r="PCG13" s="367"/>
      <c r="PCI13" s="367"/>
      <c r="PCK13" s="367"/>
      <c r="PCM13" s="367"/>
      <c r="PCO13" s="367"/>
      <c r="PCQ13" s="367"/>
      <c r="PCS13" s="367"/>
      <c r="PCU13" s="367"/>
      <c r="PCW13" s="367"/>
      <c r="PCY13" s="367"/>
      <c r="PDA13" s="367"/>
      <c r="PDC13" s="367"/>
      <c r="PDE13" s="367"/>
      <c r="PDG13" s="367"/>
      <c r="PDI13" s="367"/>
      <c r="PDK13" s="367"/>
      <c r="PDM13" s="367"/>
      <c r="PDO13" s="367"/>
      <c r="PDQ13" s="367"/>
      <c r="PDS13" s="367"/>
      <c r="PDU13" s="367"/>
      <c r="PDW13" s="367"/>
      <c r="PDY13" s="367"/>
      <c r="PEA13" s="367"/>
      <c r="PEC13" s="367"/>
      <c r="PEE13" s="367"/>
      <c r="PEG13" s="367"/>
      <c r="PEI13" s="367"/>
      <c r="PEK13" s="367"/>
      <c r="PEM13" s="367"/>
      <c r="PEO13" s="367"/>
      <c r="PEQ13" s="367"/>
      <c r="PES13" s="367"/>
      <c r="PEU13" s="367"/>
      <c r="PEW13" s="367"/>
      <c r="PEY13" s="367"/>
      <c r="PFA13" s="367"/>
      <c r="PFC13" s="367"/>
      <c r="PFE13" s="367"/>
      <c r="PFG13" s="367"/>
      <c r="PFI13" s="367"/>
      <c r="PFK13" s="367"/>
      <c r="PFM13" s="367"/>
      <c r="PFO13" s="367"/>
      <c r="PFQ13" s="367"/>
      <c r="PFS13" s="367"/>
      <c r="PFU13" s="367"/>
      <c r="PFW13" s="367"/>
      <c r="PFY13" s="367"/>
      <c r="PGA13" s="367"/>
      <c r="PGC13" s="367"/>
      <c r="PGE13" s="367"/>
      <c r="PGG13" s="367"/>
      <c r="PGI13" s="367"/>
      <c r="PGK13" s="367"/>
      <c r="PGM13" s="367"/>
      <c r="PGO13" s="367"/>
      <c r="PGQ13" s="367"/>
      <c r="PGS13" s="367"/>
      <c r="PGU13" s="367"/>
      <c r="PGW13" s="367"/>
      <c r="PGY13" s="367"/>
      <c r="PHA13" s="367"/>
      <c r="PHC13" s="367"/>
      <c r="PHE13" s="367"/>
      <c r="PHG13" s="367"/>
      <c r="PHI13" s="367"/>
      <c r="PHK13" s="367"/>
      <c r="PHM13" s="367"/>
      <c r="PHO13" s="367"/>
      <c r="PHQ13" s="367"/>
      <c r="PHS13" s="367"/>
      <c r="PHU13" s="367"/>
      <c r="PHW13" s="367"/>
      <c r="PHY13" s="367"/>
      <c r="PIA13" s="367"/>
      <c r="PIC13" s="367"/>
      <c r="PIE13" s="367"/>
      <c r="PIG13" s="367"/>
      <c r="PII13" s="367"/>
      <c r="PIK13" s="367"/>
      <c r="PIM13" s="367"/>
      <c r="PIO13" s="367"/>
      <c r="PIQ13" s="367"/>
      <c r="PIS13" s="367"/>
      <c r="PIU13" s="367"/>
      <c r="PIW13" s="367"/>
      <c r="PIY13" s="367"/>
      <c r="PJA13" s="367"/>
      <c r="PJC13" s="367"/>
      <c r="PJE13" s="367"/>
      <c r="PJG13" s="367"/>
      <c r="PJI13" s="367"/>
      <c r="PJK13" s="367"/>
      <c r="PJM13" s="367"/>
      <c r="PJO13" s="367"/>
      <c r="PJQ13" s="367"/>
      <c r="PJS13" s="367"/>
      <c r="PJU13" s="367"/>
      <c r="PJW13" s="367"/>
      <c r="PJY13" s="367"/>
      <c r="PKA13" s="367"/>
      <c r="PKC13" s="367"/>
      <c r="PKE13" s="367"/>
      <c r="PKG13" s="367"/>
      <c r="PKI13" s="367"/>
      <c r="PKK13" s="367"/>
      <c r="PKM13" s="367"/>
      <c r="PKO13" s="367"/>
      <c r="PKQ13" s="367"/>
      <c r="PKS13" s="367"/>
      <c r="PKU13" s="367"/>
      <c r="PKW13" s="367"/>
      <c r="PKY13" s="367"/>
      <c r="PLA13" s="367"/>
      <c r="PLC13" s="367"/>
      <c r="PLE13" s="367"/>
      <c r="PLG13" s="367"/>
      <c r="PLI13" s="367"/>
      <c r="PLK13" s="367"/>
      <c r="PLM13" s="367"/>
      <c r="PLO13" s="367"/>
      <c r="PLQ13" s="367"/>
      <c r="PLS13" s="367"/>
      <c r="PLU13" s="367"/>
      <c r="PLW13" s="367"/>
      <c r="PLY13" s="367"/>
      <c r="PMA13" s="367"/>
      <c r="PMC13" s="367"/>
      <c r="PME13" s="367"/>
      <c r="PMG13" s="367"/>
      <c r="PMI13" s="367"/>
      <c r="PMK13" s="367"/>
      <c r="PMM13" s="367"/>
      <c r="PMO13" s="367"/>
      <c r="PMQ13" s="367"/>
      <c r="PMS13" s="367"/>
      <c r="PMU13" s="367"/>
      <c r="PMW13" s="367"/>
      <c r="PMY13" s="367"/>
      <c r="PNA13" s="367"/>
      <c r="PNC13" s="367"/>
      <c r="PNE13" s="367"/>
      <c r="PNG13" s="367"/>
      <c r="PNI13" s="367"/>
      <c r="PNK13" s="367"/>
      <c r="PNM13" s="367"/>
      <c r="PNO13" s="367"/>
      <c r="PNQ13" s="367"/>
      <c r="PNS13" s="367"/>
      <c r="PNU13" s="367"/>
      <c r="PNW13" s="367"/>
      <c r="PNY13" s="367"/>
      <c r="POA13" s="367"/>
      <c r="POC13" s="367"/>
      <c r="POE13" s="367"/>
      <c r="POG13" s="367"/>
      <c r="POI13" s="367"/>
      <c r="POK13" s="367"/>
      <c r="POM13" s="367"/>
      <c r="POO13" s="367"/>
      <c r="POQ13" s="367"/>
      <c r="POS13" s="367"/>
      <c r="POU13" s="367"/>
      <c r="POW13" s="367"/>
      <c r="POY13" s="367"/>
      <c r="PPA13" s="367"/>
      <c r="PPC13" s="367"/>
      <c r="PPE13" s="367"/>
      <c r="PPG13" s="367"/>
      <c r="PPI13" s="367"/>
      <c r="PPK13" s="367"/>
      <c r="PPM13" s="367"/>
      <c r="PPO13" s="367"/>
      <c r="PPQ13" s="367"/>
      <c r="PPS13" s="367"/>
      <c r="PPU13" s="367"/>
      <c r="PPW13" s="367"/>
      <c r="PPY13" s="367"/>
      <c r="PQA13" s="367"/>
      <c r="PQC13" s="367"/>
      <c r="PQE13" s="367"/>
      <c r="PQG13" s="367"/>
      <c r="PQI13" s="367"/>
      <c r="PQK13" s="367"/>
      <c r="PQM13" s="367"/>
      <c r="PQO13" s="367"/>
      <c r="PQQ13" s="367"/>
      <c r="PQS13" s="367"/>
      <c r="PQU13" s="367"/>
      <c r="PQW13" s="367"/>
      <c r="PQY13" s="367"/>
      <c r="PRA13" s="367"/>
      <c r="PRC13" s="367"/>
      <c r="PRE13" s="367"/>
      <c r="PRG13" s="367"/>
      <c r="PRI13" s="367"/>
      <c r="PRK13" s="367"/>
      <c r="PRM13" s="367"/>
      <c r="PRO13" s="367"/>
      <c r="PRQ13" s="367"/>
      <c r="PRS13" s="367"/>
      <c r="PRU13" s="367"/>
      <c r="PRW13" s="367"/>
      <c r="PRY13" s="367"/>
      <c r="PSA13" s="367"/>
      <c r="PSC13" s="367"/>
      <c r="PSE13" s="367"/>
      <c r="PSG13" s="367"/>
      <c r="PSI13" s="367"/>
      <c r="PSK13" s="367"/>
      <c r="PSM13" s="367"/>
      <c r="PSO13" s="367"/>
      <c r="PSQ13" s="367"/>
      <c r="PSS13" s="367"/>
      <c r="PSU13" s="367"/>
      <c r="PSW13" s="367"/>
      <c r="PSY13" s="367"/>
      <c r="PTA13" s="367"/>
      <c r="PTC13" s="367"/>
      <c r="PTE13" s="367"/>
      <c r="PTG13" s="367"/>
      <c r="PTI13" s="367"/>
      <c r="PTK13" s="367"/>
      <c r="PTM13" s="367"/>
      <c r="PTO13" s="367"/>
      <c r="PTQ13" s="367"/>
      <c r="PTS13" s="367"/>
      <c r="PTU13" s="367"/>
      <c r="PTW13" s="367"/>
      <c r="PTY13" s="367"/>
      <c r="PUA13" s="367"/>
      <c r="PUC13" s="367"/>
      <c r="PUE13" s="367"/>
      <c r="PUG13" s="367"/>
      <c r="PUI13" s="367"/>
      <c r="PUK13" s="367"/>
      <c r="PUM13" s="367"/>
      <c r="PUO13" s="367"/>
      <c r="PUQ13" s="367"/>
      <c r="PUS13" s="367"/>
      <c r="PUU13" s="367"/>
      <c r="PUW13" s="367"/>
      <c r="PUY13" s="367"/>
      <c r="PVA13" s="367"/>
      <c r="PVC13" s="367"/>
      <c r="PVE13" s="367"/>
      <c r="PVG13" s="367"/>
      <c r="PVI13" s="367"/>
      <c r="PVK13" s="367"/>
      <c r="PVM13" s="367"/>
      <c r="PVO13" s="367"/>
      <c r="PVQ13" s="367"/>
      <c r="PVS13" s="367"/>
      <c r="PVU13" s="367"/>
      <c r="PVW13" s="367"/>
      <c r="PVY13" s="367"/>
      <c r="PWA13" s="367"/>
      <c r="PWC13" s="367"/>
      <c r="PWE13" s="367"/>
      <c r="PWG13" s="367"/>
      <c r="PWI13" s="367"/>
      <c r="PWK13" s="367"/>
      <c r="PWM13" s="367"/>
      <c r="PWO13" s="367"/>
      <c r="PWQ13" s="367"/>
      <c r="PWS13" s="367"/>
      <c r="PWU13" s="367"/>
      <c r="PWW13" s="367"/>
      <c r="PWY13" s="367"/>
      <c r="PXA13" s="367"/>
      <c r="PXC13" s="367"/>
      <c r="PXE13" s="367"/>
      <c r="PXG13" s="367"/>
      <c r="PXI13" s="367"/>
      <c r="PXK13" s="367"/>
      <c r="PXM13" s="367"/>
      <c r="PXO13" s="367"/>
      <c r="PXQ13" s="367"/>
      <c r="PXS13" s="367"/>
      <c r="PXU13" s="367"/>
      <c r="PXW13" s="367"/>
      <c r="PXY13" s="367"/>
      <c r="PYA13" s="367"/>
      <c r="PYC13" s="367"/>
      <c r="PYE13" s="367"/>
      <c r="PYG13" s="367"/>
      <c r="PYI13" s="367"/>
      <c r="PYK13" s="367"/>
      <c r="PYM13" s="367"/>
      <c r="PYO13" s="367"/>
      <c r="PYQ13" s="367"/>
      <c r="PYS13" s="367"/>
      <c r="PYU13" s="367"/>
      <c r="PYW13" s="367"/>
      <c r="PYY13" s="367"/>
      <c r="PZA13" s="367"/>
      <c r="PZC13" s="367"/>
      <c r="PZE13" s="367"/>
      <c r="PZG13" s="367"/>
      <c r="PZI13" s="367"/>
      <c r="PZK13" s="367"/>
      <c r="PZM13" s="367"/>
      <c r="PZO13" s="367"/>
      <c r="PZQ13" s="367"/>
      <c r="PZS13" s="367"/>
      <c r="PZU13" s="367"/>
      <c r="PZW13" s="367"/>
      <c r="PZY13" s="367"/>
      <c r="QAA13" s="367"/>
      <c r="QAC13" s="367"/>
      <c r="QAE13" s="367"/>
      <c r="QAG13" s="367"/>
      <c r="QAI13" s="367"/>
      <c r="QAK13" s="367"/>
      <c r="QAM13" s="367"/>
      <c r="QAO13" s="367"/>
      <c r="QAQ13" s="367"/>
      <c r="QAS13" s="367"/>
      <c r="QAU13" s="367"/>
      <c r="QAW13" s="367"/>
      <c r="QAY13" s="367"/>
      <c r="QBA13" s="367"/>
      <c r="QBC13" s="367"/>
      <c r="QBE13" s="367"/>
      <c r="QBG13" s="367"/>
      <c r="QBI13" s="367"/>
      <c r="QBK13" s="367"/>
      <c r="QBM13" s="367"/>
      <c r="QBO13" s="367"/>
      <c r="QBQ13" s="367"/>
      <c r="QBS13" s="367"/>
      <c r="QBU13" s="367"/>
      <c r="QBW13" s="367"/>
      <c r="QBY13" s="367"/>
      <c r="QCA13" s="367"/>
      <c r="QCC13" s="367"/>
      <c r="QCE13" s="367"/>
      <c r="QCG13" s="367"/>
      <c r="QCI13" s="367"/>
      <c r="QCK13" s="367"/>
      <c r="QCM13" s="367"/>
      <c r="QCO13" s="367"/>
      <c r="QCQ13" s="367"/>
      <c r="QCS13" s="367"/>
      <c r="QCU13" s="367"/>
      <c r="QCW13" s="367"/>
      <c r="QCY13" s="367"/>
      <c r="QDA13" s="367"/>
      <c r="QDC13" s="367"/>
      <c r="QDE13" s="367"/>
      <c r="QDG13" s="367"/>
      <c r="QDI13" s="367"/>
      <c r="QDK13" s="367"/>
      <c r="QDM13" s="367"/>
      <c r="QDO13" s="367"/>
      <c r="QDQ13" s="367"/>
      <c r="QDS13" s="367"/>
      <c r="QDU13" s="367"/>
      <c r="QDW13" s="367"/>
      <c r="QDY13" s="367"/>
      <c r="QEA13" s="367"/>
      <c r="QEC13" s="367"/>
      <c r="QEE13" s="367"/>
      <c r="QEG13" s="367"/>
      <c r="QEI13" s="367"/>
      <c r="QEK13" s="367"/>
      <c r="QEM13" s="367"/>
      <c r="QEO13" s="367"/>
      <c r="QEQ13" s="367"/>
      <c r="QES13" s="367"/>
      <c r="QEU13" s="367"/>
      <c r="QEW13" s="367"/>
      <c r="QEY13" s="367"/>
      <c r="QFA13" s="367"/>
      <c r="QFC13" s="367"/>
      <c r="QFE13" s="367"/>
      <c r="QFG13" s="367"/>
      <c r="QFI13" s="367"/>
      <c r="QFK13" s="367"/>
      <c r="QFM13" s="367"/>
      <c r="QFO13" s="367"/>
      <c r="QFQ13" s="367"/>
      <c r="QFS13" s="367"/>
      <c r="QFU13" s="367"/>
      <c r="QFW13" s="367"/>
      <c r="QFY13" s="367"/>
      <c r="QGA13" s="367"/>
      <c r="QGC13" s="367"/>
      <c r="QGE13" s="367"/>
      <c r="QGG13" s="367"/>
      <c r="QGI13" s="367"/>
      <c r="QGK13" s="367"/>
      <c r="QGM13" s="367"/>
      <c r="QGO13" s="367"/>
      <c r="QGQ13" s="367"/>
      <c r="QGS13" s="367"/>
      <c r="QGU13" s="367"/>
      <c r="QGW13" s="367"/>
      <c r="QGY13" s="367"/>
      <c r="QHA13" s="367"/>
      <c r="QHC13" s="367"/>
      <c r="QHE13" s="367"/>
      <c r="QHG13" s="367"/>
      <c r="QHI13" s="367"/>
      <c r="QHK13" s="367"/>
      <c r="QHM13" s="367"/>
      <c r="QHO13" s="367"/>
      <c r="QHQ13" s="367"/>
      <c r="QHS13" s="367"/>
      <c r="QHU13" s="367"/>
      <c r="QHW13" s="367"/>
      <c r="QHY13" s="367"/>
      <c r="QIA13" s="367"/>
      <c r="QIC13" s="367"/>
      <c r="QIE13" s="367"/>
      <c r="QIG13" s="367"/>
      <c r="QII13" s="367"/>
      <c r="QIK13" s="367"/>
      <c r="QIM13" s="367"/>
      <c r="QIO13" s="367"/>
      <c r="QIQ13" s="367"/>
      <c r="QIS13" s="367"/>
      <c r="QIU13" s="367"/>
      <c r="QIW13" s="367"/>
      <c r="QIY13" s="367"/>
      <c r="QJA13" s="367"/>
      <c r="QJC13" s="367"/>
      <c r="QJE13" s="367"/>
      <c r="QJG13" s="367"/>
      <c r="QJI13" s="367"/>
      <c r="QJK13" s="367"/>
      <c r="QJM13" s="367"/>
      <c r="QJO13" s="367"/>
      <c r="QJQ13" s="367"/>
      <c r="QJS13" s="367"/>
      <c r="QJU13" s="367"/>
      <c r="QJW13" s="367"/>
      <c r="QJY13" s="367"/>
      <c r="QKA13" s="367"/>
      <c r="QKC13" s="367"/>
      <c r="QKE13" s="367"/>
      <c r="QKG13" s="367"/>
      <c r="QKI13" s="367"/>
      <c r="QKK13" s="367"/>
      <c r="QKM13" s="367"/>
      <c r="QKO13" s="367"/>
      <c r="QKQ13" s="367"/>
      <c r="QKS13" s="367"/>
      <c r="QKU13" s="367"/>
      <c r="QKW13" s="367"/>
      <c r="QKY13" s="367"/>
      <c r="QLA13" s="367"/>
      <c r="QLC13" s="367"/>
      <c r="QLE13" s="367"/>
      <c r="QLG13" s="367"/>
      <c r="QLI13" s="367"/>
      <c r="QLK13" s="367"/>
      <c r="QLM13" s="367"/>
      <c r="QLO13" s="367"/>
      <c r="QLQ13" s="367"/>
      <c r="QLS13" s="367"/>
      <c r="QLU13" s="367"/>
      <c r="QLW13" s="367"/>
      <c r="QLY13" s="367"/>
      <c r="QMA13" s="367"/>
      <c r="QMC13" s="367"/>
      <c r="QME13" s="367"/>
      <c r="QMG13" s="367"/>
      <c r="QMI13" s="367"/>
      <c r="QMK13" s="367"/>
      <c r="QMM13" s="367"/>
      <c r="QMO13" s="367"/>
      <c r="QMQ13" s="367"/>
      <c r="QMS13" s="367"/>
      <c r="QMU13" s="367"/>
      <c r="QMW13" s="367"/>
      <c r="QMY13" s="367"/>
      <c r="QNA13" s="367"/>
      <c r="QNC13" s="367"/>
      <c r="QNE13" s="367"/>
      <c r="QNG13" s="367"/>
      <c r="QNI13" s="367"/>
      <c r="QNK13" s="367"/>
      <c r="QNM13" s="367"/>
      <c r="QNO13" s="367"/>
      <c r="QNQ13" s="367"/>
      <c r="QNS13" s="367"/>
      <c r="QNU13" s="367"/>
      <c r="QNW13" s="367"/>
      <c r="QNY13" s="367"/>
      <c r="QOA13" s="367"/>
      <c r="QOC13" s="367"/>
      <c r="QOE13" s="367"/>
      <c r="QOG13" s="367"/>
      <c r="QOI13" s="367"/>
      <c r="QOK13" s="367"/>
      <c r="QOM13" s="367"/>
      <c r="QOO13" s="367"/>
      <c r="QOQ13" s="367"/>
      <c r="QOS13" s="367"/>
      <c r="QOU13" s="367"/>
      <c r="QOW13" s="367"/>
      <c r="QOY13" s="367"/>
      <c r="QPA13" s="367"/>
      <c r="QPC13" s="367"/>
      <c r="QPE13" s="367"/>
      <c r="QPG13" s="367"/>
      <c r="QPI13" s="367"/>
      <c r="QPK13" s="367"/>
      <c r="QPM13" s="367"/>
      <c r="QPO13" s="367"/>
      <c r="QPQ13" s="367"/>
      <c r="QPS13" s="367"/>
      <c r="QPU13" s="367"/>
      <c r="QPW13" s="367"/>
      <c r="QPY13" s="367"/>
      <c r="QQA13" s="367"/>
      <c r="QQC13" s="367"/>
      <c r="QQE13" s="367"/>
      <c r="QQG13" s="367"/>
      <c r="QQI13" s="367"/>
      <c r="QQK13" s="367"/>
      <c r="QQM13" s="367"/>
      <c r="QQO13" s="367"/>
      <c r="QQQ13" s="367"/>
      <c r="QQS13" s="367"/>
      <c r="QQU13" s="367"/>
      <c r="QQW13" s="367"/>
      <c r="QQY13" s="367"/>
      <c r="QRA13" s="367"/>
      <c r="QRC13" s="367"/>
      <c r="QRE13" s="367"/>
      <c r="QRG13" s="367"/>
      <c r="QRI13" s="367"/>
      <c r="QRK13" s="367"/>
      <c r="QRM13" s="367"/>
      <c r="QRO13" s="367"/>
      <c r="QRQ13" s="367"/>
      <c r="QRS13" s="367"/>
      <c r="QRU13" s="367"/>
      <c r="QRW13" s="367"/>
      <c r="QRY13" s="367"/>
      <c r="QSA13" s="367"/>
      <c r="QSC13" s="367"/>
      <c r="QSE13" s="367"/>
      <c r="QSG13" s="367"/>
      <c r="QSI13" s="367"/>
      <c r="QSK13" s="367"/>
      <c r="QSM13" s="367"/>
      <c r="QSO13" s="367"/>
      <c r="QSQ13" s="367"/>
      <c r="QSS13" s="367"/>
      <c r="QSU13" s="367"/>
      <c r="QSW13" s="367"/>
      <c r="QSY13" s="367"/>
      <c r="QTA13" s="367"/>
      <c r="QTC13" s="367"/>
      <c r="QTE13" s="367"/>
      <c r="QTG13" s="367"/>
      <c r="QTI13" s="367"/>
      <c r="QTK13" s="367"/>
      <c r="QTM13" s="367"/>
      <c r="QTO13" s="367"/>
      <c r="QTQ13" s="367"/>
      <c r="QTS13" s="367"/>
      <c r="QTU13" s="367"/>
      <c r="QTW13" s="367"/>
      <c r="QTY13" s="367"/>
      <c r="QUA13" s="367"/>
      <c r="QUC13" s="367"/>
      <c r="QUE13" s="367"/>
      <c r="QUG13" s="367"/>
      <c r="QUI13" s="367"/>
      <c r="QUK13" s="367"/>
      <c r="QUM13" s="367"/>
      <c r="QUO13" s="367"/>
      <c r="QUQ13" s="367"/>
      <c r="QUS13" s="367"/>
      <c r="QUU13" s="367"/>
      <c r="QUW13" s="367"/>
      <c r="QUY13" s="367"/>
      <c r="QVA13" s="367"/>
      <c r="QVC13" s="367"/>
      <c r="QVE13" s="367"/>
      <c r="QVG13" s="367"/>
      <c r="QVI13" s="367"/>
      <c r="QVK13" s="367"/>
      <c r="QVM13" s="367"/>
      <c r="QVO13" s="367"/>
      <c r="QVQ13" s="367"/>
      <c r="QVS13" s="367"/>
      <c r="QVU13" s="367"/>
      <c r="QVW13" s="367"/>
      <c r="QVY13" s="367"/>
      <c r="QWA13" s="367"/>
      <c r="QWC13" s="367"/>
      <c r="QWE13" s="367"/>
      <c r="QWG13" s="367"/>
      <c r="QWI13" s="367"/>
      <c r="QWK13" s="367"/>
      <c r="QWM13" s="367"/>
      <c r="QWO13" s="367"/>
      <c r="QWQ13" s="367"/>
      <c r="QWS13" s="367"/>
      <c r="QWU13" s="367"/>
      <c r="QWW13" s="367"/>
      <c r="QWY13" s="367"/>
      <c r="QXA13" s="367"/>
      <c r="QXC13" s="367"/>
      <c r="QXE13" s="367"/>
      <c r="QXG13" s="367"/>
      <c r="QXI13" s="367"/>
      <c r="QXK13" s="367"/>
      <c r="QXM13" s="367"/>
      <c r="QXO13" s="367"/>
      <c r="QXQ13" s="367"/>
      <c r="QXS13" s="367"/>
      <c r="QXU13" s="367"/>
      <c r="QXW13" s="367"/>
      <c r="QXY13" s="367"/>
      <c r="QYA13" s="367"/>
      <c r="QYC13" s="367"/>
      <c r="QYE13" s="367"/>
      <c r="QYG13" s="367"/>
      <c r="QYI13" s="367"/>
      <c r="QYK13" s="367"/>
      <c r="QYM13" s="367"/>
      <c r="QYO13" s="367"/>
      <c r="QYQ13" s="367"/>
      <c r="QYS13" s="367"/>
      <c r="QYU13" s="367"/>
      <c r="QYW13" s="367"/>
      <c r="QYY13" s="367"/>
      <c r="QZA13" s="367"/>
      <c r="QZC13" s="367"/>
      <c r="QZE13" s="367"/>
      <c r="QZG13" s="367"/>
      <c r="QZI13" s="367"/>
      <c r="QZK13" s="367"/>
      <c r="QZM13" s="367"/>
      <c r="QZO13" s="367"/>
      <c r="QZQ13" s="367"/>
      <c r="QZS13" s="367"/>
      <c r="QZU13" s="367"/>
      <c r="QZW13" s="367"/>
      <c r="QZY13" s="367"/>
      <c r="RAA13" s="367"/>
      <c r="RAC13" s="367"/>
      <c r="RAE13" s="367"/>
      <c r="RAG13" s="367"/>
      <c r="RAI13" s="367"/>
      <c r="RAK13" s="367"/>
      <c r="RAM13" s="367"/>
      <c r="RAO13" s="367"/>
      <c r="RAQ13" s="367"/>
      <c r="RAS13" s="367"/>
      <c r="RAU13" s="367"/>
      <c r="RAW13" s="367"/>
      <c r="RAY13" s="367"/>
      <c r="RBA13" s="367"/>
      <c r="RBC13" s="367"/>
      <c r="RBE13" s="367"/>
      <c r="RBG13" s="367"/>
      <c r="RBI13" s="367"/>
      <c r="RBK13" s="367"/>
      <c r="RBM13" s="367"/>
      <c r="RBO13" s="367"/>
      <c r="RBQ13" s="367"/>
      <c r="RBS13" s="367"/>
      <c r="RBU13" s="367"/>
      <c r="RBW13" s="367"/>
      <c r="RBY13" s="367"/>
      <c r="RCA13" s="367"/>
      <c r="RCC13" s="367"/>
      <c r="RCE13" s="367"/>
      <c r="RCG13" s="367"/>
      <c r="RCI13" s="367"/>
      <c r="RCK13" s="367"/>
      <c r="RCM13" s="367"/>
      <c r="RCO13" s="367"/>
      <c r="RCQ13" s="367"/>
      <c r="RCS13" s="367"/>
      <c r="RCU13" s="367"/>
      <c r="RCW13" s="367"/>
      <c r="RCY13" s="367"/>
      <c r="RDA13" s="367"/>
      <c r="RDC13" s="367"/>
      <c r="RDE13" s="367"/>
      <c r="RDG13" s="367"/>
      <c r="RDI13" s="367"/>
      <c r="RDK13" s="367"/>
      <c r="RDM13" s="367"/>
      <c r="RDO13" s="367"/>
      <c r="RDQ13" s="367"/>
      <c r="RDS13" s="367"/>
      <c r="RDU13" s="367"/>
      <c r="RDW13" s="367"/>
      <c r="RDY13" s="367"/>
      <c r="REA13" s="367"/>
      <c r="REC13" s="367"/>
      <c r="REE13" s="367"/>
      <c r="REG13" s="367"/>
      <c r="REI13" s="367"/>
      <c r="REK13" s="367"/>
      <c r="REM13" s="367"/>
      <c r="REO13" s="367"/>
      <c r="REQ13" s="367"/>
      <c r="RES13" s="367"/>
      <c r="REU13" s="367"/>
      <c r="REW13" s="367"/>
      <c r="REY13" s="367"/>
      <c r="RFA13" s="367"/>
      <c r="RFC13" s="367"/>
      <c r="RFE13" s="367"/>
      <c r="RFG13" s="367"/>
      <c r="RFI13" s="367"/>
      <c r="RFK13" s="367"/>
      <c r="RFM13" s="367"/>
      <c r="RFO13" s="367"/>
      <c r="RFQ13" s="367"/>
      <c r="RFS13" s="367"/>
      <c r="RFU13" s="367"/>
      <c r="RFW13" s="367"/>
      <c r="RFY13" s="367"/>
      <c r="RGA13" s="367"/>
      <c r="RGC13" s="367"/>
      <c r="RGE13" s="367"/>
      <c r="RGG13" s="367"/>
      <c r="RGI13" s="367"/>
      <c r="RGK13" s="367"/>
      <c r="RGM13" s="367"/>
      <c r="RGO13" s="367"/>
      <c r="RGQ13" s="367"/>
      <c r="RGS13" s="367"/>
      <c r="RGU13" s="367"/>
      <c r="RGW13" s="367"/>
      <c r="RGY13" s="367"/>
      <c r="RHA13" s="367"/>
      <c r="RHC13" s="367"/>
      <c r="RHE13" s="367"/>
      <c r="RHG13" s="367"/>
      <c r="RHI13" s="367"/>
      <c r="RHK13" s="367"/>
      <c r="RHM13" s="367"/>
      <c r="RHO13" s="367"/>
      <c r="RHQ13" s="367"/>
      <c r="RHS13" s="367"/>
      <c r="RHU13" s="367"/>
      <c r="RHW13" s="367"/>
      <c r="RHY13" s="367"/>
      <c r="RIA13" s="367"/>
      <c r="RIC13" s="367"/>
      <c r="RIE13" s="367"/>
      <c r="RIG13" s="367"/>
      <c r="RII13" s="367"/>
      <c r="RIK13" s="367"/>
      <c r="RIM13" s="367"/>
      <c r="RIO13" s="367"/>
      <c r="RIQ13" s="367"/>
      <c r="RIS13" s="367"/>
      <c r="RIU13" s="367"/>
      <c r="RIW13" s="367"/>
      <c r="RIY13" s="367"/>
      <c r="RJA13" s="367"/>
      <c r="RJC13" s="367"/>
      <c r="RJE13" s="367"/>
      <c r="RJG13" s="367"/>
      <c r="RJI13" s="367"/>
      <c r="RJK13" s="367"/>
      <c r="RJM13" s="367"/>
      <c r="RJO13" s="367"/>
      <c r="RJQ13" s="367"/>
      <c r="RJS13" s="367"/>
      <c r="RJU13" s="367"/>
      <c r="RJW13" s="367"/>
      <c r="RJY13" s="367"/>
      <c r="RKA13" s="367"/>
      <c r="RKC13" s="367"/>
      <c r="RKE13" s="367"/>
      <c r="RKG13" s="367"/>
      <c r="RKI13" s="367"/>
      <c r="RKK13" s="367"/>
      <c r="RKM13" s="367"/>
      <c r="RKO13" s="367"/>
      <c r="RKQ13" s="367"/>
      <c r="RKS13" s="367"/>
      <c r="RKU13" s="367"/>
      <c r="RKW13" s="367"/>
      <c r="RKY13" s="367"/>
      <c r="RLA13" s="367"/>
      <c r="RLC13" s="367"/>
      <c r="RLE13" s="367"/>
      <c r="RLG13" s="367"/>
      <c r="RLI13" s="367"/>
      <c r="RLK13" s="367"/>
      <c r="RLM13" s="367"/>
      <c r="RLO13" s="367"/>
      <c r="RLQ13" s="367"/>
      <c r="RLS13" s="367"/>
      <c r="RLU13" s="367"/>
      <c r="RLW13" s="367"/>
      <c r="RLY13" s="367"/>
      <c r="RMA13" s="367"/>
      <c r="RMC13" s="367"/>
      <c r="RME13" s="367"/>
      <c r="RMG13" s="367"/>
      <c r="RMI13" s="367"/>
      <c r="RMK13" s="367"/>
      <c r="RMM13" s="367"/>
      <c r="RMO13" s="367"/>
      <c r="RMQ13" s="367"/>
      <c r="RMS13" s="367"/>
      <c r="RMU13" s="367"/>
      <c r="RMW13" s="367"/>
      <c r="RMY13" s="367"/>
      <c r="RNA13" s="367"/>
      <c r="RNC13" s="367"/>
      <c r="RNE13" s="367"/>
      <c r="RNG13" s="367"/>
      <c r="RNI13" s="367"/>
      <c r="RNK13" s="367"/>
      <c r="RNM13" s="367"/>
      <c r="RNO13" s="367"/>
      <c r="RNQ13" s="367"/>
      <c r="RNS13" s="367"/>
      <c r="RNU13" s="367"/>
      <c r="RNW13" s="367"/>
      <c r="RNY13" s="367"/>
      <c r="ROA13" s="367"/>
      <c r="ROC13" s="367"/>
      <c r="ROE13" s="367"/>
      <c r="ROG13" s="367"/>
      <c r="ROI13" s="367"/>
      <c r="ROK13" s="367"/>
      <c r="ROM13" s="367"/>
      <c r="ROO13" s="367"/>
      <c r="ROQ13" s="367"/>
      <c r="ROS13" s="367"/>
      <c r="ROU13" s="367"/>
      <c r="ROW13" s="367"/>
      <c r="ROY13" s="367"/>
      <c r="RPA13" s="367"/>
      <c r="RPC13" s="367"/>
      <c r="RPE13" s="367"/>
      <c r="RPG13" s="367"/>
      <c r="RPI13" s="367"/>
      <c r="RPK13" s="367"/>
      <c r="RPM13" s="367"/>
      <c r="RPO13" s="367"/>
      <c r="RPQ13" s="367"/>
      <c r="RPS13" s="367"/>
      <c r="RPU13" s="367"/>
      <c r="RPW13" s="367"/>
      <c r="RPY13" s="367"/>
      <c r="RQA13" s="367"/>
      <c r="RQC13" s="367"/>
      <c r="RQE13" s="367"/>
      <c r="RQG13" s="367"/>
      <c r="RQI13" s="367"/>
      <c r="RQK13" s="367"/>
      <c r="RQM13" s="367"/>
      <c r="RQO13" s="367"/>
      <c r="RQQ13" s="367"/>
      <c r="RQS13" s="367"/>
      <c r="RQU13" s="367"/>
      <c r="RQW13" s="367"/>
      <c r="RQY13" s="367"/>
      <c r="RRA13" s="367"/>
      <c r="RRC13" s="367"/>
      <c r="RRE13" s="367"/>
      <c r="RRG13" s="367"/>
      <c r="RRI13" s="367"/>
      <c r="RRK13" s="367"/>
      <c r="RRM13" s="367"/>
      <c r="RRO13" s="367"/>
      <c r="RRQ13" s="367"/>
      <c r="RRS13" s="367"/>
      <c r="RRU13" s="367"/>
      <c r="RRW13" s="367"/>
      <c r="RRY13" s="367"/>
      <c r="RSA13" s="367"/>
      <c r="RSC13" s="367"/>
      <c r="RSE13" s="367"/>
      <c r="RSG13" s="367"/>
      <c r="RSI13" s="367"/>
      <c r="RSK13" s="367"/>
      <c r="RSM13" s="367"/>
      <c r="RSO13" s="367"/>
      <c r="RSQ13" s="367"/>
      <c r="RSS13" s="367"/>
      <c r="RSU13" s="367"/>
      <c r="RSW13" s="367"/>
      <c r="RSY13" s="367"/>
      <c r="RTA13" s="367"/>
      <c r="RTC13" s="367"/>
      <c r="RTE13" s="367"/>
      <c r="RTG13" s="367"/>
      <c r="RTI13" s="367"/>
      <c r="RTK13" s="367"/>
      <c r="RTM13" s="367"/>
      <c r="RTO13" s="367"/>
      <c r="RTQ13" s="367"/>
      <c r="RTS13" s="367"/>
      <c r="RTU13" s="367"/>
      <c r="RTW13" s="367"/>
      <c r="RTY13" s="367"/>
      <c r="RUA13" s="367"/>
      <c r="RUC13" s="367"/>
      <c r="RUE13" s="367"/>
      <c r="RUG13" s="367"/>
      <c r="RUI13" s="367"/>
      <c r="RUK13" s="367"/>
      <c r="RUM13" s="367"/>
      <c r="RUO13" s="367"/>
      <c r="RUQ13" s="367"/>
      <c r="RUS13" s="367"/>
      <c r="RUU13" s="367"/>
      <c r="RUW13" s="367"/>
      <c r="RUY13" s="367"/>
      <c r="RVA13" s="367"/>
      <c r="RVC13" s="367"/>
      <c r="RVE13" s="367"/>
      <c r="RVG13" s="367"/>
      <c r="RVI13" s="367"/>
      <c r="RVK13" s="367"/>
      <c r="RVM13" s="367"/>
      <c r="RVO13" s="367"/>
      <c r="RVQ13" s="367"/>
      <c r="RVS13" s="367"/>
      <c r="RVU13" s="367"/>
      <c r="RVW13" s="367"/>
      <c r="RVY13" s="367"/>
      <c r="RWA13" s="367"/>
      <c r="RWC13" s="367"/>
      <c r="RWE13" s="367"/>
      <c r="RWG13" s="367"/>
      <c r="RWI13" s="367"/>
      <c r="RWK13" s="367"/>
      <c r="RWM13" s="367"/>
      <c r="RWO13" s="367"/>
      <c r="RWQ13" s="367"/>
      <c r="RWS13" s="367"/>
      <c r="RWU13" s="367"/>
      <c r="RWW13" s="367"/>
      <c r="RWY13" s="367"/>
      <c r="RXA13" s="367"/>
      <c r="RXC13" s="367"/>
      <c r="RXE13" s="367"/>
      <c r="RXG13" s="367"/>
      <c r="RXI13" s="367"/>
      <c r="RXK13" s="367"/>
      <c r="RXM13" s="367"/>
      <c r="RXO13" s="367"/>
      <c r="RXQ13" s="367"/>
      <c r="RXS13" s="367"/>
      <c r="RXU13" s="367"/>
      <c r="RXW13" s="367"/>
      <c r="RXY13" s="367"/>
      <c r="RYA13" s="367"/>
      <c r="RYC13" s="367"/>
      <c r="RYE13" s="367"/>
      <c r="RYG13" s="367"/>
      <c r="RYI13" s="367"/>
      <c r="RYK13" s="367"/>
      <c r="RYM13" s="367"/>
      <c r="RYO13" s="367"/>
      <c r="RYQ13" s="367"/>
      <c r="RYS13" s="367"/>
      <c r="RYU13" s="367"/>
      <c r="RYW13" s="367"/>
      <c r="RYY13" s="367"/>
      <c r="RZA13" s="367"/>
      <c r="RZC13" s="367"/>
      <c r="RZE13" s="367"/>
      <c r="RZG13" s="367"/>
      <c r="RZI13" s="367"/>
      <c r="RZK13" s="367"/>
      <c r="RZM13" s="367"/>
      <c r="RZO13" s="367"/>
      <c r="RZQ13" s="367"/>
      <c r="RZS13" s="367"/>
      <c r="RZU13" s="367"/>
      <c r="RZW13" s="367"/>
      <c r="RZY13" s="367"/>
      <c r="SAA13" s="367"/>
      <c r="SAC13" s="367"/>
      <c r="SAE13" s="367"/>
      <c r="SAG13" s="367"/>
      <c r="SAI13" s="367"/>
      <c r="SAK13" s="367"/>
      <c r="SAM13" s="367"/>
      <c r="SAO13" s="367"/>
      <c r="SAQ13" s="367"/>
      <c r="SAS13" s="367"/>
      <c r="SAU13" s="367"/>
      <c r="SAW13" s="367"/>
      <c r="SAY13" s="367"/>
      <c r="SBA13" s="367"/>
      <c r="SBC13" s="367"/>
      <c r="SBE13" s="367"/>
      <c r="SBG13" s="367"/>
      <c r="SBI13" s="367"/>
      <c r="SBK13" s="367"/>
      <c r="SBM13" s="367"/>
      <c r="SBO13" s="367"/>
      <c r="SBQ13" s="367"/>
      <c r="SBS13" s="367"/>
      <c r="SBU13" s="367"/>
      <c r="SBW13" s="367"/>
      <c r="SBY13" s="367"/>
      <c r="SCA13" s="367"/>
      <c r="SCC13" s="367"/>
      <c r="SCE13" s="367"/>
      <c r="SCG13" s="367"/>
      <c r="SCI13" s="367"/>
      <c r="SCK13" s="367"/>
      <c r="SCM13" s="367"/>
      <c r="SCO13" s="367"/>
      <c r="SCQ13" s="367"/>
      <c r="SCS13" s="367"/>
      <c r="SCU13" s="367"/>
      <c r="SCW13" s="367"/>
      <c r="SCY13" s="367"/>
      <c r="SDA13" s="367"/>
      <c r="SDC13" s="367"/>
      <c r="SDE13" s="367"/>
      <c r="SDG13" s="367"/>
      <c r="SDI13" s="367"/>
      <c r="SDK13" s="367"/>
      <c r="SDM13" s="367"/>
      <c r="SDO13" s="367"/>
      <c r="SDQ13" s="367"/>
      <c r="SDS13" s="367"/>
      <c r="SDU13" s="367"/>
      <c r="SDW13" s="367"/>
      <c r="SDY13" s="367"/>
      <c r="SEA13" s="367"/>
      <c r="SEC13" s="367"/>
      <c r="SEE13" s="367"/>
      <c r="SEG13" s="367"/>
      <c r="SEI13" s="367"/>
      <c r="SEK13" s="367"/>
      <c r="SEM13" s="367"/>
      <c r="SEO13" s="367"/>
      <c r="SEQ13" s="367"/>
      <c r="SES13" s="367"/>
      <c r="SEU13" s="367"/>
      <c r="SEW13" s="367"/>
      <c r="SEY13" s="367"/>
      <c r="SFA13" s="367"/>
      <c r="SFC13" s="367"/>
      <c r="SFE13" s="367"/>
      <c r="SFG13" s="367"/>
      <c r="SFI13" s="367"/>
      <c r="SFK13" s="367"/>
      <c r="SFM13" s="367"/>
      <c r="SFO13" s="367"/>
      <c r="SFQ13" s="367"/>
      <c r="SFS13" s="367"/>
      <c r="SFU13" s="367"/>
      <c r="SFW13" s="367"/>
      <c r="SFY13" s="367"/>
      <c r="SGA13" s="367"/>
      <c r="SGC13" s="367"/>
      <c r="SGE13" s="367"/>
      <c r="SGG13" s="367"/>
      <c r="SGI13" s="367"/>
      <c r="SGK13" s="367"/>
      <c r="SGM13" s="367"/>
      <c r="SGO13" s="367"/>
      <c r="SGQ13" s="367"/>
      <c r="SGS13" s="367"/>
      <c r="SGU13" s="367"/>
      <c r="SGW13" s="367"/>
      <c r="SGY13" s="367"/>
      <c r="SHA13" s="367"/>
      <c r="SHC13" s="367"/>
      <c r="SHE13" s="367"/>
      <c r="SHG13" s="367"/>
      <c r="SHI13" s="367"/>
      <c r="SHK13" s="367"/>
      <c r="SHM13" s="367"/>
      <c r="SHO13" s="367"/>
      <c r="SHQ13" s="367"/>
      <c r="SHS13" s="367"/>
      <c r="SHU13" s="367"/>
      <c r="SHW13" s="367"/>
      <c r="SHY13" s="367"/>
      <c r="SIA13" s="367"/>
      <c r="SIC13" s="367"/>
      <c r="SIE13" s="367"/>
      <c r="SIG13" s="367"/>
      <c r="SII13" s="367"/>
      <c r="SIK13" s="367"/>
      <c r="SIM13" s="367"/>
      <c r="SIO13" s="367"/>
      <c r="SIQ13" s="367"/>
      <c r="SIS13" s="367"/>
      <c r="SIU13" s="367"/>
      <c r="SIW13" s="367"/>
      <c r="SIY13" s="367"/>
      <c r="SJA13" s="367"/>
      <c r="SJC13" s="367"/>
      <c r="SJE13" s="367"/>
      <c r="SJG13" s="367"/>
      <c r="SJI13" s="367"/>
      <c r="SJK13" s="367"/>
      <c r="SJM13" s="367"/>
      <c r="SJO13" s="367"/>
      <c r="SJQ13" s="367"/>
      <c r="SJS13" s="367"/>
      <c r="SJU13" s="367"/>
      <c r="SJW13" s="367"/>
      <c r="SJY13" s="367"/>
      <c r="SKA13" s="367"/>
      <c r="SKC13" s="367"/>
      <c r="SKE13" s="367"/>
      <c r="SKG13" s="367"/>
      <c r="SKI13" s="367"/>
      <c r="SKK13" s="367"/>
      <c r="SKM13" s="367"/>
      <c r="SKO13" s="367"/>
      <c r="SKQ13" s="367"/>
      <c r="SKS13" s="367"/>
      <c r="SKU13" s="367"/>
      <c r="SKW13" s="367"/>
      <c r="SKY13" s="367"/>
      <c r="SLA13" s="367"/>
      <c r="SLC13" s="367"/>
      <c r="SLE13" s="367"/>
      <c r="SLG13" s="367"/>
      <c r="SLI13" s="367"/>
      <c r="SLK13" s="367"/>
      <c r="SLM13" s="367"/>
      <c r="SLO13" s="367"/>
      <c r="SLQ13" s="367"/>
      <c r="SLS13" s="367"/>
      <c r="SLU13" s="367"/>
      <c r="SLW13" s="367"/>
      <c r="SLY13" s="367"/>
      <c r="SMA13" s="367"/>
      <c r="SMC13" s="367"/>
      <c r="SME13" s="367"/>
      <c r="SMG13" s="367"/>
      <c r="SMI13" s="367"/>
      <c r="SMK13" s="367"/>
      <c r="SMM13" s="367"/>
      <c r="SMO13" s="367"/>
      <c r="SMQ13" s="367"/>
      <c r="SMS13" s="367"/>
      <c r="SMU13" s="367"/>
      <c r="SMW13" s="367"/>
      <c r="SMY13" s="367"/>
      <c r="SNA13" s="367"/>
      <c r="SNC13" s="367"/>
      <c r="SNE13" s="367"/>
      <c r="SNG13" s="367"/>
      <c r="SNI13" s="367"/>
      <c r="SNK13" s="367"/>
      <c r="SNM13" s="367"/>
      <c r="SNO13" s="367"/>
      <c r="SNQ13" s="367"/>
      <c r="SNS13" s="367"/>
      <c r="SNU13" s="367"/>
      <c r="SNW13" s="367"/>
      <c r="SNY13" s="367"/>
      <c r="SOA13" s="367"/>
      <c r="SOC13" s="367"/>
      <c r="SOE13" s="367"/>
      <c r="SOG13" s="367"/>
      <c r="SOI13" s="367"/>
      <c r="SOK13" s="367"/>
      <c r="SOM13" s="367"/>
      <c r="SOO13" s="367"/>
      <c r="SOQ13" s="367"/>
      <c r="SOS13" s="367"/>
      <c r="SOU13" s="367"/>
      <c r="SOW13" s="367"/>
      <c r="SOY13" s="367"/>
      <c r="SPA13" s="367"/>
      <c r="SPC13" s="367"/>
      <c r="SPE13" s="367"/>
      <c r="SPG13" s="367"/>
      <c r="SPI13" s="367"/>
      <c r="SPK13" s="367"/>
      <c r="SPM13" s="367"/>
      <c r="SPO13" s="367"/>
      <c r="SPQ13" s="367"/>
      <c r="SPS13" s="367"/>
      <c r="SPU13" s="367"/>
      <c r="SPW13" s="367"/>
      <c r="SPY13" s="367"/>
      <c r="SQA13" s="367"/>
      <c r="SQC13" s="367"/>
      <c r="SQE13" s="367"/>
      <c r="SQG13" s="367"/>
      <c r="SQI13" s="367"/>
      <c r="SQK13" s="367"/>
      <c r="SQM13" s="367"/>
      <c r="SQO13" s="367"/>
      <c r="SQQ13" s="367"/>
      <c r="SQS13" s="367"/>
      <c r="SQU13" s="367"/>
      <c r="SQW13" s="367"/>
      <c r="SQY13" s="367"/>
      <c r="SRA13" s="367"/>
      <c r="SRC13" s="367"/>
      <c r="SRE13" s="367"/>
      <c r="SRG13" s="367"/>
      <c r="SRI13" s="367"/>
      <c r="SRK13" s="367"/>
      <c r="SRM13" s="367"/>
      <c r="SRO13" s="367"/>
      <c r="SRQ13" s="367"/>
      <c r="SRS13" s="367"/>
      <c r="SRU13" s="367"/>
      <c r="SRW13" s="367"/>
      <c r="SRY13" s="367"/>
      <c r="SSA13" s="367"/>
      <c r="SSC13" s="367"/>
      <c r="SSE13" s="367"/>
      <c r="SSG13" s="367"/>
      <c r="SSI13" s="367"/>
      <c r="SSK13" s="367"/>
      <c r="SSM13" s="367"/>
      <c r="SSO13" s="367"/>
      <c r="SSQ13" s="367"/>
      <c r="SSS13" s="367"/>
      <c r="SSU13" s="367"/>
      <c r="SSW13" s="367"/>
      <c r="SSY13" s="367"/>
      <c r="STA13" s="367"/>
      <c r="STC13" s="367"/>
      <c r="STE13" s="367"/>
      <c r="STG13" s="367"/>
      <c r="STI13" s="367"/>
      <c r="STK13" s="367"/>
      <c r="STM13" s="367"/>
      <c r="STO13" s="367"/>
      <c r="STQ13" s="367"/>
      <c r="STS13" s="367"/>
      <c r="STU13" s="367"/>
      <c r="STW13" s="367"/>
      <c r="STY13" s="367"/>
      <c r="SUA13" s="367"/>
      <c r="SUC13" s="367"/>
      <c r="SUE13" s="367"/>
      <c r="SUG13" s="367"/>
      <c r="SUI13" s="367"/>
      <c r="SUK13" s="367"/>
      <c r="SUM13" s="367"/>
      <c r="SUO13" s="367"/>
      <c r="SUQ13" s="367"/>
      <c r="SUS13" s="367"/>
      <c r="SUU13" s="367"/>
      <c r="SUW13" s="367"/>
      <c r="SUY13" s="367"/>
      <c r="SVA13" s="367"/>
      <c r="SVC13" s="367"/>
      <c r="SVE13" s="367"/>
      <c r="SVG13" s="367"/>
      <c r="SVI13" s="367"/>
      <c r="SVK13" s="367"/>
      <c r="SVM13" s="367"/>
      <c r="SVO13" s="367"/>
      <c r="SVQ13" s="367"/>
      <c r="SVS13" s="367"/>
      <c r="SVU13" s="367"/>
      <c r="SVW13" s="367"/>
      <c r="SVY13" s="367"/>
      <c r="SWA13" s="367"/>
      <c r="SWC13" s="367"/>
      <c r="SWE13" s="367"/>
      <c r="SWG13" s="367"/>
      <c r="SWI13" s="367"/>
      <c r="SWK13" s="367"/>
      <c r="SWM13" s="367"/>
      <c r="SWO13" s="367"/>
      <c r="SWQ13" s="367"/>
      <c r="SWS13" s="367"/>
      <c r="SWU13" s="367"/>
      <c r="SWW13" s="367"/>
      <c r="SWY13" s="367"/>
      <c r="SXA13" s="367"/>
      <c r="SXC13" s="367"/>
      <c r="SXE13" s="367"/>
      <c r="SXG13" s="367"/>
      <c r="SXI13" s="367"/>
      <c r="SXK13" s="367"/>
      <c r="SXM13" s="367"/>
      <c r="SXO13" s="367"/>
      <c r="SXQ13" s="367"/>
      <c r="SXS13" s="367"/>
      <c r="SXU13" s="367"/>
      <c r="SXW13" s="367"/>
      <c r="SXY13" s="367"/>
      <c r="SYA13" s="367"/>
      <c r="SYC13" s="367"/>
      <c r="SYE13" s="367"/>
      <c r="SYG13" s="367"/>
      <c r="SYI13" s="367"/>
      <c r="SYK13" s="367"/>
      <c r="SYM13" s="367"/>
      <c r="SYO13" s="367"/>
      <c r="SYQ13" s="367"/>
      <c r="SYS13" s="367"/>
      <c r="SYU13" s="367"/>
      <c r="SYW13" s="367"/>
      <c r="SYY13" s="367"/>
      <c r="SZA13" s="367"/>
      <c r="SZC13" s="367"/>
      <c r="SZE13" s="367"/>
      <c r="SZG13" s="367"/>
      <c r="SZI13" s="367"/>
      <c r="SZK13" s="367"/>
      <c r="SZM13" s="367"/>
      <c r="SZO13" s="367"/>
      <c r="SZQ13" s="367"/>
      <c r="SZS13" s="367"/>
      <c r="SZU13" s="367"/>
      <c r="SZW13" s="367"/>
      <c r="SZY13" s="367"/>
      <c r="TAA13" s="367"/>
      <c r="TAC13" s="367"/>
      <c r="TAE13" s="367"/>
      <c r="TAG13" s="367"/>
      <c r="TAI13" s="367"/>
      <c r="TAK13" s="367"/>
      <c r="TAM13" s="367"/>
      <c r="TAO13" s="367"/>
      <c r="TAQ13" s="367"/>
      <c r="TAS13" s="367"/>
      <c r="TAU13" s="367"/>
      <c r="TAW13" s="367"/>
      <c r="TAY13" s="367"/>
      <c r="TBA13" s="367"/>
      <c r="TBC13" s="367"/>
      <c r="TBE13" s="367"/>
      <c r="TBG13" s="367"/>
      <c r="TBI13" s="367"/>
      <c r="TBK13" s="367"/>
      <c r="TBM13" s="367"/>
      <c r="TBO13" s="367"/>
      <c r="TBQ13" s="367"/>
      <c r="TBS13" s="367"/>
      <c r="TBU13" s="367"/>
      <c r="TBW13" s="367"/>
      <c r="TBY13" s="367"/>
      <c r="TCA13" s="367"/>
      <c r="TCC13" s="367"/>
      <c r="TCE13" s="367"/>
      <c r="TCG13" s="367"/>
      <c r="TCI13" s="367"/>
      <c r="TCK13" s="367"/>
      <c r="TCM13" s="367"/>
      <c r="TCO13" s="367"/>
      <c r="TCQ13" s="367"/>
      <c r="TCS13" s="367"/>
      <c r="TCU13" s="367"/>
      <c r="TCW13" s="367"/>
      <c r="TCY13" s="367"/>
      <c r="TDA13" s="367"/>
      <c r="TDC13" s="367"/>
      <c r="TDE13" s="367"/>
      <c r="TDG13" s="367"/>
      <c r="TDI13" s="367"/>
      <c r="TDK13" s="367"/>
      <c r="TDM13" s="367"/>
      <c r="TDO13" s="367"/>
      <c r="TDQ13" s="367"/>
      <c r="TDS13" s="367"/>
      <c r="TDU13" s="367"/>
      <c r="TDW13" s="367"/>
      <c r="TDY13" s="367"/>
      <c r="TEA13" s="367"/>
      <c r="TEC13" s="367"/>
      <c r="TEE13" s="367"/>
      <c r="TEG13" s="367"/>
      <c r="TEI13" s="367"/>
      <c r="TEK13" s="367"/>
      <c r="TEM13" s="367"/>
      <c r="TEO13" s="367"/>
      <c r="TEQ13" s="367"/>
      <c r="TES13" s="367"/>
      <c r="TEU13" s="367"/>
      <c r="TEW13" s="367"/>
      <c r="TEY13" s="367"/>
      <c r="TFA13" s="367"/>
      <c r="TFC13" s="367"/>
      <c r="TFE13" s="367"/>
      <c r="TFG13" s="367"/>
      <c r="TFI13" s="367"/>
      <c r="TFK13" s="367"/>
      <c r="TFM13" s="367"/>
      <c r="TFO13" s="367"/>
      <c r="TFQ13" s="367"/>
      <c r="TFS13" s="367"/>
      <c r="TFU13" s="367"/>
      <c r="TFW13" s="367"/>
      <c r="TFY13" s="367"/>
      <c r="TGA13" s="367"/>
      <c r="TGC13" s="367"/>
      <c r="TGE13" s="367"/>
      <c r="TGG13" s="367"/>
      <c r="TGI13" s="367"/>
      <c r="TGK13" s="367"/>
      <c r="TGM13" s="367"/>
      <c r="TGO13" s="367"/>
      <c r="TGQ13" s="367"/>
      <c r="TGS13" s="367"/>
      <c r="TGU13" s="367"/>
      <c r="TGW13" s="367"/>
      <c r="TGY13" s="367"/>
      <c r="THA13" s="367"/>
      <c r="THC13" s="367"/>
      <c r="THE13" s="367"/>
      <c r="THG13" s="367"/>
      <c r="THI13" s="367"/>
      <c r="THK13" s="367"/>
      <c r="THM13" s="367"/>
      <c r="THO13" s="367"/>
      <c r="THQ13" s="367"/>
      <c r="THS13" s="367"/>
      <c r="THU13" s="367"/>
      <c r="THW13" s="367"/>
      <c r="THY13" s="367"/>
      <c r="TIA13" s="367"/>
      <c r="TIC13" s="367"/>
      <c r="TIE13" s="367"/>
      <c r="TIG13" s="367"/>
      <c r="TII13" s="367"/>
      <c r="TIK13" s="367"/>
      <c r="TIM13" s="367"/>
      <c r="TIO13" s="367"/>
      <c r="TIQ13" s="367"/>
      <c r="TIS13" s="367"/>
      <c r="TIU13" s="367"/>
      <c r="TIW13" s="367"/>
      <c r="TIY13" s="367"/>
      <c r="TJA13" s="367"/>
      <c r="TJC13" s="367"/>
      <c r="TJE13" s="367"/>
      <c r="TJG13" s="367"/>
      <c r="TJI13" s="367"/>
      <c r="TJK13" s="367"/>
      <c r="TJM13" s="367"/>
      <c r="TJO13" s="367"/>
      <c r="TJQ13" s="367"/>
      <c r="TJS13" s="367"/>
      <c r="TJU13" s="367"/>
      <c r="TJW13" s="367"/>
      <c r="TJY13" s="367"/>
      <c r="TKA13" s="367"/>
      <c r="TKC13" s="367"/>
      <c r="TKE13" s="367"/>
      <c r="TKG13" s="367"/>
      <c r="TKI13" s="367"/>
      <c r="TKK13" s="367"/>
      <c r="TKM13" s="367"/>
      <c r="TKO13" s="367"/>
      <c r="TKQ13" s="367"/>
      <c r="TKS13" s="367"/>
      <c r="TKU13" s="367"/>
      <c r="TKW13" s="367"/>
      <c r="TKY13" s="367"/>
      <c r="TLA13" s="367"/>
      <c r="TLC13" s="367"/>
      <c r="TLE13" s="367"/>
      <c r="TLG13" s="367"/>
      <c r="TLI13" s="367"/>
      <c r="TLK13" s="367"/>
      <c r="TLM13" s="367"/>
      <c r="TLO13" s="367"/>
      <c r="TLQ13" s="367"/>
      <c r="TLS13" s="367"/>
      <c r="TLU13" s="367"/>
      <c r="TLW13" s="367"/>
      <c r="TLY13" s="367"/>
      <c r="TMA13" s="367"/>
      <c r="TMC13" s="367"/>
      <c r="TME13" s="367"/>
      <c r="TMG13" s="367"/>
      <c r="TMI13" s="367"/>
      <c r="TMK13" s="367"/>
      <c r="TMM13" s="367"/>
      <c r="TMO13" s="367"/>
      <c r="TMQ13" s="367"/>
      <c r="TMS13" s="367"/>
      <c r="TMU13" s="367"/>
      <c r="TMW13" s="367"/>
      <c r="TMY13" s="367"/>
      <c r="TNA13" s="367"/>
      <c r="TNC13" s="367"/>
      <c r="TNE13" s="367"/>
      <c r="TNG13" s="367"/>
      <c r="TNI13" s="367"/>
      <c r="TNK13" s="367"/>
      <c r="TNM13" s="367"/>
      <c r="TNO13" s="367"/>
      <c r="TNQ13" s="367"/>
      <c r="TNS13" s="367"/>
      <c r="TNU13" s="367"/>
      <c r="TNW13" s="367"/>
      <c r="TNY13" s="367"/>
      <c r="TOA13" s="367"/>
      <c r="TOC13" s="367"/>
      <c r="TOE13" s="367"/>
      <c r="TOG13" s="367"/>
      <c r="TOI13" s="367"/>
      <c r="TOK13" s="367"/>
      <c r="TOM13" s="367"/>
      <c r="TOO13" s="367"/>
      <c r="TOQ13" s="367"/>
      <c r="TOS13" s="367"/>
      <c r="TOU13" s="367"/>
      <c r="TOW13" s="367"/>
      <c r="TOY13" s="367"/>
      <c r="TPA13" s="367"/>
      <c r="TPC13" s="367"/>
      <c r="TPE13" s="367"/>
      <c r="TPG13" s="367"/>
      <c r="TPI13" s="367"/>
      <c r="TPK13" s="367"/>
      <c r="TPM13" s="367"/>
      <c r="TPO13" s="367"/>
      <c r="TPQ13" s="367"/>
      <c r="TPS13" s="367"/>
      <c r="TPU13" s="367"/>
      <c r="TPW13" s="367"/>
      <c r="TPY13" s="367"/>
      <c r="TQA13" s="367"/>
      <c r="TQC13" s="367"/>
      <c r="TQE13" s="367"/>
      <c r="TQG13" s="367"/>
      <c r="TQI13" s="367"/>
      <c r="TQK13" s="367"/>
      <c r="TQM13" s="367"/>
      <c r="TQO13" s="367"/>
      <c r="TQQ13" s="367"/>
      <c r="TQS13" s="367"/>
      <c r="TQU13" s="367"/>
      <c r="TQW13" s="367"/>
      <c r="TQY13" s="367"/>
      <c r="TRA13" s="367"/>
      <c r="TRC13" s="367"/>
      <c r="TRE13" s="367"/>
      <c r="TRG13" s="367"/>
      <c r="TRI13" s="367"/>
      <c r="TRK13" s="367"/>
      <c r="TRM13" s="367"/>
      <c r="TRO13" s="367"/>
      <c r="TRQ13" s="367"/>
      <c r="TRS13" s="367"/>
      <c r="TRU13" s="367"/>
      <c r="TRW13" s="367"/>
      <c r="TRY13" s="367"/>
      <c r="TSA13" s="367"/>
      <c r="TSC13" s="367"/>
      <c r="TSE13" s="367"/>
      <c r="TSG13" s="367"/>
      <c r="TSI13" s="367"/>
      <c r="TSK13" s="367"/>
      <c r="TSM13" s="367"/>
      <c r="TSO13" s="367"/>
      <c r="TSQ13" s="367"/>
      <c r="TSS13" s="367"/>
      <c r="TSU13" s="367"/>
      <c r="TSW13" s="367"/>
      <c r="TSY13" s="367"/>
      <c r="TTA13" s="367"/>
      <c r="TTC13" s="367"/>
      <c r="TTE13" s="367"/>
      <c r="TTG13" s="367"/>
      <c r="TTI13" s="367"/>
      <c r="TTK13" s="367"/>
      <c r="TTM13" s="367"/>
      <c r="TTO13" s="367"/>
      <c r="TTQ13" s="367"/>
      <c r="TTS13" s="367"/>
      <c r="TTU13" s="367"/>
      <c r="TTW13" s="367"/>
      <c r="TTY13" s="367"/>
      <c r="TUA13" s="367"/>
      <c r="TUC13" s="367"/>
      <c r="TUE13" s="367"/>
      <c r="TUG13" s="367"/>
      <c r="TUI13" s="367"/>
      <c r="TUK13" s="367"/>
      <c r="TUM13" s="367"/>
      <c r="TUO13" s="367"/>
      <c r="TUQ13" s="367"/>
      <c r="TUS13" s="367"/>
      <c r="TUU13" s="367"/>
      <c r="TUW13" s="367"/>
      <c r="TUY13" s="367"/>
      <c r="TVA13" s="367"/>
      <c r="TVC13" s="367"/>
      <c r="TVE13" s="367"/>
      <c r="TVG13" s="367"/>
      <c r="TVI13" s="367"/>
      <c r="TVK13" s="367"/>
      <c r="TVM13" s="367"/>
      <c r="TVO13" s="367"/>
      <c r="TVQ13" s="367"/>
      <c r="TVS13" s="367"/>
      <c r="TVU13" s="367"/>
      <c r="TVW13" s="367"/>
      <c r="TVY13" s="367"/>
      <c r="TWA13" s="367"/>
      <c r="TWC13" s="367"/>
      <c r="TWE13" s="367"/>
      <c r="TWG13" s="367"/>
      <c r="TWI13" s="367"/>
      <c r="TWK13" s="367"/>
      <c r="TWM13" s="367"/>
      <c r="TWO13" s="367"/>
      <c r="TWQ13" s="367"/>
      <c r="TWS13" s="367"/>
      <c r="TWU13" s="367"/>
      <c r="TWW13" s="367"/>
      <c r="TWY13" s="367"/>
      <c r="TXA13" s="367"/>
      <c r="TXC13" s="367"/>
      <c r="TXE13" s="367"/>
      <c r="TXG13" s="367"/>
      <c r="TXI13" s="367"/>
      <c r="TXK13" s="367"/>
      <c r="TXM13" s="367"/>
      <c r="TXO13" s="367"/>
      <c r="TXQ13" s="367"/>
      <c r="TXS13" s="367"/>
      <c r="TXU13" s="367"/>
      <c r="TXW13" s="367"/>
      <c r="TXY13" s="367"/>
      <c r="TYA13" s="367"/>
      <c r="TYC13" s="367"/>
      <c r="TYE13" s="367"/>
      <c r="TYG13" s="367"/>
      <c r="TYI13" s="367"/>
      <c r="TYK13" s="367"/>
      <c r="TYM13" s="367"/>
      <c r="TYO13" s="367"/>
      <c r="TYQ13" s="367"/>
      <c r="TYS13" s="367"/>
      <c r="TYU13" s="367"/>
      <c r="TYW13" s="367"/>
      <c r="TYY13" s="367"/>
      <c r="TZA13" s="367"/>
      <c r="TZC13" s="367"/>
      <c r="TZE13" s="367"/>
      <c r="TZG13" s="367"/>
      <c r="TZI13" s="367"/>
      <c r="TZK13" s="367"/>
      <c r="TZM13" s="367"/>
      <c r="TZO13" s="367"/>
      <c r="TZQ13" s="367"/>
      <c r="TZS13" s="367"/>
      <c r="TZU13" s="367"/>
      <c r="TZW13" s="367"/>
      <c r="TZY13" s="367"/>
      <c r="UAA13" s="367"/>
      <c r="UAC13" s="367"/>
      <c r="UAE13" s="367"/>
      <c r="UAG13" s="367"/>
      <c r="UAI13" s="367"/>
      <c r="UAK13" s="367"/>
      <c r="UAM13" s="367"/>
      <c r="UAO13" s="367"/>
      <c r="UAQ13" s="367"/>
      <c r="UAS13" s="367"/>
      <c r="UAU13" s="367"/>
      <c r="UAW13" s="367"/>
      <c r="UAY13" s="367"/>
      <c r="UBA13" s="367"/>
      <c r="UBC13" s="367"/>
      <c r="UBE13" s="367"/>
      <c r="UBG13" s="367"/>
      <c r="UBI13" s="367"/>
      <c r="UBK13" s="367"/>
      <c r="UBM13" s="367"/>
      <c r="UBO13" s="367"/>
      <c r="UBQ13" s="367"/>
      <c r="UBS13" s="367"/>
      <c r="UBU13" s="367"/>
      <c r="UBW13" s="367"/>
      <c r="UBY13" s="367"/>
      <c r="UCA13" s="367"/>
      <c r="UCC13" s="367"/>
      <c r="UCE13" s="367"/>
      <c r="UCG13" s="367"/>
      <c r="UCI13" s="367"/>
      <c r="UCK13" s="367"/>
      <c r="UCM13" s="367"/>
      <c r="UCO13" s="367"/>
      <c r="UCQ13" s="367"/>
      <c r="UCS13" s="367"/>
      <c r="UCU13" s="367"/>
      <c r="UCW13" s="367"/>
      <c r="UCY13" s="367"/>
      <c r="UDA13" s="367"/>
      <c r="UDC13" s="367"/>
      <c r="UDE13" s="367"/>
      <c r="UDG13" s="367"/>
      <c r="UDI13" s="367"/>
      <c r="UDK13" s="367"/>
      <c r="UDM13" s="367"/>
      <c r="UDO13" s="367"/>
      <c r="UDQ13" s="367"/>
      <c r="UDS13" s="367"/>
      <c r="UDU13" s="367"/>
      <c r="UDW13" s="367"/>
      <c r="UDY13" s="367"/>
      <c r="UEA13" s="367"/>
      <c r="UEC13" s="367"/>
      <c r="UEE13" s="367"/>
      <c r="UEG13" s="367"/>
      <c r="UEI13" s="367"/>
      <c r="UEK13" s="367"/>
      <c r="UEM13" s="367"/>
      <c r="UEO13" s="367"/>
      <c r="UEQ13" s="367"/>
      <c r="UES13" s="367"/>
      <c r="UEU13" s="367"/>
      <c r="UEW13" s="367"/>
      <c r="UEY13" s="367"/>
      <c r="UFA13" s="367"/>
      <c r="UFC13" s="367"/>
      <c r="UFE13" s="367"/>
      <c r="UFG13" s="367"/>
      <c r="UFI13" s="367"/>
      <c r="UFK13" s="367"/>
      <c r="UFM13" s="367"/>
      <c r="UFO13" s="367"/>
      <c r="UFQ13" s="367"/>
      <c r="UFS13" s="367"/>
      <c r="UFU13" s="367"/>
      <c r="UFW13" s="367"/>
      <c r="UFY13" s="367"/>
      <c r="UGA13" s="367"/>
      <c r="UGC13" s="367"/>
      <c r="UGE13" s="367"/>
      <c r="UGG13" s="367"/>
      <c r="UGI13" s="367"/>
      <c r="UGK13" s="367"/>
      <c r="UGM13" s="367"/>
      <c r="UGO13" s="367"/>
      <c r="UGQ13" s="367"/>
      <c r="UGS13" s="367"/>
      <c r="UGU13" s="367"/>
      <c r="UGW13" s="367"/>
      <c r="UGY13" s="367"/>
      <c r="UHA13" s="367"/>
      <c r="UHC13" s="367"/>
      <c r="UHE13" s="367"/>
      <c r="UHG13" s="367"/>
      <c r="UHI13" s="367"/>
      <c r="UHK13" s="367"/>
      <c r="UHM13" s="367"/>
      <c r="UHO13" s="367"/>
      <c r="UHQ13" s="367"/>
      <c r="UHS13" s="367"/>
      <c r="UHU13" s="367"/>
      <c r="UHW13" s="367"/>
      <c r="UHY13" s="367"/>
      <c r="UIA13" s="367"/>
      <c r="UIC13" s="367"/>
      <c r="UIE13" s="367"/>
      <c r="UIG13" s="367"/>
      <c r="UII13" s="367"/>
      <c r="UIK13" s="367"/>
      <c r="UIM13" s="367"/>
      <c r="UIO13" s="367"/>
      <c r="UIQ13" s="367"/>
      <c r="UIS13" s="367"/>
      <c r="UIU13" s="367"/>
      <c r="UIW13" s="367"/>
      <c r="UIY13" s="367"/>
      <c r="UJA13" s="367"/>
      <c r="UJC13" s="367"/>
      <c r="UJE13" s="367"/>
      <c r="UJG13" s="367"/>
      <c r="UJI13" s="367"/>
      <c r="UJK13" s="367"/>
      <c r="UJM13" s="367"/>
      <c r="UJO13" s="367"/>
      <c r="UJQ13" s="367"/>
      <c r="UJS13" s="367"/>
      <c r="UJU13" s="367"/>
      <c r="UJW13" s="367"/>
      <c r="UJY13" s="367"/>
      <c r="UKA13" s="367"/>
      <c r="UKC13" s="367"/>
      <c r="UKE13" s="367"/>
      <c r="UKG13" s="367"/>
      <c r="UKI13" s="367"/>
      <c r="UKK13" s="367"/>
      <c r="UKM13" s="367"/>
      <c r="UKO13" s="367"/>
      <c r="UKQ13" s="367"/>
      <c r="UKS13" s="367"/>
      <c r="UKU13" s="367"/>
      <c r="UKW13" s="367"/>
      <c r="UKY13" s="367"/>
      <c r="ULA13" s="367"/>
      <c r="ULC13" s="367"/>
      <c r="ULE13" s="367"/>
      <c r="ULG13" s="367"/>
      <c r="ULI13" s="367"/>
      <c r="ULK13" s="367"/>
      <c r="ULM13" s="367"/>
      <c r="ULO13" s="367"/>
      <c r="ULQ13" s="367"/>
      <c r="ULS13" s="367"/>
      <c r="ULU13" s="367"/>
      <c r="ULW13" s="367"/>
      <c r="ULY13" s="367"/>
      <c r="UMA13" s="367"/>
      <c r="UMC13" s="367"/>
      <c r="UME13" s="367"/>
      <c r="UMG13" s="367"/>
      <c r="UMI13" s="367"/>
      <c r="UMK13" s="367"/>
      <c r="UMM13" s="367"/>
      <c r="UMO13" s="367"/>
      <c r="UMQ13" s="367"/>
      <c r="UMS13" s="367"/>
      <c r="UMU13" s="367"/>
      <c r="UMW13" s="367"/>
      <c r="UMY13" s="367"/>
      <c r="UNA13" s="367"/>
      <c r="UNC13" s="367"/>
      <c r="UNE13" s="367"/>
      <c r="UNG13" s="367"/>
      <c r="UNI13" s="367"/>
      <c r="UNK13" s="367"/>
      <c r="UNM13" s="367"/>
      <c r="UNO13" s="367"/>
      <c r="UNQ13" s="367"/>
      <c r="UNS13" s="367"/>
      <c r="UNU13" s="367"/>
      <c r="UNW13" s="367"/>
      <c r="UNY13" s="367"/>
      <c r="UOA13" s="367"/>
      <c r="UOC13" s="367"/>
      <c r="UOE13" s="367"/>
      <c r="UOG13" s="367"/>
      <c r="UOI13" s="367"/>
      <c r="UOK13" s="367"/>
      <c r="UOM13" s="367"/>
      <c r="UOO13" s="367"/>
      <c r="UOQ13" s="367"/>
      <c r="UOS13" s="367"/>
      <c r="UOU13" s="367"/>
      <c r="UOW13" s="367"/>
      <c r="UOY13" s="367"/>
      <c r="UPA13" s="367"/>
      <c r="UPC13" s="367"/>
      <c r="UPE13" s="367"/>
      <c r="UPG13" s="367"/>
      <c r="UPI13" s="367"/>
      <c r="UPK13" s="367"/>
      <c r="UPM13" s="367"/>
      <c r="UPO13" s="367"/>
      <c r="UPQ13" s="367"/>
      <c r="UPS13" s="367"/>
      <c r="UPU13" s="367"/>
      <c r="UPW13" s="367"/>
      <c r="UPY13" s="367"/>
      <c r="UQA13" s="367"/>
      <c r="UQC13" s="367"/>
      <c r="UQE13" s="367"/>
      <c r="UQG13" s="367"/>
      <c r="UQI13" s="367"/>
      <c r="UQK13" s="367"/>
      <c r="UQM13" s="367"/>
      <c r="UQO13" s="367"/>
      <c r="UQQ13" s="367"/>
      <c r="UQS13" s="367"/>
      <c r="UQU13" s="367"/>
      <c r="UQW13" s="367"/>
      <c r="UQY13" s="367"/>
      <c r="URA13" s="367"/>
      <c r="URC13" s="367"/>
      <c r="URE13" s="367"/>
      <c r="URG13" s="367"/>
      <c r="URI13" s="367"/>
      <c r="URK13" s="367"/>
      <c r="URM13" s="367"/>
      <c r="URO13" s="367"/>
      <c r="URQ13" s="367"/>
      <c r="URS13" s="367"/>
      <c r="URU13" s="367"/>
      <c r="URW13" s="367"/>
      <c r="URY13" s="367"/>
      <c r="USA13" s="367"/>
      <c r="USC13" s="367"/>
      <c r="USE13" s="367"/>
      <c r="USG13" s="367"/>
      <c r="USI13" s="367"/>
      <c r="USK13" s="367"/>
      <c r="USM13" s="367"/>
      <c r="USO13" s="367"/>
      <c r="USQ13" s="367"/>
      <c r="USS13" s="367"/>
      <c r="USU13" s="367"/>
      <c r="USW13" s="367"/>
      <c r="USY13" s="367"/>
      <c r="UTA13" s="367"/>
      <c r="UTC13" s="367"/>
      <c r="UTE13" s="367"/>
      <c r="UTG13" s="367"/>
      <c r="UTI13" s="367"/>
      <c r="UTK13" s="367"/>
      <c r="UTM13" s="367"/>
      <c r="UTO13" s="367"/>
      <c r="UTQ13" s="367"/>
      <c r="UTS13" s="367"/>
      <c r="UTU13" s="367"/>
      <c r="UTW13" s="367"/>
      <c r="UTY13" s="367"/>
      <c r="UUA13" s="367"/>
      <c r="UUC13" s="367"/>
      <c r="UUE13" s="367"/>
      <c r="UUG13" s="367"/>
      <c r="UUI13" s="367"/>
      <c r="UUK13" s="367"/>
      <c r="UUM13" s="367"/>
      <c r="UUO13" s="367"/>
      <c r="UUQ13" s="367"/>
      <c r="UUS13" s="367"/>
      <c r="UUU13" s="367"/>
      <c r="UUW13" s="367"/>
      <c r="UUY13" s="367"/>
      <c r="UVA13" s="367"/>
      <c r="UVC13" s="367"/>
      <c r="UVE13" s="367"/>
      <c r="UVG13" s="367"/>
      <c r="UVI13" s="367"/>
      <c r="UVK13" s="367"/>
      <c r="UVM13" s="367"/>
      <c r="UVO13" s="367"/>
      <c r="UVQ13" s="367"/>
      <c r="UVS13" s="367"/>
      <c r="UVU13" s="367"/>
      <c r="UVW13" s="367"/>
      <c r="UVY13" s="367"/>
      <c r="UWA13" s="367"/>
      <c r="UWC13" s="367"/>
      <c r="UWE13" s="367"/>
      <c r="UWG13" s="367"/>
      <c r="UWI13" s="367"/>
      <c r="UWK13" s="367"/>
      <c r="UWM13" s="367"/>
      <c r="UWO13" s="367"/>
      <c r="UWQ13" s="367"/>
      <c r="UWS13" s="367"/>
      <c r="UWU13" s="367"/>
      <c r="UWW13" s="367"/>
      <c r="UWY13" s="367"/>
      <c r="UXA13" s="367"/>
      <c r="UXC13" s="367"/>
      <c r="UXE13" s="367"/>
      <c r="UXG13" s="367"/>
      <c r="UXI13" s="367"/>
      <c r="UXK13" s="367"/>
      <c r="UXM13" s="367"/>
      <c r="UXO13" s="367"/>
      <c r="UXQ13" s="367"/>
      <c r="UXS13" s="367"/>
      <c r="UXU13" s="367"/>
      <c r="UXW13" s="367"/>
      <c r="UXY13" s="367"/>
      <c r="UYA13" s="367"/>
      <c r="UYC13" s="367"/>
      <c r="UYE13" s="367"/>
      <c r="UYG13" s="367"/>
      <c r="UYI13" s="367"/>
      <c r="UYK13" s="367"/>
      <c r="UYM13" s="367"/>
      <c r="UYO13" s="367"/>
      <c r="UYQ13" s="367"/>
      <c r="UYS13" s="367"/>
      <c r="UYU13" s="367"/>
      <c r="UYW13" s="367"/>
      <c r="UYY13" s="367"/>
      <c r="UZA13" s="367"/>
      <c r="UZC13" s="367"/>
      <c r="UZE13" s="367"/>
      <c r="UZG13" s="367"/>
      <c r="UZI13" s="367"/>
      <c r="UZK13" s="367"/>
      <c r="UZM13" s="367"/>
      <c r="UZO13" s="367"/>
      <c r="UZQ13" s="367"/>
      <c r="UZS13" s="367"/>
      <c r="UZU13" s="367"/>
      <c r="UZW13" s="367"/>
      <c r="UZY13" s="367"/>
      <c r="VAA13" s="367"/>
      <c r="VAC13" s="367"/>
      <c r="VAE13" s="367"/>
      <c r="VAG13" s="367"/>
      <c r="VAI13" s="367"/>
      <c r="VAK13" s="367"/>
      <c r="VAM13" s="367"/>
      <c r="VAO13" s="367"/>
      <c r="VAQ13" s="367"/>
      <c r="VAS13" s="367"/>
      <c r="VAU13" s="367"/>
      <c r="VAW13" s="367"/>
      <c r="VAY13" s="367"/>
      <c r="VBA13" s="367"/>
      <c r="VBC13" s="367"/>
      <c r="VBE13" s="367"/>
      <c r="VBG13" s="367"/>
      <c r="VBI13" s="367"/>
      <c r="VBK13" s="367"/>
      <c r="VBM13" s="367"/>
      <c r="VBO13" s="367"/>
      <c r="VBQ13" s="367"/>
      <c r="VBS13" s="367"/>
      <c r="VBU13" s="367"/>
      <c r="VBW13" s="367"/>
      <c r="VBY13" s="367"/>
      <c r="VCA13" s="367"/>
      <c r="VCC13" s="367"/>
      <c r="VCE13" s="367"/>
      <c r="VCG13" s="367"/>
      <c r="VCI13" s="367"/>
      <c r="VCK13" s="367"/>
      <c r="VCM13" s="367"/>
      <c r="VCO13" s="367"/>
      <c r="VCQ13" s="367"/>
      <c r="VCS13" s="367"/>
      <c r="VCU13" s="367"/>
      <c r="VCW13" s="367"/>
      <c r="VCY13" s="367"/>
      <c r="VDA13" s="367"/>
      <c r="VDC13" s="367"/>
      <c r="VDE13" s="367"/>
      <c r="VDG13" s="367"/>
      <c r="VDI13" s="367"/>
      <c r="VDK13" s="367"/>
      <c r="VDM13" s="367"/>
      <c r="VDO13" s="367"/>
      <c r="VDQ13" s="367"/>
      <c r="VDS13" s="367"/>
      <c r="VDU13" s="367"/>
      <c r="VDW13" s="367"/>
      <c r="VDY13" s="367"/>
      <c r="VEA13" s="367"/>
      <c r="VEC13" s="367"/>
      <c r="VEE13" s="367"/>
      <c r="VEG13" s="367"/>
      <c r="VEI13" s="367"/>
      <c r="VEK13" s="367"/>
      <c r="VEM13" s="367"/>
      <c r="VEO13" s="367"/>
      <c r="VEQ13" s="367"/>
      <c r="VES13" s="367"/>
      <c r="VEU13" s="367"/>
      <c r="VEW13" s="367"/>
      <c r="VEY13" s="367"/>
      <c r="VFA13" s="367"/>
      <c r="VFC13" s="367"/>
      <c r="VFE13" s="367"/>
      <c r="VFG13" s="367"/>
      <c r="VFI13" s="367"/>
      <c r="VFK13" s="367"/>
      <c r="VFM13" s="367"/>
      <c r="VFO13" s="367"/>
      <c r="VFQ13" s="367"/>
      <c r="VFS13" s="367"/>
      <c r="VFU13" s="367"/>
      <c r="VFW13" s="367"/>
      <c r="VFY13" s="367"/>
      <c r="VGA13" s="367"/>
      <c r="VGC13" s="367"/>
      <c r="VGE13" s="367"/>
      <c r="VGG13" s="367"/>
      <c r="VGI13" s="367"/>
      <c r="VGK13" s="367"/>
      <c r="VGM13" s="367"/>
      <c r="VGO13" s="367"/>
      <c r="VGQ13" s="367"/>
      <c r="VGS13" s="367"/>
      <c r="VGU13" s="367"/>
      <c r="VGW13" s="367"/>
      <c r="VGY13" s="367"/>
      <c r="VHA13" s="367"/>
      <c r="VHC13" s="367"/>
      <c r="VHE13" s="367"/>
      <c r="VHG13" s="367"/>
      <c r="VHI13" s="367"/>
      <c r="VHK13" s="367"/>
      <c r="VHM13" s="367"/>
      <c r="VHO13" s="367"/>
      <c r="VHQ13" s="367"/>
      <c r="VHS13" s="367"/>
      <c r="VHU13" s="367"/>
      <c r="VHW13" s="367"/>
      <c r="VHY13" s="367"/>
      <c r="VIA13" s="367"/>
      <c r="VIC13" s="367"/>
      <c r="VIE13" s="367"/>
      <c r="VIG13" s="367"/>
      <c r="VII13" s="367"/>
      <c r="VIK13" s="367"/>
      <c r="VIM13" s="367"/>
      <c r="VIO13" s="367"/>
      <c r="VIQ13" s="367"/>
      <c r="VIS13" s="367"/>
      <c r="VIU13" s="367"/>
      <c r="VIW13" s="367"/>
      <c r="VIY13" s="367"/>
      <c r="VJA13" s="367"/>
      <c r="VJC13" s="367"/>
      <c r="VJE13" s="367"/>
      <c r="VJG13" s="367"/>
      <c r="VJI13" s="367"/>
      <c r="VJK13" s="367"/>
      <c r="VJM13" s="367"/>
      <c r="VJO13" s="367"/>
      <c r="VJQ13" s="367"/>
      <c r="VJS13" s="367"/>
      <c r="VJU13" s="367"/>
      <c r="VJW13" s="367"/>
      <c r="VJY13" s="367"/>
      <c r="VKA13" s="367"/>
      <c r="VKC13" s="367"/>
      <c r="VKE13" s="367"/>
      <c r="VKG13" s="367"/>
      <c r="VKI13" s="367"/>
      <c r="VKK13" s="367"/>
      <c r="VKM13" s="367"/>
      <c r="VKO13" s="367"/>
      <c r="VKQ13" s="367"/>
      <c r="VKS13" s="367"/>
      <c r="VKU13" s="367"/>
      <c r="VKW13" s="367"/>
      <c r="VKY13" s="367"/>
      <c r="VLA13" s="367"/>
      <c r="VLC13" s="367"/>
      <c r="VLE13" s="367"/>
      <c r="VLG13" s="367"/>
      <c r="VLI13" s="367"/>
      <c r="VLK13" s="367"/>
      <c r="VLM13" s="367"/>
      <c r="VLO13" s="367"/>
      <c r="VLQ13" s="367"/>
      <c r="VLS13" s="367"/>
      <c r="VLU13" s="367"/>
      <c r="VLW13" s="367"/>
      <c r="VLY13" s="367"/>
      <c r="VMA13" s="367"/>
      <c r="VMC13" s="367"/>
      <c r="VME13" s="367"/>
      <c r="VMG13" s="367"/>
      <c r="VMI13" s="367"/>
      <c r="VMK13" s="367"/>
      <c r="VMM13" s="367"/>
      <c r="VMO13" s="367"/>
      <c r="VMQ13" s="367"/>
      <c r="VMS13" s="367"/>
      <c r="VMU13" s="367"/>
      <c r="VMW13" s="367"/>
      <c r="VMY13" s="367"/>
      <c r="VNA13" s="367"/>
      <c r="VNC13" s="367"/>
      <c r="VNE13" s="367"/>
      <c r="VNG13" s="367"/>
      <c r="VNI13" s="367"/>
      <c r="VNK13" s="367"/>
      <c r="VNM13" s="367"/>
      <c r="VNO13" s="367"/>
      <c r="VNQ13" s="367"/>
      <c r="VNS13" s="367"/>
      <c r="VNU13" s="367"/>
      <c r="VNW13" s="367"/>
      <c r="VNY13" s="367"/>
      <c r="VOA13" s="367"/>
      <c r="VOC13" s="367"/>
      <c r="VOE13" s="367"/>
      <c r="VOG13" s="367"/>
      <c r="VOI13" s="367"/>
      <c r="VOK13" s="367"/>
      <c r="VOM13" s="367"/>
      <c r="VOO13" s="367"/>
      <c r="VOQ13" s="367"/>
      <c r="VOS13" s="367"/>
      <c r="VOU13" s="367"/>
      <c r="VOW13" s="367"/>
      <c r="VOY13" s="367"/>
      <c r="VPA13" s="367"/>
      <c r="VPC13" s="367"/>
      <c r="VPE13" s="367"/>
      <c r="VPG13" s="367"/>
      <c r="VPI13" s="367"/>
      <c r="VPK13" s="367"/>
      <c r="VPM13" s="367"/>
      <c r="VPO13" s="367"/>
      <c r="VPQ13" s="367"/>
      <c r="VPS13" s="367"/>
      <c r="VPU13" s="367"/>
      <c r="VPW13" s="367"/>
      <c r="VPY13" s="367"/>
      <c r="VQA13" s="367"/>
      <c r="VQC13" s="367"/>
      <c r="VQE13" s="367"/>
      <c r="VQG13" s="367"/>
      <c r="VQI13" s="367"/>
      <c r="VQK13" s="367"/>
      <c r="VQM13" s="367"/>
      <c r="VQO13" s="367"/>
      <c r="VQQ13" s="367"/>
      <c r="VQS13" s="367"/>
      <c r="VQU13" s="367"/>
      <c r="VQW13" s="367"/>
      <c r="VQY13" s="367"/>
      <c r="VRA13" s="367"/>
      <c r="VRC13" s="367"/>
      <c r="VRE13" s="367"/>
      <c r="VRG13" s="367"/>
      <c r="VRI13" s="367"/>
      <c r="VRK13" s="367"/>
      <c r="VRM13" s="367"/>
      <c r="VRO13" s="367"/>
      <c r="VRQ13" s="367"/>
      <c r="VRS13" s="367"/>
      <c r="VRU13" s="367"/>
      <c r="VRW13" s="367"/>
      <c r="VRY13" s="367"/>
      <c r="VSA13" s="367"/>
      <c r="VSC13" s="367"/>
      <c r="VSE13" s="367"/>
      <c r="VSG13" s="367"/>
      <c r="VSI13" s="367"/>
      <c r="VSK13" s="367"/>
      <c r="VSM13" s="367"/>
      <c r="VSO13" s="367"/>
      <c r="VSQ13" s="367"/>
      <c r="VSS13" s="367"/>
      <c r="VSU13" s="367"/>
      <c r="VSW13" s="367"/>
      <c r="VSY13" s="367"/>
      <c r="VTA13" s="367"/>
      <c r="VTC13" s="367"/>
      <c r="VTE13" s="367"/>
      <c r="VTG13" s="367"/>
      <c r="VTI13" s="367"/>
      <c r="VTK13" s="367"/>
      <c r="VTM13" s="367"/>
      <c r="VTO13" s="367"/>
      <c r="VTQ13" s="367"/>
      <c r="VTS13" s="367"/>
      <c r="VTU13" s="367"/>
      <c r="VTW13" s="367"/>
      <c r="VTY13" s="367"/>
      <c r="VUA13" s="367"/>
      <c r="VUC13" s="367"/>
      <c r="VUE13" s="367"/>
      <c r="VUG13" s="367"/>
      <c r="VUI13" s="367"/>
      <c r="VUK13" s="367"/>
      <c r="VUM13" s="367"/>
      <c r="VUO13" s="367"/>
      <c r="VUQ13" s="367"/>
      <c r="VUS13" s="367"/>
      <c r="VUU13" s="367"/>
      <c r="VUW13" s="367"/>
      <c r="VUY13" s="367"/>
      <c r="VVA13" s="367"/>
      <c r="VVC13" s="367"/>
      <c r="VVE13" s="367"/>
      <c r="VVG13" s="367"/>
      <c r="VVI13" s="367"/>
      <c r="VVK13" s="367"/>
      <c r="VVM13" s="367"/>
      <c r="VVO13" s="367"/>
      <c r="VVQ13" s="367"/>
      <c r="VVS13" s="367"/>
      <c r="VVU13" s="367"/>
      <c r="VVW13" s="367"/>
      <c r="VVY13" s="367"/>
      <c r="VWA13" s="367"/>
      <c r="VWC13" s="367"/>
      <c r="VWE13" s="367"/>
      <c r="VWG13" s="367"/>
      <c r="VWI13" s="367"/>
      <c r="VWK13" s="367"/>
      <c r="VWM13" s="367"/>
      <c r="VWO13" s="367"/>
      <c r="VWQ13" s="367"/>
      <c r="VWS13" s="367"/>
      <c r="VWU13" s="367"/>
      <c r="VWW13" s="367"/>
      <c r="VWY13" s="367"/>
      <c r="VXA13" s="367"/>
      <c r="VXC13" s="367"/>
      <c r="VXE13" s="367"/>
      <c r="VXG13" s="367"/>
      <c r="VXI13" s="367"/>
      <c r="VXK13" s="367"/>
      <c r="VXM13" s="367"/>
      <c r="VXO13" s="367"/>
      <c r="VXQ13" s="367"/>
      <c r="VXS13" s="367"/>
      <c r="VXU13" s="367"/>
      <c r="VXW13" s="367"/>
      <c r="VXY13" s="367"/>
      <c r="VYA13" s="367"/>
      <c r="VYC13" s="367"/>
      <c r="VYE13" s="367"/>
      <c r="VYG13" s="367"/>
      <c r="VYI13" s="367"/>
      <c r="VYK13" s="367"/>
      <c r="VYM13" s="367"/>
      <c r="VYO13" s="367"/>
      <c r="VYQ13" s="367"/>
      <c r="VYS13" s="367"/>
      <c r="VYU13" s="367"/>
      <c r="VYW13" s="367"/>
      <c r="VYY13" s="367"/>
      <c r="VZA13" s="367"/>
      <c r="VZC13" s="367"/>
      <c r="VZE13" s="367"/>
      <c r="VZG13" s="367"/>
      <c r="VZI13" s="367"/>
      <c r="VZK13" s="367"/>
      <c r="VZM13" s="367"/>
      <c r="VZO13" s="367"/>
      <c r="VZQ13" s="367"/>
      <c r="VZS13" s="367"/>
      <c r="VZU13" s="367"/>
      <c r="VZW13" s="367"/>
      <c r="VZY13" s="367"/>
      <c r="WAA13" s="367"/>
      <c r="WAC13" s="367"/>
      <c r="WAE13" s="367"/>
      <c r="WAG13" s="367"/>
      <c r="WAI13" s="367"/>
      <c r="WAK13" s="367"/>
      <c r="WAM13" s="367"/>
      <c r="WAO13" s="367"/>
      <c r="WAQ13" s="367"/>
      <c r="WAS13" s="367"/>
      <c r="WAU13" s="367"/>
      <c r="WAW13" s="367"/>
      <c r="WAY13" s="367"/>
      <c r="WBA13" s="367"/>
      <c r="WBC13" s="367"/>
      <c r="WBE13" s="367"/>
      <c r="WBG13" s="367"/>
      <c r="WBI13" s="367"/>
      <c r="WBK13" s="367"/>
      <c r="WBM13" s="367"/>
      <c r="WBO13" s="367"/>
      <c r="WBQ13" s="367"/>
      <c r="WBS13" s="367"/>
      <c r="WBU13" s="367"/>
      <c r="WBW13" s="367"/>
      <c r="WBY13" s="367"/>
      <c r="WCA13" s="367"/>
      <c r="WCC13" s="367"/>
      <c r="WCE13" s="367"/>
      <c r="WCG13" s="367"/>
      <c r="WCI13" s="367"/>
      <c r="WCK13" s="367"/>
      <c r="WCM13" s="367"/>
      <c r="WCO13" s="367"/>
      <c r="WCQ13" s="367"/>
      <c r="WCS13" s="367"/>
      <c r="WCU13" s="367"/>
      <c r="WCW13" s="367"/>
      <c r="WCY13" s="367"/>
      <c r="WDA13" s="367"/>
      <c r="WDC13" s="367"/>
      <c r="WDE13" s="367"/>
      <c r="WDG13" s="367"/>
      <c r="WDI13" s="367"/>
      <c r="WDK13" s="367"/>
      <c r="WDM13" s="367"/>
      <c r="WDO13" s="367"/>
      <c r="WDQ13" s="367"/>
      <c r="WDS13" s="367"/>
      <c r="WDU13" s="367"/>
      <c r="WDW13" s="367"/>
      <c r="WDY13" s="367"/>
      <c r="WEA13" s="367"/>
      <c r="WEC13" s="367"/>
      <c r="WEE13" s="367"/>
      <c r="WEG13" s="367"/>
      <c r="WEI13" s="367"/>
      <c r="WEK13" s="367"/>
      <c r="WEM13" s="367"/>
      <c r="WEO13" s="367"/>
      <c r="WEQ13" s="367"/>
      <c r="WES13" s="367"/>
      <c r="WEU13" s="367"/>
      <c r="WEW13" s="367"/>
      <c r="WEY13" s="367"/>
      <c r="WFA13" s="367"/>
      <c r="WFC13" s="367"/>
      <c r="WFE13" s="367"/>
      <c r="WFG13" s="367"/>
      <c r="WFI13" s="367"/>
      <c r="WFK13" s="367"/>
      <c r="WFM13" s="367"/>
      <c r="WFO13" s="367"/>
      <c r="WFQ13" s="367"/>
      <c r="WFS13" s="367"/>
      <c r="WFU13" s="367"/>
      <c r="WFW13" s="367"/>
      <c r="WFY13" s="367"/>
      <c r="WGA13" s="367"/>
      <c r="WGC13" s="367"/>
      <c r="WGE13" s="367"/>
      <c r="WGG13" s="367"/>
      <c r="WGI13" s="367"/>
      <c r="WGK13" s="367"/>
      <c r="WGM13" s="367"/>
      <c r="WGO13" s="367"/>
      <c r="WGQ13" s="367"/>
      <c r="WGS13" s="367"/>
      <c r="WGU13" s="367"/>
      <c r="WGW13" s="367"/>
      <c r="WGY13" s="367"/>
      <c r="WHA13" s="367"/>
      <c r="WHC13" s="367"/>
      <c r="WHE13" s="367"/>
      <c r="WHG13" s="367"/>
      <c r="WHI13" s="367"/>
      <c r="WHK13" s="367"/>
      <c r="WHM13" s="367"/>
      <c r="WHO13" s="367"/>
      <c r="WHQ13" s="367"/>
      <c r="WHS13" s="367"/>
      <c r="WHU13" s="367"/>
      <c r="WHW13" s="367"/>
      <c r="WHY13" s="367"/>
      <c r="WIA13" s="367"/>
      <c r="WIC13" s="367"/>
      <c r="WIE13" s="367"/>
      <c r="WIG13" s="367"/>
      <c r="WII13" s="367"/>
      <c r="WIK13" s="367"/>
      <c r="WIM13" s="367"/>
      <c r="WIO13" s="367"/>
      <c r="WIQ13" s="367"/>
      <c r="WIS13" s="367"/>
      <c r="WIU13" s="367"/>
      <c r="WIW13" s="367"/>
      <c r="WIY13" s="367"/>
      <c r="WJA13" s="367"/>
      <c r="WJC13" s="367"/>
      <c r="WJE13" s="367"/>
      <c r="WJG13" s="367"/>
      <c r="WJI13" s="367"/>
      <c r="WJK13" s="367"/>
      <c r="WJM13" s="367"/>
      <c r="WJO13" s="367"/>
      <c r="WJQ13" s="367"/>
      <c r="WJS13" s="367"/>
      <c r="WJU13" s="367"/>
      <c r="WJW13" s="367"/>
      <c r="WJY13" s="367"/>
      <c r="WKA13" s="367"/>
      <c r="WKC13" s="367"/>
      <c r="WKE13" s="367"/>
      <c r="WKG13" s="367"/>
      <c r="WKI13" s="367"/>
      <c r="WKK13" s="367"/>
      <c r="WKM13" s="367"/>
      <c r="WKO13" s="367"/>
      <c r="WKQ13" s="367"/>
      <c r="WKS13" s="367"/>
      <c r="WKU13" s="367"/>
      <c r="WKW13" s="367"/>
      <c r="WKY13" s="367"/>
      <c r="WLA13" s="367"/>
      <c r="WLC13" s="367"/>
      <c r="WLE13" s="367"/>
      <c r="WLG13" s="367"/>
      <c r="WLI13" s="367"/>
      <c r="WLK13" s="367"/>
      <c r="WLM13" s="367"/>
      <c r="WLO13" s="367"/>
      <c r="WLQ13" s="367"/>
      <c r="WLS13" s="367"/>
      <c r="WLU13" s="367"/>
      <c r="WLW13" s="367"/>
      <c r="WLY13" s="367"/>
      <c r="WMA13" s="367"/>
      <c r="WMC13" s="367"/>
      <c r="WME13" s="367"/>
      <c r="WMG13" s="367"/>
      <c r="WMI13" s="367"/>
      <c r="WMK13" s="367"/>
      <c r="WMM13" s="367"/>
      <c r="WMO13" s="367"/>
      <c r="WMQ13" s="367"/>
      <c r="WMS13" s="367"/>
      <c r="WMU13" s="367"/>
      <c r="WMW13" s="367"/>
      <c r="WMY13" s="367"/>
      <c r="WNA13" s="367"/>
      <c r="WNC13" s="367"/>
      <c r="WNE13" s="367"/>
      <c r="WNG13" s="367"/>
      <c r="WNI13" s="367"/>
      <c r="WNK13" s="367"/>
      <c r="WNM13" s="367"/>
      <c r="WNO13" s="367"/>
      <c r="WNQ13" s="367"/>
      <c r="WNS13" s="367"/>
      <c r="WNU13" s="367"/>
      <c r="WNW13" s="367"/>
      <c r="WNY13" s="367"/>
      <c r="WOA13" s="367"/>
      <c r="WOC13" s="367"/>
      <c r="WOE13" s="367"/>
      <c r="WOG13" s="367"/>
      <c r="WOI13" s="367"/>
      <c r="WOK13" s="367"/>
      <c r="WOM13" s="367"/>
      <c r="WOO13" s="367"/>
      <c r="WOQ13" s="367"/>
      <c r="WOS13" s="367"/>
      <c r="WOU13" s="367"/>
      <c r="WOW13" s="367"/>
      <c r="WOY13" s="367"/>
      <c r="WPA13" s="367"/>
      <c r="WPC13" s="367"/>
      <c r="WPE13" s="367"/>
      <c r="WPG13" s="367"/>
      <c r="WPI13" s="367"/>
      <c r="WPK13" s="367"/>
      <c r="WPM13" s="367"/>
      <c r="WPO13" s="367"/>
      <c r="WPQ13" s="367"/>
      <c r="WPS13" s="367"/>
      <c r="WPU13" s="367"/>
      <c r="WPW13" s="367"/>
      <c r="WPY13" s="367"/>
      <c r="WQA13" s="367"/>
      <c r="WQC13" s="367"/>
      <c r="WQE13" s="367"/>
      <c r="WQG13" s="367"/>
      <c r="WQI13" s="367"/>
      <c r="WQK13" s="367"/>
      <c r="WQM13" s="367"/>
      <c r="WQO13" s="367"/>
      <c r="WQQ13" s="367"/>
      <c r="WQS13" s="367"/>
      <c r="WQU13" s="367"/>
      <c r="WQW13" s="367"/>
      <c r="WQY13" s="367"/>
      <c r="WRA13" s="367"/>
      <c r="WRC13" s="367"/>
      <c r="WRE13" s="367"/>
      <c r="WRG13" s="367"/>
      <c r="WRI13" s="367"/>
      <c r="WRK13" s="367"/>
      <c r="WRM13" s="367"/>
      <c r="WRO13" s="367"/>
      <c r="WRQ13" s="367"/>
      <c r="WRS13" s="367"/>
      <c r="WRU13" s="367"/>
      <c r="WRW13" s="367"/>
      <c r="WRY13" s="367"/>
      <c r="WSA13" s="367"/>
      <c r="WSC13" s="367"/>
      <c r="WSE13" s="367"/>
      <c r="WSG13" s="367"/>
      <c r="WSI13" s="367"/>
      <c r="WSK13" s="367"/>
      <c r="WSM13" s="367"/>
      <c r="WSO13" s="367"/>
      <c r="WSQ13" s="367"/>
      <c r="WSS13" s="367"/>
      <c r="WSU13" s="367"/>
      <c r="WSW13" s="367"/>
      <c r="WSY13" s="367"/>
      <c r="WTA13" s="367"/>
      <c r="WTC13" s="367"/>
      <c r="WTE13" s="367"/>
      <c r="WTG13" s="367"/>
      <c r="WTI13" s="367"/>
      <c r="WTK13" s="367"/>
      <c r="WTM13" s="367"/>
      <c r="WTO13" s="367"/>
      <c r="WTQ13" s="367"/>
      <c r="WTS13" s="367"/>
      <c r="WTU13" s="367"/>
      <c r="WTW13" s="367"/>
      <c r="WTY13" s="367"/>
      <c r="WUA13" s="367"/>
      <c r="WUC13" s="367"/>
      <c r="WUE13" s="367"/>
      <c r="WUG13" s="367"/>
      <c r="WUI13" s="367"/>
      <c r="WUK13" s="367"/>
      <c r="WUM13" s="367"/>
      <c r="WUO13" s="367"/>
      <c r="WUQ13" s="367"/>
      <c r="WUS13" s="367"/>
      <c r="WUU13" s="367"/>
      <c r="WUW13" s="367"/>
      <c r="WUY13" s="367"/>
      <c r="WVA13" s="367"/>
      <c r="WVC13" s="367"/>
      <c r="WVE13" s="367"/>
      <c r="WVG13" s="367"/>
      <c r="WVI13" s="367"/>
      <c r="WVK13" s="367"/>
      <c r="WVM13" s="367"/>
      <c r="WVO13" s="367"/>
      <c r="WVQ13" s="367"/>
      <c r="WVS13" s="367"/>
      <c r="WVU13" s="367"/>
      <c r="WVW13" s="367"/>
      <c r="WVY13" s="367"/>
      <c r="WWA13" s="367"/>
      <c r="WWC13" s="367"/>
      <c r="WWE13" s="367"/>
      <c r="WWG13" s="367"/>
      <c r="WWI13" s="367"/>
      <c r="WWK13" s="367"/>
      <c r="WWM13" s="367"/>
      <c r="WWO13" s="367"/>
      <c r="WWQ13" s="367"/>
      <c r="WWS13" s="367"/>
      <c r="WWU13" s="367"/>
      <c r="WWW13" s="367"/>
      <c r="WWY13" s="367"/>
      <c r="WXA13" s="367"/>
      <c r="WXC13" s="367"/>
      <c r="WXE13" s="367"/>
      <c r="WXG13" s="367"/>
      <c r="WXI13" s="367"/>
      <c r="WXK13" s="367"/>
      <c r="WXM13" s="367"/>
      <c r="WXO13" s="367"/>
      <c r="WXQ13" s="367"/>
      <c r="WXS13" s="367"/>
      <c r="WXU13" s="367"/>
      <c r="WXW13" s="367"/>
      <c r="WXY13" s="367"/>
      <c r="WYA13" s="367"/>
      <c r="WYC13" s="367"/>
      <c r="WYE13" s="367"/>
      <c r="WYG13" s="367"/>
      <c r="WYI13" s="367"/>
      <c r="WYK13" s="367"/>
      <c r="WYM13" s="367"/>
      <c r="WYO13" s="367"/>
      <c r="WYQ13" s="367"/>
      <c r="WYS13" s="367"/>
      <c r="WYU13" s="367"/>
      <c r="WYW13" s="367"/>
      <c r="WYY13" s="367"/>
      <c r="WZA13" s="367"/>
      <c r="WZC13" s="367"/>
      <c r="WZE13" s="367"/>
      <c r="WZG13" s="367"/>
      <c r="WZI13" s="367"/>
      <c r="WZK13" s="367"/>
      <c r="WZM13" s="367"/>
      <c r="WZO13" s="367"/>
      <c r="WZQ13" s="367"/>
      <c r="WZS13" s="367"/>
      <c r="WZU13" s="367"/>
      <c r="WZW13" s="367"/>
      <c r="WZY13" s="367"/>
      <c r="XAA13" s="367"/>
      <c r="XAC13" s="367"/>
      <c r="XAE13" s="367"/>
      <c r="XAG13" s="367"/>
      <c r="XAI13" s="367"/>
      <c r="XAK13" s="367"/>
      <c r="XAM13" s="367"/>
      <c r="XAO13" s="367"/>
      <c r="XAQ13" s="367"/>
      <c r="XAS13" s="367"/>
      <c r="XAU13" s="367"/>
      <c r="XAW13" s="367"/>
      <c r="XAY13" s="367"/>
      <c r="XBA13" s="367"/>
      <c r="XBC13" s="367"/>
      <c r="XBE13" s="367"/>
      <c r="XBG13" s="367"/>
      <c r="XBI13" s="367"/>
      <c r="XBK13" s="367"/>
      <c r="XBM13" s="367"/>
      <c r="XBO13" s="367"/>
      <c r="XBQ13" s="367"/>
      <c r="XBS13" s="367"/>
      <c r="XBU13" s="367"/>
      <c r="XBW13" s="367"/>
      <c r="XBY13" s="367"/>
      <c r="XCA13" s="367"/>
      <c r="XCC13" s="367"/>
      <c r="XCE13" s="367"/>
      <c r="XCG13" s="367"/>
      <c r="XCI13" s="367"/>
      <c r="XCK13" s="367"/>
      <c r="XCM13" s="367"/>
      <c r="XCO13" s="367"/>
      <c r="XCQ13" s="367"/>
      <c r="XCS13" s="367"/>
      <c r="XCU13" s="367"/>
      <c r="XCW13" s="367"/>
      <c r="XCY13" s="367"/>
      <c r="XDA13" s="367"/>
      <c r="XDC13" s="367"/>
      <c r="XDE13" s="367"/>
      <c r="XDG13" s="367"/>
      <c r="XDI13" s="367"/>
      <c r="XDK13" s="367"/>
      <c r="XDM13" s="367"/>
      <c r="XDO13" s="367"/>
      <c r="XDQ13" s="367"/>
      <c r="XDS13" s="367"/>
      <c r="XDU13" s="367"/>
      <c r="XDW13" s="367"/>
      <c r="XDY13" s="367"/>
      <c r="XEA13" s="367"/>
      <c r="XEC13" s="367"/>
      <c r="XEE13" s="367"/>
      <c r="XEG13" s="367"/>
      <c r="XEI13" s="367"/>
      <c r="XEK13" s="367"/>
      <c r="XEM13" s="367"/>
      <c r="XEO13" s="367"/>
      <c r="XEQ13" s="367"/>
      <c r="XES13" s="367"/>
      <c r="XEU13" s="367"/>
      <c r="XEW13" s="367"/>
      <c r="XEY13" s="367"/>
      <c r="XFA13" s="367"/>
      <c r="XFC13" s="367"/>
    </row>
    <row r="14" spans="1:1023 1025:2047 2049:3071 3073:4095 4097:5119 5121:6143 6145:7167 7169:8191 8193:9215 9217:10239 10241:11263 11265:12287 12289:13311 13313:14335 14337:15359 15361:16383" s="288" customFormat="1" x14ac:dyDescent="0.25">
      <c r="A14" s="309" t="s">
        <v>3653</v>
      </c>
      <c r="B14" s="288" t="s">
        <v>5351</v>
      </c>
      <c r="H14" s="364">
        <v>0</v>
      </c>
      <c r="I14" s="364">
        <f>+VLOOKUP(A14,'[2]R&amp;E EXPORT'!A:F,6,FALSE)</f>
        <v>0</v>
      </c>
      <c r="J14" s="308">
        <v>0</v>
      </c>
      <c r="K14" s="364">
        <f t="shared" ref="K14:K33" si="1">+J14-L14</f>
        <v>0</v>
      </c>
      <c r="L14" s="320">
        <f>+VLOOKUP(A14,'[2]R&amp;E EXPORT'!A:C,3,FALSE)</f>
        <v>0</v>
      </c>
      <c r="M14" s="365">
        <v>0</v>
      </c>
      <c r="N14" s="365">
        <v>30000</v>
      </c>
      <c r="O14" s="365">
        <v>0</v>
      </c>
      <c r="P14" s="366">
        <v>30000</v>
      </c>
      <c r="Q14" s="366">
        <v>0</v>
      </c>
      <c r="R14" s="366"/>
      <c r="S14" s="366"/>
      <c r="T14" s="577">
        <f t="shared" si="0"/>
        <v>0</v>
      </c>
      <c r="U14" s="389" t="s">
        <v>5352</v>
      </c>
      <c r="V14" s="367"/>
      <c r="W14" s="367"/>
      <c r="Y14" s="367"/>
      <c r="AA14" s="367"/>
      <c r="AC14" s="367"/>
      <c r="AE14" s="367"/>
      <c r="AG14" s="367"/>
      <c r="AI14" s="367"/>
      <c r="AK14" s="367"/>
      <c r="AM14" s="367"/>
      <c r="AO14" s="367"/>
      <c r="AQ14" s="367"/>
      <c r="AS14" s="367"/>
      <c r="AU14" s="367"/>
      <c r="AW14" s="367"/>
      <c r="AY14" s="367"/>
      <c r="BA14" s="367"/>
      <c r="BC14" s="367"/>
      <c r="BE14" s="367"/>
      <c r="BG14" s="367"/>
      <c r="BI14" s="367"/>
      <c r="BK14" s="367"/>
      <c r="BM14" s="367"/>
      <c r="BO14" s="367"/>
      <c r="BQ14" s="367"/>
      <c r="BS14" s="367"/>
      <c r="BU14" s="367"/>
      <c r="BW14" s="367"/>
      <c r="BY14" s="367"/>
      <c r="CA14" s="367"/>
      <c r="CC14" s="367"/>
      <c r="CE14" s="367"/>
      <c r="CG14" s="367"/>
      <c r="CI14" s="367"/>
      <c r="CK14" s="367"/>
      <c r="CM14" s="367"/>
      <c r="CO14" s="367"/>
      <c r="CQ14" s="367"/>
      <c r="CS14" s="367"/>
      <c r="CU14" s="367"/>
      <c r="CW14" s="367"/>
      <c r="CY14" s="367"/>
      <c r="DA14" s="367"/>
      <c r="DC14" s="367"/>
      <c r="DE14" s="367"/>
      <c r="DG14" s="367"/>
      <c r="DI14" s="367"/>
      <c r="DK14" s="367"/>
      <c r="DM14" s="367"/>
      <c r="DO14" s="367"/>
      <c r="DQ14" s="367"/>
      <c r="DS14" s="367"/>
      <c r="DU14" s="367"/>
      <c r="DW14" s="367"/>
      <c r="DY14" s="367"/>
      <c r="EA14" s="367"/>
      <c r="EC14" s="367"/>
      <c r="EE14" s="367"/>
      <c r="EG14" s="367"/>
      <c r="EI14" s="367"/>
      <c r="EK14" s="367"/>
      <c r="EM14" s="367"/>
      <c r="EO14" s="367"/>
      <c r="EQ14" s="367"/>
      <c r="ES14" s="367"/>
      <c r="EU14" s="367"/>
      <c r="EW14" s="367"/>
      <c r="EY14" s="367"/>
      <c r="FA14" s="367"/>
      <c r="FC14" s="367"/>
      <c r="FE14" s="367"/>
      <c r="FG14" s="367"/>
      <c r="FI14" s="367"/>
      <c r="FK14" s="367"/>
      <c r="FM14" s="367"/>
      <c r="FO14" s="367"/>
      <c r="FQ14" s="367"/>
      <c r="FS14" s="367"/>
      <c r="FU14" s="367"/>
      <c r="FW14" s="367"/>
      <c r="FY14" s="367"/>
      <c r="GA14" s="367"/>
      <c r="GC14" s="367"/>
      <c r="GE14" s="367"/>
      <c r="GG14" s="367"/>
      <c r="GI14" s="367"/>
      <c r="GK14" s="367"/>
      <c r="GM14" s="367"/>
      <c r="GO14" s="367"/>
      <c r="GQ14" s="367"/>
      <c r="GS14" s="367"/>
      <c r="GU14" s="367"/>
      <c r="GW14" s="367"/>
      <c r="GY14" s="367"/>
      <c r="HA14" s="367"/>
      <c r="HC14" s="367"/>
      <c r="HE14" s="367"/>
      <c r="HG14" s="367"/>
      <c r="HI14" s="367"/>
      <c r="HK14" s="367"/>
      <c r="HM14" s="367"/>
      <c r="HO14" s="367"/>
      <c r="HQ14" s="367"/>
      <c r="HS14" s="367"/>
      <c r="HU14" s="367"/>
      <c r="HW14" s="367"/>
      <c r="HY14" s="367"/>
      <c r="IA14" s="367"/>
      <c r="IC14" s="367"/>
      <c r="IE14" s="367"/>
      <c r="IG14" s="367"/>
      <c r="II14" s="367"/>
      <c r="IK14" s="367"/>
      <c r="IM14" s="367"/>
      <c r="IO14" s="367"/>
      <c r="IQ14" s="367"/>
      <c r="IS14" s="367"/>
      <c r="IU14" s="367"/>
      <c r="IW14" s="367"/>
      <c r="IY14" s="367"/>
      <c r="JA14" s="367"/>
      <c r="JC14" s="367"/>
      <c r="JE14" s="367"/>
      <c r="JG14" s="367"/>
      <c r="JI14" s="367"/>
      <c r="JK14" s="367"/>
      <c r="JM14" s="367"/>
      <c r="JO14" s="367"/>
      <c r="JQ14" s="367"/>
      <c r="JS14" s="367"/>
      <c r="JU14" s="367"/>
      <c r="JW14" s="367"/>
      <c r="JY14" s="367"/>
      <c r="KA14" s="367"/>
      <c r="KC14" s="367"/>
      <c r="KE14" s="367"/>
      <c r="KG14" s="367"/>
      <c r="KI14" s="367"/>
      <c r="KK14" s="367"/>
      <c r="KM14" s="367"/>
      <c r="KO14" s="367"/>
      <c r="KQ14" s="367"/>
      <c r="KS14" s="367"/>
      <c r="KU14" s="367"/>
      <c r="KW14" s="367"/>
      <c r="KY14" s="367"/>
      <c r="LA14" s="367"/>
      <c r="LC14" s="367"/>
      <c r="LE14" s="367"/>
      <c r="LG14" s="367"/>
      <c r="LI14" s="367"/>
      <c r="LK14" s="367"/>
      <c r="LM14" s="367"/>
      <c r="LO14" s="367"/>
      <c r="LQ14" s="367"/>
      <c r="LS14" s="367"/>
      <c r="LU14" s="367"/>
      <c r="LW14" s="367"/>
      <c r="LY14" s="367"/>
      <c r="MA14" s="367"/>
      <c r="MC14" s="367"/>
      <c r="ME14" s="367"/>
      <c r="MG14" s="367"/>
      <c r="MI14" s="367"/>
      <c r="MK14" s="367"/>
      <c r="MM14" s="367"/>
      <c r="MO14" s="367"/>
      <c r="MQ14" s="367"/>
      <c r="MS14" s="367"/>
      <c r="MU14" s="367"/>
      <c r="MW14" s="367"/>
      <c r="MY14" s="367"/>
      <c r="NA14" s="367"/>
      <c r="NC14" s="367"/>
      <c r="NE14" s="367"/>
      <c r="NG14" s="367"/>
      <c r="NI14" s="367"/>
      <c r="NK14" s="367"/>
      <c r="NM14" s="367"/>
      <c r="NO14" s="367"/>
      <c r="NQ14" s="367"/>
      <c r="NS14" s="367"/>
      <c r="NU14" s="367"/>
      <c r="NW14" s="367"/>
      <c r="NY14" s="367"/>
      <c r="OA14" s="367"/>
      <c r="OC14" s="367"/>
      <c r="OE14" s="367"/>
      <c r="OG14" s="367"/>
      <c r="OI14" s="367"/>
      <c r="OK14" s="367"/>
      <c r="OM14" s="367"/>
      <c r="OO14" s="367"/>
      <c r="OQ14" s="367"/>
      <c r="OS14" s="367"/>
      <c r="OU14" s="367"/>
      <c r="OW14" s="367"/>
      <c r="OY14" s="367"/>
      <c r="PA14" s="367"/>
      <c r="PC14" s="367"/>
      <c r="PE14" s="367"/>
      <c r="PG14" s="367"/>
      <c r="PI14" s="367"/>
      <c r="PK14" s="367"/>
      <c r="PM14" s="367"/>
      <c r="PO14" s="367"/>
      <c r="PQ14" s="367"/>
      <c r="PS14" s="367"/>
      <c r="PU14" s="367"/>
      <c r="PW14" s="367"/>
      <c r="PY14" s="367"/>
      <c r="QA14" s="367"/>
      <c r="QC14" s="367"/>
      <c r="QE14" s="367"/>
      <c r="QG14" s="367"/>
      <c r="QI14" s="367"/>
      <c r="QK14" s="367"/>
      <c r="QM14" s="367"/>
      <c r="QO14" s="367"/>
      <c r="QQ14" s="367"/>
      <c r="QS14" s="367"/>
      <c r="QU14" s="367"/>
      <c r="QW14" s="367"/>
      <c r="QY14" s="367"/>
      <c r="RA14" s="367"/>
      <c r="RC14" s="367"/>
      <c r="RE14" s="367"/>
      <c r="RG14" s="367"/>
      <c r="RI14" s="367"/>
      <c r="RK14" s="367"/>
      <c r="RM14" s="367"/>
      <c r="RO14" s="367"/>
      <c r="RQ14" s="367"/>
      <c r="RS14" s="367"/>
      <c r="RU14" s="367"/>
      <c r="RW14" s="367"/>
      <c r="RY14" s="367"/>
      <c r="SA14" s="367"/>
      <c r="SC14" s="367"/>
      <c r="SE14" s="367"/>
      <c r="SG14" s="367"/>
      <c r="SI14" s="367"/>
      <c r="SK14" s="367"/>
      <c r="SM14" s="367"/>
      <c r="SO14" s="367"/>
      <c r="SQ14" s="367"/>
      <c r="SS14" s="367"/>
      <c r="SU14" s="367"/>
      <c r="SW14" s="367"/>
      <c r="SY14" s="367"/>
      <c r="TA14" s="367"/>
      <c r="TC14" s="367"/>
      <c r="TE14" s="367"/>
      <c r="TG14" s="367"/>
      <c r="TI14" s="367"/>
      <c r="TK14" s="367"/>
      <c r="TM14" s="367"/>
      <c r="TO14" s="367"/>
      <c r="TQ14" s="367"/>
      <c r="TS14" s="367"/>
      <c r="TU14" s="367"/>
      <c r="TW14" s="367"/>
      <c r="TY14" s="367"/>
      <c r="UA14" s="367"/>
      <c r="UC14" s="367"/>
      <c r="UE14" s="367"/>
      <c r="UG14" s="367"/>
      <c r="UI14" s="367"/>
      <c r="UK14" s="367"/>
      <c r="UM14" s="367"/>
      <c r="UO14" s="367"/>
      <c r="UQ14" s="367"/>
      <c r="US14" s="367"/>
      <c r="UU14" s="367"/>
      <c r="UW14" s="367"/>
      <c r="UY14" s="367"/>
      <c r="VA14" s="367"/>
      <c r="VC14" s="367"/>
      <c r="VE14" s="367"/>
      <c r="VG14" s="367"/>
      <c r="VI14" s="367"/>
      <c r="VK14" s="367"/>
      <c r="VM14" s="367"/>
      <c r="VO14" s="367"/>
      <c r="VQ14" s="367"/>
      <c r="VS14" s="367"/>
      <c r="VU14" s="367"/>
      <c r="VW14" s="367"/>
      <c r="VY14" s="367"/>
      <c r="WA14" s="367"/>
      <c r="WC14" s="367"/>
      <c r="WE14" s="367"/>
      <c r="WG14" s="367"/>
      <c r="WI14" s="367"/>
      <c r="WK14" s="367"/>
      <c r="WM14" s="367"/>
      <c r="WO14" s="367"/>
      <c r="WQ14" s="367"/>
      <c r="WS14" s="367"/>
      <c r="WU14" s="367"/>
      <c r="WW14" s="367"/>
      <c r="WY14" s="367"/>
      <c r="XA14" s="367"/>
      <c r="XC14" s="367"/>
      <c r="XE14" s="367"/>
      <c r="XG14" s="367"/>
      <c r="XI14" s="367"/>
      <c r="XK14" s="367"/>
      <c r="XM14" s="367"/>
      <c r="XO14" s="367"/>
      <c r="XQ14" s="367"/>
      <c r="XS14" s="367"/>
      <c r="XU14" s="367"/>
      <c r="XW14" s="367"/>
      <c r="XY14" s="367"/>
      <c r="YA14" s="367"/>
      <c r="YC14" s="367"/>
      <c r="YE14" s="367"/>
      <c r="YG14" s="367"/>
      <c r="YI14" s="367"/>
      <c r="YK14" s="367"/>
      <c r="YM14" s="367"/>
      <c r="YO14" s="367"/>
      <c r="YQ14" s="367"/>
      <c r="YS14" s="367"/>
      <c r="YU14" s="367"/>
      <c r="YW14" s="367"/>
      <c r="YY14" s="367"/>
      <c r="ZA14" s="367"/>
      <c r="ZC14" s="367"/>
      <c r="ZE14" s="367"/>
      <c r="ZG14" s="367"/>
      <c r="ZI14" s="367"/>
      <c r="ZK14" s="367"/>
      <c r="ZM14" s="367"/>
      <c r="ZO14" s="367"/>
      <c r="ZQ14" s="367"/>
      <c r="ZS14" s="367"/>
      <c r="ZU14" s="367"/>
      <c r="ZW14" s="367"/>
      <c r="ZY14" s="367"/>
      <c r="AAA14" s="367"/>
      <c r="AAC14" s="367"/>
      <c r="AAE14" s="367"/>
      <c r="AAG14" s="367"/>
      <c r="AAI14" s="367"/>
      <c r="AAK14" s="367"/>
      <c r="AAM14" s="367"/>
      <c r="AAO14" s="367"/>
      <c r="AAQ14" s="367"/>
      <c r="AAS14" s="367"/>
      <c r="AAU14" s="367"/>
      <c r="AAW14" s="367"/>
      <c r="AAY14" s="367"/>
      <c r="ABA14" s="367"/>
      <c r="ABC14" s="367"/>
      <c r="ABE14" s="367"/>
      <c r="ABG14" s="367"/>
      <c r="ABI14" s="367"/>
      <c r="ABK14" s="367"/>
      <c r="ABM14" s="367"/>
      <c r="ABO14" s="367"/>
      <c r="ABQ14" s="367"/>
      <c r="ABS14" s="367"/>
      <c r="ABU14" s="367"/>
      <c r="ABW14" s="367"/>
      <c r="ABY14" s="367"/>
      <c r="ACA14" s="367"/>
      <c r="ACC14" s="367"/>
      <c r="ACE14" s="367"/>
      <c r="ACG14" s="367"/>
      <c r="ACI14" s="367"/>
      <c r="ACK14" s="367"/>
      <c r="ACM14" s="367"/>
      <c r="ACO14" s="367"/>
      <c r="ACQ14" s="367"/>
      <c r="ACS14" s="367"/>
      <c r="ACU14" s="367"/>
      <c r="ACW14" s="367"/>
      <c r="ACY14" s="367"/>
      <c r="ADA14" s="367"/>
      <c r="ADC14" s="367"/>
      <c r="ADE14" s="367"/>
      <c r="ADG14" s="367"/>
      <c r="ADI14" s="367"/>
      <c r="ADK14" s="367"/>
      <c r="ADM14" s="367"/>
      <c r="ADO14" s="367"/>
      <c r="ADQ14" s="367"/>
      <c r="ADS14" s="367"/>
      <c r="ADU14" s="367"/>
      <c r="ADW14" s="367"/>
      <c r="ADY14" s="367"/>
      <c r="AEA14" s="367"/>
      <c r="AEC14" s="367"/>
      <c r="AEE14" s="367"/>
      <c r="AEG14" s="367"/>
      <c r="AEI14" s="367"/>
      <c r="AEK14" s="367"/>
      <c r="AEM14" s="367"/>
      <c r="AEO14" s="367"/>
      <c r="AEQ14" s="367"/>
      <c r="AES14" s="367"/>
      <c r="AEU14" s="367"/>
      <c r="AEW14" s="367"/>
      <c r="AEY14" s="367"/>
      <c r="AFA14" s="367"/>
      <c r="AFC14" s="367"/>
      <c r="AFE14" s="367"/>
      <c r="AFG14" s="367"/>
      <c r="AFI14" s="367"/>
      <c r="AFK14" s="367"/>
      <c r="AFM14" s="367"/>
      <c r="AFO14" s="367"/>
      <c r="AFQ14" s="367"/>
      <c r="AFS14" s="367"/>
      <c r="AFU14" s="367"/>
      <c r="AFW14" s="367"/>
      <c r="AFY14" s="367"/>
      <c r="AGA14" s="367"/>
      <c r="AGC14" s="367"/>
      <c r="AGE14" s="367"/>
      <c r="AGG14" s="367"/>
      <c r="AGI14" s="367"/>
      <c r="AGK14" s="367"/>
      <c r="AGM14" s="367"/>
      <c r="AGO14" s="367"/>
      <c r="AGQ14" s="367"/>
      <c r="AGS14" s="367"/>
      <c r="AGU14" s="367"/>
      <c r="AGW14" s="367"/>
      <c r="AGY14" s="367"/>
      <c r="AHA14" s="367"/>
      <c r="AHC14" s="367"/>
      <c r="AHE14" s="367"/>
      <c r="AHG14" s="367"/>
      <c r="AHI14" s="367"/>
      <c r="AHK14" s="367"/>
      <c r="AHM14" s="367"/>
      <c r="AHO14" s="367"/>
      <c r="AHQ14" s="367"/>
      <c r="AHS14" s="367"/>
      <c r="AHU14" s="367"/>
      <c r="AHW14" s="367"/>
      <c r="AHY14" s="367"/>
      <c r="AIA14" s="367"/>
      <c r="AIC14" s="367"/>
      <c r="AIE14" s="367"/>
      <c r="AIG14" s="367"/>
      <c r="AII14" s="367"/>
      <c r="AIK14" s="367"/>
      <c r="AIM14" s="367"/>
      <c r="AIO14" s="367"/>
      <c r="AIQ14" s="367"/>
      <c r="AIS14" s="367"/>
      <c r="AIU14" s="367"/>
      <c r="AIW14" s="367"/>
      <c r="AIY14" s="367"/>
      <c r="AJA14" s="367"/>
      <c r="AJC14" s="367"/>
      <c r="AJE14" s="367"/>
      <c r="AJG14" s="367"/>
      <c r="AJI14" s="367"/>
      <c r="AJK14" s="367"/>
      <c r="AJM14" s="367"/>
      <c r="AJO14" s="367"/>
      <c r="AJQ14" s="367"/>
      <c r="AJS14" s="367"/>
      <c r="AJU14" s="367"/>
      <c r="AJW14" s="367"/>
      <c r="AJY14" s="367"/>
      <c r="AKA14" s="367"/>
      <c r="AKC14" s="367"/>
      <c r="AKE14" s="367"/>
      <c r="AKG14" s="367"/>
      <c r="AKI14" s="367"/>
      <c r="AKK14" s="367"/>
      <c r="AKM14" s="367"/>
      <c r="AKO14" s="367"/>
      <c r="AKQ14" s="367"/>
      <c r="AKS14" s="367"/>
      <c r="AKU14" s="367"/>
      <c r="AKW14" s="367"/>
      <c r="AKY14" s="367"/>
      <c r="ALA14" s="367"/>
      <c r="ALC14" s="367"/>
      <c r="ALE14" s="367"/>
      <c r="ALG14" s="367"/>
      <c r="ALI14" s="367"/>
      <c r="ALK14" s="367"/>
      <c r="ALM14" s="367"/>
      <c r="ALO14" s="367"/>
      <c r="ALQ14" s="367"/>
      <c r="ALS14" s="367"/>
      <c r="ALU14" s="367"/>
      <c r="ALW14" s="367"/>
      <c r="ALY14" s="367"/>
      <c r="AMA14" s="367"/>
      <c r="AMC14" s="367"/>
      <c r="AME14" s="367"/>
      <c r="AMG14" s="367"/>
      <c r="AMI14" s="367"/>
      <c r="AMK14" s="367"/>
      <c r="AMM14" s="367"/>
      <c r="AMO14" s="367"/>
      <c r="AMQ14" s="367"/>
      <c r="AMS14" s="367"/>
      <c r="AMU14" s="367"/>
      <c r="AMW14" s="367"/>
      <c r="AMY14" s="367"/>
      <c r="ANA14" s="367"/>
      <c r="ANC14" s="367"/>
      <c r="ANE14" s="367"/>
      <c r="ANG14" s="367"/>
      <c r="ANI14" s="367"/>
      <c r="ANK14" s="367"/>
      <c r="ANM14" s="367"/>
      <c r="ANO14" s="367"/>
      <c r="ANQ14" s="367"/>
      <c r="ANS14" s="367"/>
      <c r="ANU14" s="367"/>
      <c r="ANW14" s="367"/>
      <c r="ANY14" s="367"/>
      <c r="AOA14" s="367"/>
      <c r="AOC14" s="367"/>
      <c r="AOE14" s="367"/>
      <c r="AOG14" s="367"/>
      <c r="AOI14" s="367"/>
      <c r="AOK14" s="367"/>
      <c r="AOM14" s="367"/>
      <c r="AOO14" s="367"/>
      <c r="AOQ14" s="367"/>
      <c r="AOS14" s="367"/>
      <c r="AOU14" s="367"/>
      <c r="AOW14" s="367"/>
      <c r="AOY14" s="367"/>
      <c r="APA14" s="367"/>
      <c r="APC14" s="367"/>
      <c r="APE14" s="367"/>
      <c r="APG14" s="367"/>
      <c r="API14" s="367"/>
      <c r="APK14" s="367"/>
      <c r="APM14" s="367"/>
      <c r="APO14" s="367"/>
      <c r="APQ14" s="367"/>
      <c r="APS14" s="367"/>
      <c r="APU14" s="367"/>
      <c r="APW14" s="367"/>
      <c r="APY14" s="367"/>
      <c r="AQA14" s="367"/>
      <c r="AQC14" s="367"/>
      <c r="AQE14" s="367"/>
      <c r="AQG14" s="367"/>
      <c r="AQI14" s="367"/>
      <c r="AQK14" s="367"/>
      <c r="AQM14" s="367"/>
      <c r="AQO14" s="367"/>
      <c r="AQQ14" s="367"/>
      <c r="AQS14" s="367"/>
      <c r="AQU14" s="367"/>
      <c r="AQW14" s="367"/>
      <c r="AQY14" s="367"/>
      <c r="ARA14" s="367"/>
      <c r="ARC14" s="367"/>
      <c r="ARE14" s="367"/>
      <c r="ARG14" s="367"/>
      <c r="ARI14" s="367"/>
      <c r="ARK14" s="367"/>
      <c r="ARM14" s="367"/>
      <c r="ARO14" s="367"/>
      <c r="ARQ14" s="367"/>
      <c r="ARS14" s="367"/>
      <c r="ARU14" s="367"/>
      <c r="ARW14" s="367"/>
      <c r="ARY14" s="367"/>
      <c r="ASA14" s="367"/>
      <c r="ASC14" s="367"/>
      <c r="ASE14" s="367"/>
      <c r="ASG14" s="367"/>
      <c r="ASI14" s="367"/>
      <c r="ASK14" s="367"/>
      <c r="ASM14" s="367"/>
      <c r="ASO14" s="367"/>
      <c r="ASQ14" s="367"/>
      <c r="ASS14" s="367"/>
      <c r="ASU14" s="367"/>
      <c r="ASW14" s="367"/>
      <c r="ASY14" s="367"/>
      <c r="ATA14" s="367"/>
      <c r="ATC14" s="367"/>
      <c r="ATE14" s="367"/>
      <c r="ATG14" s="367"/>
      <c r="ATI14" s="367"/>
      <c r="ATK14" s="367"/>
      <c r="ATM14" s="367"/>
      <c r="ATO14" s="367"/>
      <c r="ATQ14" s="367"/>
      <c r="ATS14" s="367"/>
      <c r="ATU14" s="367"/>
      <c r="ATW14" s="367"/>
      <c r="ATY14" s="367"/>
      <c r="AUA14" s="367"/>
      <c r="AUC14" s="367"/>
      <c r="AUE14" s="367"/>
      <c r="AUG14" s="367"/>
      <c r="AUI14" s="367"/>
      <c r="AUK14" s="367"/>
      <c r="AUM14" s="367"/>
      <c r="AUO14" s="367"/>
      <c r="AUQ14" s="367"/>
      <c r="AUS14" s="367"/>
      <c r="AUU14" s="367"/>
      <c r="AUW14" s="367"/>
      <c r="AUY14" s="367"/>
      <c r="AVA14" s="367"/>
      <c r="AVC14" s="367"/>
      <c r="AVE14" s="367"/>
      <c r="AVG14" s="367"/>
      <c r="AVI14" s="367"/>
      <c r="AVK14" s="367"/>
      <c r="AVM14" s="367"/>
      <c r="AVO14" s="367"/>
      <c r="AVQ14" s="367"/>
      <c r="AVS14" s="367"/>
      <c r="AVU14" s="367"/>
      <c r="AVW14" s="367"/>
      <c r="AVY14" s="367"/>
      <c r="AWA14" s="367"/>
      <c r="AWC14" s="367"/>
      <c r="AWE14" s="367"/>
      <c r="AWG14" s="367"/>
      <c r="AWI14" s="367"/>
      <c r="AWK14" s="367"/>
      <c r="AWM14" s="367"/>
      <c r="AWO14" s="367"/>
      <c r="AWQ14" s="367"/>
      <c r="AWS14" s="367"/>
      <c r="AWU14" s="367"/>
      <c r="AWW14" s="367"/>
      <c r="AWY14" s="367"/>
      <c r="AXA14" s="367"/>
      <c r="AXC14" s="367"/>
      <c r="AXE14" s="367"/>
      <c r="AXG14" s="367"/>
      <c r="AXI14" s="367"/>
      <c r="AXK14" s="367"/>
      <c r="AXM14" s="367"/>
      <c r="AXO14" s="367"/>
      <c r="AXQ14" s="367"/>
      <c r="AXS14" s="367"/>
      <c r="AXU14" s="367"/>
      <c r="AXW14" s="367"/>
      <c r="AXY14" s="367"/>
      <c r="AYA14" s="367"/>
      <c r="AYC14" s="367"/>
      <c r="AYE14" s="367"/>
      <c r="AYG14" s="367"/>
      <c r="AYI14" s="367"/>
      <c r="AYK14" s="367"/>
      <c r="AYM14" s="367"/>
      <c r="AYO14" s="367"/>
      <c r="AYQ14" s="367"/>
      <c r="AYS14" s="367"/>
      <c r="AYU14" s="367"/>
      <c r="AYW14" s="367"/>
      <c r="AYY14" s="367"/>
      <c r="AZA14" s="367"/>
      <c r="AZC14" s="367"/>
      <c r="AZE14" s="367"/>
      <c r="AZG14" s="367"/>
      <c r="AZI14" s="367"/>
      <c r="AZK14" s="367"/>
      <c r="AZM14" s="367"/>
      <c r="AZO14" s="367"/>
      <c r="AZQ14" s="367"/>
      <c r="AZS14" s="367"/>
      <c r="AZU14" s="367"/>
      <c r="AZW14" s="367"/>
      <c r="AZY14" s="367"/>
      <c r="BAA14" s="367"/>
      <c r="BAC14" s="367"/>
      <c r="BAE14" s="367"/>
      <c r="BAG14" s="367"/>
      <c r="BAI14" s="367"/>
      <c r="BAK14" s="367"/>
      <c r="BAM14" s="367"/>
      <c r="BAO14" s="367"/>
      <c r="BAQ14" s="367"/>
      <c r="BAS14" s="367"/>
      <c r="BAU14" s="367"/>
      <c r="BAW14" s="367"/>
      <c r="BAY14" s="367"/>
      <c r="BBA14" s="367"/>
      <c r="BBC14" s="367"/>
      <c r="BBE14" s="367"/>
      <c r="BBG14" s="367"/>
      <c r="BBI14" s="367"/>
      <c r="BBK14" s="367"/>
      <c r="BBM14" s="367"/>
      <c r="BBO14" s="367"/>
      <c r="BBQ14" s="367"/>
      <c r="BBS14" s="367"/>
      <c r="BBU14" s="367"/>
      <c r="BBW14" s="367"/>
      <c r="BBY14" s="367"/>
      <c r="BCA14" s="367"/>
      <c r="BCC14" s="367"/>
      <c r="BCE14" s="367"/>
      <c r="BCG14" s="367"/>
      <c r="BCI14" s="367"/>
      <c r="BCK14" s="367"/>
      <c r="BCM14" s="367"/>
      <c r="BCO14" s="367"/>
      <c r="BCQ14" s="367"/>
      <c r="BCS14" s="367"/>
      <c r="BCU14" s="367"/>
      <c r="BCW14" s="367"/>
      <c r="BCY14" s="367"/>
      <c r="BDA14" s="367"/>
      <c r="BDC14" s="367"/>
      <c r="BDE14" s="367"/>
      <c r="BDG14" s="367"/>
      <c r="BDI14" s="367"/>
      <c r="BDK14" s="367"/>
      <c r="BDM14" s="367"/>
      <c r="BDO14" s="367"/>
      <c r="BDQ14" s="367"/>
      <c r="BDS14" s="367"/>
      <c r="BDU14" s="367"/>
      <c r="BDW14" s="367"/>
      <c r="BDY14" s="367"/>
      <c r="BEA14" s="367"/>
      <c r="BEC14" s="367"/>
      <c r="BEE14" s="367"/>
      <c r="BEG14" s="367"/>
      <c r="BEI14" s="367"/>
      <c r="BEK14" s="367"/>
      <c r="BEM14" s="367"/>
      <c r="BEO14" s="367"/>
      <c r="BEQ14" s="367"/>
      <c r="BES14" s="367"/>
      <c r="BEU14" s="367"/>
      <c r="BEW14" s="367"/>
      <c r="BEY14" s="367"/>
      <c r="BFA14" s="367"/>
      <c r="BFC14" s="367"/>
      <c r="BFE14" s="367"/>
      <c r="BFG14" s="367"/>
      <c r="BFI14" s="367"/>
      <c r="BFK14" s="367"/>
      <c r="BFM14" s="367"/>
      <c r="BFO14" s="367"/>
      <c r="BFQ14" s="367"/>
      <c r="BFS14" s="367"/>
      <c r="BFU14" s="367"/>
      <c r="BFW14" s="367"/>
      <c r="BFY14" s="367"/>
      <c r="BGA14" s="367"/>
      <c r="BGC14" s="367"/>
      <c r="BGE14" s="367"/>
      <c r="BGG14" s="367"/>
      <c r="BGI14" s="367"/>
      <c r="BGK14" s="367"/>
      <c r="BGM14" s="367"/>
      <c r="BGO14" s="367"/>
      <c r="BGQ14" s="367"/>
      <c r="BGS14" s="367"/>
      <c r="BGU14" s="367"/>
      <c r="BGW14" s="367"/>
      <c r="BGY14" s="367"/>
      <c r="BHA14" s="367"/>
      <c r="BHC14" s="367"/>
      <c r="BHE14" s="367"/>
      <c r="BHG14" s="367"/>
      <c r="BHI14" s="367"/>
      <c r="BHK14" s="367"/>
      <c r="BHM14" s="367"/>
      <c r="BHO14" s="367"/>
      <c r="BHQ14" s="367"/>
      <c r="BHS14" s="367"/>
      <c r="BHU14" s="367"/>
      <c r="BHW14" s="367"/>
      <c r="BHY14" s="367"/>
      <c r="BIA14" s="367"/>
      <c r="BIC14" s="367"/>
      <c r="BIE14" s="367"/>
      <c r="BIG14" s="367"/>
      <c r="BII14" s="367"/>
      <c r="BIK14" s="367"/>
      <c r="BIM14" s="367"/>
      <c r="BIO14" s="367"/>
      <c r="BIQ14" s="367"/>
      <c r="BIS14" s="367"/>
      <c r="BIU14" s="367"/>
      <c r="BIW14" s="367"/>
      <c r="BIY14" s="367"/>
      <c r="BJA14" s="367"/>
      <c r="BJC14" s="367"/>
      <c r="BJE14" s="367"/>
      <c r="BJG14" s="367"/>
      <c r="BJI14" s="367"/>
      <c r="BJK14" s="367"/>
      <c r="BJM14" s="367"/>
      <c r="BJO14" s="367"/>
      <c r="BJQ14" s="367"/>
      <c r="BJS14" s="367"/>
      <c r="BJU14" s="367"/>
      <c r="BJW14" s="367"/>
      <c r="BJY14" s="367"/>
      <c r="BKA14" s="367"/>
      <c r="BKC14" s="367"/>
      <c r="BKE14" s="367"/>
      <c r="BKG14" s="367"/>
      <c r="BKI14" s="367"/>
      <c r="BKK14" s="367"/>
      <c r="BKM14" s="367"/>
      <c r="BKO14" s="367"/>
      <c r="BKQ14" s="367"/>
      <c r="BKS14" s="367"/>
      <c r="BKU14" s="367"/>
      <c r="BKW14" s="367"/>
      <c r="BKY14" s="367"/>
      <c r="BLA14" s="367"/>
      <c r="BLC14" s="367"/>
      <c r="BLE14" s="367"/>
      <c r="BLG14" s="367"/>
      <c r="BLI14" s="367"/>
      <c r="BLK14" s="367"/>
      <c r="BLM14" s="367"/>
      <c r="BLO14" s="367"/>
      <c r="BLQ14" s="367"/>
      <c r="BLS14" s="367"/>
      <c r="BLU14" s="367"/>
      <c r="BLW14" s="367"/>
      <c r="BLY14" s="367"/>
      <c r="BMA14" s="367"/>
      <c r="BMC14" s="367"/>
      <c r="BME14" s="367"/>
      <c r="BMG14" s="367"/>
      <c r="BMI14" s="367"/>
      <c r="BMK14" s="367"/>
      <c r="BMM14" s="367"/>
      <c r="BMO14" s="367"/>
      <c r="BMQ14" s="367"/>
      <c r="BMS14" s="367"/>
      <c r="BMU14" s="367"/>
      <c r="BMW14" s="367"/>
      <c r="BMY14" s="367"/>
      <c r="BNA14" s="367"/>
      <c r="BNC14" s="367"/>
      <c r="BNE14" s="367"/>
      <c r="BNG14" s="367"/>
      <c r="BNI14" s="367"/>
      <c r="BNK14" s="367"/>
      <c r="BNM14" s="367"/>
      <c r="BNO14" s="367"/>
      <c r="BNQ14" s="367"/>
      <c r="BNS14" s="367"/>
      <c r="BNU14" s="367"/>
      <c r="BNW14" s="367"/>
      <c r="BNY14" s="367"/>
      <c r="BOA14" s="367"/>
      <c r="BOC14" s="367"/>
      <c r="BOE14" s="367"/>
      <c r="BOG14" s="367"/>
      <c r="BOI14" s="367"/>
      <c r="BOK14" s="367"/>
      <c r="BOM14" s="367"/>
      <c r="BOO14" s="367"/>
      <c r="BOQ14" s="367"/>
      <c r="BOS14" s="367"/>
      <c r="BOU14" s="367"/>
      <c r="BOW14" s="367"/>
      <c r="BOY14" s="367"/>
      <c r="BPA14" s="367"/>
      <c r="BPC14" s="367"/>
      <c r="BPE14" s="367"/>
      <c r="BPG14" s="367"/>
      <c r="BPI14" s="367"/>
      <c r="BPK14" s="367"/>
      <c r="BPM14" s="367"/>
      <c r="BPO14" s="367"/>
      <c r="BPQ14" s="367"/>
      <c r="BPS14" s="367"/>
      <c r="BPU14" s="367"/>
      <c r="BPW14" s="367"/>
      <c r="BPY14" s="367"/>
      <c r="BQA14" s="367"/>
      <c r="BQC14" s="367"/>
      <c r="BQE14" s="367"/>
      <c r="BQG14" s="367"/>
      <c r="BQI14" s="367"/>
      <c r="BQK14" s="367"/>
      <c r="BQM14" s="367"/>
      <c r="BQO14" s="367"/>
      <c r="BQQ14" s="367"/>
      <c r="BQS14" s="367"/>
      <c r="BQU14" s="367"/>
      <c r="BQW14" s="367"/>
      <c r="BQY14" s="367"/>
      <c r="BRA14" s="367"/>
      <c r="BRC14" s="367"/>
      <c r="BRE14" s="367"/>
      <c r="BRG14" s="367"/>
      <c r="BRI14" s="367"/>
      <c r="BRK14" s="367"/>
      <c r="BRM14" s="367"/>
      <c r="BRO14" s="367"/>
      <c r="BRQ14" s="367"/>
      <c r="BRS14" s="367"/>
      <c r="BRU14" s="367"/>
      <c r="BRW14" s="367"/>
      <c r="BRY14" s="367"/>
      <c r="BSA14" s="367"/>
      <c r="BSC14" s="367"/>
      <c r="BSE14" s="367"/>
      <c r="BSG14" s="367"/>
      <c r="BSI14" s="367"/>
      <c r="BSK14" s="367"/>
      <c r="BSM14" s="367"/>
      <c r="BSO14" s="367"/>
      <c r="BSQ14" s="367"/>
      <c r="BSS14" s="367"/>
      <c r="BSU14" s="367"/>
      <c r="BSW14" s="367"/>
      <c r="BSY14" s="367"/>
      <c r="BTA14" s="367"/>
      <c r="BTC14" s="367"/>
      <c r="BTE14" s="367"/>
      <c r="BTG14" s="367"/>
      <c r="BTI14" s="367"/>
      <c r="BTK14" s="367"/>
      <c r="BTM14" s="367"/>
      <c r="BTO14" s="367"/>
      <c r="BTQ14" s="367"/>
      <c r="BTS14" s="367"/>
      <c r="BTU14" s="367"/>
      <c r="BTW14" s="367"/>
      <c r="BTY14" s="367"/>
      <c r="BUA14" s="367"/>
      <c r="BUC14" s="367"/>
      <c r="BUE14" s="367"/>
      <c r="BUG14" s="367"/>
      <c r="BUI14" s="367"/>
      <c r="BUK14" s="367"/>
      <c r="BUM14" s="367"/>
      <c r="BUO14" s="367"/>
      <c r="BUQ14" s="367"/>
      <c r="BUS14" s="367"/>
      <c r="BUU14" s="367"/>
      <c r="BUW14" s="367"/>
      <c r="BUY14" s="367"/>
      <c r="BVA14" s="367"/>
      <c r="BVC14" s="367"/>
      <c r="BVE14" s="367"/>
      <c r="BVG14" s="367"/>
      <c r="BVI14" s="367"/>
      <c r="BVK14" s="367"/>
      <c r="BVM14" s="367"/>
      <c r="BVO14" s="367"/>
      <c r="BVQ14" s="367"/>
      <c r="BVS14" s="367"/>
      <c r="BVU14" s="367"/>
      <c r="BVW14" s="367"/>
      <c r="BVY14" s="367"/>
      <c r="BWA14" s="367"/>
      <c r="BWC14" s="367"/>
      <c r="BWE14" s="367"/>
      <c r="BWG14" s="367"/>
      <c r="BWI14" s="367"/>
      <c r="BWK14" s="367"/>
      <c r="BWM14" s="367"/>
      <c r="BWO14" s="367"/>
      <c r="BWQ14" s="367"/>
      <c r="BWS14" s="367"/>
      <c r="BWU14" s="367"/>
      <c r="BWW14" s="367"/>
      <c r="BWY14" s="367"/>
      <c r="BXA14" s="367"/>
      <c r="BXC14" s="367"/>
      <c r="BXE14" s="367"/>
      <c r="BXG14" s="367"/>
      <c r="BXI14" s="367"/>
      <c r="BXK14" s="367"/>
      <c r="BXM14" s="367"/>
      <c r="BXO14" s="367"/>
      <c r="BXQ14" s="367"/>
      <c r="BXS14" s="367"/>
      <c r="BXU14" s="367"/>
      <c r="BXW14" s="367"/>
      <c r="BXY14" s="367"/>
      <c r="BYA14" s="367"/>
      <c r="BYC14" s="367"/>
      <c r="BYE14" s="367"/>
      <c r="BYG14" s="367"/>
      <c r="BYI14" s="367"/>
      <c r="BYK14" s="367"/>
      <c r="BYM14" s="367"/>
      <c r="BYO14" s="367"/>
      <c r="BYQ14" s="367"/>
      <c r="BYS14" s="367"/>
      <c r="BYU14" s="367"/>
      <c r="BYW14" s="367"/>
      <c r="BYY14" s="367"/>
      <c r="BZA14" s="367"/>
      <c r="BZC14" s="367"/>
      <c r="BZE14" s="367"/>
      <c r="BZG14" s="367"/>
      <c r="BZI14" s="367"/>
      <c r="BZK14" s="367"/>
      <c r="BZM14" s="367"/>
      <c r="BZO14" s="367"/>
      <c r="BZQ14" s="367"/>
      <c r="BZS14" s="367"/>
      <c r="BZU14" s="367"/>
      <c r="BZW14" s="367"/>
      <c r="BZY14" s="367"/>
      <c r="CAA14" s="367"/>
      <c r="CAC14" s="367"/>
      <c r="CAE14" s="367"/>
      <c r="CAG14" s="367"/>
      <c r="CAI14" s="367"/>
      <c r="CAK14" s="367"/>
      <c r="CAM14" s="367"/>
      <c r="CAO14" s="367"/>
      <c r="CAQ14" s="367"/>
      <c r="CAS14" s="367"/>
      <c r="CAU14" s="367"/>
      <c r="CAW14" s="367"/>
      <c r="CAY14" s="367"/>
      <c r="CBA14" s="367"/>
      <c r="CBC14" s="367"/>
      <c r="CBE14" s="367"/>
      <c r="CBG14" s="367"/>
      <c r="CBI14" s="367"/>
      <c r="CBK14" s="367"/>
      <c r="CBM14" s="367"/>
      <c r="CBO14" s="367"/>
      <c r="CBQ14" s="367"/>
      <c r="CBS14" s="367"/>
      <c r="CBU14" s="367"/>
      <c r="CBW14" s="367"/>
      <c r="CBY14" s="367"/>
      <c r="CCA14" s="367"/>
      <c r="CCC14" s="367"/>
      <c r="CCE14" s="367"/>
      <c r="CCG14" s="367"/>
      <c r="CCI14" s="367"/>
      <c r="CCK14" s="367"/>
      <c r="CCM14" s="367"/>
      <c r="CCO14" s="367"/>
      <c r="CCQ14" s="367"/>
      <c r="CCS14" s="367"/>
      <c r="CCU14" s="367"/>
      <c r="CCW14" s="367"/>
      <c r="CCY14" s="367"/>
      <c r="CDA14" s="367"/>
      <c r="CDC14" s="367"/>
      <c r="CDE14" s="367"/>
      <c r="CDG14" s="367"/>
      <c r="CDI14" s="367"/>
      <c r="CDK14" s="367"/>
      <c r="CDM14" s="367"/>
      <c r="CDO14" s="367"/>
      <c r="CDQ14" s="367"/>
      <c r="CDS14" s="367"/>
      <c r="CDU14" s="367"/>
      <c r="CDW14" s="367"/>
      <c r="CDY14" s="367"/>
      <c r="CEA14" s="367"/>
      <c r="CEC14" s="367"/>
      <c r="CEE14" s="367"/>
      <c r="CEG14" s="367"/>
      <c r="CEI14" s="367"/>
      <c r="CEK14" s="367"/>
      <c r="CEM14" s="367"/>
      <c r="CEO14" s="367"/>
      <c r="CEQ14" s="367"/>
      <c r="CES14" s="367"/>
      <c r="CEU14" s="367"/>
      <c r="CEW14" s="367"/>
      <c r="CEY14" s="367"/>
      <c r="CFA14" s="367"/>
      <c r="CFC14" s="367"/>
      <c r="CFE14" s="367"/>
      <c r="CFG14" s="367"/>
      <c r="CFI14" s="367"/>
      <c r="CFK14" s="367"/>
      <c r="CFM14" s="367"/>
      <c r="CFO14" s="367"/>
      <c r="CFQ14" s="367"/>
      <c r="CFS14" s="367"/>
      <c r="CFU14" s="367"/>
      <c r="CFW14" s="367"/>
      <c r="CFY14" s="367"/>
      <c r="CGA14" s="367"/>
      <c r="CGC14" s="367"/>
      <c r="CGE14" s="367"/>
      <c r="CGG14" s="367"/>
      <c r="CGI14" s="367"/>
      <c r="CGK14" s="367"/>
      <c r="CGM14" s="367"/>
      <c r="CGO14" s="367"/>
      <c r="CGQ14" s="367"/>
      <c r="CGS14" s="367"/>
      <c r="CGU14" s="367"/>
      <c r="CGW14" s="367"/>
      <c r="CGY14" s="367"/>
      <c r="CHA14" s="367"/>
      <c r="CHC14" s="367"/>
      <c r="CHE14" s="367"/>
      <c r="CHG14" s="367"/>
      <c r="CHI14" s="367"/>
      <c r="CHK14" s="367"/>
      <c r="CHM14" s="367"/>
      <c r="CHO14" s="367"/>
      <c r="CHQ14" s="367"/>
      <c r="CHS14" s="367"/>
      <c r="CHU14" s="367"/>
      <c r="CHW14" s="367"/>
      <c r="CHY14" s="367"/>
      <c r="CIA14" s="367"/>
      <c r="CIC14" s="367"/>
      <c r="CIE14" s="367"/>
      <c r="CIG14" s="367"/>
      <c r="CII14" s="367"/>
      <c r="CIK14" s="367"/>
      <c r="CIM14" s="367"/>
      <c r="CIO14" s="367"/>
      <c r="CIQ14" s="367"/>
      <c r="CIS14" s="367"/>
      <c r="CIU14" s="367"/>
      <c r="CIW14" s="367"/>
      <c r="CIY14" s="367"/>
      <c r="CJA14" s="367"/>
      <c r="CJC14" s="367"/>
      <c r="CJE14" s="367"/>
      <c r="CJG14" s="367"/>
      <c r="CJI14" s="367"/>
      <c r="CJK14" s="367"/>
      <c r="CJM14" s="367"/>
      <c r="CJO14" s="367"/>
      <c r="CJQ14" s="367"/>
      <c r="CJS14" s="367"/>
      <c r="CJU14" s="367"/>
      <c r="CJW14" s="367"/>
      <c r="CJY14" s="367"/>
      <c r="CKA14" s="367"/>
      <c r="CKC14" s="367"/>
      <c r="CKE14" s="367"/>
      <c r="CKG14" s="367"/>
      <c r="CKI14" s="367"/>
      <c r="CKK14" s="367"/>
      <c r="CKM14" s="367"/>
      <c r="CKO14" s="367"/>
      <c r="CKQ14" s="367"/>
      <c r="CKS14" s="367"/>
      <c r="CKU14" s="367"/>
      <c r="CKW14" s="367"/>
      <c r="CKY14" s="367"/>
      <c r="CLA14" s="367"/>
      <c r="CLC14" s="367"/>
      <c r="CLE14" s="367"/>
      <c r="CLG14" s="367"/>
      <c r="CLI14" s="367"/>
      <c r="CLK14" s="367"/>
      <c r="CLM14" s="367"/>
      <c r="CLO14" s="367"/>
      <c r="CLQ14" s="367"/>
      <c r="CLS14" s="367"/>
      <c r="CLU14" s="367"/>
      <c r="CLW14" s="367"/>
      <c r="CLY14" s="367"/>
      <c r="CMA14" s="367"/>
      <c r="CMC14" s="367"/>
      <c r="CME14" s="367"/>
      <c r="CMG14" s="367"/>
      <c r="CMI14" s="367"/>
      <c r="CMK14" s="367"/>
      <c r="CMM14" s="367"/>
      <c r="CMO14" s="367"/>
      <c r="CMQ14" s="367"/>
      <c r="CMS14" s="367"/>
      <c r="CMU14" s="367"/>
      <c r="CMW14" s="367"/>
      <c r="CMY14" s="367"/>
      <c r="CNA14" s="367"/>
      <c r="CNC14" s="367"/>
      <c r="CNE14" s="367"/>
      <c r="CNG14" s="367"/>
      <c r="CNI14" s="367"/>
      <c r="CNK14" s="367"/>
      <c r="CNM14" s="367"/>
      <c r="CNO14" s="367"/>
      <c r="CNQ14" s="367"/>
      <c r="CNS14" s="367"/>
      <c r="CNU14" s="367"/>
      <c r="CNW14" s="367"/>
      <c r="CNY14" s="367"/>
      <c r="COA14" s="367"/>
      <c r="COC14" s="367"/>
      <c r="COE14" s="367"/>
      <c r="COG14" s="367"/>
      <c r="COI14" s="367"/>
      <c r="COK14" s="367"/>
      <c r="COM14" s="367"/>
      <c r="COO14" s="367"/>
      <c r="COQ14" s="367"/>
      <c r="COS14" s="367"/>
      <c r="COU14" s="367"/>
      <c r="COW14" s="367"/>
      <c r="COY14" s="367"/>
      <c r="CPA14" s="367"/>
      <c r="CPC14" s="367"/>
      <c r="CPE14" s="367"/>
      <c r="CPG14" s="367"/>
      <c r="CPI14" s="367"/>
      <c r="CPK14" s="367"/>
      <c r="CPM14" s="367"/>
      <c r="CPO14" s="367"/>
      <c r="CPQ14" s="367"/>
      <c r="CPS14" s="367"/>
      <c r="CPU14" s="367"/>
      <c r="CPW14" s="367"/>
      <c r="CPY14" s="367"/>
      <c r="CQA14" s="367"/>
      <c r="CQC14" s="367"/>
      <c r="CQE14" s="367"/>
      <c r="CQG14" s="367"/>
      <c r="CQI14" s="367"/>
      <c r="CQK14" s="367"/>
      <c r="CQM14" s="367"/>
      <c r="CQO14" s="367"/>
      <c r="CQQ14" s="367"/>
      <c r="CQS14" s="367"/>
      <c r="CQU14" s="367"/>
      <c r="CQW14" s="367"/>
      <c r="CQY14" s="367"/>
      <c r="CRA14" s="367"/>
      <c r="CRC14" s="367"/>
      <c r="CRE14" s="367"/>
      <c r="CRG14" s="367"/>
      <c r="CRI14" s="367"/>
      <c r="CRK14" s="367"/>
      <c r="CRM14" s="367"/>
      <c r="CRO14" s="367"/>
      <c r="CRQ14" s="367"/>
      <c r="CRS14" s="367"/>
      <c r="CRU14" s="367"/>
      <c r="CRW14" s="367"/>
      <c r="CRY14" s="367"/>
      <c r="CSA14" s="367"/>
      <c r="CSC14" s="367"/>
      <c r="CSE14" s="367"/>
      <c r="CSG14" s="367"/>
      <c r="CSI14" s="367"/>
      <c r="CSK14" s="367"/>
      <c r="CSM14" s="367"/>
      <c r="CSO14" s="367"/>
      <c r="CSQ14" s="367"/>
      <c r="CSS14" s="367"/>
      <c r="CSU14" s="367"/>
      <c r="CSW14" s="367"/>
      <c r="CSY14" s="367"/>
      <c r="CTA14" s="367"/>
      <c r="CTC14" s="367"/>
      <c r="CTE14" s="367"/>
      <c r="CTG14" s="367"/>
      <c r="CTI14" s="367"/>
      <c r="CTK14" s="367"/>
      <c r="CTM14" s="367"/>
      <c r="CTO14" s="367"/>
      <c r="CTQ14" s="367"/>
      <c r="CTS14" s="367"/>
      <c r="CTU14" s="367"/>
      <c r="CTW14" s="367"/>
      <c r="CTY14" s="367"/>
      <c r="CUA14" s="367"/>
      <c r="CUC14" s="367"/>
      <c r="CUE14" s="367"/>
      <c r="CUG14" s="367"/>
      <c r="CUI14" s="367"/>
      <c r="CUK14" s="367"/>
      <c r="CUM14" s="367"/>
      <c r="CUO14" s="367"/>
      <c r="CUQ14" s="367"/>
      <c r="CUS14" s="367"/>
      <c r="CUU14" s="367"/>
      <c r="CUW14" s="367"/>
      <c r="CUY14" s="367"/>
      <c r="CVA14" s="367"/>
      <c r="CVC14" s="367"/>
      <c r="CVE14" s="367"/>
      <c r="CVG14" s="367"/>
      <c r="CVI14" s="367"/>
      <c r="CVK14" s="367"/>
      <c r="CVM14" s="367"/>
      <c r="CVO14" s="367"/>
      <c r="CVQ14" s="367"/>
      <c r="CVS14" s="367"/>
      <c r="CVU14" s="367"/>
      <c r="CVW14" s="367"/>
      <c r="CVY14" s="367"/>
      <c r="CWA14" s="367"/>
      <c r="CWC14" s="367"/>
      <c r="CWE14" s="367"/>
      <c r="CWG14" s="367"/>
      <c r="CWI14" s="367"/>
      <c r="CWK14" s="367"/>
      <c r="CWM14" s="367"/>
      <c r="CWO14" s="367"/>
      <c r="CWQ14" s="367"/>
      <c r="CWS14" s="367"/>
      <c r="CWU14" s="367"/>
      <c r="CWW14" s="367"/>
      <c r="CWY14" s="367"/>
      <c r="CXA14" s="367"/>
      <c r="CXC14" s="367"/>
      <c r="CXE14" s="367"/>
      <c r="CXG14" s="367"/>
      <c r="CXI14" s="367"/>
      <c r="CXK14" s="367"/>
      <c r="CXM14" s="367"/>
      <c r="CXO14" s="367"/>
      <c r="CXQ14" s="367"/>
      <c r="CXS14" s="367"/>
      <c r="CXU14" s="367"/>
      <c r="CXW14" s="367"/>
      <c r="CXY14" s="367"/>
      <c r="CYA14" s="367"/>
      <c r="CYC14" s="367"/>
      <c r="CYE14" s="367"/>
      <c r="CYG14" s="367"/>
      <c r="CYI14" s="367"/>
      <c r="CYK14" s="367"/>
      <c r="CYM14" s="367"/>
      <c r="CYO14" s="367"/>
      <c r="CYQ14" s="367"/>
      <c r="CYS14" s="367"/>
      <c r="CYU14" s="367"/>
      <c r="CYW14" s="367"/>
      <c r="CYY14" s="367"/>
      <c r="CZA14" s="367"/>
      <c r="CZC14" s="367"/>
      <c r="CZE14" s="367"/>
      <c r="CZG14" s="367"/>
      <c r="CZI14" s="367"/>
      <c r="CZK14" s="367"/>
      <c r="CZM14" s="367"/>
      <c r="CZO14" s="367"/>
      <c r="CZQ14" s="367"/>
      <c r="CZS14" s="367"/>
      <c r="CZU14" s="367"/>
      <c r="CZW14" s="367"/>
      <c r="CZY14" s="367"/>
      <c r="DAA14" s="367"/>
      <c r="DAC14" s="367"/>
      <c r="DAE14" s="367"/>
      <c r="DAG14" s="367"/>
      <c r="DAI14" s="367"/>
      <c r="DAK14" s="367"/>
      <c r="DAM14" s="367"/>
      <c r="DAO14" s="367"/>
      <c r="DAQ14" s="367"/>
      <c r="DAS14" s="367"/>
      <c r="DAU14" s="367"/>
      <c r="DAW14" s="367"/>
      <c r="DAY14" s="367"/>
      <c r="DBA14" s="367"/>
      <c r="DBC14" s="367"/>
      <c r="DBE14" s="367"/>
      <c r="DBG14" s="367"/>
      <c r="DBI14" s="367"/>
      <c r="DBK14" s="367"/>
      <c r="DBM14" s="367"/>
      <c r="DBO14" s="367"/>
      <c r="DBQ14" s="367"/>
      <c r="DBS14" s="367"/>
      <c r="DBU14" s="367"/>
      <c r="DBW14" s="367"/>
      <c r="DBY14" s="367"/>
      <c r="DCA14" s="367"/>
      <c r="DCC14" s="367"/>
      <c r="DCE14" s="367"/>
      <c r="DCG14" s="367"/>
      <c r="DCI14" s="367"/>
      <c r="DCK14" s="367"/>
      <c r="DCM14" s="367"/>
      <c r="DCO14" s="367"/>
      <c r="DCQ14" s="367"/>
      <c r="DCS14" s="367"/>
      <c r="DCU14" s="367"/>
      <c r="DCW14" s="367"/>
      <c r="DCY14" s="367"/>
      <c r="DDA14" s="367"/>
      <c r="DDC14" s="367"/>
      <c r="DDE14" s="367"/>
      <c r="DDG14" s="367"/>
      <c r="DDI14" s="367"/>
      <c r="DDK14" s="367"/>
      <c r="DDM14" s="367"/>
      <c r="DDO14" s="367"/>
      <c r="DDQ14" s="367"/>
      <c r="DDS14" s="367"/>
      <c r="DDU14" s="367"/>
      <c r="DDW14" s="367"/>
      <c r="DDY14" s="367"/>
      <c r="DEA14" s="367"/>
      <c r="DEC14" s="367"/>
      <c r="DEE14" s="367"/>
      <c r="DEG14" s="367"/>
      <c r="DEI14" s="367"/>
      <c r="DEK14" s="367"/>
      <c r="DEM14" s="367"/>
      <c r="DEO14" s="367"/>
      <c r="DEQ14" s="367"/>
      <c r="DES14" s="367"/>
      <c r="DEU14" s="367"/>
      <c r="DEW14" s="367"/>
      <c r="DEY14" s="367"/>
      <c r="DFA14" s="367"/>
      <c r="DFC14" s="367"/>
      <c r="DFE14" s="367"/>
      <c r="DFG14" s="367"/>
      <c r="DFI14" s="367"/>
      <c r="DFK14" s="367"/>
      <c r="DFM14" s="367"/>
      <c r="DFO14" s="367"/>
      <c r="DFQ14" s="367"/>
      <c r="DFS14" s="367"/>
      <c r="DFU14" s="367"/>
      <c r="DFW14" s="367"/>
      <c r="DFY14" s="367"/>
      <c r="DGA14" s="367"/>
      <c r="DGC14" s="367"/>
      <c r="DGE14" s="367"/>
      <c r="DGG14" s="367"/>
      <c r="DGI14" s="367"/>
      <c r="DGK14" s="367"/>
      <c r="DGM14" s="367"/>
      <c r="DGO14" s="367"/>
      <c r="DGQ14" s="367"/>
      <c r="DGS14" s="367"/>
      <c r="DGU14" s="367"/>
      <c r="DGW14" s="367"/>
      <c r="DGY14" s="367"/>
      <c r="DHA14" s="367"/>
      <c r="DHC14" s="367"/>
      <c r="DHE14" s="367"/>
      <c r="DHG14" s="367"/>
      <c r="DHI14" s="367"/>
      <c r="DHK14" s="367"/>
      <c r="DHM14" s="367"/>
      <c r="DHO14" s="367"/>
      <c r="DHQ14" s="367"/>
      <c r="DHS14" s="367"/>
      <c r="DHU14" s="367"/>
      <c r="DHW14" s="367"/>
      <c r="DHY14" s="367"/>
      <c r="DIA14" s="367"/>
      <c r="DIC14" s="367"/>
      <c r="DIE14" s="367"/>
      <c r="DIG14" s="367"/>
      <c r="DII14" s="367"/>
      <c r="DIK14" s="367"/>
      <c r="DIM14" s="367"/>
      <c r="DIO14" s="367"/>
      <c r="DIQ14" s="367"/>
      <c r="DIS14" s="367"/>
      <c r="DIU14" s="367"/>
      <c r="DIW14" s="367"/>
      <c r="DIY14" s="367"/>
      <c r="DJA14" s="367"/>
      <c r="DJC14" s="367"/>
      <c r="DJE14" s="367"/>
      <c r="DJG14" s="367"/>
      <c r="DJI14" s="367"/>
      <c r="DJK14" s="367"/>
      <c r="DJM14" s="367"/>
      <c r="DJO14" s="367"/>
      <c r="DJQ14" s="367"/>
      <c r="DJS14" s="367"/>
      <c r="DJU14" s="367"/>
      <c r="DJW14" s="367"/>
      <c r="DJY14" s="367"/>
      <c r="DKA14" s="367"/>
      <c r="DKC14" s="367"/>
      <c r="DKE14" s="367"/>
      <c r="DKG14" s="367"/>
      <c r="DKI14" s="367"/>
      <c r="DKK14" s="367"/>
      <c r="DKM14" s="367"/>
      <c r="DKO14" s="367"/>
      <c r="DKQ14" s="367"/>
      <c r="DKS14" s="367"/>
      <c r="DKU14" s="367"/>
      <c r="DKW14" s="367"/>
      <c r="DKY14" s="367"/>
      <c r="DLA14" s="367"/>
      <c r="DLC14" s="367"/>
      <c r="DLE14" s="367"/>
      <c r="DLG14" s="367"/>
      <c r="DLI14" s="367"/>
      <c r="DLK14" s="367"/>
      <c r="DLM14" s="367"/>
      <c r="DLO14" s="367"/>
      <c r="DLQ14" s="367"/>
      <c r="DLS14" s="367"/>
      <c r="DLU14" s="367"/>
      <c r="DLW14" s="367"/>
      <c r="DLY14" s="367"/>
      <c r="DMA14" s="367"/>
      <c r="DMC14" s="367"/>
      <c r="DME14" s="367"/>
      <c r="DMG14" s="367"/>
      <c r="DMI14" s="367"/>
      <c r="DMK14" s="367"/>
      <c r="DMM14" s="367"/>
      <c r="DMO14" s="367"/>
      <c r="DMQ14" s="367"/>
      <c r="DMS14" s="367"/>
      <c r="DMU14" s="367"/>
      <c r="DMW14" s="367"/>
      <c r="DMY14" s="367"/>
      <c r="DNA14" s="367"/>
      <c r="DNC14" s="367"/>
      <c r="DNE14" s="367"/>
      <c r="DNG14" s="367"/>
      <c r="DNI14" s="367"/>
      <c r="DNK14" s="367"/>
      <c r="DNM14" s="367"/>
      <c r="DNO14" s="367"/>
      <c r="DNQ14" s="367"/>
      <c r="DNS14" s="367"/>
      <c r="DNU14" s="367"/>
      <c r="DNW14" s="367"/>
      <c r="DNY14" s="367"/>
      <c r="DOA14" s="367"/>
      <c r="DOC14" s="367"/>
      <c r="DOE14" s="367"/>
      <c r="DOG14" s="367"/>
      <c r="DOI14" s="367"/>
      <c r="DOK14" s="367"/>
      <c r="DOM14" s="367"/>
      <c r="DOO14" s="367"/>
      <c r="DOQ14" s="367"/>
      <c r="DOS14" s="367"/>
      <c r="DOU14" s="367"/>
      <c r="DOW14" s="367"/>
      <c r="DOY14" s="367"/>
      <c r="DPA14" s="367"/>
      <c r="DPC14" s="367"/>
      <c r="DPE14" s="367"/>
      <c r="DPG14" s="367"/>
      <c r="DPI14" s="367"/>
      <c r="DPK14" s="367"/>
      <c r="DPM14" s="367"/>
      <c r="DPO14" s="367"/>
      <c r="DPQ14" s="367"/>
      <c r="DPS14" s="367"/>
      <c r="DPU14" s="367"/>
      <c r="DPW14" s="367"/>
      <c r="DPY14" s="367"/>
      <c r="DQA14" s="367"/>
      <c r="DQC14" s="367"/>
      <c r="DQE14" s="367"/>
      <c r="DQG14" s="367"/>
      <c r="DQI14" s="367"/>
      <c r="DQK14" s="367"/>
      <c r="DQM14" s="367"/>
      <c r="DQO14" s="367"/>
      <c r="DQQ14" s="367"/>
      <c r="DQS14" s="367"/>
      <c r="DQU14" s="367"/>
      <c r="DQW14" s="367"/>
      <c r="DQY14" s="367"/>
      <c r="DRA14" s="367"/>
      <c r="DRC14" s="367"/>
      <c r="DRE14" s="367"/>
      <c r="DRG14" s="367"/>
      <c r="DRI14" s="367"/>
      <c r="DRK14" s="367"/>
      <c r="DRM14" s="367"/>
      <c r="DRO14" s="367"/>
      <c r="DRQ14" s="367"/>
      <c r="DRS14" s="367"/>
      <c r="DRU14" s="367"/>
      <c r="DRW14" s="367"/>
      <c r="DRY14" s="367"/>
      <c r="DSA14" s="367"/>
      <c r="DSC14" s="367"/>
      <c r="DSE14" s="367"/>
      <c r="DSG14" s="367"/>
      <c r="DSI14" s="367"/>
      <c r="DSK14" s="367"/>
      <c r="DSM14" s="367"/>
      <c r="DSO14" s="367"/>
      <c r="DSQ14" s="367"/>
      <c r="DSS14" s="367"/>
      <c r="DSU14" s="367"/>
      <c r="DSW14" s="367"/>
      <c r="DSY14" s="367"/>
      <c r="DTA14" s="367"/>
      <c r="DTC14" s="367"/>
      <c r="DTE14" s="367"/>
      <c r="DTG14" s="367"/>
      <c r="DTI14" s="367"/>
      <c r="DTK14" s="367"/>
      <c r="DTM14" s="367"/>
      <c r="DTO14" s="367"/>
      <c r="DTQ14" s="367"/>
      <c r="DTS14" s="367"/>
      <c r="DTU14" s="367"/>
      <c r="DTW14" s="367"/>
      <c r="DTY14" s="367"/>
      <c r="DUA14" s="367"/>
      <c r="DUC14" s="367"/>
      <c r="DUE14" s="367"/>
      <c r="DUG14" s="367"/>
      <c r="DUI14" s="367"/>
      <c r="DUK14" s="367"/>
      <c r="DUM14" s="367"/>
      <c r="DUO14" s="367"/>
      <c r="DUQ14" s="367"/>
      <c r="DUS14" s="367"/>
      <c r="DUU14" s="367"/>
      <c r="DUW14" s="367"/>
      <c r="DUY14" s="367"/>
      <c r="DVA14" s="367"/>
      <c r="DVC14" s="367"/>
      <c r="DVE14" s="367"/>
      <c r="DVG14" s="367"/>
      <c r="DVI14" s="367"/>
      <c r="DVK14" s="367"/>
      <c r="DVM14" s="367"/>
      <c r="DVO14" s="367"/>
      <c r="DVQ14" s="367"/>
      <c r="DVS14" s="367"/>
      <c r="DVU14" s="367"/>
      <c r="DVW14" s="367"/>
      <c r="DVY14" s="367"/>
      <c r="DWA14" s="367"/>
      <c r="DWC14" s="367"/>
      <c r="DWE14" s="367"/>
      <c r="DWG14" s="367"/>
      <c r="DWI14" s="367"/>
      <c r="DWK14" s="367"/>
      <c r="DWM14" s="367"/>
      <c r="DWO14" s="367"/>
      <c r="DWQ14" s="367"/>
      <c r="DWS14" s="367"/>
      <c r="DWU14" s="367"/>
      <c r="DWW14" s="367"/>
      <c r="DWY14" s="367"/>
      <c r="DXA14" s="367"/>
      <c r="DXC14" s="367"/>
      <c r="DXE14" s="367"/>
      <c r="DXG14" s="367"/>
      <c r="DXI14" s="367"/>
      <c r="DXK14" s="367"/>
      <c r="DXM14" s="367"/>
      <c r="DXO14" s="367"/>
      <c r="DXQ14" s="367"/>
      <c r="DXS14" s="367"/>
      <c r="DXU14" s="367"/>
      <c r="DXW14" s="367"/>
      <c r="DXY14" s="367"/>
      <c r="DYA14" s="367"/>
      <c r="DYC14" s="367"/>
      <c r="DYE14" s="367"/>
      <c r="DYG14" s="367"/>
      <c r="DYI14" s="367"/>
      <c r="DYK14" s="367"/>
      <c r="DYM14" s="367"/>
      <c r="DYO14" s="367"/>
      <c r="DYQ14" s="367"/>
      <c r="DYS14" s="367"/>
      <c r="DYU14" s="367"/>
      <c r="DYW14" s="367"/>
      <c r="DYY14" s="367"/>
      <c r="DZA14" s="367"/>
      <c r="DZC14" s="367"/>
      <c r="DZE14" s="367"/>
      <c r="DZG14" s="367"/>
      <c r="DZI14" s="367"/>
      <c r="DZK14" s="367"/>
      <c r="DZM14" s="367"/>
      <c r="DZO14" s="367"/>
      <c r="DZQ14" s="367"/>
      <c r="DZS14" s="367"/>
      <c r="DZU14" s="367"/>
      <c r="DZW14" s="367"/>
      <c r="DZY14" s="367"/>
      <c r="EAA14" s="367"/>
      <c r="EAC14" s="367"/>
      <c r="EAE14" s="367"/>
      <c r="EAG14" s="367"/>
      <c r="EAI14" s="367"/>
      <c r="EAK14" s="367"/>
      <c r="EAM14" s="367"/>
      <c r="EAO14" s="367"/>
      <c r="EAQ14" s="367"/>
      <c r="EAS14" s="367"/>
      <c r="EAU14" s="367"/>
      <c r="EAW14" s="367"/>
      <c r="EAY14" s="367"/>
      <c r="EBA14" s="367"/>
      <c r="EBC14" s="367"/>
      <c r="EBE14" s="367"/>
      <c r="EBG14" s="367"/>
      <c r="EBI14" s="367"/>
      <c r="EBK14" s="367"/>
      <c r="EBM14" s="367"/>
      <c r="EBO14" s="367"/>
      <c r="EBQ14" s="367"/>
      <c r="EBS14" s="367"/>
      <c r="EBU14" s="367"/>
      <c r="EBW14" s="367"/>
      <c r="EBY14" s="367"/>
      <c r="ECA14" s="367"/>
      <c r="ECC14" s="367"/>
      <c r="ECE14" s="367"/>
      <c r="ECG14" s="367"/>
      <c r="ECI14" s="367"/>
      <c r="ECK14" s="367"/>
      <c r="ECM14" s="367"/>
      <c r="ECO14" s="367"/>
      <c r="ECQ14" s="367"/>
      <c r="ECS14" s="367"/>
      <c r="ECU14" s="367"/>
      <c r="ECW14" s="367"/>
      <c r="ECY14" s="367"/>
      <c r="EDA14" s="367"/>
      <c r="EDC14" s="367"/>
      <c r="EDE14" s="367"/>
      <c r="EDG14" s="367"/>
      <c r="EDI14" s="367"/>
      <c r="EDK14" s="367"/>
      <c r="EDM14" s="367"/>
      <c r="EDO14" s="367"/>
      <c r="EDQ14" s="367"/>
      <c r="EDS14" s="367"/>
      <c r="EDU14" s="367"/>
      <c r="EDW14" s="367"/>
      <c r="EDY14" s="367"/>
      <c r="EEA14" s="367"/>
      <c r="EEC14" s="367"/>
      <c r="EEE14" s="367"/>
      <c r="EEG14" s="367"/>
      <c r="EEI14" s="367"/>
      <c r="EEK14" s="367"/>
      <c r="EEM14" s="367"/>
      <c r="EEO14" s="367"/>
      <c r="EEQ14" s="367"/>
      <c r="EES14" s="367"/>
      <c r="EEU14" s="367"/>
      <c r="EEW14" s="367"/>
      <c r="EEY14" s="367"/>
      <c r="EFA14" s="367"/>
      <c r="EFC14" s="367"/>
      <c r="EFE14" s="367"/>
      <c r="EFG14" s="367"/>
      <c r="EFI14" s="367"/>
      <c r="EFK14" s="367"/>
      <c r="EFM14" s="367"/>
      <c r="EFO14" s="367"/>
      <c r="EFQ14" s="367"/>
      <c r="EFS14" s="367"/>
      <c r="EFU14" s="367"/>
      <c r="EFW14" s="367"/>
      <c r="EFY14" s="367"/>
      <c r="EGA14" s="367"/>
      <c r="EGC14" s="367"/>
      <c r="EGE14" s="367"/>
      <c r="EGG14" s="367"/>
      <c r="EGI14" s="367"/>
      <c r="EGK14" s="367"/>
      <c r="EGM14" s="367"/>
      <c r="EGO14" s="367"/>
      <c r="EGQ14" s="367"/>
      <c r="EGS14" s="367"/>
      <c r="EGU14" s="367"/>
      <c r="EGW14" s="367"/>
      <c r="EGY14" s="367"/>
      <c r="EHA14" s="367"/>
      <c r="EHC14" s="367"/>
      <c r="EHE14" s="367"/>
      <c r="EHG14" s="367"/>
      <c r="EHI14" s="367"/>
      <c r="EHK14" s="367"/>
      <c r="EHM14" s="367"/>
      <c r="EHO14" s="367"/>
      <c r="EHQ14" s="367"/>
      <c r="EHS14" s="367"/>
      <c r="EHU14" s="367"/>
      <c r="EHW14" s="367"/>
      <c r="EHY14" s="367"/>
      <c r="EIA14" s="367"/>
      <c r="EIC14" s="367"/>
      <c r="EIE14" s="367"/>
      <c r="EIG14" s="367"/>
      <c r="EII14" s="367"/>
      <c r="EIK14" s="367"/>
      <c r="EIM14" s="367"/>
      <c r="EIO14" s="367"/>
      <c r="EIQ14" s="367"/>
      <c r="EIS14" s="367"/>
      <c r="EIU14" s="367"/>
      <c r="EIW14" s="367"/>
      <c r="EIY14" s="367"/>
      <c r="EJA14" s="367"/>
      <c r="EJC14" s="367"/>
      <c r="EJE14" s="367"/>
      <c r="EJG14" s="367"/>
      <c r="EJI14" s="367"/>
      <c r="EJK14" s="367"/>
      <c r="EJM14" s="367"/>
      <c r="EJO14" s="367"/>
      <c r="EJQ14" s="367"/>
      <c r="EJS14" s="367"/>
      <c r="EJU14" s="367"/>
      <c r="EJW14" s="367"/>
      <c r="EJY14" s="367"/>
      <c r="EKA14" s="367"/>
      <c r="EKC14" s="367"/>
      <c r="EKE14" s="367"/>
      <c r="EKG14" s="367"/>
      <c r="EKI14" s="367"/>
      <c r="EKK14" s="367"/>
      <c r="EKM14" s="367"/>
      <c r="EKO14" s="367"/>
      <c r="EKQ14" s="367"/>
      <c r="EKS14" s="367"/>
      <c r="EKU14" s="367"/>
      <c r="EKW14" s="367"/>
      <c r="EKY14" s="367"/>
      <c r="ELA14" s="367"/>
      <c r="ELC14" s="367"/>
      <c r="ELE14" s="367"/>
      <c r="ELG14" s="367"/>
      <c r="ELI14" s="367"/>
      <c r="ELK14" s="367"/>
      <c r="ELM14" s="367"/>
      <c r="ELO14" s="367"/>
      <c r="ELQ14" s="367"/>
      <c r="ELS14" s="367"/>
      <c r="ELU14" s="367"/>
      <c r="ELW14" s="367"/>
      <c r="ELY14" s="367"/>
      <c r="EMA14" s="367"/>
      <c r="EMC14" s="367"/>
      <c r="EME14" s="367"/>
      <c r="EMG14" s="367"/>
      <c r="EMI14" s="367"/>
      <c r="EMK14" s="367"/>
      <c r="EMM14" s="367"/>
      <c r="EMO14" s="367"/>
      <c r="EMQ14" s="367"/>
      <c r="EMS14" s="367"/>
      <c r="EMU14" s="367"/>
      <c r="EMW14" s="367"/>
      <c r="EMY14" s="367"/>
      <c r="ENA14" s="367"/>
      <c r="ENC14" s="367"/>
      <c r="ENE14" s="367"/>
      <c r="ENG14" s="367"/>
      <c r="ENI14" s="367"/>
      <c r="ENK14" s="367"/>
      <c r="ENM14" s="367"/>
      <c r="ENO14" s="367"/>
      <c r="ENQ14" s="367"/>
      <c r="ENS14" s="367"/>
      <c r="ENU14" s="367"/>
      <c r="ENW14" s="367"/>
      <c r="ENY14" s="367"/>
      <c r="EOA14" s="367"/>
      <c r="EOC14" s="367"/>
      <c r="EOE14" s="367"/>
      <c r="EOG14" s="367"/>
      <c r="EOI14" s="367"/>
      <c r="EOK14" s="367"/>
      <c r="EOM14" s="367"/>
      <c r="EOO14" s="367"/>
      <c r="EOQ14" s="367"/>
      <c r="EOS14" s="367"/>
      <c r="EOU14" s="367"/>
      <c r="EOW14" s="367"/>
      <c r="EOY14" s="367"/>
      <c r="EPA14" s="367"/>
      <c r="EPC14" s="367"/>
      <c r="EPE14" s="367"/>
      <c r="EPG14" s="367"/>
      <c r="EPI14" s="367"/>
      <c r="EPK14" s="367"/>
      <c r="EPM14" s="367"/>
      <c r="EPO14" s="367"/>
      <c r="EPQ14" s="367"/>
      <c r="EPS14" s="367"/>
      <c r="EPU14" s="367"/>
      <c r="EPW14" s="367"/>
      <c r="EPY14" s="367"/>
      <c r="EQA14" s="367"/>
      <c r="EQC14" s="367"/>
      <c r="EQE14" s="367"/>
      <c r="EQG14" s="367"/>
      <c r="EQI14" s="367"/>
      <c r="EQK14" s="367"/>
      <c r="EQM14" s="367"/>
      <c r="EQO14" s="367"/>
      <c r="EQQ14" s="367"/>
      <c r="EQS14" s="367"/>
      <c r="EQU14" s="367"/>
      <c r="EQW14" s="367"/>
      <c r="EQY14" s="367"/>
      <c r="ERA14" s="367"/>
      <c r="ERC14" s="367"/>
      <c r="ERE14" s="367"/>
      <c r="ERG14" s="367"/>
      <c r="ERI14" s="367"/>
      <c r="ERK14" s="367"/>
      <c r="ERM14" s="367"/>
      <c r="ERO14" s="367"/>
      <c r="ERQ14" s="367"/>
      <c r="ERS14" s="367"/>
      <c r="ERU14" s="367"/>
      <c r="ERW14" s="367"/>
      <c r="ERY14" s="367"/>
      <c r="ESA14" s="367"/>
      <c r="ESC14" s="367"/>
      <c r="ESE14" s="367"/>
      <c r="ESG14" s="367"/>
      <c r="ESI14" s="367"/>
      <c r="ESK14" s="367"/>
      <c r="ESM14" s="367"/>
      <c r="ESO14" s="367"/>
      <c r="ESQ14" s="367"/>
      <c r="ESS14" s="367"/>
      <c r="ESU14" s="367"/>
      <c r="ESW14" s="367"/>
      <c r="ESY14" s="367"/>
      <c r="ETA14" s="367"/>
      <c r="ETC14" s="367"/>
      <c r="ETE14" s="367"/>
      <c r="ETG14" s="367"/>
      <c r="ETI14" s="367"/>
      <c r="ETK14" s="367"/>
      <c r="ETM14" s="367"/>
      <c r="ETO14" s="367"/>
      <c r="ETQ14" s="367"/>
      <c r="ETS14" s="367"/>
      <c r="ETU14" s="367"/>
      <c r="ETW14" s="367"/>
      <c r="ETY14" s="367"/>
      <c r="EUA14" s="367"/>
      <c r="EUC14" s="367"/>
      <c r="EUE14" s="367"/>
      <c r="EUG14" s="367"/>
      <c r="EUI14" s="367"/>
      <c r="EUK14" s="367"/>
      <c r="EUM14" s="367"/>
      <c r="EUO14" s="367"/>
      <c r="EUQ14" s="367"/>
      <c r="EUS14" s="367"/>
      <c r="EUU14" s="367"/>
      <c r="EUW14" s="367"/>
      <c r="EUY14" s="367"/>
      <c r="EVA14" s="367"/>
      <c r="EVC14" s="367"/>
      <c r="EVE14" s="367"/>
      <c r="EVG14" s="367"/>
      <c r="EVI14" s="367"/>
      <c r="EVK14" s="367"/>
      <c r="EVM14" s="367"/>
      <c r="EVO14" s="367"/>
      <c r="EVQ14" s="367"/>
      <c r="EVS14" s="367"/>
      <c r="EVU14" s="367"/>
      <c r="EVW14" s="367"/>
      <c r="EVY14" s="367"/>
      <c r="EWA14" s="367"/>
      <c r="EWC14" s="367"/>
      <c r="EWE14" s="367"/>
      <c r="EWG14" s="367"/>
      <c r="EWI14" s="367"/>
      <c r="EWK14" s="367"/>
      <c r="EWM14" s="367"/>
      <c r="EWO14" s="367"/>
      <c r="EWQ14" s="367"/>
      <c r="EWS14" s="367"/>
      <c r="EWU14" s="367"/>
      <c r="EWW14" s="367"/>
      <c r="EWY14" s="367"/>
      <c r="EXA14" s="367"/>
      <c r="EXC14" s="367"/>
      <c r="EXE14" s="367"/>
      <c r="EXG14" s="367"/>
      <c r="EXI14" s="367"/>
      <c r="EXK14" s="367"/>
      <c r="EXM14" s="367"/>
      <c r="EXO14" s="367"/>
      <c r="EXQ14" s="367"/>
      <c r="EXS14" s="367"/>
      <c r="EXU14" s="367"/>
      <c r="EXW14" s="367"/>
      <c r="EXY14" s="367"/>
      <c r="EYA14" s="367"/>
      <c r="EYC14" s="367"/>
      <c r="EYE14" s="367"/>
      <c r="EYG14" s="367"/>
      <c r="EYI14" s="367"/>
      <c r="EYK14" s="367"/>
      <c r="EYM14" s="367"/>
      <c r="EYO14" s="367"/>
      <c r="EYQ14" s="367"/>
      <c r="EYS14" s="367"/>
      <c r="EYU14" s="367"/>
      <c r="EYW14" s="367"/>
      <c r="EYY14" s="367"/>
      <c r="EZA14" s="367"/>
      <c r="EZC14" s="367"/>
      <c r="EZE14" s="367"/>
      <c r="EZG14" s="367"/>
      <c r="EZI14" s="367"/>
      <c r="EZK14" s="367"/>
      <c r="EZM14" s="367"/>
      <c r="EZO14" s="367"/>
      <c r="EZQ14" s="367"/>
      <c r="EZS14" s="367"/>
      <c r="EZU14" s="367"/>
      <c r="EZW14" s="367"/>
      <c r="EZY14" s="367"/>
      <c r="FAA14" s="367"/>
      <c r="FAC14" s="367"/>
      <c r="FAE14" s="367"/>
      <c r="FAG14" s="367"/>
      <c r="FAI14" s="367"/>
      <c r="FAK14" s="367"/>
      <c r="FAM14" s="367"/>
      <c r="FAO14" s="367"/>
      <c r="FAQ14" s="367"/>
      <c r="FAS14" s="367"/>
      <c r="FAU14" s="367"/>
      <c r="FAW14" s="367"/>
      <c r="FAY14" s="367"/>
      <c r="FBA14" s="367"/>
      <c r="FBC14" s="367"/>
      <c r="FBE14" s="367"/>
      <c r="FBG14" s="367"/>
      <c r="FBI14" s="367"/>
      <c r="FBK14" s="367"/>
      <c r="FBM14" s="367"/>
      <c r="FBO14" s="367"/>
      <c r="FBQ14" s="367"/>
      <c r="FBS14" s="367"/>
      <c r="FBU14" s="367"/>
      <c r="FBW14" s="367"/>
      <c r="FBY14" s="367"/>
      <c r="FCA14" s="367"/>
      <c r="FCC14" s="367"/>
      <c r="FCE14" s="367"/>
      <c r="FCG14" s="367"/>
      <c r="FCI14" s="367"/>
      <c r="FCK14" s="367"/>
      <c r="FCM14" s="367"/>
      <c r="FCO14" s="367"/>
      <c r="FCQ14" s="367"/>
      <c r="FCS14" s="367"/>
      <c r="FCU14" s="367"/>
      <c r="FCW14" s="367"/>
      <c r="FCY14" s="367"/>
      <c r="FDA14" s="367"/>
      <c r="FDC14" s="367"/>
      <c r="FDE14" s="367"/>
      <c r="FDG14" s="367"/>
      <c r="FDI14" s="367"/>
      <c r="FDK14" s="367"/>
      <c r="FDM14" s="367"/>
      <c r="FDO14" s="367"/>
      <c r="FDQ14" s="367"/>
      <c r="FDS14" s="367"/>
      <c r="FDU14" s="367"/>
      <c r="FDW14" s="367"/>
      <c r="FDY14" s="367"/>
      <c r="FEA14" s="367"/>
      <c r="FEC14" s="367"/>
      <c r="FEE14" s="367"/>
      <c r="FEG14" s="367"/>
      <c r="FEI14" s="367"/>
      <c r="FEK14" s="367"/>
      <c r="FEM14" s="367"/>
      <c r="FEO14" s="367"/>
      <c r="FEQ14" s="367"/>
      <c r="FES14" s="367"/>
      <c r="FEU14" s="367"/>
      <c r="FEW14" s="367"/>
      <c r="FEY14" s="367"/>
      <c r="FFA14" s="367"/>
      <c r="FFC14" s="367"/>
      <c r="FFE14" s="367"/>
      <c r="FFG14" s="367"/>
      <c r="FFI14" s="367"/>
      <c r="FFK14" s="367"/>
      <c r="FFM14" s="367"/>
      <c r="FFO14" s="367"/>
      <c r="FFQ14" s="367"/>
      <c r="FFS14" s="367"/>
      <c r="FFU14" s="367"/>
      <c r="FFW14" s="367"/>
      <c r="FFY14" s="367"/>
      <c r="FGA14" s="367"/>
      <c r="FGC14" s="367"/>
      <c r="FGE14" s="367"/>
      <c r="FGG14" s="367"/>
      <c r="FGI14" s="367"/>
      <c r="FGK14" s="367"/>
      <c r="FGM14" s="367"/>
      <c r="FGO14" s="367"/>
      <c r="FGQ14" s="367"/>
      <c r="FGS14" s="367"/>
      <c r="FGU14" s="367"/>
      <c r="FGW14" s="367"/>
      <c r="FGY14" s="367"/>
      <c r="FHA14" s="367"/>
      <c r="FHC14" s="367"/>
      <c r="FHE14" s="367"/>
      <c r="FHG14" s="367"/>
      <c r="FHI14" s="367"/>
      <c r="FHK14" s="367"/>
      <c r="FHM14" s="367"/>
      <c r="FHO14" s="367"/>
      <c r="FHQ14" s="367"/>
      <c r="FHS14" s="367"/>
      <c r="FHU14" s="367"/>
      <c r="FHW14" s="367"/>
      <c r="FHY14" s="367"/>
      <c r="FIA14" s="367"/>
      <c r="FIC14" s="367"/>
      <c r="FIE14" s="367"/>
      <c r="FIG14" s="367"/>
      <c r="FII14" s="367"/>
      <c r="FIK14" s="367"/>
      <c r="FIM14" s="367"/>
      <c r="FIO14" s="367"/>
      <c r="FIQ14" s="367"/>
      <c r="FIS14" s="367"/>
      <c r="FIU14" s="367"/>
      <c r="FIW14" s="367"/>
      <c r="FIY14" s="367"/>
      <c r="FJA14" s="367"/>
      <c r="FJC14" s="367"/>
      <c r="FJE14" s="367"/>
      <c r="FJG14" s="367"/>
      <c r="FJI14" s="367"/>
      <c r="FJK14" s="367"/>
      <c r="FJM14" s="367"/>
      <c r="FJO14" s="367"/>
      <c r="FJQ14" s="367"/>
      <c r="FJS14" s="367"/>
      <c r="FJU14" s="367"/>
      <c r="FJW14" s="367"/>
      <c r="FJY14" s="367"/>
      <c r="FKA14" s="367"/>
      <c r="FKC14" s="367"/>
      <c r="FKE14" s="367"/>
      <c r="FKG14" s="367"/>
      <c r="FKI14" s="367"/>
      <c r="FKK14" s="367"/>
      <c r="FKM14" s="367"/>
      <c r="FKO14" s="367"/>
      <c r="FKQ14" s="367"/>
      <c r="FKS14" s="367"/>
      <c r="FKU14" s="367"/>
      <c r="FKW14" s="367"/>
      <c r="FKY14" s="367"/>
      <c r="FLA14" s="367"/>
      <c r="FLC14" s="367"/>
      <c r="FLE14" s="367"/>
      <c r="FLG14" s="367"/>
      <c r="FLI14" s="367"/>
      <c r="FLK14" s="367"/>
      <c r="FLM14" s="367"/>
      <c r="FLO14" s="367"/>
      <c r="FLQ14" s="367"/>
      <c r="FLS14" s="367"/>
      <c r="FLU14" s="367"/>
      <c r="FLW14" s="367"/>
      <c r="FLY14" s="367"/>
      <c r="FMA14" s="367"/>
      <c r="FMC14" s="367"/>
      <c r="FME14" s="367"/>
      <c r="FMG14" s="367"/>
      <c r="FMI14" s="367"/>
      <c r="FMK14" s="367"/>
      <c r="FMM14" s="367"/>
      <c r="FMO14" s="367"/>
      <c r="FMQ14" s="367"/>
      <c r="FMS14" s="367"/>
      <c r="FMU14" s="367"/>
      <c r="FMW14" s="367"/>
      <c r="FMY14" s="367"/>
      <c r="FNA14" s="367"/>
      <c r="FNC14" s="367"/>
      <c r="FNE14" s="367"/>
      <c r="FNG14" s="367"/>
      <c r="FNI14" s="367"/>
      <c r="FNK14" s="367"/>
      <c r="FNM14" s="367"/>
      <c r="FNO14" s="367"/>
      <c r="FNQ14" s="367"/>
      <c r="FNS14" s="367"/>
      <c r="FNU14" s="367"/>
      <c r="FNW14" s="367"/>
      <c r="FNY14" s="367"/>
      <c r="FOA14" s="367"/>
      <c r="FOC14" s="367"/>
      <c r="FOE14" s="367"/>
      <c r="FOG14" s="367"/>
      <c r="FOI14" s="367"/>
      <c r="FOK14" s="367"/>
      <c r="FOM14" s="367"/>
      <c r="FOO14" s="367"/>
      <c r="FOQ14" s="367"/>
      <c r="FOS14" s="367"/>
      <c r="FOU14" s="367"/>
      <c r="FOW14" s="367"/>
      <c r="FOY14" s="367"/>
      <c r="FPA14" s="367"/>
      <c r="FPC14" s="367"/>
      <c r="FPE14" s="367"/>
      <c r="FPG14" s="367"/>
      <c r="FPI14" s="367"/>
      <c r="FPK14" s="367"/>
      <c r="FPM14" s="367"/>
      <c r="FPO14" s="367"/>
      <c r="FPQ14" s="367"/>
      <c r="FPS14" s="367"/>
      <c r="FPU14" s="367"/>
      <c r="FPW14" s="367"/>
      <c r="FPY14" s="367"/>
      <c r="FQA14" s="367"/>
      <c r="FQC14" s="367"/>
      <c r="FQE14" s="367"/>
      <c r="FQG14" s="367"/>
      <c r="FQI14" s="367"/>
      <c r="FQK14" s="367"/>
      <c r="FQM14" s="367"/>
      <c r="FQO14" s="367"/>
      <c r="FQQ14" s="367"/>
      <c r="FQS14" s="367"/>
      <c r="FQU14" s="367"/>
      <c r="FQW14" s="367"/>
      <c r="FQY14" s="367"/>
      <c r="FRA14" s="367"/>
      <c r="FRC14" s="367"/>
      <c r="FRE14" s="367"/>
      <c r="FRG14" s="367"/>
      <c r="FRI14" s="367"/>
      <c r="FRK14" s="367"/>
      <c r="FRM14" s="367"/>
      <c r="FRO14" s="367"/>
      <c r="FRQ14" s="367"/>
      <c r="FRS14" s="367"/>
      <c r="FRU14" s="367"/>
      <c r="FRW14" s="367"/>
      <c r="FRY14" s="367"/>
      <c r="FSA14" s="367"/>
      <c r="FSC14" s="367"/>
      <c r="FSE14" s="367"/>
      <c r="FSG14" s="367"/>
      <c r="FSI14" s="367"/>
      <c r="FSK14" s="367"/>
      <c r="FSM14" s="367"/>
      <c r="FSO14" s="367"/>
      <c r="FSQ14" s="367"/>
      <c r="FSS14" s="367"/>
      <c r="FSU14" s="367"/>
      <c r="FSW14" s="367"/>
      <c r="FSY14" s="367"/>
      <c r="FTA14" s="367"/>
      <c r="FTC14" s="367"/>
      <c r="FTE14" s="367"/>
      <c r="FTG14" s="367"/>
      <c r="FTI14" s="367"/>
      <c r="FTK14" s="367"/>
      <c r="FTM14" s="367"/>
      <c r="FTO14" s="367"/>
      <c r="FTQ14" s="367"/>
      <c r="FTS14" s="367"/>
      <c r="FTU14" s="367"/>
      <c r="FTW14" s="367"/>
      <c r="FTY14" s="367"/>
      <c r="FUA14" s="367"/>
      <c r="FUC14" s="367"/>
      <c r="FUE14" s="367"/>
      <c r="FUG14" s="367"/>
      <c r="FUI14" s="367"/>
      <c r="FUK14" s="367"/>
      <c r="FUM14" s="367"/>
      <c r="FUO14" s="367"/>
      <c r="FUQ14" s="367"/>
      <c r="FUS14" s="367"/>
      <c r="FUU14" s="367"/>
      <c r="FUW14" s="367"/>
      <c r="FUY14" s="367"/>
      <c r="FVA14" s="367"/>
      <c r="FVC14" s="367"/>
      <c r="FVE14" s="367"/>
      <c r="FVG14" s="367"/>
      <c r="FVI14" s="367"/>
      <c r="FVK14" s="367"/>
      <c r="FVM14" s="367"/>
      <c r="FVO14" s="367"/>
      <c r="FVQ14" s="367"/>
      <c r="FVS14" s="367"/>
      <c r="FVU14" s="367"/>
      <c r="FVW14" s="367"/>
      <c r="FVY14" s="367"/>
      <c r="FWA14" s="367"/>
      <c r="FWC14" s="367"/>
      <c r="FWE14" s="367"/>
      <c r="FWG14" s="367"/>
      <c r="FWI14" s="367"/>
      <c r="FWK14" s="367"/>
      <c r="FWM14" s="367"/>
      <c r="FWO14" s="367"/>
      <c r="FWQ14" s="367"/>
      <c r="FWS14" s="367"/>
      <c r="FWU14" s="367"/>
      <c r="FWW14" s="367"/>
      <c r="FWY14" s="367"/>
      <c r="FXA14" s="367"/>
      <c r="FXC14" s="367"/>
      <c r="FXE14" s="367"/>
      <c r="FXG14" s="367"/>
      <c r="FXI14" s="367"/>
      <c r="FXK14" s="367"/>
      <c r="FXM14" s="367"/>
      <c r="FXO14" s="367"/>
      <c r="FXQ14" s="367"/>
      <c r="FXS14" s="367"/>
      <c r="FXU14" s="367"/>
      <c r="FXW14" s="367"/>
      <c r="FXY14" s="367"/>
      <c r="FYA14" s="367"/>
      <c r="FYC14" s="367"/>
      <c r="FYE14" s="367"/>
      <c r="FYG14" s="367"/>
      <c r="FYI14" s="367"/>
      <c r="FYK14" s="367"/>
      <c r="FYM14" s="367"/>
      <c r="FYO14" s="367"/>
      <c r="FYQ14" s="367"/>
      <c r="FYS14" s="367"/>
      <c r="FYU14" s="367"/>
      <c r="FYW14" s="367"/>
      <c r="FYY14" s="367"/>
      <c r="FZA14" s="367"/>
      <c r="FZC14" s="367"/>
      <c r="FZE14" s="367"/>
      <c r="FZG14" s="367"/>
      <c r="FZI14" s="367"/>
      <c r="FZK14" s="367"/>
      <c r="FZM14" s="367"/>
      <c r="FZO14" s="367"/>
      <c r="FZQ14" s="367"/>
      <c r="FZS14" s="367"/>
      <c r="FZU14" s="367"/>
      <c r="FZW14" s="367"/>
      <c r="FZY14" s="367"/>
      <c r="GAA14" s="367"/>
      <c r="GAC14" s="367"/>
      <c r="GAE14" s="367"/>
      <c r="GAG14" s="367"/>
      <c r="GAI14" s="367"/>
      <c r="GAK14" s="367"/>
      <c r="GAM14" s="367"/>
      <c r="GAO14" s="367"/>
      <c r="GAQ14" s="367"/>
      <c r="GAS14" s="367"/>
      <c r="GAU14" s="367"/>
      <c r="GAW14" s="367"/>
      <c r="GAY14" s="367"/>
      <c r="GBA14" s="367"/>
      <c r="GBC14" s="367"/>
      <c r="GBE14" s="367"/>
      <c r="GBG14" s="367"/>
      <c r="GBI14" s="367"/>
      <c r="GBK14" s="367"/>
      <c r="GBM14" s="367"/>
      <c r="GBO14" s="367"/>
      <c r="GBQ14" s="367"/>
      <c r="GBS14" s="367"/>
      <c r="GBU14" s="367"/>
      <c r="GBW14" s="367"/>
      <c r="GBY14" s="367"/>
      <c r="GCA14" s="367"/>
      <c r="GCC14" s="367"/>
      <c r="GCE14" s="367"/>
      <c r="GCG14" s="367"/>
      <c r="GCI14" s="367"/>
      <c r="GCK14" s="367"/>
      <c r="GCM14" s="367"/>
      <c r="GCO14" s="367"/>
      <c r="GCQ14" s="367"/>
      <c r="GCS14" s="367"/>
      <c r="GCU14" s="367"/>
      <c r="GCW14" s="367"/>
      <c r="GCY14" s="367"/>
      <c r="GDA14" s="367"/>
      <c r="GDC14" s="367"/>
      <c r="GDE14" s="367"/>
      <c r="GDG14" s="367"/>
      <c r="GDI14" s="367"/>
      <c r="GDK14" s="367"/>
      <c r="GDM14" s="367"/>
      <c r="GDO14" s="367"/>
      <c r="GDQ14" s="367"/>
      <c r="GDS14" s="367"/>
      <c r="GDU14" s="367"/>
      <c r="GDW14" s="367"/>
      <c r="GDY14" s="367"/>
      <c r="GEA14" s="367"/>
      <c r="GEC14" s="367"/>
      <c r="GEE14" s="367"/>
      <c r="GEG14" s="367"/>
      <c r="GEI14" s="367"/>
      <c r="GEK14" s="367"/>
      <c r="GEM14" s="367"/>
      <c r="GEO14" s="367"/>
      <c r="GEQ14" s="367"/>
      <c r="GES14" s="367"/>
      <c r="GEU14" s="367"/>
      <c r="GEW14" s="367"/>
      <c r="GEY14" s="367"/>
      <c r="GFA14" s="367"/>
      <c r="GFC14" s="367"/>
      <c r="GFE14" s="367"/>
      <c r="GFG14" s="367"/>
      <c r="GFI14" s="367"/>
      <c r="GFK14" s="367"/>
      <c r="GFM14" s="367"/>
      <c r="GFO14" s="367"/>
      <c r="GFQ14" s="367"/>
      <c r="GFS14" s="367"/>
      <c r="GFU14" s="367"/>
      <c r="GFW14" s="367"/>
      <c r="GFY14" s="367"/>
      <c r="GGA14" s="367"/>
      <c r="GGC14" s="367"/>
      <c r="GGE14" s="367"/>
      <c r="GGG14" s="367"/>
      <c r="GGI14" s="367"/>
      <c r="GGK14" s="367"/>
      <c r="GGM14" s="367"/>
      <c r="GGO14" s="367"/>
      <c r="GGQ14" s="367"/>
      <c r="GGS14" s="367"/>
      <c r="GGU14" s="367"/>
      <c r="GGW14" s="367"/>
      <c r="GGY14" s="367"/>
      <c r="GHA14" s="367"/>
      <c r="GHC14" s="367"/>
      <c r="GHE14" s="367"/>
      <c r="GHG14" s="367"/>
      <c r="GHI14" s="367"/>
      <c r="GHK14" s="367"/>
      <c r="GHM14" s="367"/>
      <c r="GHO14" s="367"/>
      <c r="GHQ14" s="367"/>
      <c r="GHS14" s="367"/>
      <c r="GHU14" s="367"/>
      <c r="GHW14" s="367"/>
      <c r="GHY14" s="367"/>
      <c r="GIA14" s="367"/>
      <c r="GIC14" s="367"/>
      <c r="GIE14" s="367"/>
      <c r="GIG14" s="367"/>
      <c r="GII14" s="367"/>
      <c r="GIK14" s="367"/>
      <c r="GIM14" s="367"/>
      <c r="GIO14" s="367"/>
      <c r="GIQ14" s="367"/>
      <c r="GIS14" s="367"/>
      <c r="GIU14" s="367"/>
      <c r="GIW14" s="367"/>
      <c r="GIY14" s="367"/>
      <c r="GJA14" s="367"/>
      <c r="GJC14" s="367"/>
      <c r="GJE14" s="367"/>
      <c r="GJG14" s="367"/>
      <c r="GJI14" s="367"/>
      <c r="GJK14" s="367"/>
      <c r="GJM14" s="367"/>
      <c r="GJO14" s="367"/>
      <c r="GJQ14" s="367"/>
      <c r="GJS14" s="367"/>
      <c r="GJU14" s="367"/>
      <c r="GJW14" s="367"/>
      <c r="GJY14" s="367"/>
      <c r="GKA14" s="367"/>
      <c r="GKC14" s="367"/>
      <c r="GKE14" s="367"/>
      <c r="GKG14" s="367"/>
      <c r="GKI14" s="367"/>
      <c r="GKK14" s="367"/>
      <c r="GKM14" s="367"/>
      <c r="GKO14" s="367"/>
      <c r="GKQ14" s="367"/>
      <c r="GKS14" s="367"/>
      <c r="GKU14" s="367"/>
      <c r="GKW14" s="367"/>
      <c r="GKY14" s="367"/>
      <c r="GLA14" s="367"/>
      <c r="GLC14" s="367"/>
      <c r="GLE14" s="367"/>
      <c r="GLG14" s="367"/>
      <c r="GLI14" s="367"/>
      <c r="GLK14" s="367"/>
      <c r="GLM14" s="367"/>
      <c r="GLO14" s="367"/>
      <c r="GLQ14" s="367"/>
      <c r="GLS14" s="367"/>
      <c r="GLU14" s="367"/>
      <c r="GLW14" s="367"/>
      <c r="GLY14" s="367"/>
      <c r="GMA14" s="367"/>
      <c r="GMC14" s="367"/>
      <c r="GME14" s="367"/>
      <c r="GMG14" s="367"/>
      <c r="GMI14" s="367"/>
      <c r="GMK14" s="367"/>
      <c r="GMM14" s="367"/>
      <c r="GMO14" s="367"/>
      <c r="GMQ14" s="367"/>
      <c r="GMS14" s="367"/>
      <c r="GMU14" s="367"/>
      <c r="GMW14" s="367"/>
      <c r="GMY14" s="367"/>
      <c r="GNA14" s="367"/>
      <c r="GNC14" s="367"/>
      <c r="GNE14" s="367"/>
      <c r="GNG14" s="367"/>
      <c r="GNI14" s="367"/>
      <c r="GNK14" s="367"/>
      <c r="GNM14" s="367"/>
      <c r="GNO14" s="367"/>
      <c r="GNQ14" s="367"/>
      <c r="GNS14" s="367"/>
      <c r="GNU14" s="367"/>
      <c r="GNW14" s="367"/>
      <c r="GNY14" s="367"/>
      <c r="GOA14" s="367"/>
      <c r="GOC14" s="367"/>
      <c r="GOE14" s="367"/>
      <c r="GOG14" s="367"/>
      <c r="GOI14" s="367"/>
      <c r="GOK14" s="367"/>
      <c r="GOM14" s="367"/>
      <c r="GOO14" s="367"/>
      <c r="GOQ14" s="367"/>
      <c r="GOS14" s="367"/>
      <c r="GOU14" s="367"/>
      <c r="GOW14" s="367"/>
      <c r="GOY14" s="367"/>
      <c r="GPA14" s="367"/>
      <c r="GPC14" s="367"/>
      <c r="GPE14" s="367"/>
      <c r="GPG14" s="367"/>
      <c r="GPI14" s="367"/>
      <c r="GPK14" s="367"/>
      <c r="GPM14" s="367"/>
      <c r="GPO14" s="367"/>
      <c r="GPQ14" s="367"/>
      <c r="GPS14" s="367"/>
      <c r="GPU14" s="367"/>
      <c r="GPW14" s="367"/>
      <c r="GPY14" s="367"/>
      <c r="GQA14" s="367"/>
      <c r="GQC14" s="367"/>
      <c r="GQE14" s="367"/>
      <c r="GQG14" s="367"/>
      <c r="GQI14" s="367"/>
      <c r="GQK14" s="367"/>
      <c r="GQM14" s="367"/>
      <c r="GQO14" s="367"/>
      <c r="GQQ14" s="367"/>
      <c r="GQS14" s="367"/>
      <c r="GQU14" s="367"/>
      <c r="GQW14" s="367"/>
      <c r="GQY14" s="367"/>
      <c r="GRA14" s="367"/>
      <c r="GRC14" s="367"/>
      <c r="GRE14" s="367"/>
      <c r="GRG14" s="367"/>
      <c r="GRI14" s="367"/>
      <c r="GRK14" s="367"/>
      <c r="GRM14" s="367"/>
      <c r="GRO14" s="367"/>
      <c r="GRQ14" s="367"/>
      <c r="GRS14" s="367"/>
      <c r="GRU14" s="367"/>
      <c r="GRW14" s="367"/>
      <c r="GRY14" s="367"/>
      <c r="GSA14" s="367"/>
      <c r="GSC14" s="367"/>
      <c r="GSE14" s="367"/>
      <c r="GSG14" s="367"/>
      <c r="GSI14" s="367"/>
      <c r="GSK14" s="367"/>
      <c r="GSM14" s="367"/>
      <c r="GSO14" s="367"/>
      <c r="GSQ14" s="367"/>
      <c r="GSS14" s="367"/>
      <c r="GSU14" s="367"/>
      <c r="GSW14" s="367"/>
      <c r="GSY14" s="367"/>
      <c r="GTA14" s="367"/>
      <c r="GTC14" s="367"/>
      <c r="GTE14" s="367"/>
      <c r="GTG14" s="367"/>
      <c r="GTI14" s="367"/>
      <c r="GTK14" s="367"/>
      <c r="GTM14" s="367"/>
      <c r="GTO14" s="367"/>
      <c r="GTQ14" s="367"/>
      <c r="GTS14" s="367"/>
      <c r="GTU14" s="367"/>
      <c r="GTW14" s="367"/>
      <c r="GTY14" s="367"/>
      <c r="GUA14" s="367"/>
      <c r="GUC14" s="367"/>
      <c r="GUE14" s="367"/>
      <c r="GUG14" s="367"/>
      <c r="GUI14" s="367"/>
      <c r="GUK14" s="367"/>
      <c r="GUM14" s="367"/>
      <c r="GUO14" s="367"/>
      <c r="GUQ14" s="367"/>
      <c r="GUS14" s="367"/>
      <c r="GUU14" s="367"/>
      <c r="GUW14" s="367"/>
      <c r="GUY14" s="367"/>
      <c r="GVA14" s="367"/>
      <c r="GVC14" s="367"/>
      <c r="GVE14" s="367"/>
      <c r="GVG14" s="367"/>
      <c r="GVI14" s="367"/>
      <c r="GVK14" s="367"/>
      <c r="GVM14" s="367"/>
      <c r="GVO14" s="367"/>
      <c r="GVQ14" s="367"/>
      <c r="GVS14" s="367"/>
      <c r="GVU14" s="367"/>
      <c r="GVW14" s="367"/>
      <c r="GVY14" s="367"/>
      <c r="GWA14" s="367"/>
      <c r="GWC14" s="367"/>
      <c r="GWE14" s="367"/>
      <c r="GWG14" s="367"/>
      <c r="GWI14" s="367"/>
      <c r="GWK14" s="367"/>
      <c r="GWM14" s="367"/>
      <c r="GWO14" s="367"/>
      <c r="GWQ14" s="367"/>
      <c r="GWS14" s="367"/>
      <c r="GWU14" s="367"/>
      <c r="GWW14" s="367"/>
      <c r="GWY14" s="367"/>
      <c r="GXA14" s="367"/>
      <c r="GXC14" s="367"/>
      <c r="GXE14" s="367"/>
      <c r="GXG14" s="367"/>
      <c r="GXI14" s="367"/>
      <c r="GXK14" s="367"/>
      <c r="GXM14" s="367"/>
      <c r="GXO14" s="367"/>
      <c r="GXQ14" s="367"/>
      <c r="GXS14" s="367"/>
      <c r="GXU14" s="367"/>
      <c r="GXW14" s="367"/>
      <c r="GXY14" s="367"/>
      <c r="GYA14" s="367"/>
      <c r="GYC14" s="367"/>
      <c r="GYE14" s="367"/>
      <c r="GYG14" s="367"/>
      <c r="GYI14" s="367"/>
      <c r="GYK14" s="367"/>
      <c r="GYM14" s="367"/>
      <c r="GYO14" s="367"/>
      <c r="GYQ14" s="367"/>
      <c r="GYS14" s="367"/>
      <c r="GYU14" s="367"/>
      <c r="GYW14" s="367"/>
      <c r="GYY14" s="367"/>
      <c r="GZA14" s="367"/>
      <c r="GZC14" s="367"/>
      <c r="GZE14" s="367"/>
      <c r="GZG14" s="367"/>
      <c r="GZI14" s="367"/>
      <c r="GZK14" s="367"/>
      <c r="GZM14" s="367"/>
      <c r="GZO14" s="367"/>
      <c r="GZQ14" s="367"/>
      <c r="GZS14" s="367"/>
      <c r="GZU14" s="367"/>
      <c r="GZW14" s="367"/>
      <c r="GZY14" s="367"/>
      <c r="HAA14" s="367"/>
      <c r="HAC14" s="367"/>
      <c r="HAE14" s="367"/>
      <c r="HAG14" s="367"/>
      <c r="HAI14" s="367"/>
      <c r="HAK14" s="367"/>
      <c r="HAM14" s="367"/>
      <c r="HAO14" s="367"/>
      <c r="HAQ14" s="367"/>
      <c r="HAS14" s="367"/>
      <c r="HAU14" s="367"/>
      <c r="HAW14" s="367"/>
      <c r="HAY14" s="367"/>
      <c r="HBA14" s="367"/>
      <c r="HBC14" s="367"/>
      <c r="HBE14" s="367"/>
      <c r="HBG14" s="367"/>
      <c r="HBI14" s="367"/>
      <c r="HBK14" s="367"/>
      <c r="HBM14" s="367"/>
      <c r="HBO14" s="367"/>
      <c r="HBQ14" s="367"/>
      <c r="HBS14" s="367"/>
      <c r="HBU14" s="367"/>
      <c r="HBW14" s="367"/>
      <c r="HBY14" s="367"/>
      <c r="HCA14" s="367"/>
      <c r="HCC14" s="367"/>
      <c r="HCE14" s="367"/>
      <c r="HCG14" s="367"/>
      <c r="HCI14" s="367"/>
      <c r="HCK14" s="367"/>
      <c r="HCM14" s="367"/>
      <c r="HCO14" s="367"/>
      <c r="HCQ14" s="367"/>
      <c r="HCS14" s="367"/>
      <c r="HCU14" s="367"/>
      <c r="HCW14" s="367"/>
      <c r="HCY14" s="367"/>
      <c r="HDA14" s="367"/>
      <c r="HDC14" s="367"/>
      <c r="HDE14" s="367"/>
      <c r="HDG14" s="367"/>
      <c r="HDI14" s="367"/>
      <c r="HDK14" s="367"/>
      <c r="HDM14" s="367"/>
      <c r="HDO14" s="367"/>
      <c r="HDQ14" s="367"/>
      <c r="HDS14" s="367"/>
      <c r="HDU14" s="367"/>
      <c r="HDW14" s="367"/>
      <c r="HDY14" s="367"/>
      <c r="HEA14" s="367"/>
      <c r="HEC14" s="367"/>
      <c r="HEE14" s="367"/>
      <c r="HEG14" s="367"/>
      <c r="HEI14" s="367"/>
      <c r="HEK14" s="367"/>
      <c r="HEM14" s="367"/>
      <c r="HEO14" s="367"/>
      <c r="HEQ14" s="367"/>
      <c r="HES14" s="367"/>
      <c r="HEU14" s="367"/>
      <c r="HEW14" s="367"/>
      <c r="HEY14" s="367"/>
      <c r="HFA14" s="367"/>
      <c r="HFC14" s="367"/>
      <c r="HFE14" s="367"/>
      <c r="HFG14" s="367"/>
      <c r="HFI14" s="367"/>
      <c r="HFK14" s="367"/>
      <c r="HFM14" s="367"/>
      <c r="HFO14" s="367"/>
      <c r="HFQ14" s="367"/>
      <c r="HFS14" s="367"/>
      <c r="HFU14" s="367"/>
      <c r="HFW14" s="367"/>
      <c r="HFY14" s="367"/>
      <c r="HGA14" s="367"/>
      <c r="HGC14" s="367"/>
      <c r="HGE14" s="367"/>
      <c r="HGG14" s="367"/>
      <c r="HGI14" s="367"/>
      <c r="HGK14" s="367"/>
      <c r="HGM14" s="367"/>
      <c r="HGO14" s="367"/>
      <c r="HGQ14" s="367"/>
      <c r="HGS14" s="367"/>
      <c r="HGU14" s="367"/>
      <c r="HGW14" s="367"/>
      <c r="HGY14" s="367"/>
      <c r="HHA14" s="367"/>
      <c r="HHC14" s="367"/>
      <c r="HHE14" s="367"/>
      <c r="HHG14" s="367"/>
      <c r="HHI14" s="367"/>
      <c r="HHK14" s="367"/>
      <c r="HHM14" s="367"/>
      <c r="HHO14" s="367"/>
      <c r="HHQ14" s="367"/>
      <c r="HHS14" s="367"/>
      <c r="HHU14" s="367"/>
      <c r="HHW14" s="367"/>
      <c r="HHY14" s="367"/>
      <c r="HIA14" s="367"/>
      <c r="HIC14" s="367"/>
      <c r="HIE14" s="367"/>
      <c r="HIG14" s="367"/>
      <c r="HII14" s="367"/>
      <c r="HIK14" s="367"/>
      <c r="HIM14" s="367"/>
      <c r="HIO14" s="367"/>
      <c r="HIQ14" s="367"/>
      <c r="HIS14" s="367"/>
      <c r="HIU14" s="367"/>
      <c r="HIW14" s="367"/>
      <c r="HIY14" s="367"/>
      <c r="HJA14" s="367"/>
      <c r="HJC14" s="367"/>
      <c r="HJE14" s="367"/>
      <c r="HJG14" s="367"/>
      <c r="HJI14" s="367"/>
      <c r="HJK14" s="367"/>
      <c r="HJM14" s="367"/>
      <c r="HJO14" s="367"/>
      <c r="HJQ14" s="367"/>
      <c r="HJS14" s="367"/>
      <c r="HJU14" s="367"/>
      <c r="HJW14" s="367"/>
      <c r="HJY14" s="367"/>
      <c r="HKA14" s="367"/>
      <c r="HKC14" s="367"/>
      <c r="HKE14" s="367"/>
      <c r="HKG14" s="367"/>
      <c r="HKI14" s="367"/>
      <c r="HKK14" s="367"/>
      <c r="HKM14" s="367"/>
      <c r="HKO14" s="367"/>
      <c r="HKQ14" s="367"/>
      <c r="HKS14" s="367"/>
      <c r="HKU14" s="367"/>
      <c r="HKW14" s="367"/>
      <c r="HKY14" s="367"/>
      <c r="HLA14" s="367"/>
      <c r="HLC14" s="367"/>
      <c r="HLE14" s="367"/>
      <c r="HLG14" s="367"/>
      <c r="HLI14" s="367"/>
      <c r="HLK14" s="367"/>
      <c r="HLM14" s="367"/>
      <c r="HLO14" s="367"/>
      <c r="HLQ14" s="367"/>
      <c r="HLS14" s="367"/>
      <c r="HLU14" s="367"/>
      <c r="HLW14" s="367"/>
      <c r="HLY14" s="367"/>
      <c r="HMA14" s="367"/>
      <c r="HMC14" s="367"/>
      <c r="HME14" s="367"/>
      <c r="HMG14" s="367"/>
      <c r="HMI14" s="367"/>
      <c r="HMK14" s="367"/>
      <c r="HMM14" s="367"/>
      <c r="HMO14" s="367"/>
      <c r="HMQ14" s="367"/>
      <c r="HMS14" s="367"/>
      <c r="HMU14" s="367"/>
      <c r="HMW14" s="367"/>
      <c r="HMY14" s="367"/>
      <c r="HNA14" s="367"/>
      <c r="HNC14" s="367"/>
      <c r="HNE14" s="367"/>
      <c r="HNG14" s="367"/>
      <c r="HNI14" s="367"/>
      <c r="HNK14" s="367"/>
      <c r="HNM14" s="367"/>
      <c r="HNO14" s="367"/>
      <c r="HNQ14" s="367"/>
      <c r="HNS14" s="367"/>
      <c r="HNU14" s="367"/>
      <c r="HNW14" s="367"/>
      <c r="HNY14" s="367"/>
      <c r="HOA14" s="367"/>
      <c r="HOC14" s="367"/>
      <c r="HOE14" s="367"/>
      <c r="HOG14" s="367"/>
      <c r="HOI14" s="367"/>
      <c r="HOK14" s="367"/>
      <c r="HOM14" s="367"/>
      <c r="HOO14" s="367"/>
      <c r="HOQ14" s="367"/>
      <c r="HOS14" s="367"/>
      <c r="HOU14" s="367"/>
      <c r="HOW14" s="367"/>
      <c r="HOY14" s="367"/>
      <c r="HPA14" s="367"/>
      <c r="HPC14" s="367"/>
      <c r="HPE14" s="367"/>
      <c r="HPG14" s="367"/>
      <c r="HPI14" s="367"/>
      <c r="HPK14" s="367"/>
      <c r="HPM14" s="367"/>
      <c r="HPO14" s="367"/>
      <c r="HPQ14" s="367"/>
      <c r="HPS14" s="367"/>
      <c r="HPU14" s="367"/>
      <c r="HPW14" s="367"/>
      <c r="HPY14" s="367"/>
      <c r="HQA14" s="367"/>
      <c r="HQC14" s="367"/>
      <c r="HQE14" s="367"/>
      <c r="HQG14" s="367"/>
      <c r="HQI14" s="367"/>
      <c r="HQK14" s="367"/>
      <c r="HQM14" s="367"/>
      <c r="HQO14" s="367"/>
      <c r="HQQ14" s="367"/>
      <c r="HQS14" s="367"/>
      <c r="HQU14" s="367"/>
      <c r="HQW14" s="367"/>
      <c r="HQY14" s="367"/>
      <c r="HRA14" s="367"/>
      <c r="HRC14" s="367"/>
      <c r="HRE14" s="367"/>
      <c r="HRG14" s="367"/>
      <c r="HRI14" s="367"/>
      <c r="HRK14" s="367"/>
      <c r="HRM14" s="367"/>
      <c r="HRO14" s="367"/>
      <c r="HRQ14" s="367"/>
      <c r="HRS14" s="367"/>
      <c r="HRU14" s="367"/>
      <c r="HRW14" s="367"/>
      <c r="HRY14" s="367"/>
      <c r="HSA14" s="367"/>
      <c r="HSC14" s="367"/>
      <c r="HSE14" s="367"/>
      <c r="HSG14" s="367"/>
      <c r="HSI14" s="367"/>
      <c r="HSK14" s="367"/>
      <c r="HSM14" s="367"/>
      <c r="HSO14" s="367"/>
      <c r="HSQ14" s="367"/>
      <c r="HSS14" s="367"/>
      <c r="HSU14" s="367"/>
      <c r="HSW14" s="367"/>
      <c r="HSY14" s="367"/>
      <c r="HTA14" s="367"/>
      <c r="HTC14" s="367"/>
      <c r="HTE14" s="367"/>
      <c r="HTG14" s="367"/>
      <c r="HTI14" s="367"/>
      <c r="HTK14" s="367"/>
      <c r="HTM14" s="367"/>
      <c r="HTO14" s="367"/>
      <c r="HTQ14" s="367"/>
      <c r="HTS14" s="367"/>
      <c r="HTU14" s="367"/>
      <c r="HTW14" s="367"/>
      <c r="HTY14" s="367"/>
      <c r="HUA14" s="367"/>
      <c r="HUC14" s="367"/>
      <c r="HUE14" s="367"/>
      <c r="HUG14" s="367"/>
      <c r="HUI14" s="367"/>
      <c r="HUK14" s="367"/>
      <c r="HUM14" s="367"/>
      <c r="HUO14" s="367"/>
      <c r="HUQ14" s="367"/>
      <c r="HUS14" s="367"/>
      <c r="HUU14" s="367"/>
      <c r="HUW14" s="367"/>
      <c r="HUY14" s="367"/>
      <c r="HVA14" s="367"/>
      <c r="HVC14" s="367"/>
      <c r="HVE14" s="367"/>
      <c r="HVG14" s="367"/>
      <c r="HVI14" s="367"/>
      <c r="HVK14" s="367"/>
      <c r="HVM14" s="367"/>
      <c r="HVO14" s="367"/>
      <c r="HVQ14" s="367"/>
      <c r="HVS14" s="367"/>
      <c r="HVU14" s="367"/>
      <c r="HVW14" s="367"/>
      <c r="HVY14" s="367"/>
      <c r="HWA14" s="367"/>
      <c r="HWC14" s="367"/>
      <c r="HWE14" s="367"/>
      <c r="HWG14" s="367"/>
      <c r="HWI14" s="367"/>
      <c r="HWK14" s="367"/>
      <c r="HWM14" s="367"/>
      <c r="HWO14" s="367"/>
      <c r="HWQ14" s="367"/>
      <c r="HWS14" s="367"/>
      <c r="HWU14" s="367"/>
      <c r="HWW14" s="367"/>
      <c r="HWY14" s="367"/>
      <c r="HXA14" s="367"/>
      <c r="HXC14" s="367"/>
      <c r="HXE14" s="367"/>
      <c r="HXG14" s="367"/>
      <c r="HXI14" s="367"/>
      <c r="HXK14" s="367"/>
      <c r="HXM14" s="367"/>
      <c r="HXO14" s="367"/>
      <c r="HXQ14" s="367"/>
      <c r="HXS14" s="367"/>
      <c r="HXU14" s="367"/>
      <c r="HXW14" s="367"/>
      <c r="HXY14" s="367"/>
      <c r="HYA14" s="367"/>
      <c r="HYC14" s="367"/>
      <c r="HYE14" s="367"/>
      <c r="HYG14" s="367"/>
      <c r="HYI14" s="367"/>
      <c r="HYK14" s="367"/>
      <c r="HYM14" s="367"/>
      <c r="HYO14" s="367"/>
      <c r="HYQ14" s="367"/>
      <c r="HYS14" s="367"/>
      <c r="HYU14" s="367"/>
      <c r="HYW14" s="367"/>
      <c r="HYY14" s="367"/>
      <c r="HZA14" s="367"/>
      <c r="HZC14" s="367"/>
      <c r="HZE14" s="367"/>
      <c r="HZG14" s="367"/>
      <c r="HZI14" s="367"/>
      <c r="HZK14" s="367"/>
      <c r="HZM14" s="367"/>
      <c r="HZO14" s="367"/>
      <c r="HZQ14" s="367"/>
      <c r="HZS14" s="367"/>
      <c r="HZU14" s="367"/>
      <c r="HZW14" s="367"/>
      <c r="HZY14" s="367"/>
      <c r="IAA14" s="367"/>
      <c r="IAC14" s="367"/>
      <c r="IAE14" s="367"/>
      <c r="IAG14" s="367"/>
      <c r="IAI14" s="367"/>
      <c r="IAK14" s="367"/>
      <c r="IAM14" s="367"/>
      <c r="IAO14" s="367"/>
      <c r="IAQ14" s="367"/>
      <c r="IAS14" s="367"/>
      <c r="IAU14" s="367"/>
      <c r="IAW14" s="367"/>
      <c r="IAY14" s="367"/>
      <c r="IBA14" s="367"/>
      <c r="IBC14" s="367"/>
      <c r="IBE14" s="367"/>
      <c r="IBG14" s="367"/>
      <c r="IBI14" s="367"/>
      <c r="IBK14" s="367"/>
      <c r="IBM14" s="367"/>
      <c r="IBO14" s="367"/>
      <c r="IBQ14" s="367"/>
      <c r="IBS14" s="367"/>
      <c r="IBU14" s="367"/>
      <c r="IBW14" s="367"/>
      <c r="IBY14" s="367"/>
      <c r="ICA14" s="367"/>
      <c r="ICC14" s="367"/>
      <c r="ICE14" s="367"/>
      <c r="ICG14" s="367"/>
      <c r="ICI14" s="367"/>
      <c r="ICK14" s="367"/>
      <c r="ICM14" s="367"/>
      <c r="ICO14" s="367"/>
      <c r="ICQ14" s="367"/>
      <c r="ICS14" s="367"/>
      <c r="ICU14" s="367"/>
      <c r="ICW14" s="367"/>
      <c r="ICY14" s="367"/>
      <c r="IDA14" s="367"/>
      <c r="IDC14" s="367"/>
      <c r="IDE14" s="367"/>
      <c r="IDG14" s="367"/>
      <c r="IDI14" s="367"/>
      <c r="IDK14" s="367"/>
      <c r="IDM14" s="367"/>
      <c r="IDO14" s="367"/>
      <c r="IDQ14" s="367"/>
      <c r="IDS14" s="367"/>
      <c r="IDU14" s="367"/>
      <c r="IDW14" s="367"/>
      <c r="IDY14" s="367"/>
      <c r="IEA14" s="367"/>
      <c r="IEC14" s="367"/>
      <c r="IEE14" s="367"/>
      <c r="IEG14" s="367"/>
      <c r="IEI14" s="367"/>
      <c r="IEK14" s="367"/>
      <c r="IEM14" s="367"/>
      <c r="IEO14" s="367"/>
      <c r="IEQ14" s="367"/>
      <c r="IES14" s="367"/>
      <c r="IEU14" s="367"/>
      <c r="IEW14" s="367"/>
      <c r="IEY14" s="367"/>
      <c r="IFA14" s="367"/>
      <c r="IFC14" s="367"/>
      <c r="IFE14" s="367"/>
      <c r="IFG14" s="367"/>
      <c r="IFI14" s="367"/>
      <c r="IFK14" s="367"/>
      <c r="IFM14" s="367"/>
      <c r="IFO14" s="367"/>
      <c r="IFQ14" s="367"/>
      <c r="IFS14" s="367"/>
      <c r="IFU14" s="367"/>
      <c r="IFW14" s="367"/>
      <c r="IFY14" s="367"/>
      <c r="IGA14" s="367"/>
      <c r="IGC14" s="367"/>
      <c r="IGE14" s="367"/>
      <c r="IGG14" s="367"/>
      <c r="IGI14" s="367"/>
      <c r="IGK14" s="367"/>
      <c r="IGM14" s="367"/>
      <c r="IGO14" s="367"/>
      <c r="IGQ14" s="367"/>
      <c r="IGS14" s="367"/>
      <c r="IGU14" s="367"/>
      <c r="IGW14" s="367"/>
      <c r="IGY14" s="367"/>
      <c r="IHA14" s="367"/>
      <c r="IHC14" s="367"/>
      <c r="IHE14" s="367"/>
      <c r="IHG14" s="367"/>
      <c r="IHI14" s="367"/>
      <c r="IHK14" s="367"/>
      <c r="IHM14" s="367"/>
      <c r="IHO14" s="367"/>
      <c r="IHQ14" s="367"/>
      <c r="IHS14" s="367"/>
      <c r="IHU14" s="367"/>
      <c r="IHW14" s="367"/>
      <c r="IHY14" s="367"/>
      <c r="IIA14" s="367"/>
      <c r="IIC14" s="367"/>
      <c r="IIE14" s="367"/>
      <c r="IIG14" s="367"/>
      <c r="III14" s="367"/>
      <c r="IIK14" s="367"/>
      <c r="IIM14" s="367"/>
      <c r="IIO14" s="367"/>
      <c r="IIQ14" s="367"/>
      <c r="IIS14" s="367"/>
      <c r="IIU14" s="367"/>
      <c r="IIW14" s="367"/>
      <c r="IIY14" s="367"/>
      <c r="IJA14" s="367"/>
      <c r="IJC14" s="367"/>
      <c r="IJE14" s="367"/>
      <c r="IJG14" s="367"/>
      <c r="IJI14" s="367"/>
      <c r="IJK14" s="367"/>
      <c r="IJM14" s="367"/>
      <c r="IJO14" s="367"/>
      <c r="IJQ14" s="367"/>
      <c r="IJS14" s="367"/>
      <c r="IJU14" s="367"/>
      <c r="IJW14" s="367"/>
      <c r="IJY14" s="367"/>
      <c r="IKA14" s="367"/>
      <c r="IKC14" s="367"/>
      <c r="IKE14" s="367"/>
      <c r="IKG14" s="367"/>
      <c r="IKI14" s="367"/>
      <c r="IKK14" s="367"/>
      <c r="IKM14" s="367"/>
      <c r="IKO14" s="367"/>
      <c r="IKQ14" s="367"/>
      <c r="IKS14" s="367"/>
      <c r="IKU14" s="367"/>
      <c r="IKW14" s="367"/>
      <c r="IKY14" s="367"/>
      <c r="ILA14" s="367"/>
      <c r="ILC14" s="367"/>
      <c r="ILE14" s="367"/>
      <c r="ILG14" s="367"/>
      <c r="ILI14" s="367"/>
      <c r="ILK14" s="367"/>
      <c r="ILM14" s="367"/>
      <c r="ILO14" s="367"/>
      <c r="ILQ14" s="367"/>
      <c r="ILS14" s="367"/>
      <c r="ILU14" s="367"/>
      <c r="ILW14" s="367"/>
      <c r="ILY14" s="367"/>
      <c r="IMA14" s="367"/>
      <c r="IMC14" s="367"/>
      <c r="IME14" s="367"/>
      <c r="IMG14" s="367"/>
      <c r="IMI14" s="367"/>
      <c r="IMK14" s="367"/>
      <c r="IMM14" s="367"/>
      <c r="IMO14" s="367"/>
      <c r="IMQ14" s="367"/>
      <c r="IMS14" s="367"/>
      <c r="IMU14" s="367"/>
      <c r="IMW14" s="367"/>
      <c r="IMY14" s="367"/>
      <c r="INA14" s="367"/>
      <c r="INC14" s="367"/>
      <c r="INE14" s="367"/>
      <c r="ING14" s="367"/>
      <c r="INI14" s="367"/>
      <c r="INK14" s="367"/>
      <c r="INM14" s="367"/>
      <c r="INO14" s="367"/>
      <c r="INQ14" s="367"/>
      <c r="INS14" s="367"/>
      <c r="INU14" s="367"/>
      <c r="INW14" s="367"/>
      <c r="INY14" s="367"/>
      <c r="IOA14" s="367"/>
      <c r="IOC14" s="367"/>
      <c r="IOE14" s="367"/>
      <c r="IOG14" s="367"/>
      <c r="IOI14" s="367"/>
      <c r="IOK14" s="367"/>
      <c r="IOM14" s="367"/>
      <c r="IOO14" s="367"/>
      <c r="IOQ14" s="367"/>
      <c r="IOS14" s="367"/>
      <c r="IOU14" s="367"/>
      <c r="IOW14" s="367"/>
      <c r="IOY14" s="367"/>
      <c r="IPA14" s="367"/>
      <c r="IPC14" s="367"/>
      <c r="IPE14" s="367"/>
      <c r="IPG14" s="367"/>
      <c r="IPI14" s="367"/>
      <c r="IPK14" s="367"/>
      <c r="IPM14" s="367"/>
      <c r="IPO14" s="367"/>
      <c r="IPQ14" s="367"/>
      <c r="IPS14" s="367"/>
      <c r="IPU14" s="367"/>
      <c r="IPW14" s="367"/>
      <c r="IPY14" s="367"/>
      <c r="IQA14" s="367"/>
      <c r="IQC14" s="367"/>
      <c r="IQE14" s="367"/>
      <c r="IQG14" s="367"/>
      <c r="IQI14" s="367"/>
      <c r="IQK14" s="367"/>
      <c r="IQM14" s="367"/>
      <c r="IQO14" s="367"/>
      <c r="IQQ14" s="367"/>
      <c r="IQS14" s="367"/>
      <c r="IQU14" s="367"/>
      <c r="IQW14" s="367"/>
      <c r="IQY14" s="367"/>
      <c r="IRA14" s="367"/>
      <c r="IRC14" s="367"/>
      <c r="IRE14" s="367"/>
      <c r="IRG14" s="367"/>
      <c r="IRI14" s="367"/>
      <c r="IRK14" s="367"/>
      <c r="IRM14" s="367"/>
      <c r="IRO14" s="367"/>
      <c r="IRQ14" s="367"/>
      <c r="IRS14" s="367"/>
      <c r="IRU14" s="367"/>
      <c r="IRW14" s="367"/>
      <c r="IRY14" s="367"/>
      <c r="ISA14" s="367"/>
      <c r="ISC14" s="367"/>
      <c r="ISE14" s="367"/>
      <c r="ISG14" s="367"/>
      <c r="ISI14" s="367"/>
      <c r="ISK14" s="367"/>
      <c r="ISM14" s="367"/>
      <c r="ISO14" s="367"/>
      <c r="ISQ14" s="367"/>
      <c r="ISS14" s="367"/>
      <c r="ISU14" s="367"/>
      <c r="ISW14" s="367"/>
      <c r="ISY14" s="367"/>
      <c r="ITA14" s="367"/>
      <c r="ITC14" s="367"/>
      <c r="ITE14" s="367"/>
      <c r="ITG14" s="367"/>
      <c r="ITI14" s="367"/>
      <c r="ITK14" s="367"/>
      <c r="ITM14" s="367"/>
      <c r="ITO14" s="367"/>
      <c r="ITQ14" s="367"/>
      <c r="ITS14" s="367"/>
      <c r="ITU14" s="367"/>
      <c r="ITW14" s="367"/>
      <c r="ITY14" s="367"/>
      <c r="IUA14" s="367"/>
      <c r="IUC14" s="367"/>
      <c r="IUE14" s="367"/>
      <c r="IUG14" s="367"/>
      <c r="IUI14" s="367"/>
      <c r="IUK14" s="367"/>
      <c r="IUM14" s="367"/>
      <c r="IUO14" s="367"/>
      <c r="IUQ14" s="367"/>
      <c r="IUS14" s="367"/>
      <c r="IUU14" s="367"/>
      <c r="IUW14" s="367"/>
      <c r="IUY14" s="367"/>
      <c r="IVA14" s="367"/>
      <c r="IVC14" s="367"/>
      <c r="IVE14" s="367"/>
      <c r="IVG14" s="367"/>
      <c r="IVI14" s="367"/>
      <c r="IVK14" s="367"/>
      <c r="IVM14" s="367"/>
      <c r="IVO14" s="367"/>
      <c r="IVQ14" s="367"/>
      <c r="IVS14" s="367"/>
      <c r="IVU14" s="367"/>
      <c r="IVW14" s="367"/>
      <c r="IVY14" s="367"/>
      <c r="IWA14" s="367"/>
      <c r="IWC14" s="367"/>
      <c r="IWE14" s="367"/>
      <c r="IWG14" s="367"/>
      <c r="IWI14" s="367"/>
      <c r="IWK14" s="367"/>
      <c r="IWM14" s="367"/>
      <c r="IWO14" s="367"/>
      <c r="IWQ14" s="367"/>
      <c r="IWS14" s="367"/>
      <c r="IWU14" s="367"/>
      <c r="IWW14" s="367"/>
      <c r="IWY14" s="367"/>
      <c r="IXA14" s="367"/>
      <c r="IXC14" s="367"/>
      <c r="IXE14" s="367"/>
      <c r="IXG14" s="367"/>
      <c r="IXI14" s="367"/>
      <c r="IXK14" s="367"/>
      <c r="IXM14" s="367"/>
      <c r="IXO14" s="367"/>
      <c r="IXQ14" s="367"/>
      <c r="IXS14" s="367"/>
      <c r="IXU14" s="367"/>
      <c r="IXW14" s="367"/>
      <c r="IXY14" s="367"/>
      <c r="IYA14" s="367"/>
      <c r="IYC14" s="367"/>
      <c r="IYE14" s="367"/>
      <c r="IYG14" s="367"/>
      <c r="IYI14" s="367"/>
      <c r="IYK14" s="367"/>
      <c r="IYM14" s="367"/>
      <c r="IYO14" s="367"/>
      <c r="IYQ14" s="367"/>
      <c r="IYS14" s="367"/>
      <c r="IYU14" s="367"/>
      <c r="IYW14" s="367"/>
      <c r="IYY14" s="367"/>
      <c r="IZA14" s="367"/>
      <c r="IZC14" s="367"/>
      <c r="IZE14" s="367"/>
      <c r="IZG14" s="367"/>
      <c r="IZI14" s="367"/>
      <c r="IZK14" s="367"/>
      <c r="IZM14" s="367"/>
      <c r="IZO14" s="367"/>
      <c r="IZQ14" s="367"/>
      <c r="IZS14" s="367"/>
      <c r="IZU14" s="367"/>
      <c r="IZW14" s="367"/>
      <c r="IZY14" s="367"/>
      <c r="JAA14" s="367"/>
      <c r="JAC14" s="367"/>
      <c r="JAE14" s="367"/>
      <c r="JAG14" s="367"/>
      <c r="JAI14" s="367"/>
      <c r="JAK14" s="367"/>
      <c r="JAM14" s="367"/>
      <c r="JAO14" s="367"/>
      <c r="JAQ14" s="367"/>
      <c r="JAS14" s="367"/>
      <c r="JAU14" s="367"/>
      <c r="JAW14" s="367"/>
      <c r="JAY14" s="367"/>
      <c r="JBA14" s="367"/>
      <c r="JBC14" s="367"/>
      <c r="JBE14" s="367"/>
      <c r="JBG14" s="367"/>
      <c r="JBI14" s="367"/>
      <c r="JBK14" s="367"/>
      <c r="JBM14" s="367"/>
      <c r="JBO14" s="367"/>
      <c r="JBQ14" s="367"/>
      <c r="JBS14" s="367"/>
      <c r="JBU14" s="367"/>
      <c r="JBW14" s="367"/>
      <c r="JBY14" s="367"/>
      <c r="JCA14" s="367"/>
      <c r="JCC14" s="367"/>
      <c r="JCE14" s="367"/>
      <c r="JCG14" s="367"/>
      <c r="JCI14" s="367"/>
      <c r="JCK14" s="367"/>
      <c r="JCM14" s="367"/>
      <c r="JCO14" s="367"/>
      <c r="JCQ14" s="367"/>
      <c r="JCS14" s="367"/>
      <c r="JCU14" s="367"/>
      <c r="JCW14" s="367"/>
      <c r="JCY14" s="367"/>
      <c r="JDA14" s="367"/>
      <c r="JDC14" s="367"/>
      <c r="JDE14" s="367"/>
      <c r="JDG14" s="367"/>
      <c r="JDI14" s="367"/>
      <c r="JDK14" s="367"/>
      <c r="JDM14" s="367"/>
      <c r="JDO14" s="367"/>
      <c r="JDQ14" s="367"/>
      <c r="JDS14" s="367"/>
      <c r="JDU14" s="367"/>
      <c r="JDW14" s="367"/>
      <c r="JDY14" s="367"/>
      <c r="JEA14" s="367"/>
      <c r="JEC14" s="367"/>
      <c r="JEE14" s="367"/>
      <c r="JEG14" s="367"/>
      <c r="JEI14" s="367"/>
      <c r="JEK14" s="367"/>
      <c r="JEM14" s="367"/>
      <c r="JEO14" s="367"/>
      <c r="JEQ14" s="367"/>
      <c r="JES14" s="367"/>
      <c r="JEU14" s="367"/>
      <c r="JEW14" s="367"/>
      <c r="JEY14" s="367"/>
      <c r="JFA14" s="367"/>
      <c r="JFC14" s="367"/>
      <c r="JFE14" s="367"/>
      <c r="JFG14" s="367"/>
      <c r="JFI14" s="367"/>
      <c r="JFK14" s="367"/>
      <c r="JFM14" s="367"/>
      <c r="JFO14" s="367"/>
      <c r="JFQ14" s="367"/>
      <c r="JFS14" s="367"/>
      <c r="JFU14" s="367"/>
      <c r="JFW14" s="367"/>
      <c r="JFY14" s="367"/>
      <c r="JGA14" s="367"/>
      <c r="JGC14" s="367"/>
      <c r="JGE14" s="367"/>
      <c r="JGG14" s="367"/>
      <c r="JGI14" s="367"/>
      <c r="JGK14" s="367"/>
      <c r="JGM14" s="367"/>
      <c r="JGO14" s="367"/>
      <c r="JGQ14" s="367"/>
      <c r="JGS14" s="367"/>
      <c r="JGU14" s="367"/>
      <c r="JGW14" s="367"/>
      <c r="JGY14" s="367"/>
      <c r="JHA14" s="367"/>
      <c r="JHC14" s="367"/>
      <c r="JHE14" s="367"/>
      <c r="JHG14" s="367"/>
      <c r="JHI14" s="367"/>
      <c r="JHK14" s="367"/>
      <c r="JHM14" s="367"/>
      <c r="JHO14" s="367"/>
      <c r="JHQ14" s="367"/>
      <c r="JHS14" s="367"/>
      <c r="JHU14" s="367"/>
      <c r="JHW14" s="367"/>
      <c r="JHY14" s="367"/>
      <c r="JIA14" s="367"/>
      <c r="JIC14" s="367"/>
      <c r="JIE14" s="367"/>
      <c r="JIG14" s="367"/>
      <c r="JII14" s="367"/>
      <c r="JIK14" s="367"/>
      <c r="JIM14" s="367"/>
      <c r="JIO14" s="367"/>
      <c r="JIQ14" s="367"/>
      <c r="JIS14" s="367"/>
      <c r="JIU14" s="367"/>
      <c r="JIW14" s="367"/>
      <c r="JIY14" s="367"/>
      <c r="JJA14" s="367"/>
      <c r="JJC14" s="367"/>
      <c r="JJE14" s="367"/>
      <c r="JJG14" s="367"/>
      <c r="JJI14" s="367"/>
      <c r="JJK14" s="367"/>
      <c r="JJM14" s="367"/>
      <c r="JJO14" s="367"/>
      <c r="JJQ14" s="367"/>
      <c r="JJS14" s="367"/>
      <c r="JJU14" s="367"/>
      <c r="JJW14" s="367"/>
      <c r="JJY14" s="367"/>
      <c r="JKA14" s="367"/>
      <c r="JKC14" s="367"/>
      <c r="JKE14" s="367"/>
      <c r="JKG14" s="367"/>
      <c r="JKI14" s="367"/>
      <c r="JKK14" s="367"/>
      <c r="JKM14" s="367"/>
      <c r="JKO14" s="367"/>
      <c r="JKQ14" s="367"/>
      <c r="JKS14" s="367"/>
      <c r="JKU14" s="367"/>
      <c r="JKW14" s="367"/>
      <c r="JKY14" s="367"/>
      <c r="JLA14" s="367"/>
      <c r="JLC14" s="367"/>
      <c r="JLE14" s="367"/>
      <c r="JLG14" s="367"/>
      <c r="JLI14" s="367"/>
      <c r="JLK14" s="367"/>
      <c r="JLM14" s="367"/>
      <c r="JLO14" s="367"/>
      <c r="JLQ14" s="367"/>
      <c r="JLS14" s="367"/>
      <c r="JLU14" s="367"/>
      <c r="JLW14" s="367"/>
      <c r="JLY14" s="367"/>
      <c r="JMA14" s="367"/>
      <c r="JMC14" s="367"/>
      <c r="JME14" s="367"/>
      <c r="JMG14" s="367"/>
      <c r="JMI14" s="367"/>
      <c r="JMK14" s="367"/>
      <c r="JMM14" s="367"/>
      <c r="JMO14" s="367"/>
      <c r="JMQ14" s="367"/>
      <c r="JMS14" s="367"/>
      <c r="JMU14" s="367"/>
      <c r="JMW14" s="367"/>
      <c r="JMY14" s="367"/>
      <c r="JNA14" s="367"/>
      <c r="JNC14" s="367"/>
      <c r="JNE14" s="367"/>
      <c r="JNG14" s="367"/>
      <c r="JNI14" s="367"/>
      <c r="JNK14" s="367"/>
      <c r="JNM14" s="367"/>
      <c r="JNO14" s="367"/>
      <c r="JNQ14" s="367"/>
      <c r="JNS14" s="367"/>
      <c r="JNU14" s="367"/>
      <c r="JNW14" s="367"/>
      <c r="JNY14" s="367"/>
      <c r="JOA14" s="367"/>
      <c r="JOC14" s="367"/>
      <c r="JOE14" s="367"/>
      <c r="JOG14" s="367"/>
      <c r="JOI14" s="367"/>
      <c r="JOK14" s="367"/>
      <c r="JOM14" s="367"/>
      <c r="JOO14" s="367"/>
      <c r="JOQ14" s="367"/>
      <c r="JOS14" s="367"/>
      <c r="JOU14" s="367"/>
      <c r="JOW14" s="367"/>
      <c r="JOY14" s="367"/>
      <c r="JPA14" s="367"/>
      <c r="JPC14" s="367"/>
      <c r="JPE14" s="367"/>
      <c r="JPG14" s="367"/>
      <c r="JPI14" s="367"/>
      <c r="JPK14" s="367"/>
      <c r="JPM14" s="367"/>
      <c r="JPO14" s="367"/>
      <c r="JPQ14" s="367"/>
      <c r="JPS14" s="367"/>
      <c r="JPU14" s="367"/>
      <c r="JPW14" s="367"/>
      <c r="JPY14" s="367"/>
      <c r="JQA14" s="367"/>
      <c r="JQC14" s="367"/>
      <c r="JQE14" s="367"/>
      <c r="JQG14" s="367"/>
      <c r="JQI14" s="367"/>
      <c r="JQK14" s="367"/>
      <c r="JQM14" s="367"/>
      <c r="JQO14" s="367"/>
      <c r="JQQ14" s="367"/>
      <c r="JQS14" s="367"/>
      <c r="JQU14" s="367"/>
      <c r="JQW14" s="367"/>
      <c r="JQY14" s="367"/>
      <c r="JRA14" s="367"/>
      <c r="JRC14" s="367"/>
      <c r="JRE14" s="367"/>
      <c r="JRG14" s="367"/>
      <c r="JRI14" s="367"/>
      <c r="JRK14" s="367"/>
      <c r="JRM14" s="367"/>
      <c r="JRO14" s="367"/>
      <c r="JRQ14" s="367"/>
      <c r="JRS14" s="367"/>
      <c r="JRU14" s="367"/>
      <c r="JRW14" s="367"/>
      <c r="JRY14" s="367"/>
      <c r="JSA14" s="367"/>
      <c r="JSC14" s="367"/>
      <c r="JSE14" s="367"/>
      <c r="JSG14" s="367"/>
      <c r="JSI14" s="367"/>
      <c r="JSK14" s="367"/>
      <c r="JSM14" s="367"/>
      <c r="JSO14" s="367"/>
      <c r="JSQ14" s="367"/>
      <c r="JSS14" s="367"/>
      <c r="JSU14" s="367"/>
      <c r="JSW14" s="367"/>
      <c r="JSY14" s="367"/>
      <c r="JTA14" s="367"/>
      <c r="JTC14" s="367"/>
      <c r="JTE14" s="367"/>
      <c r="JTG14" s="367"/>
      <c r="JTI14" s="367"/>
      <c r="JTK14" s="367"/>
      <c r="JTM14" s="367"/>
      <c r="JTO14" s="367"/>
      <c r="JTQ14" s="367"/>
      <c r="JTS14" s="367"/>
      <c r="JTU14" s="367"/>
      <c r="JTW14" s="367"/>
      <c r="JTY14" s="367"/>
      <c r="JUA14" s="367"/>
      <c r="JUC14" s="367"/>
      <c r="JUE14" s="367"/>
      <c r="JUG14" s="367"/>
      <c r="JUI14" s="367"/>
      <c r="JUK14" s="367"/>
      <c r="JUM14" s="367"/>
      <c r="JUO14" s="367"/>
      <c r="JUQ14" s="367"/>
      <c r="JUS14" s="367"/>
      <c r="JUU14" s="367"/>
      <c r="JUW14" s="367"/>
      <c r="JUY14" s="367"/>
      <c r="JVA14" s="367"/>
      <c r="JVC14" s="367"/>
      <c r="JVE14" s="367"/>
      <c r="JVG14" s="367"/>
      <c r="JVI14" s="367"/>
      <c r="JVK14" s="367"/>
      <c r="JVM14" s="367"/>
      <c r="JVO14" s="367"/>
      <c r="JVQ14" s="367"/>
      <c r="JVS14" s="367"/>
      <c r="JVU14" s="367"/>
      <c r="JVW14" s="367"/>
      <c r="JVY14" s="367"/>
      <c r="JWA14" s="367"/>
      <c r="JWC14" s="367"/>
      <c r="JWE14" s="367"/>
      <c r="JWG14" s="367"/>
      <c r="JWI14" s="367"/>
      <c r="JWK14" s="367"/>
      <c r="JWM14" s="367"/>
      <c r="JWO14" s="367"/>
      <c r="JWQ14" s="367"/>
      <c r="JWS14" s="367"/>
      <c r="JWU14" s="367"/>
      <c r="JWW14" s="367"/>
      <c r="JWY14" s="367"/>
      <c r="JXA14" s="367"/>
      <c r="JXC14" s="367"/>
      <c r="JXE14" s="367"/>
      <c r="JXG14" s="367"/>
      <c r="JXI14" s="367"/>
      <c r="JXK14" s="367"/>
      <c r="JXM14" s="367"/>
      <c r="JXO14" s="367"/>
      <c r="JXQ14" s="367"/>
      <c r="JXS14" s="367"/>
      <c r="JXU14" s="367"/>
      <c r="JXW14" s="367"/>
      <c r="JXY14" s="367"/>
      <c r="JYA14" s="367"/>
      <c r="JYC14" s="367"/>
      <c r="JYE14" s="367"/>
      <c r="JYG14" s="367"/>
      <c r="JYI14" s="367"/>
      <c r="JYK14" s="367"/>
      <c r="JYM14" s="367"/>
      <c r="JYO14" s="367"/>
      <c r="JYQ14" s="367"/>
      <c r="JYS14" s="367"/>
      <c r="JYU14" s="367"/>
      <c r="JYW14" s="367"/>
      <c r="JYY14" s="367"/>
      <c r="JZA14" s="367"/>
      <c r="JZC14" s="367"/>
      <c r="JZE14" s="367"/>
      <c r="JZG14" s="367"/>
      <c r="JZI14" s="367"/>
      <c r="JZK14" s="367"/>
      <c r="JZM14" s="367"/>
      <c r="JZO14" s="367"/>
      <c r="JZQ14" s="367"/>
      <c r="JZS14" s="367"/>
      <c r="JZU14" s="367"/>
      <c r="JZW14" s="367"/>
      <c r="JZY14" s="367"/>
      <c r="KAA14" s="367"/>
      <c r="KAC14" s="367"/>
      <c r="KAE14" s="367"/>
      <c r="KAG14" s="367"/>
      <c r="KAI14" s="367"/>
      <c r="KAK14" s="367"/>
      <c r="KAM14" s="367"/>
      <c r="KAO14" s="367"/>
      <c r="KAQ14" s="367"/>
      <c r="KAS14" s="367"/>
      <c r="KAU14" s="367"/>
      <c r="KAW14" s="367"/>
      <c r="KAY14" s="367"/>
      <c r="KBA14" s="367"/>
      <c r="KBC14" s="367"/>
      <c r="KBE14" s="367"/>
      <c r="KBG14" s="367"/>
      <c r="KBI14" s="367"/>
      <c r="KBK14" s="367"/>
      <c r="KBM14" s="367"/>
      <c r="KBO14" s="367"/>
      <c r="KBQ14" s="367"/>
      <c r="KBS14" s="367"/>
      <c r="KBU14" s="367"/>
      <c r="KBW14" s="367"/>
      <c r="KBY14" s="367"/>
      <c r="KCA14" s="367"/>
      <c r="KCC14" s="367"/>
      <c r="KCE14" s="367"/>
      <c r="KCG14" s="367"/>
      <c r="KCI14" s="367"/>
      <c r="KCK14" s="367"/>
      <c r="KCM14" s="367"/>
      <c r="KCO14" s="367"/>
      <c r="KCQ14" s="367"/>
      <c r="KCS14" s="367"/>
      <c r="KCU14" s="367"/>
      <c r="KCW14" s="367"/>
      <c r="KCY14" s="367"/>
      <c r="KDA14" s="367"/>
      <c r="KDC14" s="367"/>
      <c r="KDE14" s="367"/>
      <c r="KDG14" s="367"/>
      <c r="KDI14" s="367"/>
      <c r="KDK14" s="367"/>
      <c r="KDM14" s="367"/>
      <c r="KDO14" s="367"/>
      <c r="KDQ14" s="367"/>
      <c r="KDS14" s="367"/>
      <c r="KDU14" s="367"/>
      <c r="KDW14" s="367"/>
      <c r="KDY14" s="367"/>
      <c r="KEA14" s="367"/>
      <c r="KEC14" s="367"/>
      <c r="KEE14" s="367"/>
      <c r="KEG14" s="367"/>
      <c r="KEI14" s="367"/>
      <c r="KEK14" s="367"/>
      <c r="KEM14" s="367"/>
      <c r="KEO14" s="367"/>
      <c r="KEQ14" s="367"/>
      <c r="KES14" s="367"/>
      <c r="KEU14" s="367"/>
      <c r="KEW14" s="367"/>
      <c r="KEY14" s="367"/>
      <c r="KFA14" s="367"/>
      <c r="KFC14" s="367"/>
      <c r="KFE14" s="367"/>
      <c r="KFG14" s="367"/>
      <c r="KFI14" s="367"/>
      <c r="KFK14" s="367"/>
      <c r="KFM14" s="367"/>
      <c r="KFO14" s="367"/>
      <c r="KFQ14" s="367"/>
      <c r="KFS14" s="367"/>
      <c r="KFU14" s="367"/>
      <c r="KFW14" s="367"/>
      <c r="KFY14" s="367"/>
      <c r="KGA14" s="367"/>
      <c r="KGC14" s="367"/>
      <c r="KGE14" s="367"/>
      <c r="KGG14" s="367"/>
      <c r="KGI14" s="367"/>
      <c r="KGK14" s="367"/>
      <c r="KGM14" s="367"/>
      <c r="KGO14" s="367"/>
      <c r="KGQ14" s="367"/>
      <c r="KGS14" s="367"/>
      <c r="KGU14" s="367"/>
      <c r="KGW14" s="367"/>
      <c r="KGY14" s="367"/>
      <c r="KHA14" s="367"/>
      <c r="KHC14" s="367"/>
      <c r="KHE14" s="367"/>
      <c r="KHG14" s="367"/>
      <c r="KHI14" s="367"/>
      <c r="KHK14" s="367"/>
      <c r="KHM14" s="367"/>
      <c r="KHO14" s="367"/>
      <c r="KHQ14" s="367"/>
      <c r="KHS14" s="367"/>
      <c r="KHU14" s="367"/>
      <c r="KHW14" s="367"/>
      <c r="KHY14" s="367"/>
      <c r="KIA14" s="367"/>
      <c r="KIC14" s="367"/>
      <c r="KIE14" s="367"/>
      <c r="KIG14" s="367"/>
      <c r="KII14" s="367"/>
      <c r="KIK14" s="367"/>
      <c r="KIM14" s="367"/>
      <c r="KIO14" s="367"/>
      <c r="KIQ14" s="367"/>
      <c r="KIS14" s="367"/>
      <c r="KIU14" s="367"/>
      <c r="KIW14" s="367"/>
      <c r="KIY14" s="367"/>
      <c r="KJA14" s="367"/>
      <c r="KJC14" s="367"/>
      <c r="KJE14" s="367"/>
      <c r="KJG14" s="367"/>
      <c r="KJI14" s="367"/>
      <c r="KJK14" s="367"/>
      <c r="KJM14" s="367"/>
      <c r="KJO14" s="367"/>
      <c r="KJQ14" s="367"/>
      <c r="KJS14" s="367"/>
      <c r="KJU14" s="367"/>
      <c r="KJW14" s="367"/>
      <c r="KJY14" s="367"/>
      <c r="KKA14" s="367"/>
      <c r="KKC14" s="367"/>
      <c r="KKE14" s="367"/>
      <c r="KKG14" s="367"/>
      <c r="KKI14" s="367"/>
      <c r="KKK14" s="367"/>
      <c r="KKM14" s="367"/>
      <c r="KKO14" s="367"/>
      <c r="KKQ14" s="367"/>
      <c r="KKS14" s="367"/>
      <c r="KKU14" s="367"/>
      <c r="KKW14" s="367"/>
      <c r="KKY14" s="367"/>
      <c r="KLA14" s="367"/>
      <c r="KLC14" s="367"/>
      <c r="KLE14" s="367"/>
      <c r="KLG14" s="367"/>
      <c r="KLI14" s="367"/>
      <c r="KLK14" s="367"/>
      <c r="KLM14" s="367"/>
      <c r="KLO14" s="367"/>
      <c r="KLQ14" s="367"/>
      <c r="KLS14" s="367"/>
      <c r="KLU14" s="367"/>
      <c r="KLW14" s="367"/>
      <c r="KLY14" s="367"/>
      <c r="KMA14" s="367"/>
      <c r="KMC14" s="367"/>
      <c r="KME14" s="367"/>
      <c r="KMG14" s="367"/>
      <c r="KMI14" s="367"/>
      <c r="KMK14" s="367"/>
      <c r="KMM14" s="367"/>
      <c r="KMO14" s="367"/>
      <c r="KMQ14" s="367"/>
      <c r="KMS14" s="367"/>
      <c r="KMU14" s="367"/>
      <c r="KMW14" s="367"/>
      <c r="KMY14" s="367"/>
      <c r="KNA14" s="367"/>
      <c r="KNC14" s="367"/>
      <c r="KNE14" s="367"/>
      <c r="KNG14" s="367"/>
      <c r="KNI14" s="367"/>
      <c r="KNK14" s="367"/>
      <c r="KNM14" s="367"/>
      <c r="KNO14" s="367"/>
      <c r="KNQ14" s="367"/>
      <c r="KNS14" s="367"/>
      <c r="KNU14" s="367"/>
      <c r="KNW14" s="367"/>
      <c r="KNY14" s="367"/>
      <c r="KOA14" s="367"/>
      <c r="KOC14" s="367"/>
      <c r="KOE14" s="367"/>
      <c r="KOG14" s="367"/>
      <c r="KOI14" s="367"/>
      <c r="KOK14" s="367"/>
      <c r="KOM14" s="367"/>
      <c r="KOO14" s="367"/>
      <c r="KOQ14" s="367"/>
      <c r="KOS14" s="367"/>
      <c r="KOU14" s="367"/>
      <c r="KOW14" s="367"/>
      <c r="KOY14" s="367"/>
      <c r="KPA14" s="367"/>
      <c r="KPC14" s="367"/>
      <c r="KPE14" s="367"/>
      <c r="KPG14" s="367"/>
      <c r="KPI14" s="367"/>
      <c r="KPK14" s="367"/>
      <c r="KPM14" s="367"/>
      <c r="KPO14" s="367"/>
      <c r="KPQ14" s="367"/>
      <c r="KPS14" s="367"/>
      <c r="KPU14" s="367"/>
      <c r="KPW14" s="367"/>
      <c r="KPY14" s="367"/>
      <c r="KQA14" s="367"/>
      <c r="KQC14" s="367"/>
      <c r="KQE14" s="367"/>
      <c r="KQG14" s="367"/>
      <c r="KQI14" s="367"/>
      <c r="KQK14" s="367"/>
      <c r="KQM14" s="367"/>
      <c r="KQO14" s="367"/>
      <c r="KQQ14" s="367"/>
      <c r="KQS14" s="367"/>
      <c r="KQU14" s="367"/>
      <c r="KQW14" s="367"/>
      <c r="KQY14" s="367"/>
      <c r="KRA14" s="367"/>
      <c r="KRC14" s="367"/>
      <c r="KRE14" s="367"/>
      <c r="KRG14" s="367"/>
      <c r="KRI14" s="367"/>
      <c r="KRK14" s="367"/>
      <c r="KRM14" s="367"/>
      <c r="KRO14" s="367"/>
      <c r="KRQ14" s="367"/>
      <c r="KRS14" s="367"/>
      <c r="KRU14" s="367"/>
      <c r="KRW14" s="367"/>
      <c r="KRY14" s="367"/>
      <c r="KSA14" s="367"/>
      <c r="KSC14" s="367"/>
      <c r="KSE14" s="367"/>
      <c r="KSG14" s="367"/>
      <c r="KSI14" s="367"/>
      <c r="KSK14" s="367"/>
      <c r="KSM14" s="367"/>
      <c r="KSO14" s="367"/>
      <c r="KSQ14" s="367"/>
      <c r="KSS14" s="367"/>
      <c r="KSU14" s="367"/>
      <c r="KSW14" s="367"/>
      <c r="KSY14" s="367"/>
      <c r="KTA14" s="367"/>
      <c r="KTC14" s="367"/>
      <c r="KTE14" s="367"/>
      <c r="KTG14" s="367"/>
      <c r="KTI14" s="367"/>
      <c r="KTK14" s="367"/>
      <c r="KTM14" s="367"/>
      <c r="KTO14" s="367"/>
      <c r="KTQ14" s="367"/>
      <c r="KTS14" s="367"/>
      <c r="KTU14" s="367"/>
      <c r="KTW14" s="367"/>
      <c r="KTY14" s="367"/>
      <c r="KUA14" s="367"/>
      <c r="KUC14" s="367"/>
      <c r="KUE14" s="367"/>
      <c r="KUG14" s="367"/>
      <c r="KUI14" s="367"/>
      <c r="KUK14" s="367"/>
      <c r="KUM14" s="367"/>
      <c r="KUO14" s="367"/>
      <c r="KUQ14" s="367"/>
      <c r="KUS14" s="367"/>
      <c r="KUU14" s="367"/>
      <c r="KUW14" s="367"/>
      <c r="KUY14" s="367"/>
      <c r="KVA14" s="367"/>
      <c r="KVC14" s="367"/>
      <c r="KVE14" s="367"/>
      <c r="KVG14" s="367"/>
      <c r="KVI14" s="367"/>
      <c r="KVK14" s="367"/>
      <c r="KVM14" s="367"/>
      <c r="KVO14" s="367"/>
      <c r="KVQ14" s="367"/>
      <c r="KVS14" s="367"/>
      <c r="KVU14" s="367"/>
      <c r="KVW14" s="367"/>
      <c r="KVY14" s="367"/>
      <c r="KWA14" s="367"/>
      <c r="KWC14" s="367"/>
      <c r="KWE14" s="367"/>
      <c r="KWG14" s="367"/>
      <c r="KWI14" s="367"/>
      <c r="KWK14" s="367"/>
      <c r="KWM14" s="367"/>
      <c r="KWO14" s="367"/>
      <c r="KWQ14" s="367"/>
      <c r="KWS14" s="367"/>
      <c r="KWU14" s="367"/>
      <c r="KWW14" s="367"/>
      <c r="KWY14" s="367"/>
      <c r="KXA14" s="367"/>
      <c r="KXC14" s="367"/>
      <c r="KXE14" s="367"/>
      <c r="KXG14" s="367"/>
      <c r="KXI14" s="367"/>
      <c r="KXK14" s="367"/>
      <c r="KXM14" s="367"/>
      <c r="KXO14" s="367"/>
      <c r="KXQ14" s="367"/>
      <c r="KXS14" s="367"/>
      <c r="KXU14" s="367"/>
      <c r="KXW14" s="367"/>
      <c r="KXY14" s="367"/>
      <c r="KYA14" s="367"/>
      <c r="KYC14" s="367"/>
      <c r="KYE14" s="367"/>
      <c r="KYG14" s="367"/>
      <c r="KYI14" s="367"/>
      <c r="KYK14" s="367"/>
      <c r="KYM14" s="367"/>
      <c r="KYO14" s="367"/>
      <c r="KYQ14" s="367"/>
      <c r="KYS14" s="367"/>
      <c r="KYU14" s="367"/>
      <c r="KYW14" s="367"/>
      <c r="KYY14" s="367"/>
      <c r="KZA14" s="367"/>
      <c r="KZC14" s="367"/>
      <c r="KZE14" s="367"/>
      <c r="KZG14" s="367"/>
      <c r="KZI14" s="367"/>
      <c r="KZK14" s="367"/>
      <c r="KZM14" s="367"/>
      <c r="KZO14" s="367"/>
      <c r="KZQ14" s="367"/>
      <c r="KZS14" s="367"/>
      <c r="KZU14" s="367"/>
      <c r="KZW14" s="367"/>
      <c r="KZY14" s="367"/>
      <c r="LAA14" s="367"/>
      <c r="LAC14" s="367"/>
      <c r="LAE14" s="367"/>
      <c r="LAG14" s="367"/>
      <c r="LAI14" s="367"/>
      <c r="LAK14" s="367"/>
      <c r="LAM14" s="367"/>
      <c r="LAO14" s="367"/>
      <c r="LAQ14" s="367"/>
      <c r="LAS14" s="367"/>
      <c r="LAU14" s="367"/>
      <c r="LAW14" s="367"/>
      <c r="LAY14" s="367"/>
      <c r="LBA14" s="367"/>
      <c r="LBC14" s="367"/>
      <c r="LBE14" s="367"/>
      <c r="LBG14" s="367"/>
      <c r="LBI14" s="367"/>
      <c r="LBK14" s="367"/>
      <c r="LBM14" s="367"/>
      <c r="LBO14" s="367"/>
      <c r="LBQ14" s="367"/>
      <c r="LBS14" s="367"/>
      <c r="LBU14" s="367"/>
      <c r="LBW14" s="367"/>
      <c r="LBY14" s="367"/>
      <c r="LCA14" s="367"/>
      <c r="LCC14" s="367"/>
      <c r="LCE14" s="367"/>
      <c r="LCG14" s="367"/>
      <c r="LCI14" s="367"/>
      <c r="LCK14" s="367"/>
      <c r="LCM14" s="367"/>
      <c r="LCO14" s="367"/>
      <c r="LCQ14" s="367"/>
      <c r="LCS14" s="367"/>
      <c r="LCU14" s="367"/>
      <c r="LCW14" s="367"/>
      <c r="LCY14" s="367"/>
      <c r="LDA14" s="367"/>
      <c r="LDC14" s="367"/>
      <c r="LDE14" s="367"/>
      <c r="LDG14" s="367"/>
      <c r="LDI14" s="367"/>
      <c r="LDK14" s="367"/>
      <c r="LDM14" s="367"/>
      <c r="LDO14" s="367"/>
      <c r="LDQ14" s="367"/>
      <c r="LDS14" s="367"/>
      <c r="LDU14" s="367"/>
      <c r="LDW14" s="367"/>
      <c r="LDY14" s="367"/>
      <c r="LEA14" s="367"/>
      <c r="LEC14" s="367"/>
      <c r="LEE14" s="367"/>
      <c r="LEG14" s="367"/>
      <c r="LEI14" s="367"/>
      <c r="LEK14" s="367"/>
      <c r="LEM14" s="367"/>
      <c r="LEO14" s="367"/>
      <c r="LEQ14" s="367"/>
      <c r="LES14" s="367"/>
      <c r="LEU14" s="367"/>
      <c r="LEW14" s="367"/>
      <c r="LEY14" s="367"/>
      <c r="LFA14" s="367"/>
      <c r="LFC14" s="367"/>
      <c r="LFE14" s="367"/>
      <c r="LFG14" s="367"/>
      <c r="LFI14" s="367"/>
      <c r="LFK14" s="367"/>
      <c r="LFM14" s="367"/>
      <c r="LFO14" s="367"/>
      <c r="LFQ14" s="367"/>
      <c r="LFS14" s="367"/>
      <c r="LFU14" s="367"/>
      <c r="LFW14" s="367"/>
      <c r="LFY14" s="367"/>
      <c r="LGA14" s="367"/>
      <c r="LGC14" s="367"/>
      <c r="LGE14" s="367"/>
      <c r="LGG14" s="367"/>
      <c r="LGI14" s="367"/>
      <c r="LGK14" s="367"/>
      <c r="LGM14" s="367"/>
      <c r="LGO14" s="367"/>
      <c r="LGQ14" s="367"/>
      <c r="LGS14" s="367"/>
      <c r="LGU14" s="367"/>
      <c r="LGW14" s="367"/>
      <c r="LGY14" s="367"/>
      <c r="LHA14" s="367"/>
      <c r="LHC14" s="367"/>
      <c r="LHE14" s="367"/>
      <c r="LHG14" s="367"/>
      <c r="LHI14" s="367"/>
      <c r="LHK14" s="367"/>
      <c r="LHM14" s="367"/>
      <c r="LHO14" s="367"/>
      <c r="LHQ14" s="367"/>
      <c r="LHS14" s="367"/>
      <c r="LHU14" s="367"/>
      <c r="LHW14" s="367"/>
      <c r="LHY14" s="367"/>
      <c r="LIA14" s="367"/>
      <c r="LIC14" s="367"/>
      <c r="LIE14" s="367"/>
      <c r="LIG14" s="367"/>
      <c r="LII14" s="367"/>
      <c r="LIK14" s="367"/>
      <c r="LIM14" s="367"/>
      <c r="LIO14" s="367"/>
      <c r="LIQ14" s="367"/>
      <c r="LIS14" s="367"/>
      <c r="LIU14" s="367"/>
      <c r="LIW14" s="367"/>
      <c r="LIY14" s="367"/>
      <c r="LJA14" s="367"/>
      <c r="LJC14" s="367"/>
      <c r="LJE14" s="367"/>
      <c r="LJG14" s="367"/>
      <c r="LJI14" s="367"/>
      <c r="LJK14" s="367"/>
      <c r="LJM14" s="367"/>
      <c r="LJO14" s="367"/>
      <c r="LJQ14" s="367"/>
      <c r="LJS14" s="367"/>
      <c r="LJU14" s="367"/>
      <c r="LJW14" s="367"/>
      <c r="LJY14" s="367"/>
      <c r="LKA14" s="367"/>
      <c r="LKC14" s="367"/>
      <c r="LKE14" s="367"/>
      <c r="LKG14" s="367"/>
      <c r="LKI14" s="367"/>
      <c r="LKK14" s="367"/>
      <c r="LKM14" s="367"/>
      <c r="LKO14" s="367"/>
      <c r="LKQ14" s="367"/>
      <c r="LKS14" s="367"/>
      <c r="LKU14" s="367"/>
      <c r="LKW14" s="367"/>
      <c r="LKY14" s="367"/>
      <c r="LLA14" s="367"/>
      <c r="LLC14" s="367"/>
      <c r="LLE14" s="367"/>
      <c r="LLG14" s="367"/>
      <c r="LLI14" s="367"/>
      <c r="LLK14" s="367"/>
      <c r="LLM14" s="367"/>
      <c r="LLO14" s="367"/>
      <c r="LLQ14" s="367"/>
      <c r="LLS14" s="367"/>
      <c r="LLU14" s="367"/>
      <c r="LLW14" s="367"/>
      <c r="LLY14" s="367"/>
      <c r="LMA14" s="367"/>
      <c r="LMC14" s="367"/>
      <c r="LME14" s="367"/>
      <c r="LMG14" s="367"/>
      <c r="LMI14" s="367"/>
      <c r="LMK14" s="367"/>
      <c r="LMM14" s="367"/>
      <c r="LMO14" s="367"/>
      <c r="LMQ14" s="367"/>
      <c r="LMS14" s="367"/>
      <c r="LMU14" s="367"/>
      <c r="LMW14" s="367"/>
      <c r="LMY14" s="367"/>
      <c r="LNA14" s="367"/>
      <c r="LNC14" s="367"/>
      <c r="LNE14" s="367"/>
      <c r="LNG14" s="367"/>
      <c r="LNI14" s="367"/>
      <c r="LNK14" s="367"/>
      <c r="LNM14" s="367"/>
      <c r="LNO14" s="367"/>
      <c r="LNQ14" s="367"/>
      <c r="LNS14" s="367"/>
      <c r="LNU14" s="367"/>
      <c r="LNW14" s="367"/>
      <c r="LNY14" s="367"/>
      <c r="LOA14" s="367"/>
      <c r="LOC14" s="367"/>
      <c r="LOE14" s="367"/>
      <c r="LOG14" s="367"/>
      <c r="LOI14" s="367"/>
      <c r="LOK14" s="367"/>
      <c r="LOM14" s="367"/>
      <c r="LOO14" s="367"/>
      <c r="LOQ14" s="367"/>
      <c r="LOS14" s="367"/>
      <c r="LOU14" s="367"/>
      <c r="LOW14" s="367"/>
      <c r="LOY14" s="367"/>
      <c r="LPA14" s="367"/>
      <c r="LPC14" s="367"/>
      <c r="LPE14" s="367"/>
      <c r="LPG14" s="367"/>
      <c r="LPI14" s="367"/>
      <c r="LPK14" s="367"/>
      <c r="LPM14" s="367"/>
      <c r="LPO14" s="367"/>
      <c r="LPQ14" s="367"/>
      <c r="LPS14" s="367"/>
      <c r="LPU14" s="367"/>
      <c r="LPW14" s="367"/>
      <c r="LPY14" s="367"/>
      <c r="LQA14" s="367"/>
      <c r="LQC14" s="367"/>
      <c r="LQE14" s="367"/>
      <c r="LQG14" s="367"/>
      <c r="LQI14" s="367"/>
      <c r="LQK14" s="367"/>
      <c r="LQM14" s="367"/>
      <c r="LQO14" s="367"/>
      <c r="LQQ14" s="367"/>
      <c r="LQS14" s="367"/>
      <c r="LQU14" s="367"/>
      <c r="LQW14" s="367"/>
      <c r="LQY14" s="367"/>
      <c r="LRA14" s="367"/>
      <c r="LRC14" s="367"/>
      <c r="LRE14" s="367"/>
      <c r="LRG14" s="367"/>
      <c r="LRI14" s="367"/>
      <c r="LRK14" s="367"/>
      <c r="LRM14" s="367"/>
      <c r="LRO14" s="367"/>
      <c r="LRQ14" s="367"/>
      <c r="LRS14" s="367"/>
      <c r="LRU14" s="367"/>
      <c r="LRW14" s="367"/>
      <c r="LRY14" s="367"/>
      <c r="LSA14" s="367"/>
      <c r="LSC14" s="367"/>
      <c r="LSE14" s="367"/>
      <c r="LSG14" s="367"/>
      <c r="LSI14" s="367"/>
      <c r="LSK14" s="367"/>
      <c r="LSM14" s="367"/>
      <c r="LSO14" s="367"/>
      <c r="LSQ14" s="367"/>
      <c r="LSS14" s="367"/>
      <c r="LSU14" s="367"/>
      <c r="LSW14" s="367"/>
      <c r="LSY14" s="367"/>
      <c r="LTA14" s="367"/>
      <c r="LTC14" s="367"/>
      <c r="LTE14" s="367"/>
      <c r="LTG14" s="367"/>
      <c r="LTI14" s="367"/>
      <c r="LTK14" s="367"/>
      <c r="LTM14" s="367"/>
      <c r="LTO14" s="367"/>
      <c r="LTQ14" s="367"/>
      <c r="LTS14" s="367"/>
      <c r="LTU14" s="367"/>
      <c r="LTW14" s="367"/>
      <c r="LTY14" s="367"/>
      <c r="LUA14" s="367"/>
      <c r="LUC14" s="367"/>
      <c r="LUE14" s="367"/>
      <c r="LUG14" s="367"/>
      <c r="LUI14" s="367"/>
      <c r="LUK14" s="367"/>
      <c r="LUM14" s="367"/>
      <c r="LUO14" s="367"/>
      <c r="LUQ14" s="367"/>
      <c r="LUS14" s="367"/>
      <c r="LUU14" s="367"/>
      <c r="LUW14" s="367"/>
      <c r="LUY14" s="367"/>
      <c r="LVA14" s="367"/>
      <c r="LVC14" s="367"/>
      <c r="LVE14" s="367"/>
      <c r="LVG14" s="367"/>
      <c r="LVI14" s="367"/>
      <c r="LVK14" s="367"/>
      <c r="LVM14" s="367"/>
      <c r="LVO14" s="367"/>
      <c r="LVQ14" s="367"/>
      <c r="LVS14" s="367"/>
      <c r="LVU14" s="367"/>
      <c r="LVW14" s="367"/>
      <c r="LVY14" s="367"/>
      <c r="LWA14" s="367"/>
      <c r="LWC14" s="367"/>
      <c r="LWE14" s="367"/>
      <c r="LWG14" s="367"/>
      <c r="LWI14" s="367"/>
      <c r="LWK14" s="367"/>
      <c r="LWM14" s="367"/>
      <c r="LWO14" s="367"/>
      <c r="LWQ14" s="367"/>
      <c r="LWS14" s="367"/>
      <c r="LWU14" s="367"/>
      <c r="LWW14" s="367"/>
      <c r="LWY14" s="367"/>
      <c r="LXA14" s="367"/>
      <c r="LXC14" s="367"/>
      <c r="LXE14" s="367"/>
      <c r="LXG14" s="367"/>
      <c r="LXI14" s="367"/>
      <c r="LXK14" s="367"/>
      <c r="LXM14" s="367"/>
      <c r="LXO14" s="367"/>
      <c r="LXQ14" s="367"/>
      <c r="LXS14" s="367"/>
      <c r="LXU14" s="367"/>
      <c r="LXW14" s="367"/>
      <c r="LXY14" s="367"/>
      <c r="LYA14" s="367"/>
      <c r="LYC14" s="367"/>
      <c r="LYE14" s="367"/>
      <c r="LYG14" s="367"/>
      <c r="LYI14" s="367"/>
      <c r="LYK14" s="367"/>
      <c r="LYM14" s="367"/>
      <c r="LYO14" s="367"/>
      <c r="LYQ14" s="367"/>
      <c r="LYS14" s="367"/>
      <c r="LYU14" s="367"/>
      <c r="LYW14" s="367"/>
      <c r="LYY14" s="367"/>
      <c r="LZA14" s="367"/>
      <c r="LZC14" s="367"/>
      <c r="LZE14" s="367"/>
      <c r="LZG14" s="367"/>
      <c r="LZI14" s="367"/>
      <c r="LZK14" s="367"/>
      <c r="LZM14" s="367"/>
      <c r="LZO14" s="367"/>
      <c r="LZQ14" s="367"/>
      <c r="LZS14" s="367"/>
      <c r="LZU14" s="367"/>
      <c r="LZW14" s="367"/>
      <c r="LZY14" s="367"/>
      <c r="MAA14" s="367"/>
      <c r="MAC14" s="367"/>
      <c r="MAE14" s="367"/>
      <c r="MAG14" s="367"/>
      <c r="MAI14" s="367"/>
      <c r="MAK14" s="367"/>
      <c r="MAM14" s="367"/>
      <c r="MAO14" s="367"/>
      <c r="MAQ14" s="367"/>
      <c r="MAS14" s="367"/>
      <c r="MAU14" s="367"/>
      <c r="MAW14" s="367"/>
      <c r="MAY14" s="367"/>
      <c r="MBA14" s="367"/>
      <c r="MBC14" s="367"/>
      <c r="MBE14" s="367"/>
      <c r="MBG14" s="367"/>
      <c r="MBI14" s="367"/>
      <c r="MBK14" s="367"/>
      <c r="MBM14" s="367"/>
      <c r="MBO14" s="367"/>
      <c r="MBQ14" s="367"/>
      <c r="MBS14" s="367"/>
      <c r="MBU14" s="367"/>
      <c r="MBW14" s="367"/>
      <c r="MBY14" s="367"/>
      <c r="MCA14" s="367"/>
      <c r="MCC14" s="367"/>
      <c r="MCE14" s="367"/>
      <c r="MCG14" s="367"/>
      <c r="MCI14" s="367"/>
      <c r="MCK14" s="367"/>
      <c r="MCM14" s="367"/>
      <c r="MCO14" s="367"/>
      <c r="MCQ14" s="367"/>
      <c r="MCS14" s="367"/>
      <c r="MCU14" s="367"/>
      <c r="MCW14" s="367"/>
      <c r="MCY14" s="367"/>
      <c r="MDA14" s="367"/>
      <c r="MDC14" s="367"/>
      <c r="MDE14" s="367"/>
      <c r="MDG14" s="367"/>
      <c r="MDI14" s="367"/>
      <c r="MDK14" s="367"/>
      <c r="MDM14" s="367"/>
      <c r="MDO14" s="367"/>
      <c r="MDQ14" s="367"/>
      <c r="MDS14" s="367"/>
      <c r="MDU14" s="367"/>
      <c r="MDW14" s="367"/>
      <c r="MDY14" s="367"/>
      <c r="MEA14" s="367"/>
      <c r="MEC14" s="367"/>
      <c r="MEE14" s="367"/>
      <c r="MEG14" s="367"/>
      <c r="MEI14" s="367"/>
      <c r="MEK14" s="367"/>
      <c r="MEM14" s="367"/>
      <c r="MEO14" s="367"/>
      <c r="MEQ14" s="367"/>
      <c r="MES14" s="367"/>
      <c r="MEU14" s="367"/>
      <c r="MEW14" s="367"/>
      <c r="MEY14" s="367"/>
      <c r="MFA14" s="367"/>
      <c r="MFC14" s="367"/>
      <c r="MFE14" s="367"/>
      <c r="MFG14" s="367"/>
      <c r="MFI14" s="367"/>
      <c r="MFK14" s="367"/>
      <c r="MFM14" s="367"/>
      <c r="MFO14" s="367"/>
      <c r="MFQ14" s="367"/>
      <c r="MFS14" s="367"/>
      <c r="MFU14" s="367"/>
      <c r="MFW14" s="367"/>
      <c r="MFY14" s="367"/>
      <c r="MGA14" s="367"/>
      <c r="MGC14" s="367"/>
      <c r="MGE14" s="367"/>
      <c r="MGG14" s="367"/>
      <c r="MGI14" s="367"/>
      <c r="MGK14" s="367"/>
      <c r="MGM14" s="367"/>
      <c r="MGO14" s="367"/>
      <c r="MGQ14" s="367"/>
      <c r="MGS14" s="367"/>
      <c r="MGU14" s="367"/>
      <c r="MGW14" s="367"/>
      <c r="MGY14" s="367"/>
      <c r="MHA14" s="367"/>
      <c r="MHC14" s="367"/>
      <c r="MHE14" s="367"/>
      <c r="MHG14" s="367"/>
      <c r="MHI14" s="367"/>
      <c r="MHK14" s="367"/>
      <c r="MHM14" s="367"/>
      <c r="MHO14" s="367"/>
      <c r="MHQ14" s="367"/>
      <c r="MHS14" s="367"/>
      <c r="MHU14" s="367"/>
      <c r="MHW14" s="367"/>
      <c r="MHY14" s="367"/>
      <c r="MIA14" s="367"/>
      <c r="MIC14" s="367"/>
      <c r="MIE14" s="367"/>
      <c r="MIG14" s="367"/>
      <c r="MII14" s="367"/>
      <c r="MIK14" s="367"/>
      <c r="MIM14" s="367"/>
      <c r="MIO14" s="367"/>
      <c r="MIQ14" s="367"/>
      <c r="MIS14" s="367"/>
      <c r="MIU14" s="367"/>
      <c r="MIW14" s="367"/>
      <c r="MIY14" s="367"/>
      <c r="MJA14" s="367"/>
      <c r="MJC14" s="367"/>
      <c r="MJE14" s="367"/>
      <c r="MJG14" s="367"/>
      <c r="MJI14" s="367"/>
      <c r="MJK14" s="367"/>
      <c r="MJM14" s="367"/>
      <c r="MJO14" s="367"/>
      <c r="MJQ14" s="367"/>
      <c r="MJS14" s="367"/>
      <c r="MJU14" s="367"/>
      <c r="MJW14" s="367"/>
      <c r="MJY14" s="367"/>
      <c r="MKA14" s="367"/>
      <c r="MKC14" s="367"/>
      <c r="MKE14" s="367"/>
      <c r="MKG14" s="367"/>
      <c r="MKI14" s="367"/>
      <c r="MKK14" s="367"/>
      <c r="MKM14" s="367"/>
      <c r="MKO14" s="367"/>
      <c r="MKQ14" s="367"/>
      <c r="MKS14" s="367"/>
      <c r="MKU14" s="367"/>
      <c r="MKW14" s="367"/>
      <c r="MKY14" s="367"/>
      <c r="MLA14" s="367"/>
      <c r="MLC14" s="367"/>
      <c r="MLE14" s="367"/>
      <c r="MLG14" s="367"/>
      <c r="MLI14" s="367"/>
      <c r="MLK14" s="367"/>
      <c r="MLM14" s="367"/>
      <c r="MLO14" s="367"/>
      <c r="MLQ14" s="367"/>
      <c r="MLS14" s="367"/>
      <c r="MLU14" s="367"/>
      <c r="MLW14" s="367"/>
      <c r="MLY14" s="367"/>
      <c r="MMA14" s="367"/>
      <c r="MMC14" s="367"/>
      <c r="MME14" s="367"/>
      <c r="MMG14" s="367"/>
      <c r="MMI14" s="367"/>
      <c r="MMK14" s="367"/>
      <c r="MMM14" s="367"/>
      <c r="MMO14" s="367"/>
      <c r="MMQ14" s="367"/>
      <c r="MMS14" s="367"/>
      <c r="MMU14" s="367"/>
      <c r="MMW14" s="367"/>
      <c r="MMY14" s="367"/>
      <c r="MNA14" s="367"/>
      <c r="MNC14" s="367"/>
      <c r="MNE14" s="367"/>
      <c r="MNG14" s="367"/>
      <c r="MNI14" s="367"/>
      <c r="MNK14" s="367"/>
      <c r="MNM14" s="367"/>
      <c r="MNO14" s="367"/>
      <c r="MNQ14" s="367"/>
      <c r="MNS14" s="367"/>
      <c r="MNU14" s="367"/>
      <c r="MNW14" s="367"/>
      <c r="MNY14" s="367"/>
      <c r="MOA14" s="367"/>
      <c r="MOC14" s="367"/>
      <c r="MOE14" s="367"/>
      <c r="MOG14" s="367"/>
      <c r="MOI14" s="367"/>
      <c r="MOK14" s="367"/>
      <c r="MOM14" s="367"/>
      <c r="MOO14" s="367"/>
      <c r="MOQ14" s="367"/>
      <c r="MOS14" s="367"/>
      <c r="MOU14" s="367"/>
      <c r="MOW14" s="367"/>
      <c r="MOY14" s="367"/>
      <c r="MPA14" s="367"/>
      <c r="MPC14" s="367"/>
      <c r="MPE14" s="367"/>
      <c r="MPG14" s="367"/>
      <c r="MPI14" s="367"/>
      <c r="MPK14" s="367"/>
      <c r="MPM14" s="367"/>
      <c r="MPO14" s="367"/>
      <c r="MPQ14" s="367"/>
      <c r="MPS14" s="367"/>
      <c r="MPU14" s="367"/>
      <c r="MPW14" s="367"/>
      <c r="MPY14" s="367"/>
      <c r="MQA14" s="367"/>
      <c r="MQC14" s="367"/>
      <c r="MQE14" s="367"/>
      <c r="MQG14" s="367"/>
      <c r="MQI14" s="367"/>
      <c r="MQK14" s="367"/>
      <c r="MQM14" s="367"/>
      <c r="MQO14" s="367"/>
      <c r="MQQ14" s="367"/>
      <c r="MQS14" s="367"/>
      <c r="MQU14" s="367"/>
      <c r="MQW14" s="367"/>
      <c r="MQY14" s="367"/>
      <c r="MRA14" s="367"/>
      <c r="MRC14" s="367"/>
      <c r="MRE14" s="367"/>
      <c r="MRG14" s="367"/>
      <c r="MRI14" s="367"/>
      <c r="MRK14" s="367"/>
      <c r="MRM14" s="367"/>
      <c r="MRO14" s="367"/>
      <c r="MRQ14" s="367"/>
      <c r="MRS14" s="367"/>
      <c r="MRU14" s="367"/>
      <c r="MRW14" s="367"/>
      <c r="MRY14" s="367"/>
      <c r="MSA14" s="367"/>
      <c r="MSC14" s="367"/>
      <c r="MSE14" s="367"/>
      <c r="MSG14" s="367"/>
      <c r="MSI14" s="367"/>
      <c r="MSK14" s="367"/>
      <c r="MSM14" s="367"/>
      <c r="MSO14" s="367"/>
      <c r="MSQ14" s="367"/>
      <c r="MSS14" s="367"/>
      <c r="MSU14" s="367"/>
      <c r="MSW14" s="367"/>
      <c r="MSY14" s="367"/>
      <c r="MTA14" s="367"/>
      <c r="MTC14" s="367"/>
      <c r="MTE14" s="367"/>
      <c r="MTG14" s="367"/>
      <c r="MTI14" s="367"/>
      <c r="MTK14" s="367"/>
      <c r="MTM14" s="367"/>
      <c r="MTO14" s="367"/>
      <c r="MTQ14" s="367"/>
      <c r="MTS14" s="367"/>
      <c r="MTU14" s="367"/>
      <c r="MTW14" s="367"/>
      <c r="MTY14" s="367"/>
      <c r="MUA14" s="367"/>
      <c r="MUC14" s="367"/>
      <c r="MUE14" s="367"/>
      <c r="MUG14" s="367"/>
      <c r="MUI14" s="367"/>
      <c r="MUK14" s="367"/>
      <c r="MUM14" s="367"/>
      <c r="MUO14" s="367"/>
      <c r="MUQ14" s="367"/>
      <c r="MUS14" s="367"/>
      <c r="MUU14" s="367"/>
      <c r="MUW14" s="367"/>
      <c r="MUY14" s="367"/>
      <c r="MVA14" s="367"/>
      <c r="MVC14" s="367"/>
      <c r="MVE14" s="367"/>
      <c r="MVG14" s="367"/>
      <c r="MVI14" s="367"/>
      <c r="MVK14" s="367"/>
      <c r="MVM14" s="367"/>
      <c r="MVO14" s="367"/>
      <c r="MVQ14" s="367"/>
      <c r="MVS14" s="367"/>
      <c r="MVU14" s="367"/>
      <c r="MVW14" s="367"/>
      <c r="MVY14" s="367"/>
      <c r="MWA14" s="367"/>
      <c r="MWC14" s="367"/>
      <c r="MWE14" s="367"/>
      <c r="MWG14" s="367"/>
      <c r="MWI14" s="367"/>
      <c r="MWK14" s="367"/>
      <c r="MWM14" s="367"/>
      <c r="MWO14" s="367"/>
      <c r="MWQ14" s="367"/>
      <c r="MWS14" s="367"/>
      <c r="MWU14" s="367"/>
      <c r="MWW14" s="367"/>
      <c r="MWY14" s="367"/>
      <c r="MXA14" s="367"/>
      <c r="MXC14" s="367"/>
      <c r="MXE14" s="367"/>
      <c r="MXG14" s="367"/>
      <c r="MXI14" s="367"/>
      <c r="MXK14" s="367"/>
      <c r="MXM14" s="367"/>
      <c r="MXO14" s="367"/>
      <c r="MXQ14" s="367"/>
      <c r="MXS14" s="367"/>
      <c r="MXU14" s="367"/>
      <c r="MXW14" s="367"/>
      <c r="MXY14" s="367"/>
      <c r="MYA14" s="367"/>
      <c r="MYC14" s="367"/>
      <c r="MYE14" s="367"/>
      <c r="MYG14" s="367"/>
      <c r="MYI14" s="367"/>
      <c r="MYK14" s="367"/>
      <c r="MYM14" s="367"/>
      <c r="MYO14" s="367"/>
      <c r="MYQ14" s="367"/>
      <c r="MYS14" s="367"/>
      <c r="MYU14" s="367"/>
      <c r="MYW14" s="367"/>
      <c r="MYY14" s="367"/>
      <c r="MZA14" s="367"/>
      <c r="MZC14" s="367"/>
      <c r="MZE14" s="367"/>
      <c r="MZG14" s="367"/>
      <c r="MZI14" s="367"/>
      <c r="MZK14" s="367"/>
      <c r="MZM14" s="367"/>
      <c r="MZO14" s="367"/>
      <c r="MZQ14" s="367"/>
      <c r="MZS14" s="367"/>
      <c r="MZU14" s="367"/>
      <c r="MZW14" s="367"/>
      <c r="MZY14" s="367"/>
      <c r="NAA14" s="367"/>
      <c r="NAC14" s="367"/>
      <c r="NAE14" s="367"/>
      <c r="NAG14" s="367"/>
      <c r="NAI14" s="367"/>
      <c r="NAK14" s="367"/>
      <c r="NAM14" s="367"/>
      <c r="NAO14" s="367"/>
      <c r="NAQ14" s="367"/>
      <c r="NAS14" s="367"/>
      <c r="NAU14" s="367"/>
      <c r="NAW14" s="367"/>
      <c r="NAY14" s="367"/>
      <c r="NBA14" s="367"/>
      <c r="NBC14" s="367"/>
      <c r="NBE14" s="367"/>
      <c r="NBG14" s="367"/>
      <c r="NBI14" s="367"/>
      <c r="NBK14" s="367"/>
      <c r="NBM14" s="367"/>
      <c r="NBO14" s="367"/>
      <c r="NBQ14" s="367"/>
      <c r="NBS14" s="367"/>
      <c r="NBU14" s="367"/>
      <c r="NBW14" s="367"/>
      <c r="NBY14" s="367"/>
      <c r="NCA14" s="367"/>
      <c r="NCC14" s="367"/>
      <c r="NCE14" s="367"/>
      <c r="NCG14" s="367"/>
      <c r="NCI14" s="367"/>
      <c r="NCK14" s="367"/>
      <c r="NCM14" s="367"/>
      <c r="NCO14" s="367"/>
      <c r="NCQ14" s="367"/>
      <c r="NCS14" s="367"/>
      <c r="NCU14" s="367"/>
      <c r="NCW14" s="367"/>
      <c r="NCY14" s="367"/>
      <c r="NDA14" s="367"/>
      <c r="NDC14" s="367"/>
      <c r="NDE14" s="367"/>
      <c r="NDG14" s="367"/>
      <c r="NDI14" s="367"/>
      <c r="NDK14" s="367"/>
      <c r="NDM14" s="367"/>
      <c r="NDO14" s="367"/>
      <c r="NDQ14" s="367"/>
      <c r="NDS14" s="367"/>
      <c r="NDU14" s="367"/>
      <c r="NDW14" s="367"/>
      <c r="NDY14" s="367"/>
      <c r="NEA14" s="367"/>
      <c r="NEC14" s="367"/>
      <c r="NEE14" s="367"/>
      <c r="NEG14" s="367"/>
      <c r="NEI14" s="367"/>
      <c r="NEK14" s="367"/>
      <c r="NEM14" s="367"/>
      <c r="NEO14" s="367"/>
      <c r="NEQ14" s="367"/>
      <c r="NES14" s="367"/>
      <c r="NEU14" s="367"/>
      <c r="NEW14" s="367"/>
      <c r="NEY14" s="367"/>
      <c r="NFA14" s="367"/>
      <c r="NFC14" s="367"/>
      <c r="NFE14" s="367"/>
      <c r="NFG14" s="367"/>
      <c r="NFI14" s="367"/>
      <c r="NFK14" s="367"/>
      <c r="NFM14" s="367"/>
      <c r="NFO14" s="367"/>
      <c r="NFQ14" s="367"/>
      <c r="NFS14" s="367"/>
      <c r="NFU14" s="367"/>
      <c r="NFW14" s="367"/>
      <c r="NFY14" s="367"/>
      <c r="NGA14" s="367"/>
      <c r="NGC14" s="367"/>
      <c r="NGE14" s="367"/>
      <c r="NGG14" s="367"/>
      <c r="NGI14" s="367"/>
      <c r="NGK14" s="367"/>
      <c r="NGM14" s="367"/>
      <c r="NGO14" s="367"/>
      <c r="NGQ14" s="367"/>
      <c r="NGS14" s="367"/>
      <c r="NGU14" s="367"/>
      <c r="NGW14" s="367"/>
      <c r="NGY14" s="367"/>
      <c r="NHA14" s="367"/>
      <c r="NHC14" s="367"/>
      <c r="NHE14" s="367"/>
      <c r="NHG14" s="367"/>
      <c r="NHI14" s="367"/>
      <c r="NHK14" s="367"/>
      <c r="NHM14" s="367"/>
      <c r="NHO14" s="367"/>
      <c r="NHQ14" s="367"/>
      <c r="NHS14" s="367"/>
      <c r="NHU14" s="367"/>
      <c r="NHW14" s="367"/>
      <c r="NHY14" s="367"/>
      <c r="NIA14" s="367"/>
      <c r="NIC14" s="367"/>
      <c r="NIE14" s="367"/>
      <c r="NIG14" s="367"/>
      <c r="NII14" s="367"/>
      <c r="NIK14" s="367"/>
      <c r="NIM14" s="367"/>
      <c r="NIO14" s="367"/>
      <c r="NIQ14" s="367"/>
      <c r="NIS14" s="367"/>
      <c r="NIU14" s="367"/>
      <c r="NIW14" s="367"/>
      <c r="NIY14" s="367"/>
      <c r="NJA14" s="367"/>
      <c r="NJC14" s="367"/>
      <c r="NJE14" s="367"/>
      <c r="NJG14" s="367"/>
      <c r="NJI14" s="367"/>
      <c r="NJK14" s="367"/>
      <c r="NJM14" s="367"/>
      <c r="NJO14" s="367"/>
      <c r="NJQ14" s="367"/>
      <c r="NJS14" s="367"/>
      <c r="NJU14" s="367"/>
      <c r="NJW14" s="367"/>
      <c r="NJY14" s="367"/>
      <c r="NKA14" s="367"/>
      <c r="NKC14" s="367"/>
      <c r="NKE14" s="367"/>
      <c r="NKG14" s="367"/>
      <c r="NKI14" s="367"/>
      <c r="NKK14" s="367"/>
      <c r="NKM14" s="367"/>
      <c r="NKO14" s="367"/>
      <c r="NKQ14" s="367"/>
      <c r="NKS14" s="367"/>
      <c r="NKU14" s="367"/>
      <c r="NKW14" s="367"/>
      <c r="NKY14" s="367"/>
      <c r="NLA14" s="367"/>
      <c r="NLC14" s="367"/>
      <c r="NLE14" s="367"/>
      <c r="NLG14" s="367"/>
      <c r="NLI14" s="367"/>
      <c r="NLK14" s="367"/>
      <c r="NLM14" s="367"/>
      <c r="NLO14" s="367"/>
      <c r="NLQ14" s="367"/>
      <c r="NLS14" s="367"/>
      <c r="NLU14" s="367"/>
      <c r="NLW14" s="367"/>
      <c r="NLY14" s="367"/>
      <c r="NMA14" s="367"/>
      <c r="NMC14" s="367"/>
      <c r="NME14" s="367"/>
      <c r="NMG14" s="367"/>
      <c r="NMI14" s="367"/>
      <c r="NMK14" s="367"/>
      <c r="NMM14" s="367"/>
      <c r="NMO14" s="367"/>
      <c r="NMQ14" s="367"/>
      <c r="NMS14" s="367"/>
      <c r="NMU14" s="367"/>
      <c r="NMW14" s="367"/>
      <c r="NMY14" s="367"/>
      <c r="NNA14" s="367"/>
      <c r="NNC14" s="367"/>
      <c r="NNE14" s="367"/>
      <c r="NNG14" s="367"/>
      <c r="NNI14" s="367"/>
      <c r="NNK14" s="367"/>
      <c r="NNM14" s="367"/>
      <c r="NNO14" s="367"/>
      <c r="NNQ14" s="367"/>
      <c r="NNS14" s="367"/>
      <c r="NNU14" s="367"/>
      <c r="NNW14" s="367"/>
      <c r="NNY14" s="367"/>
      <c r="NOA14" s="367"/>
      <c r="NOC14" s="367"/>
      <c r="NOE14" s="367"/>
      <c r="NOG14" s="367"/>
      <c r="NOI14" s="367"/>
      <c r="NOK14" s="367"/>
      <c r="NOM14" s="367"/>
      <c r="NOO14" s="367"/>
      <c r="NOQ14" s="367"/>
      <c r="NOS14" s="367"/>
      <c r="NOU14" s="367"/>
      <c r="NOW14" s="367"/>
      <c r="NOY14" s="367"/>
      <c r="NPA14" s="367"/>
      <c r="NPC14" s="367"/>
      <c r="NPE14" s="367"/>
      <c r="NPG14" s="367"/>
      <c r="NPI14" s="367"/>
      <c r="NPK14" s="367"/>
      <c r="NPM14" s="367"/>
      <c r="NPO14" s="367"/>
      <c r="NPQ14" s="367"/>
      <c r="NPS14" s="367"/>
      <c r="NPU14" s="367"/>
      <c r="NPW14" s="367"/>
      <c r="NPY14" s="367"/>
      <c r="NQA14" s="367"/>
      <c r="NQC14" s="367"/>
      <c r="NQE14" s="367"/>
      <c r="NQG14" s="367"/>
      <c r="NQI14" s="367"/>
      <c r="NQK14" s="367"/>
      <c r="NQM14" s="367"/>
      <c r="NQO14" s="367"/>
      <c r="NQQ14" s="367"/>
      <c r="NQS14" s="367"/>
      <c r="NQU14" s="367"/>
      <c r="NQW14" s="367"/>
      <c r="NQY14" s="367"/>
      <c r="NRA14" s="367"/>
      <c r="NRC14" s="367"/>
      <c r="NRE14" s="367"/>
      <c r="NRG14" s="367"/>
      <c r="NRI14" s="367"/>
      <c r="NRK14" s="367"/>
      <c r="NRM14" s="367"/>
      <c r="NRO14" s="367"/>
      <c r="NRQ14" s="367"/>
      <c r="NRS14" s="367"/>
      <c r="NRU14" s="367"/>
      <c r="NRW14" s="367"/>
      <c r="NRY14" s="367"/>
      <c r="NSA14" s="367"/>
      <c r="NSC14" s="367"/>
      <c r="NSE14" s="367"/>
      <c r="NSG14" s="367"/>
      <c r="NSI14" s="367"/>
      <c r="NSK14" s="367"/>
      <c r="NSM14" s="367"/>
      <c r="NSO14" s="367"/>
      <c r="NSQ14" s="367"/>
      <c r="NSS14" s="367"/>
      <c r="NSU14" s="367"/>
      <c r="NSW14" s="367"/>
      <c r="NSY14" s="367"/>
      <c r="NTA14" s="367"/>
      <c r="NTC14" s="367"/>
      <c r="NTE14" s="367"/>
      <c r="NTG14" s="367"/>
      <c r="NTI14" s="367"/>
      <c r="NTK14" s="367"/>
      <c r="NTM14" s="367"/>
      <c r="NTO14" s="367"/>
      <c r="NTQ14" s="367"/>
      <c r="NTS14" s="367"/>
      <c r="NTU14" s="367"/>
      <c r="NTW14" s="367"/>
      <c r="NTY14" s="367"/>
      <c r="NUA14" s="367"/>
      <c r="NUC14" s="367"/>
      <c r="NUE14" s="367"/>
      <c r="NUG14" s="367"/>
      <c r="NUI14" s="367"/>
      <c r="NUK14" s="367"/>
      <c r="NUM14" s="367"/>
      <c r="NUO14" s="367"/>
      <c r="NUQ14" s="367"/>
      <c r="NUS14" s="367"/>
      <c r="NUU14" s="367"/>
      <c r="NUW14" s="367"/>
      <c r="NUY14" s="367"/>
      <c r="NVA14" s="367"/>
      <c r="NVC14" s="367"/>
      <c r="NVE14" s="367"/>
      <c r="NVG14" s="367"/>
      <c r="NVI14" s="367"/>
      <c r="NVK14" s="367"/>
      <c r="NVM14" s="367"/>
      <c r="NVO14" s="367"/>
      <c r="NVQ14" s="367"/>
      <c r="NVS14" s="367"/>
      <c r="NVU14" s="367"/>
      <c r="NVW14" s="367"/>
      <c r="NVY14" s="367"/>
      <c r="NWA14" s="367"/>
      <c r="NWC14" s="367"/>
      <c r="NWE14" s="367"/>
      <c r="NWG14" s="367"/>
      <c r="NWI14" s="367"/>
      <c r="NWK14" s="367"/>
      <c r="NWM14" s="367"/>
      <c r="NWO14" s="367"/>
      <c r="NWQ14" s="367"/>
      <c r="NWS14" s="367"/>
      <c r="NWU14" s="367"/>
      <c r="NWW14" s="367"/>
      <c r="NWY14" s="367"/>
      <c r="NXA14" s="367"/>
      <c r="NXC14" s="367"/>
      <c r="NXE14" s="367"/>
      <c r="NXG14" s="367"/>
      <c r="NXI14" s="367"/>
      <c r="NXK14" s="367"/>
      <c r="NXM14" s="367"/>
      <c r="NXO14" s="367"/>
      <c r="NXQ14" s="367"/>
      <c r="NXS14" s="367"/>
      <c r="NXU14" s="367"/>
      <c r="NXW14" s="367"/>
      <c r="NXY14" s="367"/>
      <c r="NYA14" s="367"/>
      <c r="NYC14" s="367"/>
      <c r="NYE14" s="367"/>
      <c r="NYG14" s="367"/>
      <c r="NYI14" s="367"/>
      <c r="NYK14" s="367"/>
      <c r="NYM14" s="367"/>
      <c r="NYO14" s="367"/>
      <c r="NYQ14" s="367"/>
      <c r="NYS14" s="367"/>
      <c r="NYU14" s="367"/>
      <c r="NYW14" s="367"/>
      <c r="NYY14" s="367"/>
      <c r="NZA14" s="367"/>
      <c r="NZC14" s="367"/>
      <c r="NZE14" s="367"/>
      <c r="NZG14" s="367"/>
      <c r="NZI14" s="367"/>
      <c r="NZK14" s="367"/>
      <c r="NZM14" s="367"/>
      <c r="NZO14" s="367"/>
      <c r="NZQ14" s="367"/>
      <c r="NZS14" s="367"/>
      <c r="NZU14" s="367"/>
      <c r="NZW14" s="367"/>
      <c r="NZY14" s="367"/>
      <c r="OAA14" s="367"/>
      <c r="OAC14" s="367"/>
      <c r="OAE14" s="367"/>
      <c r="OAG14" s="367"/>
      <c r="OAI14" s="367"/>
      <c r="OAK14" s="367"/>
      <c r="OAM14" s="367"/>
      <c r="OAO14" s="367"/>
      <c r="OAQ14" s="367"/>
      <c r="OAS14" s="367"/>
      <c r="OAU14" s="367"/>
      <c r="OAW14" s="367"/>
      <c r="OAY14" s="367"/>
      <c r="OBA14" s="367"/>
      <c r="OBC14" s="367"/>
      <c r="OBE14" s="367"/>
      <c r="OBG14" s="367"/>
      <c r="OBI14" s="367"/>
      <c r="OBK14" s="367"/>
      <c r="OBM14" s="367"/>
      <c r="OBO14" s="367"/>
      <c r="OBQ14" s="367"/>
      <c r="OBS14" s="367"/>
      <c r="OBU14" s="367"/>
      <c r="OBW14" s="367"/>
      <c r="OBY14" s="367"/>
      <c r="OCA14" s="367"/>
      <c r="OCC14" s="367"/>
      <c r="OCE14" s="367"/>
      <c r="OCG14" s="367"/>
      <c r="OCI14" s="367"/>
      <c r="OCK14" s="367"/>
      <c r="OCM14" s="367"/>
      <c r="OCO14" s="367"/>
      <c r="OCQ14" s="367"/>
      <c r="OCS14" s="367"/>
      <c r="OCU14" s="367"/>
      <c r="OCW14" s="367"/>
      <c r="OCY14" s="367"/>
      <c r="ODA14" s="367"/>
      <c r="ODC14" s="367"/>
      <c r="ODE14" s="367"/>
      <c r="ODG14" s="367"/>
      <c r="ODI14" s="367"/>
      <c r="ODK14" s="367"/>
      <c r="ODM14" s="367"/>
      <c r="ODO14" s="367"/>
      <c r="ODQ14" s="367"/>
      <c r="ODS14" s="367"/>
      <c r="ODU14" s="367"/>
      <c r="ODW14" s="367"/>
      <c r="ODY14" s="367"/>
      <c r="OEA14" s="367"/>
      <c r="OEC14" s="367"/>
      <c r="OEE14" s="367"/>
      <c r="OEG14" s="367"/>
      <c r="OEI14" s="367"/>
      <c r="OEK14" s="367"/>
      <c r="OEM14" s="367"/>
      <c r="OEO14" s="367"/>
      <c r="OEQ14" s="367"/>
      <c r="OES14" s="367"/>
      <c r="OEU14" s="367"/>
      <c r="OEW14" s="367"/>
      <c r="OEY14" s="367"/>
      <c r="OFA14" s="367"/>
      <c r="OFC14" s="367"/>
      <c r="OFE14" s="367"/>
      <c r="OFG14" s="367"/>
      <c r="OFI14" s="367"/>
      <c r="OFK14" s="367"/>
      <c r="OFM14" s="367"/>
      <c r="OFO14" s="367"/>
      <c r="OFQ14" s="367"/>
      <c r="OFS14" s="367"/>
      <c r="OFU14" s="367"/>
      <c r="OFW14" s="367"/>
      <c r="OFY14" s="367"/>
      <c r="OGA14" s="367"/>
      <c r="OGC14" s="367"/>
      <c r="OGE14" s="367"/>
      <c r="OGG14" s="367"/>
      <c r="OGI14" s="367"/>
      <c r="OGK14" s="367"/>
      <c r="OGM14" s="367"/>
      <c r="OGO14" s="367"/>
      <c r="OGQ14" s="367"/>
      <c r="OGS14" s="367"/>
      <c r="OGU14" s="367"/>
      <c r="OGW14" s="367"/>
      <c r="OGY14" s="367"/>
      <c r="OHA14" s="367"/>
      <c r="OHC14" s="367"/>
      <c r="OHE14" s="367"/>
      <c r="OHG14" s="367"/>
      <c r="OHI14" s="367"/>
      <c r="OHK14" s="367"/>
      <c r="OHM14" s="367"/>
      <c r="OHO14" s="367"/>
      <c r="OHQ14" s="367"/>
      <c r="OHS14" s="367"/>
      <c r="OHU14" s="367"/>
      <c r="OHW14" s="367"/>
      <c r="OHY14" s="367"/>
      <c r="OIA14" s="367"/>
      <c r="OIC14" s="367"/>
      <c r="OIE14" s="367"/>
      <c r="OIG14" s="367"/>
      <c r="OII14" s="367"/>
      <c r="OIK14" s="367"/>
      <c r="OIM14" s="367"/>
      <c r="OIO14" s="367"/>
      <c r="OIQ14" s="367"/>
      <c r="OIS14" s="367"/>
      <c r="OIU14" s="367"/>
      <c r="OIW14" s="367"/>
      <c r="OIY14" s="367"/>
      <c r="OJA14" s="367"/>
      <c r="OJC14" s="367"/>
      <c r="OJE14" s="367"/>
      <c r="OJG14" s="367"/>
      <c r="OJI14" s="367"/>
      <c r="OJK14" s="367"/>
      <c r="OJM14" s="367"/>
      <c r="OJO14" s="367"/>
      <c r="OJQ14" s="367"/>
      <c r="OJS14" s="367"/>
      <c r="OJU14" s="367"/>
      <c r="OJW14" s="367"/>
      <c r="OJY14" s="367"/>
      <c r="OKA14" s="367"/>
      <c r="OKC14" s="367"/>
      <c r="OKE14" s="367"/>
      <c r="OKG14" s="367"/>
      <c r="OKI14" s="367"/>
      <c r="OKK14" s="367"/>
      <c r="OKM14" s="367"/>
      <c r="OKO14" s="367"/>
      <c r="OKQ14" s="367"/>
      <c r="OKS14" s="367"/>
      <c r="OKU14" s="367"/>
      <c r="OKW14" s="367"/>
      <c r="OKY14" s="367"/>
      <c r="OLA14" s="367"/>
      <c r="OLC14" s="367"/>
      <c r="OLE14" s="367"/>
      <c r="OLG14" s="367"/>
      <c r="OLI14" s="367"/>
      <c r="OLK14" s="367"/>
      <c r="OLM14" s="367"/>
      <c r="OLO14" s="367"/>
      <c r="OLQ14" s="367"/>
      <c r="OLS14" s="367"/>
      <c r="OLU14" s="367"/>
      <c r="OLW14" s="367"/>
      <c r="OLY14" s="367"/>
      <c r="OMA14" s="367"/>
      <c r="OMC14" s="367"/>
      <c r="OME14" s="367"/>
      <c r="OMG14" s="367"/>
      <c r="OMI14" s="367"/>
      <c r="OMK14" s="367"/>
      <c r="OMM14" s="367"/>
      <c r="OMO14" s="367"/>
      <c r="OMQ14" s="367"/>
      <c r="OMS14" s="367"/>
      <c r="OMU14" s="367"/>
      <c r="OMW14" s="367"/>
      <c r="OMY14" s="367"/>
      <c r="ONA14" s="367"/>
      <c r="ONC14" s="367"/>
      <c r="ONE14" s="367"/>
      <c r="ONG14" s="367"/>
      <c r="ONI14" s="367"/>
      <c r="ONK14" s="367"/>
      <c r="ONM14" s="367"/>
      <c r="ONO14" s="367"/>
      <c r="ONQ14" s="367"/>
      <c r="ONS14" s="367"/>
      <c r="ONU14" s="367"/>
      <c r="ONW14" s="367"/>
      <c r="ONY14" s="367"/>
      <c r="OOA14" s="367"/>
      <c r="OOC14" s="367"/>
      <c r="OOE14" s="367"/>
      <c r="OOG14" s="367"/>
      <c r="OOI14" s="367"/>
      <c r="OOK14" s="367"/>
      <c r="OOM14" s="367"/>
      <c r="OOO14" s="367"/>
      <c r="OOQ14" s="367"/>
      <c r="OOS14" s="367"/>
      <c r="OOU14" s="367"/>
      <c r="OOW14" s="367"/>
      <c r="OOY14" s="367"/>
      <c r="OPA14" s="367"/>
      <c r="OPC14" s="367"/>
      <c r="OPE14" s="367"/>
      <c r="OPG14" s="367"/>
      <c r="OPI14" s="367"/>
      <c r="OPK14" s="367"/>
      <c r="OPM14" s="367"/>
      <c r="OPO14" s="367"/>
      <c r="OPQ14" s="367"/>
      <c r="OPS14" s="367"/>
      <c r="OPU14" s="367"/>
      <c r="OPW14" s="367"/>
      <c r="OPY14" s="367"/>
      <c r="OQA14" s="367"/>
      <c r="OQC14" s="367"/>
      <c r="OQE14" s="367"/>
      <c r="OQG14" s="367"/>
      <c r="OQI14" s="367"/>
      <c r="OQK14" s="367"/>
      <c r="OQM14" s="367"/>
      <c r="OQO14" s="367"/>
      <c r="OQQ14" s="367"/>
      <c r="OQS14" s="367"/>
      <c r="OQU14" s="367"/>
      <c r="OQW14" s="367"/>
      <c r="OQY14" s="367"/>
      <c r="ORA14" s="367"/>
      <c r="ORC14" s="367"/>
      <c r="ORE14" s="367"/>
      <c r="ORG14" s="367"/>
      <c r="ORI14" s="367"/>
      <c r="ORK14" s="367"/>
      <c r="ORM14" s="367"/>
      <c r="ORO14" s="367"/>
      <c r="ORQ14" s="367"/>
      <c r="ORS14" s="367"/>
      <c r="ORU14" s="367"/>
      <c r="ORW14" s="367"/>
      <c r="ORY14" s="367"/>
      <c r="OSA14" s="367"/>
      <c r="OSC14" s="367"/>
      <c r="OSE14" s="367"/>
      <c r="OSG14" s="367"/>
      <c r="OSI14" s="367"/>
      <c r="OSK14" s="367"/>
      <c r="OSM14" s="367"/>
      <c r="OSO14" s="367"/>
      <c r="OSQ14" s="367"/>
      <c r="OSS14" s="367"/>
      <c r="OSU14" s="367"/>
      <c r="OSW14" s="367"/>
      <c r="OSY14" s="367"/>
      <c r="OTA14" s="367"/>
      <c r="OTC14" s="367"/>
      <c r="OTE14" s="367"/>
      <c r="OTG14" s="367"/>
      <c r="OTI14" s="367"/>
      <c r="OTK14" s="367"/>
      <c r="OTM14" s="367"/>
      <c r="OTO14" s="367"/>
      <c r="OTQ14" s="367"/>
      <c r="OTS14" s="367"/>
      <c r="OTU14" s="367"/>
      <c r="OTW14" s="367"/>
      <c r="OTY14" s="367"/>
      <c r="OUA14" s="367"/>
      <c r="OUC14" s="367"/>
      <c r="OUE14" s="367"/>
      <c r="OUG14" s="367"/>
      <c r="OUI14" s="367"/>
      <c r="OUK14" s="367"/>
      <c r="OUM14" s="367"/>
      <c r="OUO14" s="367"/>
      <c r="OUQ14" s="367"/>
      <c r="OUS14" s="367"/>
      <c r="OUU14" s="367"/>
      <c r="OUW14" s="367"/>
      <c r="OUY14" s="367"/>
      <c r="OVA14" s="367"/>
      <c r="OVC14" s="367"/>
      <c r="OVE14" s="367"/>
      <c r="OVG14" s="367"/>
      <c r="OVI14" s="367"/>
      <c r="OVK14" s="367"/>
      <c r="OVM14" s="367"/>
      <c r="OVO14" s="367"/>
      <c r="OVQ14" s="367"/>
      <c r="OVS14" s="367"/>
      <c r="OVU14" s="367"/>
      <c r="OVW14" s="367"/>
      <c r="OVY14" s="367"/>
      <c r="OWA14" s="367"/>
      <c r="OWC14" s="367"/>
      <c r="OWE14" s="367"/>
      <c r="OWG14" s="367"/>
      <c r="OWI14" s="367"/>
      <c r="OWK14" s="367"/>
      <c r="OWM14" s="367"/>
      <c r="OWO14" s="367"/>
      <c r="OWQ14" s="367"/>
      <c r="OWS14" s="367"/>
      <c r="OWU14" s="367"/>
      <c r="OWW14" s="367"/>
      <c r="OWY14" s="367"/>
      <c r="OXA14" s="367"/>
      <c r="OXC14" s="367"/>
      <c r="OXE14" s="367"/>
      <c r="OXG14" s="367"/>
      <c r="OXI14" s="367"/>
      <c r="OXK14" s="367"/>
      <c r="OXM14" s="367"/>
      <c r="OXO14" s="367"/>
      <c r="OXQ14" s="367"/>
      <c r="OXS14" s="367"/>
      <c r="OXU14" s="367"/>
      <c r="OXW14" s="367"/>
      <c r="OXY14" s="367"/>
      <c r="OYA14" s="367"/>
      <c r="OYC14" s="367"/>
      <c r="OYE14" s="367"/>
      <c r="OYG14" s="367"/>
      <c r="OYI14" s="367"/>
      <c r="OYK14" s="367"/>
      <c r="OYM14" s="367"/>
      <c r="OYO14" s="367"/>
      <c r="OYQ14" s="367"/>
      <c r="OYS14" s="367"/>
      <c r="OYU14" s="367"/>
      <c r="OYW14" s="367"/>
      <c r="OYY14" s="367"/>
      <c r="OZA14" s="367"/>
      <c r="OZC14" s="367"/>
      <c r="OZE14" s="367"/>
      <c r="OZG14" s="367"/>
      <c r="OZI14" s="367"/>
      <c r="OZK14" s="367"/>
      <c r="OZM14" s="367"/>
      <c r="OZO14" s="367"/>
      <c r="OZQ14" s="367"/>
      <c r="OZS14" s="367"/>
      <c r="OZU14" s="367"/>
      <c r="OZW14" s="367"/>
      <c r="OZY14" s="367"/>
      <c r="PAA14" s="367"/>
      <c r="PAC14" s="367"/>
      <c r="PAE14" s="367"/>
      <c r="PAG14" s="367"/>
      <c r="PAI14" s="367"/>
      <c r="PAK14" s="367"/>
      <c r="PAM14" s="367"/>
      <c r="PAO14" s="367"/>
      <c r="PAQ14" s="367"/>
      <c r="PAS14" s="367"/>
      <c r="PAU14" s="367"/>
      <c r="PAW14" s="367"/>
      <c r="PAY14" s="367"/>
      <c r="PBA14" s="367"/>
      <c r="PBC14" s="367"/>
      <c r="PBE14" s="367"/>
      <c r="PBG14" s="367"/>
      <c r="PBI14" s="367"/>
      <c r="PBK14" s="367"/>
      <c r="PBM14" s="367"/>
      <c r="PBO14" s="367"/>
      <c r="PBQ14" s="367"/>
      <c r="PBS14" s="367"/>
      <c r="PBU14" s="367"/>
      <c r="PBW14" s="367"/>
      <c r="PBY14" s="367"/>
      <c r="PCA14" s="367"/>
      <c r="PCC14" s="367"/>
      <c r="PCE14" s="367"/>
      <c r="PCG14" s="367"/>
      <c r="PCI14" s="367"/>
      <c r="PCK14" s="367"/>
      <c r="PCM14" s="367"/>
      <c r="PCO14" s="367"/>
      <c r="PCQ14" s="367"/>
      <c r="PCS14" s="367"/>
      <c r="PCU14" s="367"/>
      <c r="PCW14" s="367"/>
      <c r="PCY14" s="367"/>
      <c r="PDA14" s="367"/>
      <c r="PDC14" s="367"/>
      <c r="PDE14" s="367"/>
      <c r="PDG14" s="367"/>
      <c r="PDI14" s="367"/>
      <c r="PDK14" s="367"/>
      <c r="PDM14" s="367"/>
      <c r="PDO14" s="367"/>
      <c r="PDQ14" s="367"/>
      <c r="PDS14" s="367"/>
      <c r="PDU14" s="367"/>
      <c r="PDW14" s="367"/>
      <c r="PDY14" s="367"/>
      <c r="PEA14" s="367"/>
      <c r="PEC14" s="367"/>
      <c r="PEE14" s="367"/>
      <c r="PEG14" s="367"/>
      <c r="PEI14" s="367"/>
      <c r="PEK14" s="367"/>
      <c r="PEM14" s="367"/>
      <c r="PEO14" s="367"/>
      <c r="PEQ14" s="367"/>
      <c r="PES14" s="367"/>
      <c r="PEU14" s="367"/>
      <c r="PEW14" s="367"/>
      <c r="PEY14" s="367"/>
      <c r="PFA14" s="367"/>
      <c r="PFC14" s="367"/>
      <c r="PFE14" s="367"/>
      <c r="PFG14" s="367"/>
      <c r="PFI14" s="367"/>
      <c r="PFK14" s="367"/>
      <c r="PFM14" s="367"/>
      <c r="PFO14" s="367"/>
      <c r="PFQ14" s="367"/>
      <c r="PFS14" s="367"/>
      <c r="PFU14" s="367"/>
      <c r="PFW14" s="367"/>
      <c r="PFY14" s="367"/>
      <c r="PGA14" s="367"/>
      <c r="PGC14" s="367"/>
      <c r="PGE14" s="367"/>
      <c r="PGG14" s="367"/>
      <c r="PGI14" s="367"/>
      <c r="PGK14" s="367"/>
      <c r="PGM14" s="367"/>
      <c r="PGO14" s="367"/>
      <c r="PGQ14" s="367"/>
      <c r="PGS14" s="367"/>
      <c r="PGU14" s="367"/>
      <c r="PGW14" s="367"/>
      <c r="PGY14" s="367"/>
      <c r="PHA14" s="367"/>
      <c r="PHC14" s="367"/>
      <c r="PHE14" s="367"/>
      <c r="PHG14" s="367"/>
      <c r="PHI14" s="367"/>
      <c r="PHK14" s="367"/>
      <c r="PHM14" s="367"/>
      <c r="PHO14" s="367"/>
      <c r="PHQ14" s="367"/>
      <c r="PHS14" s="367"/>
      <c r="PHU14" s="367"/>
      <c r="PHW14" s="367"/>
      <c r="PHY14" s="367"/>
      <c r="PIA14" s="367"/>
      <c r="PIC14" s="367"/>
      <c r="PIE14" s="367"/>
      <c r="PIG14" s="367"/>
      <c r="PII14" s="367"/>
      <c r="PIK14" s="367"/>
      <c r="PIM14" s="367"/>
      <c r="PIO14" s="367"/>
      <c r="PIQ14" s="367"/>
      <c r="PIS14" s="367"/>
      <c r="PIU14" s="367"/>
      <c r="PIW14" s="367"/>
      <c r="PIY14" s="367"/>
      <c r="PJA14" s="367"/>
      <c r="PJC14" s="367"/>
      <c r="PJE14" s="367"/>
      <c r="PJG14" s="367"/>
      <c r="PJI14" s="367"/>
      <c r="PJK14" s="367"/>
      <c r="PJM14" s="367"/>
      <c r="PJO14" s="367"/>
      <c r="PJQ14" s="367"/>
      <c r="PJS14" s="367"/>
      <c r="PJU14" s="367"/>
      <c r="PJW14" s="367"/>
      <c r="PJY14" s="367"/>
      <c r="PKA14" s="367"/>
      <c r="PKC14" s="367"/>
      <c r="PKE14" s="367"/>
      <c r="PKG14" s="367"/>
      <c r="PKI14" s="367"/>
      <c r="PKK14" s="367"/>
      <c r="PKM14" s="367"/>
      <c r="PKO14" s="367"/>
      <c r="PKQ14" s="367"/>
      <c r="PKS14" s="367"/>
      <c r="PKU14" s="367"/>
      <c r="PKW14" s="367"/>
      <c r="PKY14" s="367"/>
      <c r="PLA14" s="367"/>
      <c r="PLC14" s="367"/>
      <c r="PLE14" s="367"/>
      <c r="PLG14" s="367"/>
      <c r="PLI14" s="367"/>
      <c r="PLK14" s="367"/>
      <c r="PLM14" s="367"/>
      <c r="PLO14" s="367"/>
      <c r="PLQ14" s="367"/>
      <c r="PLS14" s="367"/>
      <c r="PLU14" s="367"/>
      <c r="PLW14" s="367"/>
      <c r="PLY14" s="367"/>
      <c r="PMA14" s="367"/>
      <c r="PMC14" s="367"/>
      <c r="PME14" s="367"/>
      <c r="PMG14" s="367"/>
      <c r="PMI14" s="367"/>
      <c r="PMK14" s="367"/>
      <c r="PMM14" s="367"/>
      <c r="PMO14" s="367"/>
      <c r="PMQ14" s="367"/>
      <c r="PMS14" s="367"/>
      <c r="PMU14" s="367"/>
      <c r="PMW14" s="367"/>
      <c r="PMY14" s="367"/>
      <c r="PNA14" s="367"/>
      <c r="PNC14" s="367"/>
      <c r="PNE14" s="367"/>
      <c r="PNG14" s="367"/>
      <c r="PNI14" s="367"/>
      <c r="PNK14" s="367"/>
      <c r="PNM14" s="367"/>
      <c r="PNO14" s="367"/>
      <c r="PNQ14" s="367"/>
      <c r="PNS14" s="367"/>
      <c r="PNU14" s="367"/>
      <c r="PNW14" s="367"/>
      <c r="PNY14" s="367"/>
      <c r="POA14" s="367"/>
      <c r="POC14" s="367"/>
      <c r="POE14" s="367"/>
      <c r="POG14" s="367"/>
      <c r="POI14" s="367"/>
      <c r="POK14" s="367"/>
      <c r="POM14" s="367"/>
      <c r="POO14" s="367"/>
      <c r="POQ14" s="367"/>
      <c r="POS14" s="367"/>
      <c r="POU14" s="367"/>
      <c r="POW14" s="367"/>
      <c r="POY14" s="367"/>
      <c r="PPA14" s="367"/>
      <c r="PPC14" s="367"/>
      <c r="PPE14" s="367"/>
      <c r="PPG14" s="367"/>
      <c r="PPI14" s="367"/>
      <c r="PPK14" s="367"/>
      <c r="PPM14" s="367"/>
      <c r="PPO14" s="367"/>
      <c r="PPQ14" s="367"/>
      <c r="PPS14" s="367"/>
      <c r="PPU14" s="367"/>
      <c r="PPW14" s="367"/>
      <c r="PPY14" s="367"/>
      <c r="PQA14" s="367"/>
      <c r="PQC14" s="367"/>
      <c r="PQE14" s="367"/>
      <c r="PQG14" s="367"/>
      <c r="PQI14" s="367"/>
      <c r="PQK14" s="367"/>
      <c r="PQM14" s="367"/>
      <c r="PQO14" s="367"/>
      <c r="PQQ14" s="367"/>
      <c r="PQS14" s="367"/>
      <c r="PQU14" s="367"/>
      <c r="PQW14" s="367"/>
      <c r="PQY14" s="367"/>
      <c r="PRA14" s="367"/>
      <c r="PRC14" s="367"/>
      <c r="PRE14" s="367"/>
      <c r="PRG14" s="367"/>
      <c r="PRI14" s="367"/>
      <c r="PRK14" s="367"/>
      <c r="PRM14" s="367"/>
      <c r="PRO14" s="367"/>
      <c r="PRQ14" s="367"/>
      <c r="PRS14" s="367"/>
      <c r="PRU14" s="367"/>
      <c r="PRW14" s="367"/>
      <c r="PRY14" s="367"/>
      <c r="PSA14" s="367"/>
      <c r="PSC14" s="367"/>
      <c r="PSE14" s="367"/>
      <c r="PSG14" s="367"/>
      <c r="PSI14" s="367"/>
      <c r="PSK14" s="367"/>
      <c r="PSM14" s="367"/>
      <c r="PSO14" s="367"/>
      <c r="PSQ14" s="367"/>
      <c r="PSS14" s="367"/>
      <c r="PSU14" s="367"/>
      <c r="PSW14" s="367"/>
      <c r="PSY14" s="367"/>
      <c r="PTA14" s="367"/>
      <c r="PTC14" s="367"/>
      <c r="PTE14" s="367"/>
      <c r="PTG14" s="367"/>
      <c r="PTI14" s="367"/>
      <c r="PTK14" s="367"/>
      <c r="PTM14" s="367"/>
      <c r="PTO14" s="367"/>
      <c r="PTQ14" s="367"/>
      <c r="PTS14" s="367"/>
      <c r="PTU14" s="367"/>
      <c r="PTW14" s="367"/>
      <c r="PTY14" s="367"/>
      <c r="PUA14" s="367"/>
      <c r="PUC14" s="367"/>
      <c r="PUE14" s="367"/>
      <c r="PUG14" s="367"/>
      <c r="PUI14" s="367"/>
      <c r="PUK14" s="367"/>
      <c r="PUM14" s="367"/>
      <c r="PUO14" s="367"/>
      <c r="PUQ14" s="367"/>
      <c r="PUS14" s="367"/>
      <c r="PUU14" s="367"/>
      <c r="PUW14" s="367"/>
      <c r="PUY14" s="367"/>
      <c r="PVA14" s="367"/>
      <c r="PVC14" s="367"/>
      <c r="PVE14" s="367"/>
      <c r="PVG14" s="367"/>
      <c r="PVI14" s="367"/>
      <c r="PVK14" s="367"/>
      <c r="PVM14" s="367"/>
      <c r="PVO14" s="367"/>
      <c r="PVQ14" s="367"/>
      <c r="PVS14" s="367"/>
      <c r="PVU14" s="367"/>
      <c r="PVW14" s="367"/>
      <c r="PVY14" s="367"/>
      <c r="PWA14" s="367"/>
      <c r="PWC14" s="367"/>
      <c r="PWE14" s="367"/>
      <c r="PWG14" s="367"/>
      <c r="PWI14" s="367"/>
      <c r="PWK14" s="367"/>
      <c r="PWM14" s="367"/>
      <c r="PWO14" s="367"/>
      <c r="PWQ14" s="367"/>
      <c r="PWS14" s="367"/>
      <c r="PWU14" s="367"/>
      <c r="PWW14" s="367"/>
      <c r="PWY14" s="367"/>
      <c r="PXA14" s="367"/>
      <c r="PXC14" s="367"/>
      <c r="PXE14" s="367"/>
      <c r="PXG14" s="367"/>
      <c r="PXI14" s="367"/>
      <c r="PXK14" s="367"/>
      <c r="PXM14" s="367"/>
      <c r="PXO14" s="367"/>
      <c r="PXQ14" s="367"/>
      <c r="PXS14" s="367"/>
      <c r="PXU14" s="367"/>
      <c r="PXW14" s="367"/>
      <c r="PXY14" s="367"/>
      <c r="PYA14" s="367"/>
      <c r="PYC14" s="367"/>
      <c r="PYE14" s="367"/>
      <c r="PYG14" s="367"/>
      <c r="PYI14" s="367"/>
      <c r="PYK14" s="367"/>
      <c r="PYM14" s="367"/>
      <c r="PYO14" s="367"/>
      <c r="PYQ14" s="367"/>
      <c r="PYS14" s="367"/>
      <c r="PYU14" s="367"/>
      <c r="PYW14" s="367"/>
      <c r="PYY14" s="367"/>
      <c r="PZA14" s="367"/>
      <c r="PZC14" s="367"/>
      <c r="PZE14" s="367"/>
      <c r="PZG14" s="367"/>
      <c r="PZI14" s="367"/>
      <c r="PZK14" s="367"/>
      <c r="PZM14" s="367"/>
      <c r="PZO14" s="367"/>
      <c r="PZQ14" s="367"/>
      <c r="PZS14" s="367"/>
      <c r="PZU14" s="367"/>
      <c r="PZW14" s="367"/>
      <c r="PZY14" s="367"/>
      <c r="QAA14" s="367"/>
      <c r="QAC14" s="367"/>
      <c r="QAE14" s="367"/>
      <c r="QAG14" s="367"/>
      <c r="QAI14" s="367"/>
      <c r="QAK14" s="367"/>
      <c r="QAM14" s="367"/>
      <c r="QAO14" s="367"/>
      <c r="QAQ14" s="367"/>
      <c r="QAS14" s="367"/>
      <c r="QAU14" s="367"/>
      <c r="QAW14" s="367"/>
      <c r="QAY14" s="367"/>
      <c r="QBA14" s="367"/>
      <c r="QBC14" s="367"/>
      <c r="QBE14" s="367"/>
      <c r="QBG14" s="367"/>
      <c r="QBI14" s="367"/>
      <c r="QBK14" s="367"/>
      <c r="QBM14" s="367"/>
      <c r="QBO14" s="367"/>
      <c r="QBQ14" s="367"/>
      <c r="QBS14" s="367"/>
      <c r="QBU14" s="367"/>
      <c r="QBW14" s="367"/>
      <c r="QBY14" s="367"/>
      <c r="QCA14" s="367"/>
      <c r="QCC14" s="367"/>
      <c r="QCE14" s="367"/>
      <c r="QCG14" s="367"/>
      <c r="QCI14" s="367"/>
      <c r="QCK14" s="367"/>
      <c r="QCM14" s="367"/>
      <c r="QCO14" s="367"/>
      <c r="QCQ14" s="367"/>
      <c r="QCS14" s="367"/>
      <c r="QCU14" s="367"/>
      <c r="QCW14" s="367"/>
      <c r="QCY14" s="367"/>
      <c r="QDA14" s="367"/>
      <c r="QDC14" s="367"/>
      <c r="QDE14" s="367"/>
      <c r="QDG14" s="367"/>
      <c r="QDI14" s="367"/>
      <c r="QDK14" s="367"/>
      <c r="QDM14" s="367"/>
      <c r="QDO14" s="367"/>
      <c r="QDQ14" s="367"/>
      <c r="QDS14" s="367"/>
      <c r="QDU14" s="367"/>
      <c r="QDW14" s="367"/>
      <c r="QDY14" s="367"/>
      <c r="QEA14" s="367"/>
      <c r="QEC14" s="367"/>
      <c r="QEE14" s="367"/>
      <c r="QEG14" s="367"/>
      <c r="QEI14" s="367"/>
      <c r="QEK14" s="367"/>
      <c r="QEM14" s="367"/>
      <c r="QEO14" s="367"/>
      <c r="QEQ14" s="367"/>
      <c r="QES14" s="367"/>
      <c r="QEU14" s="367"/>
      <c r="QEW14" s="367"/>
      <c r="QEY14" s="367"/>
      <c r="QFA14" s="367"/>
      <c r="QFC14" s="367"/>
      <c r="QFE14" s="367"/>
      <c r="QFG14" s="367"/>
      <c r="QFI14" s="367"/>
      <c r="QFK14" s="367"/>
      <c r="QFM14" s="367"/>
      <c r="QFO14" s="367"/>
      <c r="QFQ14" s="367"/>
      <c r="QFS14" s="367"/>
      <c r="QFU14" s="367"/>
      <c r="QFW14" s="367"/>
      <c r="QFY14" s="367"/>
      <c r="QGA14" s="367"/>
      <c r="QGC14" s="367"/>
      <c r="QGE14" s="367"/>
      <c r="QGG14" s="367"/>
      <c r="QGI14" s="367"/>
      <c r="QGK14" s="367"/>
      <c r="QGM14" s="367"/>
      <c r="QGO14" s="367"/>
      <c r="QGQ14" s="367"/>
      <c r="QGS14" s="367"/>
      <c r="QGU14" s="367"/>
      <c r="QGW14" s="367"/>
      <c r="QGY14" s="367"/>
      <c r="QHA14" s="367"/>
      <c r="QHC14" s="367"/>
      <c r="QHE14" s="367"/>
      <c r="QHG14" s="367"/>
      <c r="QHI14" s="367"/>
      <c r="QHK14" s="367"/>
      <c r="QHM14" s="367"/>
      <c r="QHO14" s="367"/>
      <c r="QHQ14" s="367"/>
      <c r="QHS14" s="367"/>
      <c r="QHU14" s="367"/>
      <c r="QHW14" s="367"/>
      <c r="QHY14" s="367"/>
      <c r="QIA14" s="367"/>
      <c r="QIC14" s="367"/>
      <c r="QIE14" s="367"/>
      <c r="QIG14" s="367"/>
      <c r="QII14" s="367"/>
      <c r="QIK14" s="367"/>
      <c r="QIM14" s="367"/>
      <c r="QIO14" s="367"/>
      <c r="QIQ14" s="367"/>
      <c r="QIS14" s="367"/>
      <c r="QIU14" s="367"/>
      <c r="QIW14" s="367"/>
      <c r="QIY14" s="367"/>
      <c r="QJA14" s="367"/>
      <c r="QJC14" s="367"/>
      <c r="QJE14" s="367"/>
      <c r="QJG14" s="367"/>
      <c r="QJI14" s="367"/>
      <c r="QJK14" s="367"/>
      <c r="QJM14" s="367"/>
      <c r="QJO14" s="367"/>
      <c r="QJQ14" s="367"/>
      <c r="QJS14" s="367"/>
      <c r="QJU14" s="367"/>
      <c r="QJW14" s="367"/>
      <c r="QJY14" s="367"/>
      <c r="QKA14" s="367"/>
      <c r="QKC14" s="367"/>
      <c r="QKE14" s="367"/>
      <c r="QKG14" s="367"/>
      <c r="QKI14" s="367"/>
      <c r="QKK14" s="367"/>
      <c r="QKM14" s="367"/>
      <c r="QKO14" s="367"/>
      <c r="QKQ14" s="367"/>
      <c r="QKS14" s="367"/>
      <c r="QKU14" s="367"/>
      <c r="QKW14" s="367"/>
      <c r="QKY14" s="367"/>
      <c r="QLA14" s="367"/>
      <c r="QLC14" s="367"/>
      <c r="QLE14" s="367"/>
      <c r="QLG14" s="367"/>
      <c r="QLI14" s="367"/>
      <c r="QLK14" s="367"/>
      <c r="QLM14" s="367"/>
      <c r="QLO14" s="367"/>
      <c r="QLQ14" s="367"/>
      <c r="QLS14" s="367"/>
      <c r="QLU14" s="367"/>
      <c r="QLW14" s="367"/>
      <c r="QLY14" s="367"/>
      <c r="QMA14" s="367"/>
      <c r="QMC14" s="367"/>
      <c r="QME14" s="367"/>
      <c r="QMG14" s="367"/>
      <c r="QMI14" s="367"/>
      <c r="QMK14" s="367"/>
      <c r="QMM14" s="367"/>
      <c r="QMO14" s="367"/>
      <c r="QMQ14" s="367"/>
      <c r="QMS14" s="367"/>
      <c r="QMU14" s="367"/>
      <c r="QMW14" s="367"/>
      <c r="QMY14" s="367"/>
      <c r="QNA14" s="367"/>
      <c r="QNC14" s="367"/>
      <c r="QNE14" s="367"/>
      <c r="QNG14" s="367"/>
      <c r="QNI14" s="367"/>
      <c r="QNK14" s="367"/>
      <c r="QNM14" s="367"/>
      <c r="QNO14" s="367"/>
      <c r="QNQ14" s="367"/>
      <c r="QNS14" s="367"/>
      <c r="QNU14" s="367"/>
      <c r="QNW14" s="367"/>
      <c r="QNY14" s="367"/>
      <c r="QOA14" s="367"/>
      <c r="QOC14" s="367"/>
      <c r="QOE14" s="367"/>
      <c r="QOG14" s="367"/>
      <c r="QOI14" s="367"/>
      <c r="QOK14" s="367"/>
      <c r="QOM14" s="367"/>
      <c r="QOO14" s="367"/>
      <c r="QOQ14" s="367"/>
      <c r="QOS14" s="367"/>
      <c r="QOU14" s="367"/>
      <c r="QOW14" s="367"/>
      <c r="QOY14" s="367"/>
      <c r="QPA14" s="367"/>
      <c r="QPC14" s="367"/>
      <c r="QPE14" s="367"/>
      <c r="QPG14" s="367"/>
      <c r="QPI14" s="367"/>
      <c r="QPK14" s="367"/>
      <c r="QPM14" s="367"/>
      <c r="QPO14" s="367"/>
      <c r="QPQ14" s="367"/>
      <c r="QPS14" s="367"/>
      <c r="QPU14" s="367"/>
      <c r="QPW14" s="367"/>
      <c r="QPY14" s="367"/>
      <c r="QQA14" s="367"/>
      <c r="QQC14" s="367"/>
      <c r="QQE14" s="367"/>
      <c r="QQG14" s="367"/>
      <c r="QQI14" s="367"/>
      <c r="QQK14" s="367"/>
      <c r="QQM14" s="367"/>
      <c r="QQO14" s="367"/>
      <c r="QQQ14" s="367"/>
      <c r="QQS14" s="367"/>
      <c r="QQU14" s="367"/>
      <c r="QQW14" s="367"/>
      <c r="QQY14" s="367"/>
      <c r="QRA14" s="367"/>
      <c r="QRC14" s="367"/>
      <c r="QRE14" s="367"/>
      <c r="QRG14" s="367"/>
      <c r="QRI14" s="367"/>
      <c r="QRK14" s="367"/>
      <c r="QRM14" s="367"/>
      <c r="QRO14" s="367"/>
      <c r="QRQ14" s="367"/>
      <c r="QRS14" s="367"/>
      <c r="QRU14" s="367"/>
      <c r="QRW14" s="367"/>
      <c r="QRY14" s="367"/>
      <c r="QSA14" s="367"/>
      <c r="QSC14" s="367"/>
      <c r="QSE14" s="367"/>
      <c r="QSG14" s="367"/>
      <c r="QSI14" s="367"/>
      <c r="QSK14" s="367"/>
      <c r="QSM14" s="367"/>
      <c r="QSO14" s="367"/>
      <c r="QSQ14" s="367"/>
      <c r="QSS14" s="367"/>
      <c r="QSU14" s="367"/>
      <c r="QSW14" s="367"/>
      <c r="QSY14" s="367"/>
      <c r="QTA14" s="367"/>
      <c r="QTC14" s="367"/>
      <c r="QTE14" s="367"/>
      <c r="QTG14" s="367"/>
      <c r="QTI14" s="367"/>
      <c r="QTK14" s="367"/>
      <c r="QTM14" s="367"/>
      <c r="QTO14" s="367"/>
      <c r="QTQ14" s="367"/>
      <c r="QTS14" s="367"/>
      <c r="QTU14" s="367"/>
      <c r="QTW14" s="367"/>
      <c r="QTY14" s="367"/>
      <c r="QUA14" s="367"/>
      <c r="QUC14" s="367"/>
      <c r="QUE14" s="367"/>
      <c r="QUG14" s="367"/>
      <c r="QUI14" s="367"/>
      <c r="QUK14" s="367"/>
      <c r="QUM14" s="367"/>
      <c r="QUO14" s="367"/>
      <c r="QUQ14" s="367"/>
      <c r="QUS14" s="367"/>
      <c r="QUU14" s="367"/>
      <c r="QUW14" s="367"/>
      <c r="QUY14" s="367"/>
      <c r="QVA14" s="367"/>
      <c r="QVC14" s="367"/>
      <c r="QVE14" s="367"/>
      <c r="QVG14" s="367"/>
      <c r="QVI14" s="367"/>
      <c r="QVK14" s="367"/>
      <c r="QVM14" s="367"/>
      <c r="QVO14" s="367"/>
      <c r="QVQ14" s="367"/>
      <c r="QVS14" s="367"/>
      <c r="QVU14" s="367"/>
      <c r="QVW14" s="367"/>
      <c r="QVY14" s="367"/>
      <c r="QWA14" s="367"/>
      <c r="QWC14" s="367"/>
      <c r="QWE14" s="367"/>
      <c r="QWG14" s="367"/>
      <c r="QWI14" s="367"/>
      <c r="QWK14" s="367"/>
      <c r="QWM14" s="367"/>
      <c r="QWO14" s="367"/>
      <c r="QWQ14" s="367"/>
      <c r="QWS14" s="367"/>
      <c r="QWU14" s="367"/>
      <c r="QWW14" s="367"/>
      <c r="QWY14" s="367"/>
      <c r="QXA14" s="367"/>
      <c r="QXC14" s="367"/>
      <c r="QXE14" s="367"/>
      <c r="QXG14" s="367"/>
      <c r="QXI14" s="367"/>
      <c r="QXK14" s="367"/>
      <c r="QXM14" s="367"/>
      <c r="QXO14" s="367"/>
      <c r="QXQ14" s="367"/>
      <c r="QXS14" s="367"/>
      <c r="QXU14" s="367"/>
      <c r="QXW14" s="367"/>
      <c r="QXY14" s="367"/>
      <c r="QYA14" s="367"/>
      <c r="QYC14" s="367"/>
      <c r="QYE14" s="367"/>
      <c r="QYG14" s="367"/>
      <c r="QYI14" s="367"/>
      <c r="QYK14" s="367"/>
      <c r="QYM14" s="367"/>
      <c r="QYO14" s="367"/>
      <c r="QYQ14" s="367"/>
      <c r="QYS14" s="367"/>
      <c r="QYU14" s="367"/>
      <c r="QYW14" s="367"/>
      <c r="QYY14" s="367"/>
      <c r="QZA14" s="367"/>
      <c r="QZC14" s="367"/>
      <c r="QZE14" s="367"/>
      <c r="QZG14" s="367"/>
      <c r="QZI14" s="367"/>
      <c r="QZK14" s="367"/>
      <c r="QZM14" s="367"/>
      <c r="QZO14" s="367"/>
      <c r="QZQ14" s="367"/>
      <c r="QZS14" s="367"/>
      <c r="QZU14" s="367"/>
      <c r="QZW14" s="367"/>
      <c r="QZY14" s="367"/>
      <c r="RAA14" s="367"/>
      <c r="RAC14" s="367"/>
      <c r="RAE14" s="367"/>
      <c r="RAG14" s="367"/>
      <c r="RAI14" s="367"/>
      <c r="RAK14" s="367"/>
      <c r="RAM14" s="367"/>
      <c r="RAO14" s="367"/>
      <c r="RAQ14" s="367"/>
      <c r="RAS14" s="367"/>
      <c r="RAU14" s="367"/>
      <c r="RAW14" s="367"/>
      <c r="RAY14" s="367"/>
      <c r="RBA14" s="367"/>
      <c r="RBC14" s="367"/>
      <c r="RBE14" s="367"/>
      <c r="RBG14" s="367"/>
      <c r="RBI14" s="367"/>
      <c r="RBK14" s="367"/>
      <c r="RBM14" s="367"/>
      <c r="RBO14" s="367"/>
      <c r="RBQ14" s="367"/>
      <c r="RBS14" s="367"/>
      <c r="RBU14" s="367"/>
      <c r="RBW14" s="367"/>
      <c r="RBY14" s="367"/>
      <c r="RCA14" s="367"/>
      <c r="RCC14" s="367"/>
      <c r="RCE14" s="367"/>
      <c r="RCG14" s="367"/>
      <c r="RCI14" s="367"/>
      <c r="RCK14" s="367"/>
      <c r="RCM14" s="367"/>
      <c r="RCO14" s="367"/>
      <c r="RCQ14" s="367"/>
      <c r="RCS14" s="367"/>
      <c r="RCU14" s="367"/>
      <c r="RCW14" s="367"/>
      <c r="RCY14" s="367"/>
      <c r="RDA14" s="367"/>
      <c r="RDC14" s="367"/>
      <c r="RDE14" s="367"/>
      <c r="RDG14" s="367"/>
      <c r="RDI14" s="367"/>
      <c r="RDK14" s="367"/>
      <c r="RDM14" s="367"/>
      <c r="RDO14" s="367"/>
      <c r="RDQ14" s="367"/>
      <c r="RDS14" s="367"/>
      <c r="RDU14" s="367"/>
      <c r="RDW14" s="367"/>
      <c r="RDY14" s="367"/>
      <c r="REA14" s="367"/>
      <c r="REC14" s="367"/>
      <c r="REE14" s="367"/>
      <c r="REG14" s="367"/>
      <c r="REI14" s="367"/>
      <c r="REK14" s="367"/>
      <c r="REM14" s="367"/>
      <c r="REO14" s="367"/>
      <c r="REQ14" s="367"/>
      <c r="RES14" s="367"/>
      <c r="REU14" s="367"/>
      <c r="REW14" s="367"/>
      <c r="REY14" s="367"/>
      <c r="RFA14" s="367"/>
      <c r="RFC14" s="367"/>
      <c r="RFE14" s="367"/>
      <c r="RFG14" s="367"/>
      <c r="RFI14" s="367"/>
      <c r="RFK14" s="367"/>
      <c r="RFM14" s="367"/>
      <c r="RFO14" s="367"/>
      <c r="RFQ14" s="367"/>
      <c r="RFS14" s="367"/>
      <c r="RFU14" s="367"/>
      <c r="RFW14" s="367"/>
      <c r="RFY14" s="367"/>
      <c r="RGA14" s="367"/>
      <c r="RGC14" s="367"/>
      <c r="RGE14" s="367"/>
      <c r="RGG14" s="367"/>
      <c r="RGI14" s="367"/>
      <c r="RGK14" s="367"/>
      <c r="RGM14" s="367"/>
      <c r="RGO14" s="367"/>
      <c r="RGQ14" s="367"/>
      <c r="RGS14" s="367"/>
      <c r="RGU14" s="367"/>
      <c r="RGW14" s="367"/>
      <c r="RGY14" s="367"/>
      <c r="RHA14" s="367"/>
      <c r="RHC14" s="367"/>
      <c r="RHE14" s="367"/>
      <c r="RHG14" s="367"/>
      <c r="RHI14" s="367"/>
      <c r="RHK14" s="367"/>
      <c r="RHM14" s="367"/>
      <c r="RHO14" s="367"/>
      <c r="RHQ14" s="367"/>
      <c r="RHS14" s="367"/>
      <c r="RHU14" s="367"/>
      <c r="RHW14" s="367"/>
      <c r="RHY14" s="367"/>
      <c r="RIA14" s="367"/>
      <c r="RIC14" s="367"/>
      <c r="RIE14" s="367"/>
      <c r="RIG14" s="367"/>
      <c r="RII14" s="367"/>
      <c r="RIK14" s="367"/>
      <c r="RIM14" s="367"/>
      <c r="RIO14" s="367"/>
      <c r="RIQ14" s="367"/>
      <c r="RIS14" s="367"/>
      <c r="RIU14" s="367"/>
      <c r="RIW14" s="367"/>
      <c r="RIY14" s="367"/>
      <c r="RJA14" s="367"/>
      <c r="RJC14" s="367"/>
      <c r="RJE14" s="367"/>
      <c r="RJG14" s="367"/>
      <c r="RJI14" s="367"/>
      <c r="RJK14" s="367"/>
      <c r="RJM14" s="367"/>
      <c r="RJO14" s="367"/>
      <c r="RJQ14" s="367"/>
      <c r="RJS14" s="367"/>
      <c r="RJU14" s="367"/>
      <c r="RJW14" s="367"/>
      <c r="RJY14" s="367"/>
      <c r="RKA14" s="367"/>
      <c r="RKC14" s="367"/>
      <c r="RKE14" s="367"/>
      <c r="RKG14" s="367"/>
      <c r="RKI14" s="367"/>
      <c r="RKK14" s="367"/>
      <c r="RKM14" s="367"/>
      <c r="RKO14" s="367"/>
      <c r="RKQ14" s="367"/>
      <c r="RKS14" s="367"/>
      <c r="RKU14" s="367"/>
      <c r="RKW14" s="367"/>
      <c r="RKY14" s="367"/>
      <c r="RLA14" s="367"/>
      <c r="RLC14" s="367"/>
      <c r="RLE14" s="367"/>
      <c r="RLG14" s="367"/>
      <c r="RLI14" s="367"/>
      <c r="RLK14" s="367"/>
      <c r="RLM14" s="367"/>
      <c r="RLO14" s="367"/>
      <c r="RLQ14" s="367"/>
      <c r="RLS14" s="367"/>
      <c r="RLU14" s="367"/>
      <c r="RLW14" s="367"/>
      <c r="RLY14" s="367"/>
      <c r="RMA14" s="367"/>
      <c r="RMC14" s="367"/>
      <c r="RME14" s="367"/>
      <c r="RMG14" s="367"/>
      <c r="RMI14" s="367"/>
      <c r="RMK14" s="367"/>
      <c r="RMM14" s="367"/>
      <c r="RMO14" s="367"/>
      <c r="RMQ14" s="367"/>
      <c r="RMS14" s="367"/>
      <c r="RMU14" s="367"/>
      <c r="RMW14" s="367"/>
      <c r="RMY14" s="367"/>
      <c r="RNA14" s="367"/>
      <c r="RNC14" s="367"/>
      <c r="RNE14" s="367"/>
      <c r="RNG14" s="367"/>
      <c r="RNI14" s="367"/>
      <c r="RNK14" s="367"/>
      <c r="RNM14" s="367"/>
      <c r="RNO14" s="367"/>
      <c r="RNQ14" s="367"/>
      <c r="RNS14" s="367"/>
      <c r="RNU14" s="367"/>
      <c r="RNW14" s="367"/>
      <c r="RNY14" s="367"/>
      <c r="ROA14" s="367"/>
      <c r="ROC14" s="367"/>
      <c r="ROE14" s="367"/>
      <c r="ROG14" s="367"/>
      <c r="ROI14" s="367"/>
      <c r="ROK14" s="367"/>
      <c r="ROM14" s="367"/>
      <c r="ROO14" s="367"/>
      <c r="ROQ14" s="367"/>
      <c r="ROS14" s="367"/>
      <c r="ROU14" s="367"/>
      <c r="ROW14" s="367"/>
      <c r="ROY14" s="367"/>
      <c r="RPA14" s="367"/>
      <c r="RPC14" s="367"/>
      <c r="RPE14" s="367"/>
      <c r="RPG14" s="367"/>
      <c r="RPI14" s="367"/>
      <c r="RPK14" s="367"/>
      <c r="RPM14" s="367"/>
      <c r="RPO14" s="367"/>
      <c r="RPQ14" s="367"/>
      <c r="RPS14" s="367"/>
      <c r="RPU14" s="367"/>
      <c r="RPW14" s="367"/>
      <c r="RPY14" s="367"/>
      <c r="RQA14" s="367"/>
      <c r="RQC14" s="367"/>
      <c r="RQE14" s="367"/>
      <c r="RQG14" s="367"/>
      <c r="RQI14" s="367"/>
      <c r="RQK14" s="367"/>
      <c r="RQM14" s="367"/>
      <c r="RQO14" s="367"/>
      <c r="RQQ14" s="367"/>
      <c r="RQS14" s="367"/>
      <c r="RQU14" s="367"/>
      <c r="RQW14" s="367"/>
      <c r="RQY14" s="367"/>
      <c r="RRA14" s="367"/>
      <c r="RRC14" s="367"/>
      <c r="RRE14" s="367"/>
      <c r="RRG14" s="367"/>
      <c r="RRI14" s="367"/>
      <c r="RRK14" s="367"/>
      <c r="RRM14" s="367"/>
      <c r="RRO14" s="367"/>
      <c r="RRQ14" s="367"/>
      <c r="RRS14" s="367"/>
      <c r="RRU14" s="367"/>
      <c r="RRW14" s="367"/>
      <c r="RRY14" s="367"/>
      <c r="RSA14" s="367"/>
      <c r="RSC14" s="367"/>
      <c r="RSE14" s="367"/>
      <c r="RSG14" s="367"/>
      <c r="RSI14" s="367"/>
      <c r="RSK14" s="367"/>
      <c r="RSM14" s="367"/>
      <c r="RSO14" s="367"/>
      <c r="RSQ14" s="367"/>
      <c r="RSS14" s="367"/>
      <c r="RSU14" s="367"/>
      <c r="RSW14" s="367"/>
      <c r="RSY14" s="367"/>
      <c r="RTA14" s="367"/>
      <c r="RTC14" s="367"/>
      <c r="RTE14" s="367"/>
      <c r="RTG14" s="367"/>
      <c r="RTI14" s="367"/>
      <c r="RTK14" s="367"/>
      <c r="RTM14" s="367"/>
      <c r="RTO14" s="367"/>
      <c r="RTQ14" s="367"/>
      <c r="RTS14" s="367"/>
      <c r="RTU14" s="367"/>
      <c r="RTW14" s="367"/>
      <c r="RTY14" s="367"/>
      <c r="RUA14" s="367"/>
      <c r="RUC14" s="367"/>
      <c r="RUE14" s="367"/>
      <c r="RUG14" s="367"/>
      <c r="RUI14" s="367"/>
      <c r="RUK14" s="367"/>
      <c r="RUM14" s="367"/>
      <c r="RUO14" s="367"/>
      <c r="RUQ14" s="367"/>
      <c r="RUS14" s="367"/>
      <c r="RUU14" s="367"/>
      <c r="RUW14" s="367"/>
      <c r="RUY14" s="367"/>
      <c r="RVA14" s="367"/>
      <c r="RVC14" s="367"/>
      <c r="RVE14" s="367"/>
      <c r="RVG14" s="367"/>
      <c r="RVI14" s="367"/>
      <c r="RVK14" s="367"/>
      <c r="RVM14" s="367"/>
      <c r="RVO14" s="367"/>
      <c r="RVQ14" s="367"/>
      <c r="RVS14" s="367"/>
      <c r="RVU14" s="367"/>
      <c r="RVW14" s="367"/>
      <c r="RVY14" s="367"/>
      <c r="RWA14" s="367"/>
      <c r="RWC14" s="367"/>
      <c r="RWE14" s="367"/>
      <c r="RWG14" s="367"/>
      <c r="RWI14" s="367"/>
      <c r="RWK14" s="367"/>
      <c r="RWM14" s="367"/>
      <c r="RWO14" s="367"/>
      <c r="RWQ14" s="367"/>
      <c r="RWS14" s="367"/>
      <c r="RWU14" s="367"/>
      <c r="RWW14" s="367"/>
      <c r="RWY14" s="367"/>
      <c r="RXA14" s="367"/>
      <c r="RXC14" s="367"/>
      <c r="RXE14" s="367"/>
      <c r="RXG14" s="367"/>
      <c r="RXI14" s="367"/>
      <c r="RXK14" s="367"/>
      <c r="RXM14" s="367"/>
      <c r="RXO14" s="367"/>
      <c r="RXQ14" s="367"/>
      <c r="RXS14" s="367"/>
      <c r="RXU14" s="367"/>
      <c r="RXW14" s="367"/>
      <c r="RXY14" s="367"/>
      <c r="RYA14" s="367"/>
      <c r="RYC14" s="367"/>
      <c r="RYE14" s="367"/>
      <c r="RYG14" s="367"/>
      <c r="RYI14" s="367"/>
      <c r="RYK14" s="367"/>
      <c r="RYM14" s="367"/>
      <c r="RYO14" s="367"/>
      <c r="RYQ14" s="367"/>
      <c r="RYS14" s="367"/>
      <c r="RYU14" s="367"/>
      <c r="RYW14" s="367"/>
      <c r="RYY14" s="367"/>
      <c r="RZA14" s="367"/>
      <c r="RZC14" s="367"/>
      <c r="RZE14" s="367"/>
      <c r="RZG14" s="367"/>
      <c r="RZI14" s="367"/>
      <c r="RZK14" s="367"/>
      <c r="RZM14" s="367"/>
      <c r="RZO14" s="367"/>
      <c r="RZQ14" s="367"/>
      <c r="RZS14" s="367"/>
      <c r="RZU14" s="367"/>
      <c r="RZW14" s="367"/>
      <c r="RZY14" s="367"/>
      <c r="SAA14" s="367"/>
      <c r="SAC14" s="367"/>
      <c r="SAE14" s="367"/>
      <c r="SAG14" s="367"/>
      <c r="SAI14" s="367"/>
      <c r="SAK14" s="367"/>
      <c r="SAM14" s="367"/>
      <c r="SAO14" s="367"/>
      <c r="SAQ14" s="367"/>
      <c r="SAS14" s="367"/>
      <c r="SAU14" s="367"/>
      <c r="SAW14" s="367"/>
      <c r="SAY14" s="367"/>
      <c r="SBA14" s="367"/>
      <c r="SBC14" s="367"/>
      <c r="SBE14" s="367"/>
      <c r="SBG14" s="367"/>
      <c r="SBI14" s="367"/>
      <c r="SBK14" s="367"/>
      <c r="SBM14" s="367"/>
      <c r="SBO14" s="367"/>
      <c r="SBQ14" s="367"/>
      <c r="SBS14" s="367"/>
      <c r="SBU14" s="367"/>
      <c r="SBW14" s="367"/>
      <c r="SBY14" s="367"/>
      <c r="SCA14" s="367"/>
      <c r="SCC14" s="367"/>
      <c r="SCE14" s="367"/>
      <c r="SCG14" s="367"/>
      <c r="SCI14" s="367"/>
      <c r="SCK14" s="367"/>
      <c r="SCM14" s="367"/>
      <c r="SCO14" s="367"/>
      <c r="SCQ14" s="367"/>
      <c r="SCS14" s="367"/>
      <c r="SCU14" s="367"/>
      <c r="SCW14" s="367"/>
      <c r="SCY14" s="367"/>
      <c r="SDA14" s="367"/>
      <c r="SDC14" s="367"/>
      <c r="SDE14" s="367"/>
      <c r="SDG14" s="367"/>
      <c r="SDI14" s="367"/>
      <c r="SDK14" s="367"/>
      <c r="SDM14" s="367"/>
      <c r="SDO14" s="367"/>
      <c r="SDQ14" s="367"/>
      <c r="SDS14" s="367"/>
      <c r="SDU14" s="367"/>
      <c r="SDW14" s="367"/>
      <c r="SDY14" s="367"/>
      <c r="SEA14" s="367"/>
      <c r="SEC14" s="367"/>
      <c r="SEE14" s="367"/>
      <c r="SEG14" s="367"/>
      <c r="SEI14" s="367"/>
      <c r="SEK14" s="367"/>
      <c r="SEM14" s="367"/>
      <c r="SEO14" s="367"/>
      <c r="SEQ14" s="367"/>
      <c r="SES14" s="367"/>
      <c r="SEU14" s="367"/>
      <c r="SEW14" s="367"/>
      <c r="SEY14" s="367"/>
      <c r="SFA14" s="367"/>
      <c r="SFC14" s="367"/>
      <c r="SFE14" s="367"/>
      <c r="SFG14" s="367"/>
      <c r="SFI14" s="367"/>
      <c r="SFK14" s="367"/>
      <c r="SFM14" s="367"/>
      <c r="SFO14" s="367"/>
      <c r="SFQ14" s="367"/>
      <c r="SFS14" s="367"/>
      <c r="SFU14" s="367"/>
      <c r="SFW14" s="367"/>
      <c r="SFY14" s="367"/>
      <c r="SGA14" s="367"/>
      <c r="SGC14" s="367"/>
      <c r="SGE14" s="367"/>
      <c r="SGG14" s="367"/>
      <c r="SGI14" s="367"/>
      <c r="SGK14" s="367"/>
      <c r="SGM14" s="367"/>
      <c r="SGO14" s="367"/>
      <c r="SGQ14" s="367"/>
      <c r="SGS14" s="367"/>
      <c r="SGU14" s="367"/>
      <c r="SGW14" s="367"/>
      <c r="SGY14" s="367"/>
      <c r="SHA14" s="367"/>
      <c r="SHC14" s="367"/>
      <c r="SHE14" s="367"/>
      <c r="SHG14" s="367"/>
      <c r="SHI14" s="367"/>
      <c r="SHK14" s="367"/>
      <c r="SHM14" s="367"/>
      <c r="SHO14" s="367"/>
      <c r="SHQ14" s="367"/>
      <c r="SHS14" s="367"/>
      <c r="SHU14" s="367"/>
      <c r="SHW14" s="367"/>
      <c r="SHY14" s="367"/>
      <c r="SIA14" s="367"/>
      <c r="SIC14" s="367"/>
      <c r="SIE14" s="367"/>
      <c r="SIG14" s="367"/>
      <c r="SII14" s="367"/>
      <c r="SIK14" s="367"/>
      <c r="SIM14" s="367"/>
      <c r="SIO14" s="367"/>
      <c r="SIQ14" s="367"/>
      <c r="SIS14" s="367"/>
      <c r="SIU14" s="367"/>
      <c r="SIW14" s="367"/>
      <c r="SIY14" s="367"/>
      <c r="SJA14" s="367"/>
      <c r="SJC14" s="367"/>
      <c r="SJE14" s="367"/>
      <c r="SJG14" s="367"/>
      <c r="SJI14" s="367"/>
      <c r="SJK14" s="367"/>
      <c r="SJM14" s="367"/>
      <c r="SJO14" s="367"/>
      <c r="SJQ14" s="367"/>
      <c r="SJS14" s="367"/>
      <c r="SJU14" s="367"/>
      <c r="SJW14" s="367"/>
      <c r="SJY14" s="367"/>
      <c r="SKA14" s="367"/>
      <c r="SKC14" s="367"/>
      <c r="SKE14" s="367"/>
      <c r="SKG14" s="367"/>
      <c r="SKI14" s="367"/>
      <c r="SKK14" s="367"/>
      <c r="SKM14" s="367"/>
      <c r="SKO14" s="367"/>
      <c r="SKQ14" s="367"/>
      <c r="SKS14" s="367"/>
      <c r="SKU14" s="367"/>
      <c r="SKW14" s="367"/>
      <c r="SKY14" s="367"/>
      <c r="SLA14" s="367"/>
      <c r="SLC14" s="367"/>
      <c r="SLE14" s="367"/>
      <c r="SLG14" s="367"/>
      <c r="SLI14" s="367"/>
      <c r="SLK14" s="367"/>
      <c r="SLM14" s="367"/>
      <c r="SLO14" s="367"/>
      <c r="SLQ14" s="367"/>
      <c r="SLS14" s="367"/>
      <c r="SLU14" s="367"/>
      <c r="SLW14" s="367"/>
      <c r="SLY14" s="367"/>
      <c r="SMA14" s="367"/>
      <c r="SMC14" s="367"/>
      <c r="SME14" s="367"/>
      <c r="SMG14" s="367"/>
      <c r="SMI14" s="367"/>
      <c r="SMK14" s="367"/>
      <c r="SMM14" s="367"/>
      <c r="SMO14" s="367"/>
      <c r="SMQ14" s="367"/>
      <c r="SMS14" s="367"/>
      <c r="SMU14" s="367"/>
      <c r="SMW14" s="367"/>
      <c r="SMY14" s="367"/>
      <c r="SNA14" s="367"/>
      <c r="SNC14" s="367"/>
      <c r="SNE14" s="367"/>
      <c r="SNG14" s="367"/>
      <c r="SNI14" s="367"/>
      <c r="SNK14" s="367"/>
      <c r="SNM14" s="367"/>
      <c r="SNO14" s="367"/>
      <c r="SNQ14" s="367"/>
      <c r="SNS14" s="367"/>
      <c r="SNU14" s="367"/>
      <c r="SNW14" s="367"/>
      <c r="SNY14" s="367"/>
      <c r="SOA14" s="367"/>
      <c r="SOC14" s="367"/>
      <c r="SOE14" s="367"/>
      <c r="SOG14" s="367"/>
      <c r="SOI14" s="367"/>
      <c r="SOK14" s="367"/>
      <c r="SOM14" s="367"/>
      <c r="SOO14" s="367"/>
      <c r="SOQ14" s="367"/>
      <c r="SOS14" s="367"/>
      <c r="SOU14" s="367"/>
      <c r="SOW14" s="367"/>
      <c r="SOY14" s="367"/>
      <c r="SPA14" s="367"/>
      <c r="SPC14" s="367"/>
      <c r="SPE14" s="367"/>
      <c r="SPG14" s="367"/>
      <c r="SPI14" s="367"/>
      <c r="SPK14" s="367"/>
      <c r="SPM14" s="367"/>
      <c r="SPO14" s="367"/>
      <c r="SPQ14" s="367"/>
      <c r="SPS14" s="367"/>
      <c r="SPU14" s="367"/>
      <c r="SPW14" s="367"/>
      <c r="SPY14" s="367"/>
      <c r="SQA14" s="367"/>
      <c r="SQC14" s="367"/>
      <c r="SQE14" s="367"/>
      <c r="SQG14" s="367"/>
      <c r="SQI14" s="367"/>
      <c r="SQK14" s="367"/>
      <c r="SQM14" s="367"/>
      <c r="SQO14" s="367"/>
      <c r="SQQ14" s="367"/>
      <c r="SQS14" s="367"/>
      <c r="SQU14" s="367"/>
      <c r="SQW14" s="367"/>
      <c r="SQY14" s="367"/>
      <c r="SRA14" s="367"/>
      <c r="SRC14" s="367"/>
      <c r="SRE14" s="367"/>
      <c r="SRG14" s="367"/>
      <c r="SRI14" s="367"/>
      <c r="SRK14" s="367"/>
      <c r="SRM14" s="367"/>
      <c r="SRO14" s="367"/>
      <c r="SRQ14" s="367"/>
      <c r="SRS14" s="367"/>
      <c r="SRU14" s="367"/>
      <c r="SRW14" s="367"/>
      <c r="SRY14" s="367"/>
      <c r="SSA14" s="367"/>
      <c r="SSC14" s="367"/>
      <c r="SSE14" s="367"/>
      <c r="SSG14" s="367"/>
      <c r="SSI14" s="367"/>
      <c r="SSK14" s="367"/>
      <c r="SSM14" s="367"/>
      <c r="SSO14" s="367"/>
      <c r="SSQ14" s="367"/>
      <c r="SSS14" s="367"/>
      <c r="SSU14" s="367"/>
      <c r="SSW14" s="367"/>
      <c r="SSY14" s="367"/>
      <c r="STA14" s="367"/>
      <c r="STC14" s="367"/>
      <c r="STE14" s="367"/>
      <c r="STG14" s="367"/>
      <c r="STI14" s="367"/>
      <c r="STK14" s="367"/>
      <c r="STM14" s="367"/>
      <c r="STO14" s="367"/>
      <c r="STQ14" s="367"/>
      <c r="STS14" s="367"/>
      <c r="STU14" s="367"/>
      <c r="STW14" s="367"/>
      <c r="STY14" s="367"/>
      <c r="SUA14" s="367"/>
      <c r="SUC14" s="367"/>
      <c r="SUE14" s="367"/>
      <c r="SUG14" s="367"/>
      <c r="SUI14" s="367"/>
      <c r="SUK14" s="367"/>
      <c r="SUM14" s="367"/>
      <c r="SUO14" s="367"/>
      <c r="SUQ14" s="367"/>
      <c r="SUS14" s="367"/>
      <c r="SUU14" s="367"/>
      <c r="SUW14" s="367"/>
      <c r="SUY14" s="367"/>
      <c r="SVA14" s="367"/>
      <c r="SVC14" s="367"/>
      <c r="SVE14" s="367"/>
      <c r="SVG14" s="367"/>
      <c r="SVI14" s="367"/>
      <c r="SVK14" s="367"/>
      <c r="SVM14" s="367"/>
      <c r="SVO14" s="367"/>
      <c r="SVQ14" s="367"/>
      <c r="SVS14" s="367"/>
      <c r="SVU14" s="367"/>
      <c r="SVW14" s="367"/>
      <c r="SVY14" s="367"/>
      <c r="SWA14" s="367"/>
      <c r="SWC14" s="367"/>
      <c r="SWE14" s="367"/>
      <c r="SWG14" s="367"/>
      <c r="SWI14" s="367"/>
      <c r="SWK14" s="367"/>
      <c r="SWM14" s="367"/>
      <c r="SWO14" s="367"/>
      <c r="SWQ14" s="367"/>
      <c r="SWS14" s="367"/>
      <c r="SWU14" s="367"/>
      <c r="SWW14" s="367"/>
      <c r="SWY14" s="367"/>
      <c r="SXA14" s="367"/>
      <c r="SXC14" s="367"/>
      <c r="SXE14" s="367"/>
      <c r="SXG14" s="367"/>
      <c r="SXI14" s="367"/>
      <c r="SXK14" s="367"/>
      <c r="SXM14" s="367"/>
      <c r="SXO14" s="367"/>
      <c r="SXQ14" s="367"/>
      <c r="SXS14" s="367"/>
      <c r="SXU14" s="367"/>
      <c r="SXW14" s="367"/>
      <c r="SXY14" s="367"/>
      <c r="SYA14" s="367"/>
      <c r="SYC14" s="367"/>
      <c r="SYE14" s="367"/>
      <c r="SYG14" s="367"/>
      <c r="SYI14" s="367"/>
      <c r="SYK14" s="367"/>
      <c r="SYM14" s="367"/>
      <c r="SYO14" s="367"/>
      <c r="SYQ14" s="367"/>
      <c r="SYS14" s="367"/>
      <c r="SYU14" s="367"/>
      <c r="SYW14" s="367"/>
      <c r="SYY14" s="367"/>
      <c r="SZA14" s="367"/>
      <c r="SZC14" s="367"/>
      <c r="SZE14" s="367"/>
      <c r="SZG14" s="367"/>
      <c r="SZI14" s="367"/>
      <c r="SZK14" s="367"/>
      <c r="SZM14" s="367"/>
      <c r="SZO14" s="367"/>
      <c r="SZQ14" s="367"/>
      <c r="SZS14" s="367"/>
      <c r="SZU14" s="367"/>
      <c r="SZW14" s="367"/>
      <c r="SZY14" s="367"/>
      <c r="TAA14" s="367"/>
      <c r="TAC14" s="367"/>
      <c r="TAE14" s="367"/>
      <c r="TAG14" s="367"/>
      <c r="TAI14" s="367"/>
      <c r="TAK14" s="367"/>
      <c r="TAM14" s="367"/>
      <c r="TAO14" s="367"/>
      <c r="TAQ14" s="367"/>
      <c r="TAS14" s="367"/>
      <c r="TAU14" s="367"/>
      <c r="TAW14" s="367"/>
      <c r="TAY14" s="367"/>
      <c r="TBA14" s="367"/>
      <c r="TBC14" s="367"/>
      <c r="TBE14" s="367"/>
      <c r="TBG14" s="367"/>
      <c r="TBI14" s="367"/>
      <c r="TBK14" s="367"/>
      <c r="TBM14" s="367"/>
      <c r="TBO14" s="367"/>
      <c r="TBQ14" s="367"/>
      <c r="TBS14" s="367"/>
      <c r="TBU14" s="367"/>
      <c r="TBW14" s="367"/>
      <c r="TBY14" s="367"/>
      <c r="TCA14" s="367"/>
      <c r="TCC14" s="367"/>
      <c r="TCE14" s="367"/>
      <c r="TCG14" s="367"/>
      <c r="TCI14" s="367"/>
      <c r="TCK14" s="367"/>
      <c r="TCM14" s="367"/>
      <c r="TCO14" s="367"/>
      <c r="TCQ14" s="367"/>
      <c r="TCS14" s="367"/>
      <c r="TCU14" s="367"/>
      <c r="TCW14" s="367"/>
      <c r="TCY14" s="367"/>
      <c r="TDA14" s="367"/>
      <c r="TDC14" s="367"/>
      <c r="TDE14" s="367"/>
      <c r="TDG14" s="367"/>
      <c r="TDI14" s="367"/>
      <c r="TDK14" s="367"/>
      <c r="TDM14" s="367"/>
      <c r="TDO14" s="367"/>
      <c r="TDQ14" s="367"/>
      <c r="TDS14" s="367"/>
      <c r="TDU14" s="367"/>
      <c r="TDW14" s="367"/>
      <c r="TDY14" s="367"/>
      <c r="TEA14" s="367"/>
      <c r="TEC14" s="367"/>
      <c r="TEE14" s="367"/>
      <c r="TEG14" s="367"/>
      <c r="TEI14" s="367"/>
      <c r="TEK14" s="367"/>
      <c r="TEM14" s="367"/>
      <c r="TEO14" s="367"/>
      <c r="TEQ14" s="367"/>
      <c r="TES14" s="367"/>
      <c r="TEU14" s="367"/>
      <c r="TEW14" s="367"/>
      <c r="TEY14" s="367"/>
      <c r="TFA14" s="367"/>
      <c r="TFC14" s="367"/>
      <c r="TFE14" s="367"/>
      <c r="TFG14" s="367"/>
      <c r="TFI14" s="367"/>
      <c r="TFK14" s="367"/>
      <c r="TFM14" s="367"/>
      <c r="TFO14" s="367"/>
      <c r="TFQ14" s="367"/>
      <c r="TFS14" s="367"/>
      <c r="TFU14" s="367"/>
      <c r="TFW14" s="367"/>
      <c r="TFY14" s="367"/>
      <c r="TGA14" s="367"/>
      <c r="TGC14" s="367"/>
      <c r="TGE14" s="367"/>
      <c r="TGG14" s="367"/>
      <c r="TGI14" s="367"/>
      <c r="TGK14" s="367"/>
      <c r="TGM14" s="367"/>
      <c r="TGO14" s="367"/>
      <c r="TGQ14" s="367"/>
      <c r="TGS14" s="367"/>
      <c r="TGU14" s="367"/>
      <c r="TGW14" s="367"/>
      <c r="TGY14" s="367"/>
      <c r="THA14" s="367"/>
      <c r="THC14" s="367"/>
      <c r="THE14" s="367"/>
      <c r="THG14" s="367"/>
      <c r="THI14" s="367"/>
      <c r="THK14" s="367"/>
      <c r="THM14" s="367"/>
      <c r="THO14" s="367"/>
      <c r="THQ14" s="367"/>
      <c r="THS14" s="367"/>
      <c r="THU14" s="367"/>
      <c r="THW14" s="367"/>
      <c r="THY14" s="367"/>
      <c r="TIA14" s="367"/>
      <c r="TIC14" s="367"/>
      <c r="TIE14" s="367"/>
      <c r="TIG14" s="367"/>
      <c r="TII14" s="367"/>
      <c r="TIK14" s="367"/>
      <c r="TIM14" s="367"/>
      <c r="TIO14" s="367"/>
      <c r="TIQ14" s="367"/>
      <c r="TIS14" s="367"/>
      <c r="TIU14" s="367"/>
      <c r="TIW14" s="367"/>
      <c r="TIY14" s="367"/>
      <c r="TJA14" s="367"/>
      <c r="TJC14" s="367"/>
      <c r="TJE14" s="367"/>
      <c r="TJG14" s="367"/>
      <c r="TJI14" s="367"/>
      <c r="TJK14" s="367"/>
      <c r="TJM14" s="367"/>
      <c r="TJO14" s="367"/>
      <c r="TJQ14" s="367"/>
      <c r="TJS14" s="367"/>
      <c r="TJU14" s="367"/>
      <c r="TJW14" s="367"/>
      <c r="TJY14" s="367"/>
      <c r="TKA14" s="367"/>
      <c r="TKC14" s="367"/>
      <c r="TKE14" s="367"/>
      <c r="TKG14" s="367"/>
      <c r="TKI14" s="367"/>
      <c r="TKK14" s="367"/>
      <c r="TKM14" s="367"/>
      <c r="TKO14" s="367"/>
      <c r="TKQ14" s="367"/>
      <c r="TKS14" s="367"/>
      <c r="TKU14" s="367"/>
      <c r="TKW14" s="367"/>
      <c r="TKY14" s="367"/>
      <c r="TLA14" s="367"/>
      <c r="TLC14" s="367"/>
      <c r="TLE14" s="367"/>
      <c r="TLG14" s="367"/>
      <c r="TLI14" s="367"/>
      <c r="TLK14" s="367"/>
      <c r="TLM14" s="367"/>
      <c r="TLO14" s="367"/>
      <c r="TLQ14" s="367"/>
      <c r="TLS14" s="367"/>
      <c r="TLU14" s="367"/>
      <c r="TLW14" s="367"/>
      <c r="TLY14" s="367"/>
      <c r="TMA14" s="367"/>
      <c r="TMC14" s="367"/>
      <c r="TME14" s="367"/>
      <c r="TMG14" s="367"/>
      <c r="TMI14" s="367"/>
      <c r="TMK14" s="367"/>
      <c r="TMM14" s="367"/>
      <c r="TMO14" s="367"/>
      <c r="TMQ14" s="367"/>
      <c r="TMS14" s="367"/>
      <c r="TMU14" s="367"/>
      <c r="TMW14" s="367"/>
      <c r="TMY14" s="367"/>
      <c r="TNA14" s="367"/>
      <c r="TNC14" s="367"/>
      <c r="TNE14" s="367"/>
      <c r="TNG14" s="367"/>
      <c r="TNI14" s="367"/>
      <c r="TNK14" s="367"/>
      <c r="TNM14" s="367"/>
      <c r="TNO14" s="367"/>
      <c r="TNQ14" s="367"/>
      <c r="TNS14" s="367"/>
      <c r="TNU14" s="367"/>
      <c r="TNW14" s="367"/>
      <c r="TNY14" s="367"/>
      <c r="TOA14" s="367"/>
      <c r="TOC14" s="367"/>
      <c r="TOE14" s="367"/>
      <c r="TOG14" s="367"/>
      <c r="TOI14" s="367"/>
      <c r="TOK14" s="367"/>
      <c r="TOM14" s="367"/>
      <c r="TOO14" s="367"/>
      <c r="TOQ14" s="367"/>
      <c r="TOS14" s="367"/>
      <c r="TOU14" s="367"/>
      <c r="TOW14" s="367"/>
      <c r="TOY14" s="367"/>
      <c r="TPA14" s="367"/>
      <c r="TPC14" s="367"/>
      <c r="TPE14" s="367"/>
      <c r="TPG14" s="367"/>
      <c r="TPI14" s="367"/>
      <c r="TPK14" s="367"/>
      <c r="TPM14" s="367"/>
      <c r="TPO14" s="367"/>
      <c r="TPQ14" s="367"/>
      <c r="TPS14" s="367"/>
      <c r="TPU14" s="367"/>
      <c r="TPW14" s="367"/>
      <c r="TPY14" s="367"/>
      <c r="TQA14" s="367"/>
      <c r="TQC14" s="367"/>
      <c r="TQE14" s="367"/>
      <c r="TQG14" s="367"/>
      <c r="TQI14" s="367"/>
      <c r="TQK14" s="367"/>
      <c r="TQM14" s="367"/>
      <c r="TQO14" s="367"/>
      <c r="TQQ14" s="367"/>
      <c r="TQS14" s="367"/>
      <c r="TQU14" s="367"/>
      <c r="TQW14" s="367"/>
      <c r="TQY14" s="367"/>
      <c r="TRA14" s="367"/>
      <c r="TRC14" s="367"/>
      <c r="TRE14" s="367"/>
      <c r="TRG14" s="367"/>
      <c r="TRI14" s="367"/>
      <c r="TRK14" s="367"/>
      <c r="TRM14" s="367"/>
      <c r="TRO14" s="367"/>
      <c r="TRQ14" s="367"/>
      <c r="TRS14" s="367"/>
      <c r="TRU14" s="367"/>
      <c r="TRW14" s="367"/>
      <c r="TRY14" s="367"/>
      <c r="TSA14" s="367"/>
      <c r="TSC14" s="367"/>
      <c r="TSE14" s="367"/>
      <c r="TSG14" s="367"/>
      <c r="TSI14" s="367"/>
      <c r="TSK14" s="367"/>
      <c r="TSM14" s="367"/>
      <c r="TSO14" s="367"/>
      <c r="TSQ14" s="367"/>
      <c r="TSS14" s="367"/>
      <c r="TSU14" s="367"/>
      <c r="TSW14" s="367"/>
      <c r="TSY14" s="367"/>
      <c r="TTA14" s="367"/>
      <c r="TTC14" s="367"/>
      <c r="TTE14" s="367"/>
      <c r="TTG14" s="367"/>
      <c r="TTI14" s="367"/>
      <c r="TTK14" s="367"/>
      <c r="TTM14" s="367"/>
      <c r="TTO14" s="367"/>
      <c r="TTQ14" s="367"/>
      <c r="TTS14" s="367"/>
      <c r="TTU14" s="367"/>
      <c r="TTW14" s="367"/>
      <c r="TTY14" s="367"/>
      <c r="TUA14" s="367"/>
      <c r="TUC14" s="367"/>
      <c r="TUE14" s="367"/>
      <c r="TUG14" s="367"/>
      <c r="TUI14" s="367"/>
      <c r="TUK14" s="367"/>
      <c r="TUM14" s="367"/>
      <c r="TUO14" s="367"/>
      <c r="TUQ14" s="367"/>
      <c r="TUS14" s="367"/>
      <c r="TUU14" s="367"/>
      <c r="TUW14" s="367"/>
      <c r="TUY14" s="367"/>
      <c r="TVA14" s="367"/>
      <c r="TVC14" s="367"/>
      <c r="TVE14" s="367"/>
      <c r="TVG14" s="367"/>
      <c r="TVI14" s="367"/>
      <c r="TVK14" s="367"/>
      <c r="TVM14" s="367"/>
      <c r="TVO14" s="367"/>
      <c r="TVQ14" s="367"/>
      <c r="TVS14" s="367"/>
      <c r="TVU14" s="367"/>
      <c r="TVW14" s="367"/>
      <c r="TVY14" s="367"/>
      <c r="TWA14" s="367"/>
      <c r="TWC14" s="367"/>
      <c r="TWE14" s="367"/>
      <c r="TWG14" s="367"/>
      <c r="TWI14" s="367"/>
      <c r="TWK14" s="367"/>
      <c r="TWM14" s="367"/>
      <c r="TWO14" s="367"/>
      <c r="TWQ14" s="367"/>
      <c r="TWS14" s="367"/>
      <c r="TWU14" s="367"/>
      <c r="TWW14" s="367"/>
      <c r="TWY14" s="367"/>
      <c r="TXA14" s="367"/>
      <c r="TXC14" s="367"/>
      <c r="TXE14" s="367"/>
      <c r="TXG14" s="367"/>
      <c r="TXI14" s="367"/>
      <c r="TXK14" s="367"/>
      <c r="TXM14" s="367"/>
      <c r="TXO14" s="367"/>
      <c r="TXQ14" s="367"/>
      <c r="TXS14" s="367"/>
      <c r="TXU14" s="367"/>
      <c r="TXW14" s="367"/>
      <c r="TXY14" s="367"/>
      <c r="TYA14" s="367"/>
      <c r="TYC14" s="367"/>
      <c r="TYE14" s="367"/>
      <c r="TYG14" s="367"/>
      <c r="TYI14" s="367"/>
      <c r="TYK14" s="367"/>
      <c r="TYM14" s="367"/>
      <c r="TYO14" s="367"/>
      <c r="TYQ14" s="367"/>
      <c r="TYS14" s="367"/>
      <c r="TYU14" s="367"/>
      <c r="TYW14" s="367"/>
      <c r="TYY14" s="367"/>
      <c r="TZA14" s="367"/>
      <c r="TZC14" s="367"/>
      <c r="TZE14" s="367"/>
      <c r="TZG14" s="367"/>
      <c r="TZI14" s="367"/>
      <c r="TZK14" s="367"/>
      <c r="TZM14" s="367"/>
      <c r="TZO14" s="367"/>
      <c r="TZQ14" s="367"/>
      <c r="TZS14" s="367"/>
      <c r="TZU14" s="367"/>
      <c r="TZW14" s="367"/>
      <c r="TZY14" s="367"/>
      <c r="UAA14" s="367"/>
      <c r="UAC14" s="367"/>
      <c r="UAE14" s="367"/>
      <c r="UAG14" s="367"/>
      <c r="UAI14" s="367"/>
      <c r="UAK14" s="367"/>
      <c r="UAM14" s="367"/>
      <c r="UAO14" s="367"/>
      <c r="UAQ14" s="367"/>
      <c r="UAS14" s="367"/>
      <c r="UAU14" s="367"/>
      <c r="UAW14" s="367"/>
      <c r="UAY14" s="367"/>
      <c r="UBA14" s="367"/>
      <c r="UBC14" s="367"/>
      <c r="UBE14" s="367"/>
      <c r="UBG14" s="367"/>
      <c r="UBI14" s="367"/>
      <c r="UBK14" s="367"/>
      <c r="UBM14" s="367"/>
      <c r="UBO14" s="367"/>
      <c r="UBQ14" s="367"/>
      <c r="UBS14" s="367"/>
      <c r="UBU14" s="367"/>
      <c r="UBW14" s="367"/>
      <c r="UBY14" s="367"/>
      <c r="UCA14" s="367"/>
      <c r="UCC14" s="367"/>
      <c r="UCE14" s="367"/>
      <c r="UCG14" s="367"/>
      <c r="UCI14" s="367"/>
      <c r="UCK14" s="367"/>
      <c r="UCM14" s="367"/>
      <c r="UCO14" s="367"/>
      <c r="UCQ14" s="367"/>
      <c r="UCS14" s="367"/>
      <c r="UCU14" s="367"/>
      <c r="UCW14" s="367"/>
      <c r="UCY14" s="367"/>
      <c r="UDA14" s="367"/>
      <c r="UDC14" s="367"/>
      <c r="UDE14" s="367"/>
      <c r="UDG14" s="367"/>
      <c r="UDI14" s="367"/>
      <c r="UDK14" s="367"/>
      <c r="UDM14" s="367"/>
      <c r="UDO14" s="367"/>
      <c r="UDQ14" s="367"/>
      <c r="UDS14" s="367"/>
      <c r="UDU14" s="367"/>
      <c r="UDW14" s="367"/>
      <c r="UDY14" s="367"/>
      <c r="UEA14" s="367"/>
      <c r="UEC14" s="367"/>
      <c r="UEE14" s="367"/>
      <c r="UEG14" s="367"/>
      <c r="UEI14" s="367"/>
      <c r="UEK14" s="367"/>
      <c r="UEM14" s="367"/>
      <c r="UEO14" s="367"/>
      <c r="UEQ14" s="367"/>
      <c r="UES14" s="367"/>
      <c r="UEU14" s="367"/>
      <c r="UEW14" s="367"/>
      <c r="UEY14" s="367"/>
      <c r="UFA14" s="367"/>
      <c r="UFC14" s="367"/>
      <c r="UFE14" s="367"/>
      <c r="UFG14" s="367"/>
      <c r="UFI14" s="367"/>
      <c r="UFK14" s="367"/>
      <c r="UFM14" s="367"/>
      <c r="UFO14" s="367"/>
      <c r="UFQ14" s="367"/>
      <c r="UFS14" s="367"/>
      <c r="UFU14" s="367"/>
      <c r="UFW14" s="367"/>
      <c r="UFY14" s="367"/>
      <c r="UGA14" s="367"/>
      <c r="UGC14" s="367"/>
      <c r="UGE14" s="367"/>
      <c r="UGG14" s="367"/>
      <c r="UGI14" s="367"/>
      <c r="UGK14" s="367"/>
      <c r="UGM14" s="367"/>
      <c r="UGO14" s="367"/>
      <c r="UGQ14" s="367"/>
      <c r="UGS14" s="367"/>
      <c r="UGU14" s="367"/>
      <c r="UGW14" s="367"/>
      <c r="UGY14" s="367"/>
      <c r="UHA14" s="367"/>
      <c r="UHC14" s="367"/>
      <c r="UHE14" s="367"/>
      <c r="UHG14" s="367"/>
      <c r="UHI14" s="367"/>
      <c r="UHK14" s="367"/>
      <c r="UHM14" s="367"/>
      <c r="UHO14" s="367"/>
      <c r="UHQ14" s="367"/>
      <c r="UHS14" s="367"/>
      <c r="UHU14" s="367"/>
      <c r="UHW14" s="367"/>
      <c r="UHY14" s="367"/>
      <c r="UIA14" s="367"/>
      <c r="UIC14" s="367"/>
      <c r="UIE14" s="367"/>
      <c r="UIG14" s="367"/>
      <c r="UII14" s="367"/>
      <c r="UIK14" s="367"/>
      <c r="UIM14" s="367"/>
      <c r="UIO14" s="367"/>
      <c r="UIQ14" s="367"/>
      <c r="UIS14" s="367"/>
      <c r="UIU14" s="367"/>
      <c r="UIW14" s="367"/>
      <c r="UIY14" s="367"/>
      <c r="UJA14" s="367"/>
      <c r="UJC14" s="367"/>
      <c r="UJE14" s="367"/>
      <c r="UJG14" s="367"/>
      <c r="UJI14" s="367"/>
      <c r="UJK14" s="367"/>
      <c r="UJM14" s="367"/>
      <c r="UJO14" s="367"/>
      <c r="UJQ14" s="367"/>
      <c r="UJS14" s="367"/>
      <c r="UJU14" s="367"/>
      <c r="UJW14" s="367"/>
      <c r="UJY14" s="367"/>
      <c r="UKA14" s="367"/>
      <c r="UKC14" s="367"/>
      <c r="UKE14" s="367"/>
      <c r="UKG14" s="367"/>
      <c r="UKI14" s="367"/>
      <c r="UKK14" s="367"/>
      <c r="UKM14" s="367"/>
      <c r="UKO14" s="367"/>
      <c r="UKQ14" s="367"/>
      <c r="UKS14" s="367"/>
      <c r="UKU14" s="367"/>
      <c r="UKW14" s="367"/>
      <c r="UKY14" s="367"/>
      <c r="ULA14" s="367"/>
      <c r="ULC14" s="367"/>
      <c r="ULE14" s="367"/>
      <c r="ULG14" s="367"/>
      <c r="ULI14" s="367"/>
      <c r="ULK14" s="367"/>
      <c r="ULM14" s="367"/>
      <c r="ULO14" s="367"/>
      <c r="ULQ14" s="367"/>
      <c r="ULS14" s="367"/>
      <c r="ULU14" s="367"/>
      <c r="ULW14" s="367"/>
      <c r="ULY14" s="367"/>
      <c r="UMA14" s="367"/>
      <c r="UMC14" s="367"/>
      <c r="UME14" s="367"/>
      <c r="UMG14" s="367"/>
      <c r="UMI14" s="367"/>
      <c r="UMK14" s="367"/>
      <c r="UMM14" s="367"/>
      <c r="UMO14" s="367"/>
      <c r="UMQ14" s="367"/>
      <c r="UMS14" s="367"/>
      <c r="UMU14" s="367"/>
      <c r="UMW14" s="367"/>
      <c r="UMY14" s="367"/>
      <c r="UNA14" s="367"/>
      <c r="UNC14" s="367"/>
      <c r="UNE14" s="367"/>
      <c r="UNG14" s="367"/>
      <c r="UNI14" s="367"/>
      <c r="UNK14" s="367"/>
      <c r="UNM14" s="367"/>
      <c r="UNO14" s="367"/>
      <c r="UNQ14" s="367"/>
      <c r="UNS14" s="367"/>
      <c r="UNU14" s="367"/>
      <c r="UNW14" s="367"/>
      <c r="UNY14" s="367"/>
      <c r="UOA14" s="367"/>
      <c r="UOC14" s="367"/>
      <c r="UOE14" s="367"/>
      <c r="UOG14" s="367"/>
      <c r="UOI14" s="367"/>
      <c r="UOK14" s="367"/>
      <c r="UOM14" s="367"/>
      <c r="UOO14" s="367"/>
      <c r="UOQ14" s="367"/>
      <c r="UOS14" s="367"/>
      <c r="UOU14" s="367"/>
      <c r="UOW14" s="367"/>
      <c r="UOY14" s="367"/>
      <c r="UPA14" s="367"/>
      <c r="UPC14" s="367"/>
      <c r="UPE14" s="367"/>
      <c r="UPG14" s="367"/>
      <c r="UPI14" s="367"/>
      <c r="UPK14" s="367"/>
      <c r="UPM14" s="367"/>
      <c r="UPO14" s="367"/>
      <c r="UPQ14" s="367"/>
      <c r="UPS14" s="367"/>
      <c r="UPU14" s="367"/>
      <c r="UPW14" s="367"/>
      <c r="UPY14" s="367"/>
      <c r="UQA14" s="367"/>
      <c r="UQC14" s="367"/>
      <c r="UQE14" s="367"/>
      <c r="UQG14" s="367"/>
      <c r="UQI14" s="367"/>
      <c r="UQK14" s="367"/>
      <c r="UQM14" s="367"/>
      <c r="UQO14" s="367"/>
      <c r="UQQ14" s="367"/>
      <c r="UQS14" s="367"/>
      <c r="UQU14" s="367"/>
      <c r="UQW14" s="367"/>
      <c r="UQY14" s="367"/>
      <c r="URA14" s="367"/>
      <c r="URC14" s="367"/>
      <c r="URE14" s="367"/>
      <c r="URG14" s="367"/>
      <c r="URI14" s="367"/>
      <c r="URK14" s="367"/>
      <c r="URM14" s="367"/>
      <c r="URO14" s="367"/>
      <c r="URQ14" s="367"/>
      <c r="URS14" s="367"/>
      <c r="URU14" s="367"/>
      <c r="URW14" s="367"/>
      <c r="URY14" s="367"/>
      <c r="USA14" s="367"/>
      <c r="USC14" s="367"/>
      <c r="USE14" s="367"/>
      <c r="USG14" s="367"/>
      <c r="USI14" s="367"/>
      <c r="USK14" s="367"/>
      <c r="USM14" s="367"/>
      <c r="USO14" s="367"/>
      <c r="USQ14" s="367"/>
      <c r="USS14" s="367"/>
      <c r="USU14" s="367"/>
      <c r="USW14" s="367"/>
      <c r="USY14" s="367"/>
      <c r="UTA14" s="367"/>
      <c r="UTC14" s="367"/>
      <c r="UTE14" s="367"/>
      <c r="UTG14" s="367"/>
      <c r="UTI14" s="367"/>
      <c r="UTK14" s="367"/>
      <c r="UTM14" s="367"/>
      <c r="UTO14" s="367"/>
      <c r="UTQ14" s="367"/>
      <c r="UTS14" s="367"/>
      <c r="UTU14" s="367"/>
      <c r="UTW14" s="367"/>
      <c r="UTY14" s="367"/>
      <c r="UUA14" s="367"/>
      <c r="UUC14" s="367"/>
      <c r="UUE14" s="367"/>
      <c r="UUG14" s="367"/>
      <c r="UUI14" s="367"/>
      <c r="UUK14" s="367"/>
      <c r="UUM14" s="367"/>
      <c r="UUO14" s="367"/>
      <c r="UUQ14" s="367"/>
      <c r="UUS14" s="367"/>
      <c r="UUU14" s="367"/>
      <c r="UUW14" s="367"/>
      <c r="UUY14" s="367"/>
      <c r="UVA14" s="367"/>
      <c r="UVC14" s="367"/>
      <c r="UVE14" s="367"/>
      <c r="UVG14" s="367"/>
      <c r="UVI14" s="367"/>
      <c r="UVK14" s="367"/>
      <c r="UVM14" s="367"/>
      <c r="UVO14" s="367"/>
      <c r="UVQ14" s="367"/>
      <c r="UVS14" s="367"/>
      <c r="UVU14" s="367"/>
      <c r="UVW14" s="367"/>
      <c r="UVY14" s="367"/>
      <c r="UWA14" s="367"/>
      <c r="UWC14" s="367"/>
      <c r="UWE14" s="367"/>
      <c r="UWG14" s="367"/>
      <c r="UWI14" s="367"/>
      <c r="UWK14" s="367"/>
      <c r="UWM14" s="367"/>
      <c r="UWO14" s="367"/>
      <c r="UWQ14" s="367"/>
      <c r="UWS14" s="367"/>
      <c r="UWU14" s="367"/>
      <c r="UWW14" s="367"/>
      <c r="UWY14" s="367"/>
      <c r="UXA14" s="367"/>
      <c r="UXC14" s="367"/>
      <c r="UXE14" s="367"/>
      <c r="UXG14" s="367"/>
      <c r="UXI14" s="367"/>
      <c r="UXK14" s="367"/>
      <c r="UXM14" s="367"/>
      <c r="UXO14" s="367"/>
      <c r="UXQ14" s="367"/>
      <c r="UXS14" s="367"/>
      <c r="UXU14" s="367"/>
      <c r="UXW14" s="367"/>
      <c r="UXY14" s="367"/>
      <c r="UYA14" s="367"/>
      <c r="UYC14" s="367"/>
      <c r="UYE14" s="367"/>
      <c r="UYG14" s="367"/>
      <c r="UYI14" s="367"/>
      <c r="UYK14" s="367"/>
      <c r="UYM14" s="367"/>
      <c r="UYO14" s="367"/>
      <c r="UYQ14" s="367"/>
      <c r="UYS14" s="367"/>
      <c r="UYU14" s="367"/>
      <c r="UYW14" s="367"/>
      <c r="UYY14" s="367"/>
      <c r="UZA14" s="367"/>
      <c r="UZC14" s="367"/>
      <c r="UZE14" s="367"/>
      <c r="UZG14" s="367"/>
      <c r="UZI14" s="367"/>
      <c r="UZK14" s="367"/>
      <c r="UZM14" s="367"/>
      <c r="UZO14" s="367"/>
      <c r="UZQ14" s="367"/>
      <c r="UZS14" s="367"/>
      <c r="UZU14" s="367"/>
      <c r="UZW14" s="367"/>
      <c r="UZY14" s="367"/>
      <c r="VAA14" s="367"/>
      <c r="VAC14" s="367"/>
      <c r="VAE14" s="367"/>
      <c r="VAG14" s="367"/>
      <c r="VAI14" s="367"/>
      <c r="VAK14" s="367"/>
      <c r="VAM14" s="367"/>
      <c r="VAO14" s="367"/>
      <c r="VAQ14" s="367"/>
      <c r="VAS14" s="367"/>
      <c r="VAU14" s="367"/>
      <c r="VAW14" s="367"/>
      <c r="VAY14" s="367"/>
      <c r="VBA14" s="367"/>
      <c r="VBC14" s="367"/>
      <c r="VBE14" s="367"/>
      <c r="VBG14" s="367"/>
      <c r="VBI14" s="367"/>
      <c r="VBK14" s="367"/>
      <c r="VBM14" s="367"/>
      <c r="VBO14" s="367"/>
      <c r="VBQ14" s="367"/>
      <c r="VBS14" s="367"/>
      <c r="VBU14" s="367"/>
      <c r="VBW14" s="367"/>
      <c r="VBY14" s="367"/>
      <c r="VCA14" s="367"/>
      <c r="VCC14" s="367"/>
      <c r="VCE14" s="367"/>
      <c r="VCG14" s="367"/>
      <c r="VCI14" s="367"/>
      <c r="VCK14" s="367"/>
      <c r="VCM14" s="367"/>
      <c r="VCO14" s="367"/>
      <c r="VCQ14" s="367"/>
      <c r="VCS14" s="367"/>
      <c r="VCU14" s="367"/>
      <c r="VCW14" s="367"/>
      <c r="VCY14" s="367"/>
      <c r="VDA14" s="367"/>
      <c r="VDC14" s="367"/>
      <c r="VDE14" s="367"/>
      <c r="VDG14" s="367"/>
      <c r="VDI14" s="367"/>
      <c r="VDK14" s="367"/>
      <c r="VDM14" s="367"/>
      <c r="VDO14" s="367"/>
      <c r="VDQ14" s="367"/>
      <c r="VDS14" s="367"/>
      <c r="VDU14" s="367"/>
      <c r="VDW14" s="367"/>
      <c r="VDY14" s="367"/>
      <c r="VEA14" s="367"/>
      <c r="VEC14" s="367"/>
      <c r="VEE14" s="367"/>
      <c r="VEG14" s="367"/>
      <c r="VEI14" s="367"/>
      <c r="VEK14" s="367"/>
      <c r="VEM14" s="367"/>
      <c r="VEO14" s="367"/>
      <c r="VEQ14" s="367"/>
      <c r="VES14" s="367"/>
      <c r="VEU14" s="367"/>
      <c r="VEW14" s="367"/>
      <c r="VEY14" s="367"/>
      <c r="VFA14" s="367"/>
      <c r="VFC14" s="367"/>
      <c r="VFE14" s="367"/>
      <c r="VFG14" s="367"/>
      <c r="VFI14" s="367"/>
      <c r="VFK14" s="367"/>
      <c r="VFM14" s="367"/>
      <c r="VFO14" s="367"/>
      <c r="VFQ14" s="367"/>
      <c r="VFS14" s="367"/>
      <c r="VFU14" s="367"/>
      <c r="VFW14" s="367"/>
      <c r="VFY14" s="367"/>
      <c r="VGA14" s="367"/>
      <c r="VGC14" s="367"/>
      <c r="VGE14" s="367"/>
      <c r="VGG14" s="367"/>
      <c r="VGI14" s="367"/>
      <c r="VGK14" s="367"/>
      <c r="VGM14" s="367"/>
      <c r="VGO14" s="367"/>
      <c r="VGQ14" s="367"/>
      <c r="VGS14" s="367"/>
      <c r="VGU14" s="367"/>
      <c r="VGW14" s="367"/>
      <c r="VGY14" s="367"/>
      <c r="VHA14" s="367"/>
      <c r="VHC14" s="367"/>
      <c r="VHE14" s="367"/>
      <c r="VHG14" s="367"/>
      <c r="VHI14" s="367"/>
      <c r="VHK14" s="367"/>
      <c r="VHM14" s="367"/>
      <c r="VHO14" s="367"/>
      <c r="VHQ14" s="367"/>
      <c r="VHS14" s="367"/>
      <c r="VHU14" s="367"/>
      <c r="VHW14" s="367"/>
      <c r="VHY14" s="367"/>
      <c r="VIA14" s="367"/>
      <c r="VIC14" s="367"/>
      <c r="VIE14" s="367"/>
      <c r="VIG14" s="367"/>
      <c r="VII14" s="367"/>
      <c r="VIK14" s="367"/>
      <c r="VIM14" s="367"/>
      <c r="VIO14" s="367"/>
      <c r="VIQ14" s="367"/>
      <c r="VIS14" s="367"/>
      <c r="VIU14" s="367"/>
      <c r="VIW14" s="367"/>
      <c r="VIY14" s="367"/>
      <c r="VJA14" s="367"/>
      <c r="VJC14" s="367"/>
      <c r="VJE14" s="367"/>
      <c r="VJG14" s="367"/>
      <c r="VJI14" s="367"/>
      <c r="VJK14" s="367"/>
      <c r="VJM14" s="367"/>
      <c r="VJO14" s="367"/>
      <c r="VJQ14" s="367"/>
      <c r="VJS14" s="367"/>
      <c r="VJU14" s="367"/>
      <c r="VJW14" s="367"/>
      <c r="VJY14" s="367"/>
      <c r="VKA14" s="367"/>
      <c r="VKC14" s="367"/>
      <c r="VKE14" s="367"/>
      <c r="VKG14" s="367"/>
      <c r="VKI14" s="367"/>
      <c r="VKK14" s="367"/>
      <c r="VKM14" s="367"/>
      <c r="VKO14" s="367"/>
      <c r="VKQ14" s="367"/>
      <c r="VKS14" s="367"/>
      <c r="VKU14" s="367"/>
      <c r="VKW14" s="367"/>
      <c r="VKY14" s="367"/>
      <c r="VLA14" s="367"/>
      <c r="VLC14" s="367"/>
      <c r="VLE14" s="367"/>
      <c r="VLG14" s="367"/>
      <c r="VLI14" s="367"/>
      <c r="VLK14" s="367"/>
      <c r="VLM14" s="367"/>
      <c r="VLO14" s="367"/>
      <c r="VLQ14" s="367"/>
      <c r="VLS14" s="367"/>
      <c r="VLU14" s="367"/>
      <c r="VLW14" s="367"/>
      <c r="VLY14" s="367"/>
      <c r="VMA14" s="367"/>
      <c r="VMC14" s="367"/>
      <c r="VME14" s="367"/>
      <c r="VMG14" s="367"/>
      <c r="VMI14" s="367"/>
      <c r="VMK14" s="367"/>
      <c r="VMM14" s="367"/>
      <c r="VMO14" s="367"/>
      <c r="VMQ14" s="367"/>
      <c r="VMS14" s="367"/>
      <c r="VMU14" s="367"/>
      <c r="VMW14" s="367"/>
      <c r="VMY14" s="367"/>
      <c r="VNA14" s="367"/>
      <c r="VNC14" s="367"/>
      <c r="VNE14" s="367"/>
      <c r="VNG14" s="367"/>
      <c r="VNI14" s="367"/>
      <c r="VNK14" s="367"/>
      <c r="VNM14" s="367"/>
      <c r="VNO14" s="367"/>
      <c r="VNQ14" s="367"/>
      <c r="VNS14" s="367"/>
      <c r="VNU14" s="367"/>
      <c r="VNW14" s="367"/>
      <c r="VNY14" s="367"/>
      <c r="VOA14" s="367"/>
      <c r="VOC14" s="367"/>
      <c r="VOE14" s="367"/>
      <c r="VOG14" s="367"/>
      <c r="VOI14" s="367"/>
      <c r="VOK14" s="367"/>
      <c r="VOM14" s="367"/>
      <c r="VOO14" s="367"/>
      <c r="VOQ14" s="367"/>
      <c r="VOS14" s="367"/>
      <c r="VOU14" s="367"/>
      <c r="VOW14" s="367"/>
      <c r="VOY14" s="367"/>
      <c r="VPA14" s="367"/>
      <c r="VPC14" s="367"/>
      <c r="VPE14" s="367"/>
      <c r="VPG14" s="367"/>
      <c r="VPI14" s="367"/>
      <c r="VPK14" s="367"/>
      <c r="VPM14" s="367"/>
      <c r="VPO14" s="367"/>
      <c r="VPQ14" s="367"/>
      <c r="VPS14" s="367"/>
      <c r="VPU14" s="367"/>
      <c r="VPW14" s="367"/>
      <c r="VPY14" s="367"/>
      <c r="VQA14" s="367"/>
      <c r="VQC14" s="367"/>
      <c r="VQE14" s="367"/>
      <c r="VQG14" s="367"/>
      <c r="VQI14" s="367"/>
      <c r="VQK14" s="367"/>
      <c r="VQM14" s="367"/>
      <c r="VQO14" s="367"/>
      <c r="VQQ14" s="367"/>
      <c r="VQS14" s="367"/>
      <c r="VQU14" s="367"/>
      <c r="VQW14" s="367"/>
      <c r="VQY14" s="367"/>
      <c r="VRA14" s="367"/>
      <c r="VRC14" s="367"/>
      <c r="VRE14" s="367"/>
      <c r="VRG14" s="367"/>
      <c r="VRI14" s="367"/>
      <c r="VRK14" s="367"/>
      <c r="VRM14" s="367"/>
      <c r="VRO14" s="367"/>
      <c r="VRQ14" s="367"/>
      <c r="VRS14" s="367"/>
      <c r="VRU14" s="367"/>
      <c r="VRW14" s="367"/>
      <c r="VRY14" s="367"/>
      <c r="VSA14" s="367"/>
      <c r="VSC14" s="367"/>
      <c r="VSE14" s="367"/>
      <c r="VSG14" s="367"/>
      <c r="VSI14" s="367"/>
      <c r="VSK14" s="367"/>
      <c r="VSM14" s="367"/>
      <c r="VSO14" s="367"/>
      <c r="VSQ14" s="367"/>
      <c r="VSS14" s="367"/>
      <c r="VSU14" s="367"/>
      <c r="VSW14" s="367"/>
      <c r="VSY14" s="367"/>
      <c r="VTA14" s="367"/>
      <c r="VTC14" s="367"/>
      <c r="VTE14" s="367"/>
      <c r="VTG14" s="367"/>
      <c r="VTI14" s="367"/>
      <c r="VTK14" s="367"/>
      <c r="VTM14" s="367"/>
      <c r="VTO14" s="367"/>
      <c r="VTQ14" s="367"/>
      <c r="VTS14" s="367"/>
      <c r="VTU14" s="367"/>
      <c r="VTW14" s="367"/>
      <c r="VTY14" s="367"/>
      <c r="VUA14" s="367"/>
      <c r="VUC14" s="367"/>
      <c r="VUE14" s="367"/>
      <c r="VUG14" s="367"/>
      <c r="VUI14" s="367"/>
      <c r="VUK14" s="367"/>
      <c r="VUM14" s="367"/>
      <c r="VUO14" s="367"/>
      <c r="VUQ14" s="367"/>
      <c r="VUS14" s="367"/>
      <c r="VUU14" s="367"/>
      <c r="VUW14" s="367"/>
      <c r="VUY14" s="367"/>
      <c r="VVA14" s="367"/>
      <c r="VVC14" s="367"/>
      <c r="VVE14" s="367"/>
      <c r="VVG14" s="367"/>
      <c r="VVI14" s="367"/>
      <c r="VVK14" s="367"/>
      <c r="VVM14" s="367"/>
      <c r="VVO14" s="367"/>
      <c r="VVQ14" s="367"/>
      <c r="VVS14" s="367"/>
      <c r="VVU14" s="367"/>
      <c r="VVW14" s="367"/>
      <c r="VVY14" s="367"/>
      <c r="VWA14" s="367"/>
      <c r="VWC14" s="367"/>
      <c r="VWE14" s="367"/>
      <c r="VWG14" s="367"/>
      <c r="VWI14" s="367"/>
      <c r="VWK14" s="367"/>
      <c r="VWM14" s="367"/>
      <c r="VWO14" s="367"/>
      <c r="VWQ14" s="367"/>
      <c r="VWS14" s="367"/>
      <c r="VWU14" s="367"/>
      <c r="VWW14" s="367"/>
      <c r="VWY14" s="367"/>
      <c r="VXA14" s="367"/>
      <c r="VXC14" s="367"/>
      <c r="VXE14" s="367"/>
      <c r="VXG14" s="367"/>
      <c r="VXI14" s="367"/>
      <c r="VXK14" s="367"/>
      <c r="VXM14" s="367"/>
      <c r="VXO14" s="367"/>
      <c r="VXQ14" s="367"/>
      <c r="VXS14" s="367"/>
      <c r="VXU14" s="367"/>
      <c r="VXW14" s="367"/>
      <c r="VXY14" s="367"/>
      <c r="VYA14" s="367"/>
      <c r="VYC14" s="367"/>
      <c r="VYE14" s="367"/>
      <c r="VYG14" s="367"/>
      <c r="VYI14" s="367"/>
      <c r="VYK14" s="367"/>
      <c r="VYM14" s="367"/>
      <c r="VYO14" s="367"/>
      <c r="VYQ14" s="367"/>
      <c r="VYS14" s="367"/>
      <c r="VYU14" s="367"/>
      <c r="VYW14" s="367"/>
      <c r="VYY14" s="367"/>
      <c r="VZA14" s="367"/>
      <c r="VZC14" s="367"/>
      <c r="VZE14" s="367"/>
      <c r="VZG14" s="367"/>
      <c r="VZI14" s="367"/>
      <c r="VZK14" s="367"/>
      <c r="VZM14" s="367"/>
      <c r="VZO14" s="367"/>
      <c r="VZQ14" s="367"/>
      <c r="VZS14" s="367"/>
      <c r="VZU14" s="367"/>
      <c r="VZW14" s="367"/>
      <c r="VZY14" s="367"/>
      <c r="WAA14" s="367"/>
      <c r="WAC14" s="367"/>
      <c r="WAE14" s="367"/>
      <c r="WAG14" s="367"/>
      <c r="WAI14" s="367"/>
      <c r="WAK14" s="367"/>
      <c r="WAM14" s="367"/>
      <c r="WAO14" s="367"/>
      <c r="WAQ14" s="367"/>
      <c r="WAS14" s="367"/>
      <c r="WAU14" s="367"/>
      <c r="WAW14" s="367"/>
      <c r="WAY14" s="367"/>
      <c r="WBA14" s="367"/>
      <c r="WBC14" s="367"/>
      <c r="WBE14" s="367"/>
      <c r="WBG14" s="367"/>
      <c r="WBI14" s="367"/>
      <c r="WBK14" s="367"/>
      <c r="WBM14" s="367"/>
      <c r="WBO14" s="367"/>
      <c r="WBQ14" s="367"/>
      <c r="WBS14" s="367"/>
      <c r="WBU14" s="367"/>
      <c r="WBW14" s="367"/>
      <c r="WBY14" s="367"/>
      <c r="WCA14" s="367"/>
      <c r="WCC14" s="367"/>
      <c r="WCE14" s="367"/>
      <c r="WCG14" s="367"/>
      <c r="WCI14" s="367"/>
      <c r="WCK14" s="367"/>
      <c r="WCM14" s="367"/>
      <c r="WCO14" s="367"/>
      <c r="WCQ14" s="367"/>
      <c r="WCS14" s="367"/>
      <c r="WCU14" s="367"/>
      <c r="WCW14" s="367"/>
      <c r="WCY14" s="367"/>
      <c r="WDA14" s="367"/>
      <c r="WDC14" s="367"/>
      <c r="WDE14" s="367"/>
      <c r="WDG14" s="367"/>
      <c r="WDI14" s="367"/>
      <c r="WDK14" s="367"/>
      <c r="WDM14" s="367"/>
      <c r="WDO14" s="367"/>
      <c r="WDQ14" s="367"/>
      <c r="WDS14" s="367"/>
      <c r="WDU14" s="367"/>
      <c r="WDW14" s="367"/>
      <c r="WDY14" s="367"/>
      <c r="WEA14" s="367"/>
      <c r="WEC14" s="367"/>
      <c r="WEE14" s="367"/>
      <c r="WEG14" s="367"/>
      <c r="WEI14" s="367"/>
      <c r="WEK14" s="367"/>
      <c r="WEM14" s="367"/>
      <c r="WEO14" s="367"/>
      <c r="WEQ14" s="367"/>
      <c r="WES14" s="367"/>
      <c r="WEU14" s="367"/>
      <c r="WEW14" s="367"/>
      <c r="WEY14" s="367"/>
      <c r="WFA14" s="367"/>
      <c r="WFC14" s="367"/>
      <c r="WFE14" s="367"/>
      <c r="WFG14" s="367"/>
      <c r="WFI14" s="367"/>
      <c r="WFK14" s="367"/>
      <c r="WFM14" s="367"/>
      <c r="WFO14" s="367"/>
      <c r="WFQ14" s="367"/>
      <c r="WFS14" s="367"/>
      <c r="WFU14" s="367"/>
      <c r="WFW14" s="367"/>
      <c r="WFY14" s="367"/>
      <c r="WGA14" s="367"/>
      <c r="WGC14" s="367"/>
      <c r="WGE14" s="367"/>
      <c r="WGG14" s="367"/>
      <c r="WGI14" s="367"/>
      <c r="WGK14" s="367"/>
      <c r="WGM14" s="367"/>
      <c r="WGO14" s="367"/>
      <c r="WGQ14" s="367"/>
      <c r="WGS14" s="367"/>
      <c r="WGU14" s="367"/>
      <c r="WGW14" s="367"/>
      <c r="WGY14" s="367"/>
      <c r="WHA14" s="367"/>
      <c r="WHC14" s="367"/>
      <c r="WHE14" s="367"/>
      <c r="WHG14" s="367"/>
      <c r="WHI14" s="367"/>
      <c r="WHK14" s="367"/>
      <c r="WHM14" s="367"/>
      <c r="WHO14" s="367"/>
      <c r="WHQ14" s="367"/>
      <c r="WHS14" s="367"/>
      <c r="WHU14" s="367"/>
      <c r="WHW14" s="367"/>
      <c r="WHY14" s="367"/>
      <c r="WIA14" s="367"/>
      <c r="WIC14" s="367"/>
      <c r="WIE14" s="367"/>
      <c r="WIG14" s="367"/>
      <c r="WII14" s="367"/>
      <c r="WIK14" s="367"/>
      <c r="WIM14" s="367"/>
      <c r="WIO14" s="367"/>
      <c r="WIQ14" s="367"/>
      <c r="WIS14" s="367"/>
      <c r="WIU14" s="367"/>
      <c r="WIW14" s="367"/>
      <c r="WIY14" s="367"/>
      <c r="WJA14" s="367"/>
      <c r="WJC14" s="367"/>
      <c r="WJE14" s="367"/>
      <c r="WJG14" s="367"/>
      <c r="WJI14" s="367"/>
      <c r="WJK14" s="367"/>
      <c r="WJM14" s="367"/>
      <c r="WJO14" s="367"/>
      <c r="WJQ14" s="367"/>
      <c r="WJS14" s="367"/>
      <c r="WJU14" s="367"/>
      <c r="WJW14" s="367"/>
      <c r="WJY14" s="367"/>
      <c r="WKA14" s="367"/>
      <c r="WKC14" s="367"/>
      <c r="WKE14" s="367"/>
      <c r="WKG14" s="367"/>
      <c r="WKI14" s="367"/>
      <c r="WKK14" s="367"/>
      <c r="WKM14" s="367"/>
      <c r="WKO14" s="367"/>
      <c r="WKQ14" s="367"/>
      <c r="WKS14" s="367"/>
      <c r="WKU14" s="367"/>
      <c r="WKW14" s="367"/>
      <c r="WKY14" s="367"/>
      <c r="WLA14" s="367"/>
      <c r="WLC14" s="367"/>
      <c r="WLE14" s="367"/>
      <c r="WLG14" s="367"/>
      <c r="WLI14" s="367"/>
      <c r="WLK14" s="367"/>
      <c r="WLM14" s="367"/>
      <c r="WLO14" s="367"/>
      <c r="WLQ14" s="367"/>
      <c r="WLS14" s="367"/>
      <c r="WLU14" s="367"/>
      <c r="WLW14" s="367"/>
      <c r="WLY14" s="367"/>
      <c r="WMA14" s="367"/>
      <c r="WMC14" s="367"/>
      <c r="WME14" s="367"/>
      <c r="WMG14" s="367"/>
      <c r="WMI14" s="367"/>
      <c r="WMK14" s="367"/>
      <c r="WMM14" s="367"/>
      <c r="WMO14" s="367"/>
      <c r="WMQ14" s="367"/>
      <c r="WMS14" s="367"/>
      <c r="WMU14" s="367"/>
      <c r="WMW14" s="367"/>
      <c r="WMY14" s="367"/>
      <c r="WNA14" s="367"/>
      <c r="WNC14" s="367"/>
      <c r="WNE14" s="367"/>
      <c r="WNG14" s="367"/>
      <c r="WNI14" s="367"/>
      <c r="WNK14" s="367"/>
      <c r="WNM14" s="367"/>
      <c r="WNO14" s="367"/>
      <c r="WNQ14" s="367"/>
      <c r="WNS14" s="367"/>
      <c r="WNU14" s="367"/>
      <c r="WNW14" s="367"/>
      <c r="WNY14" s="367"/>
      <c r="WOA14" s="367"/>
      <c r="WOC14" s="367"/>
      <c r="WOE14" s="367"/>
      <c r="WOG14" s="367"/>
      <c r="WOI14" s="367"/>
      <c r="WOK14" s="367"/>
      <c r="WOM14" s="367"/>
      <c r="WOO14" s="367"/>
      <c r="WOQ14" s="367"/>
      <c r="WOS14" s="367"/>
      <c r="WOU14" s="367"/>
      <c r="WOW14" s="367"/>
      <c r="WOY14" s="367"/>
      <c r="WPA14" s="367"/>
      <c r="WPC14" s="367"/>
      <c r="WPE14" s="367"/>
      <c r="WPG14" s="367"/>
      <c r="WPI14" s="367"/>
      <c r="WPK14" s="367"/>
      <c r="WPM14" s="367"/>
      <c r="WPO14" s="367"/>
      <c r="WPQ14" s="367"/>
      <c r="WPS14" s="367"/>
      <c r="WPU14" s="367"/>
      <c r="WPW14" s="367"/>
      <c r="WPY14" s="367"/>
      <c r="WQA14" s="367"/>
      <c r="WQC14" s="367"/>
      <c r="WQE14" s="367"/>
      <c r="WQG14" s="367"/>
      <c r="WQI14" s="367"/>
      <c r="WQK14" s="367"/>
      <c r="WQM14" s="367"/>
      <c r="WQO14" s="367"/>
      <c r="WQQ14" s="367"/>
      <c r="WQS14" s="367"/>
      <c r="WQU14" s="367"/>
      <c r="WQW14" s="367"/>
      <c r="WQY14" s="367"/>
      <c r="WRA14" s="367"/>
      <c r="WRC14" s="367"/>
      <c r="WRE14" s="367"/>
      <c r="WRG14" s="367"/>
      <c r="WRI14" s="367"/>
      <c r="WRK14" s="367"/>
      <c r="WRM14" s="367"/>
      <c r="WRO14" s="367"/>
      <c r="WRQ14" s="367"/>
      <c r="WRS14" s="367"/>
      <c r="WRU14" s="367"/>
      <c r="WRW14" s="367"/>
      <c r="WRY14" s="367"/>
      <c r="WSA14" s="367"/>
      <c r="WSC14" s="367"/>
      <c r="WSE14" s="367"/>
      <c r="WSG14" s="367"/>
      <c r="WSI14" s="367"/>
      <c r="WSK14" s="367"/>
      <c r="WSM14" s="367"/>
      <c r="WSO14" s="367"/>
      <c r="WSQ14" s="367"/>
      <c r="WSS14" s="367"/>
      <c r="WSU14" s="367"/>
      <c r="WSW14" s="367"/>
      <c r="WSY14" s="367"/>
      <c r="WTA14" s="367"/>
      <c r="WTC14" s="367"/>
      <c r="WTE14" s="367"/>
      <c r="WTG14" s="367"/>
      <c r="WTI14" s="367"/>
      <c r="WTK14" s="367"/>
      <c r="WTM14" s="367"/>
      <c r="WTO14" s="367"/>
      <c r="WTQ14" s="367"/>
      <c r="WTS14" s="367"/>
      <c r="WTU14" s="367"/>
      <c r="WTW14" s="367"/>
      <c r="WTY14" s="367"/>
      <c r="WUA14" s="367"/>
      <c r="WUC14" s="367"/>
      <c r="WUE14" s="367"/>
      <c r="WUG14" s="367"/>
      <c r="WUI14" s="367"/>
      <c r="WUK14" s="367"/>
      <c r="WUM14" s="367"/>
      <c r="WUO14" s="367"/>
      <c r="WUQ14" s="367"/>
      <c r="WUS14" s="367"/>
      <c r="WUU14" s="367"/>
      <c r="WUW14" s="367"/>
      <c r="WUY14" s="367"/>
      <c r="WVA14" s="367"/>
      <c r="WVC14" s="367"/>
      <c r="WVE14" s="367"/>
      <c r="WVG14" s="367"/>
      <c r="WVI14" s="367"/>
      <c r="WVK14" s="367"/>
      <c r="WVM14" s="367"/>
      <c r="WVO14" s="367"/>
      <c r="WVQ14" s="367"/>
      <c r="WVS14" s="367"/>
      <c r="WVU14" s="367"/>
      <c r="WVW14" s="367"/>
      <c r="WVY14" s="367"/>
      <c r="WWA14" s="367"/>
      <c r="WWC14" s="367"/>
      <c r="WWE14" s="367"/>
      <c r="WWG14" s="367"/>
      <c r="WWI14" s="367"/>
      <c r="WWK14" s="367"/>
      <c r="WWM14" s="367"/>
      <c r="WWO14" s="367"/>
      <c r="WWQ14" s="367"/>
      <c r="WWS14" s="367"/>
      <c r="WWU14" s="367"/>
      <c r="WWW14" s="367"/>
      <c r="WWY14" s="367"/>
      <c r="WXA14" s="367"/>
      <c r="WXC14" s="367"/>
      <c r="WXE14" s="367"/>
      <c r="WXG14" s="367"/>
      <c r="WXI14" s="367"/>
      <c r="WXK14" s="367"/>
      <c r="WXM14" s="367"/>
      <c r="WXO14" s="367"/>
      <c r="WXQ14" s="367"/>
      <c r="WXS14" s="367"/>
      <c r="WXU14" s="367"/>
      <c r="WXW14" s="367"/>
      <c r="WXY14" s="367"/>
      <c r="WYA14" s="367"/>
      <c r="WYC14" s="367"/>
      <c r="WYE14" s="367"/>
      <c r="WYG14" s="367"/>
      <c r="WYI14" s="367"/>
      <c r="WYK14" s="367"/>
      <c r="WYM14" s="367"/>
      <c r="WYO14" s="367"/>
      <c r="WYQ14" s="367"/>
      <c r="WYS14" s="367"/>
      <c r="WYU14" s="367"/>
      <c r="WYW14" s="367"/>
      <c r="WYY14" s="367"/>
      <c r="WZA14" s="367"/>
      <c r="WZC14" s="367"/>
      <c r="WZE14" s="367"/>
      <c r="WZG14" s="367"/>
      <c r="WZI14" s="367"/>
      <c r="WZK14" s="367"/>
      <c r="WZM14" s="367"/>
      <c r="WZO14" s="367"/>
      <c r="WZQ14" s="367"/>
      <c r="WZS14" s="367"/>
      <c r="WZU14" s="367"/>
      <c r="WZW14" s="367"/>
      <c r="WZY14" s="367"/>
      <c r="XAA14" s="367"/>
      <c r="XAC14" s="367"/>
      <c r="XAE14" s="367"/>
      <c r="XAG14" s="367"/>
      <c r="XAI14" s="367"/>
      <c r="XAK14" s="367"/>
      <c r="XAM14" s="367"/>
      <c r="XAO14" s="367"/>
      <c r="XAQ14" s="367"/>
      <c r="XAS14" s="367"/>
      <c r="XAU14" s="367"/>
      <c r="XAW14" s="367"/>
      <c r="XAY14" s="367"/>
      <c r="XBA14" s="367"/>
      <c r="XBC14" s="367"/>
      <c r="XBE14" s="367"/>
      <c r="XBG14" s="367"/>
      <c r="XBI14" s="367"/>
      <c r="XBK14" s="367"/>
      <c r="XBM14" s="367"/>
      <c r="XBO14" s="367"/>
      <c r="XBQ14" s="367"/>
      <c r="XBS14" s="367"/>
      <c r="XBU14" s="367"/>
      <c r="XBW14" s="367"/>
      <c r="XBY14" s="367"/>
      <c r="XCA14" s="367"/>
      <c r="XCC14" s="367"/>
      <c r="XCE14" s="367"/>
      <c r="XCG14" s="367"/>
      <c r="XCI14" s="367"/>
      <c r="XCK14" s="367"/>
      <c r="XCM14" s="367"/>
      <c r="XCO14" s="367"/>
      <c r="XCQ14" s="367"/>
      <c r="XCS14" s="367"/>
      <c r="XCU14" s="367"/>
      <c r="XCW14" s="367"/>
      <c r="XCY14" s="367"/>
      <c r="XDA14" s="367"/>
      <c r="XDC14" s="367"/>
      <c r="XDE14" s="367"/>
      <c r="XDG14" s="367"/>
      <c r="XDI14" s="367"/>
      <c r="XDK14" s="367"/>
      <c r="XDM14" s="367"/>
      <c r="XDO14" s="367"/>
      <c r="XDQ14" s="367"/>
      <c r="XDS14" s="367"/>
      <c r="XDU14" s="367"/>
      <c r="XDW14" s="367"/>
      <c r="XDY14" s="367"/>
      <c r="XEA14" s="367"/>
      <c r="XEC14" s="367"/>
      <c r="XEE14" s="367"/>
      <c r="XEG14" s="367"/>
      <c r="XEI14" s="367"/>
      <c r="XEK14" s="367"/>
      <c r="XEM14" s="367"/>
      <c r="XEO14" s="367"/>
      <c r="XEQ14" s="367"/>
      <c r="XES14" s="367"/>
      <c r="XEU14" s="367"/>
      <c r="XEW14" s="367"/>
      <c r="XEY14" s="367"/>
      <c r="XFA14" s="367"/>
      <c r="XFC14" s="367"/>
    </row>
    <row r="15" spans="1:1023 1025:2047 2049:3071 3073:4095 4097:5119 5121:6143 6145:7167 7169:8191 8193:9215 9217:10239 10241:11263 11265:12287 12289:13311 13313:14335 14337:15359 15361:16383" x14ac:dyDescent="0.25">
      <c r="A15" s="368" t="s">
        <v>3655</v>
      </c>
      <c r="B15" s="288" t="s">
        <v>5322</v>
      </c>
      <c r="C15" s="288"/>
      <c r="D15" s="288"/>
      <c r="E15" s="288"/>
      <c r="F15" s="288"/>
      <c r="G15" s="288"/>
      <c r="H15" s="364">
        <v>0</v>
      </c>
      <c r="I15" s="364">
        <f>+VLOOKUP(A15,'[2]R&amp;E EXPORT'!A:F,6,FALSE)</f>
        <v>0</v>
      </c>
      <c r="J15" s="308">
        <v>0</v>
      </c>
      <c r="K15" s="364">
        <f t="shared" si="1"/>
        <v>0</v>
      </c>
      <c r="L15" s="320">
        <f>+VLOOKUP(A15,'[2]R&amp;E EXPORT'!A:C,3,FALSE)</f>
        <v>0</v>
      </c>
      <c r="M15" s="365">
        <f>+VLOOKUP(A15,'[2]R&amp;E EXPORT'!A:D,4,FALSE)</f>
        <v>0</v>
      </c>
      <c r="N15" s="365">
        <v>238748</v>
      </c>
      <c r="O15" s="365">
        <v>0</v>
      </c>
      <c r="P15" s="366">
        <v>238748</v>
      </c>
      <c r="Q15" s="366">
        <v>0</v>
      </c>
      <c r="R15" s="366">
        <v>238748</v>
      </c>
      <c r="S15" s="366"/>
      <c r="T15" s="577">
        <f>SUM(R15:S15)</f>
        <v>238748</v>
      </c>
      <c r="U15" s="389" t="s">
        <v>5353</v>
      </c>
    </row>
    <row r="16" spans="1:1023 1025:2047 2049:3071 3073:4095 4097:5119 5121:6143 6145:7167 7169:8191 8193:9215 9217:10239 10241:11263 11265:12287 12289:13311 13313:14335 14337:15359 15361:16383" x14ac:dyDescent="0.25">
      <c r="A16" s="368" t="s">
        <v>3656</v>
      </c>
      <c r="B16" s="288" t="s">
        <v>5320</v>
      </c>
      <c r="C16" s="288"/>
      <c r="D16" s="288"/>
      <c r="E16" s="288"/>
      <c r="F16" s="288"/>
      <c r="G16" s="288"/>
      <c r="H16" s="364">
        <v>0</v>
      </c>
      <c r="I16" s="364">
        <f>+VLOOKUP(A16,'[2]R&amp;E EXPORT'!A:F,6,FALSE)</f>
        <v>0</v>
      </c>
      <c r="J16" s="308">
        <v>0</v>
      </c>
      <c r="K16" s="364">
        <f t="shared" si="1"/>
        <v>0</v>
      </c>
      <c r="L16" s="320">
        <f>+VLOOKUP(A16,'[2]R&amp;E EXPORT'!A:C,3,FALSE)</f>
        <v>0</v>
      </c>
      <c r="M16" s="365">
        <f>+VLOOKUP(A16,'[2]R&amp;E EXPORT'!A:D,4,FALSE)</f>
        <v>0</v>
      </c>
      <c r="N16" s="365">
        <v>0</v>
      </c>
      <c r="O16" s="365">
        <v>0</v>
      </c>
      <c r="P16" s="366">
        <v>0</v>
      </c>
      <c r="Q16" s="366">
        <v>0</v>
      </c>
      <c r="R16" s="366"/>
      <c r="S16" s="366"/>
      <c r="T16" s="577">
        <f t="shared" ref="T16:T33" si="2">SUM(R16:S16)</f>
        <v>0</v>
      </c>
      <c r="U16" s="389" t="s">
        <v>5354</v>
      </c>
      <c r="V16" s="288"/>
    </row>
    <row r="17" spans="1:22" x14ac:dyDescent="0.25">
      <c r="A17" s="368" t="s">
        <v>3657</v>
      </c>
      <c r="B17" s="288" t="s">
        <v>5355</v>
      </c>
      <c r="C17" s="288"/>
      <c r="D17" s="288"/>
      <c r="E17" s="288"/>
      <c r="F17" s="288"/>
      <c r="G17" s="288"/>
      <c r="H17" s="364">
        <v>0</v>
      </c>
      <c r="I17" s="364">
        <f>+VLOOKUP(A17,'[2]R&amp;E EXPORT'!A:F,6,FALSE)</f>
        <v>0</v>
      </c>
      <c r="J17" s="308">
        <v>600000</v>
      </c>
      <c r="K17" s="364">
        <f t="shared" si="1"/>
        <v>0</v>
      </c>
      <c r="L17" s="320">
        <f>+VLOOKUP(A17,'[2]R&amp;E EXPORT'!A:C,3,FALSE)</f>
        <v>600000</v>
      </c>
      <c r="M17" s="365">
        <v>465976.19</v>
      </c>
      <c r="N17" s="365">
        <v>134023.81</v>
      </c>
      <c r="O17" s="365">
        <v>107086.38</v>
      </c>
      <c r="P17" s="366">
        <v>26937.43</v>
      </c>
      <c r="Q17" s="366">
        <v>26937.4</v>
      </c>
      <c r="R17" s="366">
        <v>0</v>
      </c>
      <c r="S17" s="366"/>
      <c r="T17" s="577">
        <f t="shared" si="2"/>
        <v>0</v>
      </c>
      <c r="U17" s="390" t="str">
        <f>+'[2]Grant CD Exp'!A13</f>
        <v>CD-7750-4-122</v>
      </c>
    </row>
    <row r="18" spans="1:22" x14ac:dyDescent="0.25">
      <c r="A18" s="368" t="s">
        <v>3658</v>
      </c>
      <c r="B18" s="288" t="s">
        <v>5313</v>
      </c>
      <c r="C18" s="288"/>
      <c r="D18" s="288"/>
      <c r="E18" s="288"/>
      <c r="F18" s="288"/>
      <c r="G18" s="288"/>
      <c r="H18" s="364">
        <v>0</v>
      </c>
      <c r="I18" s="364">
        <f>+VLOOKUP(A18,'[2]R&amp;E EXPORT'!A:F,6,FALSE)</f>
        <v>0</v>
      </c>
      <c r="J18" s="308">
        <v>0</v>
      </c>
      <c r="K18" s="364">
        <f t="shared" si="1"/>
        <v>-999681.32</v>
      </c>
      <c r="L18" s="320">
        <v>999681.32</v>
      </c>
      <c r="M18" s="365">
        <v>228907.05</v>
      </c>
      <c r="N18" s="365">
        <v>770774.27</v>
      </c>
      <c r="O18" s="365">
        <v>143037.95000000001</v>
      </c>
      <c r="P18" s="366">
        <v>627736.31999999995</v>
      </c>
      <c r="Q18" s="366">
        <v>298445.19</v>
      </c>
      <c r="R18" s="366">
        <v>329291.13</v>
      </c>
      <c r="S18" s="366"/>
      <c r="T18" s="577">
        <f t="shared" si="2"/>
        <v>329291.13</v>
      </c>
      <c r="U18" s="389" t="s">
        <v>5356</v>
      </c>
    </row>
    <row r="19" spans="1:22" x14ac:dyDescent="0.25">
      <c r="A19" s="368" t="s">
        <v>3659</v>
      </c>
      <c r="B19" s="288" t="s">
        <v>5357</v>
      </c>
      <c r="C19" s="288"/>
      <c r="D19" s="288"/>
      <c r="E19" s="288"/>
      <c r="F19" s="288"/>
      <c r="G19" s="288"/>
      <c r="H19" s="364">
        <v>0</v>
      </c>
      <c r="I19" s="364">
        <f>+VLOOKUP(A19,'[2]R&amp;E EXPORT'!A:F,6,FALSE)</f>
        <v>0</v>
      </c>
      <c r="J19" s="308">
        <v>0</v>
      </c>
      <c r="K19" s="364">
        <f t="shared" si="1"/>
        <v>0</v>
      </c>
      <c r="L19" s="320">
        <f>+VLOOKUP(A19,'[2]R&amp;E EXPORT'!A:C,3,FALSE)</f>
        <v>0</v>
      </c>
      <c r="M19" s="365">
        <f>+VLOOKUP(A19,'[2]R&amp;E EXPORT'!A:D,4,FALSE)</f>
        <v>0</v>
      </c>
      <c r="N19" s="365">
        <v>116446</v>
      </c>
      <c r="O19" s="365">
        <v>110464</v>
      </c>
      <c r="P19" s="366">
        <v>56446</v>
      </c>
      <c r="Q19" s="366">
        <v>0</v>
      </c>
      <c r="R19" s="366">
        <v>56446</v>
      </c>
      <c r="S19" s="366"/>
      <c r="T19" s="577">
        <f t="shared" si="2"/>
        <v>56446</v>
      </c>
      <c r="U19" s="389" t="s">
        <v>5358</v>
      </c>
    </row>
    <row r="20" spans="1:22" x14ac:dyDescent="0.25">
      <c r="A20" s="368" t="s">
        <v>3661</v>
      </c>
      <c r="B20" s="288" t="s">
        <v>5359</v>
      </c>
      <c r="C20" s="288"/>
      <c r="D20" s="288"/>
      <c r="E20" s="288"/>
      <c r="F20" s="288"/>
      <c r="G20" s="288"/>
      <c r="H20" s="364">
        <v>0</v>
      </c>
      <c r="I20" s="364">
        <f>+VLOOKUP(A20,'[2]R&amp;E EXPORT'!A:F,6,FALSE)</f>
        <v>0</v>
      </c>
      <c r="J20" s="308">
        <v>99003.12</v>
      </c>
      <c r="K20" s="364">
        <f t="shared" si="1"/>
        <v>-41720</v>
      </c>
      <c r="L20" s="320">
        <f>+VLOOKUP(A20,'[2]R&amp;E EXPORT'!A:C,3,FALSE)</f>
        <v>140723.12</v>
      </c>
      <c r="M20" s="365">
        <v>22115</v>
      </c>
      <c r="N20" s="365">
        <v>75117.119999999995</v>
      </c>
      <c r="O20" s="365">
        <v>102885</v>
      </c>
      <c r="P20" s="366">
        <v>0</v>
      </c>
      <c r="Q20" s="366">
        <v>0</v>
      </c>
      <c r="R20" s="366"/>
      <c r="S20" s="366"/>
      <c r="T20" s="577">
        <f t="shared" si="2"/>
        <v>0</v>
      </c>
      <c r="U20" s="389" t="s">
        <v>5360</v>
      </c>
    </row>
    <row r="21" spans="1:22" x14ac:dyDescent="0.25">
      <c r="A21" s="368" t="s">
        <v>5361</v>
      </c>
      <c r="B21" s="288" t="s">
        <v>5362</v>
      </c>
      <c r="C21" s="288"/>
      <c r="D21" s="288"/>
      <c r="E21" s="288"/>
      <c r="F21" s="288"/>
      <c r="G21" s="288"/>
      <c r="H21" s="364">
        <v>0</v>
      </c>
      <c r="I21" s="364">
        <f>+VLOOKUP(A21,'[2]R&amp;E EXPORT'!A:F,6,FALSE)</f>
        <v>0</v>
      </c>
      <c r="J21" s="308">
        <v>0</v>
      </c>
      <c r="K21" s="364">
        <f t="shared" si="1"/>
        <v>0</v>
      </c>
      <c r="L21" s="320">
        <f>+VLOOKUP(A21,'[2]R&amp;E EXPORT'!A:C,3,FALSE)</f>
        <v>0</v>
      </c>
      <c r="M21" s="365">
        <f>+VLOOKUP(A21,'[2]R&amp;E EXPORT'!A:D,4,FALSE)</f>
        <v>0</v>
      </c>
      <c r="N21" s="365">
        <v>0</v>
      </c>
      <c r="O21" s="365">
        <v>0</v>
      </c>
      <c r="P21" s="366">
        <v>0</v>
      </c>
      <c r="Q21" s="366">
        <v>0</v>
      </c>
      <c r="R21" s="366"/>
      <c r="S21" s="366"/>
      <c r="T21" s="577">
        <f t="shared" si="2"/>
        <v>0</v>
      </c>
      <c r="U21" s="389"/>
    </row>
    <row r="22" spans="1:22" x14ac:dyDescent="0.25">
      <c r="A22" s="368" t="s">
        <v>3662</v>
      </c>
      <c r="B22" s="288" t="s">
        <v>5363</v>
      </c>
      <c r="C22" s="288"/>
      <c r="D22" s="288"/>
      <c r="E22" s="288"/>
      <c r="F22" s="288"/>
      <c r="G22" s="288"/>
      <c r="H22" s="364">
        <v>0</v>
      </c>
      <c r="I22" s="364">
        <f>+VLOOKUP(A22,'[2]R&amp;E EXPORT'!A:F,6,FALSE)</f>
        <v>0</v>
      </c>
      <c r="J22" s="308">
        <v>70000</v>
      </c>
      <c r="K22" s="364">
        <f t="shared" si="1"/>
        <v>0</v>
      </c>
      <c r="L22" s="320">
        <f>+VLOOKUP(A22,'[2]R&amp;E EXPORT'!A:C,3,FALSE)</f>
        <v>70000</v>
      </c>
      <c r="M22" s="365">
        <v>0</v>
      </c>
      <c r="N22" s="365">
        <v>0</v>
      </c>
      <c r="O22" s="365">
        <v>50000</v>
      </c>
      <c r="P22" s="366">
        <v>0</v>
      </c>
      <c r="Q22" s="366">
        <v>20000</v>
      </c>
      <c r="R22" s="366"/>
      <c r="S22" s="366"/>
      <c r="T22" s="577">
        <f t="shared" si="2"/>
        <v>0</v>
      </c>
      <c r="U22" s="389" t="s">
        <v>5364</v>
      </c>
      <c r="V22" s="308" t="s">
        <v>5365</v>
      </c>
    </row>
    <row r="23" spans="1:22" x14ac:dyDescent="0.25">
      <c r="A23" s="368" t="s">
        <v>3664</v>
      </c>
      <c r="B23" s="288" t="s">
        <v>5366</v>
      </c>
      <c r="C23" s="288"/>
      <c r="D23" s="288"/>
      <c r="E23" s="288"/>
      <c r="F23" s="288"/>
      <c r="G23" s="288"/>
      <c r="H23" s="364">
        <v>0</v>
      </c>
      <c r="I23" s="364">
        <f>+VLOOKUP(A23,'[2]R&amp;E EXPORT'!A:F,6,FALSE)</f>
        <v>0</v>
      </c>
      <c r="J23" s="308">
        <v>90000</v>
      </c>
      <c r="K23" s="364">
        <f t="shared" si="1"/>
        <v>0</v>
      </c>
      <c r="L23" s="320">
        <f>+VLOOKUP(A23,'[2]R&amp;E EXPORT'!A:C,3,FALSE)</f>
        <v>90000</v>
      </c>
      <c r="M23" s="365">
        <v>0</v>
      </c>
      <c r="N23" s="365">
        <v>0</v>
      </c>
      <c r="O23" s="365">
        <v>29493.35</v>
      </c>
      <c r="P23" s="366">
        <v>0</v>
      </c>
      <c r="Q23" s="366">
        <v>47793.8</v>
      </c>
      <c r="R23" s="366">
        <v>12712.85</v>
      </c>
      <c r="S23" s="366"/>
      <c r="T23" s="577">
        <f t="shared" si="2"/>
        <v>12712.85</v>
      </c>
      <c r="U23" s="389" t="s">
        <v>5367</v>
      </c>
      <c r="V23" s="308" t="s">
        <v>5331</v>
      </c>
    </row>
    <row r="24" spans="1:22" x14ac:dyDescent="0.25">
      <c r="A24" s="368" t="s">
        <v>4088</v>
      </c>
      <c r="B24" s="288" t="s">
        <v>5368</v>
      </c>
      <c r="C24" s="288"/>
      <c r="D24" s="288"/>
      <c r="E24" s="288"/>
      <c r="F24" s="288"/>
      <c r="G24" s="288"/>
      <c r="H24" s="364"/>
      <c r="I24" s="364"/>
      <c r="J24" s="308"/>
      <c r="K24" s="364"/>
      <c r="L24" s="320">
        <v>0</v>
      </c>
      <c r="M24" s="365">
        <v>0</v>
      </c>
      <c r="N24" s="365">
        <v>30000</v>
      </c>
      <c r="O24" s="365">
        <v>30000</v>
      </c>
      <c r="P24" s="366">
        <v>0</v>
      </c>
      <c r="Q24" s="366">
        <v>0</v>
      </c>
      <c r="R24" s="366"/>
      <c r="S24" s="366"/>
      <c r="T24" s="577">
        <f t="shared" si="2"/>
        <v>0</v>
      </c>
      <c r="U24" s="389"/>
      <c r="V24" s="308"/>
    </row>
    <row r="25" spans="1:22" x14ac:dyDescent="0.25">
      <c r="A25" s="368" t="s">
        <v>4089</v>
      </c>
      <c r="B25" s="288" t="s">
        <v>5308</v>
      </c>
      <c r="C25" s="288"/>
      <c r="D25" s="288"/>
      <c r="E25" s="288"/>
      <c r="F25" s="288"/>
      <c r="G25" s="288"/>
      <c r="H25" s="364"/>
      <c r="I25" s="364"/>
      <c r="J25" s="308"/>
      <c r="K25" s="364"/>
      <c r="L25" s="320"/>
      <c r="M25" s="365"/>
      <c r="N25" s="365">
        <v>75000</v>
      </c>
      <c r="O25" s="365">
        <v>0</v>
      </c>
      <c r="P25" s="366">
        <v>20050</v>
      </c>
      <c r="Q25" s="366"/>
      <c r="R25" s="366">
        <v>20050</v>
      </c>
      <c r="S25" s="366"/>
      <c r="T25" s="577">
        <f t="shared" si="2"/>
        <v>20050</v>
      </c>
      <c r="U25" s="389"/>
      <c r="V25" s="308"/>
    </row>
    <row r="26" spans="1:22" x14ac:dyDescent="0.25">
      <c r="A26" s="368" t="s">
        <v>4226</v>
      </c>
      <c r="B26" s="288" t="s">
        <v>5310</v>
      </c>
      <c r="C26" s="288"/>
      <c r="D26" s="288"/>
      <c r="E26" s="288"/>
      <c r="F26" s="288"/>
      <c r="G26" s="288"/>
      <c r="H26" s="364"/>
      <c r="I26" s="364"/>
      <c r="J26" s="308"/>
      <c r="K26" s="364"/>
      <c r="L26" s="320"/>
      <c r="M26" s="365"/>
      <c r="N26" s="365">
        <v>1023848</v>
      </c>
      <c r="O26" s="365">
        <v>0</v>
      </c>
      <c r="P26" s="366"/>
      <c r="Q26" s="366"/>
      <c r="R26" s="366">
        <v>900000</v>
      </c>
      <c r="S26" s="366"/>
      <c r="T26" s="577">
        <f t="shared" si="2"/>
        <v>900000</v>
      </c>
      <c r="U26" s="389"/>
      <c r="V26" s="308"/>
    </row>
    <row r="27" spans="1:22" x14ac:dyDescent="0.25">
      <c r="A27" s="368" t="s">
        <v>4340</v>
      </c>
      <c r="B27" s="288" t="s">
        <v>5311</v>
      </c>
      <c r="C27" s="288"/>
      <c r="D27" s="288"/>
      <c r="E27" s="288"/>
      <c r="F27" s="288"/>
      <c r="G27" s="288"/>
      <c r="H27" s="364"/>
      <c r="I27" s="364"/>
      <c r="J27" s="308"/>
      <c r="K27" s="364"/>
      <c r="L27" s="320"/>
      <c r="M27" s="365"/>
      <c r="N27" s="365">
        <v>190350</v>
      </c>
      <c r="O27" s="365">
        <v>137302</v>
      </c>
      <c r="P27" s="366">
        <v>190350</v>
      </c>
      <c r="Q27" s="366">
        <v>0</v>
      </c>
      <c r="R27" s="366">
        <v>53813</v>
      </c>
      <c r="S27" s="366"/>
      <c r="T27" s="577">
        <f t="shared" si="2"/>
        <v>53813</v>
      </c>
      <c r="U27" s="389"/>
      <c r="V27" s="308"/>
    </row>
    <row r="28" spans="1:22" x14ac:dyDescent="0.25">
      <c r="A28" s="368" t="s">
        <v>5369</v>
      </c>
      <c r="B28" s="288" t="s">
        <v>5325</v>
      </c>
      <c r="C28" s="288"/>
      <c r="D28" s="288"/>
      <c r="E28" s="288"/>
      <c r="F28" s="288"/>
      <c r="G28" s="288"/>
      <c r="H28" s="364">
        <v>0</v>
      </c>
      <c r="I28" s="364">
        <f>+VLOOKUP(A28,'[2]R&amp;E EXPORT'!A:F,6,FALSE)</f>
        <v>0</v>
      </c>
      <c r="J28" s="308">
        <v>0</v>
      </c>
      <c r="K28" s="364">
        <f t="shared" si="1"/>
        <v>0</v>
      </c>
      <c r="L28" s="320">
        <f>+VLOOKUP(A28,'[2]R&amp;E EXPORT'!A:C,3,FALSE)</f>
        <v>0</v>
      </c>
      <c r="M28" s="365">
        <f>+VLOOKUP(A28,'[2]R&amp;E EXPORT'!A:D,4,FALSE)</f>
        <v>0</v>
      </c>
      <c r="N28" s="365">
        <v>0</v>
      </c>
      <c r="O28" s="365">
        <v>0</v>
      </c>
      <c r="P28" s="366">
        <v>0</v>
      </c>
      <c r="Q28" s="366">
        <v>0</v>
      </c>
      <c r="R28" s="366"/>
      <c r="S28" s="366"/>
      <c r="T28" s="577">
        <f t="shared" si="2"/>
        <v>0</v>
      </c>
      <c r="U28" s="389"/>
    </row>
    <row r="29" spans="1:22" x14ac:dyDescent="0.25">
      <c r="A29" s="368" t="s">
        <v>5370</v>
      </c>
      <c r="B29" s="288" t="s">
        <v>5324</v>
      </c>
      <c r="C29" s="288"/>
      <c r="D29" s="288"/>
      <c r="E29" s="288"/>
      <c r="F29" s="288"/>
      <c r="G29" s="288"/>
      <c r="H29" s="364">
        <v>0</v>
      </c>
      <c r="I29" s="364">
        <f>+VLOOKUP(A29,'[2]R&amp;E EXPORT'!A:F,6,FALSE)</f>
        <v>0</v>
      </c>
      <c r="J29" s="308">
        <v>0</v>
      </c>
      <c r="K29" s="364">
        <f t="shared" si="1"/>
        <v>0</v>
      </c>
      <c r="L29" s="320">
        <f>+VLOOKUP(A29,'[2]R&amp;E EXPORT'!A:C,3,FALSE)</f>
        <v>0</v>
      </c>
      <c r="M29" s="365">
        <f>+VLOOKUP(A29,'[2]R&amp;E EXPORT'!A:D,4,FALSE)</f>
        <v>0</v>
      </c>
      <c r="N29" s="365"/>
      <c r="O29" s="365"/>
      <c r="P29" s="366"/>
      <c r="Q29" s="366"/>
      <c r="R29" s="366"/>
      <c r="S29" s="366"/>
      <c r="T29" s="577">
        <f t="shared" si="2"/>
        <v>0</v>
      </c>
      <c r="U29" s="389" t="s">
        <v>5371</v>
      </c>
    </row>
    <row r="30" spans="1:22" x14ac:dyDescent="0.25">
      <c r="A30" s="368" t="s">
        <v>4224</v>
      </c>
      <c r="B30" s="288" t="s">
        <v>5372</v>
      </c>
      <c r="C30" s="288"/>
      <c r="D30" s="288"/>
      <c r="E30" s="288"/>
      <c r="F30" s="288"/>
      <c r="G30" s="288"/>
      <c r="H30" s="364"/>
      <c r="I30" s="364"/>
      <c r="J30" s="308"/>
      <c r="K30" s="364"/>
      <c r="L30" s="320"/>
      <c r="M30" s="365"/>
      <c r="N30" s="365">
        <v>50000</v>
      </c>
      <c r="O30" s="365">
        <v>18060</v>
      </c>
      <c r="P30" s="366">
        <v>50000</v>
      </c>
      <c r="Q30" s="366">
        <v>0</v>
      </c>
      <c r="R30" s="366"/>
      <c r="S30" s="366"/>
      <c r="T30" s="577">
        <f t="shared" si="2"/>
        <v>0</v>
      </c>
      <c r="U30" s="389"/>
    </row>
    <row r="31" spans="1:22" x14ac:dyDescent="0.25">
      <c r="A31" s="368" t="s">
        <v>4084</v>
      </c>
      <c r="B31" s="288" t="s">
        <v>5167</v>
      </c>
      <c r="C31" s="288"/>
      <c r="D31" s="288"/>
      <c r="E31" s="288"/>
      <c r="F31" s="288"/>
      <c r="G31" s="288"/>
      <c r="H31" s="364"/>
      <c r="I31" s="364"/>
      <c r="J31" s="308"/>
      <c r="K31" s="364"/>
      <c r="L31" s="320">
        <v>0</v>
      </c>
      <c r="M31" s="365">
        <v>185312.74</v>
      </c>
      <c r="N31" s="365">
        <v>185312.74</v>
      </c>
      <c r="O31" s="365">
        <v>62607.08</v>
      </c>
      <c r="P31" s="365">
        <v>0</v>
      </c>
      <c r="Q31" s="369">
        <v>0</v>
      </c>
      <c r="R31" s="369"/>
      <c r="S31" s="373"/>
      <c r="T31" s="577">
        <f t="shared" si="2"/>
        <v>0</v>
      </c>
      <c r="U31" s="389"/>
    </row>
    <row r="32" spans="1:22" x14ac:dyDescent="0.25">
      <c r="A32" s="368" t="s">
        <v>3666</v>
      </c>
      <c r="B32" s="288" t="s">
        <v>5373</v>
      </c>
      <c r="C32" s="288"/>
      <c r="D32" s="288"/>
      <c r="E32" s="288"/>
      <c r="F32" s="288"/>
      <c r="G32" s="288"/>
      <c r="H32" s="370"/>
      <c r="I32" s="370"/>
      <c r="J32" s="310"/>
      <c r="K32" s="370"/>
      <c r="L32" s="371">
        <v>128828.56</v>
      </c>
      <c r="M32" s="372">
        <v>128828.56</v>
      </c>
      <c r="N32" s="372">
        <v>773.27</v>
      </c>
      <c r="O32" s="372">
        <v>1000</v>
      </c>
      <c r="P32" s="373">
        <v>773.27</v>
      </c>
      <c r="Q32" s="373">
        <v>0</v>
      </c>
      <c r="R32" s="373"/>
      <c r="S32" s="373"/>
      <c r="T32" s="577">
        <f t="shared" si="2"/>
        <v>0</v>
      </c>
      <c r="U32" s="389"/>
    </row>
    <row r="33" spans="1:24" ht="13.8" thickBot="1" x14ac:dyDescent="0.3">
      <c r="A33" s="374" t="s">
        <v>4083</v>
      </c>
      <c r="B33" s="290" t="s">
        <v>5374</v>
      </c>
      <c r="C33" s="290"/>
      <c r="D33" s="290"/>
      <c r="E33" s="290"/>
      <c r="F33" s="290"/>
      <c r="G33" s="290"/>
      <c r="H33" s="317">
        <v>0</v>
      </c>
      <c r="I33" s="317" t="e">
        <f>+VLOOKUP(A33,'[2]R&amp;E EXPORT'!A:F,6,FALSE)</f>
        <v>#N/A</v>
      </c>
      <c r="J33" s="316">
        <v>91328.56</v>
      </c>
      <c r="K33" s="317">
        <f t="shared" si="1"/>
        <v>91328.56</v>
      </c>
      <c r="L33" s="375"/>
      <c r="M33" s="376"/>
      <c r="N33" s="376"/>
      <c r="O33" s="376"/>
      <c r="P33" s="377">
        <v>22000</v>
      </c>
      <c r="Q33" s="378"/>
      <c r="R33" s="687"/>
      <c r="S33" s="687"/>
      <c r="T33" s="580">
        <f t="shared" si="2"/>
        <v>0</v>
      </c>
      <c r="U33" s="389"/>
    </row>
    <row r="34" spans="1:24" x14ac:dyDescent="0.25">
      <c r="A34" s="368"/>
      <c r="B34" s="288"/>
      <c r="C34" s="288"/>
      <c r="D34" s="288"/>
      <c r="E34" s="288"/>
      <c r="F34" s="288"/>
      <c r="G34" s="288"/>
      <c r="H34" s="288"/>
      <c r="I34" s="379"/>
      <c r="J34" s="380"/>
      <c r="K34" s="379"/>
      <c r="L34" s="381"/>
      <c r="M34" s="365"/>
      <c r="N34" s="365"/>
      <c r="O34" s="365"/>
      <c r="P34" s="382"/>
      <c r="Q34" s="382"/>
      <c r="R34" s="382"/>
      <c r="S34" s="382"/>
      <c r="T34" s="382"/>
      <c r="U34" s="389"/>
    </row>
    <row r="35" spans="1:24" x14ac:dyDescent="0.25">
      <c r="B35" s="300" t="s">
        <v>5375</v>
      </c>
      <c r="C35" s="300"/>
      <c r="D35" s="300"/>
      <c r="E35" s="300"/>
      <c r="F35" s="300"/>
      <c r="G35" s="300"/>
      <c r="H35" s="384">
        <v>0</v>
      </c>
      <c r="I35" s="384" t="e">
        <f>SUM(I9:I33)</f>
        <v>#N/A</v>
      </c>
      <c r="J35" s="384">
        <v>1165375.2900000005</v>
      </c>
      <c r="K35" s="384">
        <f>SUM(K9:K33)</f>
        <v>-957188.12999999989</v>
      </c>
      <c r="L35" s="300">
        <f t="shared" ref="L35:T35" si="3">SUM(L7:L33)</f>
        <v>2459641.98</v>
      </c>
      <c r="M35" s="300">
        <f t="shared" si="3"/>
        <v>1331256.3</v>
      </c>
      <c r="N35" s="300">
        <f t="shared" si="3"/>
        <v>3672105.2900000005</v>
      </c>
      <c r="O35" s="300">
        <f t="shared" si="3"/>
        <v>1184847.7600000002</v>
      </c>
      <c r="P35" s="361">
        <f t="shared" si="3"/>
        <v>1489289.3199999998</v>
      </c>
      <c r="Q35" s="361">
        <f t="shared" si="3"/>
        <v>393176.39</v>
      </c>
      <c r="R35" s="361">
        <f t="shared" si="3"/>
        <v>1611060.98</v>
      </c>
      <c r="S35" s="361">
        <f t="shared" si="3"/>
        <v>0</v>
      </c>
      <c r="T35" s="361">
        <f t="shared" si="3"/>
        <v>1611060.98</v>
      </c>
      <c r="X35" s="164"/>
    </row>
    <row r="36" spans="1:24" x14ac:dyDescent="0.25">
      <c r="A36" s="309"/>
      <c r="B36" s="164"/>
      <c r="C36" s="164"/>
      <c r="D36" s="164"/>
      <c r="E36" s="164"/>
      <c r="F36" s="164"/>
      <c r="G36" s="164"/>
      <c r="H36" s="164"/>
      <c r="I36" s="165"/>
      <c r="J36" s="165"/>
      <c r="K36" s="165"/>
      <c r="L36" s="165"/>
      <c r="M36" s="165"/>
      <c r="N36" s="165"/>
      <c r="O36" s="165"/>
      <c r="R36" s="361"/>
      <c r="S36" s="361"/>
      <c r="T36" s="361"/>
      <c r="V36" s="164"/>
      <c r="W36" s="164"/>
      <c r="X36" s="164"/>
    </row>
    <row r="37" spans="1:24" ht="13.8" thickBot="1" x14ac:dyDescent="0.3">
      <c r="A37" s="309"/>
      <c r="B37" s="360" t="s">
        <v>25</v>
      </c>
      <c r="C37" s="360"/>
      <c r="D37" s="360"/>
      <c r="E37" s="360"/>
      <c r="F37" s="360"/>
      <c r="G37" s="360"/>
      <c r="H37" s="334">
        <v>0</v>
      </c>
      <c r="I37" s="334">
        <f>+'[2]Grant CD Exp'!I22</f>
        <v>0</v>
      </c>
      <c r="J37" s="334">
        <f>+'[2]Grant CD Exp'!J22</f>
        <v>1165375.29</v>
      </c>
      <c r="K37" s="334">
        <f>+'[2]Grant CD Exp'!K22</f>
        <v>-41720</v>
      </c>
      <c r="L37" s="291">
        <v>2715095.6</v>
      </c>
      <c r="M37" s="291">
        <v>1671256.12</v>
      </c>
      <c r="N37" s="291">
        <v>2604502.9900000002</v>
      </c>
      <c r="O37" s="291">
        <v>949109.61</v>
      </c>
      <c r="P37" s="291">
        <v>64248</v>
      </c>
      <c r="Q37" s="291">
        <v>118248.67</v>
      </c>
      <c r="R37" s="291">
        <v>3478392</v>
      </c>
      <c r="V37" s="164"/>
      <c r="W37" s="164"/>
      <c r="X37" s="36"/>
    </row>
    <row r="38" spans="1:24" x14ac:dyDescent="0.25">
      <c r="A38" s="309"/>
      <c r="B38" s="36"/>
      <c r="C38" s="36"/>
      <c r="D38" s="36"/>
      <c r="E38" s="36"/>
      <c r="F38" s="36"/>
      <c r="G38" s="36"/>
      <c r="H38" s="36"/>
      <c r="I38" s="164"/>
      <c r="J38" s="164"/>
      <c r="K38" s="164"/>
      <c r="V38" s="36"/>
      <c r="W38" s="164"/>
      <c r="X38" s="36"/>
    </row>
    <row r="39" spans="1:24" ht="13.8" thickBot="1" x14ac:dyDescent="0.3">
      <c r="A39" s="309"/>
      <c r="B39" s="321" t="s">
        <v>5376</v>
      </c>
      <c r="C39" s="321"/>
      <c r="D39" s="321"/>
      <c r="E39" s="321"/>
      <c r="F39" s="321"/>
      <c r="G39" s="321"/>
      <c r="H39" s="385">
        <v>0</v>
      </c>
      <c r="I39" s="385" t="e">
        <f t="shared" ref="I39:R39" si="4">+I35-I37</f>
        <v>#N/A</v>
      </c>
      <c r="J39" s="385">
        <f t="shared" si="4"/>
        <v>0</v>
      </c>
      <c r="K39" s="385">
        <f t="shared" si="4"/>
        <v>-915468.12999999989</v>
      </c>
      <c r="L39" s="322">
        <f t="shared" si="4"/>
        <v>-255453.62000000011</v>
      </c>
      <c r="M39" s="322">
        <f t="shared" si="4"/>
        <v>-339999.82000000007</v>
      </c>
      <c r="N39" s="322">
        <f t="shared" si="4"/>
        <v>1067602.3000000003</v>
      </c>
      <c r="O39" s="322">
        <f t="shared" si="4"/>
        <v>235738.15000000026</v>
      </c>
      <c r="P39" s="322">
        <f t="shared" si="4"/>
        <v>1425041.3199999998</v>
      </c>
      <c r="Q39" s="322">
        <f t="shared" si="4"/>
        <v>274927.72000000003</v>
      </c>
      <c r="R39" s="322">
        <f t="shared" si="4"/>
        <v>-1867331.02</v>
      </c>
      <c r="V39" s="164"/>
      <c r="W39" s="164"/>
      <c r="X39" s="386"/>
    </row>
    <row r="40" spans="1:24" ht="13.8" thickTop="1" x14ac:dyDescent="0.25">
      <c r="A40" s="285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P40" s="387"/>
      <c r="Q40" s="387"/>
      <c r="R40" s="387"/>
      <c r="S40" s="387"/>
      <c r="T40" s="387"/>
      <c r="V40" s="164"/>
      <c r="W40" s="164"/>
      <c r="X40" s="164"/>
    </row>
    <row r="41" spans="1:24" x14ac:dyDescent="0.25">
      <c r="A41" s="285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P41" s="387"/>
      <c r="Q41" s="387"/>
      <c r="R41" s="387"/>
      <c r="S41" s="387"/>
      <c r="T41" s="387"/>
      <c r="V41" s="164"/>
      <c r="W41" s="164"/>
      <c r="X41" s="164"/>
    </row>
    <row r="42" spans="1:24" x14ac:dyDescent="0.25">
      <c r="A42" s="285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P42" s="387"/>
      <c r="Q42" s="387"/>
      <c r="R42" s="387"/>
      <c r="S42" s="387"/>
      <c r="T42" s="387"/>
      <c r="V42" s="164"/>
      <c r="W42" s="164"/>
      <c r="X42" s="164"/>
    </row>
    <row r="43" spans="1:24" x14ac:dyDescent="0.25">
      <c r="A43" s="285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P43" s="387"/>
      <c r="Q43" s="387"/>
      <c r="R43" s="387"/>
      <c r="S43" s="387"/>
      <c r="T43" s="387"/>
      <c r="U43" s="301"/>
      <c r="V43" s="164"/>
      <c r="W43" s="164"/>
      <c r="X43" s="164"/>
    </row>
    <row r="44" spans="1:24" x14ac:dyDescent="0.25">
      <c r="A44" s="285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P44" s="387"/>
      <c r="Q44" s="387"/>
      <c r="R44" s="387"/>
      <c r="S44" s="387"/>
      <c r="T44" s="387"/>
      <c r="U44" s="301"/>
      <c r="V44" s="164"/>
      <c r="W44" s="164"/>
      <c r="X44" s="164"/>
    </row>
    <row r="45" spans="1:24" x14ac:dyDescent="0.25">
      <c r="A45" s="285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U45" s="301"/>
      <c r="V45" s="164"/>
      <c r="W45" s="164"/>
      <c r="X45" s="164"/>
    </row>
    <row r="46" spans="1:24" x14ac:dyDescent="0.25">
      <c r="A46" s="285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U46" s="301"/>
      <c r="V46" s="164"/>
      <c r="W46" s="164"/>
      <c r="X46" s="164"/>
    </row>
    <row r="47" spans="1:24" x14ac:dyDescent="0.25">
      <c r="A47" s="285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P47" s="565"/>
      <c r="Q47" s="565"/>
      <c r="R47" s="565"/>
      <c r="S47" s="565"/>
      <c r="T47" s="565"/>
      <c r="U47" s="565"/>
      <c r="V47" s="164"/>
      <c r="W47" s="164"/>
      <c r="X47" s="164"/>
    </row>
    <row r="48" spans="1:24" x14ac:dyDescent="0.25">
      <c r="A48" s="285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U48" s="301"/>
      <c r="V48" s="319"/>
      <c r="W48" s="319"/>
      <c r="X48" s="362"/>
    </row>
  </sheetData>
  <mergeCells count="1">
    <mergeCell ref="P47:U47"/>
  </mergeCells>
  <printOptions horizontalCentered="1" verticalCentered="1" gridLines="1"/>
  <pageMargins left="0" right="0" top="0" bottom="0" header="0" footer="0"/>
  <pageSetup scale="8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EABB-DDD1-48B7-8B4A-0C6F04167EF8}">
  <sheetPr>
    <pageSetUpPr fitToPage="1"/>
  </sheetPr>
  <dimension ref="A1:Z50"/>
  <sheetViews>
    <sheetView workbookViewId="0">
      <selection activeCell="V14" sqref="V14"/>
    </sheetView>
  </sheetViews>
  <sheetFormatPr defaultColWidth="8.69921875" defaultRowHeight="13.2" x14ac:dyDescent="0.25"/>
  <cols>
    <col min="1" max="1" width="13.19921875" style="33" customWidth="1"/>
    <col min="2" max="2" width="35.69921875" style="33" customWidth="1"/>
    <col min="3" max="7" width="34.5" style="33" hidden="1" customWidth="1"/>
    <col min="8" max="9" width="13.59765625" style="33" hidden="1" customWidth="1"/>
    <col min="10" max="10" width="13.3984375" style="33" hidden="1" customWidth="1"/>
    <col min="11" max="11" width="12.19921875" style="33" hidden="1" customWidth="1"/>
    <col min="12" max="12" width="12.69921875" style="164" hidden="1" customWidth="1"/>
    <col min="13" max="13" width="13.19921875" style="164" hidden="1" customWidth="1"/>
    <col min="14" max="14" width="11.69921875" style="164" hidden="1" customWidth="1"/>
    <col min="15" max="15" width="11.3984375" style="164" hidden="1" customWidth="1"/>
    <col min="16" max="16" width="9.5" style="164" hidden="1" customWidth="1"/>
    <col min="17" max="17" width="7.19921875" style="228" hidden="1" customWidth="1"/>
    <col min="18" max="18" width="9.5" style="228" bestFit="1" customWidth="1"/>
    <col min="19" max="20" width="10.69921875" style="228" customWidth="1"/>
    <col min="21" max="21" width="11.69921875" style="228" bestFit="1" customWidth="1"/>
    <col min="22" max="22" width="11.69921875" style="228" customWidth="1"/>
    <col min="23" max="23" width="13.5" style="228" bestFit="1" customWidth="1"/>
    <col min="24" max="24" width="11.3984375" style="33" bestFit="1" customWidth="1"/>
    <col min="25" max="25" width="47" style="36" bestFit="1" customWidth="1"/>
    <col min="26" max="16384" width="8.69921875" style="33"/>
  </cols>
  <sheetData>
    <row r="1" spans="1:25" x14ac:dyDescent="0.25">
      <c r="A1" s="164" t="s">
        <v>138</v>
      </c>
      <c r="B1" s="164"/>
      <c r="C1" s="164"/>
      <c r="D1" s="164"/>
      <c r="E1" s="164"/>
      <c r="F1" s="164"/>
      <c r="G1" s="164"/>
      <c r="H1" s="164"/>
      <c r="I1" s="165"/>
      <c r="J1" s="165"/>
      <c r="K1" s="165"/>
      <c r="L1" s="165"/>
      <c r="M1" s="165"/>
      <c r="Q1" s="165"/>
      <c r="X1" s="303">
        <f ca="1">TODAY()</f>
        <v>46104</v>
      </c>
    </row>
    <row r="2" spans="1:25" x14ac:dyDescent="0.25">
      <c r="A2" s="164" t="s">
        <v>3986</v>
      </c>
      <c r="B2" s="164"/>
      <c r="C2" s="164"/>
      <c r="D2" s="164"/>
      <c r="E2" s="164"/>
      <c r="F2" s="164"/>
      <c r="G2" s="164"/>
      <c r="H2" s="164"/>
      <c r="I2" s="165"/>
      <c r="J2" s="165"/>
      <c r="K2" s="165"/>
      <c r="L2" s="165"/>
      <c r="M2" s="165"/>
      <c r="N2" s="165"/>
      <c r="O2" s="165"/>
      <c r="P2" s="165"/>
      <c r="Q2" s="165"/>
      <c r="R2" s="215"/>
      <c r="S2" s="215"/>
      <c r="T2" s="215"/>
      <c r="U2" s="215"/>
      <c r="V2" s="215"/>
      <c r="W2" s="215"/>
    </row>
    <row r="3" spans="1:25" x14ac:dyDescent="0.25">
      <c r="A3" s="36" t="s">
        <v>5299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N3" s="326"/>
      <c r="O3" s="326"/>
      <c r="P3" s="326"/>
      <c r="Q3" s="215"/>
      <c r="R3" s="164"/>
      <c r="S3" s="164"/>
      <c r="T3" s="164"/>
      <c r="U3" s="164"/>
      <c r="V3" s="164"/>
      <c r="W3" s="164"/>
    </row>
    <row r="4" spans="1:25" x14ac:dyDescent="0.25">
      <c r="A4" s="36"/>
      <c r="B4" s="304"/>
      <c r="C4" s="304"/>
      <c r="D4" s="304"/>
      <c r="E4" s="304"/>
      <c r="F4" s="304"/>
      <c r="G4" s="304"/>
      <c r="H4" s="303"/>
      <c r="I4" s="303"/>
      <c r="J4" s="304" t="s">
        <v>4534</v>
      </c>
      <c r="K4" s="304" t="s">
        <v>5300</v>
      </c>
      <c r="L4" s="165" t="s">
        <v>376</v>
      </c>
      <c r="M4" s="217"/>
      <c r="N4" s="165" t="s">
        <v>376</v>
      </c>
      <c r="O4" s="217"/>
      <c r="P4" s="33"/>
      <c r="Q4" s="165" t="s">
        <v>5300</v>
      </c>
      <c r="R4" s="165" t="s">
        <v>4534</v>
      </c>
      <c r="S4" s="165" t="s">
        <v>61</v>
      </c>
      <c r="T4" s="165"/>
      <c r="U4" s="165" t="s">
        <v>5301</v>
      </c>
      <c r="V4" s="578" t="s">
        <v>132</v>
      </c>
      <c r="W4" s="578" t="s">
        <v>5427</v>
      </c>
      <c r="X4" s="165" t="s">
        <v>5377</v>
      </c>
    </row>
    <row r="5" spans="1:25" x14ac:dyDescent="0.25">
      <c r="A5" s="36"/>
      <c r="B5" s="36"/>
      <c r="C5" s="36"/>
      <c r="D5" s="36"/>
      <c r="E5" s="36"/>
      <c r="F5" s="36"/>
      <c r="G5" s="36"/>
      <c r="H5" s="165" t="s">
        <v>4016</v>
      </c>
      <c r="I5" s="165" t="s">
        <v>4016</v>
      </c>
      <c r="J5" s="165" t="s">
        <v>375</v>
      </c>
      <c r="K5" s="165" t="s">
        <v>5302</v>
      </c>
      <c r="L5" s="165" t="s">
        <v>375</v>
      </c>
      <c r="M5" s="165" t="s">
        <v>61</v>
      </c>
      <c r="N5" s="165" t="s">
        <v>375</v>
      </c>
      <c r="O5" s="165" t="s">
        <v>61</v>
      </c>
      <c r="P5" s="165" t="s">
        <v>5383</v>
      </c>
      <c r="Q5" s="165" t="s">
        <v>5302</v>
      </c>
      <c r="R5" s="165" t="s">
        <v>375</v>
      </c>
      <c r="S5" s="165" t="s">
        <v>4424</v>
      </c>
      <c r="T5" s="165" t="s">
        <v>4565</v>
      </c>
      <c r="U5" s="165" t="s">
        <v>5303</v>
      </c>
      <c r="V5" s="578" t="s">
        <v>5305</v>
      </c>
      <c r="W5" s="578" t="s">
        <v>5420</v>
      </c>
      <c r="X5" s="165" t="s">
        <v>5379</v>
      </c>
    </row>
    <row r="6" spans="1:25" ht="13.8" thickBot="1" x14ac:dyDescent="0.3">
      <c r="A6" s="305" t="s">
        <v>160</v>
      </c>
      <c r="B6" s="282" t="s">
        <v>161</v>
      </c>
      <c r="C6" s="282"/>
      <c r="D6" s="282"/>
      <c r="E6" s="282"/>
      <c r="F6" s="282"/>
      <c r="G6" s="282"/>
      <c r="H6" s="303">
        <v>44712</v>
      </c>
      <c r="I6" s="303">
        <v>45077</v>
      </c>
      <c r="J6" s="165" t="s">
        <v>374</v>
      </c>
      <c r="K6" s="165" t="s">
        <v>5304</v>
      </c>
      <c r="L6" s="282" t="s">
        <v>374</v>
      </c>
      <c r="M6" s="282" t="s">
        <v>374</v>
      </c>
      <c r="N6" s="282" t="s">
        <v>3976</v>
      </c>
      <c r="O6" s="282" t="s">
        <v>3976</v>
      </c>
      <c r="P6" s="282" t="s">
        <v>4462</v>
      </c>
      <c r="Q6" s="282" t="s">
        <v>5305</v>
      </c>
      <c r="R6" s="282" t="s">
        <v>4424</v>
      </c>
      <c r="S6" s="282" t="s">
        <v>5385</v>
      </c>
      <c r="T6" s="282"/>
      <c r="U6" s="282" t="s">
        <v>5306</v>
      </c>
      <c r="V6" s="579" t="s">
        <v>4545</v>
      </c>
      <c r="W6" s="579" t="s">
        <v>4545</v>
      </c>
      <c r="X6" s="341"/>
      <c r="Y6" s="305" t="s">
        <v>5382</v>
      </c>
    </row>
    <row r="7" spans="1:25" x14ac:dyDescent="0.25">
      <c r="A7" s="164" t="s">
        <v>3669</v>
      </c>
      <c r="B7" s="288" t="s">
        <v>5307</v>
      </c>
      <c r="C7" s="288"/>
      <c r="D7" s="288"/>
      <c r="E7" s="288"/>
      <c r="F7" s="288"/>
      <c r="G7" s="288"/>
      <c r="H7" s="342">
        <v>0</v>
      </c>
      <c r="I7" s="342">
        <f>+VLOOKUP(A7,'[2]R&amp;E EXPORT'!A:F,6,FALSE)</f>
        <v>0</v>
      </c>
      <c r="J7" s="342">
        <v>0</v>
      </c>
      <c r="K7" s="342">
        <f>+J7-L7</f>
        <v>-3300.82</v>
      </c>
      <c r="L7" s="343">
        <v>3300.82</v>
      </c>
      <c r="M7" s="343">
        <v>3300.82</v>
      </c>
      <c r="N7" s="344"/>
      <c r="O7" s="344"/>
      <c r="P7" s="343"/>
      <c r="Q7" s="343"/>
      <c r="R7" s="343">
        <f>+P7+Q7</f>
        <v>0</v>
      </c>
      <c r="S7" s="343">
        <v>0</v>
      </c>
      <c r="T7" s="343">
        <f>SUM(R7-S7)</f>
        <v>0</v>
      </c>
      <c r="U7" s="343">
        <v>0</v>
      </c>
      <c r="V7" s="343"/>
      <c r="W7" s="343">
        <f>SUM(U7:V7)</f>
        <v>0</v>
      </c>
      <c r="X7" s="342"/>
    </row>
    <row r="8" spans="1:25" x14ac:dyDescent="0.25">
      <c r="A8" s="164" t="s">
        <v>4087</v>
      </c>
      <c r="B8" s="288" t="s">
        <v>5308</v>
      </c>
      <c r="C8" s="288"/>
      <c r="D8" s="288"/>
      <c r="E8" s="288"/>
      <c r="F8" s="288"/>
      <c r="G8" s="288"/>
      <c r="H8" s="342"/>
      <c r="I8" s="342"/>
      <c r="J8" s="342"/>
      <c r="K8" s="342"/>
      <c r="L8" s="343"/>
      <c r="M8" s="343"/>
      <c r="N8" s="344"/>
      <c r="O8" s="344"/>
      <c r="P8" s="343">
        <v>0</v>
      </c>
      <c r="Q8" s="343"/>
      <c r="R8" s="343">
        <f>+P8+Q8</f>
        <v>0</v>
      </c>
      <c r="S8" s="343">
        <v>9403.26</v>
      </c>
      <c r="T8" s="343">
        <f t="shared" ref="T8:T33" si="0">SUM(R8-S8)</f>
        <v>-9403.26</v>
      </c>
      <c r="U8" s="343">
        <v>20050</v>
      </c>
      <c r="V8" s="343"/>
      <c r="W8" s="343">
        <f>SUM(U8:V8)</f>
        <v>20050</v>
      </c>
      <c r="X8" s="342"/>
    </row>
    <row r="9" spans="1:25" x14ac:dyDescent="0.25">
      <c r="A9" s="164" t="s">
        <v>4413</v>
      </c>
      <c r="B9" s="288" t="s">
        <v>5309</v>
      </c>
      <c r="C9" s="288"/>
      <c r="D9" s="288"/>
      <c r="E9" s="288"/>
      <c r="F9" s="288"/>
      <c r="G9" s="288"/>
      <c r="H9" s="342"/>
      <c r="I9" s="342"/>
      <c r="J9" s="342"/>
      <c r="K9" s="342"/>
      <c r="L9" s="343"/>
      <c r="M9" s="343"/>
      <c r="N9" s="344">
        <v>6370</v>
      </c>
      <c r="O9" s="344">
        <v>6370</v>
      </c>
      <c r="P9" s="343"/>
      <c r="Q9" s="343"/>
      <c r="R9" s="343">
        <f t="shared" ref="R9:R12" si="1">+P9+Q9</f>
        <v>0</v>
      </c>
      <c r="S9" s="343"/>
      <c r="T9" s="343">
        <f t="shared" si="0"/>
        <v>0</v>
      </c>
      <c r="U9" s="343"/>
      <c r="V9" s="343"/>
      <c r="W9" s="343">
        <f t="shared" ref="W9:W33" si="2">SUM(U9:V9)</f>
        <v>0</v>
      </c>
      <c r="X9" s="342"/>
    </row>
    <row r="10" spans="1:25" x14ac:dyDescent="0.25">
      <c r="A10" s="164" t="s">
        <v>4089</v>
      </c>
      <c r="B10" s="288" t="s">
        <v>5308</v>
      </c>
      <c r="C10" s="288"/>
      <c r="D10" s="288"/>
      <c r="E10" s="288"/>
      <c r="F10" s="288"/>
      <c r="G10" s="288"/>
      <c r="H10" s="342"/>
      <c r="I10" s="342"/>
      <c r="J10" s="342"/>
      <c r="K10" s="342"/>
      <c r="L10" s="343"/>
      <c r="M10" s="343"/>
      <c r="N10" s="344">
        <v>75000</v>
      </c>
      <c r="O10" s="344">
        <v>0</v>
      </c>
      <c r="P10" s="343"/>
      <c r="Q10" s="343"/>
      <c r="R10" s="343">
        <f t="shared" si="1"/>
        <v>0</v>
      </c>
      <c r="S10" s="343"/>
      <c r="T10" s="343">
        <f t="shared" si="0"/>
        <v>0</v>
      </c>
      <c r="U10" s="343">
        <v>0</v>
      </c>
      <c r="V10" s="343"/>
      <c r="W10" s="343">
        <f t="shared" si="2"/>
        <v>0</v>
      </c>
      <c r="X10" s="342"/>
      <c r="Y10" s="345"/>
    </row>
    <row r="11" spans="1:25" x14ac:dyDescent="0.25">
      <c r="A11" s="164" t="s">
        <v>4226</v>
      </c>
      <c r="B11" s="288" t="s">
        <v>5310</v>
      </c>
      <c r="C11" s="288"/>
      <c r="D11" s="288"/>
      <c r="E11" s="288"/>
      <c r="F11" s="288"/>
      <c r="G11" s="288"/>
      <c r="H11" s="342"/>
      <c r="I11" s="342"/>
      <c r="J11" s="342"/>
      <c r="K11" s="342"/>
      <c r="L11" s="343"/>
      <c r="M11" s="343"/>
      <c r="N11" s="344">
        <v>1023848</v>
      </c>
      <c r="O11" s="344">
        <v>0</v>
      </c>
      <c r="P11" s="343"/>
      <c r="Q11" s="343"/>
      <c r="R11" s="343">
        <f t="shared" si="1"/>
        <v>0</v>
      </c>
      <c r="S11" s="343"/>
      <c r="T11" s="343">
        <f t="shared" si="0"/>
        <v>0</v>
      </c>
      <c r="U11" s="343">
        <v>0</v>
      </c>
      <c r="V11" s="343"/>
      <c r="W11" s="343">
        <f t="shared" si="2"/>
        <v>0</v>
      </c>
      <c r="X11" s="342"/>
      <c r="Y11" s="345"/>
    </row>
    <row r="12" spans="1:25" x14ac:dyDescent="0.25">
      <c r="A12" s="164" t="s">
        <v>4089</v>
      </c>
      <c r="B12" s="288" t="s">
        <v>5311</v>
      </c>
      <c r="C12" s="288"/>
      <c r="D12" s="288"/>
      <c r="E12" s="288"/>
      <c r="F12" s="288"/>
      <c r="G12" s="288"/>
      <c r="H12" s="342"/>
      <c r="I12" s="342"/>
      <c r="J12" s="342"/>
      <c r="K12" s="342"/>
      <c r="L12" s="343"/>
      <c r="M12" s="343"/>
      <c r="N12" s="344">
        <v>190350</v>
      </c>
      <c r="O12" s="344">
        <v>137302</v>
      </c>
      <c r="P12" s="343"/>
      <c r="Q12" s="343"/>
      <c r="R12" s="343">
        <f t="shared" si="1"/>
        <v>0</v>
      </c>
      <c r="S12" s="343"/>
      <c r="T12" s="343">
        <f t="shared" si="0"/>
        <v>0</v>
      </c>
      <c r="U12" s="343"/>
      <c r="V12" s="343"/>
      <c r="W12" s="343">
        <f t="shared" si="2"/>
        <v>0</v>
      </c>
      <c r="X12" s="342"/>
      <c r="Y12" s="345"/>
    </row>
    <row r="13" spans="1:25" x14ac:dyDescent="0.25">
      <c r="A13" s="164" t="s">
        <v>2361</v>
      </c>
      <c r="B13" s="288" t="s">
        <v>5312</v>
      </c>
      <c r="C13" s="288"/>
      <c r="D13" s="288"/>
      <c r="E13" s="288"/>
      <c r="F13" s="288"/>
      <c r="G13" s="288"/>
      <c r="H13" s="342">
        <v>0</v>
      </c>
      <c r="I13" s="342">
        <f>+VLOOKUP(A13,'[2]R&amp;E EXPORT'!A:F,6,FALSE)</f>
        <v>0</v>
      </c>
      <c r="J13" s="342">
        <v>0</v>
      </c>
      <c r="K13" s="342">
        <f>+J13-L13</f>
        <v>-11354.04</v>
      </c>
      <c r="L13" s="343">
        <v>11354.04</v>
      </c>
      <c r="M13" s="343">
        <v>11354.04</v>
      </c>
      <c r="N13" s="343">
        <v>30000</v>
      </c>
      <c r="O13" s="344">
        <v>0</v>
      </c>
      <c r="P13" s="343"/>
      <c r="Q13" s="343"/>
      <c r="R13" s="343">
        <f>+P13+Q13</f>
        <v>0</v>
      </c>
      <c r="S13" s="343"/>
      <c r="T13" s="343">
        <f t="shared" si="0"/>
        <v>0</v>
      </c>
      <c r="U13" s="343"/>
      <c r="V13" s="343"/>
      <c r="W13" s="343">
        <f t="shared" si="2"/>
        <v>0</v>
      </c>
      <c r="X13" s="342"/>
      <c r="Y13" s="345"/>
    </row>
    <row r="14" spans="1:25" x14ac:dyDescent="0.25">
      <c r="A14" s="164" t="s">
        <v>2360</v>
      </c>
      <c r="B14" s="288" t="s">
        <v>5313</v>
      </c>
      <c r="C14" s="288"/>
      <c r="D14" s="288"/>
      <c r="E14" s="288"/>
      <c r="F14" s="288"/>
      <c r="G14" s="288"/>
      <c r="H14" s="342">
        <v>0</v>
      </c>
      <c r="I14" s="342">
        <f>+VLOOKUP(A14,'[2]R&amp;E EXPORT'!A:F,6,FALSE)</f>
        <v>0</v>
      </c>
      <c r="J14" s="342">
        <v>0</v>
      </c>
      <c r="K14" s="342">
        <f t="shared" ref="K14:K32" si="3">+J14-L14</f>
        <v>-1005734.67</v>
      </c>
      <c r="L14" s="343">
        <v>1005734.67</v>
      </c>
      <c r="M14" s="343">
        <v>500845.25</v>
      </c>
      <c r="N14" s="344">
        <v>210991.89</v>
      </c>
      <c r="O14" s="344">
        <v>130247.72</v>
      </c>
      <c r="P14" s="343">
        <v>0</v>
      </c>
      <c r="Q14" s="343"/>
      <c r="R14" s="343">
        <f t="shared" ref="R14:R32" si="4">+P14+Q14</f>
        <v>0</v>
      </c>
      <c r="S14" s="343">
        <v>80480.850000000006</v>
      </c>
      <c r="T14" s="343">
        <f t="shared" si="0"/>
        <v>-80480.850000000006</v>
      </c>
      <c r="U14" s="343">
        <v>0</v>
      </c>
      <c r="V14" s="343"/>
      <c r="W14" s="343">
        <f t="shared" si="2"/>
        <v>0</v>
      </c>
      <c r="X14" s="342" t="str">
        <f>+'[2]Grant CD Rev'!A13</f>
        <v>CD-3892-GBF</v>
      </c>
      <c r="Y14" s="345"/>
    </row>
    <row r="15" spans="1:25" x14ac:dyDescent="0.25">
      <c r="A15" s="164" t="s">
        <v>2359</v>
      </c>
      <c r="B15" s="288" t="s">
        <v>5314</v>
      </c>
      <c r="C15" s="288"/>
      <c r="D15" s="288"/>
      <c r="E15" s="288"/>
      <c r="F15" s="288"/>
      <c r="G15" s="288"/>
      <c r="H15" s="342">
        <v>0</v>
      </c>
      <c r="I15" s="342">
        <f>+VLOOKUP(A15,'[2]R&amp;E EXPORT'!A:F,6,FALSE)</f>
        <v>0</v>
      </c>
      <c r="J15" s="342">
        <v>0</v>
      </c>
      <c r="K15" s="342">
        <f t="shared" si="3"/>
        <v>0</v>
      </c>
      <c r="L15" s="343">
        <f>+VLOOKUP(A15,'[2]R&amp;E EXPORT'!A:C,3,FALSE)</f>
        <v>0</v>
      </c>
      <c r="M15" s="343">
        <f>VLOOKUP(A15,'[2]R&amp;E EXPORT'!A:F,4,FALSE)</f>
        <v>0</v>
      </c>
      <c r="N15" s="344">
        <v>116619.27</v>
      </c>
      <c r="O15" s="344">
        <v>60173.27</v>
      </c>
      <c r="P15" s="343"/>
      <c r="Q15" s="343"/>
      <c r="R15" s="343">
        <f t="shared" si="4"/>
        <v>0</v>
      </c>
      <c r="S15" s="343"/>
      <c r="T15" s="343">
        <f t="shared" si="0"/>
        <v>0</v>
      </c>
      <c r="U15" s="343">
        <v>56446</v>
      </c>
      <c r="V15" s="343"/>
      <c r="W15" s="343">
        <f t="shared" si="2"/>
        <v>56446</v>
      </c>
      <c r="X15" s="342" t="s">
        <v>5315</v>
      </c>
      <c r="Y15" s="345"/>
    </row>
    <row r="16" spans="1:25" x14ac:dyDescent="0.25">
      <c r="A16" s="164" t="s">
        <v>2358</v>
      </c>
      <c r="B16" s="288" t="s">
        <v>5316</v>
      </c>
      <c r="C16" s="288"/>
      <c r="D16" s="288"/>
      <c r="E16" s="288"/>
      <c r="F16" s="288"/>
      <c r="G16" s="288"/>
      <c r="H16" s="342">
        <v>0</v>
      </c>
      <c r="I16" s="342">
        <f>+VLOOKUP(A16,'[2]R&amp;E EXPORT'!A:F,6,FALSE)</f>
        <v>0</v>
      </c>
      <c r="J16" s="342">
        <v>99003.12</v>
      </c>
      <c r="K16" s="342">
        <f t="shared" si="3"/>
        <v>-41720</v>
      </c>
      <c r="L16" s="343">
        <f>+VLOOKUP(A16,'[2]R&amp;E EXPORT'!A:C,3,FALSE)</f>
        <v>140723.12</v>
      </c>
      <c r="M16" s="343">
        <v>65552</v>
      </c>
      <c r="N16" s="344">
        <v>75117.119999999995</v>
      </c>
      <c r="O16" s="344">
        <v>75117.119999999995</v>
      </c>
      <c r="P16" s="343"/>
      <c r="Q16" s="343"/>
      <c r="R16" s="343">
        <f t="shared" si="4"/>
        <v>0</v>
      </c>
      <c r="S16" s="343"/>
      <c r="T16" s="343">
        <f t="shared" si="0"/>
        <v>0</v>
      </c>
      <c r="U16" s="343">
        <v>0</v>
      </c>
      <c r="V16" s="343"/>
      <c r="W16" s="343">
        <f t="shared" si="2"/>
        <v>0</v>
      </c>
      <c r="X16" s="342" t="s">
        <v>5317</v>
      </c>
      <c r="Y16" s="345"/>
    </row>
    <row r="17" spans="1:25" x14ac:dyDescent="0.25">
      <c r="A17" s="164" t="s">
        <v>2357</v>
      </c>
      <c r="B17" s="288" t="s">
        <v>5318</v>
      </c>
      <c r="C17" s="288"/>
      <c r="D17" s="288"/>
      <c r="E17" s="288"/>
      <c r="F17" s="288"/>
      <c r="G17" s="288"/>
      <c r="H17" s="342">
        <v>0</v>
      </c>
      <c r="I17" s="342">
        <f>+VLOOKUP(A17,'[2]R&amp;E EXPORT'!A:F,6,FALSE)</f>
        <v>0</v>
      </c>
      <c r="J17" s="342">
        <v>0</v>
      </c>
      <c r="K17" s="342">
        <f t="shared" si="3"/>
        <v>0</v>
      </c>
      <c r="L17" s="343">
        <f>+VLOOKUP(A17,'[2]R&amp;E EXPORT'!A:C,3,FALSE)</f>
        <v>0</v>
      </c>
      <c r="M17" s="343">
        <f>VLOOKUP(A17,'[2]R&amp;E EXPORT'!A:F,4,FALSE)</f>
        <v>0</v>
      </c>
      <c r="N17" s="344">
        <v>0</v>
      </c>
      <c r="O17" s="344">
        <v>0</v>
      </c>
      <c r="P17" s="343"/>
      <c r="Q17" s="343"/>
      <c r="R17" s="343">
        <f t="shared" si="4"/>
        <v>0</v>
      </c>
      <c r="S17" s="343"/>
      <c r="T17" s="343">
        <f t="shared" si="0"/>
        <v>0</v>
      </c>
      <c r="U17" s="343">
        <v>0</v>
      </c>
      <c r="V17" s="343"/>
      <c r="W17" s="343">
        <f t="shared" si="2"/>
        <v>0</v>
      </c>
      <c r="X17" s="342"/>
      <c r="Y17" s="345"/>
    </row>
    <row r="18" spans="1:25" x14ac:dyDescent="0.25">
      <c r="A18" s="164" t="s">
        <v>2356</v>
      </c>
      <c r="B18" s="288" t="s">
        <v>5319</v>
      </c>
      <c r="C18" s="288"/>
      <c r="D18" s="288"/>
      <c r="E18" s="288"/>
      <c r="F18" s="288"/>
      <c r="G18" s="288"/>
      <c r="H18" s="342">
        <v>0</v>
      </c>
      <c r="I18" s="342">
        <f>+VLOOKUP(A18,'[2]R&amp;E EXPORT'!A:F,6,FALSE)</f>
        <v>0</v>
      </c>
      <c r="J18" s="342">
        <v>600000</v>
      </c>
      <c r="K18" s="342">
        <f t="shared" si="3"/>
        <v>0</v>
      </c>
      <c r="L18" s="343">
        <f>+VLOOKUP(A18,'[2]R&amp;E EXPORT'!A:C,3,FALSE)</f>
        <v>600000</v>
      </c>
      <c r="M18" s="343">
        <v>550041.11</v>
      </c>
      <c r="N18" s="344">
        <v>50934.99</v>
      </c>
      <c r="O18" s="344">
        <v>50934.99</v>
      </c>
      <c r="P18" s="343">
        <v>0</v>
      </c>
      <c r="Q18" s="343"/>
      <c r="R18" s="343">
        <f t="shared" si="4"/>
        <v>0</v>
      </c>
      <c r="S18" s="343">
        <v>1810.46</v>
      </c>
      <c r="T18" s="343">
        <f t="shared" si="0"/>
        <v>-1810.46</v>
      </c>
      <c r="U18" s="343"/>
      <c r="V18" s="343"/>
      <c r="W18" s="343">
        <f t="shared" si="2"/>
        <v>0</v>
      </c>
      <c r="X18" s="342" t="str">
        <f>+'[2]Grant CD Rev'!A12</f>
        <v>CD-3891-SAM</v>
      </c>
      <c r="Y18" s="345"/>
    </row>
    <row r="19" spans="1:25" x14ac:dyDescent="0.25">
      <c r="A19" s="164" t="s">
        <v>2355</v>
      </c>
      <c r="B19" s="288" t="s">
        <v>5320</v>
      </c>
      <c r="C19" s="288"/>
      <c r="D19" s="288"/>
      <c r="E19" s="288"/>
      <c r="F19" s="288"/>
      <c r="G19" s="288"/>
      <c r="H19" s="342">
        <v>0</v>
      </c>
      <c r="I19" s="342">
        <f>+VLOOKUP(A19,'[2]R&amp;E EXPORT'!A:F,6,FALSE)</f>
        <v>0</v>
      </c>
      <c r="J19" s="342">
        <v>51328.56</v>
      </c>
      <c r="K19" s="342">
        <f t="shared" si="3"/>
        <v>0</v>
      </c>
      <c r="L19" s="343">
        <f>+VLOOKUP(A19,'[2]R&amp;E EXPORT'!A:C,3,FALSE)</f>
        <v>51328.56</v>
      </c>
      <c r="M19" s="343">
        <f>VLOOKUP(A19,'[2]R&amp;E EXPORT'!A:F,4,FALSE)</f>
        <v>0</v>
      </c>
      <c r="N19" s="344">
        <v>0</v>
      </c>
      <c r="O19" s="344">
        <v>0</v>
      </c>
      <c r="P19" s="343"/>
      <c r="Q19" s="343"/>
      <c r="R19" s="343">
        <f t="shared" si="4"/>
        <v>0</v>
      </c>
      <c r="S19" s="343"/>
      <c r="T19" s="343">
        <f t="shared" si="0"/>
        <v>0</v>
      </c>
      <c r="U19" s="343"/>
      <c r="V19" s="343"/>
      <c r="W19" s="343">
        <f t="shared" si="2"/>
        <v>0</v>
      </c>
      <c r="X19" s="342" t="s">
        <v>5321</v>
      </c>
      <c r="Y19" s="345"/>
    </row>
    <row r="20" spans="1:25" x14ac:dyDescent="0.25">
      <c r="A20" s="164" t="s">
        <v>2354</v>
      </c>
      <c r="B20" s="288" t="s">
        <v>5322</v>
      </c>
      <c r="C20" s="288"/>
      <c r="D20" s="288"/>
      <c r="E20" s="288"/>
      <c r="F20" s="288"/>
      <c r="G20" s="288"/>
      <c r="H20" s="342">
        <v>0</v>
      </c>
      <c r="I20" s="342">
        <f>+VLOOKUP(A20,'[2]R&amp;E EXPORT'!A:F,6,FALSE)</f>
        <v>0</v>
      </c>
      <c r="J20" s="342">
        <v>0</v>
      </c>
      <c r="K20" s="342">
        <f t="shared" si="3"/>
        <v>0</v>
      </c>
      <c r="L20" s="343">
        <f>+VLOOKUP(A20,'[2]R&amp;E EXPORT'!A:C,3,FALSE)</f>
        <v>0</v>
      </c>
      <c r="M20" s="343">
        <f>VLOOKUP(A20,'[2]R&amp;E EXPORT'!A:F,4,FALSE)</f>
        <v>0</v>
      </c>
      <c r="N20" s="344">
        <v>238748</v>
      </c>
      <c r="O20" s="344">
        <v>0</v>
      </c>
      <c r="P20" s="343"/>
      <c r="Q20" s="343"/>
      <c r="R20" s="343">
        <f t="shared" si="4"/>
        <v>0</v>
      </c>
      <c r="S20" s="343"/>
      <c r="T20" s="343">
        <f t="shared" si="0"/>
        <v>0</v>
      </c>
      <c r="U20" s="343">
        <v>238748</v>
      </c>
      <c r="V20" s="343"/>
      <c r="W20" s="343">
        <f t="shared" si="2"/>
        <v>238748</v>
      </c>
      <c r="X20" s="342" t="s">
        <v>5323</v>
      </c>
      <c r="Y20" s="345"/>
    </row>
    <row r="21" spans="1:25" x14ac:dyDescent="0.25">
      <c r="A21" s="164" t="s">
        <v>2353</v>
      </c>
      <c r="B21" s="288" t="s">
        <v>5324</v>
      </c>
      <c r="C21" s="288"/>
      <c r="D21" s="288"/>
      <c r="E21" s="288"/>
      <c r="F21" s="288"/>
      <c r="G21" s="288"/>
      <c r="H21" s="342">
        <v>0</v>
      </c>
      <c r="I21" s="342">
        <f>+VLOOKUP(A21,'[2]R&amp;E EXPORT'!A:F,6,FALSE)</f>
        <v>0</v>
      </c>
      <c r="J21" s="342">
        <v>0</v>
      </c>
      <c r="K21" s="342">
        <f t="shared" si="3"/>
        <v>-192585.78</v>
      </c>
      <c r="L21" s="343">
        <v>192585.78</v>
      </c>
      <c r="M21" s="343">
        <v>192585.78</v>
      </c>
      <c r="N21" s="344">
        <v>0</v>
      </c>
      <c r="O21" s="344">
        <v>0</v>
      </c>
      <c r="P21" s="343"/>
      <c r="Q21" s="343"/>
      <c r="R21" s="343">
        <f t="shared" si="4"/>
        <v>0</v>
      </c>
      <c r="S21" s="343"/>
      <c r="T21" s="343">
        <f t="shared" si="0"/>
        <v>0</v>
      </c>
      <c r="U21" s="343">
        <v>0</v>
      </c>
      <c r="V21" s="343"/>
      <c r="W21" s="343">
        <f t="shared" si="2"/>
        <v>0</v>
      </c>
      <c r="X21" s="342"/>
      <c r="Y21" s="345"/>
    </row>
    <row r="22" spans="1:25" x14ac:dyDescent="0.25">
      <c r="A22" s="164" t="s">
        <v>2352</v>
      </c>
      <c r="B22" s="288" t="s">
        <v>5325</v>
      </c>
      <c r="C22" s="288"/>
      <c r="D22" s="288"/>
      <c r="E22" s="288"/>
      <c r="F22" s="288"/>
      <c r="G22" s="288"/>
      <c r="H22" s="342">
        <v>0</v>
      </c>
      <c r="I22" s="342">
        <f>+VLOOKUP(A22,'[2]R&amp;E EXPORT'!A:F,6,FALSE)</f>
        <v>0</v>
      </c>
      <c r="J22" s="342">
        <v>0</v>
      </c>
      <c r="K22" s="342">
        <f t="shared" si="3"/>
        <v>0</v>
      </c>
      <c r="L22" s="343">
        <f>+VLOOKUP(A22,'[2]R&amp;E EXPORT'!A:C,3,FALSE)</f>
        <v>0</v>
      </c>
      <c r="M22" s="343">
        <f>VLOOKUP(A22,'[2]R&amp;E EXPORT'!A:F,4,FALSE)</f>
        <v>0</v>
      </c>
      <c r="N22" s="344">
        <v>0</v>
      </c>
      <c r="O22" s="344">
        <v>0</v>
      </c>
      <c r="P22" s="343"/>
      <c r="Q22" s="343"/>
      <c r="R22" s="343">
        <f t="shared" si="4"/>
        <v>0</v>
      </c>
      <c r="S22" s="343"/>
      <c r="T22" s="343">
        <f t="shared" si="0"/>
        <v>0</v>
      </c>
      <c r="U22" s="343"/>
      <c r="V22" s="343"/>
      <c r="W22" s="343">
        <f t="shared" si="2"/>
        <v>0</v>
      </c>
      <c r="X22" s="342"/>
      <c r="Y22" s="345"/>
    </row>
    <row r="23" spans="1:25" x14ac:dyDescent="0.25">
      <c r="A23" s="164" t="s">
        <v>2351</v>
      </c>
      <c r="B23" s="288" t="s">
        <v>5326</v>
      </c>
      <c r="C23" s="288"/>
      <c r="D23" s="288"/>
      <c r="E23" s="288"/>
      <c r="F23" s="288"/>
      <c r="G23" s="288"/>
      <c r="H23" s="342">
        <v>0</v>
      </c>
      <c r="I23" s="342">
        <f>+VLOOKUP(A23,'[2]R&amp;E EXPORT'!A:F,6,FALSE)</f>
        <v>0</v>
      </c>
      <c r="J23" s="342">
        <v>100000</v>
      </c>
      <c r="K23" s="342">
        <f t="shared" si="3"/>
        <v>0</v>
      </c>
      <c r="L23" s="343">
        <f>+VLOOKUP(A23,'[2]R&amp;E EXPORT'!A:C,3,FALSE)</f>
        <v>100000</v>
      </c>
      <c r="M23" s="343">
        <v>33970</v>
      </c>
      <c r="N23" s="344">
        <v>66299.899999999994</v>
      </c>
      <c r="O23" s="344">
        <v>66299.899999999994</v>
      </c>
      <c r="P23" s="343"/>
      <c r="Q23" s="343"/>
      <c r="R23" s="343">
        <f t="shared" si="4"/>
        <v>0</v>
      </c>
      <c r="S23" s="343"/>
      <c r="T23" s="343">
        <f t="shared" si="0"/>
        <v>0</v>
      </c>
      <c r="U23" s="343">
        <v>0</v>
      </c>
      <c r="V23" s="343"/>
      <c r="W23" s="343">
        <f t="shared" si="2"/>
        <v>0</v>
      </c>
      <c r="X23" s="342" t="s">
        <v>5327</v>
      </c>
      <c r="Y23" s="345" t="s">
        <v>5328</v>
      </c>
    </row>
    <row r="24" spans="1:25" x14ac:dyDescent="0.25">
      <c r="A24" s="164" t="s">
        <v>2350</v>
      </c>
      <c r="B24" s="288" t="s">
        <v>5329</v>
      </c>
      <c r="C24" s="288"/>
      <c r="D24" s="288"/>
      <c r="E24" s="288"/>
      <c r="F24" s="288"/>
      <c r="G24" s="288"/>
      <c r="H24" s="342">
        <v>0</v>
      </c>
      <c r="I24" s="342">
        <f>+VLOOKUP(A24,'[2]R&amp;E EXPORT'!A:F,6,FALSE)</f>
        <v>0</v>
      </c>
      <c r="J24" s="342">
        <v>100000</v>
      </c>
      <c r="K24" s="342">
        <f t="shared" si="3"/>
        <v>0</v>
      </c>
      <c r="L24" s="343">
        <f>+VLOOKUP(A24,'[2]R&amp;E EXPORT'!A:C,3,FALSE)</f>
        <v>100000</v>
      </c>
      <c r="M24" s="343">
        <v>12604.15</v>
      </c>
      <c r="N24" s="344">
        <v>87395.47</v>
      </c>
      <c r="O24" s="344">
        <v>64220.47</v>
      </c>
      <c r="P24" s="343">
        <v>0</v>
      </c>
      <c r="Q24" s="343"/>
      <c r="R24" s="343">
        <f t="shared" si="4"/>
        <v>0</v>
      </c>
      <c r="S24" s="343">
        <v>23175.38</v>
      </c>
      <c r="T24" s="343">
        <f t="shared" si="0"/>
        <v>-23175.38</v>
      </c>
      <c r="U24" s="343">
        <v>0</v>
      </c>
      <c r="V24" s="343"/>
      <c r="W24" s="343">
        <f t="shared" si="2"/>
        <v>0</v>
      </c>
      <c r="X24" s="342" t="s">
        <v>5330</v>
      </c>
      <c r="Y24" s="345" t="s">
        <v>5331</v>
      </c>
    </row>
    <row r="25" spans="1:25" x14ac:dyDescent="0.25">
      <c r="A25" s="164" t="s">
        <v>4081</v>
      </c>
      <c r="B25" s="288" t="s">
        <v>5332</v>
      </c>
      <c r="C25" s="288"/>
      <c r="D25" s="288"/>
      <c r="E25" s="288"/>
      <c r="F25" s="288"/>
      <c r="G25" s="288"/>
      <c r="H25" s="342"/>
      <c r="I25" s="342"/>
      <c r="J25" s="342"/>
      <c r="K25" s="342"/>
      <c r="L25" s="343">
        <v>86775</v>
      </c>
      <c r="M25" s="343">
        <v>67500</v>
      </c>
      <c r="N25" s="344">
        <v>0</v>
      </c>
      <c r="O25" s="344">
        <v>0</v>
      </c>
      <c r="P25" s="343"/>
      <c r="Q25" s="343"/>
      <c r="R25" s="343">
        <f t="shared" si="4"/>
        <v>0</v>
      </c>
      <c r="S25" s="343"/>
      <c r="T25" s="343">
        <f t="shared" si="0"/>
        <v>0</v>
      </c>
      <c r="U25" s="343">
        <v>0</v>
      </c>
      <c r="V25" s="343"/>
      <c r="W25" s="343">
        <f t="shared" si="2"/>
        <v>0</v>
      </c>
      <c r="Y25" s="342" t="s">
        <v>5381</v>
      </c>
    </row>
    <row r="26" spans="1:25" x14ac:dyDescent="0.25">
      <c r="A26" s="164" t="s">
        <v>4225</v>
      </c>
      <c r="B26" s="288" t="s">
        <v>5333</v>
      </c>
      <c r="C26" s="288"/>
      <c r="D26" s="288"/>
      <c r="E26" s="288"/>
      <c r="F26" s="288"/>
      <c r="G26" s="288"/>
      <c r="H26" s="342"/>
      <c r="I26" s="342"/>
      <c r="J26" s="342"/>
      <c r="K26" s="342"/>
      <c r="L26" s="343"/>
      <c r="M26" s="343"/>
      <c r="N26" s="344">
        <v>0</v>
      </c>
      <c r="O26" s="344">
        <v>0</v>
      </c>
      <c r="P26" s="343"/>
      <c r="Q26" s="343"/>
      <c r="R26" s="343">
        <f t="shared" si="4"/>
        <v>0</v>
      </c>
      <c r="S26" s="343"/>
      <c r="T26" s="343">
        <f t="shared" si="0"/>
        <v>0</v>
      </c>
      <c r="U26" s="343">
        <v>1100000</v>
      </c>
      <c r="V26" s="343"/>
      <c r="W26" s="343">
        <f t="shared" si="2"/>
        <v>1100000</v>
      </c>
      <c r="X26" s="342"/>
      <c r="Y26" s="345"/>
    </row>
    <row r="27" spans="1:25" x14ac:dyDescent="0.25">
      <c r="A27" s="164" t="s">
        <v>4339</v>
      </c>
      <c r="B27" s="288" t="s">
        <v>5334</v>
      </c>
      <c r="C27" s="288"/>
      <c r="D27" s="288"/>
      <c r="E27" s="288"/>
      <c r="F27" s="288"/>
      <c r="G27" s="288"/>
      <c r="H27" s="342"/>
      <c r="I27" s="342"/>
      <c r="J27" s="342"/>
      <c r="K27" s="342"/>
      <c r="L27" s="343"/>
      <c r="M27" s="343"/>
      <c r="N27" s="344">
        <v>212350</v>
      </c>
      <c r="O27" s="344">
        <v>148102</v>
      </c>
      <c r="P27" s="343">
        <v>64248</v>
      </c>
      <c r="Q27" s="343"/>
      <c r="R27" s="343">
        <f t="shared" si="4"/>
        <v>64248</v>
      </c>
      <c r="S27" s="343"/>
      <c r="T27" s="343">
        <f t="shared" si="0"/>
        <v>64248</v>
      </c>
      <c r="U27" s="343">
        <v>53148</v>
      </c>
      <c r="V27" s="343"/>
      <c r="W27" s="343">
        <f t="shared" si="2"/>
        <v>53148</v>
      </c>
      <c r="X27" s="342"/>
      <c r="Y27" s="345"/>
    </row>
    <row r="28" spans="1:25" x14ac:dyDescent="0.25">
      <c r="A28" s="164" t="s">
        <v>4356</v>
      </c>
      <c r="B28" s="288" t="s">
        <v>5335</v>
      </c>
      <c r="C28" s="288"/>
      <c r="D28" s="288"/>
      <c r="E28" s="288"/>
      <c r="F28" s="288"/>
      <c r="G28" s="288"/>
      <c r="H28" s="342"/>
      <c r="I28" s="342"/>
      <c r="J28" s="342"/>
      <c r="K28" s="342"/>
      <c r="L28" s="343"/>
      <c r="M28" s="343"/>
      <c r="N28" s="344">
        <v>600</v>
      </c>
      <c r="O28" s="344">
        <v>600</v>
      </c>
      <c r="P28" s="343"/>
      <c r="Q28" s="343"/>
      <c r="R28" s="343">
        <f t="shared" si="4"/>
        <v>0</v>
      </c>
      <c r="S28" s="343"/>
      <c r="T28" s="343">
        <f t="shared" si="0"/>
        <v>0</v>
      </c>
      <c r="U28" s="343">
        <v>2010000</v>
      </c>
      <c r="V28" s="343"/>
      <c r="W28" s="343">
        <f t="shared" si="2"/>
        <v>2010000</v>
      </c>
      <c r="X28" s="342"/>
      <c r="Y28" s="345"/>
    </row>
    <row r="29" spans="1:25" x14ac:dyDescent="0.25">
      <c r="A29" s="164" t="s">
        <v>4378</v>
      </c>
      <c r="B29" s="288" t="s">
        <v>5336</v>
      </c>
      <c r="C29" s="288"/>
      <c r="D29" s="288"/>
      <c r="E29" s="288"/>
      <c r="F29" s="288"/>
      <c r="G29" s="288"/>
      <c r="H29" s="342"/>
      <c r="I29" s="342"/>
      <c r="J29" s="342"/>
      <c r="K29" s="342"/>
      <c r="L29" s="343">
        <v>115000</v>
      </c>
      <c r="M29" s="343">
        <v>80010.429999999993</v>
      </c>
      <c r="N29" s="344">
        <v>36139</v>
      </c>
      <c r="O29" s="344">
        <v>36139</v>
      </c>
      <c r="P29" s="343"/>
      <c r="Q29" s="343"/>
      <c r="R29" s="343">
        <f t="shared" si="4"/>
        <v>0</v>
      </c>
      <c r="S29" s="343"/>
      <c r="T29" s="343">
        <f t="shared" si="0"/>
        <v>0</v>
      </c>
      <c r="U29" s="343"/>
      <c r="V29" s="343"/>
      <c r="W29" s="343">
        <f t="shared" si="2"/>
        <v>0</v>
      </c>
      <c r="X29" s="342"/>
      <c r="Y29" s="345"/>
    </row>
    <row r="30" spans="1:25" x14ac:dyDescent="0.25">
      <c r="A30" s="164" t="s">
        <v>4415</v>
      </c>
      <c r="B30" s="288" t="s">
        <v>5337</v>
      </c>
      <c r="C30" s="288"/>
      <c r="D30" s="288"/>
      <c r="E30" s="288"/>
      <c r="F30" s="288"/>
      <c r="G30" s="288"/>
      <c r="H30" s="342"/>
      <c r="I30" s="342"/>
      <c r="J30" s="342"/>
      <c r="K30" s="342"/>
      <c r="L30" s="343">
        <v>93250</v>
      </c>
      <c r="M30" s="343">
        <v>45594.06</v>
      </c>
      <c r="N30" s="344">
        <v>47639.3</v>
      </c>
      <c r="O30" s="344">
        <v>47639.3</v>
      </c>
      <c r="P30" s="343"/>
      <c r="Q30" s="343"/>
      <c r="R30" s="343">
        <f t="shared" si="4"/>
        <v>0</v>
      </c>
      <c r="S30" s="343"/>
      <c r="T30" s="343">
        <f t="shared" si="0"/>
        <v>0</v>
      </c>
      <c r="U30" s="343"/>
      <c r="V30" s="343"/>
      <c r="W30" s="343">
        <f t="shared" si="2"/>
        <v>0</v>
      </c>
      <c r="X30" s="342"/>
      <c r="Y30" s="345"/>
    </row>
    <row r="31" spans="1:25" x14ac:dyDescent="0.25">
      <c r="A31" s="164" t="s">
        <v>4417</v>
      </c>
      <c r="B31" s="288" t="s">
        <v>5338</v>
      </c>
      <c r="C31" s="288"/>
      <c r="D31" s="288"/>
      <c r="E31" s="288"/>
      <c r="F31" s="288"/>
      <c r="G31" s="288"/>
      <c r="H31" s="342"/>
      <c r="I31" s="342"/>
      <c r="J31" s="342"/>
      <c r="K31" s="342"/>
      <c r="L31" s="343"/>
      <c r="M31" s="343"/>
      <c r="N31" s="344">
        <v>136100</v>
      </c>
      <c r="O31" s="344">
        <v>125963.84</v>
      </c>
      <c r="P31" s="343">
        <v>0</v>
      </c>
      <c r="Q31" s="343"/>
      <c r="R31" s="343">
        <f t="shared" si="4"/>
        <v>0</v>
      </c>
      <c r="S31" s="343">
        <v>3378.72</v>
      </c>
      <c r="T31" s="343">
        <f t="shared" si="0"/>
        <v>-3378.72</v>
      </c>
      <c r="U31" s="343"/>
      <c r="V31" s="343"/>
      <c r="W31" s="343">
        <f t="shared" si="2"/>
        <v>0</v>
      </c>
      <c r="X31" s="342"/>
      <c r="Y31" s="345"/>
    </row>
    <row r="32" spans="1:25" x14ac:dyDescent="0.25">
      <c r="A32" s="164" t="s">
        <v>2349</v>
      </c>
      <c r="B32" s="288" t="s">
        <v>5339</v>
      </c>
      <c r="C32" s="288"/>
      <c r="D32" s="288"/>
      <c r="E32" s="288"/>
      <c r="F32" s="288"/>
      <c r="G32" s="288"/>
      <c r="H32" s="346">
        <v>0</v>
      </c>
      <c r="I32" s="346">
        <f>+VLOOKUP(A32,'[2]R&amp;E EXPORT'!A:F,6,FALSE)</f>
        <v>0</v>
      </c>
      <c r="J32" s="346">
        <v>215043.61</v>
      </c>
      <c r="K32" s="346">
        <f t="shared" si="3"/>
        <v>0</v>
      </c>
      <c r="L32" s="347">
        <f>+VLOOKUP(A32,'[2]R&amp;E EXPORT'!A:C,3,FALSE)</f>
        <v>215043.61</v>
      </c>
      <c r="M32" s="347">
        <v>107898.48</v>
      </c>
      <c r="N32" s="348">
        <v>0</v>
      </c>
      <c r="O32" s="348">
        <v>0</v>
      </c>
      <c r="P32" s="347"/>
      <c r="Q32" s="347"/>
      <c r="R32" s="343">
        <f t="shared" si="4"/>
        <v>0</v>
      </c>
      <c r="S32" s="347"/>
      <c r="T32" s="343">
        <f t="shared" si="0"/>
        <v>0</v>
      </c>
      <c r="U32" s="347">
        <v>0</v>
      </c>
      <c r="V32" s="347"/>
      <c r="W32" s="343">
        <f t="shared" si="2"/>
        <v>0</v>
      </c>
      <c r="X32" s="346" t="s">
        <v>5340</v>
      </c>
      <c r="Y32" s="329"/>
    </row>
    <row r="33" spans="1:25" ht="13.8" thickBot="1" x14ac:dyDescent="0.3">
      <c r="A33" s="291"/>
      <c r="B33" s="349"/>
      <c r="C33" s="290"/>
      <c r="D33" s="290"/>
      <c r="E33" s="290"/>
      <c r="F33" s="290"/>
      <c r="G33" s="290"/>
      <c r="H33" s="350"/>
      <c r="I33" s="350"/>
      <c r="J33" s="350"/>
      <c r="K33" s="350"/>
      <c r="L33" s="351"/>
      <c r="M33" s="351"/>
      <c r="N33" s="352"/>
      <c r="O33" s="352"/>
      <c r="P33" s="351"/>
      <c r="Q33" s="351"/>
      <c r="R33" s="351"/>
      <c r="S33" s="351"/>
      <c r="T33" s="343">
        <f t="shared" si="0"/>
        <v>0</v>
      </c>
      <c r="U33" s="351"/>
      <c r="V33" s="351"/>
      <c r="W33" s="351">
        <f t="shared" si="2"/>
        <v>0</v>
      </c>
      <c r="X33" s="350"/>
      <c r="Y33" s="345"/>
    </row>
    <row r="34" spans="1:25" ht="13.8" thickBot="1" x14ac:dyDescent="0.3">
      <c r="B34" s="288" t="s">
        <v>5380</v>
      </c>
      <c r="C34" s="313"/>
      <c r="D34" s="313"/>
      <c r="E34" s="313"/>
      <c r="F34" s="313"/>
      <c r="G34" s="313"/>
      <c r="H34" s="353">
        <v>0</v>
      </c>
      <c r="I34" s="353">
        <f t="shared" ref="I34:R34" si="5">SUM(I7:I33)</f>
        <v>0</v>
      </c>
      <c r="J34" s="353">
        <f t="shared" si="5"/>
        <v>1165375.29</v>
      </c>
      <c r="K34" s="353">
        <f t="shared" si="5"/>
        <v>-1254695.31</v>
      </c>
      <c r="L34" s="354">
        <f t="shared" si="5"/>
        <v>2715095.6</v>
      </c>
      <c r="M34" s="354">
        <f t="shared" si="5"/>
        <v>1671256.1199999999</v>
      </c>
      <c r="N34" s="354">
        <f t="shared" si="5"/>
        <v>2604502.94</v>
      </c>
      <c r="O34" s="354">
        <f t="shared" si="5"/>
        <v>949109.61</v>
      </c>
      <c r="P34" s="354">
        <f t="shared" si="5"/>
        <v>64248</v>
      </c>
      <c r="Q34" s="354">
        <f t="shared" si="5"/>
        <v>0</v>
      </c>
      <c r="R34" s="354">
        <f t="shared" si="5"/>
        <v>64248</v>
      </c>
      <c r="S34" s="354">
        <f t="shared" ref="S34:X34" si="6">SUM(S7:S33)</f>
        <v>118248.67000000001</v>
      </c>
      <c r="T34" s="354">
        <f t="shared" si="6"/>
        <v>-54000.670000000013</v>
      </c>
      <c r="U34" s="354">
        <f t="shared" si="6"/>
        <v>3478392</v>
      </c>
      <c r="V34" s="354">
        <f t="shared" si="6"/>
        <v>0</v>
      </c>
      <c r="W34" s="354">
        <f t="shared" si="6"/>
        <v>3478392</v>
      </c>
      <c r="X34" s="354">
        <f t="shared" si="6"/>
        <v>0</v>
      </c>
      <c r="Y34" s="345"/>
    </row>
    <row r="35" spans="1:25" ht="13.8" thickTop="1" x14ac:dyDescent="0.25">
      <c r="I35" s="295"/>
      <c r="J35" s="295"/>
      <c r="K35" s="295"/>
      <c r="L35" s="331"/>
      <c r="M35" s="331"/>
      <c r="N35" s="331"/>
      <c r="O35" s="331"/>
      <c r="P35" s="331"/>
      <c r="Q35" s="355"/>
      <c r="R35" s="355"/>
      <c r="S35" s="355"/>
      <c r="T35" s="355"/>
      <c r="U35" s="355"/>
      <c r="V35" s="355"/>
      <c r="W35" s="355"/>
      <c r="X35" s="295"/>
      <c r="Y35" s="345"/>
    </row>
    <row r="36" spans="1:25" x14ac:dyDescent="0.25">
      <c r="J36" s="356"/>
      <c r="K36" s="356"/>
      <c r="L36" s="357"/>
      <c r="M36" s="357"/>
      <c r="N36" s="357"/>
      <c r="O36" s="357"/>
      <c r="P36" s="357"/>
      <c r="Q36" s="358"/>
      <c r="R36" s="358"/>
      <c r="S36" s="358"/>
      <c r="T36" s="358"/>
      <c r="U36" s="358"/>
      <c r="V36" s="358"/>
      <c r="W36" s="358"/>
      <c r="X36" s="356"/>
      <c r="Y36" s="359"/>
    </row>
    <row r="37" spans="1:25" x14ac:dyDescent="0.25">
      <c r="J37" s="356"/>
      <c r="K37" s="356"/>
      <c r="L37" s="357"/>
      <c r="M37" s="357"/>
      <c r="N37" s="357"/>
      <c r="O37" s="357"/>
      <c r="P37" s="357"/>
      <c r="Q37" s="358"/>
      <c r="R37" s="358"/>
      <c r="S37" s="358"/>
      <c r="T37" s="358"/>
      <c r="U37" s="358"/>
      <c r="V37" s="358"/>
      <c r="W37" s="358"/>
    </row>
    <row r="38" spans="1:25" x14ac:dyDescent="0.25">
      <c r="J38" s="356"/>
      <c r="K38" s="356"/>
      <c r="L38" s="357"/>
      <c r="M38" s="357"/>
      <c r="N38" s="357"/>
      <c r="O38" s="357"/>
      <c r="P38" s="357"/>
      <c r="Q38" s="358"/>
      <c r="R38" s="358"/>
      <c r="S38" s="358"/>
      <c r="T38" s="358"/>
      <c r="U38" s="358"/>
      <c r="V38" s="358"/>
      <c r="W38" s="358"/>
    </row>
    <row r="50" spans="26:26" x14ac:dyDescent="0.25">
      <c r="Z50" s="288"/>
    </row>
  </sheetData>
  <printOptions horizontalCentered="1" verticalCentered="1" gridLines="1"/>
  <pageMargins left="0" right="0" top="0" bottom="0" header="0" footer="0"/>
  <pageSetup scale="7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BC8A-ECD9-46FD-838A-9EBB31987DD6}">
  <sheetPr>
    <pageSetUpPr fitToPage="1"/>
  </sheetPr>
  <dimension ref="A1:N18"/>
  <sheetViews>
    <sheetView workbookViewId="0">
      <selection activeCell="N1" sqref="N1"/>
    </sheetView>
  </sheetViews>
  <sheetFormatPr defaultColWidth="23.69921875" defaultRowHeight="13.2" x14ac:dyDescent="0.25"/>
  <cols>
    <col min="1" max="1" width="13" style="578" customWidth="1"/>
    <col min="2" max="2" width="26.5" style="577" bestFit="1" customWidth="1"/>
    <col min="3" max="7" width="12.19921875" style="592" hidden="1" customWidth="1"/>
    <col min="8" max="8" width="12.19921875" style="577" bestFit="1" customWidth="1"/>
    <col min="9" max="12" width="14" style="577" customWidth="1"/>
    <col min="13" max="13" width="11.796875" style="577" customWidth="1"/>
    <col min="14" max="14" width="12.09765625" style="577" customWidth="1"/>
    <col min="15" max="16384" width="23.69921875" style="577"/>
  </cols>
  <sheetData>
    <row r="1" spans="1:14" x14ac:dyDescent="0.25">
      <c r="A1" s="577" t="s">
        <v>138</v>
      </c>
      <c r="C1" s="632"/>
      <c r="D1" s="632"/>
      <c r="E1" s="632"/>
      <c r="F1" s="632"/>
      <c r="G1" s="632"/>
      <c r="N1" s="576">
        <f ca="1">TODAY()</f>
        <v>46104</v>
      </c>
    </row>
    <row r="2" spans="1:14" x14ac:dyDescent="0.25">
      <c r="A2" s="577" t="s">
        <v>3986</v>
      </c>
      <c r="C2" s="632"/>
      <c r="D2" s="632"/>
      <c r="E2" s="632"/>
      <c r="F2" s="632"/>
      <c r="G2" s="632"/>
      <c r="H2" s="578"/>
    </row>
    <row r="3" spans="1:14" x14ac:dyDescent="0.25">
      <c r="A3" s="633" t="s">
        <v>306</v>
      </c>
      <c r="B3" s="633"/>
      <c r="H3" s="688"/>
    </row>
    <row r="5" spans="1:14" s="592" customFormat="1" x14ac:dyDescent="0.25">
      <c r="A5" s="632"/>
      <c r="C5" s="632" t="s">
        <v>376</v>
      </c>
      <c r="D5" s="689"/>
      <c r="E5" s="632" t="s">
        <v>376</v>
      </c>
      <c r="F5" s="689"/>
      <c r="H5" s="578" t="s">
        <v>4534</v>
      </c>
      <c r="I5" s="578" t="s">
        <v>4536</v>
      </c>
      <c r="J5" s="578" t="s">
        <v>4539</v>
      </c>
      <c r="K5" s="578" t="s">
        <v>338</v>
      </c>
      <c r="L5" s="578" t="s">
        <v>4547</v>
      </c>
      <c r="M5" s="578" t="s">
        <v>132</v>
      </c>
      <c r="N5" s="578" t="s">
        <v>5427</v>
      </c>
    </row>
    <row r="6" spans="1:14" s="592" customFormat="1" x14ac:dyDescent="0.25">
      <c r="A6" s="632"/>
      <c r="C6" s="632" t="s">
        <v>375</v>
      </c>
      <c r="D6" s="632" t="s">
        <v>4016</v>
      </c>
      <c r="E6" s="632" t="s">
        <v>375</v>
      </c>
      <c r="F6" s="632" t="s">
        <v>4016</v>
      </c>
      <c r="G6" s="690" t="s">
        <v>149</v>
      </c>
      <c r="H6" s="578" t="s">
        <v>4535</v>
      </c>
      <c r="I6" s="578" t="s">
        <v>4535</v>
      </c>
      <c r="J6" s="578" t="s">
        <v>4535</v>
      </c>
      <c r="K6" s="578" t="s">
        <v>4537</v>
      </c>
      <c r="L6" s="578" t="s">
        <v>4546</v>
      </c>
      <c r="M6" s="578" t="s">
        <v>5305</v>
      </c>
      <c r="N6" s="578" t="s">
        <v>5420</v>
      </c>
    </row>
    <row r="7" spans="1:14" s="592" customFormat="1" ht="13.8" thickBot="1" x14ac:dyDescent="0.3">
      <c r="A7" s="632"/>
      <c r="C7" s="595" t="s">
        <v>374</v>
      </c>
      <c r="D7" s="595" t="s">
        <v>374</v>
      </c>
      <c r="E7" s="595" t="s">
        <v>3976</v>
      </c>
      <c r="F7" s="595" t="s">
        <v>3976</v>
      </c>
      <c r="G7" s="595" t="s">
        <v>137</v>
      </c>
      <c r="H7" s="594" t="s">
        <v>4424</v>
      </c>
      <c r="I7" s="594" t="s">
        <v>4424</v>
      </c>
      <c r="J7" s="594" t="s">
        <v>4424</v>
      </c>
      <c r="K7" s="594" t="s">
        <v>5398</v>
      </c>
      <c r="L7" s="579" t="s">
        <v>4545</v>
      </c>
      <c r="M7" s="579" t="s">
        <v>4545</v>
      </c>
      <c r="N7" s="579" t="s">
        <v>4545</v>
      </c>
    </row>
    <row r="8" spans="1:14" x14ac:dyDescent="0.25">
      <c r="A8" s="615" t="s">
        <v>3934</v>
      </c>
      <c r="B8" s="600" t="s">
        <v>4609</v>
      </c>
      <c r="C8" s="295">
        <f>+VLOOKUP(A8,'R&amp;E EXPORT'!A:F,5,FALSE)</f>
        <v>0</v>
      </c>
      <c r="D8" s="295">
        <f>+VLOOKUP(A8,'R&amp;E EXPORT'!A:F,6,FALSE)</f>
        <v>187.88</v>
      </c>
      <c r="E8" s="295">
        <f>+VLOOKUP(A8,'R&amp;E EXPORT'!A:F,3,FALSE)</f>
        <v>0</v>
      </c>
      <c r="F8" s="295">
        <f>+VLOOKUP(A8,'R&amp;E EXPORT'!A:F,4,FALSE)</f>
        <v>204.16</v>
      </c>
      <c r="G8" s="295">
        <f>SUM(E8-F8)</f>
        <v>-204.16</v>
      </c>
      <c r="H8" s="577">
        <v>0</v>
      </c>
      <c r="I8" s="577">
        <v>0.03</v>
      </c>
      <c r="J8" s="577">
        <f>SUM(H8:I8)</f>
        <v>0.03</v>
      </c>
      <c r="K8" s="577">
        <v>293.17</v>
      </c>
      <c r="L8" s="577">
        <v>0</v>
      </c>
      <c r="N8" s="577">
        <f>SUM(L8:M8)</f>
        <v>0</v>
      </c>
    </row>
    <row r="9" spans="1:14" x14ac:dyDescent="0.25">
      <c r="A9" s="615" t="s">
        <v>3936</v>
      </c>
      <c r="B9" s="600" t="s">
        <v>4649</v>
      </c>
      <c r="C9" s="295">
        <f>+VLOOKUP(A9,'R&amp;E EXPORT'!A:F,5,FALSE)</f>
        <v>994527.49</v>
      </c>
      <c r="D9" s="295">
        <f>+VLOOKUP(A9,'R&amp;E EXPORT'!A:F,6,FALSE)</f>
        <v>995578</v>
      </c>
      <c r="E9" s="295">
        <f>+VLOOKUP(A9,'R&amp;E EXPORT'!A:F,3,FALSE)</f>
        <v>883502.24</v>
      </c>
      <c r="F9" s="295">
        <f>+VLOOKUP(A9,'R&amp;E EXPORT'!A:F,4,FALSE)</f>
        <v>361002.23999999999</v>
      </c>
      <c r="G9" s="295">
        <f t="shared" ref="G9:G11" si="0">SUM(E9-F9)</f>
        <v>522500</v>
      </c>
      <c r="H9" s="577">
        <v>962162</v>
      </c>
      <c r="J9" s="577">
        <f t="shared" ref="J9:J12" si="1">SUM(H9:I9)</f>
        <v>962162</v>
      </c>
      <c r="K9" s="577">
        <v>473862.01</v>
      </c>
      <c r="L9" s="577">
        <v>1150037.5</v>
      </c>
      <c r="N9" s="577">
        <f>SUM(L9:M9)</f>
        <v>1150037.5</v>
      </c>
    </row>
    <row r="10" spans="1:14" x14ac:dyDescent="0.25">
      <c r="A10" s="615" t="s">
        <v>3938</v>
      </c>
      <c r="B10" s="600" t="s">
        <v>4647</v>
      </c>
      <c r="C10" s="295">
        <f>+VLOOKUP(A10,'R&amp;E EXPORT'!A:F,5,FALSE)</f>
        <v>199896.66</v>
      </c>
      <c r="D10" s="295">
        <f>+VLOOKUP(A10,'R&amp;E EXPORT'!A:F,6,FALSE)</f>
        <v>202896.17</v>
      </c>
      <c r="E10" s="295">
        <f>+VLOOKUP(A10,'R&amp;E EXPORT'!A:F,3,FALSE)</f>
        <v>182387.5</v>
      </c>
      <c r="F10" s="295">
        <f>+VLOOKUP(A10,'R&amp;E EXPORT'!A:F,4,FALSE)</f>
        <v>157693.76000000001</v>
      </c>
      <c r="G10" s="295">
        <f t="shared" si="0"/>
        <v>24693.739999999991</v>
      </c>
      <c r="H10" s="577">
        <v>268526.56</v>
      </c>
      <c r="J10" s="577">
        <f t="shared" si="1"/>
        <v>268526.56</v>
      </c>
      <c r="K10" s="577">
        <v>244170.32</v>
      </c>
      <c r="L10" s="577">
        <v>258878.13</v>
      </c>
      <c r="N10" s="577">
        <f t="shared" ref="N10:N12" si="2">SUM(L10:M10)</f>
        <v>258878.13</v>
      </c>
    </row>
    <row r="11" spans="1:14" x14ac:dyDescent="0.25">
      <c r="A11" s="615" t="s">
        <v>3940</v>
      </c>
      <c r="B11" s="600" t="s">
        <v>4648</v>
      </c>
      <c r="C11" s="295">
        <f>+VLOOKUP(A11,'R&amp;E EXPORT'!A:F,5,FALSE)</f>
        <v>4645058.13</v>
      </c>
      <c r="D11" s="295">
        <f>+VLOOKUP(A11,'R&amp;E EXPORT'!A:F,6,FALSE)</f>
        <v>4641796.16</v>
      </c>
      <c r="E11" s="295">
        <f>+VLOOKUP(A11,'R&amp;E EXPORT'!A:F,3,FALSE)</f>
        <v>4656378.7699999996</v>
      </c>
      <c r="F11" s="295">
        <f>+VLOOKUP(A11,'R&amp;E EXPORT'!A:F,4,FALSE)</f>
        <v>3938397.48</v>
      </c>
      <c r="G11" s="295">
        <f t="shared" si="0"/>
        <v>717981.28999999957</v>
      </c>
      <c r="H11" s="577">
        <v>4655466.96</v>
      </c>
      <c r="J11" s="577">
        <f t="shared" si="1"/>
        <v>4655466.96</v>
      </c>
      <c r="K11" s="577">
        <v>4026966.09</v>
      </c>
      <c r="L11" s="577">
        <v>4683090.2699999996</v>
      </c>
      <c r="N11" s="577">
        <f t="shared" si="2"/>
        <v>4683090.2699999996</v>
      </c>
    </row>
    <row r="12" spans="1:14" ht="13.8" thickBot="1" x14ac:dyDescent="0.3">
      <c r="B12" s="601" t="s">
        <v>5417</v>
      </c>
      <c r="C12" s="691"/>
      <c r="D12" s="691"/>
      <c r="E12" s="691"/>
      <c r="F12" s="691"/>
      <c r="G12" s="691"/>
      <c r="H12" s="580">
        <v>0</v>
      </c>
      <c r="I12" s="580">
        <v>4100000</v>
      </c>
      <c r="J12" s="580">
        <f t="shared" si="1"/>
        <v>4100000</v>
      </c>
      <c r="K12" s="580">
        <v>4100000</v>
      </c>
      <c r="L12" s="580">
        <v>0</v>
      </c>
      <c r="M12" s="580"/>
      <c r="N12" s="580">
        <f t="shared" si="2"/>
        <v>0</v>
      </c>
    </row>
    <row r="13" spans="1:14" x14ac:dyDescent="0.25">
      <c r="B13" s="313" t="s">
        <v>1745</v>
      </c>
      <c r="C13" s="314">
        <f>SUM(C8:C12)</f>
        <v>5839482.2799999993</v>
      </c>
      <c r="D13" s="314">
        <f t="shared" ref="D13:G13" si="3">SUM(D8:D12)</f>
        <v>5840458.21</v>
      </c>
      <c r="E13" s="314">
        <f t="shared" si="3"/>
        <v>5722268.5099999998</v>
      </c>
      <c r="F13" s="314">
        <f t="shared" si="3"/>
        <v>4457297.6399999997</v>
      </c>
      <c r="G13" s="314">
        <f t="shared" si="3"/>
        <v>1264970.8699999996</v>
      </c>
      <c r="H13" s="337">
        <f>SUM(H8:H12)</f>
        <v>5886155.5199999996</v>
      </c>
      <c r="I13" s="313">
        <f t="shared" ref="I13:J13" si="4">SUM(I8:I12)</f>
        <v>4100000.03</v>
      </c>
      <c r="J13" s="313">
        <f t="shared" si="4"/>
        <v>9986155.5500000007</v>
      </c>
      <c r="K13" s="313">
        <f>SUM(K8:K12)</f>
        <v>8845291.5899999999</v>
      </c>
      <c r="L13" s="313">
        <f>SUM(L8:L12)</f>
        <v>6092005.8999999994</v>
      </c>
      <c r="M13" s="313">
        <f t="shared" ref="M13:N13" si="5">SUM(M8:M12)</f>
        <v>0</v>
      </c>
      <c r="N13" s="313">
        <f t="shared" si="5"/>
        <v>6092005.8999999994</v>
      </c>
    </row>
    <row r="14" spans="1:14" x14ac:dyDescent="0.25">
      <c r="B14" s="578"/>
      <c r="C14" s="628"/>
      <c r="D14" s="628"/>
      <c r="E14" s="628"/>
      <c r="F14" s="628"/>
      <c r="G14" s="628"/>
    </row>
    <row r="15" spans="1:14" s="633" customFormat="1" ht="13.8" thickBot="1" x14ac:dyDescent="0.3">
      <c r="B15" s="633" t="s">
        <v>25</v>
      </c>
      <c r="C15" s="691" t="e">
        <f>+#REF!</f>
        <v>#REF!</v>
      </c>
      <c r="D15" s="691" t="e">
        <f>+#REF!</f>
        <v>#REF!</v>
      </c>
      <c r="E15" s="691" t="e">
        <f>+#REF!</f>
        <v>#REF!</v>
      </c>
      <c r="F15" s="691" t="e">
        <f>+#REF!</f>
        <v>#REF!</v>
      </c>
      <c r="G15" s="691" t="e">
        <f>+#REF!</f>
        <v>#REF!</v>
      </c>
      <c r="H15" s="692">
        <v>5886155.5499999998</v>
      </c>
      <c r="I15" s="580">
        <v>4097886.39</v>
      </c>
      <c r="J15" s="580">
        <v>9984041.9399999995</v>
      </c>
      <c r="K15" s="692">
        <v>8881309.8699999992</v>
      </c>
      <c r="L15" s="580">
        <v>6092005.9000000004</v>
      </c>
      <c r="M15" s="580">
        <v>0</v>
      </c>
      <c r="N15" s="580">
        <v>6092005.9000000004</v>
      </c>
    </row>
    <row r="16" spans="1:14" s="633" customFormat="1" x14ac:dyDescent="0.25">
      <c r="A16" s="635"/>
      <c r="C16" s="628"/>
      <c r="D16" s="628"/>
      <c r="E16" s="628"/>
      <c r="F16" s="628"/>
      <c r="G16" s="628"/>
      <c r="H16" s="577"/>
      <c r="I16" s="577"/>
      <c r="J16" s="577"/>
      <c r="K16" s="577"/>
      <c r="L16" s="577"/>
      <c r="M16" s="577"/>
      <c r="N16" s="577"/>
    </row>
    <row r="17" spans="1:14" s="633" customFormat="1" ht="13.8" thickBot="1" x14ac:dyDescent="0.3">
      <c r="A17" s="635"/>
      <c r="B17" s="633" t="s">
        <v>26</v>
      </c>
      <c r="C17" s="671" t="e">
        <f t="shared" ref="C17:L17" si="6">+C13-C15</f>
        <v>#REF!</v>
      </c>
      <c r="D17" s="671" t="e">
        <f t="shared" si="6"/>
        <v>#REF!</v>
      </c>
      <c r="E17" s="671" t="e">
        <f t="shared" si="6"/>
        <v>#REF!</v>
      </c>
      <c r="F17" s="671" t="e">
        <f t="shared" si="6"/>
        <v>#REF!</v>
      </c>
      <c r="G17" s="671" t="e">
        <f t="shared" si="6"/>
        <v>#REF!</v>
      </c>
      <c r="H17" s="672">
        <f t="shared" si="6"/>
        <v>-3.0000000260770321E-2</v>
      </c>
      <c r="I17" s="672">
        <f t="shared" si="6"/>
        <v>2113.6399999996647</v>
      </c>
      <c r="J17" s="672">
        <f t="shared" si="6"/>
        <v>2113.6100000012666</v>
      </c>
      <c r="K17" s="672">
        <f t="shared" si="6"/>
        <v>-36018.279999999329</v>
      </c>
      <c r="L17" s="672">
        <f t="shared" si="6"/>
        <v>0</v>
      </c>
      <c r="M17" s="672">
        <f t="shared" ref="M17:N17" si="7">+M13-M15</f>
        <v>0</v>
      </c>
      <c r="N17" s="672">
        <f t="shared" si="7"/>
        <v>0</v>
      </c>
    </row>
    <row r="18" spans="1:14" ht="13.8" thickTop="1" x14ac:dyDescent="0.25"/>
  </sheetData>
  <conditionalFormatting sqref="A8:A11">
    <cfRule type="containsText" dxfId="6" priority="1" operator="containsText" text="VP1">
      <formula>NOT(ISERROR(SEARCH("VP1",A8)))</formula>
    </cfRule>
  </conditionalFormatting>
  <printOptions horizontalCentered="1" verticalCentered="1" gridLines="1"/>
  <pageMargins left="0" right="0" top="0" bottom="0" header="0" footer="0"/>
  <pageSetup scale="9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9D47-1186-4741-8E88-DC4E8EDA0DE8}">
  <sheetPr>
    <pageSetUpPr fitToPage="1"/>
  </sheetPr>
  <dimension ref="A1:W64"/>
  <sheetViews>
    <sheetView tabSelected="1" workbookViewId="0">
      <pane xSplit="10" ySplit="6" topLeftCell="K46" activePane="bottomRight" state="frozen"/>
      <selection pane="topRight" activeCell="K1" sqref="K1"/>
      <selection pane="bottomLeft" activeCell="A7" sqref="A7"/>
      <selection pane="bottomRight" activeCell="V61" sqref="V61"/>
    </sheetView>
  </sheetViews>
  <sheetFormatPr defaultColWidth="8.69921875" defaultRowHeight="13.2" x14ac:dyDescent="0.25"/>
  <cols>
    <col min="1" max="1" width="12.5" style="577" customWidth="1"/>
    <col min="2" max="2" width="6.59765625" style="578" bestFit="1" customWidth="1"/>
    <col min="3" max="3" width="27.69921875" style="592" customWidth="1"/>
    <col min="4" max="8" width="11.69921875" style="592" hidden="1" customWidth="1"/>
    <col min="9" max="12" width="12.19921875" style="604" hidden="1" customWidth="1"/>
    <col min="13" max="13" width="12.19921875" style="588" hidden="1" customWidth="1"/>
    <col min="14" max="16" width="11.69921875" style="577" bestFit="1" customWidth="1"/>
    <col min="17" max="17" width="12.69921875" style="577" bestFit="1" customWidth="1"/>
    <col min="18" max="19" width="11.69921875" style="577" bestFit="1" customWidth="1"/>
    <col min="20" max="20" width="11.19921875" style="577" customWidth="1"/>
    <col min="21" max="21" width="13.5" style="577" bestFit="1" customWidth="1"/>
    <col min="22" max="22" width="10.09765625" style="633" bestFit="1" customWidth="1"/>
    <col min="23" max="23" width="14.19921875" style="633" bestFit="1" customWidth="1"/>
    <col min="24" max="16384" width="8.69921875" style="621"/>
  </cols>
  <sheetData>
    <row r="1" spans="1:23" x14ac:dyDescent="0.25">
      <c r="A1" s="577" t="s">
        <v>4550</v>
      </c>
      <c r="D1" s="632"/>
      <c r="E1" s="632"/>
      <c r="F1" s="632"/>
      <c r="G1" s="632"/>
      <c r="H1" s="632"/>
      <c r="I1" s="628"/>
      <c r="J1" s="628"/>
      <c r="K1" s="628"/>
      <c r="L1" s="693" t="s">
        <v>5101</v>
      </c>
      <c r="M1" s="590" t="s">
        <v>5102</v>
      </c>
      <c r="O1" s="578"/>
      <c r="U1" s="576">
        <f ca="1">TODAY()</f>
        <v>46104</v>
      </c>
    </row>
    <row r="2" spans="1:23" x14ac:dyDescent="0.25">
      <c r="A2" s="577" t="s">
        <v>4551</v>
      </c>
      <c r="E2" s="632"/>
      <c r="F2" s="632"/>
      <c r="G2" s="632"/>
      <c r="H2" s="632"/>
      <c r="I2" s="628"/>
      <c r="K2" s="628"/>
      <c r="M2" s="587"/>
    </row>
    <row r="3" spans="1:23" x14ac:dyDescent="0.25">
      <c r="A3" s="577" t="s">
        <v>300</v>
      </c>
      <c r="E3" s="632"/>
      <c r="F3" s="632"/>
      <c r="G3" s="632"/>
      <c r="H3" s="632"/>
      <c r="I3" s="628"/>
      <c r="K3" s="628"/>
      <c r="M3" s="587"/>
    </row>
    <row r="4" spans="1:23" s="695" customFormat="1" x14ac:dyDescent="0.25">
      <c r="A4" s="578"/>
      <c r="B4" s="578"/>
      <c r="C4" s="632"/>
      <c r="D4" s="632"/>
      <c r="E4" s="632"/>
      <c r="F4" s="632"/>
      <c r="G4" s="694"/>
      <c r="H4" s="689"/>
      <c r="I4" s="693"/>
      <c r="J4" s="628" t="s">
        <v>4425</v>
      </c>
      <c r="K4" s="628" t="s">
        <v>376</v>
      </c>
      <c r="L4" s="693"/>
      <c r="M4" s="587" t="s">
        <v>149</v>
      </c>
      <c r="N4" s="578" t="s">
        <v>4534</v>
      </c>
      <c r="O4" s="578" t="s">
        <v>4536</v>
      </c>
      <c r="P4" s="578" t="s">
        <v>4539</v>
      </c>
      <c r="Q4" s="578" t="s">
        <v>4541</v>
      </c>
      <c r="R4" s="578"/>
      <c r="S4" s="578" t="s">
        <v>5103</v>
      </c>
      <c r="T4" s="578" t="s">
        <v>132</v>
      </c>
      <c r="U4" s="578" t="s">
        <v>5427</v>
      </c>
      <c r="V4" s="635"/>
      <c r="W4" s="635"/>
    </row>
    <row r="5" spans="1:23" s="695" customFormat="1" x14ac:dyDescent="0.25">
      <c r="A5" s="578"/>
      <c r="B5" s="578"/>
      <c r="C5" s="632"/>
      <c r="D5" s="632" t="s">
        <v>61</v>
      </c>
      <c r="E5" s="632" t="s">
        <v>61</v>
      </c>
      <c r="F5" s="632" t="s">
        <v>61</v>
      </c>
      <c r="G5" s="632" t="s">
        <v>61</v>
      </c>
      <c r="H5" s="632" t="s">
        <v>4016</v>
      </c>
      <c r="I5" s="628" t="s">
        <v>4016</v>
      </c>
      <c r="J5" s="628" t="s">
        <v>375</v>
      </c>
      <c r="K5" s="628" t="s">
        <v>375</v>
      </c>
      <c r="L5" s="628" t="s">
        <v>4015</v>
      </c>
      <c r="M5" s="587" t="s">
        <v>137</v>
      </c>
      <c r="N5" s="578" t="s">
        <v>4535</v>
      </c>
      <c r="O5" s="578" t="s">
        <v>375</v>
      </c>
      <c r="P5" s="578" t="s">
        <v>375</v>
      </c>
      <c r="Q5" s="578" t="s">
        <v>5104</v>
      </c>
      <c r="R5" s="578" t="s">
        <v>4565</v>
      </c>
      <c r="S5" s="578" t="s">
        <v>132</v>
      </c>
      <c r="T5" s="578" t="s">
        <v>5305</v>
      </c>
      <c r="U5" s="578" t="s">
        <v>5420</v>
      </c>
      <c r="V5" s="635"/>
      <c r="W5" s="635"/>
    </row>
    <row r="6" spans="1:23" s="695" customFormat="1" ht="13.8" thickBot="1" x14ac:dyDescent="0.3">
      <c r="A6" s="594" t="s">
        <v>160</v>
      </c>
      <c r="B6" s="594"/>
      <c r="C6" s="595" t="s">
        <v>161</v>
      </c>
      <c r="D6" s="696" t="s">
        <v>337</v>
      </c>
      <c r="E6" s="696" t="s">
        <v>343</v>
      </c>
      <c r="F6" s="697">
        <v>43982</v>
      </c>
      <c r="G6" s="697">
        <v>44347</v>
      </c>
      <c r="H6" s="697">
        <v>44712</v>
      </c>
      <c r="I6" s="639" t="s">
        <v>385</v>
      </c>
      <c r="J6" s="638" t="s">
        <v>374</v>
      </c>
      <c r="K6" s="638" t="s">
        <v>3976</v>
      </c>
      <c r="L6" s="638" t="s">
        <v>3976</v>
      </c>
      <c r="M6" s="596" t="s">
        <v>3976</v>
      </c>
      <c r="N6" s="594" t="s">
        <v>4540</v>
      </c>
      <c r="O6" s="594" t="s">
        <v>4424</v>
      </c>
      <c r="P6" s="594" t="s">
        <v>4424</v>
      </c>
      <c r="Q6" s="579" t="s">
        <v>5105</v>
      </c>
      <c r="R6" s="594"/>
      <c r="S6" s="579" t="s">
        <v>4545</v>
      </c>
      <c r="T6" s="579" t="s">
        <v>4545</v>
      </c>
      <c r="U6" s="579" t="s">
        <v>4545</v>
      </c>
      <c r="V6" s="635"/>
      <c r="W6" s="635"/>
    </row>
    <row r="7" spans="1:23" x14ac:dyDescent="0.25">
      <c r="A7" s="577" t="s">
        <v>4552</v>
      </c>
    </row>
    <row r="8" spans="1:23" x14ac:dyDescent="0.25">
      <c r="A8" s="664" t="s">
        <v>1831</v>
      </c>
      <c r="C8" s="592" t="s">
        <v>5106</v>
      </c>
      <c r="D8" s="592">
        <v>325000</v>
      </c>
      <c r="E8" s="592">
        <v>335000</v>
      </c>
      <c r="F8" s="592">
        <v>345000</v>
      </c>
      <c r="G8" s="592">
        <v>355000</v>
      </c>
      <c r="H8" s="592">
        <v>360000</v>
      </c>
      <c r="I8" s="286">
        <f>VLOOKUP(A8,'[3]R&amp;E EXPORT'!A:F,6,FALSE)</f>
        <v>385000</v>
      </c>
      <c r="J8" s="287">
        <f>+VLOOKUP(A8,'[3]R&amp;E EXPORT'!A:F,5,FALSE)</f>
        <v>385000</v>
      </c>
      <c r="K8" s="286">
        <f>VLOOKUP(A8,'[3]R&amp;E EXPORT'!A:F,3,FALSE)</f>
        <v>400000</v>
      </c>
      <c r="L8" s="286">
        <f>VLOOKUP(A8,'[3]R&amp;E EXPORT'!A:F,4,FALSE)</f>
        <v>0</v>
      </c>
      <c r="M8" s="329">
        <f>K8-L8</f>
        <v>400000</v>
      </c>
      <c r="N8" s="298">
        <v>420000</v>
      </c>
      <c r="O8" s="298"/>
      <c r="P8" s="577">
        <f>SUM(N8:O8)</f>
        <v>420000</v>
      </c>
      <c r="R8" s="577">
        <f>SUM(P8-Q8)</f>
        <v>420000</v>
      </c>
      <c r="S8" s="577">
        <v>440000</v>
      </c>
      <c r="U8" s="577">
        <f>SUM(S8:T8)</f>
        <v>440000</v>
      </c>
    </row>
    <row r="9" spans="1:23" x14ac:dyDescent="0.25">
      <c r="A9" s="664" t="s">
        <v>1822</v>
      </c>
      <c r="C9" s="592" t="s">
        <v>5107</v>
      </c>
      <c r="D9" s="592">
        <v>191212.5</v>
      </c>
      <c r="E9" s="592">
        <v>184712.5</v>
      </c>
      <c r="F9" s="592">
        <v>178012.5</v>
      </c>
      <c r="G9" s="592">
        <v>170250</v>
      </c>
      <c r="H9" s="592">
        <v>161375</v>
      </c>
      <c r="I9" s="286">
        <f>VLOOKUP(A9,'[3]R&amp;E EXPORT'!A:F,6,FALSE)</f>
        <v>140225</v>
      </c>
      <c r="J9" s="287">
        <f>+VLOOKUP(A9,'[3]R&amp;E EXPORT'!A:F,5,FALSE)</f>
        <v>140225</v>
      </c>
      <c r="K9" s="286">
        <f>VLOOKUP(A9,'[3]R&amp;E EXPORT'!A:F,3,FALSE)</f>
        <v>126750</v>
      </c>
      <c r="L9" s="286">
        <f>VLOOKUP(A9,'[3]R&amp;E EXPORT'!A:F,4,FALSE)</f>
        <v>63375</v>
      </c>
      <c r="M9" s="329">
        <f t="shared" ref="M9:M18" si="0">K9-L9</f>
        <v>63375</v>
      </c>
      <c r="N9" s="298">
        <v>111750</v>
      </c>
      <c r="O9" s="298"/>
      <c r="P9" s="577">
        <f t="shared" ref="P9:P21" si="1">SUM(N9:O9)</f>
        <v>111750</v>
      </c>
      <c r="Q9" s="577">
        <v>55875</v>
      </c>
      <c r="R9" s="577">
        <f t="shared" ref="R9:R21" si="2">SUM(P9-Q9)</f>
        <v>55875</v>
      </c>
      <c r="S9" s="577">
        <v>96000</v>
      </c>
      <c r="U9" s="577">
        <f t="shared" ref="U9:U21" si="3">SUM(S9:T9)</f>
        <v>96000</v>
      </c>
    </row>
    <row r="10" spans="1:23" x14ac:dyDescent="0.25">
      <c r="A10" s="664" t="s">
        <v>1830</v>
      </c>
      <c r="C10" s="592" t="s">
        <v>5108</v>
      </c>
      <c r="D10" s="592">
        <v>44118</v>
      </c>
      <c r="E10" s="592">
        <v>44118</v>
      </c>
      <c r="F10" s="592">
        <v>44118</v>
      </c>
      <c r="G10" s="592">
        <v>44118</v>
      </c>
      <c r="H10" s="592">
        <v>44118</v>
      </c>
      <c r="I10" s="286">
        <f>VLOOKUP(A10,'[3]R&amp;E EXPORT'!A:F,6,FALSE)</f>
        <v>44118</v>
      </c>
      <c r="J10" s="287">
        <f>+VLOOKUP(A10,'[3]R&amp;E EXPORT'!A:F,5,FALSE)</f>
        <v>44118</v>
      </c>
      <c r="K10" s="286">
        <f>VLOOKUP(A10,'[3]R&amp;E EXPORT'!A:F,3,FALSE)</f>
        <v>0</v>
      </c>
      <c r="L10" s="286">
        <f>VLOOKUP(A10,'[3]R&amp;E EXPORT'!A:F,4,FALSE)</f>
        <v>0</v>
      </c>
      <c r="M10" s="329">
        <f t="shared" si="0"/>
        <v>0</v>
      </c>
      <c r="N10" s="298">
        <v>0</v>
      </c>
      <c r="O10" s="298"/>
      <c r="P10" s="577">
        <f t="shared" si="1"/>
        <v>0</v>
      </c>
      <c r="R10" s="577">
        <f t="shared" si="2"/>
        <v>0</v>
      </c>
      <c r="S10" s="577">
        <v>0</v>
      </c>
      <c r="U10" s="577">
        <f t="shared" si="3"/>
        <v>0</v>
      </c>
    </row>
    <row r="11" spans="1:23" x14ac:dyDescent="0.25">
      <c r="A11" s="664" t="s">
        <v>1821</v>
      </c>
      <c r="C11" s="592" t="s">
        <v>5109</v>
      </c>
      <c r="D11" s="592">
        <v>11783.18</v>
      </c>
      <c r="E11" s="592">
        <v>10680.23</v>
      </c>
      <c r="F11" s="592">
        <v>9577.2800000000007</v>
      </c>
      <c r="G11" s="592">
        <v>8474</v>
      </c>
      <c r="H11" s="592">
        <v>7371.39</v>
      </c>
      <c r="I11" s="286">
        <f>VLOOKUP(A11,'[3]R&amp;E EXPORT'!A:F,6,FALSE)</f>
        <v>5110.34</v>
      </c>
      <c r="J11" s="287">
        <f>+VLOOKUP(A11,'[3]R&amp;E EXPORT'!A:F,5,FALSE)</f>
        <v>5110.34</v>
      </c>
      <c r="K11" s="286">
        <f>VLOOKUP(A11,'[3]R&amp;E EXPORT'!A:F,3,FALSE)</f>
        <v>0</v>
      </c>
      <c r="L11" s="286">
        <f>VLOOKUP(A11,'[3]R&amp;E EXPORT'!A:F,4,FALSE)</f>
        <v>0</v>
      </c>
      <c r="M11" s="329">
        <f t="shared" si="0"/>
        <v>0</v>
      </c>
      <c r="N11" s="298">
        <v>0</v>
      </c>
      <c r="O11" s="298"/>
      <c r="P11" s="577">
        <f t="shared" si="1"/>
        <v>0</v>
      </c>
      <c r="R11" s="577">
        <f t="shared" si="2"/>
        <v>0</v>
      </c>
      <c r="S11" s="577">
        <v>0</v>
      </c>
      <c r="U11" s="577">
        <f t="shared" si="3"/>
        <v>0</v>
      </c>
    </row>
    <row r="12" spans="1:23" x14ac:dyDescent="0.25">
      <c r="A12" s="664" t="s">
        <v>1828</v>
      </c>
      <c r="C12" s="592" t="s">
        <v>5110</v>
      </c>
      <c r="D12" s="592">
        <v>0</v>
      </c>
      <c r="E12" s="592">
        <v>44500</v>
      </c>
      <c r="F12" s="592">
        <v>46500</v>
      </c>
      <c r="G12" s="592">
        <v>49000</v>
      </c>
      <c r="H12" s="592">
        <v>49000</v>
      </c>
      <c r="I12" s="286">
        <f>VLOOKUP(A12,'[3]R&amp;E EXPORT'!A:F,6,FALSE)</f>
        <v>35000</v>
      </c>
      <c r="J12" s="287">
        <f>+VLOOKUP(A12,'[3]R&amp;E EXPORT'!A:F,5,FALSE)</f>
        <v>35000</v>
      </c>
      <c r="K12" s="286">
        <f>VLOOKUP(A12,'[3]R&amp;E EXPORT'!A:F,3,FALSE)</f>
        <v>35000</v>
      </c>
      <c r="L12" s="286">
        <f>VLOOKUP(A12,'[3]R&amp;E EXPORT'!A:F,4,FALSE)</f>
        <v>3500</v>
      </c>
      <c r="M12" s="329">
        <f t="shared" si="0"/>
        <v>31500</v>
      </c>
      <c r="N12" s="298">
        <v>35000</v>
      </c>
      <c r="O12" s="298"/>
      <c r="P12" s="577">
        <f t="shared" si="1"/>
        <v>35000</v>
      </c>
      <c r="Q12" s="577">
        <v>35000</v>
      </c>
      <c r="R12" s="577">
        <f t="shared" si="2"/>
        <v>0</v>
      </c>
      <c r="S12" s="577">
        <v>35000</v>
      </c>
      <c r="U12" s="577">
        <f t="shared" si="3"/>
        <v>35000</v>
      </c>
    </row>
    <row r="13" spans="1:23" x14ac:dyDescent="0.25">
      <c r="A13" s="664" t="s">
        <v>1819</v>
      </c>
      <c r="C13" s="592" t="s">
        <v>5111</v>
      </c>
      <c r="D13" s="592">
        <v>0</v>
      </c>
      <c r="E13" s="592">
        <v>29249.119999999999</v>
      </c>
      <c r="F13" s="592">
        <v>17262.5</v>
      </c>
      <c r="G13" s="592">
        <v>14875</v>
      </c>
      <c r="H13" s="592">
        <v>12425</v>
      </c>
      <c r="I13" s="286">
        <f>VLOOKUP(A13,'[3]R&amp;E EXPORT'!A:F,6,FALSE)</f>
        <v>7875</v>
      </c>
      <c r="J13" s="287">
        <f>+VLOOKUP(A13,'[3]R&amp;E EXPORT'!A:F,5,FALSE)</f>
        <v>7875</v>
      </c>
      <c r="K13" s="286">
        <f>VLOOKUP(A13,'[3]R&amp;E EXPORT'!A:F,3,FALSE)</f>
        <v>6125</v>
      </c>
      <c r="L13" s="286">
        <f>VLOOKUP(A13,'[3]R&amp;E EXPORT'!A:F,4,FALSE)</f>
        <v>0</v>
      </c>
      <c r="M13" s="329">
        <f t="shared" si="0"/>
        <v>6125</v>
      </c>
      <c r="N13" s="298">
        <v>4375</v>
      </c>
      <c r="O13" s="298"/>
      <c r="P13" s="577">
        <f t="shared" si="1"/>
        <v>4375</v>
      </c>
      <c r="Q13" s="577">
        <v>3500</v>
      </c>
      <c r="R13" s="577">
        <f t="shared" si="2"/>
        <v>875</v>
      </c>
      <c r="S13" s="577">
        <v>2625</v>
      </c>
      <c r="U13" s="577">
        <f t="shared" si="3"/>
        <v>2625</v>
      </c>
    </row>
    <row r="14" spans="1:23" x14ac:dyDescent="0.25">
      <c r="A14" s="664" t="s">
        <v>1826</v>
      </c>
      <c r="C14" s="621" t="s">
        <v>5112</v>
      </c>
      <c r="H14" s="592">
        <v>185000</v>
      </c>
      <c r="I14" s="286">
        <f>VLOOKUP(A14,'[3]R&amp;E EXPORT'!A:F,6,FALSE)</f>
        <v>215000</v>
      </c>
      <c r="J14" s="287">
        <f>+VLOOKUP(A14,'[3]R&amp;E EXPORT'!A:F,5,FALSE)</f>
        <v>215000</v>
      </c>
      <c r="K14" s="286">
        <f>VLOOKUP(A14,'[3]R&amp;E EXPORT'!A:F,3,FALSE)</f>
        <v>215000</v>
      </c>
      <c r="L14" s="286">
        <f>VLOOKUP(A14,'[3]R&amp;E EXPORT'!A:F,4,FALSE)</f>
        <v>0</v>
      </c>
      <c r="M14" s="329">
        <f t="shared" si="0"/>
        <v>215000</v>
      </c>
      <c r="N14" s="298">
        <v>220000</v>
      </c>
      <c r="O14" s="298"/>
      <c r="P14" s="577">
        <f t="shared" si="1"/>
        <v>220000</v>
      </c>
      <c r="Q14" s="577">
        <v>220000</v>
      </c>
      <c r="R14" s="577">
        <f t="shared" si="2"/>
        <v>0</v>
      </c>
      <c r="S14" s="577">
        <v>225000</v>
      </c>
      <c r="U14" s="577">
        <f t="shared" si="3"/>
        <v>225000</v>
      </c>
    </row>
    <row r="15" spans="1:23" x14ac:dyDescent="0.25">
      <c r="A15" s="664" t="s">
        <v>1817</v>
      </c>
      <c r="C15" s="621" t="s">
        <v>5113</v>
      </c>
      <c r="H15" s="592">
        <v>53087.5</v>
      </c>
      <c r="I15" s="286">
        <f>VLOOKUP(A15,'[3]R&amp;E EXPORT'!A:F,6,FALSE)</f>
        <v>29881.25</v>
      </c>
      <c r="J15" s="287">
        <f>+VLOOKUP(A15,'[3]R&amp;E EXPORT'!A:F,5,FALSE)</f>
        <v>29881.25</v>
      </c>
      <c r="K15" s="286">
        <f>VLOOKUP(A15,'[3]R&amp;E EXPORT'!A:F,3,FALSE)</f>
        <v>27193.75</v>
      </c>
      <c r="L15" s="286">
        <f>VLOOKUP(A15,'[3]R&amp;E EXPORT'!A:F,4,FALSE)</f>
        <v>0</v>
      </c>
      <c r="M15" s="329">
        <f t="shared" si="0"/>
        <v>27193.75</v>
      </c>
      <c r="N15" s="298">
        <v>24475</v>
      </c>
      <c r="O15" s="298"/>
      <c r="P15" s="577">
        <f t="shared" si="1"/>
        <v>24475</v>
      </c>
      <c r="Q15" s="577">
        <v>12925</v>
      </c>
      <c r="R15" s="577">
        <f t="shared" si="2"/>
        <v>11550</v>
      </c>
      <c r="S15" s="577">
        <v>20850</v>
      </c>
      <c r="U15" s="577">
        <f t="shared" si="3"/>
        <v>20850</v>
      </c>
    </row>
    <row r="16" spans="1:23" x14ac:dyDescent="0.25">
      <c r="A16" s="664" t="s">
        <v>4066</v>
      </c>
      <c r="C16" s="592" t="s">
        <v>5114</v>
      </c>
      <c r="H16" s="592">
        <v>0</v>
      </c>
      <c r="I16" s="286">
        <f>VLOOKUP(A16,'[3]R&amp;E EXPORT'!A:F,6,FALSE)</f>
        <v>0</v>
      </c>
      <c r="J16" s="287">
        <f>+VLOOKUP(A16,'[3]R&amp;E EXPORT'!A:F,5,FALSE)</f>
        <v>0</v>
      </c>
      <c r="K16" s="286">
        <f>VLOOKUP(A16,'[3]R&amp;E EXPORT'!A:F,3,FALSE)</f>
        <v>46000</v>
      </c>
      <c r="L16" s="286">
        <f>VLOOKUP(A16,'[3]R&amp;E EXPORT'!A:F,4,FALSE)</f>
        <v>46000</v>
      </c>
      <c r="M16" s="329">
        <f t="shared" si="0"/>
        <v>0</v>
      </c>
      <c r="N16" s="298">
        <v>50000</v>
      </c>
      <c r="O16" s="298"/>
      <c r="P16" s="577">
        <f t="shared" si="1"/>
        <v>50000</v>
      </c>
      <c r="Q16" s="577">
        <v>50000</v>
      </c>
      <c r="R16" s="577">
        <f t="shared" si="2"/>
        <v>0</v>
      </c>
      <c r="S16" s="577">
        <v>240000</v>
      </c>
      <c r="U16" s="577">
        <f t="shared" si="3"/>
        <v>240000</v>
      </c>
    </row>
    <row r="17" spans="1:22" x14ac:dyDescent="0.25">
      <c r="A17" s="664" t="s">
        <v>4067</v>
      </c>
      <c r="C17" s="592" t="s">
        <v>5115</v>
      </c>
      <c r="H17" s="592">
        <v>0</v>
      </c>
      <c r="I17" s="286">
        <f>VLOOKUP(A17,'[3]R&amp;E EXPORT'!A:F,6,FALSE)</f>
        <v>0</v>
      </c>
      <c r="J17" s="287">
        <f>+VLOOKUP(A17,'[3]R&amp;E EXPORT'!A:F,5,FALSE)</f>
        <v>0</v>
      </c>
      <c r="K17" s="286">
        <f>VLOOKUP(A17,'[3]R&amp;E EXPORT'!A:F,3,FALSE)</f>
        <v>27433.49</v>
      </c>
      <c r="L17" s="286">
        <f>VLOOKUP(A17,'[3]R&amp;E EXPORT'!A:F,4,FALSE)</f>
        <v>18858.490000000002</v>
      </c>
      <c r="M17" s="329">
        <f t="shared" si="0"/>
        <v>8575</v>
      </c>
      <c r="N17" s="298">
        <v>15775</v>
      </c>
      <c r="O17" s="298"/>
      <c r="P17" s="577">
        <f t="shared" si="1"/>
        <v>15775</v>
      </c>
      <c r="Q17" s="577">
        <v>15775</v>
      </c>
      <c r="R17" s="577">
        <f t="shared" si="2"/>
        <v>0</v>
      </c>
      <c r="S17" s="577">
        <v>12900</v>
      </c>
      <c r="U17" s="577">
        <f t="shared" si="3"/>
        <v>12900</v>
      </c>
    </row>
    <row r="18" spans="1:22" x14ac:dyDescent="0.25">
      <c r="A18" s="664" t="s">
        <v>1825</v>
      </c>
      <c r="C18" s="592" t="s">
        <v>5116</v>
      </c>
      <c r="D18" s="592">
        <v>104254.72</v>
      </c>
      <c r="E18" s="592">
        <v>108508.13</v>
      </c>
      <c r="F18" s="592">
        <v>112935.45</v>
      </c>
      <c r="G18" s="592">
        <v>117543</v>
      </c>
      <c r="H18" s="592">
        <v>122338.98</v>
      </c>
      <c r="I18" s="286">
        <f>VLOOKUP(A18,'[3]R&amp;E EXPORT'!A:F,6,FALSE)</f>
        <v>132317.9</v>
      </c>
      <c r="J18" s="287">
        <f>+VLOOKUP(A18,'[3]R&amp;E EXPORT'!A:F,5,FALSE)</f>
        <v>132317.9</v>
      </c>
      <c r="K18" s="286">
        <f>VLOOKUP(A18,'[3]R&amp;E EXPORT'!A:F,3,FALSE)</f>
        <v>0</v>
      </c>
      <c r="L18" s="286">
        <f>VLOOKUP(A18,'[3]R&amp;E EXPORT'!A:F,4,FALSE)</f>
        <v>0</v>
      </c>
      <c r="M18" s="329">
        <f t="shared" si="0"/>
        <v>0</v>
      </c>
      <c r="N18" s="298">
        <v>0</v>
      </c>
      <c r="O18" s="298"/>
      <c r="P18" s="577">
        <f t="shared" si="1"/>
        <v>0</v>
      </c>
      <c r="R18" s="577">
        <f t="shared" si="2"/>
        <v>0</v>
      </c>
      <c r="S18" s="577">
        <v>0</v>
      </c>
      <c r="U18" s="577">
        <f t="shared" si="3"/>
        <v>0</v>
      </c>
    </row>
    <row r="19" spans="1:22" x14ac:dyDescent="0.25">
      <c r="A19" s="615" t="s">
        <v>1776</v>
      </c>
      <c r="B19" s="577"/>
      <c r="C19" s="600" t="s">
        <v>33</v>
      </c>
      <c r="H19" s="592">
        <v>0</v>
      </c>
      <c r="I19" s="286">
        <f>VLOOKUP(A19,'[3]R&amp;E EXPORT'!A:F,6,FALSE)</f>
        <v>788.05</v>
      </c>
      <c r="J19" s="287">
        <f>+VLOOKUP(A19,'[3]R&amp;E EXPORT'!A:F,5,FALSE)</f>
        <v>788.05</v>
      </c>
      <c r="K19" s="286">
        <f>VLOOKUP(A19,'[3]R&amp;E EXPORT'!A:F,3,FALSE)</f>
        <v>0</v>
      </c>
      <c r="L19" s="286">
        <f>VLOOKUP(A19,'[3]R&amp;E EXPORT'!A:F,4,FALSE)</f>
        <v>48479.92</v>
      </c>
      <c r="M19" s="329">
        <f>K19-L19</f>
        <v>-48479.92</v>
      </c>
      <c r="N19" s="298">
        <v>0</v>
      </c>
      <c r="O19" s="298"/>
      <c r="P19" s="577">
        <f t="shared" si="1"/>
        <v>0</v>
      </c>
      <c r="R19" s="577">
        <f t="shared" si="2"/>
        <v>0</v>
      </c>
      <c r="S19" s="577">
        <v>0</v>
      </c>
      <c r="U19" s="577">
        <f t="shared" si="3"/>
        <v>0</v>
      </c>
    </row>
    <row r="20" spans="1:22" x14ac:dyDescent="0.25">
      <c r="A20" s="615" t="s">
        <v>4482</v>
      </c>
      <c r="B20" s="577"/>
      <c r="C20" s="600" t="s">
        <v>4454</v>
      </c>
      <c r="I20" s="286"/>
      <c r="J20" s="287"/>
      <c r="K20" s="286"/>
      <c r="L20" s="286"/>
      <c r="M20" s="329"/>
      <c r="N20" s="298">
        <v>22500</v>
      </c>
      <c r="O20" s="298"/>
      <c r="P20" s="577">
        <f t="shared" si="1"/>
        <v>22500</v>
      </c>
      <c r="Q20" s="577">
        <v>22500</v>
      </c>
      <c r="R20" s="577">
        <f t="shared" si="2"/>
        <v>0</v>
      </c>
      <c r="S20" s="577">
        <v>40000</v>
      </c>
      <c r="U20" s="577">
        <f t="shared" si="3"/>
        <v>40000</v>
      </c>
    </row>
    <row r="21" spans="1:22" ht="13.8" thickBot="1" x14ac:dyDescent="0.3">
      <c r="A21" s="653" t="s">
        <v>4483</v>
      </c>
      <c r="B21" s="580"/>
      <c r="C21" s="601" t="s">
        <v>4454</v>
      </c>
      <c r="D21" s="602"/>
      <c r="E21" s="602"/>
      <c r="F21" s="602"/>
      <c r="G21" s="602"/>
      <c r="H21" s="602"/>
      <c r="I21" s="293"/>
      <c r="J21" s="294"/>
      <c r="K21" s="293"/>
      <c r="L21" s="293"/>
      <c r="M21" s="330"/>
      <c r="N21" s="299">
        <v>58287.03</v>
      </c>
      <c r="O21" s="299"/>
      <c r="P21" s="580">
        <f t="shared" si="1"/>
        <v>58287.03</v>
      </c>
      <c r="Q21" s="580">
        <v>58287.01</v>
      </c>
      <c r="R21" s="580">
        <f t="shared" si="2"/>
        <v>1.9999999996798579E-2</v>
      </c>
      <c r="S21" s="580">
        <v>37662.5</v>
      </c>
      <c r="T21" s="580"/>
      <c r="U21" s="580">
        <f t="shared" si="3"/>
        <v>37662.5</v>
      </c>
    </row>
    <row r="22" spans="1:22" x14ac:dyDescent="0.25">
      <c r="A22" s="577" t="s">
        <v>301</v>
      </c>
      <c r="D22" s="592">
        <f>SUM(D8:D18)</f>
        <v>676368.4</v>
      </c>
      <c r="E22" s="592">
        <f>SUM(E8:E18)</f>
        <v>756767.98</v>
      </c>
      <c r="F22" s="592">
        <f>SUM(F8:F18)</f>
        <v>753405.73</v>
      </c>
      <c r="G22" s="592">
        <f>SUM(G8:G18)</f>
        <v>759260</v>
      </c>
      <c r="H22" s="698">
        <f t="shared" ref="H22:V22" si="4">SUM(H8:H21)</f>
        <v>994715.87</v>
      </c>
      <c r="I22" s="604">
        <f t="shared" si="4"/>
        <v>995315.54</v>
      </c>
      <c r="J22" s="604">
        <f t="shared" si="4"/>
        <v>995315.54</v>
      </c>
      <c r="K22" s="604">
        <f t="shared" si="4"/>
        <v>883502.24</v>
      </c>
      <c r="L22" s="604">
        <f t="shared" si="4"/>
        <v>180213.40999999997</v>
      </c>
      <c r="M22" s="588">
        <f t="shared" si="4"/>
        <v>703288.83</v>
      </c>
      <c r="N22" s="577">
        <f t="shared" si="4"/>
        <v>962162.03</v>
      </c>
      <c r="O22" s="577">
        <f t="shared" si="4"/>
        <v>0</v>
      </c>
      <c r="P22" s="577">
        <f t="shared" si="4"/>
        <v>962162.03</v>
      </c>
      <c r="Q22" s="577">
        <f t="shared" si="4"/>
        <v>473862.01</v>
      </c>
      <c r="R22" s="577">
        <f t="shared" si="4"/>
        <v>488300.02</v>
      </c>
      <c r="S22" s="577">
        <f t="shared" si="4"/>
        <v>1150037.5</v>
      </c>
      <c r="T22" s="577">
        <f t="shared" si="4"/>
        <v>0</v>
      </c>
      <c r="U22" s="577">
        <f t="shared" si="4"/>
        <v>1150037.5</v>
      </c>
      <c r="V22" s="577">
        <f t="shared" si="4"/>
        <v>0</v>
      </c>
    </row>
    <row r="23" spans="1:22" x14ac:dyDescent="0.25">
      <c r="O23" s="331"/>
    </row>
    <row r="24" spans="1:22" x14ac:dyDescent="0.25">
      <c r="A24" s="577" t="s">
        <v>302</v>
      </c>
      <c r="O24" s="331"/>
    </row>
    <row r="25" spans="1:22" x14ac:dyDescent="0.25">
      <c r="A25" s="577" t="s">
        <v>1814</v>
      </c>
      <c r="C25" s="592" t="s">
        <v>5117</v>
      </c>
      <c r="D25" s="592">
        <v>45882</v>
      </c>
      <c r="E25" s="592">
        <v>45882</v>
      </c>
      <c r="F25" s="592">
        <v>45882</v>
      </c>
      <c r="G25" s="592">
        <v>45882</v>
      </c>
      <c r="H25" s="592">
        <v>45882</v>
      </c>
      <c r="I25" s="286">
        <f>VLOOKUP(A25,'[3]R&amp;E EXPORT'!A:F,6,FALSE)</f>
        <v>45882</v>
      </c>
      <c r="J25" s="287">
        <f>+VLOOKUP(A25,'[3]R&amp;E EXPORT'!A:F,5,FALSE)</f>
        <v>45882</v>
      </c>
      <c r="K25" s="286">
        <f>VLOOKUP(A25,'[3]R&amp;E EXPORT'!A:F,3,FALSE)</f>
        <v>25000</v>
      </c>
      <c r="L25" s="286">
        <f>VLOOKUP(A25,'[3]R&amp;E EXPORT'!A:F,4,FALSE)</f>
        <v>25000</v>
      </c>
      <c r="M25" s="329">
        <f>K25-L25</f>
        <v>0</v>
      </c>
      <c r="N25" s="298">
        <v>25000</v>
      </c>
      <c r="O25" s="298"/>
      <c r="P25" s="577">
        <f t="shared" ref="P25:P30" si="5">SUM(N25:O25)</f>
        <v>25000</v>
      </c>
      <c r="Q25" s="577">
        <v>25000</v>
      </c>
      <c r="R25" s="577">
        <f t="shared" ref="R25:R30" si="6">SUM(P25-Q25)</f>
        <v>0</v>
      </c>
      <c r="S25" s="577">
        <v>25000</v>
      </c>
      <c r="U25" s="577">
        <f t="shared" ref="U25:U30" si="7">SUM(S25:T25)</f>
        <v>25000</v>
      </c>
    </row>
    <row r="26" spans="1:22" x14ac:dyDescent="0.25">
      <c r="A26" s="577" t="s">
        <v>1811</v>
      </c>
      <c r="C26" s="592" t="s">
        <v>5118</v>
      </c>
      <c r="D26" s="592">
        <v>12254.34</v>
      </c>
      <c r="E26" s="592">
        <v>11107.28</v>
      </c>
      <c r="F26" s="592">
        <v>9960.2199999999993</v>
      </c>
      <c r="G26" s="592">
        <v>8813</v>
      </c>
      <c r="H26" s="592">
        <v>7666.12</v>
      </c>
      <c r="I26" s="286">
        <f>VLOOKUP(A26,'[3]R&amp;E EXPORT'!A:F,6,FALSE)</f>
        <v>5314.66</v>
      </c>
      <c r="J26" s="287">
        <f>+VLOOKUP(A26,'[3]R&amp;E EXPORT'!A:F,5,FALSE)</f>
        <v>5314.66</v>
      </c>
      <c r="K26" s="286">
        <f>VLOOKUP(A26,'[3]R&amp;E EXPORT'!A:F,3,FALSE)</f>
        <v>8812.5</v>
      </c>
      <c r="L26" s="286">
        <f>VLOOKUP(A26,'[3]R&amp;E EXPORT'!A:F,4,FALSE)</f>
        <v>4593.76</v>
      </c>
      <c r="M26" s="329">
        <f>K26-L26</f>
        <v>4218.74</v>
      </c>
      <c r="N26" s="298">
        <v>8062.5</v>
      </c>
      <c r="O26" s="298"/>
      <c r="P26" s="577">
        <f t="shared" si="5"/>
        <v>8062.5</v>
      </c>
      <c r="Q26" s="577">
        <v>4218.76</v>
      </c>
      <c r="R26" s="577">
        <f t="shared" si="6"/>
        <v>3843.74</v>
      </c>
      <c r="S26" s="577">
        <v>7296.88</v>
      </c>
      <c r="U26" s="577">
        <f t="shared" si="7"/>
        <v>7296.88</v>
      </c>
    </row>
    <row r="27" spans="1:22" x14ac:dyDescent="0.25">
      <c r="A27" s="577" t="s">
        <v>1813</v>
      </c>
      <c r="C27" s="592" t="s">
        <v>5119</v>
      </c>
      <c r="D27" s="592">
        <v>42000</v>
      </c>
      <c r="E27" s="592">
        <v>83000</v>
      </c>
      <c r="F27" s="592">
        <v>84000</v>
      </c>
      <c r="G27" s="592">
        <v>91000</v>
      </c>
      <c r="H27" s="592">
        <v>95000</v>
      </c>
      <c r="I27" s="286">
        <f>VLOOKUP(A27,'[3]R&amp;E EXPORT'!A:F,6,FALSE)</f>
        <v>100000</v>
      </c>
      <c r="J27" s="287">
        <f>+VLOOKUP(A27,'[3]R&amp;E EXPORT'!A:F,5,FALSE)</f>
        <v>100000</v>
      </c>
      <c r="K27" s="286">
        <f>VLOOKUP(A27,'[3]R&amp;E EXPORT'!A:F,3,FALSE)</f>
        <v>105000</v>
      </c>
      <c r="L27" s="286">
        <f>VLOOKUP(A27,'[3]R&amp;E EXPORT'!A:F,4,FALSE)</f>
        <v>334268.75</v>
      </c>
      <c r="M27" s="329">
        <f>K27-L27</f>
        <v>-229268.75</v>
      </c>
      <c r="N27" s="298">
        <v>115000</v>
      </c>
      <c r="O27" s="298"/>
      <c r="P27" s="577">
        <f t="shared" si="5"/>
        <v>115000</v>
      </c>
      <c r="Q27" s="577">
        <v>115000</v>
      </c>
      <c r="R27" s="577">
        <f t="shared" si="6"/>
        <v>0</v>
      </c>
      <c r="S27" s="577">
        <v>120000</v>
      </c>
      <c r="U27" s="577">
        <f t="shared" si="7"/>
        <v>120000</v>
      </c>
    </row>
    <row r="28" spans="1:22" x14ac:dyDescent="0.25">
      <c r="A28" s="577" t="s">
        <v>1810</v>
      </c>
      <c r="C28" s="592" t="s">
        <v>5119</v>
      </c>
      <c r="D28" s="592">
        <v>107200.28</v>
      </c>
      <c r="E28" s="592">
        <v>69360</v>
      </c>
      <c r="F28" s="592">
        <v>66020</v>
      </c>
      <c r="G28" s="592">
        <v>62520</v>
      </c>
      <c r="H28" s="592">
        <v>63450</v>
      </c>
      <c r="I28" s="286">
        <f>VLOOKUP(A28,'[3]R&amp;E EXPORT'!A:F,6,FALSE)</f>
        <v>48700</v>
      </c>
      <c r="J28" s="287">
        <f>+VLOOKUP(A28,'[3]R&amp;E EXPORT'!A:F,5,FALSE)</f>
        <v>48700</v>
      </c>
      <c r="K28" s="286">
        <f>VLOOKUP(A28,'[3]R&amp;E EXPORT'!A:F,3,FALSE)</f>
        <v>43575</v>
      </c>
      <c r="L28" s="286">
        <f>VLOOKUP(A28,'[3]R&amp;E EXPORT'!A:F,4,FALSE)</f>
        <v>23100</v>
      </c>
      <c r="M28" s="329">
        <f>K28-L28</f>
        <v>20475</v>
      </c>
      <c r="N28" s="298">
        <v>40987.5</v>
      </c>
      <c r="O28" s="298"/>
      <c r="P28" s="577">
        <f t="shared" si="5"/>
        <v>40987.5</v>
      </c>
      <c r="Q28" s="577">
        <v>20475</v>
      </c>
      <c r="R28" s="577">
        <f t="shared" si="6"/>
        <v>20512.5</v>
      </c>
      <c r="S28" s="577">
        <v>33075</v>
      </c>
      <c r="U28" s="577">
        <f t="shared" si="7"/>
        <v>33075</v>
      </c>
    </row>
    <row r="29" spans="1:22" x14ac:dyDescent="0.25">
      <c r="A29" s="577" t="s">
        <v>4480</v>
      </c>
      <c r="C29" s="592" t="s">
        <v>5120</v>
      </c>
      <c r="I29" s="286"/>
      <c r="J29" s="287"/>
      <c r="K29" s="286"/>
      <c r="L29" s="286"/>
      <c r="M29" s="329"/>
      <c r="N29" s="298">
        <v>6766</v>
      </c>
      <c r="O29" s="298"/>
      <c r="P29" s="577">
        <f t="shared" si="5"/>
        <v>6766</v>
      </c>
      <c r="Q29" s="577">
        <v>6766</v>
      </c>
      <c r="R29" s="577">
        <f t="shared" si="6"/>
        <v>0</v>
      </c>
      <c r="S29" s="577">
        <v>25000</v>
      </c>
      <c r="U29" s="577">
        <f t="shared" si="7"/>
        <v>25000</v>
      </c>
    </row>
    <row r="30" spans="1:22" ht="13.8" thickBot="1" x14ac:dyDescent="0.3">
      <c r="A30" s="580" t="s">
        <v>4481</v>
      </c>
      <c r="B30" s="594"/>
      <c r="C30" s="602" t="s">
        <v>5121</v>
      </c>
      <c r="D30" s="602"/>
      <c r="E30" s="602"/>
      <c r="F30" s="602"/>
      <c r="G30" s="602"/>
      <c r="H30" s="602"/>
      <c r="I30" s="293"/>
      <c r="J30" s="294"/>
      <c r="K30" s="293"/>
      <c r="L30" s="293"/>
      <c r="M30" s="330"/>
      <c r="N30" s="299">
        <v>72710.559999999998</v>
      </c>
      <c r="O30" s="299"/>
      <c r="P30" s="580">
        <f t="shared" si="5"/>
        <v>72710.559999999998</v>
      </c>
      <c r="Q30" s="580">
        <v>72710.559999999998</v>
      </c>
      <c r="R30" s="580">
        <f t="shared" si="6"/>
        <v>0</v>
      </c>
      <c r="S30" s="580">
        <v>48506.25</v>
      </c>
      <c r="T30" s="580"/>
      <c r="U30" s="580">
        <f t="shared" si="7"/>
        <v>48506.25</v>
      </c>
    </row>
    <row r="31" spans="1:22" x14ac:dyDescent="0.25">
      <c r="A31" s="577" t="s">
        <v>303</v>
      </c>
      <c r="D31" s="592">
        <f t="shared" ref="D31:G31" si="8">SUM(D25:D28)</f>
        <v>207336.62</v>
      </c>
      <c r="E31" s="592">
        <f t="shared" si="8"/>
        <v>209349.28</v>
      </c>
      <c r="F31" s="592">
        <f t="shared" si="8"/>
        <v>205862.22</v>
      </c>
      <c r="G31" s="592">
        <f t="shared" si="8"/>
        <v>208215</v>
      </c>
      <c r="H31" s="698">
        <f>SUM(H25:H30)</f>
        <v>211998.12</v>
      </c>
      <c r="I31" s="604">
        <f>SUM(I25:I30)</f>
        <v>199896.66</v>
      </c>
      <c r="J31" s="604">
        <f t="shared" ref="J31:V31" si="9">SUM(J25:J30)</f>
        <v>199896.66</v>
      </c>
      <c r="K31" s="604">
        <f t="shared" si="9"/>
        <v>182387.5</v>
      </c>
      <c r="L31" s="604">
        <f t="shared" si="9"/>
        <v>386962.51</v>
      </c>
      <c r="M31" s="588">
        <f t="shared" si="9"/>
        <v>-204575.01</v>
      </c>
      <c r="N31" s="577">
        <f t="shared" si="9"/>
        <v>268526.56</v>
      </c>
      <c r="O31" s="577">
        <f t="shared" si="9"/>
        <v>0</v>
      </c>
      <c r="P31" s="592">
        <f t="shared" si="9"/>
        <v>268526.56</v>
      </c>
      <c r="Q31" s="592">
        <f t="shared" si="9"/>
        <v>244170.32</v>
      </c>
      <c r="R31" s="592">
        <f t="shared" si="9"/>
        <v>24356.239999999998</v>
      </c>
      <c r="S31" s="592">
        <f t="shared" si="9"/>
        <v>258878.13</v>
      </c>
      <c r="T31" s="592">
        <f t="shared" si="9"/>
        <v>0</v>
      </c>
      <c r="U31" s="592">
        <f t="shared" si="9"/>
        <v>258878.13</v>
      </c>
      <c r="V31" s="592">
        <f t="shared" si="9"/>
        <v>0</v>
      </c>
    </row>
    <row r="32" spans="1:22" x14ac:dyDescent="0.25">
      <c r="J32" s="628"/>
      <c r="K32" s="628"/>
      <c r="L32" s="628"/>
      <c r="N32" s="578"/>
      <c r="O32" s="332"/>
    </row>
    <row r="33" spans="1:23" x14ac:dyDescent="0.25">
      <c r="A33" s="577" t="s">
        <v>304</v>
      </c>
      <c r="O33" s="331"/>
    </row>
    <row r="34" spans="1:23" x14ac:dyDescent="0.25">
      <c r="A34" s="577" t="s">
        <v>1807</v>
      </c>
      <c r="B34" s="629" t="s">
        <v>4455</v>
      </c>
      <c r="C34" s="592" t="s">
        <v>5122</v>
      </c>
      <c r="D34" s="592">
        <v>220000</v>
      </c>
      <c r="E34" s="592">
        <v>220000</v>
      </c>
      <c r="F34" s="592">
        <v>220000</v>
      </c>
      <c r="G34" s="592">
        <v>220000</v>
      </c>
      <c r="H34" s="592">
        <v>225000</v>
      </c>
      <c r="I34" s="286">
        <f>VLOOKUP(A34,'[3]R&amp;E EXPORT'!A:F,6,FALSE)</f>
        <v>235000</v>
      </c>
      <c r="J34" s="287">
        <f>+VLOOKUP(A34,'[3]R&amp;E EXPORT'!A:F,5,FALSE)</f>
        <v>235000</v>
      </c>
      <c r="K34" s="286">
        <f>VLOOKUP(A34,'[3]R&amp;E EXPORT'!A:F,3,FALSE)</f>
        <v>0</v>
      </c>
      <c r="L34" s="286">
        <f>VLOOKUP(A34,'[3]R&amp;E EXPORT'!A:F,4,FALSE)</f>
        <v>240000</v>
      </c>
      <c r="M34" s="329">
        <f>K34-L34</f>
        <v>-240000</v>
      </c>
      <c r="N34" s="298">
        <v>0</v>
      </c>
      <c r="O34" s="300"/>
      <c r="P34" s="577">
        <f t="shared" ref="P34:P58" si="10">SUM(N34:O34)</f>
        <v>0</v>
      </c>
      <c r="R34" s="577">
        <f t="shared" ref="R34:R58" si="11">SUM(P34-Q34)</f>
        <v>0</v>
      </c>
      <c r="S34" s="577">
        <v>0</v>
      </c>
      <c r="U34" s="577">
        <f t="shared" ref="U34:U58" si="12">SUM(S34:T34)</f>
        <v>0</v>
      </c>
    </row>
    <row r="35" spans="1:23" x14ac:dyDescent="0.25">
      <c r="A35" s="577" t="s">
        <v>1795</v>
      </c>
      <c r="C35" s="592" t="s">
        <v>5123</v>
      </c>
      <c r="D35" s="592">
        <v>119717.44</v>
      </c>
      <c r="E35" s="592">
        <v>116968.54</v>
      </c>
      <c r="F35" s="592">
        <v>114008.17</v>
      </c>
      <c r="G35" s="592">
        <v>98911</v>
      </c>
      <c r="H35" s="592">
        <v>61102.9</v>
      </c>
      <c r="I35" s="286">
        <f>VLOOKUP(A35,'[3]R&amp;E EXPORT'!A:F,6,FALSE)</f>
        <v>50573.1</v>
      </c>
      <c r="J35" s="287">
        <f>+VLOOKUP(A35,'[3]R&amp;E EXPORT'!A:F,5,FALSE)</f>
        <v>50573.1</v>
      </c>
      <c r="K35" s="286">
        <f>VLOOKUP(A35,'[3]R&amp;E EXPORT'!A:F,3,FALSE)</f>
        <v>0</v>
      </c>
      <c r="L35" s="286">
        <f>VLOOKUP(A35,'[3]R&amp;E EXPORT'!A:F,4,FALSE)</f>
        <v>11484.34</v>
      </c>
      <c r="M35" s="329">
        <f t="shared" ref="M35:M58" si="13">K35-L35</f>
        <v>-11484.34</v>
      </c>
      <c r="N35" s="298">
        <v>0</v>
      </c>
      <c r="O35" s="298"/>
      <c r="P35" s="577">
        <f t="shared" si="10"/>
        <v>0</v>
      </c>
      <c r="Q35" s="577">
        <v>34705.93</v>
      </c>
      <c r="R35" s="577">
        <f t="shared" si="11"/>
        <v>-34705.93</v>
      </c>
      <c r="S35" s="577">
        <v>0</v>
      </c>
      <c r="U35" s="577">
        <f t="shared" si="12"/>
        <v>0</v>
      </c>
      <c r="V35" s="577">
        <v>-34705.93</v>
      </c>
      <c r="W35" s="633" t="s">
        <v>5124</v>
      </c>
    </row>
    <row r="36" spans="1:23" x14ac:dyDescent="0.25">
      <c r="A36" s="577" t="s">
        <v>1803</v>
      </c>
      <c r="B36" s="629" t="s">
        <v>4455</v>
      </c>
      <c r="C36" s="592" t="s">
        <v>5125</v>
      </c>
      <c r="D36" s="592">
        <v>80000</v>
      </c>
      <c r="E36" s="592">
        <v>0</v>
      </c>
      <c r="F36" s="592">
        <v>85000</v>
      </c>
      <c r="G36" s="592">
        <v>90000</v>
      </c>
      <c r="H36" s="592">
        <v>95000</v>
      </c>
      <c r="I36" s="286">
        <f>VLOOKUP(A36,'[3]R&amp;E EXPORT'!A:F,6,FALSE)</f>
        <v>105000</v>
      </c>
      <c r="J36" s="287">
        <f>+VLOOKUP(A36,'[3]R&amp;E EXPORT'!A:F,5,FALSE)</f>
        <v>105000</v>
      </c>
      <c r="K36" s="286">
        <f>VLOOKUP(A36,'[3]R&amp;E EXPORT'!A:F,3,FALSE)</f>
        <v>0</v>
      </c>
      <c r="L36" s="286">
        <f>VLOOKUP(A36,'[3]R&amp;E EXPORT'!A:F,4,FALSE)</f>
        <v>110000</v>
      </c>
      <c r="M36" s="329">
        <f t="shared" si="13"/>
        <v>-110000</v>
      </c>
      <c r="N36" s="298">
        <v>0</v>
      </c>
      <c r="O36" s="298"/>
      <c r="P36" s="577">
        <f t="shared" si="10"/>
        <v>0</v>
      </c>
      <c r="R36" s="577">
        <f t="shared" si="11"/>
        <v>0</v>
      </c>
      <c r="S36" s="577">
        <v>0</v>
      </c>
      <c r="U36" s="577">
        <f t="shared" si="12"/>
        <v>0</v>
      </c>
    </row>
    <row r="37" spans="1:23" x14ac:dyDescent="0.25">
      <c r="A37" s="577" t="s">
        <v>1791</v>
      </c>
      <c r="C37" s="592" t="s">
        <v>5126</v>
      </c>
      <c r="D37" s="592">
        <v>28592.32</v>
      </c>
      <c r="E37" s="592">
        <v>16692.38</v>
      </c>
      <c r="F37" s="592">
        <v>23673.49</v>
      </c>
      <c r="G37" s="592">
        <v>20840</v>
      </c>
      <c r="H37" s="592">
        <v>17841.189999999999</v>
      </c>
      <c r="I37" s="286">
        <f>VLOOKUP(A37,'[3]R&amp;E EXPORT'!A:F,6,FALSE)</f>
        <v>11530.56</v>
      </c>
      <c r="J37" s="287">
        <f>+VLOOKUP(A37,'[3]R&amp;E EXPORT'!A:F,5,FALSE)</f>
        <v>11530.56</v>
      </c>
      <c r="K37" s="286">
        <f>VLOOKUP(A37,'[3]R&amp;E EXPORT'!A:F,3,FALSE)</f>
        <v>0</v>
      </c>
      <c r="L37" s="286">
        <f>VLOOKUP(A37,'[3]R&amp;E EXPORT'!A:F,4,FALSE)</f>
        <v>6105.29</v>
      </c>
      <c r="M37" s="329">
        <f t="shared" si="13"/>
        <v>-6105.29</v>
      </c>
      <c r="N37" s="298">
        <v>0</v>
      </c>
      <c r="O37" s="298"/>
      <c r="P37" s="577">
        <f t="shared" si="10"/>
        <v>0</v>
      </c>
      <c r="R37" s="577">
        <f t="shared" si="11"/>
        <v>0</v>
      </c>
      <c r="S37" s="577">
        <v>0</v>
      </c>
      <c r="U37" s="577">
        <f t="shared" si="12"/>
        <v>0</v>
      </c>
    </row>
    <row r="38" spans="1:23" x14ac:dyDescent="0.25">
      <c r="A38" s="577" t="s">
        <v>1804</v>
      </c>
      <c r="B38" s="629"/>
      <c r="C38" s="592" t="s">
        <v>5127</v>
      </c>
      <c r="D38" s="592">
        <v>30000</v>
      </c>
      <c r="E38" s="592">
        <v>30000</v>
      </c>
      <c r="F38" s="592">
        <v>35000</v>
      </c>
      <c r="G38" s="592">
        <v>35000</v>
      </c>
      <c r="H38" s="592">
        <v>35000</v>
      </c>
      <c r="I38" s="286">
        <f>VLOOKUP(A38,'[3]R&amp;E EXPORT'!A:F,6,FALSE)</f>
        <v>40000</v>
      </c>
      <c r="J38" s="287">
        <f>+VLOOKUP(A38,'[3]R&amp;E EXPORT'!A:F,5,FALSE)</f>
        <v>40000</v>
      </c>
      <c r="K38" s="286">
        <f>VLOOKUP(A38,'[3]R&amp;E EXPORT'!A:F,3,FALSE)</f>
        <v>0</v>
      </c>
      <c r="L38" s="286">
        <f>VLOOKUP(A38,'[3]R&amp;E EXPORT'!A:F,4,FALSE)</f>
        <v>40000</v>
      </c>
      <c r="M38" s="329">
        <f t="shared" si="13"/>
        <v>-40000</v>
      </c>
      <c r="N38" s="298">
        <v>0</v>
      </c>
      <c r="O38" s="298"/>
      <c r="P38" s="577">
        <f t="shared" si="10"/>
        <v>0</v>
      </c>
      <c r="R38" s="577">
        <f t="shared" si="11"/>
        <v>0</v>
      </c>
      <c r="S38" s="577">
        <v>0</v>
      </c>
      <c r="U38" s="577">
        <f t="shared" si="12"/>
        <v>0</v>
      </c>
      <c r="V38" s="577"/>
      <c r="W38" s="633" t="s">
        <v>5124</v>
      </c>
    </row>
    <row r="39" spans="1:23" x14ac:dyDescent="0.25">
      <c r="A39" s="577" t="s">
        <v>1792</v>
      </c>
      <c r="C39" s="592" t="s">
        <v>5128</v>
      </c>
      <c r="D39" s="592">
        <v>12023.67</v>
      </c>
      <c r="E39" s="592">
        <v>11651.52</v>
      </c>
      <c r="F39" s="592">
        <v>11192.46</v>
      </c>
      <c r="G39" s="592">
        <v>10651</v>
      </c>
      <c r="H39" s="592">
        <v>9103.4599999999991</v>
      </c>
      <c r="I39" s="286">
        <f>VLOOKUP(A39,'[3]R&amp;E EXPORT'!A:F,6,FALSE)</f>
        <v>2842.85</v>
      </c>
      <c r="J39" s="287">
        <f>+VLOOKUP(A39,'[3]R&amp;E EXPORT'!A:F,5,FALSE)</f>
        <v>2842.85</v>
      </c>
      <c r="K39" s="286">
        <f>VLOOKUP(A39,'[3]R&amp;E EXPORT'!A:F,3,FALSE)</f>
        <v>0</v>
      </c>
      <c r="L39" s="286">
        <f>VLOOKUP(A39,'[3]R&amp;E EXPORT'!A:F,4,FALSE)</f>
        <v>745.52</v>
      </c>
      <c r="M39" s="329">
        <f t="shared" si="13"/>
        <v>-745.52</v>
      </c>
      <c r="N39" s="298">
        <v>0</v>
      </c>
      <c r="O39" s="298"/>
      <c r="P39" s="577">
        <f t="shared" si="10"/>
        <v>0</v>
      </c>
      <c r="Q39" s="577">
        <v>1605.52</v>
      </c>
      <c r="R39" s="577">
        <f t="shared" si="11"/>
        <v>-1605.52</v>
      </c>
      <c r="S39" s="577">
        <v>0</v>
      </c>
      <c r="U39" s="577">
        <f t="shared" si="12"/>
        <v>0</v>
      </c>
      <c r="V39" s="577">
        <v>-1605.52</v>
      </c>
      <c r="W39" s="633" t="s">
        <v>5124</v>
      </c>
    </row>
    <row r="40" spans="1:23" x14ac:dyDescent="0.25">
      <c r="A40" s="577" t="s">
        <v>1802</v>
      </c>
      <c r="B40" s="629" t="s">
        <v>355</v>
      </c>
      <c r="C40" s="592" t="s">
        <v>5129</v>
      </c>
      <c r="D40" s="592">
        <v>550000</v>
      </c>
      <c r="E40" s="592">
        <v>555000</v>
      </c>
      <c r="F40" s="592">
        <v>560000</v>
      </c>
      <c r="G40" s="592">
        <v>565000</v>
      </c>
      <c r="H40" s="592">
        <v>575000</v>
      </c>
      <c r="I40" s="286">
        <f>VLOOKUP(A40,'[3]R&amp;E EXPORT'!A:F,6,FALSE)</f>
        <v>590000</v>
      </c>
      <c r="J40" s="287">
        <f>+VLOOKUP(A40,'[3]R&amp;E EXPORT'!A:F,5,FALSE)</f>
        <v>590000</v>
      </c>
      <c r="K40" s="286">
        <f>VLOOKUP(A40,'[3]R&amp;E EXPORT'!A:F,3,FALSE)</f>
        <v>590000</v>
      </c>
      <c r="L40" s="286">
        <f>VLOOKUP(A40,'[3]R&amp;E EXPORT'!A:F,4,FALSE)</f>
        <v>0</v>
      </c>
      <c r="M40" s="329">
        <f t="shared" si="13"/>
        <v>590000</v>
      </c>
      <c r="N40" s="298">
        <v>605000</v>
      </c>
      <c r="O40" s="298"/>
      <c r="P40" s="577">
        <f t="shared" si="10"/>
        <v>605000</v>
      </c>
      <c r="R40" s="577">
        <f t="shared" si="11"/>
        <v>605000</v>
      </c>
      <c r="S40" s="577">
        <v>615000</v>
      </c>
      <c r="U40" s="577">
        <f t="shared" si="12"/>
        <v>615000</v>
      </c>
    </row>
    <row r="41" spans="1:23" x14ac:dyDescent="0.25">
      <c r="A41" s="577" t="s">
        <v>1790</v>
      </c>
      <c r="C41" s="592" t="s">
        <v>5130</v>
      </c>
      <c r="D41" s="592">
        <v>161614.60999999999</v>
      </c>
      <c r="E41" s="592">
        <v>151948.73000000001</v>
      </c>
      <c r="F41" s="592">
        <v>135407.5</v>
      </c>
      <c r="G41" s="592">
        <v>124926</v>
      </c>
      <c r="H41" s="592">
        <v>114039.71</v>
      </c>
      <c r="I41" s="286">
        <f>VLOOKUP(A41,'[3]R&amp;E EXPORT'!A:F,6,FALSE)</f>
        <v>91710.39</v>
      </c>
      <c r="J41" s="287">
        <f>+VLOOKUP(A41,'[3]R&amp;E EXPORT'!A:F,5,FALSE)</f>
        <v>91710.39</v>
      </c>
      <c r="K41" s="286">
        <f>VLOOKUP(A41,'[3]R&amp;E EXPORT'!A:F,3,FALSE)</f>
        <v>86400.21</v>
      </c>
      <c r="L41" s="286">
        <f>VLOOKUP(A41,'[3]R&amp;E EXPORT'!A:F,4,FALSE)</f>
        <v>61662.46</v>
      </c>
      <c r="M41" s="329">
        <f t="shared" si="13"/>
        <v>24737.750000000007</v>
      </c>
      <c r="N41" s="298">
        <v>73714.81</v>
      </c>
      <c r="O41" s="298"/>
      <c r="P41" s="577">
        <f t="shared" si="10"/>
        <v>73714.81</v>
      </c>
      <c r="Q41" s="577">
        <v>56130.57</v>
      </c>
      <c r="R41" s="577">
        <f t="shared" si="11"/>
        <v>17584.239999999998</v>
      </c>
      <c r="S41" s="577">
        <v>61327.53</v>
      </c>
      <c r="U41" s="577">
        <f t="shared" si="12"/>
        <v>61327.53</v>
      </c>
    </row>
    <row r="42" spans="1:23" x14ac:dyDescent="0.25">
      <c r="A42" s="577" t="s">
        <v>1799</v>
      </c>
      <c r="B42" s="629" t="s">
        <v>356</v>
      </c>
      <c r="C42" s="592" t="s">
        <v>5131</v>
      </c>
      <c r="E42" s="592">
        <v>679695</v>
      </c>
      <c r="F42" s="592">
        <v>680000</v>
      </c>
      <c r="G42" s="592">
        <v>685000</v>
      </c>
      <c r="H42" s="592">
        <v>685000</v>
      </c>
      <c r="I42" s="286">
        <f>VLOOKUP(A42,'[3]R&amp;E EXPORT'!A:F,6,FALSE)</f>
        <v>700000</v>
      </c>
      <c r="J42" s="287">
        <f>+VLOOKUP(A42,'[3]R&amp;E EXPORT'!A:F,5,FALSE)</f>
        <v>700000</v>
      </c>
      <c r="K42" s="286">
        <f>VLOOKUP(A42,'[3]R&amp;E EXPORT'!A:F,3,FALSE)</f>
        <v>705000</v>
      </c>
      <c r="L42" s="286">
        <f>VLOOKUP(A42,'[3]R&amp;E EXPORT'!A:F,4,FALSE)</f>
        <v>705000</v>
      </c>
      <c r="M42" s="329">
        <f t="shared" si="13"/>
        <v>0</v>
      </c>
      <c r="N42" s="298">
        <v>710000</v>
      </c>
      <c r="O42" s="298">
        <v>4100000</v>
      </c>
      <c r="P42" s="577">
        <f t="shared" si="10"/>
        <v>4810000</v>
      </c>
      <c r="Q42" s="577">
        <v>4810000</v>
      </c>
      <c r="R42" s="577">
        <f t="shared" si="11"/>
        <v>0</v>
      </c>
      <c r="S42" s="577">
        <v>720000</v>
      </c>
      <c r="U42" s="577">
        <f t="shared" si="12"/>
        <v>720000</v>
      </c>
    </row>
    <row r="43" spans="1:23" x14ac:dyDescent="0.25">
      <c r="A43" s="577" t="s">
        <v>1787</v>
      </c>
      <c r="C43" s="592" t="s">
        <v>5132</v>
      </c>
      <c r="E43" s="592">
        <v>147080.04</v>
      </c>
      <c r="F43" s="592">
        <v>290703.3</v>
      </c>
      <c r="G43" s="592">
        <v>288167</v>
      </c>
      <c r="H43" s="592">
        <v>285314.23</v>
      </c>
      <c r="I43" s="286">
        <f>VLOOKUP(A43,'[3]R&amp;E EXPORT'!A:F,6,FALSE)</f>
        <v>278055.09999999998</v>
      </c>
      <c r="J43" s="287">
        <f>+VLOOKUP(A43,'[3]R&amp;E EXPORT'!A:F,5,FALSE)</f>
        <v>278055.09999999998</v>
      </c>
      <c r="K43" s="286">
        <f>VLOOKUP(A43,'[3]R&amp;E EXPORT'!A:F,3,FALSE)</f>
        <v>273706</v>
      </c>
      <c r="L43" s="286">
        <f>VLOOKUP(A43,'[3]R&amp;E EXPORT'!A:F,4,FALSE)</f>
        <v>273706</v>
      </c>
      <c r="M43" s="329">
        <f t="shared" si="13"/>
        <v>0</v>
      </c>
      <c r="N43" s="298">
        <v>268972.2</v>
      </c>
      <c r="O43" s="298"/>
      <c r="P43" s="577">
        <f t="shared" si="10"/>
        <v>268972.2</v>
      </c>
      <c r="Q43" s="577">
        <v>268972.2</v>
      </c>
      <c r="R43" s="577">
        <f t="shared" si="11"/>
        <v>0</v>
      </c>
      <c r="S43" s="577">
        <v>263830.09999999998</v>
      </c>
      <c r="U43" s="577">
        <f t="shared" si="12"/>
        <v>263830.09999999998</v>
      </c>
    </row>
    <row r="44" spans="1:23" x14ac:dyDescent="0.25">
      <c r="A44" s="577" t="s">
        <v>1798</v>
      </c>
      <c r="B44" s="629" t="s">
        <v>357</v>
      </c>
      <c r="C44" s="592" t="s">
        <v>5133</v>
      </c>
      <c r="E44" s="592">
        <v>0</v>
      </c>
      <c r="F44" s="592">
        <v>305000</v>
      </c>
      <c r="G44" s="592">
        <v>222604</v>
      </c>
      <c r="H44" s="592">
        <v>225000</v>
      </c>
      <c r="I44" s="286">
        <f>VLOOKUP(A44,'[3]R&amp;E EXPORT'!A:F,6,FALSE)</f>
        <v>235000</v>
      </c>
      <c r="J44" s="287">
        <f>+VLOOKUP(A44,'[3]R&amp;E EXPORT'!A:F,5,FALSE)</f>
        <v>235000</v>
      </c>
      <c r="K44" s="286">
        <f>VLOOKUP(A44,'[3]R&amp;E EXPORT'!A:F,3,FALSE)</f>
        <v>240000</v>
      </c>
      <c r="L44" s="286">
        <f>VLOOKUP(A44,'[3]R&amp;E EXPORT'!A:F,4,FALSE)</f>
        <v>240000</v>
      </c>
      <c r="M44" s="329">
        <f t="shared" si="13"/>
        <v>0</v>
      </c>
      <c r="N44" s="298">
        <v>240000</v>
      </c>
      <c r="O44" s="298"/>
      <c r="P44" s="577">
        <f t="shared" si="10"/>
        <v>240000</v>
      </c>
      <c r="Q44" s="577">
        <v>240000</v>
      </c>
      <c r="R44" s="577">
        <f t="shared" si="11"/>
        <v>0</v>
      </c>
      <c r="S44" s="577">
        <v>245000</v>
      </c>
      <c r="U44" s="577">
        <f t="shared" si="12"/>
        <v>245000</v>
      </c>
    </row>
    <row r="45" spans="1:23" x14ac:dyDescent="0.25">
      <c r="A45" s="577" t="s">
        <v>1786</v>
      </c>
      <c r="C45" s="592" t="s">
        <v>5134</v>
      </c>
      <c r="E45" s="592">
        <v>0</v>
      </c>
      <c r="F45" s="592">
        <v>186867.33</v>
      </c>
      <c r="G45" s="592">
        <v>274029</v>
      </c>
      <c r="H45" s="592">
        <v>271052.40000000002</v>
      </c>
      <c r="I45" s="286">
        <f>VLOOKUP(A45,'[3]R&amp;E EXPORT'!A:F,6,FALSE)</f>
        <v>264764.06</v>
      </c>
      <c r="J45" s="287">
        <f>+VLOOKUP(A45,'[3]R&amp;E EXPORT'!A:F,5,FALSE)</f>
        <v>264764.06</v>
      </c>
      <c r="K45" s="286">
        <f>VLOOKUP(A45,'[3]R&amp;E EXPORT'!A:F,3,FALSE)</f>
        <v>261434.1</v>
      </c>
      <c r="L45" s="286">
        <f>VLOOKUP(A45,'[3]R&amp;E EXPORT'!A:F,4,FALSE)</f>
        <v>378913.47</v>
      </c>
      <c r="M45" s="329">
        <f t="shared" si="13"/>
        <v>-117479.36999999997</v>
      </c>
      <c r="N45" s="298">
        <v>257961.3</v>
      </c>
      <c r="O45" s="298"/>
      <c r="P45" s="577">
        <f t="shared" si="10"/>
        <v>257961.3</v>
      </c>
      <c r="Q45" s="577">
        <v>257961.3</v>
      </c>
      <c r="R45" s="577">
        <f t="shared" si="11"/>
        <v>0</v>
      </c>
      <c r="S45" s="577">
        <v>254320.5</v>
      </c>
      <c r="U45" s="577">
        <f t="shared" si="12"/>
        <v>254320.5</v>
      </c>
    </row>
    <row r="46" spans="1:23" x14ac:dyDescent="0.25">
      <c r="A46" s="577" t="s">
        <v>4068</v>
      </c>
      <c r="B46" s="629" t="s">
        <v>4070</v>
      </c>
      <c r="C46" s="592" t="s">
        <v>5135</v>
      </c>
      <c r="H46" s="592">
        <v>0</v>
      </c>
      <c r="I46" s="286">
        <f>VLOOKUP(A46,'[3]R&amp;E EXPORT'!A:F,6,FALSE)</f>
        <v>0</v>
      </c>
      <c r="J46" s="287">
        <f>+VLOOKUP(A46,'[3]R&amp;E EXPORT'!A:F,5,FALSE)</f>
        <v>0</v>
      </c>
      <c r="K46" s="286">
        <f>VLOOKUP(A46,'[3]R&amp;E EXPORT'!A:F,3,FALSE)</f>
        <v>240000</v>
      </c>
      <c r="L46" s="286">
        <f>VLOOKUP(A46,'[3]R&amp;E EXPORT'!A:F,4,FALSE)</f>
        <v>0</v>
      </c>
      <c r="M46" s="329">
        <f t="shared" si="13"/>
        <v>240000</v>
      </c>
      <c r="N46" s="298">
        <v>240000</v>
      </c>
      <c r="O46" s="298"/>
      <c r="P46" s="577">
        <f t="shared" si="10"/>
        <v>240000</v>
      </c>
      <c r="Q46" s="577">
        <v>240000</v>
      </c>
      <c r="R46" s="577">
        <f t="shared" si="11"/>
        <v>0</v>
      </c>
      <c r="S46" s="577">
        <v>245000</v>
      </c>
      <c r="U46" s="577">
        <f t="shared" si="12"/>
        <v>245000</v>
      </c>
    </row>
    <row r="47" spans="1:23" x14ac:dyDescent="0.25">
      <c r="A47" s="577" t="s">
        <v>4069</v>
      </c>
      <c r="B47" s="629"/>
      <c r="C47" s="592" t="s">
        <v>5136</v>
      </c>
      <c r="H47" s="592">
        <v>0</v>
      </c>
      <c r="I47" s="286">
        <f>VLOOKUP(A47,'[3]R&amp;E EXPORT'!A:F,6,FALSE)</f>
        <v>0</v>
      </c>
      <c r="J47" s="287">
        <f>+VLOOKUP(A47,'[3]R&amp;E EXPORT'!A:F,5,FALSE)</f>
        <v>0</v>
      </c>
      <c r="K47" s="286">
        <f>VLOOKUP(A47,'[3]R&amp;E EXPORT'!A:F,3,FALSE)</f>
        <v>48119.64</v>
      </c>
      <c r="L47" s="286">
        <f>VLOOKUP(A47,'[3]R&amp;E EXPORT'!A:F,4,FALSE)</f>
        <v>0</v>
      </c>
      <c r="M47" s="329">
        <f t="shared" si="13"/>
        <v>48119.64</v>
      </c>
      <c r="N47" s="298">
        <v>48119.64</v>
      </c>
      <c r="O47" s="298"/>
      <c r="P47" s="577">
        <f t="shared" si="10"/>
        <v>48119.64</v>
      </c>
      <c r="Q47" s="577">
        <f>9610.03+34705.93</f>
        <v>44315.96</v>
      </c>
      <c r="R47" s="577">
        <f t="shared" si="11"/>
        <v>3803.6800000000003</v>
      </c>
      <c r="S47" s="577">
        <v>40419.46</v>
      </c>
      <c r="U47" s="577">
        <f t="shared" si="12"/>
        <v>40419.46</v>
      </c>
      <c r="V47" s="577">
        <v>34705.93</v>
      </c>
    </row>
    <row r="48" spans="1:23" x14ac:dyDescent="0.25">
      <c r="A48" s="577" t="s">
        <v>1797</v>
      </c>
      <c r="B48" s="629" t="s">
        <v>358</v>
      </c>
      <c r="C48" s="592" t="s">
        <v>5137</v>
      </c>
      <c r="H48" s="592">
        <v>140000</v>
      </c>
      <c r="I48" s="286">
        <f>VLOOKUP(A48,'[3]R&amp;E EXPORT'!A:F,6,FALSE)</f>
        <v>120000</v>
      </c>
      <c r="J48" s="287">
        <f>+VLOOKUP(A48,'[3]R&amp;E EXPORT'!A:F,5,FALSE)</f>
        <v>120000</v>
      </c>
      <c r="K48" s="286">
        <f>VLOOKUP(A48,'[3]R&amp;E EXPORT'!A:F,3,FALSE)</f>
        <v>120000</v>
      </c>
      <c r="L48" s="286">
        <v>120000</v>
      </c>
      <c r="M48" s="329">
        <f t="shared" si="13"/>
        <v>0</v>
      </c>
      <c r="N48" s="298">
        <v>120000</v>
      </c>
      <c r="O48" s="298"/>
      <c r="P48" s="577">
        <f t="shared" si="10"/>
        <v>120000</v>
      </c>
      <c r="Q48" s="577">
        <v>120000</v>
      </c>
      <c r="R48" s="577">
        <f t="shared" si="11"/>
        <v>0</v>
      </c>
      <c r="S48" s="577">
        <v>125000</v>
      </c>
      <c r="U48" s="577">
        <f t="shared" si="12"/>
        <v>125000</v>
      </c>
    </row>
    <row r="49" spans="1:22" x14ac:dyDescent="0.25">
      <c r="A49" s="577" t="s">
        <v>1785</v>
      </c>
      <c r="B49" s="629"/>
      <c r="C49" s="592" t="s">
        <v>5138</v>
      </c>
      <c r="H49" s="592">
        <v>7694.99</v>
      </c>
      <c r="I49" s="286">
        <f>VLOOKUP(A49,'[3]R&amp;E EXPORT'!A:F,6,FALSE)</f>
        <v>41701.9</v>
      </c>
      <c r="J49" s="287">
        <f>+VLOOKUP(A49,'[3]R&amp;E EXPORT'!A:F,5,FALSE)</f>
        <v>41701.9</v>
      </c>
      <c r="K49" s="286">
        <f>VLOOKUP(A49,'[3]R&amp;E EXPORT'!A:F,3,FALSE)</f>
        <v>41701.9</v>
      </c>
      <c r="L49" s="286">
        <v>41473.9</v>
      </c>
      <c r="M49" s="329">
        <f t="shared" si="13"/>
        <v>228</v>
      </c>
      <c r="N49" s="298">
        <v>41185.199999999997</v>
      </c>
      <c r="O49" s="298"/>
      <c r="P49" s="577">
        <f t="shared" si="10"/>
        <v>41185.199999999997</v>
      </c>
      <c r="Q49" s="577">
        <v>41185.9</v>
      </c>
      <c r="R49" s="577">
        <f t="shared" si="11"/>
        <v>-0.70000000000436557</v>
      </c>
      <c r="S49" s="577">
        <v>40801.9</v>
      </c>
      <c r="U49" s="577">
        <f t="shared" si="12"/>
        <v>40801.9</v>
      </c>
    </row>
    <row r="50" spans="1:22" x14ac:dyDescent="0.25">
      <c r="A50" s="577" t="s">
        <v>4073</v>
      </c>
      <c r="B50" s="629" t="s">
        <v>4075</v>
      </c>
      <c r="C50" s="592" t="s">
        <v>5139</v>
      </c>
      <c r="H50" s="592">
        <v>0</v>
      </c>
      <c r="I50" s="286">
        <f>VLOOKUP(A50,'[3]R&amp;E EXPORT'!A:F,6,FALSE)</f>
        <v>0</v>
      </c>
      <c r="J50" s="287">
        <f>+VLOOKUP(A50,'[3]R&amp;E EXPORT'!A:F,5,FALSE)</f>
        <v>0</v>
      </c>
      <c r="K50" s="286">
        <f>VLOOKUP(A50,'[3]R&amp;E EXPORT'!A:F,3,FALSE)</f>
        <v>110000</v>
      </c>
      <c r="L50" s="286">
        <f>VLOOKUP(A50,'[3]R&amp;E EXPORT'!A:F,4,FALSE)</f>
        <v>0</v>
      </c>
      <c r="M50" s="329">
        <f t="shared" si="13"/>
        <v>110000</v>
      </c>
      <c r="N50" s="298">
        <v>110000</v>
      </c>
      <c r="O50" s="298"/>
      <c r="P50" s="577">
        <f t="shared" si="10"/>
        <v>110000</v>
      </c>
      <c r="Q50" s="577">
        <v>110000</v>
      </c>
      <c r="R50" s="577">
        <f t="shared" si="11"/>
        <v>0</v>
      </c>
      <c r="S50" s="577">
        <v>115000</v>
      </c>
      <c r="U50" s="577">
        <f t="shared" si="12"/>
        <v>115000</v>
      </c>
    </row>
    <row r="51" spans="1:22" x14ac:dyDescent="0.25">
      <c r="A51" s="577" t="s">
        <v>4074</v>
      </c>
      <c r="B51" s="629"/>
      <c r="C51" s="592" t="s">
        <v>5140</v>
      </c>
      <c r="H51" s="592">
        <v>0</v>
      </c>
      <c r="I51" s="286">
        <f>VLOOKUP(A51,'[3]R&amp;E EXPORT'!A:F,6,FALSE)</f>
        <v>0</v>
      </c>
      <c r="J51" s="287">
        <f>+VLOOKUP(A51,'[3]R&amp;E EXPORT'!A:F,5,FALSE)</f>
        <v>0</v>
      </c>
      <c r="K51" s="286">
        <f>VLOOKUP(A51,'[3]R&amp;E EXPORT'!A:F,3,FALSE)</f>
        <v>7210.23</v>
      </c>
      <c r="L51" s="286">
        <f>VLOOKUP(A51,'[3]R&amp;E EXPORT'!A:F,4,FALSE)</f>
        <v>0</v>
      </c>
      <c r="M51" s="329">
        <f t="shared" si="13"/>
        <v>7210.23</v>
      </c>
      <c r="N51" s="298">
        <v>2113.61</v>
      </c>
      <c r="O51" s="298">
        <v>-2113.61</v>
      </c>
      <c r="P51" s="577">
        <f t="shared" si="10"/>
        <v>0</v>
      </c>
      <c r="R51" s="577">
        <f t="shared" si="11"/>
        <v>0</v>
      </c>
      <c r="S51" s="577">
        <v>8685.1</v>
      </c>
      <c r="U51" s="577">
        <f t="shared" si="12"/>
        <v>8685.1</v>
      </c>
    </row>
    <row r="52" spans="1:22" x14ac:dyDescent="0.25">
      <c r="A52" s="577" t="s">
        <v>1796</v>
      </c>
      <c r="B52" s="629" t="s">
        <v>360</v>
      </c>
      <c r="C52" s="592" t="s">
        <v>5141</v>
      </c>
      <c r="H52" s="592">
        <v>60267</v>
      </c>
      <c r="I52" s="286">
        <f>VLOOKUP(A52,'[3]R&amp;E EXPORT'!A:F,6,FALSE)</f>
        <v>62345</v>
      </c>
      <c r="J52" s="287">
        <f>+VLOOKUP(A52,'[3]R&amp;E EXPORT'!A:F,5,FALSE)</f>
        <v>62345</v>
      </c>
      <c r="K52" s="286">
        <f>VLOOKUP(A52,'[3]R&amp;E EXPORT'!A:F,3,FALSE)</f>
        <v>63384</v>
      </c>
      <c r="L52" s="286">
        <f>VLOOKUP(A52,'[3]R&amp;E EXPORT'!A:F,4,FALSE)</f>
        <v>0</v>
      </c>
      <c r="M52" s="329">
        <f t="shared" si="13"/>
        <v>63384</v>
      </c>
      <c r="N52" s="298">
        <v>64410</v>
      </c>
      <c r="O52" s="298"/>
      <c r="P52" s="577">
        <f t="shared" si="10"/>
        <v>64410</v>
      </c>
      <c r="Q52" s="577">
        <v>64410</v>
      </c>
      <c r="R52" s="577">
        <f t="shared" si="11"/>
        <v>0</v>
      </c>
      <c r="S52" s="577">
        <v>65463</v>
      </c>
      <c r="U52" s="577">
        <f t="shared" si="12"/>
        <v>65463</v>
      </c>
    </row>
    <row r="53" spans="1:22" x14ac:dyDescent="0.25">
      <c r="A53" s="577" t="s">
        <v>1784</v>
      </c>
      <c r="B53" s="629"/>
      <c r="C53" s="592" t="s">
        <v>5142</v>
      </c>
      <c r="H53" s="592">
        <v>0</v>
      </c>
      <c r="I53" s="286">
        <v>0</v>
      </c>
      <c r="J53" s="287">
        <v>0</v>
      </c>
      <c r="K53" s="286">
        <v>0</v>
      </c>
      <c r="L53" s="286">
        <v>0</v>
      </c>
      <c r="M53" s="329">
        <v>0</v>
      </c>
      <c r="N53" s="298">
        <v>0</v>
      </c>
      <c r="O53" s="298"/>
      <c r="P53" s="577">
        <f t="shared" si="10"/>
        <v>0</v>
      </c>
      <c r="R53" s="577">
        <f t="shared" si="11"/>
        <v>0</v>
      </c>
      <c r="S53" s="577">
        <v>0</v>
      </c>
      <c r="U53" s="577">
        <f t="shared" si="12"/>
        <v>0</v>
      </c>
    </row>
    <row r="54" spans="1:22" x14ac:dyDescent="0.25">
      <c r="A54" s="577" t="s">
        <v>1783</v>
      </c>
      <c r="B54" s="629" t="s">
        <v>357</v>
      </c>
      <c r="C54" s="592" t="s">
        <v>5143</v>
      </c>
      <c r="E54" s="592">
        <v>0</v>
      </c>
      <c r="F54" s="592">
        <v>1055000</v>
      </c>
      <c r="G54" s="592">
        <v>1077379</v>
      </c>
      <c r="H54" s="592">
        <v>1090000</v>
      </c>
      <c r="I54" s="286">
        <f>VLOOKUP(A54,'[3]R&amp;E EXPORT'!A:F,6,FALSE)</f>
        <v>1115000</v>
      </c>
      <c r="J54" s="287">
        <f>+VLOOKUP(A54,'[3]R&amp;E EXPORT'!A:F,5,FALSE)</f>
        <v>1115000</v>
      </c>
      <c r="K54" s="286">
        <f>VLOOKUP(A54,'[3]R&amp;E EXPORT'!A:F,3,FALSE)</f>
        <v>1130000</v>
      </c>
      <c r="L54" s="286">
        <f>VLOOKUP(A54,'[3]R&amp;E EXPORT'!A:F,4,FALSE)</f>
        <v>1130000</v>
      </c>
      <c r="M54" s="329">
        <f t="shared" si="13"/>
        <v>0</v>
      </c>
      <c r="N54" s="298">
        <v>1140000</v>
      </c>
      <c r="O54" s="298"/>
      <c r="P54" s="577">
        <f t="shared" si="10"/>
        <v>1140000</v>
      </c>
      <c r="Q54" s="577">
        <v>1140000</v>
      </c>
      <c r="R54" s="577">
        <f t="shared" si="11"/>
        <v>0</v>
      </c>
      <c r="S54" s="577">
        <v>1155000</v>
      </c>
      <c r="U54" s="577">
        <f t="shared" si="12"/>
        <v>1155000</v>
      </c>
    </row>
    <row r="55" spans="1:22" x14ac:dyDescent="0.25">
      <c r="A55" s="577" t="s">
        <v>1781</v>
      </c>
      <c r="B55" s="629"/>
      <c r="C55" s="592" t="s">
        <v>5144</v>
      </c>
      <c r="E55" s="592">
        <v>0</v>
      </c>
      <c r="F55" s="592">
        <v>360180.69</v>
      </c>
      <c r="G55" s="592">
        <v>530546</v>
      </c>
      <c r="H55" s="592">
        <v>523382.67</v>
      </c>
      <c r="I55" s="286">
        <f>VLOOKUP(A55,'[3]R&amp;E EXPORT'!A:F,6,FALSE)</f>
        <v>508265.17</v>
      </c>
      <c r="J55" s="287">
        <f>+VLOOKUP(A55,'[3]R&amp;E EXPORT'!A:F,5,FALSE)</f>
        <v>508265.17</v>
      </c>
      <c r="K55" s="286">
        <f>VLOOKUP(A55,'[3]R&amp;E EXPORT'!A:F,3,FALSE)</f>
        <v>500395.88</v>
      </c>
      <c r="L55" s="286">
        <f>VLOOKUP(A55,'[3]R&amp;E EXPORT'!A:F,4,FALSE)</f>
        <v>382916.5</v>
      </c>
      <c r="M55" s="329">
        <f t="shared" si="13"/>
        <v>117479.38</v>
      </c>
      <c r="N55" s="298">
        <v>492240.43</v>
      </c>
      <c r="O55" s="298"/>
      <c r="P55" s="577">
        <f t="shared" si="10"/>
        <v>492240.43</v>
      </c>
      <c r="Q55" s="577">
        <v>492240.39</v>
      </c>
      <c r="R55" s="577">
        <f t="shared" si="11"/>
        <v>3.9999999979045242E-2</v>
      </c>
      <c r="S55" s="577">
        <v>483678.74</v>
      </c>
      <c r="U55" s="577">
        <f t="shared" si="12"/>
        <v>483678.74</v>
      </c>
    </row>
    <row r="56" spans="1:22" x14ac:dyDescent="0.25">
      <c r="A56" s="577" t="s">
        <v>1782</v>
      </c>
      <c r="B56" s="629" t="s">
        <v>4078</v>
      </c>
      <c r="C56" s="592" t="s">
        <v>5137</v>
      </c>
      <c r="H56" s="592">
        <v>0</v>
      </c>
      <c r="I56" s="286">
        <f>VLOOKUP(A56,'[3]R&amp;E EXPORT'!A:F,6,FALSE)</f>
        <v>0</v>
      </c>
      <c r="J56" s="287">
        <f>+VLOOKUP(A56,'[3]R&amp;E EXPORT'!A:F,5,FALSE)</f>
        <v>0</v>
      </c>
      <c r="K56" s="286">
        <f>VLOOKUP(A56,'[3]R&amp;E EXPORT'!A:F,3,FALSE)</f>
        <v>40000</v>
      </c>
      <c r="L56" s="286"/>
      <c r="M56" s="329">
        <f t="shared" si="13"/>
        <v>40000</v>
      </c>
      <c r="N56" s="298">
        <v>40000</v>
      </c>
      <c r="O56" s="298"/>
      <c r="P56" s="577">
        <f t="shared" si="10"/>
        <v>40000</v>
      </c>
      <c r="Q56" s="577">
        <v>40000</v>
      </c>
      <c r="R56" s="577">
        <f t="shared" si="11"/>
        <v>0</v>
      </c>
      <c r="S56" s="577">
        <v>40000</v>
      </c>
      <c r="U56" s="577">
        <f t="shared" si="12"/>
        <v>40000</v>
      </c>
    </row>
    <row r="57" spans="1:22" x14ac:dyDescent="0.25">
      <c r="A57" s="577" t="s">
        <v>1780</v>
      </c>
      <c r="B57" s="629"/>
      <c r="C57" s="592" t="s">
        <v>5138</v>
      </c>
      <c r="H57" s="592">
        <v>0</v>
      </c>
      <c r="I57" s="286">
        <f>VLOOKUP(A57,'[3]R&amp;E EXPORT'!A:F,6,FALSE)</f>
        <v>0</v>
      </c>
      <c r="J57" s="287">
        <f>+VLOOKUP(A57,'[3]R&amp;E EXPORT'!A:F,5,FALSE)</f>
        <v>0</v>
      </c>
      <c r="K57" s="286">
        <f>VLOOKUP(A57,'[3]R&amp;E EXPORT'!A:F,3,FALSE)</f>
        <v>2636.81</v>
      </c>
      <c r="L57" s="286"/>
      <c r="M57" s="329">
        <f t="shared" si="13"/>
        <v>2636.81</v>
      </c>
      <c r="N57" s="298">
        <v>2249.77</v>
      </c>
      <c r="O57" s="298"/>
      <c r="P57" s="577">
        <f t="shared" si="10"/>
        <v>2249.77</v>
      </c>
      <c r="Q57" s="577">
        <f>644.25+1605.52</f>
        <v>2249.77</v>
      </c>
      <c r="R57" s="577">
        <f t="shared" si="11"/>
        <v>0</v>
      </c>
      <c r="S57" s="577">
        <v>1943.94</v>
      </c>
      <c r="U57" s="577">
        <f t="shared" si="12"/>
        <v>1943.94</v>
      </c>
      <c r="V57" s="577">
        <v>1605.52</v>
      </c>
    </row>
    <row r="58" spans="1:22" ht="13.8" thickBot="1" x14ac:dyDescent="0.3">
      <c r="A58" s="580" t="s">
        <v>1779</v>
      </c>
      <c r="B58" s="579" t="s">
        <v>359</v>
      </c>
      <c r="C58" s="602" t="s">
        <v>5145</v>
      </c>
      <c r="D58" s="602"/>
      <c r="E58" s="602">
        <v>0</v>
      </c>
      <c r="F58" s="602">
        <v>180810</v>
      </c>
      <c r="G58" s="602">
        <v>183920</v>
      </c>
      <c r="H58" s="602">
        <v>187030</v>
      </c>
      <c r="I58" s="293">
        <f>VLOOKUP(A58,'[3]R&amp;E EXPORT'!A:F,6,FALSE)</f>
        <v>193270</v>
      </c>
      <c r="J58" s="294">
        <f>+VLOOKUP(A58,'[3]R&amp;E EXPORT'!A:F,5,FALSE)</f>
        <v>193270</v>
      </c>
      <c r="K58" s="293">
        <f>VLOOKUP(A58,'[3]R&amp;E EXPORT'!A:F,3,FALSE)</f>
        <v>196390</v>
      </c>
      <c r="L58" s="293">
        <f>VLOOKUP(A58,'[3]R&amp;E EXPORT'!A:F,4,FALSE)</f>
        <v>196390</v>
      </c>
      <c r="M58" s="330">
        <f t="shared" si="13"/>
        <v>0</v>
      </c>
      <c r="N58" s="299">
        <v>199500</v>
      </c>
      <c r="O58" s="299"/>
      <c r="P58" s="580">
        <f t="shared" si="10"/>
        <v>199500</v>
      </c>
      <c r="Q58" s="580">
        <v>199500</v>
      </c>
      <c r="R58" s="580">
        <f t="shared" si="11"/>
        <v>0</v>
      </c>
      <c r="S58" s="580">
        <v>202620</v>
      </c>
      <c r="T58" s="580"/>
      <c r="U58" s="580">
        <f t="shared" si="12"/>
        <v>202620</v>
      </c>
      <c r="V58" s="699"/>
    </row>
    <row r="59" spans="1:22" x14ac:dyDescent="0.25">
      <c r="A59" s="577" t="s">
        <v>305</v>
      </c>
      <c r="D59" s="592">
        <f t="shared" ref="D59:V59" si="14">SUM(D34:D58)</f>
        <v>1201948.04</v>
      </c>
      <c r="E59" s="592">
        <f t="shared" si="14"/>
        <v>1929036.21</v>
      </c>
      <c r="F59" s="592">
        <f t="shared" si="14"/>
        <v>4242842.9399999995</v>
      </c>
      <c r="G59" s="592">
        <f t="shared" si="14"/>
        <v>4426973</v>
      </c>
      <c r="H59" s="698">
        <f t="shared" si="14"/>
        <v>4606828.5500000007</v>
      </c>
      <c r="I59" s="604">
        <f t="shared" si="14"/>
        <v>4645058.13</v>
      </c>
      <c r="J59" s="604">
        <f t="shared" si="14"/>
        <v>4645058.13</v>
      </c>
      <c r="K59" s="604">
        <f t="shared" si="14"/>
        <v>4656378.7699999996</v>
      </c>
      <c r="L59" s="604">
        <f t="shared" si="14"/>
        <v>3938397.48</v>
      </c>
      <c r="M59" s="588">
        <f t="shared" si="14"/>
        <v>717981.29000000015</v>
      </c>
      <c r="N59" s="577">
        <f t="shared" si="14"/>
        <v>4655466.96</v>
      </c>
      <c r="O59" s="577">
        <f t="shared" si="14"/>
        <v>4097886.39</v>
      </c>
      <c r="P59" s="577">
        <f t="shared" si="14"/>
        <v>8753353.3499999996</v>
      </c>
      <c r="Q59" s="577">
        <f t="shared" si="14"/>
        <v>8163277.5399999991</v>
      </c>
      <c r="R59" s="577">
        <f t="shared" si="14"/>
        <v>590075.81000000006</v>
      </c>
      <c r="S59" s="577">
        <f t="shared" si="14"/>
        <v>4683090.2700000005</v>
      </c>
      <c r="T59" s="577">
        <f t="shared" si="14"/>
        <v>0</v>
      </c>
      <c r="U59" s="577">
        <f t="shared" si="14"/>
        <v>4683090.2700000005</v>
      </c>
      <c r="V59" s="577">
        <f t="shared" si="14"/>
        <v>3.1832314562052488E-12</v>
      </c>
    </row>
    <row r="60" spans="1:22" x14ac:dyDescent="0.25">
      <c r="N60" s="591"/>
      <c r="O60" s="331"/>
    </row>
    <row r="61" spans="1:22" ht="13.8" thickBot="1" x14ac:dyDescent="0.3">
      <c r="A61" s="580" t="s">
        <v>344</v>
      </c>
      <c r="B61" s="594"/>
      <c r="C61" s="602" t="s">
        <v>345</v>
      </c>
      <c r="D61" s="602"/>
      <c r="E61" s="602">
        <v>48780</v>
      </c>
      <c r="F61" s="602"/>
      <c r="G61" s="602"/>
      <c r="H61" s="602"/>
      <c r="I61" s="691"/>
      <c r="J61" s="691"/>
      <c r="K61" s="691"/>
      <c r="L61" s="691"/>
      <c r="M61" s="680"/>
      <c r="N61" s="580"/>
      <c r="O61" s="299"/>
      <c r="P61" s="580"/>
      <c r="Q61" s="580"/>
      <c r="R61" s="580"/>
      <c r="S61" s="580"/>
      <c r="T61" s="580"/>
      <c r="U61" s="580"/>
      <c r="V61" s="699"/>
    </row>
    <row r="62" spans="1:22" x14ac:dyDescent="0.25">
      <c r="O62" s="298"/>
    </row>
    <row r="63" spans="1:22" x14ac:dyDescent="0.25">
      <c r="C63" s="335" t="s">
        <v>1746</v>
      </c>
      <c r="D63" s="335">
        <f>SUM(D22+D31+D59)</f>
        <v>2085653.06</v>
      </c>
      <c r="E63" s="335">
        <f>SUM(E22+E31+E59+E61)</f>
        <v>2943933.4699999997</v>
      </c>
      <c r="F63" s="335">
        <f>SUM(F22+F31+F59)</f>
        <v>5202110.8899999997</v>
      </c>
      <c r="G63" s="335">
        <f>SUM(G22+G31+G59)</f>
        <v>5394448</v>
      </c>
      <c r="H63" s="336">
        <v>6007221.4600000009</v>
      </c>
      <c r="I63" s="314">
        <f t="shared" ref="I63:V63" si="15">I59+I31+I22</f>
        <v>5840270.3300000001</v>
      </c>
      <c r="J63" s="314">
        <f t="shared" si="15"/>
        <v>5840270.3300000001</v>
      </c>
      <c r="K63" s="314">
        <f t="shared" si="15"/>
        <v>5722268.5099999998</v>
      </c>
      <c r="L63" s="314">
        <f t="shared" si="15"/>
        <v>4505573.4000000004</v>
      </c>
      <c r="M63" s="337">
        <f t="shared" si="15"/>
        <v>1216695.1100000001</v>
      </c>
      <c r="N63" s="313">
        <f t="shared" si="15"/>
        <v>5886155.5499999998</v>
      </c>
      <c r="O63" s="313">
        <f t="shared" si="15"/>
        <v>4097886.39</v>
      </c>
      <c r="P63" s="313">
        <f t="shared" si="15"/>
        <v>9984041.9399999995</v>
      </c>
      <c r="Q63" s="313">
        <f t="shared" si="15"/>
        <v>8881309.8699999992</v>
      </c>
      <c r="R63" s="313">
        <f t="shared" si="15"/>
        <v>1102732.07</v>
      </c>
      <c r="S63" s="313">
        <f t="shared" si="15"/>
        <v>6092005.9000000004</v>
      </c>
      <c r="T63" s="313">
        <f t="shared" si="15"/>
        <v>0</v>
      </c>
      <c r="U63" s="313">
        <f t="shared" si="15"/>
        <v>6092005.9000000004</v>
      </c>
      <c r="V63" s="313">
        <f t="shared" si="15"/>
        <v>3.1832314562052488E-12</v>
      </c>
    </row>
    <row r="64" spans="1:22" x14ac:dyDescent="0.25">
      <c r="I64" s="628"/>
      <c r="J64" s="628"/>
      <c r="K64" s="628"/>
      <c r="L64" s="628"/>
      <c r="M64" s="587"/>
      <c r="O64" s="331"/>
    </row>
  </sheetData>
  <conditionalFormatting sqref="A19:A21">
    <cfRule type="containsText" dxfId="5" priority="1" operator="containsText" text="VP1">
      <formula>NOT(ISERROR(SEARCH("VP1",A19)))</formula>
    </cfRule>
  </conditionalFormatting>
  <conditionalFormatting sqref="M8:M21">
    <cfRule type="cellIs" dxfId="4" priority="4" operator="lessThan">
      <formula>0</formula>
    </cfRule>
  </conditionalFormatting>
  <conditionalFormatting sqref="M25:M30">
    <cfRule type="cellIs" dxfId="3" priority="3" operator="lessThan">
      <formula>0</formula>
    </cfRule>
  </conditionalFormatting>
  <conditionalFormatting sqref="M34:M58">
    <cfRule type="cellIs" dxfId="2" priority="2" operator="lessThan">
      <formula>0</formula>
    </cfRule>
  </conditionalFormatting>
  <printOptions horizontalCentered="1" verticalCentered="1" gridLines="1"/>
  <pageMargins left="0" right="0" top="0" bottom="0" header="0" footer="0"/>
  <pageSetup scale="7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C949-9833-4786-BDA4-0C1A3E4422D1}">
  <sheetPr>
    <pageSetUpPr fitToPage="1"/>
  </sheetPr>
  <dimension ref="A1:K52"/>
  <sheetViews>
    <sheetView topLeftCell="A16" workbookViewId="0">
      <selection activeCell="G25" sqref="G25"/>
    </sheetView>
  </sheetViews>
  <sheetFormatPr defaultColWidth="8.69921875" defaultRowHeight="13.2" x14ac:dyDescent="0.25"/>
  <cols>
    <col min="1" max="1" width="23.69921875" style="228" bestFit="1" customWidth="1"/>
    <col min="2" max="3" width="13.19921875" style="228" bestFit="1" customWidth="1"/>
    <col min="4" max="6" width="11.59765625" style="228" bestFit="1" customWidth="1"/>
    <col min="7" max="7" width="9.59765625" style="228" bestFit="1" customWidth="1"/>
    <col min="8" max="9" width="10.59765625" style="228" bestFit="1" customWidth="1"/>
    <col min="10" max="10" width="3.19921875" style="228" customWidth="1"/>
    <col min="11" max="11" width="13.19921875" style="228" bestFit="1" customWidth="1"/>
    <col min="12" max="16384" width="8.69921875" style="228"/>
  </cols>
  <sheetData>
    <row r="1" spans="1:11" ht="14.4" thickBot="1" x14ac:dyDescent="0.35">
      <c r="A1" s="566"/>
      <c r="B1" s="566"/>
      <c r="C1" s="566"/>
      <c r="D1" s="566"/>
      <c r="E1" s="566"/>
      <c r="F1" s="566"/>
      <c r="G1" s="566"/>
      <c r="H1" s="566"/>
      <c r="I1" s="566"/>
      <c r="J1" s="566"/>
      <c r="K1" s="566"/>
    </row>
    <row r="2" spans="1:11" ht="13.8" x14ac:dyDescent="0.3">
      <c r="C2" s="567" t="s">
        <v>4484</v>
      </c>
      <c r="D2" s="568"/>
      <c r="E2" s="568"/>
      <c r="F2" s="568"/>
      <c r="G2" s="568"/>
      <c r="H2" s="568"/>
      <c r="I2" s="568"/>
      <c r="J2" s="568"/>
      <c r="K2" s="569"/>
    </row>
    <row r="3" spans="1:11" s="249" customFormat="1" x14ac:dyDescent="0.25">
      <c r="A3" s="515" t="s">
        <v>4485</v>
      </c>
      <c r="B3" s="515" t="s">
        <v>4486</v>
      </c>
      <c r="C3" s="516" t="s">
        <v>4487</v>
      </c>
      <c r="D3" s="515" t="s">
        <v>4488</v>
      </c>
      <c r="E3" s="515" t="s">
        <v>341</v>
      </c>
      <c r="F3" s="515" t="s">
        <v>340</v>
      </c>
      <c r="G3" s="515" t="s">
        <v>342</v>
      </c>
      <c r="H3" s="515" t="s">
        <v>4489</v>
      </c>
      <c r="I3" s="515" t="s">
        <v>4490</v>
      </c>
      <c r="J3" s="515"/>
      <c r="K3" s="515" t="s">
        <v>4166</v>
      </c>
    </row>
    <row r="4" spans="1:11" s="249" customFormat="1" x14ac:dyDescent="0.25">
      <c r="A4" s="515" t="s">
        <v>4491</v>
      </c>
      <c r="B4" s="515" t="s">
        <v>1749</v>
      </c>
      <c r="C4" s="516" t="s">
        <v>4492</v>
      </c>
      <c r="D4" s="515" t="s">
        <v>4493</v>
      </c>
      <c r="E4" s="515" t="s">
        <v>110</v>
      </c>
      <c r="F4" s="515" t="s">
        <v>110</v>
      </c>
      <c r="G4" s="515" t="s">
        <v>110</v>
      </c>
      <c r="H4" s="515" t="s">
        <v>4494</v>
      </c>
      <c r="I4" s="515" t="s">
        <v>110</v>
      </c>
      <c r="J4" s="515"/>
      <c r="K4" s="515" t="s">
        <v>4495</v>
      </c>
    </row>
    <row r="5" spans="1:11" ht="13.8" x14ac:dyDescent="0.3">
      <c r="A5" s="517" t="s">
        <v>202</v>
      </c>
      <c r="B5" s="518"/>
      <c r="C5" s="519"/>
      <c r="D5" s="519"/>
      <c r="E5" s="519"/>
      <c r="F5" s="519"/>
      <c r="G5" s="519"/>
      <c r="H5" s="519"/>
      <c r="I5" s="520"/>
      <c r="K5" s="520"/>
    </row>
    <row r="6" spans="1:11" x14ac:dyDescent="0.25">
      <c r="A6" s="228" t="s">
        <v>4496</v>
      </c>
      <c r="B6" s="518">
        <v>20000</v>
      </c>
      <c r="C6" s="521"/>
      <c r="D6" s="521"/>
      <c r="E6" s="521"/>
      <c r="F6" s="521"/>
      <c r="G6" s="521"/>
      <c r="H6" s="521">
        <v>20000</v>
      </c>
      <c r="I6" s="518"/>
      <c r="K6" s="518">
        <f>C6+D6+E6+F6+G6+H6+I6</f>
        <v>20000</v>
      </c>
    </row>
    <row r="7" spans="1:11" x14ac:dyDescent="0.25">
      <c r="B7" s="518"/>
      <c r="C7" s="521"/>
      <c r="D7" s="521"/>
      <c r="E7" s="521"/>
      <c r="F7" s="521"/>
      <c r="G7" s="521"/>
      <c r="H7" s="521"/>
      <c r="I7" s="518"/>
      <c r="K7" s="518"/>
    </row>
    <row r="8" spans="1:11" ht="13.8" x14ac:dyDescent="0.3">
      <c r="A8" s="517" t="s">
        <v>204</v>
      </c>
      <c r="B8" s="518"/>
      <c r="C8" s="521"/>
      <c r="D8" s="521"/>
      <c r="E8" s="521"/>
      <c r="F8" s="521"/>
      <c r="G8" s="521"/>
      <c r="H8" s="521"/>
      <c r="I8" s="518"/>
      <c r="K8" s="518"/>
    </row>
    <row r="9" spans="1:11" x14ac:dyDescent="0.25">
      <c r="A9" s="228" t="s">
        <v>4496</v>
      </c>
      <c r="B9" s="518">
        <v>10000</v>
      </c>
      <c r="C9" s="521"/>
      <c r="D9" s="521"/>
      <c r="E9" s="521"/>
      <c r="F9" s="521"/>
      <c r="G9" s="521"/>
      <c r="H9" s="521">
        <v>10000</v>
      </c>
      <c r="I9" s="518"/>
      <c r="K9" s="518">
        <f>C9+D9+E9+F9+G9+H9+I9</f>
        <v>10000</v>
      </c>
    </row>
    <row r="10" spans="1:11" x14ac:dyDescent="0.25">
      <c r="B10" s="518"/>
      <c r="C10" s="521"/>
      <c r="D10" s="521"/>
      <c r="E10" s="521"/>
      <c r="F10" s="521"/>
      <c r="G10" s="521"/>
      <c r="H10" s="521"/>
      <c r="I10" s="518"/>
      <c r="K10" s="518"/>
    </row>
    <row r="11" spans="1:11" ht="13.8" x14ac:dyDescent="0.3">
      <c r="A11" s="517" t="s">
        <v>4497</v>
      </c>
      <c r="B11" s="518"/>
      <c r="C11" s="521"/>
      <c r="D11" s="521"/>
      <c r="E11" s="521"/>
      <c r="F11" s="521"/>
      <c r="G11" s="521"/>
      <c r="H11" s="521"/>
      <c r="I11" s="518"/>
      <c r="K11" s="518"/>
    </row>
    <row r="12" spans="1:11" x14ac:dyDescent="0.25">
      <c r="A12" s="228" t="s">
        <v>4498</v>
      </c>
      <c r="B12" s="518">
        <v>95000</v>
      </c>
      <c r="C12" s="521"/>
      <c r="D12" s="521"/>
      <c r="E12" s="521">
        <v>30000</v>
      </c>
      <c r="F12" s="521">
        <v>50000</v>
      </c>
      <c r="G12" s="521">
        <v>5000</v>
      </c>
      <c r="H12" s="521"/>
      <c r="I12" s="518">
        <v>10000</v>
      </c>
      <c r="K12" s="518">
        <f>C12+D12+E12+F12+G12+H12+I12</f>
        <v>95000</v>
      </c>
    </row>
    <row r="13" spans="1:11" x14ac:dyDescent="0.25">
      <c r="B13" s="518"/>
      <c r="C13" s="521"/>
      <c r="D13" s="521"/>
      <c r="E13" s="521"/>
      <c r="F13" s="521"/>
      <c r="G13" s="521"/>
      <c r="H13" s="521"/>
      <c r="I13" s="518"/>
      <c r="K13" s="518"/>
    </row>
    <row r="14" spans="1:11" ht="13.8" x14ac:dyDescent="0.3">
      <c r="A14" s="517" t="s">
        <v>372</v>
      </c>
      <c r="B14" s="518"/>
      <c r="C14" s="521"/>
      <c r="D14" s="521"/>
      <c r="E14" s="521"/>
      <c r="F14" s="521"/>
      <c r="G14" s="521"/>
      <c r="H14" s="521"/>
      <c r="I14" s="518"/>
      <c r="K14" s="518"/>
    </row>
    <row r="15" spans="1:11" x14ac:dyDescent="0.25">
      <c r="A15" s="228" t="s">
        <v>4496</v>
      </c>
      <c r="B15" s="518">
        <v>20000</v>
      </c>
      <c r="C15" s="521"/>
      <c r="D15" s="521"/>
      <c r="E15" s="521"/>
      <c r="F15" s="521"/>
      <c r="G15" s="521"/>
      <c r="H15" s="521">
        <v>20000</v>
      </c>
      <c r="I15" s="518"/>
      <c r="K15" s="518">
        <f>C15+D15+E15+F15+G15+H15+I15</f>
        <v>20000</v>
      </c>
    </row>
    <row r="16" spans="1:11" x14ac:dyDescent="0.25">
      <c r="A16" s="228" t="s">
        <v>4499</v>
      </c>
      <c r="B16" s="518">
        <v>150000</v>
      </c>
      <c r="C16" s="521"/>
      <c r="D16" s="521"/>
      <c r="E16" s="521">
        <v>75000</v>
      </c>
      <c r="F16" s="521">
        <v>75000</v>
      </c>
      <c r="G16" s="521"/>
      <c r="H16" s="521"/>
      <c r="I16" s="518"/>
      <c r="K16" s="518">
        <f>C16+D16+E16+F16+G16+H16+I16</f>
        <v>150000</v>
      </c>
    </row>
    <row r="17" spans="1:11" x14ac:dyDescent="0.25">
      <c r="A17" s="228" t="s">
        <v>4500</v>
      </c>
      <c r="B17" s="518">
        <v>418517.88</v>
      </c>
      <c r="C17" s="521"/>
      <c r="D17" s="521">
        <v>418518</v>
      </c>
      <c r="E17" s="521"/>
      <c r="F17" s="521"/>
      <c r="G17" s="521"/>
      <c r="H17" s="521"/>
      <c r="I17" s="518"/>
      <c r="K17" s="518">
        <f t="shared" ref="K17:K39" si="0">C17+D17+E17+F17+G17+H17+I17</f>
        <v>418518</v>
      </c>
    </row>
    <row r="18" spans="1:11" x14ac:dyDescent="0.25">
      <c r="A18" s="228" t="s">
        <v>4501</v>
      </c>
      <c r="B18" s="518">
        <v>101906.16</v>
      </c>
      <c r="C18" s="521"/>
      <c r="D18" s="521">
        <v>101906</v>
      </c>
      <c r="E18" s="521"/>
      <c r="F18" s="521"/>
      <c r="G18" s="521"/>
      <c r="H18" s="521"/>
      <c r="I18" s="518"/>
      <c r="K18" s="518">
        <f t="shared" si="0"/>
        <v>101906</v>
      </c>
    </row>
    <row r="19" spans="1:11" x14ac:dyDescent="0.25">
      <c r="A19" s="228" t="s">
        <v>4502</v>
      </c>
      <c r="B19" s="518">
        <v>72588.429999999993</v>
      </c>
      <c r="C19" s="521"/>
      <c r="D19" s="521">
        <v>72588</v>
      </c>
      <c r="E19" s="521"/>
      <c r="F19" s="521"/>
      <c r="G19" s="521"/>
      <c r="H19" s="521"/>
      <c r="I19" s="518"/>
      <c r="K19" s="518">
        <f t="shared" si="0"/>
        <v>72588</v>
      </c>
    </row>
    <row r="20" spans="1:11" x14ac:dyDescent="0.25">
      <c r="A20" s="228" t="s">
        <v>4503</v>
      </c>
      <c r="B20" s="518">
        <v>63197.22</v>
      </c>
      <c r="C20" s="521"/>
      <c r="D20" s="521">
        <v>63197</v>
      </c>
      <c r="E20" s="521"/>
      <c r="F20" s="521"/>
      <c r="G20" s="521"/>
      <c r="H20" s="521"/>
      <c r="I20" s="518"/>
      <c r="K20" s="518">
        <f t="shared" si="0"/>
        <v>63197</v>
      </c>
    </row>
    <row r="21" spans="1:11" x14ac:dyDescent="0.25">
      <c r="A21" s="228" t="s">
        <v>4504</v>
      </c>
      <c r="B21" s="518">
        <v>726000</v>
      </c>
      <c r="C21" s="521">
        <v>726000</v>
      </c>
      <c r="D21" s="521"/>
      <c r="E21" s="521"/>
      <c r="F21" s="521"/>
      <c r="G21" s="521"/>
      <c r="H21" s="521"/>
      <c r="I21" s="518"/>
      <c r="K21" s="518">
        <f t="shared" si="0"/>
        <v>726000</v>
      </c>
    </row>
    <row r="22" spans="1:11" x14ac:dyDescent="0.25">
      <c r="A22" s="228" t="s">
        <v>4505</v>
      </c>
      <c r="B22" s="518">
        <v>750000</v>
      </c>
      <c r="C22" s="521">
        <v>750000</v>
      </c>
      <c r="D22" s="521"/>
      <c r="E22" s="521"/>
      <c r="F22" s="521"/>
      <c r="G22" s="521"/>
      <c r="H22" s="521"/>
      <c r="I22" s="518"/>
      <c r="K22" s="518">
        <f t="shared" si="0"/>
        <v>750000</v>
      </c>
    </row>
    <row r="23" spans="1:11" x14ac:dyDescent="0.25">
      <c r="A23" s="228" t="s">
        <v>4506</v>
      </c>
      <c r="B23" s="518">
        <v>150000</v>
      </c>
      <c r="C23" s="521">
        <v>150000</v>
      </c>
      <c r="D23" s="521"/>
      <c r="E23" s="521"/>
      <c r="F23" s="521"/>
      <c r="G23" s="521"/>
      <c r="H23" s="521"/>
      <c r="I23" s="518"/>
      <c r="K23" s="518">
        <f t="shared" si="0"/>
        <v>150000</v>
      </c>
    </row>
    <row r="24" spans="1:11" x14ac:dyDescent="0.25">
      <c r="A24" s="228" t="s">
        <v>4507</v>
      </c>
      <c r="B24" s="518">
        <v>250000</v>
      </c>
      <c r="C24" s="521">
        <v>250000</v>
      </c>
      <c r="D24" s="521"/>
      <c r="E24" s="521"/>
      <c r="F24" s="521"/>
      <c r="G24" s="521"/>
      <c r="H24" s="521"/>
      <c r="I24" s="518"/>
      <c r="K24" s="518">
        <f t="shared" si="0"/>
        <v>250000</v>
      </c>
    </row>
    <row r="25" spans="1:11" x14ac:dyDescent="0.25">
      <c r="A25" s="228" t="s">
        <v>4508</v>
      </c>
      <c r="B25" s="518">
        <v>800000</v>
      </c>
      <c r="C25" s="521">
        <v>800000</v>
      </c>
      <c r="D25" s="521"/>
      <c r="E25" s="521"/>
      <c r="F25" s="521"/>
      <c r="G25" s="521"/>
      <c r="H25" s="521"/>
      <c r="I25" s="518"/>
      <c r="K25" s="518">
        <f t="shared" si="0"/>
        <v>800000</v>
      </c>
    </row>
    <row r="26" spans="1:11" x14ac:dyDescent="0.25">
      <c r="A26" s="228" t="s">
        <v>4509</v>
      </c>
      <c r="B26" s="518">
        <v>2050000</v>
      </c>
      <c r="C26" s="521">
        <v>2050000</v>
      </c>
      <c r="D26" s="521"/>
      <c r="E26" s="521"/>
      <c r="F26" s="521"/>
      <c r="G26" s="521"/>
      <c r="H26" s="521"/>
      <c r="I26" s="518"/>
      <c r="K26" s="518">
        <f t="shared" si="0"/>
        <v>2050000</v>
      </c>
    </row>
    <row r="27" spans="1:11" x14ac:dyDescent="0.25">
      <c r="A27" s="228" t="s">
        <v>4510</v>
      </c>
      <c r="B27" s="518">
        <v>1900000</v>
      </c>
      <c r="C27" s="521">
        <v>1900000</v>
      </c>
      <c r="D27" s="521"/>
      <c r="E27" s="521"/>
      <c r="F27" s="521"/>
      <c r="G27" s="521"/>
      <c r="H27" s="521"/>
      <c r="I27" s="518"/>
      <c r="K27" s="518">
        <f t="shared" si="0"/>
        <v>1900000</v>
      </c>
    </row>
    <row r="28" spans="1:11" x14ac:dyDescent="0.25">
      <c r="A28" s="228" t="s">
        <v>4511</v>
      </c>
      <c r="B28" s="518">
        <v>30000</v>
      </c>
      <c r="C28" s="521"/>
      <c r="D28" s="521"/>
      <c r="E28" s="521"/>
      <c r="F28" s="521"/>
      <c r="G28" s="521"/>
      <c r="H28" s="521"/>
      <c r="I28" s="518">
        <v>30000</v>
      </c>
      <c r="K28" s="518">
        <f t="shared" si="0"/>
        <v>30000</v>
      </c>
    </row>
    <row r="29" spans="1:11" x14ac:dyDescent="0.25">
      <c r="A29" s="338" t="s">
        <v>4527</v>
      </c>
      <c r="B29" s="518">
        <v>10000</v>
      </c>
      <c r="C29" s="521"/>
      <c r="D29" s="521"/>
      <c r="E29" s="521"/>
      <c r="F29" s="521"/>
      <c r="G29" s="521"/>
      <c r="H29" s="521"/>
      <c r="I29" s="518">
        <v>10000</v>
      </c>
      <c r="K29" s="518">
        <f t="shared" si="0"/>
        <v>10000</v>
      </c>
    </row>
    <row r="30" spans="1:11" ht="13.8" x14ac:dyDescent="0.3">
      <c r="A30" s="517" t="s">
        <v>4512</v>
      </c>
      <c r="B30" s="518"/>
      <c r="C30" s="521"/>
      <c r="D30" s="521"/>
      <c r="E30" s="521"/>
      <c r="F30" s="521"/>
      <c r="G30" s="521"/>
      <c r="H30" s="521"/>
      <c r="I30" s="518"/>
      <c r="K30" s="518" t="s">
        <v>385</v>
      </c>
    </row>
    <row r="31" spans="1:11" x14ac:dyDescent="0.25">
      <c r="A31" s="228" t="s">
        <v>4496</v>
      </c>
      <c r="B31" s="518">
        <v>10000</v>
      </c>
      <c r="C31" s="521"/>
      <c r="D31" s="521"/>
      <c r="E31" s="521"/>
      <c r="F31" s="521"/>
      <c r="G31" s="521"/>
      <c r="H31" s="521">
        <v>10000</v>
      </c>
      <c r="I31" s="518"/>
      <c r="K31" s="518">
        <f t="shared" si="0"/>
        <v>10000</v>
      </c>
    </row>
    <row r="32" spans="1:11" x14ac:dyDescent="0.25">
      <c r="A32" s="228" t="s">
        <v>4513</v>
      </c>
      <c r="B32" s="518">
        <v>50000</v>
      </c>
      <c r="C32" s="521"/>
      <c r="D32" s="521"/>
      <c r="E32" s="521">
        <v>50000</v>
      </c>
      <c r="F32" s="521"/>
      <c r="G32" s="521"/>
      <c r="H32" s="521"/>
      <c r="I32" s="518"/>
      <c r="K32" s="518">
        <f t="shared" si="0"/>
        <v>50000</v>
      </c>
    </row>
    <row r="33" spans="1:11" x14ac:dyDescent="0.25">
      <c r="A33" s="228" t="s">
        <v>4514</v>
      </c>
      <c r="B33" s="518">
        <v>30000</v>
      </c>
      <c r="C33" s="521"/>
      <c r="D33" s="521"/>
      <c r="E33" s="521">
        <v>15000</v>
      </c>
      <c r="F33" s="521">
        <v>15000</v>
      </c>
      <c r="G33" s="521"/>
      <c r="H33" s="521"/>
      <c r="I33" s="518"/>
      <c r="K33" s="518">
        <f t="shared" si="0"/>
        <v>30000</v>
      </c>
    </row>
    <row r="34" spans="1:11" x14ac:dyDescent="0.25">
      <c r="A34" s="228" t="s">
        <v>4515</v>
      </c>
      <c r="B34" s="518">
        <v>25000</v>
      </c>
      <c r="C34" s="521"/>
      <c r="D34" s="521"/>
      <c r="E34" s="521">
        <v>25000</v>
      </c>
      <c r="F34" s="521"/>
      <c r="G34" s="521"/>
      <c r="H34" s="521"/>
      <c r="I34" s="518"/>
      <c r="K34" s="518">
        <f t="shared" si="0"/>
        <v>25000</v>
      </c>
    </row>
    <row r="35" spans="1:11" x14ac:dyDescent="0.25">
      <c r="A35" s="228" t="s">
        <v>4516</v>
      </c>
      <c r="B35" s="518">
        <v>25000</v>
      </c>
      <c r="C35" s="521"/>
      <c r="D35" s="521"/>
      <c r="E35" s="521">
        <v>12500</v>
      </c>
      <c r="F35" s="521">
        <v>12500</v>
      </c>
      <c r="G35" s="521"/>
      <c r="H35" s="521"/>
      <c r="I35" s="518"/>
      <c r="K35" s="518">
        <f t="shared" si="0"/>
        <v>25000</v>
      </c>
    </row>
    <row r="36" spans="1:11" x14ac:dyDescent="0.25">
      <c r="A36" s="228" t="s">
        <v>4517</v>
      </c>
      <c r="B36" s="518">
        <v>90000</v>
      </c>
      <c r="C36" s="521"/>
      <c r="D36" s="521"/>
      <c r="E36" s="521">
        <v>90000</v>
      </c>
      <c r="F36" s="521"/>
      <c r="G36" s="521"/>
      <c r="H36" s="521"/>
      <c r="I36" s="518"/>
      <c r="K36" s="518">
        <f t="shared" si="0"/>
        <v>90000</v>
      </c>
    </row>
    <row r="37" spans="1:11" x14ac:dyDescent="0.25">
      <c r="A37" s="228" t="s">
        <v>4518</v>
      </c>
      <c r="B37" s="518">
        <v>180000</v>
      </c>
      <c r="C37" s="521"/>
      <c r="D37" s="521"/>
      <c r="E37" s="521">
        <v>180000</v>
      </c>
      <c r="F37" s="521"/>
      <c r="G37" s="521"/>
      <c r="H37" s="521"/>
      <c r="I37" s="518"/>
      <c r="K37" s="518">
        <f t="shared" si="0"/>
        <v>180000</v>
      </c>
    </row>
    <row r="38" spans="1:11" x14ac:dyDescent="0.25">
      <c r="A38" s="228" t="s">
        <v>4519</v>
      </c>
      <c r="B38" s="518">
        <v>75000</v>
      </c>
      <c r="C38" s="521"/>
      <c r="D38" s="521"/>
      <c r="E38" s="521">
        <v>75000</v>
      </c>
      <c r="F38" s="521"/>
      <c r="G38" s="521"/>
      <c r="H38" s="521"/>
      <c r="I38" s="518"/>
      <c r="K38" s="518">
        <f t="shared" si="0"/>
        <v>75000</v>
      </c>
    </row>
    <row r="39" spans="1:11" x14ac:dyDescent="0.25">
      <c r="A39" s="228" t="s">
        <v>4520</v>
      </c>
      <c r="B39" s="518">
        <v>187000</v>
      </c>
      <c r="C39" s="521"/>
      <c r="D39" s="521"/>
      <c r="E39" s="521">
        <v>187000</v>
      </c>
      <c r="F39" s="521"/>
      <c r="G39" s="521"/>
      <c r="H39" s="521"/>
      <c r="I39" s="518"/>
      <c r="K39" s="518">
        <f t="shared" si="0"/>
        <v>187000</v>
      </c>
    </row>
    <row r="40" spans="1:11" x14ac:dyDescent="0.25">
      <c r="B40" s="518"/>
      <c r="C40" s="521"/>
      <c r="D40" s="521"/>
      <c r="E40" s="521"/>
      <c r="F40" s="521"/>
      <c r="G40" s="521"/>
      <c r="H40" s="521"/>
      <c r="I40" s="518"/>
      <c r="K40" s="518"/>
    </row>
    <row r="41" spans="1:11" ht="13.8" x14ac:dyDescent="0.3">
      <c r="A41" s="517" t="s">
        <v>340</v>
      </c>
      <c r="B41" s="518"/>
      <c r="C41" s="521"/>
      <c r="D41" s="521"/>
      <c r="E41" s="521"/>
      <c r="F41" s="521"/>
      <c r="G41" s="521"/>
      <c r="H41" s="521"/>
      <c r="I41" s="518"/>
      <c r="K41" s="518"/>
    </row>
    <row r="42" spans="1:11" x14ac:dyDescent="0.25">
      <c r="A42" s="228" t="s">
        <v>4496</v>
      </c>
      <c r="B42" s="518">
        <v>10000</v>
      </c>
      <c r="C42" s="521"/>
      <c r="D42" s="521"/>
      <c r="E42" s="521"/>
      <c r="F42" s="521"/>
      <c r="G42" s="521"/>
      <c r="H42" s="521">
        <v>10000</v>
      </c>
      <c r="I42" s="518"/>
      <c r="K42" s="518">
        <f t="shared" ref="K42:K43" si="1">C42+D42+E42+F42+G42+H42+I42</f>
        <v>10000</v>
      </c>
    </row>
    <row r="43" spans="1:11" x14ac:dyDescent="0.25">
      <c r="A43" s="228" t="s">
        <v>4521</v>
      </c>
      <c r="B43" s="518">
        <v>265000</v>
      </c>
      <c r="C43" s="521"/>
      <c r="D43" s="521"/>
      <c r="E43" s="521"/>
      <c r="F43" s="521">
        <v>265000</v>
      </c>
      <c r="G43" s="521"/>
      <c r="H43" s="521"/>
      <c r="I43" s="518"/>
      <c r="K43" s="518">
        <f t="shared" si="1"/>
        <v>265000</v>
      </c>
    </row>
    <row r="44" spans="1:11" x14ac:dyDescent="0.25">
      <c r="A44" s="228" t="s">
        <v>4522</v>
      </c>
      <c r="B44" s="518">
        <v>30000</v>
      </c>
      <c r="C44" s="521"/>
      <c r="D44" s="521"/>
      <c r="E44" s="521"/>
      <c r="F44" s="521">
        <v>30000</v>
      </c>
      <c r="G44" s="521"/>
      <c r="H44" s="521"/>
      <c r="I44" s="518"/>
      <c r="K44" s="518">
        <f>C44+D44+E44+F44+G44+H44+I44</f>
        <v>30000</v>
      </c>
    </row>
    <row r="45" spans="1:11" x14ac:dyDescent="0.25">
      <c r="A45" s="228" t="s">
        <v>4523</v>
      </c>
      <c r="B45" s="518">
        <v>100000</v>
      </c>
      <c r="C45" s="521"/>
      <c r="D45" s="521"/>
      <c r="E45" s="521"/>
      <c r="F45" s="521">
        <v>100000</v>
      </c>
      <c r="G45" s="521"/>
      <c r="H45" s="521"/>
      <c r="I45" s="518"/>
      <c r="K45" s="518">
        <f t="shared" ref="K45" si="2">C45+D45+E45+F45+G45+H45+I45</f>
        <v>100000</v>
      </c>
    </row>
    <row r="46" spans="1:11" x14ac:dyDescent="0.25">
      <c r="B46" s="518"/>
      <c r="C46" s="521"/>
      <c r="D46" s="521"/>
      <c r="E46" s="521"/>
      <c r="F46" s="521"/>
      <c r="G46" s="521"/>
      <c r="H46" s="521"/>
      <c r="I46" s="518"/>
      <c r="K46" s="518"/>
    </row>
    <row r="47" spans="1:11" x14ac:dyDescent="0.25">
      <c r="B47" s="518"/>
      <c r="C47" s="521"/>
      <c r="D47" s="521"/>
      <c r="E47" s="521"/>
      <c r="F47" s="521"/>
      <c r="G47" s="521"/>
      <c r="H47" s="521"/>
      <c r="I47" s="518"/>
      <c r="K47" s="518"/>
    </row>
    <row r="48" spans="1:11" x14ac:dyDescent="0.25">
      <c r="B48" s="518"/>
      <c r="C48" s="521"/>
      <c r="D48" s="521"/>
      <c r="E48" s="521"/>
      <c r="F48" s="521"/>
      <c r="G48" s="521"/>
      <c r="H48" s="521"/>
      <c r="I48" s="518"/>
      <c r="K48" s="518"/>
    </row>
    <row r="49" spans="1:11" ht="13.8" thickBot="1" x14ac:dyDescent="0.3">
      <c r="A49" s="228" t="s">
        <v>4524</v>
      </c>
      <c r="B49" s="522">
        <f>SUM(B6:B47)</f>
        <v>8694209.6899999995</v>
      </c>
      <c r="C49" s="523">
        <f t="shared" ref="C49:I49" si="3">SUM(C6:C47)</f>
        <v>6626000</v>
      </c>
      <c r="D49" s="523">
        <f t="shared" si="3"/>
        <v>656209</v>
      </c>
      <c r="E49" s="523">
        <f t="shared" si="3"/>
        <v>739500</v>
      </c>
      <c r="F49" s="523">
        <f t="shared" si="3"/>
        <v>547500</v>
      </c>
      <c r="G49" s="523">
        <f t="shared" si="3"/>
        <v>5000</v>
      </c>
      <c r="H49" s="523">
        <f t="shared" si="3"/>
        <v>70000</v>
      </c>
      <c r="I49" s="522">
        <f t="shared" si="3"/>
        <v>50000</v>
      </c>
      <c r="J49" s="442"/>
      <c r="K49" s="522">
        <f>SUM(K6:K47)</f>
        <v>8694209</v>
      </c>
    </row>
    <row r="50" spans="1:11" ht="13.8" thickTop="1" x14ac:dyDescent="0.25"/>
    <row r="51" spans="1:11" x14ac:dyDescent="0.25">
      <c r="A51" s="228" t="s">
        <v>4525</v>
      </c>
    </row>
    <row r="52" spans="1:11" x14ac:dyDescent="0.25">
      <c r="A52" s="228" t="s">
        <v>4526</v>
      </c>
    </row>
  </sheetData>
  <mergeCells count="2">
    <mergeCell ref="A1:K1"/>
    <mergeCell ref="C2:K2"/>
  </mergeCells>
  <pageMargins left="0.7" right="0.7" top="0.75" bottom="0.75" header="0.3" footer="0.3"/>
  <pageSetup scale="86" fitToHeight="0" orientation="landscape" r:id="rId1"/>
  <headerFooter>
    <oddHeader>&amp;C2025 -2026 JOHNSON CITY CAPITAL IMPROVEMNT PLAN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4F82-E435-4C97-B7A1-F91172AA05DB}">
  <dimension ref="A1:L49"/>
  <sheetViews>
    <sheetView topLeftCell="A40" workbookViewId="0">
      <selection activeCell="B3" sqref="B3"/>
    </sheetView>
  </sheetViews>
  <sheetFormatPr defaultColWidth="8" defaultRowHeight="13.2" x14ac:dyDescent="0.25"/>
  <cols>
    <col min="1" max="1" width="13.69921875" style="36" customWidth="1"/>
    <col min="2" max="2" width="39.8984375" style="36" bestFit="1" customWidth="1"/>
    <col min="3" max="4" width="12" style="164" bestFit="1" customWidth="1"/>
    <col min="5" max="5" width="19.8984375" style="164" customWidth="1"/>
    <col min="6" max="6" width="26" style="164" bestFit="1" customWidth="1"/>
    <col min="7" max="7" width="8.8984375" style="164" bestFit="1" customWidth="1"/>
    <col min="8" max="8" width="12.69921875" style="164" bestFit="1" customWidth="1"/>
    <col min="9" max="12" width="8" style="164"/>
    <col min="13" max="16384" width="8" style="36"/>
  </cols>
  <sheetData>
    <row r="1" spans="1:8" x14ac:dyDescent="0.25">
      <c r="A1" s="164" t="s">
        <v>138</v>
      </c>
      <c r="B1" s="164"/>
      <c r="D1" s="167"/>
      <c r="E1" s="167">
        <f ca="1">TODAY()</f>
        <v>46104</v>
      </c>
    </row>
    <row r="2" spans="1:8" ht="17.399999999999999" customHeight="1" x14ac:dyDescent="0.25">
      <c r="A2" s="565" t="s">
        <v>4452</v>
      </c>
      <c r="B2" s="565"/>
      <c r="E2" s="524"/>
      <c r="F2" s="525"/>
      <c r="G2" s="570"/>
      <c r="H2" s="570"/>
    </row>
    <row r="3" spans="1:8" x14ac:dyDescent="0.25">
      <c r="A3" s="36" t="s">
        <v>5252</v>
      </c>
      <c r="B3" s="164"/>
      <c r="C3" s="165" t="s">
        <v>4534</v>
      </c>
      <c r="D3" s="165" t="s">
        <v>338</v>
      </c>
      <c r="E3" s="165" t="s">
        <v>5147</v>
      </c>
      <c r="G3" s="165"/>
    </row>
    <row r="4" spans="1:8" x14ac:dyDescent="0.25">
      <c r="A4" s="526" t="s">
        <v>5148</v>
      </c>
      <c r="B4" s="304"/>
      <c r="C4" s="165" t="s">
        <v>132</v>
      </c>
      <c r="D4" s="165" t="s">
        <v>112</v>
      </c>
      <c r="E4" s="165" t="s">
        <v>4544</v>
      </c>
      <c r="G4" s="165"/>
    </row>
    <row r="5" spans="1:8" x14ac:dyDescent="0.25">
      <c r="C5" s="217" t="s">
        <v>4462</v>
      </c>
      <c r="D5" s="217" t="s">
        <v>4462</v>
      </c>
      <c r="E5" s="217" t="s">
        <v>4545</v>
      </c>
      <c r="F5" s="217"/>
      <c r="G5" s="217"/>
      <c r="H5" s="217"/>
    </row>
    <row r="6" spans="1:8" ht="13.8" thickBot="1" x14ac:dyDescent="0.3">
      <c r="A6" s="305" t="s">
        <v>160</v>
      </c>
      <c r="B6" s="282" t="s">
        <v>161</v>
      </c>
      <c r="C6" s="282"/>
      <c r="D6" s="296" t="s">
        <v>5150</v>
      </c>
      <c r="E6" s="296"/>
      <c r="F6" s="527"/>
      <c r="G6" s="291"/>
      <c r="H6" s="527"/>
    </row>
    <row r="7" spans="1:8" x14ac:dyDescent="0.25">
      <c r="A7" s="512" t="s">
        <v>5253</v>
      </c>
      <c r="B7" s="165"/>
      <c r="D7" s="362"/>
      <c r="E7" s="362"/>
      <c r="F7" s="362"/>
      <c r="H7" s="362"/>
    </row>
    <row r="8" spans="1:8" x14ac:dyDescent="0.25">
      <c r="A8" s="166" t="s">
        <v>5254</v>
      </c>
      <c r="B8" s="504"/>
    </row>
    <row r="9" spans="1:8" ht="13.8" thickBot="1" x14ac:dyDescent="0.3">
      <c r="A9" s="497" t="s">
        <v>3876</v>
      </c>
      <c r="B9" s="290" t="s">
        <v>5255</v>
      </c>
      <c r="C9" s="291">
        <v>0</v>
      </c>
      <c r="D9" s="291">
        <v>72089.38</v>
      </c>
      <c r="E9" s="291"/>
      <c r="F9" s="36"/>
      <c r="G9" s="36"/>
      <c r="H9" s="36"/>
    </row>
    <row r="10" spans="1:8" ht="13.8" thickBot="1" x14ac:dyDescent="0.3">
      <c r="B10" s="36" t="s">
        <v>5256</v>
      </c>
      <c r="C10" s="528">
        <f>SUM(C9)</f>
        <v>0</v>
      </c>
      <c r="D10" s="529">
        <f>SUM(D9)</f>
        <v>72089.38</v>
      </c>
      <c r="F10" s="36"/>
      <c r="G10" s="36"/>
      <c r="H10" s="36"/>
    </row>
    <row r="11" spans="1:8" ht="13.8" thickTop="1" x14ac:dyDescent="0.25">
      <c r="F11" s="36"/>
      <c r="G11" s="36"/>
      <c r="H11" s="36"/>
    </row>
    <row r="12" spans="1:8" x14ac:dyDescent="0.25">
      <c r="A12" s="285"/>
      <c r="B12" s="288"/>
      <c r="F12" s="36"/>
      <c r="G12" s="36"/>
      <c r="H12" s="36"/>
    </row>
    <row r="13" spans="1:8" x14ac:dyDescent="0.25">
      <c r="A13" s="166" t="s">
        <v>5155</v>
      </c>
      <c r="F13" s="36"/>
      <c r="G13" s="36"/>
      <c r="H13" s="36"/>
    </row>
    <row r="14" spans="1:8" x14ac:dyDescent="0.25">
      <c r="A14" s="285" t="s">
        <v>3885</v>
      </c>
      <c r="B14" s="288" t="s">
        <v>5257</v>
      </c>
      <c r="C14" s="164">
        <v>0</v>
      </c>
      <c r="D14" s="164">
        <v>111098.83</v>
      </c>
      <c r="F14" s="36"/>
      <c r="G14" s="36"/>
      <c r="H14" s="36"/>
    </row>
    <row r="15" spans="1:8" x14ac:dyDescent="0.25">
      <c r="A15" s="285" t="s">
        <v>5258</v>
      </c>
      <c r="B15" s="288" t="s">
        <v>5259</v>
      </c>
      <c r="C15" s="164">
        <v>0</v>
      </c>
      <c r="D15" s="164">
        <v>175766.8</v>
      </c>
    </row>
    <row r="16" spans="1:8" x14ac:dyDescent="0.25">
      <c r="A16" s="164" t="s">
        <v>3900</v>
      </c>
      <c r="B16" s="164" t="s">
        <v>5260</v>
      </c>
      <c r="C16" s="164">
        <v>0</v>
      </c>
      <c r="D16" s="164">
        <v>2813692.63</v>
      </c>
    </row>
    <row r="17" spans="1:5" x14ac:dyDescent="0.25">
      <c r="A17" s="164" t="s">
        <v>3897</v>
      </c>
      <c r="B17" s="164" t="s">
        <v>5261</v>
      </c>
      <c r="C17" s="164">
        <v>0</v>
      </c>
      <c r="D17" s="164">
        <f>135992.94+19698.61</f>
        <v>155691.54999999999</v>
      </c>
    </row>
    <row r="18" spans="1:5" x14ac:dyDescent="0.25">
      <c r="A18" s="164" t="s">
        <v>5262</v>
      </c>
      <c r="B18" s="164" t="s">
        <v>5263</v>
      </c>
      <c r="C18" s="164">
        <v>0</v>
      </c>
      <c r="D18" s="164">
        <v>199500</v>
      </c>
    </row>
    <row r="19" spans="1:5" ht="13.8" thickBot="1" x14ac:dyDescent="0.3">
      <c r="A19" s="291" t="s">
        <v>5264</v>
      </c>
      <c r="B19" s="291" t="s">
        <v>5265</v>
      </c>
      <c r="C19" s="291">
        <v>0</v>
      </c>
      <c r="D19" s="291">
        <v>9000</v>
      </c>
      <c r="E19" s="291"/>
    </row>
    <row r="20" spans="1:5" ht="13.8" thickBot="1" x14ac:dyDescent="0.3">
      <c r="A20" s="164"/>
      <c r="B20" s="36" t="s">
        <v>5266</v>
      </c>
      <c r="C20" s="322">
        <f>SUM(C14:C19)</f>
        <v>0</v>
      </c>
      <c r="D20" s="325">
        <f>SUM(D14:D19)</f>
        <v>3464749.8099999996</v>
      </c>
    </row>
    <row r="21" spans="1:5" ht="13.8" thickTop="1" x14ac:dyDescent="0.25">
      <c r="A21" s="164"/>
    </row>
    <row r="23" spans="1:5" x14ac:dyDescent="0.25">
      <c r="A23" s="166" t="s">
        <v>5199</v>
      </c>
    </row>
    <row r="24" spans="1:5" x14ac:dyDescent="0.25">
      <c r="A24" s="285" t="s">
        <v>3932</v>
      </c>
      <c r="B24" s="288" t="s">
        <v>5167</v>
      </c>
      <c r="C24" s="164">
        <v>0</v>
      </c>
      <c r="D24" s="164">
        <v>501.5</v>
      </c>
    </row>
    <row r="25" spans="1:5" x14ac:dyDescent="0.25">
      <c r="A25" s="36" t="s">
        <v>5267</v>
      </c>
      <c r="B25" s="36" t="s">
        <v>5268</v>
      </c>
      <c r="C25" s="164">
        <v>0</v>
      </c>
      <c r="D25" s="164">
        <v>10290.969999999999</v>
      </c>
    </row>
    <row r="26" spans="1:5" x14ac:dyDescent="0.25">
      <c r="A26" s="36" t="s">
        <v>5269</v>
      </c>
      <c r="B26" s="36" t="s">
        <v>5270</v>
      </c>
      <c r="C26" s="164">
        <v>0</v>
      </c>
      <c r="D26" s="164">
        <v>600</v>
      </c>
    </row>
    <row r="27" spans="1:5" x14ac:dyDescent="0.25">
      <c r="A27" s="36" t="s">
        <v>5271</v>
      </c>
      <c r="B27" s="36" t="s">
        <v>4467</v>
      </c>
      <c r="C27" s="164">
        <v>50000</v>
      </c>
      <c r="D27" s="164">
        <v>50000</v>
      </c>
    </row>
    <row r="28" spans="1:5" x14ac:dyDescent="0.25">
      <c r="A28" s="36" t="s">
        <v>5272</v>
      </c>
      <c r="B28" s="36" t="s">
        <v>4467</v>
      </c>
      <c r="C28" s="164">
        <v>5000</v>
      </c>
      <c r="D28" s="164">
        <v>5000</v>
      </c>
    </row>
    <row r="29" spans="1:5" x14ac:dyDescent="0.25">
      <c r="A29" s="36" t="s">
        <v>5273</v>
      </c>
      <c r="B29" s="36" t="s">
        <v>5274</v>
      </c>
      <c r="C29" s="164">
        <v>547500</v>
      </c>
      <c r="D29" s="164">
        <f>300000+547981.14</f>
        <v>847981.14</v>
      </c>
    </row>
    <row r="30" spans="1:5" ht="13.8" thickBot="1" x14ac:dyDescent="0.3">
      <c r="A30" s="360" t="s">
        <v>5275</v>
      </c>
      <c r="B30" s="360" t="s">
        <v>4467</v>
      </c>
      <c r="C30" s="291">
        <v>739500</v>
      </c>
      <c r="D30" s="291">
        <v>589000</v>
      </c>
      <c r="E30" s="291"/>
    </row>
    <row r="31" spans="1:5" ht="13.8" thickBot="1" x14ac:dyDescent="0.3">
      <c r="B31" s="36" t="s">
        <v>5276</v>
      </c>
      <c r="C31" s="529">
        <f>SUM(C24:C30)</f>
        <v>1342000</v>
      </c>
      <c r="D31" s="529">
        <f>SUM(D24:D30)</f>
        <v>1503373.6099999999</v>
      </c>
    </row>
    <row r="32" spans="1:5" ht="13.8" thickTop="1" x14ac:dyDescent="0.25"/>
    <row r="34" spans="1:5" x14ac:dyDescent="0.25">
      <c r="A34" s="512" t="s">
        <v>5277</v>
      </c>
    </row>
    <row r="35" spans="1:5" x14ac:dyDescent="0.25">
      <c r="A35" s="166" t="s">
        <v>5155</v>
      </c>
    </row>
    <row r="36" spans="1:5" ht="13.8" thickBot="1" x14ac:dyDescent="0.3">
      <c r="A36" s="360" t="s">
        <v>5278</v>
      </c>
      <c r="B36" s="360" t="s">
        <v>5279</v>
      </c>
      <c r="C36" s="291">
        <v>3997.21</v>
      </c>
      <c r="D36" s="291">
        <v>0</v>
      </c>
      <c r="E36" s="291"/>
    </row>
    <row r="37" spans="1:5" ht="13.8" thickBot="1" x14ac:dyDescent="0.3">
      <c r="B37" s="36" t="s">
        <v>5280</v>
      </c>
      <c r="C37" s="528">
        <f>SUM(C36)</f>
        <v>3997.21</v>
      </c>
      <c r="D37" s="528">
        <f>SUM(D36)</f>
        <v>0</v>
      </c>
    </row>
    <row r="38" spans="1:5" ht="13.8" thickTop="1" x14ac:dyDescent="0.25"/>
    <row r="39" spans="1:5" x14ac:dyDescent="0.25">
      <c r="A39" s="166" t="s">
        <v>5199</v>
      </c>
    </row>
    <row r="40" spans="1:5" x14ac:dyDescent="0.25">
      <c r="A40" s="36" t="s">
        <v>5281</v>
      </c>
      <c r="B40" s="36" t="s">
        <v>5282</v>
      </c>
      <c r="C40" s="164">
        <v>29802.97</v>
      </c>
      <c r="D40" s="164">
        <v>384.56</v>
      </c>
    </row>
    <row r="41" spans="1:5" x14ac:dyDescent="0.25">
      <c r="A41" s="36" t="s">
        <v>5283</v>
      </c>
      <c r="B41" s="36" t="s">
        <v>5284</v>
      </c>
      <c r="C41" s="164">
        <v>15254.22</v>
      </c>
      <c r="D41" s="164">
        <v>10500</v>
      </c>
    </row>
    <row r="42" spans="1:5" x14ac:dyDescent="0.25">
      <c r="A42" s="36" t="s">
        <v>5285</v>
      </c>
      <c r="B42" s="36" t="s">
        <v>5286</v>
      </c>
      <c r="C42" s="164">
        <v>6606.37</v>
      </c>
      <c r="D42" s="164">
        <v>250</v>
      </c>
    </row>
    <row r="43" spans="1:5" x14ac:dyDescent="0.25">
      <c r="A43" s="36" t="s">
        <v>5287</v>
      </c>
      <c r="B43" s="36" t="s">
        <v>5288</v>
      </c>
      <c r="C43" s="164">
        <v>3219.13</v>
      </c>
      <c r="D43" s="164">
        <v>360</v>
      </c>
    </row>
    <row r="44" spans="1:5" x14ac:dyDescent="0.25">
      <c r="A44" s="36" t="s">
        <v>5289</v>
      </c>
      <c r="B44" s="36" t="s">
        <v>5290</v>
      </c>
      <c r="C44" s="164">
        <v>967</v>
      </c>
      <c r="D44" s="164">
        <v>967</v>
      </c>
    </row>
    <row r="45" spans="1:5" x14ac:dyDescent="0.25">
      <c r="A45" s="36" t="s">
        <v>5291</v>
      </c>
      <c r="B45" s="36" t="s">
        <v>5292</v>
      </c>
      <c r="C45" s="164">
        <v>28978</v>
      </c>
      <c r="D45" s="164">
        <v>26887</v>
      </c>
    </row>
    <row r="46" spans="1:5" x14ac:dyDescent="0.25">
      <c r="A46" s="36" t="s">
        <v>5293</v>
      </c>
      <c r="B46" s="36" t="s">
        <v>5294</v>
      </c>
      <c r="C46" s="164">
        <v>250000</v>
      </c>
      <c r="D46" s="164">
        <v>0</v>
      </c>
    </row>
    <row r="47" spans="1:5" ht="13.8" thickBot="1" x14ac:dyDescent="0.3">
      <c r="A47" s="360" t="s">
        <v>5295</v>
      </c>
      <c r="B47" s="360" t="s">
        <v>5296</v>
      </c>
      <c r="C47" s="291">
        <v>50000</v>
      </c>
      <c r="D47" s="291">
        <v>0</v>
      </c>
      <c r="E47" s="291"/>
    </row>
    <row r="48" spans="1:5" ht="13.8" thickBot="1" x14ac:dyDescent="0.3">
      <c r="B48" s="36" t="s">
        <v>5297</v>
      </c>
      <c r="C48" s="528">
        <f>SUM(C40:C47)</f>
        <v>384827.69</v>
      </c>
      <c r="D48" s="528">
        <f>SUM(D40:D47)</f>
        <v>39348.559999999998</v>
      </c>
    </row>
    <row r="49" ht="13.8" thickTop="1" x14ac:dyDescent="0.25"/>
  </sheetData>
  <mergeCells count="2">
    <mergeCell ref="A2:B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66E6D-4EE1-4510-81B8-27229E2BE684}">
  <sheetPr>
    <tabColor theme="4" tint="0.79998168889431442"/>
  </sheetPr>
  <dimension ref="A1:AG1737"/>
  <sheetViews>
    <sheetView workbookViewId="0">
      <selection activeCell="C21" sqref="C21"/>
    </sheetView>
  </sheetViews>
  <sheetFormatPr defaultRowHeight="15.6" x14ac:dyDescent="0.3"/>
  <cols>
    <col min="1" max="1" width="16.09765625" customWidth="1"/>
    <col min="2" max="2" width="44.09765625" customWidth="1"/>
    <col min="3" max="3" width="16.09765625" customWidth="1"/>
    <col min="4" max="4" width="23.5" customWidth="1"/>
    <col min="5" max="5" width="17.19921875" customWidth="1"/>
    <col min="6" max="6" width="11.09765625" customWidth="1"/>
    <col min="7" max="7" width="14.8984375" customWidth="1"/>
    <col min="8" max="8" width="15.69921875" customWidth="1"/>
    <col min="9" max="9" width="6.19921875" hidden="1" customWidth="1"/>
    <col min="10" max="10" width="6.09765625" hidden="1" customWidth="1"/>
    <col min="11" max="11" width="8.19921875" hidden="1" customWidth="1"/>
    <col min="12" max="12" width="11.3984375" hidden="1" customWidth="1"/>
    <col min="13" max="13" width="9.09765625" hidden="1" customWidth="1"/>
    <col min="14" max="14" width="11.09765625" hidden="1" customWidth="1"/>
    <col min="15" max="15" width="10.8984375" hidden="1" customWidth="1"/>
    <col min="16" max="16" width="8.8984375" hidden="1" customWidth="1"/>
    <col min="17" max="17" width="9.69921875" hidden="1" customWidth="1"/>
    <col min="18" max="18" width="7.69921875" hidden="1" customWidth="1"/>
    <col min="19" max="19" width="6.5" hidden="1" customWidth="1"/>
    <col min="20" max="20" width="6.09765625" hidden="1" customWidth="1"/>
    <col min="21" max="21" width="6.59765625" customWidth="1"/>
    <col min="22" max="23" width="13.8984375" customWidth="1"/>
    <col min="24" max="24" width="13" customWidth="1"/>
    <col min="25" max="25" width="12.8984375" customWidth="1"/>
    <col min="26" max="26" width="13.8984375" customWidth="1"/>
    <col min="27" max="27" width="12.8984375" customWidth="1"/>
    <col min="28" max="28" width="13" customWidth="1"/>
    <col min="29" max="29" width="13.8984375" customWidth="1"/>
    <col min="30" max="30" width="13" customWidth="1"/>
    <col min="31" max="31" width="13.8984375" customWidth="1"/>
  </cols>
  <sheetData>
    <row r="1" spans="1:33" x14ac:dyDescent="0.3">
      <c r="A1" s="30" t="s">
        <v>1747</v>
      </c>
      <c r="B1" s="30" t="s">
        <v>378</v>
      </c>
      <c r="C1" s="30" t="s">
        <v>1748</v>
      </c>
      <c r="D1" s="30" t="s">
        <v>3179</v>
      </c>
      <c r="E1" s="30" t="s">
        <v>3178</v>
      </c>
      <c r="F1" s="30" t="s">
        <v>1749</v>
      </c>
      <c r="G1" s="30" t="s">
        <v>1750</v>
      </c>
      <c r="H1" s="30" t="s">
        <v>1751</v>
      </c>
      <c r="I1" s="30" t="s">
        <v>3177</v>
      </c>
      <c r="J1" s="30" t="s">
        <v>3176</v>
      </c>
      <c r="K1" s="30" t="s">
        <v>3175</v>
      </c>
      <c r="L1" s="30" t="s">
        <v>3174</v>
      </c>
      <c r="M1" s="30" t="s">
        <v>3173</v>
      </c>
      <c r="N1" s="30" t="s">
        <v>3172</v>
      </c>
      <c r="O1" s="30" t="s">
        <v>3171</v>
      </c>
      <c r="P1" s="30" t="s">
        <v>3170</v>
      </c>
      <c r="Q1" s="30" t="s">
        <v>3169</v>
      </c>
      <c r="R1" s="30" t="s">
        <v>3168</v>
      </c>
      <c r="S1" s="30" t="s">
        <v>3167</v>
      </c>
      <c r="T1" s="30" t="s">
        <v>3166</v>
      </c>
      <c r="U1" s="30" t="s">
        <v>3165</v>
      </c>
      <c r="V1" s="30" t="s">
        <v>3164</v>
      </c>
      <c r="W1" s="30" t="s">
        <v>380</v>
      </c>
      <c r="X1" s="30" t="s">
        <v>3163</v>
      </c>
      <c r="Y1" s="30" t="s">
        <v>381</v>
      </c>
      <c r="Z1" s="30" t="s">
        <v>3162</v>
      </c>
      <c r="AA1" s="30" t="s">
        <v>3161</v>
      </c>
      <c r="AB1" s="30" t="s">
        <v>3160</v>
      </c>
      <c r="AC1" s="30" t="s">
        <v>3159</v>
      </c>
      <c r="AD1" s="30" t="s">
        <v>3158</v>
      </c>
      <c r="AE1" s="30" t="s">
        <v>3157</v>
      </c>
    </row>
    <row r="2" spans="1:33" x14ac:dyDescent="0.3">
      <c r="A2" s="2" t="s">
        <v>3156</v>
      </c>
      <c r="B2" s="2" t="s">
        <v>386</v>
      </c>
      <c r="C2" s="2" t="s">
        <v>1808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2" t="s">
        <v>385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t="b">
        <v>1</v>
      </c>
      <c r="AG2" t="b">
        <v>1</v>
      </c>
    </row>
    <row r="3" spans="1:33" x14ac:dyDescent="0.3">
      <c r="A3" s="31" t="s">
        <v>384</v>
      </c>
      <c r="B3" s="31" t="s">
        <v>1774</v>
      </c>
      <c r="C3" s="31" t="s">
        <v>384</v>
      </c>
      <c r="D3" s="32">
        <f>SUMIF(AF1:AF2, TRUE, D1:D2)</f>
        <v>0</v>
      </c>
      <c r="E3" s="32">
        <f>SUMIF(AF1:AF2, TRUE, E1:E2)</f>
        <v>0</v>
      </c>
      <c r="F3" s="32">
        <f>SUMIF(AF1:AF2, TRUE, F1:F2)</f>
        <v>0</v>
      </c>
      <c r="G3" s="32">
        <f>SUMIF(AF1:AF2, TRUE, G1:G2)</f>
        <v>0</v>
      </c>
      <c r="H3" s="32">
        <f>SUMIF(AF1:AF2, TRUE, H1:H2)</f>
        <v>0</v>
      </c>
      <c r="I3" s="32">
        <f>SUMIF(AF1:AF2, TRUE, I1:I2)</f>
        <v>0</v>
      </c>
      <c r="J3" s="32">
        <f>SUMIF(AF1:AF2, TRUE, J1:J2)</f>
        <v>0</v>
      </c>
      <c r="K3" s="32">
        <f>SUMIF(AF1:AF2, TRUE, K1:K2)</f>
        <v>0</v>
      </c>
      <c r="L3" s="32">
        <f>SUMIF(AF1:AF2, TRUE, L1:L2)</f>
        <v>0</v>
      </c>
      <c r="M3" s="32">
        <f>SUMIF(AF1:AF2, TRUE, M1:M2)</f>
        <v>0</v>
      </c>
      <c r="N3" s="32">
        <f>SUMIF(AF1:AF2, TRUE, N1:N2)</f>
        <v>0</v>
      </c>
      <c r="O3" s="32">
        <f>SUMIF(AF1:AF2, TRUE, O1:O2)</f>
        <v>0</v>
      </c>
      <c r="P3" s="32">
        <f>SUMIF(AF1:AF2, TRUE, P1:P2)</f>
        <v>0</v>
      </c>
      <c r="Q3" s="32">
        <f>SUMIF(AF1:AF2, TRUE, Q1:Q2)</f>
        <v>0</v>
      </c>
      <c r="R3" s="32">
        <f>SUMIF(AF1:AF2, TRUE, R1:R2)</f>
        <v>0</v>
      </c>
      <c r="S3" s="32">
        <f>SUMIF(AF1:AF2, TRUE, S1:S2)</f>
        <v>0</v>
      </c>
      <c r="T3" s="32">
        <f>SUMIF(AF1:AF2, TRUE, T1:T2)</f>
        <v>0</v>
      </c>
      <c r="U3" s="31" t="s">
        <v>384</v>
      </c>
      <c r="V3" s="32">
        <f>SUMIF(AF1:AF2, TRUE, V1:V2)</f>
        <v>0</v>
      </c>
      <c r="W3" s="32">
        <f>SUMIF(AF1:AF2, TRUE, W1:W2)</f>
        <v>0</v>
      </c>
      <c r="X3" s="32">
        <f>SUMIF(AF1:AF2, TRUE, X1:X2)</f>
        <v>0</v>
      </c>
      <c r="Y3" s="32">
        <f>SUMIF(AF1:AF2, TRUE, Y1:Y2)</f>
        <v>0</v>
      </c>
      <c r="Z3" s="32">
        <f>SUMIF(AF1:AF2, TRUE, Z1:Z2)</f>
        <v>0</v>
      </c>
      <c r="AA3" s="32">
        <f>SUMIF(AF1:AF2, TRUE, AA1:AA2)</f>
        <v>0</v>
      </c>
      <c r="AB3" s="32">
        <f>SUMIF(AF1:AF2, TRUE, AB1:AB2)</f>
        <v>0</v>
      </c>
      <c r="AC3" s="32">
        <f>SUMIF(AF1:AF2, TRUE, AC1:AC2)</f>
        <v>0</v>
      </c>
      <c r="AD3" s="32">
        <f>SUMIF(AF1:AF2, TRUE, AD1:AD2)</f>
        <v>0</v>
      </c>
      <c r="AE3" s="32">
        <f>SUMIF(AF1:AF2, TRUE, AE1:AE2)</f>
        <v>0</v>
      </c>
      <c r="AF3" t="b">
        <v>0</v>
      </c>
      <c r="AG3" t="b">
        <v>0</v>
      </c>
    </row>
    <row r="4" spans="1:33" x14ac:dyDescent="0.3">
      <c r="A4" s="2" t="s">
        <v>3155</v>
      </c>
      <c r="B4" s="2" t="s">
        <v>1155</v>
      </c>
      <c r="C4" s="2" t="s">
        <v>1777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2" t="s">
        <v>385</v>
      </c>
      <c r="V4" s="3">
        <v>25000</v>
      </c>
      <c r="W4" s="3">
        <v>21936.400000000001</v>
      </c>
      <c r="X4" s="3">
        <v>20000</v>
      </c>
      <c r="Y4" s="3">
        <v>19045.09</v>
      </c>
      <c r="Z4" s="3">
        <v>20000.240000000002</v>
      </c>
      <c r="AA4" s="3">
        <v>20000.240000000002</v>
      </c>
      <c r="AB4" s="3">
        <v>20000.240000000002</v>
      </c>
      <c r="AC4" s="3">
        <v>20000.240000000002</v>
      </c>
      <c r="AD4" s="3">
        <v>20000.419999999998</v>
      </c>
      <c r="AE4" s="3">
        <v>20000.419999999998</v>
      </c>
      <c r="AF4" t="b">
        <v>1</v>
      </c>
      <c r="AG4" t="b">
        <v>1</v>
      </c>
    </row>
    <row r="5" spans="1:33" x14ac:dyDescent="0.3">
      <c r="A5" s="31" t="s">
        <v>384</v>
      </c>
      <c r="B5" s="31" t="s">
        <v>1774</v>
      </c>
      <c r="C5" s="31" t="s">
        <v>384</v>
      </c>
      <c r="D5" s="32">
        <f>SUMIF(AF4:AF4, TRUE, D4:D4)</f>
        <v>0</v>
      </c>
      <c r="E5" s="32">
        <f>SUMIF(AF4:AF4, TRUE, E4:E4)</f>
        <v>0</v>
      </c>
      <c r="F5" s="32">
        <f>SUMIF(AF4:AF4, TRUE, F4:F4)</f>
        <v>0</v>
      </c>
      <c r="G5" s="32">
        <f>SUMIF(AF4:AF4, TRUE, G4:G4)</f>
        <v>0</v>
      </c>
      <c r="H5" s="32">
        <f>SUMIF(AF4:AF4, TRUE, H4:H4)</f>
        <v>0</v>
      </c>
      <c r="I5" s="32">
        <f>SUMIF(AF4:AF4, TRUE, I4:I4)</f>
        <v>0</v>
      </c>
      <c r="J5" s="32">
        <f>SUMIF(AF4:AF4, TRUE, J4:J4)</f>
        <v>0</v>
      </c>
      <c r="K5" s="32">
        <f>SUMIF(AF4:AF4, TRUE, K4:K4)</f>
        <v>0</v>
      </c>
      <c r="L5" s="32">
        <f>SUMIF(AF4:AF4, TRUE, L4:L4)</f>
        <v>0</v>
      </c>
      <c r="M5" s="32">
        <f>SUMIF(AF4:AF4, TRUE, M4:M4)</f>
        <v>0</v>
      </c>
      <c r="N5" s="32">
        <f>SUMIF(AF4:AF4, TRUE, N4:N4)</f>
        <v>0</v>
      </c>
      <c r="O5" s="32">
        <f>SUMIF(AF4:AF4, TRUE, O4:O4)</f>
        <v>0</v>
      </c>
      <c r="P5" s="32">
        <f>SUMIF(AF4:AF4, TRUE, P4:P4)</f>
        <v>0</v>
      </c>
      <c r="Q5" s="32">
        <f>SUMIF(AF4:AF4, TRUE, Q4:Q4)</f>
        <v>0</v>
      </c>
      <c r="R5" s="32">
        <f>SUMIF(AF4:AF4, TRUE, R4:R4)</f>
        <v>0</v>
      </c>
      <c r="S5" s="32">
        <f>SUMIF(AF4:AF4, TRUE, S4:S4)</f>
        <v>0</v>
      </c>
      <c r="T5" s="32">
        <f>SUMIF(AF4:AF4, TRUE, T4:T4)</f>
        <v>0</v>
      </c>
      <c r="U5" s="31" t="s">
        <v>384</v>
      </c>
      <c r="V5" s="32">
        <f>SUMIF(AF4:AF4, TRUE, V4:V4)</f>
        <v>25000</v>
      </c>
      <c r="W5" s="32">
        <f>SUMIF(AF4:AF4, TRUE, W4:W4)</f>
        <v>21936.400000000001</v>
      </c>
      <c r="X5" s="32">
        <f>SUMIF(AF4:AF4, TRUE, X4:X4)</f>
        <v>20000</v>
      </c>
      <c r="Y5" s="32">
        <f>SUMIF(AF4:AF4, TRUE, Y4:Y4)</f>
        <v>19045.09</v>
      </c>
      <c r="Z5" s="32">
        <f>SUMIF(AF4:AF4, TRUE, Z4:Z4)</f>
        <v>20000.240000000002</v>
      </c>
      <c r="AA5" s="32">
        <f>SUMIF(AF4:AF4, TRUE, AA4:AA4)</f>
        <v>20000.240000000002</v>
      </c>
      <c r="AB5" s="32">
        <f>SUMIF(AF4:AF4, TRUE, AB4:AB4)</f>
        <v>20000.240000000002</v>
      </c>
      <c r="AC5" s="32">
        <f>SUMIF(AF4:AF4, TRUE, AC4:AC4)</f>
        <v>20000.240000000002</v>
      </c>
      <c r="AD5" s="32">
        <f>SUMIF(AF4:AF4, TRUE, AD4:AD4)</f>
        <v>20000.419999999998</v>
      </c>
      <c r="AE5" s="32">
        <f>SUMIF(AF4:AF4, TRUE, AE4:AE4)</f>
        <v>20000.419999999998</v>
      </c>
      <c r="AF5" t="b">
        <v>0</v>
      </c>
      <c r="AG5" t="b">
        <v>0</v>
      </c>
    </row>
    <row r="6" spans="1:33" x14ac:dyDescent="0.3">
      <c r="A6" s="2" t="s">
        <v>3154</v>
      </c>
      <c r="B6" s="2" t="s">
        <v>947</v>
      </c>
      <c r="C6" s="2" t="s">
        <v>1777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2" t="s">
        <v>385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t="b">
        <v>1</v>
      </c>
      <c r="AG6" t="b">
        <v>1</v>
      </c>
    </row>
    <row r="7" spans="1:33" x14ac:dyDescent="0.3">
      <c r="A7" s="2" t="s">
        <v>3153</v>
      </c>
      <c r="B7" s="2" t="s">
        <v>387</v>
      </c>
      <c r="C7" s="2" t="s">
        <v>1777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2" t="s">
        <v>384</v>
      </c>
      <c r="V7" s="3">
        <v>1000</v>
      </c>
      <c r="W7" s="3">
        <v>1477.53</v>
      </c>
      <c r="X7" s="3">
        <v>1911.09</v>
      </c>
      <c r="Y7" s="3">
        <v>1911.09</v>
      </c>
      <c r="Z7" s="3">
        <v>1760.44</v>
      </c>
      <c r="AA7" s="3">
        <v>1760.44</v>
      </c>
      <c r="AB7" s="3">
        <v>305.37</v>
      </c>
      <c r="AC7" s="3">
        <v>305.37</v>
      </c>
      <c r="AD7" s="3">
        <v>50</v>
      </c>
      <c r="AE7" s="3">
        <v>50</v>
      </c>
      <c r="AF7" t="b">
        <v>1</v>
      </c>
      <c r="AG7" t="b">
        <v>1</v>
      </c>
    </row>
    <row r="8" spans="1:33" x14ac:dyDescent="0.3">
      <c r="A8" s="2" t="s">
        <v>3152</v>
      </c>
      <c r="B8" s="2" t="s">
        <v>388</v>
      </c>
      <c r="C8" s="2" t="s">
        <v>1777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2" t="s">
        <v>385</v>
      </c>
      <c r="V8" s="3">
        <v>500</v>
      </c>
      <c r="W8" s="3">
        <v>0</v>
      </c>
      <c r="X8" s="3">
        <v>245.7</v>
      </c>
      <c r="Y8" s="3">
        <v>245.7</v>
      </c>
      <c r="Z8" s="3">
        <v>0</v>
      </c>
      <c r="AA8" s="3">
        <v>0</v>
      </c>
      <c r="AB8" s="3">
        <v>1563.96</v>
      </c>
      <c r="AC8" s="3">
        <v>1563.96</v>
      </c>
      <c r="AD8" s="3">
        <v>58</v>
      </c>
      <c r="AE8" s="3">
        <v>58</v>
      </c>
      <c r="AF8" t="b">
        <v>1</v>
      </c>
      <c r="AG8" t="b">
        <v>1</v>
      </c>
    </row>
    <row r="9" spans="1:33" x14ac:dyDescent="0.3">
      <c r="A9" s="2" t="s">
        <v>3151</v>
      </c>
      <c r="B9" s="2" t="s">
        <v>946</v>
      </c>
      <c r="C9" s="2" t="s">
        <v>1777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2" t="s">
        <v>385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t="b">
        <v>1</v>
      </c>
      <c r="AG9" t="b">
        <v>1</v>
      </c>
    </row>
    <row r="10" spans="1:33" x14ac:dyDescent="0.3">
      <c r="A10" s="31" t="s">
        <v>384</v>
      </c>
      <c r="B10" s="31" t="s">
        <v>1774</v>
      </c>
      <c r="C10" s="31" t="s">
        <v>384</v>
      </c>
      <c r="D10" s="32">
        <f>SUMIF(AF6:AF9, TRUE, D6:D9)</f>
        <v>0</v>
      </c>
      <c r="E10" s="32">
        <f>SUMIF(AF6:AF9, TRUE, E6:E9)</f>
        <v>0</v>
      </c>
      <c r="F10" s="32">
        <f>SUMIF(AF6:AF9, TRUE, F6:F9)</f>
        <v>0</v>
      </c>
      <c r="G10" s="32">
        <f>SUMIF(AF6:AF9, TRUE, G6:G9)</f>
        <v>0</v>
      </c>
      <c r="H10" s="32">
        <f>SUMIF(AF6:AF9, TRUE, H6:H9)</f>
        <v>0</v>
      </c>
      <c r="I10" s="32">
        <f>SUMIF(AF6:AF9, TRUE, I6:I9)</f>
        <v>0</v>
      </c>
      <c r="J10" s="32">
        <f>SUMIF(AF6:AF9, TRUE, J6:J9)</f>
        <v>0</v>
      </c>
      <c r="K10" s="32">
        <f>SUMIF(AF6:AF9, TRUE, K6:K9)</f>
        <v>0</v>
      </c>
      <c r="L10" s="32">
        <f>SUMIF(AF6:AF9, TRUE, L6:L9)</f>
        <v>0</v>
      </c>
      <c r="M10" s="32">
        <f>SUMIF(AF6:AF9, TRUE, M6:M9)</f>
        <v>0</v>
      </c>
      <c r="N10" s="32">
        <f>SUMIF(AF6:AF9, TRUE, N6:N9)</f>
        <v>0</v>
      </c>
      <c r="O10" s="32">
        <f>SUMIF(AF6:AF9, TRUE, O6:O9)</f>
        <v>0</v>
      </c>
      <c r="P10" s="32">
        <f>SUMIF(AF6:AF9, TRUE, P6:P9)</f>
        <v>0</v>
      </c>
      <c r="Q10" s="32">
        <f>SUMIF(AF6:AF9, TRUE, Q6:Q9)</f>
        <v>0</v>
      </c>
      <c r="R10" s="32">
        <f>SUMIF(AF6:AF9, TRUE, R6:R9)</f>
        <v>0</v>
      </c>
      <c r="S10" s="32">
        <f>SUMIF(AF6:AF9, TRUE, S6:S9)</f>
        <v>0</v>
      </c>
      <c r="T10" s="32">
        <f>SUMIF(AF6:AF9, TRUE, T6:T9)</f>
        <v>0</v>
      </c>
      <c r="U10" s="31" t="s">
        <v>384</v>
      </c>
      <c r="V10" s="32">
        <f>SUMIF(AF6:AF9, TRUE, V6:V9)</f>
        <v>1500</v>
      </c>
      <c r="W10" s="32">
        <f>SUMIF(AF6:AF9, TRUE, W6:W9)</f>
        <v>1477.53</v>
      </c>
      <c r="X10" s="32">
        <f>SUMIF(AF6:AF9, TRUE, X6:X9)</f>
        <v>2156.79</v>
      </c>
      <c r="Y10" s="32">
        <f>SUMIF(AF6:AF9, TRUE, Y6:Y9)</f>
        <v>2156.79</v>
      </c>
      <c r="Z10" s="32">
        <f>SUMIF(AF6:AF9, TRUE, Z6:Z9)</f>
        <v>1760.44</v>
      </c>
      <c r="AA10" s="32">
        <f>SUMIF(AF6:AF9, TRUE, AA6:AA9)</f>
        <v>1760.44</v>
      </c>
      <c r="AB10" s="32">
        <f>SUMIF(AF6:AF9, TRUE, AB6:AB9)</f>
        <v>1869.33</v>
      </c>
      <c r="AC10" s="32">
        <f>SUMIF(AF6:AF9, TRUE, AC6:AC9)</f>
        <v>1869.33</v>
      </c>
      <c r="AD10" s="32">
        <f>SUMIF(AF6:AF9, TRUE, AD6:AD9)</f>
        <v>108</v>
      </c>
      <c r="AE10" s="32">
        <f>SUMIF(AF6:AF9, TRUE, AE6:AE9)</f>
        <v>108</v>
      </c>
      <c r="AF10" t="b">
        <v>0</v>
      </c>
      <c r="AG10" t="b">
        <v>0</v>
      </c>
    </row>
    <row r="11" spans="1:33" x14ac:dyDescent="0.3">
      <c r="A11" s="2" t="s">
        <v>3150</v>
      </c>
      <c r="B11" s="2" t="s">
        <v>389</v>
      </c>
      <c r="C11" s="2" t="s">
        <v>1808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2" t="s">
        <v>385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t="b">
        <v>1</v>
      </c>
      <c r="AG11" t="b">
        <v>1</v>
      </c>
    </row>
    <row r="12" spans="1:33" x14ac:dyDescent="0.3">
      <c r="A12" s="31" t="s">
        <v>384</v>
      </c>
      <c r="B12" s="31" t="s">
        <v>1774</v>
      </c>
      <c r="C12" s="31" t="s">
        <v>384</v>
      </c>
      <c r="D12" s="32">
        <f>SUMIF(AF11:AF11, TRUE, D11:D11)</f>
        <v>0</v>
      </c>
      <c r="E12" s="32">
        <f>SUMIF(AF11:AF11, TRUE, E11:E11)</f>
        <v>0</v>
      </c>
      <c r="F12" s="32">
        <f>SUMIF(AF11:AF11, TRUE, F11:F11)</f>
        <v>0</v>
      </c>
      <c r="G12" s="32">
        <f>SUMIF(AF11:AF11, TRUE, G11:G11)</f>
        <v>0</v>
      </c>
      <c r="H12" s="32">
        <f>SUMIF(AF11:AF11, TRUE, H11:H11)</f>
        <v>0</v>
      </c>
      <c r="I12" s="32">
        <f>SUMIF(AF11:AF11, TRUE, I11:I11)</f>
        <v>0</v>
      </c>
      <c r="J12" s="32">
        <f>SUMIF(AF11:AF11, TRUE, J11:J11)</f>
        <v>0</v>
      </c>
      <c r="K12" s="32">
        <f>SUMIF(AF11:AF11, TRUE, K11:K11)</f>
        <v>0</v>
      </c>
      <c r="L12" s="32">
        <f>SUMIF(AF11:AF11, TRUE, L11:L11)</f>
        <v>0</v>
      </c>
      <c r="M12" s="32">
        <f>SUMIF(AF11:AF11, TRUE, M11:M11)</f>
        <v>0</v>
      </c>
      <c r="N12" s="32">
        <f>SUMIF(AF11:AF11, TRUE, N11:N11)</f>
        <v>0</v>
      </c>
      <c r="O12" s="32">
        <f>SUMIF(AF11:AF11, TRUE, O11:O11)</f>
        <v>0</v>
      </c>
      <c r="P12" s="32">
        <f>SUMIF(AF11:AF11, TRUE, P11:P11)</f>
        <v>0</v>
      </c>
      <c r="Q12" s="32">
        <f>SUMIF(AF11:AF11, TRUE, Q11:Q11)</f>
        <v>0</v>
      </c>
      <c r="R12" s="32">
        <f>SUMIF(AF11:AF11, TRUE, R11:R11)</f>
        <v>0</v>
      </c>
      <c r="S12" s="32">
        <f>SUMIF(AF11:AF11, TRUE, S11:S11)</f>
        <v>0</v>
      </c>
      <c r="T12" s="32">
        <f>SUMIF(AF11:AF11, TRUE, T11:T11)</f>
        <v>0</v>
      </c>
      <c r="U12" s="31" t="s">
        <v>384</v>
      </c>
      <c r="V12" s="32">
        <f>SUMIF(AF11:AF11, TRUE, V11:V11)</f>
        <v>0</v>
      </c>
      <c r="W12" s="32">
        <f>SUMIF(AF11:AF11, TRUE, W11:W11)</f>
        <v>0</v>
      </c>
      <c r="X12" s="32">
        <f>SUMIF(AF11:AF11, TRUE, X11:X11)</f>
        <v>0</v>
      </c>
      <c r="Y12" s="32">
        <f>SUMIF(AF11:AF11, TRUE, Y11:Y11)</f>
        <v>0</v>
      </c>
      <c r="Z12" s="32">
        <f>SUMIF(AF11:AF11, TRUE, Z11:Z11)</f>
        <v>0</v>
      </c>
      <c r="AA12" s="32">
        <f>SUMIF(AF11:AF11, TRUE, AA11:AA11)</f>
        <v>0</v>
      </c>
      <c r="AB12" s="32">
        <f>SUMIF(AF11:AF11, TRUE, AB11:AB11)</f>
        <v>0</v>
      </c>
      <c r="AC12" s="32">
        <f>SUMIF(AF11:AF11, TRUE, AC11:AC11)</f>
        <v>0</v>
      </c>
      <c r="AD12" s="32">
        <f>SUMIF(AF11:AF11, TRUE, AD11:AD11)</f>
        <v>0</v>
      </c>
      <c r="AE12" s="32">
        <f>SUMIF(AF11:AF11, TRUE, AE11:AE11)</f>
        <v>0</v>
      </c>
      <c r="AF12" t="b">
        <v>0</v>
      </c>
      <c r="AG12" t="b">
        <v>0</v>
      </c>
    </row>
    <row r="13" spans="1:33" x14ac:dyDescent="0.3">
      <c r="A13" s="2" t="s">
        <v>3149</v>
      </c>
      <c r="B13" s="2" t="s">
        <v>1156</v>
      </c>
      <c r="C13" s="2" t="s">
        <v>1777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2" t="s">
        <v>385</v>
      </c>
      <c r="V13" s="3">
        <v>182309.96</v>
      </c>
      <c r="W13" s="3">
        <v>157902.41</v>
      </c>
      <c r="X13" s="3">
        <v>150552.46</v>
      </c>
      <c r="Y13" s="3">
        <v>148788.04999999999</v>
      </c>
      <c r="Z13" s="3">
        <v>158213.57</v>
      </c>
      <c r="AA13" s="3">
        <v>158213.57</v>
      </c>
      <c r="AB13" s="3">
        <v>157240.56</v>
      </c>
      <c r="AC13" s="3">
        <v>157240.56</v>
      </c>
      <c r="AD13" s="3">
        <v>161298.49</v>
      </c>
      <c r="AE13" s="3">
        <v>161298.49</v>
      </c>
      <c r="AF13" t="b">
        <v>1</v>
      </c>
      <c r="AG13" t="b">
        <v>1</v>
      </c>
    </row>
    <row r="14" spans="1:33" x14ac:dyDescent="0.3">
      <c r="A14" s="31" t="s">
        <v>384</v>
      </c>
      <c r="B14" s="31" t="s">
        <v>1774</v>
      </c>
      <c r="C14" s="31" t="s">
        <v>384</v>
      </c>
      <c r="D14" s="32">
        <f>SUMIF(AF13:AF13, TRUE, D13:D13)</f>
        <v>0</v>
      </c>
      <c r="E14" s="32">
        <f>SUMIF(AF13:AF13, TRUE, E13:E13)</f>
        <v>0</v>
      </c>
      <c r="F14" s="32">
        <f>SUMIF(AF13:AF13, TRUE, F13:F13)</f>
        <v>0</v>
      </c>
      <c r="G14" s="32">
        <f>SUMIF(AF13:AF13, TRUE, G13:G13)</f>
        <v>0</v>
      </c>
      <c r="H14" s="32">
        <f>SUMIF(AF13:AF13, TRUE, H13:H13)</f>
        <v>0</v>
      </c>
      <c r="I14" s="32">
        <f>SUMIF(AF13:AF13, TRUE, I13:I13)</f>
        <v>0</v>
      </c>
      <c r="J14" s="32">
        <f>SUMIF(AF13:AF13, TRUE, J13:J13)</f>
        <v>0</v>
      </c>
      <c r="K14" s="32">
        <f>SUMIF(AF13:AF13, TRUE, K13:K13)</f>
        <v>0</v>
      </c>
      <c r="L14" s="32">
        <f>SUMIF(AF13:AF13, TRUE, L13:L13)</f>
        <v>0</v>
      </c>
      <c r="M14" s="32">
        <f>SUMIF(AF13:AF13, TRUE, M13:M13)</f>
        <v>0</v>
      </c>
      <c r="N14" s="32">
        <f>SUMIF(AF13:AF13, TRUE, N13:N13)</f>
        <v>0</v>
      </c>
      <c r="O14" s="32">
        <f>SUMIF(AF13:AF13, TRUE, O13:O13)</f>
        <v>0</v>
      </c>
      <c r="P14" s="32">
        <f>SUMIF(AF13:AF13, TRUE, P13:P13)</f>
        <v>0</v>
      </c>
      <c r="Q14" s="32">
        <f>SUMIF(AF13:AF13, TRUE, Q13:Q13)</f>
        <v>0</v>
      </c>
      <c r="R14" s="32">
        <f>SUMIF(AF13:AF13, TRUE, R13:R13)</f>
        <v>0</v>
      </c>
      <c r="S14" s="32">
        <f>SUMIF(AF13:AF13, TRUE, S13:S13)</f>
        <v>0</v>
      </c>
      <c r="T14" s="32">
        <f>SUMIF(AF13:AF13, TRUE, T13:T13)</f>
        <v>0</v>
      </c>
      <c r="U14" s="31" t="s">
        <v>384</v>
      </c>
      <c r="V14" s="32">
        <f>SUMIF(AF13:AF13, TRUE, V13:V13)</f>
        <v>182309.96</v>
      </c>
      <c r="W14" s="32">
        <f>SUMIF(AF13:AF13, TRUE, W13:W13)</f>
        <v>157902.41</v>
      </c>
      <c r="X14" s="32">
        <f>SUMIF(AF13:AF13, TRUE, X13:X13)</f>
        <v>150552.46</v>
      </c>
      <c r="Y14" s="32">
        <f>SUMIF(AF13:AF13, TRUE, Y13:Y13)</f>
        <v>148788.04999999999</v>
      </c>
      <c r="Z14" s="32">
        <f>SUMIF(AF13:AF13, TRUE, Z13:Z13)</f>
        <v>158213.57</v>
      </c>
      <c r="AA14" s="32">
        <f>SUMIF(AF13:AF13, TRUE, AA13:AA13)</f>
        <v>158213.57</v>
      </c>
      <c r="AB14" s="32">
        <f>SUMIF(AF13:AF13, TRUE, AB13:AB13)</f>
        <v>157240.56</v>
      </c>
      <c r="AC14" s="32">
        <f>SUMIF(AF13:AF13, TRUE, AC13:AC13)</f>
        <v>157240.56</v>
      </c>
      <c r="AD14" s="32">
        <f>SUMIF(AF13:AF13, TRUE, AD13:AD13)</f>
        <v>161298.49</v>
      </c>
      <c r="AE14" s="32">
        <f>SUMIF(AF13:AF13, TRUE, AE13:AE13)</f>
        <v>161298.49</v>
      </c>
      <c r="AF14" t="b">
        <v>0</v>
      </c>
      <c r="AG14" t="b">
        <v>0</v>
      </c>
    </row>
    <row r="15" spans="1:33" x14ac:dyDescent="0.3">
      <c r="A15" s="2" t="s">
        <v>3148</v>
      </c>
      <c r="B15" s="2" t="s">
        <v>945</v>
      </c>
      <c r="C15" s="2" t="s">
        <v>1808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2" t="s">
        <v>385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t="b">
        <v>1</v>
      </c>
      <c r="AG15" t="b">
        <v>1</v>
      </c>
    </row>
    <row r="16" spans="1:33" x14ac:dyDescent="0.3">
      <c r="A16" s="2" t="s">
        <v>3147</v>
      </c>
      <c r="B16" s="2" t="s">
        <v>996</v>
      </c>
      <c r="C16" s="2" t="s">
        <v>1777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2" t="s">
        <v>385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t="b">
        <v>1</v>
      </c>
      <c r="AG16" t="b">
        <v>1</v>
      </c>
    </row>
    <row r="17" spans="1:33" x14ac:dyDescent="0.3">
      <c r="A17" s="2" t="s">
        <v>3146</v>
      </c>
      <c r="B17" s="2" t="s">
        <v>997</v>
      </c>
      <c r="C17" s="2" t="s">
        <v>1777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2" t="s">
        <v>385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t="b">
        <v>1</v>
      </c>
      <c r="AG17" t="b">
        <v>1</v>
      </c>
    </row>
    <row r="18" spans="1:33" x14ac:dyDescent="0.3">
      <c r="A18" s="2" t="s">
        <v>3145</v>
      </c>
      <c r="B18" s="2" t="s">
        <v>998</v>
      </c>
      <c r="C18" s="2" t="s">
        <v>1777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2" t="s">
        <v>385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t="b">
        <v>1</v>
      </c>
      <c r="AG18" t="b">
        <v>1</v>
      </c>
    </row>
    <row r="19" spans="1:33" x14ac:dyDescent="0.3">
      <c r="A19" s="2" t="s">
        <v>3144</v>
      </c>
      <c r="B19" s="2" t="s">
        <v>999</v>
      </c>
      <c r="C19" s="2" t="s">
        <v>1777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2" t="s">
        <v>385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t="b">
        <v>1</v>
      </c>
      <c r="AG19" t="b">
        <v>1</v>
      </c>
    </row>
    <row r="20" spans="1:33" x14ac:dyDescent="0.3">
      <c r="A20" s="2" t="s">
        <v>3143</v>
      </c>
      <c r="B20" s="2" t="s">
        <v>1000</v>
      </c>
      <c r="C20" s="2" t="s">
        <v>1777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2" t="s">
        <v>385</v>
      </c>
      <c r="V20" s="3">
        <v>0</v>
      </c>
      <c r="W20" s="3">
        <v>0</v>
      </c>
      <c r="X20" s="3">
        <v>2498</v>
      </c>
      <c r="Y20" s="3">
        <v>2498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t="b">
        <v>1</v>
      </c>
      <c r="AG20" t="b">
        <v>1</v>
      </c>
    </row>
    <row r="21" spans="1:33" x14ac:dyDescent="0.3">
      <c r="A21" s="2" t="s">
        <v>3142</v>
      </c>
      <c r="B21" s="2" t="s">
        <v>1001</v>
      </c>
      <c r="C21" s="2" t="s">
        <v>1777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2" t="s">
        <v>385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t="b">
        <v>1</v>
      </c>
      <c r="AG21" t="b">
        <v>1</v>
      </c>
    </row>
    <row r="22" spans="1:33" x14ac:dyDescent="0.3">
      <c r="A22" s="31" t="s">
        <v>384</v>
      </c>
      <c r="B22" s="31" t="s">
        <v>1774</v>
      </c>
      <c r="C22" s="31" t="s">
        <v>384</v>
      </c>
      <c r="D22" s="32">
        <f>SUMIF(AF15:AF21, TRUE, D15:D21)</f>
        <v>0</v>
      </c>
      <c r="E22" s="32">
        <f>SUMIF(AF15:AF21, TRUE, E15:E21)</f>
        <v>0</v>
      </c>
      <c r="F22" s="32">
        <f>SUMIF(AF15:AF21, TRUE, F15:F21)</f>
        <v>0</v>
      </c>
      <c r="G22" s="32">
        <f>SUMIF(AF15:AF21, TRUE, G15:G21)</f>
        <v>0</v>
      </c>
      <c r="H22" s="32">
        <f>SUMIF(AF15:AF21, TRUE, H15:H21)</f>
        <v>0</v>
      </c>
      <c r="I22" s="32">
        <f>SUMIF(AF15:AF21, TRUE, I15:I21)</f>
        <v>0</v>
      </c>
      <c r="J22" s="32">
        <f>SUMIF(AF15:AF21, TRUE, J15:J21)</f>
        <v>0</v>
      </c>
      <c r="K22" s="32">
        <f>SUMIF(AF15:AF21, TRUE, K15:K21)</f>
        <v>0</v>
      </c>
      <c r="L22" s="32">
        <f>SUMIF(AF15:AF21, TRUE, L15:L21)</f>
        <v>0</v>
      </c>
      <c r="M22" s="32">
        <f>SUMIF(AF15:AF21, TRUE, M15:M21)</f>
        <v>0</v>
      </c>
      <c r="N22" s="32">
        <f>SUMIF(AF15:AF21, TRUE, N15:N21)</f>
        <v>0</v>
      </c>
      <c r="O22" s="32">
        <f>SUMIF(AF15:AF21, TRUE, O15:O21)</f>
        <v>0</v>
      </c>
      <c r="P22" s="32">
        <f>SUMIF(AF15:AF21, TRUE, P15:P21)</f>
        <v>0</v>
      </c>
      <c r="Q22" s="32">
        <f>SUMIF(AF15:AF21, TRUE, Q15:Q21)</f>
        <v>0</v>
      </c>
      <c r="R22" s="32">
        <f>SUMIF(AF15:AF21, TRUE, R15:R21)</f>
        <v>0</v>
      </c>
      <c r="S22" s="32">
        <f>SUMIF(AF15:AF21, TRUE, S15:S21)</f>
        <v>0</v>
      </c>
      <c r="T22" s="32">
        <f>SUMIF(AF15:AF21, TRUE, T15:T21)</f>
        <v>0</v>
      </c>
      <c r="U22" s="31" t="s">
        <v>384</v>
      </c>
      <c r="V22" s="32">
        <f>SUMIF(AF15:AF21, TRUE, V15:V21)</f>
        <v>0</v>
      </c>
      <c r="W22" s="32">
        <f>SUMIF(AF15:AF21, TRUE, W15:W21)</f>
        <v>0</v>
      </c>
      <c r="X22" s="32">
        <f>SUMIF(AF15:AF21, TRUE, X15:X21)</f>
        <v>2498</v>
      </c>
      <c r="Y22" s="32">
        <f>SUMIF(AF15:AF21, TRUE, Y15:Y21)</f>
        <v>2498</v>
      </c>
      <c r="Z22" s="32">
        <f>SUMIF(AF15:AF21, TRUE, Z15:Z21)</f>
        <v>0</v>
      </c>
      <c r="AA22" s="32">
        <f>SUMIF(AF15:AF21, TRUE, AA15:AA21)</f>
        <v>0</v>
      </c>
      <c r="AB22" s="32">
        <f>SUMIF(AF15:AF21, TRUE, AB15:AB21)</f>
        <v>0</v>
      </c>
      <c r="AC22" s="32">
        <f>SUMIF(AF15:AF21, TRUE, AC15:AC21)</f>
        <v>0</v>
      </c>
      <c r="AD22" s="32">
        <f>SUMIF(AF15:AF21, TRUE, AD15:AD21)</f>
        <v>0</v>
      </c>
      <c r="AE22" s="32">
        <f>SUMIF(AF15:AF21, TRUE, AE15:AE21)</f>
        <v>0</v>
      </c>
      <c r="AF22" t="b">
        <v>0</v>
      </c>
      <c r="AG22" t="b">
        <v>0</v>
      </c>
    </row>
    <row r="23" spans="1:33" x14ac:dyDescent="0.3">
      <c r="A23" s="2" t="s">
        <v>3141</v>
      </c>
      <c r="B23" s="2" t="s">
        <v>390</v>
      </c>
      <c r="C23" s="2" t="s">
        <v>1808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2" t="s">
        <v>385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t="b">
        <v>1</v>
      </c>
      <c r="AG23" t="b">
        <v>1</v>
      </c>
    </row>
    <row r="24" spans="1:33" x14ac:dyDescent="0.3">
      <c r="A24" s="2" t="s">
        <v>3140</v>
      </c>
      <c r="B24" s="2" t="s">
        <v>1003</v>
      </c>
      <c r="C24" s="2" t="s">
        <v>1777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2" t="s">
        <v>385</v>
      </c>
      <c r="V24" s="3">
        <v>500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t="b">
        <v>1</v>
      </c>
      <c r="AG24" t="b">
        <v>1</v>
      </c>
    </row>
    <row r="25" spans="1:33" x14ac:dyDescent="0.3">
      <c r="A25" s="2" t="s">
        <v>3139</v>
      </c>
      <c r="B25" s="2" t="s">
        <v>1004</v>
      </c>
      <c r="C25" s="2" t="s">
        <v>1777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2" t="s">
        <v>385</v>
      </c>
      <c r="V25" s="3">
        <v>550</v>
      </c>
      <c r="W25" s="3">
        <v>450</v>
      </c>
      <c r="X25" s="3">
        <v>270</v>
      </c>
      <c r="Y25" s="3">
        <v>270</v>
      </c>
      <c r="Z25" s="3">
        <v>545</v>
      </c>
      <c r="AA25" s="3">
        <v>545</v>
      </c>
      <c r="AB25" s="3">
        <v>515</v>
      </c>
      <c r="AC25" s="3">
        <v>745</v>
      </c>
      <c r="AD25" s="3">
        <v>510</v>
      </c>
      <c r="AE25" s="3">
        <v>510</v>
      </c>
      <c r="AF25" t="b">
        <v>1</v>
      </c>
      <c r="AG25" t="b">
        <v>1</v>
      </c>
    </row>
    <row r="26" spans="1:33" x14ac:dyDescent="0.3">
      <c r="A26" s="2" t="s">
        <v>3138</v>
      </c>
      <c r="B26" s="2" t="s">
        <v>1005</v>
      </c>
      <c r="C26" s="2" t="s">
        <v>1777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2" t="s">
        <v>385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t="b">
        <v>1</v>
      </c>
      <c r="AG26" t="b">
        <v>1</v>
      </c>
    </row>
    <row r="27" spans="1:33" x14ac:dyDescent="0.3">
      <c r="A27" s="2" t="s">
        <v>3137</v>
      </c>
      <c r="B27" s="2" t="s">
        <v>1006</v>
      </c>
      <c r="C27" s="2" t="s">
        <v>1777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2" t="s">
        <v>385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t="b">
        <v>1</v>
      </c>
      <c r="AG27" t="b">
        <v>1</v>
      </c>
    </row>
    <row r="28" spans="1:33" x14ac:dyDescent="0.3">
      <c r="A28" s="2" t="s">
        <v>3136</v>
      </c>
      <c r="B28" s="2" t="s">
        <v>1007</v>
      </c>
      <c r="C28" s="2" t="s">
        <v>1777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2" t="s">
        <v>385</v>
      </c>
      <c r="V28" s="3">
        <v>2500</v>
      </c>
      <c r="W28" s="3">
        <v>2022.45</v>
      </c>
      <c r="X28" s="3">
        <v>2722.84</v>
      </c>
      <c r="Y28" s="3">
        <v>2722.84</v>
      </c>
      <c r="Z28" s="3">
        <v>2386.0100000000002</v>
      </c>
      <c r="AA28" s="3">
        <v>2386.0100000000002</v>
      </c>
      <c r="AB28" s="3">
        <v>5821.25</v>
      </c>
      <c r="AC28" s="3">
        <v>5692.39</v>
      </c>
      <c r="AD28" s="3">
        <v>1509.72</v>
      </c>
      <c r="AE28" s="3">
        <v>1509.72</v>
      </c>
      <c r="AF28" t="b">
        <v>1</v>
      </c>
      <c r="AG28" t="b">
        <v>1</v>
      </c>
    </row>
    <row r="29" spans="1:33" x14ac:dyDescent="0.3">
      <c r="A29" s="2" t="s">
        <v>3135</v>
      </c>
      <c r="B29" s="2" t="s">
        <v>1008</v>
      </c>
      <c r="C29" s="2" t="s">
        <v>1777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2" t="s">
        <v>385</v>
      </c>
      <c r="V29" s="3">
        <v>4500</v>
      </c>
      <c r="W29" s="3">
        <v>3657.45</v>
      </c>
      <c r="X29" s="3">
        <v>3763.23</v>
      </c>
      <c r="Y29" s="3">
        <v>3763.23</v>
      </c>
      <c r="Z29" s="3">
        <v>1044.8399999999999</v>
      </c>
      <c r="AA29" s="3">
        <v>1044.8399999999999</v>
      </c>
      <c r="AB29" s="3">
        <v>3078.85</v>
      </c>
      <c r="AC29" s="3">
        <v>3078.85</v>
      </c>
      <c r="AD29" s="3">
        <v>4092.33</v>
      </c>
      <c r="AE29" s="3">
        <v>4092.33</v>
      </c>
      <c r="AF29" t="b">
        <v>1</v>
      </c>
      <c r="AG29" t="b">
        <v>1</v>
      </c>
    </row>
    <row r="30" spans="1:33" x14ac:dyDescent="0.3">
      <c r="A30" s="2" t="s">
        <v>3134</v>
      </c>
      <c r="B30" s="2" t="s">
        <v>1009</v>
      </c>
      <c r="C30" s="2" t="s">
        <v>1777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2" t="s">
        <v>385</v>
      </c>
      <c r="V30" s="3">
        <v>500</v>
      </c>
      <c r="W30" s="3">
        <v>389.97</v>
      </c>
      <c r="X30" s="3">
        <v>447.5</v>
      </c>
      <c r="Y30" s="3">
        <v>447.5</v>
      </c>
      <c r="Z30" s="3">
        <v>358</v>
      </c>
      <c r="AA30" s="3">
        <v>358</v>
      </c>
      <c r="AB30" s="3">
        <v>0</v>
      </c>
      <c r="AC30" s="3">
        <v>0</v>
      </c>
      <c r="AD30" s="3">
        <v>214.23</v>
      </c>
      <c r="AE30" s="3">
        <v>214.23</v>
      </c>
      <c r="AF30" t="b">
        <v>1</v>
      </c>
      <c r="AG30" t="b">
        <v>1</v>
      </c>
    </row>
    <row r="31" spans="1:33" x14ac:dyDescent="0.3">
      <c r="A31" s="2" t="s">
        <v>3133</v>
      </c>
      <c r="B31" s="2" t="s">
        <v>1010</v>
      </c>
      <c r="C31" s="2" t="s">
        <v>1777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2" t="s">
        <v>385</v>
      </c>
      <c r="V31" s="3">
        <v>2250</v>
      </c>
      <c r="W31" s="3">
        <v>1704.9</v>
      </c>
      <c r="X31" s="3">
        <v>2364.31</v>
      </c>
      <c r="Y31" s="3">
        <v>2364.31</v>
      </c>
      <c r="Z31" s="3">
        <v>6411.29</v>
      </c>
      <c r="AA31" s="3">
        <v>6411.29</v>
      </c>
      <c r="AB31" s="3">
        <v>802.76</v>
      </c>
      <c r="AC31" s="3">
        <v>802.76</v>
      </c>
      <c r="AD31" s="3">
        <v>0</v>
      </c>
      <c r="AE31" s="3">
        <v>0</v>
      </c>
      <c r="AF31" t="b">
        <v>1</v>
      </c>
      <c r="AG31" t="b">
        <v>1</v>
      </c>
    </row>
    <row r="32" spans="1:33" x14ac:dyDescent="0.3">
      <c r="A32" s="2" t="s">
        <v>3132</v>
      </c>
      <c r="B32" s="2" t="s">
        <v>1011</v>
      </c>
      <c r="C32" s="2" t="s">
        <v>1777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2" t="s">
        <v>385</v>
      </c>
      <c r="V32" s="3">
        <v>900</v>
      </c>
      <c r="W32" s="3">
        <v>750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t="b">
        <v>1</v>
      </c>
      <c r="AG32" t="b">
        <v>1</v>
      </c>
    </row>
    <row r="33" spans="1:33" x14ac:dyDescent="0.3">
      <c r="A33" s="2" t="s">
        <v>3131</v>
      </c>
      <c r="B33" s="2" t="s">
        <v>1012</v>
      </c>
      <c r="C33" s="2" t="s">
        <v>1777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2" t="s">
        <v>385</v>
      </c>
      <c r="V33" s="3">
        <v>700</v>
      </c>
      <c r="W33" s="3">
        <v>575.96</v>
      </c>
      <c r="X33" s="3">
        <v>996.56</v>
      </c>
      <c r="Y33" s="3">
        <v>996.56</v>
      </c>
      <c r="Z33" s="3">
        <v>0</v>
      </c>
      <c r="AA33" s="3">
        <v>0</v>
      </c>
      <c r="AB33" s="3">
        <v>573.41</v>
      </c>
      <c r="AC33" s="3">
        <v>573.41</v>
      </c>
      <c r="AD33" s="3">
        <v>1060.52</v>
      </c>
      <c r="AE33" s="3">
        <v>1060.52</v>
      </c>
      <c r="AF33" t="b">
        <v>1</v>
      </c>
      <c r="AG33" t="b">
        <v>1</v>
      </c>
    </row>
    <row r="34" spans="1:33" x14ac:dyDescent="0.3">
      <c r="A34" s="2" t="s">
        <v>3130</v>
      </c>
      <c r="B34" s="2" t="s">
        <v>1013</v>
      </c>
      <c r="C34" s="2" t="s">
        <v>1777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2" t="s">
        <v>385</v>
      </c>
      <c r="V34" s="3">
        <v>2093.4</v>
      </c>
      <c r="W34" s="3">
        <v>2340.14</v>
      </c>
      <c r="X34" s="3">
        <v>2535.5700000000002</v>
      </c>
      <c r="Y34" s="3">
        <v>2535.5700000000002</v>
      </c>
      <c r="Z34" s="3">
        <v>2016.94</v>
      </c>
      <c r="AA34" s="3">
        <v>2016.94</v>
      </c>
      <c r="AB34" s="3">
        <v>2329.56</v>
      </c>
      <c r="AC34" s="3">
        <v>2329.56</v>
      </c>
      <c r="AD34" s="3">
        <v>2097.1999999999998</v>
      </c>
      <c r="AE34" s="3">
        <v>2097.1999999999998</v>
      </c>
      <c r="AF34" t="b">
        <v>1</v>
      </c>
      <c r="AG34" t="b">
        <v>1</v>
      </c>
    </row>
    <row r="35" spans="1:33" x14ac:dyDescent="0.3">
      <c r="A35" s="2" t="s">
        <v>3129</v>
      </c>
      <c r="B35" s="2" t="s">
        <v>1014</v>
      </c>
      <c r="C35" s="2" t="s">
        <v>1777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2" t="s">
        <v>385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t="b">
        <v>1</v>
      </c>
      <c r="AG35" t="b">
        <v>1</v>
      </c>
    </row>
    <row r="36" spans="1:33" x14ac:dyDescent="0.3">
      <c r="A36" s="2" t="s">
        <v>3128</v>
      </c>
      <c r="B36" s="2" t="s">
        <v>1015</v>
      </c>
      <c r="C36" s="2" t="s">
        <v>1777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2" t="s">
        <v>385</v>
      </c>
      <c r="V36" s="3">
        <v>400</v>
      </c>
      <c r="W36" s="3">
        <v>70.97</v>
      </c>
      <c r="X36" s="3">
        <v>1033.08</v>
      </c>
      <c r="Y36" s="3">
        <v>1033.08</v>
      </c>
      <c r="Z36" s="3">
        <v>1000</v>
      </c>
      <c r="AA36" s="3">
        <v>1000</v>
      </c>
      <c r="AB36" s="3">
        <v>1000</v>
      </c>
      <c r="AC36" s="3">
        <v>1000</v>
      </c>
      <c r="AD36" s="3">
        <v>1000</v>
      </c>
      <c r="AE36" s="3">
        <v>1000</v>
      </c>
      <c r="AF36" t="b">
        <v>1</v>
      </c>
      <c r="AG36" t="b">
        <v>1</v>
      </c>
    </row>
    <row r="37" spans="1:33" x14ac:dyDescent="0.3">
      <c r="A37" s="2" t="s">
        <v>3127</v>
      </c>
      <c r="B37" s="2" t="s">
        <v>1016</v>
      </c>
      <c r="C37" s="2" t="s">
        <v>1777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2" t="s">
        <v>385</v>
      </c>
      <c r="V37" s="3">
        <v>3180</v>
      </c>
      <c r="W37" s="3">
        <v>3778.79</v>
      </c>
      <c r="X37" s="3">
        <v>1873.51</v>
      </c>
      <c r="Y37" s="3">
        <v>1873.51</v>
      </c>
      <c r="Z37" s="3">
        <v>189.5</v>
      </c>
      <c r="AA37" s="3">
        <v>189.5</v>
      </c>
      <c r="AB37" s="3">
        <v>0</v>
      </c>
      <c r="AC37" s="3">
        <v>0</v>
      </c>
      <c r="AD37" s="3">
        <v>178.18</v>
      </c>
      <c r="AE37" s="3">
        <v>178.18</v>
      </c>
      <c r="AF37" t="b">
        <v>1</v>
      </c>
      <c r="AG37" t="b">
        <v>1</v>
      </c>
    </row>
    <row r="38" spans="1:33" x14ac:dyDescent="0.3">
      <c r="A38" s="2" t="s">
        <v>3126</v>
      </c>
      <c r="B38" s="2" t="s">
        <v>1017</v>
      </c>
      <c r="C38" s="2" t="s">
        <v>1777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2" t="s">
        <v>385</v>
      </c>
      <c r="V38" s="3">
        <v>200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140</v>
      </c>
      <c r="AE38" s="3">
        <v>140</v>
      </c>
      <c r="AF38" t="b">
        <v>1</v>
      </c>
      <c r="AG38" t="b">
        <v>1</v>
      </c>
    </row>
    <row r="39" spans="1:33" x14ac:dyDescent="0.3">
      <c r="A39" s="2" t="s">
        <v>3125</v>
      </c>
      <c r="B39" s="2" t="s">
        <v>1018</v>
      </c>
      <c r="C39" s="2" t="s">
        <v>1777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2" t="s">
        <v>385</v>
      </c>
      <c r="V39" s="3">
        <v>300</v>
      </c>
      <c r="W39" s="3">
        <v>0</v>
      </c>
      <c r="X39" s="3">
        <v>0</v>
      </c>
      <c r="Y39" s="3">
        <v>0</v>
      </c>
      <c r="Z39" s="3">
        <v>162.58000000000001</v>
      </c>
      <c r="AA39" s="3">
        <v>162.58000000000001</v>
      </c>
      <c r="AB39" s="3">
        <v>134.99</v>
      </c>
      <c r="AC39" s="3">
        <v>134.99</v>
      </c>
      <c r="AD39" s="3">
        <v>843.89</v>
      </c>
      <c r="AE39" s="3">
        <v>426.89</v>
      </c>
      <c r="AF39" t="b">
        <v>1</v>
      </c>
      <c r="AG39" t="b">
        <v>1</v>
      </c>
    </row>
    <row r="40" spans="1:33" x14ac:dyDescent="0.3">
      <c r="A40" s="2" t="s">
        <v>3124</v>
      </c>
      <c r="B40" s="2" t="s">
        <v>1019</v>
      </c>
      <c r="C40" s="2" t="s">
        <v>1777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2" t="s">
        <v>385</v>
      </c>
      <c r="V40" s="3">
        <v>1650</v>
      </c>
      <c r="W40" s="3">
        <v>1650</v>
      </c>
      <c r="X40" s="3">
        <v>1650</v>
      </c>
      <c r="Y40" s="3">
        <v>1650</v>
      </c>
      <c r="Z40" s="3">
        <v>1650</v>
      </c>
      <c r="AA40" s="3">
        <v>1650</v>
      </c>
      <c r="AB40" s="3">
        <v>1650</v>
      </c>
      <c r="AC40" s="3">
        <v>1650</v>
      </c>
      <c r="AD40" s="3">
        <v>1650</v>
      </c>
      <c r="AE40" s="3">
        <v>1650</v>
      </c>
      <c r="AF40" t="b">
        <v>1</v>
      </c>
      <c r="AG40" t="b">
        <v>1</v>
      </c>
    </row>
    <row r="41" spans="1:33" x14ac:dyDescent="0.3">
      <c r="A41" s="2" t="s">
        <v>3123</v>
      </c>
      <c r="B41" s="2" t="s">
        <v>1020</v>
      </c>
      <c r="C41" s="2" t="s">
        <v>1777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2" t="s">
        <v>385</v>
      </c>
      <c r="V41" s="3">
        <v>1500</v>
      </c>
      <c r="W41" s="3">
        <v>871.76</v>
      </c>
      <c r="X41" s="3">
        <v>1108.29</v>
      </c>
      <c r="Y41" s="3">
        <v>1108.29</v>
      </c>
      <c r="Z41" s="3">
        <v>166.01</v>
      </c>
      <c r="AA41" s="3">
        <v>166.01</v>
      </c>
      <c r="AB41" s="3">
        <v>269</v>
      </c>
      <c r="AC41" s="3">
        <v>269</v>
      </c>
      <c r="AD41" s="3">
        <v>2000</v>
      </c>
      <c r="AE41" s="3">
        <v>1963.98</v>
      </c>
      <c r="AF41" t="b">
        <v>1</v>
      </c>
      <c r="AG41" t="b">
        <v>1</v>
      </c>
    </row>
    <row r="42" spans="1:33" x14ac:dyDescent="0.3">
      <c r="A42" s="2" t="s">
        <v>3122</v>
      </c>
      <c r="B42" s="2" t="s">
        <v>944</v>
      </c>
      <c r="C42" s="2" t="s">
        <v>1777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2" t="s">
        <v>385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-573.11</v>
      </c>
      <c r="AE42" s="3">
        <v>-573.11</v>
      </c>
      <c r="AF42" t="b">
        <v>1</v>
      </c>
      <c r="AG42" t="b">
        <v>1</v>
      </c>
    </row>
    <row r="43" spans="1:33" x14ac:dyDescent="0.3">
      <c r="A43" s="31" t="s">
        <v>384</v>
      </c>
      <c r="B43" s="31" t="s">
        <v>1774</v>
      </c>
      <c r="C43" s="31" t="s">
        <v>384</v>
      </c>
      <c r="D43" s="32">
        <f>SUMIF(AF23:AF42, TRUE, D23:D42)</f>
        <v>0</v>
      </c>
      <c r="E43" s="32">
        <f>SUMIF(AF23:AF42, TRUE, E23:E42)</f>
        <v>0</v>
      </c>
      <c r="F43" s="32">
        <f>SUMIF(AF23:AF42, TRUE, F23:F42)</f>
        <v>0</v>
      </c>
      <c r="G43" s="32">
        <f>SUMIF(AF23:AF42, TRUE, G23:G42)</f>
        <v>0</v>
      </c>
      <c r="H43" s="32">
        <f>SUMIF(AF23:AF42, TRUE, H23:H42)</f>
        <v>0</v>
      </c>
      <c r="I43" s="32">
        <f>SUMIF(AF23:AF42, TRUE, I23:I42)</f>
        <v>0</v>
      </c>
      <c r="J43" s="32">
        <f>SUMIF(AF23:AF42, TRUE, J23:J42)</f>
        <v>0</v>
      </c>
      <c r="K43" s="32">
        <f>SUMIF(AF23:AF42, TRUE, K23:K42)</f>
        <v>0</v>
      </c>
      <c r="L43" s="32">
        <f>SUMIF(AF23:AF42, TRUE, L23:L42)</f>
        <v>0</v>
      </c>
      <c r="M43" s="32">
        <f>SUMIF(AF23:AF42, TRUE, M23:M42)</f>
        <v>0</v>
      </c>
      <c r="N43" s="32">
        <f>SUMIF(AF23:AF42, TRUE, N23:N42)</f>
        <v>0</v>
      </c>
      <c r="O43" s="32">
        <f>SUMIF(AF23:AF42, TRUE, O23:O42)</f>
        <v>0</v>
      </c>
      <c r="P43" s="32">
        <f>SUMIF(AF23:AF42, TRUE, P23:P42)</f>
        <v>0</v>
      </c>
      <c r="Q43" s="32">
        <f>SUMIF(AF23:AF42, TRUE, Q23:Q42)</f>
        <v>0</v>
      </c>
      <c r="R43" s="32">
        <f>SUMIF(AF23:AF42, TRUE, R23:R42)</f>
        <v>0</v>
      </c>
      <c r="S43" s="32">
        <f>SUMIF(AF23:AF42, TRUE, S23:S42)</f>
        <v>0</v>
      </c>
      <c r="T43" s="32">
        <f>SUMIF(AF23:AF42, TRUE, T23:T42)</f>
        <v>0</v>
      </c>
      <c r="U43" s="31" t="s">
        <v>384</v>
      </c>
      <c r="V43" s="32">
        <f>SUMIF(AF23:AF42, TRUE, V23:V42)</f>
        <v>21723.4</v>
      </c>
      <c r="W43" s="32">
        <f>SUMIF(AF23:AF42, TRUE, W23:W42)</f>
        <v>18262.389999999996</v>
      </c>
      <c r="X43" s="32">
        <f>SUMIF(AF23:AF42, TRUE, X23:X42)</f>
        <v>18764.89</v>
      </c>
      <c r="Y43" s="32">
        <f>SUMIF(AF23:AF42, TRUE, Y23:Y42)</f>
        <v>18764.89</v>
      </c>
      <c r="Z43" s="32">
        <f>SUMIF(AF23:AF42, TRUE, Z23:Z42)</f>
        <v>15930.17</v>
      </c>
      <c r="AA43" s="32">
        <f>SUMIF(AF23:AF42, TRUE, AA23:AA42)</f>
        <v>15930.17</v>
      </c>
      <c r="AB43" s="32">
        <f>SUMIF(AF23:AF42, TRUE, AB23:AB42)</f>
        <v>16174.82</v>
      </c>
      <c r="AC43" s="32">
        <f>SUMIF(AF23:AF42, TRUE, AC23:AC42)</f>
        <v>16275.96</v>
      </c>
      <c r="AD43" s="32">
        <f>SUMIF(AF23:AF42, TRUE, AD23:AD42)</f>
        <v>14722.96</v>
      </c>
      <c r="AE43" s="32">
        <f>SUMIF(AF23:AF42, TRUE, AE23:AE42)</f>
        <v>14269.939999999999</v>
      </c>
      <c r="AF43" t="b">
        <v>0</v>
      </c>
      <c r="AG43" t="b">
        <v>0</v>
      </c>
    </row>
    <row r="44" spans="1:33" x14ac:dyDescent="0.3">
      <c r="A44" s="2" t="s">
        <v>3121</v>
      </c>
      <c r="B44" s="2" t="s">
        <v>391</v>
      </c>
      <c r="C44" s="2" t="s">
        <v>1808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2" t="s">
        <v>385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t="b">
        <v>1</v>
      </c>
      <c r="AG44" t="b">
        <v>1</v>
      </c>
    </row>
    <row r="45" spans="1:33" x14ac:dyDescent="0.3">
      <c r="A45" s="31" t="s">
        <v>384</v>
      </c>
      <c r="B45" s="31" t="s">
        <v>1774</v>
      </c>
      <c r="C45" s="31" t="s">
        <v>384</v>
      </c>
      <c r="D45" s="32">
        <f>SUMIF(AF44:AF44, TRUE, D44:D44)</f>
        <v>0</v>
      </c>
      <c r="E45" s="32">
        <f>SUMIF(AF44:AF44, TRUE, E44:E44)</f>
        <v>0</v>
      </c>
      <c r="F45" s="32">
        <f>SUMIF(AF44:AF44, TRUE, F44:F44)</f>
        <v>0</v>
      </c>
      <c r="G45" s="32">
        <f>SUMIF(AF44:AF44, TRUE, G44:G44)</f>
        <v>0</v>
      </c>
      <c r="H45" s="32">
        <f>SUMIF(AF44:AF44, TRUE, H44:H44)</f>
        <v>0</v>
      </c>
      <c r="I45" s="32">
        <f>SUMIF(AF44:AF44, TRUE, I44:I44)</f>
        <v>0</v>
      </c>
      <c r="J45" s="32">
        <f>SUMIF(AF44:AF44, TRUE, J44:J44)</f>
        <v>0</v>
      </c>
      <c r="K45" s="32">
        <f>SUMIF(AF44:AF44, TRUE, K44:K44)</f>
        <v>0</v>
      </c>
      <c r="L45" s="32">
        <f>SUMIF(AF44:AF44, TRUE, L44:L44)</f>
        <v>0</v>
      </c>
      <c r="M45" s="32">
        <f>SUMIF(AF44:AF44, TRUE, M44:M44)</f>
        <v>0</v>
      </c>
      <c r="N45" s="32">
        <f>SUMIF(AF44:AF44, TRUE, N44:N44)</f>
        <v>0</v>
      </c>
      <c r="O45" s="32">
        <f>SUMIF(AF44:AF44, TRUE, O44:O44)</f>
        <v>0</v>
      </c>
      <c r="P45" s="32">
        <f>SUMIF(AF44:AF44, TRUE, P44:P44)</f>
        <v>0</v>
      </c>
      <c r="Q45" s="32">
        <f>SUMIF(AF44:AF44, TRUE, Q44:Q44)</f>
        <v>0</v>
      </c>
      <c r="R45" s="32">
        <f>SUMIF(AF44:AF44, TRUE, R44:R44)</f>
        <v>0</v>
      </c>
      <c r="S45" s="32">
        <f>SUMIF(AF44:AF44, TRUE, S44:S44)</f>
        <v>0</v>
      </c>
      <c r="T45" s="32">
        <f>SUMIF(AF44:AF44, TRUE, T44:T44)</f>
        <v>0</v>
      </c>
      <c r="U45" s="31" t="s">
        <v>384</v>
      </c>
      <c r="V45" s="32">
        <f>SUMIF(AF44:AF44, TRUE, V44:V44)</f>
        <v>0</v>
      </c>
      <c r="W45" s="32">
        <f>SUMIF(AF44:AF44, TRUE, W44:W44)</f>
        <v>0</v>
      </c>
      <c r="X45" s="32">
        <f>SUMIF(AF44:AF44, TRUE, X44:X44)</f>
        <v>0</v>
      </c>
      <c r="Y45" s="32">
        <f>SUMIF(AF44:AF44, TRUE, Y44:Y44)</f>
        <v>0</v>
      </c>
      <c r="Z45" s="32">
        <f>SUMIF(AF44:AF44, TRUE, Z44:Z44)</f>
        <v>0</v>
      </c>
      <c r="AA45" s="32">
        <f>SUMIF(AF44:AF44, TRUE, AA44:AA44)</f>
        <v>0</v>
      </c>
      <c r="AB45" s="32">
        <f>SUMIF(AF44:AF44, TRUE, AB44:AB44)</f>
        <v>0</v>
      </c>
      <c r="AC45" s="32">
        <f>SUMIF(AF44:AF44, TRUE, AC44:AC44)</f>
        <v>0</v>
      </c>
      <c r="AD45" s="32">
        <f>SUMIF(AF44:AF44, TRUE, AD44:AD44)</f>
        <v>0</v>
      </c>
      <c r="AE45" s="32">
        <f>SUMIF(AF44:AF44, TRUE, AE44:AE44)</f>
        <v>0</v>
      </c>
      <c r="AF45" t="b">
        <v>0</v>
      </c>
      <c r="AG45" t="b">
        <v>0</v>
      </c>
    </row>
    <row r="46" spans="1:33" x14ac:dyDescent="0.3">
      <c r="A46" s="2" t="s">
        <v>3120</v>
      </c>
      <c r="B46" s="2" t="s">
        <v>1157</v>
      </c>
      <c r="C46" s="2" t="s">
        <v>1777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2" t="s">
        <v>385</v>
      </c>
      <c r="V46" s="3">
        <v>32970.480000000003</v>
      </c>
      <c r="W46" s="3">
        <v>25222.02</v>
      </c>
      <c r="X46" s="3">
        <v>28982.48</v>
      </c>
      <c r="Y46" s="3">
        <v>24850.04</v>
      </c>
      <c r="Z46" s="3">
        <v>28260.95</v>
      </c>
      <c r="AA46" s="3">
        <v>28260.95</v>
      </c>
      <c r="AB46" s="3">
        <v>28567.57</v>
      </c>
      <c r="AC46" s="3">
        <v>28567.57</v>
      </c>
      <c r="AD46" s="3">
        <v>27109.31</v>
      </c>
      <c r="AE46" s="3">
        <v>27109.31</v>
      </c>
      <c r="AF46" t="b">
        <v>1</v>
      </c>
      <c r="AG46" t="b">
        <v>1</v>
      </c>
    </row>
    <row r="47" spans="1:33" x14ac:dyDescent="0.3">
      <c r="A47" s="31" t="s">
        <v>384</v>
      </c>
      <c r="B47" s="31" t="s">
        <v>1774</v>
      </c>
      <c r="C47" s="31" t="s">
        <v>384</v>
      </c>
      <c r="D47" s="32">
        <f>SUMIF(AF46:AF46, TRUE, D46:D46)</f>
        <v>0</v>
      </c>
      <c r="E47" s="32">
        <f>SUMIF(AF46:AF46, TRUE, E46:E46)</f>
        <v>0</v>
      </c>
      <c r="F47" s="32">
        <f>SUMIF(AF46:AF46, TRUE, F46:F46)</f>
        <v>0</v>
      </c>
      <c r="G47" s="32">
        <f>SUMIF(AF46:AF46, TRUE, G46:G46)</f>
        <v>0</v>
      </c>
      <c r="H47" s="32">
        <f>SUMIF(AF46:AF46, TRUE, H46:H46)</f>
        <v>0</v>
      </c>
      <c r="I47" s="32">
        <f>SUMIF(AF46:AF46, TRUE, I46:I46)</f>
        <v>0</v>
      </c>
      <c r="J47" s="32">
        <f>SUMIF(AF46:AF46, TRUE, J46:J46)</f>
        <v>0</v>
      </c>
      <c r="K47" s="32">
        <f>SUMIF(AF46:AF46, TRUE, K46:K46)</f>
        <v>0</v>
      </c>
      <c r="L47" s="32">
        <f>SUMIF(AF46:AF46, TRUE, L46:L46)</f>
        <v>0</v>
      </c>
      <c r="M47" s="32">
        <f>SUMIF(AF46:AF46, TRUE, M46:M46)</f>
        <v>0</v>
      </c>
      <c r="N47" s="32">
        <f>SUMIF(AF46:AF46, TRUE, N46:N46)</f>
        <v>0</v>
      </c>
      <c r="O47" s="32">
        <f>SUMIF(AF46:AF46, TRUE, O46:O46)</f>
        <v>0</v>
      </c>
      <c r="P47" s="32">
        <f>SUMIF(AF46:AF46, TRUE, P46:P46)</f>
        <v>0</v>
      </c>
      <c r="Q47" s="32">
        <f>SUMIF(AF46:AF46, TRUE, Q46:Q46)</f>
        <v>0</v>
      </c>
      <c r="R47" s="32">
        <f>SUMIF(AF46:AF46, TRUE, R46:R46)</f>
        <v>0</v>
      </c>
      <c r="S47" s="32">
        <f>SUMIF(AF46:AF46, TRUE, S46:S46)</f>
        <v>0</v>
      </c>
      <c r="T47" s="32">
        <f>SUMIF(AF46:AF46, TRUE, T46:T46)</f>
        <v>0</v>
      </c>
      <c r="U47" s="31" t="s">
        <v>384</v>
      </c>
      <c r="V47" s="32">
        <f>SUMIF(AF46:AF46, TRUE, V46:V46)</f>
        <v>32970.480000000003</v>
      </c>
      <c r="W47" s="32">
        <f>SUMIF(AF46:AF46, TRUE, W46:W46)</f>
        <v>25222.02</v>
      </c>
      <c r="X47" s="32">
        <f>SUMIF(AF46:AF46, TRUE, X46:X46)</f>
        <v>28982.48</v>
      </c>
      <c r="Y47" s="32">
        <f>SUMIF(AF46:AF46, TRUE, Y46:Y46)</f>
        <v>24850.04</v>
      </c>
      <c r="Z47" s="32">
        <f>SUMIF(AF46:AF46, TRUE, Z46:Z46)</f>
        <v>28260.95</v>
      </c>
      <c r="AA47" s="32">
        <f>SUMIF(AF46:AF46, TRUE, AA46:AA46)</f>
        <v>28260.95</v>
      </c>
      <c r="AB47" s="32">
        <f>SUMIF(AF46:AF46, TRUE, AB46:AB46)</f>
        <v>28567.57</v>
      </c>
      <c r="AC47" s="32">
        <f>SUMIF(AF46:AF46, TRUE, AC46:AC46)</f>
        <v>28567.57</v>
      </c>
      <c r="AD47" s="32">
        <f>SUMIF(AF46:AF46, TRUE, AD46:AD46)</f>
        <v>27109.31</v>
      </c>
      <c r="AE47" s="32">
        <f>SUMIF(AF46:AF46, TRUE, AE46:AE46)</f>
        <v>27109.31</v>
      </c>
      <c r="AF47" t="b">
        <v>0</v>
      </c>
      <c r="AG47" t="b">
        <v>0</v>
      </c>
    </row>
    <row r="48" spans="1:33" x14ac:dyDescent="0.3">
      <c r="A48" s="2" t="s">
        <v>3119</v>
      </c>
      <c r="B48" s="2" t="s">
        <v>1021</v>
      </c>
      <c r="C48" s="2" t="s">
        <v>1777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2" t="s">
        <v>385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t="b">
        <v>1</v>
      </c>
      <c r="AG48" t="b">
        <v>1</v>
      </c>
    </row>
    <row r="49" spans="1:33" x14ac:dyDescent="0.3">
      <c r="A49" s="2" t="s">
        <v>3118</v>
      </c>
      <c r="B49" s="2" t="s">
        <v>943</v>
      </c>
      <c r="C49" s="2" t="s">
        <v>1777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2" t="s">
        <v>385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2000</v>
      </c>
      <c r="AC49" s="3">
        <v>2000</v>
      </c>
      <c r="AD49" s="3">
        <v>0</v>
      </c>
      <c r="AE49" s="3">
        <v>0</v>
      </c>
      <c r="AF49" t="b">
        <v>1</v>
      </c>
      <c r="AG49" t="b">
        <v>1</v>
      </c>
    </row>
    <row r="50" spans="1:33" x14ac:dyDescent="0.3">
      <c r="A50" s="31" t="s">
        <v>384</v>
      </c>
      <c r="B50" s="31" t="s">
        <v>1774</v>
      </c>
      <c r="C50" s="31" t="s">
        <v>384</v>
      </c>
      <c r="D50" s="32">
        <f>SUMIF(AF48:AF49, TRUE, D48:D49)</f>
        <v>0</v>
      </c>
      <c r="E50" s="32">
        <f>SUMIF(AF48:AF49, TRUE, E48:E49)</f>
        <v>0</v>
      </c>
      <c r="F50" s="32">
        <f>SUMIF(AF48:AF49, TRUE, F48:F49)</f>
        <v>0</v>
      </c>
      <c r="G50" s="32">
        <f>SUMIF(AF48:AF49, TRUE, G48:G49)</f>
        <v>0</v>
      </c>
      <c r="H50" s="32">
        <f>SUMIF(AF48:AF49, TRUE, H48:H49)</f>
        <v>0</v>
      </c>
      <c r="I50" s="32">
        <f>SUMIF(AF48:AF49, TRUE, I48:I49)</f>
        <v>0</v>
      </c>
      <c r="J50" s="32">
        <f>SUMIF(AF48:AF49, TRUE, J48:J49)</f>
        <v>0</v>
      </c>
      <c r="K50" s="32">
        <f>SUMIF(AF48:AF49, TRUE, K48:K49)</f>
        <v>0</v>
      </c>
      <c r="L50" s="32">
        <f>SUMIF(AF48:AF49, TRUE, L48:L49)</f>
        <v>0</v>
      </c>
      <c r="M50" s="32">
        <f>SUMIF(AF48:AF49, TRUE, M48:M49)</f>
        <v>0</v>
      </c>
      <c r="N50" s="32">
        <f>SUMIF(AF48:AF49, TRUE, N48:N49)</f>
        <v>0</v>
      </c>
      <c r="O50" s="32">
        <f>SUMIF(AF48:AF49, TRUE, O48:O49)</f>
        <v>0</v>
      </c>
      <c r="P50" s="32">
        <f>SUMIF(AF48:AF49, TRUE, P48:P49)</f>
        <v>0</v>
      </c>
      <c r="Q50" s="32">
        <f>SUMIF(AF48:AF49, TRUE, Q48:Q49)</f>
        <v>0</v>
      </c>
      <c r="R50" s="32">
        <f>SUMIF(AF48:AF49, TRUE, R48:R49)</f>
        <v>0</v>
      </c>
      <c r="S50" s="32">
        <f>SUMIF(AF48:AF49, TRUE, S48:S49)</f>
        <v>0</v>
      </c>
      <c r="T50" s="32">
        <f>SUMIF(AF48:AF49, TRUE, T48:T49)</f>
        <v>0</v>
      </c>
      <c r="U50" s="31" t="s">
        <v>384</v>
      </c>
      <c r="V50" s="32">
        <f>SUMIF(AF48:AF49, TRUE, V48:V49)</f>
        <v>0</v>
      </c>
      <c r="W50" s="32">
        <f>SUMIF(AF48:AF49, TRUE, W48:W49)</f>
        <v>0</v>
      </c>
      <c r="X50" s="32">
        <f>SUMIF(AF48:AF49, TRUE, X48:X49)</f>
        <v>0</v>
      </c>
      <c r="Y50" s="32">
        <f>SUMIF(AF48:AF49, TRUE, Y48:Y49)</f>
        <v>0</v>
      </c>
      <c r="Z50" s="32">
        <f>SUMIF(AF48:AF49, TRUE, Z48:Z49)</f>
        <v>0</v>
      </c>
      <c r="AA50" s="32">
        <f>SUMIF(AF48:AF49, TRUE, AA48:AA49)</f>
        <v>0</v>
      </c>
      <c r="AB50" s="32">
        <f>SUMIF(AF48:AF49, TRUE, AB48:AB49)</f>
        <v>2000</v>
      </c>
      <c r="AC50" s="32">
        <f>SUMIF(AF48:AF49, TRUE, AC48:AC49)</f>
        <v>2000</v>
      </c>
      <c r="AD50" s="32">
        <f>SUMIF(AF48:AF49, TRUE, AD48:AD49)</f>
        <v>0</v>
      </c>
      <c r="AE50" s="32">
        <f>SUMIF(AF48:AF49, TRUE, AE48:AE49)</f>
        <v>0</v>
      </c>
      <c r="AF50" t="b">
        <v>0</v>
      </c>
      <c r="AG50" t="b">
        <v>0</v>
      </c>
    </row>
    <row r="51" spans="1:33" x14ac:dyDescent="0.3">
      <c r="A51" s="2" t="s">
        <v>3117</v>
      </c>
      <c r="B51" s="2" t="s">
        <v>942</v>
      </c>
      <c r="C51" s="2" t="s">
        <v>1777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2" t="s">
        <v>385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t="b">
        <v>1</v>
      </c>
      <c r="AG51" t="b">
        <v>1</v>
      </c>
    </row>
    <row r="52" spans="1:33" x14ac:dyDescent="0.3">
      <c r="A52" s="2" t="s">
        <v>3116</v>
      </c>
      <c r="B52" s="2" t="s">
        <v>1022</v>
      </c>
      <c r="C52" s="2" t="s">
        <v>1777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2" t="s">
        <v>385</v>
      </c>
      <c r="V52" s="3">
        <v>1200</v>
      </c>
      <c r="W52" s="3">
        <v>1145.28</v>
      </c>
      <c r="X52" s="3">
        <v>1735.1</v>
      </c>
      <c r="Y52" s="3">
        <v>1735.1</v>
      </c>
      <c r="Z52" s="3">
        <v>1335.25</v>
      </c>
      <c r="AA52" s="3">
        <v>1335.25</v>
      </c>
      <c r="AB52" s="3">
        <v>1448.2</v>
      </c>
      <c r="AC52" s="3">
        <v>1448.2</v>
      </c>
      <c r="AD52" s="3">
        <v>1235.1600000000001</v>
      </c>
      <c r="AE52" s="3">
        <v>1235.1600000000001</v>
      </c>
      <c r="AF52" t="b">
        <v>1</v>
      </c>
      <c r="AG52" t="b">
        <v>1</v>
      </c>
    </row>
    <row r="53" spans="1:33" x14ac:dyDescent="0.3">
      <c r="A53" s="2" t="s">
        <v>3115</v>
      </c>
      <c r="B53" s="2" t="s">
        <v>1023</v>
      </c>
      <c r="C53" s="2" t="s">
        <v>1777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2" t="s">
        <v>385</v>
      </c>
      <c r="V53" s="3">
        <v>100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t="b">
        <v>1</v>
      </c>
      <c r="AG53" t="b">
        <v>1</v>
      </c>
    </row>
    <row r="54" spans="1:33" x14ac:dyDescent="0.3">
      <c r="A54" s="2" t="s">
        <v>3114</v>
      </c>
      <c r="B54" s="2" t="s">
        <v>1024</v>
      </c>
      <c r="C54" s="2" t="s">
        <v>1777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2" t="s">
        <v>385</v>
      </c>
      <c r="V54" s="3">
        <v>2000</v>
      </c>
      <c r="W54" s="3">
        <v>3130.26</v>
      </c>
      <c r="X54" s="3">
        <v>1737.4</v>
      </c>
      <c r="Y54" s="3">
        <v>1737.4</v>
      </c>
      <c r="Z54" s="3">
        <v>1941.5</v>
      </c>
      <c r="AA54" s="3">
        <v>1941.5</v>
      </c>
      <c r="AB54" s="3">
        <v>1180.3</v>
      </c>
      <c r="AC54" s="3">
        <v>1180.3</v>
      </c>
      <c r="AD54" s="3">
        <v>58</v>
      </c>
      <c r="AE54" s="3">
        <v>58</v>
      </c>
      <c r="AF54" t="b">
        <v>1</v>
      </c>
      <c r="AG54" t="b">
        <v>1</v>
      </c>
    </row>
    <row r="55" spans="1:33" x14ac:dyDescent="0.3">
      <c r="A55" s="2" t="s">
        <v>3113</v>
      </c>
      <c r="B55" s="2" t="s">
        <v>1025</v>
      </c>
      <c r="C55" s="2" t="s">
        <v>1777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2" t="s">
        <v>385</v>
      </c>
      <c r="V55" s="3">
        <v>0</v>
      </c>
      <c r="W55" s="3">
        <v>390</v>
      </c>
      <c r="X55" s="3">
        <v>390</v>
      </c>
      <c r="Y55" s="3">
        <v>390</v>
      </c>
      <c r="Z55" s="3">
        <v>390</v>
      </c>
      <c r="AA55" s="3">
        <v>390</v>
      </c>
      <c r="AB55" s="3">
        <v>382.2</v>
      </c>
      <c r="AC55" s="3">
        <v>382.2</v>
      </c>
      <c r="AD55" s="3">
        <v>380.14</v>
      </c>
      <c r="AE55" s="3">
        <v>380.14</v>
      </c>
      <c r="AF55" t="b">
        <v>1</v>
      </c>
      <c r="AG55" t="b">
        <v>1</v>
      </c>
    </row>
    <row r="56" spans="1:33" x14ac:dyDescent="0.3">
      <c r="A56" s="2" t="s">
        <v>3112</v>
      </c>
      <c r="B56" s="2" t="s">
        <v>941</v>
      </c>
      <c r="C56" s="2" t="s">
        <v>1777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2" t="s">
        <v>385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t="b">
        <v>1</v>
      </c>
      <c r="AG56" t="b">
        <v>1</v>
      </c>
    </row>
    <row r="57" spans="1:33" x14ac:dyDescent="0.3">
      <c r="A57" s="31" t="s">
        <v>384</v>
      </c>
      <c r="B57" s="31" t="s">
        <v>1774</v>
      </c>
      <c r="C57" s="31" t="s">
        <v>384</v>
      </c>
      <c r="D57" s="32">
        <f>SUMIF(AF51:AF56, TRUE, D51:D56)</f>
        <v>0</v>
      </c>
      <c r="E57" s="32">
        <f>SUMIF(AF51:AF56, TRUE, E51:E56)</f>
        <v>0</v>
      </c>
      <c r="F57" s="32">
        <f>SUMIF(AF51:AF56, TRUE, F51:F56)</f>
        <v>0</v>
      </c>
      <c r="G57" s="32">
        <f>SUMIF(AF51:AF56, TRUE, G51:G56)</f>
        <v>0</v>
      </c>
      <c r="H57" s="32">
        <f>SUMIF(AF51:AF56, TRUE, H51:H56)</f>
        <v>0</v>
      </c>
      <c r="I57" s="32">
        <f>SUMIF(AF51:AF56, TRUE, I51:I56)</f>
        <v>0</v>
      </c>
      <c r="J57" s="32">
        <f>SUMIF(AF51:AF56, TRUE, J51:J56)</f>
        <v>0</v>
      </c>
      <c r="K57" s="32">
        <f>SUMIF(AF51:AF56, TRUE, K51:K56)</f>
        <v>0</v>
      </c>
      <c r="L57" s="32">
        <f>SUMIF(AF51:AF56, TRUE, L51:L56)</f>
        <v>0</v>
      </c>
      <c r="M57" s="32">
        <f>SUMIF(AF51:AF56, TRUE, M51:M56)</f>
        <v>0</v>
      </c>
      <c r="N57" s="32">
        <f>SUMIF(AF51:AF56, TRUE, N51:N56)</f>
        <v>0</v>
      </c>
      <c r="O57" s="32">
        <f>SUMIF(AF51:AF56, TRUE, O51:O56)</f>
        <v>0</v>
      </c>
      <c r="P57" s="32">
        <f>SUMIF(AF51:AF56, TRUE, P51:P56)</f>
        <v>0</v>
      </c>
      <c r="Q57" s="32">
        <f>SUMIF(AF51:AF56, TRUE, Q51:Q56)</f>
        <v>0</v>
      </c>
      <c r="R57" s="32">
        <f>SUMIF(AF51:AF56, TRUE, R51:R56)</f>
        <v>0</v>
      </c>
      <c r="S57" s="32">
        <f>SUMIF(AF51:AF56, TRUE, S51:S56)</f>
        <v>0</v>
      </c>
      <c r="T57" s="32">
        <f>SUMIF(AF51:AF56, TRUE, T51:T56)</f>
        <v>0</v>
      </c>
      <c r="U57" s="31" t="s">
        <v>384</v>
      </c>
      <c r="V57" s="32">
        <f>SUMIF(AF51:AF56, TRUE, V51:V56)</f>
        <v>3300</v>
      </c>
      <c r="W57" s="32">
        <f>SUMIF(AF51:AF56, TRUE, W51:W56)</f>
        <v>4665.54</v>
      </c>
      <c r="X57" s="32">
        <f>SUMIF(AF51:AF56, TRUE, X51:X56)</f>
        <v>3862.5</v>
      </c>
      <c r="Y57" s="32">
        <f>SUMIF(AF51:AF56, TRUE, Y51:Y56)</f>
        <v>3862.5</v>
      </c>
      <c r="Z57" s="32">
        <f>SUMIF(AF51:AF56, TRUE, Z51:Z56)</f>
        <v>3666.75</v>
      </c>
      <c r="AA57" s="32">
        <f>SUMIF(AF51:AF56, TRUE, AA51:AA56)</f>
        <v>3666.75</v>
      </c>
      <c r="AB57" s="32">
        <f>SUMIF(AF51:AF56, TRUE, AB51:AB56)</f>
        <v>3010.7</v>
      </c>
      <c r="AC57" s="32">
        <f>SUMIF(AF51:AF56, TRUE, AC51:AC56)</f>
        <v>3010.7</v>
      </c>
      <c r="AD57" s="32">
        <f>SUMIF(AF51:AF56, TRUE, AD51:AD56)</f>
        <v>1673.3000000000002</v>
      </c>
      <c r="AE57" s="32">
        <f>SUMIF(AF51:AF56, TRUE, AE51:AE56)</f>
        <v>1673.3000000000002</v>
      </c>
      <c r="AF57" t="b">
        <v>0</v>
      </c>
      <c r="AG57" t="b">
        <v>0</v>
      </c>
    </row>
    <row r="58" spans="1:33" x14ac:dyDescent="0.3">
      <c r="A58" s="2" t="s">
        <v>3111</v>
      </c>
      <c r="B58" s="2" t="s">
        <v>392</v>
      </c>
      <c r="C58" s="2" t="s">
        <v>1808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2" t="s">
        <v>385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t="b">
        <v>1</v>
      </c>
      <c r="AG58" t="b">
        <v>1</v>
      </c>
    </row>
    <row r="59" spans="1:33" x14ac:dyDescent="0.3">
      <c r="A59" s="31" t="s">
        <v>384</v>
      </c>
      <c r="B59" s="31" t="s">
        <v>1774</v>
      </c>
      <c r="C59" s="31" t="s">
        <v>384</v>
      </c>
      <c r="D59" s="32">
        <f>SUMIF(AF58:AF58, TRUE, D58:D58)</f>
        <v>0</v>
      </c>
      <c r="E59" s="32">
        <f>SUMIF(AF58:AF58, TRUE, E58:E58)</f>
        <v>0</v>
      </c>
      <c r="F59" s="32">
        <f>SUMIF(AF58:AF58, TRUE, F58:F58)</f>
        <v>0</v>
      </c>
      <c r="G59" s="32">
        <f>SUMIF(AF58:AF58, TRUE, G58:G58)</f>
        <v>0</v>
      </c>
      <c r="H59" s="32">
        <f>SUMIF(AF58:AF58, TRUE, H58:H58)</f>
        <v>0</v>
      </c>
      <c r="I59" s="32">
        <f>SUMIF(AF58:AF58, TRUE, I58:I58)</f>
        <v>0</v>
      </c>
      <c r="J59" s="32">
        <f>SUMIF(AF58:AF58, TRUE, J58:J58)</f>
        <v>0</v>
      </c>
      <c r="K59" s="32">
        <f>SUMIF(AF58:AF58, TRUE, K58:K58)</f>
        <v>0</v>
      </c>
      <c r="L59" s="32">
        <f>SUMIF(AF58:AF58, TRUE, L58:L58)</f>
        <v>0</v>
      </c>
      <c r="M59" s="32">
        <f>SUMIF(AF58:AF58, TRUE, M58:M58)</f>
        <v>0</v>
      </c>
      <c r="N59" s="32">
        <f>SUMIF(AF58:AF58, TRUE, N58:N58)</f>
        <v>0</v>
      </c>
      <c r="O59" s="32">
        <f>SUMIF(AF58:AF58, TRUE, O58:O58)</f>
        <v>0</v>
      </c>
      <c r="P59" s="32">
        <f>SUMIF(AF58:AF58, TRUE, P58:P58)</f>
        <v>0</v>
      </c>
      <c r="Q59" s="32">
        <f>SUMIF(AF58:AF58, TRUE, Q58:Q58)</f>
        <v>0</v>
      </c>
      <c r="R59" s="32">
        <f>SUMIF(AF58:AF58, TRUE, R58:R58)</f>
        <v>0</v>
      </c>
      <c r="S59" s="32">
        <f>SUMIF(AF58:AF58, TRUE, S58:S58)</f>
        <v>0</v>
      </c>
      <c r="T59" s="32">
        <f>SUMIF(AF58:AF58, TRUE, T58:T58)</f>
        <v>0</v>
      </c>
      <c r="U59" s="31" t="s">
        <v>384</v>
      </c>
      <c r="V59" s="32">
        <f>SUMIF(AF58:AF58, TRUE, V58:V58)</f>
        <v>0</v>
      </c>
      <c r="W59" s="32">
        <f>SUMIF(AF58:AF58, TRUE, W58:W58)</f>
        <v>0</v>
      </c>
      <c r="X59" s="32">
        <f>SUMIF(AF58:AF58, TRUE, X58:X58)</f>
        <v>0</v>
      </c>
      <c r="Y59" s="32">
        <f>SUMIF(AF58:AF58, TRUE, Y58:Y58)</f>
        <v>0</v>
      </c>
      <c r="Z59" s="32">
        <f>SUMIF(AF58:AF58, TRUE, Z58:Z58)</f>
        <v>0</v>
      </c>
      <c r="AA59" s="32">
        <f>SUMIF(AF58:AF58, TRUE, AA58:AA58)</f>
        <v>0</v>
      </c>
      <c r="AB59" s="32">
        <f>SUMIF(AF58:AF58, TRUE, AB58:AB58)</f>
        <v>0</v>
      </c>
      <c r="AC59" s="32">
        <f>SUMIF(AF58:AF58, TRUE, AC58:AC58)</f>
        <v>0</v>
      </c>
      <c r="AD59" s="32">
        <f>SUMIF(AF58:AF58, TRUE, AD58:AD58)</f>
        <v>0</v>
      </c>
      <c r="AE59" s="32">
        <f>SUMIF(AF58:AF58, TRUE, AE58:AE58)</f>
        <v>0</v>
      </c>
      <c r="AF59" t="b">
        <v>0</v>
      </c>
      <c r="AG59" t="b">
        <v>0</v>
      </c>
    </row>
    <row r="60" spans="1:33" x14ac:dyDescent="0.3">
      <c r="A60" s="2" t="s">
        <v>3110</v>
      </c>
      <c r="B60" s="2" t="s">
        <v>940</v>
      </c>
      <c r="C60" s="2" t="s">
        <v>1777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2" t="s">
        <v>385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t="b">
        <v>1</v>
      </c>
      <c r="AG60" t="b">
        <v>1</v>
      </c>
    </row>
    <row r="61" spans="1:33" x14ac:dyDescent="0.3">
      <c r="A61" s="2" t="s">
        <v>3109</v>
      </c>
      <c r="B61" s="2" t="s">
        <v>1037</v>
      </c>
      <c r="C61" s="2" t="s">
        <v>1777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2" t="s">
        <v>385</v>
      </c>
      <c r="V61" s="3">
        <v>40000</v>
      </c>
      <c r="W61" s="3">
        <v>60069</v>
      </c>
      <c r="X61" s="3">
        <v>32000</v>
      </c>
      <c r="Y61" s="3">
        <v>32000</v>
      </c>
      <c r="Z61" s="3">
        <v>39750</v>
      </c>
      <c r="AA61" s="3">
        <v>39750</v>
      </c>
      <c r="AB61" s="3">
        <v>37243</v>
      </c>
      <c r="AC61" s="3">
        <v>37243</v>
      </c>
      <c r="AD61" s="3">
        <v>43065</v>
      </c>
      <c r="AE61" s="3">
        <v>43065</v>
      </c>
      <c r="AF61" t="b">
        <v>1</v>
      </c>
      <c r="AG61" t="b">
        <v>1</v>
      </c>
    </row>
    <row r="62" spans="1:33" x14ac:dyDescent="0.3">
      <c r="A62" s="2" t="s">
        <v>3108</v>
      </c>
      <c r="B62" s="2" t="s">
        <v>1038</v>
      </c>
      <c r="C62" s="2" t="s">
        <v>1777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2" t="s">
        <v>385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t="b">
        <v>1</v>
      </c>
      <c r="AG62" t="b">
        <v>1</v>
      </c>
    </row>
    <row r="63" spans="1:33" x14ac:dyDescent="0.3">
      <c r="A63" s="31" t="s">
        <v>384</v>
      </c>
      <c r="B63" s="31" t="s">
        <v>1774</v>
      </c>
      <c r="C63" s="31" t="s">
        <v>384</v>
      </c>
      <c r="D63" s="32">
        <f>SUMIF(AF60:AF62, TRUE, D60:D62)</f>
        <v>0</v>
      </c>
      <c r="E63" s="32">
        <f>SUMIF(AF60:AF62, TRUE, E60:E62)</f>
        <v>0</v>
      </c>
      <c r="F63" s="32">
        <f>SUMIF(AF60:AF62, TRUE, F60:F62)</f>
        <v>0</v>
      </c>
      <c r="G63" s="32">
        <f>SUMIF(AF60:AF62, TRUE, G60:G62)</f>
        <v>0</v>
      </c>
      <c r="H63" s="32">
        <f>SUMIF(AF60:AF62, TRUE, H60:H62)</f>
        <v>0</v>
      </c>
      <c r="I63" s="32">
        <f>SUMIF(AF60:AF62, TRUE, I60:I62)</f>
        <v>0</v>
      </c>
      <c r="J63" s="32">
        <f>SUMIF(AF60:AF62, TRUE, J60:J62)</f>
        <v>0</v>
      </c>
      <c r="K63" s="32">
        <f>SUMIF(AF60:AF62, TRUE, K60:K62)</f>
        <v>0</v>
      </c>
      <c r="L63" s="32">
        <f>SUMIF(AF60:AF62, TRUE, L60:L62)</f>
        <v>0</v>
      </c>
      <c r="M63" s="32">
        <f>SUMIF(AF60:AF62, TRUE, M60:M62)</f>
        <v>0</v>
      </c>
      <c r="N63" s="32">
        <f>SUMIF(AF60:AF62, TRUE, N60:N62)</f>
        <v>0</v>
      </c>
      <c r="O63" s="32">
        <f>SUMIF(AF60:AF62, TRUE, O60:O62)</f>
        <v>0</v>
      </c>
      <c r="P63" s="32">
        <f>SUMIF(AF60:AF62, TRUE, P60:P62)</f>
        <v>0</v>
      </c>
      <c r="Q63" s="32">
        <f>SUMIF(AF60:AF62, TRUE, Q60:Q62)</f>
        <v>0</v>
      </c>
      <c r="R63" s="32">
        <f>SUMIF(AF60:AF62, TRUE, R60:R62)</f>
        <v>0</v>
      </c>
      <c r="S63" s="32">
        <f>SUMIF(AF60:AF62, TRUE, S60:S62)</f>
        <v>0</v>
      </c>
      <c r="T63" s="32">
        <f>SUMIF(AF60:AF62, TRUE, T60:T62)</f>
        <v>0</v>
      </c>
      <c r="U63" s="31" t="s">
        <v>384</v>
      </c>
      <c r="V63" s="32">
        <f>SUMIF(AF60:AF62, TRUE, V60:V62)</f>
        <v>40000</v>
      </c>
      <c r="W63" s="32">
        <f>SUMIF(AF60:AF62, TRUE, W60:W62)</f>
        <v>60069</v>
      </c>
      <c r="X63" s="32">
        <f>SUMIF(AF60:AF62, TRUE, X60:X62)</f>
        <v>32000</v>
      </c>
      <c r="Y63" s="32">
        <f>SUMIF(AF60:AF62, TRUE, Y60:Y62)</f>
        <v>32000</v>
      </c>
      <c r="Z63" s="32">
        <f>SUMIF(AF60:AF62, TRUE, Z60:Z62)</f>
        <v>39750</v>
      </c>
      <c r="AA63" s="32">
        <f>SUMIF(AF60:AF62, TRUE, AA60:AA62)</f>
        <v>39750</v>
      </c>
      <c r="AB63" s="32">
        <f>SUMIF(AF60:AF62, TRUE, AB60:AB62)</f>
        <v>37243</v>
      </c>
      <c r="AC63" s="32">
        <f>SUMIF(AF60:AF62, TRUE, AC60:AC62)</f>
        <v>37243</v>
      </c>
      <c r="AD63" s="32">
        <f>SUMIF(AF60:AF62, TRUE, AD60:AD62)</f>
        <v>43065</v>
      </c>
      <c r="AE63" s="32">
        <f>SUMIF(AF60:AF62, TRUE, AE60:AE62)</f>
        <v>43065</v>
      </c>
      <c r="AF63" t="b">
        <v>0</v>
      </c>
      <c r="AG63" t="b">
        <v>0</v>
      </c>
    </row>
    <row r="64" spans="1:33" x14ac:dyDescent="0.3">
      <c r="A64" s="2" t="s">
        <v>3107</v>
      </c>
      <c r="B64" s="2" t="s">
        <v>393</v>
      </c>
      <c r="C64" s="2" t="s">
        <v>1808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2" t="s">
        <v>385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t="b">
        <v>1</v>
      </c>
      <c r="AG64" t="b">
        <v>1</v>
      </c>
    </row>
    <row r="65" spans="1:33" x14ac:dyDescent="0.3">
      <c r="A65" s="31" t="s">
        <v>384</v>
      </c>
      <c r="B65" s="31" t="s">
        <v>1774</v>
      </c>
      <c r="C65" s="31" t="s">
        <v>384</v>
      </c>
      <c r="D65" s="32">
        <f>SUMIF(AF64:AF64, TRUE, D64:D64)</f>
        <v>0</v>
      </c>
      <c r="E65" s="32">
        <f>SUMIF(AF64:AF64, TRUE, E64:E64)</f>
        <v>0</v>
      </c>
      <c r="F65" s="32">
        <f>SUMIF(AF64:AF64, TRUE, F64:F64)</f>
        <v>0</v>
      </c>
      <c r="G65" s="32">
        <f>SUMIF(AF64:AF64, TRUE, G64:G64)</f>
        <v>0</v>
      </c>
      <c r="H65" s="32">
        <f>SUMIF(AF64:AF64, TRUE, H64:H64)</f>
        <v>0</v>
      </c>
      <c r="I65" s="32">
        <f>SUMIF(AF64:AF64, TRUE, I64:I64)</f>
        <v>0</v>
      </c>
      <c r="J65" s="32">
        <f>SUMIF(AF64:AF64, TRUE, J64:J64)</f>
        <v>0</v>
      </c>
      <c r="K65" s="32">
        <f>SUMIF(AF64:AF64, TRUE, K64:K64)</f>
        <v>0</v>
      </c>
      <c r="L65" s="32">
        <f>SUMIF(AF64:AF64, TRUE, L64:L64)</f>
        <v>0</v>
      </c>
      <c r="M65" s="32">
        <f>SUMIF(AF64:AF64, TRUE, M64:M64)</f>
        <v>0</v>
      </c>
      <c r="N65" s="32">
        <f>SUMIF(AF64:AF64, TRUE, N64:N64)</f>
        <v>0</v>
      </c>
      <c r="O65" s="32">
        <f>SUMIF(AF64:AF64, TRUE, O64:O64)</f>
        <v>0</v>
      </c>
      <c r="P65" s="32">
        <f>SUMIF(AF64:AF64, TRUE, P64:P64)</f>
        <v>0</v>
      </c>
      <c r="Q65" s="32">
        <f>SUMIF(AF64:AF64, TRUE, Q64:Q64)</f>
        <v>0</v>
      </c>
      <c r="R65" s="32">
        <f>SUMIF(AF64:AF64, TRUE, R64:R64)</f>
        <v>0</v>
      </c>
      <c r="S65" s="32">
        <f>SUMIF(AF64:AF64, TRUE, S64:S64)</f>
        <v>0</v>
      </c>
      <c r="T65" s="32">
        <f>SUMIF(AF64:AF64, TRUE, T64:T64)</f>
        <v>0</v>
      </c>
      <c r="U65" s="31" t="s">
        <v>384</v>
      </c>
      <c r="V65" s="32">
        <f>SUMIF(AF64:AF64, TRUE, V64:V64)</f>
        <v>0</v>
      </c>
      <c r="W65" s="32">
        <f>SUMIF(AF64:AF64, TRUE, W64:W64)</f>
        <v>0</v>
      </c>
      <c r="X65" s="32">
        <f>SUMIF(AF64:AF64, TRUE, X64:X64)</f>
        <v>0</v>
      </c>
      <c r="Y65" s="32">
        <f>SUMIF(AF64:AF64, TRUE, Y64:Y64)</f>
        <v>0</v>
      </c>
      <c r="Z65" s="32">
        <f>SUMIF(AF64:AF64, TRUE, Z64:Z64)</f>
        <v>0</v>
      </c>
      <c r="AA65" s="32">
        <f>SUMIF(AF64:AF64, TRUE, AA64:AA64)</f>
        <v>0</v>
      </c>
      <c r="AB65" s="32">
        <f>SUMIF(AF64:AF64, TRUE, AB64:AB64)</f>
        <v>0</v>
      </c>
      <c r="AC65" s="32">
        <f>SUMIF(AF64:AF64, TRUE, AC64:AC64)</f>
        <v>0</v>
      </c>
      <c r="AD65" s="32">
        <f>SUMIF(AF64:AF64, TRUE, AD64:AD64)</f>
        <v>0</v>
      </c>
      <c r="AE65" s="32">
        <f>SUMIF(AF64:AF64, TRUE, AE64:AE64)</f>
        <v>0</v>
      </c>
      <c r="AF65" t="b">
        <v>0</v>
      </c>
      <c r="AG65" t="b">
        <v>0</v>
      </c>
    </row>
    <row r="66" spans="1:33" x14ac:dyDescent="0.3">
      <c r="A66" s="2" t="s">
        <v>3106</v>
      </c>
      <c r="B66" s="2" t="s">
        <v>394</v>
      </c>
      <c r="C66" s="2" t="s">
        <v>1777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2" t="s">
        <v>385</v>
      </c>
      <c r="V66" s="3">
        <v>179375.52</v>
      </c>
      <c r="W66" s="3">
        <v>150887.93</v>
      </c>
      <c r="X66" s="3">
        <v>193238.63</v>
      </c>
      <c r="Y66" s="3">
        <v>193238.63</v>
      </c>
      <c r="Z66" s="3">
        <v>185221.59</v>
      </c>
      <c r="AA66" s="3">
        <v>185221.59</v>
      </c>
      <c r="AB66" s="3">
        <v>173393.18</v>
      </c>
      <c r="AC66" s="3">
        <v>173393.18</v>
      </c>
      <c r="AD66" s="3">
        <v>165053.29</v>
      </c>
      <c r="AE66" s="3">
        <v>163050.28</v>
      </c>
      <c r="AF66" t="b">
        <v>1</v>
      </c>
      <c r="AG66" t="b">
        <v>1</v>
      </c>
    </row>
    <row r="67" spans="1:33" x14ac:dyDescent="0.3">
      <c r="A67" s="31" t="s">
        <v>384</v>
      </c>
      <c r="B67" s="31" t="s">
        <v>1774</v>
      </c>
      <c r="C67" s="31" t="s">
        <v>384</v>
      </c>
      <c r="D67" s="32">
        <f>SUMIF(AF66:AF66, TRUE, D66:D66)</f>
        <v>0</v>
      </c>
      <c r="E67" s="32">
        <f>SUMIF(AF66:AF66, TRUE, E66:E66)</f>
        <v>0</v>
      </c>
      <c r="F67" s="32">
        <f>SUMIF(AF66:AF66, TRUE, F66:F66)</f>
        <v>0</v>
      </c>
      <c r="G67" s="32">
        <f>SUMIF(AF66:AF66, TRUE, G66:G66)</f>
        <v>0</v>
      </c>
      <c r="H67" s="32">
        <f>SUMIF(AF66:AF66, TRUE, H66:H66)</f>
        <v>0</v>
      </c>
      <c r="I67" s="32">
        <f>SUMIF(AF66:AF66, TRUE, I66:I66)</f>
        <v>0</v>
      </c>
      <c r="J67" s="32">
        <f>SUMIF(AF66:AF66, TRUE, J66:J66)</f>
        <v>0</v>
      </c>
      <c r="K67" s="32">
        <f>SUMIF(AF66:AF66, TRUE, K66:K66)</f>
        <v>0</v>
      </c>
      <c r="L67" s="32">
        <f>SUMIF(AF66:AF66, TRUE, L66:L66)</f>
        <v>0</v>
      </c>
      <c r="M67" s="32">
        <f>SUMIF(AF66:AF66, TRUE, M66:M66)</f>
        <v>0</v>
      </c>
      <c r="N67" s="32">
        <f>SUMIF(AF66:AF66, TRUE, N66:N66)</f>
        <v>0</v>
      </c>
      <c r="O67" s="32">
        <f>SUMIF(AF66:AF66, TRUE, O66:O66)</f>
        <v>0</v>
      </c>
      <c r="P67" s="32">
        <f>SUMIF(AF66:AF66, TRUE, P66:P66)</f>
        <v>0</v>
      </c>
      <c r="Q67" s="32">
        <f>SUMIF(AF66:AF66, TRUE, Q66:Q66)</f>
        <v>0</v>
      </c>
      <c r="R67" s="32">
        <f>SUMIF(AF66:AF66, TRUE, R66:R66)</f>
        <v>0</v>
      </c>
      <c r="S67" s="32">
        <f>SUMIF(AF66:AF66, TRUE, S66:S66)</f>
        <v>0</v>
      </c>
      <c r="T67" s="32">
        <f>SUMIF(AF66:AF66, TRUE, T66:T66)</f>
        <v>0</v>
      </c>
      <c r="U67" s="31" t="s">
        <v>384</v>
      </c>
      <c r="V67" s="32">
        <f>SUMIF(AF66:AF66, TRUE, V66:V66)</f>
        <v>179375.52</v>
      </c>
      <c r="W67" s="32">
        <f>SUMIF(AF66:AF66, TRUE, W66:W66)</f>
        <v>150887.93</v>
      </c>
      <c r="X67" s="32">
        <f>SUMIF(AF66:AF66, TRUE, X66:X66)</f>
        <v>193238.63</v>
      </c>
      <c r="Y67" s="32">
        <f>SUMIF(AF66:AF66, TRUE, Y66:Y66)</f>
        <v>193238.63</v>
      </c>
      <c r="Z67" s="32">
        <f>SUMIF(AF66:AF66, TRUE, Z66:Z66)</f>
        <v>185221.59</v>
      </c>
      <c r="AA67" s="32">
        <f>SUMIF(AF66:AF66, TRUE, AA66:AA66)</f>
        <v>185221.59</v>
      </c>
      <c r="AB67" s="32">
        <f>SUMIF(AF66:AF66, TRUE, AB66:AB66)</f>
        <v>173393.18</v>
      </c>
      <c r="AC67" s="32">
        <f>SUMIF(AF66:AF66, TRUE, AC66:AC66)</f>
        <v>173393.18</v>
      </c>
      <c r="AD67" s="32">
        <f>SUMIF(AF66:AF66, TRUE, AD66:AD66)</f>
        <v>165053.29</v>
      </c>
      <c r="AE67" s="32">
        <f>SUMIF(AF66:AF66, TRUE, AE66:AE66)</f>
        <v>163050.28</v>
      </c>
      <c r="AF67" t="b">
        <v>0</v>
      </c>
      <c r="AG67" t="b">
        <v>0</v>
      </c>
    </row>
    <row r="68" spans="1:33" x14ac:dyDescent="0.3">
      <c r="A68" s="2" t="s">
        <v>3105</v>
      </c>
      <c r="B68" s="2" t="s">
        <v>939</v>
      </c>
      <c r="C68" s="2" t="s">
        <v>1777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2" t="s">
        <v>385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t="b">
        <v>1</v>
      </c>
      <c r="AG68" t="b">
        <v>1</v>
      </c>
    </row>
    <row r="69" spans="1:33" x14ac:dyDescent="0.3">
      <c r="A69" s="2" t="s">
        <v>3104</v>
      </c>
      <c r="B69" s="2" t="s">
        <v>1026</v>
      </c>
      <c r="C69" s="2" t="s">
        <v>1777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2" t="s">
        <v>385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t="b">
        <v>1</v>
      </c>
      <c r="AG69" t="b">
        <v>1</v>
      </c>
    </row>
    <row r="70" spans="1:33" x14ac:dyDescent="0.3">
      <c r="A70" s="2" t="s">
        <v>3103</v>
      </c>
      <c r="B70" s="2" t="s">
        <v>1027</v>
      </c>
      <c r="C70" s="2" t="s">
        <v>1777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2" t="s">
        <v>385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t="b">
        <v>1</v>
      </c>
      <c r="AG70" t="b">
        <v>1</v>
      </c>
    </row>
    <row r="71" spans="1:33" x14ac:dyDescent="0.3">
      <c r="A71" s="2" t="s">
        <v>3102</v>
      </c>
      <c r="B71" s="2" t="s">
        <v>1028</v>
      </c>
      <c r="C71" s="2" t="s">
        <v>1777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2" t="s">
        <v>385</v>
      </c>
      <c r="V71" s="3">
        <v>1000</v>
      </c>
      <c r="W71" s="3">
        <v>25.98</v>
      </c>
      <c r="X71" s="3">
        <v>98.13</v>
      </c>
      <c r="Y71" s="3">
        <v>98.13</v>
      </c>
      <c r="Z71" s="3">
        <v>506.89</v>
      </c>
      <c r="AA71" s="3">
        <v>506.89</v>
      </c>
      <c r="AB71" s="3">
        <v>4990.76</v>
      </c>
      <c r="AC71" s="3">
        <v>4990.76</v>
      </c>
      <c r="AD71" s="3">
        <v>0</v>
      </c>
      <c r="AE71" s="3">
        <v>0</v>
      </c>
      <c r="AF71" t="b">
        <v>1</v>
      </c>
      <c r="AG71" t="b">
        <v>1</v>
      </c>
    </row>
    <row r="72" spans="1:33" x14ac:dyDescent="0.3">
      <c r="A72" s="31" t="s">
        <v>384</v>
      </c>
      <c r="B72" s="31" t="s">
        <v>1774</v>
      </c>
      <c r="C72" s="31" t="s">
        <v>384</v>
      </c>
      <c r="D72" s="32">
        <f>SUMIF(AF68:AF71, TRUE, D68:D71)</f>
        <v>0</v>
      </c>
      <c r="E72" s="32">
        <f>SUMIF(AF68:AF71, TRUE, E68:E71)</f>
        <v>0</v>
      </c>
      <c r="F72" s="32">
        <f>SUMIF(AF68:AF71, TRUE, F68:F71)</f>
        <v>0</v>
      </c>
      <c r="G72" s="32">
        <f>SUMIF(AF68:AF71, TRUE, G68:G71)</f>
        <v>0</v>
      </c>
      <c r="H72" s="32">
        <f>SUMIF(AF68:AF71, TRUE, H68:H71)</f>
        <v>0</v>
      </c>
      <c r="I72" s="32">
        <f>SUMIF(AF68:AF71, TRUE, I68:I71)</f>
        <v>0</v>
      </c>
      <c r="J72" s="32">
        <f>SUMIF(AF68:AF71, TRUE, J68:J71)</f>
        <v>0</v>
      </c>
      <c r="K72" s="32">
        <f>SUMIF(AF68:AF71, TRUE, K68:K71)</f>
        <v>0</v>
      </c>
      <c r="L72" s="32">
        <f>SUMIF(AF68:AF71, TRUE, L68:L71)</f>
        <v>0</v>
      </c>
      <c r="M72" s="32">
        <f>SUMIF(AF68:AF71, TRUE, M68:M71)</f>
        <v>0</v>
      </c>
      <c r="N72" s="32">
        <f>SUMIF(AF68:AF71, TRUE, N68:N71)</f>
        <v>0</v>
      </c>
      <c r="O72" s="32">
        <f>SUMIF(AF68:AF71, TRUE, O68:O71)</f>
        <v>0</v>
      </c>
      <c r="P72" s="32">
        <f>SUMIF(AF68:AF71, TRUE, P68:P71)</f>
        <v>0</v>
      </c>
      <c r="Q72" s="32">
        <f>SUMIF(AF68:AF71, TRUE, Q68:Q71)</f>
        <v>0</v>
      </c>
      <c r="R72" s="32">
        <f>SUMIF(AF68:AF71, TRUE, R68:R71)</f>
        <v>0</v>
      </c>
      <c r="S72" s="32">
        <f>SUMIF(AF68:AF71, TRUE, S68:S71)</f>
        <v>0</v>
      </c>
      <c r="T72" s="32">
        <f>SUMIF(AF68:AF71, TRUE, T68:T71)</f>
        <v>0</v>
      </c>
      <c r="U72" s="31" t="s">
        <v>384</v>
      </c>
      <c r="V72" s="32">
        <f>SUMIF(AF68:AF71, TRUE, V68:V71)</f>
        <v>1000</v>
      </c>
      <c r="W72" s="32">
        <f>SUMIF(AF68:AF71, TRUE, W68:W71)</f>
        <v>25.98</v>
      </c>
      <c r="X72" s="32">
        <f>SUMIF(AF68:AF71, TRUE, X68:X71)</f>
        <v>98.13</v>
      </c>
      <c r="Y72" s="32">
        <f>SUMIF(AF68:AF71, TRUE, Y68:Y71)</f>
        <v>98.13</v>
      </c>
      <c r="Z72" s="32">
        <f>SUMIF(AF68:AF71, TRUE, Z68:Z71)</f>
        <v>506.89</v>
      </c>
      <c r="AA72" s="32">
        <f>SUMIF(AF68:AF71, TRUE, AA68:AA71)</f>
        <v>506.89</v>
      </c>
      <c r="AB72" s="32">
        <f>SUMIF(AF68:AF71, TRUE, AB68:AB71)</f>
        <v>4990.76</v>
      </c>
      <c r="AC72" s="32">
        <f>SUMIF(AF68:AF71, TRUE, AC68:AC71)</f>
        <v>4990.76</v>
      </c>
      <c r="AD72" s="32">
        <f>SUMIF(AF68:AF71, TRUE, AD68:AD71)</f>
        <v>0</v>
      </c>
      <c r="AE72" s="32">
        <f>SUMIF(AF68:AF71, TRUE, AE68:AE71)</f>
        <v>0</v>
      </c>
      <c r="AF72" t="b">
        <v>0</v>
      </c>
      <c r="AG72" t="b">
        <v>0</v>
      </c>
    </row>
    <row r="73" spans="1:33" x14ac:dyDescent="0.3">
      <c r="A73" s="2" t="s">
        <v>3101</v>
      </c>
      <c r="B73" s="2" t="s">
        <v>938</v>
      </c>
      <c r="C73" s="2" t="s">
        <v>1777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2" t="s">
        <v>385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t="b">
        <v>1</v>
      </c>
      <c r="AG73" t="b">
        <v>1</v>
      </c>
    </row>
    <row r="74" spans="1:33" x14ac:dyDescent="0.3">
      <c r="A74" s="2" t="s">
        <v>3100</v>
      </c>
      <c r="B74" s="2" t="s">
        <v>395</v>
      </c>
      <c r="C74" s="2" t="s">
        <v>1777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2" t="s">
        <v>385</v>
      </c>
      <c r="V74" s="3">
        <v>10000</v>
      </c>
      <c r="W74" s="3">
        <v>91</v>
      </c>
      <c r="X74" s="3">
        <v>91</v>
      </c>
      <c r="Y74" s="3">
        <v>91</v>
      </c>
      <c r="Z74" s="3">
        <v>13091</v>
      </c>
      <c r="AA74" s="3">
        <v>13091</v>
      </c>
      <c r="AB74" s="3">
        <v>91</v>
      </c>
      <c r="AC74" s="3">
        <v>91</v>
      </c>
      <c r="AD74" s="3">
        <v>0</v>
      </c>
      <c r="AE74" s="3">
        <v>0</v>
      </c>
      <c r="AF74" t="b">
        <v>1</v>
      </c>
      <c r="AG74" t="b">
        <v>1</v>
      </c>
    </row>
    <row r="75" spans="1:33" x14ac:dyDescent="0.3">
      <c r="A75" s="2" t="s">
        <v>3099</v>
      </c>
      <c r="B75" s="2" t="s">
        <v>396</v>
      </c>
      <c r="C75" s="2" t="s">
        <v>1777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2" t="s">
        <v>385</v>
      </c>
      <c r="V75" s="3">
        <v>3000</v>
      </c>
      <c r="W75" s="3">
        <v>0</v>
      </c>
      <c r="X75" s="3">
        <v>2820</v>
      </c>
      <c r="Y75" s="3">
        <v>2820</v>
      </c>
      <c r="Z75" s="3">
        <v>18780</v>
      </c>
      <c r="AA75" s="3">
        <v>18780</v>
      </c>
      <c r="AB75" s="3">
        <v>7510</v>
      </c>
      <c r="AC75" s="3">
        <v>7510</v>
      </c>
      <c r="AD75" s="3">
        <v>2190</v>
      </c>
      <c r="AE75" s="3">
        <v>2190</v>
      </c>
      <c r="AF75" t="b">
        <v>1</v>
      </c>
      <c r="AG75" t="b">
        <v>1</v>
      </c>
    </row>
    <row r="76" spans="1:33" x14ac:dyDescent="0.3">
      <c r="A76" s="2" t="s">
        <v>3098</v>
      </c>
      <c r="B76" s="2" t="s">
        <v>937</v>
      </c>
      <c r="C76" s="2" t="s">
        <v>1777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2" t="s">
        <v>385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t="b">
        <v>1</v>
      </c>
      <c r="AG76" t="b">
        <v>1</v>
      </c>
    </row>
    <row r="77" spans="1:33" x14ac:dyDescent="0.3">
      <c r="A77" s="2" t="s">
        <v>3097</v>
      </c>
      <c r="B77" s="2" t="s">
        <v>397</v>
      </c>
      <c r="C77" s="2" t="s">
        <v>1777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2" t="s">
        <v>385</v>
      </c>
      <c r="V77" s="3">
        <v>100</v>
      </c>
      <c r="W77" s="3">
        <v>110</v>
      </c>
      <c r="X77" s="3">
        <v>100</v>
      </c>
      <c r="Y77" s="3">
        <v>100</v>
      </c>
      <c r="Z77" s="3">
        <v>300</v>
      </c>
      <c r="AA77" s="3">
        <v>300</v>
      </c>
      <c r="AB77" s="3">
        <v>220</v>
      </c>
      <c r="AC77" s="3">
        <v>220</v>
      </c>
      <c r="AD77" s="3">
        <v>250</v>
      </c>
      <c r="AE77" s="3">
        <v>250</v>
      </c>
      <c r="AF77" t="b">
        <v>1</v>
      </c>
      <c r="AG77" t="b">
        <v>1</v>
      </c>
    </row>
    <row r="78" spans="1:33" x14ac:dyDescent="0.3">
      <c r="A78" s="2" t="s">
        <v>3096</v>
      </c>
      <c r="B78" s="2" t="s">
        <v>936</v>
      </c>
      <c r="C78" s="2" t="s">
        <v>1777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2" t="s">
        <v>385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t="b">
        <v>1</v>
      </c>
      <c r="AG78" t="b">
        <v>1</v>
      </c>
    </row>
    <row r="79" spans="1:33" x14ac:dyDescent="0.3">
      <c r="A79" s="2" t="s">
        <v>3095</v>
      </c>
      <c r="B79" s="2" t="s">
        <v>398</v>
      </c>
      <c r="C79" s="2" t="s">
        <v>1777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2" t="s">
        <v>385</v>
      </c>
      <c r="V79" s="3">
        <v>500</v>
      </c>
      <c r="W79" s="3">
        <v>202.67</v>
      </c>
      <c r="X79" s="3">
        <v>325.81</v>
      </c>
      <c r="Y79" s="3">
        <v>325.81</v>
      </c>
      <c r="Z79" s="3">
        <v>241.63</v>
      </c>
      <c r="AA79" s="3">
        <v>241.63</v>
      </c>
      <c r="AB79" s="3">
        <v>393.29</v>
      </c>
      <c r="AC79" s="3">
        <v>393.29</v>
      </c>
      <c r="AD79" s="3">
        <v>198.86</v>
      </c>
      <c r="AE79" s="3">
        <v>198.86</v>
      </c>
      <c r="AF79" t="b">
        <v>1</v>
      </c>
      <c r="AG79" t="b">
        <v>1</v>
      </c>
    </row>
    <row r="80" spans="1:33" x14ac:dyDescent="0.3">
      <c r="A80" s="2" t="s">
        <v>3094</v>
      </c>
      <c r="B80" s="2" t="s">
        <v>935</v>
      </c>
      <c r="C80" s="2" t="s">
        <v>1777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2" t="s">
        <v>385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t="b">
        <v>1</v>
      </c>
      <c r="AG80" t="b">
        <v>1</v>
      </c>
    </row>
    <row r="81" spans="1:33" x14ac:dyDescent="0.3">
      <c r="A81" s="2" t="s">
        <v>3093</v>
      </c>
      <c r="B81" s="2" t="s">
        <v>934</v>
      </c>
      <c r="C81" s="2" t="s">
        <v>1777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2" t="s">
        <v>385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t="b">
        <v>1</v>
      </c>
      <c r="AG81" t="b">
        <v>1</v>
      </c>
    </row>
    <row r="82" spans="1:33" x14ac:dyDescent="0.3">
      <c r="A82" s="2" t="s">
        <v>3092</v>
      </c>
      <c r="B82" s="2" t="s">
        <v>399</v>
      </c>
      <c r="C82" s="2" t="s">
        <v>1777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2" t="s">
        <v>385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t="b">
        <v>1</v>
      </c>
      <c r="AG82" t="b">
        <v>1</v>
      </c>
    </row>
    <row r="83" spans="1:33" x14ac:dyDescent="0.3">
      <c r="A83" s="2" t="s">
        <v>3091</v>
      </c>
      <c r="B83" s="2" t="s">
        <v>933</v>
      </c>
      <c r="C83" s="2" t="s">
        <v>1777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2" t="s">
        <v>385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t="b">
        <v>1</v>
      </c>
      <c r="AG83" t="b">
        <v>1</v>
      </c>
    </row>
    <row r="84" spans="1:33" x14ac:dyDescent="0.3">
      <c r="A84" s="2" t="s">
        <v>3090</v>
      </c>
      <c r="B84" s="2" t="s">
        <v>400</v>
      </c>
      <c r="C84" s="2" t="s">
        <v>1777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2" t="s">
        <v>385</v>
      </c>
      <c r="V84" s="3">
        <v>11000</v>
      </c>
      <c r="W84" s="3">
        <v>17723.740000000002</v>
      </c>
      <c r="X84" s="3">
        <v>15834.37</v>
      </c>
      <c r="Y84" s="3">
        <v>15834.37</v>
      </c>
      <c r="Z84" s="3">
        <v>13445.4</v>
      </c>
      <c r="AA84" s="3">
        <v>13445.4</v>
      </c>
      <c r="AB84" s="3">
        <v>20031.900000000001</v>
      </c>
      <c r="AC84" s="3">
        <v>20031.900000000001</v>
      </c>
      <c r="AD84" s="3">
        <v>12715.3</v>
      </c>
      <c r="AE84" s="3">
        <v>12715.3</v>
      </c>
      <c r="AF84" t="b">
        <v>1</v>
      </c>
      <c r="AG84" t="b">
        <v>1</v>
      </c>
    </row>
    <row r="85" spans="1:33" x14ac:dyDescent="0.3">
      <c r="A85" s="2" t="s">
        <v>3089</v>
      </c>
      <c r="B85" s="2" t="s">
        <v>932</v>
      </c>
      <c r="C85" s="2" t="s">
        <v>1777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2" t="s">
        <v>385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t="b">
        <v>1</v>
      </c>
      <c r="AG85" t="b">
        <v>1</v>
      </c>
    </row>
    <row r="86" spans="1:33" x14ac:dyDescent="0.3">
      <c r="A86" s="2" t="s">
        <v>3088</v>
      </c>
      <c r="B86" s="2" t="s">
        <v>931</v>
      </c>
      <c r="C86" s="2" t="s">
        <v>1777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2" t="s">
        <v>385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t="b">
        <v>1</v>
      </c>
      <c r="AG86" t="b">
        <v>1</v>
      </c>
    </row>
    <row r="87" spans="1:33" x14ac:dyDescent="0.3">
      <c r="A87" s="2" t="s">
        <v>3087</v>
      </c>
      <c r="B87" s="2" t="s">
        <v>930</v>
      </c>
      <c r="C87" s="2" t="s">
        <v>1777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2" t="s">
        <v>385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45.73</v>
      </c>
      <c r="AE87" s="3">
        <v>45.73</v>
      </c>
      <c r="AF87" t="b">
        <v>1</v>
      </c>
      <c r="AG87" t="b">
        <v>1</v>
      </c>
    </row>
    <row r="88" spans="1:33" x14ac:dyDescent="0.3">
      <c r="A88" s="2" t="s">
        <v>3086</v>
      </c>
      <c r="B88" s="2" t="s">
        <v>401</v>
      </c>
      <c r="C88" s="2" t="s">
        <v>1777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2" t="s">
        <v>385</v>
      </c>
      <c r="V88" s="3">
        <v>16134</v>
      </c>
      <c r="W88" s="3">
        <v>11551.1</v>
      </c>
      <c r="X88" s="3">
        <v>16388.189999999999</v>
      </c>
      <c r="Y88" s="3">
        <v>16388.189999999999</v>
      </c>
      <c r="Z88" s="3">
        <v>8728.67</v>
      </c>
      <c r="AA88" s="3">
        <v>8728.67</v>
      </c>
      <c r="AB88" s="3">
        <v>8124.41</v>
      </c>
      <c r="AC88" s="3">
        <v>8124.41</v>
      </c>
      <c r="AD88" s="3">
        <v>7161.83</v>
      </c>
      <c r="AE88" s="3">
        <v>7161.83</v>
      </c>
      <c r="AF88" t="b">
        <v>1</v>
      </c>
      <c r="AG88" t="b">
        <v>1</v>
      </c>
    </row>
    <row r="89" spans="1:33" x14ac:dyDescent="0.3">
      <c r="A89" s="2" t="s">
        <v>3085</v>
      </c>
      <c r="B89" s="2" t="s">
        <v>402</v>
      </c>
      <c r="C89" s="2" t="s">
        <v>1777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2" t="s">
        <v>385</v>
      </c>
      <c r="V89" s="3">
        <v>7500</v>
      </c>
      <c r="W89" s="3">
        <v>7660.02</v>
      </c>
      <c r="X89" s="3">
        <v>8070.93</v>
      </c>
      <c r="Y89" s="3">
        <v>8070.93</v>
      </c>
      <c r="Z89" s="3">
        <v>6463.89</v>
      </c>
      <c r="AA89" s="3">
        <v>6463.89</v>
      </c>
      <c r="AB89" s="3">
        <v>6622.37</v>
      </c>
      <c r="AC89" s="3">
        <v>6622.37</v>
      </c>
      <c r="AD89" s="3">
        <v>8484.2000000000007</v>
      </c>
      <c r="AE89" s="3">
        <v>8484.2000000000007</v>
      </c>
      <c r="AF89" t="b">
        <v>1</v>
      </c>
      <c r="AG89" t="b">
        <v>1</v>
      </c>
    </row>
    <row r="90" spans="1:33" x14ac:dyDescent="0.3">
      <c r="A90" s="2" t="s">
        <v>3084</v>
      </c>
      <c r="B90" s="2" t="s">
        <v>403</v>
      </c>
      <c r="C90" s="2" t="s">
        <v>1777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2" t="s">
        <v>385</v>
      </c>
      <c r="V90" s="3">
        <v>2000</v>
      </c>
      <c r="W90" s="3">
        <v>2780</v>
      </c>
      <c r="X90" s="3">
        <v>2178.6799999999998</v>
      </c>
      <c r="Y90" s="3">
        <v>2128.6799999999998</v>
      </c>
      <c r="Z90" s="3">
        <v>1596.51</v>
      </c>
      <c r="AA90" s="3">
        <v>1596.51</v>
      </c>
      <c r="AB90" s="3">
        <v>2128.6799999999998</v>
      </c>
      <c r="AC90" s="3">
        <v>2128.6799999999998</v>
      </c>
      <c r="AD90" s="3">
        <v>2128.6799999999998</v>
      </c>
      <c r="AE90" s="3">
        <v>2128.6799999999998</v>
      </c>
      <c r="AF90" t="b">
        <v>1</v>
      </c>
      <c r="AG90" t="b">
        <v>1</v>
      </c>
    </row>
    <row r="91" spans="1:33" x14ac:dyDescent="0.3">
      <c r="A91" s="2" t="s">
        <v>3083</v>
      </c>
      <c r="B91" s="2" t="s">
        <v>404</v>
      </c>
      <c r="C91" s="2" t="s">
        <v>1777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2" t="s">
        <v>385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t="b">
        <v>1</v>
      </c>
      <c r="AG91" t="b">
        <v>1</v>
      </c>
    </row>
    <row r="92" spans="1:33" x14ac:dyDescent="0.3">
      <c r="A92" s="2" t="s">
        <v>3082</v>
      </c>
      <c r="B92" s="2" t="s">
        <v>405</v>
      </c>
      <c r="C92" s="2" t="s">
        <v>1777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2" t="s">
        <v>385</v>
      </c>
      <c r="V92" s="3">
        <v>50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t="b">
        <v>1</v>
      </c>
      <c r="AG92" t="b">
        <v>1</v>
      </c>
    </row>
    <row r="93" spans="1:33" x14ac:dyDescent="0.3">
      <c r="A93" s="2" t="s">
        <v>3081</v>
      </c>
      <c r="B93" s="2" t="s">
        <v>929</v>
      </c>
      <c r="C93" s="2" t="s">
        <v>1777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2" t="s">
        <v>385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t="b">
        <v>1</v>
      </c>
      <c r="AG93" t="b">
        <v>1</v>
      </c>
    </row>
    <row r="94" spans="1:33" x14ac:dyDescent="0.3">
      <c r="A94" s="2" t="s">
        <v>3080</v>
      </c>
      <c r="B94" s="2" t="s">
        <v>1029</v>
      </c>
      <c r="C94" s="2" t="s">
        <v>1777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2" t="s">
        <v>385</v>
      </c>
      <c r="V94" s="3">
        <v>7750</v>
      </c>
      <c r="W94" s="3">
        <v>6082.3</v>
      </c>
      <c r="X94" s="3">
        <v>9807.7900000000009</v>
      </c>
      <c r="Y94" s="3">
        <v>9807.7900000000009</v>
      </c>
      <c r="Z94" s="3">
        <v>9990.2800000000007</v>
      </c>
      <c r="AA94" s="3">
        <v>9990.2800000000007</v>
      </c>
      <c r="AB94" s="3">
        <v>11249.98</v>
      </c>
      <c r="AC94" s="3">
        <v>11249.98</v>
      </c>
      <c r="AD94" s="3">
        <v>10692.79</v>
      </c>
      <c r="AE94" s="3">
        <v>10692.79</v>
      </c>
      <c r="AF94" t="b">
        <v>1</v>
      </c>
      <c r="AG94" t="b">
        <v>1</v>
      </c>
    </row>
    <row r="95" spans="1:33" x14ac:dyDescent="0.3">
      <c r="A95" s="2" t="s">
        <v>3079</v>
      </c>
      <c r="B95" s="2" t="s">
        <v>928</v>
      </c>
      <c r="C95" s="2" t="s">
        <v>1777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2" t="s">
        <v>385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t="b">
        <v>1</v>
      </c>
      <c r="AG95" t="b">
        <v>1</v>
      </c>
    </row>
    <row r="96" spans="1:33" x14ac:dyDescent="0.3">
      <c r="A96" s="2" t="s">
        <v>3078</v>
      </c>
      <c r="B96" s="2" t="s">
        <v>406</v>
      </c>
      <c r="C96" s="2" t="s">
        <v>1777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2" t="s">
        <v>385</v>
      </c>
      <c r="V96" s="3">
        <v>1650</v>
      </c>
      <c r="W96" s="3">
        <v>1650</v>
      </c>
      <c r="X96" s="3">
        <v>1650</v>
      </c>
      <c r="Y96" s="3">
        <v>1650</v>
      </c>
      <c r="Z96" s="3">
        <v>1650</v>
      </c>
      <c r="AA96" s="3">
        <v>1650</v>
      </c>
      <c r="AB96" s="3">
        <v>1650</v>
      </c>
      <c r="AC96" s="3">
        <v>1650</v>
      </c>
      <c r="AD96" s="3">
        <v>1650</v>
      </c>
      <c r="AE96" s="3">
        <v>1650</v>
      </c>
      <c r="AF96" t="b">
        <v>1</v>
      </c>
      <c r="AG96" t="b">
        <v>1</v>
      </c>
    </row>
    <row r="97" spans="1:33" x14ac:dyDescent="0.3">
      <c r="A97" s="2" t="s">
        <v>3077</v>
      </c>
      <c r="B97" s="2" t="s">
        <v>407</v>
      </c>
      <c r="C97" s="2" t="s">
        <v>1777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2" t="s">
        <v>385</v>
      </c>
      <c r="V97" s="3">
        <v>100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t="b">
        <v>1</v>
      </c>
      <c r="AG97" t="b">
        <v>1</v>
      </c>
    </row>
    <row r="98" spans="1:33" x14ac:dyDescent="0.3">
      <c r="A98" s="31" t="s">
        <v>384</v>
      </c>
      <c r="B98" s="31" t="s">
        <v>1774</v>
      </c>
      <c r="C98" s="31" t="s">
        <v>384</v>
      </c>
      <c r="D98" s="32">
        <f>SUMIF(AF73:AF97, TRUE, D73:D97)</f>
        <v>0</v>
      </c>
      <c r="E98" s="32">
        <f>SUMIF(AF73:AF97, TRUE, E73:E97)</f>
        <v>0</v>
      </c>
      <c r="F98" s="32">
        <f>SUMIF(AF73:AF97, TRUE, F73:F97)</f>
        <v>0</v>
      </c>
      <c r="G98" s="32">
        <f>SUMIF(AF73:AF97, TRUE, G73:G97)</f>
        <v>0</v>
      </c>
      <c r="H98" s="32">
        <f>SUMIF(AF73:AF97, TRUE, H73:H97)</f>
        <v>0</v>
      </c>
      <c r="I98" s="32">
        <f>SUMIF(AF73:AF97, TRUE, I73:I97)</f>
        <v>0</v>
      </c>
      <c r="J98" s="32">
        <f>SUMIF(AF73:AF97, TRUE, J73:J97)</f>
        <v>0</v>
      </c>
      <c r="K98" s="32">
        <f>SUMIF(AF73:AF97, TRUE, K73:K97)</f>
        <v>0</v>
      </c>
      <c r="L98" s="32">
        <f>SUMIF(AF73:AF97, TRUE, L73:L97)</f>
        <v>0</v>
      </c>
      <c r="M98" s="32">
        <f>SUMIF(AF73:AF97, TRUE, M73:M97)</f>
        <v>0</v>
      </c>
      <c r="N98" s="32">
        <f>SUMIF(AF73:AF97, TRUE, N73:N97)</f>
        <v>0</v>
      </c>
      <c r="O98" s="32">
        <f>SUMIF(AF73:AF97, TRUE, O73:O97)</f>
        <v>0</v>
      </c>
      <c r="P98" s="32">
        <f>SUMIF(AF73:AF97, TRUE, P73:P97)</f>
        <v>0</v>
      </c>
      <c r="Q98" s="32">
        <f>SUMIF(AF73:AF97, TRUE, Q73:Q97)</f>
        <v>0</v>
      </c>
      <c r="R98" s="32">
        <f>SUMIF(AF73:AF97, TRUE, R73:R97)</f>
        <v>0</v>
      </c>
      <c r="S98" s="32">
        <f>SUMIF(AF73:AF97, TRUE, S73:S97)</f>
        <v>0</v>
      </c>
      <c r="T98" s="32">
        <f>SUMIF(AF73:AF97, TRUE, T73:T97)</f>
        <v>0</v>
      </c>
      <c r="U98" s="31" t="s">
        <v>384</v>
      </c>
      <c r="V98" s="32">
        <f>SUMIF(AF73:AF97, TRUE, V73:V97)</f>
        <v>59784</v>
      </c>
      <c r="W98" s="32">
        <f>SUMIF(AF73:AF97, TRUE, W73:W97)</f>
        <v>47850.83</v>
      </c>
      <c r="X98" s="32">
        <f>SUMIF(AF73:AF97, TRUE, X73:X97)</f>
        <v>57266.77</v>
      </c>
      <c r="Y98" s="32">
        <f>SUMIF(AF73:AF97, TRUE, Y73:Y97)</f>
        <v>57216.77</v>
      </c>
      <c r="Z98" s="32">
        <f>SUMIF(AF73:AF97, TRUE, Z73:Z97)</f>
        <v>74287.38</v>
      </c>
      <c r="AA98" s="32">
        <f>SUMIF(AF73:AF97, TRUE, AA73:AA97)</f>
        <v>74287.38</v>
      </c>
      <c r="AB98" s="32">
        <f>SUMIF(AF73:AF97, TRUE, AB73:AB97)</f>
        <v>58021.630000000005</v>
      </c>
      <c r="AC98" s="32">
        <f>SUMIF(AF73:AF97, TRUE, AC73:AC97)</f>
        <v>58021.630000000005</v>
      </c>
      <c r="AD98" s="32">
        <f>SUMIF(AF73:AF97, TRUE, AD73:AD97)</f>
        <v>45517.39</v>
      </c>
      <c r="AE98" s="32">
        <f>SUMIF(AF73:AF97, TRUE, AE73:AE97)</f>
        <v>45517.39</v>
      </c>
      <c r="AF98" t="b">
        <v>0</v>
      </c>
      <c r="AG98" t="b">
        <v>0</v>
      </c>
    </row>
    <row r="99" spans="1:33" x14ac:dyDescent="0.3">
      <c r="A99" s="2" t="s">
        <v>3076</v>
      </c>
      <c r="B99" s="2" t="s">
        <v>408</v>
      </c>
      <c r="C99" s="2" t="s">
        <v>1808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2" t="s">
        <v>385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t="b">
        <v>1</v>
      </c>
      <c r="AG99" t="b">
        <v>1</v>
      </c>
    </row>
    <row r="100" spans="1:33" x14ac:dyDescent="0.3">
      <c r="A100" s="31" t="s">
        <v>384</v>
      </c>
      <c r="B100" s="31" t="s">
        <v>1774</v>
      </c>
      <c r="C100" s="31" t="s">
        <v>384</v>
      </c>
      <c r="D100" s="32">
        <f>SUMIF(AF99:AF99, TRUE, D99:D99)</f>
        <v>0</v>
      </c>
      <c r="E100" s="32">
        <f>SUMIF(AF99:AF99, TRUE, E99:E99)</f>
        <v>0</v>
      </c>
      <c r="F100" s="32">
        <f>SUMIF(AF99:AF99, TRUE, F99:F99)</f>
        <v>0</v>
      </c>
      <c r="G100" s="32">
        <f>SUMIF(AF99:AF99, TRUE, G99:G99)</f>
        <v>0</v>
      </c>
      <c r="H100" s="32">
        <f>SUMIF(AF99:AF99, TRUE, H99:H99)</f>
        <v>0</v>
      </c>
      <c r="I100" s="32">
        <f>SUMIF(AF99:AF99, TRUE, I99:I99)</f>
        <v>0</v>
      </c>
      <c r="J100" s="32">
        <f>SUMIF(AF99:AF99, TRUE, J99:J99)</f>
        <v>0</v>
      </c>
      <c r="K100" s="32">
        <f>SUMIF(AF99:AF99, TRUE, K99:K99)</f>
        <v>0</v>
      </c>
      <c r="L100" s="32">
        <f>SUMIF(AF99:AF99, TRUE, L99:L99)</f>
        <v>0</v>
      </c>
      <c r="M100" s="32">
        <f>SUMIF(AF99:AF99, TRUE, M99:M99)</f>
        <v>0</v>
      </c>
      <c r="N100" s="32">
        <f>SUMIF(AF99:AF99, TRUE, N99:N99)</f>
        <v>0</v>
      </c>
      <c r="O100" s="32">
        <f>SUMIF(AF99:AF99, TRUE, O99:O99)</f>
        <v>0</v>
      </c>
      <c r="P100" s="32">
        <f>SUMIF(AF99:AF99, TRUE, P99:P99)</f>
        <v>0</v>
      </c>
      <c r="Q100" s="32">
        <f>SUMIF(AF99:AF99, TRUE, Q99:Q99)</f>
        <v>0</v>
      </c>
      <c r="R100" s="32">
        <f>SUMIF(AF99:AF99, TRUE, R99:R99)</f>
        <v>0</v>
      </c>
      <c r="S100" s="32">
        <f>SUMIF(AF99:AF99, TRUE, S99:S99)</f>
        <v>0</v>
      </c>
      <c r="T100" s="32">
        <f>SUMIF(AF99:AF99, TRUE, T99:T99)</f>
        <v>0</v>
      </c>
      <c r="U100" s="31" t="s">
        <v>384</v>
      </c>
      <c r="V100" s="32">
        <f>SUMIF(AF99:AF99, TRUE, V99:V99)</f>
        <v>0</v>
      </c>
      <c r="W100" s="32">
        <f>SUMIF(AF99:AF99, TRUE, W99:W99)</f>
        <v>0</v>
      </c>
      <c r="X100" s="32">
        <f>SUMIF(AF99:AF99, TRUE, X99:X99)</f>
        <v>0</v>
      </c>
      <c r="Y100" s="32">
        <f>SUMIF(AF99:AF99, TRUE, Y99:Y99)</f>
        <v>0</v>
      </c>
      <c r="Z100" s="32">
        <f>SUMIF(AF99:AF99, TRUE, Z99:Z99)</f>
        <v>0</v>
      </c>
      <c r="AA100" s="32">
        <f>SUMIF(AF99:AF99, TRUE, AA99:AA99)</f>
        <v>0</v>
      </c>
      <c r="AB100" s="32">
        <f>SUMIF(AF99:AF99, TRUE, AB99:AB99)</f>
        <v>0</v>
      </c>
      <c r="AC100" s="32">
        <f>SUMIF(AF99:AF99, TRUE, AC99:AC99)</f>
        <v>0</v>
      </c>
      <c r="AD100" s="32">
        <f>SUMIF(AF99:AF99, TRUE, AD99:AD99)</f>
        <v>0</v>
      </c>
      <c r="AE100" s="32">
        <f>SUMIF(AF99:AF99, TRUE, AE99:AE99)</f>
        <v>0</v>
      </c>
      <c r="AF100" t="b">
        <v>0</v>
      </c>
      <c r="AG100" t="b">
        <v>0</v>
      </c>
    </row>
    <row r="101" spans="1:33" x14ac:dyDescent="0.3">
      <c r="A101" s="2" t="s">
        <v>3075</v>
      </c>
      <c r="B101" s="2" t="s">
        <v>409</v>
      </c>
      <c r="C101" s="2" t="s">
        <v>1777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2" t="s">
        <v>385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t="b">
        <v>1</v>
      </c>
      <c r="AG101" t="b">
        <v>1</v>
      </c>
    </row>
    <row r="102" spans="1:33" x14ac:dyDescent="0.3">
      <c r="A102" s="2" t="s">
        <v>3074</v>
      </c>
      <c r="B102" s="2" t="s">
        <v>409</v>
      </c>
      <c r="C102" s="2" t="s">
        <v>1777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2" t="s">
        <v>385</v>
      </c>
      <c r="V102" s="3">
        <v>6300</v>
      </c>
      <c r="W102" s="3">
        <v>6203.6</v>
      </c>
      <c r="X102" s="3">
        <v>6300</v>
      </c>
      <c r="Y102" s="3">
        <v>6275.28</v>
      </c>
      <c r="Z102" s="3">
        <v>6281.28</v>
      </c>
      <c r="AA102" s="3">
        <v>6281.28</v>
      </c>
      <c r="AB102" s="3">
        <v>6255.54</v>
      </c>
      <c r="AC102" s="3">
        <v>6255.54</v>
      </c>
      <c r="AD102" s="3">
        <v>6519.52</v>
      </c>
      <c r="AE102" s="3">
        <v>6519.52</v>
      </c>
      <c r="AF102" t="b">
        <v>1</v>
      </c>
      <c r="AG102" t="b">
        <v>1</v>
      </c>
    </row>
    <row r="103" spans="1:33" x14ac:dyDescent="0.3">
      <c r="A103" s="31" t="s">
        <v>384</v>
      </c>
      <c r="B103" s="31" t="s">
        <v>1774</v>
      </c>
      <c r="C103" s="31" t="s">
        <v>384</v>
      </c>
      <c r="D103" s="32">
        <f>SUMIF(AF101:AF102, TRUE, D101:D102)</f>
        <v>0</v>
      </c>
      <c r="E103" s="32">
        <f>SUMIF(AF101:AF102, TRUE, E101:E102)</f>
        <v>0</v>
      </c>
      <c r="F103" s="32">
        <f>SUMIF(AF101:AF102, TRUE, F101:F102)</f>
        <v>0</v>
      </c>
      <c r="G103" s="32">
        <f>SUMIF(AF101:AF102, TRUE, G101:G102)</f>
        <v>0</v>
      </c>
      <c r="H103" s="32">
        <f>SUMIF(AF101:AF102, TRUE, H101:H102)</f>
        <v>0</v>
      </c>
      <c r="I103" s="32">
        <f>SUMIF(AF101:AF102, TRUE, I101:I102)</f>
        <v>0</v>
      </c>
      <c r="J103" s="32">
        <f>SUMIF(AF101:AF102, TRUE, J101:J102)</f>
        <v>0</v>
      </c>
      <c r="K103" s="32">
        <f>SUMIF(AF101:AF102, TRUE, K101:K102)</f>
        <v>0</v>
      </c>
      <c r="L103" s="32">
        <f>SUMIF(AF101:AF102, TRUE, L101:L102)</f>
        <v>0</v>
      </c>
      <c r="M103" s="32">
        <f>SUMIF(AF101:AF102, TRUE, M101:M102)</f>
        <v>0</v>
      </c>
      <c r="N103" s="32">
        <f>SUMIF(AF101:AF102, TRUE, N101:N102)</f>
        <v>0</v>
      </c>
      <c r="O103" s="32">
        <f>SUMIF(AF101:AF102, TRUE, O101:O102)</f>
        <v>0</v>
      </c>
      <c r="P103" s="32">
        <f>SUMIF(AF101:AF102, TRUE, P101:P102)</f>
        <v>0</v>
      </c>
      <c r="Q103" s="32">
        <f>SUMIF(AF101:AF102, TRUE, Q101:Q102)</f>
        <v>0</v>
      </c>
      <c r="R103" s="32">
        <f>SUMIF(AF101:AF102, TRUE, R101:R102)</f>
        <v>0</v>
      </c>
      <c r="S103" s="32">
        <f>SUMIF(AF101:AF102, TRUE, S101:S102)</f>
        <v>0</v>
      </c>
      <c r="T103" s="32">
        <f>SUMIF(AF101:AF102, TRUE, T101:T102)</f>
        <v>0</v>
      </c>
      <c r="U103" s="31" t="s">
        <v>384</v>
      </c>
      <c r="V103" s="32">
        <f>SUMIF(AF101:AF102, TRUE, V101:V102)</f>
        <v>6300</v>
      </c>
      <c r="W103" s="32">
        <f>SUMIF(AF101:AF102, TRUE, W101:W102)</f>
        <v>6203.6</v>
      </c>
      <c r="X103" s="32">
        <f>SUMIF(AF101:AF102, TRUE, X101:X102)</f>
        <v>6300</v>
      </c>
      <c r="Y103" s="32">
        <f>SUMIF(AF101:AF102, TRUE, Y101:Y102)</f>
        <v>6275.28</v>
      </c>
      <c r="Z103" s="32">
        <f>SUMIF(AF101:AF102, TRUE, Z101:Z102)</f>
        <v>6281.28</v>
      </c>
      <c r="AA103" s="32">
        <f>SUMIF(AF101:AF102, TRUE, AA101:AA102)</f>
        <v>6281.28</v>
      </c>
      <c r="AB103" s="32">
        <f>SUMIF(AF101:AF102, TRUE, AB101:AB102)</f>
        <v>6255.54</v>
      </c>
      <c r="AC103" s="32">
        <f>SUMIF(AF101:AF102, TRUE, AC101:AC102)</f>
        <v>6255.54</v>
      </c>
      <c r="AD103" s="32">
        <f>SUMIF(AF101:AF102, TRUE, AD101:AD102)</f>
        <v>6519.52</v>
      </c>
      <c r="AE103" s="32">
        <f>SUMIF(AF101:AF102, TRUE, AE101:AE102)</f>
        <v>6519.52</v>
      </c>
      <c r="AF103" t="b">
        <v>0</v>
      </c>
      <c r="AG103" t="b">
        <v>0</v>
      </c>
    </row>
    <row r="104" spans="1:33" x14ac:dyDescent="0.3">
      <c r="A104" s="2" t="s">
        <v>3073</v>
      </c>
      <c r="B104" s="2" t="s">
        <v>927</v>
      </c>
      <c r="C104" s="2" t="s">
        <v>1775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2" t="s">
        <v>385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t="b">
        <v>1</v>
      </c>
      <c r="AG104" t="b">
        <v>1</v>
      </c>
    </row>
    <row r="105" spans="1:33" x14ac:dyDescent="0.3">
      <c r="A105" s="31" t="s">
        <v>384</v>
      </c>
      <c r="B105" s="31" t="s">
        <v>1774</v>
      </c>
      <c r="C105" s="31" t="s">
        <v>384</v>
      </c>
      <c r="D105" s="32">
        <f>SUMIF(AF104:AF104, TRUE, D104:D104)</f>
        <v>0</v>
      </c>
      <c r="E105" s="32">
        <f>SUMIF(AF104:AF104, TRUE, E104:E104)</f>
        <v>0</v>
      </c>
      <c r="F105" s="32">
        <f>SUMIF(AF104:AF104, TRUE, F104:F104)</f>
        <v>0</v>
      </c>
      <c r="G105" s="32">
        <f>SUMIF(AF104:AF104, TRUE, G104:G104)</f>
        <v>0</v>
      </c>
      <c r="H105" s="32">
        <f>SUMIF(AF104:AF104, TRUE, H104:H104)</f>
        <v>0</v>
      </c>
      <c r="I105" s="32">
        <f>SUMIF(AF104:AF104, TRUE, I104:I104)</f>
        <v>0</v>
      </c>
      <c r="J105" s="32">
        <f>SUMIF(AF104:AF104, TRUE, J104:J104)</f>
        <v>0</v>
      </c>
      <c r="K105" s="32">
        <f>SUMIF(AF104:AF104, TRUE, K104:K104)</f>
        <v>0</v>
      </c>
      <c r="L105" s="32">
        <f>SUMIF(AF104:AF104, TRUE, L104:L104)</f>
        <v>0</v>
      </c>
      <c r="M105" s="32">
        <f>SUMIF(AF104:AF104, TRUE, M104:M104)</f>
        <v>0</v>
      </c>
      <c r="N105" s="32">
        <f>SUMIF(AF104:AF104, TRUE, N104:N104)</f>
        <v>0</v>
      </c>
      <c r="O105" s="32">
        <f>SUMIF(AF104:AF104, TRUE, O104:O104)</f>
        <v>0</v>
      </c>
      <c r="P105" s="32">
        <f>SUMIF(AF104:AF104, TRUE, P104:P104)</f>
        <v>0</v>
      </c>
      <c r="Q105" s="32">
        <f>SUMIF(AF104:AF104, TRUE, Q104:Q104)</f>
        <v>0</v>
      </c>
      <c r="R105" s="32">
        <f>SUMIF(AF104:AF104, TRUE, R104:R104)</f>
        <v>0</v>
      </c>
      <c r="S105" s="32">
        <f>SUMIF(AF104:AF104, TRUE, S104:S104)</f>
        <v>0</v>
      </c>
      <c r="T105" s="32">
        <f>SUMIF(AF104:AF104, TRUE, T104:T104)</f>
        <v>0</v>
      </c>
      <c r="U105" s="31" t="s">
        <v>384</v>
      </c>
      <c r="V105" s="32">
        <f>SUMIF(AF104:AF104, TRUE, V104:V104)</f>
        <v>0</v>
      </c>
      <c r="W105" s="32">
        <f>SUMIF(AF104:AF104, TRUE, W104:W104)</f>
        <v>0</v>
      </c>
      <c r="X105" s="32">
        <f>SUMIF(AF104:AF104, TRUE, X104:X104)</f>
        <v>0</v>
      </c>
      <c r="Y105" s="32">
        <f>SUMIF(AF104:AF104, TRUE, Y104:Y104)</f>
        <v>0</v>
      </c>
      <c r="Z105" s="32">
        <f>SUMIF(AF104:AF104, TRUE, Z104:Z104)</f>
        <v>0</v>
      </c>
      <c r="AA105" s="32">
        <f>SUMIF(AF104:AF104, TRUE, AA104:AA104)</f>
        <v>0</v>
      </c>
      <c r="AB105" s="32">
        <f>SUMIF(AF104:AF104, TRUE, AB104:AB104)</f>
        <v>0</v>
      </c>
      <c r="AC105" s="32">
        <f>SUMIF(AF104:AF104, TRUE, AC104:AC104)</f>
        <v>0</v>
      </c>
      <c r="AD105" s="32">
        <f>SUMIF(AF104:AF104, TRUE, AD104:AD104)</f>
        <v>0</v>
      </c>
      <c r="AE105" s="32">
        <f>SUMIF(AF104:AF104, TRUE, AE104:AE104)</f>
        <v>0</v>
      </c>
      <c r="AF105" t="b">
        <v>0</v>
      </c>
      <c r="AG105" t="b">
        <v>0</v>
      </c>
    </row>
    <row r="106" spans="1:33" x14ac:dyDescent="0.3">
      <c r="A106" s="2" t="s">
        <v>3072</v>
      </c>
      <c r="B106" s="2" t="s">
        <v>310</v>
      </c>
      <c r="C106" s="2" t="s">
        <v>1775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2" t="s">
        <v>385</v>
      </c>
      <c r="V106" s="3">
        <v>20000</v>
      </c>
      <c r="W106" s="3">
        <v>32343.73</v>
      </c>
      <c r="X106" s="3">
        <v>22169</v>
      </c>
      <c r="Y106" s="3">
        <v>22169</v>
      </c>
      <c r="Z106" s="3">
        <v>17736</v>
      </c>
      <c r="AA106" s="3">
        <v>17736</v>
      </c>
      <c r="AB106" s="3">
        <v>10302</v>
      </c>
      <c r="AC106" s="3">
        <v>10302</v>
      </c>
      <c r="AD106" s="3">
        <v>7531.25</v>
      </c>
      <c r="AE106" s="3">
        <v>7531.25</v>
      </c>
      <c r="AF106" t="b">
        <v>1</v>
      </c>
      <c r="AG106" t="b">
        <v>1</v>
      </c>
    </row>
    <row r="107" spans="1:33" x14ac:dyDescent="0.3">
      <c r="A107" s="31" t="s">
        <v>384</v>
      </c>
      <c r="B107" s="31" t="s">
        <v>1774</v>
      </c>
      <c r="C107" s="31" t="s">
        <v>384</v>
      </c>
      <c r="D107" s="32">
        <f>SUMIF(AF106:AF106, TRUE, D106:D106)</f>
        <v>0</v>
      </c>
      <c r="E107" s="32">
        <f>SUMIF(AF106:AF106, TRUE, E106:E106)</f>
        <v>0</v>
      </c>
      <c r="F107" s="32">
        <f>SUMIF(AF106:AF106, TRUE, F106:F106)</f>
        <v>0</v>
      </c>
      <c r="G107" s="32">
        <f>SUMIF(AF106:AF106, TRUE, G106:G106)</f>
        <v>0</v>
      </c>
      <c r="H107" s="32">
        <f>SUMIF(AF106:AF106, TRUE, H106:H106)</f>
        <v>0</v>
      </c>
      <c r="I107" s="32">
        <f>SUMIF(AF106:AF106, TRUE, I106:I106)</f>
        <v>0</v>
      </c>
      <c r="J107" s="32">
        <f>SUMIF(AF106:AF106, TRUE, J106:J106)</f>
        <v>0</v>
      </c>
      <c r="K107" s="32">
        <f>SUMIF(AF106:AF106, TRUE, K106:K106)</f>
        <v>0</v>
      </c>
      <c r="L107" s="32">
        <f>SUMIF(AF106:AF106, TRUE, L106:L106)</f>
        <v>0</v>
      </c>
      <c r="M107" s="32">
        <f>SUMIF(AF106:AF106, TRUE, M106:M106)</f>
        <v>0</v>
      </c>
      <c r="N107" s="32">
        <f>SUMIF(AF106:AF106, TRUE, N106:N106)</f>
        <v>0</v>
      </c>
      <c r="O107" s="32">
        <f>SUMIF(AF106:AF106, TRUE, O106:O106)</f>
        <v>0</v>
      </c>
      <c r="P107" s="32">
        <f>SUMIF(AF106:AF106, TRUE, P106:P106)</f>
        <v>0</v>
      </c>
      <c r="Q107" s="32">
        <f>SUMIF(AF106:AF106, TRUE, Q106:Q106)</f>
        <v>0</v>
      </c>
      <c r="R107" s="32">
        <f>SUMIF(AF106:AF106, TRUE, R106:R106)</f>
        <v>0</v>
      </c>
      <c r="S107" s="32">
        <f>SUMIF(AF106:AF106, TRUE, S106:S106)</f>
        <v>0</v>
      </c>
      <c r="T107" s="32">
        <f>SUMIF(AF106:AF106, TRUE, T106:T106)</f>
        <v>0</v>
      </c>
      <c r="U107" s="31" t="s">
        <v>384</v>
      </c>
      <c r="V107" s="32">
        <f>SUMIF(AF106:AF106, TRUE, V106:V106)</f>
        <v>20000</v>
      </c>
      <c r="W107" s="32">
        <f>SUMIF(AF106:AF106, TRUE, W106:W106)</f>
        <v>32343.73</v>
      </c>
      <c r="X107" s="32">
        <f>SUMIF(AF106:AF106, TRUE, X106:X106)</f>
        <v>22169</v>
      </c>
      <c r="Y107" s="32">
        <f>SUMIF(AF106:AF106, TRUE, Y106:Y106)</f>
        <v>22169</v>
      </c>
      <c r="Z107" s="32">
        <f>SUMIF(AF106:AF106, TRUE, Z106:Z106)</f>
        <v>17736</v>
      </c>
      <c r="AA107" s="32">
        <f>SUMIF(AF106:AF106, TRUE, AA106:AA106)</f>
        <v>17736</v>
      </c>
      <c r="AB107" s="32">
        <f>SUMIF(AF106:AF106, TRUE, AB106:AB106)</f>
        <v>10302</v>
      </c>
      <c r="AC107" s="32">
        <f>SUMIF(AF106:AF106, TRUE, AC106:AC106)</f>
        <v>10302</v>
      </c>
      <c r="AD107" s="32">
        <f>SUMIF(AF106:AF106, TRUE, AD106:AD106)</f>
        <v>7531.25</v>
      </c>
      <c r="AE107" s="32">
        <f>SUMIF(AF106:AF106, TRUE, AE106:AE106)</f>
        <v>7531.25</v>
      </c>
      <c r="AF107" t="b">
        <v>0</v>
      </c>
      <c r="AG107" t="b">
        <v>0</v>
      </c>
    </row>
    <row r="108" spans="1:33" x14ac:dyDescent="0.3">
      <c r="A108" s="2" t="s">
        <v>3071</v>
      </c>
      <c r="B108" s="2" t="s">
        <v>410</v>
      </c>
      <c r="C108" s="2" t="s">
        <v>1808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2" t="s">
        <v>385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t="b">
        <v>1</v>
      </c>
      <c r="AG108" t="b">
        <v>1</v>
      </c>
    </row>
    <row r="109" spans="1:33" x14ac:dyDescent="0.3">
      <c r="A109" s="31" t="s">
        <v>384</v>
      </c>
      <c r="B109" s="31" t="s">
        <v>1774</v>
      </c>
      <c r="C109" s="31" t="s">
        <v>384</v>
      </c>
      <c r="D109" s="32">
        <f>SUMIF(AF108:AF108, TRUE, D108:D108)</f>
        <v>0</v>
      </c>
      <c r="E109" s="32">
        <f>SUMIF(AF108:AF108, TRUE, E108:E108)</f>
        <v>0</v>
      </c>
      <c r="F109" s="32">
        <f>SUMIF(AF108:AF108, TRUE, F108:F108)</f>
        <v>0</v>
      </c>
      <c r="G109" s="32">
        <f>SUMIF(AF108:AF108, TRUE, G108:G108)</f>
        <v>0</v>
      </c>
      <c r="H109" s="32">
        <f>SUMIF(AF108:AF108, TRUE, H108:H108)</f>
        <v>0</v>
      </c>
      <c r="I109" s="32">
        <f>SUMIF(AF108:AF108, TRUE, I108:I108)</f>
        <v>0</v>
      </c>
      <c r="J109" s="32">
        <f>SUMIF(AF108:AF108, TRUE, J108:J108)</f>
        <v>0</v>
      </c>
      <c r="K109" s="32">
        <f>SUMIF(AF108:AF108, TRUE, K108:K108)</f>
        <v>0</v>
      </c>
      <c r="L109" s="32">
        <f>SUMIF(AF108:AF108, TRUE, L108:L108)</f>
        <v>0</v>
      </c>
      <c r="M109" s="32">
        <f>SUMIF(AF108:AF108, TRUE, M108:M108)</f>
        <v>0</v>
      </c>
      <c r="N109" s="32">
        <f>SUMIF(AF108:AF108, TRUE, N108:N108)</f>
        <v>0</v>
      </c>
      <c r="O109" s="32">
        <f>SUMIF(AF108:AF108, TRUE, O108:O108)</f>
        <v>0</v>
      </c>
      <c r="P109" s="32">
        <f>SUMIF(AF108:AF108, TRUE, P108:P108)</f>
        <v>0</v>
      </c>
      <c r="Q109" s="32">
        <f>SUMIF(AF108:AF108, TRUE, Q108:Q108)</f>
        <v>0</v>
      </c>
      <c r="R109" s="32">
        <f>SUMIF(AF108:AF108, TRUE, R108:R108)</f>
        <v>0</v>
      </c>
      <c r="S109" s="32">
        <f>SUMIF(AF108:AF108, TRUE, S108:S108)</f>
        <v>0</v>
      </c>
      <c r="T109" s="32">
        <f>SUMIF(AF108:AF108, TRUE, T108:T108)</f>
        <v>0</v>
      </c>
      <c r="U109" s="31" t="s">
        <v>384</v>
      </c>
      <c r="V109" s="32">
        <f>SUMIF(AF108:AF108, TRUE, V108:V108)</f>
        <v>0</v>
      </c>
      <c r="W109" s="32">
        <f>SUMIF(AF108:AF108, TRUE, W108:W108)</f>
        <v>0</v>
      </c>
      <c r="X109" s="32">
        <f>SUMIF(AF108:AF108, TRUE, X108:X108)</f>
        <v>0</v>
      </c>
      <c r="Y109" s="32">
        <f>SUMIF(AF108:AF108, TRUE, Y108:Y108)</f>
        <v>0</v>
      </c>
      <c r="Z109" s="32">
        <f>SUMIF(AF108:AF108, TRUE, Z108:Z108)</f>
        <v>0</v>
      </c>
      <c r="AA109" s="32">
        <f>SUMIF(AF108:AF108, TRUE, AA108:AA108)</f>
        <v>0</v>
      </c>
      <c r="AB109" s="32">
        <f>SUMIF(AF108:AF108, TRUE, AB108:AB108)</f>
        <v>0</v>
      </c>
      <c r="AC109" s="32">
        <f>SUMIF(AF108:AF108, TRUE, AC108:AC108)</f>
        <v>0</v>
      </c>
      <c r="AD109" s="32">
        <f>SUMIF(AF108:AF108, TRUE, AD108:AD108)</f>
        <v>0</v>
      </c>
      <c r="AE109" s="32">
        <f>SUMIF(AF108:AF108, TRUE, AE108:AE108)</f>
        <v>0</v>
      </c>
      <c r="AF109" t="b">
        <v>0</v>
      </c>
      <c r="AG109" t="b">
        <v>0</v>
      </c>
    </row>
    <row r="110" spans="1:33" x14ac:dyDescent="0.3">
      <c r="A110" s="2" t="s">
        <v>3070</v>
      </c>
      <c r="B110" s="2" t="s">
        <v>411</v>
      </c>
      <c r="C110" s="2" t="s">
        <v>1777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2" t="s">
        <v>385</v>
      </c>
      <c r="V110" s="3">
        <v>95250</v>
      </c>
      <c r="W110" s="3">
        <v>111759.46</v>
      </c>
      <c r="X110" s="3">
        <v>121019.36</v>
      </c>
      <c r="Y110" s="3">
        <v>121019.36</v>
      </c>
      <c r="Z110" s="3">
        <v>98550.26</v>
      </c>
      <c r="AA110" s="3">
        <v>98550.26</v>
      </c>
      <c r="AB110" s="3">
        <v>88733.19</v>
      </c>
      <c r="AC110" s="3">
        <v>88733.19</v>
      </c>
      <c r="AD110" s="3">
        <v>114195.17</v>
      </c>
      <c r="AE110" s="3">
        <v>114195.17</v>
      </c>
      <c r="AF110" t="b">
        <v>1</v>
      </c>
      <c r="AG110" t="b">
        <v>1</v>
      </c>
    </row>
    <row r="111" spans="1:33" x14ac:dyDescent="0.3">
      <c r="A111" s="31" t="s">
        <v>384</v>
      </c>
      <c r="B111" s="31" t="s">
        <v>1774</v>
      </c>
      <c r="C111" s="31" t="s">
        <v>384</v>
      </c>
      <c r="D111" s="32">
        <f>SUMIF(AF110:AF110, TRUE, D110:D110)</f>
        <v>0</v>
      </c>
      <c r="E111" s="32">
        <f>SUMIF(AF110:AF110, TRUE, E110:E110)</f>
        <v>0</v>
      </c>
      <c r="F111" s="32">
        <f>SUMIF(AF110:AF110, TRUE, F110:F110)</f>
        <v>0</v>
      </c>
      <c r="G111" s="32">
        <f>SUMIF(AF110:AF110, TRUE, G110:G110)</f>
        <v>0</v>
      </c>
      <c r="H111" s="32">
        <f>SUMIF(AF110:AF110, TRUE, H110:H110)</f>
        <v>0</v>
      </c>
      <c r="I111" s="32">
        <f>SUMIF(AF110:AF110, TRUE, I110:I110)</f>
        <v>0</v>
      </c>
      <c r="J111" s="32">
        <f>SUMIF(AF110:AF110, TRUE, J110:J110)</f>
        <v>0</v>
      </c>
      <c r="K111" s="32">
        <f>SUMIF(AF110:AF110, TRUE, K110:K110)</f>
        <v>0</v>
      </c>
      <c r="L111" s="32">
        <f>SUMIF(AF110:AF110, TRUE, L110:L110)</f>
        <v>0</v>
      </c>
      <c r="M111" s="32">
        <f>SUMIF(AF110:AF110, TRUE, M110:M110)</f>
        <v>0</v>
      </c>
      <c r="N111" s="32">
        <f>SUMIF(AF110:AF110, TRUE, N110:N110)</f>
        <v>0</v>
      </c>
      <c r="O111" s="32">
        <f>SUMIF(AF110:AF110, TRUE, O110:O110)</f>
        <v>0</v>
      </c>
      <c r="P111" s="32">
        <f>SUMIF(AF110:AF110, TRUE, P110:P110)</f>
        <v>0</v>
      </c>
      <c r="Q111" s="32">
        <f>SUMIF(AF110:AF110, TRUE, Q110:Q110)</f>
        <v>0</v>
      </c>
      <c r="R111" s="32">
        <f>SUMIF(AF110:AF110, TRUE, R110:R110)</f>
        <v>0</v>
      </c>
      <c r="S111" s="32">
        <f>SUMIF(AF110:AF110, TRUE, S110:S110)</f>
        <v>0</v>
      </c>
      <c r="T111" s="32">
        <f>SUMIF(AF110:AF110, TRUE, T110:T110)</f>
        <v>0</v>
      </c>
      <c r="U111" s="31" t="s">
        <v>384</v>
      </c>
      <c r="V111" s="32">
        <f>SUMIF(AF110:AF110, TRUE, V110:V110)</f>
        <v>95250</v>
      </c>
      <c r="W111" s="32">
        <f>SUMIF(AF110:AF110, TRUE, W110:W110)</f>
        <v>111759.46</v>
      </c>
      <c r="X111" s="32">
        <f>SUMIF(AF110:AF110, TRUE, X110:X110)</f>
        <v>121019.36</v>
      </c>
      <c r="Y111" s="32">
        <f>SUMIF(AF110:AF110, TRUE, Y110:Y110)</f>
        <v>121019.36</v>
      </c>
      <c r="Z111" s="32">
        <f>SUMIF(AF110:AF110, TRUE, Z110:Z110)</f>
        <v>98550.26</v>
      </c>
      <c r="AA111" s="32">
        <f>SUMIF(AF110:AF110, TRUE, AA110:AA110)</f>
        <v>98550.26</v>
      </c>
      <c r="AB111" s="32">
        <f>SUMIF(AF110:AF110, TRUE, AB110:AB110)</f>
        <v>88733.19</v>
      </c>
      <c r="AC111" s="32">
        <f>SUMIF(AF110:AF110, TRUE, AC110:AC110)</f>
        <v>88733.19</v>
      </c>
      <c r="AD111" s="32">
        <f>SUMIF(AF110:AF110, TRUE, AD110:AD110)</f>
        <v>114195.17</v>
      </c>
      <c r="AE111" s="32">
        <f>SUMIF(AF110:AF110, TRUE, AE110:AE110)</f>
        <v>114195.17</v>
      </c>
      <c r="AF111" t="b">
        <v>0</v>
      </c>
      <c r="AG111" t="b">
        <v>0</v>
      </c>
    </row>
    <row r="112" spans="1:33" x14ac:dyDescent="0.3">
      <c r="A112" s="2" t="s">
        <v>3069</v>
      </c>
      <c r="B112" s="2" t="s">
        <v>926</v>
      </c>
      <c r="C112" s="2" t="s">
        <v>1777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2" t="s">
        <v>385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t="b">
        <v>1</v>
      </c>
      <c r="AG112" t="b">
        <v>1</v>
      </c>
    </row>
    <row r="113" spans="1:33" x14ac:dyDescent="0.3">
      <c r="A113" s="2" t="s">
        <v>3068</v>
      </c>
      <c r="B113" s="2" t="s">
        <v>1030</v>
      </c>
      <c r="C113" s="2" t="s">
        <v>1777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2" t="s">
        <v>385</v>
      </c>
      <c r="V113" s="3">
        <v>600</v>
      </c>
      <c r="W113" s="3">
        <v>618</v>
      </c>
      <c r="X113" s="3">
        <v>600</v>
      </c>
      <c r="Y113" s="3">
        <v>600</v>
      </c>
      <c r="Z113" s="3">
        <v>600</v>
      </c>
      <c r="AA113" s="3">
        <v>600</v>
      </c>
      <c r="AB113" s="3">
        <v>1650</v>
      </c>
      <c r="AC113" s="3">
        <v>1650</v>
      </c>
      <c r="AD113" s="3">
        <v>0</v>
      </c>
      <c r="AE113" s="3">
        <v>0</v>
      </c>
      <c r="AF113" t="b">
        <v>1</v>
      </c>
      <c r="AG113" t="b">
        <v>1</v>
      </c>
    </row>
    <row r="114" spans="1:33" x14ac:dyDescent="0.3">
      <c r="A114" s="2" t="s">
        <v>3067</v>
      </c>
      <c r="B114" s="2" t="s">
        <v>1031</v>
      </c>
      <c r="C114" s="2" t="s">
        <v>1777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2" t="s">
        <v>385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t="b">
        <v>1</v>
      </c>
      <c r="AG114" t="b">
        <v>1</v>
      </c>
    </row>
    <row r="115" spans="1:33" x14ac:dyDescent="0.3">
      <c r="A115" s="31" t="s">
        <v>384</v>
      </c>
      <c r="B115" s="31" t="s">
        <v>1774</v>
      </c>
      <c r="C115" s="31" t="s">
        <v>384</v>
      </c>
      <c r="D115" s="32">
        <f>SUMIF(AF112:AF114, TRUE, D112:D114)</f>
        <v>0</v>
      </c>
      <c r="E115" s="32">
        <f>SUMIF(AF112:AF114, TRUE, E112:E114)</f>
        <v>0</v>
      </c>
      <c r="F115" s="32">
        <f>SUMIF(AF112:AF114, TRUE, F112:F114)</f>
        <v>0</v>
      </c>
      <c r="G115" s="32">
        <f>SUMIF(AF112:AF114, TRUE, G112:G114)</f>
        <v>0</v>
      </c>
      <c r="H115" s="32">
        <f>SUMIF(AF112:AF114, TRUE, H112:H114)</f>
        <v>0</v>
      </c>
      <c r="I115" s="32">
        <f>SUMIF(AF112:AF114, TRUE, I112:I114)</f>
        <v>0</v>
      </c>
      <c r="J115" s="32">
        <f>SUMIF(AF112:AF114, TRUE, J112:J114)</f>
        <v>0</v>
      </c>
      <c r="K115" s="32">
        <f>SUMIF(AF112:AF114, TRUE, K112:K114)</f>
        <v>0</v>
      </c>
      <c r="L115" s="32">
        <f>SUMIF(AF112:AF114, TRUE, L112:L114)</f>
        <v>0</v>
      </c>
      <c r="M115" s="32">
        <f>SUMIF(AF112:AF114, TRUE, M112:M114)</f>
        <v>0</v>
      </c>
      <c r="N115" s="32">
        <f>SUMIF(AF112:AF114, TRUE, N112:N114)</f>
        <v>0</v>
      </c>
      <c r="O115" s="32">
        <f>SUMIF(AF112:AF114, TRUE, O112:O114)</f>
        <v>0</v>
      </c>
      <c r="P115" s="32">
        <f>SUMIF(AF112:AF114, TRUE, P112:P114)</f>
        <v>0</v>
      </c>
      <c r="Q115" s="32">
        <f>SUMIF(AF112:AF114, TRUE, Q112:Q114)</f>
        <v>0</v>
      </c>
      <c r="R115" s="32">
        <f>SUMIF(AF112:AF114, TRUE, R112:R114)</f>
        <v>0</v>
      </c>
      <c r="S115" s="32">
        <f>SUMIF(AF112:AF114, TRUE, S112:S114)</f>
        <v>0</v>
      </c>
      <c r="T115" s="32">
        <f>SUMIF(AF112:AF114, TRUE, T112:T114)</f>
        <v>0</v>
      </c>
      <c r="U115" s="31" t="s">
        <v>384</v>
      </c>
      <c r="V115" s="32">
        <f>SUMIF(AF112:AF114, TRUE, V112:V114)</f>
        <v>600</v>
      </c>
      <c r="W115" s="32">
        <f>SUMIF(AF112:AF114, TRUE, W112:W114)</f>
        <v>618</v>
      </c>
      <c r="X115" s="32">
        <f>SUMIF(AF112:AF114, TRUE, X112:X114)</f>
        <v>600</v>
      </c>
      <c r="Y115" s="32">
        <f>SUMIF(AF112:AF114, TRUE, Y112:Y114)</f>
        <v>600</v>
      </c>
      <c r="Z115" s="32">
        <f>SUMIF(AF112:AF114, TRUE, Z112:Z114)</f>
        <v>600</v>
      </c>
      <c r="AA115" s="32">
        <f>SUMIF(AF112:AF114, TRUE, AA112:AA114)</f>
        <v>600</v>
      </c>
      <c r="AB115" s="32">
        <f>SUMIF(AF112:AF114, TRUE, AB112:AB114)</f>
        <v>1650</v>
      </c>
      <c r="AC115" s="32">
        <f>SUMIF(AF112:AF114, TRUE, AC112:AC114)</f>
        <v>1650</v>
      </c>
      <c r="AD115" s="32">
        <f>SUMIF(AF112:AF114, TRUE, AD112:AD114)</f>
        <v>0</v>
      </c>
      <c r="AE115" s="32">
        <f>SUMIF(AF112:AF114, TRUE, AE112:AE114)</f>
        <v>0</v>
      </c>
      <c r="AF115" t="b">
        <v>0</v>
      </c>
      <c r="AG115" t="b">
        <v>0</v>
      </c>
    </row>
    <row r="116" spans="1:33" x14ac:dyDescent="0.3">
      <c r="A116" s="2" t="s">
        <v>3066</v>
      </c>
      <c r="B116" s="2" t="s">
        <v>925</v>
      </c>
      <c r="C116" s="2" t="s">
        <v>1777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2" t="s">
        <v>385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t="b">
        <v>1</v>
      </c>
      <c r="AG116" t="b">
        <v>1</v>
      </c>
    </row>
    <row r="117" spans="1:33" x14ac:dyDescent="0.3">
      <c r="A117" s="2" t="s">
        <v>3065</v>
      </c>
      <c r="B117" s="2" t="s">
        <v>1032</v>
      </c>
      <c r="C117" s="2" t="s">
        <v>1777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2" t="s">
        <v>385</v>
      </c>
      <c r="V117" s="3">
        <v>2500</v>
      </c>
      <c r="W117" s="3">
        <v>2533.12</v>
      </c>
      <c r="X117" s="3">
        <v>3309.81</v>
      </c>
      <c r="Y117" s="3">
        <v>3309.81</v>
      </c>
      <c r="Z117" s="3">
        <v>2223.04</v>
      </c>
      <c r="AA117" s="3">
        <v>2223.04</v>
      </c>
      <c r="AB117" s="3">
        <v>2319.21</v>
      </c>
      <c r="AC117" s="3">
        <v>2319.21</v>
      </c>
      <c r="AD117" s="3">
        <v>2030.24</v>
      </c>
      <c r="AE117" s="3">
        <v>2030.24</v>
      </c>
      <c r="AF117" t="b">
        <v>1</v>
      </c>
      <c r="AG117" t="b">
        <v>1</v>
      </c>
    </row>
    <row r="118" spans="1:33" x14ac:dyDescent="0.3">
      <c r="A118" s="2" t="s">
        <v>3064</v>
      </c>
      <c r="B118" s="2" t="s">
        <v>924</v>
      </c>
      <c r="C118" s="2" t="s">
        <v>1777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2" t="s">
        <v>385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t="b">
        <v>1</v>
      </c>
      <c r="AG118" t="b">
        <v>1</v>
      </c>
    </row>
    <row r="119" spans="1:33" x14ac:dyDescent="0.3">
      <c r="A119" s="2" t="s">
        <v>3063</v>
      </c>
      <c r="B119" s="2" t="s">
        <v>412</v>
      </c>
      <c r="C119" s="2" t="s">
        <v>1777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2" t="s">
        <v>385</v>
      </c>
      <c r="V119" s="3">
        <v>100</v>
      </c>
      <c r="W119" s="3">
        <v>50</v>
      </c>
      <c r="X119" s="3">
        <v>0</v>
      </c>
      <c r="Y119" s="3">
        <v>0</v>
      </c>
      <c r="Z119" s="3">
        <v>50</v>
      </c>
      <c r="AA119" s="3">
        <v>50</v>
      </c>
      <c r="AB119" s="3">
        <v>100</v>
      </c>
      <c r="AC119" s="3">
        <v>100</v>
      </c>
      <c r="AD119" s="3">
        <v>100</v>
      </c>
      <c r="AE119" s="3">
        <v>100</v>
      </c>
      <c r="AF119" t="b">
        <v>1</v>
      </c>
      <c r="AG119" t="b">
        <v>1</v>
      </c>
    </row>
    <row r="120" spans="1:33" x14ac:dyDescent="0.3">
      <c r="A120" s="2" t="s">
        <v>3062</v>
      </c>
      <c r="B120" s="2" t="s">
        <v>1033</v>
      </c>
      <c r="C120" s="2" t="s">
        <v>1777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2" t="s">
        <v>385</v>
      </c>
      <c r="V120" s="3">
        <v>2000</v>
      </c>
      <c r="W120" s="3">
        <v>1195</v>
      </c>
      <c r="X120" s="3">
        <v>3808.22</v>
      </c>
      <c r="Y120" s="3">
        <v>3808.22</v>
      </c>
      <c r="Z120" s="3">
        <v>6135</v>
      </c>
      <c r="AA120" s="3">
        <v>6135</v>
      </c>
      <c r="AB120" s="3">
        <v>1195</v>
      </c>
      <c r="AC120" s="3">
        <v>1195</v>
      </c>
      <c r="AD120" s="3">
        <v>4188.78</v>
      </c>
      <c r="AE120" s="3">
        <v>4188.78</v>
      </c>
      <c r="AF120" t="b">
        <v>1</v>
      </c>
      <c r="AG120" t="b">
        <v>1</v>
      </c>
    </row>
    <row r="121" spans="1:33" x14ac:dyDescent="0.3">
      <c r="A121" s="2" t="s">
        <v>3061</v>
      </c>
      <c r="B121" s="2" t="s">
        <v>413</v>
      </c>
      <c r="C121" s="2" t="s">
        <v>1777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2" t="s">
        <v>385</v>
      </c>
      <c r="V121" s="3">
        <v>125</v>
      </c>
      <c r="W121" s="3">
        <v>1080</v>
      </c>
      <c r="X121" s="3">
        <v>115.6</v>
      </c>
      <c r="Y121" s="3">
        <v>115.6</v>
      </c>
      <c r="Z121" s="3">
        <v>0</v>
      </c>
      <c r="AA121" s="3">
        <v>0</v>
      </c>
      <c r="AB121" s="3">
        <v>0</v>
      </c>
      <c r="AC121" s="3">
        <v>0</v>
      </c>
      <c r="AD121" s="3">
        <v>198</v>
      </c>
      <c r="AE121" s="3">
        <v>198</v>
      </c>
      <c r="AF121" t="b">
        <v>1</v>
      </c>
      <c r="AG121" t="b">
        <v>1</v>
      </c>
    </row>
    <row r="122" spans="1:33" x14ac:dyDescent="0.3">
      <c r="A122" s="2" t="s">
        <v>3060</v>
      </c>
      <c r="B122" s="2" t="s">
        <v>414</v>
      </c>
      <c r="C122" s="2" t="s">
        <v>1777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2" t="s">
        <v>385</v>
      </c>
      <c r="V122" s="3">
        <v>500</v>
      </c>
      <c r="W122" s="3">
        <v>0</v>
      </c>
      <c r="X122" s="3">
        <v>989.8</v>
      </c>
      <c r="Y122" s="3">
        <v>989.8</v>
      </c>
      <c r="Z122" s="3">
        <v>443</v>
      </c>
      <c r="AA122" s="3">
        <v>443</v>
      </c>
      <c r="AB122" s="3">
        <v>283.27</v>
      </c>
      <c r="AC122" s="3">
        <v>283.27</v>
      </c>
      <c r="AD122" s="3">
        <v>0</v>
      </c>
      <c r="AE122" s="3">
        <v>0</v>
      </c>
      <c r="AF122" t="b">
        <v>1</v>
      </c>
      <c r="AG122" t="b">
        <v>1</v>
      </c>
    </row>
    <row r="123" spans="1:33" x14ac:dyDescent="0.3">
      <c r="A123" s="2" t="s">
        <v>3059</v>
      </c>
      <c r="B123" s="2" t="s">
        <v>415</v>
      </c>
      <c r="C123" s="2" t="s">
        <v>1777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2" t="s">
        <v>385</v>
      </c>
      <c r="V123" s="3">
        <v>500</v>
      </c>
      <c r="W123" s="3">
        <v>0</v>
      </c>
      <c r="X123" s="3">
        <v>0</v>
      </c>
      <c r="Y123" s="3">
        <v>0</v>
      </c>
      <c r="Z123" s="3">
        <v>489.8</v>
      </c>
      <c r="AA123" s="3">
        <v>489.8</v>
      </c>
      <c r="AB123" s="3">
        <v>857.15</v>
      </c>
      <c r="AC123" s="3">
        <v>857.15</v>
      </c>
      <c r="AD123" s="3">
        <v>367.35</v>
      </c>
      <c r="AE123" s="3">
        <v>367.35</v>
      </c>
      <c r="AF123" t="b">
        <v>1</v>
      </c>
      <c r="AG123" t="b">
        <v>1</v>
      </c>
    </row>
    <row r="124" spans="1:33" x14ac:dyDescent="0.3">
      <c r="A124" s="2" t="s">
        <v>3058</v>
      </c>
      <c r="B124" s="2" t="s">
        <v>416</v>
      </c>
      <c r="C124" s="2" t="s">
        <v>1777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2" t="s">
        <v>385</v>
      </c>
      <c r="V124" s="3">
        <v>150</v>
      </c>
      <c r="W124" s="3">
        <v>0</v>
      </c>
      <c r="X124" s="3">
        <v>109</v>
      </c>
      <c r="Y124" s="3">
        <v>109</v>
      </c>
      <c r="Z124" s="3">
        <v>456</v>
      </c>
      <c r="AA124" s="3">
        <v>456</v>
      </c>
      <c r="AB124" s="3">
        <v>89</v>
      </c>
      <c r="AC124" s="3">
        <v>89</v>
      </c>
      <c r="AD124" s="3">
        <v>0</v>
      </c>
      <c r="AE124" s="3">
        <v>0</v>
      </c>
      <c r="AF124" t="b">
        <v>1</v>
      </c>
      <c r="AG124" t="b">
        <v>1</v>
      </c>
    </row>
    <row r="125" spans="1:33" x14ac:dyDescent="0.3">
      <c r="A125" s="2" t="s">
        <v>3057</v>
      </c>
      <c r="B125" s="2" t="s">
        <v>1034</v>
      </c>
      <c r="C125" s="2" t="s">
        <v>1777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2" t="s">
        <v>385</v>
      </c>
      <c r="V125" s="3">
        <v>2000</v>
      </c>
      <c r="W125" s="3">
        <v>1849.9</v>
      </c>
      <c r="X125" s="3">
        <v>1849.9</v>
      </c>
      <c r="Y125" s="3">
        <v>1849.9</v>
      </c>
      <c r="Z125" s="3">
        <v>1950</v>
      </c>
      <c r="AA125" s="3">
        <v>1950</v>
      </c>
      <c r="AB125" s="3">
        <v>1700</v>
      </c>
      <c r="AC125" s="3">
        <v>1700</v>
      </c>
      <c r="AD125" s="3">
        <v>1870.21</v>
      </c>
      <c r="AE125" s="3">
        <v>1870.21</v>
      </c>
      <c r="AF125" t="b">
        <v>1</v>
      </c>
      <c r="AG125" t="b">
        <v>1</v>
      </c>
    </row>
    <row r="126" spans="1:33" x14ac:dyDescent="0.3">
      <c r="A126" s="2" t="s">
        <v>3056</v>
      </c>
      <c r="B126" s="2" t="s">
        <v>417</v>
      </c>
      <c r="C126" s="2" t="s">
        <v>1777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2" t="s">
        <v>385</v>
      </c>
      <c r="V126" s="3">
        <v>1300</v>
      </c>
      <c r="W126" s="3">
        <v>1180</v>
      </c>
      <c r="X126" s="3">
        <v>0</v>
      </c>
      <c r="Y126" s="3">
        <v>0</v>
      </c>
      <c r="Z126" s="3">
        <v>1200</v>
      </c>
      <c r="AA126" s="3">
        <v>1200</v>
      </c>
      <c r="AB126" s="3">
        <v>1200</v>
      </c>
      <c r="AC126" s="3">
        <v>1200</v>
      </c>
      <c r="AD126" s="3">
        <v>0</v>
      </c>
      <c r="AE126" s="3">
        <v>0</v>
      </c>
      <c r="AF126" t="b">
        <v>1</v>
      </c>
      <c r="AG126" t="b">
        <v>1</v>
      </c>
    </row>
    <row r="127" spans="1:33" x14ac:dyDescent="0.3">
      <c r="A127" s="2" t="s">
        <v>3055</v>
      </c>
      <c r="B127" s="2" t="s">
        <v>1035</v>
      </c>
      <c r="C127" s="2" t="s">
        <v>1777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2" t="s">
        <v>385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t="b">
        <v>1</v>
      </c>
      <c r="AG127" t="b">
        <v>1</v>
      </c>
    </row>
    <row r="128" spans="1:33" x14ac:dyDescent="0.3">
      <c r="A128" s="2" t="s">
        <v>3054</v>
      </c>
      <c r="B128" s="2" t="s">
        <v>418</v>
      </c>
      <c r="C128" s="2" t="s">
        <v>1777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2" t="s">
        <v>385</v>
      </c>
      <c r="V128" s="3">
        <v>550</v>
      </c>
      <c r="W128" s="3">
        <v>550</v>
      </c>
      <c r="X128" s="3">
        <v>550</v>
      </c>
      <c r="Y128" s="3">
        <v>550</v>
      </c>
      <c r="Z128" s="3">
        <v>550</v>
      </c>
      <c r="AA128" s="3">
        <v>550</v>
      </c>
      <c r="AB128" s="3">
        <v>550</v>
      </c>
      <c r="AC128" s="3">
        <v>550</v>
      </c>
      <c r="AD128" s="3">
        <v>550</v>
      </c>
      <c r="AE128" s="3">
        <v>550</v>
      </c>
      <c r="AF128" t="b">
        <v>1</v>
      </c>
      <c r="AG128" t="b">
        <v>1</v>
      </c>
    </row>
    <row r="129" spans="1:33" x14ac:dyDescent="0.3">
      <c r="A129" s="31" t="s">
        <v>384</v>
      </c>
      <c r="B129" s="31" t="s">
        <v>1774</v>
      </c>
      <c r="C129" s="31" t="s">
        <v>384</v>
      </c>
      <c r="D129" s="32">
        <f>SUMIF(AF116:AF128, TRUE, D116:D128)</f>
        <v>0</v>
      </c>
      <c r="E129" s="32">
        <f>SUMIF(AF116:AF128, TRUE, E116:E128)</f>
        <v>0</v>
      </c>
      <c r="F129" s="32">
        <f>SUMIF(AF116:AF128, TRUE, F116:F128)</f>
        <v>0</v>
      </c>
      <c r="G129" s="32">
        <f>SUMIF(AF116:AF128, TRUE, G116:G128)</f>
        <v>0</v>
      </c>
      <c r="H129" s="32">
        <f>SUMIF(AF116:AF128, TRUE, H116:H128)</f>
        <v>0</v>
      </c>
      <c r="I129" s="32">
        <f>SUMIF(AF116:AF128, TRUE, I116:I128)</f>
        <v>0</v>
      </c>
      <c r="J129" s="32">
        <f>SUMIF(AF116:AF128, TRUE, J116:J128)</f>
        <v>0</v>
      </c>
      <c r="K129" s="32">
        <f>SUMIF(AF116:AF128, TRUE, K116:K128)</f>
        <v>0</v>
      </c>
      <c r="L129" s="32">
        <f>SUMIF(AF116:AF128, TRUE, L116:L128)</f>
        <v>0</v>
      </c>
      <c r="M129" s="32">
        <f>SUMIF(AF116:AF128, TRUE, M116:M128)</f>
        <v>0</v>
      </c>
      <c r="N129" s="32">
        <f>SUMIF(AF116:AF128, TRUE, N116:N128)</f>
        <v>0</v>
      </c>
      <c r="O129" s="32">
        <f>SUMIF(AF116:AF128, TRUE, O116:O128)</f>
        <v>0</v>
      </c>
      <c r="P129" s="32">
        <f>SUMIF(AF116:AF128, TRUE, P116:P128)</f>
        <v>0</v>
      </c>
      <c r="Q129" s="32">
        <f>SUMIF(AF116:AF128, TRUE, Q116:Q128)</f>
        <v>0</v>
      </c>
      <c r="R129" s="32">
        <f>SUMIF(AF116:AF128, TRUE, R116:R128)</f>
        <v>0</v>
      </c>
      <c r="S129" s="32">
        <f>SUMIF(AF116:AF128, TRUE, S116:S128)</f>
        <v>0</v>
      </c>
      <c r="T129" s="32">
        <f>SUMIF(AF116:AF128, TRUE, T116:T128)</f>
        <v>0</v>
      </c>
      <c r="U129" s="31" t="s">
        <v>384</v>
      </c>
      <c r="V129" s="32">
        <f>SUMIF(AF116:AF128, TRUE, V116:V128)</f>
        <v>9725</v>
      </c>
      <c r="W129" s="32">
        <f>SUMIF(AF116:AF128, TRUE, W116:W128)</f>
        <v>8438.02</v>
      </c>
      <c r="X129" s="32">
        <f>SUMIF(AF116:AF128, TRUE, X116:X128)</f>
        <v>10732.33</v>
      </c>
      <c r="Y129" s="32">
        <f>SUMIF(AF116:AF128, TRUE, Y116:Y128)</f>
        <v>10732.33</v>
      </c>
      <c r="Z129" s="32">
        <f>SUMIF(AF116:AF128, TRUE, Z116:Z128)</f>
        <v>13496.84</v>
      </c>
      <c r="AA129" s="32">
        <f>SUMIF(AF116:AF128, TRUE, AA116:AA128)</f>
        <v>13496.84</v>
      </c>
      <c r="AB129" s="32">
        <f>SUMIF(AF116:AF128, TRUE, AB116:AB128)</f>
        <v>8293.630000000001</v>
      </c>
      <c r="AC129" s="32">
        <f>SUMIF(AF116:AF128, TRUE, AC116:AC128)</f>
        <v>8293.630000000001</v>
      </c>
      <c r="AD129" s="32">
        <f>SUMIF(AF116:AF128, TRUE, AD116:AD128)</f>
        <v>9304.58</v>
      </c>
      <c r="AE129" s="32">
        <f>SUMIF(AF116:AF128, TRUE, AE116:AE128)</f>
        <v>9304.58</v>
      </c>
      <c r="AF129" t="b">
        <v>0</v>
      </c>
      <c r="AG129" t="b">
        <v>0</v>
      </c>
    </row>
    <row r="130" spans="1:33" x14ac:dyDescent="0.3">
      <c r="A130" s="2" t="s">
        <v>3053</v>
      </c>
      <c r="B130" s="2" t="s">
        <v>419</v>
      </c>
      <c r="C130" s="2" t="s">
        <v>1808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2" t="s">
        <v>385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t="b">
        <v>1</v>
      </c>
      <c r="AG130" t="b">
        <v>1</v>
      </c>
    </row>
    <row r="131" spans="1:33" x14ac:dyDescent="0.3">
      <c r="A131" s="31" t="s">
        <v>384</v>
      </c>
      <c r="B131" s="31" t="s">
        <v>1774</v>
      </c>
      <c r="C131" s="31" t="s">
        <v>384</v>
      </c>
      <c r="D131" s="32">
        <f>SUMIF(AF130:AF130, TRUE, D130:D130)</f>
        <v>0</v>
      </c>
      <c r="E131" s="32">
        <f>SUMIF(AF130:AF130, TRUE, E130:E130)</f>
        <v>0</v>
      </c>
      <c r="F131" s="32">
        <f>SUMIF(AF130:AF130, TRUE, F130:F130)</f>
        <v>0</v>
      </c>
      <c r="G131" s="32">
        <f>SUMIF(AF130:AF130, TRUE, G130:G130)</f>
        <v>0</v>
      </c>
      <c r="H131" s="32">
        <f>SUMIF(AF130:AF130, TRUE, H130:H130)</f>
        <v>0</v>
      </c>
      <c r="I131" s="32">
        <f>SUMIF(AF130:AF130, TRUE, I130:I130)</f>
        <v>0</v>
      </c>
      <c r="J131" s="32">
        <f>SUMIF(AF130:AF130, TRUE, J130:J130)</f>
        <v>0</v>
      </c>
      <c r="K131" s="32">
        <f>SUMIF(AF130:AF130, TRUE, K130:K130)</f>
        <v>0</v>
      </c>
      <c r="L131" s="32">
        <f>SUMIF(AF130:AF130, TRUE, L130:L130)</f>
        <v>0</v>
      </c>
      <c r="M131" s="32">
        <f>SUMIF(AF130:AF130, TRUE, M130:M130)</f>
        <v>0</v>
      </c>
      <c r="N131" s="32">
        <f>SUMIF(AF130:AF130, TRUE, N130:N130)</f>
        <v>0</v>
      </c>
      <c r="O131" s="32">
        <f>SUMIF(AF130:AF130, TRUE, O130:O130)</f>
        <v>0</v>
      </c>
      <c r="P131" s="32">
        <f>SUMIF(AF130:AF130, TRUE, P130:P130)</f>
        <v>0</v>
      </c>
      <c r="Q131" s="32">
        <f>SUMIF(AF130:AF130, TRUE, Q130:Q130)</f>
        <v>0</v>
      </c>
      <c r="R131" s="32">
        <f>SUMIF(AF130:AF130, TRUE, R130:R130)</f>
        <v>0</v>
      </c>
      <c r="S131" s="32">
        <f>SUMIF(AF130:AF130, TRUE, S130:S130)</f>
        <v>0</v>
      </c>
      <c r="T131" s="32">
        <f>SUMIF(AF130:AF130, TRUE, T130:T130)</f>
        <v>0</v>
      </c>
      <c r="U131" s="31" t="s">
        <v>384</v>
      </c>
      <c r="V131" s="32">
        <f>SUMIF(AF130:AF130, TRUE, V130:V130)</f>
        <v>0</v>
      </c>
      <c r="W131" s="32">
        <f>SUMIF(AF130:AF130, TRUE, W130:W130)</f>
        <v>0</v>
      </c>
      <c r="X131" s="32">
        <f>SUMIF(AF130:AF130, TRUE, X130:X130)</f>
        <v>0</v>
      </c>
      <c r="Y131" s="32">
        <f>SUMIF(AF130:AF130, TRUE, Y130:Y130)</f>
        <v>0</v>
      </c>
      <c r="Z131" s="32">
        <f>SUMIF(AF130:AF130, TRUE, Z130:Z130)</f>
        <v>0</v>
      </c>
      <c r="AA131" s="32">
        <f>SUMIF(AF130:AF130, TRUE, AA130:AA130)</f>
        <v>0</v>
      </c>
      <c r="AB131" s="32">
        <f>SUMIF(AF130:AF130, TRUE, AB130:AB130)</f>
        <v>0</v>
      </c>
      <c r="AC131" s="32">
        <f>SUMIF(AF130:AF130, TRUE, AC130:AC130)</f>
        <v>0</v>
      </c>
      <c r="AD131" s="32">
        <f>SUMIF(AF130:AF130, TRUE, AD130:AD130)</f>
        <v>0</v>
      </c>
      <c r="AE131" s="32">
        <f>SUMIF(AF130:AF130, TRUE, AE130:AE130)</f>
        <v>0</v>
      </c>
      <c r="AF131" t="b">
        <v>0</v>
      </c>
      <c r="AG131" t="b">
        <v>0</v>
      </c>
    </row>
    <row r="132" spans="1:33" x14ac:dyDescent="0.3">
      <c r="A132" s="2" t="s">
        <v>3052</v>
      </c>
      <c r="B132" s="2" t="s">
        <v>923</v>
      </c>
      <c r="C132" s="2" t="s">
        <v>1777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2" t="s">
        <v>385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t="b">
        <v>1</v>
      </c>
      <c r="AG132" t="b">
        <v>1</v>
      </c>
    </row>
    <row r="133" spans="1:33" x14ac:dyDescent="0.3">
      <c r="A133" s="31" t="s">
        <v>384</v>
      </c>
      <c r="B133" s="31" t="s">
        <v>1774</v>
      </c>
      <c r="C133" s="31" t="s">
        <v>384</v>
      </c>
      <c r="D133" s="32">
        <f>SUMIF(AF132:AF132, TRUE, D132:D132)</f>
        <v>0</v>
      </c>
      <c r="E133" s="32">
        <f>SUMIF(AF132:AF132, TRUE, E132:E132)</f>
        <v>0</v>
      </c>
      <c r="F133" s="32">
        <f>SUMIF(AF132:AF132, TRUE, F132:F132)</f>
        <v>0</v>
      </c>
      <c r="G133" s="32">
        <f>SUMIF(AF132:AF132, TRUE, G132:G132)</f>
        <v>0</v>
      </c>
      <c r="H133" s="32">
        <f>SUMIF(AF132:AF132, TRUE, H132:H132)</f>
        <v>0</v>
      </c>
      <c r="I133" s="32">
        <f>SUMIF(AF132:AF132, TRUE, I132:I132)</f>
        <v>0</v>
      </c>
      <c r="J133" s="32">
        <f>SUMIF(AF132:AF132, TRUE, J132:J132)</f>
        <v>0</v>
      </c>
      <c r="K133" s="32">
        <f>SUMIF(AF132:AF132, TRUE, K132:K132)</f>
        <v>0</v>
      </c>
      <c r="L133" s="32">
        <f>SUMIF(AF132:AF132, TRUE, L132:L132)</f>
        <v>0</v>
      </c>
      <c r="M133" s="32">
        <f>SUMIF(AF132:AF132, TRUE, M132:M132)</f>
        <v>0</v>
      </c>
      <c r="N133" s="32">
        <f>SUMIF(AF132:AF132, TRUE, N132:N132)</f>
        <v>0</v>
      </c>
      <c r="O133" s="32">
        <f>SUMIF(AF132:AF132, TRUE, O132:O132)</f>
        <v>0</v>
      </c>
      <c r="P133" s="32">
        <f>SUMIF(AF132:AF132, TRUE, P132:P132)</f>
        <v>0</v>
      </c>
      <c r="Q133" s="32">
        <f>SUMIF(AF132:AF132, TRUE, Q132:Q132)</f>
        <v>0</v>
      </c>
      <c r="R133" s="32">
        <f>SUMIF(AF132:AF132, TRUE, R132:R132)</f>
        <v>0</v>
      </c>
      <c r="S133" s="32">
        <f>SUMIF(AF132:AF132, TRUE, S132:S132)</f>
        <v>0</v>
      </c>
      <c r="T133" s="32">
        <f>SUMIF(AF132:AF132, TRUE, T132:T132)</f>
        <v>0</v>
      </c>
      <c r="U133" s="31" t="s">
        <v>384</v>
      </c>
      <c r="V133" s="32">
        <f>SUMIF(AF132:AF132, TRUE, V132:V132)</f>
        <v>0</v>
      </c>
      <c r="W133" s="32">
        <f>SUMIF(AF132:AF132, TRUE, W132:W132)</f>
        <v>0</v>
      </c>
      <c r="X133" s="32">
        <f>SUMIF(AF132:AF132, TRUE, X132:X132)</f>
        <v>0</v>
      </c>
      <c r="Y133" s="32">
        <f>SUMIF(AF132:AF132, TRUE, Y132:Y132)</f>
        <v>0</v>
      </c>
      <c r="Z133" s="32">
        <f>SUMIF(AF132:AF132, TRUE, Z132:Z132)</f>
        <v>0</v>
      </c>
      <c r="AA133" s="32">
        <f>SUMIF(AF132:AF132, TRUE, AA132:AA132)</f>
        <v>0</v>
      </c>
      <c r="AB133" s="32">
        <f>SUMIF(AF132:AF132, TRUE, AB132:AB132)</f>
        <v>0</v>
      </c>
      <c r="AC133" s="32">
        <f>SUMIF(AF132:AF132, TRUE, AC132:AC132)</f>
        <v>0</v>
      </c>
      <c r="AD133" s="32">
        <f>SUMIF(AF132:AF132, TRUE, AD132:AD132)</f>
        <v>0</v>
      </c>
      <c r="AE133" s="32">
        <f>SUMIF(AF132:AF132, TRUE, AE132:AE132)</f>
        <v>0</v>
      </c>
      <c r="AF133" t="b">
        <v>0</v>
      </c>
      <c r="AG133" t="b">
        <v>0</v>
      </c>
    </row>
    <row r="134" spans="1:33" x14ac:dyDescent="0.3">
      <c r="A134" s="2" t="s">
        <v>3051</v>
      </c>
      <c r="B134" s="2" t="s">
        <v>922</v>
      </c>
      <c r="C134" s="2" t="s">
        <v>1777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2" t="s">
        <v>385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t="b">
        <v>1</v>
      </c>
      <c r="AG134" t="b">
        <v>1</v>
      </c>
    </row>
    <row r="135" spans="1:33" x14ac:dyDescent="0.3">
      <c r="A135" s="2" t="s">
        <v>3050</v>
      </c>
      <c r="B135" s="2" t="s">
        <v>1039</v>
      </c>
      <c r="C135" s="2" t="s">
        <v>1777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2" t="s">
        <v>385</v>
      </c>
      <c r="V135" s="3">
        <v>225000</v>
      </c>
      <c r="W135" s="3">
        <v>269012.64</v>
      </c>
      <c r="X135" s="3">
        <v>220039.84</v>
      </c>
      <c r="Y135" s="3">
        <v>220039.84</v>
      </c>
      <c r="Z135" s="3">
        <v>230394.21</v>
      </c>
      <c r="AA135" s="3">
        <v>230394.21</v>
      </c>
      <c r="AB135" s="3">
        <v>204064.74</v>
      </c>
      <c r="AC135" s="3">
        <v>204064.74</v>
      </c>
      <c r="AD135" s="3">
        <v>149506.67000000001</v>
      </c>
      <c r="AE135" s="3">
        <v>149506.67000000001</v>
      </c>
      <c r="AF135" t="b">
        <v>1</v>
      </c>
      <c r="AG135" t="b">
        <v>1</v>
      </c>
    </row>
    <row r="136" spans="1:33" x14ac:dyDescent="0.3">
      <c r="A136" s="2" t="s">
        <v>3049</v>
      </c>
      <c r="B136" s="2" t="s">
        <v>1040</v>
      </c>
      <c r="C136" s="2" t="s">
        <v>1777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2" t="s">
        <v>385</v>
      </c>
      <c r="V136" s="3">
        <v>40000</v>
      </c>
      <c r="W136" s="3">
        <v>22320.9</v>
      </c>
      <c r="X136" s="3">
        <v>36742.79</v>
      </c>
      <c r="Y136" s="3">
        <v>36742.79</v>
      </c>
      <c r="Z136" s="3">
        <v>12415</v>
      </c>
      <c r="AA136" s="3">
        <v>12415</v>
      </c>
      <c r="AB136" s="3">
        <v>9718.5</v>
      </c>
      <c r="AC136" s="3">
        <v>9718.5</v>
      </c>
      <c r="AD136" s="3">
        <v>34125.660000000003</v>
      </c>
      <c r="AE136" s="3">
        <v>34125.660000000003</v>
      </c>
      <c r="AF136" t="b">
        <v>1</v>
      </c>
      <c r="AG136" t="b">
        <v>1</v>
      </c>
    </row>
    <row r="137" spans="1:33" x14ac:dyDescent="0.3">
      <c r="A137" s="2" t="s">
        <v>3048</v>
      </c>
      <c r="B137" s="2" t="s">
        <v>1041</v>
      </c>
      <c r="C137" s="2" t="s">
        <v>1777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2" t="s">
        <v>385</v>
      </c>
      <c r="V137" s="3">
        <v>3000</v>
      </c>
      <c r="W137" s="3">
        <v>0</v>
      </c>
      <c r="X137" s="3">
        <v>0</v>
      </c>
      <c r="Y137" s="3">
        <v>0</v>
      </c>
      <c r="Z137" s="3">
        <v>3300</v>
      </c>
      <c r="AA137" s="3">
        <v>3300</v>
      </c>
      <c r="AB137" s="3">
        <v>0</v>
      </c>
      <c r="AC137" s="3">
        <v>0</v>
      </c>
      <c r="AD137" s="3">
        <v>0</v>
      </c>
      <c r="AE137" s="3">
        <v>0</v>
      </c>
      <c r="AF137" t="b">
        <v>1</v>
      </c>
      <c r="AG137" t="b">
        <v>1</v>
      </c>
    </row>
    <row r="138" spans="1:33" x14ac:dyDescent="0.3">
      <c r="A138" s="2" t="s">
        <v>3047</v>
      </c>
      <c r="B138" s="2" t="s">
        <v>1042</v>
      </c>
      <c r="C138" s="2" t="s">
        <v>1777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2" t="s">
        <v>385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t="b">
        <v>1</v>
      </c>
      <c r="AG138" t="b">
        <v>1</v>
      </c>
    </row>
    <row r="139" spans="1:33" x14ac:dyDescent="0.3">
      <c r="A139" s="2" t="s">
        <v>3046</v>
      </c>
      <c r="B139" s="2" t="s">
        <v>1043</v>
      </c>
      <c r="C139" s="2" t="s">
        <v>1777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2" t="s">
        <v>385</v>
      </c>
      <c r="V139" s="3">
        <v>500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t="b">
        <v>1</v>
      </c>
      <c r="AG139" t="b">
        <v>1</v>
      </c>
    </row>
    <row r="140" spans="1:33" x14ac:dyDescent="0.3">
      <c r="A140" s="31" t="s">
        <v>384</v>
      </c>
      <c r="B140" s="31" t="s">
        <v>1774</v>
      </c>
      <c r="C140" s="31" t="s">
        <v>384</v>
      </c>
      <c r="D140" s="32">
        <f>SUMIF(AF134:AF139, TRUE, D134:D139)</f>
        <v>0</v>
      </c>
      <c r="E140" s="32">
        <f>SUMIF(AF134:AF139, TRUE, E134:E139)</f>
        <v>0</v>
      </c>
      <c r="F140" s="32">
        <f>SUMIF(AF134:AF139, TRUE, F134:F139)</f>
        <v>0</v>
      </c>
      <c r="G140" s="32">
        <f>SUMIF(AF134:AF139, TRUE, G134:G139)</f>
        <v>0</v>
      </c>
      <c r="H140" s="32">
        <f>SUMIF(AF134:AF139, TRUE, H134:H139)</f>
        <v>0</v>
      </c>
      <c r="I140" s="32">
        <f>SUMIF(AF134:AF139, TRUE, I134:I139)</f>
        <v>0</v>
      </c>
      <c r="J140" s="32">
        <f>SUMIF(AF134:AF139, TRUE, J134:J139)</f>
        <v>0</v>
      </c>
      <c r="K140" s="32">
        <f>SUMIF(AF134:AF139, TRUE, K134:K139)</f>
        <v>0</v>
      </c>
      <c r="L140" s="32">
        <f>SUMIF(AF134:AF139, TRUE, L134:L139)</f>
        <v>0</v>
      </c>
      <c r="M140" s="32">
        <f>SUMIF(AF134:AF139, TRUE, M134:M139)</f>
        <v>0</v>
      </c>
      <c r="N140" s="32">
        <f>SUMIF(AF134:AF139, TRUE, N134:N139)</f>
        <v>0</v>
      </c>
      <c r="O140" s="32">
        <f>SUMIF(AF134:AF139, TRUE, O134:O139)</f>
        <v>0</v>
      </c>
      <c r="P140" s="32">
        <f>SUMIF(AF134:AF139, TRUE, P134:P139)</f>
        <v>0</v>
      </c>
      <c r="Q140" s="32">
        <f>SUMIF(AF134:AF139, TRUE, Q134:Q139)</f>
        <v>0</v>
      </c>
      <c r="R140" s="32">
        <f>SUMIF(AF134:AF139, TRUE, R134:R139)</f>
        <v>0</v>
      </c>
      <c r="S140" s="32">
        <f>SUMIF(AF134:AF139, TRUE, S134:S139)</f>
        <v>0</v>
      </c>
      <c r="T140" s="32">
        <f>SUMIF(AF134:AF139, TRUE, T134:T139)</f>
        <v>0</v>
      </c>
      <c r="U140" s="31" t="s">
        <v>384</v>
      </c>
      <c r="V140" s="32">
        <f>SUMIF(AF134:AF139, TRUE, V134:V139)</f>
        <v>268500</v>
      </c>
      <c r="W140" s="32">
        <f>SUMIF(AF134:AF139, TRUE, W134:W139)</f>
        <v>291333.54000000004</v>
      </c>
      <c r="X140" s="32">
        <f>SUMIF(AF134:AF139, TRUE, X134:X139)</f>
        <v>256782.63</v>
      </c>
      <c r="Y140" s="32">
        <f>SUMIF(AF134:AF139, TRUE, Y134:Y139)</f>
        <v>256782.63</v>
      </c>
      <c r="Z140" s="32">
        <f>SUMIF(AF134:AF139, TRUE, Z134:Z139)</f>
        <v>246109.21</v>
      </c>
      <c r="AA140" s="32">
        <f>SUMIF(AF134:AF139, TRUE, AA134:AA139)</f>
        <v>246109.21</v>
      </c>
      <c r="AB140" s="32">
        <f>SUMIF(AF134:AF139, TRUE, AB134:AB139)</f>
        <v>213783.24</v>
      </c>
      <c r="AC140" s="32">
        <f>SUMIF(AF134:AF139, TRUE, AC134:AC139)</f>
        <v>213783.24</v>
      </c>
      <c r="AD140" s="32">
        <f>SUMIF(AF134:AF139, TRUE, AD134:AD139)</f>
        <v>183632.33000000002</v>
      </c>
      <c r="AE140" s="32">
        <f>SUMIF(AF134:AF139, TRUE, AE134:AE139)</f>
        <v>183632.33000000002</v>
      </c>
      <c r="AF140" t="b">
        <v>0</v>
      </c>
      <c r="AG140" t="b">
        <v>0</v>
      </c>
    </row>
    <row r="141" spans="1:33" x14ac:dyDescent="0.3">
      <c r="A141" s="2" t="s">
        <v>3045</v>
      </c>
      <c r="B141" s="2" t="s">
        <v>420</v>
      </c>
      <c r="C141" s="2" t="s">
        <v>1808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2" t="s">
        <v>385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t="b">
        <v>1</v>
      </c>
      <c r="AG141" t="b">
        <v>1</v>
      </c>
    </row>
    <row r="142" spans="1:33" x14ac:dyDescent="0.3">
      <c r="A142" s="31" t="s">
        <v>384</v>
      </c>
      <c r="B142" s="31" t="s">
        <v>1774</v>
      </c>
      <c r="C142" s="31" t="s">
        <v>384</v>
      </c>
      <c r="D142" s="32">
        <f>SUMIF(AF141:AF141, TRUE, D141:D141)</f>
        <v>0</v>
      </c>
      <c r="E142" s="32">
        <f>SUMIF(AF141:AF141, TRUE, E141:E141)</f>
        <v>0</v>
      </c>
      <c r="F142" s="32">
        <f>SUMIF(AF141:AF141, TRUE, F141:F141)</f>
        <v>0</v>
      </c>
      <c r="G142" s="32">
        <f>SUMIF(AF141:AF141, TRUE, G141:G141)</f>
        <v>0</v>
      </c>
      <c r="H142" s="32">
        <f>SUMIF(AF141:AF141, TRUE, H141:H141)</f>
        <v>0</v>
      </c>
      <c r="I142" s="32">
        <f>SUMIF(AF141:AF141, TRUE, I141:I141)</f>
        <v>0</v>
      </c>
      <c r="J142" s="32">
        <f>SUMIF(AF141:AF141, TRUE, J141:J141)</f>
        <v>0</v>
      </c>
      <c r="K142" s="32">
        <f>SUMIF(AF141:AF141, TRUE, K141:K141)</f>
        <v>0</v>
      </c>
      <c r="L142" s="32">
        <f>SUMIF(AF141:AF141, TRUE, L141:L141)</f>
        <v>0</v>
      </c>
      <c r="M142" s="32">
        <f>SUMIF(AF141:AF141, TRUE, M141:M141)</f>
        <v>0</v>
      </c>
      <c r="N142" s="32">
        <f>SUMIF(AF141:AF141, TRUE, N141:N141)</f>
        <v>0</v>
      </c>
      <c r="O142" s="32">
        <f>SUMIF(AF141:AF141, TRUE, O141:O141)</f>
        <v>0</v>
      </c>
      <c r="P142" s="32">
        <f>SUMIF(AF141:AF141, TRUE, P141:P141)</f>
        <v>0</v>
      </c>
      <c r="Q142" s="32">
        <f>SUMIF(AF141:AF141, TRUE, Q141:Q141)</f>
        <v>0</v>
      </c>
      <c r="R142" s="32">
        <f>SUMIF(AF141:AF141, TRUE, R141:R141)</f>
        <v>0</v>
      </c>
      <c r="S142" s="32">
        <f>SUMIF(AF141:AF141, TRUE, S141:S141)</f>
        <v>0</v>
      </c>
      <c r="T142" s="32">
        <f>SUMIF(AF141:AF141, TRUE, T141:T141)</f>
        <v>0</v>
      </c>
      <c r="U142" s="31" t="s">
        <v>384</v>
      </c>
      <c r="V142" s="32">
        <f>SUMIF(AF141:AF141, TRUE, V141:V141)</f>
        <v>0</v>
      </c>
      <c r="W142" s="32">
        <f>SUMIF(AF141:AF141, TRUE, W141:W141)</f>
        <v>0</v>
      </c>
      <c r="X142" s="32">
        <f>SUMIF(AF141:AF141, TRUE, X141:X141)</f>
        <v>0</v>
      </c>
      <c r="Y142" s="32">
        <f>SUMIF(AF141:AF141, TRUE, Y141:Y141)</f>
        <v>0</v>
      </c>
      <c r="Z142" s="32">
        <f>SUMIF(AF141:AF141, TRUE, Z141:Z141)</f>
        <v>0</v>
      </c>
      <c r="AA142" s="32">
        <f>SUMIF(AF141:AF141, TRUE, AA141:AA141)</f>
        <v>0</v>
      </c>
      <c r="AB142" s="32">
        <f>SUMIF(AF141:AF141, TRUE, AB141:AB141)</f>
        <v>0</v>
      </c>
      <c r="AC142" s="32">
        <f>SUMIF(AF141:AF141, TRUE, AC141:AC141)</f>
        <v>0</v>
      </c>
      <c r="AD142" s="32">
        <f>SUMIF(AF141:AF141, TRUE, AD141:AD141)</f>
        <v>0</v>
      </c>
      <c r="AE142" s="32">
        <f>SUMIF(AF141:AF141, TRUE, AE141:AE141)</f>
        <v>0</v>
      </c>
      <c r="AF142" t="b">
        <v>0</v>
      </c>
      <c r="AG142" t="b">
        <v>0</v>
      </c>
    </row>
    <row r="143" spans="1:33" x14ac:dyDescent="0.3">
      <c r="A143" s="2" t="s">
        <v>3044</v>
      </c>
      <c r="B143" s="2" t="s">
        <v>421</v>
      </c>
      <c r="C143" s="2" t="s">
        <v>1777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2" t="s">
        <v>385</v>
      </c>
      <c r="V143" s="3">
        <v>106124</v>
      </c>
      <c r="W143" s="3">
        <v>84336.87</v>
      </c>
      <c r="X143" s="3">
        <v>115774.25</v>
      </c>
      <c r="Y143" s="3">
        <v>92157.24</v>
      </c>
      <c r="Z143" s="3">
        <v>65708.88</v>
      </c>
      <c r="AA143" s="3">
        <v>65708.88</v>
      </c>
      <c r="AB143" s="3">
        <v>75295.45</v>
      </c>
      <c r="AC143" s="3">
        <v>75295.45</v>
      </c>
      <c r="AD143" s="3">
        <v>69545.679999999993</v>
      </c>
      <c r="AE143" s="3">
        <v>69384.03</v>
      </c>
      <c r="AF143" t="b">
        <v>1</v>
      </c>
      <c r="AG143" t="b">
        <v>1</v>
      </c>
    </row>
    <row r="144" spans="1:33" x14ac:dyDescent="0.3">
      <c r="A144" s="31" t="s">
        <v>384</v>
      </c>
      <c r="B144" s="31" t="s">
        <v>1774</v>
      </c>
      <c r="C144" s="31" t="s">
        <v>384</v>
      </c>
      <c r="D144" s="32">
        <f>SUMIF(AF143:AF143, TRUE, D143:D143)</f>
        <v>0</v>
      </c>
      <c r="E144" s="32">
        <f>SUMIF(AF143:AF143, TRUE, E143:E143)</f>
        <v>0</v>
      </c>
      <c r="F144" s="32">
        <f>SUMIF(AF143:AF143, TRUE, F143:F143)</f>
        <v>0</v>
      </c>
      <c r="G144" s="32">
        <f>SUMIF(AF143:AF143, TRUE, G143:G143)</f>
        <v>0</v>
      </c>
      <c r="H144" s="32">
        <f>SUMIF(AF143:AF143, TRUE, H143:H143)</f>
        <v>0</v>
      </c>
      <c r="I144" s="32">
        <f>SUMIF(AF143:AF143, TRUE, I143:I143)</f>
        <v>0</v>
      </c>
      <c r="J144" s="32">
        <f>SUMIF(AF143:AF143, TRUE, J143:J143)</f>
        <v>0</v>
      </c>
      <c r="K144" s="32">
        <f>SUMIF(AF143:AF143, TRUE, K143:K143)</f>
        <v>0</v>
      </c>
      <c r="L144" s="32">
        <f>SUMIF(AF143:AF143, TRUE, L143:L143)</f>
        <v>0</v>
      </c>
      <c r="M144" s="32">
        <f>SUMIF(AF143:AF143, TRUE, M143:M143)</f>
        <v>0</v>
      </c>
      <c r="N144" s="32">
        <f>SUMIF(AF143:AF143, TRUE, N143:N143)</f>
        <v>0</v>
      </c>
      <c r="O144" s="32">
        <f>SUMIF(AF143:AF143, TRUE, O143:O143)</f>
        <v>0</v>
      </c>
      <c r="P144" s="32">
        <f>SUMIF(AF143:AF143, TRUE, P143:P143)</f>
        <v>0</v>
      </c>
      <c r="Q144" s="32">
        <f>SUMIF(AF143:AF143, TRUE, Q143:Q143)</f>
        <v>0</v>
      </c>
      <c r="R144" s="32">
        <f>SUMIF(AF143:AF143, TRUE, R143:R143)</f>
        <v>0</v>
      </c>
      <c r="S144" s="32">
        <f>SUMIF(AF143:AF143, TRUE, S143:S143)</f>
        <v>0</v>
      </c>
      <c r="T144" s="32">
        <f>SUMIF(AF143:AF143, TRUE, T143:T143)</f>
        <v>0</v>
      </c>
      <c r="U144" s="31" t="s">
        <v>384</v>
      </c>
      <c r="V144" s="32">
        <f>SUMIF(AF143:AF143, TRUE, V143:V143)</f>
        <v>106124</v>
      </c>
      <c r="W144" s="32">
        <f>SUMIF(AF143:AF143, TRUE, W143:W143)</f>
        <v>84336.87</v>
      </c>
      <c r="X144" s="32">
        <f>SUMIF(AF143:AF143, TRUE, X143:X143)</f>
        <v>115774.25</v>
      </c>
      <c r="Y144" s="32">
        <f>SUMIF(AF143:AF143, TRUE, Y143:Y143)</f>
        <v>92157.24</v>
      </c>
      <c r="Z144" s="32">
        <f>SUMIF(AF143:AF143, TRUE, Z143:Z143)</f>
        <v>65708.88</v>
      </c>
      <c r="AA144" s="32">
        <f>SUMIF(AF143:AF143, TRUE, AA143:AA143)</f>
        <v>65708.88</v>
      </c>
      <c r="AB144" s="32">
        <f>SUMIF(AF143:AF143, TRUE, AB143:AB143)</f>
        <v>75295.45</v>
      </c>
      <c r="AC144" s="32">
        <f>SUMIF(AF143:AF143, TRUE, AC143:AC143)</f>
        <v>75295.45</v>
      </c>
      <c r="AD144" s="32">
        <f>SUMIF(AF143:AF143, TRUE, AD143:AD143)</f>
        <v>69545.679999999993</v>
      </c>
      <c r="AE144" s="32">
        <f>SUMIF(AF143:AF143, TRUE, AE143:AE143)</f>
        <v>69384.03</v>
      </c>
      <c r="AF144" t="b">
        <v>0</v>
      </c>
      <c r="AG144" t="b">
        <v>0</v>
      </c>
    </row>
    <row r="145" spans="1:33" x14ac:dyDescent="0.3">
      <c r="A145" s="2" t="s">
        <v>3043</v>
      </c>
      <c r="B145" s="2" t="s">
        <v>964</v>
      </c>
      <c r="C145" s="2" t="s">
        <v>1777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2" t="s">
        <v>385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t="b">
        <v>1</v>
      </c>
      <c r="AG145" t="b">
        <v>1</v>
      </c>
    </row>
    <row r="146" spans="1:33" x14ac:dyDescent="0.3">
      <c r="A146" s="31" t="s">
        <v>384</v>
      </c>
      <c r="B146" s="31" t="s">
        <v>1774</v>
      </c>
      <c r="C146" s="31" t="s">
        <v>384</v>
      </c>
      <c r="D146" s="32">
        <f>SUMIF(AF145:AF145, TRUE, D145:D145)</f>
        <v>0</v>
      </c>
      <c r="E146" s="32">
        <f>SUMIF(AF145:AF145, TRUE, E145:E145)</f>
        <v>0</v>
      </c>
      <c r="F146" s="32">
        <f>SUMIF(AF145:AF145, TRUE, F145:F145)</f>
        <v>0</v>
      </c>
      <c r="G146" s="32">
        <f>SUMIF(AF145:AF145, TRUE, G145:G145)</f>
        <v>0</v>
      </c>
      <c r="H146" s="32">
        <f>SUMIF(AF145:AF145, TRUE, H145:H145)</f>
        <v>0</v>
      </c>
      <c r="I146" s="32">
        <f>SUMIF(AF145:AF145, TRUE, I145:I145)</f>
        <v>0</v>
      </c>
      <c r="J146" s="32">
        <f>SUMIF(AF145:AF145, TRUE, J145:J145)</f>
        <v>0</v>
      </c>
      <c r="K146" s="32">
        <f>SUMIF(AF145:AF145, TRUE, K145:K145)</f>
        <v>0</v>
      </c>
      <c r="L146" s="32">
        <f>SUMIF(AF145:AF145, TRUE, L145:L145)</f>
        <v>0</v>
      </c>
      <c r="M146" s="32">
        <f>SUMIF(AF145:AF145, TRUE, M145:M145)</f>
        <v>0</v>
      </c>
      <c r="N146" s="32">
        <f>SUMIF(AF145:AF145, TRUE, N145:N145)</f>
        <v>0</v>
      </c>
      <c r="O146" s="32">
        <f>SUMIF(AF145:AF145, TRUE, O145:O145)</f>
        <v>0</v>
      </c>
      <c r="P146" s="32">
        <f>SUMIF(AF145:AF145, TRUE, P145:P145)</f>
        <v>0</v>
      </c>
      <c r="Q146" s="32">
        <f>SUMIF(AF145:AF145, TRUE, Q145:Q145)</f>
        <v>0</v>
      </c>
      <c r="R146" s="32">
        <f>SUMIF(AF145:AF145, TRUE, R145:R145)</f>
        <v>0</v>
      </c>
      <c r="S146" s="32">
        <f>SUMIF(AF145:AF145, TRUE, S145:S145)</f>
        <v>0</v>
      </c>
      <c r="T146" s="32">
        <f>SUMIF(AF145:AF145, TRUE, T145:T145)</f>
        <v>0</v>
      </c>
      <c r="U146" s="31" t="s">
        <v>384</v>
      </c>
      <c r="V146" s="32">
        <f>SUMIF(AF145:AF145, TRUE, V145:V145)</f>
        <v>0</v>
      </c>
      <c r="W146" s="32">
        <f>SUMIF(AF145:AF145, TRUE, W145:W145)</f>
        <v>0</v>
      </c>
      <c r="X146" s="32">
        <f>SUMIF(AF145:AF145, TRUE, X145:X145)</f>
        <v>0</v>
      </c>
      <c r="Y146" s="32">
        <f>SUMIF(AF145:AF145, TRUE, Y145:Y145)</f>
        <v>0</v>
      </c>
      <c r="Z146" s="32">
        <f>SUMIF(AF145:AF145, TRUE, Z145:Z145)</f>
        <v>0</v>
      </c>
      <c r="AA146" s="32">
        <f>SUMIF(AF145:AF145, TRUE, AA145:AA145)</f>
        <v>0</v>
      </c>
      <c r="AB146" s="32">
        <f>SUMIF(AF145:AF145, TRUE, AB145:AB145)</f>
        <v>0</v>
      </c>
      <c r="AC146" s="32">
        <f>SUMIF(AF145:AF145, TRUE, AC145:AC145)</f>
        <v>0</v>
      </c>
      <c r="AD146" s="32">
        <f>SUMIF(AF145:AF145, TRUE, AD145:AD145)</f>
        <v>0</v>
      </c>
      <c r="AE146" s="32">
        <f>SUMIF(AF145:AF145, TRUE, AE145:AE145)</f>
        <v>0</v>
      </c>
      <c r="AF146" t="b">
        <v>0</v>
      </c>
      <c r="AG146" t="b">
        <v>0</v>
      </c>
    </row>
    <row r="147" spans="1:33" x14ac:dyDescent="0.3">
      <c r="A147" s="2" t="s">
        <v>3042</v>
      </c>
      <c r="B147" s="2" t="s">
        <v>921</v>
      </c>
      <c r="C147" s="2" t="s">
        <v>1777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2" t="s">
        <v>385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t="b">
        <v>1</v>
      </c>
      <c r="AG147" t="b">
        <v>1</v>
      </c>
    </row>
    <row r="148" spans="1:33" x14ac:dyDescent="0.3">
      <c r="A148" s="2" t="s">
        <v>3041</v>
      </c>
      <c r="B148" s="2" t="s">
        <v>965</v>
      </c>
      <c r="C148" s="2" t="s">
        <v>1777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2" t="s">
        <v>385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t="b">
        <v>1</v>
      </c>
      <c r="AG148" t="b">
        <v>1</v>
      </c>
    </row>
    <row r="149" spans="1:33" x14ac:dyDescent="0.3">
      <c r="A149" s="2" t="s">
        <v>3040</v>
      </c>
      <c r="B149" s="2" t="s">
        <v>966</v>
      </c>
      <c r="C149" s="2" t="s">
        <v>1777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2" t="s">
        <v>385</v>
      </c>
      <c r="V149" s="3">
        <v>800</v>
      </c>
      <c r="W149" s="3">
        <v>1134.3</v>
      </c>
      <c r="X149" s="3">
        <v>620.70000000000005</v>
      </c>
      <c r="Y149" s="3">
        <v>620.70000000000005</v>
      </c>
      <c r="Z149" s="3">
        <v>388.54</v>
      </c>
      <c r="AA149" s="3">
        <v>388.54</v>
      </c>
      <c r="AB149" s="3">
        <v>372.27</v>
      </c>
      <c r="AC149" s="3">
        <v>372.27</v>
      </c>
      <c r="AD149" s="3">
        <v>223.86</v>
      </c>
      <c r="AE149" s="3">
        <v>51.67</v>
      </c>
      <c r="AF149" t="b">
        <v>1</v>
      </c>
      <c r="AG149" t="b">
        <v>1</v>
      </c>
    </row>
    <row r="150" spans="1:33" x14ac:dyDescent="0.3">
      <c r="A150" s="2" t="s">
        <v>3039</v>
      </c>
      <c r="B150" s="2" t="s">
        <v>967</v>
      </c>
      <c r="C150" s="2" t="s">
        <v>1777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2" t="s">
        <v>385</v>
      </c>
      <c r="V150" s="3">
        <v>400</v>
      </c>
      <c r="W150" s="3">
        <v>563.27</v>
      </c>
      <c r="X150" s="3">
        <v>358.3</v>
      </c>
      <c r="Y150" s="3">
        <v>358.3</v>
      </c>
      <c r="Z150" s="3">
        <v>27.2</v>
      </c>
      <c r="AA150" s="3">
        <v>27.2</v>
      </c>
      <c r="AB150" s="3">
        <v>399.35</v>
      </c>
      <c r="AC150" s="3">
        <v>399.35</v>
      </c>
      <c r="AD150" s="3">
        <v>396.47</v>
      </c>
      <c r="AE150" s="3">
        <v>396.47</v>
      </c>
      <c r="AF150" t="b">
        <v>1</v>
      </c>
      <c r="AG150" t="b">
        <v>1</v>
      </c>
    </row>
    <row r="151" spans="1:33" x14ac:dyDescent="0.3">
      <c r="A151" s="2" t="s">
        <v>3038</v>
      </c>
      <c r="B151" s="2" t="s">
        <v>968</v>
      </c>
      <c r="C151" s="2" t="s">
        <v>1777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2" t="s">
        <v>385</v>
      </c>
      <c r="V151" s="3">
        <v>2925</v>
      </c>
      <c r="W151" s="3">
        <v>4156.79</v>
      </c>
      <c r="X151" s="3">
        <v>2423</v>
      </c>
      <c r="Y151" s="3">
        <v>2423</v>
      </c>
      <c r="Z151" s="3">
        <v>1724.21</v>
      </c>
      <c r="AA151" s="3">
        <v>1724.21</v>
      </c>
      <c r="AB151" s="3">
        <v>404</v>
      </c>
      <c r="AC151" s="3">
        <v>404</v>
      </c>
      <c r="AD151" s="3">
        <v>0</v>
      </c>
      <c r="AE151" s="3">
        <v>0</v>
      </c>
      <c r="AF151" t="b">
        <v>1</v>
      </c>
      <c r="AG151" t="b">
        <v>1</v>
      </c>
    </row>
    <row r="152" spans="1:33" x14ac:dyDescent="0.3">
      <c r="A152" s="2" t="s">
        <v>3037</v>
      </c>
      <c r="B152" s="2" t="s">
        <v>969</v>
      </c>
      <c r="C152" s="2" t="s">
        <v>1777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2" t="s">
        <v>385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t="b">
        <v>1</v>
      </c>
      <c r="AG152" t="b">
        <v>1</v>
      </c>
    </row>
    <row r="153" spans="1:33" x14ac:dyDescent="0.3">
      <c r="A153" s="2" t="s">
        <v>3036</v>
      </c>
      <c r="B153" s="2" t="s">
        <v>970</v>
      </c>
      <c r="C153" s="2" t="s">
        <v>1777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2" t="s">
        <v>385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t="b">
        <v>1</v>
      </c>
      <c r="AG153" t="b">
        <v>1</v>
      </c>
    </row>
    <row r="154" spans="1:33" x14ac:dyDescent="0.3">
      <c r="A154" s="2" t="s">
        <v>3035</v>
      </c>
      <c r="B154" s="2" t="s">
        <v>971</v>
      </c>
      <c r="C154" s="2" t="s">
        <v>1777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2" t="s">
        <v>385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t="b">
        <v>1</v>
      </c>
      <c r="AG154" t="b">
        <v>1</v>
      </c>
    </row>
    <row r="155" spans="1:33" x14ac:dyDescent="0.3">
      <c r="A155" s="2" t="s">
        <v>3034</v>
      </c>
      <c r="B155" s="2" t="s">
        <v>972</v>
      </c>
      <c r="C155" s="2" t="s">
        <v>1777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2" t="s">
        <v>385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t="b">
        <v>1</v>
      </c>
      <c r="AG155" t="b">
        <v>1</v>
      </c>
    </row>
    <row r="156" spans="1:33" x14ac:dyDescent="0.3">
      <c r="A156" s="2" t="s">
        <v>3033</v>
      </c>
      <c r="B156" s="2" t="s">
        <v>973</v>
      </c>
      <c r="C156" s="2" t="s">
        <v>1777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2" t="s">
        <v>385</v>
      </c>
      <c r="V156" s="3">
        <v>0</v>
      </c>
      <c r="W156" s="3">
        <v>0</v>
      </c>
      <c r="X156" s="3">
        <v>0</v>
      </c>
      <c r="Y156" s="3">
        <v>0</v>
      </c>
      <c r="Z156" s="3">
        <v>12500</v>
      </c>
      <c r="AA156" s="3">
        <v>12500</v>
      </c>
      <c r="AB156" s="3">
        <v>0</v>
      </c>
      <c r="AC156" s="3">
        <v>0</v>
      </c>
      <c r="AD156" s="3">
        <v>0</v>
      </c>
      <c r="AE156" s="3">
        <v>0</v>
      </c>
      <c r="AF156" t="b">
        <v>1</v>
      </c>
      <c r="AG156" t="b">
        <v>1</v>
      </c>
    </row>
    <row r="157" spans="1:33" x14ac:dyDescent="0.3">
      <c r="A157" s="2" t="s">
        <v>3032</v>
      </c>
      <c r="B157" s="2" t="s">
        <v>974</v>
      </c>
      <c r="C157" s="2" t="s">
        <v>1777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2" t="s">
        <v>385</v>
      </c>
      <c r="V157" s="3">
        <v>26500</v>
      </c>
      <c r="W157" s="3">
        <v>26149.31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t="b">
        <v>1</v>
      </c>
      <c r="AG157" t="b">
        <v>1</v>
      </c>
    </row>
    <row r="158" spans="1:33" x14ac:dyDescent="0.3">
      <c r="A158" s="2" t="s">
        <v>3031</v>
      </c>
      <c r="B158" s="2" t="s">
        <v>975</v>
      </c>
      <c r="C158" s="2" t="s">
        <v>1777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2" t="s">
        <v>385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t="b">
        <v>1</v>
      </c>
      <c r="AG158" t="b">
        <v>1</v>
      </c>
    </row>
    <row r="159" spans="1:33" x14ac:dyDescent="0.3">
      <c r="A159" s="2" t="s">
        <v>3030</v>
      </c>
      <c r="B159" s="2" t="s">
        <v>976</v>
      </c>
      <c r="C159" s="2" t="s">
        <v>1777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2" t="s">
        <v>385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t="b">
        <v>1</v>
      </c>
      <c r="AG159" t="b">
        <v>1</v>
      </c>
    </row>
    <row r="160" spans="1:33" x14ac:dyDescent="0.3">
      <c r="A160" s="2" t="s">
        <v>3029</v>
      </c>
      <c r="B160" s="2" t="s">
        <v>977</v>
      </c>
      <c r="C160" s="2" t="s">
        <v>1777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2" t="s">
        <v>385</v>
      </c>
      <c r="V160" s="3">
        <v>0</v>
      </c>
      <c r="W160" s="3">
        <v>0</v>
      </c>
      <c r="X160" s="3">
        <v>4590</v>
      </c>
      <c r="Y160" s="3">
        <v>4590</v>
      </c>
      <c r="Z160" s="3">
        <v>18750</v>
      </c>
      <c r="AA160" s="3">
        <v>18750</v>
      </c>
      <c r="AB160" s="3">
        <v>11250</v>
      </c>
      <c r="AC160" s="3">
        <v>11250</v>
      </c>
      <c r="AD160" s="3">
        <v>15000</v>
      </c>
      <c r="AE160" s="3">
        <v>15000</v>
      </c>
      <c r="AF160" t="b">
        <v>1</v>
      </c>
      <c r="AG160" t="b">
        <v>1</v>
      </c>
    </row>
    <row r="161" spans="1:33" x14ac:dyDescent="0.3">
      <c r="A161" s="2" t="s">
        <v>3028</v>
      </c>
      <c r="B161" s="2" t="s">
        <v>978</v>
      </c>
      <c r="C161" s="2" t="s">
        <v>1777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2" t="s">
        <v>385</v>
      </c>
      <c r="V161" s="3">
        <v>1100</v>
      </c>
      <c r="W161" s="3">
        <v>1100</v>
      </c>
      <c r="X161" s="3">
        <v>550</v>
      </c>
      <c r="Y161" s="3">
        <v>550</v>
      </c>
      <c r="Z161" s="3">
        <v>1100</v>
      </c>
      <c r="AA161" s="3">
        <v>1100</v>
      </c>
      <c r="AB161" s="3">
        <v>550</v>
      </c>
      <c r="AC161" s="3">
        <v>550</v>
      </c>
      <c r="AD161" s="3">
        <v>550</v>
      </c>
      <c r="AE161" s="3">
        <v>550</v>
      </c>
      <c r="AF161" t="b">
        <v>1</v>
      </c>
      <c r="AG161" t="b">
        <v>1</v>
      </c>
    </row>
    <row r="162" spans="1:33" x14ac:dyDescent="0.3">
      <c r="A162" s="2" t="s">
        <v>3027</v>
      </c>
      <c r="B162" s="2" t="s">
        <v>979</v>
      </c>
      <c r="C162" s="2" t="s">
        <v>1777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2" t="s">
        <v>385</v>
      </c>
      <c r="V162" s="3">
        <v>75</v>
      </c>
      <c r="W162" s="3">
        <v>75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t="b">
        <v>1</v>
      </c>
      <c r="AG162" t="b">
        <v>1</v>
      </c>
    </row>
    <row r="163" spans="1:33" x14ac:dyDescent="0.3">
      <c r="A163" s="31" t="s">
        <v>384</v>
      </c>
      <c r="B163" s="31" t="s">
        <v>1774</v>
      </c>
      <c r="C163" s="31" t="s">
        <v>384</v>
      </c>
      <c r="D163" s="32">
        <f>SUMIF(AF147:AF162, TRUE, D147:D162)</f>
        <v>0</v>
      </c>
      <c r="E163" s="32">
        <f>SUMIF(AF147:AF162, TRUE, E147:E162)</f>
        <v>0</v>
      </c>
      <c r="F163" s="32">
        <f>SUMIF(AF147:AF162, TRUE, F147:F162)</f>
        <v>0</v>
      </c>
      <c r="G163" s="32">
        <f>SUMIF(AF147:AF162, TRUE, G147:G162)</f>
        <v>0</v>
      </c>
      <c r="H163" s="32">
        <f>SUMIF(AF147:AF162, TRUE, H147:H162)</f>
        <v>0</v>
      </c>
      <c r="I163" s="32">
        <f>SUMIF(AF147:AF162, TRUE, I147:I162)</f>
        <v>0</v>
      </c>
      <c r="J163" s="32">
        <f>SUMIF(AF147:AF162, TRUE, J147:J162)</f>
        <v>0</v>
      </c>
      <c r="K163" s="32">
        <f>SUMIF(AF147:AF162, TRUE, K147:K162)</f>
        <v>0</v>
      </c>
      <c r="L163" s="32">
        <f>SUMIF(AF147:AF162, TRUE, L147:L162)</f>
        <v>0</v>
      </c>
      <c r="M163" s="32">
        <f>SUMIF(AF147:AF162, TRUE, M147:M162)</f>
        <v>0</v>
      </c>
      <c r="N163" s="32">
        <f>SUMIF(AF147:AF162, TRUE, N147:N162)</f>
        <v>0</v>
      </c>
      <c r="O163" s="32">
        <f>SUMIF(AF147:AF162, TRUE, O147:O162)</f>
        <v>0</v>
      </c>
      <c r="P163" s="32">
        <f>SUMIF(AF147:AF162, TRUE, P147:P162)</f>
        <v>0</v>
      </c>
      <c r="Q163" s="32">
        <f>SUMIF(AF147:AF162, TRUE, Q147:Q162)</f>
        <v>0</v>
      </c>
      <c r="R163" s="32">
        <f>SUMIF(AF147:AF162, TRUE, R147:R162)</f>
        <v>0</v>
      </c>
      <c r="S163" s="32">
        <f>SUMIF(AF147:AF162, TRUE, S147:S162)</f>
        <v>0</v>
      </c>
      <c r="T163" s="32">
        <f>SUMIF(AF147:AF162, TRUE, T147:T162)</f>
        <v>0</v>
      </c>
      <c r="U163" s="31" t="s">
        <v>384</v>
      </c>
      <c r="V163" s="32">
        <f>SUMIF(AF147:AF162, TRUE, V147:V162)</f>
        <v>31800</v>
      </c>
      <c r="W163" s="32">
        <f>SUMIF(AF147:AF162, TRUE, W147:W162)</f>
        <v>33178.67</v>
      </c>
      <c r="X163" s="32">
        <f>SUMIF(AF147:AF162, TRUE, X147:X162)</f>
        <v>8542</v>
      </c>
      <c r="Y163" s="32">
        <f>SUMIF(AF147:AF162, TRUE, Y147:Y162)</f>
        <v>8542</v>
      </c>
      <c r="Z163" s="32">
        <f>SUMIF(AF147:AF162, TRUE, Z147:Z162)</f>
        <v>34489.949999999997</v>
      </c>
      <c r="AA163" s="32">
        <f>SUMIF(AF147:AF162, TRUE, AA147:AA162)</f>
        <v>34489.949999999997</v>
      </c>
      <c r="AB163" s="32">
        <f>SUMIF(AF147:AF162, TRUE, AB147:AB162)</f>
        <v>12975.619999999999</v>
      </c>
      <c r="AC163" s="32">
        <f>SUMIF(AF147:AF162, TRUE, AC147:AC162)</f>
        <v>12975.619999999999</v>
      </c>
      <c r="AD163" s="32">
        <f>SUMIF(AF147:AF162, TRUE, AD147:AD162)</f>
        <v>16170.33</v>
      </c>
      <c r="AE163" s="32">
        <f>SUMIF(AF147:AF162, TRUE, AE147:AE162)</f>
        <v>15998.14</v>
      </c>
      <c r="AF163" t="b">
        <v>0</v>
      </c>
      <c r="AG163" t="b">
        <v>0</v>
      </c>
    </row>
    <row r="164" spans="1:33" x14ac:dyDescent="0.3">
      <c r="A164" s="2" t="s">
        <v>3026</v>
      </c>
      <c r="B164" s="2" t="s">
        <v>920</v>
      </c>
      <c r="C164" s="2" t="s">
        <v>1808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2" t="s">
        <v>385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t="b">
        <v>1</v>
      </c>
      <c r="AG164" t="b">
        <v>1</v>
      </c>
    </row>
    <row r="165" spans="1:33" x14ac:dyDescent="0.3">
      <c r="A165" s="31" t="s">
        <v>384</v>
      </c>
      <c r="B165" s="31" t="s">
        <v>1774</v>
      </c>
      <c r="C165" s="31" t="s">
        <v>384</v>
      </c>
      <c r="D165" s="32">
        <f>SUMIF(AF164:AF164, TRUE, D164:D164)</f>
        <v>0</v>
      </c>
      <c r="E165" s="32">
        <f>SUMIF(AF164:AF164, TRUE, E164:E164)</f>
        <v>0</v>
      </c>
      <c r="F165" s="32">
        <f>SUMIF(AF164:AF164, TRUE, F164:F164)</f>
        <v>0</v>
      </c>
      <c r="G165" s="32">
        <f>SUMIF(AF164:AF164, TRUE, G164:G164)</f>
        <v>0</v>
      </c>
      <c r="H165" s="32">
        <f>SUMIF(AF164:AF164, TRUE, H164:H164)</f>
        <v>0</v>
      </c>
      <c r="I165" s="32">
        <f>SUMIF(AF164:AF164, TRUE, I164:I164)</f>
        <v>0</v>
      </c>
      <c r="J165" s="32">
        <f>SUMIF(AF164:AF164, TRUE, J164:J164)</f>
        <v>0</v>
      </c>
      <c r="K165" s="32">
        <f>SUMIF(AF164:AF164, TRUE, K164:K164)</f>
        <v>0</v>
      </c>
      <c r="L165" s="32">
        <f>SUMIF(AF164:AF164, TRUE, L164:L164)</f>
        <v>0</v>
      </c>
      <c r="M165" s="32">
        <f>SUMIF(AF164:AF164, TRUE, M164:M164)</f>
        <v>0</v>
      </c>
      <c r="N165" s="32">
        <f>SUMIF(AF164:AF164, TRUE, N164:N164)</f>
        <v>0</v>
      </c>
      <c r="O165" s="32">
        <f>SUMIF(AF164:AF164, TRUE, O164:O164)</f>
        <v>0</v>
      </c>
      <c r="P165" s="32">
        <f>SUMIF(AF164:AF164, TRUE, P164:P164)</f>
        <v>0</v>
      </c>
      <c r="Q165" s="32">
        <f>SUMIF(AF164:AF164, TRUE, Q164:Q164)</f>
        <v>0</v>
      </c>
      <c r="R165" s="32">
        <f>SUMIF(AF164:AF164, TRUE, R164:R164)</f>
        <v>0</v>
      </c>
      <c r="S165" s="32">
        <f>SUMIF(AF164:AF164, TRUE, S164:S164)</f>
        <v>0</v>
      </c>
      <c r="T165" s="32">
        <f>SUMIF(AF164:AF164, TRUE, T164:T164)</f>
        <v>0</v>
      </c>
      <c r="U165" s="31" t="s">
        <v>384</v>
      </c>
      <c r="V165" s="32">
        <f>SUMIF(AF164:AF164, TRUE, V164:V164)</f>
        <v>0</v>
      </c>
      <c r="W165" s="32">
        <f>SUMIF(AF164:AF164, TRUE, W164:W164)</f>
        <v>0</v>
      </c>
      <c r="X165" s="32">
        <f>SUMIF(AF164:AF164, TRUE, X164:X164)</f>
        <v>0</v>
      </c>
      <c r="Y165" s="32">
        <f>SUMIF(AF164:AF164, TRUE, Y164:Y164)</f>
        <v>0</v>
      </c>
      <c r="Z165" s="32">
        <f>SUMIF(AF164:AF164, TRUE, Z164:Z164)</f>
        <v>0</v>
      </c>
      <c r="AA165" s="32">
        <f>SUMIF(AF164:AF164, TRUE, AA164:AA164)</f>
        <v>0</v>
      </c>
      <c r="AB165" s="32">
        <f>SUMIF(AF164:AF164, TRUE, AB164:AB164)</f>
        <v>0</v>
      </c>
      <c r="AC165" s="32">
        <f>SUMIF(AF164:AF164, TRUE, AC164:AC164)</f>
        <v>0</v>
      </c>
      <c r="AD165" s="32">
        <f>SUMIF(AF164:AF164, TRUE, AD164:AD164)</f>
        <v>0</v>
      </c>
      <c r="AE165" s="32">
        <f>SUMIF(AF164:AF164, TRUE, AE164:AE164)</f>
        <v>0</v>
      </c>
      <c r="AF165" t="b">
        <v>0</v>
      </c>
      <c r="AG165" t="b">
        <v>0</v>
      </c>
    </row>
    <row r="166" spans="1:33" x14ac:dyDescent="0.3">
      <c r="A166" s="2" t="s">
        <v>3025</v>
      </c>
      <c r="B166" s="2" t="s">
        <v>919</v>
      </c>
      <c r="C166" s="2" t="s">
        <v>1777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2" t="s">
        <v>385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t="b">
        <v>1</v>
      </c>
      <c r="AG166" t="b">
        <v>1</v>
      </c>
    </row>
    <row r="167" spans="1:33" x14ac:dyDescent="0.3">
      <c r="A167" s="31" t="s">
        <v>384</v>
      </c>
      <c r="B167" s="31" t="s">
        <v>1774</v>
      </c>
      <c r="C167" s="31" t="s">
        <v>384</v>
      </c>
      <c r="D167" s="32">
        <f>SUMIF(AF166:AF166, TRUE, D166:D166)</f>
        <v>0</v>
      </c>
      <c r="E167" s="32">
        <f>SUMIF(AF166:AF166, TRUE, E166:E166)</f>
        <v>0</v>
      </c>
      <c r="F167" s="32">
        <f>SUMIF(AF166:AF166, TRUE, F166:F166)</f>
        <v>0</v>
      </c>
      <c r="G167" s="32">
        <f>SUMIF(AF166:AF166, TRUE, G166:G166)</f>
        <v>0</v>
      </c>
      <c r="H167" s="32">
        <f>SUMIF(AF166:AF166, TRUE, H166:H166)</f>
        <v>0</v>
      </c>
      <c r="I167" s="32">
        <f>SUMIF(AF166:AF166, TRUE, I166:I166)</f>
        <v>0</v>
      </c>
      <c r="J167" s="32">
        <f>SUMIF(AF166:AF166, TRUE, J166:J166)</f>
        <v>0</v>
      </c>
      <c r="K167" s="32">
        <f>SUMIF(AF166:AF166, TRUE, K166:K166)</f>
        <v>0</v>
      </c>
      <c r="L167" s="32">
        <f>SUMIF(AF166:AF166, TRUE, L166:L166)</f>
        <v>0</v>
      </c>
      <c r="M167" s="32">
        <f>SUMIF(AF166:AF166, TRUE, M166:M166)</f>
        <v>0</v>
      </c>
      <c r="N167" s="32">
        <f>SUMIF(AF166:AF166, TRUE, N166:N166)</f>
        <v>0</v>
      </c>
      <c r="O167" s="32">
        <f>SUMIF(AF166:AF166, TRUE, O166:O166)</f>
        <v>0</v>
      </c>
      <c r="P167" s="32">
        <f>SUMIF(AF166:AF166, TRUE, P166:P166)</f>
        <v>0</v>
      </c>
      <c r="Q167" s="32">
        <f>SUMIF(AF166:AF166, TRUE, Q166:Q166)</f>
        <v>0</v>
      </c>
      <c r="R167" s="32">
        <f>SUMIF(AF166:AF166, TRUE, R166:R166)</f>
        <v>0</v>
      </c>
      <c r="S167" s="32">
        <f>SUMIF(AF166:AF166, TRUE, S166:S166)</f>
        <v>0</v>
      </c>
      <c r="T167" s="32">
        <f>SUMIF(AF166:AF166, TRUE, T166:T166)</f>
        <v>0</v>
      </c>
      <c r="U167" s="31" t="s">
        <v>384</v>
      </c>
      <c r="V167" s="32">
        <f>SUMIF(AF166:AF166, TRUE, V166:V166)</f>
        <v>0</v>
      </c>
      <c r="W167" s="32">
        <f>SUMIF(AF166:AF166, TRUE, W166:W166)</f>
        <v>0</v>
      </c>
      <c r="X167" s="32">
        <f>SUMIF(AF166:AF166, TRUE, X166:X166)</f>
        <v>0</v>
      </c>
      <c r="Y167" s="32">
        <f>SUMIF(AF166:AF166, TRUE, Y166:Y166)</f>
        <v>0</v>
      </c>
      <c r="Z167" s="32">
        <f>SUMIF(AF166:AF166, TRUE, Z166:Z166)</f>
        <v>0</v>
      </c>
      <c r="AA167" s="32">
        <f>SUMIF(AF166:AF166, TRUE, AA166:AA166)</f>
        <v>0</v>
      </c>
      <c r="AB167" s="32">
        <f>SUMIF(AF166:AF166, TRUE, AB166:AB166)</f>
        <v>0</v>
      </c>
      <c r="AC167" s="32">
        <f>SUMIF(AF166:AF166, TRUE, AC166:AC166)</f>
        <v>0</v>
      </c>
      <c r="AD167" s="32">
        <f>SUMIF(AF166:AF166, TRUE, AD166:AD166)</f>
        <v>0</v>
      </c>
      <c r="AE167" s="32">
        <f>SUMIF(AF166:AF166, TRUE, AE166:AE166)</f>
        <v>0</v>
      </c>
      <c r="AF167" t="b">
        <v>0</v>
      </c>
      <c r="AG167" t="b">
        <v>0</v>
      </c>
    </row>
    <row r="168" spans="1:33" x14ac:dyDescent="0.3">
      <c r="A168" s="2" t="s">
        <v>3024</v>
      </c>
      <c r="B168" s="2" t="s">
        <v>918</v>
      </c>
      <c r="C168" s="2" t="s">
        <v>1777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2" t="s">
        <v>385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568.04999999999995</v>
      </c>
      <c r="AE168" s="3">
        <v>568.04999999999995</v>
      </c>
      <c r="AF168" t="b">
        <v>1</v>
      </c>
      <c r="AG168" t="b">
        <v>1</v>
      </c>
    </row>
    <row r="169" spans="1:33" x14ac:dyDescent="0.3">
      <c r="A169" s="31" t="s">
        <v>384</v>
      </c>
      <c r="B169" s="31" t="s">
        <v>1774</v>
      </c>
      <c r="C169" s="31" t="s">
        <v>384</v>
      </c>
      <c r="D169" s="32">
        <f>SUMIF(AF168:AF168, TRUE, D168:D168)</f>
        <v>0</v>
      </c>
      <c r="E169" s="32">
        <f>SUMIF(AF168:AF168, TRUE, E168:E168)</f>
        <v>0</v>
      </c>
      <c r="F169" s="32">
        <f>SUMIF(AF168:AF168, TRUE, F168:F168)</f>
        <v>0</v>
      </c>
      <c r="G169" s="32">
        <f>SUMIF(AF168:AF168, TRUE, G168:G168)</f>
        <v>0</v>
      </c>
      <c r="H169" s="32">
        <f>SUMIF(AF168:AF168, TRUE, H168:H168)</f>
        <v>0</v>
      </c>
      <c r="I169" s="32">
        <f>SUMIF(AF168:AF168, TRUE, I168:I168)</f>
        <v>0</v>
      </c>
      <c r="J169" s="32">
        <f>SUMIF(AF168:AF168, TRUE, J168:J168)</f>
        <v>0</v>
      </c>
      <c r="K169" s="32">
        <f>SUMIF(AF168:AF168, TRUE, K168:K168)</f>
        <v>0</v>
      </c>
      <c r="L169" s="32">
        <f>SUMIF(AF168:AF168, TRUE, L168:L168)</f>
        <v>0</v>
      </c>
      <c r="M169" s="32">
        <f>SUMIF(AF168:AF168, TRUE, M168:M168)</f>
        <v>0</v>
      </c>
      <c r="N169" s="32">
        <f>SUMIF(AF168:AF168, TRUE, N168:N168)</f>
        <v>0</v>
      </c>
      <c r="O169" s="32">
        <f>SUMIF(AF168:AF168, TRUE, O168:O168)</f>
        <v>0</v>
      </c>
      <c r="P169" s="32">
        <f>SUMIF(AF168:AF168, TRUE, P168:P168)</f>
        <v>0</v>
      </c>
      <c r="Q169" s="32">
        <f>SUMIF(AF168:AF168, TRUE, Q168:Q168)</f>
        <v>0</v>
      </c>
      <c r="R169" s="32">
        <f>SUMIF(AF168:AF168, TRUE, R168:R168)</f>
        <v>0</v>
      </c>
      <c r="S169" s="32">
        <f>SUMIF(AF168:AF168, TRUE, S168:S168)</f>
        <v>0</v>
      </c>
      <c r="T169" s="32">
        <f>SUMIF(AF168:AF168, TRUE, T168:T168)</f>
        <v>0</v>
      </c>
      <c r="U169" s="31" t="s">
        <v>384</v>
      </c>
      <c r="V169" s="32">
        <f>SUMIF(AF168:AF168, TRUE, V168:V168)</f>
        <v>0</v>
      </c>
      <c r="W169" s="32">
        <f>SUMIF(AF168:AF168, TRUE, W168:W168)</f>
        <v>0</v>
      </c>
      <c r="X169" s="32">
        <f>SUMIF(AF168:AF168, TRUE, X168:X168)</f>
        <v>0</v>
      </c>
      <c r="Y169" s="32">
        <f>SUMIF(AF168:AF168, TRUE, Y168:Y168)</f>
        <v>0</v>
      </c>
      <c r="Z169" s="32">
        <f>SUMIF(AF168:AF168, TRUE, Z168:Z168)</f>
        <v>0</v>
      </c>
      <c r="AA169" s="32">
        <f>SUMIF(AF168:AF168, TRUE, AA168:AA168)</f>
        <v>0</v>
      </c>
      <c r="AB169" s="32">
        <f>SUMIF(AF168:AF168, TRUE, AB168:AB168)</f>
        <v>0</v>
      </c>
      <c r="AC169" s="32">
        <f>SUMIF(AF168:AF168, TRUE, AC168:AC168)</f>
        <v>0</v>
      </c>
      <c r="AD169" s="32">
        <f>SUMIF(AF168:AF168, TRUE, AD168:AD168)</f>
        <v>568.04999999999995</v>
      </c>
      <c r="AE169" s="32">
        <f>SUMIF(AF168:AF168, TRUE, AE168:AE168)</f>
        <v>568.04999999999995</v>
      </c>
      <c r="AF169" t="b">
        <v>0</v>
      </c>
      <c r="AG169" t="b">
        <v>0</v>
      </c>
    </row>
    <row r="170" spans="1:33" x14ac:dyDescent="0.3">
      <c r="A170" s="2" t="s">
        <v>3023</v>
      </c>
      <c r="B170" s="2" t="s">
        <v>422</v>
      </c>
      <c r="C170" s="2" t="s">
        <v>1808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2" t="s">
        <v>385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t="b">
        <v>1</v>
      </c>
      <c r="AG170" t="b">
        <v>1</v>
      </c>
    </row>
    <row r="171" spans="1:33" x14ac:dyDescent="0.3">
      <c r="A171" s="31" t="s">
        <v>384</v>
      </c>
      <c r="B171" s="31" t="s">
        <v>1774</v>
      </c>
      <c r="C171" s="31" t="s">
        <v>384</v>
      </c>
      <c r="D171" s="32">
        <f>SUMIF(AF170:AF170, TRUE, D170:D170)</f>
        <v>0</v>
      </c>
      <c r="E171" s="32">
        <f>SUMIF(AF170:AF170, TRUE, E170:E170)</f>
        <v>0</v>
      </c>
      <c r="F171" s="32">
        <f>SUMIF(AF170:AF170, TRUE, F170:F170)</f>
        <v>0</v>
      </c>
      <c r="G171" s="32">
        <f>SUMIF(AF170:AF170, TRUE, G170:G170)</f>
        <v>0</v>
      </c>
      <c r="H171" s="32">
        <f>SUMIF(AF170:AF170, TRUE, H170:H170)</f>
        <v>0</v>
      </c>
      <c r="I171" s="32">
        <f>SUMIF(AF170:AF170, TRUE, I170:I170)</f>
        <v>0</v>
      </c>
      <c r="J171" s="32">
        <f>SUMIF(AF170:AF170, TRUE, J170:J170)</f>
        <v>0</v>
      </c>
      <c r="K171" s="32">
        <f>SUMIF(AF170:AF170, TRUE, K170:K170)</f>
        <v>0</v>
      </c>
      <c r="L171" s="32">
        <f>SUMIF(AF170:AF170, TRUE, L170:L170)</f>
        <v>0</v>
      </c>
      <c r="M171" s="32">
        <f>SUMIF(AF170:AF170, TRUE, M170:M170)</f>
        <v>0</v>
      </c>
      <c r="N171" s="32">
        <f>SUMIF(AF170:AF170, TRUE, N170:N170)</f>
        <v>0</v>
      </c>
      <c r="O171" s="32">
        <f>SUMIF(AF170:AF170, TRUE, O170:O170)</f>
        <v>0</v>
      </c>
      <c r="P171" s="32">
        <f>SUMIF(AF170:AF170, TRUE, P170:P170)</f>
        <v>0</v>
      </c>
      <c r="Q171" s="32">
        <f>SUMIF(AF170:AF170, TRUE, Q170:Q170)</f>
        <v>0</v>
      </c>
      <c r="R171" s="32">
        <f>SUMIF(AF170:AF170, TRUE, R170:R170)</f>
        <v>0</v>
      </c>
      <c r="S171" s="32">
        <f>SUMIF(AF170:AF170, TRUE, S170:S170)</f>
        <v>0</v>
      </c>
      <c r="T171" s="32">
        <f>SUMIF(AF170:AF170, TRUE, T170:T170)</f>
        <v>0</v>
      </c>
      <c r="U171" s="31" t="s">
        <v>384</v>
      </c>
      <c r="V171" s="32">
        <f>SUMIF(AF170:AF170, TRUE, V170:V170)</f>
        <v>0</v>
      </c>
      <c r="W171" s="32">
        <f>SUMIF(AF170:AF170, TRUE, W170:W170)</f>
        <v>0</v>
      </c>
      <c r="X171" s="32">
        <f>SUMIF(AF170:AF170, TRUE, X170:X170)</f>
        <v>0</v>
      </c>
      <c r="Y171" s="32">
        <f>SUMIF(AF170:AF170, TRUE, Y170:Y170)</f>
        <v>0</v>
      </c>
      <c r="Z171" s="32">
        <f>SUMIF(AF170:AF170, TRUE, Z170:Z170)</f>
        <v>0</v>
      </c>
      <c r="AA171" s="32">
        <f>SUMIF(AF170:AF170, TRUE, AA170:AA170)</f>
        <v>0</v>
      </c>
      <c r="AB171" s="32">
        <f>SUMIF(AF170:AF170, TRUE, AB170:AB170)</f>
        <v>0</v>
      </c>
      <c r="AC171" s="32">
        <f>SUMIF(AF170:AF170, TRUE, AC170:AC170)</f>
        <v>0</v>
      </c>
      <c r="AD171" s="32">
        <f>SUMIF(AF170:AF170, TRUE, AD170:AD170)</f>
        <v>0</v>
      </c>
      <c r="AE171" s="32">
        <f>SUMIF(AF170:AF170, TRUE, AE170:AE170)</f>
        <v>0</v>
      </c>
      <c r="AF171" t="b">
        <v>0</v>
      </c>
      <c r="AG171" t="b">
        <v>0</v>
      </c>
    </row>
    <row r="172" spans="1:33" x14ac:dyDescent="0.3">
      <c r="A172" s="2" t="s">
        <v>3022</v>
      </c>
      <c r="B172" s="2" t="s">
        <v>1044</v>
      </c>
      <c r="C172" s="2" t="s">
        <v>1777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2" t="s">
        <v>385</v>
      </c>
      <c r="V172" s="3">
        <v>50619.05</v>
      </c>
      <c r="W172" s="3">
        <v>49677.24</v>
      </c>
      <c r="X172" s="3">
        <v>55139.46</v>
      </c>
      <c r="Y172" s="3">
        <v>55139.46</v>
      </c>
      <c r="Z172" s="3">
        <v>54090.91</v>
      </c>
      <c r="AA172" s="3">
        <v>54090.91</v>
      </c>
      <c r="AB172" s="3">
        <v>51191.28</v>
      </c>
      <c r="AC172" s="3">
        <v>51191.28</v>
      </c>
      <c r="AD172" s="3">
        <v>48883.87</v>
      </c>
      <c r="AE172" s="3">
        <v>48883.87</v>
      </c>
      <c r="AF172" t="b">
        <v>1</v>
      </c>
      <c r="AG172" t="b">
        <v>1</v>
      </c>
    </row>
    <row r="173" spans="1:33" x14ac:dyDescent="0.3">
      <c r="A173" s="31" t="s">
        <v>384</v>
      </c>
      <c r="B173" s="31" t="s">
        <v>1774</v>
      </c>
      <c r="C173" s="31" t="s">
        <v>384</v>
      </c>
      <c r="D173" s="32">
        <f>SUMIF(AF172:AF172, TRUE, D172:D172)</f>
        <v>0</v>
      </c>
      <c r="E173" s="32">
        <f>SUMIF(AF172:AF172, TRUE, E172:E172)</f>
        <v>0</v>
      </c>
      <c r="F173" s="32">
        <f>SUMIF(AF172:AF172, TRUE, F172:F172)</f>
        <v>0</v>
      </c>
      <c r="G173" s="32">
        <f>SUMIF(AF172:AF172, TRUE, G172:G172)</f>
        <v>0</v>
      </c>
      <c r="H173" s="32">
        <f>SUMIF(AF172:AF172, TRUE, H172:H172)</f>
        <v>0</v>
      </c>
      <c r="I173" s="32">
        <f>SUMIF(AF172:AF172, TRUE, I172:I172)</f>
        <v>0</v>
      </c>
      <c r="J173" s="32">
        <f>SUMIF(AF172:AF172, TRUE, J172:J172)</f>
        <v>0</v>
      </c>
      <c r="K173" s="32">
        <f>SUMIF(AF172:AF172, TRUE, K172:K172)</f>
        <v>0</v>
      </c>
      <c r="L173" s="32">
        <f>SUMIF(AF172:AF172, TRUE, L172:L172)</f>
        <v>0</v>
      </c>
      <c r="M173" s="32">
        <f>SUMIF(AF172:AF172, TRUE, M172:M172)</f>
        <v>0</v>
      </c>
      <c r="N173" s="32">
        <f>SUMIF(AF172:AF172, TRUE, N172:N172)</f>
        <v>0</v>
      </c>
      <c r="O173" s="32">
        <f>SUMIF(AF172:AF172, TRUE, O172:O172)</f>
        <v>0</v>
      </c>
      <c r="P173" s="32">
        <f>SUMIF(AF172:AF172, TRUE, P172:P172)</f>
        <v>0</v>
      </c>
      <c r="Q173" s="32">
        <f>SUMIF(AF172:AF172, TRUE, Q172:Q172)</f>
        <v>0</v>
      </c>
      <c r="R173" s="32">
        <f>SUMIF(AF172:AF172, TRUE, R172:R172)</f>
        <v>0</v>
      </c>
      <c r="S173" s="32">
        <f>SUMIF(AF172:AF172, TRUE, S172:S172)</f>
        <v>0</v>
      </c>
      <c r="T173" s="32">
        <f>SUMIF(AF172:AF172, TRUE, T172:T172)</f>
        <v>0</v>
      </c>
      <c r="U173" s="31" t="s">
        <v>384</v>
      </c>
      <c r="V173" s="32">
        <f>SUMIF(AF172:AF172, TRUE, V172:V172)</f>
        <v>50619.05</v>
      </c>
      <c r="W173" s="32">
        <f>SUMIF(AF172:AF172, TRUE, W172:W172)</f>
        <v>49677.24</v>
      </c>
      <c r="X173" s="32">
        <f>SUMIF(AF172:AF172, TRUE, X172:X172)</f>
        <v>55139.46</v>
      </c>
      <c r="Y173" s="32">
        <f>SUMIF(AF172:AF172, TRUE, Y172:Y172)</f>
        <v>55139.46</v>
      </c>
      <c r="Z173" s="32">
        <f>SUMIF(AF172:AF172, TRUE, Z172:Z172)</f>
        <v>54090.91</v>
      </c>
      <c r="AA173" s="32">
        <f>SUMIF(AF172:AF172, TRUE, AA172:AA172)</f>
        <v>54090.91</v>
      </c>
      <c r="AB173" s="32">
        <f>SUMIF(AF172:AF172, TRUE, AB172:AB172)</f>
        <v>51191.28</v>
      </c>
      <c r="AC173" s="32">
        <f>SUMIF(AF172:AF172, TRUE, AC172:AC172)</f>
        <v>51191.28</v>
      </c>
      <c r="AD173" s="32">
        <f>SUMIF(AF172:AF172, TRUE, AD172:AD172)</f>
        <v>48883.87</v>
      </c>
      <c r="AE173" s="32">
        <f>SUMIF(AF172:AF172, TRUE, AE172:AE172)</f>
        <v>48883.87</v>
      </c>
      <c r="AF173" t="b">
        <v>0</v>
      </c>
      <c r="AG173" t="b">
        <v>0</v>
      </c>
    </row>
    <row r="174" spans="1:33" x14ac:dyDescent="0.3">
      <c r="A174" s="2" t="s">
        <v>3021</v>
      </c>
      <c r="B174" s="2" t="s">
        <v>917</v>
      </c>
      <c r="C174" s="2" t="s">
        <v>1777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2" t="s">
        <v>385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t="b">
        <v>1</v>
      </c>
      <c r="AG174" t="b">
        <v>1</v>
      </c>
    </row>
    <row r="175" spans="1:33" x14ac:dyDescent="0.3">
      <c r="A175" s="2" t="s">
        <v>3020</v>
      </c>
      <c r="B175" s="2" t="s">
        <v>1045</v>
      </c>
      <c r="C175" s="2" t="s">
        <v>1777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2" t="s">
        <v>385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t="b">
        <v>1</v>
      </c>
      <c r="AG175" t="b">
        <v>1</v>
      </c>
    </row>
    <row r="176" spans="1:33" x14ac:dyDescent="0.3">
      <c r="A176" s="2" t="s">
        <v>3019</v>
      </c>
      <c r="B176" s="2" t="s">
        <v>1046</v>
      </c>
      <c r="C176" s="2" t="s">
        <v>1777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2" t="s">
        <v>385</v>
      </c>
      <c r="V176" s="3">
        <v>2412.3200000000002</v>
      </c>
      <c r="W176" s="3">
        <v>1890.59</v>
      </c>
      <c r="X176" s="3">
        <v>2451.96</v>
      </c>
      <c r="Y176" s="3">
        <v>2451.96</v>
      </c>
      <c r="Z176" s="3">
        <v>3541.85</v>
      </c>
      <c r="AA176" s="3">
        <v>3541.85</v>
      </c>
      <c r="AB176" s="3">
        <v>1130.76</v>
      </c>
      <c r="AC176" s="3">
        <v>1130.76</v>
      </c>
      <c r="AD176" s="3">
        <v>2773</v>
      </c>
      <c r="AE176" s="3">
        <v>2773</v>
      </c>
      <c r="AF176" t="b">
        <v>1</v>
      </c>
      <c r="AG176" t="b">
        <v>1</v>
      </c>
    </row>
    <row r="177" spans="1:33" x14ac:dyDescent="0.3">
      <c r="A177" s="2" t="s">
        <v>3018</v>
      </c>
      <c r="B177" s="2" t="s">
        <v>1047</v>
      </c>
      <c r="C177" s="2" t="s">
        <v>1777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2" t="s">
        <v>385</v>
      </c>
      <c r="V177" s="3">
        <v>1000</v>
      </c>
      <c r="W177" s="3">
        <v>1519.65</v>
      </c>
      <c r="X177" s="3">
        <v>1305.95</v>
      </c>
      <c r="Y177" s="3">
        <v>1305.95</v>
      </c>
      <c r="Z177" s="3">
        <v>878.55</v>
      </c>
      <c r="AA177" s="3">
        <v>878.55</v>
      </c>
      <c r="AB177" s="3">
        <v>878.55</v>
      </c>
      <c r="AC177" s="3">
        <v>878.55</v>
      </c>
      <c r="AD177" s="3">
        <v>878.55</v>
      </c>
      <c r="AE177" s="3">
        <v>878.55</v>
      </c>
      <c r="AF177" t="b">
        <v>1</v>
      </c>
      <c r="AG177" t="b">
        <v>1</v>
      </c>
    </row>
    <row r="178" spans="1:33" x14ac:dyDescent="0.3">
      <c r="A178" s="2" t="s">
        <v>3017</v>
      </c>
      <c r="B178" s="2" t="s">
        <v>1048</v>
      </c>
      <c r="C178" s="2" t="s">
        <v>1777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2" t="s">
        <v>385</v>
      </c>
      <c r="V178" s="3">
        <v>0</v>
      </c>
      <c r="W178" s="3">
        <v>129.62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10000</v>
      </c>
      <c r="AE178" s="3">
        <v>10000</v>
      </c>
      <c r="AF178" t="b">
        <v>1</v>
      </c>
      <c r="AG178" t="b">
        <v>1</v>
      </c>
    </row>
    <row r="179" spans="1:33" x14ac:dyDescent="0.3">
      <c r="A179" s="2" t="s">
        <v>3016</v>
      </c>
      <c r="B179" s="2" t="s">
        <v>916</v>
      </c>
      <c r="C179" s="2" t="s">
        <v>1777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2" t="s">
        <v>385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4115.25</v>
      </c>
      <c r="AC179" s="3">
        <v>4115.25</v>
      </c>
      <c r="AD179" s="3">
        <v>48027.75</v>
      </c>
      <c r="AE179" s="3">
        <v>48027.75</v>
      </c>
      <c r="AF179" t="b">
        <v>1</v>
      </c>
      <c r="AG179" t="b">
        <v>1</v>
      </c>
    </row>
    <row r="180" spans="1:33" x14ac:dyDescent="0.3">
      <c r="A180" s="2" t="s">
        <v>3015</v>
      </c>
      <c r="B180" s="2" t="s">
        <v>1643</v>
      </c>
      <c r="C180" s="2" t="s">
        <v>1777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2" t="s">
        <v>385</v>
      </c>
      <c r="V180" s="3">
        <v>0</v>
      </c>
      <c r="W180" s="3">
        <v>113.51</v>
      </c>
      <c r="X180" s="3">
        <v>-38.47</v>
      </c>
      <c r="Y180" s="3">
        <v>-38.47</v>
      </c>
      <c r="Z180" s="3">
        <v>0</v>
      </c>
      <c r="AA180" s="3">
        <v>0</v>
      </c>
      <c r="AB180" s="3">
        <v>0</v>
      </c>
      <c r="AC180" s="3">
        <v>0</v>
      </c>
      <c r="AD180" s="3">
        <v>66.34</v>
      </c>
      <c r="AE180" s="3">
        <v>66.34</v>
      </c>
      <c r="AF180" t="b">
        <v>1</v>
      </c>
      <c r="AG180" t="b">
        <v>1</v>
      </c>
    </row>
    <row r="181" spans="1:33" x14ac:dyDescent="0.3">
      <c r="A181" s="2" t="s">
        <v>3014</v>
      </c>
      <c r="B181" s="2" t="s">
        <v>1049</v>
      </c>
      <c r="C181" s="2" t="s">
        <v>1777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2" t="s">
        <v>385</v>
      </c>
      <c r="V181" s="3">
        <v>1200</v>
      </c>
      <c r="W181" s="3">
        <v>677.39</v>
      </c>
      <c r="X181" s="3">
        <v>270.02999999999997</v>
      </c>
      <c r="Y181" s="3">
        <v>270.02999999999997</v>
      </c>
      <c r="Z181" s="3">
        <v>1019.77</v>
      </c>
      <c r="AA181" s="3">
        <v>1019.77</v>
      </c>
      <c r="AB181" s="3">
        <v>1056.69</v>
      </c>
      <c r="AC181" s="3">
        <v>1056.69</v>
      </c>
      <c r="AD181" s="3">
        <v>814.91</v>
      </c>
      <c r="AE181" s="3">
        <v>814.91</v>
      </c>
      <c r="AF181" t="b">
        <v>1</v>
      </c>
      <c r="AG181" t="b">
        <v>1</v>
      </c>
    </row>
    <row r="182" spans="1:33" x14ac:dyDescent="0.3">
      <c r="A182" s="2" t="s">
        <v>3013</v>
      </c>
      <c r="B182" s="2" t="s">
        <v>1050</v>
      </c>
      <c r="C182" s="2" t="s">
        <v>1777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2" t="s">
        <v>385</v>
      </c>
      <c r="V182" s="3">
        <v>18500</v>
      </c>
      <c r="W182" s="3">
        <v>21102.25</v>
      </c>
      <c r="X182" s="3">
        <v>15770.57</v>
      </c>
      <c r="Y182" s="3">
        <v>15770.57</v>
      </c>
      <c r="Z182" s="3">
        <v>16582.68</v>
      </c>
      <c r="AA182" s="3">
        <v>16582.68</v>
      </c>
      <c r="AB182" s="3">
        <v>13255.47</v>
      </c>
      <c r="AC182" s="3">
        <v>13255.47</v>
      </c>
      <c r="AD182" s="3">
        <v>21441.74</v>
      </c>
      <c r="AE182" s="3">
        <v>21441.74</v>
      </c>
      <c r="AF182" t="b">
        <v>1</v>
      </c>
      <c r="AG182" t="b">
        <v>1</v>
      </c>
    </row>
    <row r="183" spans="1:33" x14ac:dyDescent="0.3">
      <c r="A183" s="2" t="s">
        <v>3012</v>
      </c>
      <c r="B183" s="2" t="s">
        <v>1051</v>
      </c>
      <c r="C183" s="2" t="s">
        <v>1777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2" t="s">
        <v>385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2820.87</v>
      </c>
      <c r="AE183" s="3">
        <v>2820.87</v>
      </c>
      <c r="AF183" t="b">
        <v>1</v>
      </c>
      <c r="AG183" t="b">
        <v>1</v>
      </c>
    </row>
    <row r="184" spans="1:33" x14ac:dyDescent="0.3">
      <c r="A184" s="2" t="s">
        <v>3011</v>
      </c>
      <c r="B184" s="2" t="s">
        <v>1052</v>
      </c>
      <c r="C184" s="2" t="s">
        <v>1777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2" t="s">
        <v>385</v>
      </c>
      <c r="V184" s="3">
        <v>1500</v>
      </c>
      <c r="W184" s="3">
        <v>1340.56</v>
      </c>
      <c r="X184" s="3">
        <v>1020</v>
      </c>
      <c r="Y184" s="3">
        <v>1020</v>
      </c>
      <c r="Z184" s="3">
        <v>1050</v>
      </c>
      <c r="AA184" s="3">
        <v>1050</v>
      </c>
      <c r="AB184" s="3">
        <v>12565.99</v>
      </c>
      <c r="AC184" s="3">
        <v>12565.99</v>
      </c>
      <c r="AD184" s="3">
        <v>1934.32</v>
      </c>
      <c r="AE184" s="3">
        <v>1934.32</v>
      </c>
      <c r="AF184" t="b">
        <v>1</v>
      </c>
      <c r="AG184" t="b">
        <v>1</v>
      </c>
    </row>
    <row r="185" spans="1:33" x14ac:dyDescent="0.3">
      <c r="A185" s="2" t="s">
        <v>3010</v>
      </c>
      <c r="B185" s="2" t="s">
        <v>1053</v>
      </c>
      <c r="C185" s="2" t="s">
        <v>1777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2" t="s">
        <v>385</v>
      </c>
      <c r="V185" s="3">
        <v>6000</v>
      </c>
      <c r="W185" s="3">
        <v>1713.37</v>
      </c>
      <c r="X185" s="3">
        <v>4931.3500000000004</v>
      </c>
      <c r="Y185" s="3">
        <v>4931.3500000000004</v>
      </c>
      <c r="Z185" s="3">
        <v>4093.91</v>
      </c>
      <c r="AA185" s="3">
        <v>4093.91</v>
      </c>
      <c r="AB185" s="3">
        <v>2886.97</v>
      </c>
      <c r="AC185" s="3">
        <v>2821.97</v>
      </c>
      <c r="AD185" s="3">
        <v>3449.86</v>
      </c>
      <c r="AE185" s="3">
        <v>3449.86</v>
      </c>
      <c r="AF185" t="b">
        <v>1</v>
      </c>
      <c r="AG185" t="b">
        <v>1</v>
      </c>
    </row>
    <row r="186" spans="1:33" x14ac:dyDescent="0.3">
      <c r="A186" s="2" t="s">
        <v>3009</v>
      </c>
      <c r="B186" s="2" t="s">
        <v>1054</v>
      </c>
      <c r="C186" s="2" t="s">
        <v>1777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2" t="s">
        <v>385</v>
      </c>
      <c r="V186" s="3">
        <v>1500</v>
      </c>
      <c r="W186" s="3">
        <v>19032.77</v>
      </c>
      <c r="X186" s="3">
        <v>1133.55</v>
      </c>
      <c r="Y186" s="3">
        <v>1133.55</v>
      </c>
      <c r="Z186" s="3">
        <v>1011.55</v>
      </c>
      <c r="AA186" s="3">
        <v>1011.55</v>
      </c>
      <c r="AB186" s="3">
        <v>64302.55</v>
      </c>
      <c r="AC186" s="3">
        <v>64302.55</v>
      </c>
      <c r="AD186" s="3">
        <v>1062.55</v>
      </c>
      <c r="AE186" s="3">
        <v>1062.55</v>
      </c>
      <c r="AF186" t="b">
        <v>1</v>
      </c>
      <c r="AG186" t="b">
        <v>1</v>
      </c>
    </row>
    <row r="187" spans="1:33" x14ac:dyDescent="0.3">
      <c r="A187" s="2" t="s">
        <v>3008</v>
      </c>
      <c r="B187" s="2" t="s">
        <v>1055</v>
      </c>
      <c r="C187" s="2" t="s">
        <v>1777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2" t="s">
        <v>385</v>
      </c>
      <c r="V187" s="3">
        <v>500</v>
      </c>
      <c r="W187" s="3">
        <v>239</v>
      </c>
      <c r="X187" s="3">
        <v>374</v>
      </c>
      <c r="Y187" s="3">
        <v>374</v>
      </c>
      <c r="Z187" s="3">
        <v>526</v>
      </c>
      <c r="AA187" s="3">
        <v>526</v>
      </c>
      <c r="AB187" s="3">
        <v>3591.87</v>
      </c>
      <c r="AC187" s="3">
        <v>3591.87</v>
      </c>
      <c r="AD187" s="3">
        <v>1575</v>
      </c>
      <c r="AE187" s="3">
        <v>1575</v>
      </c>
      <c r="AF187" t="b">
        <v>1</v>
      </c>
      <c r="AG187" t="b">
        <v>1</v>
      </c>
    </row>
    <row r="188" spans="1:33" x14ac:dyDescent="0.3">
      <c r="A188" s="2" t="s">
        <v>3007</v>
      </c>
      <c r="B188" s="2" t="s">
        <v>1056</v>
      </c>
      <c r="C188" s="2" t="s">
        <v>1777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2" t="s">
        <v>385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t="b">
        <v>1</v>
      </c>
      <c r="AG188" t="b">
        <v>1</v>
      </c>
    </row>
    <row r="189" spans="1:33" x14ac:dyDescent="0.3">
      <c r="A189" s="2" t="s">
        <v>3006</v>
      </c>
      <c r="B189" s="2" t="s">
        <v>1057</v>
      </c>
      <c r="C189" s="2" t="s">
        <v>1777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2" t="s">
        <v>385</v>
      </c>
      <c r="V189" s="3">
        <v>550</v>
      </c>
      <c r="W189" s="3">
        <v>1150</v>
      </c>
      <c r="X189" s="3">
        <v>550</v>
      </c>
      <c r="Y189" s="3">
        <v>550</v>
      </c>
      <c r="Z189" s="3">
        <v>550</v>
      </c>
      <c r="AA189" s="3">
        <v>550</v>
      </c>
      <c r="AB189" s="3">
        <v>550</v>
      </c>
      <c r="AC189" s="3">
        <v>550</v>
      </c>
      <c r="AD189" s="3">
        <v>550</v>
      </c>
      <c r="AE189" s="3">
        <v>550</v>
      </c>
      <c r="AF189" t="b">
        <v>1</v>
      </c>
      <c r="AG189" t="b">
        <v>1</v>
      </c>
    </row>
    <row r="190" spans="1:33" x14ac:dyDescent="0.3">
      <c r="A190" s="31" t="s">
        <v>384</v>
      </c>
      <c r="B190" s="31" t="s">
        <v>1774</v>
      </c>
      <c r="C190" s="31" t="s">
        <v>384</v>
      </c>
      <c r="D190" s="32">
        <f>SUMIF(AF174:AF189, TRUE, D174:D189)</f>
        <v>0</v>
      </c>
      <c r="E190" s="32">
        <f>SUMIF(AF174:AF189, TRUE, E174:E189)</f>
        <v>0</v>
      </c>
      <c r="F190" s="32">
        <f>SUMIF(AF174:AF189, TRUE, F174:F189)</f>
        <v>0</v>
      </c>
      <c r="G190" s="32">
        <f>SUMIF(AF174:AF189, TRUE, G174:G189)</f>
        <v>0</v>
      </c>
      <c r="H190" s="32">
        <f>SUMIF(AF174:AF189, TRUE, H174:H189)</f>
        <v>0</v>
      </c>
      <c r="I190" s="32">
        <f>SUMIF(AF174:AF189, TRUE, I174:I189)</f>
        <v>0</v>
      </c>
      <c r="J190" s="32">
        <f>SUMIF(AF174:AF189, TRUE, J174:J189)</f>
        <v>0</v>
      </c>
      <c r="K190" s="32">
        <f>SUMIF(AF174:AF189, TRUE, K174:K189)</f>
        <v>0</v>
      </c>
      <c r="L190" s="32">
        <f>SUMIF(AF174:AF189, TRUE, L174:L189)</f>
        <v>0</v>
      </c>
      <c r="M190" s="32">
        <f>SUMIF(AF174:AF189, TRUE, M174:M189)</f>
        <v>0</v>
      </c>
      <c r="N190" s="32">
        <f>SUMIF(AF174:AF189, TRUE, N174:N189)</f>
        <v>0</v>
      </c>
      <c r="O190" s="32">
        <f>SUMIF(AF174:AF189, TRUE, O174:O189)</f>
        <v>0</v>
      </c>
      <c r="P190" s="32">
        <f>SUMIF(AF174:AF189, TRUE, P174:P189)</f>
        <v>0</v>
      </c>
      <c r="Q190" s="32">
        <f>SUMIF(AF174:AF189, TRUE, Q174:Q189)</f>
        <v>0</v>
      </c>
      <c r="R190" s="32">
        <f>SUMIF(AF174:AF189, TRUE, R174:R189)</f>
        <v>0</v>
      </c>
      <c r="S190" s="32">
        <f>SUMIF(AF174:AF189, TRUE, S174:S189)</f>
        <v>0</v>
      </c>
      <c r="T190" s="32">
        <f>SUMIF(AF174:AF189, TRUE, T174:T189)</f>
        <v>0</v>
      </c>
      <c r="U190" s="31" t="s">
        <v>384</v>
      </c>
      <c r="V190" s="32">
        <f>SUMIF(AF174:AF189, TRUE, V174:V189)</f>
        <v>33162.32</v>
      </c>
      <c r="W190" s="32">
        <f>SUMIF(AF174:AF189, TRUE, W174:W189)</f>
        <v>48908.710000000006</v>
      </c>
      <c r="X190" s="32">
        <f>SUMIF(AF174:AF189, TRUE, X174:X189)</f>
        <v>27768.94</v>
      </c>
      <c r="Y190" s="32">
        <f>SUMIF(AF174:AF189, TRUE, Y174:Y189)</f>
        <v>27768.94</v>
      </c>
      <c r="Z190" s="32">
        <f>SUMIF(AF174:AF189, TRUE, Z174:Z189)</f>
        <v>29254.309999999998</v>
      </c>
      <c r="AA190" s="32">
        <f>SUMIF(AF174:AF189, TRUE, AA174:AA189)</f>
        <v>29254.309999999998</v>
      </c>
      <c r="AB190" s="32">
        <f>SUMIF(AF174:AF189, TRUE, AB174:AB189)</f>
        <v>104334.1</v>
      </c>
      <c r="AC190" s="32">
        <f>SUMIF(AF174:AF189, TRUE, AC174:AC189)</f>
        <v>104269.1</v>
      </c>
      <c r="AD190" s="32">
        <f>SUMIF(AF174:AF189, TRUE, AD174:AD189)</f>
        <v>95394.890000000014</v>
      </c>
      <c r="AE190" s="32">
        <f>SUMIF(AF174:AF189, TRUE, AE174:AE189)</f>
        <v>95394.890000000014</v>
      </c>
      <c r="AF190" t="b">
        <v>0</v>
      </c>
      <c r="AG190" t="b">
        <v>0</v>
      </c>
    </row>
    <row r="191" spans="1:33" x14ac:dyDescent="0.3">
      <c r="A191" s="2" t="s">
        <v>3005</v>
      </c>
      <c r="B191" s="2" t="s">
        <v>423</v>
      </c>
      <c r="C191" s="2" t="s">
        <v>1808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2" t="s">
        <v>385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t="b">
        <v>1</v>
      </c>
      <c r="AG191" t="b">
        <v>1</v>
      </c>
    </row>
    <row r="192" spans="1:33" x14ac:dyDescent="0.3">
      <c r="A192" s="31" t="s">
        <v>384</v>
      </c>
      <c r="B192" s="31" t="s">
        <v>1774</v>
      </c>
      <c r="C192" s="31" t="s">
        <v>384</v>
      </c>
      <c r="D192" s="32">
        <f>SUMIF(AF191:AF191, TRUE, D191:D191)</f>
        <v>0</v>
      </c>
      <c r="E192" s="32">
        <f>SUMIF(AF191:AF191, TRUE, E191:E191)</f>
        <v>0</v>
      </c>
      <c r="F192" s="32">
        <f>SUMIF(AF191:AF191, TRUE, F191:F191)</f>
        <v>0</v>
      </c>
      <c r="G192" s="32">
        <f>SUMIF(AF191:AF191, TRUE, G191:G191)</f>
        <v>0</v>
      </c>
      <c r="H192" s="32">
        <f>SUMIF(AF191:AF191, TRUE, H191:H191)</f>
        <v>0</v>
      </c>
      <c r="I192" s="32">
        <f>SUMIF(AF191:AF191, TRUE, I191:I191)</f>
        <v>0</v>
      </c>
      <c r="J192" s="32">
        <f>SUMIF(AF191:AF191, TRUE, J191:J191)</f>
        <v>0</v>
      </c>
      <c r="K192" s="32">
        <f>SUMIF(AF191:AF191, TRUE, K191:K191)</f>
        <v>0</v>
      </c>
      <c r="L192" s="32">
        <f>SUMIF(AF191:AF191, TRUE, L191:L191)</f>
        <v>0</v>
      </c>
      <c r="M192" s="32">
        <f>SUMIF(AF191:AF191, TRUE, M191:M191)</f>
        <v>0</v>
      </c>
      <c r="N192" s="32">
        <f>SUMIF(AF191:AF191, TRUE, N191:N191)</f>
        <v>0</v>
      </c>
      <c r="O192" s="32">
        <f>SUMIF(AF191:AF191, TRUE, O191:O191)</f>
        <v>0</v>
      </c>
      <c r="P192" s="32">
        <f>SUMIF(AF191:AF191, TRUE, P191:P191)</f>
        <v>0</v>
      </c>
      <c r="Q192" s="32">
        <f>SUMIF(AF191:AF191, TRUE, Q191:Q191)</f>
        <v>0</v>
      </c>
      <c r="R192" s="32">
        <f>SUMIF(AF191:AF191, TRUE, R191:R191)</f>
        <v>0</v>
      </c>
      <c r="S192" s="32">
        <f>SUMIF(AF191:AF191, TRUE, S191:S191)</f>
        <v>0</v>
      </c>
      <c r="T192" s="32">
        <f>SUMIF(AF191:AF191, TRUE, T191:T191)</f>
        <v>0</v>
      </c>
      <c r="U192" s="31" t="s">
        <v>384</v>
      </c>
      <c r="V192" s="32">
        <f>SUMIF(AF191:AF191, TRUE, V191:V191)</f>
        <v>0</v>
      </c>
      <c r="W192" s="32">
        <f>SUMIF(AF191:AF191, TRUE, W191:W191)</f>
        <v>0</v>
      </c>
      <c r="X192" s="32">
        <f>SUMIF(AF191:AF191, TRUE, X191:X191)</f>
        <v>0</v>
      </c>
      <c r="Y192" s="32">
        <f>SUMIF(AF191:AF191, TRUE, Y191:Y191)</f>
        <v>0</v>
      </c>
      <c r="Z192" s="32">
        <f>SUMIF(AF191:AF191, TRUE, Z191:Z191)</f>
        <v>0</v>
      </c>
      <c r="AA192" s="32">
        <f>SUMIF(AF191:AF191, TRUE, AA191:AA191)</f>
        <v>0</v>
      </c>
      <c r="AB192" s="32">
        <f>SUMIF(AF191:AF191, TRUE, AB191:AB191)</f>
        <v>0</v>
      </c>
      <c r="AC192" s="32">
        <f>SUMIF(AF191:AF191, TRUE, AC191:AC191)</f>
        <v>0</v>
      </c>
      <c r="AD192" s="32">
        <f>SUMIF(AF191:AF191, TRUE, AD191:AD191)</f>
        <v>0</v>
      </c>
      <c r="AE192" s="32">
        <f>SUMIF(AF191:AF191, TRUE, AE191:AE191)</f>
        <v>0</v>
      </c>
      <c r="AF192" t="b">
        <v>0</v>
      </c>
      <c r="AG192" t="b">
        <v>0</v>
      </c>
    </row>
    <row r="193" spans="1:33" x14ac:dyDescent="0.3">
      <c r="A193" s="2" t="s">
        <v>3004</v>
      </c>
      <c r="B193" s="2" t="s">
        <v>1058</v>
      </c>
      <c r="C193" s="2" t="s">
        <v>1777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2" t="s">
        <v>385</v>
      </c>
      <c r="V193" s="3">
        <v>112394</v>
      </c>
      <c r="W193" s="3">
        <v>124247.39</v>
      </c>
      <c r="X193" s="3">
        <v>115203.34</v>
      </c>
      <c r="Y193" s="3">
        <v>115203.34</v>
      </c>
      <c r="Z193" s="3">
        <v>118365.25</v>
      </c>
      <c r="AA193" s="3">
        <v>118365.25</v>
      </c>
      <c r="AB193" s="3">
        <v>141508.29</v>
      </c>
      <c r="AC193" s="3">
        <v>141508.29</v>
      </c>
      <c r="AD193" s="3">
        <v>84666.19</v>
      </c>
      <c r="AE193" s="3">
        <v>84666.19</v>
      </c>
      <c r="AF193" t="b">
        <v>1</v>
      </c>
      <c r="AG193" t="b">
        <v>1</v>
      </c>
    </row>
    <row r="194" spans="1:33" x14ac:dyDescent="0.3">
      <c r="A194" s="31" t="s">
        <v>384</v>
      </c>
      <c r="B194" s="31" t="s">
        <v>1774</v>
      </c>
      <c r="C194" s="31" t="s">
        <v>384</v>
      </c>
      <c r="D194" s="32">
        <f>SUMIF(AF193:AF193, TRUE, D193:D193)</f>
        <v>0</v>
      </c>
      <c r="E194" s="32">
        <f>SUMIF(AF193:AF193, TRUE, E193:E193)</f>
        <v>0</v>
      </c>
      <c r="F194" s="32">
        <f>SUMIF(AF193:AF193, TRUE, F193:F193)</f>
        <v>0</v>
      </c>
      <c r="G194" s="32">
        <f>SUMIF(AF193:AF193, TRUE, G193:G193)</f>
        <v>0</v>
      </c>
      <c r="H194" s="32">
        <f>SUMIF(AF193:AF193, TRUE, H193:H193)</f>
        <v>0</v>
      </c>
      <c r="I194" s="32">
        <f>SUMIF(AF193:AF193, TRUE, I193:I193)</f>
        <v>0</v>
      </c>
      <c r="J194" s="32">
        <f>SUMIF(AF193:AF193, TRUE, J193:J193)</f>
        <v>0</v>
      </c>
      <c r="K194" s="32">
        <f>SUMIF(AF193:AF193, TRUE, K193:K193)</f>
        <v>0</v>
      </c>
      <c r="L194" s="32">
        <f>SUMIF(AF193:AF193, TRUE, L193:L193)</f>
        <v>0</v>
      </c>
      <c r="M194" s="32">
        <f>SUMIF(AF193:AF193, TRUE, M193:M193)</f>
        <v>0</v>
      </c>
      <c r="N194" s="32">
        <f>SUMIF(AF193:AF193, TRUE, N193:N193)</f>
        <v>0</v>
      </c>
      <c r="O194" s="32">
        <f>SUMIF(AF193:AF193, TRUE, O193:O193)</f>
        <v>0</v>
      </c>
      <c r="P194" s="32">
        <f>SUMIF(AF193:AF193, TRUE, P193:P193)</f>
        <v>0</v>
      </c>
      <c r="Q194" s="32">
        <f>SUMIF(AF193:AF193, TRUE, Q193:Q193)</f>
        <v>0</v>
      </c>
      <c r="R194" s="32">
        <f>SUMIF(AF193:AF193, TRUE, R193:R193)</f>
        <v>0</v>
      </c>
      <c r="S194" s="32">
        <f>SUMIF(AF193:AF193, TRUE, S193:S193)</f>
        <v>0</v>
      </c>
      <c r="T194" s="32">
        <f>SUMIF(AF193:AF193, TRUE, T193:T193)</f>
        <v>0</v>
      </c>
      <c r="U194" s="31" t="s">
        <v>384</v>
      </c>
      <c r="V194" s="32">
        <f>SUMIF(AF193:AF193, TRUE, V193:V193)</f>
        <v>112394</v>
      </c>
      <c r="W194" s="32">
        <f>SUMIF(AF193:AF193, TRUE, W193:W193)</f>
        <v>124247.39</v>
      </c>
      <c r="X194" s="32">
        <f>SUMIF(AF193:AF193, TRUE, X193:X193)</f>
        <v>115203.34</v>
      </c>
      <c r="Y194" s="32">
        <f>SUMIF(AF193:AF193, TRUE, Y193:Y193)</f>
        <v>115203.34</v>
      </c>
      <c r="Z194" s="32">
        <f>SUMIF(AF193:AF193, TRUE, Z193:Z193)</f>
        <v>118365.25</v>
      </c>
      <c r="AA194" s="32">
        <f>SUMIF(AF193:AF193, TRUE, AA193:AA193)</f>
        <v>118365.25</v>
      </c>
      <c r="AB194" s="32">
        <f>SUMIF(AF193:AF193, TRUE, AB193:AB193)</f>
        <v>141508.29</v>
      </c>
      <c r="AC194" s="32">
        <f>SUMIF(AF193:AF193, TRUE, AC193:AC193)</f>
        <v>141508.29</v>
      </c>
      <c r="AD194" s="32">
        <f>SUMIF(AF193:AF193, TRUE, AD193:AD193)</f>
        <v>84666.19</v>
      </c>
      <c r="AE194" s="32">
        <f>SUMIF(AF193:AF193, TRUE, AE193:AE193)</f>
        <v>84666.19</v>
      </c>
      <c r="AF194" t="b">
        <v>0</v>
      </c>
      <c r="AG194" t="b">
        <v>0</v>
      </c>
    </row>
    <row r="195" spans="1:33" x14ac:dyDescent="0.3">
      <c r="A195" s="2" t="s">
        <v>3003</v>
      </c>
      <c r="B195" s="2" t="s">
        <v>915</v>
      </c>
      <c r="C195" s="2" t="s">
        <v>1777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2" t="s">
        <v>385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t="b">
        <v>1</v>
      </c>
      <c r="AG195" t="b">
        <v>1</v>
      </c>
    </row>
    <row r="196" spans="1:33" x14ac:dyDescent="0.3">
      <c r="A196" s="2" t="s">
        <v>3002</v>
      </c>
      <c r="B196" s="2" t="s">
        <v>1059</v>
      </c>
      <c r="C196" s="2" t="s">
        <v>1777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2" t="s">
        <v>385</v>
      </c>
      <c r="V196" s="3">
        <v>4900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3162.19</v>
      </c>
      <c r="AC196" s="3">
        <v>3162.19</v>
      </c>
      <c r="AD196" s="3">
        <v>0</v>
      </c>
      <c r="AE196" s="3">
        <v>0</v>
      </c>
      <c r="AF196" t="b">
        <v>1</v>
      </c>
      <c r="AG196" t="b">
        <v>1</v>
      </c>
    </row>
    <row r="197" spans="1:33" x14ac:dyDescent="0.3">
      <c r="A197" s="2" t="s">
        <v>3001</v>
      </c>
      <c r="B197" s="2" t="s">
        <v>1060</v>
      </c>
      <c r="C197" s="2" t="s">
        <v>1777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2" t="s">
        <v>385</v>
      </c>
      <c r="V197" s="3">
        <v>1500</v>
      </c>
      <c r="W197" s="3">
        <v>1075.23</v>
      </c>
      <c r="X197" s="3">
        <v>1557.49</v>
      </c>
      <c r="Y197" s="3">
        <v>1557.49</v>
      </c>
      <c r="Z197" s="3">
        <v>21301.3</v>
      </c>
      <c r="AA197" s="3">
        <v>21301.3</v>
      </c>
      <c r="AB197" s="3">
        <v>2396.16</v>
      </c>
      <c r="AC197" s="3">
        <v>2396.16</v>
      </c>
      <c r="AD197" s="3">
        <v>2094.9</v>
      </c>
      <c r="AE197" s="3">
        <v>2094.9</v>
      </c>
      <c r="AF197" t="b">
        <v>1</v>
      </c>
      <c r="AG197" t="b">
        <v>1</v>
      </c>
    </row>
    <row r="198" spans="1:33" x14ac:dyDescent="0.3">
      <c r="A198" s="2" t="s">
        <v>3000</v>
      </c>
      <c r="B198" s="2" t="s">
        <v>1061</v>
      </c>
      <c r="C198" s="2" t="s">
        <v>1777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2" t="s">
        <v>385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t="b">
        <v>1</v>
      </c>
      <c r="AG198" t="b">
        <v>1</v>
      </c>
    </row>
    <row r="199" spans="1:33" x14ac:dyDescent="0.3">
      <c r="A199" s="2" t="s">
        <v>2999</v>
      </c>
      <c r="B199" s="2" t="s">
        <v>1062</v>
      </c>
      <c r="C199" s="2" t="s">
        <v>1777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2" t="s">
        <v>385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t="b">
        <v>1</v>
      </c>
      <c r="AG199" t="b">
        <v>1</v>
      </c>
    </row>
    <row r="200" spans="1:33" x14ac:dyDescent="0.3">
      <c r="A200" s="2" t="s">
        <v>2998</v>
      </c>
      <c r="B200" s="2" t="s">
        <v>1063</v>
      </c>
      <c r="C200" s="2" t="s">
        <v>1777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2" t="s">
        <v>385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t="b">
        <v>1</v>
      </c>
      <c r="AG200" t="b">
        <v>1</v>
      </c>
    </row>
    <row r="201" spans="1:33" x14ac:dyDescent="0.3">
      <c r="A201" s="2" t="s">
        <v>2997</v>
      </c>
      <c r="B201" s="2" t="s">
        <v>1064</v>
      </c>
      <c r="C201" s="2" t="s">
        <v>1777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2" t="s">
        <v>385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t="b">
        <v>1</v>
      </c>
      <c r="AG201" t="b">
        <v>1</v>
      </c>
    </row>
    <row r="202" spans="1:33" x14ac:dyDescent="0.3">
      <c r="A202" s="2" t="s">
        <v>2996</v>
      </c>
      <c r="B202" s="2" t="s">
        <v>1065</v>
      </c>
      <c r="C202" s="2" t="s">
        <v>1777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2" t="s">
        <v>385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t="b">
        <v>1</v>
      </c>
      <c r="AG202" t="b">
        <v>1</v>
      </c>
    </row>
    <row r="203" spans="1:33" x14ac:dyDescent="0.3">
      <c r="A203" s="2" t="s">
        <v>2995</v>
      </c>
      <c r="B203" s="2" t="s">
        <v>1066</v>
      </c>
      <c r="C203" s="2" t="s">
        <v>1777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2" t="s">
        <v>385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1446.7</v>
      </c>
      <c r="AE203" s="3">
        <v>1446.7</v>
      </c>
      <c r="AF203" t="b">
        <v>1</v>
      </c>
      <c r="AG203" t="b">
        <v>1</v>
      </c>
    </row>
    <row r="204" spans="1:33" x14ac:dyDescent="0.3">
      <c r="A204" s="2" t="s">
        <v>2994</v>
      </c>
      <c r="B204" s="2" t="s">
        <v>1067</v>
      </c>
      <c r="C204" s="2" t="s">
        <v>1777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2" t="s">
        <v>385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t="b">
        <v>1</v>
      </c>
      <c r="AG204" t="b">
        <v>1</v>
      </c>
    </row>
    <row r="205" spans="1:33" x14ac:dyDescent="0.3">
      <c r="A205" s="2" t="s">
        <v>2993</v>
      </c>
      <c r="B205" s="2" t="s">
        <v>1068</v>
      </c>
      <c r="C205" s="2" t="s">
        <v>1777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2" t="s">
        <v>385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t="b">
        <v>1</v>
      </c>
      <c r="AG205" t="b">
        <v>1</v>
      </c>
    </row>
    <row r="206" spans="1:33" x14ac:dyDescent="0.3">
      <c r="A206" s="2" t="s">
        <v>2992</v>
      </c>
      <c r="B206" s="2" t="s">
        <v>1069</v>
      </c>
      <c r="C206" s="2" t="s">
        <v>1777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2" t="s">
        <v>385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t="b">
        <v>1</v>
      </c>
      <c r="AG206" t="b">
        <v>1</v>
      </c>
    </row>
    <row r="207" spans="1:33" x14ac:dyDescent="0.3">
      <c r="A207" s="31" t="s">
        <v>384</v>
      </c>
      <c r="B207" s="31" t="s">
        <v>1774</v>
      </c>
      <c r="C207" s="31" t="s">
        <v>384</v>
      </c>
      <c r="D207" s="32">
        <f>SUMIF(AF195:AF206, TRUE, D195:D206)</f>
        <v>0</v>
      </c>
      <c r="E207" s="32">
        <f>SUMIF(AF195:AF206, TRUE, E195:E206)</f>
        <v>0</v>
      </c>
      <c r="F207" s="32">
        <f>SUMIF(AF195:AF206, TRUE, F195:F206)</f>
        <v>0</v>
      </c>
      <c r="G207" s="32">
        <f>SUMIF(AF195:AF206, TRUE, G195:G206)</f>
        <v>0</v>
      </c>
      <c r="H207" s="32">
        <f>SUMIF(AF195:AF206, TRUE, H195:H206)</f>
        <v>0</v>
      </c>
      <c r="I207" s="32">
        <f>SUMIF(AF195:AF206, TRUE, I195:I206)</f>
        <v>0</v>
      </c>
      <c r="J207" s="32">
        <f>SUMIF(AF195:AF206, TRUE, J195:J206)</f>
        <v>0</v>
      </c>
      <c r="K207" s="32">
        <f>SUMIF(AF195:AF206, TRUE, K195:K206)</f>
        <v>0</v>
      </c>
      <c r="L207" s="32">
        <f>SUMIF(AF195:AF206, TRUE, L195:L206)</f>
        <v>0</v>
      </c>
      <c r="M207" s="32">
        <f>SUMIF(AF195:AF206, TRUE, M195:M206)</f>
        <v>0</v>
      </c>
      <c r="N207" s="32">
        <f>SUMIF(AF195:AF206, TRUE, N195:N206)</f>
        <v>0</v>
      </c>
      <c r="O207" s="32">
        <f>SUMIF(AF195:AF206, TRUE, O195:O206)</f>
        <v>0</v>
      </c>
      <c r="P207" s="32">
        <f>SUMIF(AF195:AF206, TRUE, P195:P206)</f>
        <v>0</v>
      </c>
      <c r="Q207" s="32">
        <f>SUMIF(AF195:AF206, TRUE, Q195:Q206)</f>
        <v>0</v>
      </c>
      <c r="R207" s="32">
        <f>SUMIF(AF195:AF206, TRUE, R195:R206)</f>
        <v>0</v>
      </c>
      <c r="S207" s="32">
        <f>SUMIF(AF195:AF206, TRUE, S195:S206)</f>
        <v>0</v>
      </c>
      <c r="T207" s="32">
        <f>SUMIF(AF195:AF206, TRUE, T195:T206)</f>
        <v>0</v>
      </c>
      <c r="U207" s="31" t="s">
        <v>384</v>
      </c>
      <c r="V207" s="32">
        <f>SUMIF(AF195:AF206, TRUE, V195:V206)</f>
        <v>6400</v>
      </c>
      <c r="W207" s="32">
        <f>SUMIF(AF195:AF206, TRUE, W195:W206)</f>
        <v>1075.23</v>
      </c>
      <c r="X207" s="32">
        <f>SUMIF(AF195:AF206, TRUE, X195:X206)</f>
        <v>1557.49</v>
      </c>
      <c r="Y207" s="32">
        <f>SUMIF(AF195:AF206, TRUE, Y195:Y206)</f>
        <v>1557.49</v>
      </c>
      <c r="Z207" s="32">
        <f>SUMIF(AF195:AF206, TRUE, Z195:Z206)</f>
        <v>21301.3</v>
      </c>
      <c r="AA207" s="32">
        <f>SUMIF(AF195:AF206, TRUE, AA195:AA206)</f>
        <v>21301.3</v>
      </c>
      <c r="AB207" s="32">
        <f>SUMIF(AF195:AF206, TRUE, AB195:AB206)</f>
        <v>5558.35</v>
      </c>
      <c r="AC207" s="32">
        <f>SUMIF(AF195:AF206, TRUE, AC195:AC206)</f>
        <v>5558.35</v>
      </c>
      <c r="AD207" s="32">
        <f>SUMIF(AF195:AF206, TRUE, AD195:AD206)</f>
        <v>3541.6000000000004</v>
      </c>
      <c r="AE207" s="32">
        <f>SUMIF(AF195:AF206, TRUE, AE195:AE206)</f>
        <v>3541.6000000000004</v>
      </c>
      <c r="AF207" t="b">
        <v>0</v>
      </c>
      <c r="AG207" t="b">
        <v>0</v>
      </c>
    </row>
    <row r="208" spans="1:33" x14ac:dyDescent="0.3">
      <c r="A208" s="2" t="s">
        <v>2991</v>
      </c>
      <c r="B208" s="2" t="s">
        <v>914</v>
      </c>
      <c r="C208" s="2" t="s">
        <v>1777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2" t="s">
        <v>385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t="b">
        <v>1</v>
      </c>
      <c r="AG208" t="b">
        <v>1</v>
      </c>
    </row>
    <row r="209" spans="1:33" x14ac:dyDescent="0.3">
      <c r="A209" s="2" t="s">
        <v>2990</v>
      </c>
      <c r="B209" s="2" t="s">
        <v>1070</v>
      </c>
      <c r="C209" s="2" t="s">
        <v>1777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2" t="s">
        <v>385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t="b">
        <v>1</v>
      </c>
      <c r="AG209" t="b">
        <v>1</v>
      </c>
    </row>
    <row r="210" spans="1:33" x14ac:dyDescent="0.3">
      <c r="A210" s="2" t="s">
        <v>2989</v>
      </c>
      <c r="B210" s="2" t="s">
        <v>1071</v>
      </c>
      <c r="C210" s="2" t="s">
        <v>1777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2" t="s">
        <v>385</v>
      </c>
      <c r="V210" s="3">
        <v>2000</v>
      </c>
      <c r="W210" s="3">
        <v>819</v>
      </c>
      <c r="X210" s="3">
        <v>3156</v>
      </c>
      <c r="Y210" s="3">
        <v>3156</v>
      </c>
      <c r="Z210" s="3">
        <v>1918</v>
      </c>
      <c r="AA210" s="3">
        <v>1918</v>
      </c>
      <c r="AB210" s="3">
        <v>1918</v>
      </c>
      <c r="AC210" s="3">
        <v>1918</v>
      </c>
      <c r="AD210" s="3">
        <v>0</v>
      </c>
      <c r="AE210" s="3">
        <v>0</v>
      </c>
      <c r="AF210" t="b">
        <v>1</v>
      </c>
      <c r="AG210" t="b">
        <v>1</v>
      </c>
    </row>
    <row r="211" spans="1:33" x14ac:dyDescent="0.3">
      <c r="A211" s="2" t="s">
        <v>2988</v>
      </c>
      <c r="B211" s="2" t="s">
        <v>1072</v>
      </c>
      <c r="C211" s="2" t="s">
        <v>1777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2" t="s">
        <v>385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t="b">
        <v>1</v>
      </c>
      <c r="AG211" t="b">
        <v>1</v>
      </c>
    </row>
    <row r="212" spans="1:33" x14ac:dyDescent="0.3">
      <c r="A212" s="2" t="s">
        <v>2987</v>
      </c>
      <c r="B212" s="2" t="s">
        <v>1073</v>
      </c>
      <c r="C212" s="2" t="s">
        <v>1777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2" t="s">
        <v>385</v>
      </c>
      <c r="V212" s="3">
        <v>2200</v>
      </c>
      <c r="W212" s="3">
        <v>8394.01</v>
      </c>
      <c r="X212" s="3">
        <v>2083.23</v>
      </c>
      <c r="Y212" s="3">
        <v>2083.23</v>
      </c>
      <c r="Z212" s="3">
        <v>1249.99</v>
      </c>
      <c r="AA212" s="3">
        <v>1249.99</v>
      </c>
      <c r="AB212" s="3">
        <v>0</v>
      </c>
      <c r="AC212" s="3">
        <v>0</v>
      </c>
      <c r="AD212" s="3">
        <v>0</v>
      </c>
      <c r="AE212" s="3">
        <v>0</v>
      </c>
      <c r="AF212" t="b">
        <v>1</v>
      </c>
      <c r="AG212" t="b">
        <v>1</v>
      </c>
    </row>
    <row r="213" spans="1:33" x14ac:dyDescent="0.3">
      <c r="A213" s="2" t="s">
        <v>2986</v>
      </c>
      <c r="B213" s="2" t="s">
        <v>1074</v>
      </c>
      <c r="C213" s="2" t="s">
        <v>1777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2" t="s">
        <v>385</v>
      </c>
      <c r="V213" s="3">
        <v>75</v>
      </c>
      <c r="W213" s="3">
        <v>87.2</v>
      </c>
      <c r="X213" s="3">
        <v>75</v>
      </c>
      <c r="Y213" s="3">
        <v>26.16</v>
      </c>
      <c r="Z213" s="3">
        <v>34.880000000000003</v>
      </c>
      <c r="AA213" s="3">
        <v>34.880000000000003</v>
      </c>
      <c r="AB213" s="3">
        <v>17.440000000000001</v>
      </c>
      <c r="AC213" s="3">
        <v>17.440000000000001</v>
      </c>
      <c r="AD213" s="3">
        <v>34.880000000000003</v>
      </c>
      <c r="AE213" s="3">
        <v>34.880000000000003</v>
      </c>
      <c r="AF213" t="b">
        <v>1</v>
      </c>
      <c r="AG213" t="b">
        <v>1</v>
      </c>
    </row>
    <row r="214" spans="1:33" x14ac:dyDescent="0.3">
      <c r="A214" s="2" t="s">
        <v>2985</v>
      </c>
      <c r="B214" s="2" t="s">
        <v>1075</v>
      </c>
      <c r="C214" s="2" t="s">
        <v>1777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2" t="s">
        <v>385</v>
      </c>
      <c r="V214" s="3">
        <v>1100</v>
      </c>
      <c r="W214" s="3">
        <v>3408.04</v>
      </c>
      <c r="X214" s="3">
        <v>1281.8800000000001</v>
      </c>
      <c r="Y214" s="3">
        <v>1281.8800000000001</v>
      </c>
      <c r="Z214" s="3">
        <v>1074.9100000000001</v>
      </c>
      <c r="AA214" s="3">
        <v>1074.9100000000001</v>
      </c>
      <c r="AB214" s="3">
        <v>995.4</v>
      </c>
      <c r="AC214" s="3">
        <v>995.4</v>
      </c>
      <c r="AD214" s="3">
        <v>1245.4000000000001</v>
      </c>
      <c r="AE214" s="3">
        <v>1245.4000000000001</v>
      </c>
      <c r="AF214" t="b">
        <v>1</v>
      </c>
      <c r="AG214" t="b">
        <v>1</v>
      </c>
    </row>
    <row r="215" spans="1:33" x14ac:dyDescent="0.3">
      <c r="A215" s="2" t="s">
        <v>2984</v>
      </c>
      <c r="B215" s="2" t="s">
        <v>1076</v>
      </c>
      <c r="C215" s="2" t="s">
        <v>1777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2" t="s">
        <v>385</v>
      </c>
      <c r="V215" s="3">
        <v>250</v>
      </c>
      <c r="W215" s="3">
        <v>613.89</v>
      </c>
      <c r="X215" s="3">
        <v>153.66999999999999</v>
      </c>
      <c r="Y215" s="3">
        <v>153.66999999999999</v>
      </c>
      <c r="Z215" s="3">
        <v>59.12</v>
      </c>
      <c r="AA215" s="3">
        <v>59.12</v>
      </c>
      <c r="AB215" s="3">
        <v>327.08999999999997</v>
      </c>
      <c r="AC215" s="3">
        <v>327.08999999999997</v>
      </c>
      <c r="AD215" s="3">
        <v>1896.94</v>
      </c>
      <c r="AE215" s="3">
        <v>1896.94</v>
      </c>
      <c r="AF215" t="b">
        <v>1</v>
      </c>
      <c r="AG215" t="b">
        <v>1</v>
      </c>
    </row>
    <row r="216" spans="1:33" x14ac:dyDescent="0.3">
      <c r="A216" s="2" t="s">
        <v>2983</v>
      </c>
      <c r="B216" s="2" t="s">
        <v>1077</v>
      </c>
      <c r="C216" s="2" t="s">
        <v>1777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2" t="s">
        <v>385</v>
      </c>
      <c r="V216" s="3">
        <v>400</v>
      </c>
      <c r="W216" s="3">
        <v>501.54</v>
      </c>
      <c r="X216" s="3">
        <v>295.54000000000002</v>
      </c>
      <c r="Y216" s="3">
        <v>295.54000000000002</v>
      </c>
      <c r="Z216" s="3">
        <v>409.02</v>
      </c>
      <c r="AA216" s="3">
        <v>409.02</v>
      </c>
      <c r="AB216" s="3">
        <v>881.25</v>
      </c>
      <c r="AC216" s="3">
        <v>881.25</v>
      </c>
      <c r="AD216" s="3">
        <v>586.6</v>
      </c>
      <c r="AE216" s="3">
        <v>586.6</v>
      </c>
      <c r="AF216" t="b">
        <v>1</v>
      </c>
      <c r="AG216" t="b">
        <v>1</v>
      </c>
    </row>
    <row r="217" spans="1:33" x14ac:dyDescent="0.3">
      <c r="A217" s="2" t="s">
        <v>2982</v>
      </c>
      <c r="B217" s="2" t="s">
        <v>1078</v>
      </c>
      <c r="C217" s="2" t="s">
        <v>1777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2" t="s">
        <v>385</v>
      </c>
      <c r="V217" s="3">
        <v>100</v>
      </c>
      <c r="W217" s="3">
        <v>0</v>
      </c>
      <c r="X217" s="3">
        <v>48.8</v>
      </c>
      <c r="Y217" s="3">
        <v>48.8</v>
      </c>
      <c r="Z217" s="3">
        <v>0</v>
      </c>
      <c r="AA217" s="3">
        <v>0</v>
      </c>
      <c r="AB217" s="3">
        <v>0</v>
      </c>
      <c r="AC217" s="3">
        <v>0</v>
      </c>
      <c r="AD217" s="3">
        <v>20.93</v>
      </c>
      <c r="AE217" s="3">
        <v>20.93</v>
      </c>
      <c r="AF217" t="b">
        <v>1</v>
      </c>
      <c r="AG217" t="b">
        <v>1</v>
      </c>
    </row>
    <row r="218" spans="1:33" x14ac:dyDescent="0.3">
      <c r="A218" s="2" t="s">
        <v>2981</v>
      </c>
      <c r="B218" s="2" t="s">
        <v>1079</v>
      </c>
      <c r="C218" s="2" t="s">
        <v>1777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2" t="s">
        <v>385</v>
      </c>
      <c r="V218" s="3">
        <v>200</v>
      </c>
      <c r="W218" s="3">
        <v>175</v>
      </c>
      <c r="X218" s="3">
        <v>104.1</v>
      </c>
      <c r="Y218" s="3">
        <v>104.1</v>
      </c>
      <c r="Z218" s="3">
        <v>80.66</v>
      </c>
      <c r="AA218" s="3">
        <v>80.66</v>
      </c>
      <c r="AB218" s="3">
        <v>287.70999999999998</v>
      </c>
      <c r="AC218" s="3">
        <v>287.70999999999998</v>
      </c>
      <c r="AD218" s="3">
        <v>164.73</v>
      </c>
      <c r="AE218" s="3">
        <v>164.73</v>
      </c>
      <c r="AF218" t="b">
        <v>1</v>
      </c>
      <c r="AG218" t="b">
        <v>1</v>
      </c>
    </row>
    <row r="219" spans="1:33" x14ac:dyDescent="0.3">
      <c r="A219" s="2" t="s">
        <v>2980</v>
      </c>
      <c r="B219" s="2" t="s">
        <v>1080</v>
      </c>
      <c r="C219" s="2" t="s">
        <v>1777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2" t="s">
        <v>385</v>
      </c>
      <c r="V219" s="3">
        <v>1000</v>
      </c>
      <c r="W219" s="3">
        <v>647.73</v>
      </c>
      <c r="X219" s="3">
        <v>506.11</v>
      </c>
      <c r="Y219" s="3">
        <v>506.11</v>
      </c>
      <c r="Z219" s="3">
        <v>419.21</v>
      </c>
      <c r="AA219" s="3">
        <v>419.21</v>
      </c>
      <c r="AB219" s="3">
        <v>367</v>
      </c>
      <c r="AC219" s="3">
        <v>367</v>
      </c>
      <c r="AD219" s="3">
        <v>1287.24</v>
      </c>
      <c r="AE219" s="3">
        <v>1287.24</v>
      </c>
      <c r="AF219" t="b">
        <v>1</v>
      </c>
      <c r="AG219" t="b">
        <v>1</v>
      </c>
    </row>
    <row r="220" spans="1:33" x14ac:dyDescent="0.3">
      <c r="A220" s="2" t="s">
        <v>2979</v>
      </c>
      <c r="B220" s="2" t="s">
        <v>1081</v>
      </c>
      <c r="C220" s="2" t="s">
        <v>1777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2" t="s">
        <v>385</v>
      </c>
      <c r="V220" s="3">
        <v>5900</v>
      </c>
      <c r="W220" s="3">
        <v>7011.51</v>
      </c>
      <c r="X220" s="3">
        <v>5360.36</v>
      </c>
      <c r="Y220" s="3">
        <v>5360.36</v>
      </c>
      <c r="Z220" s="3">
        <v>5758</v>
      </c>
      <c r="AA220" s="3">
        <v>5758</v>
      </c>
      <c r="AB220" s="3">
        <v>5801.3</v>
      </c>
      <c r="AC220" s="3">
        <v>5801.3</v>
      </c>
      <c r="AD220" s="3">
        <v>5646.45</v>
      </c>
      <c r="AE220" s="3">
        <v>5646.45</v>
      </c>
      <c r="AF220" t="b">
        <v>1</v>
      </c>
      <c r="AG220" t="b">
        <v>1</v>
      </c>
    </row>
    <row r="221" spans="1:33" x14ac:dyDescent="0.3">
      <c r="A221" s="2" t="s">
        <v>2978</v>
      </c>
      <c r="B221" s="2" t="s">
        <v>1082</v>
      </c>
      <c r="C221" s="2" t="s">
        <v>1777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2" t="s">
        <v>385</v>
      </c>
      <c r="V221" s="3">
        <v>5000</v>
      </c>
      <c r="W221" s="3">
        <v>4762.3100000000004</v>
      </c>
      <c r="X221" s="3">
        <v>5899.11</v>
      </c>
      <c r="Y221" s="3">
        <v>5899.11</v>
      </c>
      <c r="Z221" s="3">
        <v>2714.81</v>
      </c>
      <c r="AA221" s="3">
        <v>2714.81</v>
      </c>
      <c r="AB221" s="3">
        <v>3982.12</v>
      </c>
      <c r="AC221" s="3">
        <v>3982.12</v>
      </c>
      <c r="AD221" s="3">
        <v>2531.96</v>
      </c>
      <c r="AE221" s="3">
        <v>2531.96</v>
      </c>
      <c r="AF221" t="b">
        <v>1</v>
      </c>
      <c r="AG221" t="b">
        <v>1</v>
      </c>
    </row>
    <row r="222" spans="1:33" x14ac:dyDescent="0.3">
      <c r="A222" s="2" t="s">
        <v>2977</v>
      </c>
      <c r="B222" s="2" t="s">
        <v>1083</v>
      </c>
      <c r="C222" s="2" t="s">
        <v>1777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2" t="s">
        <v>385</v>
      </c>
      <c r="V222" s="3">
        <v>100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t="b">
        <v>1</v>
      </c>
      <c r="AG222" t="b">
        <v>1</v>
      </c>
    </row>
    <row r="223" spans="1:33" x14ac:dyDescent="0.3">
      <c r="A223" s="2" t="s">
        <v>2976</v>
      </c>
      <c r="B223" s="2" t="s">
        <v>1084</v>
      </c>
      <c r="C223" s="2" t="s">
        <v>1777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2" t="s">
        <v>385</v>
      </c>
      <c r="V223" s="3">
        <v>50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100</v>
      </c>
      <c r="AC223" s="3">
        <v>100</v>
      </c>
      <c r="AD223" s="3">
        <v>0</v>
      </c>
      <c r="AE223" s="3">
        <v>0</v>
      </c>
      <c r="AF223" t="b">
        <v>1</v>
      </c>
      <c r="AG223" t="b">
        <v>1</v>
      </c>
    </row>
    <row r="224" spans="1:33" x14ac:dyDescent="0.3">
      <c r="A224" s="2" t="s">
        <v>2975</v>
      </c>
      <c r="B224" s="2" t="s">
        <v>1085</v>
      </c>
      <c r="C224" s="2" t="s">
        <v>1777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2" t="s">
        <v>385</v>
      </c>
      <c r="V224" s="3">
        <v>285750</v>
      </c>
      <c r="W224" s="3">
        <v>251501.16</v>
      </c>
      <c r="X224" s="3">
        <v>119495.74</v>
      </c>
      <c r="Y224" s="3">
        <v>116712.48</v>
      </c>
      <c r="Z224" s="3">
        <v>109499.44</v>
      </c>
      <c r="AA224" s="3">
        <v>109499.44</v>
      </c>
      <c r="AB224" s="3">
        <v>69893.34</v>
      </c>
      <c r="AC224" s="3">
        <v>69893.34</v>
      </c>
      <c r="AD224" s="3">
        <v>114697.38</v>
      </c>
      <c r="AE224" s="3">
        <v>114697.38</v>
      </c>
      <c r="AF224" t="b">
        <v>1</v>
      </c>
      <c r="AG224" t="b">
        <v>1</v>
      </c>
    </row>
    <row r="225" spans="1:33" x14ac:dyDescent="0.3">
      <c r="A225" s="2" t="s">
        <v>2974</v>
      </c>
      <c r="B225" s="2" t="s">
        <v>1086</v>
      </c>
      <c r="C225" s="2" t="s">
        <v>1777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2" t="s">
        <v>385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t="b">
        <v>1</v>
      </c>
      <c r="AG225" t="b">
        <v>1</v>
      </c>
    </row>
    <row r="226" spans="1:33" x14ac:dyDescent="0.3">
      <c r="A226" s="2" t="s">
        <v>2973</v>
      </c>
      <c r="B226" s="2" t="s">
        <v>1087</v>
      </c>
      <c r="C226" s="2" t="s">
        <v>1777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2" t="s">
        <v>385</v>
      </c>
      <c r="V226" s="3">
        <v>3000</v>
      </c>
      <c r="W226" s="3">
        <v>2987</v>
      </c>
      <c r="X226" s="3">
        <v>4433.42</v>
      </c>
      <c r="Y226" s="3">
        <v>4433.42</v>
      </c>
      <c r="Z226" s="3">
        <v>1119</v>
      </c>
      <c r="AA226" s="3">
        <v>1119</v>
      </c>
      <c r="AB226" s="3">
        <v>2796.38</v>
      </c>
      <c r="AC226" s="3">
        <v>2796.38</v>
      </c>
      <c r="AD226" s="3">
        <v>1502.85</v>
      </c>
      <c r="AE226" s="3">
        <v>1502.85</v>
      </c>
      <c r="AF226" t="b">
        <v>1</v>
      </c>
      <c r="AG226" t="b">
        <v>1</v>
      </c>
    </row>
    <row r="227" spans="1:33" x14ac:dyDescent="0.3">
      <c r="A227" s="2" t="s">
        <v>2972</v>
      </c>
      <c r="B227" s="2" t="s">
        <v>1088</v>
      </c>
      <c r="C227" s="2" t="s">
        <v>1777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2" t="s">
        <v>385</v>
      </c>
      <c r="V227" s="3">
        <v>3000</v>
      </c>
      <c r="W227" s="3">
        <v>2544</v>
      </c>
      <c r="X227" s="3">
        <v>2800</v>
      </c>
      <c r="Y227" s="3">
        <v>1872.56</v>
      </c>
      <c r="Z227" s="3">
        <v>2374.15</v>
      </c>
      <c r="AA227" s="3">
        <v>2374.15</v>
      </c>
      <c r="AB227" s="3">
        <v>1007.05</v>
      </c>
      <c r="AC227" s="3">
        <v>1007.05</v>
      </c>
      <c r="AD227" s="3">
        <v>2220.63</v>
      </c>
      <c r="AE227" s="3">
        <v>2220.63</v>
      </c>
      <c r="AF227" t="b">
        <v>1</v>
      </c>
      <c r="AG227" t="b">
        <v>1</v>
      </c>
    </row>
    <row r="228" spans="1:33" x14ac:dyDescent="0.3">
      <c r="A228" s="2" t="s">
        <v>2971</v>
      </c>
      <c r="B228" s="2" t="s">
        <v>1089</v>
      </c>
      <c r="C228" s="2" t="s">
        <v>1777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2" t="s">
        <v>385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t="b">
        <v>1</v>
      </c>
      <c r="AG228" t="b">
        <v>1</v>
      </c>
    </row>
    <row r="229" spans="1:33" x14ac:dyDescent="0.3">
      <c r="A229" s="2" t="s">
        <v>2970</v>
      </c>
      <c r="B229" s="2" t="s">
        <v>1090</v>
      </c>
      <c r="C229" s="2" t="s">
        <v>1777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2" t="s">
        <v>385</v>
      </c>
      <c r="V229" s="3">
        <v>23000</v>
      </c>
      <c r="W229" s="3">
        <v>41558.870000000003</v>
      </c>
      <c r="X229" s="3">
        <v>23650.02</v>
      </c>
      <c r="Y229" s="3">
        <v>23650.02</v>
      </c>
      <c r="Z229" s="3">
        <v>16551.93</v>
      </c>
      <c r="AA229" s="3">
        <v>16551.93</v>
      </c>
      <c r="AB229" s="3">
        <v>15380.61</v>
      </c>
      <c r="AC229" s="3">
        <v>15380.61</v>
      </c>
      <c r="AD229" s="3">
        <v>22794.400000000001</v>
      </c>
      <c r="AE229" s="3">
        <v>22794.400000000001</v>
      </c>
      <c r="AF229" t="b">
        <v>1</v>
      </c>
      <c r="AG229" t="b">
        <v>1</v>
      </c>
    </row>
    <row r="230" spans="1:33" x14ac:dyDescent="0.3">
      <c r="A230" s="2" t="s">
        <v>2969</v>
      </c>
      <c r="B230" s="2" t="s">
        <v>1091</v>
      </c>
      <c r="C230" s="2" t="s">
        <v>1777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2" t="s">
        <v>385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t="b">
        <v>1</v>
      </c>
      <c r="AG230" t="b">
        <v>1</v>
      </c>
    </row>
    <row r="231" spans="1:33" x14ac:dyDescent="0.3">
      <c r="A231" s="2" t="s">
        <v>2968</v>
      </c>
      <c r="B231" s="2" t="s">
        <v>1092</v>
      </c>
      <c r="C231" s="2" t="s">
        <v>1777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2" t="s">
        <v>385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t="b">
        <v>1</v>
      </c>
      <c r="AG231" t="b">
        <v>1</v>
      </c>
    </row>
    <row r="232" spans="1:33" x14ac:dyDescent="0.3">
      <c r="A232" s="2" t="s">
        <v>2967</v>
      </c>
      <c r="B232" s="2" t="s">
        <v>1093</v>
      </c>
      <c r="C232" s="2" t="s">
        <v>1777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2" t="s">
        <v>385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t="b">
        <v>1</v>
      </c>
      <c r="AG232" t="b">
        <v>1</v>
      </c>
    </row>
    <row r="233" spans="1:33" x14ac:dyDescent="0.3">
      <c r="A233" s="2" t="s">
        <v>2966</v>
      </c>
      <c r="B233" s="2" t="s">
        <v>1094</v>
      </c>
      <c r="C233" s="2" t="s">
        <v>1777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2" t="s">
        <v>385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t="b">
        <v>1</v>
      </c>
      <c r="AG233" t="b">
        <v>1</v>
      </c>
    </row>
    <row r="234" spans="1:33" x14ac:dyDescent="0.3">
      <c r="A234" s="2" t="s">
        <v>2965</v>
      </c>
      <c r="B234" s="2" t="s">
        <v>1095</v>
      </c>
      <c r="C234" s="2" t="s">
        <v>1777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2" t="s">
        <v>385</v>
      </c>
      <c r="V234" s="3">
        <v>1500</v>
      </c>
      <c r="W234" s="3">
        <v>1714.9</v>
      </c>
      <c r="X234" s="3">
        <v>1500</v>
      </c>
      <c r="Y234" s="3">
        <v>1496.47</v>
      </c>
      <c r="Z234" s="3">
        <v>2087.0700000000002</v>
      </c>
      <c r="AA234" s="3">
        <v>2087.0700000000002</v>
      </c>
      <c r="AB234" s="3">
        <v>1270.72</v>
      </c>
      <c r="AC234" s="3">
        <v>1270.72</v>
      </c>
      <c r="AD234" s="3">
        <v>2376.84</v>
      </c>
      <c r="AE234" s="3">
        <v>2376.84</v>
      </c>
      <c r="AF234" t="b">
        <v>1</v>
      </c>
      <c r="AG234" t="b">
        <v>1</v>
      </c>
    </row>
    <row r="235" spans="1:33" x14ac:dyDescent="0.3">
      <c r="A235" s="2" t="s">
        <v>2964</v>
      </c>
      <c r="B235" s="2" t="s">
        <v>1096</v>
      </c>
      <c r="C235" s="2" t="s">
        <v>1777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2" t="s">
        <v>385</v>
      </c>
      <c r="V235" s="3">
        <v>3000</v>
      </c>
      <c r="W235" s="3">
        <v>2996.63</v>
      </c>
      <c r="X235" s="3">
        <v>4224.34</v>
      </c>
      <c r="Y235" s="3">
        <v>4224.34</v>
      </c>
      <c r="Z235" s="3">
        <v>-38481.449999999997</v>
      </c>
      <c r="AA235" s="3">
        <v>-38481.449999999997</v>
      </c>
      <c r="AB235" s="3">
        <v>1877.31</v>
      </c>
      <c r="AC235" s="3">
        <v>1877.31</v>
      </c>
      <c r="AD235" s="3">
        <v>2362.73</v>
      </c>
      <c r="AE235" s="3">
        <v>2362.73</v>
      </c>
      <c r="AF235" t="b">
        <v>1</v>
      </c>
      <c r="AG235" t="b">
        <v>1</v>
      </c>
    </row>
    <row r="236" spans="1:33" x14ac:dyDescent="0.3">
      <c r="A236" s="2" t="s">
        <v>2963</v>
      </c>
      <c r="B236" s="2" t="s">
        <v>1097</v>
      </c>
      <c r="C236" s="2" t="s">
        <v>1777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2" t="s">
        <v>385</v>
      </c>
      <c r="V236" s="3">
        <v>0</v>
      </c>
      <c r="W236" s="3">
        <v>0</v>
      </c>
      <c r="X236" s="3">
        <v>0</v>
      </c>
      <c r="Y236" s="3">
        <v>0</v>
      </c>
      <c r="Z236" s="3">
        <v>3877</v>
      </c>
      <c r="AA236" s="3">
        <v>3877</v>
      </c>
      <c r="AB236" s="3">
        <v>108986.75</v>
      </c>
      <c r="AC236" s="3">
        <v>108986.75</v>
      </c>
      <c r="AD236" s="3">
        <v>0</v>
      </c>
      <c r="AE236" s="3">
        <v>0</v>
      </c>
      <c r="AF236" t="b">
        <v>1</v>
      </c>
      <c r="AG236" t="b">
        <v>1</v>
      </c>
    </row>
    <row r="237" spans="1:33" x14ac:dyDescent="0.3">
      <c r="A237" s="2" t="s">
        <v>2962</v>
      </c>
      <c r="B237" s="2" t="s">
        <v>1644</v>
      </c>
      <c r="C237" s="2" t="s">
        <v>1777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2" t="s">
        <v>385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t="b">
        <v>1</v>
      </c>
      <c r="AG237" t="b">
        <v>1</v>
      </c>
    </row>
    <row r="238" spans="1:33" x14ac:dyDescent="0.3">
      <c r="A238" s="2" t="s">
        <v>2961</v>
      </c>
      <c r="B238" s="2" t="s">
        <v>1645</v>
      </c>
      <c r="C238" s="2" t="s">
        <v>1777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2" t="s">
        <v>385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8.4</v>
      </c>
      <c r="AC238" s="3">
        <v>8.4</v>
      </c>
      <c r="AD238" s="3">
        <v>0</v>
      </c>
      <c r="AE238" s="3">
        <v>0</v>
      </c>
      <c r="AF238" t="b">
        <v>1</v>
      </c>
      <c r="AG238" t="b">
        <v>1</v>
      </c>
    </row>
    <row r="239" spans="1:33" x14ac:dyDescent="0.3">
      <c r="A239" s="2" t="s">
        <v>2960</v>
      </c>
      <c r="B239" s="2" t="s">
        <v>1646</v>
      </c>
      <c r="C239" s="2" t="s">
        <v>1777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2" t="s">
        <v>385</v>
      </c>
      <c r="V239" s="3">
        <v>200</v>
      </c>
      <c r="W239" s="3">
        <v>0</v>
      </c>
      <c r="X239" s="3">
        <v>200</v>
      </c>
      <c r="Y239" s="3">
        <v>0</v>
      </c>
      <c r="Z239" s="3">
        <v>188</v>
      </c>
      <c r="AA239" s="3">
        <v>188</v>
      </c>
      <c r="AB239" s="3">
        <v>0</v>
      </c>
      <c r="AC239" s="3">
        <v>0</v>
      </c>
      <c r="AD239" s="3">
        <v>0</v>
      </c>
      <c r="AE239" s="3">
        <v>0</v>
      </c>
      <c r="AF239" t="b">
        <v>1</v>
      </c>
      <c r="AG239" t="b">
        <v>1</v>
      </c>
    </row>
    <row r="240" spans="1:33" x14ac:dyDescent="0.3">
      <c r="A240" s="2" t="s">
        <v>2959</v>
      </c>
      <c r="B240" s="2" t="s">
        <v>1647</v>
      </c>
      <c r="C240" s="2" t="s">
        <v>1777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2" t="s">
        <v>385</v>
      </c>
      <c r="V240" s="3">
        <v>1000</v>
      </c>
      <c r="W240" s="3">
        <v>1000</v>
      </c>
      <c r="X240" s="3">
        <v>1000</v>
      </c>
      <c r="Y240" s="3">
        <v>780</v>
      </c>
      <c r="Z240" s="3">
        <v>299</v>
      </c>
      <c r="AA240" s="3">
        <v>299</v>
      </c>
      <c r="AB240" s="3">
        <v>298</v>
      </c>
      <c r="AC240" s="3">
        <v>298</v>
      </c>
      <c r="AD240" s="3">
        <v>848</v>
      </c>
      <c r="AE240" s="3">
        <v>848</v>
      </c>
      <c r="AF240" t="b">
        <v>1</v>
      </c>
      <c r="AG240" t="b">
        <v>1</v>
      </c>
    </row>
    <row r="241" spans="1:33" x14ac:dyDescent="0.3">
      <c r="A241" s="2" t="s">
        <v>2958</v>
      </c>
      <c r="B241" s="2" t="s">
        <v>1648</v>
      </c>
      <c r="C241" s="2" t="s">
        <v>1777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2" t="s">
        <v>385</v>
      </c>
      <c r="V241" s="3">
        <v>50</v>
      </c>
      <c r="W241" s="3">
        <v>0</v>
      </c>
      <c r="X241" s="3">
        <v>50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t="b">
        <v>1</v>
      </c>
      <c r="AG241" t="b">
        <v>1</v>
      </c>
    </row>
    <row r="242" spans="1:33" x14ac:dyDescent="0.3">
      <c r="A242" s="2" t="s">
        <v>2957</v>
      </c>
      <c r="B242" s="2" t="s">
        <v>1649</v>
      </c>
      <c r="C242" s="2" t="s">
        <v>1777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2" t="s">
        <v>385</v>
      </c>
      <c r="V242" s="3">
        <v>1300</v>
      </c>
      <c r="W242" s="3">
        <v>1800</v>
      </c>
      <c r="X242" s="3">
        <v>1636.5</v>
      </c>
      <c r="Y242" s="3">
        <v>1636.5</v>
      </c>
      <c r="Z242" s="3">
        <v>1259.26</v>
      </c>
      <c r="AA242" s="3">
        <v>1259.26</v>
      </c>
      <c r="AB242" s="3">
        <v>1143.3399999999999</v>
      </c>
      <c r="AC242" s="3">
        <v>1143.3399999999999</v>
      </c>
      <c r="AD242" s="3">
        <v>965.43</v>
      </c>
      <c r="AE242" s="3">
        <v>965.43</v>
      </c>
      <c r="AF242" t="b">
        <v>1</v>
      </c>
      <c r="AG242" t="b">
        <v>1</v>
      </c>
    </row>
    <row r="243" spans="1:33" x14ac:dyDescent="0.3">
      <c r="A243" s="2" t="s">
        <v>2956</v>
      </c>
      <c r="B243" s="2" t="s">
        <v>1650</v>
      </c>
      <c r="C243" s="2" t="s">
        <v>1777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2" t="s">
        <v>385</v>
      </c>
      <c r="V243" s="3">
        <v>0</v>
      </c>
      <c r="W243" s="3">
        <v>0</v>
      </c>
      <c r="X243" s="3">
        <v>500</v>
      </c>
      <c r="Y243" s="3">
        <v>0</v>
      </c>
      <c r="Z243" s="3">
        <v>129.38</v>
      </c>
      <c r="AA243" s="3">
        <v>129.38</v>
      </c>
      <c r="AB243" s="3">
        <v>0</v>
      </c>
      <c r="AC243" s="3">
        <v>0</v>
      </c>
      <c r="AD243" s="3">
        <v>123.38</v>
      </c>
      <c r="AE243" s="3">
        <v>123.38</v>
      </c>
      <c r="AF243" t="b">
        <v>1</v>
      </c>
      <c r="AG243" t="b">
        <v>1</v>
      </c>
    </row>
    <row r="244" spans="1:33" x14ac:dyDescent="0.3">
      <c r="A244" s="2" t="s">
        <v>2955</v>
      </c>
      <c r="B244" s="2" t="s">
        <v>1651</v>
      </c>
      <c r="C244" s="2" t="s">
        <v>1777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2" t="s">
        <v>385</v>
      </c>
      <c r="V244" s="3">
        <v>0</v>
      </c>
      <c r="W244" s="3">
        <v>0</v>
      </c>
      <c r="X244" s="3">
        <v>0</v>
      </c>
      <c r="Y244" s="3">
        <v>0</v>
      </c>
      <c r="Z244" s="3">
        <v>95.94</v>
      </c>
      <c r="AA244" s="3">
        <v>95.94</v>
      </c>
      <c r="AB244" s="3">
        <v>67.36</v>
      </c>
      <c r="AC244" s="3">
        <v>67.36</v>
      </c>
      <c r="AD244" s="3">
        <v>95.64</v>
      </c>
      <c r="AE244" s="3">
        <v>95.64</v>
      </c>
      <c r="AF244" t="b">
        <v>1</v>
      </c>
      <c r="AG244" t="b">
        <v>1</v>
      </c>
    </row>
    <row r="245" spans="1:33" x14ac:dyDescent="0.3">
      <c r="A245" s="2" t="s">
        <v>2954</v>
      </c>
      <c r="B245" s="2" t="s">
        <v>1652</v>
      </c>
      <c r="C245" s="2" t="s">
        <v>1777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2" t="s">
        <v>385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t="b">
        <v>1</v>
      </c>
      <c r="AG245" t="b">
        <v>1</v>
      </c>
    </row>
    <row r="246" spans="1:33" x14ac:dyDescent="0.3">
      <c r="A246" s="2" t="s">
        <v>2953</v>
      </c>
      <c r="B246" s="2" t="s">
        <v>1653</v>
      </c>
      <c r="C246" s="2" t="s">
        <v>1777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2" t="s">
        <v>385</v>
      </c>
      <c r="V246" s="3">
        <v>12303238.18</v>
      </c>
      <c r="W246" s="3">
        <v>5987156.7699999996</v>
      </c>
      <c r="X246" s="3">
        <v>3000000</v>
      </c>
      <c r="Y246" s="3">
        <v>2696761.82</v>
      </c>
      <c r="Z246" s="3">
        <v>12000000</v>
      </c>
      <c r="AA246" s="3">
        <v>450188.63</v>
      </c>
      <c r="AB246" s="3">
        <v>56650.33</v>
      </c>
      <c r="AC246" s="3">
        <v>56650.33</v>
      </c>
      <c r="AD246" s="3">
        <v>0</v>
      </c>
      <c r="AE246" s="3">
        <v>0</v>
      </c>
      <c r="AF246" t="b">
        <v>1</v>
      </c>
      <c r="AG246" t="b">
        <v>1</v>
      </c>
    </row>
    <row r="247" spans="1:33" x14ac:dyDescent="0.3">
      <c r="A247" s="31" t="s">
        <v>384</v>
      </c>
      <c r="B247" s="31" t="s">
        <v>1774</v>
      </c>
      <c r="C247" s="31" t="s">
        <v>384</v>
      </c>
      <c r="D247" s="32">
        <f>SUMIF(AF208:AF246, TRUE, D208:D246)</f>
        <v>0</v>
      </c>
      <c r="E247" s="32">
        <f>SUMIF(AF208:AF246, TRUE, E208:E246)</f>
        <v>0</v>
      </c>
      <c r="F247" s="32">
        <f>SUMIF(AF208:AF246, TRUE, F208:F246)</f>
        <v>0</v>
      </c>
      <c r="G247" s="32">
        <f>SUMIF(AF208:AF246, TRUE, G208:G246)</f>
        <v>0</v>
      </c>
      <c r="H247" s="32">
        <f>SUMIF(AF208:AF246, TRUE, H208:H246)</f>
        <v>0</v>
      </c>
      <c r="I247" s="32">
        <f>SUMIF(AF208:AF246, TRUE, I208:I246)</f>
        <v>0</v>
      </c>
      <c r="J247" s="32">
        <f>SUMIF(AF208:AF246, TRUE, J208:J246)</f>
        <v>0</v>
      </c>
      <c r="K247" s="32">
        <f>SUMIF(AF208:AF246, TRUE, K208:K246)</f>
        <v>0</v>
      </c>
      <c r="L247" s="32">
        <f>SUMIF(AF208:AF246, TRUE, L208:L246)</f>
        <v>0</v>
      </c>
      <c r="M247" s="32">
        <f>SUMIF(AF208:AF246, TRUE, M208:M246)</f>
        <v>0</v>
      </c>
      <c r="N247" s="32">
        <f>SUMIF(AF208:AF246, TRUE, N208:N246)</f>
        <v>0</v>
      </c>
      <c r="O247" s="32">
        <f>SUMIF(AF208:AF246, TRUE, O208:O246)</f>
        <v>0</v>
      </c>
      <c r="P247" s="32">
        <f>SUMIF(AF208:AF246, TRUE, P208:P246)</f>
        <v>0</v>
      </c>
      <c r="Q247" s="32">
        <f>SUMIF(AF208:AF246, TRUE, Q208:Q246)</f>
        <v>0</v>
      </c>
      <c r="R247" s="32">
        <f>SUMIF(AF208:AF246, TRUE, R208:R246)</f>
        <v>0</v>
      </c>
      <c r="S247" s="32">
        <f>SUMIF(AF208:AF246, TRUE, S208:S246)</f>
        <v>0</v>
      </c>
      <c r="T247" s="32">
        <f>SUMIF(AF208:AF246, TRUE, T208:T246)</f>
        <v>0</v>
      </c>
      <c r="U247" s="31" t="s">
        <v>384</v>
      </c>
      <c r="V247" s="32">
        <f>SUMIF(AF208:AF246, TRUE, V208:V246)</f>
        <v>12643413.18</v>
      </c>
      <c r="W247" s="32">
        <f>SUMIF(AF208:AF246, TRUE, W208:W246)</f>
        <v>6319679.5599999996</v>
      </c>
      <c r="X247" s="32">
        <f>SUMIF(AF208:AF246, TRUE, X208:X246)</f>
        <v>3178453.82</v>
      </c>
      <c r="Y247" s="32">
        <f>SUMIF(AF208:AF246, TRUE, Y208:Y246)</f>
        <v>2870482.57</v>
      </c>
      <c r="Z247" s="32">
        <f>SUMIF(AF208:AF246, TRUE, Z208:Z246)</f>
        <v>12112717.32</v>
      </c>
      <c r="AA247" s="32">
        <f>SUMIF(AF208:AF246, TRUE, AA208:AA246)</f>
        <v>562905.94999999995</v>
      </c>
      <c r="AB247" s="32">
        <f>SUMIF(AF208:AF246, TRUE, AB208:AB246)</f>
        <v>274056.89999999997</v>
      </c>
      <c r="AC247" s="32">
        <f>SUMIF(AF208:AF246, TRUE, AC208:AC246)</f>
        <v>274056.89999999997</v>
      </c>
      <c r="AD247" s="32">
        <f>SUMIF(AF208:AF246, TRUE, AD208:AD246)</f>
        <v>161402.41000000003</v>
      </c>
      <c r="AE247" s="32">
        <f>SUMIF(AF208:AF246, TRUE, AE208:AE246)</f>
        <v>161402.41000000003</v>
      </c>
      <c r="AF247" t="b">
        <v>0</v>
      </c>
      <c r="AG247" t="b">
        <v>0</v>
      </c>
    </row>
    <row r="248" spans="1:33" x14ac:dyDescent="0.3">
      <c r="A248" s="2" t="s">
        <v>2952</v>
      </c>
      <c r="B248" s="2" t="s">
        <v>913</v>
      </c>
      <c r="C248" s="2" t="s">
        <v>1808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2" t="s">
        <v>385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t="b">
        <v>1</v>
      </c>
      <c r="AG248" t="b">
        <v>1</v>
      </c>
    </row>
    <row r="249" spans="1:33" x14ac:dyDescent="0.3">
      <c r="A249" s="31" t="s">
        <v>384</v>
      </c>
      <c r="B249" s="31" t="s">
        <v>1774</v>
      </c>
      <c r="C249" s="31" t="s">
        <v>384</v>
      </c>
      <c r="D249" s="32">
        <f>SUMIF(AF248:AF248, TRUE, D248:D248)</f>
        <v>0</v>
      </c>
      <c r="E249" s="32">
        <f>SUMIF(AF248:AF248, TRUE, E248:E248)</f>
        <v>0</v>
      </c>
      <c r="F249" s="32">
        <f>SUMIF(AF248:AF248, TRUE, F248:F248)</f>
        <v>0</v>
      </c>
      <c r="G249" s="32">
        <f>SUMIF(AF248:AF248, TRUE, G248:G248)</f>
        <v>0</v>
      </c>
      <c r="H249" s="32">
        <f>SUMIF(AF248:AF248, TRUE, H248:H248)</f>
        <v>0</v>
      </c>
      <c r="I249" s="32">
        <f>SUMIF(AF248:AF248, TRUE, I248:I248)</f>
        <v>0</v>
      </c>
      <c r="J249" s="32">
        <f>SUMIF(AF248:AF248, TRUE, J248:J248)</f>
        <v>0</v>
      </c>
      <c r="K249" s="32">
        <f>SUMIF(AF248:AF248, TRUE, K248:K248)</f>
        <v>0</v>
      </c>
      <c r="L249" s="32">
        <f>SUMIF(AF248:AF248, TRUE, L248:L248)</f>
        <v>0</v>
      </c>
      <c r="M249" s="32">
        <f>SUMIF(AF248:AF248, TRUE, M248:M248)</f>
        <v>0</v>
      </c>
      <c r="N249" s="32">
        <f>SUMIF(AF248:AF248, TRUE, N248:N248)</f>
        <v>0</v>
      </c>
      <c r="O249" s="32">
        <f>SUMIF(AF248:AF248, TRUE, O248:O248)</f>
        <v>0</v>
      </c>
      <c r="P249" s="32">
        <f>SUMIF(AF248:AF248, TRUE, P248:P248)</f>
        <v>0</v>
      </c>
      <c r="Q249" s="32">
        <f>SUMIF(AF248:AF248, TRUE, Q248:Q248)</f>
        <v>0</v>
      </c>
      <c r="R249" s="32">
        <f>SUMIF(AF248:AF248, TRUE, R248:R248)</f>
        <v>0</v>
      </c>
      <c r="S249" s="32">
        <f>SUMIF(AF248:AF248, TRUE, S248:S248)</f>
        <v>0</v>
      </c>
      <c r="T249" s="32">
        <f>SUMIF(AF248:AF248, TRUE, T248:T248)</f>
        <v>0</v>
      </c>
      <c r="U249" s="31" t="s">
        <v>384</v>
      </c>
      <c r="V249" s="32">
        <f>SUMIF(AF248:AF248, TRUE, V248:V248)</f>
        <v>0</v>
      </c>
      <c r="W249" s="32">
        <f>SUMIF(AF248:AF248, TRUE, W248:W248)</f>
        <v>0</v>
      </c>
      <c r="X249" s="32">
        <f>SUMIF(AF248:AF248, TRUE, X248:X248)</f>
        <v>0</v>
      </c>
      <c r="Y249" s="32">
        <f>SUMIF(AF248:AF248, TRUE, Y248:Y248)</f>
        <v>0</v>
      </c>
      <c r="Z249" s="32">
        <f>SUMIF(AF248:AF248, TRUE, Z248:Z248)</f>
        <v>0</v>
      </c>
      <c r="AA249" s="32">
        <f>SUMIF(AF248:AF248, TRUE, AA248:AA248)</f>
        <v>0</v>
      </c>
      <c r="AB249" s="32">
        <f>SUMIF(AF248:AF248, TRUE, AB248:AB248)</f>
        <v>0</v>
      </c>
      <c r="AC249" s="32">
        <f>SUMIF(AF248:AF248, TRUE, AC248:AC248)</f>
        <v>0</v>
      </c>
      <c r="AD249" s="32">
        <f>SUMIF(AF248:AF248, TRUE, AD248:AD248)</f>
        <v>0</v>
      </c>
      <c r="AE249" s="32">
        <f>SUMIF(AF248:AF248, TRUE, AE248:AE248)</f>
        <v>0</v>
      </c>
      <c r="AF249" t="b">
        <v>0</v>
      </c>
      <c r="AG249" t="b">
        <v>0</v>
      </c>
    </row>
    <row r="250" spans="1:33" x14ac:dyDescent="0.3">
      <c r="A250" s="2" t="s">
        <v>2951</v>
      </c>
      <c r="B250" s="2" t="s">
        <v>912</v>
      </c>
      <c r="C250" s="2" t="s">
        <v>1777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2" t="s">
        <v>385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t="b">
        <v>1</v>
      </c>
      <c r="AG250" t="b">
        <v>1</v>
      </c>
    </row>
    <row r="251" spans="1:33" x14ac:dyDescent="0.3">
      <c r="A251" s="31" t="s">
        <v>384</v>
      </c>
      <c r="B251" s="31" t="s">
        <v>1774</v>
      </c>
      <c r="C251" s="31" t="s">
        <v>384</v>
      </c>
      <c r="D251" s="32">
        <f>SUMIF(AF250:AF250, TRUE, D250:D250)</f>
        <v>0</v>
      </c>
      <c r="E251" s="32">
        <f>SUMIF(AF250:AF250, TRUE, E250:E250)</f>
        <v>0</v>
      </c>
      <c r="F251" s="32">
        <f>SUMIF(AF250:AF250, TRUE, F250:F250)</f>
        <v>0</v>
      </c>
      <c r="G251" s="32">
        <f>SUMIF(AF250:AF250, TRUE, G250:G250)</f>
        <v>0</v>
      </c>
      <c r="H251" s="32">
        <f>SUMIF(AF250:AF250, TRUE, H250:H250)</f>
        <v>0</v>
      </c>
      <c r="I251" s="32">
        <f>SUMIF(AF250:AF250, TRUE, I250:I250)</f>
        <v>0</v>
      </c>
      <c r="J251" s="32">
        <f>SUMIF(AF250:AF250, TRUE, J250:J250)</f>
        <v>0</v>
      </c>
      <c r="K251" s="32">
        <f>SUMIF(AF250:AF250, TRUE, K250:K250)</f>
        <v>0</v>
      </c>
      <c r="L251" s="32">
        <f>SUMIF(AF250:AF250, TRUE, L250:L250)</f>
        <v>0</v>
      </c>
      <c r="M251" s="32">
        <f>SUMIF(AF250:AF250, TRUE, M250:M250)</f>
        <v>0</v>
      </c>
      <c r="N251" s="32">
        <f>SUMIF(AF250:AF250, TRUE, N250:N250)</f>
        <v>0</v>
      </c>
      <c r="O251" s="32">
        <f>SUMIF(AF250:AF250, TRUE, O250:O250)</f>
        <v>0</v>
      </c>
      <c r="P251" s="32">
        <f>SUMIF(AF250:AF250, TRUE, P250:P250)</f>
        <v>0</v>
      </c>
      <c r="Q251" s="32">
        <f>SUMIF(AF250:AF250, TRUE, Q250:Q250)</f>
        <v>0</v>
      </c>
      <c r="R251" s="32">
        <f>SUMIF(AF250:AF250, TRUE, R250:R250)</f>
        <v>0</v>
      </c>
      <c r="S251" s="32">
        <f>SUMIF(AF250:AF250, TRUE, S250:S250)</f>
        <v>0</v>
      </c>
      <c r="T251" s="32">
        <f>SUMIF(AF250:AF250, TRUE, T250:T250)</f>
        <v>0</v>
      </c>
      <c r="U251" s="31" t="s">
        <v>384</v>
      </c>
      <c r="V251" s="32">
        <f>SUMIF(AF250:AF250, TRUE, V250:V250)</f>
        <v>0</v>
      </c>
      <c r="W251" s="32">
        <f>SUMIF(AF250:AF250, TRUE, W250:W250)</f>
        <v>0</v>
      </c>
      <c r="X251" s="32">
        <f>SUMIF(AF250:AF250, TRUE, X250:X250)</f>
        <v>0</v>
      </c>
      <c r="Y251" s="32">
        <f>SUMIF(AF250:AF250, TRUE, Y250:Y250)</f>
        <v>0</v>
      </c>
      <c r="Z251" s="32">
        <f>SUMIF(AF250:AF250, TRUE, Z250:Z250)</f>
        <v>0</v>
      </c>
      <c r="AA251" s="32">
        <f>SUMIF(AF250:AF250, TRUE, AA250:AA250)</f>
        <v>0</v>
      </c>
      <c r="AB251" s="32">
        <f>SUMIF(AF250:AF250, TRUE, AB250:AB250)</f>
        <v>0</v>
      </c>
      <c r="AC251" s="32">
        <f>SUMIF(AF250:AF250, TRUE, AC250:AC250)</f>
        <v>0</v>
      </c>
      <c r="AD251" s="32">
        <f>SUMIF(AF250:AF250, TRUE, AD250:AD250)</f>
        <v>0</v>
      </c>
      <c r="AE251" s="32">
        <f>SUMIF(AF250:AF250, TRUE, AE250:AE250)</f>
        <v>0</v>
      </c>
      <c r="AF251" t="b">
        <v>0</v>
      </c>
      <c r="AG251" t="b">
        <v>0</v>
      </c>
    </row>
    <row r="252" spans="1:33" x14ac:dyDescent="0.3">
      <c r="A252" s="2" t="s">
        <v>2950</v>
      </c>
      <c r="B252" s="2" t="s">
        <v>911</v>
      </c>
      <c r="C252" s="2" t="s">
        <v>1777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2" t="s">
        <v>385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t="b">
        <v>1</v>
      </c>
      <c r="AG252" t="b">
        <v>1</v>
      </c>
    </row>
    <row r="253" spans="1:33" x14ac:dyDescent="0.3">
      <c r="A253" s="2" t="s">
        <v>2949</v>
      </c>
      <c r="B253" s="2" t="s">
        <v>911</v>
      </c>
      <c r="C253" s="2" t="s">
        <v>1777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2" t="s">
        <v>385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t="b">
        <v>1</v>
      </c>
      <c r="AG253" t="b">
        <v>1</v>
      </c>
    </row>
    <row r="254" spans="1:33" x14ac:dyDescent="0.3">
      <c r="A254" s="31" t="s">
        <v>384</v>
      </c>
      <c r="B254" s="31" t="s">
        <v>1774</v>
      </c>
      <c r="C254" s="31" t="s">
        <v>384</v>
      </c>
      <c r="D254" s="32">
        <f>SUMIF(AF252:AF253, TRUE, D252:D253)</f>
        <v>0</v>
      </c>
      <c r="E254" s="32">
        <f>SUMIF(AF252:AF253, TRUE, E252:E253)</f>
        <v>0</v>
      </c>
      <c r="F254" s="32">
        <f>SUMIF(AF252:AF253, TRUE, F252:F253)</f>
        <v>0</v>
      </c>
      <c r="G254" s="32">
        <f>SUMIF(AF252:AF253, TRUE, G252:G253)</f>
        <v>0</v>
      </c>
      <c r="H254" s="32">
        <f>SUMIF(AF252:AF253, TRUE, H252:H253)</f>
        <v>0</v>
      </c>
      <c r="I254" s="32">
        <f>SUMIF(AF252:AF253, TRUE, I252:I253)</f>
        <v>0</v>
      </c>
      <c r="J254" s="32">
        <f>SUMIF(AF252:AF253, TRUE, J252:J253)</f>
        <v>0</v>
      </c>
      <c r="K254" s="32">
        <f>SUMIF(AF252:AF253, TRUE, K252:K253)</f>
        <v>0</v>
      </c>
      <c r="L254" s="32">
        <f>SUMIF(AF252:AF253, TRUE, L252:L253)</f>
        <v>0</v>
      </c>
      <c r="M254" s="32">
        <f>SUMIF(AF252:AF253, TRUE, M252:M253)</f>
        <v>0</v>
      </c>
      <c r="N254" s="32">
        <f>SUMIF(AF252:AF253, TRUE, N252:N253)</f>
        <v>0</v>
      </c>
      <c r="O254" s="32">
        <f>SUMIF(AF252:AF253, TRUE, O252:O253)</f>
        <v>0</v>
      </c>
      <c r="P254" s="32">
        <f>SUMIF(AF252:AF253, TRUE, P252:P253)</f>
        <v>0</v>
      </c>
      <c r="Q254" s="32">
        <f>SUMIF(AF252:AF253, TRUE, Q252:Q253)</f>
        <v>0</v>
      </c>
      <c r="R254" s="32">
        <f>SUMIF(AF252:AF253, TRUE, R252:R253)</f>
        <v>0</v>
      </c>
      <c r="S254" s="32">
        <f>SUMIF(AF252:AF253, TRUE, S252:S253)</f>
        <v>0</v>
      </c>
      <c r="T254" s="32">
        <f>SUMIF(AF252:AF253, TRUE, T252:T253)</f>
        <v>0</v>
      </c>
      <c r="U254" s="31" t="s">
        <v>384</v>
      </c>
      <c r="V254" s="32">
        <f>SUMIF(AF252:AF253, TRUE, V252:V253)</f>
        <v>0</v>
      </c>
      <c r="W254" s="32">
        <f>SUMIF(AF252:AF253, TRUE, W252:W253)</f>
        <v>0</v>
      </c>
      <c r="X254" s="32">
        <f>SUMIF(AF252:AF253, TRUE, X252:X253)</f>
        <v>0</v>
      </c>
      <c r="Y254" s="32">
        <f>SUMIF(AF252:AF253, TRUE, Y252:Y253)</f>
        <v>0</v>
      </c>
      <c r="Z254" s="32">
        <f>SUMIF(AF252:AF253, TRUE, Z252:Z253)</f>
        <v>0</v>
      </c>
      <c r="AA254" s="32">
        <f>SUMIF(AF252:AF253, TRUE, AA252:AA253)</f>
        <v>0</v>
      </c>
      <c r="AB254" s="32">
        <f>SUMIF(AF252:AF253, TRUE, AB252:AB253)</f>
        <v>0</v>
      </c>
      <c r="AC254" s="32">
        <f>SUMIF(AF252:AF253, TRUE, AC252:AC253)</f>
        <v>0</v>
      </c>
      <c r="AD254" s="32">
        <f>SUMIF(AF252:AF253, TRUE, AD252:AD253)</f>
        <v>0</v>
      </c>
      <c r="AE254" s="32">
        <f>SUMIF(AF252:AF253, TRUE, AE252:AE253)</f>
        <v>0</v>
      </c>
      <c r="AF254" t="b">
        <v>0</v>
      </c>
      <c r="AG254" t="b">
        <v>0</v>
      </c>
    </row>
    <row r="255" spans="1:33" x14ac:dyDescent="0.3">
      <c r="A255" s="2" t="s">
        <v>2948</v>
      </c>
      <c r="B255" s="2" t="s">
        <v>424</v>
      </c>
      <c r="C255" s="2" t="s">
        <v>1808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2" t="s">
        <v>385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t="b">
        <v>1</v>
      </c>
      <c r="AG255" t="b">
        <v>1</v>
      </c>
    </row>
    <row r="256" spans="1:33" x14ac:dyDescent="0.3">
      <c r="A256" s="31" t="s">
        <v>384</v>
      </c>
      <c r="B256" s="31" t="s">
        <v>1774</v>
      </c>
      <c r="C256" s="31" t="s">
        <v>384</v>
      </c>
      <c r="D256" s="32">
        <f>SUMIF(AF255:AF255, TRUE, D255:D255)</f>
        <v>0</v>
      </c>
      <c r="E256" s="32">
        <f>SUMIF(AF255:AF255, TRUE, E255:E255)</f>
        <v>0</v>
      </c>
      <c r="F256" s="32">
        <f>SUMIF(AF255:AF255, TRUE, F255:F255)</f>
        <v>0</v>
      </c>
      <c r="G256" s="32">
        <f>SUMIF(AF255:AF255, TRUE, G255:G255)</f>
        <v>0</v>
      </c>
      <c r="H256" s="32">
        <f>SUMIF(AF255:AF255, TRUE, H255:H255)</f>
        <v>0</v>
      </c>
      <c r="I256" s="32">
        <f>SUMIF(AF255:AF255, TRUE, I255:I255)</f>
        <v>0</v>
      </c>
      <c r="J256" s="32">
        <f>SUMIF(AF255:AF255, TRUE, J255:J255)</f>
        <v>0</v>
      </c>
      <c r="K256" s="32">
        <f>SUMIF(AF255:AF255, TRUE, K255:K255)</f>
        <v>0</v>
      </c>
      <c r="L256" s="32">
        <f>SUMIF(AF255:AF255, TRUE, L255:L255)</f>
        <v>0</v>
      </c>
      <c r="M256" s="32">
        <f>SUMIF(AF255:AF255, TRUE, M255:M255)</f>
        <v>0</v>
      </c>
      <c r="N256" s="32">
        <f>SUMIF(AF255:AF255, TRUE, N255:N255)</f>
        <v>0</v>
      </c>
      <c r="O256" s="32">
        <f>SUMIF(AF255:AF255, TRUE, O255:O255)</f>
        <v>0</v>
      </c>
      <c r="P256" s="32">
        <f>SUMIF(AF255:AF255, TRUE, P255:P255)</f>
        <v>0</v>
      </c>
      <c r="Q256" s="32">
        <f>SUMIF(AF255:AF255, TRUE, Q255:Q255)</f>
        <v>0</v>
      </c>
      <c r="R256" s="32">
        <f>SUMIF(AF255:AF255, TRUE, R255:R255)</f>
        <v>0</v>
      </c>
      <c r="S256" s="32">
        <f>SUMIF(AF255:AF255, TRUE, S255:S255)</f>
        <v>0</v>
      </c>
      <c r="T256" s="32">
        <f>SUMIF(AF255:AF255, TRUE, T255:T255)</f>
        <v>0</v>
      </c>
      <c r="U256" s="31" t="s">
        <v>384</v>
      </c>
      <c r="V256" s="32">
        <f>SUMIF(AF255:AF255, TRUE, V255:V255)</f>
        <v>0</v>
      </c>
      <c r="W256" s="32">
        <f>SUMIF(AF255:AF255, TRUE, W255:W255)</f>
        <v>0</v>
      </c>
      <c r="X256" s="32">
        <f>SUMIF(AF255:AF255, TRUE, X255:X255)</f>
        <v>0</v>
      </c>
      <c r="Y256" s="32">
        <f>SUMIF(AF255:AF255, TRUE, Y255:Y255)</f>
        <v>0</v>
      </c>
      <c r="Z256" s="32">
        <f>SUMIF(AF255:AF255, TRUE, Z255:Z255)</f>
        <v>0</v>
      </c>
      <c r="AA256" s="32">
        <f>SUMIF(AF255:AF255, TRUE, AA255:AA255)</f>
        <v>0</v>
      </c>
      <c r="AB256" s="32">
        <f>SUMIF(AF255:AF255, TRUE, AB255:AB255)</f>
        <v>0</v>
      </c>
      <c r="AC256" s="32">
        <f>SUMIF(AF255:AF255, TRUE, AC255:AC255)</f>
        <v>0</v>
      </c>
      <c r="AD256" s="32">
        <f>SUMIF(AF255:AF255, TRUE, AD255:AD255)</f>
        <v>0</v>
      </c>
      <c r="AE256" s="32">
        <f>SUMIF(AF255:AF255, TRUE, AE255:AE255)</f>
        <v>0</v>
      </c>
      <c r="AF256" t="b">
        <v>0</v>
      </c>
      <c r="AG256" t="b">
        <v>0</v>
      </c>
    </row>
    <row r="257" spans="1:33" x14ac:dyDescent="0.3">
      <c r="A257" s="2" t="s">
        <v>2947</v>
      </c>
      <c r="B257" s="2" t="s">
        <v>910</v>
      </c>
      <c r="C257" s="2" t="s">
        <v>1777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2" t="s">
        <v>385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t="b">
        <v>1</v>
      </c>
      <c r="AG257" t="b">
        <v>1</v>
      </c>
    </row>
    <row r="258" spans="1:33" x14ac:dyDescent="0.3">
      <c r="A258" s="2" t="s">
        <v>2946</v>
      </c>
      <c r="B258" s="2" t="s">
        <v>1654</v>
      </c>
      <c r="C258" s="2" t="s">
        <v>1777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2" t="s">
        <v>385</v>
      </c>
      <c r="V258" s="3">
        <v>6000</v>
      </c>
      <c r="W258" s="3">
        <v>5599.72</v>
      </c>
      <c r="X258" s="3">
        <v>9620.34</v>
      </c>
      <c r="Y258" s="3">
        <v>9620.34</v>
      </c>
      <c r="Z258" s="3">
        <v>4332.05</v>
      </c>
      <c r="AA258" s="3">
        <v>4332.05</v>
      </c>
      <c r="AB258" s="3">
        <v>5259.25</v>
      </c>
      <c r="AC258" s="3">
        <v>5259.25</v>
      </c>
      <c r="AD258" s="3">
        <v>6208.81</v>
      </c>
      <c r="AE258" s="3">
        <v>6208.81</v>
      </c>
      <c r="AF258" t="b">
        <v>1</v>
      </c>
      <c r="AG258" t="b">
        <v>1</v>
      </c>
    </row>
    <row r="259" spans="1:33" x14ac:dyDescent="0.3">
      <c r="A259" s="2" t="s">
        <v>2945</v>
      </c>
      <c r="B259" s="2" t="s">
        <v>1655</v>
      </c>
      <c r="C259" s="2" t="s">
        <v>1777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2" t="s">
        <v>385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-200.79</v>
      </c>
      <c r="AE259" s="3">
        <v>-200.79</v>
      </c>
      <c r="AF259" t="b">
        <v>1</v>
      </c>
      <c r="AG259" t="b">
        <v>1</v>
      </c>
    </row>
    <row r="260" spans="1:33" x14ac:dyDescent="0.3">
      <c r="A260" s="31" t="s">
        <v>384</v>
      </c>
      <c r="B260" s="31" t="s">
        <v>1774</v>
      </c>
      <c r="C260" s="31" t="s">
        <v>384</v>
      </c>
      <c r="D260" s="32">
        <f>SUMIF(AF257:AF259, TRUE, D257:D259)</f>
        <v>0</v>
      </c>
      <c r="E260" s="32">
        <f>SUMIF(AF257:AF259, TRUE, E257:E259)</f>
        <v>0</v>
      </c>
      <c r="F260" s="32">
        <f>SUMIF(AF257:AF259, TRUE, F257:F259)</f>
        <v>0</v>
      </c>
      <c r="G260" s="32">
        <f>SUMIF(AF257:AF259, TRUE, G257:G259)</f>
        <v>0</v>
      </c>
      <c r="H260" s="32">
        <f>SUMIF(AF257:AF259, TRUE, H257:H259)</f>
        <v>0</v>
      </c>
      <c r="I260" s="32">
        <f>SUMIF(AF257:AF259, TRUE, I257:I259)</f>
        <v>0</v>
      </c>
      <c r="J260" s="32">
        <f>SUMIF(AF257:AF259, TRUE, J257:J259)</f>
        <v>0</v>
      </c>
      <c r="K260" s="32">
        <f>SUMIF(AF257:AF259, TRUE, K257:K259)</f>
        <v>0</v>
      </c>
      <c r="L260" s="32">
        <f>SUMIF(AF257:AF259, TRUE, L257:L259)</f>
        <v>0</v>
      </c>
      <c r="M260" s="32">
        <f>SUMIF(AF257:AF259, TRUE, M257:M259)</f>
        <v>0</v>
      </c>
      <c r="N260" s="32">
        <f>SUMIF(AF257:AF259, TRUE, N257:N259)</f>
        <v>0</v>
      </c>
      <c r="O260" s="32">
        <f>SUMIF(AF257:AF259, TRUE, O257:O259)</f>
        <v>0</v>
      </c>
      <c r="P260" s="32">
        <f>SUMIF(AF257:AF259, TRUE, P257:P259)</f>
        <v>0</v>
      </c>
      <c r="Q260" s="32">
        <f>SUMIF(AF257:AF259, TRUE, Q257:Q259)</f>
        <v>0</v>
      </c>
      <c r="R260" s="32">
        <f>SUMIF(AF257:AF259, TRUE, R257:R259)</f>
        <v>0</v>
      </c>
      <c r="S260" s="32">
        <f>SUMIF(AF257:AF259, TRUE, S257:S259)</f>
        <v>0</v>
      </c>
      <c r="T260" s="32">
        <f>SUMIF(AF257:AF259, TRUE, T257:T259)</f>
        <v>0</v>
      </c>
      <c r="U260" s="31" t="s">
        <v>384</v>
      </c>
      <c r="V260" s="32">
        <f>SUMIF(AF257:AF259, TRUE, V257:V259)</f>
        <v>6000</v>
      </c>
      <c r="W260" s="32">
        <f>SUMIF(AF257:AF259, TRUE, W257:W259)</f>
        <v>5599.72</v>
      </c>
      <c r="X260" s="32">
        <f>SUMIF(AF257:AF259, TRUE, X257:X259)</f>
        <v>9620.34</v>
      </c>
      <c r="Y260" s="32">
        <f>SUMIF(AF257:AF259, TRUE, Y257:Y259)</f>
        <v>9620.34</v>
      </c>
      <c r="Z260" s="32">
        <f>SUMIF(AF257:AF259, TRUE, Z257:Z259)</f>
        <v>4332.05</v>
      </c>
      <c r="AA260" s="32">
        <f>SUMIF(AF257:AF259, TRUE, AA257:AA259)</f>
        <v>4332.05</v>
      </c>
      <c r="AB260" s="32">
        <f>SUMIF(AF257:AF259, TRUE, AB257:AB259)</f>
        <v>5259.25</v>
      </c>
      <c r="AC260" s="32">
        <f>SUMIF(AF257:AF259, TRUE, AC257:AC259)</f>
        <v>5259.25</v>
      </c>
      <c r="AD260" s="32">
        <f>SUMIF(AF257:AF259, TRUE, AD257:AD259)</f>
        <v>6008.02</v>
      </c>
      <c r="AE260" s="32">
        <f>SUMIF(AF257:AF259, TRUE, AE257:AE259)</f>
        <v>6008.02</v>
      </c>
      <c r="AF260" t="b">
        <v>0</v>
      </c>
      <c r="AG260" t="b">
        <v>0</v>
      </c>
    </row>
    <row r="261" spans="1:33" x14ac:dyDescent="0.3">
      <c r="A261" s="2" t="s">
        <v>2944</v>
      </c>
      <c r="B261" s="2" t="s">
        <v>425</v>
      </c>
      <c r="C261" s="2" t="s">
        <v>1808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2" t="s">
        <v>385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t="b">
        <v>1</v>
      </c>
      <c r="AG261" t="b">
        <v>1</v>
      </c>
    </row>
    <row r="262" spans="1:33" x14ac:dyDescent="0.3">
      <c r="A262" s="31" t="s">
        <v>384</v>
      </c>
      <c r="B262" s="31" t="s">
        <v>1774</v>
      </c>
      <c r="C262" s="31" t="s">
        <v>384</v>
      </c>
      <c r="D262" s="32">
        <f>SUMIF(AF261:AF261, TRUE, D261:D261)</f>
        <v>0</v>
      </c>
      <c r="E262" s="32">
        <f>SUMIF(AF261:AF261, TRUE, E261:E261)</f>
        <v>0</v>
      </c>
      <c r="F262" s="32">
        <f>SUMIF(AF261:AF261, TRUE, F261:F261)</f>
        <v>0</v>
      </c>
      <c r="G262" s="32">
        <f>SUMIF(AF261:AF261, TRUE, G261:G261)</f>
        <v>0</v>
      </c>
      <c r="H262" s="32">
        <f>SUMIF(AF261:AF261, TRUE, H261:H261)</f>
        <v>0</v>
      </c>
      <c r="I262" s="32">
        <f>SUMIF(AF261:AF261, TRUE, I261:I261)</f>
        <v>0</v>
      </c>
      <c r="J262" s="32">
        <f>SUMIF(AF261:AF261, TRUE, J261:J261)</f>
        <v>0</v>
      </c>
      <c r="K262" s="32">
        <f>SUMIF(AF261:AF261, TRUE, K261:K261)</f>
        <v>0</v>
      </c>
      <c r="L262" s="32">
        <f>SUMIF(AF261:AF261, TRUE, L261:L261)</f>
        <v>0</v>
      </c>
      <c r="M262" s="32">
        <f>SUMIF(AF261:AF261, TRUE, M261:M261)</f>
        <v>0</v>
      </c>
      <c r="N262" s="32">
        <f>SUMIF(AF261:AF261, TRUE, N261:N261)</f>
        <v>0</v>
      </c>
      <c r="O262" s="32">
        <f>SUMIF(AF261:AF261, TRUE, O261:O261)</f>
        <v>0</v>
      </c>
      <c r="P262" s="32">
        <f>SUMIF(AF261:AF261, TRUE, P261:P261)</f>
        <v>0</v>
      </c>
      <c r="Q262" s="32">
        <f>SUMIF(AF261:AF261, TRUE, Q261:Q261)</f>
        <v>0</v>
      </c>
      <c r="R262" s="32">
        <f>SUMIF(AF261:AF261, TRUE, R261:R261)</f>
        <v>0</v>
      </c>
      <c r="S262" s="32">
        <f>SUMIF(AF261:AF261, TRUE, S261:S261)</f>
        <v>0</v>
      </c>
      <c r="T262" s="32">
        <f>SUMIF(AF261:AF261, TRUE, T261:T261)</f>
        <v>0</v>
      </c>
      <c r="U262" s="31" t="s">
        <v>384</v>
      </c>
      <c r="V262" s="32">
        <f>SUMIF(AF261:AF261, TRUE, V261:V261)</f>
        <v>0</v>
      </c>
      <c r="W262" s="32">
        <f>SUMIF(AF261:AF261, TRUE, W261:W261)</f>
        <v>0</v>
      </c>
      <c r="X262" s="32">
        <f>SUMIF(AF261:AF261, TRUE, X261:X261)</f>
        <v>0</v>
      </c>
      <c r="Y262" s="32">
        <f>SUMIF(AF261:AF261, TRUE, Y261:Y261)</f>
        <v>0</v>
      </c>
      <c r="Z262" s="32">
        <f>SUMIF(AF261:AF261, TRUE, Z261:Z261)</f>
        <v>0</v>
      </c>
      <c r="AA262" s="32">
        <f>SUMIF(AF261:AF261, TRUE, AA261:AA261)</f>
        <v>0</v>
      </c>
      <c r="AB262" s="32">
        <f>SUMIF(AF261:AF261, TRUE, AB261:AB261)</f>
        <v>0</v>
      </c>
      <c r="AC262" s="32">
        <f>SUMIF(AF261:AF261, TRUE, AC261:AC261)</f>
        <v>0</v>
      </c>
      <c r="AD262" s="32">
        <f>SUMIF(AF261:AF261, TRUE, AD261:AD261)</f>
        <v>0</v>
      </c>
      <c r="AE262" s="32">
        <f>SUMIF(AF261:AF261, TRUE, AE261:AE261)</f>
        <v>0</v>
      </c>
      <c r="AF262" t="b">
        <v>0</v>
      </c>
      <c r="AG262" t="b">
        <v>0</v>
      </c>
    </row>
    <row r="263" spans="1:33" x14ac:dyDescent="0.3">
      <c r="A263" s="2" t="s">
        <v>2943</v>
      </c>
      <c r="B263" s="2" t="s">
        <v>909</v>
      </c>
      <c r="C263" s="2" t="s">
        <v>1777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2" t="s">
        <v>385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t="b">
        <v>1</v>
      </c>
      <c r="AG263" t="b">
        <v>1</v>
      </c>
    </row>
    <row r="264" spans="1:33" x14ac:dyDescent="0.3">
      <c r="A264" s="2" t="s">
        <v>2942</v>
      </c>
      <c r="B264" s="2" t="s">
        <v>1098</v>
      </c>
      <c r="C264" s="2" t="s">
        <v>1777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2" t="s">
        <v>385</v>
      </c>
      <c r="V264" s="3">
        <v>16000</v>
      </c>
      <c r="W264" s="3">
        <v>3948.9</v>
      </c>
      <c r="X264" s="3">
        <v>16000</v>
      </c>
      <c r="Y264" s="3">
        <v>1312.95</v>
      </c>
      <c r="Z264" s="3">
        <v>10492.01</v>
      </c>
      <c r="AA264" s="3">
        <v>10492.01</v>
      </c>
      <c r="AB264" s="3">
        <v>7102.78</v>
      </c>
      <c r="AC264" s="3">
        <v>7052.78</v>
      </c>
      <c r="AD264" s="3">
        <v>8401.1299999999992</v>
      </c>
      <c r="AE264" s="3">
        <v>8401.1299999999992</v>
      </c>
      <c r="AF264" t="b">
        <v>1</v>
      </c>
      <c r="AG264" t="b">
        <v>1</v>
      </c>
    </row>
    <row r="265" spans="1:33" x14ac:dyDescent="0.3">
      <c r="A265" s="31" t="s">
        <v>384</v>
      </c>
      <c r="B265" s="31" t="s">
        <v>1774</v>
      </c>
      <c r="C265" s="31" t="s">
        <v>384</v>
      </c>
      <c r="D265" s="32">
        <f>SUMIF(AF263:AF264, TRUE, D263:D264)</f>
        <v>0</v>
      </c>
      <c r="E265" s="32">
        <f>SUMIF(AF263:AF264, TRUE, E263:E264)</f>
        <v>0</v>
      </c>
      <c r="F265" s="32">
        <f>SUMIF(AF263:AF264, TRUE, F263:F264)</f>
        <v>0</v>
      </c>
      <c r="G265" s="32">
        <f>SUMIF(AF263:AF264, TRUE, G263:G264)</f>
        <v>0</v>
      </c>
      <c r="H265" s="32">
        <f>SUMIF(AF263:AF264, TRUE, H263:H264)</f>
        <v>0</v>
      </c>
      <c r="I265" s="32">
        <f>SUMIF(AF263:AF264, TRUE, I263:I264)</f>
        <v>0</v>
      </c>
      <c r="J265" s="32">
        <f>SUMIF(AF263:AF264, TRUE, J263:J264)</f>
        <v>0</v>
      </c>
      <c r="K265" s="32">
        <f>SUMIF(AF263:AF264, TRUE, K263:K264)</f>
        <v>0</v>
      </c>
      <c r="L265" s="32">
        <f>SUMIF(AF263:AF264, TRUE, L263:L264)</f>
        <v>0</v>
      </c>
      <c r="M265" s="32">
        <f>SUMIF(AF263:AF264, TRUE, M263:M264)</f>
        <v>0</v>
      </c>
      <c r="N265" s="32">
        <f>SUMIF(AF263:AF264, TRUE, N263:N264)</f>
        <v>0</v>
      </c>
      <c r="O265" s="32">
        <f>SUMIF(AF263:AF264, TRUE, O263:O264)</f>
        <v>0</v>
      </c>
      <c r="P265" s="32">
        <f>SUMIF(AF263:AF264, TRUE, P263:P264)</f>
        <v>0</v>
      </c>
      <c r="Q265" s="32">
        <f>SUMIF(AF263:AF264, TRUE, Q263:Q264)</f>
        <v>0</v>
      </c>
      <c r="R265" s="32">
        <f>SUMIF(AF263:AF264, TRUE, R263:R264)</f>
        <v>0</v>
      </c>
      <c r="S265" s="32">
        <f>SUMIF(AF263:AF264, TRUE, S263:S264)</f>
        <v>0</v>
      </c>
      <c r="T265" s="32">
        <f>SUMIF(AF263:AF264, TRUE, T263:T264)</f>
        <v>0</v>
      </c>
      <c r="U265" s="31" t="s">
        <v>384</v>
      </c>
      <c r="V265" s="32">
        <f>SUMIF(AF263:AF264, TRUE, V263:V264)</f>
        <v>16000</v>
      </c>
      <c r="W265" s="32">
        <f>SUMIF(AF263:AF264, TRUE, W263:W264)</f>
        <v>3948.9</v>
      </c>
      <c r="X265" s="32">
        <f>SUMIF(AF263:AF264, TRUE, X263:X264)</f>
        <v>16000</v>
      </c>
      <c r="Y265" s="32">
        <f>SUMIF(AF263:AF264, TRUE, Y263:Y264)</f>
        <v>1312.95</v>
      </c>
      <c r="Z265" s="32">
        <f>SUMIF(AF263:AF264, TRUE, Z263:Z264)</f>
        <v>10492.01</v>
      </c>
      <c r="AA265" s="32">
        <f>SUMIF(AF263:AF264, TRUE, AA263:AA264)</f>
        <v>10492.01</v>
      </c>
      <c r="AB265" s="32">
        <f>SUMIF(AF263:AF264, TRUE, AB263:AB264)</f>
        <v>7102.78</v>
      </c>
      <c r="AC265" s="32">
        <f>SUMIF(AF263:AF264, TRUE, AC263:AC264)</f>
        <v>7052.78</v>
      </c>
      <c r="AD265" s="32">
        <f>SUMIF(AF263:AF264, TRUE, AD263:AD264)</f>
        <v>8401.1299999999992</v>
      </c>
      <c r="AE265" s="32">
        <f>SUMIF(AF263:AF264, TRUE, AE263:AE264)</f>
        <v>8401.1299999999992</v>
      </c>
      <c r="AF265" t="b">
        <v>0</v>
      </c>
      <c r="AG265" t="b">
        <v>0</v>
      </c>
    </row>
    <row r="266" spans="1:33" x14ac:dyDescent="0.3">
      <c r="A266" s="2" t="s">
        <v>2941</v>
      </c>
      <c r="B266" s="2" t="s">
        <v>426</v>
      </c>
      <c r="C266" s="2" t="s">
        <v>1808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2" t="s">
        <v>385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t="b">
        <v>1</v>
      </c>
      <c r="AG266" t="b">
        <v>1</v>
      </c>
    </row>
    <row r="267" spans="1:33" x14ac:dyDescent="0.3">
      <c r="A267" s="31" t="s">
        <v>384</v>
      </c>
      <c r="B267" s="31" t="s">
        <v>1774</v>
      </c>
      <c r="C267" s="31" t="s">
        <v>384</v>
      </c>
      <c r="D267" s="32">
        <f>SUMIF(AF266:AF266, TRUE, D266:D266)</f>
        <v>0</v>
      </c>
      <c r="E267" s="32">
        <f>SUMIF(AF266:AF266, TRUE, E266:E266)</f>
        <v>0</v>
      </c>
      <c r="F267" s="32">
        <f>SUMIF(AF266:AF266, TRUE, F266:F266)</f>
        <v>0</v>
      </c>
      <c r="G267" s="32">
        <f>SUMIF(AF266:AF266, TRUE, G266:G266)</f>
        <v>0</v>
      </c>
      <c r="H267" s="32">
        <f>SUMIF(AF266:AF266, TRUE, H266:H266)</f>
        <v>0</v>
      </c>
      <c r="I267" s="32">
        <f>SUMIF(AF266:AF266, TRUE, I266:I266)</f>
        <v>0</v>
      </c>
      <c r="J267" s="32">
        <f>SUMIF(AF266:AF266, TRUE, J266:J266)</f>
        <v>0</v>
      </c>
      <c r="K267" s="32">
        <f>SUMIF(AF266:AF266, TRUE, K266:K266)</f>
        <v>0</v>
      </c>
      <c r="L267" s="32">
        <f>SUMIF(AF266:AF266, TRUE, L266:L266)</f>
        <v>0</v>
      </c>
      <c r="M267" s="32">
        <f>SUMIF(AF266:AF266, TRUE, M266:M266)</f>
        <v>0</v>
      </c>
      <c r="N267" s="32">
        <f>SUMIF(AF266:AF266, TRUE, N266:N266)</f>
        <v>0</v>
      </c>
      <c r="O267" s="32">
        <f>SUMIF(AF266:AF266, TRUE, O266:O266)</f>
        <v>0</v>
      </c>
      <c r="P267" s="32">
        <f>SUMIF(AF266:AF266, TRUE, P266:P266)</f>
        <v>0</v>
      </c>
      <c r="Q267" s="32">
        <f>SUMIF(AF266:AF266, TRUE, Q266:Q266)</f>
        <v>0</v>
      </c>
      <c r="R267" s="32">
        <f>SUMIF(AF266:AF266, TRUE, R266:R266)</f>
        <v>0</v>
      </c>
      <c r="S267" s="32">
        <f>SUMIF(AF266:AF266, TRUE, S266:S266)</f>
        <v>0</v>
      </c>
      <c r="T267" s="32">
        <f>SUMIF(AF266:AF266, TRUE, T266:T266)</f>
        <v>0</v>
      </c>
      <c r="U267" s="31" t="s">
        <v>384</v>
      </c>
      <c r="V267" s="32">
        <f>SUMIF(AF266:AF266, TRUE, V266:V266)</f>
        <v>0</v>
      </c>
      <c r="W267" s="32">
        <f>SUMIF(AF266:AF266, TRUE, W266:W266)</f>
        <v>0</v>
      </c>
      <c r="X267" s="32">
        <f>SUMIF(AF266:AF266, TRUE, X266:X266)</f>
        <v>0</v>
      </c>
      <c r="Y267" s="32">
        <f>SUMIF(AF266:AF266, TRUE, Y266:Y266)</f>
        <v>0</v>
      </c>
      <c r="Z267" s="32">
        <f>SUMIF(AF266:AF266, TRUE, Z266:Z266)</f>
        <v>0</v>
      </c>
      <c r="AA267" s="32">
        <f>SUMIF(AF266:AF266, TRUE, AA266:AA266)</f>
        <v>0</v>
      </c>
      <c r="AB267" s="32">
        <f>SUMIF(AF266:AF266, TRUE, AB266:AB266)</f>
        <v>0</v>
      </c>
      <c r="AC267" s="32">
        <f>SUMIF(AF266:AF266, TRUE, AC266:AC266)</f>
        <v>0</v>
      </c>
      <c r="AD267" s="32">
        <f>SUMIF(AF266:AF266, TRUE, AD266:AD266)</f>
        <v>0</v>
      </c>
      <c r="AE267" s="32">
        <f>SUMIF(AF266:AF266, TRUE, AE266:AE266)</f>
        <v>0</v>
      </c>
      <c r="AF267" t="b">
        <v>0</v>
      </c>
      <c r="AG267" t="b">
        <v>0</v>
      </c>
    </row>
    <row r="268" spans="1:33" x14ac:dyDescent="0.3">
      <c r="A268" s="2" t="s">
        <v>2940</v>
      </c>
      <c r="B268" s="2" t="s">
        <v>427</v>
      </c>
      <c r="C268" s="2" t="s">
        <v>1777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2" t="s">
        <v>385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t="b">
        <v>1</v>
      </c>
      <c r="AG268" t="b">
        <v>1</v>
      </c>
    </row>
    <row r="269" spans="1:33" x14ac:dyDescent="0.3">
      <c r="A269" s="2" t="s">
        <v>2939</v>
      </c>
      <c r="B269" s="2" t="s">
        <v>1099</v>
      </c>
      <c r="C269" s="2" t="s">
        <v>1777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2" t="s">
        <v>385</v>
      </c>
      <c r="V269" s="3">
        <v>2500</v>
      </c>
      <c r="W269" s="3">
        <v>1040.3399999999999</v>
      </c>
      <c r="X269" s="3">
        <v>2500</v>
      </c>
      <c r="Y269" s="3">
        <v>1249.82</v>
      </c>
      <c r="Z269" s="3">
        <v>2500</v>
      </c>
      <c r="AA269" s="3">
        <v>2500</v>
      </c>
      <c r="AB269" s="3">
        <v>2702</v>
      </c>
      <c r="AC269" s="3">
        <v>2702</v>
      </c>
      <c r="AD269" s="3">
        <v>2724.27</v>
      </c>
      <c r="AE269" s="3">
        <v>2724.27</v>
      </c>
      <c r="AF269" t="b">
        <v>1</v>
      </c>
      <c r="AG269" t="b">
        <v>1</v>
      </c>
    </row>
    <row r="270" spans="1:33" x14ac:dyDescent="0.3">
      <c r="A270" s="31" t="s">
        <v>384</v>
      </c>
      <c r="B270" s="31" t="s">
        <v>1774</v>
      </c>
      <c r="C270" s="31" t="s">
        <v>384</v>
      </c>
      <c r="D270" s="32">
        <f>SUMIF(AF268:AF269, TRUE, D268:D269)</f>
        <v>0</v>
      </c>
      <c r="E270" s="32">
        <f>SUMIF(AF268:AF269, TRUE, E268:E269)</f>
        <v>0</v>
      </c>
      <c r="F270" s="32">
        <f>SUMIF(AF268:AF269, TRUE, F268:F269)</f>
        <v>0</v>
      </c>
      <c r="G270" s="32">
        <f>SUMIF(AF268:AF269, TRUE, G268:G269)</f>
        <v>0</v>
      </c>
      <c r="H270" s="32">
        <f>SUMIF(AF268:AF269, TRUE, H268:H269)</f>
        <v>0</v>
      </c>
      <c r="I270" s="32">
        <f>SUMIF(AF268:AF269, TRUE, I268:I269)</f>
        <v>0</v>
      </c>
      <c r="J270" s="32">
        <f>SUMIF(AF268:AF269, TRUE, J268:J269)</f>
        <v>0</v>
      </c>
      <c r="K270" s="32">
        <f>SUMIF(AF268:AF269, TRUE, K268:K269)</f>
        <v>0</v>
      </c>
      <c r="L270" s="32">
        <f>SUMIF(AF268:AF269, TRUE, L268:L269)</f>
        <v>0</v>
      </c>
      <c r="M270" s="32">
        <f>SUMIF(AF268:AF269, TRUE, M268:M269)</f>
        <v>0</v>
      </c>
      <c r="N270" s="32">
        <f>SUMIF(AF268:AF269, TRUE, N268:N269)</f>
        <v>0</v>
      </c>
      <c r="O270" s="32">
        <f>SUMIF(AF268:AF269, TRUE, O268:O269)</f>
        <v>0</v>
      </c>
      <c r="P270" s="32">
        <f>SUMIF(AF268:AF269, TRUE, P268:P269)</f>
        <v>0</v>
      </c>
      <c r="Q270" s="32">
        <f>SUMIF(AF268:AF269, TRUE, Q268:Q269)</f>
        <v>0</v>
      </c>
      <c r="R270" s="32">
        <f>SUMIF(AF268:AF269, TRUE, R268:R269)</f>
        <v>0</v>
      </c>
      <c r="S270" s="32">
        <f>SUMIF(AF268:AF269, TRUE, S268:S269)</f>
        <v>0</v>
      </c>
      <c r="T270" s="32">
        <f>SUMIF(AF268:AF269, TRUE, T268:T269)</f>
        <v>0</v>
      </c>
      <c r="U270" s="31" t="s">
        <v>384</v>
      </c>
      <c r="V270" s="32">
        <f>SUMIF(AF268:AF269, TRUE, V268:V269)</f>
        <v>2500</v>
      </c>
      <c r="W270" s="32">
        <f>SUMIF(AF268:AF269, TRUE, W268:W269)</f>
        <v>1040.3399999999999</v>
      </c>
      <c r="X270" s="32">
        <f>SUMIF(AF268:AF269, TRUE, X268:X269)</f>
        <v>2500</v>
      </c>
      <c r="Y270" s="32">
        <f>SUMIF(AF268:AF269, TRUE, Y268:Y269)</f>
        <v>1249.82</v>
      </c>
      <c r="Z270" s="32">
        <f>SUMIF(AF268:AF269, TRUE, Z268:Z269)</f>
        <v>2500</v>
      </c>
      <c r="AA270" s="32">
        <f>SUMIF(AF268:AF269, TRUE, AA268:AA269)</f>
        <v>2500</v>
      </c>
      <c r="AB270" s="32">
        <f>SUMIF(AF268:AF269, TRUE, AB268:AB269)</f>
        <v>2702</v>
      </c>
      <c r="AC270" s="32">
        <f>SUMIF(AF268:AF269, TRUE, AC268:AC269)</f>
        <v>2702</v>
      </c>
      <c r="AD270" s="32">
        <f>SUMIF(AF268:AF269, TRUE, AD268:AD269)</f>
        <v>2724.27</v>
      </c>
      <c r="AE270" s="32">
        <f>SUMIF(AF268:AF269, TRUE, AE268:AE269)</f>
        <v>2724.27</v>
      </c>
      <c r="AF270" t="b">
        <v>0</v>
      </c>
      <c r="AG270" t="b">
        <v>0</v>
      </c>
    </row>
    <row r="271" spans="1:33" x14ac:dyDescent="0.3">
      <c r="A271" s="2" t="s">
        <v>2938</v>
      </c>
      <c r="B271" s="2" t="s">
        <v>1100</v>
      </c>
      <c r="C271" s="2" t="s">
        <v>1775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2" t="s">
        <v>385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t="b">
        <v>1</v>
      </c>
      <c r="AG271" t="b">
        <v>1</v>
      </c>
    </row>
    <row r="272" spans="1:33" x14ac:dyDescent="0.3">
      <c r="A272" s="31" t="s">
        <v>384</v>
      </c>
      <c r="B272" s="31" t="s">
        <v>1774</v>
      </c>
      <c r="C272" s="31" t="s">
        <v>384</v>
      </c>
      <c r="D272" s="32">
        <f>SUMIF(AF271:AF271, TRUE, D271:D271)</f>
        <v>0</v>
      </c>
      <c r="E272" s="32">
        <f>SUMIF(AF271:AF271, TRUE, E271:E271)</f>
        <v>0</v>
      </c>
      <c r="F272" s="32">
        <f>SUMIF(AF271:AF271, TRUE, F271:F271)</f>
        <v>0</v>
      </c>
      <c r="G272" s="32">
        <f>SUMIF(AF271:AF271, TRUE, G271:G271)</f>
        <v>0</v>
      </c>
      <c r="H272" s="32">
        <f>SUMIF(AF271:AF271, TRUE, H271:H271)</f>
        <v>0</v>
      </c>
      <c r="I272" s="32">
        <f>SUMIF(AF271:AF271, TRUE, I271:I271)</f>
        <v>0</v>
      </c>
      <c r="J272" s="32">
        <f>SUMIF(AF271:AF271, TRUE, J271:J271)</f>
        <v>0</v>
      </c>
      <c r="K272" s="32">
        <f>SUMIF(AF271:AF271, TRUE, K271:K271)</f>
        <v>0</v>
      </c>
      <c r="L272" s="32">
        <f>SUMIF(AF271:AF271, TRUE, L271:L271)</f>
        <v>0</v>
      </c>
      <c r="M272" s="32">
        <f>SUMIF(AF271:AF271, TRUE, M271:M271)</f>
        <v>0</v>
      </c>
      <c r="N272" s="32">
        <f>SUMIF(AF271:AF271, TRUE, N271:N271)</f>
        <v>0</v>
      </c>
      <c r="O272" s="32">
        <f>SUMIF(AF271:AF271, TRUE, O271:O271)</f>
        <v>0</v>
      </c>
      <c r="P272" s="32">
        <f>SUMIF(AF271:AF271, TRUE, P271:P271)</f>
        <v>0</v>
      </c>
      <c r="Q272" s="32">
        <f>SUMIF(AF271:AF271, TRUE, Q271:Q271)</f>
        <v>0</v>
      </c>
      <c r="R272" s="32">
        <f>SUMIF(AF271:AF271, TRUE, R271:R271)</f>
        <v>0</v>
      </c>
      <c r="S272" s="32">
        <f>SUMIF(AF271:AF271, TRUE, S271:S271)</f>
        <v>0</v>
      </c>
      <c r="T272" s="32">
        <f>SUMIF(AF271:AF271, TRUE, T271:T271)</f>
        <v>0</v>
      </c>
      <c r="U272" s="31" t="s">
        <v>384</v>
      </c>
      <c r="V272" s="32">
        <f>SUMIF(AF271:AF271, TRUE, V271:V271)</f>
        <v>0</v>
      </c>
      <c r="W272" s="32">
        <f>SUMIF(AF271:AF271, TRUE, W271:W271)</f>
        <v>0</v>
      </c>
      <c r="X272" s="32">
        <f>SUMIF(AF271:AF271, TRUE, X271:X271)</f>
        <v>0</v>
      </c>
      <c r="Y272" s="32">
        <f>SUMIF(AF271:AF271, TRUE, Y271:Y271)</f>
        <v>0</v>
      </c>
      <c r="Z272" s="32">
        <f>SUMIF(AF271:AF271, TRUE, Z271:Z271)</f>
        <v>0</v>
      </c>
      <c r="AA272" s="32">
        <f>SUMIF(AF271:AF271, TRUE, AA271:AA271)</f>
        <v>0</v>
      </c>
      <c r="AB272" s="32">
        <f>SUMIF(AF271:AF271, TRUE, AB271:AB271)</f>
        <v>0</v>
      </c>
      <c r="AC272" s="32">
        <f>SUMIF(AF271:AF271, TRUE, AC271:AC271)</f>
        <v>0</v>
      </c>
      <c r="AD272" s="32">
        <f>SUMIF(AF271:AF271, TRUE, AD271:AD271)</f>
        <v>0</v>
      </c>
      <c r="AE272" s="32">
        <f>SUMIF(AF271:AF271, TRUE, AE271:AE271)</f>
        <v>0</v>
      </c>
      <c r="AF272" t="b">
        <v>0</v>
      </c>
      <c r="AG272" t="b">
        <v>0</v>
      </c>
    </row>
    <row r="273" spans="1:33" x14ac:dyDescent="0.3">
      <c r="A273" s="2" t="s">
        <v>2937</v>
      </c>
      <c r="B273" s="2" t="s">
        <v>428</v>
      </c>
      <c r="C273" s="2" t="s">
        <v>1808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2" t="s">
        <v>385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t="b">
        <v>1</v>
      </c>
      <c r="AG273" t="b">
        <v>1</v>
      </c>
    </row>
    <row r="274" spans="1:33" x14ac:dyDescent="0.3">
      <c r="A274" s="31" t="s">
        <v>384</v>
      </c>
      <c r="B274" s="31" t="s">
        <v>1774</v>
      </c>
      <c r="C274" s="31" t="s">
        <v>384</v>
      </c>
      <c r="D274" s="32">
        <f>SUMIF(AF273:AF273, TRUE, D273:D273)</f>
        <v>0</v>
      </c>
      <c r="E274" s="32">
        <f>SUMIF(AF273:AF273, TRUE, E273:E273)</f>
        <v>0</v>
      </c>
      <c r="F274" s="32">
        <f>SUMIF(AF273:AF273, TRUE, F273:F273)</f>
        <v>0</v>
      </c>
      <c r="G274" s="32">
        <f>SUMIF(AF273:AF273, TRUE, G273:G273)</f>
        <v>0</v>
      </c>
      <c r="H274" s="32">
        <f>SUMIF(AF273:AF273, TRUE, H273:H273)</f>
        <v>0</v>
      </c>
      <c r="I274" s="32">
        <f>SUMIF(AF273:AF273, TRUE, I273:I273)</f>
        <v>0</v>
      </c>
      <c r="J274" s="32">
        <f>SUMIF(AF273:AF273, TRUE, J273:J273)</f>
        <v>0</v>
      </c>
      <c r="K274" s="32">
        <f>SUMIF(AF273:AF273, TRUE, K273:K273)</f>
        <v>0</v>
      </c>
      <c r="L274" s="32">
        <f>SUMIF(AF273:AF273, TRUE, L273:L273)</f>
        <v>0</v>
      </c>
      <c r="M274" s="32">
        <f>SUMIF(AF273:AF273, TRUE, M273:M273)</f>
        <v>0</v>
      </c>
      <c r="N274" s="32">
        <f>SUMIF(AF273:AF273, TRUE, N273:N273)</f>
        <v>0</v>
      </c>
      <c r="O274" s="32">
        <f>SUMIF(AF273:AF273, TRUE, O273:O273)</f>
        <v>0</v>
      </c>
      <c r="P274" s="32">
        <f>SUMIF(AF273:AF273, TRUE, P273:P273)</f>
        <v>0</v>
      </c>
      <c r="Q274" s="32">
        <f>SUMIF(AF273:AF273, TRUE, Q273:Q273)</f>
        <v>0</v>
      </c>
      <c r="R274" s="32">
        <f>SUMIF(AF273:AF273, TRUE, R273:R273)</f>
        <v>0</v>
      </c>
      <c r="S274" s="32">
        <f>SUMIF(AF273:AF273, TRUE, S273:S273)</f>
        <v>0</v>
      </c>
      <c r="T274" s="32">
        <f>SUMIF(AF273:AF273, TRUE, T273:T273)</f>
        <v>0</v>
      </c>
      <c r="U274" s="31" t="s">
        <v>384</v>
      </c>
      <c r="V274" s="32">
        <f>SUMIF(AF273:AF273, TRUE, V273:V273)</f>
        <v>0</v>
      </c>
      <c r="W274" s="32">
        <f>SUMIF(AF273:AF273, TRUE, W273:W273)</f>
        <v>0</v>
      </c>
      <c r="X274" s="32">
        <f>SUMIF(AF273:AF273, TRUE, X273:X273)</f>
        <v>0</v>
      </c>
      <c r="Y274" s="32">
        <f>SUMIF(AF273:AF273, TRUE, Y273:Y273)</f>
        <v>0</v>
      </c>
      <c r="Z274" s="32">
        <f>SUMIF(AF273:AF273, TRUE, Z273:Z273)</f>
        <v>0</v>
      </c>
      <c r="AA274" s="32">
        <f>SUMIF(AF273:AF273, TRUE, AA273:AA273)</f>
        <v>0</v>
      </c>
      <c r="AB274" s="32">
        <f>SUMIF(AF273:AF273, TRUE, AB273:AB273)</f>
        <v>0</v>
      </c>
      <c r="AC274" s="32">
        <f>SUMIF(AF273:AF273, TRUE, AC273:AC273)</f>
        <v>0</v>
      </c>
      <c r="AD274" s="32">
        <f>SUMIF(AF273:AF273, TRUE, AD273:AD273)</f>
        <v>0</v>
      </c>
      <c r="AE274" s="32">
        <f>SUMIF(AF273:AF273, TRUE, AE273:AE273)</f>
        <v>0</v>
      </c>
      <c r="AF274" t="b">
        <v>0</v>
      </c>
      <c r="AG274" t="b">
        <v>0</v>
      </c>
    </row>
    <row r="275" spans="1:33" x14ac:dyDescent="0.3">
      <c r="A275" s="2" t="s">
        <v>2936</v>
      </c>
      <c r="B275" s="2" t="s">
        <v>670</v>
      </c>
      <c r="C275" s="2" t="s">
        <v>1777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2" t="s">
        <v>385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t="b">
        <v>1</v>
      </c>
      <c r="AG275" t="b">
        <v>1</v>
      </c>
    </row>
    <row r="276" spans="1:33" x14ac:dyDescent="0.3">
      <c r="A276" s="2" t="s">
        <v>2935</v>
      </c>
      <c r="B276" s="2" t="s">
        <v>311</v>
      </c>
      <c r="C276" s="2" t="s">
        <v>1777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2" t="s">
        <v>385</v>
      </c>
      <c r="V276" s="3">
        <v>275000</v>
      </c>
      <c r="W276" s="3">
        <v>293817.14</v>
      </c>
      <c r="X276" s="3">
        <v>267079.99</v>
      </c>
      <c r="Y276" s="3">
        <v>267079.99</v>
      </c>
      <c r="Z276" s="3">
        <v>232047.44</v>
      </c>
      <c r="AA276" s="3">
        <v>232047.44</v>
      </c>
      <c r="AB276" s="3">
        <v>244645.79</v>
      </c>
      <c r="AC276" s="3">
        <v>244645.79</v>
      </c>
      <c r="AD276" s="3">
        <v>199540.84</v>
      </c>
      <c r="AE276" s="3">
        <v>199540.84</v>
      </c>
      <c r="AF276" t="b">
        <v>1</v>
      </c>
      <c r="AG276" t="b">
        <v>1</v>
      </c>
    </row>
    <row r="277" spans="1:33" x14ac:dyDescent="0.3">
      <c r="A277" s="31" t="s">
        <v>384</v>
      </c>
      <c r="B277" s="31" t="s">
        <v>1774</v>
      </c>
      <c r="C277" s="31" t="s">
        <v>384</v>
      </c>
      <c r="D277" s="32">
        <f>SUMIF(AF275:AF276, TRUE, D275:D276)</f>
        <v>0</v>
      </c>
      <c r="E277" s="32">
        <f>SUMIF(AF275:AF276, TRUE, E275:E276)</f>
        <v>0</v>
      </c>
      <c r="F277" s="32">
        <f>SUMIF(AF275:AF276, TRUE, F275:F276)</f>
        <v>0</v>
      </c>
      <c r="G277" s="32">
        <f>SUMIF(AF275:AF276, TRUE, G275:G276)</f>
        <v>0</v>
      </c>
      <c r="H277" s="32">
        <f>SUMIF(AF275:AF276, TRUE, H275:H276)</f>
        <v>0</v>
      </c>
      <c r="I277" s="32">
        <f>SUMIF(AF275:AF276, TRUE, I275:I276)</f>
        <v>0</v>
      </c>
      <c r="J277" s="32">
        <f>SUMIF(AF275:AF276, TRUE, J275:J276)</f>
        <v>0</v>
      </c>
      <c r="K277" s="32">
        <f>SUMIF(AF275:AF276, TRUE, K275:K276)</f>
        <v>0</v>
      </c>
      <c r="L277" s="32">
        <f>SUMIF(AF275:AF276, TRUE, L275:L276)</f>
        <v>0</v>
      </c>
      <c r="M277" s="32">
        <f>SUMIF(AF275:AF276, TRUE, M275:M276)</f>
        <v>0</v>
      </c>
      <c r="N277" s="32">
        <f>SUMIF(AF275:AF276, TRUE, N275:N276)</f>
        <v>0</v>
      </c>
      <c r="O277" s="32">
        <f>SUMIF(AF275:AF276, TRUE, O275:O276)</f>
        <v>0</v>
      </c>
      <c r="P277" s="32">
        <f>SUMIF(AF275:AF276, TRUE, P275:P276)</f>
        <v>0</v>
      </c>
      <c r="Q277" s="32">
        <f>SUMIF(AF275:AF276, TRUE, Q275:Q276)</f>
        <v>0</v>
      </c>
      <c r="R277" s="32">
        <f>SUMIF(AF275:AF276, TRUE, R275:R276)</f>
        <v>0</v>
      </c>
      <c r="S277" s="32">
        <f>SUMIF(AF275:AF276, TRUE, S275:S276)</f>
        <v>0</v>
      </c>
      <c r="T277" s="32">
        <f>SUMIF(AF275:AF276, TRUE, T275:T276)</f>
        <v>0</v>
      </c>
      <c r="U277" s="31" t="s">
        <v>384</v>
      </c>
      <c r="V277" s="32">
        <f>SUMIF(AF275:AF276, TRUE, V275:V276)</f>
        <v>275000</v>
      </c>
      <c r="W277" s="32">
        <f>SUMIF(AF275:AF276, TRUE, W275:W276)</f>
        <v>293817.14</v>
      </c>
      <c r="X277" s="32">
        <f>SUMIF(AF275:AF276, TRUE, X275:X276)</f>
        <v>267079.99</v>
      </c>
      <c r="Y277" s="32">
        <f>SUMIF(AF275:AF276, TRUE, Y275:Y276)</f>
        <v>267079.99</v>
      </c>
      <c r="Z277" s="32">
        <f>SUMIF(AF275:AF276, TRUE, Z275:Z276)</f>
        <v>232047.44</v>
      </c>
      <c r="AA277" s="32">
        <f>SUMIF(AF275:AF276, TRUE, AA275:AA276)</f>
        <v>232047.44</v>
      </c>
      <c r="AB277" s="32">
        <f>SUMIF(AF275:AF276, TRUE, AB275:AB276)</f>
        <v>244645.79</v>
      </c>
      <c r="AC277" s="32">
        <f>SUMIF(AF275:AF276, TRUE, AC275:AC276)</f>
        <v>244645.79</v>
      </c>
      <c r="AD277" s="32">
        <f>SUMIF(AF275:AF276, TRUE, AD275:AD276)</f>
        <v>199540.84</v>
      </c>
      <c r="AE277" s="32">
        <f>SUMIF(AF275:AF276, TRUE, AE275:AE276)</f>
        <v>199540.84</v>
      </c>
      <c r="AF277" t="b">
        <v>0</v>
      </c>
      <c r="AG277" t="b">
        <v>0</v>
      </c>
    </row>
    <row r="278" spans="1:33" x14ac:dyDescent="0.3">
      <c r="A278" s="2" t="s">
        <v>2934</v>
      </c>
      <c r="B278" s="2" t="s">
        <v>429</v>
      </c>
      <c r="C278" s="2" t="s">
        <v>1808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2" t="s">
        <v>385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t="b">
        <v>1</v>
      </c>
      <c r="AG278" t="b">
        <v>1</v>
      </c>
    </row>
    <row r="279" spans="1:33" x14ac:dyDescent="0.3">
      <c r="A279" s="31" t="s">
        <v>384</v>
      </c>
      <c r="B279" s="31" t="s">
        <v>1774</v>
      </c>
      <c r="C279" s="31" t="s">
        <v>384</v>
      </c>
      <c r="D279" s="32">
        <f>SUMIF(AF278:AF278, TRUE, D278:D278)</f>
        <v>0</v>
      </c>
      <c r="E279" s="32">
        <f>SUMIF(AF278:AF278, TRUE, E278:E278)</f>
        <v>0</v>
      </c>
      <c r="F279" s="32">
        <f>SUMIF(AF278:AF278, TRUE, F278:F278)</f>
        <v>0</v>
      </c>
      <c r="G279" s="32">
        <f>SUMIF(AF278:AF278, TRUE, G278:G278)</f>
        <v>0</v>
      </c>
      <c r="H279" s="32">
        <f>SUMIF(AF278:AF278, TRUE, H278:H278)</f>
        <v>0</v>
      </c>
      <c r="I279" s="32">
        <f>SUMIF(AF278:AF278, TRUE, I278:I278)</f>
        <v>0</v>
      </c>
      <c r="J279" s="32">
        <f>SUMIF(AF278:AF278, TRUE, J278:J278)</f>
        <v>0</v>
      </c>
      <c r="K279" s="32">
        <f>SUMIF(AF278:AF278, TRUE, K278:K278)</f>
        <v>0</v>
      </c>
      <c r="L279" s="32">
        <f>SUMIF(AF278:AF278, TRUE, L278:L278)</f>
        <v>0</v>
      </c>
      <c r="M279" s="32">
        <f>SUMIF(AF278:AF278, TRUE, M278:M278)</f>
        <v>0</v>
      </c>
      <c r="N279" s="32">
        <f>SUMIF(AF278:AF278, TRUE, N278:N278)</f>
        <v>0</v>
      </c>
      <c r="O279" s="32">
        <f>SUMIF(AF278:AF278, TRUE, O278:O278)</f>
        <v>0</v>
      </c>
      <c r="P279" s="32">
        <f>SUMIF(AF278:AF278, TRUE, P278:P278)</f>
        <v>0</v>
      </c>
      <c r="Q279" s="32">
        <f>SUMIF(AF278:AF278, TRUE, Q278:Q278)</f>
        <v>0</v>
      </c>
      <c r="R279" s="32">
        <f>SUMIF(AF278:AF278, TRUE, R278:R278)</f>
        <v>0</v>
      </c>
      <c r="S279" s="32">
        <f>SUMIF(AF278:AF278, TRUE, S278:S278)</f>
        <v>0</v>
      </c>
      <c r="T279" s="32">
        <f>SUMIF(AF278:AF278, TRUE, T278:T278)</f>
        <v>0</v>
      </c>
      <c r="U279" s="31" t="s">
        <v>384</v>
      </c>
      <c r="V279" s="32">
        <f>SUMIF(AF278:AF278, TRUE, V278:V278)</f>
        <v>0</v>
      </c>
      <c r="W279" s="32">
        <f>SUMIF(AF278:AF278, TRUE, W278:W278)</f>
        <v>0</v>
      </c>
      <c r="X279" s="32">
        <f>SUMIF(AF278:AF278, TRUE, X278:X278)</f>
        <v>0</v>
      </c>
      <c r="Y279" s="32">
        <f>SUMIF(AF278:AF278, TRUE, Y278:Y278)</f>
        <v>0</v>
      </c>
      <c r="Z279" s="32">
        <f>SUMIF(AF278:AF278, TRUE, Z278:Z278)</f>
        <v>0</v>
      </c>
      <c r="AA279" s="32">
        <f>SUMIF(AF278:AF278, TRUE, AA278:AA278)</f>
        <v>0</v>
      </c>
      <c r="AB279" s="32">
        <f>SUMIF(AF278:AF278, TRUE, AB278:AB278)</f>
        <v>0</v>
      </c>
      <c r="AC279" s="32">
        <f>SUMIF(AF278:AF278, TRUE, AC278:AC278)</f>
        <v>0</v>
      </c>
      <c r="AD279" s="32">
        <f>SUMIF(AF278:AF278, TRUE, AD278:AD278)</f>
        <v>0</v>
      </c>
      <c r="AE279" s="32">
        <f>SUMIF(AF278:AF278, TRUE, AE278:AE278)</f>
        <v>0</v>
      </c>
      <c r="AF279" t="b">
        <v>0</v>
      </c>
      <c r="AG279" t="b">
        <v>0</v>
      </c>
    </row>
    <row r="280" spans="1:33" x14ac:dyDescent="0.3">
      <c r="A280" s="2" t="s">
        <v>2933</v>
      </c>
      <c r="B280" s="2" t="s">
        <v>908</v>
      </c>
      <c r="C280" s="2" t="s">
        <v>1777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2" t="s">
        <v>385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t="b">
        <v>1</v>
      </c>
      <c r="AG280" t="b">
        <v>1</v>
      </c>
    </row>
    <row r="281" spans="1:33" x14ac:dyDescent="0.3">
      <c r="A281" s="2" t="s">
        <v>2932</v>
      </c>
      <c r="B281" s="2" t="s">
        <v>312</v>
      </c>
      <c r="C281" s="2" t="s">
        <v>1777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2" t="s">
        <v>385</v>
      </c>
      <c r="V281" s="3">
        <v>5456</v>
      </c>
      <c r="W281" s="3">
        <v>5456</v>
      </c>
      <c r="X281" s="3">
        <v>5456</v>
      </c>
      <c r="Y281" s="3">
        <v>5456</v>
      </c>
      <c r="Z281" s="3">
        <v>5456</v>
      </c>
      <c r="AA281" s="3">
        <v>5456</v>
      </c>
      <c r="AB281" s="3">
        <v>5456</v>
      </c>
      <c r="AC281" s="3">
        <v>5456</v>
      </c>
      <c r="AD281" s="3">
        <v>5456</v>
      </c>
      <c r="AE281" s="3">
        <v>5456</v>
      </c>
      <c r="AF281" t="b">
        <v>1</v>
      </c>
      <c r="AG281" t="b">
        <v>1</v>
      </c>
    </row>
    <row r="282" spans="1:33" x14ac:dyDescent="0.3">
      <c r="A282" s="31" t="s">
        <v>384</v>
      </c>
      <c r="B282" s="31" t="s">
        <v>1774</v>
      </c>
      <c r="C282" s="31" t="s">
        <v>384</v>
      </c>
      <c r="D282" s="32">
        <f>SUMIF(AF280:AF281, TRUE, D280:D281)</f>
        <v>0</v>
      </c>
      <c r="E282" s="32">
        <f>SUMIF(AF280:AF281, TRUE, E280:E281)</f>
        <v>0</v>
      </c>
      <c r="F282" s="32">
        <f>SUMIF(AF280:AF281, TRUE, F280:F281)</f>
        <v>0</v>
      </c>
      <c r="G282" s="32">
        <f>SUMIF(AF280:AF281, TRUE, G280:G281)</f>
        <v>0</v>
      </c>
      <c r="H282" s="32">
        <f>SUMIF(AF280:AF281, TRUE, H280:H281)</f>
        <v>0</v>
      </c>
      <c r="I282" s="32">
        <f>SUMIF(AF280:AF281, TRUE, I280:I281)</f>
        <v>0</v>
      </c>
      <c r="J282" s="32">
        <f>SUMIF(AF280:AF281, TRUE, J280:J281)</f>
        <v>0</v>
      </c>
      <c r="K282" s="32">
        <f>SUMIF(AF280:AF281, TRUE, K280:K281)</f>
        <v>0</v>
      </c>
      <c r="L282" s="32">
        <f>SUMIF(AF280:AF281, TRUE, L280:L281)</f>
        <v>0</v>
      </c>
      <c r="M282" s="32">
        <f>SUMIF(AF280:AF281, TRUE, M280:M281)</f>
        <v>0</v>
      </c>
      <c r="N282" s="32">
        <f>SUMIF(AF280:AF281, TRUE, N280:N281)</f>
        <v>0</v>
      </c>
      <c r="O282" s="32">
        <f>SUMIF(AF280:AF281, TRUE, O280:O281)</f>
        <v>0</v>
      </c>
      <c r="P282" s="32">
        <f>SUMIF(AF280:AF281, TRUE, P280:P281)</f>
        <v>0</v>
      </c>
      <c r="Q282" s="32">
        <f>SUMIF(AF280:AF281, TRUE, Q280:Q281)</f>
        <v>0</v>
      </c>
      <c r="R282" s="32">
        <f>SUMIF(AF280:AF281, TRUE, R280:R281)</f>
        <v>0</v>
      </c>
      <c r="S282" s="32">
        <f>SUMIF(AF280:AF281, TRUE, S280:S281)</f>
        <v>0</v>
      </c>
      <c r="T282" s="32">
        <f>SUMIF(AF280:AF281, TRUE, T280:T281)</f>
        <v>0</v>
      </c>
      <c r="U282" s="31" t="s">
        <v>384</v>
      </c>
      <c r="V282" s="32">
        <f>SUMIF(AF280:AF281, TRUE, V280:V281)</f>
        <v>5456</v>
      </c>
      <c r="W282" s="32">
        <f>SUMIF(AF280:AF281, TRUE, W280:W281)</f>
        <v>5456</v>
      </c>
      <c r="X282" s="32">
        <f>SUMIF(AF280:AF281, TRUE, X280:X281)</f>
        <v>5456</v>
      </c>
      <c r="Y282" s="32">
        <f>SUMIF(AF280:AF281, TRUE, Y280:Y281)</f>
        <v>5456</v>
      </c>
      <c r="Z282" s="32">
        <f>SUMIF(AF280:AF281, TRUE, Z280:Z281)</f>
        <v>5456</v>
      </c>
      <c r="AA282" s="32">
        <f>SUMIF(AF280:AF281, TRUE, AA280:AA281)</f>
        <v>5456</v>
      </c>
      <c r="AB282" s="32">
        <f>SUMIF(AF280:AF281, TRUE, AB280:AB281)</f>
        <v>5456</v>
      </c>
      <c r="AC282" s="32">
        <f>SUMIF(AF280:AF281, TRUE, AC280:AC281)</f>
        <v>5456</v>
      </c>
      <c r="AD282" s="32">
        <f>SUMIF(AF280:AF281, TRUE, AD280:AD281)</f>
        <v>5456</v>
      </c>
      <c r="AE282" s="32">
        <f>SUMIF(AF280:AF281, TRUE, AE280:AE281)</f>
        <v>5456</v>
      </c>
      <c r="AF282" t="b">
        <v>0</v>
      </c>
      <c r="AG282" t="b">
        <v>0</v>
      </c>
    </row>
    <row r="283" spans="1:33" x14ac:dyDescent="0.3">
      <c r="A283" s="2" t="s">
        <v>2931</v>
      </c>
      <c r="B283" s="2" t="s">
        <v>907</v>
      </c>
      <c r="C283" s="2" t="s">
        <v>1808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2" t="s">
        <v>385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t="b">
        <v>1</v>
      </c>
      <c r="AG283" t="b">
        <v>1</v>
      </c>
    </row>
    <row r="284" spans="1:33" x14ac:dyDescent="0.3">
      <c r="A284" s="31" t="s">
        <v>384</v>
      </c>
      <c r="B284" s="31" t="s">
        <v>1774</v>
      </c>
      <c r="C284" s="31" t="s">
        <v>384</v>
      </c>
      <c r="D284" s="32">
        <f>SUMIF(AF283:AF283, TRUE, D283:D283)</f>
        <v>0</v>
      </c>
      <c r="E284" s="32">
        <f>SUMIF(AF283:AF283, TRUE, E283:E283)</f>
        <v>0</v>
      </c>
      <c r="F284" s="32">
        <f>SUMIF(AF283:AF283, TRUE, F283:F283)</f>
        <v>0</v>
      </c>
      <c r="G284" s="32">
        <f>SUMIF(AF283:AF283, TRUE, G283:G283)</f>
        <v>0</v>
      </c>
      <c r="H284" s="32">
        <f>SUMIF(AF283:AF283, TRUE, H283:H283)</f>
        <v>0</v>
      </c>
      <c r="I284" s="32">
        <f>SUMIF(AF283:AF283, TRUE, I283:I283)</f>
        <v>0</v>
      </c>
      <c r="J284" s="32">
        <f>SUMIF(AF283:AF283, TRUE, J283:J283)</f>
        <v>0</v>
      </c>
      <c r="K284" s="32">
        <f>SUMIF(AF283:AF283, TRUE, K283:K283)</f>
        <v>0</v>
      </c>
      <c r="L284" s="32">
        <f>SUMIF(AF283:AF283, TRUE, L283:L283)</f>
        <v>0</v>
      </c>
      <c r="M284" s="32">
        <f>SUMIF(AF283:AF283, TRUE, M283:M283)</f>
        <v>0</v>
      </c>
      <c r="N284" s="32">
        <f>SUMIF(AF283:AF283, TRUE, N283:N283)</f>
        <v>0</v>
      </c>
      <c r="O284" s="32">
        <f>SUMIF(AF283:AF283, TRUE, O283:O283)</f>
        <v>0</v>
      </c>
      <c r="P284" s="32">
        <f>SUMIF(AF283:AF283, TRUE, P283:P283)</f>
        <v>0</v>
      </c>
      <c r="Q284" s="32">
        <f>SUMIF(AF283:AF283, TRUE, Q283:Q283)</f>
        <v>0</v>
      </c>
      <c r="R284" s="32">
        <f>SUMIF(AF283:AF283, TRUE, R283:R283)</f>
        <v>0</v>
      </c>
      <c r="S284" s="32">
        <f>SUMIF(AF283:AF283, TRUE, S283:S283)</f>
        <v>0</v>
      </c>
      <c r="T284" s="32">
        <f>SUMIF(AF283:AF283, TRUE, T283:T283)</f>
        <v>0</v>
      </c>
      <c r="U284" s="31" t="s">
        <v>384</v>
      </c>
      <c r="V284" s="32">
        <f>SUMIF(AF283:AF283, TRUE, V283:V283)</f>
        <v>0</v>
      </c>
      <c r="W284" s="32">
        <f>SUMIF(AF283:AF283, TRUE, W283:W283)</f>
        <v>0</v>
      </c>
      <c r="X284" s="32">
        <f>SUMIF(AF283:AF283, TRUE, X283:X283)</f>
        <v>0</v>
      </c>
      <c r="Y284" s="32">
        <f>SUMIF(AF283:AF283, TRUE, Y283:Y283)</f>
        <v>0</v>
      </c>
      <c r="Z284" s="32">
        <f>SUMIF(AF283:AF283, TRUE, Z283:Z283)</f>
        <v>0</v>
      </c>
      <c r="AA284" s="32">
        <f>SUMIF(AF283:AF283, TRUE, AA283:AA283)</f>
        <v>0</v>
      </c>
      <c r="AB284" s="32">
        <f>SUMIF(AF283:AF283, TRUE, AB283:AB283)</f>
        <v>0</v>
      </c>
      <c r="AC284" s="32">
        <f>SUMIF(AF283:AF283, TRUE, AC283:AC283)</f>
        <v>0</v>
      </c>
      <c r="AD284" s="32">
        <f>SUMIF(AF283:AF283, TRUE, AD283:AD283)</f>
        <v>0</v>
      </c>
      <c r="AE284" s="32">
        <f>SUMIF(AF283:AF283, TRUE, AE283:AE283)</f>
        <v>0</v>
      </c>
      <c r="AF284" t="b">
        <v>0</v>
      </c>
      <c r="AG284" t="b">
        <v>0</v>
      </c>
    </row>
    <row r="285" spans="1:33" x14ac:dyDescent="0.3">
      <c r="A285" s="2" t="s">
        <v>2930</v>
      </c>
      <c r="B285" s="2" t="s">
        <v>906</v>
      </c>
      <c r="C285" s="2" t="s">
        <v>1777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2" t="s">
        <v>385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t="b">
        <v>1</v>
      </c>
      <c r="AG285" t="b">
        <v>1</v>
      </c>
    </row>
    <row r="286" spans="1:33" x14ac:dyDescent="0.3">
      <c r="A286" s="2" t="s">
        <v>2929</v>
      </c>
      <c r="B286" s="2" t="s">
        <v>905</v>
      </c>
      <c r="C286" s="2" t="s">
        <v>1777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2" t="s">
        <v>385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t="b">
        <v>1</v>
      </c>
      <c r="AG286" t="b">
        <v>1</v>
      </c>
    </row>
    <row r="287" spans="1:33" x14ac:dyDescent="0.3">
      <c r="A287" s="31" t="s">
        <v>384</v>
      </c>
      <c r="B287" s="31" t="s">
        <v>1774</v>
      </c>
      <c r="C287" s="31" t="s">
        <v>384</v>
      </c>
      <c r="D287" s="32">
        <f>SUMIF(AF285:AF286, TRUE, D285:D286)</f>
        <v>0</v>
      </c>
      <c r="E287" s="32">
        <f>SUMIF(AF285:AF286, TRUE, E285:E286)</f>
        <v>0</v>
      </c>
      <c r="F287" s="32">
        <f>SUMIF(AF285:AF286, TRUE, F285:F286)</f>
        <v>0</v>
      </c>
      <c r="G287" s="32">
        <f>SUMIF(AF285:AF286, TRUE, G285:G286)</f>
        <v>0</v>
      </c>
      <c r="H287" s="32">
        <f>SUMIF(AF285:AF286, TRUE, H285:H286)</f>
        <v>0</v>
      </c>
      <c r="I287" s="32">
        <f>SUMIF(AF285:AF286, TRUE, I285:I286)</f>
        <v>0</v>
      </c>
      <c r="J287" s="32">
        <f>SUMIF(AF285:AF286, TRUE, J285:J286)</f>
        <v>0</v>
      </c>
      <c r="K287" s="32">
        <f>SUMIF(AF285:AF286, TRUE, K285:K286)</f>
        <v>0</v>
      </c>
      <c r="L287" s="32">
        <f>SUMIF(AF285:AF286, TRUE, L285:L286)</f>
        <v>0</v>
      </c>
      <c r="M287" s="32">
        <f>SUMIF(AF285:AF286, TRUE, M285:M286)</f>
        <v>0</v>
      </c>
      <c r="N287" s="32">
        <f>SUMIF(AF285:AF286, TRUE, N285:N286)</f>
        <v>0</v>
      </c>
      <c r="O287" s="32">
        <f>SUMIF(AF285:AF286, TRUE, O285:O286)</f>
        <v>0</v>
      </c>
      <c r="P287" s="32">
        <f>SUMIF(AF285:AF286, TRUE, P285:P286)</f>
        <v>0</v>
      </c>
      <c r="Q287" s="32">
        <f>SUMIF(AF285:AF286, TRUE, Q285:Q286)</f>
        <v>0</v>
      </c>
      <c r="R287" s="32">
        <f>SUMIF(AF285:AF286, TRUE, R285:R286)</f>
        <v>0</v>
      </c>
      <c r="S287" s="32">
        <f>SUMIF(AF285:AF286, TRUE, S285:S286)</f>
        <v>0</v>
      </c>
      <c r="T287" s="32">
        <f>SUMIF(AF285:AF286, TRUE, T285:T286)</f>
        <v>0</v>
      </c>
      <c r="U287" s="31" t="s">
        <v>384</v>
      </c>
      <c r="V287" s="32">
        <f>SUMIF(AF285:AF286, TRUE, V285:V286)</f>
        <v>0</v>
      </c>
      <c r="W287" s="32">
        <f>SUMIF(AF285:AF286, TRUE, W285:W286)</f>
        <v>0</v>
      </c>
      <c r="X287" s="32">
        <f>SUMIF(AF285:AF286, TRUE, X285:X286)</f>
        <v>0</v>
      </c>
      <c r="Y287" s="32">
        <f>SUMIF(AF285:AF286, TRUE, Y285:Y286)</f>
        <v>0</v>
      </c>
      <c r="Z287" s="32">
        <f>SUMIF(AF285:AF286, TRUE, Z285:Z286)</f>
        <v>0</v>
      </c>
      <c r="AA287" s="32">
        <f>SUMIF(AF285:AF286, TRUE, AA285:AA286)</f>
        <v>0</v>
      </c>
      <c r="AB287" s="32">
        <f>SUMIF(AF285:AF286, TRUE, AB285:AB286)</f>
        <v>0</v>
      </c>
      <c r="AC287" s="32">
        <f>SUMIF(AF285:AF286, TRUE, AC285:AC286)</f>
        <v>0</v>
      </c>
      <c r="AD287" s="32">
        <f>SUMIF(AF285:AF286, TRUE, AD285:AD286)</f>
        <v>0</v>
      </c>
      <c r="AE287" s="32">
        <f>SUMIF(AF285:AF286, TRUE, AE285:AE286)</f>
        <v>0</v>
      </c>
      <c r="AF287" t="b">
        <v>0</v>
      </c>
      <c r="AG287" t="b">
        <v>0</v>
      </c>
    </row>
    <row r="288" spans="1:33" x14ac:dyDescent="0.3">
      <c r="A288" s="2" t="s">
        <v>2928</v>
      </c>
      <c r="B288" s="2" t="s">
        <v>904</v>
      </c>
      <c r="C288" s="2" t="s">
        <v>1775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2" t="s">
        <v>385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t="b">
        <v>1</v>
      </c>
      <c r="AG288" t="b">
        <v>1</v>
      </c>
    </row>
    <row r="289" spans="1:33" x14ac:dyDescent="0.3">
      <c r="A289" s="31" t="s">
        <v>384</v>
      </c>
      <c r="B289" s="31" t="s">
        <v>1774</v>
      </c>
      <c r="C289" s="31" t="s">
        <v>384</v>
      </c>
      <c r="D289" s="32">
        <f>SUMIF(AF288:AF288, TRUE, D288:D288)</f>
        <v>0</v>
      </c>
      <c r="E289" s="32">
        <f>SUMIF(AF288:AF288, TRUE, E288:E288)</f>
        <v>0</v>
      </c>
      <c r="F289" s="32">
        <f>SUMIF(AF288:AF288, TRUE, F288:F288)</f>
        <v>0</v>
      </c>
      <c r="G289" s="32">
        <f>SUMIF(AF288:AF288, TRUE, G288:G288)</f>
        <v>0</v>
      </c>
      <c r="H289" s="32">
        <f>SUMIF(AF288:AF288, TRUE, H288:H288)</f>
        <v>0</v>
      </c>
      <c r="I289" s="32">
        <f>SUMIF(AF288:AF288, TRUE, I288:I288)</f>
        <v>0</v>
      </c>
      <c r="J289" s="32">
        <f>SUMIF(AF288:AF288, TRUE, J288:J288)</f>
        <v>0</v>
      </c>
      <c r="K289" s="32">
        <f>SUMIF(AF288:AF288, TRUE, K288:K288)</f>
        <v>0</v>
      </c>
      <c r="L289" s="32">
        <f>SUMIF(AF288:AF288, TRUE, L288:L288)</f>
        <v>0</v>
      </c>
      <c r="M289" s="32">
        <f>SUMIF(AF288:AF288, TRUE, M288:M288)</f>
        <v>0</v>
      </c>
      <c r="N289" s="32">
        <f>SUMIF(AF288:AF288, TRUE, N288:N288)</f>
        <v>0</v>
      </c>
      <c r="O289" s="32">
        <f>SUMIF(AF288:AF288, TRUE, O288:O288)</f>
        <v>0</v>
      </c>
      <c r="P289" s="32">
        <f>SUMIF(AF288:AF288, TRUE, P288:P288)</f>
        <v>0</v>
      </c>
      <c r="Q289" s="32">
        <f>SUMIF(AF288:AF288, TRUE, Q288:Q288)</f>
        <v>0</v>
      </c>
      <c r="R289" s="32">
        <f>SUMIF(AF288:AF288, TRUE, R288:R288)</f>
        <v>0</v>
      </c>
      <c r="S289" s="32">
        <f>SUMIF(AF288:AF288, TRUE, S288:S288)</f>
        <v>0</v>
      </c>
      <c r="T289" s="32">
        <f>SUMIF(AF288:AF288, TRUE, T288:T288)</f>
        <v>0</v>
      </c>
      <c r="U289" s="31" t="s">
        <v>384</v>
      </c>
      <c r="V289" s="32">
        <f>SUMIF(AF288:AF288, TRUE, V288:V288)</f>
        <v>0</v>
      </c>
      <c r="W289" s="32">
        <f>SUMIF(AF288:AF288, TRUE, W288:W288)</f>
        <v>0</v>
      </c>
      <c r="X289" s="32">
        <f>SUMIF(AF288:AF288, TRUE, X288:X288)</f>
        <v>0</v>
      </c>
      <c r="Y289" s="32">
        <f>SUMIF(AF288:AF288, TRUE, Y288:Y288)</f>
        <v>0</v>
      </c>
      <c r="Z289" s="32">
        <f>SUMIF(AF288:AF288, TRUE, Z288:Z288)</f>
        <v>0</v>
      </c>
      <c r="AA289" s="32">
        <f>SUMIF(AF288:AF288, TRUE, AA288:AA288)</f>
        <v>0</v>
      </c>
      <c r="AB289" s="32">
        <f>SUMIF(AF288:AF288, TRUE, AB288:AB288)</f>
        <v>0</v>
      </c>
      <c r="AC289" s="32">
        <f>SUMIF(AF288:AF288, TRUE, AC288:AC288)</f>
        <v>0</v>
      </c>
      <c r="AD289" s="32">
        <f>SUMIF(AF288:AF288, TRUE, AD288:AD288)</f>
        <v>0</v>
      </c>
      <c r="AE289" s="32">
        <f>SUMIF(AF288:AF288, TRUE, AE288:AE288)</f>
        <v>0</v>
      </c>
      <c r="AF289" t="b">
        <v>0</v>
      </c>
      <c r="AG289" t="b">
        <v>0</v>
      </c>
    </row>
    <row r="290" spans="1:33" x14ac:dyDescent="0.3">
      <c r="A290" s="2" t="s">
        <v>2927</v>
      </c>
      <c r="B290" s="2" t="s">
        <v>430</v>
      </c>
      <c r="C290" s="2" t="s">
        <v>1808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2" t="s">
        <v>385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t="b">
        <v>1</v>
      </c>
      <c r="AG290" t="b">
        <v>1</v>
      </c>
    </row>
    <row r="291" spans="1:33" x14ac:dyDescent="0.3">
      <c r="A291" s="31" t="s">
        <v>384</v>
      </c>
      <c r="B291" s="31" t="s">
        <v>1774</v>
      </c>
      <c r="C291" s="31" t="s">
        <v>384</v>
      </c>
      <c r="D291" s="32">
        <f>SUMIF(AF290:AF290, TRUE, D290:D290)</f>
        <v>0</v>
      </c>
      <c r="E291" s="32">
        <f>SUMIF(AF290:AF290, TRUE, E290:E290)</f>
        <v>0</v>
      </c>
      <c r="F291" s="32">
        <f>SUMIF(AF290:AF290, TRUE, F290:F290)</f>
        <v>0</v>
      </c>
      <c r="G291" s="32">
        <f>SUMIF(AF290:AF290, TRUE, G290:G290)</f>
        <v>0</v>
      </c>
      <c r="H291" s="32">
        <f>SUMIF(AF290:AF290, TRUE, H290:H290)</f>
        <v>0</v>
      </c>
      <c r="I291" s="32">
        <f>SUMIF(AF290:AF290, TRUE, I290:I290)</f>
        <v>0</v>
      </c>
      <c r="J291" s="32">
        <f>SUMIF(AF290:AF290, TRUE, J290:J290)</f>
        <v>0</v>
      </c>
      <c r="K291" s="32">
        <f>SUMIF(AF290:AF290, TRUE, K290:K290)</f>
        <v>0</v>
      </c>
      <c r="L291" s="32">
        <f>SUMIF(AF290:AF290, TRUE, L290:L290)</f>
        <v>0</v>
      </c>
      <c r="M291" s="32">
        <f>SUMIF(AF290:AF290, TRUE, M290:M290)</f>
        <v>0</v>
      </c>
      <c r="N291" s="32">
        <f>SUMIF(AF290:AF290, TRUE, N290:N290)</f>
        <v>0</v>
      </c>
      <c r="O291" s="32">
        <f>SUMIF(AF290:AF290, TRUE, O290:O290)</f>
        <v>0</v>
      </c>
      <c r="P291" s="32">
        <f>SUMIF(AF290:AF290, TRUE, P290:P290)</f>
        <v>0</v>
      </c>
      <c r="Q291" s="32">
        <f>SUMIF(AF290:AF290, TRUE, Q290:Q290)</f>
        <v>0</v>
      </c>
      <c r="R291" s="32">
        <f>SUMIF(AF290:AF290, TRUE, R290:R290)</f>
        <v>0</v>
      </c>
      <c r="S291" s="32">
        <f>SUMIF(AF290:AF290, TRUE, S290:S290)</f>
        <v>0</v>
      </c>
      <c r="T291" s="32">
        <f>SUMIF(AF290:AF290, TRUE, T290:T290)</f>
        <v>0</v>
      </c>
      <c r="U291" s="31" t="s">
        <v>384</v>
      </c>
      <c r="V291" s="32">
        <f>SUMIF(AF290:AF290, TRUE, V290:V290)</f>
        <v>0</v>
      </c>
      <c r="W291" s="32">
        <f>SUMIF(AF290:AF290, TRUE, W290:W290)</f>
        <v>0</v>
      </c>
      <c r="X291" s="32">
        <f>SUMIF(AF290:AF290, TRUE, X290:X290)</f>
        <v>0</v>
      </c>
      <c r="Y291" s="32">
        <f>SUMIF(AF290:AF290, TRUE, Y290:Y290)</f>
        <v>0</v>
      </c>
      <c r="Z291" s="32">
        <f>SUMIF(AF290:AF290, TRUE, Z290:Z290)</f>
        <v>0</v>
      </c>
      <c r="AA291" s="32">
        <f>SUMIF(AF290:AF290, TRUE, AA290:AA290)</f>
        <v>0</v>
      </c>
      <c r="AB291" s="32">
        <f>SUMIF(AF290:AF290, TRUE, AB290:AB290)</f>
        <v>0</v>
      </c>
      <c r="AC291" s="32">
        <f>SUMIF(AF290:AF290, TRUE, AC290:AC290)</f>
        <v>0</v>
      </c>
      <c r="AD291" s="32">
        <f>SUMIF(AF290:AF290, TRUE, AD290:AD290)</f>
        <v>0</v>
      </c>
      <c r="AE291" s="32">
        <f>SUMIF(AF290:AF290, TRUE, AE290:AE290)</f>
        <v>0</v>
      </c>
      <c r="AF291" t="b">
        <v>0</v>
      </c>
      <c r="AG291" t="b">
        <v>0</v>
      </c>
    </row>
    <row r="292" spans="1:33" x14ac:dyDescent="0.3">
      <c r="A292" s="2" t="s">
        <v>2926</v>
      </c>
      <c r="B292" s="2" t="s">
        <v>903</v>
      </c>
      <c r="C292" s="2" t="s">
        <v>1777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2" t="s">
        <v>385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t="b">
        <v>1</v>
      </c>
      <c r="AG292" t="b">
        <v>1</v>
      </c>
    </row>
    <row r="293" spans="1:33" x14ac:dyDescent="0.3">
      <c r="A293" s="2" t="s">
        <v>2925</v>
      </c>
      <c r="B293" s="2" t="s">
        <v>313</v>
      </c>
      <c r="C293" s="2" t="s">
        <v>1777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2" t="s">
        <v>385</v>
      </c>
      <c r="V293" s="3">
        <v>3000</v>
      </c>
      <c r="W293" s="3">
        <v>0</v>
      </c>
      <c r="X293" s="3">
        <v>0</v>
      </c>
      <c r="Y293" s="3">
        <v>0</v>
      </c>
      <c r="Z293" s="3">
        <v>12998.72</v>
      </c>
      <c r="AA293" s="3">
        <v>12998.72</v>
      </c>
      <c r="AB293" s="3">
        <v>537.70000000000005</v>
      </c>
      <c r="AC293" s="3">
        <v>537.70000000000005</v>
      </c>
      <c r="AD293" s="3">
        <v>1468.28</v>
      </c>
      <c r="AE293" s="3">
        <v>1468.28</v>
      </c>
      <c r="AF293" t="b">
        <v>1</v>
      </c>
      <c r="AG293" t="b">
        <v>1</v>
      </c>
    </row>
    <row r="294" spans="1:33" x14ac:dyDescent="0.3">
      <c r="A294" s="31" t="s">
        <v>384</v>
      </c>
      <c r="B294" s="31" t="s">
        <v>1774</v>
      </c>
      <c r="C294" s="31" t="s">
        <v>384</v>
      </c>
      <c r="D294" s="32">
        <f>SUMIF(AF292:AF293, TRUE, D292:D293)</f>
        <v>0</v>
      </c>
      <c r="E294" s="32">
        <f>SUMIF(AF292:AF293, TRUE, E292:E293)</f>
        <v>0</v>
      </c>
      <c r="F294" s="32">
        <f>SUMIF(AF292:AF293, TRUE, F292:F293)</f>
        <v>0</v>
      </c>
      <c r="G294" s="32">
        <f>SUMIF(AF292:AF293, TRUE, G292:G293)</f>
        <v>0</v>
      </c>
      <c r="H294" s="32">
        <f>SUMIF(AF292:AF293, TRUE, H292:H293)</f>
        <v>0</v>
      </c>
      <c r="I294" s="32">
        <f>SUMIF(AF292:AF293, TRUE, I292:I293)</f>
        <v>0</v>
      </c>
      <c r="J294" s="32">
        <f>SUMIF(AF292:AF293, TRUE, J292:J293)</f>
        <v>0</v>
      </c>
      <c r="K294" s="32">
        <f>SUMIF(AF292:AF293, TRUE, K292:K293)</f>
        <v>0</v>
      </c>
      <c r="L294" s="32">
        <f>SUMIF(AF292:AF293, TRUE, L292:L293)</f>
        <v>0</v>
      </c>
      <c r="M294" s="32">
        <f>SUMIF(AF292:AF293, TRUE, M292:M293)</f>
        <v>0</v>
      </c>
      <c r="N294" s="32">
        <f>SUMIF(AF292:AF293, TRUE, N292:N293)</f>
        <v>0</v>
      </c>
      <c r="O294" s="32">
        <f>SUMIF(AF292:AF293, TRUE, O292:O293)</f>
        <v>0</v>
      </c>
      <c r="P294" s="32">
        <f>SUMIF(AF292:AF293, TRUE, P292:P293)</f>
        <v>0</v>
      </c>
      <c r="Q294" s="32">
        <f>SUMIF(AF292:AF293, TRUE, Q292:Q293)</f>
        <v>0</v>
      </c>
      <c r="R294" s="32">
        <f>SUMIF(AF292:AF293, TRUE, R292:R293)</f>
        <v>0</v>
      </c>
      <c r="S294" s="32">
        <f>SUMIF(AF292:AF293, TRUE, S292:S293)</f>
        <v>0</v>
      </c>
      <c r="T294" s="32">
        <f>SUMIF(AF292:AF293, TRUE, T292:T293)</f>
        <v>0</v>
      </c>
      <c r="U294" s="31" t="s">
        <v>384</v>
      </c>
      <c r="V294" s="32">
        <f>SUMIF(AF292:AF293, TRUE, V292:V293)</f>
        <v>3000</v>
      </c>
      <c r="W294" s="32">
        <f>SUMIF(AF292:AF293, TRUE, W292:W293)</f>
        <v>0</v>
      </c>
      <c r="X294" s="32">
        <f>SUMIF(AF292:AF293, TRUE, X292:X293)</f>
        <v>0</v>
      </c>
      <c r="Y294" s="32">
        <f>SUMIF(AF292:AF293, TRUE, Y292:Y293)</f>
        <v>0</v>
      </c>
      <c r="Z294" s="32">
        <f>SUMIF(AF292:AF293, TRUE, Z292:Z293)</f>
        <v>12998.72</v>
      </c>
      <c r="AA294" s="32">
        <f>SUMIF(AF292:AF293, TRUE, AA292:AA293)</f>
        <v>12998.72</v>
      </c>
      <c r="AB294" s="32">
        <f>SUMIF(AF292:AF293, TRUE, AB292:AB293)</f>
        <v>537.70000000000005</v>
      </c>
      <c r="AC294" s="32">
        <f>SUMIF(AF292:AF293, TRUE, AC292:AC293)</f>
        <v>537.70000000000005</v>
      </c>
      <c r="AD294" s="32">
        <f>SUMIF(AF292:AF293, TRUE, AD292:AD293)</f>
        <v>1468.28</v>
      </c>
      <c r="AE294" s="32">
        <f>SUMIF(AF292:AF293, TRUE, AE292:AE293)</f>
        <v>1468.28</v>
      </c>
      <c r="AF294" t="b">
        <v>0</v>
      </c>
      <c r="AG294" t="b">
        <v>0</v>
      </c>
    </row>
    <row r="295" spans="1:33" x14ac:dyDescent="0.3">
      <c r="A295" s="2" t="s">
        <v>2924</v>
      </c>
      <c r="B295" s="2" t="s">
        <v>1101</v>
      </c>
      <c r="C295" s="2" t="s">
        <v>1775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2" t="s">
        <v>385</v>
      </c>
      <c r="V295" s="3">
        <v>10000</v>
      </c>
      <c r="W295" s="3">
        <v>37868.300000000003</v>
      </c>
      <c r="X295" s="3">
        <v>1965337.98</v>
      </c>
      <c r="Y295" s="3">
        <v>1965337.98</v>
      </c>
      <c r="Z295" s="3">
        <v>54914.04</v>
      </c>
      <c r="AA295" s="3">
        <v>54914.04</v>
      </c>
      <c r="AB295" s="3">
        <v>0</v>
      </c>
      <c r="AC295" s="3">
        <v>0</v>
      </c>
      <c r="AD295" s="3">
        <v>51672.89</v>
      </c>
      <c r="AE295" s="3">
        <v>51672.89</v>
      </c>
      <c r="AF295" t="b">
        <v>1</v>
      </c>
      <c r="AG295" t="b">
        <v>1</v>
      </c>
    </row>
    <row r="296" spans="1:33" x14ac:dyDescent="0.3">
      <c r="A296" s="31" t="s">
        <v>384</v>
      </c>
      <c r="B296" s="31" t="s">
        <v>1774</v>
      </c>
      <c r="C296" s="31" t="s">
        <v>384</v>
      </c>
      <c r="D296" s="32">
        <f>SUMIF(AF295:AF295, TRUE, D295:D295)</f>
        <v>0</v>
      </c>
      <c r="E296" s="32">
        <f>SUMIF(AF295:AF295, TRUE, E295:E295)</f>
        <v>0</v>
      </c>
      <c r="F296" s="32">
        <f>SUMIF(AF295:AF295, TRUE, F295:F295)</f>
        <v>0</v>
      </c>
      <c r="G296" s="32">
        <f>SUMIF(AF295:AF295, TRUE, G295:G295)</f>
        <v>0</v>
      </c>
      <c r="H296" s="32">
        <f>SUMIF(AF295:AF295, TRUE, H295:H295)</f>
        <v>0</v>
      </c>
      <c r="I296" s="32">
        <f>SUMIF(AF295:AF295, TRUE, I295:I295)</f>
        <v>0</v>
      </c>
      <c r="J296" s="32">
        <f>SUMIF(AF295:AF295, TRUE, J295:J295)</f>
        <v>0</v>
      </c>
      <c r="K296" s="32">
        <f>SUMIF(AF295:AF295, TRUE, K295:K295)</f>
        <v>0</v>
      </c>
      <c r="L296" s="32">
        <f>SUMIF(AF295:AF295, TRUE, L295:L295)</f>
        <v>0</v>
      </c>
      <c r="M296" s="32">
        <f>SUMIF(AF295:AF295, TRUE, M295:M295)</f>
        <v>0</v>
      </c>
      <c r="N296" s="32">
        <f>SUMIF(AF295:AF295, TRUE, N295:N295)</f>
        <v>0</v>
      </c>
      <c r="O296" s="32">
        <f>SUMIF(AF295:AF295, TRUE, O295:O295)</f>
        <v>0</v>
      </c>
      <c r="P296" s="32">
        <f>SUMIF(AF295:AF295, TRUE, P295:P295)</f>
        <v>0</v>
      </c>
      <c r="Q296" s="32">
        <f>SUMIF(AF295:AF295, TRUE, Q295:Q295)</f>
        <v>0</v>
      </c>
      <c r="R296" s="32">
        <f>SUMIF(AF295:AF295, TRUE, R295:R295)</f>
        <v>0</v>
      </c>
      <c r="S296" s="32">
        <f>SUMIF(AF295:AF295, TRUE, S295:S295)</f>
        <v>0</v>
      </c>
      <c r="T296" s="32">
        <f>SUMIF(AF295:AF295, TRUE, T295:T295)</f>
        <v>0</v>
      </c>
      <c r="U296" s="31" t="s">
        <v>384</v>
      </c>
      <c r="V296" s="32">
        <f>SUMIF(AF295:AF295, TRUE, V295:V295)</f>
        <v>10000</v>
      </c>
      <c r="W296" s="32">
        <f>SUMIF(AF295:AF295, TRUE, W295:W295)</f>
        <v>37868.300000000003</v>
      </c>
      <c r="X296" s="32">
        <f>SUMIF(AF295:AF295, TRUE, X295:X295)</f>
        <v>1965337.98</v>
      </c>
      <c r="Y296" s="32">
        <f>SUMIF(AF295:AF295, TRUE, Y295:Y295)</f>
        <v>1965337.98</v>
      </c>
      <c r="Z296" s="32">
        <f>SUMIF(AF295:AF295, TRUE, Z295:Z295)</f>
        <v>54914.04</v>
      </c>
      <c r="AA296" s="32">
        <f>SUMIF(AF295:AF295, TRUE, AA295:AA295)</f>
        <v>54914.04</v>
      </c>
      <c r="AB296" s="32">
        <f>SUMIF(AF295:AF295, TRUE, AB295:AB295)</f>
        <v>0</v>
      </c>
      <c r="AC296" s="32">
        <f>SUMIF(AF295:AF295, TRUE, AC295:AC295)</f>
        <v>0</v>
      </c>
      <c r="AD296" s="32">
        <f>SUMIF(AF295:AF295, TRUE, AD295:AD295)</f>
        <v>51672.89</v>
      </c>
      <c r="AE296" s="32">
        <f>SUMIF(AF295:AF295, TRUE, AE295:AE295)</f>
        <v>51672.89</v>
      </c>
      <c r="AF296" t="b">
        <v>0</v>
      </c>
      <c r="AG296" t="b">
        <v>0</v>
      </c>
    </row>
    <row r="297" spans="1:33" x14ac:dyDescent="0.3">
      <c r="A297" s="2" t="s">
        <v>2923</v>
      </c>
      <c r="B297" s="2" t="s">
        <v>431</v>
      </c>
      <c r="C297" s="2" t="s">
        <v>1808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2" t="s">
        <v>385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t="b">
        <v>1</v>
      </c>
      <c r="AG297" t="b">
        <v>1</v>
      </c>
    </row>
    <row r="298" spans="1:33" x14ac:dyDescent="0.3">
      <c r="A298" s="31" t="s">
        <v>384</v>
      </c>
      <c r="B298" s="31" t="s">
        <v>1774</v>
      </c>
      <c r="C298" s="31" t="s">
        <v>384</v>
      </c>
      <c r="D298" s="32">
        <f>SUMIF(AF297:AF297, TRUE, D297:D297)</f>
        <v>0</v>
      </c>
      <c r="E298" s="32">
        <f>SUMIF(AF297:AF297, TRUE, E297:E297)</f>
        <v>0</v>
      </c>
      <c r="F298" s="32">
        <f>SUMIF(AF297:AF297, TRUE, F297:F297)</f>
        <v>0</v>
      </c>
      <c r="G298" s="32">
        <f>SUMIF(AF297:AF297, TRUE, G297:G297)</f>
        <v>0</v>
      </c>
      <c r="H298" s="32">
        <f>SUMIF(AF297:AF297, TRUE, H297:H297)</f>
        <v>0</v>
      </c>
      <c r="I298" s="32">
        <f>SUMIF(AF297:AF297, TRUE, I297:I297)</f>
        <v>0</v>
      </c>
      <c r="J298" s="32">
        <f>SUMIF(AF297:AF297, TRUE, J297:J297)</f>
        <v>0</v>
      </c>
      <c r="K298" s="32">
        <f>SUMIF(AF297:AF297, TRUE, K297:K297)</f>
        <v>0</v>
      </c>
      <c r="L298" s="32">
        <f>SUMIF(AF297:AF297, TRUE, L297:L297)</f>
        <v>0</v>
      </c>
      <c r="M298" s="32">
        <f>SUMIF(AF297:AF297, TRUE, M297:M297)</f>
        <v>0</v>
      </c>
      <c r="N298" s="32">
        <f>SUMIF(AF297:AF297, TRUE, N297:N297)</f>
        <v>0</v>
      </c>
      <c r="O298" s="32">
        <f>SUMIF(AF297:AF297, TRUE, O297:O297)</f>
        <v>0</v>
      </c>
      <c r="P298" s="32">
        <f>SUMIF(AF297:AF297, TRUE, P297:P297)</f>
        <v>0</v>
      </c>
      <c r="Q298" s="32">
        <f>SUMIF(AF297:AF297, TRUE, Q297:Q297)</f>
        <v>0</v>
      </c>
      <c r="R298" s="32">
        <f>SUMIF(AF297:AF297, TRUE, R297:R297)</f>
        <v>0</v>
      </c>
      <c r="S298" s="32">
        <f>SUMIF(AF297:AF297, TRUE, S297:S297)</f>
        <v>0</v>
      </c>
      <c r="T298" s="32">
        <f>SUMIF(AF297:AF297, TRUE, T297:T297)</f>
        <v>0</v>
      </c>
      <c r="U298" s="31" t="s">
        <v>384</v>
      </c>
      <c r="V298" s="32">
        <f>SUMIF(AF297:AF297, TRUE, V297:V297)</f>
        <v>0</v>
      </c>
      <c r="W298" s="32">
        <f>SUMIF(AF297:AF297, TRUE, W297:W297)</f>
        <v>0</v>
      </c>
      <c r="X298" s="32">
        <f>SUMIF(AF297:AF297, TRUE, X297:X297)</f>
        <v>0</v>
      </c>
      <c r="Y298" s="32">
        <f>SUMIF(AF297:AF297, TRUE, Y297:Y297)</f>
        <v>0</v>
      </c>
      <c r="Z298" s="32">
        <f>SUMIF(AF297:AF297, TRUE, Z297:Z297)</f>
        <v>0</v>
      </c>
      <c r="AA298" s="32">
        <f>SUMIF(AF297:AF297, TRUE, AA297:AA297)</f>
        <v>0</v>
      </c>
      <c r="AB298" s="32">
        <f>SUMIF(AF297:AF297, TRUE, AB297:AB297)</f>
        <v>0</v>
      </c>
      <c r="AC298" s="32">
        <f>SUMIF(AF297:AF297, TRUE, AC297:AC297)</f>
        <v>0</v>
      </c>
      <c r="AD298" s="32">
        <f>SUMIF(AF297:AF297, TRUE, AD297:AD297)</f>
        <v>0</v>
      </c>
      <c r="AE298" s="32">
        <f>SUMIF(AF297:AF297, TRUE, AE297:AE297)</f>
        <v>0</v>
      </c>
      <c r="AF298" t="b">
        <v>0</v>
      </c>
      <c r="AG298" t="b">
        <v>0</v>
      </c>
    </row>
    <row r="299" spans="1:33" x14ac:dyDescent="0.3">
      <c r="A299" s="2" t="s">
        <v>2922</v>
      </c>
      <c r="B299" s="2" t="s">
        <v>668</v>
      </c>
      <c r="C299" s="2" t="s">
        <v>1777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2" t="s">
        <v>385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t="b">
        <v>1</v>
      </c>
      <c r="AG299" t="b">
        <v>1</v>
      </c>
    </row>
    <row r="300" spans="1:33" x14ac:dyDescent="0.3">
      <c r="A300" s="2" t="s">
        <v>2921</v>
      </c>
      <c r="B300" s="2" t="s">
        <v>314</v>
      </c>
      <c r="C300" s="2" t="s">
        <v>1777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2" t="s">
        <v>385</v>
      </c>
      <c r="V300" s="3">
        <v>300000</v>
      </c>
      <c r="W300" s="3">
        <v>0</v>
      </c>
      <c r="X300" s="3">
        <v>0</v>
      </c>
      <c r="Y300" s="3">
        <v>0</v>
      </c>
      <c r="Z300" s="3">
        <v>13450.26</v>
      </c>
      <c r="AA300" s="3">
        <v>13450.26</v>
      </c>
      <c r="AB300" s="3">
        <v>16149.3</v>
      </c>
      <c r="AC300" s="3">
        <v>16149.3</v>
      </c>
      <c r="AD300" s="3">
        <v>78648</v>
      </c>
      <c r="AE300" s="3">
        <v>78648</v>
      </c>
      <c r="AF300" t="b">
        <v>1</v>
      </c>
      <c r="AG300" t="b">
        <v>1</v>
      </c>
    </row>
    <row r="301" spans="1:33" x14ac:dyDescent="0.3">
      <c r="A301" s="31" t="s">
        <v>384</v>
      </c>
      <c r="B301" s="31" t="s">
        <v>1774</v>
      </c>
      <c r="C301" s="31" t="s">
        <v>384</v>
      </c>
      <c r="D301" s="32">
        <f>SUMIF(AF299:AF300, TRUE, D299:D300)</f>
        <v>0</v>
      </c>
      <c r="E301" s="32">
        <f>SUMIF(AF299:AF300, TRUE, E299:E300)</f>
        <v>0</v>
      </c>
      <c r="F301" s="32">
        <f>SUMIF(AF299:AF300, TRUE, F299:F300)</f>
        <v>0</v>
      </c>
      <c r="G301" s="32">
        <f>SUMIF(AF299:AF300, TRUE, G299:G300)</f>
        <v>0</v>
      </c>
      <c r="H301" s="32">
        <f>SUMIF(AF299:AF300, TRUE, H299:H300)</f>
        <v>0</v>
      </c>
      <c r="I301" s="32">
        <f>SUMIF(AF299:AF300, TRUE, I299:I300)</f>
        <v>0</v>
      </c>
      <c r="J301" s="32">
        <f>SUMIF(AF299:AF300, TRUE, J299:J300)</f>
        <v>0</v>
      </c>
      <c r="K301" s="32">
        <f>SUMIF(AF299:AF300, TRUE, K299:K300)</f>
        <v>0</v>
      </c>
      <c r="L301" s="32">
        <f>SUMIF(AF299:AF300, TRUE, L299:L300)</f>
        <v>0</v>
      </c>
      <c r="M301" s="32">
        <f>SUMIF(AF299:AF300, TRUE, M299:M300)</f>
        <v>0</v>
      </c>
      <c r="N301" s="32">
        <f>SUMIF(AF299:AF300, TRUE, N299:N300)</f>
        <v>0</v>
      </c>
      <c r="O301" s="32">
        <f>SUMIF(AF299:AF300, TRUE, O299:O300)</f>
        <v>0</v>
      </c>
      <c r="P301" s="32">
        <f>SUMIF(AF299:AF300, TRUE, P299:P300)</f>
        <v>0</v>
      </c>
      <c r="Q301" s="32">
        <f>SUMIF(AF299:AF300, TRUE, Q299:Q300)</f>
        <v>0</v>
      </c>
      <c r="R301" s="32">
        <f>SUMIF(AF299:AF300, TRUE, R299:R300)</f>
        <v>0</v>
      </c>
      <c r="S301" s="32">
        <f>SUMIF(AF299:AF300, TRUE, S299:S300)</f>
        <v>0</v>
      </c>
      <c r="T301" s="32">
        <f>SUMIF(AF299:AF300, TRUE, T299:T300)</f>
        <v>0</v>
      </c>
      <c r="U301" s="31" t="s">
        <v>384</v>
      </c>
      <c r="V301" s="32">
        <f>SUMIF(AF299:AF300, TRUE, V299:V300)</f>
        <v>300000</v>
      </c>
      <c r="W301" s="32">
        <f>SUMIF(AF299:AF300, TRUE, W299:W300)</f>
        <v>0</v>
      </c>
      <c r="X301" s="32">
        <f>SUMIF(AF299:AF300, TRUE, X299:X300)</f>
        <v>0</v>
      </c>
      <c r="Y301" s="32">
        <f>SUMIF(AF299:AF300, TRUE, Y299:Y300)</f>
        <v>0</v>
      </c>
      <c r="Z301" s="32">
        <f>SUMIF(AF299:AF300, TRUE, Z299:Z300)</f>
        <v>13450.26</v>
      </c>
      <c r="AA301" s="32">
        <f>SUMIF(AF299:AF300, TRUE, AA299:AA300)</f>
        <v>13450.26</v>
      </c>
      <c r="AB301" s="32">
        <f>SUMIF(AF299:AF300, TRUE, AB299:AB300)</f>
        <v>16149.3</v>
      </c>
      <c r="AC301" s="32">
        <f>SUMIF(AF299:AF300, TRUE, AC299:AC300)</f>
        <v>16149.3</v>
      </c>
      <c r="AD301" s="32">
        <f>SUMIF(AF299:AF300, TRUE, AD299:AD300)</f>
        <v>78648</v>
      </c>
      <c r="AE301" s="32">
        <f>SUMIF(AF299:AF300, TRUE, AE299:AE300)</f>
        <v>78648</v>
      </c>
      <c r="AF301" t="b">
        <v>0</v>
      </c>
      <c r="AG301" t="b">
        <v>0</v>
      </c>
    </row>
    <row r="302" spans="1:33" x14ac:dyDescent="0.3">
      <c r="A302" s="2" t="s">
        <v>2920</v>
      </c>
      <c r="B302" s="2" t="s">
        <v>902</v>
      </c>
      <c r="C302" s="2" t="s">
        <v>1808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2" t="s">
        <v>385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t="b">
        <v>1</v>
      </c>
      <c r="AG302" t="b">
        <v>1</v>
      </c>
    </row>
    <row r="303" spans="1:33" x14ac:dyDescent="0.3">
      <c r="A303" s="31" t="s">
        <v>384</v>
      </c>
      <c r="B303" s="31" t="s">
        <v>1774</v>
      </c>
      <c r="C303" s="31" t="s">
        <v>384</v>
      </c>
      <c r="D303" s="32">
        <f>SUMIF(AF302:AF302, TRUE, D302:D302)</f>
        <v>0</v>
      </c>
      <c r="E303" s="32">
        <f>SUMIF(AF302:AF302, TRUE, E302:E302)</f>
        <v>0</v>
      </c>
      <c r="F303" s="32">
        <f>SUMIF(AF302:AF302, TRUE, F302:F302)</f>
        <v>0</v>
      </c>
      <c r="G303" s="32">
        <f>SUMIF(AF302:AF302, TRUE, G302:G302)</f>
        <v>0</v>
      </c>
      <c r="H303" s="32">
        <f>SUMIF(AF302:AF302, TRUE, H302:H302)</f>
        <v>0</v>
      </c>
      <c r="I303" s="32">
        <f>SUMIF(AF302:AF302, TRUE, I302:I302)</f>
        <v>0</v>
      </c>
      <c r="J303" s="32">
        <f>SUMIF(AF302:AF302, TRUE, J302:J302)</f>
        <v>0</v>
      </c>
      <c r="K303" s="32">
        <f>SUMIF(AF302:AF302, TRUE, K302:K302)</f>
        <v>0</v>
      </c>
      <c r="L303" s="32">
        <f>SUMIF(AF302:AF302, TRUE, L302:L302)</f>
        <v>0</v>
      </c>
      <c r="M303" s="32">
        <f>SUMIF(AF302:AF302, TRUE, M302:M302)</f>
        <v>0</v>
      </c>
      <c r="N303" s="32">
        <f>SUMIF(AF302:AF302, TRUE, N302:N302)</f>
        <v>0</v>
      </c>
      <c r="O303" s="32">
        <f>SUMIF(AF302:AF302, TRUE, O302:O302)</f>
        <v>0</v>
      </c>
      <c r="P303" s="32">
        <f>SUMIF(AF302:AF302, TRUE, P302:P302)</f>
        <v>0</v>
      </c>
      <c r="Q303" s="32">
        <f>SUMIF(AF302:AF302, TRUE, Q302:Q302)</f>
        <v>0</v>
      </c>
      <c r="R303" s="32">
        <f>SUMIF(AF302:AF302, TRUE, R302:R302)</f>
        <v>0</v>
      </c>
      <c r="S303" s="32">
        <f>SUMIF(AF302:AF302, TRUE, S302:S302)</f>
        <v>0</v>
      </c>
      <c r="T303" s="32">
        <f>SUMIF(AF302:AF302, TRUE, T302:T302)</f>
        <v>0</v>
      </c>
      <c r="U303" s="31" t="s">
        <v>384</v>
      </c>
      <c r="V303" s="32">
        <f>SUMIF(AF302:AF302, TRUE, V302:V302)</f>
        <v>0</v>
      </c>
      <c r="W303" s="32">
        <f>SUMIF(AF302:AF302, TRUE, W302:W302)</f>
        <v>0</v>
      </c>
      <c r="X303" s="32">
        <f>SUMIF(AF302:AF302, TRUE, X302:X302)</f>
        <v>0</v>
      </c>
      <c r="Y303" s="32">
        <f>SUMIF(AF302:AF302, TRUE, Y302:Y302)</f>
        <v>0</v>
      </c>
      <c r="Z303" s="32">
        <f>SUMIF(AF302:AF302, TRUE, Z302:Z302)</f>
        <v>0</v>
      </c>
      <c r="AA303" s="32">
        <f>SUMIF(AF302:AF302, TRUE, AA302:AA302)</f>
        <v>0</v>
      </c>
      <c r="AB303" s="32">
        <f>SUMIF(AF302:AF302, TRUE, AB302:AB302)</f>
        <v>0</v>
      </c>
      <c r="AC303" s="32">
        <f>SUMIF(AF302:AF302, TRUE, AC302:AC302)</f>
        <v>0</v>
      </c>
      <c r="AD303" s="32">
        <f>SUMIF(AF302:AF302, TRUE, AD302:AD302)</f>
        <v>0</v>
      </c>
      <c r="AE303" s="32">
        <f>SUMIF(AF302:AF302, TRUE, AE302:AE302)</f>
        <v>0</v>
      </c>
      <c r="AF303" t="b">
        <v>0</v>
      </c>
      <c r="AG303" t="b">
        <v>0</v>
      </c>
    </row>
    <row r="304" spans="1:33" x14ac:dyDescent="0.3">
      <c r="A304" s="2" t="s">
        <v>2919</v>
      </c>
      <c r="B304" s="2" t="s">
        <v>901</v>
      </c>
      <c r="C304" s="2" t="s">
        <v>1777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2" t="s">
        <v>385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16230.25</v>
      </c>
      <c r="AC304" s="3">
        <v>16230.25</v>
      </c>
      <c r="AD304" s="3">
        <v>16500</v>
      </c>
      <c r="AE304" s="3">
        <v>15426.9</v>
      </c>
      <c r="AF304" t="b">
        <v>1</v>
      </c>
      <c r="AG304" t="b">
        <v>1</v>
      </c>
    </row>
    <row r="305" spans="1:33" x14ac:dyDescent="0.3">
      <c r="A305" s="31" t="s">
        <v>384</v>
      </c>
      <c r="B305" s="31" t="s">
        <v>1774</v>
      </c>
      <c r="C305" s="31" t="s">
        <v>384</v>
      </c>
      <c r="D305" s="32">
        <f>SUMIF(AF304:AF304, TRUE, D304:D304)</f>
        <v>0</v>
      </c>
      <c r="E305" s="32">
        <f>SUMIF(AF304:AF304, TRUE, E304:E304)</f>
        <v>0</v>
      </c>
      <c r="F305" s="32">
        <f>SUMIF(AF304:AF304, TRUE, F304:F304)</f>
        <v>0</v>
      </c>
      <c r="G305" s="32">
        <f>SUMIF(AF304:AF304, TRUE, G304:G304)</f>
        <v>0</v>
      </c>
      <c r="H305" s="32">
        <f>SUMIF(AF304:AF304, TRUE, H304:H304)</f>
        <v>0</v>
      </c>
      <c r="I305" s="32">
        <f>SUMIF(AF304:AF304, TRUE, I304:I304)</f>
        <v>0</v>
      </c>
      <c r="J305" s="32">
        <f>SUMIF(AF304:AF304, TRUE, J304:J304)</f>
        <v>0</v>
      </c>
      <c r="K305" s="32">
        <f>SUMIF(AF304:AF304, TRUE, K304:K304)</f>
        <v>0</v>
      </c>
      <c r="L305" s="32">
        <f>SUMIF(AF304:AF304, TRUE, L304:L304)</f>
        <v>0</v>
      </c>
      <c r="M305" s="32">
        <f>SUMIF(AF304:AF304, TRUE, M304:M304)</f>
        <v>0</v>
      </c>
      <c r="N305" s="32">
        <f>SUMIF(AF304:AF304, TRUE, N304:N304)</f>
        <v>0</v>
      </c>
      <c r="O305" s="32">
        <f>SUMIF(AF304:AF304, TRUE, O304:O304)</f>
        <v>0</v>
      </c>
      <c r="P305" s="32">
        <f>SUMIF(AF304:AF304, TRUE, P304:P304)</f>
        <v>0</v>
      </c>
      <c r="Q305" s="32">
        <f>SUMIF(AF304:AF304, TRUE, Q304:Q304)</f>
        <v>0</v>
      </c>
      <c r="R305" s="32">
        <f>SUMIF(AF304:AF304, TRUE, R304:R304)</f>
        <v>0</v>
      </c>
      <c r="S305" s="32">
        <f>SUMIF(AF304:AF304, TRUE, S304:S304)</f>
        <v>0</v>
      </c>
      <c r="T305" s="32">
        <f>SUMIF(AF304:AF304, TRUE, T304:T304)</f>
        <v>0</v>
      </c>
      <c r="U305" s="31" t="s">
        <v>384</v>
      </c>
      <c r="V305" s="32">
        <f>SUMIF(AF304:AF304, TRUE, V304:V304)</f>
        <v>0</v>
      </c>
      <c r="W305" s="32">
        <f>SUMIF(AF304:AF304, TRUE, W304:W304)</f>
        <v>0</v>
      </c>
      <c r="X305" s="32">
        <f>SUMIF(AF304:AF304, TRUE, X304:X304)</f>
        <v>0</v>
      </c>
      <c r="Y305" s="32">
        <f>SUMIF(AF304:AF304, TRUE, Y304:Y304)</f>
        <v>0</v>
      </c>
      <c r="Z305" s="32">
        <f>SUMIF(AF304:AF304, TRUE, Z304:Z304)</f>
        <v>0</v>
      </c>
      <c r="AA305" s="32">
        <f>SUMIF(AF304:AF304, TRUE, AA304:AA304)</f>
        <v>0</v>
      </c>
      <c r="AB305" s="32">
        <f>SUMIF(AF304:AF304, TRUE, AB304:AB304)</f>
        <v>16230.25</v>
      </c>
      <c r="AC305" s="32">
        <f>SUMIF(AF304:AF304, TRUE, AC304:AC304)</f>
        <v>16230.25</v>
      </c>
      <c r="AD305" s="32">
        <f>SUMIF(AF304:AF304, TRUE, AD304:AD304)</f>
        <v>16500</v>
      </c>
      <c r="AE305" s="32">
        <f>SUMIF(AF304:AF304, TRUE, AE304:AE304)</f>
        <v>15426.9</v>
      </c>
      <c r="AF305" t="b">
        <v>0</v>
      </c>
      <c r="AG305" t="b">
        <v>0</v>
      </c>
    </row>
    <row r="306" spans="1:33" x14ac:dyDescent="0.3">
      <c r="A306" s="2" t="s">
        <v>2918</v>
      </c>
      <c r="B306" s="2" t="s">
        <v>900</v>
      </c>
      <c r="C306" s="2" t="s">
        <v>1777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2" t="s">
        <v>385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t="b">
        <v>1</v>
      </c>
      <c r="AG306" t="b">
        <v>1</v>
      </c>
    </row>
    <row r="307" spans="1:33" x14ac:dyDescent="0.3">
      <c r="A307" s="2" t="s">
        <v>2917</v>
      </c>
      <c r="B307" s="2" t="s">
        <v>899</v>
      </c>
      <c r="C307" s="2" t="s">
        <v>1777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2" t="s">
        <v>385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t="b">
        <v>1</v>
      </c>
      <c r="AG307" t="b">
        <v>1</v>
      </c>
    </row>
    <row r="308" spans="1:33" x14ac:dyDescent="0.3">
      <c r="A308" s="2" t="s">
        <v>2916</v>
      </c>
      <c r="B308" s="2" t="s">
        <v>898</v>
      </c>
      <c r="C308" s="2" t="s">
        <v>1777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2" t="s">
        <v>385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t="b">
        <v>1</v>
      </c>
      <c r="AG308" t="b">
        <v>1</v>
      </c>
    </row>
    <row r="309" spans="1:33" x14ac:dyDescent="0.3">
      <c r="A309" s="31" t="s">
        <v>384</v>
      </c>
      <c r="B309" s="31" t="s">
        <v>1774</v>
      </c>
      <c r="C309" s="31" t="s">
        <v>384</v>
      </c>
      <c r="D309" s="32">
        <f>SUMIF(AF306:AF308, TRUE, D306:D308)</f>
        <v>0</v>
      </c>
      <c r="E309" s="32">
        <f>SUMIF(AF306:AF308, TRUE, E306:E308)</f>
        <v>0</v>
      </c>
      <c r="F309" s="32">
        <f>SUMIF(AF306:AF308, TRUE, F306:F308)</f>
        <v>0</v>
      </c>
      <c r="G309" s="32">
        <f>SUMIF(AF306:AF308, TRUE, G306:G308)</f>
        <v>0</v>
      </c>
      <c r="H309" s="32">
        <f>SUMIF(AF306:AF308, TRUE, H306:H308)</f>
        <v>0</v>
      </c>
      <c r="I309" s="32">
        <f>SUMIF(AF306:AF308, TRUE, I306:I308)</f>
        <v>0</v>
      </c>
      <c r="J309" s="32">
        <f>SUMIF(AF306:AF308, TRUE, J306:J308)</f>
        <v>0</v>
      </c>
      <c r="K309" s="32">
        <f>SUMIF(AF306:AF308, TRUE, K306:K308)</f>
        <v>0</v>
      </c>
      <c r="L309" s="32">
        <f>SUMIF(AF306:AF308, TRUE, L306:L308)</f>
        <v>0</v>
      </c>
      <c r="M309" s="32">
        <f>SUMIF(AF306:AF308, TRUE, M306:M308)</f>
        <v>0</v>
      </c>
      <c r="N309" s="32">
        <f>SUMIF(AF306:AF308, TRUE, N306:N308)</f>
        <v>0</v>
      </c>
      <c r="O309" s="32">
        <f>SUMIF(AF306:AF308, TRUE, O306:O308)</f>
        <v>0</v>
      </c>
      <c r="P309" s="32">
        <f>SUMIF(AF306:AF308, TRUE, P306:P308)</f>
        <v>0</v>
      </c>
      <c r="Q309" s="32">
        <f>SUMIF(AF306:AF308, TRUE, Q306:Q308)</f>
        <v>0</v>
      </c>
      <c r="R309" s="32">
        <f>SUMIF(AF306:AF308, TRUE, R306:R308)</f>
        <v>0</v>
      </c>
      <c r="S309" s="32">
        <f>SUMIF(AF306:AF308, TRUE, S306:S308)</f>
        <v>0</v>
      </c>
      <c r="T309" s="32">
        <f>SUMIF(AF306:AF308, TRUE, T306:T308)</f>
        <v>0</v>
      </c>
      <c r="U309" s="31" t="s">
        <v>384</v>
      </c>
      <c r="V309" s="32">
        <f>SUMIF(AF306:AF308, TRUE, V306:V308)</f>
        <v>0</v>
      </c>
      <c r="W309" s="32">
        <f>SUMIF(AF306:AF308, TRUE, W306:W308)</f>
        <v>0</v>
      </c>
      <c r="X309" s="32">
        <f>SUMIF(AF306:AF308, TRUE, X306:X308)</f>
        <v>0</v>
      </c>
      <c r="Y309" s="32">
        <f>SUMIF(AF306:AF308, TRUE, Y306:Y308)</f>
        <v>0</v>
      </c>
      <c r="Z309" s="32">
        <f>SUMIF(AF306:AF308, TRUE, Z306:Z308)</f>
        <v>0</v>
      </c>
      <c r="AA309" s="32">
        <f>SUMIF(AF306:AF308, TRUE, AA306:AA308)</f>
        <v>0</v>
      </c>
      <c r="AB309" s="32">
        <f>SUMIF(AF306:AF308, TRUE, AB306:AB308)</f>
        <v>0</v>
      </c>
      <c r="AC309" s="32">
        <f>SUMIF(AF306:AF308, TRUE, AC306:AC308)</f>
        <v>0</v>
      </c>
      <c r="AD309" s="32">
        <f>SUMIF(AF306:AF308, TRUE, AD306:AD308)</f>
        <v>0</v>
      </c>
      <c r="AE309" s="32">
        <f>SUMIF(AF306:AF308, TRUE, AE306:AE308)</f>
        <v>0</v>
      </c>
      <c r="AF309" t="b">
        <v>0</v>
      </c>
      <c r="AG309" t="b">
        <v>0</v>
      </c>
    </row>
    <row r="310" spans="1:33" x14ac:dyDescent="0.3">
      <c r="A310" s="2" t="s">
        <v>2915</v>
      </c>
      <c r="B310" s="2" t="s">
        <v>432</v>
      </c>
      <c r="C310" s="2" t="s">
        <v>1808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2" t="s">
        <v>385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t="b">
        <v>1</v>
      </c>
      <c r="AG310" t="b">
        <v>1</v>
      </c>
    </row>
    <row r="311" spans="1:33" x14ac:dyDescent="0.3">
      <c r="A311" s="31" t="s">
        <v>384</v>
      </c>
      <c r="B311" s="31" t="s">
        <v>1774</v>
      </c>
      <c r="C311" s="31" t="s">
        <v>384</v>
      </c>
      <c r="D311" s="32">
        <f>SUMIF(AF310:AF310, TRUE, D310:D310)</f>
        <v>0</v>
      </c>
      <c r="E311" s="32">
        <f>SUMIF(AF310:AF310, TRUE, E310:E310)</f>
        <v>0</v>
      </c>
      <c r="F311" s="32">
        <f>SUMIF(AF310:AF310, TRUE, F310:F310)</f>
        <v>0</v>
      </c>
      <c r="G311" s="32">
        <f>SUMIF(AF310:AF310, TRUE, G310:G310)</f>
        <v>0</v>
      </c>
      <c r="H311" s="32">
        <f>SUMIF(AF310:AF310, TRUE, H310:H310)</f>
        <v>0</v>
      </c>
      <c r="I311" s="32">
        <f>SUMIF(AF310:AF310, TRUE, I310:I310)</f>
        <v>0</v>
      </c>
      <c r="J311" s="32">
        <f>SUMIF(AF310:AF310, TRUE, J310:J310)</f>
        <v>0</v>
      </c>
      <c r="K311" s="32">
        <f>SUMIF(AF310:AF310, TRUE, K310:K310)</f>
        <v>0</v>
      </c>
      <c r="L311" s="32">
        <f>SUMIF(AF310:AF310, TRUE, L310:L310)</f>
        <v>0</v>
      </c>
      <c r="M311" s="32">
        <f>SUMIF(AF310:AF310, TRUE, M310:M310)</f>
        <v>0</v>
      </c>
      <c r="N311" s="32">
        <f>SUMIF(AF310:AF310, TRUE, N310:N310)</f>
        <v>0</v>
      </c>
      <c r="O311" s="32">
        <f>SUMIF(AF310:AF310, TRUE, O310:O310)</f>
        <v>0</v>
      </c>
      <c r="P311" s="32">
        <f>SUMIF(AF310:AF310, TRUE, P310:P310)</f>
        <v>0</v>
      </c>
      <c r="Q311" s="32">
        <f>SUMIF(AF310:AF310, TRUE, Q310:Q310)</f>
        <v>0</v>
      </c>
      <c r="R311" s="32">
        <f>SUMIF(AF310:AF310, TRUE, R310:R310)</f>
        <v>0</v>
      </c>
      <c r="S311" s="32">
        <f>SUMIF(AF310:AF310, TRUE, S310:S310)</f>
        <v>0</v>
      </c>
      <c r="T311" s="32">
        <f>SUMIF(AF310:AF310, TRUE, T310:T310)</f>
        <v>0</v>
      </c>
      <c r="U311" s="31" t="s">
        <v>384</v>
      </c>
      <c r="V311" s="32">
        <f>SUMIF(AF310:AF310, TRUE, V310:V310)</f>
        <v>0</v>
      </c>
      <c r="W311" s="32">
        <f>SUMIF(AF310:AF310, TRUE, W310:W310)</f>
        <v>0</v>
      </c>
      <c r="X311" s="32">
        <f>SUMIF(AF310:AF310, TRUE, X310:X310)</f>
        <v>0</v>
      </c>
      <c r="Y311" s="32">
        <f>SUMIF(AF310:AF310, TRUE, Y310:Y310)</f>
        <v>0</v>
      </c>
      <c r="Z311" s="32">
        <f>SUMIF(AF310:AF310, TRUE, Z310:Z310)</f>
        <v>0</v>
      </c>
      <c r="AA311" s="32">
        <f>SUMIF(AF310:AF310, TRUE, AA310:AA310)</f>
        <v>0</v>
      </c>
      <c r="AB311" s="32">
        <f>SUMIF(AF310:AF310, TRUE, AB310:AB310)</f>
        <v>0</v>
      </c>
      <c r="AC311" s="32">
        <f>SUMIF(AF310:AF310, TRUE, AC310:AC310)</f>
        <v>0</v>
      </c>
      <c r="AD311" s="32">
        <f>SUMIF(AF310:AF310, TRUE, AD310:AD310)</f>
        <v>0</v>
      </c>
      <c r="AE311" s="32">
        <f>SUMIF(AF310:AF310, TRUE, AE310:AE310)</f>
        <v>0</v>
      </c>
      <c r="AF311" t="b">
        <v>0</v>
      </c>
      <c r="AG311" t="b">
        <v>0</v>
      </c>
    </row>
    <row r="312" spans="1:33" x14ac:dyDescent="0.3">
      <c r="A312" s="2" t="s">
        <v>2914</v>
      </c>
      <c r="B312" s="2" t="s">
        <v>1102</v>
      </c>
      <c r="C312" s="2" t="s">
        <v>1777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2" t="s">
        <v>385</v>
      </c>
      <c r="V312" s="3">
        <v>3300922</v>
      </c>
      <c r="W312" s="3">
        <v>3431232.32</v>
      </c>
      <c r="X312" s="3">
        <v>3290728.71</v>
      </c>
      <c r="Y312" s="3">
        <v>3290728.71</v>
      </c>
      <c r="Z312" s="3">
        <v>3346448.16</v>
      </c>
      <c r="AA312" s="3">
        <v>3346448.16</v>
      </c>
      <c r="AB312" s="3">
        <v>3541597.55</v>
      </c>
      <c r="AC312" s="3">
        <v>3541597.55</v>
      </c>
      <c r="AD312" s="3">
        <v>3602149.18</v>
      </c>
      <c r="AE312" s="3">
        <v>3601742.37</v>
      </c>
      <c r="AF312" t="b">
        <v>1</v>
      </c>
      <c r="AG312" t="b">
        <v>1</v>
      </c>
    </row>
    <row r="313" spans="1:33" x14ac:dyDescent="0.3">
      <c r="A313" s="31" t="s">
        <v>384</v>
      </c>
      <c r="B313" s="31" t="s">
        <v>1774</v>
      </c>
      <c r="C313" s="31" t="s">
        <v>384</v>
      </c>
      <c r="D313" s="32">
        <f>SUMIF(AF312:AF312, TRUE, D312:D312)</f>
        <v>0</v>
      </c>
      <c r="E313" s="32">
        <f>SUMIF(AF312:AF312, TRUE, E312:E312)</f>
        <v>0</v>
      </c>
      <c r="F313" s="32">
        <f>SUMIF(AF312:AF312, TRUE, F312:F312)</f>
        <v>0</v>
      </c>
      <c r="G313" s="32">
        <f>SUMIF(AF312:AF312, TRUE, G312:G312)</f>
        <v>0</v>
      </c>
      <c r="H313" s="32">
        <f>SUMIF(AF312:AF312, TRUE, H312:H312)</f>
        <v>0</v>
      </c>
      <c r="I313" s="32">
        <f>SUMIF(AF312:AF312, TRUE, I312:I312)</f>
        <v>0</v>
      </c>
      <c r="J313" s="32">
        <f>SUMIF(AF312:AF312, TRUE, J312:J312)</f>
        <v>0</v>
      </c>
      <c r="K313" s="32">
        <f>SUMIF(AF312:AF312, TRUE, K312:K312)</f>
        <v>0</v>
      </c>
      <c r="L313" s="32">
        <f>SUMIF(AF312:AF312, TRUE, L312:L312)</f>
        <v>0</v>
      </c>
      <c r="M313" s="32">
        <f>SUMIF(AF312:AF312, TRUE, M312:M312)</f>
        <v>0</v>
      </c>
      <c r="N313" s="32">
        <f>SUMIF(AF312:AF312, TRUE, N312:N312)</f>
        <v>0</v>
      </c>
      <c r="O313" s="32">
        <f>SUMIF(AF312:AF312, TRUE, O312:O312)</f>
        <v>0</v>
      </c>
      <c r="P313" s="32">
        <f>SUMIF(AF312:AF312, TRUE, P312:P312)</f>
        <v>0</v>
      </c>
      <c r="Q313" s="32">
        <f>SUMIF(AF312:AF312, TRUE, Q312:Q312)</f>
        <v>0</v>
      </c>
      <c r="R313" s="32">
        <f>SUMIF(AF312:AF312, TRUE, R312:R312)</f>
        <v>0</v>
      </c>
      <c r="S313" s="32">
        <f>SUMIF(AF312:AF312, TRUE, S312:S312)</f>
        <v>0</v>
      </c>
      <c r="T313" s="32">
        <f>SUMIF(AF312:AF312, TRUE, T312:T312)</f>
        <v>0</v>
      </c>
      <c r="U313" s="31" t="s">
        <v>384</v>
      </c>
      <c r="V313" s="32">
        <f>SUMIF(AF312:AF312, TRUE, V312:V312)</f>
        <v>3300922</v>
      </c>
      <c r="W313" s="32">
        <f>SUMIF(AF312:AF312, TRUE, W312:W312)</f>
        <v>3431232.32</v>
      </c>
      <c r="X313" s="32">
        <f>SUMIF(AF312:AF312, TRUE, X312:X312)</f>
        <v>3290728.71</v>
      </c>
      <c r="Y313" s="32">
        <f>SUMIF(AF312:AF312, TRUE, Y312:Y312)</f>
        <v>3290728.71</v>
      </c>
      <c r="Z313" s="32">
        <f>SUMIF(AF312:AF312, TRUE, Z312:Z312)</f>
        <v>3346448.16</v>
      </c>
      <c r="AA313" s="32">
        <f>SUMIF(AF312:AF312, TRUE, AA312:AA312)</f>
        <v>3346448.16</v>
      </c>
      <c r="AB313" s="32">
        <f>SUMIF(AF312:AF312, TRUE, AB312:AB312)</f>
        <v>3541597.55</v>
      </c>
      <c r="AC313" s="32">
        <f>SUMIF(AF312:AF312, TRUE, AC312:AC312)</f>
        <v>3541597.55</v>
      </c>
      <c r="AD313" s="32">
        <f>SUMIF(AF312:AF312, TRUE, AD312:AD312)</f>
        <v>3602149.18</v>
      </c>
      <c r="AE313" s="32">
        <f>SUMIF(AF312:AF312, TRUE, AE312:AE312)</f>
        <v>3601742.37</v>
      </c>
      <c r="AF313" t="b">
        <v>0</v>
      </c>
      <c r="AG313" t="b">
        <v>0</v>
      </c>
    </row>
    <row r="314" spans="1:33" x14ac:dyDescent="0.3">
      <c r="A314" s="2" t="s">
        <v>2913</v>
      </c>
      <c r="B314" s="2" t="s">
        <v>897</v>
      </c>
      <c r="C314" s="2" t="s">
        <v>1777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2" t="s">
        <v>385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t="b">
        <v>1</v>
      </c>
      <c r="AG314" t="b">
        <v>1</v>
      </c>
    </row>
    <row r="315" spans="1:33" x14ac:dyDescent="0.3">
      <c r="A315" s="2" t="s">
        <v>2912</v>
      </c>
      <c r="B315" s="2" t="s">
        <v>1158</v>
      </c>
      <c r="C315" s="2" t="s">
        <v>1777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2" t="s">
        <v>385</v>
      </c>
      <c r="V315" s="3">
        <v>9000</v>
      </c>
      <c r="W315" s="3">
        <v>10538.64</v>
      </c>
      <c r="X315" s="3">
        <v>3200</v>
      </c>
      <c r="Y315" s="3">
        <v>2388</v>
      </c>
      <c r="Z315" s="3">
        <v>15000</v>
      </c>
      <c r="AA315" s="3">
        <v>14781.44</v>
      </c>
      <c r="AB315" s="3">
        <v>11083</v>
      </c>
      <c r="AC315" s="3">
        <v>11083</v>
      </c>
      <c r="AD315" s="3">
        <v>8274</v>
      </c>
      <c r="AE315" s="3">
        <v>8274</v>
      </c>
      <c r="AF315" t="b">
        <v>1</v>
      </c>
      <c r="AG315" t="b">
        <v>1</v>
      </c>
    </row>
    <row r="316" spans="1:33" x14ac:dyDescent="0.3">
      <c r="A316" s="2" t="s">
        <v>2911</v>
      </c>
      <c r="B316" s="2" t="s">
        <v>1159</v>
      </c>
      <c r="C316" s="2" t="s">
        <v>1777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2" t="s">
        <v>385</v>
      </c>
      <c r="V316" s="3">
        <v>1000</v>
      </c>
      <c r="W316" s="3">
        <v>-18629.04</v>
      </c>
      <c r="X316" s="3">
        <v>6028.85</v>
      </c>
      <c r="Y316" s="3">
        <v>6028.85</v>
      </c>
      <c r="Z316" s="3">
        <v>3948</v>
      </c>
      <c r="AA316" s="3">
        <v>3948</v>
      </c>
      <c r="AB316" s="3">
        <v>2500</v>
      </c>
      <c r="AC316" s="3">
        <v>891.39</v>
      </c>
      <c r="AD316" s="3">
        <v>1000</v>
      </c>
      <c r="AE316" s="3">
        <v>12054.84</v>
      </c>
      <c r="AF316" t="b">
        <v>1</v>
      </c>
      <c r="AG316" t="b">
        <v>1</v>
      </c>
    </row>
    <row r="317" spans="1:33" x14ac:dyDescent="0.3">
      <c r="A317" s="2" t="s">
        <v>2910</v>
      </c>
      <c r="B317" s="2" t="s">
        <v>1160</v>
      </c>
      <c r="C317" s="2" t="s">
        <v>1777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2" t="s">
        <v>385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t="b">
        <v>1</v>
      </c>
      <c r="AG317" t="b">
        <v>1</v>
      </c>
    </row>
    <row r="318" spans="1:33" x14ac:dyDescent="0.3">
      <c r="A318" s="2" t="s">
        <v>2909</v>
      </c>
      <c r="B318" s="2" t="s">
        <v>1161</v>
      </c>
      <c r="C318" s="2" t="s">
        <v>1777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2" t="s">
        <v>385</v>
      </c>
      <c r="V318" s="3">
        <v>300</v>
      </c>
      <c r="W318" s="3">
        <v>0</v>
      </c>
      <c r="X318" s="3">
        <v>300</v>
      </c>
      <c r="Y318" s="3">
        <v>0</v>
      </c>
      <c r="Z318" s="3">
        <v>221.62</v>
      </c>
      <c r="AA318" s="3">
        <v>221.62</v>
      </c>
      <c r="AB318" s="3">
        <v>510.22</v>
      </c>
      <c r="AC318" s="3">
        <v>509.42</v>
      </c>
      <c r="AD318" s="3">
        <v>0</v>
      </c>
      <c r="AE318" s="3">
        <v>0</v>
      </c>
      <c r="AF318" t="b">
        <v>1</v>
      </c>
      <c r="AG318" t="b">
        <v>1</v>
      </c>
    </row>
    <row r="319" spans="1:33" x14ac:dyDescent="0.3">
      <c r="A319" s="2" t="s">
        <v>2908</v>
      </c>
      <c r="B319" s="2" t="s">
        <v>1162</v>
      </c>
      <c r="C319" s="2" t="s">
        <v>1777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2" t="s">
        <v>385</v>
      </c>
      <c r="V319" s="3">
        <v>20000</v>
      </c>
      <c r="W319" s="3">
        <v>8555.92</v>
      </c>
      <c r="X319" s="3">
        <v>11000</v>
      </c>
      <c r="Y319" s="3">
        <v>11000</v>
      </c>
      <c r="Z319" s="3">
        <v>115.88</v>
      </c>
      <c r="AA319" s="3">
        <v>115.88</v>
      </c>
      <c r="AB319" s="3">
        <v>1698.05</v>
      </c>
      <c r="AC319" s="3">
        <v>1698.05</v>
      </c>
      <c r="AD319" s="3">
        <v>0</v>
      </c>
      <c r="AE319" s="3">
        <v>0</v>
      </c>
      <c r="AF319" t="b">
        <v>1</v>
      </c>
      <c r="AG319" t="b">
        <v>1</v>
      </c>
    </row>
    <row r="320" spans="1:33" x14ac:dyDescent="0.3">
      <c r="A320" s="2" t="s">
        <v>2907</v>
      </c>
      <c r="B320" s="2" t="s">
        <v>1163</v>
      </c>
      <c r="C320" s="2" t="s">
        <v>1777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2" t="s">
        <v>385</v>
      </c>
      <c r="V320" s="3">
        <v>10000</v>
      </c>
      <c r="W320" s="3">
        <v>8673.7900000000009</v>
      </c>
      <c r="X320" s="3">
        <v>2700</v>
      </c>
      <c r="Y320" s="3">
        <v>3124.44</v>
      </c>
      <c r="Z320" s="3">
        <v>9111.8799999999992</v>
      </c>
      <c r="AA320" s="3">
        <v>8486.23</v>
      </c>
      <c r="AB320" s="3">
        <v>4199.3599999999997</v>
      </c>
      <c r="AC320" s="3">
        <v>4199.3599999999997</v>
      </c>
      <c r="AD320" s="3">
        <v>3177.45</v>
      </c>
      <c r="AE320" s="3">
        <v>3177.45</v>
      </c>
      <c r="AF320" t="b">
        <v>1</v>
      </c>
      <c r="AG320" t="b">
        <v>1</v>
      </c>
    </row>
    <row r="321" spans="1:33" x14ac:dyDescent="0.3">
      <c r="A321" s="2" t="s">
        <v>2906</v>
      </c>
      <c r="B321" s="2" t="s">
        <v>1164</v>
      </c>
      <c r="C321" s="2" t="s">
        <v>1777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2" t="s">
        <v>385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t="b">
        <v>1</v>
      </c>
      <c r="AG321" t="b">
        <v>1</v>
      </c>
    </row>
    <row r="322" spans="1:33" x14ac:dyDescent="0.3">
      <c r="A322" s="2" t="s">
        <v>2905</v>
      </c>
      <c r="B322" s="2" t="s">
        <v>1103</v>
      </c>
      <c r="C322" s="2" t="s">
        <v>1777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2" t="s">
        <v>385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t="b">
        <v>1</v>
      </c>
      <c r="AG322" t="b">
        <v>1</v>
      </c>
    </row>
    <row r="323" spans="1:33" x14ac:dyDescent="0.3">
      <c r="A323" s="2" t="s">
        <v>2904</v>
      </c>
      <c r="B323" s="2" t="s">
        <v>1104</v>
      </c>
      <c r="C323" s="2" t="s">
        <v>1777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2" t="s">
        <v>385</v>
      </c>
      <c r="V323" s="3">
        <v>5110</v>
      </c>
      <c r="W323" s="3">
        <v>0</v>
      </c>
      <c r="X323" s="3">
        <v>5700</v>
      </c>
      <c r="Y323" s="3">
        <v>5609.96</v>
      </c>
      <c r="Z323" s="3">
        <v>4970.75</v>
      </c>
      <c r="AA323" s="3">
        <v>4970.75</v>
      </c>
      <c r="AB323" s="3">
        <v>4640</v>
      </c>
      <c r="AC323" s="3">
        <v>2640</v>
      </c>
      <c r="AD323" s="3">
        <v>4620</v>
      </c>
      <c r="AE323" s="3">
        <v>4620</v>
      </c>
      <c r="AF323" t="b">
        <v>1</v>
      </c>
      <c r="AG323" t="b">
        <v>1</v>
      </c>
    </row>
    <row r="324" spans="1:33" x14ac:dyDescent="0.3">
      <c r="A324" s="2" t="s">
        <v>2903</v>
      </c>
      <c r="B324" s="2" t="s">
        <v>1105</v>
      </c>
      <c r="C324" s="2" t="s">
        <v>1777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2" t="s">
        <v>385</v>
      </c>
      <c r="V324" s="3">
        <v>7500</v>
      </c>
      <c r="W324" s="3">
        <v>5967.15</v>
      </c>
      <c r="X324" s="3">
        <v>7500</v>
      </c>
      <c r="Y324" s="3">
        <v>8469.9599999999991</v>
      </c>
      <c r="Z324" s="3">
        <v>1307.55</v>
      </c>
      <c r="AA324" s="3">
        <v>1307.55</v>
      </c>
      <c r="AB324" s="3">
        <v>5971.36</v>
      </c>
      <c r="AC324" s="3">
        <v>5971.36</v>
      </c>
      <c r="AD324" s="3">
        <v>5567.14</v>
      </c>
      <c r="AE324" s="3">
        <v>5567.14</v>
      </c>
      <c r="AF324" t="b">
        <v>1</v>
      </c>
      <c r="AG324" t="b">
        <v>1</v>
      </c>
    </row>
    <row r="325" spans="1:33" x14ac:dyDescent="0.3">
      <c r="A325" s="2" t="s">
        <v>2902</v>
      </c>
      <c r="B325" s="2" t="s">
        <v>1106</v>
      </c>
      <c r="C325" s="2" t="s">
        <v>1777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2" t="s">
        <v>385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t="b">
        <v>1</v>
      </c>
      <c r="AG325" t="b">
        <v>1</v>
      </c>
    </row>
    <row r="326" spans="1:33" x14ac:dyDescent="0.3">
      <c r="A326" s="2" t="s">
        <v>2901</v>
      </c>
      <c r="B326" s="2" t="s">
        <v>1107</v>
      </c>
      <c r="C326" s="2" t="s">
        <v>1777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2" t="s">
        <v>385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t="b">
        <v>1</v>
      </c>
      <c r="AG326" t="b">
        <v>1</v>
      </c>
    </row>
    <row r="327" spans="1:33" x14ac:dyDescent="0.3">
      <c r="A327" s="2" t="s">
        <v>2900</v>
      </c>
      <c r="B327" s="2" t="s">
        <v>1108</v>
      </c>
      <c r="C327" s="2" t="s">
        <v>1777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2" t="s">
        <v>385</v>
      </c>
      <c r="V327" s="3">
        <v>5800</v>
      </c>
      <c r="W327" s="3">
        <v>0</v>
      </c>
      <c r="X327" s="3">
        <v>5100</v>
      </c>
      <c r="Y327" s="3">
        <v>3831.75</v>
      </c>
      <c r="Z327" s="3">
        <v>3938.57</v>
      </c>
      <c r="AA327" s="3">
        <v>3938.57</v>
      </c>
      <c r="AB327" s="3">
        <v>400</v>
      </c>
      <c r="AC327" s="3">
        <v>400</v>
      </c>
      <c r="AD327" s="3">
        <v>1639.25</v>
      </c>
      <c r="AE327" s="3">
        <v>1639.25</v>
      </c>
      <c r="AF327" t="b">
        <v>1</v>
      </c>
      <c r="AG327" t="b">
        <v>1</v>
      </c>
    </row>
    <row r="328" spans="1:33" x14ac:dyDescent="0.3">
      <c r="A328" s="2" t="s">
        <v>2899</v>
      </c>
      <c r="B328" s="2" t="s">
        <v>1109</v>
      </c>
      <c r="C328" s="2" t="s">
        <v>1777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2" t="s">
        <v>385</v>
      </c>
      <c r="V328" s="3">
        <v>91777.02</v>
      </c>
      <c r="W328" s="3">
        <v>92549.93</v>
      </c>
      <c r="X328" s="3">
        <v>67745.02</v>
      </c>
      <c r="Y328" s="3">
        <v>67745.02</v>
      </c>
      <c r="Z328" s="3">
        <v>32549.75</v>
      </c>
      <c r="AA328" s="3">
        <v>32549.75</v>
      </c>
      <c r="AB328" s="3">
        <v>89909.19</v>
      </c>
      <c r="AC328" s="3">
        <v>89909.19</v>
      </c>
      <c r="AD328" s="3">
        <v>85010.95</v>
      </c>
      <c r="AE328" s="3">
        <v>85010.95</v>
      </c>
      <c r="AF328" t="b">
        <v>1</v>
      </c>
      <c r="AG328" t="b">
        <v>1</v>
      </c>
    </row>
    <row r="329" spans="1:33" x14ac:dyDescent="0.3">
      <c r="A329" s="2" t="s">
        <v>2898</v>
      </c>
      <c r="B329" s="2" t="s">
        <v>1110</v>
      </c>
      <c r="C329" s="2" t="s">
        <v>1777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2" t="s">
        <v>385</v>
      </c>
      <c r="V329" s="3">
        <v>22000</v>
      </c>
      <c r="W329" s="3">
        <v>26255.5</v>
      </c>
      <c r="X329" s="3">
        <v>13250</v>
      </c>
      <c r="Y329" s="3">
        <v>13250</v>
      </c>
      <c r="Z329" s="3">
        <v>7584.21</v>
      </c>
      <c r="AA329" s="3">
        <v>7584.21</v>
      </c>
      <c r="AB329" s="3">
        <v>13425.04</v>
      </c>
      <c r="AC329" s="3">
        <v>13425.04</v>
      </c>
      <c r="AD329" s="3">
        <v>12488.32</v>
      </c>
      <c r="AE329" s="3">
        <v>12488.32</v>
      </c>
      <c r="AF329" t="b">
        <v>1</v>
      </c>
      <c r="AG329" t="b">
        <v>1</v>
      </c>
    </row>
    <row r="330" spans="1:33" x14ac:dyDescent="0.3">
      <c r="A330" s="31" t="s">
        <v>384</v>
      </c>
      <c r="B330" s="31" t="s">
        <v>1774</v>
      </c>
      <c r="C330" s="31" t="s">
        <v>384</v>
      </c>
      <c r="D330" s="32">
        <f>SUMIF(AF314:AF329, TRUE, D314:D329)</f>
        <v>0</v>
      </c>
      <c r="E330" s="32">
        <f>SUMIF(AF314:AF329, TRUE, E314:E329)</f>
        <v>0</v>
      </c>
      <c r="F330" s="32">
        <f>SUMIF(AF314:AF329, TRUE, F314:F329)</f>
        <v>0</v>
      </c>
      <c r="G330" s="32">
        <f>SUMIF(AF314:AF329, TRUE, G314:G329)</f>
        <v>0</v>
      </c>
      <c r="H330" s="32">
        <f>SUMIF(AF314:AF329, TRUE, H314:H329)</f>
        <v>0</v>
      </c>
      <c r="I330" s="32">
        <f>SUMIF(AF314:AF329, TRUE, I314:I329)</f>
        <v>0</v>
      </c>
      <c r="J330" s="32">
        <f>SUMIF(AF314:AF329, TRUE, J314:J329)</f>
        <v>0</v>
      </c>
      <c r="K330" s="32">
        <f>SUMIF(AF314:AF329, TRUE, K314:K329)</f>
        <v>0</v>
      </c>
      <c r="L330" s="32">
        <f>SUMIF(AF314:AF329, TRUE, L314:L329)</f>
        <v>0</v>
      </c>
      <c r="M330" s="32">
        <f>SUMIF(AF314:AF329, TRUE, M314:M329)</f>
        <v>0</v>
      </c>
      <c r="N330" s="32">
        <f>SUMIF(AF314:AF329, TRUE, N314:N329)</f>
        <v>0</v>
      </c>
      <c r="O330" s="32">
        <f>SUMIF(AF314:AF329, TRUE, O314:O329)</f>
        <v>0</v>
      </c>
      <c r="P330" s="32">
        <f>SUMIF(AF314:AF329, TRUE, P314:P329)</f>
        <v>0</v>
      </c>
      <c r="Q330" s="32">
        <f>SUMIF(AF314:AF329, TRUE, Q314:Q329)</f>
        <v>0</v>
      </c>
      <c r="R330" s="32">
        <f>SUMIF(AF314:AF329, TRUE, R314:R329)</f>
        <v>0</v>
      </c>
      <c r="S330" s="32">
        <f>SUMIF(AF314:AF329, TRUE, S314:S329)</f>
        <v>0</v>
      </c>
      <c r="T330" s="32">
        <f>SUMIF(AF314:AF329, TRUE, T314:T329)</f>
        <v>0</v>
      </c>
      <c r="U330" s="31" t="s">
        <v>384</v>
      </c>
      <c r="V330" s="32">
        <f>SUMIF(AF314:AF329, TRUE, V314:V329)</f>
        <v>172487.02000000002</v>
      </c>
      <c r="W330" s="32">
        <f>SUMIF(AF314:AF329, TRUE, W314:W329)</f>
        <v>133911.88999999998</v>
      </c>
      <c r="X330" s="32">
        <f>SUMIF(AF314:AF329, TRUE, X314:X329)</f>
        <v>122523.87</v>
      </c>
      <c r="Y330" s="32">
        <f>SUMIF(AF314:AF329, TRUE, Y314:Y329)</f>
        <v>121447.98</v>
      </c>
      <c r="Z330" s="32">
        <f>SUMIF(AF314:AF329, TRUE, Z314:Z329)</f>
        <v>78748.210000000006</v>
      </c>
      <c r="AA330" s="32">
        <f>SUMIF(AF314:AF329, TRUE, AA314:AA329)</f>
        <v>77904.000000000015</v>
      </c>
      <c r="AB330" s="32">
        <f>SUMIF(AF314:AF329, TRUE, AB314:AB329)</f>
        <v>134336.22</v>
      </c>
      <c r="AC330" s="32">
        <f>SUMIF(AF314:AF329, TRUE, AC314:AC329)</f>
        <v>130726.81</v>
      </c>
      <c r="AD330" s="32">
        <f>SUMIF(AF314:AF329, TRUE, AD314:AD329)</f>
        <v>121777.10999999999</v>
      </c>
      <c r="AE330" s="32">
        <f>SUMIF(AF314:AF329, TRUE, AE314:AE329)</f>
        <v>132831.95000000001</v>
      </c>
      <c r="AF330" t="b">
        <v>0</v>
      </c>
      <c r="AG330" t="b">
        <v>0</v>
      </c>
    </row>
    <row r="331" spans="1:33" x14ac:dyDescent="0.3">
      <c r="A331" s="2" t="s">
        <v>2897</v>
      </c>
      <c r="B331" s="2" t="s">
        <v>896</v>
      </c>
      <c r="C331" s="2" t="s">
        <v>1777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2" t="s">
        <v>385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t="b">
        <v>1</v>
      </c>
      <c r="AG331" t="b">
        <v>1</v>
      </c>
    </row>
    <row r="332" spans="1:33" x14ac:dyDescent="0.3">
      <c r="A332" s="2" t="s">
        <v>2896</v>
      </c>
      <c r="B332" s="2" t="s">
        <v>1111</v>
      </c>
      <c r="C332" s="2" t="s">
        <v>1777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2" t="s">
        <v>385</v>
      </c>
      <c r="V332" s="3">
        <v>650</v>
      </c>
      <c r="W332" s="3">
        <v>635</v>
      </c>
      <c r="X332" s="3">
        <v>190</v>
      </c>
      <c r="Y332" s="3">
        <v>175</v>
      </c>
      <c r="Z332" s="3">
        <v>575</v>
      </c>
      <c r="AA332" s="3">
        <v>575</v>
      </c>
      <c r="AB332" s="3">
        <v>340</v>
      </c>
      <c r="AC332" s="3">
        <v>340</v>
      </c>
      <c r="AD332" s="3">
        <v>190</v>
      </c>
      <c r="AE332" s="3">
        <v>190</v>
      </c>
      <c r="AF332" t="b">
        <v>1</v>
      </c>
      <c r="AG332" t="b">
        <v>1</v>
      </c>
    </row>
    <row r="333" spans="1:33" x14ac:dyDescent="0.3">
      <c r="A333" s="2" t="s">
        <v>2895</v>
      </c>
      <c r="B333" s="2" t="s">
        <v>1112</v>
      </c>
      <c r="C333" s="2" t="s">
        <v>1777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2" t="s">
        <v>385</v>
      </c>
      <c r="V333" s="3">
        <v>300</v>
      </c>
      <c r="W333" s="3">
        <v>256.77</v>
      </c>
      <c r="X333" s="3">
        <v>271.14999999999998</v>
      </c>
      <c r="Y333" s="3">
        <v>264.10000000000002</v>
      </c>
      <c r="Z333" s="3">
        <v>0</v>
      </c>
      <c r="AA333" s="3">
        <v>0</v>
      </c>
      <c r="AB333" s="3">
        <v>260</v>
      </c>
      <c r="AC333" s="3">
        <v>260</v>
      </c>
      <c r="AD333" s="3">
        <v>333.72</v>
      </c>
      <c r="AE333" s="3">
        <v>333.72</v>
      </c>
      <c r="AF333" t="b">
        <v>1</v>
      </c>
      <c r="AG333" t="b">
        <v>1</v>
      </c>
    </row>
    <row r="334" spans="1:33" x14ac:dyDescent="0.3">
      <c r="A334" s="2" t="s">
        <v>2894</v>
      </c>
      <c r="B334" s="2" t="s">
        <v>1113</v>
      </c>
      <c r="C334" s="2" t="s">
        <v>1777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2" t="s">
        <v>385</v>
      </c>
      <c r="V334" s="3">
        <v>250</v>
      </c>
      <c r="W334" s="3">
        <v>250</v>
      </c>
      <c r="X334" s="3">
        <v>500</v>
      </c>
      <c r="Y334" s="3">
        <v>500</v>
      </c>
      <c r="Z334" s="3">
        <v>500</v>
      </c>
      <c r="AA334" s="3">
        <v>500</v>
      </c>
      <c r="AB334" s="3">
        <v>500</v>
      </c>
      <c r="AC334" s="3">
        <v>500</v>
      </c>
      <c r="AD334" s="3">
        <v>500</v>
      </c>
      <c r="AE334" s="3">
        <v>500</v>
      </c>
      <c r="AF334" t="b">
        <v>1</v>
      </c>
      <c r="AG334" t="b">
        <v>1</v>
      </c>
    </row>
    <row r="335" spans="1:33" x14ac:dyDescent="0.3">
      <c r="A335" s="2" t="s">
        <v>2893</v>
      </c>
      <c r="B335" s="2" t="s">
        <v>1114</v>
      </c>
      <c r="C335" s="2" t="s">
        <v>1777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2" t="s">
        <v>385</v>
      </c>
      <c r="V335" s="3">
        <v>3500</v>
      </c>
      <c r="W335" s="3">
        <v>1879.33</v>
      </c>
      <c r="X335" s="3">
        <v>3500</v>
      </c>
      <c r="Y335" s="3">
        <v>3500</v>
      </c>
      <c r="Z335" s="3">
        <v>3469.54</v>
      </c>
      <c r="AA335" s="3">
        <v>3469.54</v>
      </c>
      <c r="AB335" s="3">
        <v>1130.99</v>
      </c>
      <c r="AC335" s="3">
        <v>1513.71</v>
      </c>
      <c r="AD335" s="3">
        <v>3544.31</v>
      </c>
      <c r="AE335" s="3">
        <v>3544.31</v>
      </c>
      <c r="AF335" t="b">
        <v>1</v>
      </c>
      <c r="AG335" t="b">
        <v>1</v>
      </c>
    </row>
    <row r="336" spans="1:33" x14ac:dyDescent="0.3">
      <c r="A336" s="2" t="s">
        <v>2892</v>
      </c>
      <c r="B336" s="2" t="s">
        <v>1115</v>
      </c>
      <c r="C336" s="2" t="s">
        <v>1777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2" t="s">
        <v>385</v>
      </c>
      <c r="V336" s="3">
        <v>8000</v>
      </c>
      <c r="W336" s="3">
        <v>5454.17</v>
      </c>
      <c r="X336" s="3">
        <v>7500</v>
      </c>
      <c r="Y336" s="3">
        <v>7315.76</v>
      </c>
      <c r="Z336" s="3">
        <v>5630.14</v>
      </c>
      <c r="AA336" s="3">
        <v>5630.14</v>
      </c>
      <c r="AB336" s="3">
        <v>8573.1</v>
      </c>
      <c r="AC336" s="3">
        <v>8573.1</v>
      </c>
      <c r="AD336" s="3">
        <v>8737.2800000000007</v>
      </c>
      <c r="AE336" s="3">
        <v>8737.2800000000007</v>
      </c>
      <c r="AF336" t="b">
        <v>1</v>
      </c>
      <c r="AG336" t="b">
        <v>1</v>
      </c>
    </row>
    <row r="337" spans="1:33" x14ac:dyDescent="0.3">
      <c r="A337" s="2" t="s">
        <v>2891</v>
      </c>
      <c r="B337" s="2" t="s">
        <v>1116</v>
      </c>
      <c r="C337" s="2" t="s">
        <v>1777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2" t="s">
        <v>385</v>
      </c>
      <c r="V337" s="3">
        <v>1250</v>
      </c>
      <c r="W337" s="3">
        <v>727.5</v>
      </c>
      <c r="X337" s="3">
        <v>1250</v>
      </c>
      <c r="Y337" s="3">
        <v>702.45</v>
      </c>
      <c r="Z337" s="3">
        <v>1354.95</v>
      </c>
      <c r="AA337" s="3">
        <v>1354.95</v>
      </c>
      <c r="AB337" s="3">
        <v>299.89999999999998</v>
      </c>
      <c r="AC337" s="3">
        <v>299.89999999999998</v>
      </c>
      <c r="AD337" s="3">
        <v>1214.5</v>
      </c>
      <c r="AE337" s="3">
        <v>1214.5</v>
      </c>
      <c r="AF337" t="b">
        <v>1</v>
      </c>
      <c r="AG337" t="b">
        <v>1</v>
      </c>
    </row>
    <row r="338" spans="1:33" x14ac:dyDescent="0.3">
      <c r="A338" s="2" t="s">
        <v>2890</v>
      </c>
      <c r="B338" s="2" t="s">
        <v>1117</v>
      </c>
      <c r="C338" s="2" t="s">
        <v>1777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2" t="s">
        <v>385</v>
      </c>
      <c r="V338" s="3">
        <v>400</v>
      </c>
      <c r="W338" s="3">
        <v>810.61</v>
      </c>
      <c r="X338" s="3">
        <v>683.94</v>
      </c>
      <c r="Y338" s="3">
        <v>683.94</v>
      </c>
      <c r="Z338" s="3">
        <v>145</v>
      </c>
      <c r="AA338" s="3">
        <v>145</v>
      </c>
      <c r="AB338" s="3">
        <v>1487.48</v>
      </c>
      <c r="AC338" s="3">
        <v>1487.48</v>
      </c>
      <c r="AD338" s="3">
        <v>1130.42</v>
      </c>
      <c r="AE338" s="3">
        <v>1130.42</v>
      </c>
      <c r="AF338" t="b">
        <v>1</v>
      </c>
      <c r="AG338" t="b">
        <v>1</v>
      </c>
    </row>
    <row r="339" spans="1:33" x14ac:dyDescent="0.3">
      <c r="A339" s="2" t="s">
        <v>2889</v>
      </c>
      <c r="B339" s="2" t="s">
        <v>1118</v>
      </c>
      <c r="C339" s="2" t="s">
        <v>1777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2" t="s">
        <v>385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469.99</v>
      </c>
      <c r="AE339" s="3">
        <v>469.99</v>
      </c>
      <c r="AF339" t="b">
        <v>1</v>
      </c>
      <c r="AG339" t="b">
        <v>1</v>
      </c>
    </row>
    <row r="340" spans="1:33" x14ac:dyDescent="0.3">
      <c r="A340" s="2" t="s">
        <v>2888</v>
      </c>
      <c r="B340" s="2" t="s">
        <v>1119</v>
      </c>
      <c r="C340" s="2" t="s">
        <v>1777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2" t="s">
        <v>385</v>
      </c>
      <c r="V340" s="3">
        <v>0</v>
      </c>
      <c r="W340" s="3">
        <v>0</v>
      </c>
      <c r="X340" s="3">
        <v>207.23</v>
      </c>
      <c r="Y340" s="3">
        <v>207.23</v>
      </c>
      <c r="Z340" s="3">
        <v>0</v>
      </c>
      <c r="AA340" s="3">
        <v>0</v>
      </c>
      <c r="AB340" s="3">
        <v>0</v>
      </c>
      <c r="AC340" s="3">
        <v>0</v>
      </c>
      <c r="AD340" s="3">
        <v>414.98</v>
      </c>
      <c r="AE340" s="3">
        <v>414.98</v>
      </c>
      <c r="AF340" t="b">
        <v>1</v>
      </c>
      <c r="AG340" t="b">
        <v>1</v>
      </c>
    </row>
    <row r="341" spans="1:33" x14ac:dyDescent="0.3">
      <c r="A341" s="2" t="s">
        <v>2887</v>
      </c>
      <c r="B341" s="2" t="s">
        <v>1120</v>
      </c>
      <c r="C341" s="2" t="s">
        <v>1777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2" t="s">
        <v>385</v>
      </c>
      <c r="V341" s="3">
        <v>11256</v>
      </c>
      <c r="W341" s="3">
        <v>-21012.75</v>
      </c>
      <c r="X341" s="3">
        <v>21405.61</v>
      </c>
      <c r="Y341" s="3">
        <v>21405.61</v>
      </c>
      <c r="Z341" s="3">
        <v>11673.1</v>
      </c>
      <c r="AA341" s="3">
        <v>11673.1</v>
      </c>
      <c r="AB341" s="3">
        <v>13000</v>
      </c>
      <c r="AC341" s="3">
        <v>13000</v>
      </c>
      <c r="AD341" s="3">
        <v>11478.5</v>
      </c>
      <c r="AE341" s="3">
        <v>11478.5</v>
      </c>
      <c r="AF341" t="b">
        <v>1</v>
      </c>
      <c r="AG341" t="b">
        <v>1</v>
      </c>
    </row>
    <row r="342" spans="1:33" x14ac:dyDescent="0.3">
      <c r="A342" s="2" t="s">
        <v>2886</v>
      </c>
      <c r="B342" s="2" t="s">
        <v>1121</v>
      </c>
      <c r="C342" s="2" t="s">
        <v>1777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2" t="s">
        <v>385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t="b">
        <v>1</v>
      </c>
      <c r="AG342" t="b">
        <v>1</v>
      </c>
    </row>
    <row r="343" spans="1:33" x14ac:dyDescent="0.3">
      <c r="A343" s="2" t="s">
        <v>2885</v>
      </c>
      <c r="B343" s="2" t="s">
        <v>1122</v>
      </c>
      <c r="C343" s="2" t="s">
        <v>1777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2" t="s">
        <v>385</v>
      </c>
      <c r="V343" s="3">
        <v>3500</v>
      </c>
      <c r="W343" s="3">
        <v>3705</v>
      </c>
      <c r="X343" s="3">
        <v>4996.6000000000004</v>
      </c>
      <c r="Y343" s="3">
        <v>4996.6000000000004</v>
      </c>
      <c r="Z343" s="3">
        <v>4891.34</v>
      </c>
      <c r="AA343" s="3">
        <v>4891.34</v>
      </c>
      <c r="AB343" s="3">
        <v>2970.5</v>
      </c>
      <c r="AC343" s="3">
        <v>2227.86</v>
      </c>
      <c r="AD343" s="3">
        <v>5312.52</v>
      </c>
      <c r="AE343" s="3">
        <v>5312.52</v>
      </c>
      <c r="AF343" t="b">
        <v>1</v>
      </c>
      <c r="AG343" t="b">
        <v>1</v>
      </c>
    </row>
    <row r="344" spans="1:33" x14ac:dyDescent="0.3">
      <c r="A344" s="2" t="s">
        <v>2884</v>
      </c>
      <c r="B344" s="2" t="s">
        <v>1123</v>
      </c>
      <c r="C344" s="2" t="s">
        <v>1777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2" t="s">
        <v>385</v>
      </c>
      <c r="V344" s="3">
        <v>11275</v>
      </c>
      <c r="W344" s="3">
        <v>10577.14</v>
      </c>
      <c r="X344" s="3">
        <v>9592.84</v>
      </c>
      <c r="Y344" s="3">
        <v>9592.84</v>
      </c>
      <c r="Z344" s="3">
        <v>6575.92</v>
      </c>
      <c r="AA344" s="3">
        <v>6575.92</v>
      </c>
      <c r="AB344" s="3">
        <v>7206.01</v>
      </c>
      <c r="AC344" s="3">
        <v>7206.01</v>
      </c>
      <c r="AD344" s="3">
        <v>3595.39</v>
      </c>
      <c r="AE344" s="3">
        <v>3595.39</v>
      </c>
      <c r="AF344" t="b">
        <v>1</v>
      </c>
      <c r="AG344" t="b">
        <v>1</v>
      </c>
    </row>
    <row r="345" spans="1:33" x14ac:dyDescent="0.3">
      <c r="A345" s="2" t="s">
        <v>2883</v>
      </c>
      <c r="B345" s="2" t="s">
        <v>1124</v>
      </c>
      <c r="C345" s="2" t="s">
        <v>1777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2" t="s">
        <v>385</v>
      </c>
      <c r="V345" s="3">
        <v>800</v>
      </c>
      <c r="W345" s="3">
        <v>388</v>
      </c>
      <c r="X345" s="3">
        <v>784</v>
      </c>
      <c r="Y345" s="3">
        <v>784</v>
      </c>
      <c r="Z345" s="3">
        <v>396</v>
      </c>
      <c r="AA345" s="3">
        <v>396</v>
      </c>
      <c r="AB345" s="3">
        <v>396</v>
      </c>
      <c r="AC345" s="3">
        <v>396</v>
      </c>
      <c r="AD345" s="3">
        <v>784</v>
      </c>
      <c r="AE345" s="3">
        <v>784</v>
      </c>
      <c r="AF345" t="b">
        <v>1</v>
      </c>
      <c r="AG345" t="b">
        <v>1</v>
      </c>
    </row>
    <row r="346" spans="1:33" x14ac:dyDescent="0.3">
      <c r="A346" s="2" t="s">
        <v>2882</v>
      </c>
      <c r="B346" s="2" t="s">
        <v>1125</v>
      </c>
      <c r="C346" s="2" t="s">
        <v>1777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2" t="s">
        <v>385</v>
      </c>
      <c r="V346" s="3">
        <v>2000</v>
      </c>
      <c r="W346" s="3">
        <v>-1741.16</v>
      </c>
      <c r="X346" s="3">
        <v>1000</v>
      </c>
      <c r="Y346" s="3">
        <v>247</v>
      </c>
      <c r="Z346" s="3">
        <v>716</v>
      </c>
      <c r="AA346" s="3">
        <v>716</v>
      </c>
      <c r="AB346" s="3">
        <v>1500</v>
      </c>
      <c r="AC346" s="3">
        <v>964.35</v>
      </c>
      <c r="AD346" s="3">
        <v>1933.67</v>
      </c>
      <c r="AE346" s="3">
        <v>1933.67</v>
      </c>
      <c r="AF346" t="b">
        <v>1</v>
      </c>
      <c r="AG346" t="b">
        <v>1</v>
      </c>
    </row>
    <row r="347" spans="1:33" x14ac:dyDescent="0.3">
      <c r="A347" s="2" t="s">
        <v>2881</v>
      </c>
      <c r="B347" s="2" t="s">
        <v>315</v>
      </c>
      <c r="C347" s="2" t="s">
        <v>1777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2" t="s">
        <v>385</v>
      </c>
      <c r="V347" s="3">
        <v>1000</v>
      </c>
      <c r="W347" s="3">
        <v>990</v>
      </c>
      <c r="X347" s="3">
        <v>1000</v>
      </c>
      <c r="Y347" s="3">
        <v>990</v>
      </c>
      <c r="Z347" s="3">
        <v>7785</v>
      </c>
      <c r="AA347" s="3">
        <v>7785</v>
      </c>
      <c r="AB347" s="3">
        <v>0</v>
      </c>
      <c r="AC347" s="3">
        <v>0</v>
      </c>
      <c r="AD347" s="3">
        <v>0</v>
      </c>
      <c r="AE347" s="3">
        <v>0</v>
      </c>
      <c r="AF347" t="b">
        <v>1</v>
      </c>
      <c r="AG347" t="b">
        <v>1</v>
      </c>
    </row>
    <row r="348" spans="1:33" x14ac:dyDescent="0.3">
      <c r="A348" s="2" t="s">
        <v>2880</v>
      </c>
      <c r="B348" s="2" t="s">
        <v>895</v>
      </c>
      <c r="C348" s="2" t="s">
        <v>1777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2" t="s">
        <v>385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t="b">
        <v>1</v>
      </c>
      <c r="AG348" t="b">
        <v>1</v>
      </c>
    </row>
    <row r="349" spans="1:33" x14ac:dyDescent="0.3">
      <c r="A349" s="2" t="s">
        <v>2879</v>
      </c>
      <c r="B349" s="2" t="s">
        <v>1127</v>
      </c>
      <c r="C349" s="2" t="s">
        <v>1777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2" t="s">
        <v>385</v>
      </c>
      <c r="V349" s="3">
        <v>5000</v>
      </c>
      <c r="W349" s="3">
        <v>3780.95</v>
      </c>
      <c r="X349" s="3">
        <v>5000</v>
      </c>
      <c r="Y349" s="3">
        <v>4903.9399999999996</v>
      </c>
      <c r="Z349" s="3">
        <v>7083.91</v>
      </c>
      <c r="AA349" s="3">
        <v>7083.91</v>
      </c>
      <c r="AB349" s="3">
        <v>3817.77</v>
      </c>
      <c r="AC349" s="3">
        <v>3817.77</v>
      </c>
      <c r="AD349" s="3">
        <v>5545.87</v>
      </c>
      <c r="AE349" s="3">
        <v>5545.87</v>
      </c>
      <c r="AF349" t="b">
        <v>1</v>
      </c>
      <c r="AG349" t="b">
        <v>1</v>
      </c>
    </row>
    <row r="350" spans="1:33" x14ac:dyDescent="0.3">
      <c r="A350" s="2" t="s">
        <v>2878</v>
      </c>
      <c r="B350" s="2" t="s">
        <v>1126</v>
      </c>
      <c r="C350" s="2" t="s">
        <v>1777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2" t="s">
        <v>385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t="b">
        <v>1</v>
      </c>
      <c r="AG350" t="b">
        <v>1</v>
      </c>
    </row>
    <row r="351" spans="1:33" x14ac:dyDescent="0.3">
      <c r="A351" s="2" t="s">
        <v>2877</v>
      </c>
      <c r="B351" s="2" t="s">
        <v>1128</v>
      </c>
      <c r="C351" s="2" t="s">
        <v>1777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2" t="s">
        <v>385</v>
      </c>
      <c r="V351" s="3">
        <v>1200</v>
      </c>
      <c r="W351" s="3">
        <v>878.55</v>
      </c>
      <c r="X351" s="3">
        <v>1200</v>
      </c>
      <c r="Y351" s="3">
        <v>878.55</v>
      </c>
      <c r="Z351" s="3">
        <v>878.55</v>
      </c>
      <c r="AA351" s="3">
        <v>878.55</v>
      </c>
      <c r="AB351" s="3">
        <v>878.55</v>
      </c>
      <c r="AC351" s="3">
        <v>878.55</v>
      </c>
      <c r="AD351" s="3">
        <v>878.55</v>
      </c>
      <c r="AE351" s="3">
        <v>878.55</v>
      </c>
      <c r="AF351" t="b">
        <v>1</v>
      </c>
      <c r="AG351" t="b">
        <v>1</v>
      </c>
    </row>
    <row r="352" spans="1:33" x14ac:dyDescent="0.3">
      <c r="A352" s="2" t="s">
        <v>2876</v>
      </c>
      <c r="B352" s="2" t="s">
        <v>1129</v>
      </c>
      <c r="C352" s="2" t="s">
        <v>1777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2" t="s">
        <v>385</v>
      </c>
      <c r="V352" s="3">
        <v>5000</v>
      </c>
      <c r="W352" s="3">
        <v>2844.67</v>
      </c>
      <c r="X352" s="3">
        <v>5000</v>
      </c>
      <c r="Y352" s="3">
        <v>4315.46</v>
      </c>
      <c r="Z352" s="3">
        <v>4256.72</v>
      </c>
      <c r="AA352" s="3">
        <v>4256.72</v>
      </c>
      <c r="AB352" s="3">
        <v>3644.95</v>
      </c>
      <c r="AC352" s="3">
        <v>3644.95</v>
      </c>
      <c r="AD352" s="3">
        <v>4553.3900000000003</v>
      </c>
      <c r="AE352" s="3">
        <v>4553.3900000000003</v>
      </c>
      <c r="AF352" t="b">
        <v>1</v>
      </c>
      <c r="AG352" t="b">
        <v>1</v>
      </c>
    </row>
    <row r="353" spans="1:33" x14ac:dyDescent="0.3">
      <c r="A353" s="2" t="s">
        <v>2875</v>
      </c>
      <c r="B353" s="2" t="s">
        <v>1126</v>
      </c>
      <c r="C353" s="2" t="s">
        <v>1777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2" t="s">
        <v>385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t="b">
        <v>1</v>
      </c>
      <c r="AG353" t="b">
        <v>1</v>
      </c>
    </row>
    <row r="354" spans="1:33" x14ac:dyDescent="0.3">
      <c r="A354" s="2" t="s">
        <v>2874</v>
      </c>
      <c r="B354" s="2" t="s">
        <v>1130</v>
      </c>
      <c r="C354" s="2" t="s">
        <v>1777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2" t="s">
        <v>385</v>
      </c>
      <c r="V354" s="3">
        <v>4000</v>
      </c>
      <c r="W354" s="3">
        <v>5519.07</v>
      </c>
      <c r="X354" s="3">
        <v>4000</v>
      </c>
      <c r="Y354" s="3">
        <v>3997.4</v>
      </c>
      <c r="Z354" s="3">
        <v>3322.79</v>
      </c>
      <c r="AA354" s="3">
        <v>3322.79</v>
      </c>
      <c r="AB354" s="3">
        <v>3933.17</v>
      </c>
      <c r="AC354" s="3">
        <v>3933.17</v>
      </c>
      <c r="AD354" s="3">
        <v>3378.65</v>
      </c>
      <c r="AE354" s="3">
        <v>3378.65</v>
      </c>
      <c r="AF354" t="b">
        <v>1</v>
      </c>
      <c r="AG354" t="b">
        <v>1</v>
      </c>
    </row>
    <row r="355" spans="1:33" x14ac:dyDescent="0.3">
      <c r="A355" s="2" t="s">
        <v>2873</v>
      </c>
      <c r="B355" s="2" t="s">
        <v>433</v>
      </c>
      <c r="C355" s="2" t="s">
        <v>1777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2" t="s">
        <v>385</v>
      </c>
      <c r="V355" s="3">
        <v>21000</v>
      </c>
      <c r="W355" s="3">
        <v>17452.669999999998</v>
      </c>
      <c r="X355" s="3">
        <v>22006.99</v>
      </c>
      <c r="Y355" s="3">
        <v>22226.639999999999</v>
      </c>
      <c r="Z355" s="3">
        <v>14767.57</v>
      </c>
      <c r="AA355" s="3">
        <v>14767.57</v>
      </c>
      <c r="AB355" s="3">
        <v>17834.04</v>
      </c>
      <c r="AC355" s="3">
        <v>17451.32</v>
      </c>
      <c r="AD355" s="3">
        <v>19588.41</v>
      </c>
      <c r="AE355" s="3">
        <v>19588.41</v>
      </c>
      <c r="AF355" t="b">
        <v>1</v>
      </c>
      <c r="AG355" t="b">
        <v>1</v>
      </c>
    </row>
    <row r="356" spans="1:33" x14ac:dyDescent="0.3">
      <c r="A356" s="2" t="s">
        <v>2872</v>
      </c>
      <c r="B356" s="2" t="s">
        <v>1131</v>
      </c>
      <c r="C356" s="2" t="s">
        <v>1777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2" t="s">
        <v>385</v>
      </c>
      <c r="V356" s="3">
        <v>11084.98</v>
      </c>
      <c r="W356" s="3">
        <v>12017.34</v>
      </c>
      <c r="X356" s="3">
        <v>9875.48</v>
      </c>
      <c r="Y356" s="3">
        <v>9875.48</v>
      </c>
      <c r="Z356" s="3">
        <v>7783.24</v>
      </c>
      <c r="AA356" s="3">
        <v>7783.24</v>
      </c>
      <c r="AB356" s="3">
        <v>3530.87</v>
      </c>
      <c r="AC356" s="3">
        <v>3530.87</v>
      </c>
      <c r="AD356" s="3">
        <v>7985.83</v>
      </c>
      <c r="AE356" s="3">
        <v>7985.83</v>
      </c>
      <c r="AF356" t="b">
        <v>1</v>
      </c>
      <c r="AG356" t="b">
        <v>1</v>
      </c>
    </row>
    <row r="357" spans="1:33" x14ac:dyDescent="0.3">
      <c r="A357" s="2" t="s">
        <v>2871</v>
      </c>
      <c r="B357" s="2" t="s">
        <v>1132</v>
      </c>
      <c r="C357" s="2" t="s">
        <v>1777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2" t="s">
        <v>385</v>
      </c>
      <c r="V357" s="3">
        <v>76000</v>
      </c>
      <c r="W357" s="3">
        <v>358.58</v>
      </c>
      <c r="X357" s="3">
        <v>48000</v>
      </c>
      <c r="Y357" s="3">
        <v>48000</v>
      </c>
      <c r="Z357" s="3">
        <v>127.45</v>
      </c>
      <c r="AA357" s="3">
        <v>127.45</v>
      </c>
      <c r="AB357" s="3">
        <v>49168.22</v>
      </c>
      <c r="AC357" s="3">
        <v>49168.22</v>
      </c>
      <c r="AD357" s="3">
        <v>46879.1</v>
      </c>
      <c r="AE357" s="3">
        <v>46879.1</v>
      </c>
      <c r="AF357" t="b">
        <v>1</v>
      </c>
      <c r="AG357" t="b">
        <v>1</v>
      </c>
    </row>
    <row r="358" spans="1:33" x14ac:dyDescent="0.3">
      <c r="A358" s="2" t="s">
        <v>2870</v>
      </c>
      <c r="B358" s="2" t="s">
        <v>1133</v>
      </c>
      <c r="C358" s="2" t="s">
        <v>1777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2" t="s">
        <v>385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t="b">
        <v>1</v>
      </c>
      <c r="AG358" t="b">
        <v>1</v>
      </c>
    </row>
    <row r="359" spans="1:33" x14ac:dyDescent="0.3">
      <c r="A359" s="2" t="s">
        <v>2869</v>
      </c>
      <c r="B359" s="2" t="s">
        <v>1126</v>
      </c>
      <c r="C359" s="2" t="s">
        <v>1777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2" t="s">
        <v>385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t="b">
        <v>1</v>
      </c>
      <c r="AG359" t="b">
        <v>1</v>
      </c>
    </row>
    <row r="360" spans="1:33" x14ac:dyDescent="0.3">
      <c r="A360" s="2" t="s">
        <v>2868</v>
      </c>
      <c r="B360" s="2" t="s">
        <v>434</v>
      </c>
      <c r="C360" s="2" t="s">
        <v>1777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2" t="s">
        <v>385</v>
      </c>
      <c r="V360" s="3">
        <v>3200</v>
      </c>
      <c r="W360" s="3">
        <v>3296</v>
      </c>
      <c r="X360" s="3">
        <v>3200</v>
      </c>
      <c r="Y360" s="3">
        <v>3200</v>
      </c>
      <c r="Z360" s="3">
        <v>3200</v>
      </c>
      <c r="AA360" s="3">
        <v>3200</v>
      </c>
      <c r="AB360" s="3">
        <v>0</v>
      </c>
      <c r="AC360" s="3">
        <v>0</v>
      </c>
      <c r="AD360" s="3">
        <v>0</v>
      </c>
      <c r="AE360" s="3">
        <v>0</v>
      </c>
      <c r="AF360" t="b">
        <v>1</v>
      </c>
      <c r="AG360" t="b">
        <v>1</v>
      </c>
    </row>
    <row r="361" spans="1:33" x14ac:dyDescent="0.3">
      <c r="A361" s="2" t="s">
        <v>2867</v>
      </c>
      <c r="B361" s="2" t="s">
        <v>1134</v>
      </c>
      <c r="C361" s="2" t="s">
        <v>1777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2" t="s">
        <v>385</v>
      </c>
      <c r="V361" s="3">
        <v>68000</v>
      </c>
      <c r="W361" s="3">
        <v>55533.98</v>
      </c>
      <c r="X361" s="3">
        <v>77006.61</v>
      </c>
      <c r="Y361" s="3">
        <v>77006.61</v>
      </c>
      <c r="Z361" s="3">
        <v>57937.21</v>
      </c>
      <c r="AA361" s="3">
        <v>57937.21</v>
      </c>
      <c r="AB361" s="3">
        <v>54961.279999999999</v>
      </c>
      <c r="AC361" s="3">
        <v>54961.279999999999</v>
      </c>
      <c r="AD361" s="3">
        <v>61342.91</v>
      </c>
      <c r="AE361" s="3">
        <v>61342.91</v>
      </c>
      <c r="AF361" t="b">
        <v>1</v>
      </c>
      <c r="AG361" t="b">
        <v>1</v>
      </c>
    </row>
    <row r="362" spans="1:33" x14ac:dyDescent="0.3">
      <c r="A362" s="2" t="s">
        <v>2866</v>
      </c>
      <c r="B362" s="2" t="s">
        <v>894</v>
      </c>
      <c r="C362" s="2" t="s">
        <v>1777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2" t="s">
        <v>385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t="b">
        <v>1</v>
      </c>
      <c r="AG362" t="b">
        <v>1</v>
      </c>
    </row>
    <row r="363" spans="1:33" x14ac:dyDescent="0.3">
      <c r="A363" s="2" t="s">
        <v>2865</v>
      </c>
      <c r="B363" s="2" t="s">
        <v>1135</v>
      </c>
      <c r="C363" s="2" t="s">
        <v>1777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2" t="s">
        <v>385</v>
      </c>
      <c r="V363" s="3">
        <v>5000</v>
      </c>
      <c r="W363" s="3">
        <v>6193.13</v>
      </c>
      <c r="X363" s="3">
        <v>5000</v>
      </c>
      <c r="Y363" s="3">
        <v>4793.2700000000004</v>
      </c>
      <c r="Z363" s="3">
        <v>4616.7700000000004</v>
      </c>
      <c r="AA363" s="3">
        <v>4616.7700000000004</v>
      </c>
      <c r="AB363" s="3">
        <v>5448.78</v>
      </c>
      <c r="AC363" s="3">
        <v>5448.78</v>
      </c>
      <c r="AD363" s="3">
        <v>5834.19</v>
      </c>
      <c r="AE363" s="3">
        <v>5834.19</v>
      </c>
      <c r="AF363" t="b">
        <v>1</v>
      </c>
      <c r="AG363" t="b">
        <v>1</v>
      </c>
    </row>
    <row r="364" spans="1:33" x14ac:dyDescent="0.3">
      <c r="A364" s="2" t="s">
        <v>2864</v>
      </c>
      <c r="B364" s="2" t="s">
        <v>1136</v>
      </c>
      <c r="C364" s="2" t="s">
        <v>1777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2" t="s">
        <v>385</v>
      </c>
      <c r="V364" s="3">
        <v>13800</v>
      </c>
      <c r="W364" s="3">
        <v>13180.92</v>
      </c>
      <c r="X364" s="3">
        <v>19794.11</v>
      </c>
      <c r="Y364" s="3">
        <v>19794.11</v>
      </c>
      <c r="Z364" s="3">
        <v>18431.97</v>
      </c>
      <c r="AA364" s="3">
        <v>18431.97</v>
      </c>
      <c r="AB364" s="3">
        <v>19391.75</v>
      </c>
      <c r="AC364" s="3">
        <v>19391.75</v>
      </c>
      <c r="AD364" s="3">
        <v>17798.330000000002</v>
      </c>
      <c r="AE364" s="3">
        <v>17798.330000000002</v>
      </c>
      <c r="AF364" t="b">
        <v>1</v>
      </c>
      <c r="AG364" t="b">
        <v>1</v>
      </c>
    </row>
    <row r="365" spans="1:33" x14ac:dyDescent="0.3">
      <c r="A365" s="2" t="s">
        <v>2863</v>
      </c>
      <c r="B365" s="2" t="s">
        <v>1137</v>
      </c>
      <c r="C365" s="2" t="s">
        <v>1777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2" t="s">
        <v>385</v>
      </c>
      <c r="V365" s="3">
        <v>100</v>
      </c>
      <c r="W365" s="3">
        <v>12.85</v>
      </c>
      <c r="X365" s="3">
        <v>100</v>
      </c>
      <c r="Y365" s="3">
        <v>15</v>
      </c>
      <c r="Z365" s="3">
        <v>0</v>
      </c>
      <c r="AA365" s="3">
        <v>0</v>
      </c>
      <c r="AB365" s="3">
        <v>74.790000000000006</v>
      </c>
      <c r="AC365" s="3">
        <v>74.790000000000006</v>
      </c>
      <c r="AD365" s="3">
        <v>28.39</v>
      </c>
      <c r="AE365" s="3">
        <v>28.39</v>
      </c>
      <c r="AF365" t="b">
        <v>1</v>
      </c>
      <c r="AG365" t="b">
        <v>1</v>
      </c>
    </row>
    <row r="366" spans="1:33" x14ac:dyDescent="0.3">
      <c r="A366" s="2" t="s">
        <v>2862</v>
      </c>
      <c r="B366" s="2" t="s">
        <v>1138</v>
      </c>
      <c r="C366" s="2" t="s">
        <v>1777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2" t="s">
        <v>385</v>
      </c>
      <c r="V366" s="3">
        <v>200</v>
      </c>
      <c r="W366" s="3">
        <v>150</v>
      </c>
      <c r="X366" s="3">
        <v>200</v>
      </c>
      <c r="Y366" s="3">
        <v>177.75</v>
      </c>
      <c r="Z366" s="3">
        <v>122.25</v>
      </c>
      <c r="AA366" s="3">
        <v>122.25</v>
      </c>
      <c r="AB366" s="3">
        <v>114</v>
      </c>
      <c r="AC366" s="3">
        <v>114</v>
      </c>
      <c r="AD366" s="3">
        <v>136.25</v>
      </c>
      <c r="AE366" s="3">
        <v>136.25</v>
      </c>
      <c r="AF366" t="b">
        <v>1</v>
      </c>
      <c r="AG366" t="b">
        <v>1</v>
      </c>
    </row>
    <row r="367" spans="1:33" x14ac:dyDescent="0.3">
      <c r="A367" s="2" t="s">
        <v>2861</v>
      </c>
      <c r="B367" s="2" t="s">
        <v>1139</v>
      </c>
      <c r="C367" s="2" t="s">
        <v>1777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2" t="s">
        <v>385</v>
      </c>
      <c r="V367" s="3">
        <v>6200</v>
      </c>
      <c r="W367" s="3">
        <v>6321.35</v>
      </c>
      <c r="X367" s="3">
        <v>5971.95</v>
      </c>
      <c r="Y367" s="3">
        <v>5971.95</v>
      </c>
      <c r="Z367" s="3">
        <v>5263.12</v>
      </c>
      <c r="AA367" s="3">
        <v>5263.12</v>
      </c>
      <c r="AB367" s="3">
        <v>5716.17</v>
      </c>
      <c r="AC367" s="3">
        <v>5716.17</v>
      </c>
      <c r="AD367" s="3">
        <v>5004.67</v>
      </c>
      <c r="AE367" s="3">
        <v>5004.67</v>
      </c>
      <c r="AF367" t="b">
        <v>1</v>
      </c>
      <c r="AG367" t="b">
        <v>1</v>
      </c>
    </row>
    <row r="368" spans="1:33" x14ac:dyDescent="0.3">
      <c r="A368" s="2" t="s">
        <v>2860</v>
      </c>
      <c r="B368" s="2" t="s">
        <v>1126</v>
      </c>
      <c r="C368" s="2" t="s">
        <v>1777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2" t="s">
        <v>385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t="b">
        <v>1</v>
      </c>
      <c r="AG368" t="b">
        <v>1</v>
      </c>
    </row>
    <row r="369" spans="1:33" x14ac:dyDescent="0.3">
      <c r="A369" s="2" t="s">
        <v>2859</v>
      </c>
      <c r="B369" s="2" t="s">
        <v>1140</v>
      </c>
      <c r="C369" s="2" t="s">
        <v>1777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2" t="s">
        <v>385</v>
      </c>
      <c r="V369" s="3">
        <v>18500</v>
      </c>
      <c r="W369" s="3">
        <v>9959.51</v>
      </c>
      <c r="X369" s="3">
        <v>18500</v>
      </c>
      <c r="Y369" s="3">
        <v>17691.919999999998</v>
      </c>
      <c r="Z369" s="3">
        <v>10931.9</v>
      </c>
      <c r="AA369" s="3">
        <v>10931.9</v>
      </c>
      <c r="AB369" s="3">
        <v>18728.52</v>
      </c>
      <c r="AC369" s="3">
        <v>18728.52</v>
      </c>
      <c r="AD369" s="3">
        <v>12485.93</v>
      </c>
      <c r="AE369" s="3">
        <v>12485.93</v>
      </c>
      <c r="AF369" t="b">
        <v>1</v>
      </c>
      <c r="AG369" t="b">
        <v>1</v>
      </c>
    </row>
    <row r="370" spans="1:33" x14ac:dyDescent="0.3">
      <c r="A370" s="2" t="s">
        <v>2858</v>
      </c>
      <c r="B370" s="2" t="s">
        <v>1126</v>
      </c>
      <c r="C370" s="2" t="s">
        <v>1777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2" t="s">
        <v>385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t="b">
        <v>1</v>
      </c>
      <c r="AG370" t="b">
        <v>1</v>
      </c>
    </row>
    <row r="371" spans="1:33" x14ac:dyDescent="0.3">
      <c r="A371" s="2" t="s">
        <v>2857</v>
      </c>
      <c r="B371" s="2" t="s">
        <v>1141</v>
      </c>
      <c r="C371" s="2" t="s">
        <v>1777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2" t="s">
        <v>385</v>
      </c>
      <c r="V371" s="3">
        <v>3000</v>
      </c>
      <c r="W371" s="3">
        <v>1100.4100000000001</v>
      </c>
      <c r="X371" s="3">
        <v>3000</v>
      </c>
      <c r="Y371" s="3">
        <v>2308.38</v>
      </c>
      <c r="Z371" s="3">
        <v>2852.67</v>
      </c>
      <c r="AA371" s="3">
        <v>2852.67</v>
      </c>
      <c r="AB371" s="3">
        <v>1469.84</v>
      </c>
      <c r="AC371" s="3">
        <v>1469.84</v>
      </c>
      <c r="AD371" s="3">
        <v>2631.97</v>
      </c>
      <c r="AE371" s="3">
        <v>2631.97</v>
      </c>
      <c r="AF371" t="b">
        <v>1</v>
      </c>
      <c r="AG371" t="b">
        <v>1</v>
      </c>
    </row>
    <row r="372" spans="1:33" x14ac:dyDescent="0.3">
      <c r="A372" s="2" t="s">
        <v>2856</v>
      </c>
      <c r="B372" s="2" t="s">
        <v>1142</v>
      </c>
      <c r="C372" s="2" t="s">
        <v>1777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2" t="s">
        <v>385</v>
      </c>
      <c r="V372" s="3">
        <v>565</v>
      </c>
      <c r="W372" s="3">
        <v>0</v>
      </c>
      <c r="X372" s="3">
        <v>565</v>
      </c>
      <c r="Y372" s="3">
        <v>565</v>
      </c>
      <c r="Z372" s="3">
        <v>537</v>
      </c>
      <c r="AA372" s="3">
        <v>537</v>
      </c>
      <c r="AB372" s="3">
        <v>537</v>
      </c>
      <c r="AC372" s="3">
        <v>537</v>
      </c>
      <c r="AD372" s="3">
        <v>537</v>
      </c>
      <c r="AE372" s="3">
        <v>537</v>
      </c>
      <c r="AF372" t="b">
        <v>1</v>
      </c>
      <c r="AG372" t="b">
        <v>1</v>
      </c>
    </row>
    <row r="373" spans="1:33" x14ac:dyDescent="0.3">
      <c r="A373" s="2" t="s">
        <v>2855</v>
      </c>
      <c r="B373" s="2" t="s">
        <v>1143</v>
      </c>
      <c r="C373" s="2" t="s">
        <v>1777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2" t="s">
        <v>385</v>
      </c>
      <c r="V373" s="3">
        <v>6000</v>
      </c>
      <c r="W373" s="3">
        <v>1626</v>
      </c>
      <c r="X373" s="3">
        <v>6768</v>
      </c>
      <c r="Y373" s="3">
        <v>6768</v>
      </c>
      <c r="Z373" s="3">
        <v>-1631</v>
      </c>
      <c r="AA373" s="3">
        <v>-1631</v>
      </c>
      <c r="AB373" s="3">
        <v>862.5</v>
      </c>
      <c r="AC373" s="3">
        <v>862.5</v>
      </c>
      <c r="AD373" s="3">
        <v>3450</v>
      </c>
      <c r="AE373" s="3">
        <v>3450</v>
      </c>
      <c r="AF373" t="b">
        <v>1</v>
      </c>
      <c r="AG373" t="b">
        <v>1</v>
      </c>
    </row>
    <row r="374" spans="1:33" x14ac:dyDescent="0.3">
      <c r="A374" s="2" t="s">
        <v>2854</v>
      </c>
      <c r="B374" s="2" t="s">
        <v>1126</v>
      </c>
      <c r="C374" s="2" t="s">
        <v>1777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2" t="s">
        <v>385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t="b">
        <v>1</v>
      </c>
      <c r="AG374" t="b">
        <v>1</v>
      </c>
    </row>
    <row r="375" spans="1:33" x14ac:dyDescent="0.3">
      <c r="A375" s="2" t="s">
        <v>2853</v>
      </c>
      <c r="B375" s="2" t="s">
        <v>1144</v>
      </c>
      <c r="C375" s="2" t="s">
        <v>1777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2" t="s">
        <v>385</v>
      </c>
      <c r="V375" s="3">
        <v>0</v>
      </c>
      <c r="W375" s="3">
        <v>34315.17</v>
      </c>
      <c r="X375" s="3">
        <v>0</v>
      </c>
      <c r="Y375" s="3">
        <v>64384.6</v>
      </c>
      <c r="Z375" s="3">
        <v>0</v>
      </c>
      <c r="AA375" s="3">
        <v>8660</v>
      </c>
      <c r="AB375" s="3">
        <v>0</v>
      </c>
      <c r="AC375" s="3">
        <v>20731</v>
      </c>
      <c r="AD375" s="3">
        <v>0</v>
      </c>
      <c r="AE375" s="3">
        <v>0</v>
      </c>
      <c r="AF375" t="b">
        <v>1</v>
      </c>
      <c r="AG375" t="b">
        <v>1</v>
      </c>
    </row>
    <row r="376" spans="1:33" x14ac:dyDescent="0.3">
      <c r="A376" s="2" t="s">
        <v>2852</v>
      </c>
      <c r="B376" s="2" t="s">
        <v>1145</v>
      </c>
      <c r="C376" s="2" t="s">
        <v>1777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2" t="s">
        <v>385</v>
      </c>
      <c r="V376" s="3">
        <v>6600</v>
      </c>
      <c r="W376" s="3">
        <v>6962.55</v>
      </c>
      <c r="X376" s="3">
        <v>6500</v>
      </c>
      <c r="Y376" s="3">
        <v>6500</v>
      </c>
      <c r="Z376" s="3">
        <v>1280.78</v>
      </c>
      <c r="AA376" s="3">
        <v>1280.78</v>
      </c>
      <c r="AB376" s="3">
        <v>6195.57</v>
      </c>
      <c r="AC376" s="3">
        <v>6195.57</v>
      </c>
      <c r="AD376" s="3">
        <v>5966.95</v>
      </c>
      <c r="AE376" s="3">
        <v>5966.95</v>
      </c>
      <c r="AF376" t="b">
        <v>1</v>
      </c>
      <c r="AG376" t="b">
        <v>1</v>
      </c>
    </row>
    <row r="377" spans="1:33" x14ac:dyDescent="0.3">
      <c r="A377" s="2" t="s">
        <v>2851</v>
      </c>
      <c r="B377" s="2" t="s">
        <v>316</v>
      </c>
      <c r="C377" s="2" t="s">
        <v>1777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2" t="s">
        <v>385</v>
      </c>
      <c r="V377" s="3">
        <v>2000</v>
      </c>
      <c r="W377" s="3">
        <v>785.55</v>
      </c>
      <c r="X377" s="3">
        <v>1752.42</v>
      </c>
      <c r="Y377" s="3">
        <v>1752.42</v>
      </c>
      <c r="Z377" s="3">
        <v>1140.1199999999999</v>
      </c>
      <c r="AA377" s="3">
        <v>1140.1199999999999</v>
      </c>
      <c r="AB377" s="3">
        <v>1896.18</v>
      </c>
      <c r="AC377" s="3">
        <v>1896.18</v>
      </c>
      <c r="AD377" s="3">
        <v>930.55</v>
      </c>
      <c r="AE377" s="3">
        <v>930.55</v>
      </c>
      <c r="AF377" t="b">
        <v>1</v>
      </c>
      <c r="AG377" t="b">
        <v>1</v>
      </c>
    </row>
    <row r="378" spans="1:33" x14ac:dyDescent="0.3">
      <c r="A378" s="2" t="s">
        <v>2850</v>
      </c>
      <c r="B378" s="2" t="s">
        <v>1146</v>
      </c>
      <c r="C378" s="2" t="s">
        <v>1777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2" t="s">
        <v>385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t="b">
        <v>1</v>
      </c>
      <c r="AG378" t="b">
        <v>1</v>
      </c>
    </row>
    <row r="379" spans="1:33" x14ac:dyDescent="0.3">
      <c r="A379" s="2" t="s">
        <v>2849</v>
      </c>
      <c r="B379" s="2" t="s">
        <v>435</v>
      </c>
      <c r="C379" s="2" t="s">
        <v>1777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2" t="s">
        <v>385</v>
      </c>
      <c r="V379" s="3">
        <v>500</v>
      </c>
      <c r="W379" s="3">
        <v>0</v>
      </c>
      <c r="X379" s="3">
        <v>500</v>
      </c>
      <c r="Y379" s="3">
        <v>0</v>
      </c>
      <c r="Z379" s="3">
        <v>0</v>
      </c>
      <c r="AA379" s="3">
        <v>0</v>
      </c>
      <c r="AB379" s="3">
        <v>494.7</v>
      </c>
      <c r="AC379" s="3">
        <v>494.7</v>
      </c>
      <c r="AD379" s="3">
        <v>354.06</v>
      </c>
      <c r="AE379" s="3">
        <v>354.06</v>
      </c>
      <c r="AF379" t="b">
        <v>1</v>
      </c>
      <c r="AG379" t="b">
        <v>1</v>
      </c>
    </row>
    <row r="380" spans="1:33" x14ac:dyDescent="0.3">
      <c r="A380" s="2" t="s">
        <v>2848</v>
      </c>
      <c r="B380" s="2" t="s">
        <v>1126</v>
      </c>
      <c r="C380" s="2" t="s">
        <v>1777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2" t="s">
        <v>385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t="b">
        <v>1</v>
      </c>
      <c r="AG380" t="b">
        <v>1</v>
      </c>
    </row>
    <row r="381" spans="1:33" x14ac:dyDescent="0.3">
      <c r="A381" s="2" t="s">
        <v>2847</v>
      </c>
      <c r="B381" s="2" t="s">
        <v>1147</v>
      </c>
      <c r="C381" s="2" t="s">
        <v>1777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2" t="s">
        <v>385</v>
      </c>
      <c r="V381" s="3">
        <v>2200</v>
      </c>
      <c r="W381" s="3">
        <v>1650</v>
      </c>
      <c r="X381" s="3">
        <v>2200</v>
      </c>
      <c r="Y381" s="3">
        <v>1650</v>
      </c>
      <c r="Z381" s="3">
        <v>2200</v>
      </c>
      <c r="AA381" s="3">
        <v>2200</v>
      </c>
      <c r="AB381" s="3">
        <v>2200</v>
      </c>
      <c r="AC381" s="3">
        <v>2200</v>
      </c>
      <c r="AD381" s="3">
        <v>2200</v>
      </c>
      <c r="AE381" s="3">
        <v>2200</v>
      </c>
      <c r="AF381" t="b">
        <v>1</v>
      </c>
      <c r="AG381" t="b">
        <v>1</v>
      </c>
    </row>
    <row r="382" spans="1:33" x14ac:dyDescent="0.3">
      <c r="A382" s="2" t="s">
        <v>2846</v>
      </c>
      <c r="B382" s="2" t="s">
        <v>1126</v>
      </c>
      <c r="C382" s="2" t="s">
        <v>1777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2" t="s">
        <v>385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t="b">
        <v>1</v>
      </c>
      <c r="AG382" t="b">
        <v>1</v>
      </c>
    </row>
    <row r="383" spans="1:33" x14ac:dyDescent="0.3">
      <c r="A383" s="2" t="s">
        <v>2845</v>
      </c>
      <c r="B383" s="2" t="s">
        <v>1148</v>
      </c>
      <c r="C383" s="2" t="s">
        <v>1777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2" t="s">
        <v>385</v>
      </c>
      <c r="V383" s="3">
        <v>8900</v>
      </c>
      <c r="W383" s="3">
        <v>4159.67</v>
      </c>
      <c r="X383" s="3">
        <v>18333.3</v>
      </c>
      <c r="Y383" s="3">
        <v>18198.3</v>
      </c>
      <c r="Z383" s="3">
        <v>9319.1200000000008</v>
      </c>
      <c r="AA383" s="3">
        <v>9319.1200000000008</v>
      </c>
      <c r="AB383" s="3">
        <v>5729.82</v>
      </c>
      <c r="AC383" s="3">
        <v>5729.82</v>
      </c>
      <c r="AD383" s="3">
        <v>6177.21</v>
      </c>
      <c r="AE383" s="3">
        <v>6177.21</v>
      </c>
      <c r="AF383" t="b">
        <v>1</v>
      </c>
      <c r="AG383" t="b">
        <v>1</v>
      </c>
    </row>
    <row r="384" spans="1:33" x14ac:dyDescent="0.3">
      <c r="A384" s="2" t="s">
        <v>2844</v>
      </c>
      <c r="B384" s="2" t="s">
        <v>436</v>
      </c>
      <c r="C384" s="2" t="s">
        <v>1777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2" t="s">
        <v>385</v>
      </c>
      <c r="V384" s="3">
        <v>15725</v>
      </c>
      <c r="W384" s="3">
        <v>15300</v>
      </c>
      <c r="X384" s="3">
        <v>14875</v>
      </c>
      <c r="Y384" s="3">
        <v>14875</v>
      </c>
      <c r="Z384" s="3">
        <v>14025</v>
      </c>
      <c r="AA384" s="3">
        <v>14025</v>
      </c>
      <c r="AB384" s="3">
        <v>13175</v>
      </c>
      <c r="AC384" s="3">
        <v>13175</v>
      </c>
      <c r="AD384" s="3">
        <v>0</v>
      </c>
      <c r="AE384" s="3">
        <v>0</v>
      </c>
      <c r="AF384" t="b">
        <v>1</v>
      </c>
      <c r="AG384" t="b">
        <v>1</v>
      </c>
    </row>
    <row r="385" spans="1:33" x14ac:dyDescent="0.3">
      <c r="A385" s="2" t="s">
        <v>2843</v>
      </c>
      <c r="B385" s="2" t="s">
        <v>1149</v>
      </c>
      <c r="C385" s="2" t="s">
        <v>1777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2" t="s">
        <v>385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t="b">
        <v>1</v>
      </c>
      <c r="AG385" t="b">
        <v>1</v>
      </c>
    </row>
    <row r="386" spans="1:33" x14ac:dyDescent="0.3">
      <c r="A386" s="2" t="s">
        <v>2842</v>
      </c>
      <c r="B386" s="2" t="s">
        <v>1150</v>
      </c>
      <c r="C386" s="2" t="s">
        <v>1777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2" t="s">
        <v>385</v>
      </c>
      <c r="V386" s="3">
        <v>40550</v>
      </c>
      <c r="W386" s="3">
        <v>42900</v>
      </c>
      <c r="X386" s="3">
        <v>36801</v>
      </c>
      <c r="Y386" s="3">
        <v>36350</v>
      </c>
      <c r="Z386" s="3">
        <v>36070</v>
      </c>
      <c r="AA386" s="3">
        <v>36070</v>
      </c>
      <c r="AB386" s="3">
        <v>37600</v>
      </c>
      <c r="AC386" s="3">
        <v>37600</v>
      </c>
      <c r="AD386" s="3">
        <v>17000</v>
      </c>
      <c r="AE386" s="3">
        <v>17000</v>
      </c>
      <c r="AF386" t="b">
        <v>1</v>
      </c>
      <c r="AG386" t="b">
        <v>1</v>
      </c>
    </row>
    <row r="387" spans="1:33" x14ac:dyDescent="0.3">
      <c r="A387" s="2" t="s">
        <v>2841</v>
      </c>
      <c r="B387" s="2" t="s">
        <v>1151</v>
      </c>
      <c r="C387" s="2" t="s">
        <v>1777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2" t="s">
        <v>385</v>
      </c>
      <c r="V387" s="3">
        <v>250</v>
      </c>
      <c r="W387" s="3">
        <v>0</v>
      </c>
      <c r="X387" s="3">
        <v>115</v>
      </c>
      <c r="Y387" s="3">
        <v>115</v>
      </c>
      <c r="Z387" s="3">
        <v>0</v>
      </c>
      <c r="AA387" s="3">
        <v>0</v>
      </c>
      <c r="AB387" s="3">
        <v>116</v>
      </c>
      <c r="AC387" s="3">
        <v>116</v>
      </c>
      <c r="AD387" s="3">
        <v>139.65</v>
      </c>
      <c r="AE387" s="3">
        <v>139.65</v>
      </c>
      <c r="AF387" t="b">
        <v>1</v>
      </c>
      <c r="AG387" t="b">
        <v>1</v>
      </c>
    </row>
    <row r="388" spans="1:33" x14ac:dyDescent="0.3">
      <c r="A388" s="2" t="s">
        <v>2840</v>
      </c>
      <c r="B388" s="2" t="s">
        <v>1152</v>
      </c>
      <c r="C388" s="2" t="s">
        <v>1777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2" t="s">
        <v>385</v>
      </c>
      <c r="V388" s="3">
        <v>8000</v>
      </c>
      <c r="W388" s="3">
        <v>3386.19</v>
      </c>
      <c r="X388" s="3">
        <v>8999</v>
      </c>
      <c r="Y388" s="3">
        <v>6999</v>
      </c>
      <c r="Z388" s="3">
        <v>6567.39</v>
      </c>
      <c r="AA388" s="3">
        <v>6567.39</v>
      </c>
      <c r="AB388" s="3">
        <v>5344.84</v>
      </c>
      <c r="AC388" s="3">
        <v>5344.84</v>
      </c>
      <c r="AD388" s="3">
        <v>9519.69</v>
      </c>
      <c r="AE388" s="3">
        <v>9519.69</v>
      </c>
      <c r="AF388" t="b">
        <v>1</v>
      </c>
      <c r="AG388" t="b">
        <v>1</v>
      </c>
    </row>
    <row r="389" spans="1:33" x14ac:dyDescent="0.3">
      <c r="A389" s="2" t="s">
        <v>2839</v>
      </c>
      <c r="B389" s="2" t="s">
        <v>1153</v>
      </c>
      <c r="C389" s="2" t="s">
        <v>1777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2" t="s">
        <v>385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t="b">
        <v>1</v>
      </c>
      <c r="AG389" t="b">
        <v>1</v>
      </c>
    </row>
    <row r="390" spans="1:33" x14ac:dyDescent="0.3">
      <c r="A390" s="2" t="s">
        <v>2838</v>
      </c>
      <c r="B390" s="2" t="s">
        <v>1154</v>
      </c>
      <c r="C390" s="2" t="s">
        <v>1777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2" t="s">
        <v>385</v>
      </c>
      <c r="V390" s="3">
        <v>0</v>
      </c>
      <c r="W390" s="3">
        <v>0</v>
      </c>
      <c r="X390" s="3">
        <v>0</v>
      </c>
      <c r="Y390" s="3">
        <v>0</v>
      </c>
      <c r="Z390" s="3">
        <v>2246.8200000000002</v>
      </c>
      <c r="AA390" s="3">
        <v>2246.8200000000002</v>
      </c>
      <c r="AB390" s="3">
        <v>3940.97</v>
      </c>
      <c r="AC390" s="3">
        <v>3940.97</v>
      </c>
      <c r="AD390" s="3">
        <v>4896.71</v>
      </c>
      <c r="AE390" s="3">
        <v>4896.71</v>
      </c>
      <c r="AF390" t="b">
        <v>1</v>
      </c>
      <c r="AG390" t="b">
        <v>1</v>
      </c>
    </row>
    <row r="391" spans="1:33" x14ac:dyDescent="0.3">
      <c r="A391" s="31" t="s">
        <v>384</v>
      </c>
      <c r="B391" s="31" t="s">
        <v>1774</v>
      </c>
      <c r="C391" s="31" t="s">
        <v>384</v>
      </c>
      <c r="D391" s="32">
        <f>SUMIF(AF331:AF390, TRUE, D331:D390)</f>
        <v>0</v>
      </c>
      <c r="E391" s="32">
        <f>SUMIF(AF331:AF390, TRUE, E331:E390)</f>
        <v>0</v>
      </c>
      <c r="F391" s="32">
        <f>SUMIF(AF331:AF390, TRUE, F331:F390)</f>
        <v>0</v>
      </c>
      <c r="G391" s="32">
        <f>SUMIF(AF331:AF390, TRUE, G331:G390)</f>
        <v>0</v>
      </c>
      <c r="H391" s="32">
        <f>SUMIF(AF331:AF390, TRUE, H331:H390)</f>
        <v>0</v>
      </c>
      <c r="I391" s="32">
        <f>SUMIF(AF331:AF390, TRUE, I331:I390)</f>
        <v>0</v>
      </c>
      <c r="J391" s="32">
        <f>SUMIF(AF331:AF390, TRUE, J331:J390)</f>
        <v>0</v>
      </c>
      <c r="K391" s="32">
        <f>SUMIF(AF331:AF390, TRUE, K331:K390)</f>
        <v>0</v>
      </c>
      <c r="L391" s="32">
        <f>SUMIF(AF331:AF390, TRUE, L331:L390)</f>
        <v>0</v>
      </c>
      <c r="M391" s="32">
        <f>SUMIF(AF331:AF390, TRUE, M331:M390)</f>
        <v>0</v>
      </c>
      <c r="N391" s="32">
        <f>SUMIF(AF331:AF390, TRUE, N331:N390)</f>
        <v>0</v>
      </c>
      <c r="O391" s="32">
        <f>SUMIF(AF331:AF390, TRUE, O331:O390)</f>
        <v>0</v>
      </c>
      <c r="P391" s="32">
        <f>SUMIF(AF331:AF390, TRUE, P331:P390)</f>
        <v>0</v>
      </c>
      <c r="Q391" s="32">
        <f>SUMIF(AF331:AF390, TRUE, Q331:Q390)</f>
        <v>0</v>
      </c>
      <c r="R391" s="32">
        <f>SUMIF(AF331:AF390, TRUE, R331:R390)</f>
        <v>0</v>
      </c>
      <c r="S391" s="32">
        <f>SUMIF(AF331:AF390, TRUE, S331:S390)</f>
        <v>0</v>
      </c>
      <c r="T391" s="32">
        <f>SUMIF(AF331:AF390, TRUE, T331:T390)</f>
        <v>0</v>
      </c>
      <c r="U391" s="31" t="s">
        <v>384</v>
      </c>
      <c r="V391" s="32">
        <f>SUMIF(AF331:AF390, TRUE, V331:V390)</f>
        <v>376755.98</v>
      </c>
      <c r="W391" s="32">
        <f>SUMIF(AF331:AF390, TRUE, W331:W390)</f>
        <v>252604.72</v>
      </c>
      <c r="X391" s="32">
        <f>SUMIF(AF331:AF390, TRUE, X331:X390)</f>
        <v>378145.23</v>
      </c>
      <c r="Y391" s="32">
        <f>SUMIF(AF331:AF390, TRUE, Y331:Y390)</f>
        <v>434678.30999999994</v>
      </c>
      <c r="Z391" s="32">
        <f>SUMIF(AF331:AF390, TRUE, Z331:Z390)</f>
        <v>257043.34000000003</v>
      </c>
      <c r="AA391" s="32">
        <f>SUMIF(AF331:AF390, TRUE, AA331:AA390)</f>
        <v>265703.34000000003</v>
      </c>
      <c r="AB391" s="32">
        <f>SUMIF(AF331:AF390, TRUE, AB331:AB390)</f>
        <v>304469.26</v>
      </c>
      <c r="AC391" s="32">
        <f>SUMIF(AF331:AF390, TRUE, AC331:AC390)</f>
        <v>323921.96999999997</v>
      </c>
      <c r="AD391" s="32">
        <f>SUMIF(AF331:AF390, TRUE, AD331:AD390)</f>
        <v>284883.54000000004</v>
      </c>
      <c r="AE391" s="32">
        <f>SUMIF(AF331:AF390, TRUE, AE331:AE390)</f>
        <v>284883.54000000004</v>
      </c>
      <c r="AF391" t="b">
        <v>0</v>
      </c>
      <c r="AG391" t="b">
        <v>0</v>
      </c>
    </row>
    <row r="392" spans="1:33" x14ac:dyDescent="0.3">
      <c r="A392" s="2" t="s">
        <v>2837</v>
      </c>
      <c r="B392" s="2" t="s">
        <v>893</v>
      </c>
      <c r="C392" s="2" t="s">
        <v>1808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2" t="s">
        <v>385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t="b">
        <v>1</v>
      </c>
      <c r="AG392" t="b">
        <v>1</v>
      </c>
    </row>
    <row r="393" spans="1:33" x14ac:dyDescent="0.3">
      <c r="A393" s="31" t="s">
        <v>384</v>
      </c>
      <c r="B393" s="31" t="s">
        <v>1774</v>
      </c>
      <c r="C393" s="31" t="s">
        <v>384</v>
      </c>
      <c r="D393" s="32">
        <f>SUMIF(AF392:AF392, TRUE, D392:D392)</f>
        <v>0</v>
      </c>
      <c r="E393" s="32">
        <f>SUMIF(AF392:AF392, TRUE, E392:E392)</f>
        <v>0</v>
      </c>
      <c r="F393" s="32">
        <f>SUMIF(AF392:AF392, TRUE, F392:F392)</f>
        <v>0</v>
      </c>
      <c r="G393" s="32">
        <f>SUMIF(AF392:AF392, TRUE, G392:G392)</f>
        <v>0</v>
      </c>
      <c r="H393" s="32">
        <f>SUMIF(AF392:AF392, TRUE, H392:H392)</f>
        <v>0</v>
      </c>
      <c r="I393" s="32">
        <f>SUMIF(AF392:AF392, TRUE, I392:I392)</f>
        <v>0</v>
      </c>
      <c r="J393" s="32">
        <f>SUMIF(AF392:AF392, TRUE, J392:J392)</f>
        <v>0</v>
      </c>
      <c r="K393" s="32">
        <f>SUMIF(AF392:AF392, TRUE, K392:K392)</f>
        <v>0</v>
      </c>
      <c r="L393" s="32">
        <f>SUMIF(AF392:AF392, TRUE, L392:L392)</f>
        <v>0</v>
      </c>
      <c r="M393" s="32">
        <f>SUMIF(AF392:AF392, TRUE, M392:M392)</f>
        <v>0</v>
      </c>
      <c r="N393" s="32">
        <f>SUMIF(AF392:AF392, TRUE, N392:N392)</f>
        <v>0</v>
      </c>
      <c r="O393" s="32">
        <f>SUMIF(AF392:AF392, TRUE, O392:O392)</f>
        <v>0</v>
      </c>
      <c r="P393" s="32">
        <f>SUMIF(AF392:AF392, TRUE, P392:P392)</f>
        <v>0</v>
      </c>
      <c r="Q393" s="32">
        <f>SUMIF(AF392:AF392, TRUE, Q392:Q392)</f>
        <v>0</v>
      </c>
      <c r="R393" s="32">
        <f>SUMIF(AF392:AF392, TRUE, R392:R392)</f>
        <v>0</v>
      </c>
      <c r="S393" s="32">
        <f>SUMIF(AF392:AF392, TRUE, S392:S392)</f>
        <v>0</v>
      </c>
      <c r="T393" s="32">
        <f>SUMIF(AF392:AF392, TRUE, T392:T392)</f>
        <v>0</v>
      </c>
      <c r="U393" s="31" t="s">
        <v>384</v>
      </c>
      <c r="V393" s="32">
        <f>SUMIF(AF392:AF392, TRUE, V392:V392)</f>
        <v>0</v>
      </c>
      <c r="W393" s="32">
        <f>SUMIF(AF392:AF392, TRUE, W392:W392)</f>
        <v>0</v>
      </c>
      <c r="X393" s="32">
        <f>SUMIF(AF392:AF392, TRUE, X392:X392)</f>
        <v>0</v>
      </c>
      <c r="Y393" s="32">
        <f>SUMIF(AF392:AF392, TRUE, Y392:Y392)</f>
        <v>0</v>
      </c>
      <c r="Z393" s="32">
        <f>SUMIF(AF392:AF392, TRUE, Z392:Z392)</f>
        <v>0</v>
      </c>
      <c r="AA393" s="32">
        <f>SUMIF(AF392:AF392, TRUE, AA392:AA392)</f>
        <v>0</v>
      </c>
      <c r="AB393" s="32">
        <f>SUMIF(AF392:AF392, TRUE, AB392:AB392)</f>
        <v>0</v>
      </c>
      <c r="AC393" s="32">
        <f>SUMIF(AF392:AF392, TRUE, AC392:AC392)</f>
        <v>0</v>
      </c>
      <c r="AD393" s="32">
        <f>SUMIF(AF392:AF392, TRUE, AD392:AD392)</f>
        <v>0</v>
      </c>
      <c r="AE393" s="32">
        <f>SUMIF(AF392:AF392, TRUE, AE392:AE392)</f>
        <v>0</v>
      </c>
      <c r="AF393" t="b">
        <v>0</v>
      </c>
      <c r="AG393" t="b">
        <v>0</v>
      </c>
    </row>
    <row r="394" spans="1:33" x14ac:dyDescent="0.3">
      <c r="A394" s="2" t="s">
        <v>2836</v>
      </c>
      <c r="B394" s="2" t="s">
        <v>892</v>
      </c>
      <c r="C394" s="2" t="s">
        <v>1777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2" t="s">
        <v>385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t="b">
        <v>1</v>
      </c>
      <c r="AG394" t="b">
        <v>1</v>
      </c>
    </row>
    <row r="395" spans="1:33" x14ac:dyDescent="0.3">
      <c r="A395" s="31" t="s">
        <v>384</v>
      </c>
      <c r="B395" s="31" t="s">
        <v>1774</v>
      </c>
      <c r="C395" s="31" t="s">
        <v>384</v>
      </c>
      <c r="D395" s="32">
        <f>SUMIF(AF394:AF394, TRUE, D394:D394)</f>
        <v>0</v>
      </c>
      <c r="E395" s="32">
        <f>SUMIF(AF394:AF394, TRUE, E394:E394)</f>
        <v>0</v>
      </c>
      <c r="F395" s="32">
        <f>SUMIF(AF394:AF394, TRUE, F394:F394)</f>
        <v>0</v>
      </c>
      <c r="G395" s="32">
        <f>SUMIF(AF394:AF394, TRUE, G394:G394)</f>
        <v>0</v>
      </c>
      <c r="H395" s="32">
        <f>SUMIF(AF394:AF394, TRUE, H394:H394)</f>
        <v>0</v>
      </c>
      <c r="I395" s="32">
        <f>SUMIF(AF394:AF394, TRUE, I394:I394)</f>
        <v>0</v>
      </c>
      <c r="J395" s="32">
        <f>SUMIF(AF394:AF394, TRUE, J394:J394)</f>
        <v>0</v>
      </c>
      <c r="K395" s="32">
        <f>SUMIF(AF394:AF394, TRUE, K394:K394)</f>
        <v>0</v>
      </c>
      <c r="L395" s="32">
        <f>SUMIF(AF394:AF394, TRUE, L394:L394)</f>
        <v>0</v>
      </c>
      <c r="M395" s="32">
        <f>SUMIF(AF394:AF394, TRUE, M394:M394)</f>
        <v>0</v>
      </c>
      <c r="N395" s="32">
        <f>SUMIF(AF394:AF394, TRUE, N394:N394)</f>
        <v>0</v>
      </c>
      <c r="O395" s="32">
        <f>SUMIF(AF394:AF394, TRUE, O394:O394)</f>
        <v>0</v>
      </c>
      <c r="P395" s="32">
        <f>SUMIF(AF394:AF394, TRUE, P394:P394)</f>
        <v>0</v>
      </c>
      <c r="Q395" s="32">
        <f>SUMIF(AF394:AF394, TRUE, Q394:Q394)</f>
        <v>0</v>
      </c>
      <c r="R395" s="32">
        <f>SUMIF(AF394:AF394, TRUE, R394:R394)</f>
        <v>0</v>
      </c>
      <c r="S395" s="32">
        <f>SUMIF(AF394:AF394, TRUE, S394:S394)</f>
        <v>0</v>
      </c>
      <c r="T395" s="32">
        <f>SUMIF(AF394:AF394, TRUE, T394:T394)</f>
        <v>0</v>
      </c>
      <c r="U395" s="31" t="s">
        <v>384</v>
      </c>
      <c r="V395" s="32">
        <f>SUMIF(AF394:AF394, TRUE, V394:V394)</f>
        <v>0</v>
      </c>
      <c r="W395" s="32">
        <f>SUMIF(AF394:AF394, TRUE, W394:W394)</f>
        <v>0</v>
      </c>
      <c r="X395" s="32">
        <f>SUMIF(AF394:AF394, TRUE, X394:X394)</f>
        <v>0</v>
      </c>
      <c r="Y395" s="32">
        <f>SUMIF(AF394:AF394, TRUE, Y394:Y394)</f>
        <v>0</v>
      </c>
      <c r="Z395" s="32">
        <f>SUMIF(AF394:AF394, TRUE, Z394:Z394)</f>
        <v>0</v>
      </c>
      <c r="AA395" s="32">
        <f>SUMIF(AF394:AF394, TRUE, AA394:AA394)</f>
        <v>0</v>
      </c>
      <c r="AB395" s="32">
        <f>SUMIF(AF394:AF394, TRUE, AB394:AB394)</f>
        <v>0</v>
      </c>
      <c r="AC395" s="32">
        <f>SUMIF(AF394:AF394, TRUE, AC394:AC394)</f>
        <v>0</v>
      </c>
      <c r="AD395" s="32">
        <f>SUMIF(AF394:AF394, TRUE, AD394:AD394)</f>
        <v>0</v>
      </c>
      <c r="AE395" s="32">
        <f>SUMIF(AF394:AF394, TRUE, AE394:AE394)</f>
        <v>0</v>
      </c>
      <c r="AF395" t="b">
        <v>0</v>
      </c>
      <c r="AG395" t="b">
        <v>0</v>
      </c>
    </row>
    <row r="396" spans="1:33" x14ac:dyDescent="0.3">
      <c r="A396" s="2" t="s">
        <v>2835</v>
      </c>
      <c r="B396" s="2" t="s">
        <v>891</v>
      </c>
      <c r="C396" s="2" t="s">
        <v>1777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2" t="s">
        <v>385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t="b">
        <v>1</v>
      </c>
      <c r="AG396" t="b">
        <v>1</v>
      </c>
    </row>
    <row r="397" spans="1:33" x14ac:dyDescent="0.3">
      <c r="A397" s="31" t="s">
        <v>384</v>
      </c>
      <c r="B397" s="31" t="s">
        <v>1774</v>
      </c>
      <c r="C397" s="31" t="s">
        <v>384</v>
      </c>
      <c r="D397" s="32">
        <f>SUMIF(AF396:AF396, TRUE, D396:D396)</f>
        <v>0</v>
      </c>
      <c r="E397" s="32">
        <f>SUMIF(AF396:AF396, TRUE, E396:E396)</f>
        <v>0</v>
      </c>
      <c r="F397" s="32">
        <f>SUMIF(AF396:AF396, TRUE, F396:F396)</f>
        <v>0</v>
      </c>
      <c r="G397" s="32">
        <f>SUMIF(AF396:AF396, TRUE, G396:G396)</f>
        <v>0</v>
      </c>
      <c r="H397" s="32">
        <f>SUMIF(AF396:AF396, TRUE, H396:H396)</f>
        <v>0</v>
      </c>
      <c r="I397" s="32">
        <f>SUMIF(AF396:AF396, TRUE, I396:I396)</f>
        <v>0</v>
      </c>
      <c r="J397" s="32">
        <f>SUMIF(AF396:AF396, TRUE, J396:J396)</f>
        <v>0</v>
      </c>
      <c r="K397" s="32">
        <f>SUMIF(AF396:AF396, TRUE, K396:K396)</f>
        <v>0</v>
      </c>
      <c r="L397" s="32">
        <f>SUMIF(AF396:AF396, TRUE, L396:L396)</f>
        <v>0</v>
      </c>
      <c r="M397" s="32">
        <f>SUMIF(AF396:AF396, TRUE, M396:M396)</f>
        <v>0</v>
      </c>
      <c r="N397" s="32">
        <f>SUMIF(AF396:AF396, TRUE, N396:N396)</f>
        <v>0</v>
      </c>
      <c r="O397" s="32">
        <f>SUMIF(AF396:AF396, TRUE, O396:O396)</f>
        <v>0</v>
      </c>
      <c r="P397" s="32">
        <f>SUMIF(AF396:AF396, TRUE, P396:P396)</f>
        <v>0</v>
      </c>
      <c r="Q397" s="32">
        <f>SUMIF(AF396:AF396, TRUE, Q396:Q396)</f>
        <v>0</v>
      </c>
      <c r="R397" s="32">
        <f>SUMIF(AF396:AF396, TRUE, R396:R396)</f>
        <v>0</v>
      </c>
      <c r="S397" s="32">
        <f>SUMIF(AF396:AF396, TRUE, S396:S396)</f>
        <v>0</v>
      </c>
      <c r="T397" s="32">
        <f>SUMIF(AF396:AF396, TRUE, T396:T396)</f>
        <v>0</v>
      </c>
      <c r="U397" s="31" t="s">
        <v>384</v>
      </c>
      <c r="V397" s="32">
        <f>SUMIF(AF396:AF396, TRUE, V396:V396)</f>
        <v>0</v>
      </c>
      <c r="W397" s="32">
        <f>SUMIF(AF396:AF396, TRUE, W396:W396)</f>
        <v>0</v>
      </c>
      <c r="X397" s="32">
        <f>SUMIF(AF396:AF396, TRUE, X396:X396)</f>
        <v>0</v>
      </c>
      <c r="Y397" s="32">
        <f>SUMIF(AF396:AF396, TRUE, Y396:Y396)</f>
        <v>0</v>
      </c>
      <c r="Z397" s="32">
        <f>SUMIF(AF396:AF396, TRUE, Z396:Z396)</f>
        <v>0</v>
      </c>
      <c r="AA397" s="32">
        <f>SUMIF(AF396:AF396, TRUE, AA396:AA396)</f>
        <v>0</v>
      </c>
      <c r="AB397" s="32">
        <f>SUMIF(AF396:AF396, TRUE, AB396:AB396)</f>
        <v>0</v>
      </c>
      <c r="AC397" s="32">
        <f>SUMIF(AF396:AF396, TRUE, AC396:AC396)</f>
        <v>0</v>
      </c>
      <c r="AD397" s="32">
        <f>SUMIF(AF396:AF396, TRUE, AD396:AD396)</f>
        <v>0</v>
      </c>
      <c r="AE397" s="32">
        <f>SUMIF(AF396:AF396, TRUE, AE396:AE396)</f>
        <v>0</v>
      </c>
      <c r="AF397" t="b">
        <v>0</v>
      </c>
      <c r="AG397" t="b">
        <v>0</v>
      </c>
    </row>
    <row r="398" spans="1:33" x14ac:dyDescent="0.3">
      <c r="A398" s="2" t="s">
        <v>2834</v>
      </c>
      <c r="B398" s="2" t="s">
        <v>437</v>
      </c>
      <c r="C398" s="2" t="s">
        <v>1808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2" t="s">
        <v>385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t="b">
        <v>1</v>
      </c>
      <c r="AG398" t="b">
        <v>1</v>
      </c>
    </row>
    <row r="399" spans="1:33" x14ac:dyDescent="0.3">
      <c r="A399" s="31" t="s">
        <v>384</v>
      </c>
      <c r="B399" s="31" t="s">
        <v>1774</v>
      </c>
      <c r="C399" s="31" t="s">
        <v>384</v>
      </c>
      <c r="D399" s="32">
        <f>SUMIF(AF398:AF398, TRUE, D398:D398)</f>
        <v>0</v>
      </c>
      <c r="E399" s="32">
        <f>SUMIF(AF398:AF398, TRUE, E398:E398)</f>
        <v>0</v>
      </c>
      <c r="F399" s="32">
        <f>SUMIF(AF398:AF398, TRUE, F398:F398)</f>
        <v>0</v>
      </c>
      <c r="G399" s="32">
        <f>SUMIF(AF398:AF398, TRUE, G398:G398)</f>
        <v>0</v>
      </c>
      <c r="H399" s="32">
        <f>SUMIF(AF398:AF398, TRUE, H398:H398)</f>
        <v>0</v>
      </c>
      <c r="I399" s="32">
        <f>SUMIF(AF398:AF398, TRUE, I398:I398)</f>
        <v>0</v>
      </c>
      <c r="J399" s="32">
        <f>SUMIF(AF398:AF398, TRUE, J398:J398)</f>
        <v>0</v>
      </c>
      <c r="K399" s="32">
        <f>SUMIF(AF398:AF398, TRUE, K398:K398)</f>
        <v>0</v>
      </c>
      <c r="L399" s="32">
        <f>SUMIF(AF398:AF398, TRUE, L398:L398)</f>
        <v>0</v>
      </c>
      <c r="M399" s="32">
        <f>SUMIF(AF398:AF398, TRUE, M398:M398)</f>
        <v>0</v>
      </c>
      <c r="N399" s="32">
        <f>SUMIF(AF398:AF398, TRUE, N398:N398)</f>
        <v>0</v>
      </c>
      <c r="O399" s="32">
        <f>SUMIF(AF398:AF398, TRUE, O398:O398)</f>
        <v>0</v>
      </c>
      <c r="P399" s="32">
        <f>SUMIF(AF398:AF398, TRUE, P398:P398)</f>
        <v>0</v>
      </c>
      <c r="Q399" s="32">
        <f>SUMIF(AF398:AF398, TRUE, Q398:Q398)</f>
        <v>0</v>
      </c>
      <c r="R399" s="32">
        <f>SUMIF(AF398:AF398, TRUE, R398:R398)</f>
        <v>0</v>
      </c>
      <c r="S399" s="32">
        <f>SUMIF(AF398:AF398, TRUE, S398:S398)</f>
        <v>0</v>
      </c>
      <c r="T399" s="32">
        <f>SUMIF(AF398:AF398, TRUE, T398:T398)</f>
        <v>0</v>
      </c>
      <c r="U399" s="31" t="s">
        <v>384</v>
      </c>
      <c r="V399" s="32">
        <f>SUMIF(AF398:AF398, TRUE, V398:V398)</f>
        <v>0</v>
      </c>
      <c r="W399" s="32">
        <f>SUMIF(AF398:AF398, TRUE, W398:W398)</f>
        <v>0</v>
      </c>
      <c r="X399" s="32">
        <f>SUMIF(AF398:AF398, TRUE, X398:X398)</f>
        <v>0</v>
      </c>
      <c r="Y399" s="32">
        <f>SUMIF(AF398:AF398, TRUE, Y398:Y398)</f>
        <v>0</v>
      </c>
      <c r="Z399" s="32">
        <f>SUMIF(AF398:AF398, TRUE, Z398:Z398)</f>
        <v>0</v>
      </c>
      <c r="AA399" s="32">
        <f>SUMIF(AF398:AF398, TRUE, AA398:AA398)</f>
        <v>0</v>
      </c>
      <c r="AB399" s="32">
        <f>SUMIF(AF398:AF398, TRUE, AB398:AB398)</f>
        <v>0</v>
      </c>
      <c r="AC399" s="32">
        <f>SUMIF(AF398:AF398, TRUE, AC398:AC398)</f>
        <v>0</v>
      </c>
      <c r="AD399" s="32">
        <f>SUMIF(AF398:AF398, TRUE, AD398:AD398)</f>
        <v>0</v>
      </c>
      <c r="AE399" s="32">
        <f>SUMIF(AF398:AF398, TRUE, AE398:AE398)</f>
        <v>0</v>
      </c>
      <c r="AF399" t="b">
        <v>0</v>
      </c>
      <c r="AG399" t="b">
        <v>0</v>
      </c>
    </row>
    <row r="400" spans="1:33" x14ac:dyDescent="0.3">
      <c r="A400" s="2" t="s">
        <v>2833</v>
      </c>
      <c r="B400" s="2" t="s">
        <v>890</v>
      </c>
      <c r="C400" s="2" t="s">
        <v>1777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2" t="s">
        <v>385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t="b">
        <v>1</v>
      </c>
      <c r="AG400" t="b">
        <v>1</v>
      </c>
    </row>
    <row r="401" spans="1:33" x14ac:dyDescent="0.3">
      <c r="A401" s="2" t="s">
        <v>2832</v>
      </c>
      <c r="B401" s="2" t="s">
        <v>317</v>
      </c>
      <c r="C401" s="2" t="s">
        <v>1777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2" t="s">
        <v>385</v>
      </c>
      <c r="V401" s="3">
        <v>0</v>
      </c>
      <c r="W401" s="3">
        <v>-1311.37</v>
      </c>
      <c r="X401" s="3">
        <v>0</v>
      </c>
      <c r="Y401" s="3">
        <v>-1581.06</v>
      </c>
      <c r="Z401" s="3">
        <v>0</v>
      </c>
      <c r="AA401" s="3">
        <v>-3535.96</v>
      </c>
      <c r="AB401" s="3">
        <v>5145.46</v>
      </c>
      <c r="AC401" s="3">
        <v>-485.54</v>
      </c>
      <c r="AD401" s="3">
        <v>29979.919999999998</v>
      </c>
      <c r="AE401" s="3">
        <v>29979.9</v>
      </c>
      <c r="AF401" t="b">
        <v>1</v>
      </c>
      <c r="AG401" t="b">
        <v>1</v>
      </c>
    </row>
    <row r="402" spans="1:33" x14ac:dyDescent="0.3">
      <c r="A402" s="31" t="s">
        <v>384</v>
      </c>
      <c r="B402" s="31" t="s">
        <v>1774</v>
      </c>
      <c r="C402" s="31" t="s">
        <v>384</v>
      </c>
      <c r="D402" s="32">
        <f>SUMIF(AF400:AF401, TRUE, D400:D401)</f>
        <v>0</v>
      </c>
      <c r="E402" s="32">
        <f>SUMIF(AF400:AF401, TRUE, E400:E401)</f>
        <v>0</v>
      </c>
      <c r="F402" s="32">
        <f>SUMIF(AF400:AF401, TRUE, F400:F401)</f>
        <v>0</v>
      </c>
      <c r="G402" s="32">
        <f>SUMIF(AF400:AF401, TRUE, G400:G401)</f>
        <v>0</v>
      </c>
      <c r="H402" s="32">
        <f>SUMIF(AF400:AF401, TRUE, H400:H401)</f>
        <v>0</v>
      </c>
      <c r="I402" s="32">
        <f>SUMIF(AF400:AF401, TRUE, I400:I401)</f>
        <v>0</v>
      </c>
      <c r="J402" s="32">
        <f>SUMIF(AF400:AF401, TRUE, J400:J401)</f>
        <v>0</v>
      </c>
      <c r="K402" s="32">
        <f>SUMIF(AF400:AF401, TRUE, K400:K401)</f>
        <v>0</v>
      </c>
      <c r="L402" s="32">
        <f>SUMIF(AF400:AF401, TRUE, L400:L401)</f>
        <v>0</v>
      </c>
      <c r="M402" s="32">
        <f>SUMIF(AF400:AF401, TRUE, M400:M401)</f>
        <v>0</v>
      </c>
      <c r="N402" s="32">
        <f>SUMIF(AF400:AF401, TRUE, N400:N401)</f>
        <v>0</v>
      </c>
      <c r="O402" s="32">
        <f>SUMIF(AF400:AF401, TRUE, O400:O401)</f>
        <v>0</v>
      </c>
      <c r="P402" s="32">
        <f>SUMIF(AF400:AF401, TRUE, P400:P401)</f>
        <v>0</v>
      </c>
      <c r="Q402" s="32">
        <f>SUMIF(AF400:AF401, TRUE, Q400:Q401)</f>
        <v>0</v>
      </c>
      <c r="R402" s="32">
        <f>SUMIF(AF400:AF401, TRUE, R400:R401)</f>
        <v>0</v>
      </c>
      <c r="S402" s="32">
        <f>SUMIF(AF400:AF401, TRUE, S400:S401)</f>
        <v>0</v>
      </c>
      <c r="T402" s="32">
        <f>SUMIF(AF400:AF401, TRUE, T400:T401)</f>
        <v>0</v>
      </c>
      <c r="U402" s="31" t="s">
        <v>384</v>
      </c>
      <c r="V402" s="32">
        <f>SUMIF(AF400:AF401, TRUE, V400:V401)</f>
        <v>0</v>
      </c>
      <c r="W402" s="32">
        <f>SUMIF(AF400:AF401, TRUE, W400:W401)</f>
        <v>-1311.37</v>
      </c>
      <c r="X402" s="32">
        <f>SUMIF(AF400:AF401, TRUE, X400:X401)</f>
        <v>0</v>
      </c>
      <c r="Y402" s="32">
        <f>SUMIF(AF400:AF401, TRUE, Y400:Y401)</f>
        <v>-1581.06</v>
      </c>
      <c r="Z402" s="32">
        <f>SUMIF(AF400:AF401, TRUE, Z400:Z401)</f>
        <v>0</v>
      </c>
      <c r="AA402" s="32">
        <f>SUMIF(AF400:AF401, TRUE, AA400:AA401)</f>
        <v>-3535.96</v>
      </c>
      <c r="AB402" s="32">
        <f>SUMIF(AF400:AF401, TRUE, AB400:AB401)</f>
        <v>5145.46</v>
      </c>
      <c r="AC402" s="32">
        <f>SUMIF(AF400:AF401, TRUE, AC400:AC401)</f>
        <v>-485.54</v>
      </c>
      <c r="AD402" s="32">
        <f>SUMIF(AF400:AF401, TRUE, AD400:AD401)</f>
        <v>29979.919999999998</v>
      </c>
      <c r="AE402" s="32">
        <f>SUMIF(AF400:AF401, TRUE, AE400:AE401)</f>
        <v>29979.9</v>
      </c>
      <c r="AF402" t="b">
        <v>0</v>
      </c>
      <c r="AG402" t="b">
        <v>0</v>
      </c>
    </row>
    <row r="403" spans="1:33" x14ac:dyDescent="0.3">
      <c r="A403" s="2" t="s">
        <v>2831</v>
      </c>
      <c r="B403" s="2" t="s">
        <v>889</v>
      </c>
      <c r="C403" s="2" t="s">
        <v>1808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2" t="s">
        <v>385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t="b">
        <v>1</v>
      </c>
      <c r="AG403" t="b">
        <v>1</v>
      </c>
    </row>
    <row r="404" spans="1:33" x14ac:dyDescent="0.3">
      <c r="A404" s="31" t="s">
        <v>384</v>
      </c>
      <c r="B404" s="31" t="s">
        <v>1774</v>
      </c>
      <c r="C404" s="31" t="s">
        <v>384</v>
      </c>
      <c r="D404" s="32">
        <f>SUMIF(AF403:AF403, TRUE, D403:D403)</f>
        <v>0</v>
      </c>
      <c r="E404" s="32">
        <f>SUMIF(AF403:AF403, TRUE, E403:E403)</f>
        <v>0</v>
      </c>
      <c r="F404" s="32">
        <f>SUMIF(AF403:AF403, TRUE, F403:F403)</f>
        <v>0</v>
      </c>
      <c r="G404" s="32">
        <f>SUMIF(AF403:AF403, TRUE, G403:G403)</f>
        <v>0</v>
      </c>
      <c r="H404" s="32">
        <f>SUMIF(AF403:AF403, TRUE, H403:H403)</f>
        <v>0</v>
      </c>
      <c r="I404" s="32">
        <f>SUMIF(AF403:AF403, TRUE, I403:I403)</f>
        <v>0</v>
      </c>
      <c r="J404" s="32">
        <f>SUMIF(AF403:AF403, TRUE, J403:J403)</f>
        <v>0</v>
      </c>
      <c r="K404" s="32">
        <f>SUMIF(AF403:AF403, TRUE, K403:K403)</f>
        <v>0</v>
      </c>
      <c r="L404" s="32">
        <f>SUMIF(AF403:AF403, TRUE, L403:L403)</f>
        <v>0</v>
      </c>
      <c r="M404" s="32">
        <f>SUMIF(AF403:AF403, TRUE, M403:M403)</f>
        <v>0</v>
      </c>
      <c r="N404" s="32">
        <f>SUMIF(AF403:AF403, TRUE, N403:N403)</f>
        <v>0</v>
      </c>
      <c r="O404" s="32">
        <f>SUMIF(AF403:AF403, TRUE, O403:O403)</f>
        <v>0</v>
      </c>
      <c r="P404" s="32">
        <f>SUMIF(AF403:AF403, TRUE, P403:P403)</f>
        <v>0</v>
      </c>
      <c r="Q404" s="32">
        <f>SUMIF(AF403:AF403, TRUE, Q403:Q403)</f>
        <v>0</v>
      </c>
      <c r="R404" s="32">
        <f>SUMIF(AF403:AF403, TRUE, R403:R403)</f>
        <v>0</v>
      </c>
      <c r="S404" s="32">
        <f>SUMIF(AF403:AF403, TRUE, S403:S403)</f>
        <v>0</v>
      </c>
      <c r="T404" s="32">
        <f>SUMIF(AF403:AF403, TRUE, T403:T403)</f>
        <v>0</v>
      </c>
      <c r="U404" s="31" t="s">
        <v>384</v>
      </c>
      <c r="V404" s="32">
        <f>SUMIF(AF403:AF403, TRUE, V403:V403)</f>
        <v>0</v>
      </c>
      <c r="W404" s="32">
        <f>SUMIF(AF403:AF403, TRUE, W403:W403)</f>
        <v>0</v>
      </c>
      <c r="X404" s="32">
        <f>SUMIF(AF403:AF403, TRUE, X403:X403)</f>
        <v>0</v>
      </c>
      <c r="Y404" s="32">
        <f>SUMIF(AF403:AF403, TRUE, Y403:Y403)</f>
        <v>0</v>
      </c>
      <c r="Z404" s="32">
        <f>SUMIF(AF403:AF403, TRUE, Z403:Z403)</f>
        <v>0</v>
      </c>
      <c r="AA404" s="32">
        <f>SUMIF(AF403:AF403, TRUE, AA403:AA403)</f>
        <v>0</v>
      </c>
      <c r="AB404" s="32">
        <f>SUMIF(AF403:AF403, TRUE, AB403:AB403)</f>
        <v>0</v>
      </c>
      <c r="AC404" s="32">
        <f>SUMIF(AF403:AF403, TRUE, AC403:AC403)</f>
        <v>0</v>
      </c>
      <c r="AD404" s="32">
        <f>SUMIF(AF403:AF403, TRUE, AD403:AD403)</f>
        <v>0</v>
      </c>
      <c r="AE404" s="32">
        <f>SUMIF(AF403:AF403, TRUE, AE403:AE403)</f>
        <v>0</v>
      </c>
      <c r="AF404" t="b">
        <v>0</v>
      </c>
      <c r="AG404" t="b">
        <v>0</v>
      </c>
    </row>
    <row r="405" spans="1:33" x14ac:dyDescent="0.3">
      <c r="A405" s="2" t="s">
        <v>2830</v>
      </c>
      <c r="B405" s="2" t="s">
        <v>888</v>
      </c>
      <c r="C405" s="2" t="s">
        <v>1777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2" t="s">
        <v>385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t="b">
        <v>1</v>
      </c>
      <c r="AG405" t="b">
        <v>1</v>
      </c>
    </row>
    <row r="406" spans="1:33" x14ac:dyDescent="0.3">
      <c r="A406" s="31" t="s">
        <v>384</v>
      </c>
      <c r="B406" s="31" t="s">
        <v>1774</v>
      </c>
      <c r="C406" s="31" t="s">
        <v>384</v>
      </c>
      <c r="D406" s="32">
        <f>SUMIF(AF405:AF405, TRUE, D405:D405)</f>
        <v>0</v>
      </c>
      <c r="E406" s="32">
        <f>SUMIF(AF405:AF405, TRUE, E405:E405)</f>
        <v>0</v>
      </c>
      <c r="F406" s="32">
        <f>SUMIF(AF405:AF405, TRUE, F405:F405)</f>
        <v>0</v>
      </c>
      <c r="G406" s="32">
        <f>SUMIF(AF405:AF405, TRUE, G405:G405)</f>
        <v>0</v>
      </c>
      <c r="H406" s="32">
        <f>SUMIF(AF405:AF405, TRUE, H405:H405)</f>
        <v>0</v>
      </c>
      <c r="I406" s="32">
        <f>SUMIF(AF405:AF405, TRUE, I405:I405)</f>
        <v>0</v>
      </c>
      <c r="J406" s="32">
        <f>SUMIF(AF405:AF405, TRUE, J405:J405)</f>
        <v>0</v>
      </c>
      <c r="K406" s="32">
        <f>SUMIF(AF405:AF405, TRUE, K405:K405)</f>
        <v>0</v>
      </c>
      <c r="L406" s="32">
        <f>SUMIF(AF405:AF405, TRUE, L405:L405)</f>
        <v>0</v>
      </c>
      <c r="M406" s="32">
        <f>SUMIF(AF405:AF405, TRUE, M405:M405)</f>
        <v>0</v>
      </c>
      <c r="N406" s="32">
        <f>SUMIF(AF405:AF405, TRUE, N405:N405)</f>
        <v>0</v>
      </c>
      <c r="O406" s="32">
        <f>SUMIF(AF405:AF405, TRUE, O405:O405)</f>
        <v>0</v>
      </c>
      <c r="P406" s="32">
        <f>SUMIF(AF405:AF405, TRUE, P405:P405)</f>
        <v>0</v>
      </c>
      <c r="Q406" s="32">
        <f>SUMIF(AF405:AF405, TRUE, Q405:Q405)</f>
        <v>0</v>
      </c>
      <c r="R406" s="32">
        <f>SUMIF(AF405:AF405, TRUE, R405:R405)</f>
        <v>0</v>
      </c>
      <c r="S406" s="32">
        <f>SUMIF(AF405:AF405, TRUE, S405:S405)</f>
        <v>0</v>
      </c>
      <c r="T406" s="32">
        <f>SUMIF(AF405:AF405, TRUE, T405:T405)</f>
        <v>0</v>
      </c>
      <c r="U406" s="31" t="s">
        <v>384</v>
      </c>
      <c r="V406" s="32">
        <f>SUMIF(AF405:AF405, TRUE, V405:V405)</f>
        <v>0</v>
      </c>
      <c r="W406" s="32">
        <f>SUMIF(AF405:AF405, TRUE, W405:W405)</f>
        <v>0</v>
      </c>
      <c r="X406" s="32">
        <f>SUMIF(AF405:AF405, TRUE, X405:X405)</f>
        <v>0</v>
      </c>
      <c r="Y406" s="32">
        <f>SUMIF(AF405:AF405, TRUE, Y405:Y405)</f>
        <v>0</v>
      </c>
      <c r="Z406" s="32">
        <f>SUMIF(AF405:AF405, TRUE, Z405:Z405)</f>
        <v>0</v>
      </c>
      <c r="AA406" s="32">
        <f>SUMIF(AF405:AF405, TRUE, AA405:AA405)</f>
        <v>0</v>
      </c>
      <c r="AB406" s="32">
        <f>SUMIF(AF405:AF405, TRUE, AB405:AB405)</f>
        <v>0</v>
      </c>
      <c r="AC406" s="32">
        <f>SUMIF(AF405:AF405, TRUE, AC405:AC405)</f>
        <v>0</v>
      </c>
      <c r="AD406" s="32">
        <f>SUMIF(AF405:AF405, TRUE, AD405:AD405)</f>
        <v>0</v>
      </c>
      <c r="AE406" s="32">
        <f>SUMIF(AF405:AF405, TRUE, AE405:AE405)</f>
        <v>0</v>
      </c>
      <c r="AF406" t="b">
        <v>0</v>
      </c>
      <c r="AG406" t="b">
        <v>0</v>
      </c>
    </row>
    <row r="407" spans="1:33" x14ac:dyDescent="0.3">
      <c r="A407" s="2" t="s">
        <v>2829</v>
      </c>
      <c r="B407" s="2" t="s">
        <v>887</v>
      </c>
      <c r="C407" s="2" t="s">
        <v>1777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2" t="s">
        <v>385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t="b">
        <v>1</v>
      </c>
      <c r="AG407" t="b">
        <v>1</v>
      </c>
    </row>
    <row r="408" spans="1:33" x14ac:dyDescent="0.3">
      <c r="A408" s="2" t="s">
        <v>2828</v>
      </c>
      <c r="B408" s="2" t="s">
        <v>886</v>
      </c>
      <c r="C408" s="2" t="s">
        <v>1777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2" t="s">
        <v>385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15.14</v>
      </c>
      <c r="AE408" s="3">
        <v>15.14</v>
      </c>
      <c r="AF408" t="b">
        <v>1</v>
      </c>
      <c r="AG408" t="b">
        <v>1</v>
      </c>
    </row>
    <row r="409" spans="1:33" x14ac:dyDescent="0.3">
      <c r="A409" s="31" t="s">
        <v>384</v>
      </c>
      <c r="B409" s="31" t="s">
        <v>1774</v>
      </c>
      <c r="C409" s="31" t="s">
        <v>384</v>
      </c>
      <c r="D409" s="32">
        <f>SUMIF(AF407:AF408, TRUE, D407:D408)</f>
        <v>0</v>
      </c>
      <c r="E409" s="32">
        <f>SUMIF(AF407:AF408, TRUE, E407:E408)</f>
        <v>0</v>
      </c>
      <c r="F409" s="32">
        <f>SUMIF(AF407:AF408, TRUE, F407:F408)</f>
        <v>0</v>
      </c>
      <c r="G409" s="32">
        <f>SUMIF(AF407:AF408, TRUE, G407:G408)</f>
        <v>0</v>
      </c>
      <c r="H409" s="32">
        <f>SUMIF(AF407:AF408, TRUE, H407:H408)</f>
        <v>0</v>
      </c>
      <c r="I409" s="32">
        <f>SUMIF(AF407:AF408, TRUE, I407:I408)</f>
        <v>0</v>
      </c>
      <c r="J409" s="32">
        <f>SUMIF(AF407:AF408, TRUE, J407:J408)</f>
        <v>0</v>
      </c>
      <c r="K409" s="32">
        <f>SUMIF(AF407:AF408, TRUE, K407:K408)</f>
        <v>0</v>
      </c>
      <c r="L409" s="32">
        <f>SUMIF(AF407:AF408, TRUE, L407:L408)</f>
        <v>0</v>
      </c>
      <c r="M409" s="32">
        <f>SUMIF(AF407:AF408, TRUE, M407:M408)</f>
        <v>0</v>
      </c>
      <c r="N409" s="32">
        <f>SUMIF(AF407:AF408, TRUE, N407:N408)</f>
        <v>0</v>
      </c>
      <c r="O409" s="32">
        <f>SUMIF(AF407:AF408, TRUE, O407:O408)</f>
        <v>0</v>
      </c>
      <c r="P409" s="32">
        <f>SUMIF(AF407:AF408, TRUE, P407:P408)</f>
        <v>0</v>
      </c>
      <c r="Q409" s="32">
        <f>SUMIF(AF407:AF408, TRUE, Q407:Q408)</f>
        <v>0</v>
      </c>
      <c r="R409" s="32">
        <f>SUMIF(AF407:AF408, TRUE, R407:R408)</f>
        <v>0</v>
      </c>
      <c r="S409" s="32">
        <f>SUMIF(AF407:AF408, TRUE, S407:S408)</f>
        <v>0</v>
      </c>
      <c r="T409" s="32">
        <f>SUMIF(AF407:AF408, TRUE, T407:T408)</f>
        <v>0</v>
      </c>
      <c r="U409" s="31" t="s">
        <v>384</v>
      </c>
      <c r="V409" s="32">
        <f>SUMIF(AF407:AF408, TRUE, V407:V408)</f>
        <v>0</v>
      </c>
      <c r="W409" s="32">
        <f>SUMIF(AF407:AF408, TRUE, W407:W408)</f>
        <v>0</v>
      </c>
      <c r="X409" s="32">
        <f>SUMIF(AF407:AF408, TRUE, X407:X408)</f>
        <v>0</v>
      </c>
      <c r="Y409" s="32">
        <f>SUMIF(AF407:AF408, TRUE, Y407:Y408)</f>
        <v>0</v>
      </c>
      <c r="Z409" s="32">
        <f>SUMIF(AF407:AF408, TRUE, Z407:Z408)</f>
        <v>0</v>
      </c>
      <c r="AA409" s="32">
        <f>SUMIF(AF407:AF408, TRUE, AA407:AA408)</f>
        <v>0</v>
      </c>
      <c r="AB409" s="32">
        <f>SUMIF(AF407:AF408, TRUE, AB407:AB408)</f>
        <v>0</v>
      </c>
      <c r="AC409" s="32">
        <f>SUMIF(AF407:AF408, TRUE, AC407:AC408)</f>
        <v>0</v>
      </c>
      <c r="AD409" s="32">
        <f>SUMIF(AF407:AF408, TRUE, AD407:AD408)</f>
        <v>15.14</v>
      </c>
      <c r="AE409" s="32">
        <f>SUMIF(AF407:AF408, TRUE, AE407:AE408)</f>
        <v>15.14</v>
      </c>
      <c r="AF409" t="b">
        <v>0</v>
      </c>
      <c r="AG409" t="b">
        <v>0</v>
      </c>
    </row>
    <row r="410" spans="1:33" x14ac:dyDescent="0.3">
      <c r="A410" s="2" t="s">
        <v>2827</v>
      </c>
      <c r="B410" s="2" t="s">
        <v>438</v>
      </c>
      <c r="C410" s="2" t="s">
        <v>1808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2" t="s">
        <v>385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t="b">
        <v>1</v>
      </c>
      <c r="AG410" t="b">
        <v>1</v>
      </c>
    </row>
    <row r="411" spans="1:33" x14ac:dyDescent="0.3">
      <c r="A411" s="31" t="s">
        <v>384</v>
      </c>
      <c r="B411" s="31" t="s">
        <v>1774</v>
      </c>
      <c r="C411" s="31" t="s">
        <v>384</v>
      </c>
      <c r="D411" s="32">
        <f>SUMIF(AF410:AF410, TRUE, D410:D410)</f>
        <v>0</v>
      </c>
      <c r="E411" s="32">
        <f>SUMIF(AF410:AF410, TRUE, E410:E410)</f>
        <v>0</v>
      </c>
      <c r="F411" s="32">
        <f>SUMIF(AF410:AF410, TRUE, F410:F410)</f>
        <v>0</v>
      </c>
      <c r="G411" s="32">
        <f>SUMIF(AF410:AF410, TRUE, G410:G410)</f>
        <v>0</v>
      </c>
      <c r="H411" s="32">
        <f>SUMIF(AF410:AF410, TRUE, H410:H410)</f>
        <v>0</v>
      </c>
      <c r="I411" s="32">
        <f>SUMIF(AF410:AF410, TRUE, I410:I410)</f>
        <v>0</v>
      </c>
      <c r="J411" s="32">
        <f>SUMIF(AF410:AF410, TRUE, J410:J410)</f>
        <v>0</v>
      </c>
      <c r="K411" s="32">
        <f>SUMIF(AF410:AF410, TRUE, K410:K410)</f>
        <v>0</v>
      </c>
      <c r="L411" s="32">
        <f>SUMIF(AF410:AF410, TRUE, L410:L410)</f>
        <v>0</v>
      </c>
      <c r="M411" s="32">
        <f>SUMIF(AF410:AF410, TRUE, M410:M410)</f>
        <v>0</v>
      </c>
      <c r="N411" s="32">
        <f>SUMIF(AF410:AF410, TRUE, N410:N410)</f>
        <v>0</v>
      </c>
      <c r="O411" s="32">
        <f>SUMIF(AF410:AF410, TRUE, O410:O410)</f>
        <v>0</v>
      </c>
      <c r="P411" s="32">
        <f>SUMIF(AF410:AF410, TRUE, P410:P410)</f>
        <v>0</v>
      </c>
      <c r="Q411" s="32">
        <f>SUMIF(AF410:AF410, TRUE, Q410:Q410)</f>
        <v>0</v>
      </c>
      <c r="R411" s="32">
        <f>SUMIF(AF410:AF410, TRUE, R410:R410)</f>
        <v>0</v>
      </c>
      <c r="S411" s="32">
        <f>SUMIF(AF410:AF410, TRUE, S410:S410)</f>
        <v>0</v>
      </c>
      <c r="T411" s="32">
        <f>SUMIF(AF410:AF410, TRUE, T410:T410)</f>
        <v>0</v>
      </c>
      <c r="U411" s="31" t="s">
        <v>384</v>
      </c>
      <c r="V411" s="32">
        <f>SUMIF(AF410:AF410, TRUE, V410:V410)</f>
        <v>0</v>
      </c>
      <c r="W411" s="32">
        <f>SUMIF(AF410:AF410, TRUE, W410:W410)</f>
        <v>0</v>
      </c>
      <c r="X411" s="32">
        <f>SUMIF(AF410:AF410, TRUE, X410:X410)</f>
        <v>0</v>
      </c>
      <c r="Y411" s="32">
        <f>SUMIF(AF410:AF410, TRUE, Y410:Y410)</f>
        <v>0</v>
      </c>
      <c r="Z411" s="32">
        <f>SUMIF(AF410:AF410, TRUE, Z410:Z410)</f>
        <v>0</v>
      </c>
      <c r="AA411" s="32">
        <f>SUMIF(AF410:AF410, TRUE, AA410:AA410)</f>
        <v>0</v>
      </c>
      <c r="AB411" s="32">
        <f>SUMIF(AF410:AF410, TRUE, AB410:AB410)</f>
        <v>0</v>
      </c>
      <c r="AC411" s="32">
        <f>SUMIF(AF410:AF410, TRUE, AC410:AC410)</f>
        <v>0</v>
      </c>
      <c r="AD411" s="32">
        <f>SUMIF(AF410:AF410, TRUE, AD410:AD410)</f>
        <v>0</v>
      </c>
      <c r="AE411" s="32">
        <f>SUMIF(AF410:AF410, TRUE, AE410:AE410)</f>
        <v>0</v>
      </c>
      <c r="AF411" t="b">
        <v>0</v>
      </c>
      <c r="AG411" t="b">
        <v>0</v>
      </c>
    </row>
    <row r="412" spans="1:33" x14ac:dyDescent="0.3">
      <c r="A412" s="2" t="s">
        <v>2826</v>
      </c>
      <c r="B412" s="2" t="s">
        <v>1165</v>
      </c>
      <c r="C412" s="2" t="s">
        <v>1777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2" t="s">
        <v>385</v>
      </c>
      <c r="V412" s="3">
        <v>4500</v>
      </c>
      <c r="W412" s="3">
        <v>4188.32</v>
      </c>
      <c r="X412" s="3">
        <v>5274.84</v>
      </c>
      <c r="Y412" s="3">
        <v>5274.84</v>
      </c>
      <c r="Z412" s="3">
        <v>5324.84</v>
      </c>
      <c r="AA412" s="3">
        <v>5324.84</v>
      </c>
      <c r="AB412" s="3">
        <v>4899.84</v>
      </c>
      <c r="AC412" s="3">
        <v>4899.84</v>
      </c>
      <c r="AD412" s="3">
        <v>5724.84</v>
      </c>
      <c r="AE412" s="3">
        <v>5724.84</v>
      </c>
      <c r="AF412" t="b">
        <v>1</v>
      </c>
      <c r="AG412" t="b">
        <v>1</v>
      </c>
    </row>
    <row r="413" spans="1:33" x14ac:dyDescent="0.3">
      <c r="A413" s="31" t="s">
        <v>384</v>
      </c>
      <c r="B413" s="31" t="s">
        <v>1774</v>
      </c>
      <c r="C413" s="31" t="s">
        <v>384</v>
      </c>
      <c r="D413" s="32">
        <f>SUMIF(AF412:AF412, TRUE, D412:D412)</f>
        <v>0</v>
      </c>
      <c r="E413" s="32">
        <f>SUMIF(AF412:AF412, TRUE, E412:E412)</f>
        <v>0</v>
      </c>
      <c r="F413" s="32">
        <f>SUMIF(AF412:AF412, TRUE, F412:F412)</f>
        <v>0</v>
      </c>
      <c r="G413" s="32">
        <f>SUMIF(AF412:AF412, TRUE, G412:G412)</f>
        <v>0</v>
      </c>
      <c r="H413" s="32">
        <f>SUMIF(AF412:AF412, TRUE, H412:H412)</f>
        <v>0</v>
      </c>
      <c r="I413" s="32">
        <f>SUMIF(AF412:AF412, TRUE, I412:I412)</f>
        <v>0</v>
      </c>
      <c r="J413" s="32">
        <f>SUMIF(AF412:AF412, TRUE, J412:J412)</f>
        <v>0</v>
      </c>
      <c r="K413" s="32">
        <f>SUMIF(AF412:AF412, TRUE, K412:K412)</f>
        <v>0</v>
      </c>
      <c r="L413" s="32">
        <f>SUMIF(AF412:AF412, TRUE, L412:L412)</f>
        <v>0</v>
      </c>
      <c r="M413" s="32">
        <f>SUMIF(AF412:AF412, TRUE, M412:M412)</f>
        <v>0</v>
      </c>
      <c r="N413" s="32">
        <f>SUMIF(AF412:AF412, TRUE, N412:N412)</f>
        <v>0</v>
      </c>
      <c r="O413" s="32">
        <f>SUMIF(AF412:AF412, TRUE, O412:O412)</f>
        <v>0</v>
      </c>
      <c r="P413" s="32">
        <f>SUMIF(AF412:AF412, TRUE, P412:P412)</f>
        <v>0</v>
      </c>
      <c r="Q413" s="32">
        <f>SUMIF(AF412:AF412, TRUE, Q412:Q412)</f>
        <v>0</v>
      </c>
      <c r="R413" s="32">
        <f>SUMIF(AF412:AF412, TRUE, R412:R412)</f>
        <v>0</v>
      </c>
      <c r="S413" s="32">
        <f>SUMIF(AF412:AF412, TRUE, S412:S412)</f>
        <v>0</v>
      </c>
      <c r="T413" s="32">
        <f>SUMIF(AF412:AF412, TRUE, T412:T412)</f>
        <v>0</v>
      </c>
      <c r="U413" s="31" t="s">
        <v>384</v>
      </c>
      <c r="V413" s="32">
        <f>SUMIF(AF412:AF412, TRUE, V412:V412)</f>
        <v>4500</v>
      </c>
      <c r="W413" s="32">
        <f>SUMIF(AF412:AF412, TRUE, W412:W412)</f>
        <v>4188.32</v>
      </c>
      <c r="X413" s="32">
        <f>SUMIF(AF412:AF412, TRUE, X412:X412)</f>
        <v>5274.84</v>
      </c>
      <c r="Y413" s="32">
        <f>SUMIF(AF412:AF412, TRUE, Y412:Y412)</f>
        <v>5274.84</v>
      </c>
      <c r="Z413" s="32">
        <f>SUMIF(AF412:AF412, TRUE, Z412:Z412)</f>
        <v>5324.84</v>
      </c>
      <c r="AA413" s="32">
        <f>SUMIF(AF412:AF412, TRUE, AA412:AA412)</f>
        <v>5324.84</v>
      </c>
      <c r="AB413" s="32">
        <f>SUMIF(AF412:AF412, TRUE, AB412:AB412)</f>
        <v>4899.84</v>
      </c>
      <c r="AC413" s="32">
        <f>SUMIF(AF412:AF412, TRUE, AC412:AC412)</f>
        <v>4899.84</v>
      </c>
      <c r="AD413" s="32">
        <f>SUMIF(AF412:AF412, TRUE, AD412:AD412)</f>
        <v>5724.84</v>
      </c>
      <c r="AE413" s="32">
        <f>SUMIF(AF412:AF412, TRUE, AE412:AE412)</f>
        <v>5724.84</v>
      </c>
      <c r="AF413" t="b">
        <v>0</v>
      </c>
      <c r="AG413" t="b">
        <v>0</v>
      </c>
    </row>
    <row r="414" spans="1:33" x14ac:dyDescent="0.3">
      <c r="A414" s="2" t="s">
        <v>2825</v>
      </c>
      <c r="B414" s="2" t="s">
        <v>885</v>
      </c>
      <c r="C414" s="2" t="s">
        <v>1777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2" t="s">
        <v>385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t="b">
        <v>1</v>
      </c>
      <c r="AG414" t="b">
        <v>1</v>
      </c>
    </row>
    <row r="415" spans="1:33" x14ac:dyDescent="0.3">
      <c r="A415" s="31" t="s">
        <v>384</v>
      </c>
      <c r="B415" s="31" t="s">
        <v>1774</v>
      </c>
      <c r="C415" s="31" t="s">
        <v>384</v>
      </c>
      <c r="D415" s="32">
        <f>SUMIF(AF414:AF414, TRUE, D414:D414)</f>
        <v>0</v>
      </c>
      <c r="E415" s="32">
        <f>SUMIF(AF414:AF414, TRUE, E414:E414)</f>
        <v>0</v>
      </c>
      <c r="F415" s="32">
        <f>SUMIF(AF414:AF414, TRUE, F414:F414)</f>
        <v>0</v>
      </c>
      <c r="G415" s="32">
        <f>SUMIF(AF414:AF414, TRUE, G414:G414)</f>
        <v>0</v>
      </c>
      <c r="H415" s="32">
        <f>SUMIF(AF414:AF414, TRUE, H414:H414)</f>
        <v>0</v>
      </c>
      <c r="I415" s="32">
        <f>SUMIF(AF414:AF414, TRUE, I414:I414)</f>
        <v>0</v>
      </c>
      <c r="J415" s="32">
        <f>SUMIF(AF414:AF414, TRUE, J414:J414)</f>
        <v>0</v>
      </c>
      <c r="K415" s="32">
        <f>SUMIF(AF414:AF414, TRUE, K414:K414)</f>
        <v>0</v>
      </c>
      <c r="L415" s="32">
        <f>SUMIF(AF414:AF414, TRUE, L414:L414)</f>
        <v>0</v>
      </c>
      <c r="M415" s="32">
        <f>SUMIF(AF414:AF414, TRUE, M414:M414)</f>
        <v>0</v>
      </c>
      <c r="N415" s="32">
        <f>SUMIF(AF414:AF414, TRUE, N414:N414)</f>
        <v>0</v>
      </c>
      <c r="O415" s="32">
        <f>SUMIF(AF414:AF414, TRUE, O414:O414)</f>
        <v>0</v>
      </c>
      <c r="P415" s="32">
        <f>SUMIF(AF414:AF414, TRUE, P414:P414)</f>
        <v>0</v>
      </c>
      <c r="Q415" s="32">
        <f>SUMIF(AF414:AF414, TRUE, Q414:Q414)</f>
        <v>0</v>
      </c>
      <c r="R415" s="32">
        <f>SUMIF(AF414:AF414, TRUE, R414:R414)</f>
        <v>0</v>
      </c>
      <c r="S415" s="32">
        <f>SUMIF(AF414:AF414, TRUE, S414:S414)</f>
        <v>0</v>
      </c>
      <c r="T415" s="32">
        <f>SUMIF(AF414:AF414, TRUE, T414:T414)</f>
        <v>0</v>
      </c>
      <c r="U415" s="31" t="s">
        <v>384</v>
      </c>
      <c r="V415" s="32">
        <f>SUMIF(AF414:AF414, TRUE, V414:V414)</f>
        <v>0</v>
      </c>
      <c r="W415" s="32">
        <f>SUMIF(AF414:AF414, TRUE, W414:W414)</f>
        <v>0</v>
      </c>
      <c r="X415" s="32">
        <f>SUMIF(AF414:AF414, TRUE, X414:X414)</f>
        <v>0</v>
      </c>
      <c r="Y415" s="32">
        <f>SUMIF(AF414:AF414, TRUE, Y414:Y414)</f>
        <v>0</v>
      </c>
      <c r="Z415" s="32">
        <f>SUMIF(AF414:AF414, TRUE, Z414:Z414)</f>
        <v>0</v>
      </c>
      <c r="AA415" s="32">
        <f>SUMIF(AF414:AF414, TRUE, AA414:AA414)</f>
        <v>0</v>
      </c>
      <c r="AB415" s="32">
        <f>SUMIF(AF414:AF414, TRUE, AB414:AB414)</f>
        <v>0</v>
      </c>
      <c r="AC415" s="32">
        <f>SUMIF(AF414:AF414, TRUE, AC414:AC414)</f>
        <v>0</v>
      </c>
      <c r="AD415" s="32">
        <f>SUMIF(AF414:AF414, TRUE, AD414:AD414)</f>
        <v>0</v>
      </c>
      <c r="AE415" s="32">
        <f>SUMIF(AF414:AF414, TRUE, AE414:AE414)</f>
        <v>0</v>
      </c>
      <c r="AF415" t="b">
        <v>0</v>
      </c>
      <c r="AG415" t="b">
        <v>0</v>
      </c>
    </row>
    <row r="416" spans="1:33" x14ac:dyDescent="0.3">
      <c r="A416" s="2" t="s">
        <v>2824</v>
      </c>
      <c r="B416" s="2" t="s">
        <v>884</v>
      </c>
      <c r="C416" s="2" t="s">
        <v>1777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2" t="s">
        <v>385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t="b">
        <v>1</v>
      </c>
      <c r="AG416" t="b">
        <v>1</v>
      </c>
    </row>
    <row r="417" spans="1:33" x14ac:dyDescent="0.3">
      <c r="A417" s="2" t="s">
        <v>2823</v>
      </c>
      <c r="B417" s="2" t="s">
        <v>439</v>
      </c>
      <c r="C417" s="2" t="s">
        <v>1777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2" t="s">
        <v>385</v>
      </c>
      <c r="V417" s="3">
        <v>30000</v>
      </c>
      <c r="W417" s="3">
        <v>30616.81</v>
      </c>
      <c r="X417" s="3">
        <v>18299</v>
      </c>
      <c r="Y417" s="3">
        <v>11818.59</v>
      </c>
      <c r="Z417" s="3">
        <v>21907.51</v>
      </c>
      <c r="AA417" s="3">
        <v>21907.51</v>
      </c>
      <c r="AB417" s="3">
        <v>20980</v>
      </c>
      <c r="AC417" s="3">
        <v>20980</v>
      </c>
      <c r="AD417" s="3">
        <v>18525</v>
      </c>
      <c r="AE417" s="3">
        <v>18525</v>
      </c>
      <c r="AF417" t="b">
        <v>1</v>
      </c>
      <c r="AG417" t="b">
        <v>1</v>
      </c>
    </row>
    <row r="418" spans="1:33" x14ac:dyDescent="0.3">
      <c r="A418" s="2" t="s">
        <v>2822</v>
      </c>
      <c r="B418" s="2" t="s">
        <v>1166</v>
      </c>
      <c r="C418" s="2" t="s">
        <v>1777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2" t="s">
        <v>385</v>
      </c>
      <c r="V418" s="3">
        <v>5007</v>
      </c>
      <c r="W418" s="3">
        <v>5006.4799999999996</v>
      </c>
      <c r="X418" s="3">
        <v>5007</v>
      </c>
      <c r="Y418" s="3">
        <v>5006.4799999999996</v>
      </c>
      <c r="Z418" s="3">
        <v>5006.4799999999996</v>
      </c>
      <c r="AA418" s="3">
        <v>5006.4799999999996</v>
      </c>
      <c r="AB418" s="3">
        <v>5006.4799999999996</v>
      </c>
      <c r="AC418" s="3">
        <v>5006.4799999999996</v>
      </c>
      <c r="AD418" s="3">
        <v>5006.4799999999996</v>
      </c>
      <c r="AE418" s="3">
        <v>5006.4799999999996</v>
      </c>
      <c r="AF418" t="b">
        <v>1</v>
      </c>
      <c r="AG418" t="b">
        <v>1</v>
      </c>
    </row>
    <row r="419" spans="1:33" x14ac:dyDescent="0.3">
      <c r="A419" s="2" t="s">
        <v>2821</v>
      </c>
      <c r="B419" s="2" t="s">
        <v>883</v>
      </c>
      <c r="C419" s="2" t="s">
        <v>1777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2" t="s">
        <v>385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t="b">
        <v>1</v>
      </c>
      <c r="AG419" t="b">
        <v>1</v>
      </c>
    </row>
    <row r="420" spans="1:33" x14ac:dyDescent="0.3">
      <c r="A420" s="2" t="s">
        <v>2820</v>
      </c>
      <c r="B420" s="2" t="s">
        <v>1167</v>
      </c>
      <c r="C420" s="2" t="s">
        <v>1777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2" t="s">
        <v>385</v>
      </c>
      <c r="V420" s="3">
        <v>8000</v>
      </c>
      <c r="W420" s="3">
        <v>16129.38</v>
      </c>
      <c r="X420" s="3">
        <v>4616.05</v>
      </c>
      <c r="Y420" s="3">
        <v>4616.05</v>
      </c>
      <c r="Z420" s="3">
        <v>17053.47</v>
      </c>
      <c r="AA420" s="3">
        <v>17053.47</v>
      </c>
      <c r="AB420" s="3">
        <v>7813.48</v>
      </c>
      <c r="AC420" s="3">
        <v>7813.48</v>
      </c>
      <c r="AD420" s="3">
        <v>8051.75</v>
      </c>
      <c r="AE420" s="3">
        <v>8051.75</v>
      </c>
      <c r="AF420" t="b">
        <v>1</v>
      </c>
      <c r="AG420" t="b">
        <v>1</v>
      </c>
    </row>
    <row r="421" spans="1:33" x14ac:dyDescent="0.3">
      <c r="A421" s="2" t="s">
        <v>2819</v>
      </c>
      <c r="B421" s="2" t="s">
        <v>882</v>
      </c>
      <c r="C421" s="2" t="s">
        <v>1777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2" t="s">
        <v>385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t="b">
        <v>1</v>
      </c>
      <c r="AG421" t="b">
        <v>1</v>
      </c>
    </row>
    <row r="422" spans="1:33" x14ac:dyDescent="0.3">
      <c r="A422" s="2" t="s">
        <v>2818</v>
      </c>
      <c r="B422" s="2" t="s">
        <v>440</v>
      </c>
      <c r="C422" s="2" t="s">
        <v>1777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2" t="s">
        <v>385</v>
      </c>
      <c r="V422" s="3">
        <v>6500</v>
      </c>
      <c r="W422" s="3">
        <v>5754.13</v>
      </c>
      <c r="X422" s="3">
        <v>6722.81</v>
      </c>
      <c r="Y422" s="3">
        <v>6722.81</v>
      </c>
      <c r="Z422" s="3">
        <v>5842.76</v>
      </c>
      <c r="AA422" s="3">
        <v>5842.76</v>
      </c>
      <c r="AB422" s="3">
        <v>6384.77</v>
      </c>
      <c r="AC422" s="3">
        <v>6384.77</v>
      </c>
      <c r="AD422" s="3">
        <v>6251.56</v>
      </c>
      <c r="AE422" s="3">
        <v>6251.56</v>
      </c>
      <c r="AF422" t="b">
        <v>1</v>
      </c>
      <c r="AG422" t="b">
        <v>1</v>
      </c>
    </row>
    <row r="423" spans="1:33" x14ac:dyDescent="0.3">
      <c r="A423" s="2" t="s">
        <v>2817</v>
      </c>
      <c r="B423" s="2" t="s">
        <v>441</v>
      </c>
      <c r="C423" s="2" t="s">
        <v>1777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2" t="s">
        <v>385</v>
      </c>
      <c r="V423" s="3">
        <v>16210</v>
      </c>
      <c r="W423" s="3">
        <v>271.08</v>
      </c>
      <c r="X423" s="3">
        <v>2300</v>
      </c>
      <c r="Y423" s="3">
        <v>2200</v>
      </c>
      <c r="Z423" s="3">
        <v>0</v>
      </c>
      <c r="AA423" s="3">
        <v>0</v>
      </c>
      <c r="AB423" s="3">
        <v>2200</v>
      </c>
      <c r="AC423" s="3">
        <v>2200</v>
      </c>
      <c r="AD423" s="3">
        <v>1760</v>
      </c>
      <c r="AE423" s="3">
        <v>1760</v>
      </c>
      <c r="AF423" t="b">
        <v>1</v>
      </c>
      <c r="AG423" t="b">
        <v>1</v>
      </c>
    </row>
    <row r="424" spans="1:33" x14ac:dyDescent="0.3">
      <c r="A424" s="31" t="s">
        <v>384</v>
      </c>
      <c r="B424" s="31" t="s">
        <v>1774</v>
      </c>
      <c r="C424" s="31" t="s">
        <v>384</v>
      </c>
      <c r="D424" s="32">
        <f>SUMIF(AF416:AF423, TRUE, D416:D423)</f>
        <v>0</v>
      </c>
      <c r="E424" s="32">
        <f>SUMIF(AF416:AF423, TRUE, E416:E423)</f>
        <v>0</v>
      </c>
      <c r="F424" s="32">
        <f>SUMIF(AF416:AF423, TRUE, F416:F423)</f>
        <v>0</v>
      </c>
      <c r="G424" s="32">
        <f>SUMIF(AF416:AF423, TRUE, G416:G423)</f>
        <v>0</v>
      </c>
      <c r="H424" s="32">
        <f>SUMIF(AF416:AF423, TRUE, H416:H423)</f>
        <v>0</v>
      </c>
      <c r="I424" s="32">
        <f>SUMIF(AF416:AF423, TRUE, I416:I423)</f>
        <v>0</v>
      </c>
      <c r="J424" s="32">
        <f>SUMIF(AF416:AF423, TRUE, J416:J423)</f>
        <v>0</v>
      </c>
      <c r="K424" s="32">
        <f>SUMIF(AF416:AF423, TRUE, K416:K423)</f>
        <v>0</v>
      </c>
      <c r="L424" s="32">
        <f>SUMIF(AF416:AF423, TRUE, L416:L423)</f>
        <v>0</v>
      </c>
      <c r="M424" s="32">
        <f>SUMIF(AF416:AF423, TRUE, M416:M423)</f>
        <v>0</v>
      </c>
      <c r="N424" s="32">
        <f>SUMIF(AF416:AF423, TRUE, N416:N423)</f>
        <v>0</v>
      </c>
      <c r="O424" s="32">
        <f>SUMIF(AF416:AF423, TRUE, O416:O423)</f>
        <v>0</v>
      </c>
      <c r="P424" s="32">
        <f>SUMIF(AF416:AF423, TRUE, P416:P423)</f>
        <v>0</v>
      </c>
      <c r="Q424" s="32">
        <f>SUMIF(AF416:AF423, TRUE, Q416:Q423)</f>
        <v>0</v>
      </c>
      <c r="R424" s="32">
        <f>SUMIF(AF416:AF423, TRUE, R416:R423)</f>
        <v>0</v>
      </c>
      <c r="S424" s="32">
        <f>SUMIF(AF416:AF423, TRUE, S416:S423)</f>
        <v>0</v>
      </c>
      <c r="T424" s="32">
        <f>SUMIF(AF416:AF423, TRUE, T416:T423)</f>
        <v>0</v>
      </c>
      <c r="U424" s="31" t="s">
        <v>384</v>
      </c>
      <c r="V424" s="32">
        <f>SUMIF(AF416:AF423, TRUE, V416:V423)</f>
        <v>65717</v>
      </c>
      <c r="W424" s="32">
        <f>SUMIF(AF416:AF423, TRUE, W416:W423)</f>
        <v>57777.88</v>
      </c>
      <c r="X424" s="32">
        <f>SUMIF(AF416:AF423, TRUE, X416:X423)</f>
        <v>36944.86</v>
      </c>
      <c r="Y424" s="32">
        <f>SUMIF(AF416:AF423, TRUE, Y416:Y423)</f>
        <v>30363.93</v>
      </c>
      <c r="Z424" s="32">
        <f>SUMIF(AF416:AF423, TRUE, Z416:Z423)</f>
        <v>49810.22</v>
      </c>
      <c r="AA424" s="32">
        <f>SUMIF(AF416:AF423, TRUE, AA416:AA423)</f>
        <v>49810.22</v>
      </c>
      <c r="AB424" s="32">
        <f>SUMIF(AF416:AF423, TRUE, AB416:AB423)</f>
        <v>42384.729999999996</v>
      </c>
      <c r="AC424" s="32">
        <f>SUMIF(AF416:AF423, TRUE, AC416:AC423)</f>
        <v>42384.729999999996</v>
      </c>
      <c r="AD424" s="32">
        <f>SUMIF(AF416:AF423, TRUE, AD416:AD423)</f>
        <v>39594.79</v>
      </c>
      <c r="AE424" s="32">
        <f>SUMIF(AF416:AF423, TRUE, AE416:AE423)</f>
        <v>39594.79</v>
      </c>
      <c r="AF424" t="b">
        <v>0</v>
      </c>
      <c r="AG424" t="b">
        <v>0</v>
      </c>
    </row>
    <row r="425" spans="1:33" x14ac:dyDescent="0.3">
      <c r="A425" s="2" t="s">
        <v>2816</v>
      </c>
      <c r="B425" s="2" t="s">
        <v>442</v>
      </c>
      <c r="C425" s="2" t="s">
        <v>1808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2" t="s">
        <v>385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t="b">
        <v>1</v>
      </c>
      <c r="AG425" t="b">
        <v>1</v>
      </c>
    </row>
    <row r="426" spans="1:33" x14ac:dyDescent="0.3">
      <c r="A426" s="31" t="s">
        <v>384</v>
      </c>
      <c r="B426" s="31" t="s">
        <v>1774</v>
      </c>
      <c r="C426" s="31" t="s">
        <v>384</v>
      </c>
      <c r="D426" s="32">
        <f>SUMIF(AF425:AF425, TRUE, D425:D425)</f>
        <v>0</v>
      </c>
      <c r="E426" s="32">
        <f>SUMIF(AF425:AF425, TRUE, E425:E425)</f>
        <v>0</v>
      </c>
      <c r="F426" s="32">
        <f>SUMIF(AF425:AF425, TRUE, F425:F425)</f>
        <v>0</v>
      </c>
      <c r="G426" s="32">
        <f>SUMIF(AF425:AF425, TRUE, G425:G425)</f>
        <v>0</v>
      </c>
      <c r="H426" s="32">
        <f>SUMIF(AF425:AF425, TRUE, H425:H425)</f>
        <v>0</v>
      </c>
      <c r="I426" s="32">
        <f>SUMIF(AF425:AF425, TRUE, I425:I425)</f>
        <v>0</v>
      </c>
      <c r="J426" s="32">
        <f>SUMIF(AF425:AF425, TRUE, J425:J425)</f>
        <v>0</v>
      </c>
      <c r="K426" s="32">
        <f>SUMIF(AF425:AF425, TRUE, K425:K425)</f>
        <v>0</v>
      </c>
      <c r="L426" s="32">
        <f>SUMIF(AF425:AF425, TRUE, L425:L425)</f>
        <v>0</v>
      </c>
      <c r="M426" s="32">
        <f>SUMIF(AF425:AF425, TRUE, M425:M425)</f>
        <v>0</v>
      </c>
      <c r="N426" s="32">
        <f>SUMIF(AF425:AF425, TRUE, N425:N425)</f>
        <v>0</v>
      </c>
      <c r="O426" s="32">
        <f>SUMIF(AF425:AF425, TRUE, O425:O425)</f>
        <v>0</v>
      </c>
      <c r="P426" s="32">
        <f>SUMIF(AF425:AF425, TRUE, P425:P425)</f>
        <v>0</v>
      </c>
      <c r="Q426" s="32">
        <f>SUMIF(AF425:AF425, TRUE, Q425:Q425)</f>
        <v>0</v>
      </c>
      <c r="R426" s="32">
        <f>SUMIF(AF425:AF425, TRUE, R425:R425)</f>
        <v>0</v>
      </c>
      <c r="S426" s="32">
        <f>SUMIF(AF425:AF425, TRUE, S425:S425)</f>
        <v>0</v>
      </c>
      <c r="T426" s="32">
        <f>SUMIF(AF425:AF425, TRUE, T425:T425)</f>
        <v>0</v>
      </c>
      <c r="U426" s="31" t="s">
        <v>384</v>
      </c>
      <c r="V426" s="32">
        <f>SUMIF(AF425:AF425, TRUE, V425:V425)</f>
        <v>0</v>
      </c>
      <c r="W426" s="32">
        <f>SUMIF(AF425:AF425, TRUE, W425:W425)</f>
        <v>0</v>
      </c>
      <c r="X426" s="32">
        <f>SUMIF(AF425:AF425, TRUE, X425:X425)</f>
        <v>0</v>
      </c>
      <c r="Y426" s="32">
        <f>SUMIF(AF425:AF425, TRUE, Y425:Y425)</f>
        <v>0</v>
      </c>
      <c r="Z426" s="32">
        <f>SUMIF(AF425:AF425, TRUE, Z425:Z425)</f>
        <v>0</v>
      </c>
      <c r="AA426" s="32">
        <f>SUMIF(AF425:AF425, TRUE, AA425:AA425)</f>
        <v>0</v>
      </c>
      <c r="AB426" s="32">
        <f>SUMIF(AF425:AF425, TRUE, AB425:AB425)</f>
        <v>0</v>
      </c>
      <c r="AC426" s="32">
        <f>SUMIF(AF425:AF425, TRUE, AC425:AC425)</f>
        <v>0</v>
      </c>
      <c r="AD426" s="32">
        <f>SUMIF(AF425:AF425, TRUE, AD425:AD425)</f>
        <v>0</v>
      </c>
      <c r="AE426" s="32">
        <f>SUMIF(AF425:AF425, TRUE, AE425:AE425)</f>
        <v>0</v>
      </c>
      <c r="AF426" t="b">
        <v>0</v>
      </c>
      <c r="AG426" t="b">
        <v>0</v>
      </c>
    </row>
    <row r="427" spans="1:33" x14ac:dyDescent="0.3">
      <c r="A427" s="2" t="s">
        <v>2815</v>
      </c>
      <c r="B427" s="2" t="s">
        <v>881</v>
      </c>
      <c r="C427" s="2" t="s">
        <v>1777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2" t="s">
        <v>385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t="b">
        <v>1</v>
      </c>
      <c r="AG427" t="b">
        <v>1</v>
      </c>
    </row>
    <row r="428" spans="1:33" x14ac:dyDescent="0.3">
      <c r="A428" s="2" t="s">
        <v>2814</v>
      </c>
      <c r="B428" s="2" t="s">
        <v>1168</v>
      </c>
      <c r="C428" s="2" t="s">
        <v>1777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2" t="s">
        <v>385</v>
      </c>
      <c r="V428" s="3">
        <v>80000</v>
      </c>
      <c r="W428" s="3">
        <v>17847.919999999998</v>
      </c>
      <c r="X428" s="3">
        <v>2000</v>
      </c>
      <c r="Y428" s="3">
        <v>1742.51</v>
      </c>
      <c r="Z428" s="3">
        <v>1392.64</v>
      </c>
      <c r="AA428" s="3">
        <v>1392.64</v>
      </c>
      <c r="AB428" s="3">
        <v>0</v>
      </c>
      <c r="AC428" s="3">
        <v>0</v>
      </c>
      <c r="AD428" s="3">
        <v>1808.25</v>
      </c>
      <c r="AE428" s="3">
        <v>1808.25</v>
      </c>
      <c r="AF428" t="b">
        <v>1</v>
      </c>
      <c r="AG428" t="b">
        <v>1</v>
      </c>
    </row>
    <row r="429" spans="1:33" x14ac:dyDescent="0.3">
      <c r="A429" s="2" t="s">
        <v>2813</v>
      </c>
      <c r="B429" s="2" t="s">
        <v>1169</v>
      </c>
      <c r="C429" s="2" t="s">
        <v>1777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2" t="s">
        <v>385</v>
      </c>
      <c r="V429" s="3">
        <v>0</v>
      </c>
      <c r="W429" s="3">
        <v>35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t="b">
        <v>1</v>
      </c>
      <c r="AG429" t="b">
        <v>1</v>
      </c>
    </row>
    <row r="430" spans="1:33" x14ac:dyDescent="0.3">
      <c r="A430" s="31" t="s">
        <v>384</v>
      </c>
      <c r="B430" s="31" t="s">
        <v>1774</v>
      </c>
      <c r="C430" s="31" t="s">
        <v>384</v>
      </c>
      <c r="D430" s="32">
        <f>SUMIF(AF427:AF429, TRUE, D427:D429)</f>
        <v>0</v>
      </c>
      <c r="E430" s="32">
        <f>SUMIF(AF427:AF429, TRUE, E427:E429)</f>
        <v>0</v>
      </c>
      <c r="F430" s="32">
        <f>SUMIF(AF427:AF429, TRUE, F427:F429)</f>
        <v>0</v>
      </c>
      <c r="G430" s="32">
        <f>SUMIF(AF427:AF429, TRUE, G427:G429)</f>
        <v>0</v>
      </c>
      <c r="H430" s="32">
        <f>SUMIF(AF427:AF429, TRUE, H427:H429)</f>
        <v>0</v>
      </c>
      <c r="I430" s="32">
        <f>SUMIF(AF427:AF429, TRUE, I427:I429)</f>
        <v>0</v>
      </c>
      <c r="J430" s="32">
        <f>SUMIF(AF427:AF429, TRUE, J427:J429)</f>
        <v>0</v>
      </c>
      <c r="K430" s="32">
        <f>SUMIF(AF427:AF429, TRUE, K427:K429)</f>
        <v>0</v>
      </c>
      <c r="L430" s="32">
        <f>SUMIF(AF427:AF429, TRUE, L427:L429)</f>
        <v>0</v>
      </c>
      <c r="M430" s="32">
        <f>SUMIF(AF427:AF429, TRUE, M427:M429)</f>
        <v>0</v>
      </c>
      <c r="N430" s="32">
        <f>SUMIF(AF427:AF429, TRUE, N427:N429)</f>
        <v>0</v>
      </c>
      <c r="O430" s="32">
        <f>SUMIF(AF427:AF429, TRUE, O427:O429)</f>
        <v>0</v>
      </c>
      <c r="P430" s="32">
        <f>SUMIF(AF427:AF429, TRUE, P427:P429)</f>
        <v>0</v>
      </c>
      <c r="Q430" s="32">
        <f>SUMIF(AF427:AF429, TRUE, Q427:Q429)</f>
        <v>0</v>
      </c>
      <c r="R430" s="32">
        <f>SUMIF(AF427:AF429, TRUE, R427:R429)</f>
        <v>0</v>
      </c>
      <c r="S430" s="32">
        <f>SUMIF(AF427:AF429, TRUE, S427:S429)</f>
        <v>0</v>
      </c>
      <c r="T430" s="32">
        <f>SUMIF(AF427:AF429, TRUE, T427:T429)</f>
        <v>0</v>
      </c>
      <c r="U430" s="31" t="s">
        <v>384</v>
      </c>
      <c r="V430" s="32">
        <f>SUMIF(AF427:AF429, TRUE, V427:V429)</f>
        <v>80000</v>
      </c>
      <c r="W430" s="32">
        <f>SUMIF(AF427:AF429, TRUE, W427:W429)</f>
        <v>17882.919999999998</v>
      </c>
      <c r="X430" s="32">
        <f>SUMIF(AF427:AF429, TRUE, X427:X429)</f>
        <v>2000</v>
      </c>
      <c r="Y430" s="32">
        <f>SUMIF(AF427:AF429, TRUE, Y427:Y429)</f>
        <v>1742.51</v>
      </c>
      <c r="Z430" s="32">
        <f>SUMIF(AF427:AF429, TRUE, Z427:Z429)</f>
        <v>1392.64</v>
      </c>
      <c r="AA430" s="32">
        <f>SUMIF(AF427:AF429, TRUE, AA427:AA429)</f>
        <v>1392.64</v>
      </c>
      <c r="AB430" s="32">
        <f>SUMIF(AF427:AF429, TRUE, AB427:AB429)</f>
        <v>0</v>
      </c>
      <c r="AC430" s="32">
        <f>SUMIF(AF427:AF429, TRUE, AC427:AC429)</f>
        <v>0</v>
      </c>
      <c r="AD430" s="32">
        <f>SUMIF(AF427:AF429, TRUE, AD427:AD429)</f>
        <v>1808.25</v>
      </c>
      <c r="AE430" s="32">
        <f>SUMIF(AF427:AF429, TRUE, AE427:AE429)</f>
        <v>1808.25</v>
      </c>
      <c r="AF430" t="b">
        <v>0</v>
      </c>
      <c r="AG430" t="b">
        <v>0</v>
      </c>
    </row>
    <row r="431" spans="1:33" x14ac:dyDescent="0.3">
      <c r="A431" s="2" t="s">
        <v>2812</v>
      </c>
      <c r="B431" s="2" t="s">
        <v>443</v>
      </c>
      <c r="C431" s="2" t="s">
        <v>1808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2" t="s">
        <v>385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t="b">
        <v>1</v>
      </c>
      <c r="AG431" t="b">
        <v>1</v>
      </c>
    </row>
    <row r="432" spans="1:33" x14ac:dyDescent="0.3">
      <c r="A432" s="31" t="s">
        <v>384</v>
      </c>
      <c r="B432" s="31" t="s">
        <v>1774</v>
      </c>
      <c r="C432" s="31" t="s">
        <v>384</v>
      </c>
      <c r="D432" s="32">
        <f>SUMIF(AF431:AF431, TRUE, D431:D431)</f>
        <v>0</v>
      </c>
      <c r="E432" s="32">
        <f>SUMIF(AF431:AF431, TRUE, E431:E431)</f>
        <v>0</v>
      </c>
      <c r="F432" s="32">
        <f>SUMIF(AF431:AF431, TRUE, F431:F431)</f>
        <v>0</v>
      </c>
      <c r="G432" s="32">
        <f>SUMIF(AF431:AF431, TRUE, G431:G431)</f>
        <v>0</v>
      </c>
      <c r="H432" s="32">
        <f>SUMIF(AF431:AF431, TRUE, H431:H431)</f>
        <v>0</v>
      </c>
      <c r="I432" s="32">
        <f>SUMIF(AF431:AF431, TRUE, I431:I431)</f>
        <v>0</v>
      </c>
      <c r="J432" s="32">
        <f>SUMIF(AF431:AF431, TRUE, J431:J431)</f>
        <v>0</v>
      </c>
      <c r="K432" s="32">
        <f>SUMIF(AF431:AF431, TRUE, K431:K431)</f>
        <v>0</v>
      </c>
      <c r="L432" s="32">
        <f>SUMIF(AF431:AF431, TRUE, L431:L431)</f>
        <v>0</v>
      </c>
      <c r="M432" s="32">
        <f>SUMIF(AF431:AF431, TRUE, M431:M431)</f>
        <v>0</v>
      </c>
      <c r="N432" s="32">
        <f>SUMIF(AF431:AF431, TRUE, N431:N431)</f>
        <v>0</v>
      </c>
      <c r="O432" s="32">
        <f>SUMIF(AF431:AF431, TRUE, O431:O431)</f>
        <v>0</v>
      </c>
      <c r="P432" s="32">
        <f>SUMIF(AF431:AF431, TRUE, P431:P431)</f>
        <v>0</v>
      </c>
      <c r="Q432" s="32">
        <f>SUMIF(AF431:AF431, TRUE, Q431:Q431)</f>
        <v>0</v>
      </c>
      <c r="R432" s="32">
        <f>SUMIF(AF431:AF431, TRUE, R431:R431)</f>
        <v>0</v>
      </c>
      <c r="S432" s="32">
        <f>SUMIF(AF431:AF431, TRUE, S431:S431)</f>
        <v>0</v>
      </c>
      <c r="T432" s="32">
        <f>SUMIF(AF431:AF431, TRUE, T431:T431)</f>
        <v>0</v>
      </c>
      <c r="U432" s="31" t="s">
        <v>384</v>
      </c>
      <c r="V432" s="32">
        <f>SUMIF(AF431:AF431, TRUE, V431:V431)</f>
        <v>0</v>
      </c>
      <c r="W432" s="32">
        <f>SUMIF(AF431:AF431, TRUE, W431:W431)</f>
        <v>0</v>
      </c>
      <c r="X432" s="32">
        <f>SUMIF(AF431:AF431, TRUE, X431:X431)</f>
        <v>0</v>
      </c>
      <c r="Y432" s="32">
        <f>SUMIF(AF431:AF431, TRUE, Y431:Y431)</f>
        <v>0</v>
      </c>
      <c r="Z432" s="32">
        <f>SUMIF(AF431:AF431, TRUE, Z431:Z431)</f>
        <v>0</v>
      </c>
      <c r="AA432" s="32">
        <f>SUMIF(AF431:AF431, TRUE, AA431:AA431)</f>
        <v>0</v>
      </c>
      <c r="AB432" s="32">
        <f>SUMIF(AF431:AF431, TRUE, AB431:AB431)</f>
        <v>0</v>
      </c>
      <c r="AC432" s="32">
        <f>SUMIF(AF431:AF431, TRUE, AC431:AC431)</f>
        <v>0</v>
      </c>
      <c r="AD432" s="32">
        <f>SUMIF(AF431:AF431, TRUE, AD431:AD431)</f>
        <v>0</v>
      </c>
      <c r="AE432" s="32">
        <f>SUMIF(AF431:AF431, TRUE, AE431:AE431)</f>
        <v>0</v>
      </c>
      <c r="AF432" t="b">
        <v>0</v>
      </c>
      <c r="AG432" t="b">
        <v>0</v>
      </c>
    </row>
    <row r="433" spans="1:33" x14ac:dyDescent="0.3">
      <c r="A433" s="2" t="s">
        <v>2811</v>
      </c>
      <c r="B433" s="2" t="s">
        <v>444</v>
      </c>
      <c r="C433" s="2" t="s">
        <v>1777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2" t="s">
        <v>385</v>
      </c>
      <c r="V433" s="3">
        <v>2908669.62</v>
      </c>
      <c r="W433" s="3">
        <v>2791658.9</v>
      </c>
      <c r="X433" s="3">
        <v>2836288.79</v>
      </c>
      <c r="Y433" s="3">
        <v>2734820.49</v>
      </c>
      <c r="Z433" s="3">
        <v>2786389.32</v>
      </c>
      <c r="AA433" s="3">
        <v>2786389.32</v>
      </c>
      <c r="AB433" s="3">
        <v>2684488.67</v>
      </c>
      <c r="AC433" s="3">
        <v>2684488.67</v>
      </c>
      <c r="AD433" s="3">
        <v>2803007.5</v>
      </c>
      <c r="AE433" s="3">
        <v>2793676.2</v>
      </c>
      <c r="AF433" t="b">
        <v>1</v>
      </c>
      <c r="AG433" t="b">
        <v>1</v>
      </c>
    </row>
    <row r="434" spans="1:33" x14ac:dyDescent="0.3">
      <c r="A434" s="31" t="s">
        <v>384</v>
      </c>
      <c r="B434" s="31" t="s">
        <v>1774</v>
      </c>
      <c r="C434" s="31" t="s">
        <v>384</v>
      </c>
      <c r="D434" s="32">
        <f>SUMIF(AF433:AF433, TRUE, D433:D433)</f>
        <v>0</v>
      </c>
      <c r="E434" s="32">
        <f>SUMIF(AF433:AF433, TRUE, E433:E433)</f>
        <v>0</v>
      </c>
      <c r="F434" s="32">
        <f>SUMIF(AF433:AF433, TRUE, F433:F433)</f>
        <v>0</v>
      </c>
      <c r="G434" s="32">
        <f>SUMIF(AF433:AF433, TRUE, G433:G433)</f>
        <v>0</v>
      </c>
      <c r="H434" s="32">
        <f>SUMIF(AF433:AF433, TRUE, H433:H433)</f>
        <v>0</v>
      </c>
      <c r="I434" s="32">
        <f>SUMIF(AF433:AF433, TRUE, I433:I433)</f>
        <v>0</v>
      </c>
      <c r="J434" s="32">
        <f>SUMIF(AF433:AF433, TRUE, J433:J433)</f>
        <v>0</v>
      </c>
      <c r="K434" s="32">
        <f>SUMIF(AF433:AF433, TRUE, K433:K433)</f>
        <v>0</v>
      </c>
      <c r="L434" s="32">
        <f>SUMIF(AF433:AF433, TRUE, L433:L433)</f>
        <v>0</v>
      </c>
      <c r="M434" s="32">
        <f>SUMIF(AF433:AF433, TRUE, M433:M433)</f>
        <v>0</v>
      </c>
      <c r="N434" s="32">
        <f>SUMIF(AF433:AF433, TRUE, N433:N433)</f>
        <v>0</v>
      </c>
      <c r="O434" s="32">
        <f>SUMIF(AF433:AF433, TRUE, O433:O433)</f>
        <v>0</v>
      </c>
      <c r="P434" s="32">
        <f>SUMIF(AF433:AF433, TRUE, P433:P433)</f>
        <v>0</v>
      </c>
      <c r="Q434" s="32">
        <f>SUMIF(AF433:AF433, TRUE, Q433:Q433)</f>
        <v>0</v>
      </c>
      <c r="R434" s="32">
        <f>SUMIF(AF433:AF433, TRUE, R433:R433)</f>
        <v>0</v>
      </c>
      <c r="S434" s="32">
        <f>SUMIF(AF433:AF433, TRUE, S433:S433)</f>
        <v>0</v>
      </c>
      <c r="T434" s="32">
        <f>SUMIF(AF433:AF433, TRUE, T433:T433)</f>
        <v>0</v>
      </c>
      <c r="U434" s="31" t="s">
        <v>384</v>
      </c>
      <c r="V434" s="32">
        <f>SUMIF(AF433:AF433, TRUE, V433:V433)</f>
        <v>2908669.62</v>
      </c>
      <c r="W434" s="32">
        <f>SUMIF(AF433:AF433, TRUE, W433:W433)</f>
        <v>2791658.9</v>
      </c>
      <c r="X434" s="32">
        <f>SUMIF(AF433:AF433, TRUE, X433:X433)</f>
        <v>2836288.79</v>
      </c>
      <c r="Y434" s="32">
        <f>SUMIF(AF433:AF433, TRUE, Y433:Y433)</f>
        <v>2734820.49</v>
      </c>
      <c r="Z434" s="32">
        <f>SUMIF(AF433:AF433, TRUE, Z433:Z433)</f>
        <v>2786389.32</v>
      </c>
      <c r="AA434" s="32">
        <f>SUMIF(AF433:AF433, TRUE, AA433:AA433)</f>
        <v>2786389.32</v>
      </c>
      <c r="AB434" s="32">
        <f>SUMIF(AF433:AF433, TRUE, AB433:AB433)</f>
        <v>2684488.67</v>
      </c>
      <c r="AC434" s="32">
        <f>SUMIF(AF433:AF433, TRUE, AC433:AC433)</f>
        <v>2684488.67</v>
      </c>
      <c r="AD434" s="32">
        <f>SUMIF(AF433:AF433, TRUE, AD433:AD433)</f>
        <v>2803007.5</v>
      </c>
      <c r="AE434" s="32">
        <f>SUMIF(AF433:AF433, TRUE, AE433:AE433)</f>
        <v>2793676.2</v>
      </c>
      <c r="AF434" t="b">
        <v>0</v>
      </c>
      <c r="AG434" t="b">
        <v>0</v>
      </c>
    </row>
    <row r="435" spans="1:33" x14ac:dyDescent="0.3">
      <c r="A435" s="2" t="s">
        <v>2810</v>
      </c>
      <c r="B435" s="2" t="s">
        <v>880</v>
      </c>
      <c r="C435" s="2" t="s">
        <v>1777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2" t="s">
        <v>385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t="b">
        <v>1</v>
      </c>
      <c r="AG435" t="b">
        <v>1</v>
      </c>
    </row>
    <row r="436" spans="1:33" x14ac:dyDescent="0.3">
      <c r="A436" s="2" t="s">
        <v>2809</v>
      </c>
      <c r="B436" s="2" t="s">
        <v>1170</v>
      </c>
      <c r="C436" s="2" t="s">
        <v>1777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2" t="s">
        <v>385</v>
      </c>
      <c r="V436" s="3">
        <v>6900</v>
      </c>
      <c r="W436" s="3">
        <v>3200</v>
      </c>
      <c r="X436" s="3">
        <v>5300</v>
      </c>
      <c r="Y436" s="3">
        <v>1800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t="b">
        <v>1</v>
      </c>
      <c r="AG436" t="b">
        <v>1</v>
      </c>
    </row>
    <row r="437" spans="1:33" x14ac:dyDescent="0.3">
      <c r="A437" s="2" t="s">
        <v>2808</v>
      </c>
      <c r="B437" s="2" t="s">
        <v>1171</v>
      </c>
      <c r="C437" s="2" t="s">
        <v>1777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2" t="s">
        <v>385</v>
      </c>
      <c r="V437" s="3">
        <v>0</v>
      </c>
      <c r="W437" s="3">
        <v>0</v>
      </c>
      <c r="X437" s="3">
        <v>0</v>
      </c>
      <c r="Y437" s="3">
        <v>0</v>
      </c>
      <c r="Z437" s="3">
        <v>17951</v>
      </c>
      <c r="AA437" s="3">
        <v>17951</v>
      </c>
      <c r="AB437" s="3">
        <v>0</v>
      </c>
      <c r="AC437" s="3">
        <v>0</v>
      </c>
      <c r="AD437" s="3">
        <v>0</v>
      </c>
      <c r="AE437" s="3">
        <v>0</v>
      </c>
      <c r="AF437" t="b">
        <v>1</v>
      </c>
      <c r="AG437" t="b">
        <v>1</v>
      </c>
    </row>
    <row r="438" spans="1:33" x14ac:dyDescent="0.3">
      <c r="A438" s="2" t="s">
        <v>2807</v>
      </c>
      <c r="B438" s="2" t="s">
        <v>318</v>
      </c>
      <c r="C438" s="2" t="s">
        <v>1777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2" t="s">
        <v>385</v>
      </c>
      <c r="V438" s="3">
        <v>3000</v>
      </c>
      <c r="W438" s="3">
        <v>0</v>
      </c>
      <c r="X438" s="3">
        <v>2678.34</v>
      </c>
      <c r="Y438" s="3">
        <v>1167.57</v>
      </c>
      <c r="Z438" s="3">
        <v>2833.34</v>
      </c>
      <c r="AA438" s="3">
        <v>2833.34</v>
      </c>
      <c r="AB438" s="3">
        <v>150</v>
      </c>
      <c r="AC438" s="3">
        <v>150</v>
      </c>
      <c r="AD438" s="3">
        <v>571.64</v>
      </c>
      <c r="AE438" s="3">
        <v>571.64</v>
      </c>
      <c r="AF438" t="b">
        <v>1</v>
      </c>
      <c r="AG438" t="b">
        <v>1</v>
      </c>
    </row>
    <row r="439" spans="1:33" x14ac:dyDescent="0.3">
      <c r="A439" s="2" t="s">
        <v>2806</v>
      </c>
      <c r="B439" s="2" t="s">
        <v>319</v>
      </c>
      <c r="C439" s="2" t="s">
        <v>1777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2" t="s">
        <v>385</v>
      </c>
      <c r="V439" s="3">
        <v>6000</v>
      </c>
      <c r="W439" s="3">
        <v>849.45</v>
      </c>
      <c r="X439" s="3">
        <v>6040.33</v>
      </c>
      <c r="Y439" s="3">
        <v>4877.33</v>
      </c>
      <c r="Z439" s="3">
        <v>0</v>
      </c>
      <c r="AA439" s="3">
        <v>0</v>
      </c>
      <c r="AB439" s="3">
        <v>1580.72</v>
      </c>
      <c r="AC439" s="3">
        <v>1580.72</v>
      </c>
      <c r="AD439" s="3">
        <v>379.99</v>
      </c>
      <c r="AE439" s="3">
        <v>379.99</v>
      </c>
      <c r="AF439" t="b">
        <v>1</v>
      </c>
      <c r="AG439" t="b">
        <v>1</v>
      </c>
    </row>
    <row r="440" spans="1:33" x14ac:dyDescent="0.3">
      <c r="A440" s="2" t="s">
        <v>2805</v>
      </c>
      <c r="B440" s="2" t="s">
        <v>877</v>
      </c>
      <c r="C440" s="2" t="s">
        <v>1777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2" t="s">
        <v>385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t="b">
        <v>1</v>
      </c>
      <c r="AG440" t="b">
        <v>1</v>
      </c>
    </row>
    <row r="441" spans="1:33" x14ac:dyDescent="0.3">
      <c r="A441" s="2" t="s">
        <v>2804</v>
      </c>
      <c r="B441" s="2" t="s">
        <v>879</v>
      </c>
      <c r="C441" s="2" t="s">
        <v>1777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2" t="s">
        <v>385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t="b">
        <v>1</v>
      </c>
      <c r="AG441" t="b">
        <v>1</v>
      </c>
    </row>
    <row r="442" spans="1:33" x14ac:dyDescent="0.3">
      <c r="A442" s="2" t="s">
        <v>2803</v>
      </c>
      <c r="B442" s="2" t="s">
        <v>445</v>
      </c>
      <c r="C442" s="2" t="s">
        <v>1777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2" t="s">
        <v>385</v>
      </c>
      <c r="V442" s="3">
        <v>0</v>
      </c>
      <c r="W442" s="3">
        <v>0</v>
      </c>
      <c r="X442" s="3">
        <v>76000</v>
      </c>
      <c r="Y442" s="3">
        <v>71473.5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t="b">
        <v>1</v>
      </c>
      <c r="AG442" t="b">
        <v>1</v>
      </c>
    </row>
    <row r="443" spans="1:33" x14ac:dyDescent="0.3">
      <c r="A443" s="2" t="s">
        <v>2802</v>
      </c>
      <c r="B443" s="2" t="s">
        <v>878</v>
      </c>
      <c r="C443" s="2" t="s">
        <v>1777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2" t="s">
        <v>385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t="b">
        <v>1</v>
      </c>
      <c r="AG443" t="b">
        <v>1</v>
      </c>
    </row>
    <row r="444" spans="1:33" x14ac:dyDescent="0.3">
      <c r="A444" s="2" t="s">
        <v>2801</v>
      </c>
      <c r="B444" s="2" t="s">
        <v>877</v>
      </c>
      <c r="C444" s="2" t="s">
        <v>1777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2" t="s">
        <v>385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t="b">
        <v>1</v>
      </c>
      <c r="AG444" t="b">
        <v>1</v>
      </c>
    </row>
    <row r="445" spans="1:33" x14ac:dyDescent="0.3">
      <c r="A445" s="2" t="s">
        <v>2800</v>
      </c>
      <c r="B445" s="2" t="s">
        <v>320</v>
      </c>
      <c r="C445" s="2" t="s">
        <v>1777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2" t="s">
        <v>385</v>
      </c>
      <c r="V445" s="3">
        <v>15000</v>
      </c>
      <c r="W445" s="3">
        <v>4437.58</v>
      </c>
      <c r="X445" s="3">
        <v>21000</v>
      </c>
      <c r="Y445" s="3">
        <v>18968.060000000001</v>
      </c>
      <c r="Z445" s="3">
        <v>18527.12</v>
      </c>
      <c r="AA445" s="3">
        <v>18527.12</v>
      </c>
      <c r="AB445" s="3">
        <v>6587.85</v>
      </c>
      <c r="AC445" s="3">
        <v>6587.85</v>
      </c>
      <c r="AD445" s="3">
        <v>0</v>
      </c>
      <c r="AE445" s="3">
        <v>0</v>
      </c>
      <c r="AF445" t="b">
        <v>1</v>
      </c>
      <c r="AG445" t="b">
        <v>1</v>
      </c>
    </row>
    <row r="446" spans="1:33" x14ac:dyDescent="0.3">
      <c r="A446" s="2" t="s">
        <v>2799</v>
      </c>
      <c r="B446" s="2" t="s">
        <v>876</v>
      </c>
      <c r="C446" s="2" t="s">
        <v>1777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2" t="s">
        <v>385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t="b">
        <v>1</v>
      </c>
      <c r="AG446" t="b">
        <v>1</v>
      </c>
    </row>
    <row r="447" spans="1:33" x14ac:dyDescent="0.3">
      <c r="A447" s="2" t="s">
        <v>2798</v>
      </c>
      <c r="B447" s="2" t="s">
        <v>875</v>
      </c>
      <c r="C447" s="2" t="s">
        <v>1777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2" t="s">
        <v>385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t="b">
        <v>1</v>
      </c>
      <c r="AG447" t="b">
        <v>1</v>
      </c>
    </row>
    <row r="448" spans="1:33" x14ac:dyDescent="0.3">
      <c r="A448" s="2" t="s">
        <v>2797</v>
      </c>
      <c r="B448" s="2" t="s">
        <v>1172</v>
      </c>
      <c r="C448" s="2" t="s">
        <v>1777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2" t="s">
        <v>385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t="b">
        <v>1</v>
      </c>
      <c r="AG448" t="b">
        <v>1</v>
      </c>
    </row>
    <row r="449" spans="1:33" x14ac:dyDescent="0.3">
      <c r="A449" s="2" t="s">
        <v>2796</v>
      </c>
      <c r="B449" s="2" t="s">
        <v>1173</v>
      </c>
      <c r="C449" s="2" t="s">
        <v>1777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2" t="s">
        <v>385</v>
      </c>
      <c r="V449" s="3">
        <v>60000</v>
      </c>
      <c r="W449" s="3">
        <v>56188.57</v>
      </c>
      <c r="X449" s="3">
        <v>60000</v>
      </c>
      <c r="Y449" s="3">
        <v>56188.57</v>
      </c>
      <c r="Z449" s="3">
        <v>56188.57</v>
      </c>
      <c r="AA449" s="3">
        <v>56188.57</v>
      </c>
      <c r="AB449" s="3">
        <v>60000</v>
      </c>
      <c r="AC449" s="3">
        <v>0</v>
      </c>
      <c r="AD449" s="3">
        <v>0</v>
      </c>
      <c r="AE449" s="3">
        <v>0</v>
      </c>
      <c r="AF449" t="b">
        <v>1</v>
      </c>
      <c r="AG449" t="b">
        <v>1</v>
      </c>
    </row>
    <row r="450" spans="1:33" x14ac:dyDescent="0.3">
      <c r="A450" s="31" t="s">
        <v>384</v>
      </c>
      <c r="B450" s="31" t="s">
        <v>1774</v>
      </c>
      <c r="C450" s="31" t="s">
        <v>384</v>
      </c>
      <c r="D450" s="32">
        <f>SUMIF(AF435:AF449, TRUE, D435:D449)</f>
        <v>0</v>
      </c>
      <c r="E450" s="32">
        <f>SUMIF(AF435:AF449, TRUE, E435:E449)</f>
        <v>0</v>
      </c>
      <c r="F450" s="32">
        <f>SUMIF(AF435:AF449, TRUE, F435:F449)</f>
        <v>0</v>
      </c>
      <c r="G450" s="32">
        <f>SUMIF(AF435:AF449, TRUE, G435:G449)</f>
        <v>0</v>
      </c>
      <c r="H450" s="32">
        <f>SUMIF(AF435:AF449, TRUE, H435:H449)</f>
        <v>0</v>
      </c>
      <c r="I450" s="32">
        <f>SUMIF(AF435:AF449, TRUE, I435:I449)</f>
        <v>0</v>
      </c>
      <c r="J450" s="32">
        <f>SUMIF(AF435:AF449, TRUE, J435:J449)</f>
        <v>0</v>
      </c>
      <c r="K450" s="32">
        <f>SUMIF(AF435:AF449, TRUE, K435:K449)</f>
        <v>0</v>
      </c>
      <c r="L450" s="32">
        <f>SUMIF(AF435:AF449, TRUE, L435:L449)</f>
        <v>0</v>
      </c>
      <c r="M450" s="32">
        <f>SUMIF(AF435:AF449, TRUE, M435:M449)</f>
        <v>0</v>
      </c>
      <c r="N450" s="32">
        <f>SUMIF(AF435:AF449, TRUE, N435:N449)</f>
        <v>0</v>
      </c>
      <c r="O450" s="32">
        <f>SUMIF(AF435:AF449, TRUE, O435:O449)</f>
        <v>0</v>
      </c>
      <c r="P450" s="32">
        <f>SUMIF(AF435:AF449, TRUE, P435:P449)</f>
        <v>0</v>
      </c>
      <c r="Q450" s="32">
        <f>SUMIF(AF435:AF449, TRUE, Q435:Q449)</f>
        <v>0</v>
      </c>
      <c r="R450" s="32">
        <f>SUMIF(AF435:AF449, TRUE, R435:R449)</f>
        <v>0</v>
      </c>
      <c r="S450" s="32">
        <f>SUMIF(AF435:AF449, TRUE, S435:S449)</f>
        <v>0</v>
      </c>
      <c r="T450" s="32">
        <f>SUMIF(AF435:AF449, TRUE, T435:T449)</f>
        <v>0</v>
      </c>
      <c r="U450" s="31" t="s">
        <v>384</v>
      </c>
      <c r="V450" s="32">
        <f>SUMIF(AF435:AF449, TRUE, V435:V449)</f>
        <v>90900</v>
      </c>
      <c r="W450" s="32">
        <f>SUMIF(AF435:AF449, TRUE, W435:W449)</f>
        <v>64675.6</v>
      </c>
      <c r="X450" s="32">
        <f>SUMIF(AF435:AF449, TRUE, X435:X449)</f>
        <v>171018.66999999998</v>
      </c>
      <c r="Y450" s="32">
        <f>SUMIF(AF435:AF449, TRUE, Y435:Y449)</f>
        <v>154475.03</v>
      </c>
      <c r="Z450" s="32">
        <f>SUMIF(AF435:AF449, TRUE, Z435:Z449)</f>
        <v>95500.03</v>
      </c>
      <c r="AA450" s="32">
        <f>SUMIF(AF435:AF449, TRUE, AA435:AA449)</f>
        <v>95500.03</v>
      </c>
      <c r="AB450" s="32">
        <f>SUMIF(AF435:AF449, TRUE, AB435:AB449)</f>
        <v>68318.570000000007</v>
      </c>
      <c r="AC450" s="32">
        <f>SUMIF(AF435:AF449, TRUE, AC435:AC449)</f>
        <v>8318.57</v>
      </c>
      <c r="AD450" s="32">
        <f>SUMIF(AF435:AF449, TRUE, AD435:AD449)</f>
        <v>951.63</v>
      </c>
      <c r="AE450" s="32">
        <f>SUMIF(AF435:AF449, TRUE, AE435:AE449)</f>
        <v>951.63</v>
      </c>
      <c r="AF450" t="b">
        <v>0</v>
      </c>
      <c r="AG450" t="b">
        <v>0</v>
      </c>
    </row>
    <row r="451" spans="1:33" x14ac:dyDescent="0.3">
      <c r="A451" s="2" t="s">
        <v>2795</v>
      </c>
      <c r="B451" s="2" t="s">
        <v>874</v>
      </c>
      <c r="C451" s="2" t="s">
        <v>1777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2" t="s">
        <v>385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t="b">
        <v>1</v>
      </c>
      <c r="AG451" t="b">
        <v>1</v>
      </c>
    </row>
    <row r="452" spans="1:33" x14ac:dyDescent="0.3">
      <c r="A452" s="2" t="s">
        <v>2794</v>
      </c>
      <c r="B452" s="2" t="s">
        <v>1498</v>
      </c>
      <c r="C452" s="2" t="s">
        <v>1777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2" t="s">
        <v>385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150</v>
      </c>
      <c r="AE452" s="3">
        <v>150</v>
      </c>
      <c r="AF452" t="b">
        <v>1</v>
      </c>
      <c r="AG452" t="b">
        <v>1</v>
      </c>
    </row>
    <row r="453" spans="1:33" x14ac:dyDescent="0.3">
      <c r="A453" s="2" t="s">
        <v>2793</v>
      </c>
      <c r="B453" s="2" t="s">
        <v>1499</v>
      </c>
      <c r="C453" s="2" t="s">
        <v>1777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2" t="s">
        <v>385</v>
      </c>
      <c r="V453" s="3">
        <v>800</v>
      </c>
      <c r="W453" s="3">
        <v>710</v>
      </c>
      <c r="X453" s="3">
        <v>675</v>
      </c>
      <c r="Y453" s="3">
        <v>575</v>
      </c>
      <c r="Z453" s="3">
        <v>735</v>
      </c>
      <c r="AA453" s="3">
        <v>735</v>
      </c>
      <c r="AB453" s="3">
        <v>660</v>
      </c>
      <c r="AC453" s="3">
        <v>660</v>
      </c>
      <c r="AD453" s="3">
        <v>685</v>
      </c>
      <c r="AE453" s="3">
        <v>685</v>
      </c>
      <c r="AF453" t="b">
        <v>1</v>
      </c>
      <c r="AG453" t="b">
        <v>1</v>
      </c>
    </row>
    <row r="454" spans="1:33" x14ac:dyDescent="0.3">
      <c r="A454" s="2" t="s">
        <v>2792</v>
      </c>
      <c r="B454" s="2" t="s">
        <v>1500</v>
      </c>
      <c r="C454" s="2" t="s">
        <v>1777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2" t="s">
        <v>385</v>
      </c>
      <c r="V454" s="3">
        <v>500</v>
      </c>
      <c r="W454" s="3">
        <v>250</v>
      </c>
      <c r="X454" s="3">
        <v>500</v>
      </c>
      <c r="Y454" s="3">
        <v>500</v>
      </c>
      <c r="Z454" s="3">
        <v>500</v>
      </c>
      <c r="AA454" s="3">
        <v>500</v>
      </c>
      <c r="AB454" s="3">
        <v>500</v>
      </c>
      <c r="AC454" s="3">
        <v>500</v>
      </c>
      <c r="AD454" s="3">
        <v>500</v>
      </c>
      <c r="AE454" s="3">
        <v>500</v>
      </c>
      <c r="AF454" t="b">
        <v>1</v>
      </c>
      <c r="AG454" t="b">
        <v>1</v>
      </c>
    </row>
    <row r="455" spans="1:33" x14ac:dyDescent="0.3">
      <c r="A455" s="2" t="s">
        <v>2791</v>
      </c>
      <c r="B455" s="2" t="s">
        <v>1501</v>
      </c>
      <c r="C455" s="2" t="s">
        <v>1777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2" t="s">
        <v>385</v>
      </c>
      <c r="V455" s="3">
        <v>8000</v>
      </c>
      <c r="W455" s="3">
        <v>2476.9299999999998</v>
      </c>
      <c r="X455" s="3">
        <v>12611.81</v>
      </c>
      <c r="Y455" s="3">
        <v>12611.81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t="b">
        <v>1</v>
      </c>
      <c r="AG455" t="b">
        <v>1</v>
      </c>
    </row>
    <row r="456" spans="1:33" x14ac:dyDescent="0.3">
      <c r="A456" s="2" t="s">
        <v>2790</v>
      </c>
      <c r="B456" s="2" t="s">
        <v>1502</v>
      </c>
      <c r="C456" s="2" t="s">
        <v>1777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2" t="s">
        <v>385</v>
      </c>
      <c r="V456" s="3">
        <v>4000</v>
      </c>
      <c r="W456" s="3">
        <v>3529.35</v>
      </c>
      <c r="X456" s="3">
        <v>3536.96</v>
      </c>
      <c r="Y456" s="3">
        <v>3536.96</v>
      </c>
      <c r="Z456" s="3">
        <v>2949.65</v>
      </c>
      <c r="AA456" s="3">
        <v>2949.65</v>
      </c>
      <c r="AB456" s="3">
        <v>2633.45</v>
      </c>
      <c r="AC456" s="3">
        <v>2633.45</v>
      </c>
      <c r="AD456" s="3">
        <v>1960.37</v>
      </c>
      <c r="AE456" s="3">
        <v>1960.37</v>
      </c>
      <c r="AF456" t="b">
        <v>1</v>
      </c>
      <c r="AG456" t="b">
        <v>1</v>
      </c>
    </row>
    <row r="457" spans="1:33" x14ac:dyDescent="0.3">
      <c r="A457" s="2" t="s">
        <v>2789</v>
      </c>
      <c r="B457" s="2" t="s">
        <v>1503</v>
      </c>
      <c r="C457" s="2" t="s">
        <v>1777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2" t="s">
        <v>385</v>
      </c>
      <c r="V457" s="3">
        <v>200</v>
      </c>
      <c r="W457" s="3">
        <v>63.72</v>
      </c>
      <c r="X457" s="3">
        <v>24.15</v>
      </c>
      <c r="Y457" s="3">
        <v>24.15</v>
      </c>
      <c r="Z457" s="3">
        <v>0</v>
      </c>
      <c r="AA457" s="3">
        <v>0</v>
      </c>
      <c r="AB457" s="3">
        <v>10.6</v>
      </c>
      <c r="AC457" s="3">
        <v>10.6</v>
      </c>
      <c r="AD457" s="3">
        <v>4.74</v>
      </c>
      <c r="AE457" s="3">
        <v>4.74</v>
      </c>
      <c r="AF457" t="b">
        <v>1</v>
      </c>
      <c r="AG457" t="b">
        <v>1</v>
      </c>
    </row>
    <row r="458" spans="1:33" x14ac:dyDescent="0.3">
      <c r="A458" s="2" t="s">
        <v>2788</v>
      </c>
      <c r="B458" s="2" t="s">
        <v>1504</v>
      </c>
      <c r="C458" s="2" t="s">
        <v>1777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2" t="s">
        <v>385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t="b">
        <v>1</v>
      </c>
      <c r="AG458" t="b">
        <v>1</v>
      </c>
    </row>
    <row r="459" spans="1:33" x14ac:dyDescent="0.3">
      <c r="A459" s="2" t="s">
        <v>2787</v>
      </c>
      <c r="B459" s="2" t="s">
        <v>1505</v>
      </c>
      <c r="C459" s="2" t="s">
        <v>1777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2" t="s">
        <v>385</v>
      </c>
      <c r="V459" s="3">
        <v>2000</v>
      </c>
      <c r="W459" s="3">
        <v>807.5</v>
      </c>
      <c r="X459" s="3">
        <v>2000</v>
      </c>
      <c r="Y459" s="3">
        <v>763.5</v>
      </c>
      <c r="Z459" s="3">
        <v>381.9</v>
      </c>
      <c r="AA459" s="3">
        <v>381.9</v>
      </c>
      <c r="AB459" s="3">
        <v>3885.61</v>
      </c>
      <c r="AC459" s="3">
        <v>3885.61</v>
      </c>
      <c r="AD459" s="3">
        <v>3504.21</v>
      </c>
      <c r="AE459" s="3">
        <v>3504.21</v>
      </c>
      <c r="AF459" t="b">
        <v>1</v>
      </c>
      <c r="AG459" t="b">
        <v>1</v>
      </c>
    </row>
    <row r="460" spans="1:33" x14ac:dyDescent="0.3">
      <c r="A460" s="2" t="s">
        <v>2786</v>
      </c>
      <c r="B460" s="2" t="s">
        <v>1506</v>
      </c>
      <c r="C460" s="2" t="s">
        <v>1777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2" t="s">
        <v>385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-32.79</v>
      </c>
      <c r="AE460" s="3">
        <v>-32.79</v>
      </c>
      <c r="AF460" t="b">
        <v>1</v>
      </c>
      <c r="AG460" t="b">
        <v>1</v>
      </c>
    </row>
    <row r="461" spans="1:33" x14ac:dyDescent="0.3">
      <c r="A461" s="2" t="s">
        <v>2785</v>
      </c>
      <c r="B461" s="2" t="s">
        <v>1507</v>
      </c>
      <c r="C461" s="2" t="s">
        <v>1777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2" t="s">
        <v>385</v>
      </c>
      <c r="V461" s="3">
        <v>400</v>
      </c>
      <c r="W461" s="3">
        <v>400</v>
      </c>
      <c r="X461" s="3">
        <v>400</v>
      </c>
      <c r="Y461" s="3">
        <v>284.75</v>
      </c>
      <c r="Z461" s="3">
        <v>0</v>
      </c>
      <c r="AA461" s="3">
        <v>0</v>
      </c>
      <c r="AB461" s="3">
        <v>5800</v>
      </c>
      <c r="AC461" s="3">
        <v>5800</v>
      </c>
      <c r="AD461" s="3">
        <v>505</v>
      </c>
      <c r="AE461" s="3">
        <v>505</v>
      </c>
      <c r="AF461" t="b">
        <v>1</v>
      </c>
      <c r="AG461" t="b">
        <v>1</v>
      </c>
    </row>
    <row r="462" spans="1:33" x14ac:dyDescent="0.3">
      <c r="A462" s="2" t="s">
        <v>2784</v>
      </c>
      <c r="B462" s="2" t="s">
        <v>1508</v>
      </c>
      <c r="C462" s="2" t="s">
        <v>1777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2" t="s">
        <v>385</v>
      </c>
      <c r="V462" s="3">
        <v>1000</v>
      </c>
      <c r="W462" s="3">
        <v>878.55</v>
      </c>
      <c r="X462" s="3">
        <v>1000</v>
      </c>
      <c r="Y462" s="3">
        <v>878.55</v>
      </c>
      <c r="Z462" s="3">
        <v>878.55</v>
      </c>
      <c r="AA462" s="3">
        <v>878.55</v>
      </c>
      <c r="AB462" s="3">
        <v>878.55</v>
      </c>
      <c r="AC462" s="3">
        <v>878.55</v>
      </c>
      <c r="AD462" s="3">
        <v>878.55</v>
      </c>
      <c r="AE462" s="3">
        <v>878.55</v>
      </c>
      <c r="AF462" t="b">
        <v>1</v>
      </c>
      <c r="AG462" t="b">
        <v>1</v>
      </c>
    </row>
    <row r="463" spans="1:33" x14ac:dyDescent="0.3">
      <c r="A463" s="2" t="s">
        <v>2783</v>
      </c>
      <c r="B463" s="2" t="s">
        <v>1509</v>
      </c>
      <c r="C463" s="2" t="s">
        <v>1777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2" t="s">
        <v>385</v>
      </c>
      <c r="V463" s="3">
        <v>4000</v>
      </c>
      <c r="W463" s="3">
        <v>4000</v>
      </c>
      <c r="X463" s="3">
        <v>3500</v>
      </c>
      <c r="Y463" s="3">
        <v>2956.18</v>
      </c>
      <c r="Z463" s="3">
        <v>3366.55</v>
      </c>
      <c r="AA463" s="3">
        <v>3366.55</v>
      </c>
      <c r="AB463" s="3">
        <v>2789.58</v>
      </c>
      <c r="AC463" s="3">
        <v>2789.58</v>
      </c>
      <c r="AD463" s="3">
        <v>2251.6</v>
      </c>
      <c r="AE463" s="3">
        <v>2251.6</v>
      </c>
      <c r="AF463" t="b">
        <v>1</v>
      </c>
      <c r="AG463" t="b">
        <v>1</v>
      </c>
    </row>
    <row r="464" spans="1:33" x14ac:dyDescent="0.3">
      <c r="A464" s="2" t="s">
        <v>2782</v>
      </c>
      <c r="B464" s="2" t="s">
        <v>1510</v>
      </c>
      <c r="C464" s="2" t="s">
        <v>1777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2" t="s">
        <v>385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t="b">
        <v>1</v>
      </c>
      <c r="AG464" t="b">
        <v>1</v>
      </c>
    </row>
    <row r="465" spans="1:33" x14ac:dyDescent="0.3">
      <c r="A465" s="2" t="s">
        <v>2781</v>
      </c>
      <c r="B465" s="2" t="s">
        <v>1511</v>
      </c>
      <c r="C465" s="2" t="s">
        <v>1777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2" t="s">
        <v>385</v>
      </c>
      <c r="V465" s="3">
        <v>31128.62</v>
      </c>
      <c r="W465" s="3">
        <v>36902.97</v>
      </c>
      <c r="X465" s="3">
        <v>30000</v>
      </c>
      <c r="Y465" s="3">
        <v>24489.01</v>
      </c>
      <c r="Z465" s="3">
        <v>16788.599999999999</v>
      </c>
      <c r="AA465" s="3">
        <v>16788.599999999999</v>
      </c>
      <c r="AB465" s="3">
        <v>31553.57</v>
      </c>
      <c r="AC465" s="3">
        <v>31553.57</v>
      </c>
      <c r="AD465" s="3">
        <v>29546.43</v>
      </c>
      <c r="AE465" s="3">
        <v>31646.43</v>
      </c>
      <c r="AF465" t="b">
        <v>1</v>
      </c>
      <c r="AG465" t="b">
        <v>1</v>
      </c>
    </row>
    <row r="466" spans="1:33" x14ac:dyDescent="0.3">
      <c r="A466" s="2" t="s">
        <v>2780</v>
      </c>
      <c r="B466" s="2" t="s">
        <v>1512</v>
      </c>
      <c r="C466" s="2" t="s">
        <v>1777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2" t="s">
        <v>385</v>
      </c>
      <c r="V466" s="3">
        <v>2000</v>
      </c>
      <c r="W466" s="3">
        <v>151.4</v>
      </c>
      <c r="X466" s="3">
        <v>2000</v>
      </c>
      <c r="Y466" s="3">
        <v>24.96</v>
      </c>
      <c r="Z466" s="3">
        <v>2232.3200000000002</v>
      </c>
      <c r="AA466" s="3">
        <v>2232.3200000000002</v>
      </c>
      <c r="AB466" s="3">
        <v>84.45</v>
      </c>
      <c r="AC466" s="3">
        <v>84.45</v>
      </c>
      <c r="AD466" s="3">
        <v>0</v>
      </c>
      <c r="AE466" s="3">
        <v>0</v>
      </c>
      <c r="AF466" t="b">
        <v>1</v>
      </c>
      <c r="AG466" t="b">
        <v>1</v>
      </c>
    </row>
    <row r="467" spans="1:33" x14ac:dyDescent="0.3">
      <c r="A467" s="2" t="s">
        <v>2779</v>
      </c>
      <c r="B467" s="2" t="s">
        <v>1513</v>
      </c>
      <c r="C467" s="2" t="s">
        <v>1777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2" t="s">
        <v>385</v>
      </c>
      <c r="V467" s="3">
        <v>8000</v>
      </c>
      <c r="W467" s="3">
        <v>2482.38</v>
      </c>
      <c r="X467" s="3">
        <v>38281.33</v>
      </c>
      <c r="Y467" s="3">
        <v>37342.33</v>
      </c>
      <c r="Z467" s="3">
        <v>16282</v>
      </c>
      <c r="AA467" s="3">
        <v>16282</v>
      </c>
      <c r="AB467" s="3">
        <v>2937.2</v>
      </c>
      <c r="AC467" s="3">
        <v>2937.2</v>
      </c>
      <c r="AD467" s="3">
        <v>0</v>
      </c>
      <c r="AE467" s="3">
        <v>0</v>
      </c>
      <c r="AF467" t="b">
        <v>1</v>
      </c>
      <c r="AG467" t="b">
        <v>1</v>
      </c>
    </row>
    <row r="468" spans="1:33" x14ac:dyDescent="0.3">
      <c r="A468" s="2" t="s">
        <v>2778</v>
      </c>
      <c r="B468" s="2" t="s">
        <v>1514</v>
      </c>
      <c r="C468" s="2" t="s">
        <v>1777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2" t="s">
        <v>385</v>
      </c>
      <c r="V468" s="3">
        <v>2500</v>
      </c>
      <c r="W468" s="3">
        <v>2495.84</v>
      </c>
      <c r="X468" s="3">
        <v>2500</v>
      </c>
      <c r="Y468" s="3">
        <v>0</v>
      </c>
      <c r="Z468" s="3">
        <v>1231.33</v>
      </c>
      <c r="AA468" s="3">
        <v>1231.33</v>
      </c>
      <c r="AB468" s="3">
        <v>2777.55</v>
      </c>
      <c r="AC468" s="3">
        <v>2777.55</v>
      </c>
      <c r="AD468" s="3">
        <v>412</v>
      </c>
      <c r="AE468" s="3">
        <v>412</v>
      </c>
      <c r="AF468" t="b">
        <v>1</v>
      </c>
      <c r="AG468" t="b">
        <v>1</v>
      </c>
    </row>
    <row r="469" spans="1:33" x14ac:dyDescent="0.3">
      <c r="A469" s="2" t="s">
        <v>2777</v>
      </c>
      <c r="B469" s="2" t="s">
        <v>1515</v>
      </c>
      <c r="C469" s="2" t="s">
        <v>1777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2" t="s">
        <v>385</v>
      </c>
      <c r="V469" s="3">
        <v>1000</v>
      </c>
      <c r="W469" s="3">
        <v>19.79</v>
      </c>
      <c r="X469" s="3">
        <v>1000</v>
      </c>
      <c r="Y469" s="3">
        <v>0</v>
      </c>
      <c r="Z469" s="3">
        <v>20.65</v>
      </c>
      <c r="AA469" s="3">
        <v>20.65</v>
      </c>
      <c r="AB469" s="3">
        <v>90</v>
      </c>
      <c r="AC469" s="3">
        <v>90</v>
      </c>
      <c r="AD469" s="3">
        <v>187.35</v>
      </c>
      <c r="AE469" s="3">
        <v>187.35</v>
      </c>
      <c r="AF469" t="b">
        <v>1</v>
      </c>
      <c r="AG469" t="b">
        <v>1</v>
      </c>
    </row>
    <row r="470" spans="1:33" x14ac:dyDescent="0.3">
      <c r="A470" s="2" t="s">
        <v>2776</v>
      </c>
      <c r="B470" s="2" t="s">
        <v>1516</v>
      </c>
      <c r="C470" s="2" t="s">
        <v>1777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2" t="s">
        <v>385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t="b">
        <v>1</v>
      </c>
      <c r="AG470" t="b">
        <v>1</v>
      </c>
    </row>
    <row r="471" spans="1:33" x14ac:dyDescent="0.3">
      <c r="A471" s="2" t="s">
        <v>2775</v>
      </c>
      <c r="B471" s="2" t="s">
        <v>1517</v>
      </c>
      <c r="C471" s="2" t="s">
        <v>1777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2" t="s">
        <v>385</v>
      </c>
      <c r="V471" s="3">
        <v>18500</v>
      </c>
      <c r="W471" s="3">
        <v>0</v>
      </c>
      <c r="X471" s="3">
        <v>12000</v>
      </c>
      <c r="Y471" s="3">
        <v>12000</v>
      </c>
      <c r="Z471" s="3">
        <v>65.14</v>
      </c>
      <c r="AA471" s="3">
        <v>65.14</v>
      </c>
      <c r="AB471" s="3">
        <v>7043.51</v>
      </c>
      <c r="AC471" s="3">
        <v>7043.51</v>
      </c>
      <c r="AD471" s="3">
        <v>7083.68</v>
      </c>
      <c r="AE471" s="3">
        <v>7083.68</v>
      </c>
      <c r="AF471" t="b">
        <v>1</v>
      </c>
      <c r="AG471" t="b">
        <v>1</v>
      </c>
    </row>
    <row r="472" spans="1:33" x14ac:dyDescent="0.3">
      <c r="A472" s="2" t="s">
        <v>2774</v>
      </c>
      <c r="B472" s="2" t="s">
        <v>1518</v>
      </c>
      <c r="C472" s="2" t="s">
        <v>1777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2" t="s">
        <v>385</v>
      </c>
      <c r="V472" s="3">
        <v>1000</v>
      </c>
      <c r="W472" s="3">
        <v>0</v>
      </c>
      <c r="X472" s="3">
        <v>1000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t="b">
        <v>1</v>
      </c>
      <c r="AG472" t="b">
        <v>1</v>
      </c>
    </row>
    <row r="473" spans="1:33" x14ac:dyDescent="0.3">
      <c r="A473" s="2" t="s">
        <v>2773</v>
      </c>
      <c r="B473" s="2" t="s">
        <v>1519</v>
      </c>
      <c r="C473" s="2" t="s">
        <v>1777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2" t="s">
        <v>385</v>
      </c>
      <c r="V473" s="3">
        <v>8000</v>
      </c>
      <c r="W473" s="3">
        <v>6913.77</v>
      </c>
      <c r="X473" s="3">
        <v>9039.11</v>
      </c>
      <c r="Y473" s="3">
        <v>9039.11</v>
      </c>
      <c r="Z473" s="3">
        <v>5822.07</v>
      </c>
      <c r="AA473" s="3">
        <v>5822.07</v>
      </c>
      <c r="AB473" s="3">
        <v>5742.59</v>
      </c>
      <c r="AC473" s="3">
        <v>5742.59</v>
      </c>
      <c r="AD473" s="3">
        <v>5981.74</v>
      </c>
      <c r="AE473" s="3">
        <v>5981.74</v>
      </c>
      <c r="AF473" t="b">
        <v>1</v>
      </c>
      <c r="AG473" t="b">
        <v>1</v>
      </c>
    </row>
    <row r="474" spans="1:33" x14ac:dyDescent="0.3">
      <c r="A474" s="2" t="s">
        <v>2772</v>
      </c>
      <c r="B474" s="2" t="s">
        <v>1520</v>
      </c>
      <c r="C474" s="2" t="s">
        <v>1777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2" t="s">
        <v>385</v>
      </c>
      <c r="V474" s="3">
        <v>8000</v>
      </c>
      <c r="W474" s="3">
        <v>7447.35</v>
      </c>
      <c r="X474" s="3">
        <v>8354.93</v>
      </c>
      <c r="Y474" s="3">
        <v>8354.93</v>
      </c>
      <c r="Z474" s="3">
        <v>6346.13</v>
      </c>
      <c r="AA474" s="3">
        <v>6346.13</v>
      </c>
      <c r="AB474" s="3">
        <v>5210.07</v>
      </c>
      <c r="AC474" s="3">
        <v>5210.07</v>
      </c>
      <c r="AD474" s="3">
        <v>8510.7099999999991</v>
      </c>
      <c r="AE474" s="3">
        <v>8510.7099999999991</v>
      </c>
      <c r="AF474" t="b">
        <v>1</v>
      </c>
      <c r="AG474" t="b">
        <v>1</v>
      </c>
    </row>
    <row r="475" spans="1:33" x14ac:dyDescent="0.3">
      <c r="A475" s="2" t="s">
        <v>2771</v>
      </c>
      <c r="B475" s="2" t="s">
        <v>1521</v>
      </c>
      <c r="C475" s="2" t="s">
        <v>1777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2" t="s">
        <v>385</v>
      </c>
      <c r="V475" s="3">
        <v>500</v>
      </c>
      <c r="W475" s="3">
        <v>0</v>
      </c>
      <c r="X475" s="3">
        <v>500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t="b">
        <v>1</v>
      </c>
      <c r="AG475" t="b">
        <v>1</v>
      </c>
    </row>
    <row r="476" spans="1:33" x14ac:dyDescent="0.3">
      <c r="A476" s="2" t="s">
        <v>2770</v>
      </c>
      <c r="B476" s="2" t="s">
        <v>1522</v>
      </c>
      <c r="C476" s="2" t="s">
        <v>1777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2" t="s">
        <v>385</v>
      </c>
      <c r="V476" s="3">
        <v>1300</v>
      </c>
      <c r="W476" s="3">
        <v>1269.54</v>
      </c>
      <c r="X476" s="3">
        <v>1300</v>
      </c>
      <c r="Y476" s="3">
        <v>1265.6300000000001</v>
      </c>
      <c r="Z476" s="3">
        <v>899.09</v>
      </c>
      <c r="AA476" s="3">
        <v>899.09</v>
      </c>
      <c r="AB476" s="3">
        <v>1168.49</v>
      </c>
      <c r="AC476" s="3">
        <v>1168.49</v>
      </c>
      <c r="AD476" s="3">
        <v>1308.4000000000001</v>
      </c>
      <c r="AE476" s="3">
        <v>1308.4000000000001</v>
      </c>
      <c r="AF476" t="b">
        <v>1</v>
      </c>
      <c r="AG476" t="b">
        <v>1</v>
      </c>
    </row>
    <row r="477" spans="1:33" x14ac:dyDescent="0.3">
      <c r="A477" s="2" t="s">
        <v>2769</v>
      </c>
      <c r="B477" s="2" t="s">
        <v>1523</v>
      </c>
      <c r="C477" s="2" t="s">
        <v>1777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2" t="s">
        <v>385</v>
      </c>
      <c r="V477" s="3">
        <v>6000</v>
      </c>
      <c r="W477" s="3">
        <v>3451.81</v>
      </c>
      <c r="X477" s="3">
        <v>6000</v>
      </c>
      <c r="Y477" s="3">
        <v>5909.29</v>
      </c>
      <c r="Z477" s="3">
        <v>6198.29</v>
      </c>
      <c r="AA477" s="3">
        <v>6198.29</v>
      </c>
      <c r="AB477" s="3">
        <v>7022.75</v>
      </c>
      <c r="AC477" s="3">
        <v>7022.75</v>
      </c>
      <c r="AD477" s="3">
        <v>5627.96</v>
      </c>
      <c r="AE477" s="3">
        <v>5627.96</v>
      </c>
      <c r="AF477" t="b">
        <v>1</v>
      </c>
      <c r="AG477" t="b">
        <v>1</v>
      </c>
    </row>
    <row r="478" spans="1:33" x14ac:dyDescent="0.3">
      <c r="A478" s="2" t="s">
        <v>2768</v>
      </c>
      <c r="B478" s="2" t="s">
        <v>1524</v>
      </c>
      <c r="C478" s="2" t="s">
        <v>1777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2" t="s">
        <v>385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t="b">
        <v>1</v>
      </c>
      <c r="AG478" t="b">
        <v>1</v>
      </c>
    </row>
    <row r="479" spans="1:33" x14ac:dyDescent="0.3">
      <c r="A479" s="2" t="s">
        <v>2767</v>
      </c>
      <c r="B479" s="2" t="s">
        <v>1525</v>
      </c>
      <c r="C479" s="2" t="s">
        <v>1777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2" t="s">
        <v>385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3377.36</v>
      </c>
      <c r="AE479" s="3">
        <v>3377.36</v>
      </c>
      <c r="AF479" t="b">
        <v>1</v>
      </c>
      <c r="AG479" t="b">
        <v>1</v>
      </c>
    </row>
    <row r="480" spans="1:33" x14ac:dyDescent="0.3">
      <c r="A480" s="2" t="s">
        <v>2766</v>
      </c>
      <c r="B480" s="2" t="s">
        <v>1526</v>
      </c>
      <c r="C480" s="2" t="s">
        <v>1777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2" t="s">
        <v>385</v>
      </c>
      <c r="V480" s="3">
        <v>500</v>
      </c>
      <c r="W480" s="3">
        <v>500</v>
      </c>
      <c r="X480" s="3">
        <v>500</v>
      </c>
      <c r="Y480" s="3">
        <v>500</v>
      </c>
      <c r="Z480" s="3">
        <v>500</v>
      </c>
      <c r="AA480" s="3">
        <v>500</v>
      </c>
      <c r="AB480" s="3">
        <v>500</v>
      </c>
      <c r="AC480" s="3">
        <v>500</v>
      </c>
      <c r="AD480" s="3">
        <v>500</v>
      </c>
      <c r="AE480" s="3">
        <v>500</v>
      </c>
      <c r="AF480" t="b">
        <v>1</v>
      </c>
      <c r="AG480" t="b">
        <v>1</v>
      </c>
    </row>
    <row r="481" spans="1:33" x14ac:dyDescent="0.3">
      <c r="A481" s="2" t="s">
        <v>2765</v>
      </c>
      <c r="B481" s="2" t="s">
        <v>1527</v>
      </c>
      <c r="C481" s="2" t="s">
        <v>1777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2" t="s">
        <v>385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t="b">
        <v>1</v>
      </c>
      <c r="AG481" t="b">
        <v>1</v>
      </c>
    </row>
    <row r="482" spans="1:33" x14ac:dyDescent="0.3">
      <c r="A482" s="2" t="s">
        <v>2764</v>
      </c>
      <c r="B482" s="2" t="s">
        <v>1528</v>
      </c>
      <c r="C482" s="2" t="s">
        <v>1777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2" t="s">
        <v>385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t="b">
        <v>1</v>
      </c>
      <c r="AG482" t="b">
        <v>1</v>
      </c>
    </row>
    <row r="483" spans="1:33" x14ac:dyDescent="0.3">
      <c r="A483" s="2" t="s">
        <v>2763</v>
      </c>
      <c r="B483" s="2" t="s">
        <v>1529</v>
      </c>
      <c r="C483" s="2" t="s">
        <v>1777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2" t="s">
        <v>385</v>
      </c>
      <c r="V483" s="3">
        <v>110000</v>
      </c>
      <c r="W483" s="3">
        <v>3941.2</v>
      </c>
      <c r="X483" s="3">
        <v>15388.19</v>
      </c>
      <c r="Y483" s="3">
        <v>14297.84</v>
      </c>
      <c r="Z483" s="3">
        <v>19889.169999999998</v>
      </c>
      <c r="AA483" s="3">
        <v>19889.169999999998</v>
      </c>
      <c r="AB483" s="3">
        <v>3239.06</v>
      </c>
      <c r="AC483" s="3">
        <v>3239.06</v>
      </c>
      <c r="AD483" s="3">
        <v>6624.36</v>
      </c>
      <c r="AE483" s="3">
        <v>6624.36</v>
      </c>
      <c r="AF483" t="b">
        <v>1</v>
      </c>
      <c r="AG483" t="b">
        <v>1</v>
      </c>
    </row>
    <row r="484" spans="1:33" x14ac:dyDescent="0.3">
      <c r="A484" s="2" t="s">
        <v>2762</v>
      </c>
      <c r="B484" s="2" t="s">
        <v>1530</v>
      </c>
      <c r="C484" s="2" t="s">
        <v>1777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2" t="s">
        <v>385</v>
      </c>
      <c r="V484" s="3">
        <v>6600</v>
      </c>
      <c r="W484" s="3">
        <v>3421.42</v>
      </c>
      <c r="X484" s="3">
        <v>2543.63</v>
      </c>
      <c r="Y484" s="3">
        <v>2543.63</v>
      </c>
      <c r="Z484" s="3">
        <v>4289.05</v>
      </c>
      <c r="AA484" s="3">
        <v>2397.0500000000002</v>
      </c>
      <c r="AB484" s="3">
        <v>2528.56</v>
      </c>
      <c r="AC484" s="3">
        <v>2528.56</v>
      </c>
      <c r="AD484" s="3">
        <v>1887.11</v>
      </c>
      <c r="AE484" s="3">
        <v>1887.11</v>
      </c>
      <c r="AF484" t="b">
        <v>1</v>
      </c>
      <c r="AG484" t="b">
        <v>1</v>
      </c>
    </row>
    <row r="485" spans="1:33" x14ac:dyDescent="0.3">
      <c r="A485" s="2" t="s">
        <v>2761</v>
      </c>
      <c r="B485" s="2" t="s">
        <v>1531</v>
      </c>
      <c r="C485" s="2" t="s">
        <v>1777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2" t="s">
        <v>385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t="b">
        <v>1</v>
      </c>
      <c r="AG485" t="b">
        <v>1</v>
      </c>
    </row>
    <row r="486" spans="1:33" x14ac:dyDescent="0.3">
      <c r="A486" s="2" t="s">
        <v>2760</v>
      </c>
      <c r="B486" s="2" t="s">
        <v>1532</v>
      </c>
      <c r="C486" s="2" t="s">
        <v>1777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2" t="s">
        <v>385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t="b">
        <v>1</v>
      </c>
      <c r="AG486" t="b">
        <v>1</v>
      </c>
    </row>
    <row r="487" spans="1:33" x14ac:dyDescent="0.3">
      <c r="A487" s="2" t="s">
        <v>2759</v>
      </c>
      <c r="B487" s="2" t="s">
        <v>1533</v>
      </c>
      <c r="C487" s="2" t="s">
        <v>1777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2" t="s">
        <v>385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t="b">
        <v>1</v>
      </c>
      <c r="AG487" t="b">
        <v>1</v>
      </c>
    </row>
    <row r="488" spans="1:33" x14ac:dyDescent="0.3">
      <c r="A488" s="2" t="s">
        <v>2758</v>
      </c>
      <c r="B488" s="2" t="s">
        <v>1534</v>
      </c>
      <c r="C488" s="2" t="s">
        <v>1777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2" t="s">
        <v>385</v>
      </c>
      <c r="V488" s="3">
        <v>4500</v>
      </c>
      <c r="W488" s="3">
        <v>1432.96</v>
      </c>
      <c r="X488" s="3">
        <v>5000</v>
      </c>
      <c r="Y488" s="3">
        <v>3001.12</v>
      </c>
      <c r="Z488" s="3">
        <v>2827.15</v>
      </c>
      <c r="AA488" s="3">
        <v>2827.15</v>
      </c>
      <c r="AB488" s="3">
        <v>3060.51</v>
      </c>
      <c r="AC488" s="3">
        <v>3060.51</v>
      </c>
      <c r="AD488" s="3">
        <v>2769.2</v>
      </c>
      <c r="AE488" s="3">
        <v>2769.2</v>
      </c>
      <c r="AF488" t="b">
        <v>1</v>
      </c>
      <c r="AG488" t="b">
        <v>1</v>
      </c>
    </row>
    <row r="489" spans="1:33" x14ac:dyDescent="0.3">
      <c r="A489" s="2" t="s">
        <v>2757</v>
      </c>
      <c r="B489" s="2" t="s">
        <v>1535</v>
      </c>
      <c r="C489" s="2" t="s">
        <v>1777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2" t="s">
        <v>385</v>
      </c>
      <c r="V489" s="3">
        <v>3000</v>
      </c>
      <c r="W489" s="3">
        <v>1726.55</v>
      </c>
      <c r="X489" s="3">
        <v>3000</v>
      </c>
      <c r="Y489" s="3">
        <v>2239.85</v>
      </c>
      <c r="Z489" s="3">
        <v>2210.65</v>
      </c>
      <c r="AA489" s="3">
        <v>2210.65</v>
      </c>
      <c r="AB489" s="3">
        <v>1879.89</v>
      </c>
      <c r="AC489" s="3">
        <v>1879.89</v>
      </c>
      <c r="AD489" s="3">
        <v>1508.97</v>
      </c>
      <c r="AE489" s="3">
        <v>1508.97</v>
      </c>
      <c r="AF489" t="b">
        <v>1</v>
      </c>
      <c r="AG489" t="b">
        <v>1</v>
      </c>
    </row>
    <row r="490" spans="1:33" x14ac:dyDescent="0.3">
      <c r="A490" s="2" t="s">
        <v>2756</v>
      </c>
      <c r="B490" s="2" t="s">
        <v>1536</v>
      </c>
      <c r="C490" s="2" t="s">
        <v>1777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2" t="s">
        <v>385</v>
      </c>
      <c r="V490" s="3">
        <v>550</v>
      </c>
      <c r="W490" s="3">
        <v>550</v>
      </c>
      <c r="X490" s="3">
        <v>550</v>
      </c>
      <c r="Y490" s="3">
        <v>550</v>
      </c>
      <c r="Z490" s="3">
        <v>550</v>
      </c>
      <c r="AA490" s="3">
        <v>550</v>
      </c>
      <c r="AB490" s="3">
        <v>550</v>
      </c>
      <c r="AC490" s="3">
        <v>550</v>
      </c>
      <c r="AD490" s="3">
        <v>550</v>
      </c>
      <c r="AE490" s="3">
        <v>550</v>
      </c>
      <c r="AF490" t="b">
        <v>1</v>
      </c>
      <c r="AG490" t="b">
        <v>1</v>
      </c>
    </row>
    <row r="491" spans="1:33" x14ac:dyDescent="0.3">
      <c r="A491" s="2" t="s">
        <v>2755</v>
      </c>
      <c r="B491" s="2" t="s">
        <v>1537</v>
      </c>
      <c r="C491" s="2" t="s">
        <v>1777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2" t="s">
        <v>385</v>
      </c>
      <c r="V491" s="3">
        <v>3300</v>
      </c>
      <c r="W491" s="3">
        <v>0</v>
      </c>
      <c r="X491" s="3">
        <v>6600</v>
      </c>
      <c r="Y491" s="3">
        <v>5560</v>
      </c>
      <c r="Z491" s="3">
        <v>6092</v>
      </c>
      <c r="AA491" s="3">
        <v>6092</v>
      </c>
      <c r="AB491" s="3">
        <v>5729</v>
      </c>
      <c r="AC491" s="3">
        <v>5729</v>
      </c>
      <c r="AD491" s="3">
        <v>5110</v>
      </c>
      <c r="AE491" s="3">
        <v>5110</v>
      </c>
      <c r="AF491" t="b">
        <v>1</v>
      </c>
      <c r="AG491" t="b">
        <v>1</v>
      </c>
    </row>
    <row r="492" spans="1:33" x14ac:dyDescent="0.3">
      <c r="A492" s="2" t="s">
        <v>2754</v>
      </c>
      <c r="B492" s="2" t="s">
        <v>1538</v>
      </c>
      <c r="C492" s="2" t="s">
        <v>1777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2" t="s">
        <v>385</v>
      </c>
      <c r="V492" s="3">
        <v>31200</v>
      </c>
      <c r="W492" s="3">
        <v>42300</v>
      </c>
      <c r="X492" s="3">
        <v>35100</v>
      </c>
      <c r="Y492" s="3">
        <v>35100</v>
      </c>
      <c r="Z492" s="3">
        <v>33150</v>
      </c>
      <c r="AA492" s="3">
        <v>33150</v>
      </c>
      <c r="AB492" s="3">
        <v>31200</v>
      </c>
      <c r="AC492" s="3">
        <v>31200</v>
      </c>
      <c r="AD492" s="3">
        <v>0</v>
      </c>
      <c r="AE492" s="3">
        <v>0</v>
      </c>
      <c r="AF492" t="b">
        <v>1</v>
      </c>
      <c r="AG492" t="b">
        <v>1</v>
      </c>
    </row>
    <row r="493" spans="1:33" x14ac:dyDescent="0.3">
      <c r="A493" s="2" t="s">
        <v>2753</v>
      </c>
      <c r="B493" s="2" t="s">
        <v>1539</v>
      </c>
      <c r="C493" s="2" t="s">
        <v>1777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2" t="s">
        <v>385</v>
      </c>
      <c r="V493" s="3">
        <v>14000</v>
      </c>
      <c r="W493" s="3">
        <v>3572.68</v>
      </c>
      <c r="X493" s="3">
        <v>28000</v>
      </c>
      <c r="Y493" s="3">
        <v>19667.830000000002</v>
      </c>
      <c r="Z493" s="3">
        <v>6774.83</v>
      </c>
      <c r="AA493" s="3">
        <v>6774.83</v>
      </c>
      <c r="AB493" s="3">
        <v>9322</v>
      </c>
      <c r="AC493" s="3">
        <v>9322</v>
      </c>
      <c r="AD493" s="3">
        <v>1600.4</v>
      </c>
      <c r="AE493" s="3">
        <v>1600.4</v>
      </c>
      <c r="AF493" t="b">
        <v>1</v>
      </c>
      <c r="AG493" t="b">
        <v>1</v>
      </c>
    </row>
    <row r="494" spans="1:33" x14ac:dyDescent="0.3">
      <c r="A494" s="31" t="s">
        <v>384</v>
      </c>
      <c r="B494" s="31" t="s">
        <v>1774</v>
      </c>
      <c r="C494" s="31" t="s">
        <v>384</v>
      </c>
      <c r="D494" s="32">
        <f>SUMIF(AF451:AF493, TRUE, D451:D493)</f>
        <v>0</v>
      </c>
      <c r="E494" s="32">
        <f>SUMIF(AF451:AF493, TRUE, E451:E493)</f>
        <v>0</v>
      </c>
      <c r="F494" s="32">
        <f>SUMIF(AF451:AF493, TRUE, F451:F493)</f>
        <v>0</v>
      </c>
      <c r="G494" s="32">
        <f>SUMIF(AF451:AF493, TRUE, G451:G493)</f>
        <v>0</v>
      </c>
      <c r="H494" s="32">
        <f>SUMIF(AF451:AF493, TRUE, H451:H493)</f>
        <v>0</v>
      </c>
      <c r="I494" s="32">
        <f>SUMIF(AF451:AF493, TRUE, I451:I493)</f>
        <v>0</v>
      </c>
      <c r="J494" s="32">
        <f>SUMIF(AF451:AF493, TRUE, J451:J493)</f>
        <v>0</v>
      </c>
      <c r="K494" s="32">
        <f>SUMIF(AF451:AF493, TRUE, K451:K493)</f>
        <v>0</v>
      </c>
      <c r="L494" s="32">
        <f>SUMIF(AF451:AF493, TRUE, L451:L493)</f>
        <v>0</v>
      </c>
      <c r="M494" s="32">
        <f>SUMIF(AF451:AF493, TRUE, M451:M493)</f>
        <v>0</v>
      </c>
      <c r="N494" s="32">
        <f>SUMIF(AF451:AF493, TRUE, N451:N493)</f>
        <v>0</v>
      </c>
      <c r="O494" s="32">
        <f>SUMIF(AF451:AF493, TRUE, O451:O493)</f>
        <v>0</v>
      </c>
      <c r="P494" s="32">
        <f>SUMIF(AF451:AF493, TRUE, P451:P493)</f>
        <v>0</v>
      </c>
      <c r="Q494" s="32">
        <f>SUMIF(AF451:AF493, TRUE, Q451:Q493)</f>
        <v>0</v>
      </c>
      <c r="R494" s="32">
        <f>SUMIF(AF451:AF493, TRUE, R451:R493)</f>
        <v>0</v>
      </c>
      <c r="S494" s="32">
        <f>SUMIF(AF451:AF493, TRUE, S451:S493)</f>
        <v>0</v>
      </c>
      <c r="T494" s="32">
        <f>SUMIF(AF451:AF493, TRUE, T451:T493)</f>
        <v>0</v>
      </c>
      <c r="U494" s="31" t="s">
        <v>384</v>
      </c>
      <c r="V494" s="32">
        <f>SUMIF(AF451:AF493, TRUE, V451:V493)</f>
        <v>282478.62</v>
      </c>
      <c r="W494" s="32">
        <f>SUMIF(AF451:AF493, TRUE, W451:W493)</f>
        <v>131695.71</v>
      </c>
      <c r="X494" s="32">
        <f>SUMIF(AF451:AF493, TRUE, X451:X493)</f>
        <v>232905.11000000002</v>
      </c>
      <c r="Y494" s="32">
        <f>SUMIF(AF451:AF493, TRUE, Y451:Y493)</f>
        <v>204016.43000000005</v>
      </c>
      <c r="Z494" s="32">
        <f>SUMIF(AF451:AF493, TRUE, Z451:Z493)</f>
        <v>140980.11999999997</v>
      </c>
      <c r="AA494" s="32">
        <f>SUMIF(AF451:AF493, TRUE, AA451:AA493)</f>
        <v>139088.11999999997</v>
      </c>
      <c r="AB494" s="32">
        <f>SUMIF(AF451:AF493, TRUE, AB451:AB493)</f>
        <v>138796.99</v>
      </c>
      <c r="AC494" s="32">
        <f>SUMIF(AF451:AF493, TRUE, AC451:AC493)</f>
        <v>138796.99</v>
      </c>
      <c r="AD494" s="32">
        <f>SUMIF(AF451:AF493, TRUE, AD451:AD493)</f>
        <v>92992.349999999991</v>
      </c>
      <c r="AE494" s="32">
        <f>SUMIF(AF451:AF493, TRUE, AE451:AE493)</f>
        <v>95092.349999999991</v>
      </c>
      <c r="AF494" t="b">
        <v>0</v>
      </c>
      <c r="AG494" t="b">
        <v>0</v>
      </c>
    </row>
    <row r="495" spans="1:33" x14ac:dyDescent="0.3">
      <c r="A495" s="2" t="s">
        <v>2752</v>
      </c>
      <c r="B495" s="2" t="s">
        <v>446</v>
      </c>
      <c r="C495" s="2" t="s">
        <v>1808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2" t="s">
        <v>385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t="b">
        <v>1</v>
      </c>
      <c r="AG495" t="b">
        <v>1</v>
      </c>
    </row>
    <row r="496" spans="1:33" x14ac:dyDescent="0.3">
      <c r="A496" s="31" t="s">
        <v>384</v>
      </c>
      <c r="B496" s="31" t="s">
        <v>1774</v>
      </c>
      <c r="C496" s="31" t="s">
        <v>384</v>
      </c>
      <c r="D496" s="32">
        <f>SUMIF(AF495:AF495, TRUE, D495:D495)</f>
        <v>0</v>
      </c>
      <c r="E496" s="32">
        <f>SUMIF(AF495:AF495, TRUE, E495:E495)</f>
        <v>0</v>
      </c>
      <c r="F496" s="32">
        <f>SUMIF(AF495:AF495, TRUE, F495:F495)</f>
        <v>0</v>
      </c>
      <c r="G496" s="32">
        <f>SUMIF(AF495:AF495, TRUE, G495:G495)</f>
        <v>0</v>
      </c>
      <c r="H496" s="32">
        <f>SUMIF(AF495:AF495, TRUE, H495:H495)</f>
        <v>0</v>
      </c>
      <c r="I496" s="32">
        <f>SUMIF(AF495:AF495, TRUE, I495:I495)</f>
        <v>0</v>
      </c>
      <c r="J496" s="32">
        <f>SUMIF(AF495:AF495, TRUE, J495:J495)</f>
        <v>0</v>
      </c>
      <c r="K496" s="32">
        <f>SUMIF(AF495:AF495, TRUE, K495:K495)</f>
        <v>0</v>
      </c>
      <c r="L496" s="32">
        <f>SUMIF(AF495:AF495, TRUE, L495:L495)</f>
        <v>0</v>
      </c>
      <c r="M496" s="32">
        <f>SUMIF(AF495:AF495, TRUE, M495:M495)</f>
        <v>0</v>
      </c>
      <c r="N496" s="32">
        <f>SUMIF(AF495:AF495, TRUE, N495:N495)</f>
        <v>0</v>
      </c>
      <c r="O496" s="32">
        <f>SUMIF(AF495:AF495, TRUE, O495:O495)</f>
        <v>0</v>
      </c>
      <c r="P496" s="32">
        <f>SUMIF(AF495:AF495, TRUE, P495:P495)</f>
        <v>0</v>
      </c>
      <c r="Q496" s="32">
        <f>SUMIF(AF495:AF495, TRUE, Q495:Q495)</f>
        <v>0</v>
      </c>
      <c r="R496" s="32">
        <f>SUMIF(AF495:AF495, TRUE, R495:R495)</f>
        <v>0</v>
      </c>
      <c r="S496" s="32">
        <f>SUMIF(AF495:AF495, TRUE, S495:S495)</f>
        <v>0</v>
      </c>
      <c r="T496" s="32">
        <f>SUMIF(AF495:AF495, TRUE, T495:T495)</f>
        <v>0</v>
      </c>
      <c r="U496" s="31" t="s">
        <v>384</v>
      </c>
      <c r="V496" s="32">
        <f>SUMIF(AF495:AF495, TRUE, V495:V495)</f>
        <v>0</v>
      </c>
      <c r="W496" s="32">
        <f>SUMIF(AF495:AF495, TRUE, W495:W495)</f>
        <v>0</v>
      </c>
      <c r="X496" s="32">
        <f>SUMIF(AF495:AF495, TRUE, X495:X495)</f>
        <v>0</v>
      </c>
      <c r="Y496" s="32">
        <f>SUMIF(AF495:AF495, TRUE, Y495:Y495)</f>
        <v>0</v>
      </c>
      <c r="Z496" s="32">
        <f>SUMIF(AF495:AF495, TRUE, Z495:Z495)</f>
        <v>0</v>
      </c>
      <c r="AA496" s="32">
        <f>SUMIF(AF495:AF495, TRUE, AA495:AA495)</f>
        <v>0</v>
      </c>
      <c r="AB496" s="32">
        <f>SUMIF(AF495:AF495, TRUE, AB495:AB495)</f>
        <v>0</v>
      </c>
      <c r="AC496" s="32">
        <f>SUMIF(AF495:AF495, TRUE, AC495:AC495)</f>
        <v>0</v>
      </c>
      <c r="AD496" s="32">
        <f>SUMIF(AF495:AF495, TRUE, AD495:AD495)</f>
        <v>0</v>
      </c>
      <c r="AE496" s="32">
        <f>SUMIF(AF495:AF495, TRUE, AE495:AE495)</f>
        <v>0</v>
      </c>
      <c r="AF496" t="b">
        <v>0</v>
      </c>
      <c r="AG496" t="b">
        <v>0</v>
      </c>
    </row>
    <row r="497" spans="1:33" x14ac:dyDescent="0.3">
      <c r="A497" s="2" t="s">
        <v>2751</v>
      </c>
      <c r="B497" s="2" t="s">
        <v>1540</v>
      </c>
      <c r="C497" s="2" t="s">
        <v>1777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2" t="s">
        <v>385</v>
      </c>
      <c r="V497" s="3">
        <v>5400</v>
      </c>
      <c r="W497" s="3">
        <v>4423.13</v>
      </c>
      <c r="X497" s="3">
        <v>5400</v>
      </c>
      <c r="Y497" s="3">
        <v>5000.0600000000004</v>
      </c>
      <c r="Z497" s="3">
        <v>5400</v>
      </c>
      <c r="AA497" s="3">
        <v>5000.0600000000004</v>
      </c>
      <c r="AB497" s="3">
        <v>5000.0600000000004</v>
      </c>
      <c r="AC497" s="3">
        <v>5000.0600000000004</v>
      </c>
      <c r="AD497" s="3">
        <v>5000.0600000000004</v>
      </c>
      <c r="AE497" s="3">
        <v>5000.0600000000004</v>
      </c>
      <c r="AF497" t="b">
        <v>1</v>
      </c>
      <c r="AG497" t="b">
        <v>1</v>
      </c>
    </row>
    <row r="498" spans="1:33" x14ac:dyDescent="0.3">
      <c r="A498" s="31" t="s">
        <v>384</v>
      </c>
      <c r="B498" s="31" t="s">
        <v>1774</v>
      </c>
      <c r="C498" s="31" t="s">
        <v>384</v>
      </c>
      <c r="D498" s="32">
        <f>SUMIF(AF497:AF497, TRUE, D497:D497)</f>
        <v>0</v>
      </c>
      <c r="E498" s="32">
        <f>SUMIF(AF497:AF497, TRUE, E497:E497)</f>
        <v>0</v>
      </c>
      <c r="F498" s="32">
        <f>SUMIF(AF497:AF497, TRUE, F497:F497)</f>
        <v>0</v>
      </c>
      <c r="G498" s="32">
        <f>SUMIF(AF497:AF497, TRUE, G497:G497)</f>
        <v>0</v>
      </c>
      <c r="H498" s="32">
        <f>SUMIF(AF497:AF497, TRUE, H497:H497)</f>
        <v>0</v>
      </c>
      <c r="I498" s="32">
        <f>SUMIF(AF497:AF497, TRUE, I497:I497)</f>
        <v>0</v>
      </c>
      <c r="J498" s="32">
        <f>SUMIF(AF497:AF497, TRUE, J497:J497)</f>
        <v>0</v>
      </c>
      <c r="K498" s="32">
        <f>SUMIF(AF497:AF497, TRUE, K497:K497)</f>
        <v>0</v>
      </c>
      <c r="L498" s="32">
        <f>SUMIF(AF497:AF497, TRUE, L497:L497)</f>
        <v>0</v>
      </c>
      <c r="M498" s="32">
        <f>SUMIF(AF497:AF497, TRUE, M497:M497)</f>
        <v>0</v>
      </c>
      <c r="N498" s="32">
        <f>SUMIF(AF497:AF497, TRUE, N497:N497)</f>
        <v>0</v>
      </c>
      <c r="O498" s="32">
        <f>SUMIF(AF497:AF497, TRUE, O497:O497)</f>
        <v>0</v>
      </c>
      <c r="P498" s="32">
        <f>SUMIF(AF497:AF497, TRUE, P497:P497)</f>
        <v>0</v>
      </c>
      <c r="Q498" s="32">
        <f>SUMIF(AF497:AF497, TRUE, Q497:Q497)</f>
        <v>0</v>
      </c>
      <c r="R498" s="32">
        <f>SUMIF(AF497:AF497, TRUE, R497:R497)</f>
        <v>0</v>
      </c>
      <c r="S498" s="32">
        <f>SUMIF(AF497:AF497, TRUE, S497:S497)</f>
        <v>0</v>
      </c>
      <c r="T498" s="32">
        <f>SUMIF(AF497:AF497, TRUE, T497:T497)</f>
        <v>0</v>
      </c>
      <c r="U498" s="31" t="s">
        <v>384</v>
      </c>
      <c r="V498" s="32">
        <f>SUMIF(AF497:AF497, TRUE, V497:V497)</f>
        <v>5400</v>
      </c>
      <c r="W498" s="32">
        <f>SUMIF(AF497:AF497, TRUE, W497:W497)</f>
        <v>4423.13</v>
      </c>
      <c r="X498" s="32">
        <f>SUMIF(AF497:AF497, TRUE, X497:X497)</f>
        <v>5400</v>
      </c>
      <c r="Y498" s="32">
        <f>SUMIF(AF497:AF497, TRUE, Y497:Y497)</f>
        <v>5000.0600000000004</v>
      </c>
      <c r="Z498" s="32">
        <f>SUMIF(AF497:AF497, TRUE, Z497:Z497)</f>
        <v>5400</v>
      </c>
      <c r="AA498" s="32">
        <f>SUMIF(AF497:AF497, TRUE, AA497:AA497)</f>
        <v>5000.0600000000004</v>
      </c>
      <c r="AB498" s="32">
        <f>SUMIF(AF497:AF497, TRUE, AB497:AB497)</f>
        <v>5000.0600000000004</v>
      </c>
      <c r="AC498" s="32">
        <f>SUMIF(AF497:AF497, TRUE, AC497:AC497)</f>
        <v>5000.0600000000004</v>
      </c>
      <c r="AD498" s="32">
        <f>SUMIF(AF497:AF497, TRUE, AD497:AD497)</f>
        <v>5000.0600000000004</v>
      </c>
      <c r="AE498" s="32">
        <f>SUMIF(AF497:AF497, TRUE, AE497:AE497)</f>
        <v>5000.0600000000004</v>
      </c>
      <c r="AF498" t="b">
        <v>0</v>
      </c>
      <c r="AG498" t="b">
        <v>0</v>
      </c>
    </row>
    <row r="499" spans="1:33" x14ac:dyDescent="0.3">
      <c r="A499" s="2" t="s">
        <v>2750</v>
      </c>
      <c r="B499" s="2" t="s">
        <v>873</v>
      </c>
      <c r="C499" s="2" t="s">
        <v>1777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2" t="s">
        <v>385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t="b">
        <v>1</v>
      </c>
      <c r="AG499" t="b">
        <v>1</v>
      </c>
    </row>
    <row r="500" spans="1:33" x14ac:dyDescent="0.3">
      <c r="A500" s="2" t="s">
        <v>2749</v>
      </c>
      <c r="B500" s="2" t="s">
        <v>872</v>
      </c>
      <c r="C500" s="2" t="s">
        <v>1777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2" t="s">
        <v>385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400</v>
      </c>
      <c r="AC500" s="3">
        <v>400</v>
      </c>
      <c r="AD500" s="3">
        <v>1600</v>
      </c>
      <c r="AE500" s="3">
        <v>1600</v>
      </c>
      <c r="AF500" t="b">
        <v>1</v>
      </c>
      <c r="AG500" t="b">
        <v>1</v>
      </c>
    </row>
    <row r="501" spans="1:33" x14ac:dyDescent="0.3">
      <c r="A501" s="2" t="s">
        <v>2748</v>
      </c>
      <c r="B501" s="2" t="s">
        <v>871</v>
      </c>
      <c r="C501" s="2" t="s">
        <v>1777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2" t="s">
        <v>385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t="b">
        <v>1</v>
      </c>
      <c r="AG501" t="b">
        <v>1</v>
      </c>
    </row>
    <row r="502" spans="1:33" x14ac:dyDescent="0.3">
      <c r="A502" s="31" t="s">
        <v>384</v>
      </c>
      <c r="B502" s="31" t="s">
        <v>1774</v>
      </c>
      <c r="C502" s="31" t="s">
        <v>384</v>
      </c>
      <c r="D502" s="32">
        <f>SUMIF(AF499:AF501, TRUE, D499:D501)</f>
        <v>0</v>
      </c>
      <c r="E502" s="32">
        <f>SUMIF(AF499:AF501, TRUE, E499:E501)</f>
        <v>0</v>
      </c>
      <c r="F502" s="32">
        <f>SUMIF(AF499:AF501, TRUE, F499:F501)</f>
        <v>0</v>
      </c>
      <c r="G502" s="32">
        <f>SUMIF(AF499:AF501, TRUE, G499:G501)</f>
        <v>0</v>
      </c>
      <c r="H502" s="32">
        <f>SUMIF(AF499:AF501, TRUE, H499:H501)</f>
        <v>0</v>
      </c>
      <c r="I502" s="32">
        <f>SUMIF(AF499:AF501, TRUE, I499:I501)</f>
        <v>0</v>
      </c>
      <c r="J502" s="32">
        <f>SUMIF(AF499:AF501, TRUE, J499:J501)</f>
        <v>0</v>
      </c>
      <c r="K502" s="32">
        <f>SUMIF(AF499:AF501, TRUE, K499:K501)</f>
        <v>0</v>
      </c>
      <c r="L502" s="32">
        <f>SUMIF(AF499:AF501, TRUE, L499:L501)</f>
        <v>0</v>
      </c>
      <c r="M502" s="32">
        <f>SUMIF(AF499:AF501, TRUE, M499:M501)</f>
        <v>0</v>
      </c>
      <c r="N502" s="32">
        <f>SUMIF(AF499:AF501, TRUE, N499:N501)</f>
        <v>0</v>
      </c>
      <c r="O502" s="32">
        <f>SUMIF(AF499:AF501, TRUE, O499:O501)</f>
        <v>0</v>
      </c>
      <c r="P502" s="32">
        <f>SUMIF(AF499:AF501, TRUE, P499:P501)</f>
        <v>0</v>
      </c>
      <c r="Q502" s="32">
        <f>SUMIF(AF499:AF501, TRUE, Q499:Q501)</f>
        <v>0</v>
      </c>
      <c r="R502" s="32">
        <f>SUMIF(AF499:AF501, TRUE, R499:R501)</f>
        <v>0</v>
      </c>
      <c r="S502" s="32">
        <f>SUMIF(AF499:AF501, TRUE, S499:S501)</f>
        <v>0</v>
      </c>
      <c r="T502" s="32">
        <f>SUMIF(AF499:AF501, TRUE, T499:T501)</f>
        <v>0</v>
      </c>
      <c r="U502" s="31" t="s">
        <v>384</v>
      </c>
      <c r="V502" s="32">
        <f>SUMIF(AF499:AF501, TRUE, V499:V501)</f>
        <v>0</v>
      </c>
      <c r="W502" s="32">
        <f>SUMIF(AF499:AF501, TRUE, W499:W501)</f>
        <v>0</v>
      </c>
      <c r="X502" s="32">
        <f>SUMIF(AF499:AF501, TRUE, X499:X501)</f>
        <v>0</v>
      </c>
      <c r="Y502" s="32">
        <f>SUMIF(AF499:AF501, TRUE, Y499:Y501)</f>
        <v>0</v>
      </c>
      <c r="Z502" s="32">
        <f>SUMIF(AF499:AF501, TRUE, Z499:Z501)</f>
        <v>0</v>
      </c>
      <c r="AA502" s="32">
        <f>SUMIF(AF499:AF501, TRUE, AA499:AA501)</f>
        <v>0</v>
      </c>
      <c r="AB502" s="32">
        <f>SUMIF(AF499:AF501, TRUE, AB499:AB501)</f>
        <v>400</v>
      </c>
      <c r="AC502" s="32">
        <f>SUMIF(AF499:AF501, TRUE, AC499:AC501)</f>
        <v>400</v>
      </c>
      <c r="AD502" s="32">
        <f>SUMIF(AF499:AF501, TRUE, AD499:AD501)</f>
        <v>1600</v>
      </c>
      <c r="AE502" s="32">
        <f>SUMIF(AF499:AF501, TRUE, AE499:AE501)</f>
        <v>1600</v>
      </c>
      <c r="AF502" t="b">
        <v>0</v>
      </c>
      <c r="AG502" t="b">
        <v>0</v>
      </c>
    </row>
    <row r="503" spans="1:33" x14ac:dyDescent="0.3">
      <c r="A503" s="2" t="s">
        <v>2747</v>
      </c>
      <c r="B503" s="2" t="s">
        <v>447</v>
      </c>
      <c r="C503" s="2" t="s">
        <v>1808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2" t="s">
        <v>385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t="b">
        <v>1</v>
      </c>
      <c r="AG503" t="b">
        <v>1</v>
      </c>
    </row>
    <row r="504" spans="1:33" x14ac:dyDescent="0.3">
      <c r="A504" s="31" t="s">
        <v>384</v>
      </c>
      <c r="B504" s="31" t="s">
        <v>1774</v>
      </c>
      <c r="C504" s="31" t="s">
        <v>384</v>
      </c>
      <c r="D504" s="32">
        <f>SUMIF(AF503:AF503, TRUE, D503:D503)</f>
        <v>0</v>
      </c>
      <c r="E504" s="32">
        <f>SUMIF(AF503:AF503, TRUE, E503:E503)</f>
        <v>0</v>
      </c>
      <c r="F504" s="32">
        <f>SUMIF(AF503:AF503, TRUE, F503:F503)</f>
        <v>0</v>
      </c>
      <c r="G504" s="32">
        <f>SUMIF(AF503:AF503, TRUE, G503:G503)</f>
        <v>0</v>
      </c>
      <c r="H504" s="32">
        <f>SUMIF(AF503:AF503, TRUE, H503:H503)</f>
        <v>0</v>
      </c>
      <c r="I504" s="32">
        <f>SUMIF(AF503:AF503, TRUE, I503:I503)</f>
        <v>0</v>
      </c>
      <c r="J504" s="32">
        <f>SUMIF(AF503:AF503, TRUE, J503:J503)</f>
        <v>0</v>
      </c>
      <c r="K504" s="32">
        <f>SUMIF(AF503:AF503, TRUE, K503:K503)</f>
        <v>0</v>
      </c>
      <c r="L504" s="32">
        <f>SUMIF(AF503:AF503, TRUE, L503:L503)</f>
        <v>0</v>
      </c>
      <c r="M504" s="32">
        <f>SUMIF(AF503:AF503, TRUE, M503:M503)</f>
        <v>0</v>
      </c>
      <c r="N504" s="32">
        <f>SUMIF(AF503:AF503, TRUE, N503:N503)</f>
        <v>0</v>
      </c>
      <c r="O504" s="32">
        <f>SUMIF(AF503:AF503, TRUE, O503:O503)</f>
        <v>0</v>
      </c>
      <c r="P504" s="32">
        <f>SUMIF(AF503:AF503, TRUE, P503:P503)</f>
        <v>0</v>
      </c>
      <c r="Q504" s="32">
        <f>SUMIF(AF503:AF503, TRUE, Q503:Q503)</f>
        <v>0</v>
      </c>
      <c r="R504" s="32">
        <f>SUMIF(AF503:AF503, TRUE, R503:R503)</f>
        <v>0</v>
      </c>
      <c r="S504" s="32">
        <f>SUMIF(AF503:AF503, TRUE, S503:S503)</f>
        <v>0</v>
      </c>
      <c r="T504" s="32">
        <f>SUMIF(AF503:AF503, TRUE, T503:T503)</f>
        <v>0</v>
      </c>
      <c r="U504" s="31" t="s">
        <v>384</v>
      </c>
      <c r="V504" s="32">
        <f>SUMIF(AF503:AF503, TRUE, V503:V503)</f>
        <v>0</v>
      </c>
      <c r="W504" s="32">
        <f>SUMIF(AF503:AF503, TRUE, W503:W503)</f>
        <v>0</v>
      </c>
      <c r="X504" s="32">
        <f>SUMIF(AF503:AF503, TRUE, X503:X503)</f>
        <v>0</v>
      </c>
      <c r="Y504" s="32">
        <f>SUMIF(AF503:AF503, TRUE, Y503:Y503)</f>
        <v>0</v>
      </c>
      <c r="Z504" s="32">
        <f>SUMIF(AF503:AF503, TRUE, Z503:Z503)</f>
        <v>0</v>
      </c>
      <c r="AA504" s="32">
        <f>SUMIF(AF503:AF503, TRUE, AA503:AA503)</f>
        <v>0</v>
      </c>
      <c r="AB504" s="32">
        <f>SUMIF(AF503:AF503, TRUE, AB503:AB503)</f>
        <v>0</v>
      </c>
      <c r="AC504" s="32">
        <f>SUMIF(AF503:AF503, TRUE, AC503:AC503)</f>
        <v>0</v>
      </c>
      <c r="AD504" s="32">
        <f>SUMIF(AF503:AF503, TRUE, AD503:AD503)</f>
        <v>0</v>
      </c>
      <c r="AE504" s="32">
        <f>SUMIF(AF503:AF503, TRUE, AE503:AE503)</f>
        <v>0</v>
      </c>
      <c r="AF504" t="b">
        <v>0</v>
      </c>
      <c r="AG504" t="b">
        <v>0</v>
      </c>
    </row>
    <row r="505" spans="1:33" x14ac:dyDescent="0.3">
      <c r="A505" s="2" t="s">
        <v>2746</v>
      </c>
      <c r="B505" s="2" t="s">
        <v>1002</v>
      </c>
      <c r="C505" s="2" t="s">
        <v>1777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2" t="s">
        <v>385</v>
      </c>
      <c r="V505" s="3">
        <v>51550</v>
      </c>
      <c r="W505" s="3">
        <v>62948.1</v>
      </c>
      <c r="X505" s="3">
        <v>32509.65</v>
      </c>
      <c r="Y505" s="3">
        <v>32509.65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t="b">
        <v>1</v>
      </c>
      <c r="AG505" t="b">
        <v>1</v>
      </c>
    </row>
    <row r="506" spans="1:33" x14ac:dyDescent="0.3">
      <c r="A506" s="31" t="s">
        <v>384</v>
      </c>
      <c r="B506" s="31" t="s">
        <v>1774</v>
      </c>
      <c r="C506" s="31" t="s">
        <v>384</v>
      </c>
      <c r="D506" s="32">
        <f>SUMIF(AF505:AF505, TRUE, D505:D505)</f>
        <v>0</v>
      </c>
      <c r="E506" s="32">
        <f>SUMIF(AF505:AF505, TRUE, E505:E505)</f>
        <v>0</v>
      </c>
      <c r="F506" s="32">
        <f>SUMIF(AF505:AF505, TRUE, F505:F505)</f>
        <v>0</v>
      </c>
      <c r="G506" s="32">
        <f>SUMIF(AF505:AF505, TRUE, G505:G505)</f>
        <v>0</v>
      </c>
      <c r="H506" s="32">
        <f>SUMIF(AF505:AF505, TRUE, H505:H505)</f>
        <v>0</v>
      </c>
      <c r="I506" s="32">
        <f>SUMIF(AF505:AF505, TRUE, I505:I505)</f>
        <v>0</v>
      </c>
      <c r="J506" s="32">
        <f>SUMIF(AF505:AF505, TRUE, J505:J505)</f>
        <v>0</v>
      </c>
      <c r="K506" s="32">
        <f>SUMIF(AF505:AF505, TRUE, K505:K505)</f>
        <v>0</v>
      </c>
      <c r="L506" s="32">
        <f>SUMIF(AF505:AF505, TRUE, L505:L505)</f>
        <v>0</v>
      </c>
      <c r="M506" s="32">
        <f>SUMIF(AF505:AF505, TRUE, M505:M505)</f>
        <v>0</v>
      </c>
      <c r="N506" s="32">
        <f>SUMIF(AF505:AF505, TRUE, N505:N505)</f>
        <v>0</v>
      </c>
      <c r="O506" s="32">
        <f>SUMIF(AF505:AF505, TRUE, O505:O505)</f>
        <v>0</v>
      </c>
      <c r="P506" s="32">
        <f>SUMIF(AF505:AF505, TRUE, P505:P505)</f>
        <v>0</v>
      </c>
      <c r="Q506" s="32">
        <f>SUMIF(AF505:AF505, TRUE, Q505:Q505)</f>
        <v>0</v>
      </c>
      <c r="R506" s="32">
        <f>SUMIF(AF505:AF505, TRUE, R505:R505)</f>
        <v>0</v>
      </c>
      <c r="S506" s="32">
        <f>SUMIF(AF505:AF505, TRUE, S505:S505)</f>
        <v>0</v>
      </c>
      <c r="T506" s="32">
        <f>SUMIF(AF505:AF505, TRUE, T505:T505)</f>
        <v>0</v>
      </c>
      <c r="U506" s="31" t="s">
        <v>384</v>
      </c>
      <c r="V506" s="32">
        <f>SUMIF(AF505:AF505, TRUE, V505:V505)</f>
        <v>51550</v>
      </c>
      <c r="W506" s="32">
        <f>SUMIF(AF505:AF505, TRUE, W505:W505)</f>
        <v>62948.1</v>
      </c>
      <c r="X506" s="32">
        <f>SUMIF(AF505:AF505, TRUE, X505:X505)</f>
        <v>32509.65</v>
      </c>
      <c r="Y506" s="32">
        <f>SUMIF(AF505:AF505, TRUE, Y505:Y505)</f>
        <v>32509.65</v>
      </c>
      <c r="Z506" s="32">
        <f>SUMIF(AF505:AF505, TRUE, Z505:Z505)</f>
        <v>0</v>
      </c>
      <c r="AA506" s="32">
        <f>SUMIF(AF505:AF505, TRUE, AA505:AA505)</f>
        <v>0</v>
      </c>
      <c r="AB506" s="32">
        <f>SUMIF(AF505:AF505, TRUE, AB505:AB505)</f>
        <v>0</v>
      </c>
      <c r="AC506" s="32">
        <f>SUMIF(AF505:AF505, TRUE, AC505:AC505)</f>
        <v>0</v>
      </c>
      <c r="AD506" s="32">
        <f>SUMIF(AF505:AF505, TRUE, AD505:AD505)</f>
        <v>0</v>
      </c>
      <c r="AE506" s="32">
        <f>SUMIF(AF505:AF505, TRUE, AE505:AE505)</f>
        <v>0</v>
      </c>
      <c r="AF506" t="b">
        <v>0</v>
      </c>
      <c r="AG506" t="b">
        <v>0</v>
      </c>
    </row>
    <row r="507" spans="1:33" x14ac:dyDescent="0.3">
      <c r="A507" s="2" t="s">
        <v>2745</v>
      </c>
      <c r="B507" s="2" t="s">
        <v>1541</v>
      </c>
      <c r="C507" s="2" t="s">
        <v>1777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2" t="s">
        <v>385</v>
      </c>
      <c r="V507" s="3">
        <v>3000</v>
      </c>
      <c r="W507" s="3">
        <v>294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t="b">
        <v>1</v>
      </c>
      <c r="AG507" t="b">
        <v>1</v>
      </c>
    </row>
    <row r="508" spans="1:33" x14ac:dyDescent="0.3">
      <c r="A508" s="31" t="s">
        <v>384</v>
      </c>
      <c r="B508" s="31" t="s">
        <v>1774</v>
      </c>
      <c r="C508" s="31" t="s">
        <v>384</v>
      </c>
      <c r="D508" s="32">
        <f>SUMIF(AF507:AF507, TRUE, D507:D507)</f>
        <v>0</v>
      </c>
      <c r="E508" s="32">
        <f>SUMIF(AF507:AF507, TRUE, E507:E507)</f>
        <v>0</v>
      </c>
      <c r="F508" s="32">
        <f>SUMIF(AF507:AF507, TRUE, F507:F507)</f>
        <v>0</v>
      </c>
      <c r="G508" s="32">
        <f>SUMIF(AF507:AF507, TRUE, G507:G507)</f>
        <v>0</v>
      </c>
      <c r="H508" s="32">
        <f>SUMIF(AF507:AF507, TRUE, H507:H507)</f>
        <v>0</v>
      </c>
      <c r="I508" s="32">
        <f>SUMIF(AF507:AF507, TRUE, I507:I507)</f>
        <v>0</v>
      </c>
      <c r="J508" s="32">
        <f>SUMIF(AF507:AF507, TRUE, J507:J507)</f>
        <v>0</v>
      </c>
      <c r="K508" s="32">
        <f>SUMIF(AF507:AF507, TRUE, K507:K507)</f>
        <v>0</v>
      </c>
      <c r="L508" s="32">
        <f>SUMIF(AF507:AF507, TRUE, L507:L507)</f>
        <v>0</v>
      </c>
      <c r="M508" s="32">
        <f>SUMIF(AF507:AF507, TRUE, M507:M507)</f>
        <v>0</v>
      </c>
      <c r="N508" s="32">
        <f>SUMIF(AF507:AF507, TRUE, N507:N507)</f>
        <v>0</v>
      </c>
      <c r="O508" s="32">
        <f>SUMIF(AF507:AF507, TRUE, O507:O507)</f>
        <v>0</v>
      </c>
      <c r="P508" s="32">
        <f>SUMIF(AF507:AF507, TRUE, P507:P507)</f>
        <v>0</v>
      </c>
      <c r="Q508" s="32">
        <f>SUMIF(AF507:AF507, TRUE, Q507:Q507)</f>
        <v>0</v>
      </c>
      <c r="R508" s="32">
        <f>SUMIF(AF507:AF507, TRUE, R507:R507)</f>
        <v>0</v>
      </c>
      <c r="S508" s="32">
        <f>SUMIF(AF507:AF507, TRUE, S507:S507)</f>
        <v>0</v>
      </c>
      <c r="T508" s="32">
        <f>SUMIF(AF507:AF507, TRUE, T507:T507)</f>
        <v>0</v>
      </c>
      <c r="U508" s="31" t="s">
        <v>384</v>
      </c>
      <c r="V508" s="32">
        <f>SUMIF(AF507:AF507, TRUE, V507:V507)</f>
        <v>3000</v>
      </c>
      <c r="W508" s="32">
        <f>SUMIF(AF507:AF507, TRUE, W507:W507)</f>
        <v>294</v>
      </c>
      <c r="X508" s="32">
        <f>SUMIF(AF507:AF507, TRUE, X507:X507)</f>
        <v>0</v>
      </c>
      <c r="Y508" s="32">
        <f>SUMIF(AF507:AF507, TRUE, Y507:Y507)</f>
        <v>0</v>
      </c>
      <c r="Z508" s="32">
        <f>SUMIF(AF507:AF507, TRUE, Z507:Z507)</f>
        <v>0</v>
      </c>
      <c r="AA508" s="32">
        <f>SUMIF(AF507:AF507, TRUE, AA507:AA507)</f>
        <v>0</v>
      </c>
      <c r="AB508" s="32">
        <f>SUMIF(AF507:AF507, TRUE, AB507:AB507)</f>
        <v>0</v>
      </c>
      <c r="AC508" s="32">
        <f>SUMIF(AF507:AF507, TRUE, AC507:AC507)</f>
        <v>0</v>
      </c>
      <c r="AD508" s="32">
        <f>SUMIF(AF507:AF507, TRUE, AD507:AD507)</f>
        <v>0</v>
      </c>
      <c r="AE508" s="32">
        <f>SUMIF(AF507:AF507, TRUE, AE507:AE507)</f>
        <v>0</v>
      </c>
      <c r="AF508" t="b">
        <v>0</v>
      </c>
      <c r="AG508" t="b">
        <v>0</v>
      </c>
    </row>
    <row r="509" spans="1:33" x14ac:dyDescent="0.3">
      <c r="A509" s="2" t="s">
        <v>2744</v>
      </c>
      <c r="B509" s="2" t="s">
        <v>870</v>
      </c>
      <c r="C509" s="2" t="s">
        <v>1777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2" t="s">
        <v>385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t="b">
        <v>1</v>
      </c>
      <c r="AG509" t="b">
        <v>1</v>
      </c>
    </row>
    <row r="510" spans="1:33" x14ac:dyDescent="0.3">
      <c r="A510" s="2" t="s">
        <v>2743</v>
      </c>
      <c r="B510" s="2" t="s">
        <v>980</v>
      </c>
      <c r="C510" s="2" t="s">
        <v>1777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2" t="s">
        <v>385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t="b">
        <v>1</v>
      </c>
      <c r="AG510" t="b">
        <v>1</v>
      </c>
    </row>
    <row r="511" spans="1:33" x14ac:dyDescent="0.3">
      <c r="A511" s="2" t="s">
        <v>2742</v>
      </c>
      <c r="B511" s="2" t="s">
        <v>981</v>
      </c>
      <c r="C511" s="2" t="s">
        <v>1777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2" t="s">
        <v>385</v>
      </c>
      <c r="V511" s="3">
        <v>750</v>
      </c>
      <c r="W511" s="3">
        <v>674.99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t="b">
        <v>1</v>
      </c>
      <c r="AG511" t="b">
        <v>1</v>
      </c>
    </row>
    <row r="512" spans="1:33" x14ac:dyDescent="0.3">
      <c r="A512" s="2" t="s">
        <v>2741</v>
      </c>
      <c r="B512" s="2" t="s">
        <v>995</v>
      </c>
      <c r="C512" s="2" t="s">
        <v>1777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2" t="s">
        <v>385</v>
      </c>
      <c r="V512" s="3">
        <v>25000</v>
      </c>
      <c r="W512" s="3">
        <v>250.99</v>
      </c>
      <c r="X512" s="3">
        <v>57833.23</v>
      </c>
      <c r="Y512" s="3">
        <v>57833.23</v>
      </c>
      <c r="Z512" s="3">
        <v>1209.55</v>
      </c>
      <c r="AA512" s="3">
        <v>1209.55</v>
      </c>
      <c r="AB512" s="3">
        <v>1516.73</v>
      </c>
      <c r="AC512" s="3">
        <v>1516.73</v>
      </c>
      <c r="AD512" s="3">
        <v>20337.75</v>
      </c>
      <c r="AE512" s="3">
        <v>20337.75</v>
      </c>
      <c r="AF512" t="b">
        <v>1</v>
      </c>
      <c r="AG512" t="b">
        <v>1</v>
      </c>
    </row>
    <row r="513" spans="1:33" x14ac:dyDescent="0.3">
      <c r="A513" s="2" t="s">
        <v>2740</v>
      </c>
      <c r="B513" s="2" t="s">
        <v>982</v>
      </c>
      <c r="C513" s="2" t="s">
        <v>1777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2" t="s">
        <v>385</v>
      </c>
      <c r="V513" s="3">
        <v>0</v>
      </c>
      <c r="W513" s="3">
        <v>8765</v>
      </c>
      <c r="X513" s="3">
        <v>15000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t="b">
        <v>1</v>
      </c>
      <c r="AG513" t="b">
        <v>1</v>
      </c>
    </row>
    <row r="514" spans="1:33" x14ac:dyDescent="0.3">
      <c r="A514" s="2" t="s">
        <v>2739</v>
      </c>
      <c r="B514" s="2" t="s">
        <v>983</v>
      </c>
      <c r="C514" s="2" t="s">
        <v>1777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2" t="s">
        <v>385</v>
      </c>
      <c r="V514" s="3">
        <v>2500</v>
      </c>
      <c r="W514" s="3">
        <v>1492.45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t="b">
        <v>1</v>
      </c>
      <c r="AG514" t="b">
        <v>1</v>
      </c>
    </row>
    <row r="515" spans="1:33" x14ac:dyDescent="0.3">
      <c r="A515" s="2" t="s">
        <v>2738</v>
      </c>
      <c r="B515" s="2" t="s">
        <v>984</v>
      </c>
      <c r="C515" s="2" t="s">
        <v>1777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2" t="s">
        <v>385</v>
      </c>
      <c r="V515" s="3">
        <v>2000</v>
      </c>
      <c r="W515" s="3">
        <v>1172.2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t="b">
        <v>1</v>
      </c>
      <c r="AG515" t="b">
        <v>1</v>
      </c>
    </row>
    <row r="516" spans="1:33" x14ac:dyDescent="0.3">
      <c r="A516" s="2" t="s">
        <v>2737</v>
      </c>
      <c r="B516" s="2" t="s">
        <v>985</v>
      </c>
      <c r="C516" s="2" t="s">
        <v>1777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2" t="s">
        <v>385</v>
      </c>
      <c r="V516" s="3">
        <v>500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t="b">
        <v>1</v>
      </c>
      <c r="AG516" t="b">
        <v>1</v>
      </c>
    </row>
    <row r="517" spans="1:33" x14ac:dyDescent="0.3">
      <c r="A517" s="2" t="s">
        <v>2736</v>
      </c>
      <c r="B517" s="2" t="s">
        <v>986</v>
      </c>
      <c r="C517" s="2" t="s">
        <v>1777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2" t="s">
        <v>385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t="b">
        <v>1</v>
      </c>
      <c r="AG517" t="b">
        <v>1</v>
      </c>
    </row>
    <row r="518" spans="1:33" x14ac:dyDescent="0.3">
      <c r="A518" s="2" t="s">
        <v>2735</v>
      </c>
      <c r="B518" s="2" t="s">
        <v>987</v>
      </c>
      <c r="C518" s="2" t="s">
        <v>1777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2" t="s">
        <v>385</v>
      </c>
      <c r="V518" s="3">
        <v>10750</v>
      </c>
      <c r="W518" s="3">
        <v>12681.12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t="b">
        <v>1</v>
      </c>
      <c r="AG518" t="b">
        <v>1</v>
      </c>
    </row>
    <row r="519" spans="1:33" x14ac:dyDescent="0.3">
      <c r="A519" s="2" t="s">
        <v>2734</v>
      </c>
      <c r="B519" s="2" t="s">
        <v>988</v>
      </c>
      <c r="C519" s="2" t="s">
        <v>1777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2" t="s">
        <v>385</v>
      </c>
      <c r="V519" s="3">
        <v>1500</v>
      </c>
      <c r="W519" s="3">
        <v>2784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t="b">
        <v>1</v>
      </c>
      <c r="AG519" t="b">
        <v>1</v>
      </c>
    </row>
    <row r="520" spans="1:33" x14ac:dyDescent="0.3">
      <c r="A520" s="2" t="s">
        <v>2733</v>
      </c>
      <c r="B520" s="2" t="s">
        <v>989</v>
      </c>
      <c r="C520" s="2" t="s">
        <v>1777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2" t="s">
        <v>385</v>
      </c>
      <c r="V520" s="3">
        <v>5000</v>
      </c>
      <c r="W520" s="3">
        <v>615.01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t="b">
        <v>1</v>
      </c>
      <c r="AG520" t="b">
        <v>1</v>
      </c>
    </row>
    <row r="521" spans="1:33" x14ac:dyDescent="0.3">
      <c r="A521" s="2" t="s">
        <v>2732</v>
      </c>
      <c r="B521" s="2" t="s">
        <v>990</v>
      </c>
      <c r="C521" s="2" t="s">
        <v>1777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2" t="s">
        <v>385</v>
      </c>
      <c r="V521" s="3">
        <v>5500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t="b">
        <v>1</v>
      </c>
      <c r="AG521" t="b">
        <v>1</v>
      </c>
    </row>
    <row r="522" spans="1:33" x14ac:dyDescent="0.3">
      <c r="A522" s="2" t="s">
        <v>2731</v>
      </c>
      <c r="B522" s="2" t="s">
        <v>1542</v>
      </c>
      <c r="C522" s="2" t="s">
        <v>1777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2" t="s">
        <v>385</v>
      </c>
      <c r="V522" s="3">
        <v>3040</v>
      </c>
      <c r="W522" s="3">
        <v>932.18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t="b">
        <v>1</v>
      </c>
      <c r="AG522" t="b">
        <v>1</v>
      </c>
    </row>
    <row r="523" spans="1:33" x14ac:dyDescent="0.3">
      <c r="A523" s="2" t="s">
        <v>2730</v>
      </c>
      <c r="B523" s="2" t="s">
        <v>991</v>
      </c>
      <c r="C523" s="2" t="s">
        <v>1777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2" t="s">
        <v>385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t="b">
        <v>1</v>
      </c>
      <c r="AG523" t="b">
        <v>1</v>
      </c>
    </row>
    <row r="524" spans="1:33" x14ac:dyDescent="0.3">
      <c r="A524" s="2" t="s">
        <v>2729</v>
      </c>
      <c r="B524" s="2" t="s">
        <v>992</v>
      </c>
      <c r="C524" s="2" t="s">
        <v>1777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2" t="s">
        <v>385</v>
      </c>
      <c r="V524" s="3">
        <v>0</v>
      </c>
      <c r="W524" s="3">
        <v>886</v>
      </c>
      <c r="X524" s="3">
        <v>135000</v>
      </c>
      <c r="Y524" s="3">
        <v>87137.22</v>
      </c>
      <c r="Z524" s="3">
        <v>331253.52</v>
      </c>
      <c r="AA524" s="3">
        <v>331253.52</v>
      </c>
      <c r="AB524" s="3">
        <v>154332.21</v>
      </c>
      <c r="AC524" s="3">
        <v>154332.21</v>
      </c>
      <c r="AD524" s="3">
        <v>214613.38</v>
      </c>
      <c r="AE524" s="3">
        <v>214613.38</v>
      </c>
      <c r="AF524" t="b">
        <v>1</v>
      </c>
      <c r="AG524" t="b">
        <v>1</v>
      </c>
    </row>
    <row r="525" spans="1:33" x14ac:dyDescent="0.3">
      <c r="A525" s="2" t="s">
        <v>2728</v>
      </c>
      <c r="B525" s="2" t="s">
        <v>993</v>
      </c>
      <c r="C525" s="2" t="s">
        <v>1777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2" t="s">
        <v>385</v>
      </c>
      <c r="V525" s="3">
        <v>0</v>
      </c>
      <c r="W525" s="3">
        <v>550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t="b">
        <v>1</v>
      </c>
      <c r="AG525" t="b">
        <v>1</v>
      </c>
    </row>
    <row r="526" spans="1:33" x14ac:dyDescent="0.3">
      <c r="A526" s="2" t="s">
        <v>2727</v>
      </c>
      <c r="B526" s="2" t="s">
        <v>994</v>
      </c>
      <c r="C526" s="2" t="s">
        <v>1777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2" t="s">
        <v>385</v>
      </c>
      <c r="V526" s="3">
        <v>2000</v>
      </c>
      <c r="W526" s="3">
        <v>660.98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t="b">
        <v>1</v>
      </c>
      <c r="AG526" t="b">
        <v>1</v>
      </c>
    </row>
    <row r="527" spans="1:33" x14ac:dyDescent="0.3">
      <c r="A527" s="31" t="s">
        <v>384</v>
      </c>
      <c r="B527" s="31" t="s">
        <v>1774</v>
      </c>
      <c r="C527" s="31" t="s">
        <v>384</v>
      </c>
      <c r="D527" s="32">
        <f>SUMIF(AF509:AF526, TRUE, D509:D526)</f>
        <v>0</v>
      </c>
      <c r="E527" s="32">
        <f>SUMIF(AF509:AF526, TRUE, E509:E526)</f>
        <v>0</v>
      </c>
      <c r="F527" s="32">
        <f>SUMIF(AF509:AF526, TRUE, F509:F526)</f>
        <v>0</v>
      </c>
      <c r="G527" s="32">
        <f>SUMIF(AF509:AF526, TRUE, G509:G526)</f>
        <v>0</v>
      </c>
      <c r="H527" s="32">
        <f>SUMIF(AF509:AF526, TRUE, H509:H526)</f>
        <v>0</v>
      </c>
      <c r="I527" s="32">
        <f>SUMIF(AF509:AF526, TRUE, I509:I526)</f>
        <v>0</v>
      </c>
      <c r="J527" s="32">
        <f>SUMIF(AF509:AF526, TRUE, J509:J526)</f>
        <v>0</v>
      </c>
      <c r="K527" s="32">
        <f>SUMIF(AF509:AF526, TRUE, K509:K526)</f>
        <v>0</v>
      </c>
      <c r="L527" s="32">
        <f>SUMIF(AF509:AF526, TRUE, L509:L526)</f>
        <v>0</v>
      </c>
      <c r="M527" s="32">
        <f>SUMIF(AF509:AF526, TRUE, M509:M526)</f>
        <v>0</v>
      </c>
      <c r="N527" s="32">
        <f>SUMIF(AF509:AF526, TRUE, N509:N526)</f>
        <v>0</v>
      </c>
      <c r="O527" s="32">
        <f>SUMIF(AF509:AF526, TRUE, O509:O526)</f>
        <v>0</v>
      </c>
      <c r="P527" s="32">
        <f>SUMIF(AF509:AF526, TRUE, P509:P526)</f>
        <v>0</v>
      </c>
      <c r="Q527" s="32">
        <f>SUMIF(AF509:AF526, TRUE, Q509:Q526)</f>
        <v>0</v>
      </c>
      <c r="R527" s="32">
        <f>SUMIF(AF509:AF526, TRUE, R509:R526)</f>
        <v>0</v>
      </c>
      <c r="S527" s="32">
        <f>SUMIF(AF509:AF526, TRUE, S509:S526)</f>
        <v>0</v>
      </c>
      <c r="T527" s="32">
        <f>SUMIF(AF509:AF526, TRUE, T509:T526)</f>
        <v>0</v>
      </c>
      <c r="U527" s="31" t="s">
        <v>384</v>
      </c>
      <c r="V527" s="32">
        <f>SUMIF(AF509:AF526, TRUE, V509:V526)</f>
        <v>58540</v>
      </c>
      <c r="W527" s="32">
        <f>SUMIF(AF509:AF526, TRUE, W509:W526)</f>
        <v>31464.92</v>
      </c>
      <c r="X527" s="32">
        <f>SUMIF(AF509:AF526, TRUE, X509:X526)</f>
        <v>207833.23</v>
      </c>
      <c r="Y527" s="32">
        <f>SUMIF(AF509:AF526, TRUE, Y509:Y526)</f>
        <v>144970.45000000001</v>
      </c>
      <c r="Z527" s="32">
        <f>SUMIF(AF509:AF526, TRUE, Z509:Z526)</f>
        <v>332463.07</v>
      </c>
      <c r="AA527" s="32">
        <f>SUMIF(AF509:AF526, TRUE, AA509:AA526)</f>
        <v>332463.07</v>
      </c>
      <c r="AB527" s="32">
        <f>SUMIF(AF509:AF526, TRUE, AB509:AB526)</f>
        <v>155848.94</v>
      </c>
      <c r="AC527" s="32">
        <f>SUMIF(AF509:AF526, TRUE, AC509:AC526)</f>
        <v>155848.94</v>
      </c>
      <c r="AD527" s="32">
        <f>SUMIF(AF509:AF526, TRUE, AD509:AD526)</f>
        <v>234951.13</v>
      </c>
      <c r="AE527" s="32">
        <f>SUMIF(AF509:AF526, TRUE, AE509:AE526)</f>
        <v>234951.13</v>
      </c>
      <c r="AF527" t="b">
        <v>0</v>
      </c>
      <c r="AG527" t="b">
        <v>0</v>
      </c>
    </row>
    <row r="528" spans="1:33" x14ac:dyDescent="0.3">
      <c r="A528" s="2" t="s">
        <v>2726</v>
      </c>
      <c r="B528" s="2" t="s">
        <v>448</v>
      </c>
      <c r="C528" s="2" t="s">
        <v>1808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2" t="s">
        <v>385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t="b">
        <v>1</v>
      </c>
      <c r="AG528" t="b">
        <v>1</v>
      </c>
    </row>
    <row r="529" spans="1:33" x14ac:dyDescent="0.3">
      <c r="A529" s="31" t="s">
        <v>384</v>
      </c>
      <c r="B529" s="31" t="s">
        <v>1774</v>
      </c>
      <c r="C529" s="31" t="s">
        <v>384</v>
      </c>
      <c r="D529" s="32">
        <f>SUMIF(AF528:AF528, TRUE, D528:D528)</f>
        <v>0</v>
      </c>
      <c r="E529" s="32">
        <f>SUMIF(AF528:AF528, TRUE, E528:E528)</f>
        <v>0</v>
      </c>
      <c r="F529" s="32">
        <f>SUMIF(AF528:AF528, TRUE, F528:F528)</f>
        <v>0</v>
      </c>
      <c r="G529" s="32">
        <f>SUMIF(AF528:AF528, TRUE, G528:G528)</f>
        <v>0</v>
      </c>
      <c r="H529" s="32">
        <f>SUMIF(AF528:AF528, TRUE, H528:H528)</f>
        <v>0</v>
      </c>
      <c r="I529" s="32">
        <f>SUMIF(AF528:AF528, TRUE, I528:I528)</f>
        <v>0</v>
      </c>
      <c r="J529" s="32">
        <f>SUMIF(AF528:AF528, TRUE, J528:J528)</f>
        <v>0</v>
      </c>
      <c r="K529" s="32">
        <f>SUMIF(AF528:AF528, TRUE, K528:K528)</f>
        <v>0</v>
      </c>
      <c r="L529" s="32">
        <f>SUMIF(AF528:AF528, TRUE, L528:L528)</f>
        <v>0</v>
      </c>
      <c r="M529" s="32">
        <f>SUMIF(AF528:AF528, TRUE, M528:M528)</f>
        <v>0</v>
      </c>
      <c r="N529" s="32">
        <f>SUMIF(AF528:AF528, TRUE, N528:N528)</f>
        <v>0</v>
      </c>
      <c r="O529" s="32">
        <f>SUMIF(AF528:AF528, TRUE, O528:O528)</f>
        <v>0</v>
      </c>
      <c r="P529" s="32">
        <f>SUMIF(AF528:AF528, TRUE, P528:P528)</f>
        <v>0</v>
      </c>
      <c r="Q529" s="32">
        <f>SUMIF(AF528:AF528, TRUE, Q528:Q528)</f>
        <v>0</v>
      </c>
      <c r="R529" s="32">
        <f>SUMIF(AF528:AF528, TRUE, R528:R528)</f>
        <v>0</v>
      </c>
      <c r="S529" s="32">
        <f>SUMIF(AF528:AF528, TRUE, S528:S528)</f>
        <v>0</v>
      </c>
      <c r="T529" s="32">
        <f>SUMIF(AF528:AF528, TRUE, T528:T528)</f>
        <v>0</v>
      </c>
      <c r="U529" s="31" t="s">
        <v>384</v>
      </c>
      <c r="V529" s="32">
        <f>SUMIF(AF528:AF528, TRUE, V528:V528)</f>
        <v>0</v>
      </c>
      <c r="W529" s="32">
        <f>SUMIF(AF528:AF528, TRUE, W528:W528)</f>
        <v>0</v>
      </c>
      <c r="X529" s="32">
        <f>SUMIF(AF528:AF528, TRUE, X528:X528)</f>
        <v>0</v>
      </c>
      <c r="Y529" s="32">
        <f>SUMIF(AF528:AF528, TRUE, Y528:Y528)</f>
        <v>0</v>
      </c>
      <c r="Z529" s="32">
        <f>SUMIF(AF528:AF528, TRUE, Z528:Z528)</f>
        <v>0</v>
      </c>
      <c r="AA529" s="32">
        <f>SUMIF(AF528:AF528, TRUE, AA528:AA528)</f>
        <v>0</v>
      </c>
      <c r="AB529" s="32">
        <f>SUMIF(AF528:AF528, TRUE, AB528:AB528)</f>
        <v>0</v>
      </c>
      <c r="AC529" s="32">
        <f>SUMIF(AF528:AF528, TRUE, AC528:AC528)</f>
        <v>0</v>
      </c>
      <c r="AD529" s="32">
        <f>SUMIF(AF528:AF528, TRUE, AD528:AD528)</f>
        <v>0</v>
      </c>
      <c r="AE529" s="32">
        <f>SUMIF(AF528:AF528, TRUE, AE528:AE528)</f>
        <v>0</v>
      </c>
      <c r="AF529" t="b">
        <v>0</v>
      </c>
      <c r="AG529" t="b">
        <v>0</v>
      </c>
    </row>
    <row r="530" spans="1:33" x14ac:dyDescent="0.3">
      <c r="A530" s="2" t="s">
        <v>2725</v>
      </c>
      <c r="B530" s="2" t="s">
        <v>1472</v>
      </c>
      <c r="C530" s="2" t="s">
        <v>1777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2" t="s">
        <v>385</v>
      </c>
      <c r="V530" s="3">
        <v>216095</v>
      </c>
      <c r="W530" s="3">
        <v>242643.56</v>
      </c>
      <c r="X530" s="3">
        <v>216398.94</v>
      </c>
      <c r="Y530" s="3">
        <v>216398.94</v>
      </c>
      <c r="Z530" s="3">
        <v>270824.71999999997</v>
      </c>
      <c r="AA530" s="3">
        <v>270824.71999999997</v>
      </c>
      <c r="AB530" s="3">
        <v>200721.46</v>
      </c>
      <c r="AC530" s="3">
        <v>200721.46</v>
      </c>
      <c r="AD530" s="3">
        <v>209592.7</v>
      </c>
      <c r="AE530" s="3">
        <v>209592.7</v>
      </c>
      <c r="AF530" t="b">
        <v>1</v>
      </c>
      <c r="AG530" t="b">
        <v>1</v>
      </c>
    </row>
    <row r="531" spans="1:33" x14ac:dyDescent="0.3">
      <c r="A531" s="31" t="s">
        <v>384</v>
      </c>
      <c r="B531" s="31" t="s">
        <v>1774</v>
      </c>
      <c r="C531" s="31" t="s">
        <v>384</v>
      </c>
      <c r="D531" s="32">
        <f>SUMIF(AF530:AF530, TRUE, D530:D530)</f>
        <v>0</v>
      </c>
      <c r="E531" s="32">
        <f>SUMIF(AF530:AF530, TRUE, E530:E530)</f>
        <v>0</v>
      </c>
      <c r="F531" s="32">
        <f>SUMIF(AF530:AF530, TRUE, F530:F530)</f>
        <v>0</v>
      </c>
      <c r="G531" s="32">
        <f>SUMIF(AF530:AF530, TRUE, G530:G530)</f>
        <v>0</v>
      </c>
      <c r="H531" s="32">
        <f>SUMIF(AF530:AF530, TRUE, H530:H530)</f>
        <v>0</v>
      </c>
      <c r="I531" s="32">
        <f>SUMIF(AF530:AF530, TRUE, I530:I530)</f>
        <v>0</v>
      </c>
      <c r="J531" s="32">
        <f>SUMIF(AF530:AF530, TRUE, J530:J530)</f>
        <v>0</v>
      </c>
      <c r="K531" s="32">
        <f>SUMIF(AF530:AF530, TRUE, K530:K530)</f>
        <v>0</v>
      </c>
      <c r="L531" s="32">
        <f>SUMIF(AF530:AF530, TRUE, L530:L530)</f>
        <v>0</v>
      </c>
      <c r="M531" s="32">
        <f>SUMIF(AF530:AF530, TRUE, M530:M530)</f>
        <v>0</v>
      </c>
      <c r="N531" s="32">
        <f>SUMIF(AF530:AF530, TRUE, N530:N530)</f>
        <v>0</v>
      </c>
      <c r="O531" s="32">
        <f>SUMIF(AF530:AF530, TRUE, O530:O530)</f>
        <v>0</v>
      </c>
      <c r="P531" s="32">
        <f>SUMIF(AF530:AF530, TRUE, P530:P530)</f>
        <v>0</v>
      </c>
      <c r="Q531" s="32">
        <f>SUMIF(AF530:AF530, TRUE, Q530:Q530)</f>
        <v>0</v>
      </c>
      <c r="R531" s="32">
        <f>SUMIF(AF530:AF530, TRUE, R530:R530)</f>
        <v>0</v>
      </c>
      <c r="S531" s="32">
        <f>SUMIF(AF530:AF530, TRUE, S530:S530)</f>
        <v>0</v>
      </c>
      <c r="T531" s="32">
        <f>SUMIF(AF530:AF530, TRUE, T530:T530)</f>
        <v>0</v>
      </c>
      <c r="U531" s="31" t="s">
        <v>384</v>
      </c>
      <c r="V531" s="32">
        <f>SUMIF(AF530:AF530, TRUE, V530:V530)</f>
        <v>216095</v>
      </c>
      <c r="W531" s="32">
        <f>SUMIF(AF530:AF530, TRUE, W530:W530)</f>
        <v>242643.56</v>
      </c>
      <c r="X531" s="32">
        <f>SUMIF(AF530:AF530, TRUE, X530:X530)</f>
        <v>216398.94</v>
      </c>
      <c r="Y531" s="32">
        <f>SUMIF(AF530:AF530, TRUE, Y530:Y530)</f>
        <v>216398.94</v>
      </c>
      <c r="Z531" s="32">
        <f>SUMIF(AF530:AF530, TRUE, Z530:Z530)</f>
        <v>270824.71999999997</v>
      </c>
      <c r="AA531" s="32">
        <f>SUMIF(AF530:AF530, TRUE, AA530:AA530)</f>
        <v>270824.71999999997</v>
      </c>
      <c r="AB531" s="32">
        <f>SUMIF(AF530:AF530, TRUE, AB530:AB530)</f>
        <v>200721.46</v>
      </c>
      <c r="AC531" s="32">
        <f>SUMIF(AF530:AF530, TRUE, AC530:AC530)</f>
        <v>200721.46</v>
      </c>
      <c r="AD531" s="32">
        <f>SUMIF(AF530:AF530, TRUE, AD530:AD530)</f>
        <v>209592.7</v>
      </c>
      <c r="AE531" s="32">
        <f>SUMIF(AF530:AF530, TRUE, AE530:AE530)</f>
        <v>209592.7</v>
      </c>
      <c r="AF531" t="b">
        <v>0</v>
      </c>
      <c r="AG531" t="b">
        <v>0</v>
      </c>
    </row>
    <row r="532" spans="1:33" x14ac:dyDescent="0.3">
      <c r="A532" s="2" t="s">
        <v>2724</v>
      </c>
      <c r="B532" s="2" t="s">
        <v>869</v>
      </c>
      <c r="C532" s="2" t="s">
        <v>1777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2" t="s">
        <v>385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t="b">
        <v>1</v>
      </c>
      <c r="AG532" t="b">
        <v>1</v>
      </c>
    </row>
    <row r="533" spans="1:33" x14ac:dyDescent="0.3">
      <c r="A533" s="2" t="s">
        <v>2723</v>
      </c>
      <c r="B533" s="2" t="s">
        <v>1473</v>
      </c>
      <c r="C533" s="2" t="s">
        <v>1777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2" t="s">
        <v>385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t="b">
        <v>1</v>
      </c>
      <c r="AG533" t="b">
        <v>1</v>
      </c>
    </row>
    <row r="534" spans="1:33" x14ac:dyDescent="0.3">
      <c r="A534" s="2" t="s">
        <v>2722</v>
      </c>
      <c r="B534" s="2" t="s">
        <v>1474</v>
      </c>
      <c r="C534" s="2" t="s">
        <v>1777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2" t="s">
        <v>385</v>
      </c>
      <c r="V534" s="3">
        <v>250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t="b">
        <v>1</v>
      </c>
      <c r="AG534" t="b">
        <v>1</v>
      </c>
    </row>
    <row r="535" spans="1:33" x14ac:dyDescent="0.3">
      <c r="A535" s="2" t="s">
        <v>2721</v>
      </c>
      <c r="B535" s="2" t="s">
        <v>1475</v>
      </c>
      <c r="C535" s="2" t="s">
        <v>1777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2" t="s">
        <v>385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t="b">
        <v>1</v>
      </c>
      <c r="AG535" t="b">
        <v>1</v>
      </c>
    </row>
    <row r="536" spans="1:33" x14ac:dyDescent="0.3">
      <c r="A536" s="31" t="s">
        <v>384</v>
      </c>
      <c r="B536" s="31" t="s">
        <v>1774</v>
      </c>
      <c r="C536" s="31" t="s">
        <v>384</v>
      </c>
      <c r="D536" s="32">
        <f>SUMIF(AF532:AF535, TRUE, D532:D535)</f>
        <v>0</v>
      </c>
      <c r="E536" s="32">
        <f>SUMIF(AF532:AF535, TRUE, E532:E535)</f>
        <v>0</v>
      </c>
      <c r="F536" s="32">
        <f>SUMIF(AF532:AF535, TRUE, F532:F535)</f>
        <v>0</v>
      </c>
      <c r="G536" s="32">
        <f>SUMIF(AF532:AF535, TRUE, G532:G535)</f>
        <v>0</v>
      </c>
      <c r="H536" s="32">
        <f>SUMIF(AF532:AF535, TRUE, H532:H535)</f>
        <v>0</v>
      </c>
      <c r="I536" s="32">
        <f>SUMIF(AF532:AF535, TRUE, I532:I535)</f>
        <v>0</v>
      </c>
      <c r="J536" s="32">
        <f>SUMIF(AF532:AF535, TRUE, J532:J535)</f>
        <v>0</v>
      </c>
      <c r="K536" s="32">
        <f>SUMIF(AF532:AF535, TRUE, K532:K535)</f>
        <v>0</v>
      </c>
      <c r="L536" s="32">
        <f>SUMIF(AF532:AF535, TRUE, L532:L535)</f>
        <v>0</v>
      </c>
      <c r="M536" s="32">
        <f>SUMIF(AF532:AF535, TRUE, M532:M535)</f>
        <v>0</v>
      </c>
      <c r="N536" s="32">
        <f>SUMIF(AF532:AF535, TRUE, N532:N535)</f>
        <v>0</v>
      </c>
      <c r="O536" s="32">
        <f>SUMIF(AF532:AF535, TRUE, O532:O535)</f>
        <v>0</v>
      </c>
      <c r="P536" s="32">
        <f>SUMIF(AF532:AF535, TRUE, P532:P535)</f>
        <v>0</v>
      </c>
      <c r="Q536" s="32">
        <f>SUMIF(AF532:AF535, TRUE, Q532:Q535)</f>
        <v>0</v>
      </c>
      <c r="R536" s="32">
        <f>SUMIF(AF532:AF535, TRUE, R532:R535)</f>
        <v>0</v>
      </c>
      <c r="S536" s="32">
        <f>SUMIF(AF532:AF535, TRUE, S532:S535)</f>
        <v>0</v>
      </c>
      <c r="T536" s="32">
        <f>SUMIF(AF532:AF535, TRUE, T532:T535)</f>
        <v>0</v>
      </c>
      <c r="U536" s="31" t="s">
        <v>384</v>
      </c>
      <c r="V536" s="32">
        <f>SUMIF(AF532:AF535, TRUE, V532:V535)</f>
        <v>250</v>
      </c>
      <c r="W536" s="32">
        <f>SUMIF(AF532:AF535, TRUE, W532:W535)</f>
        <v>0</v>
      </c>
      <c r="X536" s="32">
        <f>SUMIF(AF532:AF535, TRUE, X532:X535)</f>
        <v>0</v>
      </c>
      <c r="Y536" s="32">
        <f>SUMIF(AF532:AF535, TRUE, Y532:Y535)</f>
        <v>0</v>
      </c>
      <c r="Z536" s="32">
        <f>SUMIF(AF532:AF535, TRUE, Z532:Z535)</f>
        <v>0</v>
      </c>
      <c r="AA536" s="32">
        <f>SUMIF(AF532:AF535, TRUE, AA532:AA535)</f>
        <v>0</v>
      </c>
      <c r="AB536" s="32">
        <f>SUMIF(AF532:AF535, TRUE, AB532:AB535)</f>
        <v>0</v>
      </c>
      <c r="AC536" s="32">
        <f>SUMIF(AF532:AF535, TRUE, AC532:AC535)</f>
        <v>0</v>
      </c>
      <c r="AD536" s="32">
        <f>SUMIF(AF532:AF535, TRUE, AD532:AD535)</f>
        <v>0</v>
      </c>
      <c r="AE536" s="32">
        <f>SUMIF(AF532:AF535, TRUE, AE532:AE535)</f>
        <v>0</v>
      </c>
      <c r="AF536" t="b">
        <v>0</v>
      </c>
      <c r="AG536" t="b">
        <v>0</v>
      </c>
    </row>
    <row r="537" spans="1:33" x14ac:dyDescent="0.3">
      <c r="A537" s="2" t="s">
        <v>2720</v>
      </c>
      <c r="B537" s="2" t="s">
        <v>868</v>
      </c>
      <c r="C537" s="2" t="s">
        <v>1777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2" t="s">
        <v>385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t="b">
        <v>1</v>
      </c>
      <c r="AG537" t="b">
        <v>1</v>
      </c>
    </row>
    <row r="538" spans="1:33" x14ac:dyDescent="0.3">
      <c r="A538" s="2" t="s">
        <v>2719</v>
      </c>
      <c r="B538" s="2" t="s">
        <v>1476</v>
      </c>
      <c r="C538" s="2" t="s">
        <v>1777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2" t="s">
        <v>385</v>
      </c>
      <c r="V538" s="3">
        <v>0</v>
      </c>
      <c r="W538" s="3">
        <v>0</v>
      </c>
      <c r="X538" s="3">
        <v>2000</v>
      </c>
      <c r="Y538" s="3">
        <v>181.98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t="b">
        <v>1</v>
      </c>
      <c r="AG538" t="b">
        <v>1</v>
      </c>
    </row>
    <row r="539" spans="1:33" x14ac:dyDescent="0.3">
      <c r="A539" s="2" t="s">
        <v>2718</v>
      </c>
      <c r="B539" s="2" t="s">
        <v>1477</v>
      </c>
      <c r="C539" s="2" t="s">
        <v>1777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2" t="s">
        <v>385</v>
      </c>
      <c r="V539" s="3">
        <v>1000</v>
      </c>
      <c r="W539" s="3">
        <v>1152.92</v>
      </c>
      <c r="X539" s="3">
        <v>1256.76</v>
      </c>
      <c r="Y539" s="3">
        <v>1256.76</v>
      </c>
      <c r="Z539" s="3">
        <v>809.19</v>
      </c>
      <c r="AA539" s="3">
        <v>809.19</v>
      </c>
      <c r="AB539" s="3">
        <v>650.39</v>
      </c>
      <c r="AC539" s="3">
        <v>650.39</v>
      </c>
      <c r="AD539" s="3">
        <v>472.18</v>
      </c>
      <c r="AE539" s="3">
        <v>472.18</v>
      </c>
      <c r="AF539" t="b">
        <v>1</v>
      </c>
      <c r="AG539" t="b">
        <v>1</v>
      </c>
    </row>
    <row r="540" spans="1:33" x14ac:dyDescent="0.3">
      <c r="A540" s="2" t="s">
        <v>2717</v>
      </c>
      <c r="B540" s="2" t="s">
        <v>1478</v>
      </c>
      <c r="C540" s="2" t="s">
        <v>1777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2" t="s">
        <v>385</v>
      </c>
      <c r="V540" s="3">
        <v>21000</v>
      </c>
      <c r="W540" s="3">
        <v>10311.59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t="b">
        <v>1</v>
      </c>
      <c r="AG540" t="b">
        <v>1</v>
      </c>
    </row>
    <row r="541" spans="1:33" x14ac:dyDescent="0.3">
      <c r="A541" s="2" t="s">
        <v>2716</v>
      </c>
      <c r="B541" s="2" t="s">
        <v>1479</v>
      </c>
      <c r="C541" s="2" t="s">
        <v>1777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2" t="s">
        <v>385</v>
      </c>
      <c r="V541" s="3">
        <v>0</v>
      </c>
      <c r="W541" s="3">
        <v>109.73</v>
      </c>
      <c r="X541" s="3">
        <v>0</v>
      </c>
      <c r="Y541" s="3">
        <v>0</v>
      </c>
      <c r="Z541" s="3">
        <v>0</v>
      </c>
      <c r="AA541" s="3">
        <v>0</v>
      </c>
      <c r="AB541" s="3">
        <v>182.95</v>
      </c>
      <c r="AC541" s="3">
        <v>182.95</v>
      </c>
      <c r="AD541" s="3">
        <v>305.44</v>
      </c>
      <c r="AE541" s="3">
        <v>305.44</v>
      </c>
      <c r="AF541" t="b">
        <v>1</v>
      </c>
      <c r="AG541" t="b">
        <v>1</v>
      </c>
    </row>
    <row r="542" spans="1:33" x14ac:dyDescent="0.3">
      <c r="A542" s="2" t="s">
        <v>2715</v>
      </c>
      <c r="B542" s="2" t="s">
        <v>1480</v>
      </c>
      <c r="C542" s="2" t="s">
        <v>1777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2" t="s">
        <v>385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t="b">
        <v>1</v>
      </c>
      <c r="AG542" t="b">
        <v>1</v>
      </c>
    </row>
    <row r="543" spans="1:33" x14ac:dyDescent="0.3">
      <c r="A543" s="2" t="s">
        <v>2714</v>
      </c>
      <c r="B543" s="2" t="s">
        <v>1481</v>
      </c>
      <c r="C543" s="2" t="s">
        <v>1777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2" t="s">
        <v>385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t="b">
        <v>1</v>
      </c>
      <c r="AG543" t="b">
        <v>1</v>
      </c>
    </row>
    <row r="544" spans="1:33" x14ac:dyDescent="0.3">
      <c r="A544" s="2" t="s">
        <v>2713</v>
      </c>
      <c r="B544" s="2" t="s">
        <v>1482</v>
      </c>
      <c r="C544" s="2" t="s">
        <v>1777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2" t="s">
        <v>385</v>
      </c>
      <c r="V544" s="3">
        <v>1500</v>
      </c>
      <c r="W544" s="3">
        <v>2659.89</v>
      </c>
      <c r="X544" s="3">
        <v>1194.27</v>
      </c>
      <c r="Y544" s="3">
        <v>1194.27</v>
      </c>
      <c r="Z544" s="3">
        <v>796</v>
      </c>
      <c r="AA544" s="3">
        <v>796</v>
      </c>
      <c r="AB544" s="3">
        <v>928.3</v>
      </c>
      <c r="AC544" s="3">
        <v>928.3</v>
      </c>
      <c r="AD544" s="3">
        <v>796.2</v>
      </c>
      <c r="AE544" s="3">
        <v>796.2</v>
      </c>
      <c r="AF544" t="b">
        <v>1</v>
      </c>
      <c r="AG544" t="b">
        <v>1</v>
      </c>
    </row>
    <row r="545" spans="1:33" x14ac:dyDescent="0.3">
      <c r="A545" s="2" t="s">
        <v>2712</v>
      </c>
      <c r="B545" s="2" t="s">
        <v>1483</v>
      </c>
      <c r="C545" s="2" t="s">
        <v>1777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2" t="s">
        <v>385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t="b">
        <v>1</v>
      </c>
      <c r="AG545" t="b">
        <v>1</v>
      </c>
    </row>
    <row r="546" spans="1:33" x14ac:dyDescent="0.3">
      <c r="A546" s="2" t="s">
        <v>2711</v>
      </c>
      <c r="B546" s="2" t="s">
        <v>1543</v>
      </c>
      <c r="C546" s="2" t="s">
        <v>1777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2" t="s">
        <v>385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t="b">
        <v>1</v>
      </c>
      <c r="AG546" t="b">
        <v>1</v>
      </c>
    </row>
    <row r="547" spans="1:33" x14ac:dyDescent="0.3">
      <c r="A547" s="2" t="s">
        <v>2710</v>
      </c>
      <c r="B547" s="2" t="s">
        <v>1484</v>
      </c>
      <c r="C547" s="2" t="s">
        <v>1777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2" t="s">
        <v>385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t="b">
        <v>1</v>
      </c>
      <c r="AG547" t="b">
        <v>1</v>
      </c>
    </row>
    <row r="548" spans="1:33" x14ac:dyDescent="0.3">
      <c r="A548" s="2" t="s">
        <v>2709</v>
      </c>
      <c r="B548" s="2" t="s">
        <v>1485</v>
      </c>
      <c r="C548" s="2" t="s">
        <v>1777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2" t="s">
        <v>385</v>
      </c>
      <c r="V548" s="3">
        <v>1100</v>
      </c>
      <c r="W548" s="3">
        <v>730.37</v>
      </c>
      <c r="X548" s="3">
        <v>1100</v>
      </c>
      <c r="Y548" s="3">
        <v>830.65</v>
      </c>
      <c r="Z548" s="3">
        <v>1096.92</v>
      </c>
      <c r="AA548" s="3">
        <v>1096.92</v>
      </c>
      <c r="AB548" s="3">
        <v>1087.51</v>
      </c>
      <c r="AC548" s="3">
        <v>1087.51</v>
      </c>
      <c r="AD548" s="3">
        <v>1043.1300000000001</v>
      </c>
      <c r="AE548" s="3">
        <v>1043.1300000000001</v>
      </c>
      <c r="AF548" t="b">
        <v>1</v>
      </c>
      <c r="AG548" t="b">
        <v>1</v>
      </c>
    </row>
    <row r="549" spans="1:33" x14ac:dyDescent="0.3">
      <c r="A549" s="2" t="s">
        <v>2708</v>
      </c>
      <c r="B549" s="2" t="s">
        <v>1486</v>
      </c>
      <c r="C549" s="2" t="s">
        <v>1777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2" t="s">
        <v>385</v>
      </c>
      <c r="V549" s="3">
        <v>2700</v>
      </c>
      <c r="W549" s="3">
        <v>2556</v>
      </c>
      <c r="X549" s="3">
        <v>3480.93</v>
      </c>
      <c r="Y549" s="3">
        <v>3480.93</v>
      </c>
      <c r="Z549" s="3">
        <v>2189.44</v>
      </c>
      <c r="AA549" s="3">
        <v>2189.44</v>
      </c>
      <c r="AB549" s="3">
        <v>2329.5700000000002</v>
      </c>
      <c r="AC549" s="3">
        <v>2329.5700000000002</v>
      </c>
      <c r="AD549" s="3">
        <v>2134.8200000000002</v>
      </c>
      <c r="AE549" s="3">
        <v>2134.8200000000002</v>
      </c>
      <c r="AF549" t="b">
        <v>1</v>
      </c>
      <c r="AG549" t="b">
        <v>1</v>
      </c>
    </row>
    <row r="550" spans="1:33" x14ac:dyDescent="0.3">
      <c r="A550" s="2" t="s">
        <v>2707</v>
      </c>
      <c r="B550" s="2" t="s">
        <v>1544</v>
      </c>
      <c r="C550" s="2" t="s">
        <v>1777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2" t="s">
        <v>385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t="b">
        <v>1</v>
      </c>
      <c r="AG550" t="b">
        <v>1</v>
      </c>
    </row>
    <row r="551" spans="1:33" x14ac:dyDescent="0.3">
      <c r="A551" s="2" t="s">
        <v>2706</v>
      </c>
      <c r="B551" s="2" t="s">
        <v>1487</v>
      </c>
      <c r="C551" s="2" t="s">
        <v>1777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2" t="s">
        <v>385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t="b">
        <v>1</v>
      </c>
      <c r="AG551" t="b">
        <v>1</v>
      </c>
    </row>
    <row r="552" spans="1:33" x14ac:dyDescent="0.3">
      <c r="A552" s="2" t="s">
        <v>2705</v>
      </c>
      <c r="B552" s="2" t="s">
        <v>1488</v>
      </c>
      <c r="C552" s="2" t="s">
        <v>1777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2" t="s">
        <v>385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t="b">
        <v>1</v>
      </c>
      <c r="AG552" t="b">
        <v>1</v>
      </c>
    </row>
    <row r="553" spans="1:33" x14ac:dyDescent="0.3">
      <c r="A553" s="2" t="s">
        <v>2704</v>
      </c>
      <c r="B553" s="2" t="s">
        <v>1489</v>
      </c>
      <c r="C553" s="2" t="s">
        <v>1777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2" t="s">
        <v>385</v>
      </c>
      <c r="V553" s="3">
        <v>100</v>
      </c>
      <c r="W553" s="3">
        <v>0</v>
      </c>
      <c r="X553" s="3">
        <v>100</v>
      </c>
      <c r="Y553" s="3">
        <v>0</v>
      </c>
      <c r="Z553" s="3">
        <v>65.94</v>
      </c>
      <c r="AA553" s="3">
        <v>65.94</v>
      </c>
      <c r="AB553" s="3">
        <v>0</v>
      </c>
      <c r="AC553" s="3">
        <v>0</v>
      </c>
      <c r="AD553" s="3">
        <v>0</v>
      </c>
      <c r="AE553" s="3">
        <v>0</v>
      </c>
      <c r="AF553" t="b">
        <v>1</v>
      </c>
      <c r="AG553" t="b">
        <v>1</v>
      </c>
    </row>
    <row r="554" spans="1:33" x14ac:dyDescent="0.3">
      <c r="A554" s="2" t="s">
        <v>2703</v>
      </c>
      <c r="B554" s="2" t="s">
        <v>1490</v>
      </c>
      <c r="C554" s="2" t="s">
        <v>1777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2" t="s">
        <v>385</v>
      </c>
      <c r="V554" s="3">
        <v>1100</v>
      </c>
      <c r="W554" s="3">
        <v>1100</v>
      </c>
      <c r="X554" s="3">
        <v>1100</v>
      </c>
      <c r="Y554" s="3">
        <v>1100</v>
      </c>
      <c r="Z554" s="3">
        <v>550</v>
      </c>
      <c r="AA554" s="3">
        <v>550</v>
      </c>
      <c r="AB554" s="3">
        <v>550</v>
      </c>
      <c r="AC554" s="3">
        <v>550</v>
      </c>
      <c r="AD554" s="3">
        <v>1100</v>
      </c>
      <c r="AE554" s="3">
        <v>1100</v>
      </c>
      <c r="AF554" t="b">
        <v>1</v>
      </c>
      <c r="AG554" t="b">
        <v>1</v>
      </c>
    </row>
    <row r="555" spans="1:33" x14ac:dyDescent="0.3">
      <c r="A555" s="2" t="s">
        <v>2702</v>
      </c>
      <c r="B555" s="2" t="s">
        <v>1491</v>
      </c>
      <c r="C555" s="2" t="s">
        <v>1777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2" t="s">
        <v>385</v>
      </c>
      <c r="V555" s="3">
        <v>25</v>
      </c>
      <c r="W555" s="3">
        <v>0</v>
      </c>
      <c r="X555" s="3">
        <v>25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t="b">
        <v>1</v>
      </c>
      <c r="AG555" t="b">
        <v>1</v>
      </c>
    </row>
    <row r="556" spans="1:33" x14ac:dyDescent="0.3">
      <c r="A556" s="2" t="s">
        <v>2701</v>
      </c>
      <c r="B556" s="2" t="s">
        <v>1492</v>
      </c>
      <c r="C556" s="2" t="s">
        <v>1777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2" t="s">
        <v>385</v>
      </c>
      <c r="V556" s="3">
        <v>1300</v>
      </c>
      <c r="W556" s="3">
        <v>355</v>
      </c>
      <c r="X556" s="3">
        <v>650</v>
      </c>
      <c r="Y556" s="3">
        <v>-104.16</v>
      </c>
      <c r="Z556" s="3">
        <v>854.27</v>
      </c>
      <c r="AA556" s="3">
        <v>854.27</v>
      </c>
      <c r="AB556" s="3">
        <v>623.77</v>
      </c>
      <c r="AC556" s="3">
        <v>623.77</v>
      </c>
      <c r="AD556" s="3">
        <v>650</v>
      </c>
      <c r="AE556" s="3">
        <v>650</v>
      </c>
      <c r="AF556" t="b">
        <v>1</v>
      </c>
      <c r="AG556" t="b">
        <v>1</v>
      </c>
    </row>
    <row r="557" spans="1:33" x14ac:dyDescent="0.3">
      <c r="A557" s="2" t="s">
        <v>2700</v>
      </c>
      <c r="B557" s="2" t="s">
        <v>1493</v>
      </c>
      <c r="C557" s="2" t="s">
        <v>1777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2" t="s">
        <v>385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t="b">
        <v>1</v>
      </c>
      <c r="AG557" t="b">
        <v>1</v>
      </c>
    </row>
    <row r="558" spans="1:33" x14ac:dyDescent="0.3">
      <c r="A558" s="2" t="s">
        <v>2699</v>
      </c>
      <c r="B558" s="2" t="s">
        <v>1480</v>
      </c>
      <c r="C558" s="2" t="s">
        <v>1777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2" t="s">
        <v>385</v>
      </c>
      <c r="V558" s="3">
        <v>0</v>
      </c>
      <c r="W558" s="3">
        <v>0</v>
      </c>
      <c r="X558" s="3">
        <v>1050</v>
      </c>
      <c r="Y558" s="3">
        <v>1050</v>
      </c>
      <c r="Z558" s="3">
        <v>0</v>
      </c>
      <c r="AA558" s="3">
        <v>0</v>
      </c>
      <c r="AB558" s="3">
        <v>95.36</v>
      </c>
      <c r="AC558" s="3">
        <v>95.36</v>
      </c>
      <c r="AD558" s="3">
        <v>339.82</v>
      </c>
      <c r="AE558" s="3">
        <v>339.82</v>
      </c>
      <c r="AF558" t="b">
        <v>1</v>
      </c>
      <c r="AG558" t="b">
        <v>1</v>
      </c>
    </row>
    <row r="559" spans="1:33" x14ac:dyDescent="0.3">
      <c r="A559" s="2" t="s">
        <v>2698</v>
      </c>
      <c r="B559" s="2" t="s">
        <v>1494</v>
      </c>
      <c r="C559" s="2" t="s">
        <v>1777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2" t="s">
        <v>385</v>
      </c>
      <c r="V559" s="3">
        <v>1500</v>
      </c>
      <c r="W559" s="3">
        <v>1285.99</v>
      </c>
      <c r="X559" s="3">
        <v>1504</v>
      </c>
      <c r="Y559" s="3">
        <v>1504</v>
      </c>
      <c r="Z559" s="3">
        <v>279</v>
      </c>
      <c r="AA559" s="3">
        <v>279</v>
      </c>
      <c r="AB559" s="3">
        <v>388</v>
      </c>
      <c r="AC559" s="3">
        <v>388</v>
      </c>
      <c r="AD559" s="3">
        <v>848</v>
      </c>
      <c r="AE559" s="3">
        <v>848</v>
      </c>
      <c r="AF559" t="b">
        <v>1</v>
      </c>
      <c r="AG559" t="b">
        <v>1</v>
      </c>
    </row>
    <row r="560" spans="1:33" x14ac:dyDescent="0.3">
      <c r="A560" s="2" t="s">
        <v>2697</v>
      </c>
      <c r="B560" s="2" t="s">
        <v>1495</v>
      </c>
      <c r="C560" s="2" t="s">
        <v>1777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2" t="s">
        <v>385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t="b">
        <v>1</v>
      </c>
      <c r="AG560" t="b">
        <v>1</v>
      </c>
    </row>
    <row r="561" spans="1:33" x14ac:dyDescent="0.3">
      <c r="A561" s="31" t="s">
        <v>384</v>
      </c>
      <c r="B561" s="31" t="s">
        <v>1774</v>
      </c>
      <c r="C561" s="31" t="s">
        <v>384</v>
      </c>
      <c r="D561" s="32">
        <f>SUMIF(AF537:AF560, TRUE, D537:D560)</f>
        <v>0</v>
      </c>
      <c r="E561" s="32">
        <f>SUMIF(AF537:AF560, TRUE, E537:E560)</f>
        <v>0</v>
      </c>
      <c r="F561" s="32">
        <f>SUMIF(AF537:AF560, TRUE, F537:F560)</f>
        <v>0</v>
      </c>
      <c r="G561" s="32">
        <f>SUMIF(AF537:AF560, TRUE, G537:G560)</f>
        <v>0</v>
      </c>
      <c r="H561" s="32">
        <f>SUMIF(AF537:AF560, TRUE, H537:H560)</f>
        <v>0</v>
      </c>
      <c r="I561" s="32">
        <f>SUMIF(AF537:AF560, TRUE, I537:I560)</f>
        <v>0</v>
      </c>
      <c r="J561" s="32">
        <f>SUMIF(AF537:AF560, TRUE, J537:J560)</f>
        <v>0</v>
      </c>
      <c r="K561" s="32">
        <f>SUMIF(AF537:AF560, TRUE, K537:K560)</f>
        <v>0</v>
      </c>
      <c r="L561" s="32">
        <f>SUMIF(AF537:AF560, TRUE, L537:L560)</f>
        <v>0</v>
      </c>
      <c r="M561" s="32">
        <f>SUMIF(AF537:AF560, TRUE, M537:M560)</f>
        <v>0</v>
      </c>
      <c r="N561" s="32">
        <f>SUMIF(AF537:AF560, TRUE, N537:N560)</f>
        <v>0</v>
      </c>
      <c r="O561" s="32">
        <f>SUMIF(AF537:AF560, TRUE, O537:O560)</f>
        <v>0</v>
      </c>
      <c r="P561" s="32">
        <f>SUMIF(AF537:AF560, TRUE, P537:P560)</f>
        <v>0</v>
      </c>
      <c r="Q561" s="32">
        <f>SUMIF(AF537:AF560, TRUE, Q537:Q560)</f>
        <v>0</v>
      </c>
      <c r="R561" s="32">
        <f>SUMIF(AF537:AF560, TRUE, R537:R560)</f>
        <v>0</v>
      </c>
      <c r="S561" s="32">
        <f>SUMIF(AF537:AF560, TRUE, S537:S560)</f>
        <v>0</v>
      </c>
      <c r="T561" s="32">
        <f>SUMIF(AF537:AF560, TRUE, T537:T560)</f>
        <v>0</v>
      </c>
      <c r="U561" s="31" t="s">
        <v>384</v>
      </c>
      <c r="V561" s="32">
        <f>SUMIF(AF537:AF560, TRUE, V537:V560)</f>
        <v>31325</v>
      </c>
      <c r="W561" s="32">
        <f>SUMIF(AF537:AF560, TRUE, W537:W560)</f>
        <v>20261.490000000002</v>
      </c>
      <c r="X561" s="32">
        <f>SUMIF(AF537:AF560, TRUE, X537:X560)</f>
        <v>13460.960000000001</v>
      </c>
      <c r="Y561" s="32">
        <f>SUMIF(AF537:AF560, TRUE, Y537:Y560)</f>
        <v>10494.43</v>
      </c>
      <c r="Z561" s="32">
        <f>SUMIF(AF537:AF560, TRUE, Z537:Z560)</f>
        <v>6640.76</v>
      </c>
      <c r="AA561" s="32">
        <f>SUMIF(AF537:AF560, TRUE, AA537:AA560)</f>
        <v>6640.76</v>
      </c>
      <c r="AB561" s="32">
        <f>SUMIF(AF537:AF560, TRUE, AB537:AB560)</f>
        <v>6835.8499999999995</v>
      </c>
      <c r="AC561" s="32">
        <f>SUMIF(AF537:AF560, TRUE, AC537:AC560)</f>
        <v>6835.8499999999995</v>
      </c>
      <c r="AD561" s="32">
        <f>SUMIF(AF537:AF560, TRUE, AD537:AD560)</f>
        <v>7689.59</v>
      </c>
      <c r="AE561" s="32">
        <f>SUMIF(AF537:AF560, TRUE, AE537:AE560)</f>
        <v>7689.59</v>
      </c>
      <c r="AF561" t="b">
        <v>0</v>
      </c>
      <c r="AG561" t="b">
        <v>0</v>
      </c>
    </row>
    <row r="562" spans="1:33" x14ac:dyDescent="0.3">
      <c r="A562" s="2" t="s">
        <v>2696</v>
      </c>
      <c r="B562" s="2" t="s">
        <v>449</v>
      </c>
      <c r="C562" s="2" t="s">
        <v>1808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2" t="s">
        <v>385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t="b">
        <v>1</v>
      </c>
      <c r="AG562" t="b">
        <v>1</v>
      </c>
    </row>
    <row r="563" spans="1:33" x14ac:dyDescent="0.3">
      <c r="A563" s="31" t="s">
        <v>384</v>
      </c>
      <c r="B563" s="31" t="s">
        <v>1774</v>
      </c>
      <c r="C563" s="31" t="s">
        <v>384</v>
      </c>
      <c r="D563" s="32">
        <f>SUMIF(AF562:AF562, TRUE, D562:D562)</f>
        <v>0</v>
      </c>
      <c r="E563" s="32">
        <f>SUMIF(AF562:AF562, TRUE, E562:E562)</f>
        <v>0</v>
      </c>
      <c r="F563" s="32">
        <f>SUMIF(AF562:AF562, TRUE, F562:F562)</f>
        <v>0</v>
      </c>
      <c r="G563" s="32">
        <f>SUMIF(AF562:AF562, TRUE, G562:G562)</f>
        <v>0</v>
      </c>
      <c r="H563" s="32">
        <f>SUMIF(AF562:AF562, TRUE, H562:H562)</f>
        <v>0</v>
      </c>
      <c r="I563" s="32">
        <f>SUMIF(AF562:AF562, TRUE, I562:I562)</f>
        <v>0</v>
      </c>
      <c r="J563" s="32">
        <f>SUMIF(AF562:AF562, TRUE, J562:J562)</f>
        <v>0</v>
      </c>
      <c r="K563" s="32">
        <f>SUMIF(AF562:AF562, TRUE, K562:K562)</f>
        <v>0</v>
      </c>
      <c r="L563" s="32">
        <f>SUMIF(AF562:AF562, TRUE, L562:L562)</f>
        <v>0</v>
      </c>
      <c r="M563" s="32">
        <f>SUMIF(AF562:AF562, TRUE, M562:M562)</f>
        <v>0</v>
      </c>
      <c r="N563" s="32">
        <f>SUMIF(AF562:AF562, TRUE, N562:N562)</f>
        <v>0</v>
      </c>
      <c r="O563" s="32">
        <f>SUMIF(AF562:AF562, TRUE, O562:O562)</f>
        <v>0</v>
      </c>
      <c r="P563" s="32">
        <f>SUMIF(AF562:AF562, TRUE, P562:P562)</f>
        <v>0</v>
      </c>
      <c r="Q563" s="32">
        <f>SUMIF(AF562:AF562, TRUE, Q562:Q562)</f>
        <v>0</v>
      </c>
      <c r="R563" s="32">
        <f>SUMIF(AF562:AF562, TRUE, R562:R562)</f>
        <v>0</v>
      </c>
      <c r="S563" s="32">
        <f>SUMIF(AF562:AF562, TRUE, S562:S562)</f>
        <v>0</v>
      </c>
      <c r="T563" s="32">
        <f>SUMIF(AF562:AF562, TRUE, T562:T562)</f>
        <v>0</v>
      </c>
      <c r="U563" s="31" t="s">
        <v>384</v>
      </c>
      <c r="V563" s="32">
        <f>SUMIF(AF562:AF562, TRUE, V562:V562)</f>
        <v>0</v>
      </c>
      <c r="W563" s="32">
        <f>SUMIF(AF562:AF562, TRUE, W562:W562)</f>
        <v>0</v>
      </c>
      <c r="X563" s="32">
        <f>SUMIF(AF562:AF562, TRUE, X562:X562)</f>
        <v>0</v>
      </c>
      <c r="Y563" s="32">
        <f>SUMIF(AF562:AF562, TRUE, Y562:Y562)</f>
        <v>0</v>
      </c>
      <c r="Z563" s="32">
        <f>SUMIF(AF562:AF562, TRUE, Z562:Z562)</f>
        <v>0</v>
      </c>
      <c r="AA563" s="32">
        <f>SUMIF(AF562:AF562, TRUE, AA562:AA562)</f>
        <v>0</v>
      </c>
      <c r="AB563" s="32">
        <f>SUMIF(AF562:AF562, TRUE, AB562:AB562)</f>
        <v>0</v>
      </c>
      <c r="AC563" s="32">
        <f>SUMIF(AF562:AF562, TRUE, AC562:AC562)</f>
        <v>0</v>
      </c>
      <c r="AD563" s="32">
        <f>SUMIF(AF562:AF562, TRUE, AD562:AD562)</f>
        <v>0</v>
      </c>
      <c r="AE563" s="32">
        <f>SUMIF(AF562:AF562, TRUE, AE562:AE562)</f>
        <v>0</v>
      </c>
      <c r="AF563" t="b">
        <v>0</v>
      </c>
      <c r="AG563" t="b">
        <v>0</v>
      </c>
    </row>
    <row r="564" spans="1:33" x14ac:dyDescent="0.3">
      <c r="A564" s="2" t="s">
        <v>2695</v>
      </c>
      <c r="B564" s="2" t="s">
        <v>1436</v>
      </c>
      <c r="C564" s="2" t="s">
        <v>1777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2" t="s">
        <v>385</v>
      </c>
      <c r="V564" s="3">
        <v>408158</v>
      </c>
      <c r="W564" s="3">
        <v>354169.96</v>
      </c>
      <c r="X564" s="3">
        <v>408158</v>
      </c>
      <c r="Y564" s="3">
        <v>354663.54</v>
      </c>
      <c r="Z564" s="3">
        <v>347384.06</v>
      </c>
      <c r="AA564" s="3">
        <v>347384.06</v>
      </c>
      <c r="AB564" s="3">
        <v>377010.19</v>
      </c>
      <c r="AC564" s="3">
        <v>377010.19</v>
      </c>
      <c r="AD564" s="3">
        <v>370713.63</v>
      </c>
      <c r="AE564" s="3">
        <v>370713.63</v>
      </c>
      <c r="AF564" t="b">
        <v>1</v>
      </c>
      <c r="AG564" t="b">
        <v>1</v>
      </c>
    </row>
    <row r="565" spans="1:33" x14ac:dyDescent="0.3">
      <c r="A565" s="31" t="s">
        <v>384</v>
      </c>
      <c r="B565" s="31" t="s">
        <v>1774</v>
      </c>
      <c r="C565" s="31" t="s">
        <v>384</v>
      </c>
      <c r="D565" s="32">
        <f>SUMIF(AF564:AF564, TRUE, D564:D564)</f>
        <v>0</v>
      </c>
      <c r="E565" s="32">
        <f>SUMIF(AF564:AF564, TRUE, E564:E564)</f>
        <v>0</v>
      </c>
      <c r="F565" s="32">
        <f>SUMIF(AF564:AF564, TRUE, F564:F564)</f>
        <v>0</v>
      </c>
      <c r="G565" s="32">
        <f>SUMIF(AF564:AF564, TRUE, G564:G564)</f>
        <v>0</v>
      </c>
      <c r="H565" s="32">
        <f>SUMIF(AF564:AF564, TRUE, H564:H564)</f>
        <v>0</v>
      </c>
      <c r="I565" s="32">
        <f>SUMIF(AF564:AF564, TRUE, I564:I564)</f>
        <v>0</v>
      </c>
      <c r="J565" s="32">
        <f>SUMIF(AF564:AF564, TRUE, J564:J564)</f>
        <v>0</v>
      </c>
      <c r="K565" s="32">
        <f>SUMIF(AF564:AF564, TRUE, K564:K564)</f>
        <v>0</v>
      </c>
      <c r="L565" s="32">
        <f>SUMIF(AF564:AF564, TRUE, L564:L564)</f>
        <v>0</v>
      </c>
      <c r="M565" s="32">
        <f>SUMIF(AF564:AF564, TRUE, M564:M564)</f>
        <v>0</v>
      </c>
      <c r="N565" s="32">
        <f>SUMIF(AF564:AF564, TRUE, N564:N564)</f>
        <v>0</v>
      </c>
      <c r="O565" s="32">
        <f>SUMIF(AF564:AF564, TRUE, O564:O564)</f>
        <v>0</v>
      </c>
      <c r="P565" s="32">
        <f>SUMIF(AF564:AF564, TRUE, P564:P564)</f>
        <v>0</v>
      </c>
      <c r="Q565" s="32">
        <f>SUMIF(AF564:AF564, TRUE, Q564:Q564)</f>
        <v>0</v>
      </c>
      <c r="R565" s="32">
        <f>SUMIF(AF564:AF564, TRUE, R564:R564)</f>
        <v>0</v>
      </c>
      <c r="S565" s="32">
        <f>SUMIF(AF564:AF564, TRUE, S564:S564)</f>
        <v>0</v>
      </c>
      <c r="T565" s="32">
        <f>SUMIF(AF564:AF564, TRUE, T564:T564)</f>
        <v>0</v>
      </c>
      <c r="U565" s="31" t="s">
        <v>384</v>
      </c>
      <c r="V565" s="32">
        <f>SUMIF(AF564:AF564, TRUE, V564:V564)</f>
        <v>408158</v>
      </c>
      <c r="W565" s="32">
        <f>SUMIF(AF564:AF564, TRUE, W564:W564)</f>
        <v>354169.96</v>
      </c>
      <c r="X565" s="32">
        <f>SUMIF(AF564:AF564, TRUE, X564:X564)</f>
        <v>408158</v>
      </c>
      <c r="Y565" s="32">
        <f>SUMIF(AF564:AF564, TRUE, Y564:Y564)</f>
        <v>354663.54</v>
      </c>
      <c r="Z565" s="32">
        <f>SUMIF(AF564:AF564, TRUE, Z564:Z564)</f>
        <v>347384.06</v>
      </c>
      <c r="AA565" s="32">
        <f>SUMIF(AF564:AF564, TRUE, AA564:AA564)</f>
        <v>347384.06</v>
      </c>
      <c r="AB565" s="32">
        <f>SUMIF(AF564:AF564, TRUE, AB564:AB564)</f>
        <v>377010.19</v>
      </c>
      <c r="AC565" s="32">
        <f>SUMIF(AF564:AF564, TRUE, AC564:AC564)</f>
        <v>377010.19</v>
      </c>
      <c r="AD565" s="32">
        <f>SUMIF(AF564:AF564, TRUE, AD564:AD564)</f>
        <v>370713.63</v>
      </c>
      <c r="AE565" s="32">
        <f>SUMIF(AF564:AF564, TRUE, AE564:AE564)</f>
        <v>370713.63</v>
      </c>
      <c r="AF565" t="b">
        <v>0</v>
      </c>
      <c r="AG565" t="b">
        <v>0</v>
      </c>
    </row>
    <row r="566" spans="1:33" x14ac:dyDescent="0.3">
      <c r="A566" s="2" t="s">
        <v>2694</v>
      </c>
      <c r="B566" s="2" t="s">
        <v>867</v>
      </c>
      <c r="C566" s="2" t="s">
        <v>1777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2" t="s">
        <v>385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t="b">
        <v>1</v>
      </c>
      <c r="AG566" t="b">
        <v>1</v>
      </c>
    </row>
    <row r="567" spans="1:33" x14ac:dyDescent="0.3">
      <c r="A567" s="2" t="s">
        <v>2693</v>
      </c>
      <c r="B567" s="2" t="s">
        <v>1437</v>
      </c>
      <c r="C567" s="2" t="s">
        <v>1777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2" t="s">
        <v>385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t="b">
        <v>1</v>
      </c>
      <c r="AG567" t="b">
        <v>1</v>
      </c>
    </row>
    <row r="568" spans="1:33" x14ac:dyDescent="0.3">
      <c r="A568" s="2" t="s">
        <v>2692</v>
      </c>
      <c r="B568" s="2" t="s">
        <v>866</v>
      </c>
      <c r="C568" s="2" t="s">
        <v>1777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2" t="s">
        <v>385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t="b">
        <v>1</v>
      </c>
      <c r="AG568" t="b">
        <v>1</v>
      </c>
    </row>
    <row r="569" spans="1:33" x14ac:dyDescent="0.3">
      <c r="A569" s="2" t="s">
        <v>2691</v>
      </c>
      <c r="B569" s="2" t="s">
        <v>1438</v>
      </c>
      <c r="C569" s="2" t="s">
        <v>1777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2" t="s">
        <v>385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t="b">
        <v>1</v>
      </c>
      <c r="AG569" t="b">
        <v>1</v>
      </c>
    </row>
    <row r="570" spans="1:33" x14ac:dyDescent="0.3">
      <c r="A570" s="2" t="s">
        <v>2690</v>
      </c>
      <c r="B570" s="2" t="s">
        <v>1439</v>
      </c>
      <c r="C570" s="2" t="s">
        <v>1777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2" t="s">
        <v>385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t="b">
        <v>1</v>
      </c>
      <c r="AG570" t="b">
        <v>1</v>
      </c>
    </row>
    <row r="571" spans="1:33" x14ac:dyDescent="0.3">
      <c r="A571" s="2" t="s">
        <v>2689</v>
      </c>
      <c r="B571" s="2" t="s">
        <v>1440</v>
      </c>
      <c r="C571" s="2" t="s">
        <v>1777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2" t="s">
        <v>385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t="b">
        <v>1</v>
      </c>
      <c r="AG571" t="b">
        <v>1</v>
      </c>
    </row>
    <row r="572" spans="1:33" x14ac:dyDescent="0.3">
      <c r="A572" s="2" t="s">
        <v>2688</v>
      </c>
      <c r="B572" s="2" t="s">
        <v>1441</v>
      </c>
      <c r="C572" s="2" t="s">
        <v>1777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2" t="s">
        <v>385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t="b">
        <v>1</v>
      </c>
      <c r="AG572" t="b">
        <v>1</v>
      </c>
    </row>
    <row r="573" spans="1:33" x14ac:dyDescent="0.3">
      <c r="A573" s="2" t="s">
        <v>2687</v>
      </c>
      <c r="B573" s="2" t="s">
        <v>1442</v>
      </c>
      <c r="C573" s="2" t="s">
        <v>1777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2" t="s">
        <v>385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t="b">
        <v>1</v>
      </c>
      <c r="AG573" t="b">
        <v>1</v>
      </c>
    </row>
    <row r="574" spans="1:33" x14ac:dyDescent="0.3">
      <c r="A574" s="2" t="s">
        <v>2686</v>
      </c>
      <c r="B574" s="2" t="s">
        <v>1442</v>
      </c>
      <c r="C574" s="2" t="s">
        <v>1777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2" t="s">
        <v>385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t="b">
        <v>1</v>
      </c>
      <c r="AG574" t="b">
        <v>1</v>
      </c>
    </row>
    <row r="575" spans="1:33" x14ac:dyDescent="0.3">
      <c r="A575" s="2" t="s">
        <v>2685</v>
      </c>
      <c r="B575" s="2" t="s">
        <v>1443</v>
      </c>
      <c r="C575" s="2" t="s">
        <v>1777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2" t="s">
        <v>385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t="b">
        <v>1</v>
      </c>
      <c r="AG575" t="b">
        <v>1</v>
      </c>
    </row>
    <row r="576" spans="1:33" x14ac:dyDescent="0.3">
      <c r="A576" s="2" t="s">
        <v>2684</v>
      </c>
      <c r="B576" s="2" t="s">
        <v>1444</v>
      </c>
      <c r="C576" s="2" t="s">
        <v>1777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2" t="s">
        <v>385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t="b">
        <v>1</v>
      </c>
      <c r="AG576" t="b">
        <v>1</v>
      </c>
    </row>
    <row r="577" spans="1:33" x14ac:dyDescent="0.3">
      <c r="A577" s="2" t="s">
        <v>2683</v>
      </c>
      <c r="B577" s="2" t="s">
        <v>1445</v>
      </c>
      <c r="C577" s="2" t="s">
        <v>1777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2" t="s">
        <v>385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t="b">
        <v>1</v>
      </c>
      <c r="AG577" t="b">
        <v>1</v>
      </c>
    </row>
    <row r="578" spans="1:33" x14ac:dyDescent="0.3">
      <c r="A578" s="2" t="s">
        <v>2682</v>
      </c>
      <c r="B578" s="2" t="s">
        <v>1446</v>
      </c>
      <c r="C578" s="2" t="s">
        <v>1777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2" t="s">
        <v>385</v>
      </c>
      <c r="V578" s="3">
        <v>0</v>
      </c>
      <c r="W578" s="3">
        <v>0</v>
      </c>
      <c r="X578" s="3">
        <v>203000</v>
      </c>
      <c r="Y578" s="3">
        <v>204376</v>
      </c>
      <c r="Z578" s="3">
        <v>0</v>
      </c>
      <c r="AA578" s="3">
        <v>0</v>
      </c>
      <c r="AB578" s="3">
        <v>114504.62</v>
      </c>
      <c r="AC578" s="3">
        <v>114504.62</v>
      </c>
      <c r="AD578" s="3">
        <v>0</v>
      </c>
      <c r="AE578" s="3">
        <v>0</v>
      </c>
      <c r="AF578" t="b">
        <v>1</v>
      </c>
      <c r="AG578" t="b">
        <v>1</v>
      </c>
    </row>
    <row r="579" spans="1:33" x14ac:dyDescent="0.3">
      <c r="A579" s="2" t="s">
        <v>2681</v>
      </c>
      <c r="B579" s="2" t="s">
        <v>1496</v>
      </c>
      <c r="C579" s="2" t="s">
        <v>1777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2" t="s">
        <v>385</v>
      </c>
      <c r="V579" s="3">
        <v>0</v>
      </c>
      <c r="W579" s="3">
        <v>0</v>
      </c>
      <c r="X579" s="3">
        <v>0</v>
      </c>
      <c r="Y579" s="3">
        <v>0</v>
      </c>
      <c r="Z579" s="3">
        <v>8500</v>
      </c>
      <c r="AA579" s="3">
        <v>7984.9</v>
      </c>
      <c r="AB579" s="3">
        <v>0</v>
      </c>
      <c r="AC579" s="3">
        <v>0</v>
      </c>
      <c r="AD579" s="3">
        <v>213769</v>
      </c>
      <c r="AE579" s="3">
        <v>213769</v>
      </c>
      <c r="AF579" t="b">
        <v>1</v>
      </c>
      <c r="AG579" t="b">
        <v>1</v>
      </c>
    </row>
    <row r="580" spans="1:33" x14ac:dyDescent="0.3">
      <c r="A580" s="2" t="s">
        <v>2680</v>
      </c>
      <c r="B580" s="2" t="s">
        <v>1447</v>
      </c>
      <c r="C580" s="2" t="s">
        <v>1777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2" t="s">
        <v>385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60000</v>
      </c>
      <c r="AE580" s="3">
        <v>60000</v>
      </c>
      <c r="AF580" t="b">
        <v>1</v>
      </c>
      <c r="AG580" t="b">
        <v>1</v>
      </c>
    </row>
    <row r="581" spans="1:33" x14ac:dyDescent="0.3">
      <c r="A581" s="2" t="s">
        <v>2679</v>
      </c>
      <c r="B581" s="2" t="s">
        <v>1448</v>
      </c>
      <c r="C581" s="2" t="s">
        <v>1777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2" t="s">
        <v>385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237062</v>
      </c>
      <c r="AC581" s="3">
        <v>237062</v>
      </c>
      <c r="AD581" s="3">
        <v>0</v>
      </c>
      <c r="AE581" s="3">
        <v>0</v>
      </c>
      <c r="AF581" t="b">
        <v>1</v>
      </c>
      <c r="AG581" t="b">
        <v>1</v>
      </c>
    </row>
    <row r="582" spans="1:33" x14ac:dyDescent="0.3">
      <c r="A582" s="2" t="s">
        <v>2678</v>
      </c>
      <c r="B582" s="2" t="s">
        <v>1449</v>
      </c>
      <c r="C582" s="2" t="s">
        <v>1777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2" t="s">
        <v>385</v>
      </c>
      <c r="V582" s="3">
        <v>128000</v>
      </c>
      <c r="W582" s="3">
        <v>0</v>
      </c>
      <c r="X582" s="3">
        <v>131600</v>
      </c>
      <c r="Y582" s="3">
        <v>131600</v>
      </c>
      <c r="Z582" s="3">
        <v>0</v>
      </c>
      <c r="AA582" s="3">
        <v>0</v>
      </c>
      <c r="AB582" s="3">
        <v>128664.22</v>
      </c>
      <c r="AC582" s="3">
        <v>128664.22</v>
      </c>
      <c r="AD582" s="3">
        <v>0</v>
      </c>
      <c r="AE582" s="3">
        <v>0</v>
      </c>
      <c r="AF582" t="b">
        <v>1</v>
      </c>
      <c r="AG582" t="b">
        <v>1</v>
      </c>
    </row>
    <row r="583" spans="1:33" x14ac:dyDescent="0.3">
      <c r="A583" s="31" t="s">
        <v>384</v>
      </c>
      <c r="B583" s="31" t="s">
        <v>1774</v>
      </c>
      <c r="C583" s="31" t="s">
        <v>384</v>
      </c>
      <c r="D583" s="32">
        <f>SUMIF(AF566:AF582, TRUE, D566:D582)</f>
        <v>0</v>
      </c>
      <c r="E583" s="32">
        <f>SUMIF(AF566:AF582, TRUE, E566:E582)</f>
        <v>0</v>
      </c>
      <c r="F583" s="32">
        <f>SUMIF(AF566:AF582, TRUE, F566:F582)</f>
        <v>0</v>
      </c>
      <c r="G583" s="32">
        <f>SUMIF(AF566:AF582, TRUE, G566:G582)</f>
        <v>0</v>
      </c>
      <c r="H583" s="32">
        <f>SUMIF(AF566:AF582, TRUE, H566:H582)</f>
        <v>0</v>
      </c>
      <c r="I583" s="32">
        <f>SUMIF(AF566:AF582, TRUE, I566:I582)</f>
        <v>0</v>
      </c>
      <c r="J583" s="32">
        <f>SUMIF(AF566:AF582, TRUE, J566:J582)</f>
        <v>0</v>
      </c>
      <c r="K583" s="32">
        <f>SUMIF(AF566:AF582, TRUE, K566:K582)</f>
        <v>0</v>
      </c>
      <c r="L583" s="32">
        <f>SUMIF(AF566:AF582, TRUE, L566:L582)</f>
        <v>0</v>
      </c>
      <c r="M583" s="32">
        <f>SUMIF(AF566:AF582, TRUE, M566:M582)</f>
        <v>0</v>
      </c>
      <c r="N583" s="32">
        <f>SUMIF(AF566:AF582, TRUE, N566:N582)</f>
        <v>0</v>
      </c>
      <c r="O583" s="32">
        <f>SUMIF(AF566:AF582, TRUE, O566:O582)</f>
        <v>0</v>
      </c>
      <c r="P583" s="32">
        <f>SUMIF(AF566:AF582, TRUE, P566:P582)</f>
        <v>0</v>
      </c>
      <c r="Q583" s="32">
        <f>SUMIF(AF566:AF582, TRUE, Q566:Q582)</f>
        <v>0</v>
      </c>
      <c r="R583" s="32">
        <f>SUMIF(AF566:AF582, TRUE, R566:R582)</f>
        <v>0</v>
      </c>
      <c r="S583" s="32">
        <f>SUMIF(AF566:AF582, TRUE, S566:S582)</f>
        <v>0</v>
      </c>
      <c r="T583" s="32">
        <f>SUMIF(AF566:AF582, TRUE, T566:T582)</f>
        <v>0</v>
      </c>
      <c r="U583" s="31" t="s">
        <v>384</v>
      </c>
      <c r="V583" s="32">
        <f>SUMIF(AF566:AF582, TRUE, V566:V582)</f>
        <v>128000</v>
      </c>
      <c r="W583" s="32">
        <f>SUMIF(AF566:AF582, TRUE, W566:W582)</f>
        <v>0</v>
      </c>
      <c r="X583" s="32">
        <f>SUMIF(AF566:AF582, TRUE, X566:X582)</f>
        <v>334600</v>
      </c>
      <c r="Y583" s="32">
        <f>SUMIF(AF566:AF582, TRUE, Y566:Y582)</f>
        <v>335976</v>
      </c>
      <c r="Z583" s="32">
        <f>SUMIF(AF566:AF582, TRUE, Z566:Z582)</f>
        <v>8500</v>
      </c>
      <c r="AA583" s="32">
        <f>SUMIF(AF566:AF582, TRUE, AA566:AA582)</f>
        <v>7984.9</v>
      </c>
      <c r="AB583" s="32">
        <f>SUMIF(AF566:AF582, TRUE, AB566:AB582)</f>
        <v>480230.83999999997</v>
      </c>
      <c r="AC583" s="32">
        <f>SUMIF(AF566:AF582, TRUE, AC566:AC582)</f>
        <v>480230.83999999997</v>
      </c>
      <c r="AD583" s="32">
        <f>SUMIF(AF566:AF582, TRUE, AD566:AD582)</f>
        <v>273769</v>
      </c>
      <c r="AE583" s="32">
        <f>SUMIF(AF566:AF582, TRUE, AE566:AE582)</f>
        <v>273769</v>
      </c>
      <c r="AF583" t="b">
        <v>0</v>
      </c>
      <c r="AG583" t="b">
        <v>0</v>
      </c>
    </row>
    <row r="584" spans="1:33" x14ac:dyDescent="0.3">
      <c r="A584" s="2" t="s">
        <v>2677</v>
      </c>
      <c r="B584" s="2" t="s">
        <v>865</v>
      </c>
      <c r="C584" s="2" t="s">
        <v>1777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2" t="s">
        <v>385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t="b">
        <v>1</v>
      </c>
      <c r="AG584" t="b">
        <v>1</v>
      </c>
    </row>
    <row r="585" spans="1:33" x14ac:dyDescent="0.3">
      <c r="A585" s="2" t="s">
        <v>2676</v>
      </c>
      <c r="B585" s="2" t="s">
        <v>1450</v>
      </c>
      <c r="C585" s="2" t="s">
        <v>1777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2" t="s">
        <v>385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t="b">
        <v>1</v>
      </c>
      <c r="AG585" t="b">
        <v>1</v>
      </c>
    </row>
    <row r="586" spans="1:33" x14ac:dyDescent="0.3">
      <c r="A586" s="2" t="s">
        <v>2675</v>
      </c>
      <c r="B586" s="2" t="s">
        <v>864</v>
      </c>
      <c r="C586" s="2" t="s">
        <v>1777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2" t="s">
        <v>385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t="b">
        <v>1</v>
      </c>
      <c r="AG586" t="b">
        <v>1</v>
      </c>
    </row>
    <row r="587" spans="1:33" x14ac:dyDescent="0.3">
      <c r="A587" s="2" t="s">
        <v>2674</v>
      </c>
      <c r="B587" s="2" t="s">
        <v>863</v>
      </c>
      <c r="C587" s="2" t="s">
        <v>1777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2" t="s">
        <v>385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t="b">
        <v>1</v>
      </c>
      <c r="AG587" t="b">
        <v>1</v>
      </c>
    </row>
    <row r="588" spans="1:33" x14ac:dyDescent="0.3">
      <c r="A588" s="2" t="s">
        <v>2673</v>
      </c>
      <c r="B588" s="2" t="s">
        <v>1451</v>
      </c>
      <c r="C588" s="2" t="s">
        <v>1777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2" t="s">
        <v>385</v>
      </c>
      <c r="V588" s="3">
        <v>250</v>
      </c>
      <c r="W588" s="3">
        <v>0</v>
      </c>
      <c r="X588" s="3">
        <v>250</v>
      </c>
      <c r="Y588" s="3">
        <v>236.92</v>
      </c>
      <c r="Z588" s="3">
        <v>101.87</v>
      </c>
      <c r="AA588" s="3">
        <v>101.87</v>
      </c>
      <c r="AB588" s="3">
        <v>0</v>
      </c>
      <c r="AC588" s="3">
        <v>0</v>
      </c>
      <c r="AD588" s="3">
        <v>45</v>
      </c>
      <c r="AE588" s="3">
        <v>0</v>
      </c>
      <c r="AF588" t="b">
        <v>1</v>
      </c>
      <c r="AG588" t="b">
        <v>1</v>
      </c>
    </row>
    <row r="589" spans="1:33" x14ac:dyDescent="0.3">
      <c r="A589" s="2" t="s">
        <v>2672</v>
      </c>
      <c r="B589" s="2" t="s">
        <v>1452</v>
      </c>
      <c r="C589" s="2" t="s">
        <v>1777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2" t="s">
        <v>385</v>
      </c>
      <c r="V589" s="3">
        <v>2000</v>
      </c>
      <c r="W589" s="3">
        <v>1720.44</v>
      </c>
      <c r="X589" s="3">
        <v>2595.7199999999998</v>
      </c>
      <c r="Y589" s="3">
        <v>2595.7199999999998</v>
      </c>
      <c r="Z589" s="3">
        <v>10294.870000000001</v>
      </c>
      <c r="AA589" s="3">
        <v>10294.870000000001</v>
      </c>
      <c r="AB589" s="3">
        <v>197.1</v>
      </c>
      <c r="AC589" s="3">
        <v>197.1</v>
      </c>
      <c r="AD589" s="3">
        <v>353.88</v>
      </c>
      <c r="AE589" s="3">
        <v>353.88</v>
      </c>
      <c r="AF589" t="b">
        <v>1</v>
      </c>
      <c r="AG589" t="b">
        <v>1</v>
      </c>
    </row>
    <row r="590" spans="1:33" x14ac:dyDescent="0.3">
      <c r="A590" s="2" t="s">
        <v>2671</v>
      </c>
      <c r="B590" s="2" t="s">
        <v>450</v>
      </c>
      <c r="C590" s="2" t="s">
        <v>1777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2" t="s">
        <v>385</v>
      </c>
      <c r="V590" s="3">
        <v>400</v>
      </c>
      <c r="W590" s="3">
        <v>0</v>
      </c>
      <c r="X590" s="3">
        <v>5519.5</v>
      </c>
      <c r="Y590" s="3">
        <v>5519.5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t="b">
        <v>1</v>
      </c>
      <c r="AG590" t="b">
        <v>1</v>
      </c>
    </row>
    <row r="591" spans="1:33" x14ac:dyDescent="0.3">
      <c r="A591" s="2" t="s">
        <v>2670</v>
      </c>
      <c r="B591" s="2" t="s">
        <v>1453</v>
      </c>
      <c r="C591" s="2" t="s">
        <v>1777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2" t="s">
        <v>385</v>
      </c>
      <c r="V591" s="3">
        <v>65000</v>
      </c>
      <c r="W591" s="3">
        <v>62053.81</v>
      </c>
      <c r="X591" s="3">
        <v>60000</v>
      </c>
      <c r="Y591" s="3">
        <v>52082.080000000002</v>
      </c>
      <c r="Z591" s="3">
        <v>58500</v>
      </c>
      <c r="AA591" s="3">
        <v>41969.64</v>
      </c>
      <c r="AB591" s="3">
        <v>58382.06</v>
      </c>
      <c r="AC591" s="3">
        <v>58382.06</v>
      </c>
      <c r="AD591" s="3">
        <v>44316.04</v>
      </c>
      <c r="AE591" s="3">
        <v>44316.04</v>
      </c>
      <c r="AF591" t="b">
        <v>1</v>
      </c>
      <c r="AG591" t="b">
        <v>1</v>
      </c>
    </row>
    <row r="592" spans="1:33" x14ac:dyDescent="0.3">
      <c r="A592" s="2" t="s">
        <v>2669</v>
      </c>
      <c r="B592" s="2" t="s">
        <v>1545</v>
      </c>
      <c r="C592" s="2" t="s">
        <v>1777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2" t="s">
        <v>385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t="b">
        <v>1</v>
      </c>
      <c r="AG592" t="b">
        <v>1</v>
      </c>
    </row>
    <row r="593" spans="1:33" x14ac:dyDescent="0.3">
      <c r="A593" s="2" t="s">
        <v>2668</v>
      </c>
      <c r="B593" s="2" t="s">
        <v>1546</v>
      </c>
      <c r="C593" s="2" t="s">
        <v>1777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2" t="s">
        <v>385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t="b">
        <v>1</v>
      </c>
      <c r="AG593" t="b">
        <v>1</v>
      </c>
    </row>
    <row r="594" spans="1:33" x14ac:dyDescent="0.3">
      <c r="A594" s="2" t="s">
        <v>2667</v>
      </c>
      <c r="B594" s="2" t="s">
        <v>1454</v>
      </c>
      <c r="C594" s="2" t="s">
        <v>1777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2" t="s">
        <v>385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t="b">
        <v>1</v>
      </c>
      <c r="AG594" t="b">
        <v>1</v>
      </c>
    </row>
    <row r="595" spans="1:33" x14ac:dyDescent="0.3">
      <c r="A595" s="2" t="s">
        <v>2666</v>
      </c>
      <c r="B595" s="2" t="s">
        <v>1455</v>
      </c>
      <c r="C595" s="2" t="s">
        <v>1777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2" t="s">
        <v>385</v>
      </c>
      <c r="V595" s="3">
        <v>30000</v>
      </c>
      <c r="W595" s="3">
        <v>21237.119999999999</v>
      </c>
      <c r="X595" s="3">
        <v>30000</v>
      </c>
      <c r="Y595" s="3">
        <v>26721.33</v>
      </c>
      <c r="Z595" s="3">
        <v>19899.919999999998</v>
      </c>
      <c r="AA595" s="3">
        <v>19899.919999999998</v>
      </c>
      <c r="AB595" s="3">
        <v>10640.3</v>
      </c>
      <c r="AC595" s="3">
        <v>10640.3</v>
      </c>
      <c r="AD595" s="3">
        <v>34540.660000000003</v>
      </c>
      <c r="AE595" s="3">
        <v>34540.660000000003</v>
      </c>
      <c r="AF595" t="b">
        <v>1</v>
      </c>
      <c r="AG595" t="b">
        <v>1</v>
      </c>
    </row>
    <row r="596" spans="1:33" x14ac:dyDescent="0.3">
      <c r="A596" s="2" t="s">
        <v>2665</v>
      </c>
      <c r="B596" s="2" t="s">
        <v>1456</v>
      </c>
      <c r="C596" s="2" t="s">
        <v>1777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2" t="s">
        <v>385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t="b">
        <v>1</v>
      </c>
      <c r="AG596" t="b">
        <v>1</v>
      </c>
    </row>
    <row r="597" spans="1:33" x14ac:dyDescent="0.3">
      <c r="A597" s="2" t="s">
        <v>2664</v>
      </c>
      <c r="B597" s="2" t="s">
        <v>1457</v>
      </c>
      <c r="C597" s="2" t="s">
        <v>1777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2" t="s">
        <v>385</v>
      </c>
      <c r="V597" s="3">
        <v>2000</v>
      </c>
      <c r="W597" s="3">
        <v>668.68</v>
      </c>
      <c r="X597" s="3">
        <v>2000</v>
      </c>
      <c r="Y597" s="3">
        <v>1627.55</v>
      </c>
      <c r="Z597" s="3">
        <v>1911.09</v>
      </c>
      <c r="AA597" s="3">
        <v>1911.09</v>
      </c>
      <c r="AB597" s="3">
        <v>4421.6000000000004</v>
      </c>
      <c r="AC597" s="3">
        <v>4421.6000000000004</v>
      </c>
      <c r="AD597" s="3">
        <v>1916.83</v>
      </c>
      <c r="AE597" s="3">
        <v>1916.83</v>
      </c>
      <c r="AF597" t="b">
        <v>1</v>
      </c>
      <c r="AG597" t="b">
        <v>1</v>
      </c>
    </row>
    <row r="598" spans="1:33" x14ac:dyDescent="0.3">
      <c r="A598" s="2" t="s">
        <v>2663</v>
      </c>
      <c r="B598" s="2" t="s">
        <v>1458</v>
      </c>
      <c r="C598" s="2" t="s">
        <v>1777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2" t="s">
        <v>385</v>
      </c>
      <c r="V598" s="3">
        <v>11000</v>
      </c>
      <c r="W598" s="3">
        <v>11000</v>
      </c>
      <c r="X598" s="3">
        <v>12000</v>
      </c>
      <c r="Y598" s="3">
        <v>9874.33</v>
      </c>
      <c r="Z598" s="3">
        <v>9722.18</v>
      </c>
      <c r="AA598" s="3">
        <v>9722.18</v>
      </c>
      <c r="AB598" s="3">
        <v>8266.3700000000008</v>
      </c>
      <c r="AC598" s="3">
        <v>8266.3700000000008</v>
      </c>
      <c r="AD598" s="3">
        <v>5356.23</v>
      </c>
      <c r="AE598" s="3">
        <v>5356.23</v>
      </c>
      <c r="AF598" t="b">
        <v>1</v>
      </c>
      <c r="AG598" t="b">
        <v>1</v>
      </c>
    </row>
    <row r="599" spans="1:33" x14ac:dyDescent="0.3">
      <c r="A599" s="2" t="s">
        <v>2662</v>
      </c>
      <c r="B599" s="2" t="s">
        <v>1459</v>
      </c>
      <c r="C599" s="2" t="s">
        <v>1777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2" t="s">
        <v>385</v>
      </c>
      <c r="V599" s="3">
        <v>300</v>
      </c>
      <c r="W599" s="3">
        <v>0</v>
      </c>
      <c r="X599" s="3">
        <v>300</v>
      </c>
      <c r="Y599" s="3">
        <v>49.5</v>
      </c>
      <c r="Z599" s="3">
        <v>0</v>
      </c>
      <c r="AA599" s="3">
        <v>0</v>
      </c>
      <c r="AB599" s="3">
        <v>292.95999999999998</v>
      </c>
      <c r="AC599" s="3">
        <v>292.95999999999998</v>
      </c>
      <c r="AD599" s="3">
        <v>0</v>
      </c>
      <c r="AE599" s="3">
        <v>0</v>
      </c>
      <c r="AF599" t="b">
        <v>1</v>
      </c>
      <c r="AG599" t="b">
        <v>1</v>
      </c>
    </row>
    <row r="600" spans="1:33" x14ac:dyDescent="0.3">
      <c r="A600" s="2" t="s">
        <v>2661</v>
      </c>
      <c r="B600" s="2" t="s">
        <v>1460</v>
      </c>
      <c r="C600" s="2" t="s">
        <v>1777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2" t="s">
        <v>385</v>
      </c>
      <c r="V600" s="3">
        <v>2000</v>
      </c>
      <c r="W600" s="3">
        <v>1000</v>
      </c>
      <c r="X600" s="3">
        <v>2000</v>
      </c>
      <c r="Y600" s="3">
        <v>1061.56</v>
      </c>
      <c r="Z600" s="3">
        <v>933.12</v>
      </c>
      <c r="AA600" s="3">
        <v>933.12</v>
      </c>
      <c r="AB600" s="3">
        <v>2453.04</v>
      </c>
      <c r="AC600" s="3">
        <v>2453.04</v>
      </c>
      <c r="AD600" s="3">
        <v>1989.98</v>
      </c>
      <c r="AE600" s="3">
        <v>1989.98</v>
      </c>
      <c r="AF600" t="b">
        <v>1</v>
      </c>
      <c r="AG600" t="b">
        <v>1</v>
      </c>
    </row>
    <row r="601" spans="1:33" x14ac:dyDescent="0.3">
      <c r="A601" s="2" t="s">
        <v>2660</v>
      </c>
      <c r="B601" s="2" t="s">
        <v>1456</v>
      </c>
      <c r="C601" s="2" t="s">
        <v>1777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2" t="s">
        <v>385</v>
      </c>
      <c r="V601" s="3">
        <v>45000</v>
      </c>
      <c r="W601" s="3">
        <v>42847.59</v>
      </c>
      <c r="X601" s="3">
        <v>40000</v>
      </c>
      <c r="Y601" s="3">
        <v>35538.160000000003</v>
      </c>
      <c r="Z601" s="3">
        <v>41902.92</v>
      </c>
      <c r="AA601" s="3">
        <v>41902.92</v>
      </c>
      <c r="AB601" s="3">
        <v>20884.43</v>
      </c>
      <c r="AC601" s="3">
        <v>20884.43</v>
      </c>
      <c r="AD601" s="3">
        <v>17032.599999999999</v>
      </c>
      <c r="AE601" s="3">
        <v>17032.599999999999</v>
      </c>
      <c r="AF601" t="b">
        <v>1</v>
      </c>
      <c r="AG601" t="b">
        <v>1</v>
      </c>
    </row>
    <row r="602" spans="1:33" x14ac:dyDescent="0.3">
      <c r="A602" s="2" t="s">
        <v>2659</v>
      </c>
      <c r="B602" s="2" t="s">
        <v>1461</v>
      </c>
      <c r="C602" s="2" t="s">
        <v>1777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2" t="s">
        <v>385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t="b">
        <v>1</v>
      </c>
      <c r="AG602" t="b">
        <v>1</v>
      </c>
    </row>
    <row r="603" spans="1:33" x14ac:dyDescent="0.3">
      <c r="A603" s="2" t="s">
        <v>2658</v>
      </c>
      <c r="B603" s="2" t="s">
        <v>862</v>
      </c>
      <c r="C603" s="2" t="s">
        <v>1777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2" t="s">
        <v>385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t="b">
        <v>1</v>
      </c>
      <c r="AG603" t="b">
        <v>1</v>
      </c>
    </row>
    <row r="604" spans="1:33" x14ac:dyDescent="0.3">
      <c r="A604" s="2" t="s">
        <v>2657</v>
      </c>
      <c r="B604" s="2" t="s">
        <v>1497</v>
      </c>
      <c r="C604" s="2" t="s">
        <v>1777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2" t="s">
        <v>385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t="b">
        <v>1</v>
      </c>
      <c r="AG604" t="b">
        <v>1</v>
      </c>
    </row>
    <row r="605" spans="1:33" x14ac:dyDescent="0.3">
      <c r="A605" s="2" t="s">
        <v>2656</v>
      </c>
      <c r="B605" s="2" t="s">
        <v>1462</v>
      </c>
      <c r="C605" s="2" t="s">
        <v>1777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2" t="s">
        <v>385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t="b">
        <v>1</v>
      </c>
      <c r="AG605" t="b">
        <v>1</v>
      </c>
    </row>
    <row r="606" spans="1:33" x14ac:dyDescent="0.3">
      <c r="A606" s="2" t="s">
        <v>2655</v>
      </c>
      <c r="B606" s="2" t="s">
        <v>1463</v>
      </c>
      <c r="C606" s="2" t="s">
        <v>1777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2" t="s">
        <v>385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t="b">
        <v>1</v>
      </c>
      <c r="AG606" t="b">
        <v>1</v>
      </c>
    </row>
    <row r="607" spans="1:33" x14ac:dyDescent="0.3">
      <c r="A607" s="2" t="s">
        <v>2654</v>
      </c>
      <c r="B607" s="2" t="s">
        <v>1464</v>
      </c>
      <c r="C607" s="2" t="s">
        <v>1777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2" t="s">
        <v>385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t="b">
        <v>1</v>
      </c>
      <c r="AG607" t="b">
        <v>1</v>
      </c>
    </row>
    <row r="608" spans="1:33" x14ac:dyDescent="0.3">
      <c r="A608" s="2" t="s">
        <v>2653</v>
      </c>
      <c r="B608" s="2" t="s">
        <v>1465</v>
      </c>
      <c r="C608" s="2" t="s">
        <v>1777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2" t="s">
        <v>385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t="b">
        <v>1</v>
      </c>
      <c r="AG608" t="b">
        <v>1</v>
      </c>
    </row>
    <row r="609" spans="1:33" x14ac:dyDescent="0.3">
      <c r="A609" s="2" t="s">
        <v>2652</v>
      </c>
      <c r="B609" s="2" t="s">
        <v>1466</v>
      </c>
      <c r="C609" s="2" t="s">
        <v>1777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2" t="s">
        <v>385</v>
      </c>
      <c r="V609" s="3">
        <v>750</v>
      </c>
      <c r="W609" s="3">
        <v>445.41</v>
      </c>
      <c r="X609" s="3">
        <v>1000</v>
      </c>
      <c r="Y609" s="3">
        <v>367.8</v>
      </c>
      <c r="Z609" s="3">
        <v>777.89</v>
      </c>
      <c r="AA609" s="3">
        <v>777.89</v>
      </c>
      <c r="AB609" s="3">
        <v>0</v>
      </c>
      <c r="AC609" s="3">
        <v>0</v>
      </c>
      <c r="AD609" s="3">
        <v>300</v>
      </c>
      <c r="AE609" s="3">
        <v>293.7</v>
      </c>
      <c r="AF609" t="b">
        <v>1</v>
      </c>
      <c r="AG609" t="b">
        <v>1</v>
      </c>
    </row>
    <row r="610" spans="1:33" x14ac:dyDescent="0.3">
      <c r="A610" s="2" t="s">
        <v>2651</v>
      </c>
      <c r="B610" s="2" t="s">
        <v>861</v>
      </c>
      <c r="C610" s="2" t="s">
        <v>1777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2" t="s">
        <v>385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t="b">
        <v>1</v>
      </c>
      <c r="AG610" t="b">
        <v>1</v>
      </c>
    </row>
    <row r="611" spans="1:33" x14ac:dyDescent="0.3">
      <c r="A611" s="2" t="s">
        <v>2650</v>
      </c>
      <c r="B611" s="2" t="s">
        <v>1467</v>
      </c>
      <c r="C611" s="2" t="s">
        <v>1777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2" t="s">
        <v>385</v>
      </c>
      <c r="V611" s="3">
        <v>7500</v>
      </c>
      <c r="W611" s="3">
        <v>1435.98</v>
      </c>
      <c r="X611" s="3">
        <v>7500</v>
      </c>
      <c r="Y611" s="3">
        <v>5801.97</v>
      </c>
      <c r="Z611" s="3">
        <v>5676.41</v>
      </c>
      <c r="AA611" s="3">
        <v>5676.41</v>
      </c>
      <c r="AB611" s="3">
        <v>110.53</v>
      </c>
      <c r="AC611" s="3">
        <v>110.53</v>
      </c>
      <c r="AD611" s="3">
        <v>5053.79</v>
      </c>
      <c r="AE611" s="3">
        <v>5053.79</v>
      </c>
      <c r="AF611" t="b">
        <v>1</v>
      </c>
      <c r="AG611" t="b">
        <v>1</v>
      </c>
    </row>
    <row r="612" spans="1:33" x14ac:dyDescent="0.3">
      <c r="A612" s="2" t="s">
        <v>2649</v>
      </c>
      <c r="B612" s="2" t="s">
        <v>1468</v>
      </c>
      <c r="C612" s="2" t="s">
        <v>1777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2" t="s">
        <v>385</v>
      </c>
      <c r="V612" s="3">
        <v>50</v>
      </c>
      <c r="W612" s="3">
        <v>0</v>
      </c>
      <c r="X612" s="3">
        <v>50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t="b">
        <v>1</v>
      </c>
      <c r="AG612" t="b">
        <v>1</v>
      </c>
    </row>
    <row r="613" spans="1:33" x14ac:dyDescent="0.3">
      <c r="A613" s="2" t="s">
        <v>2648</v>
      </c>
      <c r="B613" s="2" t="s">
        <v>1469</v>
      </c>
      <c r="C613" s="2" t="s">
        <v>1777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2" t="s">
        <v>385</v>
      </c>
      <c r="V613" s="3">
        <v>5200</v>
      </c>
      <c r="W613" s="3">
        <v>9000</v>
      </c>
      <c r="X613" s="3">
        <v>5589.8</v>
      </c>
      <c r="Y613" s="3">
        <v>5589.8</v>
      </c>
      <c r="Z613" s="3">
        <v>5123.92</v>
      </c>
      <c r="AA613" s="3">
        <v>5123.92</v>
      </c>
      <c r="AB613" s="3">
        <v>5062.13</v>
      </c>
      <c r="AC613" s="3">
        <v>5062.13</v>
      </c>
      <c r="AD613" s="3">
        <v>4328.04</v>
      </c>
      <c r="AE613" s="3">
        <v>4328.04</v>
      </c>
      <c r="AF613" t="b">
        <v>1</v>
      </c>
      <c r="AG613" t="b">
        <v>1</v>
      </c>
    </row>
    <row r="614" spans="1:33" x14ac:dyDescent="0.3">
      <c r="A614" s="2" t="s">
        <v>2647</v>
      </c>
      <c r="B614" s="2" t="s">
        <v>1470</v>
      </c>
      <c r="C614" s="2" t="s">
        <v>1777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2" t="s">
        <v>385</v>
      </c>
      <c r="V614" s="3">
        <v>250</v>
      </c>
      <c r="W614" s="3">
        <v>0</v>
      </c>
      <c r="X614" s="3">
        <v>0</v>
      </c>
      <c r="Y614" s="3">
        <v>0</v>
      </c>
      <c r="Z614" s="3">
        <v>151.88</v>
      </c>
      <c r="AA614" s="3">
        <v>151.88</v>
      </c>
      <c r="AB614" s="3">
        <v>145.88</v>
      </c>
      <c r="AC614" s="3">
        <v>145.88</v>
      </c>
      <c r="AD614" s="3">
        <v>75</v>
      </c>
      <c r="AE614" s="3">
        <v>75</v>
      </c>
      <c r="AF614" t="b">
        <v>1</v>
      </c>
      <c r="AG614" t="b">
        <v>1</v>
      </c>
    </row>
    <row r="615" spans="1:33" x14ac:dyDescent="0.3">
      <c r="A615" s="2" t="s">
        <v>2646</v>
      </c>
      <c r="B615" s="2" t="s">
        <v>1471</v>
      </c>
      <c r="C615" s="2" t="s">
        <v>1777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2" t="s">
        <v>385</v>
      </c>
      <c r="V615" s="3">
        <v>0</v>
      </c>
      <c r="W615" s="3">
        <v>0</v>
      </c>
      <c r="X615" s="3">
        <v>710</v>
      </c>
      <c r="Y615" s="3">
        <v>120</v>
      </c>
      <c r="Z615" s="3">
        <v>271.93</v>
      </c>
      <c r="AA615" s="3">
        <v>271.93</v>
      </c>
      <c r="AB615" s="3">
        <v>577.46</v>
      </c>
      <c r="AC615" s="3">
        <v>577.46</v>
      </c>
      <c r="AD615" s="3">
        <v>150.56</v>
      </c>
      <c r="AE615" s="3">
        <v>150.56</v>
      </c>
      <c r="AF615" t="b">
        <v>1</v>
      </c>
      <c r="AG615" t="b">
        <v>1</v>
      </c>
    </row>
    <row r="616" spans="1:33" x14ac:dyDescent="0.3">
      <c r="A616" s="31" t="s">
        <v>384</v>
      </c>
      <c r="B616" s="31" t="s">
        <v>1774</v>
      </c>
      <c r="C616" s="31" t="s">
        <v>384</v>
      </c>
      <c r="D616" s="32">
        <f>SUMIF(AF584:AF615, TRUE, D584:D615)</f>
        <v>0</v>
      </c>
      <c r="E616" s="32">
        <f>SUMIF(AF584:AF615, TRUE, E584:E615)</f>
        <v>0</v>
      </c>
      <c r="F616" s="32">
        <f>SUMIF(AF584:AF615, TRUE, F584:F615)</f>
        <v>0</v>
      </c>
      <c r="G616" s="32">
        <f>SUMIF(AF584:AF615, TRUE, G584:G615)</f>
        <v>0</v>
      </c>
      <c r="H616" s="32">
        <f>SUMIF(AF584:AF615, TRUE, H584:H615)</f>
        <v>0</v>
      </c>
      <c r="I616" s="32">
        <f>SUMIF(AF584:AF615, TRUE, I584:I615)</f>
        <v>0</v>
      </c>
      <c r="J616" s="32">
        <f>SUMIF(AF584:AF615, TRUE, J584:J615)</f>
        <v>0</v>
      </c>
      <c r="K616" s="32">
        <f>SUMIF(AF584:AF615, TRUE, K584:K615)</f>
        <v>0</v>
      </c>
      <c r="L616" s="32">
        <f>SUMIF(AF584:AF615, TRUE, L584:L615)</f>
        <v>0</v>
      </c>
      <c r="M616" s="32">
        <f>SUMIF(AF584:AF615, TRUE, M584:M615)</f>
        <v>0</v>
      </c>
      <c r="N616" s="32">
        <f>SUMIF(AF584:AF615, TRUE, N584:N615)</f>
        <v>0</v>
      </c>
      <c r="O616" s="32">
        <f>SUMIF(AF584:AF615, TRUE, O584:O615)</f>
        <v>0</v>
      </c>
      <c r="P616" s="32">
        <f>SUMIF(AF584:AF615, TRUE, P584:P615)</f>
        <v>0</v>
      </c>
      <c r="Q616" s="32">
        <f>SUMIF(AF584:AF615, TRUE, Q584:Q615)</f>
        <v>0</v>
      </c>
      <c r="R616" s="32">
        <f>SUMIF(AF584:AF615, TRUE, R584:R615)</f>
        <v>0</v>
      </c>
      <c r="S616" s="32">
        <f>SUMIF(AF584:AF615, TRUE, S584:S615)</f>
        <v>0</v>
      </c>
      <c r="T616" s="32">
        <f>SUMIF(AF584:AF615, TRUE, T584:T615)</f>
        <v>0</v>
      </c>
      <c r="U616" s="31" t="s">
        <v>384</v>
      </c>
      <c r="V616" s="32">
        <f>SUMIF(AF584:AF615, TRUE, V584:V615)</f>
        <v>171700</v>
      </c>
      <c r="W616" s="32">
        <f>SUMIF(AF584:AF615, TRUE, W584:W615)</f>
        <v>151409.03</v>
      </c>
      <c r="X616" s="32">
        <f>SUMIF(AF584:AF615, TRUE, X584:X615)</f>
        <v>169515.02</v>
      </c>
      <c r="Y616" s="32">
        <f>SUMIF(AF584:AF615, TRUE, Y584:Y615)</f>
        <v>147186.22</v>
      </c>
      <c r="Z616" s="32">
        <f>SUMIF(AF584:AF615, TRUE, Z584:Z615)</f>
        <v>155268</v>
      </c>
      <c r="AA616" s="32">
        <f>SUMIF(AF584:AF615, TRUE, AA584:AA615)</f>
        <v>138737.64000000001</v>
      </c>
      <c r="AB616" s="32">
        <f>SUMIF(AF584:AF615, TRUE, AB584:AB615)</f>
        <v>111433.86</v>
      </c>
      <c r="AC616" s="32">
        <f>SUMIF(AF584:AF615, TRUE, AC584:AC615)</f>
        <v>111433.86</v>
      </c>
      <c r="AD616" s="32">
        <f>SUMIF(AF584:AF615, TRUE, AD584:AD615)</f>
        <v>115458.60999999999</v>
      </c>
      <c r="AE616" s="32">
        <f>SUMIF(AF584:AF615, TRUE, AE584:AE615)</f>
        <v>115407.30999999998</v>
      </c>
      <c r="AF616" t="b">
        <v>0</v>
      </c>
      <c r="AG616" t="b">
        <v>0</v>
      </c>
    </row>
    <row r="617" spans="1:33" x14ac:dyDescent="0.3">
      <c r="A617" s="2" t="s">
        <v>2645</v>
      </c>
      <c r="B617" s="2" t="s">
        <v>451</v>
      </c>
      <c r="C617" s="2" t="s">
        <v>1808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2" t="s">
        <v>385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t="b">
        <v>1</v>
      </c>
      <c r="AG617" t="b">
        <v>1</v>
      </c>
    </row>
    <row r="618" spans="1:33" x14ac:dyDescent="0.3">
      <c r="A618" s="31" t="s">
        <v>384</v>
      </c>
      <c r="B618" s="31" t="s">
        <v>1774</v>
      </c>
      <c r="C618" s="31" t="s">
        <v>384</v>
      </c>
      <c r="D618" s="32">
        <f>SUMIF(AF617:AF617, TRUE, D617:D617)</f>
        <v>0</v>
      </c>
      <c r="E618" s="32">
        <f>SUMIF(AF617:AF617, TRUE, E617:E617)</f>
        <v>0</v>
      </c>
      <c r="F618" s="32">
        <f>SUMIF(AF617:AF617, TRUE, F617:F617)</f>
        <v>0</v>
      </c>
      <c r="G618" s="32">
        <f>SUMIF(AF617:AF617, TRUE, G617:G617)</f>
        <v>0</v>
      </c>
      <c r="H618" s="32">
        <f>SUMIF(AF617:AF617, TRUE, H617:H617)</f>
        <v>0</v>
      </c>
      <c r="I618" s="32">
        <f>SUMIF(AF617:AF617, TRUE, I617:I617)</f>
        <v>0</v>
      </c>
      <c r="J618" s="32">
        <f>SUMIF(AF617:AF617, TRUE, J617:J617)</f>
        <v>0</v>
      </c>
      <c r="K618" s="32">
        <f>SUMIF(AF617:AF617, TRUE, K617:K617)</f>
        <v>0</v>
      </c>
      <c r="L618" s="32">
        <f>SUMIF(AF617:AF617, TRUE, L617:L617)</f>
        <v>0</v>
      </c>
      <c r="M618" s="32">
        <f>SUMIF(AF617:AF617, TRUE, M617:M617)</f>
        <v>0</v>
      </c>
      <c r="N618" s="32">
        <f>SUMIF(AF617:AF617, TRUE, N617:N617)</f>
        <v>0</v>
      </c>
      <c r="O618" s="32">
        <f>SUMIF(AF617:AF617, TRUE, O617:O617)</f>
        <v>0</v>
      </c>
      <c r="P618" s="32">
        <f>SUMIF(AF617:AF617, TRUE, P617:P617)</f>
        <v>0</v>
      </c>
      <c r="Q618" s="32">
        <f>SUMIF(AF617:AF617, TRUE, Q617:Q617)</f>
        <v>0</v>
      </c>
      <c r="R618" s="32">
        <f>SUMIF(AF617:AF617, TRUE, R617:R617)</f>
        <v>0</v>
      </c>
      <c r="S618" s="32">
        <f>SUMIF(AF617:AF617, TRUE, S617:S617)</f>
        <v>0</v>
      </c>
      <c r="T618" s="32">
        <f>SUMIF(AF617:AF617, TRUE, T617:T617)</f>
        <v>0</v>
      </c>
      <c r="U618" s="31" t="s">
        <v>384</v>
      </c>
      <c r="V618" s="32">
        <f>SUMIF(AF617:AF617, TRUE, V617:V617)</f>
        <v>0</v>
      </c>
      <c r="W618" s="32">
        <f>SUMIF(AF617:AF617, TRUE, W617:W617)</f>
        <v>0</v>
      </c>
      <c r="X618" s="32">
        <f>SUMIF(AF617:AF617, TRUE, X617:X617)</f>
        <v>0</v>
      </c>
      <c r="Y618" s="32">
        <f>SUMIF(AF617:AF617, TRUE, Y617:Y617)</f>
        <v>0</v>
      </c>
      <c r="Z618" s="32">
        <f>SUMIF(AF617:AF617, TRUE, Z617:Z617)</f>
        <v>0</v>
      </c>
      <c r="AA618" s="32">
        <f>SUMIF(AF617:AF617, TRUE, AA617:AA617)</f>
        <v>0</v>
      </c>
      <c r="AB618" s="32">
        <f>SUMIF(AF617:AF617, TRUE, AB617:AB617)</f>
        <v>0</v>
      </c>
      <c r="AC618" s="32">
        <f>SUMIF(AF617:AF617, TRUE, AC617:AC617)</f>
        <v>0</v>
      </c>
      <c r="AD618" s="32">
        <f>SUMIF(AF617:AF617, TRUE, AD617:AD617)</f>
        <v>0</v>
      </c>
      <c r="AE618" s="32">
        <f>SUMIF(AF617:AF617, TRUE, AE617:AE617)</f>
        <v>0</v>
      </c>
      <c r="AF618" t="b">
        <v>0</v>
      </c>
      <c r="AG618" t="b">
        <v>0</v>
      </c>
    </row>
    <row r="619" spans="1:33" x14ac:dyDescent="0.3">
      <c r="A619" s="2" t="s">
        <v>2644</v>
      </c>
      <c r="B619" s="2" t="s">
        <v>860</v>
      </c>
      <c r="C619" s="2" t="s">
        <v>1777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2" t="s">
        <v>385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t="b">
        <v>1</v>
      </c>
      <c r="AG619" t="b">
        <v>1</v>
      </c>
    </row>
    <row r="620" spans="1:33" x14ac:dyDescent="0.3">
      <c r="A620" s="2" t="s">
        <v>2643</v>
      </c>
      <c r="B620" s="2" t="s">
        <v>452</v>
      </c>
      <c r="C620" s="2" t="s">
        <v>1777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2" t="s">
        <v>385</v>
      </c>
      <c r="V620" s="3">
        <v>552337.61</v>
      </c>
      <c r="W620" s="3">
        <v>255583.27</v>
      </c>
      <c r="X620" s="3">
        <v>255123.1</v>
      </c>
      <c r="Y620" s="3">
        <v>285117.53999999998</v>
      </c>
      <c r="Z620" s="3">
        <v>242366.94</v>
      </c>
      <c r="AA620" s="3">
        <v>242366.94</v>
      </c>
      <c r="AB620" s="3">
        <v>687668.47</v>
      </c>
      <c r="AC620" s="3">
        <v>687668.47</v>
      </c>
      <c r="AD620" s="3">
        <v>306559.3</v>
      </c>
      <c r="AE620" s="3">
        <v>111268.89</v>
      </c>
      <c r="AF620" t="b">
        <v>1</v>
      </c>
      <c r="AG620" t="b">
        <v>1</v>
      </c>
    </row>
    <row r="621" spans="1:33" x14ac:dyDescent="0.3">
      <c r="A621" s="2" t="s">
        <v>2642</v>
      </c>
      <c r="B621" s="2" t="s">
        <v>859</v>
      </c>
      <c r="C621" s="2" t="s">
        <v>1777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2" t="s">
        <v>385</v>
      </c>
      <c r="V621" s="3">
        <v>0</v>
      </c>
      <c r="W621" s="3">
        <v>0</v>
      </c>
      <c r="X621" s="3">
        <v>0</v>
      </c>
      <c r="Y621" s="3">
        <v>0</v>
      </c>
      <c r="Z621" s="3">
        <v>164264</v>
      </c>
      <c r="AA621" s="3">
        <v>164264</v>
      </c>
      <c r="AB621" s="3">
        <v>115532.82</v>
      </c>
      <c r="AC621" s="3">
        <v>115532.82</v>
      </c>
      <c r="AD621" s="3">
        <v>0</v>
      </c>
      <c r="AE621" s="3">
        <v>0</v>
      </c>
      <c r="AF621" t="b">
        <v>1</v>
      </c>
      <c r="AG621" t="b">
        <v>1</v>
      </c>
    </row>
    <row r="622" spans="1:33" x14ac:dyDescent="0.3">
      <c r="A622" s="2" t="s">
        <v>2641</v>
      </c>
      <c r="B622" s="2" t="s">
        <v>453</v>
      </c>
      <c r="C622" s="2" t="s">
        <v>1777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2" t="s">
        <v>385</v>
      </c>
      <c r="V622" s="3">
        <v>91923.65</v>
      </c>
      <c r="W622" s="3">
        <v>82959.960000000006</v>
      </c>
      <c r="X622" s="3">
        <v>104821.9</v>
      </c>
      <c r="Y622" s="3">
        <v>6950.72</v>
      </c>
      <c r="Z622" s="3">
        <v>55322.67</v>
      </c>
      <c r="AA622" s="3">
        <v>50822.67</v>
      </c>
      <c r="AB622" s="3">
        <v>58206.5</v>
      </c>
      <c r="AC622" s="3">
        <v>58206.5</v>
      </c>
      <c r="AD622" s="3">
        <v>55481.91</v>
      </c>
      <c r="AE622" s="3">
        <v>55481.91</v>
      </c>
      <c r="AF622" t="b">
        <v>1</v>
      </c>
      <c r="AG622" t="b">
        <v>1</v>
      </c>
    </row>
    <row r="623" spans="1:33" x14ac:dyDescent="0.3">
      <c r="A623" s="2" t="s">
        <v>2640</v>
      </c>
      <c r="B623" s="2" t="s">
        <v>454</v>
      </c>
      <c r="C623" s="2" t="s">
        <v>1777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2" t="s">
        <v>385</v>
      </c>
      <c r="V623" s="3">
        <v>71075.259999999995</v>
      </c>
      <c r="W623" s="3">
        <v>37030.21</v>
      </c>
      <c r="X623" s="3">
        <v>54525.17</v>
      </c>
      <c r="Y623" s="3">
        <v>22979.02</v>
      </c>
      <c r="Z623" s="3">
        <v>43888.97</v>
      </c>
      <c r="AA623" s="3">
        <v>43888.97</v>
      </c>
      <c r="AB623" s="3">
        <v>46198.92</v>
      </c>
      <c r="AC623" s="3">
        <v>46198.92</v>
      </c>
      <c r="AD623" s="3">
        <v>46198.92</v>
      </c>
      <c r="AE623" s="3">
        <v>-10312.27</v>
      </c>
      <c r="AF623" t="b">
        <v>1</v>
      </c>
      <c r="AG623" t="b">
        <v>1</v>
      </c>
    </row>
    <row r="624" spans="1:33" x14ac:dyDescent="0.3">
      <c r="A624" s="2" t="s">
        <v>2639</v>
      </c>
      <c r="B624" s="2" t="s">
        <v>858</v>
      </c>
      <c r="C624" s="2" t="s">
        <v>1777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2" t="s">
        <v>385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41870.550000000003</v>
      </c>
      <c r="AC624" s="3">
        <v>41870.550000000003</v>
      </c>
      <c r="AD624" s="3">
        <v>400000</v>
      </c>
      <c r="AE624" s="3">
        <v>222745.19</v>
      </c>
      <c r="AF624" t="b">
        <v>1</v>
      </c>
      <c r="AG624" t="b">
        <v>1</v>
      </c>
    </row>
    <row r="625" spans="1:33" x14ac:dyDescent="0.3">
      <c r="A625" s="2" t="s">
        <v>2638</v>
      </c>
      <c r="B625" s="2" t="s">
        <v>455</v>
      </c>
      <c r="C625" s="2" t="s">
        <v>1777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2" t="s">
        <v>385</v>
      </c>
      <c r="V625" s="3">
        <v>0</v>
      </c>
      <c r="W625" s="3">
        <v>0</v>
      </c>
      <c r="X625" s="3">
        <v>3662.45</v>
      </c>
      <c r="Y625" s="3">
        <v>3662.45</v>
      </c>
      <c r="Z625" s="3">
        <v>637335.18999999994</v>
      </c>
      <c r="AA625" s="3">
        <v>600033.91</v>
      </c>
      <c r="AB625" s="3">
        <v>104419.31</v>
      </c>
      <c r="AC625" s="3">
        <v>104419.31</v>
      </c>
      <c r="AD625" s="3">
        <v>890000</v>
      </c>
      <c r="AE625" s="3">
        <v>0</v>
      </c>
      <c r="AF625" t="b">
        <v>1</v>
      </c>
      <c r="AG625" t="b">
        <v>1</v>
      </c>
    </row>
    <row r="626" spans="1:33" x14ac:dyDescent="0.3">
      <c r="A626" s="2" t="s">
        <v>2637</v>
      </c>
      <c r="B626" s="2" t="s">
        <v>857</v>
      </c>
      <c r="C626" s="2" t="s">
        <v>1777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2" t="s">
        <v>385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t="b">
        <v>1</v>
      </c>
      <c r="AG626" t="b">
        <v>1</v>
      </c>
    </row>
    <row r="627" spans="1:33" x14ac:dyDescent="0.3">
      <c r="A627" s="2" t="s">
        <v>2636</v>
      </c>
      <c r="B627" s="2" t="s">
        <v>456</v>
      </c>
      <c r="C627" s="2" t="s">
        <v>1777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2" t="s">
        <v>385</v>
      </c>
      <c r="V627" s="3">
        <v>58201.18</v>
      </c>
      <c r="W627" s="3">
        <v>52769.39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t="b">
        <v>1</v>
      </c>
      <c r="AG627" t="b">
        <v>1</v>
      </c>
    </row>
    <row r="628" spans="1:33" x14ac:dyDescent="0.3">
      <c r="A628" s="2" t="s">
        <v>2635</v>
      </c>
      <c r="B628" s="2" t="s">
        <v>856</v>
      </c>
      <c r="C628" s="2" t="s">
        <v>1777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2" t="s">
        <v>385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t="b">
        <v>1</v>
      </c>
      <c r="AG628" t="b">
        <v>1</v>
      </c>
    </row>
    <row r="629" spans="1:33" x14ac:dyDescent="0.3">
      <c r="A629" s="2" t="s">
        <v>2634</v>
      </c>
      <c r="B629" s="2" t="s">
        <v>457</v>
      </c>
      <c r="C629" s="2" t="s">
        <v>1777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2" t="s">
        <v>385</v>
      </c>
      <c r="V629" s="3">
        <v>143901.51999999999</v>
      </c>
      <c r="W629" s="3">
        <v>68518.84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t="b">
        <v>1</v>
      </c>
      <c r="AG629" t="b">
        <v>1</v>
      </c>
    </row>
    <row r="630" spans="1:33" x14ac:dyDescent="0.3">
      <c r="A630" s="2" t="s">
        <v>2633</v>
      </c>
      <c r="B630" s="2" t="s">
        <v>458</v>
      </c>
      <c r="C630" s="2" t="s">
        <v>1777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2" t="s">
        <v>385</v>
      </c>
      <c r="V630" s="3">
        <v>0</v>
      </c>
      <c r="W630" s="3">
        <v>0</v>
      </c>
      <c r="X630" s="3">
        <v>2976.04</v>
      </c>
      <c r="Y630" s="3">
        <v>2976.04</v>
      </c>
      <c r="Z630" s="3">
        <v>350000</v>
      </c>
      <c r="AA630" s="3">
        <v>175052.61</v>
      </c>
      <c r="AB630" s="3">
        <v>11597.26</v>
      </c>
      <c r="AC630" s="3">
        <v>11597.26</v>
      </c>
      <c r="AD630" s="3">
        <v>320000</v>
      </c>
      <c r="AE630" s="3">
        <v>0</v>
      </c>
      <c r="AF630" t="b">
        <v>1</v>
      </c>
      <c r="AG630" t="b">
        <v>1</v>
      </c>
    </row>
    <row r="631" spans="1:33" x14ac:dyDescent="0.3">
      <c r="A631" s="2" t="s">
        <v>2632</v>
      </c>
      <c r="B631" s="2" t="s">
        <v>459</v>
      </c>
      <c r="C631" s="2" t="s">
        <v>1777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2" t="s">
        <v>385</v>
      </c>
      <c r="V631" s="3">
        <v>224790</v>
      </c>
      <c r="W631" s="3">
        <v>175738.59</v>
      </c>
      <c r="X631" s="3">
        <v>201000.54</v>
      </c>
      <c r="Y631" s="3">
        <v>5172.58</v>
      </c>
      <c r="Z631" s="3">
        <v>50000</v>
      </c>
      <c r="AA631" s="3">
        <v>30565.46</v>
      </c>
      <c r="AB631" s="3">
        <v>0</v>
      </c>
      <c r="AC631" s="3">
        <v>0</v>
      </c>
      <c r="AD631" s="3">
        <v>0</v>
      </c>
      <c r="AE631" s="3">
        <v>0</v>
      </c>
      <c r="AF631" t="b">
        <v>1</v>
      </c>
      <c r="AG631" t="b">
        <v>1</v>
      </c>
    </row>
    <row r="632" spans="1:33" x14ac:dyDescent="0.3">
      <c r="A632" s="2" t="s">
        <v>2631</v>
      </c>
      <c r="B632" s="2" t="s">
        <v>855</v>
      </c>
      <c r="C632" s="2" t="s">
        <v>1777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2" t="s">
        <v>385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100000</v>
      </c>
      <c r="AF632" t="b">
        <v>1</v>
      </c>
      <c r="AG632" t="b">
        <v>1</v>
      </c>
    </row>
    <row r="633" spans="1:33" x14ac:dyDescent="0.3">
      <c r="A633" s="2" t="s">
        <v>2630</v>
      </c>
      <c r="B633" s="2" t="s">
        <v>460</v>
      </c>
      <c r="C633" s="2" t="s">
        <v>1777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2" t="s">
        <v>385</v>
      </c>
      <c r="V633" s="3">
        <v>3220000</v>
      </c>
      <c r="W633" s="3">
        <v>184066.73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t="b">
        <v>1</v>
      </c>
      <c r="AG633" t="b">
        <v>1</v>
      </c>
    </row>
    <row r="634" spans="1:33" x14ac:dyDescent="0.3">
      <c r="A634" s="2" t="s">
        <v>2629</v>
      </c>
      <c r="B634" s="2" t="s">
        <v>461</v>
      </c>
      <c r="C634" s="2" t="s">
        <v>1777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2" t="s">
        <v>385</v>
      </c>
      <c r="V634" s="3">
        <v>1750000</v>
      </c>
      <c r="W634" s="3">
        <v>361487.42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t="b">
        <v>1</v>
      </c>
      <c r="AG634" t="b">
        <v>1</v>
      </c>
    </row>
    <row r="635" spans="1:33" x14ac:dyDescent="0.3">
      <c r="A635" s="2" t="s">
        <v>2628</v>
      </c>
      <c r="B635" s="2" t="s">
        <v>462</v>
      </c>
      <c r="C635" s="2" t="s">
        <v>1777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2" t="s">
        <v>385</v>
      </c>
      <c r="V635" s="3">
        <v>800000</v>
      </c>
      <c r="W635" s="3">
        <v>750139.02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t="b">
        <v>1</v>
      </c>
      <c r="AG635" t="b">
        <v>1</v>
      </c>
    </row>
    <row r="636" spans="1:33" x14ac:dyDescent="0.3">
      <c r="A636" s="2" t="s">
        <v>2627</v>
      </c>
      <c r="B636" s="2" t="s">
        <v>463</v>
      </c>
      <c r="C636" s="2" t="s">
        <v>1777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2" t="s">
        <v>385</v>
      </c>
      <c r="V636" s="3">
        <v>60000</v>
      </c>
      <c r="W636" s="3">
        <v>57643.09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t="b">
        <v>1</v>
      </c>
      <c r="AG636" t="b">
        <v>1</v>
      </c>
    </row>
    <row r="637" spans="1:33" x14ac:dyDescent="0.3">
      <c r="A637" s="2" t="s">
        <v>2626</v>
      </c>
      <c r="B637" s="2" t="s">
        <v>464</v>
      </c>
      <c r="C637" s="2" t="s">
        <v>1777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2" t="s">
        <v>385</v>
      </c>
      <c r="V637" s="3">
        <v>0</v>
      </c>
      <c r="W637" s="3">
        <v>0</v>
      </c>
      <c r="X637" s="3">
        <v>155018.29</v>
      </c>
      <c r="Y637" s="3">
        <v>155018.29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t="b">
        <v>1</v>
      </c>
      <c r="AG637" t="b">
        <v>1</v>
      </c>
    </row>
    <row r="638" spans="1:33" x14ac:dyDescent="0.3">
      <c r="A638" s="2" t="s">
        <v>2625</v>
      </c>
      <c r="B638" s="2" t="s">
        <v>854</v>
      </c>
      <c r="C638" s="2" t="s">
        <v>1777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2" t="s">
        <v>385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t="b">
        <v>1</v>
      </c>
      <c r="AG638" t="b">
        <v>1</v>
      </c>
    </row>
    <row r="639" spans="1:33" x14ac:dyDescent="0.3">
      <c r="A639" s="2" t="s">
        <v>2624</v>
      </c>
      <c r="B639" s="2" t="s">
        <v>465</v>
      </c>
      <c r="C639" s="2" t="s">
        <v>1777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2" t="s">
        <v>385</v>
      </c>
      <c r="V639" s="3">
        <v>0</v>
      </c>
      <c r="W639" s="3">
        <v>0</v>
      </c>
      <c r="X639" s="3">
        <v>599522.5</v>
      </c>
      <c r="Y639" s="3">
        <v>599522.5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t="b">
        <v>1</v>
      </c>
      <c r="AG639" t="b">
        <v>1</v>
      </c>
    </row>
    <row r="640" spans="1:33" x14ac:dyDescent="0.3">
      <c r="A640" s="2" t="s">
        <v>2623</v>
      </c>
      <c r="B640" s="2" t="s">
        <v>466</v>
      </c>
      <c r="C640" s="2" t="s">
        <v>1777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2" t="s">
        <v>385</v>
      </c>
      <c r="V640" s="3">
        <v>0</v>
      </c>
      <c r="W640" s="3">
        <v>2136</v>
      </c>
      <c r="X640" s="3">
        <v>50000</v>
      </c>
      <c r="Y640" s="3">
        <v>43572.1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t="b">
        <v>1</v>
      </c>
      <c r="AG640" t="b">
        <v>1</v>
      </c>
    </row>
    <row r="641" spans="1:33" x14ac:dyDescent="0.3">
      <c r="A641" s="2" t="s">
        <v>2622</v>
      </c>
      <c r="B641" s="2" t="s">
        <v>467</v>
      </c>
      <c r="C641" s="2" t="s">
        <v>1777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2" t="s">
        <v>385</v>
      </c>
      <c r="V641" s="3">
        <v>400000</v>
      </c>
      <c r="W641" s="3">
        <v>31021.4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t="b">
        <v>1</v>
      </c>
      <c r="AG641" t="b">
        <v>1</v>
      </c>
    </row>
    <row r="642" spans="1:33" x14ac:dyDescent="0.3">
      <c r="A642" s="31" t="s">
        <v>384</v>
      </c>
      <c r="B642" s="31" t="s">
        <v>1774</v>
      </c>
      <c r="C642" s="31" t="s">
        <v>384</v>
      </c>
      <c r="D642" s="32">
        <f>SUMIF(AF619:AF641, TRUE, D619:D641)</f>
        <v>0</v>
      </c>
      <c r="E642" s="32">
        <f>SUMIF(AF619:AF641, TRUE, E619:E641)</f>
        <v>0</v>
      </c>
      <c r="F642" s="32">
        <f>SUMIF(AF619:AF641, TRUE, F619:F641)</f>
        <v>0</v>
      </c>
      <c r="G642" s="32">
        <f>SUMIF(AF619:AF641, TRUE, G619:G641)</f>
        <v>0</v>
      </c>
      <c r="H642" s="32">
        <f>SUMIF(AF619:AF641, TRUE, H619:H641)</f>
        <v>0</v>
      </c>
      <c r="I642" s="32">
        <f>SUMIF(AF619:AF641, TRUE, I619:I641)</f>
        <v>0</v>
      </c>
      <c r="J642" s="32">
        <f>SUMIF(AF619:AF641, TRUE, J619:J641)</f>
        <v>0</v>
      </c>
      <c r="K642" s="32">
        <f>SUMIF(AF619:AF641, TRUE, K619:K641)</f>
        <v>0</v>
      </c>
      <c r="L642" s="32">
        <f>SUMIF(AF619:AF641, TRUE, L619:L641)</f>
        <v>0</v>
      </c>
      <c r="M642" s="32">
        <f>SUMIF(AF619:AF641, TRUE, M619:M641)</f>
        <v>0</v>
      </c>
      <c r="N642" s="32">
        <f>SUMIF(AF619:AF641, TRUE, N619:N641)</f>
        <v>0</v>
      </c>
      <c r="O642" s="32">
        <f>SUMIF(AF619:AF641, TRUE, O619:O641)</f>
        <v>0</v>
      </c>
      <c r="P642" s="32">
        <f>SUMIF(AF619:AF641, TRUE, P619:P641)</f>
        <v>0</v>
      </c>
      <c r="Q642" s="32">
        <f>SUMIF(AF619:AF641, TRUE, Q619:Q641)</f>
        <v>0</v>
      </c>
      <c r="R642" s="32">
        <f>SUMIF(AF619:AF641, TRUE, R619:R641)</f>
        <v>0</v>
      </c>
      <c r="S642" s="32">
        <f>SUMIF(AF619:AF641, TRUE, S619:S641)</f>
        <v>0</v>
      </c>
      <c r="T642" s="32">
        <f>SUMIF(AF619:AF641, TRUE, T619:T641)</f>
        <v>0</v>
      </c>
      <c r="U642" s="31" t="s">
        <v>384</v>
      </c>
      <c r="V642" s="32">
        <f>SUMIF(AF619:AF641, TRUE, V619:V641)</f>
        <v>7372229.2200000007</v>
      </c>
      <c r="W642" s="32">
        <f>SUMIF(AF619:AF641, TRUE, W619:W641)</f>
        <v>2059093.92</v>
      </c>
      <c r="X642" s="32">
        <f>SUMIF(AF619:AF641, TRUE, X619:X641)</f>
        <v>1426649.99</v>
      </c>
      <c r="Y642" s="32">
        <f>SUMIF(AF619:AF641, TRUE, Y619:Y641)</f>
        <v>1124971.2400000002</v>
      </c>
      <c r="Z642" s="32">
        <f>SUMIF(AF619:AF641, TRUE, Z619:Z641)</f>
        <v>1543177.77</v>
      </c>
      <c r="AA642" s="32">
        <f>SUMIF(AF619:AF641, TRUE, AA619:AA641)</f>
        <v>1306994.56</v>
      </c>
      <c r="AB642" s="32">
        <f>SUMIF(AF619:AF641, TRUE, AB619:AB641)</f>
        <v>1065493.83</v>
      </c>
      <c r="AC642" s="32">
        <f>SUMIF(AF619:AF641, TRUE, AC619:AC641)</f>
        <v>1065493.83</v>
      </c>
      <c r="AD642" s="32">
        <f>SUMIF(AF619:AF641, TRUE, AD619:AD641)</f>
        <v>2018240.13</v>
      </c>
      <c r="AE642" s="32">
        <f>SUMIF(AF619:AF641, TRUE, AE619:AE641)</f>
        <v>479183.72</v>
      </c>
      <c r="AF642" t="b">
        <v>0</v>
      </c>
      <c r="AG642" t="b">
        <v>0</v>
      </c>
    </row>
    <row r="643" spans="1:33" x14ac:dyDescent="0.3">
      <c r="A643" s="2" t="s">
        <v>2621</v>
      </c>
      <c r="B643" s="2" t="s">
        <v>468</v>
      </c>
      <c r="C643" s="2" t="s">
        <v>1808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2" t="s">
        <v>385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t="b">
        <v>1</v>
      </c>
      <c r="AG643" t="b">
        <v>1</v>
      </c>
    </row>
    <row r="644" spans="1:33" x14ac:dyDescent="0.3">
      <c r="A644" s="31" t="s">
        <v>384</v>
      </c>
      <c r="B644" s="31" t="s">
        <v>1774</v>
      </c>
      <c r="C644" s="31" t="s">
        <v>384</v>
      </c>
      <c r="D644" s="32">
        <f>SUMIF(AF643:AF643, TRUE, D643:D643)</f>
        <v>0</v>
      </c>
      <c r="E644" s="32">
        <f>SUMIF(AF643:AF643, TRUE, E643:E643)</f>
        <v>0</v>
      </c>
      <c r="F644" s="32">
        <f>SUMIF(AF643:AF643, TRUE, F643:F643)</f>
        <v>0</v>
      </c>
      <c r="G644" s="32">
        <f>SUMIF(AF643:AF643, TRUE, G643:G643)</f>
        <v>0</v>
      </c>
      <c r="H644" s="32">
        <f>SUMIF(AF643:AF643, TRUE, H643:H643)</f>
        <v>0</v>
      </c>
      <c r="I644" s="32">
        <f>SUMIF(AF643:AF643, TRUE, I643:I643)</f>
        <v>0</v>
      </c>
      <c r="J644" s="32">
        <f>SUMIF(AF643:AF643, TRUE, J643:J643)</f>
        <v>0</v>
      </c>
      <c r="K644" s="32">
        <f>SUMIF(AF643:AF643, TRUE, K643:K643)</f>
        <v>0</v>
      </c>
      <c r="L644" s="32">
        <f>SUMIF(AF643:AF643, TRUE, L643:L643)</f>
        <v>0</v>
      </c>
      <c r="M644" s="32">
        <f>SUMIF(AF643:AF643, TRUE, M643:M643)</f>
        <v>0</v>
      </c>
      <c r="N644" s="32">
        <f>SUMIF(AF643:AF643, TRUE, N643:N643)</f>
        <v>0</v>
      </c>
      <c r="O644" s="32">
        <f>SUMIF(AF643:AF643, TRUE, O643:O643)</f>
        <v>0</v>
      </c>
      <c r="P644" s="32">
        <f>SUMIF(AF643:AF643, TRUE, P643:P643)</f>
        <v>0</v>
      </c>
      <c r="Q644" s="32">
        <f>SUMIF(AF643:AF643, TRUE, Q643:Q643)</f>
        <v>0</v>
      </c>
      <c r="R644" s="32">
        <f>SUMIF(AF643:AF643, TRUE, R643:R643)</f>
        <v>0</v>
      </c>
      <c r="S644" s="32">
        <f>SUMIF(AF643:AF643, TRUE, S643:S643)</f>
        <v>0</v>
      </c>
      <c r="T644" s="32">
        <f>SUMIF(AF643:AF643, TRUE, T643:T643)</f>
        <v>0</v>
      </c>
      <c r="U644" s="31" t="s">
        <v>384</v>
      </c>
      <c r="V644" s="32">
        <f>SUMIF(AF643:AF643, TRUE, V643:V643)</f>
        <v>0</v>
      </c>
      <c r="W644" s="32">
        <f>SUMIF(AF643:AF643, TRUE, W643:W643)</f>
        <v>0</v>
      </c>
      <c r="X644" s="32">
        <f>SUMIF(AF643:AF643, TRUE, X643:X643)</f>
        <v>0</v>
      </c>
      <c r="Y644" s="32">
        <f>SUMIF(AF643:AF643, TRUE, Y643:Y643)</f>
        <v>0</v>
      </c>
      <c r="Z644" s="32">
        <f>SUMIF(AF643:AF643, TRUE, Z643:Z643)</f>
        <v>0</v>
      </c>
      <c r="AA644" s="32">
        <f>SUMIF(AF643:AF643, TRUE, AA643:AA643)</f>
        <v>0</v>
      </c>
      <c r="AB644" s="32">
        <f>SUMIF(AF643:AF643, TRUE, AB643:AB643)</f>
        <v>0</v>
      </c>
      <c r="AC644" s="32">
        <f>SUMIF(AF643:AF643, TRUE, AC643:AC643)</f>
        <v>0</v>
      </c>
      <c r="AD644" s="32">
        <f>SUMIF(AF643:AF643, TRUE, AD643:AD643)</f>
        <v>0</v>
      </c>
      <c r="AE644" s="32">
        <f>SUMIF(AF643:AF643, TRUE, AE643:AE643)</f>
        <v>0</v>
      </c>
      <c r="AF644" t="b">
        <v>0</v>
      </c>
      <c r="AG644" t="b">
        <v>0</v>
      </c>
    </row>
    <row r="645" spans="1:33" x14ac:dyDescent="0.3">
      <c r="A645" s="2" t="s">
        <v>2620</v>
      </c>
      <c r="B645" s="2" t="s">
        <v>853</v>
      </c>
      <c r="C645" s="2" t="s">
        <v>1777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2" t="s">
        <v>385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t="b">
        <v>1</v>
      </c>
      <c r="AG645" t="b">
        <v>1</v>
      </c>
    </row>
    <row r="646" spans="1:33" x14ac:dyDescent="0.3">
      <c r="A646" s="2" t="s">
        <v>2619</v>
      </c>
      <c r="B646" s="2" t="s">
        <v>321</v>
      </c>
      <c r="C646" s="2" t="s">
        <v>1777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2" t="s">
        <v>385</v>
      </c>
      <c r="V646" s="3">
        <v>200000</v>
      </c>
      <c r="W646" s="3">
        <v>198888.49</v>
      </c>
      <c r="X646" s="3">
        <v>173241.63</v>
      </c>
      <c r="Y646" s="3">
        <v>173241.63</v>
      </c>
      <c r="Z646" s="3">
        <v>204689.11</v>
      </c>
      <c r="AA646" s="3">
        <v>164805.10999999999</v>
      </c>
      <c r="AB646" s="3">
        <v>150987.23000000001</v>
      </c>
      <c r="AC646" s="3">
        <v>150987.23000000001</v>
      </c>
      <c r="AD646" s="3">
        <v>143649.41</v>
      </c>
      <c r="AE646" s="3">
        <v>149779.31</v>
      </c>
      <c r="AF646" t="b">
        <v>1</v>
      </c>
      <c r="AG646" t="b">
        <v>1</v>
      </c>
    </row>
    <row r="647" spans="1:33" x14ac:dyDescent="0.3">
      <c r="A647" s="2" t="s">
        <v>2618</v>
      </c>
      <c r="B647" s="2" t="s">
        <v>322</v>
      </c>
      <c r="C647" s="2" t="s">
        <v>1777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2" t="s">
        <v>385</v>
      </c>
      <c r="V647" s="3">
        <v>15000</v>
      </c>
      <c r="W647" s="3">
        <v>15215.25</v>
      </c>
      <c r="X647" s="3">
        <v>12146.51</v>
      </c>
      <c r="Y647" s="3">
        <v>12146.51</v>
      </c>
      <c r="Z647" s="3">
        <v>12658.44</v>
      </c>
      <c r="AA647" s="3">
        <v>12658.44</v>
      </c>
      <c r="AB647" s="3">
        <v>8480.92</v>
      </c>
      <c r="AC647" s="3">
        <v>8480.92</v>
      </c>
      <c r="AD647" s="3">
        <v>7667.25</v>
      </c>
      <c r="AE647" s="3">
        <v>7667.25</v>
      </c>
      <c r="AF647" t="b">
        <v>1</v>
      </c>
      <c r="AG647" t="b">
        <v>1</v>
      </c>
    </row>
    <row r="648" spans="1:33" x14ac:dyDescent="0.3">
      <c r="A648" s="31" t="s">
        <v>384</v>
      </c>
      <c r="B648" s="31" t="s">
        <v>1774</v>
      </c>
      <c r="C648" s="31" t="s">
        <v>384</v>
      </c>
      <c r="D648" s="32">
        <f>SUMIF(AF645:AF647, TRUE, D645:D647)</f>
        <v>0</v>
      </c>
      <c r="E648" s="32">
        <f>SUMIF(AF645:AF647, TRUE, E645:E647)</f>
        <v>0</v>
      </c>
      <c r="F648" s="32">
        <f>SUMIF(AF645:AF647, TRUE, F645:F647)</f>
        <v>0</v>
      </c>
      <c r="G648" s="32">
        <f>SUMIF(AF645:AF647, TRUE, G645:G647)</f>
        <v>0</v>
      </c>
      <c r="H648" s="32">
        <f>SUMIF(AF645:AF647, TRUE, H645:H647)</f>
        <v>0</v>
      </c>
      <c r="I648" s="32">
        <f>SUMIF(AF645:AF647, TRUE, I645:I647)</f>
        <v>0</v>
      </c>
      <c r="J648" s="32">
        <f>SUMIF(AF645:AF647, TRUE, J645:J647)</f>
        <v>0</v>
      </c>
      <c r="K648" s="32">
        <f>SUMIF(AF645:AF647, TRUE, K645:K647)</f>
        <v>0</v>
      </c>
      <c r="L648" s="32">
        <f>SUMIF(AF645:AF647, TRUE, L645:L647)</f>
        <v>0</v>
      </c>
      <c r="M648" s="32">
        <f>SUMIF(AF645:AF647, TRUE, M645:M647)</f>
        <v>0</v>
      </c>
      <c r="N648" s="32">
        <f>SUMIF(AF645:AF647, TRUE, N645:N647)</f>
        <v>0</v>
      </c>
      <c r="O648" s="32">
        <f>SUMIF(AF645:AF647, TRUE, O645:O647)</f>
        <v>0</v>
      </c>
      <c r="P648" s="32">
        <f>SUMIF(AF645:AF647, TRUE, P645:P647)</f>
        <v>0</v>
      </c>
      <c r="Q648" s="32">
        <f>SUMIF(AF645:AF647, TRUE, Q645:Q647)</f>
        <v>0</v>
      </c>
      <c r="R648" s="32">
        <f>SUMIF(AF645:AF647, TRUE, R645:R647)</f>
        <v>0</v>
      </c>
      <c r="S648" s="32">
        <f>SUMIF(AF645:AF647, TRUE, S645:S647)</f>
        <v>0</v>
      </c>
      <c r="T648" s="32">
        <f>SUMIF(AF645:AF647, TRUE, T645:T647)</f>
        <v>0</v>
      </c>
      <c r="U648" s="31" t="s">
        <v>384</v>
      </c>
      <c r="V648" s="32">
        <f>SUMIF(AF645:AF647, TRUE, V645:V647)</f>
        <v>215000</v>
      </c>
      <c r="W648" s="32">
        <f>SUMIF(AF645:AF647, TRUE, W645:W647)</f>
        <v>214103.74</v>
      </c>
      <c r="X648" s="32">
        <f>SUMIF(AF645:AF647, TRUE, X645:X647)</f>
        <v>185388.14</v>
      </c>
      <c r="Y648" s="32">
        <f>SUMIF(AF645:AF647, TRUE, Y645:Y647)</f>
        <v>185388.14</v>
      </c>
      <c r="Z648" s="32">
        <f>SUMIF(AF645:AF647, TRUE, Z645:Z647)</f>
        <v>217347.55</v>
      </c>
      <c r="AA648" s="32">
        <f>SUMIF(AF645:AF647, TRUE, AA645:AA647)</f>
        <v>177463.55</v>
      </c>
      <c r="AB648" s="32">
        <f>SUMIF(AF645:AF647, TRUE, AB645:AB647)</f>
        <v>159468.15000000002</v>
      </c>
      <c r="AC648" s="32">
        <f>SUMIF(AF645:AF647, TRUE, AC645:AC647)</f>
        <v>159468.15000000002</v>
      </c>
      <c r="AD648" s="32">
        <f>SUMIF(AF645:AF647, TRUE, AD645:AD647)</f>
        <v>151316.66</v>
      </c>
      <c r="AE648" s="32">
        <f>SUMIF(AF645:AF647, TRUE, AE645:AE647)</f>
        <v>157446.56</v>
      </c>
      <c r="AF648" t="b">
        <v>0</v>
      </c>
      <c r="AG648" t="b">
        <v>0</v>
      </c>
    </row>
    <row r="649" spans="1:33" x14ac:dyDescent="0.3">
      <c r="A649" s="2" t="s">
        <v>2617</v>
      </c>
      <c r="B649" s="2" t="s">
        <v>469</v>
      </c>
      <c r="C649" s="2" t="s">
        <v>1808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2" t="s">
        <v>385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t="b">
        <v>1</v>
      </c>
      <c r="AG649" t="b">
        <v>1</v>
      </c>
    </row>
    <row r="650" spans="1:33" x14ac:dyDescent="0.3">
      <c r="A650" s="31" t="s">
        <v>384</v>
      </c>
      <c r="B650" s="31" t="s">
        <v>1774</v>
      </c>
      <c r="C650" s="31" t="s">
        <v>384</v>
      </c>
      <c r="D650" s="32">
        <f>SUMIF(AF649:AF649, TRUE, D649:D649)</f>
        <v>0</v>
      </c>
      <c r="E650" s="32">
        <f>SUMIF(AF649:AF649, TRUE, E649:E649)</f>
        <v>0</v>
      </c>
      <c r="F650" s="32">
        <f>SUMIF(AF649:AF649, TRUE, F649:F649)</f>
        <v>0</v>
      </c>
      <c r="G650" s="32">
        <f>SUMIF(AF649:AF649, TRUE, G649:G649)</f>
        <v>0</v>
      </c>
      <c r="H650" s="32">
        <f>SUMIF(AF649:AF649, TRUE, H649:H649)</f>
        <v>0</v>
      </c>
      <c r="I650" s="32">
        <f>SUMIF(AF649:AF649, TRUE, I649:I649)</f>
        <v>0</v>
      </c>
      <c r="J650" s="32">
        <f>SUMIF(AF649:AF649, TRUE, J649:J649)</f>
        <v>0</v>
      </c>
      <c r="K650" s="32">
        <f>SUMIF(AF649:AF649, TRUE, K649:K649)</f>
        <v>0</v>
      </c>
      <c r="L650" s="32">
        <f>SUMIF(AF649:AF649, TRUE, L649:L649)</f>
        <v>0</v>
      </c>
      <c r="M650" s="32">
        <f>SUMIF(AF649:AF649, TRUE, M649:M649)</f>
        <v>0</v>
      </c>
      <c r="N650" s="32">
        <f>SUMIF(AF649:AF649, TRUE, N649:N649)</f>
        <v>0</v>
      </c>
      <c r="O650" s="32">
        <f>SUMIF(AF649:AF649, TRUE, O649:O649)</f>
        <v>0</v>
      </c>
      <c r="P650" s="32">
        <f>SUMIF(AF649:AF649, TRUE, P649:P649)</f>
        <v>0</v>
      </c>
      <c r="Q650" s="32">
        <f>SUMIF(AF649:AF649, TRUE, Q649:Q649)</f>
        <v>0</v>
      </c>
      <c r="R650" s="32">
        <f>SUMIF(AF649:AF649, TRUE, R649:R649)</f>
        <v>0</v>
      </c>
      <c r="S650" s="32">
        <f>SUMIF(AF649:AF649, TRUE, S649:S649)</f>
        <v>0</v>
      </c>
      <c r="T650" s="32">
        <f>SUMIF(AF649:AF649, TRUE, T649:T649)</f>
        <v>0</v>
      </c>
      <c r="U650" s="31" t="s">
        <v>384</v>
      </c>
      <c r="V650" s="32">
        <f>SUMIF(AF649:AF649, TRUE, V649:V649)</f>
        <v>0</v>
      </c>
      <c r="W650" s="32">
        <f>SUMIF(AF649:AF649, TRUE, W649:W649)</f>
        <v>0</v>
      </c>
      <c r="X650" s="32">
        <f>SUMIF(AF649:AF649, TRUE, X649:X649)</f>
        <v>0</v>
      </c>
      <c r="Y650" s="32">
        <f>SUMIF(AF649:AF649, TRUE, Y649:Y649)</f>
        <v>0</v>
      </c>
      <c r="Z650" s="32">
        <f>SUMIF(AF649:AF649, TRUE, Z649:Z649)</f>
        <v>0</v>
      </c>
      <c r="AA650" s="32">
        <f>SUMIF(AF649:AF649, TRUE, AA649:AA649)</f>
        <v>0</v>
      </c>
      <c r="AB650" s="32">
        <f>SUMIF(AF649:AF649, TRUE, AB649:AB649)</f>
        <v>0</v>
      </c>
      <c r="AC650" s="32">
        <f>SUMIF(AF649:AF649, TRUE, AC649:AC649)</f>
        <v>0</v>
      </c>
      <c r="AD650" s="32">
        <f>SUMIF(AF649:AF649, TRUE, AD649:AD649)</f>
        <v>0</v>
      </c>
      <c r="AE650" s="32">
        <f>SUMIF(AF649:AF649, TRUE, AE649:AE649)</f>
        <v>0</v>
      </c>
      <c r="AF650" t="b">
        <v>0</v>
      </c>
      <c r="AG650" t="b">
        <v>0</v>
      </c>
    </row>
    <row r="651" spans="1:33" x14ac:dyDescent="0.3">
      <c r="A651" s="2" t="s">
        <v>2616</v>
      </c>
      <c r="B651" s="2" t="s">
        <v>470</v>
      </c>
      <c r="C651" s="2" t="s">
        <v>1777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2" t="s">
        <v>385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t="b">
        <v>1</v>
      </c>
      <c r="AG651" t="b">
        <v>1</v>
      </c>
    </row>
    <row r="652" spans="1:33" x14ac:dyDescent="0.3">
      <c r="A652" s="2" t="s">
        <v>2615</v>
      </c>
      <c r="B652" s="2" t="s">
        <v>323</v>
      </c>
      <c r="C652" s="2" t="s">
        <v>1777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2" t="s">
        <v>385</v>
      </c>
      <c r="V652" s="3">
        <v>150000</v>
      </c>
      <c r="W652" s="3">
        <v>234761.94</v>
      </c>
      <c r="X652" s="3">
        <v>142052.48000000001</v>
      </c>
      <c r="Y652" s="3">
        <v>142052.48000000001</v>
      </c>
      <c r="Z652" s="3">
        <v>87579.96</v>
      </c>
      <c r="AA652" s="3">
        <v>53483.65</v>
      </c>
      <c r="AB652" s="3">
        <v>120000</v>
      </c>
      <c r="AC652" s="3">
        <v>126961</v>
      </c>
      <c r="AD652" s="3">
        <v>120000</v>
      </c>
      <c r="AE652" s="3">
        <v>56831.83</v>
      </c>
      <c r="AF652" t="b">
        <v>1</v>
      </c>
      <c r="AG652" t="b">
        <v>1</v>
      </c>
    </row>
    <row r="653" spans="1:33" x14ac:dyDescent="0.3">
      <c r="A653" s="31" t="s">
        <v>384</v>
      </c>
      <c r="B653" s="31" t="s">
        <v>1774</v>
      </c>
      <c r="C653" s="31" t="s">
        <v>384</v>
      </c>
      <c r="D653" s="32">
        <f>SUMIF(AF651:AF652, TRUE, D651:D652)</f>
        <v>0</v>
      </c>
      <c r="E653" s="32">
        <f>SUMIF(AF651:AF652, TRUE, E651:E652)</f>
        <v>0</v>
      </c>
      <c r="F653" s="32">
        <f>SUMIF(AF651:AF652, TRUE, F651:F652)</f>
        <v>0</v>
      </c>
      <c r="G653" s="32">
        <f>SUMIF(AF651:AF652, TRUE, G651:G652)</f>
        <v>0</v>
      </c>
      <c r="H653" s="32">
        <f>SUMIF(AF651:AF652, TRUE, H651:H652)</f>
        <v>0</v>
      </c>
      <c r="I653" s="32">
        <f>SUMIF(AF651:AF652, TRUE, I651:I652)</f>
        <v>0</v>
      </c>
      <c r="J653" s="32">
        <f>SUMIF(AF651:AF652, TRUE, J651:J652)</f>
        <v>0</v>
      </c>
      <c r="K653" s="32">
        <f>SUMIF(AF651:AF652, TRUE, K651:K652)</f>
        <v>0</v>
      </c>
      <c r="L653" s="32">
        <f>SUMIF(AF651:AF652, TRUE, L651:L652)</f>
        <v>0</v>
      </c>
      <c r="M653" s="32">
        <f>SUMIF(AF651:AF652, TRUE, M651:M652)</f>
        <v>0</v>
      </c>
      <c r="N653" s="32">
        <f>SUMIF(AF651:AF652, TRUE, N651:N652)</f>
        <v>0</v>
      </c>
      <c r="O653" s="32">
        <f>SUMIF(AF651:AF652, TRUE, O651:O652)</f>
        <v>0</v>
      </c>
      <c r="P653" s="32">
        <f>SUMIF(AF651:AF652, TRUE, P651:P652)</f>
        <v>0</v>
      </c>
      <c r="Q653" s="32">
        <f>SUMIF(AF651:AF652, TRUE, Q651:Q652)</f>
        <v>0</v>
      </c>
      <c r="R653" s="32">
        <f>SUMIF(AF651:AF652, TRUE, R651:R652)</f>
        <v>0</v>
      </c>
      <c r="S653" s="32">
        <f>SUMIF(AF651:AF652, TRUE, S651:S652)</f>
        <v>0</v>
      </c>
      <c r="T653" s="32">
        <f>SUMIF(AF651:AF652, TRUE, T651:T652)</f>
        <v>0</v>
      </c>
      <c r="U653" s="31" t="s">
        <v>384</v>
      </c>
      <c r="V653" s="32">
        <f>SUMIF(AF651:AF652, TRUE, V651:V652)</f>
        <v>150000</v>
      </c>
      <c r="W653" s="32">
        <f>SUMIF(AF651:AF652, TRUE, W651:W652)</f>
        <v>234761.94</v>
      </c>
      <c r="X653" s="32">
        <f>SUMIF(AF651:AF652, TRUE, X651:X652)</f>
        <v>142052.48000000001</v>
      </c>
      <c r="Y653" s="32">
        <f>SUMIF(AF651:AF652, TRUE, Y651:Y652)</f>
        <v>142052.48000000001</v>
      </c>
      <c r="Z653" s="32">
        <f>SUMIF(AF651:AF652, TRUE, Z651:Z652)</f>
        <v>87579.96</v>
      </c>
      <c r="AA653" s="32">
        <f>SUMIF(AF651:AF652, TRUE, AA651:AA652)</f>
        <v>53483.65</v>
      </c>
      <c r="AB653" s="32">
        <f>SUMIF(AF651:AF652, TRUE, AB651:AB652)</f>
        <v>120000</v>
      </c>
      <c r="AC653" s="32">
        <f>SUMIF(AF651:AF652, TRUE, AC651:AC652)</f>
        <v>126961</v>
      </c>
      <c r="AD653" s="32">
        <f>SUMIF(AF651:AF652, TRUE, AD651:AD652)</f>
        <v>120000</v>
      </c>
      <c r="AE653" s="32">
        <f>SUMIF(AF651:AF652, TRUE, AE651:AE652)</f>
        <v>56831.83</v>
      </c>
      <c r="AF653" t="b">
        <v>0</v>
      </c>
      <c r="AG653" t="b">
        <v>0</v>
      </c>
    </row>
    <row r="654" spans="1:33" x14ac:dyDescent="0.3">
      <c r="A654" s="2" t="s">
        <v>2614</v>
      </c>
      <c r="B654" s="2" t="s">
        <v>852</v>
      </c>
      <c r="C654" s="2" t="s">
        <v>1808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2" t="s">
        <v>385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t="b">
        <v>1</v>
      </c>
      <c r="AG654" t="b">
        <v>1</v>
      </c>
    </row>
    <row r="655" spans="1:33" x14ac:dyDescent="0.3">
      <c r="A655" s="31" t="s">
        <v>384</v>
      </c>
      <c r="B655" s="31" t="s">
        <v>1774</v>
      </c>
      <c r="C655" s="31" t="s">
        <v>384</v>
      </c>
      <c r="D655" s="32">
        <f>SUMIF(AF654:AF654, TRUE, D654:D654)</f>
        <v>0</v>
      </c>
      <c r="E655" s="32">
        <f>SUMIF(AF654:AF654, TRUE, E654:E654)</f>
        <v>0</v>
      </c>
      <c r="F655" s="32">
        <f>SUMIF(AF654:AF654, TRUE, F654:F654)</f>
        <v>0</v>
      </c>
      <c r="G655" s="32">
        <f>SUMIF(AF654:AF654, TRUE, G654:G654)</f>
        <v>0</v>
      </c>
      <c r="H655" s="32">
        <f>SUMIF(AF654:AF654, TRUE, H654:H654)</f>
        <v>0</v>
      </c>
      <c r="I655" s="32">
        <f>SUMIF(AF654:AF654, TRUE, I654:I654)</f>
        <v>0</v>
      </c>
      <c r="J655" s="32">
        <f>SUMIF(AF654:AF654, TRUE, J654:J654)</f>
        <v>0</v>
      </c>
      <c r="K655" s="32">
        <f>SUMIF(AF654:AF654, TRUE, K654:K654)</f>
        <v>0</v>
      </c>
      <c r="L655" s="32">
        <f>SUMIF(AF654:AF654, TRUE, L654:L654)</f>
        <v>0</v>
      </c>
      <c r="M655" s="32">
        <f>SUMIF(AF654:AF654, TRUE, M654:M654)</f>
        <v>0</v>
      </c>
      <c r="N655" s="32">
        <f>SUMIF(AF654:AF654, TRUE, N654:N654)</f>
        <v>0</v>
      </c>
      <c r="O655" s="32">
        <f>SUMIF(AF654:AF654, TRUE, O654:O654)</f>
        <v>0</v>
      </c>
      <c r="P655" s="32">
        <f>SUMIF(AF654:AF654, TRUE, P654:P654)</f>
        <v>0</v>
      </c>
      <c r="Q655" s="32">
        <f>SUMIF(AF654:AF654, TRUE, Q654:Q654)</f>
        <v>0</v>
      </c>
      <c r="R655" s="32">
        <f>SUMIF(AF654:AF654, TRUE, R654:R654)</f>
        <v>0</v>
      </c>
      <c r="S655" s="32">
        <f>SUMIF(AF654:AF654, TRUE, S654:S654)</f>
        <v>0</v>
      </c>
      <c r="T655" s="32">
        <f>SUMIF(AF654:AF654, TRUE, T654:T654)</f>
        <v>0</v>
      </c>
      <c r="U655" s="31" t="s">
        <v>384</v>
      </c>
      <c r="V655" s="32">
        <f>SUMIF(AF654:AF654, TRUE, V654:V654)</f>
        <v>0</v>
      </c>
      <c r="W655" s="32">
        <f>SUMIF(AF654:AF654, TRUE, W654:W654)</f>
        <v>0</v>
      </c>
      <c r="X655" s="32">
        <f>SUMIF(AF654:AF654, TRUE, X654:X654)</f>
        <v>0</v>
      </c>
      <c r="Y655" s="32">
        <f>SUMIF(AF654:AF654, TRUE, Y654:Y654)</f>
        <v>0</v>
      </c>
      <c r="Z655" s="32">
        <f>SUMIF(AF654:AF654, TRUE, Z654:Z654)</f>
        <v>0</v>
      </c>
      <c r="AA655" s="32">
        <f>SUMIF(AF654:AF654, TRUE, AA654:AA654)</f>
        <v>0</v>
      </c>
      <c r="AB655" s="32">
        <f>SUMIF(AF654:AF654, TRUE, AB654:AB654)</f>
        <v>0</v>
      </c>
      <c r="AC655" s="32">
        <f>SUMIF(AF654:AF654, TRUE, AC654:AC654)</f>
        <v>0</v>
      </c>
      <c r="AD655" s="32">
        <f>SUMIF(AF654:AF654, TRUE, AD654:AD654)</f>
        <v>0</v>
      </c>
      <c r="AE655" s="32">
        <f>SUMIF(AF654:AF654, TRUE, AE654:AE654)</f>
        <v>0</v>
      </c>
      <c r="AF655" t="b">
        <v>0</v>
      </c>
      <c r="AG655" t="b">
        <v>0</v>
      </c>
    </row>
    <row r="656" spans="1:33" x14ac:dyDescent="0.3">
      <c r="A656" s="2" t="s">
        <v>2613</v>
      </c>
      <c r="B656" s="2" t="s">
        <v>851</v>
      </c>
      <c r="C656" s="2" t="s">
        <v>1777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2" t="s">
        <v>385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t="b">
        <v>1</v>
      </c>
      <c r="AG656" t="b">
        <v>1</v>
      </c>
    </row>
    <row r="657" spans="1:33" x14ac:dyDescent="0.3">
      <c r="A657" s="31" t="s">
        <v>384</v>
      </c>
      <c r="B657" s="31" t="s">
        <v>1774</v>
      </c>
      <c r="C657" s="31" t="s">
        <v>384</v>
      </c>
      <c r="D657" s="32">
        <f>SUMIF(AF656:AF656, TRUE, D656:D656)</f>
        <v>0</v>
      </c>
      <c r="E657" s="32">
        <f>SUMIF(AF656:AF656, TRUE, E656:E656)</f>
        <v>0</v>
      </c>
      <c r="F657" s="32">
        <f>SUMIF(AF656:AF656, TRUE, F656:F656)</f>
        <v>0</v>
      </c>
      <c r="G657" s="32">
        <f>SUMIF(AF656:AF656, TRUE, G656:G656)</f>
        <v>0</v>
      </c>
      <c r="H657" s="32">
        <f>SUMIF(AF656:AF656, TRUE, H656:H656)</f>
        <v>0</v>
      </c>
      <c r="I657" s="32">
        <f>SUMIF(AF656:AF656, TRUE, I656:I656)</f>
        <v>0</v>
      </c>
      <c r="J657" s="32">
        <f>SUMIF(AF656:AF656, TRUE, J656:J656)</f>
        <v>0</v>
      </c>
      <c r="K657" s="32">
        <f>SUMIF(AF656:AF656, TRUE, K656:K656)</f>
        <v>0</v>
      </c>
      <c r="L657" s="32">
        <f>SUMIF(AF656:AF656, TRUE, L656:L656)</f>
        <v>0</v>
      </c>
      <c r="M657" s="32">
        <f>SUMIF(AF656:AF656, TRUE, M656:M656)</f>
        <v>0</v>
      </c>
      <c r="N657" s="32">
        <f>SUMIF(AF656:AF656, TRUE, N656:N656)</f>
        <v>0</v>
      </c>
      <c r="O657" s="32">
        <f>SUMIF(AF656:AF656, TRUE, O656:O656)</f>
        <v>0</v>
      </c>
      <c r="P657" s="32">
        <f>SUMIF(AF656:AF656, TRUE, P656:P656)</f>
        <v>0</v>
      </c>
      <c r="Q657" s="32">
        <f>SUMIF(AF656:AF656, TRUE, Q656:Q656)</f>
        <v>0</v>
      </c>
      <c r="R657" s="32">
        <f>SUMIF(AF656:AF656, TRUE, R656:R656)</f>
        <v>0</v>
      </c>
      <c r="S657" s="32">
        <f>SUMIF(AF656:AF656, TRUE, S656:S656)</f>
        <v>0</v>
      </c>
      <c r="T657" s="32">
        <f>SUMIF(AF656:AF656, TRUE, T656:T656)</f>
        <v>0</v>
      </c>
      <c r="U657" s="31" t="s">
        <v>384</v>
      </c>
      <c r="V657" s="32">
        <f>SUMIF(AF656:AF656, TRUE, V656:V656)</f>
        <v>0</v>
      </c>
      <c r="W657" s="32">
        <f>SUMIF(AF656:AF656, TRUE, W656:W656)</f>
        <v>0</v>
      </c>
      <c r="X657" s="32">
        <f>SUMIF(AF656:AF656, TRUE, X656:X656)</f>
        <v>0</v>
      </c>
      <c r="Y657" s="32">
        <f>SUMIF(AF656:AF656, TRUE, Y656:Y656)</f>
        <v>0</v>
      </c>
      <c r="Z657" s="32">
        <f>SUMIF(AF656:AF656, TRUE, Z656:Z656)</f>
        <v>0</v>
      </c>
      <c r="AA657" s="32">
        <f>SUMIF(AF656:AF656, TRUE, AA656:AA656)</f>
        <v>0</v>
      </c>
      <c r="AB657" s="32">
        <f>SUMIF(AF656:AF656, TRUE, AB656:AB656)</f>
        <v>0</v>
      </c>
      <c r="AC657" s="32">
        <f>SUMIF(AF656:AF656, TRUE, AC656:AC656)</f>
        <v>0</v>
      </c>
      <c r="AD657" s="32">
        <f>SUMIF(AF656:AF656, TRUE, AD656:AD656)</f>
        <v>0</v>
      </c>
      <c r="AE657" s="32">
        <f>SUMIF(AF656:AF656, TRUE, AE656:AE656)</f>
        <v>0</v>
      </c>
      <c r="AF657" t="b">
        <v>0</v>
      </c>
      <c r="AG657" t="b">
        <v>0</v>
      </c>
    </row>
    <row r="658" spans="1:33" x14ac:dyDescent="0.3">
      <c r="A658" s="2" t="s">
        <v>2612</v>
      </c>
      <c r="B658" s="2" t="s">
        <v>471</v>
      </c>
      <c r="C658" s="2" t="s">
        <v>1808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2" t="s">
        <v>385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t="b">
        <v>1</v>
      </c>
      <c r="AG658" t="b">
        <v>1</v>
      </c>
    </row>
    <row r="659" spans="1:33" x14ac:dyDescent="0.3">
      <c r="A659" s="31" t="s">
        <v>384</v>
      </c>
      <c r="B659" s="31" t="s">
        <v>1774</v>
      </c>
      <c r="C659" s="31" t="s">
        <v>384</v>
      </c>
      <c r="D659" s="32">
        <f>SUMIF(AF658:AF658, TRUE, D658:D658)</f>
        <v>0</v>
      </c>
      <c r="E659" s="32">
        <f>SUMIF(AF658:AF658, TRUE, E658:E658)</f>
        <v>0</v>
      </c>
      <c r="F659" s="32">
        <f>SUMIF(AF658:AF658, TRUE, F658:F658)</f>
        <v>0</v>
      </c>
      <c r="G659" s="32">
        <f>SUMIF(AF658:AF658, TRUE, G658:G658)</f>
        <v>0</v>
      </c>
      <c r="H659" s="32">
        <f>SUMIF(AF658:AF658, TRUE, H658:H658)</f>
        <v>0</v>
      </c>
      <c r="I659" s="32">
        <f>SUMIF(AF658:AF658, TRUE, I658:I658)</f>
        <v>0</v>
      </c>
      <c r="J659" s="32">
        <f>SUMIF(AF658:AF658, TRUE, J658:J658)</f>
        <v>0</v>
      </c>
      <c r="K659" s="32">
        <f>SUMIF(AF658:AF658, TRUE, K658:K658)</f>
        <v>0</v>
      </c>
      <c r="L659" s="32">
        <f>SUMIF(AF658:AF658, TRUE, L658:L658)</f>
        <v>0</v>
      </c>
      <c r="M659" s="32">
        <f>SUMIF(AF658:AF658, TRUE, M658:M658)</f>
        <v>0</v>
      </c>
      <c r="N659" s="32">
        <f>SUMIF(AF658:AF658, TRUE, N658:N658)</f>
        <v>0</v>
      </c>
      <c r="O659" s="32">
        <f>SUMIF(AF658:AF658, TRUE, O658:O658)</f>
        <v>0</v>
      </c>
      <c r="P659" s="32">
        <f>SUMIF(AF658:AF658, TRUE, P658:P658)</f>
        <v>0</v>
      </c>
      <c r="Q659" s="32">
        <f>SUMIF(AF658:AF658, TRUE, Q658:Q658)</f>
        <v>0</v>
      </c>
      <c r="R659" s="32">
        <f>SUMIF(AF658:AF658, TRUE, R658:R658)</f>
        <v>0</v>
      </c>
      <c r="S659" s="32">
        <f>SUMIF(AF658:AF658, TRUE, S658:S658)</f>
        <v>0</v>
      </c>
      <c r="T659" s="32">
        <f>SUMIF(AF658:AF658, TRUE, T658:T658)</f>
        <v>0</v>
      </c>
      <c r="U659" s="31" t="s">
        <v>384</v>
      </c>
      <c r="V659" s="32">
        <f>SUMIF(AF658:AF658, TRUE, V658:V658)</f>
        <v>0</v>
      </c>
      <c r="W659" s="32">
        <f>SUMIF(AF658:AF658, TRUE, W658:W658)</f>
        <v>0</v>
      </c>
      <c r="X659" s="32">
        <f>SUMIF(AF658:AF658, TRUE, X658:X658)</f>
        <v>0</v>
      </c>
      <c r="Y659" s="32">
        <f>SUMIF(AF658:AF658, TRUE, Y658:Y658)</f>
        <v>0</v>
      </c>
      <c r="Z659" s="32">
        <f>SUMIF(AF658:AF658, TRUE, Z658:Z658)</f>
        <v>0</v>
      </c>
      <c r="AA659" s="32">
        <f>SUMIF(AF658:AF658, TRUE, AA658:AA658)</f>
        <v>0</v>
      </c>
      <c r="AB659" s="32">
        <f>SUMIF(AF658:AF658, TRUE, AB658:AB658)</f>
        <v>0</v>
      </c>
      <c r="AC659" s="32">
        <f>SUMIF(AF658:AF658, TRUE, AC658:AC658)</f>
        <v>0</v>
      </c>
      <c r="AD659" s="32">
        <f>SUMIF(AF658:AF658, TRUE, AD658:AD658)</f>
        <v>0</v>
      </c>
      <c r="AE659" s="32">
        <f>SUMIF(AF658:AF658, TRUE, AE658:AE658)</f>
        <v>0</v>
      </c>
      <c r="AF659" t="b">
        <v>0</v>
      </c>
      <c r="AG659" t="b">
        <v>0</v>
      </c>
    </row>
    <row r="660" spans="1:33" x14ac:dyDescent="0.3">
      <c r="A660" s="2" t="s">
        <v>2611</v>
      </c>
      <c r="B660" s="2" t="s">
        <v>850</v>
      </c>
      <c r="C660" s="2" t="s">
        <v>1777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2" t="s">
        <v>385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t="b">
        <v>1</v>
      </c>
      <c r="AG660" t="b">
        <v>1</v>
      </c>
    </row>
    <row r="661" spans="1:33" x14ac:dyDescent="0.3">
      <c r="A661" s="2" t="s">
        <v>2610</v>
      </c>
      <c r="B661" s="2" t="s">
        <v>472</v>
      </c>
      <c r="C661" s="2" t="s">
        <v>1777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2" t="s">
        <v>385</v>
      </c>
      <c r="V661" s="3">
        <v>0</v>
      </c>
      <c r="W661" s="3">
        <v>0</v>
      </c>
      <c r="X661" s="3">
        <v>500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t="b">
        <v>1</v>
      </c>
      <c r="AG661" t="b">
        <v>1</v>
      </c>
    </row>
    <row r="662" spans="1:33" x14ac:dyDescent="0.3">
      <c r="A662" s="31" t="s">
        <v>384</v>
      </c>
      <c r="B662" s="31" t="s">
        <v>1774</v>
      </c>
      <c r="C662" s="31" t="s">
        <v>384</v>
      </c>
      <c r="D662" s="32">
        <f>SUMIF(AF660:AF661, TRUE, D660:D661)</f>
        <v>0</v>
      </c>
      <c r="E662" s="32">
        <f>SUMIF(AF660:AF661, TRUE, E660:E661)</f>
        <v>0</v>
      </c>
      <c r="F662" s="32">
        <f>SUMIF(AF660:AF661, TRUE, F660:F661)</f>
        <v>0</v>
      </c>
      <c r="G662" s="32">
        <f>SUMIF(AF660:AF661, TRUE, G660:G661)</f>
        <v>0</v>
      </c>
      <c r="H662" s="32">
        <f>SUMIF(AF660:AF661, TRUE, H660:H661)</f>
        <v>0</v>
      </c>
      <c r="I662" s="32">
        <f>SUMIF(AF660:AF661, TRUE, I660:I661)</f>
        <v>0</v>
      </c>
      <c r="J662" s="32">
        <f>SUMIF(AF660:AF661, TRUE, J660:J661)</f>
        <v>0</v>
      </c>
      <c r="K662" s="32">
        <f>SUMIF(AF660:AF661, TRUE, K660:K661)</f>
        <v>0</v>
      </c>
      <c r="L662" s="32">
        <f>SUMIF(AF660:AF661, TRUE, L660:L661)</f>
        <v>0</v>
      </c>
      <c r="M662" s="32">
        <f>SUMIF(AF660:AF661, TRUE, M660:M661)</f>
        <v>0</v>
      </c>
      <c r="N662" s="32">
        <f>SUMIF(AF660:AF661, TRUE, N660:N661)</f>
        <v>0</v>
      </c>
      <c r="O662" s="32">
        <f>SUMIF(AF660:AF661, TRUE, O660:O661)</f>
        <v>0</v>
      </c>
      <c r="P662" s="32">
        <f>SUMIF(AF660:AF661, TRUE, P660:P661)</f>
        <v>0</v>
      </c>
      <c r="Q662" s="32">
        <f>SUMIF(AF660:AF661, TRUE, Q660:Q661)</f>
        <v>0</v>
      </c>
      <c r="R662" s="32">
        <f>SUMIF(AF660:AF661, TRUE, R660:R661)</f>
        <v>0</v>
      </c>
      <c r="S662" s="32">
        <f>SUMIF(AF660:AF661, TRUE, S660:S661)</f>
        <v>0</v>
      </c>
      <c r="T662" s="32">
        <f>SUMIF(AF660:AF661, TRUE, T660:T661)</f>
        <v>0</v>
      </c>
      <c r="U662" s="31" t="s">
        <v>384</v>
      </c>
      <c r="V662" s="32">
        <f>SUMIF(AF660:AF661, TRUE, V660:V661)</f>
        <v>0</v>
      </c>
      <c r="W662" s="32">
        <f>SUMIF(AF660:AF661, TRUE, W660:W661)</f>
        <v>0</v>
      </c>
      <c r="X662" s="32">
        <f>SUMIF(AF660:AF661, TRUE, X660:X661)</f>
        <v>500</v>
      </c>
      <c r="Y662" s="32">
        <f>SUMIF(AF660:AF661, TRUE, Y660:Y661)</f>
        <v>0</v>
      </c>
      <c r="Z662" s="32">
        <f>SUMIF(AF660:AF661, TRUE, Z660:Z661)</f>
        <v>0</v>
      </c>
      <c r="AA662" s="32">
        <f>SUMIF(AF660:AF661, TRUE, AA660:AA661)</f>
        <v>0</v>
      </c>
      <c r="AB662" s="32">
        <f>SUMIF(AF660:AF661, TRUE, AB660:AB661)</f>
        <v>0</v>
      </c>
      <c r="AC662" s="32">
        <f>SUMIF(AF660:AF661, TRUE, AC660:AC661)</f>
        <v>0</v>
      </c>
      <c r="AD662" s="32">
        <f>SUMIF(AF660:AF661, TRUE, AD660:AD661)</f>
        <v>0</v>
      </c>
      <c r="AE662" s="32">
        <f>SUMIF(AF660:AF661, TRUE, AE660:AE661)</f>
        <v>0</v>
      </c>
      <c r="AF662" t="b">
        <v>0</v>
      </c>
      <c r="AG662" t="b">
        <v>0</v>
      </c>
    </row>
    <row r="663" spans="1:33" x14ac:dyDescent="0.3">
      <c r="A663" s="2" t="s">
        <v>2609</v>
      </c>
      <c r="B663" s="2" t="s">
        <v>473</v>
      </c>
      <c r="C663" s="2" t="s">
        <v>1808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2" t="s">
        <v>385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t="b">
        <v>1</v>
      </c>
      <c r="AG663" t="b">
        <v>1</v>
      </c>
    </row>
    <row r="664" spans="1:33" x14ac:dyDescent="0.3">
      <c r="A664" s="31" t="s">
        <v>384</v>
      </c>
      <c r="B664" s="31" t="s">
        <v>1774</v>
      </c>
      <c r="C664" s="31" t="s">
        <v>384</v>
      </c>
      <c r="D664" s="32">
        <f>SUMIF(AF663:AF663, TRUE, D663:D663)</f>
        <v>0</v>
      </c>
      <c r="E664" s="32">
        <f>SUMIF(AF663:AF663, TRUE, E663:E663)</f>
        <v>0</v>
      </c>
      <c r="F664" s="32">
        <f>SUMIF(AF663:AF663, TRUE, F663:F663)</f>
        <v>0</v>
      </c>
      <c r="G664" s="32">
        <f>SUMIF(AF663:AF663, TRUE, G663:G663)</f>
        <v>0</v>
      </c>
      <c r="H664" s="32">
        <f>SUMIF(AF663:AF663, TRUE, H663:H663)</f>
        <v>0</v>
      </c>
      <c r="I664" s="32">
        <f>SUMIF(AF663:AF663, TRUE, I663:I663)</f>
        <v>0</v>
      </c>
      <c r="J664" s="32">
        <f>SUMIF(AF663:AF663, TRUE, J663:J663)</f>
        <v>0</v>
      </c>
      <c r="K664" s="32">
        <f>SUMIF(AF663:AF663, TRUE, K663:K663)</f>
        <v>0</v>
      </c>
      <c r="L664" s="32">
        <f>SUMIF(AF663:AF663, TRUE, L663:L663)</f>
        <v>0</v>
      </c>
      <c r="M664" s="32">
        <f>SUMIF(AF663:AF663, TRUE, M663:M663)</f>
        <v>0</v>
      </c>
      <c r="N664" s="32">
        <f>SUMIF(AF663:AF663, TRUE, N663:N663)</f>
        <v>0</v>
      </c>
      <c r="O664" s="32">
        <f>SUMIF(AF663:AF663, TRUE, O663:O663)</f>
        <v>0</v>
      </c>
      <c r="P664" s="32">
        <f>SUMIF(AF663:AF663, TRUE, P663:P663)</f>
        <v>0</v>
      </c>
      <c r="Q664" s="32">
        <f>SUMIF(AF663:AF663, TRUE, Q663:Q663)</f>
        <v>0</v>
      </c>
      <c r="R664" s="32">
        <f>SUMIF(AF663:AF663, TRUE, R663:R663)</f>
        <v>0</v>
      </c>
      <c r="S664" s="32">
        <f>SUMIF(AF663:AF663, TRUE, S663:S663)</f>
        <v>0</v>
      </c>
      <c r="T664" s="32">
        <f>SUMIF(AF663:AF663, TRUE, T663:T663)</f>
        <v>0</v>
      </c>
      <c r="U664" s="31" t="s">
        <v>384</v>
      </c>
      <c r="V664" s="32">
        <f>SUMIF(AF663:AF663, TRUE, V663:V663)</f>
        <v>0</v>
      </c>
      <c r="W664" s="32">
        <f>SUMIF(AF663:AF663, TRUE, W663:W663)</f>
        <v>0</v>
      </c>
      <c r="X664" s="32">
        <f>SUMIF(AF663:AF663, TRUE, X663:X663)</f>
        <v>0</v>
      </c>
      <c r="Y664" s="32">
        <f>SUMIF(AF663:AF663, TRUE, Y663:Y663)</f>
        <v>0</v>
      </c>
      <c r="Z664" s="32">
        <f>SUMIF(AF663:AF663, TRUE, Z663:Z663)</f>
        <v>0</v>
      </c>
      <c r="AA664" s="32">
        <f>SUMIF(AF663:AF663, TRUE, AA663:AA663)</f>
        <v>0</v>
      </c>
      <c r="AB664" s="32">
        <f>SUMIF(AF663:AF663, TRUE, AB663:AB663)</f>
        <v>0</v>
      </c>
      <c r="AC664" s="32">
        <f>SUMIF(AF663:AF663, TRUE, AC663:AC663)</f>
        <v>0</v>
      </c>
      <c r="AD664" s="32">
        <f>SUMIF(AF663:AF663, TRUE, AD663:AD663)</f>
        <v>0</v>
      </c>
      <c r="AE664" s="32">
        <f>SUMIF(AF663:AF663, TRUE, AE663:AE663)</f>
        <v>0</v>
      </c>
      <c r="AF664" t="b">
        <v>0</v>
      </c>
      <c r="AG664" t="b">
        <v>0</v>
      </c>
    </row>
    <row r="665" spans="1:33" x14ac:dyDescent="0.3">
      <c r="A665" s="2" t="s">
        <v>2608</v>
      </c>
      <c r="B665" s="2" t="s">
        <v>1547</v>
      </c>
      <c r="C665" s="2" t="s">
        <v>1777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2" t="s">
        <v>385</v>
      </c>
      <c r="V665" s="3">
        <v>220225</v>
      </c>
      <c r="W665" s="3">
        <v>165821.32</v>
      </c>
      <c r="X665" s="3">
        <v>217225</v>
      </c>
      <c r="Y665" s="3">
        <v>193385.87</v>
      </c>
      <c r="Z665" s="3">
        <v>197224.8</v>
      </c>
      <c r="AA665" s="3">
        <v>168424.14</v>
      </c>
      <c r="AB665" s="3">
        <v>173271.65</v>
      </c>
      <c r="AC665" s="3">
        <v>173271.65</v>
      </c>
      <c r="AD665" s="3">
        <v>193137.56</v>
      </c>
      <c r="AE665" s="3">
        <v>192528.71</v>
      </c>
      <c r="AF665" t="b">
        <v>1</v>
      </c>
      <c r="AG665" t="b">
        <v>1</v>
      </c>
    </row>
    <row r="666" spans="1:33" x14ac:dyDescent="0.3">
      <c r="A666" s="31" t="s">
        <v>384</v>
      </c>
      <c r="B666" s="31" t="s">
        <v>1774</v>
      </c>
      <c r="C666" s="31" t="s">
        <v>384</v>
      </c>
      <c r="D666" s="32">
        <f>SUMIF(AF665:AF665, TRUE, D665:D665)</f>
        <v>0</v>
      </c>
      <c r="E666" s="32">
        <f>SUMIF(AF665:AF665, TRUE, E665:E665)</f>
        <v>0</v>
      </c>
      <c r="F666" s="32">
        <f>SUMIF(AF665:AF665, TRUE, F665:F665)</f>
        <v>0</v>
      </c>
      <c r="G666" s="32">
        <f>SUMIF(AF665:AF665, TRUE, G665:G665)</f>
        <v>0</v>
      </c>
      <c r="H666" s="32">
        <f>SUMIF(AF665:AF665, TRUE, H665:H665)</f>
        <v>0</v>
      </c>
      <c r="I666" s="32">
        <f>SUMIF(AF665:AF665, TRUE, I665:I665)</f>
        <v>0</v>
      </c>
      <c r="J666" s="32">
        <f>SUMIF(AF665:AF665, TRUE, J665:J665)</f>
        <v>0</v>
      </c>
      <c r="K666" s="32">
        <f>SUMIF(AF665:AF665, TRUE, K665:K665)</f>
        <v>0</v>
      </c>
      <c r="L666" s="32">
        <f>SUMIF(AF665:AF665, TRUE, L665:L665)</f>
        <v>0</v>
      </c>
      <c r="M666" s="32">
        <f>SUMIF(AF665:AF665, TRUE, M665:M665)</f>
        <v>0</v>
      </c>
      <c r="N666" s="32">
        <f>SUMIF(AF665:AF665, TRUE, N665:N665)</f>
        <v>0</v>
      </c>
      <c r="O666" s="32">
        <f>SUMIF(AF665:AF665, TRUE, O665:O665)</f>
        <v>0</v>
      </c>
      <c r="P666" s="32">
        <f>SUMIF(AF665:AF665, TRUE, P665:P665)</f>
        <v>0</v>
      </c>
      <c r="Q666" s="32">
        <f>SUMIF(AF665:AF665, TRUE, Q665:Q665)</f>
        <v>0</v>
      </c>
      <c r="R666" s="32">
        <f>SUMIF(AF665:AF665, TRUE, R665:R665)</f>
        <v>0</v>
      </c>
      <c r="S666" s="32">
        <f>SUMIF(AF665:AF665, TRUE, S665:S665)</f>
        <v>0</v>
      </c>
      <c r="T666" s="32">
        <f>SUMIF(AF665:AF665, TRUE, T665:T665)</f>
        <v>0</v>
      </c>
      <c r="U666" s="31" t="s">
        <v>384</v>
      </c>
      <c r="V666" s="32">
        <f>SUMIF(AF665:AF665, TRUE, V665:V665)</f>
        <v>220225</v>
      </c>
      <c r="W666" s="32">
        <f>SUMIF(AF665:AF665, TRUE, W665:W665)</f>
        <v>165821.32</v>
      </c>
      <c r="X666" s="32">
        <f>SUMIF(AF665:AF665, TRUE, X665:X665)</f>
        <v>217225</v>
      </c>
      <c r="Y666" s="32">
        <f>SUMIF(AF665:AF665, TRUE, Y665:Y665)</f>
        <v>193385.87</v>
      </c>
      <c r="Z666" s="32">
        <f>SUMIF(AF665:AF665, TRUE, Z665:Z665)</f>
        <v>197224.8</v>
      </c>
      <c r="AA666" s="32">
        <f>SUMIF(AF665:AF665, TRUE, AA665:AA665)</f>
        <v>168424.14</v>
      </c>
      <c r="AB666" s="32">
        <f>SUMIF(AF665:AF665, TRUE, AB665:AB665)</f>
        <v>173271.65</v>
      </c>
      <c r="AC666" s="32">
        <f>SUMIF(AF665:AF665, TRUE, AC665:AC665)</f>
        <v>173271.65</v>
      </c>
      <c r="AD666" s="32">
        <f>SUMIF(AF665:AF665, TRUE, AD665:AD665)</f>
        <v>193137.56</v>
      </c>
      <c r="AE666" s="32">
        <f>SUMIF(AF665:AF665, TRUE, AE665:AE665)</f>
        <v>192528.71</v>
      </c>
      <c r="AF666" t="b">
        <v>0</v>
      </c>
      <c r="AG666" t="b">
        <v>0</v>
      </c>
    </row>
    <row r="667" spans="1:33" x14ac:dyDescent="0.3">
      <c r="A667" s="2" t="s">
        <v>2607</v>
      </c>
      <c r="B667" s="2" t="s">
        <v>849</v>
      </c>
      <c r="C667" s="2" t="s">
        <v>1777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2" t="s">
        <v>385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t="b">
        <v>1</v>
      </c>
      <c r="AG667" t="b">
        <v>1</v>
      </c>
    </row>
    <row r="668" spans="1:33" x14ac:dyDescent="0.3">
      <c r="A668" s="2" t="s">
        <v>2606</v>
      </c>
      <c r="B668" s="2" t="s">
        <v>1548</v>
      </c>
      <c r="C668" s="2" t="s">
        <v>1777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2" t="s">
        <v>385</v>
      </c>
      <c r="V668" s="3">
        <v>1000</v>
      </c>
      <c r="W668" s="3">
        <v>1068.03</v>
      </c>
      <c r="X668" s="3">
        <v>1200</v>
      </c>
      <c r="Y668" s="3">
        <v>452.65</v>
      </c>
      <c r="Z668" s="3">
        <v>882.59</v>
      </c>
      <c r="AA668" s="3">
        <v>882.59</v>
      </c>
      <c r="AB668" s="3">
        <v>691.58</v>
      </c>
      <c r="AC668" s="3">
        <v>691.58</v>
      </c>
      <c r="AD668" s="3">
        <v>2543.54</v>
      </c>
      <c r="AE668" s="3">
        <v>2543.54</v>
      </c>
      <c r="AF668" t="b">
        <v>1</v>
      </c>
      <c r="AG668" t="b">
        <v>1</v>
      </c>
    </row>
    <row r="669" spans="1:33" x14ac:dyDescent="0.3">
      <c r="A669" s="2" t="s">
        <v>2605</v>
      </c>
      <c r="B669" s="2" t="s">
        <v>1549</v>
      </c>
      <c r="C669" s="2" t="s">
        <v>1777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2" t="s">
        <v>385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t="b">
        <v>1</v>
      </c>
      <c r="AG669" t="b">
        <v>1</v>
      </c>
    </row>
    <row r="670" spans="1:33" x14ac:dyDescent="0.3">
      <c r="A670" s="2" t="s">
        <v>2604</v>
      </c>
      <c r="B670" s="2" t="s">
        <v>1550</v>
      </c>
      <c r="C670" s="2" t="s">
        <v>1777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2" t="s">
        <v>385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t="b">
        <v>1</v>
      </c>
      <c r="AG670" t="b">
        <v>1</v>
      </c>
    </row>
    <row r="671" spans="1:33" x14ac:dyDescent="0.3">
      <c r="A671" s="2" t="s">
        <v>2603</v>
      </c>
      <c r="B671" s="2" t="s">
        <v>1551</v>
      </c>
      <c r="C671" s="2" t="s">
        <v>1777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2" t="s">
        <v>385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t="b">
        <v>1</v>
      </c>
      <c r="AG671" t="b">
        <v>1</v>
      </c>
    </row>
    <row r="672" spans="1:33" x14ac:dyDescent="0.3">
      <c r="A672" s="2" t="s">
        <v>2602</v>
      </c>
      <c r="B672" s="2" t="s">
        <v>1552</v>
      </c>
      <c r="C672" s="2" t="s">
        <v>1777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2" t="s">
        <v>385</v>
      </c>
      <c r="V672" s="3">
        <v>0</v>
      </c>
      <c r="W672" s="3">
        <v>3636.44</v>
      </c>
      <c r="X672" s="3">
        <v>50000</v>
      </c>
      <c r="Y672" s="3">
        <v>45132.79</v>
      </c>
      <c r="Z672" s="3">
        <v>0</v>
      </c>
      <c r="AA672" s="3">
        <v>0</v>
      </c>
      <c r="AB672" s="3">
        <v>3300</v>
      </c>
      <c r="AC672" s="3">
        <v>3300</v>
      </c>
      <c r="AD672" s="3">
        <v>0</v>
      </c>
      <c r="AE672" s="3">
        <v>0</v>
      </c>
      <c r="AF672" t="b">
        <v>1</v>
      </c>
      <c r="AG672" t="b">
        <v>1</v>
      </c>
    </row>
    <row r="673" spans="1:33" x14ac:dyDescent="0.3">
      <c r="A673" s="2" t="s">
        <v>2601</v>
      </c>
      <c r="B673" s="2" t="s">
        <v>1553</v>
      </c>
      <c r="C673" s="2" t="s">
        <v>1777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2" t="s">
        <v>385</v>
      </c>
      <c r="V673" s="3">
        <v>56098.48</v>
      </c>
      <c r="W673" s="3">
        <v>56098.48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t="b">
        <v>1</v>
      </c>
      <c r="AG673" t="b">
        <v>1</v>
      </c>
    </row>
    <row r="674" spans="1:33" x14ac:dyDescent="0.3">
      <c r="A674" s="2" t="s">
        <v>2600</v>
      </c>
      <c r="B674" s="2" t="s">
        <v>1554</v>
      </c>
      <c r="C674" s="2" t="s">
        <v>1777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2" t="s">
        <v>385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t="b">
        <v>1</v>
      </c>
      <c r="AG674" t="b">
        <v>1</v>
      </c>
    </row>
    <row r="675" spans="1:33" x14ac:dyDescent="0.3">
      <c r="A675" s="2" t="s">
        <v>2599</v>
      </c>
      <c r="B675" s="2" t="s">
        <v>1555</v>
      </c>
      <c r="C675" s="2" t="s">
        <v>1777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2" t="s">
        <v>385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t="b">
        <v>1</v>
      </c>
      <c r="AG675" t="b">
        <v>1</v>
      </c>
    </row>
    <row r="676" spans="1:33" x14ac:dyDescent="0.3">
      <c r="A676" s="2" t="s">
        <v>2598</v>
      </c>
      <c r="B676" s="2" t="s">
        <v>1556</v>
      </c>
      <c r="C676" s="2" t="s">
        <v>1777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2" t="s">
        <v>385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t="b">
        <v>1</v>
      </c>
      <c r="AG676" t="b">
        <v>1</v>
      </c>
    </row>
    <row r="677" spans="1:33" x14ac:dyDescent="0.3">
      <c r="A677" s="2" t="s">
        <v>2597</v>
      </c>
      <c r="B677" s="2" t="s">
        <v>1557</v>
      </c>
      <c r="C677" s="2" t="s">
        <v>1777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2" t="s">
        <v>385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t="b">
        <v>1</v>
      </c>
      <c r="AG677" t="b">
        <v>1</v>
      </c>
    </row>
    <row r="678" spans="1:33" x14ac:dyDescent="0.3">
      <c r="A678" s="2" t="s">
        <v>2596</v>
      </c>
      <c r="B678" s="2" t="s">
        <v>1558</v>
      </c>
      <c r="C678" s="2" t="s">
        <v>1777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2" t="s">
        <v>385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t="b">
        <v>1</v>
      </c>
      <c r="AG678" t="b">
        <v>1</v>
      </c>
    </row>
    <row r="679" spans="1:33" x14ac:dyDescent="0.3">
      <c r="A679" s="2" t="s">
        <v>2595</v>
      </c>
      <c r="B679" s="2" t="s">
        <v>1559</v>
      </c>
      <c r="C679" s="2" t="s">
        <v>1777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2" t="s">
        <v>385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t="b">
        <v>1</v>
      </c>
      <c r="AG679" t="b">
        <v>1</v>
      </c>
    </row>
    <row r="680" spans="1:33" x14ac:dyDescent="0.3">
      <c r="A680" s="2" t="s">
        <v>2594</v>
      </c>
      <c r="B680" s="2" t="s">
        <v>1560</v>
      </c>
      <c r="C680" s="2" t="s">
        <v>1777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2" t="s">
        <v>385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t="b">
        <v>1</v>
      </c>
      <c r="AG680" t="b">
        <v>1</v>
      </c>
    </row>
    <row r="681" spans="1:33" x14ac:dyDescent="0.3">
      <c r="A681" s="2" t="s">
        <v>2593</v>
      </c>
      <c r="B681" s="2" t="s">
        <v>1561</v>
      </c>
      <c r="C681" s="2" t="s">
        <v>1777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2" t="s">
        <v>385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3500</v>
      </c>
      <c r="AC681" s="3">
        <v>3500</v>
      </c>
      <c r="AD681" s="3">
        <v>0</v>
      </c>
      <c r="AE681" s="3">
        <v>0</v>
      </c>
      <c r="AF681" t="b">
        <v>1</v>
      </c>
      <c r="AG681" t="b">
        <v>1</v>
      </c>
    </row>
    <row r="682" spans="1:33" x14ac:dyDescent="0.3">
      <c r="A682" s="2" t="s">
        <v>2592</v>
      </c>
      <c r="B682" s="2" t="s">
        <v>1562</v>
      </c>
      <c r="C682" s="2" t="s">
        <v>1777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2" t="s">
        <v>385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t="b">
        <v>1</v>
      </c>
      <c r="AG682" t="b">
        <v>1</v>
      </c>
    </row>
    <row r="683" spans="1:33" x14ac:dyDescent="0.3">
      <c r="A683" s="2" t="s">
        <v>2591</v>
      </c>
      <c r="B683" s="2" t="s">
        <v>1563</v>
      </c>
      <c r="C683" s="2" t="s">
        <v>1777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2" t="s">
        <v>385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t="b">
        <v>1</v>
      </c>
      <c r="AG683" t="b">
        <v>1</v>
      </c>
    </row>
    <row r="684" spans="1:33" x14ac:dyDescent="0.3">
      <c r="A684" s="2" t="s">
        <v>2590</v>
      </c>
      <c r="B684" s="2" t="s">
        <v>1564</v>
      </c>
      <c r="C684" s="2" t="s">
        <v>1777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2" t="s">
        <v>385</v>
      </c>
      <c r="V684" s="3">
        <v>5000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t="b">
        <v>1</v>
      </c>
      <c r="AG684" t="b">
        <v>1</v>
      </c>
    </row>
    <row r="685" spans="1:33" x14ac:dyDescent="0.3">
      <c r="A685" s="2" t="s">
        <v>2589</v>
      </c>
      <c r="B685" s="2" t="s">
        <v>1565</v>
      </c>
      <c r="C685" s="2" t="s">
        <v>1777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2" t="s">
        <v>385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t="b">
        <v>1</v>
      </c>
      <c r="AG685" t="b">
        <v>1</v>
      </c>
    </row>
    <row r="686" spans="1:33" x14ac:dyDescent="0.3">
      <c r="A686" s="2" t="s">
        <v>2588</v>
      </c>
      <c r="B686" s="2" t="s">
        <v>1566</v>
      </c>
      <c r="C686" s="2" t="s">
        <v>1777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2" t="s">
        <v>385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t="b">
        <v>1</v>
      </c>
      <c r="AG686" t="b">
        <v>1</v>
      </c>
    </row>
    <row r="687" spans="1:33" x14ac:dyDescent="0.3">
      <c r="A687" s="2" t="s">
        <v>2587</v>
      </c>
      <c r="B687" s="2" t="s">
        <v>1567</v>
      </c>
      <c r="C687" s="2" t="s">
        <v>1777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2" t="s">
        <v>385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t="b">
        <v>1</v>
      </c>
      <c r="AG687" t="b">
        <v>1</v>
      </c>
    </row>
    <row r="688" spans="1:33" x14ac:dyDescent="0.3">
      <c r="A688" s="2" t="s">
        <v>2586</v>
      </c>
      <c r="B688" s="2" t="s">
        <v>1568</v>
      </c>
      <c r="C688" s="2" t="s">
        <v>1777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2" t="s">
        <v>385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t="b">
        <v>1</v>
      </c>
      <c r="AG688" t="b">
        <v>1</v>
      </c>
    </row>
    <row r="689" spans="1:33" x14ac:dyDescent="0.3">
      <c r="A689" s="2" t="s">
        <v>2585</v>
      </c>
      <c r="B689" s="2" t="s">
        <v>1569</v>
      </c>
      <c r="C689" s="2" t="s">
        <v>1777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2" t="s">
        <v>385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t="b">
        <v>1</v>
      </c>
      <c r="AG689" t="b">
        <v>1</v>
      </c>
    </row>
    <row r="690" spans="1:33" x14ac:dyDescent="0.3">
      <c r="A690" s="2" t="s">
        <v>2584</v>
      </c>
      <c r="B690" s="2" t="s">
        <v>1570</v>
      </c>
      <c r="C690" s="2" t="s">
        <v>1777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2" t="s">
        <v>385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103.98</v>
      </c>
      <c r="AE690" s="3">
        <v>103.98</v>
      </c>
      <c r="AF690" t="b">
        <v>1</v>
      </c>
      <c r="AG690" t="b">
        <v>1</v>
      </c>
    </row>
    <row r="691" spans="1:33" x14ac:dyDescent="0.3">
      <c r="A691" s="2" t="s">
        <v>2583</v>
      </c>
      <c r="B691" s="2" t="s">
        <v>1571</v>
      </c>
      <c r="C691" s="2" t="s">
        <v>1777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2" t="s">
        <v>385</v>
      </c>
      <c r="V691" s="3">
        <v>2500</v>
      </c>
      <c r="W691" s="3">
        <v>299.08999999999997</v>
      </c>
      <c r="X691" s="3">
        <v>0</v>
      </c>
      <c r="Y691" s="3">
        <v>0</v>
      </c>
      <c r="Z691" s="3">
        <v>165</v>
      </c>
      <c r="AA691" s="3">
        <v>165</v>
      </c>
      <c r="AB691" s="3">
        <v>0</v>
      </c>
      <c r="AC691" s="3">
        <v>-237</v>
      </c>
      <c r="AD691" s="3">
        <v>0</v>
      </c>
      <c r="AE691" s="3">
        <v>0</v>
      </c>
      <c r="AF691" t="b">
        <v>1</v>
      </c>
      <c r="AG691" t="b">
        <v>1</v>
      </c>
    </row>
    <row r="692" spans="1:33" x14ac:dyDescent="0.3">
      <c r="A692" s="2" t="s">
        <v>2582</v>
      </c>
      <c r="B692" s="2" t="s">
        <v>1572</v>
      </c>
      <c r="C692" s="2" t="s">
        <v>1777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2" t="s">
        <v>385</v>
      </c>
      <c r="V692" s="3">
        <v>350</v>
      </c>
      <c r="W692" s="3">
        <v>797.96</v>
      </c>
      <c r="X692" s="3">
        <v>2203.75</v>
      </c>
      <c r="Y692" s="3">
        <v>2203.75</v>
      </c>
      <c r="Z692" s="3">
        <v>310</v>
      </c>
      <c r="AA692" s="3">
        <v>0</v>
      </c>
      <c r="AB692" s="3">
        <v>610</v>
      </c>
      <c r="AC692" s="3">
        <v>610</v>
      </c>
      <c r="AD692" s="3">
        <v>0</v>
      </c>
      <c r="AE692" s="3">
        <v>0</v>
      </c>
      <c r="AF692" t="b">
        <v>1</v>
      </c>
      <c r="AG692" t="b">
        <v>1</v>
      </c>
    </row>
    <row r="693" spans="1:33" x14ac:dyDescent="0.3">
      <c r="A693" s="2" t="s">
        <v>2581</v>
      </c>
      <c r="B693" s="2" t="s">
        <v>1573</v>
      </c>
      <c r="C693" s="2" t="s">
        <v>1777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2" t="s">
        <v>385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494</v>
      </c>
      <c r="AC693" s="3">
        <v>494</v>
      </c>
      <c r="AD693" s="3">
        <v>0</v>
      </c>
      <c r="AE693" s="3">
        <v>0</v>
      </c>
      <c r="AF693" t="b">
        <v>1</v>
      </c>
      <c r="AG693" t="b">
        <v>1</v>
      </c>
    </row>
    <row r="694" spans="1:33" x14ac:dyDescent="0.3">
      <c r="A694" s="2" t="s">
        <v>2580</v>
      </c>
      <c r="B694" s="2" t="s">
        <v>1574</v>
      </c>
      <c r="C694" s="2" t="s">
        <v>1777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2" t="s">
        <v>385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2238</v>
      </c>
      <c r="AE694" s="3">
        <v>2238</v>
      </c>
      <c r="AF694" t="b">
        <v>1</v>
      </c>
      <c r="AG694" t="b">
        <v>1</v>
      </c>
    </row>
    <row r="695" spans="1:33" x14ac:dyDescent="0.3">
      <c r="A695" s="2" t="s">
        <v>2579</v>
      </c>
      <c r="B695" s="2" t="s">
        <v>1575</v>
      </c>
      <c r="C695" s="2" t="s">
        <v>1777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2" t="s">
        <v>385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2443.4299999999998</v>
      </c>
      <c r="AE695" s="3">
        <v>2443.4299999999998</v>
      </c>
      <c r="AF695" t="b">
        <v>1</v>
      </c>
      <c r="AG695" t="b">
        <v>1</v>
      </c>
    </row>
    <row r="696" spans="1:33" x14ac:dyDescent="0.3">
      <c r="A696" s="2" t="s">
        <v>2578</v>
      </c>
      <c r="B696" s="2" t="s">
        <v>1576</v>
      </c>
      <c r="C696" s="2" t="s">
        <v>1777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2" t="s">
        <v>385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t="b">
        <v>1</v>
      </c>
      <c r="AG696" t="b">
        <v>1</v>
      </c>
    </row>
    <row r="697" spans="1:33" x14ac:dyDescent="0.3">
      <c r="A697" s="2" t="s">
        <v>2577</v>
      </c>
      <c r="B697" s="2" t="s">
        <v>1577</v>
      </c>
      <c r="C697" s="2" t="s">
        <v>1777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2" t="s">
        <v>385</v>
      </c>
      <c r="V697" s="3">
        <v>0</v>
      </c>
      <c r="W697" s="3">
        <v>0</v>
      </c>
      <c r="X697" s="3">
        <v>10000</v>
      </c>
      <c r="Y697" s="3">
        <v>8578.24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t="b">
        <v>1</v>
      </c>
      <c r="AG697" t="b">
        <v>1</v>
      </c>
    </row>
    <row r="698" spans="1:33" x14ac:dyDescent="0.3">
      <c r="A698" s="2" t="s">
        <v>2576</v>
      </c>
      <c r="B698" s="2" t="s">
        <v>1578</v>
      </c>
      <c r="C698" s="2" t="s">
        <v>1777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2" t="s">
        <v>385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t="b">
        <v>1</v>
      </c>
      <c r="AG698" t="b">
        <v>1</v>
      </c>
    </row>
    <row r="699" spans="1:33" x14ac:dyDescent="0.3">
      <c r="A699" s="2" t="s">
        <v>2575</v>
      </c>
      <c r="B699" s="2" t="s">
        <v>1579</v>
      </c>
      <c r="C699" s="2" t="s">
        <v>1777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2" t="s">
        <v>385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4629</v>
      </c>
      <c r="AC699" s="3">
        <v>4629</v>
      </c>
      <c r="AD699" s="3">
        <v>0</v>
      </c>
      <c r="AE699" s="3">
        <v>0</v>
      </c>
      <c r="AF699" t="b">
        <v>1</v>
      </c>
      <c r="AG699" t="b">
        <v>1</v>
      </c>
    </row>
    <row r="700" spans="1:33" x14ac:dyDescent="0.3">
      <c r="A700" s="31" t="s">
        <v>384</v>
      </c>
      <c r="B700" s="31" t="s">
        <v>1774</v>
      </c>
      <c r="C700" s="31" t="s">
        <v>384</v>
      </c>
      <c r="D700" s="32">
        <f>SUMIF(AF667:AF699, TRUE, D667:D699)</f>
        <v>0</v>
      </c>
      <c r="E700" s="32">
        <f>SUMIF(AF667:AF699, TRUE, E667:E699)</f>
        <v>0</v>
      </c>
      <c r="F700" s="32">
        <f>SUMIF(AF667:AF699, TRUE, F667:F699)</f>
        <v>0</v>
      </c>
      <c r="G700" s="32">
        <f>SUMIF(AF667:AF699, TRUE, G667:G699)</f>
        <v>0</v>
      </c>
      <c r="H700" s="32">
        <f>SUMIF(AF667:AF699, TRUE, H667:H699)</f>
        <v>0</v>
      </c>
      <c r="I700" s="32">
        <f>SUMIF(AF667:AF699, TRUE, I667:I699)</f>
        <v>0</v>
      </c>
      <c r="J700" s="32">
        <f>SUMIF(AF667:AF699, TRUE, J667:J699)</f>
        <v>0</v>
      </c>
      <c r="K700" s="32">
        <f>SUMIF(AF667:AF699, TRUE, K667:K699)</f>
        <v>0</v>
      </c>
      <c r="L700" s="32">
        <f>SUMIF(AF667:AF699, TRUE, L667:L699)</f>
        <v>0</v>
      </c>
      <c r="M700" s="32">
        <f>SUMIF(AF667:AF699, TRUE, M667:M699)</f>
        <v>0</v>
      </c>
      <c r="N700" s="32">
        <f>SUMIF(AF667:AF699, TRUE, N667:N699)</f>
        <v>0</v>
      </c>
      <c r="O700" s="32">
        <f>SUMIF(AF667:AF699, TRUE, O667:O699)</f>
        <v>0</v>
      </c>
      <c r="P700" s="32">
        <f>SUMIF(AF667:AF699, TRUE, P667:P699)</f>
        <v>0</v>
      </c>
      <c r="Q700" s="32">
        <f>SUMIF(AF667:AF699, TRUE, Q667:Q699)</f>
        <v>0</v>
      </c>
      <c r="R700" s="32">
        <f>SUMIF(AF667:AF699, TRUE, R667:R699)</f>
        <v>0</v>
      </c>
      <c r="S700" s="32">
        <f>SUMIF(AF667:AF699, TRUE, S667:S699)</f>
        <v>0</v>
      </c>
      <c r="T700" s="32">
        <f>SUMIF(AF667:AF699, TRUE, T667:T699)</f>
        <v>0</v>
      </c>
      <c r="U700" s="31" t="s">
        <v>384</v>
      </c>
      <c r="V700" s="32">
        <f>SUMIF(AF667:AF699, TRUE, V667:V699)</f>
        <v>64948.480000000003</v>
      </c>
      <c r="W700" s="32">
        <f>SUMIF(AF667:AF699, TRUE, W667:W699)</f>
        <v>61900</v>
      </c>
      <c r="X700" s="32">
        <f>SUMIF(AF667:AF699, TRUE, X667:X699)</f>
        <v>63403.75</v>
      </c>
      <c r="Y700" s="32">
        <f>SUMIF(AF667:AF699, TRUE, Y667:Y699)</f>
        <v>56367.43</v>
      </c>
      <c r="Z700" s="32">
        <f>SUMIF(AF667:AF699, TRUE, Z667:Z699)</f>
        <v>1357.5900000000001</v>
      </c>
      <c r="AA700" s="32">
        <f>SUMIF(AF667:AF699, TRUE, AA667:AA699)</f>
        <v>1047.5900000000001</v>
      </c>
      <c r="AB700" s="32">
        <f>SUMIF(AF667:AF699, TRUE, AB667:AB699)</f>
        <v>13224.58</v>
      </c>
      <c r="AC700" s="32">
        <f>SUMIF(AF667:AF699, TRUE, AC667:AC699)</f>
        <v>12987.58</v>
      </c>
      <c r="AD700" s="32">
        <f>SUMIF(AF667:AF699, TRUE, AD667:AD699)</f>
        <v>7328.9500000000007</v>
      </c>
      <c r="AE700" s="32">
        <f>SUMIF(AF667:AF699, TRUE, AE667:AE699)</f>
        <v>7328.9500000000007</v>
      </c>
      <c r="AF700" t="b">
        <v>0</v>
      </c>
      <c r="AG700" t="b">
        <v>0</v>
      </c>
    </row>
    <row r="701" spans="1:33" x14ac:dyDescent="0.3">
      <c r="A701" s="2" t="s">
        <v>2574</v>
      </c>
      <c r="B701" s="2" t="s">
        <v>848</v>
      </c>
      <c r="C701" s="2" t="s">
        <v>1777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2" t="s">
        <v>385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t="b">
        <v>1</v>
      </c>
      <c r="AG701" t="b">
        <v>1</v>
      </c>
    </row>
    <row r="702" spans="1:33" x14ac:dyDescent="0.3">
      <c r="A702" s="2" t="s">
        <v>2573</v>
      </c>
      <c r="B702" s="2" t="s">
        <v>1580</v>
      </c>
      <c r="C702" s="2" t="s">
        <v>1777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2" t="s">
        <v>385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t="b">
        <v>1</v>
      </c>
      <c r="AG702" t="b">
        <v>1</v>
      </c>
    </row>
    <row r="703" spans="1:33" x14ac:dyDescent="0.3">
      <c r="A703" s="2" t="s">
        <v>2572</v>
      </c>
      <c r="B703" s="2" t="s">
        <v>1581</v>
      </c>
      <c r="C703" s="2" t="s">
        <v>1777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2" t="s">
        <v>385</v>
      </c>
      <c r="V703" s="3">
        <v>2500</v>
      </c>
      <c r="W703" s="3">
        <v>2100</v>
      </c>
      <c r="X703" s="3">
        <v>3020</v>
      </c>
      <c r="Y703" s="3">
        <v>3020</v>
      </c>
      <c r="Z703" s="3">
        <v>0</v>
      </c>
      <c r="AA703" s="3">
        <v>0</v>
      </c>
      <c r="AB703" s="3">
        <v>2816</v>
      </c>
      <c r="AC703" s="3">
        <v>2816</v>
      </c>
      <c r="AD703" s="3">
        <v>1610</v>
      </c>
      <c r="AE703" s="3">
        <v>1610</v>
      </c>
      <c r="AF703" t="b">
        <v>1</v>
      </c>
      <c r="AG703" t="b">
        <v>1</v>
      </c>
    </row>
    <row r="704" spans="1:33" x14ac:dyDescent="0.3">
      <c r="A704" s="2" t="s">
        <v>2571</v>
      </c>
      <c r="B704" s="2" t="s">
        <v>1582</v>
      </c>
      <c r="C704" s="2" t="s">
        <v>1777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2" t="s">
        <v>385</v>
      </c>
      <c r="V704" s="3">
        <v>600</v>
      </c>
      <c r="W704" s="3">
        <v>674.5</v>
      </c>
      <c r="X704" s="3">
        <v>600</v>
      </c>
      <c r="Y704" s="3">
        <v>0</v>
      </c>
      <c r="Z704" s="3">
        <v>0</v>
      </c>
      <c r="AA704" s="3">
        <v>0</v>
      </c>
      <c r="AB704" s="3">
        <v>171.96</v>
      </c>
      <c r="AC704" s="3">
        <v>171.96</v>
      </c>
      <c r="AD704" s="3">
        <v>102.94</v>
      </c>
      <c r="AE704" s="3">
        <v>102.94</v>
      </c>
      <c r="AF704" t="b">
        <v>1</v>
      </c>
      <c r="AG704" t="b">
        <v>1</v>
      </c>
    </row>
    <row r="705" spans="1:33" x14ac:dyDescent="0.3">
      <c r="A705" s="2" t="s">
        <v>2570</v>
      </c>
      <c r="B705" s="2" t="s">
        <v>1583</v>
      </c>
      <c r="C705" s="2" t="s">
        <v>1777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2" t="s">
        <v>385</v>
      </c>
      <c r="V705" s="3">
        <v>1500</v>
      </c>
      <c r="W705" s="3">
        <v>1500</v>
      </c>
      <c r="X705" s="3">
        <v>1500</v>
      </c>
      <c r="Y705" s="3">
        <v>1463.1</v>
      </c>
      <c r="Z705" s="3">
        <v>1111</v>
      </c>
      <c r="AA705" s="3">
        <v>1111</v>
      </c>
      <c r="AB705" s="3">
        <v>1111</v>
      </c>
      <c r="AC705" s="3">
        <v>1111</v>
      </c>
      <c r="AD705" s="3">
        <v>1463.64</v>
      </c>
      <c r="AE705" s="3">
        <v>1463.64</v>
      </c>
      <c r="AF705" t="b">
        <v>1</v>
      </c>
      <c r="AG705" t="b">
        <v>1</v>
      </c>
    </row>
    <row r="706" spans="1:33" x14ac:dyDescent="0.3">
      <c r="A706" s="2" t="s">
        <v>2569</v>
      </c>
      <c r="B706" s="2" t="s">
        <v>1584</v>
      </c>
      <c r="C706" s="2" t="s">
        <v>1777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2" t="s">
        <v>385</v>
      </c>
      <c r="V706" s="3">
        <v>1000</v>
      </c>
      <c r="W706" s="3">
        <v>1448.77</v>
      </c>
      <c r="X706" s="3">
        <v>2500</v>
      </c>
      <c r="Y706" s="3">
        <v>3820.66</v>
      </c>
      <c r="Z706" s="3">
        <v>538.97</v>
      </c>
      <c r="AA706" s="3">
        <v>538.97</v>
      </c>
      <c r="AB706" s="3">
        <v>140.36000000000001</v>
      </c>
      <c r="AC706" s="3">
        <v>140.36000000000001</v>
      </c>
      <c r="AD706" s="3">
        <v>0</v>
      </c>
      <c r="AE706" s="3">
        <v>0</v>
      </c>
      <c r="AF706" t="b">
        <v>1</v>
      </c>
      <c r="AG706" t="b">
        <v>1</v>
      </c>
    </row>
    <row r="707" spans="1:33" x14ac:dyDescent="0.3">
      <c r="A707" s="2" t="s">
        <v>2568</v>
      </c>
      <c r="B707" s="2" t="s">
        <v>1585</v>
      </c>
      <c r="C707" s="2" t="s">
        <v>1777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2" t="s">
        <v>385</v>
      </c>
      <c r="V707" s="3">
        <v>2500</v>
      </c>
      <c r="W707" s="3">
        <v>4984</v>
      </c>
      <c r="X707" s="3">
        <v>2500</v>
      </c>
      <c r="Y707" s="3">
        <v>2500</v>
      </c>
      <c r="Z707" s="3">
        <v>5000</v>
      </c>
      <c r="AA707" s="3">
        <v>5000</v>
      </c>
      <c r="AB707" s="3">
        <v>0</v>
      </c>
      <c r="AC707" s="3">
        <v>0</v>
      </c>
      <c r="AD707" s="3">
        <v>2402</v>
      </c>
      <c r="AE707" s="3">
        <v>2402</v>
      </c>
      <c r="AF707" t="b">
        <v>1</v>
      </c>
      <c r="AG707" t="b">
        <v>1</v>
      </c>
    </row>
    <row r="708" spans="1:33" x14ac:dyDescent="0.3">
      <c r="A708" s="2" t="s">
        <v>2567</v>
      </c>
      <c r="B708" s="2" t="s">
        <v>1586</v>
      </c>
      <c r="C708" s="2" t="s">
        <v>1777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2" t="s">
        <v>385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t="b">
        <v>1</v>
      </c>
      <c r="AG708" t="b">
        <v>1</v>
      </c>
    </row>
    <row r="709" spans="1:33" x14ac:dyDescent="0.3">
      <c r="A709" s="2" t="s">
        <v>2566</v>
      </c>
      <c r="B709" s="2" t="s">
        <v>1587</v>
      </c>
      <c r="C709" s="2" t="s">
        <v>1777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2" t="s">
        <v>385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t="b">
        <v>1</v>
      </c>
      <c r="AG709" t="b">
        <v>1</v>
      </c>
    </row>
    <row r="710" spans="1:33" x14ac:dyDescent="0.3">
      <c r="A710" s="2" t="s">
        <v>2565</v>
      </c>
      <c r="B710" s="2" t="s">
        <v>1588</v>
      </c>
      <c r="C710" s="2" t="s">
        <v>1777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2" t="s">
        <v>385</v>
      </c>
      <c r="V710" s="3">
        <v>2000</v>
      </c>
      <c r="W710" s="3">
        <v>1022.33</v>
      </c>
      <c r="X710" s="3">
        <v>2500</v>
      </c>
      <c r="Y710" s="3">
        <v>537.76</v>
      </c>
      <c r="Z710" s="3">
        <v>139.21</v>
      </c>
      <c r="AA710" s="3">
        <v>139.21</v>
      </c>
      <c r="AB710" s="3">
        <v>151.19</v>
      </c>
      <c r="AC710" s="3">
        <v>151.19</v>
      </c>
      <c r="AD710" s="3">
        <v>1781.39</v>
      </c>
      <c r="AE710" s="3">
        <v>1781.39</v>
      </c>
      <c r="AF710" t="b">
        <v>1</v>
      </c>
      <c r="AG710" t="b">
        <v>1</v>
      </c>
    </row>
    <row r="711" spans="1:33" x14ac:dyDescent="0.3">
      <c r="A711" s="2" t="s">
        <v>2564</v>
      </c>
      <c r="B711" s="2" t="s">
        <v>1589</v>
      </c>
      <c r="C711" s="2" t="s">
        <v>1777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2" t="s">
        <v>385</v>
      </c>
      <c r="V711" s="3">
        <v>1500</v>
      </c>
      <c r="W711" s="3">
        <v>1150.31</v>
      </c>
      <c r="X711" s="3">
        <v>1500</v>
      </c>
      <c r="Y711" s="3">
        <v>1005.96</v>
      </c>
      <c r="Z711" s="3">
        <v>1399.3</v>
      </c>
      <c r="AA711" s="3">
        <v>1399.3</v>
      </c>
      <c r="AB711" s="3">
        <v>1055.67</v>
      </c>
      <c r="AC711" s="3">
        <v>1055.67</v>
      </c>
      <c r="AD711" s="3">
        <v>923.96</v>
      </c>
      <c r="AE711" s="3">
        <v>423.96</v>
      </c>
      <c r="AF711" t="b">
        <v>1</v>
      </c>
      <c r="AG711" t="b">
        <v>1</v>
      </c>
    </row>
    <row r="712" spans="1:33" x14ac:dyDescent="0.3">
      <c r="A712" s="2" t="s">
        <v>2563</v>
      </c>
      <c r="B712" s="2" t="s">
        <v>1590</v>
      </c>
      <c r="C712" s="2" t="s">
        <v>1777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2" t="s">
        <v>385</v>
      </c>
      <c r="V712" s="3">
        <v>1500</v>
      </c>
      <c r="W712" s="3">
        <v>1200</v>
      </c>
      <c r="X712" s="3">
        <v>1800</v>
      </c>
      <c r="Y712" s="3">
        <v>1303.48</v>
      </c>
      <c r="Z712" s="3">
        <v>785</v>
      </c>
      <c r="AA712" s="3">
        <v>785</v>
      </c>
      <c r="AB712" s="3">
        <v>1283.2</v>
      </c>
      <c r="AC712" s="3">
        <v>1283.2</v>
      </c>
      <c r="AD712" s="3">
        <v>1618</v>
      </c>
      <c r="AE712" s="3">
        <v>1618</v>
      </c>
      <c r="AF712" t="b">
        <v>1</v>
      </c>
      <c r="AG712" t="b">
        <v>1</v>
      </c>
    </row>
    <row r="713" spans="1:33" x14ac:dyDescent="0.3">
      <c r="A713" s="2" t="s">
        <v>2562</v>
      </c>
      <c r="B713" s="2" t="s">
        <v>1591</v>
      </c>
      <c r="C713" s="2" t="s">
        <v>1777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2" t="s">
        <v>385</v>
      </c>
      <c r="V713" s="3">
        <v>3500</v>
      </c>
      <c r="W713" s="3">
        <v>3580.38</v>
      </c>
      <c r="X713" s="3">
        <v>4000</v>
      </c>
      <c r="Y713" s="3">
        <v>981.99</v>
      </c>
      <c r="Z713" s="3">
        <v>3418.45</v>
      </c>
      <c r="AA713" s="3">
        <v>3418.45</v>
      </c>
      <c r="AB713" s="3">
        <v>2886.99</v>
      </c>
      <c r="AC713" s="3">
        <v>2886.99</v>
      </c>
      <c r="AD713" s="3">
        <v>2306.27</v>
      </c>
      <c r="AE713" s="3">
        <v>2306.27</v>
      </c>
      <c r="AF713" t="b">
        <v>1</v>
      </c>
      <c r="AG713" t="b">
        <v>1</v>
      </c>
    </row>
    <row r="714" spans="1:33" x14ac:dyDescent="0.3">
      <c r="A714" s="2" t="s">
        <v>2561</v>
      </c>
      <c r="B714" s="2" t="s">
        <v>1592</v>
      </c>
      <c r="C714" s="2" t="s">
        <v>1777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2" t="s">
        <v>385</v>
      </c>
      <c r="V714" s="3">
        <v>2000</v>
      </c>
      <c r="W714" s="3">
        <v>1350.56</v>
      </c>
      <c r="X714" s="3">
        <v>2000</v>
      </c>
      <c r="Y714" s="3">
        <v>1193.07</v>
      </c>
      <c r="Z714" s="3">
        <v>997.87</v>
      </c>
      <c r="AA714" s="3">
        <v>997.87</v>
      </c>
      <c r="AB714" s="3">
        <v>1870.05</v>
      </c>
      <c r="AC714" s="3">
        <v>1870.05</v>
      </c>
      <c r="AD714" s="3">
        <v>2219.2199999999998</v>
      </c>
      <c r="AE714" s="3">
        <v>2219.2199999999998</v>
      </c>
      <c r="AF714" t="b">
        <v>1</v>
      </c>
      <c r="AG714" t="b">
        <v>1</v>
      </c>
    </row>
    <row r="715" spans="1:33" x14ac:dyDescent="0.3">
      <c r="A715" s="2" t="s">
        <v>2560</v>
      </c>
      <c r="B715" s="2" t="s">
        <v>1593</v>
      </c>
      <c r="C715" s="2" t="s">
        <v>1777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2" t="s">
        <v>385</v>
      </c>
      <c r="V715" s="3">
        <v>2000</v>
      </c>
      <c r="W715" s="3">
        <v>2313.88</v>
      </c>
      <c r="X715" s="3">
        <v>2000</v>
      </c>
      <c r="Y715" s="3">
        <v>1883.09</v>
      </c>
      <c r="Z715" s="3">
        <v>986.08</v>
      </c>
      <c r="AA715" s="3">
        <v>986.08</v>
      </c>
      <c r="AB715" s="3">
        <v>804.1</v>
      </c>
      <c r="AC715" s="3">
        <v>804.1</v>
      </c>
      <c r="AD715" s="3">
        <v>2383.59</v>
      </c>
      <c r="AE715" s="3">
        <v>2383.59</v>
      </c>
      <c r="AF715" t="b">
        <v>1</v>
      </c>
      <c r="AG715" t="b">
        <v>1</v>
      </c>
    </row>
    <row r="716" spans="1:33" x14ac:dyDescent="0.3">
      <c r="A716" s="2" t="s">
        <v>2559</v>
      </c>
      <c r="B716" s="2" t="s">
        <v>1594</v>
      </c>
      <c r="C716" s="2" t="s">
        <v>1777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2" t="s">
        <v>385</v>
      </c>
      <c r="V716" s="3">
        <v>4500</v>
      </c>
      <c r="W716" s="3">
        <v>3381.97</v>
      </c>
      <c r="X716" s="3">
        <v>4638.5200000000004</v>
      </c>
      <c r="Y716" s="3">
        <v>4638.5200000000004</v>
      </c>
      <c r="Z716" s="3">
        <v>3542.72</v>
      </c>
      <c r="AA716" s="3">
        <v>3542.72</v>
      </c>
      <c r="AB716" s="3">
        <v>2361.27</v>
      </c>
      <c r="AC716" s="3">
        <v>2361.27</v>
      </c>
      <c r="AD716" s="3">
        <v>4194.13</v>
      </c>
      <c r="AE716" s="3">
        <v>4194.13</v>
      </c>
      <c r="AF716" t="b">
        <v>1</v>
      </c>
      <c r="AG716" t="b">
        <v>1</v>
      </c>
    </row>
    <row r="717" spans="1:33" x14ac:dyDescent="0.3">
      <c r="A717" s="2" t="s">
        <v>2558</v>
      </c>
      <c r="B717" s="2" t="s">
        <v>1595</v>
      </c>
      <c r="C717" s="2" t="s">
        <v>1777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2" t="s">
        <v>385</v>
      </c>
      <c r="V717" s="3">
        <v>1500</v>
      </c>
      <c r="W717" s="3">
        <v>663.62</v>
      </c>
      <c r="X717" s="3">
        <v>1500</v>
      </c>
      <c r="Y717" s="3">
        <v>750.03</v>
      </c>
      <c r="Z717" s="3">
        <v>509.76</v>
      </c>
      <c r="AA717" s="3">
        <v>509.76</v>
      </c>
      <c r="AB717" s="3">
        <v>1110.32</v>
      </c>
      <c r="AC717" s="3">
        <v>1110.32</v>
      </c>
      <c r="AD717" s="3">
        <v>1213.58</v>
      </c>
      <c r="AE717" s="3">
        <v>1213.58</v>
      </c>
      <c r="AF717" t="b">
        <v>1</v>
      </c>
      <c r="AG717" t="b">
        <v>1</v>
      </c>
    </row>
    <row r="718" spans="1:33" x14ac:dyDescent="0.3">
      <c r="A718" s="2" t="s">
        <v>2557</v>
      </c>
      <c r="B718" s="2" t="s">
        <v>1596</v>
      </c>
      <c r="C718" s="2" t="s">
        <v>1777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2" t="s">
        <v>385</v>
      </c>
      <c r="V718" s="3">
        <v>0</v>
      </c>
      <c r="W718" s="3">
        <v>0</v>
      </c>
      <c r="X718" s="3">
        <v>500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t="b">
        <v>1</v>
      </c>
      <c r="AG718" t="b">
        <v>1</v>
      </c>
    </row>
    <row r="719" spans="1:33" x14ac:dyDescent="0.3">
      <c r="A719" s="2" t="s">
        <v>2556</v>
      </c>
      <c r="B719" s="2" t="s">
        <v>1597</v>
      </c>
      <c r="C719" s="2" t="s">
        <v>1777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2" t="s">
        <v>385</v>
      </c>
      <c r="V719" s="3">
        <v>500</v>
      </c>
      <c r="W719" s="3">
        <v>189.68</v>
      </c>
      <c r="X719" s="3">
        <v>500</v>
      </c>
      <c r="Y719" s="3">
        <v>385.88</v>
      </c>
      <c r="Z719" s="3">
        <v>407.64</v>
      </c>
      <c r="AA719" s="3">
        <v>407.64</v>
      </c>
      <c r="AB719" s="3">
        <v>373.43</v>
      </c>
      <c r="AC719" s="3">
        <v>373.43</v>
      </c>
      <c r="AD719" s="3">
        <v>446.4</v>
      </c>
      <c r="AE719" s="3">
        <v>446.4</v>
      </c>
      <c r="AF719" t="b">
        <v>1</v>
      </c>
      <c r="AG719" t="b">
        <v>1</v>
      </c>
    </row>
    <row r="720" spans="1:33" x14ac:dyDescent="0.3">
      <c r="A720" s="2" t="s">
        <v>2555</v>
      </c>
      <c r="B720" s="2" t="s">
        <v>1598</v>
      </c>
      <c r="C720" s="2" t="s">
        <v>1777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2" t="s">
        <v>385</v>
      </c>
      <c r="V720" s="3">
        <v>0</v>
      </c>
      <c r="W720" s="3">
        <v>289.43</v>
      </c>
      <c r="X720" s="3">
        <v>2000</v>
      </c>
      <c r="Y720" s="3">
        <v>1007.65</v>
      </c>
      <c r="Z720" s="3">
        <v>1758.68</v>
      </c>
      <c r="AA720" s="3">
        <v>1758.68</v>
      </c>
      <c r="AB720" s="3">
        <v>2012.68</v>
      </c>
      <c r="AC720" s="3">
        <v>2012.68</v>
      </c>
      <c r="AD720" s="3">
        <v>1677.78</v>
      </c>
      <c r="AE720" s="3">
        <v>1677.78</v>
      </c>
      <c r="AF720" t="b">
        <v>1</v>
      </c>
      <c r="AG720" t="b">
        <v>1</v>
      </c>
    </row>
    <row r="721" spans="1:33" x14ac:dyDescent="0.3">
      <c r="A721" s="2" t="s">
        <v>2554</v>
      </c>
      <c r="B721" s="2" t="s">
        <v>1599</v>
      </c>
      <c r="C721" s="2" t="s">
        <v>1777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2" t="s">
        <v>385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t="b">
        <v>1</v>
      </c>
      <c r="AG721" t="b">
        <v>1</v>
      </c>
    </row>
    <row r="722" spans="1:33" x14ac:dyDescent="0.3">
      <c r="A722" s="2" t="s">
        <v>2553</v>
      </c>
      <c r="B722" s="2" t="s">
        <v>1600</v>
      </c>
      <c r="C722" s="2" t="s">
        <v>1777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2" t="s">
        <v>385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t="b">
        <v>1</v>
      </c>
      <c r="AG722" t="b">
        <v>1</v>
      </c>
    </row>
    <row r="723" spans="1:33" x14ac:dyDescent="0.3">
      <c r="A723" s="2" t="s">
        <v>2552</v>
      </c>
      <c r="B723" s="2" t="s">
        <v>1601</v>
      </c>
      <c r="C723" s="2" t="s">
        <v>1777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2" t="s">
        <v>385</v>
      </c>
      <c r="V723" s="3">
        <v>5000</v>
      </c>
      <c r="W723" s="3">
        <v>-13119.16</v>
      </c>
      <c r="X723" s="3">
        <v>18945.12</v>
      </c>
      <c r="Y723" s="3">
        <v>2486.09</v>
      </c>
      <c r="Z723" s="3">
        <v>1641.77</v>
      </c>
      <c r="AA723" s="3">
        <v>1641.77</v>
      </c>
      <c r="AB723" s="3">
        <v>642.34</v>
      </c>
      <c r="AC723" s="3">
        <v>642.34</v>
      </c>
      <c r="AD723" s="3">
        <v>808.32</v>
      </c>
      <c r="AE723" s="3">
        <v>808.32</v>
      </c>
      <c r="AF723" t="b">
        <v>1</v>
      </c>
      <c r="AG723" t="b">
        <v>1</v>
      </c>
    </row>
    <row r="724" spans="1:33" x14ac:dyDescent="0.3">
      <c r="A724" s="2" t="s">
        <v>2551</v>
      </c>
      <c r="B724" s="2" t="s">
        <v>1602</v>
      </c>
      <c r="C724" s="2" t="s">
        <v>1777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2" t="s">
        <v>385</v>
      </c>
      <c r="V724" s="3">
        <v>1000</v>
      </c>
      <c r="W724" s="3">
        <v>781.86</v>
      </c>
      <c r="X724" s="3">
        <v>1500</v>
      </c>
      <c r="Y724" s="3">
        <v>380.64</v>
      </c>
      <c r="Z724" s="3">
        <v>594.24</v>
      </c>
      <c r="AA724" s="3">
        <v>594.24</v>
      </c>
      <c r="AB724" s="3">
        <v>149.93</v>
      </c>
      <c r="AC724" s="3">
        <v>149.93</v>
      </c>
      <c r="AD724" s="3">
        <v>268.97000000000003</v>
      </c>
      <c r="AE724" s="3">
        <v>268.97000000000003</v>
      </c>
      <c r="AF724" t="b">
        <v>1</v>
      </c>
      <c r="AG724" t="b">
        <v>1</v>
      </c>
    </row>
    <row r="725" spans="1:33" x14ac:dyDescent="0.3">
      <c r="A725" s="2" t="s">
        <v>2550</v>
      </c>
      <c r="B725" s="2" t="s">
        <v>1603</v>
      </c>
      <c r="C725" s="2" t="s">
        <v>1777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2" t="s">
        <v>385</v>
      </c>
      <c r="V725" s="3">
        <v>264</v>
      </c>
      <c r="W725" s="3">
        <v>360</v>
      </c>
      <c r="X725" s="3">
        <v>810</v>
      </c>
      <c r="Y725" s="3">
        <v>810</v>
      </c>
      <c r="Z725" s="3">
        <v>198</v>
      </c>
      <c r="AA725" s="3">
        <v>198</v>
      </c>
      <c r="AB725" s="3">
        <v>197</v>
      </c>
      <c r="AC725" s="3">
        <v>197</v>
      </c>
      <c r="AD725" s="3">
        <v>252</v>
      </c>
      <c r="AE725" s="3">
        <v>252</v>
      </c>
      <c r="AF725" t="b">
        <v>1</v>
      </c>
      <c r="AG725" t="b">
        <v>1</v>
      </c>
    </row>
    <row r="726" spans="1:33" x14ac:dyDescent="0.3">
      <c r="A726" s="2" t="s">
        <v>2549</v>
      </c>
      <c r="B726" s="2" t="s">
        <v>1604</v>
      </c>
      <c r="C726" s="2" t="s">
        <v>1777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2" t="s">
        <v>385</v>
      </c>
      <c r="V726" s="3">
        <v>20000</v>
      </c>
      <c r="W726" s="3">
        <v>5037.78</v>
      </c>
      <c r="X726" s="3">
        <v>20000</v>
      </c>
      <c r="Y726" s="3">
        <v>5841.76</v>
      </c>
      <c r="Z726" s="3">
        <v>28395.56</v>
      </c>
      <c r="AA726" s="3">
        <v>9268.4699999999993</v>
      </c>
      <c r="AB726" s="3">
        <v>6041.59</v>
      </c>
      <c r="AC726" s="3">
        <v>6041.59</v>
      </c>
      <c r="AD726" s="3">
        <v>-1362.77</v>
      </c>
      <c r="AE726" s="3">
        <v>-1362.77</v>
      </c>
      <c r="AF726" t="b">
        <v>1</v>
      </c>
      <c r="AG726" t="b">
        <v>1</v>
      </c>
    </row>
    <row r="727" spans="1:33" x14ac:dyDescent="0.3">
      <c r="A727" s="2" t="s">
        <v>2548</v>
      </c>
      <c r="B727" s="2" t="s">
        <v>1582</v>
      </c>
      <c r="C727" s="2" t="s">
        <v>1777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2" t="s">
        <v>385</v>
      </c>
      <c r="V727" s="3">
        <v>2000</v>
      </c>
      <c r="W727" s="3">
        <v>2399</v>
      </c>
      <c r="X727" s="3">
        <v>2000</v>
      </c>
      <c r="Y727" s="3">
        <v>1099.48</v>
      </c>
      <c r="Z727" s="3">
        <v>0</v>
      </c>
      <c r="AA727" s="3">
        <v>0</v>
      </c>
      <c r="AB727" s="3">
        <v>199.7</v>
      </c>
      <c r="AC727" s="3">
        <v>199.7</v>
      </c>
      <c r="AD727" s="3">
        <v>1982.79</v>
      </c>
      <c r="AE727" s="3">
        <v>1982.79</v>
      </c>
      <c r="AF727" t="b">
        <v>1</v>
      </c>
      <c r="AG727" t="b">
        <v>1</v>
      </c>
    </row>
    <row r="728" spans="1:33" x14ac:dyDescent="0.3">
      <c r="A728" s="2" t="s">
        <v>2547</v>
      </c>
      <c r="B728" s="2" t="s">
        <v>1605</v>
      </c>
      <c r="C728" s="2" t="s">
        <v>1777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2" t="s">
        <v>385</v>
      </c>
      <c r="V728" s="3">
        <v>50</v>
      </c>
      <c r="W728" s="3">
        <v>50.85</v>
      </c>
      <c r="X728" s="3">
        <v>50</v>
      </c>
      <c r="Y728" s="3">
        <v>19.79</v>
      </c>
      <c r="Z728" s="3">
        <v>0</v>
      </c>
      <c r="AA728" s="3">
        <v>0</v>
      </c>
      <c r="AB728" s="3">
        <v>0</v>
      </c>
      <c r="AC728" s="3">
        <v>0</v>
      </c>
      <c r="AD728" s="3">
        <v>25.18</v>
      </c>
      <c r="AE728" s="3">
        <v>25.18</v>
      </c>
      <c r="AF728" t="b">
        <v>1</v>
      </c>
      <c r="AG728" t="b">
        <v>1</v>
      </c>
    </row>
    <row r="729" spans="1:33" x14ac:dyDescent="0.3">
      <c r="A729" s="2" t="s">
        <v>2546</v>
      </c>
      <c r="B729" s="2" t="s">
        <v>1606</v>
      </c>
      <c r="C729" s="2" t="s">
        <v>1777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2" t="s">
        <v>385</v>
      </c>
      <c r="V729" s="3">
        <v>550</v>
      </c>
      <c r="W729" s="3">
        <v>101.11</v>
      </c>
      <c r="X729" s="3">
        <v>550</v>
      </c>
      <c r="Y729" s="3">
        <v>143.27000000000001</v>
      </c>
      <c r="Z729" s="3">
        <v>127.53</v>
      </c>
      <c r="AA729" s="3">
        <v>127.53</v>
      </c>
      <c r="AB729" s="3">
        <v>0</v>
      </c>
      <c r="AC729" s="3">
        <v>0</v>
      </c>
      <c r="AD729" s="3">
        <v>72.709999999999994</v>
      </c>
      <c r="AE729" s="3">
        <v>72.709999999999994</v>
      </c>
      <c r="AF729" t="b">
        <v>1</v>
      </c>
      <c r="AG729" t="b">
        <v>1</v>
      </c>
    </row>
    <row r="730" spans="1:33" x14ac:dyDescent="0.3">
      <c r="A730" s="2" t="s">
        <v>2545</v>
      </c>
      <c r="B730" s="2" t="s">
        <v>1607</v>
      </c>
      <c r="C730" s="2" t="s">
        <v>1777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2" t="s">
        <v>385</v>
      </c>
      <c r="V730" s="3">
        <v>1400</v>
      </c>
      <c r="W730" s="3">
        <v>1939.38</v>
      </c>
      <c r="X730" s="3">
        <v>1400</v>
      </c>
      <c r="Y730" s="3">
        <v>900.45</v>
      </c>
      <c r="Z730" s="3">
        <v>1378.28</v>
      </c>
      <c r="AA730" s="3">
        <v>1378.28</v>
      </c>
      <c r="AB730" s="3">
        <v>612.36</v>
      </c>
      <c r="AC730" s="3">
        <v>612.36</v>
      </c>
      <c r="AD730" s="3">
        <v>1078.55</v>
      </c>
      <c r="AE730" s="3">
        <v>1078.55</v>
      </c>
      <c r="AF730" t="b">
        <v>1</v>
      </c>
      <c r="AG730" t="b">
        <v>1</v>
      </c>
    </row>
    <row r="731" spans="1:33" x14ac:dyDescent="0.3">
      <c r="A731" s="2" t="s">
        <v>2544</v>
      </c>
      <c r="B731" s="2" t="s">
        <v>1608</v>
      </c>
      <c r="C731" s="2" t="s">
        <v>1777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2" t="s">
        <v>385</v>
      </c>
      <c r="V731" s="3">
        <v>3000</v>
      </c>
      <c r="W731" s="3">
        <v>2819.5</v>
      </c>
      <c r="X731" s="3">
        <v>2800</v>
      </c>
      <c r="Y731" s="3">
        <v>0</v>
      </c>
      <c r="Z731" s="3">
        <v>500</v>
      </c>
      <c r="AA731" s="3">
        <v>0</v>
      </c>
      <c r="AB731" s="3">
        <v>0</v>
      </c>
      <c r="AC731" s="3">
        <v>0</v>
      </c>
      <c r="AD731" s="3">
        <v>2335.3200000000002</v>
      </c>
      <c r="AE731" s="3">
        <v>2335.3200000000002</v>
      </c>
      <c r="AF731" t="b">
        <v>1</v>
      </c>
      <c r="AG731" t="b">
        <v>1</v>
      </c>
    </row>
    <row r="732" spans="1:33" x14ac:dyDescent="0.3">
      <c r="A732" s="2" t="s">
        <v>2543</v>
      </c>
      <c r="B732" s="2" t="s">
        <v>1609</v>
      </c>
      <c r="C732" s="2" t="s">
        <v>1777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2" t="s">
        <v>385</v>
      </c>
      <c r="V732" s="3">
        <v>500</v>
      </c>
      <c r="W732" s="3">
        <v>308</v>
      </c>
      <c r="X732" s="3">
        <v>1000</v>
      </c>
      <c r="Y732" s="3">
        <v>217.79</v>
      </c>
      <c r="Z732" s="3">
        <v>0</v>
      </c>
      <c r="AA732" s="3">
        <v>0</v>
      </c>
      <c r="AB732" s="3">
        <v>0</v>
      </c>
      <c r="AC732" s="3">
        <v>0</v>
      </c>
      <c r="AD732" s="3">
        <v>838.8</v>
      </c>
      <c r="AE732" s="3">
        <v>838.8</v>
      </c>
      <c r="AF732" t="b">
        <v>1</v>
      </c>
      <c r="AG732" t="b">
        <v>1</v>
      </c>
    </row>
    <row r="733" spans="1:33" x14ac:dyDescent="0.3">
      <c r="A733" s="2" t="s">
        <v>2542</v>
      </c>
      <c r="B733" s="2" t="s">
        <v>1610</v>
      </c>
      <c r="C733" s="2" t="s">
        <v>1777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2" t="s">
        <v>385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t="b">
        <v>1</v>
      </c>
      <c r="AG733" t="b">
        <v>1</v>
      </c>
    </row>
    <row r="734" spans="1:33" x14ac:dyDescent="0.3">
      <c r="A734" s="2" t="s">
        <v>2541</v>
      </c>
      <c r="B734" s="2" t="s">
        <v>1611</v>
      </c>
      <c r="C734" s="2" t="s">
        <v>1777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2" t="s">
        <v>385</v>
      </c>
      <c r="V734" s="3">
        <v>0</v>
      </c>
      <c r="W734" s="3">
        <v>0</v>
      </c>
      <c r="X734" s="3">
        <v>1196.83</v>
      </c>
      <c r="Y734" s="3">
        <v>1196.83</v>
      </c>
      <c r="Z734" s="3">
        <v>200000</v>
      </c>
      <c r="AA734" s="3">
        <v>196636.4</v>
      </c>
      <c r="AB734" s="3">
        <v>200000</v>
      </c>
      <c r="AC734" s="3">
        <v>0</v>
      </c>
      <c r="AD734" s="3">
        <v>0</v>
      </c>
      <c r="AE734" s="3">
        <v>0</v>
      </c>
      <c r="AF734" t="b">
        <v>1</v>
      </c>
      <c r="AG734" t="b">
        <v>1</v>
      </c>
    </row>
    <row r="735" spans="1:33" x14ac:dyDescent="0.3">
      <c r="A735" s="2" t="s">
        <v>2540</v>
      </c>
      <c r="B735" s="2" t="s">
        <v>1612</v>
      </c>
      <c r="C735" s="2" t="s">
        <v>1777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2" t="s">
        <v>385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t="b">
        <v>1</v>
      </c>
      <c r="AG735" t="b">
        <v>1</v>
      </c>
    </row>
    <row r="736" spans="1:33" x14ac:dyDescent="0.3">
      <c r="A736" s="2" t="s">
        <v>2539</v>
      </c>
      <c r="B736" s="2" t="s">
        <v>1613</v>
      </c>
      <c r="C736" s="2" t="s">
        <v>1777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2" t="s">
        <v>385</v>
      </c>
      <c r="V736" s="3">
        <v>0</v>
      </c>
      <c r="W736" s="3">
        <v>0</v>
      </c>
      <c r="X736" s="3">
        <v>65.5</v>
      </c>
      <c r="Y736" s="3">
        <v>65.5</v>
      </c>
      <c r="Z736" s="3">
        <v>0</v>
      </c>
      <c r="AA736" s="3">
        <v>0</v>
      </c>
      <c r="AB736" s="3">
        <v>0</v>
      </c>
      <c r="AC736" s="3">
        <v>0</v>
      </c>
      <c r="AD736" s="3">
        <v>1016</v>
      </c>
      <c r="AE736" s="3">
        <v>1016</v>
      </c>
      <c r="AF736" t="b">
        <v>1</v>
      </c>
      <c r="AG736" t="b">
        <v>1</v>
      </c>
    </row>
    <row r="737" spans="1:33" x14ac:dyDescent="0.3">
      <c r="A737" s="2" t="s">
        <v>2538</v>
      </c>
      <c r="B737" s="2" t="s">
        <v>1614</v>
      </c>
      <c r="C737" s="2" t="s">
        <v>1777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2" t="s">
        <v>385</v>
      </c>
      <c r="V737" s="3">
        <v>1000</v>
      </c>
      <c r="W737" s="3">
        <v>895.03</v>
      </c>
      <c r="X737" s="3">
        <v>1000</v>
      </c>
      <c r="Y737" s="3">
        <v>700.14</v>
      </c>
      <c r="Z737" s="3">
        <v>356.9</v>
      </c>
      <c r="AA737" s="3">
        <v>356.9</v>
      </c>
      <c r="AB737" s="3">
        <v>12.5</v>
      </c>
      <c r="AC737" s="3">
        <v>12.5</v>
      </c>
      <c r="AD737" s="3">
        <v>779.8</v>
      </c>
      <c r="AE737" s="3">
        <v>779.8</v>
      </c>
      <c r="AF737" t="b">
        <v>1</v>
      </c>
      <c r="AG737" t="b">
        <v>1</v>
      </c>
    </row>
    <row r="738" spans="1:33" x14ac:dyDescent="0.3">
      <c r="A738" s="2" t="s">
        <v>2537</v>
      </c>
      <c r="B738" s="2" t="s">
        <v>1615</v>
      </c>
      <c r="C738" s="2" t="s">
        <v>1777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2" t="s">
        <v>385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t="b">
        <v>1</v>
      </c>
      <c r="AG738" t="b">
        <v>1</v>
      </c>
    </row>
    <row r="739" spans="1:33" x14ac:dyDescent="0.3">
      <c r="A739" s="2" t="s">
        <v>2536</v>
      </c>
      <c r="B739" s="2" t="s">
        <v>1616</v>
      </c>
      <c r="C739" s="2" t="s">
        <v>1777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2" t="s">
        <v>385</v>
      </c>
      <c r="V739" s="3">
        <v>50</v>
      </c>
      <c r="W739" s="3">
        <v>0</v>
      </c>
      <c r="X739" s="3">
        <v>50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t="b">
        <v>1</v>
      </c>
      <c r="AG739" t="b">
        <v>1</v>
      </c>
    </row>
    <row r="740" spans="1:33" x14ac:dyDescent="0.3">
      <c r="A740" s="2" t="s">
        <v>2535</v>
      </c>
      <c r="B740" s="2" t="s">
        <v>1617</v>
      </c>
      <c r="C740" s="2" t="s">
        <v>1777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2" t="s">
        <v>385</v>
      </c>
      <c r="V740" s="3">
        <v>1300</v>
      </c>
      <c r="W740" s="3">
        <v>1800</v>
      </c>
      <c r="X740" s="3">
        <v>1300</v>
      </c>
      <c r="Y740" s="3">
        <v>1278.6199999999999</v>
      </c>
      <c r="Z740" s="3">
        <v>1335.94</v>
      </c>
      <c r="AA740" s="3">
        <v>1335.94</v>
      </c>
      <c r="AB740" s="3">
        <v>1642.72</v>
      </c>
      <c r="AC740" s="3">
        <v>1642.72</v>
      </c>
      <c r="AD740" s="3">
        <v>1547.14</v>
      </c>
      <c r="AE740" s="3">
        <v>1547.14</v>
      </c>
      <c r="AF740" t="b">
        <v>1</v>
      </c>
      <c r="AG740" t="b">
        <v>1</v>
      </c>
    </row>
    <row r="741" spans="1:33" x14ac:dyDescent="0.3">
      <c r="A741" s="2" t="s">
        <v>2534</v>
      </c>
      <c r="B741" s="2" t="s">
        <v>1618</v>
      </c>
      <c r="C741" s="2" t="s">
        <v>1777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2" t="s">
        <v>385</v>
      </c>
      <c r="V741" s="3">
        <v>0</v>
      </c>
      <c r="W741" s="3">
        <v>0</v>
      </c>
      <c r="X741" s="3">
        <v>0</v>
      </c>
      <c r="Y741" s="3">
        <v>0</v>
      </c>
      <c r="Z741" s="3">
        <v>129.38</v>
      </c>
      <c r="AA741" s="3">
        <v>129.38</v>
      </c>
      <c r="AB741" s="3">
        <v>241.86</v>
      </c>
      <c r="AC741" s="3">
        <v>241.86</v>
      </c>
      <c r="AD741" s="3">
        <v>129.37</v>
      </c>
      <c r="AE741" s="3">
        <v>129.37</v>
      </c>
      <c r="AF741" t="b">
        <v>1</v>
      </c>
      <c r="AG741" t="b">
        <v>1</v>
      </c>
    </row>
    <row r="742" spans="1:33" x14ac:dyDescent="0.3">
      <c r="A742" s="2" t="s">
        <v>2533</v>
      </c>
      <c r="B742" s="2" t="s">
        <v>1619</v>
      </c>
      <c r="C742" s="2" t="s">
        <v>1777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2" t="s">
        <v>385</v>
      </c>
      <c r="V742" s="3">
        <v>0</v>
      </c>
      <c r="W742" s="3">
        <v>0</v>
      </c>
      <c r="X742" s="3">
        <v>200</v>
      </c>
      <c r="Y742" s="3">
        <v>108</v>
      </c>
      <c r="Z742" s="3">
        <v>655.94</v>
      </c>
      <c r="AA742" s="3">
        <v>655.94</v>
      </c>
      <c r="AB742" s="3">
        <v>132.36000000000001</v>
      </c>
      <c r="AC742" s="3">
        <v>132.36000000000001</v>
      </c>
      <c r="AD742" s="3">
        <v>1017.65</v>
      </c>
      <c r="AE742" s="3">
        <v>1017.65</v>
      </c>
      <c r="AF742" t="b">
        <v>1</v>
      </c>
      <c r="AG742" t="b">
        <v>1</v>
      </c>
    </row>
    <row r="743" spans="1:33" x14ac:dyDescent="0.3">
      <c r="A743" s="2" t="s">
        <v>2532</v>
      </c>
      <c r="B743" s="2" t="s">
        <v>1620</v>
      </c>
      <c r="C743" s="2" t="s">
        <v>1777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2" t="s">
        <v>385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t="b">
        <v>1</v>
      </c>
      <c r="AG743" t="b">
        <v>1</v>
      </c>
    </row>
    <row r="744" spans="1:33" x14ac:dyDescent="0.3">
      <c r="A744" s="31" t="s">
        <v>384</v>
      </c>
      <c r="B744" s="31" t="s">
        <v>1774</v>
      </c>
      <c r="C744" s="31" t="s">
        <v>384</v>
      </c>
      <c r="D744" s="32">
        <f>SUMIF(AF701:AF743, TRUE, D701:D743)</f>
        <v>0</v>
      </c>
      <c r="E744" s="32">
        <f>SUMIF(AF701:AF743, TRUE, E701:E743)</f>
        <v>0</v>
      </c>
      <c r="F744" s="32">
        <f>SUMIF(AF701:AF743, TRUE, F701:F743)</f>
        <v>0</v>
      </c>
      <c r="G744" s="32">
        <f>SUMIF(AF701:AF743, TRUE, G701:G743)</f>
        <v>0</v>
      </c>
      <c r="H744" s="32">
        <f>SUMIF(AF701:AF743, TRUE, H701:H743)</f>
        <v>0</v>
      </c>
      <c r="I744" s="32">
        <f>SUMIF(AF701:AF743, TRUE, I701:I743)</f>
        <v>0</v>
      </c>
      <c r="J744" s="32">
        <f>SUMIF(AF701:AF743, TRUE, J701:J743)</f>
        <v>0</v>
      </c>
      <c r="K744" s="32">
        <f>SUMIF(AF701:AF743, TRUE, K701:K743)</f>
        <v>0</v>
      </c>
      <c r="L744" s="32">
        <f>SUMIF(AF701:AF743, TRUE, L701:L743)</f>
        <v>0</v>
      </c>
      <c r="M744" s="32">
        <f>SUMIF(AF701:AF743, TRUE, M701:M743)</f>
        <v>0</v>
      </c>
      <c r="N744" s="32">
        <f>SUMIF(AF701:AF743, TRUE, N701:N743)</f>
        <v>0</v>
      </c>
      <c r="O744" s="32">
        <f>SUMIF(AF701:AF743, TRUE, O701:O743)</f>
        <v>0</v>
      </c>
      <c r="P744" s="32">
        <f>SUMIF(AF701:AF743, TRUE, P701:P743)</f>
        <v>0</v>
      </c>
      <c r="Q744" s="32">
        <f>SUMIF(AF701:AF743, TRUE, Q701:Q743)</f>
        <v>0</v>
      </c>
      <c r="R744" s="32">
        <f>SUMIF(AF701:AF743, TRUE, R701:R743)</f>
        <v>0</v>
      </c>
      <c r="S744" s="32">
        <f>SUMIF(AF701:AF743, TRUE, S701:S743)</f>
        <v>0</v>
      </c>
      <c r="T744" s="32">
        <f>SUMIF(AF701:AF743, TRUE, T701:T743)</f>
        <v>0</v>
      </c>
      <c r="U744" s="31" t="s">
        <v>384</v>
      </c>
      <c r="V744" s="32">
        <f>SUMIF(AF701:AF743, TRUE, V701:V743)</f>
        <v>63214</v>
      </c>
      <c r="W744" s="32">
        <f>SUMIF(AF701:AF743, TRUE, W701:W743)</f>
        <v>29222.780000000002</v>
      </c>
      <c r="X744" s="32">
        <f>SUMIF(AF701:AF743, TRUE, X701:X743)</f>
        <v>85925.97</v>
      </c>
      <c r="Y744" s="32">
        <f>SUMIF(AF701:AF743, TRUE, Y701:Y743)</f>
        <v>39739.550000000003</v>
      </c>
      <c r="Z744" s="32">
        <f>SUMIF(AF701:AF743, TRUE, Z701:Z743)</f>
        <v>255908.22</v>
      </c>
      <c r="AA744" s="32">
        <f>SUMIF(AF701:AF743, TRUE, AA701:AA743)</f>
        <v>232917.53</v>
      </c>
      <c r="AB744" s="32">
        <f>SUMIF(AF701:AF743, TRUE, AB701:AB743)</f>
        <v>228020.58</v>
      </c>
      <c r="AC744" s="32">
        <f>SUMIF(AF701:AF743, TRUE, AC701:AC743)</f>
        <v>28020.58</v>
      </c>
      <c r="AD744" s="32">
        <f>SUMIF(AF701:AF743, TRUE, AD701:AD743)</f>
        <v>35132.730000000003</v>
      </c>
      <c r="AE744" s="32">
        <f>SUMIF(AF701:AF743, TRUE, AE701:AE743)</f>
        <v>34632.730000000003</v>
      </c>
      <c r="AF744" t="b">
        <v>0</v>
      </c>
      <c r="AG744" t="b">
        <v>0</v>
      </c>
    </row>
    <row r="745" spans="1:33" x14ac:dyDescent="0.3">
      <c r="A745" s="2" t="s">
        <v>2531</v>
      </c>
      <c r="B745" s="2" t="s">
        <v>474</v>
      </c>
      <c r="C745" s="2" t="s">
        <v>1808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2" t="s">
        <v>385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t="b">
        <v>1</v>
      </c>
      <c r="AG745" t="b">
        <v>1</v>
      </c>
    </row>
    <row r="746" spans="1:33" x14ac:dyDescent="0.3">
      <c r="A746" s="31" t="s">
        <v>384</v>
      </c>
      <c r="B746" s="31" t="s">
        <v>1774</v>
      </c>
      <c r="C746" s="31" t="s">
        <v>384</v>
      </c>
      <c r="D746" s="32">
        <f>SUMIF(AF745:AF745, TRUE, D745:D745)</f>
        <v>0</v>
      </c>
      <c r="E746" s="32">
        <f>SUMIF(AF745:AF745, TRUE, E745:E745)</f>
        <v>0</v>
      </c>
      <c r="F746" s="32">
        <f>SUMIF(AF745:AF745, TRUE, F745:F745)</f>
        <v>0</v>
      </c>
      <c r="G746" s="32">
        <f>SUMIF(AF745:AF745, TRUE, G745:G745)</f>
        <v>0</v>
      </c>
      <c r="H746" s="32">
        <f>SUMIF(AF745:AF745, TRUE, H745:H745)</f>
        <v>0</v>
      </c>
      <c r="I746" s="32">
        <f>SUMIF(AF745:AF745, TRUE, I745:I745)</f>
        <v>0</v>
      </c>
      <c r="J746" s="32">
        <f>SUMIF(AF745:AF745, TRUE, J745:J745)</f>
        <v>0</v>
      </c>
      <c r="K746" s="32">
        <f>SUMIF(AF745:AF745, TRUE, K745:K745)</f>
        <v>0</v>
      </c>
      <c r="L746" s="32">
        <f>SUMIF(AF745:AF745, TRUE, L745:L745)</f>
        <v>0</v>
      </c>
      <c r="M746" s="32">
        <f>SUMIF(AF745:AF745, TRUE, M745:M745)</f>
        <v>0</v>
      </c>
      <c r="N746" s="32">
        <f>SUMIF(AF745:AF745, TRUE, N745:N745)</f>
        <v>0</v>
      </c>
      <c r="O746" s="32">
        <f>SUMIF(AF745:AF745, TRUE, O745:O745)</f>
        <v>0</v>
      </c>
      <c r="P746" s="32">
        <f>SUMIF(AF745:AF745, TRUE, P745:P745)</f>
        <v>0</v>
      </c>
      <c r="Q746" s="32">
        <f>SUMIF(AF745:AF745, TRUE, Q745:Q745)</f>
        <v>0</v>
      </c>
      <c r="R746" s="32">
        <f>SUMIF(AF745:AF745, TRUE, R745:R745)</f>
        <v>0</v>
      </c>
      <c r="S746" s="32">
        <f>SUMIF(AF745:AF745, TRUE, S745:S745)</f>
        <v>0</v>
      </c>
      <c r="T746" s="32">
        <f>SUMIF(AF745:AF745, TRUE, T745:T745)</f>
        <v>0</v>
      </c>
      <c r="U746" s="31" t="s">
        <v>384</v>
      </c>
      <c r="V746" s="32">
        <f>SUMIF(AF745:AF745, TRUE, V745:V745)</f>
        <v>0</v>
      </c>
      <c r="W746" s="32">
        <f>SUMIF(AF745:AF745, TRUE, W745:W745)</f>
        <v>0</v>
      </c>
      <c r="X746" s="32">
        <f>SUMIF(AF745:AF745, TRUE, X745:X745)</f>
        <v>0</v>
      </c>
      <c r="Y746" s="32">
        <f>SUMIF(AF745:AF745, TRUE, Y745:Y745)</f>
        <v>0</v>
      </c>
      <c r="Z746" s="32">
        <f>SUMIF(AF745:AF745, TRUE, Z745:Z745)</f>
        <v>0</v>
      </c>
      <c r="AA746" s="32">
        <f>SUMIF(AF745:AF745, TRUE, AA745:AA745)</f>
        <v>0</v>
      </c>
      <c r="AB746" s="32">
        <f>SUMIF(AF745:AF745, TRUE, AB745:AB745)</f>
        <v>0</v>
      </c>
      <c r="AC746" s="32">
        <f>SUMIF(AF745:AF745, TRUE, AC745:AC745)</f>
        <v>0</v>
      </c>
      <c r="AD746" s="32">
        <f>SUMIF(AF745:AF745, TRUE, AD745:AD745)</f>
        <v>0</v>
      </c>
      <c r="AE746" s="32">
        <f>SUMIF(AF745:AF745, TRUE, AE745:AE745)</f>
        <v>0</v>
      </c>
      <c r="AF746" t="b">
        <v>0</v>
      </c>
      <c r="AG746" t="b">
        <v>0</v>
      </c>
    </row>
    <row r="747" spans="1:33" x14ac:dyDescent="0.3">
      <c r="A747" s="2" t="s">
        <v>2530</v>
      </c>
      <c r="B747" s="2" t="s">
        <v>847</v>
      </c>
      <c r="C747" s="2" t="s">
        <v>1777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2" t="s">
        <v>385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t="b">
        <v>1</v>
      </c>
      <c r="AG747" t="b">
        <v>1</v>
      </c>
    </row>
    <row r="748" spans="1:33" x14ac:dyDescent="0.3">
      <c r="A748" s="31" t="s">
        <v>384</v>
      </c>
      <c r="B748" s="31" t="s">
        <v>1774</v>
      </c>
      <c r="C748" s="31" t="s">
        <v>384</v>
      </c>
      <c r="D748" s="32">
        <f>SUMIF(AF747:AF747, TRUE, D747:D747)</f>
        <v>0</v>
      </c>
      <c r="E748" s="32">
        <f>SUMIF(AF747:AF747, TRUE, E747:E747)</f>
        <v>0</v>
      </c>
      <c r="F748" s="32">
        <f>SUMIF(AF747:AF747, TRUE, F747:F747)</f>
        <v>0</v>
      </c>
      <c r="G748" s="32">
        <f>SUMIF(AF747:AF747, TRUE, G747:G747)</f>
        <v>0</v>
      </c>
      <c r="H748" s="32">
        <f>SUMIF(AF747:AF747, TRUE, H747:H747)</f>
        <v>0</v>
      </c>
      <c r="I748" s="32">
        <f>SUMIF(AF747:AF747, TRUE, I747:I747)</f>
        <v>0</v>
      </c>
      <c r="J748" s="32">
        <f>SUMIF(AF747:AF747, TRUE, J747:J747)</f>
        <v>0</v>
      </c>
      <c r="K748" s="32">
        <f>SUMIF(AF747:AF747, TRUE, K747:K747)</f>
        <v>0</v>
      </c>
      <c r="L748" s="32">
        <f>SUMIF(AF747:AF747, TRUE, L747:L747)</f>
        <v>0</v>
      </c>
      <c r="M748" s="32">
        <f>SUMIF(AF747:AF747, TRUE, M747:M747)</f>
        <v>0</v>
      </c>
      <c r="N748" s="32">
        <f>SUMIF(AF747:AF747, TRUE, N747:N747)</f>
        <v>0</v>
      </c>
      <c r="O748" s="32">
        <f>SUMIF(AF747:AF747, TRUE, O747:O747)</f>
        <v>0</v>
      </c>
      <c r="P748" s="32">
        <f>SUMIF(AF747:AF747, TRUE, P747:P747)</f>
        <v>0</v>
      </c>
      <c r="Q748" s="32">
        <f>SUMIF(AF747:AF747, TRUE, Q747:Q747)</f>
        <v>0</v>
      </c>
      <c r="R748" s="32">
        <f>SUMIF(AF747:AF747, TRUE, R747:R747)</f>
        <v>0</v>
      </c>
      <c r="S748" s="32">
        <f>SUMIF(AF747:AF747, TRUE, S747:S747)</f>
        <v>0</v>
      </c>
      <c r="T748" s="32">
        <f>SUMIF(AF747:AF747, TRUE, T747:T747)</f>
        <v>0</v>
      </c>
      <c r="U748" s="31" t="s">
        <v>384</v>
      </c>
      <c r="V748" s="32">
        <f>SUMIF(AF747:AF747, TRUE, V747:V747)</f>
        <v>0</v>
      </c>
      <c r="W748" s="32">
        <f>SUMIF(AF747:AF747, TRUE, W747:W747)</f>
        <v>0</v>
      </c>
      <c r="X748" s="32">
        <f>SUMIF(AF747:AF747, TRUE, X747:X747)</f>
        <v>0</v>
      </c>
      <c r="Y748" s="32">
        <f>SUMIF(AF747:AF747, TRUE, Y747:Y747)</f>
        <v>0</v>
      </c>
      <c r="Z748" s="32">
        <f>SUMIF(AF747:AF747, TRUE, Z747:Z747)</f>
        <v>0</v>
      </c>
      <c r="AA748" s="32">
        <f>SUMIF(AF747:AF747, TRUE, AA747:AA747)</f>
        <v>0</v>
      </c>
      <c r="AB748" s="32">
        <f>SUMIF(AF747:AF747, TRUE, AB747:AB747)</f>
        <v>0</v>
      </c>
      <c r="AC748" s="32">
        <f>SUMIF(AF747:AF747, TRUE, AC747:AC747)</f>
        <v>0</v>
      </c>
      <c r="AD748" s="32">
        <f>SUMIF(AF747:AF747, TRUE, AD747:AD747)</f>
        <v>0</v>
      </c>
      <c r="AE748" s="32">
        <f>SUMIF(AF747:AF747, TRUE, AE747:AE747)</f>
        <v>0</v>
      </c>
      <c r="AF748" t="b">
        <v>0</v>
      </c>
      <c r="AG748" t="b">
        <v>0</v>
      </c>
    </row>
    <row r="749" spans="1:33" x14ac:dyDescent="0.3">
      <c r="A749" s="2" t="s">
        <v>2529</v>
      </c>
      <c r="B749" s="2" t="s">
        <v>846</v>
      </c>
      <c r="C749" s="2" t="s">
        <v>1777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2" t="s">
        <v>385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t="b">
        <v>1</v>
      </c>
      <c r="AG749" t="b">
        <v>1</v>
      </c>
    </row>
    <row r="750" spans="1:33" x14ac:dyDescent="0.3">
      <c r="A750" s="2" t="s">
        <v>2528</v>
      </c>
      <c r="B750" s="2" t="s">
        <v>845</v>
      </c>
      <c r="C750" s="2" t="s">
        <v>1777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2" t="s">
        <v>385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t="b">
        <v>1</v>
      </c>
      <c r="AG750" t="b">
        <v>1</v>
      </c>
    </row>
    <row r="751" spans="1:33" x14ac:dyDescent="0.3">
      <c r="A751" s="2" t="s">
        <v>2527</v>
      </c>
      <c r="B751" s="2" t="s">
        <v>844</v>
      </c>
      <c r="C751" s="2" t="s">
        <v>1777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2" t="s">
        <v>385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t="b">
        <v>1</v>
      </c>
      <c r="AG751" t="b">
        <v>1</v>
      </c>
    </row>
    <row r="752" spans="1:33" x14ac:dyDescent="0.3">
      <c r="A752" s="31" t="s">
        <v>384</v>
      </c>
      <c r="B752" s="31" t="s">
        <v>1774</v>
      </c>
      <c r="C752" s="31" t="s">
        <v>384</v>
      </c>
      <c r="D752" s="32">
        <f>SUMIF(AF749:AF751, TRUE, D749:D751)</f>
        <v>0</v>
      </c>
      <c r="E752" s="32">
        <f>SUMIF(AF749:AF751, TRUE, E749:E751)</f>
        <v>0</v>
      </c>
      <c r="F752" s="32">
        <f>SUMIF(AF749:AF751, TRUE, F749:F751)</f>
        <v>0</v>
      </c>
      <c r="G752" s="32">
        <f>SUMIF(AF749:AF751, TRUE, G749:G751)</f>
        <v>0</v>
      </c>
      <c r="H752" s="32">
        <f>SUMIF(AF749:AF751, TRUE, H749:H751)</f>
        <v>0</v>
      </c>
      <c r="I752" s="32">
        <f>SUMIF(AF749:AF751, TRUE, I749:I751)</f>
        <v>0</v>
      </c>
      <c r="J752" s="32">
        <f>SUMIF(AF749:AF751, TRUE, J749:J751)</f>
        <v>0</v>
      </c>
      <c r="K752" s="32">
        <f>SUMIF(AF749:AF751, TRUE, K749:K751)</f>
        <v>0</v>
      </c>
      <c r="L752" s="32">
        <f>SUMIF(AF749:AF751, TRUE, L749:L751)</f>
        <v>0</v>
      </c>
      <c r="M752" s="32">
        <f>SUMIF(AF749:AF751, TRUE, M749:M751)</f>
        <v>0</v>
      </c>
      <c r="N752" s="32">
        <f>SUMIF(AF749:AF751, TRUE, N749:N751)</f>
        <v>0</v>
      </c>
      <c r="O752" s="32">
        <f>SUMIF(AF749:AF751, TRUE, O749:O751)</f>
        <v>0</v>
      </c>
      <c r="P752" s="32">
        <f>SUMIF(AF749:AF751, TRUE, P749:P751)</f>
        <v>0</v>
      </c>
      <c r="Q752" s="32">
        <f>SUMIF(AF749:AF751, TRUE, Q749:Q751)</f>
        <v>0</v>
      </c>
      <c r="R752" s="32">
        <f>SUMIF(AF749:AF751, TRUE, R749:R751)</f>
        <v>0</v>
      </c>
      <c r="S752" s="32">
        <f>SUMIF(AF749:AF751, TRUE, S749:S751)</f>
        <v>0</v>
      </c>
      <c r="T752" s="32">
        <f>SUMIF(AF749:AF751, TRUE, T749:T751)</f>
        <v>0</v>
      </c>
      <c r="U752" s="31" t="s">
        <v>384</v>
      </c>
      <c r="V752" s="32">
        <f>SUMIF(AF749:AF751, TRUE, V749:V751)</f>
        <v>0</v>
      </c>
      <c r="W752" s="32">
        <f>SUMIF(AF749:AF751, TRUE, W749:W751)</f>
        <v>0</v>
      </c>
      <c r="X752" s="32">
        <f>SUMIF(AF749:AF751, TRUE, X749:X751)</f>
        <v>0</v>
      </c>
      <c r="Y752" s="32">
        <f>SUMIF(AF749:AF751, TRUE, Y749:Y751)</f>
        <v>0</v>
      </c>
      <c r="Z752" s="32">
        <f>SUMIF(AF749:AF751, TRUE, Z749:Z751)</f>
        <v>0</v>
      </c>
      <c r="AA752" s="32">
        <f>SUMIF(AF749:AF751, TRUE, AA749:AA751)</f>
        <v>0</v>
      </c>
      <c r="AB752" s="32">
        <f>SUMIF(AF749:AF751, TRUE, AB749:AB751)</f>
        <v>0</v>
      </c>
      <c r="AC752" s="32">
        <f>SUMIF(AF749:AF751, TRUE, AC749:AC751)</f>
        <v>0</v>
      </c>
      <c r="AD752" s="32">
        <f>SUMIF(AF749:AF751, TRUE, AD749:AD751)</f>
        <v>0</v>
      </c>
      <c r="AE752" s="32">
        <f>SUMIF(AF749:AF751, TRUE, AE749:AE751)</f>
        <v>0</v>
      </c>
      <c r="AF752" t="b">
        <v>0</v>
      </c>
      <c r="AG752" t="b">
        <v>0</v>
      </c>
    </row>
    <row r="753" spans="1:33" x14ac:dyDescent="0.3">
      <c r="A753" s="2" t="s">
        <v>2526</v>
      </c>
      <c r="B753" s="2" t="s">
        <v>843</v>
      </c>
      <c r="C753" s="2" t="s">
        <v>1777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2" t="s">
        <v>385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t="b">
        <v>1</v>
      </c>
      <c r="AG753" t="b">
        <v>1</v>
      </c>
    </row>
    <row r="754" spans="1:33" x14ac:dyDescent="0.3">
      <c r="A754" s="2" t="s">
        <v>2525</v>
      </c>
      <c r="B754" s="2" t="s">
        <v>1621</v>
      </c>
      <c r="C754" s="2" t="s">
        <v>1777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2" t="s">
        <v>385</v>
      </c>
      <c r="V754" s="3">
        <v>200</v>
      </c>
      <c r="W754" s="3">
        <v>0</v>
      </c>
      <c r="X754" s="3">
        <v>200</v>
      </c>
      <c r="Y754" s="3">
        <v>0</v>
      </c>
      <c r="Z754" s="3">
        <v>0</v>
      </c>
      <c r="AA754" s="3">
        <v>0</v>
      </c>
      <c r="AB754" s="3">
        <v>82.95</v>
      </c>
      <c r="AC754" s="3">
        <v>82.95</v>
      </c>
      <c r="AD754" s="3">
        <v>0</v>
      </c>
      <c r="AE754" s="3">
        <v>0</v>
      </c>
      <c r="AF754" t="b">
        <v>1</v>
      </c>
      <c r="AG754" t="b">
        <v>1</v>
      </c>
    </row>
    <row r="755" spans="1:33" x14ac:dyDescent="0.3">
      <c r="A755" s="2" t="s">
        <v>2524</v>
      </c>
      <c r="B755" s="2" t="s">
        <v>1634</v>
      </c>
      <c r="C755" s="2" t="s">
        <v>1777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2" t="s">
        <v>385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t="b">
        <v>1</v>
      </c>
      <c r="AG755" t="b">
        <v>1</v>
      </c>
    </row>
    <row r="756" spans="1:33" x14ac:dyDescent="0.3">
      <c r="A756" s="2" t="s">
        <v>2523</v>
      </c>
      <c r="B756" s="2" t="s">
        <v>1622</v>
      </c>
      <c r="C756" s="2" t="s">
        <v>1777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2" t="s">
        <v>385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t="b">
        <v>1</v>
      </c>
      <c r="AG756" t="b">
        <v>1</v>
      </c>
    </row>
    <row r="757" spans="1:33" x14ac:dyDescent="0.3">
      <c r="A757" s="2" t="s">
        <v>2522</v>
      </c>
      <c r="B757" s="2" t="s">
        <v>1623</v>
      </c>
      <c r="C757" s="2" t="s">
        <v>1777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2" t="s">
        <v>385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t="b">
        <v>1</v>
      </c>
      <c r="AG757" t="b">
        <v>1</v>
      </c>
    </row>
    <row r="758" spans="1:33" x14ac:dyDescent="0.3">
      <c r="A758" s="2" t="s">
        <v>2521</v>
      </c>
      <c r="B758" s="2" t="s">
        <v>1624</v>
      </c>
      <c r="C758" s="2" t="s">
        <v>1777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2" t="s">
        <v>385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t="b">
        <v>1</v>
      </c>
      <c r="AG758" t="b">
        <v>1</v>
      </c>
    </row>
    <row r="759" spans="1:33" x14ac:dyDescent="0.3">
      <c r="A759" s="2" t="s">
        <v>2520</v>
      </c>
      <c r="B759" s="2" t="s">
        <v>1625</v>
      </c>
      <c r="C759" s="2" t="s">
        <v>1777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2" t="s">
        <v>385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t="b">
        <v>1</v>
      </c>
      <c r="AG759" t="b">
        <v>1</v>
      </c>
    </row>
    <row r="760" spans="1:33" x14ac:dyDescent="0.3">
      <c r="A760" s="2" t="s">
        <v>2519</v>
      </c>
      <c r="B760" s="2" t="s">
        <v>1626</v>
      </c>
      <c r="C760" s="2" t="s">
        <v>1777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2" t="s">
        <v>385</v>
      </c>
      <c r="V760" s="3">
        <v>1500</v>
      </c>
      <c r="W760" s="3">
        <v>0</v>
      </c>
      <c r="X760" s="3">
        <v>1500</v>
      </c>
      <c r="Y760" s="3">
        <v>0</v>
      </c>
      <c r="Z760" s="3">
        <v>0</v>
      </c>
      <c r="AA760" s="3">
        <v>0</v>
      </c>
      <c r="AB760" s="3">
        <v>25.94</v>
      </c>
      <c r="AC760" s="3">
        <v>25.94</v>
      </c>
      <c r="AD760" s="3">
        <v>1500</v>
      </c>
      <c r="AE760" s="3">
        <v>1168.67</v>
      </c>
      <c r="AF760" t="b">
        <v>1</v>
      </c>
      <c r="AG760" t="b">
        <v>1</v>
      </c>
    </row>
    <row r="761" spans="1:33" x14ac:dyDescent="0.3">
      <c r="A761" s="2" t="s">
        <v>2518</v>
      </c>
      <c r="B761" s="2" t="s">
        <v>324</v>
      </c>
      <c r="C761" s="2" t="s">
        <v>1777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2" t="s">
        <v>385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-331.33</v>
      </c>
      <c r="AE761" s="3">
        <v>-331.33</v>
      </c>
      <c r="AF761" t="b">
        <v>1</v>
      </c>
      <c r="AG761" t="b">
        <v>1</v>
      </c>
    </row>
    <row r="762" spans="1:33" x14ac:dyDescent="0.3">
      <c r="A762" s="2" t="s">
        <v>2517</v>
      </c>
      <c r="B762" s="2" t="s">
        <v>1627</v>
      </c>
      <c r="C762" s="2" t="s">
        <v>1777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2" t="s">
        <v>385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t="b">
        <v>1</v>
      </c>
      <c r="AG762" t="b">
        <v>1</v>
      </c>
    </row>
    <row r="763" spans="1:33" x14ac:dyDescent="0.3">
      <c r="A763" s="2" t="s">
        <v>2516</v>
      </c>
      <c r="B763" s="2" t="s">
        <v>1628</v>
      </c>
      <c r="C763" s="2" t="s">
        <v>1777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2" t="s">
        <v>385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t="b">
        <v>1</v>
      </c>
      <c r="AG763" t="b">
        <v>1</v>
      </c>
    </row>
    <row r="764" spans="1:33" x14ac:dyDescent="0.3">
      <c r="A764" s="2" t="s">
        <v>2515</v>
      </c>
      <c r="B764" s="2" t="s">
        <v>1629</v>
      </c>
      <c r="C764" s="2" t="s">
        <v>1777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2" t="s">
        <v>385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t="b">
        <v>1</v>
      </c>
      <c r="AG764" t="b">
        <v>1</v>
      </c>
    </row>
    <row r="765" spans="1:33" x14ac:dyDescent="0.3">
      <c r="A765" s="2" t="s">
        <v>2514</v>
      </c>
      <c r="B765" s="2" t="s">
        <v>1630</v>
      </c>
      <c r="C765" s="2" t="s">
        <v>1777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2" t="s">
        <v>385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t="b">
        <v>1</v>
      </c>
      <c r="AG765" t="b">
        <v>1</v>
      </c>
    </row>
    <row r="766" spans="1:33" x14ac:dyDescent="0.3">
      <c r="A766" s="2" t="s">
        <v>2513</v>
      </c>
      <c r="B766" s="2" t="s">
        <v>1631</v>
      </c>
      <c r="C766" s="2" t="s">
        <v>1777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2" t="s">
        <v>385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t="b">
        <v>1</v>
      </c>
      <c r="AG766" t="b">
        <v>1</v>
      </c>
    </row>
    <row r="767" spans="1:33" x14ac:dyDescent="0.3">
      <c r="A767" s="2" t="s">
        <v>2512</v>
      </c>
      <c r="B767" s="2" t="s">
        <v>1632</v>
      </c>
      <c r="C767" s="2" t="s">
        <v>1777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2" t="s">
        <v>385</v>
      </c>
      <c r="V767" s="3">
        <v>0</v>
      </c>
      <c r="W767" s="3">
        <v>0</v>
      </c>
      <c r="X767" s="3">
        <v>1800</v>
      </c>
      <c r="Y767" s="3">
        <v>140</v>
      </c>
      <c r="Z767" s="3">
        <v>280</v>
      </c>
      <c r="AA767" s="3">
        <v>280</v>
      </c>
      <c r="AB767" s="3">
        <v>210</v>
      </c>
      <c r="AC767" s="3">
        <v>210</v>
      </c>
      <c r="AD767" s="3">
        <v>1190</v>
      </c>
      <c r="AE767" s="3">
        <v>1190</v>
      </c>
      <c r="AF767" t="b">
        <v>1</v>
      </c>
      <c r="AG767" t="b">
        <v>1</v>
      </c>
    </row>
    <row r="768" spans="1:33" x14ac:dyDescent="0.3">
      <c r="A768" s="31" t="s">
        <v>384</v>
      </c>
      <c r="B768" s="31" t="s">
        <v>1774</v>
      </c>
      <c r="C768" s="31" t="s">
        <v>384</v>
      </c>
      <c r="D768" s="32">
        <f>SUMIF(AF753:AF767, TRUE, D753:D767)</f>
        <v>0</v>
      </c>
      <c r="E768" s="32">
        <f>SUMIF(AF753:AF767, TRUE, E753:E767)</f>
        <v>0</v>
      </c>
      <c r="F768" s="32">
        <f>SUMIF(AF753:AF767, TRUE, F753:F767)</f>
        <v>0</v>
      </c>
      <c r="G768" s="32">
        <f>SUMIF(AF753:AF767, TRUE, G753:G767)</f>
        <v>0</v>
      </c>
      <c r="H768" s="32">
        <f>SUMIF(AF753:AF767, TRUE, H753:H767)</f>
        <v>0</v>
      </c>
      <c r="I768" s="32">
        <f>SUMIF(AF753:AF767, TRUE, I753:I767)</f>
        <v>0</v>
      </c>
      <c r="J768" s="32">
        <f>SUMIF(AF753:AF767, TRUE, J753:J767)</f>
        <v>0</v>
      </c>
      <c r="K768" s="32">
        <f>SUMIF(AF753:AF767, TRUE, K753:K767)</f>
        <v>0</v>
      </c>
      <c r="L768" s="32">
        <f>SUMIF(AF753:AF767, TRUE, L753:L767)</f>
        <v>0</v>
      </c>
      <c r="M768" s="32">
        <f>SUMIF(AF753:AF767, TRUE, M753:M767)</f>
        <v>0</v>
      </c>
      <c r="N768" s="32">
        <f>SUMIF(AF753:AF767, TRUE, N753:N767)</f>
        <v>0</v>
      </c>
      <c r="O768" s="32">
        <f>SUMIF(AF753:AF767, TRUE, O753:O767)</f>
        <v>0</v>
      </c>
      <c r="P768" s="32">
        <f>SUMIF(AF753:AF767, TRUE, P753:P767)</f>
        <v>0</v>
      </c>
      <c r="Q768" s="32">
        <f>SUMIF(AF753:AF767, TRUE, Q753:Q767)</f>
        <v>0</v>
      </c>
      <c r="R768" s="32">
        <f>SUMIF(AF753:AF767, TRUE, R753:R767)</f>
        <v>0</v>
      </c>
      <c r="S768" s="32">
        <f>SUMIF(AF753:AF767, TRUE, S753:S767)</f>
        <v>0</v>
      </c>
      <c r="T768" s="32">
        <f>SUMIF(AF753:AF767, TRUE, T753:T767)</f>
        <v>0</v>
      </c>
      <c r="U768" s="31" t="s">
        <v>384</v>
      </c>
      <c r="V768" s="32">
        <f>SUMIF(AF753:AF767, TRUE, V753:V767)</f>
        <v>1700</v>
      </c>
      <c r="W768" s="32">
        <f>SUMIF(AF753:AF767, TRUE, W753:W767)</f>
        <v>0</v>
      </c>
      <c r="X768" s="32">
        <f>SUMIF(AF753:AF767, TRUE, X753:X767)</f>
        <v>3500</v>
      </c>
      <c r="Y768" s="32">
        <f>SUMIF(AF753:AF767, TRUE, Y753:Y767)</f>
        <v>140</v>
      </c>
      <c r="Z768" s="32">
        <f>SUMIF(AF753:AF767, TRUE, Z753:Z767)</f>
        <v>280</v>
      </c>
      <c r="AA768" s="32">
        <f>SUMIF(AF753:AF767, TRUE, AA753:AA767)</f>
        <v>280</v>
      </c>
      <c r="AB768" s="32">
        <f>SUMIF(AF753:AF767, TRUE, AB753:AB767)</f>
        <v>318.89</v>
      </c>
      <c r="AC768" s="32">
        <f>SUMIF(AF753:AF767, TRUE, AC753:AC767)</f>
        <v>318.89</v>
      </c>
      <c r="AD768" s="32">
        <f>SUMIF(AF753:AF767, TRUE, AD753:AD767)</f>
        <v>2358.67</v>
      </c>
      <c r="AE768" s="32">
        <f>SUMIF(AF753:AF767, TRUE, AE753:AE767)</f>
        <v>2027.3400000000001</v>
      </c>
      <c r="AF768" t="b">
        <v>0</v>
      </c>
      <c r="AG768" t="b">
        <v>0</v>
      </c>
    </row>
    <row r="769" spans="1:33" x14ac:dyDescent="0.3">
      <c r="A769" s="2" t="s">
        <v>2511</v>
      </c>
      <c r="B769" s="2" t="s">
        <v>475</v>
      </c>
      <c r="C769" s="2" t="s">
        <v>1808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2" t="s">
        <v>385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t="b">
        <v>1</v>
      </c>
      <c r="AG769" t="b">
        <v>1</v>
      </c>
    </row>
    <row r="770" spans="1:33" x14ac:dyDescent="0.3">
      <c r="A770" s="31" t="s">
        <v>384</v>
      </c>
      <c r="B770" s="31" t="s">
        <v>1774</v>
      </c>
      <c r="C770" s="31" t="s">
        <v>384</v>
      </c>
      <c r="D770" s="32">
        <f>SUMIF(AF769:AF769, TRUE, D769:D769)</f>
        <v>0</v>
      </c>
      <c r="E770" s="32">
        <f>SUMIF(AF769:AF769, TRUE, E769:E769)</f>
        <v>0</v>
      </c>
      <c r="F770" s="32">
        <f>SUMIF(AF769:AF769, TRUE, F769:F769)</f>
        <v>0</v>
      </c>
      <c r="G770" s="32">
        <f>SUMIF(AF769:AF769, TRUE, G769:G769)</f>
        <v>0</v>
      </c>
      <c r="H770" s="32">
        <f>SUMIF(AF769:AF769, TRUE, H769:H769)</f>
        <v>0</v>
      </c>
      <c r="I770" s="32">
        <f>SUMIF(AF769:AF769, TRUE, I769:I769)</f>
        <v>0</v>
      </c>
      <c r="J770" s="32">
        <f>SUMIF(AF769:AF769, TRUE, J769:J769)</f>
        <v>0</v>
      </c>
      <c r="K770" s="32">
        <f>SUMIF(AF769:AF769, TRUE, K769:K769)</f>
        <v>0</v>
      </c>
      <c r="L770" s="32">
        <f>SUMIF(AF769:AF769, TRUE, L769:L769)</f>
        <v>0</v>
      </c>
      <c r="M770" s="32">
        <f>SUMIF(AF769:AF769, TRUE, M769:M769)</f>
        <v>0</v>
      </c>
      <c r="N770" s="32">
        <f>SUMIF(AF769:AF769, TRUE, N769:N769)</f>
        <v>0</v>
      </c>
      <c r="O770" s="32">
        <f>SUMIF(AF769:AF769, TRUE, O769:O769)</f>
        <v>0</v>
      </c>
      <c r="P770" s="32">
        <f>SUMIF(AF769:AF769, TRUE, P769:P769)</f>
        <v>0</v>
      </c>
      <c r="Q770" s="32">
        <f>SUMIF(AF769:AF769, TRUE, Q769:Q769)</f>
        <v>0</v>
      </c>
      <c r="R770" s="32">
        <f>SUMIF(AF769:AF769, TRUE, R769:R769)</f>
        <v>0</v>
      </c>
      <c r="S770" s="32">
        <f>SUMIF(AF769:AF769, TRUE, S769:S769)</f>
        <v>0</v>
      </c>
      <c r="T770" s="32">
        <f>SUMIF(AF769:AF769, TRUE, T769:T769)</f>
        <v>0</v>
      </c>
      <c r="U770" s="31" t="s">
        <v>384</v>
      </c>
      <c r="V770" s="32">
        <f>SUMIF(AF769:AF769, TRUE, V769:V769)</f>
        <v>0</v>
      </c>
      <c r="W770" s="32">
        <f>SUMIF(AF769:AF769, TRUE, W769:W769)</f>
        <v>0</v>
      </c>
      <c r="X770" s="32">
        <f>SUMIF(AF769:AF769, TRUE, X769:X769)</f>
        <v>0</v>
      </c>
      <c r="Y770" s="32">
        <f>SUMIF(AF769:AF769, TRUE, Y769:Y769)</f>
        <v>0</v>
      </c>
      <c r="Z770" s="32">
        <f>SUMIF(AF769:AF769, TRUE, Z769:Z769)</f>
        <v>0</v>
      </c>
      <c r="AA770" s="32">
        <f>SUMIF(AF769:AF769, TRUE, AA769:AA769)</f>
        <v>0</v>
      </c>
      <c r="AB770" s="32">
        <f>SUMIF(AF769:AF769, TRUE, AB769:AB769)</f>
        <v>0</v>
      </c>
      <c r="AC770" s="32">
        <f>SUMIF(AF769:AF769, TRUE, AC769:AC769)</f>
        <v>0</v>
      </c>
      <c r="AD770" s="32">
        <f>SUMIF(AF769:AF769, TRUE, AD769:AD769)</f>
        <v>0</v>
      </c>
      <c r="AE770" s="32">
        <f>SUMIF(AF769:AF769, TRUE, AE769:AE769)</f>
        <v>0</v>
      </c>
      <c r="AF770" t="b">
        <v>0</v>
      </c>
      <c r="AG770" t="b">
        <v>0</v>
      </c>
    </row>
    <row r="771" spans="1:33" x14ac:dyDescent="0.3">
      <c r="A771" s="2" t="s">
        <v>2510</v>
      </c>
      <c r="B771" s="2" t="s">
        <v>475</v>
      </c>
      <c r="C771" s="2" t="s">
        <v>1777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2" t="s">
        <v>385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t="b">
        <v>1</v>
      </c>
      <c r="AG771" t="b">
        <v>1</v>
      </c>
    </row>
    <row r="772" spans="1:33" x14ac:dyDescent="0.3">
      <c r="A772" s="2" t="s">
        <v>2509</v>
      </c>
      <c r="B772" s="2" t="s">
        <v>325</v>
      </c>
      <c r="C772" s="2" t="s">
        <v>1777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2" t="s">
        <v>385</v>
      </c>
      <c r="V772" s="3">
        <v>1000</v>
      </c>
      <c r="W772" s="3">
        <v>1813.15</v>
      </c>
      <c r="X772" s="3">
        <v>3400</v>
      </c>
      <c r="Y772" s="3">
        <v>858</v>
      </c>
      <c r="Z772" s="3">
        <v>2720.8</v>
      </c>
      <c r="AA772" s="3">
        <v>2720.8</v>
      </c>
      <c r="AB772" s="3">
        <v>555.47</v>
      </c>
      <c r="AC772" s="3">
        <v>555.47</v>
      </c>
      <c r="AD772" s="3">
        <v>715</v>
      </c>
      <c r="AE772" s="3">
        <v>715</v>
      </c>
      <c r="AF772" t="b">
        <v>1</v>
      </c>
      <c r="AG772" t="b">
        <v>1</v>
      </c>
    </row>
    <row r="773" spans="1:33" x14ac:dyDescent="0.3">
      <c r="A773" s="2" t="s">
        <v>2508</v>
      </c>
      <c r="B773" s="2" t="s">
        <v>1633</v>
      </c>
      <c r="C773" s="2" t="s">
        <v>1777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2" t="s">
        <v>385</v>
      </c>
      <c r="V773" s="3">
        <v>500</v>
      </c>
      <c r="W773" s="3">
        <v>0</v>
      </c>
      <c r="X773" s="3">
        <v>600</v>
      </c>
      <c r="Y773" s="3">
        <v>0</v>
      </c>
      <c r="Z773" s="3">
        <v>0</v>
      </c>
      <c r="AA773" s="3">
        <v>0</v>
      </c>
      <c r="AB773" s="3">
        <v>303.69</v>
      </c>
      <c r="AC773" s="3">
        <v>303.69</v>
      </c>
      <c r="AD773" s="3">
        <v>389.88</v>
      </c>
      <c r="AE773" s="3">
        <v>389.88</v>
      </c>
      <c r="AF773" t="b">
        <v>1</v>
      </c>
      <c r="AG773" t="b">
        <v>1</v>
      </c>
    </row>
    <row r="774" spans="1:33" x14ac:dyDescent="0.3">
      <c r="A774" s="2" t="s">
        <v>2507</v>
      </c>
      <c r="B774" s="2" t="s">
        <v>326</v>
      </c>
      <c r="C774" s="2" t="s">
        <v>1777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2" t="s">
        <v>385</v>
      </c>
      <c r="V774" s="3">
        <v>1500</v>
      </c>
      <c r="W774" s="3">
        <v>1340</v>
      </c>
      <c r="X774" s="3">
        <v>2000</v>
      </c>
      <c r="Y774" s="3">
        <v>105.31</v>
      </c>
      <c r="Z774" s="3">
        <v>0</v>
      </c>
      <c r="AA774" s="3">
        <v>0</v>
      </c>
      <c r="AB774" s="3">
        <v>299.98</v>
      </c>
      <c r="AC774" s="3">
        <v>299.98</v>
      </c>
      <c r="AD774" s="3">
        <v>499.41</v>
      </c>
      <c r="AE774" s="3">
        <v>499.41</v>
      </c>
      <c r="AF774" t="b">
        <v>1</v>
      </c>
      <c r="AG774" t="b">
        <v>1</v>
      </c>
    </row>
    <row r="775" spans="1:33" x14ac:dyDescent="0.3">
      <c r="A775" s="31" t="s">
        <v>384</v>
      </c>
      <c r="B775" s="31" t="s">
        <v>1774</v>
      </c>
      <c r="C775" s="31" t="s">
        <v>384</v>
      </c>
      <c r="D775" s="32">
        <f>SUMIF(AF771:AF774, TRUE, D771:D774)</f>
        <v>0</v>
      </c>
      <c r="E775" s="32">
        <f>SUMIF(AF771:AF774, TRUE, E771:E774)</f>
        <v>0</v>
      </c>
      <c r="F775" s="32">
        <f>SUMIF(AF771:AF774, TRUE, F771:F774)</f>
        <v>0</v>
      </c>
      <c r="G775" s="32">
        <f>SUMIF(AF771:AF774, TRUE, G771:G774)</f>
        <v>0</v>
      </c>
      <c r="H775" s="32">
        <f>SUMIF(AF771:AF774, TRUE, H771:H774)</f>
        <v>0</v>
      </c>
      <c r="I775" s="32">
        <f>SUMIF(AF771:AF774, TRUE, I771:I774)</f>
        <v>0</v>
      </c>
      <c r="J775" s="32">
        <f>SUMIF(AF771:AF774, TRUE, J771:J774)</f>
        <v>0</v>
      </c>
      <c r="K775" s="32">
        <f>SUMIF(AF771:AF774, TRUE, K771:K774)</f>
        <v>0</v>
      </c>
      <c r="L775" s="32">
        <f>SUMIF(AF771:AF774, TRUE, L771:L774)</f>
        <v>0</v>
      </c>
      <c r="M775" s="32">
        <f>SUMIF(AF771:AF774, TRUE, M771:M774)</f>
        <v>0</v>
      </c>
      <c r="N775" s="32">
        <f>SUMIF(AF771:AF774, TRUE, N771:N774)</f>
        <v>0</v>
      </c>
      <c r="O775" s="32">
        <f>SUMIF(AF771:AF774, TRUE, O771:O774)</f>
        <v>0</v>
      </c>
      <c r="P775" s="32">
        <f>SUMIF(AF771:AF774, TRUE, P771:P774)</f>
        <v>0</v>
      </c>
      <c r="Q775" s="32">
        <f>SUMIF(AF771:AF774, TRUE, Q771:Q774)</f>
        <v>0</v>
      </c>
      <c r="R775" s="32">
        <f>SUMIF(AF771:AF774, TRUE, R771:R774)</f>
        <v>0</v>
      </c>
      <c r="S775" s="32">
        <f>SUMIF(AF771:AF774, TRUE, S771:S774)</f>
        <v>0</v>
      </c>
      <c r="T775" s="32">
        <f>SUMIF(AF771:AF774, TRUE, T771:T774)</f>
        <v>0</v>
      </c>
      <c r="U775" s="31" t="s">
        <v>384</v>
      </c>
      <c r="V775" s="32">
        <f>SUMIF(AF771:AF774, TRUE, V771:V774)</f>
        <v>3000</v>
      </c>
      <c r="W775" s="32">
        <f>SUMIF(AF771:AF774, TRUE, W771:W774)</f>
        <v>3153.15</v>
      </c>
      <c r="X775" s="32">
        <f>SUMIF(AF771:AF774, TRUE, X771:X774)</f>
        <v>6000</v>
      </c>
      <c r="Y775" s="32">
        <f>SUMIF(AF771:AF774, TRUE, Y771:Y774)</f>
        <v>963.31</v>
      </c>
      <c r="Z775" s="32">
        <f>SUMIF(AF771:AF774, TRUE, Z771:Z774)</f>
        <v>2720.8</v>
      </c>
      <c r="AA775" s="32">
        <f>SUMIF(AF771:AF774, TRUE, AA771:AA774)</f>
        <v>2720.8</v>
      </c>
      <c r="AB775" s="32">
        <f>SUMIF(AF771:AF774, TRUE, AB771:AB774)</f>
        <v>1159.1400000000001</v>
      </c>
      <c r="AC775" s="32">
        <f>SUMIF(AF771:AF774, TRUE, AC771:AC774)</f>
        <v>1159.1400000000001</v>
      </c>
      <c r="AD775" s="32">
        <f>SUMIF(AF771:AF774, TRUE, AD771:AD774)</f>
        <v>1604.2900000000002</v>
      </c>
      <c r="AE775" s="32">
        <f>SUMIF(AF771:AF774, TRUE, AE771:AE774)</f>
        <v>1604.2900000000002</v>
      </c>
      <c r="AF775" t="b">
        <v>0</v>
      </c>
      <c r="AG775" t="b">
        <v>0</v>
      </c>
    </row>
    <row r="776" spans="1:33" x14ac:dyDescent="0.3">
      <c r="A776" s="2" t="s">
        <v>2506</v>
      </c>
      <c r="B776" s="2" t="s">
        <v>476</v>
      </c>
      <c r="C776" s="2" t="s">
        <v>1808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2" t="s">
        <v>385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t="b">
        <v>1</v>
      </c>
      <c r="AG776" t="b">
        <v>1</v>
      </c>
    </row>
    <row r="777" spans="1:33" x14ac:dyDescent="0.3">
      <c r="A777" s="31" t="s">
        <v>384</v>
      </c>
      <c r="B777" s="31" t="s">
        <v>1774</v>
      </c>
      <c r="C777" s="31" t="s">
        <v>384</v>
      </c>
      <c r="D777" s="32">
        <f>SUMIF(AF776:AF776, TRUE, D776:D776)</f>
        <v>0</v>
      </c>
      <c r="E777" s="32">
        <f>SUMIF(AF776:AF776, TRUE, E776:E776)</f>
        <v>0</v>
      </c>
      <c r="F777" s="32">
        <f>SUMIF(AF776:AF776, TRUE, F776:F776)</f>
        <v>0</v>
      </c>
      <c r="G777" s="32">
        <f>SUMIF(AF776:AF776, TRUE, G776:G776)</f>
        <v>0</v>
      </c>
      <c r="H777" s="32">
        <f>SUMIF(AF776:AF776, TRUE, H776:H776)</f>
        <v>0</v>
      </c>
      <c r="I777" s="32">
        <f>SUMIF(AF776:AF776, TRUE, I776:I776)</f>
        <v>0</v>
      </c>
      <c r="J777" s="32">
        <f>SUMIF(AF776:AF776, TRUE, J776:J776)</f>
        <v>0</v>
      </c>
      <c r="K777" s="32">
        <f>SUMIF(AF776:AF776, TRUE, K776:K776)</f>
        <v>0</v>
      </c>
      <c r="L777" s="32">
        <f>SUMIF(AF776:AF776, TRUE, L776:L776)</f>
        <v>0</v>
      </c>
      <c r="M777" s="32">
        <f>SUMIF(AF776:AF776, TRUE, M776:M776)</f>
        <v>0</v>
      </c>
      <c r="N777" s="32">
        <f>SUMIF(AF776:AF776, TRUE, N776:N776)</f>
        <v>0</v>
      </c>
      <c r="O777" s="32">
        <f>SUMIF(AF776:AF776, TRUE, O776:O776)</f>
        <v>0</v>
      </c>
      <c r="P777" s="32">
        <f>SUMIF(AF776:AF776, TRUE, P776:P776)</f>
        <v>0</v>
      </c>
      <c r="Q777" s="32">
        <f>SUMIF(AF776:AF776, TRUE, Q776:Q776)</f>
        <v>0</v>
      </c>
      <c r="R777" s="32">
        <f>SUMIF(AF776:AF776, TRUE, R776:R776)</f>
        <v>0</v>
      </c>
      <c r="S777" s="32">
        <f>SUMIF(AF776:AF776, TRUE, S776:S776)</f>
        <v>0</v>
      </c>
      <c r="T777" s="32">
        <f>SUMIF(AF776:AF776, TRUE, T776:T776)</f>
        <v>0</v>
      </c>
      <c r="U777" s="31" t="s">
        <v>384</v>
      </c>
      <c r="V777" s="32">
        <f>SUMIF(AF776:AF776, TRUE, V776:V776)</f>
        <v>0</v>
      </c>
      <c r="W777" s="32">
        <f>SUMIF(AF776:AF776, TRUE, W776:W776)</f>
        <v>0</v>
      </c>
      <c r="X777" s="32">
        <f>SUMIF(AF776:AF776, TRUE, X776:X776)</f>
        <v>0</v>
      </c>
      <c r="Y777" s="32">
        <f>SUMIF(AF776:AF776, TRUE, Y776:Y776)</f>
        <v>0</v>
      </c>
      <c r="Z777" s="32">
        <f>SUMIF(AF776:AF776, TRUE, Z776:Z776)</f>
        <v>0</v>
      </c>
      <c r="AA777" s="32">
        <f>SUMIF(AF776:AF776, TRUE, AA776:AA776)</f>
        <v>0</v>
      </c>
      <c r="AB777" s="32">
        <f>SUMIF(AF776:AF776, TRUE, AB776:AB776)</f>
        <v>0</v>
      </c>
      <c r="AC777" s="32">
        <f>SUMIF(AF776:AF776, TRUE, AC776:AC776)</f>
        <v>0</v>
      </c>
      <c r="AD777" s="32">
        <f>SUMIF(AF776:AF776, TRUE, AD776:AD776)</f>
        <v>0</v>
      </c>
      <c r="AE777" s="32">
        <f>SUMIF(AF776:AF776, TRUE, AE776:AE776)</f>
        <v>0</v>
      </c>
      <c r="AF777" t="b">
        <v>0</v>
      </c>
      <c r="AG777" t="b">
        <v>0</v>
      </c>
    </row>
    <row r="778" spans="1:33" x14ac:dyDescent="0.3">
      <c r="A778" s="2" t="s">
        <v>2505</v>
      </c>
      <c r="B778" s="2" t="s">
        <v>842</v>
      </c>
      <c r="C778" s="2" t="s">
        <v>1777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2" t="s">
        <v>385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t="b">
        <v>1</v>
      </c>
      <c r="AG778" t="b">
        <v>1</v>
      </c>
    </row>
    <row r="779" spans="1:33" x14ac:dyDescent="0.3">
      <c r="A779" s="2" t="s">
        <v>2504</v>
      </c>
      <c r="B779" s="2" t="s">
        <v>327</v>
      </c>
      <c r="C779" s="2" t="s">
        <v>1777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2" t="s">
        <v>385</v>
      </c>
      <c r="V779" s="3">
        <v>10000</v>
      </c>
      <c r="W779" s="3">
        <v>10000</v>
      </c>
      <c r="X779" s="3">
        <v>10000</v>
      </c>
      <c r="Y779" s="3">
        <v>10000</v>
      </c>
      <c r="Z779" s="3">
        <v>10000</v>
      </c>
      <c r="AA779" s="3">
        <v>10000</v>
      </c>
      <c r="AB779" s="3">
        <v>10000</v>
      </c>
      <c r="AC779" s="3">
        <v>10000</v>
      </c>
      <c r="AD779" s="3">
        <v>10000</v>
      </c>
      <c r="AE779" s="3">
        <v>10000</v>
      </c>
      <c r="AF779" t="b">
        <v>1</v>
      </c>
      <c r="AG779" t="b">
        <v>1</v>
      </c>
    </row>
    <row r="780" spans="1:33" x14ac:dyDescent="0.3">
      <c r="A780" s="31" t="s">
        <v>384</v>
      </c>
      <c r="B780" s="31" t="s">
        <v>1774</v>
      </c>
      <c r="C780" s="31" t="s">
        <v>384</v>
      </c>
      <c r="D780" s="32">
        <f>SUMIF(AF778:AF779, TRUE, D778:D779)</f>
        <v>0</v>
      </c>
      <c r="E780" s="32">
        <f>SUMIF(AF778:AF779, TRUE, E778:E779)</f>
        <v>0</v>
      </c>
      <c r="F780" s="32">
        <f>SUMIF(AF778:AF779, TRUE, F778:F779)</f>
        <v>0</v>
      </c>
      <c r="G780" s="32">
        <f>SUMIF(AF778:AF779, TRUE, G778:G779)</f>
        <v>0</v>
      </c>
      <c r="H780" s="32">
        <f>SUMIF(AF778:AF779, TRUE, H778:H779)</f>
        <v>0</v>
      </c>
      <c r="I780" s="32">
        <f>SUMIF(AF778:AF779, TRUE, I778:I779)</f>
        <v>0</v>
      </c>
      <c r="J780" s="32">
        <f>SUMIF(AF778:AF779, TRUE, J778:J779)</f>
        <v>0</v>
      </c>
      <c r="K780" s="32">
        <f>SUMIF(AF778:AF779, TRUE, K778:K779)</f>
        <v>0</v>
      </c>
      <c r="L780" s="32">
        <f>SUMIF(AF778:AF779, TRUE, L778:L779)</f>
        <v>0</v>
      </c>
      <c r="M780" s="32">
        <f>SUMIF(AF778:AF779, TRUE, M778:M779)</f>
        <v>0</v>
      </c>
      <c r="N780" s="32">
        <f>SUMIF(AF778:AF779, TRUE, N778:N779)</f>
        <v>0</v>
      </c>
      <c r="O780" s="32">
        <f>SUMIF(AF778:AF779, TRUE, O778:O779)</f>
        <v>0</v>
      </c>
      <c r="P780" s="32">
        <f>SUMIF(AF778:AF779, TRUE, P778:P779)</f>
        <v>0</v>
      </c>
      <c r="Q780" s="32">
        <f>SUMIF(AF778:AF779, TRUE, Q778:Q779)</f>
        <v>0</v>
      </c>
      <c r="R780" s="32">
        <f>SUMIF(AF778:AF779, TRUE, R778:R779)</f>
        <v>0</v>
      </c>
      <c r="S780" s="32">
        <f>SUMIF(AF778:AF779, TRUE, S778:S779)</f>
        <v>0</v>
      </c>
      <c r="T780" s="32">
        <f>SUMIF(AF778:AF779, TRUE, T778:T779)</f>
        <v>0</v>
      </c>
      <c r="U780" s="31" t="s">
        <v>384</v>
      </c>
      <c r="V780" s="32">
        <f>SUMIF(AF778:AF779, TRUE, V778:V779)</f>
        <v>10000</v>
      </c>
      <c r="W780" s="32">
        <f>SUMIF(AF778:AF779, TRUE, W778:W779)</f>
        <v>10000</v>
      </c>
      <c r="X780" s="32">
        <f>SUMIF(AF778:AF779, TRUE, X778:X779)</f>
        <v>10000</v>
      </c>
      <c r="Y780" s="32">
        <f>SUMIF(AF778:AF779, TRUE, Y778:Y779)</f>
        <v>10000</v>
      </c>
      <c r="Z780" s="32">
        <f>SUMIF(AF778:AF779, TRUE, Z778:Z779)</f>
        <v>10000</v>
      </c>
      <c r="AA780" s="32">
        <f>SUMIF(AF778:AF779, TRUE, AA778:AA779)</f>
        <v>10000</v>
      </c>
      <c r="AB780" s="32">
        <f>SUMIF(AF778:AF779, TRUE, AB778:AB779)</f>
        <v>10000</v>
      </c>
      <c r="AC780" s="32">
        <f>SUMIF(AF778:AF779, TRUE, AC778:AC779)</f>
        <v>10000</v>
      </c>
      <c r="AD780" s="32">
        <f>SUMIF(AF778:AF779, TRUE, AD778:AD779)</f>
        <v>10000</v>
      </c>
      <c r="AE780" s="32">
        <f>SUMIF(AF778:AF779, TRUE, AE778:AE779)</f>
        <v>10000</v>
      </c>
      <c r="AF780" t="b">
        <v>0</v>
      </c>
      <c r="AG780" t="b">
        <v>0</v>
      </c>
    </row>
    <row r="781" spans="1:33" x14ac:dyDescent="0.3">
      <c r="A781" s="2" t="s">
        <v>2503</v>
      </c>
      <c r="B781" s="2" t="s">
        <v>477</v>
      </c>
      <c r="C781" s="2" t="s">
        <v>1808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2" t="s">
        <v>385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t="b">
        <v>1</v>
      </c>
      <c r="AG781" t="b">
        <v>1</v>
      </c>
    </row>
    <row r="782" spans="1:33" x14ac:dyDescent="0.3">
      <c r="A782" s="31" t="s">
        <v>384</v>
      </c>
      <c r="B782" s="31" t="s">
        <v>1774</v>
      </c>
      <c r="C782" s="31" t="s">
        <v>384</v>
      </c>
      <c r="D782" s="32">
        <f>SUMIF(AF781:AF781, TRUE, D781:D781)</f>
        <v>0</v>
      </c>
      <c r="E782" s="32">
        <f>SUMIF(AF781:AF781, TRUE, E781:E781)</f>
        <v>0</v>
      </c>
      <c r="F782" s="32">
        <f>SUMIF(AF781:AF781, TRUE, F781:F781)</f>
        <v>0</v>
      </c>
      <c r="G782" s="32">
        <f>SUMIF(AF781:AF781, TRUE, G781:G781)</f>
        <v>0</v>
      </c>
      <c r="H782" s="32">
        <f>SUMIF(AF781:AF781, TRUE, H781:H781)</f>
        <v>0</v>
      </c>
      <c r="I782" s="32">
        <f>SUMIF(AF781:AF781, TRUE, I781:I781)</f>
        <v>0</v>
      </c>
      <c r="J782" s="32">
        <f>SUMIF(AF781:AF781, TRUE, J781:J781)</f>
        <v>0</v>
      </c>
      <c r="K782" s="32">
        <f>SUMIF(AF781:AF781, TRUE, K781:K781)</f>
        <v>0</v>
      </c>
      <c r="L782" s="32">
        <f>SUMIF(AF781:AF781, TRUE, L781:L781)</f>
        <v>0</v>
      </c>
      <c r="M782" s="32">
        <f>SUMIF(AF781:AF781, TRUE, M781:M781)</f>
        <v>0</v>
      </c>
      <c r="N782" s="32">
        <f>SUMIF(AF781:AF781, TRUE, N781:N781)</f>
        <v>0</v>
      </c>
      <c r="O782" s="32">
        <f>SUMIF(AF781:AF781, TRUE, O781:O781)</f>
        <v>0</v>
      </c>
      <c r="P782" s="32">
        <f>SUMIF(AF781:AF781, TRUE, P781:P781)</f>
        <v>0</v>
      </c>
      <c r="Q782" s="32">
        <f>SUMIF(AF781:AF781, TRUE, Q781:Q781)</f>
        <v>0</v>
      </c>
      <c r="R782" s="32">
        <f>SUMIF(AF781:AF781, TRUE, R781:R781)</f>
        <v>0</v>
      </c>
      <c r="S782" s="32">
        <f>SUMIF(AF781:AF781, TRUE, S781:S781)</f>
        <v>0</v>
      </c>
      <c r="T782" s="32">
        <f>SUMIF(AF781:AF781, TRUE, T781:T781)</f>
        <v>0</v>
      </c>
      <c r="U782" s="31" t="s">
        <v>384</v>
      </c>
      <c r="V782" s="32">
        <f>SUMIF(AF781:AF781, TRUE, V781:V781)</f>
        <v>0</v>
      </c>
      <c r="W782" s="32">
        <f>SUMIF(AF781:AF781, TRUE, W781:W781)</f>
        <v>0</v>
      </c>
      <c r="X782" s="32">
        <f>SUMIF(AF781:AF781, TRUE, X781:X781)</f>
        <v>0</v>
      </c>
      <c r="Y782" s="32">
        <f>SUMIF(AF781:AF781, TRUE, Y781:Y781)</f>
        <v>0</v>
      </c>
      <c r="Z782" s="32">
        <f>SUMIF(AF781:AF781, TRUE, Z781:Z781)</f>
        <v>0</v>
      </c>
      <c r="AA782" s="32">
        <f>SUMIF(AF781:AF781, TRUE, AA781:AA781)</f>
        <v>0</v>
      </c>
      <c r="AB782" s="32">
        <f>SUMIF(AF781:AF781, TRUE, AB781:AB781)</f>
        <v>0</v>
      </c>
      <c r="AC782" s="32">
        <f>SUMIF(AF781:AF781, TRUE, AC781:AC781)</f>
        <v>0</v>
      </c>
      <c r="AD782" s="32">
        <f>SUMIF(AF781:AF781, TRUE, AD781:AD781)</f>
        <v>0</v>
      </c>
      <c r="AE782" s="32">
        <f>SUMIF(AF781:AF781, TRUE, AE781:AE781)</f>
        <v>0</v>
      </c>
      <c r="AF782" t="b">
        <v>0</v>
      </c>
      <c r="AG782" t="b">
        <v>0</v>
      </c>
    </row>
    <row r="783" spans="1:33" x14ac:dyDescent="0.3">
      <c r="A783" s="2" t="s">
        <v>2502</v>
      </c>
      <c r="B783" s="2" t="s">
        <v>478</v>
      </c>
      <c r="C783" s="2" t="s">
        <v>1808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2" t="s">
        <v>385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t="b">
        <v>1</v>
      </c>
      <c r="AG783" t="b">
        <v>1</v>
      </c>
    </row>
    <row r="784" spans="1:33" x14ac:dyDescent="0.3">
      <c r="A784" s="2" t="s">
        <v>2501</v>
      </c>
      <c r="B784" s="2" t="s">
        <v>841</v>
      </c>
      <c r="C784" s="2" t="s">
        <v>1777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2" t="s">
        <v>385</v>
      </c>
      <c r="V784" s="3">
        <v>0</v>
      </c>
      <c r="W784" s="3">
        <v>0</v>
      </c>
      <c r="X784" s="3">
        <v>640.36</v>
      </c>
      <c r="Y784" s="3">
        <v>640.36</v>
      </c>
      <c r="Z784" s="3">
        <v>3772.36</v>
      </c>
      <c r="AA784" s="3">
        <v>3772.36</v>
      </c>
      <c r="AB784" s="3">
        <v>0</v>
      </c>
      <c r="AC784" s="3">
        <v>0</v>
      </c>
      <c r="AD784" s="3">
        <v>0</v>
      </c>
      <c r="AE784" s="3">
        <v>0</v>
      </c>
      <c r="AF784" t="b">
        <v>1</v>
      </c>
      <c r="AG784" t="b">
        <v>1</v>
      </c>
    </row>
    <row r="785" spans="1:33" x14ac:dyDescent="0.3">
      <c r="A785" s="2" t="s">
        <v>2500</v>
      </c>
      <c r="B785" s="2" t="s">
        <v>383</v>
      </c>
      <c r="C785" s="2" t="s">
        <v>1777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2" t="s">
        <v>385</v>
      </c>
      <c r="V785" s="3">
        <v>1554472</v>
      </c>
      <c r="W785" s="3">
        <v>203347.21</v>
      </c>
      <c r="X785" s="3">
        <v>4280</v>
      </c>
      <c r="Y785" s="3">
        <v>4280</v>
      </c>
      <c r="Z785" s="3">
        <v>1024650</v>
      </c>
      <c r="AA785" s="3">
        <v>0</v>
      </c>
      <c r="AB785" s="3">
        <v>1024650</v>
      </c>
      <c r="AC785" s="3">
        <v>0</v>
      </c>
      <c r="AD785" s="3">
        <v>0</v>
      </c>
      <c r="AE785" s="3">
        <v>0</v>
      </c>
      <c r="AF785" t="b">
        <v>1</v>
      </c>
      <c r="AG785" t="b">
        <v>1</v>
      </c>
    </row>
    <row r="786" spans="1:33" x14ac:dyDescent="0.3">
      <c r="A786" s="2" t="s">
        <v>2499</v>
      </c>
      <c r="B786" s="2" t="s">
        <v>328</v>
      </c>
      <c r="C786" s="2" t="s">
        <v>1777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2" t="s">
        <v>385</v>
      </c>
      <c r="V786" s="3">
        <v>165696</v>
      </c>
      <c r="W786" s="3">
        <v>2306.4</v>
      </c>
      <c r="X786" s="3">
        <v>165696</v>
      </c>
      <c r="Y786" s="3">
        <v>0</v>
      </c>
      <c r="Z786" s="3">
        <v>165696</v>
      </c>
      <c r="AA786" s="3">
        <v>0</v>
      </c>
      <c r="AB786" s="3">
        <v>165696</v>
      </c>
      <c r="AC786" s="3">
        <v>0</v>
      </c>
      <c r="AD786" s="3">
        <v>0</v>
      </c>
      <c r="AE786" s="3">
        <v>0</v>
      </c>
      <c r="AF786" t="b">
        <v>1</v>
      </c>
      <c r="AG786" t="b">
        <v>1</v>
      </c>
    </row>
    <row r="787" spans="1:33" x14ac:dyDescent="0.3">
      <c r="A787" s="2" t="s">
        <v>2498</v>
      </c>
      <c r="B787" s="2" t="s">
        <v>840</v>
      </c>
      <c r="C787" s="2" t="s">
        <v>1777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2" t="s">
        <v>385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t="b">
        <v>1</v>
      </c>
      <c r="AG787" t="b">
        <v>1</v>
      </c>
    </row>
    <row r="788" spans="1:33" x14ac:dyDescent="0.3">
      <c r="A788" s="2" t="s">
        <v>2497</v>
      </c>
      <c r="B788" s="2" t="s">
        <v>329</v>
      </c>
      <c r="C788" s="2" t="s">
        <v>1777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2" t="s">
        <v>385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90000</v>
      </c>
      <c r="AE788" s="3">
        <v>0</v>
      </c>
      <c r="AF788" t="b">
        <v>1</v>
      </c>
      <c r="AG788" t="b">
        <v>1</v>
      </c>
    </row>
    <row r="789" spans="1:33" x14ac:dyDescent="0.3">
      <c r="A789" s="2" t="s">
        <v>2496</v>
      </c>
      <c r="B789" s="2" t="s">
        <v>330</v>
      </c>
      <c r="C789" s="2" t="s">
        <v>1777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2" t="s">
        <v>385</v>
      </c>
      <c r="V789" s="3">
        <v>125000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125000</v>
      </c>
      <c r="AC789" s="3">
        <v>0</v>
      </c>
      <c r="AD789" s="3">
        <v>125000</v>
      </c>
      <c r="AE789" s="3">
        <v>0</v>
      </c>
      <c r="AF789" t="b">
        <v>1</v>
      </c>
      <c r="AG789" t="b">
        <v>1</v>
      </c>
    </row>
    <row r="790" spans="1:33" x14ac:dyDescent="0.3">
      <c r="A790" s="2" t="s">
        <v>2495</v>
      </c>
      <c r="B790" s="2" t="s">
        <v>331</v>
      </c>
      <c r="C790" s="2" t="s">
        <v>1777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2" t="s">
        <v>385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53030.25</v>
      </c>
      <c r="AC790" s="3">
        <v>53030.25</v>
      </c>
      <c r="AD790" s="3">
        <v>125000</v>
      </c>
      <c r="AE790" s="3">
        <v>62585.75</v>
      </c>
      <c r="AF790" t="b">
        <v>1</v>
      </c>
      <c r="AG790" t="b">
        <v>1</v>
      </c>
    </row>
    <row r="791" spans="1:33" x14ac:dyDescent="0.3">
      <c r="A791" s="2" t="s">
        <v>2494</v>
      </c>
      <c r="B791" s="2" t="s">
        <v>839</v>
      </c>
      <c r="C791" s="2" t="s">
        <v>1777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2" t="s">
        <v>385</v>
      </c>
      <c r="V791" s="3">
        <v>0</v>
      </c>
      <c r="W791" s="3">
        <v>0</v>
      </c>
      <c r="X791" s="3">
        <v>0</v>
      </c>
      <c r="Y791" s="3">
        <v>0</v>
      </c>
      <c r="Z791" s="3">
        <v>131636.4</v>
      </c>
      <c r="AA791" s="3">
        <v>101313.21</v>
      </c>
      <c r="AB791" s="3">
        <v>342000</v>
      </c>
      <c r="AC791" s="3">
        <v>277557.69</v>
      </c>
      <c r="AD791" s="3">
        <v>325000</v>
      </c>
      <c r="AE791" s="3">
        <v>20517.84</v>
      </c>
      <c r="AF791" t="b">
        <v>1</v>
      </c>
      <c r="AG791" t="b">
        <v>1</v>
      </c>
    </row>
    <row r="792" spans="1:33" x14ac:dyDescent="0.3">
      <c r="A792" s="2" t="s">
        <v>2493</v>
      </c>
      <c r="B792" s="2" t="s">
        <v>332</v>
      </c>
      <c r="C792" s="2" t="s">
        <v>1777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2" t="s">
        <v>385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59650</v>
      </c>
      <c r="AC792" s="3">
        <v>0</v>
      </c>
      <c r="AD792" s="3">
        <v>35000</v>
      </c>
      <c r="AE792" s="3">
        <v>33099.94</v>
      </c>
      <c r="AF792" t="b">
        <v>1</v>
      </c>
      <c r="AG792" t="b">
        <v>1</v>
      </c>
    </row>
    <row r="793" spans="1:33" x14ac:dyDescent="0.3">
      <c r="A793" s="2" t="s">
        <v>2492</v>
      </c>
      <c r="B793" s="2" t="s">
        <v>479</v>
      </c>
      <c r="C793" s="2" t="s">
        <v>1777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2" t="s">
        <v>385</v>
      </c>
      <c r="V793" s="3">
        <v>889400.7</v>
      </c>
      <c r="W793" s="3">
        <v>500</v>
      </c>
      <c r="X793" s="3">
        <v>0</v>
      </c>
      <c r="Y793" s="3">
        <v>0</v>
      </c>
      <c r="Z793" s="3">
        <v>889400.7</v>
      </c>
      <c r="AA793" s="3">
        <v>0</v>
      </c>
      <c r="AB793" s="3">
        <v>637089.66</v>
      </c>
      <c r="AC793" s="3">
        <v>60599.3</v>
      </c>
      <c r="AD793" s="3">
        <v>942300</v>
      </c>
      <c r="AE793" s="3">
        <v>551.64</v>
      </c>
      <c r="AF793" t="b">
        <v>1</v>
      </c>
      <c r="AG793" t="b">
        <v>1</v>
      </c>
    </row>
    <row r="794" spans="1:33" x14ac:dyDescent="0.3">
      <c r="A794" s="2" t="s">
        <v>2491</v>
      </c>
      <c r="B794" s="2" t="s">
        <v>480</v>
      </c>
      <c r="C794" s="2" t="s">
        <v>1777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2" t="s">
        <v>385</v>
      </c>
      <c r="V794" s="3">
        <v>54553.27</v>
      </c>
      <c r="W794" s="3">
        <v>55543.89</v>
      </c>
      <c r="X794" s="3">
        <v>100000</v>
      </c>
      <c r="Y794" s="3">
        <v>45446.73</v>
      </c>
      <c r="Z794" s="3">
        <v>100000</v>
      </c>
      <c r="AA794" s="3">
        <v>0</v>
      </c>
      <c r="AB794" s="3">
        <v>100000</v>
      </c>
      <c r="AC794" s="3">
        <v>0</v>
      </c>
      <c r="AD794" s="3">
        <v>0</v>
      </c>
      <c r="AE794" s="3">
        <v>0</v>
      </c>
      <c r="AF794" t="b">
        <v>1</v>
      </c>
      <c r="AG794" t="b">
        <v>1</v>
      </c>
    </row>
    <row r="795" spans="1:33" x14ac:dyDescent="0.3">
      <c r="A795" s="2" t="s">
        <v>2490</v>
      </c>
      <c r="B795" s="2" t="s">
        <v>838</v>
      </c>
      <c r="C795" s="2" t="s">
        <v>1777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2" t="s">
        <v>385</v>
      </c>
      <c r="V795" s="3">
        <v>0</v>
      </c>
      <c r="W795" s="3">
        <v>0</v>
      </c>
      <c r="X795" s="3">
        <v>0</v>
      </c>
      <c r="Y795" s="3">
        <v>0</v>
      </c>
      <c r="Z795" s="3">
        <v>25000</v>
      </c>
      <c r="AA795" s="3">
        <v>0</v>
      </c>
      <c r="AB795" s="3">
        <v>25000</v>
      </c>
      <c r="AC795" s="3">
        <v>25000</v>
      </c>
      <c r="AD795" s="3">
        <v>0</v>
      </c>
      <c r="AE795" s="3">
        <v>0</v>
      </c>
      <c r="AF795" t="b">
        <v>1</v>
      </c>
      <c r="AG795" t="b">
        <v>1</v>
      </c>
    </row>
    <row r="796" spans="1:33" x14ac:dyDescent="0.3">
      <c r="A796" s="2" t="s">
        <v>2489</v>
      </c>
      <c r="B796" s="2" t="s">
        <v>333</v>
      </c>
      <c r="C796" s="2" t="s">
        <v>1777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2" t="s">
        <v>385</v>
      </c>
      <c r="V796" s="3">
        <v>330112.34000000003</v>
      </c>
      <c r="W796" s="3">
        <v>132459.01999999999</v>
      </c>
      <c r="X796" s="3">
        <v>430606.86</v>
      </c>
      <c r="Y796" s="3">
        <v>146114.31</v>
      </c>
      <c r="Z796" s="3">
        <v>495500</v>
      </c>
      <c r="AA796" s="3">
        <v>0</v>
      </c>
      <c r="AB796" s="3">
        <v>495500</v>
      </c>
      <c r="AC796" s="3">
        <v>0</v>
      </c>
      <c r="AD796" s="3">
        <v>0</v>
      </c>
      <c r="AE796" s="3">
        <v>0</v>
      </c>
      <c r="AF796" t="b">
        <v>1</v>
      </c>
      <c r="AG796" t="b">
        <v>1</v>
      </c>
    </row>
    <row r="797" spans="1:33" x14ac:dyDescent="0.3">
      <c r="A797" s="31" t="s">
        <v>384</v>
      </c>
      <c r="B797" s="31" t="s">
        <v>1774</v>
      </c>
      <c r="C797" s="31" t="s">
        <v>384</v>
      </c>
      <c r="D797" s="32">
        <f>SUMIF(AF783:AF796, TRUE, D783:D796)</f>
        <v>0</v>
      </c>
      <c r="E797" s="32">
        <f>SUMIF(AF783:AF796, TRUE, E783:E796)</f>
        <v>0</v>
      </c>
      <c r="F797" s="32">
        <f>SUMIF(AF783:AF796, TRUE, F783:F796)</f>
        <v>0</v>
      </c>
      <c r="G797" s="32">
        <f>SUMIF(AF783:AF796, TRUE, G783:G796)</f>
        <v>0</v>
      </c>
      <c r="H797" s="32">
        <f>SUMIF(AF783:AF796, TRUE, H783:H796)</f>
        <v>0</v>
      </c>
      <c r="I797" s="32">
        <f>SUMIF(AF783:AF796, TRUE, I783:I796)</f>
        <v>0</v>
      </c>
      <c r="J797" s="32">
        <f>SUMIF(AF783:AF796, TRUE, J783:J796)</f>
        <v>0</v>
      </c>
      <c r="K797" s="32">
        <f>SUMIF(AF783:AF796, TRUE, K783:K796)</f>
        <v>0</v>
      </c>
      <c r="L797" s="32">
        <f>SUMIF(AF783:AF796, TRUE, L783:L796)</f>
        <v>0</v>
      </c>
      <c r="M797" s="32">
        <f>SUMIF(AF783:AF796, TRUE, M783:M796)</f>
        <v>0</v>
      </c>
      <c r="N797" s="32">
        <f>SUMIF(AF783:AF796, TRUE, N783:N796)</f>
        <v>0</v>
      </c>
      <c r="O797" s="32">
        <f>SUMIF(AF783:AF796, TRUE, O783:O796)</f>
        <v>0</v>
      </c>
      <c r="P797" s="32">
        <f>SUMIF(AF783:AF796, TRUE, P783:P796)</f>
        <v>0</v>
      </c>
      <c r="Q797" s="32">
        <f>SUMIF(AF783:AF796, TRUE, Q783:Q796)</f>
        <v>0</v>
      </c>
      <c r="R797" s="32">
        <f>SUMIF(AF783:AF796, TRUE, R783:R796)</f>
        <v>0</v>
      </c>
      <c r="S797" s="32">
        <f>SUMIF(AF783:AF796, TRUE, S783:S796)</f>
        <v>0</v>
      </c>
      <c r="T797" s="32">
        <f>SUMIF(AF783:AF796, TRUE, T783:T796)</f>
        <v>0</v>
      </c>
      <c r="U797" s="31" t="s">
        <v>384</v>
      </c>
      <c r="V797" s="32">
        <f>SUMIF(AF783:AF796, TRUE, V783:V796)</f>
        <v>3119234.31</v>
      </c>
      <c r="W797" s="32">
        <f>SUMIF(AF783:AF796, TRUE, W783:W796)</f>
        <v>394156.52</v>
      </c>
      <c r="X797" s="32">
        <f>SUMIF(AF783:AF796, TRUE, X783:X796)</f>
        <v>701223.22</v>
      </c>
      <c r="Y797" s="32">
        <f>SUMIF(AF783:AF796, TRUE, Y783:Y796)</f>
        <v>196481.4</v>
      </c>
      <c r="Z797" s="32">
        <f>SUMIF(AF783:AF796, TRUE, Z783:Z796)</f>
        <v>2835655.46</v>
      </c>
      <c r="AA797" s="32">
        <f>SUMIF(AF783:AF796, TRUE, AA783:AA796)</f>
        <v>105085.57</v>
      </c>
      <c r="AB797" s="32">
        <f>SUMIF(AF783:AF796, TRUE, AB783:AB796)</f>
        <v>3027615.91</v>
      </c>
      <c r="AC797" s="32">
        <f>SUMIF(AF783:AF796, TRUE, AC783:AC796)</f>
        <v>416187.24</v>
      </c>
      <c r="AD797" s="32">
        <f>SUMIF(AF783:AF796, TRUE, AD783:AD796)</f>
        <v>1642300</v>
      </c>
      <c r="AE797" s="32">
        <f>SUMIF(AF783:AF796, TRUE, AE783:AE796)</f>
        <v>116755.17</v>
      </c>
      <c r="AF797" t="b">
        <v>0</v>
      </c>
      <c r="AG797" t="b">
        <v>0</v>
      </c>
    </row>
    <row r="798" spans="1:33" x14ac:dyDescent="0.3">
      <c r="A798" s="2" t="s">
        <v>2488</v>
      </c>
      <c r="B798" s="2" t="s">
        <v>481</v>
      </c>
      <c r="C798" s="2" t="s">
        <v>1808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2" t="s">
        <v>385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t="b">
        <v>1</v>
      </c>
      <c r="AG798" t="b">
        <v>1</v>
      </c>
    </row>
    <row r="799" spans="1:33" x14ac:dyDescent="0.3">
      <c r="A799" s="31" t="s">
        <v>384</v>
      </c>
      <c r="B799" s="31" t="s">
        <v>1774</v>
      </c>
      <c r="C799" s="31" t="s">
        <v>384</v>
      </c>
      <c r="D799" s="32">
        <f>SUMIF(AF798:AF798, TRUE, D798:D798)</f>
        <v>0</v>
      </c>
      <c r="E799" s="32">
        <f>SUMIF(AF798:AF798, TRUE, E798:E798)</f>
        <v>0</v>
      </c>
      <c r="F799" s="32">
        <f>SUMIF(AF798:AF798, TRUE, F798:F798)</f>
        <v>0</v>
      </c>
      <c r="G799" s="32">
        <f>SUMIF(AF798:AF798, TRUE, G798:G798)</f>
        <v>0</v>
      </c>
      <c r="H799" s="32">
        <f>SUMIF(AF798:AF798, TRUE, H798:H798)</f>
        <v>0</v>
      </c>
      <c r="I799" s="32">
        <f>SUMIF(AF798:AF798, TRUE, I798:I798)</f>
        <v>0</v>
      </c>
      <c r="J799" s="32">
        <f>SUMIF(AF798:AF798, TRUE, J798:J798)</f>
        <v>0</v>
      </c>
      <c r="K799" s="32">
        <f>SUMIF(AF798:AF798, TRUE, K798:K798)</f>
        <v>0</v>
      </c>
      <c r="L799" s="32">
        <f>SUMIF(AF798:AF798, TRUE, L798:L798)</f>
        <v>0</v>
      </c>
      <c r="M799" s="32">
        <f>SUMIF(AF798:AF798, TRUE, M798:M798)</f>
        <v>0</v>
      </c>
      <c r="N799" s="32">
        <f>SUMIF(AF798:AF798, TRUE, N798:N798)</f>
        <v>0</v>
      </c>
      <c r="O799" s="32">
        <f>SUMIF(AF798:AF798, TRUE, O798:O798)</f>
        <v>0</v>
      </c>
      <c r="P799" s="32">
        <f>SUMIF(AF798:AF798, TRUE, P798:P798)</f>
        <v>0</v>
      </c>
      <c r="Q799" s="32">
        <f>SUMIF(AF798:AF798, TRUE, Q798:Q798)</f>
        <v>0</v>
      </c>
      <c r="R799" s="32">
        <f>SUMIF(AF798:AF798, TRUE, R798:R798)</f>
        <v>0</v>
      </c>
      <c r="S799" s="32">
        <f>SUMIF(AF798:AF798, TRUE, S798:S798)</f>
        <v>0</v>
      </c>
      <c r="T799" s="32">
        <f>SUMIF(AF798:AF798, TRUE, T798:T798)</f>
        <v>0</v>
      </c>
      <c r="U799" s="31" t="s">
        <v>384</v>
      </c>
      <c r="V799" s="32">
        <f>SUMIF(AF798:AF798, TRUE, V798:V798)</f>
        <v>0</v>
      </c>
      <c r="W799" s="32">
        <f>SUMIF(AF798:AF798, TRUE, W798:W798)</f>
        <v>0</v>
      </c>
      <c r="X799" s="32">
        <f>SUMIF(AF798:AF798, TRUE, X798:X798)</f>
        <v>0</v>
      </c>
      <c r="Y799" s="32">
        <f>SUMIF(AF798:AF798, TRUE, Y798:Y798)</f>
        <v>0</v>
      </c>
      <c r="Z799" s="32">
        <f>SUMIF(AF798:AF798, TRUE, Z798:Z798)</f>
        <v>0</v>
      </c>
      <c r="AA799" s="32">
        <f>SUMIF(AF798:AF798, TRUE, AA798:AA798)</f>
        <v>0</v>
      </c>
      <c r="AB799" s="32">
        <f>SUMIF(AF798:AF798, TRUE, AB798:AB798)</f>
        <v>0</v>
      </c>
      <c r="AC799" s="32">
        <f>SUMIF(AF798:AF798, TRUE, AC798:AC798)</f>
        <v>0</v>
      </c>
      <c r="AD799" s="32">
        <f>SUMIF(AF798:AF798, TRUE, AD798:AD798)</f>
        <v>0</v>
      </c>
      <c r="AE799" s="32">
        <f>SUMIF(AF798:AF798, TRUE, AE798:AE798)</f>
        <v>0</v>
      </c>
      <c r="AF799" t="b">
        <v>0</v>
      </c>
      <c r="AG799" t="b">
        <v>0</v>
      </c>
    </row>
    <row r="800" spans="1:33" x14ac:dyDescent="0.3">
      <c r="A800" s="2" t="s">
        <v>2487</v>
      </c>
      <c r="B800" s="2" t="s">
        <v>837</v>
      </c>
      <c r="C800" s="2" t="s">
        <v>1777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2" t="s">
        <v>385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t="b">
        <v>1</v>
      </c>
      <c r="AG800" t="b">
        <v>1</v>
      </c>
    </row>
    <row r="801" spans="1:33" x14ac:dyDescent="0.3">
      <c r="A801" s="31" t="s">
        <v>384</v>
      </c>
      <c r="B801" s="31" t="s">
        <v>1774</v>
      </c>
      <c r="C801" s="31" t="s">
        <v>384</v>
      </c>
      <c r="D801" s="32">
        <f>SUMIF(AF800:AF800, TRUE, D800:D800)</f>
        <v>0</v>
      </c>
      <c r="E801" s="32">
        <f>SUMIF(AF800:AF800, TRUE, E800:E800)</f>
        <v>0</v>
      </c>
      <c r="F801" s="32">
        <f>SUMIF(AF800:AF800, TRUE, F800:F800)</f>
        <v>0</v>
      </c>
      <c r="G801" s="32">
        <f>SUMIF(AF800:AF800, TRUE, G800:G800)</f>
        <v>0</v>
      </c>
      <c r="H801" s="32">
        <f>SUMIF(AF800:AF800, TRUE, H800:H800)</f>
        <v>0</v>
      </c>
      <c r="I801" s="32">
        <f>SUMIF(AF800:AF800, TRUE, I800:I800)</f>
        <v>0</v>
      </c>
      <c r="J801" s="32">
        <f>SUMIF(AF800:AF800, TRUE, J800:J800)</f>
        <v>0</v>
      </c>
      <c r="K801" s="32">
        <f>SUMIF(AF800:AF800, TRUE, K800:K800)</f>
        <v>0</v>
      </c>
      <c r="L801" s="32">
        <f>SUMIF(AF800:AF800, TRUE, L800:L800)</f>
        <v>0</v>
      </c>
      <c r="M801" s="32">
        <f>SUMIF(AF800:AF800, TRUE, M800:M800)</f>
        <v>0</v>
      </c>
      <c r="N801" s="32">
        <f>SUMIF(AF800:AF800, TRUE, N800:N800)</f>
        <v>0</v>
      </c>
      <c r="O801" s="32">
        <f>SUMIF(AF800:AF800, TRUE, O800:O800)</f>
        <v>0</v>
      </c>
      <c r="P801" s="32">
        <f>SUMIF(AF800:AF800, TRUE, P800:P800)</f>
        <v>0</v>
      </c>
      <c r="Q801" s="32">
        <f>SUMIF(AF800:AF800, TRUE, Q800:Q800)</f>
        <v>0</v>
      </c>
      <c r="R801" s="32">
        <f>SUMIF(AF800:AF800, TRUE, R800:R800)</f>
        <v>0</v>
      </c>
      <c r="S801" s="32">
        <f>SUMIF(AF800:AF800, TRUE, S800:S800)</f>
        <v>0</v>
      </c>
      <c r="T801" s="32">
        <f>SUMIF(AF800:AF800, TRUE, T800:T800)</f>
        <v>0</v>
      </c>
      <c r="U801" s="31" t="s">
        <v>384</v>
      </c>
      <c r="V801" s="32">
        <f>SUMIF(AF800:AF800, TRUE, V800:V800)</f>
        <v>0</v>
      </c>
      <c r="W801" s="32">
        <f>SUMIF(AF800:AF800, TRUE, W800:W800)</f>
        <v>0</v>
      </c>
      <c r="X801" s="32">
        <f>SUMIF(AF800:AF800, TRUE, X800:X800)</f>
        <v>0</v>
      </c>
      <c r="Y801" s="32">
        <f>SUMIF(AF800:AF800, TRUE, Y800:Y800)</f>
        <v>0</v>
      </c>
      <c r="Z801" s="32">
        <f>SUMIF(AF800:AF800, TRUE, Z800:Z800)</f>
        <v>0</v>
      </c>
      <c r="AA801" s="32">
        <f>SUMIF(AF800:AF800, TRUE, AA800:AA800)</f>
        <v>0</v>
      </c>
      <c r="AB801" s="32">
        <f>SUMIF(AF800:AF800, TRUE, AB800:AB800)</f>
        <v>0</v>
      </c>
      <c r="AC801" s="32">
        <f>SUMIF(AF800:AF800, TRUE, AC800:AC800)</f>
        <v>0</v>
      </c>
      <c r="AD801" s="32">
        <f>SUMIF(AF800:AF800, TRUE, AD800:AD800)</f>
        <v>0</v>
      </c>
      <c r="AE801" s="32">
        <f>SUMIF(AF800:AF800, TRUE, AE800:AE800)</f>
        <v>0</v>
      </c>
      <c r="AF801" t="b">
        <v>0</v>
      </c>
      <c r="AG801" t="b">
        <v>0</v>
      </c>
    </row>
    <row r="802" spans="1:33" x14ac:dyDescent="0.3">
      <c r="A802" s="2" t="s">
        <v>2486</v>
      </c>
      <c r="B802" s="2" t="s">
        <v>836</v>
      </c>
      <c r="C802" s="2" t="s">
        <v>1777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2" t="s">
        <v>385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t="b">
        <v>1</v>
      </c>
      <c r="AG802" t="b">
        <v>1</v>
      </c>
    </row>
    <row r="803" spans="1:33" x14ac:dyDescent="0.3">
      <c r="A803" s="2" t="s">
        <v>2485</v>
      </c>
      <c r="B803" s="2" t="s">
        <v>482</v>
      </c>
      <c r="C803" s="2" t="s">
        <v>1777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2" t="s">
        <v>385</v>
      </c>
      <c r="V803" s="3">
        <v>1250</v>
      </c>
      <c r="W803" s="3">
        <v>1250</v>
      </c>
      <c r="X803" s="3">
        <v>2500</v>
      </c>
      <c r="Y803" s="3">
        <v>2250</v>
      </c>
      <c r="Z803" s="3">
        <v>2250</v>
      </c>
      <c r="AA803" s="3">
        <v>2250</v>
      </c>
      <c r="AB803" s="3">
        <v>2500</v>
      </c>
      <c r="AC803" s="3">
        <v>2500</v>
      </c>
      <c r="AD803" s="3">
        <v>2250</v>
      </c>
      <c r="AE803" s="3">
        <v>2250</v>
      </c>
      <c r="AF803" t="b">
        <v>1</v>
      </c>
      <c r="AG803" t="b">
        <v>1</v>
      </c>
    </row>
    <row r="804" spans="1:33" x14ac:dyDescent="0.3">
      <c r="A804" s="2" t="s">
        <v>2484</v>
      </c>
      <c r="B804" s="2" t="s">
        <v>483</v>
      </c>
      <c r="C804" s="2" t="s">
        <v>1777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2" t="s">
        <v>385</v>
      </c>
      <c r="V804" s="3">
        <v>200</v>
      </c>
      <c r="W804" s="3">
        <v>0</v>
      </c>
      <c r="X804" s="3">
        <v>200</v>
      </c>
      <c r="Y804" s="3">
        <v>0</v>
      </c>
      <c r="Z804" s="3">
        <v>180</v>
      </c>
      <c r="AA804" s="3">
        <v>180</v>
      </c>
      <c r="AB804" s="3">
        <v>195</v>
      </c>
      <c r="AC804" s="3">
        <v>195</v>
      </c>
      <c r="AD804" s="3">
        <v>0</v>
      </c>
      <c r="AE804" s="3">
        <v>0</v>
      </c>
      <c r="AF804" t="b">
        <v>1</v>
      </c>
      <c r="AG804" t="b">
        <v>1</v>
      </c>
    </row>
    <row r="805" spans="1:33" x14ac:dyDescent="0.3">
      <c r="A805" s="31" t="s">
        <v>384</v>
      </c>
      <c r="B805" s="31" t="s">
        <v>1774</v>
      </c>
      <c r="C805" s="31" t="s">
        <v>384</v>
      </c>
      <c r="D805" s="32">
        <f>SUMIF(AF802:AF804, TRUE, D802:D804)</f>
        <v>0</v>
      </c>
      <c r="E805" s="32">
        <f>SUMIF(AF802:AF804, TRUE, E802:E804)</f>
        <v>0</v>
      </c>
      <c r="F805" s="32">
        <f>SUMIF(AF802:AF804, TRUE, F802:F804)</f>
        <v>0</v>
      </c>
      <c r="G805" s="32">
        <f>SUMIF(AF802:AF804, TRUE, G802:G804)</f>
        <v>0</v>
      </c>
      <c r="H805" s="32">
        <f>SUMIF(AF802:AF804, TRUE, H802:H804)</f>
        <v>0</v>
      </c>
      <c r="I805" s="32">
        <f>SUMIF(AF802:AF804, TRUE, I802:I804)</f>
        <v>0</v>
      </c>
      <c r="J805" s="32">
        <f>SUMIF(AF802:AF804, TRUE, J802:J804)</f>
        <v>0</v>
      </c>
      <c r="K805" s="32">
        <f>SUMIF(AF802:AF804, TRUE, K802:K804)</f>
        <v>0</v>
      </c>
      <c r="L805" s="32">
        <f>SUMIF(AF802:AF804, TRUE, L802:L804)</f>
        <v>0</v>
      </c>
      <c r="M805" s="32">
        <f>SUMIF(AF802:AF804, TRUE, M802:M804)</f>
        <v>0</v>
      </c>
      <c r="N805" s="32">
        <f>SUMIF(AF802:AF804, TRUE, N802:N804)</f>
        <v>0</v>
      </c>
      <c r="O805" s="32">
        <f>SUMIF(AF802:AF804, TRUE, O802:O804)</f>
        <v>0</v>
      </c>
      <c r="P805" s="32">
        <f>SUMIF(AF802:AF804, TRUE, P802:P804)</f>
        <v>0</v>
      </c>
      <c r="Q805" s="32">
        <f>SUMIF(AF802:AF804, TRUE, Q802:Q804)</f>
        <v>0</v>
      </c>
      <c r="R805" s="32">
        <f>SUMIF(AF802:AF804, TRUE, R802:R804)</f>
        <v>0</v>
      </c>
      <c r="S805" s="32">
        <f>SUMIF(AF802:AF804, TRUE, S802:S804)</f>
        <v>0</v>
      </c>
      <c r="T805" s="32">
        <f>SUMIF(AF802:AF804, TRUE, T802:T804)</f>
        <v>0</v>
      </c>
      <c r="U805" s="31" t="s">
        <v>384</v>
      </c>
      <c r="V805" s="32">
        <f>SUMIF(AF802:AF804, TRUE, V802:V804)</f>
        <v>1450</v>
      </c>
      <c r="W805" s="32">
        <f>SUMIF(AF802:AF804, TRUE, W802:W804)</f>
        <v>1250</v>
      </c>
      <c r="X805" s="32">
        <f>SUMIF(AF802:AF804, TRUE, X802:X804)</f>
        <v>2700</v>
      </c>
      <c r="Y805" s="32">
        <f>SUMIF(AF802:AF804, TRUE, Y802:Y804)</f>
        <v>2250</v>
      </c>
      <c r="Z805" s="32">
        <f>SUMIF(AF802:AF804, TRUE, Z802:Z804)</f>
        <v>2430</v>
      </c>
      <c r="AA805" s="32">
        <f>SUMIF(AF802:AF804, TRUE, AA802:AA804)</f>
        <v>2430</v>
      </c>
      <c r="AB805" s="32">
        <f>SUMIF(AF802:AF804, TRUE, AB802:AB804)</f>
        <v>2695</v>
      </c>
      <c r="AC805" s="32">
        <f>SUMIF(AF802:AF804, TRUE, AC802:AC804)</f>
        <v>2695</v>
      </c>
      <c r="AD805" s="32">
        <f>SUMIF(AF802:AF804, TRUE, AD802:AD804)</f>
        <v>2250</v>
      </c>
      <c r="AE805" s="32">
        <f>SUMIF(AF802:AF804, TRUE, AE802:AE804)</f>
        <v>2250</v>
      </c>
      <c r="AF805" t="b">
        <v>0</v>
      </c>
      <c r="AG805" t="b">
        <v>0</v>
      </c>
    </row>
    <row r="806" spans="1:33" x14ac:dyDescent="0.3">
      <c r="A806" s="2" t="s">
        <v>2483</v>
      </c>
      <c r="B806" s="2" t="s">
        <v>420</v>
      </c>
      <c r="C806" s="2" t="s">
        <v>1808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2" t="s">
        <v>385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t="b">
        <v>1</v>
      </c>
      <c r="AG806" t="b">
        <v>1</v>
      </c>
    </row>
    <row r="807" spans="1:33" x14ac:dyDescent="0.3">
      <c r="A807" s="31" t="s">
        <v>384</v>
      </c>
      <c r="B807" s="31" t="s">
        <v>1774</v>
      </c>
      <c r="C807" s="31" t="s">
        <v>384</v>
      </c>
      <c r="D807" s="32">
        <f>SUMIF(AF806:AF806, TRUE, D806:D806)</f>
        <v>0</v>
      </c>
      <c r="E807" s="32">
        <f>SUMIF(AF806:AF806, TRUE, E806:E806)</f>
        <v>0</v>
      </c>
      <c r="F807" s="32">
        <f>SUMIF(AF806:AF806, TRUE, F806:F806)</f>
        <v>0</v>
      </c>
      <c r="G807" s="32">
        <f>SUMIF(AF806:AF806, TRUE, G806:G806)</f>
        <v>0</v>
      </c>
      <c r="H807" s="32">
        <f>SUMIF(AF806:AF806, TRUE, H806:H806)</f>
        <v>0</v>
      </c>
      <c r="I807" s="32">
        <f>SUMIF(AF806:AF806, TRUE, I806:I806)</f>
        <v>0</v>
      </c>
      <c r="J807" s="32">
        <f>SUMIF(AF806:AF806, TRUE, J806:J806)</f>
        <v>0</v>
      </c>
      <c r="K807" s="32">
        <f>SUMIF(AF806:AF806, TRUE, K806:K806)</f>
        <v>0</v>
      </c>
      <c r="L807" s="32">
        <f>SUMIF(AF806:AF806, TRUE, L806:L806)</f>
        <v>0</v>
      </c>
      <c r="M807" s="32">
        <f>SUMIF(AF806:AF806, TRUE, M806:M806)</f>
        <v>0</v>
      </c>
      <c r="N807" s="32">
        <f>SUMIF(AF806:AF806, TRUE, N806:N806)</f>
        <v>0</v>
      </c>
      <c r="O807" s="32">
        <f>SUMIF(AF806:AF806, TRUE, O806:O806)</f>
        <v>0</v>
      </c>
      <c r="P807" s="32">
        <f>SUMIF(AF806:AF806, TRUE, P806:P806)</f>
        <v>0</v>
      </c>
      <c r="Q807" s="32">
        <f>SUMIF(AF806:AF806, TRUE, Q806:Q806)</f>
        <v>0</v>
      </c>
      <c r="R807" s="32">
        <f>SUMIF(AF806:AF806, TRUE, R806:R806)</f>
        <v>0</v>
      </c>
      <c r="S807" s="32">
        <f>SUMIF(AF806:AF806, TRUE, S806:S806)</f>
        <v>0</v>
      </c>
      <c r="T807" s="32">
        <f>SUMIF(AF806:AF806, TRUE, T806:T806)</f>
        <v>0</v>
      </c>
      <c r="U807" s="31" t="s">
        <v>384</v>
      </c>
      <c r="V807" s="32">
        <f>SUMIF(AF806:AF806, TRUE, V806:V806)</f>
        <v>0</v>
      </c>
      <c r="W807" s="32">
        <f>SUMIF(AF806:AF806, TRUE, W806:W806)</f>
        <v>0</v>
      </c>
      <c r="X807" s="32">
        <f>SUMIF(AF806:AF806, TRUE, X806:X806)</f>
        <v>0</v>
      </c>
      <c r="Y807" s="32">
        <f>SUMIF(AF806:AF806, TRUE, Y806:Y806)</f>
        <v>0</v>
      </c>
      <c r="Z807" s="32">
        <f>SUMIF(AF806:AF806, TRUE, Z806:Z806)</f>
        <v>0</v>
      </c>
      <c r="AA807" s="32">
        <f>SUMIF(AF806:AF806, TRUE, AA806:AA806)</f>
        <v>0</v>
      </c>
      <c r="AB807" s="32">
        <f>SUMIF(AF806:AF806, TRUE, AB806:AB806)</f>
        <v>0</v>
      </c>
      <c r="AC807" s="32">
        <f>SUMIF(AF806:AF806, TRUE, AC806:AC806)</f>
        <v>0</v>
      </c>
      <c r="AD807" s="32">
        <f>SUMIF(AF806:AF806, TRUE, AD806:AD806)</f>
        <v>0</v>
      </c>
      <c r="AE807" s="32">
        <f>SUMIF(AF806:AF806, TRUE, AE806:AE806)</f>
        <v>0</v>
      </c>
      <c r="AF807" t="b">
        <v>0</v>
      </c>
      <c r="AG807" t="b">
        <v>0</v>
      </c>
    </row>
    <row r="808" spans="1:33" x14ac:dyDescent="0.3">
      <c r="A808" s="2" t="s">
        <v>2482</v>
      </c>
      <c r="B808" s="2" t="s">
        <v>421</v>
      </c>
      <c r="C808" s="2" t="s">
        <v>1777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2" t="s">
        <v>385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t="b">
        <v>1</v>
      </c>
      <c r="AG808" t="b">
        <v>1</v>
      </c>
    </row>
    <row r="809" spans="1:33" x14ac:dyDescent="0.3">
      <c r="A809" s="31" t="s">
        <v>384</v>
      </c>
      <c r="B809" s="31" t="s">
        <v>1774</v>
      </c>
      <c r="C809" s="31" t="s">
        <v>384</v>
      </c>
      <c r="D809" s="32">
        <f>SUMIF(AF808:AF808, TRUE, D808:D808)</f>
        <v>0</v>
      </c>
      <c r="E809" s="32">
        <f>SUMIF(AF808:AF808, TRUE, E808:E808)</f>
        <v>0</v>
      </c>
      <c r="F809" s="32">
        <f>SUMIF(AF808:AF808, TRUE, F808:F808)</f>
        <v>0</v>
      </c>
      <c r="G809" s="32">
        <f>SUMIF(AF808:AF808, TRUE, G808:G808)</f>
        <v>0</v>
      </c>
      <c r="H809" s="32">
        <f>SUMIF(AF808:AF808, TRUE, H808:H808)</f>
        <v>0</v>
      </c>
      <c r="I809" s="32">
        <f>SUMIF(AF808:AF808, TRUE, I808:I808)</f>
        <v>0</v>
      </c>
      <c r="J809" s="32">
        <f>SUMIF(AF808:AF808, TRUE, J808:J808)</f>
        <v>0</v>
      </c>
      <c r="K809" s="32">
        <f>SUMIF(AF808:AF808, TRUE, K808:K808)</f>
        <v>0</v>
      </c>
      <c r="L809" s="32">
        <f>SUMIF(AF808:AF808, TRUE, L808:L808)</f>
        <v>0</v>
      </c>
      <c r="M809" s="32">
        <f>SUMIF(AF808:AF808, TRUE, M808:M808)</f>
        <v>0</v>
      </c>
      <c r="N809" s="32">
        <f>SUMIF(AF808:AF808, TRUE, N808:N808)</f>
        <v>0</v>
      </c>
      <c r="O809" s="32">
        <f>SUMIF(AF808:AF808, TRUE, O808:O808)</f>
        <v>0</v>
      </c>
      <c r="P809" s="32">
        <f>SUMIF(AF808:AF808, TRUE, P808:P808)</f>
        <v>0</v>
      </c>
      <c r="Q809" s="32">
        <f>SUMIF(AF808:AF808, TRUE, Q808:Q808)</f>
        <v>0</v>
      </c>
      <c r="R809" s="32">
        <f>SUMIF(AF808:AF808, TRUE, R808:R808)</f>
        <v>0</v>
      </c>
      <c r="S809" s="32">
        <f>SUMIF(AF808:AF808, TRUE, S808:S808)</f>
        <v>0</v>
      </c>
      <c r="T809" s="32">
        <f>SUMIF(AF808:AF808, TRUE, T808:T808)</f>
        <v>0</v>
      </c>
      <c r="U809" s="31" t="s">
        <v>384</v>
      </c>
      <c r="V809" s="32">
        <f>SUMIF(AF808:AF808, TRUE, V808:V808)</f>
        <v>0</v>
      </c>
      <c r="W809" s="32">
        <f>SUMIF(AF808:AF808, TRUE, W808:W808)</f>
        <v>0</v>
      </c>
      <c r="X809" s="32">
        <f>SUMIF(AF808:AF808, TRUE, X808:X808)</f>
        <v>0</v>
      </c>
      <c r="Y809" s="32">
        <f>SUMIF(AF808:AF808, TRUE, Y808:Y808)</f>
        <v>0</v>
      </c>
      <c r="Z809" s="32">
        <f>SUMIF(AF808:AF808, TRUE, Z808:Z808)</f>
        <v>0</v>
      </c>
      <c r="AA809" s="32">
        <f>SUMIF(AF808:AF808, TRUE, AA808:AA808)</f>
        <v>0</v>
      </c>
      <c r="AB809" s="32">
        <f>SUMIF(AF808:AF808, TRUE, AB808:AB808)</f>
        <v>0</v>
      </c>
      <c r="AC809" s="32">
        <f>SUMIF(AF808:AF808, TRUE, AC808:AC808)</f>
        <v>0</v>
      </c>
      <c r="AD809" s="32">
        <f>SUMIF(AF808:AF808, TRUE, AD808:AD808)</f>
        <v>0</v>
      </c>
      <c r="AE809" s="32">
        <f>SUMIF(AF808:AF808, TRUE, AE808:AE808)</f>
        <v>0</v>
      </c>
      <c r="AF809" t="b">
        <v>0</v>
      </c>
      <c r="AG809" t="b">
        <v>0</v>
      </c>
    </row>
    <row r="810" spans="1:33" x14ac:dyDescent="0.3">
      <c r="A810" s="2" t="s">
        <v>2481</v>
      </c>
      <c r="B810" s="2" t="s">
        <v>835</v>
      </c>
      <c r="C810" s="2" t="s">
        <v>1777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2" t="s">
        <v>385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t="b">
        <v>1</v>
      </c>
      <c r="AG810" t="b">
        <v>1</v>
      </c>
    </row>
    <row r="811" spans="1:33" x14ac:dyDescent="0.3">
      <c r="A811" s="2" t="s">
        <v>2480</v>
      </c>
      <c r="B811" s="2" t="s">
        <v>484</v>
      </c>
      <c r="C811" s="2" t="s">
        <v>1777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2" t="s">
        <v>385</v>
      </c>
      <c r="V811" s="3">
        <v>1250</v>
      </c>
      <c r="W811" s="3">
        <v>1250</v>
      </c>
      <c r="X811" s="3">
        <v>2750</v>
      </c>
      <c r="Y811" s="3">
        <v>2750</v>
      </c>
      <c r="Z811" s="3">
        <v>2312.5</v>
      </c>
      <c r="AA811" s="3">
        <v>2312.5</v>
      </c>
      <c r="AB811" s="3">
        <v>2500</v>
      </c>
      <c r="AC811" s="3">
        <v>2500</v>
      </c>
      <c r="AD811" s="3">
        <v>2500</v>
      </c>
      <c r="AE811" s="3">
        <v>2500</v>
      </c>
      <c r="AF811" t="b">
        <v>1</v>
      </c>
      <c r="AG811" t="b">
        <v>1</v>
      </c>
    </row>
    <row r="812" spans="1:33" x14ac:dyDescent="0.3">
      <c r="A812" s="2" t="s">
        <v>2479</v>
      </c>
      <c r="B812" s="2" t="s">
        <v>834</v>
      </c>
      <c r="C812" s="2" t="s">
        <v>1777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2" t="s">
        <v>385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t="b">
        <v>1</v>
      </c>
      <c r="AG812" t="b">
        <v>1</v>
      </c>
    </row>
    <row r="813" spans="1:33" x14ac:dyDescent="0.3">
      <c r="A813" s="31" t="s">
        <v>384</v>
      </c>
      <c r="B813" s="31" t="s">
        <v>1774</v>
      </c>
      <c r="C813" s="31" t="s">
        <v>384</v>
      </c>
      <c r="D813" s="32">
        <f>SUMIF(AF810:AF812, TRUE, D810:D812)</f>
        <v>0</v>
      </c>
      <c r="E813" s="32">
        <f>SUMIF(AF810:AF812, TRUE, E810:E812)</f>
        <v>0</v>
      </c>
      <c r="F813" s="32">
        <f>SUMIF(AF810:AF812, TRUE, F810:F812)</f>
        <v>0</v>
      </c>
      <c r="G813" s="32">
        <f>SUMIF(AF810:AF812, TRUE, G810:G812)</f>
        <v>0</v>
      </c>
      <c r="H813" s="32">
        <f>SUMIF(AF810:AF812, TRUE, H810:H812)</f>
        <v>0</v>
      </c>
      <c r="I813" s="32">
        <f>SUMIF(AF810:AF812, TRUE, I810:I812)</f>
        <v>0</v>
      </c>
      <c r="J813" s="32">
        <f>SUMIF(AF810:AF812, TRUE, J810:J812)</f>
        <v>0</v>
      </c>
      <c r="K813" s="32">
        <f>SUMIF(AF810:AF812, TRUE, K810:K812)</f>
        <v>0</v>
      </c>
      <c r="L813" s="32">
        <f>SUMIF(AF810:AF812, TRUE, L810:L812)</f>
        <v>0</v>
      </c>
      <c r="M813" s="32">
        <f>SUMIF(AF810:AF812, TRUE, M810:M812)</f>
        <v>0</v>
      </c>
      <c r="N813" s="32">
        <f>SUMIF(AF810:AF812, TRUE, N810:N812)</f>
        <v>0</v>
      </c>
      <c r="O813" s="32">
        <f>SUMIF(AF810:AF812, TRUE, O810:O812)</f>
        <v>0</v>
      </c>
      <c r="P813" s="32">
        <f>SUMIF(AF810:AF812, TRUE, P810:P812)</f>
        <v>0</v>
      </c>
      <c r="Q813" s="32">
        <f>SUMIF(AF810:AF812, TRUE, Q810:Q812)</f>
        <v>0</v>
      </c>
      <c r="R813" s="32">
        <f>SUMIF(AF810:AF812, TRUE, R810:R812)</f>
        <v>0</v>
      </c>
      <c r="S813" s="32">
        <f>SUMIF(AF810:AF812, TRUE, S810:S812)</f>
        <v>0</v>
      </c>
      <c r="T813" s="32">
        <f>SUMIF(AF810:AF812, TRUE, T810:T812)</f>
        <v>0</v>
      </c>
      <c r="U813" s="31" t="s">
        <v>384</v>
      </c>
      <c r="V813" s="32">
        <f>SUMIF(AF810:AF812, TRUE, V810:V812)</f>
        <v>1250</v>
      </c>
      <c r="W813" s="32">
        <f>SUMIF(AF810:AF812, TRUE, W810:W812)</f>
        <v>1250</v>
      </c>
      <c r="X813" s="32">
        <f>SUMIF(AF810:AF812, TRUE, X810:X812)</f>
        <v>2750</v>
      </c>
      <c r="Y813" s="32">
        <f>SUMIF(AF810:AF812, TRUE, Y810:Y812)</f>
        <v>2750</v>
      </c>
      <c r="Z813" s="32">
        <f>SUMIF(AF810:AF812, TRUE, Z810:Z812)</f>
        <v>2312.5</v>
      </c>
      <c r="AA813" s="32">
        <f>SUMIF(AF810:AF812, TRUE, AA810:AA812)</f>
        <v>2312.5</v>
      </c>
      <c r="AB813" s="32">
        <f>SUMIF(AF810:AF812, TRUE, AB810:AB812)</f>
        <v>2500</v>
      </c>
      <c r="AC813" s="32">
        <f>SUMIF(AF810:AF812, TRUE, AC810:AC812)</f>
        <v>2500</v>
      </c>
      <c r="AD813" s="32">
        <f>SUMIF(AF810:AF812, TRUE, AD810:AD812)</f>
        <v>2500</v>
      </c>
      <c r="AE813" s="32">
        <f>SUMIF(AF810:AF812, TRUE, AE810:AE812)</f>
        <v>2500</v>
      </c>
      <c r="AF813" t="b">
        <v>0</v>
      </c>
      <c r="AG813" t="b">
        <v>0</v>
      </c>
    </row>
    <row r="814" spans="1:33" x14ac:dyDescent="0.3">
      <c r="A814" s="2" t="s">
        <v>2478</v>
      </c>
      <c r="B814" s="2" t="s">
        <v>485</v>
      </c>
      <c r="C814" s="2" t="s">
        <v>1808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2" t="s">
        <v>385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t="b">
        <v>1</v>
      </c>
      <c r="AG814" t="b">
        <v>1</v>
      </c>
    </row>
    <row r="815" spans="1:33" x14ac:dyDescent="0.3">
      <c r="A815" s="31" t="s">
        <v>384</v>
      </c>
      <c r="B815" s="31" t="s">
        <v>1774</v>
      </c>
      <c r="C815" s="31" t="s">
        <v>384</v>
      </c>
      <c r="D815" s="32">
        <f>SUMIF(AF814:AF814, TRUE, D814:D814)</f>
        <v>0</v>
      </c>
      <c r="E815" s="32">
        <f>SUMIF(AF814:AF814, TRUE, E814:E814)</f>
        <v>0</v>
      </c>
      <c r="F815" s="32">
        <f>SUMIF(AF814:AF814, TRUE, F814:F814)</f>
        <v>0</v>
      </c>
      <c r="G815" s="32">
        <f>SUMIF(AF814:AF814, TRUE, G814:G814)</f>
        <v>0</v>
      </c>
      <c r="H815" s="32">
        <f>SUMIF(AF814:AF814, TRUE, H814:H814)</f>
        <v>0</v>
      </c>
      <c r="I815" s="32">
        <f>SUMIF(AF814:AF814, TRUE, I814:I814)</f>
        <v>0</v>
      </c>
      <c r="J815" s="32">
        <f>SUMIF(AF814:AF814, TRUE, J814:J814)</f>
        <v>0</v>
      </c>
      <c r="K815" s="32">
        <f>SUMIF(AF814:AF814, TRUE, K814:K814)</f>
        <v>0</v>
      </c>
      <c r="L815" s="32">
        <f>SUMIF(AF814:AF814, TRUE, L814:L814)</f>
        <v>0</v>
      </c>
      <c r="M815" s="32">
        <f>SUMIF(AF814:AF814, TRUE, M814:M814)</f>
        <v>0</v>
      </c>
      <c r="N815" s="32">
        <f>SUMIF(AF814:AF814, TRUE, N814:N814)</f>
        <v>0</v>
      </c>
      <c r="O815" s="32">
        <f>SUMIF(AF814:AF814, TRUE, O814:O814)</f>
        <v>0</v>
      </c>
      <c r="P815" s="32">
        <f>SUMIF(AF814:AF814, TRUE, P814:P814)</f>
        <v>0</v>
      </c>
      <c r="Q815" s="32">
        <f>SUMIF(AF814:AF814, TRUE, Q814:Q814)</f>
        <v>0</v>
      </c>
      <c r="R815" s="32">
        <f>SUMIF(AF814:AF814, TRUE, R814:R814)</f>
        <v>0</v>
      </c>
      <c r="S815" s="32">
        <f>SUMIF(AF814:AF814, TRUE, S814:S814)</f>
        <v>0</v>
      </c>
      <c r="T815" s="32">
        <f>SUMIF(AF814:AF814, TRUE, T814:T814)</f>
        <v>0</v>
      </c>
      <c r="U815" s="31" t="s">
        <v>384</v>
      </c>
      <c r="V815" s="32">
        <f>SUMIF(AF814:AF814, TRUE, V814:V814)</f>
        <v>0</v>
      </c>
      <c r="W815" s="32">
        <f>SUMIF(AF814:AF814, TRUE, W814:W814)</f>
        <v>0</v>
      </c>
      <c r="X815" s="32">
        <f>SUMIF(AF814:AF814, TRUE, X814:X814)</f>
        <v>0</v>
      </c>
      <c r="Y815" s="32">
        <f>SUMIF(AF814:AF814, TRUE, Y814:Y814)</f>
        <v>0</v>
      </c>
      <c r="Z815" s="32">
        <f>SUMIF(AF814:AF814, TRUE, Z814:Z814)</f>
        <v>0</v>
      </c>
      <c r="AA815" s="32">
        <f>SUMIF(AF814:AF814, TRUE, AA814:AA814)</f>
        <v>0</v>
      </c>
      <c r="AB815" s="32">
        <f>SUMIF(AF814:AF814, TRUE, AB814:AB814)</f>
        <v>0</v>
      </c>
      <c r="AC815" s="32">
        <f>SUMIF(AF814:AF814, TRUE, AC814:AC814)</f>
        <v>0</v>
      </c>
      <c r="AD815" s="32">
        <f>SUMIF(AF814:AF814, TRUE, AD814:AD814)</f>
        <v>0</v>
      </c>
      <c r="AE815" s="32">
        <f>SUMIF(AF814:AF814, TRUE, AE814:AE814)</f>
        <v>0</v>
      </c>
      <c r="AF815" t="b">
        <v>0</v>
      </c>
      <c r="AG815" t="b">
        <v>0</v>
      </c>
    </row>
    <row r="816" spans="1:33" x14ac:dyDescent="0.3">
      <c r="A816" s="2" t="s">
        <v>2477</v>
      </c>
      <c r="B816" s="2" t="s">
        <v>833</v>
      </c>
      <c r="C816" s="2" t="s">
        <v>1777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2" t="s">
        <v>385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t="b">
        <v>1</v>
      </c>
      <c r="AG816" t="b">
        <v>1</v>
      </c>
    </row>
    <row r="817" spans="1:33" x14ac:dyDescent="0.3">
      <c r="A817" s="31" t="s">
        <v>384</v>
      </c>
      <c r="B817" s="31" t="s">
        <v>1774</v>
      </c>
      <c r="C817" s="31" t="s">
        <v>384</v>
      </c>
      <c r="D817" s="32">
        <f>SUMIF(AF816:AF816, TRUE, D816:D816)</f>
        <v>0</v>
      </c>
      <c r="E817" s="32">
        <f>SUMIF(AF816:AF816, TRUE, E816:E816)</f>
        <v>0</v>
      </c>
      <c r="F817" s="32">
        <f>SUMIF(AF816:AF816, TRUE, F816:F816)</f>
        <v>0</v>
      </c>
      <c r="G817" s="32">
        <f>SUMIF(AF816:AF816, TRUE, G816:G816)</f>
        <v>0</v>
      </c>
      <c r="H817" s="32">
        <f>SUMIF(AF816:AF816, TRUE, H816:H816)</f>
        <v>0</v>
      </c>
      <c r="I817" s="32">
        <f>SUMIF(AF816:AF816, TRUE, I816:I816)</f>
        <v>0</v>
      </c>
      <c r="J817" s="32">
        <f>SUMIF(AF816:AF816, TRUE, J816:J816)</f>
        <v>0</v>
      </c>
      <c r="K817" s="32">
        <f>SUMIF(AF816:AF816, TRUE, K816:K816)</f>
        <v>0</v>
      </c>
      <c r="L817" s="32">
        <f>SUMIF(AF816:AF816, TRUE, L816:L816)</f>
        <v>0</v>
      </c>
      <c r="M817" s="32">
        <f>SUMIF(AF816:AF816, TRUE, M816:M816)</f>
        <v>0</v>
      </c>
      <c r="N817" s="32">
        <f>SUMIF(AF816:AF816, TRUE, N816:N816)</f>
        <v>0</v>
      </c>
      <c r="O817" s="32">
        <f>SUMIF(AF816:AF816, TRUE, O816:O816)</f>
        <v>0</v>
      </c>
      <c r="P817" s="32">
        <f>SUMIF(AF816:AF816, TRUE, P816:P816)</f>
        <v>0</v>
      </c>
      <c r="Q817" s="32">
        <f>SUMIF(AF816:AF816, TRUE, Q816:Q816)</f>
        <v>0</v>
      </c>
      <c r="R817" s="32">
        <f>SUMIF(AF816:AF816, TRUE, R816:R816)</f>
        <v>0</v>
      </c>
      <c r="S817" s="32">
        <f>SUMIF(AF816:AF816, TRUE, S816:S816)</f>
        <v>0</v>
      </c>
      <c r="T817" s="32">
        <f>SUMIF(AF816:AF816, TRUE, T816:T816)</f>
        <v>0</v>
      </c>
      <c r="U817" s="31" t="s">
        <v>384</v>
      </c>
      <c r="V817" s="32">
        <f>SUMIF(AF816:AF816, TRUE, V816:V816)</f>
        <v>0</v>
      </c>
      <c r="W817" s="32">
        <f>SUMIF(AF816:AF816, TRUE, W816:W816)</f>
        <v>0</v>
      </c>
      <c r="X817" s="32">
        <f>SUMIF(AF816:AF816, TRUE, X816:X816)</f>
        <v>0</v>
      </c>
      <c r="Y817" s="32">
        <f>SUMIF(AF816:AF816, TRUE, Y816:Y816)</f>
        <v>0</v>
      </c>
      <c r="Z817" s="32">
        <f>SUMIF(AF816:AF816, TRUE, Z816:Z816)</f>
        <v>0</v>
      </c>
      <c r="AA817" s="32">
        <f>SUMIF(AF816:AF816, TRUE, AA816:AA816)</f>
        <v>0</v>
      </c>
      <c r="AB817" s="32">
        <f>SUMIF(AF816:AF816, TRUE, AB816:AB816)</f>
        <v>0</v>
      </c>
      <c r="AC817" s="32">
        <f>SUMIF(AF816:AF816, TRUE, AC816:AC816)</f>
        <v>0</v>
      </c>
      <c r="AD817" s="32">
        <f>SUMIF(AF816:AF816, TRUE, AD816:AD816)</f>
        <v>0</v>
      </c>
      <c r="AE817" s="32">
        <f>SUMIF(AF816:AF816, TRUE, AE816:AE816)</f>
        <v>0</v>
      </c>
      <c r="AF817" t="b">
        <v>0</v>
      </c>
      <c r="AG817" t="b">
        <v>0</v>
      </c>
    </row>
    <row r="818" spans="1:33" x14ac:dyDescent="0.3">
      <c r="A818" s="2" t="s">
        <v>2476</v>
      </c>
      <c r="B818" s="2" t="s">
        <v>832</v>
      </c>
      <c r="C818" s="2" t="s">
        <v>1777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2" t="s">
        <v>385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t="b">
        <v>1</v>
      </c>
      <c r="AG818" t="b">
        <v>1</v>
      </c>
    </row>
    <row r="819" spans="1:33" x14ac:dyDescent="0.3">
      <c r="A819" s="2" t="s">
        <v>2475</v>
      </c>
      <c r="B819" s="2" t="s">
        <v>1635</v>
      </c>
      <c r="C819" s="2" t="s">
        <v>1777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2" t="s">
        <v>385</v>
      </c>
      <c r="V819" s="3">
        <v>250</v>
      </c>
      <c r="W819" s="3">
        <v>0</v>
      </c>
      <c r="X819" s="3">
        <v>250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t="b">
        <v>1</v>
      </c>
      <c r="AG819" t="b">
        <v>1</v>
      </c>
    </row>
    <row r="820" spans="1:33" x14ac:dyDescent="0.3">
      <c r="A820" s="2" t="s">
        <v>2474</v>
      </c>
      <c r="B820" s="2" t="s">
        <v>486</v>
      </c>
      <c r="C820" s="2" t="s">
        <v>1777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2" t="s">
        <v>385</v>
      </c>
      <c r="V820" s="3">
        <v>25000</v>
      </c>
      <c r="W820" s="3">
        <v>15285.86</v>
      </c>
      <c r="X820" s="3">
        <v>24000</v>
      </c>
      <c r="Y820" s="3">
        <v>13755.22</v>
      </c>
      <c r="Z820" s="3">
        <v>24979.58</v>
      </c>
      <c r="AA820" s="3">
        <v>11707.35</v>
      </c>
      <c r="AB820" s="3">
        <v>24539.3</v>
      </c>
      <c r="AC820" s="3">
        <v>24539.3</v>
      </c>
      <c r="AD820" s="3">
        <v>1825.74</v>
      </c>
      <c r="AE820" s="3">
        <v>4970.99</v>
      </c>
      <c r="AF820" t="b">
        <v>1</v>
      </c>
      <c r="AG820" t="b">
        <v>1</v>
      </c>
    </row>
    <row r="821" spans="1:33" x14ac:dyDescent="0.3">
      <c r="A821" s="2" t="s">
        <v>2473</v>
      </c>
      <c r="B821" s="2" t="s">
        <v>487</v>
      </c>
      <c r="C821" s="2" t="s">
        <v>1777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2" t="s">
        <v>385</v>
      </c>
      <c r="V821" s="3">
        <v>8000</v>
      </c>
      <c r="W821" s="3">
        <v>9443.2000000000007</v>
      </c>
      <c r="X821" s="3">
        <v>8000</v>
      </c>
      <c r="Y821" s="3">
        <v>1153.71</v>
      </c>
      <c r="Z821" s="3">
        <v>2032.8</v>
      </c>
      <c r="AA821" s="3">
        <v>2032.8</v>
      </c>
      <c r="AB821" s="3">
        <v>3945</v>
      </c>
      <c r="AC821" s="3">
        <v>3945</v>
      </c>
      <c r="AD821" s="3">
        <v>6989</v>
      </c>
      <c r="AE821" s="3">
        <v>6989</v>
      </c>
      <c r="AF821" t="b">
        <v>1</v>
      </c>
      <c r="AG821" t="b">
        <v>1</v>
      </c>
    </row>
    <row r="822" spans="1:33" x14ac:dyDescent="0.3">
      <c r="A822" s="2" t="s">
        <v>2472</v>
      </c>
      <c r="B822" s="2" t="s">
        <v>831</v>
      </c>
      <c r="C822" s="2" t="s">
        <v>1777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2" t="s">
        <v>385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t="b">
        <v>1</v>
      </c>
      <c r="AG822" t="b">
        <v>1</v>
      </c>
    </row>
    <row r="823" spans="1:33" x14ac:dyDescent="0.3">
      <c r="A823" s="2" t="s">
        <v>2471</v>
      </c>
      <c r="B823" s="2" t="s">
        <v>1636</v>
      </c>
      <c r="C823" s="2" t="s">
        <v>1777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2" t="s">
        <v>385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t="b">
        <v>1</v>
      </c>
      <c r="AG823" t="b">
        <v>1</v>
      </c>
    </row>
    <row r="824" spans="1:33" x14ac:dyDescent="0.3">
      <c r="A824" s="2" t="s">
        <v>2470</v>
      </c>
      <c r="B824" s="2" t="s">
        <v>1637</v>
      </c>
      <c r="C824" s="2" t="s">
        <v>1777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2" t="s">
        <v>385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t="b">
        <v>1</v>
      </c>
      <c r="AG824" t="b">
        <v>1</v>
      </c>
    </row>
    <row r="825" spans="1:33" x14ac:dyDescent="0.3">
      <c r="A825" s="2" t="s">
        <v>2469</v>
      </c>
      <c r="B825" s="2" t="s">
        <v>830</v>
      </c>
      <c r="C825" s="2" t="s">
        <v>1777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2" t="s">
        <v>385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t="b">
        <v>1</v>
      </c>
      <c r="AG825" t="b">
        <v>1</v>
      </c>
    </row>
    <row r="826" spans="1:33" x14ac:dyDescent="0.3">
      <c r="A826" s="2" t="s">
        <v>2468</v>
      </c>
      <c r="B826" s="2" t="s">
        <v>1638</v>
      </c>
      <c r="C826" s="2" t="s">
        <v>1777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2" t="s">
        <v>385</v>
      </c>
      <c r="V826" s="3">
        <v>3700</v>
      </c>
      <c r="W826" s="3">
        <v>1500</v>
      </c>
      <c r="X826" s="3">
        <v>3700</v>
      </c>
      <c r="Y826" s="3">
        <v>0</v>
      </c>
      <c r="Z826" s="3">
        <v>3700</v>
      </c>
      <c r="AA826" s="3">
        <v>3700</v>
      </c>
      <c r="AB826" s="3">
        <v>3700</v>
      </c>
      <c r="AC826" s="3">
        <v>3700</v>
      </c>
      <c r="AD826" s="3">
        <v>1000</v>
      </c>
      <c r="AE826" s="3">
        <v>1000</v>
      </c>
      <c r="AF826" t="b">
        <v>1</v>
      </c>
      <c r="AG826" t="b">
        <v>1</v>
      </c>
    </row>
    <row r="827" spans="1:33" x14ac:dyDescent="0.3">
      <c r="A827" s="2" t="s">
        <v>2467</v>
      </c>
      <c r="B827" s="2" t="s">
        <v>829</v>
      </c>
      <c r="C827" s="2" t="s">
        <v>1777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2" t="s">
        <v>385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t="b">
        <v>1</v>
      </c>
      <c r="AG827" t="b">
        <v>1</v>
      </c>
    </row>
    <row r="828" spans="1:33" x14ac:dyDescent="0.3">
      <c r="A828" s="2" t="s">
        <v>2466</v>
      </c>
      <c r="B828" s="2" t="s">
        <v>488</v>
      </c>
      <c r="C828" s="2" t="s">
        <v>1777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2" t="s">
        <v>385</v>
      </c>
      <c r="V828" s="3">
        <v>417167</v>
      </c>
      <c r="W828" s="3">
        <v>406173.36</v>
      </c>
      <c r="X828" s="3">
        <v>726202.95</v>
      </c>
      <c r="Y828" s="3">
        <v>388919.11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t="b">
        <v>1</v>
      </c>
      <c r="AG828" t="b">
        <v>1</v>
      </c>
    </row>
    <row r="829" spans="1:33" x14ac:dyDescent="0.3">
      <c r="A829" s="2" t="s">
        <v>2465</v>
      </c>
      <c r="B829" s="2" t="s">
        <v>828</v>
      </c>
      <c r="C829" s="2" t="s">
        <v>1777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2" t="s">
        <v>385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t="b">
        <v>1</v>
      </c>
      <c r="AG829" t="b">
        <v>1</v>
      </c>
    </row>
    <row r="830" spans="1:33" x14ac:dyDescent="0.3">
      <c r="A830" s="2" t="s">
        <v>2464</v>
      </c>
      <c r="B830" s="2" t="s">
        <v>1639</v>
      </c>
      <c r="C830" s="2" t="s">
        <v>1777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2" t="s">
        <v>385</v>
      </c>
      <c r="V830" s="3">
        <v>2000</v>
      </c>
      <c r="W830" s="3">
        <v>1800</v>
      </c>
      <c r="X830" s="3">
        <v>1694.24</v>
      </c>
      <c r="Y830" s="3">
        <v>1694.24</v>
      </c>
      <c r="Z830" s="3">
        <v>583.32000000000005</v>
      </c>
      <c r="AA830" s="3">
        <v>583.32000000000005</v>
      </c>
      <c r="AB830" s="3">
        <v>1121.67</v>
      </c>
      <c r="AC830" s="3">
        <v>1121.67</v>
      </c>
      <c r="AD830" s="3">
        <v>0</v>
      </c>
      <c r="AE830" s="3">
        <v>0</v>
      </c>
      <c r="AF830" t="b">
        <v>1</v>
      </c>
      <c r="AG830" t="b">
        <v>1</v>
      </c>
    </row>
    <row r="831" spans="1:33" x14ac:dyDescent="0.3">
      <c r="A831" s="31" t="s">
        <v>384</v>
      </c>
      <c r="B831" s="31" t="s">
        <v>1774</v>
      </c>
      <c r="C831" s="31" t="s">
        <v>384</v>
      </c>
      <c r="D831" s="32">
        <f>SUMIF(AF818:AF830, TRUE, D818:D830)</f>
        <v>0</v>
      </c>
      <c r="E831" s="32">
        <f>SUMIF(AF818:AF830, TRUE, E818:E830)</f>
        <v>0</v>
      </c>
      <c r="F831" s="32">
        <f>SUMIF(AF818:AF830, TRUE, F818:F830)</f>
        <v>0</v>
      </c>
      <c r="G831" s="32">
        <f>SUMIF(AF818:AF830, TRUE, G818:G830)</f>
        <v>0</v>
      </c>
      <c r="H831" s="32">
        <f>SUMIF(AF818:AF830, TRUE, H818:H830)</f>
        <v>0</v>
      </c>
      <c r="I831" s="32">
        <f>SUMIF(AF818:AF830, TRUE, I818:I830)</f>
        <v>0</v>
      </c>
      <c r="J831" s="32">
        <f>SUMIF(AF818:AF830, TRUE, J818:J830)</f>
        <v>0</v>
      </c>
      <c r="K831" s="32">
        <f>SUMIF(AF818:AF830, TRUE, K818:K830)</f>
        <v>0</v>
      </c>
      <c r="L831" s="32">
        <f>SUMIF(AF818:AF830, TRUE, L818:L830)</f>
        <v>0</v>
      </c>
      <c r="M831" s="32">
        <f>SUMIF(AF818:AF830, TRUE, M818:M830)</f>
        <v>0</v>
      </c>
      <c r="N831" s="32">
        <f>SUMIF(AF818:AF830, TRUE, N818:N830)</f>
        <v>0</v>
      </c>
      <c r="O831" s="32">
        <f>SUMIF(AF818:AF830, TRUE, O818:O830)</f>
        <v>0</v>
      </c>
      <c r="P831" s="32">
        <f>SUMIF(AF818:AF830, TRUE, P818:P830)</f>
        <v>0</v>
      </c>
      <c r="Q831" s="32">
        <f>SUMIF(AF818:AF830, TRUE, Q818:Q830)</f>
        <v>0</v>
      </c>
      <c r="R831" s="32">
        <f>SUMIF(AF818:AF830, TRUE, R818:R830)</f>
        <v>0</v>
      </c>
      <c r="S831" s="32">
        <f>SUMIF(AF818:AF830, TRUE, S818:S830)</f>
        <v>0</v>
      </c>
      <c r="T831" s="32">
        <f>SUMIF(AF818:AF830, TRUE, T818:T830)</f>
        <v>0</v>
      </c>
      <c r="U831" s="31" t="s">
        <v>384</v>
      </c>
      <c r="V831" s="32">
        <f>SUMIF(AF818:AF830, TRUE, V818:V830)</f>
        <v>456117</v>
      </c>
      <c r="W831" s="32">
        <f>SUMIF(AF818:AF830, TRUE, W818:W830)</f>
        <v>434202.42</v>
      </c>
      <c r="X831" s="32">
        <f>SUMIF(AF818:AF830, TRUE, X818:X830)</f>
        <v>763847.19</v>
      </c>
      <c r="Y831" s="32">
        <f>SUMIF(AF818:AF830, TRUE, Y818:Y830)</f>
        <v>405522.27999999997</v>
      </c>
      <c r="Z831" s="32">
        <f>SUMIF(AF818:AF830, TRUE, Z818:Z830)</f>
        <v>31295.7</v>
      </c>
      <c r="AA831" s="32">
        <f>SUMIF(AF818:AF830, TRUE, AA818:AA830)</f>
        <v>18023.47</v>
      </c>
      <c r="AB831" s="32">
        <f>SUMIF(AF818:AF830, TRUE, AB818:AB830)</f>
        <v>33305.97</v>
      </c>
      <c r="AC831" s="32">
        <f>SUMIF(AF818:AF830, TRUE, AC818:AC830)</f>
        <v>33305.97</v>
      </c>
      <c r="AD831" s="32">
        <f>SUMIF(AF818:AF830, TRUE, AD818:AD830)</f>
        <v>9814.74</v>
      </c>
      <c r="AE831" s="32">
        <f>SUMIF(AF818:AF830, TRUE, AE818:AE830)</f>
        <v>12959.99</v>
      </c>
      <c r="AF831" t="b">
        <v>0</v>
      </c>
      <c r="AG831" t="b">
        <v>0</v>
      </c>
    </row>
    <row r="832" spans="1:33" x14ac:dyDescent="0.3">
      <c r="A832" s="2" t="s">
        <v>2463</v>
      </c>
      <c r="B832" s="2" t="s">
        <v>489</v>
      </c>
      <c r="C832" s="2" t="s">
        <v>1808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2" t="s">
        <v>385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t="b">
        <v>1</v>
      </c>
      <c r="AG832" t="b">
        <v>1</v>
      </c>
    </row>
    <row r="833" spans="1:33" x14ac:dyDescent="0.3">
      <c r="A833" s="31" t="s">
        <v>384</v>
      </c>
      <c r="B833" s="31" t="s">
        <v>1774</v>
      </c>
      <c r="C833" s="31" t="s">
        <v>384</v>
      </c>
      <c r="D833" s="32">
        <f>SUMIF(AF832:AF832, TRUE, D832:D832)</f>
        <v>0</v>
      </c>
      <c r="E833" s="32">
        <f>SUMIF(AF832:AF832, TRUE, E832:E832)</f>
        <v>0</v>
      </c>
      <c r="F833" s="32">
        <f>SUMIF(AF832:AF832, TRUE, F832:F832)</f>
        <v>0</v>
      </c>
      <c r="G833" s="32">
        <f>SUMIF(AF832:AF832, TRUE, G832:G832)</f>
        <v>0</v>
      </c>
      <c r="H833" s="32">
        <f>SUMIF(AF832:AF832, TRUE, H832:H832)</f>
        <v>0</v>
      </c>
      <c r="I833" s="32">
        <f>SUMIF(AF832:AF832, TRUE, I832:I832)</f>
        <v>0</v>
      </c>
      <c r="J833" s="32">
        <f>SUMIF(AF832:AF832, TRUE, J832:J832)</f>
        <v>0</v>
      </c>
      <c r="K833" s="32">
        <f>SUMIF(AF832:AF832, TRUE, K832:K832)</f>
        <v>0</v>
      </c>
      <c r="L833" s="32">
        <f>SUMIF(AF832:AF832, TRUE, L832:L832)</f>
        <v>0</v>
      </c>
      <c r="M833" s="32">
        <f>SUMIF(AF832:AF832, TRUE, M832:M832)</f>
        <v>0</v>
      </c>
      <c r="N833" s="32">
        <f>SUMIF(AF832:AF832, TRUE, N832:N832)</f>
        <v>0</v>
      </c>
      <c r="O833" s="32">
        <f>SUMIF(AF832:AF832, TRUE, O832:O832)</f>
        <v>0</v>
      </c>
      <c r="P833" s="32">
        <f>SUMIF(AF832:AF832, TRUE, P832:P832)</f>
        <v>0</v>
      </c>
      <c r="Q833" s="32">
        <f>SUMIF(AF832:AF832, TRUE, Q832:Q832)</f>
        <v>0</v>
      </c>
      <c r="R833" s="32">
        <f>SUMIF(AF832:AF832, TRUE, R832:R832)</f>
        <v>0</v>
      </c>
      <c r="S833" s="32">
        <f>SUMIF(AF832:AF832, TRUE, S832:S832)</f>
        <v>0</v>
      </c>
      <c r="T833" s="32">
        <f>SUMIF(AF832:AF832, TRUE, T832:T832)</f>
        <v>0</v>
      </c>
      <c r="U833" s="31" t="s">
        <v>384</v>
      </c>
      <c r="V833" s="32">
        <f>SUMIF(AF832:AF832, TRUE, V832:V832)</f>
        <v>0</v>
      </c>
      <c r="W833" s="32">
        <f>SUMIF(AF832:AF832, TRUE, W832:W832)</f>
        <v>0</v>
      </c>
      <c r="X833" s="32">
        <f>SUMIF(AF832:AF832, TRUE, X832:X832)</f>
        <v>0</v>
      </c>
      <c r="Y833" s="32">
        <f>SUMIF(AF832:AF832, TRUE, Y832:Y832)</f>
        <v>0</v>
      </c>
      <c r="Z833" s="32">
        <f>SUMIF(AF832:AF832, TRUE, Z832:Z832)</f>
        <v>0</v>
      </c>
      <c r="AA833" s="32">
        <f>SUMIF(AF832:AF832, TRUE, AA832:AA832)</f>
        <v>0</v>
      </c>
      <c r="AB833" s="32">
        <f>SUMIF(AF832:AF832, TRUE, AB832:AB832)</f>
        <v>0</v>
      </c>
      <c r="AC833" s="32">
        <f>SUMIF(AF832:AF832, TRUE, AC832:AC832)</f>
        <v>0</v>
      </c>
      <c r="AD833" s="32">
        <f>SUMIF(AF832:AF832, TRUE, AD832:AD832)</f>
        <v>0</v>
      </c>
      <c r="AE833" s="32">
        <f>SUMIF(AF832:AF832, TRUE, AE832:AE832)</f>
        <v>0</v>
      </c>
      <c r="AF833" t="b">
        <v>0</v>
      </c>
      <c r="AG833" t="b">
        <v>0</v>
      </c>
    </row>
    <row r="834" spans="1:33" x14ac:dyDescent="0.3">
      <c r="A834" s="2" t="s">
        <v>2462</v>
      </c>
      <c r="B834" s="2" t="s">
        <v>827</v>
      </c>
      <c r="C834" s="2" t="s">
        <v>1777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2" t="s">
        <v>385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t="b">
        <v>1</v>
      </c>
      <c r="AG834" t="b">
        <v>1</v>
      </c>
    </row>
    <row r="835" spans="1:33" x14ac:dyDescent="0.3">
      <c r="A835" s="2" t="s">
        <v>2461</v>
      </c>
      <c r="B835" s="2" t="s">
        <v>826</v>
      </c>
      <c r="C835" s="2" t="s">
        <v>1777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2" t="s">
        <v>385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t="b">
        <v>1</v>
      </c>
      <c r="AG835" t="b">
        <v>1</v>
      </c>
    </row>
    <row r="836" spans="1:33" x14ac:dyDescent="0.3">
      <c r="A836" s="31" t="s">
        <v>384</v>
      </c>
      <c r="B836" s="31" t="s">
        <v>1774</v>
      </c>
      <c r="C836" s="31" t="s">
        <v>384</v>
      </c>
      <c r="D836" s="32">
        <f>SUMIF(AF834:AF835, TRUE, D834:D835)</f>
        <v>0</v>
      </c>
      <c r="E836" s="32">
        <f>SUMIF(AF834:AF835, TRUE, E834:E835)</f>
        <v>0</v>
      </c>
      <c r="F836" s="32">
        <f>SUMIF(AF834:AF835, TRUE, F834:F835)</f>
        <v>0</v>
      </c>
      <c r="G836" s="32">
        <f>SUMIF(AF834:AF835, TRUE, G834:G835)</f>
        <v>0</v>
      </c>
      <c r="H836" s="32">
        <f>SUMIF(AF834:AF835, TRUE, H834:H835)</f>
        <v>0</v>
      </c>
      <c r="I836" s="32">
        <f>SUMIF(AF834:AF835, TRUE, I834:I835)</f>
        <v>0</v>
      </c>
      <c r="J836" s="32">
        <f>SUMIF(AF834:AF835, TRUE, J834:J835)</f>
        <v>0</v>
      </c>
      <c r="K836" s="32">
        <f>SUMIF(AF834:AF835, TRUE, K834:K835)</f>
        <v>0</v>
      </c>
      <c r="L836" s="32">
        <f>SUMIF(AF834:AF835, TRUE, L834:L835)</f>
        <v>0</v>
      </c>
      <c r="M836" s="32">
        <f>SUMIF(AF834:AF835, TRUE, M834:M835)</f>
        <v>0</v>
      </c>
      <c r="N836" s="32">
        <f>SUMIF(AF834:AF835, TRUE, N834:N835)</f>
        <v>0</v>
      </c>
      <c r="O836" s="32">
        <f>SUMIF(AF834:AF835, TRUE, O834:O835)</f>
        <v>0</v>
      </c>
      <c r="P836" s="32">
        <f>SUMIF(AF834:AF835, TRUE, P834:P835)</f>
        <v>0</v>
      </c>
      <c r="Q836" s="32">
        <f>SUMIF(AF834:AF835, TRUE, Q834:Q835)</f>
        <v>0</v>
      </c>
      <c r="R836" s="32">
        <f>SUMIF(AF834:AF835, TRUE, R834:R835)</f>
        <v>0</v>
      </c>
      <c r="S836" s="32">
        <f>SUMIF(AF834:AF835, TRUE, S834:S835)</f>
        <v>0</v>
      </c>
      <c r="T836" s="32">
        <f>SUMIF(AF834:AF835, TRUE, T834:T835)</f>
        <v>0</v>
      </c>
      <c r="U836" s="31" t="s">
        <v>384</v>
      </c>
      <c r="V836" s="32">
        <f>SUMIF(AF834:AF835, TRUE, V834:V835)</f>
        <v>0</v>
      </c>
      <c r="W836" s="32">
        <f>SUMIF(AF834:AF835, TRUE, W834:W835)</f>
        <v>0</v>
      </c>
      <c r="X836" s="32">
        <f>SUMIF(AF834:AF835, TRUE, X834:X835)</f>
        <v>0</v>
      </c>
      <c r="Y836" s="32">
        <f>SUMIF(AF834:AF835, TRUE, Y834:Y835)</f>
        <v>0</v>
      </c>
      <c r="Z836" s="32">
        <f>SUMIF(AF834:AF835, TRUE, Z834:Z835)</f>
        <v>0</v>
      </c>
      <c r="AA836" s="32">
        <f>SUMIF(AF834:AF835, TRUE, AA834:AA835)</f>
        <v>0</v>
      </c>
      <c r="AB836" s="32">
        <f>SUMIF(AF834:AF835, TRUE, AB834:AB835)</f>
        <v>0</v>
      </c>
      <c r="AC836" s="32">
        <f>SUMIF(AF834:AF835, TRUE, AC834:AC835)</f>
        <v>0</v>
      </c>
      <c r="AD836" s="32">
        <f>SUMIF(AF834:AF835, TRUE, AD834:AD835)</f>
        <v>0</v>
      </c>
      <c r="AE836" s="32">
        <f>SUMIF(AF834:AF835, TRUE, AE834:AE835)</f>
        <v>0</v>
      </c>
      <c r="AF836" t="b">
        <v>0</v>
      </c>
      <c r="AG836" t="b">
        <v>0</v>
      </c>
    </row>
    <row r="837" spans="1:33" x14ac:dyDescent="0.3">
      <c r="A837" s="2" t="s">
        <v>2460</v>
      </c>
      <c r="B837" s="2" t="s">
        <v>825</v>
      </c>
      <c r="C837" s="2" t="s">
        <v>1777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2" t="s">
        <v>385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t="b">
        <v>1</v>
      </c>
      <c r="AG837" t="b">
        <v>1</v>
      </c>
    </row>
    <row r="838" spans="1:33" x14ac:dyDescent="0.3">
      <c r="A838" s="2" t="s">
        <v>2459</v>
      </c>
      <c r="B838" s="2" t="s">
        <v>490</v>
      </c>
      <c r="C838" s="2" t="s">
        <v>1777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2" t="s">
        <v>385</v>
      </c>
      <c r="V838" s="3">
        <v>0</v>
      </c>
      <c r="W838" s="3">
        <v>0</v>
      </c>
      <c r="X838" s="3">
        <v>10000</v>
      </c>
      <c r="Y838" s="3">
        <v>9667.9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t="b">
        <v>1</v>
      </c>
      <c r="AG838" t="b">
        <v>1</v>
      </c>
    </row>
    <row r="839" spans="1:33" x14ac:dyDescent="0.3">
      <c r="A839" s="2" t="s">
        <v>2458</v>
      </c>
      <c r="B839" s="2" t="s">
        <v>491</v>
      </c>
      <c r="C839" s="2" t="s">
        <v>1777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2" t="s">
        <v>385</v>
      </c>
      <c r="V839" s="3">
        <v>2000</v>
      </c>
      <c r="W839" s="3">
        <v>1220.67</v>
      </c>
      <c r="X839" s="3">
        <v>2000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t="b">
        <v>1</v>
      </c>
      <c r="AG839" t="b">
        <v>1</v>
      </c>
    </row>
    <row r="840" spans="1:33" x14ac:dyDescent="0.3">
      <c r="A840" s="2" t="s">
        <v>2457</v>
      </c>
      <c r="B840" s="2" t="s">
        <v>492</v>
      </c>
      <c r="C840" s="2" t="s">
        <v>1777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2" t="s">
        <v>385</v>
      </c>
      <c r="V840" s="3">
        <v>2500</v>
      </c>
      <c r="W840" s="3">
        <v>2389.5100000000002</v>
      </c>
      <c r="X840" s="3">
        <v>2500</v>
      </c>
      <c r="Y840" s="3">
        <v>13.96</v>
      </c>
      <c r="Z840" s="3">
        <v>0</v>
      </c>
      <c r="AA840" s="3">
        <v>0</v>
      </c>
      <c r="AB840" s="3">
        <v>222.22</v>
      </c>
      <c r="AC840" s="3">
        <v>222.22</v>
      </c>
      <c r="AD840" s="3">
        <v>2858.12</v>
      </c>
      <c r="AE840" s="3">
        <v>2858.12</v>
      </c>
      <c r="AF840" t="b">
        <v>1</v>
      </c>
      <c r="AG840" t="b">
        <v>1</v>
      </c>
    </row>
    <row r="841" spans="1:33" x14ac:dyDescent="0.3">
      <c r="A841" s="2" t="s">
        <v>2456</v>
      </c>
      <c r="B841" s="2" t="s">
        <v>493</v>
      </c>
      <c r="C841" s="2" t="s">
        <v>1777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2" t="s">
        <v>385</v>
      </c>
      <c r="V841" s="3">
        <v>4000</v>
      </c>
      <c r="W841" s="3">
        <v>4000</v>
      </c>
      <c r="X841" s="3">
        <v>4000</v>
      </c>
      <c r="Y841" s="3">
        <v>424</v>
      </c>
      <c r="Z841" s="3">
        <v>6885.06</v>
      </c>
      <c r="AA841" s="3">
        <v>6885.06</v>
      </c>
      <c r="AB841" s="3">
        <v>2565</v>
      </c>
      <c r="AC841" s="3">
        <v>2565</v>
      </c>
      <c r="AD841" s="3">
        <v>0</v>
      </c>
      <c r="AE841" s="3">
        <v>0</v>
      </c>
      <c r="AF841" t="b">
        <v>1</v>
      </c>
      <c r="AG841" t="b">
        <v>1</v>
      </c>
    </row>
    <row r="842" spans="1:33" x14ac:dyDescent="0.3">
      <c r="A842" s="31" t="s">
        <v>384</v>
      </c>
      <c r="B842" s="31" t="s">
        <v>1774</v>
      </c>
      <c r="C842" s="31" t="s">
        <v>384</v>
      </c>
      <c r="D842" s="32">
        <f>SUMIF(AF837:AF841, TRUE, D837:D841)</f>
        <v>0</v>
      </c>
      <c r="E842" s="32">
        <f>SUMIF(AF837:AF841, TRUE, E837:E841)</f>
        <v>0</v>
      </c>
      <c r="F842" s="32">
        <f>SUMIF(AF837:AF841, TRUE, F837:F841)</f>
        <v>0</v>
      </c>
      <c r="G842" s="32">
        <f>SUMIF(AF837:AF841, TRUE, G837:G841)</f>
        <v>0</v>
      </c>
      <c r="H842" s="32">
        <f>SUMIF(AF837:AF841, TRUE, H837:H841)</f>
        <v>0</v>
      </c>
      <c r="I842" s="32">
        <f>SUMIF(AF837:AF841, TRUE, I837:I841)</f>
        <v>0</v>
      </c>
      <c r="J842" s="32">
        <f>SUMIF(AF837:AF841, TRUE, J837:J841)</f>
        <v>0</v>
      </c>
      <c r="K842" s="32">
        <f>SUMIF(AF837:AF841, TRUE, K837:K841)</f>
        <v>0</v>
      </c>
      <c r="L842" s="32">
        <f>SUMIF(AF837:AF841, TRUE, L837:L841)</f>
        <v>0</v>
      </c>
      <c r="M842" s="32">
        <f>SUMIF(AF837:AF841, TRUE, M837:M841)</f>
        <v>0</v>
      </c>
      <c r="N842" s="32">
        <f>SUMIF(AF837:AF841, TRUE, N837:N841)</f>
        <v>0</v>
      </c>
      <c r="O842" s="32">
        <f>SUMIF(AF837:AF841, TRUE, O837:O841)</f>
        <v>0</v>
      </c>
      <c r="P842" s="32">
        <f>SUMIF(AF837:AF841, TRUE, P837:P841)</f>
        <v>0</v>
      </c>
      <c r="Q842" s="32">
        <f>SUMIF(AF837:AF841, TRUE, Q837:Q841)</f>
        <v>0</v>
      </c>
      <c r="R842" s="32">
        <f>SUMIF(AF837:AF841, TRUE, R837:R841)</f>
        <v>0</v>
      </c>
      <c r="S842" s="32">
        <f>SUMIF(AF837:AF841, TRUE, S837:S841)</f>
        <v>0</v>
      </c>
      <c r="T842" s="32">
        <f>SUMIF(AF837:AF841, TRUE, T837:T841)</f>
        <v>0</v>
      </c>
      <c r="U842" s="31" t="s">
        <v>384</v>
      </c>
      <c r="V842" s="32">
        <f>SUMIF(AF837:AF841, TRUE, V837:V841)</f>
        <v>8500</v>
      </c>
      <c r="W842" s="32">
        <f>SUMIF(AF837:AF841, TRUE, W837:W841)</f>
        <v>7610.18</v>
      </c>
      <c r="X842" s="32">
        <f>SUMIF(AF837:AF841, TRUE, X837:X841)</f>
        <v>18500</v>
      </c>
      <c r="Y842" s="32">
        <f>SUMIF(AF837:AF841, TRUE, Y837:Y841)</f>
        <v>10105.859999999999</v>
      </c>
      <c r="Z842" s="32">
        <f>SUMIF(AF837:AF841, TRUE, Z837:Z841)</f>
        <v>6885.06</v>
      </c>
      <c r="AA842" s="32">
        <f>SUMIF(AF837:AF841, TRUE, AA837:AA841)</f>
        <v>6885.06</v>
      </c>
      <c r="AB842" s="32">
        <f>SUMIF(AF837:AF841, TRUE, AB837:AB841)</f>
        <v>2787.22</v>
      </c>
      <c r="AC842" s="32">
        <f>SUMIF(AF837:AF841, TRUE, AC837:AC841)</f>
        <v>2787.22</v>
      </c>
      <c r="AD842" s="32">
        <f>SUMIF(AF837:AF841, TRUE, AD837:AD841)</f>
        <v>2858.12</v>
      </c>
      <c r="AE842" s="32">
        <f>SUMIF(AF837:AF841, TRUE, AE837:AE841)</f>
        <v>2858.12</v>
      </c>
      <c r="AF842" t="b">
        <v>0</v>
      </c>
      <c r="AG842" t="b">
        <v>0</v>
      </c>
    </row>
    <row r="843" spans="1:33" x14ac:dyDescent="0.3">
      <c r="A843" s="2" t="s">
        <v>2455</v>
      </c>
      <c r="B843" s="2" t="s">
        <v>494</v>
      </c>
      <c r="C843" s="2" t="s">
        <v>1808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2" t="s">
        <v>385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t="b">
        <v>1</v>
      </c>
      <c r="AG843" t="b">
        <v>1</v>
      </c>
    </row>
    <row r="844" spans="1:33" x14ac:dyDescent="0.3">
      <c r="A844" s="31" t="s">
        <v>384</v>
      </c>
      <c r="B844" s="31" t="s">
        <v>1774</v>
      </c>
      <c r="C844" s="31" t="s">
        <v>384</v>
      </c>
      <c r="D844" s="32">
        <f>SUMIF(AF843:AF843, TRUE, D843:D843)</f>
        <v>0</v>
      </c>
      <c r="E844" s="32">
        <f>SUMIF(AF843:AF843, TRUE, E843:E843)</f>
        <v>0</v>
      </c>
      <c r="F844" s="32">
        <f>SUMIF(AF843:AF843, TRUE, F843:F843)</f>
        <v>0</v>
      </c>
      <c r="G844" s="32">
        <f>SUMIF(AF843:AF843, TRUE, G843:G843)</f>
        <v>0</v>
      </c>
      <c r="H844" s="32">
        <f>SUMIF(AF843:AF843, TRUE, H843:H843)</f>
        <v>0</v>
      </c>
      <c r="I844" s="32">
        <f>SUMIF(AF843:AF843, TRUE, I843:I843)</f>
        <v>0</v>
      </c>
      <c r="J844" s="32">
        <f>SUMIF(AF843:AF843, TRUE, J843:J843)</f>
        <v>0</v>
      </c>
      <c r="K844" s="32">
        <f>SUMIF(AF843:AF843, TRUE, K843:K843)</f>
        <v>0</v>
      </c>
      <c r="L844" s="32">
        <f>SUMIF(AF843:AF843, TRUE, L843:L843)</f>
        <v>0</v>
      </c>
      <c r="M844" s="32">
        <f>SUMIF(AF843:AF843, TRUE, M843:M843)</f>
        <v>0</v>
      </c>
      <c r="N844" s="32">
        <f>SUMIF(AF843:AF843, TRUE, N843:N843)</f>
        <v>0</v>
      </c>
      <c r="O844" s="32">
        <f>SUMIF(AF843:AF843, TRUE, O843:O843)</f>
        <v>0</v>
      </c>
      <c r="P844" s="32">
        <f>SUMIF(AF843:AF843, TRUE, P843:P843)</f>
        <v>0</v>
      </c>
      <c r="Q844" s="32">
        <f>SUMIF(AF843:AF843, TRUE, Q843:Q843)</f>
        <v>0</v>
      </c>
      <c r="R844" s="32">
        <f>SUMIF(AF843:AF843, TRUE, R843:R843)</f>
        <v>0</v>
      </c>
      <c r="S844" s="32">
        <f>SUMIF(AF843:AF843, TRUE, S843:S843)</f>
        <v>0</v>
      </c>
      <c r="T844" s="32">
        <f>SUMIF(AF843:AF843, TRUE, T843:T843)</f>
        <v>0</v>
      </c>
      <c r="U844" s="31" t="s">
        <v>384</v>
      </c>
      <c r="V844" s="32">
        <f>SUMIF(AF843:AF843, TRUE, V843:V843)</f>
        <v>0</v>
      </c>
      <c r="W844" s="32">
        <f>SUMIF(AF843:AF843, TRUE, W843:W843)</f>
        <v>0</v>
      </c>
      <c r="X844" s="32">
        <f>SUMIF(AF843:AF843, TRUE, X843:X843)</f>
        <v>0</v>
      </c>
      <c r="Y844" s="32">
        <f>SUMIF(AF843:AF843, TRUE, Y843:Y843)</f>
        <v>0</v>
      </c>
      <c r="Z844" s="32">
        <f>SUMIF(AF843:AF843, TRUE, Z843:Z843)</f>
        <v>0</v>
      </c>
      <c r="AA844" s="32">
        <f>SUMIF(AF843:AF843, TRUE, AA843:AA843)</f>
        <v>0</v>
      </c>
      <c r="AB844" s="32">
        <f>SUMIF(AF843:AF843, TRUE, AB843:AB843)</f>
        <v>0</v>
      </c>
      <c r="AC844" s="32">
        <f>SUMIF(AF843:AF843, TRUE, AC843:AC843)</f>
        <v>0</v>
      </c>
      <c r="AD844" s="32">
        <f>SUMIF(AF843:AF843, TRUE, AD843:AD843)</f>
        <v>0</v>
      </c>
      <c r="AE844" s="32">
        <f>SUMIF(AF843:AF843, TRUE, AE843:AE843)</f>
        <v>0</v>
      </c>
      <c r="AF844" t="b">
        <v>0</v>
      </c>
      <c r="AG844" t="b">
        <v>0</v>
      </c>
    </row>
    <row r="845" spans="1:33" x14ac:dyDescent="0.3">
      <c r="A845" s="2" t="s">
        <v>2454</v>
      </c>
      <c r="B845" s="2" t="s">
        <v>824</v>
      </c>
      <c r="C845" s="2" t="s">
        <v>1777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2" t="s">
        <v>385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t="b">
        <v>1</v>
      </c>
      <c r="AG845" t="b">
        <v>1</v>
      </c>
    </row>
    <row r="846" spans="1:33" x14ac:dyDescent="0.3">
      <c r="A846" s="31" t="s">
        <v>384</v>
      </c>
      <c r="B846" s="31" t="s">
        <v>1774</v>
      </c>
      <c r="C846" s="31" t="s">
        <v>384</v>
      </c>
      <c r="D846" s="32">
        <f>SUMIF(AF845:AF845, TRUE, D845:D845)</f>
        <v>0</v>
      </c>
      <c r="E846" s="32">
        <f>SUMIF(AF845:AF845, TRUE, E845:E845)</f>
        <v>0</v>
      </c>
      <c r="F846" s="32">
        <f>SUMIF(AF845:AF845, TRUE, F845:F845)</f>
        <v>0</v>
      </c>
      <c r="G846" s="32">
        <f>SUMIF(AF845:AF845, TRUE, G845:G845)</f>
        <v>0</v>
      </c>
      <c r="H846" s="32">
        <f>SUMIF(AF845:AF845, TRUE, H845:H845)</f>
        <v>0</v>
      </c>
      <c r="I846" s="32">
        <f>SUMIF(AF845:AF845, TRUE, I845:I845)</f>
        <v>0</v>
      </c>
      <c r="J846" s="32">
        <f>SUMIF(AF845:AF845, TRUE, J845:J845)</f>
        <v>0</v>
      </c>
      <c r="K846" s="32">
        <f>SUMIF(AF845:AF845, TRUE, K845:K845)</f>
        <v>0</v>
      </c>
      <c r="L846" s="32">
        <f>SUMIF(AF845:AF845, TRUE, L845:L845)</f>
        <v>0</v>
      </c>
      <c r="M846" s="32">
        <f>SUMIF(AF845:AF845, TRUE, M845:M845)</f>
        <v>0</v>
      </c>
      <c r="N846" s="32">
        <f>SUMIF(AF845:AF845, TRUE, N845:N845)</f>
        <v>0</v>
      </c>
      <c r="O846" s="32">
        <f>SUMIF(AF845:AF845, TRUE, O845:O845)</f>
        <v>0</v>
      </c>
      <c r="P846" s="32">
        <f>SUMIF(AF845:AF845, TRUE, P845:P845)</f>
        <v>0</v>
      </c>
      <c r="Q846" s="32">
        <f>SUMIF(AF845:AF845, TRUE, Q845:Q845)</f>
        <v>0</v>
      </c>
      <c r="R846" s="32">
        <f>SUMIF(AF845:AF845, TRUE, R845:R845)</f>
        <v>0</v>
      </c>
      <c r="S846" s="32">
        <f>SUMIF(AF845:AF845, TRUE, S845:S845)</f>
        <v>0</v>
      </c>
      <c r="T846" s="32">
        <f>SUMIF(AF845:AF845, TRUE, T845:T845)</f>
        <v>0</v>
      </c>
      <c r="U846" s="31" t="s">
        <v>384</v>
      </c>
      <c r="V846" s="32">
        <f>SUMIF(AF845:AF845, TRUE, V845:V845)</f>
        <v>0</v>
      </c>
      <c r="W846" s="32">
        <f>SUMIF(AF845:AF845, TRUE, W845:W845)</f>
        <v>0</v>
      </c>
      <c r="X846" s="32">
        <f>SUMIF(AF845:AF845, TRUE, X845:X845)</f>
        <v>0</v>
      </c>
      <c r="Y846" s="32">
        <f>SUMIF(AF845:AF845, TRUE, Y845:Y845)</f>
        <v>0</v>
      </c>
      <c r="Z846" s="32">
        <f>SUMIF(AF845:AF845, TRUE, Z845:Z845)</f>
        <v>0</v>
      </c>
      <c r="AA846" s="32">
        <f>SUMIF(AF845:AF845, TRUE, AA845:AA845)</f>
        <v>0</v>
      </c>
      <c r="AB846" s="32">
        <f>SUMIF(AF845:AF845, TRUE, AB845:AB845)</f>
        <v>0</v>
      </c>
      <c r="AC846" s="32">
        <f>SUMIF(AF845:AF845, TRUE, AC845:AC845)</f>
        <v>0</v>
      </c>
      <c r="AD846" s="32">
        <f>SUMIF(AF845:AF845, TRUE, AD845:AD845)</f>
        <v>0</v>
      </c>
      <c r="AE846" s="32">
        <f>SUMIF(AF845:AF845, TRUE, AE845:AE845)</f>
        <v>0</v>
      </c>
      <c r="AF846" t="b">
        <v>0</v>
      </c>
      <c r="AG846" t="b">
        <v>0</v>
      </c>
    </row>
    <row r="847" spans="1:33" x14ac:dyDescent="0.3">
      <c r="A847" s="2" t="s">
        <v>2453</v>
      </c>
      <c r="B847" s="2" t="s">
        <v>823</v>
      </c>
      <c r="C847" s="2" t="s">
        <v>1777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2" t="s">
        <v>385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t="b">
        <v>1</v>
      </c>
      <c r="AG847" t="b">
        <v>1</v>
      </c>
    </row>
    <row r="848" spans="1:33" x14ac:dyDescent="0.3">
      <c r="A848" s="2" t="s">
        <v>2452</v>
      </c>
      <c r="B848" s="2" t="s">
        <v>822</v>
      </c>
      <c r="C848" s="2" t="s">
        <v>1777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2" t="s">
        <v>385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t="b">
        <v>1</v>
      </c>
      <c r="AG848" t="b">
        <v>1</v>
      </c>
    </row>
    <row r="849" spans="1:33" x14ac:dyDescent="0.3">
      <c r="A849" s="2" t="s">
        <v>2451</v>
      </c>
      <c r="B849" s="2" t="s">
        <v>821</v>
      </c>
      <c r="C849" s="2" t="s">
        <v>1777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2" t="s">
        <v>385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t="b">
        <v>1</v>
      </c>
      <c r="AG849" t="b">
        <v>1</v>
      </c>
    </row>
    <row r="850" spans="1:33" x14ac:dyDescent="0.3">
      <c r="A850" s="31" t="s">
        <v>384</v>
      </c>
      <c r="B850" s="31" t="s">
        <v>1774</v>
      </c>
      <c r="C850" s="31" t="s">
        <v>384</v>
      </c>
      <c r="D850" s="32">
        <f>SUMIF(AF847:AF849, TRUE, D847:D849)</f>
        <v>0</v>
      </c>
      <c r="E850" s="32">
        <f>SUMIF(AF847:AF849, TRUE, E847:E849)</f>
        <v>0</v>
      </c>
      <c r="F850" s="32">
        <f>SUMIF(AF847:AF849, TRUE, F847:F849)</f>
        <v>0</v>
      </c>
      <c r="G850" s="32">
        <f>SUMIF(AF847:AF849, TRUE, G847:G849)</f>
        <v>0</v>
      </c>
      <c r="H850" s="32">
        <f>SUMIF(AF847:AF849, TRUE, H847:H849)</f>
        <v>0</v>
      </c>
      <c r="I850" s="32">
        <f>SUMIF(AF847:AF849, TRUE, I847:I849)</f>
        <v>0</v>
      </c>
      <c r="J850" s="32">
        <f>SUMIF(AF847:AF849, TRUE, J847:J849)</f>
        <v>0</v>
      </c>
      <c r="K850" s="32">
        <f>SUMIF(AF847:AF849, TRUE, K847:K849)</f>
        <v>0</v>
      </c>
      <c r="L850" s="32">
        <f>SUMIF(AF847:AF849, TRUE, L847:L849)</f>
        <v>0</v>
      </c>
      <c r="M850" s="32">
        <f>SUMIF(AF847:AF849, TRUE, M847:M849)</f>
        <v>0</v>
      </c>
      <c r="N850" s="32">
        <f>SUMIF(AF847:AF849, TRUE, N847:N849)</f>
        <v>0</v>
      </c>
      <c r="O850" s="32">
        <f>SUMIF(AF847:AF849, TRUE, O847:O849)</f>
        <v>0</v>
      </c>
      <c r="P850" s="32">
        <f>SUMIF(AF847:AF849, TRUE, P847:P849)</f>
        <v>0</v>
      </c>
      <c r="Q850" s="32">
        <f>SUMIF(AF847:AF849, TRUE, Q847:Q849)</f>
        <v>0</v>
      </c>
      <c r="R850" s="32">
        <f>SUMIF(AF847:AF849, TRUE, R847:R849)</f>
        <v>0</v>
      </c>
      <c r="S850" s="32">
        <f>SUMIF(AF847:AF849, TRUE, S847:S849)</f>
        <v>0</v>
      </c>
      <c r="T850" s="32">
        <f>SUMIF(AF847:AF849, TRUE, T847:T849)</f>
        <v>0</v>
      </c>
      <c r="U850" s="31" t="s">
        <v>384</v>
      </c>
      <c r="V850" s="32">
        <f>SUMIF(AF847:AF849, TRUE, V847:V849)</f>
        <v>0</v>
      </c>
      <c r="W850" s="32">
        <f>SUMIF(AF847:AF849, TRUE, W847:W849)</f>
        <v>0</v>
      </c>
      <c r="X850" s="32">
        <f>SUMIF(AF847:AF849, TRUE, X847:X849)</f>
        <v>0</v>
      </c>
      <c r="Y850" s="32">
        <f>SUMIF(AF847:AF849, TRUE, Y847:Y849)</f>
        <v>0</v>
      </c>
      <c r="Z850" s="32">
        <f>SUMIF(AF847:AF849, TRUE, Z847:Z849)</f>
        <v>0</v>
      </c>
      <c r="AA850" s="32">
        <f>SUMIF(AF847:AF849, TRUE, AA847:AA849)</f>
        <v>0</v>
      </c>
      <c r="AB850" s="32">
        <f>SUMIF(AF847:AF849, TRUE, AB847:AB849)</f>
        <v>0</v>
      </c>
      <c r="AC850" s="32">
        <f>SUMIF(AF847:AF849, TRUE, AC847:AC849)</f>
        <v>0</v>
      </c>
      <c r="AD850" s="32">
        <f>SUMIF(AF847:AF849, TRUE, AD847:AD849)</f>
        <v>0</v>
      </c>
      <c r="AE850" s="32">
        <f>SUMIF(AF847:AF849, TRUE, AE847:AE849)</f>
        <v>0</v>
      </c>
      <c r="AF850" t="b">
        <v>0</v>
      </c>
      <c r="AG850" t="b">
        <v>0</v>
      </c>
    </row>
    <row r="851" spans="1:33" x14ac:dyDescent="0.3">
      <c r="A851" s="2" t="s">
        <v>2450</v>
      </c>
      <c r="B851" s="2" t="s">
        <v>495</v>
      </c>
      <c r="C851" s="2" t="s">
        <v>1777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2" t="s">
        <v>385</v>
      </c>
      <c r="V851" s="3">
        <v>0</v>
      </c>
      <c r="W851" s="3">
        <v>4032.18</v>
      </c>
      <c r="X851" s="3">
        <v>0</v>
      </c>
      <c r="Y851" s="3">
        <v>9079.5300000000007</v>
      </c>
      <c r="Z851" s="3">
        <v>15221.29</v>
      </c>
      <c r="AA851" s="3">
        <v>15221.29</v>
      </c>
      <c r="AB851" s="3">
        <v>2043.98</v>
      </c>
      <c r="AC851" s="3">
        <v>2043.98</v>
      </c>
      <c r="AD851" s="3">
        <v>0</v>
      </c>
      <c r="AE851" s="3">
        <v>0</v>
      </c>
      <c r="AF851" t="b">
        <v>1</v>
      </c>
      <c r="AG851" t="b">
        <v>1</v>
      </c>
    </row>
    <row r="852" spans="1:33" x14ac:dyDescent="0.3">
      <c r="A852" s="2" t="s">
        <v>2449</v>
      </c>
      <c r="B852" s="2" t="s">
        <v>820</v>
      </c>
      <c r="C852" s="2" t="s">
        <v>1777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2" t="s">
        <v>385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13049.62</v>
      </c>
      <c r="AD852" s="3">
        <v>0</v>
      </c>
      <c r="AE852" s="3">
        <v>0</v>
      </c>
      <c r="AF852" t="b">
        <v>1</v>
      </c>
      <c r="AG852" t="b">
        <v>1</v>
      </c>
    </row>
    <row r="853" spans="1:33" x14ac:dyDescent="0.3">
      <c r="A853" s="2" t="s">
        <v>2448</v>
      </c>
      <c r="B853" s="2" t="s">
        <v>819</v>
      </c>
      <c r="C853" s="2" t="s">
        <v>1777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2" t="s">
        <v>385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t="b">
        <v>1</v>
      </c>
      <c r="AG853" t="b">
        <v>1</v>
      </c>
    </row>
    <row r="854" spans="1:33" x14ac:dyDescent="0.3">
      <c r="A854" s="2" t="s">
        <v>2447</v>
      </c>
      <c r="B854" s="2" t="s">
        <v>818</v>
      </c>
      <c r="C854" s="2" t="s">
        <v>1777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2" t="s">
        <v>385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t="b">
        <v>1</v>
      </c>
      <c r="AG854" t="b">
        <v>1</v>
      </c>
    </row>
    <row r="855" spans="1:33" x14ac:dyDescent="0.3">
      <c r="A855" s="2" t="s">
        <v>2446</v>
      </c>
      <c r="B855" s="2" t="s">
        <v>817</v>
      </c>
      <c r="C855" s="2" t="s">
        <v>1777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2" t="s">
        <v>385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t="b">
        <v>1</v>
      </c>
      <c r="AG855" t="b">
        <v>1</v>
      </c>
    </row>
    <row r="856" spans="1:33" x14ac:dyDescent="0.3">
      <c r="A856" s="2" t="s">
        <v>2445</v>
      </c>
      <c r="B856" s="2" t="s">
        <v>816</v>
      </c>
      <c r="C856" s="2" t="s">
        <v>1777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2" t="s">
        <v>385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t="b">
        <v>1</v>
      </c>
      <c r="AG856" t="b">
        <v>1</v>
      </c>
    </row>
    <row r="857" spans="1:33" x14ac:dyDescent="0.3">
      <c r="A857" s="2" t="s">
        <v>2444</v>
      </c>
      <c r="B857" s="2" t="s">
        <v>815</v>
      </c>
      <c r="C857" s="2" t="s">
        <v>1777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2" t="s">
        <v>385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t="b">
        <v>1</v>
      </c>
      <c r="AG857" t="b">
        <v>1</v>
      </c>
    </row>
    <row r="858" spans="1:33" x14ac:dyDescent="0.3">
      <c r="A858" s="2" t="s">
        <v>2443</v>
      </c>
      <c r="B858" s="2" t="s">
        <v>814</v>
      </c>
      <c r="C858" s="2" t="s">
        <v>1777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2" t="s">
        <v>385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t="b">
        <v>1</v>
      </c>
      <c r="AG858" t="b">
        <v>1</v>
      </c>
    </row>
    <row r="859" spans="1:33" x14ac:dyDescent="0.3">
      <c r="A859" s="2" t="s">
        <v>2442</v>
      </c>
      <c r="B859" s="2" t="s">
        <v>813</v>
      </c>
      <c r="C859" s="2" t="s">
        <v>1777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2" t="s">
        <v>385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t="b">
        <v>1</v>
      </c>
      <c r="AG859" t="b">
        <v>1</v>
      </c>
    </row>
    <row r="860" spans="1:33" x14ac:dyDescent="0.3">
      <c r="A860" s="2" t="s">
        <v>2441</v>
      </c>
      <c r="B860" s="2" t="s">
        <v>812</v>
      </c>
      <c r="C860" s="2" t="s">
        <v>1777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2" t="s">
        <v>385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t="b">
        <v>1</v>
      </c>
      <c r="AG860" t="b">
        <v>1</v>
      </c>
    </row>
    <row r="861" spans="1:33" x14ac:dyDescent="0.3">
      <c r="A861" s="2" t="s">
        <v>2440</v>
      </c>
      <c r="B861" s="2" t="s">
        <v>811</v>
      </c>
      <c r="C861" s="2" t="s">
        <v>1777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2" t="s">
        <v>385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t="b">
        <v>1</v>
      </c>
      <c r="AG861" t="b">
        <v>1</v>
      </c>
    </row>
    <row r="862" spans="1:33" x14ac:dyDescent="0.3">
      <c r="A862" s="2" t="s">
        <v>2439</v>
      </c>
      <c r="B862" s="2" t="s">
        <v>810</v>
      </c>
      <c r="C862" s="2" t="s">
        <v>1777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2" t="s">
        <v>385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t="b">
        <v>1</v>
      </c>
      <c r="AG862" t="b">
        <v>1</v>
      </c>
    </row>
    <row r="863" spans="1:33" x14ac:dyDescent="0.3">
      <c r="A863" s="31" t="s">
        <v>384</v>
      </c>
      <c r="B863" s="31" t="s">
        <v>1774</v>
      </c>
      <c r="C863" s="31" t="s">
        <v>384</v>
      </c>
      <c r="D863" s="32">
        <f>SUMIF(AF851:AF862, TRUE, D851:D862)</f>
        <v>0</v>
      </c>
      <c r="E863" s="32">
        <f>SUMIF(AF851:AF862, TRUE, E851:E862)</f>
        <v>0</v>
      </c>
      <c r="F863" s="32">
        <f>SUMIF(AF851:AF862, TRUE, F851:F862)</f>
        <v>0</v>
      </c>
      <c r="G863" s="32">
        <f>SUMIF(AF851:AF862, TRUE, G851:G862)</f>
        <v>0</v>
      </c>
      <c r="H863" s="32">
        <f>SUMIF(AF851:AF862, TRUE, H851:H862)</f>
        <v>0</v>
      </c>
      <c r="I863" s="32">
        <f>SUMIF(AF851:AF862, TRUE, I851:I862)</f>
        <v>0</v>
      </c>
      <c r="J863" s="32">
        <f>SUMIF(AF851:AF862, TRUE, J851:J862)</f>
        <v>0</v>
      </c>
      <c r="K863" s="32">
        <f>SUMIF(AF851:AF862, TRUE, K851:K862)</f>
        <v>0</v>
      </c>
      <c r="L863" s="32">
        <f>SUMIF(AF851:AF862, TRUE, L851:L862)</f>
        <v>0</v>
      </c>
      <c r="M863" s="32">
        <f>SUMIF(AF851:AF862, TRUE, M851:M862)</f>
        <v>0</v>
      </c>
      <c r="N863" s="32">
        <f>SUMIF(AF851:AF862, TRUE, N851:N862)</f>
        <v>0</v>
      </c>
      <c r="O863" s="32">
        <f>SUMIF(AF851:AF862, TRUE, O851:O862)</f>
        <v>0</v>
      </c>
      <c r="P863" s="32">
        <f>SUMIF(AF851:AF862, TRUE, P851:P862)</f>
        <v>0</v>
      </c>
      <c r="Q863" s="32">
        <f>SUMIF(AF851:AF862, TRUE, Q851:Q862)</f>
        <v>0</v>
      </c>
      <c r="R863" s="32">
        <f>SUMIF(AF851:AF862, TRUE, R851:R862)</f>
        <v>0</v>
      </c>
      <c r="S863" s="32">
        <f>SUMIF(AF851:AF862, TRUE, S851:S862)</f>
        <v>0</v>
      </c>
      <c r="T863" s="32">
        <f>SUMIF(AF851:AF862, TRUE, T851:T862)</f>
        <v>0</v>
      </c>
      <c r="U863" s="31" t="s">
        <v>384</v>
      </c>
      <c r="V863" s="32">
        <f>SUMIF(AF851:AF862, TRUE, V851:V862)</f>
        <v>0</v>
      </c>
      <c r="W863" s="32">
        <f>SUMIF(AF851:AF862, TRUE, W851:W862)</f>
        <v>4032.18</v>
      </c>
      <c r="X863" s="32">
        <f>SUMIF(AF851:AF862, TRUE, X851:X862)</f>
        <v>0</v>
      </c>
      <c r="Y863" s="32">
        <f>SUMIF(AF851:AF862, TRUE, Y851:Y862)</f>
        <v>9079.5300000000007</v>
      </c>
      <c r="Z863" s="32">
        <f>SUMIF(AF851:AF862, TRUE, Z851:Z862)</f>
        <v>15221.29</v>
      </c>
      <c r="AA863" s="32">
        <f>SUMIF(AF851:AF862, TRUE, AA851:AA862)</f>
        <v>15221.29</v>
      </c>
      <c r="AB863" s="32">
        <f>SUMIF(AF851:AF862, TRUE, AB851:AB862)</f>
        <v>2043.98</v>
      </c>
      <c r="AC863" s="32">
        <f>SUMIF(AF851:AF862, TRUE, AC851:AC862)</f>
        <v>15093.6</v>
      </c>
      <c r="AD863" s="32">
        <f>SUMIF(AF851:AF862, TRUE, AD851:AD862)</f>
        <v>0</v>
      </c>
      <c r="AE863" s="32">
        <f>SUMIF(AF851:AF862, TRUE, AE851:AE862)</f>
        <v>0</v>
      </c>
      <c r="AF863" t="b">
        <v>0</v>
      </c>
      <c r="AG863" t="b">
        <v>0</v>
      </c>
    </row>
    <row r="864" spans="1:33" x14ac:dyDescent="0.3">
      <c r="A864" s="2" t="s">
        <v>2438</v>
      </c>
      <c r="B864" s="2" t="s">
        <v>496</v>
      </c>
      <c r="C864" s="2" t="s">
        <v>1808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2" t="s">
        <v>385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t="b">
        <v>1</v>
      </c>
      <c r="AG864" t="b">
        <v>1</v>
      </c>
    </row>
    <row r="865" spans="1:33" x14ac:dyDescent="0.3">
      <c r="A865" s="31" t="s">
        <v>384</v>
      </c>
      <c r="B865" s="31" t="s">
        <v>1774</v>
      </c>
      <c r="C865" s="31" t="s">
        <v>384</v>
      </c>
      <c r="D865" s="32">
        <f>SUMIF(AF864:AF864, TRUE, D864:D864)</f>
        <v>0</v>
      </c>
      <c r="E865" s="32">
        <f>SUMIF(AF864:AF864, TRUE, E864:E864)</f>
        <v>0</v>
      </c>
      <c r="F865" s="32">
        <f>SUMIF(AF864:AF864, TRUE, F864:F864)</f>
        <v>0</v>
      </c>
      <c r="G865" s="32">
        <f>SUMIF(AF864:AF864, TRUE, G864:G864)</f>
        <v>0</v>
      </c>
      <c r="H865" s="32">
        <f>SUMIF(AF864:AF864, TRUE, H864:H864)</f>
        <v>0</v>
      </c>
      <c r="I865" s="32">
        <f>SUMIF(AF864:AF864, TRUE, I864:I864)</f>
        <v>0</v>
      </c>
      <c r="J865" s="32">
        <f>SUMIF(AF864:AF864, TRUE, J864:J864)</f>
        <v>0</v>
      </c>
      <c r="K865" s="32">
        <f>SUMIF(AF864:AF864, TRUE, K864:K864)</f>
        <v>0</v>
      </c>
      <c r="L865" s="32">
        <f>SUMIF(AF864:AF864, TRUE, L864:L864)</f>
        <v>0</v>
      </c>
      <c r="M865" s="32">
        <f>SUMIF(AF864:AF864, TRUE, M864:M864)</f>
        <v>0</v>
      </c>
      <c r="N865" s="32">
        <f>SUMIF(AF864:AF864, TRUE, N864:N864)</f>
        <v>0</v>
      </c>
      <c r="O865" s="32">
        <f>SUMIF(AF864:AF864, TRUE, O864:O864)</f>
        <v>0</v>
      </c>
      <c r="P865" s="32">
        <f>SUMIF(AF864:AF864, TRUE, P864:P864)</f>
        <v>0</v>
      </c>
      <c r="Q865" s="32">
        <f>SUMIF(AF864:AF864, TRUE, Q864:Q864)</f>
        <v>0</v>
      </c>
      <c r="R865" s="32">
        <f>SUMIF(AF864:AF864, TRUE, R864:R864)</f>
        <v>0</v>
      </c>
      <c r="S865" s="32">
        <f>SUMIF(AF864:AF864, TRUE, S864:S864)</f>
        <v>0</v>
      </c>
      <c r="T865" s="32">
        <f>SUMIF(AF864:AF864, TRUE, T864:T864)</f>
        <v>0</v>
      </c>
      <c r="U865" s="31" t="s">
        <v>384</v>
      </c>
      <c r="V865" s="32">
        <f>SUMIF(AF864:AF864, TRUE, V864:V864)</f>
        <v>0</v>
      </c>
      <c r="W865" s="32">
        <f>SUMIF(AF864:AF864, TRUE, W864:W864)</f>
        <v>0</v>
      </c>
      <c r="X865" s="32">
        <f>SUMIF(AF864:AF864, TRUE, X864:X864)</f>
        <v>0</v>
      </c>
      <c r="Y865" s="32">
        <f>SUMIF(AF864:AF864, TRUE, Y864:Y864)</f>
        <v>0</v>
      </c>
      <c r="Z865" s="32">
        <f>SUMIF(AF864:AF864, TRUE, Z864:Z864)</f>
        <v>0</v>
      </c>
      <c r="AA865" s="32">
        <f>SUMIF(AF864:AF864, TRUE, AA864:AA864)</f>
        <v>0</v>
      </c>
      <c r="AB865" s="32">
        <f>SUMIF(AF864:AF864, TRUE, AB864:AB864)</f>
        <v>0</v>
      </c>
      <c r="AC865" s="32">
        <f>SUMIF(AF864:AF864, TRUE, AC864:AC864)</f>
        <v>0</v>
      </c>
      <c r="AD865" s="32">
        <f>SUMIF(AF864:AF864, TRUE, AD864:AD864)</f>
        <v>0</v>
      </c>
      <c r="AE865" s="32">
        <f>SUMIF(AF864:AF864, TRUE, AE864:AE864)</f>
        <v>0</v>
      </c>
      <c r="AF865" t="b">
        <v>0</v>
      </c>
      <c r="AG865" t="b">
        <v>0</v>
      </c>
    </row>
    <row r="866" spans="1:33" x14ac:dyDescent="0.3">
      <c r="A866" s="2" t="s">
        <v>2437</v>
      </c>
      <c r="B866" s="2" t="s">
        <v>715</v>
      </c>
      <c r="C866" s="2" t="s">
        <v>1777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2" t="s">
        <v>385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t="b">
        <v>1</v>
      </c>
      <c r="AG866" t="b">
        <v>1</v>
      </c>
    </row>
    <row r="867" spans="1:33" x14ac:dyDescent="0.3">
      <c r="A867" s="2" t="s">
        <v>2436</v>
      </c>
      <c r="B867" s="2" t="s">
        <v>1656</v>
      </c>
      <c r="C867" s="2" t="s">
        <v>1777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2" t="s">
        <v>385</v>
      </c>
      <c r="V867" s="3">
        <v>178966.48</v>
      </c>
      <c r="W867" s="3">
        <v>138252.92000000001</v>
      </c>
      <c r="X867" s="3">
        <v>198966.48</v>
      </c>
      <c r="Y867" s="3">
        <v>198966.48</v>
      </c>
      <c r="Z867" s="3">
        <v>188290.25</v>
      </c>
      <c r="AA867" s="3">
        <v>188290.25</v>
      </c>
      <c r="AB867" s="3">
        <v>186198.49</v>
      </c>
      <c r="AC867" s="3">
        <v>186198.49</v>
      </c>
      <c r="AD867" s="3">
        <v>192731.85</v>
      </c>
      <c r="AE867" s="3">
        <v>192731.85</v>
      </c>
      <c r="AF867" t="b">
        <v>1</v>
      </c>
      <c r="AG867" t="b">
        <v>1</v>
      </c>
    </row>
    <row r="868" spans="1:33" x14ac:dyDescent="0.3">
      <c r="A868" s="31" t="s">
        <v>384</v>
      </c>
      <c r="B868" s="31" t="s">
        <v>1774</v>
      </c>
      <c r="C868" s="31" t="s">
        <v>384</v>
      </c>
      <c r="D868" s="32">
        <f>SUMIF(AF866:AF867, TRUE, D866:D867)</f>
        <v>0</v>
      </c>
      <c r="E868" s="32">
        <f>SUMIF(AF866:AF867, TRUE, E866:E867)</f>
        <v>0</v>
      </c>
      <c r="F868" s="32">
        <f>SUMIF(AF866:AF867, TRUE, F866:F867)</f>
        <v>0</v>
      </c>
      <c r="G868" s="32">
        <f>SUMIF(AF866:AF867, TRUE, G866:G867)</f>
        <v>0</v>
      </c>
      <c r="H868" s="32">
        <f>SUMIF(AF866:AF867, TRUE, H866:H867)</f>
        <v>0</v>
      </c>
      <c r="I868" s="32">
        <f>SUMIF(AF866:AF867, TRUE, I866:I867)</f>
        <v>0</v>
      </c>
      <c r="J868" s="32">
        <f>SUMIF(AF866:AF867, TRUE, J866:J867)</f>
        <v>0</v>
      </c>
      <c r="K868" s="32">
        <f>SUMIF(AF866:AF867, TRUE, K866:K867)</f>
        <v>0</v>
      </c>
      <c r="L868" s="32">
        <f>SUMIF(AF866:AF867, TRUE, L866:L867)</f>
        <v>0</v>
      </c>
      <c r="M868" s="32">
        <f>SUMIF(AF866:AF867, TRUE, M866:M867)</f>
        <v>0</v>
      </c>
      <c r="N868" s="32">
        <f>SUMIF(AF866:AF867, TRUE, N866:N867)</f>
        <v>0</v>
      </c>
      <c r="O868" s="32">
        <f>SUMIF(AF866:AF867, TRUE, O866:O867)</f>
        <v>0</v>
      </c>
      <c r="P868" s="32">
        <f>SUMIF(AF866:AF867, TRUE, P866:P867)</f>
        <v>0</v>
      </c>
      <c r="Q868" s="32">
        <f>SUMIF(AF866:AF867, TRUE, Q866:Q867)</f>
        <v>0</v>
      </c>
      <c r="R868" s="32">
        <f>SUMIF(AF866:AF867, TRUE, R866:R867)</f>
        <v>0</v>
      </c>
      <c r="S868" s="32">
        <f>SUMIF(AF866:AF867, TRUE, S866:S867)</f>
        <v>0</v>
      </c>
      <c r="T868" s="32">
        <f>SUMIF(AF866:AF867, TRUE, T866:T867)</f>
        <v>0</v>
      </c>
      <c r="U868" s="31" t="s">
        <v>384</v>
      </c>
      <c r="V868" s="32">
        <f>SUMIF(AF866:AF867, TRUE, V866:V867)</f>
        <v>178966.48</v>
      </c>
      <c r="W868" s="32">
        <f>SUMIF(AF866:AF867, TRUE, W866:W867)</f>
        <v>138252.92000000001</v>
      </c>
      <c r="X868" s="32">
        <f>SUMIF(AF866:AF867, TRUE, X866:X867)</f>
        <v>198966.48</v>
      </c>
      <c r="Y868" s="32">
        <f>SUMIF(AF866:AF867, TRUE, Y866:Y867)</f>
        <v>198966.48</v>
      </c>
      <c r="Z868" s="32">
        <f>SUMIF(AF866:AF867, TRUE, Z866:Z867)</f>
        <v>188290.25</v>
      </c>
      <c r="AA868" s="32">
        <f>SUMIF(AF866:AF867, TRUE, AA866:AA867)</f>
        <v>188290.25</v>
      </c>
      <c r="AB868" s="32">
        <f>SUMIF(AF866:AF867, TRUE, AB866:AB867)</f>
        <v>186198.49</v>
      </c>
      <c r="AC868" s="32">
        <f>SUMIF(AF866:AF867, TRUE, AC866:AC867)</f>
        <v>186198.49</v>
      </c>
      <c r="AD868" s="32">
        <f>SUMIF(AF866:AF867, TRUE, AD866:AD867)</f>
        <v>192731.85</v>
      </c>
      <c r="AE868" s="32">
        <f>SUMIF(AF866:AF867, TRUE, AE866:AE867)</f>
        <v>192731.85</v>
      </c>
      <c r="AF868" t="b">
        <v>0</v>
      </c>
      <c r="AG868" t="b">
        <v>0</v>
      </c>
    </row>
    <row r="869" spans="1:33" x14ac:dyDescent="0.3">
      <c r="A869" s="2" t="s">
        <v>2435</v>
      </c>
      <c r="B869" s="2" t="s">
        <v>497</v>
      </c>
      <c r="C869" s="2" t="s">
        <v>1808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2" t="s">
        <v>385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t="b">
        <v>1</v>
      </c>
      <c r="AG869" t="b">
        <v>1</v>
      </c>
    </row>
    <row r="870" spans="1:33" x14ac:dyDescent="0.3">
      <c r="A870" s="31" t="s">
        <v>384</v>
      </c>
      <c r="B870" s="31" t="s">
        <v>1774</v>
      </c>
      <c r="C870" s="31" t="s">
        <v>384</v>
      </c>
      <c r="D870" s="32">
        <f>SUMIF(AF869:AF869, TRUE, D869:D869)</f>
        <v>0</v>
      </c>
      <c r="E870" s="32">
        <f>SUMIF(AF869:AF869, TRUE, E869:E869)</f>
        <v>0</v>
      </c>
      <c r="F870" s="32">
        <f>SUMIF(AF869:AF869, TRUE, F869:F869)</f>
        <v>0</v>
      </c>
      <c r="G870" s="32">
        <f>SUMIF(AF869:AF869, TRUE, G869:G869)</f>
        <v>0</v>
      </c>
      <c r="H870" s="32">
        <f>SUMIF(AF869:AF869, TRUE, H869:H869)</f>
        <v>0</v>
      </c>
      <c r="I870" s="32">
        <f>SUMIF(AF869:AF869, TRUE, I869:I869)</f>
        <v>0</v>
      </c>
      <c r="J870" s="32">
        <f>SUMIF(AF869:AF869, TRUE, J869:J869)</f>
        <v>0</v>
      </c>
      <c r="K870" s="32">
        <f>SUMIF(AF869:AF869, TRUE, K869:K869)</f>
        <v>0</v>
      </c>
      <c r="L870" s="32">
        <f>SUMIF(AF869:AF869, TRUE, L869:L869)</f>
        <v>0</v>
      </c>
      <c r="M870" s="32">
        <f>SUMIF(AF869:AF869, TRUE, M869:M869)</f>
        <v>0</v>
      </c>
      <c r="N870" s="32">
        <f>SUMIF(AF869:AF869, TRUE, N869:N869)</f>
        <v>0</v>
      </c>
      <c r="O870" s="32">
        <f>SUMIF(AF869:AF869, TRUE, O869:O869)</f>
        <v>0</v>
      </c>
      <c r="P870" s="32">
        <f>SUMIF(AF869:AF869, TRUE, P869:P869)</f>
        <v>0</v>
      </c>
      <c r="Q870" s="32">
        <f>SUMIF(AF869:AF869, TRUE, Q869:Q869)</f>
        <v>0</v>
      </c>
      <c r="R870" s="32">
        <f>SUMIF(AF869:AF869, TRUE, R869:R869)</f>
        <v>0</v>
      </c>
      <c r="S870" s="32">
        <f>SUMIF(AF869:AF869, TRUE, S869:S869)</f>
        <v>0</v>
      </c>
      <c r="T870" s="32">
        <f>SUMIF(AF869:AF869, TRUE, T869:T869)</f>
        <v>0</v>
      </c>
      <c r="U870" s="31" t="s">
        <v>384</v>
      </c>
      <c r="V870" s="32">
        <f>SUMIF(AF869:AF869, TRUE, V869:V869)</f>
        <v>0</v>
      </c>
      <c r="W870" s="32">
        <f>SUMIF(AF869:AF869, TRUE, W869:W869)</f>
        <v>0</v>
      </c>
      <c r="X870" s="32">
        <f>SUMIF(AF869:AF869, TRUE, X869:X869)</f>
        <v>0</v>
      </c>
      <c r="Y870" s="32">
        <f>SUMIF(AF869:AF869, TRUE, Y869:Y869)</f>
        <v>0</v>
      </c>
      <c r="Z870" s="32">
        <f>SUMIF(AF869:AF869, TRUE, Z869:Z869)</f>
        <v>0</v>
      </c>
      <c r="AA870" s="32">
        <f>SUMIF(AF869:AF869, TRUE, AA869:AA869)</f>
        <v>0</v>
      </c>
      <c r="AB870" s="32">
        <f>SUMIF(AF869:AF869, TRUE, AB869:AB869)</f>
        <v>0</v>
      </c>
      <c r="AC870" s="32">
        <f>SUMIF(AF869:AF869, TRUE, AC869:AC869)</f>
        <v>0</v>
      </c>
      <c r="AD870" s="32">
        <f>SUMIF(AF869:AF869, TRUE, AD869:AD869)</f>
        <v>0</v>
      </c>
      <c r="AE870" s="32">
        <f>SUMIF(AF869:AF869, TRUE, AE869:AE869)</f>
        <v>0</v>
      </c>
      <c r="AF870" t="b">
        <v>0</v>
      </c>
      <c r="AG870" t="b">
        <v>0</v>
      </c>
    </row>
    <row r="871" spans="1:33" x14ac:dyDescent="0.3">
      <c r="A871" s="2" t="s">
        <v>2434</v>
      </c>
      <c r="B871" s="2" t="s">
        <v>809</v>
      </c>
      <c r="C871" s="2" t="s">
        <v>1777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2" t="s">
        <v>385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t="b">
        <v>1</v>
      </c>
      <c r="AG871" t="b">
        <v>1</v>
      </c>
    </row>
    <row r="872" spans="1:33" x14ac:dyDescent="0.3">
      <c r="A872" s="2" t="s">
        <v>2433</v>
      </c>
      <c r="B872" s="2" t="s">
        <v>498</v>
      </c>
      <c r="C872" s="2" t="s">
        <v>1777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2" t="s">
        <v>385</v>
      </c>
      <c r="V872" s="3">
        <v>1527057</v>
      </c>
      <c r="W872" s="3">
        <v>1373612</v>
      </c>
      <c r="X872" s="3">
        <v>1491077.32</v>
      </c>
      <c r="Y872" s="3">
        <v>1455507</v>
      </c>
      <c r="Z872" s="3">
        <v>1243248</v>
      </c>
      <c r="AA872" s="3">
        <v>1243248</v>
      </c>
      <c r="AB872" s="3">
        <v>1201859</v>
      </c>
      <c r="AC872" s="3">
        <v>1201859</v>
      </c>
      <c r="AD872" s="3">
        <v>1043910</v>
      </c>
      <c r="AE872" s="3">
        <v>1043910</v>
      </c>
      <c r="AF872" t="b">
        <v>1</v>
      </c>
      <c r="AG872" t="b">
        <v>1</v>
      </c>
    </row>
    <row r="873" spans="1:33" x14ac:dyDescent="0.3">
      <c r="A873" s="31" t="s">
        <v>384</v>
      </c>
      <c r="B873" s="31" t="s">
        <v>1774</v>
      </c>
      <c r="C873" s="31" t="s">
        <v>384</v>
      </c>
      <c r="D873" s="32">
        <f>SUMIF(AF871:AF872, TRUE, D871:D872)</f>
        <v>0</v>
      </c>
      <c r="E873" s="32">
        <f>SUMIF(AF871:AF872, TRUE, E871:E872)</f>
        <v>0</v>
      </c>
      <c r="F873" s="32">
        <f>SUMIF(AF871:AF872, TRUE, F871:F872)</f>
        <v>0</v>
      </c>
      <c r="G873" s="32">
        <f>SUMIF(AF871:AF872, TRUE, G871:G872)</f>
        <v>0</v>
      </c>
      <c r="H873" s="32">
        <f>SUMIF(AF871:AF872, TRUE, H871:H872)</f>
        <v>0</v>
      </c>
      <c r="I873" s="32">
        <f>SUMIF(AF871:AF872, TRUE, I871:I872)</f>
        <v>0</v>
      </c>
      <c r="J873" s="32">
        <f>SUMIF(AF871:AF872, TRUE, J871:J872)</f>
        <v>0</v>
      </c>
      <c r="K873" s="32">
        <f>SUMIF(AF871:AF872, TRUE, K871:K872)</f>
        <v>0</v>
      </c>
      <c r="L873" s="32">
        <f>SUMIF(AF871:AF872, TRUE, L871:L872)</f>
        <v>0</v>
      </c>
      <c r="M873" s="32">
        <f>SUMIF(AF871:AF872, TRUE, M871:M872)</f>
        <v>0</v>
      </c>
      <c r="N873" s="32">
        <f>SUMIF(AF871:AF872, TRUE, N871:N872)</f>
        <v>0</v>
      </c>
      <c r="O873" s="32">
        <f>SUMIF(AF871:AF872, TRUE, O871:O872)</f>
        <v>0</v>
      </c>
      <c r="P873" s="32">
        <f>SUMIF(AF871:AF872, TRUE, P871:P872)</f>
        <v>0</v>
      </c>
      <c r="Q873" s="32">
        <f>SUMIF(AF871:AF872, TRUE, Q871:Q872)</f>
        <v>0</v>
      </c>
      <c r="R873" s="32">
        <f>SUMIF(AF871:AF872, TRUE, R871:R872)</f>
        <v>0</v>
      </c>
      <c r="S873" s="32">
        <f>SUMIF(AF871:AF872, TRUE, S871:S872)</f>
        <v>0</v>
      </c>
      <c r="T873" s="32">
        <f>SUMIF(AF871:AF872, TRUE, T871:T872)</f>
        <v>0</v>
      </c>
      <c r="U873" s="31" t="s">
        <v>384</v>
      </c>
      <c r="V873" s="32">
        <f>SUMIF(AF871:AF872, TRUE, V871:V872)</f>
        <v>1527057</v>
      </c>
      <c r="W873" s="32">
        <f>SUMIF(AF871:AF872, TRUE, W871:W872)</f>
        <v>1373612</v>
      </c>
      <c r="X873" s="32">
        <f>SUMIF(AF871:AF872, TRUE, X871:X872)</f>
        <v>1491077.32</v>
      </c>
      <c r="Y873" s="32">
        <f>SUMIF(AF871:AF872, TRUE, Y871:Y872)</f>
        <v>1455507</v>
      </c>
      <c r="Z873" s="32">
        <f>SUMIF(AF871:AF872, TRUE, Z871:Z872)</f>
        <v>1243248</v>
      </c>
      <c r="AA873" s="32">
        <f>SUMIF(AF871:AF872, TRUE, AA871:AA872)</f>
        <v>1243248</v>
      </c>
      <c r="AB873" s="32">
        <f>SUMIF(AF871:AF872, TRUE, AB871:AB872)</f>
        <v>1201859</v>
      </c>
      <c r="AC873" s="32">
        <f>SUMIF(AF871:AF872, TRUE, AC871:AC872)</f>
        <v>1201859</v>
      </c>
      <c r="AD873" s="32">
        <f>SUMIF(AF871:AF872, TRUE, AD871:AD872)</f>
        <v>1043910</v>
      </c>
      <c r="AE873" s="32">
        <f>SUMIF(AF871:AF872, TRUE, AE871:AE872)</f>
        <v>1043910</v>
      </c>
      <c r="AF873" t="b">
        <v>0</v>
      </c>
      <c r="AG873" t="b">
        <v>0</v>
      </c>
    </row>
    <row r="874" spans="1:33" x14ac:dyDescent="0.3">
      <c r="A874" s="2" t="s">
        <v>2432</v>
      </c>
      <c r="B874" s="2" t="s">
        <v>499</v>
      </c>
      <c r="C874" s="2" t="s">
        <v>1808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2" t="s">
        <v>385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t="b">
        <v>1</v>
      </c>
      <c r="AG874" t="b">
        <v>1</v>
      </c>
    </row>
    <row r="875" spans="1:33" x14ac:dyDescent="0.3">
      <c r="A875" s="31" t="s">
        <v>384</v>
      </c>
      <c r="B875" s="31" t="s">
        <v>1774</v>
      </c>
      <c r="C875" s="31" t="s">
        <v>384</v>
      </c>
      <c r="D875" s="32">
        <f>SUMIF(AF874:AF874, TRUE, D874:D874)</f>
        <v>0</v>
      </c>
      <c r="E875" s="32">
        <f>SUMIF(AF874:AF874, TRUE, E874:E874)</f>
        <v>0</v>
      </c>
      <c r="F875" s="32">
        <f>SUMIF(AF874:AF874, TRUE, F874:F874)</f>
        <v>0</v>
      </c>
      <c r="G875" s="32">
        <f>SUMIF(AF874:AF874, TRUE, G874:G874)</f>
        <v>0</v>
      </c>
      <c r="H875" s="32">
        <f>SUMIF(AF874:AF874, TRUE, H874:H874)</f>
        <v>0</v>
      </c>
      <c r="I875" s="32">
        <f>SUMIF(AF874:AF874, TRUE, I874:I874)</f>
        <v>0</v>
      </c>
      <c r="J875" s="32">
        <f>SUMIF(AF874:AF874, TRUE, J874:J874)</f>
        <v>0</v>
      </c>
      <c r="K875" s="32">
        <f>SUMIF(AF874:AF874, TRUE, K874:K874)</f>
        <v>0</v>
      </c>
      <c r="L875" s="32">
        <f>SUMIF(AF874:AF874, TRUE, L874:L874)</f>
        <v>0</v>
      </c>
      <c r="M875" s="32">
        <f>SUMIF(AF874:AF874, TRUE, M874:M874)</f>
        <v>0</v>
      </c>
      <c r="N875" s="32">
        <f>SUMIF(AF874:AF874, TRUE, N874:N874)</f>
        <v>0</v>
      </c>
      <c r="O875" s="32">
        <f>SUMIF(AF874:AF874, TRUE, O874:O874)</f>
        <v>0</v>
      </c>
      <c r="P875" s="32">
        <f>SUMIF(AF874:AF874, TRUE, P874:P874)</f>
        <v>0</v>
      </c>
      <c r="Q875" s="32">
        <f>SUMIF(AF874:AF874, TRUE, Q874:Q874)</f>
        <v>0</v>
      </c>
      <c r="R875" s="32">
        <f>SUMIF(AF874:AF874, TRUE, R874:R874)</f>
        <v>0</v>
      </c>
      <c r="S875" s="32">
        <f>SUMIF(AF874:AF874, TRUE, S874:S874)</f>
        <v>0</v>
      </c>
      <c r="T875" s="32">
        <f>SUMIF(AF874:AF874, TRUE, T874:T874)</f>
        <v>0</v>
      </c>
      <c r="U875" s="31" t="s">
        <v>384</v>
      </c>
      <c r="V875" s="32">
        <f>SUMIF(AF874:AF874, TRUE, V874:V874)</f>
        <v>0</v>
      </c>
      <c r="W875" s="32">
        <f>SUMIF(AF874:AF874, TRUE, W874:W874)</f>
        <v>0</v>
      </c>
      <c r="X875" s="32">
        <f>SUMIF(AF874:AF874, TRUE, X874:X874)</f>
        <v>0</v>
      </c>
      <c r="Y875" s="32">
        <f>SUMIF(AF874:AF874, TRUE, Y874:Y874)</f>
        <v>0</v>
      </c>
      <c r="Z875" s="32">
        <f>SUMIF(AF874:AF874, TRUE, Z874:Z874)</f>
        <v>0</v>
      </c>
      <c r="AA875" s="32">
        <f>SUMIF(AF874:AF874, TRUE, AA874:AA874)</f>
        <v>0</v>
      </c>
      <c r="AB875" s="32">
        <f>SUMIF(AF874:AF874, TRUE, AB874:AB874)</f>
        <v>0</v>
      </c>
      <c r="AC875" s="32">
        <f>SUMIF(AF874:AF874, TRUE, AC874:AC874)</f>
        <v>0</v>
      </c>
      <c r="AD875" s="32">
        <f>SUMIF(AF874:AF874, TRUE, AD874:AD874)</f>
        <v>0</v>
      </c>
      <c r="AE875" s="32">
        <f>SUMIF(AF874:AF874, TRUE, AE874:AE874)</f>
        <v>0</v>
      </c>
      <c r="AF875" t="b">
        <v>0</v>
      </c>
      <c r="AG875" t="b">
        <v>0</v>
      </c>
    </row>
    <row r="876" spans="1:33" x14ac:dyDescent="0.3">
      <c r="A876" s="2" t="s">
        <v>2431</v>
      </c>
      <c r="B876" s="2" t="s">
        <v>630</v>
      </c>
      <c r="C876" s="2" t="s">
        <v>1777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2" t="s">
        <v>385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t="b">
        <v>1</v>
      </c>
      <c r="AG876" t="b">
        <v>1</v>
      </c>
    </row>
    <row r="877" spans="1:33" x14ac:dyDescent="0.3">
      <c r="A877" s="2" t="s">
        <v>2430</v>
      </c>
      <c r="B877" s="2" t="s">
        <v>500</v>
      </c>
      <c r="C877" s="2" t="s">
        <v>1777</v>
      </c>
      <c r="D877" s="3">
        <v>0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2" t="s">
        <v>385</v>
      </c>
      <c r="V877" s="3">
        <v>499772.88</v>
      </c>
      <c r="W877" s="3">
        <v>478372.2</v>
      </c>
      <c r="X877" s="3">
        <v>469933.14</v>
      </c>
      <c r="Y877" s="3">
        <v>464629.18</v>
      </c>
      <c r="Z877" s="3">
        <v>463451.11</v>
      </c>
      <c r="AA877" s="3">
        <v>463451.11</v>
      </c>
      <c r="AB877" s="3">
        <v>467827.3</v>
      </c>
      <c r="AC877" s="3">
        <v>467827.3</v>
      </c>
      <c r="AD877" s="3">
        <v>472846.39</v>
      </c>
      <c r="AE877" s="3">
        <v>472236.32</v>
      </c>
      <c r="AF877" t="b">
        <v>1</v>
      </c>
      <c r="AG877" t="b">
        <v>1</v>
      </c>
    </row>
    <row r="878" spans="1:33" x14ac:dyDescent="0.3">
      <c r="A878" s="31" t="s">
        <v>384</v>
      </c>
      <c r="B878" s="31" t="s">
        <v>1774</v>
      </c>
      <c r="C878" s="31" t="s">
        <v>384</v>
      </c>
      <c r="D878" s="32">
        <f>SUMIF(AF876:AF877, TRUE, D876:D877)</f>
        <v>0</v>
      </c>
      <c r="E878" s="32">
        <f>SUMIF(AF876:AF877, TRUE, E876:E877)</f>
        <v>0</v>
      </c>
      <c r="F878" s="32">
        <f>SUMIF(AF876:AF877, TRUE, F876:F877)</f>
        <v>0</v>
      </c>
      <c r="G878" s="32">
        <f>SUMIF(AF876:AF877, TRUE, G876:G877)</f>
        <v>0</v>
      </c>
      <c r="H878" s="32">
        <f>SUMIF(AF876:AF877, TRUE, H876:H877)</f>
        <v>0</v>
      </c>
      <c r="I878" s="32">
        <f>SUMIF(AF876:AF877, TRUE, I876:I877)</f>
        <v>0</v>
      </c>
      <c r="J878" s="32">
        <f>SUMIF(AF876:AF877, TRUE, J876:J877)</f>
        <v>0</v>
      </c>
      <c r="K878" s="32">
        <f>SUMIF(AF876:AF877, TRUE, K876:K877)</f>
        <v>0</v>
      </c>
      <c r="L878" s="32">
        <f>SUMIF(AF876:AF877, TRUE, L876:L877)</f>
        <v>0</v>
      </c>
      <c r="M878" s="32">
        <f>SUMIF(AF876:AF877, TRUE, M876:M877)</f>
        <v>0</v>
      </c>
      <c r="N878" s="32">
        <f>SUMIF(AF876:AF877, TRUE, N876:N877)</f>
        <v>0</v>
      </c>
      <c r="O878" s="32">
        <f>SUMIF(AF876:AF877, TRUE, O876:O877)</f>
        <v>0</v>
      </c>
      <c r="P878" s="32">
        <f>SUMIF(AF876:AF877, TRUE, P876:P877)</f>
        <v>0</v>
      </c>
      <c r="Q878" s="32">
        <f>SUMIF(AF876:AF877, TRUE, Q876:Q877)</f>
        <v>0</v>
      </c>
      <c r="R878" s="32">
        <f>SUMIF(AF876:AF877, TRUE, R876:R877)</f>
        <v>0</v>
      </c>
      <c r="S878" s="32">
        <f>SUMIF(AF876:AF877, TRUE, S876:S877)</f>
        <v>0</v>
      </c>
      <c r="T878" s="32">
        <f>SUMIF(AF876:AF877, TRUE, T876:T877)</f>
        <v>0</v>
      </c>
      <c r="U878" s="31" t="s">
        <v>384</v>
      </c>
      <c r="V878" s="32">
        <f>SUMIF(AF876:AF877, TRUE, V876:V877)</f>
        <v>499772.88</v>
      </c>
      <c r="W878" s="32">
        <f>SUMIF(AF876:AF877, TRUE, W876:W877)</f>
        <v>478372.2</v>
      </c>
      <c r="X878" s="32">
        <f>SUMIF(AF876:AF877, TRUE, X876:X877)</f>
        <v>469933.14</v>
      </c>
      <c r="Y878" s="32">
        <f>SUMIF(AF876:AF877, TRUE, Y876:Y877)</f>
        <v>464629.18</v>
      </c>
      <c r="Z878" s="32">
        <f>SUMIF(AF876:AF877, TRUE, Z876:Z877)</f>
        <v>463451.11</v>
      </c>
      <c r="AA878" s="32">
        <f>SUMIF(AF876:AF877, TRUE, AA876:AA877)</f>
        <v>463451.11</v>
      </c>
      <c r="AB878" s="32">
        <f>SUMIF(AF876:AF877, TRUE, AB876:AB877)</f>
        <v>467827.3</v>
      </c>
      <c r="AC878" s="32">
        <f>SUMIF(AF876:AF877, TRUE, AC876:AC877)</f>
        <v>467827.3</v>
      </c>
      <c r="AD878" s="32">
        <f>SUMIF(AF876:AF877, TRUE, AD876:AD877)</f>
        <v>472846.39</v>
      </c>
      <c r="AE878" s="32">
        <f>SUMIF(AF876:AF877, TRUE, AE876:AE877)</f>
        <v>472236.32</v>
      </c>
      <c r="AF878" t="b">
        <v>0</v>
      </c>
      <c r="AG878" t="b">
        <v>0</v>
      </c>
    </row>
    <row r="879" spans="1:33" x14ac:dyDescent="0.3">
      <c r="A879" s="2" t="s">
        <v>2429</v>
      </c>
      <c r="B879" s="2" t="s">
        <v>501</v>
      </c>
      <c r="C879" s="2" t="s">
        <v>1808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2" t="s">
        <v>385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t="b">
        <v>1</v>
      </c>
      <c r="AG879" t="b">
        <v>1</v>
      </c>
    </row>
    <row r="880" spans="1:33" x14ac:dyDescent="0.3">
      <c r="A880" s="31" t="s">
        <v>384</v>
      </c>
      <c r="B880" s="31" t="s">
        <v>1774</v>
      </c>
      <c r="C880" s="31" t="s">
        <v>384</v>
      </c>
      <c r="D880" s="32">
        <f>SUMIF(AF879:AF879, TRUE, D879:D879)</f>
        <v>0</v>
      </c>
      <c r="E880" s="32">
        <f>SUMIF(AF879:AF879, TRUE, E879:E879)</f>
        <v>0</v>
      </c>
      <c r="F880" s="32">
        <f>SUMIF(AF879:AF879, TRUE, F879:F879)</f>
        <v>0</v>
      </c>
      <c r="G880" s="32">
        <f>SUMIF(AF879:AF879, TRUE, G879:G879)</f>
        <v>0</v>
      </c>
      <c r="H880" s="32">
        <f>SUMIF(AF879:AF879, TRUE, H879:H879)</f>
        <v>0</v>
      </c>
      <c r="I880" s="32">
        <f>SUMIF(AF879:AF879, TRUE, I879:I879)</f>
        <v>0</v>
      </c>
      <c r="J880" s="32">
        <f>SUMIF(AF879:AF879, TRUE, J879:J879)</f>
        <v>0</v>
      </c>
      <c r="K880" s="32">
        <f>SUMIF(AF879:AF879, TRUE, K879:K879)</f>
        <v>0</v>
      </c>
      <c r="L880" s="32">
        <f>SUMIF(AF879:AF879, TRUE, L879:L879)</f>
        <v>0</v>
      </c>
      <c r="M880" s="32">
        <f>SUMIF(AF879:AF879, TRUE, M879:M879)</f>
        <v>0</v>
      </c>
      <c r="N880" s="32">
        <f>SUMIF(AF879:AF879, TRUE, N879:N879)</f>
        <v>0</v>
      </c>
      <c r="O880" s="32">
        <f>SUMIF(AF879:AF879, TRUE, O879:O879)</f>
        <v>0</v>
      </c>
      <c r="P880" s="32">
        <f>SUMIF(AF879:AF879, TRUE, P879:P879)</f>
        <v>0</v>
      </c>
      <c r="Q880" s="32">
        <f>SUMIF(AF879:AF879, TRUE, Q879:Q879)</f>
        <v>0</v>
      </c>
      <c r="R880" s="32">
        <f>SUMIF(AF879:AF879, TRUE, R879:R879)</f>
        <v>0</v>
      </c>
      <c r="S880" s="32">
        <f>SUMIF(AF879:AF879, TRUE, S879:S879)</f>
        <v>0</v>
      </c>
      <c r="T880" s="32">
        <f>SUMIF(AF879:AF879, TRUE, T879:T879)</f>
        <v>0</v>
      </c>
      <c r="U880" s="31" t="s">
        <v>384</v>
      </c>
      <c r="V880" s="32">
        <f>SUMIF(AF879:AF879, TRUE, V879:V879)</f>
        <v>0</v>
      </c>
      <c r="W880" s="32">
        <f>SUMIF(AF879:AF879, TRUE, W879:W879)</f>
        <v>0</v>
      </c>
      <c r="X880" s="32">
        <f>SUMIF(AF879:AF879, TRUE, X879:X879)</f>
        <v>0</v>
      </c>
      <c r="Y880" s="32">
        <f>SUMIF(AF879:AF879, TRUE, Y879:Y879)</f>
        <v>0</v>
      </c>
      <c r="Z880" s="32">
        <f>SUMIF(AF879:AF879, TRUE, Z879:Z879)</f>
        <v>0</v>
      </c>
      <c r="AA880" s="32">
        <f>SUMIF(AF879:AF879, TRUE, AA879:AA879)</f>
        <v>0</v>
      </c>
      <c r="AB880" s="32">
        <f>SUMIF(AF879:AF879, TRUE, AB879:AB879)</f>
        <v>0</v>
      </c>
      <c r="AC880" s="32">
        <f>SUMIF(AF879:AF879, TRUE, AC879:AC879)</f>
        <v>0</v>
      </c>
      <c r="AD880" s="32">
        <f>SUMIF(AF879:AF879, TRUE, AD879:AD879)</f>
        <v>0</v>
      </c>
      <c r="AE880" s="32">
        <f>SUMIF(AF879:AF879, TRUE, AE879:AE879)</f>
        <v>0</v>
      </c>
      <c r="AF880" t="b">
        <v>0</v>
      </c>
      <c r="AG880" t="b">
        <v>0</v>
      </c>
    </row>
    <row r="881" spans="1:33" x14ac:dyDescent="0.3">
      <c r="A881" s="2" t="s">
        <v>2428</v>
      </c>
      <c r="B881" s="2" t="s">
        <v>628</v>
      </c>
      <c r="C881" s="2" t="s">
        <v>1777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2" t="s">
        <v>385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t="b">
        <v>1</v>
      </c>
      <c r="AG881" t="b">
        <v>1</v>
      </c>
    </row>
    <row r="882" spans="1:33" x14ac:dyDescent="0.3">
      <c r="A882" s="2" t="s">
        <v>2427</v>
      </c>
      <c r="B882" s="2" t="s">
        <v>502</v>
      </c>
      <c r="C882" s="2" t="s">
        <v>1777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2" t="s">
        <v>385</v>
      </c>
      <c r="V882" s="3">
        <v>124543.66</v>
      </c>
      <c r="W882" s="3">
        <v>111878.69</v>
      </c>
      <c r="X882" s="3">
        <v>109903.72</v>
      </c>
      <c r="Y882" s="3">
        <v>108663.43</v>
      </c>
      <c r="Z882" s="3">
        <v>108388.91</v>
      </c>
      <c r="AA882" s="3">
        <v>108388.91</v>
      </c>
      <c r="AB882" s="3">
        <v>109482.25</v>
      </c>
      <c r="AC882" s="3">
        <v>109482.25</v>
      </c>
      <c r="AD882" s="3">
        <v>110786.12</v>
      </c>
      <c r="AE882" s="3">
        <v>110643.44</v>
      </c>
      <c r="AF882" t="b">
        <v>1</v>
      </c>
      <c r="AG882" t="b">
        <v>1</v>
      </c>
    </row>
    <row r="883" spans="1:33" x14ac:dyDescent="0.3">
      <c r="A883" s="31" t="s">
        <v>384</v>
      </c>
      <c r="B883" s="31" t="s">
        <v>1774</v>
      </c>
      <c r="C883" s="31" t="s">
        <v>384</v>
      </c>
      <c r="D883" s="32">
        <f>SUMIF(AF881:AF882, TRUE, D881:D882)</f>
        <v>0</v>
      </c>
      <c r="E883" s="32">
        <f>SUMIF(AF881:AF882, TRUE, E881:E882)</f>
        <v>0</v>
      </c>
      <c r="F883" s="32">
        <f>SUMIF(AF881:AF882, TRUE, F881:F882)</f>
        <v>0</v>
      </c>
      <c r="G883" s="32">
        <f>SUMIF(AF881:AF882, TRUE, G881:G882)</f>
        <v>0</v>
      </c>
      <c r="H883" s="32">
        <f>SUMIF(AF881:AF882, TRUE, H881:H882)</f>
        <v>0</v>
      </c>
      <c r="I883" s="32">
        <f>SUMIF(AF881:AF882, TRUE, I881:I882)</f>
        <v>0</v>
      </c>
      <c r="J883" s="32">
        <f>SUMIF(AF881:AF882, TRUE, J881:J882)</f>
        <v>0</v>
      </c>
      <c r="K883" s="32">
        <f>SUMIF(AF881:AF882, TRUE, K881:K882)</f>
        <v>0</v>
      </c>
      <c r="L883" s="32">
        <f>SUMIF(AF881:AF882, TRUE, L881:L882)</f>
        <v>0</v>
      </c>
      <c r="M883" s="32">
        <f>SUMIF(AF881:AF882, TRUE, M881:M882)</f>
        <v>0</v>
      </c>
      <c r="N883" s="32">
        <f>SUMIF(AF881:AF882, TRUE, N881:N882)</f>
        <v>0</v>
      </c>
      <c r="O883" s="32">
        <f>SUMIF(AF881:AF882, TRUE, O881:O882)</f>
        <v>0</v>
      </c>
      <c r="P883" s="32">
        <f>SUMIF(AF881:AF882, TRUE, P881:P882)</f>
        <v>0</v>
      </c>
      <c r="Q883" s="32">
        <f>SUMIF(AF881:AF882, TRUE, Q881:Q882)</f>
        <v>0</v>
      </c>
      <c r="R883" s="32">
        <f>SUMIF(AF881:AF882, TRUE, R881:R882)</f>
        <v>0</v>
      </c>
      <c r="S883" s="32">
        <f>SUMIF(AF881:AF882, TRUE, S881:S882)</f>
        <v>0</v>
      </c>
      <c r="T883" s="32">
        <f>SUMIF(AF881:AF882, TRUE, T881:T882)</f>
        <v>0</v>
      </c>
      <c r="U883" s="31" t="s">
        <v>384</v>
      </c>
      <c r="V883" s="32">
        <f>SUMIF(AF881:AF882, TRUE, V881:V882)</f>
        <v>124543.66</v>
      </c>
      <c r="W883" s="32">
        <f>SUMIF(AF881:AF882, TRUE, W881:W882)</f>
        <v>111878.69</v>
      </c>
      <c r="X883" s="32">
        <f>SUMIF(AF881:AF882, TRUE, X881:X882)</f>
        <v>109903.72</v>
      </c>
      <c r="Y883" s="32">
        <f>SUMIF(AF881:AF882, TRUE, Y881:Y882)</f>
        <v>108663.43</v>
      </c>
      <c r="Z883" s="32">
        <f>SUMIF(AF881:AF882, TRUE, Z881:Z882)</f>
        <v>108388.91</v>
      </c>
      <c r="AA883" s="32">
        <f>SUMIF(AF881:AF882, TRUE, AA881:AA882)</f>
        <v>108388.91</v>
      </c>
      <c r="AB883" s="32">
        <f>SUMIF(AF881:AF882, TRUE, AB881:AB882)</f>
        <v>109482.25</v>
      </c>
      <c r="AC883" s="32">
        <f>SUMIF(AF881:AF882, TRUE, AC881:AC882)</f>
        <v>109482.25</v>
      </c>
      <c r="AD883" s="32">
        <f>SUMIF(AF881:AF882, TRUE, AD881:AD882)</f>
        <v>110786.12</v>
      </c>
      <c r="AE883" s="32">
        <f>SUMIF(AF881:AF882, TRUE, AE881:AE882)</f>
        <v>110643.44</v>
      </c>
      <c r="AF883" t="b">
        <v>0</v>
      </c>
      <c r="AG883" t="b">
        <v>0</v>
      </c>
    </row>
    <row r="884" spans="1:33" x14ac:dyDescent="0.3">
      <c r="A884" s="2" t="s">
        <v>2426</v>
      </c>
      <c r="B884" s="2" t="s">
        <v>503</v>
      </c>
      <c r="C884" s="2" t="s">
        <v>1808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2" t="s">
        <v>385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t="b">
        <v>1</v>
      </c>
      <c r="AG884" t="b">
        <v>1</v>
      </c>
    </row>
    <row r="885" spans="1:33" x14ac:dyDescent="0.3">
      <c r="A885" s="31" t="s">
        <v>384</v>
      </c>
      <c r="B885" s="31" t="s">
        <v>1774</v>
      </c>
      <c r="C885" s="31" t="s">
        <v>384</v>
      </c>
      <c r="D885" s="32">
        <f>SUMIF(AF884:AF884, TRUE, D884:D884)</f>
        <v>0</v>
      </c>
      <c r="E885" s="32">
        <f>SUMIF(AF884:AF884, TRUE, E884:E884)</f>
        <v>0</v>
      </c>
      <c r="F885" s="32">
        <f>SUMIF(AF884:AF884, TRUE, F884:F884)</f>
        <v>0</v>
      </c>
      <c r="G885" s="32">
        <f>SUMIF(AF884:AF884, TRUE, G884:G884)</f>
        <v>0</v>
      </c>
      <c r="H885" s="32">
        <f>SUMIF(AF884:AF884, TRUE, H884:H884)</f>
        <v>0</v>
      </c>
      <c r="I885" s="32">
        <f>SUMIF(AF884:AF884, TRUE, I884:I884)</f>
        <v>0</v>
      </c>
      <c r="J885" s="32">
        <f>SUMIF(AF884:AF884, TRUE, J884:J884)</f>
        <v>0</v>
      </c>
      <c r="K885" s="32">
        <f>SUMIF(AF884:AF884, TRUE, K884:K884)</f>
        <v>0</v>
      </c>
      <c r="L885" s="32">
        <f>SUMIF(AF884:AF884, TRUE, L884:L884)</f>
        <v>0</v>
      </c>
      <c r="M885" s="32">
        <f>SUMIF(AF884:AF884, TRUE, M884:M884)</f>
        <v>0</v>
      </c>
      <c r="N885" s="32">
        <f>SUMIF(AF884:AF884, TRUE, N884:N884)</f>
        <v>0</v>
      </c>
      <c r="O885" s="32">
        <f>SUMIF(AF884:AF884, TRUE, O884:O884)</f>
        <v>0</v>
      </c>
      <c r="P885" s="32">
        <f>SUMIF(AF884:AF884, TRUE, P884:P884)</f>
        <v>0</v>
      </c>
      <c r="Q885" s="32">
        <f>SUMIF(AF884:AF884, TRUE, Q884:Q884)</f>
        <v>0</v>
      </c>
      <c r="R885" s="32">
        <f>SUMIF(AF884:AF884, TRUE, R884:R884)</f>
        <v>0</v>
      </c>
      <c r="S885" s="32">
        <f>SUMIF(AF884:AF884, TRUE, S884:S884)</f>
        <v>0</v>
      </c>
      <c r="T885" s="32">
        <f>SUMIF(AF884:AF884, TRUE, T884:T884)</f>
        <v>0</v>
      </c>
      <c r="U885" s="31" t="s">
        <v>384</v>
      </c>
      <c r="V885" s="32">
        <f>SUMIF(AF884:AF884, TRUE, V884:V884)</f>
        <v>0</v>
      </c>
      <c r="W885" s="32">
        <f>SUMIF(AF884:AF884, TRUE, W884:W884)</f>
        <v>0</v>
      </c>
      <c r="X885" s="32">
        <f>SUMIF(AF884:AF884, TRUE, X884:X884)</f>
        <v>0</v>
      </c>
      <c r="Y885" s="32">
        <f>SUMIF(AF884:AF884, TRUE, Y884:Y884)</f>
        <v>0</v>
      </c>
      <c r="Z885" s="32">
        <f>SUMIF(AF884:AF884, TRUE, Z884:Z884)</f>
        <v>0</v>
      </c>
      <c r="AA885" s="32">
        <f>SUMIF(AF884:AF884, TRUE, AA884:AA884)</f>
        <v>0</v>
      </c>
      <c r="AB885" s="32">
        <f>SUMIF(AF884:AF884, TRUE, AB884:AB884)</f>
        <v>0</v>
      </c>
      <c r="AC885" s="32">
        <f>SUMIF(AF884:AF884, TRUE, AC884:AC884)</f>
        <v>0</v>
      </c>
      <c r="AD885" s="32">
        <f>SUMIF(AF884:AF884, TRUE, AD884:AD884)</f>
        <v>0</v>
      </c>
      <c r="AE885" s="32">
        <f>SUMIF(AF884:AF884, TRUE, AE884:AE884)</f>
        <v>0</v>
      </c>
      <c r="AF885" t="b">
        <v>0</v>
      </c>
      <c r="AG885" t="b">
        <v>0</v>
      </c>
    </row>
    <row r="886" spans="1:33" x14ac:dyDescent="0.3">
      <c r="A886" s="2" t="s">
        <v>2425</v>
      </c>
      <c r="B886" s="2" t="s">
        <v>740</v>
      </c>
      <c r="C886" s="2" t="s">
        <v>1777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2" t="s">
        <v>385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t="b">
        <v>1</v>
      </c>
      <c r="AG886" t="b">
        <v>1</v>
      </c>
    </row>
    <row r="887" spans="1:33" x14ac:dyDescent="0.3">
      <c r="A887" s="2" t="s">
        <v>2424</v>
      </c>
      <c r="B887" s="2" t="s">
        <v>504</v>
      </c>
      <c r="C887" s="2" t="s">
        <v>1777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2" t="s">
        <v>385</v>
      </c>
      <c r="V887" s="3">
        <v>285881.75</v>
      </c>
      <c r="W887" s="3">
        <v>266658.02</v>
      </c>
      <c r="X887" s="3">
        <v>351313.4</v>
      </c>
      <c r="Y887" s="3">
        <v>291237.78999999998</v>
      </c>
      <c r="Z887" s="3">
        <v>342105.4</v>
      </c>
      <c r="AA887" s="3">
        <v>341605.4</v>
      </c>
      <c r="AB887" s="3">
        <v>333009.19</v>
      </c>
      <c r="AC887" s="3">
        <v>333009.19</v>
      </c>
      <c r="AD887" s="3">
        <v>362392.32000000001</v>
      </c>
      <c r="AE887" s="3">
        <v>362392.32000000001</v>
      </c>
      <c r="AF887" t="b">
        <v>1</v>
      </c>
      <c r="AG887" t="b">
        <v>1</v>
      </c>
    </row>
    <row r="888" spans="1:33" x14ac:dyDescent="0.3">
      <c r="A888" s="31" t="s">
        <v>384</v>
      </c>
      <c r="B888" s="31" t="s">
        <v>1774</v>
      </c>
      <c r="C888" s="31" t="s">
        <v>384</v>
      </c>
      <c r="D888" s="32">
        <f>SUMIF(AF886:AF887, TRUE, D886:D887)</f>
        <v>0</v>
      </c>
      <c r="E888" s="32">
        <f>SUMIF(AF886:AF887, TRUE, E886:E887)</f>
        <v>0</v>
      </c>
      <c r="F888" s="32">
        <f>SUMIF(AF886:AF887, TRUE, F886:F887)</f>
        <v>0</v>
      </c>
      <c r="G888" s="32">
        <f>SUMIF(AF886:AF887, TRUE, G886:G887)</f>
        <v>0</v>
      </c>
      <c r="H888" s="32">
        <f>SUMIF(AF886:AF887, TRUE, H886:H887)</f>
        <v>0</v>
      </c>
      <c r="I888" s="32">
        <f>SUMIF(AF886:AF887, TRUE, I886:I887)</f>
        <v>0</v>
      </c>
      <c r="J888" s="32">
        <f>SUMIF(AF886:AF887, TRUE, J886:J887)</f>
        <v>0</v>
      </c>
      <c r="K888" s="32">
        <f>SUMIF(AF886:AF887, TRUE, K886:K887)</f>
        <v>0</v>
      </c>
      <c r="L888" s="32">
        <f>SUMIF(AF886:AF887, TRUE, L886:L887)</f>
        <v>0</v>
      </c>
      <c r="M888" s="32">
        <f>SUMIF(AF886:AF887, TRUE, M886:M887)</f>
        <v>0</v>
      </c>
      <c r="N888" s="32">
        <f>SUMIF(AF886:AF887, TRUE, N886:N887)</f>
        <v>0</v>
      </c>
      <c r="O888" s="32">
        <f>SUMIF(AF886:AF887, TRUE, O886:O887)</f>
        <v>0</v>
      </c>
      <c r="P888" s="32">
        <f>SUMIF(AF886:AF887, TRUE, P886:P887)</f>
        <v>0</v>
      </c>
      <c r="Q888" s="32">
        <f>SUMIF(AF886:AF887, TRUE, Q886:Q887)</f>
        <v>0</v>
      </c>
      <c r="R888" s="32">
        <f>SUMIF(AF886:AF887, TRUE, R886:R887)</f>
        <v>0</v>
      </c>
      <c r="S888" s="32">
        <f>SUMIF(AF886:AF887, TRUE, S886:S887)</f>
        <v>0</v>
      </c>
      <c r="T888" s="32">
        <f>SUMIF(AF886:AF887, TRUE, T886:T887)</f>
        <v>0</v>
      </c>
      <c r="U888" s="31" t="s">
        <v>384</v>
      </c>
      <c r="V888" s="32">
        <f>SUMIF(AF886:AF887, TRUE, V886:V887)</f>
        <v>285881.75</v>
      </c>
      <c r="W888" s="32">
        <f>SUMIF(AF886:AF887, TRUE, W886:W887)</f>
        <v>266658.02</v>
      </c>
      <c r="X888" s="32">
        <f>SUMIF(AF886:AF887, TRUE, X886:X887)</f>
        <v>351313.4</v>
      </c>
      <c r="Y888" s="32">
        <f>SUMIF(AF886:AF887, TRUE, Y886:Y887)</f>
        <v>291237.78999999998</v>
      </c>
      <c r="Z888" s="32">
        <f>SUMIF(AF886:AF887, TRUE, Z886:Z887)</f>
        <v>342105.4</v>
      </c>
      <c r="AA888" s="32">
        <f>SUMIF(AF886:AF887, TRUE, AA886:AA887)</f>
        <v>341605.4</v>
      </c>
      <c r="AB888" s="32">
        <f>SUMIF(AF886:AF887, TRUE, AB886:AB887)</f>
        <v>333009.19</v>
      </c>
      <c r="AC888" s="32">
        <f>SUMIF(AF886:AF887, TRUE, AC886:AC887)</f>
        <v>333009.19</v>
      </c>
      <c r="AD888" s="32">
        <f>SUMIF(AF886:AF887, TRUE, AD886:AD887)</f>
        <v>362392.32000000001</v>
      </c>
      <c r="AE888" s="32">
        <f>SUMIF(AF886:AF887, TRUE, AE886:AE887)</f>
        <v>362392.32000000001</v>
      </c>
      <c r="AF888" t="b">
        <v>0</v>
      </c>
      <c r="AG888" t="b">
        <v>0</v>
      </c>
    </row>
    <row r="889" spans="1:33" x14ac:dyDescent="0.3">
      <c r="A889" s="2" t="s">
        <v>2423</v>
      </c>
      <c r="B889" s="2" t="s">
        <v>505</v>
      </c>
      <c r="C889" s="2" t="s">
        <v>1808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2" t="s">
        <v>385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t="b">
        <v>1</v>
      </c>
      <c r="AG889" t="b">
        <v>1</v>
      </c>
    </row>
    <row r="890" spans="1:33" x14ac:dyDescent="0.3">
      <c r="A890" s="31" t="s">
        <v>384</v>
      </c>
      <c r="B890" s="31" t="s">
        <v>1774</v>
      </c>
      <c r="C890" s="31" t="s">
        <v>384</v>
      </c>
      <c r="D890" s="32">
        <f>SUMIF(AF889:AF889, TRUE, D889:D889)</f>
        <v>0</v>
      </c>
      <c r="E890" s="32">
        <f>SUMIF(AF889:AF889, TRUE, E889:E889)</f>
        <v>0</v>
      </c>
      <c r="F890" s="32">
        <f>SUMIF(AF889:AF889, TRUE, F889:F889)</f>
        <v>0</v>
      </c>
      <c r="G890" s="32">
        <f>SUMIF(AF889:AF889, TRUE, G889:G889)</f>
        <v>0</v>
      </c>
      <c r="H890" s="32">
        <f>SUMIF(AF889:AF889, TRUE, H889:H889)</f>
        <v>0</v>
      </c>
      <c r="I890" s="32">
        <f>SUMIF(AF889:AF889, TRUE, I889:I889)</f>
        <v>0</v>
      </c>
      <c r="J890" s="32">
        <f>SUMIF(AF889:AF889, TRUE, J889:J889)</f>
        <v>0</v>
      </c>
      <c r="K890" s="32">
        <f>SUMIF(AF889:AF889, TRUE, K889:K889)</f>
        <v>0</v>
      </c>
      <c r="L890" s="32">
        <f>SUMIF(AF889:AF889, TRUE, L889:L889)</f>
        <v>0</v>
      </c>
      <c r="M890" s="32">
        <f>SUMIF(AF889:AF889, TRUE, M889:M889)</f>
        <v>0</v>
      </c>
      <c r="N890" s="32">
        <f>SUMIF(AF889:AF889, TRUE, N889:N889)</f>
        <v>0</v>
      </c>
      <c r="O890" s="32">
        <f>SUMIF(AF889:AF889, TRUE, O889:O889)</f>
        <v>0</v>
      </c>
      <c r="P890" s="32">
        <f>SUMIF(AF889:AF889, TRUE, P889:P889)</f>
        <v>0</v>
      </c>
      <c r="Q890" s="32">
        <f>SUMIF(AF889:AF889, TRUE, Q889:Q889)</f>
        <v>0</v>
      </c>
      <c r="R890" s="32">
        <f>SUMIF(AF889:AF889, TRUE, R889:R889)</f>
        <v>0</v>
      </c>
      <c r="S890" s="32">
        <f>SUMIF(AF889:AF889, TRUE, S889:S889)</f>
        <v>0</v>
      </c>
      <c r="T890" s="32">
        <f>SUMIF(AF889:AF889, TRUE, T889:T889)</f>
        <v>0</v>
      </c>
      <c r="U890" s="31" t="s">
        <v>384</v>
      </c>
      <c r="V890" s="32">
        <f>SUMIF(AF889:AF889, TRUE, V889:V889)</f>
        <v>0</v>
      </c>
      <c r="W890" s="32">
        <f>SUMIF(AF889:AF889, TRUE, W889:W889)</f>
        <v>0</v>
      </c>
      <c r="X890" s="32">
        <f>SUMIF(AF889:AF889, TRUE, X889:X889)</f>
        <v>0</v>
      </c>
      <c r="Y890" s="32">
        <f>SUMIF(AF889:AF889, TRUE, Y889:Y889)</f>
        <v>0</v>
      </c>
      <c r="Z890" s="32">
        <f>SUMIF(AF889:AF889, TRUE, Z889:Z889)</f>
        <v>0</v>
      </c>
      <c r="AA890" s="32">
        <f>SUMIF(AF889:AF889, TRUE, AA889:AA889)</f>
        <v>0</v>
      </c>
      <c r="AB890" s="32">
        <f>SUMIF(AF889:AF889, TRUE, AB889:AB889)</f>
        <v>0</v>
      </c>
      <c r="AC890" s="32">
        <f>SUMIF(AF889:AF889, TRUE, AC889:AC889)</f>
        <v>0</v>
      </c>
      <c r="AD890" s="32">
        <f>SUMIF(AF889:AF889, TRUE, AD889:AD889)</f>
        <v>0</v>
      </c>
      <c r="AE890" s="32">
        <f>SUMIF(AF889:AF889, TRUE, AE889:AE889)</f>
        <v>0</v>
      </c>
      <c r="AF890" t="b">
        <v>0</v>
      </c>
      <c r="AG890" t="b">
        <v>0</v>
      </c>
    </row>
    <row r="891" spans="1:33" x14ac:dyDescent="0.3">
      <c r="A891" s="2" t="s">
        <v>2422</v>
      </c>
      <c r="B891" s="2" t="s">
        <v>624</v>
      </c>
      <c r="C891" s="2" t="s">
        <v>1777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2" t="s">
        <v>385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t="b">
        <v>1</v>
      </c>
      <c r="AG891" t="b">
        <v>1</v>
      </c>
    </row>
    <row r="892" spans="1:33" x14ac:dyDescent="0.3">
      <c r="A892" s="2" t="s">
        <v>2421</v>
      </c>
      <c r="B892" s="2" t="s">
        <v>506</v>
      </c>
      <c r="C892" s="2" t="s">
        <v>1777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2" t="s">
        <v>385</v>
      </c>
      <c r="V892" s="3">
        <v>11000</v>
      </c>
      <c r="W892" s="3">
        <v>198.23</v>
      </c>
      <c r="X892" s="3">
        <v>11000</v>
      </c>
      <c r="Y892" s="3">
        <v>250.08</v>
      </c>
      <c r="Z892" s="3">
        <v>0</v>
      </c>
      <c r="AA892" s="3">
        <v>0</v>
      </c>
      <c r="AB892" s="3">
        <v>3268</v>
      </c>
      <c r="AC892" s="3">
        <v>3268</v>
      </c>
      <c r="AD892" s="3">
        <v>4078.9</v>
      </c>
      <c r="AE892" s="3">
        <v>4078.9</v>
      </c>
      <c r="AF892" t="b">
        <v>1</v>
      </c>
      <c r="AG892" t="b">
        <v>1</v>
      </c>
    </row>
    <row r="893" spans="1:33" x14ac:dyDescent="0.3">
      <c r="A893" s="31" t="s">
        <v>384</v>
      </c>
      <c r="B893" s="31" t="s">
        <v>1774</v>
      </c>
      <c r="C893" s="31" t="s">
        <v>384</v>
      </c>
      <c r="D893" s="32">
        <f>SUMIF(AF891:AF892, TRUE, D891:D892)</f>
        <v>0</v>
      </c>
      <c r="E893" s="32">
        <f>SUMIF(AF891:AF892, TRUE, E891:E892)</f>
        <v>0</v>
      </c>
      <c r="F893" s="32">
        <f>SUMIF(AF891:AF892, TRUE, F891:F892)</f>
        <v>0</v>
      </c>
      <c r="G893" s="32">
        <f>SUMIF(AF891:AF892, TRUE, G891:G892)</f>
        <v>0</v>
      </c>
      <c r="H893" s="32">
        <f>SUMIF(AF891:AF892, TRUE, H891:H892)</f>
        <v>0</v>
      </c>
      <c r="I893" s="32">
        <f>SUMIF(AF891:AF892, TRUE, I891:I892)</f>
        <v>0</v>
      </c>
      <c r="J893" s="32">
        <f>SUMIF(AF891:AF892, TRUE, J891:J892)</f>
        <v>0</v>
      </c>
      <c r="K893" s="32">
        <f>SUMIF(AF891:AF892, TRUE, K891:K892)</f>
        <v>0</v>
      </c>
      <c r="L893" s="32">
        <f>SUMIF(AF891:AF892, TRUE, L891:L892)</f>
        <v>0</v>
      </c>
      <c r="M893" s="32">
        <f>SUMIF(AF891:AF892, TRUE, M891:M892)</f>
        <v>0</v>
      </c>
      <c r="N893" s="32">
        <f>SUMIF(AF891:AF892, TRUE, N891:N892)</f>
        <v>0</v>
      </c>
      <c r="O893" s="32">
        <f>SUMIF(AF891:AF892, TRUE, O891:O892)</f>
        <v>0</v>
      </c>
      <c r="P893" s="32">
        <f>SUMIF(AF891:AF892, TRUE, P891:P892)</f>
        <v>0</v>
      </c>
      <c r="Q893" s="32">
        <f>SUMIF(AF891:AF892, TRUE, Q891:Q892)</f>
        <v>0</v>
      </c>
      <c r="R893" s="32">
        <f>SUMIF(AF891:AF892, TRUE, R891:R892)</f>
        <v>0</v>
      </c>
      <c r="S893" s="32">
        <f>SUMIF(AF891:AF892, TRUE, S891:S892)</f>
        <v>0</v>
      </c>
      <c r="T893" s="32">
        <f>SUMIF(AF891:AF892, TRUE, T891:T892)</f>
        <v>0</v>
      </c>
      <c r="U893" s="31" t="s">
        <v>384</v>
      </c>
      <c r="V893" s="32">
        <f>SUMIF(AF891:AF892, TRUE, V891:V892)</f>
        <v>11000</v>
      </c>
      <c r="W893" s="32">
        <f>SUMIF(AF891:AF892, TRUE, W891:W892)</f>
        <v>198.23</v>
      </c>
      <c r="X893" s="32">
        <f>SUMIF(AF891:AF892, TRUE, X891:X892)</f>
        <v>11000</v>
      </c>
      <c r="Y893" s="32">
        <f>SUMIF(AF891:AF892, TRUE, Y891:Y892)</f>
        <v>250.08</v>
      </c>
      <c r="Z893" s="32">
        <f>SUMIF(AF891:AF892, TRUE, Z891:Z892)</f>
        <v>0</v>
      </c>
      <c r="AA893" s="32">
        <f>SUMIF(AF891:AF892, TRUE, AA891:AA892)</f>
        <v>0</v>
      </c>
      <c r="AB893" s="32">
        <f>SUMIF(AF891:AF892, TRUE, AB891:AB892)</f>
        <v>3268</v>
      </c>
      <c r="AC893" s="32">
        <f>SUMIF(AF891:AF892, TRUE, AC891:AC892)</f>
        <v>3268</v>
      </c>
      <c r="AD893" s="32">
        <f>SUMIF(AF891:AF892, TRUE, AD891:AD892)</f>
        <v>4078.9</v>
      </c>
      <c r="AE893" s="32">
        <f>SUMIF(AF891:AF892, TRUE, AE891:AE892)</f>
        <v>4078.9</v>
      </c>
      <c r="AF893" t="b">
        <v>0</v>
      </c>
      <c r="AG893" t="b">
        <v>0</v>
      </c>
    </row>
    <row r="894" spans="1:33" x14ac:dyDescent="0.3">
      <c r="A894" s="2" t="s">
        <v>2420</v>
      </c>
      <c r="B894" s="2" t="s">
        <v>507</v>
      </c>
      <c r="C894" s="2" t="s">
        <v>1808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2" t="s">
        <v>385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t="b">
        <v>1</v>
      </c>
      <c r="AG894" t="b">
        <v>1</v>
      </c>
    </row>
    <row r="895" spans="1:33" x14ac:dyDescent="0.3">
      <c r="A895" s="31" t="s">
        <v>384</v>
      </c>
      <c r="B895" s="31" t="s">
        <v>1774</v>
      </c>
      <c r="C895" s="31" t="s">
        <v>384</v>
      </c>
      <c r="D895" s="32">
        <f>SUMIF(AF894:AF894, TRUE, D894:D894)</f>
        <v>0</v>
      </c>
      <c r="E895" s="32">
        <f>SUMIF(AF894:AF894, TRUE, E894:E894)</f>
        <v>0</v>
      </c>
      <c r="F895" s="32">
        <f>SUMIF(AF894:AF894, TRUE, F894:F894)</f>
        <v>0</v>
      </c>
      <c r="G895" s="32">
        <f>SUMIF(AF894:AF894, TRUE, G894:G894)</f>
        <v>0</v>
      </c>
      <c r="H895" s="32">
        <f>SUMIF(AF894:AF894, TRUE, H894:H894)</f>
        <v>0</v>
      </c>
      <c r="I895" s="32">
        <f>SUMIF(AF894:AF894, TRUE, I894:I894)</f>
        <v>0</v>
      </c>
      <c r="J895" s="32">
        <f>SUMIF(AF894:AF894, TRUE, J894:J894)</f>
        <v>0</v>
      </c>
      <c r="K895" s="32">
        <f>SUMIF(AF894:AF894, TRUE, K894:K894)</f>
        <v>0</v>
      </c>
      <c r="L895" s="32">
        <f>SUMIF(AF894:AF894, TRUE, L894:L894)</f>
        <v>0</v>
      </c>
      <c r="M895" s="32">
        <f>SUMIF(AF894:AF894, TRUE, M894:M894)</f>
        <v>0</v>
      </c>
      <c r="N895" s="32">
        <f>SUMIF(AF894:AF894, TRUE, N894:N894)</f>
        <v>0</v>
      </c>
      <c r="O895" s="32">
        <f>SUMIF(AF894:AF894, TRUE, O894:O894)</f>
        <v>0</v>
      </c>
      <c r="P895" s="32">
        <f>SUMIF(AF894:AF894, TRUE, P894:P894)</f>
        <v>0</v>
      </c>
      <c r="Q895" s="32">
        <f>SUMIF(AF894:AF894, TRUE, Q894:Q894)</f>
        <v>0</v>
      </c>
      <c r="R895" s="32">
        <f>SUMIF(AF894:AF894, TRUE, R894:R894)</f>
        <v>0</v>
      </c>
      <c r="S895" s="32">
        <f>SUMIF(AF894:AF894, TRUE, S894:S894)</f>
        <v>0</v>
      </c>
      <c r="T895" s="32">
        <f>SUMIF(AF894:AF894, TRUE, T894:T894)</f>
        <v>0</v>
      </c>
      <c r="U895" s="31" t="s">
        <v>384</v>
      </c>
      <c r="V895" s="32">
        <f>SUMIF(AF894:AF894, TRUE, V894:V894)</f>
        <v>0</v>
      </c>
      <c r="W895" s="32">
        <f>SUMIF(AF894:AF894, TRUE, W894:W894)</f>
        <v>0</v>
      </c>
      <c r="X895" s="32">
        <f>SUMIF(AF894:AF894, TRUE, X894:X894)</f>
        <v>0</v>
      </c>
      <c r="Y895" s="32">
        <f>SUMIF(AF894:AF894, TRUE, Y894:Y894)</f>
        <v>0</v>
      </c>
      <c r="Z895" s="32">
        <f>SUMIF(AF894:AF894, TRUE, Z894:Z894)</f>
        <v>0</v>
      </c>
      <c r="AA895" s="32">
        <f>SUMIF(AF894:AF894, TRUE, AA894:AA894)</f>
        <v>0</v>
      </c>
      <c r="AB895" s="32">
        <f>SUMIF(AF894:AF894, TRUE, AB894:AB894)</f>
        <v>0</v>
      </c>
      <c r="AC895" s="32">
        <f>SUMIF(AF894:AF894, TRUE, AC894:AC894)</f>
        <v>0</v>
      </c>
      <c r="AD895" s="32">
        <f>SUMIF(AF894:AF894, TRUE, AD894:AD894)</f>
        <v>0</v>
      </c>
      <c r="AE895" s="32">
        <f>SUMIF(AF894:AF894, TRUE, AE894:AE894)</f>
        <v>0</v>
      </c>
      <c r="AF895" t="b">
        <v>0</v>
      </c>
      <c r="AG895" t="b">
        <v>0</v>
      </c>
    </row>
    <row r="896" spans="1:33" x14ac:dyDescent="0.3">
      <c r="A896" s="2" t="s">
        <v>2419</v>
      </c>
      <c r="B896" s="2" t="s">
        <v>712</v>
      </c>
      <c r="C896" s="2" t="s">
        <v>1777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2" t="s">
        <v>385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t="b">
        <v>1</v>
      </c>
      <c r="AG896" t="b">
        <v>1</v>
      </c>
    </row>
    <row r="897" spans="1:33" x14ac:dyDescent="0.3">
      <c r="A897" s="2" t="s">
        <v>2418</v>
      </c>
      <c r="B897" s="2" t="s">
        <v>508</v>
      </c>
      <c r="C897" s="2" t="s">
        <v>1777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2" t="s">
        <v>385</v>
      </c>
      <c r="V897" s="3">
        <v>14000</v>
      </c>
      <c r="W897" s="3">
        <v>10690.08</v>
      </c>
      <c r="X897" s="3">
        <v>13586.4</v>
      </c>
      <c r="Y897" s="3">
        <v>11558.54</v>
      </c>
      <c r="Z897" s="3">
        <v>12745.74</v>
      </c>
      <c r="AA897" s="3">
        <v>12745.74</v>
      </c>
      <c r="AB897" s="3">
        <v>15323.1</v>
      </c>
      <c r="AC897" s="3">
        <v>15323.1</v>
      </c>
      <c r="AD897" s="3">
        <v>16518.400000000001</v>
      </c>
      <c r="AE897" s="3">
        <v>16518.400000000001</v>
      </c>
      <c r="AF897" t="b">
        <v>1</v>
      </c>
      <c r="AG897" t="b">
        <v>1</v>
      </c>
    </row>
    <row r="898" spans="1:33" x14ac:dyDescent="0.3">
      <c r="A898" s="2" t="s">
        <v>2417</v>
      </c>
      <c r="B898" s="2" t="s">
        <v>509</v>
      </c>
      <c r="C898" s="2" t="s">
        <v>1777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2" t="s">
        <v>385</v>
      </c>
      <c r="V898" s="3">
        <v>3472065.38</v>
      </c>
      <c r="W898" s="3">
        <v>2043551.41</v>
      </c>
      <c r="X898" s="3">
        <v>2530804.42</v>
      </c>
      <c r="Y898" s="3">
        <v>2759545.53</v>
      </c>
      <c r="Z898" s="3">
        <v>2630090.02</v>
      </c>
      <c r="AA898" s="3">
        <v>2630090.02</v>
      </c>
      <c r="AB898" s="3">
        <v>2411432.06</v>
      </c>
      <c r="AC898" s="3">
        <v>2411432.06</v>
      </c>
      <c r="AD898" s="3">
        <v>1976851.99</v>
      </c>
      <c r="AE898" s="3">
        <v>1976851.99</v>
      </c>
      <c r="AF898" t="b">
        <v>1</v>
      </c>
      <c r="AG898" t="b">
        <v>1</v>
      </c>
    </row>
    <row r="899" spans="1:33" x14ac:dyDescent="0.3">
      <c r="A899" s="2" t="s">
        <v>2416</v>
      </c>
      <c r="B899" s="2" t="s">
        <v>510</v>
      </c>
      <c r="C899" s="2" t="s">
        <v>1777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2" t="s">
        <v>385</v>
      </c>
      <c r="V899" s="3">
        <v>3091735.81</v>
      </c>
      <c r="W899" s="3">
        <v>2615838.9</v>
      </c>
      <c r="X899" s="3">
        <v>2570556.7400000002</v>
      </c>
      <c r="Y899" s="3">
        <v>2751887.5</v>
      </c>
      <c r="Z899" s="3">
        <v>2610666.84</v>
      </c>
      <c r="AA899" s="3">
        <v>2610666.84</v>
      </c>
      <c r="AB899" s="3">
        <v>1855072.7</v>
      </c>
      <c r="AC899" s="3">
        <v>1855072.7</v>
      </c>
      <c r="AD899" s="3">
        <v>1940279.27</v>
      </c>
      <c r="AE899" s="3">
        <v>1940279.27</v>
      </c>
      <c r="AF899" t="b">
        <v>1</v>
      </c>
      <c r="AG899" t="b">
        <v>1</v>
      </c>
    </row>
    <row r="900" spans="1:33" x14ac:dyDescent="0.3">
      <c r="A900" s="31" t="s">
        <v>384</v>
      </c>
      <c r="B900" s="31" t="s">
        <v>1774</v>
      </c>
      <c r="C900" s="31" t="s">
        <v>384</v>
      </c>
      <c r="D900" s="32">
        <f>SUMIF(AF896:AF899, TRUE, D896:D899)</f>
        <v>0</v>
      </c>
      <c r="E900" s="32">
        <f>SUMIF(AF896:AF899, TRUE, E896:E899)</f>
        <v>0</v>
      </c>
      <c r="F900" s="32">
        <f>SUMIF(AF896:AF899, TRUE, F896:F899)</f>
        <v>0</v>
      </c>
      <c r="G900" s="32">
        <f>SUMIF(AF896:AF899, TRUE, G896:G899)</f>
        <v>0</v>
      </c>
      <c r="H900" s="32">
        <f>SUMIF(AF896:AF899, TRUE, H896:H899)</f>
        <v>0</v>
      </c>
      <c r="I900" s="32">
        <f>SUMIF(AF896:AF899, TRUE, I896:I899)</f>
        <v>0</v>
      </c>
      <c r="J900" s="32">
        <f>SUMIF(AF896:AF899, TRUE, J896:J899)</f>
        <v>0</v>
      </c>
      <c r="K900" s="32">
        <f>SUMIF(AF896:AF899, TRUE, K896:K899)</f>
        <v>0</v>
      </c>
      <c r="L900" s="32">
        <f>SUMIF(AF896:AF899, TRUE, L896:L899)</f>
        <v>0</v>
      </c>
      <c r="M900" s="32">
        <f>SUMIF(AF896:AF899, TRUE, M896:M899)</f>
        <v>0</v>
      </c>
      <c r="N900" s="32">
        <f>SUMIF(AF896:AF899, TRUE, N896:N899)</f>
        <v>0</v>
      </c>
      <c r="O900" s="32">
        <f>SUMIF(AF896:AF899, TRUE, O896:O899)</f>
        <v>0</v>
      </c>
      <c r="P900" s="32">
        <f>SUMIF(AF896:AF899, TRUE, P896:P899)</f>
        <v>0</v>
      </c>
      <c r="Q900" s="32">
        <f>SUMIF(AF896:AF899, TRUE, Q896:Q899)</f>
        <v>0</v>
      </c>
      <c r="R900" s="32">
        <f>SUMIF(AF896:AF899, TRUE, R896:R899)</f>
        <v>0</v>
      </c>
      <c r="S900" s="32">
        <f>SUMIF(AF896:AF899, TRUE, S896:S899)</f>
        <v>0</v>
      </c>
      <c r="T900" s="32">
        <f>SUMIF(AF896:AF899, TRUE, T896:T899)</f>
        <v>0</v>
      </c>
      <c r="U900" s="31" t="s">
        <v>384</v>
      </c>
      <c r="V900" s="32">
        <f>SUMIF(AF896:AF899, TRUE, V896:V899)</f>
        <v>6577801.1899999995</v>
      </c>
      <c r="W900" s="32">
        <f>SUMIF(AF896:AF899, TRUE, W896:W899)</f>
        <v>4670080.3899999997</v>
      </c>
      <c r="X900" s="32">
        <f>SUMIF(AF896:AF899, TRUE, X896:X899)</f>
        <v>5114947.5600000005</v>
      </c>
      <c r="Y900" s="32">
        <f>SUMIF(AF896:AF899, TRUE, Y896:Y899)</f>
        <v>5522991.5700000003</v>
      </c>
      <c r="Z900" s="32">
        <f>SUMIF(AF896:AF899, TRUE, Z896:Z899)</f>
        <v>5253502.5999999996</v>
      </c>
      <c r="AA900" s="32">
        <f>SUMIF(AF896:AF899, TRUE, AA896:AA899)</f>
        <v>5253502.5999999996</v>
      </c>
      <c r="AB900" s="32">
        <f>SUMIF(AF896:AF899, TRUE, AB896:AB899)</f>
        <v>4281827.8600000003</v>
      </c>
      <c r="AC900" s="32">
        <f>SUMIF(AF896:AF899, TRUE, AC896:AC899)</f>
        <v>4281827.8600000003</v>
      </c>
      <c r="AD900" s="32">
        <f>SUMIF(AF896:AF899, TRUE, AD896:AD899)</f>
        <v>3933649.66</v>
      </c>
      <c r="AE900" s="32">
        <f>SUMIF(AF896:AF899, TRUE, AE896:AE899)</f>
        <v>3933649.66</v>
      </c>
      <c r="AF900" t="b">
        <v>0</v>
      </c>
      <c r="AG900" t="b">
        <v>0</v>
      </c>
    </row>
    <row r="901" spans="1:33" x14ac:dyDescent="0.3">
      <c r="A901" s="2" t="s">
        <v>2415</v>
      </c>
      <c r="B901" s="2" t="s">
        <v>511</v>
      </c>
      <c r="C901" s="2" t="s">
        <v>1808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2" t="s">
        <v>385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t="b">
        <v>1</v>
      </c>
      <c r="AG901" t="b">
        <v>1</v>
      </c>
    </row>
    <row r="902" spans="1:33" x14ac:dyDescent="0.3">
      <c r="A902" s="31" t="s">
        <v>384</v>
      </c>
      <c r="B902" s="31" t="s">
        <v>1774</v>
      </c>
      <c r="C902" s="31" t="s">
        <v>384</v>
      </c>
      <c r="D902" s="32">
        <f>SUMIF(AF901:AF901, TRUE, D901:D901)</f>
        <v>0</v>
      </c>
      <c r="E902" s="32">
        <f>SUMIF(AF901:AF901, TRUE, E901:E901)</f>
        <v>0</v>
      </c>
      <c r="F902" s="32">
        <f>SUMIF(AF901:AF901, TRUE, F901:F901)</f>
        <v>0</v>
      </c>
      <c r="G902" s="32">
        <f>SUMIF(AF901:AF901, TRUE, G901:G901)</f>
        <v>0</v>
      </c>
      <c r="H902" s="32">
        <f>SUMIF(AF901:AF901, TRUE, H901:H901)</f>
        <v>0</v>
      </c>
      <c r="I902" s="32">
        <f>SUMIF(AF901:AF901, TRUE, I901:I901)</f>
        <v>0</v>
      </c>
      <c r="J902" s="32">
        <f>SUMIF(AF901:AF901, TRUE, J901:J901)</f>
        <v>0</v>
      </c>
      <c r="K902" s="32">
        <f>SUMIF(AF901:AF901, TRUE, K901:K901)</f>
        <v>0</v>
      </c>
      <c r="L902" s="32">
        <f>SUMIF(AF901:AF901, TRUE, L901:L901)</f>
        <v>0</v>
      </c>
      <c r="M902" s="32">
        <f>SUMIF(AF901:AF901, TRUE, M901:M901)</f>
        <v>0</v>
      </c>
      <c r="N902" s="32">
        <f>SUMIF(AF901:AF901, TRUE, N901:N901)</f>
        <v>0</v>
      </c>
      <c r="O902" s="32">
        <f>SUMIF(AF901:AF901, TRUE, O901:O901)</f>
        <v>0</v>
      </c>
      <c r="P902" s="32">
        <f>SUMIF(AF901:AF901, TRUE, P901:P901)</f>
        <v>0</v>
      </c>
      <c r="Q902" s="32">
        <f>SUMIF(AF901:AF901, TRUE, Q901:Q901)</f>
        <v>0</v>
      </c>
      <c r="R902" s="32">
        <f>SUMIF(AF901:AF901, TRUE, R901:R901)</f>
        <v>0</v>
      </c>
      <c r="S902" s="32">
        <f>SUMIF(AF901:AF901, TRUE, S901:S901)</f>
        <v>0</v>
      </c>
      <c r="T902" s="32">
        <f>SUMIF(AF901:AF901, TRUE, T901:T901)</f>
        <v>0</v>
      </c>
      <c r="U902" s="31" t="s">
        <v>384</v>
      </c>
      <c r="V902" s="32">
        <f>SUMIF(AF901:AF901, TRUE, V901:V901)</f>
        <v>0</v>
      </c>
      <c r="W902" s="32">
        <f>SUMIF(AF901:AF901, TRUE, W901:W901)</f>
        <v>0</v>
      </c>
      <c r="X902" s="32">
        <f>SUMIF(AF901:AF901, TRUE, X901:X901)</f>
        <v>0</v>
      </c>
      <c r="Y902" s="32">
        <f>SUMIF(AF901:AF901, TRUE, Y901:Y901)</f>
        <v>0</v>
      </c>
      <c r="Z902" s="32">
        <f>SUMIF(AF901:AF901, TRUE, Z901:Z901)</f>
        <v>0</v>
      </c>
      <c r="AA902" s="32">
        <f>SUMIF(AF901:AF901, TRUE, AA901:AA901)</f>
        <v>0</v>
      </c>
      <c r="AB902" s="32">
        <f>SUMIF(AF901:AF901, TRUE, AB901:AB901)</f>
        <v>0</v>
      </c>
      <c r="AC902" s="32">
        <f>SUMIF(AF901:AF901, TRUE, AC901:AC901)</f>
        <v>0</v>
      </c>
      <c r="AD902" s="32">
        <f>SUMIF(AF901:AF901, TRUE, AD901:AD901)</f>
        <v>0</v>
      </c>
      <c r="AE902" s="32">
        <f>SUMIF(AF901:AF901, TRUE, AE901:AE901)</f>
        <v>0</v>
      </c>
      <c r="AF902" t="b">
        <v>0</v>
      </c>
      <c r="AG902" t="b">
        <v>0</v>
      </c>
    </row>
    <row r="903" spans="1:33" x14ac:dyDescent="0.3">
      <c r="A903" s="2" t="s">
        <v>2414</v>
      </c>
      <c r="B903" s="2" t="s">
        <v>808</v>
      </c>
      <c r="C903" s="2" t="s">
        <v>1777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2" t="s">
        <v>385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11981.88</v>
      </c>
      <c r="AE903" s="3">
        <v>11981.88</v>
      </c>
      <c r="AF903" t="b">
        <v>1</v>
      </c>
      <c r="AG903" t="b">
        <v>1</v>
      </c>
    </row>
    <row r="904" spans="1:33" x14ac:dyDescent="0.3">
      <c r="A904" s="2" t="s">
        <v>2413</v>
      </c>
      <c r="B904" s="2" t="s">
        <v>512</v>
      </c>
      <c r="C904" s="2" t="s">
        <v>1777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2" t="s">
        <v>385</v>
      </c>
      <c r="V904" s="3">
        <v>57000</v>
      </c>
      <c r="W904" s="3">
        <v>51421.96</v>
      </c>
      <c r="X904" s="3">
        <v>56090.9</v>
      </c>
      <c r="Y904" s="3">
        <v>56048.639999999999</v>
      </c>
      <c r="Z904" s="3">
        <v>54719.6</v>
      </c>
      <c r="AA904" s="3">
        <v>54719.6</v>
      </c>
      <c r="AB904" s="3">
        <v>53285.96</v>
      </c>
      <c r="AC904" s="3">
        <v>53285.96</v>
      </c>
      <c r="AD904" s="3">
        <v>49842.879999999997</v>
      </c>
      <c r="AE904" s="3">
        <v>49842.879999999997</v>
      </c>
      <c r="AF904" t="b">
        <v>1</v>
      </c>
      <c r="AG904" t="b">
        <v>1</v>
      </c>
    </row>
    <row r="905" spans="1:33" x14ac:dyDescent="0.3">
      <c r="A905" s="2" t="s">
        <v>2412</v>
      </c>
      <c r="B905" s="2" t="s">
        <v>334</v>
      </c>
      <c r="C905" s="2" t="s">
        <v>1777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2" t="s">
        <v>385</v>
      </c>
      <c r="V905" s="3">
        <v>32500</v>
      </c>
      <c r="W905" s="3">
        <v>28750</v>
      </c>
      <c r="X905" s="3">
        <v>32500</v>
      </c>
      <c r="Y905" s="3">
        <v>32500</v>
      </c>
      <c r="Z905" s="3">
        <v>32500</v>
      </c>
      <c r="AA905" s="3">
        <v>32500</v>
      </c>
      <c r="AB905" s="3">
        <v>32500</v>
      </c>
      <c r="AC905" s="3">
        <v>32500</v>
      </c>
      <c r="AD905" s="3">
        <v>15753.22</v>
      </c>
      <c r="AE905" s="3">
        <v>15753.22</v>
      </c>
      <c r="AF905" t="b">
        <v>1</v>
      </c>
      <c r="AG905" t="b">
        <v>1</v>
      </c>
    </row>
    <row r="906" spans="1:33" x14ac:dyDescent="0.3">
      <c r="A906" s="31" t="s">
        <v>384</v>
      </c>
      <c r="B906" s="31" t="s">
        <v>1774</v>
      </c>
      <c r="C906" s="31" t="s">
        <v>384</v>
      </c>
      <c r="D906" s="32">
        <f>SUMIF(AF903:AF905, TRUE, D903:D905)</f>
        <v>0</v>
      </c>
      <c r="E906" s="32">
        <f>SUMIF(AF903:AF905, TRUE, E903:E905)</f>
        <v>0</v>
      </c>
      <c r="F906" s="32">
        <f>SUMIF(AF903:AF905, TRUE, F903:F905)</f>
        <v>0</v>
      </c>
      <c r="G906" s="32">
        <f>SUMIF(AF903:AF905, TRUE, G903:G905)</f>
        <v>0</v>
      </c>
      <c r="H906" s="32">
        <f>SUMIF(AF903:AF905, TRUE, H903:H905)</f>
        <v>0</v>
      </c>
      <c r="I906" s="32">
        <f>SUMIF(AF903:AF905, TRUE, I903:I905)</f>
        <v>0</v>
      </c>
      <c r="J906" s="32">
        <f>SUMIF(AF903:AF905, TRUE, J903:J905)</f>
        <v>0</v>
      </c>
      <c r="K906" s="32">
        <f>SUMIF(AF903:AF905, TRUE, K903:K905)</f>
        <v>0</v>
      </c>
      <c r="L906" s="32">
        <f>SUMIF(AF903:AF905, TRUE, L903:L905)</f>
        <v>0</v>
      </c>
      <c r="M906" s="32">
        <f>SUMIF(AF903:AF905, TRUE, M903:M905)</f>
        <v>0</v>
      </c>
      <c r="N906" s="32">
        <f>SUMIF(AF903:AF905, TRUE, N903:N905)</f>
        <v>0</v>
      </c>
      <c r="O906" s="32">
        <f>SUMIF(AF903:AF905, TRUE, O903:O905)</f>
        <v>0</v>
      </c>
      <c r="P906" s="32">
        <f>SUMIF(AF903:AF905, TRUE, P903:P905)</f>
        <v>0</v>
      </c>
      <c r="Q906" s="32">
        <f>SUMIF(AF903:AF905, TRUE, Q903:Q905)</f>
        <v>0</v>
      </c>
      <c r="R906" s="32">
        <f>SUMIF(AF903:AF905, TRUE, R903:R905)</f>
        <v>0</v>
      </c>
      <c r="S906" s="32">
        <f>SUMIF(AF903:AF905, TRUE, S903:S905)</f>
        <v>0</v>
      </c>
      <c r="T906" s="32">
        <f>SUMIF(AF903:AF905, TRUE, T903:T905)</f>
        <v>0</v>
      </c>
      <c r="U906" s="31" t="s">
        <v>384</v>
      </c>
      <c r="V906" s="32">
        <f>SUMIF(AF903:AF905, TRUE, V903:V905)</f>
        <v>89500</v>
      </c>
      <c r="W906" s="32">
        <f>SUMIF(AF903:AF905, TRUE, W903:W905)</f>
        <v>80171.959999999992</v>
      </c>
      <c r="X906" s="32">
        <f>SUMIF(AF903:AF905, TRUE, X903:X905)</f>
        <v>88590.9</v>
      </c>
      <c r="Y906" s="32">
        <f>SUMIF(AF903:AF905, TRUE, Y903:Y905)</f>
        <v>88548.64</v>
      </c>
      <c r="Z906" s="32">
        <f>SUMIF(AF903:AF905, TRUE, Z903:Z905)</f>
        <v>87219.6</v>
      </c>
      <c r="AA906" s="32">
        <f>SUMIF(AF903:AF905, TRUE, AA903:AA905)</f>
        <v>87219.6</v>
      </c>
      <c r="AB906" s="32">
        <f>SUMIF(AF903:AF905, TRUE, AB903:AB905)</f>
        <v>85785.959999999992</v>
      </c>
      <c r="AC906" s="32">
        <f>SUMIF(AF903:AF905, TRUE, AC903:AC905)</f>
        <v>85785.959999999992</v>
      </c>
      <c r="AD906" s="32">
        <f>SUMIF(AF903:AF905, TRUE, AD903:AD905)</f>
        <v>77577.98</v>
      </c>
      <c r="AE906" s="32">
        <f>SUMIF(AF903:AF905, TRUE, AE903:AE905)</f>
        <v>77577.98</v>
      </c>
      <c r="AF906" t="b">
        <v>0</v>
      </c>
      <c r="AG906" t="b">
        <v>0</v>
      </c>
    </row>
    <row r="907" spans="1:33" x14ac:dyDescent="0.3">
      <c r="A907" s="2" t="s">
        <v>2411</v>
      </c>
      <c r="B907" s="2" t="s">
        <v>807</v>
      </c>
      <c r="C907" s="2" t="s">
        <v>1775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2" t="s">
        <v>385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t="b">
        <v>1</v>
      </c>
      <c r="AG907" t="b">
        <v>1</v>
      </c>
    </row>
    <row r="908" spans="1:33" x14ac:dyDescent="0.3">
      <c r="A908" s="31" t="s">
        <v>384</v>
      </c>
      <c r="B908" s="31" t="s">
        <v>1774</v>
      </c>
      <c r="C908" s="31" t="s">
        <v>384</v>
      </c>
      <c r="D908" s="32">
        <f>SUMIF(AF907:AF907, TRUE, D907:D907)</f>
        <v>0</v>
      </c>
      <c r="E908" s="32">
        <f>SUMIF(AF907:AF907, TRUE, E907:E907)</f>
        <v>0</v>
      </c>
      <c r="F908" s="32">
        <f>SUMIF(AF907:AF907, TRUE, F907:F907)</f>
        <v>0</v>
      </c>
      <c r="G908" s="32">
        <f>SUMIF(AF907:AF907, TRUE, G907:G907)</f>
        <v>0</v>
      </c>
      <c r="H908" s="32">
        <f>SUMIF(AF907:AF907, TRUE, H907:H907)</f>
        <v>0</v>
      </c>
      <c r="I908" s="32">
        <f>SUMIF(AF907:AF907, TRUE, I907:I907)</f>
        <v>0</v>
      </c>
      <c r="J908" s="32">
        <f>SUMIF(AF907:AF907, TRUE, J907:J907)</f>
        <v>0</v>
      </c>
      <c r="K908" s="32">
        <f>SUMIF(AF907:AF907, TRUE, K907:K907)</f>
        <v>0</v>
      </c>
      <c r="L908" s="32">
        <f>SUMIF(AF907:AF907, TRUE, L907:L907)</f>
        <v>0</v>
      </c>
      <c r="M908" s="32">
        <f>SUMIF(AF907:AF907, TRUE, M907:M907)</f>
        <v>0</v>
      </c>
      <c r="N908" s="32">
        <f>SUMIF(AF907:AF907, TRUE, N907:N907)</f>
        <v>0</v>
      </c>
      <c r="O908" s="32">
        <f>SUMIF(AF907:AF907, TRUE, O907:O907)</f>
        <v>0</v>
      </c>
      <c r="P908" s="32">
        <f>SUMIF(AF907:AF907, TRUE, P907:P907)</f>
        <v>0</v>
      </c>
      <c r="Q908" s="32">
        <f>SUMIF(AF907:AF907, TRUE, Q907:Q907)</f>
        <v>0</v>
      </c>
      <c r="R908" s="32">
        <f>SUMIF(AF907:AF907, TRUE, R907:R907)</f>
        <v>0</v>
      </c>
      <c r="S908" s="32">
        <f>SUMIF(AF907:AF907, TRUE, S907:S907)</f>
        <v>0</v>
      </c>
      <c r="T908" s="32">
        <f>SUMIF(AF907:AF907, TRUE, T907:T907)</f>
        <v>0</v>
      </c>
      <c r="U908" s="31" t="s">
        <v>384</v>
      </c>
      <c r="V908" s="32">
        <f>SUMIF(AF907:AF907, TRUE, V907:V907)</f>
        <v>0</v>
      </c>
      <c r="W908" s="32">
        <f>SUMIF(AF907:AF907, TRUE, W907:W907)</f>
        <v>0</v>
      </c>
      <c r="X908" s="32">
        <f>SUMIF(AF907:AF907, TRUE, X907:X907)</f>
        <v>0</v>
      </c>
      <c r="Y908" s="32">
        <f>SUMIF(AF907:AF907, TRUE, Y907:Y907)</f>
        <v>0</v>
      </c>
      <c r="Z908" s="32">
        <f>SUMIF(AF907:AF907, TRUE, Z907:Z907)</f>
        <v>0</v>
      </c>
      <c r="AA908" s="32">
        <f>SUMIF(AF907:AF907, TRUE, AA907:AA907)</f>
        <v>0</v>
      </c>
      <c r="AB908" s="32">
        <f>SUMIF(AF907:AF907, TRUE, AB907:AB907)</f>
        <v>0</v>
      </c>
      <c r="AC908" s="32">
        <f>SUMIF(AF907:AF907, TRUE, AC907:AC907)</f>
        <v>0</v>
      </c>
      <c r="AD908" s="32">
        <f>SUMIF(AF907:AF907, TRUE, AD907:AD907)</f>
        <v>0</v>
      </c>
      <c r="AE908" s="32">
        <f>SUMIF(AF907:AF907, TRUE, AE907:AE907)</f>
        <v>0</v>
      </c>
      <c r="AF908" t="b">
        <v>0</v>
      </c>
      <c r="AG908" t="b">
        <v>0</v>
      </c>
    </row>
    <row r="909" spans="1:33" x14ac:dyDescent="0.3">
      <c r="A909" s="2" t="s">
        <v>2410</v>
      </c>
      <c r="B909" s="2" t="s">
        <v>806</v>
      </c>
      <c r="C909" s="2" t="s">
        <v>1808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2" t="s">
        <v>385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t="b">
        <v>1</v>
      </c>
      <c r="AG909" t="b">
        <v>1</v>
      </c>
    </row>
    <row r="910" spans="1:33" x14ac:dyDescent="0.3">
      <c r="A910" s="31" t="s">
        <v>384</v>
      </c>
      <c r="B910" s="31" t="s">
        <v>1774</v>
      </c>
      <c r="C910" s="31" t="s">
        <v>384</v>
      </c>
      <c r="D910" s="32">
        <f>SUMIF(AF909:AF909, TRUE, D909:D909)</f>
        <v>0</v>
      </c>
      <c r="E910" s="32">
        <f>SUMIF(AF909:AF909, TRUE, E909:E909)</f>
        <v>0</v>
      </c>
      <c r="F910" s="32">
        <f>SUMIF(AF909:AF909, TRUE, F909:F909)</f>
        <v>0</v>
      </c>
      <c r="G910" s="32">
        <f>SUMIF(AF909:AF909, TRUE, G909:G909)</f>
        <v>0</v>
      </c>
      <c r="H910" s="32">
        <f>SUMIF(AF909:AF909, TRUE, H909:H909)</f>
        <v>0</v>
      </c>
      <c r="I910" s="32">
        <f>SUMIF(AF909:AF909, TRUE, I909:I909)</f>
        <v>0</v>
      </c>
      <c r="J910" s="32">
        <f>SUMIF(AF909:AF909, TRUE, J909:J909)</f>
        <v>0</v>
      </c>
      <c r="K910" s="32">
        <f>SUMIF(AF909:AF909, TRUE, K909:K909)</f>
        <v>0</v>
      </c>
      <c r="L910" s="32">
        <f>SUMIF(AF909:AF909, TRUE, L909:L909)</f>
        <v>0</v>
      </c>
      <c r="M910" s="32">
        <f>SUMIF(AF909:AF909, TRUE, M909:M909)</f>
        <v>0</v>
      </c>
      <c r="N910" s="32">
        <f>SUMIF(AF909:AF909, TRUE, N909:N909)</f>
        <v>0</v>
      </c>
      <c r="O910" s="32">
        <f>SUMIF(AF909:AF909, TRUE, O909:O909)</f>
        <v>0</v>
      </c>
      <c r="P910" s="32">
        <f>SUMIF(AF909:AF909, TRUE, P909:P909)</f>
        <v>0</v>
      </c>
      <c r="Q910" s="32">
        <f>SUMIF(AF909:AF909, TRUE, Q909:Q909)</f>
        <v>0</v>
      </c>
      <c r="R910" s="32">
        <f>SUMIF(AF909:AF909, TRUE, R909:R909)</f>
        <v>0</v>
      </c>
      <c r="S910" s="32">
        <f>SUMIF(AF909:AF909, TRUE, S909:S909)</f>
        <v>0</v>
      </c>
      <c r="T910" s="32">
        <f>SUMIF(AF909:AF909, TRUE, T909:T909)</f>
        <v>0</v>
      </c>
      <c r="U910" s="31" t="s">
        <v>384</v>
      </c>
      <c r="V910" s="32">
        <f>SUMIF(AF909:AF909, TRUE, V909:V909)</f>
        <v>0</v>
      </c>
      <c r="W910" s="32">
        <f>SUMIF(AF909:AF909, TRUE, W909:W909)</f>
        <v>0</v>
      </c>
      <c r="X910" s="32">
        <f>SUMIF(AF909:AF909, TRUE, X909:X909)</f>
        <v>0</v>
      </c>
      <c r="Y910" s="32">
        <f>SUMIF(AF909:AF909, TRUE, Y909:Y909)</f>
        <v>0</v>
      </c>
      <c r="Z910" s="32">
        <f>SUMIF(AF909:AF909, TRUE, Z909:Z909)</f>
        <v>0</v>
      </c>
      <c r="AA910" s="32">
        <f>SUMIF(AF909:AF909, TRUE, AA909:AA909)</f>
        <v>0</v>
      </c>
      <c r="AB910" s="32">
        <f>SUMIF(AF909:AF909, TRUE, AB909:AB909)</f>
        <v>0</v>
      </c>
      <c r="AC910" s="32">
        <f>SUMIF(AF909:AF909, TRUE, AC909:AC909)</f>
        <v>0</v>
      </c>
      <c r="AD910" s="32">
        <f>SUMIF(AF909:AF909, TRUE, AD909:AD909)</f>
        <v>0</v>
      </c>
      <c r="AE910" s="32">
        <f>SUMIF(AF909:AF909, TRUE, AE909:AE909)</f>
        <v>0</v>
      </c>
      <c r="AF910" t="b">
        <v>0</v>
      </c>
      <c r="AG910" t="b">
        <v>0</v>
      </c>
    </row>
    <row r="911" spans="1:33" x14ac:dyDescent="0.3">
      <c r="A911" s="2" t="s">
        <v>2409</v>
      </c>
      <c r="B911" s="2" t="s">
        <v>805</v>
      </c>
      <c r="C911" s="2" t="s">
        <v>1777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2" t="s">
        <v>385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t="b">
        <v>1</v>
      </c>
      <c r="AG911" t="b">
        <v>1</v>
      </c>
    </row>
    <row r="912" spans="1:33" x14ac:dyDescent="0.3">
      <c r="A912" s="31" t="s">
        <v>384</v>
      </c>
      <c r="B912" s="31" t="s">
        <v>1774</v>
      </c>
      <c r="C912" s="31" t="s">
        <v>384</v>
      </c>
      <c r="D912" s="32">
        <f>SUMIF(AF911:AF911, TRUE, D911:D911)</f>
        <v>0</v>
      </c>
      <c r="E912" s="32">
        <f>SUMIF(AF911:AF911, TRUE, E911:E911)</f>
        <v>0</v>
      </c>
      <c r="F912" s="32">
        <f>SUMIF(AF911:AF911, TRUE, F911:F911)</f>
        <v>0</v>
      </c>
      <c r="G912" s="32">
        <f>SUMIF(AF911:AF911, TRUE, G911:G911)</f>
        <v>0</v>
      </c>
      <c r="H912" s="32">
        <f>SUMIF(AF911:AF911, TRUE, H911:H911)</f>
        <v>0</v>
      </c>
      <c r="I912" s="32">
        <f>SUMIF(AF911:AF911, TRUE, I911:I911)</f>
        <v>0</v>
      </c>
      <c r="J912" s="32">
        <f>SUMIF(AF911:AF911, TRUE, J911:J911)</f>
        <v>0</v>
      </c>
      <c r="K912" s="32">
        <f>SUMIF(AF911:AF911, TRUE, K911:K911)</f>
        <v>0</v>
      </c>
      <c r="L912" s="32">
        <f>SUMIF(AF911:AF911, TRUE, L911:L911)</f>
        <v>0</v>
      </c>
      <c r="M912" s="32">
        <f>SUMIF(AF911:AF911, TRUE, M911:M911)</f>
        <v>0</v>
      </c>
      <c r="N912" s="32">
        <f>SUMIF(AF911:AF911, TRUE, N911:N911)</f>
        <v>0</v>
      </c>
      <c r="O912" s="32">
        <f>SUMIF(AF911:AF911, TRUE, O911:O911)</f>
        <v>0</v>
      </c>
      <c r="P912" s="32">
        <f>SUMIF(AF911:AF911, TRUE, P911:P911)</f>
        <v>0</v>
      </c>
      <c r="Q912" s="32">
        <f>SUMIF(AF911:AF911, TRUE, Q911:Q911)</f>
        <v>0</v>
      </c>
      <c r="R912" s="32">
        <f>SUMIF(AF911:AF911, TRUE, R911:R911)</f>
        <v>0</v>
      </c>
      <c r="S912" s="32">
        <f>SUMIF(AF911:AF911, TRUE, S911:S911)</f>
        <v>0</v>
      </c>
      <c r="T912" s="32">
        <f>SUMIF(AF911:AF911, TRUE, T911:T911)</f>
        <v>0</v>
      </c>
      <c r="U912" s="31" t="s">
        <v>384</v>
      </c>
      <c r="V912" s="32">
        <f>SUMIF(AF911:AF911, TRUE, V911:V911)</f>
        <v>0</v>
      </c>
      <c r="W912" s="32">
        <f>SUMIF(AF911:AF911, TRUE, W911:W911)</f>
        <v>0</v>
      </c>
      <c r="X912" s="32">
        <f>SUMIF(AF911:AF911, TRUE, X911:X911)</f>
        <v>0</v>
      </c>
      <c r="Y912" s="32">
        <f>SUMIF(AF911:AF911, TRUE, Y911:Y911)</f>
        <v>0</v>
      </c>
      <c r="Z912" s="32">
        <f>SUMIF(AF911:AF911, TRUE, Z911:Z911)</f>
        <v>0</v>
      </c>
      <c r="AA912" s="32">
        <f>SUMIF(AF911:AF911, TRUE, AA911:AA911)</f>
        <v>0</v>
      </c>
      <c r="AB912" s="32">
        <f>SUMIF(AF911:AF911, TRUE, AB911:AB911)</f>
        <v>0</v>
      </c>
      <c r="AC912" s="32">
        <f>SUMIF(AF911:AF911, TRUE, AC911:AC911)</f>
        <v>0</v>
      </c>
      <c r="AD912" s="32">
        <f>SUMIF(AF911:AF911, TRUE, AD911:AD911)</f>
        <v>0</v>
      </c>
      <c r="AE912" s="32">
        <f>SUMIF(AF911:AF911, TRUE, AE911:AE911)</f>
        <v>0</v>
      </c>
      <c r="AF912" t="b">
        <v>0</v>
      </c>
      <c r="AG912" t="b">
        <v>0</v>
      </c>
    </row>
    <row r="913" spans="1:33" x14ac:dyDescent="0.3">
      <c r="A913" s="2" t="s">
        <v>2408</v>
      </c>
      <c r="B913" s="2" t="s">
        <v>804</v>
      </c>
      <c r="C913" s="2" t="s">
        <v>1777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2" t="s">
        <v>385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t="b">
        <v>1</v>
      </c>
      <c r="AG913" t="b">
        <v>1</v>
      </c>
    </row>
    <row r="914" spans="1:33" x14ac:dyDescent="0.3">
      <c r="A914" s="31" t="s">
        <v>384</v>
      </c>
      <c r="B914" s="31" t="s">
        <v>1774</v>
      </c>
      <c r="C914" s="31" t="s">
        <v>384</v>
      </c>
      <c r="D914" s="32">
        <f>SUMIF(AF913:AF913, TRUE, D913:D913)</f>
        <v>0</v>
      </c>
      <c r="E914" s="32">
        <f>SUMIF(AF913:AF913, TRUE, E913:E913)</f>
        <v>0</v>
      </c>
      <c r="F914" s="32">
        <f>SUMIF(AF913:AF913, TRUE, F913:F913)</f>
        <v>0</v>
      </c>
      <c r="G914" s="32">
        <f>SUMIF(AF913:AF913, TRUE, G913:G913)</f>
        <v>0</v>
      </c>
      <c r="H914" s="32">
        <f>SUMIF(AF913:AF913, TRUE, H913:H913)</f>
        <v>0</v>
      </c>
      <c r="I914" s="32">
        <f>SUMIF(AF913:AF913, TRUE, I913:I913)</f>
        <v>0</v>
      </c>
      <c r="J914" s="32">
        <f>SUMIF(AF913:AF913, TRUE, J913:J913)</f>
        <v>0</v>
      </c>
      <c r="K914" s="32">
        <f>SUMIF(AF913:AF913, TRUE, K913:K913)</f>
        <v>0</v>
      </c>
      <c r="L914" s="32">
        <f>SUMIF(AF913:AF913, TRUE, L913:L913)</f>
        <v>0</v>
      </c>
      <c r="M914" s="32">
        <f>SUMIF(AF913:AF913, TRUE, M913:M913)</f>
        <v>0</v>
      </c>
      <c r="N914" s="32">
        <f>SUMIF(AF913:AF913, TRUE, N913:N913)</f>
        <v>0</v>
      </c>
      <c r="O914" s="32">
        <f>SUMIF(AF913:AF913, TRUE, O913:O913)</f>
        <v>0</v>
      </c>
      <c r="P914" s="32">
        <f>SUMIF(AF913:AF913, TRUE, P913:P913)</f>
        <v>0</v>
      </c>
      <c r="Q914" s="32">
        <f>SUMIF(AF913:AF913, TRUE, Q913:Q913)</f>
        <v>0</v>
      </c>
      <c r="R914" s="32">
        <f>SUMIF(AF913:AF913, TRUE, R913:R913)</f>
        <v>0</v>
      </c>
      <c r="S914" s="32">
        <f>SUMIF(AF913:AF913, TRUE, S913:S913)</f>
        <v>0</v>
      </c>
      <c r="T914" s="32">
        <f>SUMIF(AF913:AF913, TRUE, T913:T913)</f>
        <v>0</v>
      </c>
      <c r="U914" s="31" t="s">
        <v>384</v>
      </c>
      <c r="V914" s="32">
        <f>SUMIF(AF913:AF913, TRUE, V913:V913)</f>
        <v>0</v>
      </c>
      <c r="W914" s="32">
        <f>SUMIF(AF913:AF913, TRUE, W913:W913)</f>
        <v>0</v>
      </c>
      <c r="X914" s="32">
        <f>SUMIF(AF913:AF913, TRUE, X913:X913)</f>
        <v>0</v>
      </c>
      <c r="Y914" s="32">
        <f>SUMIF(AF913:AF913, TRUE, Y913:Y913)</f>
        <v>0</v>
      </c>
      <c r="Z914" s="32">
        <f>SUMIF(AF913:AF913, TRUE, Z913:Z913)</f>
        <v>0</v>
      </c>
      <c r="AA914" s="32">
        <f>SUMIF(AF913:AF913, TRUE, AA913:AA913)</f>
        <v>0</v>
      </c>
      <c r="AB914" s="32">
        <f>SUMIF(AF913:AF913, TRUE, AB913:AB913)</f>
        <v>0</v>
      </c>
      <c r="AC914" s="32">
        <f>SUMIF(AF913:AF913, TRUE, AC913:AC913)</f>
        <v>0</v>
      </c>
      <c r="AD914" s="32">
        <f>SUMIF(AF913:AF913, TRUE, AD913:AD913)</f>
        <v>0</v>
      </c>
      <c r="AE914" s="32">
        <f>SUMIF(AF913:AF913, TRUE, AE913:AE913)</f>
        <v>0</v>
      </c>
      <c r="AF914" t="b">
        <v>0</v>
      </c>
      <c r="AG914" t="b">
        <v>0</v>
      </c>
    </row>
    <row r="915" spans="1:33" x14ac:dyDescent="0.3">
      <c r="A915" s="2" t="s">
        <v>2407</v>
      </c>
      <c r="B915" s="2" t="s">
        <v>803</v>
      </c>
      <c r="C915" s="2" t="s">
        <v>1808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2" t="s">
        <v>385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t="b">
        <v>1</v>
      </c>
      <c r="AG915" t="b">
        <v>1</v>
      </c>
    </row>
    <row r="916" spans="1:33" x14ac:dyDescent="0.3">
      <c r="A916" s="31" t="s">
        <v>384</v>
      </c>
      <c r="B916" s="31" t="s">
        <v>1774</v>
      </c>
      <c r="C916" s="31" t="s">
        <v>384</v>
      </c>
      <c r="D916" s="32">
        <f>SUMIF(AF915:AF915, TRUE, D915:D915)</f>
        <v>0</v>
      </c>
      <c r="E916" s="32">
        <f>SUMIF(AF915:AF915, TRUE, E915:E915)</f>
        <v>0</v>
      </c>
      <c r="F916" s="32">
        <f>SUMIF(AF915:AF915, TRUE, F915:F915)</f>
        <v>0</v>
      </c>
      <c r="G916" s="32">
        <f>SUMIF(AF915:AF915, TRUE, G915:G915)</f>
        <v>0</v>
      </c>
      <c r="H916" s="32">
        <f>SUMIF(AF915:AF915, TRUE, H915:H915)</f>
        <v>0</v>
      </c>
      <c r="I916" s="32">
        <f>SUMIF(AF915:AF915, TRUE, I915:I915)</f>
        <v>0</v>
      </c>
      <c r="J916" s="32">
        <f>SUMIF(AF915:AF915, TRUE, J915:J915)</f>
        <v>0</v>
      </c>
      <c r="K916" s="32">
        <f>SUMIF(AF915:AF915, TRUE, K915:K915)</f>
        <v>0</v>
      </c>
      <c r="L916" s="32">
        <f>SUMIF(AF915:AF915, TRUE, L915:L915)</f>
        <v>0</v>
      </c>
      <c r="M916" s="32">
        <f>SUMIF(AF915:AF915, TRUE, M915:M915)</f>
        <v>0</v>
      </c>
      <c r="N916" s="32">
        <f>SUMIF(AF915:AF915, TRUE, N915:N915)</f>
        <v>0</v>
      </c>
      <c r="O916" s="32">
        <f>SUMIF(AF915:AF915, TRUE, O915:O915)</f>
        <v>0</v>
      </c>
      <c r="P916" s="32">
        <f>SUMIF(AF915:AF915, TRUE, P915:P915)</f>
        <v>0</v>
      </c>
      <c r="Q916" s="32">
        <f>SUMIF(AF915:AF915, TRUE, Q915:Q915)</f>
        <v>0</v>
      </c>
      <c r="R916" s="32">
        <f>SUMIF(AF915:AF915, TRUE, R915:R915)</f>
        <v>0</v>
      </c>
      <c r="S916" s="32">
        <f>SUMIF(AF915:AF915, TRUE, S915:S915)</f>
        <v>0</v>
      </c>
      <c r="T916" s="32">
        <f>SUMIF(AF915:AF915, TRUE, T915:T915)</f>
        <v>0</v>
      </c>
      <c r="U916" s="31" t="s">
        <v>384</v>
      </c>
      <c r="V916" s="32">
        <f>SUMIF(AF915:AF915, TRUE, V915:V915)</f>
        <v>0</v>
      </c>
      <c r="W916" s="32">
        <f>SUMIF(AF915:AF915, TRUE, W915:W915)</f>
        <v>0</v>
      </c>
      <c r="X916" s="32">
        <f>SUMIF(AF915:AF915, TRUE, X915:X915)</f>
        <v>0</v>
      </c>
      <c r="Y916" s="32">
        <f>SUMIF(AF915:AF915, TRUE, Y915:Y915)</f>
        <v>0</v>
      </c>
      <c r="Z916" s="32">
        <f>SUMIF(AF915:AF915, TRUE, Z915:Z915)</f>
        <v>0</v>
      </c>
      <c r="AA916" s="32">
        <f>SUMIF(AF915:AF915, TRUE, AA915:AA915)</f>
        <v>0</v>
      </c>
      <c r="AB916" s="32">
        <f>SUMIF(AF915:AF915, TRUE, AB915:AB915)</f>
        <v>0</v>
      </c>
      <c r="AC916" s="32">
        <f>SUMIF(AF915:AF915, TRUE, AC915:AC915)</f>
        <v>0</v>
      </c>
      <c r="AD916" s="32">
        <f>SUMIF(AF915:AF915, TRUE, AD915:AD915)</f>
        <v>0</v>
      </c>
      <c r="AE916" s="32">
        <f>SUMIF(AF915:AF915, TRUE, AE915:AE915)</f>
        <v>0</v>
      </c>
      <c r="AF916" t="b">
        <v>0</v>
      </c>
      <c r="AG916" t="b">
        <v>0</v>
      </c>
    </row>
    <row r="917" spans="1:33" x14ac:dyDescent="0.3">
      <c r="A917" s="2" t="s">
        <v>2406</v>
      </c>
      <c r="B917" s="2" t="s">
        <v>802</v>
      </c>
      <c r="C917" s="2" t="s">
        <v>1777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2" t="s">
        <v>385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48000</v>
      </c>
      <c r="AE917" s="3">
        <v>48000</v>
      </c>
      <c r="AF917" t="b">
        <v>1</v>
      </c>
      <c r="AG917" t="b">
        <v>1</v>
      </c>
    </row>
    <row r="918" spans="1:33" x14ac:dyDescent="0.3">
      <c r="A918" s="31" t="s">
        <v>384</v>
      </c>
      <c r="B918" s="31" t="s">
        <v>1774</v>
      </c>
      <c r="C918" s="31" t="s">
        <v>384</v>
      </c>
      <c r="D918" s="32">
        <f>SUMIF(AF917:AF917, TRUE, D917:D917)</f>
        <v>0</v>
      </c>
      <c r="E918" s="32">
        <f>SUMIF(AF917:AF917, TRUE, E917:E917)</f>
        <v>0</v>
      </c>
      <c r="F918" s="32">
        <f>SUMIF(AF917:AF917, TRUE, F917:F917)</f>
        <v>0</v>
      </c>
      <c r="G918" s="32">
        <f>SUMIF(AF917:AF917, TRUE, G917:G917)</f>
        <v>0</v>
      </c>
      <c r="H918" s="32">
        <f>SUMIF(AF917:AF917, TRUE, H917:H917)</f>
        <v>0</v>
      </c>
      <c r="I918" s="32">
        <f>SUMIF(AF917:AF917, TRUE, I917:I917)</f>
        <v>0</v>
      </c>
      <c r="J918" s="32">
        <f>SUMIF(AF917:AF917, TRUE, J917:J917)</f>
        <v>0</v>
      </c>
      <c r="K918" s="32">
        <f>SUMIF(AF917:AF917, TRUE, K917:K917)</f>
        <v>0</v>
      </c>
      <c r="L918" s="32">
        <f>SUMIF(AF917:AF917, TRUE, L917:L917)</f>
        <v>0</v>
      </c>
      <c r="M918" s="32">
        <f>SUMIF(AF917:AF917, TRUE, M917:M917)</f>
        <v>0</v>
      </c>
      <c r="N918" s="32">
        <f>SUMIF(AF917:AF917, TRUE, N917:N917)</f>
        <v>0</v>
      </c>
      <c r="O918" s="32">
        <f>SUMIF(AF917:AF917, TRUE, O917:O917)</f>
        <v>0</v>
      </c>
      <c r="P918" s="32">
        <f>SUMIF(AF917:AF917, TRUE, P917:P917)</f>
        <v>0</v>
      </c>
      <c r="Q918" s="32">
        <f>SUMIF(AF917:AF917, TRUE, Q917:Q917)</f>
        <v>0</v>
      </c>
      <c r="R918" s="32">
        <f>SUMIF(AF917:AF917, TRUE, R917:R917)</f>
        <v>0</v>
      </c>
      <c r="S918" s="32">
        <f>SUMIF(AF917:AF917, TRUE, S917:S917)</f>
        <v>0</v>
      </c>
      <c r="T918" s="32">
        <f>SUMIF(AF917:AF917, TRUE, T917:T917)</f>
        <v>0</v>
      </c>
      <c r="U918" s="31" t="s">
        <v>384</v>
      </c>
      <c r="V918" s="32">
        <f>SUMIF(AF917:AF917, TRUE, V917:V917)</f>
        <v>0</v>
      </c>
      <c r="W918" s="32">
        <f>SUMIF(AF917:AF917, TRUE, W917:W917)</f>
        <v>0</v>
      </c>
      <c r="X918" s="32">
        <f>SUMIF(AF917:AF917, TRUE, X917:X917)</f>
        <v>0</v>
      </c>
      <c r="Y918" s="32">
        <f>SUMIF(AF917:AF917, TRUE, Y917:Y917)</f>
        <v>0</v>
      </c>
      <c r="Z918" s="32">
        <f>SUMIF(AF917:AF917, TRUE, Z917:Z917)</f>
        <v>0</v>
      </c>
      <c r="AA918" s="32">
        <f>SUMIF(AF917:AF917, TRUE, AA917:AA917)</f>
        <v>0</v>
      </c>
      <c r="AB918" s="32">
        <f>SUMIF(AF917:AF917, TRUE, AB917:AB917)</f>
        <v>0</v>
      </c>
      <c r="AC918" s="32">
        <f>SUMIF(AF917:AF917, TRUE, AC917:AC917)</f>
        <v>0</v>
      </c>
      <c r="AD918" s="32">
        <f>SUMIF(AF917:AF917, TRUE, AD917:AD917)</f>
        <v>48000</v>
      </c>
      <c r="AE918" s="32">
        <f>SUMIF(AF917:AF917, TRUE, AE917:AE917)</f>
        <v>48000</v>
      </c>
      <c r="AF918" t="b">
        <v>0</v>
      </c>
      <c r="AG918" t="b">
        <v>0</v>
      </c>
    </row>
    <row r="919" spans="1:33" x14ac:dyDescent="0.3">
      <c r="A919" s="2" t="s">
        <v>2405</v>
      </c>
      <c r="B919" s="2" t="s">
        <v>801</v>
      </c>
      <c r="C919" s="2" t="s">
        <v>1777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2" t="s">
        <v>385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794.26</v>
      </c>
      <c r="AE919" s="3">
        <v>780</v>
      </c>
      <c r="AF919" t="b">
        <v>1</v>
      </c>
      <c r="AG919" t="b">
        <v>1</v>
      </c>
    </row>
    <row r="920" spans="1:33" x14ac:dyDescent="0.3">
      <c r="A920" s="31" t="s">
        <v>384</v>
      </c>
      <c r="B920" s="31" t="s">
        <v>1774</v>
      </c>
      <c r="C920" s="31" t="s">
        <v>384</v>
      </c>
      <c r="D920" s="32">
        <f>SUMIF(AF919:AF919, TRUE, D919:D919)</f>
        <v>0</v>
      </c>
      <c r="E920" s="32">
        <f>SUMIF(AF919:AF919, TRUE, E919:E919)</f>
        <v>0</v>
      </c>
      <c r="F920" s="32">
        <f>SUMIF(AF919:AF919, TRUE, F919:F919)</f>
        <v>0</v>
      </c>
      <c r="G920" s="32">
        <f>SUMIF(AF919:AF919, TRUE, G919:G919)</f>
        <v>0</v>
      </c>
      <c r="H920" s="32">
        <f>SUMIF(AF919:AF919, TRUE, H919:H919)</f>
        <v>0</v>
      </c>
      <c r="I920" s="32">
        <f>SUMIF(AF919:AF919, TRUE, I919:I919)</f>
        <v>0</v>
      </c>
      <c r="J920" s="32">
        <f>SUMIF(AF919:AF919, TRUE, J919:J919)</f>
        <v>0</v>
      </c>
      <c r="K920" s="32">
        <f>SUMIF(AF919:AF919, TRUE, K919:K919)</f>
        <v>0</v>
      </c>
      <c r="L920" s="32">
        <f>SUMIF(AF919:AF919, TRUE, L919:L919)</f>
        <v>0</v>
      </c>
      <c r="M920" s="32">
        <f>SUMIF(AF919:AF919, TRUE, M919:M919)</f>
        <v>0</v>
      </c>
      <c r="N920" s="32">
        <f>SUMIF(AF919:AF919, TRUE, N919:N919)</f>
        <v>0</v>
      </c>
      <c r="O920" s="32">
        <f>SUMIF(AF919:AF919, TRUE, O919:O919)</f>
        <v>0</v>
      </c>
      <c r="P920" s="32">
        <f>SUMIF(AF919:AF919, TRUE, P919:P919)</f>
        <v>0</v>
      </c>
      <c r="Q920" s="32">
        <f>SUMIF(AF919:AF919, TRUE, Q919:Q919)</f>
        <v>0</v>
      </c>
      <c r="R920" s="32">
        <f>SUMIF(AF919:AF919, TRUE, R919:R919)</f>
        <v>0</v>
      </c>
      <c r="S920" s="32">
        <f>SUMIF(AF919:AF919, TRUE, S919:S919)</f>
        <v>0</v>
      </c>
      <c r="T920" s="32">
        <f>SUMIF(AF919:AF919, TRUE, T919:T919)</f>
        <v>0</v>
      </c>
      <c r="U920" s="31" t="s">
        <v>384</v>
      </c>
      <c r="V920" s="32">
        <f>SUMIF(AF919:AF919, TRUE, V919:V919)</f>
        <v>0</v>
      </c>
      <c r="W920" s="32">
        <f>SUMIF(AF919:AF919, TRUE, W919:W919)</f>
        <v>0</v>
      </c>
      <c r="X920" s="32">
        <f>SUMIF(AF919:AF919, TRUE, X919:X919)</f>
        <v>0</v>
      </c>
      <c r="Y920" s="32">
        <f>SUMIF(AF919:AF919, TRUE, Y919:Y919)</f>
        <v>0</v>
      </c>
      <c r="Z920" s="32">
        <f>SUMIF(AF919:AF919, TRUE, Z919:Z919)</f>
        <v>0</v>
      </c>
      <c r="AA920" s="32">
        <f>SUMIF(AF919:AF919, TRUE, AA919:AA919)</f>
        <v>0</v>
      </c>
      <c r="AB920" s="32">
        <f>SUMIF(AF919:AF919, TRUE, AB919:AB919)</f>
        <v>0</v>
      </c>
      <c r="AC920" s="32">
        <f>SUMIF(AF919:AF919, TRUE, AC919:AC919)</f>
        <v>0</v>
      </c>
      <c r="AD920" s="32">
        <f>SUMIF(AF919:AF919, TRUE, AD919:AD919)</f>
        <v>794.26</v>
      </c>
      <c r="AE920" s="32">
        <f>SUMIF(AF919:AF919, TRUE, AE919:AE919)</f>
        <v>780</v>
      </c>
      <c r="AF920" t="b">
        <v>0</v>
      </c>
      <c r="AG920" t="b">
        <v>0</v>
      </c>
    </row>
    <row r="921" spans="1:33" x14ac:dyDescent="0.3">
      <c r="A921" s="2" t="s">
        <v>2404</v>
      </c>
      <c r="B921" s="2" t="s">
        <v>800</v>
      </c>
      <c r="C921" s="2" t="s">
        <v>1808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2" t="s">
        <v>385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t="b">
        <v>1</v>
      </c>
      <c r="AG921" t="b">
        <v>1</v>
      </c>
    </row>
    <row r="922" spans="1:33" x14ac:dyDescent="0.3">
      <c r="A922" s="31" t="s">
        <v>384</v>
      </c>
      <c r="B922" s="31" t="s">
        <v>1774</v>
      </c>
      <c r="C922" s="31" t="s">
        <v>384</v>
      </c>
      <c r="D922" s="32">
        <f>SUMIF(AF921:AF921, TRUE, D921:D921)</f>
        <v>0</v>
      </c>
      <c r="E922" s="32">
        <f>SUMIF(AF921:AF921, TRUE, E921:E921)</f>
        <v>0</v>
      </c>
      <c r="F922" s="32">
        <f>SUMIF(AF921:AF921, TRUE, F921:F921)</f>
        <v>0</v>
      </c>
      <c r="G922" s="32">
        <f>SUMIF(AF921:AF921, TRUE, G921:G921)</f>
        <v>0</v>
      </c>
      <c r="H922" s="32">
        <f>SUMIF(AF921:AF921, TRUE, H921:H921)</f>
        <v>0</v>
      </c>
      <c r="I922" s="32">
        <f>SUMIF(AF921:AF921, TRUE, I921:I921)</f>
        <v>0</v>
      </c>
      <c r="J922" s="32">
        <f>SUMIF(AF921:AF921, TRUE, J921:J921)</f>
        <v>0</v>
      </c>
      <c r="K922" s="32">
        <f>SUMIF(AF921:AF921, TRUE, K921:K921)</f>
        <v>0</v>
      </c>
      <c r="L922" s="32">
        <f>SUMIF(AF921:AF921, TRUE, L921:L921)</f>
        <v>0</v>
      </c>
      <c r="M922" s="32">
        <f>SUMIF(AF921:AF921, TRUE, M921:M921)</f>
        <v>0</v>
      </c>
      <c r="N922" s="32">
        <f>SUMIF(AF921:AF921, TRUE, N921:N921)</f>
        <v>0</v>
      </c>
      <c r="O922" s="32">
        <f>SUMIF(AF921:AF921, TRUE, O921:O921)</f>
        <v>0</v>
      </c>
      <c r="P922" s="32">
        <f>SUMIF(AF921:AF921, TRUE, P921:P921)</f>
        <v>0</v>
      </c>
      <c r="Q922" s="32">
        <f>SUMIF(AF921:AF921, TRUE, Q921:Q921)</f>
        <v>0</v>
      </c>
      <c r="R922" s="32">
        <f>SUMIF(AF921:AF921, TRUE, R921:R921)</f>
        <v>0</v>
      </c>
      <c r="S922" s="32">
        <f>SUMIF(AF921:AF921, TRUE, S921:S921)</f>
        <v>0</v>
      </c>
      <c r="T922" s="32">
        <f>SUMIF(AF921:AF921, TRUE, T921:T921)</f>
        <v>0</v>
      </c>
      <c r="U922" s="31" t="s">
        <v>384</v>
      </c>
      <c r="V922" s="32">
        <f>SUMIF(AF921:AF921, TRUE, V921:V921)</f>
        <v>0</v>
      </c>
      <c r="W922" s="32">
        <f>SUMIF(AF921:AF921, TRUE, W921:W921)</f>
        <v>0</v>
      </c>
      <c r="X922" s="32">
        <f>SUMIF(AF921:AF921, TRUE, X921:X921)</f>
        <v>0</v>
      </c>
      <c r="Y922" s="32">
        <f>SUMIF(AF921:AF921, TRUE, Y921:Y921)</f>
        <v>0</v>
      </c>
      <c r="Z922" s="32">
        <f>SUMIF(AF921:AF921, TRUE, Z921:Z921)</f>
        <v>0</v>
      </c>
      <c r="AA922" s="32">
        <f>SUMIF(AF921:AF921, TRUE, AA921:AA921)</f>
        <v>0</v>
      </c>
      <c r="AB922" s="32">
        <f>SUMIF(AF921:AF921, TRUE, AB921:AB921)</f>
        <v>0</v>
      </c>
      <c r="AC922" s="32">
        <f>SUMIF(AF921:AF921, TRUE, AC921:AC921)</f>
        <v>0</v>
      </c>
      <c r="AD922" s="32">
        <f>SUMIF(AF921:AF921, TRUE, AD921:AD921)</f>
        <v>0</v>
      </c>
      <c r="AE922" s="32">
        <f>SUMIF(AF921:AF921, TRUE, AE921:AE921)</f>
        <v>0</v>
      </c>
      <c r="AF922" t="b">
        <v>0</v>
      </c>
      <c r="AG922" t="b">
        <v>0</v>
      </c>
    </row>
    <row r="923" spans="1:33" x14ac:dyDescent="0.3">
      <c r="A923" s="2" t="s">
        <v>2403</v>
      </c>
      <c r="B923" s="2" t="s">
        <v>799</v>
      </c>
      <c r="C923" s="2" t="s">
        <v>1777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2" t="s">
        <v>385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t="b">
        <v>1</v>
      </c>
      <c r="AG923" t="b">
        <v>1</v>
      </c>
    </row>
    <row r="924" spans="1:33" x14ac:dyDescent="0.3">
      <c r="A924" s="31" t="s">
        <v>384</v>
      </c>
      <c r="B924" s="31" t="s">
        <v>1774</v>
      </c>
      <c r="C924" s="31" t="s">
        <v>384</v>
      </c>
      <c r="D924" s="32">
        <f>SUMIF(AF923:AF923, TRUE, D923:D923)</f>
        <v>0</v>
      </c>
      <c r="E924" s="32">
        <f>SUMIF(AF923:AF923, TRUE, E923:E923)</f>
        <v>0</v>
      </c>
      <c r="F924" s="32">
        <f>SUMIF(AF923:AF923, TRUE, F923:F923)</f>
        <v>0</v>
      </c>
      <c r="G924" s="32">
        <f>SUMIF(AF923:AF923, TRUE, G923:G923)</f>
        <v>0</v>
      </c>
      <c r="H924" s="32">
        <f>SUMIF(AF923:AF923, TRUE, H923:H923)</f>
        <v>0</v>
      </c>
      <c r="I924" s="32">
        <f>SUMIF(AF923:AF923, TRUE, I923:I923)</f>
        <v>0</v>
      </c>
      <c r="J924" s="32">
        <f>SUMIF(AF923:AF923, TRUE, J923:J923)</f>
        <v>0</v>
      </c>
      <c r="K924" s="32">
        <f>SUMIF(AF923:AF923, TRUE, K923:K923)</f>
        <v>0</v>
      </c>
      <c r="L924" s="32">
        <f>SUMIF(AF923:AF923, TRUE, L923:L923)</f>
        <v>0</v>
      </c>
      <c r="M924" s="32">
        <f>SUMIF(AF923:AF923, TRUE, M923:M923)</f>
        <v>0</v>
      </c>
      <c r="N924" s="32">
        <f>SUMIF(AF923:AF923, TRUE, N923:N923)</f>
        <v>0</v>
      </c>
      <c r="O924" s="32">
        <f>SUMIF(AF923:AF923, TRUE, O923:O923)</f>
        <v>0</v>
      </c>
      <c r="P924" s="32">
        <f>SUMIF(AF923:AF923, TRUE, P923:P923)</f>
        <v>0</v>
      </c>
      <c r="Q924" s="32">
        <f>SUMIF(AF923:AF923, TRUE, Q923:Q923)</f>
        <v>0</v>
      </c>
      <c r="R924" s="32">
        <f>SUMIF(AF923:AF923, TRUE, R923:R923)</f>
        <v>0</v>
      </c>
      <c r="S924" s="32">
        <f>SUMIF(AF923:AF923, TRUE, S923:S923)</f>
        <v>0</v>
      </c>
      <c r="T924" s="32">
        <f>SUMIF(AF923:AF923, TRUE, T923:T923)</f>
        <v>0</v>
      </c>
      <c r="U924" s="31" t="s">
        <v>384</v>
      </c>
      <c r="V924" s="32">
        <f>SUMIF(AF923:AF923, TRUE, V923:V923)</f>
        <v>0</v>
      </c>
      <c r="W924" s="32">
        <f>SUMIF(AF923:AF923, TRUE, W923:W923)</f>
        <v>0</v>
      </c>
      <c r="X924" s="32">
        <f>SUMIF(AF923:AF923, TRUE, X923:X923)</f>
        <v>0</v>
      </c>
      <c r="Y924" s="32">
        <f>SUMIF(AF923:AF923, TRUE, Y923:Y923)</f>
        <v>0</v>
      </c>
      <c r="Z924" s="32">
        <f>SUMIF(AF923:AF923, TRUE, Z923:Z923)</f>
        <v>0</v>
      </c>
      <c r="AA924" s="32">
        <f>SUMIF(AF923:AF923, TRUE, AA923:AA923)</f>
        <v>0</v>
      </c>
      <c r="AB924" s="32">
        <f>SUMIF(AF923:AF923, TRUE, AB923:AB923)</f>
        <v>0</v>
      </c>
      <c r="AC924" s="32">
        <f>SUMIF(AF923:AF923, TRUE, AC923:AC923)</f>
        <v>0</v>
      </c>
      <c r="AD924" s="32">
        <f>SUMIF(AF923:AF923, TRUE, AD923:AD923)</f>
        <v>0</v>
      </c>
      <c r="AE924" s="32">
        <f>SUMIF(AF923:AF923, TRUE, AE923:AE923)</f>
        <v>0</v>
      </c>
      <c r="AF924" t="b">
        <v>0</v>
      </c>
      <c r="AG924" t="b">
        <v>0</v>
      </c>
    </row>
    <row r="925" spans="1:33" x14ac:dyDescent="0.3">
      <c r="A925" s="2" t="s">
        <v>2402</v>
      </c>
      <c r="B925" s="2" t="s">
        <v>798</v>
      </c>
      <c r="C925" s="2" t="s">
        <v>1777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2" t="s">
        <v>385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t="b">
        <v>1</v>
      </c>
      <c r="AG925" t="b">
        <v>1</v>
      </c>
    </row>
    <row r="926" spans="1:33" x14ac:dyDescent="0.3">
      <c r="A926" s="31" t="s">
        <v>384</v>
      </c>
      <c r="B926" s="31" t="s">
        <v>1774</v>
      </c>
      <c r="C926" s="31" t="s">
        <v>384</v>
      </c>
      <c r="D926" s="32">
        <f>SUMIF(AF925:AF925, TRUE, D925:D925)</f>
        <v>0</v>
      </c>
      <c r="E926" s="32">
        <f>SUMIF(AF925:AF925, TRUE, E925:E925)</f>
        <v>0</v>
      </c>
      <c r="F926" s="32">
        <f>SUMIF(AF925:AF925, TRUE, F925:F925)</f>
        <v>0</v>
      </c>
      <c r="G926" s="32">
        <f>SUMIF(AF925:AF925, TRUE, G925:G925)</f>
        <v>0</v>
      </c>
      <c r="H926" s="32">
        <f>SUMIF(AF925:AF925, TRUE, H925:H925)</f>
        <v>0</v>
      </c>
      <c r="I926" s="32">
        <f>SUMIF(AF925:AF925, TRUE, I925:I925)</f>
        <v>0</v>
      </c>
      <c r="J926" s="32">
        <f>SUMIF(AF925:AF925, TRUE, J925:J925)</f>
        <v>0</v>
      </c>
      <c r="K926" s="32">
        <f>SUMIF(AF925:AF925, TRUE, K925:K925)</f>
        <v>0</v>
      </c>
      <c r="L926" s="32">
        <f>SUMIF(AF925:AF925, TRUE, L925:L925)</f>
        <v>0</v>
      </c>
      <c r="M926" s="32">
        <f>SUMIF(AF925:AF925, TRUE, M925:M925)</f>
        <v>0</v>
      </c>
      <c r="N926" s="32">
        <f>SUMIF(AF925:AF925, TRUE, N925:N925)</f>
        <v>0</v>
      </c>
      <c r="O926" s="32">
        <f>SUMIF(AF925:AF925, TRUE, O925:O925)</f>
        <v>0</v>
      </c>
      <c r="P926" s="32">
        <f>SUMIF(AF925:AF925, TRUE, P925:P925)</f>
        <v>0</v>
      </c>
      <c r="Q926" s="32">
        <f>SUMIF(AF925:AF925, TRUE, Q925:Q925)</f>
        <v>0</v>
      </c>
      <c r="R926" s="32">
        <f>SUMIF(AF925:AF925, TRUE, R925:R925)</f>
        <v>0</v>
      </c>
      <c r="S926" s="32">
        <f>SUMIF(AF925:AF925, TRUE, S925:S925)</f>
        <v>0</v>
      </c>
      <c r="T926" s="32">
        <f>SUMIF(AF925:AF925, TRUE, T925:T925)</f>
        <v>0</v>
      </c>
      <c r="U926" s="31" t="s">
        <v>384</v>
      </c>
      <c r="V926" s="32">
        <f>SUMIF(AF925:AF925, TRUE, V925:V925)</f>
        <v>0</v>
      </c>
      <c r="W926" s="32">
        <f>SUMIF(AF925:AF925, TRUE, W925:W925)</f>
        <v>0</v>
      </c>
      <c r="X926" s="32">
        <f>SUMIF(AF925:AF925, TRUE, X925:X925)</f>
        <v>0</v>
      </c>
      <c r="Y926" s="32">
        <f>SUMIF(AF925:AF925, TRUE, Y925:Y925)</f>
        <v>0</v>
      </c>
      <c r="Z926" s="32">
        <f>SUMIF(AF925:AF925, TRUE, Z925:Z925)</f>
        <v>0</v>
      </c>
      <c r="AA926" s="32">
        <f>SUMIF(AF925:AF925, TRUE, AA925:AA925)</f>
        <v>0</v>
      </c>
      <c r="AB926" s="32">
        <f>SUMIF(AF925:AF925, TRUE, AB925:AB925)</f>
        <v>0</v>
      </c>
      <c r="AC926" s="32">
        <f>SUMIF(AF925:AF925, TRUE, AC925:AC925)</f>
        <v>0</v>
      </c>
      <c r="AD926" s="32">
        <f>SUMIF(AF925:AF925, TRUE, AD925:AD925)</f>
        <v>0</v>
      </c>
      <c r="AE926" s="32">
        <f>SUMIF(AF925:AF925, TRUE, AE925:AE925)</f>
        <v>0</v>
      </c>
      <c r="AF926" t="b">
        <v>0</v>
      </c>
      <c r="AG926" t="b">
        <v>0</v>
      </c>
    </row>
    <row r="927" spans="1:33" x14ac:dyDescent="0.3">
      <c r="A927" s="2" t="s">
        <v>2401</v>
      </c>
      <c r="B927" s="2" t="s">
        <v>797</v>
      </c>
      <c r="C927" s="2" t="s">
        <v>1808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2" t="s">
        <v>385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t="b">
        <v>1</v>
      </c>
      <c r="AG927" t="b">
        <v>1</v>
      </c>
    </row>
    <row r="928" spans="1:33" x14ac:dyDescent="0.3">
      <c r="A928" s="31" t="s">
        <v>384</v>
      </c>
      <c r="B928" s="31" t="s">
        <v>1774</v>
      </c>
      <c r="C928" s="31" t="s">
        <v>384</v>
      </c>
      <c r="D928" s="32">
        <f>SUMIF(AF927:AF927, TRUE, D927:D927)</f>
        <v>0</v>
      </c>
      <c r="E928" s="32">
        <f>SUMIF(AF927:AF927, TRUE, E927:E927)</f>
        <v>0</v>
      </c>
      <c r="F928" s="32">
        <f>SUMIF(AF927:AF927, TRUE, F927:F927)</f>
        <v>0</v>
      </c>
      <c r="G928" s="32">
        <f>SUMIF(AF927:AF927, TRUE, G927:G927)</f>
        <v>0</v>
      </c>
      <c r="H928" s="32">
        <f>SUMIF(AF927:AF927, TRUE, H927:H927)</f>
        <v>0</v>
      </c>
      <c r="I928" s="32">
        <f>SUMIF(AF927:AF927, TRUE, I927:I927)</f>
        <v>0</v>
      </c>
      <c r="J928" s="32">
        <f>SUMIF(AF927:AF927, TRUE, J927:J927)</f>
        <v>0</v>
      </c>
      <c r="K928" s="32">
        <f>SUMIF(AF927:AF927, TRUE, K927:K927)</f>
        <v>0</v>
      </c>
      <c r="L928" s="32">
        <f>SUMIF(AF927:AF927, TRUE, L927:L927)</f>
        <v>0</v>
      </c>
      <c r="M928" s="32">
        <f>SUMIF(AF927:AF927, TRUE, M927:M927)</f>
        <v>0</v>
      </c>
      <c r="N928" s="32">
        <f>SUMIF(AF927:AF927, TRUE, N927:N927)</f>
        <v>0</v>
      </c>
      <c r="O928" s="32">
        <f>SUMIF(AF927:AF927, TRUE, O927:O927)</f>
        <v>0</v>
      </c>
      <c r="P928" s="32">
        <f>SUMIF(AF927:AF927, TRUE, P927:P927)</f>
        <v>0</v>
      </c>
      <c r="Q928" s="32">
        <f>SUMIF(AF927:AF927, TRUE, Q927:Q927)</f>
        <v>0</v>
      </c>
      <c r="R928" s="32">
        <f>SUMIF(AF927:AF927, TRUE, R927:R927)</f>
        <v>0</v>
      </c>
      <c r="S928" s="32">
        <f>SUMIF(AF927:AF927, TRUE, S927:S927)</f>
        <v>0</v>
      </c>
      <c r="T928" s="32">
        <f>SUMIF(AF927:AF927, TRUE, T927:T927)</f>
        <v>0</v>
      </c>
      <c r="U928" s="31" t="s">
        <v>384</v>
      </c>
      <c r="V928" s="32">
        <f>SUMIF(AF927:AF927, TRUE, V927:V927)</f>
        <v>0</v>
      </c>
      <c r="W928" s="32">
        <f>SUMIF(AF927:AF927, TRUE, W927:W927)</f>
        <v>0</v>
      </c>
      <c r="X928" s="32">
        <f>SUMIF(AF927:AF927, TRUE, X927:X927)</f>
        <v>0</v>
      </c>
      <c r="Y928" s="32">
        <f>SUMIF(AF927:AF927, TRUE, Y927:Y927)</f>
        <v>0</v>
      </c>
      <c r="Z928" s="32">
        <f>SUMIF(AF927:AF927, TRUE, Z927:Z927)</f>
        <v>0</v>
      </c>
      <c r="AA928" s="32">
        <f>SUMIF(AF927:AF927, TRUE, AA927:AA927)</f>
        <v>0</v>
      </c>
      <c r="AB928" s="32">
        <f>SUMIF(AF927:AF927, TRUE, AB927:AB927)</f>
        <v>0</v>
      </c>
      <c r="AC928" s="32">
        <f>SUMIF(AF927:AF927, TRUE, AC927:AC927)</f>
        <v>0</v>
      </c>
      <c r="AD928" s="32">
        <f>SUMIF(AF927:AF927, TRUE, AD927:AD927)</f>
        <v>0</v>
      </c>
      <c r="AE928" s="32">
        <f>SUMIF(AF927:AF927, TRUE, AE927:AE927)</f>
        <v>0</v>
      </c>
      <c r="AF928" t="b">
        <v>0</v>
      </c>
      <c r="AG928" t="b">
        <v>0</v>
      </c>
    </row>
    <row r="929" spans="1:33" x14ac:dyDescent="0.3">
      <c r="A929" s="2" t="s">
        <v>2400</v>
      </c>
      <c r="B929" s="2" t="s">
        <v>796</v>
      </c>
      <c r="C929" s="2" t="s">
        <v>1777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2" t="s">
        <v>385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t="b">
        <v>1</v>
      </c>
      <c r="AG929" t="b">
        <v>1</v>
      </c>
    </row>
    <row r="930" spans="1:33" x14ac:dyDescent="0.3">
      <c r="A930" s="31" t="s">
        <v>384</v>
      </c>
      <c r="B930" s="31" t="s">
        <v>1774</v>
      </c>
      <c r="C930" s="31" t="s">
        <v>384</v>
      </c>
      <c r="D930" s="32">
        <f>SUMIF(AF929:AF929, TRUE, D929:D929)</f>
        <v>0</v>
      </c>
      <c r="E930" s="32">
        <f>SUMIF(AF929:AF929, TRUE, E929:E929)</f>
        <v>0</v>
      </c>
      <c r="F930" s="32">
        <f>SUMIF(AF929:AF929, TRUE, F929:F929)</f>
        <v>0</v>
      </c>
      <c r="G930" s="32">
        <f>SUMIF(AF929:AF929, TRUE, G929:G929)</f>
        <v>0</v>
      </c>
      <c r="H930" s="32">
        <f>SUMIF(AF929:AF929, TRUE, H929:H929)</f>
        <v>0</v>
      </c>
      <c r="I930" s="32">
        <f>SUMIF(AF929:AF929, TRUE, I929:I929)</f>
        <v>0</v>
      </c>
      <c r="J930" s="32">
        <f>SUMIF(AF929:AF929, TRUE, J929:J929)</f>
        <v>0</v>
      </c>
      <c r="K930" s="32">
        <f>SUMIF(AF929:AF929, TRUE, K929:K929)</f>
        <v>0</v>
      </c>
      <c r="L930" s="32">
        <f>SUMIF(AF929:AF929, TRUE, L929:L929)</f>
        <v>0</v>
      </c>
      <c r="M930" s="32">
        <f>SUMIF(AF929:AF929, TRUE, M929:M929)</f>
        <v>0</v>
      </c>
      <c r="N930" s="32">
        <f>SUMIF(AF929:AF929, TRUE, N929:N929)</f>
        <v>0</v>
      </c>
      <c r="O930" s="32">
        <f>SUMIF(AF929:AF929, TRUE, O929:O929)</f>
        <v>0</v>
      </c>
      <c r="P930" s="32">
        <f>SUMIF(AF929:AF929, TRUE, P929:P929)</f>
        <v>0</v>
      </c>
      <c r="Q930" s="32">
        <f>SUMIF(AF929:AF929, TRUE, Q929:Q929)</f>
        <v>0</v>
      </c>
      <c r="R930" s="32">
        <f>SUMIF(AF929:AF929, TRUE, R929:R929)</f>
        <v>0</v>
      </c>
      <c r="S930" s="32">
        <f>SUMIF(AF929:AF929, TRUE, S929:S929)</f>
        <v>0</v>
      </c>
      <c r="T930" s="32">
        <f>SUMIF(AF929:AF929, TRUE, T929:T929)</f>
        <v>0</v>
      </c>
      <c r="U930" s="31" t="s">
        <v>384</v>
      </c>
      <c r="V930" s="32">
        <f>SUMIF(AF929:AF929, TRUE, V929:V929)</f>
        <v>0</v>
      </c>
      <c r="W930" s="32">
        <f>SUMIF(AF929:AF929, TRUE, W929:W929)</f>
        <v>0</v>
      </c>
      <c r="X930" s="32">
        <f>SUMIF(AF929:AF929, TRUE, X929:X929)</f>
        <v>0</v>
      </c>
      <c r="Y930" s="32">
        <f>SUMIF(AF929:AF929, TRUE, Y929:Y929)</f>
        <v>0</v>
      </c>
      <c r="Z930" s="32">
        <f>SUMIF(AF929:AF929, TRUE, Z929:Z929)</f>
        <v>0</v>
      </c>
      <c r="AA930" s="32">
        <f>SUMIF(AF929:AF929, TRUE, AA929:AA929)</f>
        <v>0</v>
      </c>
      <c r="AB930" s="32">
        <f>SUMIF(AF929:AF929, TRUE, AB929:AB929)</f>
        <v>0</v>
      </c>
      <c r="AC930" s="32">
        <f>SUMIF(AF929:AF929, TRUE, AC929:AC929)</f>
        <v>0</v>
      </c>
      <c r="AD930" s="32">
        <f>SUMIF(AF929:AF929, TRUE, AD929:AD929)</f>
        <v>0</v>
      </c>
      <c r="AE930" s="32">
        <f>SUMIF(AF929:AF929, TRUE, AE929:AE929)</f>
        <v>0</v>
      </c>
      <c r="AF930" t="b">
        <v>0</v>
      </c>
      <c r="AG930" t="b">
        <v>0</v>
      </c>
    </row>
    <row r="931" spans="1:33" x14ac:dyDescent="0.3">
      <c r="A931" s="2" t="s">
        <v>2399</v>
      </c>
      <c r="B931" s="2" t="s">
        <v>795</v>
      </c>
      <c r="C931" s="2" t="s">
        <v>1777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2" t="s">
        <v>385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t="b">
        <v>1</v>
      </c>
      <c r="AG931" t="b">
        <v>1</v>
      </c>
    </row>
    <row r="932" spans="1:33" x14ac:dyDescent="0.3">
      <c r="A932" s="31" t="s">
        <v>384</v>
      </c>
      <c r="B932" s="31" t="s">
        <v>1774</v>
      </c>
      <c r="C932" s="31" t="s">
        <v>384</v>
      </c>
      <c r="D932" s="32">
        <f>SUMIF(AF931:AF931, TRUE, D931:D931)</f>
        <v>0</v>
      </c>
      <c r="E932" s="32">
        <f>SUMIF(AF931:AF931, TRUE, E931:E931)</f>
        <v>0</v>
      </c>
      <c r="F932" s="32">
        <f>SUMIF(AF931:AF931, TRUE, F931:F931)</f>
        <v>0</v>
      </c>
      <c r="G932" s="32">
        <f>SUMIF(AF931:AF931, TRUE, G931:G931)</f>
        <v>0</v>
      </c>
      <c r="H932" s="32">
        <f>SUMIF(AF931:AF931, TRUE, H931:H931)</f>
        <v>0</v>
      </c>
      <c r="I932" s="32">
        <f>SUMIF(AF931:AF931, TRUE, I931:I931)</f>
        <v>0</v>
      </c>
      <c r="J932" s="32">
        <f>SUMIF(AF931:AF931, TRUE, J931:J931)</f>
        <v>0</v>
      </c>
      <c r="K932" s="32">
        <f>SUMIF(AF931:AF931, TRUE, K931:K931)</f>
        <v>0</v>
      </c>
      <c r="L932" s="32">
        <f>SUMIF(AF931:AF931, TRUE, L931:L931)</f>
        <v>0</v>
      </c>
      <c r="M932" s="32">
        <f>SUMIF(AF931:AF931, TRUE, M931:M931)</f>
        <v>0</v>
      </c>
      <c r="N932" s="32">
        <f>SUMIF(AF931:AF931, TRUE, N931:N931)</f>
        <v>0</v>
      </c>
      <c r="O932" s="32">
        <f>SUMIF(AF931:AF931, TRUE, O931:O931)</f>
        <v>0</v>
      </c>
      <c r="P932" s="32">
        <f>SUMIF(AF931:AF931, TRUE, P931:P931)</f>
        <v>0</v>
      </c>
      <c r="Q932" s="32">
        <f>SUMIF(AF931:AF931, TRUE, Q931:Q931)</f>
        <v>0</v>
      </c>
      <c r="R932" s="32">
        <f>SUMIF(AF931:AF931, TRUE, R931:R931)</f>
        <v>0</v>
      </c>
      <c r="S932" s="32">
        <f>SUMIF(AF931:AF931, TRUE, S931:S931)</f>
        <v>0</v>
      </c>
      <c r="T932" s="32">
        <f>SUMIF(AF931:AF931, TRUE, T931:T931)</f>
        <v>0</v>
      </c>
      <c r="U932" s="31" t="s">
        <v>384</v>
      </c>
      <c r="V932" s="32">
        <f>SUMIF(AF931:AF931, TRUE, V931:V931)</f>
        <v>0</v>
      </c>
      <c r="W932" s="32">
        <f>SUMIF(AF931:AF931, TRUE, W931:W931)</f>
        <v>0</v>
      </c>
      <c r="X932" s="32">
        <f>SUMIF(AF931:AF931, TRUE, X931:X931)</f>
        <v>0</v>
      </c>
      <c r="Y932" s="32">
        <f>SUMIF(AF931:AF931, TRUE, Y931:Y931)</f>
        <v>0</v>
      </c>
      <c r="Z932" s="32">
        <f>SUMIF(AF931:AF931, TRUE, Z931:Z931)</f>
        <v>0</v>
      </c>
      <c r="AA932" s="32">
        <f>SUMIF(AF931:AF931, TRUE, AA931:AA931)</f>
        <v>0</v>
      </c>
      <c r="AB932" s="32">
        <f>SUMIF(AF931:AF931, TRUE, AB931:AB931)</f>
        <v>0</v>
      </c>
      <c r="AC932" s="32">
        <f>SUMIF(AF931:AF931, TRUE, AC931:AC931)</f>
        <v>0</v>
      </c>
      <c r="AD932" s="32">
        <f>SUMIF(AF931:AF931, TRUE, AD931:AD931)</f>
        <v>0</v>
      </c>
      <c r="AE932" s="32">
        <f>SUMIF(AF931:AF931, TRUE, AE931:AE931)</f>
        <v>0</v>
      </c>
      <c r="AF932" t="b">
        <v>0</v>
      </c>
      <c r="AG932" t="b">
        <v>0</v>
      </c>
    </row>
    <row r="933" spans="1:33" x14ac:dyDescent="0.3">
      <c r="A933" s="2" t="s">
        <v>2398</v>
      </c>
      <c r="B933" s="2" t="s">
        <v>794</v>
      </c>
      <c r="C933" s="2" t="s">
        <v>1808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2" t="s">
        <v>385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t="b">
        <v>1</v>
      </c>
      <c r="AG933" t="b">
        <v>1</v>
      </c>
    </row>
    <row r="934" spans="1:33" x14ac:dyDescent="0.3">
      <c r="A934" s="31" t="s">
        <v>384</v>
      </c>
      <c r="B934" s="31" t="s">
        <v>1774</v>
      </c>
      <c r="C934" s="31" t="s">
        <v>384</v>
      </c>
      <c r="D934" s="32">
        <f>SUMIF(AF933:AF933, TRUE, D933:D933)</f>
        <v>0</v>
      </c>
      <c r="E934" s="32">
        <f>SUMIF(AF933:AF933, TRUE, E933:E933)</f>
        <v>0</v>
      </c>
      <c r="F934" s="32">
        <f>SUMIF(AF933:AF933, TRUE, F933:F933)</f>
        <v>0</v>
      </c>
      <c r="G934" s="32">
        <f>SUMIF(AF933:AF933, TRUE, G933:G933)</f>
        <v>0</v>
      </c>
      <c r="H934" s="32">
        <f>SUMIF(AF933:AF933, TRUE, H933:H933)</f>
        <v>0</v>
      </c>
      <c r="I934" s="32">
        <f>SUMIF(AF933:AF933, TRUE, I933:I933)</f>
        <v>0</v>
      </c>
      <c r="J934" s="32">
        <f>SUMIF(AF933:AF933, TRUE, J933:J933)</f>
        <v>0</v>
      </c>
      <c r="K934" s="32">
        <f>SUMIF(AF933:AF933, TRUE, K933:K933)</f>
        <v>0</v>
      </c>
      <c r="L934" s="32">
        <f>SUMIF(AF933:AF933, TRUE, L933:L933)</f>
        <v>0</v>
      </c>
      <c r="M934" s="32">
        <f>SUMIF(AF933:AF933, TRUE, M933:M933)</f>
        <v>0</v>
      </c>
      <c r="N934" s="32">
        <f>SUMIF(AF933:AF933, TRUE, N933:N933)</f>
        <v>0</v>
      </c>
      <c r="O934" s="32">
        <f>SUMIF(AF933:AF933, TRUE, O933:O933)</f>
        <v>0</v>
      </c>
      <c r="P934" s="32">
        <f>SUMIF(AF933:AF933, TRUE, P933:P933)</f>
        <v>0</v>
      </c>
      <c r="Q934" s="32">
        <f>SUMIF(AF933:AF933, TRUE, Q933:Q933)</f>
        <v>0</v>
      </c>
      <c r="R934" s="32">
        <f>SUMIF(AF933:AF933, TRUE, R933:R933)</f>
        <v>0</v>
      </c>
      <c r="S934" s="32">
        <f>SUMIF(AF933:AF933, TRUE, S933:S933)</f>
        <v>0</v>
      </c>
      <c r="T934" s="32">
        <f>SUMIF(AF933:AF933, TRUE, T933:T933)</f>
        <v>0</v>
      </c>
      <c r="U934" s="31" t="s">
        <v>384</v>
      </c>
      <c r="V934" s="32">
        <f>SUMIF(AF933:AF933, TRUE, V933:V933)</f>
        <v>0</v>
      </c>
      <c r="W934" s="32">
        <f>SUMIF(AF933:AF933, TRUE, W933:W933)</f>
        <v>0</v>
      </c>
      <c r="X934" s="32">
        <f>SUMIF(AF933:AF933, TRUE, X933:X933)</f>
        <v>0</v>
      </c>
      <c r="Y934" s="32">
        <f>SUMIF(AF933:AF933, TRUE, Y933:Y933)</f>
        <v>0</v>
      </c>
      <c r="Z934" s="32">
        <f>SUMIF(AF933:AF933, TRUE, Z933:Z933)</f>
        <v>0</v>
      </c>
      <c r="AA934" s="32">
        <f>SUMIF(AF933:AF933, TRUE, AA933:AA933)</f>
        <v>0</v>
      </c>
      <c r="AB934" s="32">
        <f>SUMIF(AF933:AF933, TRUE, AB933:AB933)</f>
        <v>0</v>
      </c>
      <c r="AC934" s="32">
        <f>SUMIF(AF933:AF933, TRUE, AC933:AC933)</f>
        <v>0</v>
      </c>
      <c r="AD934" s="32">
        <f>SUMIF(AF933:AF933, TRUE, AD933:AD933)</f>
        <v>0</v>
      </c>
      <c r="AE934" s="32">
        <f>SUMIF(AF933:AF933, TRUE, AE933:AE933)</f>
        <v>0</v>
      </c>
      <c r="AF934" t="b">
        <v>0</v>
      </c>
      <c r="AG934" t="b">
        <v>0</v>
      </c>
    </row>
    <row r="935" spans="1:33" x14ac:dyDescent="0.3">
      <c r="A935" s="2" t="s">
        <v>2397</v>
      </c>
      <c r="B935" s="2" t="s">
        <v>793</v>
      </c>
      <c r="C935" s="2" t="s">
        <v>1777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2" t="s">
        <v>385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t="b">
        <v>1</v>
      </c>
      <c r="AG935" t="b">
        <v>1</v>
      </c>
    </row>
    <row r="936" spans="1:33" x14ac:dyDescent="0.3">
      <c r="A936" s="31" t="s">
        <v>384</v>
      </c>
      <c r="B936" s="31" t="s">
        <v>1774</v>
      </c>
      <c r="C936" s="31" t="s">
        <v>384</v>
      </c>
      <c r="D936" s="32">
        <f>SUMIF(AF935:AF935, TRUE, D935:D935)</f>
        <v>0</v>
      </c>
      <c r="E936" s="32">
        <f>SUMIF(AF935:AF935, TRUE, E935:E935)</f>
        <v>0</v>
      </c>
      <c r="F936" s="32">
        <f>SUMIF(AF935:AF935, TRUE, F935:F935)</f>
        <v>0</v>
      </c>
      <c r="G936" s="32">
        <f>SUMIF(AF935:AF935, TRUE, G935:G935)</f>
        <v>0</v>
      </c>
      <c r="H936" s="32">
        <f>SUMIF(AF935:AF935, TRUE, H935:H935)</f>
        <v>0</v>
      </c>
      <c r="I936" s="32">
        <f>SUMIF(AF935:AF935, TRUE, I935:I935)</f>
        <v>0</v>
      </c>
      <c r="J936" s="32">
        <f>SUMIF(AF935:AF935, TRUE, J935:J935)</f>
        <v>0</v>
      </c>
      <c r="K936" s="32">
        <f>SUMIF(AF935:AF935, TRUE, K935:K935)</f>
        <v>0</v>
      </c>
      <c r="L936" s="32">
        <f>SUMIF(AF935:AF935, TRUE, L935:L935)</f>
        <v>0</v>
      </c>
      <c r="M936" s="32">
        <f>SUMIF(AF935:AF935, TRUE, M935:M935)</f>
        <v>0</v>
      </c>
      <c r="N936" s="32">
        <f>SUMIF(AF935:AF935, TRUE, N935:N935)</f>
        <v>0</v>
      </c>
      <c r="O936" s="32">
        <f>SUMIF(AF935:AF935, TRUE, O935:O935)</f>
        <v>0</v>
      </c>
      <c r="P936" s="32">
        <f>SUMIF(AF935:AF935, TRUE, P935:P935)</f>
        <v>0</v>
      </c>
      <c r="Q936" s="32">
        <f>SUMIF(AF935:AF935, TRUE, Q935:Q935)</f>
        <v>0</v>
      </c>
      <c r="R936" s="32">
        <f>SUMIF(AF935:AF935, TRUE, R935:R935)</f>
        <v>0</v>
      </c>
      <c r="S936" s="32">
        <f>SUMIF(AF935:AF935, TRUE, S935:S935)</f>
        <v>0</v>
      </c>
      <c r="T936" s="32">
        <f>SUMIF(AF935:AF935, TRUE, T935:T935)</f>
        <v>0</v>
      </c>
      <c r="U936" s="31" t="s">
        <v>384</v>
      </c>
      <c r="V936" s="32">
        <f>SUMIF(AF935:AF935, TRUE, V935:V935)</f>
        <v>0</v>
      </c>
      <c r="W936" s="32">
        <f>SUMIF(AF935:AF935, TRUE, W935:W935)</f>
        <v>0</v>
      </c>
      <c r="X936" s="32">
        <f>SUMIF(AF935:AF935, TRUE, X935:X935)</f>
        <v>0</v>
      </c>
      <c r="Y936" s="32">
        <f>SUMIF(AF935:AF935, TRUE, Y935:Y935)</f>
        <v>0</v>
      </c>
      <c r="Z936" s="32">
        <f>SUMIF(AF935:AF935, TRUE, Z935:Z935)</f>
        <v>0</v>
      </c>
      <c r="AA936" s="32">
        <f>SUMIF(AF935:AF935, TRUE, AA935:AA935)</f>
        <v>0</v>
      </c>
      <c r="AB936" s="32">
        <f>SUMIF(AF935:AF935, TRUE, AB935:AB935)</f>
        <v>0</v>
      </c>
      <c r="AC936" s="32">
        <f>SUMIF(AF935:AF935, TRUE, AC935:AC935)</f>
        <v>0</v>
      </c>
      <c r="AD936" s="32">
        <f>SUMIF(AF935:AF935, TRUE, AD935:AD935)</f>
        <v>0</v>
      </c>
      <c r="AE936" s="32">
        <f>SUMIF(AF935:AF935, TRUE, AE935:AE935)</f>
        <v>0</v>
      </c>
      <c r="AF936" t="b">
        <v>0</v>
      </c>
      <c r="AG936" t="b">
        <v>0</v>
      </c>
    </row>
    <row r="937" spans="1:33" x14ac:dyDescent="0.3">
      <c r="A937" s="2" t="s">
        <v>2396</v>
      </c>
      <c r="B937" s="2" t="s">
        <v>792</v>
      </c>
      <c r="C937" s="2" t="s">
        <v>1777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2" t="s">
        <v>385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t="b">
        <v>1</v>
      </c>
      <c r="AG937" t="b">
        <v>1</v>
      </c>
    </row>
    <row r="938" spans="1:33" x14ac:dyDescent="0.3">
      <c r="A938" s="31" t="s">
        <v>384</v>
      </c>
      <c r="B938" s="31" t="s">
        <v>1774</v>
      </c>
      <c r="C938" s="31" t="s">
        <v>384</v>
      </c>
      <c r="D938" s="32">
        <f>SUMIF(AF937:AF937, TRUE, D937:D937)</f>
        <v>0</v>
      </c>
      <c r="E938" s="32">
        <f>SUMIF(AF937:AF937, TRUE, E937:E937)</f>
        <v>0</v>
      </c>
      <c r="F938" s="32">
        <f>SUMIF(AF937:AF937, TRUE, F937:F937)</f>
        <v>0</v>
      </c>
      <c r="G938" s="32">
        <f>SUMIF(AF937:AF937, TRUE, G937:G937)</f>
        <v>0</v>
      </c>
      <c r="H938" s="32">
        <f>SUMIF(AF937:AF937, TRUE, H937:H937)</f>
        <v>0</v>
      </c>
      <c r="I938" s="32">
        <f>SUMIF(AF937:AF937, TRUE, I937:I937)</f>
        <v>0</v>
      </c>
      <c r="J938" s="32">
        <f>SUMIF(AF937:AF937, TRUE, J937:J937)</f>
        <v>0</v>
      </c>
      <c r="K938" s="32">
        <f>SUMIF(AF937:AF937, TRUE, K937:K937)</f>
        <v>0</v>
      </c>
      <c r="L938" s="32">
        <f>SUMIF(AF937:AF937, TRUE, L937:L937)</f>
        <v>0</v>
      </c>
      <c r="M938" s="32">
        <f>SUMIF(AF937:AF937, TRUE, M937:M937)</f>
        <v>0</v>
      </c>
      <c r="N938" s="32">
        <f>SUMIF(AF937:AF937, TRUE, N937:N937)</f>
        <v>0</v>
      </c>
      <c r="O938" s="32">
        <f>SUMIF(AF937:AF937, TRUE, O937:O937)</f>
        <v>0</v>
      </c>
      <c r="P938" s="32">
        <f>SUMIF(AF937:AF937, TRUE, P937:P937)</f>
        <v>0</v>
      </c>
      <c r="Q938" s="32">
        <f>SUMIF(AF937:AF937, TRUE, Q937:Q937)</f>
        <v>0</v>
      </c>
      <c r="R938" s="32">
        <f>SUMIF(AF937:AF937, TRUE, R937:R937)</f>
        <v>0</v>
      </c>
      <c r="S938" s="32">
        <f>SUMIF(AF937:AF937, TRUE, S937:S937)</f>
        <v>0</v>
      </c>
      <c r="T938" s="32">
        <f>SUMIF(AF937:AF937, TRUE, T937:T937)</f>
        <v>0</v>
      </c>
      <c r="U938" s="31" t="s">
        <v>384</v>
      </c>
      <c r="V938" s="32">
        <f>SUMIF(AF937:AF937, TRUE, V937:V937)</f>
        <v>0</v>
      </c>
      <c r="W938" s="32">
        <f>SUMIF(AF937:AF937, TRUE, W937:W937)</f>
        <v>0</v>
      </c>
      <c r="X938" s="32">
        <f>SUMIF(AF937:AF937, TRUE, X937:X937)</f>
        <v>0</v>
      </c>
      <c r="Y938" s="32">
        <f>SUMIF(AF937:AF937, TRUE, Y937:Y937)</f>
        <v>0</v>
      </c>
      <c r="Z938" s="32">
        <f>SUMIF(AF937:AF937, TRUE, Z937:Z937)</f>
        <v>0</v>
      </c>
      <c r="AA938" s="32">
        <f>SUMIF(AF937:AF937, TRUE, AA937:AA937)</f>
        <v>0</v>
      </c>
      <c r="AB938" s="32">
        <f>SUMIF(AF937:AF937, TRUE, AB937:AB937)</f>
        <v>0</v>
      </c>
      <c r="AC938" s="32">
        <f>SUMIF(AF937:AF937, TRUE, AC937:AC937)</f>
        <v>0</v>
      </c>
      <c r="AD938" s="32">
        <f>SUMIF(AF937:AF937, TRUE, AD937:AD937)</f>
        <v>0</v>
      </c>
      <c r="AE938" s="32">
        <f>SUMIF(AF937:AF937, TRUE, AE937:AE937)</f>
        <v>0</v>
      </c>
      <c r="AF938" t="b">
        <v>0</v>
      </c>
      <c r="AG938" t="b">
        <v>0</v>
      </c>
    </row>
    <row r="939" spans="1:33" x14ac:dyDescent="0.3">
      <c r="A939" s="2" t="s">
        <v>2395</v>
      </c>
      <c r="B939" s="2" t="s">
        <v>791</v>
      </c>
      <c r="C939" s="2" t="s">
        <v>1808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2" t="s">
        <v>385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t="b">
        <v>1</v>
      </c>
      <c r="AG939" t="b">
        <v>1</v>
      </c>
    </row>
    <row r="940" spans="1:33" x14ac:dyDescent="0.3">
      <c r="A940" s="31" t="s">
        <v>384</v>
      </c>
      <c r="B940" s="31" t="s">
        <v>1774</v>
      </c>
      <c r="C940" s="31" t="s">
        <v>384</v>
      </c>
      <c r="D940" s="32">
        <f>SUMIF(AF939:AF939, TRUE, D939:D939)</f>
        <v>0</v>
      </c>
      <c r="E940" s="32">
        <f>SUMIF(AF939:AF939, TRUE, E939:E939)</f>
        <v>0</v>
      </c>
      <c r="F940" s="32">
        <f>SUMIF(AF939:AF939, TRUE, F939:F939)</f>
        <v>0</v>
      </c>
      <c r="G940" s="32">
        <f>SUMIF(AF939:AF939, TRUE, G939:G939)</f>
        <v>0</v>
      </c>
      <c r="H940" s="32">
        <f>SUMIF(AF939:AF939, TRUE, H939:H939)</f>
        <v>0</v>
      </c>
      <c r="I940" s="32">
        <f>SUMIF(AF939:AF939, TRUE, I939:I939)</f>
        <v>0</v>
      </c>
      <c r="J940" s="32">
        <f>SUMIF(AF939:AF939, TRUE, J939:J939)</f>
        <v>0</v>
      </c>
      <c r="K940" s="32">
        <f>SUMIF(AF939:AF939, TRUE, K939:K939)</f>
        <v>0</v>
      </c>
      <c r="L940" s="32">
        <f>SUMIF(AF939:AF939, TRUE, L939:L939)</f>
        <v>0</v>
      </c>
      <c r="M940" s="32">
        <f>SUMIF(AF939:AF939, TRUE, M939:M939)</f>
        <v>0</v>
      </c>
      <c r="N940" s="32">
        <f>SUMIF(AF939:AF939, TRUE, N939:N939)</f>
        <v>0</v>
      </c>
      <c r="O940" s="32">
        <f>SUMIF(AF939:AF939, TRUE, O939:O939)</f>
        <v>0</v>
      </c>
      <c r="P940" s="32">
        <f>SUMIF(AF939:AF939, TRUE, P939:P939)</f>
        <v>0</v>
      </c>
      <c r="Q940" s="32">
        <f>SUMIF(AF939:AF939, TRUE, Q939:Q939)</f>
        <v>0</v>
      </c>
      <c r="R940" s="32">
        <f>SUMIF(AF939:AF939, TRUE, R939:R939)</f>
        <v>0</v>
      </c>
      <c r="S940" s="32">
        <f>SUMIF(AF939:AF939, TRUE, S939:S939)</f>
        <v>0</v>
      </c>
      <c r="T940" s="32">
        <f>SUMIF(AF939:AF939, TRUE, T939:T939)</f>
        <v>0</v>
      </c>
      <c r="U940" s="31" t="s">
        <v>384</v>
      </c>
      <c r="V940" s="32">
        <f>SUMIF(AF939:AF939, TRUE, V939:V939)</f>
        <v>0</v>
      </c>
      <c r="W940" s="32">
        <f>SUMIF(AF939:AF939, TRUE, W939:W939)</f>
        <v>0</v>
      </c>
      <c r="X940" s="32">
        <f>SUMIF(AF939:AF939, TRUE, X939:X939)</f>
        <v>0</v>
      </c>
      <c r="Y940" s="32">
        <f>SUMIF(AF939:AF939, TRUE, Y939:Y939)</f>
        <v>0</v>
      </c>
      <c r="Z940" s="32">
        <f>SUMIF(AF939:AF939, TRUE, Z939:Z939)</f>
        <v>0</v>
      </c>
      <c r="AA940" s="32">
        <f>SUMIF(AF939:AF939, TRUE, AA939:AA939)</f>
        <v>0</v>
      </c>
      <c r="AB940" s="32">
        <f>SUMIF(AF939:AF939, TRUE, AB939:AB939)</f>
        <v>0</v>
      </c>
      <c r="AC940" s="32">
        <f>SUMIF(AF939:AF939, TRUE, AC939:AC939)</f>
        <v>0</v>
      </c>
      <c r="AD940" s="32">
        <f>SUMIF(AF939:AF939, TRUE, AD939:AD939)</f>
        <v>0</v>
      </c>
      <c r="AE940" s="32">
        <f>SUMIF(AF939:AF939, TRUE, AE939:AE939)</f>
        <v>0</v>
      </c>
      <c r="AF940" t="b">
        <v>0</v>
      </c>
      <c r="AG940" t="b">
        <v>0</v>
      </c>
    </row>
    <row r="941" spans="1:33" x14ac:dyDescent="0.3">
      <c r="A941" s="2" t="s">
        <v>2394</v>
      </c>
      <c r="B941" s="2" t="s">
        <v>790</v>
      </c>
      <c r="C941" s="2" t="s">
        <v>1777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2" t="s">
        <v>385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t="b">
        <v>1</v>
      </c>
      <c r="AG941" t="b">
        <v>1</v>
      </c>
    </row>
    <row r="942" spans="1:33" x14ac:dyDescent="0.3">
      <c r="A942" s="31" t="s">
        <v>384</v>
      </c>
      <c r="B942" s="31" t="s">
        <v>1774</v>
      </c>
      <c r="C942" s="31" t="s">
        <v>384</v>
      </c>
      <c r="D942" s="32">
        <f>SUMIF(AF941:AF941, TRUE, D941:D941)</f>
        <v>0</v>
      </c>
      <c r="E942" s="32">
        <f>SUMIF(AF941:AF941, TRUE, E941:E941)</f>
        <v>0</v>
      </c>
      <c r="F942" s="32">
        <f>SUMIF(AF941:AF941, TRUE, F941:F941)</f>
        <v>0</v>
      </c>
      <c r="G942" s="32">
        <f>SUMIF(AF941:AF941, TRUE, G941:G941)</f>
        <v>0</v>
      </c>
      <c r="H942" s="32">
        <f>SUMIF(AF941:AF941, TRUE, H941:H941)</f>
        <v>0</v>
      </c>
      <c r="I942" s="32">
        <f>SUMIF(AF941:AF941, TRUE, I941:I941)</f>
        <v>0</v>
      </c>
      <c r="J942" s="32">
        <f>SUMIF(AF941:AF941, TRUE, J941:J941)</f>
        <v>0</v>
      </c>
      <c r="K942" s="32">
        <f>SUMIF(AF941:AF941, TRUE, K941:K941)</f>
        <v>0</v>
      </c>
      <c r="L942" s="32">
        <f>SUMIF(AF941:AF941, TRUE, L941:L941)</f>
        <v>0</v>
      </c>
      <c r="M942" s="32">
        <f>SUMIF(AF941:AF941, TRUE, M941:M941)</f>
        <v>0</v>
      </c>
      <c r="N942" s="32">
        <f>SUMIF(AF941:AF941, TRUE, N941:N941)</f>
        <v>0</v>
      </c>
      <c r="O942" s="32">
        <f>SUMIF(AF941:AF941, TRUE, O941:O941)</f>
        <v>0</v>
      </c>
      <c r="P942" s="32">
        <f>SUMIF(AF941:AF941, TRUE, P941:P941)</f>
        <v>0</v>
      </c>
      <c r="Q942" s="32">
        <f>SUMIF(AF941:AF941, TRUE, Q941:Q941)</f>
        <v>0</v>
      </c>
      <c r="R942" s="32">
        <f>SUMIF(AF941:AF941, TRUE, R941:R941)</f>
        <v>0</v>
      </c>
      <c r="S942" s="32">
        <f>SUMIF(AF941:AF941, TRUE, S941:S941)</f>
        <v>0</v>
      </c>
      <c r="T942" s="32">
        <f>SUMIF(AF941:AF941, TRUE, T941:T941)</f>
        <v>0</v>
      </c>
      <c r="U942" s="31" t="s">
        <v>384</v>
      </c>
      <c r="V942" s="32">
        <f>SUMIF(AF941:AF941, TRUE, V941:V941)</f>
        <v>0</v>
      </c>
      <c r="W942" s="32">
        <f>SUMIF(AF941:AF941, TRUE, W941:W941)</f>
        <v>0</v>
      </c>
      <c r="X942" s="32">
        <f>SUMIF(AF941:AF941, TRUE, X941:X941)</f>
        <v>0</v>
      </c>
      <c r="Y942" s="32">
        <f>SUMIF(AF941:AF941, TRUE, Y941:Y941)</f>
        <v>0</v>
      </c>
      <c r="Z942" s="32">
        <f>SUMIF(AF941:AF941, TRUE, Z941:Z941)</f>
        <v>0</v>
      </c>
      <c r="AA942" s="32">
        <f>SUMIF(AF941:AF941, TRUE, AA941:AA941)</f>
        <v>0</v>
      </c>
      <c r="AB942" s="32">
        <f>SUMIF(AF941:AF941, TRUE, AB941:AB941)</f>
        <v>0</v>
      </c>
      <c r="AC942" s="32">
        <f>SUMIF(AF941:AF941, TRUE, AC941:AC941)</f>
        <v>0</v>
      </c>
      <c r="AD942" s="32">
        <f>SUMIF(AF941:AF941, TRUE, AD941:AD941)</f>
        <v>0</v>
      </c>
      <c r="AE942" s="32">
        <f>SUMIF(AF941:AF941, TRUE, AE941:AE941)</f>
        <v>0</v>
      </c>
      <c r="AF942" t="b">
        <v>0</v>
      </c>
      <c r="AG942" t="b">
        <v>0</v>
      </c>
    </row>
    <row r="943" spans="1:33" x14ac:dyDescent="0.3">
      <c r="A943" s="2" t="s">
        <v>2393</v>
      </c>
      <c r="B943" s="2" t="s">
        <v>789</v>
      </c>
      <c r="C943" s="2" t="s">
        <v>1777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2" t="s">
        <v>385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t="b">
        <v>1</v>
      </c>
      <c r="AG943" t="b">
        <v>1</v>
      </c>
    </row>
    <row r="944" spans="1:33" x14ac:dyDescent="0.3">
      <c r="A944" s="31" t="s">
        <v>384</v>
      </c>
      <c r="B944" s="31" t="s">
        <v>1774</v>
      </c>
      <c r="C944" s="31" t="s">
        <v>384</v>
      </c>
      <c r="D944" s="32">
        <f>SUMIF(AF943:AF943, TRUE, D943:D943)</f>
        <v>0</v>
      </c>
      <c r="E944" s="32">
        <f>SUMIF(AF943:AF943, TRUE, E943:E943)</f>
        <v>0</v>
      </c>
      <c r="F944" s="32">
        <f>SUMIF(AF943:AF943, TRUE, F943:F943)</f>
        <v>0</v>
      </c>
      <c r="G944" s="32">
        <f>SUMIF(AF943:AF943, TRUE, G943:G943)</f>
        <v>0</v>
      </c>
      <c r="H944" s="32">
        <f>SUMIF(AF943:AF943, TRUE, H943:H943)</f>
        <v>0</v>
      </c>
      <c r="I944" s="32">
        <f>SUMIF(AF943:AF943, TRUE, I943:I943)</f>
        <v>0</v>
      </c>
      <c r="J944" s="32">
        <f>SUMIF(AF943:AF943, TRUE, J943:J943)</f>
        <v>0</v>
      </c>
      <c r="K944" s="32">
        <f>SUMIF(AF943:AF943, TRUE, K943:K943)</f>
        <v>0</v>
      </c>
      <c r="L944" s="32">
        <f>SUMIF(AF943:AF943, TRUE, L943:L943)</f>
        <v>0</v>
      </c>
      <c r="M944" s="32">
        <f>SUMIF(AF943:AF943, TRUE, M943:M943)</f>
        <v>0</v>
      </c>
      <c r="N944" s="32">
        <f>SUMIF(AF943:AF943, TRUE, N943:N943)</f>
        <v>0</v>
      </c>
      <c r="O944" s="32">
        <f>SUMIF(AF943:AF943, TRUE, O943:O943)</f>
        <v>0</v>
      </c>
      <c r="P944" s="32">
        <f>SUMIF(AF943:AF943, TRUE, P943:P943)</f>
        <v>0</v>
      </c>
      <c r="Q944" s="32">
        <f>SUMIF(AF943:AF943, TRUE, Q943:Q943)</f>
        <v>0</v>
      </c>
      <c r="R944" s="32">
        <f>SUMIF(AF943:AF943, TRUE, R943:R943)</f>
        <v>0</v>
      </c>
      <c r="S944" s="32">
        <f>SUMIF(AF943:AF943, TRUE, S943:S943)</f>
        <v>0</v>
      </c>
      <c r="T944" s="32">
        <f>SUMIF(AF943:AF943, TRUE, T943:T943)</f>
        <v>0</v>
      </c>
      <c r="U944" s="31" t="s">
        <v>384</v>
      </c>
      <c r="V944" s="32">
        <f>SUMIF(AF943:AF943, TRUE, V943:V943)</f>
        <v>0</v>
      </c>
      <c r="W944" s="32">
        <f>SUMIF(AF943:AF943, TRUE, W943:W943)</f>
        <v>0</v>
      </c>
      <c r="X944" s="32">
        <f>SUMIF(AF943:AF943, TRUE, X943:X943)</f>
        <v>0</v>
      </c>
      <c r="Y944" s="32">
        <f>SUMIF(AF943:AF943, TRUE, Y943:Y943)</f>
        <v>0</v>
      </c>
      <c r="Z944" s="32">
        <f>SUMIF(AF943:AF943, TRUE, Z943:Z943)</f>
        <v>0</v>
      </c>
      <c r="AA944" s="32">
        <f>SUMIF(AF943:AF943, TRUE, AA943:AA943)</f>
        <v>0</v>
      </c>
      <c r="AB944" s="32">
        <f>SUMIF(AF943:AF943, TRUE, AB943:AB943)</f>
        <v>0</v>
      </c>
      <c r="AC944" s="32">
        <f>SUMIF(AF943:AF943, TRUE, AC943:AC943)</f>
        <v>0</v>
      </c>
      <c r="AD944" s="32">
        <f>SUMIF(AF943:AF943, TRUE, AD943:AD943)</f>
        <v>0</v>
      </c>
      <c r="AE944" s="32">
        <f>SUMIF(AF943:AF943, TRUE, AE943:AE943)</f>
        <v>0</v>
      </c>
      <c r="AF944" t="b">
        <v>0</v>
      </c>
      <c r="AG944" t="b">
        <v>0</v>
      </c>
    </row>
    <row r="945" spans="1:33" x14ac:dyDescent="0.3">
      <c r="A945" s="2" t="s">
        <v>2392</v>
      </c>
      <c r="B945" s="2" t="s">
        <v>788</v>
      </c>
      <c r="C945" s="2" t="s">
        <v>1808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2" t="s">
        <v>385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t="b">
        <v>1</v>
      </c>
      <c r="AG945" t="b">
        <v>1</v>
      </c>
    </row>
    <row r="946" spans="1:33" x14ac:dyDescent="0.3">
      <c r="A946" s="31" t="s">
        <v>384</v>
      </c>
      <c r="B946" s="31" t="s">
        <v>1774</v>
      </c>
      <c r="C946" s="31" t="s">
        <v>384</v>
      </c>
      <c r="D946" s="32">
        <f>SUMIF(AF945:AF945, TRUE, D945:D945)</f>
        <v>0</v>
      </c>
      <c r="E946" s="32">
        <f>SUMIF(AF945:AF945, TRUE, E945:E945)</f>
        <v>0</v>
      </c>
      <c r="F946" s="32">
        <f>SUMIF(AF945:AF945, TRUE, F945:F945)</f>
        <v>0</v>
      </c>
      <c r="G946" s="32">
        <f>SUMIF(AF945:AF945, TRUE, G945:G945)</f>
        <v>0</v>
      </c>
      <c r="H946" s="32">
        <f>SUMIF(AF945:AF945, TRUE, H945:H945)</f>
        <v>0</v>
      </c>
      <c r="I946" s="32">
        <f>SUMIF(AF945:AF945, TRUE, I945:I945)</f>
        <v>0</v>
      </c>
      <c r="J946" s="32">
        <f>SUMIF(AF945:AF945, TRUE, J945:J945)</f>
        <v>0</v>
      </c>
      <c r="K946" s="32">
        <f>SUMIF(AF945:AF945, TRUE, K945:K945)</f>
        <v>0</v>
      </c>
      <c r="L946" s="32">
        <f>SUMIF(AF945:AF945, TRUE, L945:L945)</f>
        <v>0</v>
      </c>
      <c r="M946" s="32">
        <f>SUMIF(AF945:AF945, TRUE, M945:M945)</f>
        <v>0</v>
      </c>
      <c r="N946" s="32">
        <f>SUMIF(AF945:AF945, TRUE, N945:N945)</f>
        <v>0</v>
      </c>
      <c r="O946" s="32">
        <f>SUMIF(AF945:AF945, TRUE, O945:O945)</f>
        <v>0</v>
      </c>
      <c r="P946" s="32">
        <f>SUMIF(AF945:AF945, TRUE, P945:P945)</f>
        <v>0</v>
      </c>
      <c r="Q946" s="32">
        <f>SUMIF(AF945:AF945, TRUE, Q945:Q945)</f>
        <v>0</v>
      </c>
      <c r="R946" s="32">
        <f>SUMIF(AF945:AF945, TRUE, R945:R945)</f>
        <v>0</v>
      </c>
      <c r="S946" s="32">
        <f>SUMIF(AF945:AF945, TRUE, S945:S945)</f>
        <v>0</v>
      </c>
      <c r="T946" s="32">
        <f>SUMIF(AF945:AF945, TRUE, T945:T945)</f>
        <v>0</v>
      </c>
      <c r="U946" s="31" t="s">
        <v>384</v>
      </c>
      <c r="V946" s="32">
        <f>SUMIF(AF945:AF945, TRUE, V945:V945)</f>
        <v>0</v>
      </c>
      <c r="W946" s="32">
        <f>SUMIF(AF945:AF945, TRUE, W945:W945)</f>
        <v>0</v>
      </c>
      <c r="X946" s="32">
        <f>SUMIF(AF945:AF945, TRUE, X945:X945)</f>
        <v>0</v>
      </c>
      <c r="Y946" s="32">
        <f>SUMIF(AF945:AF945, TRUE, Y945:Y945)</f>
        <v>0</v>
      </c>
      <c r="Z946" s="32">
        <f>SUMIF(AF945:AF945, TRUE, Z945:Z945)</f>
        <v>0</v>
      </c>
      <c r="AA946" s="32">
        <f>SUMIF(AF945:AF945, TRUE, AA945:AA945)</f>
        <v>0</v>
      </c>
      <c r="AB946" s="32">
        <f>SUMIF(AF945:AF945, TRUE, AB945:AB945)</f>
        <v>0</v>
      </c>
      <c r="AC946" s="32">
        <f>SUMIF(AF945:AF945, TRUE, AC945:AC945)</f>
        <v>0</v>
      </c>
      <c r="AD946" s="32">
        <f>SUMIF(AF945:AF945, TRUE, AD945:AD945)</f>
        <v>0</v>
      </c>
      <c r="AE946" s="32">
        <f>SUMIF(AF945:AF945, TRUE, AE945:AE945)</f>
        <v>0</v>
      </c>
      <c r="AF946" t="b">
        <v>0</v>
      </c>
      <c r="AG946" t="b">
        <v>0</v>
      </c>
    </row>
    <row r="947" spans="1:33" x14ac:dyDescent="0.3">
      <c r="A947" s="2" t="s">
        <v>2391</v>
      </c>
      <c r="B947" s="2" t="s">
        <v>787</v>
      </c>
      <c r="C947" s="2" t="s">
        <v>1777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2" t="s">
        <v>385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t="b">
        <v>1</v>
      </c>
      <c r="AG947" t="b">
        <v>1</v>
      </c>
    </row>
    <row r="948" spans="1:33" x14ac:dyDescent="0.3">
      <c r="A948" s="31" t="s">
        <v>384</v>
      </c>
      <c r="B948" s="31" t="s">
        <v>1774</v>
      </c>
      <c r="C948" s="31" t="s">
        <v>384</v>
      </c>
      <c r="D948" s="32">
        <f>SUMIF(AF947:AF947, TRUE, D947:D947)</f>
        <v>0</v>
      </c>
      <c r="E948" s="32">
        <f>SUMIF(AF947:AF947, TRUE, E947:E947)</f>
        <v>0</v>
      </c>
      <c r="F948" s="32">
        <f>SUMIF(AF947:AF947, TRUE, F947:F947)</f>
        <v>0</v>
      </c>
      <c r="G948" s="32">
        <f>SUMIF(AF947:AF947, TRUE, G947:G947)</f>
        <v>0</v>
      </c>
      <c r="H948" s="32">
        <f>SUMIF(AF947:AF947, TRUE, H947:H947)</f>
        <v>0</v>
      </c>
      <c r="I948" s="32">
        <f>SUMIF(AF947:AF947, TRUE, I947:I947)</f>
        <v>0</v>
      </c>
      <c r="J948" s="32">
        <f>SUMIF(AF947:AF947, TRUE, J947:J947)</f>
        <v>0</v>
      </c>
      <c r="K948" s="32">
        <f>SUMIF(AF947:AF947, TRUE, K947:K947)</f>
        <v>0</v>
      </c>
      <c r="L948" s="32">
        <f>SUMIF(AF947:AF947, TRUE, L947:L947)</f>
        <v>0</v>
      </c>
      <c r="M948" s="32">
        <f>SUMIF(AF947:AF947, TRUE, M947:M947)</f>
        <v>0</v>
      </c>
      <c r="N948" s="32">
        <f>SUMIF(AF947:AF947, TRUE, N947:N947)</f>
        <v>0</v>
      </c>
      <c r="O948" s="32">
        <f>SUMIF(AF947:AF947, TRUE, O947:O947)</f>
        <v>0</v>
      </c>
      <c r="P948" s="32">
        <f>SUMIF(AF947:AF947, TRUE, P947:P947)</f>
        <v>0</v>
      </c>
      <c r="Q948" s="32">
        <f>SUMIF(AF947:AF947, TRUE, Q947:Q947)</f>
        <v>0</v>
      </c>
      <c r="R948" s="32">
        <f>SUMIF(AF947:AF947, TRUE, R947:R947)</f>
        <v>0</v>
      </c>
      <c r="S948" s="32">
        <f>SUMIF(AF947:AF947, TRUE, S947:S947)</f>
        <v>0</v>
      </c>
      <c r="T948" s="32">
        <f>SUMIF(AF947:AF947, TRUE, T947:T947)</f>
        <v>0</v>
      </c>
      <c r="U948" s="31" t="s">
        <v>384</v>
      </c>
      <c r="V948" s="32">
        <f>SUMIF(AF947:AF947, TRUE, V947:V947)</f>
        <v>0</v>
      </c>
      <c r="W948" s="32">
        <f>SUMIF(AF947:AF947, TRUE, W947:W947)</f>
        <v>0</v>
      </c>
      <c r="X948" s="32">
        <f>SUMIF(AF947:AF947, TRUE, X947:X947)</f>
        <v>0</v>
      </c>
      <c r="Y948" s="32">
        <f>SUMIF(AF947:AF947, TRUE, Y947:Y947)</f>
        <v>0</v>
      </c>
      <c r="Z948" s="32">
        <f>SUMIF(AF947:AF947, TRUE, Z947:Z947)</f>
        <v>0</v>
      </c>
      <c r="AA948" s="32">
        <f>SUMIF(AF947:AF947, TRUE, AA947:AA947)</f>
        <v>0</v>
      </c>
      <c r="AB948" s="32">
        <f>SUMIF(AF947:AF947, TRUE, AB947:AB947)</f>
        <v>0</v>
      </c>
      <c r="AC948" s="32">
        <f>SUMIF(AF947:AF947, TRUE, AC947:AC947)</f>
        <v>0</v>
      </c>
      <c r="AD948" s="32">
        <f>SUMIF(AF947:AF947, TRUE, AD947:AD947)</f>
        <v>0</v>
      </c>
      <c r="AE948" s="32">
        <f>SUMIF(AF947:AF947, TRUE, AE947:AE947)</f>
        <v>0</v>
      </c>
      <c r="AF948" t="b">
        <v>0</v>
      </c>
      <c r="AG948" t="b">
        <v>0</v>
      </c>
    </row>
    <row r="949" spans="1:33" x14ac:dyDescent="0.3">
      <c r="A949" s="2" t="s">
        <v>2390</v>
      </c>
      <c r="B949" s="2" t="s">
        <v>786</v>
      </c>
      <c r="C949" s="2" t="s">
        <v>1777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2" t="s">
        <v>385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t="b">
        <v>1</v>
      </c>
      <c r="AG949" t="b">
        <v>1</v>
      </c>
    </row>
    <row r="950" spans="1:33" x14ac:dyDescent="0.3">
      <c r="A950" s="31" t="s">
        <v>384</v>
      </c>
      <c r="B950" s="31" t="s">
        <v>1774</v>
      </c>
      <c r="C950" s="31" t="s">
        <v>384</v>
      </c>
      <c r="D950" s="32">
        <f>SUMIF(AF949:AF949, TRUE, D949:D949)</f>
        <v>0</v>
      </c>
      <c r="E950" s="32">
        <f>SUMIF(AF949:AF949, TRUE, E949:E949)</f>
        <v>0</v>
      </c>
      <c r="F950" s="32">
        <f>SUMIF(AF949:AF949, TRUE, F949:F949)</f>
        <v>0</v>
      </c>
      <c r="G950" s="32">
        <f>SUMIF(AF949:AF949, TRUE, G949:G949)</f>
        <v>0</v>
      </c>
      <c r="H950" s="32">
        <f>SUMIF(AF949:AF949, TRUE, H949:H949)</f>
        <v>0</v>
      </c>
      <c r="I950" s="32">
        <f>SUMIF(AF949:AF949, TRUE, I949:I949)</f>
        <v>0</v>
      </c>
      <c r="J950" s="32">
        <f>SUMIF(AF949:AF949, TRUE, J949:J949)</f>
        <v>0</v>
      </c>
      <c r="K950" s="32">
        <f>SUMIF(AF949:AF949, TRUE, K949:K949)</f>
        <v>0</v>
      </c>
      <c r="L950" s="32">
        <f>SUMIF(AF949:AF949, TRUE, L949:L949)</f>
        <v>0</v>
      </c>
      <c r="M950" s="32">
        <f>SUMIF(AF949:AF949, TRUE, M949:M949)</f>
        <v>0</v>
      </c>
      <c r="N950" s="32">
        <f>SUMIF(AF949:AF949, TRUE, N949:N949)</f>
        <v>0</v>
      </c>
      <c r="O950" s="32">
        <f>SUMIF(AF949:AF949, TRUE, O949:O949)</f>
        <v>0</v>
      </c>
      <c r="P950" s="32">
        <f>SUMIF(AF949:AF949, TRUE, P949:P949)</f>
        <v>0</v>
      </c>
      <c r="Q950" s="32">
        <f>SUMIF(AF949:AF949, TRUE, Q949:Q949)</f>
        <v>0</v>
      </c>
      <c r="R950" s="32">
        <f>SUMIF(AF949:AF949, TRUE, R949:R949)</f>
        <v>0</v>
      </c>
      <c r="S950" s="32">
        <f>SUMIF(AF949:AF949, TRUE, S949:S949)</f>
        <v>0</v>
      </c>
      <c r="T950" s="32">
        <f>SUMIF(AF949:AF949, TRUE, T949:T949)</f>
        <v>0</v>
      </c>
      <c r="U950" s="31" t="s">
        <v>384</v>
      </c>
      <c r="V950" s="32">
        <f>SUMIF(AF949:AF949, TRUE, V949:V949)</f>
        <v>0</v>
      </c>
      <c r="W950" s="32">
        <f>SUMIF(AF949:AF949, TRUE, W949:W949)</f>
        <v>0</v>
      </c>
      <c r="X950" s="32">
        <f>SUMIF(AF949:AF949, TRUE, X949:X949)</f>
        <v>0</v>
      </c>
      <c r="Y950" s="32">
        <f>SUMIF(AF949:AF949, TRUE, Y949:Y949)</f>
        <v>0</v>
      </c>
      <c r="Z950" s="32">
        <f>SUMIF(AF949:AF949, TRUE, Z949:Z949)</f>
        <v>0</v>
      </c>
      <c r="AA950" s="32">
        <f>SUMIF(AF949:AF949, TRUE, AA949:AA949)</f>
        <v>0</v>
      </c>
      <c r="AB950" s="32">
        <f>SUMIF(AF949:AF949, TRUE, AB949:AB949)</f>
        <v>0</v>
      </c>
      <c r="AC950" s="32">
        <f>SUMIF(AF949:AF949, TRUE, AC949:AC949)</f>
        <v>0</v>
      </c>
      <c r="AD950" s="32">
        <f>SUMIF(AF949:AF949, TRUE, AD949:AD949)</f>
        <v>0</v>
      </c>
      <c r="AE950" s="32">
        <f>SUMIF(AF949:AF949, TRUE, AE949:AE949)</f>
        <v>0</v>
      </c>
      <c r="AF950" t="b">
        <v>0</v>
      </c>
      <c r="AG950" t="b">
        <v>0</v>
      </c>
    </row>
    <row r="951" spans="1:33" x14ac:dyDescent="0.3">
      <c r="A951" s="2" t="s">
        <v>2389</v>
      </c>
      <c r="B951" s="2" t="s">
        <v>785</v>
      </c>
      <c r="C951" s="2" t="s">
        <v>1808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2" t="s">
        <v>385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t="b">
        <v>1</v>
      </c>
      <c r="AG951" t="b">
        <v>1</v>
      </c>
    </row>
    <row r="952" spans="1:33" x14ac:dyDescent="0.3">
      <c r="A952" s="31" t="s">
        <v>384</v>
      </c>
      <c r="B952" s="31" t="s">
        <v>1774</v>
      </c>
      <c r="C952" s="31" t="s">
        <v>384</v>
      </c>
      <c r="D952" s="32">
        <f>SUMIF(AF951:AF951, TRUE, D951:D951)</f>
        <v>0</v>
      </c>
      <c r="E952" s="32">
        <f>SUMIF(AF951:AF951, TRUE, E951:E951)</f>
        <v>0</v>
      </c>
      <c r="F952" s="32">
        <f>SUMIF(AF951:AF951, TRUE, F951:F951)</f>
        <v>0</v>
      </c>
      <c r="G952" s="32">
        <f>SUMIF(AF951:AF951, TRUE, G951:G951)</f>
        <v>0</v>
      </c>
      <c r="H952" s="32">
        <f>SUMIF(AF951:AF951, TRUE, H951:H951)</f>
        <v>0</v>
      </c>
      <c r="I952" s="32">
        <f>SUMIF(AF951:AF951, TRUE, I951:I951)</f>
        <v>0</v>
      </c>
      <c r="J952" s="32">
        <f>SUMIF(AF951:AF951, TRUE, J951:J951)</f>
        <v>0</v>
      </c>
      <c r="K952" s="32">
        <f>SUMIF(AF951:AF951, TRUE, K951:K951)</f>
        <v>0</v>
      </c>
      <c r="L952" s="32">
        <f>SUMIF(AF951:AF951, TRUE, L951:L951)</f>
        <v>0</v>
      </c>
      <c r="M952" s="32">
        <f>SUMIF(AF951:AF951, TRUE, M951:M951)</f>
        <v>0</v>
      </c>
      <c r="N952" s="32">
        <f>SUMIF(AF951:AF951, TRUE, N951:N951)</f>
        <v>0</v>
      </c>
      <c r="O952" s="32">
        <f>SUMIF(AF951:AF951, TRUE, O951:O951)</f>
        <v>0</v>
      </c>
      <c r="P952" s="32">
        <f>SUMIF(AF951:AF951, TRUE, P951:P951)</f>
        <v>0</v>
      </c>
      <c r="Q952" s="32">
        <f>SUMIF(AF951:AF951, TRUE, Q951:Q951)</f>
        <v>0</v>
      </c>
      <c r="R952" s="32">
        <f>SUMIF(AF951:AF951, TRUE, R951:R951)</f>
        <v>0</v>
      </c>
      <c r="S952" s="32">
        <f>SUMIF(AF951:AF951, TRUE, S951:S951)</f>
        <v>0</v>
      </c>
      <c r="T952" s="32">
        <f>SUMIF(AF951:AF951, TRUE, T951:T951)</f>
        <v>0</v>
      </c>
      <c r="U952" s="31" t="s">
        <v>384</v>
      </c>
      <c r="V952" s="32">
        <f>SUMIF(AF951:AF951, TRUE, V951:V951)</f>
        <v>0</v>
      </c>
      <c r="W952" s="32">
        <f>SUMIF(AF951:AF951, TRUE, W951:W951)</f>
        <v>0</v>
      </c>
      <c r="X952" s="32">
        <f>SUMIF(AF951:AF951, TRUE, X951:X951)</f>
        <v>0</v>
      </c>
      <c r="Y952" s="32">
        <f>SUMIF(AF951:AF951, TRUE, Y951:Y951)</f>
        <v>0</v>
      </c>
      <c r="Z952" s="32">
        <f>SUMIF(AF951:AF951, TRUE, Z951:Z951)</f>
        <v>0</v>
      </c>
      <c r="AA952" s="32">
        <f>SUMIF(AF951:AF951, TRUE, AA951:AA951)</f>
        <v>0</v>
      </c>
      <c r="AB952" s="32">
        <f>SUMIF(AF951:AF951, TRUE, AB951:AB951)</f>
        <v>0</v>
      </c>
      <c r="AC952" s="32">
        <f>SUMIF(AF951:AF951, TRUE, AC951:AC951)</f>
        <v>0</v>
      </c>
      <c r="AD952" s="32">
        <f>SUMIF(AF951:AF951, TRUE, AD951:AD951)</f>
        <v>0</v>
      </c>
      <c r="AE952" s="32">
        <f>SUMIF(AF951:AF951, TRUE, AE951:AE951)</f>
        <v>0</v>
      </c>
      <c r="AF952" t="b">
        <v>0</v>
      </c>
      <c r="AG952" t="b">
        <v>0</v>
      </c>
    </row>
    <row r="953" spans="1:33" x14ac:dyDescent="0.3">
      <c r="A953" s="2" t="s">
        <v>2388</v>
      </c>
      <c r="B953" s="2" t="s">
        <v>784</v>
      </c>
      <c r="C953" s="2" t="s">
        <v>1777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2" t="s">
        <v>385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t="b">
        <v>1</v>
      </c>
      <c r="AG953" t="b">
        <v>1</v>
      </c>
    </row>
    <row r="954" spans="1:33" x14ac:dyDescent="0.3">
      <c r="A954" s="31" t="s">
        <v>384</v>
      </c>
      <c r="B954" s="31" t="s">
        <v>1774</v>
      </c>
      <c r="C954" s="31" t="s">
        <v>384</v>
      </c>
      <c r="D954" s="32">
        <f>SUMIF(AF953:AF953, TRUE, D953:D953)</f>
        <v>0</v>
      </c>
      <c r="E954" s="32">
        <f>SUMIF(AF953:AF953, TRUE, E953:E953)</f>
        <v>0</v>
      </c>
      <c r="F954" s="32">
        <f>SUMIF(AF953:AF953, TRUE, F953:F953)</f>
        <v>0</v>
      </c>
      <c r="G954" s="32">
        <f>SUMIF(AF953:AF953, TRUE, G953:G953)</f>
        <v>0</v>
      </c>
      <c r="H954" s="32">
        <f>SUMIF(AF953:AF953, TRUE, H953:H953)</f>
        <v>0</v>
      </c>
      <c r="I954" s="32">
        <f>SUMIF(AF953:AF953, TRUE, I953:I953)</f>
        <v>0</v>
      </c>
      <c r="J954" s="32">
        <f>SUMIF(AF953:AF953, TRUE, J953:J953)</f>
        <v>0</v>
      </c>
      <c r="K954" s="32">
        <f>SUMIF(AF953:AF953, TRUE, K953:K953)</f>
        <v>0</v>
      </c>
      <c r="L954" s="32">
        <f>SUMIF(AF953:AF953, TRUE, L953:L953)</f>
        <v>0</v>
      </c>
      <c r="M954" s="32">
        <f>SUMIF(AF953:AF953, TRUE, M953:M953)</f>
        <v>0</v>
      </c>
      <c r="N954" s="32">
        <f>SUMIF(AF953:AF953, TRUE, N953:N953)</f>
        <v>0</v>
      </c>
      <c r="O954" s="32">
        <f>SUMIF(AF953:AF953, TRUE, O953:O953)</f>
        <v>0</v>
      </c>
      <c r="P954" s="32">
        <f>SUMIF(AF953:AF953, TRUE, P953:P953)</f>
        <v>0</v>
      </c>
      <c r="Q954" s="32">
        <f>SUMIF(AF953:AF953, TRUE, Q953:Q953)</f>
        <v>0</v>
      </c>
      <c r="R954" s="32">
        <f>SUMIF(AF953:AF953, TRUE, R953:R953)</f>
        <v>0</v>
      </c>
      <c r="S954" s="32">
        <f>SUMIF(AF953:AF953, TRUE, S953:S953)</f>
        <v>0</v>
      </c>
      <c r="T954" s="32">
        <f>SUMIF(AF953:AF953, TRUE, T953:T953)</f>
        <v>0</v>
      </c>
      <c r="U954" s="31" t="s">
        <v>384</v>
      </c>
      <c r="V954" s="32">
        <f>SUMIF(AF953:AF953, TRUE, V953:V953)</f>
        <v>0</v>
      </c>
      <c r="W954" s="32">
        <f>SUMIF(AF953:AF953, TRUE, W953:W953)</f>
        <v>0</v>
      </c>
      <c r="X954" s="32">
        <f>SUMIF(AF953:AF953, TRUE, X953:X953)</f>
        <v>0</v>
      </c>
      <c r="Y954" s="32">
        <f>SUMIF(AF953:AF953, TRUE, Y953:Y953)</f>
        <v>0</v>
      </c>
      <c r="Z954" s="32">
        <f>SUMIF(AF953:AF953, TRUE, Z953:Z953)</f>
        <v>0</v>
      </c>
      <c r="AA954" s="32">
        <f>SUMIF(AF953:AF953, TRUE, AA953:AA953)</f>
        <v>0</v>
      </c>
      <c r="AB954" s="32">
        <f>SUMIF(AF953:AF953, TRUE, AB953:AB953)</f>
        <v>0</v>
      </c>
      <c r="AC954" s="32">
        <f>SUMIF(AF953:AF953, TRUE, AC953:AC953)</f>
        <v>0</v>
      </c>
      <c r="AD954" s="32">
        <f>SUMIF(AF953:AF953, TRUE, AD953:AD953)</f>
        <v>0</v>
      </c>
      <c r="AE954" s="32">
        <f>SUMIF(AF953:AF953, TRUE, AE953:AE953)</f>
        <v>0</v>
      </c>
      <c r="AF954" t="b">
        <v>0</v>
      </c>
      <c r="AG954" t="b">
        <v>0</v>
      </c>
    </row>
    <row r="955" spans="1:33" x14ac:dyDescent="0.3">
      <c r="A955" s="2" t="s">
        <v>2387</v>
      </c>
      <c r="B955" s="2" t="s">
        <v>783</v>
      </c>
      <c r="C955" s="2" t="s">
        <v>1777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2" t="s">
        <v>385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t="b">
        <v>1</v>
      </c>
      <c r="AG955" t="b">
        <v>1</v>
      </c>
    </row>
    <row r="956" spans="1:33" x14ac:dyDescent="0.3">
      <c r="A956" s="31" t="s">
        <v>384</v>
      </c>
      <c r="B956" s="31" t="s">
        <v>1774</v>
      </c>
      <c r="C956" s="31" t="s">
        <v>384</v>
      </c>
      <c r="D956" s="32">
        <f>SUMIF(AF955:AF955, TRUE, D955:D955)</f>
        <v>0</v>
      </c>
      <c r="E956" s="32">
        <f>SUMIF(AF955:AF955, TRUE, E955:E955)</f>
        <v>0</v>
      </c>
      <c r="F956" s="32">
        <f>SUMIF(AF955:AF955, TRUE, F955:F955)</f>
        <v>0</v>
      </c>
      <c r="G956" s="32">
        <f>SUMIF(AF955:AF955, TRUE, G955:G955)</f>
        <v>0</v>
      </c>
      <c r="H956" s="32">
        <f>SUMIF(AF955:AF955, TRUE, H955:H955)</f>
        <v>0</v>
      </c>
      <c r="I956" s="32">
        <f>SUMIF(AF955:AF955, TRUE, I955:I955)</f>
        <v>0</v>
      </c>
      <c r="J956" s="32">
        <f>SUMIF(AF955:AF955, TRUE, J955:J955)</f>
        <v>0</v>
      </c>
      <c r="K956" s="32">
        <f>SUMIF(AF955:AF955, TRUE, K955:K955)</f>
        <v>0</v>
      </c>
      <c r="L956" s="32">
        <f>SUMIF(AF955:AF955, TRUE, L955:L955)</f>
        <v>0</v>
      </c>
      <c r="M956" s="32">
        <f>SUMIF(AF955:AF955, TRUE, M955:M955)</f>
        <v>0</v>
      </c>
      <c r="N956" s="32">
        <f>SUMIF(AF955:AF955, TRUE, N955:N955)</f>
        <v>0</v>
      </c>
      <c r="O956" s="32">
        <f>SUMIF(AF955:AF955, TRUE, O955:O955)</f>
        <v>0</v>
      </c>
      <c r="P956" s="32">
        <f>SUMIF(AF955:AF955, TRUE, P955:P955)</f>
        <v>0</v>
      </c>
      <c r="Q956" s="32">
        <f>SUMIF(AF955:AF955, TRUE, Q955:Q955)</f>
        <v>0</v>
      </c>
      <c r="R956" s="32">
        <f>SUMIF(AF955:AF955, TRUE, R955:R955)</f>
        <v>0</v>
      </c>
      <c r="S956" s="32">
        <f>SUMIF(AF955:AF955, TRUE, S955:S955)</f>
        <v>0</v>
      </c>
      <c r="T956" s="32">
        <f>SUMIF(AF955:AF955, TRUE, T955:T955)</f>
        <v>0</v>
      </c>
      <c r="U956" s="31" t="s">
        <v>384</v>
      </c>
      <c r="V956" s="32">
        <f>SUMIF(AF955:AF955, TRUE, V955:V955)</f>
        <v>0</v>
      </c>
      <c r="W956" s="32">
        <f>SUMIF(AF955:AF955, TRUE, W955:W955)</f>
        <v>0</v>
      </c>
      <c r="X956" s="32">
        <f>SUMIF(AF955:AF955, TRUE, X955:X955)</f>
        <v>0</v>
      </c>
      <c r="Y956" s="32">
        <f>SUMIF(AF955:AF955, TRUE, Y955:Y955)</f>
        <v>0</v>
      </c>
      <c r="Z956" s="32">
        <f>SUMIF(AF955:AF955, TRUE, Z955:Z955)</f>
        <v>0</v>
      </c>
      <c r="AA956" s="32">
        <f>SUMIF(AF955:AF955, TRUE, AA955:AA955)</f>
        <v>0</v>
      </c>
      <c r="AB956" s="32">
        <f>SUMIF(AF955:AF955, TRUE, AB955:AB955)</f>
        <v>0</v>
      </c>
      <c r="AC956" s="32">
        <f>SUMIF(AF955:AF955, TRUE, AC955:AC955)</f>
        <v>0</v>
      </c>
      <c r="AD956" s="32">
        <f>SUMIF(AF955:AF955, TRUE, AD955:AD955)</f>
        <v>0</v>
      </c>
      <c r="AE956" s="32">
        <f>SUMIF(AF955:AF955, TRUE, AE955:AE955)</f>
        <v>0</v>
      </c>
      <c r="AF956" t="b">
        <v>0</v>
      </c>
      <c r="AG956" t="b">
        <v>0</v>
      </c>
    </row>
    <row r="957" spans="1:33" x14ac:dyDescent="0.3">
      <c r="A957" s="2" t="s">
        <v>2386</v>
      </c>
      <c r="B957" s="2" t="s">
        <v>782</v>
      </c>
      <c r="C957" s="2" t="s">
        <v>1808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2" t="s">
        <v>385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t="b">
        <v>1</v>
      </c>
      <c r="AG957" t="b">
        <v>1</v>
      </c>
    </row>
    <row r="958" spans="1:33" x14ac:dyDescent="0.3">
      <c r="A958" s="31" t="s">
        <v>384</v>
      </c>
      <c r="B958" s="31" t="s">
        <v>1774</v>
      </c>
      <c r="C958" s="31" t="s">
        <v>384</v>
      </c>
      <c r="D958" s="32">
        <f>SUMIF(AF957:AF957, TRUE, D957:D957)</f>
        <v>0</v>
      </c>
      <c r="E958" s="32">
        <f>SUMIF(AF957:AF957, TRUE, E957:E957)</f>
        <v>0</v>
      </c>
      <c r="F958" s="32">
        <f>SUMIF(AF957:AF957, TRUE, F957:F957)</f>
        <v>0</v>
      </c>
      <c r="G958" s="32">
        <f>SUMIF(AF957:AF957, TRUE, G957:G957)</f>
        <v>0</v>
      </c>
      <c r="H958" s="32">
        <f>SUMIF(AF957:AF957, TRUE, H957:H957)</f>
        <v>0</v>
      </c>
      <c r="I958" s="32">
        <f>SUMIF(AF957:AF957, TRUE, I957:I957)</f>
        <v>0</v>
      </c>
      <c r="J958" s="32">
        <f>SUMIF(AF957:AF957, TRUE, J957:J957)</f>
        <v>0</v>
      </c>
      <c r="K958" s="32">
        <f>SUMIF(AF957:AF957, TRUE, K957:K957)</f>
        <v>0</v>
      </c>
      <c r="L958" s="32">
        <f>SUMIF(AF957:AF957, TRUE, L957:L957)</f>
        <v>0</v>
      </c>
      <c r="M958" s="32">
        <f>SUMIF(AF957:AF957, TRUE, M957:M957)</f>
        <v>0</v>
      </c>
      <c r="N958" s="32">
        <f>SUMIF(AF957:AF957, TRUE, N957:N957)</f>
        <v>0</v>
      </c>
      <c r="O958" s="32">
        <f>SUMIF(AF957:AF957, TRUE, O957:O957)</f>
        <v>0</v>
      </c>
      <c r="P958" s="32">
        <f>SUMIF(AF957:AF957, TRUE, P957:P957)</f>
        <v>0</v>
      </c>
      <c r="Q958" s="32">
        <f>SUMIF(AF957:AF957, TRUE, Q957:Q957)</f>
        <v>0</v>
      </c>
      <c r="R958" s="32">
        <f>SUMIF(AF957:AF957, TRUE, R957:R957)</f>
        <v>0</v>
      </c>
      <c r="S958" s="32">
        <f>SUMIF(AF957:AF957, TRUE, S957:S957)</f>
        <v>0</v>
      </c>
      <c r="T958" s="32">
        <f>SUMIF(AF957:AF957, TRUE, T957:T957)</f>
        <v>0</v>
      </c>
      <c r="U958" s="31" t="s">
        <v>384</v>
      </c>
      <c r="V958" s="32">
        <f>SUMIF(AF957:AF957, TRUE, V957:V957)</f>
        <v>0</v>
      </c>
      <c r="W958" s="32">
        <f>SUMIF(AF957:AF957, TRUE, W957:W957)</f>
        <v>0</v>
      </c>
      <c r="X958" s="32">
        <f>SUMIF(AF957:AF957, TRUE, X957:X957)</f>
        <v>0</v>
      </c>
      <c r="Y958" s="32">
        <f>SUMIF(AF957:AF957, TRUE, Y957:Y957)</f>
        <v>0</v>
      </c>
      <c r="Z958" s="32">
        <f>SUMIF(AF957:AF957, TRUE, Z957:Z957)</f>
        <v>0</v>
      </c>
      <c r="AA958" s="32">
        <f>SUMIF(AF957:AF957, TRUE, AA957:AA957)</f>
        <v>0</v>
      </c>
      <c r="AB958" s="32">
        <f>SUMIF(AF957:AF957, TRUE, AB957:AB957)</f>
        <v>0</v>
      </c>
      <c r="AC958" s="32">
        <f>SUMIF(AF957:AF957, TRUE, AC957:AC957)</f>
        <v>0</v>
      </c>
      <c r="AD958" s="32">
        <f>SUMIF(AF957:AF957, TRUE, AD957:AD957)</f>
        <v>0</v>
      </c>
      <c r="AE958" s="32">
        <f>SUMIF(AF957:AF957, TRUE, AE957:AE957)</f>
        <v>0</v>
      </c>
      <c r="AF958" t="b">
        <v>0</v>
      </c>
      <c r="AG958" t="b">
        <v>0</v>
      </c>
    </row>
    <row r="959" spans="1:33" x14ac:dyDescent="0.3">
      <c r="A959" s="2" t="s">
        <v>2385</v>
      </c>
      <c r="B959" s="2" t="s">
        <v>781</v>
      </c>
      <c r="C959" s="2" t="s">
        <v>1777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2" t="s">
        <v>385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t="b">
        <v>1</v>
      </c>
      <c r="AG959" t="b">
        <v>1</v>
      </c>
    </row>
    <row r="960" spans="1:33" x14ac:dyDescent="0.3">
      <c r="A960" s="31" t="s">
        <v>384</v>
      </c>
      <c r="B960" s="31" t="s">
        <v>1774</v>
      </c>
      <c r="C960" s="31" t="s">
        <v>384</v>
      </c>
      <c r="D960" s="32">
        <f>SUMIF(AF959:AF959, TRUE, D959:D959)</f>
        <v>0</v>
      </c>
      <c r="E960" s="32">
        <f>SUMIF(AF959:AF959, TRUE, E959:E959)</f>
        <v>0</v>
      </c>
      <c r="F960" s="32">
        <f>SUMIF(AF959:AF959, TRUE, F959:F959)</f>
        <v>0</v>
      </c>
      <c r="G960" s="32">
        <f>SUMIF(AF959:AF959, TRUE, G959:G959)</f>
        <v>0</v>
      </c>
      <c r="H960" s="32">
        <f>SUMIF(AF959:AF959, TRUE, H959:H959)</f>
        <v>0</v>
      </c>
      <c r="I960" s="32">
        <f>SUMIF(AF959:AF959, TRUE, I959:I959)</f>
        <v>0</v>
      </c>
      <c r="J960" s="32">
        <f>SUMIF(AF959:AF959, TRUE, J959:J959)</f>
        <v>0</v>
      </c>
      <c r="K960" s="32">
        <f>SUMIF(AF959:AF959, TRUE, K959:K959)</f>
        <v>0</v>
      </c>
      <c r="L960" s="32">
        <f>SUMIF(AF959:AF959, TRUE, L959:L959)</f>
        <v>0</v>
      </c>
      <c r="M960" s="32">
        <f>SUMIF(AF959:AF959, TRUE, M959:M959)</f>
        <v>0</v>
      </c>
      <c r="N960" s="32">
        <f>SUMIF(AF959:AF959, TRUE, N959:N959)</f>
        <v>0</v>
      </c>
      <c r="O960" s="32">
        <f>SUMIF(AF959:AF959, TRUE, O959:O959)</f>
        <v>0</v>
      </c>
      <c r="P960" s="32">
        <f>SUMIF(AF959:AF959, TRUE, P959:P959)</f>
        <v>0</v>
      </c>
      <c r="Q960" s="32">
        <f>SUMIF(AF959:AF959, TRUE, Q959:Q959)</f>
        <v>0</v>
      </c>
      <c r="R960" s="32">
        <f>SUMIF(AF959:AF959, TRUE, R959:R959)</f>
        <v>0</v>
      </c>
      <c r="S960" s="32">
        <f>SUMIF(AF959:AF959, TRUE, S959:S959)</f>
        <v>0</v>
      </c>
      <c r="T960" s="32">
        <f>SUMIF(AF959:AF959, TRUE, T959:T959)</f>
        <v>0</v>
      </c>
      <c r="U960" s="31" t="s">
        <v>384</v>
      </c>
      <c r="V960" s="32">
        <f>SUMIF(AF959:AF959, TRUE, V959:V959)</f>
        <v>0</v>
      </c>
      <c r="W960" s="32">
        <f>SUMIF(AF959:AF959, TRUE, W959:W959)</f>
        <v>0</v>
      </c>
      <c r="X960" s="32">
        <f>SUMIF(AF959:AF959, TRUE, X959:X959)</f>
        <v>0</v>
      </c>
      <c r="Y960" s="32">
        <f>SUMIF(AF959:AF959, TRUE, Y959:Y959)</f>
        <v>0</v>
      </c>
      <c r="Z960" s="32">
        <f>SUMIF(AF959:AF959, TRUE, Z959:Z959)</f>
        <v>0</v>
      </c>
      <c r="AA960" s="32">
        <f>SUMIF(AF959:AF959, TRUE, AA959:AA959)</f>
        <v>0</v>
      </c>
      <c r="AB960" s="32">
        <f>SUMIF(AF959:AF959, TRUE, AB959:AB959)</f>
        <v>0</v>
      </c>
      <c r="AC960" s="32">
        <f>SUMIF(AF959:AF959, TRUE, AC959:AC959)</f>
        <v>0</v>
      </c>
      <c r="AD960" s="32">
        <f>SUMIF(AF959:AF959, TRUE, AD959:AD959)</f>
        <v>0</v>
      </c>
      <c r="AE960" s="32">
        <f>SUMIF(AF959:AF959, TRUE, AE959:AE959)</f>
        <v>0</v>
      </c>
      <c r="AF960" t="b">
        <v>0</v>
      </c>
      <c r="AG960" t="b">
        <v>0</v>
      </c>
    </row>
    <row r="961" spans="1:33" x14ac:dyDescent="0.3">
      <c r="A961" s="2" t="s">
        <v>2384</v>
      </c>
      <c r="B961" s="2" t="s">
        <v>780</v>
      </c>
      <c r="C961" s="2" t="s">
        <v>1777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2" t="s">
        <v>385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t="b">
        <v>1</v>
      </c>
      <c r="AG961" t="b">
        <v>1</v>
      </c>
    </row>
    <row r="962" spans="1:33" x14ac:dyDescent="0.3">
      <c r="A962" s="31" t="s">
        <v>384</v>
      </c>
      <c r="B962" s="31" t="s">
        <v>1774</v>
      </c>
      <c r="C962" s="31" t="s">
        <v>384</v>
      </c>
      <c r="D962" s="32">
        <f>SUMIF(AF961:AF961, TRUE, D961:D961)</f>
        <v>0</v>
      </c>
      <c r="E962" s="32">
        <f>SUMIF(AF961:AF961, TRUE, E961:E961)</f>
        <v>0</v>
      </c>
      <c r="F962" s="32">
        <f>SUMIF(AF961:AF961, TRUE, F961:F961)</f>
        <v>0</v>
      </c>
      <c r="G962" s="32">
        <f>SUMIF(AF961:AF961, TRUE, G961:G961)</f>
        <v>0</v>
      </c>
      <c r="H962" s="32">
        <f>SUMIF(AF961:AF961, TRUE, H961:H961)</f>
        <v>0</v>
      </c>
      <c r="I962" s="32">
        <f>SUMIF(AF961:AF961, TRUE, I961:I961)</f>
        <v>0</v>
      </c>
      <c r="J962" s="32">
        <f>SUMIF(AF961:AF961, TRUE, J961:J961)</f>
        <v>0</v>
      </c>
      <c r="K962" s="32">
        <f>SUMIF(AF961:AF961, TRUE, K961:K961)</f>
        <v>0</v>
      </c>
      <c r="L962" s="32">
        <f>SUMIF(AF961:AF961, TRUE, L961:L961)</f>
        <v>0</v>
      </c>
      <c r="M962" s="32">
        <f>SUMIF(AF961:AF961, TRUE, M961:M961)</f>
        <v>0</v>
      </c>
      <c r="N962" s="32">
        <f>SUMIF(AF961:AF961, TRUE, N961:N961)</f>
        <v>0</v>
      </c>
      <c r="O962" s="32">
        <f>SUMIF(AF961:AF961, TRUE, O961:O961)</f>
        <v>0</v>
      </c>
      <c r="P962" s="32">
        <f>SUMIF(AF961:AF961, TRUE, P961:P961)</f>
        <v>0</v>
      </c>
      <c r="Q962" s="32">
        <f>SUMIF(AF961:AF961, TRUE, Q961:Q961)</f>
        <v>0</v>
      </c>
      <c r="R962" s="32">
        <f>SUMIF(AF961:AF961, TRUE, R961:R961)</f>
        <v>0</v>
      </c>
      <c r="S962" s="32">
        <f>SUMIF(AF961:AF961, TRUE, S961:S961)</f>
        <v>0</v>
      </c>
      <c r="T962" s="32">
        <f>SUMIF(AF961:AF961, TRUE, T961:T961)</f>
        <v>0</v>
      </c>
      <c r="U962" s="31" t="s">
        <v>384</v>
      </c>
      <c r="V962" s="32">
        <f>SUMIF(AF961:AF961, TRUE, V961:V961)</f>
        <v>0</v>
      </c>
      <c r="W962" s="32">
        <f>SUMIF(AF961:AF961, TRUE, W961:W961)</f>
        <v>0</v>
      </c>
      <c r="X962" s="32">
        <f>SUMIF(AF961:AF961, TRUE, X961:X961)</f>
        <v>0</v>
      </c>
      <c r="Y962" s="32">
        <f>SUMIF(AF961:AF961, TRUE, Y961:Y961)</f>
        <v>0</v>
      </c>
      <c r="Z962" s="32">
        <f>SUMIF(AF961:AF961, TRUE, Z961:Z961)</f>
        <v>0</v>
      </c>
      <c r="AA962" s="32">
        <f>SUMIF(AF961:AF961, TRUE, AA961:AA961)</f>
        <v>0</v>
      </c>
      <c r="AB962" s="32">
        <f>SUMIF(AF961:AF961, TRUE, AB961:AB961)</f>
        <v>0</v>
      </c>
      <c r="AC962" s="32">
        <f>SUMIF(AF961:AF961, TRUE, AC961:AC961)</f>
        <v>0</v>
      </c>
      <c r="AD962" s="32">
        <f>SUMIF(AF961:AF961, TRUE, AD961:AD961)</f>
        <v>0</v>
      </c>
      <c r="AE962" s="32">
        <f>SUMIF(AF961:AF961, TRUE, AE961:AE961)</f>
        <v>0</v>
      </c>
      <c r="AF962" t="b">
        <v>0</v>
      </c>
      <c r="AG962" t="b">
        <v>0</v>
      </c>
    </row>
    <row r="963" spans="1:33" x14ac:dyDescent="0.3">
      <c r="A963" s="2" t="s">
        <v>2383</v>
      </c>
      <c r="B963" s="2" t="s">
        <v>779</v>
      </c>
      <c r="C963" s="2" t="s">
        <v>1777</v>
      </c>
      <c r="D963" s="3">
        <v>0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2" t="s">
        <v>385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t="b">
        <v>1</v>
      </c>
      <c r="AG963" t="b">
        <v>1</v>
      </c>
    </row>
    <row r="964" spans="1:33" x14ac:dyDescent="0.3">
      <c r="A964" s="31" t="s">
        <v>384</v>
      </c>
      <c r="B964" s="31" t="s">
        <v>1774</v>
      </c>
      <c r="C964" s="31" t="s">
        <v>384</v>
      </c>
      <c r="D964" s="32">
        <f>SUMIF(AF963:AF963, TRUE, D963:D963)</f>
        <v>0</v>
      </c>
      <c r="E964" s="32">
        <f>SUMIF(AF963:AF963, TRUE, E963:E963)</f>
        <v>0</v>
      </c>
      <c r="F964" s="32">
        <f>SUMIF(AF963:AF963, TRUE, F963:F963)</f>
        <v>0</v>
      </c>
      <c r="G964" s="32">
        <f>SUMIF(AF963:AF963, TRUE, G963:G963)</f>
        <v>0</v>
      </c>
      <c r="H964" s="32">
        <f>SUMIF(AF963:AF963, TRUE, H963:H963)</f>
        <v>0</v>
      </c>
      <c r="I964" s="32">
        <f>SUMIF(AF963:AF963, TRUE, I963:I963)</f>
        <v>0</v>
      </c>
      <c r="J964" s="32">
        <f>SUMIF(AF963:AF963, TRUE, J963:J963)</f>
        <v>0</v>
      </c>
      <c r="K964" s="32">
        <f>SUMIF(AF963:AF963, TRUE, K963:K963)</f>
        <v>0</v>
      </c>
      <c r="L964" s="32">
        <f>SUMIF(AF963:AF963, TRUE, L963:L963)</f>
        <v>0</v>
      </c>
      <c r="M964" s="32">
        <f>SUMIF(AF963:AF963, TRUE, M963:M963)</f>
        <v>0</v>
      </c>
      <c r="N964" s="32">
        <f>SUMIF(AF963:AF963, TRUE, N963:N963)</f>
        <v>0</v>
      </c>
      <c r="O964" s="32">
        <f>SUMIF(AF963:AF963, TRUE, O963:O963)</f>
        <v>0</v>
      </c>
      <c r="P964" s="32">
        <f>SUMIF(AF963:AF963, TRUE, P963:P963)</f>
        <v>0</v>
      </c>
      <c r="Q964" s="32">
        <f>SUMIF(AF963:AF963, TRUE, Q963:Q963)</f>
        <v>0</v>
      </c>
      <c r="R964" s="32">
        <f>SUMIF(AF963:AF963, TRUE, R963:R963)</f>
        <v>0</v>
      </c>
      <c r="S964" s="32">
        <f>SUMIF(AF963:AF963, TRUE, S963:S963)</f>
        <v>0</v>
      </c>
      <c r="T964" s="32">
        <f>SUMIF(AF963:AF963, TRUE, T963:T963)</f>
        <v>0</v>
      </c>
      <c r="U964" s="31" t="s">
        <v>384</v>
      </c>
      <c r="V964" s="32">
        <f>SUMIF(AF963:AF963, TRUE, V963:V963)</f>
        <v>0</v>
      </c>
      <c r="W964" s="32">
        <f>SUMIF(AF963:AF963, TRUE, W963:W963)</f>
        <v>0</v>
      </c>
      <c r="X964" s="32">
        <f>SUMIF(AF963:AF963, TRUE, X963:X963)</f>
        <v>0</v>
      </c>
      <c r="Y964" s="32">
        <f>SUMIF(AF963:AF963, TRUE, Y963:Y963)</f>
        <v>0</v>
      </c>
      <c r="Z964" s="32">
        <f>SUMIF(AF963:AF963, TRUE, Z963:Z963)</f>
        <v>0</v>
      </c>
      <c r="AA964" s="32">
        <f>SUMIF(AF963:AF963, TRUE, AA963:AA963)</f>
        <v>0</v>
      </c>
      <c r="AB964" s="32">
        <f>SUMIF(AF963:AF963, TRUE, AB963:AB963)</f>
        <v>0</v>
      </c>
      <c r="AC964" s="32">
        <f>SUMIF(AF963:AF963, TRUE, AC963:AC963)</f>
        <v>0</v>
      </c>
      <c r="AD964" s="32">
        <f>SUMIF(AF963:AF963, TRUE, AD963:AD963)</f>
        <v>0</v>
      </c>
      <c r="AE964" s="32">
        <f>SUMIF(AF963:AF963, TRUE, AE963:AE963)</f>
        <v>0</v>
      </c>
      <c r="AF964" t="b">
        <v>0</v>
      </c>
      <c r="AG964" t="b">
        <v>0</v>
      </c>
    </row>
    <row r="965" spans="1:33" x14ac:dyDescent="0.3">
      <c r="A965" s="2" t="s">
        <v>2382</v>
      </c>
      <c r="B965" s="2" t="s">
        <v>778</v>
      </c>
      <c r="C965" s="2" t="s">
        <v>1808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2" t="s">
        <v>385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t="b">
        <v>1</v>
      </c>
      <c r="AG965" t="b">
        <v>1</v>
      </c>
    </row>
    <row r="966" spans="1:33" x14ac:dyDescent="0.3">
      <c r="A966" s="31" t="s">
        <v>384</v>
      </c>
      <c r="B966" s="31" t="s">
        <v>1774</v>
      </c>
      <c r="C966" s="31" t="s">
        <v>384</v>
      </c>
      <c r="D966" s="32">
        <f>SUMIF(AF965:AF965, TRUE, D965:D965)</f>
        <v>0</v>
      </c>
      <c r="E966" s="32">
        <f>SUMIF(AF965:AF965, TRUE, E965:E965)</f>
        <v>0</v>
      </c>
      <c r="F966" s="32">
        <f>SUMIF(AF965:AF965, TRUE, F965:F965)</f>
        <v>0</v>
      </c>
      <c r="G966" s="32">
        <f>SUMIF(AF965:AF965, TRUE, G965:G965)</f>
        <v>0</v>
      </c>
      <c r="H966" s="32">
        <f>SUMIF(AF965:AF965, TRUE, H965:H965)</f>
        <v>0</v>
      </c>
      <c r="I966" s="32">
        <f>SUMIF(AF965:AF965, TRUE, I965:I965)</f>
        <v>0</v>
      </c>
      <c r="J966" s="32">
        <f>SUMIF(AF965:AF965, TRUE, J965:J965)</f>
        <v>0</v>
      </c>
      <c r="K966" s="32">
        <f>SUMIF(AF965:AF965, TRUE, K965:K965)</f>
        <v>0</v>
      </c>
      <c r="L966" s="32">
        <f>SUMIF(AF965:AF965, TRUE, L965:L965)</f>
        <v>0</v>
      </c>
      <c r="M966" s="32">
        <f>SUMIF(AF965:AF965, TRUE, M965:M965)</f>
        <v>0</v>
      </c>
      <c r="N966" s="32">
        <f>SUMIF(AF965:AF965, TRUE, N965:N965)</f>
        <v>0</v>
      </c>
      <c r="O966" s="32">
        <f>SUMIF(AF965:AF965, TRUE, O965:O965)</f>
        <v>0</v>
      </c>
      <c r="P966" s="32">
        <f>SUMIF(AF965:AF965, TRUE, P965:P965)</f>
        <v>0</v>
      </c>
      <c r="Q966" s="32">
        <f>SUMIF(AF965:AF965, TRUE, Q965:Q965)</f>
        <v>0</v>
      </c>
      <c r="R966" s="32">
        <f>SUMIF(AF965:AF965, TRUE, R965:R965)</f>
        <v>0</v>
      </c>
      <c r="S966" s="32">
        <f>SUMIF(AF965:AF965, TRUE, S965:S965)</f>
        <v>0</v>
      </c>
      <c r="T966" s="32">
        <f>SUMIF(AF965:AF965, TRUE, T965:T965)</f>
        <v>0</v>
      </c>
      <c r="U966" s="31" t="s">
        <v>384</v>
      </c>
      <c r="V966" s="32">
        <f>SUMIF(AF965:AF965, TRUE, V965:V965)</f>
        <v>0</v>
      </c>
      <c r="W966" s="32">
        <f>SUMIF(AF965:AF965, TRUE, W965:W965)</f>
        <v>0</v>
      </c>
      <c r="X966" s="32">
        <f>SUMIF(AF965:AF965, TRUE, X965:X965)</f>
        <v>0</v>
      </c>
      <c r="Y966" s="32">
        <f>SUMIF(AF965:AF965, TRUE, Y965:Y965)</f>
        <v>0</v>
      </c>
      <c r="Z966" s="32">
        <f>SUMIF(AF965:AF965, TRUE, Z965:Z965)</f>
        <v>0</v>
      </c>
      <c r="AA966" s="32">
        <f>SUMIF(AF965:AF965, TRUE, AA965:AA965)</f>
        <v>0</v>
      </c>
      <c r="AB966" s="32">
        <f>SUMIF(AF965:AF965, TRUE, AB965:AB965)</f>
        <v>0</v>
      </c>
      <c r="AC966" s="32">
        <f>SUMIF(AF965:AF965, TRUE, AC965:AC965)</f>
        <v>0</v>
      </c>
      <c r="AD966" s="32">
        <f>SUMIF(AF965:AF965, TRUE, AD965:AD965)</f>
        <v>0</v>
      </c>
      <c r="AE966" s="32">
        <f>SUMIF(AF965:AF965, TRUE, AE965:AE965)</f>
        <v>0</v>
      </c>
      <c r="AF966" t="b">
        <v>0</v>
      </c>
      <c r="AG966" t="b">
        <v>0</v>
      </c>
    </row>
    <row r="967" spans="1:33" x14ac:dyDescent="0.3">
      <c r="A967" s="2" t="s">
        <v>2381</v>
      </c>
      <c r="B967" s="2" t="s">
        <v>777</v>
      </c>
      <c r="C967" s="2" t="s">
        <v>1777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2" t="s">
        <v>385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t="b">
        <v>1</v>
      </c>
      <c r="AG967" t="b">
        <v>1</v>
      </c>
    </row>
    <row r="968" spans="1:33" x14ac:dyDescent="0.3">
      <c r="A968" s="31" t="s">
        <v>384</v>
      </c>
      <c r="B968" s="31" t="s">
        <v>1774</v>
      </c>
      <c r="C968" s="31" t="s">
        <v>384</v>
      </c>
      <c r="D968" s="32">
        <f>SUMIF(AF967:AF967, TRUE, D967:D967)</f>
        <v>0</v>
      </c>
      <c r="E968" s="32">
        <f>SUMIF(AF967:AF967, TRUE, E967:E967)</f>
        <v>0</v>
      </c>
      <c r="F968" s="32">
        <f>SUMIF(AF967:AF967, TRUE, F967:F967)</f>
        <v>0</v>
      </c>
      <c r="G968" s="32">
        <f>SUMIF(AF967:AF967, TRUE, G967:G967)</f>
        <v>0</v>
      </c>
      <c r="H968" s="32">
        <f>SUMIF(AF967:AF967, TRUE, H967:H967)</f>
        <v>0</v>
      </c>
      <c r="I968" s="32">
        <f>SUMIF(AF967:AF967, TRUE, I967:I967)</f>
        <v>0</v>
      </c>
      <c r="J968" s="32">
        <f>SUMIF(AF967:AF967, TRUE, J967:J967)</f>
        <v>0</v>
      </c>
      <c r="K968" s="32">
        <f>SUMIF(AF967:AF967, TRUE, K967:K967)</f>
        <v>0</v>
      </c>
      <c r="L968" s="32">
        <f>SUMIF(AF967:AF967, TRUE, L967:L967)</f>
        <v>0</v>
      </c>
      <c r="M968" s="32">
        <f>SUMIF(AF967:AF967, TRUE, M967:M967)</f>
        <v>0</v>
      </c>
      <c r="N968" s="32">
        <f>SUMIF(AF967:AF967, TRUE, N967:N967)</f>
        <v>0</v>
      </c>
      <c r="O968" s="32">
        <f>SUMIF(AF967:AF967, TRUE, O967:O967)</f>
        <v>0</v>
      </c>
      <c r="P968" s="32">
        <f>SUMIF(AF967:AF967, TRUE, P967:P967)</f>
        <v>0</v>
      </c>
      <c r="Q968" s="32">
        <f>SUMIF(AF967:AF967, TRUE, Q967:Q967)</f>
        <v>0</v>
      </c>
      <c r="R968" s="32">
        <f>SUMIF(AF967:AF967, TRUE, R967:R967)</f>
        <v>0</v>
      </c>
      <c r="S968" s="32">
        <f>SUMIF(AF967:AF967, TRUE, S967:S967)</f>
        <v>0</v>
      </c>
      <c r="T968" s="32">
        <f>SUMIF(AF967:AF967, TRUE, T967:T967)</f>
        <v>0</v>
      </c>
      <c r="U968" s="31" t="s">
        <v>384</v>
      </c>
      <c r="V968" s="32">
        <f>SUMIF(AF967:AF967, TRUE, V967:V967)</f>
        <v>0</v>
      </c>
      <c r="W968" s="32">
        <f>SUMIF(AF967:AF967, TRUE, W967:W967)</f>
        <v>0</v>
      </c>
      <c r="X968" s="32">
        <f>SUMIF(AF967:AF967, TRUE, X967:X967)</f>
        <v>0</v>
      </c>
      <c r="Y968" s="32">
        <f>SUMIF(AF967:AF967, TRUE, Y967:Y967)</f>
        <v>0</v>
      </c>
      <c r="Z968" s="32">
        <f>SUMIF(AF967:AF967, TRUE, Z967:Z967)</f>
        <v>0</v>
      </c>
      <c r="AA968" s="32">
        <f>SUMIF(AF967:AF967, TRUE, AA967:AA967)</f>
        <v>0</v>
      </c>
      <c r="AB968" s="32">
        <f>SUMIF(AF967:AF967, TRUE, AB967:AB967)</f>
        <v>0</v>
      </c>
      <c r="AC968" s="32">
        <f>SUMIF(AF967:AF967, TRUE, AC967:AC967)</f>
        <v>0</v>
      </c>
      <c r="AD968" s="32">
        <f>SUMIF(AF967:AF967, TRUE, AD967:AD967)</f>
        <v>0</v>
      </c>
      <c r="AE968" s="32">
        <f>SUMIF(AF967:AF967, TRUE, AE967:AE967)</f>
        <v>0</v>
      </c>
      <c r="AF968" t="b">
        <v>0</v>
      </c>
      <c r="AG968" t="b">
        <v>0</v>
      </c>
    </row>
    <row r="969" spans="1:33" x14ac:dyDescent="0.3">
      <c r="A969" s="2" t="s">
        <v>2380</v>
      </c>
      <c r="B969" s="2" t="s">
        <v>776</v>
      </c>
      <c r="C969" s="2" t="s">
        <v>1777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2" t="s">
        <v>385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t="b">
        <v>1</v>
      </c>
      <c r="AG969" t="b">
        <v>1</v>
      </c>
    </row>
    <row r="970" spans="1:33" x14ac:dyDescent="0.3">
      <c r="A970" s="31" t="s">
        <v>384</v>
      </c>
      <c r="B970" s="31" t="s">
        <v>1774</v>
      </c>
      <c r="C970" s="31" t="s">
        <v>384</v>
      </c>
      <c r="D970" s="32">
        <f>SUMIF(AF969:AF969, TRUE, D969:D969)</f>
        <v>0</v>
      </c>
      <c r="E970" s="32">
        <f>SUMIF(AF969:AF969, TRUE, E969:E969)</f>
        <v>0</v>
      </c>
      <c r="F970" s="32">
        <f>SUMIF(AF969:AF969, TRUE, F969:F969)</f>
        <v>0</v>
      </c>
      <c r="G970" s="32">
        <f>SUMIF(AF969:AF969, TRUE, G969:G969)</f>
        <v>0</v>
      </c>
      <c r="H970" s="32">
        <f>SUMIF(AF969:AF969, TRUE, H969:H969)</f>
        <v>0</v>
      </c>
      <c r="I970" s="32">
        <f>SUMIF(AF969:AF969, TRUE, I969:I969)</f>
        <v>0</v>
      </c>
      <c r="J970" s="32">
        <f>SUMIF(AF969:AF969, TRUE, J969:J969)</f>
        <v>0</v>
      </c>
      <c r="K970" s="32">
        <f>SUMIF(AF969:AF969, TRUE, K969:K969)</f>
        <v>0</v>
      </c>
      <c r="L970" s="32">
        <f>SUMIF(AF969:AF969, TRUE, L969:L969)</f>
        <v>0</v>
      </c>
      <c r="M970" s="32">
        <f>SUMIF(AF969:AF969, TRUE, M969:M969)</f>
        <v>0</v>
      </c>
      <c r="N970" s="32">
        <f>SUMIF(AF969:AF969, TRUE, N969:N969)</f>
        <v>0</v>
      </c>
      <c r="O970" s="32">
        <f>SUMIF(AF969:AF969, TRUE, O969:O969)</f>
        <v>0</v>
      </c>
      <c r="P970" s="32">
        <f>SUMIF(AF969:AF969, TRUE, P969:P969)</f>
        <v>0</v>
      </c>
      <c r="Q970" s="32">
        <f>SUMIF(AF969:AF969, TRUE, Q969:Q969)</f>
        <v>0</v>
      </c>
      <c r="R970" s="32">
        <f>SUMIF(AF969:AF969, TRUE, R969:R969)</f>
        <v>0</v>
      </c>
      <c r="S970" s="32">
        <f>SUMIF(AF969:AF969, TRUE, S969:S969)</f>
        <v>0</v>
      </c>
      <c r="T970" s="32">
        <f>SUMIF(AF969:AF969, TRUE, T969:T969)</f>
        <v>0</v>
      </c>
      <c r="U970" s="31" t="s">
        <v>384</v>
      </c>
      <c r="V970" s="32">
        <f>SUMIF(AF969:AF969, TRUE, V969:V969)</f>
        <v>0</v>
      </c>
      <c r="W970" s="32">
        <f>SUMIF(AF969:AF969, TRUE, W969:W969)</f>
        <v>0</v>
      </c>
      <c r="X970" s="32">
        <f>SUMIF(AF969:AF969, TRUE, X969:X969)</f>
        <v>0</v>
      </c>
      <c r="Y970" s="32">
        <f>SUMIF(AF969:AF969, TRUE, Y969:Y969)</f>
        <v>0</v>
      </c>
      <c r="Z970" s="32">
        <f>SUMIF(AF969:AF969, TRUE, Z969:Z969)</f>
        <v>0</v>
      </c>
      <c r="AA970" s="32">
        <f>SUMIF(AF969:AF969, TRUE, AA969:AA969)</f>
        <v>0</v>
      </c>
      <c r="AB970" s="32">
        <f>SUMIF(AF969:AF969, TRUE, AB969:AB969)</f>
        <v>0</v>
      </c>
      <c r="AC970" s="32">
        <f>SUMIF(AF969:AF969, TRUE, AC969:AC969)</f>
        <v>0</v>
      </c>
      <c r="AD970" s="32">
        <f>SUMIF(AF969:AF969, TRUE, AD969:AD969)</f>
        <v>0</v>
      </c>
      <c r="AE970" s="32">
        <f>SUMIF(AF969:AF969, TRUE, AE969:AE969)</f>
        <v>0</v>
      </c>
      <c r="AF970" t="b">
        <v>0</v>
      </c>
      <c r="AG970" t="b">
        <v>0</v>
      </c>
    </row>
    <row r="971" spans="1:33" x14ac:dyDescent="0.3">
      <c r="A971" s="2" t="s">
        <v>2379</v>
      </c>
      <c r="B971" s="2" t="s">
        <v>513</v>
      </c>
      <c r="C971" s="2" t="s">
        <v>1808</v>
      </c>
      <c r="D971" s="3">
        <v>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2" t="s">
        <v>385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t="b">
        <v>1</v>
      </c>
      <c r="AG971" t="b">
        <v>1</v>
      </c>
    </row>
    <row r="972" spans="1:33" x14ac:dyDescent="0.3">
      <c r="A972" s="31" t="s">
        <v>384</v>
      </c>
      <c r="B972" s="31" t="s">
        <v>1774</v>
      </c>
      <c r="C972" s="31" t="s">
        <v>384</v>
      </c>
      <c r="D972" s="32">
        <f>SUMIF(AF971:AF971, TRUE, D971:D971)</f>
        <v>0</v>
      </c>
      <c r="E972" s="32">
        <f>SUMIF(AF971:AF971, TRUE, E971:E971)</f>
        <v>0</v>
      </c>
      <c r="F972" s="32">
        <f>SUMIF(AF971:AF971, TRUE, F971:F971)</f>
        <v>0</v>
      </c>
      <c r="G972" s="32">
        <f>SUMIF(AF971:AF971, TRUE, G971:G971)</f>
        <v>0</v>
      </c>
      <c r="H972" s="32">
        <f>SUMIF(AF971:AF971, TRUE, H971:H971)</f>
        <v>0</v>
      </c>
      <c r="I972" s="32">
        <f>SUMIF(AF971:AF971, TRUE, I971:I971)</f>
        <v>0</v>
      </c>
      <c r="J972" s="32">
        <f>SUMIF(AF971:AF971, TRUE, J971:J971)</f>
        <v>0</v>
      </c>
      <c r="K972" s="32">
        <f>SUMIF(AF971:AF971, TRUE, K971:K971)</f>
        <v>0</v>
      </c>
      <c r="L972" s="32">
        <f>SUMIF(AF971:AF971, TRUE, L971:L971)</f>
        <v>0</v>
      </c>
      <c r="M972" s="32">
        <f>SUMIF(AF971:AF971, TRUE, M971:M971)</f>
        <v>0</v>
      </c>
      <c r="N972" s="32">
        <f>SUMIF(AF971:AF971, TRUE, N971:N971)</f>
        <v>0</v>
      </c>
      <c r="O972" s="32">
        <f>SUMIF(AF971:AF971, TRUE, O971:O971)</f>
        <v>0</v>
      </c>
      <c r="P972" s="32">
        <f>SUMIF(AF971:AF971, TRUE, P971:P971)</f>
        <v>0</v>
      </c>
      <c r="Q972" s="32">
        <f>SUMIF(AF971:AF971, TRUE, Q971:Q971)</f>
        <v>0</v>
      </c>
      <c r="R972" s="32">
        <f>SUMIF(AF971:AF971, TRUE, R971:R971)</f>
        <v>0</v>
      </c>
      <c r="S972" s="32">
        <f>SUMIF(AF971:AF971, TRUE, S971:S971)</f>
        <v>0</v>
      </c>
      <c r="T972" s="32">
        <f>SUMIF(AF971:AF971, TRUE, T971:T971)</f>
        <v>0</v>
      </c>
      <c r="U972" s="31" t="s">
        <v>384</v>
      </c>
      <c r="V972" s="32">
        <f>SUMIF(AF971:AF971, TRUE, V971:V971)</f>
        <v>0</v>
      </c>
      <c r="W972" s="32">
        <f>SUMIF(AF971:AF971, TRUE, W971:W971)</f>
        <v>0</v>
      </c>
      <c r="X972" s="32">
        <f>SUMIF(AF971:AF971, TRUE, X971:X971)</f>
        <v>0</v>
      </c>
      <c r="Y972" s="32">
        <f>SUMIF(AF971:AF971, TRUE, Y971:Y971)</f>
        <v>0</v>
      </c>
      <c r="Z972" s="32">
        <f>SUMIF(AF971:AF971, TRUE, Z971:Z971)</f>
        <v>0</v>
      </c>
      <c r="AA972" s="32">
        <f>SUMIF(AF971:AF971, TRUE, AA971:AA971)</f>
        <v>0</v>
      </c>
      <c r="AB972" s="32">
        <f>SUMIF(AF971:AF971, TRUE, AB971:AB971)</f>
        <v>0</v>
      </c>
      <c r="AC972" s="32">
        <f>SUMIF(AF971:AF971, TRUE, AC971:AC971)</f>
        <v>0</v>
      </c>
      <c r="AD972" s="32">
        <f>SUMIF(AF971:AF971, TRUE, AD971:AD971)</f>
        <v>0</v>
      </c>
      <c r="AE972" s="32">
        <f>SUMIF(AF971:AF971, TRUE, AE971:AE971)</f>
        <v>0</v>
      </c>
      <c r="AF972" t="b">
        <v>0</v>
      </c>
      <c r="AG972" t="b">
        <v>0</v>
      </c>
    </row>
    <row r="973" spans="1:33" x14ac:dyDescent="0.3">
      <c r="A973" s="2" t="s">
        <v>2378</v>
      </c>
      <c r="B973" s="2" t="s">
        <v>775</v>
      </c>
      <c r="C973" s="2" t="s">
        <v>1777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2" t="s">
        <v>385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t="b">
        <v>1</v>
      </c>
      <c r="AG973" t="b">
        <v>1</v>
      </c>
    </row>
    <row r="974" spans="1:33" x14ac:dyDescent="0.3">
      <c r="A974" s="2" t="s">
        <v>2377</v>
      </c>
      <c r="B974" s="2" t="s">
        <v>1640</v>
      </c>
      <c r="C974" s="2" t="s">
        <v>1777</v>
      </c>
      <c r="D974" s="3">
        <v>0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2" t="s">
        <v>385</v>
      </c>
      <c r="V974" s="3">
        <v>792370.97</v>
      </c>
      <c r="W974" s="3">
        <v>1094750.1000000001</v>
      </c>
      <c r="X974" s="3">
        <v>738341.41</v>
      </c>
      <c r="Y974" s="3">
        <v>738341.4</v>
      </c>
      <c r="Z974" s="3">
        <v>937375.59</v>
      </c>
      <c r="AA974" s="3">
        <v>937375.59</v>
      </c>
      <c r="AB974" s="3">
        <v>885911.51</v>
      </c>
      <c r="AC974" s="3">
        <v>885911.51</v>
      </c>
      <c r="AD974" s="3">
        <v>824471.36</v>
      </c>
      <c r="AE974" s="3">
        <v>824471.36</v>
      </c>
      <c r="AF974" t="b">
        <v>1</v>
      </c>
      <c r="AG974" t="b">
        <v>1</v>
      </c>
    </row>
    <row r="975" spans="1:33" x14ac:dyDescent="0.3">
      <c r="A975" s="2" t="s">
        <v>2376</v>
      </c>
      <c r="B975" s="2" t="s">
        <v>1641</v>
      </c>
      <c r="C975" s="2" t="s">
        <v>1777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2" t="s">
        <v>385</v>
      </c>
      <c r="V975" s="3">
        <v>1010691.83</v>
      </c>
      <c r="W975" s="3">
        <v>256836.35</v>
      </c>
      <c r="X975" s="3">
        <v>1117624.78</v>
      </c>
      <c r="Y975" s="3">
        <v>1117444.79</v>
      </c>
      <c r="Z975" s="3">
        <v>885615.25</v>
      </c>
      <c r="AA975" s="3">
        <v>885615.25</v>
      </c>
      <c r="AB975" s="3">
        <v>885468.3</v>
      </c>
      <c r="AC975" s="3">
        <v>885468.2</v>
      </c>
      <c r="AD975" s="3">
        <v>934997.75</v>
      </c>
      <c r="AE975" s="3">
        <v>935777.75</v>
      </c>
      <c r="AF975" t="b">
        <v>1</v>
      </c>
      <c r="AG975" t="b">
        <v>1</v>
      </c>
    </row>
    <row r="976" spans="1:33" x14ac:dyDescent="0.3">
      <c r="A976" s="2" t="s">
        <v>2375</v>
      </c>
      <c r="B976" s="2" t="s">
        <v>1642</v>
      </c>
      <c r="C976" s="2" t="s">
        <v>1777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2" t="s">
        <v>385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t="b">
        <v>1</v>
      </c>
      <c r="AG976" t="b">
        <v>1</v>
      </c>
    </row>
    <row r="977" spans="1:33" x14ac:dyDescent="0.3">
      <c r="A977" s="31" t="s">
        <v>384</v>
      </c>
      <c r="B977" s="31" t="s">
        <v>1774</v>
      </c>
      <c r="C977" s="31" t="s">
        <v>384</v>
      </c>
      <c r="D977" s="32">
        <f>SUMIF(AF973:AF976, TRUE, D973:D976)</f>
        <v>0</v>
      </c>
      <c r="E977" s="32">
        <f>SUMIF(AF973:AF976, TRUE, E973:E976)</f>
        <v>0</v>
      </c>
      <c r="F977" s="32">
        <f>SUMIF(AF973:AF976, TRUE, F973:F976)</f>
        <v>0</v>
      </c>
      <c r="G977" s="32">
        <f>SUMIF(AF973:AF976, TRUE, G973:G976)</f>
        <v>0</v>
      </c>
      <c r="H977" s="32">
        <f>SUMIF(AF973:AF976, TRUE, H973:H976)</f>
        <v>0</v>
      </c>
      <c r="I977" s="32">
        <f>SUMIF(AF973:AF976, TRUE, I973:I976)</f>
        <v>0</v>
      </c>
      <c r="J977" s="32">
        <f>SUMIF(AF973:AF976, TRUE, J973:J976)</f>
        <v>0</v>
      </c>
      <c r="K977" s="32">
        <f>SUMIF(AF973:AF976, TRUE, K973:K976)</f>
        <v>0</v>
      </c>
      <c r="L977" s="32">
        <f>SUMIF(AF973:AF976, TRUE, L973:L976)</f>
        <v>0</v>
      </c>
      <c r="M977" s="32">
        <f>SUMIF(AF973:AF976, TRUE, M973:M976)</f>
        <v>0</v>
      </c>
      <c r="N977" s="32">
        <f>SUMIF(AF973:AF976, TRUE, N973:N976)</f>
        <v>0</v>
      </c>
      <c r="O977" s="32">
        <f>SUMIF(AF973:AF976, TRUE, O973:O976)</f>
        <v>0</v>
      </c>
      <c r="P977" s="32">
        <f>SUMIF(AF973:AF976, TRUE, P973:P976)</f>
        <v>0</v>
      </c>
      <c r="Q977" s="32">
        <f>SUMIF(AF973:AF976, TRUE, Q973:Q976)</f>
        <v>0</v>
      </c>
      <c r="R977" s="32">
        <f>SUMIF(AF973:AF976, TRUE, R973:R976)</f>
        <v>0</v>
      </c>
      <c r="S977" s="32">
        <f>SUMIF(AF973:AF976, TRUE, S973:S976)</f>
        <v>0</v>
      </c>
      <c r="T977" s="32">
        <f>SUMIF(AF973:AF976, TRUE, T973:T976)</f>
        <v>0</v>
      </c>
      <c r="U977" s="31" t="s">
        <v>384</v>
      </c>
      <c r="V977" s="32">
        <f>SUMIF(AF973:AF976, TRUE, V973:V976)</f>
        <v>1803062.7999999998</v>
      </c>
      <c r="W977" s="32">
        <f>SUMIF(AF973:AF976, TRUE, W973:W976)</f>
        <v>1351586.4500000002</v>
      </c>
      <c r="X977" s="32">
        <f>SUMIF(AF973:AF976, TRUE, X973:X976)</f>
        <v>1855966.19</v>
      </c>
      <c r="Y977" s="32">
        <f>SUMIF(AF973:AF976, TRUE, Y973:Y976)</f>
        <v>1855786.19</v>
      </c>
      <c r="Z977" s="32">
        <f>SUMIF(AF973:AF976, TRUE, Z973:Z976)</f>
        <v>1822990.8399999999</v>
      </c>
      <c r="AA977" s="32">
        <f>SUMIF(AF973:AF976, TRUE, AA973:AA976)</f>
        <v>1822990.8399999999</v>
      </c>
      <c r="AB977" s="32">
        <f>SUMIF(AF973:AF976, TRUE, AB973:AB976)</f>
        <v>1771379.81</v>
      </c>
      <c r="AC977" s="32">
        <f>SUMIF(AF973:AF976, TRUE, AC973:AC976)</f>
        <v>1771379.71</v>
      </c>
      <c r="AD977" s="32">
        <f>SUMIF(AF973:AF976, TRUE, AD973:AD976)</f>
        <v>1759469.1099999999</v>
      </c>
      <c r="AE977" s="32">
        <f>SUMIF(AF973:AF976, TRUE, AE973:AE976)</f>
        <v>1760249.1099999999</v>
      </c>
      <c r="AF977" t="b">
        <v>0</v>
      </c>
      <c r="AG977" t="b">
        <v>0</v>
      </c>
    </row>
    <row r="978" spans="1:33" x14ac:dyDescent="0.3">
      <c r="A978" s="2" t="s">
        <v>2374</v>
      </c>
      <c r="B978" s="2" t="s">
        <v>774</v>
      </c>
      <c r="C978" s="2" t="s">
        <v>1777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2" t="s">
        <v>385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t="b">
        <v>1</v>
      </c>
      <c r="AG978" t="b">
        <v>1</v>
      </c>
    </row>
    <row r="979" spans="1:33" x14ac:dyDescent="0.3">
      <c r="A979" s="31" t="s">
        <v>384</v>
      </c>
      <c r="B979" s="31" t="s">
        <v>1774</v>
      </c>
      <c r="C979" s="31" t="s">
        <v>384</v>
      </c>
      <c r="D979" s="32">
        <f>SUMIF(AF978:AF978, TRUE, D978:D978)</f>
        <v>0</v>
      </c>
      <c r="E979" s="32">
        <f>SUMIF(AF978:AF978, TRUE, E978:E978)</f>
        <v>0</v>
      </c>
      <c r="F979" s="32">
        <f>SUMIF(AF978:AF978, TRUE, F978:F978)</f>
        <v>0</v>
      </c>
      <c r="G979" s="32">
        <f>SUMIF(AF978:AF978, TRUE, G978:G978)</f>
        <v>0</v>
      </c>
      <c r="H979" s="32">
        <f>SUMIF(AF978:AF978, TRUE, H978:H978)</f>
        <v>0</v>
      </c>
      <c r="I979" s="32">
        <f>SUMIF(AF978:AF978, TRUE, I978:I978)</f>
        <v>0</v>
      </c>
      <c r="J979" s="32">
        <f>SUMIF(AF978:AF978, TRUE, J978:J978)</f>
        <v>0</v>
      </c>
      <c r="K979" s="32">
        <f>SUMIF(AF978:AF978, TRUE, K978:K978)</f>
        <v>0</v>
      </c>
      <c r="L979" s="32">
        <f>SUMIF(AF978:AF978, TRUE, L978:L978)</f>
        <v>0</v>
      </c>
      <c r="M979" s="32">
        <f>SUMIF(AF978:AF978, TRUE, M978:M978)</f>
        <v>0</v>
      </c>
      <c r="N979" s="32">
        <f>SUMIF(AF978:AF978, TRUE, N978:N978)</f>
        <v>0</v>
      </c>
      <c r="O979" s="32">
        <f>SUMIF(AF978:AF978, TRUE, O978:O978)</f>
        <v>0</v>
      </c>
      <c r="P979" s="32">
        <f>SUMIF(AF978:AF978, TRUE, P978:P978)</f>
        <v>0</v>
      </c>
      <c r="Q979" s="32">
        <f>SUMIF(AF978:AF978, TRUE, Q978:Q978)</f>
        <v>0</v>
      </c>
      <c r="R979" s="32">
        <f>SUMIF(AF978:AF978, TRUE, R978:R978)</f>
        <v>0</v>
      </c>
      <c r="S979" s="32">
        <f>SUMIF(AF978:AF978, TRUE, S978:S978)</f>
        <v>0</v>
      </c>
      <c r="T979" s="32">
        <f>SUMIF(AF978:AF978, TRUE, T978:T978)</f>
        <v>0</v>
      </c>
      <c r="U979" s="31" t="s">
        <v>384</v>
      </c>
      <c r="V979" s="32">
        <f>SUMIF(AF978:AF978, TRUE, V978:V978)</f>
        <v>0</v>
      </c>
      <c r="W979" s="32">
        <f>SUMIF(AF978:AF978, TRUE, W978:W978)</f>
        <v>0</v>
      </c>
      <c r="X979" s="32">
        <f>SUMIF(AF978:AF978, TRUE, X978:X978)</f>
        <v>0</v>
      </c>
      <c r="Y979" s="32">
        <f>SUMIF(AF978:AF978, TRUE, Y978:Y978)</f>
        <v>0</v>
      </c>
      <c r="Z979" s="32">
        <f>SUMIF(AF978:AF978, TRUE, Z978:Z978)</f>
        <v>0</v>
      </c>
      <c r="AA979" s="32">
        <f>SUMIF(AF978:AF978, TRUE, AA978:AA978)</f>
        <v>0</v>
      </c>
      <c r="AB979" s="32">
        <f>SUMIF(AF978:AF978, TRUE, AB978:AB978)</f>
        <v>0</v>
      </c>
      <c r="AC979" s="32">
        <f>SUMIF(AF978:AF978, TRUE, AC978:AC978)</f>
        <v>0</v>
      </c>
      <c r="AD979" s="32">
        <f>SUMIF(AF978:AF978, TRUE, AD978:AD978)</f>
        <v>0</v>
      </c>
      <c r="AE979" s="32">
        <f>SUMIF(AF978:AF978, TRUE, AE978:AE978)</f>
        <v>0</v>
      </c>
      <c r="AF979" t="b">
        <v>0</v>
      </c>
      <c r="AG979" t="b">
        <v>0</v>
      </c>
    </row>
    <row r="980" spans="1:33" x14ac:dyDescent="0.3">
      <c r="A980" s="2" t="s">
        <v>2373</v>
      </c>
      <c r="B980" s="2" t="s">
        <v>1435</v>
      </c>
      <c r="C980" s="2" t="s">
        <v>1777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2" t="s">
        <v>385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t="b">
        <v>1</v>
      </c>
      <c r="AG980" t="b">
        <v>1</v>
      </c>
    </row>
    <row r="981" spans="1:33" x14ac:dyDescent="0.3">
      <c r="A981" s="31" t="s">
        <v>384</v>
      </c>
      <c r="B981" s="31" t="s">
        <v>1774</v>
      </c>
      <c r="C981" s="31" t="s">
        <v>384</v>
      </c>
      <c r="D981" s="32">
        <f>SUMIF(AF980:AF980, TRUE, D980:D980)</f>
        <v>0</v>
      </c>
      <c r="E981" s="32">
        <f>SUMIF(AF980:AF980, TRUE, E980:E980)</f>
        <v>0</v>
      </c>
      <c r="F981" s="32">
        <f>SUMIF(AF980:AF980, TRUE, F980:F980)</f>
        <v>0</v>
      </c>
      <c r="G981" s="32">
        <f>SUMIF(AF980:AF980, TRUE, G980:G980)</f>
        <v>0</v>
      </c>
      <c r="H981" s="32">
        <f>SUMIF(AF980:AF980, TRUE, H980:H980)</f>
        <v>0</v>
      </c>
      <c r="I981" s="32">
        <f>SUMIF(AF980:AF980, TRUE, I980:I980)</f>
        <v>0</v>
      </c>
      <c r="J981" s="32">
        <f>SUMIF(AF980:AF980, TRUE, J980:J980)</f>
        <v>0</v>
      </c>
      <c r="K981" s="32">
        <f>SUMIF(AF980:AF980, TRUE, K980:K980)</f>
        <v>0</v>
      </c>
      <c r="L981" s="32">
        <f>SUMIF(AF980:AF980, TRUE, L980:L980)</f>
        <v>0</v>
      </c>
      <c r="M981" s="32">
        <f>SUMIF(AF980:AF980, TRUE, M980:M980)</f>
        <v>0</v>
      </c>
      <c r="N981" s="32">
        <f>SUMIF(AF980:AF980, TRUE, N980:N980)</f>
        <v>0</v>
      </c>
      <c r="O981" s="32">
        <f>SUMIF(AF980:AF980, TRUE, O980:O980)</f>
        <v>0</v>
      </c>
      <c r="P981" s="32">
        <f>SUMIF(AF980:AF980, TRUE, P980:P980)</f>
        <v>0</v>
      </c>
      <c r="Q981" s="32">
        <f>SUMIF(AF980:AF980, TRUE, Q980:Q980)</f>
        <v>0</v>
      </c>
      <c r="R981" s="32">
        <f>SUMIF(AF980:AF980, TRUE, R980:R980)</f>
        <v>0</v>
      </c>
      <c r="S981" s="32">
        <f>SUMIF(AF980:AF980, TRUE, S980:S980)</f>
        <v>0</v>
      </c>
      <c r="T981" s="32">
        <f>SUMIF(AF980:AF980, TRUE, T980:T980)</f>
        <v>0</v>
      </c>
      <c r="U981" s="31" t="s">
        <v>384</v>
      </c>
      <c r="V981" s="32">
        <f>SUMIF(AF980:AF980, TRUE, V980:V980)</f>
        <v>0</v>
      </c>
      <c r="W981" s="32">
        <f>SUMIF(AF980:AF980, TRUE, W980:W980)</f>
        <v>0</v>
      </c>
      <c r="X981" s="32">
        <f>SUMIF(AF980:AF980, TRUE, X980:X980)</f>
        <v>0</v>
      </c>
      <c r="Y981" s="32">
        <f>SUMIF(AF980:AF980, TRUE, Y980:Y980)</f>
        <v>0</v>
      </c>
      <c r="Z981" s="32">
        <f>SUMIF(AF980:AF980, TRUE, Z980:Z980)</f>
        <v>0</v>
      </c>
      <c r="AA981" s="32">
        <f>SUMIF(AF980:AF980, TRUE, AA980:AA980)</f>
        <v>0</v>
      </c>
      <c r="AB981" s="32">
        <f>SUMIF(AF980:AF980, TRUE, AB980:AB980)</f>
        <v>0</v>
      </c>
      <c r="AC981" s="32">
        <f>SUMIF(AF980:AF980, TRUE, AC980:AC980)</f>
        <v>0</v>
      </c>
      <c r="AD981" s="32">
        <f>SUMIF(AF980:AF980, TRUE, AD980:AD980)</f>
        <v>0</v>
      </c>
      <c r="AE981" s="32">
        <f>SUMIF(AF980:AF980, TRUE, AE980:AE980)</f>
        <v>0</v>
      </c>
      <c r="AF981" t="b">
        <v>0</v>
      </c>
      <c r="AG981" t="b">
        <v>0</v>
      </c>
    </row>
    <row r="982" spans="1:33" x14ac:dyDescent="0.3">
      <c r="A982" s="2" t="s">
        <v>2372</v>
      </c>
      <c r="B982" s="2" t="s">
        <v>773</v>
      </c>
      <c r="C982" s="2" t="s">
        <v>1808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2" t="s">
        <v>385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t="b">
        <v>1</v>
      </c>
      <c r="AG982" t="b">
        <v>1</v>
      </c>
    </row>
    <row r="983" spans="1:33" x14ac:dyDescent="0.3">
      <c r="A983" s="31" t="s">
        <v>384</v>
      </c>
      <c r="B983" s="31" t="s">
        <v>1774</v>
      </c>
      <c r="C983" s="31" t="s">
        <v>384</v>
      </c>
      <c r="D983" s="32">
        <f>SUMIF(AF982:AF982, TRUE, D982:D982)</f>
        <v>0</v>
      </c>
      <c r="E983" s="32">
        <f>SUMIF(AF982:AF982, TRUE, E982:E982)</f>
        <v>0</v>
      </c>
      <c r="F983" s="32">
        <f>SUMIF(AF982:AF982, TRUE, F982:F982)</f>
        <v>0</v>
      </c>
      <c r="G983" s="32">
        <f>SUMIF(AF982:AF982, TRUE, G982:G982)</f>
        <v>0</v>
      </c>
      <c r="H983" s="32">
        <f>SUMIF(AF982:AF982, TRUE, H982:H982)</f>
        <v>0</v>
      </c>
      <c r="I983" s="32">
        <f>SUMIF(AF982:AF982, TRUE, I982:I982)</f>
        <v>0</v>
      </c>
      <c r="J983" s="32">
        <f>SUMIF(AF982:AF982, TRUE, J982:J982)</f>
        <v>0</v>
      </c>
      <c r="K983" s="32">
        <f>SUMIF(AF982:AF982, TRUE, K982:K982)</f>
        <v>0</v>
      </c>
      <c r="L983" s="32">
        <f>SUMIF(AF982:AF982, TRUE, L982:L982)</f>
        <v>0</v>
      </c>
      <c r="M983" s="32">
        <f>SUMIF(AF982:AF982, TRUE, M982:M982)</f>
        <v>0</v>
      </c>
      <c r="N983" s="32">
        <f>SUMIF(AF982:AF982, TRUE, N982:N982)</f>
        <v>0</v>
      </c>
      <c r="O983" s="32">
        <f>SUMIF(AF982:AF982, TRUE, O982:O982)</f>
        <v>0</v>
      </c>
      <c r="P983" s="32">
        <f>SUMIF(AF982:AF982, TRUE, P982:P982)</f>
        <v>0</v>
      </c>
      <c r="Q983" s="32">
        <f>SUMIF(AF982:AF982, TRUE, Q982:Q982)</f>
        <v>0</v>
      </c>
      <c r="R983" s="32">
        <f>SUMIF(AF982:AF982, TRUE, R982:R982)</f>
        <v>0</v>
      </c>
      <c r="S983" s="32">
        <f>SUMIF(AF982:AF982, TRUE, S982:S982)</f>
        <v>0</v>
      </c>
      <c r="T983" s="32">
        <f>SUMIF(AF982:AF982, TRUE, T982:T982)</f>
        <v>0</v>
      </c>
      <c r="U983" s="31" t="s">
        <v>384</v>
      </c>
      <c r="V983" s="32">
        <f>SUMIF(AF982:AF982, TRUE, V982:V982)</f>
        <v>0</v>
      </c>
      <c r="W983" s="32">
        <f>SUMIF(AF982:AF982, TRUE, W982:W982)</f>
        <v>0</v>
      </c>
      <c r="X983" s="32">
        <f>SUMIF(AF982:AF982, TRUE, X982:X982)</f>
        <v>0</v>
      </c>
      <c r="Y983" s="32">
        <f>SUMIF(AF982:AF982, TRUE, Y982:Y982)</f>
        <v>0</v>
      </c>
      <c r="Z983" s="32">
        <f>SUMIF(AF982:AF982, TRUE, Z982:Z982)</f>
        <v>0</v>
      </c>
      <c r="AA983" s="32">
        <f>SUMIF(AF982:AF982, TRUE, AA982:AA982)</f>
        <v>0</v>
      </c>
      <c r="AB983" s="32">
        <f>SUMIF(AF982:AF982, TRUE, AB982:AB982)</f>
        <v>0</v>
      </c>
      <c r="AC983" s="32">
        <f>SUMIF(AF982:AF982, TRUE, AC982:AC982)</f>
        <v>0</v>
      </c>
      <c r="AD983" s="32">
        <f>SUMIF(AF982:AF982, TRUE, AD982:AD982)</f>
        <v>0</v>
      </c>
      <c r="AE983" s="32">
        <f>SUMIF(AF982:AF982, TRUE, AE982:AE982)</f>
        <v>0</v>
      </c>
      <c r="AF983" t="b">
        <v>0</v>
      </c>
      <c r="AG983" t="b">
        <v>0</v>
      </c>
    </row>
    <row r="984" spans="1:33" x14ac:dyDescent="0.3">
      <c r="A984" s="2" t="s">
        <v>2371</v>
      </c>
      <c r="B984" s="2" t="s">
        <v>772</v>
      </c>
      <c r="C984" s="2" t="s">
        <v>1777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2" t="s">
        <v>385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t="b">
        <v>1</v>
      </c>
      <c r="AG984" t="b">
        <v>1</v>
      </c>
    </row>
    <row r="985" spans="1:33" x14ac:dyDescent="0.3">
      <c r="A985" s="31" t="s">
        <v>384</v>
      </c>
      <c r="B985" s="31" t="s">
        <v>1774</v>
      </c>
      <c r="C985" s="31" t="s">
        <v>384</v>
      </c>
      <c r="D985" s="32">
        <f>SUMIF(AF984:AF984, TRUE, D984:D984)</f>
        <v>0</v>
      </c>
      <c r="E985" s="32">
        <f>SUMIF(AF984:AF984, TRUE, E984:E984)</f>
        <v>0</v>
      </c>
      <c r="F985" s="32">
        <f>SUMIF(AF984:AF984, TRUE, F984:F984)</f>
        <v>0</v>
      </c>
      <c r="G985" s="32">
        <f>SUMIF(AF984:AF984, TRUE, G984:G984)</f>
        <v>0</v>
      </c>
      <c r="H985" s="32">
        <f>SUMIF(AF984:AF984, TRUE, H984:H984)</f>
        <v>0</v>
      </c>
      <c r="I985" s="32">
        <f>SUMIF(AF984:AF984, TRUE, I984:I984)</f>
        <v>0</v>
      </c>
      <c r="J985" s="32">
        <f>SUMIF(AF984:AF984, TRUE, J984:J984)</f>
        <v>0</v>
      </c>
      <c r="K985" s="32">
        <f>SUMIF(AF984:AF984, TRUE, K984:K984)</f>
        <v>0</v>
      </c>
      <c r="L985" s="32">
        <f>SUMIF(AF984:AF984, TRUE, L984:L984)</f>
        <v>0</v>
      </c>
      <c r="M985" s="32">
        <f>SUMIF(AF984:AF984, TRUE, M984:M984)</f>
        <v>0</v>
      </c>
      <c r="N985" s="32">
        <f>SUMIF(AF984:AF984, TRUE, N984:N984)</f>
        <v>0</v>
      </c>
      <c r="O985" s="32">
        <f>SUMIF(AF984:AF984, TRUE, O984:O984)</f>
        <v>0</v>
      </c>
      <c r="P985" s="32">
        <f>SUMIF(AF984:AF984, TRUE, P984:P984)</f>
        <v>0</v>
      </c>
      <c r="Q985" s="32">
        <f>SUMIF(AF984:AF984, TRUE, Q984:Q984)</f>
        <v>0</v>
      </c>
      <c r="R985" s="32">
        <f>SUMIF(AF984:AF984, TRUE, R984:R984)</f>
        <v>0</v>
      </c>
      <c r="S985" s="32">
        <f>SUMIF(AF984:AF984, TRUE, S984:S984)</f>
        <v>0</v>
      </c>
      <c r="T985" s="32">
        <f>SUMIF(AF984:AF984, TRUE, T984:T984)</f>
        <v>0</v>
      </c>
      <c r="U985" s="31" t="s">
        <v>384</v>
      </c>
      <c r="V985" s="32">
        <f>SUMIF(AF984:AF984, TRUE, V984:V984)</f>
        <v>0</v>
      </c>
      <c r="W985" s="32">
        <f>SUMIF(AF984:AF984, TRUE, W984:W984)</f>
        <v>0</v>
      </c>
      <c r="X985" s="32">
        <f>SUMIF(AF984:AF984, TRUE, X984:X984)</f>
        <v>0</v>
      </c>
      <c r="Y985" s="32">
        <f>SUMIF(AF984:AF984, TRUE, Y984:Y984)</f>
        <v>0</v>
      </c>
      <c r="Z985" s="32">
        <f>SUMIF(AF984:AF984, TRUE, Z984:Z984)</f>
        <v>0</v>
      </c>
      <c r="AA985" s="32">
        <f>SUMIF(AF984:AF984, TRUE, AA984:AA984)</f>
        <v>0</v>
      </c>
      <c r="AB985" s="32">
        <f>SUMIF(AF984:AF984, TRUE, AB984:AB984)</f>
        <v>0</v>
      </c>
      <c r="AC985" s="32">
        <f>SUMIF(AF984:AF984, TRUE, AC984:AC984)</f>
        <v>0</v>
      </c>
      <c r="AD985" s="32">
        <f>SUMIF(AF984:AF984, TRUE, AD984:AD984)</f>
        <v>0</v>
      </c>
      <c r="AE985" s="32">
        <f>SUMIF(AF984:AF984, TRUE, AE984:AE984)</f>
        <v>0</v>
      </c>
      <c r="AF985" t="b">
        <v>0</v>
      </c>
      <c r="AG985" t="b">
        <v>0</v>
      </c>
    </row>
    <row r="986" spans="1:33" x14ac:dyDescent="0.3">
      <c r="A986" s="2" t="s">
        <v>2370</v>
      </c>
      <c r="B986" s="2" t="s">
        <v>771</v>
      </c>
      <c r="C986" s="2" t="s">
        <v>1777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2" t="s">
        <v>385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t="b">
        <v>1</v>
      </c>
      <c r="AG986" t="b">
        <v>1</v>
      </c>
    </row>
    <row r="987" spans="1:33" x14ac:dyDescent="0.3">
      <c r="A987" s="31" t="s">
        <v>384</v>
      </c>
      <c r="B987" s="31" t="s">
        <v>1774</v>
      </c>
      <c r="C987" s="31" t="s">
        <v>384</v>
      </c>
      <c r="D987" s="32">
        <f>SUMIF(AF986:AF986, TRUE, D986:D986)</f>
        <v>0</v>
      </c>
      <c r="E987" s="32">
        <f>SUMIF(AF986:AF986, TRUE, E986:E986)</f>
        <v>0</v>
      </c>
      <c r="F987" s="32">
        <f>SUMIF(AF986:AF986, TRUE, F986:F986)</f>
        <v>0</v>
      </c>
      <c r="G987" s="32">
        <f>SUMIF(AF986:AF986, TRUE, G986:G986)</f>
        <v>0</v>
      </c>
      <c r="H987" s="32">
        <f>SUMIF(AF986:AF986, TRUE, H986:H986)</f>
        <v>0</v>
      </c>
      <c r="I987" s="32">
        <f>SUMIF(AF986:AF986, TRUE, I986:I986)</f>
        <v>0</v>
      </c>
      <c r="J987" s="32">
        <f>SUMIF(AF986:AF986, TRUE, J986:J986)</f>
        <v>0</v>
      </c>
      <c r="K987" s="32">
        <f>SUMIF(AF986:AF986, TRUE, K986:K986)</f>
        <v>0</v>
      </c>
      <c r="L987" s="32">
        <f>SUMIF(AF986:AF986, TRUE, L986:L986)</f>
        <v>0</v>
      </c>
      <c r="M987" s="32">
        <f>SUMIF(AF986:AF986, TRUE, M986:M986)</f>
        <v>0</v>
      </c>
      <c r="N987" s="32">
        <f>SUMIF(AF986:AF986, TRUE, N986:N986)</f>
        <v>0</v>
      </c>
      <c r="O987" s="32">
        <f>SUMIF(AF986:AF986, TRUE, O986:O986)</f>
        <v>0</v>
      </c>
      <c r="P987" s="32">
        <f>SUMIF(AF986:AF986, TRUE, P986:P986)</f>
        <v>0</v>
      </c>
      <c r="Q987" s="32">
        <f>SUMIF(AF986:AF986, TRUE, Q986:Q986)</f>
        <v>0</v>
      </c>
      <c r="R987" s="32">
        <f>SUMIF(AF986:AF986, TRUE, R986:R986)</f>
        <v>0</v>
      </c>
      <c r="S987" s="32">
        <f>SUMIF(AF986:AF986, TRUE, S986:S986)</f>
        <v>0</v>
      </c>
      <c r="T987" s="32">
        <f>SUMIF(AF986:AF986, TRUE, T986:T986)</f>
        <v>0</v>
      </c>
      <c r="U987" s="31" t="s">
        <v>384</v>
      </c>
      <c r="V987" s="32">
        <f>SUMIF(AF986:AF986, TRUE, V986:V986)</f>
        <v>0</v>
      </c>
      <c r="W987" s="32">
        <f>SUMIF(AF986:AF986, TRUE, W986:W986)</f>
        <v>0</v>
      </c>
      <c r="X987" s="32">
        <f>SUMIF(AF986:AF986, TRUE, X986:X986)</f>
        <v>0</v>
      </c>
      <c r="Y987" s="32">
        <f>SUMIF(AF986:AF986, TRUE, Y986:Y986)</f>
        <v>0</v>
      </c>
      <c r="Z987" s="32">
        <f>SUMIF(AF986:AF986, TRUE, Z986:Z986)</f>
        <v>0</v>
      </c>
      <c r="AA987" s="32">
        <f>SUMIF(AF986:AF986, TRUE, AA986:AA986)</f>
        <v>0</v>
      </c>
      <c r="AB987" s="32">
        <f>SUMIF(AF986:AF986, TRUE, AB986:AB986)</f>
        <v>0</v>
      </c>
      <c r="AC987" s="32">
        <f>SUMIF(AF986:AF986, TRUE, AC986:AC986)</f>
        <v>0</v>
      </c>
      <c r="AD987" s="32">
        <f>SUMIF(AF986:AF986, TRUE, AD986:AD986)</f>
        <v>0</v>
      </c>
      <c r="AE987" s="32">
        <f>SUMIF(AF986:AF986, TRUE, AE986:AE986)</f>
        <v>0</v>
      </c>
      <c r="AF987" t="b">
        <v>0</v>
      </c>
      <c r="AG987" t="b">
        <v>0</v>
      </c>
    </row>
    <row r="988" spans="1:33" x14ac:dyDescent="0.3">
      <c r="A988" s="2" t="s">
        <v>2369</v>
      </c>
      <c r="B988" s="2" t="s">
        <v>770</v>
      </c>
      <c r="C988" s="2" t="s">
        <v>1777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2" t="s">
        <v>385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t="b">
        <v>1</v>
      </c>
      <c r="AG988" t="b">
        <v>1</v>
      </c>
    </row>
    <row r="989" spans="1:33" x14ac:dyDescent="0.3">
      <c r="A989" s="31" t="s">
        <v>384</v>
      </c>
      <c r="B989" s="31" t="s">
        <v>1774</v>
      </c>
      <c r="C989" s="31" t="s">
        <v>384</v>
      </c>
      <c r="D989" s="32">
        <f>SUMIF(AF988:AF988, TRUE, D988:D988)</f>
        <v>0</v>
      </c>
      <c r="E989" s="32">
        <f>SUMIF(AF988:AF988, TRUE, E988:E988)</f>
        <v>0</v>
      </c>
      <c r="F989" s="32">
        <f>SUMIF(AF988:AF988, TRUE, F988:F988)</f>
        <v>0</v>
      </c>
      <c r="G989" s="32">
        <f>SUMIF(AF988:AF988, TRUE, G988:G988)</f>
        <v>0</v>
      </c>
      <c r="H989" s="32">
        <f>SUMIF(AF988:AF988, TRUE, H988:H988)</f>
        <v>0</v>
      </c>
      <c r="I989" s="32">
        <f>SUMIF(AF988:AF988, TRUE, I988:I988)</f>
        <v>0</v>
      </c>
      <c r="J989" s="32">
        <f>SUMIF(AF988:AF988, TRUE, J988:J988)</f>
        <v>0</v>
      </c>
      <c r="K989" s="32">
        <f>SUMIF(AF988:AF988, TRUE, K988:K988)</f>
        <v>0</v>
      </c>
      <c r="L989" s="32">
        <f>SUMIF(AF988:AF988, TRUE, L988:L988)</f>
        <v>0</v>
      </c>
      <c r="M989" s="32">
        <f>SUMIF(AF988:AF988, TRUE, M988:M988)</f>
        <v>0</v>
      </c>
      <c r="N989" s="32">
        <f>SUMIF(AF988:AF988, TRUE, N988:N988)</f>
        <v>0</v>
      </c>
      <c r="O989" s="32">
        <f>SUMIF(AF988:AF988, TRUE, O988:O988)</f>
        <v>0</v>
      </c>
      <c r="P989" s="32">
        <f>SUMIF(AF988:AF988, TRUE, P988:P988)</f>
        <v>0</v>
      </c>
      <c r="Q989" s="32">
        <f>SUMIF(AF988:AF988, TRUE, Q988:Q988)</f>
        <v>0</v>
      </c>
      <c r="R989" s="32">
        <f>SUMIF(AF988:AF988, TRUE, R988:R988)</f>
        <v>0</v>
      </c>
      <c r="S989" s="32">
        <f>SUMIF(AF988:AF988, TRUE, S988:S988)</f>
        <v>0</v>
      </c>
      <c r="T989" s="32">
        <f>SUMIF(AF988:AF988, TRUE, T988:T988)</f>
        <v>0</v>
      </c>
      <c r="U989" s="31" t="s">
        <v>384</v>
      </c>
      <c r="V989" s="32">
        <f>SUMIF(AF988:AF988, TRUE, V988:V988)</f>
        <v>0</v>
      </c>
      <c r="W989" s="32">
        <f>SUMIF(AF988:AF988, TRUE, W988:W988)</f>
        <v>0</v>
      </c>
      <c r="X989" s="32">
        <f>SUMIF(AF988:AF988, TRUE, X988:X988)</f>
        <v>0</v>
      </c>
      <c r="Y989" s="32">
        <f>SUMIF(AF988:AF988, TRUE, Y988:Y988)</f>
        <v>0</v>
      </c>
      <c r="Z989" s="32">
        <f>SUMIF(AF988:AF988, TRUE, Z988:Z988)</f>
        <v>0</v>
      </c>
      <c r="AA989" s="32">
        <f>SUMIF(AF988:AF988, TRUE, AA988:AA988)</f>
        <v>0</v>
      </c>
      <c r="AB989" s="32">
        <f>SUMIF(AF988:AF988, TRUE, AB988:AB988)</f>
        <v>0</v>
      </c>
      <c r="AC989" s="32">
        <f>SUMIF(AF988:AF988, TRUE, AC988:AC988)</f>
        <v>0</v>
      </c>
      <c r="AD989" s="32">
        <f>SUMIF(AF988:AF988, TRUE, AD988:AD988)</f>
        <v>0</v>
      </c>
      <c r="AE989" s="32">
        <f>SUMIF(AF988:AF988, TRUE, AE988:AE988)</f>
        <v>0</v>
      </c>
      <c r="AF989" t="b">
        <v>0</v>
      </c>
      <c r="AG989" t="b">
        <v>0</v>
      </c>
    </row>
    <row r="990" spans="1:33" x14ac:dyDescent="0.3">
      <c r="A990" s="2" t="s">
        <v>2368</v>
      </c>
      <c r="B990" s="2" t="s">
        <v>769</v>
      </c>
      <c r="C990" s="2" t="s">
        <v>1808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2" t="s">
        <v>385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t="b">
        <v>1</v>
      </c>
      <c r="AG990" t="b">
        <v>1</v>
      </c>
    </row>
    <row r="991" spans="1:33" x14ac:dyDescent="0.3">
      <c r="A991" s="31" t="s">
        <v>384</v>
      </c>
      <c r="B991" s="31" t="s">
        <v>1774</v>
      </c>
      <c r="C991" s="31" t="s">
        <v>384</v>
      </c>
      <c r="D991" s="32">
        <f>SUMIF(AF990:AF990, TRUE, D990:D990)</f>
        <v>0</v>
      </c>
      <c r="E991" s="32">
        <f>SUMIF(AF990:AF990, TRUE, E990:E990)</f>
        <v>0</v>
      </c>
      <c r="F991" s="32">
        <f>SUMIF(AF990:AF990, TRUE, F990:F990)</f>
        <v>0</v>
      </c>
      <c r="G991" s="32">
        <f>SUMIF(AF990:AF990, TRUE, G990:G990)</f>
        <v>0</v>
      </c>
      <c r="H991" s="32">
        <f>SUMIF(AF990:AF990, TRUE, H990:H990)</f>
        <v>0</v>
      </c>
      <c r="I991" s="32">
        <f>SUMIF(AF990:AF990, TRUE, I990:I990)</f>
        <v>0</v>
      </c>
      <c r="J991" s="32">
        <f>SUMIF(AF990:AF990, TRUE, J990:J990)</f>
        <v>0</v>
      </c>
      <c r="K991" s="32">
        <f>SUMIF(AF990:AF990, TRUE, K990:K990)</f>
        <v>0</v>
      </c>
      <c r="L991" s="32">
        <f>SUMIF(AF990:AF990, TRUE, L990:L990)</f>
        <v>0</v>
      </c>
      <c r="M991" s="32">
        <f>SUMIF(AF990:AF990, TRUE, M990:M990)</f>
        <v>0</v>
      </c>
      <c r="N991" s="32">
        <f>SUMIF(AF990:AF990, TRUE, N990:N990)</f>
        <v>0</v>
      </c>
      <c r="O991" s="32">
        <f>SUMIF(AF990:AF990, TRUE, O990:O990)</f>
        <v>0</v>
      </c>
      <c r="P991" s="32">
        <f>SUMIF(AF990:AF990, TRUE, P990:P990)</f>
        <v>0</v>
      </c>
      <c r="Q991" s="32">
        <f>SUMIF(AF990:AF990, TRUE, Q990:Q990)</f>
        <v>0</v>
      </c>
      <c r="R991" s="32">
        <f>SUMIF(AF990:AF990, TRUE, R990:R990)</f>
        <v>0</v>
      </c>
      <c r="S991" s="32">
        <f>SUMIF(AF990:AF990, TRUE, S990:S990)</f>
        <v>0</v>
      </c>
      <c r="T991" s="32">
        <f>SUMIF(AF990:AF990, TRUE, T990:T990)</f>
        <v>0</v>
      </c>
      <c r="U991" s="31" t="s">
        <v>384</v>
      </c>
      <c r="V991" s="32">
        <f>SUMIF(AF990:AF990, TRUE, V990:V990)</f>
        <v>0</v>
      </c>
      <c r="W991" s="32">
        <f>SUMIF(AF990:AF990, TRUE, W990:W990)</f>
        <v>0</v>
      </c>
      <c r="X991" s="32">
        <f>SUMIF(AF990:AF990, TRUE, X990:X990)</f>
        <v>0</v>
      </c>
      <c r="Y991" s="32">
        <f>SUMIF(AF990:AF990, TRUE, Y990:Y990)</f>
        <v>0</v>
      </c>
      <c r="Z991" s="32">
        <f>SUMIF(AF990:AF990, TRUE, Z990:Z990)</f>
        <v>0</v>
      </c>
      <c r="AA991" s="32">
        <f>SUMIF(AF990:AF990, TRUE, AA990:AA990)</f>
        <v>0</v>
      </c>
      <c r="AB991" s="32">
        <f>SUMIF(AF990:AF990, TRUE, AB990:AB990)</f>
        <v>0</v>
      </c>
      <c r="AC991" s="32">
        <f>SUMIF(AF990:AF990, TRUE, AC990:AC990)</f>
        <v>0</v>
      </c>
      <c r="AD991" s="32">
        <f>SUMIF(AF990:AF990, TRUE, AD990:AD990)</f>
        <v>0</v>
      </c>
      <c r="AE991" s="32">
        <f>SUMIF(AF990:AF990, TRUE, AE990:AE990)</f>
        <v>0</v>
      </c>
      <c r="AF991" t="b">
        <v>0</v>
      </c>
      <c r="AG991" t="b">
        <v>0</v>
      </c>
    </row>
    <row r="992" spans="1:33" x14ac:dyDescent="0.3">
      <c r="A992" s="2" t="s">
        <v>2367</v>
      </c>
      <c r="B992" s="2" t="s">
        <v>768</v>
      </c>
      <c r="C992" s="2" t="s">
        <v>1808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2" t="s">
        <v>385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t="b">
        <v>1</v>
      </c>
      <c r="AG992" t="b">
        <v>1</v>
      </c>
    </row>
    <row r="993" spans="1:33" x14ac:dyDescent="0.3">
      <c r="A993" s="31" t="s">
        <v>384</v>
      </c>
      <c r="B993" s="31" t="s">
        <v>1774</v>
      </c>
      <c r="C993" s="31" t="s">
        <v>384</v>
      </c>
      <c r="D993" s="32">
        <f>SUMIF(AF992:AF992, TRUE, D992:D992)</f>
        <v>0</v>
      </c>
      <c r="E993" s="32">
        <f>SUMIF(AF992:AF992, TRUE, E992:E992)</f>
        <v>0</v>
      </c>
      <c r="F993" s="32">
        <f>SUMIF(AF992:AF992, TRUE, F992:F992)</f>
        <v>0</v>
      </c>
      <c r="G993" s="32">
        <f>SUMIF(AF992:AF992, TRUE, G992:G992)</f>
        <v>0</v>
      </c>
      <c r="H993" s="32">
        <f>SUMIF(AF992:AF992, TRUE, H992:H992)</f>
        <v>0</v>
      </c>
      <c r="I993" s="32">
        <f>SUMIF(AF992:AF992, TRUE, I992:I992)</f>
        <v>0</v>
      </c>
      <c r="J993" s="32">
        <f>SUMIF(AF992:AF992, TRUE, J992:J992)</f>
        <v>0</v>
      </c>
      <c r="K993" s="32">
        <f>SUMIF(AF992:AF992, TRUE, K992:K992)</f>
        <v>0</v>
      </c>
      <c r="L993" s="32">
        <f>SUMIF(AF992:AF992, TRUE, L992:L992)</f>
        <v>0</v>
      </c>
      <c r="M993" s="32">
        <f>SUMIF(AF992:AF992, TRUE, M992:M992)</f>
        <v>0</v>
      </c>
      <c r="N993" s="32">
        <f>SUMIF(AF992:AF992, TRUE, N992:N992)</f>
        <v>0</v>
      </c>
      <c r="O993" s="32">
        <f>SUMIF(AF992:AF992, TRUE, O992:O992)</f>
        <v>0</v>
      </c>
      <c r="P993" s="32">
        <f>SUMIF(AF992:AF992, TRUE, P992:P992)</f>
        <v>0</v>
      </c>
      <c r="Q993" s="32">
        <f>SUMIF(AF992:AF992, TRUE, Q992:Q992)</f>
        <v>0</v>
      </c>
      <c r="R993" s="32">
        <f>SUMIF(AF992:AF992, TRUE, R992:R992)</f>
        <v>0</v>
      </c>
      <c r="S993" s="32">
        <f>SUMIF(AF992:AF992, TRUE, S992:S992)</f>
        <v>0</v>
      </c>
      <c r="T993" s="32">
        <f>SUMIF(AF992:AF992, TRUE, T992:T992)</f>
        <v>0</v>
      </c>
      <c r="U993" s="31" t="s">
        <v>384</v>
      </c>
      <c r="V993" s="32">
        <f>SUMIF(AF992:AF992, TRUE, V992:V992)</f>
        <v>0</v>
      </c>
      <c r="W993" s="32">
        <f>SUMIF(AF992:AF992, TRUE, W992:W992)</f>
        <v>0</v>
      </c>
      <c r="X993" s="32">
        <f>SUMIF(AF992:AF992, TRUE, X992:X992)</f>
        <v>0</v>
      </c>
      <c r="Y993" s="32">
        <f>SUMIF(AF992:AF992, TRUE, Y992:Y992)</f>
        <v>0</v>
      </c>
      <c r="Z993" s="32">
        <f>SUMIF(AF992:AF992, TRUE, Z992:Z992)</f>
        <v>0</v>
      </c>
      <c r="AA993" s="32">
        <f>SUMIF(AF992:AF992, TRUE, AA992:AA992)</f>
        <v>0</v>
      </c>
      <c r="AB993" s="32">
        <f>SUMIF(AF992:AF992, TRUE, AB992:AB992)</f>
        <v>0</v>
      </c>
      <c r="AC993" s="32">
        <f>SUMIF(AF992:AF992, TRUE, AC992:AC992)</f>
        <v>0</v>
      </c>
      <c r="AD993" s="32">
        <f>SUMIF(AF992:AF992, TRUE, AD992:AD992)</f>
        <v>0</v>
      </c>
      <c r="AE993" s="32">
        <f>SUMIF(AF992:AF992, TRUE, AE992:AE992)</f>
        <v>0</v>
      </c>
      <c r="AF993" t="b">
        <v>0</v>
      </c>
      <c r="AG993" t="b">
        <v>0</v>
      </c>
    </row>
    <row r="994" spans="1:33" x14ac:dyDescent="0.3">
      <c r="A994" s="2" t="s">
        <v>2366</v>
      </c>
      <c r="B994" s="2" t="s">
        <v>767</v>
      </c>
      <c r="C994" s="2" t="s">
        <v>1777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2" t="s">
        <v>385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t="b">
        <v>1</v>
      </c>
      <c r="AG994" t="b">
        <v>1</v>
      </c>
    </row>
    <row r="995" spans="1:33" x14ac:dyDescent="0.3">
      <c r="A995" s="31" t="s">
        <v>384</v>
      </c>
      <c r="B995" s="31" t="s">
        <v>1774</v>
      </c>
      <c r="C995" s="31" t="s">
        <v>384</v>
      </c>
      <c r="D995" s="32">
        <f>SUMIF(AF994:AF994, TRUE, D994:D994)</f>
        <v>0</v>
      </c>
      <c r="E995" s="32">
        <f>SUMIF(AF994:AF994, TRUE, E994:E994)</f>
        <v>0</v>
      </c>
      <c r="F995" s="32">
        <f>SUMIF(AF994:AF994, TRUE, F994:F994)</f>
        <v>0</v>
      </c>
      <c r="G995" s="32">
        <f>SUMIF(AF994:AF994, TRUE, G994:G994)</f>
        <v>0</v>
      </c>
      <c r="H995" s="32">
        <f>SUMIF(AF994:AF994, TRUE, H994:H994)</f>
        <v>0</v>
      </c>
      <c r="I995" s="32">
        <f>SUMIF(AF994:AF994, TRUE, I994:I994)</f>
        <v>0</v>
      </c>
      <c r="J995" s="32">
        <f>SUMIF(AF994:AF994, TRUE, J994:J994)</f>
        <v>0</v>
      </c>
      <c r="K995" s="32">
        <f>SUMIF(AF994:AF994, TRUE, K994:K994)</f>
        <v>0</v>
      </c>
      <c r="L995" s="32">
        <f>SUMIF(AF994:AF994, TRUE, L994:L994)</f>
        <v>0</v>
      </c>
      <c r="M995" s="32">
        <f>SUMIF(AF994:AF994, TRUE, M994:M994)</f>
        <v>0</v>
      </c>
      <c r="N995" s="32">
        <f>SUMIF(AF994:AF994, TRUE, N994:N994)</f>
        <v>0</v>
      </c>
      <c r="O995" s="32">
        <f>SUMIF(AF994:AF994, TRUE, O994:O994)</f>
        <v>0</v>
      </c>
      <c r="P995" s="32">
        <f>SUMIF(AF994:AF994, TRUE, P994:P994)</f>
        <v>0</v>
      </c>
      <c r="Q995" s="32">
        <f>SUMIF(AF994:AF994, TRUE, Q994:Q994)</f>
        <v>0</v>
      </c>
      <c r="R995" s="32">
        <f>SUMIF(AF994:AF994, TRUE, R994:R994)</f>
        <v>0</v>
      </c>
      <c r="S995" s="32">
        <f>SUMIF(AF994:AF994, TRUE, S994:S994)</f>
        <v>0</v>
      </c>
      <c r="T995" s="32">
        <f>SUMIF(AF994:AF994, TRUE, T994:T994)</f>
        <v>0</v>
      </c>
      <c r="U995" s="31" t="s">
        <v>384</v>
      </c>
      <c r="V995" s="32">
        <f>SUMIF(AF994:AF994, TRUE, V994:V994)</f>
        <v>0</v>
      </c>
      <c r="W995" s="32">
        <f>SUMIF(AF994:AF994, TRUE, W994:W994)</f>
        <v>0</v>
      </c>
      <c r="X995" s="32">
        <f>SUMIF(AF994:AF994, TRUE, X994:X994)</f>
        <v>0</v>
      </c>
      <c r="Y995" s="32">
        <f>SUMIF(AF994:AF994, TRUE, Y994:Y994)</f>
        <v>0</v>
      </c>
      <c r="Z995" s="32">
        <f>SUMIF(AF994:AF994, TRUE, Z994:Z994)</f>
        <v>0</v>
      </c>
      <c r="AA995" s="32">
        <f>SUMIF(AF994:AF994, TRUE, AA994:AA994)</f>
        <v>0</v>
      </c>
      <c r="AB995" s="32">
        <f>SUMIF(AF994:AF994, TRUE, AB994:AB994)</f>
        <v>0</v>
      </c>
      <c r="AC995" s="32">
        <f>SUMIF(AF994:AF994, TRUE, AC994:AC994)</f>
        <v>0</v>
      </c>
      <c r="AD995" s="32">
        <f>SUMIF(AF994:AF994, TRUE, AD994:AD994)</f>
        <v>0</v>
      </c>
      <c r="AE995" s="32">
        <f>SUMIF(AF994:AF994, TRUE, AE994:AE994)</f>
        <v>0</v>
      </c>
      <c r="AF995" t="b">
        <v>0</v>
      </c>
      <c r="AG995" t="b">
        <v>0</v>
      </c>
    </row>
    <row r="996" spans="1:33" x14ac:dyDescent="0.3">
      <c r="A996" s="2" t="s">
        <v>2365</v>
      </c>
      <c r="B996" s="2" t="s">
        <v>766</v>
      </c>
      <c r="C996" s="2" t="s">
        <v>1775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2" t="s">
        <v>385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t="b">
        <v>1</v>
      </c>
      <c r="AG996" t="b">
        <v>1</v>
      </c>
    </row>
    <row r="997" spans="1:33" x14ac:dyDescent="0.3">
      <c r="A997" s="31" t="s">
        <v>384</v>
      </c>
      <c r="B997" s="31" t="s">
        <v>1774</v>
      </c>
      <c r="C997" s="31" t="s">
        <v>384</v>
      </c>
      <c r="D997" s="32">
        <f>SUMIF(AF996:AF996, TRUE, D996:D996)</f>
        <v>0</v>
      </c>
      <c r="E997" s="32">
        <f>SUMIF(AF996:AF996, TRUE, E996:E996)</f>
        <v>0</v>
      </c>
      <c r="F997" s="32">
        <f>SUMIF(AF996:AF996, TRUE, F996:F996)</f>
        <v>0</v>
      </c>
      <c r="G997" s="32">
        <f>SUMIF(AF996:AF996, TRUE, G996:G996)</f>
        <v>0</v>
      </c>
      <c r="H997" s="32">
        <f>SUMIF(AF996:AF996, TRUE, H996:H996)</f>
        <v>0</v>
      </c>
      <c r="I997" s="32">
        <f>SUMIF(AF996:AF996, TRUE, I996:I996)</f>
        <v>0</v>
      </c>
      <c r="J997" s="32">
        <f>SUMIF(AF996:AF996, TRUE, J996:J996)</f>
        <v>0</v>
      </c>
      <c r="K997" s="32">
        <f>SUMIF(AF996:AF996, TRUE, K996:K996)</f>
        <v>0</v>
      </c>
      <c r="L997" s="32">
        <f>SUMIF(AF996:AF996, TRUE, L996:L996)</f>
        <v>0</v>
      </c>
      <c r="M997" s="32">
        <f>SUMIF(AF996:AF996, TRUE, M996:M996)</f>
        <v>0</v>
      </c>
      <c r="N997" s="32">
        <f>SUMIF(AF996:AF996, TRUE, N996:N996)</f>
        <v>0</v>
      </c>
      <c r="O997" s="32">
        <f>SUMIF(AF996:AF996, TRUE, O996:O996)</f>
        <v>0</v>
      </c>
      <c r="P997" s="32">
        <f>SUMIF(AF996:AF996, TRUE, P996:P996)</f>
        <v>0</v>
      </c>
      <c r="Q997" s="32">
        <f>SUMIF(AF996:AF996, TRUE, Q996:Q996)</f>
        <v>0</v>
      </c>
      <c r="R997" s="32">
        <f>SUMIF(AF996:AF996, TRUE, R996:R996)</f>
        <v>0</v>
      </c>
      <c r="S997" s="32">
        <f>SUMIF(AF996:AF996, TRUE, S996:S996)</f>
        <v>0</v>
      </c>
      <c r="T997" s="32">
        <f>SUMIF(AF996:AF996, TRUE, T996:T996)</f>
        <v>0</v>
      </c>
      <c r="U997" s="31" t="s">
        <v>384</v>
      </c>
      <c r="V997" s="32">
        <f>SUMIF(AF996:AF996, TRUE, V996:V996)</f>
        <v>0</v>
      </c>
      <c r="W997" s="32">
        <f>SUMIF(AF996:AF996, TRUE, W996:W996)</f>
        <v>0</v>
      </c>
      <c r="X997" s="32">
        <f>SUMIF(AF996:AF996, TRUE, X996:X996)</f>
        <v>0</v>
      </c>
      <c r="Y997" s="32">
        <f>SUMIF(AF996:AF996, TRUE, Y996:Y996)</f>
        <v>0</v>
      </c>
      <c r="Z997" s="32">
        <f>SUMIF(AF996:AF996, TRUE, Z996:Z996)</f>
        <v>0</v>
      </c>
      <c r="AA997" s="32">
        <f>SUMIF(AF996:AF996, TRUE, AA996:AA996)</f>
        <v>0</v>
      </c>
      <c r="AB997" s="32">
        <f>SUMIF(AF996:AF996, TRUE, AB996:AB996)</f>
        <v>0</v>
      </c>
      <c r="AC997" s="32">
        <f>SUMIF(AF996:AF996, TRUE, AC996:AC996)</f>
        <v>0</v>
      </c>
      <c r="AD997" s="32">
        <f>SUMIF(AF996:AF996, TRUE, AD996:AD996)</f>
        <v>0</v>
      </c>
      <c r="AE997" s="32">
        <f>SUMIF(AF996:AF996, TRUE, AE996:AE996)</f>
        <v>0</v>
      </c>
      <c r="AF997" t="b">
        <v>0</v>
      </c>
      <c r="AG997" t="b">
        <v>0</v>
      </c>
    </row>
    <row r="998" spans="1:33" x14ac:dyDescent="0.3">
      <c r="A998" s="2" t="s">
        <v>2364</v>
      </c>
      <c r="B998" s="2" t="s">
        <v>515</v>
      </c>
      <c r="C998" s="2" t="s">
        <v>1775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2" t="s">
        <v>385</v>
      </c>
      <c r="V998" s="3">
        <v>0</v>
      </c>
      <c r="W998" s="3">
        <v>255</v>
      </c>
      <c r="X998" s="3">
        <v>0</v>
      </c>
      <c r="Y998" s="3">
        <v>1183.95</v>
      </c>
      <c r="Z998" s="3">
        <v>0</v>
      </c>
      <c r="AA998" s="3">
        <v>0</v>
      </c>
      <c r="AB998" s="3">
        <v>0</v>
      </c>
      <c r="AC998" s="3">
        <v>35.450000000000003</v>
      </c>
      <c r="AD998" s="3">
        <v>0</v>
      </c>
      <c r="AE998" s="3">
        <v>0</v>
      </c>
      <c r="AF998" t="b">
        <v>1</v>
      </c>
      <c r="AG998" t="b">
        <v>1</v>
      </c>
    </row>
    <row r="999" spans="1:33" x14ac:dyDescent="0.3">
      <c r="A999" s="31" t="s">
        <v>384</v>
      </c>
      <c r="B999" s="31" t="s">
        <v>1774</v>
      </c>
      <c r="C999" s="31" t="s">
        <v>384</v>
      </c>
      <c r="D999" s="32">
        <f>SUMIF(AF998:AF998, TRUE, D998:D998)</f>
        <v>0</v>
      </c>
      <c r="E999" s="32">
        <f>SUMIF(AF998:AF998, TRUE, E998:E998)</f>
        <v>0</v>
      </c>
      <c r="F999" s="32">
        <f>SUMIF(AF998:AF998, TRUE, F998:F998)</f>
        <v>0</v>
      </c>
      <c r="G999" s="32">
        <f>SUMIF(AF998:AF998, TRUE, G998:G998)</f>
        <v>0</v>
      </c>
      <c r="H999" s="32">
        <f>SUMIF(AF998:AF998, TRUE, H998:H998)</f>
        <v>0</v>
      </c>
      <c r="I999" s="32">
        <f>SUMIF(AF998:AF998, TRUE, I998:I998)</f>
        <v>0</v>
      </c>
      <c r="J999" s="32">
        <f>SUMIF(AF998:AF998, TRUE, J998:J998)</f>
        <v>0</v>
      </c>
      <c r="K999" s="32">
        <f>SUMIF(AF998:AF998, TRUE, K998:K998)</f>
        <v>0</v>
      </c>
      <c r="L999" s="32">
        <f>SUMIF(AF998:AF998, TRUE, L998:L998)</f>
        <v>0</v>
      </c>
      <c r="M999" s="32">
        <f>SUMIF(AF998:AF998, TRUE, M998:M998)</f>
        <v>0</v>
      </c>
      <c r="N999" s="32">
        <f>SUMIF(AF998:AF998, TRUE, N998:N998)</f>
        <v>0</v>
      </c>
      <c r="O999" s="32">
        <f>SUMIF(AF998:AF998, TRUE, O998:O998)</f>
        <v>0</v>
      </c>
      <c r="P999" s="32">
        <f>SUMIF(AF998:AF998, TRUE, P998:P998)</f>
        <v>0</v>
      </c>
      <c r="Q999" s="32">
        <f>SUMIF(AF998:AF998, TRUE, Q998:Q998)</f>
        <v>0</v>
      </c>
      <c r="R999" s="32">
        <f>SUMIF(AF998:AF998, TRUE, R998:R998)</f>
        <v>0</v>
      </c>
      <c r="S999" s="32">
        <f>SUMIF(AF998:AF998, TRUE, S998:S998)</f>
        <v>0</v>
      </c>
      <c r="T999" s="32">
        <f>SUMIF(AF998:AF998, TRUE, T998:T998)</f>
        <v>0</v>
      </c>
      <c r="U999" s="31" t="s">
        <v>384</v>
      </c>
      <c r="V999" s="32">
        <f>SUMIF(AF998:AF998, TRUE, V998:V998)</f>
        <v>0</v>
      </c>
      <c r="W999" s="32">
        <f>SUMIF(AF998:AF998, TRUE, W998:W998)</f>
        <v>255</v>
      </c>
      <c r="X999" s="32">
        <f>SUMIF(AF998:AF998, TRUE, X998:X998)</f>
        <v>0</v>
      </c>
      <c r="Y999" s="32">
        <f>SUMIF(AF998:AF998, TRUE, Y998:Y998)</f>
        <v>1183.95</v>
      </c>
      <c r="Z999" s="32">
        <f>SUMIF(AF998:AF998, TRUE, Z998:Z998)</f>
        <v>0</v>
      </c>
      <c r="AA999" s="32">
        <f>SUMIF(AF998:AF998, TRUE, AA998:AA998)</f>
        <v>0</v>
      </c>
      <c r="AB999" s="32">
        <f>SUMIF(AF998:AF998, TRUE, AB998:AB998)</f>
        <v>0</v>
      </c>
      <c r="AC999" s="32">
        <f>SUMIF(AF998:AF998, TRUE, AC998:AC998)</f>
        <v>35.450000000000003</v>
      </c>
      <c r="AD999" s="32">
        <f>SUMIF(AF998:AF998, TRUE, AD998:AD998)</f>
        <v>0</v>
      </c>
      <c r="AE999" s="32">
        <f>SUMIF(AF998:AF998, TRUE, AE998:AE998)</f>
        <v>0</v>
      </c>
      <c r="AF999" t="b">
        <v>0</v>
      </c>
      <c r="AG999" t="b">
        <v>0</v>
      </c>
    </row>
    <row r="1000" spans="1:33" x14ac:dyDescent="0.3">
      <c r="A1000" s="2" t="s">
        <v>2363</v>
      </c>
      <c r="B1000" s="2" t="s">
        <v>765</v>
      </c>
      <c r="C1000" s="2" t="s">
        <v>1775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2" t="s">
        <v>385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302</v>
      </c>
      <c r="AD1000" s="3">
        <v>0</v>
      </c>
      <c r="AE1000" s="3">
        <v>0</v>
      </c>
      <c r="AF1000" t="b">
        <v>1</v>
      </c>
      <c r="AG1000" t="b">
        <v>1</v>
      </c>
    </row>
    <row r="1001" spans="1:33" x14ac:dyDescent="0.3">
      <c r="A1001" s="31" t="s">
        <v>384</v>
      </c>
      <c r="B1001" s="31" t="s">
        <v>1774</v>
      </c>
      <c r="C1001" s="31" t="s">
        <v>384</v>
      </c>
      <c r="D1001" s="32">
        <f>SUMIF(AF1000:AF1000, TRUE, D1000:D1000)</f>
        <v>0</v>
      </c>
      <c r="E1001" s="32">
        <f>SUMIF(AF1000:AF1000, TRUE, E1000:E1000)</f>
        <v>0</v>
      </c>
      <c r="F1001" s="32">
        <f>SUMIF(AF1000:AF1000, TRUE, F1000:F1000)</f>
        <v>0</v>
      </c>
      <c r="G1001" s="32">
        <f>SUMIF(AF1000:AF1000, TRUE, G1000:G1000)</f>
        <v>0</v>
      </c>
      <c r="H1001" s="32">
        <f>SUMIF(AF1000:AF1000, TRUE, H1000:H1000)</f>
        <v>0</v>
      </c>
      <c r="I1001" s="32">
        <f>SUMIF(AF1000:AF1000, TRUE, I1000:I1000)</f>
        <v>0</v>
      </c>
      <c r="J1001" s="32">
        <f>SUMIF(AF1000:AF1000, TRUE, J1000:J1000)</f>
        <v>0</v>
      </c>
      <c r="K1001" s="32">
        <f>SUMIF(AF1000:AF1000, TRUE, K1000:K1000)</f>
        <v>0</v>
      </c>
      <c r="L1001" s="32">
        <f>SUMIF(AF1000:AF1000, TRUE, L1000:L1000)</f>
        <v>0</v>
      </c>
      <c r="M1001" s="32">
        <f>SUMIF(AF1000:AF1000, TRUE, M1000:M1000)</f>
        <v>0</v>
      </c>
      <c r="N1001" s="32">
        <f>SUMIF(AF1000:AF1000, TRUE, N1000:N1000)</f>
        <v>0</v>
      </c>
      <c r="O1001" s="32">
        <f>SUMIF(AF1000:AF1000, TRUE, O1000:O1000)</f>
        <v>0</v>
      </c>
      <c r="P1001" s="32">
        <f>SUMIF(AF1000:AF1000, TRUE, P1000:P1000)</f>
        <v>0</v>
      </c>
      <c r="Q1001" s="32">
        <f>SUMIF(AF1000:AF1000, TRUE, Q1000:Q1000)</f>
        <v>0</v>
      </c>
      <c r="R1001" s="32">
        <f>SUMIF(AF1000:AF1000, TRUE, R1000:R1000)</f>
        <v>0</v>
      </c>
      <c r="S1001" s="32">
        <f>SUMIF(AF1000:AF1000, TRUE, S1000:S1000)</f>
        <v>0</v>
      </c>
      <c r="T1001" s="32">
        <f>SUMIF(AF1000:AF1000, TRUE, T1000:T1000)</f>
        <v>0</v>
      </c>
      <c r="U1001" s="31" t="s">
        <v>384</v>
      </c>
      <c r="V1001" s="32">
        <f>SUMIF(AF1000:AF1000, TRUE, V1000:V1000)</f>
        <v>0</v>
      </c>
      <c r="W1001" s="32">
        <f>SUMIF(AF1000:AF1000, TRUE, W1000:W1000)</f>
        <v>0</v>
      </c>
      <c r="X1001" s="32">
        <f>SUMIF(AF1000:AF1000, TRUE, X1000:X1000)</f>
        <v>0</v>
      </c>
      <c r="Y1001" s="32">
        <f>SUMIF(AF1000:AF1000, TRUE, Y1000:Y1000)</f>
        <v>0</v>
      </c>
      <c r="Z1001" s="32">
        <f>SUMIF(AF1000:AF1000, TRUE, Z1000:Z1000)</f>
        <v>0</v>
      </c>
      <c r="AA1001" s="32">
        <f>SUMIF(AF1000:AF1000, TRUE, AA1000:AA1000)</f>
        <v>0</v>
      </c>
      <c r="AB1001" s="32">
        <f>SUMIF(AF1000:AF1000, TRUE, AB1000:AB1000)</f>
        <v>0</v>
      </c>
      <c r="AC1001" s="32">
        <f>SUMIF(AF1000:AF1000, TRUE, AC1000:AC1000)</f>
        <v>302</v>
      </c>
      <c r="AD1001" s="32">
        <f>SUMIF(AF1000:AF1000, TRUE, AD1000:AD1000)</f>
        <v>0</v>
      </c>
      <c r="AE1001" s="32">
        <f>SUMIF(AF1000:AF1000, TRUE, AE1000:AE1000)</f>
        <v>0</v>
      </c>
      <c r="AF1001" t="b">
        <v>0</v>
      </c>
      <c r="AG1001" t="b">
        <v>0</v>
      </c>
    </row>
    <row r="1002" spans="1:33" x14ac:dyDescent="0.3">
      <c r="A1002" s="2" t="s">
        <v>2362</v>
      </c>
      <c r="B1002" s="2" t="s">
        <v>1698</v>
      </c>
      <c r="C1002" s="2" t="s">
        <v>1808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2" t="s">
        <v>385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t="b">
        <v>1</v>
      </c>
      <c r="AG1002" t="b">
        <v>1</v>
      </c>
    </row>
    <row r="1003" spans="1:33" x14ac:dyDescent="0.3">
      <c r="A1003" s="2" t="s">
        <v>2361</v>
      </c>
      <c r="B1003" s="2" t="s">
        <v>1699</v>
      </c>
      <c r="C1003" s="2" t="s">
        <v>1777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2" t="s">
        <v>385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t="b">
        <v>1</v>
      </c>
      <c r="AG1003" t="b">
        <v>1</v>
      </c>
    </row>
    <row r="1004" spans="1:33" x14ac:dyDescent="0.3">
      <c r="A1004" s="2" t="s">
        <v>2360</v>
      </c>
      <c r="B1004" s="2" t="s">
        <v>1700</v>
      </c>
      <c r="C1004" s="2" t="s">
        <v>1777</v>
      </c>
      <c r="D1004" s="3">
        <v>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2" t="s">
        <v>385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t="b">
        <v>1</v>
      </c>
      <c r="AG1004" t="b">
        <v>1</v>
      </c>
    </row>
    <row r="1005" spans="1:33" x14ac:dyDescent="0.3">
      <c r="A1005" s="2" t="s">
        <v>2359</v>
      </c>
      <c r="B1005" s="2" t="s">
        <v>1693</v>
      </c>
      <c r="C1005" s="2" t="s">
        <v>1777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2" t="s">
        <v>385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t="b">
        <v>1</v>
      </c>
      <c r="AG1005" t="b">
        <v>1</v>
      </c>
    </row>
    <row r="1006" spans="1:33" x14ac:dyDescent="0.3">
      <c r="A1006" s="2" t="s">
        <v>2358</v>
      </c>
      <c r="B1006" s="2" t="s">
        <v>1694</v>
      </c>
      <c r="C1006" s="2" t="s">
        <v>1777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2" t="s">
        <v>385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t="b">
        <v>1</v>
      </c>
      <c r="AG1006" t="b">
        <v>1</v>
      </c>
    </row>
    <row r="1007" spans="1:33" x14ac:dyDescent="0.3">
      <c r="A1007" s="2" t="s">
        <v>2357</v>
      </c>
      <c r="B1007" s="2" t="s">
        <v>1701</v>
      </c>
      <c r="C1007" s="2" t="s">
        <v>1777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2" t="s">
        <v>385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t="b">
        <v>1</v>
      </c>
      <c r="AG1007" t="b">
        <v>1</v>
      </c>
    </row>
    <row r="1008" spans="1:33" x14ac:dyDescent="0.3">
      <c r="A1008" s="2" t="s">
        <v>2356</v>
      </c>
      <c r="B1008" s="2" t="s">
        <v>1692</v>
      </c>
      <c r="C1008" s="2" t="s">
        <v>1777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2" t="s">
        <v>385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t="b">
        <v>1</v>
      </c>
      <c r="AG1008" t="b">
        <v>1</v>
      </c>
    </row>
    <row r="1009" spans="1:33" x14ac:dyDescent="0.3">
      <c r="A1009" s="2" t="s">
        <v>2355</v>
      </c>
      <c r="B1009" s="2" t="s">
        <v>1702</v>
      </c>
      <c r="C1009" s="2" t="s">
        <v>1777</v>
      </c>
      <c r="D1009" s="3">
        <v>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2" t="s">
        <v>385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t="b">
        <v>1</v>
      </c>
      <c r="AG1009" t="b">
        <v>1</v>
      </c>
    </row>
    <row r="1010" spans="1:33" x14ac:dyDescent="0.3">
      <c r="A1010" s="2" t="s">
        <v>2354</v>
      </c>
      <c r="B1010" s="2" t="s">
        <v>1703</v>
      </c>
      <c r="C1010" s="2" t="s">
        <v>1777</v>
      </c>
      <c r="D1010" s="3">
        <v>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2" t="s">
        <v>385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t="b">
        <v>1</v>
      </c>
      <c r="AG1010" t="b">
        <v>1</v>
      </c>
    </row>
    <row r="1011" spans="1:33" x14ac:dyDescent="0.3">
      <c r="A1011" s="2" t="s">
        <v>2353</v>
      </c>
      <c r="B1011" s="2" t="s">
        <v>1697</v>
      </c>
      <c r="C1011" s="2" t="s">
        <v>1777</v>
      </c>
      <c r="D1011" s="3">
        <v>0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2" t="s">
        <v>385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t="b">
        <v>1</v>
      </c>
      <c r="AG1011" t="b">
        <v>1</v>
      </c>
    </row>
    <row r="1012" spans="1:33" x14ac:dyDescent="0.3">
      <c r="A1012" s="2" t="s">
        <v>2352</v>
      </c>
      <c r="B1012" s="2" t="s">
        <v>1696</v>
      </c>
      <c r="C1012" s="2" t="s">
        <v>1777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2" t="s">
        <v>385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t="b">
        <v>1</v>
      </c>
      <c r="AG1012" t="b">
        <v>1</v>
      </c>
    </row>
    <row r="1013" spans="1:33" x14ac:dyDescent="0.3">
      <c r="A1013" s="2" t="s">
        <v>2351</v>
      </c>
      <c r="B1013" s="2" t="s">
        <v>1695</v>
      </c>
      <c r="C1013" s="2" t="s">
        <v>1777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2" t="s">
        <v>385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t="b">
        <v>1</v>
      </c>
      <c r="AG1013" t="b">
        <v>1</v>
      </c>
    </row>
    <row r="1014" spans="1:33" x14ac:dyDescent="0.3">
      <c r="A1014" s="2" t="s">
        <v>2350</v>
      </c>
      <c r="B1014" s="2" t="s">
        <v>1704</v>
      </c>
      <c r="C1014" s="2" t="s">
        <v>1777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2" t="s">
        <v>385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t="b">
        <v>1</v>
      </c>
      <c r="AG1014" t="b">
        <v>1</v>
      </c>
    </row>
    <row r="1015" spans="1:33" x14ac:dyDescent="0.3">
      <c r="A1015" s="2" t="s">
        <v>2349</v>
      </c>
      <c r="B1015" s="2" t="s">
        <v>1705</v>
      </c>
      <c r="C1015" s="2" t="s">
        <v>1777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2" t="s">
        <v>385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t="b">
        <v>1</v>
      </c>
      <c r="AG1015" t="b">
        <v>1</v>
      </c>
    </row>
    <row r="1016" spans="1:33" x14ac:dyDescent="0.3">
      <c r="A1016" s="31" t="s">
        <v>384</v>
      </c>
      <c r="B1016" s="31" t="s">
        <v>1774</v>
      </c>
      <c r="C1016" s="31" t="s">
        <v>384</v>
      </c>
      <c r="D1016" s="32">
        <f>SUMIF(AF1002:AF1015, TRUE, D1002:D1015)</f>
        <v>0</v>
      </c>
      <c r="E1016" s="32">
        <f>SUMIF(AF1002:AF1015, TRUE, E1002:E1015)</f>
        <v>0</v>
      </c>
      <c r="F1016" s="32">
        <f>SUMIF(AF1002:AF1015, TRUE, F1002:F1015)</f>
        <v>0</v>
      </c>
      <c r="G1016" s="32">
        <f>SUMIF(AF1002:AF1015, TRUE, G1002:G1015)</f>
        <v>0</v>
      </c>
      <c r="H1016" s="32">
        <f>SUMIF(AF1002:AF1015, TRUE, H1002:H1015)</f>
        <v>0</v>
      </c>
      <c r="I1016" s="32">
        <f>SUMIF(AF1002:AF1015, TRUE, I1002:I1015)</f>
        <v>0</v>
      </c>
      <c r="J1016" s="32">
        <f>SUMIF(AF1002:AF1015, TRUE, J1002:J1015)</f>
        <v>0</v>
      </c>
      <c r="K1016" s="32">
        <f>SUMIF(AF1002:AF1015, TRUE, K1002:K1015)</f>
        <v>0</v>
      </c>
      <c r="L1016" s="32">
        <f>SUMIF(AF1002:AF1015, TRUE, L1002:L1015)</f>
        <v>0</v>
      </c>
      <c r="M1016" s="32">
        <f>SUMIF(AF1002:AF1015, TRUE, M1002:M1015)</f>
        <v>0</v>
      </c>
      <c r="N1016" s="32">
        <f>SUMIF(AF1002:AF1015, TRUE, N1002:N1015)</f>
        <v>0</v>
      </c>
      <c r="O1016" s="32">
        <f>SUMIF(AF1002:AF1015, TRUE, O1002:O1015)</f>
        <v>0</v>
      </c>
      <c r="P1016" s="32">
        <f>SUMIF(AF1002:AF1015, TRUE, P1002:P1015)</f>
        <v>0</v>
      </c>
      <c r="Q1016" s="32">
        <f>SUMIF(AF1002:AF1015, TRUE, Q1002:Q1015)</f>
        <v>0</v>
      </c>
      <c r="R1016" s="32">
        <f>SUMIF(AF1002:AF1015, TRUE, R1002:R1015)</f>
        <v>0</v>
      </c>
      <c r="S1016" s="32">
        <f>SUMIF(AF1002:AF1015, TRUE, S1002:S1015)</f>
        <v>0</v>
      </c>
      <c r="T1016" s="32">
        <f>SUMIF(AF1002:AF1015, TRUE, T1002:T1015)</f>
        <v>0</v>
      </c>
      <c r="U1016" s="31" t="s">
        <v>384</v>
      </c>
      <c r="V1016" s="32">
        <f>SUMIF(AF1002:AF1015, TRUE, V1002:V1015)</f>
        <v>0</v>
      </c>
      <c r="W1016" s="32">
        <f>SUMIF(AF1002:AF1015, TRUE, W1002:W1015)</f>
        <v>0</v>
      </c>
      <c r="X1016" s="32">
        <f>SUMIF(AF1002:AF1015, TRUE, X1002:X1015)</f>
        <v>0</v>
      </c>
      <c r="Y1016" s="32">
        <f>SUMIF(AF1002:AF1015, TRUE, Y1002:Y1015)</f>
        <v>0</v>
      </c>
      <c r="Z1016" s="32">
        <f>SUMIF(AF1002:AF1015, TRUE, Z1002:Z1015)</f>
        <v>0</v>
      </c>
      <c r="AA1016" s="32">
        <f>SUMIF(AF1002:AF1015, TRUE, AA1002:AA1015)</f>
        <v>0</v>
      </c>
      <c r="AB1016" s="32">
        <f>SUMIF(AF1002:AF1015, TRUE, AB1002:AB1015)</f>
        <v>0</v>
      </c>
      <c r="AC1016" s="32">
        <f>SUMIF(AF1002:AF1015, TRUE, AC1002:AC1015)</f>
        <v>0</v>
      </c>
      <c r="AD1016" s="32">
        <f>SUMIF(AF1002:AF1015, TRUE, AD1002:AD1015)</f>
        <v>0</v>
      </c>
      <c r="AE1016" s="32">
        <f>SUMIF(AF1002:AF1015, TRUE, AE1002:AE1015)</f>
        <v>0</v>
      </c>
      <c r="AF1016" t="b">
        <v>0</v>
      </c>
      <c r="AG1016" t="b">
        <v>0</v>
      </c>
    </row>
    <row r="1017" spans="1:33" x14ac:dyDescent="0.3">
      <c r="A1017" s="2" t="s">
        <v>2348</v>
      </c>
      <c r="B1017" s="2" t="s">
        <v>1379</v>
      </c>
      <c r="C1017" s="2" t="s">
        <v>1808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2" t="s">
        <v>385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t="b">
        <v>1</v>
      </c>
      <c r="AG1017" t="b">
        <v>1</v>
      </c>
    </row>
    <row r="1018" spans="1:33" x14ac:dyDescent="0.3">
      <c r="A1018" s="31" t="s">
        <v>384</v>
      </c>
      <c r="B1018" s="31" t="s">
        <v>1774</v>
      </c>
      <c r="C1018" s="31" t="s">
        <v>384</v>
      </c>
      <c r="D1018" s="32">
        <f>SUMIF(AF1017:AF1017, TRUE, D1017:D1017)</f>
        <v>0</v>
      </c>
      <c r="E1018" s="32">
        <f>SUMIF(AF1017:AF1017, TRUE, E1017:E1017)</f>
        <v>0</v>
      </c>
      <c r="F1018" s="32">
        <f>SUMIF(AF1017:AF1017, TRUE, F1017:F1017)</f>
        <v>0</v>
      </c>
      <c r="G1018" s="32">
        <f>SUMIF(AF1017:AF1017, TRUE, G1017:G1017)</f>
        <v>0</v>
      </c>
      <c r="H1018" s="32">
        <f>SUMIF(AF1017:AF1017, TRUE, H1017:H1017)</f>
        <v>0</v>
      </c>
      <c r="I1018" s="32">
        <f>SUMIF(AF1017:AF1017, TRUE, I1017:I1017)</f>
        <v>0</v>
      </c>
      <c r="J1018" s="32">
        <f>SUMIF(AF1017:AF1017, TRUE, J1017:J1017)</f>
        <v>0</v>
      </c>
      <c r="K1018" s="32">
        <f>SUMIF(AF1017:AF1017, TRUE, K1017:K1017)</f>
        <v>0</v>
      </c>
      <c r="L1018" s="32">
        <f>SUMIF(AF1017:AF1017, TRUE, L1017:L1017)</f>
        <v>0</v>
      </c>
      <c r="M1018" s="32">
        <f>SUMIF(AF1017:AF1017, TRUE, M1017:M1017)</f>
        <v>0</v>
      </c>
      <c r="N1018" s="32">
        <f>SUMIF(AF1017:AF1017, TRUE, N1017:N1017)</f>
        <v>0</v>
      </c>
      <c r="O1018" s="32">
        <f>SUMIF(AF1017:AF1017, TRUE, O1017:O1017)</f>
        <v>0</v>
      </c>
      <c r="P1018" s="32">
        <f>SUMIF(AF1017:AF1017, TRUE, P1017:P1017)</f>
        <v>0</v>
      </c>
      <c r="Q1018" s="32">
        <f>SUMIF(AF1017:AF1017, TRUE, Q1017:Q1017)</f>
        <v>0</v>
      </c>
      <c r="R1018" s="32">
        <f>SUMIF(AF1017:AF1017, TRUE, R1017:R1017)</f>
        <v>0</v>
      </c>
      <c r="S1018" s="32">
        <f>SUMIF(AF1017:AF1017, TRUE, S1017:S1017)</f>
        <v>0</v>
      </c>
      <c r="T1018" s="32">
        <f>SUMIF(AF1017:AF1017, TRUE, T1017:T1017)</f>
        <v>0</v>
      </c>
      <c r="U1018" s="31" t="s">
        <v>384</v>
      </c>
      <c r="V1018" s="32">
        <f>SUMIF(AF1017:AF1017, TRUE, V1017:V1017)</f>
        <v>0</v>
      </c>
      <c r="W1018" s="32">
        <f>SUMIF(AF1017:AF1017, TRUE, W1017:W1017)</f>
        <v>0</v>
      </c>
      <c r="X1018" s="32">
        <f>SUMIF(AF1017:AF1017, TRUE, X1017:X1017)</f>
        <v>0</v>
      </c>
      <c r="Y1018" s="32">
        <f>SUMIF(AF1017:AF1017, TRUE, Y1017:Y1017)</f>
        <v>0</v>
      </c>
      <c r="Z1018" s="32">
        <f>SUMIF(AF1017:AF1017, TRUE, Z1017:Z1017)</f>
        <v>0</v>
      </c>
      <c r="AA1018" s="32">
        <f>SUMIF(AF1017:AF1017, TRUE, AA1017:AA1017)</f>
        <v>0</v>
      </c>
      <c r="AB1018" s="32">
        <f>SUMIF(AF1017:AF1017, TRUE, AB1017:AB1017)</f>
        <v>0</v>
      </c>
      <c r="AC1018" s="32">
        <f>SUMIF(AF1017:AF1017, TRUE, AC1017:AC1017)</f>
        <v>0</v>
      </c>
      <c r="AD1018" s="32">
        <f>SUMIF(AF1017:AF1017, TRUE, AD1017:AD1017)</f>
        <v>0</v>
      </c>
      <c r="AE1018" s="32">
        <f>SUMIF(AF1017:AF1017, TRUE, AE1017:AE1017)</f>
        <v>0</v>
      </c>
      <c r="AF1018" t="b">
        <v>0</v>
      </c>
      <c r="AG1018" t="b">
        <v>0</v>
      </c>
    </row>
    <row r="1019" spans="1:33" x14ac:dyDescent="0.3">
      <c r="A1019" s="2" t="s">
        <v>2347</v>
      </c>
      <c r="B1019" s="2" t="s">
        <v>764</v>
      </c>
      <c r="C1019" s="2" t="s">
        <v>1777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2" t="s">
        <v>385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t="b">
        <v>1</v>
      </c>
      <c r="AG1019" t="b">
        <v>1</v>
      </c>
    </row>
    <row r="1020" spans="1:33" x14ac:dyDescent="0.3">
      <c r="A1020" s="2" t="s">
        <v>2346</v>
      </c>
      <c r="B1020" s="2" t="s">
        <v>764</v>
      </c>
      <c r="C1020" s="2" t="s">
        <v>1777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2" t="s">
        <v>385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t="b">
        <v>1</v>
      </c>
      <c r="AG1020" t="b">
        <v>1</v>
      </c>
    </row>
    <row r="1021" spans="1:33" x14ac:dyDescent="0.3">
      <c r="A1021" s="31" t="s">
        <v>384</v>
      </c>
      <c r="B1021" s="31" t="s">
        <v>1774</v>
      </c>
      <c r="C1021" s="31" t="s">
        <v>384</v>
      </c>
      <c r="D1021" s="32">
        <f>SUMIF(AF1019:AF1020, TRUE, D1019:D1020)</f>
        <v>0</v>
      </c>
      <c r="E1021" s="32">
        <f>SUMIF(AF1019:AF1020, TRUE, E1019:E1020)</f>
        <v>0</v>
      </c>
      <c r="F1021" s="32">
        <f>SUMIF(AF1019:AF1020, TRUE, F1019:F1020)</f>
        <v>0</v>
      </c>
      <c r="G1021" s="32">
        <f>SUMIF(AF1019:AF1020, TRUE, G1019:G1020)</f>
        <v>0</v>
      </c>
      <c r="H1021" s="32">
        <f>SUMIF(AF1019:AF1020, TRUE, H1019:H1020)</f>
        <v>0</v>
      </c>
      <c r="I1021" s="32">
        <f>SUMIF(AF1019:AF1020, TRUE, I1019:I1020)</f>
        <v>0</v>
      </c>
      <c r="J1021" s="32">
        <f>SUMIF(AF1019:AF1020, TRUE, J1019:J1020)</f>
        <v>0</v>
      </c>
      <c r="K1021" s="32">
        <f>SUMIF(AF1019:AF1020, TRUE, K1019:K1020)</f>
        <v>0</v>
      </c>
      <c r="L1021" s="32">
        <f>SUMIF(AF1019:AF1020, TRUE, L1019:L1020)</f>
        <v>0</v>
      </c>
      <c r="M1021" s="32">
        <f>SUMIF(AF1019:AF1020, TRUE, M1019:M1020)</f>
        <v>0</v>
      </c>
      <c r="N1021" s="32">
        <f>SUMIF(AF1019:AF1020, TRUE, N1019:N1020)</f>
        <v>0</v>
      </c>
      <c r="O1021" s="32">
        <f>SUMIF(AF1019:AF1020, TRUE, O1019:O1020)</f>
        <v>0</v>
      </c>
      <c r="P1021" s="32">
        <f>SUMIF(AF1019:AF1020, TRUE, P1019:P1020)</f>
        <v>0</v>
      </c>
      <c r="Q1021" s="32">
        <f>SUMIF(AF1019:AF1020, TRUE, Q1019:Q1020)</f>
        <v>0</v>
      </c>
      <c r="R1021" s="32">
        <f>SUMIF(AF1019:AF1020, TRUE, R1019:R1020)</f>
        <v>0</v>
      </c>
      <c r="S1021" s="32">
        <f>SUMIF(AF1019:AF1020, TRUE, S1019:S1020)</f>
        <v>0</v>
      </c>
      <c r="T1021" s="32">
        <f>SUMIF(AF1019:AF1020, TRUE, T1019:T1020)</f>
        <v>0</v>
      </c>
      <c r="U1021" s="31" t="s">
        <v>384</v>
      </c>
      <c r="V1021" s="32">
        <f>SUMIF(AF1019:AF1020, TRUE, V1019:V1020)</f>
        <v>0</v>
      </c>
      <c r="W1021" s="32">
        <f>SUMIF(AF1019:AF1020, TRUE, W1019:W1020)</f>
        <v>0</v>
      </c>
      <c r="X1021" s="32">
        <f>SUMIF(AF1019:AF1020, TRUE, X1019:X1020)</f>
        <v>0</v>
      </c>
      <c r="Y1021" s="32">
        <f>SUMIF(AF1019:AF1020, TRUE, Y1019:Y1020)</f>
        <v>0</v>
      </c>
      <c r="Z1021" s="32">
        <f>SUMIF(AF1019:AF1020, TRUE, Z1019:Z1020)</f>
        <v>0</v>
      </c>
      <c r="AA1021" s="32">
        <f>SUMIF(AF1019:AF1020, TRUE, AA1019:AA1020)</f>
        <v>0</v>
      </c>
      <c r="AB1021" s="32">
        <f>SUMIF(AF1019:AF1020, TRUE, AB1019:AB1020)</f>
        <v>0</v>
      </c>
      <c r="AC1021" s="32">
        <f>SUMIF(AF1019:AF1020, TRUE, AC1019:AC1020)</f>
        <v>0</v>
      </c>
      <c r="AD1021" s="32">
        <f>SUMIF(AF1019:AF1020, TRUE, AD1019:AD1020)</f>
        <v>0</v>
      </c>
      <c r="AE1021" s="32">
        <f>SUMIF(AF1019:AF1020, TRUE, AE1019:AE1020)</f>
        <v>0</v>
      </c>
      <c r="AF1021" t="b">
        <v>0</v>
      </c>
      <c r="AG1021" t="b">
        <v>0</v>
      </c>
    </row>
    <row r="1022" spans="1:33" x14ac:dyDescent="0.3">
      <c r="A1022" s="2" t="s">
        <v>2345</v>
      </c>
      <c r="B1022" s="2" t="s">
        <v>1378</v>
      </c>
      <c r="C1022" s="2" t="s">
        <v>1775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2" t="s">
        <v>385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>
        <v>0</v>
      </c>
      <c r="AF1022" t="b">
        <v>1</v>
      </c>
      <c r="AG1022" t="b">
        <v>1</v>
      </c>
    </row>
    <row r="1023" spans="1:33" x14ac:dyDescent="0.3">
      <c r="A1023" s="31" t="s">
        <v>384</v>
      </c>
      <c r="B1023" s="31" t="s">
        <v>1774</v>
      </c>
      <c r="C1023" s="31" t="s">
        <v>384</v>
      </c>
      <c r="D1023" s="32">
        <f>SUMIF(AF1022:AF1022, TRUE, D1022:D1022)</f>
        <v>0</v>
      </c>
      <c r="E1023" s="32">
        <f>SUMIF(AF1022:AF1022, TRUE, E1022:E1022)</f>
        <v>0</v>
      </c>
      <c r="F1023" s="32">
        <f>SUMIF(AF1022:AF1022, TRUE, F1022:F1022)</f>
        <v>0</v>
      </c>
      <c r="G1023" s="32">
        <f>SUMIF(AF1022:AF1022, TRUE, G1022:G1022)</f>
        <v>0</v>
      </c>
      <c r="H1023" s="32">
        <f>SUMIF(AF1022:AF1022, TRUE, H1022:H1022)</f>
        <v>0</v>
      </c>
      <c r="I1023" s="32">
        <f>SUMIF(AF1022:AF1022, TRUE, I1022:I1022)</f>
        <v>0</v>
      </c>
      <c r="J1023" s="32">
        <f>SUMIF(AF1022:AF1022, TRUE, J1022:J1022)</f>
        <v>0</v>
      </c>
      <c r="K1023" s="32">
        <f>SUMIF(AF1022:AF1022, TRUE, K1022:K1022)</f>
        <v>0</v>
      </c>
      <c r="L1023" s="32">
        <f>SUMIF(AF1022:AF1022, TRUE, L1022:L1022)</f>
        <v>0</v>
      </c>
      <c r="M1023" s="32">
        <f>SUMIF(AF1022:AF1022, TRUE, M1022:M1022)</f>
        <v>0</v>
      </c>
      <c r="N1023" s="32">
        <f>SUMIF(AF1022:AF1022, TRUE, N1022:N1022)</f>
        <v>0</v>
      </c>
      <c r="O1023" s="32">
        <f>SUMIF(AF1022:AF1022, TRUE, O1022:O1022)</f>
        <v>0</v>
      </c>
      <c r="P1023" s="32">
        <f>SUMIF(AF1022:AF1022, TRUE, P1022:P1022)</f>
        <v>0</v>
      </c>
      <c r="Q1023" s="32">
        <f>SUMIF(AF1022:AF1022, TRUE, Q1022:Q1022)</f>
        <v>0</v>
      </c>
      <c r="R1023" s="32">
        <f>SUMIF(AF1022:AF1022, TRUE, R1022:R1022)</f>
        <v>0</v>
      </c>
      <c r="S1023" s="32">
        <f>SUMIF(AF1022:AF1022, TRUE, S1022:S1022)</f>
        <v>0</v>
      </c>
      <c r="T1023" s="32">
        <f>SUMIF(AF1022:AF1022, TRUE, T1022:T1022)</f>
        <v>0</v>
      </c>
      <c r="U1023" s="31" t="s">
        <v>384</v>
      </c>
      <c r="V1023" s="32">
        <f>SUMIF(AF1022:AF1022, TRUE, V1022:V1022)</f>
        <v>0</v>
      </c>
      <c r="W1023" s="32">
        <f>SUMIF(AF1022:AF1022, TRUE, W1022:W1022)</f>
        <v>0</v>
      </c>
      <c r="X1023" s="32">
        <f>SUMIF(AF1022:AF1022, TRUE, X1022:X1022)</f>
        <v>0</v>
      </c>
      <c r="Y1023" s="32">
        <f>SUMIF(AF1022:AF1022, TRUE, Y1022:Y1022)</f>
        <v>0</v>
      </c>
      <c r="Z1023" s="32">
        <f>SUMIF(AF1022:AF1022, TRUE, Z1022:Z1022)</f>
        <v>0</v>
      </c>
      <c r="AA1023" s="32">
        <f>SUMIF(AF1022:AF1022, TRUE, AA1022:AA1022)</f>
        <v>0</v>
      </c>
      <c r="AB1023" s="32">
        <f>SUMIF(AF1022:AF1022, TRUE, AB1022:AB1022)</f>
        <v>0</v>
      </c>
      <c r="AC1023" s="32">
        <f>SUMIF(AF1022:AF1022, TRUE, AC1022:AC1022)</f>
        <v>0</v>
      </c>
      <c r="AD1023" s="32">
        <f>SUMIF(AF1022:AF1022, TRUE, AD1022:AD1022)</f>
        <v>0</v>
      </c>
      <c r="AE1023" s="32">
        <f>SUMIF(AF1022:AF1022, TRUE, AE1022:AE1022)</f>
        <v>0</v>
      </c>
      <c r="AF1023" t="b">
        <v>0</v>
      </c>
      <c r="AG1023" t="b">
        <v>0</v>
      </c>
    </row>
    <row r="1024" spans="1:33" x14ac:dyDescent="0.3">
      <c r="A1024" s="2" t="s">
        <v>2344</v>
      </c>
      <c r="B1024" s="2" t="s">
        <v>763</v>
      </c>
      <c r="C1024" s="2" t="s">
        <v>1775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2" t="s">
        <v>385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117000</v>
      </c>
      <c r="AE1024" s="3">
        <v>0</v>
      </c>
      <c r="AF1024" t="b">
        <v>1</v>
      </c>
      <c r="AG1024" t="b">
        <v>1</v>
      </c>
    </row>
    <row r="1025" spans="1:33" x14ac:dyDescent="0.3">
      <c r="A1025" s="31" t="s">
        <v>384</v>
      </c>
      <c r="B1025" s="31" t="s">
        <v>1774</v>
      </c>
      <c r="C1025" s="31" t="s">
        <v>384</v>
      </c>
      <c r="D1025" s="32">
        <f>SUMIF(AF1024:AF1024, TRUE, D1024:D1024)</f>
        <v>0</v>
      </c>
      <c r="E1025" s="32">
        <f>SUMIF(AF1024:AF1024, TRUE, E1024:E1024)</f>
        <v>0</v>
      </c>
      <c r="F1025" s="32">
        <f>SUMIF(AF1024:AF1024, TRUE, F1024:F1024)</f>
        <v>0</v>
      </c>
      <c r="G1025" s="32">
        <f>SUMIF(AF1024:AF1024, TRUE, G1024:G1024)</f>
        <v>0</v>
      </c>
      <c r="H1025" s="32">
        <f>SUMIF(AF1024:AF1024, TRUE, H1024:H1024)</f>
        <v>0</v>
      </c>
      <c r="I1025" s="32">
        <f>SUMIF(AF1024:AF1024, TRUE, I1024:I1024)</f>
        <v>0</v>
      </c>
      <c r="J1025" s="32">
        <f>SUMIF(AF1024:AF1024, TRUE, J1024:J1024)</f>
        <v>0</v>
      </c>
      <c r="K1025" s="32">
        <f>SUMIF(AF1024:AF1024, TRUE, K1024:K1024)</f>
        <v>0</v>
      </c>
      <c r="L1025" s="32">
        <f>SUMIF(AF1024:AF1024, TRUE, L1024:L1024)</f>
        <v>0</v>
      </c>
      <c r="M1025" s="32">
        <f>SUMIF(AF1024:AF1024, TRUE, M1024:M1024)</f>
        <v>0</v>
      </c>
      <c r="N1025" s="32">
        <f>SUMIF(AF1024:AF1024, TRUE, N1024:N1024)</f>
        <v>0</v>
      </c>
      <c r="O1025" s="32">
        <f>SUMIF(AF1024:AF1024, TRUE, O1024:O1024)</f>
        <v>0</v>
      </c>
      <c r="P1025" s="32">
        <f>SUMIF(AF1024:AF1024, TRUE, P1024:P1024)</f>
        <v>0</v>
      </c>
      <c r="Q1025" s="32">
        <f>SUMIF(AF1024:AF1024, TRUE, Q1024:Q1024)</f>
        <v>0</v>
      </c>
      <c r="R1025" s="32">
        <f>SUMIF(AF1024:AF1024, TRUE, R1024:R1024)</f>
        <v>0</v>
      </c>
      <c r="S1025" s="32">
        <f>SUMIF(AF1024:AF1024, TRUE, S1024:S1024)</f>
        <v>0</v>
      </c>
      <c r="T1025" s="32">
        <f>SUMIF(AF1024:AF1024, TRUE, T1024:T1024)</f>
        <v>0</v>
      </c>
      <c r="U1025" s="31" t="s">
        <v>384</v>
      </c>
      <c r="V1025" s="32">
        <f>SUMIF(AF1024:AF1024, TRUE, V1024:V1024)</f>
        <v>0</v>
      </c>
      <c r="W1025" s="32">
        <f>SUMIF(AF1024:AF1024, TRUE, W1024:W1024)</f>
        <v>0</v>
      </c>
      <c r="X1025" s="32">
        <f>SUMIF(AF1024:AF1024, TRUE, X1024:X1024)</f>
        <v>0</v>
      </c>
      <c r="Y1025" s="32">
        <f>SUMIF(AF1024:AF1024, TRUE, Y1024:Y1024)</f>
        <v>0</v>
      </c>
      <c r="Z1025" s="32">
        <f>SUMIF(AF1024:AF1024, TRUE, Z1024:Z1024)</f>
        <v>0</v>
      </c>
      <c r="AA1025" s="32">
        <f>SUMIF(AF1024:AF1024, TRUE, AA1024:AA1024)</f>
        <v>0</v>
      </c>
      <c r="AB1025" s="32">
        <f>SUMIF(AF1024:AF1024, TRUE, AB1024:AB1024)</f>
        <v>0</v>
      </c>
      <c r="AC1025" s="32">
        <f>SUMIF(AF1024:AF1024, TRUE, AC1024:AC1024)</f>
        <v>0</v>
      </c>
      <c r="AD1025" s="32">
        <f>SUMIF(AF1024:AF1024, TRUE, AD1024:AD1024)</f>
        <v>117000</v>
      </c>
      <c r="AE1025" s="32">
        <f>SUMIF(AF1024:AF1024, TRUE, AE1024:AE1024)</f>
        <v>0</v>
      </c>
      <c r="AF1025" t="b">
        <v>0</v>
      </c>
      <c r="AG1025" t="b">
        <v>0</v>
      </c>
    </row>
    <row r="1026" spans="1:33" x14ac:dyDescent="0.3">
      <c r="A1026" s="2" t="s">
        <v>2343</v>
      </c>
      <c r="B1026" s="2" t="s">
        <v>516</v>
      </c>
      <c r="C1026" s="2" t="s">
        <v>1808</v>
      </c>
      <c r="D1026" s="3">
        <v>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2" t="s">
        <v>385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>
        <v>0</v>
      </c>
      <c r="AF1026" t="b">
        <v>1</v>
      </c>
      <c r="AG1026" t="b">
        <v>1</v>
      </c>
    </row>
    <row r="1027" spans="1:33" x14ac:dyDescent="0.3">
      <c r="A1027" s="31" t="s">
        <v>384</v>
      </c>
      <c r="B1027" s="31" t="s">
        <v>1774</v>
      </c>
      <c r="C1027" s="31" t="s">
        <v>384</v>
      </c>
      <c r="D1027" s="32">
        <f>SUMIF(AF1026:AF1026, TRUE, D1026:D1026)</f>
        <v>0</v>
      </c>
      <c r="E1027" s="32">
        <f>SUMIF(AF1026:AF1026, TRUE, E1026:E1026)</f>
        <v>0</v>
      </c>
      <c r="F1027" s="32">
        <f>SUMIF(AF1026:AF1026, TRUE, F1026:F1026)</f>
        <v>0</v>
      </c>
      <c r="G1027" s="32">
        <f>SUMIF(AF1026:AF1026, TRUE, G1026:G1026)</f>
        <v>0</v>
      </c>
      <c r="H1027" s="32">
        <f>SUMIF(AF1026:AF1026, TRUE, H1026:H1026)</f>
        <v>0</v>
      </c>
      <c r="I1027" s="32">
        <f>SUMIF(AF1026:AF1026, TRUE, I1026:I1026)</f>
        <v>0</v>
      </c>
      <c r="J1027" s="32">
        <f>SUMIF(AF1026:AF1026, TRUE, J1026:J1026)</f>
        <v>0</v>
      </c>
      <c r="K1027" s="32">
        <f>SUMIF(AF1026:AF1026, TRUE, K1026:K1026)</f>
        <v>0</v>
      </c>
      <c r="L1027" s="32">
        <f>SUMIF(AF1026:AF1026, TRUE, L1026:L1026)</f>
        <v>0</v>
      </c>
      <c r="M1027" s="32">
        <f>SUMIF(AF1026:AF1026, TRUE, M1026:M1026)</f>
        <v>0</v>
      </c>
      <c r="N1027" s="32">
        <f>SUMIF(AF1026:AF1026, TRUE, N1026:N1026)</f>
        <v>0</v>
      </c>
      <c r="O1027" s="32">
        <f>SUMIF(AF1026:AF1026, TRUE, O1026:O1026)</f>
        <v>0</v>
      </c>
      <c r="P1027" s="32">
        <f>SUMIF(AF1026:AF1026, TRUE, P1026:P1026)</f>
        <v>0</v>
      </c>
      <c r="Q1027" s="32">
        <f>SUMIF(AF1026:AF1026, TRUE, Q1026:Q1026)</f>
        <v>0</v>
      </c>
      <c r="R1027" s="32">
        <f>SUMIF(AF1026:AF1026, TRUE, R1026:R1026)</f>
        <v>0</v>
      </c>
      <c r="S1027" s="32">
        <f>SUMIF(AF1026:AF1026, TRUE, S1026:S1026)</f>
        <v>0</v>
      </c>
      <c r="T1027" s="32">
        <f>SUMIF(AF1026:AF1026, TRUE, T1026:T1026)</f>
        <v>0</v>
      </c>
      <c r="U1027" s="31" t="s">
        <v>384</v>
      </c>
      <c r="V1027" s="32">
        <f>SUMIF(AF1026:AF1026, TRUE, V1026:V1026)</f>
        <v>0</v>
      </c>
      <c r="W1027" s="32">
        <f>SUMIF(AF1026:AF1026, TRUE, W1026:W1026)</f>
        <v>0</v>
      </c>
      <c r="X1027" s="32">
        <f>SUMIF(AF1026:AF1026, TRUE, X1026:X1026)</f>
        <v>0</v>
      </c>
      <c r="Y1027" s="32">
        <f>SUMIF(AF1026:AF1026, TRUE, Y1026:Y1026)</f>
        <v>0</v>
      </c>
      <c r="Z1027" s="32">
        <f>SUMIF(AF1026:AF1026, TRUE, Z1026:Z1026)</f>
        <v>0</v>
      </c>
      <c r="AA1027" s="32">
        <f>SUMIF(AF1026:AF1026, TRUE, AA1026:AA1026)</f>
        <v>0</v>
      </c>
      <c r="AB1027" s="32">
        <f>SUMIF(AF1026:AF1026, TRUE, AB1026:AB1026)</f>
        <v>0</v>
      </c>
      <c r="AC1027" s="32">
        <f>SUMIF(AF1026:AF1026, TRUE, AC1026:AC1026)</f>
        <v>0</v>
      </c>
      <c r="AD1027" s="32">
        <f>SUMIF(AF1026:AF1026, TRUE, AD1026:AD1026)</f>
        <v>0</v>
      </c>
      <c r="AE1027" s="32">
        <f>SUMIF(AF1026:AF1026, TRUE, AE1026:AE1026)</f>
        <v>0</v>
      </c>
      <c r="AF1027" t="b">
        <v>0</v>
      </c>
      <c r="AG1027" t="b">
        <v>0</v>
      </c>
    </row>
    <row r="1028" spans="1:33" x14ac:dyDescent="0.3">
      <c r="A1028" s="2" t="s">
        <v>2342</v>
      </c>
      <c r="B1028" s="2" t="s">
        <v>517</v>
      </c>
      <c r="C1028" s="2" t="s">
        <v>1777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2" t="s">
        <v>385</v>
      </c>
      <c r="V1028" s="3">
        <v>514233</v>
      </c>
      <c r="W1028" s="3">
        <v>511373.33</v>
      </c>
      <c r="X1028" s="3">
        <v>539234.92000000004</v>
      </c>
      <c r="Y1028" s="3">
        <v>539234.92000000004</v>
      </c>
      <c r="Z1028" s="3">
        <v>530499.99</v>
      </c>
      <c r="AA1028" s="3">
        <v>530499.99</v>
      </c>
      <c r="AB1028" s="3">
        <v>518249.1</v>
      </c>
      <c r="AC1028" s="3">
        <v>518249.1</v>
      </c>
      <c r="AD1028" s="3">
        <v>526644.04</v>
      </c>
      <c r="AE1028" s="3">
        <v>526644.04</v>
      </c>
      <c r="AF1028" t="b">
        <v>1</v>
      </c>
      <c r="AG1028" t="b">
        <v>1</v>
      </c>
    </row>
    <row r="1029" spans="1:33" x14ac:dyDescent="0.3">
      <c r="A1029" s="31" t="s">
        <v>384</v>
      </c>
      <c r="B1029" s="31" t="s">
        <v>1774</v>
      </c>
      <c r="C1029" s="31" t="s">
        <v>384</v>
      </c>
      <c r="D1029" s="32">
        <f>SUMIF(AF1028:AF1028, TRUE, D1028:D1028)</f>
        <v>0</v>
      </c>
      <c r="E1029" s="32">
        <f>SUMIF(AF1028:AF1028, TRUE, E1028:E1028)</f>
        <v>0</v>
      </c>
      <c r="F1029" s="32">
        <f>SUMIF(AF1028:AF1028, TRUE, F1028:F1028)</f>
        <v>0</v>
      </c>
      <c r="G1029" s="32">
        <f>SUMIF(AF1028:AF1028, TRUE, G1028:G1028)</f>
        <v>0</v>
      </c>
      <c r="H1029" s="32">
        <f>SUMIF(AF1028:AF1028, TRUE, H1028:H1028)</f>
        <v>0</v>
      </c>
      <c r="I1029" s="32">
        <f>SUMIF(AF1028:AF1028, TRUE, I1028:I1028)</f>
        <v>0</v>
      </c>
      <c r="J1029" s="32">
        <f>SUMIF(AF1028:AF1028, TRUE, J1028:J1028)</f>
        <v>0</v>
      </c>
      <c r="K1029" s="32">
        <f>SUMIF(AF1028:AF1028, TRUE, K1028:K1028)</f>
        <v>0</v>
      </c>
      <c r="L1029" s="32">
        <f>SUMIF(AF1028:AF1028, TRUE, L1028:L1028)</f>
        <v>0</v>
      </c>
      <c r="M1029" s="32">
        <f>SUMIF(AF1028:AF1028, TRUE, M1028:M1028)</f>
        <v>0</v>
      </c>
      <c r="N1029" s="32">
        <f>SUMIF(AF1028:AF1028, TRUE, N1028:N1028)</f>
        <v>0</v>
      </c>
      <c r="O1029" s="32">
        <f>SUMIF(AF1028:AF1028, TRUE, O1028:O1028)</f>
        <v>0</v>
      </c>
      <c r="P1029" s="32">
        <f>SUMIF(AF1028:AF1028, TRUE, P1028:P1028)</f>
        <v>0</v>
      </c>
      <c r="Q1029" s="32">
        <f>SUMIF(AF1028:AF1028, TRUE, Q1028:Q1028)</f>
        <v>0</v>
      </c>
      <c r="R1029" s="32">
        <f>SUMIF(AF1028:AF1028, TRUE, R1028:R1028)</f>
        <v>0</v>
      </c>
      <c r="S1029" s="32">
        <f>SUMIF(AF1028:AF1028, TRUE, S1028:S1028)</f>
        <v>0</v>
      </c>
      <c r="T1029" s="32">
        <f>SUMIF(AF1028:AF1028, TRUE, T1028:T1028)</f>
        <v>0</v>
      </c>
      <c r="U1029" s="31" t="s">
        <v>384</v>
      </c>
      <c r="V1029" s="32">
        <f>SUMIF(AF1028:AF1028, TRUE, V1028:V1028)</f>
        <v>514233</v>
      </c>
      <c r="W1029" s="32">
        <f>SUMIF(AF1028:AF1028, TRUE, W1028:W1028)</f>
        <v>511373.33</v>
      </c>
      <c r="X1029" s="32">
        <f>SUMIF(AF1028:AF1028, TRUE, X1028:X1028)</f>
        <v>539234.92000000004</v>
      </c>
      <c r="Y1029" s="32">
        <f>SUMIF(AF1028:AF1028, TRUE, Y1028:Y1028)</f>
        <v>539234.92000000004</v>
      </c>
      <c r="Z1029" s="32">
        <f>SUMIF(AF1028:AF1028, TRUE, Z1028:Z1028)</f>
        <v>530499.99</v>
      </c>
      <c r="AA1029" s="32">
        <f>SUMIF(AF1028:AF1028, TRUE, AA1028:AA1028)</f>
        <v>530499.99</v>
      </c>
      <c r="AB1029" s="32">
        <f>SUMIF(AF1028:AF1028, TRUE, AB1028:AB1028)</f>
        <v>518249.1</v>
      </c>
      <c r="AC1029" s="32">
        <f>SUMIF(AF1028:AF1028, TRUE, AC1028:AC1028)</f>
        <v>518249.1</v>
      </c>
      <c r="AD1029" s="32">
        <f>SUMIF(AF1028:AF1028, TRUE, AD1028:AD1028)</f>
        <v>526644.04</v>
      </c>
      <c r="AE1029" s="32">
        <f>SUMIF(AF1028:AF1028, TRUE, AE1028:AE1028)</f>
        <v>526644.04</v>
      </c>
      <c r="AF1029" t="b">
        <v>0</v>
      </c>
      <c r="AG1029" t="b">
        <v>0</v>
      </c>
    </row>
    <row r="1030" spans="1:33" x14ac:dyDescent="0.3">
      <c r="A1030" s="2" t="s">
        <v>2341</v>
      </c>
      <c r="B1030" s="2" t="s">
        <v>762</v>
      </c>
      <c r="C1030" s="2" t="s">
        <v>1777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2" t="s">
        <v>385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t="b">
        <v>1</v>
      </c>
      <c r="AG1030" t="b">
        <v>1</v>
      </c>
    </row>
    <row r="1031" spans="1:33" x14ac:dyDescent="0.3">
      <c r="A1031" s="2" t="s">
        <v>2340</v>
      </c>
      <c r="B1031" s="2" t="s">
        <v>1377</v>
      </c>
      <c r="C1031" s="2" t="s">
        <v>1777</v>
      </c>
      <c r="D1031" s="3">
        <v>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2" t="s">
        <v>385</v>
      </c>
      <c r="V1031" s="3">
        <v>2000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t="b">
        <v>1</v>
      </c>
      <c r="AG1031" t="b">
        <v>1</v>
      </c>
    </row>
    <row r="1032" spans="1:33" x14ac:dyDescent="0.3">
      <c r="A1032" s="2" t="s">
        <v>2339</v>
      </c>
      <c r="B1032" s="2" t="s">
        <v>1376</v>
      </c>
      <c r="C1032" s="2" t="s">
        <v>1777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2" t="s">
        <v>385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t="b">
        <v>1</v>
      </c>
      <c r="AG1032" t="b">
        <v>1</v>
      </c>
    </row>
    <row r="1033" spans="1:33" x14ac:dyDescent="0.3">
      <c r="A1033" s="2" t="s">
        <v>2338</v>
      </c>
      <c r="B1033" s="2" t="s">
        <v>761</v>
      </c>
      <c r="C1033" s="2" t="s">
        <v>1777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2" t="s">
        <v>385</v>
      </c>
      <c r="V1033" s="3">
        <v>0</v>
      </c>
      <c r="W1033" s="3">
        <v>0</v>
      </c>
      <c r="X1033" s="3">
        <v>0</v>
      </c>
      <c r="Y1033" s="3">
        <v>0</v>
      </c>
      <c r="Z1033" s="3">
        <v>187885</v>
      </c>
      <c r="AA1033" s="3">
        <v>187885</v>
      </c>
      <c r="AB1033" s="3">
        <v>0</v>
      </c>
      <c r="AC1033" s="3">
        <v>0</v>
      </c>
      <c r="AD1033" s="3">
        <v>0</v>
      </c>
      <c r="AE1033" s="3">
        <v>0</v>
      </c>
      <c r="AF1033" t="b">
        <v>1</v>
      </c>
      <c r="AG1033" t="b">
        <v>1</v>
      </c>
    </row>
    <row r="1034" spans="1:33" x14ac:dyDescent="0.3">
      <c r="A1034" s="2" t="s">
        <v>2337</v>
      </c>
      <c r="B1034" s="2" t="s">
        <v>1375</v>
      </c>
      <c r="C1034" s="2" t="s">
        <v>1777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2" t="s">
        <v>385</v>
      </c>
      <c r="V1034" s="3">
        <v>210500</v>
      </c>
      <c r="W1034" s="3">
        <v>189490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t="b">
        <v>1</v>
      </c>
      <c r="AG1034" t="b">
        <v>1</v>
      </c>
    </row>
    <row r="1035" spans="1:33" x14ac:dyDescent="0.3">
      <c r="A1035" s="2" t="s">
        <v>2336</v>
      </c>
      <c r="B1035" s="2" t="s">
        <v>518</v>
      </c>
      <c r="C1035" s="2" t="s">
        <v>1777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2" t="s">
        <v>385</v>
      </c>
      <c r="V1035" s="3">
        <v>189500</v>
      </c>
      <c r="W1035" s="3">
        <v>0</v>
      </c>
      <c r="X1035" s="3">
        <v>189500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t="b">
        <v>1</v>
      </c>
      <c r="AG1035" t="b">
        <v>1</v>
      </c>
    </row>
    <row r="1036" spans="1:33" x14ac:dyDescent="0.3">
      <c r="A1036" s="2" t="s">
        <v>2335</v>
      </c>
      <c r="B1036" s="2" t="s">
        <v>1374</v>
      </c>
      <c r="C1036" s="2" t="s">
        <v>1777</v>
      </c>
      <c r="D1036" s="3">
        <v>0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2" t="s">
        <v>385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t="b">
        <v>1</v>
      </c>
      <c r="AG1036" t="b">
        <v>1</v>
      </c>
    </row>
    <row r="1037" spans="1:33" x14ac:dyDescent="0.3">
      <c r="A1037" s="2" t="s">
        <v>2334</v>
      </c>
      <c r="B1037" s="2" t="s">
        <v>1373</v>
      </c>
      <c r="C1037" s="2" t="s">
        <v>1777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2" t="s">
        <v>385</v>
      </c>
      <c r="V1037" s="3">
        <v>55000</v>
      </c>
      <c r="W1037" s="3">
        <v>0</v>
      </c>
      <c r="X1037" s="3">
        <v>55000</v>
      </c>
      <c r="Y1037" s="3">
        <v>0</v>
      </c>
      <c r="Z1037" s="3">
        <v>46946.74</v>
      </c>
      <c r="AA1037" s="3">
        <v>46946.74</v>
      </c>
      <c r="AB1037" s="3">
        <v>0</v>
      </c>
      <c r="AC1037" s="3">
        <v>0</v>
      </c>
      <c r="AD1037" s="3">
        <v>0</v>
      </c>
      <c r="AE1037" s="3">
        <v>0</v>
      </c>
      <c r="AF1037" t="b">
        <v>1</v>
      </c>
      <c r="AG1037" t="b">
        <v>1</v>
      </c>
    </row>
    <row r="1038" spans="1:33" x14ac:dyDescent="0.3">
      <c r="A1038" s="2" t="s">
        <v>2333</v>
      </c>
      <c r="B1038" s="2" t="s">
        <v>1372</v>
      </c>
      <c r="C1038" s="2" t="s">
        <v>1777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2" t="s">
        <v>385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114504.62</v>
      </c>
      <c r="AC1038" s="3">
        <v>114504.62</v>
      </c>
      <c r="AD1038" s="3">
        <v>0</v>
      </c>
      <c r="AE1038" s="3">
        <v>0</v>
      </c>
      <c r="AF1038" t="b">
        <v>1</v>
      </c>
      <c r="AG1038" t="b">
        <v>1</v>
      </c>
    </row>
    <row r="1039" spans="1:33" x14ac:dyDescent="0.3">
      <c r="A1039" s="31" t="s">
        <v>384</v>
      </c>
      <c r="B1039" s="31" t="s">
        <v>1774</v>
      </c>
      <c r="C1039" s="31" t="s">
        <v>384</v>
      </c>
      <c r="D1039" s="32">
        <f>SUMIF(AF1030:AF1038, TRUE, D1030:D1038)</f>
        <v>0</v>
      </c>
      <c r="E1039" s="32">
        <f>SUMIF(AF1030:AF1038, TRUE, E1030:E1038)</f>
        <v>0</v>
      </c>
      <c r="F1039" s="32">
        <f>SUMIF(AF1030:AF1038, TRUE, F1030:F1038)</f>
        <v>0</v>
      </c>
      <c r="G1039" s="32">
        <f>SUMIF(AF1030:AF1038, TRUE, G1030:G1038)</f>
        <v>0</v>
      </c>
      <c r="H1039" s="32">
        <f>SUMIF(AF1030:AF1038, TRUE, H1030:H1038)</f>
        <v>0</v>
      </c>
      <c r="I1039" s="32">
        <f>SUMIF(AF1030:AF1038, TRUE, I1030:I1038)</f>
        <v>0</v>
      </c>
      <c r="J1039" s="32">
        <f>SUMIF(AF1030:AF1038, TRUE, J1030:J1038)</f>
        <v>0</v>
      </c>
      <c r="K1039" s="32">
        <f>SUMIF(AF1030:AF1038, TRUE, K1030:K1038)</f>
        <v>0</v>
      </c>
      <c r="L1039" s="32">
        <f>SUMIF(AF1030:AF1038, TRUE, L1030:L1038)</f>
        <v>0</v>
      </c>
      <c r="M1039" s="32">
        <f>SUMIF(AF1030:AF1038, TRUE, M1030:M1038)</f>
        <v>0</v>
      </c>
      <c r="N1039" s="32">
        <f>SUMIF(AF1030:AF1038, TRUE, N1030:N1038)</f>
        <v>0</v>
      </c>
      <c r="O1039" s="32">
        <f>SUMIF(AF1030:AF1038, TRUE, O1030:O1038)</f>
        <v>0</v>
      </c>
      <c r="P1039" s="32">
        <f>SUMIF(AF1030:AF1038, TRUE, P1030:P1038)</f>
        <v>0</v>
      </c>
      <c r="Q1039" s="32">
        <f>SUMIF(AF1030:AF1038, TRUE, Q1030:Q1038)</f>
        <v>0</v>
      </c>
      <c r="R1039" s="32">
        <f>SUMIF(AF1030:AF1038, TRUE, R1030:R1038)</f>
        <v>0</v>
      </c>
      <c r="S1039" s="32">
        <f>SUMIF(AF1030:AF1038, TRUE, S1030:S1038)</f>
        <v>0</v>
      </c>
      <c r="T1039" s="32">
        <f>SUMIF(AF1030:AF1038, TRUE, T1030:T1038)</f>
        <v>0</v>
      </c>
      <c r="U1039" s="31" t="s">
        <v>384</v>
      </c>
      <c r="V1039" s="32">
        <f>SUMIF(AF1030:AF1038, TRUE, V1030:V1038)</f>
        <v>457000</v>
      </c>
      <c r="W1039" s="32">
        <f>SUMIF(AF1030:AF1038, TRUE, W1030:W1038)</f>
        <v>189490</v>
      </c>
      <c r="X1039" s="32">
        <f>SUMIF(AF1030:AF1038, TRUE, X1030:X1038)</f>
        <v>244500</v>
      </c>
      <c r="Y1039" s="32">
        <f>SUMIF(AF1030:AF1038, TRUE, Y1030:Y1038)</f>
        <v>0</v>
      </c>
      <c r="Z1039" s="32">
        <f>SUMIF(AF1030:AF1038, TRUE, Z1030:Z1038)</f>
        <v>234831.74</v>
      </c>
      <c r="AA1039" s="32">
        <f>SUMIF(AF1030:AF1038, TRUE, AA1030:AA1038)</f>
        <v>234831.74</v>
      </c>
      <c r="AB1039" s="32">
        <f>SUMIF(AF1030:AF1038, TRUE, AB1030:AB1038)</f>
        <v>114504.62</v>
      </c>
      <c r="AC1039" s="32">
        <f>SUMIF(AF1030:AF1038, TRUE, AC1030:AC1038)</f>
        <v>114504.62</v>
      </c>
      <c r="AD1039" s="32">
        <f>SUMIF(AF1030:AF1038, TRUE, AD1030:AD1038)</f>
        <v>0</v>
      </c>
      <c r="AE1039" s="32">
        <f>SUMIF(AF1030:AF1038, TRUE, AE1030:AE1038)</f>
        <v>0</v>
      </c>
      <c r="AF1039" t="b">
        <v>0</v>
      </c>
      <c r="AG1039" t="b">
        <v>0</v>
      </c>
    </row>
    <row r="1040" spans="1:33" x14ac:dyDescent="0.3">
      <c r="A1040" s="2" t="s">
        <v>2332</v>
      </c>
      <c r="B1040" s="2" t="s">
        <v>760</v>
      </c>
      <c r="C1040" s="2" t="s">
        <v>1777</v>
      </c>
      <c r="D1040" s="3">
        <v>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2" t="s">
        <v>385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t="b">
        <v>1</v>
      </c>
      <c r="AG1040" t="b">
        <v>1</v>
      </c>
    </row>
    <row r="1041" spans="1:33" x14ac:dyDescent="0.3">
      <c r="A1041" s="2" t="s">
        <v>2331</v>
      </c>
      <c r="B1041" s="2" t="s">
        <v>1371</v>
      </c>
      <c r="C1041" s="2" t="s">
        <v>1777</v>
      </c>
      <c r="D1041" s="3">
        <v>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2" t="s">
        <v>385</v>
      </c>
      <c r="V1041" s="3">
        <v>0</v>
      </c>
      <c r="W1041" s="3">
        <v>4680</v>
      </c>
      <c r="X1041" s="3">
        <v>0</v>
      </c>
      <c r="Y1041" s="3">
        <v>0</v>
      </c>
      <c r="Z1041" s="3">
        <v>152.41999999999999</v>
      </c>
      <c r="AA1041" s="3">
        <v>152.41999999999999</v>
      </c>
      <c r="AB1041" s="3">
        <v>0</v>
      </c>
      <c r="AC1041" s="3">
        <v>0</v>
      </c>
      <c r="AD1041" s="3">
        <v>24.71</v>
      </c>
      <c r="AE1041" s="3">
        <v>24.71</v>
      </c>
      <c r="AF1041" t="b">
        <v>1</v>
      </c>
      <c r="AG1041" t="b">
        <v>1</v>
      </c>
    </row>
    <row r="1042" spans="1:33" x14ac:dyDescent="0.3">
      <c r="A1042" s="2" t="s">
        <v>2330</v>
      </c>
      <c r="B1042" s="2" t="s">
        <v>1370</v>
      </c>
      <c r="C1042" s="2" t="s">
        <v>1777</v>
      </c>
      <c r="D1042" s="3">
        <v>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2" t="s">
        <v>385</v>
      </c>
      <c r="V1042" s="3">
        <v>4000</v>
      </c>
      <c r="W1042" s="3">
        <v>1838.67</v>
      </c>
      <c r="X1042" s="3">
        <v>3189.06</v>
      </c>
      <c r="Y1042" s="3">
        <v>3189.06</v>
      </c>
      <c r="Z1042" s="3">
        <v>2926.57</v>
      </c>
      <c r="AA1042" s="3">
        <v>2926.57</v>
      </c>
      <c r="AB1042" s="3">
        <v>3069.9</v>
      </c>
      <c r="AC1042" s="3">
        <v>3069.9</v>
      </c>
      <c r="AD1042" s="3">
        <v>4375.29</v>
      </c>
      <c r="AE1042" s="3">
        <v>4265.2299999999996</v>
      </c>
      <c r="AF1042" t="b">
        <v>1</v>
      </c>
      <c r="AG1042" t="b">
        <v>1</v>
      </c>
    </row>
    <row r="1043" spans="1:33" x14ac:dyDescent="0.3">
      <c r="A1043" s="2" t="s">
        <v>2329</v>
      </c>
      <c r="B1043" s="2" t="s">
        <v>1369</v>
      </c>
      <c r="C1043" s="2" t="s">
        <v>1777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2" t="s">
        <v>385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250</v>
      </c>
      <c r="AE1043" s="3">
        <v>0</v>
      </c>
      <c r="AF1043" t="b">
        <v>1</v>
      </c>
      <c r="AG1043" t="b">
        <v>1</v>
      </c>
    </row>
    <row r="1044" spans="1:33" x14ac:dyDescent="0.3">
      <c r="A1044" s="2" t="s">
        <v>2328</v>
      </c>
      <c r="B1044" s="2" t="s">
        <v>1368</v>
      </c>
      <c r="C1044" s="2" t="s">
        <v>1777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2" t="s">
        <v>385</v>
      </c>
      <c r="V1044" s="3">
        <v>1000</v>
      </c>
      <c r="W1044" s="3">
        <v>1638.93</v>
      </c>
      <c r="X1044" s="3">
        <v>1613.48</v>
      </c>
      <c r="Y1044" s="3">
        <v>1613.48</v>
      </c>
      <c r="Z1044" s="3">
        <v>1174.25</v>
      </c>
      <c r="AA1044" s="3">
        <v>1174.25</v>
      </c>
      <c r="AB1044" s="3">
        <v>1444.25</v>
      </c>
      <c r="AC1044" s="3">
        <v>1444.25</v>
      </c>
      <c r="AD1044" s="3">
        <v>1138.3900000000001</v>
      </c>
      <c r="AE1044" s="3">
        <v>1138.3900000000001</v>
      </c>
      <c r="AF1044" t="b">
        <v>1</v>
      </c>
      <c r="AG1044" t="b">
        <v>1</v>
      </c>
    </row>
    <row r="1045" spans="1:33" x14ac:dyDescent="0.3">
      <c r="A1045" s="2" t="s">
        <v>2327</v>
      </c>
      <c r="B1045" s="2" t="s">
        <v>1367</v>
      </c>
      <c r="C1045" s="2" t="s">
        <v>1777</v>
      </c>
      <c r="D1045" s="3">
        <v>0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2" t="s">
        <v>385</v>
      </c>
      <c r="V1045" s="3">
        <v>22000</v>
      </c>
      <c r="W1045" s="3">
        <v>18717.64</v>
      </c>
      <c r="X1045" s="3">
        <v>35000</v>
      </c>
      <c r="Y1045" s="3">
        <v>14085.28</v>
      </c>
      <c r="Z1045" s="3">
        <v>12681.49</v>
      </c>
      <c r="AA1045" s="3">
        <v>12681.49</v>
      </c>
      <c r="AB1045" s="3">
        <v>25034.06</v>
      </c>
      <c r="AC1045" s="3">
        <v>25034.06</v>
      </c>
      <c r="AD1045" s="3">
        <v>4755.04</v>
      </c>
      <c r="AE1045" s="3">
        <v>4755.04</v>
      </c>
      <c r="AF1045" t="b">
        <v>1</v>
      </c>
      <c r="AG1045" t="b">
        <v>1</v>
      </c>
    </row>
    <row r="1046" spans="1:33" x14ac:dyDescent="0.3">
      <c r="A1046" s="2" t="s">
        <v>2326</v>
      </c>
      <c r="B1046" s="2" t="s">
        <v>1366</v>
      </c>
      <c r="C1046" s="2" t="s">
        <v>1777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2" t="s">
        <v>385</v>
      </c>
      <c r="V1046" s="3">
        <v>18000</v>
      </c>
      <c r="W1046" s="3">
        <v>18000</v>
      </c>
      <c r="X1046" s="3">
        <v>15253.96</v>
      </c>
      <c r="Y1046" s="3">
        <v>15253.96</v>
      </c>
      <c r="Z1046" s="3">
        <v>26915.03</v>
      </c>
      <c r="AA1046" s="3">
        <v>26915.03</v>
      </c>
      <c r="AB1046" s="3">
        <v>20833.7</v>
      </c>
      <c r="AC1046" s="3">
        <v>20833.7</v>
      </c>
      <c r="AD1046" s="3">
        <v>18000</v>
      </c>
      <c r="AE1046" s="3">
        <v>17797.689999999999</v>
      </c>
      <c r="AF1046" t="b">
        <v>1</v>
      </c>
      <c r="AG1046" t="b">
        <v>1</v>
      </c>
    </row>
    <row r="1047" spans="1:33" x14ac:dyDescent="0.3">
      <c r="A1047" s="2" t="s">
        <v>2325</v>
      </c>
      <c r="B1047" s="2" t="s">
        <v>1365</v>
      </c>
      <c r="C1047" s="2" t="s">
        <v>1777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2" t="s">
        <v>385</v>
      </c>
      <c r="V1047" s="3">
        <v>2000</v>
      </c>
      <c r="W1047" s="3">
        <v>2870</v>
      </c>
      <c r="X1047" s="3">
        <v>870</v>
      </c>
      <c r="Y1047" s="3">
        <v>870</v>
      </c>
      <c r="Z1047" s="3">
        <v>1305</v>
      </c>
      <c r="AA1047" s="3">
        <v>1305</v>
      </c>
      <c r="AB1047" s="3">
        <v>1160</v>
      </c>
      <c r="AC1047" s="3">
        <v>1160</v>
      </c>
      <c r="AD1047" s="3">
        <v>2456</v>
      </c>
      <c r="AE1047" s="3">
        <v>580</v>
      </c>
      <c r="AF1047" t="b">
        <v>1</v>
      </c>
      <c r="AG1047" t="b">
        <v>1</v>
      </c>
    </row>
    <row r="1048" spans="1:33" x14ac:dyDescent="0.3">
      <c r="A1048" s="2" t="s">
        <v>2324</v>
      </c>
      <c r="B1048" s="2" t="s">
        <v>1364</v>
      </c>
      <c r="C1048" s="2" t="s">
        <v>1777</v>
      </c>
      <c r="D1048" s="3">
        <v>0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2" t="s">
        <v>385</v>
      </c>
      <c r="V1048" s="3">
        <v>22000</v>
      </c>
      <c r="W1048" s="3">
        <v>19248.060000000001</v>
      </c>
      <c r="X1048" s="3">
        <v>12045.64</v>
      </c>
      <c r="Y1048" s="3">
        <v>12045.64</v>
      </c>
      <c r="Z1048" s="3">
        <v>9348.6299999999992</v>
      </c>
      <c r="AA1048" s="3">
        <v>9348.6299999999992</v>
      </c>
      <c r="AB1048" s="3">
        <v>7241.5</v>
      </c>
      <c r="AC1048" s="3">
        <v>7241.5</v>
      </c>
      <c r="AD1048" s="3">
        <v>9382.2199999999993</v>
      </c>
      <c r="AE1048" s="3">
        <v>9382.2199999999993</v>
      </c>
      <c r="AF1048" t="b">
        <v>1</v>
      </c>
      <c r="AG1048" t="b">
        <v>1</v>
      </c>
    </row>
    <row r="1049" spans="1:33" x14ac:dyDescent="0.3">
      <c r="A1049" s="2" t="s">
        <v>2323</v>
      </c>
      <c r="B1049" s="2" t="s">
        <v>1363</v>
      </c>
      <c r="C1049" s="2" t="s">
        <v>1777</v>
      </c>
      <c r="D1049" s="3">
        <v>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2" t="s">
        <v>385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>
        <v>0</v>
      </c>
      <c r="AF1049" t="b">
        <v>1</v>
      </c>
      <c r="AG1049" t="b">
        <v>1</v>
      </c>
    </row>
    <row r="1050" spans="1:33" x14ac:dyDescent="0.3">
      <c r="A1050" s="2" t="s">
        <v>2322</v>
      </c>
      <c r="B1050" s="2" t="s">
        <v>1362</v>
      </c>
      <c r="C1050" s="2" t="s">
        <v>1777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2" t="s">
        <v>385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  <c r="AE1050" s="3">
        <v>0</v>
      </c>
      <c r="AF1050" t="b">
        <v>1</v>
      </c>
      <c r="AG1050" t="b">
        <v>1</v>
      </c>
    </row>
    <row r="1051" spans="1:33" x14ac:dyDescent="0.3">
      <c r="A1051" s="2" t="s">
        <v>2321</v>
      </c>
      <c r="B1051" s="2" t="s">
        <v>1361</v>
      </c>
      <c r="C1051" s="2" t="s">
        <v>1777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2" t="s">
        <v>385</v>
      </c>
      <c r="V1051" s="3">
        <v>500</v>
      </c>
      <c r="W1051" s="3">
        <v>350.05</v>
      </c>
      <c r="X1051" s="3">
        <v>398.65</v>
      </c>
      <c r="Y1051" s="3">
        <v>398.65</v>
      </c>
      <c r="Z1051" s="3">
        <v>417.32</v>
      </c>
      <c r="AA1051" s="3">
        <v>417.32</v>
      </c>
      <c r="AB1051" s="3">
        <v>454.03</v>
      </c>
      <c r="AC1051" s="3">
        <v>454.03</v>
      </c>
      <c r="AD1051" s="3">
        <v>385</v>
      </c>
      <c r="AE1051" s="3">
        <v>366.56</v>
      </c>
      <c r="AF1051" t="b">
        <v>1</v>
      </c>
      <c r="AG1051" t="b">
        <v>1</v>
      </c>
    </row>
    <row r="1052" spans="1:33" x14ac:dyDescent="0.3">
      <c r="A1052" s="2" t="s">
        <v>2320</v>
      </c>
      <c r="B1052" s="2" t="s">
        <v>1360</v>
      </c>
      <c r="C1052" s="2" t="s">
        <v>1777</v>
      </c>
      <c r="D1052" s="3">
        <v>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2" t="s">
        <v>385</v>
      </c>
      <c r="V1052" s="3">
        <v>500</v>
      </c>
      <c r="W1052" s="3">
        <v>486.69</v>
      </c>
      <c r="X1052" s="3">
        <v>281.97000000000003</v>
      </c>
      <c r="Y1052" s="3">
        <v>281.97000000000003</v>
      </c>
      <c r="Z1052" s="3">
        <v>340.34</v>
      </c>
      <c r="AA1052" s="3">
        <v>340.34</v>
      </c>
      <c r="AB1052" s="3">
        <v>333.29</v>
      </c>
      <c r="AC1052" s="3">
        <v>333.29</v>
      </c>
      <c r="AD1052" s="3">
        <v>500</v>
      </c>
      <c r="AE1052" s="3">
        <v>449</v>
      </c>
      <c r="AF1052" t="b">
        <v>1</v>
      </c>
      <c r="AG1052" t="b">
        <v>1</v>
      </c>
    </row>
    <row r="1053" spans="1:33" x14ac:dyDescent="0.3">
      <c r="A1053" s="2" t="s">
        <v>2319</v>
      </c>
      <c r="B1053" s="2" t="s">
        <v>1359</v>
      </c>
      <c r="C1053" s="2" t="s">
        <v>1777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2" t="s">
        <v>385</v>
      </c>
      <c r="V1053" s="3">
        <v>330000</v>
      </c>
      <c r="W1053" s="3">
        <v>330000</v>
      </c>
      <c r="X1053" s="3">
        <v>242448.75</v>
      </c>
      <c r="Y1053" s="3">
        <v>242448.75</v>
      </c>
      <c r="Z1053" s="3">
        <v>248355.20000000001</v>
      </c>
      <c r="AA1053" s="3">
        <v>248355.20000000001</v>
      </c>
      <c r="AB1053" s="3">
        <v>227364.75</v>
      </c>
      <c r="AC1053" s="3">
        <v>227364.75</v>
      </c>
      <c r="AD1053" s="3">
        <v>262000</v>
      </c>
      <c r="AE1053" s="3">
        <v>227738.8</v>
      </c>
      <c r="AF1053" t="b">
        <v>1</v>
      </c>
      <c r="AG1053" t="b">
        <v>1</v>
      </c>
    </row>
    <row r="1054" spans="1:33" x14ac:dyDescent="0.3">
      <c r="A1054" s="2" t="s">
        <v>2318</v>
      </c>
      <c r="B1054" s="2" t="s">
        <v>1358</v>
      </c>
      <c r="C1054" s="2" t="s">
        <v>1777</v>
      </c>
      <c r="D1054" s="3">
        <v>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2" t="s">
        <v>385</v>
      </c>
      <c r="V1054" s="3">
        <v>500</v>
      </c>
      <c r="W1054" s="3">
        <v>0</v>
      </c>
      <c r="X1054" s="3">
        <v>0</v>
      </c>
      <c r="Y1054" s="3">
        <v>0</v>
      </c>
      <c r="Z1054" s="3">
        <v>325</v>
      </c>
      <c r="AA1054" s="3">
        <v>325</v>
      </c>
      <c r="AB1054" s="3">
        <v>0</v>
      </c>
      <c r="AC1054" s="3">
        <v>0</v>
      </c>
      <c r="AD1054" s="3">
        <v>650</v>
      </c>
      <c r="AE1054" s="3">
        <v>650</v>
      </c>
      <c r="AF1054" t="b">
        <v>1</v>
      </c>
      <c r="AG1054" t="b">
        <v>1</v>
      </c>
    </row>
    <row r="1055" spans="1:33" x14ac:dyDescent="0.3">
      <c r="A1055" s="2" t="s">
        <v>2317</v>
      </c>
      <c r="B1055" s="2" t="s">
        <v>1357</v>
      </c>
      <c r="C1055" s="2" t="s">
        <v>1777</v>
      </c>
      <c r="D1055" s="3">
        <v>0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2" t="s">
        <v>385</v>
      </c>
      <c r="V1055" s="3">
        <v>2000</v>
      </c>
      <c r="W1055" s="3">
        <v>637.70000000000005</v>
      </c>
      <c r="X1055" s="3">
        <v>484.2</v>
      </c>
      <c r="Y1055" s="3">
        <v>484.2</v>
      </c>
      <c r="Z1055" s="3">
        <v>0</v>
      </c>
      <c r="AA1055" s="3">
        <v>0</v>
      </c>
      <c r="AB1055" s="3">
        <v>704.8</v>
      </c>
      <c r="AC1055" s="3">
        <v>704.8</v>
      </c>
      <c r="AD1055" s="3">
        <v>1000</v>
      </c>
      <c r="AE1055" s="3">
        <v>699.4</v>
      </c>
      <c r="AF1055" t="b">
        <v>1</v>
      </c>
      <c r="AG1055" t="b">
        <v>1</v>
      </c>
    </row>
    <row r="1056" spans="1:33" x14ac:dyDescent="0.3">
      <c r="A1056" s="2" t="s">
        <v>2316</v>
      </c>
      <c r="B1056" s="2" t="s">
        <v>1356</v>
      </c>
      <c r="C1056" s="2" t="s">
        <v>1777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2" t="s">
        <v>385</v>
      </c>
      <c r="V1056" s="3">
        <v>13000</v>
      </c>
      <c r="W1056" s="3">
        <v>12440</v>
      </c>
      <c r="X1056" s="3">
        <v>11835</v>
      </c>
      <c r="Y1056" s="3">
        <v>11835</v>
      </c>
      <c r="Z1056" s="3">
        <v>14345</v>
      </c>
      <c r="AA1056" s="3">
        <v>14345</v>
      </c>
      <c r="AB1056" s="3">
        <v>10735</v>
      </c>
      <c r="AC1056" s="3">
        <v>10735</v>
      </c>
      <c r="AD1056" s="3">
        <v>14711.31</v>
      </c>
      <c r="AE1056" s="3">
        <v>10320</v>
      </c>
      <c r="AF1056" t="b">
        <v>1</v>
      </c>
      <c r="AG1056" t="b">
        <v>1</v>
      </c>
    </row>
    <row r="1057" spans="1:33" x14ac:dyDescent="0.3">
      <c r="A1057" s="2" t="s">
        <v>2315</v>
      </c>
      <c r="B1057" s="2" t="s">
        <v>1355</v>
      </c>
      <c r="C1057" s="2" t="s">
        <v>1777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2" t="s">
        <v>385</v>
      </c>
      <c r="V1057" s="3">
        <v>800</v>
      </c>
      <c r="W1057" s="3">
        <v>800</v>
      </c>
      <c r="X1057" s="3">
        <v>675</v>
      </c>
      <c r="Y1057" s="3">
        <v>675</v>
      </c>
      <c r="Z1057" s="3">
        <v>500</v>
      </c>
      <c r="AA1057" s="3">
        <v>500</v>
      </c>
      <c r="AB1057" s="3">
        <v>550</v>
      </c>
      <c r="AC1057" s="3">
        <v>550</v>
      </c>
      <c r="AD1057" s="3">
        <v>700</v>
      </c>
      <c r="AE1057" s="3">
        <v>600</v>
      </c>
      <c r="AF1057" t="b">
        <v>1</v>
      </c>
      <c r="AG1057" t="b">
        <v>1</v>
      </c>
    </row>
    <row r="1058" spans="1:33" x14ac:dyDescent="0.3">
      <c r="A1058" s="2" t="s">
        <v>2314</v>
      </c>
      <c r="B1058" s="2" t="s">
        <v>1354</v>
      </c>
      <c r="C1058" s="2" t="s">
        <v>1777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2" t="s">
        <v>385</v>
      </c>
      <c r="V1058" s="3">
        <v>100000</v>
      </c>
      <c r="W1058" s="3">
        <v>100000</v>
      </c>
      <c r="X1058" s="3">
        <v>85933.24</v>
      </c>
      <c r="Y1058" s="3">
        <v>69303</v>
      </c>
      <c r="Z1058" s="3">
        <v>86807.8</v>
      </c>
      <c r="AA1058" s="3">
        <v>86807.8</v>
      </c>
      <c r="AB1058" s="3">
        <v>47706.25</v>
      </c>
      <c r="AC1058" s="3">
        <v>47706.25</v>
      </c>
      <c r="AD1058" s="3">
        <v>25000</v>
      </c>
      <c r="AE1058" s="3">
        <v>17553.599999999999</v>
      </c>
      <c r="AF1058" t="b">
        <v>1</v>
      </c>
      <c r="AG1058" t="b">
        <v>1</v>
      </c>
    </row>
    <row r="1059" spans="1:33" x14ac:dyDescent="0.3">
      <c r="A1059" s="2" t="s">
        <v>2313</v>
      </c>
      <c r="B1059" s="2" t="s">
        <v>1353</v>
      </c>
      <c r="C1059" s="2" t="s">
        <v>1777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2" t="s">
        <v>385</v>
      </c>
      <c r="V1059" s="3">
        <v>275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275</v>
      </c>
      <c r="AE1059" s="3">
        <v>0</v>
      </c>
      <c r="AF1059" t="b">
        <v>1</v>
      </c>
      <c r="AG1059" t="b">
        <v>1</v>
      </c>
    </row>
    <row r="1060" spans="1:33" x14ac:dyDescent="0.3">
      <c r="A1060" s="2" t="s">
        <v>2312</v>
      </c>
      <c r="B1060" s="2" t="s">
        <v>1352</v>
      </c>
      <c r="C1060" s="2" t="s">
        <v>1777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2" t="s">
        <v>385</v>
      </c>
      <c r="V1060" s="3">
        <v>7150</v>
      </c>
      <c r="W1060" s="3">
        <v>9900</v>
      </c>
      <c r="X1060" s="3">
        <v>6635.78</v>
      </c>
      <c r="Y1060" s="3">
        <v>6635.78</v>
      </c>
      <c r="Z1060" s="3">
        <v>6554.52</v>
      </c>
      <c r="AA1060" s="3">
        <v>6554.52</v>
      </c>
      <c r="AB1060" s="3">
        <v>5626.36</v>
      </c>
      <c r="AC1060" s="3">
        <v>5626.36</v>
      </c>
      <c r="AD1060" s="3">
        <v>7150</v>
      </c>
      <c r="AE1060" s="3">
        <v>6951.23</v>
      </c>
      <c r="AF1060" t="b">
        <v>1</v>
      </c>
      <c r="AG1060" t="b">
        <v>1</v>
      </c>
    </row>
    <row r="1061" spans="1:33" x14ac:dyDescent="0.3">
      <c r="A1061" s="2" t="s">
        <v>2311</v>
      </c>
      <c r="B1061" s="2" t="s">
        <v>1351</v>
      </c>
      <c r="C1061" s="2" t="s">
        <v>1777</v>
      </c>
      <c r="D1061" s="3">
        <v>0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2" t="s">
        <v>385</v>
      </c>
      <c r="V1061" s="3">
        <v>250</v>
      </c>
      <c r="W1061" s="3">
        <v>123.38</v>
      </c>
      <c r="X1061" s="3">
        <v>0</v>
      </c>
      <c r="Y1061" s="3">
        <v>0</v>
      </c>
      <c r="Z1061" s="3">
        <v>421.14</v>
      </c>
      <c r="AA1061" s="3">
        <v>421.14</v>
      </c>
      <c r="AB1061" s="3">
        <v>95.63</v>
      </c>
      <c r="AC1061" s="3">
        <v>95.63</v>
      </c>
      <c r="AD1061" s="3">
        <v>500</v>
      </c>
      <c r="AE1061" s="3">
        <v>382.13</v>
      </c>
      <c r="AF1061" t="b">
        <v>1</v>
      </c>
      <c r="AG1061" t="b">
        <v>1</v>
      </c>
    </row>
    <row r="1062" spans="1:33" x14ac:dyDescent="0.3">
      <c r="A1062" s="2" t="s">
        <v>2310</v>
      </c>
      <c r="B1062" s="2" t="s">
        <v>1350</v>
      </c>
      <c r="C1062" s="2" t="s">
        <v>1777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2" t="s">
        <v>385</v>
      </c>
      <c r="V1062" s="3">
        <v>0</v>
      </c>
      <c r="W1062" s="3">
        <v>0</v>
      </c>
      <c r="X1062" s="3">
        <v>216</v>
      </c>
      <c r="Y1062" s="3">
        <v>216</v>
      </c>
      <c r="Z1062" s="3">
        <v>724.67</v>
      </c>
      <c r="AA1062" s="3">
        <v>724.67</v>
      </c>
      <c r="AB1062" s="3">
        <v>514.51</v>
      </c>
      <c r="AC1062" s="3">
        <v>514.51</v>
      </c>
      <c r="AD1062" s="3">
        <v>1143</v>
      </c>
      <c r="AE1062" s="3">
        <v>476.03</v>
      </c>
      <c r="AF1062" t="b">
        <v>1</v>
      </c>
      <c r="AG1062" t="b">
        <v>1</v>
      </c>
    </row>
    <row r="1063" spans="1:33" x14ac:dyDescent="0.3">
      <c r="A1063" s="31" t="s">
        <v>384</v>
      </c>
      <c r="B1063" s="31" t="s">
        <v>1774</v>
      </c>
      <c r="C1063" s="31" t="s">
        <v>384</v>
      </c>
      <c r="D1063" s="32">
        <f>SUMIF(AF1040:AF1062, TRUE, D1040:D1062)</f>
        <v>0</v>
      </c>
      <c r="E1063" s="32">
        <f>SUMIF(AF1040:AF1062, TRUE, E1040:E1062)</f>
        <v>0</v>
      </c>
      <c r="F1063" s="32">
        <f>SUMIF(AF1040:AF1062, TRUE, F1040:F1062)</f>
        <v>0</v>
      </c>
      <c r="G1063" s="32">
        <f>SUMIF(AF1040:AF1062, TRUE, G1040:G1062)</f>
        <v>0</v>
      </c>
      <c r="H1063" s="32">
        <f>SUMIF(AF1040:AF1062, TRUE, H1040:H1062)</f>
        <v>0</v>
      </c>
      <c r="I1063" s="32">
        <f>SUMIF(AF1040:AF1062, TRUE, I1040:I1062)</f>
        <v>0</v>
      </c>
      <c r="J1063" s="32">
        <f>SUMIF(AF1040:AF1062, TRUE, J1040:J1062)</f>
        <v>0</v>
      </c>
      <c r="K1063" s="32">
        <f>SUMIF(AF1040:AF1062, TRUE, K1040:K1062)</f>
        <v>0</v>
      </c>
      <c r="L1063" s="32">
        <f>SUMIF(AF1040:AF1062, TRUE, L1040:L1062)</f>
        <v>0</v>
      </c>
      <c r="M1063" s="32">
        <f>SUMIF(AF1040:AF1062, TRUE, M1040:M1062)</f>
        <v>0</v>
      </c>
      <c r="N1063" s="32">
        <f>SUMIF(AF1040:AF1062, TRUE, N1040:N1062)</f>
        <v>0</v>
      </c>
      <c r="O1063" s="32">
        <f>SUMIF(AF1040:AF1062, TRUE, O1040:O1062)</f>
        <v>0</v>
      </c>
      <c r="P1063" s="32">
        <f>SUMIF(AF1040:AF1062, TRUE, P1040:P1062)</f>
        <v>0</v>
      </c>
      <c r="Q1063" s="32">
        <f>SUMIF(AF1040:AF1062, TRUE, Q1040:Q1062)</f>
        <v>0</v>
      </c>
      <c r="R1063" s="32">
        <f>SUMIF(AF1040:AF1062, TRUE, R1040:R1062)</f>
        <v>0</v>
      </c>
      <c r="S1063" s="32">
        <f>SUMIF(AF1040:AF1062, TRUE, S1040:S1062)</f>
        <v>0</v>
      </c>
      <c r="T1063" s="32">
        <f>SUMIF(AF1040:AF1062, TRUE, T1040:T1062)</f>
        <v>0</v>
      </c>
      <c r="U1063" s="31" t="s">
        <v>384</v>
      </c>
      <c r="V1063" s="32">
        <f>SUMIF(AF1040:AF1062, TRUE, V1040:V1062)</f>
        <v>523975</v>
      </c>
      <c r="W1063" s="32">
        <f>SUMIF(AF1040:AF1062, TRUE, W1040:W1062)</f>
        <v>521731.12000000005</v>
      </c>
      <c r="X1063" s="32">
        <f>SUMIF(AF1040:AF1062, TRUE, X1040:X1062)</f>
        <v>416880.73000000004</v>
      </c>
      <c r="Y1063" s="32">
        <f>SUMIF(AF1040:AF1062, TRUE, Y1040:Y1062)</f>
        <v>379335.77</v>
      </c>
      <c r="Z1063" s="32">
        <f>SUMIF(AF1040:AF1062, TRUE, Z1040:Z1062)</f>
        <v>413294.38</v>
      </c>
      <c r="AA1063" s="32">
        <f>SUMIF(AF1040:AF1062, TRUE, AA1040:AA1062)</f>
        <v>413294.38</v>
      </c>
      <c r="AB1063" s="32">
        <f>SUMIF(AF1040:AF1062, TRUE, AB1040:AB1062)</f>
        <v>352868.02999999997</v>
      </c>
      <c r="AC1063" s="32">
        <f>SUMIF(AF1040:AF1062, TRUE, AC1040:AC1062)</f>
        <v>352868.02999999997</v>
      </c>
      <c r="AD1063" s="32">
        <f>SUMIF(AF1040:AF1062, TRUE, AD1040:AD1062)</f>
        <v>354395.96</v>
      </c>
      <c r="AE1063" s="32">
        <f>SUMIF(AF1040:AF1062, TRUE, AE1040:AE1062)</f>
        <v>304130.03000000003</v>
      </c>
      <c r="AF1063" t="b">
        <v>0</v>
      </c>
      <c r="AG1063" t="b">
        <v>0</v>
      </c>
    </row>
    <row r="1064" spans="1:33" x14ac:dyDescent="0.3">
      <c r="A1064" s="2" t="s">
        <v>2309</v>
      </c>
      <c r="B1064" s="2" t="s">
        <v>759</v>
      </c>
      <c r="C1064" s="2" t="s">
        <v>1775</v>
      </c>
      <c r="D1064" s="3">
        <v>0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2" t="s">
        <v>385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t="b">
        <v>1</v>
      </c>
      <c r="AG1064" t="b">
        <v>1</v>
      </c>
    </row>
    <row r="1065" spans="1:33" x14ac:dyDescent="0.3">
      <c r="A1065" s="31" t="s">
        <v>384</v>
      </c>
      <c r="B1065" s="31" t="s">
        <v>1774</v>
      </c>
      <c r="C1065" s="31" t="s">
        <v>384</v>
      </c>
      <c r="D1065" s="32">
        <f>SUMIF(AF1064:AF1064, TRUE, D1064:D1064)</f>
        <v>0</v>
      </c>
      <c r="E1065" s="32">
        <f>SUMIF(AF1064:AF1064, TRUE, E1064:E1064)</f>
        <v>0</v>
      </c>
      <c r="F1065" s="32">
        <f>SUMIF(AF1064:AF1064, TRUE, F1064:F1064)</f>
        <v>0</v>
      </c>
      <c r="G1065" s="32">
        <f>SUMIF(AF1064:AF1064, TRUE, G1064:G1064)</f>
        <v>0</v>
      </c>
      <c r="H1065" s="32">
        <f>SUMIF(AF1064:AF1064, TRUE, H1064:H1064)</f>
        <v>0</v>
      </c>
      <c r="I1065" s="32">
        <f>SUMIF(AF1064:AF1064, TRUE, I1064:I1064)</f>
        <v>0</v>
      </c>
      <c r="J1065" s="32">
        <f>SUMIF(AF1064:AF1064, TRUE, J1064:J1064)</f>
        <v>0</v>
      </c>
      <c r="K1065" s="32">
        <f>SUMIF(AF1064:AF1064, TRUE, K1064:K1064)</f>
        <v>0</v>
      </c>
      <c r="L1065" s="32">
        <f>SUMIF(AF1064:AF1064, TRUE, L1064:L1064)</f>
        <v>0</v>
      </c>
      <c r="M1065" s="32">
        <f>SUMIF(AF1064:AF1064, TRUE, M1064:M1064)</f>
        <v>0</v>
      </c>
      <c r="N1065" s="32">
        <f>SUMIF(AF1064:AF1064, TRUE, N1064:N1064)</f>
        <v>0</v>
      </c>
      <c r="O1065" s="32">
        <f>SUMIF(AF1064:AF1064, TRUE, O1064:O1064)</f>
        <v>0</v>
      </c>
      <c r="P1065" s="32">
        <f>SUMIF(AF1064:AF1064, TRUE, P1064:P1064)</f>
        <v>0</v>
      </c>
      <c r="Q1065" s="32">
        <f>SUMIF(AF1064:AF1064, TRUE, Q1064:Q1064)</f>
        <v>0</v>
      </c>
      <c r="R1065" s="32">
        <f>SUMIF(AF1064:AF1064, TRUE, R1064:R1064)</f>
        <v>0</v>
      </c>
      <c r="S1065" s="32">
        <f>SUMIF(AF1064:AF1064, TRUE, S1064:S1064)</f>
        <v>0</v>
      </c>
      <c r="T1065" s="32">
        <f>SUMIF(AF1064:AF1064, TRUE, T1064:T1064)</f>
        <v>0</v>
      </c>
      <c r="U1065" s="31" t="s">
        <v>384</v>
      </c>
      <c r="V1065" s="32">
        <f>SUMIF(AF1064:AF1064, TRUE, V1064:V1064)</f>
        <v>0</v>
      </c>
      <c r="W1065" s="32">
        <f>SUMIF(AF1064:AF1064, TRUE, W1064:W1064)</f>
        <v>0</v>
      </c>
      <c r="X1065" s="32">
        <f>SUMIF(AF1064:AF1064, TRUE, X1064:X1064)</f>
        <v>0</v>
      </c>
      <c r="Y1065" s="32">
        <f>SUMIF(AF1064:AF1064, TRUE, Y1064:Y1064)</f>
        <v>0</v>
      </c>
      <c r="Z1065" s="32">
        <f>SUMIF(AF1064:AF1064, TRUE, Z1064:Z1064)</f>
        <v>0</v>
      </c>
      <c r="AA1065" s="32">
        <f>SUMIF(AF1064:AF1064, TRUE, AA1064:AA1064)</f>
        <v>0</v>
      </c>
      <c r="AB1065" s="32">
        <f>SUMIF(AF1064:AF1064, TRUE, AB1064:AB1064)</f>
        <v>0</v>
      </c>
      <c r="AC1065" s="32">
        <f>SUMIF(AF1064:AF1064, TRUE, AC1064:AC1064)</f>
        <v>0</v>
      </c>
      <c r="AD1065" s="32">
        <f>SUMIF(AF1064:AF1064, TRUE, AD1064:AD1064)</f>
        <v>0</v>
      </c>
      <c r="AE1065" s="32">
        <f>SUMIF(AF1064:AF1064, TRUE, AE1064:AE1064)</f>
        <v>0</v>
      </c>
      <c r="AF1065" t="b">
        <v>0</v>
      </c>
      <c r="AG1065" t="b">
        <v>0</v>
      </c>
    </row>
    <row r="1066" spans="1:33" x14ac:dyDescent="0.3">
      <c r="A1066" s="2" t="s">
        <v>2308</v>
      </c>
      <c r="B1066" s="2" t="s">
        <v>1349</v>
      </c>
      <c r="C1066" s="2" t="s">
        <v>1775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2" t="s">
        <v>385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t="b">
        <v>1</v>
      </c>
      <c r="AG1066" t="b">
        <v>1</v>
      </c>
    </row>
    <row r="1067" spans="1:33" x14ac:dyDescent="0.3">
      <c r="A1067" s="2" t="s">
        <v>2307</v>
      </c>
      <c r="B1067" s="2" t="s">
        <v>1348</v>
      </c>
      <c r="C1067" s="2" t="s">
        <v>1775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2" t="s">
        <v>385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t="b">
        <v>1</v>
      </c>
      <c r="AG1067" t="b">
        <v>1</v>
      </c>
    </row>
    <row r="1068" spans="1:33" x14ac:dyDescent="0.3">
      <c r="A1068" s="31" t="s">
        <v>384</v>
      </c>
      <c r="B1068" s="31" t="s">
        <v>1774</v>
      </c>
      <c r="C1068" s="31" t="s">
        <v>384</v>
      </c>
      <c r="D1068" s="32">
        <f>SUMIF(AF1066:AF1067, TRUE, D1066:D1067)</f>
        <v>0</v>
      </c>
      <c r="E1068" s="32">
        <f>SUMIF(AF1066:AF1067, TRUE, E1066:E1067)</f>
        <v>0</v>
      </c>
      <c r="F1068" s="32">
        <f>SUMIF(AF1066:AF1067, TRUE, F1066:F1067)</f>
        <v>0</v>
      </c>
      <c r="G1068" s="32">
        <f>SUMIF(AF1066:AF1067, TRUE, G1066:G1067)</f>
        <v>0</v>
      </c>
      <c r="H1068" s="32">
        <f>SUMIF(AF1066:AF1067, TRUE, H1066:H1067)</f>
        <v>0</v>
      </c>
      <c r="I1068" s="32">
        <f>SUMIF(AF1066:AF1067, TRUE, I1066:I1067)</f>
        <v>0</v>
      </c>
      <c r="J1068" s="32">
        <f>SUMIF(AF1066:AF1067, TRUE, J1066:J1067)</f>
        <v>0</v>
      </c>
      <c r="K1068" s="32">
        <f>SUMIF(AF1066:AF1067, TRUE, K1066:K1067)</f>
        <v>0</v>
      </c>
      <c r="L1068" s="32">
        <f>SUMIF(AF1066:AF1067, TRUE, L1066:L1067)</f>
        <v>0</v>
      </c>
      <c r="M1068" s="32">
        <f>SUMIF(AF1066:AF1067, TRUE, M1066:M1067)</f>
        <v>0</v>
      </c>
      <c r="N1068" s="32">
        <f>SUMIF(AF1066:AF1067, TRUE, N1066:N1067)</f>
        <v>0</v>
      </c>
      <c r="O1068" s="32">
        <f>SUMIF(AF1066:AF1067, TRUE, O1066:O1067)</f>
        <v>0</v>
      </c>
      <c r="P1068" s="32">
        <f>SUMIF(AF1066:AF1067, TRUE, P1066:P1067)</f>
        <v>0</v>
      </c>
      <c r="Q1068" s="32">
        <f>SUMIF(AF1066:AF1067, TRUE, Q1066:Q1067)</f>
        <v>0</v>
      </c>
      <c r="R1068" s="32">
        <f>SUMIF(AF1066:AF1067, TRUE, R1066:R1067)</f>
        <v>0</v>
      </c>
      <c r="S1068" s="32">
        <f>SUMIF(AF1066:AF1067, TRUE, S1066:S1067)</f>
        <v>0</v>
      </c>
      <c r="T1068" s="32">
        <f>SUMIF(AF1066:AF1067, TRUE, T1066:T1067)</f>
        <v>0</v>
      </c>
      <c r="U1068" s="31" t="s">
        <v>384</v>
      </c>
      <c r="V1068" s="32">
        <f>SUMIF(AF1066:AF1067, TRUE, V1066:V1067)</f>
        <v>0</v>
      </c>
      <c r="W1068" s="32">
        <f>SUMIF(AF1066:AF1067, TRUE, W1066:W1067)</f>
        <v>0</v>
      </c>
      <c r="X1068" s="32">
        <f>SUMIF(AF1066:AF1067, TRUE, X1066:X1067)</f>
        <v>0</v>
      </c>
      <c r="Y1068" s="32">
        <f>SUMIF(AF1066:AF1067, TRUE, Y1066:Y1067)</f>
        <v>0</v>
      </c>
      <c r="Z1068" s="32">
        <f>SUMIF(AF1066:AF1067, TRUE, Z1066:Z1067)</f>
        <v>0</v>
      </c>
      <c r="AA1068" s="32">
        <f>SUMIF(AF1066:AF1067, TRUE, AA1066:AA1067)</f>
        <v>0</v>
      </c>
      <c r="AB1068" s="32">
        <f>SUMIF(AF1066:AF1067, TRUE, AB1066:AB1067)</f>
        <v>0</v>
      </c>
      <c r="AC1068" s="32">
        <f>SUMIF(AF1066:AF1067, TRUE, AC1066:AC1067)</f>
        <v>0</v>
      </c>
      <c r="AD1068" s="32">
        <f>SUMIF(AF1066:AF1067, TRUE, AD1066:AD1067)</f>
        <v>0</v>
      </c>
      <c r="AE1068" s="32">
        <f>SUMIF(AF1066:AF1067, TRUE, AE1066:AE1067)</f>
        <v>0</v>
      </c>
      <c r="AF1068" t="b">
        <v>0</v>
      </c>
      <c r="AG1068" t="b">
        <v>0</v>
      </c>
    </row>
    <row r="1069" spans="1:33" x14ac:dyDescent="0.3">
      <c r="A1069" s="2" t="s">
        <v>2306</v>
      </c>
      <c r="B1069" s="2" t="s">
        <v>758</v>
      </c>
      <c r="C1069" s="2" t="s">
        <v>1775</v>
      </c>
      <c r="D1069" s="3">
        <v>0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2" t="s">
        <v>385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t="b">
        <v>1</v>
      </c>
      <c r="AG1069" t="b">
        <v>1</v>
      </c>
    </row>
    <row r="1070" spans="1:33" x14ac:dyDescent="0.3">
      <c r="A1070" s="2" t="s">
        <v>2305</v>
      </c>
      <c r="B1070" s="2" t="s">
        <v>519</v>
      </c>
      <c r="C1070" s="2" t="s">
        <v>1775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2" t="s">
        <v>385</v>
      </c>
      <c r="V1070" s="3">
        <v>69223.09</v>
      </c>
      <c r="W1070" s="3">
        <v>48964.58</v>
      </c>
      <c r="X1070" s="3">
        <v>69223.09</v>
      </c>
      <c r="Y1070" s="3">
        <v>69223.09</v>
      </c>
      <c r="Z1070" s="3">
        <v>63173.01</v>
      </c>
      <c r="AA1070" s="3">
        <v>63173.01</v>
      </c>
      <c r="AB1070" s="3">
        <v>62471.199999999997</v>
      </c>
      <c r="AC1070" s="3">
        <v>62471.199999999997</v>
      </c>
      <c r="AD1070" s="3">
        <v>64663.199999999997</v>
      </c>
      <c r="AE1070" s="3">
        <v>64663.199999999997</v>
      </c>
      <c r="AF1070" t="b">
        <v>1</v>
      </c>
      <c r="AG1070" t="b">
        <v>1</v>
      </c>
    </row>
    <row r="1071" spans="1:33" x14ac:dyDescent="0.3">
      <c r="A1071" s="31" t="s">
        <v>384</v>
      </c>
      <c r="B1071" s="31" t="s">
        <v>1774</v>
      </c>
      <c r="C1071" s="31" t="s">
        <v>384</v>
      </c>
      <c r="D1071" s="32">
        <f>SUMIF(AF1069:AF1070, TRUE, D1069:D1070)</f>
        <v>0</v>
      </c>
      <c r="E1071" s="32">
        <f>SUMIF(AF1069:AF1070, TRUE, E1069:E1070)</f>
        <v>0</v>
      </c>
      <c r="F1071" s="32">
        <f>SUMIF(AF1069:AF1070, TRUE, F1069:F1070)</f>
        <v>0</v>
      </c>
      <c r="G1071" s="32">
        <f>SUMIF(AF1069:AF1070, TRUE, G1069:G1070)</f>
        <v>0</v>
      </c>
      <c r="H1071" s="32">
        <f>SUMIF(AF1069:AF1070, TRUE, H1069:H1070)</f>
        <v>0</v>
      </c>
      <c r="I1071" s="32">
        <f>SUMIF(AF1069:AF1070, TRUE, I1069:I1070)</f>
        <v>0</v>
      </c>
      <c r="J1071" s="32">
        <f>SUMIF(AF1069:AF1070, TRUE, J1069:J1070)</f>
        <v>0</v>
      </c>
      <c r="K1071" s="32">
        <f>SUMIF(AF1069:AF1070, TRUE, K1069:K1070)</f>
        <v>0</v>
      </c>
      <c r="L1071" s="32">
        <f>SUMIF(AF1069:AF1070, TRUE, L1069:L1070)</f>
        <v>0</v>
      </c>
      <c r="M1071" s="32">
        <f>SUMIF(AF1069:AF1070, TRUE, M1069:M1070)</f>
        <v>0</v>
      </c>
      <c r="N1071" s="32">
        <f>SUMIF(AF1069:AF1070, TRUE, N1069:N1070)</f>
        <v>0</v>
      </c>
      <c r="O1071" s="32">
        <f>SUMIF(AF1069:AF1070, TRUE, O1069:O1070)</f>
        <v>0</v>
      </c>
      <c r="P1071" s="32">
        <f>SUMIF(AF1069:AF1070, TRUE, P1069:P1070)</f>
        <v>0</v>
      </c>
      <c r="Q1071" s="32">
        <f>SUMIF(AF1069:AF1070, TRUE, Q1069:Q1070)</f>
        <v>0</v>
      </c>
      <c r="R1071" s="32">
        <f>SUMIF(AF1069:AF1070, TRUE, R1069:R1070)</f>
        <v>0</v>
      </c>
      <c r="S1071" s="32">
        <f>SUMIF(AF1069:AF1070, TRUE, S1069:S1070)</f>
        <v>0</v>
      </c>
      <c r="T1071" s="32">
        <f>SUMIF(AF1069:AF1070, TRUE, T1069:T1070)</f>
        <v>0</v>
      </c>
      <c r="U1071" s="31" t="s">
        <v>384</v>
      </c>
      <c r="V1071" s="32">
        <f>SUMIF(AF1069:AF1070, TRUE, V1069:V1070)</f>
        <v>69223.09</v>
      </c>
      <c r="W1071" s="32">
        <f>SUMIF(AF1069:AF1070, TRUE, W1069:W1070)</f>
        <v>48964.58</v>
      </c>
      <c r="X1071" s="32">
        <f>SUMIF(AF1069:AF1070, TRUE, X1069:X1070)</f>
        <v>69223.09</v>
      </c>
      <c r="Y1071" s="32">
        <f>SUMIF(AF1069:AF1070, TRUE, Y1069:Y1070)</f>
        <v>69223.09</v>
      </c>
      <c r="Z1071" s="32">
        <f>SUMIF(AF1069:AF1070, TRUE, Z1069:Z1070)</f>
        <v>63173.01</v>
      </c>
      <c r="AA1071" s="32">
        <f>SUMIF(AF1069:AF1070, TRUE, AA1069:AA1070)</f>
        <v>63173.01</v>
      </c>
      <c r="AB1071" s="32">
        <f>SUMIF(AF1069:AF1070, TRUE, AB1069:AB1070)</f>
        <v>62471.199999999997</v>
      </c>
      <c r="AC1071" s="32">
        <f>SUMIF(AF1069:AF1070, TRUE, AC1069:AC1070)</f>
        <v>62471.199999999997</v>
      </c>
      <c r="AD1071" s="32">
        <f>SUMIF(AF1069:AF1070, TRUE, AD1069:AD1070)</f>
        <v>64663.199999999997</v>
      </c>
      <c r="AE1071" s="32">
        <f>SUMIF(AF1069:AF1070, TRUE, AE1069:AE1070)</f>
        <v>64663.199999999997</v>
      </c>
      <c r="AF1071" t="b">
        <v>0</v>
      </c>
      <c r="AG1071" t="b">
        <v>0</v>
      </c>
    </row>
    <row r="1072" spans="1:33" x14ac:dyDescent="0.3">
      <c r="A1072" s="2" t="s">
        <v>2304</v>
      </c>
      <c r="B1072" s="2" t="s">
        <v>630</v>
      </c>
      <c r="C1072" s="2" t="s">
        <v>1775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2" t="s">
        <v>385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t="b">
        <v>1</v>
      </c>
      <c r="AG1072" t="b">
        <v>1</v>
      </c>
    </row>
    <row r="1073" spans="1:33" x14ac:dyDescent="0.3">
      <c r="A1073" s="2" t="s">
        <v>2303</v>
      </c>
      <c r="B1073" s="2" t="s">
        <v>520</v>
      </c>
      <c r="C1073" s="2" t="s">
        <v>1775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2" t="s">
        <v>385</v>
      </c>
      <c r="V1073" s="3">
        <v>31882.45</v>
      </c>
      <c r="W1073" s="3">
        <v>29843.84</v>
      </c>
      <c r="X1073" s="3">
        <v>31882.45</v>
      </c>
      <c r="Y1073" s="3">
        <v>31498.29</v>
      </c>
      <c r="Z1073" s="3">
        <v>30809.18</v>
      </c>
      <c r="AA1073" s="3">
        <v>30809.18</v>
      </c>
      <c r="AB1073" s="3">
        <v>30611.26</v>
      </c>
      <c r="AC1073" s="3">
        <v>30611.26</v>
      </c>
      <c r="AD1073" s="3">
        <v>32083.82</v>
      </c>
      <c r="AE1073" s="3">
        <v>30899.040000000001</v>
      </c>
      <c r="AF1073" t="b">
        <v>1</v>
      </c>
      <c r="AG1073" t="b">
        <v>1</v>
      </c>
    </row>
    <row r="1074" spans="1:33" x14ac:dyDescent="0.3">
      <c r="A1074" s="31" t="s">
        <v>384</v>
      </c>
      <c r="B1074" s="31" t="s">
        <v>1774</v>
      </c>
      <c r="C1074" s="31" t="s">
        <v>384</v>
      </c>
      <c r="D1074" s="32">
        <f>SUMIF(AF1072:AF1073, TRUE, D1072:D1073)</f>
        <v>0</v>
      </c>
      <c r="E1074" s="32">
        <f>SUMIF(AF1072:AF1073, TRUE, E1072:E1073)</f>
        <v>0</v>
      </c>
      <c r="F1074" s="32">
        <f>SUMIF(AF1072:AF1073, TRUE, F1072:F1073)</f>
        <v>0</v>
      </c>
      <c r="G1074" s="32">
        <f>SUMIF(AF1072:AF1073, TRUE, G1072:G1073)</f>
        <v>0</v>
      </c>
      <c r="H1074" s="32">
        <f>SUMIF(AF1072:AF1073, TRUE, H1072:H1073)</f>
        <v>0</v>
      </c>
      <c r="I1074" s="32">
        <f>SUMIF(AF1072:AF1073, TRUE, I1072:I1073)</f>
        <v>0</v>
      </c>
      <c r="J1074" s="32">
        <f>SUMIF(AF1072:AF1073, TRUE, J1072:J1073)</f>
        <v>0</v>
      </c>
      <c r="K1074" s="32">
        <f>SUMIF(AF1072:AF1073, TRUE, K1072:K1073)</f>
        <v>0</v>
      </c>
      <c r="L1074" s="32">
        <f>SUMIF(AF1072:AF1073, TRUE, L1072:L1073)</f>
        <v>0</v>
      </c>
      <c r="M1074" s="32">
        <f>SUMIF(AF1072:AF1073, TRUE, M1072:M1073)</f>
        <v>0</v>
      </c>
      <c r="N1074" s="32">
        <f>SUMIF(AF1072:AF1073, TRUE, N1072:N1073)</f>
        <v>0</v>
      </c>
      <c r="O1074" s="32">
        <f>SUMIF(AF1072:AF1073, TRUE, O1072:O1073)</f>
        <v>0</v>
      </c>
      <c r="P1074" s="32">
        <f>SUMIF(AF1072:AF1073, TRUE, P1072:P1073)</f>
        <v>0</v>
      </c>
      <c r="Q1074" s="32">
        <f>SUMIF(AF1072:AF1073, TRUE, Q1072:Q1073)</f>
        <v>0</v>
      </c>
      <c r="R1074" s="32">
        <f>SUMIF(AF1072:AF1073, TRUE, R1072:R1073)</f>
        <v>0</v>
      </c>
      <c r="S1074" s="32">
        <f>SUMIF(AF1072:AF1073, TRUE, S1072:S1073)</f>
        <v>0</v>
      </c>
      <c r="T1074" s="32">
        <f>SUMIF(AF1072:AF1073, TRUE, T1072:T1073)</f>
        <v>0</v>
      </c>
      <c r="U1074" s="31" t="s">
        <v>384</v>
      </c>
      <c r="V1074" s="32">
        <f>SUMIF(AF1072:AF1073, TRUE, V1072:V1073)</f>
        <v>31882.45</v>
      </c>
      <c r="W1074" s="32">
        <f>SUMIF(AF1072:AF1073, TRUE, W1072:W1073)</f>
        <v>29843.84</v>
      </c>
      <c r="X1074" s="32">
        <f>SUMIF(AF1072:AF1073, TRUE, X1072:X1073)</f>
        <v>31882.45</v>
      </c>
      <c r="Y1074" s="32">
        <f>SUMIF(AF1072:AF1073, TRUE, Y1072:Y1073)</f>
        <v>31498.29</v>
      </c>
      <c r="Z1074" s="32">
        <f>SUMIF(AF1072:AF1073, TRUE, Z1072:Z1073)</f>
        <v>30809.18</v>
      </c>
      <c r="AA1074" s="32">
        <f>SUMIF(AF1072:AF1073, TRUE, AA1072:AA1073)</f>
        <v>30809.18</v>
      </c>
      <c r="AB1074" s="32">
        <f>SUMIF(AF1072:AF1073, TRUE, AB1072:AB1073)</f>
        <v>30611.26</v>
      </c>
      <c r="AC1074" s="32">
        <f>SUMIF(AF1072:AF1073, TRUE, AC1072:AC1073)</f>
        <v>30611.26</v>
      </c>
      <c r="AD1074" s="32">
        <f>SUMIF(AF1072:AF1073, TRUE, AD1072:AD1073)</f>
        <v>32083.82</v>
      </c>
      <c r="AE1074" s="32">
        <f>SUMIF(AF1072:AF1073, TRUE, AE1072:AE1073)</f>
        <v>30899.040000000001</v>
      </c>
      <c r="AF1074" t="b">
        <v>0</v>
      </c>
      <c r="AG1074" t="b">
        <v>0</v>
      </c>
    </row>
    <row r="1075" spans="1:33" x14ac:dyDescent="0.3">
      <c r="A1075" s="2" t="s">
        <v>2302</v>
      </c>
      <c r="B1075" s="2" t="s">
        <v>628</v>
      </c>
      <c r="C1075" s="2" t="s">
        <v>1775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2" t="s">
        <v>385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t="b">
        <v>1</v>
      </c>
      <c r="AG1075" t="b">
        <v>1</v>
      </c>
    </row>
    <row r="1076" spans="1:33" x14ac:dyDescent="0.3">
      <c r="A1076" s="2" t="s">
        <v>2301</v>
      </c>
      <c r="B1076" s="2" t="s">
        <v>521</v>
      </c>
      <c r="C1076" s="2" t="s">
        <v>1775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2" t="s">
        <v>385</v>
      </c>
      <c r="V1076" s="3">
        <v>7456.38</v>
      </c>
      <c r="W1076" s="3">
        <v>6979.52</v>
      </c>
      <c r="X1076" s="3">
        <v>7456.38</v>
      </c>
      <c r="Y1076" s="3">
        <v>7366.64</v>
      </c>
      <c r="Z1076" s="3">
        <v>7205.34</v>
      </c>
      <c r="AA1076" s="3">
        <v>7205.34</v>
      </c>
      <c r="AB1076" s="3">
        <v>7159.15</v>
      </c>
      <c r="AC1076" s="3">
        <v>7159.15</v>
      </c>
      <c r="AD1076" s="3">
        <v>7503.47</v>
      </c>
      <c r="AE1076" s="3">
        <v>7226.82</v>
      </c>
      <c r="AF1076" t="b">
        <v>1</v>
      </c>
      <c r="AG1076" t="b">
        <v>1</v>
      </c>
    </row>
    <row r="1077" spans="1:33" x14ac:dyDescent="0.3">
      <c r="A1077" s="31" t="s">
        <v>384</v>
      </c>
      <c r="B1077" s="31" t="s">
        <v>1774</v>
      </c>
      <c r="C1077" s="31" t="s">
        <v>384</v>
      </c>
      <c r="D1077" s="32">
        <f>SUMIF(AF1075:AF1076, TRUE, D1075:D1076)</f>
        <v>0</v>
      </c>
      <c r="E1077" s="32">
        <f>SUMIF(AF1075:AF1076, TRUE, E1075:E1076)</f>
        <v>0</v>
      </c>
      <c r="F1077" s="32">
        <f>SUMIF(AF1075:AF1076, TRUE, F1075:F1076)</f>
        <v>0</v>
      </c>
      <c r="G1077" s="32">
        <f>SUMIF(AF1075:AF1076, TRUE, G1075:G1076)</f>
        <v>0</v>
      </c>
      <c r="H1077" s="32">
        <f>SUMIF(AF1075:AF1076, TRUE, H1075:H1076)</f>
        <v>0</v>
      </c>
      <c r="I1077" s="32">
        <f>SUMIF(AF1075:AF1076, TRUE, I1075:I1076)</f>
        <v>0</v>
      </c>
      <c r="J1077" s="32">
        <f>SUMIF(AF1075:AF1076, TRUE, J1075:J1076)</f>
        <v>0</v>
      </c>
      <c r="K1077" s="32">
        <f>SUMIF(AF1075:AF1076, TRUE, K1075:K1076)</f>
        <v>0</v>
      </c>
      <c r="L1077" s="32">
        <f>SUMIF(AF1075:AF1076, TRUE, L1075:L1076)</f>
        <v>0</v>
      </c>
      <c r="M1077" s="32">
        <f>SUMIF(AF1075:AF1076, TRUE, M1075:M1076)</f>
        <v>0</v>
      </c>
      <c r="N1077" s="32">
        <f>SUMIF(AF1075:AF1076, TRUE, N1075:N1076)</f>
        <v>0</v>
      </c>
      <c r="O1077" s="32">
        <f>SUMIF(AF1075:AF1076, TRUE, O1075:O1076)</f>
        <v>0</v>
      </c>
      <c r="P1077" s="32">
        <f>SUMIF(AF1075:AF1076, TRUE, P1075:P1076)</f>
        <v>0</v>
      </c>
      <c r="Q1077" s="32">
        <f>SUMIF(AF1075:AF1076, TRUE, Q1075:Q1076)</f>
        <v>0</v>
      </c>
      <c r="R1077" s="32">
        <f>SUMIF(AF1075:AF1076, TRUE, R1075:R1076)</f>
        <v>0</v>
      </c>
      <c r="S1077" s="32">
        <f>SUMIF(AF1075:AF1076, TRUE, S1075:S1076)</f>
        <v>0</v>
      </c>
      <c r="T1077" s="32">
        <f>SUMIF(AF1075:AF1076, TRUE, T1075:T1076)</f>
        <v>0</v>
      </c>
      <c r="U1077" s="31" t="s">
        <v>384</v>
      </c>
      <c r="V1077" s="32">
        <f>SUMIF(AF1075:AF1076, TRUE, V1075:V1076)</f>
        <v>7456.38</v>
      </c>
      <c r="W1077" s="32">
        <f>SUMIF(AF1075:AF1076, TRUE, W1075:W1076)</f>
        <v>6979.52</v>
      </c>
      <c r="X1077" s="32">
        <f>SUMIF(AF1075:AF1076, TRUE, X1075:X1076)</f>
        <v>7456.38</v>
      </c>
      <c r="Y1077" s="32">
        <f>SUMIF(AF1075:AF1076, TRUE, Y1075:Y1076)</f>
        <v>7366.64</v>
      </c>
      <c r="Z1077" s="32">
        <f>SUMIF(AF1075:AF1076, TRUE, Z1075:Z1076)</f>
        <v>7205.34</v>
      </c>
      <c r="AA1077" s="32">
        <f>SUMIF(AF1075:AF1076, TRUE, AA1075:AA1076)</f>
        <v>7205.34</v>
      </c>
      <c r="AB1077" s="32">
        <f>SUMIF(AF1075:AF1076, TRUE, AB1075:AB1076)</f>
        <v>7159.15</v>
      </c>
      <c r="AC1077" s="32">
        <f>SUMIF(AF1075:AF1076, TRUE, AC1075:AC1076)</f>
        <v>7159.15</v>
      </c>
      <c r="AD1077" s="32">
        <f>SUMIF(AF1075:AF1076, TRUE, AD1075:AD1076)</f>
        <v>7503.47</v>
      </c>
      <c r="AE1077" s="32">
        <f>SUMIF(AF1075:AF1076, TRUE, AE1075:AE1076)</f>
        <v>7226.82</v>
      </c>
      <c r="AF1077" t="b">
        <v>0</v>
      </c>
      <c r="AG1077" t="b">
        <v>0</v>
      </c>
    </row>
    <row r="1078" spans="1:33" x14ac:dyDescent="0.3">
      <c r="A1078" s="2" t="s">
        <v>2300</v>
      </c>
      <c r="B1078" s="2" t="s">
        <v>626</v>
      </c>
      <c r="C1078" s="2" t="s">
        <v>1775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2" t="s">
        <v>385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t="b">
        <v>1</v>
      </c>
      <c r="AG1078" t="b">
        <v>1</v>
      </c>
    </row>
    <row r="1079" spans="1:33" x14ac:dyDescent="0.3">
      <c r="A1079" s="2" t="s">
        <v>2299</v>
      </c>
      <c r="B1079" s="2" t="s">
        <v>522</v>
      </c>
      <c r="C1079" s="2" t="s">
        <v>1775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2" t="s">
        <v>385</v>
      </c>
      <c r="V1079" s="3">
        <v>90962.38</v>
      </c>
      <c r="W1079" s="3">
        <v>90386.18</v>
      </c>
      <c r="X1079" s="3">
        <v>106600.32000000001</v>
      </c>
      <c r="Y1079" s="3">
        <v>90962.38</v>
      </c>
      <c r="Z1079" s="3">
        <v>106600.32000000001</v>
      </c>
      <c r="AA1079" s="3">
        <v>106600.32000000001</v>
      </c>
      <c r="AB1079" s="3">
        <v>19294.759999999998</v>
      </c>
      <c r="AC1079" s="3">
        <v>107330.64</v>
      </c>
      <c r="AD1079" s="3">
        <v>110506.67</v>
      </c>
      <c r="AE1079" s="3">
        <v>106985.09</v>
      </c>
      <c r="AF1079" t="b">
        <v>1</v>
      </c>
      <c r="AG1079" t="b">
        <v>1</v>
      </c>
    </row>
    <row r="1080" spans="1:33" x14ac:dyDescent="0.3">
      <c r="A1080" s="31" t="s">
        <v>384</v>
      </c>
      <c r="B1080" s="31" t="s">
        <v>1774</v>
      </c>
      <c r="C1080" s="31" t="s">
        <v>384</v>
      </c>
      <c r="D1080" s="32">
        <f>SUMIF(AF1078:AF1079, TRUE, D1078:D1079)</f>
        <v>0</v>
      </c>
      <c r="E1080" s="32">
        <f>SUMIF(AF1078:AF1079, TRUE, E1078:E1079)</f>
        <v>0</v>
      </c>
      <c r="F1080" s="32">
        <f>SUMIF(AF1078:AF1079, TRUE, F1078:F1079)</f>
        <v>0</v>
      </c>
      <c r="G1080" s="32">
        <f>SUMIF(AF1078:AF1079, TRUE, G1078:G1079)</f>
        <v>0</v>
      </c>
      <c r="H1080" s="32">
        <f>SUMIF(AF1078:AF1079, TRUE, H1078:H1079)</f>
        <v>0</v>
      </c>
      <c r="I1080" s="32">
        <f>SUMIF(AF1078:AF1079, TRUE, I1078:I1079)</f>
        <v>0</v>
      </c>
      <c r="J1080" s="32">
        <f>SUMIF(AF1078:AF1079, TRUE, J1078:J1079)</f>
        <v>0</v>
      </c>
      <c r="K1080" s="32">
        <f>SUMIF(AF1078:AF1079, TRUE, K1078:K1079)</f>
        <v>0</v>
      </c>
      <c r="L1080" s="32">
        <f>SUMIF(AF1078:AF1079, TRUE, L1078:L1079)</f>
        <v>0</v>
      </c>
      <c r="M1080" s="32">
        <f>SUMIF(AF1078:AF1079, TRUE, M1078:M1079)</f>
        <v>0</v>
      </c>
      <c r="N1080" s="32">
        <f>SUMIF(AF1078:AF1079, TRUE, N1078:N1079)</f>
        <v>0</v>
      </c>
      <c r="O1080" s="32">
        <f>SUMIF(AF1078:AF1079, TRUE, O1078:O1079)</f>
        <v>0</v>
      </c>
      <c r="P1080" s="32">
        <f>SUMIF(AF1078:AF1079, TRUE, P1078:P1079)</f>
        <v>0</v>
      </c>
      <c r="Q1080" s="32">
        <f>SUMIF(AF1078:AF1079, TRUE, Q1078:Q1079)</f>
        <v>0</v>
      </c>
      <c r="R1080" s="32">
        <f>SUMIF(AF1078:AF1079, TRUE, R1078:R1079)</f>
        <v>0</v>
      </c>
      <c r="S1080" s="32">
        <f>SUMIF(AF1078:AF1079, TRUE, S1078:S1079)</f>
        <v>0</v>
      </c>
      <c r="T1080" s="32">
        <f>SUMIF(AF1078:AF1079, TRUE, T1078:T1079)</f>
        <v>0</v>
      </c>
      <c r="U1080" s="31" t="s">
        <v>384</v>
      </c>
      <c r="V1080" s="32">
        <f>SUMIF(AF1078:AF1079, TRUE, V1078:V1079)</f>
        <v>90962.38</v>
      </c>
      <c r="W1080" s="32">
        <f>SUMIF(AF1078:AF1079, TRUE, W1078:W1079)</f>
        <v>90386.18</v>
      </c>
      <c r="X1080" s="32">
        <f>SUMIF(AF1078:AF1079, TRUE, X1078:X1079)</f>
        <v>106600.32000000001</v>
      </c>
      <c r="Y1080" s="32">
        <f>SUMIF(AF1078:AF1079, TRUE, Y1078:Y1079)</f>
        <v>90962.38</v>
      </c>
      <c r="Z1080" s="32">
        <f>SUMIF(AF1078:AF1079, TRUE, Z1078:Z1079)</f>
        <v>106600.32000000001</v>
      </c>
      <c r="AA1080" s="32">
        <f>SUMIF(AF1078:AF1079, TRUE, AA1078:AA1079)</f>
        <v>106600.32000000001</v>
      </c>
      <c r="AB1080" s="32">
        <f>SUMIF(AF1078:AF1079, TRUE, AB1078:AB1079)</f>
        <v>19294.759999999998</v>
      </c>
      <c r="AC1080" s="32">
        <f>SUMIF(AF1078:AF1079, TRUE, AC1078:AC1079)</f>
        <v>107330.64</v>
      </c>
      <c r="AD1080" s="32">
        <f>SUMIF(AF1078:AF1079, TRUE, AD1078:AD1079)</f>
        <v>110506.67</v>
      </c>
      <c r="AE1080" s="32">
        <f>SUMIF(AF1078:AF1079, TRUE, AE1078:AE1079)</f>
        <v>106985.09</v>
      </c>
      <c r="AF1080" t="b">
        <v>0</v>
      </c>
      <c r="AG1080" t="b">
        <v>0</v>
      </c>
    </row>
    <row r="1081" spans="1:33" x14ac:dyDescent="0.3">
      <c r="A1081" s="2" t="s">
        <v>2298</v>
      </c>
      <c r="B1081" s="2" t="s">
        <v>624</v>
      </c>
      <c r="C1081" s="2" t="s">
        <v>1775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2" t="s">
        <v>385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t="b">
        <v>1</v>
      </c>
      <c r="AG1081" t="b">
        <v>1</v>
      </c>
    </row>
    <row r="1082" spans="1:33" x14ac:dyDescent="0.3">
      <c r="A1082" s="2" t="s">
        <v>2297</v>
      </c>
      <c r="B1082" s="2" t="s">
        <v>757</v>
      </c>
      <c r="C1082" s="2" t="s">
        <v>1775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2" t="s">
        <v>385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t="b">
        <v>1</v>
      </c>
      <c r="AG1082" t="b">
        <v>1</v>
      </c>
    </row>
    <row r="1083" spans="1:33" x14ac:dyDescent="0.3">
      <c r="A1083" s="31" t="s">
        <v>384</v>
      </c>
      <c r="B1083" s="31" t="s">
        <v>1774</v>
      </c>
      <c r="C1083" s="31" t="s">
        <v>384</v>
      </c>
      <c r="D1083" s="32">
        <f>SUMIF(AF1081:AF1082, TRUE, D1081:D1082)</f>
        <v>0</v>
      </c>
      <c r="E1083" s="32">
        <f>SUMIF(AF1081:AF1082, TRUE, E1081:E1082)</f>
        <v>0</v>
      </c>
      <c r="F1083" s="32">
        <f>SUMIF(AF1081:AF1082, TRUE, F1081:F1082)</f>
        <v>0</v>
      </c>
      <c r="G1083" s="32">
        <f>SUMIF(AF1081:AF1082, TRUE, G1081:G1082)</f>
        <v>0</v>
      </c>
      <c r="H1083" s="32">
        <f>SUMIF(AF1081:AF1082, TRUE, H1081:H1082)</f>
        <v>0</v>
      </c>
      <c r="I1083" s="32">
        <f>SUMIF(AF1081:AF1082, TRUE, I1081:I1082)</f>
        <v>0</v>
      </c>
      <c r="J1083" s="32">
        <f>SUMIF(AF1081:AF1082, TRUE, J1081:J1082)</f>
        <v>0</v>
      </c>
      <c r="K1083" s="32">
        <f>SUMIF(AF1081:AF1082, TRUE, K1081:K1082)</f>
        <v>0</v>
      </c>
      <c r="L1083" s="32">
        <f>SUMIF(AF1081:AF1082, TRUE, L1081:L1082)</f>
        <v>0</v>
      </c>
      <c r="M1083" s="32">
        <f>SUMIF(AF1081:AF1082, TRUE, M1081:M1082)</f>
        <v>0</v>
      </c>
      <c r="N1083" s="32">
        <f>SUMIF(AF1081:AF1082, TRUE, N1081:N1082)</f>
        <v>0</v>
      </c>
      <c r="O1083" s="32">
        <f>SUMIF(AF1081:AF1082, TRUE, O1081:O1082)</f>
        <v>0</v>
      </c>
      <c r="P1083" s="32">
        <f>SUMIF(AF1081:AF1082, TRUE, P1081:P1082)</f>
        <v>0</v>
      </c>
      <c r="Q1083" s="32">
        <f>SUMIF(AF1081:AF1082, TRUE, Q1081:Q1082)</f>
        <v>0</v>
      </c>
      <c r="R1083" s="32">
        <f>SUMIF(AF1081:AF1082, TRUE, R1081:R1082)</f>
        <v>0</v>
      </c>
      <c r="S1083" s="32">
        <f>SUMIF(AF1081:AF1082, TRUE, S1081:S1082)</f>
        <v>0</v>
      </c>
      <c r="T1083" s="32">
        <f>SUMIF(AF1081:AF1082, TRUE, T1081:T1082)</f>
        <v>0</v>
      </c>
      <c r="U1083" s="31" t="s">
        <v>384</v>
      </c>
      <c r="V1083" s="32">
        <f>SUMIF(AF1081:AF1082, TRUE, V1081:V1082)</f>
        <v>0</v>
      </c>
      <c r="W1083" s="32">
        <f>SUMIF(AF1081:AF1082, TRUE, W1081:W1082)</f>
        <v>0</v>
      </c>
      <c r="X1083" s="32">
        <f>SUMIF(AF1081:AF1082, TRUE, X1081:X1082)</f>
        <v>0</v>
      </c>
      <c r="Y1083" s="32">
        <f>SUMIF(AF1081:AF1082, TRUE, Y1081:Y1082)</f>
        <v>0</v>
      </c>
      <c r="Z1083" s="32">
        <f>SUMIF(AF1081:AF1082, TRUE, Z1081:Z1082)</f>
        <v>0</v>
      </c>
      <c r="AA1083" s="32">
        <f>SUMIF(AF1081:AF1082, TRUE, AA1081:AA1082)</f>
        <v>0</v>
      </c>
      <c r="AB1083" s="32">
        <f>SUMIF(AF1081:AF1082, TRUE, AB1081:AB1082)</f>
        <v>0</v>
      </c>
      <c r="AC1083" s="32">
        <f>SUMIF(AF1081:AF1082, TRUE, AC1081:AC1082)</f>
        <v>0</v>
      </c>
      <c r="AD1083" s="32">
        <f>SUMIF(AF1081:AF1082, TRUE, AD1081:AD1082)</f>
        <v>0</v>
      </c>
      <c r="AE1083" s="32">
        <f>SUMIF(AF1081:AF1082, TRUE, AE1081:AE1082)</f>
        <v>0</v>
      </c>
      <c r="AF1083" t="b">
        <v>0</v>
      </c>
      <c r="AG1083" t="b">
        <v>0</v>
      </c>
    </row>
    <row r="1084" spans="1:33" x14ac:dyDescent="0.3">
      <c r="A1084" s="2" t="s">
        <v>2296</v>
      </c>
      <c r="B1084" s="2" t="s">
        <v>756</v>
      </c>
      <c r="C1084" s="2" t="s">
        <v>1775</v>
      </c>
      <c r="D1084" s="3">
        <v>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2" t="s">
        <v>385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t="b">
        <v>1</v>
      </c>
      <c r="AG1084" t="b">
        <v>1</v>
      </c>
    </row>
    <row r="1085" spans="1:33" x14ac:dyDescent="0.3">
      <c r="A1085" s="2" t="s">
        <v>2295</v>
      </c>
      <c r="B1085" s="2" t="s">
        <v>523</v>
      </c>
      <c r="C1085" s="2" t="s">
        <v>1775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2" t="s">
        <v>385</v>
      </c>
      <c r="V1085" s="3">
        <v>894.63</v>
      </c>
      <c r="W1085" s="3">
        <v>799.2</v>
      </c>
      <c r="X1085" s="3">
        <v>799.2</v>
      </c>
      <c r="Y1085" s="3">
        <v>799.2</v>
      </c>
      <c r="Z1085" s="3">
        <v>799.2</v>
      </c>
      <c r="AA1085" s="3">
        <v>799.2</v>
      </c>
      <c r="AB1085" s="3">
        <v>799.2</v>
      </c>
      <c r="AC1085" s="3">
        <v>799.2</v>
      </c>
      <c r="AD1085" s="3">
        <v>3197.33</v>
      </c>
      <c r="AE1085" s="3">
        <v>799.2</v>
      </c>
      <c r="AF1085" t="b">
        <v>1</v>
      </c>
      <c r="AG1085" t="b">
        <v>1</v>
      </c>
    </row>
    <row r="1086" spans="1:33" x14ac:dyDescent="0.3">
      <c r="A1086" s="2" t="s">
        <v>2294</v>
      </c>
      <c r="B1086" s="2" t="s">
        <v>524</v>
      </c>
      <c r="C1086" s="2" t="s">
        <v>1775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2" t="s">
        <v>385</v>
      </c>
      <c r="V1086" s="3">
        <v>286612.75</v>
      </c>
      <c r="W1086" s="3">
        <v>197370.36</v>
      </c>
      <c r="X1086" s="3">
        <v>208678.71</v>
      </c>
      <c r="Y1086" s="3">
        <v>149828.29999999999</v>
      </c>
      <c r="Z1086" s="3">
        <v>201141.19</v>
      </c>
      <c r="AA1086" s="3">
        <v>201141.19</v>
      </c>
      <c r="AB1086" s="3">
        <v>148696.71</v>
      </c>
      <c r="AC1086" s="3">
        <v>530175.38</v>
      </c>
      <c r="AD1086" s="3">
        <v>181090.5</v>
      </c>
      <c r="AE1086" s="3">
        <v>181090.5</v>
      </c>
      <c r="AF1086" t="b">
        <v>1</v>
      </c>
      <c r="AG1086" t="b">
        <v>1</v>
      </c>
    </row>
    <row r="1087" spans="1:33" x14ac:dyDescent="0.3">
      <c r="A1087" s="2" t="s">
        <v>2293</v>
      </c>
      <c r="B1087" s="2" t="s">
        <v>525</v>
      </c>
      <c r="C1087" s="2" t="s">
        <v>1775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2" t="s">
        <v>385</v>
      </c>
      <c r="V1087" s="3">
        <v>200316.65</v>
      </c>
      <c r="W1087" s="3">
        <v>174285.5</v>
      </c>
      <c r="X1087" s="3">
        <v>210176.8</v>
      </c>
      <c r="Y1087" s="3">
        <v>183688.09</v>
      </c>
      <c r="Z1087" s="3">
        <v>203873.27</v>
      </c>
      <c r="AA1087" s="3">
        <v>203873.27</v>
      </c>
      <c r="AB1087" s="3">
        <v>171566.46</v>
      </c>
      <c r="AC1087" s="3">
        <v>171566.46</v>
      </c>
      <c r="AD1087" s="3">
        <v>164068.59</v>
      </c>
      <c r="AE1087" s="3">
        <v>161439.51</v>
      </c>
      <c r="AF1087" t="b">
        <v>1</v>
      </c>
      <c r="AG1087" t="b">
        <v>1</v>
      </c>
    </row>
    <row r="1088" spans="1:33" x14ac:dyDescent="0.3">
      <c r="A1088" s="31" t="s">
        <v>384</v>
      </c>
      <c r="B1088" s="31" t="s">
        <v>1774</v>
      </c>
      <c r="C1088" s="31" t="s">
        <v>384</v>
      </c>
      <c r="D1088" s="32">
        <f>SUMIF(AF1084:AF1087, TRUE, D1084:D1087)</f>
        <v>0</v>
      </c>
      <c r="E1088" s="32">
        <f>SUMIF(AF1084:AF1087, TRUE, E1084:E1087)</f>
        <v>0</v>
      </c>
      <c r="F1088" s="32">
        <f>SUMIF(AF1084:AF1087, TRUE, F1084:F1087)</f>
        <v>0</v>
      </c>
      <c r="G1088" s="32">
        <f>SUMIF(AF1084:AF1087, TRUE, G1084:G1087)</f>
        <v>0</v>
      </c>
      <c r="H1088" s="32">
        <f>SUMIF(AF1084:AF1087, TRUE, H1084:H1087)</f>
        <v>0</v>
      </c>
      <c r="I1088" s="32">
        <f>SUMIF(AF1084:AF1087, TRUE, I1084:I1087)</f>
        <v>0</v>
      </c>
      <c r="J1088" s="32">
        <f>SUMIF(AF1084:AF1087, TRUE, J1084:J1087)</f>
        <v>0</v>
      </c>
      <c r="K1088" s="32">
        <f>SUMIF(AF1084:AF1087, TRUE, K1084:K1087)</f>
        <v>0</v>
      </c>
      <c r="L1088" s="32">
        <f>SUMIF(AF1084:AF1087, TRUE, L1084:L1087)</f>
        <v>0</v>
      </c>
      <c r="M1088" s="32">
        <f>SUMIF(AF1084:AF1087, TRUE, M1084:M1087)</f>
        <v>0</v>
      </c>
      <c r="N1088" s="32">
        <f>SUMIF(AF1084:AF1087, TRUE, N1084:N1087)</f>
        <v>0</v>
      </c>
      <c r="O1088" s="32">
        <f>SUMIF(AF1084:AF1087, TRUE, O1084:O1087)</f>
        <v>0</v>
      </c>
      <c r="P1088" s="32">
        <f>SUMIF(AF1084:AF1087, TRUE, P1084:P1087)</f>
        <v>0</v>
      </c>
      <c r="Q1088" s="32">
        <f>SUMIF(AF1084:AF1087, TRUE, Q1084:Q1087)</f>
        <v>0</v>
      </c>
      <c r="R1088" s="32">
        <f>SUMIF(AF1084:AF1087, TRUE, R1084:R1087)</f>
        <v>0</v>
      </c>
      <c r="S1088" s="32">
        <f>SUMIF(AF1084:AF1087, TRUE, S1084:S1087)</f>
        <v>0</v>
      </c>
      <c r="T1088" s="32">
        <f>SUMIF(AF1084:AF1087, TRUE, T1084:T1087)</f>
        <v>0</v>
      </c>
      <c r="U1088" s="31" t="s">
        <v>384</v>
      </c>
      <c r="V1088" s="32">
        <f>SUMIF(AF1084:AF1087, TRUE, V1084:V1087)</f>
        <v>487824.03</v>
      </c>
      <c r="W1088" s="32">
        <f>SUMIF(AF1084:AF1087, TRUE, W1084:W1087)</f>
        <v>372455.06</v>
      </c>
      <c r="X1088" s="32">
        <f>SUMIF(AF1084:AF1087, TRUE, X1084:X1087)</f>
        <v>419654.70999999996</v>
      </c>
      <c r="Y1088" s="32">
        <f>SUMIF(AF1084:AF1087, TRUE, Y1084:Y1087)</f>
        <v>334315.58999999997</v>
      </c>
      <c r="Z1088" s="32">
        <f>SUMIF(AF1084:AF1087, TRUE, Z1084:Z1087)</f>
        <v>405813.66000000003</v>
      </c>
      <c r="AA1088" s="32">
        <f>SUMIF(AF1084:AF1087, TRUE, AA1084:AA1087)</f>
        <v>405813.66000000003</v>
      </c>
      <c r="AB1088" s="32">
        <f>SUMIF(AF1084:AF1087, TRUE, AB1084:AB1087)</f>
        <v>321062.37</v>
      </c>
      <c r="AC1088" s="32">
        <f>SUMIF(AF1084:AF1087, TRUE, AC1084:AC1087)</f>
        <v>702541.03999999992</v>
      </c>
      <c r="AD1088" s="32">
        <f>SUMIF(AF1084:AF1087, TRUE, AD1084:AD1087)</f>
        <v>348356.42</v>
      </c>
      <c r="AE1088" s="32">
        <f>SUMIF(AF1084:AF1087, TRUE, AE1084:AE1087)</f>
        <v>343329.21</v>
      </c>
      <c r="AF1088" t="b">
        <v>0</v>
      </c>
      <c r="AG1088" t="b">
        <v>0</v>
      </c>
    </row>
    <row r="1089" spans="1:33" x14ac:dyDescent="0.3">
      <c r="A1089" s="2" t="s">
        <v>2292</v>
      </c>
      <c r="B1089" s="2" t="s">
        <v>755</v>
      </c>
      <c r="C1089" s="2" t="s">
        <v>1775</v>
      </c>
      <c r="D1089" s="3">
        <v>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2" t="s">
        <v>385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  <c r="AE1089" s="3">
        <v>0</v>
      </c>
      <c r="AF1089" t="b">
        <v>1</v>
      </c>
      <c r="AG1089" t="b">
        <v>1</v>
      </c>
    </row>
    <row r="1090" spans="1:33" x14ac:dyDescent="0.3">
      <c r="A1090" s="31" t="s">
        <v>384</v>
      </c>
      <c r="B1090" s="31" t="s">
        <v>1774</v>
      </c>
      <c r="C1090" s="31" t="s">
        <v>384</v>
      </c>
      <c r="D1090" s="32">
        <f>SUMIF(AF1089:AF1089, TRUE, D1089:D1089)</f>
        <v>0</v>
      </c>
      <c r="E1090" s="32">
        <f>SUMIF(AF1089:AF1089, TRUE, E1089:E1089)</f>
        <v>0</v>
      </c>
      <c r="F1090" s="32">
        <f>SUMIF(AF1089:AF1089, TRUE, F1089:F1089)</f>
        <v>0</v>
      </c>
      <c r="G1090" s="32">
        <f>SUMIF(AF1089:AF1089, TRUE, G1089:G1089)</f>
        <v>0</v>
      </c>
      <c r="H1090" s="32">
        <f>SUMIF(AF1089:AF1089, TRUE, H1089:H1089)</f>
        <v>0</v>
      </c>
      <c r="I1090" s="32">
        <f>SUMIF(AF1089:AF1089, TRUE, I1089:I1089)</f>
        <v>0</v>
      </c>
      <c r="J1090" s="32">
        <f>SUMIF(AF1089:AF1089, TRUE, J1089:J1089)</f>
        <v>0</v>
      </c>
      <c r="K1090" s="32">
        <f>SUMIF(AF1089:AF1089, TRUE, K1089:K1089)</f>
        <v>0</v>
      </c>
      <c r="L1090" s="32">
        <f>SUMIF(AF1089:AF1089, TRUE, L1089:L1089)</f>
        <v>0</v>
      </c>
      <c r="M1090" s="32">
        <f>SUMIF(AF1089:AF1089, TRUE, M1089:M1089)</f>
        <v>0</v>
      </c>
      <c r="N1090" s="32">
        <f>SUMIF(AF1089:AF1089, TRUE, N1089:N1089)</f>
        <v>0</v>
      </c>
      <c r="O1090" s="32">
        <f>SUMIF(AF1089:AF1089, TRUE, O1089:O1089)</f>
        <v>0</v>
      </c>
      <c r="P1090" s="32">
        <f>SUMIF(AF1089:AF1089, TRUE, P1089:P1089)</f>
        <v>0</v>
      </c>
      <c r="Q1090" s="32">
        <f>SUMIF(AF1089:AF1089, TRUE, Q1089:Q1089)</f>
        <v>0</v>
      </c>
      <c r="R1090" s="32">
        <f>SUMIF(AF1089:AF1089, TRUE, R1089:R1089)</f>
        <v>0</v>
      </c>
      <c r="S1090" s="32">
        <f>SUMIF(AF1089:AF1089, TRUE, S1089:S1089)</f>
        <v>0</v>
      </c>
      <c r="T1090" s="32">
        <f>SUMIF(AF1089:AF1089, TRUE, T1089:T1089)</f>
        <v>0</v>
      </c>
      <c r="U1090" s="31" t="s">
        <v>384</v>
      </c>
      <c r="V1090" s="32">
        <f>SUMIF(AF1089:AF1089, TRUE, V1089:V1089)</f>
        <v>0</v>
      </c>
      <c r="W1090" s="32">
        <f>SUMIF(AF1089:AF1089, TRUE, W1089:W1089)</f>
        <v>0</v>
      </c>
      <c r="X1090" s="32">
        <f>SUMIF(AF1089:AF1089, TRUE, X1089:X1089)</f>
        <v>0</v>
      </c>
      <c r="Y1090" s="32">
        <f>SUMIF(AF1089:AF1089, TRUE, Y1089:Y1089)</f>
        <v>0</v>
      </c>
      <c r="Z1090" s="32">
        <f>SUMIF(AF1089:AF1089, TRUE, Z1089:Z1089)</f>
        <v>0</v>
      </c>
      <c r="AA1090" s="32">
        <f>SUMIF(AF1089:AF1089, TRUE, AA1089:AA1089)</f>
        <v>0</v>
      </c>
      <c r="AB1090" s="32">
        <f>SUMIF(AF1089:AF1089, TRUE, AB1089:AB1089)</f>
        <v>0</v>
      </c>
      <c r="AC1090" s="32">
        <f>SUMIF(AF1089:AF1089, TRUE, AC1089:AC1089)</f>
        <v>0</v>
      </c>
      <c r="AD1090" s="32">
        <f>SUMIF(AF1089:AF1089, TRUE, AD1089:AD1089)</f>
        <v>0</v>
      </c>
      <c r="AE1090" s="32">
        <f>SUMIF(AF1089:AF1089, TRUE, AE1089:AE1089)</f>
        <v>0</v>
      </c>
      <c r="AF1090" t="b">
        <v>0</v>
      </c>
      <c r="AG1090" t="b">
        <v>0</v>
      </c>
    </row>
    <row r="1091" spans="1:33" x14ac:dyDescent="0.3">
      <c r="A1091" s="2" t="s">
        <v>2291</v>
      </c>
      <c r="B1091" s="2" t="s">
        <v>754</v>
      </c>
      <c r="C1091" s="2" t="s">
        <v>1775</v>
      </c>
      <c r="D1091" s="3">
        <v>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2" t="s">
        <v>385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t="b">
        <v>1</v>
      </c>
      <c r="AG1091" t="b">
        <v>1</v>
      </c>
    </row>
    <row r="1092" spans="1:33" x14ac:dyDescent="0.3">
      <c r="A1092" s="31" t="s">
        <v>384</v>
      </c>
      <c r="B1092" s="31" t="s">
        <v>1774</v>
      </c>
      <c r="C1092" s="31" t="s">
        <v>384</v>
      </c>
      <c r="D1092" s="32">
        <f>SUMIF(AF1091:AF1091, TRUE, D1091:D1091)</f>
        <v>0</v>
      </c>
      <c r="E1092" s="32">
        <f>SUMIF(AF1091:AF1091, TRUE, E1091:E1091)</f>
        <v>0</v>
      </c>
      <c r="F1092" s="32">
        <f>SUMIF(AF1091:AF1091, TRUE, F1091:F1091)</f>
        <v>0</v>
      </c>
      <c r="G1092" s="32">
        <f>SUMIF(AF1091:AF1091, TRUE, G1091:G1091)</f>
        <v>0</v>
      </c>
      <c r="H1092" s="32">
        <f>SUMIF(AF1091:AF1091, TRUE, H1091:H1091)</f>
        <v>0</v>
      </c>
      <c r="I1092" s="32">
        <f>SUMIF(AF1091:AF1091, TRUE, I1091:I1091)</f>
        <v>0</v>
      </c>
      <c r="J1092" s="32">
        <f>SUMIF(AF1091:AF1091, TRUE, J1091:J1091)</f>
        <v>0</v>
      </c>
      <c r="K1092" s="32">
        <f>SUMIF(AF1091:AF1091, TRUE, K1091:K1091)</f>
        <v>0</v>
      </c>
      <c r="L1092" s="32">
        <f>SUMIF(AF1091:AF1091, TRUE, L1091:L1091)</f>
        <v>0</v>
      </c>
      <c r="M1092" s="32">
        <f>SUMIF(AF1091:AF1091, TRUE, M1091:M1091)</f>
        <v>0</v>
      </c>
      <c r="N1092" s="32">
        <f>SUMIF(AF1091:AF1091, TRUE, N1091:N1091)</f>
        <v>0</v>
      </c>
      <c r="O1092" s="32">
        <f>SUMIF(AF1091:AF1091, TRUE, O1091:O1091)</f>
        <v>0</v>
      </c>
      <c r="P1092" s="32">
        <f>SUMIF(AF1091:AF1091, TRUE, P1091:P1091)</f>
        <v>0</v>
      </c>
      <c r="Q1092" s="32">
        <f>SUMIF(AF1091:AF1091, TRUE, Q1091:Q1091)</f>
        <v>0</v>
      </c>
      <c r="R1092" s="32">
        <f>SUMIF(AF1091:AF1091, TRUE, R1091:R1091)</f>
        <v>0</v>
      </c>
      <c r="S1092" s="32">
        <f>SUMIF(AF1091:AF1091, TRUE, S1091:S1091)</f>
        <v>0</v>
      </c>
      <c r="T1092" s="32">
        <f>SUMIF(AF1091:AF1091, TRUE, T1091:T1091)</f>
        <v>0</v>
      </c>
      <c r="U1092" s="31" t="s">
        <v>384</v>
      </c>
      <c r="V1092" s="32">
        <f>SUMIF(AF1091:AF1091, TRUE, V1091:V1091)</f>
        <v>0</v>
      </c>
      <c r="W1092" s="32">
        <f>SUMIF(AF1091:AF1091, TRUE, W1091:W1091)</f>
        <v>0</v>
      </c>
      <c r="X1092" s="32">
        <f>SUMIF(AF1091:AF1091, TRUE, X1091:X1091)</f>
        <v>0</v>
      </c>
      <c r="Y1092" s="32">
        <f>SUMIF(AF1091:AF1091, TRUE, Y1091:Y1091)</f>
        <v>0</v>
      </c>
      <c r="Z1092" s="32">
        <f>SUMIF(AF1091:AF1091, TRUE, Z1091:Z1091)</f>
        <v>0</v>
      </c>
      <c r="AA1092" s="32">
        <f>SUMIF(AF1091:AF1091, TRUE, AA1091:AA1091)</f>
        <v>0</v>
      </c>
      <c r="AB1092" s="32">
        <f>SUMIF(AF1091:AF1091, TRUE, AB1091:AB1091)</f>
        <v>0</v>
      </c>
      <c r="AC1092" s="32">
        <f>SUMIF(AF1091:AF1091, TRUE, AC1091:AC1091)</f>
        <v>0</v>
      </c>
      <c r="AD1092" s="32">
        <f>SUMIF(AF1091:AF1091, TRUE, AD1091:AD1091)</f>
        <v>0</v>
      </c>
      <c r="AE1092" s="32">
        <f>SUMIF(AF1091:AF1091, TRUE, AE1091:AE1091)</f>
        <v>0</v>
      </c>
      <c r="AF1092" t="b">
        <v>0</v>
      </c>
      <c r="AG1092" t="b">
        <v>0</v>
      </c>
    </row>
    <row r="1093" spans="1:33" x14ac:dyDescent="0.3">
      <c r="A1093" s="2" t="s">
        <v>2290</v>
      </c>
      <c r="B1093" s="2" t="s">
        <v>526</v>
      </c>
      <c r="C1093" s="2" t="s">
        <v>1808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2" t="s">
        <v>385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t="b">
        <v>1</v>
      </c>
      <c r="AG1093" t="b">
        <v>1</v>
      </c>
    </row>
    <row r="1094" spans="1:33" x14ac:dyDescent="0.3">
      <c r="A1094" s="2" t="s">
        <v>2289</v>
      </c>
      <c r="B1094" s="2" t="s">
        <v>1426</v>
      </c>
      <c r="C1094" s="2" t="s">
        <v>1777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2" t="s">
        <v>385</v>
      </c>
      <c r="V1094" s="3">
        <v>29840</v>
      </c>
      <c r="W1094" s="3">
        <v>29840</v>
      </c>
      <c r="X1094" s="3">
        <v>15475</v>
      </c>
      <c r="Y1094" s="3">
        <v>15475</v>
      </c>
      <c r="Z1094" s="3">
        <v>0</v>
      </c>
      <c r="AA1094" s="3">
        <v>0</v>
      </c>
      <c r="AB1094" s="3">
        <v>20640</v>
      </c>
      <c r="AC1094" s="3">
        <v>20640</v>
      </c>
      <c r="AD1094" s="3">
        <v>7640</v>
      </c>
      <c r="AE1094" s="3">
        <v>7640</v>
      </c>
      <c r="AF1094" t="b">
        <v>1</v>
      </c>
      <c r="AG1094" t="b">
        <v>1</v>
      </c>
    </row>
    <row r="1095" spans="1:33" x14ac:dyDescent="0.3">
      <c r="A1095" s="2" t="s">
        <v>2288</v>
      </c>
      <c r="B1095" s="2" t="s">
        <v>1427</v>
      </c>
      <c r="C1095" s="2" t="s">
        <v>1777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2" t="s">
        <v>385</v>
      </c>
      <c r="V1095" s="3">
        <v>0</v>
      </c>
      <c r="W1095" s="3">
        <v>0</v>
      </c>
      <c r="X1095" s="3">
        <v>179549.86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  <c r="AE1095" s="3">
        <v>0</v>
      </c>
      <c r="AF1095" t="b">
        <v>1</v>
      </c>
      <c r="AG1095" t="b">
        <v>1</v>
      </c>
    </row>
    <row r="1096" spans="1:33" x14ac:dyDescent="0.3">
      <c r="A1096" s="31" t="s">
        <v>384</v>
      </c>
      <c r="B1096" s="31" t="s">
        <v>1774</v>
      </c>
      <c r="C1096" s="31" t="s">
        <v>384</v>
      </c>
      <c r="D1096" s="32">
        <f>SUMIF(AF1093:AF1095, TRUE, D1093:D1095)</f>
        <v>0</v>
      </c>
      <c r="E1096" s="32">
        <f>SUMIF(AF1093:AF1095, TRUE, E1093:E1095)</f>
        <v>0</v>
      </c>
      <c r="F1096" s="32">
        <f>SUMIF(AF1093:AF1095, TRUE, F1093:F1095)</f>
        <v>0</v>
      </c>
      <c r="G1096" s="32">
        <f>SUMIF(AF1093:AF1095, TRUE, G1093:G1095)</f>
        <v>0</v>
      </c>
      <c r="H1096" s="32">
        <f>SUMIF(AF1093:AF1095, TRUE, H1093:H1095)</f>
        <v>0</v>
      </c>
      <c r="I1096" s="32">
        <f>SUMIF(AF1093:AF1095, TRUE, I1093:I1095)</f>
        <v>0</v>
      </c>
      <c r="J1096" s="32">
        <f>SUMIF(AF1093:AF1095, TRUE, J1093:J1095)</f>
        <v>0</v>
      </c>
      <c r="K1096" s="32">
        <f>SUMIF(AF1093:AF1095, TRUE, K1093:K1095)</f>
        <v>0</v>
      </c>
      <c r="L1096" s="32">
        <f>SUMIF(AF1093:AF1095, TRUE, L1093:L1095)</f>
        <v>0</v>
      </c>
      <c r="M1096" s="32">
        <f>SUMIF(AF1093:AF1095, TRUE, M1093:M1095)</f>
        <v>0</v>
      </c>
      <c r="N1096" s="32">
        <f>SUMIF(AF1093:AF1095, TRUE, N1093:N1095)</f>
        <v>0</v>
      </c>
      <c r="O1096" s="32">
        <f>SUMIF(AF1093:AF1095, TRUE, O1093:O1095)</f>
        <v>0</v>
      </c>
      <c r="P1096" s="32">
        <f>SUMIF(AF1093:AF1095, TRUE, P1093:P1095)</f>
        <v>0</v>
      </c>
      <c r="Q1096" s="32">
        <f>SUMIF(AF1093:AF1095, TRUE, Q1093:Q1095)</f>
        <v>0</v>
      </c>
      <c r="R1096" s="32">
        <f>SUMIF(AF1093:AF1095, TRUE, R1093:R1095)</f>
        <v>0</v>
      </c>
      <c r="S1096" s="32">
        <f>SUMIF(AF1093:AF1095, TRUE, S1093:S1095)</f>
        <v>0</v>
      </c>
      <c r="T1096" s="32">
        <f>SUMIF(AF1093:AF1095, TRUE, T1093:T1095)</f>
        <v>0</v>
      </c>
      <c r="U1096" s="31" t="s">
        <v>384</v>
      </c>
      <c r="V1096" s="32">
        <f>SUMIF(AF1093:AF1095, TRUE, V1093:V1095)</f>
        <v>29840</v>
      </c>
      <c r="W1096" s="32">
        <f>SUMIF(AF1093:AF1095, TRUE, W1093:W1095)</f>
        <v>29840</v>
      </c>
      <c r="X1096" s="32">
        <f>SUMIF(AF1093:AF1095, TRUE, X1093:X1095)</f>
        <v>195024.86</v>
      </c>
      <c r="Y1096" s="32">
        <f>SUMIF(AF1093:AF1095, TRUE, Y1093:Y1095)</f>
        <v>15475</v>
      </c>
      <c r="Z1096" s="32">
        <f>SUMIF(AF1093:AF1095, TRUE, Z1093:Z1095)</f>
        <v>0</v>
      </c>
      <c r="AA1096" s="32">
        <f>SUMIF(AF1093:AF1095, TRUE, AA1093:AA1095)</f>
        <v>0</v>
      </c>
      <c r="AB1096" s="32">
        <f>SUMIF(AF1093:AF1095, TRUE, AB1093:AB1095)</f>
        <v>20640</v>
      </c>
      <c r="AC1096" s="32">
        <f>SUMIF(AF1093:AF1095, TRUE, AC1093:AC1095)</f>
        <v>20640</v>
      </c>
      <c r="AD1096" s="32">
        <f>SUMIF(AF1093:AF1095, TRUE, AD1093:AD1095)</f>
        <v>7640</v>
      </c>
      <c r="AE1096" s="32">
        <f>SUMIF(AF1093:AF1095, TRUE, AE1093:AE1095)</f>
        <v>7640</v>
      </c>
      <c r="AF1096" t="b">
        <v>0</v>
      </c>
      <c r="AG1096" t="b">
        <v>0</v>
      </c>
    </row>
    <row r="1097" spans="1:33" x14ac:dyDescent="0.3">
      <c r="A1097" s="2" t="s">
        <v>2287</v>
      </c>
      <c r="B1097" s="2" t="s">
        <v>753</v>
      </c>
      <c r="C1097" s="2" t="s">
        <v>1775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2" t="s">
        <v>385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t="b">
        <v>1</v>
      </c>
      <c r="AG1097" t="b">
        <v>1</v>
      </c>
    </row>
    <row r="1098" spans="1:33" x14ac:dyDescent="0.3">
      <c r="A1098" s="31" t="s">
        <v>384</v>
      </c>
      <c r="B1098" s="31" t="s">
        <v>1774</v>
      </c>
      <c r="C1098" s="31" t="s">
        <v>384</v>
      </c>
      <c r="D1098" s="32">
        <f>SUMIF(AF1097:AF1097, TRUE, D1097:D1097)</f>
        <v>0</v>
      </c>
      <c r="E1098" s="32">
        <f>SUMIF(AF1097:AF1097, TRUE, E1097:E1097)</f>
        <v>0</v>
      </c>
      <c r="F1098" s="32">
        <f>SUMIF(AF1097:AF1097, TRUE, F1097:F1097)</f>
        <v>0</v>
      </c>
      <c r="G1098" s="32">
        <f>SUMIF(AF1097:AF1097, TRUE, G1097:G1097)</f>
        <v>0</v>
      </c>
      <c r="H1098" s="32">
        <f>SUMIF(AF1097:AF1097, TRUE, H1097:H1097)</f>
        <v>0</v>
      </c>
      <c r="I1098" s="32">
        <f>SUMIF(AF1097:AF1097, TRUE, I1097:I1097)</f>
        <v>0</v>
      </c>
      <c r="J1098" s="32">
        <f>SUMIF(AF1097:AF1097, TRUE, J1097:J1097)</f>
        <v>0</v>
      </c>
      <c r="K1098" s="32">
        <f>SUMIF(AF1097:AF1097, TRUE, K1097:K1097)</f>
        <v>0</v>
      </c>
      <c r="L1098" s="32">
        <f>SUMIF(AF1097:AF1097, TRUE, L1097:L1097)</f>
        <v>0</v>
      </c>
      <c r="M1098" s="32">
        <f>SUMIF(AF1097:AF1097, TRUE, M1097:M1097)</f>
        <v>0</v>
      </c>
      <c r="N1098" s="32">
        <f>SUMIF(AF1097:AF1097, TRUE, N1097:N1097)</f>
        <v>0</v>
      </c>
      <c r="O1098" s="32">
        <f>SUMIF(AF1097:AF1097, TRUE, O1097:O1097)</f>
        <v>0</v>
      </c>
      <c r="P1098" s="32">
        <f>SUMIF(AF1097:AF1097, TRUE, P1097:P1097)</f>
        <v>0</v>
      </c>
      <c r="Q1098" s="32">
        <f>SUMIF(AF1097:AF1097, TRUE, Q1097:Q1097)</f>
        <v>0</v>
      </c>
      <c r="R1098" s="32">
        <f>SUMIF(AF1097:AF1097, TRUE, R1097:R1097)</f>
        <v>0</v>
      </c>
      <c r="S1098" s="32">
        <f>SUMIF(AF1097:AF1097, TRUE, S1097:S1097)</f>
        <v>0</v>
      </c>
      <c r="T1098" s="32">
        <f>SUMIF(AF1097:AF1097, TRUE, T1097:T1097)</f>
        <v>0</v>
      </c>
      <c r="U1098" s="31" t="s">
        <v>384</v>
      </c>
      <c r="V1098" s="32">
        <f>SUMIF(AF1097:AF1097, TRUE, V1097:V1097)</f>
        <v>0</v>
      </c>
      <c r="W1098" s="32">
        <f>SUMIF(AF1097:AF1097, TRUE, W1097:W1097)</f>
        <v>0</v>
      </c>
      <c r="X1098" s="32">
        <f>SUMIF(AF1097:AF1097, TRUE, X1097:X1097)</f>
        <v>0</v>
      </c>
      <c r="Y1098" s="32">
        <f>SUMIF(AF1097:AF1097, TRUE, Y1097:Y1097)</f>
        <v>0</v>
      </c>
      <c r="Z1098" s="32">
        <f>SUMIF(AF1097:AF1097, TRUE, Z1097:Z1097)</f>
        <v>0</v>
      </c>
      <c r="AA1098" s="32">
        <f>SUMIF(AF1097:AF1097, TRUE, AA1097:AA1097)</f>
        <v>0</v>
      </c>
      <c r="AB1098" s="32">
        <f>SUMIF(AF1097:AF1097, TRUE, AB1097:AB1097)</f>
        <v>0</v>
      </c>
      <c r="AC1098" s="32">
        <f>SUMIF(AF1097:AF1097, TRUE, AC1097:AC1097)</f>
        <v>0</v>
      </c>
      <c r="AD1098" s="32">
        <f>SUMIF(AF1097:AF1097, TRUE, AD1097:AD1097)</f>
        <v>0</v>
      </c>
      <c r="AE1098" s="32">
        <f>SUMIF(AF1097:AF1097, TRUE, AE1097:AE1097)</f>
        <v>0</v>
      </c>
      <c r="AF1098" t="b">
        <v>0</v>
      </c>
      <c r="AG1098" t="b">
        <v>0</v>
      </c>
    </row>
    <row r="1099" spans="1:33" x14ac:dyDescent="0.3">
      <c r="A1099" s="2" t="s">
        <v>2286</v>
      </c>
      <c r="B1099" s="2" t="s">
        <v>752</v>
      </c>
      <c r="C1099" s="2" t="s">
        <v>1775</v>
      </c>
      <c r="D1099" s="3">
        <v>0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2" t="s">
        <v>385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t="b">
        <v>1</v>
      </c>
      <c r="AG1099" t="b">
        <v>1</v>
      </c>
    </row>
    <row r="1100" spans="1:33" x14ac:dyDescent="0.3">
      <c r="A1100" s="31" t="s">
        <v>384</v>
      </c>
      <c r="B1100" s="31" t="s">
        <v>1774</v>
      </c>
      <c r="C1100" s="31" t="s">
        <v>384</v>
      </c>
      <c r="D1100" s="32">
        <f>SUMIF(AF1099:AF1099, TRUE, D1099:D1099)</f>
        <v>0</v>
      </c>
      <c r="E1100" s="32">
        <f>SUMIF(AF1099:AF1099, TRUE, E1099:E1099)</f>
        <v>0</v>
      </c>
      <c r="F1100" s="32">
        <f>SUMIF(AF1099:AF1099, TRUE, F1099:F1099)</f>
        <v>0</v>
      </c>
      <c r="G1100" s="32">
        <f>SUMIF(AF1099:AF1099, TRUE, G1099:G1099)</f>
        <v>0</v>
      </c>
      <c r="H1100" s="32">
        <f>SUMIF(AF1099:AF1099, TRUE, H1099:H1099)</f>
        <v>0</v>
      </c>
      <c r="I1100" s="32">
        <f>SUMIF(AF1099:AF1099, TRUE, I1099:I1099)</f>
        <v>0</v>
      </c>
      <c r="J1100" s="32">
        <f>SUMIF(AF1099:AF1099, TRUE, J1099:J1099)</f>
        <v>0</v>
      </c>
      <c r="K1100" s="32">
        <f>SUMIF(AF1099:AF1099, TRUE, K1099:K1099)</f>
        <v>0</v>
      </c>
      <c r="L1100" s="32">
        <f>SUMIF(AF1099:AF1099, TRUE, L1099:L1099)</f>
        <v>0</v>
      </c>
      <c r="M1100" s="32">
        <f>SUMIF(AF1099:AF1099, TRUE, M1099:M1099)</f>
        <v>0</v>
      </c>
      <c r="N1100" s="32">
        <f>SUMIF(AF1099:AF1099, TRUE, N1099:N1099)</f>
        <v>0</v>
      </c>
      <c r="O1100" s="32">
        <f>SUMIF(AF1099:AF1099, TRUE, O1099:O1099)</f>
        <v>0</v>
      </c>
      <c r="P1100" s="32">
        <f>SUMIF(AF1099:AF1099, TRUE, P1099:P1099)</f>
        <v>0</v>
      </c>
      <c r="Q1100" s="32">
        <f>SUMIF(AF1099:AF1099, TRUE, Q1099:Q1099)</f>
        <v>0</v>
      </c>
      <c r="R1100" s="32">
        <f>SUMIF(AF1099:AF1099, TRUE, R1099:R1099)</f>
        <v>0</v>
      </c>
      <c r="S1100" s="32">
        <f>SUMIF(AF1099:AF1099, TRUE, S1099:S1099)</f>
        <v>0</v>
      </c>
      <c r="T1100" s="32">
        <f>SUMIF(AF1099:AF1099, TRUE, T1099:T1099)</f>
        <v>0</v>
      </c>
      <c r="U1100" s="31" t="s">
        <v>384</v>
      </c>
      <c r="V1100" s="32">
        <f>SUMIF(AF1099:AF1099, TRUE, V1099:V1099)</f>
        <v>0</v>
      </c>
      <c r="W1100" s="32">
        <f>SUMIF(AF1099:AF1099, TRUE, W1099:W1099)</f>
        <v>0</v>
      </c>
      <c r="X1100" s="32">
        <f>SUMIF(AF1099:AF1099, TRUE, X1099:X1099)</f>
        <v>0</v>
      </c>
      <c r="Y1100" s="32">
        <f>SUMIF(AF1099:AF1099, TRUE, Y1099:Y1099)</f>
        <v>0</v>
      </c>
      <c r="Z1100" s="32">
        <f>SUMIF(AF1099:AF1099, TRUE, Z1099:Z1099)</f>
        <v>0</v>
      </c>
      <c r="AA1100" s="32">
        <f>SUMIF(AF1099:AF1099, TRUE, AA1099:AA1099)</f>
        <v>0</v>
      </c>
      <c r="AB1100" s="32">
        <f>SUMIF(AF1099:AF1099, TRUE, AB1099:AB1099)</f>
        <v>0</v>
      </c>
      <c r="AC1100" s="32">
        <f>SUMIF(AF1099:AF1099, TRUE, AC1099:AC1099)</f>
        <v>0</v>
      </c>
      <c r="AD1100" s="32">
        <f>SUMIF(AF1099:AF1099, TRUE, AD1099:AD1099)</f>
        <v>0</v>
      </c>
      <c r="AE1100" s="32">
        <f>SUMIF(AF1099:AF1099, TRUE, AE1099:AE1099)</f>
        <v>0</v>
      </c>
      <c r="AF1100" t="b">
        <v>0</v>
      </c>
      <c r="AG1100" t="b">
        <v>0</v>
      </c>
    </row>
    <row r="1101" spans="1:33" x14ac:dyDescent="0.3">
      <c r="A1101" s="2" t="s">
        <v>2285</v>
      </c>
      <c r="B1101" s="2" t="s">
        <v>751</v>
      </c>
      <c r="C1101" s="2" t="s">
        <v>1775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2" t="s">
        <v>385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t="b">
        <v>1</v>
      </c>
      <c r="AG1101" t="b">
        <v>1</v>
      </c>
    </row>
    <row r="1102" spans="1:33" x14ac:dyDescent="0.3">
      <c r="A1102" s="31" t="s">
        <v>384</v>
      </c>
      <c r="B1102" s="31" t="s">
        <v>1774</v>
      </c>
      <c r="C1102" s="31" t="s">
        <v>384</v>
      </c>
      <c r="D1102" s="32">
        <f>SUMIF(AF1101:AF1101, TRUE, D1101:D1101)</f>
        <v>0</v>
      </c>
      <c r="E1102" s="32">
        <f>SUMIF(AF1101:AF1101, TRUE, E1101:E1101)</f>
        <v>0</v>
      </c>
      <c r="F1102" s="32">
        <f>SUMIF(AF1101:AF1101, TRUE, F1101:F1101)</f>
        <v>0</v>
      </c>
      <c r="G1102" s="32">
        <f>SUMIF(AF1101:AF1101, TRUE, G1101:G1101)</f>
        <v>0</v>
      </c>
      <c r="H1102" s="32">
        <f>SUMIF(AF1101:AF1101, TRUE, H1101:H1101)</f>
        <v>0</v>
      </c>
      <c r="I1102" s="32">
        <f>SUMIF(AF1101:AF1101, TRUE, I1101:I1101)</f>
        <v>0</v>
      </c>
      <c r="J1102" s="32">
        <f>SUMIF(AF1101:AF1101, TRUE, J1101:J1101)</f>
        <v>0</v>
      </c>
      <c r="K1102" s="32">
        <f>SUMIF(AF1101:AF1101, TRUE, K1101:K1101)</f>
        <v>0</v>
      </c>
      <c r="L1102" s="32">
        <f>SUMIF(AF1101:AF1101, TRUE, L1101:L1101)</f>
        <v>0</v>
      </c>
      <c r="M1102" s="32">
        <f>SUMIF(AF1101:AF1101, TRUE, M1101:M1101)</f>
        <v>0</v>
      </c>
      <c r="N1102" s="32">
        <f>SUMIF(AF1101:AF1101, TRUE, N1101:N1101)</f>
        <v>0</v>
      </c>
      <c r="O1102" s="32">
        <f>SUMIF(AF1101:AF1101, TRUE, O1101:O1101)</f>
        <v>0</v>
      </c>
      <c r="P1102" s="32">
        <f>SUMIF(AF1101:AF1101, TRUE, P1101:P1101)</f>
        <v>0</v>
      </c>
      <c r="Q1102" s="32">
        <f>SUMIF(AF1101:AF1101, TRUE, Q1101:Q1101)</f>
        <v>0</v>
      </c>
      <c r="R1102" s="32">
        <f>SUMIF(AF1101:AF1101, TRUE, R1101:R1101)</f>
        <v>0</v>
      </c>
      <c r="S1102" s="32">
        <f>SUMIF(AF1101:AF1101, TRUE, S1101:S1101)</f>
        <v>0</v>
      </c>
      <c r="T1102" s="32">
        <f>SUMIF(AF1101:AF1101, TRUE, T1101:T1101)</f>
        <v>0</v>
      </c>
      <c r="U1102" s="31" t="s">
        <v>384</v>
      </c>
      <c r="V1102" s="32">
        <f>SUMIF(AF1101:AF1101, TRUE, V1101:V1101)</f>
        <v>0</v>
      </c>
      <c r="W1102" s="32">
        <f>SUMIF(AF1101:AF1101, TRUE, W1101:W1101)</f>
        <v>0</v>
      </c>
      <c r="X1102" s="32">
        <f>SUMIF(AF1101:AF1101, TRUE, X1101:X1101)</f>
        <v>0</v>
      </c>
      <c r="Y1102" s="32">
        <f>SUMIF(AF1101:AF1101, TRUE, Y1101:Y1101)</f>
        <v>0</v>
      </c>
      <c r="Z1102" s="32">
        <f>SUMIF(AF1101:AF1101, TRUE, Z1101:Z1101)</f>
        <v>0</v>
      </c>
      <c r="AA1102" s="32">
        <f>SUMIF(AF1101:AF1101, TRUE, AA1101:AA1101)</f>
        <v>0</v>
      </c>
      <c r="AB1102" s="32">
        <f>SUMIF(AF1101:AF1101, TRUE, AB1101:AB1101)</f>
        <v>0</v>
      </c>
      <c r="AC1102" s="32">
        <f>SUMIF(AF1101:AF1101, TRUE, AC1101:AC1101)</f>
        <v>0</v>
      </c>
      <c r="AD1102" s="32">
        <f>SUMIF(AF1101:AF1101, TRUE, AD1101:AD1101)</f>
        <v>0</v>
      </c>
      <c r="AE1102" s="32">
        <f>SUMIF(AF1101:AF1101, TRUE, AE1101:AE1101)</f>
        <v>0</v>
      </c>
      <c r="AF1102" t="b">
        <v>0</v>
      </c>
      <c r="AG1102" t="b">
        <v>0</v>
      </c>
    </row>
    <row r="1103" spans="1:33" x14ac:dyDescent="0.3">
      <c r="A1103" s="2" t="s">
        <v>2284</v>
      </c>
      <c r="B1103" s="2" t="s">
        <v>527</v>
      </c>
      <c r="C1103" s="2" t="s">
        <v>1808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2" t="s">
        <v>385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t="b">
        <v>1</v>
      </c>
      <c r="AG1103" t="b">
        <v>1</v>
      </c>
    </row>
    <row r="1104" spans="1:33" x14ac:dyDescent="0.3">
      <c r="A1104" s="2" t="s">
        <v>2283</v>
      </c>
      <c r="B1104" s="2" t="s">
        <v>1428</v>
      </c>
      <c r="C1104" s="2" t="s">
        <v>1777</v>
      </c>
      <c r="D1104" s="3">
        <v>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2" t="s">
        <v>385</v>
      </c>
      <c r="V1104" s="3">
        <v>0</v>
      </c>
      <c r="W1104" s="3">
        <v>0</v>
      </c>
      <c r="X1104" s="3">
        <v>0</v>
      </c>
      <c r="Y1104" s="3">
        <v>0</v>
      </c>
      <c r="Z1104" s="3">
        <v>17005</v>
      </c>
      <c r="AA1104" s="3">
        <v>17005</v>
      </c>
      <c r="AB1104" s="3">
        <v>0</v>
      </c>
      <c r="AC1104" s="3">
        <v>0</v>
      </c>
      <c r="AD1104" s="3">
        <v>7640</v>
      </c>
      <c r="AE1104" s="3">
        <v>0</v>
      </c>
      <c r="AF1104" t="b">
        <v>1</v>
      </c>
      <c r="AG1104" t="b">
        <v>1</v>
      </c>
    </row>
    <row r="1105" spans="1:33" x14ac:dyDescent="0.3">
      <c r="A1105" s="2" t="s">
        <v>2282</v>
      </c>
      <c r="B1105" s="2" t="s">
        <v>1429</v>
      </c>
      <c r="C1105" s="2" t="s">
        <v>1777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2" t="s">
        <v>385</v>
      </c>
      <c r="V1105" s="3">
        <v>151630.44</v>
      </c>
      <c r="W1105" s="3">
        <v>0</v>
      </c>
      <c r="X1105" s="3">
        <v>179549.86</v>
      </c>
      <c r="Y1105" s="3">
        <v>151630.44</v>
      </c>
      <c r="Z1105" s="3">
        <v>179500</v>
      </c>
      <c r="AA1105" s="3">
        <v>179500</v>
      </c>
      <c r="AB1105" s="3">
        <v>178948.15</v>
      </c>
      <c r="AC1105" s="3">
        <v>178948.15</v>
      </c>
      <c r="AD1105" s="3">
        <v>158549.85999999999</v>
      </c>
      <c r="AE1105" s="3">
        <v>158189.85999999999</v>
      </c>
      <c r="AF1105" t="b">
        <v>1</v>
      </c>
      <c r="AG1105" t="b">
        <v>1</v>
      </c>
    </row>
    <row r="1106" spans="1:33" x14ac:dyDescent="0.3">
      <c r="A1106" s="2" t="s">
        <v>2281</v>
      </c>
      <c r="B1106" s="2" t="s">
        <v>1430</v>
      </c>
      <c r="C1106" s="2" t="s">
        <v>1777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2" t="s">
        <v>385</v>
      </c>
      <c r="V1106" s="3">
        <v>2760000</v>
      </c>
      <c r="W1106" s="3">
        <v>2760000</v>
      </c>
      <c r="X1106" s="3">
        <v>690000</v>
      </c>
      <c r="Y1106" s="3">
        <v>690000</v>
      </c>
      <c r="Z1106" s="3">
        <v>2795921.57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t="b">
        <v>1</v>
      </c>
      <c r="AG1106" t="b">
        <v>1</v>
      </c>
    </row>
    <row r="1107" spans="1:33" x14ac:dyDescent="0.3">
      <c r="A1107" s="2" t="s">
        <v>2280</v>
      </c>
      <c r="B1107" s="2" t="s">
        <v>1431</v>
      </c>
      <c r="C1107" s="2" t="s">
        <v>1777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2" t="s">
        <v>385</v>
      </c>
      <c r="V1107" s="3">
        <v>67500</v>
      </c>
      <c r="W1107" s="3">
        <v>0</v>
      </c>
      <c r="X1107" s="3">
        <v>34500</v>
      </c>
      <c r="Y1107" s="3">
        <v>34500</v>
      </c>
      <c r="Z1107" s="3">
        <v>32000</v>
      </c>
      <c r="AA1107" s="3">
        <v>32000</v>
      </c>
      <c r="AB1107" s="3">
        <v>35000</v>
      </c>
      <c r="AC1107" s="3">
        <v>35000</v>
      </c>
      <c r="AD1107" s="3">
        <v>35000</v>
      </c>
      <c r="AE1107" s="3">
        <v>35000</v>
      </c>
      <c r="AF1107" t="b">
        <v>1</v>
      </c>
      <c r="AG1107" t="b">
        <v>1</v>
      </c>
    </row>
    <row r="1108" spans="1:33" x14ac:dyDescent="0.3">
      <c r="A1108" s="2" t="s">
        <v>2279</v>
      </c>
      <c r="B1108" s="2" t="s">
        <v>1432</v>
      </c>
      <c r="C1108" s="2" t="s">
        <v>1775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2" t="s">
        <v>385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t="b">
        <v>1</v>
      </c>
      <c r="AG1108" t="b">
        <v>1</v>
      </c>
    </row>
    <row r="1109" spans="1:33" x14ac:dyDescent="0.3">
      <c r="A1109" s="2" t="s">
        <v>2278</v>
      </c>
      <c r="B1109" s="2" t="s">
        <v>1433</v>
      </c>
      <c r="C1109" s="2" t="s">
        <v>1775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2" t="s">
        <v>385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t="b">
        <v>1</v>
      </c>
      <c r="AG1109" t="b">
        <v>1</v>
      </c>
    </row>
    <row r="1110" spans="1:33" x14ac:dyDescent="0.3">
      <c r="A1110" s="31" t="s">
        <v>384</v>
      </c>
      <c r="B1110" s="31" t="s">
        <v>1774</v>
      </c>
      <c r="C1110" s="31" t="s">
        <v>384</v>
      </c>
      <c r="D1110" s="32">
        <f>SUMIF(AF1103:AF1109, TRUE, D1103:D1109)</f>
        <v>0</v>
      </c>
      <c r="E1110" s="32">
        <f>SUMIF(AF1103:AF1109, TRUE, E1103:E1109)</f>
        <v>0</v>
      </c>
      <c r="F1110" s="32">
        <f>SUMIF(AF1103:AF1109, TRUE, F1103:F1109)</f>
        <v>0</v>
      </c>
      <c r="G1110" s="32">
        <f>SUMIF(AF1103:AF1109, TRUE, G1103:G1109)</f>
        <v>0</v>
      </c>
      <c r="H1110" s="32">
        <f>SUMIF(AF1103:AF1109, TRUE, H1103:H1109)</f>
        <v>0</v>
      </c>
      <c r="I1110" s="32">
        <f>SUMIF(AF1103:AF1109, TRUE, I1103:I1109)</f>
        <v>0</v>
      </c>
      <c r="J1110" s="32">
        <f>SUMIF(AF1103:AF1109, TRUE, J1103:J1109)</f>
        <v>0</v>
      </c>
      <c r="K1110" s="32">
        <f>SUMIF(AF1103:AF1109, TRUE, K1103:K1109)</f>
        <v>0</v>
      </c>
      <c r="L1110" s="32">
        <f>SUMIF(AF1103:AF1109, TRUE, L1103:L1109)</f>
        <v>0</v>
      </c>
      <c r="M1110" s="32">
        <f>SUMIF(AF1103:AF1109, TRUE, M1103:M1109)</f>
        <v>0</v>
      </c>
      <c r="N1110" s="32">
        <f>SUMIF(AF1103:AF1109, TRUE, N1103:N1109)</f>
        <v>0</v>
      </c>
      <c r="O1110" s="32">
        <f>SUMIF(AF1103:AF1109, TRUE, O1103:O1109)</f>
        <v>0</v>
      </c>
      <c r="P1110" s="32">
        <f>SUMIF(AF1103:AF1109, TRUE, P1103:P1109)</f>
        <v>0</v>
      </c>
      <c r="Q1110" s="32">
        <f>SUMIF(AF1103:AF1109, TRUE, Q1103:Q1109)</f>
        <v>0</v>
      </c>
      <c r="R1110" s="32">
        <f>SUMIF(AF1103:AF1109, TRUE, R1103:R1109)</f>
        <v>0</v>
      </c>
      <c r="S1110" s="32">
        <f>SUMIF(AF1103:AF1109, TRUE, S1103:S1109)</f>
        <v>0</v>
      </c>
      <c r="T1110" s="32">
        <f>SUMIF(AF1103:AF1109, TRUE, T1103:T1109)</f>
        <v>0</v>
      </c>
      <c r="U1110" s="31" t="s">
        <v>384</v>
      </c>
      <c r="V1110" s="32">
        <f>SUMIF(AF1103:AF1109, TRUE, V1103:V1109)</f>
        <v>2979130.44</v>
      </c>
      <c r="W1110" s="32">
        <f>SUMIF(AF1103:AF1109, TRUE, W1103:W1109)</f>
        <v>2760000</v>
      </c>
      <c r="X1110" s="32">
        <f>SUMIF(AF1103:AF1109, TRUE, X1103:X1109)</f>
        <v>904049.86</v>
      </c>
      <c r="Y1110" s="32">
        <f>SUMIF(AF1103:AF1109, TRUE, Y1103:Y1109)</f>
        <v>876130.44</v>
      </c>
      <c r="Z1110" s="32">
        <f>SUMIF(AF1103:AF1109, TRUE, Z1103:Z1109)</f>
        <v>3024426.57</v>
      </c>
      <c r="AA1110" s="32">
        <f>SUMIF(AF1103:AF1109, TRUE, AA1103:AA1109)</f>
        <v>228505</v>
      </c>
      <c r="AB1110" s="32">
        <f>SUMIF(AF1103:AF1109, TRUE, AB1103:AB1109)</f>
        <v>213948.15</v>
      </c>
      <c r="AC1110" s="32">
        <f>SUMIF(AF1103:AF1109, TRUE, AC1103:AC1109)</f>
        <v>213948.15</v>
      </c>
      <c r="AD1110" s="32">
        <f>SUMIF(AF1103:AF1109, TRUE, AD1103:AD1109)</f>
        <v>201189.86</v>
      </c>
      <c r="AE1110" s="32">
        <f>SUMIF(AF1103:AF1109, TRUE, AE1103:AE1109)</f>
        <v>193189.86</v>
      </c>
      <c r="AF1110" t="b">
        <v>0</v>
      </c>
      <c r="AG1110" t="b">
        <v>0</v>
      </c>
    </row>
    <row r="1111" spans="1:33" x14ac:dyDescent="0.3">
      <c r="A1111" s="2" t="s">
        <v>2277</v>
      </c>
      <c r="B1111" s="2" t="s">
        <v>1434</v>
      </c>
      <c r="C1111" s="2" t="s">
        <v>1775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2" t="s">
        <v>385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t="b">
        <v>1</v>
      </c>
      <c r="AG1111" t="b">
        <v>1</v>
      </c>
    </row>
    <row r="1112" spans="1:33" x14ac:dyDescent="0.3">
      <c r="A1112" s="31" t="s">
        <v>384</v>
      </c>
      <c r="B1112" s="31" t="s">
        <v>1774</v>
      </c>
      <c r="C1112" s="31" t="s">
        <v>384</v>
      </c>
      <c r="D1112" s="32">
        <f>SUMIF(AF1111:AF1111, TRUE, D1111:D1111)</f>
        <v>0</v>
      </c>
      <c r="E1112" s="32">
        <f>SUMIF(AF1111:AF1111, TRUE, E1111:E1111)</f>
        <v>0</v>
      </c>
      <c r="F1112" s="32">
        <f>SUMIF(AF1111:AF1111, TRUE, F1111:F1111)</f>
        <v>0</v>
      </c>
      <c r="G1112" s="32">
        <f>SUMIF(AF1111:AF1111, TRUE, G1111:G1111)</f>
        <v>0</v>
      </c>
      <c r="H1112" s="32">
        <f>SUMIF(AF1111:AF1111, TRUE, H1111:H1111)</f>
        <v>0</v>
      </c>
      <c r="I1112" s="32">
        <f>SUMIF(AF1111:AF1111, TRUE, I1111:I1111)</f>
        <v>0</v>
      </c>
      <c r="J1112" s="32">
        <f>SUMIF(AF1111:AF1111, TRUE, J1111:J1111)</f>
        <v>0</v>
      </c>
      <c r="K1112" s="32">
        <f>SUMIF(AF1111:AF1111, TRUE, K1111:K1111)</f>
        <v>0</v>
      </c>
      <c r="L1112" s="32">
        <f>SUMIF(AF1111:AF1111, TRUE, L1111:L1111)</f>
        <v>0</v>
      </c>
      <c r="M1112" s="32">
        <f>SUMIF(AF1111:AF1111, TRUE, M1111:M1111)</f>
        <v>0</v>
      </c>
      <c r="N1112" s="32">
        <f>SUMIF(AF1111:AF1111, TRUE, N1111:N1111)</f>
        <v>0</v>
      </c>
      <c r="O1112" s="32">
        <f>SUMIF(AF1111:AF1111, TRUE, O1111:O1111)</f>
        <v>0</v>
      </c>
      <c r="P1112" s="32">
        <f>SUMIF(AF1111:AF1111, TRUE, P1111:P1111)</f>
        <v>0</v>
      </c>
      <c r="Q1112" s="32">
        <f>SUMIF(AF1111:AF1111, TRUE, Q1111:Q1111)</f>
        <v>0</v>
      </c>
      <c r="R1112" s="32">
        <f>SUMIF(AF1111:AF1111, TRUE, R1111:R1111)</f>
        <v>0</v>
      </c>
      <c r="S1112" s="32">
        <f>SUMIF(AF1111:AF1111, TRUE, S1111:S1111)</f>
        <v>0</v>
      </c>
      <c r="T1112" s="32">
        <f>SUMIF(AF1111:AF1111, TRUE, T1111:T1111)</f>
        <v>0</v>
      </c>
      <c r="U1112" s="31" t="s">
        <v>384</v>
      </c>
      <c r="V1112" s="32">
        <f>SUMIF(AF1111:AF1111, TRUE, V1111:V1111)</f>
        <v>0</v>
      </c>
      <c r="W1112" s="32">
        <f>SUMIF(AF1111:AF1111, TRUE, W1111:W1111)</f>
        <v>0</v>
      </c>
      <c r="X1112" s="32">
        <f>SUMIF(AF1111:AF1111, TRUE, X1111:X1111)</f>
        <v>0</v>
      </c>
      <c r="Y1112" s="32">
        <f>SUMIF(AF1111:AF1111, TRUE, Y1111:Y1111)</f>
        <v>0</v>
      </c>
      <c r="Z1112" s="32">
        <f>SUMIF(AF1111:AF1111, TRUE, Z1111:Z1111)</f>
        <v>0</v>
      </c>
      <c r="AA1112" s="32">
        <f>SUMIF(AF1111:AF1111, TRUE, AA1111:AA1111)</f>
        <v>0</v>
      </c>
      <c r="AB1112" s="32">
        <f>SUMIF(AF1111:AF1111, TRUE, AB1111:AB1111)</f>
        <v>0</v>
      </c>
      <c r="AC1112" s="32">
        <f>SUMIF(AF1111:AF1111, TRUE, AC1111:AC1111)</f>
        <v>0</v>
      </c>
      <c r="AD1112" s="32">
        <f>SUMIF(AF1111:AF1111, TRUE, AD1111:AD1111)</f>
        <v>0</v>
      </c>
      <c r="AE1112" s="32">
        <f>SUMIF(AF1111:AF1111, TRUE, AE1111:AE1111)</f>
        <v>0</v>
      </c>
      <c r="AF1112" t="b">
        <v>0</v>
      </c>
      <c r="AG1112" t="b">
        <v>0</v>
      </c>
    </row>
    <row r="1113" spans="1:33" x14ac:dyDescent="0.3">
      <c r="A1113" s="2" t="s">
        <v>2276</v>
      </c>
      <c r="B1113" s="2" t="s">
        <v>428</v>
      </c>
      <c r="C1113" s="2" t="s">
        <v>1808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2" t="s">
        <v>385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t="b">
        <v>1</v>
      </c>
      <c r="AG1113" t="b">
        <v>1</v>
      </c>
    </row>
    <row r="1114" spans="1:33" x14ac:dyDescent="0.3">
      <c r="A1114" s="31" t="s">
        <v>384</v>
      </c>
      <c r="B1114" s="31" t="s">
        <v>1774</v>
      </c>
      <c r="C1114" s="31" t="s">
        <v>384</v>
      </c>
      <c r="D1114" s="32">
        <f>SUMIF(AF1113:AF1113, TRUE, D1113:D1113)</f>
        <v>0</v>
      </c>
      <c r="E1114" s="32">
        <f>SUMIF(AF1113:AF1113, TRUE, E1113:E1113)</f>
        <v>0</v>
      </c>
      <c r="F1114" s="32">
        <f>SUMIF(AF1113:AF1113, TRUE, F1113:F1113)</f>
        <v>0</v>
      </c>
      <c r="G1114" s="32">
        <f>SUMIF(AF1113:AF1113, TRUE, G1113:G1113)</f>
        <v>0</v>
      </c>
      <c r="H1114" s="32">
        <f>SUMIF(AF1113:AF1113, TRUE, H1113:H1113)</f>
        <v>0</v>
      </c>
      <c r="I1114" s="32">
        <f>SUMIF(AF1113:AF1113, TRUE, I1113:I1113)</f>
        <v>0</v>
      </c>
      <c r="J1114" s="32">
        <f>SUMIF(AF1113:AF1113, TRUE, J1113:J1113)</f>
        <v>0</v>
      </c>
      <c r="K1114" s="32">
        <f>SUMIF(AF1113:AF1113, TRUE, K1113:K1113)</f>
        <v>0</v>
      </c>
      <c r="L1114" s="32">
        <f>SUMIF(AF1113:AF1113, TRUE, L1113:L1113)</f>
        <v>0</v>
      </c>
      <c r="M1114" s="32">
        <f>SUMIF(AF1113:AF1113, TRUE, M1113:M1113)</f>
        <v>0</v>
      </c>
      <c r="N1114" s="32">
        <f>SUMIF(AF1113:AF1113, TRUE, N1113:N1113)</f>
        <v>0</v>
      </c>
      <c r="O1114" s="32">
        <f>SUMIF(AF1113:AF1113, TRUE, O1113:O1113)</f>
        <v>0</v>
      </c>
      <c r="P1114" s="32">
        <f>SUMIF(AF1113:AF1113, TRUE, P1113:P1113)</f>
        <v>0</v>
      </c>
      <c r="Q1114" s="32">
        <f>SUMIF(AF1113:AF1113, TRUE, Q1113:Q1113)</f>
        <v>0</v>
      </c>
      <c r="R1114" s="32">
        <f>SUMIF(AF1113:AF1113, TRUE, R1113:R1113)</f>
        <v>0</v>
      </c>
      <c r="S1114" s="32">
        <f>SUMIF(AF1113:AF1113, TRUE, S1113:S1113)</f>
        <v>0</v>
      </c>
      <c r="T1114" s="32">
        <f>SUMIF(AF1113:AF1113, TRUE, T1113:T1113)</f>
        <v>0</v>
      </c>
      <c r="U1114" s="31" t="s">
        <v>384</v>
      </c>
      <c r="V1114" s="32">
        <f>SUMIF(AF1113:AF1113, TRUE, V1113:V1113)</f>
        <v>0</v>
      </c>
      <c r="W1114" s="32">
        <f>SUMIF(AF1113:AF1113, TRUE, W1113:W1113)</f>
        <v>0</v>
      </c>
      <c r="X1114" s="32">
        <f>SUMIF(AF1113:AF1113, TRUE, X1113:X1113)</f>
        <v>0</v>
      </c>
      <c r="Y1114" s="32">
        <f>SUMIF(AF1113:AF1113, TRUE, Y1113:Y1113)</f>
        <v>0</v>
      </c>
      <c r="Z1114" s="32">
        <f>SUMIF(AF1113:AF1113, TRUE, Z1113:Z1113)</f>
        <v>0</v>
      </c>
      <c r="AA1114" s="32">
        <f>SUMIF(AF1113:AF1113, TRUE, AA1113:AA1113)</f>
        <v>0</v>
      </c>
      <c r="AB1114" s="32">
        <f>SUMIF(AF1113:AF1113, TRUE, AB1113:AB1113)</f>
        <v>0</v>
      </c>
      <c r="AC1114" s="32">
        <f>SUMIF(AF1113:AF1113, TRUE, AC1113:AC1113)</f>
        <v>0</v>
      </c>
      <c r="AD1114" s="32">
        <f>SUMIF(AF1113:AF1113, TRUE, AD1113:AD1113)</f>
        <v>0</v>
      </c>
      <c r="AE1114" s="32">
        <f>SUMIF(AF1113:AF1113, TRUE, AE1113:AE1113)</f>
        <v>0</v>
      </c>
      <c r="AF1114" t="b">
        <v>0</v>
      </c>
      <c r="AG1114" t="b">
        <v>0</v>
      </c>
    </row>
    <row r="1115" spans="1:33" x14ac:dyDescent="0.3">
      <c r="A1115" s="2" t="s">
        <v>2275</v>
      </c>
      <c r="B1115" s="2" t="s">
        <v>670</v>
      </c>
      <c r="C1115" s="2" t="s">
        <v>1777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2" t="s">
        <v>385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t="b">
        <v>1</v>
      </c>
      <c r="AG1115" t="b">
        <v>1</v>
      </c>
    </row>
    <row r="1116" spans="1:33" x14ac:dyDescent="0.3">
      <c r="A1116" s="2" t="s">
        <v>2274</v>
      </c>
      <c r="B1116" s="2" t="s">
        <v>528</v>
      </c>
      <c r="C1116" s="2" t="s">
        <v>1777</v>
      </c>
      <c r="D1116" s="3">
        <v>0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2" t="s">
        <v>385</v>
      </c>
      <c r="V1116" s="3">
        <v>104591</v>
      </c>
      <c r="W1116" s="3">
        <v>16320</v>
      </c>
      <c r="X1116" s="3">
        <v>26206</v>
      </c>
      <c r="Y1116" s="3">
        <v>26206</v>
      </c>
      <c r="Z1116" s="3">
        <v>104591</v>
      </c>
      <c r="AA1116" s="3">
        <v>104591</v>
      </c>
      <c r="AB1116" s="3">
        <v>85594</v>
      </c>
      <c r="AC1116" s="3">
        <v>85594</v>
      </c>
      <c r="AD1116" s="3">
        <v>74281</v>
      </c>
      <c r="AE1116" s="3">
        <v>74281</v>
      </c>
      <c r="AF1116" t="b">
        <v>1</v>
      </c>
      <c r="AG1116" t="b">
        <v>1</v>
      </c>
    </row>
    <row r="1117" spans="1:33" x14ac:dyDescent="0.3">
      <c r="A1117" s="31" t="s">
        <v>384</v>
      </c>
      <c r="B1117" s="31" t="s">
        <v>1774</v>
      </c>
      <c r="C1117" s="31" t="s">
        <v>384</v>
      </c>
      <c r="D1117" s="32">
        <f>SUMIF(AF1115:AF1116, TRUE, D1115:D1116)</f>
        <v>0</v>
      </c>
      <c r="E1117" s="32">
        <f>SUMIF(AF1115:AF1116, TRUE, E1115:E1116)</f>
        <v>0</v>
      </c>
      <c r="F1117" s="32">
        <f>SUMIF(AF1115:AF1116, TRUE, F1115:F1116)</f>
        <v>0</v>
      </c>
      <c r="G1117" s="32">
        <f>SUMIF(AF1115:AF1116, TRUE, G1115:G1116)</f>
        <v>0</v>
      </c>
      <c r="H1117" s="32">
        <f>SUMIF(AF1115:AF1116, TRUE, H1115:H1116)</f>
        <v>0</v>
      </c>
      <c r="I1117" s="32">
        <f>SUMIF(AF1115:AF1116, TRUE, I1115:I1116)</f>
        <v>0</v>
      </c>
      <c r="J1117" s="32">
        <f>SUMIF(AF1115:AF1116, TRUE, J1115:J1116)</f>
        <v>0</v>
      </c>
      <c r="K1117" s="32">
        <f>SUMIF(AF1115:AF1116, TRUE, K1115:K1116)</f>
        <v>0</v>
      </c>
      <c r="L1117" s="32">
        <f>SUMIF(AF1115:AF1116, TRUE, L1115:L1116)</f>
        <v>0</v>
      </c>
      <c r="M1117" s="32">
        <f>SUMIF(AF1115:AF1116, TRUE, M1115:M1116)</f>
        <v>0</v>
      </c>
      <c r="N1117" s="32">
        <f>SUMIF(AF1115:AF1116, TRUE, N1115:N1116)</f>
        <v>0</v>
      </c>
      <c r="O1117" s="32">
        <f>SUMIF(AF1115:AF1116, TRUE, O1115:O1116)</f>
        <v>0</v>
      </c>
      <c r="P1117" s="32">
        <f>SUMIF(AF1115:AF1116, TRUE, P1115:P1116)</f>
        <v>0</v>
      </c>
      <c r="Q1117" s="32">
        <f>SUMIF(AF1115:AF1116, TRUE, Q1115:Q1116)</f>
        <v>0</v>
      </c>
      <c r="R1117" s="32">
        <f>SUMIF(AF1115:AF1116, TRUE, R1115:R1116)</f>
        <v>0</v>
      </c>
      <c r="S1117" s="32">
        <f>SUMIF(AF1115:AF1116, TRUE, S1115:S1116)</f>
        <v>0</v>
      </c>
      <c r="T1117" s="32">
        <f>SUMIF(AF1115:AF1116, TRUE, T1115:T1116)</f>
        <v>0</v>
      </c>
      <c r="U1117" s="31" t="s">
        <v>384</v>
      </c>
      <c r="V1117" s="32">
        <f>SUMIF(AF1115:AF1116, TRUE, V1115:V1116)</f>
        <v>104591</v>
      </c>
      <c r="W1117" s="32">
        <f>SUMIF(AF1115:AF1116, TRUE, W1115:W1116)</f>
        <v>16320</v>
      </c>
      <c r="X1117" s="32">
        <f>SUMIF(AF1115:AF1116, TRUE, X1115:X1116)</f>
        <v>26206</v>
      </c>
      <c r="Y1117" s="32">
        <f>SUMIF(AF1115:AF1116, TRUE, Y1115:Y1116)</f>
        <v>26206</v>
      </c>
      <c r="Z1117" s="32">
        <f>SUMIF(AF1115:AF1116, TRUE, Z1115:Z1116)</f>
        <v>104591</v>
      </c>
      <c r="AA1117" s="32">
        <f>SUMIF(AF1115:AF1116, TRUE, AA1115:AA1116)</f>
        <v>104591</v>
      </c>
      <c r="AB1117" s="32">
        <f>SUMIF(AF1115:AF1116, TRUE, AB1115:AB1116)</f>
        <v>85594</v>
      </c>
      <c r="AC1117" s="32">
        <f>SUMIF(AF1115:AF1116, TRUE, AC1115:AC1116)</f>
        <v>85594</v>
      </c>
      <c r="AD1117" s="32">
        <f>SUMIF(AF1115:AF1116, TRUE, AD1115:AD1116)</f>
        <v>74281</v>
      </c>
      <c r="AE1117" s="32">
        <f>SUMIF(AF1115:AF1116, TRUE, AE1115:AE1116)</f>
        <v>74281</v>
      </c>
      <c r="AF1117" t="b">
        <v>0</v>
      </c>
      <c r="AG1117" t="b">
        <v>0</v>
      </c>
    </row>
    <row r="1118" spans="1:33" x14ac:dyDescent="0.3">
      <c r="A1118" s="2" t="s">
        <v>2273</v>
      </c>
      <c r="B1118" s="2" t="s">
        <v>1347</v>
      </c>
      <c r="C1118" s="2" t="s">
        <v>1775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2" t="s">
        <v>385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t="b">
        <v>1</v>
      </c>
      <c r="AG1118" t="b">
        <v>1</v>
      </c>
    </row>
    <row r="1119" spans="1:33" x14ac:dyDescent="0.3">
      <c r="A1119" s="31" t="s">
        <v>384</v>
      </c>
      <c r="B1119" s="31" t="s">
        <v>1774</v>
      </c>
      <c r="C1119" s="31" t="s">
        <v>384</v>
      </c>
      <c r="D1119" s="32">
        <f>SUMIF(AF1118:AF1118, TRUE, D1118:D1118)</f>
        <v>0</v>
      </c>
      <c r="E1119" s="32">
        <f>SUMIF(AF1118:AF1118, TRUE, E1118:E1118)</f>
        <v>0</v>
      </c>
      <c r="F1119" s="32">
        <f>SUMIF(AF1118:AF1118, TRUE, F1118:F1118)</f>
        <v>0</v>
      </c>
      <c r="G1119" s="32">
        <f>SUMIF(AF1118:AF1118, TRUE, G1118:G1118)</f>
        <v>0</v>
      </c>
      <c r="H1119" s="32">
        <f>SUMIF(AF1118:AF1118, TRUE, H1118:H1118)</f>
        <v>0</v>
      </c>
      <c r="I1119" s="32">
        <f>SUMIF(AF1118:AF1118, TRUE, I1118:I1118)</f>
        <v>0</v>
      </c>
      <c r="J1119" s="32">
        <f>SUMIF(AF1118:AF1118, TRUE, J1118:J1118)</f>
        <v>0</v>
      </c>
      <c r="K1119" s="32">
        <f>SUMIF(AF1118:AF1118, TRUE, K1118:K1118)</f>
        <v>0</v>
      </c>
      <c r="L1119" s="32">
        <f>SUMIF(AF1118:AF1118, TRUE, L1118:L1118)</f>
        <v>0</v>
      </c>
      <c r="M1119" s="32">
        <f>SUMIF(AF1118:AF1118, TRUE, M1118:M1118)</f>
        <v>0</v>
      </c>
      <c r="N1119" s="32">
        <f>SUMIF(AF1118:AF1118, TRUE, N1118:N1118)</f>
        <v>0</v>
      </c>
      <c r="O1119" s="32">
        <f>SUMIF(AF1118:AF1118, TRUE, O1118:O1118)</f>
        <v>0</v>
      </c>
      <c r="P1119" s="32">
        <f>SUMIF(AF1118:AF1118, TRUE, P1118:P1118)</f>
        <v>0</v>
      </c>
      <c r="Q1119" s="32">
        <f>SUMIF(AF1118:AF1118, TRUE, Q1118:Q1118)</f>
        <v>0</v>
      </c>
      <c r="R1119" s="32">
        <f>SUMIF(AF1118:AF1118, TRUE, R1118:R1118)</f>
        <v>0</v>
      </c>
      <c r="S1119" s="32">
        <f>SUMIF(AF1118:AF1118, TRUE, S1118:S1118)</f>
        <v>0</v>
      </c>
      <c r="T1119" s="32">
        <f>SUMIF(AF1118:AF1118, TRUE, T1118:T1118)</f>
        <v>0</v>
      </c>
      <c r="U1119" s="31" t="s">
        <v>384</v>
      </c>
      <c r="V1119" s="32">
        <f>SUMIF(AF1118:AF1118, TRUE, V1118:V1118)</f>
        <v>0</v>
      </c>
      <c r="W1119" s="32">
        <f>SUMIF(AF1118:AF1118, TRUE, W1118:W1118)</f>
        <v>0</v>
      </c>
      <c r="X1119" s="32">
        <f>SUMIF(AF1118:AF1118, TRUE, X1118:X1118)</f>
        <v>0</v>
      </c>
      <c r="Y1119" s="32">
        <f>SUMIF(AF1118:AF1118, TRUE, Y1118:Y1118)</f>
        <v>0</v>
      </c>
      <c r="Z1119" s="32">
        <f>SUMIF(AF1118:AF1118, TRUE, Z1118:Z1118)</f>
        <v>0</v>
      </c>
      <c r="AA1119" s="32">
        <f>SUMIF(AF1118:AF1118, TRUE, AA1118:AA1118)</f>
        <v>0</v>
      </c>
      <c r="AB1119" s="32">
        <f>SUMIF(AF1118:AF1118, TRUE, AB1118:AB1118)</f>
        <v>0</v>
      </c>
      <c r="AC1119" s="32">
        <f>SUMIF(AF1118:AF1118, TRUE, AC1118:AC1118)</f>
        <v>0</v>
      </c>
      <c r="AD1119" s="32">
        <f>SUMIF(AF1118:AF1118, TRUE, AD1118:AD1118)</f>
        <v>0</v>
      </c>
      <c r="AE1119" s="32">
        <f>SUMIF(AF1118:AF1118, TRUE, AE1118:AE1118)</f>
        <v>0</v>
      </c>
      <c r="AF1119" t="b">
        <v>0</v>
      </c>
      <c r="AG1119" t="b">
        <v>0</v>
      </c>
    </row>
    <row r="1120" spans="1:33" x14ac:dyDescent="0.3">
      <c r="A1120" s="2" t="s">
        <v>2272</v>
      </c>
      <c r="B1120" s="2" t="s">
        <v>1346</v>
      </c>
      <c r="C1120" s="2" t="s">
        <v>1775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2" t="s">
        <v>385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0</v>
      </c>
      <c r="AE1120" s="3">
        <v>0</v>
      </c>
      <c r="AF1120" t="b">
        <v>1</v>
      </c>
      <c r="AG1120" t="b">
        <v>1</v>
      </c>
    </row>
    <row r="1121" spans="1:33" x14ac:dyDescent="0.3">
      <c r="A1121" s="31" t="s">
        <v>384</v>
      </c>
      <c r="B1121" s="31" t="s">
        <v>1774</v>
      </c>
      <c r="C1121" s="31" t="s">
        <v>384</v>
      </c>
      <c r="D1121" s="32">
        <f>SUMIF(AF1120:AF1120, TRUE, D1120:D1120)</f>
        <v>0</v>
      </c>
      <c r="E1121" s="32">
        <f>SUMIF(AF1120:AF1120, TRUE, E1120:E1120)</f>
        <v>0</v>
      </c>
      <c r="F1121" s="32">
        <f>SUMIF(AF1120:AF1120, TRUE, F1120:F1120)</f>
        <v>0</v>
      </c>
      <c r="G1121" s="32">
        <f>SUMIF(AF1120:AF1120, TRUE, G1120:G1120)</f>
        <v>0</v>
      </c>
      <c r="H1121" s="32">
        <f>SUMIF(AF1120:AF1120, TRUE, H1120:H1120)</f>
        <v>0</v>
      </c>
      <c r="I1121" s="32">
        <f>SUMIF(AF1120:AF1120, TRUE, I1120:I1120)</f>
        <v>0</v>
      </c>
      <c r="J1121" s="32">
        <f>SUMIF(AF1120:AF1120, TRUE, J1120:J1120)</f>
        <v>0</v>
      </c>
      <c r="K1121" s="32">
        <f>SUMIF(AF1120:AF1120, TRUE, K1120:K1120)</f>
        <v>0</v>
      </c>
      <c r="L1121" s="32">
        <f>SUMIF(AF1120:AF1120, TRUE, L1120:L1120)</f>
        <v>0</v>
      </c>
      <c r="M1121" s="32">
        <f>SUMIF(AF1120:AF1120, TRUE, M1120:M1120)</f>
        <v>0</v>
      </c>
      <c r="N1121" s="32">
        <f>SUMIF(AF1120:AF1120, TRUE, N1120:N1120)</f>
        <v>0</v>
      </c>
      <c r="O1121" s="32">
        <f>SUMIF(AF1120:AF1120, TRUE, O1120:O1120)</f>
        <v>0</v>
      </c>
      <c r="P1121" s="32">
        <f>SUMIF(AF1120:AF1120, TRUE, P1120:P1120)</f>
        <v>0</v>
      </c>
      <c r="Q1121" s="32">
        <f>SUMIF(AF1120:AF1120, TRUE, Q1120:Q1120)</f>
        <v>0</v>
      </c>
      <c r="R1121" s="32">
        <f>SUMIF(AF1120:AF1120, TRUE, R1120:R1120)</f>
        <v>0</v>
      </c>
      <c r="S1121" s="32">
        <f>SUMIF(AF1120:AF1120, TRUE, S1120:S1120)</f>
        <v>0</v>
      </c>
      <c r="T1121" s="32">
        <f>SUMIF(AF1120:AF1120, TRUE, T1120:T1120)</f>
        <v>0</v>
      </c>
      <c r="U1121" s="31" t="s">
        <v>384</v>
      </c>
      <c r="V1121" s="32">
        <f>SUMIF(AF1120:AF1120, TRUE, V1120:V1120)</f>
        <v>0</v>
      </c>
      <c r="W1121" s="32">
        <f>SUMIF(AF1120:AF1120, TRUE, W1120:W1120)</f>
        <v>0</v>
      </c>
      <c r="X1121" s="32">
        <f>SUMIF(AF1120:AF1120, TRUE, X1120:X1120)</f>
        <v>0</v>
      </c>
      <c r="Y1121" s="32">
        <f>SUMIF(AF1120:AF1120, TRUE, Y1120:Y1120)</f>
        <v>0</v>
      </c>
      <c r="Z1121" s="32">
        <f>SUMIF(AF1120:AF1120, TRUE, Z1120:Z1120)</f>
        <v>0</v>
      </c>
      <c r="AA1121" s="32">
        <f>SUMIF(AF1120:AF1120, TRUE, AA1120:AA1120)</f>
        <v>0</v>
      </c>
      <c r="AB1121" s="32">
        <f>SUMIF(AF1120:AF1120, TRUE, AB1120:AB1120)</f>
        <v>0</v>
      </c>
      <c r="AC1121" s="32">
        <f>SUMIF(AF1120:AF1120, TRUE, AC1120:AC1120)</f>
        <v>0</v>
      </c>
      <c r="AD1121" s="32">
        <f>SUMIF(AF1120:AF1120, TRUE, AD1120:AD1120)</f>
        <v>0</v>
      </c>
      <c r="AE1121" s="32">
        <f>SUMIF(AF1120:AF1120, TRUE, AE1120:AE1120)</f>
        <v>0</v>
      </c>
      <c r="AF1121" t="b">
        <v>0</v>
      </c>
      <c r="AG1121" t="b">
        <v>0</v>
      </c>
    </row>
    <row r="1122" spans="1:33" x14ac:dyDescent="0.3">
      <c r="A1122" s="2" t="s">
        <v>2271</v>
      </c>
      <c r="B1122" s="2" t="s">
        <v>750</v>
      </c>
      <c r="C1122" s="2" t="s">
        <v>1775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2" t="s">
        <v>385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472272</v>
      </c>
      <c r="AE1122" s="3">
        <v>0</v>
      </c>
      <c r="AF1122" t="b">
        <v>1</v>
      </c>
      <c r="AG1122" t="b">
        <v>1</v>
      </c>
    </row>
    <row r="1123" spans="1:33" x14ac:dyDescent="0.3">
      <c r="A1123" s="31" t="s">
        <v>384</v>
      </c>
      <c r="B1123" s="31" t="s">
        <v>1774</v>
      </c>
      <c r="C1123" s="31" t="s">
        <v>384</v>
      </c>
      <c r="D1123" s="32">
        <f>SUMIF(AF1122:AF1122, TRUE, D1122:D1122)</f>
        <v>0</v>
      </c>
      <c r="E1123" s="32">
        <f>SUMIF(AF1122:AF1122, TRUE, E1122:E1122)</f>
        <v>0</v>
      </c>
      <c r="F1123" s="32">
        <f>SUMIF(AF1122:AF1122, TRUE, F1122:F1122)</f>
        <v>0</v>
      </c>
      <c r="G1123" s="32">
        <f>SUMIF(AF1122:AF1122, TRUE, G1122:G1122)</f>
        <v>0</v>
      </c>
      <c r="H1123" s="32">
        <f>SUMIF(AF1122:AF1122, TRUE, H1122:H1122)</f>
        <v>0</v>
      </c>
      <c r="I1123" s="32">
        <f>SUMIF(AF1122:AF1122, TRUE, I1122:I1122)</f>
        <v>0</v>
      </c>
      <c r="J1123" s="32">
        <f>SUMIF(AF1122:AF1122, TRUE, J1122:J1122)</f>
        <v>0</v>
      </c>
      <c r="K1123" s="32">
        <f>SUMIF(AF1122:AF1122, TRUE, K1122:K1122)</f>
        <v>0</v>
      </c>
      <c r="L1123" s="32">
        <f>SUMIF(AF1122:AF1122, TRUE, L1122:L1122)</f>
        <v>0</v>
      </c>
      <c r="M1123" s="32">
        <f>SUMIF(AF1122:AF1122, TRUE, M1122:M1122)</f>
        <v>0</v>
      </c>
      <c r="N1123" s="32">
        <f>SUMIF(AF1122:AF1122, TRUE, N1122:N1122)</f>
        <v>0</v>
      </c>
      <c r="O1123" s="32">
        <f>SUMIF(AF1122:AF1122, TRUE, O1122:O1122)</f>
        <v>0</v>
      </c>
      <c r="P1123" s="32">
        <f>SUMIF(AF1122:AF1122, TRUE, P1122:P1122)</f>
        <v>0</v>
      </c>
      <c r="Q1123" s="32">
        <f>SUMIF(AF1122:AF1122, TRUE, Q1122:Q1122)</f>
        <v>0</v>
      </c>
      <c r="R1123" s="32">
        <f>SUMIF(AF1122:AF1122, TRUE, R1122:R1122)</f>
        <v>0</v>
      </c>
      <c r="S1123" s="32">
        <f>SUMIF(AF1122:AF1122, TRUE, S1122:S1122)</f>
        <v>0</v>
      </c>
      <c r="T1123" s="32">
        <f>SUMIF(AF1122:AF1122, TRUE, T1122:T1122)</f>
        <v>0</v>
      </c>
      <c r="U1123" s="31" t="s">
        <v>384</v>
      </c>
      <c r="V1123" s="32">
        <f>SUMIF(AF1122:AF1122, TRUE, V1122:V1122)</f>
        <v>0</v>
      </c>
      <c r="W1123" s="32">
        <f>SUMIF(AF1122:AF1122, TRUE, W1122:W1122)</f>
        <v>0</v>
      </c>
      <c r="X1123" s="32">
        <f>SUMIF(AF1122:AF1122, TRUE, X1122:X1122)</f>
        <v>0</v>
      </c>
      <c r="Y1123" s="32">
        <f>SUMIF(AF1122:AF1122, TRUE, Y1122:Y1122)</f>
        <v>0</v>
      </c>
      <c r="Z1123" s="32">
        <f>SUMIF(AF1122:AF1122, TRUE, Z1122:Z1122)</f>
        <v>0</v>
      </c>
      <c r="AA1123" s="32">
        <f>SUMIF(AF1122:AF1122, TRUE, AA1122:AA1122)</f>
        <v>0</v>
      </c>
      <c r="AB1123" s="32">
        <f>SUMIF(AF1122:AF1122, TRUE, AB1122:AB1122)</f>
        <v>0</v>
      </c>
      <c r="AC1123" s="32">
        <f>SUMIF(AF1122:AF1122, TRUE, AC1122:AC1122)</f>
        <v>0</v>
      </c>
      <c r="AD1123" s="32">
        <f>SUMIF(AF1122:AF1122, TRUE, AD1122:AD1122)</f>
        <v>472272</v>
      </c>
      <c r="AE1123" s="32">
        <f>SUMIF(AF1122:AF1122, TRUE, AE1122:AE1122)</f>
        <v>0</v>
      </c>
      <c r="AF1123" t="b">
        <v>0</v>
      </c>
      <c r="AG1123" t="b">
        <v>0</v>
      </c>
    </row>
    <row r="1124" spans="1:33" x14ac:dyDescent="0.3">
      <c r="A1124" s="2" t="s">
        <v>2270</v>
      </c>
      <c r="B1124" s="2" t="s">
        <v>529</v>
      </c>
      <c r="C1124" s="2" t="s">
        <v>1808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2" t="s">
        <v>385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t="b">
        <v>1</v>
      </c>
      <c r="AG1124" t="b">
        <v>1</v>
      </c>
    </row>
    <row r="1125" spans="1:33" x14ac:dyDescent="0.3">
      <c r="A1125" s="31" t="s">
        <v>384</v>
      </c>
      <c r="B1125" s="31" t="s">
        <v>1774</v>
      </c>
      <c r="C1125" s="31" t="s">
        <v>384</v>
      </c>
      <c r="D1125" s="32">
        <f>SUMIF(AF1124:AF1124, TRUE, D1124:D1124)</f>
        <v>0</v>
      </c>
      <c r="E1125" s="32">
        <f>SUMIF(AF1124:AF1124, TRUE, E1124:E1124)</f>
        <v>0</v>
      </c>
      <c r="F1125" s="32">
        <f>SUMIF(AF1124:AF1124, TRUE, F1124:F1124)</f>
        <v>0</v>
      </c>
      <c r="G1125" s="32">
        <f>SUMIF(AF1124:AF1124, TRUE, G1124:G1124)</f>
        <v>0</v>
      </c>
      <c r="H1125" s="32">
        <f>SUMIF(AF1124:AF1124, TRUE, H1124:H1124)</f>
        <v>0</v>
      </c>
      <c r="I1125" s="32">
        <f>SUMIF(AF1124:AF1124, TRUE, I1124:I1124)</f>
        <v>0</v>
      </c>
      <c r="J1125" s="32">
        <f>SUMIF(AF1124:AF1124, TRUE, J1124:J1124)</f>
        <v>0</v>
      </c>
      <c r="K1125" s="32">
        <f>SUMIF(AF1124:AF1124, TRUE, K1124:K1124)</f>
        <v>0</v>
      </c>
      <c r="L1125" s="32">
        <f>SUMIF(AF1124:AF1124, TRUE, L1124:L1124)</f>
        <v>0</v>
      </c>
      <c r="M1125" s="32">
        <f>SUMIF(AF1124:AF1124, TRUE, M1124:M1124)</f>
        <v>0</v>
      </c>
      <c r="N1125" s="32">
        <f>SUMIF(AF1124:AF1124, TRUE, N1124:N1124)</f>
        <v>0</v>
      </c>
      <c r="O1125" s="32">
        <f>SUMIF(AF1124:AF1124, TRUE, O1124:O1124)</f>
        <v>0</v>
      </c>
      <c r="P1125" s="32">
        <f>SUMIF(AF1124:AF1124, TRUE, P1124:P1124)</f>
        <v>0</v>
      </c>
      <c r="Q1125" s="32">
        <f>SUMIF(AF1124:AF1124, TRUE, Q1124:Q1124)</f>
        <v>0</v>
      </c>
      <c r="R1125" s="32">
        <f>SUMIF(AF1124:AF1124, TRUE, R1124:R1124)</f>
        <v>0</v>
      </c>
      <c r="S1125" s="32">
        <f>SUMIF(AF1124:AF1124, TRUE, S1124:S1124)</f>
        <v>0</v>
      </c>
      <c r="T1125" s="32">
        <f>SUMIF(AF1124:AF1124, TRUE, T1124:T1124)</f>
        <v>0</v>
      </c>
      <c r="U1125" s="31" t="s">
        <v>384</v>
      </c>
      <c r="V1125" s="32">
        <f>SUMIF(AF1124:AF1124, TRUE, V1124:V1124)</f>
        <v>0</v>
      </c>
      <c r="W1125" s="32">
        <f>SUMIF(AF1124:AF1124, TRUE, W1124:W1124)</f>
        <v>0</v>
      </c>
      <c r="X1125" s="32">
        <f>SUMIF(AF1124:AF1124, TRUE, X1124:X1124)</f>
        <v>0</v>
      </c>
      <c r="Y1125" s="32">
        <f>SUMIF(AF1124:AF1124, TRUE, Y1124:Y1124)</f>
        <v>0</v>
      </c>
      <c r="Z1125" s="32">
        <f>SUMIF(AF1124:AF1124, TRUE, Z1124:Z1124)</f>
        <v>0</v>
      </c>
      <c r="AA1125" s="32">
        <f>SUMIF(AF1124:AF1124, TRUE, AA1124:AA1124)</f>
        <v>0</v>
      </c>
      <c r="AB1125" s="32">
        <f>SUMIF(AF1124:AF1124, TRUE, AB1124:AB1124)</f>
        <v>0</v>
      </c>
      <c r="AC1125" s="32">
        <f>SUMIF(AF1124:AF1124, TRUE, AC1124:AC1124)</f>
        <v>0</v>
      </c>
      <c r="AD1125" s="32">
        <f>SUMIF(AF1124:AF1124, TRUE, AD1124:AD1124)</f>
        <v>0</v>
      </c>
      <c r="AE1125" s="32">
        <f>SUMIF(AF1124:AF1124, TRUE, AE1124:AE1124)</f>
        <v>0</v>
      </c>
      <c r="AF1125" t="b">
        <v>0</v>
      </c>
      <c r="AG1125" t="b">
        <v>0</v>
      </c>
    </row>
    <row r="1126" spans="1:33" x14ac:dyDescent="0.3">
      <c r="A1126" s="2" t="s">
        <v>2269</v>
      </c>
      <c r="B1126" s="2" t="s">
        <v>530</v>
      </c>
      <c r="C1126" s="2" t="s">
        <v>1777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2" t="s">
        <v>385</v>
      </c>
      <c r="V1126" s="3">
        <v>145081.46</v>
      </c>
      <c r="W1126" s="3">
        <v>170159.84</v>
      </c>
      <c r="X1126" s="3">
        <v>142831.59</v>
      </c>
      <c r="Y1126" s="3">
        <v>142831.59</v>
      </c>
      <c r="Z1126" s="3">
        <v>182137.87</v>
      </c>
      <c r="AA1126" s="3">
        <v>182137.87</v>
      </c>
      <c r="AB1126" s="3">
        <v>126049.51</v>
      </c>
      <c r="AC1126" s="3">
        <v>126049.51</v>
      </c>
      <c r="AD1126" s="3">
        <v>112521.13</v>
      </c>
      <c r="AE1126" s="3">
        <v>112521.13</v>
      </c>
      <c r="AF1126" t="b">
        <v>1</v>
      </c>
      <c r="AG1126" t="b">
        <v>1</v>
      </c>
    </row>
    <row r="1127" spans="1:33" x14ac:dyDescent="0.3">
      <c r="A1127" s="31" t="s">
        <v>384</v>
      </c>
      <c r="B1127" s="31" t="s">
        <v>1774</v>
      </c>
      <c r="C1127" s="31" t="s">
        <v>384</v>
      </c>
      <c r="D1127" s="32">
        <f>SUMIF(AF1126:AF1126, TRUE, D1126:D1126)</f>
        <v>0</v>
      </c>
      <c r="E1127" s="32">
        <f>SUMIF(AF1126:AF1126, TRUE, E1126:E1126)</f>
        <v>0</v>
      </c>
      <c r="F1127" s="32">
        <f>SUMIF(AF1126:AF1126, TRUE, F1126:F1126)</f>
        <v>0</v>
      </c>
      <c r="G1127" s="32">
        <f>SUMIF(AF1126:AF1126, TRUE, G1126:G1126)</f>
        <v>0</v>
      </c>
      <c r="H1127" s="32">
        <f>SUMIF(AF1126:AF1126, TRUE, H1126:H1126)</f>
        <v>0</v>
      </c>
      <c r="I1127" s="32">
        <f>SUMIF(AF1126:AF1126, TRUE, I1126:I1126)</f>
        <v>0</v>
      </c>
      <c r="J1127" s="32">
        <f>SUMIF(AF1126:AF1126, TRUE, J1126:J1126)</f>
        <v>0</v>
      </c>
      <c r="K1127" s="32">
        <f>SUMIF(AF1126:AF1126, TRUE, K1126:K1126)</f>
        <v>0</v>
      </c>
      <c r="L1127" s="32">
        <f>SUMIF(AF1126:AF1126, TRUE, L1126:L1126)</f>
        <v>0</v>
      </c>
      <c r="M1127" s="32">
        <f>SUMIF(AF1126:AF1126, TRUE, M1126:M1126)</f>
        <v>0</v>
      </c>
      <c r="N1127" s="32">
        <f>SUMIF(AF1126:AF1126, TRUE, N1126:N1126)</f>
        <v>0</v>
      </c>
      <c r="O1127" s="32">
        <f>SUMIF(AF1126:AF1126, TRUE, O1126:O1126)</f>
        <v>0</v>
      </c>
      <c r="P1127" s="32">
        <f>SUMIF(AF1126:AF1126, TRUE, P1126:P1126)</f>
        <v>0</v>
      </c>
      <c r="Q1127" s="32">
        <f>SUMIF(AF1126:AF1126, TRUE, Q1126:Q1126)</f>
        <v>0</v>
      </c>
      <c r="R1127" s="32">
        <f>SUMIF(AF1126:AF1126, TRUE, R1126:R1126)</f>
        <v>0</v>
      </c>
      <c r="S1127" s="32">
        <f>SUMIF(AF1126:AF1126, TRUE, S1126:S1126)</f>
        <v>0</v>
      </c>
      <c r="T1127" s="32">
        <f>SUMIF(AF1126:AF1126, TRUE, T1126:T1126)</f>
        <v>0</v>
      </c>
      <c r="U1127" s="31" t="s">
        <v>384</v>
      </c>
      <c r="V1127" s="32">
        <f>SUMIF(AF1126:AF1126, TRUE, V1126:V1126)</f>
        <v>145081.46</v>
      </c>
      <c r="W1127" s="32">
        <f>SUMIF(AF1126:AF1126, TRUE, W1126:W1126)</f>
        <v>170159.84</v>
      </c>
      <c r="X1127" s="32">
        <f>SUMIF(AF1126:AF1126, TRUE, X1126:X1126)</f>
        <v>142831.59</v>
      </c>
      <c r="Y1127" s="32">
        <f>SUMIF(AF1126:AF1126, TRUE, Y1126:Y1126)</f>
        <v>142831.59</v>
      </c>
      <c r="Z1127" s="32">
        <f>SUMIF(AF1126:AF1126, TRUE, Z1126:Z1126)</f>
        <v>182137.87</v>
      </c>
      <c r="AA1127" s="32">
        <f>SUMIF(AF1126:AF1126, TRUE, AA1126:AA1126)</f>
        <v>182137.87</v>
      </c>
      <c r="AB1127" s="32">
        <f>SUMIF(AF1126:AF1126, TRUE, AB1126:AB1126)</f>
        <v>126049.51</v>
      </c>
      <c r="AC1127" s="32">
        <f>SUMIF(AF1126:AF1126, TRUE, AC1126:AC1126)</f>
        <v>126049.51</v>
      </c>
      <c r="AD1127" s="32">
        <f>SUMIF(AF1126:AF1126, TRUE, AD1126:AD1126)</f>
        <v>112521.13</v>
      </c>
      <c r="AE1127" s="32">
        <f>SUMIF(AF1126:AF1126, TRUE, AE1126:AE1126)</f>
        <v>112521.13</v>
      </c>
      <c r="AF1127" t="b">
        <v>0</v>
      </c>
      <c r="AG1127" t="b">
        <v>0</v>
      </c>
    </row>
    <row r="1128" spans="1:33" x14ac:dyDescent="0.3">
      <c r="A1128" s="2" t="s">
        <v>2268</v>
      </c>
      <c r="B1128" s="2" t="s">
        <v>749</v>
      </c>
      <c r="C1128" s="2" t="s">
        <v>1777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2" t="s">
        <v>385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  <c r="AE1128" s="3">
        <v>0</v>
      </c>
      <c r="AF1128" t="b">
        <v>1</v>
      </c>
      <c r="AG1128" t="b">
        <v>1</v>
      </c>
    </row>
    <row r="1129" spans="1:33" x14ac:dyDescent="0.3">
      <c r="A1129" s="2" t="s">
        <v>2267</v>
      </c>
      <c r="B1129" s="2" t="s">
        <v>1345</v>
      </c>
      <c r="C1129" s="2" t="s">
        <v>1777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2" t="s">
        <v>385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9000</v>
      </c>
      <c r="AC1129" s="3">
        <v>4037</v>
      </c>
      <c r="AD1129" s="3">
        <v>0</v>
      </c>
      <c r="AE1129" s="3">
        <v>0</v>
      </c>
      <c r="AF1129" t="b">
        <v>1</v>
      </c>
      <c r="AG1129" t="b">
        <v>1</v>
      </c>
    </row>
    <row r="1130" spans="1:33" x14ac:dyDescent="0.3">
      <c r="A1130" s="2" t="s">
        <v>2266</v>
      </c>
      <c r="B1130" s="2" t="s">
        <v>1344</v>
      </c>
      <c r="C1130" s="2" t="s">
        <v>1777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2" t="s">
        <v>385</v>
      </c>
      <c r="V1130" s="3">
        <v>10000</v>
      </c>
      <c r="W1130" s="3">
        <v>0</v>
      </c>
      <c r="X1130" s="3">
        <v>10000</v>
      </c>
      <c r="Y1130" s="3">
        <v>9417.32</v>
      </c>
      <c r="Z1130" s="3">
        <v>0</v>
      </c>
      <c r="AA1130" s="3">
        <v>0</v>
      </c>
      <c r="AB1130" s="3">
        <v>20685</v>
      </c>
      <c r="AC1130" s="3">
        <v>4055.25</v>
      </c>
      <c r="AD1130" s="3">
        <v>2000</v>
      </c>
      <c r="AE1130" s="3">
        <v>1113.06</v>
      </c>
      <c r="AF1130" t="b">
        <v>1</v>
      </c>
      <c r="AG1130" t="b">
        <v>1</v>
      </c>
    </row>
    <row r="1131" spans="1:33" x14ac:dyDescent="0.3">
      <c r="A1131" s="2" t="s">
        <v>2265</v>
      </c>
      <c r="B1131" s="2" t="s">
        <v>1380</v>
      </c>
      <c r="C1131" s="2" t="s">
        <v>1777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2" t="s">
        <v>385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t="b">
        <v>1</v>
      </c>
      <c r="AG1131" t="b">
        <v>1</v>
      </c>
    </row>
    <row r="1132" spans="1:33" x14ac:dyDescent="0.3">
      <c r="A1132" s="31" t="s">
        <v>384</v>
      </c>
      <c r="B1132" s="31" t="s">
        <v>1774</v>
      </c>
      <c r="C1132" s="31" t="s">
        <v>384</v>
      </c>
      <c r="D1132" s="32">
        <f>SUMIF(AF1128:AF1131, TRUE, D1128:D1131)</f>
        <v>0</v>
      </c>
      <c r="E1132" s="32">
        <f>SUMIF(AF1128:AF1131, TRUE, E1128:E1131)</f>
        <v>0</v>
      </c>
      <c r="F1132" s="32">
        <f>SUMIF(AF1128:AF1131, TRUE, F1128:F1131)</f>
        <v>0</v>
      </c>
      <c r="G1132" s="32">
        <f>SUMIF(AF1128:AF1131, TRUE, G1128:G1131)</f>
        <v>0</v>
      </c>
      <c r="H1132" s="32">
        <f>SUMIF(AF1128:AF1131, TRUE, H1128:H1131)</f>
        <v>0</v>
      </c>
      <c r="I1132" s="32">
        <f>SUMIF(AF1128:AF1131, TRUE, I1128:I1131)</f>
        <v>0</v>
      </c>
      <c r="J1132" s="32">
        <f>SUMIF(AF1128:AF1131, TRUE, J1128:J1131)</f>
        <v>0</v>
      </c>
      <c r="K1132" s="32">
        <f>SUMIF(AF1128:AF1131, TRUE, K1128:K1131)</f>
        <v>0</v>
      </c>
      <c r="L1132" s="32">
        <f>SUMIF(AF1128:AF1131, TRUE, L1128:L1131)</f>
        <v>0</v>
      </c>
      <c r="M1132" s="32">
        <f>SUMIF(AF1128:AF1131, TRUE, M1128:M1131)</f>
        <v>0</v>
      </c>
      <c r="N1132" s="32">
        <f>SUMIF(AF1128:AF1131, TRUE, N1128:N1131)</f>
        <v>0</v>
      </c>
      <c r="O1132" s="32">
        <f>SUMIF(AF1128:AF1131, TRUE, O1128:O1131)</f>
        <v>0</v>
      </c>
      <c r="P1132" s="32">
        <f>SUMIF(AF1128:AF1131, TRUE, P1128:P1131)</f>
        <v>0</v>
      </c>
      <c r="Q1132" s="32">
        <f>SUMIF(AF1128:AF1131, TRUE, Q1128:Q1131)</f>
        <v>0</v>
      </c>
      <c r="R1132" s="32">
        <f>SUMIF(AF1128:AF1131, TRUE, R1128:R1131)</f>
        <v>0</v>
      </c>
      <c r="S1132" s="32">
        <f>SUMIF(AF1128:AF1131, TRUE, S1128:S1131)</f>
        <v>0</v>
      </c>
      <c r="T1132" s="32">
        <f>SUMIF(AF1128:AF1131, TRUE, T1128:T1131)</f>
        <v>0</v>
      </c>
      <c r="U1132" s="31" t="s">
        <v>384</v>
      </c>
      <c r="V1132" s="32">
        <f>SUMIF(AF1128:AF1131, TRUE, V1128:V1131)</f>
        <v>10000</v>
      </c>
      <c r="W1132" s="32">
        <f>SUMIF(AF1128:AF1131, TRUE, W1128:W1131)</f>
        <v>0</v>
      </c>
      <c r="X1132" s="32">
        <f>SUMIF(AF1128:AF1131, TRUE, X1128:X1131)</f>
        <v>10000</v>
      </c>
      <c r="Y1132" s="32">
        <f>SUMIF(AF1128:AF1131, TRUE, Y1128:Y1131)</f>
        <v>9417.32</v>
      </c>
      <c r="Z1132" s="32">
        <f>SUMIF(AF1128:AF1131, TRUE, Z1128:Z1131)</f>
        <v>0</v>
      </c>
      <c r="AA1132" s="32">
        <f>SUMIF(AF1128:AF1131, TRUE, AA1128:AA1131)</f>
        <v>0</v>
      </c>
      <c r="AB1132" s="32">
        <f>SUMIF(AF1128:AF1131, TRUE, AB1128:AB1131)</f>
        <v>29685</v>
      </c>
      <c r="AC1132" s="32">
        <f>SUMIF(AF1128:AF1131, TRUE, AC1128:AC1131)</f>
        <v>8092.25</v>
      </c>
      <c r="AD1132" s="32">
        <f>SUMIF(AF1128:AF1131, TRUE, AD1128:AD1131)</f>
        <v>2000</v>
      </c>
      <c r="AE1132" s="32">
        <f>SUMIF(AF1128:AF1131, TRUE, AE1128:AE1131)</f>
        <v>1113.06</v>
      </c>
      <c r="AF1132" t="b">
        <v>0</v>
      </c>
      <c r="AG1132" t="b">
        <v>0</v>
      </c>
    </row>
    <row r="1133" spans="1:33" x14ac:dyDescent="0.3">
      <c r="A1133" s="2" t="s">
        <v>2264</v>
      </c>
      <c r="B1133" s="2" t="s">
        <v>748</v>
      </c>
      <c r="C1133" s="2" t="s">
        <v>1777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2" t="s">
        <v>385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t="b">
        <v>1</v>
      </c>
      <c r="AG1133" t="b">
        <v>1</v>
      </c>
    </row>
    <row r="1134" spans="1:33" x14ac:dyDescent="0.3">
      <c r="A1134" s="2" t="s">
        <v>2263</v>
      </c>
      <c r="B1134" s="2" t="s">
        <v>1343</v>
      </c>
      <c r="C1134" s="2" t="s">
        <v>1777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2" t="s">
        <v>385</v>
      </c>
      <c r="V1134" s="3">
        <v>0</v>
      </c>
      <c r="W1134" s="3">
        <v>3130</v>
      </c>
      <c r="X1134" s="3">
        <v>1266.06</v>
      </c>
      <c r="Y1134" s="3">
        <v>1266.06</v>
      </c>
      <c r="Z1134" s="3">
        <v>5923.57</v>
      </c>
      <c r="AA1134" s="3">
        <v>5923.57</v>
      </c>
      <c r="AB1134" s="3">
        <v>3500</v>
      </c>
      <c r="AC1134" s="3">
        <v>2624.82</v>
      </c>
      <c r="AD1134" s="3">
        <v>3500</v>
      </c>
      <c r="AE1134" s="3">
        <v>3013.01</v>
      </c>
      <c r="AF1134" t="b">
        <v>1</v>
      </c>
      <c r="AG1134" t="b">
        <v>1</v>
      </c>
    </row>
    <row r="1135" spans="1:33" x14ac:dyDescent="0.3">
      <c r="A1135" s="2" t="s">
        <v>2262</v>
      </c>
      <c r="B1135" s="2" t="s">
        <v>1342</v>
      </c>
      <c r="C1135" s="2" t="s">
        <v>1777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2" t="s">
        <v>385</v>
      </c>
      <c r="V1135" s="3">
        <v>5000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t="b">
        <v>1</v>
      </c>
      <c r="AG1135" t="b">
        <v>1</v>
      </c>
    </row>
    <row r="1136" spans="1:33" x14ac:dyDescent="0.3">
      <c r="A1136" s="2" t="s">
        <v>2261</v>
      </c>
      <c r="B1136" s="2" t="s">
        <v>1341</v>
      </c>
      <c r="C1136" s="2" t="s">
        <v>1777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2" t="s">
        <v>385</v>
      </c>
      <c r="V1136" s="3">
        <v>2500</v>
      </c>
      <c r="W1136" s="3">
        <v>2339</v>
      </c>
      <c r="X1136" s="3">
        <v>2271</v>
      </c>
      <c r="Y1136" s="3">
        <v>2271</v>
      </c>
      <c r="Z1136" s="3">
        <v>2205</v>
      </c>
      <c r="AA1136" s="3">
        <v>2205</v>
      </c>
      <c r="AB1136" s="3">
        <v>2400</v>
      </c>
      <c r="AC1136" s="3">
        <v>2141</v>
      </c>
      <c r="AD1136" s="3">
        <v>2400</v>
      </c>
      <c r="AE1136" s="3">
        <v>2129</v>
      </c>
      <c r="AF1136" t="b">
        <v>1</v>
      </c>
      <c r="AG1136" t="b">
        <v>1</v>
      </c>
    </row>
    <row r="1137" spans="1:33" x14ac:dyDescent="0.3">
      <c r="A1137" s="2" t="s">
        <v>2260</v>
      </c>
      <c r="B1137" s="2" t="s">
        <v>1340</v>
      </c>
      <c r="C1137" s="2" t="s">
        <v>1777</v>
      </c>
      <c r="D1137" s="3">
        <v>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2" t="s">
        <v>385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t="b">
        <v>1</v>
      </c>
      <c r="AG1137" t="b">
        <v>1</v>
      </c>
    </row>
    <row r="1138" spans="1:33" x14ac:dyDescent="0.3">
      <c r="A1138" s="2" t="s">
        <v>2259</v>
      </c>
      <c r="B1138" s="2" t="s">
        <v>1339</v>
      </c>
      <c r="C1138" s="2" t="s">
        <v>1777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2" t="s">
        <v>385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200</v>
      </c>
      <c r="AC1138" s="3">
        <v>0</v>
      </c>
      <c r="AD1138" s="3">
        <v>200</v>
      </c>
      <c r="AE1138" s="3">
        <v>12</v>
      </c>
      <c r="AF1138" t="b">
        <v>1</v>
      </c>
      <c r="AG1138" t="b">
        <v>1</v>
      </c>
    </row>
    <row r="1139" spans="1:33" x14ac:dyDescent="0.3">
      <c r="A1139" s="2" t="s">
        <v>2258</v>
      </c>
      <c r="B1139" s="2" t="s">
        <v>1338</v>
      </c>
      <c r="C1139" s="2" t="s">
        <v>1777</v>
      </c>
      <c r="D1139" s="3">
        <v>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2" t="s">
        <v>385</v>
      </c>
      <c r="V1139" s="3">
        <v>1000</v>
      </c>
      <c r="W1139" s="3">
        <v>1105.22</v>
      </c>
      <c r="X1139" s="3">
        <v>1027.4000000000001</v>
      </c>
      <c r="Y1139" s="3">
        <v>1027.4000000000001</v>
      </c>
      <c r="Z1139" s="3">
        <v>957.23</v>
      </c>
      <c r="AA1139" s="3">
        <v>957.23</v>
      </c>
      <c r="AB1139" s="3">
        <v>1000</v>
      </c>
      <c r="AC1139" s="3">
        <v>744.92</v>
      </c>
      <c r="AD1139" s="3">
        <v>2000</v>
      </c>
      <c r="AE1139" s="3">
        <v>435.58</v>
      </c>
      <c r="AF1139" t="b">
        <v>1</v>
      </c>
      <c r="AG1139" t="b">
        <v>1</v>
      </c>
    </row>
    <row r="1140" spans="1:33" x14ac:dyDescent="0.3">
      <c r="A1140" s="2" t="s">
        <v>2257</v>
      </c>
      <c r="B1140" s="2" t="s">
        <v>1337</v>
      </c>
      <c r="C1140" s="2" t="s">
        <v>1777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2" t="s">
        <v>385</v>
      </c>
      <c r="V1140" s="3">
        <v>7500</v>
      </c>
      <c r="W1140" s="3">
        <v>7500</v>
      </c>
      <c r="X1140" s="3">
        <v>7500</v>
      </c>
      <c r="Y1140" s="3">
        <v>4725.26</v>
      </c>
      <c r="Z1140" s="3">
        <v>2224.61</v>
      </c>
      <c r="AA1140" s="3">
        <v>2224.61</v>
      </c>
      <c r="AB1140" s="3">
        <v>15000</v>
      </c>
      <c r="AC1140" s="3">
        <v>6204.4</v>
      </c>
      <c r="AD1140" s="3">
        <v>11215.55</v>
      </c>
      <c r="AE1140" s="3">
        <v>7474.69</v>
      </c>
      <c r="AF1140" t="b">
        <v>1</v>
      </c>
      <c r="AG1140" t="b">
        <v>1</v>
      </c>
    </row>
    <row r="1141" spans="1:33" x14ac:dyDescent="0.3">
      <c r="A1141" s="2" t="s">
        <v>2256</v>
      </c>
      <c r="B1141" s="2" t="s">
        <v>1336</v>
      </c>
      <c r="C1141" s="2" t="s">
        <v>1777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2" t="s">
        <v>385</v>
      </c>
      <c r="V1141" s="3">
        <v>4500</v>
      </c>
      <c r="W1141" s="3">
        <v>3175.81</v>
      </c>
      <c r="X1141" s="3">
        <v>1363.64</v>
      </c>
      <c r="Y1141" s="3">
        <v>1363.64</v>
      </c>
      <c r="Z1141" s="3">
        <v>1137.5</v>
      </c>
      <c r="AA1141" s="3">
        <v>1137.5</v>
      </c>
      <c r="AB1141" s="3">
        <v>1500</v>
      </c>
      <c r="AC1141" s="3">
        <v>1264.74</v>
      </c>
      <c r="AD1141" s="3">
        <v>1500</v>
      </c>
      <c r="AE1141" s="3">
        <v>1260.79</v>
      </c>
      <c r="AF1141" t="b">
        <v>1</v>
      </c>
      <c r="AG1141" t="b">
        <v>1</v>
      </c>
    </row>
    <row r="1142" spans="1:33" x14ac:dyDescent="0.3">
      <c r="A1142" s="2" t="s">
        <v>2255</v>
      </c>
      <c r="B1142" s="2" t="s">
        <v>1335</v>
      </c>
      <c r="C1142" s="2" t="s">
        <v>1777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2" t="s">
        <v>385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  <c r="AE1142" s="3">
        <v>0</v>
      </c>
      <c r="AF1142" t="b">
        <v>1</v>
      </c>
      <c r="AG1142" t="b">
        <v>1</v>
      </c>
    </row>
    <row r="1143" spans="1:33" x14ac:dyDescent="0.3">
      <c r="A1143" s="2" t="s">
        <v>2254</v>
      </c>
      <c r="B1143" s="2" t="s">
        <v>1334</v>
      </c>
      <c r="C1143" s="2" t="s">
        <v>1777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2" t="s">
        <v>385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t="b">
        <v>1</v>
      </c>
      <c r="AG1143" t="b">
        <v>1</v>
      </c>
    </row>
    <row r="1144" spans="1:33" x14ac:dyDescent="0.3">
      <c r="A1144" s="2" t="s">
        <v>2253</v>
      </c>
      <c r="B1144" s="2" t="s">
        <v>1333</v>
      </c>
      <c r="C1144" s="2" t="s">
        <v>1777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2" t="s">
        <v>385</v>
      </c>
      <c r="V1144" s="3">
        <v>27500</v>
      </c>
      <c r="W1144" s="3">
        <v>24473.7</v>
      </c>
      <c r="X1144" s="3">
        <v>19599.7</v>
      </c>
      <c r="Y1144" s="3">
        <v>16599.7</v>
      </c>
      <c r="Z1144" s="3">
        <v>30490.93</v>
      </c>
      <c r="AA1144" s="3">
        <v>30490.93</v>
      </c>
      <c r="AB1144" s="3">
        <v>34000</v>
      </c>
      <c r="AC1144" s="3">
        <v>21930.44</v>
      </c>
      <c r="AD1144" s="3">
        <v>16967.150000000001</v>
      </c>
      <c r="AE1144" s="3">
        <v>16967.150000000001</v>
      </c>
      <c r="AF1144" t="b">
        <v>1</v>
      </c>
      <c r="AG1144" t="b">
        <v>1</v>
      </c>
    </row>
    <row r="1145" spans="1:33" x14ac:dyDescent="0.3">
      <c r="A1145" s="2" t="s">
        <v>2252</v>
      </c>
      <c r="B1145" s="2" t="s">
        <v>1332</v>
      </c>
      <c r="C1145" s="2" t="s">
        <v>1777</v>
      </c>
      <c r="D1145" s="3">
        <v>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2" t="s">
        <v>385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t="b">
        <v>1</v>
      </c>
      <c r="AG1145" t="b">
        <v>1</v>
      </c>
    </row>
    <row r="1146" spans="1:33" x14ac:dyDescent="0.3">
      <c r="A1146" s="2" t="s">
        <v>2251</v>
      </c>
      <c r="B1146" s="2" t="s">
        <v>1331</v>
      </c>
      <c r="C1146" s="2" t="s">
        <v>1777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2" t="s">
        <v>385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t="b">
        <v>1</v>
      </c>
      <c r="AG1146" t="b">
        <v>1</v>
      </c>
    </row>
    <row r="1147" spans="1:33" x14ac:dyDescent="0.3">
      <c r="A1147" s="2" t="s">
        <v>2250</v>
      </c>
      <c r="B1147" s="2" t="s">
        <v>1330</v>
      </c>
      <c r="C1147" s="2" t="s">
        <v>1777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2" t="s">
        <v>385</v>
      </c>
      <c r="V1147" s="3">
        <v>1000</v>
      </c>
      <c r="W1147" s="3">
        <v>420</v>
      </c>
      <c r="X1147" s="3">
        <v>535</v>
      </c>
      <c r="Y1147" s="3">
        <v>535</v>
      </c>
      <c r="Z1147" s="3">
        <v>688</v>
      </c>
      <c r="AA1147" s="3">
        <v>688</v>
      </c>
      <c r="AB1147" s="3">
        <v>1000</v>
      </c>
      <c r="AC1147" s="3">
        <v>420</v>
      </c>
      <c r="AD1147" s="3">
        <v>0</v>
      </c>
      <c r="AE1147" s="3">
        <v>0</v>
      </c>
      <c r="AF1147" t="b">
        <v>1</v>
      </c>
      <c r="AG1147" t="b">
        <v>1</v>
      </c>
    </row>
    <row r="1148" spans="1:33" x14ac:dyDescent="0.3">
      <c r="A1148" s="2" t="s">
        <v>2249</v>
      </c>
      <c r="B1148" s="2" t="s">
        <v>1329</v>
      </c>
      <c r="C1148" s="2" t="s">
        <v>1777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2" t="s">
        <v>385</v>
      </c>
      <c r="V1148" s="3">
        <v>5500</v>
      </c>
      <c r="W1148" s="3">
        <v>4761.3599999999997</v>
      </c>
      <c r="X1148" s="3">
        <v>9519.9599999999991</v>
      </c>
      <c r="Y1148" s="3">
        <v>5370.26</v>
      </c>
      <c r="Z1148" s="3">
        <v>5230.45</v>
      </c>
      <c r="AA1148" s="3">
        <v>5230.45</v>
      </c>
      <c r="AB1148" s="3">
        <v>6500</v>
      </c>
      <c r="AC1148" s="3">
        <v>4914.1499999999996</v>
      </c>
      <c r="AD1148" s="3">
        <v>5980.88</v>
      </c>
      <c r="AE1148" s="3">
        <v>5668.69</v>
      </c>
      <c r="AF1148" t="b">
        <v>1</v>
      </c>
      <c r="AG1148" t="b">
        <v>1</v>
      </c>
    </row>
    <row r="1149" spans="1:33" x14ac:dyDescent="0.3">
      <c r="A1149" s="2" t="s">
        <v>2248</v>
      </c>
      <c r="B1149" s="2" t="s">
        <v>1328</v>
      </c>
      <c r="C1149" s="2" t="s">
        <v>1777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2" t="s">
        <v>385</v>
      </c>
      <c r="V1149" s="3">
        <v>6000</v>
      </c>
      <c r="W1149" s="3">
        <v>2649.16</v>
      </c>
      <c r="X1149" s="3">
        <v>4004.12</v>
      </c>
      <c r="Y1149" s="3">
        <v>4004.12</v>
      </c>
      <c r="Z1149" s="3">
        <v>4076.08</v>
      </c>
      <c r="AA1149" s="3">
        <v>4076.08</v>
      </c>
      <c r="AB1149" s="3">
        <v>7600</v>
      </c>
      <c r="AC1149" s="3">
        <v>4227.49</v>
      </c>
      <c r="AD1149" s="3">
        <v>3818.09</v>
      </c>
      <c r="AE1149" s="3">
        <v>3818.09</v>
      </c>
      <c r="AF1149" t="b">
        <v>1</v>
      </c>
      <c r="AG1149" t="b">
        <v>1</v>
      </c>
    </row>
    <row r="1150" spans="1:33" x14ac:dyDescent="0.3">
      <c r="A1150" s="2" t="s">
        <v>2247</v>
      </c>
      <c r="B1150" s="2" t="s">
        <v>1327</v>
      </c>
      <c r="C1150" s="2" t="s">
        <v>1777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2" t="s">
        <v>385</v>
      </c>
      <c r="V1150" s="3">
        <v>0</v>
      </c>
      <c r="W1150" s="3">
        <v>0</v>
      </c>
      <c r="X1150" s="3">
        <v>20</v>
      </c>
      <c r="Y1150" s="3">
        <v>0</v>
      </c>
      <c r="Z1150" s="3">
        <v>0</v>
      </c>
      <c r="AA1150" s="3">
        <v>0</v>
      </c>
      <c r="AB1150" s="3">
        <v>20</v>
      </c>
      <c r="AC1150" s="3">
        <v>0</v>
      </c>
      <c r="AD1150" s="3">
        <v>20</v>
      </c>
      <c r="AE1150" s="3">
        <v>0</v>
      </c>
      <c r="AF1150" t="b">
        <v>1</v>
      </c>
      <c r="AG1150" t="b">
        <v>1</v>
      </c>
    </row>
    <row r="1151" spans="1:33" x14ac:dyDescent="0.3">
      <c r="A1151" s="2" t="s">
        <v>2246</v>
      </c>
      <c r="B1151" s="2" t="s">
        <v>1326</v>
      </c>
      <c r="C1151" s="2" t="s">
        <v>1777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2" t="s">
        <v>385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t="b">
        <v>1</v>
      </c>
      <c r="AG1151" t="b">
        <v>1</v>
      </c>
    </row>
    <row r="1152" spans="1:33" x14ac:dyDescent="0.3">
      <c r="A1152" s="2" t="s">
        <v>2245</v>
      </c>
      <c r="B1152" s="2" t="s">
        <v>1325</v>
      </c>
      <c r="C1152" s="2" t="s">
        <v>1777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2" t="s">
        <v>385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t="b">
        <v>1</v>
      </c>
      <c r="AG1152" t="b">
        <v>1</v>
      </c>
    </row>
    <row r="1153" spans="1:33" x14ac:dyDescent="0.3">
      <c r="A1153" s="2" t="s">
        <v>2244</v>
      </c>
      <c r="B1153" s="2" t="s">
        <v>1324</v>
      </c>
      <c r="C1153" s="2" t="s">
        <v>1777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2" t="s">
        <v>385</v>
      </c>
      <c r="V1153" s="3">
        <v>4000</v>
      </c>
      <c r="W1153" s="3">
        <v>3025</v>
      </c>
      <c r="X1153" s="3">
        <v>1685</v>
      </c>
      <c r="Y1153" s="3">
        <v>1490</v>
      </c>
      <c r="Z1153" s="3">
        <v>2090</v>
      </c>
      <c r="AA1153" s="3">
        <v>2090</v>
      </c>
      <c r="AB1153" s="3">
        <v>3200</v>
      </c>
      <c r="AC1153" s="3">
        <v>2216</v>
      </c>
      <c r="AD1153" s="3">
        <v>2935</v>
      </c>
      <c r="AE1153" s="3">
        <v>2935</v>
      </c>
      <c r="AF1153" t="b">
        <v>1</v>
      </c>
      <c r="AG1153" t="b">
        <v>1</v>
      </c>
    </row>
    <row r="1154" spans="1:33" x14ac:dyDescent="0.3">
      <c r="A1154" s="31" t="s">
        <v>384</v>
      </c>
      <c r="B1154" s="31" t="s">
        <v>1774</v>
      </c>
      <c r="C1154" s="31" t="s">
        <v>384</v>
      </c>
      <c r="D1154" s="32">
        <f>SUMIF(AF1133:AF1153, TRUE, D1133:D1153)</f>
        <v>0</v>
      </c>
      <c r="E1154" s="32">
        <f>SUMIF(AF1133:AF1153, TRUE, E1133:E1153)</f>
        <v>0</v>
      </c>
      <c r="F1154" s="32">
        <f>SUMIF(AF1133:AF1153, TRUE, F1133:F1153)</f>
        <v>0</v>
      </c>
      <c r="G1154" s="32">
        <f>SUMIF(AF1133:AF1153, TRUE, G1133:G1153)</f>
        <v>0</v>
      </c>
      <c r="H1154" s="32">
        <f>SUMIF(AF1133:AF1153, TRUE, H1133:H1153)</f>
        <v>0</v>
      </c>
      <c r="I1154" s="32">
        <f>SUMIF(AF1133:AF1153, TRUE, I1133:I1153)</f>
        <v>0</v>
      </c>
      <c r="J1154" s="32">
        <f>SUMIF(AF1133:AF1153, TRUE, J1133:J1153)</f>
        <v>0</v>
      </c>
      <c r="K1154" s="32">
        <f>SUMIF(AF1133:AF1153, TRUE, K1133:K1153)</f>
        <v>0</v>
      </c>
      <c r="L1154" s="32">
        <f>SUMIF(AF1133:AF1153, TRUE, L1133:L1153)</f>
        <v>0</v>
      </c>
      <c r="M1154" s="32">
        <f>SUMIF(AF1133:AF1153, TRUE, M1133:M1153)</f>
        <v>0</v>
      </c>
      <c r="N1154" s="32">
        <f>SUMIF(AF1133:AF1153, TRUE, N1133:N1153)</f>
        <v>0</v>
      </c>
      <c r="O1154" s="32">
        <f>SUMIF(AF1133:AF1153, TRUE, O1133:O1153)</f>
        <v>0</v>
      </c>
      <c r="P1154" s="32">
        <f>SUMIF(AF1133:AF1153, TRUE, P1133:P1153)</f>
        <v>0</v>
      </c>
      <c r="Q1154" s="32">
        <f>SUMIF(AF1133:AF1153, TRUE, Q1133:Q1153)</f>
        <v>0</v>
      </c>
      <c r="R1154" s="32">
        <f>SUMIF(AF1133:AF1153, TRUE, R1133:R1153)</f>
        <v>0</v>
      </c>
      <c r="S1154" s="32">
        <f>SUMIF(AF1133:AF1153, TRUE, S1133:S1153)</f>
        <v>0</v>
      </c>
      <c r="T1154" s="32">
        <f>SUMIF(AF1133:AF1153, TRUE, T1133:T1153)</f>
        <v>0</v>
      </c>
      <c r="U1154" s="31" t="s">
        <v>384</v>
      </c>
      <c r="V1154" s="32">
        <f>SUMIF(AF1133:AF1153, TRUE, V1133:V1153)</f>
        <v>64500</v>
      </c>
      <c r="W1154" s="32">
        <f>SUMIF(AF1133:AF1153, TRUE, W1133:W1153)</f>
        <v>52579.25</v>
      </c>
      <c r="X1154" s="32">
        <f>SUMIF(AF1133:AF1153, TRUE, X1133:X1153)</f>
        <v>48791.880000000005</v>
      </c>
      <c r="Y1154" s="32">
        <f>SUMIF(AF1133:AF1153, TRUE, Y1133:Y1153)</f>
        <v>38652.44</v>
      </c>
      <c r="Z1154" s="32">
        <f>SUMIF(AF1133:AF1153, TRUE, Z1133:Z1153)</f>
        <v>55023.369999999995</v>
      </c>
      <c r="AA1154" s="32">
        <f>SUMIF(AF1133:AF1153, TRUE, AA1133:AA1153)</f>
        <v>55023.369999999995</v>
      </c>
      <c r="AB1154" s="32">
        <f>SUMIF(AF1133:AF1153, TRUE, AB1133:AB1153)</f>
        <v>75920</v>
      </c>
      <c r="AC1154" s="32">
        <f>SUMIF(AF1133:AF1153, TRUE, AC1133:AC1153)</f>
        <v>46687.96</v>
      </c>
      <c r="AD1154" s="32">
        <f>SUMIF(AF1133:AF1153, TRUE, AD1133:AD1153)</f>
        <v>50536.67</v>
      </c>
      <c r="AE1154" s="32">
        <f>SUMIF(AF1133:AF1153, TRUE, AE1133:AE1153)</f>
        <v>43714</v>
      </c>
      <c r="AF1154" t="b">
        <v>0</v>
      </c>
      <c r="AG1154" t="b">
        <v>0</v>
      </c>
    </row>
    <row r="1155" spans="1:33" x14ac:dyDescent="0.3">
      <c r="A1155" s="2" t="s">
        <v>2243</v>
      </c>
      <c r="B1155" s="2" t="s">
        <v>531</v>
      </c>
      <c r="C1155" s="2" t="s">
        <v>1808</v>
      </c>
      <c r="D1155" s="3">
        <v>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2" t="s">
        <v>385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t="b">
        <v>1</v>
      </c>
      <c r="AG1155" t="b">
        <v>1</v>
      </c>
    </row>
    <row r="1156" spans="1:33" x14ac:dyDescent="0.3">
      <c r="A1156" s="31" t="s">
        <v>384</v>
      </c>
      <c r="B1156" s="31" t="s">
        <v>1774</v>
      </c>
      <c r="C1156" s="31" t="s">
        <v>384</v>
      </c>
      <c r="D1156" s="32">
        <f>SUMIF(AF1155:AF1155, TRUE, D1155:D1155)</f>
        <v>0</v>
      </c>
      <c r="E1156" s="32">
        <f>SUMIF(AF1155:AF1155, TRUE, E1155:E1155)</f>
        <v>0</v>
      </c>
      <c r="F1156" s="32">
        <f>SUMIF(AF1155:AF1155, TRUE, F1155:F1155)</f>
        <v>0</v>
      </c>
      <c r="G1156" s="32">
        <f>SUMIF(AF1155:AF1155, TRUE, G1155:G1155)</f>
        <v>0</v>
      </c>
      <c r="H1156" s="32">
        <f>SUMIF(AF1155:AF1155, TRUE, H1155:H1155)</f>
        <v>0</v>
      </c>
      <c r="I1156" s="32">
        <f>SUMIF(AF1155:AF1155, TRUE, I1155:I1155)</f>
        <v>0</v>
      </c>
      <c r="J1156" s="32">
        <f>SUMIF(AF1155:AF1155, TRUE, J1155:J1155)</f>
        <v>0</v>
      </c>
      <c r="K1156" s="32">
        <f>SUMIF(AF1155:AF1155, TRUE, K1155:K1155)</f>
        <v>0</v>
      </c>
      <c r="L1156" s="32">
        <f>SUMIF(AF1155:AF1155, TRUE, L1155:L1155)</f>
        <v>0</v>
      </c>
      <c r="M1156" s="32">
        <f>SUMIF(AF1155:AF1155, TRUE, M1155:M1155)</f>
        <v>0</v>
      </c>
      <c r="N1156" s="32">
        <f>SUMIF(AF1155:AF1155, TRUE, N1155:N1155)</f>
        <v>0</v>
      </c>
      <c r="O1156" s="32">
        <f>SUMIF(AF1155:AF1155, TRUE, O1155:O1155)</f>
        <v>0</v>
      </c>
      <c r="P1156" s="32">
        <f>SUMIF(AF1155:AF1155, TRUE, P1155:P1155)</f>
        <v>0</v>
      </c>
      <c r="Q1156" s="32">
        <f>SUMIF(AF1155:AF1155, TRUE, Q1155:Q1155)</f>
        <v>0</v>
      </c>
      <c r="R1156" s="32">
        <f>SUMIF(AF1155:AF1155, TRUE, R1155:R1155)</f>
        <v>0</v>
      </c>
      <c r="S1156" s="32">
        <f>SUMIF(AF1155:AF1155, TRUE, S1155:S1155)</f>
        <v>0</v>
      </c>
      <c r="T1156" s="32">
        <f>SUMIF(AF1155:AF1155, TRUE, T1155:T1155)</f>
        <v>0</v>
      </c>
      <c r="U1156" s="31" t="s">
        <v>384</v>
      </c>
      <c r="V1156" s="32">
        <f>SUMIF(AF1155:AF1155, TRUE, V1155:V1155)</f>
        <v>0</v>
      </c>
      <c r="W1156" s="32">
        <f>SUMIF(AF1155:AF1155, TRUE, W1155:W1155)</f>
        <v>0</v>
      </c>
      <c r="X1156" s="32">
        <f>SUMIF(AF1155:AF1155, TRUE, X1155:X1155)</f>
        <v>0</v>
      </c>
      <c r="Y1156" s="32">
        <f>SUMIF(AF1155:AF1155, TRUE, Y1155:Y1155)</f>
        <v>0</v>
      </c>
      <c r="Z1156" s="32">
        <f>SUMIF(AF1155:AF1155, TRUE, Z1155:Z1155)</f>
        <v>0</v>
      </c>
      <c r="AA1156" s="32">
        <f>SUMIF(AF1155:AF1155, TRUE, AA1155:AA1155)</f>
        <v>0</v>
      </c>
      <c r="AB1156" s="32">
        <f>SUMIF(AF1155:AF1155, TRUE, AB1155:AB1155)</f>
        <v>0</v>
      </c>
      <c r="AC1156" s="32">
        <f>SUMIF(AF1155:AF1155, TRUE, AC1155:AC1155)</f>
        <v>0</v>
      </c>
      <c r="AD1156" s="32">
        <f>SUMIF(AF1155:AF1155, TRUE, AD1155:AD1155)</f>
        <v>0</v>
      </c>
      <c r="AE1156" s="32">
        <f>SUMIF(AF1155:AF1155, TRUE, AE1155:AE1155)</f>
        <v>0</v>
      </c>
      <c r="AF1156" t="b">
        <v>0</v>
      </c>
      <c r="AG1156" t="b">
        <v>0</v>
      </c>
    </row>
    <row r="1157" spans="1:33" x14ac:dyDescent="0.3">
      <c r="A1157" s="2" t="s">
        <v>2242</v>
      </c>
      <c r="B1157" s="2" t="s">
        <v>532</v>
      </c>
      <c r="C1157" s="2" t="s">
        <v>1777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2" t="s">
        <v>385</v>
      </c>
      <c r="V1157" s="3">
        <v>126415.2</v>
      </c>
      <c r="W1157" s="3">
        <v>119556.5</v>
      </c>
      <c r="X1157" s="3">
        <v>122331.39</v>
      </c>
      <c r="Y1157" s="3">
        <v>122331.39</v>
      </c>
      <c r="Z1157" s="3">
        <v>124784.67</v>
      </c>
      <c r="AA1157" s="3">
        <v>124784.67</v>
      </c>
      <c r="AB1157" s="3">
        <v>111586</v>
      </c>
      <c r="AC1157" s="3">
        <v>108967.45</v>
      </c>
      <c r="AD1157" s="3">
        <v>109140</v>
      </c>
      <c r="AE1157" s="3">
        <v>87640.56</v>
      </c>
      <c r="AF1157" t="b">
        <v>1</v>
      </c>
      <c r="AG1157" t="b">
        <v>1</v>
      </c>
    </row>
    <row r="1158" spans="1:33" x14ac:dyDescent="0.3">
      <c r="A1158" s="31" t="s">
        <v>384</v>
      </c>
      <c r="B1158" s="31" t="s">
        <v>1774</v>
      </c>
      <c r="C1158" s="31" t="s">
        <v>384</v>
      </c>
      <c r="D1158" s="32">
        <f>SUMIF(AF1157:AF1157, TRUE, D1157:D1157)</f>
        <v>0</v>
      </c>
      <c r="E1158" s="32">
        <f>SUMIF(AF1157:AF1157, TRUE, E1157:E1157)</f>
        <v>0</v>
      </c>
      <c r="F1158" s="32">
        <f>SUMIF(AF1157:AF1157, TRUE, F1157:F1157)</f>
        <v>0</v>
      </c>
      <c r="G1158" s="32">
        <f>SUMIF(AF1157:AF1157, TRUE, G1157:G1157)</f>
        <v>0</v>
      </c>
      <c r="H1158" s="32">
        <f>SUMIF(AF1157:AF1157, TRUE, H1157:H1157)</f>
        <v>0</v>
      </c>
      <c r="I1158" s="32">
        <f>SUMIF(AF1157:AF1157, TRUE, I1157:I1157)</f>
        <v>0</v>
      </c>
      <c r="J1158" s="32">
        <f>SUMIF(AF1157:AF1157, TRUE, J1157:J1157)</f>
        <v>0</v>
      </c>
      <c r="K1158" s="32">
        <f>SUMIF(AF1157:AF1157, TRUE, K1157:K1157)</f>
        <v>0</v>
      </c>
      <c r="L1158" s="32">
        <f>SUMIF(AF1157:AF1157, TRUE, L1157:L1157)</f>
        <v>0</v>
      </c>
      <c r="M1158" s="32">
        <f>SUMIF(AF1157:AF1157, TRUE, M1157:M1157)</f>
        <v>0</v>
      </c>
      <c r="N1158" s="32">
        <f>SUMIF(AF1157:AF1157, TRUE, N1157:N1157)</f>
        <v>0</v>
      </c>
      <c r="O1158" s="32">
        <f>SUMIF(AF1157:AF1157, TRUE, O1157:O1157)</f>
        <v>0</v>
      </c>
      <c r="P1158" s="32">
        <f>SUMIF(AF1157:AF1157, TRUE, P1157:P1157)</f>
        <v>0</v>
      </c>
      <c r="Q1158" s="32">
        <f>SUMIF(AF1157:AF1157, TRUE, Q1157:Q1157)</f>
        <v>0</v>
      </c>
      <c r="R1158" s="32">
        <f>SUMIF(AF1157:AF1157, TRUE, R1157:R1157)</f>
        <v>0</v>
      </c>
      <c r="S1158" s="32">
        <f>SUMIF(AF1157:AF1157, TRUE, S1157:S1157)</f>
        <v>0</v>
      </c>
      <c r="T1158" s="32">
        <f>SUMIF(AF1157:AF1157, TRUE, T1157:T1157)</f>
        <v>0</v>
      </c>
      <c r="U1158" s="31" t="s">
        <v>384</v>
      </c>
      <c r="V1158" s="32">
        <f>SUMIF(AF1157:AF1157, TRUE, V1157:V1157)</f>
        <v>126415.2</v>
      </c>
      <c r="W1158" s="32">
        <f>SUMIF(AF1157:AF1157, TRUE, W1157:W1157)</f>
        <v>119556.5</v>
      </c>
      <c r="X1158" s="32">
        <f>SUMIF(AF1157:AF1157, TRUE, X1157:X1157)</f>
        <v>122331.39</v>
      </c>
      <c r="Y1158" s="32">
        <f>SUMIF(AF1157:AF1157, TRUE, Y1157:Y1157)</f>
        <v>122331.39</v>
      </c>
      <c r="Z1158" s="32">
        <f>SUMIF(AF1157:AF1157, TRUE, Z1157:Z1157)</f>
        <v>124784.67</v>
      </c>
      <c r="AA1158" s="32">
        <f>SUMIF(AF1157:AF1157, TRUE, AA1157:AA1157)</f>
        <v>124784.67</v>
      </c>
      <c r="AB1158" s="32">
        <f>SUMIF(AF1157:AF1157, TRUE, AB1157:AB1157)</f>
        <v>111586</v>
      </c>
      <c r="AC1158" s="32">
        <f>SUMIF(AF1157:AF1157, TRUE, AC1157:AC1157)</f>
        <v>108967.45</v>
      </c>
      <c r="AD1158" s="32">
        <f>SUMIF(AF1157:AF1157, TRUE, AD1157:AD1157)</f>
        <v>109140</v>
      </c>
      <c r="AE1158" s="32">
        <f>SUMIF(AF1157:AF1157, TRUE, AE1157:AE1157)</f>
        <v>87640.56</v>
      </c>
      <c r="AF1158" t="b">
        <v>0</v>
      </c>
      <c r="AG1158" t="b">
        <v>0</v>
      </c>
    </row>
    <row r="1159" spans="1:33" x14ac:dyDescent="0.3">
      <c r="A1159" s="2" t="s">
        <v>2241</v>
      </c>
      <c r="B1159" s="2" t="s">
        <v>533</v>
      </c>
      <c r="C1159" s="2" t="s">
        <v>1808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2" t="s">
        <v>385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t="b">
        <v>1</v>
      </c>
      <c r="AG1159" t="b">
        <v>1</v>
      </c>
    </row>
    <row r="1160" spans="1:33" x14ac:dyDescent="0.3">
      <c r="A1160" s="2" t="s">
        <v>2240</v>
      </c>
      <c r="B1160" s="2" t="s">
        <v>1323</v>
      </c>
      <c r="C1160" s="2" t="s">
        <v>1777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2" t="s">
        <v>385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t="b">
        <v>1</v>
      </c>
      <c r="AG1160" t="b">
        <v>1</v>
      </c>
    </row>
    <row r="1161" spans="1:33" x14ac:dyDescent="0.3">
      <c r="A1161" s="2" t="s">
        <v>2239</v>
      </c>
      <c r="B1161" s="2" t="s">
        <v>1322</v>
      </c>
      <c r="C1161" s="2" t="s">
        <v>1777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2" t="s">
        <v>385</v>
      </c>
      <c r="V1161" s="3">
        <v>0</v>
      </c>
      <c r="W1161" s="3">
        <v>0</v>
      </c>
      <c r="X1161" s="3">
        <v>0</v>
      </c>
      <c r="Y1161" s="3">
        <v>0</v>
      </c>
      <c r="Z1161" s="3">
        <v>-4705.72</v>
      </c>
      <c r="AA1161" s="3">
        <v>-4705.72</v>
      </c>
      <c r="AB1161" s="3">
        <v>0</v>
      </c>
      <c r="AC1161" s="3">
        <v>0</v>
      </c>
      <c r="AD1161" s="3">
        <v>1031.56</v>
      </c>
      <c r="AE1161" s="3">
        <v>1031.56</v>
      </c>
      <c r="AF1161" t="b">
        <v>1</v>
      </c>
      <c r="AG1161" t="b">
        <v>1</v>
      </c>
    </row>
    <row r="1162" spans="1:33" x14ac:dyDescent="0.3">
      <c r="A1162" s="2" t="s">
        <v>2238</v>
      </c>
      <c r="B1162" s="2" t="s">
        <v>1321</v>
      </c>
      <c r="C1162" s="2" t="s">
        <v>1777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2" t="s">
        <v>385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t="b">
        <v>1</v>
      </c>
      <c r="AG1162" t="b">
        <v>1</v>
      </c>
    </row>
    <row r="1163" spans="1:33" x14ac:dyDescent="0.3">
      <c r="A1163" s="2" t="s">
        <v>2237</v>
      </c>
      <c r="B1163" s="2" t="s">
        <v>1320</v>
      </c>
      <c r="C1163" s="2" t="s">
        <v>1777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2" t="s">
        <v>385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t="b">
        <v>1</v>
      </c>
      <c r="AG1163" t="b">
        <v>1</v>
      </c>
    </row>
    <row r="1164" spans="1:33" x14ac:dyDescent="0.3">
      <c r="A1164" s="2" t="s">
        <v>2236</v>
      </c>
      <c r="B1164" s="2" t="s">
        <v>1319</v>
      </c>
      <c r="C1164" s="2" t="s">
        <v>1777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2" t="s">
        <v>385</v>
      </c>
      <c r="V1164" s="3">
        <v>500</v>
      </c>
      <c r="W1164" s="3">
        <v>0</v>
      </c>
      <c r="X1164" s="3">
        <v>219.99</v>
      </c>
      <c r="Y1164" s="3">
        <v>219.99</v>
      </c>
      <c r="Z1164" s="3">
        <v>0</v>
      </c>
      <c r="AA1164" s="3">
        <v>0</v>
      </c>
      <c r="AB1164" s="3">
        <v>125</v>
      </c>
      <c r="AC1164" s="3">
        <v>0</v>
      </c>
      <c r="AD1164" s="3">
        <v>0</v>
      </c>
      <c r="AE1164" s="3">
        <v>0</v>
      </c>
      <c r="AF1164" t="b">
        <v>1</v>
      </c>
      <c r="AG1164" t="b">
        <v>1</v>
      </c>
    </row>
    <row r="1165" spans="1:33" x14ac:dyDescent="0.3">
      <c r="A1165" s="2" t="s">
        <v>2235</v>
      </c>
      <c r="B1165" s="2" t="s">
        <v>1318</v>
      </c>
      <c r="C1165" s="2" t="s">
        <v>1777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2" t="s">
        <v>385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t="b">
        <v>1</v>
      </c>
      <c r="AG1165" t="b">
        <v>1</v>
      </c>
    </row>
    <row r="1166" spans="1:33" x14ac:dyDescent="0.3">
      <c r="A1166" s="2" t="s">
        <v>2234</v>
      </c>
      <c r="B1166" s="2" t="s">
        <v>1381</v>
      </c>
      <c r="C1166" s="2" t="s">
        <v>1777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2" t="s">
        <v>385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4350</v>
      </c>
      <c r="AE1166" s="3">
        <v>4350</v>
      </c>
      <c r="AF1166" t="b">
        <v>1</v>
      </c>
      <c r="AG1166" t="b">
        <v>1</v>
      </c>
    </row>
    <row r="1167" spans="1:33" x14ac:dyDescent="0.3">
      <c r="A1167" s="2" t="s">
        <v>2233</v>
      </c>
      <c r="B1167" s="2" t="s">
        <v>1317</v>
      </c>
      <c r="C1167" s="2" t="s">
        <v>1777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2" t="s">
        <v>385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t="b">
        <v>1</v>
      </c>
      <c r="AG1167" t="b">
        <v>1</v>
      </c>
    </row>
    <row r="1168" spans="1:33" x14ac:dyDescent="0.3">
      <c r="A1168" s="2" t="s">
        <v>2232</v>
      </c>
      <c r="B1168" s="2" t="s">
        <v>1316</v>
      </c>
      <c r="C1168" s="2" t="s">
        <v>1777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2" t="s">
        <v>385</v>
      </c>
      <c r="V1168" s="3">
        <v>0</v>
      </c>
      <c r="W1168" s="3">
        <v>0</v>
      </c>
      <c r="X1168" s="3">
        <v>0</v>
      </c>
      <c r="Y1168" s="3">
        <v>0</v>
      </c>
      <c r="Z1168" s="3">
        <v>10300</v>
      </c>
      <c r="AA1168" s="3">
        <v>10300</v>
      </c>
      <c r="AB1168" s="3">
        <v>0</v>
      </c>
      <c r="AC1168" s="3">
        <v>0</v>
      </c>
      <c r="AD1168" s="3">
        <v>0</v>
      </c>
      <c r="AE1168" s="3">
        <v>0</v>
      </c>
      <c r="AF1168" t="b">
        <v>1</v>
      </c>
      <c r="AG1168" t="b">
        <v>1</v>
      </c>
    </row>
    <row r="1169" spans="1:33" x14ac:dyDescent="0.3">
      <c r="A1169" s="2" t="s">
        <v>2231</v>
      </c>
      <c r="B1169" s="2" t="s">
        <v>1315</v>
      </c>
      <c r="C1169" s="2" t="s">
        <v>1777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2" t="s">
        <v>385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t="b">
        <v>1</v>
      </c>
      <c r="AG1169" t="b">
        <v>1</v>
      </c>
    </row>
    <row r="1170" spans="1:33" x14ac:dyDescent="0.3">
      <c r="A1170" s="2" t="s">
        <v>2230</v>
      </c>
      <c r="B1170" s="2" t="s">
        <v>1314</v>
      </c>
      <c r="C1170" s="2" t="s">
        <v>1777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2" t="s">
        <v>385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t="b">
        <v>1</v>
      </c>
      <c r="AG1170" t="b">
        <v>1</v>
      </c>
    </row>
    <row r="1171" spans="1:33" x14ac:dyDescent="0.3">
      <c r="A1171" s="2" t="s">
        <v>2229</v>
      </c>
      <c r="B1171" s="2" t="s">
        <v>1313</v>
      </c>
      <c r="C1171" s="2" t="s">
        <v>1777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2" t="s">
        <v>385</v>
      </c>
      <c r="V1171" s="3">
        <v>0</v>
      </c>
      <c r="W1171" s="3">
        <v>0</v>
      </c>
      <c r="X1171" s="3">
        <v>0</v>
      </c>
      <c r="Y1171" s="3">
        <v>0</v>
      </c>
      <c r="Z1171" s="3">
        <v>87762</v>
      </c>
      <c r="AA1171" s="3">
        <v>87762</v>
      </c>
      <c r="AB1171" s="3">
        <v>1337471.33</v>
      </c>
      <c r="AC1171" s="3">
        <v>557752.31999999995</v>
      </c>
      <c r="AD1171" s="3">
        <v>1718950</v>
      </c>
      <c r="AE1171" s="3">
        <v>259367.32</v>
      </c>
      <c r="AF1171" t="b">
        <v>1</v>
      </c>
      <c r="AG1171" t="b">
        <v>1</v>
      </c>
    </row>
    <row r="1172" spans="1:33" x14ac:dyDescent="0.3">
      <c r="A1172" s="2" t="s">
        <v>2228</v>
      </c>
      <c r="B1172" s="2" t="s">
        <v>1312</v>
      </c>
      <c r="C1172" s="2" t="s">
        <v>1777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2" t="s">
        <v>385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t="b">
        <v>1</v>
      </c>
      <c r="AG1172" t="b">
        <v>1</v>
      </c>
    </row>
    <row r="1173" spans="1:33" x14ac:dyDescent="0.3">
      <c r="A1173" s="2" t="s">
        <v>2227</v>
      </c>
      <c r="B1173" s="2" t="s">
        <v>1311</v>
      </c>
      <c r="C1173" s="2" t="s">
        <v>1777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2" t="s">
        <v>385</v>
      </c>
      <c r="V1173" s="3">
        <v>12500</v>
      </c>
      <c r="W1173" s="3">
        <v>0</v>
      </c>
      <c r="X1173" s="3">
        <v>905.27</v>
      </c>
      <c r="Y1173" s="3">
        <v>0</v>
      </c>
      <c r="Z1173" s="3">
        <v>0</v>
      </c>
      <c r="AA1173" s="3">
        <v>0</v>
      </c>
      <c r="AB1173" s="3">
        <v>35000</v>
      </c>
      <c r="AC1173" s="3">
        <v>28080</v>
      </c>
      <c r="AD1173" s="3">
        <v>0</v>
      </c>
      <c r="AE1173" s="3">
        <v>0</v>
      </c>
      <c r="AF1173" t="b">
        <v>1</v>
      </c>
      <c r="AG1173" t="b">
        <v>1</v>
      </c>
    </row>
    <row r="1174" spans="1:33" x14ac:dyDescent="0.3">
      <c r="A1174" s="2" t="s">
        <v>2226</v>
      </c>
      <c r="B1174" s="2" t="s">
        <v>1310</v>
      </c>
      <c r="C1174" s="2" t="s">
        <v>1777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2" t="s">
        <v>385</v>
      </c>
      <c r="V1174" s="3">
        <v>12500</v>
      </c>
      <c r="W1174" s="3">
        <v>1190</v>
      </c>
      <c r="X1174" s="3">
        <v>17000</v>
      </c>
      <c r="Y1174" s="3">
        <v>15187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t="b">
        <v>1</v>
      </c>
      <c r="AG1174" t="b">
        <v>1</v>
      </c>
    </row>
    <row r="1175" spans="1:33" x14ac:dyDescent="0.3">
      <c r="A1175" s="2" t="s">
        <v>2225</v>
      </c>
      <c r="B1175" s="2" t="s">
        <v>1309</v>
      </c>
      <c r="C1175" s="2" t="s">
        <v>1777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2" t="s">
        <v>385</v>
      </c>
      <c r="V1175" s="3">
        <v>3045.43</v>
      </c>
      <c r="W1175" s="3">
        <v>0</v>
      </c>
      <c r="X1175" s="3">
        <v>13000</v>
      </c>
      <c r="Y1175" s="3">
        <v>12998</v>
      </c>
      <c r="Z1175" s="3">
        <v>0</v>
      </c>
      <c r="AA1175" s="3">
        <v>0</v>
      </c>
      <c r="AB1175" s="3">
        <v>20000</v>
      </c>
      <c r="AC1175" s="3">
        <v>12835</v>
      </c>
      <c r="AD1175" s="3">
        <v>20000</v>
      </c>
      <c r="AE1175" s="3">
        <v>20000</v>
      </c>
      <c r="AF1175" t="b">
        <v>1</v>
      </c>
      <c r="AG1175" t="b">
        <v>1</v>
      </c>
    </row>
    <row r="1176" spans="1:33" x14ac:dyDescent="0.3">
      <c r="A1176" s="31" t="s">
        <v>384</v>
      </c>
      <c r="B1176" s="31" t="s">
        <v>1774</v>
      </c>
      <c r="C1176" s="31" t="s">
        <v>384</v>
      </c>
      <c r="D1176" s="32">
        <f>SUMIF(AF1159:AF1175, TRUE, D1159:D1175)</f>
        <v>0</v>
      </c>
      <c r="E1176" s="32">
        <f>SUMIF(AF1159:AF1175, TRUE, E1159:E1175)</f>
        <v>0</v>
      </c>
      <c r="F1176" s="32">
        <f>SUMIF(AF1159:AF1175, TRUE, F1159:F1175)</f>
        <v>0</v>
      </c>
      <c r="G1176" s="32">
        <f>SUMIF(AF1159:AF1175, TRUE, G1159:G1175)</f>
        <v>0</v>
      </c>
      <c r="H1176" s="32">
        <f>SUMIF(AF1159:AF1175, TRUE, H1159:H1175)</f>
        <v>0</v>
      </c>
      <c r="I1176" s="32">
        <f>SUMIF(AF1159:AF1175, TRUE, I1159:I1175)</f>
        <v>0</v>
      </c>
      <c r="J1176" s="32">
        <f>SUMIF(AF1159:AF1175, TRUE, J1159:J1175)</f>
        <v>0</v>
      </c>
      <c r="K1176" s="32">
        <f>SUMIF(AF1159:AF1175, TRUE, K1159:K1175)</f>
        <v>0</v>
      </c>
      <c r="L1176" s="32">
        <f>SUMIF(AF1159:AF1175, TRUE, L1159:L1175)</f>
        <v>0</v>
      </c>
      <c r="M1176" s="32">
        <f>SUMIF(AF1159:AF1175, TRUE, M1159:M1175)</f>
        <v>0</v>
      </c>
      <c r="N1176" s="32">
        <f>SUMIF(AF1159:AF1175, TRUE, N1159:N1175)</f>
        <v>0</v>
      </c>
      <c r="O1176" s="32">
        <f>SUMIF(AF1159:AF1175, TRUE, O1159:O1175)</f>
        <v>0</v>
      </c>
      <c r="P1176" s="32">
        <f>SUMIF(AF1159:AF1175, TRUE, P1159:P1175)</f>
        <v>0</v>
      </c>
      <c r="Q1176" s="32">
        <f>SUMIF(AF1159:AF1175, TRUE, Q1159:Q1175)</f>
        <v>0</v>
      </c>
      <c r="R1176" s="32">
        <f>SUMIF(AF1159:AF1175, TRUE, R1159:R1175)</f>
        <v>0</v>
      </c>
      <c r="S1176" s="32">
        <f>SUMIF(AF1159:AF1175, TRUE, S1159:S1175)</f>
        <v>0</v>
      </c>
      <c r="T1176" s="32">
        <f>SUMIF(AF1159:AF1175, TRUE, T1159:T1175)</f>
        <v>0</v>
      </c>
      <c r="U1176" s="31" t="s">
        <v>384</v>
      </c>
      <c r="V1176" s="32">
        <f>SUMIF(AF1159:AF1175, TRUE, V1159:V1175)</f>
        <v>28545.43</v>
      </c>
      <c r="W1176" s="32">
        <f>SUMIF(AF1159:AF1175, TRUE, W1159:W1175)</f>
        <v>1190</v>
      </c>
      <c r="X1176" s="32">
        <f>SUMIF(AF1159:AF1175, TRUE, X1159:X1175)</f>
        <v>31125.26</v>
      </c>
      <c r="Y1176" s="32">
        <f>SUMIF(AF1159:AF1175, TRUE, Y1159:Y1175)</f>
        <v>28404.989999999998</v>
      </c>
      <c r="Z1176" s="32">
        <f>SUMIF(AF1159:AF1175, TRUE, Z1159:Z1175)</f>
        <v>93356.28</v>
      </c>
      <c r="AA1176" s="32">
        <f>SUMIF(AF1159:AF1175, TRUE, AA1159:AA1175)</f>
        <v>93356.28</v>
      </c>
      <c r="AB1176" s="32">
        <f>SUMIF(AF1159:AF1175, TRUE, AB1159:AB1175)</f>
        <v>1392596.33</v>
      </c>
      <c r="AC1176" s="32">
        <f>SUMIF(AF1159:AF1175, TRUE, AC1159:AC1175)</f>
        <v>598667.31999999995</v>
      </c>
      <c r="AD1176" s="32">
        <f>SUMIF(AF1159:AF1175, TRUE, AD1159:AD1175)</f>
        <v>1744331.56</v>
      </c>
      <c r="AE1176" s="32">
        <f>SUMIF(AF1159:AF1175, TRUE, AE1159:AE1175)</f>
        <v>284748.88</v>
      </c>
      <c r="AF1176" t="b">
        <v>0</v>
      </c>
      <c r="AG1176" t="b">
        <v>0</v>
      </c>
    </row>
    <row r="1177" spans="1:33" x14ac:dyDescent="0.3">
      <c r="A1177" s="2" t="s">
        <v>2224</v>
      </c>
      <c r="B1177" s="2" t="s">
        <v>747</v>
      </c>
      <c r="C1177" s="2" t="s">
        <v>1777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2" t="s">
        <v>385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t="b">
        <v>1</v>
      </c>
      <c r="AG1177" t="b">
        <v>1</v>
      </c>
    </row>
    <row r="1178" spans="1:33" x14ac:dyDescent="0.3">
      <c r="A1178" s="2" t="s">
        <v>2223</v>
      </c>
      <c r="B1178" s="2" t="s">
        <v>1308</v>
      </c>
      <c r="C1178" s="2" t="s">
        <v>1777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2" t="s">
        <v>385</v>
      </c>
      <c r="V1178" s="3">
        <v>1750</v>
      </c>
      <c r="W1178" s="3">
        <v>1500</v>
      </c>
      <c r="X1178" s="3">
        <v>1636</v>
      </c>
      <c r="Y1178" s="3">
        <v>1636</v>
      </c>
      <c r="Z1178" s="3">
        <v>1397.52</v>
      </c>
      <c r="AA1178" s="3">
        <v>1397.52</v>
      </c>
      <c r="AB1178" s="3">
        <v>1342.69</v>
      </c>
      <c r="AC1178" s="3">
        <v>1000.79</v>
      </c>
      <c r="AD1178" s="3">
        <v>1600</v>
      </c>
      <c r="AE1178" s="3">
        <v>726.26</v>
      </c>
      <c r="AF1178" t="b">
        <v>1</v>
      </c>
      <c r="AG1178" t="b">
        <v>1</v>
      </c>
    </row>
    <row r="1179" spans="1:33" x14ac:dyDescent="0.3">
      <c r="A1179" s="2" t="s">
        <v>2222</v>
      </c>
      <c r="B1179" s="2" t="s">
        <v>1307</v>
      </c>
      <c r="C1179" s="2" t="s">
        <v>1777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2" t="s">
        <v>385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t="b">
        <v>1</v>
      </c>
      <c r="AG1179" t="b">
        <v>1</v>
      </c>
    </row>
    <row r="1180" spans="1:33" x14ac:dyDescent="0.3">
      <c r="A1180" s="2" t="s">
        <v>2221</v>
      </c>
      <c r="B1180" s="2" t="s">
        <v>1306</v>
      </c>
      <c r="C1180" s="2" t="s">
        <v>1777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2" t="s">
        <v>385</v>
      </c>
      <c r="V1180" s="3">
        <v>147000</v>
      </c>
      <c r="W1180" s="3">
        <v>0</v>
      </c>
      <c r="X1180" s="3">
        <v>142965.14000000001</v>
      </c>
      <c r="Y1180" s="3">
        <v>133784</v>
      </c>
      <c r="Z1180" s="3">
        <v>12594</v>
      </c>
      <c r="AA1180" s="3">
        <v>12594</v>
      </c>
      <c r="AB1180" s="3">
        <v>0</v>
      </c>
      <c r="AC1180" s="3">
        <v>0</v>
      </c>
      <c r="AD1180" s="3">
        <v>22618.6</v>
      </c>
      <c r="AE1180" s="3">
        <v>22618.6</v>
      </c>
      <c r="AF1180" t="b">
        <v>1</v>
      </c>
      <c r="AG1180" t="b">
        <v>1</v>
      </c>
    </row>
    <row r="1181" spans="1:33" x14ac:dyDescent="0.3">
      <c r="A1181" s="2" t="s">
        <v>2220</v>
      </c>
      <c r="B1181" s="2" t="s">
        <v>1305</v>
      </c>
      <c r="C1181" s="2" t="s">
        <v>1777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2" t="s">
        <v>385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0</v>
      </c>
      <c r="AE1181" s="3">
        <v>0</v>
      </c>
      <c r="AF1181" t="b">
        <v>1</v>
      </c>
      <c r="AG1181" t="b">
        <v>1</v>
      </c>
    </row>
    <row r="1182" spans="1:33" x14ac:dyDescent="0.3">
      <c r="A1182" s="2" t="s">
        <v>2219</v>
      </c>
      <c r="B1182" s="2" t="s">
        <v>1304</v>
      </c>
      <c r="C1182" s="2" t="s">
        <v>1777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2" t="s">
        <v>385</v>
      </c>
      <c r="V1182" s="3">
        <v>200</v>
      </c>
      <c r="W1182" s="3">
        <v>0</v>
      </c>
      <c r="X1182" s="3">
        <v>200</v>
      </c>
      <c r="Y1182" s="3">
        <v>50.39</v>
      </c>
      <c r="Z1182" s="3">
        <v>37.409999999999997</v>
      </c>
      <c r="AA1182" s="3">
        <v>37.409999999999997</v>
      </c>
      <c r="AB1182" s="3">
        <v>0</v>
      </c>
      <c r="AC1182" s="3">
        <v>0</v>
      </c>
      <c r="AD1182" s="3">
        <v>0</v>
      </c>
      <c r="AE1182" s="3">
        <v>0</v>
      </c>
      <c r="AF1182" t="b">
        <v>1</v>
      </c>
      <c r="AG1182" t="b">
        <v>1</v>
      </c>
    </row>
    <row r="1183" spans="1:33" x14ac:dyDescent="0.3">
      <c r="A1183" s="2" t="s">
        <v>2218</v>
      </c>
      <c r="B1183" s="2" t="s">
        <v>1303</v>
      </c>
      <c r="C1183" s="2" t="s">
        <v>1777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2" t="s">
        <v>385</v>
      </c>
      <c r="V1183" s="3">
        <v>700</v>
      </c>
      <c r="W1183" s="3">
        <v>669.43</v>
      </c>
      <c r="X1183" s="3">
        <v>500</v>
      </c>
      <c r="Y1183" s="3">
        <v>347.52</v>
      </c>
      <c r="Z1183" s="3">
        <v>524.16</v>
      </c>
      <c r="AA1183" s="3">
        <v>524.16</v>
      </c>
      <c r="AB1183" s="3">
        <v>750</v>
      </c>
      <c r="AC1183" s="3">
        <v>486.72</v>
      </c>
      <c r="AD1183" s="3">
        <v>750</v>
      </c>
      <c r="AE1183" s="3">
        <v>336.96</v>
      </c>
      <c r="AF1183" t="b">
        <v>1</v>
      </c>
      <c r="AG1183" t="b">
        <v>1</v>
      </c>
    </row>
    <row r="1184" spans="1:33" x14ac:dyDescent="0.3">
      <c r="A1184" s="2" t="s">
        <v>2217</v>
      </c>
      <c r="B1184" s="2" t="s">
        <v>1302</v>
      </c>
      <c r="C1184" s="2" t="s">
        <v>1777</v>
      </c>
      <c r="D1184" s="3">
        <v>0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2" t="s">
        <v>385</v>
      </c>
      <c r="V1184" s="3">
        <v>200000</v>
      </c>
      <c r="W1184" s="3">
        <v>151497.17000000001</v>
      </c>
      <c r="X1184" s="3">
        <v>200000</v>
      </c>
      <c r="Y1184" s="3">
        <v>188974.16</v>
      </c>
      <c r="Z1184" s="3">
        <v>178290.66</v>
      </c>
      <c r="AA1184" s="3">
        <v>178290.66</v>
      </c>
      <c r="AB1184" s="3">
        <v>172072.95999999999</v>
      </c>
      <c r="AC1184" s="3">
        <v>172072.95999999999</v>
      </c>
      <c r="AD1184" s="3">
        <v>193431.17</v>
      </c>
      <c r="AE1184" s="3">
        <v>183431.17</v>
      </c>
      <c r="AF1184" t="b">
        <v>1</v>
      </c>
      <c r="AG1184" t="b">
        <v>1</v>
      </c>
    </row>
    <row r="1185" spans="1:33" x14ac:dyDescent="0.3">
      <c r="A1185" s="2" t="s">
        <v>2216</v>
      </c>
      <c r="B1185" s="2" t="s">
        <v>1301</v>
      </c>
      <c r="C1185" s="2" t="s">
        <v>1777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2" t="s">
        <v>385</v>
      </c>
      <c r="V1185" s="3">
        <v>10000</v>
      </c>
      <c r="W1185" s="3">
        <v>4938.3999999999996</v>
      </c>
      <c r="X1185" s="3">
        <v>20000</v>
      </c>
      <c r="Y1185" s="3">
        <v>-9811.8799999999992</v>
      </c>
      <c r="Z1185" s="3">
        <v>11275.63</v>
      </c>
      <c r="AA1185" s="3">
        <v>11275.63</v>
      </c>
      <c r="AB1185" s="3">
        <v>13554.98</v>
      </c>
      <c r="AC1185" s="3">
        <v>13554.98</v>
      </c>
      <c r="AD1185" s="3">
        <v>19852.169999999998</v>
      </c>
      <c r="AE1185" s="3">
        <v>12852.17</v>
      </c>
      <c r="AF1185" t="b">
        <v>1</v>
      </c>
      <c r="AG1185" t="b">
        <v>1</v>
      </c>
    </row>
    <row r="1186" spans="1:33" x14ac:dyDescent="0.3">
      <c r="A1186" s="2" t="s">
        <v>2215</v>
      </c>
      <c r="B1186" s="2" t="s">
        <v>1300</v>
      </c>
      <c r="C1186" s="2" t="s">
        <v>1777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2" t="s">
        <v>385</v>
      </c>
      <c r="V1186" s="3">
        <v>47995</v>
      </c>
      <c r="W1186" s="3">
        <v>37794.28</v>
      </c>
      <c r="X1186" s="3">
        <v>30000</v>
      </c>
      <c r="Y1186" s="3">
        <v>23020.82</v>
      </c>
      <c r="Z1186" s="3">
        <v>45860.11</v>
      </c>
      <c r="AA1186" s="3">
        <v>45860.11</v>
      </c>
      <c r="AB1186" s="3">
        <v>17827.18</v>
      </c>
      <c r="AC1186" s="3">
        <v>11933.18</v>
      </c>
      <c r="AD1186" s="3">
        <v>20000</v>
      </c>
      <c r="AE1186" s="3">
        <v>17025.84</v>
      </c>
      <c r="AF1186" t="b">
        <v>1</v>
      </c>
      <c r="AG1186" t="b">
        <v>1</v>
      </c>
    </row>
    <row r="1187" spans="1:33" x14ac:dyDescent="0.3">
      <c r="A1187" s="2" t="s">
        <v>2214</v>
      </c>
      <c r="B1187" s="2" t="s">
        <v>1299</v>
      </c>
      <c r="C1187" s="2" t="s">
        <v>1777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2" t="s">
        <v>385</v>
      </c>
      <c r="V1187" s="3">
        <v>11000</v>
      </c>
      <c r="W1187" s="3">
        <v>12797.03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>
        <v>0</v>
      </c>
      <c r="AF1187" t="b">
        <v>1</v>
      </c>
      <c r="AG1187" t="b">
        <v>1</v>
      </c>
    </row>
    <row r="1188" spans="1:33" x14ac:dyDescent="0.3">
      <c r="A1188" s="2" t="s">
        <v>2213</v>
      </c>
      <c r="B1188" s="2" t="s">
        <v>1298</v>
      </c>
      <c r="C1188" s="2" t="s">
        <v>1777</v>
      </c>
      <c r="D1188" s="3">
        <v>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2" t="s">
        <v>385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t="b">
        <v>1</v>
      </c>
      <c r="AG1188" t="b">
        <v>1</v>
      </c>
    </row>
    <row r="1189" spans="1:33" x14ac:dyDescent="0.3">
      <c r="A1189" s="2" t="s">
        <v>2212</v>
      </c>
      <c r="B1189" s="2" t="s">
        <v>1297</v>
      </c>
      <c r="C1189" s="2" t="s">
        <v>1777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2" t="s">
        <v>385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t="b">
        <v>1</v>
      </c>
      <c r="AG1189" t="b">
        <v>1</v>
      </c>
    </row>
    <row r="1190" spans="1:33" x14ac:dyDescent="0.3">
      <c r="A1190" s="2" t="s">
        <v>2211</v>
      </c>
      <c r="B1190" s="2" t="s">
        <v>1296</v>
      </c>
      <c r="C1190" s="2" t="s">
        <v>1777</v>
      </c>
      <c r="D1190" s="3">
        <v>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2" t="s">
        <v>385</v>
      </c>
      <c r="V1190" s="3">
        <v>13000</v>
      </c>
      <c r="W1190" s="3">
        <v>878.45</v>
      </c>
      <c r="X1190" s="3">
        <v>4000</v>
      </c>
      <c r="Y1190" s="3">
        <v>3889</v>
      </c>
      <c r="Z1190" s="3">
        <v>862</v>
      </c>
      <c r="AA1190" s="3">
        <v>862</v>
      </c>
      <c r="AB1190" s="3">
        <v>3888</v>
      </c>
      <c r="AC1190" s="3">
        <v>0</v>
      </c>
      <c r="AD1190" s="3">
        <v>3888</v>
      </c>
      <c r="AE1190" s="3">
        <v>1620</v>
      </c>
      <c r="AF1190" t="b">
        <v>1</v>
      </c>
      <c r="AG1190" t="b">
        <v>1</v>
      </c>
    </row>
    <row r="1191" spans="1:33" x14ac:dyDescent="0.3">
      <c r="A1191" s="2" t="s">
        <v>2210</v>
      </c>
      <c r="B1191" s="2" t="s">
        <v>1295</v>
      </c>
      <c r="C1191" s="2" t="s">
        <v>1777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2" t="s">
        <v>385</v>
      </c>
      <c r="V1191" s="3">
        <v>850</v>
      </c>
      <c r="W1191" s="3">
        <v>0</v>
      </c>
      <c r="X1191" s="3">
        <v>850</v>
      </c>
      <c r="Y1191" s="3">
        <v>797.5</v>
      </c>
      <c r="Z1191" s="3">
        <v>592.5</v>
      </c>
      <c r="AA1191" s="3">
        <v>592.5</v>
      </c>
      <c r="AB1191" s="3">
        <v>750</v>
      </c>
      <c r="AC1191" s="3">
        <v>375</v>
      </c>
      <c r="AD1191" s="3">
        <v>750</v>
      </c>
      <c r="AE1191" s="3">
        <v>750</v>
      </c>
      <c r="AF1191" t="b">
        <v>1</v>
      </c>
      <c r="AG1191" t="b">
        <v>1</v>
      </c>
    </row>
    <row r="1192" spans="1:33" x14ac:dyDescent="0.3">
      <c r="A1192" s="2" t="s">
        <v>2209</v>
      </c>
      <c r="B1192" s="2" t="s">
        <v>1294</v>
      </c>
      <c r="C1192" s="2" t="s">
        <v>1777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2" t="s">
        <v>385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t="b">
        <v>1</v>
      </c>
      <c r="AG1192" t="b">
        <v>1</v>
      </c>
    </row>
    <row r="1193" spans="1:33" x14ac:dyDescent="0.3">
      <c r="A1193" s="2" t="s">
        <v>2208</v>
      </c>
      <c r="B1193" s="2" t="s">
        <v>1293</v>
      </c>
      <c r="C1193" s="2" t="s">
        <v>1777</v>
      </c>
      <c r="D1193" s="3">
        <v>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2" t="s">
        <v>385</v>
      </c>
      <c r="V1193" s="3">
        <v>1000</v>
      </c>
      <c r="W1193" s="3">
        <v>0</v>
      </c>
      <c r="X1193" s="3">
        <v>1500</v>
      </c>
      <c r="Y1193" s="3">
        <v>0</v>
      </c>
      <c r="Z1193" s="3">
        <v>5700</v>
      </c>
      <c r="AA1193" s="3">
        <v>5700</v>
      </c>
      <c r="AB1193" s="3">
        <v>1500</v>
      </c>
      <c r="AC1193" s="3">
        <v>0</v>
      </c>
      <c r="AD1193" s="3">
        <v>1500</v>
      </c>
      <c r="AE1193" s="3">
        <v>0</v>
      </c>
      <c r="AF1193" t="b">
        <v>1</v>
      </c>
      <c r="AG1193" t="b">
        <v>1</v>
      </c>
    </row>
    <row r="1194" spans="1:33" x14ac:dyDescent="0.3">
      <c r="A1194" s="2" t="s">
        <v>2207</v>
      </c>
      <c r="B1194" s="2" t="s">
        <v>1292</v>
      </c>
      <c r="C1194" s="2" t="s">
        <v>1777</v>
      </c>
      <c r="D1194" s="3">
        <v>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2" t="s">
        <v>385</v>
      </c>
      <c r="V1194" s="3">
        <v>1500</v>
      </c>
      <c r="W1194" s="3">
        <v>0</v>
      </c>
      <c r="X1194" s="3">
        <v>1500</v>
      </c>
      <c r="Y1194" s="3">
        <v>0</v>
      </c>
      <c r="Z1194" s="3">
        <v>0</v>
      </c>
      <c r="AA1194" s="3">
        <v>0</v>
      </c>
      <c r="AB1194" s="3">
        <v>1500</v>
      </c>
      <c r="AC1194" s="3">
        <v>0</v>
      </c>
      <c r="AD1194" s="3">
        <v>1500</v>
      </c>
      <c r="AE1194" s="3">
        <v>0</v>
      </c>
      <c r="AF1194" t="b">
        <v>1</v>
      </c>
      <c r="AG1194" t="b">
        <v>1</v>
      </c>
    </row>
    <row r="1195" spans="1:33" x14ac:dyDescent="0.3">
      <c r="A1195" s="2" t="s">
        <v>2206</v>
      </c>
      <c r="B1195" s="2" t="s">
        <v>1291</v>
      </c>
      <c r="C1195" s="2" t="s">
        <v>1777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2" t="s">
        <v>385</v>
      </c>
      <c r="V1195" s="3">
        <v>5000</v>
      </c>
      <c r="W1195" s="3">
        <v>0</v>
      </c>
      <c r="X1195" s="3">
        <v>5000</v>
      </c>
      <c r="Y1195" s="3">
        <v>3328</v>
      </c>
      <c r="Z1195" s="3">
        <v>3766</v>
      </c>
      <c r="AA1195" s="3">
        <v>3766</v>
      </c>
      <c r="AB1195" s="3">
        <v>10000</v>
      </c>
      <c r="AC1195" s="3">
        <v>5293</v>
      </c>
      <c r="AD1195" s="3">
        <v>10000</v>
      </c>
      <c r="AE1195" s="3">
        <v>6421</v>
      </c>
      <c r="AF1195" t="b">
        <v>1</v>
      </c>
      <c r="AG1195" t="b">
        <v>1</v>
      </c>
    </row>
    <row r="1196" spans="1:33" x14ac:dyDescent="0.3">
      <c r="A1196" s="2" t="s">
        <v>2205</v>
      </c>
      <c r="B1196" s="2" t="s">
        <v>1290</v>
      </c>
      <c r="C1196" s="2" t="s">
        <v>1777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2" t="s">
        <v>385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>
        <v>0</v>
      </c>
      <c r="AF1196" t="b">
        <v>1</v>
      </c>
      <c r="AG1196" t="b">
        <v>1</v>
      </c>
    </row>
    <row r="1197" spans="1:33" x14ac:dyDescent="0.3">
      <c r="A1197" s="2" t="s">
        <v>2204</v>
      </c>
      <c r="B1197" s="2" t="s">
        <v>1289</v>
      </c>
      <c r="C1197" s="2" t="s">
        <v>1777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2" t="s">
        <v>385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t="b">
        <v>1</v>
      </c>
      <c r="AG1197" t="b">
        <v>1</v>
      </c>
    </row>
    <row r="1198" spans="1:33" x14ac:dyDescent="0.3">
      <c r="A1198" s="2" t="s">
        <v>2203</v>
      </c>
      <c r="B1198" s="2" t="s">
        <v>1288</v>
      </c>
      <c r="C1198" s="2" t="s">
        <v>1777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2" t="s">
        <v>385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t="b">
        <v>1</v>
      </c>
      <c r="AG1198" t="b">
        <v>1</v>
      </c>
    </row>
    <row r="1199" spans="1:33" x14ac:dyDescent="0.3">
      <c r="A1199" s="2" t="s">
        <v>2202</v>
      </c>
      <c r="B1199" s="2" t="s">
        <v>1287</v>
      </c>
      <c r="C1199" s="2" t="s">
        <v>1777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2" t="s">
        <v>385</v>
      </c>
      <c r="V1199" s="3">
        <v>35000</v>
      </c>
      <c r="W1199" s="3">
        <v>34702.639999999999</v>
      </c>
      <c r="X1199" s="3">
        <v>25000</v>
      </c>
      <c r="Y1199" s="3">
        <v>20903.12</v>
      </c>
      <c r="Z1199" s="3">
        <v>14944.11</v>
      </c>
      <c r="AA1199" s="3">
        <v>14944.11</v>
      </c>
      <c r="AB1199" s="3">
        <v>20624.28</v>
      </c>
      <c r="AC1199" s="3">
        <v>18034.52</v>
      </c>
      <c r="AD1199" s="3">
        <v>18000</v>
      </c>
      <c r="AE1199" s="3">
        <v>14708.36</v>
      </c>
      <c r="AF1199" t="b">
        <v>1</v>
      </c>
      <c r="AG1199" t="b">
        <v>1</v>
      </c>
    </row>
    <row r="1200" spans="1:33" x14ac:dyDescent="0.3">
      <c r="A1200" s="2" t="s">
        <v>2201</v>
      </c>
      <c r="B1200" s="2" t="s">
        <v>1286</v>
      </c>
      <c r="C1200" s="2" t="s">
        <v>1777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2" t="s">
        <v>385</v>
      </c>
      <c r="V1200" s="3">
        <v>46954.57</v>
      </c>
      <c r="W1200" s="3">
        <v>46954.57</v>
      </c>
      <c r="X1200" s="3">
        <v>44935.91</v>
      </c>
      <c r="Y1200" s="3">
        <v>44935.91</v>
      </c>
      <c r="Z1200" s="3">
        <v>29843.98</v>
      </c>
      <c r="AA1200" s="3">
        <v>29843.98</v>
      </c>
      <c r="AB1200" s="3">
        <v>22442.25</v>
      </c>
      <c r="AC1200" s="3">
        <v>22442.25</v>
      </c>
      <c r="AD1200" s="3">
        <v>39841.26</v>
      </c>
      <c r="AE1200" s="3">
        <v>28841.26</v>
      </c>
      <c r="AF1200" t="b">
        <v>1</v>
      </c>
      <c r="AG1200" t="b">
        <v>1</v>
      </c>
    </row>
    <row r="1201" spans="1:33" x14ac:dyDescent="0.3">
      <c r="A1201" s="2" t="s">
        <v>2200</v>
      </c>
      <c r="B1201" s="2" t="s">
        <v>1285</v>
      </c>
      <c r="C1201" s="2" t="s">
        <v>1777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2" t="s">
        <v>385</v>
      </c>
      <c r="V1201" s="3">
        <v>30000</v>
      </c>
      <c r="W1201" s="3">
        <v>30000</v>
      </c>
      <c r="X1201" s="3">
        <v>16000</v>
      </c>
      <c r="Y1201" s="3">
        <v>15150.49</v>
      </c>
      <c r="Z1201" s="3">
        <v>12298.87</v>
      </c>
      <c r="AA1201" s="3">
        <v>12298.87</v>
      </c>
      <c r="AB1201" s="3">
        <v>20000</v>
      </c>
      <c r="AC1201" s="3">
        <v>11244</v>
      </c>
      <c r="AD1201" s="3">
        <v>17500</v>
      </c>
      <c r="AE1201" s="3">
        <v>13000.18</v>
      </c>
      <c r="AF1201" t="b">
        <v>1</v>
      </c>
      <c r="AG1201" t="b">
        <v>1</v>
      </c>
    </row>
    <row r="1202" spans="1:33" x14ac:dyDescent="0.3">
      <c r="A1202" s="2" t="s">
        <v>2199</v>
      </c>
      <c r="B1202" s="2" t="s">
        <v>1284</v>
      </c>
      <c r="C1202" s="2" t="s">
        <v>1777</v>
      </c>
      <c r="D1202" s="3">
        <v>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2" t="s">
        <v>385</v>
      </c>
      <c r="V1202" s="3">
        <v>1500</v>
      </c>
      <c r="W1202" s="3">
        <v>1000</v>
      </c>
      <c r="X1202" s="3">
        <v>1500</v>
      </c>
      <c r="Y1202" s="3">
        <v>0</v>
      </c>
      <c r="Z1202" s="3">
        <v>0</v>
      </c>
      <c r="AA1202" s="3">
        <v>0</v>
      </c>
      <c r="AB1202" s="3">
        <v>1500</v>
      </c>
      <c r="AC1202" s="3">
        <v>0</v>
      </c>
      <c r="AD1202" s="3">
        <v>1500</v>
      </c>
      <c r="AE1202" s="3">
        <v>0</v>
      </c>
      <c r="AF1202" t="b">
        <v>1</v>
      </c>
      <c r="AG1202" t="b">
        <v>1</v>
      </c>
    </row>
    <row r="1203" spans="1:33" x14ac:dyDescent="0.3">
      <c r="A1203" s="2" t="s">
        <v>2198</v>
      </c>
      <c r="B1203" s="2" t="s">
        <v>1283</v>
      </c>
      <c r="C1203" s="2" t="s">
        <v>1777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2" t="s">
        <v>385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t="b">
        <v>1</v>
      </c>
      <c r="AG1203" t="b">
        <v>1</v>
      </c>
    </row>
    <row r="1204" spans="1:33" x14ac:dyDescent="0.3">
      <c r="A1204" s="2" t="s">
        <v>2197</v>
      </c>
      <c r="B1204" s="2" t="s">
        <v>1282</v>
      </c>
      <c r="C1204" s="2" t="s">
        <v>1777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2" t="s">
        <v>385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t="b">
        <v>1</v>
      </c>
      <c r="AG1204" t="b">
        <v>1</v>
      </c>
    </row>
    <row r="1205" spans="1:33" x14ac:dyDescent="0.3">
      <c r="A1205" s="2" t="s">
        <v>2196</v>
      </c>
      <c r="B1205" s="2" t="s">
        <v>1281</v>
      </c>
      <c r="C1205" s="2" t="s">
        <v>1777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2" t="s">
        <v>385</v>
      </c>
      <c r="V1205" s="3">
        <v>5000</v>
      </c>
      <c r="W1205" s="3">
        <v>0</v>
      </c>
      <c r="X1205" s="3">
        <v>5000</v>
      </c>
      <c r="Y1205" s="3">
        <v>862.5</v>
      </c>
      <c r="Z1205" s="3">
        <v>0</v>
      </c>
      <c r="AA1205" s="3">
        <v>0</v>
      </c>
      <c r="AB1205" s="3">
        <v>5000</v>
      </c>
      <c r="AC1205" s="3">
        <v>0</v>
      </c>
      <c r="AD1205" s="3">
        <v>5000</v>
      </c>
      <c r="AE1205" s="3">
        <v>0</v>
      </c>
      <c r="AF1205" t="b">
        <v>1</v>
      </c>
      <c r="AG1205" t="b">
        <v>1</v>
      </c>
    </row>
    <row r="1206" spans="1:33" x14ac:dyDescent="0.3">
      <c r="A1206" s="2" t="s">
        <v>2195</v>
      </c>
      <c r="B1206" s="2" t="s">
        <v>1280</v>
      </c>
      <c r="C1206" s="2" t="s">
        <v>1777</v>
      </c>
      <c r="D1206" s="3">
        <v>0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2" t="s">
        <v>385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t="b">
        <v>1</v>
      </c>
      <c r="AG1206" t="b">
        <v>1</v>
      </c>
    </row>
    <row r="1207" spans="1:33" x14ac:dyDescent="0.3">
      <c r="A1207" s="2" t="s">
        <v>2194</v>
      </c>
      <c r="B1207" s="2" t="s">
        <v>1279</v>
      </c>
      <c r="C1207" s="2" t="s">
        <v>1777</v>
      </c>
      <c r="D1207" s="3">
        <v>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2" t="s">
        <v>385</v>
      </c>
      <c r="V1207" s="3">
        <v>5000</v>
      </c>
      <c r="W1207" s="3">
        <v>0</v>
      </c>
      <c r="X1207" s="3">
        <v>5000</v>
      </c>
      <c r="Y1207" s="3">
        <v>100</v>
      </c>
      <c r="Z1207" s="3">
        <v>5000</v>
      </c>
      <c r="AA1207" s="3">
        <v>5000</v>
      </c>
      <c r="AB1207" s="3">
        <v>5000</v>
      </c>
      <c r="AC1207" s="3">
        <v>0</v>
      </c>
      <c r="AD1207" s="3">
        <v>5000</v>
      </c>
      <c r="AE1207" s="3">
        <v>0</v>
      </c>
      <c r="AF1207" t="b">
        <v>1</v>
      </c>
      <c r="AG1207" t="b">
        <v>1</v>
      </c>
    </row>
    <row r="1208" spans="1:33" x14ac:dyDescent="0.3">
      <c r="A1208" s="2" t="s">
        <v>2193</v>
      </c>
      <c r="B1208" s="2" t="s">
        <v>1382</v>
      </c>
      <c r="C1208" s="2" t="s">
        <v>1777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2" t="s">
        <v>385</v>
      </c>
      <c r="V1208" s="3">
        <v>8000</v>
      </c>
      <c r="W1208" s="3">
        <v>416.5</v>
      </c>
      <c r="X1208" s="3">
        <v>2320.35</v>
      </c>
      <c r="Y1208" s="3">
        <v>1722</v>
      </c>
      <c r="Z1208" s="3">
        <v>0</v>
      </c>
      <c r="AA1208" s="3">
        <v>0</v>
      </c>
      <c r="AB1208" s="3">
        <v>8000</v>
      </c>
      <c r="AC1208" s="3">
        <v>535</v>
      </c>
      <c r="AD1208" s="3">
        <v>8000</v>
      </c>
      <c r="AE1208" s="3">
        <v>0</v>
      </c>
      <c r="AF1208" t="b">
        <v>1</v>
      </c>
      <c r="AG1208" t="b">
        <v>1</v>
      </c>
    </row>
    <row r="1209" spans="1:33" x14ac:dyDescent="0.3">
      <c r="A1209" s="2" t="s">
        <v>2192</v>
      </c>
      <c r="B1209" s="2" t="s">
        <v>1383</v>
      </c>
      <c r="C1209" s="2" t="s">
        <v>1777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2" t="s">
        <v>385</v>
      </c>
      <c r="V1209" s="3">
        <v>700</v>
      </c>
      <c r="W1209" s="3">
        <v>0</v>
      </c>
      <c r="X1209" s="3">
        <v>14.19</v>
      </c>
      <c r="Y1209" s="3">
        <v>0</v>
      </c>
      <c r="Z1209" s="3">
        <v>0</v>
      </c>
      <c r="AA1209" s="3">
        <v>0</v>
      </c>
      <c r="AB1209" s="3">
        <v>700</v>
      </c>
      <c r="AC1209" s="3">
        <v>0</v>
      </c>
      <c r="AD1209" s="3">
        <v>700</v>
      </c>
      <c r="AE1209" s="3">
        <v>0</v>
      </c>
      <c r="AF1209" t="b">
        <v>1</v>
      </c>
      <c r="AG1209" t="b">
        <v>1</v>
      </c>
    </row>
    <row r="1210" spans="1:33" x14ac:dyDescent="0.3">
      <c r="A1210" s="2" t="s">
        <v>2191</v>
      </c>
      <c r="B1210" s="2" t="s">
        <v>1384</v>
      </c>
      <c r="C1210" s="2" t="s">
        <v>1777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2" t="s">
        <v>385</v>
      </c>
      <c r="V1210" s="3">
        <v>600</v>
      </c>
      <c r="W1210" s="3">
        <v>0</v>
      </c>
      <c r="X1210" s="3">
        <v>600</v>
      </c>
      <c r="Y1210" s="3">
        <v>0</v>
      </c>
      <c r="Z1210" s="3">
        <v>0</v>
      </c>
      <c r="AA1210" s="3">
        <v>0</v>
      </c>
      <c r="AB1210" s="3">
        <v>600</v>
      </c>
      <c r="AC1210" s="3">
        <v>0</v>
      </c>
      <c r="AD1210" s="3">
        <v>600</v>
      </c>
      <c r="AE1210" s="3">
        <v>0</v>
      </c>
      <c r="AF1210" t="b">
        <v>1</v>
      </c>
      <c r="AG1210" t="b">
        <v>1</v>
      </c>
    </row>
    <row r="1211" spans="1:33" x14ac:dyDescent="0.3">
      <c r="A1211" s="2" t="s">
        <v>2190</v>
      </c>
      <c r="B1211" s="2" t="s">
        <v>1385</v>
      </c>
      <c r="C1211" s="2" t="s">
        <v>1777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2" t="s">
        <v>385</v>
      </c>
      <c r="V1211" s="3">
        <v>0</v>
      </c>
      <c r="W1211" s="3">
        <v>0</v>
      </c>
      <c r="X1211" s="3">
        <v>1000</v>
      </c>
      <c r="Y1211" s="3">
        <v>368.84</v>
      </c>
      <c r="Z1211" s="3">
        <v>-7.5</v>
      </c>
      <c r="AA1211" s="3">
        <v>-7.5</v>
      </c>
      <c r="AB1211" s="3">
        <v>1000</v>
      </c>
      <c r="AC1211" s="3">
        <v>0</v>
      </c>
      <c r="AD1211" s="3">
        <v>1000</v>
      </c>
      <c r="AE1211" s="3">
        <v>0</v>
      </c>
      <c r="AF1211" t="b">
        <v>1</v>
      </c>
      <c r="AG1211" t="b">
        <v>1</v>
      </c>
    </row>
    <row r="1212" spans="1:33" x14ac:dyDescent="0.3">
      <c r="A1212" s="2" t="s">
        <v>2189</v>
      </c>
      <c r="B1212" s="2" t="s">
        <v>1386</v>
      </c>
      <c r="C1212" s="2" t="s">
        <v>1777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2" t="s">
        <v>385</v>
      </c>
      <c r="V1212" s="3">
        <v>3000</v>
      </c>
      <c r="W1212" s="3">
        <v>0</v>
      </c>
      <c r="X1212" s="3">
        <v>3000</v>
      </c>
      <c r="Y1212" s="3">
        <v>0</v>
      </c>
      <c r="Z1212" s="3">
        <v>143.9</v>
      </c>
      <c r="AA1212" s="3">
        <v>143.9</v>
      </c>
      <c r="AB1212" s="3">
        <v>3000</v>
      </c>
      <c r="AC1212" s="3">
        <v>0</v>
      </c>
      <c r="AD1212" s="3">
        <v>3000</v>
      </c>
      <c r="AE1212" s="3">
        <v>0</v>
      </c>
      <c r="AF1212" t="b">
        <v>1</v>
      </c>
      <c r="AG1212" t="b">
        <v>1</v>
      </c>
    </row>
    <row r="1213" spans="1:33" x14ac:dyDescent="0.3">
      <c r="A1213" s="31" t="s">
        <v>384</v>
      </c>
      <c r="B1213" s="31" t="s">
        <v>1774</v>
      </c>
      <c r="C1213" s="31" t="s">
        <v>384</v>
      </c>
      <c r="D1213" s="32">
        <f>SUMIF(AF1177:AF1212, TRUE, D1177:D1212)</f>
        <v>0</v>
      </c>
      <c r="E1213" s="32">
        <f>SUMIF(AF1177:AF1212, TRUE, E1177:E1212)</f>
        <v>0</v>
      </c>
      <c r="F1213" s="32">
        <f>SUMIF(AF1177:AF1212, TRUE, F1177:F1212)</f>
        <v>0</v>
      </c>
      <c r="G1213" s="32">
        <f>SUMIF(AF1177:AF1212, TRUE, G1177:G1212)</f>
        <v>0</v>
      </c>
      <c r="H1213" s="32">
        <f>SUMIF(AF1177:AF1212, TRUE, H1177:H1212)</f>
        <v>0</v>
      </c>
      <c r="I1213" s="32">
        <f>SUMIF(AF1177:AF1212, TRUE, I1177:I1212)</f>
        <v>0</v>
      </c>
      <c r="J1213" s="32">
        <f>SUMIF(AF1177:AF1212, TRUE, J1177:J1212)</f>
        <v>0</v>
      </c>
      <c r="K1213" s="32">
        <f>SUMIF(AF1177:AF1212, TRUE, K1177:K1212)</f>
        <v>0</v>
      </c>
      <c r="L1213" s="32">
        <f>SUMIF(AF1177:AF1212, TRUE, L1177:L1212)</f>
        <v>0</v>
      </c>
      <c r="M1213" s="32">
        <f>SUMIF(AF1177:AF1212, TRUE, M1177:M1212)</f>
        <v>0</v>
      </c>
      <c r="N1213" s="32">
        <f>SUMIF(AF1177:AF1212, TRUE, N1177:N1212)</f>
        <v>0</v>
      </c>
      <c r="O1213" s="32">
        <f>SUMIF(AF1177:AF1212, TRUE, O1177:O1212)</f>
        <v>0</v>
      </c>
      <c r="P1213" s="32">
        <f>SUMIF(AF1177:AF1212, TRUE, P1177:P1212)</f>
        <v>0</v>
      </c>
      <c r="Q1213" s="32">
        <f>SUMIF(AF1177:AF1212, TRUE, Q1177:Q1212)</f>
        <v>0</v>
      </c>
      <c r="R1213" s="32">
        <f>SUMIF(AF1177:AF1212, TRUE, R1177:R1212)</f>
        <v>0</v>
      </c>
      <c r="S1213" s="32">
        <f>SUMIF(AF1177:AF1212, TRUE, S1177:S1212)</f>
        <v>0</v>
      </c>
      <c r="T1213" s="32">
        <f>SUMIF(AF1177:AF1212, TRUE, T1177:T1212)</f>
        <v>0</v>
      </c>
      <c r="U1213" s="31" t="s">
        <v>384</v>
      </c>
      <c r="V1213" s="32">
        <f>SUMIF(AF1177:AF1212, TRUE, V1177:V1212)</f>
        <v>575749.57000000007</v>
      </c>
      <c r="W1213" s="32">
        <f>SUMIF(AF1177:AF1212, TRUE, W1177:W1212)</f>
        <v>323148.47000000003</v>
      </c>
      <c r="X1213" s="32">
        <f>SUMIF(AF1177:AF1212, TRUE, X1177:X1212)</f>
        <v>512521.59</v>
      </c>
      <c r="Y1213" s="32">
        <f>SUMIF(AF1177:AF1212, TRUE, Y1177:Y1212)</f>
        <v>430058.37000000005</v>
      </c>
      <c r="Z1213" s="32">
        <f>SUMIF(AF1177:AF1212, TRUE, Z1177:Z1212)</f>
        <v>323123.34999999998</v>
      </c>
      <c r="AA1213" s="32">
        <f>SUMIF(AF1177:AF1212, TRUE, AA1177:AA1212)</f>
        <v>323123.34999999998</v>
      </c>
      <c r="AB1213" s="32">
        <f>SUMIF(AF1177:AF1212, TRUE, AB1177:AB1212)</f>
        <v>311052.33999999997</v>
      </c>
      <c r="AC1213" s="32">
        <f>SUMIF(AF1177:AF1212, TRUE, AC1177:AC1212)</f>
        <v>256972.4</v>
      </c>
      <c r="AD1213" s="32">
        <f>SUMIF(AF1177:AF1212, TRUE, AD1177:AD1212)</f>
        <v>376031.2</v>
      </c>
      <c r="AE1213" s="32">
        <f>SUMIF(AF1177:AF1212, TRUE, AE1177:AE1212)</f>
        <v>302331.80000000005</v>
      </c>
      <c r="AF1213" t="b">
        <v>0</v>
      </c>
      <c r="AG1213" t="b">
        <v>0</v>
      </c>
    </row>
    <row r="1214" spans="1:33" x14ac:dyDescent="0.3">
      <c r="A1214" s="2" t="s">
        <v>2188</v>
      </c>
      <c r="B1214" s="2" t="s">
        <v>534</v>
      </c>
      <c r="C1214" s="2" t="s">
        <v>1808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2" t="s">
        <v>385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t="b">
        <v>1</v>
      </c>
      <c r="AG1214" t="b">
        <v>1</v>
      </c>
    </row>
    <row r="1215" spans="1:33" x14ac:dyDescent="0.3">
      <c r="A1215" s="31" t="s">
        <v>384</v>
      </c>
      <c r="B1215" s="31" t="s">
        <v>1774</v>
      </c>
      <c r="C1215" s="31" t="s">
        <v>384</v>
      </c>
      <c r="D1215" s="32">
        <f>SUMIF(AF1214:AF1214, TRUE, D1214:D1214)</f>
        <v>0</v>
      </c>
      <c r="E1215" s="32">
        <f>SUMIF(AF1214:AF1214, TRUE, E1214:E1214)</f>
        <v>0</v>
      </c>
      <c r="F1215" s="32">
        <f>SUMIF(AF1214:AF1214, TRUE, F1214:F1214)</f>
        <v>0</v>
      </c>
      <c r="G1215" s="32">
        <f>SUMIF(AF1214:AF1214, TRUE, G1214:G1214)</f>
        <v>0</v>
      </c>
      <c r="H1215" s="32">
        <f>SUMIF(AF1214:AF1214, TRUE, H1214:H1214)</f>
        <v>0</v>
      </c>
      <c r="I1215" s="32">
        <f>SUMIF(AF1214:AF1214, TRUE, I1214:I1214)</f>
        <v>0</v>
      </c>
      <c r="J1215" s="32">
        <f>SUMIF(AF1214:AF1214, TRUE, J1214:J1214)</f>
        <v>0</v>
      </c>
      <c r="K1215" s="32">
        <f>SUMIF(AF1214:AF1214, TRUE, K1214:K1214)</f>
        <v>0</v>
      </c>
      <c r="L1215" s="32">
        <f>SUMIF(AF1214:AF1214, TRUE, L1214:L1214)</f>
        <v>0</v>
      </c>
      <c r="M1215" s="32">
        <f>SUMIF(AF1214:AF1214, TRUE, M1214:M1214)</f>
        <v>0</v>
      </c>
      <c r="N1215" s="32">
        <f>SUMIF(AF1214:AF1214, TRUE, N1214:N1214)</f>
        <v>0</v>
      </c>
      <c r="O1215" s="32">
        <f>SUMIF(AF1214:AF1214, TRUE, O1214:O1214)</f>
        <v>0</v>
      </c>
      <c r="P1215" s="32">
        <f>SUMIF(AF1214:AF1214, TRUE, P1214:P1214)</f>
        <v>0</v>
      </c>
      <c r="Q1215" s="32">
        <f>SUMIF(AF1214:AF1214, TRUE, Q1214:Q1214)</f>
        <v>0</v>
      </c>
      <c r="R1215" s="32">
        <f>SUMIF(AF1214:AF1214, TRUE, R1214:R1214)</f>
        <v>0</v>
      </c>
      <c r="S1215" s="32">
        <f>SUMIF(AF1214:AF1214, TRUE, S1214:S1214)</f>
        <v>0</v>
      </c>
      <c r="T1215" s="32">
        <f>SUMIF(AF1214:AF1214, TRUE, T1214:T1214)</f>
        <v>0</v>
      </c>
      <c r="U1215" s="31" t="s">
        <v>384</v>
      </c>
      <c r="V1215" s="32">
        <f>SUMIF(AF1214:AF1214, TRUE, V1214:V1214)</f>
        <v>0</v>
      </c>
      <c r="W1215" s="32">
        <f>SUMIF(AF1214:AF1214, TRUE, W1214:W1214)</f>
        <v>0</v>
      </c>
      <c r="X1215" s="32">
        <f>SUMIF(AF1214:AF1214, TRUE, X1214:X1214)</f>
        <v>0</v>
      </c>
      <c r="Y1215" s="32">
        <f>SUMIF(AF1214:AF1214, TRUE, Y1214:Y1214)</f>
        <v>0</v>
      </c>
      <c r="Z1215" s="32">
        <f>SUMIF(AF1214:AF1214, TRUE, Z1214:Z1214)</f>
        <v>0</v>
      </c>
      <c r="AA1215" s="32">
        <f>SUMIF(AF1214:AF1214, TRUE, AA1214:AA1214)</f>
        <v>0</v>
      </c>
      <c r="AB1215" s="32">
        <f>SUMIF(AF1214:AF1214, TRUE, AB1214:AB1214)</f>
        <v>0</v>
      </c>
      <c r="AC1215" s="32">
        <f>SUMIF(AF1214:AF1214, TRUE, AC1214:AC1214)</f>
        <v>0</v>
      </c>
      <c r="AD1215" s="32">
        <f>SUMIF(AF1214:AF1214, TRUE, AD1214:AD1214)</f>
        <v>0</v>
      </c>
      <c r="AE1215" s="32">
        <f>SUMIF(AF1214:AF1214, TRUE, AE1214:AE1214)</f>
        <v>0</v>
      </c>
      <c r="AF1215" t="b">
        <v>0</v>
      </c>
      <c r="AG1215" t="b">
        <v>0</v>
      </c>
    </row>
    <row r="1216" spans="1:33" x14ac:dyDescent="0.3">
      <c r="A1216" s="2" t="s">
        <v>2187</v>
      </c>
      <c r="B1216" s="2" t="s">
        <v>535</v>
      </c>
      <c r="C1216" s="2" t="s">
        <v>1777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2" t="s">
        <v>385</v>
      </c>
      <c r="V1216" s="3">
        <v>428058</v>
      </c>
      <c r="W1216" s="3">
        <v>380258.73</v>
      </c>
      <c r="X1216" s="3">
        <v>471093.6</v>
      </c>
      <c r="Y1216" s="3">
        <v>394085.77</v>
      </c>
      <c r="Z1216" s="3">
        <v>402852.5</v>
      </c>
      <c r="AA1216" s="3">
        <v>402852.5</v>
      </c>
      <c r="AB1216" s="3">
        <v>396966.53</v>
      </c>
      <c r="AC1216" s="3">
        <v>396966.53</v>
      </c>
      <c r="AD1216" s="3">
        <v>438859.6</v>
      </c>
      <c r="AE1216" s="3">
        <v>420439.63</v>
      </c>
      <c r="AF1216" t="b">
        <v>1</v>
      </c>
      <c r="AG1216" t="b">
        <v>1</v>
      </c>
    </row>
    <row r="1217" spans="1:33" x14ac:dyDescent="0.3">
      <c r="A1217" s="31" t="s">
        <v>384</v>
      </c>
      <c r="B1217" s="31" t="s">
        <v>1774</v>
      </c>
      <c r="C1217" s="31" t="s">
        <v>384</v>
      </c>
      <c r="D1217" s="32">
        <f>SUMIF(AF1216:AF1216, TRUE, D1216:D1216)</f>
        <v>0</v>
      </c>
      <c r="E1217" s="32">
        <f>SUMIF(AF1216:AF1216, TRUE, E1216:E1216)</f>
        <v>0</v>
      </c>
      <c r="F1217" s="32">
        <f>SUMIF(AF1216:AF1216, TRUE, F1216:F1216)</f>
        <v>0</v>
      </c>
      <c r="G1217" s="32">
        <f>SUMIF(AF1216:AF1216, TRUE, G1216:G1216)</f>
        <v>0</v>
      </c>
      <c r="H1217" s="32">
        <f>SUMIF(AF1216:AF1216, TRUE, H1216:H1216)</f>
        <v>0</v>
      </c>
      <c r="I1217" s="32">
        <f>SUMIF(AF1216:AF1216, TRUE, I1216:I1216)</f>
        <v>0</v>
      </c>
      <c r="J1217" s="32">
        <f>SUMIF(AF1216:AF1216, TRUE, J1216:J1216)</f>
        <v>0</v>
      </c>
      <c r="K1217" s="32">
        <f>SUMIF(AF1216:AF1216, TRUE, K1216:K1216)</f>
        <v>0</v>
      </c>
      <c r="L1217" s="32">
        <f>SUMIF(AF1216:AF1216, TRUE, L1216:L1216)</f>
        <v>0</v>
      </c>
      <c r="M1217" s="32">
        <f>SUMIF(AF1216:AF1216, TRUE, M1216:M1216)</f>
        <v>0</v>
      </c>
      <c r="N1217" s="32">
        <f>SUMIF(AF1216:AF1216, TRUE, N1216:N1216)</f>
        <v>0</v>
      </c>
      <c r="O1217" s="32">
        <f>SUMIF(AF1216:AF1216, TRUE, O1216:O1216)</f>
        <v>0</v>
      </c>
      <c r="P1217" s="32">
        <f>SUMIF(AF1216:AF1216, TRUE, P1216:P1216)</f>
        <v>0</v>
      </c>
      <c r="Q1217" s="32">
        <f>SUMIF(AF1216:AF1216, TRUE, Q1216:Q1216)</f>
        <v>0</v>
      </c>
      <c r="R1217" s="32">
        <f>SUMIF(AF1216:AF1216, TRUE, R1216:R1216)</f>
        <v>0</v>
      </c>
      <c r="S1217" s="32">
        <f>SUMIF(AF1216:AF1216, TRUE, S1216:S1216)</f>
        <v>0</v>
      </c>
      <c r="T1217" s="32">
        <f>SUMIF(AF1216:AF1216, TRUE, T1216:T1216)</f>
        <v>0</v>
      </c>
      <c r="U1217" s="31" t="s">
        <v>384</v>
      </c>
      <c r="V1217" s="32">
        <f>SUMIF(AF1216:AF1216, TRUE, V1216:V1216)</f>
        <v>428058</v>
      </c>
      <c r="W1217" s="32">
        <f>SUMIF(AF1216:AF1216, TRUE, W1216:W1216)</f>
        <v>380258.73</v>
      </c>
      <c r="X1217" s="32">
        <f>SUMIF(AF1216:AF1216, TRUE, X1216:X1216)</f>
        <v>471093.6</v>
      </c>
      <c r="Y1217" s="32">
        <f>SUMIF(AF1216:AF1216, TRUE, Y1216:Y1216)</f>
        <v>394085.77</v>
      </c>
      <c r="Z1217" s="32">
        <f>SUMIF(AF1216:AF1216, TRUE, Z1216:Z1216)</f>
        <v>402852.5</v>
      </c>
      <c r="AA1217" s="32">
        <f>SUMIF(AF1216:AF1216, TRUE, AA1216:AA1216)</f>
        <v>402852.5</v>
      </c>
      <c r="AB1217" s="32">
        <f>SUMIF(AF1216:AF1216, TRUE, AB1216:AB1216)</f>
        <v>396966.53</v>
      </c>
      <c r="AC1217" s="32">
        <f>SUMIF(AF1216:AF1216, TRUE, AC1216:AC1216)</f>
        <v>396966.53</v>
      </c>
      <c r="AD1217" s="32">
        <f>SUMIF(AF1216:AF1216, TRUE, AD1216:AD1216)</f>
        <v>438859.6</v>
      </c>
      <c r="AE1217" s="32">
        <f>SUMIF(AF1216:AF1216, TRUE, AE1216:AE1216)</f>
        <v>420439.63</v>
      </c>
      <c r="AF1217" t="b">
        <v>0</v>
      </c>
      <c r="AG1217" t="b">
        <v>0</v>
      </c>
    </row>
    <row r="1218" spans="1:33" x14ac:dyDescent="0.3">
      <c r="A1218" s="2" t="s">
        <v>2186</v>
      </c>
      <c r="B1218" s="2" t="s">
        <v>746</v>
      </c>
      <c r="C1218" s="2" t="s">
        <v>1777</v>
      </c>
      <c r="D1218" s="3">
        <v>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2" t="s">
        <v>385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t="b">
        <v>1</v>
      </c>
      <c r="AG1218" t="b">
        <v>1</v>
      </c>
    </row>
    <row r="1219" spans="1:33" x14ac:dyDescent="0.3">
      <c r="A1219" s="2" t="s">
        <v>2185</v>
      </c>
      <c r="B1219" s="2" t="s">
        <v>1278</v>
      </c>
      <c r="C1219" s="2" t="s">
        <v>1777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2" t="s">
        <v>385</v>
      </c>
      <c r="V1219" s="3">
        <v>0</v>
      </c>
      <c r="W1219" s="3">
        <v>0</v>
      </c>
      <c r="X1219" s="3">
        <v>16000</v>
      </c>
      <c r="Y1219" s="3">
        <v>15259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t="b">
        <v>1</v>
      </c>
      <c r="AG1219" t="b">
        <v>1</v>
      </c>
    </row>
    <row r="1220" spans="1:33" x14ac:dyDescent="0.3">
      <c r="A1220" s="2" t="s">
        <v>2184</v>
      </c>
      <c r="B1220" s="2" t="s">
        <v>1277</v>
      </c>
      <c r="C1220" s="2" t="s">
        <v>1777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2" t="s">
        <v>385</v>
      </c>
      <c r="V1220" s="3">
        <v>500</v>
      </c>
      <c r="W1220" s="3">
        <v>0</v>
      </c>
      <c r="X1220" s="3">
        <v>500</v>
      </c>
      <c r="Y1220" s="3">
        <v>0</v>
      </c>
      <c r="Z1220" s="3">
        <v>0</v>
      </c>
      <c r="AA1220" s="3">
        <v>0</v>
      </c>
      <c r="AB1220" s="3">
        <v>2000</v>
      </c>
      <c r="AC1220" s="3">
        <v>0</v>
      </c>
      <c r="AD1220" s="3">
        <v>2000</v>
      </c>
      <c r="AE1220" s="3">
        <v>0</v>
      </c>
      <c r="AF1220" t="b">
        <v>1</v>
      </c>
      <c r="AG1220" t="b">
        <v>1</v>
      </c>
    </row>
    <row r="1221" spans="1:33" x14ac:dyDescent="0.3">
      <c r="A1221" s="2" t="s">
        <v>2183</v>
      </c>
      <c r="B1221" s="2" t="s">
        <v>1276</v>
      </c>
      <c r="C1221" s="2" t="s">
        <v>1777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2" t="s">
        <v>385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t="b">
        <v>1</v>
      </c>
      <c r="AG1221" t="b">
        <v>1</v>
      </c>
    </row>
    <row r="1222" spans="1:33" x14ac:dyDescent="0.3">
      <c r="A1222" s="2" t="s">
        <v>2182</v>
      </c>
      <c r="B1222" s="2" t="s">
        <v>1275</v>
      </c>
      <c r="C1222" s="2" t="s">
        <v>1777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2" t="s">
        <v>385</v>
      </c>
      <c r="V1222" s="3">
        <v>63000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35000</v>
      </c>
      <c r="AC1222" s="3">
        <v>31787.8</v>
      </c>
      <c r="AD1222" s="3">
        <v>33500</v>
      </c>
      <c r="AE1222" s="3">
        <v>32536.06</v>
      </c>
      <c r="AF1222" t="b">
        <v>1</v>
      </c>
      <c r="AG1222" t="b">
        <v>1</v>
      </c>
    </row>
    <row r="1223" spans="1:33" x14ac:dyDescent="0.3">
      <c r="A1223" s="2" t="s">
        <v>2181</v>
      </c>
      <c r="B1223" s="2" t="s">
        <v>1274</v>
      </c>
      <c r="C1223" s="2" t="s">
        <v>1777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2" t="s">
        <v>385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t="b">
        <v>1</v>
      </c>
      <c r="AG1223" t="b">
        <v>1</v>
      </c>
    </row>
    <row r="1224" spans="1:33" x14ac:dyDescent="0.3">
      <c r="A1224" s="2" t="s">
        <v>2180</v>
      </c>
      <c r="B1224" s="2" t="s">
        <v>1273</v>
      </c>
      <c r="C1224" s="2" t="s">
        <v>1777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2" t="s">
        <v>385</v>
      </c>
      <c r="V1224" s="3">
        <v>132705</v>
      </c>
      <c r="W1224" s="3">
        <v>0</v>
      </c>
      <c r="X1224" s="3">
        <v>133500</v>
      </c>
      <c r="Y1224" s="3">
        <v>133500</v>
      </c>
      <c r="Z1224" s="3">
        <v>0</v>
      </c>
      <c r="AA1224" s="3">
        <v>0</v>
      </c>
      <c r="AB1224" s="3">
        <v>0</v>
      </c>
      <c r="AC1224" s="3">
        <v>0</v>
      </c>
      <c r="AD1224" s="3">
        <v>48000</v>
      </c>
      <c r="AE1224" s="3">
        <v>47008.63</v>
      </c>
      <c r="AF1224" t="b">
        <v>1</v>
      </c>
      <c r="AG1224" t="b">
        <v>1</v>
      </c>
    </row>
    <row r="1225" spans="1:33" x14ac:dyDescent="0.3">
      <c r="A1225" s="2" t="s">
        <v>2179</v>
      </c>
      <c r="B1225" s="2" t="s">
        <v>1272</v>
      </c>
      <c r="C1225" s="2" t="s">
        <v>1777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2" t="s">
        <v>385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8400</v>
      </c>
      <c r="AE1225" s="3">
        <v>8338.2000000000007</v>
      </c>
      <c r="AF1225" t="b">
        <v>1</v>
      </c>
      <c r="AG1225" t="b">
        <v>1</v>
      </c>
    </row>
    <row r="1226" spans="1:33" x14ac:dyDescent="0.3">
      <c r="A1226" s="2" t="s">
        <v>2178</v>
      </c>
      <c r="B1226" s="2" t="s">
        <v>1271</v>
      </c>
      <c r="C1226" s="2" t="s">
        <v>1777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2" t="s">
        <v>385</v>
      </c>
      <c r="V1226" s="3">
        <v>7000</v>
      </c>
      <c r="W1226" s="3">
        <v>4470.1499999999996</v>
      </c>
      <c r="X1226" s="3">
        <v>7000</v>
      </c>
      <c r="Y1226" s="3">
        <v>6486.35</v>
      </c>
      <c r="Z1226" s="3">
        <v>3252.57</v>
      </c>
      <c r="AA1226" s="3">
        <v>3252.57</v>
      </c>
      <c r="AB1226" s="3">
        <v>4195.9799999999996</v>
      </c>
      <c r="AC1226" s="3">
        <v>3657.16</v>
      </c>
      <c r="AD1226" s="3">
        <v>5000</v>
      </c>
      <c r="AE1226" s="3">
        <v>2233.94</v>
      </c>
      <c r="AF1226" t="b">
        <v>1</v>
      </c>
      <c r="AG1226" t="b">
        <v>1</v>
      </c>
    </row>
    <row r="1227" spans="1:33" x14ac:dyDescent="0.3">
      <c r="A1227" s="2" t="s">
        <v>2177</v>
      </c>
      <c r="B1227" s="2" t="s">
        <v>1270</v>
      </c>
      <c r="C1227" s="2" t="s">
        <v>1777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2" t="s">
        <v>385</v>
      </c>
      <c r="V1227" s="3">
        <v>0</v>
      </c>
      <c r="W1227" s="3">
        <v>0</v>
      </c>
      <c r="X1227" s="3">
        <v>0</v>
      </c>
      <c r="Y1227" s="3">
        <v>0</v>
      </c>
      <c r="Z1227" s="3">
        <v>10000.27</v>
      </c>
      <c r="AA1227" s="3">
        <v>10000.27</v>
      </c>
      <c r="AB1227" s="3">
        <v>0</v>
      </c>
      <c r="AC1227" s="3">
        <v>0</v>
      </c>
      <c r="AD1227" s="3">
        <v>0</v>
      </c>
      <c r="AE1227" s="3">
        <v>0</v>
      </c>
      <c r="AF1227" t="b">
        <v>1</v>
      </c>
      <c r="AG1227" t="b">
        <v>1</v>
      </c>
    </row>
    <row r="1228" spans="1:33" x14ac:dyDescent="0.3">
      <c r="A1228" s="2" t="s">
        <v>2176</v>
      </c>
      <c r="B1228" s="2" t="s">
        <v>1269</v>
      </c>
      <c r="C1228" s="2" t="s">
        <v>1777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2" t="s">
        <v>385</v>
      </c>
      <c r="V1228" s="3">
        <v>28000</v>
      </c>
      <c r="W1228" s="3">
        <v>27263.52</v>
      </c>
      <c r="X1228" s="3">
        <v>28000</v>
      </c>
      <c r="Y1228" s="3">
        <v>-4725.38</v>
      </c>
      <c r="Z1228" s="3">
        <v>-763.36</v>
      </c>
      <c r="AA1228" s="3">
        <v>-763.36</v>
      </c>
      <c r="AB1228" s="3">
        <v>7149.01</v>
      </c>
      <c r="AC1228" s="3">
        <v>6385.94</v>
      </c>
      <c r="AD1228" s="3">
        <v>10000</v>
      </c>
      <c r="AE1228" s="3">
        <v>-9156.7900000000009</v>
      </c>
      <c r="AF1228" t="b">
        <v>1</v>
      </c>
      <c r="AG1228" t="b">
        <v>1</v>
      </c>
    </row>
    <row r="1229" spans="1:33" x14ac:dyDescent="0.3">
      <c r="A1229" s="2" t="s">
        <v>2175</v>
      </c>
      <c r="B1229" s="2" t="s">
        <v>1268</v>
      </c>
      <c r="C1229" s="2" t="s">
        <v>1777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2" t="s">
        <v>385</v>
      </c>
      <c r="V1229" s="3">
        <v>0</v>
      </c>
      <c r="W1229" s="3">
        <v>0</v>
      </c>
      <c r="X1229" s="3">
        <v>0</v>
      </c>
      <c r="Y1229" s="3">
        <v>0</v>
      </c>
      <c r="Z1229" s="3">
        <v>-4721.6099999999997</v>
      </c>
      <c r="AA1229" s="3">
        <v>-4721.6099999999997</v>
      </c>
      <c r="AB1229" s="3">
        <v>2000</v>
      </c>
      <c r="AC1229" s="3">
        <v>0</v>
      </c>
      <c r="AD1229" s="3">
        <v>2000</v>
      </c>
      <c r="AE1229" s="3">
        <v>0</v>
      </c>
      <c r="AF1229" t="b">
        <v>1</v>
      </c>
      <c r="AG1229" t="b">
        <v>1</v>
      </c>
    </row>
    <row r="1230" spans="1:33" x14ac:dyDescent="0.3">
      <c r="A1230" s="31" t="s">
        <v>384</v>
      </c>
      <c r="B1230" s="31" t="s">
        <v>1774</v>
      </c>
      <c r="C1230" s="31" t="s">
        <v>384</v>
      </c>
      <c r="D1230" s="32">
        <f>SUMIF(AF1218:AF1229, TRUE, D1218:D1229)</f>
        <v>0</v>
      </c>
      <c r="E1230" s="32">
        <f>SUMIF(AF1218:AF1229, TRUE, E1218:E1229)</f>
        <v>0</v>
      </c>
      <c r="F1230" s="32">
        <f>SUMIF(AF1218:AF1229, TRUE, F1218:F1229)</f>
        <v>0</v>
      </c>
      <c r="G1230" s="32">
        <f>SUMIF(AF1218:AF1229, TRUE, G1218:G1229)</f>
        <v>0</v>
      </c>
      <c r="H1230" s="32">
        <f>SUMIF(AF1218:AF1229, TRUE, H1218:H1229)</f>
        <v>0</v>
      </c>
      <c r="I1230" s="32">
        <f>SUMIF(AF1218:AF1229, TRUE, I1218:I1229)</f>
        <v>0</v>
      </c>
      <c r="J1230" s="32">
        <f>SUMIF(AF1218:AF1229, TRUE, J1218:J1229)</f>
        <v>0</v>
      </c>
      <c r="K1230" s="32">
        <f>SUMIF(AF1218:AF1229, TRUE, K1218:K1229)</f>
        <v>0</v>
      </c>
      <c r="L1230" s="32">
        <f>SUMIF(AF1218:AF1229, TRUE, L1218:L1229)</f>
        <v>0</v>
      </c>
      <c r="M1230" s="32">
        <f>SUMIF(AF1218:AF1229, TRUE, M1218:M1229)</f>
        <v>0</v>
      </c>
      <c r="N1230" s="32">
        <f>SUMIF(AF1218:AF1229, TRUE, N1218:N1229)</f>
        <v>0</v>
      </c>
      <c r="O1230" s="32">
        <f>SUMIF(AF1218:AF1229, TRUE, O1218:O1229)</f>
        <v>0</v>
      </c>
      <c r="P1230" s="32">
        <f>SUMIF(AF1218:AF1229, TRUE, P1218:P1229)</f>
        <v>0</v>
      </c>
      <c r="Q1230" s="32">
        <f>SUMIF(AF1218:AF1229, TRUE, Q1218:Q1229)</f>
        <v>0</v>
      </c>
      <c r="R1230" s="32">
        <f>SUMIF(AF1218:AF1229, TRUE, R1218:R1229)</f>
        <v>0</v>
      </c>
      <c r="S1230" s="32">
        <f>SUMIF(AF1218:AF1229, TRUE, S1218:S1229)</f>
        <v>0</v>
      </c>
      <c r="T1230" s="32">
        <f>SUMIF(AF1218:AF1229, TRUE, T1218:T1229)</f>
        <v>0</v>
      </c>
      <c r="U1230" s="31" t="s">
        <v>384</v>
      </c>
      <c r="V1230" s="32">
        <f>SUMIF(AF1218:AF1229, TRUE, V1218:V1229)</f>
        <v>231205</v>
      </c>
      <c r="W1230" s="32">
        <f>SUMIF(AF1218:AF1229, TRUE, W1218:W1229)</f>
        <v>31733.67</v>
      </c>
      <c r="X1230" s="32">
        <f>SUMIF(AF1218:AF1229, TRUE, X1218:X1229)</f>
        <v>185000</v>
      </c>
      <c r="Y1230" s="32">
        <f>SUMIF(AF1218:AF1229, TRUE, Y1218:Y1229)</f>
        <v>150519.97</v>
      </c>
      <c r="Z1230" s="32">
        <f>SUMIF(AF1218:AF1229, TRUE, Z1218:Z1229)</f>
        <v>7767.87</v>
      </c>
      <c r="AA1230" s="32">
        <f>SUMIF(AF1218:AF1229, TRUE, AA1218:AA1229)</f>
        <v>7767.87</v>
      </c>
      <c r="AB1230" s="32">
        <f>SUMIF(AF1218:AF1229, TRUE, AB1218:AB1229)</f>
        <v>50344.99</v>
      </c>
      <c r="AC1230" s="32">
        <f>SUMIF(AF1218:AF1229, TRUE, AC1218:AC1229)</f>
        <v>41830.9</v>
      </c>
      <c r="AD1230" s="32">
        <f>SUMIF(AF1218:AF1229, TRUE, AD1218:AD1229)</f>
        <v>108900</v>
      </c>
      <c r="AE1230" s="32">
        <f>SUMIF(AF1218:AF1229, TRUE, AE1218:AE1229)</f>
        <v>80960.040000000008</v>
      </c>
      <c r="AF1230" t="b">
        <v>0</v>
      </c>
      <c r="AG1230" t="b">
        <v>0</v>
      </c>
    </row>
    <row r="1231" spans="1:33" x14ac:dyDescent="0.3">
      <c r="A1231" s="2" t="s">
        <v>2174</v>
      </c>
      <c r="B1231" s="2" t="s">
        <v>745</v>
      </c>
      <c r="C1231" s="2" t="s">
        <v>1777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2" t="s">
        <v>385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t="b">
        <v>1</v>
      </c>
      <c r="AG1231" t="b">
        <v>1</v>
      </c>
    </row>
    <row r="1232" spans="1:33" x14ac:dyDescent="0.3">
      <c r="A1232" s="2" t="s">
        <v>2173</v>
      </c>
      <c r="B1232" s="2" t="s">
        <v>1267</v>
      </c>
      <c r="C1232" s="2" t="s">
        <v>1777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2" t="s">
        <v>385</v>
      </c>
      <c r="V1232" s="3">
        <v>2000</v>
      </c>
      <c r="W1232" s="3">
        <v>635.95000000000005</v>
      </c>
      <c r="X1232" s="3">
        <v>4000</v>
      </c>
      <c r="Y1232" s="3">
        <v>0</v>
      </c>
      <c r="Z1232" s="3">
        <v>1450</v>
      </c>
      <c r="AA1232" s="3">
        <v>1450</v>
      </c>
      <c r="AB1232" s="3">
        <v>4000</v>
      </c>
      <c r="AC1232" s="3">
        <v>1462.84</v>
      </c>
      <c r="AD1232" s="3">
        <v>3636.5</v>
      </c>
      <c r="AE1232" s="3">
        <v>3636.5</v>
      </c>
      <c r="AF1232" t="b">
        <v>1</v>
      </c>
      <c r="AG1232" t="b">
        <v>1</v>
      </c>
    </row>
    <row r="1233" spans="1:33" x14ac:dyDescent="0.3">
      <c r="A1233" s="2" t="s">
        <v>2172</v>
      </c>
      <c r="B1233" s="2" t="s">
        <v>1266</v>
      </c>
      <c r="C1233" s="2" t="s">
        <v>1777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2" t="s">
        <v>385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t="b">
        <v>1</v>
      </c>
      <c r="AG1233" t="b">
        <v>1</v>
      </c>
    </row>
    <row r="1234" spans="1:33" x14ac:dyDescent="0.3">
      <c r="A1234" s="2" t="s">
        <v>2171</v>
      </c>
      <c r="B1234" s="2" t="s">
        <v>1265</v>
      </c>
      <c r="C1234" s="2" t="s">
        <v>1777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2" t="s">
        <v>385</v>
      </c>
      <c r="V1234" s="3">
        <v>20000</v>
      </c>
      <c r="W1234" s="3">
        <v>22218.17</v>
      </c>
      <c r="X1234" s="3">
        <v>21000</v>
      </c>
      <c r="Y1234" s="3">
        <v>21000</v>
      </c>
      <c r="Z1234" s="3">
        <v>15761.11</v>
      </c>
      <c r="AA1234" s="3">
        <v>15761.11</v>
      </c>
      <c r="AB1234" s="3">
        <v>26000</v>
      </c>
      <c r="AC1234" s="3">
        <v>3575.82</v>
      </c>
      <c r="AD1234" s="3">
        <v>20000</v>
      </c>
      <c r="AE1234" s="3">
        <v>12886.84</v>
      </c>
      <c r="AF1234" t="b">
        <v>1</v>
      </c>
      <c r="AG1234" t="b">
        <v>1</v>
      </c>
    </row>
    <row r="1235" spans="1:33" x14ac:dyDescent="0.3">
      <c r="A1235" s="2" t="s">
        <v>2170</v>
      </c>
      <c r="B1235" s="2" t="s">
        <v>1264</v>
      </c>
      <c r="C1235" s="2" t="s">
        <v>1777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2" t="s">
        <v>385</v>
      </c>
      <c r="V1235" s="3">
        <v>35000</v>
      </c>
      <c r="W1235" s="3">
        <v>37896.14</v>
      </c>
      <c r="X1235" s="3">
        <v>45048.63</v>
      </c>
      <c r="Y1235" s="3">
        <v>45048.63</v>
      </c>
      <c r="Z1235" s="3">
        <v>25193.68</v>
      </c>
      <c r="AA1235" s="3">
        <v>25193.68</v>
      </c>
      <c r="AB1235" s="3">
        <v>25677.79</v>
      </c>
      <c r="AC1235" s="3">
        <v>25551.79</v>
      </c>
      <c r="AD1235" s="3">
        <v>24356.04</v>
      </c>
      <c r="AE1235" s="3">
        <v>24356.04</v>
      </c>
      <c r="AF1235" t="b">
        <v>1</v>
      </c>
      <c r="AG1235" t="b">
        <v>1</v>
      </c>
    </row>
    <row r="1236" spans="1:33" x14ac:dyDescent="0.3">
      <c r="A1236" s="2" t="s">
        <v>2169</v>
      </c>
      <c r="B1236" s="2" t="s">
        <v>1263</v>
      </c>
      <c r="C1236" s="2" t="s">
        <v>1777</v>
      </c>
      <c r="D1236" s="3">
        <v>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2" t="s">
        <v>385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  <c r="AE1236" s="3">
        <v>0</v>
      </c>
      <c r="AF1236" t="b">
        <v>1</v>
      </c>
      <c r="AG1236" t="b">
        <v>1</v>
      </c>
    </row>
    <row r="1237" spans="1:33" x14ac:dyDescent="0.3">
      <c r="A1237" s="2" t="s">
        <v>2168</v>
      </c>
      <c r="B1237" s="2" t="s">
        <v>1262</v>
      </c>
      <c r="C1237" s="2" t="s">
        <v>1777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2" t="s">
        <v>385</v>
      </c>
      <c r="V1237" s="3">
        <v>5000</v>
      </c>
      <c r="W1237" s="3">
        <v>4744</v>
      </c>
      <c r="X1237" s="3">
        <v>5000</v>
      </c>
      <c r="Y1237" s="3">
        <v>2764.83</v>
      </c>
      <c r="Z1237" s="3">
        <v>4076.35</v>
      </c>
      <c r="AA1237" s="3">
        <v>4075.47</v>
      </c>
      <c r="AB1237" s="3">
        <v>5000</v>
      </c>
      <c r="AC1237" s="3">
        <v>4308.6000000000004</v>
      </c>
      <c r="AD1237" s="3">
        <v>5000</v>
      </c>
      <c r="AE1237" s="3">
        <v>3432.06</v>
      </c>
      <c r="AF1237" t="b">
        <v>1</v>
      </c>
      <c r="AG1237" t="b">
        <v>1</v>
      </c>
    </row>
    <row r="1238" spans="1:33" x14ac:dyDescent="0.3">
      <c r="A1238" s="2" t="s">
        <v>2167</v>
      </c>
      <c r="B1238" s="2" t="s">
        <v>1261</v>
      </c>
      <c r="C1238" s="2" t="s">
        <v>1777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2" t="s">
        <v>385</v>
      </c>
      <c r="V1238" s="3">
        <v>5000</v>
      </c>
      <c r="W1238" s="3">
        <v>4830.28</v>
      </c>
      <c r="X1238" s="3">
        <v>3000</v>
      </c>
      <c r="Y1238" s="3">
        <v>353.42</v>
      </c>
      <c r="Z1238" s="3">
        <v>76.489999999999995</v>
      </c>
      <c r="AA1238" s="3">
        <v>76.489999999999995</v>
      </c>
      <c r="AB1238" s="3">
        <v>100</v>
      </c>
      <c r="AC1238" s="3">
        <v>53.38</v>
      </c>
      <c r="AD1238" s="3">
        <v>100</v>
      </c>
      <c r="AE1238" s="3">
        <v>50</v>
      </c>
      <c r="AF1238" t="b">
        <v>1</v>
      </c>
      <c r="AG1238" t="b">
        <v>1</v>
      </c>
    </row>
    <row r="1239" spans="1:33" x14ac:dyDescent="0.3">
      <c r="A1239" s="2" t="s">
        <v>2166</v>
      </c>
      <c r="B1239" s="2" t="s">
        <v>1260</v>
      </c>
      <c r="C1239" s="2" t="s">
        <v>1777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2" t="s">
        <v>385</v>
      </c>
      <c r="V1239" s="3">
        <v>800</v>
      </c>
      <c r="W1239" s="3">
        <v>500</v>
      </c>
      <c r="X1239" s="3">
        <v>800</v>
      </c>
      <c r="Y1239" s="3">
        <v>365.36</v>
      </c>
      <c r="Z1239" s="3">
        <v>913.66</v>
      </c>
      <c r="AA1239" s="3">
        <v>913.66</v>
      </c>
      <c r="AB1239" s="3">
        <v>2757.97</v>
      </c>
      <c r="AC1239" s="3">
        <v>2757.97</v>
      </c>
      <c r="AD1239" s="3">
        <v>800</v>
      </c>
      <c r="AE1239" s="3">
        <v>259.06</v>
      </c>
      <c r="AF1239" t="b">
        <v>1</v>
      </c>
      <c r="AG1239" t="b">
        <v>1</v>
      </c>
    </row>
    <row r="1240" spans="1:33" x14ac:dyDescent="0.3">
      <c r="A1240" s="2" t="s">
        <v>2165</v>
      </c>
      <c r="B1240" s="2" t="s">
        <v>1250</v>
      </c>
      <c r="C1240" s="2" t="s">
        <v>1777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2" t="s">
        <v>385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t="b">
        <v>1</v>
      </c>
      <c r="AG1240" t="b">
        <v>1</v>
      </c>
    </row>
    <row r="1241" spans="1:33" x14ac:dyDescent="0.3">
      <c r="A1241" s="2" t="s">
        <v>2164</v>
      </c>
      <c r="B1241" s="2" t="s">
        <v>1259</v>
      </c>
      <c r="C1241" s="2" t="s">
        <v>1777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2" t="s">
        <v>385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t="b">
        <v>1</v>
      </c>
      <c r="AG1241" t="b">
        <v>1</v>
      </c>
    </row>
    <row r="1242" spans="1:33" x14ac:dyDescent="0.3">
      <c r="A1242" s="2" t="s">
        <v>2163</v>
      </c>
      <c r="B1242" s="2" t="s">
        <v>1258</v>
      </c>
      <c r="C1242" s="2" t="s">
        <v>1777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2" t="s">
        <v>385</v>
      </c>
      <c r="V1242" s="3">
        <v>1500</v>
      </c>
      <c r="W1242" s="3">
        <v>1000</v>
      </c>
      <c r="X1242" s="3">
        <v>2500</v>
      </c>
      <c r="Y1242" s="3">
        <v>29.25</v>
      </c>
      <c r="Z1242" s="3">
        <v>2081.0300000000002</v>
      </c>
      <c r="AA1242" s="3">
        <v>2081.0300000000002</v>
      </c>
      <c r="AB1242" s="3">
        <v>5000</v>
      </c>
      <c r="AC1242" s="3">
        <v>3227.67</v>
      </c>
      <c r="AD1242" s="3">
        <v>5000</v>
      </c>
      <c r="AE1242" s="3">
        <v>1480.71</v>
      </c>
      <c r="AF1242" t="b">
        <v>1</v>
      </c>
      <c r="AG1242" t="b">
        <v>1</v>
      </c>
    </row>
    <row r="1243" spans="1:33" x14ac:dyDescent="0.3">
      <c r="A1243" s="2" t="s">
        <v>2162</v>
      </c>
      <c r="B1243" s="2" t="s">
        <v>1257</v>
      </c>
      <c r="C1243" s="2" t="s">
        <v>1777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2" t="s">
        <v>385</v>
      </c>
      <c r="V1243" s="3">
        <v>25000</v>
      </c>
      <c r="W1243" s="3">
        <v>14663.08</v>
      </c>
      <c r="X1243" s="3">
        <v>25000</v>
      </c>
      <c r="Y1243" s="3">
        <v>23344.02</v>
      </c>
      <c r="Z1243" s="3">
        <v>19847.12</v>
      </c>
      <c r="AA1243" s="3">
        <v>19847.12</v>
      </c>
      <c r="AB1243" s="3">
        <v>17940.009999999998</v>
      </c>
      <c r="AC1243" s="3">
        <v>17940.009999999998</v>
      </c>
      <c r="AD1243" s="3">
        <v>30000</v>
      </c>
      <c r="AE1243" s="3">
        <v>26898.6</v>
      </c>
      <c r="AF1243" t="b">
        <v>1</v>
      </c>
      <c r="AG1243" t="b">
        <v>1</v>
      </c>
    </row>
    <row r="1244" spans="1:33" x14ac:dyDescent="0.3">
      <c r="A1244" s="2" t="s">
        <v>2161</v>
      </c>
      <c r="B1244" s="2" t="s">
        <v>1254</v>
      </c>
      <c r="C1244" s="2" t="s">
        <v>1777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2" t="s">
        <v>385</v>
      </c>
      <c r="V1244" s="3">
        <v>7005</v>
      </c>
      <c r="W1244" s="3">
        <v>0</v>
      </c>
      <c r="X1244" s="3">
        <v>50000</v>
      </c>
      <c r="Y1244" s="3">
        <v>48002.69</v>
      </c>
      <c r="Z1244" s="3">
        <v>48049</v>
      </c>
      <c r="AA1244" s="3">
        <v>48049</v>
      </c>
      <c r="AB1244" s="3">
        <v>0</v>
      </c>
      <c r="AC1244" s="3">
        <v>0</v>
      </c>
      <c r="AD1244" s="3">
        <v>0</v>
      </c>
      <c r="AE1244" s="3">
        <v>0</v>
      </c>
      <c r="AF1244" t="b">
        <v>1</v>
      </c>
      <c r="AG1244" t="b">
        <v>1</v>
      </c>
    </row>
    <row r="1245" spans="1:33" x14ac:dyDescent="0.3">
      <c r="A1245" s="2" t="s">
        <v>2160</v>
      </c>
      <c r="B1245" s="2" t="s">
        <v>1256</v>
      </c>
      <c r="C1245" s="2" t="s">
        <v>1777</v>
      </c>
      <c r="D1245" s="3">
        <v>0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2" t="s">
        <v>385</v>
      </c>
      <c r="V1245" s="3">
        <v>0</v>
      </c>
      <c r="W1245" s="3">
        <v>0</v>
      </c>
      <c r="X1245" s="3">
        <v>15435.92</v>
      </c>
      <c r="Y1245" s="3">
        <v>12469.61</v>
      </c>
      <c r="Z1245" s="3">
        <v>6094.49</v>
      </c>
      <c r="AA1245" s="3">
        <v>6094.49</v>
      </c>
      <c r="AB1245" s="3">
        <v>0</v>
      </c>
      <c r="AC1245" s="3">
        <v>0</v>
      </c>
      <c r="AD1245" s="3">
        <v>0</v>
      </c>
      <c r="AE1245" s="3">
        <v>0</v>
      </c>
      <c r="AF1245" t="b">
        <v>1</v>
      </c>
      <c r="AG1245" t="b">
        <v>1</v>
      </c>
    </row>
    <row r="1246" spans="1:33" x14ac:dyDescent="0.3">
      <c r="A1246" s="2" t="s">
        <v>2159</v>
      </c>
      <c r="B1246" s="2" t="s">
        <v>1255</v>
      </c>
      <c r="C1246" s="2" t="s">
        <v>1777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2" t="s">
        <v>385</v>
      </c>
      <c r="V1246" s="3">
        <v>0</v>
      </c>
      <c r="W1246" s="3">
        <v>190244.76</v>
      </c>
      <c r="X1246" s="3">
        <v>0</v>
      </c>
      <c r="Y1246" s="3">
        <v>-190244.76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t="b">
        <v>1</v>
      </c>
      <c r="AG1246" t="b">
        <v>1</v>
      </c>
    </row>
    <row r="1247" spans="1:33" x14ac:dyDescent="0.3">
      <c r="A1247" s="2" t="s">
        <v>2158</v>
      </c>
      <c r="B1247" s="2" t="s">
        <v>1387</v>
      </c>
      <c r="C1247" s="2" t="s">
        <v>1777</v>
      </c>
      <c r="D1247" s="3">
        <v>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2" t="s">
        <v>385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t="b">
        <v>1</v>
      </c>
      <c r="AG1247" t="b">
        <v>1</v>
      </c>
    </row>
    <row r="1248" spans="1:33" x14ac:dyDescent="0.3">
      <c r="A1248" s="2" t="s">
        <v>2157</v>
      </c>
      <c r="B1248" s="2" t="s">
        <v>1254</v>
      </c>
      <c r="C1248" s="2" t="s">
        <v>1777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2" t="s">
        <v>385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t="b">
        <v>1</v>
      </c>
      <c r="AG1248" t="b">
        <v>1</v>
      </c>
    </row>
    <row r="1249" spans="1:33" x14ac:dyDescent="0.3">
      <c r="A1249" s="2" t="s">
        <v>2156</v>
      </c>
      <c r="B1249" s="2" t="s">
        <v>1253</v>
      </c>
      <c r="C1249" s="2" t="s">
        <v>1777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2" t="s">
        <v>385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t="b">
        <v>1</v>
      </c>
      <c r="AG1249" t="b">
        <v>1</v>
      </c>
    </row>
    <row r="1250" spans="1:33" x14ac:dyDescent="0.3">
      <c r="A1250" s="2" t="s">
        <v>2155</v>
      </c>
      <c r="B1250" s="2" t="s">
        <v>1252</v>
      </c>
      <c r="C1250" s="2" t="s">
        <v>1777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2" t="s">
        <v>385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25400</v>
      </c>
      <c r="AE1250" s="3">
        <v>25400</v>
      </c>
      <c r="AF1250" t="b">
        <v>1</v>
      </c>
      <c r="AG1250" t="b">
        <v>1</v>
      </c>
    </row>
    <row r="1251" spans="1:33" x14ac:dyDescent="0.3">
      <c r="A1251" s="2" t="s">
        <v>2154</v>
      </c>
      <c r="B1251" s="2" t="s">
        <v>1251</v>
      </c>
      <c r="C1251" s="2" t="s">
        <v>1777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2" t="s">
        <v>385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5000</v>
      </c>
      <c r="AC1251" s="3">
        <v>2060.66</v>
      </c>
      <c r="AD1251" s="3">
        <v>0</v>
      </c>
      <c r="AE1251" s="3">
        <v>0</v>
      </c>
      <c r="AF1251" t="b">
        <v>1</v>
      </c>
      <c r="AG1251" t="b">
        <v>1</v>
      </c>
    </row>
    <row r="1252" spans="1:33" x14ac:dyDescent="0.3">
      <c r="A1252" s="2" t="s">
        <v>2153</v>
      </c>
      <c r="B1252" s="2" t="s">
        <v>1250</v>
      </c>
      <c r="C1252" s="2" t="s">
        <v>1777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2" t="s">
        <v>385</v>
      </c>
      <c r="V1252" s="3">
        <v>500</v>
      </c>
      <c r="W1252" s="3">
        <v>0</v>
      </c>
      <c r="X1252" s="3">
        <v>500</v>
      </c>
      <c r="Y1252" s="3">
        <v>0</v>
      </c>
      <c r="Z1252" s="3">
        <v>0</v>
      </c>
      <c r="AA1252" s="3">
        <v>0</v>
      </c>
      <c r="AB1252" s="3">
        <v>1000</v>
      </c>
      <c r="AC1252" s="3">
        <v>0</v>
      </c>
      <c r="AD1252" s="3">
        <v>1000</v>
      </c>
      <c r="AE1252" s="3">
        <v>0</v>
      </c>
      <c r="AF1252" t="b">
        <v>1</v>
      </c>
      <c r="AG1252" t="b">
        <v>1</v>
      </c>
    </row>
    <row r="1253" spans="1:33" x14ac:dyDescent="0.3">
      <c r="A1253" s="2" t="s">
        <v>2152</v>
      </c>
      <c r="B1253" s="2" t="s">
        <v>1249</v>
      </c>
      <c r="C1253" s="2" t="s">
        <v>1777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2" t="s">
        <v>385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t="b">
        <v>1</v>
      </c>
      <c r="AG1253" t="b">
        <v>1</v>
      </c>
    </row>
    <row r="1254" spans="1:33" x14ac:dyDescent="0.3">
      <c r="A1254" s="2" t="s">
        <v>2151</v>
      </c>
      <c r="B1254" s="2" t="s">
        <v>1248</v>
      </c>
      <c r="C1254" s="2" t="s">
        <v>1777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2" t="s">
        <v>385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t="b">
        <v>1</v>
      </c>
      <c r="AG1254" t="b">
        <v>1</v>
      </c>
    </row>
    <row r="1255" spans="1:33" x14ac:dyDescent="0.3">
      <c r="A1255" s="2" t="s">
        <v>2150</v>
      </c>
      <c r="B1255" s="2" t="s">
        <v>1247</v>
      </c>
      <c r="C1255" s="2" t="s">
        <v>1777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2" t="s">
        <v>385</v>
      </c>
      <c r="V1255" s="3">
        <v>12500</v>
      </c>
      <c r="W1255" s="3">
        <v>13532.72</v>
      </c>
      <c r="X1255" s="3">
        <v>8500</v>
      </c>
      <c r="Y1255" s="3">
        <v>6318.51</v>
      </c>
      <c r="Z1255" s="3">
        <v>6915.12</v>
      </c>
      <c r="AA1255" s="3">
        <v>6915.12</v>
      </c>
      <c r="AB1255" s="3">
        <v>12000</v>
      </c>
      <c r="AC1255" s="3">
        <v>4451.49</v>
      </c>
      <c r="AD1255" s="3">
        <v>10000</v>
      </c>
      <c r="AE1255" s="3">
        <v>7322.09</v>
      </c>
      <c r="AF1255" t="b">
        <v>1</v>
      </c>
      <c r="AG1255" t="b">
        <v>1</v>
      </c>
    </row>
    <row r="1256" spans="1:33" x14ac:dyDescent="0.3">
      <c r="A1256" s="2" t="s">
        <v>2149</v>
      </c>
      <c r="B1256" s="2" t="s">
        <v>1246</v>
      </c>
      <c r="C1256" s="2" t="s">
        <v>1777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2" t="s">
        <v>385</v>
      </c>
      <c r="V1256" s="3">
        <v>20000</v>
      </c>
      <c r="W1256" s="3">
        <v>18000</v>
      </c>
      <c r="X1256" s="3">
        <v>15000</v>
      </c>
      <c r="Y1256" s="3">
        <v>14524.1</v>
      </c>
      <c r="Z1256" s="3">
        <v>13880.18</v>
      </c>
      <c r="AA1256" s="3">
        <v>13880.18</v>
      </c>
      <c r="AB1256" s="3">
        <v>20000</v>
      </c>
      <c r="AC1256" s="3">
        <v>9555.2000000000007</v>
      </c>
      <c r="AD1256" s="3">
        <v>20000</v>
      </c>
      <c r="AE1256" s="3">
        <v>14334.38</v>
      </c>
      <c r="AF1256" t="b">
        <v>1</v>
      </c>
      <c r="AG1256" t="b">
        <v>1</v>
      </c>
    </row>
    <row r="1257" spans="1:33" x14ac:dyDescent="0.3">
      <c r="A1257" s="2" t="s">
        <v>2148</v>
      </c>
      <c r="B1257" s="2" t="s">
        <v>1245</v>
      </c>
      <c r="C1257" s="2" t="s">
        <v>1777</v>
      </c>
      <c r="D1257" s="3">
        <v>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2" t="s">
        <v>385</v>
      </c>
      <c r="V1257" s="3">
        <v>0</v>
      </c>
      <c r="W1257" s="3">
        <v>0</v>
      </c>
      <c r="X1257" s="3">
        <v>0</v>
      </c>
      <c r="Y1257" s="3">
        <v>0</v>
      </c>
      <c r="Z1257" s="3">
        <v>12527.82</v>
      </c>
      <c r="AA1257" s="3">
        <v>12527.82</v>
      </c>
      <c r="AB1257" s="3">
        <v>80000</v>
      </c>
      <c r="AC1257" s="3">
        <v>10981.66</v>
      </c>
      <c r="AD1257" s="3">
        <v>0</v>
      </c>
      <c r="AE1257" s="3">
        <v>0</v>
      </c>
      <c r="AF1257" t="b">
        <v>1</v>
      </c>
      <c r="AG1257" t="b">
        <v>1</v>
      </c>
    </row>
    <row r="1258" spans="1:33" x14ac:dyDescent="0.3">
      <c r="A1258" s="2" t="s">
        <v>2147</v>
      </c>
      <c r="B1258" s="2" t="s">
        <v>1244</v>
      </c>
      <c r="C1258" s="2" t="s">
        <v>1777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2" t="s">
        <v>385</v>
      </c>
      <c r="V1258" s="3">
        <v>0</v>
      </c>
      <c r="W1258" s="3">
        <v>0</v>
      </c>
      <c r="X1258" s="3">
        <v>0</v>
      </c>
      <c r="Y1258" s="3">
        <v>0</v>
      </c>
      <c r="Z1258" s="3">
        <v>21100</v>
      </c>
      <c r="AA1258" s="3">
        <v>21100</v>
      </c>
      <c r="AB1258" s="3">
        <v>0</v>
      </c>
      <c r="AC1258" s="3">
        <v>0</v>
      </c>
      <c r="AD1258" s="3">
        <v>0</v>
      </c>
      <c r="AE1258" s="3">
        <v>0</v>
      </c>
      <c r="AF1258" t="b">
        <v>1</v>
      </c>
      <c r="AG1258" t="b">
        <v>1</v>
      </c>
    </row>
    <row r="1259" spans="1:33" x14ac:dyDescent="0.3">
      <c r="A1259" s="2" t="s">
        <v>2146</v>
      </c>
      <c r="B1259" s="2" t="s">
        <v>1243</v>
      </c>
      <c r="C1259" s="2" t="s">
        <v>1777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2" t="s">
        <v>385</v>
      </c>
      <c r="V1259" s="3">
        <v>0</v>
      </c>
      <c r="W1259" s="3">
        <v>0</v>
      </c>
      <c r="X1259" s="3">
        <v>50000</v>
      </c>
      <c r="Y1259" s="3">
        <v>3664.24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  <c r="AE1259" s="3">
        <v>0</v>
      </c>
      <c r="AF1259" t="b">
        <v>1</v>
      </c>
      <c r="AG1259" t="b">
        <v>1</v>
      </c>
    </row>
    <row r="1260" spans="1:33" x14ac:dyDescent="0.3">
      <c r="A1260" s="2" t="s">
        <v>2145</v>
      </c>
      <c r="B1260" s="2" t="s">
        <v>1242</v>
      </c>
      <c r="C1260" s="2" t="s">
        <v>1777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2" t="s">
        <v>385</v>
      </c>
      <c r="V1260" s="3">
        <v>126200</v>
      </c>
      <c r="W1260" s="3">
        <v>130606.1</v>
      </c>
      <c r="X1260" s="3">
        <v>126140.72</v>
      </c>
      <c r="Y1260" s="3">
        <v>126140.72</v>
      </c>
      <c r="Z1260" s="3">
        <v>121828</v>
      </c>
      <c r="AA1260" s="3">
        <v>121828</v>
      </c>
      <c r="AB1260" s="3">
        <v>963766</v>
      </c>
      <c r="AC1260" s="3">
        <v>963766</v>
      </c>
      <c r="AD1260" s="3">
        <v>963766</v>
      </c>
      <c r="AE1260" s="3">
        <v>963766</v>
      </c>
      <c r="AF1260" t="b">
        <v>1</v>
      </c>
      <c r="AG1260" t="b">
        <v>1</v>
      </c>
    </row>
    <row r="1261" spans="1:33" x14ac:dyDescent="0.3">
      <c r="A1261" s="2" t="s">
        <v>2144</v>
      </c>
      <c r="B1261" s="2" t="s">
        <v>1241</v>
      </c>
      <c r="C1261" s="2" t="s">
        <v>1777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2" t="s">
        <v>385</v>
      </c>
      <c r="V1261" s="3">
        <v>1000</v>
      </c>
      <c r="W1261" s="3">
        <v>800</v>
      </c>
      <c r="X1261" s="3">
        <v>1000</v>
      </c>
      <c r="Y1261" s="3">
        <v>938.25</v>
      </c>
      <c r="Z1261" s="3">
        <v>694.41</v>
      </c>
      <c r="AA1261" s="3">
        <v>694.41</v>
      </c>
      <c r="AB1261" s="3">
        <v>4000</v>
      </c>
      <c r="AC1261" s="3">
        <v>5.49</v>
      </c>
      <c r="AD1261" s="3">
        <v>4000</v>
      </c>
      <c r="AE1261" s="3">
        <v>1422.2</v>
      </c>
      <c r="AF1261" t="b">
        <v>1</v>
      </c>
      <c r="AG1261" t="b">
        <v>1</v>
      </c>
    </row>
    <row r="1262" spans="1:33" x14ac:dyDescent="0.3">
      <c r="A1262" s="2" t="s">
        <v>2143</v>
      </c>
      <c r="B1262" s="2" t="s">
        <v>1240</v>
      </c>
      <c r="C1262" s="2" t="s">
        <v>1777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2" t="s">
        <v>385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t="b">
        <v>1</v>
      </c>
      <c r="AG1262" t="b">
        <v>1</v>
      </c>
    </row>
    <row r="1263" spans="1:33" x14ac:dyDescent="0.3">
      <c r="A1263" s="2" t="s">
        <v>2142</v>
      </c>
      <c r="B1263" s="2" t="s">
        <v>1239</v>
      </c>
      <c r="C1263" s="2" t="s">
        <v>1777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2" t="s">
        <v>385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163986.23999999999</v>
      </c>
      <c r="AE1263" s="3">
        <v>163986.23999999999</v>
      </c>
      <c r="AF1263" t="b">
        <v>1</v>
      </c>
      <c r="AG1263" t="b">
        <v>1</v>
      </c>
    </row>
    <row r="1264" spans="1:33" x14ac:dyDescent="0.3">
      <c r="A1264" s="2" t="s">
        <v>2141</v>
      </c>
      <c r="B1264" s="2" t="s">
        <v>1238</v>
      </c>
      <c r="C1264" s="2" t="s">
        <v>1777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2" t="s">
        <v>385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-156814.92000000001</v>
      </c>
      <c r="AE1264" s="3">
        <v>-156814.92000000001</v>
      </c>
      <c r="AF1264" t="b">
        <v>1</v>
      </c>
      <c r="AG1264" t="b">
        <v>1</v>
      </c>
    </row>
    <row r="1265" spans="1:33" x14ac:dyDescent="0.3">
      <c r="A1265" s="2" t="s">
        <v>2140</v>
      </c>
      <c r="B1265" s="2" t="s">
        <v>1237</v>
      </c>
      <c r="C1265" s="2" t="s">
        <v>1777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2" t="s">
        <v>385</v>
      </c>
      <c r="V1265" s="3">
        <v>84000</v>
      </c>
      <c r="W1265" s="3">
        <v>66934.55</v>
      </c>
      <c r="X1265" s="3">
        <v>84000</v>
      </c>
      <c r="Y1265" s="3">
        <v>82793.97</v>
      </c>
      <c r="Z1265" s="3">
        <v>50111.25</v>
      </c>
      <c r="AA1265" s="3">
        <v>50111.25</v>
      </c>
      <c r="AB1265" s="3">
        <v>44539.24</v>
      </c>
      <c r="AC1265" s="3">
        <v>44539.24</v>
      </c>
      <c r="AD1265" s="3">
        <v>64999.99</v>
      </c>
      <c r="AE1265" s="3">
        <v>55269.81</v>
      </c>
      <c r="AF1265" t="b">
        <v>1</v>
      </c>
      <c r="AG1265" t="b">
        <v>1</v>
      </c>
    </row>
    <row r="1266" spans="1:33" x14ac:dyDescent="0.3">
      <c r="A1266" s="2" t="s">
        <v>2139</v>
      </c>
      <c r="B1266" s="2" t="s">
        <v>1236</v>
      </c>
      <c r="C1266" s="2" t="s">
        <v>1777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2" t="s">
        <v>385</v>
      </c>
      <c r="V1266" s="3">
        <v>0</v>
      </c>
      <c r="W1266" s="3">
        <v>31659.08</v>
      </c>
      <c r="X1266" s="3">
        <v>150000</v>
      </c>
      <c r="Y1266" s="3">
        <v>118373.26</v>
      </c>
      <c r="Z1266" s="3">
        <v>0</v>
      </c>
      <c r="AA1266" s="3">
        <v>0</v>
      </c>
      <c r="AB1266" s="3">
        <v>1000</v>
      </c>
      <c r="AC1266" s="3">
        <v>0</v>
      </c>
      <c r="AD1266" s="3">
        <v>5000</v>
      </c>
      <c r="AE1266" s="3">
        <v>0</v>
      </c>
      <c r="AF1266" t="b">
        <v>1</v>
      </c>
      <c r="AG1266" t="b">
        <v>1</v>
      </c>
    </row>
    <row r="1267" spans="1:33" x14ac:dyDescent="0.3">
      <c r="A1267" s="2" t="s">
        <v>2138</v>
      </c>
      <c r="B1267" s="2" t="s">
        <v>1235</v>
      </c>
      <c r="C1267" s="2" t="s">
        <v>1777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2" t="s">
        <v>385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t="b">
        <v>1</v>
      </c>
      <c r="AG1267" t="b">
        <v>1</v>
      </c>
    </row>
    <row r="1268" spans="1:33" x14ac:dyDescent="0.3">
      <c r="A1268" s="2" t="s">
        <v>2137</v>
      </c>
      <c r="B1268" s="2" t="s">
        <v>1234</v>
      </c>
      <c r="C1268" s="2" t="s">
        <v>1777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2" t="s">
        <v>385</v>
      </c>
      <c r="V1268" s="3">
        <v>550</v>
      </c>
      <c r="W1268" s="3">
        <v>550</v>
      </c>
      <c r="X1268" s="3">
        <v>550</v>
      </c>
      <c r="Y1268" s="3">
        <v>550</v>
      </c>
      <c r="Z1268" s="3">
        <v>550</v>
      </c>
      <c r="AA1268" s="3">
        <v>550</v>
      </c>
      <c r="AB1268" s="3">
        <v>550</v>
      </c>
      <c r="AC1268" s="3">
        <v>510.01</v>
      </c>
      <c r="AD1268" s="3">
        <v>550</v>
      </c>
      <c r="AE1268" s="3">
        <v>550</v>
      </c>
      <c r="AF1268" t="b">
        <v>1</v>
      </c>
      <c r="AG1268" t="b">
        <v>1</v>
      </c>
    </row>
    <row r="1269" spans="1:33" x14ac:dyDescent="0.3">
      <c r="A1269" s="2" t="s">
        <v>2136</v>
      </c>
      <c r="B1269" s="2" t="s">
        <v>1233</v>
      </c>
      <c r="C1269" s="2" t="s">
        <v>1777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2" t="s">
        <v>385</v>
      </c>
      <c r="V1269" s="3">
        <v>7150</v>
      </c>
      <c r="W1269" s="3">
        <v>9375</v>
      </c>
      <c r="X1269" s="3">
        <v>7150</v>
      </c>
      <c r="Y1269" s="3">
        <v>6839.75</v>
      </c>
      <c r="Z1269" s="3">
        <v>6747.26</v>
      </c>
      <c r="AA1269" s="3">
        <v>6747.26</v>
      </c>
      <c r="AB1269" s="3">
        <v>7150</v>
      </c>
      <c r="AC1269" s="3">
        <v>6745.03</v>
      </c>
      <c r="AD1269" s="3">
        <v>7150</v>
      </c>
      <c r="AE1269" s="3">
        <v>6872.83</v>
      </c>
      <c r="AF1269" t="b">
        <v>1</v>
      </c>
      <c r="AG1269" t="b">
        <v>1</v>
      </c>
    </row>
    <row r="1270" spans="1:33" x14ac:dyDescent="0.3">
      <c r="A1270" s="2" t="s">
        <v>2135</v>
      </c>
      <c r="B1270" s="2" t="s">
        <v>1232</v>
      </c>
      <c r="C1270" s="2" t="s">
        <v>1777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2" t="s">
        <v>385</v>
      </c>
      <c r="V1270" s="3">
        <v>350</v>
      </c>
      <c r="W1270" s="3">
        <v>129.38</v>
      </c>
      <c r="X1270" s="3">
        <v>373.7</v>
      </c>
      <c r="Y1270" s="3">
        <v>373.7</v>
      </c>
      <c r="Z1270" s="3">
        <v>260.27</v>
      </c>
      <c r="AA1270" s="3">
        <v>260.27</v>
      </c>
      <c r="AB1270" s="3">
        <v>210</v>
      </c>
      <c r="AC1270" s="3">
        <v>123.38</v>
      </c>
      <c r="AD1270" s="3">
        <v>219.38</v>
      </c>
      <c r="AE1270" s="3">
        <v>219.38</v>
      </c>
      <c r="AF1270" t="b">
        <v>1</v>
      </c>
      <c r="AG1270" t="b">
        <v>1</v>
      </c>
    </row>
    <row r="1271" spans="1:33" x14ac:dyDescent="0.3">
      <c r="A1271" s="2" t="s">
        <v>2134</v>
      </c>
      <c r="B1271" s="2" t="s">
        <v>1231</v>
      </c>
      <c r="C1271" s="2" t="s">
        <v>1777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2" t="s">
        <v>385</v>
      </c>
      <c r="V1271" s="3">
        <v>0</v>
      </c>
      <c r="W1271" s="3">
        <v>0</v>
      </c>
      <c r="X1271" s="3">
        <v>2000</v>
      </c>
      <c r="Y1271" s="3">
        <v>1088</v>
      </c>
      <c r="Z1271" s="3">
        <v>717.67</v>
      </c>
      <c r="AA1271" s="3">
        <v>717.67</v>
      </c>
      <c r="AB1271" s="3">
        <v>2000</v>
      </c>
      <c r="AC1271" s="3">
        <v>434.51</v>
      </c>
      <c r="AD1271" s="3">
        <v>2000</v>
      </c>
      <c r="AE1271" s="3">
        <v>826.39</v>
      </c>
      <c r="AF1271" t="b">
        <v>1</v>
      </c>
      <c r="AG1271" t="b">
        <v>1</v>
      </c>
    </row>
    <row r="1272" spans="1:33" x14ac:dyDescent="0.3">
      <c r="A1272" s="2" t="s">
        <v>2133</v>
      </c>
      <c r="B1272" s="2" t="s">
        <v>1230</v>
      </c>
      <c r="C1272" s="2" t="s">
        <v>1777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2" t="s">
        <v>385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t="b">
        <v>1</v>
      </c>
      <c r="AG1272" t="b">
        <v>1</v>
      </c>
    </row>
    <row r="1273" spans="1:33" x14ac:dyDescent="0.3">
      <c r="A1273" s="2" t="s">
        <v>2132</v>
      </c>
      <c r="B1273" s="2" t="s">
        <v>1229</v>
      </c>
      <c r="C1273" s="2" t="s">
        <v>1777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2" t="s">
        <v>385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t="b">
        <v>1</v>
      </c>
      <c r="AG1273" t="b">
        <v>1</v>
      </c>
    </row>
    <row r="1274" spans="1:33" x14ac:dyDescent="0.3">
      <c r="A1274" s="2" t="s">
        <v>2131</v>
      </c>
      <c r="B1274" s="2" t="s">
        <v>1228</v>
      </c>
      <c r="C1274" s="2" t="s">
        <v>1777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2" t="s">
        <v>385</v>
      </c>
      <c r="V1274" s="3">
        <v>127144</v>
      </c>
      <c r="W1274" s="3">
        <v>127144</v>
      </c>
      <c r="X1274" s="3">
        <v>127144</v>
      </c>
      <c r="Y1274" s="3">
        <v>127144</v>
      </c>
      <c r="Z1274" s="3">
        <v>127144</v>
      </c>
      <c r="AA1274" s="3">
        <v>127144</v>
      </c>
      <c r="AB1274" s="3">
        <v>163970</v>
      </c>
      <c r="AC1274" s="3">
        <v>163970</v>
      </c>
      <c r="AD1274" s="3">
        <v>0</v>
      </c>
      <c r="AE1274" s="3">
        <v>0</v>
      </c>
      <c r="AF1274" t="b">
        <v>1</v>
      </c>
      <c r="AG1274" t="b">
        <v>1</v>
      </c>
    </row>
    <row r="1275" spans="1:33" x14ac:dyDescent="0.3">
      <c r="A1275" s="2" t="s">
        <v>2130</v>
      </c>
      <c r="B1275" s="2" t="s">
        <v>1227</v>
      </c>
      <c r="C1275" s="2" t="s">
        <v>1777</v>
      </c>
      <c r="D1275" s="3">
        <v>0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2" t="s">
        <v>385</v>
      </c>
      <c r="V1275" s="3">
        <v>114605</v>
      </c>
      <c r="W1275" s="3">
        <v>114605</v>
      </c>
      <c r="X1275" s="3">
        <v>114605</v>
      </c>
      <c r="Y1275" s="3">
        <v>114605</v>
      </c>
      <c r="Z1275" s="3">
        <v>114605</v>
      </c>
      <c r="AA1275" s="3">
        <v>114605</v>
      </c>
      <c r="AB1275" s="3">
        <v>0</v>
      </c>
      <c r="AC1275" s="3">
        <v>0</v>
      </c>
      <c r="AD1275" s="3">
        <v>0</v>
      </c>
      <c r="AE1275" s="3">
        <v>0</v>
      </c>
      <c r="AF1275" t="b">
        <v>1</v>
      </c>
      <c r="AG1275" t="b">
        <v>1</v>
      </c>
    </row>
    <row r="1276" spans="1:33" x14ac:dyDescent="0.3">
      <c r="A1276" s="31" t="s">
        <v>384</v>
      </c>
      <c r="B1276" s="31" t="s">
        <v>1774</v>
      </c>
      <c r="C1276" s="31" t="s">
        <v>384</v>
      </c>
      <c r="D1276" s="32">
        <f>SUMIF(AF1231:AF1275, TRUE, D1231:D1275)</f>
        <v>0</v>
      </c>
      <c r="E1276" s="32">
        <f>SUMIF(AF1231:AF1275, TRUE, E1231:E1275)</f>
        <v>0</v>
      </c>
      <c r="F1276" s="32">
        <f>SUMIF(AF1231:AF1275, TRUE, F1231:F1275)</f>
        <v>0</v>
      </c>
      <c r="G1276" s="32">
        <f>SUMIF(AF1231:AF1275, TRUE, G1231:G1275)</f>
        <v>0</v>
      </c>
      <c r="H1276" s="32">
        <f>SUMIF(AF1231:AF1275, TRUE, H1231:H1275)</f>
        <v>0</v>
      </c>
      <c r="I1276" s="32">
        <f>SUMIF(AF1231:AF1275, TRUE, I1231:I1275)</f>
        <v>0</v>
      </c>
      <c r="J1276" s="32">
        <f>SUMIF(AF1231:AF1275, TRUE, J1231:J1275)</f>
        <v>0</v>
      </c>
      <c r="K1276" s="32">
        <f>SUMIF(AF1231:AF1275, TRUE, K1231:K1275)</f>
        <v>0</v>
      </c>
      <c r="L1276" s="32">
        <f>SUMIF(AF1231:AF1275, TRUE, L1231:L1275)</f>
        <v>0</v>
      </c>
      <c r="M1276" s="32">
        <f>SUMIF(AF1231:AF1275, TRUE, M1231:M1275)</f>
        <v>0</v>
      </c>
      <c r="N1276" s="32">
        <f>SUMIF(AF1231:AF1275, TRUE, N1231:N1275)</f>
        <v>0</v>
      </c>
      <c r="O1276" s="32">
        <f>SUMIF(AF1231:AF1275, TRUE, O1231:O1275)</f>
        <v>0</v>
      </c>
      <c r="P1276" s="32">
        <f>SUMIF(AF1231:AF1275, TRUE, P1231:P1275)</f>
        <v>0</v>
      </c>
      <c r="Q1276" s="32">
        <f>SUMIF(AF1231:AF1275, TRUE, Q1231:Q1275)</f>
        <v>0</v>
      </c>
      <c r="R1276" s="32">
        <f>SUMIF(AF1231:AF1275, TRUE, R1231:R1275)</f>
        <v>0</v>
      </c>
      <c r="S1276" s="32">
        <f>SUMIF(AF1231:AF1275, TRUE, S1231:S1275)</f>
        <v>0</v>
      </c>
      <c r="T1276" s="32">
        <f>SUMIF(AF1231:AF1275, TRUE, T1231:T1275)</f>
        <v>0</v>
      </c>
      <c r="U1276" s="31" t="s">
        <v>384</v>
      </c>
      <c r="V1276" s="32">
        <f>SUMIF(AF1231:AF1275, TRUE, V1231:V1275)</f>
        <v>595304</v>
      </c>
      <c r="W1276" s="32">
        <f>SUMIF(AF1231:AF1275, TRUE, W1231:W1275)</f>
        <v>790068.21</v>
      </c>
      <c r="X1276" s="32">
        <f>SUMIF(AF1231:AF1275, TRUE, X1231:X1275)</f>
        <v>858747.97</v>
      </c>
      <c r="Y1276" s="32">
        <f>SUMIF(AF1231:AF1275, TRUE, Y1231:Y1275)</f>
        <v>566486.55000000005</v>
      </c>
      <c r="Z1276" s="32">
        <f>SUMIF(AF1231:AF1275, TRUE, Z1231:Z1275)</f>
        <v>600623.91</v>
      </c>
      <c r="AA1276" s="32">
        <f>SUMIF(AF1231:AF1275, TRUE, AA1231:AA1275)</f>
        <v>600623.03</v>
      </c>
      <c r="AB1276" s="32">
        <f>SUMIF(AF1231:AF1275, TRUE, AB1231:AB1275)</f>
        <v>1391661.01</v>
      </c>
      <c r="AC1276" s="32">
        <f>SUMIF(AF1231:AF1275, TRUE, AC1231:AC1275)</f>
        <v>1266020.75</v>
      </c>
      <c r="AD1276" s="32">
        <f>SUMIF(AF1231:AF1275, TRUE, AD1231:AD1275)</f>
        <v>1200149.23</v>
      </c>
      <c r="AE1276" s="32">
        <f>SUMIF(AF1231:AF1275, TRUE, AE1231:AE1275)</f>
        <v>1156154.21</v>
      </c>
      <c r="AF1276" t="b">
        <v>0</v>
      </c>
      <c r="AG1276" t="b">
        <v>0</v>
      </c>
    </row>
    <row r="1277" spans="1:33" x14ac:dyDescent="0.3">
      <c r="A1277" s="2" t="s">
        <v>2129</v>
      </c>
      <c r="B1277" s="2" t="s">
        <v>1226</v>
      </c>
      <c r="C1277" s="2" t="s">
        <v>1775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2" t="s">
        <v>385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t="b">
        <v>1</v>
      </c>
      <c r="AG1277" t="b">
        <v>1</v>
      </c>
    </row>
    <row r="1278" spans="1:33" x14ac:dyDescent="0.3">
      <c r="A1278" s="31" t="s">
        <v>384</v>
      </c>
      <c r="B1278" s="31" t="s">
        <v>1774</v>
      </c>
      <c r="C1278" s="31" t="s">
        <v>384</v>
      </c>
      <c r="D1278" s="32">
        <f>SUMIF(AF1277:AF1277, TRUE, D1277:D1277)</f>
        <v>0</v>
      </c>
      <c r="E1278" s="32">
        <f>SUMIF(AF1277:AF1277, TRUE, E1277:E1277)</f>
        <v>0</v>
      </c>
      <c r="F1278" s="32">
        <f>SUMIF(AF1277:AF1277, TRUE, F1277:F1277)</f>
        <v>0</v>
      </c>
      <c r="G1278" s="32">
        <f>SUMIF(AF1277:AF1277, TRUE, G1277:G1277)</f>
        <v>0</v>
      </c>
      <c r="H1278" s="32">
        <f>SUMIF(AF1277:AF1277, TRUE, H1277:H1277)</f>
        <v>0</v>
      </c>
      <c r="I1278" s="32">
        <f>SUMIF(AF1277:AF1277, TRUE, I1277:I1277)</f>
        <v>0</v>
      </c>
      <c r="J1278" s="32">
        <f>SUMIF(AF1277:AF1277, TRUE, J1277:J1277)</f>
        <v>0</v>
      </c>
      <c r="K1278" s="32">
        <f>SUMIF(AF1277:AF1277, TRUE, K1277:K1277)</f>
        <v>0</v>
      </c>
      <c r="L1278" s="32">
        <f>SUMIF(AF1277:AF1277, TRUE, L1277:L1277)</f>
        <v>0</v>
      </c>
      <c r="M1278" s="32">
        <f>SUMIF(AF1277:AF1277, TRUE, M1277:M1277)</f>
        <v>0</v>
      </c>
      <c r="N1278" s="32">
        <f>SUMIF(AF1277:AF1277, TRUE, N1277:N1277)</f>
        <v>0</v>
      </c>
      <c r="O1278" s="32">
        <f>SUMIF(AF1277:AF1277, TRUE, O1277:O1277)</f>
        <v>0</v>
      </c>
      <c r="P1278" s="32">
        <f>SUMIF(AF1277:AF1277, TRUE, P1277:P1277)</f>
        <v>0</v>
      </c>
      <c r="Q1278" s="32">
        <f>SUMIF(AF1277:AF1277, TRUE, Q1277:Q1277)</f>
        <v>0</v>
      </c>
      <c r="R1278" s="32">
        <f>SUMIF(AF1277:AF1277, TRUE, R1277:R1277)</f>
        <v>0</v>
      </c>
      <c r="S1278" s="32">
        <f>SUMIF(AF1277:AF1277, TRUE, S1277:S1277)</f>
        <v>0</v>
      </c>
      <c r="T1278" s="32">
        <f>SUMIF(AF1277:AF1277, TRUE, T1277:T1277)</f>
        <v>0</v>
      </c>
      <c r="U1278" s="31" t="s">
        <v>384</v>
      </c>
      <c r="V1278" s="32">
        <f>SUMIF(AF1277:AF1277, TRUE, V1277:V1277)</f>
        <v>0</v>
      </c>
      <c r="W1278" s="32">
        <f>SUMIF(AF1277:AF1277, TRUE, W1277:W1277)</f>
        <v>0</v>
      </c>
      <c r="X1278" s="32">
        <f>SUMIF(AF1277:AF1277, TRUE, X1277:X1277)</f>
        <v>0</v>
      </c>
      <c r="Y1278" s="32">
        <f>SUMIF(AF1277:AF1277, TRUE, Y1277:Y1277)</f>
        <v>0</v>
      </c>
      <c r="Z1278" s="32">
        <f>SUMIF(AF1277:AF1277, TRUE, Z1277:Z1277)</f>
        <v>0</v>
      </c>
      <c r="AA1278" s="32">
        <f>SUMIF(AF1277:AF1277, TRUE, AA1277:AA1277)</f>
        <v>0</v>
      </c>
      <c r="AB1278" s="32">
        <f>SUMIF(AF1277:AF1277, TRUE, AB1277:AB1277)</f>
        <v>0</v>
      </c>
      <c r="AC1278" s="32">
        <f>SUMIF(AF1277:AF1277, TRUE, AC1277:AC1277)</f>
        <v>0</v>
      </c>
      <c r="AD1278" s="32">
        <f>SUMIF(AF1277:AF1277, TRUE, AD1277:AD1277)</f>
        <v>0</v>
      </c>
      <c r="AE1278" s="32">
        <f>SUMIF(AF1277:AF1277, TRUE, AE1277:AE1277)</f>
        <v>0</v>
      </c>
      <c r="AF1278" t="b">
        <v>0</v>
      </c>
      <c r="AG1278" t="b">
        <v>0</v>
      </c>
    </row>
    <row r="1279" spans="1:33" x14ac:dyDescent="0.3">
      <c r="A1279" s="2" t="s">
        <v>2128</v>
      </c>
      <c r="B1279" s="2" t="s">
        <v>536</v>
      </c>
      <c r="C1279" s="2" t="s">
        <v>1808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2" t="s">
        <v>385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t="b">
        <v>1</v>
      </c>
      <c r="AG1279" t="b">
        <v>1</v>
      </c>
    </row>
    <row r="1280" spans="1:33" x14ac:dyDescent="0.3">
      <c r="A1280" s="31" t="s">
        <v>384</v>
      </c>
      <c r="B1280" s="31" t="s">
        <v>1774</v>
      </c>
      <c r="C1280" s="31" t="s">
        <v>384</v>
      </c>
      <c r="D1280" s="32">
        <f>SUMIF(AF1279:AF1279, TRUE, D1279:D1279)</f>
        <v>0</v>
      </c>
      <c r="E1280" s="32">
        <f>SUMIF(AF1279:AF1279, TRUE, E1279:E1279)</f>
        <v>0</v>
      </c>
      <c r="F1280" s="32">
        <f>SUMIF(AF1279:AF1279, TRUE, F1279:F1279)</f>
        <v>0</v>
      </c>
      <c r="G1280" s="32">
        <f>SUMIF(AF1279:AF1279, TRUE, G1279:G1279)</f>
        <v>0</v>
      </c>
      <c r="H1280" s="32">
        <f>SUMIF(AF1279:AF1279, TRUE, H1279:H1279)</f>
        <v>0</v>
      </c>
      <c r="I1280" s="32">
        <f>SUMIF(AF1279:AF1279, TRUE, I1279:I1279)</f>
        <v>0</v>
      </c>
      <c r="J1280" s="32">
        <f>SUMIF(AF1279:AF1279, TRUE, J1279:J1279)</f>
        <v>0</v>
      </c>
      <c r="K1280" s="32">
        <f>SUMIF(AF1279:AF1279, TRUE, K1279:K1279)</f>
        <v>0</v>
      </c>
      <c r="L1280" s="32">
        <f>SUMIF(AF1279:AF1279, TRUE, L1279:L1279)</f>
        <v>0</v>
      </c>
      <c r="M1280" s="32">
        <f>SUMIF(AF1279:AF1279, TRUE, M1279:M1279)</f>
        <v>0</v>
      </c>
      <c r="N1280" s="32">
        <f>SUMIF(AF1279:AF1279, TRUE, N1279:N1279)</f>
        <v>0</v>
      </c>
      <c r="O1280" s="32">
        <f>SUMIF(AF1279:AF1279, TRUE, O1279:O1279)</f>
        <v>0</v>
      </c>
      <c r="P1280" s="32">
        <f>SUMIF(AF1279:AF1279, TRUE, P1279:P1279)</f>
        <v>0</v>
      </c>
      <c r="Q1280" s="32">
        <f>SUMIF(AF1279:AF1279, TRUE, Q1279:Q1279)</f>
        <v>0</v>
      </c>
      <c r="R1280" s="32">
        <f>SUMIF(AF1279:AF1279, TRUE, R1279:R1279)</f>
        <v>0</v>
      </c>
      <c r="S1280" s="32">
        <f>SUMIF(AF1279:AF1279, TRUE, S1279:S1279)</f>
        <v>0</v>
      </c>
      <c r="T1280" s="32">
        <f>SUMIF(AF1279:AF1279, TRUE, T1279:T1279)</f>
        <v>0</v>
      </c>
      <c r="U1280" s="31" t="s">
        <v>384</v>
      </c>
      <c r="V1280" s="32">
        <f>SUMIF(AF1279:AF1279, TRUE, V1279:V1279)</f>
        <v>0</v>
      </c>
      <c r="W1280" s="32">
        <f>SUMIF(AF1279:AF1279, TRUE, W1279:W1279)</f>
        <v>0</v>
      </c>
      <c r="X1280" s="32">
        <f>SUMIF(AF1279:AF1279, TRUE, X1279:X1279)</f>
        <v>0</v>
      </c>
      <c r="Y1280" s="32">
        <f>SUMIF(AF1279:AF1279, TRUE, Y1279:Y1279)</f>
        <v>0</v>
      </c>
      <c r="Z1280" s="32">
        <f>SUMIF(AF1279:AF1279, TRUE, Z1279:Z1279)</f>
        <v>0</v>
      </c>
      <c r="AA1280" s="32">
        <f>SUMIF(AF1279:AF1279, TRUE, AA1279:AA1279)</f>
        <v>0</v>
      </c>
      <c r="AB1280" s="32">
        <f>SUMIF(AF1279:AF1279, TRUE, AB1279:AB1279)</f>
        <v>0</v>
      </c>
      <c r="AC1280" s="32">
        <f>SUMIF(AF1279:AF1279, TRUE, AC1279:AC1279)</f>
        <v>0</v>
      </c>
      <c r="AD1280" s="32">
        <f>SUMIF(AF1279:AF1279, TRUE, AD1279:AD1279)</f>
        <v>0</v>
      </c>
      <c r="AE1280" s="32">
        <f>SUMIF(AF1279:AF1279, TRUE, AE1279:AE1279)</f>
        <v>0</v>
      </c>
      <c r="AF1280" t="b">
        <v>0</v>
      </c>
      <c r="AG1280" t="b">
        <v>0</v>
      </c>
    </row>
    <row r="1281" spans="1:33" x14ac:dyDescent="0.3">
      <c r="A1281" s="2" t="s">
        <v>2127</v>
      </c>
      <c r="B1281" s="2" t="s">
        <v>744</v>
      </c>
      <c r="C1281" s="2" t="s">
        <v>1777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2" t="s">
        <v>385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t="b">
        <v>1</v>
      </c>
      <c r="AG1281" t="b">
        <v>1</v>
      </c>
    </row>
    <row r="1282" spans="1:33" x14ac:dyDescent="0.3">
      <c r="A1282" s="31" t="s">
        <v>384</v>
      </c>
      <c r="B1282" s="31" t="s">
        <v>1774</v>
      </c>
      <c r="C1282" s="31" t="s">
        <v>384</v>
      </c>
      <c r="D1282" s="32">
        <f>SUMIF(AF1281:AF1281, TRUE, D1281:D1281)</f>
        <v>0</v>
      </c>
      <c r="E1282" s="32">
        <f>SUMIF(AF1281:AF1281, TRUE, E1281:E1281)</f>
        <v>0</v>
      </c>
      <c r="F1282" s="32">
        <f>SUMIF(AF1281:AF1281, TRUE, F1281:F1281)</f>
        <v>0</v>
      </c>
      <c r="G1282" s="32">
        <f>SUMIF(AF1281:AF1281, TRUE, G1281:G1281)</f>
        <v>0</v>
      </c>
      <c r="H1282" s="32">
        <f>SUMIF(AF1281:AF1281, TRUE, H1281:H1281)</f>
        <v>0</v>
      </c>
      <c r="I1282" s="32">
        <f>SUMIF(AF1281:AF1281, TRUE, I1281:I1281)</f>
        <v>0</v>
      </c>
      <c r="J1282" s="32">
        <f>SUMIF(AF1281:AF1281, TRUE, J1281:J1281)</f>
        <v>0</v>
      </c>
      <c r="K1282" s="32">
        <f>SUMIF(AF1281:AF1281, TRUE, K1281:K1281)</f>
        <v>0</v>
      </c>
      <c r="L1282" s="32">
        <f>SUMIF(AF1281:AF1281, TRUE, L1281:L1281)</f>
        <v>0</v>
      </c>
      <c r="M1282" s="32">
        <f>SUMIF(AF1281:AF1281, TRUE, M1281:M1281)</f>
        <v>0</v>
      </c>
      <c r="N1282" s="32">
        <f>SUMIF(AF1281:AF1281, TRUE, N1281:N1281)</f>
        <v>0</v>
      </c>
      <c r="O1282" s="32">
        <f>SUMIF(AF1281:AF1281, TRUE, O1281:O1281)</f>
        <v>0</v>
      </c>
      <c r="P1282" s="32">
        <f>SUMIF(AF1281:AF1281, TRUE, P1281:P1281)</f>
        <v>0</v>
      </c>
      <c r="Q1282" s="32">
        <f>SUMIF(AF1281:AF1281, TRUE, Q1281:Q1281)</f>
        <v>0</v>
      </c>
      <c r="R1282" s="32">
        <f>SUMIF(AF1281:AF1281, TRUE, R1281:R1281)</f>
        <v>0</v>
      </c>
      <c r="S1282" s="32">
        <f>SUMIF(AF1281:AF1281, TRUE, S1281:S1281)</f>
        <v>0</v>
      </c>
      <c r="T1282" s="32">
        <f>SUMIF(AF1281:AF1281, TRUE, T1281:T1281)</f>
        <v>0</v>
      </c>
      <c r="U1282" s="31" t="s">
        <v>384</v>
      </c>
      <c r="V1282" s="32">
        <f>SUMIF(AF1281:AF1281, TRUE, V1281:V1281)</f>
        <v>0</v>
      </c>
      <c r="W1282" s="32">
        <f>SUMIF(AF1281:AF1281, TRUE, W1281:W1281)</f>
        <v>0</v>
      </c>
      <c r="X1282" s="32">
        <f>SUMIF(AF1281:AF1281, TRUE, X1281:X1281)</f>
        <v>0</v>
      </c>
      <c r="Y1282" s="32">
        <f>SUMIF(AF1281:AF1281, TRUE, Y1281:Y1281)</f>
        <v>0</v>
      </c>
      <c r="Z1282" s="32">
        <f>SUMIF(AF1281:AF1281, TRUE, Z1281:Z1281)</f>
        <v>0</v>
      </c>
      <c r="AA1282" s="32">
        <f>SUMIF(AF1281:AF1281, TRUE, AA1281:AA1281)</f>
        <v>0</v>
      </c>
      <c r="AB1282" s="32">
        <f>SUMIF(AF1281:AF1281, TRUE, AB1281:AB1281)</f>
        <v>0</v>
      </c>
      <c r="AC1282" s="32">
        <f>SUMIF(AF1281:AF1281, TRUE, AC1281:AC1281)</f>
        <v>0</v>
      </c>
      <c r="AD1282" s="32">
        <f>SUMIF(AF1281:AF1281, TRUE, AD1281:AD1281)</f>
        <v>0</v>
      </c>
      <c r="AE1282" s="32">
        <f>SUMIF(AF1281:AF1281, TRUE, AE1281:AE1281)</f>
        <v>0</v>
      </c>
      <c r="AF1282" t="b">
        <v>0</v>
      </c>
      <c r="AG1282" t="b">
        <v>0</v>
      </c>
    </row>
    <row r="1283" spans="1:33" x14ac:dyDescent="0.3">
      <c r="A1283" s="2" t="s">
        <v>2126</v>
      </c>
      <c r="B1283" s="2" t="s">
        <v>743</v>
      </c>
      <c r="C1283" s="2" t="s">
        <v>1777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2" t="s">
        <v>385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t="b">
        <v>1</v>
      </c>
      <c r="AG1283" t="b">
        <v>1</v>
      </c>
    </row>
    <row r="1284" spans="1:33" x14ac:dyDescent="0.3">
      <c r="A1284" s="31" t="s">
        <v>384</v>
      </c>
      <c r="B1284" s="31" t="s">
        <v>1774</v>
      </c>
      <c r="C1284" s="31" t="s">
        <v>384</v>
      </c>
      <c r="D1284" s="32">
        <f>SUMIF(AF1283:AF1283, TRUE, D1283:D1283)</f>
        <v>0</v>
      </c>
      <c r="E1284" s="32">
        <f>SUMIF(AF1283:AF1283, TRUE, E1283:E1283)</f>
        <v>0</v>
      </c>
      <c r="F1284" s="32">
        <f>SUMIF(AF1283:AF1283, TRUE, F1283:F1283)</f>
        <v>0</v>
      </c>
      <c r="G1284" s="32">
        <f>SUMIF(AF1283:AF1283, TRUE, G1283:G1283)</f>
        <v>0</v>
      </c>
      <c r="H1284" s="32">
        <f>SUMIF(AF1283:AF1283, TRUE, H1283:H1283)</f>
        <v>0</v>
      </c>
      <c r="I1284" s="32">
        <f>SUMIF(AF1283:AF1283, TRUE, I1283:I1283)</f>
        <v>0</v>
      </c>
      <c r="J1284" s="32">
        <f>SUMIF(AF1283:AF1283, TRUE, J1283:J1283)</f>
        <v>0</v>
      </c>
      <c r="K1284" s="32">
        <f>SUMIF(AF1283:AF1283, TRUE, K1283:K1283)</f>
        <v>0</v>
      </c>
      <c r="L1284" s="32">
        <f>SUMIF(AF1283:AF1283, TRUE, L1283:L1283)</f>
        <v>0</v>
      </c>
      <c r="M1284" s="32">
        <f>SUMIF(AF1283:AF1283, TRUE, M1283:M1283)</f>
        <v>0</v>
      </c>
      <c r="N1284" s="32">
        <f>SUMIF(AF1283:AF1283, TRUE, N1283:N1283)</f>
        <v>0</v>
      </c>
      <c r="O1284" s="32">
        <f>SUMIF(AF1283:AF1283, TRUE, O1283:O1283)</f>
        <v>0</v>
      </c>
      <c r="P1284" s="32">
        <f>SUMIF(AF1283:AF1283, TRUE, P1283:P1283)</f>
        <v>0</v>
      </c>
      <c r="Q1284" s="32">
        <f>SUMIF(AF1283:AF1283, TRUE, Q1283:Q1283)</f>
        <v>0</v>
      </c>
      <c r="R1284" s="32">
        <f>SUMIF(AF1283:AF1283, TRUE, R1283:R1283)</f>
        <v>0</v>
      </c>
      <c r="S1284" s="32">
        <f>SUMIF(AF1283:AF1283, TRUE, S1283:S1283)</f>
        <v>0</v>
      </c>
      <c r="T1284" s="32">
        <f>SUMIF(AF1283:AF1283, TRUE, T1283:T1283)</f>
        <v>0</v>
      </c>
      <c r="U1284" s="31" t="s">
        <v>384</v>
      </c>
      <c r="V1284" s="32">
        <f>SUMIF(AF1283:AF1283, TRUE, V1283:V1283)</f>
        <v>0</v>
      </c>
      <c r="W1284" s="32">
        <f>SUMIF(AF1283:AF1283, TRUE, W1283:W1283)</f>
        <v>0</v>
      </c>
      <c r="X1284" s="32">
        <f>SUMIF(AF1283:AF1283, TRUE, X1283:X1283)</f>
        <v>0</v>
      </c>
      <c r="Y1284" s="32">
        <f>SUMIF(AF1283:AF1283, TRUE, Y1283:Y1283)</f>
        <v>0</v>
      </c>
      <c r="Z1284" s="32">
        <f>SUMIF(AF1283:AF1283, TRUE, Z1283:Z1283)</f>
        <v>0</v>
      </c>
      <c r="AA1284" s="32">
        <f>SUMIF(AF1283:AF1283, TRUE, AA1283:AA1283)</f>
        <v>0</v>
      </c>
      <c r="AB1284" s="32">
        <f>SUMIF(AF1283:AF1283, TRUE, AB1283:AB1283)</f>
        <v>0</v>
      </c>
      <c r="AC1284" s="32">
        <f>SUMIF(AF1283:AF1283, TRUE, AC1283:AC1283)</f>
        <v>0</v>
      </c>
      <c r="AD1284" s="32">
        <f>SUMIF(AF1283:AF1283, TRUE, AD1283:AD1283)</f>
        <v>0</v>
      </c>
      <c r="AE1284" s="32">
        <f>SUMIF(AF1283:AF1283, TRUE, AE1283:AE1283)</f>
        <v>0</v>
      </c>
      <c r="AF1284" t="b">
        <v>0</v>
      </c>
      <c r="AG1284" t="b">
        <v>0</v>
      </c>
    </row>
    <row r="1285" spans="1:33" x14ac:dyDescent="0.3">
      <c r="A1285" s="2" t="s">
        <v>2125</v>
      </c>
      <c r="B1285" s="2" t="s">
        <v>495</v>
      </c>
      <c r="C1285" s="2" t="s">
        <v>1777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2" t="s">
        <v>385</v>
      </c>
      <c r="V1285" s="3">
        <v>0</v>
      </c>
      <c r="W1285" s="3">
        <v>0</v>
      </c>
      <c r="X1285" s="3">
        <v>0</v>
      </c>
      <c r="Y1285" s="3">
        <v>-357.08</v>
      </c>
      <c r="Z1285" s="3">
        <v>2291.2800000000002</v>
      </c>
      <c r="AA1285" s="3">
        <v>2291.2800000000002</v>
      </c>
      <c r="AB1285" s="3">
        <v>257.31</v>
      </c>
      <c r="AC1285" s="3">
        <v>257.31</v>
      </c>
      <c r="AD1285" s="3">
        <v>0</v>
      </c>
      <c r="AE1285" s="3">
        <v>0</v>
      </c>
      <c r="AF1285" t="b">
        <v>1</v>
      </c>
      <c r="AG1285" t="b">
        <v>1</v>
      </c>
    </row>
    <row r="1286" spans="1:33" x14ac:dyDescent="0.3">
      <c r="A1286" s="2" t="s">
        <v>2124</v>
      </c>
      <c r="B1286" s="2" t="s">
        <v>537</v>
      </c>
      <c r="C1286" s="2" t="s">
        <v>1777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2" t="s">
        <v>385</v>
      </c>
      <c r="V1286" s="3">
        <v>0</v>
      </c>
      <c r="W1286" s="3">
        <v>259.2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t="b">
        <v>1</v>
      </c>
      <c r="AG1286" t="b">
        <v>1</v>
      </c>
    </row>
    <row r="1287" spans="1:33" x14ac:dyDescent="0.3">
      <c r="A1287" s="2" t="s">
        <v>2123</v>
      </c>
      <c r="B1287" s="2" t="s">
        <v>742</v>
      </c>
      <c r="C1287" s="2" t="s">
        <v>1777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2" t="s">
        <v>385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  <c r="AE1287" s="3">
        <v>0</v>
      </c>
      <c r="AF1287" t="b">
        <v>1</v>
      </c>
      <c r="AG1287" t="b">
        <v>1</v>
      </c>
    </row>
    <row r="1288" spans="1:33" x14ac:dyDescent="0.3">
      <c r="A1288" s="2" t="s">
        <v>2122</v>
      </c>
      <c r="B1288" s="2" t="s">
        <v>741</v>
      </c>
      <c r="C1288" s="2" t="s">
        <v>1777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2" t="s">
        <v>385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t="b">
        <v>1</v>
      </c>
      <c r="AG1288" t="b">
        <v>1</v>
      </c>
    </row>
    <row r="1289" spans="1:33" x14ac:dyDescent="0.3">
      <c r="A1289" s="2" t="s">
        <v>2121</v>
      </c>
      <c r="B1289" s="2" t="s">
        <v>335</v>
      </c>
      <c r="C1289" s="2" t="s">
        <v>1777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2" t="s">
        <v>385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t="b">
        <v>1</v>
      </c>
      <c r="AG1289" t="b">
        <v>1</v>
      </c>
    </row>
    <row r="1290" spans="1:33" x14ac:dyDescent="0.3">
      <c r="A1290" s="31" t="s">
        <v>384</v>
      </c>
      <c r="B1290" s="31" t="s">
        <v>1774</v>
      </c>
      <c r="C1290" s="31" t="s">
        <v>384</v>
      </c>
      <c r="D1290" s="32">
        <f>SUMIF(AF1285:AF1289, TRUE, D1285:D1289)</f>
        <v>0</v>
      </c>
      <c r="E1290" s="32">
        <f>SUMIF(AF1285:AF1289, TRUE, E1285:E1289)</f>
        <v>0</v>
      </c>
      <c r="F1290" s="32">
        <f>SUMIF(AF1285:AF1289, TRUE, F1285:F1289)</f>
        <v>0</v>
      </c>
      <c r="G1290" s="32">
        <f>SUMIF(AF1285:AF1289, TRUE, G1285:G1289)</f>
        <v>0</v>
      </c>
      <c r="H1290" s="32">
        <f>SUMIF(AF1285:AF1289, TRUE, H1285:H1289)</f>
        <v>0</v>
      </c>
      <c r="I1290" s="32">
        <f>SUMIF(AF1285:AF1289, TRUE, I1285:I1289)</f>
        <v>0</v>
      </c>
      <c r="J1290" s="32">
        <f>SUMIF(AF1285:AF1289, TRUE, J1285:J1289)</f>
        <v>0</v>
      </c>
      <c r="K1290" s="32">
        <f>SUMIF(AF1285:AF1289, TRUE, K1285:K1289)</f>
        <v>0</v>
      </c>
      <c r="L1290" s="32">
        <f>SUMIF(AF1285:AF1289, TRUE, L1285:L1289)</f>
        <v>0</v>
      </c>
      <c r="M1290" s="32">
        <f>SUMIF(AF1285:AF1289, TRUE, M1285:M1289)</f>
        <v>0</v>
      </c>
      <c r="N1290" s="32">
        <f>SUMIF(AF1285:AF1289, TRUE, N1285:N1289)</f>
        <v>0</v>
      </c>
      <c r="O1290" s="32">
        <f>SUMIF(AF1285:AF1289, TRUE, O1285:O1289)</f>
        <v>0</v>
      </c>
      <c r="P1290" s="32">
        <f>SUMIF(AF1285:AF1289, TRUE, P1285:P1289)</f>
        <v>0</v>
      </c>
      <c r="Q1290" s="32">
        <f>SUMIF(AF1285:AF1289, TRUE, Q1285:Q1289)</f>
        <v>0</v>
      </c>
      <c r="R1290" s="32">
        <f>SUMIF(AF1285:AF1289, TRUE, R1285:R1289)</f>
        <v>0</v>
      </c>
      <c r="S1290" s="32">
        <f>SUMIF(AF1285:AF1289, TRUE, S1285:S1289)</f>
        <v>0</v>
      </c>
      <c r="T1290" s="32">
        <f>SUMIF(AF1285:AF1289, TRUE, T1285:T1289)</f>
        <v>0</v>
      </c>
      <c r="U1290" s="31" t="s">
        <v>384</v>
      </c>
      <c r="V1290" s="32">
        <f>SUMIF(AF1285:AF1289, TRUE, V1285:V1289)</f>
        <v>0</v>
      </c>
      <c r="W1290" s="32">
        <f>SUMIF(AF1285:AF1289, TRUE, W1285:W1289)</f>
        <v>259.2</v>
      </c>
      <c r="X1290" s="32">
        <f>SUMIF(AF1285:AF1289, TRUE, X1285:X1289)</f>
        <v>0</v>
      </c>
      <c r="Y1290" s="32">
        <f>SUMIF(AF1285:AF1289, TRUE, Y1285:Y1289)</f>
        <v>-357.08</v>
      </c>
      <c r="Z1290" s="32">
        <f>SUMIF(AF1285:AF1289, TRUE, Z1285:Z1289)</f>
        <v>2291.2800000000002</v>
      </c>
      <c r="AA1290" s="32">
        <f>SUMIF(AF1285:AF1289, TRUE, AA1285:AA1289)</f>
        <v>2291.2800000000002</v>
      </c>
      <c r="AB1290" s="32">
        <f>SUMIF(AF1285:AF1289, TRUE, AB1285:AB1289)</f>
        <v>257.31</v>
      </c>
      <c r="AC1290" s="32">
        <f>SUMIF(AF1285:AF1289, TRUE, AC1285:AC1289)</f>
        <v>257.31</v>
      </c>
      <c r="AD1290" s="32">
        <f>SUMIF(AF1285:AF1289, TRUE, AD1285:AD1289)</f>
        <v>0</v>
      </c>
      <c r="AE1290" s="32">
        <f>SUMIF(AF1285:AF1289, TRUE, AE1285:AE1289)</f>
        <v>0</v>
      </c>
      <c r="AF1290" t="b">
        <v>0</v>
      </c>
      <c r="AG1290" t="b">
        <v>0</v>
      </c>
    </row>
    <row r="1291" spans="1:33" x14ac:dyDescent="0.3">
      <c r="A1291" s="2" t="s">
        <v>2120</v>
      </c>
      <c r="B1291" s="2" t="s">
        <v>715</v>
      </c>
      <c r="C1291" s="2" t="s">
        <v>1775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2" t="s">
        <v>385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t="b">
        <v>1</v>
      </c>
      <c r="AG1291" t="b">
        <v>1</v>
      </c>
    </row>
    <row r="1292" spans="1:33" x14ac:dyDescent="0.3">
      <c r="A1292" s="2" t="s">
        <v>2119</v>
      </c>
      <c r="B1292" s="2" t="s">
        <v>538</v>
      </c>
      <c r="C1292" s="2" t="s">
        <v>1775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2" t="s">
        <v>385</v>
      </c>
      <c r="V1292" s="3">
        <v>92576.9</v>
      </c>
      <c r="W1292" s="3">
        <v>72006.73</v>
      </c>
      <c r="X1292" s="3">
        <v>92576.9</v>
      </c>
      <c r="Y1292" s="3">
        <v>92576.9</v>
      </c>
      <c r="Z1292" s="3">
        <v>79869.759999999995</v>
      </c>
      <c r="AA1292" s="3">
        <v>79869.759999999995</v>
      </c>
      <c r="AB1292" s="3">
        <v>82421.460000000006</v>
      </c>
      <c r="AC1292" s="3">
        <v>78982.47</v>
      </c>
      <c r="AD1292" s="3">
        <v>85325.59</v>
      </c>
      <c r="AE1292" s="3">
        <v>81753.820000000007</v>
      </c>
      <c r="AF1292" t="b">
        <v>1</v>
      </c>
      <c r="AG1292" t="b">
        <v>1</v>
      </c>
    </row>
    <row r="1293" spans="1:33" x14ac:dyDescent="0.3">
      <c r="A1293" s="31" t="s">
        <v>384</v>
      </c>
      <c r="B1293" s="31" t="s">
        <v>1774</v>
      </c>
      <c r="C1293" s="31" t="s">
        <v>384</v>
      </c>
      <c r="D1293" s="32">
        <f>SUMIF(AF1291:AF1292, TRUE, D1291:D1292)</f>
        <v>0</v>
      </c>
      <c r="E1293" s="32">
        <f>SUMIF(AF1291:AF1292, TRUE, E1291:E1292)</f>
        <v>0</v>
      </c>
      <c r="F1293" s="32">
        <f>SUMIF(AF1291:AF1292, TRUE, F1291:F1292)</f>
        <v>0</v>
      </c>
      <c r="G1293" s="32">
        <f>SUMIF(AF1291:AF1292, TRUE, G1291:G1292)</f>
        <v>0</v>
      </c>
      <c r="H1293" s="32">
        <f>SUMIF(AF1291:AF1292, TRUE, H1291:H1292)</f>
        <v>0</v>
      </c>
      <c r="I1293" s="32">
        <f>SUMIF(AF1291:AF1292, TRUE, I1291:I1292)</f>
        <v>0</v>
      </c>
      <c r="J1293" s="32">
        <f>SUMIF(AF1291:AF1292, TRUE, J1291:J1292)</f>
        <v>0</v>
      </c>
      <c r="K1293" s="32">
        <f>SUMIF(AF1291:AF1292, TRUE, K1291:K1292)</f>
        <v>0</v>
      </c>
      <c r="L1293" s="32">
        <f>SUMIF(AF1291:AF1292, TRUE, L1291:L1292)</f>
        <v>0</v>
      </c>
      <c r="M1293" s="32">
        <f>SUMIF(AF1291:AF1292, TRUE, M1291:M1292)</f>
        <v>0</v>
      </c>
      <c r="N1293" s="32">
        <f>SUMIF(AF1291:AF1292, TRUE, N1291:N1292)</f>
        <v>0</v>
      </c>
      <c r="O1293" s="32">
        <f>SUMIF(AF1291:AF1292, TRUE, O1291:O1292)</f>
        <v>0</v>
      </c>
      <c r="P1293" s="32">
        <f>SUMIF(AF1291:AF1292, TRUE, P1291:P1292)</f>
        <v>0</v>
      </c>
      <c r="Q1293" s="32">
        <f>SUMIF(AF1291:AF1292, TRUE, Q1291:Q1292)</f>
        <v>0</v>
      </c>
      <c r="R1293" s="32">
        <f>SUMIF(AF1291:AF1292, TRUE, R1291:R1292)</f>
        <v>0</v>
      </c>
      <c r="S1293" s="32">
        <f>SUMIF(AF1291:AF1292, TRUE, S1291:S1292)</f>
        <v>0</v>
      </c>
      <c r="T1293" s="32">
        <f>SUMIF(AF1291:AF1292, TRUE, T1291:T1292)</f>
        <v>0</v>
      </c>
      <c r="U1293" s="31" t="s">
        <v>384</v>
      </c>
      <c r="V1293" s="32">
        <f>SUMIF(AF1291:AF1292, TRUE, V1291:V1292)</f>
        <v>92576.9</v>
      </c>
      <c r="W1293" s="32">
        <f>SUMIF(AF1291:AF1292, TRUE, W1291:W1292)</f>
        <v>72006.73</v>
      </c>
      <c r="X1293" s="32">
        <f>SUMIF(AF1291:AF1292, TRUE, X1291:X1292)</f>
        <v>92576.9</v>
      </c>
      <c r="Y1293" s="32">
        <f>SUMIF(AF1291:AF1292, TRUE, Y1291:Y1292)</f>
        <v>92576.9</v>
      </c>
      <c r="Z1293" s="32">
        <f>SUMIF(AF1291:AF1292, TRUE, Z1291:Z1292)</f>
        <v>79869.759999999995</v>
      </c>
      <c r="AA1293" s="32">
        <f>SUMIF(AF1291:AF1292, TRUE, AA1291:AA1292)</f>
        <v>79869.759999999995</v>
      </c>
      <c r="AB1293" s="32">
        <f>SUMIF(AF1291:AF1292, TRUE, AB1291:AB1292)</f>
        <v>82421.460000000006</v>
      </c>
      <c r="AC1293" s="32">
        <f>SUMIF(AF1291:AF1292, TRUE, AC1291:AC1292)</f>
        <v>78982.47</v>
      </c>
      <c r="AD1293" s="32">
        <f>SUMIF(AF1291:AF1292, TRUE, AD1291:AD1292)</f>
        <v>85325.59</v>
      </c>
      <c r="AE1293" s="32">
        <f>SUMIF(AF1291:AF1292, TRUE, AE1291:AE1292)</f>
        <v>81753.820000000007</v>
      </c>
      <c r="AF1293" t="b">
        <v>0</v>
      </c>
      <c r="AG1293" t="b">
        <v>0</v>
      </c>
    </row>
    <row r="1294" spans="1:33" x14ac:dyDescent="0.3">
      <c r="A1294" s="2" t="s">
        <v>2118</v>
      </c>
      <c r="B1294" s="2" t="s">
        <v>630</v>
      </c>
      <c r="C1294" s="2" t="s">
        <v>1775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2" t="s">
        <v>385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t="b">
        <v>1</v>
      </c>
      <c r="AG1294" t="b">
        <v>1</v>
      </c>
    </row>
    <row r="1295" spans="1:33" x14ac:dyDescent="0.3">
      <c r="A1295" s="2" t="s">
        <v>2117</v>
      </c>
      <c r="B1295" s="2" t="s">
        <v>539</v>
      </c>
      <c r="C1295" s="2" t="s">
        <v>1775</v>
      </c>
      <c r="D1295" s="3">
        <v>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2" t="s">
        <v>385</v>
      </c>
      <c r="V1295" s="3">
        <v>43372.39</v>
      </c>
      <c r="W1295" s="3">
        <v>39070.120000000003</v>
      </c>
      <c r="X1295" s="3">
        <v>44906.33</v>
      </c>
      <c r="Y1295" s="3">
        <v>38349.43</v>
      </c>
      <c r="Z1295" s="3">
        <v>41750.28</v>
      </c>
      <c r="AA1295" s="3">
        <v>41750.28</v>
      </c>
      <c r="AB1295" s="3">
        <v>38340.410000000003</v>
      </c>
      <c r="AC1295" s="3">
        <v>37727.699999999997</v>
      </c>
      <c r="AD1295" s="3">
        <v>40843.620000000003</v>
      </c>
      <c r="AE1295" s="3">
        <v>36915.949999999997</v>
      </c>
      <c r="AF1295" t="b">
        <v>1</v>
      </c>
      <c r="AG1295" t="b">
        <v>1</v>
      </c>
    </row>
    <row r="1296" spans="1:33" x14ac:dyDescent="0.3">
      <c r="A1296" s="31" t="s">
        <v>384</v>
      </c>
      <c r="B1296" s="31" t="s">
        <v>1774</v>
      </c>
      <c r="C1296" s="31" t="s">
        <v>384</v>
      </c>
      <c r="D1296" s="32">
        <f>SUMIF(AF1294:AF1295, TRUE, D1294:D1295)</f>
        <v>0</v>
      </c>
      <c r="E1296" s="32">
        <f>SUMIF(AF1294:AF1295, TRUE, E1294:E1295)</f>
        <v>0</v>
      </c>
      <c r="F1296" s="32">
        <f>SUMIF(AF1294:AF1295, TRUE, F1294:F1295)</f>
        <v>0</v>
      </c>
      <c r="G1296" s="32">
        <f>SUMIF(AF1294:AF1295, TRUE, G1294:G1295)</f>
        <v>0</v>
      </c>
      <c r="H1296" s="32">
        <f>SUMIF(AF1294:AF1295, TRUE, H1294:H1295)</f>
        <v>0</v>
      </c>
      <c r="I1296" s="32">
        <f>SUMIF(AF1294:AF1295, TRUE, I1294:I1295)</f>
        <v>0</v>
      </c>
      <c r="J1296" s="32">
        <f>SUMIF(AF1294:AF1295, TRUE, J1294:J1295)</f>
        <v>0</v>
      </c>
      <c r="K1296" s="32">
        <f>SUMIF(AF1294:AF1295, TRUE, K1294:K1295)</f>
        <v>0</v>
      </c>
      <c r="L1296" s="32">
        <f>SUMIF(AF1294:AF1295, TRUE, L1294:L1295)</f>
        <v>0</v>
      </c>
      <c r="M1296" s="32">
        <f>SUMIF(AF1294:AF1295, TRUE, M1294:M1295)</f>
        <v>0</v>
      </c>
      <c r="N1296" s="32">
        <f>SUMIF(AF1294:AF1295, TRUE, N1294:N1295)</f>
        <v>0</v>
      </c>
      <c r="O1296" s="32">
        <f>SUMIF(AF1294:AF1295, TRUE, O1294:O1295)</f>
        <v>0</v>
      </c>
      <c r="P1296" s="32">
        <f>SUMIF(AF1294:AF1295, TRUE, P1294:P1295)</f>
        <v>0</v>
      </c>
      <c r="Q1296" s="32">
        <f>SUMIF(AF1294:AF1295, TRUE, Q1294:Q1295)</f>
        <v>0</v>
      </c>
      <c r="R1296" s="32">
        <f>SUMIF(AF1294:AF1295, TRUE, R1294:R1295)</f>
        <v>0</v>
      </c>
      <c r="S1296" s="32">
        <f>SUMIF(AF1294:AF1295, TRUE, S1294:S1295)</f>
        <v>0</v>
      </c>
      <c r="T1296" s="32">
        <f>SUMIF(AF1294:AF1295, TRUE, T1294:T1295)</f>
        <v>0</v>
      </c>
      <c r="U1296" s="31" t="s">
        <v>384</v>
      </c>
      <c r="V1296" s="32">
        <f>SUMIF(AF1294:AF1295, TRUE, V1294:V1295)</f>
        <v>43372.39</v>
      </c>
      <c r="W1296" s="32">
        <f>SUMIF(AF1294:AF1295, TRUE, W1294:W1295)</f>
        <v>39070.120000000003</v>
      </c>
      <c r="X1296" s="32">
        <f>SUMIF(AF1294:AF1295, TRUE, X1294:X1295)</f>
        <v>44906.33</v>
      </c>
      <c r="Y1296" s="32">
        <f>SUMIF(AF1294:AF1295, TRUE, Y1294:Y1295)</f>
        <v>38349.43</v>
      </c>
      <c r="Z1296" s="32">
        <f>SUMIF(AF1294:AF1295, TRUE, Z1294:Z1295)</f>
        <v>41750.28</v>
      </c>
      <c r="AA1296" s="32">
        <f>SUMIF(AF1294:AF1295, TRUE, AA1294:AA1295)</f>
        <v>41750.28</v>
      </c>
      <c r="AB1296" s="32">
        <f>SUMIF(AF1294:AF1295, TRUE, AB1294:AB1295)</f>
        <v>38340.410000000003</v>
      </c>
      <c r="AC1296" s="32">
        <f>SUMIF(AF1294:AF1295, TRUE, AC1294:AC1295)</f>
        <v>37727.699999999997</v>
      </c>
      <c r="AD1296" s="32">
        <f>SUMIF(AF1294:AF1295, TRUE, AD1294:AD1295)</f>
        <v>40843.620000000003</v>
      </c>
      <c r="AE1296" s="32">
        <f>SUMIF(AF1294:AF1295, TRUE, AE1294:AE1295)</f>
        <v>36915.949999999997</v>
      </c>
      <c r="AF1296" t="b">
        <v>0</v>
      </c>
      <c r="AG1296" t="b">
        <v>0</v>
      </c>
    </row>
    <row r="1297" spans="1:33" x14ac:dyDescent="0.3">
      <c r="A1297" s="2" t="s">
        <v>2116</v>
      </c>
      <c r="B1297" s="2" t="s">
        <v>628</v>
      </c>
      <c r="C1297" s="2" t="s">
        <v>1775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2" t="s">
        <v>385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t="b">
        <v>1</v>
      </c>
      <c r="AG1297" t="b">
        <v>1</v>
      </c>
    </row>
    <row r="1298" spans="1:33" x14ac:dyDescent="0.3">
      <c r="A1298" s="2" t="s">
        <v>2115</v>
      </c>
      <c r="B1298" s="2" t="s">
        <v>540</v>
      </c>
      <c r="C1298" s="2" t="s">
        <v>1775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2" t="s">
        <v>385</v>
      </c>
      <c r="V1298" s="3">
        <v>10143.540000000001</v>
      </c>
      <c r="W1298" s="3">
        <v>9137.25</v>
      </c>
      <c r="X1298" s="3">
        <v>10502.29</v>
      </c>
      <c r="Y1298" s="3">
        <v>8968.7099999999991</v>
      </c>
      <c r="Z1298" s="3">
        <v>9764.2900000000009</v>
      </c>
      <c r="AA1298" s="3">
        <v>9764.2900000000009</v>
      </c>
      <c r="AB1298" s="3">
        <v>8966.7099999999991</v>
      </c>
      <c r="AC1298" s="3">
        <v>8823.5400000000009</v>
      </c>
      <c r="AD1298" s="3">
        <v>9552.14</v>
      </c>
      <c r="AE1298" s="3">
        <v>8633.4</v>
      </c>
      <c r="AF1298" t="b">
        <v>1</v>
      </c>
      <c r="AG1298" t="b">
        <v>1</v>
      </c>
    </row>
    <row r="1299" spans="1:33" x14ac:dyDescent="0.3">
      <c r="A1299" s="31" t="s">
        <v>384</v>
      </c>
      <c r="B1299" s="31" t="s">
        <v>1774</v>
      </c>
      <c r="C1299" s="31" t="s">
        <v>384</v>
      </c>
      <c r="D1299" s="32">
        <f>SUMIF(AF1297:AF1298, TRUE, D1297:D1298)</f>
        <v>0</v>
      </c>
      <c r="E1299" s="32">
        <f>SUMIF(AF1297:AF1298, TRUE, E1297:E1298)</f>
        <v>0</v>
      </c>
      <c r="F1299" s="32">
        <f>SUMIF(AF1297:AF1298, TRUE, F1297:F1298)</f>
        <v>0</v>
      </c>
      <c r="G1299" s="32">
        <f>SUMIF(AF1297:AF1298, TRUE, G1297:G1298)</f>
        <v>0</v>
      </c>
      <c r="H1299" s="32">
        <f>SUMIF(AF1297:AF1298, TRUE, H1297:H1298)</f>
        <v>0</v>
      </c>
      <c r="I1299" s="32">
        <f>SUMIF(AF1297:AF1298, TRUE, I1297:I1298)</f>
        <v>0</v>
      </c>
      <c r="J1299" s="32">
        <f>SUMIF(AF1297:AF1298, TRUE, J1297:J1298)</f>
        <v>0</v>
      </c>
      <c r="K1299" s="32">
        <f>SUMIF(AF1297:AF1298, TRUE, K1297:K1298)</f>
        <v>0</v>
      </c>
      <c r="L1299" s="32">
        <f>SUMIF(AF1297:AF1298, TRUE, L1297:L1298)</f>
        <v>0</v>
      </c>
      <c r="M1299" s="32">
        <f>SUMIF(AF1297:AF1298, TRUE, M1297:M1298)</f>
        <v>0</v>
      </c>
      <c r="N1299" s="32">
        <f>SUMIF(AF1297:AF1298, TRUE, N1297:N1298)</f>
        <v>0</v>
      </c>
      <c r="O1299" s="32">
        <f>SUMIF(AF1297:AF1298, TRUE, O1297:O1298)</f>
        <v>0</v>
      </c>
      <c r="P1299" s="32">
        <f>SUMIF(AF1297:AF1298, TRUE, P1297:P1298)</f>
        <v>0</v>
      </c>
      <c r="Q1299" s="32">
        <f>SUMIF(AF1297:AF1298, TRUE, Q1297:Q1298)</f>
        <v>0</v>
      </c>
      <c r="R1299" s="32">
        <f>SUMIF(AF1297:AF1298, TRUE, R1297:R1298)</f>
        <v>0</v>
      </c>
      <c r="S1299" s="32">
        <f>SUMIF(AF1297:AF1298, TRUE, S1297:S1298)</f>
        <v>0</v>
      </c>
      <c r="T1299" s="32">
        <f>SUMIF(AF1297:AF1298, TRUE, T1297:T1298)</f>
        <v>0</v>
      </c>
      <c r="U1299" s="31" t="s">
        <v>384</v>
      </c>
      <c r="V1299" s="32">
        <f>SUMIF(AF1297:AF1298, TRUE, V1297:V1298)</f>
        <v>10143.540000000001</v>
      </c>
      <c r="W1299" s="32">
        <f>SUMIF(AF1297:AF1298, TRUE, W1297:W1298)</f>
        <v>9137.25</v>
      </c>
      <c r="X1299" s="32">
        <f>SUMIF(AF1297:AF1298, TRUE, X1297:X1298)</f>
        <v>10502.29</v>
      </c>
      <c r="Y1299" s="32">
        <f>SUMIF(AF1297:AF1298, TRUE, Y1297:Y1298)</f>
        <v>8968.7099999999991</v>
      </c>
      <c r="Z1299" s="32">
        <f>SUMIF(AF1297:AF1298, TRUE, Z1297:Z1298)</f>
        <v>9764.2900000000009</v>
      </c>
      <c r="AA1299" s="32">
        <f>SUMIF(AF1297:AF1298, TRUE, AA1297:AA1298)</f>
        <v>9764.2900000000009</v>
      </c>
      <c r="AB1299" s="32">
        <f>SUMIF(AF1297:AF1298, TRUE, AB1297:AB1298)</f>
        <v>8966.7099999999991</v>
      </c>
      <c r="AC1299" s="32">
        <f>SUMIF(AF1297:AF1298, TRUE, AC1297:AC1298)</f>
        <v>8823.5400000000009</v>
      </c>
      <c r="AD1299" s="32">
        <f>SUMIF(AF1297:AF1298, TRUE, AD1297:AD1298)</f>
        <v>9552.14</v>
      </c>
      <c r="AE1299" s="32">
        <f>SUMIF(AF1297:AF1298, TRUE, AE1297:AE1298)</f>
        <v>8633.4</v>
      </c>
      <c r="AF1299" t="b">
        <v>0</v>
      </c>
      <c r="AG1299" t="b">
        <v>0</v>
      </c>
    </row>
    <row r="1300" spans="1:33" x14ac:dyDescent="0.3">
      <c r="A1300" s="2" t="s">
        <v>2114</v>
      </c>
      <c r="B1300" s="2" t="s">
        <v>740</v>
      </c>
      <c r="C1300" s="2" t="s">
        <v>1775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2" t="s">
        <v>385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t="b">
        <v>1</v>
      </c>
      <c r="AG1300" t="b">
        <v>1</v>
      </c>
    </row>
    <row r="1301" spans="1:33" x14ac:dyDescent="0.3">
      <c r="A1301" s="2" t="s">
        <v>2113</v>
      </c>
      <c r="B1301" s="2" t="s">
        <v>541</v>
      </c>
      <c r="C1301" s="2" t="s">
        <v>1775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2" t="s">
        <v>385</v>
      </c>
      <c r="V1301" s="3">
        <v>38983.879999999997</v>
      </c>
      <c r="W1301" s="3">
        <v>38736.94</v>
      </c>
      <c r="X1301" s="3">
        <v>45842.98</v>
      </c>
      <c r="Y1301" s="3">
        <v>38983.879999999997</v>
      </c>
      <c r="Z1301" s="3">
        <v>45842.98</v>
      </c>
      <c r="AA1301" s="3">
        <v>45842.98</v>
      </c>
      <c r="AB1301" s="3">
        <v>51428.67</v>
      </c>
      <c r="AC1301" s="3">
        <v>45998.84</v>
      </c>
      <c r="AD1301" s="3">
        <v>48816.31</v>
      </c>
      <c r="AE1301" s="3">
        <v>46479.24</v>
      </c>
      <c r="AF1301" t="b">
        <v>1</v>
      </c>
      <c r="AG1301" t="b">
        <v>1</v>
      </c>
    </row>
    <row r="1302" spans="1:33" x14ac:dyDescent="0.3">
      <c r="A1302" s="31" t="s">
        <v>384</v>
      </c>
      <c r="B1302" s="31" t="s">
        <v>1774</v>
      </c>
      <c r="C1302" s="31" t="s">
        <v>384</v>
      </c>
      <c r="D1302" s="32">
        <f>SUMIF(AF1300:AF1301, TRUE, D1300:D1301)</f>
        <v>0</v>
      </c>
      <c r="E1302" s="32">
        <f>SUMIF(AF1300:AF1301, TRUE, E1300:E1301)</f>
        <v>0</v>
      </c>
      <c r="F1302" s="32">
        <f>SUMIF(AF1300:AF1301, TRUE, F1300:F1301)</f>
        <v>0</v>
      </c>
      <c r="G1302" s="32">
        <f>SUMIF(AF1300:AF1301, TRUE, G1300:G1301)</f>
        <v>0</v>
      </c>
      <c r="H1302" s="32">
        <f>SUMIF(AF1300:AF1301, TRUE, H1300:H1301)</f>
        <v>0</v>
      </c>
      <c r="I1302" s="32">
        <f>SUMIF(AF1300:AF1301, TRUE, I1300:I1301)</f>
        <v>0</v>
      </c>
      <c r="J1302" s="32">
        <f>SUMIF(AF1300:AF1301, TRUE, J1300:J1301)</f>
        <v>0</v>
      </c>
      <c r="K1302" s="32">
        <f>SUMIF(AF1300:AF1301, TRUE, K1300:K1301)</f>
        <v>0</v>
      </c>
      <c r="L1302" s="32">
        <f>SUMIF(AF1300:AF1301, TRUE, L1300:L1301)</f>
        <v>0</v>
      </c>
      <c r="M1302" s="32">
        <f>SUMIF(AF1300:AF1301, TRUE, M1300:M1301)</f>
        <v>0</v>
      </c>
      <c r="N1302" s="32">
        <f>SUMIF(AF1300:AF1301, TRUE, N1300:N1301)</f>
        <v>0</v>
      </c>
      <c r="O1302" s="32">
        <f>SUMIF(AF1300:AF1301, TRUE, O1300:O1301)</f>
        <v>0</v>
      </c>
      <c r="P1302" s="32">
        <f>SUMIF(AF1300:AF1301, TRUE, P1300:P1301)</f>
        <v>0</v>
      </c>
      <c r="Q1302" s="32">
        <f>SUMIF(AF1300:AF1301, TRUE, Q1300:Q1301)</f>
        <v>0</v>
      </c>
      <c r="R1302" s="32">
        <f>SUMIF(AF1300:AF1301, TRUE, R1300:R1301)</f>
        <v>0</v>
      </c>
      <c r="S1302" s="32">
        <f>SUMIF(AF1300:AF1301, TRUE, S1300:S1301)</f>
        <v>0</v>
      </c>
      <c r="T1302" s="32">
        <f>SUMIF(AF1300:AF1301, TRUE, T1300:T1301)</f>
        <v>0</v>
      </c>
      <c r="U1302" s="31" t="s">
        <v>384</v>
      </c>
      <c r="V1302" s="32">
        <f>SUMIF(AF1300:AF1301, TRUE, V1300:V1301)</f>
        <v>38983.879999999997</v>
      </c>
      <c r="W1302" s="32">
        <f>SUMIF(AF1300:AF1301, TRUE, W1300:W1301)</f>
        <v>38736.94</v>
      </c>
      <c r="X1302" s="32">
        <f>SUMIF(AF1300:AF1301, TRUE, X1300:X1301)</f>
        <v>45842.98</v>
      </c>
      <c r="Y1302" s="32">
        <f>SUMIF(AF1300:AF1301, TRUE, Y1300:Y1301)</f>
        <v>38983.879999999997</v>
      </c>
      <c r="Z1302" s="32">
        <f>SUMIF(AF1300:AF1301, TRUE, Z1300:Z1301)</f>
        <v>45842.98</v>
      </c>
      <c r="AA1302" s="32">
        <f>SUMIF(AF1300:AF1301, TRUE, AA1300:AA1301)</f>
        <v>45842.98</v>
      </c>
      <c r="AB1302" s="32">
        <f>SUMIF(AF1300:AF1301, TRUE, AB1300:AB1301)</f>
        <v>51428.67</v>
      </c>
      <c r="AC1302" s="32">
        <f>SUMIF(AF1300:AF1301, TRUE, AC1300:AC1301)</f>
        <v>45998.84</v>
      </c>
      <c r="AD1302" s="32">
        <f>SUMIF(AF1300:AF1301, TRUE, AD1300:AD1301)</f>
        <v>48816.31</v>
      </c>
      <c r="AE1302" s="32">
        <f>SUMIF(AF1300:AF1301, TRUE, AE1300:AE1301)</f>
        <v>46479.24</v>
      </c>
      <c r="AF1302" t="b">
        <v>0</v>
      </c>
      <c r="AG1302" t="b">
        <v>0</v>
      </c>
    </row>
    <row r="1303" spans="1:33" x14ac:dyDescent="0.3">
      <c r="A1303" s="2" t="s">
        <v>2112</v>
      </c>
      <c r="B1303" s="2" t="s">
        <v>624</v>
      </c>
      <c r="C1303" s="2" t="s">
        <v>1775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2" t="s">
        <v>385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t="b">
        <v>1</v>
      </c>
      <c r="AG1303" t="b">
        <v>1</v>
      </c>
    </row>
    <row r="1304" spans="1:33" x14ac:dyDescent="0.3">
      <c r="A1304" s="2" t="s">
        <v>2111</v>
      </c>
      <c r="B1304" s="2" t="s">
        <v>739</v>
      </c>
      <c r="C1304" s="2" t="s">
        <v>1775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2" t="s">
        <v>385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t="b">
        <v>1</v>
      </c>
      <c r="AG1304" t="b">
        <v>1</v>
      </c>
    </row>
    <row r="1305" spans="1:33" x14ac:dyDescent="0.3">
      <c r="A1305" s="31" t="s">
        <v>384</v>
      </c>
      <c r="B1305" s="31" t="s">
        <v>1774</v>
      </c>
      <c r="C1305" s="31" t="s">
        <v>384</v>
      </c>
      <c r="D1305" s="32">
        <f>SUMIF(AF1303:AF1304, TRUE, D1303:D1304)</f>
        <v>0</v>
      </c>
      <c r="E1305" s="32">
        <f>SUMIF(AF1303:AF1304, TRUE, E1303:E1304)</f>
        <v>0</v>
      </c>
      <c r="F1305" s="32">
        <f>SUMIF(AF1303:AF1304, TRUE, F1303:F1304)</f>
        <v>0</v>
      </c>
      <c r="G1305" s="32">
        <f>SUMIF(AF1303:AF1304, TRUE, G1303:G1304)</f>
        <v>0</v>
      </c>
      <c r="H1305" s="32">
        <f>SUMIF(AF1303:AF1304, TRUE, H1303:H1304)</f>
        <v>0</v>
      </c>
      <c r="I1305" s="32">
        <f>SUMIF(AF1303:AF1304, TRUE, I1303:I1304)</f>
        <v>0</v>
      </c>
      <c r="J1305" s="32">
        <f>SUMIF(AF1303:AF1304, TRUE, J1303:J1304)</f>
        <v>0</v>
      </c>
      <c r="K1305" s="32">
        <f>SUMIF(AF1303:AF1304, TRUE, K1303:K1304)</f>
        <v>0</v>
      </c>
      <c r="L1305" s="32">
        <f>SUMIF(AF1303:AF1304, TRUE, L1303:L1304)</f>
        <v>0</v>
      </c>
      <c r="M1305" s="32">
        <f>SUMIF(AF1303:AF1304, TRUE, M1303:M1304)</f>
        <v>0</v>
      </c>
      <c r="N1305" s="32">
        <f>SUMIF(AF1303:AF1304, TRUE, N1303:N1304)</f>
        <v>0</v>
      </c>
      <c r="O1305" s="32">
        <f>SUMIF(AF1303:AF1304, TRUE, O1303:O1304)</f>
        <v>0</v>
      </c>
      <c r="P1305" s="32">
        <f>SUMIF(AF1303:AF1304, TRUE, P1303:P1304)</f>
        <v>0</v>
      </c>
      <c r="Q1305" s="32">
        <f>SUMIF(AF1303:AF1304, TRUE, Q1303:Q1304)</f>
        <v>0</v>
      </c>
      <c r="R1305" s="32">
        <f>SUMIF(AF1303:AF1304, TRUE, R1303:R1304)</f>
        <v>0</v>
      </c>
      <c r="S1305" s="32">
        <f>SUMIF(AF1303:AF1304, TRUE, S1303:S1304)</f>
        <v>0</v>
      </c>
      <c r="T1305" s="32">
        <f>SUMIF(AF1303:AF1304, TRUE, T1303:T1304)</f>
        <v>0</v>
      </c>
      <c r="U1305" s="31" t="s">
        <v>384</v>
      </c>
      <c r="V1305" s="32">
        <f>SUMIF(AF1303:AF1304, TRUE, V1303:V1304)</f>
        <v>0</v>
      </c>
      <c r="W1305" s="32">
        <f>SUMIF(AF1303:AF1304, TRUE, W1303:W1304)</f>
        <v>0</v>
      </c>
      <c r="X1305" s="32">
        <f>SUMIF(AF1303:AF1304, TRUE, X1303:X1304)</f>
        <v>0</v>
      </c>
      <c r="Y1305" s="32">
        <f>SUMIF(AF1303:AF1304, TRUE, Y1303:Y1304)</f>
        <v>0</v>
      </c>
      <c r="Z1305" s="32">
        <f>SUMIF(AF1303:AF1304, TRUE, Z1303:Z1304)</f>
        <v>0</v>
      </c>
      <c r="AA1305" s="32">
        <f>SUMIF(AF1303:AF1304, TRUE, AA1303:AA1304)</f>
        <v>0</v>
      </c>
      <c r="AB1305" s="32">
        <f>SUMIF(AF1303:AF1304, TRUE, AB1303:AB1304)</f>
        <v>0</v>
      </c>
      <c r="AC1305" s="32">
        <f>SUMIF(AF1303:AF1304, TRUE, AC1303:AC1304)</f>
        <v>0</v>
      </c>
      <c r="AD1305" s="32">
        <f>SUMIF(AF1303:AF1304, TRUE, AD1303:AD1304)</f>
        <v>0</v>
      </c>
      <c r="AE1305" s="32">
        <f>SUMIF(AF1303:AF1304, TRUE, AE1303:AE1304)</f>
        <v>0</v>
      </c>
      <c r="AF1305" t="b">
        <v>0</v>
      </c>
      <c r="AG1305" t="b">
        <v>0</v>
      </c>
    </row>
    <row r="1306" spans="1:33" x14ac:dyDescent="0.3">
      <c r="A1306" s="2" t="s">
        <v>2110</v>
      </c>
      <c r="B1306" s="2" t="s">
        <v>712</v>
      </c>
      <c r="C1306" s="2" t="s">
        <v>1775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2" t="s">
        <v>385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t="b">
        <v>1</v>
      </c>
      <c r="AG1306" t="b">
        <v>1</v>
      </c>
    </row>
    <row r="1307" spans="1:33" x14ac:dyDescent="0.3">
      <c r="A1307" s="2" t="s">
        <v>2109</v>
      </c>
      <c r="B1307" s="2" t="s">
        <v>542</v>
      </c>
      <c r="C1307" s="2" t="s">
        <v>1775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2" t="s">
        <v>385</v>
      </c>
      <c r="V1307" s="3">
        <v>1598.4</v>
      </c>
      <c r="W1307" s="3">
        <v>0</v>
      </c>
      <c r="X1307" s="3">
        <v>1598.4</v>
      </c>
      <c r="Y1307" s="3">
        <v>799.2</v>
      </c>
      <c r="Z1307" s="3">
        <v>1598.4</v>
      </c>
      <c r="AA1307" s="3">
        <v>1598.4</v>
      </c>
      <c r="AB1307" s="3">
        <v>1998.8</v>
      </c>
      <c r="AC1307" s="3">
        <v>1598.4</v>
      </c>
      <c r="AD1307" s="3">
        <v>1998.8</v>
      </c>
      <c r="AE1307" s="3">
        <v>1598.4</v>
      </c>
      <c r="AF1307" t="b">
        <v>1</v>
      </c>
      <c r="AG1307" t="b">
        <v>1</v>
      </c>
    </row>
    <row r="1308" spans="1:33" x14ac:dyDescent="0.3">
      <c r="A1308" s="2" t="s">
        <v>2108</v>
      </c>
      <c r="B1308" s="2" t="s">
        <v>543</v>
      </c>
      <c r="C1308" s="2" t="s">
        <v>1775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2" t="s">
        <v>385</v>
      </c>
      <c r="V1308" s="3">
        <v>431022.17</v>
      </c>
      <c r="W1308" s="3">
        <v>202007.85</v>
      </c>
      <c r="X1308" s="3">
        <v>292291.09000000003</v>
      </c>
      <c r="Y1308" s="3">
        <v>292291.09000000003</v>
      </c>
      <c r="Z1308" s="3">
        <v>198182.47</v>
      </c>
      <c r="AA1308" s="3">
        <v>198182.47</v>
      </c>
      <c r="AB1308" s="3">
        <v>545715.49</v>
      </c>
      <c r="AC1308" s="3">
        <v>545715.49</v>
      </c>
      <c r="AD1308" s="3">
        <v>141196.04</v>
      </c>
      <c r="AE1308" s="3">
        <v>141196.04</v>
      </c>
      <c r="AF1308" t="b">
        <v>1</v>
      </c>
      <c r="AG1308" t="b">
        <v>1</v>
      </c>
    </row>
    <row r="1309" spans="1:33" x14ac:dyDescent="0.3">
      <c r="A1309" s="2" t="s">
        <v>2107</v>
      </c>
      <c r="B1309" s="2" t="s">
        <v>544</v>
      </c>
      <c r="C1309" s="2" t="s">
        <v>1775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2" t="s">
        <v>385</v>
      </c>
      <c r="V1309" s="3">
        <v>218895.84</v>
      </c>
      <c r="W1309" s="3">
        <v>197153.51</v>
      </c>
      <c r="X1309" s="3">
        <v>203338.41</v>
      </c>
      <c r="Y1309" s="3">
        <v>203338.41</v>
      </c>
      <c r="Z1309" s="3">
        <v>182149.85</v>
      </c>
      <c r="AA1309" s="3">
        <v>182149.85</v>
      </c>
      <c r="AB1309" s="3">
        <v>131598.82</v>
      </c>
      <c r="AC1309" s="3">
        <v>131598.82</v>
      </c>
      <c r="AD1309" s="3">
        <v>149868.74</v>
      </c>
      <c r="AE1309" s="3">
        <v>149868.74</v>
      </c>
      <c r="AF1309" t="b">
        <v>1</v>
      </c>
      <c r="AG1309" t="b">
        <v>1</v>
      </c>
    </row>
    <row r="1310" spans="1:33" x14ac:dyDescent="0.3">
      <c r="A1310" s="31" t="s">
        <v>384</v>
      </c>
      <c r="B1310" s="31" t="s">
        <v>1774</v>
      </c>
      <c r="C1310" s="31" t="s">
        <v>384</v>
      </c>
      <c r="D1310" s="32">
        <f>SUMIF(AF1306:AF1309, TRUE, D1306:D1309)</f>
        <v>0</v>
      </c>
      <c r="E1310" s="32">
        <f>SUMIF(AF1306:AF1309, TRUE, E1306:E1309)</f>
        <v>0</v>
      </c>
      <c r="F1310" s="32">
        <f>SUMIF(AF1306:AF1309, TRUE, F1306:F1309)</f>
        <v>0</v>
      </c>
      <c r="G1310" s="32">
        <f>SUMIF(AF1306:AF1309, TRUE, G1306:G1309)</f>
        <v>0</v>
      </c>
      <c r="H1310" s="32">
        <f>SUMIF(AF1306:AF1309, TRUE, H1306:H1309)</f>
        <v>0</v>
      </c>
      <c r="I1310" s="32">
        <f>SUMIF(AF1306:AF1309, TRUE, I1306:I1309)</f>
        <v>0</v>
      </c>
      <c r="J1310" s="32">
        <f>SUMIF(AF1306:AF1309, TRUE, J1306:J1309)</f>
        <v>0</v>
      </c>
      <c r="K1310" s="32">
        <f>SUMIF(AF1306:AF1309, TRUE, K1306:K1309)</f>
        <v>0</v>
      </c>
      <c r="L1310" s="32">
        <f>SUMIF(AF1306:AF1309, TRUE, L1306:L1309)</f>
        <v>0</v>
      </c>
      <c r="M1310" s="32">
        <f>SUMIF(AF1306:AF1309, TRUE, M1306:M1309)</f>
        <v>0</v>
      </c>
      <c r="N1310" s="32">
        <f>SUMIF(AF1306:AF1309, TRUE, N1306:N1309)</f>
        <v>0</v>
      </c>
      <c r="O1310" s="32">
        <f>SUMIF(AF1306:AF1309, TRUE, O1306:O1309)</f>
        <v>0</v>
      </c>
      <c r="P1310" s="32">
        <f>SUMIF(AF1306:AF1309, TRUE, P1306:P1309)</f>
        <v>0</v>
      </c>
      <c r="Q1310" s="32">
        <f>SUMIF(AF1306:AF1309, TRUE, Q1306:Q1309)</f>
        <v>0</v>
      </c>
      <c r="R1310" s="32">
        <f>SUMIF(AF1306:AF1309, TRUE, R1306:R1309)</f>
        <v>0</v>
      </c>
      <c r="S1310" s="32">
        <f>SUMIF(AF1306:AF1309, TRUE, S1306:S1309)</f>
        <v>0</v>
      </c>
      <c r="T1310" s="32">
        <f>SUMIF(AF1306:AF1309, TRUE, T1306:T1309)</f>
        <v>0</v>
      </c>
      <c r="U1310" s="31" t="s">
        <v>384</v>
      </c>
      <c r="V1310" s="32">
        <f>SUMIF(AF1306:AF1309, TRUE, V1306:V1309)</f>
        <v>651516.41</v>
      </c>
      <c r="W1310" s="32">
        <f>SUMIF(AF1306:AF1309, TRUE, W1306:W1309)</f>
        <v>399161.36</v>
      </c>
      <c r="X1310" s="32">
        <f>SUMIF(AF1306:AF1309, TRUE, X1306:X1309)</f>
        <v>497227.9</v>
      </c>
      <c r="Y1310" s="32">
        <f>SUMIF(AF1306:AF1309, TRUE, Y1306:Y1309)</f>
        <v>496428.70000000007</v>
      </c>
      <c r="Z1310" s="32">
        <f>SUMIF(AF1306:AF1309, TRUE, Z1306:Z1309)</f>
        <v>381930.72</v>
      </c>
      <c r="AA1310" s="32">
        <f>SUMIF(AF1306:AF1309, TRUE, AA1306:AA1309)</f>
        <v>381930.72</v>
      </c>
      <c r="AB1310" s="32">
        <f>SUMIF(AF1306:AF1309, TRUE, AB1306:AB1309)</f>
        <v>679313.1100000001</v>
      </c>
      <c r="AC1310" s="32">
        <f>SUMIF(AF1306:AF1309, TRUE, AC1306:AC1309)</f>
        <v>678912.71</v>
      </c>
      <c r="AD1310" s="32">
        <f>SUMIF(AF1306:AF1309, TRUE, AD1306:AD1309)</f>
        <v>293063.57999999996</v>
      </c>
      <c r="AE1310" s="32">
        <f>SUMIF(AF1306:AF1309, TRUE, AE1306:AE1309)</f>
        <v>292663.18</v>
      </c>
      <c r="AF1310" t="b">
        <v>0</v>
      </c>
      <c r="AG1310" t="b">
        <v>0</v>
      </c>
    </row>
    <row r="1311" spans="1:33" x14ac:dyDescent="0.3">
      <c r="A1311" s="2" t="s">
        <v>2106</v>
      </c>
      <c r="B1311" s="2" t="s">
        <v>738</v>
      </c>
      <c r="C1311" s="2" t="s">
        <v>1775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2" t="s">
        <v>385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  <c r="AE1311" s="3">
        <v>0</v>
      </c>
      <c r="AF1311" t="b">
        <v>1</v>
      </c>
      <c r="AG1311" t="b">
        <v>1</v>
      </c>
    </row>
    <row r="1312" spans="1:33" x14ac:dyDescent="0.3">
      <c r="A1312" s="31" t="s">
        <v>384</v>
      </c>
      <c r="B1312" s="31" t="s">
        <v>1774</v>
      </c>
      <c r="C1312" s="31" t="s">
        <v>384</v>
      </c>
      <c r="D1312" s="32">
        <f>SUMIF(AF1311:AF1311, TRUE, D1311:D1311)</f>
        <v>0</v>
      </c>
      <c r="E1312" s="32">
        <f>SUMIF(AF1311:AF1311, TRUE, E1311:E1311)</f>
        <v>0</v>
      </c>
      <c r="F1312" s="32">
        <f>SUMIF(AF1311:AF1311, TRUE, F1311:F1311)</f>
        <v>0</v>
      </c>
      <c r="G1312" s="32">
        <f>SUMIF(AF1311:AF1311, TRUE, G1311:G1311)</f>
        <v>0</v>
      </c>
      <c r="H1312" s="32">
        <f>SUMIF(AF1311:AF1311, TRUE, H1311:H1311)</f>
        <v>0</v>
      </c>
      <c r="I1312" s="32">
        <f>SUMIF(AF1311:AF1311, TRUE, I1311:I1311)</f>
        <v>0</v>
      </c>
      <c r="J1312" s="32">
        <f>SUMIF(AF1311:AF1311, TRUE, J1311:J1311)</f>
        <v>0</v>
      </c>
      <c r="K1312" s="32">
        <f>SUMIF(AF1311:AF1311, TRUE, K1311:K1311)</f>
        <v>0</v>
      </c>
      <c r="L1312" s="32">
        <f>SUMIF(AF1311:AF1311, TRUE, L1311:L1311)</f>
        <v>0</v>
      </c>
      <c r="M1312" s="32">
        <f>SUMIF(AF1311:AF1311, TRUE, M1311:M1311)</f>
        <v>0</v>
      </c>
      <c r="N1312" s="32">
        <f>SUMIF(AF1311:AF1311, TRUE, N1311:N1311)</f>
        <v>0</v>
      </c>
      <c r="O1312" s="32">
        <f>SUMIF(AF1311:AF1311, TRUE, O1311:O1311)</f>
        <v>0</v>
      </c>
      <c r="P1312" s="32">
        <f>SUMIF(AF1311:AF1311, TRUE, P1311:P1311)</f>
        <v>0</v>
      </c>
      <c r="Q1312" s="32">
        <f>SUMIF(AF1311:AF1311, TRUE, Q1311:Q1311)</f>
        <v>0</v>
      </c>
      <c r="R1312" s="32">
        <f>SUMIF(AF1311:AF1311, TRUE, R1311:R1311)</f>
        <v>0</v>
      </c>
      <c r="S1312" s="32">
        <f>SUMIF(AF1311:AF1311, TRUE, S1311:S1311)</f>
        <v>0</v>
      </c>
      <c r="T1312" s="32">
        <f>SUMIF(AF1311:AF1311, TRUE, T1311:T1311)</f>
        <v>0</v>
      </c>
      <c r="U1312" s="31" t="s">
        <v>384</v>
      </c>
      <c r="V1312" s="32">
        <f>SUMIF(AF1311:AF1311, TRUE, V1311:V1311)</f>
        <v>0</v>
      </c>
      <c r="W1312" s="32">
        <f>SUMIF(AF1311:AF1311, TRUE, W1311:W1311)</f>
        <v>0</v>
      </c>
      <c r="X1312" s="32">
        <f>SUMIF(AF1311:AF1311, TRUE, X1311:X1311)</f>
        <v>0</v>
      </c>
      <c r="Y1312" s="32">
        <f>SUMIF(AF1311:AF1311, TRUE, Y1311:Y1311)</f>
        <v>0</v>
      </c>
      <c r="Z1312" s="32">
        <f>SUMIF(AF1311:AF1311, TRUE, Z1311:Z1311)</f>
        <v>0</v>
      </c>
      <c r="AA1312" s="32">
        <f>SUMIF(AF1311:AF1311, TRUE, AA1311:AA1311)</f>
        <v>0</v>
      </c>
      <c r="AB1312" s="32">
        <f>SUMIF(AF1311:AF1311, TRUE, AB1311:AB1311)</f>
        <v>0</v>
      </c>
      <c r="AC1312" s="32">
        <f>SUMIF(AF1311:AF1311, TRUE, AC1311:AC1311)</f>
        <v>0</v>
      </c>
      <c r="AD1312" s="32">
        <f>SUMIF(AF1311:AF1311, TRUE, AD1311:AD1311)</f>
        <v>0</v>
      </c>
      <c r="AE1312" s="32">
        <f>SUMIF(AF1311:AF1311, TRUE, AE1311:AE1311)</f>
        <v>0</v>
      </c>
      <c r="AF1312" t="b">
        <v>0</v>
      </c>
      <c r="AG1312" t="b">
        <v>0</v>
      </c>
    </row>
    <row r="1313" spans="1:33" x14ac:dyDescent="0.3">
      <c r="A1313" s="2" t="s">
        <v>2105</v>
      </c>
      <c r="B1313" s="2" t="s">
        <v>737</v>
      </c>
      <c r="C1313" s="2" t="s">
        <v>1775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2" t="s">
        <v>385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t="b">
        <v>1</v>
      </c>
      <c r="AG1313" t="b">
        <v>1</v>
      </c>
    </row>
    <row r="1314" spans="1:33" x14ac:dyDescent="0.3">
      <c r="A1314" s="31" t="s">
        <v>384</v>
      </c>
      <c r="B1314" s="31" t="s">
        <v>1774</v>
      </c>
      <c r="C1314" s="31" t="s">
        <v>384</v>
      </c>
      <c r="D1314" s="32">
        <f>SUMIF(AF1313:AF1313, TRUE, D1313:D1313)</f>
        <v>0</v>
      </c>
      <c r="E1314" s="32">
        <f>SUMIF(AF1313:AF1313, TRUE, E1313:E1313)</f>
        <v>0</v>
      </c>
      <c r="F1314" s="32">
        <f>SUMIF(AF1313:AF1313, TRUE, F1313:F1313)</f>
        <v>0</v>
      </c>
      <c r="G1314" s="32">
        <f>SUMIF(AF1313:AF1313, TRUE, G1313:G1313)</f>
        <v>0</v>
      </c>
      <c r="H1314" s="32">
        <f>SUMIF(AF1313:AF1313, TRUE, H1313:H1313)</f>
        <v>0</v>
      </c>
      <c r="I1314" s="32">
        <f>SUMIF(AF1313:AF1313, TRUE, I1313:I1313)</f>
        <v>0</v>
      </c>
      <c r="J1314" s="32">
        <f>SUMIF(AF1313:AF1313, TRUE, J1313:J1313)</f>
        <v>0</v>
      </c>
      <c r="K1314" s="32">
        <f>SUMIF(AF1313:AF1313, TRUE, K1313:K1313)</f>
        <v>0</v>
      </c>
      <c r="L1314" s="32">
        <f>SUMIF(AF1313:AF1313, TRUE, L1313:L1313)</f>
        <v>0</v>
      </c>
      <c r="M1314" s="32">
        <f>SUMIF(AF1313:AF1313, TRUE, M1313:M1313)</f>
        <v>0</v>
      </c>
      <c r="N1314" s="32">
        <f>SUMIF(AF1313:AF1313, TRUE, N1313:N1313)</f>
        <v>0</v>
      </c>
      <c r="O1314" s="32">
        <f>SUMIF(AF1313:AF1313, TRUE, O1313:O1313)</f>
        <v>0</v>
      </c>
      <c r="P1314" s="32">
        <f>SUMIF(AF1313:AF1313, TRUE, P1313:P1313)</f>
        <v>0</v>
      </c>
      <c r="Q1314" s="32">
        <f>SUMIF(AF1313:AF1313, TRUE, Q1313:Q1313)</f>
        <v>0</v>
      </c>
      <c r="R1314" s="32">
        <f>SUMIF(AF1313:AF1313, TRUE, R1313:R1313)</f>
        <v>0</v>
      </c>
      <c r="S1314" s="32">
        <f>SUMIF(AF1313:AF1313, TRUE, S1313:S1313)</f>
        <v>0</v>
      </c>
      <c r="T1314" s="32">
        <f>SUMIF(AF1313:AF1313, TRUE, T1313:T1313)</f>
        <v>0</v>
      </c>
      <c r="U1314" s="31" t="s">
        <v>384</v>
      </c>
      <c r="V1314" s="32">
        <f>SUMIF(AF1313:AF1313, TRUE, V1313:V1313)</f>
        <v>0</v>
      </c>
      <c r="W1314" s="32">
        <f>SUMIF(AF1313:AF1313, TRUE, W1313:W1313)</f>
        <v>0</v>
      </c>
      <c r="X1314" s="32">
        <f>SUMIF(AF1313:AF1313, TRUE, X1313:X1313)</f>
        <v>0</v>
      </c>
      <c r="Y1314" s="32">
        <f>SUMIF(AF1313:AF1313, TRUE, Y1313:Y1313)</f>
        <v>0</v>
      </c>
      <c r="Z1314" s="32">
        <f>SUMIF(AF1313:AF1313, TRUE, Z1313:Z1313)</f>
        <v>0</v>
      </c>
      <c r="AA1314" s="32">
        <f>SUMIF(AF1313:AF1313, TRUE, AA1313:AA1313)</f>
        <v>0</v>
      </c>
      <c r="AB1314" s="32">
        <f>SUMIF(AF1313:AF1313, TRUE, AB1313:AB1313)</f>
        <v>0</v>
      </c>
      <c r="AC1314" s="32">
        <f>SUMIF(AF1313:AF1313, TRUE, AC1313:AC1313)</f>
        <v>0</v>
      </c>
      <c r="AD1314" s="32">
        <f>SUMIF(AF1313:AF1313, TRUE, AD1313:AD1313)</f>
        <v>0</v>
      </c>
      <c r="AE1314" s="32">
        <f>SUMIF(AF1313:AF1313, TRUE, AE1313:AE1313)</f>
        <v>0</v>
      </c>
      <c r="AF1314" t="b">
        <v>0</v>
      </c>
      <c r="AG1314" t="b">
        <v>0</v>
      </c>
    </row>
    <row r="1315" spans="1:33" x14ac:dyDescent="0.3">
      <c r="A1315" s="2" t="s">
        <v>2104</v>
      </c>
      <c r="B1315" s="2" t="s">
        <v>1388</v>
      </c>
      <c r="C1315" s="2" t="s">
        <v>1775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2" t="s">
        <v>385</v>
      </c>
      <c r="V1315" s="3">
        <v>213962.84</v>
      </c>
      <c r="W1315" s="3">
        <v>354844.84</v>
      </c>
      <c r="X1315" s="3">
        <v>233745.88</v>
      </c>
      <c r="Y1315" s="3">
        <v>228935.88</v>
      </c>
      <c r="Z1315" s="3">
        <v>238336.73</v>
      </c>
      <c r="AA1315" s="3">
        <v>238336.73</v>
      </c>
      <c r="AB1315" s="3">
        <v>186629.28</v>
      </c>
      <c r="AC1315" s="3">
        <v>186629.28</v>
      </c>
      <c r="AD1315" s="3">
        <v>107550.64</v>
      </c>
      <c r="AE1315" s="3">
        <v>107550.62</v>
      </c>
      <c r="AF1315" t="b">
        <v>1</v>
      </c>
      <c r="AG1315" t="b">
        <v>1</v>
      </c>
    </row>
    <row r="1316" spans="1:33" x14ac:dyDescent="0.3">
      <c r="A1316" s="2" t="s">
        <v>2103</v>
      </c>
      <c r="B1316" s="2" t="s">
        <v>1389</v>
      </c>
      <c r="C1316" s="2" t="s">
        <v>1775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2" t="s">
        <v>385</v>
      </c>
      <c r="V1316" s="3">
        <v>200976.07</v>
      </c>
      <c r="W1316" s="3">
        <v>60094.07</v>
      </c>
      <c r="X1316" s="3">
        <v>211998.12</v>
      </c>
      <c r="Y1316" s="3">
        <v>211998.12</v>
      </c>
      <c r="Z1316" s="3">
        <v>208215.17</v>
      </c>
      <c r="AA1316" s="3">
        <v>208215.17</v>
      </c>
      <c r="AB1316" s="3">
        <v>205862.22</v>
      </c>
      <c r="AC1316" s="3">
        <v>205862.22</v>
      </c>
      <c r="AD1316" s="3">
        <v>209349.28</v>
      </c>
      <c r="AE1316" s="3">
        <v>209349.28</v>
      </c>
      <c r="AF1316" t="b">
        <v>1</v>
      </c>
      <c r="AG1316" t="b">
        <v>1</v>
      </c>
    </row>
    <row r="1317" spans="1:33" x14ac:dyDescent="0.3">
      <c r="A1317" s="31" t="s">
        <v>384</v>
      </c>
      <c r="B1317" s="31" t="s">
        <v>1774</v>
      </c>
      <c r="C1317" s="31" t="s">
        <v>384</v>
      </c>
      <c r="D1317" s="32">
        <f>SUMIF(AF1315:AF1316, TRUE, D1315:D1316)</f>
        <v>0</v>
      </c>
      <c r="E1317" s="32">
        <f>SUMIF(AF1315:AF1316, TRUE, E1315:E1316)</f>
        <v>0</v>
      </c>
      <c r="F1317" s="32">
        <f>SUMIF(AF1315:AF1316, TRUE, F1315:F1316)</f>
        <v>0</v>
      </c>
      <c r="G1317" s="32">
        <f>SUMIF(AF1315:AF1316, TRUE, G1315:G1316)</f>
        <v>0</v>
      </c>
      <c r="H1317" s="32">
        <f>SUMIF(AF1315:AF1316, TRUE, H1315:H1316)</f>
        <v>0</v>
      </c>
      <c r="I1317" s="32">
        <f>SUMIF(AF1315:AF1316, TRUE, I1315:I1316)</f>
        <v>0</v>
      </c>
      <c r="J1317" s="32">
        <f>SUMIF(AF1315:AF1316, TRUE, J1315:J1316)</f>
        <v>0</v>
      </c>
      <c r="K1317" s="32">
        <f>SUMIF(AF1315:AF1316, TRUE, K1315:K1316)</f>
        <v>0</v>
      </c>
      <c r="L1317" s="32">
        <f>SUMIF(AF1315:AF1316, TRUE, L1315:L1316)</f>
        <v>0</v>
      </c>
      <c r="M1317" s="32">
        <f>SUMIF(AF1315:AF1316, TRUE, M1315:M1316)</f>
        <v>0</v>
      </c>
      <c r="N1317" s="32">
        <f>SUMIF(AF1315:AF1316, TRUE, N1315:N1316)</f>
        <v>0</v>
      </c>
      <c r="O1317" s="32">
        <f>SUMIF(AF1315:AF1316, TRUE, O1315:O1316)</f>
        <v>0</v>
      </c>
      <c r="P1317" s="32">
        <f>SUMIF(AF1315:AF1316, TRUE, P1315:P1316)</f>
        <v>0</v>
      </c>
      <c r="Q1317" s="32">
        <f>SUMIF(AF1315:AF1316, TRUE, Q1315:Q1316)</f>
        <v>0</v>
      </c>
      <c r="R1317" s="32">
        <f>SUMIF(AF1315:AF1316, TRUE, R1315:R1316)</f>
        <v>0</v>
      </c>
      <c r="S1317" s="32">
        <f>SUMIF(AF1315:AF1316, TRUE, S1315:S1316)</f>
        <v>0</v>
      </c>
      <c r="T1317" s="32">
        <f>SUMIF(AF1315:AF1316, TRUE, T1315:T1316)</f>
        <v>0</v>
      </c>
      <c r="U1317" s="31" t="s">
        <v>384</v>
      </c>
      <c r="V1317" s="32">
        <f>SUMIF(AF1315:AF1316, TRUE, V1315:V1316)</f>
        <v>414938.91000000003</v>
      </c>
      <c r="W1317" s="32">
        <f>SUMIF(AF1315:AF1316, TRUE, W1315:W1316)</f>
        <v>414938.91000000003</v>
      </c>
      <c r="X1317" s="32">
        <f>SUMIF(AF1315:AF1316, TRUE, X1315:X1316)</f>
        <v>445744</v>
      </c>
      <c r="Y1317" s="32">
        <f>SUMIF(AF1315:AF1316, TRUE, Y1315:Y1316)</f>
        <v>440934</v>
      </c>
      <c r="Z1317" s="32">
        <f>SUMIF(AF1315:AF1316, TRUE, Z1315:Z1316)</f>
        <v>446551.9</v>
      </c>
      <c r="AA1317" s="32">
        <f>SUMIF(AF1315:AF1316, TRUE, AA1315:AA1316)</f>
        <v>446551.9</v>
      </c>
      <c r="AB1317" s="32">
        <f>SUMIF(AF1315:AF1316, TRUE, AB1315:AB1316)</f>
        <v>392491.5</v>
      </c>
      <c r="AC1317" s="32">
        <f>SUMIF(AF1315:AF1316, TRUE, AC1315:AC1316)</f>
        <v>392491.5</v>
      </c>
      <c r="AD1317" s="32">
        <f>SUMIF(AF1315:AF1316, TRUE, AD1315:AD1316)</f>
        <v>316899.92</v>
      </c>
      <c r="AE1317" s="32">
        <f>SUMIF(AF1315:AF1316, TRUE, AE1315:AE1316)</f>
        <v>316899.90000000002</v>
      </c>
      <c r="AF1317" t="b">
        <v>0</v>
      </c>
      <c r="AG1317" t="b">
        <v>0</v>
      </c>
    </row>
    <row r="1318" spans="1:33" x14ac:dyDescent="0.3">
      <c r="A1318" s="2" t="s">
        <v>2102</v>
      </c>
      <c r="B1318" s="2" t="s">
        <v>1390</v>
      </c>
      <c r="C1318" s="2" t="s">
        <v>1775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2" t="s">
        <v>385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t="b">
        <v>1</v>
      </c>
      <c r="AG1318" t="b">
        <v>1</v>
      </c>
    </row>
    <row r="1319" spans="1:33" x14ac:dyDescent="0.3">
      <c r="A1319" s="2" t="s">
        <v>2101</v>
      </c>
      <c r="B1319" s="2" t="s">
        <v>1391</v>
      </c>
      <c r="C1319" s="2" t="s">
        <v>1775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2" t="s">
        <v>385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>
        <v>0</v>
      </c>
      <c r="AF1319" t="b">
        <v>1</v>
      </c>
      <c r="AG1319" t="b">
        <v>1</v>
      </c>
    </row>
    <row r="1320" spans="1:33" x14ac:dyDescent="0.3">
      <c r="A1320" s="31" t="s">
        <v>384</v>
      </c>
      <c r="B1320" s="31" t="s">
        <v>1774</v>
      </c>
      <c r="C1320" s="31" t="s">
        <v>384</v>
      </c>
      <c r="D1320" s="32">
        <f>SUMIF(AF1318:AF1319, TRUE, D1318:D1319)</f>
        <v>0</v>
      </c>
      <c r="E1320" s="32">
        <f>SUMIF(AF1318:AF1319, TRUE, E1318:E1319)</f>
        <v>0</v>
      </c>
      <c r="F1320" s="32">
        <f>SUMIF(AF1318:AF1319, TRUE, F1318:F1319)</f>
        <v>0</v>
      </c>
      <c r="G1320" s="32">
        <f>SUMIF(AF1318:AF1319, TRUE, G1318:G1319)</f>
        <v>0</v>
      </c>
      <c r="H1320" s="32">
        <f>SUMIF(AF1318:AF1319, TRUE, H1318:H1319)</f>
        <v>0</v>
      </c>
      <c r="I1320" s="32">
        <f>SUMIF(AF1318:AF1319, TRUE, I1318:I1319)</f>
        <v>0</v>
      </c>
      <c r="J1320" s="32">
        <f>SUMIF(AF1318:AF1319, TRUE, J1318:J1319)</f>
        <v>0</v>
      </c>
      <c r="K1320" s="32">
        <f>SUMIF(AF1318:AF1319, TRUE, K1318:K1319)</f>
        <v>0</v>
      </c>
      <c r="L1320" s="32">
        <f>SUMIF(AF1318:AF1319, TRUE, L1318:L1319)</f>
        <v>0</v>
      </c>
      <c r="M1320" s="32">
        <f>SUMIF(AF1318:AF1319, TRUE, M1318:M1319)</f>
        <v>0</v>
      </c>
      <c r="N1320" s="32">
        <f>SUMIF(AF1318:AF1319, TRUE, N1318:N1319)</f>
        <v>0</v>
      </c>
      <c r="O1320" s="32">
        <f>SUMIF(AF1318:AF1319, TRUE, O1318:O1319)</f>
        <v>0</v>
      </c>
      <c r="P1320" s="32">
        <f>SUMIF(AF1318:AF1319, TRUE, P1318:P1319)</f>
        <v>0</v>
      </c>
      <c r="Q1320" s="32">
        <f>SUMIF(AF1318:AF1319, TRUE, Q1318:Q1319)</f>
        <v>0</v>
      </c>
      <c r="R1320" s="32">
        <f>SUMIF(AF1318:AF1319, TRUE, R1318:R1319)</f>
        <v>0</v>
      </c>
      <c r="S1320" s="32">
        <f>SUMIF(AF1318:AF1319, TRUE, S1318:S1319)</f>
        <v>0</v>
      </c>
      <c r="T1320" s="32">
        <f>SUMIF(AF1318:AF1319, TRUE, T1318:T1319)</f>
        <v>0</v>
      </c>
      <c r="U1320" s="31" t="s">
        <v>384</v>
      </c>
      <c r="V1320" s="32">
        <f>SUMIF(AF1318:AF1319, TRUE, V1318:V1319)</f>
        <v>0</v>
      </c>
      <c r="W1320" s="32">
        <f>SUMIF(AF1318:AF1319, TRUE, W1318:W1319)</f>
        <v>0</v>
      </c>
      <c r="X1320" s="32">
        <f>SUMIF(AF1318:AF1319, TRUE, X1318:X1319)</f>
        <v>0</v>
      </c>
      <c r="Y1320" s="32">
        <f>SUMIF(AF1318:AF1319, TRUE, Y1318:Y1319)</f>
        <v>0</v>
      </c>
      <c r="Z1320" s="32">
        <f>SUMIF(AF1318:AF1319, TRUE, Z1318:Z1319)</f>
        <v>0</v>
      </c>
      <c r="AA1320" s="32">
        <f>SUMIF(AF1318:AF1319, TRUE, AA1318:AA1319)</f>
        <v>0</v>
      </c>
      <c r="AB1320" s="32">
        <f>SUMIF(AF1318:AF1319, TRUE, AB1318:AB1319)</f>
        <v>0</v>
      </c>
      <c r="AC1320" s="32">
        <f>SUMIF(AF1318:AF1319, TRUE, AC1318:AC1319)</f>
        <v>0</v>
      </c>
      <c r="AD1320" s="32">
        <f>SUMIF(AF1318:AF1319, TRUE, AD1318:AD1319)</f>
        <v>0</v>
      </c>
      <c r="AE1320" s="32">
        <f>SUMIF(AF1318:AF1319, TRUE, AE1318:AE1319)</f>
        <v>0</v>
      </c>
      <c r="AF1320" t="b">
        <v>0</v>
      </c>
      <c r="AG1320" t="b">
        <v>0</v>
      </c>
    </row>
    <row r="1321" spans="1:33" x14ac:dyDescent="0.3">
      <c r="A1321" s="2" t="s">
        <v>2100</v>
      </c>
      <c r="B1321" s="2" t="s">
        <v>1392</v>
      </c>
      <c r="C1321" s="2" t="s">
        <v>1775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2" t="s">
        <v>385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0</v>
      </c>
      <c r="AF1321" t="b">
        <v>1</v>
      </c>
      <c r="AG1321" t="b">
        <v>1</v>
      </c>
    </row>
    <row r="1322" spans="1:33" x14ac:dyDescent="0.3">
      <c r="A1322" s="31" t="s">
        <v>384</v>
      </c>
      <c r="B1322" s="31" t="s">
        <v>1774</v>
      </c>
      <c r="C1322" s="31" t="s">
        <v>384</v>
      </c>
      <c r="D1322" s="32">
        <f>SUMIF(AF1321:AF1321, TRUE, D1321:D1321)</f>
        <v>0</v>
      </c>
      <c r="E1322" s="32">
        <f>SUMIF(AF1321:AF1321, TRUE, E1321:E1321)</f>
        <v>0</v>
      </c>
      <c r="F1322" s="32">
        <f>SUMIF(AF1321:AF1321, TRUE, F1321:F1321)</f>
        <v>0</v>
      </c>
      <c r="G1322" s="32">
        <f>SUMIF(AF1321:AF1321, TRUE, G1321:G1321)</f>
        <v>0</v>
      </c>
      <c r="H1322" s="32">
        <f>SUMIF(AF1321:AF1321, TRUE, H1321:H1321)</f>
        <v>0</v>
      </c>
      <c r="I1322" s="32">
        <f>SUMIF(AF1321:AF1321, TRUE, I1321:I1321)</f>
        <v>0</v>
      </c>
      <c r="J1322" s="32">
        <f>SUMIF(AF1321:AF1321, TRUE, J1321:J1321)</f>
        <v>0</v>
      </c>
      <c r="K1322" s="32">
        <f>SUMIF(AF1321:AF1321, TRUE, K1321:K1321)</f>
        <v>0</v>
      </c>
      <c r="L1322" s="32">
        <f>SUMIF(AF1321:AF1321, TRUE, L1321:L1321)</f>
        <v>0</v>
      </c>
      <c r="M1322" s="32">
        <f>SUMIF(AF1321:AF1321, TRUE, M1321:M1321)</f>
        <v>0</v>
      </c>
      <c r="N1322" s="32">
        <f>SUMIF(AF1321:AF1321, TRUE, N1321:N1321)</f>
        <v>0</v>
      </c>
      <c r="O1322" s="32">
        <f>SUMIF(AF1321:AF1321, TRUE, O1321:O1321)</f>
        <v>0</v>
      </c>
      <c r="P1322" s="32">
        <f>SUMIF(AF1321:AF1321, TRUE, P1321:P1321)</f>
        <v>0</v>
      </c>
      <c r="Q1322" s="32">
        <f>SUMIF(AF1321:AF1321, TRUE, Q1321:Q1321)</f>
        <v>0</v>
      </c>
      <c r="R1322" s="32">
        <f>SUMIF(AF1321:AF1321, TRUE, R1321:R1321)</f>
        <v>0</v>
      </c>
      <c r="S1322" s="32">
        <f>SUMIF(AF1321:AF1321, TRUE, S1321:S1321)</f>
        <v>0</v>
      </c>
      <c r="T1322" s="32">
        <f>SUMIF(AF1321:AF1321, TRUE, T1321:T1321)</f>
        <v>0</v>
      </c>
      <c r="U1322" s="31" t="s">
        <v>384</v>
      </c>
      <c r="V1322" s="32">
        <f>SUMIF(AF1321:AF1321, TRUE, V1321:V1321)</f>
        <v>0</v>
      </c>
      <c r="W1322" s="32">
        <f>SUMIF(AF1321:AF1321, TRUE, W1321:W1321)</f>
        <v>0</v>
      </c>
      <c r="X1322" s="32">
        <f>SUMIF(AF1321:AF1321, TRUE, X1321:X1321)</f>
        <v>0</v>
      </c>
      <c r="Y1322" s="32">
        <f>SUMIF(AF1321:AF1321, TRUE, Y1321:Y1321)</f>
        <v>0</v>
      </c>
      <c r="Z1322" s="32">
        <f>SUMIF(AF1321:AF1321, TRUE, Z1321:Z1321)</f>
        <v>0</v>
      </c>
      <c r="AA1322" s="32">
        <f>SUMIF(AF1321:AF1321, TRUE, AA1321:AA1321)</f>
        <v>0</v>
      </c>
      <c r="AB1322" s="32">
        <f>SUMIF(AF1321:AF1321, TRUE, AB1321:AB1321)</f>
        <v>0</v>
      </c>
      <c r="AC1322" s="32">
        <f>SUMIF(AF1321:AF1321, TRUE, AC1321:AC1321)</f>
        <v>0</v>
      </c>
      <c r="AD1322" s="32">
        <f>SUMIF(AF1321:AF1321, TRUE, AD1321:AD1321)</f>
        <v>0</v>
      </c>
      <c r="AE1322" s="32">
        <f>SUMIF(AF1321:AF1321, TRUE, AE1321:AE1321)</f>
        <v>0</v>
      </c>
      <c r="AF1322" t="b">
        <v>0</v>
      </c>
      <c r="AG1322" t="b">
        <v>0</v>
      </c>
    </row>
    <row r="1323" spans="1:33" x14ac:dyDescent="0.3">
      <c r="A1323" s="2" t="s">
        <v>2099</v>
      </c>
      <c r="B1323" s="2" t="s">
        <v>1393</v>
      </c>
      <c r="C1323" s="2" t="s">
        <v>1775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2" t="s">
        <v>385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t="b">
        <v>1</v>
      </c>
      <c r="AG1323" t="b">
        <v>1</v>
      </c>
    </row>
    <row r="1324" spans="1:33" x14ac:dyDescent="0.3">
      <c r="A1324" s="31" t="s">
        <v>384</v>
      </c>
      <c r="B1324" s="31" t="s">
        <v>1774</v>
      </c>
      <c r="C1324" s="31" t="s">
        <v>384</v>
      </c>
      <c r="D1324" s="32">
        <f>SUMIF(AF1323:AF1323, TRUE, D1323:D1323)</f>
        <v>0</v>
      </c>
      <c r="E1324" s="32">
        <f>SUMIF(AF1323:AF1323, TRUE, E1323:E1323)</f>
        <v>0</v>
      </c>
      <c r="F1324" s="32">
        <f>SUMIF(AF1323:AF1323, TRUE, F1323:F1323)</f>
        <v>0</v>
      </c>
      <c r="G1324" s="32">
        <f>SUMIF(AF1323:AF1323, TRUE, G1323:G1323)</f>
        <v>0</v>
      </c>
      <c r="H1324" s="32">
        <f>SUMIF(AF1323:AF1323, TRUE, H1323:H1323)</f>
        <v>0</v>
      </c>
      <c r="I1324" s="32">
        <f>SUMIF(AF1323:AF1323, TRUE, I1323:I1323)</f>
        <v>0</v>
      </c>
      <c r="J1324" s="32">
        <f>SUMIF(AF1323:AF1323, TRUE, J1323:J1323)</f>
        <v>0</v>
      </c>
      <c r="K1324" s="32">
        <f>SUMIF(AF1323:AF1323, TRUE, K1323:K1323)</f>
        <v>0</v>
      </c>
      <c r="L1324" s="32">
        <f>SUMIF(AF1323:AF1323, TRUE, L1323:L1323)</f>
        <v>0</v>
      </c>
      <c r="M1324" s="32">
        <f>SUMIF(AF1323:AF1323, TRUE, M1323:M1323)</f>
        <v>0</v>
      </c>
      <c r="N1324" s="32">
        <f>SUMIF(AF1323:AF1323, TRUE, N1323:N1323)</f>
        <v>0</v>
      </c>
      <c r="O1324" s="32">
        <f>SUMIF(AF1323:AF1323, TRUE, O1323:O1323)</f>
        <v>0</v>
      </c>
      <c r="P1324" s="32">
        <f>SUMIF(AF1323:AF1323, TRUE, P1323:P1323)</f>
        <v>0</v>
      </c>
      <c r="Q1324" s="32">
        <f>SUMIF(AF1323:AF1323, TRUE, Q1323:Q1323)</f>
        <v>0</v>
      </c>
      <c r="R1324" s="32">
        <f>SUMIF(AF1323:AF1323, TRUE, R1323:R1323)</f>
        <v>0</v>
      </c>
      <c r="S1324" s="32">
        <f>SUMIF(AF1323:AF1323, TRUE, S1323:S1323)</f>
        <v>0</v>
      </c>
      <c r="T1324" s="32">
        <f>SUMIF(AF1323:AF1323, TRUE, T1323:T1323)</f>
        <v>0</v>
      </c>
      <c r="U1324" s="31" t="s">
        <v>384</v>
      </c>
      <c r="V1324" s="32">
        <f>SUMIF(AF1323:AF1323, TRUE, V1323:V1323)</f>
        <v>0</v>
      </c>
      <c r="W1324" s="32">
        <f>SUMIF(AF1323:AF1323, TRUE, W1323:W1323)</f>
        <v>0</v>
      </c>
      <c r="X1324" s="32">
        <f>SUMIF(AF1323:AF1323, TRUE, X1323:X1323)</f>
        <v>0</v>
      </c>
      <c r="Y1324" s="32">
        <f>SUMIF(AF1323:AF1323, TRUE, Y1323:Y1323)</f>
        <v>0</v>
      </c>
      <c r="Z1324" s="32">
        <f>SUMIF(AF1323:AF1323, TRUE, Z1323:Z1323)</f>
        <v>0</v>
      </c>
      <c r="AA1324" s="32">
        <f>SUMIF(AF1323:AF1323, TRUE, AA1323:AA1323)</f>
        <v>0</v>
      </c>
      <c r="AB1324" s="32">
        <f>SUMIF(AF1323:AF1323, TRUE, AB1323:AB1323)</f>
        <v>0</v>
      </c>
      <c r="AC1324" s="32">
        <f>SUMIF(AF1323:AF1323, TRUE, AC1323:AC1323)</f>
        <v>0</v>
      </c>
      <c r="AD1324" s="32">
        <f>SUMIF(AF1323:AF1323, TRUE, AD1323:AD1323)</f>
        <v>0</v>
      </c>
      <c r="AE1324" s="32">
        <f>SUMIF(AF1323:AF1323, TRUE, AE1323:AE1323)</f>
        <v>0</v>
      </c>
      <c r="AF1324" t="b">
        <v>0</v>
      </c>
      <c r="AG1324" t="b">
        <v>0</v>
      </c>
    </row>
    <row r="1325" spans="1:33" x14ac:dyDescent="0.3">
      <c r="A1325" s="2" t="s">
        <v>2098</v>
      </c>
      <c r="B1325" s="2" t="s">
        <v>1402</v>
      </c>
      <c r="C1325" s="2" t="s">
        <v>1775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2" t="s">
        <v>385</v>
      </c>
      <c r="V1325" s="3">
        <v>159398.56</v>
      </c>
      <c r="W1325" s="3">
        <v>0</v>
      </c>
      <c r="X1325" s="3">
        <v>159398.56</v>
      </c>
      <c r="Y1325" s="3">
        <v>159398.56</v>
      </c>
      <c r="Z1325" s="3">
        <v>121067.42</v>
      </c>
      <c r="AA1325" s="3">
        <v>156500</v>
      </c>
      <c r="AB1325" s="3">
        <v>155931.59</v>
      </c>
      <c r="AC1325" s="3">
        <v>155931.59</v>
      </c>
      <c r="AD1325" s="3">
        <v>89535</v>
      </c>
      <c r="AE1325" s="3">
        <v>89535</v>
      </c>
      <c r="AF1325" t="b">
        <v>1</v>
      </c>
      <c r="AG1325" t="b">
        <v>1</v>
      </c>
    </row>
    <row r="1326" spans="1:33" x14ac:dyDescent="0.3">
      <c r="A1326" s="2" t="s">
        <v>2097</v>
      </c>
      <c r="B1326" s="2" t="s">
        <v>1403</v>
      </c>
      <c r="C1326" s="2" t="s">
        <v>1775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2" t="s">
        <v>385</v>
      </c>
      <c r="V1326" s="3">
        <v>950000</v>
      </c>
      <c r="W1326" s="3">
        <v>0</v>
      </c>
      <c r="X1326" s="3">
        <v>150000</v>
      </c>
      <c r="Y1326" s="3">
        <v>0</v>
      </c>
      <c r="Z1326" s="3">
        <v>0</v>
      </c>
      <c r="AA1326" s="3">
        <v>0</v>
      </c>
      <c r="AB1326" s="3">
        <v>100000</v>
      </c>
      <c r="AC1326" s="3">
        <v>100000</v>
      </c>
      <c r="AD1326" s="3">
        <v>53000</v>
      </c>
      <c r="AE1326" s="3">
        <v>53000</v>
      </c>
      <c r="AF1326" t="b">
        <v>1</v>
      </c>
      <c r="AG1326" t="b">
        <v>1</v>
      </c>
    </row>
    <row r="1327" spans="1:33" x14ac:dyDescent="0.3">
      <c r="A1327" s="2" t="s">
        <v>2096</v>
      </c>
      <c r="B1327" s="2" t="s">
        <v>1404</v>
      </c>
      <c r="C1327" s="2" t="s">
        <v>1775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2" t="s">
        <v>385</v>
      </c>
      <c r="V1327" s="3">
        <v>7000</v>
      </c>
      <c r="W1327" s="3">
        <v>359803.4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t="b">
        <v>1</v>
      </c>
      <c r="AG1327" t="b">
        <v>1</v>
      </c>
    </row>
    <row r="1328" spans="1:33" x14ac:dyDescent="0.3">
      <c r="A1328" s="2" t="s">
        <v>2095</v>
      </c>
      <c r="B1328" s="2" t="s">
        <v>1405</v>
      </c>
      <c r="C1328" s="2" t="s">
        <v>1775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2" t="s">
        <v>385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t="b">
        <v>1</v>
      </c>
      <c r="AG1328" t="b">
        <v>1</v>
      </c>
    </row>
    <row r="1329" spans="1:33" x14ac:dyDescent="0.3">
      <c r="A1329" s="2" t="s">
        <v>2094</v>
      </c>
      <c r="B1329" s="2" t="s">
        <v>1406</v>
      </c>
      <c r="C1329" s="2" t="s">
        <v>1775</v>
      </c>
      <c r="D1329" s="3">
        <v>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2" t="s">
        <v>385</v>
      </c>
      <c r="V1329" s="3">
        <v>50000</v>
      </c>
      <c r="W1329" s="3">
        <v>0</v>
      </c>
      <c r="X1329" s="3">
        <v>67000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t="b">
        <v>1</v>
      </c>
      <c r="AG1329" t="b">
        <v>1</v>
      </c>
    </row>
    <row r="1330" spans="1:33" x14ac:dyDescent="0.3">
      <c r="A1330" s="2" t="s">
        <v>2093</v>
      </c>
      <c r="B1330" s="2" t="s">
        <v>1407</v>
      </c>
      <c r="C1330" s="2" t="s">
        <v>1775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2" t="s">
        <v>385</v>
      </c>
      <c r="V1330" s="3">
        <v>30000</v>
      </c>
      <c r="W1330" s="3">
        <v>0</v>
      </c>
      <c r="X1330" s="3">
        <v>30000</v>
      </c>
      <c r="Y1330" s="3">
        <v>30000</v>
      </c>
      <c r="Z1330" s="3">
        <v>20500</v>
      </c>
      <c r="AA1330" s="3">
        <v>20500</v>
      </c>
      <c r="AB1330" s="3">
        <v>22500</v>
      </c>
      <c r="AC1330" s="3">
        <v>22500</v>
      </c>
      <c r="AD1330" s="3">
        <v>19000</v>
      </c>
      <c r="AE1330" s="3">
        <v>19000</v>
      </c>
      <c r="AF1330" t="b">
        <v>1</v>
      </c>
      <c r="AG1330" t="b">
        <v>1</v>
      </c>
    </row>
    <row r="1331" spans="1:33" x14ac:dyDescent="0.3">
      <c r="A1331" s="2" t="s">
        <v>2092</v>
      </c>
      <c r="B1331" s="2" t="s">
        <v>1408</v>
      </c>
      <c r="C1331" s="2" t="s">
        <v>1775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2" t="s">
        <v>385</v>
      </c>
      <c r="V1331" s="3">
        <v>64373.11</v>
      </c>
      <c r="W1331" s="3">
        <v>0</v>
      </c>
      <c r="X1331" s="3">
        <v>64373.11</v>
      </c>
      <c r="Y1331" s="3">
        <v>64373.11</v>
      </c>
      <c r="Z1331" s="3">
        <v>64373.11</v>
      </c>
      <c r="AA1331" s="3">
        <v>64373.11</v>
      </c>
      <c r="AB1331" s="3">
        <v>64373.11</v>
      </c>
      <c r="AC1331" s="3">
        <v>64373.11</v>
      </c>
      <c r="AD1331" s="3">
        <v>64373.11</v>
      </c>
      <c r="AE1331" s="3">
        <v>64373.11</v>
      </c>
      <c r="AF1331" t="b">
        <v>1</v>
      </c>
      <c r="AG1331" t="b">
        <v>1</v>
      </c>
    </row>
    <row r="1332" spans="1:33" x14ac:dyDescent="0.3">
      <c r="A1332" s="2" t="s">
        <v>2091</v>
      </c>
      <c r="B1332" s="2" t="s">
        <v>1409</v>
      </c>
      <c r="C1332" s="2" t="s">
        <v>1775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2" t="s">
        <v>385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t="b">
        <v>1</v>
      </c>
      <c r="AG1332" t="b">
        <v>1</v>
      </c>
    </row>
    <row r="1333" spans="1:33" x14ac:dyDescent="0.3">
      <c r="A1333" s="31" t="s">
        <v>384</v>
      </c>
      <c r="B1333" s="31" t="s">
        <v>1774</v>
      </c>
      <c r="C1333" s="31" t="s">
        <v>384</v>
      </c>
      <c r="D1333" s="32">
        <f>SUMIF(AF1325:AF1332, TRUE, D1325:D1332)</f>
        <v>0</v>
      </c>
      <c r="E1333" s="32">
        <f>SUMIF(AF1325:AF1332, TRUE, E1325:E1332)</f>
        <v>0</v>
      </c>
      <c r="F1333" s="32">
        <f>SUMIF(AF1325:AF1332, TRUE, F1325:F1332)</f>
        <v>0</v>
      </c>
      <c r="G1333" s="32">
        <f>SUMIF(AF1325:AF1332, TRUE, G1325:G1332)</f>
        <v>0</v>
      </c>
      <c r="H1333" s="32">
        <f>SUMIF(AF1325:AF1332, TRUE, H1325:H1332)</f>
        <v>0</v>
      </c>
      <c r="I1333" s="32">
        <f>SUMIF(AF1325:AF1332, TRUE, I1325:I1332)</f>
        <v>0</v>
      </c>
      <c r="J1333" s="32">
        <f>SUMIF(AF1325:AF1332, TRUE, J1325:J1332)</f>
        <v>0</v>
      </c>
      <c r="K1333" s="32">
        <f>SUMIF(AF1325:AF1332, TRUE, K1325:K1332)</f>
        <v>0</v>
      </c>
      <c r="L1333" s="32">
        <f>SUMIF(AF1325:AF1332, TRUE, L1325:L1332)</f>
        <v>0</v>
      </c>
      <c r="M1333" s="32">
        <f>SUMIF(AF1325:AF1332, TRUE, M1325:M1332)</f>
        <v>0</v>
      </c>
      <c r="N1333" s="32">
        <f>SUMIF(AF1325:AF1332, TRUE, N1325:N1332)</f>
        <v>0</v>
      </c>
      <c r="O1333" s="32">
        <f>SUMIF(AF1325:AF1332, TRUE, O1325:O1332)</f>
        <v>0</v>
      </c>
      <c r="P1333" s="32">
        <f>SUMIF(AF1325:AF1332, TRUE, P1325:P1332)</f>
        <v>0</v>
      </c>
      <c r="Q1333" s="32">
        <f>SUMIF(AF1325:AF1332, TRUE, Q1325:Q1332)</f>
        <v>0</v>
      </c>
      <c r="R1333" s="32">
        <f>SUMIF(AF1325:AF1332, TRUE, R1325:R1332)</f>
        <v>0</v>
      </c>
      <c r="S1333" s="32">
        <f>SUMIF(AF1325:AF1332, TRUE, S1325:S1332)</f>
        <v>0</v>
      </c>
      <c r="T1333" s="32">
        <f>SUMIF(AF1325:AF1332, TRUE, T1325:T1332)</f>
        <v>0</v>
      </c>
      <c r="U1333" s="31" t="s">
        <v>384</v>
      </c>
      <c r="V1333" s="32">
        <f>SUMIF(AF1325:AF1332, TRUE, V1325:V1332)</f>
        <v>1260771.6700000002</v>
      </c>
      <c r="W1333" s="32">
        <f>SUMIF(AF1325:AF1332, TRUE, W1325:W1332)</f>
        <v>359803.4</v>
      </c>
      <c r="X1333" s="32">
        <f>SUMIF(AF1325:AF1332, TRUE, X1325:X1332)</f>
        <v>470771.67</v>
      </c>
      <c r="Y1333" s="32">
        <f>SUMIF(AF1325:AF1332, TRUE, Y1325:Y1332)</f>
        <v>253771.66999999998</v>
      </c>
      <c r="Z1333" s="32">
        <f>SUMIF(AF1325:AF1332, TRUE, Z1325:Z1332)</f>
        <v>205940.52999999997</v>
      </c>
      <c r="AA1333" s="32">
        <f>SUMIF(AF1325:AF1332, TRUE, AA1325:AA1332)</f>
        <v>241373.11</v>
      </c>
      <c r="AB1333" s="32">
        <f>SUMIF(AF1325:AF1332, TRUE, AB1325:AB1332)</f>
        <v>342804.69999999995</v>
      </c>
      <c r="AC1333" s="32">
        <f>SUMIF(AF1325:AF1332, TRUE, AC1325:AC1332)</f>
        <v>342804.69999999995</v>
      </c>
      <c r="AD1333" s="32">
        <f>SUMIF(AF1325:AF1332, TRUE, AD1325:AD1332)</f>
        <v>225908.11</v>
      </c>
      <c r="AE1333" s="32">
        <f>SUMIF(AF1325:AF1332, TRUE, AE1325:AE1332)</f>
        <v>225908.11</v>
      </c>
      <c r="AF1333" t="b">
        <v>0</v>
      </c>
      <c r="AG1333" t="b">
        <v>0</v>
      </c>
    </row>
    <row r="1334" spans="1:33" x14ac:dyDescent="0.3">
      <c r="A1334" s="2" t="s">
        <v>2090</v>
      </c>
      <c r="B1334" s="2" t="s">
        <v>1394</v>
      </c>
      <c r="C1334" s="2" t="s">
        <v>1775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2" t="s">
        <v>385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  <c r="AE1334" s="3">
        <v>0</v>
      </c>
      <c r="AF1334" t="b">
        <v>1</v>
      </c>
      <c r="AG1334" t="b">
        <v>1</v>
      </c>
    </row>
    <row r="1335" spans="1:33" x14ac:dyDescent="0.3">
      <c r="A1335" s="31" t="s">
        <v>384</v>
      </c>
      <c r="B1335" s="31" t="s">
        <v>1774</v>
      </c>
      <c r="C1335" s="31" t="s">
        <v>384</v>
      </c>
      <c r="D1335" s="32">
        <f>SUMIF(AF1334:AF1334, TRUE, D1334:D1334)</f>
        <v>0</v>
      </c>
      <c r="E1335" s="32">
        <f>SUMIF(AF1334:AF1334, TRUE, E1334:E1334)</f>
        <v>0</v>
      </c>
      <c r="F1335" s="32">
        <f>SUMIF(AF1334:AF1334, TRUE, F1334:F1334)</f>
        <v>0</v>
      </c>
      <c r="G1335" s="32">
        <f>SUMIF(AF1334:AF1334, TRUE, G1334:G1334)</f>
        <v>0</v>
      </c>
      <c r="H1335" s="32">
        <f>SUMIF(AF1334:AF1334, TRUE, H1334:H1334)</f>
        <v>0</v>
      </c>
      <c r="I1335" s="32">
        <f>SUMIF(AF1334:AF1334, TRUE, I1334:I1334)</f>
        <v>0</v>
      </c>
      <c r="J1335" s="32">
        <f>SUMIF(AF1334:AF1334, TRUE, J1334:J1334)</f>
        <v>0</v>
      </c>
      <c r="K1335" s="32">
        <f>SUMIF(AF1334:AF1334, TRUE, K1334:K1334)</f>
        <v>0</v>
      </c>
      <c r="L1335" s="32">
        <f>SUMIF(AF1334:AF1334, TRUE, L1334:L1334)</f>
        <v>0</v>
      </c>
      <c r="M1335" s="32">
        <f>SUMIF(AF1334:AF1334, TRUE, M1334:M1334)</f>
        <v>0</v>
      </c>
      <c r="N1335" s="32">
        <f>SUMIF(AF1334:AF1334, TRUE, N1334:N1334)</f>
        <v>0</v>
      </c>
      <c r="O1335" s="32">
        <f>SUMIF(AF1334:AF1334, TRUE, O1334:O1334)</f>
        <v>0</v>
      </c>
      <c r="P1335" s="32">
        <f>SUMIF(AF1334:AF1334, TRUE, P1334:P1334)</f>
        <v>0</v>
      </c>
      <c r="Q1335" s="32">
        <f>SUMIF(AF1334:AF1334, TRUE, Q1334:Q1334)</f>
        <v>0</v>
      </c>
      <c r="R1335" s="32">
        <f>SUMIF(AF1334:AF1334, TRUE, R1334:R1334)</f>
        <v>0</v>
      </c>
      <c r="S1335" s="32">
        <f>SUMIF(AF1334:AF1334, TRUE, S1334:S1334)</f>
        <v>0</v>
      </c>
      <c r="T1335" s="32">
        <f>SUMIF(AF1334:AF1334, TRUE, T1334:T1334)</f>
        <v>0</v>
      </c>
      <c r="U1335" s="31" t="s">
        <v>384</v>
      </c>
      <c r="V1335" s="32">
        <f>SUMIF(AF1334:AF1334, TRUE, V1334:V1334)</f>
        <v>0</v>
      </c>
      <c r="W1335" s="32">
        <f>SUMIF(AF1334:AF1334, TRUE, W1334:W1334)</f>
        <v>0</v>
      </c>
      <c r="X1335" s="32">
        <f>SUMIF(AF1334:AF1334, TRUE, X1334:X1334)</f>
        <v>0</v>
      </c>
      <c r="Y1335" s="32">
        <f>SUMIF(AF1334:AF1334, TRUE, Y1334:Y1334)</f>
        <v>0</v>
      </c>
      <c r="Z1335" s="32">
        <f>SUMIF(AF1334:AF1334, TRUE, Z1334:Z1334)</f>
        <v>0</v>
      </c>
      <c r="AA1335" s="32">
        <f>SUMIF(AF1334:AF1334, TRUE, AA1334:AA1334)</f>
        <v>0</v>
      </c>
      <c r="AB1335" s="32">
        <f>SUMIF(AF1334:AF1334, TRUE, AB1334:AB1334)</f>
        <v>0</v>
      </c>
      <c r="AC1335" s="32">
        <f>SUMIF(AF1334:AF1334, TRUE, AC1334:AC1334)</f>
        <v>0</v>
      </c>
      <c r="AD1335" s="32">
        <f>SUMIF(AF1334:AF1334, TRUE, AD1334:AD1334)</f>
        <v>0</v>
      </c>
      <c r="AE1335" s="32">
        <f>SUMIF(AF1334:AF1334, TRUE, AE1334:AE1334)</f>
        <v>0</v>
      </c>
      <c r="AF1335" t="b">
        <v>0</v>
      </c>
      <c r="AG1335" t="b">
        <v>0</v>
      </c>
    </row>
    <row r="1336" spans="1:33" x14ac:dyDescent="0.3">
      <c r="A1336" s="2" t="s">
        <v>2089</v>
      </c>
      <c r="B1336" s="2" t="s">
        <v>736</v>
      </c>
      <c r="C1336" s="2" t="s">
        <v>1775</v>
      </c>
      <c r="D1336" s="3">
        <v>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2" t="s">
        <v>385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t="b">
        <v>1</v>
      </c>
      <c r="AG1336" t="b">
        <v>1</v>
      </c>
    </row>
    <row r="1337" spans="1:33" x14ac:dyDescent="0.3">
      <c r="A1337" s="31" t="s">
        <v>384</v>
      </c>
      <c r="B1337" s="31" t="s">
        <v>1774</v>
      </c>
      <c r="C1337" s="31" t="s">
        <v>384</v>
      </c>
      <c r="D1337" s="32">
        <f>SUMIF(AF1336:AF1336, TRUE, D1336:D1336)</f>
        <v>0</v>
      </c>
      <c r="E1337" s="32">
        <f>SUMIF(AF1336:AF1336, TRUE, E1336:E1336)</f>
        <v>0</v>
      </c>
      <c r="F1337" s="32">
        <f>SUMIF(AF1336:AF1336, TRUE, F1336:F1336)</f>
        <v>0</v>
      </c>
      <c r="G1337" s="32">
        <f>SUMIF(AF1336:AF1336, TRUE, G1336:G1336)</f>
        <v>0</v>
      </c>
      <c r="H1337" s="32">
        <f>SUMIF(AF1336:AF1336, TRUE, H1336:H1336)</f>
        <v>0</v>
      </c>
      <c r="I1337" s="32">
        <f>SUMIF(AF1336:AF1336, TRUE, I1336:I1336)</f>
        <v>0</v>
      </c>
      <c r="J1337" s="32">
        <f>SUMIF(AF1336:AF1336, TRUE, J1336:J1336)</f>
        <v>0</v>
      </c>
      <c r="K1337" s="32">
        <f>SUMIF(AF1336:AF1336, TRUE, K1336:K1336)</f>
        <v>0</v>
      </c>
      <c r="L1337" s="32">
        <f>SUMIF(AF1336:AF1336, TRUE, L1336:L1336)</f>
        <v>0</v>
      </c>
      <c r="M1337" s="32">
        <f>SUMIF(AF1336:AF1336, TRUE, M1336:M1336)</f>
        <v>0</v>
      </c>
      <c r="N1337" s="32">
        <f>SUMIF(AF1336:AF1336, TRUE, N1336:N1336)</f>
        <v>0</v>
      </c>
      <c r="O1337" s="32">
        <f>SUMIF(AF1336:AF1336, TRUE, O1336:O1336)</f>
        <v>0</v>
      </c>
      <c r="P1337" s="32">
        <f>SUMIF(AF1336:AF1336, TRUE, P1336:P1336)</f>
        <v>0</v>
      </c>
      <c r="Q1337" s="32">
        <f>SUMIF(AF1336:AF1336, TRUE, Q1336:Q1336)</f>
        <v>0</v>
      </c>
      <c r="R1337" s="32">
        <f>SUMIF(AF1336:AF1336, TRUE, R1336:R1336)</f>
        <v>0</v>
      </c>
      <c r="S1337" s="32">
        <f>SUMIF(AF1336:AF1336, TRUE, S1336:S1336)</f>
        <v>0</v>
      </c>
      <c r="T1337" s="32">
        <f>SUMIF(AF1336:AF1336, TRUE, T1336:T1336)</f>
        <v>0</v>
      </c>
      <c r="U1337" s="31" t="s">
        <v>384</v>
      </c>
      <c r="V1337" s="32">
        <f>SUMIF(AF1336:AF1336, TRUE, V1336:V1336)</f>
        <v>0</v>
      </c>
      <c r="W1337" s="32">
        <f>SUMIF(AF1336:AF1336, TRUE, W1336:W1336)</f>
        <v>0</v>
      </c>
      <c r="X1337" s="32">
        <f>SUMIF(AF1336:AF1336, TRUE, X1336:X1336)</f>
        <v>0</v>
      </c>
      <c r="Y1337" s="32">
        <f>SUMIF(AF1336:AF1336, TRUE, Y1336:Y1336)</f>
        <v>0</v>
      </c>
      <c r="Z1337" s="32">
        <f>SUMIF(AF1336:AF1336, TRUE, Z1336:Z1336)</f>
        <v>0</v>
      </c>
      <c r="AA1337" s="32">
        <f>SUMIF(AF1336:AF1336, TRUE, AA1336:AA1336)</f>
        <v>0</v>
      </c>
      <c r="AB1337" s="32">
        <f>SUMIF(AF1336:AF1336, TRUE, AB1336:AB1336)</f>
        <v>0</v>
      </c>
      <c r="AC1337" s="32">
        <f>SUMIF(AF1336:AF1336, TRUE, AC1336:AC1336)</f>
        <v>0</v>
      </c>
      <c r="AD1337" s="32">
        <f>SUMIF(AF1336:AF1336, TRUE, AD1336:AD1336)</f>
        <v>0</v>
      </c>
      <c r="AE1337" s="32">
        <f>SUMIF(AF1336:AF1336, TRUE, AE1336:AE1336)</f>
        <v>0</v>
      </c>
      <c r="AF1337" t="b">
        <v>0</v>
      </c>
      <c r="AG1337" t="b">
        <v>0</v>
      </c>
    </row>
    <row r="1338" spans="1:33" x14ac:dyDescent="0.3">
      <c r="A1338" s="2" t="s">
        <v>2088</v>
      </c>
      <c r="B1338" s="2" t="s">
        <v>735</v>
      </c>
      <c r="C1338" s="2" t="s">
        <v>1775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2" t="s">
        <v>385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t="b">
        <v>1</v>
      </c>
      <c r="AG1338" t="b">
        <v>1</v>
      </c>
    </row>
    <row r="1339" spans="1:33" x14ac:dyDescent="0.3">
      <c r="A1339" s="31" t="s">
        <v>384</v>
      </c>
      <c r="B1339" s="31" t="s">
        <v>1774</v>
      </c>
      <c r="C1339" s="31" t="s">
        <v>384</v>
      </c>
      <c r="D1339" s="32">
        <f>SUMIF(AF1338:AF1338, TRUE, D1338:D1338)</f>
        <v>0</v>
      </c>
      <c r="E1339" s="32">
        <f>SUMIF(AF1338:AF1338, TRUE, E1338:E1338)</f>
        <v>0</v>
      </c>
      <c r="F1339" s="32">
        <f>SUMIF(AF1338:AF1338, TRUE, F1338:F1338)</f>
        <v>0</v>
      </c>
      <c r="G1339" s="32">
        <f>SUMIF(AF1338:AF1338, TRUE, G1338:G1338)</f>
        <v>0</v>
      </c>
      <c r="H1339" s="32">
        <f>SUMIF(AF1338:AF1338, TRUE, H1338:H1338)</f>
        <v>0</v>
      </c>
      <c r="I1339" s="32">
        <f>SUMIF(AF1338:AF1338, TRUE, I1338:I1338)</f>
        <v>0</v>
      </c>
      <c r="J1339" s="32">
        <f>SUMIF(AF1338:AF1338, TRUE, J1338:J1338)</f>
        <v>0</v>
      </c>
      <c r="K1339" s="32">
        <f>SUMIF(AF1338:AF1338, TRUE, K1338:K1338)</f>
        <v>0</v>
      </c>
      <c r="L1339" s="32">
        <f>SUMIF(AF1338:AF1338, TRUE, L1338:L1338)</f>
        <v>0</v>
      </c>
      <c r="M1339" s="32">
        <f>SUMIF(AF1338:AF1338, TRUE, M1338:M1338)</f>
        <v>0</v>
      </c>
      <c r="N1339" s="32">
        <f>SUMIF(AF1338:AF1338, TRUE, N1338:N1338)</f>
        <v>0</v>
      </c>
      <c r="O1339" s="32">
        <f>SUMIF(AF1338:AF1338, TRUE, O1338:O1338)</f>
        <v>0</v>
      </c>
      <c r="P1339" s="32">
        <f>SUMIF(AF1338:AF1338, TRUE, P1338:P1338)</f>
        <v>0</v>
      </c>
      <c r="Q1339" s="32">
        <f>SUMIF(AF1338:AF1338, TRUE, Q1338:Q1338)</f>
        <v>0</v>
      </c>
      <c r="R1339" s="32">
        <f>SUMIF(AF1338:AF1338, TRUE, R1338:R1338)</f>
        <v>0</v>
      </c>
      <c r="S1339" s="32">
        <f>SUMIF(AF1338:AF1338, TRUE, S1338:S1338)</f>
        <v>0</v>
      </c>
      <c r="T1339" s="32">
        <f>SUMIF(AF1338:AF1338, TRUE, T1338:T1338)</f>
        <v>0</v>
      </c>
      <c r="U1339" s="31" t="s">
        <v>384</v>
      </c>
      <c r="V1339" s="32">
        <f>SUMIF(AF1338:AF1338, TRUE, V1338:V1338)</f>
        <v>0</v>
      </c>
      <c r="W1339" s="32">
        <f>SUMIF(AF1338:AF1338, TRUE, W1338:W1338)</f>
        <v>0</v>
      </c>
      <c r="X1339" s="32">
        <f>SUMIF(AF1338:AF1338, TRUE, X1338:X1338)</f>
        <v>0</v>
      </c>
      <c r="Y1339" s="32">
        <f>SUMIF(AF1338:AF1338, TRUE, Y1338:Y1338)</f>
        <v>0</v>
      </c>
      <c r="Z1339" s="32">
        <f>SUMIF(AF1338:AF1338, TRUE, Z1338:Z1338)</f>
        <v>0</v>
      </c>
      <c r="AA1339" s="32">
        <f>SUMIF(AF1338:AF1338, TRUE, AA1338:AA1338)</f>
        <v>0</v>
      </c>
      <c r="AB1339" s="32">
        <f>SUMIF(AF1338:AF1338, TRUE, AB1338:AB1338)</f>
        <v>0</v>
      </c>
      <c r="AC1339" s="32">
        <f>SUMIF(AF1338:AF1338, TRUE, AC1338:AC1338)</f>
        <v>0</v>
      </c>
      <c r="AD1339" s="32">
        <f>SUMIF(AF1338:AF1338, TRUE, AD1338:AD1338)</f>
        <v>0</v>
      </c>
      <c r="AE1339" s="32">
        <f>SUMIF(AF1338:AF1338, TRUE, AE1338:AE1338)</f>
        <v>0</v>
      </c>
      <c r="AF1339" t="b">
        <v>0</v>
      </c>
      <c r="AG1339" t="b">
        <v>0</v>
      </c>
    </row>
    <row r="1340" spans="1:33" x14ac:dyDescent="0.3">
      <c r="A1340" s="2" t="s">
        <v>2087</v>
      </c>
      <c r="B1340" s="2" t="s">
        <v>734</v>
      </c>
      <c r="C1340" s="2" t="s">
        <v>1775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2" t="s">
        <v>385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t="b">
        <v>1</v>
      </c>
      <c r="AG1340" t="b">
        <v>1</v>
      </c>
    </row>
    <row r="1341" spans="1:33" x14ac:dyDescent="0.3">
      <c r="A1341" s="31" t="s">
        <v>384</v>
      </c>
      <c r="B1341" s="31" t="s">
        <v>1774</v>
      </c>
      <c r="C1341" s="31" t="s">
        <v>384</v>
      </c>
      <c r="D1341" s="32">
        <f>SUMIF(AF1340:AF1340, TRUE, D1340:D1340)</f>
        <v>0</v>
      </c>
      <c r="E1341" s="32">
        <f>SUMIF(AF1340:AF1340, TRUE, E1340:E1340)</f>
        <v>0</v>
      </c>
      <c r="F1341" s="32">
        <f>SUMIF(AF1340:AF1340, TRUE, F1340:F1340)</f>
        <v>0</v>
      </c>
      <c r="G1341" s="32">
        <f>SUMIF(AF1340:AF1340, TRUE, G1340:G1340)</f>
        <v>0</v>
      </c>
      <c r="H1341" s="32">
        <f>SUMIF(AF1340:AF1340, TRUE, H1340:H1340)</f>
        <v>0</v>
      </c>
      <c r="I1341" s="32">
        <f>SUMIF(AF1340:AF1340, TRUE, I1340:I1340)</f>
        <v>0</v>
      </c>
      <c r="J1341" s="32">
        <f>SUMIF(AF1340:AF1340, TRUE, J1340:J1340)</f>
        <v>0</v>
      </c>
      <c r="K1341" s="32">
        <f>SUMIF(AF1340:AF1340, TRUE, K1340:K1340)</f>
        <v>0</v>
      </c>
      <c r="L1341" s="32">
        <f>SUMIF(AF1340:AF1340, TRUE, L1340:L1340)</f>
        <v>0</v>
      </c>
      <c r="M1341" s="32">
        <f>SUMIF(AF1340:AF1340, TRUE, M1340:M1340)</f>
        <v>0</v>
      </c>
      <c r="N1341" s="32">
        <f>SUMIF(AF1340:AF1340, TRUE, N1340:N1340)</f>
        <v>0</v>
      </c>
      <c r="O1341" s="32">
        <f>SUMIF(AF1340:AF1340, TRUE, O1340:O1340)</f>
        <v>0</v>
      </c>
      <c r="P1341" s="32">
        <f>SUMIF(AF1340:AF1340, TRUE, P1340:P1340)</f>
        <v>0</v>
      </c>
      <c r="Q1341" s="32">
        <f>SUMIF(AF1340:AF1340, TRUE, Q1340:Q1340)</f>
        <v>0</v>
      </c>
      <c r="R1341" s="32">
        <f>SUMIF(AF1340:AF1340, TRUE, R1340:R1340)</f>
        <v>0</v>
      </c>
      <c r="S1341" s="32">
        <f>SUMIF(AF1340:AF1340, TRUE, S1340:S1340)</f>
        <v>0</v>
      </c>
      <c r="T1341" s="32">
        <f>SUMIF(AF1340:AF1340, TRUE, T1340:T1340)</f>
        <v>0</v>
      </c>
      <c r="U1341" s="31" t="s">
        <v>384</v>
      </c>
      <c r="V1341" s="32">
        <f>SUMIF(AF1340:AF1340, TRUE, V1340:V1340)</f>
        <v>0</v>
      </c>
      <c r="W1341" s="32">
        <f>SUMIF(AF1340:AF1340, TRUE, W1340:W1340)</f>
        <v>0</v>
      </c>
      <c r="X1341" s="32">
        <f>SUMIF(AF1340:AF1340, TRUE, X1340:X1340)</f>
        <v>0</v>
      </c>
      <c r="Y1341" s="32">
        <f>SUMIF(AF1340:AF1340, TRUE, Y1340:Y1340)</f>
        <v>0</v>
      </c>
      <c r="Z1341" s="32">
        <f>SUMIF(AF1340:AF1340, TRUE, Z1340:Z1340)</f>
        <v>0</v>
      </c>
      <c r="AA1341" s="32">
        <f>SUMIF(AF1340:AF1340, TRUE, AA1340:AA1340)</f>
        <v>0</v>
      </c>
      <c r="AB1341" s="32">
        <f>SUMIF(AF1340:AF1340, TRUE, AB1340:AB1340)</f>
        <v>0</v>
      </c>
      <c r="AC1341" s="32">
        <f>SUMIF(AF1340:AF1340, TRUE, AC1340:AC1340)</f>
        <v>0</v>
      </c>
      <c r="AD1341" s="32">
        <f>SUMIF(AF1340:AF1340, TRUE, AD1340:AD1340)</f>
        <v>0</v>
      </c>
      <c r="AE1341" s="32">
        <f>SUMIF(AF1340:AF1340, TRUE, AE1340:AE1340)</f>
        <v>0</v>
      </c>
      <c r="AF1341" t="b">
        <v>0</v>
      </c>
      <c r="AG1341" t="b">
        <v>0</v>
      </c>
    </row>
    <row r="1342" spans="1:33" x14ac:dyDescent="0.3">
      <c r="A1342" s="2" t="s">
        <v>2086</v>
      </c>
      <c r="B1342" s="2" t="s">
        <v>733</v>
      </c>
      <c r="C1342" s="2" t="s">
        <v>1775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2" t="s">
        <v>385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>
        <v>0</v>
      </c>
      <c r="AF1342" t="b">
        <v>1</v>
      </c>
      <c r="AG1342" t="b">
        <v>1</v>
      </c>
    </row>
    <row r="1343" spans="1:33" x14ac:dyDescent="0.3">
      <c r="A1343" s="31" t="s">
        <v>384</v>
      </c>
      <c r="B1343" s="31" t="s">
        <v>1774</v>
      </c>
      <c r="C1343" s="31" t="s">
        <v>384</v>
      </c>
      <c r="D1343" s="32">
        <f>SUMIF(AF1342:AF1342, TRUE, D1342:D1342)</f>
        <v>0</v>
      </c>
      <c r="E1343" s="32">
        <f>SUMIF(AF1342:AF1342, TRUE, E1342:E1342)</f>
        <v>0</v>
      </c>
      <c r="F1343" s="32">
        <f>SUMIF(AF1342:AF1342, TRUE, F1342:F1342)</f>
        <v>0</v>
      </c>
      <c r="G1343" s="32">
        <f>SUMIF(AF1342:AF1342, TRUE, G1342:G1342)</f>
        <v>0</v>
      </c>
      <c r="H1343" s="32">
        <f>SUMIF(AF1342:AF1342, TRUE, H1342:H1342)</f>
        <v>0</v>
      </c>
      <c r="I1343" s="32">
        <f>SUMIF(AF1342:AF1342, TRUE, I1342:I1342)</f>
        <v>0</v>
      </c>
      <c r="J1343" s="32">
        <f>SUMIF(AF1342:AF1342, TRUE, J1342:J1342)</f>
        <v>0</v>
      </c>
      <c r="K1343" s="32">
        <f>SUMIF(AF1342:AF1342, TRUE, K1342:K1342)</f>
        <v>0</v>
      </c>
      <c r="L1343" s="32">
        <f>SUMIF(AF1342:AF1342, TRUE, L1342:L1342)</f>
        <v>0</v>
      </c>
      <c r="M1343" s="32">
        <f>SUMIF(AF1342:AF1342, TRUE, M1342:M1342)</f>
        <v>0</v>
      </c>
      <c r="N1343" s="32">
        <f>SUMIF(AF1342:AF1342, TRUE, N1342:N1342)</f>
        <v>0</v>
      </c>
      <c r="O1343" s="32">
        <f>SUMIF(AF1342:AF1342, TRUE, O1342:O1342)</f>
        <v>0</v>
      </c>
      <c r="P1343" s="32">
        <f>SUMIF(AF1342:AF1342, TRUE, P1342:P1342)</f>
        <v>0</v>
      </c>
      <c r="Q1343" s="32">
        <f>SUMIF(AF1342:AF1342, TRUE, Q1342:Q1342)</f>
        <v>0</v>
      </c>
      <c r="R1343" s="32">
        <f>SUMIF(AF1342:AF1342, TRUE, R1342:R1342)</f>
        <v>0</v>
      </c>
      <c r="S1343" s="32">
        <f>SUMIF(AF1342:AF1342, TRUE, S1342:S1342)</f>
        <v>0</v>
      </c>
      <c r="T1343" s="32">
        <f>SUMIF(AF1342:AF1342, TRUE, T1342:T1342)</f>
        <v>0</v>
      </c>
      <c r="U1343" s="31" t="s">
        <v>384</v>
      </c>
      <c r="V1343" s="32">
        <f>SUMIF(AF1342:AF1342, TRUE, V1342:V1342)</f>
        <v>0</v>
      </c>
      <c r="W1343" s="32">
        <f>SUMIF(AF1342:AF1342, TRUE, W1342:W1342)</f>
        <v>0</v>
      </c>
      <c r="X1343" s="32">
        <f>SUMIF(AF1342:AF1342, TRUE, X1342:X1342)</f>
        <v>0</v>
      </c>
      <c r="Y1343" s="32">
        <f>SUMIF(AF1342:AF1342, TRUE, Y1342:Y1342)</f>
        <v>0</v>
      </c>
      <c r="Z1343" s="32">
        <f>SUMIF(AF1342:AF1342, TRUE, Z1342:Z1342)</f>
        <v>0</v>
      </c>
      <c r="AA1343" s="32">
        <f>SUMIF(AF1342:AF1342, TRUE, AA1342:AA1342)</f>
        <v>0</v>
      </c>
      <c r="AB1343" s="32">
        <f>SUMIF(AF1342:AF1342, TRUE, AB1342:AB1342)</f>
        <v>0</v>
      </c>
      <c r="AC1343" s="32">
        <f>SUMIF(AF1342:AF1342, TRUE, AC1342:AC1342)</f>
        <v>0</v>
      </c>
      <c r="AD1343" s="32">
        <f>SUMIF(AF1342:AF1342, TRUE, AD1342:AD1342)</f>
        <v>0</v>
      </c>
      <c r="AE1343" s="32">
        <f>SUMIF(AF1342:AF1342, TRUE, AE1342:AE1342)</f>
        <v>0</v>
      </c>
      <c r="AF1343" t="b">
        <v>0</v>
      </c>
      <c r="AG1343" t="b">
        <v>0</v>
      </c>
    </row>
    <row r="1344" spans="1:33" x14ac:dyDescent="0.3">
      <c r="A1344" s="2" t="s">
        <v>2085</v>
      </c>
      <c r="B1344" s="2" t="s">
        <v>707</v>
      </c>
      <c r="C1344" s="2" t="s">
        <v>1775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2" t="s">
        <v>385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t="b">
        <v>1</v>
      </c>
      <c r="AG1344" t="b">
        <v>1</v>
      </c>
    </row>
    <row r="1345" spans="1:33" x14ac:dyDescent="0.3">
      <c r="A1345" s="31" t="s">
        <v>384</v>
      </c>
      <c r="B1345" s="31" t="s">
        <v>1774</v>
      </c>
      <c r="C1345" s="31" t="s">
        <v>384</v>
      </c>
      <c r="D1345" s="32">
        <f>SUMIF(AF1344:AF1344, TRUE, D1344:D1344)</f>
        <v>0</v>
      </c>
      <c r="E1345" s="32">
        <f>SUMIF(AF1344:AF1344, TRUE, E1344:E1344)</f>
        <v>0</v>
      </c>
      <c r="F1345" s="32">
        <f>SUMIF(AF1344:AF1344, TRUE, F1344:F1344)</f>
        <v>0</v>
      </c>
      <c r="G1345" s="32">
        <f>SUMIF(AF1344:AF1344, TRUE, G1344:G1344)</f>
        <v>0</v>
      </c>
      <c r="H1345" s="32">
        <f>SUMIF(AF1344:AF1344, TRUE, H1344:H1344)</f>
        <v>0</v>
      </c>
      <c r="I1345" s="32">
        <f>SUMIF(AF1344:AF1344, TRUE, I1344:I1344)</f>
        <v>0</v>
      </c>
      <c r="J1345" s="32">
        <f>SUMIF(AF1344:AF1344, TRUE, J1344:J1344)</f>
        <v>0</v>
      </c>
      <c r="K1345" s="32">
        <f>SUMIF(AF1344:AF1344, TRUE, K1344:K1344)</f>
        <v>0</v>
      </c>
      <c r="L1345" s="32">
        <f>SUMIF(AF1344:AF1344, TRUE, L1344:L1344)</f>
        <v>0</v>
      </c>
      <c r="M1345" s="32">
        <f>SUMIF(AF1344:AF1344, TRUE, M1344:M1344)</f>
        <v>0</v>
      </c>
      <c r="N1345" s="32">
        <f>SUMIF(AF1344:AF1344, TRUE, N1344:N1344)</f>
        <v>0</v>
      </c>
      <c r="O1345" s="32">
        <f>SUMIF(AF1344:AF1344, TRUE, O1344:O1344)</f>
        <v>0</v>
      </c>
      <c r="P1345" s="32">
        <f>SUMIF(AF1344:AF1344, TRUE, P1344:P1344)</f>
        <v>0</v>
      </c>
      <c r="Q1345" s="32">
        <f>SUMIF(AF1344:AF1344, TRUE, Q1344:Q1344)</f>
        <v>0</v>
      </c>
      <c r="R1345" s="32">
        <f>SUMIF(AF1344:AF1344, TRUE, R1344:R1344)</f>
        <v>0</v>
      </c>
      <c r="S1345" s="32">
        <f>SUMIF(AF1344:AF1344, TRUE, S1344:S1344)</f>
        <v>0</v>
      </c>
      <c r="T1345" s="32">
        <f>SUMIF(AF1344:AF1344, TRUE, T1344:T1344)</f>
        <v>0</v>
      </c>
      <c r="U1345" s="31" t="s">
        <v>384</v>
      </c>
      <c r="V1345" s="32">
        <f>SUMIF(AF1344:AF1344, TRUE, V1344:V1344)</f>
        <v>0</v>
      </c>
      <c r="W1345" s="32">
        <f>SUMIF(AF1344:AF1344, TRUE, W1344:W1344)</f>
        <v>0</v>
      </c>
      <c r="X1345" s="32">
        <f>SUMIF(AF1344:AF1344, TRUE, X1344:X1344)</f>
        <v>0</v>
      </c>
      <c r="Y1345" s="32">
        <f>SUMIF(AF1344:AF1344, TRUE, Y1344:Y1344)</f>
        <v>0</v>
      </c>
      <c r="Z1345" s="32">
        <f>SUMIF(AF1344:AF1344, TRUE, Z1344:Z1344)</f>
        <v>0</v>
      </c>
      <c r="AA1345" s="32">
        <f>SUMIF(AF1344:AF1344, TRUE, AA1344:AA1344)</f>
        <v>0</v>
      </c>
      <c r="AB1345" s="32">
        <f>SUMIF(AF1344:AF1344, TRUE, AB1344:AB1344)</f>
        <v>0</v>
      </c>
      <c r="AC1345" s="32">
        <f>SUMIF(AF1344:AF1344, TRUE, AC1344:AC1344)</f>
        <v>0</v>
      </c>
      <c r="AD1345" s="32">
        <f>SUMIF(AF1344:AF1344, TRUE, AD1344:AD1344)</f>
        <v>0</v>
      </c>
      <c r="AE1345" s="32">
        <f>SUMIF(AF1344:AF1344, TRUE, AE1344:AE1344)</f>
        <v>0</v>
      </c>
      <c r="AF1345" t="b">
        <v>0</v>
      </c>
      <c r="AG1345" t="b">
        <v>0</v>
      </c>
    </row>
    <row r="1346" spans="1:33" x14ac:dyDescent="0.3">
      <c r="A1346" s="2" t="s">
        <v>2084</v>
      </c>
      <c r="B1346" s="2" t="s">
        <v>1410</v>
      </c>
      <c r="C1346" s="2" t="s">
        <v>1775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2" t="s">
        <v>385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t="b">
        <v>1</v>
      </c>
      <c r="AG1346" t="b">
        <v>1</v>
      </c>
    </row>
    <row r="1347" spans="1:33" x14ac:dyDescent="0.3">
      <c r="A1347" s="31" t="s">
        <v>384</v>
      </c>
      <c r="B1347" s="31" t="s">
        <v>1774</v>
      </c>
      <c r="C1347" s="31" t="s">
        <v>384</v>
      </c>
      <c r="D1347" s="32">
        <f>SUMIF(AF1346:AF1346, TRUE, D1346:D1346)</f>
        <v>0</v>
      </c>
      <c r="E1347" s="32">
        <f>SUMIF(AF1346:AF1346, TRUE, E1346:E1346)</f>
        <v>0</v>
      </c>
      <c r="F1347" s="32">
        <f>SUMIF(AF1346:AF1346, TRUE, F1346:F1346)</f>
        <v>0</v>
      </c>
      <c r="G1347" s="32">
        <f>SUMIF(AF1346:AF1346, TRUE, G1346:G1346)</f>
        <v>0</v>
      </c>
      <c r="H1347" s="32">
        <f>SUMIF(AF1346:AF1346, TRUE, H1346:H1346)</f>
        <v>0</v>
      </c>
      <c r="I1347" s="32">
        <f>SUMIF(AF1346:AF1346, TRUE, I1346:I1346)</f>
        <v>0</v>
      </c>
      <c r="J1347" s="32">
        <f>SUMIF(AF1346:AF1346, TRUE, J1346:J1346)</f>
        <v>0</v>
      </c>
      <c r="K1347" s="32">
        <f>SUMIF(AF1346:AF1346, TRUE, K1346:K1346)</f>
        <v>0</v>
      </c>
      <c r="L1347" s="32">
        <f>SUMIF(AF1346:AF1346, TRUE, L1346:L1346)</f>
        <v>0</v>
      </c>
      <c r="M1347" s="32">
        <f>SUMIF(AF1346:AF1346, TRUE, M1346:M1346)</f>
        <v>0</v>
      </c>
      <c r="N1347" s="32">
        <f>SUMIF(AF1346:AF1346, TRUE, N1346:N1346)</f>
        <v>0</v>
      </c>
      <c r="O1347" s="32">
        <f>SUMIF(AF1346:AF1346, TRUE, O1346:O1346)</f>
        <v>0</v>
      </c>
      <c r="P1347" s="32">
        <f>SUMIF(AF1346:AF1346, TRUE, P1346:P1346)</f>
        <v>0</v>
      </c>
      <c r="Q1347" s="32">
        <f>SUMIF(AF1346:AF1346, TRUE, Q1346:Q1346)</f>
        <v>0</v>
      </c>
      <c r="R1347" s="32">
        <f>SUMIF(AF1346:AF1346, TRUE, R1346:R1346)</f>
        <v>0</v>
      </c>
      <c r="S1347" s="32">
        <f>SUMIF(AF1346:AF1346, TRUE, S1346:S1346)</f>
        <v>0</v>
      </c>
      <c r="T1347" s="32">
        <f>SUMIF(AF1346:AF1346, TRUE, T1346:T1346)</f>
        <v>0</v>
      </c>
      <c r="U1347" s="31" t="s">
        <v>384</v>
      </c>
      <c r="V1347" s="32">
        <f>SUMIF(AF1346:AF1346, TRUE, V1346:V1346)</f>
        <v>0</v>
      </c>
      <c r="W1347" s="32">
        <f>SUMIF(AF1346:AF1346, TRUE, W1346:W1346)</f>
        <v>0</v>
      </c>
      <c r="X1347" s="32">
        <f>SUMIF(AF1346:AF1346, TRUE, X1346:X1346)</f>
        <v>0</v>
      </c>
      <c r="Y1347" s="32">
        <f>SUMIF(AF1346:AF1346, TRUE, Y1346:Y1346)</f>
        <v>0</v>
      </c>
      <c r="Z1347" s="32">
        <f>SUMIF(AF1346:AF1346, TRUE, Z1346:Z1346)</f>
        <v>0</v>
      </c>
      <c r="AA1347" s="32">
        <f>SUMIF(AF1346:AF1346, TRUE, AA1346:AA1346)</f>
        <v>0</v>
      </c>
      <c r="AB1347" s="32">
        <f>SUMIF(AF1346:AF1346, TRUE, AB1346:AB1346)</f>
        <v>0</v>
      </c>
      <c r="AC1347" s="32">
        <f>SUMIF(AF1346:AF1346, TRUE, AC1346:AC1346)</f>
        <v>0</v>
      </c>
      <c r="AD1347" s="32">
        <f>SUMIF(AF1346:AF1346, TRUE, AD1346:AD1346)</f>
        <v>0</v>
      </c>
      <c r="AE1347" s="32">
        <f>SUMIF(AF1346:AF1346, TRUE, AE1346:AE1346)</f>
        <v>0</v>
      </c>
      <c r="AF1347" t="b">
        <v>0</v>
      </c>
      <c r="AG1347" t="b">
        <v>0</v>
      </c>
    </row>
    <row r="1348" spans="1:33" x14ac:dyDescent="0.3">
      <c r="A1348" s="2" t="s">
        <v>2083</v>
      </c>
      <c r="B1348" s="2" t="s">
        <v>1225</v>
      </c>
      <c r="C1348" s="2" t="s">
        <v>1808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2" t="s">
        <v>385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t="b">
        <v>1</v>
      </c>
      <c r="AG1348" t="b">
        <v>1</v>
      </c>
    </row>
    <row r="1349" spans="1:33" x14ac:dyDescent="0.3">
      <c r="A1349" s="31" t="s">
        <v>384</v>
      </c>
      <c r="B1349" s="31" t="s">
        <v>1774</v>
      </c>
      <c r="C1349" s="31" t="s">
        <v>384</v>
      </c>
      <c r="D1349" s="32">
        <f>SUMIF(AF1348:AF1348, TRUE, D1348:D1348)</f>
        <v>0</v>
      </c>
      <c r="E1349" s="32">
        <f>SUMIF(AF1348:AF1348, TRUE, E1348:E1348)</f>
        <v>0</v>
      </c>
      <c r="F1349" s="32">
        <f>SUMIF(AF1348:AF1348, TRUE, F1348:F1348)</f>
        <v>0</v>
      </c>
      <c r="G1349" s="32">
        <f>SUMIF(AF1348:AF1348, TRUE, G1348:G1348)</f>
        <v>0</v>
      </c>
      <c r="H1349" s="32">
        <f>SUMIF(AF1348:AF1348, TRUE, H1348:H1348)</f>
        <v>0</v>
      </c>
      <c r="I1349" s="32">
        <f>SUMIF(AF1348:AF1348, TRUE, I1348:I1348)</f>
        <v>0</v>
      </c>
      <c r="J1349" s="32">
        <f>SUMIF(AF1348:AF1348, TRUE, J1348:J1348)</f>
        <v>0</v>
      </c>
      <c r="K1349" s="32">
        <f>SUMIF(AF1348:AF1348, TRUE, K1348:K1348)</f>
        <v>0</v>
      </c>
      <c r="L1349" s="32">
        <f>SUMIF(AF1348:AF1348, TRUE, L1348:L1348)</f>
        <v>0</v>
      </c>
      <c r="M1349" s="32">
        <f>SUMIF(AF1348:AF1348, TRUE, M1348:M1348)</f>
        <v>0</v>
      </c>
      <c r="N1349" s="32">
        <f>SUMIF(AF1348:AF1348, TRUE, N1348:N1348)</f>
        <v>0</v>
      </c>
      <c r="O1349" s="32">
        <f>SUMIF(AF1348:AF1348, TRUE, O1348:O1348)</f>
        <v>0</v>
      </c>
      <c r="P1349" s="32">
        <f>SUMIF(AF1348:AF1348, TRUE, P1348:P1348)</f>
        <v>0</v>
      </c>
      <c r="Q1349" s="32">
        <f>SUMIF(AF1348:AF1348, TRUE, Q1348:Q1348)</f>
        <v>0</v>
      </c>
      <c r="R1349" s="32">
        <f>SUMIF(AF1348:AF1348, TRUE, R1348:R1348)</f>
        <v>0</v>
      </c>
      <c r="S1349" s="32">
        <f>SUMIF(AF1348:AF1348, TRUE, S1348:S1348)</f>
        <v>0</v>
      </c>
      <c r="T1349" s="32">
        <f>SUMIF(AF1348:AF1348, TRUE, T1348:T1348)</f>
        <v>0</v>
      </c>
      <c r="U1349" s="31" t="s">
        <v>384</v>
      </c>
      <c r="V1349" s="32">
        <f>SUMIF(AF1348:AF1348, TRUE, V1348:V1348)</f>
        <v>0</v>
      </c>
      <c r="W1349" s="32">
        <f>SUMIF(AF1348:AF1348, TRUE, W1348:W1348)</f>
        <v>0</v>
      </c>
      <c r="X1349" s="32">
        <f>SUMIF(AF1348:AF1348, TRUE, X1348:X1348)</f>
        <v>0</v>
      </c>
      <c r="Y1349" s="32">
        <f>SUMIF(AF1348:AF1348, TRUE, Y1348:Y1348)</f>
        <v>0</v>
      </c>
      <c r="Z1349" s="32">
        <f>SUMIF(AF1348:AF1348, TRUE, Z1348:Z1348)</f>
        <v>0</v>
      </c>
      <c r="AA1349" s="32">
        <f>SUMIF(AF1348:AF1348, TRUE, AA1348:AA1348)</f>
        <v>0</v>
      </c>
      <c r="AB1349" s="32">
        <f>SUMIF(AF1348:AF1348, TRUE, AB1348:AB1348)</f>
        <v>0</v>
      </c>
      <c r="AC1349" s="32">
        <f>SUMIF(AF1348:AF1348, TRUE, AC1348:AC1348)</f>
        <v>0</v>
      </c>
      <c r="AD1349" s="32">
        <f>SUMIF(AF1348:AF1348, TRUE, AD1348:AD1348)</f>
        <v>0</v>
      </c>
      <c r="AE1349" s="32">
        <f>SUMIF(AF1348:AF1348, TRUE, AE1348:AE1348)</f>
        <v>0</v>
      </c>
      <c r="AF1349" t="b">
        <v>0</v>
      </c>
      <c r="AG1349" t="b">
        <v>0</v>
      </c>
    </row>
    <row r="1350" spans="1:33" x14ac:dyDescent="0.3">
      <c r="A1350" s="2" t="s">
        <v>2082</v>
      </c>
      <c r="B1350" s="2" t="s">
        <v>731</v>
      </c>
      <c r="C1350" s="2" t="s">
        <v>1777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2" t="s">
        <v>385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t="b">
        <v>1</v>
      </c>
      <c r="AG1350" t="b">
        <v>1</v>
      </c>
    </row>
    <row r="1351" spans="1:33" x14ac:dyDescent="0.3">
      <c r="A1351" s="2" t="s">
        <v>2081</v>
      </c>
      <c r="B1351" s="2" t="s">
        <v>732</v>
      </c>
      <c r="C1351" s="2" t="s">
        <v>1777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2" t="s">
        <v>385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t="b">
        <v>1</v>
      </c>
      <c r="AG1351" t="b">
        <v>1</v>
      </c>
    </row>
    <row r="1352" spans="1:33" x14ac:dyDescent="0.3">
      <c r="A1352" s="2" t="s">
        <v>2080</v>
      </c>
      <c r="B1352" s="2" t="s">
        <v>731</v>
      </c>
      <c r="C1352" s="2" t="s">
        <v>1777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2" t="s">
        <v>385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t="b">
        <v>1</v>
      </c>
      <c r="AG1352" t="b">
        <v>1</v>
      </c>
    </row>
    <row r="1353" spans="1:33" x14ac:dyDescent="0.3">
      <c r="A1353" s="31" t="s">
        <v>384</v>
      </c>
      <c r="B1353" s="31" t="s">
        <v>1774</v>
      </c>
      <c r="C1353" s="31" t="s">
        <v>384</v>
      </c>
      <c r="D1353" s="32">
        <f>SUMIF(AF1350:AF1352, TRUE, D1350:D1352)</f>
        <v>0</v>
      </c>
      <c r="E1353" s="32">
        <f>SUMIF(AF1350:AF1352, TRUE, E1350:E1352)</f>
        <v>0</v>
      </c>
      <c r="F1353" s="32">
        <f>SUMIF(AF1350:AF1352, TRUE, F1350:F1352)</f>
        <v>0</v>
      </c>
      <c r="G1353" s="32">
        <f>SUMIF(AF1350:AF1352, TRUE, G1350:G1352)</f>
        <v>0</v>
      </c>
      <c r="H1353" s="32">
        <f>SUMIF(AF1350:AF1352, TRUE, H1350:H1352)</f>
        <v>0</v>
      </c>
      <c r="I1353" s="32">
        <f>SUMIF(AF1350:AF1352, TRUE, I1350:I1352)</f>
        <v>0</v>
      </c>
      <c r="J1353" s="32">
        <f>SUMIF(AF1350:AF1352, TRUE, J1350:J1352)</f>
        <v>0</v>
      </c>
      <c r="K1353" s="32">
        <f>SUMIF(AF1350:AF1352, TRUE, K1350:K1352)</f>
        <v>0</v>
      </c>
      <c r="L1353" s="32">
        <f>SUMIF(AF1350:AF1352, TRUE, L1350:L1352)</f>
        <v>0</v>
      </c>
      <c r="M1353" s="32">
        <f>SUMIF(AF1350:AF1352, TRUE, M1350:M1352)</f>
        <v>0</v>
      </c>
      <c r="N1353" s="32">
        <f>SUMIF(AF1350:AF1352, TRUE, N1350:N1352)</f>
        <v>0</v>
      </c>
      <c r="O1353" s="32">
        <f>SUMIF(AF1350:AF1352, TRUE, O1350:O1352)</f>
        <v>0</v>
      </c>
      <c r="P1353" s="32">
        <f>SUMIF(AF1350:AF1352, TRUE, P1350:P1352)</f>
        <v>0</v>
      </c>
      <c r="Q1353" s="32">
        <f>SUMIF(AF1350:AF1352, TRUE, Q1350:Q1352)</f>
        <v>0</v>
      </c>
      <c r="R1353" s="32">
        <f>SUMIF(AF1350:AF1352, TRUE, R1350:R1352)</f>
        <v>0</v>
      </c>
      <c r="S1353" s="32">
        <f>SUMIF(AF1350:AF1352, TRUE, S1350:S1352)</f>
        <v>0</v>
      </c>
      <c r="T1353" s="32">
        <f>SUMIF(AF1350:AF1352, TRUE, T1350:T1352)</f>
        <v>0</v>
      </c>
      <c r="U1353" s="31" t="s">
        <v>384</v>
      </c>
      <c r="V1353" s="32">
        <f>SUMIF(AF1350:AF1352, TRUE, V1350:V1352)</f>
        <v>0</v>
      </c>
      <c r="W1353" s="32">
        <f>SUMIF(AF1350:AF1352, TRUE, W1350:W1352)</f>
        <v>0</v>
      </c>
      <c r="X1353" s="32">
        <f>SUMIF(AF1350:AF1352, TRUE, X1350:X1352)</f>
        <v>0</v>
      </c>
      <c r="Y1353" s="32">
        <f>SUMIF(AF1350:AF1352, TRUE, Y1350:Y1352)</f>
        <v>0</v>
      </c>
      <c r="Z1353" s="32">
        <f>SUMIF(AF1350:AF1352, TRUE, Z1350:Z1352)</f>
        <v>0</v>
      </c>
      <c r="AA1353" s="32">
        <f>SUMIF(AF1350:AF1352, TRUE, AA1350:AA1352)</f>
        <v>0</v>
      </c>
      <c r="AB1353" s="32">
        <f>SUMIF(AF1350:AF1352, TRUE, AB1350:AB1352)</f>
        <v>0</v>
      </c>
      <c r="AC1353" s="32">
        <f>SUMIF(AF1350:AF1352, TRUE, AC1350:AC1352)</f>
        <v>0</v>
      </c>
      <c r="AD1353" s="32">
        <f>SUMIF(AF1350:AF1352, TRUE, AD1350:AD1352)</f>
        <v>0</v>
      </c>
      <c r="AE1353" s="32">
        <f>SUMIF(AF1350:AF1352, TRUE, AE1350:AE1352)</f>
        <v>0</v>
      </c>
      <c r="AF1353" t="b">
        <v>0</v>
      </c>
      <c r="AG1353" t="b">
        <v>0</v>
      </c>
    </row>
    <row r="1354" spans="1:33" x14ac:dyDescent="0.3">
      <c r="A1354" s="2" t="s">
        <v>2079</v>
      </c>
      <c r="B1354" s="2" t="s">
        <v>668</v>
      </c>
      <c r="C1354" s="2" t="s">
        <v>1775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2" t="s">
        <v>385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>
        <v>0</v>
      </c>
      <c r="AF1354" t="b">
        <v>1</v>
      </c>
      <c r="AG1354" t="b">
        <v>1</v>
      </c>
    </row>
    <row r="1355" spans="1:33" x14ac:dyDescent="0.3">
      <c r="A1355" s="31" t="s">
        <v>384</v>
      </c>
      <c r="B1355" s="31" t="s">
        <v>1774</v>
      </c>
      <c r="C1355" s="31" t="s">
        <v>384</v>
      </c>
      <c r="D1355" s="32">
        <f>SUMIF(AF1354:AF1354, TRUE, D1354:D1354)</f>
        <v>0</v>
      </c>
      <c r="E1355" s="32">
        <f>SUMIF(AF1354:AF1354, TRUE, E1354:E1354)</f>
        <v>0</v>
      </c>
      <c r="F1355" s="32">
        <f>SUMIF(AF1354:AF1354, TRUE, F1354:F1354)</f>
        <v>0</v>
      </c>
      <c r="G1355" s="32">
        <f>SUMIF(AF1354:AF1354, TRUE, G1354:G1354)</f>
        <v>0</v>
      </c>
      <c r="H1355" s="32">
        <f>SUMIF(AF1354:AF1354, TRUE, H1354:H1354)</f>
        <v>0</v>
      </c>
      <c r="I1355" s="32">
        <f>SUMIF(AF1354:AF1354, TRUE, I1354:I1354)</f>
        <v>0</v>
      </c>
      <c r="J1355" s="32">
        <f>SUMIF(AF1354:AF1354, TRUE, J1354:J1354)</f>
        <v>0</v>
      </c>
      <c r="K1355" s="32">
        <f>SUMIF(AF1354:AF1354, TRUE, K1354:K1354)</f>
        <v>0</v>
      </c>
      <c r="L1355" s="32">
        <f>SUMIF(AF1354:AF1354, TRUE, L1354:L1354)</f>
        <v>0</v>
      </c>
      <c r="M1355" s="32">
        <f>SUMIF(AF1354:AF1354, TRUE, M1354:M1354)</f>
        <v>0</v>
      </c>
      <c r="N1355" s="32">
        <f>SUMIF(AF1354:AF1354, TRUE, N1354:N1354)</f>
        <v>0</v>
      </c>
      <c r="O1355" s="32">
        <f>SUMIF(AF1354:AF1354, TRUE, O1354:O1354)</f>
        <v>0</v>
      </c>
      <c r="P1355" s="32">
        <f>SUMIF(AF1354:AF1354, TRUE, P1354:P1354)</f>
        <v>0</v>
      </c>
      <c r="Q1355" s="32">
        <f>SUMIF(AF1354:AF1354, TRUE, Q1354:Q1354)</f>
        <v>0</v>
      </c>
      <c r="R1355" s="32">
        <f>SUMIF(AF1354:AF1354, TRUE, R1354:R1354)</f>
        <v>0</v>
      </c>
      <c r="S1355" s="32">
        <f>SUMIF(AF1354:AF1354, TRUE, S1354:S1354)</f>
        <v>0</v>
      </c>
      <c r="T1355" s="32">
        <f>SUMIF(AF1354:AF1354, TRUE, T1354:T1354)</f>
        <v>0</v>
      </c>
      <c r="U1355" s="31" t="s">
        <v>384</v>
      </c>
      <c r="V1355" s="32">
        <f>SUMIF(AF1354:AF1354, TRUE, V1354:V1354)</f>
        <v>0</v>
      </c>
      <c r="W1355" s="32">
        <f>SUMIF(AF1354:AF1354, TRUE, W1354:W1354)</f>
        <v>0</v>
      </c>
      <c r="X1355" s="32">
        <f>SUMIF(AF1354:AF1354, TRUE, X1354:X1354)</f>
        <v>0</v>
      </c>
      <c r="Y1355" s="32">
        <f>SUMIF(AF1354:AF1354, TRUE, Y1354:Y1354)</f>
        <v>0</v>
      </c>
      <c r="Z1355" s="32">
        <f>SUMIF(AF1354:AF1354, TRUE, Z1354:Z1354)</f>
        <v>0</v>
      </c>
      <c r="AA1355" s="32">
        <f>SUMIF(AF1354:AF1354, TRUE, AA1354:AA1354)</f>
        <v>0</v>
      </c>
      <c r="AB1355" s="32">
        <f>SUMIF(AF1354:AF1354, TRUE, AB1354:AB1354)</f>
        <v>0</v>
      </c>
      <c r="AC1355" s="32">
        <f>SUMIF(AF1354:AF1354, TRUE, AC1354:AC1354)</f>
        <v>0</v>
      </c>
      <c r="AD1355" s="32">
        <f>SUMIF(AF1354:AF1354, TRUE, AD1354:AD1354)</f>
        <v>0</v>
      </c>
      <c r="AE1355" s="32">
        <f>SUMIF(AF1354:AF1354, TRUE, AE1354:AE1354)</f>
        <v>0</v>
      </c>
      <c r="AF1355" t="b">
        <v>0</v>
      </c>
      <c r="AG1355" t="b">
        <v>0</v>
      </c>
    </row>
    <row r="1356" spans="1:33" x14ac:dyDescent="0.3">
      <c r="A1356" s="2" t="s">
        <v>2078</v>
      </c>
      <c r="B1356" s="2" t="s">
        <v>1395</v>
      </c>
      <c r="C1356" s="2" t="s">
        <v>1775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2" t="s">
        <v>385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315155</v>
      </c>
      <c r="AE1356" s="3">
        <v>0</v>
      </c>
      <c r="AF1356" t="b">
        <v>1</v>
      </c>
      <c r="AG1356" t="b">
        <v>1</v>
      </c>
    </row>
    <row r="1357" spans="1:33" x14ac:dyDescent="0.3">
      <c r="A1357" s="31" t="s">
        <v>384</v>
      </c>
      <c r="B1357" s="31" t="s">
        <v>1774</v>
      </c>
      <c r="C1357" s="31" t="s">
        <v>384</v>
      </c>
      <c r="D1357" s="32">
        <f>SUMIF(AF1356:AF1356, TRUE, D1356:D1356)</f>
        <v>0</v>
      </c>
      <c r="E1357" s="32">
        <f>SUMIF(AF1356:AF1356, TRUE, E1356:E1356)</f>
        <v>0</v>
      </c>
      <c r="F1357" s="32">
        <f>SUMIF(AF1356:AF1356, TRUE, F1356:F1356)</f>
        <v>0</v>
      </c>
      <c r="G1357" s="32">
        <f>SUMIF(AF1356:AF1356, TRUE, G1356:G1356)</f>
        <v>0</v>
      </c>
      <c r="H1357" s="32">
        <f>SUMIF(AF1356:AF1356, TRUE, H1356:H1356)</f>
        <v>0</v>
      </c>
      <c r="I1357" s="32">
        <f>SUMIF(AF1356:AF1356, TRUE, I1356:I1356)</f>
        <v>0</v>
      </c>
      <c r="J1357" s="32">
        <f>SUMIF(AF1356:AF1356, TRUE, J1356:J1356)</f>
        <v>0</v>
      </c>
      <c r="K1357" s="32">
        <f>SUMIF(AF1356:AF1356, TRUE, K1356:K1356)</f>
        <v>0</v>
      </c>
      <c r="L1357" s="32">
        <f>SUMIF(AF1356:AF1356, TRUE, L1356:L1356)</f>
        <v>0</v>
      </c>
      <c r="M1357" s="32">
        <f>SUMIF(AF1356:AF1356, TRUE, M1356:M1356)</f>
        <v>0</v>
      </c>
      <c r="N1357" s="32">
        <f>SUMIF(AF1356:AF1356, TRUE, N1356:N1356)</f>
        <v>0</v>
      </c>
      <c r="O1357" s="32">
        <f>SUMIF(AF1356:AF1356, TRUE, O1356:O1356)</f>
        <v>0</v>
      </c>
      <c r="P1357" s="32">
        <f>SUMIF(AF1356:AF1356, TRUE, P1356:P1356)</f>
        <v>0</v>
      </c>
      <c r="Q1357" s="32">
        <f>SUMIF(AF1356:AF1356, TRUE, Q1356:Q1356)</f>
        <v>0</v>
      </c>
      <c r="R1357" s="32">
        <f>SUMIF(AF1356:AF1356, TRUE, R1356:R1356)</f>
        <v>0</v>
      </c>
      <c r="S1357" s="32">
        <f>SUMIF(AF1356:AF1356, TRUE, S1356:S1356)</f>
        <v>0</v>
      </c>
      <c r="T1357" s="32">
        <f>SUMIF(AF1356:AF1356, TRUE, T1356:T1356)</f>
        <v>0</v>
      </c>
      <c r="U1357" s="31" t="s">
        <v>384</v>
      </c>
      <c r="V1357" s="32">
        <f>SUMIF(AF1356:AF1356, TRUE, V1356:V1356)</f>
        <v>0</v>
      </c>
      <c r="W1357" s="32">
        <f>SUMIF(AF1356:AF1356, TRUE, W1356:W1356)</f>
        <v>0</v>
      </c>
      <c r="X1357" s="32">
        <f>SUMIF(AF1356:AF1356, TRUE, X1356:X1356)</f>
        <v>0</v>
      </c>
      <c r="Y1357" s="32">
        <f>SUMIF(AF1356:AF1356, TRUE, Y1356:Y1356)</f>
        <v>0</v>
      </c>
      <c r="Z1357" s="32">
        <f>SUMIF(AF1356:AF1356, TRUE, Z1356:Z1356)</f>
        <v>0</v>
      </c>
      <c r="AA1357" s="32">
        <f>SUMIF(AF1356:AF1356, TRUE, AA1356:AA1356)</f>
        <v>0</v>
      </c>
      <c r="AB1357" s="32">
        <f>SUMIF(AF1356:AF1356, TRUE, AB1356:AB1356)</f>
        <v>0</v>
      </c>
      <c r="AC1357" s="32">
        <f>SUMIF(AF1356:AF1356, TRUE, AC1356:AC1356)</f>
        <v>0</v>
      </c>
      <c r="AD1357" s="32">
        <f>SUMIF(AF1356:AF1356, TRUE, AD1356:AD1356)</f>
        <v>315155</v>
      </c>
      <c r="AE1357" s="32">
        <f>SUMIF(AF1356:AF1356, TRUE, AE1356:AE1356)</f>
        <v>0</v>
      </c>
      <c r="AF1357" t="b">
        <v>0</v>
      </c>
      <c r="AG1357" t="b">
        <v>0</v>
      </c>
    </row>
    <row r="1358" spans="1:33" x14ac:dyDescent="0.3">
      <c r="A1358" s="2" t="s">
        <v>2077</v>
      </c>
      <c r="B1358" s="2" t="s">
        <v>545</v>
      </c>
      <c r="C1358" s="2" t="s">
        <v>1808</v>
      </c>
      <c r="D1358" s="3">
        <v>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2" t="s">
        <v>385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  <c r="AE1358" s="3">
        <v>0</v>
      </c>
      <c r="AF1358" t="b">
        <v>1</v>
      </c>
      <c r="AG1358" t="b">
        <v>1</v>
      </c>
    </row>
    <row r="1359" spans="1:33" x14ac:dyDescent="0.3">
      <c r="A1359" s="31" t="s">
        <v>384</v>
      </c>
      <c r="B1359" s="31" t="s">
        <v>1774</v>
      </c>
      <c r="C1359" s="31" t="s">
        <v>384</v>
      </c>
      <c r="D1359" s="32">
        <f>SUMIF(AF1358:AF1358, TRUE, D1358:D1358)</f>
        <v>0</v>
      </c>
      <c r="E1359" s="32">
        <f>SUMIF(AF1358:AF1358, TRUE, E1358:E1358)</f>
        <v>0</v>
      </c>
      <c r="F1359" s="32">
        <f>SUMIF(AF1358:AF1358, TRUE, F1358:F1358)</f>
        <v>0</v>
      </c>
      <c r="G1359" s="32">
        <f>SUMIF(AF1358:AF1358, TRUE, G1358:G1358)</f>
        <v>0</v>
      </c>
      <c r="H1359" s="32">
        <f>SUMIF(AF1358:AF1358, TRUE, H1358:H1358)</f>
        <v>0</v>
      </c>
      <c r="I1359" s="32">
        <f>SUMIF(AF1358:AF1358, TRUE, I1358:I1358)</f>
        <v>0</v>
      </c>
      <c r="J1359" s="32">
        <f>SUMIF(AF1358:AF1358, TRUE, J1358:J1358)</f>
        <v>0</v>
      </c>
      <c r="K1359" s="32">
        <f>SUMIF(AF1358:AF1358, TRUE, K1358:K1358)</f>
        <v>0</v>
      </c>
      <c r="L1359" s="32">
        <f>SUMIF(AF1358:AF1358, TRUE, L1358:L1358)</f>
        <v>0</v>
      </c>
      <c r="M1359" s="32">
        <f>SUMIF(AF1358:AF1358, TRUE, M1358:M1358)</f>
        <v>0</v>
      </c>
      <c r="N1359" s="32">
        <f>SUMIF(AF1358:AF1358, TRUE, N1358:N1358)</f>
        <v>0</v>
      </c>
      <c r="O1359" s="32">
        <f>SUMIF(AF1358:AF1358, TRUE, O1358:O1358)</f>
        <v>0</v>
      </c>
      <c r="P1359" s="32">
        <f>SUMIF(AF1358:AF1358, TRUE, P1358:P1358)</f>
        <v>0</v>
      </c>
      <c r="Q1359" s="32">
        <f>SUMIF(AF1358:AF1358, TRUE, Q1358:Q1358)</f>
        <v>0</v>
      </c>
      <c r="R1359" s="32">
        <f>SUMIF(AF1358:AF1358, TRUE, R1358:R1358)</f>
        <v>0</v>
      </c>
      <c r="S1359" s="32">
        <f>SUMIF(AF1358:AF1358, TRUE, S1358:S1358)</f>
        <v>0</v>
      </c>
      <c r="T1359" s="32">
        <f>SUMIF(AF1358:AF1358, TRUE, T1358:T1358)</f>
        <v>0</v>
      </c>
      <c r="U1359" s="31" t="s">
        <v>384</v>
      </c>
      <c r="V1359" s="32">
        <f>SUMIF(AF1358:AF1358, TRUE, V1358:V1358)</f>
        <v>0</v>
      </c>
      <c r="W1359" s="32">
        <f>SUMIF(AF1358:AF1358, TRUE, W1358:W1358)</f>
        <v>0</v>
      </c>
      <c r="X1359" s="32">
        <f>SUMIF(AF1358:AF1358, TRUE, X1358:X1358)</f>
        <v>0</v>
      </c>
      <c r="Y1359" s="32">
        <f>SUMIF(AF1358:AF1358, TRUE, Y1358:Y1358)</f>
        <v>0</v>
      </c>
      <c r="Z1359" s="32">
        <f>SUMIF(AF1358:AF1358, TRUE, Z1358:Z1358)</f>
        <v>0</v>
      </c>
      <c r="AA1359" s="32">
        <f>SUMIF(AF1358:AF1358, TRUE, AA1358:AA1358)</f>
        <v>0</v>
      </c>
      <c r="AB1359" s="32">
        <f>SUMIF(AF1358:AF1358, TRUE, AB1358:AB1358)</f>
        <v>0</v>
      </c>
      <c r="AC1359" s="32">
        <f>SUMIF(AF1358:AF1358, TRUE, AC1358:AC1358)</f>
        <v>0</v>
      </c>
      <c r="AD1359" s="32">
        <f>SUMIF(AF1358:AF1358, TRUE, AD1358:AD1358)</f>
        <v>0</v>
      </c>
      <c r="AE1359" s="32">
        <f>SUMIF(AF1358:AF1358, TRUE, AE1358:AE1358)</f>
        <v>0</v>
      </c>
      <c r="AF1359" t="b">
        <v>0</v>
      </c>
      <c r="AG1359" t="b">
        <v>0</v>
      </c>
    </row>
    <row r="1360" spans="1:33" x14ac:dyDescent="0.3">
      <c r="A1360" s="2" t="s">
        <v>2076</v>
      </c>
      <c r="B1360" s="2" t="s">
        <v>1224</v>
      </c>
      <c r="C1360" s="2" t="s">
        <v>1777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2" t="s">
        <v>385</v>
      </c>
      <c r="V1360" s="3">
        <v>251450</v>
      </c>
      <c r="W1360" s="3">
        <v>258948.19</v>
      </c>
      <c r="X1360" s="3">
        <v>262526.84000000003</v>
      </c>
      <c r="Y1360" s="3">
        <v>262526.84000000003</v>
      </c>
      <c r="Z1360" s="3">
        <v>294581.90999999997</v>
      </c>
      <c r="AA1360" s="3">
        <v>294581.90999999997</v>
      </c>
      <c r="AB1360" s="3">
        <v>254194.51</v>
      </c>
      <c r="AC1360" s="3">
        <v>254194.41</v>
      </c>
      <c r="AD1360" s="3">
        <v>249329.79</v>
      </c>
      <c r="AE1360" s="3">
        <v>249329.79</v>
      </c>
      <c r="AF1360" t="b">
        <v>1</v>
      </c>
      <c r="AG1360" t="b">
        <v>1</v>
      </c>
    </row>
    <row r="1361" spans="1:33" x14ac:dyDescent="0.3">
      <c r="A1361" s="31" t="s">
        <v>384</v>
      </c>
      <c r="B1361" s="31" t="s">
        <v>1774</v>
      </c>
      <c r="C1361" s="31" t="s">
        <v>384</v>
      </c>
      <c r="D1361" s="32">
        <f>SUMIF(AF1360:AF1360, TRUE, D1360:D1360)</f>
        <v>0</v>
      </c>
      <c r="E1361" s="32">
        <f>SUMIF(AF1360:AF1360, TRUE, E1360:E1360)</f>
        <v>0</v>
      </c>
      <c r="F1361" s="32">
        <f>SUMIF(AF1360:AF1360, TRUE, F1360:F1360)</f>
        <v>0</v>
      </c>
      <c r="G1361" s="32">
        <f>SUMIF(AF1360:AF1360, TRUE, G1360:G1360)</f>
        <v>0</v>
      </c>
      <c r="H1361" s="32">
        <f>SUMIF(AF1360:AF1360, TRUE, H1360:H1360)</f>
        <v>0</v>
      </c>
      <c r="I1361" s="32">
        <f>SUMIF(AF1360:AF1360, TRUE, I1360:I1360)</f>
        <v>0</v>
      </c>
      <c r="J1361" s="32">
        <f>SUMIF(AF1360:AF1360, TRUE, J1360:J1360)</f>
        <v>0</v>
      </c>
      <c r="K1361" s="32">
        <f>SUMIF(AF1360:AF1360, TRUE, K1360:K1360)</f>
        <v>0</v>
      </c>
      <c r="L1361" s="32">
        <f>SUMIF(AF1360:AF1360, TRUE, L1360:L1360)</f>
        <v>0</v>
      </c>
      <c r="M1361" s="32">
        <f>SUMIF(AF1360:AF1360, TRUE, M1360:M1360)</f>
        <v>0</v>
      </c>
      <c r="N1361" s="32">
        <f>SUMIF(AF1360:AF1360, TRUE, N1360:N1360)</f>
        <v>0</v>
      </c>
      <c r="O1361" s="32">
        <f>SUMIF(AF1360:AF1360, TRUE, O1360:O1360)</f>
        <v>0</v>
      </c>
      <c r="P1361" s="32">
        <f>SUMIF(AF1360:AF1360, TRUE, P1360:P1360)</f>
        <v>0</v>
      </c>
      <c r="Q1361" s="32">
        <f>SUMIF(AF1360:AF1360, TRUE, Q1360:Q1360)</f>
        <v>0</v>
      </c>
      <c r="R1361" s="32">
        <f>SUMIF(AF1360:AF1360, TRUE, R1360:R1360)</f>
        <v>0</v>
      </c>
      <c r="S1361" s="32">
        <f>SUMIF(AF1360:AF1360, TRUE, S1360:S1360)</f>
        <v>0</v>
      </c>
      <c r="T1361" s="32">
        <f>SUMIF(AF1360:AF1360, TRUE, T1360:T1360)</f>
        <v>0</v>
      </c>
      <c r="U1361" s="31" t="s">
        <v>384</v>
      </c>
      <c r="V1361" s="32">
        <f>SUMIF(AF1360:AF1360, TRUE, V1360:V1360)</f>
        <v>251450</v>
      </c>
      <c r="W1361" s="32">
        <f>SUMIF(AF1360:AF1360, TRUE, W1360:W1360)</f>
        <v>258948.19</v>
      </c>
      <c r="X1361" s="32">
        <f>SUMIF(AF1360:AF1360, TRUE, X1360:X1360)</f>
        <v>262526.84000000003</v>
      </c>
      <c r="Y1361" s="32">
        <f>SUMIF(AF1360:AF1360, TRUE, Y1360:Y1360)</f>
        <v>262526.84000000003</v>
      </c>
      <c r="Z1361" s="32">
        <f>SUMIF(AF1360:AF1360, TRUE, Z1360:Z1360)</f>
        <v>294581.90999999997</v>
      </c>
      <c r="AA1361" s="32">
        <f>SUMIF(AF1360:AF1360, TRUE, AA1360:AA1360)</f>
        <v>294581.90999999997</v>
      </c>
      <c r="AB1361" s="32">
        <f>SUMIF(AF1360:AF1360, TRUE, AB1360:AB1360)</f>
        <v>254194.51</v>
      </c>
      <c r="AC1361" s="32">
        <f>SUMIF(AF1360:AF1360, TRUE, AC1360:AC1360)</f>
        <v>254194.41</v>
      </c>
      <c r="AD1361" s="32">
        <f>SUMIF(AF1360:AF1360, TRUE, AD1360:AD1360)</f>
        <v>249329.79</v>
      </c>
      <c r="AE1361" s="32">
        <f>SUMIF(AF1360:AF1360, TRUE, AE1360:AE1360)</f>
        <v>249329.79</v>
      </c>
      <c r="AF1361" t="b">
        <v>0</v>
      </c>
      <c r="AG1361" t="b">
        <v>0</v>
      </c>
    </row>
    <row r="1362" spans="1:33" x14ac:dyDescent="0.3">
      <c r="A1362" s="2" t="s">
        <v>2075</v>
      </c>
      <c r="B1362" s="2" t="s">
        <v>1223</v>
      </c>
      <c r="C1362" s="2" t="s">
        <v>1777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2" t="s">
        <v>385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t="b">
        <v>1</v>
      </c>
      <c r="AG1362" t="b">
        <v>1</v>
      </c>
    </row>
    <row r="1363" spans="1:33" x14ac:dyDescent="0.3">
      <c r="A1363" s="2" t="s">
        <v>2074</v>
      </c>
      <c r="B1363" s="2" t="s">
        <v>1396</v>
      </c>
      <c r="C1363" s="2" t="s">
        <v>1777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2" t="s">
        <v>385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7106.01</v>
      </c>
      <c r="AC1363" s="3">
        <v>7106.01</v>
      </c>
      <c r="AD1363" s="3">
        <v>0</v>
      </c>
      <c r="AE1363" s="3">
        <v>0</v>
      </c>
      <c r="AF1363" t="b">
        <v>1</v>
      </c>
      <c r="AG1363" t="b">
        <v>1</v>
      </c>
    </row>
    <row r="1364" spans="1:33" x14ac:dyDescent="0.3">
      <c r="A1364" s="2" t="s">
        <v>2073</v>
      </c>
      <c r="B1364" s="2" t="s">
        <v>730</v>
      </c>
      <c r="C1364" s="2" t="s">
        <v>1777</v>
      </c>
      <c r="D1364" s="3">
        <v>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2" t="s">
        <v>385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  <c r="AE1364" s="3">
        <v>0</v>
      </c>
      <c r="AF1364" t="b">
        <v>1</v>
      </c>
      <c r="AG1364" t="b">
        <v>1</v>
      </c>
    </row>
    <row r="1365" spans="1:33" x14ac:dyDescent="0.3">
      <c r="A1365" s="2" t="s">
        <v>2072</v>
      </c>
      <c r="B1365" s="2" t="s">
        <v>1397</v>
      </c>
      <c r="C1365" s="2" t="s">
        <v>1777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2" t="s">
        <v>385</v>
      </c>
      <c r="V1365" s="3">
        <v>6000</v>
      </c>
      <c r="W1365" s="3">
        <v>4752.5</v>
      </c>
      <c r="X1365" s="3">
        <v>4290.46</v>
      </c>
      <c r="Y1365" s="3">
        <v>4290.46</v>
      </c>
      <c r="Z1365" s="3">
        <v>6795.04</v>
      </c>
      <c r="AA1365" s="3">
        <v>6795.04</v>
      </c>
      <c r="AB1365" s="3">
        <v>3161.35</v>
      </c>
      <c r="AC1365" s="3">
        <v>3161.35</v>
      </c>
      <c r="AD1365" s="3">
        <v>2635.88</v>
      </c>
      <c r="AE1365" s="3">
        <v>2635.88</v>
      </c>
      <c r="AF1365" t="b">
        <v>1</v>
      </c>
      <c r="AG1365" t="b">
        <v>1</v>
      </c>
    </row>
    <row r="1366" spans="1:33" x14ac:dyDescent="0.3">
      <c r="A1366" s="2" t="s">
        <v>2071</v>
      </c>
      <c r="B1366" s="2" t="s">
        <v>1398</v>
      </c>
      <c r="C1366" s="2" t="s">
        <v>1777</v>
      </c>
      <c r="D1366" s="3">
        <v>0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2" t="s">
        <v>385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3878.16</v>
      </c>
      <c r="AC1366" s="3">
        <v>3878.16</v>
      </c>
      <c r="AD1366" s="3">
        <v>0</v>
      </c>
      <c r="AE1366" s="3">
        <v>0</v>
      </c>
      <c r="AF1366" t="b">
        <v>1</v>
      </c>
      <c r="AG1366" t="b">
        <v>1</v>
      </c>
    </row>
    <row r="1367" spans="1:33" x14ac:dyDescent="0.3">
      <c r="A1367" s="2" t="s">
        <v>2070</v>
      </c>
      <c r="B1367" s="2" t="s">
        <v>1222</v>
      </c>
      <c r="C1367" s="2" t="s">
        <v>1777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2" t="s">
        <v>385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t="b">
        <v>1</v>
      </c>
      <c r="AG1367" t="b">
        <v>1</v>
      </c>
    </row>
    <row r="1368" spans="1:33" x14ac:dyDescent="0.3">
      <c r="A1368" s="2" t="s">
        <v>2069</v>
      </c>
      <c r="B1368" s="2" t="s">
        <v>1399</v>
      </c>
      <c r="C1368" s="2" t="s">
        <v>1777</v>
      </c>
      <c r="D1368" s="3">
        <v>0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2" t="s">
        <v>385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t="b">
        <v>1</v>
      </c>
      <c r="AG1368" t="b">
        <v>1</v>
      </c>
    </row>
    <row r="1369" spans="1:33" x14ac:dyDescent="0.3">
      <c r="A1369" s="2" t="s">
        <v>2068</v>
      </c>
      <c r="B1369" s="2" t="s">
        <v>1221</v>
      </c>
      <c r="C1369" s="2" t="s">
        <v>1777</v>
      </c>
      <c r="D1369" s="3">
        <v>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2" t="s">
        <v>385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t="b">
        <v>1</v>
      </c>
      <c r="AG1369" t="b">
        <v>1</v>
      </c>
    </row>
    <row r="1370" spans="1:33" x14ac:dyDescent="0.3">
      <c r="A1370" s="2" t="s">
        <v>2067</v>
      </c>
      <c r="B1370" s="2" t="s">
        <v>729</v>
      </c>
      <c r="C1370" s="2" t="s">
        <v>1777</v>
      </c>
      <c r="D1370" s="3">
        <v>0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2" t="s">
        <v>385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t="b">
        <v>1</v>
      </c>
      <c r="AG1370" t="b">
        <v>1</v>
      </c>
    </row>
    <row r="1371" spans="1:33" x14ac:dyDescent="0.3">
      <c r="A1371" s="2" t="s">
        <v>2066</v>
      </c>
      <c r="B1371" s="2" t="s">
        <v>728</v>
      </c>
      <c r="C1371" s="2" t="s">
        <v>1777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2" t="s">
        <v>385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t="b">
        <v>1</v>
      </c>
      <c r="AG1371" t="b">
        <v>1</v>
      </c>
    </row>
    <row r="1372" spans="1:33" x14ac:dyDescent="0.3">
      <c r="A1372" s="2" t="s">
        <v>2065</v>
      </c>
      <c r="B1372" s="2" t="s">
        <v>727</v>
      </c>
      <c r="C1372" s="2" t="s">
        <v>1777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2" t="s">
        <v>385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t="b">
        <v>1</v>
      </c>
      <c r="AG1372" t="b">
        <v>1</v>
      </c>
    </row>
    <row r="1373" spans="1:33" x14ac:dyDescent="0.3">
      <c r="A1373" s="2" t="s">
        <v>2064</v>
      </c>
      <c r="B1373" s="2" t="s">
        <v>726</v>
      </c>
      <c r="C1373" s="2" t="s">
        <v>1777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2" t="s">
        <v>385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t="b">
        <v>1</v>
      </c>
      <c r="AG1373" t="b">
        <v>1</v>
      </c>
    </row>
    <row r="1374" spans="1:33" x14ac:dyDescent="0.3">
      <c r="A1374" s="2" t="s">
        <v>2063</v>
      </c>
      <c r="B1374" s="2" t="s">
        <v>725</v>
      </c>
      <c r="C1374" s="2" t="s">
        <v>1777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2" t="s">
        <v>385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t="b">
        <v>1</v>
      </c>
      <c r="AG1374" t="b">
        <v>1</v>
      </c>
    </row>
    <row r="1375" spans="1:33" x14ac:dyDescent="0.3">
      <c r="A1375" s="2" t="s">
        <v>2062</v>
      </c>
      <c r="B1375" s="2" t="s">
        <v>336</v>
      </c>
      <c r="C1375" s="2" t="s">
        <v>1777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2" t="s">
        <v>385</v>
      </c>
      <c r="V1375" s="3">
        <v>0</v>
      </c>
      <c r="W1375" s="3">
        <v>46946.74</v>
      </c>
      <c r="X1375" s="3">
        <v>55000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t="b">
        <v>1</v>
      </c>
      <c r="AG1375" t="b">
        <v>1</v>
      </c>
    </row>
    <row r="1376" spans="1:33" x14ac:dyDescent="0.3">
      <c r="A1376" s="2" t="s">
        <v>2061</v>
      </c>
      <c r="B1376" s="2" t="s">
        <v>1220</v>
      </c>
      <c r="C1376" s="2" t="s">
        <v>1777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2" t="s">
        <v>385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t="b">
        <v>1</v>
      </c>
      <c r="AG1376" t="b">
        <v>1</v>
      </c>
    </row>
    <row r="1377" spans="1:33" x14ac:dyDescent="0.3">
      <c r="A1377" s="2" t="s">
        <v>2060</v>
      </c>
      <c r="B1377" s="2" t="s">
        <v>1219</v>
      </c>
      <c r="C1377" s="2" t="s">
        <v>1777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2" t="s">
        <v>385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t="b">
        <v>1</v>
      </c>
      <c r="AG1377" t="b">
        <v>1</v>
      </c>
    </row>
    <row r="1378" spans="1:33" x14ac:dyDescent="0.3">
      <c r="A1378" s="2" t="s">
        <v>2059</v>
      </c>
      <c r="B1378" s="2" t="s">
        <v>724</v>
      </c>
      <c r="C1378" s="2" t="s">
        <v>1777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2" t="s">
        <v>385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2975</v>
      </c>
      <c r="AE1378" s="3">
        <v>2975</v>
      </c>
      <c r="AF1378" t="b">
        <v>1</v>
      </c>
      <c r="AG1378" t="b">
        <v>1</v>
      </c>
    </row>
    <row r="1379" spans="1:33" x14ac:dyDescent="0.3">
      <c r="A1379" s="2" t="s">
        <v>2058</v>
      </c>
      <c r="B1379" s="2" t="s">
        <v>1218</v>
      </c>
      <c r="C1379" s="2" t="s">
        <v>1777</v>
      </c>
      <c r="D1379" s="3">
        <v>0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2" t="s">
        <v>385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  <c r="AE1379" s="3">
        <v>0</v>
      </c>
      <c r="AF1379" t="b">
        <v>1</v>
      </c>
      <c r="AG1379" t="b">
        <v>1</v>
      </c>
    </row>
    <row r="1380" spans="1:33" x14ac:dyDescent="0.3">
      <c r="A1380" s="2" t="s">
        <v>2057</v>
      </c>
      <c r="B1380" s="2" t="s">
        <v>723</v>
      </c>
      <c r="C1380" s="2" t="s">
        <v>1777</v>
      </c>
      <c r="D1380" s="3">
        <v>0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2" t="s">
        <v>385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114504.62</v>
      </c>
      <c r="AC1380" s="3">
        <v>114504.62</v>
      </c>
      <c r="AD1380" s="3">
        <v>0</v>
      </c>
      <c r="AE1380" s="3">
        <v>0</v>
      </c>
      <c r="AF1380" t="b">
        <v>1</v>
      </c>
      <c r="AG1380" t="b">
        <v>1</v>
      </c>
    </row>
    <row r="1381" spans="1:33" x14ac:dyDescent="0.3">
      <c r="A1381" s="2" t="s">
        <v>2056</v>
      </c>
      <c r="B1381" s="2" t="s">
        <v>1217</v>
      </c>
      <c r="C1381" s="2" t="s">
        <v>1777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2" t="s">
        <v>385</v>
      </c>
      <c r="V1381" s="3">
        <v>496500</v>
      </c>
      <c r="W1381" s="3">
        <v>444066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t="b">
        <v>1</v>
      </c>
      <c r="AG1381" t="b">
        <v>1</v>
      </c>
    </row>
    <row r="1382" spans="1:33" x14ac:dyDescent="0.3">
      <c r="A1382" s="2" t="s">
        <v>2055</v>
      </c>
      <c r="B1382" s="2" t="s">
        <v>1216</v>
      </c>
      <c r="C1382" s="2" t="s">
        <v>1777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2" t="s">
        <v>385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t="b">
        <v>1</v>
      </c>
      <c r="AG1382" t="b">
        <v>1</v>
      </c>
    </row>
    <row r="1383" spans="1:33" x14ac:dyDescent="0.3">
      <c r="A1383" s="31" t="s">
        <v>384</v>
      </c>
      <c r="B1383" s="31" t="s">
        <v>1774</v>
      </c>
      <c r="C1383" s="31" t="s">
        <v>384</v>
      </c>
      <c r="D1383" s="32">
        <f>SUMIF(AF1362:AF1382, TRUE, D1362:D1382)</f>
        <v>0</v>
      </c>
      <c r="E1383" s="32">
        <f>SUMIF(AF1362:AF1382, TRUE, E1362:E1382)</f>
        <v>0</v>
      </c>
      <c r="F1383" s="32">
        <f>SUMIF(AF1362:AF1382, TRUE, F1362:F1382)</f>
        <v>0</v>
      </c>
      <c r="G1383" s="32">
        <f>SUMIF(AF1362:AF1382, TRUE, G1362:G1382)</f>
        <v>0</v>
      </c>
      <c r="H1383" s="32">
        <f>SUMIF(AF1362:AF1382, TRUE, H1362:H1382)</f>
        <v>0</v>
      </c>
      <c r="I1383" s="32">
        <f>SUMIF(AF1362:AF1382, TRUE, I1362:I1382)</f>
        <v>0</v>
      </c>
      <c r="J1383" s="32">
        <f>SUMIF(AF1362:AF1382, TRUE, J1362:J1382)</f>
        <v>0</v>
      </c>
      <c r="K1383" s="32">
        <f>SUMIF(AF1362:AF1382, TRUE, K1362:K1382)</f>
        <v>0</v>
      </c>
      <c r="L1383" s="32">
        <f>SUMIF(AF1362:AF1382, TRUE, L1362:L1382)</f>
        <v>0</v>
      </c>
      <c r="M1383" s="32">
        <f>SUMIF(AF1362:AF1382, TRUE, M1362:M1382)</f>
        <v>0</v>
      </c>
      <c r="N1383" s="32">
        <f>SUMIF(AF1362:AF1382, TRUE, N1362:N1382)</f>
        <v>0</v>
      </c>
      <c r="O1383" s="32">
        <f>SUMIF(AF1362:AF1382, TRUE, O1362:O1382)</f>
        <v>0</v>
      </c>
      <c r="P1383" s="32">
        <f>SUMIF(AF1362:AF1382, TRUE, P1362:P1382)</f>
        <v>0</v>
      </c>
      <c r="Q1383" s="32">
        <f>SUMIF(AF1362:AF1382, TRUE, Q1362:Q1382)</f>
        <v>0</v>
      </c>
      <c r="R1383" s="32">
        <f>SUMIF(AF1362:AF1382, TRUE, R1362:R1382)</f>
        <v>0</v>
      </c>
      <c r="S1383" s="32">
        <f>SUMIF(AF1362:AF1382, TRUE, S1362:S1382)</f>
        <v>0</v>
      </c>
      <c r="T1383" s="32">
        <f>SUMIF(AF1362:AF1382, TRUE, T1362:T1382)</f>
        <v>0</v>
      </c>
      <c r="U1383" s="31" t="s">
        <v>384</v>
      </c>
      <c r="V1383" s="32">
        <f>SUMIF(AF1362:AF1382, TRUE, V1362:V1382)</f>
        <v>502500</v>
      </c>
      <c r="W1383" s="32">
        <f>SUMIF(AF1362:AF1382, TRUE, W1362:W1382)</f>
        <v>495765.24</v>
      </c>
      <c r="X1383" s="32">
        <f>SUMIF(AF1362:AF1382, TRUE, X1362:X1382)</f>
        <v>59290.46</v>
      </c>
      <c r="Y1383" s="32">
        <f>SUMIF(AF1362:AF1382, TRUE, Y1362:Y1382)</f>
        <v>4290.46</v>
      </c>
      <c r="Z1383" s="32">
        <f>SUMIF(AF1362:AF1382, TRUE, Z1362:Z1382)</f>
        <v>6795.04</v>
      </c>
      <c r="AA1383" s="32">
        <f>SUMIF(AF1362:AF1382, TRUE, AA1362:AA1382)</f>
        <v>6795.04</v>
      </c>
      <c r="AB1383" s="32">
        <f>SUMIF(AF1362:AF1382, TRUE, AB1362:AB1382)</f>
        <v>128650.14</v>
      </c>
      <c r="AC1383" s="32">
        <f>SUMIF(AF1362:AF1382, TRUE, AC1362:AC1382)</f>
        <v>128650.14</v>
      </c>
      <c r="AD1383" s="32">
        <f>SUMIF(AF1362:AF1382, TRUE, AD1362:AD1382)</f>
        <v>5610.88</v>
      </c>
      <c r="AE1383" s="32">
        <f>SUMIF(AF1362:AF1382, TRUE, AE1362:AE1382)</f>
        <v>5610.88</v>
      </c>
      <c r="AF1383" t="b">
        <v>0</v>
      </c>
      <c r="AG1383" t="b">
        <v>0</v>
      </c>
    </row>
    <row r="1384" spans="1:33" x14ac:dyDescent="0.3">
      <c r="A1384" s="2" t="s">
        <v>2054</v>
      </c>
      <c r="B1384" s="2" t="s">
        <v>722</v>
      </c>
      <c r="C1384" s="2" t="s">
        <v>1777</v>
      </c>
      <c r="D1384" s="3">
        <v>0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2" t="s">
        <v>385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  <c r="AE1384" s="3">
        <v>0</v>
      </c>
      <c r="AF1384" t="b">
        <v>1</v>
      </c>
      <c r="AG1384" t="b">
        <v>1</v>
      </c>
    </row>
    <row r="1385" spans="1:33" x14ac:dyDescent="0.3">
      <c r="A1385" s="2" t="s">
        <v>2053</v>
      </c>
      <c r="B1385" s="2" t="s">
        <v>1215</v>
      </c>
      <c r="C1385" s="2" t="s">
        <v>1777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2" t="s">
        <v>385</v>
      </c>
      <c r="V1385" s="3">
        <v>1000</v>
      </c>
      <c r="W1385" s="3">
        <v>11855</v>
      </c>
      <c r="X1385" s="3">
        <v>1320</v>
      </c>
      <c r="Y1385" s="3">
        <v>1320</v>
      </c>
      <c r="Z1385" s="3">
        <v>5314.5</v>
      </c>
      <c r="AA1385" s="3">
        <v>5314.5</v>
      </c>
      <c r="AB1385" s="3">
        <v>199599.52</v>
      </c>
      <c r="AC1385" s="3">
        <v>199599.52</v>
      </c>
      <c r="AD1385" s="3">
        <v>52867.6</v>
      </c>
      <c r="AE1385" s="3">
        <v>52867.6</v>
      </c>
      <c r="AF1385" t="b">
        <v>1</v>
      </c>
      <c r="AG1385" t="b">
        <v>1</v>
      </c>
    </row>
    <row r="1386" spans="1:33" x14ac:dyDescent="0.3">
      <c r="A1386" s="2" t="s">
        <v>2052</v>
      </c>
      <c r="B1386" s="2" t="s">
        <v>1214</v>
      </c>
      <c r="C1386" s="2" t="s">
        <v>1777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2" t="s">
        <v>385</v>
      </c>
      <c r="V1386" s="3">
        <v>205000</v>
      </c>
      <c r="W1386" s="3">
        <v>178213.5</v>
      </c>
      <c r="X1386" s="3">
        <v>211694.06</v>
      </c>
      <c r="Y1386" s="3">
        <v>186086.06</v>
      </c>
      <c r="Z1386" s="3">
        <v>196697.99</v>
      </c>
      <c r="AA1386" s="3">
        <v>196697.99</v>
      </c>
      <c r="AB1386" s="3">
        <v>163263.82999999999</v>
      </c>
      <c r="AC1386" s="3">
        <v>163263.82999999999</v>
      </c>
      <c r="AD1386" s="3">
        <v>117110.51</v>
      </c>
      <c r="AE1386" s="3">
        <v>117110.51</v>
      </c>
      <c r="AF1386" t="b">
        <v>1</v>
      </c>
      <c r="AG1386" t="b">
        <v>1</v>
      </c>
    </row>
    <row r="1387" spans="1:33" x14ac:dyDescent="0.3">
      <c r="A1387" s="2" t="s">
        <v>2051</v>
      </c>
      <c r="B1387" s="2" t="s">
        <v>1213</v>
      </c>
      <c r="C1387" s="2" t="s">
        <v>1777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2" t="s">
        <v>385</v>
      </c>
      <c r="V1387" s="3">
        <v>1000</v>
      </c>
      <c r="W1387" s="3">
        <v>949.08</v>
      </c>
      <c r="X1387" s="3">
        <v>359.79</v>
      </c>
      <c r="Y1387" s="3">
        <v>359.79</v>
      </c>
      <c r="Z1387" s="3">
        <v>1079.83</v>
      </c>
      <c r="AA1387" s="3">
        <v>1079.83</v>
      </c>
      <c r="AB1387" s="3">
        <v>243.85</v>
      </c>
      <c r="AC1387" s="3">
        <v>243.85</v>
      </c>
      <c r="AD1387" s="3">
        <v>558.73</v>
      </c>
      <c r="AE1387" s="3">
        <v>558.73</v>
      </c>
      <c r="AF1387" t="b">
        <v>1</v>
      </c>
      <c r="AG1387" t="b">
        <v>1</v>
      </c>
    </row>
    <row r="1388" spans="1:33" x14ac:dyDescent="0.3">
      <c r="A1388" s="2" t="s">
        <v>2050</v>
      </c>
      <c r="B1388" s="2" t="s">
        <v>1212</v>
      </c>
      <c r="C1388" s="2" t="s">
        <v>1777</v>
      </c>
      <c r="D1388" s="3">
        <v>0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2" t="s">
        <v>385</v>
      </c>
      <c r="V1388" s="3">
        <v>1000</v>
      </c>
      <c r="W1388" s="3">
        <v>1838.43</v>
      </c>
      <c r="X1388" s="3">
        <v>1744.74</v>
      </c>
      <c r="Y1388" s="3">
        <v>1744.74</v>
      </c>
      <c r="Z1388" s="3">
        <v>1846.09</v>
      </c>
      <c r="AA1388" s="3">
        <v>1846.09</v>
      </c>
      <c r="AB1388" s="3">
        <v>1858.27</v>
      </c>
      <c r="AC1388" s="3">
        <v>1858.27</v>
      </c>
      <c r="AD1388" s="3">
        <v>4378.8999999999996</v>
      </c>
      <c r="AE1388" s="3">
        <v>4378.8999999999996</v>
      </c>
      <c r="AF1388" t="b">
        <v>1</v>
      </c>
      <c r="AG1388" t="b">
        <v>1</v>
      </c>
    </row>
    <row r="1389" spans="1:33" x14ac:dyDescent="0.3">
      <c r="A1389" s="2" t="s">
        <v>2049</v>
      </c>
      <c r="B1389" s="2" t="s">
        <v>1211</v>
      </c>
      <c r="C1389" s="2" t="s">
        <v>1777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2" t="s">
        <v>385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  <c r="AE1389" s="3">
        <v>0</v>
      </c>
      <c r="AF1389" t="b">
        <v>1</v>
      </c>
      <c r="AG1389" t="b">
        <v>1</v>
      </c>
    </row>
    <row r="1390" spans="1:33" x14ac:dyDescent="0.3">
      <c r="A1390" s="2" t="s">
        <v>2048</v>
      </c>
      <c r="B1390" s="2" t="s">
        <v>1210</v>
      </c>
      <c r="C1390" s="2" t="s">
        <v>1777</v>
      </c>
      <c r="D1390" s="3">
        <v>0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2" t="s">
        <v>385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  <c r="AE1390" s="3">
        <v>0</v>
      </c>
      <c r="AF1390" t="b">
        <v>1</v>
      </c>
      <c r="AG1390" t="b">
        <v>1</v>
      </c>
    </row>
    <row r="1391" spans="1:33" x14ac:dyDescent="0.3">
      <c r="A1391" s="2" t="s">
        <v>2047</v>
      </c>
      <c r="B1391" s="2" t="s">
        <v>1400</v>
      </c>
      <c r="C1391" s="2" t="s">
        <v>1777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2" t="s">
        <v>385</v>
      </c>
      <c r="V1391" s="3">
        <v>2000</v>
      </c>
      <c r="W1391" s="3">
        <v>1945.65</v>
      </c>
      <c r="X1391" s="3">
        <v>3142.47</v>
      </c>
      <c r="Y1391" s="3">
        <v>3142.47</v>
      </c>
      <c r="Z1391" s="3">
        <v>2216.9699999999998</v>
      </c>
      <c r="AA1391" s="3">
        <v>2216.9699999999998</v>
      </c>
      <c r="AB1391" s="3">
        <v>3841</v>
      </c>
      <c r="AC1391" s="3">
        <v>3841</v>
      </c>
      <c r="AD1391" s="3">
        <v>1738.39</v>
      </c>
      <c r="AE1391" s="3">
        <v>1738.39</v>
      </c>
      <c r="AF1391" t="b">
        <v>1</v>
      </c>
      <c r="AG1391" t="b">
        <v>1</v>
      </c>
    </row>
    <row r="1392" spans="1:33" x14ac:dyDescent="0.3">
      <c r="A1392" s="2" t="s">
        <v>2046</v>
      </c>
      <c r="B1392" s="2" t="s">
        <v>1209</v>
      </c>
      <c r="C1392" s="2" t="s">
        <v>1777</v>
      </c>
      <c r="D1392" s="3">
        <v>0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2" t="s">
        <v>385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  <c r="AE1392" s="3">
        <v>0</v>
      </c>
      <c r="AF1392" t="b">
        <v>1</v>
      </c>
      <c r="AG1392" t="b">
        <v>1</v>
      </c>
    </row>
    <row r="1393" spans="1:33" x14ac:dyDescent="0.3">
      <c r="A1393" s="2" t="s">
        <v>2045</v>
      </c>
      <c r="B1393" s="2" t="s">
        <v>1208</v>
      </c>
      <c r="C1393" s="2" t="s">
        <v>1777</v>
      </c>
      <c r="D1393" s="3">
        <v>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2" t="s">
        <v>385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>
        <v>0</v>
      </c>
      <c r="AF1393" t="b">
        <v>1</v>
      </c>
      <c r="AG1393" t="b">
        <v>1</v>
      </c>
    </row>
    <row r="1394" spans="1:33" x14ac:dyDescent="0.3">
      <c r="A1394" s="2" t="s">
        <v>2044</v>
      </c>
      <c r="B1394" s="2" t="s">
        <v>1207</v>
      </c>
      <c r="C1394" s="2" t="s">
        <v>1777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2" t="s">
        <v>385</v>
      </c>
      <c r="V1394" s="3">
        <v>15000</v>
      </c>
      <c r="W1394" s="3">
        <v>10928.55</v>
      </c>
      <c r="X1394" s="3">
        <v>2020.14</v>
      </c>
      <c r="Y1394" s="3">
        <v>2020.14</v>
      </c>
      <c r="Z1394" s="3">
        <v>8083.83</v>
      </c>
      <c r="AA1394" s="3">
        <v>8083.83</v>
      </c>
      <c r="AB1394" s="3">
        <v>8384.2000000000007</v>
      </c>
      <c r="AC1394" s="3">
        <v>8384.2000000000007</v>
      </c>
      <c r="AD1394" s="3">
        <v>8406.35</v>
      </c>
      <c r="AE1394" s="3">
        <v>8406.35</v>
      </c>
      <c r="AF1394" t="b">
        <v>1</v>
      </c>
      <c r="AG1394" t="b">
        <v>1</v>
      </c>
    </row>
    <row r="1395" spans="1:33" x14ac:dyDescent="0.3">
      <c r="A1395" s="2" t="s">
        <v>2043</v>
      </c>
      <c r="B1395" s="2" t="s">
        <v>1206</v>
      </c>
      <c r="C1395" s="2" t="s">
        <v>1777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2" t="s">
        <v>385</v>
      </c>
      <c r="V1395" s="3">
        <v>2500</v>
      </c>
      <c r="W1395" s="3">
        <v>2500</v>
      </c>
      <c r="X1395" s="3">
        <v>2899.6</v>
      </c>
      <c r="Y1395" s="3">
        <v>2899.6</v>
      </c>
      <c r="Z1395" s="3">
        <v>4689.4799999999996</v>
      </c>
      <c r="AA1395" s="3">
        <v>4689.4799999999996</v>
      </c>
      <c r="AB1395" s="3">
        <v>1107.94</v>
      </c>
      <c r="AC1395" s="3">
        <v>1107.94</v>
      </c>
      <c r="AD1395" s="3">
        <v>3219.76</v>
      </c>
      <c r="AE1395" s="3">
        <v>3219.76</v>
      </c>
      <c r="AF1395" t="b">
        <v>1</v>
      </c>
      <c r="AG1395" t="b">
        <v>1</v>
      </c>
    </row>
    <row r="1396" spans="1:33" x14ac:dyDescent="0.3">
      <c r="A1396" s="2" t="s">
        <v>2042</v>
      </c>
      <c r="B1396" s="2" t="s">
        <v>1205</v>
      </c>
      <c r="C1396" s="2" t="s">
        <v>1777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2" t="s">
        <v>385</v>
      </c>
      <c r="V1396" s="3">
        <v>8490.2900000000009</v>
      </c>
      <c r="W1396" s="3">
        <v>13513.74</v>
      </c>
      <c r="X1396" s="3">
        <v>2003.86</v>
      </c>
      <c r="Y1396" s="3">
        <v>2003.86</v>
      </c>
      <c r="Z1396" s="3">
        <v>1146.8399999999999</v>
      </c>
      <c r="AA1396" s="3">
        <v>1146.8399999999999</v>
      </c>
      <c r="AB1396" s="3">
        <v>1226.0999999999999</v>
      </c>
      <c r="AC1396" s="3">
        <v>1226.0999999999999</v>
      </c>
      <c r="AD1396" s="3">
        <v>813.81</v>
      </c>
      <c r="AE1396" s="3">
        <v>813.81</v>
      </c>
      <c r="AF1396" t="b">
        <v>1</v>
      </c>
      <c r="AG1396" t="b">
        <v>1</v>
      </c>
    </row>
    <row r="1397" spans="1:33" x14ac:dyDescent="0.3">
      <c r="A1397" s="2" t="s">
        <v>2041</v>
      </c>
      <c r="B1397" s="2" t="s">
        <v>1204</v>
      </c>
      <c r="C1397" s="2" t="s">
        <v>1777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2" t="s">
        <v>385</v>
      </c>
      <c r="V1397" s="3">
        <v>1500</v>
      </c>
      <c r="W1397" s="3">
        <v>212.33</v>
      </c>
      <c r="X1397" s="3">
        <v>819</v>
      </c>
      <c r="Y1397" s="3">
        <v>819</v>
      </c>
      <c r="Z1397" s="3">
        <v>375</v>
      </c>
      <c r="AA1397" s="3">
        <v>375</v>
      </c>
      <c r="AB1397" s="3">
        <v>841</v>
      </c>
      <c r="AC1397" s="3">
        <v>841</v>
      </c>
      <c r="AD1397" s="3">
        <v>521.66999999999996</v>
      </c>
      <c r="AE1397" s="3">
        <v>521.66999999999996</v>
      </c>
      <c r="AF1397" t="b">
        <v>1</v>
      </c>
      <c r="AG1397" t="b">
        <v>1</v>
      </c>
    </row>
    <row r="1398" spans="1:33" x14ac:dyDescent="0.3">
      <c r="A1398" s="2" t="s">
        <v>2040</v>
      </c>
      <c r="B1398" s="2" t="s">
        <v>1203</v>
      </c>
      <c r="C1398" s="2" t="s">
        <v>1777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2" t="s">
        <v>385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t="b">
        <v>1</v>
      </c>
      <c r="AG1398" t="b">
        <v>1</v>
      </c>
    </row>
    <row r="1399" spans="1:33" x14ac:dyDescent="0.3">
      <c r="A1399" s="2" t="s">
        <v>2039</v>
      </c>
      <c r="B1399" s="2" t="s">
        <v>1202</v>
      </c>
      <c r="C1399" s="2" t="s">
        <v>1777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2" t="s">
        <v>385</v>
      </c>
      <c r="V1399" s="3">
        <v>1600</v>
      </c>
      <c r="W1399" s="3">
        <v>319.08</v>
      </c>
      <c r="X1399" s="3">
        <v>1184.29</v>
      </c>
      <c r="Y1399" s="3">
        <v>1184.29</v>
      </c>
      <c r="Z1399" s="3">
        <v>1231.78</v>
      </c>
      <c r="AA1399" s="3">
        <v>1231.78</v>
      </c>
      <c r="AB1399" s="3">
        <v>1262.95</v>
      </c>
      <c r="AC1399" s="3">
        <v>1262.95</v>
      </c>
      <c r="AD1399" s="3">
        <v>1227.25</v>
      </c>
      <c r="AE1399" s="3">
        <v>1227.25</v>
      </c>
      <c r="AF1399" t="b">
        <v>1</v>
      </c>
      <c r="AG1399" t="b">
        <v>1</v>
      </c>
    </row>
    <row r="1400" spans="1:33" x14ac:dyDescent="0.3">
      <c r="A1400" s="2" t="s">
        <v>2038</v>
      </c>
      <c r="B1400" s="2" t="s">
        <v>1201</v>
      </c>
      <c r="C1400" s="2" t="s">
        <v>1777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2" t="s">
        <v>385</v>
      </c>
      <c r="V1400" s="3">
        <v>0</v>
      </c>
      <c r="W1400" s="3">
        <v>0</v>
      </c>
      <c r="X1400" s="3">
        <v>70.69</v>
      </c>
      <c r="Y1400" s="3">
        <v>70.69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t="b">
        <v>1</v>
      </c>
      <c r="AG1400" t="b">
        <v>1</v>
      </c>
    </row>
    <row r="1401" spans="1:33" x14ac:dyDescent="0.3">
      <c r="A1401" s="2" t="s">
        <v>2037</v>
      </c>
      <c r="B1401" s="2" t="s">
        <v>1200</v>
      </c>
      <c r="C1401" s="2" t="s">
        <v>1777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2" t="s">
        <v>385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0</v>
      </c>
      <c r="AE1401" s="3">
        <v>0</v>
      </c>
      <c r="AF1401" t="b">
        <v>1</v>
      </c>
      <c r="AG1401" t="b">
        <v>1</v>
      </c>
    </row>
    <row r="1402" spans="1:33" x14ac:dyDescent="0.3">
      <c r="A1402" s="2" t="s">
        <v>2036</v>
      </c>
      <c r="B1402" s="2" t="s">
        <v>1199</v>
      </c>
      <c r="C1402" s="2" t="s">
        <v>1777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2" t="s">
        <v>385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  <c r="AE1402" s="3">
        <v>0</v>
      </c>
      <c r="AF1402" t="b">
        <v>1</v>
      </c>
      <c r="AG1402" t="b">
        <v>1</v>
      </c>
    </row>
    <row r="1403" spans="1:33" x14ac:dyDescent="0.3">
      <c r="A1403" s="2" t="s">
        <v>2035</v>
      </c>
      <c r="B1403" s="2" t="s">
        <v>1198</v>
      </c>
      <c r="C1403" s="2" t="s">
        <v>1777</v>
      </c>
      <c r="D1403" s="3">
        <v>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2" t="s">
        <v>385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  <c r="AE1403" s="3">
        <v>0</v>
      </c>
      <c r="AF1403" t="b">
        <v>1</v>
      </c>
      <c r="AG1403" t="b">
        <v>1</v>
      </c>
    </row>
    <row r="1404" spans="1:33" x14ac:dyDescent="0.3">
      <c r="A1404" s="2" t="s">
        <v>2034</v>
      </c>
      <c r="B1404" s="2" t="s">
        <v>1197</v>
      </c>
      <c r="C1404" s="2" t="s">
        <v>1777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2" t="s">
        <v>385</v>
      </c>
      <c r="V1404" s="3">
        <v>300</v>
      </c>
      <c r="W1404" s="3">
        <v>252.94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0</v>
      </c>
      <c r="AD1404" s="3">
        <v>0</v>
      </c>
      <c r="AE1404" s="3">
        <v>0</v>
      </c>
      <c r="AF1404" t="b">
        <v>1</v>
      </c>
      <c r="AG1404" t="b">
        <v>1</v>
      </c>
    </row>
    <row r="1405" spans="1:33" x14ac:dyDescent="0.3">
      <c r="A1405" s="2" t="s">
        <v>2033</v>
      </c>
      <c r="B1405" s="2" t="s">
        <v>1196</v>
      </c>
      <c r="C1405" s="2" t="s">
        <v>1777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2" t="s">
        <v>385</v>
      </c>
      <c r="V1405" s="3">
        <v>8000</v>
      </c>
      <c r="W1405" s="3">
        <v>5576.25</v>
      </c>
      <c r="X1405" s="3">
        <v>425</v>
      </c>
      <c r="Y1405" s="3">
        <v>425</v>
      </c>
      <c r="Z1405" s="3">
        <v>425</v>
      </c>
      <c r="AA1405" s="3">
        <v>425</v>
      </c>
      <c r="AB1405" s="3">
        <v>425</v>
      </c>
      <c r="AC1405" s="3">
        <v>425</v>
      </c>
      <c r="AD1405" s="3">
        <v>2000</v>
      </c>
      <c r="AE1405" s="3">
        <v>2000</v>
      </c>
      <c r="AF1405" t="b">
        <v>1</v>
      </c>
      <c r="AG1405" t="b">
        <v>1</v>
      </c>
    </row>
    <row r="1406" spans="1:33" x14ac:dyDescent="0.3">
      <c r="A1406" s="2" t="s">
        <v>2032</v>
      </c>
      <c r="B1406" s="2" t="s">
        <v>1195</v>
      </c>
      <c r="C1406" s="2" t="s">
        <v>1777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2" t="s">
        <v>385</v>
      </c>
      <c r="V1406" s="3">
        <v>0</v>
      </c>
      <c r="W1406" s="3">
        <v>0</v>
      </c>
      <c r="X1406" s="3">
        <v>28071.38</v>
      </c>
      <c r="Y1406" s="3">
        <v>28071.38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  <c r="AE1406" s="3">
        <v>0</v>
      </c>
      <c r="AF1406" t="b">
        <v>1</v>
      </c>
      <c r="AG1406" t="b">
        <v>1</v>
      </c>
    </row>
    <row r="1407" spans="1:33" x14ac:dyDescent="0.3">
      <c r="A1407" s="2" t="s">
        <v>2031</v>
      </c>
      <c r="B1407" s="2" t="s">
        <v>1194</v>
      </c>
      <c r="C1407" s="2" t="s">
        <v>1777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2" t="s">
        <v>385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165000</v>
      </c>
      <c r="AC1407" s="3">
        <v>165000</v>
      </c>
      <c r="AD1407" s="3">
        <v>0</v>
      </c>
      <c r="AE1407" s="3">
        <v>0</v>
      </c>
      <c r="AF1407" t="b">
        <v>1</v>
      </c>
      <c r="AG1407" t="b">
        <v>1</v>
      </c>
    </row>
    <row r="1408" spans="1:33" x14ac:dyDescent="0.3">
      <c r="A1408" s="2" t="s">
        <v>2030</v>
      </c>
      <c r="B1408" s="2" t="s">
        <v>1193</v>
      </c>
      <c r="C1408" s="2" t="s">
        <v>1777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2" t="s">
        <v>385</v>
      </c>
      <c r="V1408" s="3">
        <v>84509.71</v>
      </c>
      <c r="W1408" s="3">
        <v>58371.78</v>
      </c>
      <c r="X1408" s="3">
        <v>58785.51</v>
      </c>
      <c r="Y1408" s="3">
        <v>58785.51</v>
      </c>
      <c r="Z1408" s="3">
        <v>47592.73</v>
      </c>
      <c r="AA1408" s="3">
        <v>47592.73</v>
      </c>
      <c r="AB1408" s="3">
        <v>52616.61</v>
      </c>
      <c r="AC1408" s="3">
        <v>52616.61</v>
      </c>
      <c r="AD1408" s="3">
        <v>101386.43</v>
      </c>
      <c r="AE1408" s="3">
        <v>101386.43</v>
      </c>
      <c r="AF1408" t="b">
        <v>1</v>
      </c>
      <c r="AG1408" t="b">
        <v>1</v>
      </c>
    </row>
    <row r="1409" spans="1:33" x14ac:dyDescent="0.3">
      <c r="A1409" s="2" t="s">
        <v>2029</v>
      </c>
      <c r="B1409" s="2" t="s">
        <v>721</v>
      </c>
      <c r="C1409" s="2" t="s">
        <v>1777</v>
      </c>
      <c r="D1409" s="3">
        <v>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2" t="s">
        <v>385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185000</v>
      </c>
      <c r="AC1409" s="3">
        <v>185000</v>
      </c>
      <c r="AD1409" s="3">
        <v>0</v>
      </c>
      <c r="AE1409" s="3">
        <v>0</v>
      </c>
      <c r="AF1409" t="b">
        <v>1</v>
      </c>
      <c r="AG1409" t="b">
        <v>1</v>
      </c>
    </row>
    <row r="1410" spans="1:33" x14ac:dyDescent="0.3">
      <c r="A1410" s="2" t="s">
        <v>2028</v>
      </c>
      <c r="B1410" s="2" t="s">
        <v>1192</v>
      </c>
      <c r="C1410" s="2" t="s">
        <v>1777</v>
      </c>
      <c r="D1410" s="3">
        <v>0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2" t="s">
        <v>385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  <c r="AE1410" s="3">
        <v>0</v>
      </c>
      <c r="AF1410" t="b">
        <v>1</v>
      </c>
      <c r="AG1410" t="b">
        <v>1</v>
      </c>
    </row>
    <row r="1411" spans="1:33" x14ac:dyDescent="0.3">
      <c r="A1411" s="2" t="s">
        <v>2027</v>
      </c>
      <c r="B1411" s="2" t="s">
        <v>1191</v>
      </c>
      <c r="C1411" s="2" t="s">
        <v>1777</v>
      </c>
      <c r="D1411" s="3">
        <v>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2" t="s">
        <v>385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  <c r="AE1411" s="3">
        <v>0</v>
      </c>
      <c r="AF1411" t="b">
        <v>1</v>
      </c>
      <c r="AG1411" t="b">
        <v>1</v>
      </c>
    </row>
    <row r="1412" spans="1:33" x14ac:dyDescent="0.3">
      <c r="A1412" s="2" t="s">
        <v>2026</v>
      </c>
      <c r="B1412" s="2" t="s">
        <v>1190</v>
      </c>
      <c r="C1412" s="2" t="s">
        <v>1777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2" t="s">
        <v>385</v>
      </c>
      <c r="V1412" s="3">
        <v>100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72.12</v>
      </c>
      <c r="AE1412" s="3">
        <v>72.12</v>
      </c>
      <c r="AF1412" t="b">
        <v>1</v>
      </c>
      <c r="AG1412" t="b">
        <v>1</v>
      </c>
    </row>
    <row r="1413" spans="1:33" x14ac:dyDescent="0.3">
      <c r="A1413" s="2" t="s">
        <v>2025</v>
      </c>
      <c r="B1413" s="2" t="s">
        <v>1189</v>
      </c>
      <c r="C1413" s="2" t="s">
        <v>1777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2" t="s">
        <v>385</v>
      </c>
      <c r="V1413" s="3">
        <v>500</v>
      </c>
      <c r="W1413" s="3">
        <v>500</v>
      </c>
      <c r="X1413" s="3">
        <v>501.06</v>
      </c>
      <c r="Y1413" s="3">
        <v>501.06</v>
      </c>
      <c r="Z1413" s="3">
        <v>304.56</v>
      </c>
      <c r="AA1413" s="3">
        <v>304.56</v>
      </c>
      <c r="AB1413" s="3">
        <v>642.72</v>
      </c>
      <c r="AC1413" s="3">
        <v>642.72</v>
      </c>
      <c r="AD1413" s="3">
        <v>690.43</v>
      </c>
      <c r="AE1413" s="3">
        <v>388.2</v>
      </c>
      <c r="AF1413" t="b">
        <v>1</v>
      </c>
      <c r="AG1413" t="b">
        <v>1</v>
      </c>
    </row>
    <row r="1414" spans="1:33" x14ac:dyDescent="0.3">
      <c r="A1414" s="2" t="s">
        <v>2024</v>
      </c>
      <c r="B1414" s="2" t="s">
        <v>1188</v>
      </c>
      <c r="C1414" s="2" t="s">
        <v>1777</v>
      </c>
      <c r="D1414" s="3">
        <v>0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2" t="s">
        <v>385</v>
      </c>
      <c r="V1414" s="3">
        <v>5000</v>
      </c>
      <c r="W1414" s="3">
        <v>0</v>
      </c>
      <c r="X1414" s="3">
        <v>2911.44</v>
      </c>
      <c r="Y1414" s="3">
        <v>2911.44</v>
      </c>
      <c r="Z1414" s="3">
        <v>4782.13</v>
      </c>
      <c r="AA1414" s="3">
        <v>4782.13</v>
      </c>
      <c r="AB1414" s="3">
        <v>217.54</v>
      </c>
      <c r="AC1414" s="3">
        <v>217.54</v>
      </c>
      <c r="AD1414" s="3">
        <v>1753.7</v>
      </c>
      <c r="AE1414" s="3">
        <v>1753.7</v>
      </c>
      <c r="AF1414" t="b">
        <v>1</v>
      </c>
      <c r="AG1414" t="b">
        <v>1</v>
      </c>
    </row>
    <row r="1415" spans="1:33" x14ac:dyDescent="0.3">
      <c r="A1415" s="2" t="s">
        <v>2023</v>
      </c>
      <c r="B1415" s="2" t="s">
        <v>1401</v>
      </c>
      <c r="C1415" s="2" t="s">
        <v>1777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2" t="s">
        <v>385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t="b">
        <v>1</v>
      </c>
      <c r="AG1415" t="b">
        <v>1</v>
      </c>
    </row>
    <row r="1416" spans="1:33" x14ac:dyDescent="0.3">
      <c r="A1416" s="2" t="s">
        <v>2022</v>
      </c>
      <c r="B1416" s="2" t="s">
        <v>1187</v>
      </c>
      <c r="C1416" s="2" t="s">
        <v>1777</v>
      </c>
      <c r="D1416" s="3">
        <v>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2" t="s">
        <v>385</v>
      </c>
      <c r="V1416" s="3">
        <v>7500</v>
      </c>
      <c r="W1416" s="3">
        <v>6622.37</v>
      </c>
      <c r="X1416" s="3">
        <v>4235</v>
      </c>
      <c r="Y1416" s="3">
        <v>4235</v>
      </c>
      <c r="Z1416" s="3">
        <v>2632</v>
      </c>
      <c r="AA1416" s="3">
        <v>2632</v>
      </c>
      <c r="AB1416" s="3">
        <v>136.97999999999999</v>
      </c>
      <c r="AC1416" s="3">
        <v>136.97999999999999</v>
      </c>
      <c r="AD1416" s="3">
        <v>1820</v>
      </c>
      <c r="AE1416" s="3">
        <v>1820</v>
      </c>
      <c r="AF1416" t="b">
        <v>1</v>
      </c>
      <c r="AG1416" t="b">
        <v>1</v>
      </c>
    </row>
    <row r="1417" spans="1:33" x14ac:dyDescent="0.3">
      <c r="A1417" s="2" t="s">
        <v>2021</v>
      </c>
      <c r="B1417" s="2" t="s">
        <v>1186</v>
      </c>
      <c r="C1417" s="2" t="s">
        <v>1777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2" t="s">
        <v>385</v>
      </c>
      <c r="V1417" s="3">
        <v>2700</v>
      </c>
      <c r="W1417" s="3">
        <v>911.01</v>
      </c>
      <c r="X1417" s="3">
        <v>1063.3599999999999</v>
      </c>
      <c r="Y1417" s="3">
        <v>1063.3599999999999</v>
      </c>
      <c r="Z1417" s="3">
        <v>573.44000000000005</v>
      </c>
      <c r="AA1417" s="3">
        <v>573.44000000000005</v>
      </c>
      <c r="AB1417" s="3">
        <v>454.95</v>
      </c>
      <c r="AC1417" s="3">
        <v>454.95</v>
      </c>
      <c r="AD1417" s="3">
        <v>2325.62</v>
      </c>
      <c r="AE1417" s="3">
        <v>2325.62</v>
      </c>
      <c r="AF1417" t="b">
        <v>1</v>
      </c>
      <c r="AG1417" t="b">
        <v>1</v>
      </c>
    </row>
    <row r="1418" spans="1:33" x14ac:dyDescent="0.3">
      <c r="A1418" s="2" t="s">
        <v>2020</v>
      </c>
      <c r="B1418" s="2" t="s">
        <v>1185</v>
      </c>
      <c r="C1418" s="2" t="s">
        <v>1777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2" t="s">
        <v>385</v>
      </c>
      <c r="V1418" s="3">
        <v>7500</v>
      </c>
      <c r="W1418" s="3">
        <v>8377.6299999999992</v>
      </c>
      <c r="X1418" s="3">
        <v>0</v>
      </c>
      <c r="Y1418" s="3">
        <v>0</v>
      </c>
      <c r="Z1418" s="3">
        <v>16681</v>
      </c>
      <c r="AA1418" s="3">
        <v>16681</v>
      </c>
      <c r="AB1418" s="3">
        <v>0</v>
      </c>
      <c r="AC1418" s="3">
        <v>0</v>
      </c>
      <c r="AD1418" s="3">
        <v>909.8</v>
      </c>
      <c r="AE1418" s="3">
        <v>909.8</v>
      </c>
      <c r="AF1418" t="b">
        <v>1</v>
      </c>
      <c r="AG1418" t="b">
        <v>1</v>
      </c>
    </row>
    <row r="1419" spans="1:33" x14ac:dyDescent="0.3">
      <c r="A1419" s="2" t="s">
        <v>2019</v>
      </c>
      <c r="B1419" s="2" t="s">
        <v>1184</v>
      </c>
      <c r="C1419" s="2" t="s">
        <v>1777</v>
      </c>
      <c r="D1419" s="3">
        <v>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2" t="s">
        <v>385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  <c r="AE1419" s="3">
        <v>0</v>
      </c>
      <c r="AF1419" t="b">
        <v>1</v>
      </c>
      <c r="AG1419" t="b">
        <v>1</v>
      </c>
    </row>
    <row r="1420" spans="1:33" x14ac:dyDescent="0.3">
      <c r="A1420" s="2" t="s">
        <v>2018</v>
      </c>
      <c r="B1420" s="2" t="s">
        <v>1183</v>
      </c>
      <c r="C1420" s="2" t="s">
        <v>1777</v>
      </c>
      <c r="D1420" s="3">
        <v>0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2" t="s">
        <v>385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  <c r="AE1420" s="3">
        <v>0</v>
      </c>
      <c r="AF1420" t="b">
        <v>1</v>
      </c>
      <c r="AG1420" t="b">
        <v>1</v>
      </c>
    </row>
    <row r="1421" spans="1:33" x14ac:dyDescent="0.3">
      <c r="A1421" s="2" t="s">
        <v>2017</v>
      </c>
      <c r="B1421" s="2" t="s">
        <v>1182</v>
      </c>
      <c r="C1421" s="2" t="s">
        <v>1777</v>
      </c>
      <c r="D1421" s="3">
        <v>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2" t="s">
        <v>385</v>
      </c>
      <c r="V1421" s="3">
        <v>25000</v>
      </c>
      <c r="W1421" s="3">
        <v>23403.58</v>
      </c>
      <c r="X1421" s="3">
        <v>0</v>
      </c>
      <c r="Y1421" s="3">
        <v>0</v>
      </c>
      <c r="Z1421" s="3">
        <v>39679.89</v>
      </c>
      <c r="AA1421" s="3">
        <v>39679.89</v>
      </c>
      <c r="AB1421" s="3">
        <v>0</v>
      </c>
      <c r="AC1421" s="3">
        <v>0</v>
      </c>
      <c r="AD1421" s="3">
        <v>0</v>
      </c>
      <c r="AE1421" s="3">
        <v>0</v>
      </c>
      <c r="AF1421" t="b">
        <v>1</v>
      </c>
      <c r="AG1421" t="b">
        <v>1</v>
      </c>
    </row>
    <row r="1422" spans="1:33" x14ac:dyDescent="0.3">
      <c r="A1422" s="2" t="s">
        <v>2016</v>
      </c>
      <c r="B1422" s="2" t="s">
        <v>546</v>
      </c>
      <c r="C1422" s="2" t="s">
        <v>1777</v>
      </c>
      <c r="D1422" s="3">
        <v>0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2" t="s">
        <v>385</v>
      </c>
      <c r="V1422" s="3">
        <v>0</v>
      </c>
      <c r="W1422" s="3">
        <v>0</v>
      </c>
      <c r="X1422" s="3">
        <v>0</v>
      </c>
      <c r="Y1422" s="3">
        <v>0</v>
      </c>
      <c r="Z1422" s="3">
        <v>768</v>
      </c>
      <c r="AA1422" s="3">
        <v>768</v>
      </c>
      <c r="AB1422" s="3">
        <v>768</v>
      </c>
      <c r="AC1422" s="3">
        <v>768</v>
      </c>
      <c r="AD1422" s="3">
        <v>768</v>
      </c>
      <c r="AE1422" s="3">
        <v>768</v>
      </c>
      <c r="AF1422" t="b">
        <v>1</v>
      </c>
      <c r="AG1422" t="b">
        <v>1</v>
      </c>
    </row>
    <row r="1423" spans="1:33" x14ac:dyDescent="0.3">
      <c r="A1423" s="2" t="s">
        <v>2015</v>
      </c>
      <c r="B1423" s="2" t="s">
        <v>547</v>
      </c>
      <c r="C1423" s="2" t="s">
        <v>1777</v>
      </c>
      <c r="D1423" s="3">
        <v>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2" t="s">
        <v>385</v>
      </c>
      <c r="V1423" s="3">
        <v>10000</v>
      </c>
      <c r="W1423" s="3">
        <v>2244.8000000000002</v>
      </c>
      <c r="X1423" s="3">
        <v>10000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  <c r="AE1423" s="3">
        <v>0</v>
      </c>
      <c r="AF1423" t="b">
        <v>1</v>
      </c>
      <c r="AG1423" t="b">
        <v>1</v>
      </c>
    </row>
    <row r="1424" spans="1:33" x14ac:dyDescent="0.3">
      <c r="A1424" s="2" t="s">
        <v>2014</v>
      </c>
      <c r="B1424" s="2" t="s">
        <v>1181</v>
      </c>
      <c r="C1424" s="2" t="s">
        <v>1777</v>
      </c>
      <c r="D1424" s="3">
        <v>0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2" t="s">
        <v>385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  <c r="AE1424" s="3">
        <v>0</v>
      </c>
      <c r="AF1424" t="b">
        <v>1</v>
      </c>
      <c r="AG1424" t="b">
        <v>1</v>
      </c>
    </row>
    <row r="1425" spans="1:33" x14ac:dyDescent="0.3">
      <c r="A1425" s="2" t="s">
        <v>2013</v>
      </c>
      <c r="B1425" s="2" t="s">
        <v>1180</v>
      </c>
      <c r="C1425" s="2" t="s">
        <v>1777</v>
      </c>
      <c r="D1425" s="3">
        <v>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2" t="s">
        <v>385</v>
      </c>
      <c r="V1425" s="3">
        <v>125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  <c r="AE1425" s="3">
        <v>0</v>
      </c>
      <c r="AF1425" t="b">
        <v>1</v>
      </c>
      <c r="AG1425" t="b">
        <v>1</v>
      </c>
    </row>
    <row r="1426" spans="1:33" x14ac:dyDescent="0.3">
      <c r="A1426" s="2" t="s">
        <v>2012</v>
      </c>
      <c r="B1426" s="2" t="s">
        <v>1179</v>
      </c>
      <c r="C1426" s="2" t="s">
        <v>1777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2" t="s">
        <v>385</v>
      </c>
      <c r="V1426" s="3">
        <v>3250</v>
      </c>
      <c r="W1426" s="3">
        <v>3600</v>
      </c>
      <c r="X1426" s="3">
        <v>2394.35</v>
      </c>
      <c r="Y1426" s="3">
        <v>2569.83</v>
      </c>
      <c r="Z1426" s="3">
        <v>2919.91</v>
      </c>
      <c r="AA1426" s="3">
        <v>2919.91</v>
      </c>
      <c r="AB1426" s="3">
        <v>3011.95</v>
      </c>
      <c r="AC1426" s="3">
        <v>3011.95</v>
      </c>
      <c r="AD1426" s="3">
        <v>3204.56</v>
      </c>
      <c r="AE1426" s="3">
        <v>3204.56</v>
      </c>
      <c r="AF1426" t="b">
        <v>1</v>
      </c>
      <c r="AG1426" t="b">
        <v>1</v>
      </c>
    </row>
    <row r="1427" spans="1:33" x14ac:dyDescent="0.3">
      <c r="A1427" s="2" t="s">
        <v>2011</v>
      </c>
      <c r="B1427" s="2" t="s">
        <v>1178</v>
      </c>
      <c r="C1427" s="2" t="s">
        <v>1777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2" t="s">
        <v>385</v>
      </c>
      <c r="V1427" s="3">
        <v>250</v>
      </c>
      <c r="W1427" s="3">
        <v>0</v>
      </c>
      <c r="X1427" s="3">
        <v>246.76</v>
      </c>
      <c r="Y1427" s="3">
        <v>246.76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>
        <v>0</v>
      </c>
      <c r="AF1427" t="b">
        <v>1</v>
      </c>
      <c r="AG1427" t="b">
        <v>1</v>
      </c>
    </row>
    <row r="1428" spans="1:33" x14ac:dyDescent="0.3">
      <c r="A1428" s="2" t="s">
        <v>2010</v>
      </c>
      <c r="B1428" s="2" t="s">
        <v>1177</v>
      </c>
      <c r="C1428" s="2" t="s">
        <v>1777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2" t="s">
        <v>385</v>
      </c>
      <c r="V1428" s="3">
        <v>0</v>
      </c>
      <c r="W1428" s="3">
        <v>0</v>
      </c>
      <c r="X1428" s="3">
        <v>312</v>
      </c>
      <c r="Y1428" s="3">
        <v>312</v>
      </c>
      <c r="Z1428" s="3">
        <v>529.85</v>
      </c>
      <c r="AA1428" s="3">
        <v>529.85</v>
      </c>
      <c r="AB1428" s="3">
        <v>1192.44</v>
      </c>
      <c r="AC1428" s="3">
        <v>1192.44</v>
      </c>
      <c r="AD1428" s="3">
        <v>381.1</v>
      </c>
      <c r="AE1428" s="3">
        <v>381.1</v>
      </c>
      <c r="AF1428" t="b">
        <v>1</v>
      </c>
      <c r="AG1428" t="b">
        <v>1</v>
      </c>
    </row>
    <row r="1429" spans="1:33" x14ac:dyDescent="0.3">
      <c r="A1429" s="2" t="s">
        <v>2009</v>
      </c>
      <c r="B1429" s="2" t="s">
        <v>1176</v>
      </c>
      <c r="C1429" s="2" t="s">
        <v>1777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2" t="s">
        <v>385</v>
      </c>
      <c r="V1429" s="3">
        <v>3000</v>
      </c>
      <c r="W1429" s="3">
        <v>0</v>
      </c>
      <c r="X1429" s="3">
        <v>2281.0700000000002</v>
      </c>
      <c r="Y1429" s="3">
        <v>2281.0700000000002</v>
      </c>
      <c r="Z1429" s="3">
        <v>1652.38</v>
      </c>
      <c r="AA1429" s="3">
        <v>1652.38</v>
      </c>
      <c r="AB1429" s="3">
        <v>0</v>
      </c>
      <c r="AC1429" s="3">
        <v>0</v>
      </c>
      <c r="AD1429" s="3">
        <v>0</v>
      </c>
      <c r="AE1429" s="3">
        <v>0</v>
      </c>
      <c r="AF1429" t="b">
        <v>1</v>
      </c>
      <c r="AG1429" t="b">
        <v>1</v>
      </c>
    </row>
    <row r="1430" spans="1:33" x14ac:dyDescent="0.3">
      <c r="A1430" s="2" t="s">
        <v>2008</v>
      </c>
      <c r="B1430" s="2" t="s">
        <v>1175</v>
      </c>
      <c r="C1430" s="2" t="s">
        <v>1777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2" t="s">
        <v>385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  <c r="AE1430" s="3">
        <v>0</v>
      </c>
      <c r="AF1430" t="b">
        <v>1</v>
      </c>
      <c r="AG1430" t="b">
        <v>1</v>
      </c>
    </row>
    <row r="1431" spans="1:33" x14ac:dyDescent="0.3">
      <c r="A1431" s="31" t="s">
        <v>384</v>
      </c>
      <c r="B1431" s="31" t="s">
        <v>1774</v>
      </c>
      <c r="C1431" s="31" t="s">
        <v>384</v>
      </c>
      <c r="D1431" s="32">
        <f>SUMIF(AF1384:AF1430, TRUE, D1384:D1430)</f>
        <v>0</v>
      </c>
      <c r="E1431" s="32">
        <f>SUMIF(AF1384:AF1430, TRUE, E1384:E1430)</f>
        <v>0</v>
      </c>
      <c r="F1431" s="32">
        <f>SUMIF(AF1384:AF1430, TRUE, F1384:F1430)</f>
        <v>0</v>
      </c>
      <c r="G1431" s="32">
        <f>SUMIF(AF1384:AF1430, TRUE, G1384:G1430)</f>
        <v>0</v>
      </c>
      <c r="H1431" s="32">
        <f>SUMIF(AF1384:AF1430, TRUE, H1384:H1430)</f>
        <v>0</v>
      </c>
      <c r="I1431" s="32">
        <f>SUMIF(AF1384:AF1430, TRUE, I1384:I1430)</f>
        <v>0</v>
      </c>
      <c r="J1431" s="32">
        <f>SUMIF(AF1384:AF1430, TRUE, J1384:J1430)</f>
        <v>0</v>
      </c>
      <c r="K1431" s="32">
        <f>SUMIF(AF1384:AF1430, TRUE, K1384:K1430)</f>
        <v>0</v>
      </c>
      <c r="L1431" s="32">
        <f>SUMIF(AF1384:AF1430, TRUE, L1384:L1430)</f>
        <v>0</v>
      </c>
      <c r="M1431" s="32">
        <f>SUMIF(AF1384:AF1430, TRUE, M1384:M1430)</f>
        <v>0</v>
      </c>
      <c r="N1431" s="32">
        <f>SUMIF(AF1384:AF1430, TRUE, N1384:N1430)</f>
        <v>0</v>
      </c>
      <c r="O1431" s="32">
        <f>SUMIF(AF1384:AF1430, TRUE, O1384:O1430)</f>
        <v>0</v>
      </c>
      <c r="P1431" s="32">
        <f>SUMIF(AF1384:AF1430, TRUE, P1384:P1430)</f>
        <v>0</v>
      </c>
      <c r="Q1431" s="32">
        <f>SUMIF(AF1384:AF1430, TRUE, Q1384:Q1430)</f>
        <v>0</v>
      </c>
      <c r="R1431" s="32">
        <f>SUMIF(AF1384:AF1430, TRUE, R1384:R1430)</f>
        <v>0</v>
      </c>
      <c r="S1431" s="32">
        <f>SUMIF(AF1384:AF1430, TRUE, S1384:S1430)</f>
        <v>0</v>
      </c>
      <c r="T1431" s="32">
        <f>SUMIF(AF1384:AF1430, TRUE, T1384:T1430)</f>
        <v>0</v>
      </c>
      <c r="U1431" s="31" t="s">
        <v>384</v>
      </c>
      <c r="V1431" s="32">
        <f>SUMIF(AF1384:AF1430, TRUE, V1384:V1430)</f>
        <v>396825</v>
      </c>
      <c r="W1431" s="32">
        <f>SUMIF(AF1384:AF1430, TRUE, W1384:W1430)</f>
        <v>332135.71999999997</v>
      </c>
      <c r="X1431" s="32">
        <f>SUMIF(AF1384:AF1430, TRUE, X1384:X1430)</f>
        <v>338485.57</v>
      </c>
      <c r="Y1431" s="32">
        <f>SUMIF(AF1384:AF1430, TRUE, Y1384:Y1430)</f>
        <v>303053.05000000005</v>
      </c>
      <c r="Z1431" s="32">
        <f>SUMIF(AF1384:AF1430, TRUE, Z1384:Z1430)</f>
        <v>341223.19999999995</v>
      </c>
      <c r="AA1431" s="32">
        <f>SUMIF(AF1384:AF1430, TRUE, AA1384:AA1430)</f>
        <v>341223.19999999995</v>
      </c>
      <c r="AB1431" s="32">
        <f>SUMIF(AF1384:AF1430, TRUE, AB1384:AB1430)</f>
        <v>791094.84999999974</v>
      </c>
      <c r="AC1431" s="32">
        <f>SUMIF(AF1384:AF1430, TRUE, AC1384:AC1430)</f>
        <v>791094.84999999974</v>
      </c>
      <c r="AD1431" s="32">
        <f>SUMIF(AF1384:AF1430, TRUE, AD1384:AD1430)</f>
        <v>306154.73</v>
      </c>
      <c r="AE1431" s="32">
        <f>SUMIF(AF1384:AF1430, TRUE, AE1384:AE1430)</f>
        <v>305852.5</v>
      </c>
      <c r="AF1431" t="b">
        <v>0</v>
      </c>
      <c r="AG1431" t="b">
        <v>0</v>
      </c>
    </row>
    <row r="1432" spans="1:33" x14ac:dyDescent="0.3">
      <c r="A1432" s="2" t="s">
        <v>2007</v>
      </c>
      <c r="B1432" s="2" t="s">
        <v>1174</v>
      </c>
      <c r="C1432" s="2" t="s">
        <v>1775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2" t="s">
        <v>385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0</v>
      </c>
      <c r="AE1432" s="3">
        <v>0</v>
      </c>
      <c r="AF1432" t="b">
        <v>1</v>
      </c>
      <c r="AG1432" t="b">
        <v>1</v>
      </c>
    </row>
    <row r="1433" spans="1:33" x14ac:dyDescent="0.3">
      <c r="A1433" s="31" t="s">
        <v>384</v>
      </c>
      <c r="B1433" s="31" t="s">
        <v>1774</v>
      </c>
      <c r="C1433" s="31" t="s">
        <v>384</v>
      </c>
      <c r="D1433" s="32">
        <f>SUMIF(AF1432:AF1432, TRUE, D1432:D1432)</f>
        <v>0</v>
      </c>
      <c r="E1433" s="32">
        <f>SUMIF(AF1432:AF1432, TRUE, E1432:E1432)</f>
        <v>0</v>
      </c>
      <c r="F1433" s="32">
        <f>SUMIF(AF1432:AF1432, TRUE, F1432:F1432)</f>
        <v>0</v>
      </c>
      <c r="G1433" s="32">
        <f>SUMIF(AF1432:AF1432, TRUE, G1432:G1432)</f>
        <v>0</v>
      </c>
      <c r="H1433" s="32">
        <f>SUMIF(AF1432:AF1432, TRUE, H1432:H1432)</f>
        <v>0</v>
      </c>
      <c r="I1433" s="32">
        <f>SUMIF(AF1432:AF1432, TRUE, I1432:I1432)</f>
        <v>0</v>
      </c>
      <c r="J1433" s="32">
        <f>SUMIF(AF1432:AF1432, TRUE, J1432:J1432)</f>
        <v>0</v>
      </c>
      <c r="K1433" s="32">
        <f>SUMIF(AF1432:AF1432, TRUE, K1432:K1432)</f>
        <v>0</v>
      </c>
      <c r="L1433" s="32">
        <f>SUMIF(AF1432:AF1432, TRUE, L1432:L1432)</f>
        <v>0</v>
      </c>
      <c r="M1433" s="32">
        <f>SUMIF(AF1432:AF1432, TRUE, M1432:M1432)</f>
        <v>0</v>
      </c>
      <c r="N1433" s="32">
        <f>SUMIF(AF1432:AF1432, TRUE, N1432:N1432)</f>
        <v>0</v>
      </c>
      <c r="O1433" s="32">
        <f>SUMIF(AF1432:AF1432, TRUE, O1432:O1432)</f>
        <v>0</v>
      </c>
      <c r="P1433" s="32">
        <f>SUMIF(AF1432:AF1432, TRUE, P1432:P1432)</f>
        <v>0</v>
      </c>
      <c r="Q1433" s="32">
        <f>SUMIF(AF1432:AF1432, TRUE, Q1432:Q1432)</f>
        <v>0</v>
      </c>
      <c r="R1433" s="32">
        <f>SUMIF(AF1432:AF1432, TRUE, R1432:R1432)</f>
        <v>0</v>
      </c>
      <c r="S1433" s="32">
        <f>SUMIF(AF1432:AF1432, TRUE, S1432:S1432)</f>
        <v>0</v>
      </c>
      <c r="T1433" s="32">
        <f>SUMIF(AF1432:AF1432, TRUE, T1432:T1432)</f>
        <v>0</v>
      </c>
      <c r="U1433" s="31" t="s">
        <v>384</v>
      </c>
      <c r="V1433" s="32">
        <f>SUMIF(AF1432:AF1432, TRUE, V1432:V1432)</f>
        <v>0</v>
      </c>
      <c r="W1433" s="32">
        <f>SUMIF(AF1432:AF1432, TRUE, W1432:W1432)</f>
        <v>0</v>
      </c>
      <c r="X1433" s="32">
        <f>SUMIF(AF1432:AF1432, TRUE, X1432:X1432)</f>
        <v>0</v>
      </c>
      <c r="Y1433" s="32">
        <f>SUMIF(AF1432:AF1432, TRUE, Y1432:Y1432)</f>
        <v>0</v>
      </c>
      <c r="Z1433" s="32">
        <f>SUMIF(AF1432:AF1432, TRUE, Z1432:Z1432)</f>
        <v>0</v>
      </c>
      <c r="AA1433" s="32">
        <f>SUMIF(AF1432:AF1432, TRUE, AA1432:AA1432)</f>
        <v>0</v>
      </c>
      <c r="AB1433" s="32">
        <f>SUMIF(AF1432:AF1432, TRUE, AB1432:AB1432)</f>
        <v>0</v>
      </c>
      <c r="AC1433" s="32">
        <f>SUMIF(AF1432:AF1432, TRUE, AC1432:AC1432)</f>
        <v>0</v>
      </c>
      <c r="AD1433" s="32">
        <f>SUMIF(AF1432:AF1432, TRUE, AD1432:AD1432)</f>
        <v>0</v>
      </c>
      <c r="AE1433" s="32">
        <f>SUMIF(AF1432:AF1432, TRUE, AE1432:AE1432)</f>
        <v>0</v>
      </c>
      <c r="AF1433" t="b">
        <v>0</v>
      </c>
      <c r="AG1433" t="b">
        <v>0</v>
      </c>
    </row>
    <row r="1434" spans="1:33" x14ac:dyDescent="0.3">
      <c r="A1434" s="2" t="s">
        <v>2006</v>
      </c>
      <c r="B1434" s="2" t="s">
        <v>548</v>
      </c>
      <c r="C1434" s="2" t="s">
        <v>1808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2" t="s">
        <v>385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  <c r="AE1434" s="3">
        <v>0</v>
      </c>
      <c r="AF1434" t="b">
        <v>1</v>
      </c>
      <c r="AG1434" t="b">
        <v>1</v>
      </c>
    </row>
    <row r="1435" spans="1:33" x14ac:dyDescent="0.3">
      <c r="A1435" s="31" t="s">
        <v>384</v>
      </c>
      <c r="B1435" s="31" t="s">
        <v>1774</v>
      </c>
      <c r="C1435" s="31" t="s">
        <v>384</v>
      </c>
      <c r="D1435" s="32">
        <f>SUMIF(AF1434:AF1434, TRUE, D1434:D1434)</f>
        <v>0</v>
      </c>
      <c r="E1435" s="32">
        <f>SUMIF(AF1434:AF1434, TRUE, E1434:E1434)</f>
        <v>0</v>
      </c>
      <c r="F1435" s="32">
        <f>SUMIF(AF1434:AF1434, TRUE, F1434:F1434)</f>
        <v>0</v>
      </c>
      <c r="G1435" s="32">
        <f>SUMIF(AF1434:AF1434, TRUE, G1434:G1434)</f>
        <v>0</v>
      </c>
      <c r="H1435" s="32">
        <f>SUMIF(AF1434:AF1434, TRUE, H1434:H1434)</f>
        <v>0</v>
      </c>
      <c r="I1435" s="32">
        <f>SUMIF(AF1434:AF1434, TRUE, I1434:I1434)</f>
        <v>0</v>
      </c>
      <c r="J1435" s="32">
        <f>SUMIF(AF1434:AF1434, TRUE, J1434:J1434)</f>
        <v>0</v>
      </c>
      <c r="K1435" s="32">
        <f>SUMIF(AF1434:AF1434, TRUE, K1434:K1434)</f>
        <v>0</v>
      </c>
      <c r="L1435" s="32">
        <f>SUMIF(AF1434:AF1434, TRUE, L1434:L1434)</f>
        <v>0</v>
      </c>
      <c r="M1435" s="32">
        <f>SUMIF(AF1434:AF1434, TRUE, M1434:M1434)</f>
        <v>0</v>
      </c>
      <c r="N1435" s="32">
        <f>SUMIF(AF1434:AF1434, TRUE, N1434:N1434)</f>
        <v>0</v>
      </c>
      <c r="O1435" s="32">
        <f>SUMIF(AF1434:AF1434, TRUE, O1434:O1434)</f>
        <v>0</v>
      </c>
      <c r="P1435" s="32">
        <f>SUMIF(AF1434:AF1434, TRUE, P1434:P1434)</f>
        <v>0</v>
      </c>
      <c r="Q1435" s="32">
        <f>SUMIF(AF1434:AF1434, TRUE, Q1434:Q1434)</f>
        <v>0</v>
      </c>
      <c r="R1435" s="32">
        <f>SUMIF(AF1434:AF1434, TRUE, R1434:R1434)</f>
        <v>0</v>
      </c>
      <c r="S1435" s="32">
        <f>SUMIF(AF1434:AF1434, TRUE, S1434:S1434)</f>
        <v>0</v>
      </c>
      <c r="T1435" s="32">
        <f>SUMIF(AF1434:AF1434, TRUE, T1434:T1434)</f>
        <v>0</v>
      </c>
      <c r="U1435" s="31" t="s">
        <v>384</v>
      </c>
      <c r="V1435" s="32">
        <f>SUMIF(AF1434:AF1434, TRUE, V1434:V1434)</f>
        <v>0</v>
      </c>
      <c r="W1435" s="32">
        <f>SUMIF(AF1434:AF1434, TRUE, W1434:W1434)</f>
        <v>0</v>
      </c>
      <c r="X1435" s="32">
        <f>SUMIF(AF1434:AF1434, TRUE, X1434:X1434)</f>
        <v>0</v>
      </c>
      <c r="Y1435" s="32">
        <f>SUMIF(AF1434:AF1434, TRUE, Y1434:Y1434)</f>
        <v>0</v>
      </c>
      <c r="Z1435" s="32">
        <f>SUMIF(AF1434:AF1434, TRUE, Z1434:Z1434)</f>
        <v>0</v>
      </c>
      <c r="AA1435" s="32">
        <f>SUMIF(AF1434:AF1434, TRUE, AA1434:AA1434)</f>
        <v>0</v>
      </c>
      <c r="AB1435" s="32">
        <f>SUMIF(AF1434:AF1434, TRUE, AB1434:AB1434)</f>
        <v>0</v>
      </c>
      <c r="AC1435" s="32">
        <f>SUMIF(AF1434:AF1434, TRUE, AC1434:AC1434)</f>
        <v>0</v>
      </c>
      <c r="AD1435" s="32">
        <f>SUMIF(AF1434:AF1434, TRUE, AD1434:AD1434)</f>
        <v>0</v>
      </c>
      <c r="AE1435" s="32">
        <f>SUMIF(AF1434:AF1434, TRUE, AE1434:AE1434)</f>
        <v>0</v>
      </c>
      <c r="AF1435" t="b">
        <v>0</v>
      </c>
      <c r="AG1435" t="b">
        <v>0</v>
      </c>
    </row>
    <row r="1436" spans="1:33" x14ac:dyDescent="0.3">
      <c r="A1436" s="2" t="s">
        <v>2005</v>
      </c>
      <c r="B1436" s="2" t="s">
        <v>720</v>
      </c>
      <c r="C1436" s="2" t="s">
        <v>1777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2" t="s">
        <v>385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t="b">
        <v>1</v>
      </c>
      <c r="AG1436" t="b">
        <v>1</v>
      </c>
    </row>
    <row r="1437" spans="1:33" x14ac:dyDescent="0.3">
      <c r="A1437" s="31" t="s">
        <v>384</v>
      </c>
      <c r="B1437" s="31" t="s">
        <v>1774</v>
      </c>
      <c r="C1437" s="31" t="s">
        <v>384</v>
      </c>
      <c r="D1437" s="32">
        <f>SUMIF(AF1436:AF1436, TRUE, D1436:D1436)</f>
        <v>0</v>
      </c>
      <c r="E1437" s="32">
        <f>SUMIF(AF1436:AF1436, TRUE, E1436:E1436)</f>
        <v>0</v>
      </c>
      <c r="F1437" s="32">
        <f>SUMIF(AF1436:AF1436, TRUE, F1436:F1436)</f>
        <v>0</v>
      </c>
      <c r="G1437" s="32">
        <f>SUMIF(AF1436:AF1436, TRUE, G1436:G1436)</f>
        <v>0</v>
      </c>
      <c r="H1437" s="32">
        <f>SUMIF(AF1436:AF1436, TRUE, H1436:H1436)</f>
        <v>0</v>
      </c>
      <c r="I1437" s="32">
        <f>SUMIF(AF1436:AF1436, TRUE, I1436:I1436)</f>
        <v>0</v>
      </c>
      <c r="J1437" s="32">
        <f>SUMIF(AF1436:AF1436, TRUE, J1436:J1436)</f>
        <v>0</v>
      </c>
      <c r="K1437" s="32">
        <f>SUMIF(AF1436:AF1436, TRUE, K1436:K1436)</f>
        <v>0</v>
      </c>
      <c r="L1437" s="32">
        <f>SUMIF(AF1436:AF1436, TRUE, L1436:L1436)</f>
        <v>0</v>
      </c>
      <c r="M1437" s="32">
        <f>SUMIF(AF1436:AF1436, TRUE, M1436:M1436)</f>
        <v>0</v>
      </c>
      <c r="N1437" s="32">
        <f>SUMIF(AF1436:AF1436, TRUE, N1436:N1436)</f>
        <v>0</v>
      </c>
      <c r="O1437" s="32">
        <f>SUMIF(AF1436:AF1436, TRUE, O1436:O1436)</f>
        <v>0</v>
      </c>
      <c r="P1437" s="32">
        <f>SUMIF(AF1436:AF1436, TRUE, P1436:P1436)</f>
        <v>0</v>
      </c>
      <c r="Q1437" s="32">
        <f>SUMIF(AF1436:AF1436, TRUE, Q1436:Q1436)</f>
        <v>0</v>
      </c>
      <c r="R1437" s="32">
        <f>SUMIF(AF1436:AF1436, TRUE, R1436:R1436)</f>
        <v>0</v>
      </c>
      <c r="S1437" s="32">
        <f>SUMIF(AF1436:AF1436, TRUE, S1436:S1436)</f>
        <v>0</v>
      </c>
      <c r="T1437" s="32">
        <f>SUMIF(AF1436:AF1436, TRUE, T1436:T1436)</f>
        <v>0</v>
      </c>
      <c r="U1437" s="31" t="s">
        <v>384</v>
      </c>
      <c r="V1437" s="32">
        <f>SUMIF(AF1436:AF1436, TRUE, V1436:V1436)</f>
        <v>0</v>
      </c>
      <c r="W1437" s="32">
        <f>SUMIF(AF1436:AF1436, TRUE, W1436:W1436)</f>
        <v>0</v>
      </c>
      <c r="X1437" s="32">
        <f>SUMIF(AF1436:AF1436, TRUE, X1436:X1436)</f>
        <v>0</v>
      </c>
      <c r="Y1437" s="32">
        <f>SUMIF(AF1436:AF1436, TRUE, Y1436:Y1436)</f>
        <v>0</v>
      </c>
      <c r="Z1437" s="32">
        <f>SUMIF(AF1436:AF1436, TRUE, Z1436:Z1436)</f>
        <v>0</v>
      </c>
      <c r="AA1437" s="32">
        <f>SUMIF(AF1436:AF1436, TRUE, AA1436:AA1436)</f>
        <v>0</v>
      </c>
      <c r="AB1437" s="32">
        <f>SUMIF(AF1436:AF1436, TRUE, AB1436:AB1436)</f>
        <v>0</v>
      </c>
      <c r="AC1437" s="32">
        <f>SUMIF(AF1436:AF1436, TRUE, AC1436:AC1436)</f>
        <v>0</v>
      </c>
      <c r="AD1437" s="32">
        <f>SUMIF(AF1436:AF1436, TRUE, AD1436:AD1436)</f>
        <v>0</v>
      </c>
      <c r="AE1437" s="32">
        <f>SUMIF(AF1436:AF1436, TRUE, AE1436:AE1436)</f>
        <v>0</v>
      </c>
      <c r="AF1437" t="b">
        <v>0</v>
      </c>
      <c r="AG1437" t="b">
        <v>0</v>
      </c>
    </row>
    <row r="1438" spans="1:33" x14ac:dyDescent="0.3">
      <c r="A1438" s="2" t="s">
        <v>2004</v>
      </c>
      <c r="B1438" s="2" t="s">
        <v>719</v>
      </c>
      <c r="C1438" s="2" t="s">
        <v>1777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2" t="s">
        <v>385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  <c r="AE1438" s="3">
        <v>0</v>
      </c>
      <c r="AF1438" t="b">
        <v>1</v>
      </c>
      <c r="AG1438" t="b">
        <v>1</v>
      </c>
    </row>
    <row r="1439" spans="1:33" x14ac:dyDescent="0.3">
      <c r="A1439" s="31" t="s">
        <v>384</v>
      </c>
      <c r="B1439" s="31" t="s">
        <v>1774</v>
      </c>
      <c r="C1439" s="31" t="s">
        <v>384</v>
      </c>
      <c r="D1439" s="32">
        <f>SUMIF(AF1438:AF1438, TRUE, D1438:D1438)</f>
        <v>0</v>
      </c>
      <c r="E1439" s="32">
        <f>SUMIF(AF1438:AF1438, TRUE, E1438:E1438)</f>
        <v>0</v>
      </c>
      <c r="F1439" s="32">
        <f>SUMIF(AF1438:AF1438, TRUE, F1438:F1438)</f>
        <v>0</v>
      </c>
      <c r="G1439" s="32">
        <f>SUMIF(AF1438:AF1438, TRUE, G1438:G1438)</f>
        <v>0</v>
      </c>
      <c r="H1439" s="32">
        <f>SUMIF(AF1438:AF1438, TRUE, H1438:H1438)</f>
        <v>0</v>
      </c>
      <c r="I1439" s="32">
        <f>SUMIF(AF1438:AF1438, TRUE, I1438:I1438)</f>
        <v>0</v>
      </c>
      <c r="J1439" s="32">
        <f>SUMIF(AF1438:AF1438, TRUE, J1438:J1438)</f>
        <v>0</v>
      </c>
      <c r="K1439" s="32">
        <f>SUMIF(AF1438:AF1438, TRUE, K1438:K1438)</f>
        <v>0</v>
      </c>
      <c r="L1439" s="32">
        <f>SUMIF(AF1438:AF1438, TRUE, L1438:L1438)</f>
        <v>0</v>
      </c>
      <c r="M1439" s="32">
        <f>SUMIF(AF1438:AF1438, TRUE, M1438:M1438)</f>
        <v>0</v>
      </c>
      <c r="N1439" s="32">
        <f>SUMIF(AF1438:AF1438, TRUE, N1438:N1438)</f>
        <v>0</v>
      </c>
      <c r="O1439" s="32">
        <f>SUMIF(AF1438:AF1438, TRUE, O1438:O1438)</f>
        <v>0</v>
      </c>
      <c r="P1439" s="32">
        <f>SUMIF(AF1438:AF1438, TRUE, P1438:P1438)</f>
        <v>0</v>
      </c>
      <c r="Q1439" s="32">
        <f>SUMIF(AF1438:AF1438, TRUE, Q1438:Q1438)</f>
        <v>0</v>
      </c>
      <c r="R1439" s="32">
        <f>SUMIF(AF1438:AF1438, TRUE, R1438:R1438)</f>
        <v>0</v>
      </c>
      <c r="S1439" s="32">
        <f>SUMIF(AF1438:AF1438, TRUE, S1438:S1438)</f>
        <v>0</v>
      </c>
      <c r="T1439" s="32">
        <f>SUMIF(AF1438:AF1438, TRUE, T1438:T1438)</f>
        <v>0</v>
      </c>
      <c r="U1439" s="31" t="s">
        <v>384</v>
      </c>
      <c r="V1439" s="32">
        <f>SUMIF(AF1438:AF1438, TRUE, V1438:V1438)</f>
        <v>0</v>
      </c>
      <c r="W1439" s="32">
        <f>SUMIF(AF1438:AF1438, TRUE, W1438:W1438)</f>
        <v>0</v>
      </c>
      <c r="X1439" s="32">
        <f>SUMIF(AF1438:AF1438, TRUE, X1438:X1438)</f>
        <v>0</v>
      </c>
      <c r="Y1439" s="32">
        <f>SUMIF(AF1438:AF1438, TRUE, Y1438:Y1438)</f>
        <v>0</v>
      </c>
      <c r="Z1439" s="32">
        <f>SUMIF(AF1438:AF1438, TRUE, Z1438:Z1438)</f>
        <v>0</v>
      </c>
      <c r="AA1439" s="32">
        <f>SUMIF(AF1438:AF1438, TRUE, AA1438:AA1438)</f>
        <v>0</v>
      </c>
      <c r="AB1439" s="32">
        <f>SUMIF(AF1438:AF1438, TRUE, AB1438:AB1438)</f>
        <v>0</v>
      </c>
      <c r="AC1439" s="32">
        <f>SUMIF(AF1438:AF1438, TRUE, AC1438:AC1438)</f>
        <v>0</v>
      </c>
      <c r="AD1439" s="32">
        <f>SUMIF(AF1438:AF1438, TRUE, AD1438:AD1438)</f>
        <v>0</v>
      </c>
      <c r="AE1439" s="32">
        <f>SUMIF(AF1438:AF1438, TRUE, AE1438:AE1438)</f>
        <v>0</v>
      </c>
      <c r="AF1439" t="b">
        <v>0</v>
      </c>
      <c r="AG1439" t="b">
        <v>0</v>
      </c>
    </row>
    <row r="1440" spans="1:33" x14ac:dyDescent="0.3">
      <c r="A1440" s="2" t="s">
        <v>2003</v>
      </c>
      <c r="B1440" s="2" t="s">
        <v>718</v>
      </c>
      <c r="C1440" s="2" t="s">
        <v>1777</v>
      </c>
      <c r="D1440" s="3">
        <v>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2" t="s">
        <v>385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t="b">
        <v>1</v>
      </c>
      <c r="AG1440" t="b">
        <v>1</v>
      </c>
    </row>
    <row r="1441" spans="1:33" x14ac:dyDescent="0.3">
      <c r="A1441" s="2" t="s">
        <v>2002</v>
      </c>
      <c r="B1441" s="2" t="s">
        <v>717</v>
      </c>
      <c r="C1441" s="2" t="s">
        <v>1777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2" t="s">
        <v>385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t="b">
        <v>1</v>
      </c>
      <c r="AG1441" t="b">
        <v>1</v>
      </c>
    </row>
    <row r="1442" spans="1:33" x14ac:dyDescent="0.3">
      <c r="A1442" s="2" t="s">
        <v>2001</v>
      </c>
      <c r="B1442" s="2" t="s">
        <v>716</v>
      </c>
      <c r="C1442" s="2" t="s">
        <v>1777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2" t="s">
        <v>385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t="b">
        <v>1</v>
      </c>
      <c r="AG1442" t="b">
        <v>1</v>
      </c>
    </row>
    <row r="1443" spans="1:33" x14ac:dyDescent="0.3">
      <c r="A1443" s="31" t="s">
        <v>384</v>
      </c>
      <c r="B1443" s="31" t="s">
        <v>1774</v>
      </c>
      <c r="C1443" s="31" t="s">
        <v>384</v>
      </c>
      <c r="D1443" s="32">
        <f>SUMIF(AF1440:AF1442, TRUE, D1440:D1442)</f>
        <v>0</v>
      </c>
      <c r="E1443" s="32">
        <f>SUMIF(AF1440:AF1442, TRUE, E1440:E1442)</f>
        <v>0</v>
      </c>
      <c r="F1443" s="32">
        <f>SUMIF(AF1440:AF1442, TRUE, F1440:F1442)</f>
        <v>0</v>
      </c>
      <c r="G1443" s="32">
        <f>SUMIF(AF1440:AF1442, TRUE, G1440:G1442)</f>
        <v>0</v>
      </c>
      <c r="H1443" s="32">
        <f>SUMIF(AF1440:AF1442, TRUE, H1440:H1442)</f>
        <v>0</v>
      </c>
      <c r="I1443" s="32">
        <f>SUMIF(AF1440:AF1442, TRUE, I1440:I1442)</f>
        <v>0</v>
      </c>
      <c r="J1443" s="32">
        <f>SUMIF(AF1440:AF1442, TRUE, J1440:J1442)</f>
        <v>0</v>
      </c>
      <c r="K1443" s="32">
        <f>SUMIF(AF1440:AF1442, TRUE, K1440:K1442)</f>
        <v>0</v>
      </c>
      <c r="L1443" s="32">
        <f>SUMIF(AF1440:AF1442, TRUE, L1440:L1442)</f>
        <v>0</v>
      </c>
      <c r="M1443" s="32">
        <f>SUMIF(AF1440:AF1442, TRUE, M1440:M1442)</f>
        <v>0</v>
      </c>
      <c r="N1443" s="32">
        <f>SUMIF(AF1440:AF1442, TRUE, N1440:N1442)</f>
        <v>0</v>
      </c>
      <c r="O1443" s="32">
        <f>SUMIF(AF1440:AF1442, TRUE, O1440:O1442)</f>
        <v>0</v>
      </c>
      <c r="P1443" s="32">
        <f>SUMIF(AF1440:AF1442, TRUE, P1440:P1442)</f>
        <v>0</v>
      </c>
      <c r="Q1443" s="32">
        <f>SUMIF(AF1440:AF1442, TRUE, Q1440:Q1442)</f>
        <v>0</v>
      </c>
      <c r="R1443" s="32">
        <f>SUMIF(AF1440:AF1442, TRUE, R1440:R1442)</f>
        <v>0</v>
      </c>
      <c r="S1443" s="32">
        <f>SUMIF(AF1440:AF1442, TRUE, S1440:S1442)</f>
        <v>0</v>
      </c>
      <c r="T1443" s="32">
        <f>SUMIF(AF1440:AF1442, TRUE, T1440:T1442)</f>
        <v>0</v>
      </c>
      <c r="U1443" s="31" t="s">
        <v>384</v>
      </c>
      <c r="V1443" s="32">
        <f>SUMIF(AF1440:AF1442, TRUE, V1440:V1442)</f>
        <v>0</v>
      </c>
      <c r="W1443" s="32">
        <f>SUMIF(AF1440:AF1442, TRUE, W1440:W1442)</f>
        <v>0</v>
      </c>
      <c r="X1443" s="32">
        <f>SUMIF(AF1440:AF1442, TRUE, X1440:X1442)</f>
        <v>0</v>
      </c>
      <c r="Y1443" s="32">
        <f>SUMIF(AF1440:AF1442, TRUE, Y1440:Y1442)</f>
        <v>0</v>
      </c>
      <c r="Z1443" s="32">
        <f>SUMIF(AF1440:AF1442, TRUE, Z1440:Z1442)</f>
        <v>0</v>
      </c>
      <c r="AA1443" s="32">
        <f>SUMIF(AF1440:AF1442, TRUE, AA1440:AA1442)</f>
        <v>0</v>
      </c>
      <c r="AB1443" s="32">
        <f>SUMIF(AF1440:AF1442, TRUE, AB1440:AB1442)</f>
        <v>0</v>
      </c>
      <c r="AC1443" s="32">
        <f>SUMIF(AF1440:AF1442, TRUE, AC1440:AC1442)</f>
        <v>0</v>
      </c>
      <c r="AD1443" s="32">
        <f>SUMIF(AF1440:AF1442, TRUE, AD1440:AD1442)</f>
        <v>0</v>
      </c>
      <c r="AE1443" s="32">
        <f>SUMIF(AF1440:AF1442, TRUE, AE1440:AE1442)</f>
        <v>0</v>
      </c>
      <c r="AF1443" t="b">
        <v>0</v>
      </c>
      <c r="AG1443" t="b">
        <v>0</v>
      </c>
    </row>
    <row r="1444" spans="1:33" x14ac:dyDescent="0.3">
      <c r="A1444" s="2" t="s">
        <v>2000</v>
      </c>
      <c r="B1444" s="2" t="s">
        <v>715</v>
      </c>
      <c r="C1444" s="2" t="s">
        <v>1775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2" t="s">
        <v>385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t="b">
        <v>1</v>
      </c>
      <c r="AG1444" t="b">
        <v>1</v>
      </c>
    </row>
    <row r="1445" spans="1:33" x14ac:dyDescent="0.3">
      <c r="A1445" s="2" t="s">
        <v>1999</v>
      </c>
      <c r="B1445" s="2" t="s">
        <v>549</v>
      </c>
      <c r="C1445" s="2" t="s">
        <v>1775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2" t="s">
        <v>385</v>
      </c>
      <c r="V1445" s="3">
        <v>38443.96</v>
      </c>
      <c r="W1445" s="3">
        <v>28802.69</v>
      </c>
      <c r="X1445" s="3">
        <v>38443.96</v>
      </c>
      <c r="Y1445" s="3">
        <v>38443.96</v>
      </c>
      <c r="Z1445" s="3">
        <v>30068.62</v>
      </c>
      <c r="AA1445" s="3">
        <v>30068.62</v>
      </c>
      <c r="AB1445" s="3">
        <v>29734.58</v>
      </c>
      <c r="AC1445" s="3">
        <v>29734.58</v>
      </c>
      <c r="AD1445" s="3">
        <v>30777.91</v>
      </c>
      <c r="AE1445" s="3">
        <v>30777.91</v>
      </c>
      <c r="AF1445" t="b">
        <v>1</v>
      </c>
      <c r="AG1445" t="b">
        <v>1</v>
      </c>
    </row>
    <row r="1446" spans="1:33" x14ac:dyDescent="0.3">
      <c r="A1446" s="31" t="s">
        <v>384</v>
      </c>
      <c r="B1446" s="31" t="s">
        <v>1774</v>
      </c>
      <c r="C1446" s="31" t="s">
        <v>384</v>
      </c>
      <c r="D1446" s="32">
        <f>SUMIF(AF1444:AF1445, TRUE, D1444:D1445)</f>
        <v>0</v>
      </c>
      <c r="E1446" s="32">
        <f>SUMIF(AF1444:AF1445, TRUE, E1444:E1445)</f>
        <v>0</v>
      </c>
      <c r="F1446" s="32">
        <f>SUMIF(AF1444:AF1445, TRUE, F1444:F1445)</f>
        <v>0</v>
      </c>
      <c r="G1446" s="32">
        <f>SUMIF(AF1444:AF1445, TRUE, G1444:G1445)</f>
        <v>0</v>
      </c>
      <c r="H1446" s="32">
        <f>SUMIF(AF1444:AF1445, TRUE, H1444:H1445)</f>
        <v>0</v>
      </c>
      <c r="I1446" s="32">
        <f>SUMIF(AF1444:AF1445, TRUE, I1444:I1445)</f>
        <v>0</v>
      </c>
      <c r="J1446" s="32">
        <f>SUMIF(AF1444:AF1445, TRUE, J1444:J1445)</f>
        <v>0</v>
      </c>
      <c r="K1446" s="32">
        <f>SUMIF(AF1444:AF1445, TRUE, K1444:K1445)</f>
        <v>0</v>
      </c>
      <c r="L1446" s="32">
        <f>SUMIF(AF1444:AF1445, TRUE, L1444:L1445)</f>
        <v>0</v>
      </c>
      <c r="M1446" s="32">
        <f>SUMIF(AF1444:AF1445, TRUE, M1444:M1445)</f>
        <v>0</v>
      </c>
      <c r="N1446" s="32">
        <f>SUMIF(AF1444:AF1445, TRUE, N1444:N1445)</f>
        <v>0</v>
      </c>
      <c r="O1446" s="32">
        <f>SUMIF(AF1444:AF1445, TRUE, O1444:O1445)</f>
        <v>0</v>
      </c>
      <c r="P1446" s="32">
        <f>SUMIF(AF1444:AF1445, TRUE, P1444:P1445)</f>
        <v>0</v>
      </c>
      <c r="Q1446" s="32">
        <f>SUMIF(AF1444:AF1445, TRUE, Q1444:Q1445)</f>
        <v>0</v>
      </c>
      <c r="R1446" s="32">
        <f>SUMIF(AF1444:AF1445, TRUE, R1444:R1445)</f>
        <v>0</v>
      </c>
      <c r="S1446" s="32">
        <f>SUMIF(AF1444:AF1445, TRUE, S1444:S1445)</f>
        <v>0</v>
      </c>
      <c r="T1446" s="32">
        <f>SUMIF(AF1444:AF1445, TRUE, T1444:T1445)</f>
        <v>0</v>
      </c>
      <c r="U1446" s="31" t="s">
        <v>384</v>
      </c>
      <c r="V1446" s="32">
        <f>SUMIF(AF1444:AF1445, TRUE, V1444:V1445)</f>
        <v>38443.96</v>
      </c>
      <c r="W1446" s="32">
        <f>SUMIF(AF1444:AF1445, TRUE, W1444:W1445)</f>
        <v>28802.69</v>
      </c>
      <c r="X1446" s="32">
        <f>SUMIF(AF1444:AF1445, TRUE, X1444:X1445)</f>
        <v>38443.96</v>
      </c>
      <c r="Y1446" s="32">
        <f>SUMIF(AF1444:AF1445, TRUE, Y1444:Y1445)</f>
        <v>38443.96</v>
      </c>
      <c r="Z1446" s="32">
        <f>SUMIF(AF1444:AF1445, TRUE, Z1444:Z1445)</f>
        <v>30068.62</v>
      </c>
      <c r="AA1446" s="32">
        <f>SUMIF(AF1444:AF1445, TRUE, AA1444:AA1445)</f>
        <v>30068.62</v>
      </c>
      <c r="AB1446" s="32">
        <f>SUMIF(AF1444:AF1445, TRUE, AB1444:AB1445)</f>
        <v>29734.58</v>
      </c>
      <c r="AC1446" s="32">
        <f>SUMIF(AF1444:AF1445, TRUE, AC1444:AC1445)</f>
        <v>29734.58</v>
      </c>
      <c r="AD1446" s="32">
        <f>SUMIF(AF1444:AF1445, TRUE, AD1444:AD1445)</f>
        <v>30777.91</v>
      </c>
      <c r="AE1446" s="32">
        <f>SUMIF(AF1444:AF1445, TRUE, AE1444:AE1445)</f>
        <v>30777.91</v>
      </c>
      <c r="AF1446" t="b">
        <v>0</v>
      </c>
      <c r="AG1446" t="b">
        <v>0</v>
      </c>
    </row>
    <row r="1447" spans="1:33" x14ac:dyDescent="0.3">
      <c r="A1447" s="2" t="s">
        <v>1998</v>
      </c>
      <c r="B1447" s="2" t="s">
        <v>630</v>
      </c>
      <c r="C1447" s="2" t="s">
        <v>1775</v>
      </c>
      <c r="D1447" s="3">
        <v>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2" t="s">
        <v>385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>
        <v>0</v>
      </c>
      <c r="AF1447" t="b">
        <v>1</v>
      </c>
      <c r="AG1447" t="b">
        <v>1</v>
      </c>
    </row>
    <row r="1448" spans="1:33" x14ac:dyDescent="0.3">
      <c r="A1448" s="2" t="s">
        <v>1997</v>
      </c>
      <c r="B1448" s="2" t="s">
        <v>550</v>
      </c>
      <c r="C1448" s="2" t="s">
        <v>1775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2" t="s">
        <v>385</v>
      </c>
      <c r="V1448" s="3">
        <v>15589.9</v>
      </c>
      <c r="W1448" s="3">
        <v>15384.55</v>
      </c>
      <c r="X1448" s="3">
        <v>15639.57</v>
      </c>
      <c r="Y1448" s="3">
        <v>15639.57</v>
      </c>
      <c r="Z1448" s="3">
        <v>17467.73</v>
      </c>
      <c r="AA1448" s="3">
        <v>17467.73</v>
      </c>
      <c r="AB1448" s="3">
        <v>15166.64</v>
      </c>
      <c r="AC1448" s="3">
        <v>15166.64</v>
      </c>
      <c r="AD1448" s="3">
        <v>15498.76</v>
      </c>
      <c r="AE1448" s="3">
        <v>15010.09</v>
      </c>
      <c r="AF1448" t="b">
        <v>1</v>
      </c>
      <c r="AG1448" t="b">
        <v>1</v>
      </c>
    </row>
    <row r="1449" spans="1:33" x14ac:dyDescent="0.3">
      <c r="A1449" s="31" t="s">
        <v>384</v>
      </c>
      <c r="B1449" s="31" t="s">
        <v>1774</v>
      </c>
      <c r="C1449" s="31" t="s">
        <v>384</v>
      </c>
      <c r="D1449" s="32">
        <f>SUMIF(AF1447:AF1448, TRUE, D1447:D1448)</f>
        <v>0</v>
      </c>
      <c r="E1449" s="32">
        <f>SUMIF(AF1447:AF1448, TRUE, E1447:E1448)</f>
        <v>0</v>
      </c>
      <c r="F1449" s="32">
        <f>SUMIF(AF1447:AF1448, TRUE, F1447:F1448)</f>
        <v>0</v>
      </c>
      <c r="G1449" s="32">
        <f>SUMIF(AF1447:AF1448, TRUE, G1447:G1448)</f>
        <v>0</v>
      </c>
      <c r="H1449" s="32">
        <f>SUMIF(AF1447:AF1448, TRUE, H1447:H1448)</f>
        <v>0</v>
      </c>
      <c r="I1449" s="32">
        <f>SUMIF(AF1447:AF1448, TRUE, I1447:I1448)</f>
        <v>0</v>
      </c>
      <c r="J1449" s="32">
        <f>SUMIF(AF1447:AF1448, TRUE, J1447:J1448)</f>
        <v>0</v>
      </c>
      <c r="K1449" s="32">
        <f>SUMIF(AF1447:AF1448, TRUE, K1447:K1448)</f>
        <v>0</v>
      </c>
      <c r="L1449" s="32">
        <f>SUMIF(AF1447:AF1448, TRUE, L1447:L1448)</f>
        <v>0</v>
      </c>
      <c r="M1449" s="32">
        <f>SUMIF(AF1447:AF1448, TRUE, M1447:M1448)</f>
        <v>0</v>
      </c>
      <c r="N1449" s="32">
        <f>SUMIF(AF1447:AF1448, TRUE, N1447:N1448)</f>
        <v>0</v>
      </c>
      <c r="O1449" s="32">
        <f>SUMIF(AF1447:AF1448, TRUE, O1447:O1448)</f>
        <v>0</v>
      </c>
      <c r="P1449" s="32">
        <f>SUMIF(AF1447:AF1448, TRUE, P1447:P1448)</f>
        <v>0</v>
      </c>
      <c r="Q1449" s="32">
        <f>SUMIF(AF1447:AF1448, TRUE, Q1447:Q1448)</f>
        <v>0</v>
      </c>
      <c r="R1449" s="32">
        <f>SUMIF(AF1447:AF1448, TRUE, R1447:R1448)</f>
        <v>0</v>
      </c>
      <c r="S1449" s="32">
        <f>SUMIF(AF1447:AF1448, TRUE, S1447:S1448)</f>
        <v>0</v>
      </c>
      <c r="T1449" s="32">
        <f>SUMIF(AF1447:AF1448, TRUE, T1447:T1448)</f>
        <v>0</v>
      </c>
      <c r="U1449" s="31" t="s">
        <v>384</v>
      </c>
      <c r="V1449" s="32">
        <f>SUMIF(AF1447:AF1448, TRUE, V1447:V1448)</f>
        <v>15589.9</v>
      </c>
      <c r="W1449" s="32">
        <f>SUMIF(AF1447:AF1448, TRUE, W1447:W1448)</f>
        <v>15384.55</v>
      </c>
      <c r="X1449" s="32">
        <f>SUMIF(AF1447:AF1448, TRUE, X1447:X1448)</f>
        <v>15639.57</v>
      </c>
      <c r="Y1449" s="32">
        <f>SUMIF(AF1447:AF1448, TRUE, Y1447:Y1448)</f>
        <v>15639.57</v>
      </c>
      <c r="Z1449" s="32">
        <f>SUMIF(AF1447:AF1448, TRUE, Z1447:Z1448)</f>
        <v>17467.73</v>
      </c>
      <c r="AA1449" s="32">
        <f>SUMIF(AF1447:AF1448, TRUE, AA1447:AA1448)</f>
        <v>17467.73</v>
      </c>
      <c r="AB1449" s="32">
        <f>SUMIF(AF1447:AF1448, TRUE, AB1447:AB1448)</f>
        <v>15166.64</v>
      </c>
      <c r="AC1449" s="32">
        <f>SUMIF(AF1447:AF1448, TRUE, AC1447:AC1448)</f>
        <v>15166.64</v>
      </c>
      <c r="AD1449" s="32">
        <f>SUMIF(AF1447:AF1448, TRUE, AD1447:AD1448)</f>
        <v>15498.76</v>
      </c>
      <c r="AE1449" s="32">
        <f>SUMIF(AF1447:AF1448, TRUE, AE1447:AE1448)</f>
        <v>15010.09</v>
      </c>
      <c r="AF1449" t="b">
        <v>0</v>
      </c>
      <c r="AG1449" t="b">
        <v>0</v>
      </c>
    </row>
    <row r="1450" spans="1:33" x14ac:dyDescent="0.3">
      <c r="A1450" s="2" t="s">
        <v>1996</v>
      </c>
      <c r="B1450" s="2" t="s">
        <v>628</v>
      </c>
      <c r="C1450" s="2" t="s">
        <v>1775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2" t="s">
        <v>385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  <c r="AE1450" s="3">
        <v>0</v>
      </c>
      <c r="AF1450" t="b">
        <v>1</v>
      </c>
      <c r="AG1450" t="b">
        <v>1</v>
      </c>
    </row>
    <row r="1451" spans="1:33" x14ac:dyDescent="0.3">
      <c r="A1451" s="2" t="s">
        <v>1995</v>
      </c>
      <c r="B1451" s="2" t="s">
        <v>551</v>
      </c>
      <c r="C1451" s="2" t="s">
        <v>1775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2" t="s">
        <v>385</v>
      </c>
      <c r="V1451" s="3">
        <v>3646.03</v>
      </c>
      <c r="W1451" s="3">
        <v>3598.01</v>
      </c>
      <c r="X1451" s="3">
        <v>3657.59</v>
      </c>
      <c r="Y1451" s="3">
        <v>3657.59</v>
      </c>
      <c r="Z1451" s="3">
        <v>4085.21</v>
      </c>
      <c r="AA1451" s="3">
        <v>4085.21</v>
      </c>
      <c r="AB1451" s="3">
        <v>3547.03</v>
      </c>
      <c r="AC1451" s="3">
        <v>3547.03</v>
      </c>
      <c r="AD1451" s="3">
        <v>3624.71</v>
      </c>
      <c r="AE1451" s="3">
        <v>3510.43</v>
      </c>
      <c r="AF1451" t="b">
        <v>1</v>
      </c>
      <c r="AG1451" t="b">
        <v>1</v>
      </c>
    </row>
    <row r="1452" spans="1:33" x14ac:dyDescent="0.3">
      <c r="A1452" s="31" t="s">
        <v>384</v>
      </c>
      <c r="B1452" s="31" t="s">
        <v>1774</v>
      </c>
      <c r="C1452" s="31" t="s">
        <v>384</v>
      </c>
      <c r="D1452" s="32">
        <f>SUMIF(AF1450:AF1451, TRUE, D1450:D1451)</f>
        <v>0</v>
      </c>
      <c r="E1452" s="32">
        <f>SUMIF(AF1450:AF1451, TRUE, E1450:E1451)</f>
        <v>0</v>
      </c>
      <c r="F1452" s="32">
        <f>SUMIF(AF1450:AF1451, TRUE, F1450:F1451)</f>
        <v>0</v>
      </c>
      <c r="G1452" s="32">
        <f>SUMIF(AF1450:AF1451, TRUE, G1450:G1451)</f>
        <v>0</v>
      </c>
      <c r="H1452" s="32">
        <f>SUMIF(AF1450:AF1451, TRUE, H1450:H1451)</f>
        <v>0</v>
      </c>
      <c r="I1452" s="32">
        <f>SUMIF(AF1450:AF1451, TRUE, I1450:I1451)</f>
        <v>0</v>
      </c>
      <c r="J1452" s="32">
        <f>SUMIF(AF1450:AF1451, TRUE, J1450:J1451)</f>
        <v>0</v>
      </c>
      <c r="K1452" s="32">
        <f>SUMIF(AF1450:AF1451, TRUE, K1450:K1451)</f>
        <v>0</v>
      </c>
      <c r="L1452" s="32">
        <f>SUMIF(AF1450:AF1451, TRUE, L1450:L1451)</f>
        <v>0</v>
      </c>
      <c r="M1452" s="32">
        <f>SUMIF(AF1450:AF1451, TRUE, M1450:M1451)</f>
        <v>0</v>
      </c>
      <c r="N1452" s="32">
        <f>SUMIF(AF1450:AF1451, TRUE, N1450:N1451)</f>
        <v>0</v>
      </c>
      <c r="O1452" s="32">
        <f>SUMIF(AF1450:AF1451, TRUE, O1450:O1451)</f>
        <v>0</v>
      </c>
      <c r="P1452" s="32">
        <f>SUMIF(AF1450:AF1451, TRUE, P1450:P1451)</f>
        <v>0</v>
      </c>
      <c r="Q1452" s="32">
        <f>SUMIF(AF1450:AF1451, TRUE, Q1450:Q1451)</f>
        <v>0</v>
      </c>
      <c r="R1452" s="32">
        <f>SUMIF(AF1450:AF1451, TRUE, R1450:R1451)</f>
        <v>0</v>
      </c>
      <c r="S1452" s="32">
        <f>SUMIF(AF1450:AF1451, TRUE, S1450:S1451)</f>
        <v>0</v>
      </c>
      <c r="T1452" s="32">
        <f>SUMIF(AF1450:AF1451, TRUE, T1450:T1451)</f>
        <v>0</v>
      </c>
      <c r="U1452" s="31" t="s">
        <v>384</v>
      </c>
      <c r="V1452" s="32">
        <f>SUMIF(AF1450:AF1451, TRUE, V1450:V1451)</f>
        <v>3646.03</v>
      </c>
      <c r="W1452" s="32">
        <f>SUMIF(AF1450:AF1451, TRUE, W1450:W1451)</f>
        <v>3598.01</v>
      </c>
      <c r="X1452" s="32">
        <f>SUMIF(AF1450:AF1451, TRUE, X1450:X1451)</f>
        <v>3657.59</v>
      </c>
      <c r="Y1452" s="32">
        <f>SUMIF(AF1450:AF1451, TRUE, Y1450:Y1451)</f>
        <v>3657.59</v>
      </c>
      <c r="Z1452" s="32">
        <f>SUMIF(AF1450:AF1451, TRUE, Z1450:Z1451)</f>
        <v>4085.21</v>
      </c>
      <c r="AA1452" s="32">
        <f>SUMIF(AF1450:AF1451, TRUE, AA1450:AA1451)</f>
        <v>4085.21</v>
      </c>
      <c r="AB1452" s="32">
        <f>SUMIF(AF1450:AF1451, TRUE, AB1450:AB1451)</f>
        <v>3547.03</v>
      </c>
      <c r="AC1452" s="32">
        <f>SUMIF(AF1450:AF1451, TRUE, AC1450:AC1451)</f>
        <v>3547.03</v>
      </c>
      <c r="AD1452" s="32">
        <f>SUMIF(AF1450:AF1451, TRUE, AD1450:AD1451)</f>
        <v>3624.71</v>
      </c>
      <c r="AE1452" s="32">
        <f>SUMIF(AF1450:AF1451, TRUE, AE1450:AE1451)</f>
        <v>3510.43</v>
      </c>
      <c r="AF1452" t="b">
        <v>0</v>
      </c>
      <c r="AG1452" t="b">
        <v>0</v>
      </c>
    </row>
    <row r="1453" spans="1:33" x14ac:dyDescent="0.3">
      <c r="A1453" s="2" t="s">
        <v>1994</v>
      </c>
      <c r="B1453" s="2" t="s">
        <v>714</v>
      </c>
      <c r="C1453" s="2" t="s">
        <v>1775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2" t="s">
        <v>385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  <c r="AE1453" s="3">
        <v>0</v>
      </c>
      <c r="AF1453" t="b">
        <v>1</v>
      </c>
      <c r="AG1453" t="b">
        <v>1</v>
      </c>
    </row>
    <row r="1454" spans="1:33" x14ac:dyDescent="0.3">
      <c r="A1454" s="2" t="s">
        <v>1993</v>
      </c>
      <c r="B1454" s="2" t="s">
        <v>552</v>
      </c>
      <c r="C1454" s="2" t="s">
        <v>1775</v>
      </c>
      <c r="D1454" s="3">
        <v>0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2" t="s">
        <v>385</v>
      </c>
      <c r="V1454" s="3">
        <v>17326.169999999998</v>
      </c>
      <c r="W1454" s="3">
        <v>17216.419999999998</v>
      </c>
      <c r="X1454" s="3">
        <v>20377.64</v>
      </c>
      <c r="Y1454" s="3">
        <v>17326.169999999998</v>
      </c>
      <c r="Z1454" s="3">
        <v>20377.64</v>
      </c>
      <c r="AA1454" s="3">
        <v>20377.64</v>
      </c>
      <c r="AB1454" s="3">
        <v>20443.93</v>
      </c>
      <c r="AC1454" s="3">
        <v>20443.93</v>
      </c>
      <c r="AD1454" s="3">
        <v>20669.419999999998</v>
      </c>
      <c r="AE1454" s="3">
        <v>20669.419999999998</v>
      </c>
      <c r="AF1454" t="b">
        <v>1</v>
      </c>
      <c r="AG1454" t="b">
        <v>1</v>
      </c>
    </row>
    <row r="1455" spans="1:33" x14ac:dyDescent="0.3">
      <c r="A1455" s="31" t="s">
        <v>384</v>
      </c>
      <c r="B1455" s="31" t="s">
        <v>1774</v>
      </c>
      <c r="C1455" s="31" t="s">
        <v>384</v>
      </c>
      <c r="D1455" s="32">
        <f>SUMIF(AF1453:AF1454, TRUE, D1453:D1454)</f>
        <v>0</v>
      </c>
      <c r="E1455" s="32">
        <f>SUMIF(AF1453:AF1454, TRUE, E1453:E1454)</f>
        <v>0</v>
      </c>
      <c r="F1455" s="32">
        <f>SUMIF(AF1453:AF1454, TRUE, F1453:F1454)</f>
        <v>0</v>
      </c>
      <c r="G1455" s="32">
        <f>SUMIF(AF1453:AF1454, TRUE, G1453:G1454)</f>
        <v>0</v>
      </c>
      <c r="H1455" s="32">
        <f>SUMIF(AF1453:AF1454, TRUE, H1453:H1454)</f>
        <v>0</v>
      </c>
      <c r="I1455" s="32">
        <f>SUMIF(AF1453:AF1454, TRUE, I1453:I1454)</f>
        <v>0</v>
      </c>
      <c r="J1455" s="32">
        <f>SUMIF(AF1453:AF1454, TRUE, J1453:J1454)</f>
        <v>0</v>
      </c>
      <c r="K1455" s="32">
        <f>SUMIF(AF1453:AF1454, TRUE, K1453:K1454)</f>
        <v>0</v>
      </c>
      <c r="L1455" s="32">
        <f>SUMIF(AF1453:AF1454, TRUE, L1453:L1454)</f>
        <v>0</v>
      </c>
      <c r="M1455" s="32">
        <f>SUMIF(AF1453:AF1454, TRUE, M1453:M1454)</f>
        <v>0</v>
      </c>
      <c r="N1455" s="32">
        <f>SUMIF(AF1453:AF1454, TRUE, N1453:N1454)</f>
        <v>0</v>
      </c>
      <c r="O1455" s="32">
        <f>SUMIF(AF1453:AF1454, TRUE, O1453:O1454)</f>
        <v>0</v>
      </c>
      <c r="P1455" s="32">
        <f>SUMIF(AF1453:AF1454, TRUE, P1453:P1454)</f>
        <v>0</v>
      </c>
      <c r="Q1455" s="32">
        <f>SUMIF(AF1453:AF1454, TRUE, Q1453:Q1454)</f>
        <v>0</v>
      </c>
      <c r="R1455" s="32">
        <f>SUMIF(AF1453:AF1454, TRUE, R1453:R1454)</f>
        <v>0</v>
      </c>
      <c r="S1455" s="32">
        <f>SUMIF(AF1453:AF1454, TRUE, S1453:S1454)</f>
        <v>0</v>
      </c>
      <c r="T1455" s="32">
        <f>SUMIF(AF1453:AF1454, TRUE, T1453:T1454)</f>
        <v>0</v>
      </c>
      <c r="U1455" s="31" t="s">
        <v>384</v>
      </c>
      <c r="V1455" s="32">
        <f>SUMIF(AF1453:AF1454, TRUE, V1453:V1454)</f>
        <v>17326.169999999998</v>
      </c>
      <c r="W1455" s="32">
        <f>SUMIF(AF1453:AF1454, TRUE, W1453:W1454)</f>
        <v>17216.419999999998</v>
      </c>
      <c r="X1455" s="32">
        <f>SUMIF(AF1453:AF1454, TRUE, X1453:X1454)</f>
        <v>20377.64</v>
      </c>
      <c r="Y1455" s="32">
        <f>SUMIF(AF1453:AF1454, TRUE, Y1453:Y1454)</f>
        <v>17326.169999999998</v>
      </c>
      <c r="Z1455" s="32">
        <f>SUMIF(AF1453:AF1454, TRUE, Z1453:Z1454)</f>
        <v>20377.64</v>
      </c>
      <c r="AA1455" s="32">
        <f>SUMIF(AF1453:AF1454, TRUE, AA1453:AA1454)</f>
        <v>20377.64</v>
      </c>
      <c r="AB1455" s="32">
        <f>SUMIF(AF1453:AF1454, TRUE, AB1453:AB1454)</f>
        <v>20443.93</v>
      </c>
      <c r="AC1455" s="32">
        <f>SUMIF(AF1453:AF1454, TRUE, AC1453:AC1454)</f>
        <v>20443.93</v>
      </c>
      <c r="AD1455" s="32">
        <f>SUMIF(AF1453:AF1454, TRUE, AD1453:AD1454)</f>
        <v>20669.419999999998</v>
      </c>
      <c r="AE1455" s="32">
        <f>SUMIF(AF1453:AF1454, TRUE, AE1453:AE1454)</f>
        <v>20669.419999999998</v>
      </c>
      <c r="AF1455" t="b">
        <v>0</v>
      </c>
      <c r="AG1455" t="b">
        <v>0</v>
      </c>
    </row>
    <row r="1456" spans="1:33" x14ac:dyDescent="0.3">
      <c r="A1456" s="2" t="s">
        <v>1992</v>
      </c>
      <c r="B1456" s="2" t="s">
        <v>713</v>
      </c>
      <c r="C1456" s="2" t="s">
        <v>1775</v>
      </c>
      <c r="D1456" s="3">
        <v>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2" t="s">
        <v>385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>
        <v>0</v>
      </c>
      <c r="AF1456" t="b">
        <v>1</v>
      </c>
      <c r="AG1456" t="b">
        <v>1</v>
      </c>
    </row>
    <row r="1457" spans="1:33" x14ac:dyDescent="0.3">
      <c r="A1457" s="31" t="s">
        <v>384</v>
      </c>
      <c r="B1457" s="31" t="s">
        <v>1774</v>
      </c>
      <c r="C1457" s="31" t="s">
        <v>384</v>
      </c>
      <c r="D1457" s="32">
        <f>SUMIF(AF1456:AF1456, TRUE, D1456:D1456)</f>
        <v>0</v>
      </c>
      <c r="E1457" s="32">
        <f>SUMIF(AF1456:AF1456, TRUE, E1456:E1456)</f>
        <v>0</v>
      </c>
      <c r="F1457" s="32">
        <f>SUMIF(AF1456:AF1456, TRUE, F1456:F1456)</f>
        <v>0</v>
      </c>
      <c r="G1457" s="32">
        <f>SUMIF(AF1456:AF1456, TRUE, G1456:G1456)</f>
        <v>0</v>
      </c>
      <c r="H1457" s="32">
        <f>SUMIF(AF1456:AF1456, TRUE, H1456:H1456)</f>
        <v>0</v>
      </c>
      <c r="I1457" s="32">
        <f>SUMIF(AF1456:AF1456, TRUE, I1456:I1456)</f>
        <v>0</v>
      </c>
      <c r="J1457" s="32">
        <f>SUMIF(AF1456:AF1456, TRUE, J1456:J1456)</f>
        <v>0</v>
      </c>
      <c r="K1457" s="32">
        <f>SUMIF(AF1456:AF1456, TRUE, K1456:K1456)</f>
        <v>0</v>
      </c>
      <c r="L1457" s="32">
        <f>SUMIF(AF1456:AF1456, TRUE, L1456:L1456)</f>
        <v>0</v>
      </c>
      <c r="M1457" s="32">
        <f>SUMIF(AF1456:AF1456, TRUE, M1456:M1456)</f>
        <v>0</v>
      </c>
      <c r="N1457" s="32">
        <f>SUMIF(AF1456:AF1456, TRUE, N1456:N1456)</f>
        <v>0</v>
      </c>
      <c r="O1457" s="32">
        <f>SUMIF(AF1456:AF1456, TRUE, O1456:O1456)</f>
        <v>0</v>
      </c>
      <c r="P1457" s="32">
        <f>SUMIF(AF1456:AF1456, TRUE, P1456:P1456)</f>
        <v>0</v>
      </c>
      <c r="Q1457" s="32">
        <f>SUMIF(AF1456:AF1456, TRUE, Q1456:Q1456)</f>
        <v>0</v>
      </c>
      <c r="R1457" s="32">
        <f>SUMIF(AF1456:AF1456, TRUE, R1456:R1456)</f>
        <v>0</v>
      </c>
      <c r="S1457" s="32">
        <f>SUMIF(AF1456:AF1456, TRUE, S1456:S1456)</f>
        <v>0</v>
      </c>
      <c r="T1457" s="32">
        <f>SUMIF(AF1456:AF1456, TRUE, T1456:T1456)</f>
        <v>0</v>
      </c>
      <c r="U1457" s="31" t="s">
        <v>384</v>
      </c>
      <c r="V1457" s="32">
        <f>SUMIF(AF1456:AF1456, TRUE, V1456:V1456)</f>
        <v>0</v>
      </c>
      <c r="W1457" s="32">
        <f>SUMIF(AF1456:AF1456, TRUE, W1456:W1456)</f>
        <v>0</v>
      </c>
      <c r="X1457" s="32">
        <f>SUMIF(AF1456:AF1456, TRUE, X1456:X1456)</f>
        <v>0</v>
      </c>
      <c r="Y1457" s="32">
        <f>SUMIF(AF1456:AF1456, TRUE, Y1456:Y1456)</f>
        <v>0</v>
      </c>
      <c r="Z1457" s="32">
        <f>SUMIF(AF1456:AF1456, TRUE, Z1456:Z1456)</f>
        <v>0</v>
      </c>
      <c r="AA1457" s="32">
        <f>SUMIF(AF1456:AF1456, TRUE, AA1456:AA1456)</f>
        <v>0</v>
      </c>
      <c r="AB1457" s="32">
        <f>SUMIF(AF1456:AF1456, TRUE, AB1456:AB1456)</f>
        <v>0</v>
      </c>
      <c r="AC1457" s="32">
        <f>SUMIF(AF1456:AF1456, TRUE, AC1456:AC1456)</f>
        <v>0</v>
      </c>
      <c r="AD1457" s="32">
        <f>SUMIF(AF1456:AF1456, TRUE, AD1456:AD1456)</f>
        <v>0</v>
      </c>
      <c r="AE1457" s="32">
        <f>SUMIF(AF1456:AF1456, TRUE, AE1456:AE1456)</f>
        <v>0</v>
      </c>
      <c r="AF1457" t="b">
        <v>0</v>
      </c>
      <c r="AG1457" t="b">
        <v>0</v>
      </c>
    </row>
    <row r="1458" spans="1:33" x14ac:dyDescent="0.3">
      <c r="A1458" s="2" t="s">
        <v>1991</v>
      </c>
      <c r="B1458" s="2" t="s">
        <v>712</v>
      </c>
      <c r="C1458" s="2" t="s">
        <v>1775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2" t="s">
        <v>385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t="b">
        <v>1</v>
      </c>
      <c r="AG1458" t="b">
        <v>1</v>
      </c>
    </row>
    <row r="1459" spans="1:33" x14ac:dyDescent="0.3">
      <c r="A1459" s="2" t="s">
        <v>1990</v>
      </c>
      <c r="B1459" s="2" t="s">
        <v>711</v>
      </c>
      <c r="C1459" s="2" t="s">
        <v>1775</v>
      </c>
      <c r="D1459" s="3">
        <v>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2" t="s">
        <v>385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t="b">
        <v>1</v>
      </c>
      <c r="AG1459" t="b">
        <v>1</v>
      </c>
    </row>
    <row r="1460" spans="1:33" x14ac:dyDescent="0.3">
      <c r="A1460" s="2" t="s">
        <v>1989</v>
      </c>
      <c r="B1460" s="2" t="s">
        <v>553</v>
      </c>
      <c r="C1460" s="2" t="s">
        <v>1775</v>
      </c>
      <c r="D1460" s="3">
        <v>0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2" t="s">
        <v>385</v>
      </c>
      <c r="V1460" s="3">
        <v>97096.41</v>
      </c>
      <c r="W1460" s="3">
        <v>68004.350000000006</v>
      </c>
      <c r="X1460" s="3">
        <v>87634.880000000005</v>
      </c>
      <c r="Y1460" s="3">
        <v>94362.5</v>
      </c>
      <c r="Z1460" s="3">
        <v>84969.36</v>
      </c>
      <c r="AA1460" s="3">
        <v>84969.36</v>
      </c>
      <c r="AB1460" s="3">
        <v>49025.66</v>
      </c>
      <c r="AC1460" s="3">
        <v>49025.66</v>
      </c>
      <c r="AD1460" s="3">
        <v>40543.480000000003</v>
      </c>
      <c r="AE1460" s="3">
        <v>40543.480000000003</v>
      </c>
      <c r="AF1460" t="b">
        <v>1</v>
      </c>
      <c r="AG1460" t="b">
        <v>1</v>
      </c>
    </row>
    <row r="1461" spans="1:33" x14ac:dyDescent="0.3">
      <c r="A1461" s="2" t="s">
        <v>1988</v>
      </c>
      <c r="B1461" s="2" t="s">
        <v>554</v>
      </c>
      <c r="C1461" s="2" t="s">
        <v>1775</v>
      </c>
      <c r="D1461" s="3">
        <v>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2" t="s">
        <v>385</v>
      </c>
      <c r="V1461" s="3">
        <v>42374.81</v>
      </c>
      <c r="W1461" s="3">
        <v>44916.3</v>
      </c>
      <c r="X1461" s="3">
        <v>38681.760000000002</v>
      </c>
      <c r="Y1461" s="3">
        <v>41590.33</v>
      </c>
      <c r="Z1461" s="3">
        <v>36440.29</v>
      </c>
      <c r="AA1461" s="3">
        <v>36440.29</v>
      </c>
      <c r="AB1461" s="3">
        <v>7140.7</v>
      </c>
      <c r="AC1461" s="3">
        <v>7140.7</v>
      </c>
      <c r="AD1461" s="3">
        <v>9388.94</v>
      </c>
      <c r="AE1461" s="3">
        <v>9388.94</v>
      </c>
      <c r="AF1461" t="b">
        <v>1</v>
      </c>
      <c r="AG1461" t="b">
        <v>1</v>
      </c>
    </row>
    <row r="1462" spans="1:33" x14ac:dyDescent="0.3">
      <c r="A1462" s="31" t="s">
        <v>384</v>
      </c>
      <c r="B1462" s="31" t="s">
        <v>1774</v>
      </c>
      <c r="C1462" s="31" t="s">
        <v>384</v>
      </c>
      <c r="D1462" s="32">
        <f>SUMIF(AF1458:AF1461, TRUE, D1458:D1461)</f>
        <v>0</v>
      </c>
      <c r="E1462" s="32">
        <f>SUMIF(AF1458:AF1461, TRUE, E1458:E1461)</f>
        <v>0</v>
      </c>
      <c r="F1462" s="32">
        <f>SUMIF(AF1458:AF1461, TRUE, F1458:F1461)</f>
        <v>0</v>
      </c>
      <c r="G1462" s="32">
        <f>SUMIF(AF1458:AF1461, TRUE, G1458:G1461)</f>
        <v>0</v>
      </c>
      <c r="H1462" s="32">
        <f>SUMIF(AF1458:AF1461, TRUE, H1458:H1461)</f>
        <v>0</v>
      </c>
      <c r="I1462" s="32">
        <f>SUMIF(AF1458:AF1461, TRUE, I1458:I1461)</f>
        <v>0</v>
      </c>
      <c r="J1462" s="32">
        <f>SUMIF(AF1458:AF1461, TRUE, J1458:J1461)</f>
        <v>0</v>
      </c>
      <c r="K1462" s="32">
        <f>SUMIF(AF1458:AF1461, TRUE, K1458:K1461)</f>
        <v>0</v>
      </c>
      <c r="L1462" s="32">
        <f>SUMIF(AF1458:AF1461, TRUE, L1458:L1461)</f>
        <v>0</v>
      </c>
      <c r="M1462" s="32">
        <f>SUMIF(AF1458:AF1461, TRUE, M1458:M1461)</f>
        <v>0</v>
      </c>
      <c r="N1462" s="32">
        <f>SUMIF(AF1458:AF1461, TRUE, N1458:N1461)</f>
        <v>0</v>
      </c>
      <c r="O1462" s="32">
        <f>SUMIF(AF1458:AF1461, TRUE, O1458:O1461)</f>
        <v>0</v>
      </c>
      <c r="P1462" s="32">
        <f>SUMIF(AF1458:AF1461, TRUE, P1458:P1461)</f>
        <v>0</v>
      </c>
      <c r="Q1462" s="32">
        <f>SUMIF(AF1458:AF1461, TRUE, Q1458:Q1461)</f>
        <v>0</v>
      </c>
      <c r="R1462" s="32">
        <f>SUMIF(AF1458:AF1461, TRUE, R1458:R1461)</f>
        <v>0</v>
      </c>
      <c r="S1462" s="32">
        <f>SUMIF(AF1458:AF1461, TRUE, S1458:S1461)</f>
        <v>0</v>
      </c>
      <c r="T1462" s="32">
        <f>SUMIF(AF1458:AF1461, TRUE, T1458:T1461)</f>
        <v>0</v>
      </c>
      <c r="U1462" s="31" t="s">
        <v>384</v>
      </c>
      <c r="V1462" s="32">
        <f>SUMIF(AF1458:AF1461, TRUE, V1458:V1461)</f>
        <v>139471.22</v>
      </c>
      <c r="W1462" s="32">
        <f>SUMIF(AF1458:AF1461, TRUE, W1458:W1461)</f>
        <v>112920.65000000001</v>
      </c>
      <c r="X1462" s="32">
        <f>SUMIF(AF1458:AF1461, TRUE, X1458:X1461)</f>
        <v>126316.64000000001</v>
      </c>
      <c r="Y1462" s="32">
        <f>SUMIF(AF1458:AF1461, TRUE, Y1458:Y1461)</f>
        <v>135952.83000000002</v>
      </c>
      <c r="Z1462" s="32">
        <f>SUMIF(AF1458:AF1461, TRUE, Z1458:Z1461)</f>
        <v>121409.65</v>
      </c>
      <c r="AA1462" s="32">
        <f>SUMIF(AF1458:AF1461, TRUE, AA1458:AA1461)</f>
        <v>121409.65</v>
      </c>
      <c r="AB1462" s="32">
        <f>SUMIF(AF1458:AF1461, TRUE, AB1458:AB1461)</f>
        <v>56166.36</v>
      </c>
      <c r="AC1462" s="32">
        <f>SUMIF(AF1458:AF1461, TRUE, AC1458:AC1461)</f>
        <v>56166.36</v>
      </c>
      <c r="AD1462" s="32">
        <f>SUMIF(AF1458:AF1461, TRUE, AD1458:AD1461)</f>
        <v>49932.420000000006</v>
      </c>
      <c r="AE1462" s="32">
        <f>SUMIF(AF1458:AF1461, TRUE, AE1458:AE1461)</f>
        <v>49932.420000000006</v>
      </c>
      <c r="AF1462" t="b">
        <v>0</v>
      </c>
      <c r="AG1462" t="b">
        <v>0</v>
      </c>
    </row>
    <row r="1463" spans="1:33" x14ac:dyDescent="0.3">
      <c r="A1463" s="2" t="s">
        <v>1987</v>
      </c>
      <c r="B1463" s="2" t="s">
        <v>710</v>
      </c>
      <c r="C1463" s="2" t="s">
        <v>1775</v>
      </c>
      <c r="D1463" s="3">
        <v>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2" t="s">
        <v>385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>
        <v>0</v>
      </c>
      <c r="AF1463" t="b">
        <v>1</v>
      </c>
      <c r="AG1463" t="b">
        <v>1</v>
      </c>
    </row>
    <row r="1464" spans="1:33" x14ac:dyDescent="0.3">
      <c r="A1464" s="31" t="s">
        <v>384</v>
      </c>
      <c r="B1464" s="31" t="s">
        <v>1774</v>
      </c>
      <c r="C1464" s="31" t="s">
        <v>384</v>
      </c>
      <c r="D1464" s="32">
        <f>SUMIF(AF1463:AF1463, TRUE, D1463:D1463)</f>
        <v>0</v>
      </c>
      <c r="E1464" s="32">
        <f>SUMIF(AF1463:AF1463, TRUE, E1463:E1463)</f>
        <v>0</v>
      </c>
      <c r="F1464" s="32">
        <f>SUMIF(AF1463:AF1463, TRUE, F1463:F1463)</f>
        <v>0</v>
      </c>
      <c r="G1464" s="32">
        <f>SUMIF(AF1463:AF1463, TRUE, G1463:G1463)</f>
        <v>0</v>
      </c>
      <c r="H1464" s="32">
        <f>SUMIF(AF1463:AF1463, TRUE, H1463:H1463)</f>
        <v>0</v>
      </c>
      <c r="I1464" s="32">
        <f>SUMIF(AF1463:AF1463, TRUE, I1463:I1463)</f>
        <v>0</v>
      </c>
      <c r="J1464" s="32">
        <f>SUMIF(AF1463:AF1463, TRUE, J1463:J1463)</f>
        <v>0</v>
      </c>
      <c r="K1464" s="32">
        <f>SUMIF(AF1463:AF1463, TRUE, K1463:K1463)</f>
        <v>0</v>
      </c>
      <c r="L1464" s="32">
        <f>SUMIF(AF1463:AF1463, TRUE, L1463:L1463)</f>
        <v>0</v>
      </c>
      <c r="M1464" s="32">
        <f>SUMIF(AF1463:AF1463, TRUE, M1463:M1463)</f>
        <v>0</v>
      </c>
      <c r="N1464" s="32">
        <f>SUMIF(AF1463:AF1463, TRUE, N1463:N1463)</f>
        <v>0</v>
      </c>
      <c r="O1464" s="32">
        <f>SUMIF(AF1463:AF1463, TRUE, O1463:O1463)</f>
        <v>0</v>
      </c>
      <c r="P1464" s="32">
        <f>SUMIF(AF1463:AF1463, TRUE, P1463:P1463)</f>
        <v>0</v>
      </c>
      <c r="Q1464" s="32">
        <f>SUMIF(AF1463:AF1463, TRUE, Q1463:Q1463)</f>
        <v>0</v>
      </c>
      <c r="R1464" s="32">
        <f>SUMIF(AF1463:AF1463, TRUE, R1463:R1463)</f>
        <v>0</v>
      </c>
      <c r="S1464" s="32">
        <f>SUMIF(AF1463:AF1463, TRUE, S1463:S1463)</f>
        <v>0</v>
      </c>
      <c r="T1464" s="32">
        <f>SUMIF(AF1463:AF1463, TRUE, T1463:T1463)</f>
        <v>0</v>
      </c>
      <c r="U1464" s="31" t="s">
        <v>384</v>
      </c>
      <c r="V1464" s="32">
        <f>SUMIF(AF1463:AF1463, TRUE, V1463:V1463)</f>
        <v>0</v>
      </c>
      <c r="W1464" s="32">
        <f>SUMIF(AF1463:AF1463, TRUE, W1463:W1463)</f>
        <v>0</v>
      </c>
      <c r="X1464" s="32">
        <f>SUMIF(AF1463:AF1463, TRUE, X1463:X1463)</f>
        <v>0</v>
      </c>
      <c r="Y1464" s="32">
        <f>SUMIF(AF1463:AF1463, TRUE, Y1463:Y1463)</f>
        <v>0</v>
      </c>
      <c r="Z1464" s="32">
        <f>SUMIF(AF1463:AF1463, TRUE, Z1463:Z1463)</f>
        <v>0</v>
      </c>
      <c r="AA1464" s="32">
        <f>SUMIF(AF1463:AF1463, TRUE, AA1463:AA1463)</f>
        <v>0</v>
      </c>
      <c r="AB1464" s="32">
        <f>SUMIF(AF1463:AF1463, TRUE, AB1463:AB1463)</f>
        <v>0</v>
      </c>
      <c r="AC1464" s="32">
        <f>SUMIF(AF1463:AF1463, TRUE, AC1463:AC1463)</f>
        <v>0</v>
      </c>
      <c r="AD1464" s="32">
        <f>SUMIF(AF1463:AF1463, TRUE, AD1463:AD1463)</f>
        <v>0</v>
      </c>
      <c r="AE1464" s="32">
        <f>SUMIF(AF1463:AF1463, TRUE, AE1463:AE1463)</f>
        <v>0</v>
      </c>
      <c r="AF1464" t="b">
        <v>0</v>
      </c>
      <c r="AG1464" t="b">
        <v>0</v>
      </c>
    </row>
    <row r="1465" spans="1:33" x14ac:dyDescent="0.3">
      <c r="A1465" s="2" t="s">
        <v>1986</v>
      </c>
      <c r="B1465" s="2" t="s">
        <v>555</v>
      </c>
      <c r="C1465" s="2" t="s">
        <v>1808</v>
      </c>
      <c r="D1465" s="3">
        <v>0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2" t="s">
        <v>385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  <c r="AE1465" s="3">
        <v>0</v>
      </c>
      <c r="AF1465" t="b">
        <v>1</v>
      </c>
      <c r="AG1465" t="b">
        <v>1</v>
      </c>
    </row>
    <row r="1466" spans="1:33" x14ac:dyDescent="0.3">
      <c r="A1466" s="31" t="s">
        <v>384</v>
      </c>
      <c r="B1466" s="31" t="s">
        <v>1774</v>
      </c>
      <c r="C1466" s="31" t="s">
        <v>384</v>
      </c>
      <c r="D1466" s="32">
        <f>SUMIF(AF1465:AF1465, TRUE, D1465:D1465)</f>
        <v>0</v>
      </c>
      <c r="E1466" s="32">
        <f>SUMIF(AF1465:AF1465, TRUE, E1465:E1465)</f>
        <v>0</v>
      </c>
      <c r="F1466" s="32">
        <f>SUMIF(AF1465:AF1465, TRUE, F1465:F1465)</f>
        <v>0</v>
      </c>
      <c r="G1466" s="32">
        <f>SUMIF(AF1465:AF1465, TRUE, G1465:G1465)</f>
        <v>0</v>
      </c>
      <c r="H1466" s="32">
        <f>SUMIF(AF1465:AF1465, TRUE, H1465:H1465)</f>
        <v>0</v>
      </c>
      <c r="I1466" s="32">
        <f>SUMIF(AF1465:AF1465, TRUE, I1465:I1465)</f>
        <v>0</v>
      </c>
      <c r="J1466" s="32">
        <f>SUMIF(AF1465:AF1465, TRUE, J1465:J1465)</f>
        <v>0</v>
      </c>
      <c r="K1466" s="32">
        <f>SUMIF(AF1465:AF1465, TRUE, K1465:K1465)</f>
        <v>0</v>
      </c>
      <c r="L1466" s="32">
        <f>SUMIF(AF1465:AF1465, TRUE, L1465:L1465)</f>
        <v>0</v>
      </c>
      <c r="M1466" s="32">
        <f>SUMIF(AF1465:AF1465, TRUE, M1465:M1465)</f>
        <v>0</v>
      </c>
      <c r="N1466" s="32">
        <f>SUMIF(AF1465:AF1465, TRUE, N1465:N1465)</f>
        <v>0</v>
      </c>
      <c r="O1466" s="32">
        <f>SUMIF(AF1465:AF1465, TRUE, O1465:O1465)</f>
        <v>0</v>
      </c>
      <c r="P1466" s="32">
        <f>SUMIF(AF1465:AF1465, TRUE, P1465:P1465)</f>
        <v>0</v>
      </c>
      <c r="Q1466" s="32">
        <f>SUMIF(AF1465:AF1465, TRUE, Q1465:Q1465)</f>
        <v>0</v>
      </c>
      <c r="R1466" s="32">
        <f>SUMIF(AF1465:AF1465, TRUE, R1465:R1465)</f>
        <v>0</v>
      </c>
      <c r="S1466" s="32">
        <f>SUMIF(AF1465:AF1465, TRUE, S1465:S1465)</f>
        <v>0</v>
      </c>
      <c r="T1466" s="32">
        <f>SUMIF(AF1465:AF1465, TRUE, T1465:T1465)</f>
        <v>0</v>
      </c>
      <c r="U1466" s="31" t="s">
        <v>384</v>
      </c>
      <c r="V1466" s="32">
        <f>SUMIF(AF1465:AF1465, TRUE, V1465:V1465)</f>
        <v>0</v>
      </c>
      <c r="W1466" s="32">
        <f>SUMIF(AF1465:AF1465, TRUE, W1465:W1465)</f>
        <v>0</v>
      </c>
      <c r="X1466" s="32">
        <f>SUMIF(AF1465:AF1465, TRUE, X1465:X1465)</f>
        <v>0</v>
      </c>
      <c r="Y1466" s="32">
        <f>SUMIF(AF1465:AF1465, TRUE, Y1465:Y1465)</f>
        <v>0</v>
      </c>
      <c r="Z1466" s="32">
        <f>SUMIF(AF1465:AF1465, TRUE, Z1465:Z1465)</f>
        <v>0</v>
      </c>
      <c r="AA1466" s="32">
        <f>SUMIF(AF1465:AF1465, TRUE, AA1465:AA1465)</f>
        <v>0</v>
      </c>
      <c r="AB1466" s="32">
        <f>SUMIF(AF1465:AF1465, TRUE, AB1465:AB1465)</f>
        <v>0</v>
      </c>
      <c r="AC1466" s="32">
        <f>SUMIF(AF1465:AF1465, TRUE, AC1465:AC1465)</f>
        <v>0</v>
      </c>
      <c r="AD1466" s="32">
        <f>SUMIF(AF1465:AF1465, TRUE, AD1465:AD1465)</f>
        <v>0</v>
      </c>
      <c r="AE1466" s="32">
        <f>SUMIF(AF1465:AF1465, TRUE, AE1465:AE1465)</f>
        <v>0</v>
      </c>
      <c r="AF1466" t="b">
        <v>0</v>
      </c>
      <c r="AG1466" t="b">
        <v>0</v>
      </c>
    </row>
    <row r="1467" spans="1:33" x14ac:dyDescent="0.3">
      <c r="A1467" s="2" t="s">
        <v>1985</v>
      </c>
      <c r="B1467" s="2" t="s">
        <v>556</v>
      </c>
      <c r="C1467" s="2" t="s">
        <v>1808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2" t="s">
        <v>385</v>
      </c>
      <c r="V1467" s="3">
        <v>0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  <c r="AE1467" s="3">
        <v>0</v>
      </c>
      <c r="AF1467" t="b">
        <v>1</v>
      </c>
      <c r="AG1467" t="b">
        <v>1</v>
      </c>
    </row>
    <row r="1468" spans="1:33" x14ac:dyDescent="0.3">
      <c r="A1468" s="2" t="s">
        <v>1984</v>
      </c>
      <c r="B1468" s="2" t="s">
        <v>1411</v>
      </c>
      <c r="C1468" s="2" t="s">
        <v>1777</v>
      </c>
      <c r="D1468" s="3">
        <v>0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2" t="s">
        <v>385</v>
      </c>
      <c r="V1468" s="3">
        <v>433409.43</v>
      </c>
      <c r="W1468" s="3">
        <v>251726.32</v>
      </c>
      <c r="X1468" s="3">
        <v>430365.27</v>
      </c>
      <c r="Y1468" s="3">
        <v>209223.65</v>
      </c>
      <c r="Z1468" s="3">
        <v>362052.23</v>
      </c>
      <c r="AA1468" s="3">
        <v>362052.23</v>
      </c>
      <c r="AB1468" s="3">
        <v>1508015</v>
      </c>
      <c r="AC1468" s="3">
        <v>308411.71999999997</v>
      </c>
      <c r="AD1468" s="3">
        <v>600531.46</v>
      </c>
      <c r="AE1468" s="3">
        <v>600531.46</v>
      </c>
      <c r="AF1468" t="b">
        <v>1</v>
      </c>
      <c r="AG1468" t="b">
        <v>1</v>
      </c>
    </row>
    <row r="1469" spans="1:33" x14ac:dyDescent="0.3">
      <c r="A1469" s="2" t="s">
        <v>1983</v>
      </c>
      <c r="B1469" s="2" t="s">
        <v>1412</v>
      </c>
      <c r="C1469" s="2" t="s">
        <v>1777</v>
      </c>
      <c r="D1469" s="3">
        <v>0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2" t="s">
        <v>385</v>
      </c>
      <c r="V1469" s="3">
        <v>4693779.41</v>
      </c>
      <c r="W1469" s="3">
        <v>4627789.42</v>
      </c>
      <c r="X1469" s="3">
        <v>4677778.55</v>
      </c>
      <c r="Y1469" s="3">
        <v>4677778.55</v>
      </c>
      <c r="Z1469" s="3">
        <v>4501223.8499999996</v>
      </c>
      <c r="AA1469" s="3">
        <v>4501223.8499999996</v>
      </c>
      <c r="AB1469" s="3">
        <v>4448002.53</v>
      </c>
      <c r="AC1469" s="3">
        <v>4317830.4400000004</v>
      </c>
      <c r="AD1469" s="3">
        <v>2125936.56</v>
      </c>
      <c r="AE1469" s="3">
        <v>2014558.58</v>
      </c>
      <c r="AF1469" t="b">
        <v>1</v>
      </c>
      <c r="AG1469" t="b">
        <v>1</v>
      </c>
    </row>
    <row r="1470" spans="1:33" x14ac:dyDescent="0.3">
      <c r="A1470" s="31" t="s">
        <v>384</v>
      </c>
      <c r="B1470" s="31" t="s">
        <v>1774</v>
      </c>
      <c r="C1470" s="31" t="s">
        <v>384</v>
      </c>
      <c r="D1470" s="32">
        <f>SUMIF(AF1467:AF1469, TRUE, D1467:D1469)</f>
        <v>0</v>
      </c>
      <c r="E1470" s="32">
        <f>SUMIF(AF1467:AF1469, TRUE, E1467:E1469)</f>
        <v>0</v>
      </c>
      <c r="F1470" s="32">
        <f>SUMIF(AF1467:AF1469, TRUE, F1467:F1469)</f>
        <v>0</v>
      </c>
      <c r="G1470" s="32">
        <f>SUMIF(AF1467:AF1469, TRUE, G1467:G1469)</f>
        <v>0</v>
      </c>
      <c r="H1470" s="32">
        <f>SUMIF(AF1467:AF1469, TRUE, H1467:H1469)</f>
        <v>0</v>
      </c>
      <c r="I1470" s="32">
        <f>SUMIF(AF1467:AF1469, TRUE, I1467:I1469)</f>
        <v>0</v>
      </c>
      <c r="J1470" s="32">
        <f>SUMIF(AF1467:AF1469, TRUE, J1467:J1469)</f>
        <v>0</v>
      </c>
      <c r="K1470" s="32">
        <f>SUMIF(AF1467:AF1469, TRUE, K1467:K1469)</f>
        <v>0</v>
      </c>
      <c r="L1470" s="32">
        <f>SUMIF(AF1467:AF1469, TRUE, L1467:L1469)</f>
        <v>0</v>
      </c>
      <c r="M1470" s="32">
        <f>SUMIF(AF1467:AF1469, TRUE, M1467:M1469)</f>
        <v>0</v>
      </c>
      <c r="N1470" s="32">
        <f>SUMIF(AF1467:AF1469, TRUE, N1467:N1469)</f>
        <v>0</v>
      </c>
      <c r="O1470" s="32">
        <f>SUMIF(AF1467:AF1469, TRUE, O1467:O1469)</f>
        <v>0</v>
      </c>
      <c r="P1470" s="32">
        <f>SUMIF(AF1467:AF1469, TRUE, P1467:P1469)</f>
        <v>0</v>
      </c>
      <c r="Q1470" s="32">
        <f>SUMIF(AF1467:AF1469, TRUE, Q1467:Q1469)</f>
        <v>0</v>
      </c>
      <c r="R1470" s="32">
        <f>SUMIF(AF1467:AF1469, TRUE, R1467:R1469)</f>
        <v>0</v>
      </c>
      <c r="S1470" s="32">
        <f>SUMIF(AF1467:AF1469, TRUE, S1467:S1469)</f>
        <v>0</v>
      </c>
      <c r="T1470" s="32">
        <f>SUMIF(AF1467:AF1469, TRUE, T1467:T1469)</f>
        <v>0</v>
      </c>
      <c r="U1470" s="31" t="s">
        <v>384</v>
      </c>
      <c r="V1470" s="32">
        <f>SUMIF(AF1467:AF1469, TRUE, V1467:V1469)</f>
        <v>5127188.84</v>
      </c>
      <c r="W1470" s="32">
        <f>SUMIF(AF1467:AF1469, TRUE, W1467:W1469)</f>
        <v>4879515.74</v>
      </c>
      <c r="X1470" s="32">
        <f>SUMIF(AF1467:AF1469, TRUE, X1467:X1469)</f>
        <v>5108143.82</v>
      </c>
      <c r="Y1470" s="32">
        <f>SUMIF(AF1467:AF1469, TRUE, Y1467:Y1469)</f>
        <v>4887002.2</v>
      </c>
      <c r="Z1470" s="32">
        <f>SUMIF(AF1467:AF1469, TRUE, Z1467:Z1469)</f>
        <v>4863276.08</v>
      </c>
      <c r="AA1470" s="32">
        <f>SUMIF(AF1467:AF1469, TRUE, AA1467:AA1469)</f>
        <v>4863276.08</v>
      </c>
      <c r="AB1470" s="32">
        <f>SUMIF(AF1467:AF1469, TRUE, AB1467:AB1469)</f>
        <v>5956017.5300000003</v>
      </c>
      <c r="AC1470" s="32">
        <f>SUMIF(AF1467:AF1469, TRUE, AC1467:AC1469)</f>
        <v>4626242.16</v>
      </c>
      <c r="AD1470" s="32">
        <f>SUMIF(AF1467:AF1469, TRUE, AD1467:AD1469)</f>
        <v>2726468.02</v>
      </c>
      <c r="AE1470" s="32">
        <f>SUMIF(AF1467:AF1469, TRUE, AE1467:AE1469)</f>
        <v>2615090.04</v>
      </c>
      <c r="AF1470" t="b">
        <v>0</v>
      </c>
      <c r="AG1470" t="b">
        <v>0</v>
      </c>
    </row>
    <row r="1471" spans="1:33" x14ac:dyDescent="0.3">
      <c r="A1471" s="2" t="s">
        <v>1982</v>
      </c>
      <c r="B1471" s="2" t="s">
        <v>1413</v>
      </c>
      <c r="C1471" s="2" t="s">
        <v>1775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2" t="s">
        <v>385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t="b">
        <v>1</v>
      </c>
      <c r="AG1471" t="b">
        <v>1</v>
      </c>
    </row>
    <row r="1472" spans="1:33" x14ac:dyDescent="0.3">
      <c r="A1472" s="31" t="s">
        <v>384</v>
      </c>
      <c r="B1472" s="31" t="s">
        <v>1774</v>
      </c>
      <c r="C1472" s="31" t="s">
        <v>384</v>
      </c>
      <c r="D1472" s="32">
        <f>SUMIF(AF1471:AF1471, TRUE, D1471:D1471)</f>
        <v>0</v>
      </c>
      <c r="E1472" s="32">
        <f>SUMIF(AF1471:AF1471, TRUE, E1471:E1471)</f>
        <v>0</v>
      </c>
      <c r="F1472" s="32">
        <f>SUMIF(AF1471:AF1471, TRUE, F1471:F1471)</f>
        <v>0</v>
      </c>
      <c r="G1472" s="32">
        <f>SUMIF(AF1471:AF1471, TRUE, G1471:G1471)</f>
        <v>0</v>
      </c>
      <c r="H1472" s="32">
        <f>SUMIF(AF1471:AF1471, TRUE, H1471:H1471)</f>
        <v>0</v>
      </c>
      <c r="I1472" s="32">
        <f>SUMIF(AF1471:AF1471, TRUE, I1471:I1471)</f>
        <v>0</v>
      </c>
      <c r="J1472" s="32">
        <f>SUMIF(AF1471:AF1471, TRUE, J1471:J1471)</f>
        <v>0</v>
      </c>
      <c r="K1472" s="32">
        <f>SUMIF(AF1471:AF1471, TRUE, K1471:K1471)</f>
        <v>0</v>
      </c>
      <c r="L1472" s="32">
        <f>SUMIF(AF1471:AF1471, TRUE, L1471:L1471)</f>
        <v>0</v>
      </c>
      <c r="M1472" s="32">
        <f>SUMIF(AF1471:AF1471, TRUE, M1471:M1471)</f>
        <v>0</v>
      </c>
      <c r="N1472" s="32">
        <f>SUMIF(AF1471:AF1471, TRUE, N1471:N1471)</f>
        <v>0</v>
      </c>
      <c r="O1472" s="32">
        <f>SUMIF(AF1471:AF1471, TRUE, O1471:O1471)</f>
        <v>0</v>
      </c>
      <c r="P1472" s="32">
        <f>SUMIF(AF1471:AF1471, TRUE, P1471:P1471)</f>
        <v>0</v>
      </c>
      <c r="Q1472" s="32">
        <f>SUMIF(AF1471:AF1471, TRUE, Q1471:Q1471)</f>
        <v>0</v>
      </c>
      <c r="R1472" s="32">
        <f>SUMIF(AF1471:AF1471, TRUE, R1471:R1471)</f>
        <v>0</v>
      </c>
      <c r="S1472" s="32">
        <f>SUMIF(AF1471:AF1471, TRUE, S1471:S1471)</f>
        <v>0</v>
      </c>
      <c r="T1472" s="32">
        <f>SUMIF(AF1471:AF1471, TRUE, T1471:T1471)</f>
        <v>0</v>
      </c>
      <c r="U1472" s="31" t="s">
        <v>384</v>
      </c>
      <c r="V1472" s="32">
        <f>SUMIF(AF1471:AF1471, TRUE, V1471:V1471)</f>
        <v>0</v>
      </c>
      <c r="W1472" s="32">
        <f>SUMIF(AF1471:AF1471, TRUE, W1471:W1471)</f>
        <v>0</v>
      </c>
      <c r="X1472" s="32">
        <f>SUMIF(AF1471:AF1471, TRUE, X1471:X1471)</f>
        <v>0</v>
      </c>
      <c r="Y1472" s="32">
        <f>SUMIF(AF1471:AF1471, TRUE, Y1471:Y1471)</f>
        <v>0</v>
      </c>
      <c r="Z1472" s="32">
        <f>SUMIF(AF1471:AF1471, TRUE, Z1471:Z1471)</f>
        <v>0</v>
      </c>
      <c r="AA1472" s="32">
        <f>SUMIF(AF1471:AF1471, TRUE, AA1471:AA1471)</f>
        <v>0</v>
      </c>
      <c r="AB1472" s="32">
        <f>SUMIF(AF1471:AF1471, TRUE, AB1471:AB1471)</f>
        <v>0</v>
      </c>
      <c r="AC1472" s="32">
        <f>SUMIF(AF1471:AF1471, TRUE, AC1471:AC1471)</f>
        <v>0</v>
      </c>
      <c r="AD1472" s="32">
        <f>SUMIF(AF1471:AF1471, TRUE, AD1471:AD1471)</f>
        <v>0</v>
      </c>
      <c r="AE1472" s="32">
        <f>SUMIF(AF1471:AF1471, TRUE, AE1471:AE1471)</f>
        <v>0</v>
      </c>
      <c r="AF1472" t="b">
        <v>0</v>
      </c>
      <c r="AG1472" t="b">
        <v>0</v>
      </c>
    </row>
    <row r="1473" spans="1:33" x14ac:dyDescent="0.3">
      <c r="A1473" s="2" t="s">
        <v>1981</v>
      </c>
      <c r="B1473" s="2" t="s">
        <v>709</v>
      </c>
      <c r="C1473" s="2" t="s">
        <v>1775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2" t="s">
        <v>385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t="b">
        <v>1</v>
      </c>
      <c r="AG1473" t="b">
        <v>1</v>
      </c>
    </row>
    <row r="1474" spans="1:33" x14ac:dyDescent="0.3">
      <c r="A1474" s="31" t="s">
        <v>384</v>
      </c>
      <c r="B1474" s="31" t="s">
        <v>1774</v>
      </c>
      <c r="C1474" s="31" t="s">
        <v>384</v>
      </c>
      <c r="D1474" s="32">
        <f>SUMIF(AF1473:AF1473, TRUE, D1473:D1473)</f>
        <v>0</v>
      </c>
      <c r="E1474" s="32">
        <f>SUMIF(AF1473:AF1473, TRUE, E1473:E1473)</f>
        <v>0</v>
      </c>
      <c r="F1474" s="32">
        <f>SUMIF(AF1473:AF1473, TRUE, F1473:F1473)</f>
        <v>0</v>
      </c>
      <c r="G1474" s="32">
        <f>SUMIF(AF1473:AF1473, TRUE, G1473:G1473)</f>
        <v>0</v>
      </c>
      <c r="H1474" s="32">
        <f>SUMIF(AF1473:AF1473, TRUE, H1473:H1473)</f>
        <v>0</v>
      </c>
      <c r="I1474" s="32">
        <f>SUMIF(AF1473:AF1473, TRUE, I1473:I1473)</f>
        <v>0</v>
      </c>
      <c r="J1474" s="32">
        <f>SUMIF(AF1473:AF1473, TRUE, J1473:J1473)</f>
        <v>0</v>
      </c>
      <c r="K1474" s="32">
        <f>SUMIF(AF1473:AF1473, TRUE, K1473:K1473)</f>
        <v>0</v>
      </c>
      <c r="L1474" s="32">
        <f>SUMIF(AF1473:AF1473, TRUE, L1473:L1473)</f>
        <v>0</v>
      </c>
      <c r="M1474" s="32">
        <f>SUMIF(AF1473:AF1473, TRUE, M1473:M1473)</f>
        <v>0</v>
      </c>
      <c r="N1474" s="32">
        <f>SUMIF(AF1473:AF1473, TRUE, N1473:N1473)</f>
        <v>0</v>
      </c>
      <c r="O1474" s="32">
        <f>SUMIF(AF1473:AF1473, TRUE, O1473:O1473)</f>
        <v>0</v>
      </c>
      <c r="P1474" s="32">
        <f>SUMIF(AF1473:AF1473, TRUE, P1473:P1473)</f>
        <v>0</v>
      </c>
      <c r="Q1474" s="32">
        <f>SUMIF(AF1473:AF1473, TRUE, Q1473:Q1473)</f>
        <v>0</v>
      </c>
      <c r="R1474" s="32">
        <f>SUMIF(AF1473:AF1473, TRUE, R1473:R1473)</f>
        <v>0</v>
      </c>
      <c r="S1474" s="32">
        <f>SUMIF(AF1473:AF1473, TRUE, S1473:S1473)</f>
        <v>0</v>
      </c>
      <c r="T1474" s="32">
        <f>SUMIF(AF1473:AF1473, TRUE, T1473:T1473)</f>
        <v>0</v>
      </c>
      <c r="U1474" s="31" t="s">
        <v>384</v>
      </c>
      <c r="V1474" s="32">
        <f>SUMIF(AF1473:AF1473, TRUE, V1473:V1473)</f>
        <v>0</v>
      </c>
      <c r="W1474" s="32">
        <f>SUMIF(AF1473:AF1473, TRUE, W1473:W1473)</f>
        <v>0</v>
      </c>
      <c r="X1474" s="32">
        <f>SUMIF(AF1473:AF1473, TRUE, X1473:X1473)</f>
        <v>0</v>
      </c>
      <c r="Y1474" s="32">
        <f>SUMIF(AF1473:AF1473, TRUE, Y1473:Y1473)</f>
        <v>0</v>
      </c>
      <c r="Z1474" s="32">
        <f>SUMIF(AF1473:AF1473, TRUE, Z1473:Z1473)</f>
        <v>0</v>
      </c>
      <c r="AA1474" s="32">
        <f>SUMIF(AF1473:AF1473, TRUE, AA1473:AA1473)</f>
        <v>0</v>
      </c>
      <c r="AB1474" s="32">
        <f>SUMIF(AF1473:AF1473, TRUE, AB1473:AB1473)</f>
        <v>0</v>
      </c>
      <c r="AC1474" s="32">
        <f>SUMIF(AF1473:AF1473, TRUE, AC1473:AC1473)</f>
        <v>0</v>
      </c>
      <c r="AD1474" s="32">
        <f>SUMIF(AF1473:AF1473, TRUE, AD1473:AD1473)</f>
        <v>0</v>
      </c>
      <c r="AE1474" s="32">
        <f>SUMIF(AF1473:AF1473, TRUE, AE1473:AE1473)</f>
        <v>0</v>
      </c>
      <c r="AF1474" t="b">
        <v>0</v>
      </c>
      <c r="AG1474" t="b">
        <v>0</v>
      </c>
    </row>
    <row r="1475" spans="1:33" x14ac:dyDescent="0.3">
      <c r="A1475" s="2" t="s">
        <v>1980</v>
      </c>
      <c r="B1475" s="2" t="s">
        <v>708</v>
      </c>
      <c r="C1475" s="2" t="s">
        <v>1775</v>
      </c>
      <c r="D1475" s="3">
        <v>0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2" t="s">
        <v>385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t="b">
        <v>1</v>
      </c>
      <c r="AG1475" t="b">
        <v>1</v>
      </c>
    </row>
    <row r="1476" spans="1:33" x14ac:dyDescent="0.3">
      <c r="A1476" s="31" t="s">
        <v>384</v>
      </c>
      <c r="B1476" s="31" t="s">
        <v>1774</v>
      </c>
      <c r="C1476" s="31" t="s">
        <v>384</v>
      </c>
      <c r="D1476" s="32">
        <f>SUMIF(AF1475:AF1475, TRUE, D1475:D1475)</f>
        <v>0</v>
      </c>
      <c r="E1476" s="32">
        <f>SUMIF(AF1475:AF1475, TRUE, E1475:E1475)</f>
        <v>0</v>
      </c>
      <c r="F1476" s="32">
        <f>SUMIF(AF1475:AF1475, TRUE, F1475:F1475)</f>
        <v>0</v>
      </c>
      <c r="G1476" s="32">
        <f>SUMIF(AF1475:AF1475, TRUE, G1475:G1475)</f>
        <v>0</v>
      </c>
      <c r="H1476" s="32">
        <f>SUMIF(AF1475:AF1475, TRUE, H1475:H1475)</f>
        <v>0</v>
      </c>
      <c r="I1476" s="32">
        <f>SUMIF(AF1475:AF1475, TRUE, I1475:I1475)</f>
        <v>0</v>
      </c>
      <c r="J1476" s="32">
        <f>SUMIF(AF1475:AF1475, TRUE, J1475:J1475)</f>
        <v>0</v>
      </c>
      <c r="K1476" s="32">
        <f>SUMIF(AF1475:AF1475, TRUE, K1475:K1475)</f>
        <v>0</v>
      </c>
      <c r="L1476" s="32">
        <f>SUMIF(AF1475:AF1475, TRUE, L1475:L1475)</f>
        <v>0</v>
      </c>
      <c r="M1476" s="32">
        <f>SUMIF(AF1475:AF1475, TRUE, M1475:M1475)</f>
        <v>0</v>
      </c>
      <c r="N1476" s="32">
        <f>SUMIF(AF1475:AF1475, TRUE, N1475:N1475)</f>
        <v>0</v>
      </c>
      <c r="O1476" s="32">
        <f>SUMIF(AF1475:AF1475, TRUE, O1475:O1475)</f>
        <v>0</v>
      </c>
      <c r="P1476" s="32">
        <f>SUMIF(AF1475:AF1475, TRUE, P1475:P1475)</f>
        <v>0</v>
      </c>
      <c r="Q1476" s="32">
        <f>SUMIF(AF1475:AF1475, TRUE, Q1475:Q1475)</f>
        <v>0</v>
      </c>
      <c r="R1476" s="32">
        <f>SUMIF(AF1475:AF1475, TRUE, R1475:R1475)</f>
        <v>0</v>
      </c>
      <c r="S1476" s="32">
        <f>SUMIF(AF1475:AF1475, TRUE, S1475:S1475)</f>
        <v>0</v>
      </c>
      <c r="T1476" s="32">
        <f>SUMIF(AF1475:AF1475, TRUE, T1475:T1475)</f>
        <v>0</v>
      </c>
      <c r="U1476" s="31" t="s">
        <v>384</v>
      </c>
      <c r="V1476" s="32">
        <f>SUMIF(AF1475:AF1475, TRUE, V1475:V1475)</f>
        <v>0</v>
      </c>
      <c r="W1476" s="32">
        <f>SUMIF(AF1475:AF1475, TRUE, W1475:W1475)</f>
        <v>0</v>
      </c>
      <c r="X1476" s="32">
        <f>SUMIF(AF1475:AF1475, TRUE, X1475:X1475)</f>
        <v>0</v>
      </c>
      <c r="Y1476" s="32">
        <f>SUMIF(AF1475:AF1475, TRUE, Y1475:Y1475)</f>
        <v>0</v>
      </c>
      <c r="Z1476" s="32">
        <f>SUMIF(AF1475:AF1475, TRUE, Z1475:Z1475)</f>
        <v>0</v>
      </c>
      <c r="AA1476" s="32">
        <f>SUMIF(AF1475:AF1475, TRUE, AA1475:AA1475)</f>
        <v>0</v>
      </c>
      <c r="AB1476" s="32">
        <f>SUMIF(AF1475:AF1475, TRUE, AB1475:AB1475)</f>
        <v>0</v>
      </c>
      <c r="AC1476" s="32">
        <f>SUMIF(AF1475:AF1475, TRUE, AC1475:AC1475)</f>
        <v>0</v>
      </c>
      <c r="AD1476" s="32">
        <f>SUMIF(AF1475:AF1475, TRUE, AD1475:AD1475)</f>
        <v>0</v>
      </c>
      <c r="AE1476" s="32">
        <f>SUMIF(AF1475:AF1475, TRUE, AE1475:AE1475)</f>
        <v>0</v>
      </c>
      <c r="AF1476" t="b">
        <v>0</v>
      </c>
      <c r="AG1476" t="b">
        <v>0</v>
      </c>
    </row>
    <row r="1477" spans="1:33" x14ac:dyDescent="0.3">
      <c r="A1477" s="2" t="s">
        <v>1979</v>
      </c>
      <c r="B1477" s="2" t="s">
        <v>707</v>
      </c>
      <c r="C1477" s="2" t="s">
        <v>1775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2" t="s">
        <v>385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>
        <v>0</v>
      </c>
      <c r="AF1477" t="b">
        <v>1</v>
      </c>
      <c r="AG1477" t="b">
        <v>1</v>
      </c>
    </row>
    <row r="1478" spans="1:33" x14ac:dyDescent="0.3">
      <c r="A1478" s="31" t="s">
        <v>384</v>
      </c>
      <c r="B1478" s="31" t="s">
        <v>1774</v>
      </c>
      <c r="C1478" s="31" t="s">
        <v>384</v>
      </c>
      <c r="D1478" s="32">
        <f>SUMIF(AF1477:AF1477, TRUE, D1477:D1477)</f>
        <v>0</v>
      </c>
      <c r="E1478" s="32">
        <f>SUMIF(AF1477:AF1477, TRUE, E1477:E1477)</f>
        <v>0</v>
      </c>
      <c r="F1478" s="32">
        <f>SUMIF(AF1477:AF1477, TRUE, F1477:F1477)</f>
        <v>0</v>
      </c>
      <c r="G1478" s="32">
        <f>SUMIF(AF1477:AF1477, TRUE, G1477:G1477)</f>
        <v>0</v>
      </c>
      <c r="H1478" s="32">
        <f>SUMIF(AF1477:AF1477, TRUE, H1477:H1477)</f>
        <v>0</v>
      </c>
      <c r="I1478" s="32">
        <f>SUMIF(AF1477:AF1477, TRUE, I1477:I1477)</f>
        <v>0</v>
      </c>
      <c r="J1478" s="32">
        <f>SUMIF(AF1477:AF1477, TRUE, J1477:J1477)</f>
        <v>0</v>
      </c>
      <c r="K1478" s="32">
        <f>SUMIF(AF1477:AF1477, TRUE, K1477:K1477)</f>
        <v>0</v>
      </c>
      <c r="L1478" s="32">
        <f>SUMIF(AF1477:AF1477, TRUE, L1477:L1477)</f>
        <v>0</v>
      </c>
      <c r="M1478" s="32">
        <f>SUMIF(AF1477:AF1477, TRUE, M1477:M1477)</f>
        <v>0</v>
      </c>
      <c r="N1478" s="32">
        <f>SUMIF(AF1477:AF1477, TRUE, N1477:N1477)</f>
        <v>0</v>
      </c>
      <c r="O1478" s="32">
        <f>SUMIF(AF1477:AF1477, TRUE, O1477:O1477)</f>
        <v>0</v>
      </c>
      <c r="P1478" s="32">
        <f>SUMIF(AF1477:AF1477, TRUE, P1477:P1477)</f>
        <v>0</v>
      </c>
      <c r="Q1478" s="32">
        <f>SUMIF(AF1477:AF1477, TRUE, Q1477:Q1477)</f>
        <v>0</v>
      </c>
      <c r="R1478" s="32">
        <f>SUMIF(AF1477:AF1477, TRUE, R1477:R1477)</f>
        <v>0</v>
      </c>
      <c r="S1478" s="32">
        <f>SUMIF(AF1477:AF1477, TRUE, S1477:S1477)</f>
        <v>0</v>
      </c>
      <c r="T1478" s="32">
        <f>SUMIF(AF1477:AF1477, TRUE, T1477:T1477)</f>
        <v>0</v>
      </c>
      <c r="U1478" s="31" t="s">
        <v>384</v>
      </c>
      <c r="V1478" s="32">
        <f>SUMIF(AF1477:AF1477, TRUE, V1477:V1477)</f>
        <v>0</v>
      </c>
      <c r="W1478" s="32">
        <f>SUMIF(AF1477:AF1477, TRUE, W1477:W1477)</f>
        <v>0</v>
      </c>
      <c r="X1478" s="32">
        <f>SUMIF(AF1477:AF1477, TRUE, X1477:X1477)</f>
        <v>0</v>
      </c>
      <c r="Y1478" s="32">
        <f>SUMIF(AF1477:AF1477, TRUE, Y1477:Y1477)</f>
        <v>0</v>
      </c>
      <c r="Z1478" s="32">
        <f>SUMIF(AF1477:AF1477, TRUE, Z1477:Z1477)</f>
        <v>0</v>
      </c>
      <c r="AA1478" s="32">
        <f>SUMIF(AF1477:AF1477, TRUE, AA1477:AA1477)</f>
        <v>0</v>
      </c>
      <c r="AB1478" s="32">
        <f>SUMIF(AF1477:AF1477, TRUE, AB1477:AB1477)</f>
        <v>0</v>
      </c>
      <c r="AC1478" s="32">
        <f>SUMIF(AF1477:AF1477, TRUE, AC1477:AC1477)</f>
        <v>0</v>
      </c>
      <c r="AD1478" s="32">
        <f>SUMIF(AF1477:AF1477, TRUE, AD1477:AD1477)</f>
        <v>0</v>
      </c>
      <c r="AE1478" s="32">
        <f>SUMIF(AF1477:AF1477, TRUE, AE1477:AE1477)</f>
        <v>0</v>
      </c>
      <c r="AF1478" t="b">
        <v>0</v>
      </c>
      <c r="AG1478" t="b">
        <v>0</v>
      </c>
    </row>
    <row r="1479" spans="1:33" x14ac:dyDescent="0.3">
      <c r="A1479" s="2" t="s">
        <v>1978</v>
      </c>
      <c r="B1479" s="2" t="s">
        <v>557</v>
      </c>
      <c r="C1479" s="2" t="s">
        <v>1808</v>
      </c>
      <c r="D1479" s="3">
        <v>0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2" t="s">
        <v>385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  <c r="AD1479" s="3">
        <v>0</v>
      </c>
      <c r="AE1479" s="3">
        <v>0</v>
      </c>
      <c r="AF1479" t="b">
        <v>1</v>
      </c>
      <c r="AG1479" t="b">
        <v>1</v>
      </c>
    </row>
    <row r="1480" spans="1:33" x14ac:dyDescent="0.3">
      <c r="A1480" s="2" t="s">
        <v>1977</v>
      </c>
      <c r="B1480" s="2" t="s">
        <v>1414</v>
      </c>
      <c r="C1480" s="2" t="s">
        <v>1777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2" t="s">
        <v>385</v>
      </c>
      <c r="V1480" s="3">
        <v>241211.54</v>
      </c>
      <c r="W1480" s="3">
        <v>0</v>
      </c>
      <c r="X1480" s="3">
        <v>241211.54</v>
      </c>
      <c r="Y1480" s="3">
        <v>241211.54</v>
      </c>
      <c r="Z1480" s="3">
        <v>217500</v>
      </c>
      <c r="AA1480" s="3">
        <v>217500</v>
      </c>
      <c r="AB1480" s="3">
        <v>214722.18</v>
      </c>
      <c r="AC1480" s="3">
        <v>214722.18</v>
      </c>
      <c r="AD1480" s="3">
        <v>69619.3</v>
      </c>
      <c r="AE1480" s="3">
        <v>69619.3</v>
      </c>
      <c r="AF1480" t="b">
        <v>1</v>
      </c>
      <c r="AG1480" t="b">
        <v>1</v>
      </c>
    </row>
    <row r="1481" spans="1:33" x14ac:dyDescent="0.3">
      <c r="A1481" s="2" t="s">
        <v>1976</v>
      </c>
      <c r="B1481" s="2" t="s">
        <v>1415</v>
      </c>
      <c r="C1481" s="2" t="s">
        <v>1777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2" t="s">
        <v>385</v>
      </c>
      <c r="V1481" s="3">
        <v>500000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100000</v>
      </c>
      <c r="AC1481" s="3">
        <v>100000</v>
      </c>
      <c r="AD1481" s="3">
        <v>18000</v>
      </c>
      <c r="AE1481" s="3">
        <v>18000</v>
      </c>
      <c r="AF1481" t="b">
        <v>1</v>
      </c>
      <c r="AG1481" t="b">
        <v>1</v>
      </c>
    </row>
    <row r="1482" spans="1:33" x14ac:dyDescent="0.3">
      <c r="A1482" s="2" t="s">
        <v>1975</v>
      </c>
      <c r="B1482" s="2" t="s">
        <v>1416</v>
      </c>
      <c r="C1482" s="2" t="s">
        <v>1777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2" t="s">
        <v>385</v>
      </c>
      <c r="V1482" s="3">
        <v>400000</v>
      </c>
      <c r="W1482" s="3">
        <v>400000</v>
      </c>
      <c r="X1482" s="3">
        <v>150000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0</v>
      </c>
      <c r="AE1482" s="3">
        <v>0</v>
      </c>
      <c r="AF1482" t="b">
        <v>1</v>
      </c>
      <c r="AG1482" t="b">
        <v>1</v>
      </c>
    </row>
    <row r="1483" spans="1:33" x14ac:dyDescent="0.3">
      <c r="A1483" s="2" t="s">
        <v>1974</v>
      </c>
      <c r="B1483" s="2" t="s">
        <v>1417</v>
      </c>
      <c r="C1483" s="2" t="s">
        <v>1777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2" t="s">
        <v>385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t="b">
        <v>1</v>
      </c>
      <c r="AG1483" t="b">
        <v>1</v>
      </c>
    </row>
    <row r="1484" spans="1:33" x14ac:dyDescent="0.3">
      <c r="A1484" s="2" t="s">
        <v>1973</v>
      </c>
      <c r="B1484" s="2" t="s">
        <v>1418</v>
      </c>
      <c r="C1484" s="2" t="s">
        <v>1775</v>
      </c>
      <c r="D1484" s="3">
        <v>0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2" t="s">
        <v>385</v>
      </c>
      <c r="V1484" s="3">
        <v>57000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t="b">
        <v>1</v>
      </c>
      <c r="AG1484" t="b">
        <v>1</v>
      </c>
    </row>
    <row r="1485" spans="1:33" x14ac:dyDescent="0.3">
      <c r="A1485" s="2" t="s">
        <v>1972</v>
      </c>
      <c r="B1485" s="2" t="s">
        <v>706</v>
      </c>
      <c r="C1485" s="2" t="s">
        <v>1775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2" t="s">
        <v>385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t="b">
        <v>1</v>
      </c>
      <c r="AG1485" t="b">
        <v>1</v>
      </c>
    </row>
    <row r="1486" spans="1:33" x14ac:dyDescent="0.3">
      <c r="A1486" s="2" t="s">
        <v>1971</v>
      </c>
      <c r="B1486" s="2" t="s">
        <v>1419</v>
      </c>
      <c r="C1486" s="2" t="s">
        <v>1775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2" t="s">
        <v>385</v>
      </c>
      <c r="V1486" s="3">
        <v>1440000</v>
      </c>
      <c r="W1486" s="3">
        <v>1840000</v>
      </c>
      <c r="X1486" s="3">
        <v>360000</v>
      </c>
      <c r="Y1486" s="3">
        <v>360000</v>
      </c>
      <c r="Z1486" s="3">
        <v>1046175.65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t="b">
        <v>1</v>
      </c>
      <c r="AG1486" t="b">
        <v>1</v>
      </c>
    </row>
    <row r="1487" spans="1:33" x14ac:dyDescent="0.3">
      <c r="A1487" s="2" t="s">
        <v>1970</v>
      </c>
      <c r="B1487" s="2" t="s">
        <v>1420</v>
      </c>
      <c r="C1487" s="2" t="s">
        <v>1775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2" t="s">
        <v>385</v>
      </c>
      <c r="V1487" s="3">
        <v>8250</v>
      </c>
      <c r="W1487" s="3">
        <v>0</v>
      </c>
      <c r="X1487" s="3">
        <v>6000</v>
      </c>
      <c r="Y1487" s="3">
        <v>6000</v>
      </c>
      <c r="Z1487" s="3">
        <v>6000</v>
      </c>
      <c r="AA1487" s="3">
        <v>6000</v>
      </c>
      <c r="AB1487" s="3">
        <v>6000</v>
      </c>
      <c r="AC1487" s="3">
        <v>6000</v>
      </c>
      <c r="AD1487" s="3">
        <v>6000</v>
      </c>
      <c r="AE1487" s="3">
        <v>6000</v>
      </c>
      <c r="AF1487" t="b">
        <v>1</v>
      </c>
      <c r="AG1487" t="b">
        <v>1</v>
      </c>
    </row>
    <row r="1488" spans="1:33" x14ac:dyDescent="0.3">
      <c r="A1488" s="2" t="s">
        <v>1969</v>
      </c>
      <c r="B1488" s="2" t="s">
        <v>1421</v>
      </c>
      <c r="C1488" s="2" t="s">
        <v>1775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2" t="s">
        <v>385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  <c r="AE1488" s="3">
        <v>0</v>
      </c>
      <c r="AF1488" t="b">
        <v>1</v>
      </c>
      <c r="AG1488" t="b">
        <v>1</v>
      </c>
    </row>
    <row r="1489" spans="1:33" x14ac:dyDescent="0.3">
      <c r="A1489" s="2" t="s">
        <v>1968</v>
      </c>
      <c r="B1489" s="2" t="s">
        <v>1422</v>
      </c>
      <c r="C1489" s="2" t="s">
        <v>1775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2" t="s">
        <v>385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  <c r="AE1489" s="3">
        <v>0</v>
      </c>
      <c r="AF1489" t="b">
        <v>1</v>
      </c>
      <c r="AG1489" t="b">
        <v>1</v>
      </c>
    </row>
    <row r="1490" spans="1:33" x14ac:dyDescent="0.3">
      <c r="A1490" s="2" t="s">
        <v>1967</v>
      </c>
      <c r="B1490" s="2" t="s">
        <v>1423</v>
      </c>
      <c r="C1490" s="2" t="s">
        <v>1775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2" t="s">
        <v>385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  <c r="AE1490" s="3">
        <v>0</v>
      </c>
      <c r="AF1490" t="b">
        <v>1</v>
      </c>
      <c r="AG1490" t="b">
        <v>1</v>
      </c>
    </row>
    <row r="1491" spans="1:33" x14ac:dyDescent="0.3">
      <c r="A1491" s="2" t="s">
        <v>1966</v>
      </c>
      <c r="B1491" s="2" t="s">
        <v>1424</v>
      </c>
      <c r="C1491" s="2" t="s">
        <v>1775</v>
      </c>
      <c r="D1491" s="3">
        <v>0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2" t="s">
        <v>385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0</v>
      </c>
      <c r="AE1491" s="3">
        <v>0</v>
      </c>
      <c r="AF1491" t="b">
        <v>1</v>
      </c>
      <c r="AG1491" t="b">
        <v>1</v>
      </c>
    </row>
    <row r="1492" spans="1:33" x14ac:dyDescent="0.3">
      <c r="A1492" s="31" t="s">
        <v>384</v>
      </c>
      <c r="B1492" s="31" t="s">
        <v>1774</v>
      </c>
      <c r="C1492" s="31" t="s">
        <v>384</v>
      </c>
      <c r="D1492" s="32">
        <f>SUMIF(AF1479:AF1491, TRUE, D1479:D1491)</f>
        <v>0</v>
      </c>
      <c r="E1492" s="32">
        <f>SUMIF(AF1479:AF1491, TRUE, E1479:E1491)</f>
        <v>0</v>
      </c>
      <c r="F1492" s="32">
        <f>SUMIF(AF1479:AF1491, TRUE, F1479:F1491)</f>
        <v>0</v>
      </c>
      <c r="G1492" s="32">
        <f>SUMIF(AF1479:AF1491, TRUE, G1479:G1491)</f>
        <v>0</v>
      </c>
      <c r="H1492" s="32">
        <f>SUMIF(AF1479:AF1491, TRUE, H1479:H1491)</f>
        <v>0</v>
      </c>
      <c r="I1492" s="32">
        <f>SUMIF(AF1479:AF1491, TRUE, I1479:I1491)</f>
        <v>0</v>
      </c>
      <c r="J1492" s="32">
        <f>SUMIF(AF1479:AF1491, TRUE, J1479:J1491)</f>
        <v>0</v>
      </c>
      <c r="K1492" s="32">
        <f>SUMIF(AF1479:AF1491, TRUE, K1479:K1491)</f>
        <v>0</v>
      </c>
      <c r="L1492" s="32">
        <f>SUMIF(AF1479:AF1491, TRUE, L1479:L1491)</f>
        <v>0</v>
      </c>
      <c r="M1492" s="32">
        <f>SUMIF(AF1479:AF1491, TRUE, M1479:M1491)</f>
        <v>0</v>
      </c>
      <c r="N1492" s="32">
        <f>SUMIF(AF1479:AF1491, TRUE, N1479:N1491)</f>
        <v>0</v>
      </c>
      <c r="O1492" s="32">
        <f>SUMIF(AF1479:AF1491, TRUE, O1479:O1491)</f>
        <v>0</v>
      </c>
      <c r="P1492" s="32">
        <f>SUMIF(AF1479:AF1491, TRUE, P1479:P1491)</f>
        <v>0</v>
      </c>
      <c r="Q1492" s="32">
        <f>SUMIF(AF1479:AF1491, TRUE, Q1479:Q1491)</f>
        <v>0</v>
      </c>
      <c r="R1492" s="32">
        <f>SUMIF(AF1479:AF1491, TRUE, R1479:R1491)</f>
        <v>0</v>
      </c>
      <c r="S1492" s="32">
        <f>SUMIF(AF1479:AF1491, TRUE, S1479:S1491)</f>
        <v>0</v>
      </c>
      <c r="T1492" s="32">
        <f>SUMIF(AF1479:AF1491, TRUE, T1479:T1491)</f>
        <v>0</v>
      </c>
      <c r="U1492" s="31" t="s">
        <v>384</v>
      </c>
      <c r="V1492" s="32">
        <f>SUMIF(AF1479:AF1491, TRUE, V1479:V1491)</f>
        <v>2646461.54</v>
      </c>
      <c r="W1492" s="32">
        <f>SUMIF(AF1479:AF1491, TRUE, W1479:W1491)</f>
        <v>2240000</v>
      </c>
      <c r="X1492" s="32">
        <f>SUMIF(AF1479:AF1491, TRUE, X1479:X1491)</f>
        <v>757211.54</v>
      </c>
      <c r="Y1492" s="32">
        <f>SUMIF(AF1479:AF1491, TRUE, Y1479:Y1491)</f>
        <v>607211.54</v>
      </c>
      <c r="Z1492" s="32">
        <f>SUMIF(AF1479:AF1491, TRUE, Z1479:Z1491)</f>
        <v>1269675.6499999999</v>
      </c>
      <c r="AA1492" s="32">
        <f>SUMIF(AF1479:AF1491, TRUE, AA1479:AA1491)</f>
        <v>223500</v>
      </c>
      <c r="AB1492" s="32">
        <f>SUMIF(AF1479:AF1491, TRUE, AB1479:AB1491)</f>
        <v>320722.18</v>
      </c>
      <c r="AC1492" s="32">
        <f>SUMIF(AF1479:AF1491, TRUE, AC1479:AC1491)</f>
        <v>320722.18</v>
      </c>
      <c r="AD1492" s="32">
        <f>SUMIF(AF1479:AF1491, TRUE, AD1479:AD1491)</f>
        <v>93619.3</v>
      </c>
      <c r="AE1492" s="32">
        <f>SUMIF(AF1479:AF1491, TRUE, AE1479:AE1491)</f>
        <v>93619.3</v>
      </c>
      <c r="AF1492" t="b">
        <v>0</v>
      </c>
      <c r="AG1492" t="b">
        <v>0</v>
      </c>
    </row>
    <row r="1493" spans="1:33" x14ac:dyDescent="0.3">
      <c r="A1493" s="2" t="s">
        <v>1965</v>
      </c>
      <c r="B1493" s="2" t="s">
        <v>705</v>
      </c>
      <c r="C1493" s="2" t="s">
        <v>1775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2" t="s">
        <v>385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  <c r="AE1493" s="3">
        <v>0</v>
      </c>
      <c r="AF1493" t="b">
        <v>1</v>
      </c>
      <c r="AG1493" t="b">
        <v>1</v>
      </c>
    </row>
    <row r="1494" spans="1:33" x14ac:dyDescent="0.3">
      <c r="A1494" s="2" t="s">
        <v>1964</v>
      </c>
      <c r="B1494" s="2" t="s">
        <v>704</v>
      </c>
      <c r="C1494" s="2" t="s">
        <v>1775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2" t="s">
        <v>385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  <c r="AE1494" s="3">
        <v>0</v>
      </c>
      <c r="AF1494" t="b">
        <v>1</v>
      </c>
      <c r="AG1494" t="b">
        <v>1</v>
      </c>
    </row>
    <row r="1495" spans="1:33" x14ac:dyDescent="0.3">
      <c r="A1495" s="2" t="s">
        <v>1963</v>
      </c>
      <c r="B1495" s="2" t="s">
        <v>703</v>
      </c>
      <c r="C1495" s="2" t="s">
        <v>1775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2" t="s">
        <v>385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>
        <v>0</v>
      </c>
      <c r="AF1495" t="b">
        <v>1</v>
      </c>
      <c r="AG1495" t="b">
        <v>1</v>
      </c>
    </row>
    <row r="1496" spans="1:33" x14ac:dyDescent="0.3">
      <c r="A1496" s="2" t="s">
        <v>1962</v>
      </c>
      <c r="B1496" s="2" t="s">
        <v>702</v>
      </c>
      <c r="C1496" s="2" t="s">
        <v>1775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2" t="s">
        <v>385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t="b">
        <v>1</v>
      </c>
      <c r="AG1496" t="b">
        <v>1</v>
      </c>
    </row>
    <row r="1497" spans="1:33" x14ac:dyDescent="0.3">
      <c r="A1497" s="2" t="s">
        <v>1961</v>
      </c>
      <c r="B1497" s="2" t="s">
        <v>701</v>
      </c>
      <c r="C1497" s="2" t="s">
        <v>1775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2" t="s">
        <v>385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  <c r="AE1497" s="3">
        <v>0</v>
      </c>
      <c r="AF1497" t="b">
        <v>1</v>
      </c>
      <c r="AG1497" t="b">
        <v>1</v>
      </c>
    </row>
    <row r="1498" spans="1:33" x14ac:dyDescent="0.3">
      <c r="A1498" s="2" t="s">
        <v>1960</v>
      </c>
      <c r="B1498" s="2" t="s">
        <v>700</v>
      </c>
      <c r="C1498" s="2" t="s">
        <v>1775</v>
      </c>
      <c r="D1498" s="3">
        <v>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2" t="s">
        <v>385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t="b">
        <v>1</v>
      </c>
      <c r="AG1498" t="b">
        <v>1</v>
      </c>
    </row>
    <row r="1499" spans="1:33" x14ac:dyDescent="0.3">
      <c r="A1499" s="2" t="s">
        <v>1959</v>
      </c>
      <c r="B1499" s="2" t="s">
        <v>699</v>
      </c>
      <c r="C1499" s="2" t="s">
        <v>1775</v>
      </c>
      <c r="D1499" s="3">
        <v>0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2" t="s">
        <v>385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</v>
      </c>
      <c r="AF1499" t="b">
        <v>1</v>
      </c>
      <c r="AG1499" t="b">
        <v>1</v>
      </c>
    </row>
    <row r="1500" spans="1:33" x14ac:dyDescent="0.3">
      <c r="A1500" s="2" t="s">
        <v>1958</v>
      </c>
      <c r="B1500" s="2" t="s">
        <v>698</v>
      </c>
      <c r="C1500" s="2" t="s">
        <v>1775</v>
      </c>
      <c r="D1500" s="3">
        <v>0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2" t="s">
        <v>385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t="b">
        <v>1</v>
      </c>
      <c r="AG1500" t="b">
        <v>1</v>
      </c>
    </row>
    <row r="1501" spans="1:33" x14ac:dyDescent="0.3">
      <c r="A1501" s="2" t="s">
        <v>1957</v>
      </c>
      <c r="B1501" s="2" t="s">
        <v>697</v>
      </c>
      <c r="C1501" s="2" t="s">
        <v>1775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2" t="s">
        <v>385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85000</v>
      </c>
      <c r="AE1501" s="3">
        <v>85000</v>
      </c>
      <c r="AF1501" t="b">
        <v>1</v>
      </c>
      <c r="AG1501" t="b">
        <v>1</v>
      </c>
    </row>
    <row r="1502" spans="1:33" x14ac:dyDescent="0.3">
      <c r="A1502" s="31" t="s">
        <v>384</v>
      </c>
      <c r="B1502" s="31" t="s">
        <v>1774</v>
      </c>
      <c r="C1502" s="31" t="s">
        <v>384</v>
      </c>
      <c r="D1502" s="32">
        <f>SUMIF(AF1493:AF1501, TRUE, D1493:D1501)</f>
        <v>0</v>
      </c>
      <c r="E1502" s="32">
        <f>SUMIF(AF1493:AF1501, TRUE, E1493:E1501)</f>
        <v>0</v>
      </c>
      <c r="F1502" s="32">
        <f>SUMIF(AF1493:AF1501, TRUE, F1493:F1501)</f>
        <v>0</v>
      </c>
      <c r="G1502" s="32">
        <f>SUMIF(AF1493:AF1501, TRUE, G1493:G1501)</f>
        <v>0</v>
      </c>
      <c r="H1502" s="32">
        <f>SUMIF(AF1493:AF1501, TRUE, H1493:H1501)</f>
        <v>0</v>
      </c>
      <c r="I1502" s="32">
        <f>SUMIF(AF1493:AF1501, TRUE, I1493:I1501)</f>
        <v>0</v>
      </c>
      <c r="J1502" s="32">
        <f>SUMIF(AF1493:AF1501, TRUE, J1493:J1501)</f>
        <v>0</v>
      </c>
      <c r="K1502" s="32">
        <f>SUMIF(AF1493:AF1501, TRUE, K1493:K1501)</f>
        <v>0</v>
      </c>
      <c r="L1502" s="32">
        <f>SUMIF(AF1493:AF1501, TRUE, L1493:L1501)</f>
        <v>0</v>
      </c>
      <c r="M1502" s="32">
        <f>SUMIF(AF1493:AF1501, TRUE, M1493:M1501)</f>
        <v>0</v>
      </c>
      <c r="N1502" s="32">
        <f>SUMIF(AF1493:AF1501, TRUE, N1493:N1501)</f>
        <v>0</v>
      </c>
      <c r="O1502" s="32">
        <f>SUMIF(AF1493:AF1501, TRUE, O1493:O1501)</f>
        <v>0</v>
      </c>
      <c r="P1502" s="32">
        <f>SUMIF(AF1493:AF1501, TRUE, P1493:P1501)</f>
        <v>0</v>
      </c>
      <c r="Q1502" s="32">
        <f>SUMIF(AF1493:AF1501, TRUE, Q1493:Q1501)</f>
        <v>0</v>
      </c>
      <c r="R1502" s="32">
        <f>SUMIF(AF1493:AF1501, TRUE, R1493:R1501)</f>
        <v>0</v>
      </c>
      <c r="S1502" s="32">
        <f>SUMIF(AF1493:AF1501, TRUE, S1493:S1501)</f>
        <v>0</v>
      </c>
      <c r="T1502" s="32">
        <f>SUMIF(AF1493:AF1501, TRUE, T1493:T1501)</f>
        <v>0</v>
      </c>
      <c r="U1502" s="31" t="s">
        <v>384</v>
      </c>
      <c r="V1502" s="32">
        <f>SUMIF(AF1493:AF1501, TRUE, V1493:V1501)</f>
        <v>0</v>
      </c>
      <c r="W1502" s="32">
        <f>SUMIF(AF1493:AF1501, TRUE, W1493:W1501)</f>
        <v>0</v>
      </c>
      <c r="X1502" s="32">
        <f>SUMIF(AF1493:AF1501, TRUE, X1493:X1501)</f>
        <v>0</v>
      </c>
      <c r="Y1502" s="32">
        <f>SUMIF(AF1493:AF1501, TRUE, Y1493:Y1501)</f>
        <v>0</v>
      </c>
      <c r="Z1502" s="32">
        <f>SUMIF(AF1493:AF1501, TRUE, Z1493:Z1501)</f>
        <v>0</v>
      </c>
      <c r="AA1502" s="32">
        <f>SUMIF(AF1493:AF1501, TRUE, AA1493:AA1501)</f>
        <v>0</v>
      </c>
      <c r="AB1502" s="32">
        <f>SUMIF(AF1493:AF1501, TRUE, AB1493:AB1501)</f>
        <v>0</v>
      </c>
      <c r="AC1502" s="32">
        <f>SUMIF(AF1493:AF1501, TRUE, AC1493:AC1501)</f>
        <v>0</v>
      </c>
      <c r="AD1502" s="32">
        <f>SUMIF(AF1493:AF1501, TRUE, AD1493:AD1501)</f>
        <v>85000</v>
      </c>
      <c r="AE1502" s="32">
        <f>SUMIF(AF1493:AF1501, TRUE, AE1493:AE1501)</f>
        <v>85000</v>
      </c>
      <c r="AF1502" t="b">
        <v>0</v>
      </c>
      <c r="AG1502" t="b">
        <v>0</v>
      </c>
    </row>
    <row r="1503" spans="1:33" x14ac:dyDescent="0.3">
      <c r="A1503" s="2" t="s">
        <v>1956</v>
      </c>
      <c r="B1503" s="2" t="s">
        <v>696</v>
      </c>
      <c r="C1503" s="2" t="s">
        <v>1775</v>
      </c>
      <c r="D1503" s="3">
        <v>0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2" t="s">
        <v>385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>
        <v>0</v>
      </c>
      <c r="AF1503" t="b">
        <v>1</v>
      </c>
      <c r="AG1503" t="b">
        <v>1</v>
      </c>
    </row>
    <row r="1504" spans="1:33" x14ac:dyDescent="0.3">
      <c r="A1504" s="2" t="s">
        <v>1955</v>
      </c>
      <c r="B1504" s="2" t="s">
        <v>695</v>
      </c>
      <c r="C1504" s="2" t="s">
        <v>1775</v>
      </c>
      <c r="D1504" s="3">
        <v>0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2" t="s">
        <v>385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  <c r="AE1504" s="3">
        <v>0</v>
      </c>
      <c r="AF1504" t="b">
        <v>1</v>
      </c>
      <c r="AG1504" t="b">
        <v>1</v>
      </c>
    </row>
    <row r="1505" spans="1:33" x14ac:dyDescent="0.3">
      <c r="A1505" s="2" t="s">
        <v>1954</v>
      </c>
      <c r="B1505" s="2" t="s">
        <v>694</v>
      </c>
      <c r="C1505" s="2" t="s">
        <v>1775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2" t="s">
        <v>385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t="b">
        <v>1</v>
      </c>
      <c r="AG1505" t="b">
        <v>1</v>
      </c>
    </row>
    <row r="1506" spans="1:33" x14ac:dyDescent="0.3">
      <c r="A1506" s="2" t="s">
        <v>1953</v>
      </c>
      <c r="B1506" s="2" t="s">
        <v>693</v>
      </c>
      <c r="C1506" s="2" t="s">
        <v>1775</v>
      </c>
      <c r="D1506" s="3">
        <v>0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2" t="s">
        <v>385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0</v>
      </c>
      <c r="AF1506" t="b">
        <v>1</v>
      </c>
      <c r="AG1506" t="b">
        <v>1</v>
      </c>
    </row>
    <row r="1507" spans="1:33" x14ac:dyDescent="0.3">
      <c r="A1507" s="2" t="s">
        <v>1952</v>
      </c>
      <c r="B1507" s="2" t="s">
        <v>692</v>
      </c>
      <c r="C1507" s="2" t="s">
        <v>1775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2" t="s">
        <v>385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  <c r="AE1507" s="3">
        <v>0</v>
      </c>
      <c r="AF1507" t="b">
        <v>1</v>
      </c>
      <c r="AG1507" t="b">
        <v>1</v>
      </c>
    </row>
    <row r="1508" spans="1:33" x14ac:dyDescent="0.3">
      <c r="A1508" s="2" t="s">
        <v>1951</v>
      </c>
      <c r="B1508" s="2" t="s">
        <v>691</v>
      </c>
      <c r="C1508" s="2" t="s">
        <v>1775</v>
      </c>
      <c r="D1508" s="3">
        <v>0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2" t="s">
        <v>385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  <c r="AE1508" s="3">
        <v>0</v>
      </c>
      <c r="AF1508" t="b">
        <v>1</v>
      </c>
      <c r="AG1508" t="b">
        <v>1</v>
      </c>
    </row>
    <row r="1509" spans="1:33" x14ac:dyDescent="0.3">
      <c r="A1509" s="2" t="s">
        <v>1950</v>
      </c>
      <c r="B1509" s="2" t="s">
        <v>690</v>
      </c>
      <c r="C1509" s="2" t="s">
        <v>1775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2" t="s">
        <v>385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  <c r="AE1509" s="3">
        <v>0</v>
      </c>
      <c r="AF1509" t="b">
        <v>1</v>
      </c>
      <c r="AG1509" t="b">
        <v>1</v>
      </c>
    </row>
    <row r="1510" spans="1:33" x14ac:dyDescent="0.3">
      <c r="A1510" s="2" t="s">
        <v>1949</v>
      </c>
      <c r="B1510" s="2" t="s">
        <v>689</v>
      </c>
      <c r="C1510" s="2" t="s">
        <v>1775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2" t="s">
        <v>385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  <c r="AE1510" s="3">
        <v>0</v>
      </c>
      <c r="AF1510" t="b">
        <v>1</v>
      </c>
      <c r="AG1510" t="b">
        <v>1</v>
      </c>
    </row>
    <row r="1511" spans="1:33" x14ac:dyDescent="0.3">
      <c r="A1511" s="2" t="s">
        <v>1948</v>
      </c>
      <c r="B1511" s="2" t="s">
        <v>688</v>
      </c>
      <c r="C1511" s="2" t="s">
        <v>1775</v>
      </c>
      <c r="D1511" s="3">
        <v>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2" t="s">
        <v>385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  <c r="AE1511" s="3">
        <v>0</v>
      </c>
      <c r="AF1511" t="b">
        <v>1</v>
      </c>
      <c r="AG1511" t="b">
        <v>1</v>
      </c>
    </row>
    <row r="1512" spans="1:33" x14ac:dyDescent="0.3">
      <c r="A1512" s="2" t="s">
        <v>1947</v>
      </c>
      <c r="B1512" s="2" t="s">
        <v>687</v>
      </c>
      <c r="C1512" s="2" t="s">
        <v>1775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2" t="s">
        <v>385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9278.9500000000007</v>
      </c>
      <c r="AE1512" s="3">
        <v>9278.9500000000007</v>
      </c>
      <c r="AF1512" t="b">
        <v>1</v>
      </c>
      <c r="AG1512" t="b">
        <v>1</v>
      </c>
    </row>
    <row r="1513" spans="1:33" x14ac:dyDescent="0.3">
      <c r="A1513" s="31" t="s">
        <v>384</v>
      </c>
      <c r="B1513" s="31" t="s">
        <v>1774</v>
      </c>
      <c r="C1513" s="31" t="s">
        <v>384</v>
      </c>
      <c r="D1513" s="32">
        <f>SUMIF(AF1503:AF1512, TRUE, D1503:D1512)</f>
        <v>0</v>
      </c>
      <c r="E1513" s="32">
        <f>SUMIF(AF1503:AF1512, TRUE, E1503:E1512)</f>
        <v>0</v>
      </c>
      <c r="F1513" s="32">
        <f>SUMIF(AF1503:AF1512, TRUE, F1503:F1512)</f>
        <v>0</v>
      </c>
      <c r="G1513" s="32">
        <f>SUMIF(AF1503:AF1512, TRUE, G1503:G1512)</f>
        <v>0</v>
      </c>
      <c r="H1513" s="32">
        <f>SUMIF(AF1503:AF1512, TRUE, H1503:H1512)</f>
        <v>0</v>
      </c>
      <c r="I1513" s="32">
        <f>SUMIF(AF1503:AF1512, TRUE, I1503:I1512)</f>
        <v>0</v>
      </c>
      <c r="J1513" s="32">
        <f>SUMIF(AF1503:AF1512, TRUE, J1503:J1512)</f>
        <v>0</v>
      </c>
      <c r="K1513" s="32">
        <f>SUMIF(AF1503:AF1512, TRUE, K1503:K1512)</f>
        <v>0</v>
      </c>
      <c r="L1513" s="32">
        <f>SUMIF(AF1503:AF1512, TRUE, L1503:L1512)</f>
        <v>0</v>
      </c>
      <c r="M1513" s="32">
        <f>SUMIF(AF1503:AF1512, TRUE, M1503:M1512)</f>
        <v>0</v>
      </c>
      <c r="N1513" s="32">
        <f>SUMIF(AF1503:AF1512, TRUE, N1503:N1512)</f>
        <v>0</v>
      </c>
      <c r="O1513" s="32">
        <f>SUMIF(AF1503:AF1512, TRUE, O1503:O1512)</f>
        <v>0</v>
      </c>
      <c r="P1513" s="32">
        <f>SUMIF(AF1503:AF1512, TRUE, P1503:P1512)</f>
        <v>0</v>
      </c>
      <c r="Q1513" s="32">
        <f>SUMIF(AF1503:AF1512, TRUE, Q1503:Q1512)</f>
        <v>0</v>
      </c>
      <c r="R1513" s="32">
        <f>SUMIF(AF1503:AF1512, TRUE, R1503:R1512)</f>
        <v>0</v>
      </c>
      <c r="S1513" s="32">
        <f>SUMIF(AF1503:AF1512, TRUE, S1503:S1512)</f>
        <v>0</v>
      </c>
      <c r="T1513" s="32">
        <f>SUMIF(AF1503:AF1512, TRUE, T1503:T1512)</f>
        <v>0</v>
      </c>
      <c r="U1513" s="31" t="s">
        <v>384</v>
      </c>
      <c r="V1513" s="32">
        <f>SUMIF(AF1503:AF1512, TRUE, V1503:V1512)</f>
        <v>0</v>
      </c>
      <c r="W1513" s="32">
        <f>SUMIF(AF1503:AF1512, TRUE, W1503:W1512)</f>
        <v>0</v>
      </c>
      <c r="X1513" s="32">
        <f>SUMIF(AF1503:AF1512, TRUE, X1503:X1512)</f>
        <v>0</v>
      </c>
      <c r="Y1513" s="32">
        <f>SUMIF(AF1503:AF1512, TRUE, Y1503:Y1512)</f>
        <v>0</v>
      </c>
      <c r="Z1513" s="32">
        <f>SUMIF(AF1503:AF1512, TRUE, Z1503:Z1512)</f>
        <v>0</v>
      </c>
      <c r="AA1513" s="32">
        <f>SUMIF(AF1503:AF1512, TRUE, AA1503:AA1512)</f>
        <v>0</v>
      </c>
      <c r="AB1513" s="32">
        <f>SUMIF(AF1503:AF1512, TRUE, AB1503:AB1512)</f>
        <v>0</v>
      </c>
      <c r="AC1513" s="32">
        <f>SUMIF(AF1503:AF1512, TRUE, AC1503:AC1512)</f>
        <v>0</v>
      </c>
      <c r="AD1513" s="32">
        <f>SUMIF(AF1503:AF1512, TRUE, AD1503:AD1512)</f>
        <v>9278.9500000000007</v>
      </c>
      <c r="AE1513" s="32">
        <f>SUMIF(AF1503:AF1512, TRUE, AE1503:AE1512)</f>
        <v>9278.9500000000007</v>
      </c>
      <c r="AF1513" t="b">
        <v>0</v>
      </c>
      <c r="AG1513" t="b">
        <v>0</v>
      </c>
    </row>
    <row r="1514" spans="1:33" x14ac:dyDescent="0.3">
      <c r="A1514" s="2" t="s">
        <v>1946</v>
      </c>
      <c r="B1514" s="2" t="s">
        <v>686</v>
      </c>
      <c r="C1514" s="2" t="s">
        <v>1775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2" t="s">
        <v>385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  <c r="AE1514" s="3">
        <v>0</v>
      </c>
      <c r="AF1514" t="b">
        <v>1</v>
      </c>
      <c r="AG1514" t="b">
        <v>1</v>
      </c>
    </row>
    <row r="1515" spans="1:33" x14ac:dyDescent="0.3">
      <c r="A1515" s="31" t="s">
        <v>384</v>
      </c>
      <c r="B1515" s="31" t="s">
        <v>1774</v>
      </c>
      <c r="C1515" s="31" t="s">
        <v>384</v>
      </c>
      <c r="D1515" s="32">
        <f>SUMIF(AF1514:AF1514, TRUE, D1514:D1514)</f>
        <v>0</v>
      </c>
      <c r="E1515" s="32">
        <f>SUMIF(AF1514:AF1514, TRUE, E1514:E1514)</f>
        <v>0</v>
      </c>
      <c r="F1515" s="32">
        <f>SUMIF(AF1514:AF1514, TRUE, F1514:F1514)</f>
        <v>0</v>
      </c>
      <c r="G1515" s="32">
        <f>SUMIF(AF1514:AF1514, TRUE, G1514:G1514)</f>
        <v>0</v>
      </c>
      <c r="H1515" s="32">
        <f>SUMIF(AF1514:AF1514, TRUE, H1514:H1514)</f>
        <v>0</v>
      </c>
      <c r="I1515" s="32">
        <f>SUMIF(AF1514:AF1514, TRUE, I1514:I1514)</f>
        <v>0</v>
      </c>
      <c r="J1515" s="32">
        <f>SUMIF(AF1514:AF1514, TRUE, J1514:J1514)</f>
        <v>0</v>
      </c>
      <c r="K1515" s="32">
        <f>SUMIF(AF1514:AF1514, TRUE, K1514:K1514)</f>
        <v>0</v>
      </c>
      <c r="L1515" s="32">
        <f>SUMIF(AF1514:AF1514, TRUE, L1514:L1514)</f>
        <v>0</v>
      </c>
      <c r="M1515" s="32">
        <f>SUMIF(AF1514:AF1514, TRUE, M1514:M1514)</f>
        <v>0</v>
      </c>
      <c r="N1515" s="32">
        <f>SUMIF(AF1514:AF1514, TRUE, N1514:N1514)</f>
        <v>0</v>
      </c>
      <c r="O1515" s="32">
        <f>SUMIF(AF1514:AF1514, TRUE, O1514:O1514)</f>
        <v>0</v>
      </c>
      <c r="P1515" s="32">
        <f>SUMIF(AF1514:AF1514, TRUE, P1514:P1514)</f>
        <v>0</v>
      </c>
      <c r="Q1515" s="32">
        <f>SUMIF(AF1514:AF1514, TRUE, Q1514:Q1514)</f>
        <v>0</v>
      </c>
      <c r="R1515" s="32">
        <f>SUMIF(AF1514:AF1514, TRUE, R1514:R1514)</f>
        <v>0</v>
      </c>
      <c r="S1515" s="32">
        <f>SUMIF(AF1514:AF1514, TRUE, S1514:S1514)</f>
        <v>0</v>
      </c>
      <c r="T1515" s="32">
        <f>SUMIF(AF1514:AF1514, TRUE, T1514:T1514)</f>
        <v>0</v>
      </c>
      <c r="U1515" s="31" t="s">
        <v>384</v>
      </c>
      <c r="V1515" s="32">
        <f>SUMIF(AF1514:AF1514, TRUE, V1514:V1514)</f>
        <v>0</v>
      </c>
      <c r="W1515" s="32">
        <f>SUMIF(AF1514:AF1514, TRUE, W1514:W1514)</f>
        <v>0</v>
      </c>
      <c r="X1515" s="32">
        <f>SUMIF(AF1514:AF1514, TRUE, X1514:X1514)</f>
        <v>0</v>
      </c>
      <c r="Y1515" s="32">
        <f>SUMIF(AF1514:AF1514, TRUE, Y1514:Y1514)</f>
        <v>0</v>
      </c>
      <c r="Z1515" s="32">
        <f>SUMIF(AF1514:AF1514, TRUE, Z1514:Z1514)</f>
        <v>0</v>
      </c>
      <c r="AA1515" s="32">
        <f>SUMIF(AF1514:AF1514, TRUE, AA1514:AA1514)</f>
        <v>0</v>
      </c>
      <c r="AB1515" s="32">
        <f>SUMIF(AF1514:AF1514, TRUE, AB1514:AB1514)</f>
        <v>0</v>
      </c>
      <c r="AC1515" s="32">
        <f>SUMIF(AF1514:AF1514, TRUE, AC1514:AC1514)</f>
        <v>0</v>
      </c>
      <c r="AD1515" s="32">
        <f>SUMIF(AF1514:AF1514, TRUE, AD1514:AD1514)</f>
        <v>0</v>
      </c>
      <c r="AE1515" s="32">
        <f>SUMIF(AF1514:AF1514, TRUE, AE1514:AE1514)</f>
        <v>0</v>
      </c>
      <c r="AF1515" t="b">
        <v>0</v>
      </c>
      <c r="AG1515" t="b">
        <v>0</v>
      </c>
    </row>
    <row r="1516" spans="1:33" x14ac:dyDescent="0.3">
      <c r="A1516" s="2" t="s">
        <v>1945</v>
      </c>
      <c r="B1516" s="2" t="s">
        <v>1425</v>
      </c>
      <c r="C1516" s="2" t="s">
        <v>1775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2" t="s">
        <v>385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0</v>
      </c>
      <c r="AF1516" t="b">
        <v>1</v>
      </c>
      <c r="AG1516" t="b">
        <v>1</v>
      </c>
    </row>
    <row r="1517" spans="1:33" x14ac:dyDescent="0.3">
      <c r="A1517" s="31" t="s">
        <v>384</v>
      </c>
      <c r="B1517" s="31" t="s">
        <v>1774</v>
      </c>
      <c r="C1517" s="31" t="s">
        <v>384</v>
      </c>
      <c r="D1517" s="32">
        <f>SUMIF(AF1516:AF1516, TRUE, D1516:D1516)</f>
        <v>0</v>
      </c>
      <c r="E1517" s="32">
        <f>SUMIF(AF1516:AF1516, TRUE, E1516:E1516)</f>
        <v>0</v>
      </c>
      <c r="F1517" s="32">
        <f>SUMIF(AF1516:AF1516, TRUE, F1516:F1516)</f>
        <v>0</v>
      </c>
      <c r="G1517" s="32">
        <f>SUMIF(AF1516:AF1516, TRUE, G1516:G1516)</f>
        <v>0</v>
      </c>
      <c r="H1517" s="32">
        <f>SUMIF(AF1516:AF1516, TRUE, H1516:H1516)</f>
        <v>0</v>
      </c>
      <c r="I1517" s="32">
        <f>SUMIF(AF1516:AF1516, TRUE, I1516:I1516)</f>
        <v>0</v>
      </c>
      <c r="J1517" s="32">
        <f>SUMIF(AF1516:AF1516, TRUE, J1516:J1516)</f>
        <v>0</v>
      </c>
      <c r="K1517" s="32">
        <f>SUMIF(AF1516:AF1516, TRUE, K1516:K1516)</f>
        <v>0</v>
      </c>
      <c r="L1517" s="32">
        <f>SUMIF(AF1516:AF1516, TRUE, L1516:L1516)</f>
        <v>0</v>
      </c>
      <c r="M1517" s="32">
        <f>SUMIF(AF1516:AF1516, TRUE, M1516:M1516)</f>
        <v>0</v>
      </c>
      <c r="N1517" s="32">
        <f>SUMIF(AF1516:AF1516, TRUE, N1516:N1516)</f>
        <v>0</v>
      </c>
      <c r="O1517" s="32">
        <f>SUMIF(AF1516:AF1516, TRUE, O1516:O1516)</f>
        <v>0</v>
      </c>
      <c r="P1517" s="32">
        <f>SUMIF(AF1516:AF1516, TRUE, P1516:P1516)</f>
        <v>0</v>
      </c>
      <c r="Q1517" s="32">
        <f>SUMIF(AF1516:AF1516, TRUE, Q1516:Q1516)</f>
        <v>0</v>
      </c>
      <c r="R1517" s="32">
        <f>SUMIF(AF1516:AF1516, TRUE, R1516:R1516)</f>
        <v>0</v>
      </c>
      <c r="S1517" s="32">
        <f>SUMIF(AF1516:AF1516, TRUE, S1516:S1516)</f>
        <v>0</v>
      </c>
      <c r="T1517" s="32">
        <f>SUMIF(AF1516:AF1516, TRUE, T1516:T1516)</f>
        <v>0</v>
      </c>
      <c r="U1517" s="31" t="s">
        <v>384</v>
      </c>
      <c r="V1517" s="32">
        <f>SUMIF(AF1516:AF1516, TRUE, V1516:V1516)</f>
        <v>0</v>
      </c>
      <c r="W1517" s="32">
        <f>SUMIF(AF1516:AF1516, TRUE, W1516:W1516)</f>
        <v>0</v>
      </c>
      <c r="X1517" s="32">
        <f>SUMIF(AF1516:AF1516, TRUE, X1516:X1516)</f>
        <v>0</v>
      </c>
      <c r="Y1517" s="32">
        <f>SUMIF(AF1516:AF1516, TRUE, Y1516:Y1516)</f>
        <v>0</v>
      </c>
      <c r="Z1517" s="32">
        <f>SUMIF(AF1516:AF1516, TRUE, Z1516:Z1516)</f>
        <v>0</v>
      </c>
      <c r="AA1517" s="32">
        <f>SUMIF(AF1516:AF1516, TRUE, AA1516:AA1516)</f>
        <v>0</v>
      </c>
      <c r="AB1517" s="32">
        <f>SUMIF(AF1516:AF1516, TRUE, AB1516:AB1516)</f>
        <v>0</v>
      </c>
      <c r="AC1517" s="32">
        <f>SUMIF(AF1516:AF1516, TRUE, AC1516:AC1516)</f>
        <v>0</v>
      </c>
      <c r="AD1517" s="32">
        <f>SUMIF(AF1516:AF1516, TRUE, AD1516:AD1516)</f>
        <v>0</v>
      </c>
      <c r="AE1517" s="32">
        <f>SUMIF(AF1516:AF1516, TRUE, AE1516:AE1516)</f>
        <v>0</v>
      </c>
      <c r="AF1517" t="b">
        <v>0</v>
      </c>
      <c r="AG1517" t="b">
        <v>0</v>
      </c>
    </row>
    <row r="1518" spans="1:33" x14ac:dyDescent="0.3">
      <c r="A1518" s="2" t="s">
        <v>1944</v>
      </c>
      <c r="B1518" s="2" t="s">
        <v>685</v>
      </c>
      <c r="C1518" s="2" t="s">
        <v>1775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2" t="s">
        <v>385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t="b">
        <v>1</v>
      </c>
      <c r="AG1518" t="b">
        <v>1</v>
      </c>
    </row>
    <row r="1519" spans="1:33" x14ac:dyDescent="0.3">
      <c r="A1519" s="31" t="s">
        <v>384</v>
      </c>
      <c r="B1519" s="31" t="s">
        <v>1774</v>
      </c>
      <c r="C1519" s="31" t="s">
        <v>384</v>
      </c>
      <c r="D1519" s="32">
        <f>SUMIF(AF1518:AF1518, TRUE, D1518:D1518)</f>
        <v>0</v>
      </c>
      <c r="E1519" s="32">
        <f>SUMIF(AF1518:AF1518, TRUE, E1518:E1518)</f>
        <v>0</v>
      </c>
      <c r="F1519" s="32">
        <f>SUMIF(AF1518:AF1518, TRUE, F1518:F1518)</f>
        <v>0</v>
      </c>
      <c r="G1519" s="32">
        <f>SUMIF(AF1518:AF1518, TRUE, G1518:G1518)</f>
        <v>0</v>
      </c>
      <c r="H1519" s="32">
        <f>SUMIF(AF1518:AF1518, TRUE, H1518:H1518)</f>
        <v>0</v>
      </c>
      <c r="I1519" s="32">
        <f>SUMIF(AF1518:AF1518, TRUE, I1518:I1518)</f>
        <v>0</v>
      </c>
      <c r="J1519" s="32">
        <f>SUMIF(AF1518:AF1518, TRUE, J1518:J1518)</f>
        <v>0</v>
      </c>
      <c r="K1519" s="32">
        <f>SUMIF(AF1518:AF1518, TRUE, K1518:K1518)</f>
        <v>0</v>
      </c>
      <c r="L1519" s="32">
        <f>SUMIF(AF1518:AF1518, TRUE, L1518:L1518)</f>
        <v>0</v>
      </c>
      <c r="M1519" s="32">
        <f>SUMIF(AF1518:AF1518, TRUE, M1518:M1518)</f>
        <v>0</v>
      </c>
      <c r="N1519" s="32">
        <f>SUMIF(AF1518:AF1518, TRUE, N1518:N1518)</f>
        <v>0</v>
      </c>
      <c r="O1519" s="32">
        <f>SUMIF(AF1518:AF1518, TRUE, O1518:O1518)</f>
        <v>0</v>
      </c>
      <c r="P1519" s="32">
        <f>SUMIF(AF1518:AF1518, TRUE, P1518:P1518)</f>
        <v>0</v>
      </c>
      <c r="Q1519" s="32">
        <f>SUMIF(AF1518:AF1518, TRUE, Q1518:Q1518)</f>
        <v>0</v>
      </c>
      <c r="R1519" s="32">
        <f>SUMIF(AF1518:AF1518, TRUE, R1518:R1518)</f>
        <v>0</v>
      </c>
      <c r="S1519" s="32">
        <f>SUMIF(AF1518:AF1518, TRUE, S1518:S1518)</f>
        <v>0</v>
      </c>
      <c r="T1519" s="32">
        <f>SUMIF(AF1518:AF1518, TRUE, T1518:T1518)</f>
        <v>0</v>
      </c>
      <c r="U1519" s="31" t="s">
        <v>384</v>
      </c>
      <c r="V1519" s="32">
        <f>SUMIF(AF1518:AF1518, TRUE, V1518:V1518)</f>
        <v>0</v>
      </c>
      <c r="W1519" s="32">
        <f>SUMIF(AF1518:AF1518, TRUE, W1518:W1518)</f>
        <v>0</v>
      </c>
      <c r="X1519" s="32">
        <f>SUMIF(AF1518:AF1518, TRUE, X1518:X1518)</f>
        <v>0</v>
      </c>
      <c r="Y1519" s="32">
        <f>SUMIF(AF1518:AF1518, TRUE, Y1518:Y1518)</f>
        <v>0</v>
      </c>
      <c r="Z1519" s="32">
        <f>SUMIF(AF1518:AF1518, TRUE, Z1518:Z1518)</f>
        <v>0</v>
      </c>
      <c r="AA1519" s="32">
        <f>SUMIF(AF1518:AF1518, TRUE, AA1518:AA1518)</f>
        <v>0</v>
      </c>
      <c r="AB1519" s="32">
        <f>SUMIF(AF1518:AF1518, TRUE, AB1518:AB1518)</f>
        <v>0</v>
      </c>
      <c r="AC1519" s="32">
        <f>SUMIF(AF1518:AF1518, TRUE, AC1518:AC1518)</f>
        <v>0</v>
      </c>
      <c r="AD1519" s="32">
        <f>SUMIF(AF1518:AF1518, TRUE, AD1518:AD1518)</f>
        <v>0</v>
      </c>
      <c r="AE1519" s="32">
        <f>SUMIF(AF1518:AF1518, TRUE, AE1518:AE1518)</f>
        <v>0</v>
      </c>
      <c r="AF1519" t="b">
        <v>0</v>
      </c>
      <c r="AG1519" t="b">
        <v>0</v>
      </c>
    </row>
    <row r="1520" spans="1:33" x14ac:dyDescent="0.3">
      <c r="A1520" s="2" t="s">
        <v>1943</v>
      </c>
      <c r="B1520" s="2" t="s">
        <v>558</v>
      </c>
      <c r="C1520" s="2" t="s">
        <v>1775</v>
      </c>
      <c r="D1520" s="3">
        <v>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2" t="s">
        <v>385</v>
      </c>
      <c r="V1520" s="3">
        <v>0</v>
      </c>
      <c r="W1520" s="3">
        <v>15565953.52</v>
      </c>
      <c r="X1520" s="3">
        <v>0</v>
      </c>
      <c r="Y1520" s="3">
        <v>4912813.21</v>
      </c>
      <c r="Z1520" s="3">
        <v>0</v>
      </c>
      <c r="AA1520" s="3">
        <v>1573802.44</v>
      </c>
      <c r="AB1520" s="3">
        <v>0</v>
      </c>
      <c r="AC1520" s="3">
        <v>11278321.609999999</v>
      </c>
      <c r="AD1520" s="3">
        <v>0</v>
      </c>
      <c r="AE1520" s="3">
        <v>30672725.52</v>
      </c>
      <c r="AF1520" t="b">
        <v>1</v>
      </c>
      <c r="AG1520" t="b">
        <v>1</v>
      </c>
    </row>
    <row r="1521" spans="1:33" x14ac:dyDescent="0.3">
      <c r="A1521" s="31" t="s">
        <v>384</v>
      </c>
      <c r="B1521" s="31" t="s">
        <v>1774</v>
      </c>
      <c r="C1521" s="31" t="s">
        <v>384</v>
      </c>
      <c r="D1521" s="32">
        <f>SUMIF(AF1520:AF1520, TRUE, D1520:D1520)</f>
        <v>0</v>
      </c>
      <c r="E1521" s="32">
        <f>SUMIF(AF1520:AF1520, TRUE, E1520:E1520)</f>
        <v>0</v>
      </c>
      <c r="F1521" s="32">
        <f>SUMIF(AF1520:AF1520, TRUE, F1520:F1520)</f>
        <v>0</v>
      </c>
      <c r="G1521" s="32">
        <f>SUMIF(AF1520:AF1520, TRUE, G1520:G1520)</f>
        <v>0</v>
      </c>
      <c r="H1521" s="32">
        <f>SUMIF(AF1520:AF1520, TRUE, H1520:H1520)</f>
        <v>0</v>
      </c>
      <c r="I1521" s="32">
        <f>SUMIF(AF1520:AF1520, TRUE, I1520:I1520)</f>
        <v>0</v>
      </c>
      <c r="J1521" s="32">
        <f>SUMIF(AF1520:AF1520, TRUE, J1520:J1520)</f>
        <v>0</v>
      </c>
      <c r="K1521" s="32">
        <f>SUMIF(AF1520:AF1520, TRUE, K1520:K1520)</f>
        <v>0</v>
      </c>
      <c r="L1521" s="32">
        <f>SUMIF(AF1520:AF1520, TRUE, L1520:L1520)</f>
        <v>0</v>
      </c>
      <c r="M1521" s="32">
        <f>SUMIF(AF1520:AF1520, TRUE, M1520:M1520)</f>
        <v>0</v>
      </c>
      <c r="N1521" s="32">
        <f>SUMIF(AF1520:AF1520, TRUE, N1520:N1520)</f>
        <v>0</v>
      </c>
      <c r="O1521" s="32">
        <f>SUMIF(AF1520:AF1520, TRUE, O1520:O1520)</f>
        <v>0</v>
      </c>
      <c r="P1521" s="32">
        <f>SUMIF(AF1520:AF1520, TRUE, P1520:P1520)</f>
        <v>0</v>
      </c>
      <c r="Q1521" s="32">
        <f>SUMIF(AF1520:AF1520, TRUE, Q1520:Q1520)</f>
        <v>0</v>
      </c>
      <c r="R1521" s="32">
        <f>SUMIF(AF1520:AF1520, TRUE, R1520:R1520)</f>
        <v>0</v>
      </c>
      <c r="S1521" s="32">
        <f>SUMIF(AF1520:AF1520, TRUE, S1520:S1520)</f>
        <v>0</v>
      </c>
      <c r="T1521" s="32">
        <f>SUMIF(AF1520:AF1520, TRUE, T1520:T1520)</f>
        <v>0</v>
      </c>
      <c r="U1521" s="31" t="s">
        <v>384</v>
      </c>
      <c r="V1521" s="32">
        <f>SUMIF(AF1520:AF1520, TRUE, V1520:V1520)</f>
        <v>0</v>
      </c>
      <c r="W1521" s="32">
        <f>SUMIF(AF1520:AF1520, TRUE, W1520:W1520)</f>
        <v>15565953.52</v>
      </c>
      <c r="X1521" s="32">
        <f>SUMIF(AF1520:AF1520, TRUE, X1520:X1520)</f>
        <v>0</v>
      </c>
      <c r="Y1521" s="32">
        <f>SUMIF(AF1520:AF1520, TRUE, Y1520:Y1520)</f>
        <v>4912813.21</v>
      </c>
      <c r="Z1521" s="32">
        <f>SUMIF(AF1520:AF1520, TRUE, Z1520:Z1520)</f>
        <v>0</v>
      </c>
      <c r="AA1521" s="32">
        <f>SUMIF(AF1520:AF1520, TRUE, AA1520:AA1520)</f>
        <v>1573802.44</v>
      </c>
      <c r="AB1521" s="32">
        <f>SUMIF(AF1520:AF1520, TRUE, AB1520:AB1520)</f>
        <v>0</v>
      </c>
      <c r="AC1521" s="32">
        <f>SUMIF(AF1520:AF1520, TRUE, AC1520:AC1520)</f>
        <v>11278321.609999999</v>
      </c>
      <c r="AD1521" s="32">
        <f>SUMIF(AF1520:AF1520, TRUE, AD1520:AD1520)</f>
        <v>0</v>
      </c>
      <c r="AE1521" s="32">
        <f>SUMIF(AF1520:AF1520, TRUE, AE1520:AE1520)</f>
        <v>30672725.52</v>
      </c>
      <c r="AF1521" t="b">
        <v>0</v>
      </c>
      <c r="AG1521" t="b">
        <v>0</v>
      </c>
    </row>
    <row r="1522" spans="1:33" x14ac:dyDescent="0.3">
      <c r="A1522" s="2" t="s">
        <v>1942</v>
      </c>
      <c r="B1522" s="2" t="s">
        <v>684</v>
      </c>
      <c r="C1522" s="2" t="s">
        <v>1775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2" t="s">
        <v>385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172500</v>
      </c>
      <c r="AD1522" s="3">
        <v>0</v>
      </c>
      <c r="AE1522" s="3">
        <v>0</v>
      </c>
      <c r="AF1522" t="b">
        <v>1</v>
      </c>
      <c r="AG1522" t="b">
        <v>1</v>
      </c>
    </row>
    <row r="1523" spans="1:33" x14ac:dyDescent="0.3">
      <c r="A1523" s="31" t="s">
        <v>384</v>
      </c>
      <c r="B1523" s="31" t="s">
        <v>1774</v>
      </c>
      <c r="C1523" s="31" t="s">
        <v>384</v>
      </c>
      <c r="D1523" s="32">
        <f>SUMIF(AF1522:AF1522, TRUE, D1522:D1522)</f>
        <v>0</v>
      </c>
      <c r="E1523" s="32">
        <f>SUMIF(AF1522:AF1522, TRUE, E1522:E1522)</f>
        <v>0</v>
      </c>
      <c r="F1523" s="32">
        <f>SUMIF(AF1522:AF1522, TRUE, F1522:F1522)</f>
        <v>0</v>
      </c>
      <c r="G1523" s="32">
        <f>SUMIF(AF1522:AF1522, TRUE, G1522:G1522)</f>
        <v>0</v>
      </c>
      <c r="H1523" s="32">
        <f>SUMIF(AF1522:AF1522, TRUE, H1522:H1522)</f>
        <v>0</v>
      </c>
      <c r="I1523" s="32">
        <f>SUMIF(AF1522:AF1522, TRUE, I1522:I1522)</f>
        <v>0</v>
      </c>
      <c r="J1523" s="32">
        <f>SUMIF(AF1522:AF1522, TRUE, J1522:J1522)</f>
        <v>0</v>
      </c>
      <c r="K1523" s="32">
        <f>SUMIF(AF1522:AF1522, TRUE, K1522:K1522)</f>
        <v>0</v>
      </c>
      <c r="L1523" s="32">
        <f>SUMIF(AF1522:AF1522, TRUE, L1522:L1522)</f>
        <v>0</v>
      </c>
      <c r="M1523" s="32">
        <f>SUMIF(AF1522:AF1522, TRUE, M1522:M1522)</f>
        <v>0</v>
      </c>
      <c r="N1523" s="32">
        <f>SUMIF(AF1522:AF1522, TRUE, N1522:N1522)</f>
        <v>0</v>
      </c>
      <c r="O1523" s="32">
        <f>SUMIF(AF1522:AF1522, TRUE, O1522:O1522)</f>
        <v>0</v>
      </c>
      <c r="P1523" s="32">
        <f>SUMIF(AF1522:AF1522, TRUE, P1522:P1522)</f>
        <v>0</v>
      </c>
      <c r="Q1523" s="32">
        <f>SUMIF(AF1522:AF1522, TRUE, Q1522:Q1522)</f>
        <v>0</v>
      </c>
      <c r="R1523" s="32">
        <f>SUMIF(AF1522:AF1522, TRUE, R1522:R1522)</f>
        <v>0</v>
      </c>
      <c r="S1523" s="32">
        <f>SUMIF(AF1522:AF1522, TRUE, S1522:S1522)</f>
        <v>0</v>
      </c>
      <c r="T1523" s="32">
        <f>SUMIF(AF1522:AF1522, TRUE, T1522:T1522)</f>
        <v>0</v>
      </c>
      <c r="U1523" s="31" t="s">
        <v>384</v>
      </c>
      <c r="V1523" s="32">
        <f>SUMIF(AF1522:AF1522, TRUE, V1522:V1522)</f>
        <v>0</v>
      </c>
      <c r="W1523" s="32">
        <f>SUMIF(AF1522:AF1522, TRUE, W1522:W1522)</f>
        <v>0</v>
      </c>
      <c r="X1523" s="32">
        <f>SUMIF(AF1522:AF1522, TRUE, X1522:X1522)</f>
        <v>0</v>
      </c>
      <c r="Y1523" s="32">
        <f>SUMIF(AF1522:AF1522, TRUE, Y1522:Y1522)</f>
        <v>0</v>
      </c>
      <c r="Z1523" s="32">
        <f>SUMIF(AF1522:AF1522, TRUE, Z1522:Z1522)</f>
        <v>0</v>
      </c>
      <c r="AA1523" s="32">
        <f>SUMIF(AF1522:AF1522, TRUE, AA1522:AA1522)</f>
        <v>0</v>
      </c>
      <c r="AB1523" s="32">
        <f>SUMIF(AF1522:AF1522, TRUE, AB1522:AB1522)</f>
        <v>0</v>
      </c>
      <c r="AC1523" s="32">
        <f>SUMIF(AF1522:AF1522, TRUE, AC1522:AC1522)</f>
        <v>172500</v>
      </c>
      <c r="AD1523" s="32">
        <f>SUMIF(AF1522:AF1522, TRUE, AD1522:AD1522)</f>
        <v>0</v>
      </c>
      <c r="AE1523" s="32">
        <f>SUMIF(AF1522:AF1522, TRUE, AE1522:AE1522)</f>
        <v>0</v>
      </c>
      <c r="AF1523" t="b">
        <v>0</v>
      </c>
      <c r="AG1523" t="b">
        <v>0</v>
      </c>
    </row>
    <row r="1524" spans="1:33" x14ac:dyDescent="0.3">
      <c r="A1524" s="2" t="s">
        <v>1941</v>
      </c>
      <c r="B1524" s="2" t="s">
        <v>683</v>
      </c>
      <c r="C1524" s="2" t="s">
        <v>1808</v>
      </c>
      <c r="D1524" s="3">
        <v>0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2" t="s">
        <v>385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t="b">
        <v>1</v>
      </c>
      <c r="AG1524" t="b">
        <v>1</v>
      </c>
    </row>
    <row r="1525" spans="1:33" x14ac:dyDescent="0.3">
      <c r="A1525" s="31" t="s">
        <v>384</v>
      </c>
      <c r="B1525" s="31" t="s">
        <v>1774</v>
      </c>
      <c r="C1525" s="31" t="s">
        <v>384</v>
      </c>
      <c r="D1525" s="32">
        <f>SUMIF(AF1524:AF1524, TRUE, D1524:D1524)</f>
        <v>0</v>
      </c>
      <c r="E1525" s="32">
        <f>SUMIF(AF1524:AF1524, TRUE, E1524:E1524)</f>
        <v>0</v>
      </c>
      <c r="F1525" s="32">
        <f>SUMIF(AF1524:AF1524, TRUE, F1524:F1524)</f>
        <v>0</v>
      </c>
      <c r="G1525" s="32">
        <f>SUMIF(AF1524:AF1524, TRUE, G1524:G1524)</f>
        <v>0</v>
      </c>
      <c r="H1525" s="32">
        <f>SUMIF(AF1524:AF1524, TRUE, H1524:H1524)</f>
        <v>0</v>
      </c>
      <c r="I1525" s="32">
        <f>SUMIF(AF1524:AF1524, TRUE, I1524:I1524)</f>
        <v>0</v>
      </c>
      <c r="J1525" s="32">
        <f>SUMIF(AF1524:AF1524, TRUE, J1524:J1524)</f>
        <v>0</v>
      </c>
      <c r="K1525" s="32">
        <f>SUMIF(AF1524:AF1524, TRUE, K1524:K1524)</f>
        <v>0</v>
      </c>
      <c r="L1525" s="32">
        <f>SUMIF(AF1524:AF1524, TRUE, L1524:L1524)</f>
        <v>0</v>
      </c>
      <c r="M1525" s="32">
        <f>SUMIF(AF1524:AF1524, TRUE, M1524:M1524)</f>
        <v>0</v>
      </c>
      <c r="N1525" s="32">
        <f>SUMIF(AF1524:AF1524, TRUE, N1524:N1524)</f>
        <v>0</v>
      </c>
      <c r="O1525" s="32">
        <f>SUMIF(AF1524:AF1524, TRUE, O1524:O1524)</f>
        <v>0</v>
      </c>
      <c r="P1525" s="32">
        <f>SUMIF(AF1524:AF1524, TRUE, P1524:P1524)</f>
        <v>0</v>
      </c>
      <c r="Q1525" s="32">
        <f>SUMIF(AF1524:AF1524, TRUE, Q1524:Q1524)</f>
        <v>0</v>
      </c>
      <c r="R1525" s="32">
        <f>SUMIF(AF1524:AF1524, TRUE, R1524:R1524)</f>
        <v>0</v>
      </c>
      <c r="S1525" s="32">
        <f>SUMIF(AF1524:AF1524, TRUE, S1524:S1524)</f>
        <v>0</v>
      </c>
      <c r="T1525" s="32">
        <f>SUMIF(AF1524:AF1524, TRUE, T1524:T1524)</f>
        <v>0</v>
      </c>
      <c r="U1525" s="31" t="s">
        <v>384</v>
      </c>
      <c r="V1525" s="32">
        <f>SUMIF(AF1524:AF1524, TRUE, V1524:V1524)</f>
        <v>0</v>
      </c>
      <c r="W1525" s="32">
        <f>SUMIF(AF1524:AF1524, TRUE, W1524:W1524)</f>
        <v>0</v>
      </c>
      <c r="X1525" s="32">
        <f>SUMIF(AF1524:AF1524, TRUE, X1524:X1524)</f>
        <v>0</v>
      </c>
      <c r="Y1525" s="32">
        <f>SUMIF(AF1524:AF1524, TRUE, Y1524:Y1524)</f>
        <v>0</v>
      </c>
      <c r="Z1525" s="32">
        <f>SUMIF(AF1524:AF1524, TRUE, Z1524:Z1524)</f>
        <v>0</v>
      </c>
      <c r="AA1525" s="32">
        <f>SUMIF(AF1524:AF1524, TRUE, AA1524:AA1524)</f>
        <v>0</v>
      </c>
      <c r="AB1525" s="32">
        <f>SUMIF(AF1524:AF1524, TRUE, AB1524:AB1524)</f>
        <v>0</v>
      </c>
      <c r="AC1525" s="32">
        <f>SUMIF(AF1524:AF1524, TRUE, AC1524:AC1524)</f>
        <v>0</v>
      </c>
      <c r="AD1525" s="32">
        <f>SUMIF(AF1524:AF1524, TRUE, AD1524:AD1524)</f>
        <v>0</v>
      </c>
      <c r="AE1525" s="32">
        <f>SUMIF(AF1524:AF1524, TRUE, AE1524:AE1524)</f>
        <v>0</v>
      </c>
      <c r="AF1525" t="b">
        <v>0</v>
      </c>
      <c r="AG1525" t="b">
        <v>0</v>
      </c>
    </row>
    <row r="1526" spans="1:33" x14ac:dyDescent="0.3">
      <c r="A1526" s="2" t="s">
        <v>1940</v>
      </c>
      <c r="B1526" s="2" t="s">
        <v>682</v>
      </c>
      <c r="C1526" s="2" t="s">
        <v>1777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2" t="s">
        <v>385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  <c r="AE1526" s="3">
        <v>0</v>
      </c>
      <c r="AF1526" t="b">
        <v>1</v>
      </c>
      <c r="AG1526" t="b">
        <v>1</v>
      </c>
    </row>
    <row r="1527" spans="1:33" x14ac:dyDescent="0.3">
      <c r="A1527" s="2" t="s">
        <v>1939</v>
      </c>
      <c r="B1527" s="2" t="s">
        <v>681</v>
      </c>
      <c r="C1527" s="2" t="s">
        <v>1777</v>
      </c>
      <c r="D1527" s="3">
        <v>0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2" t="s">
        <v>385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  <c r="AE1527" s="3">
        <v>0</v>
      </c>
      <c r="AF1527" t="b">
        <v>1</v>
      </c>
      <c r="AG1527" t="b">
        <v>1</v>
      </c>
    </row>
    <row r="1528" spans="1:33" x14ac:dyDescent="0.3">
      <c r="A1528" s="31" t="s">
        <v>384</v>
      </c>
      <c r="B1528" s="31" t="s">
        <v>1774</v>
      </c>
      <c r="C1528" s="31" t="s">
        <v>384</v>
      </c>
      <c r="D1528" s="32">
        <f>SUMIF(AF1526:AF1527, TRUE, D1526:D1527)</f>
        <v>0</v>
      </c>
      <c r="E1528" s="32">
        <f>SUMIF(AF1526:AF1527, TRUE, E1526:E1527)</f>
        <v>0</v>
      </c>
      <c r="F1528" s="32">
        <f>SUMIF(AF1526:AF1527, TRUE, F1526:F1527)</f>
        <v>0</v>
      </c>
      <c r="G1528" s="32">
        <f>SUMIF(AF1526:AF1527, TRUE, G1526:G1527)</f>
        <v>0</v>
      </c>
      <c r="H1528" s="32">
        <f>SUMIF(AF1526:AF1527, TRUE, H1526:H1527)</f>
        <v>0</v>
      </c>
      <c r="I1528" s="32">
        <f>SUMIF(AF1526:AF1527, TRUE, I1526:I1527)</f>
        <v>0</v>
      </c>
      <c r="J1528" s="32">
        <f>SUMIF(AF1526:AF1527, TRUE, J1526:J1527)</f>
        <v>0</v>
      </c>
      <c r="K1528" s="32">
        <f>SUMIF(AF1526:AF1527, TRUE, K1526:K1527)</f>
        <v>0</v>
      </c>
      <c r="L1528" s="32">
        <f>SUMIF(AF1526:AF1527, TRUE, L1526:L1527)</f>
        <v>0</v>
      </c>
      <c r="M1528" s="32">
        <f>SUMIF(AF1526:AF1527, TRUE, M1526:M1527)</f>
        <v>0</v>
      </c>
      <c r="N1528" s="32">
        <f>SUMIF(AF1526:AF1527, TRUE, N1526:N1527)</f>
        <v>0</v>
      </c>
      <c r="O1528" s="32">
        <f>SUMIF(AF1526:AF1527, TRUE, O1526:O1527)</f>
        <v>0</v>
      </c>
      <c r="P1528" s="32">
        <f>SUMIF(AF1526:AF1527, TRUE, P1526:P1527)</f>
        <v>0</v>
      </c>
      <c r="Q1528" s="32">
        <f>SUMIF(AF1526:AF1527, TRUE, Q1526:Q1527)</f>
        <v>0</v>
      </c>
      <c r="R1528" s="32">
        <f>SUMIF(AF1526:AF1527, TRUE, R1526:R1527)</f>
        <v>0</v>
      </c>
      <c r="S1528" s="32">
        <f>SUMIF(AF1526:AF1527, TRUE, S1526:S1527)</f>
        <v>0</v>
      </c>
      <c r="T1528" s="32">
        <f>SUMIF(AF1526:AF1527, TRUE, T1526:T1527)</f>
        <v>0</v>
      </c>
      <c r="U1528" s="31" t="s">
        <v>384</v>
      </c>
      <c r="V1528" s="32">
        <f>SUMIF(AF1526:AF1527, TRUE, V1526:V1527)</f>
        <v>0</v>
      </c>
      <c r="W1528" s="32">
        <f>SUMIF(AF1526:AF1527, TRUE, W1526:W1527)</f>
        <v>0</v>
      </c>
      <c r="X1528" s="32">
        <f>SUMIF(AF1526:AF1527, TRUE, X1526:X1527)</f>
        <v>0</v>
      </c>
      <c r="Y1528" s="32">
        <f>SUMIF(AF1526:AF1527, TRUE, Y1526:Y1527)</f>
        <v>0</v>
      </c>
      <c r="Z1528" s="32">
        <f>SUMIF(AF1526:AF1527, TRUE, Z1526:Z1527)</f>
        <v>0</v>
      </c>
      <c r="AA1528" s="32">
        <f>SUMIF(AF1526:AF1527, TRUE, AA1526:AA1527)</f>
        <v>0</v>
      </c>
      <c r="AB1528" s="32">
        <f>SUMIF(AF1526:AF1527, TRUE, AB1526:AB1527)</f>
        <v>0</v>
      </c>
      <c r="AC1528" s="32">
        <f>SUMIF(AF1526:AF1527, TRUE, AC1526:AC1527)</f>
        <v>0</v>
      </c>
      <c r="AD1528" s="32">
        <f>SUMIF(AF1526:AF1527, TRUE, AD1526:AD1527)</f>
        <v>0</v>
      </c>
      <c r="AE1528" s="32">
        <f>SUMIF(AF1526:AF1527, TRUE, AE1526:AE1527)</f>
        <v>0</v>
      </c>
      <c r="AF1528" t="b">
        <v>0</v>
      </c>
      <c r="AG1528" t="b">
        <v>0</v>
      </c>
    </row>
    <row r="1529" spans="1:33" x14ac:dyDescent="0.3">
      <c r="A1529" s="2" t="s">
        <v>1938</v>
      </c>
      <c r="B1529" s="2" t="s">
        <v>1657</v>
      </c>
      <c r="C1529" s="2" t="s">
        <v>1777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2" t="s">
        <v>385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>
        <v>0</v>
      </c>
      <c r="AF1529" t="b">
        <v>1</v>
      </c>
      <c r="AG1529" t="b">
        <v>1</v>
      </c>
    </row>
    <row r="1530" spans="1:33" x14ac:dyDescent="0.3">
      <c r="A1530" s="31" t="s">
        <v>384</v>
      </c>
      <c r="B1530" s="31" t="s">
        <v>1774</v>
      </c>
      <c r="C1530" s="31" t="s">
        <v>384</v>
      </c>
      <c r="D1530" s="32">
        <f>SUMIF(AF1529:AF1529, TRUE, D1529:D1529)</f>
        <v>0</v>
      </c>
      <c r="E1530" s="32">
        <f>SUMIF(AF1529:AF1529, TRUE, E1529:E1529)</f>
        <v>0</v>
      </c>
      <c r="F1530" s="32">
        <f>SUMIF(AF1529:AF1529, TRUE, F1529:F1529)</f>
        <v>0</v>
      </c>
      <c r="G1530" s="32">
        <f>SUMIF(AF1529:AF1529, TRUE, G1529:G1529)</f>
        <v>0</v>
      </c>
      <c r="H1530" s="32">
        <f>SUMIF(AF1529:AF1529, TRUE, H1529:H1529)</f>
        <v>0</v>
      </c>
      <c r="I1530" s="32">
        <f>SUMIF(AF1529:AF1529, TRUE, I1529:I1529)</f>
        <v>0</v>
      </c>
      <c r="J1530" s="32">
        <f>SUMIF(AF1529:AF1529, TRUE, J1529:J1529)</f>
        <v>0</v>
      </c>
      <c r="K1530" s="32">
        <f>SUMIF(AF1529:AF1529, TRUE, K1529:K1529)</f>
        <v>0</v>
      </c>
      <c r="L1530" s="32">
        <f>SUMIF(AF1529:AF1529, TRUE, L1529:L1529)</f>
        <v>0</v>
      </c>
      <c r="M1530" s="32">
        <f>SUMIF(AF1529:AF1529, TRUE, M1529:M1529)</f>
        <v>0</v>
      </c>
      <c r="N1530" s="32">
        <f>SUMIF(AF1529:AF1529, TRUE, N1529:N1529)</f>
        <v>0</v>
      </c>
      <c r="O1530" s="32">
        <f>SUMIF(AF1529:AF1529, TRUE, O1529:O1529)</f>
        <v>0</v>
      </c>
      <c r="P1530" s="32">
        <f>SUMIF(AF1529:AF1529, TRUE, P1529:P1529)</f>
        <v>0</v>
      </c>
      <c r="Q1530" s="32">
        <f>SUMIF(AF1529:AF1529, TRUE, Q1529:Q1529)</f>
        <v>0</v>
      </c>
      <c r="R1530" s="32">
        <f>SUMIF(AF1529:AF1529, TRUE, R1529:R1529)</f>
        <v>0</v>
      </c>
      <c r="S1530" s="32">
        <f>SUMIF(AF1529:AF1529, TRUE, S1529:S1529)</f>
        <v>0</v>
      </c>
      <c r="T1530" s="32">
        <f>SUMIF(AF1529:AF1529, TRUE, T1529:T1529)</f>
        <v>0</v>
      </c>
      <c r="U1530" s="31" t="s">
        <v>384</v>
      </c>
      <c r="V1530" s="32">
        <f>SUMIF(AF1529:AF1529, TRUE, V1529:V1529)</f>
        <v>0</v>
      </c>
      <c r="W1530" s="32">
        <f>SUMIF(AF1529:AF1529, TRUE, W1529:W1529)</f>
        <v>0</v>
      </c>
      <c r="X1530" s="32">
        <f>SUMIF(AF1529:AF1529, TRUE, X1529:X1529)</f>
        <v>0</v>
      </c>
      <c r="Y1530" s="32">
        <f>SUMIF(AF1529:AF1529, TRUE, Y1529:Y1529)</f>
        <v>0</v>
      </c>
      <c r="Z1530" s="32">
        <f>SUMIF(AF1529:AF1529, TRUE, Z1529:Z1529)</f>
        <v>0</v>
      </c>
      <c r="AA1530" s="32">
        <f>SUMIF(AF1529:AF1529, TRUE, AA1529:AA1529)</f>
        <v>0</v>
      </c>
      <c r="AB1530" s="32">
        <f>SUMIF(AF1529:AF1529, TRUE, AB1529:AB1529)</f>
        <v>0</v>
      </c>
      <c r="AC1530" s="32">
        <f>SUMIF(AF1529:AF1529, TRUE, AC1529:AC1529)</f>
        <v>0</v>
      </c>
      <c r="AD1530" s="32">
        <f>SUMIF(AF1529:AF1529, TRUE, AD1529:AD1529)</f>
        <v>0</v>
      </c>
      <c r="AE1530" s="32">
        <f>SUMIF(AF1529:AF1529, TRUE, AE1529:AE1529)</f>
        <v>0</v>
      </c>
      <c r="AF1530" t="b">
        <v>0</v>
      </c>
      <c r="AG1530" t="b">
        <v>0</v>
      </c>
    </row>
    <row r="1531" spans="1:33" x14ac:dyDescent="0.3">
      <c r="A1531" s="2" t="s">
        <v>1937</v>
      </c>
      <c r="B1531" s="2" t="s">
        <v>559</v>
      </c>
      <c r="C1531" s="2" t="s">
        <v>1808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2" t="s">
        <v>385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t="b">
        <v>1</v>
      </c>
      <c r="AG1531" t="b">
        <v>1</v>
      </c>
    </row>
    <row r="1532" spans="1:33" x14ac:dyDescent="0.3">
      <c r="A1532" s="31" t="s">
        <v>384</v>
      </c>
      <c r="B1532" s="31" t="s">
        <v>1774</v>
      </c>
      <c r="C1532" s="31" t="s">
        <v>384</v>
      </c>
      <c r="D1532" s="32">
        <f>SUMIF(AF1531:AF1531, TRUE, D1531:D1531)</f>
        <v>0</v>
      </c>
      <c r="E1532" s="32">
        <f>SUMIF(AF1531:AF1531, TRUE, E1531:E1531)</f>
        <v>0</v>
      </c>
      <c r="F1532" s="32">
        <f>SUMIF(AF1531:AF1531, TRUE, F1531:F1531)</f>
        <v>0</v>
      </c>
      <c r="G1532" s="32">
        <f>SUMIF(AF1531:AF1531, TRUE, G1531:G1531)</f>
        <v>0</v>
      </c>
      <c r="H1532" s="32">
        <f>SUMIF(AF1531:AF1531, TRUE, H1531:H1531)</f>
        <v>0</v>
      </c>
      <c r="I1532" s="32">
        <f>SUMIF(AF1531:AF1531, TRUE, I1531:I1531)</f>
        <v>0</v>
      </c>
      <c r="J1532" s="32">
        <f>SUMIF(AF1531:AF1531, TRUE, J1531:J1531)</f>
        <v>0</v>
      </c>
      <c r="K1532" s="32">
        <f>SUMIF(AF1531:AF1531, TRUE, K1531:K1531)</f>
        <v>0</v>
      </c>
      <c r="L1532" s="32">
        <f>SUMIF(AF1531:AF1531, TRUE, L1531:L1531)</f>
        <v>0</v>
      </c>
      <c r="M1532" s="32">
        <f>SUMIF(AF1531:AF1531, TRUE, M1531:M1531)</f>
        <v>0</v>
      </c>
      <c r="N1532" s="32">
        <f>SUMIF(AF1531:AF1531, TRUE, N1531:N1531)</f>
        <v>0</v>
      </c>
      <c r="O1532" s="32">
        <f>SUMIF(AF1531:AF1531, TRUE, O1531:O1531)</f>
        <v>0</v>
      </c>
      <c r="P1532" s="32">
        <f>SUMIF(AF1531:AF1531, TRUE, P1531:P1531)</f>
        <v>0</v>
      </c>
      <c r="Q1532" s="32">
        <f>SUMIF(AF1531:AF1531, TRUE, Q1531:Q1531)</f>
        <v>0</v>
      </c>
      <c r="R1532" s="32">
        <f>SUMIF(AF1531:AF1531, TRUE, R1531:R1531)</f>
        <v>0</v>
      </c>
      <c r="S1532" s="32">
        <f>SUMIF(AF1531:AF1531, TRUE, S1531:S1531)</f>
        <v>0</v>
      </c>
      <c r="T1532" s="32">
        <f>SUMIF(AF1531:AF1531, TRUE, T1531:T1531)</f>
        <v>0</v>
      </c>
      <c r="U1532" s="31" t="s">
        <v>384</v>
      </c>
      <c r="V1532" s="32">
        <f>SUMIF(AF1531:AF1531, TRUE, V1531:V1531)</f>
        <v>0</v>
      </c>
      <c r="W1532" s="32">
        <f>SUMIF(AF1531:AF1531, TRUE, W1531:W1531)</f>
        <v>0</v>
      </c>
      <c r="X1532" s="32">
        <f>SUMIF(AF1531:AF1531, TRUE, X1531:X1531)</f>
        <v>0</v>
      </c>
      <c r="Y1532" s="32">
        <f>SUMIF(AF1531:AF1531, TRUE, Y1531:Y1531)</f>
        <v>0</v>
      </c>
      <c r="Z1532" s="32">
        <f>SUMIF(AF1531:AF1531, TRUE, Z1531:Z1531)</f>
        <v>0</v>
      </c>
      <c r="AA1532" s="32">
        <f>SUMIF(AF1531:AF1531, TRUE, AA1531:AA1531)</f>
        <v>0</v>
      </c>
      <c r="AB1532" s="32">
        <f>SUMIF(AF1531:AF1531, TRUE, AB1531:AB1531)</f>
        <v>0</v>
      </c>
      <c r="AC1532" s="32">
        <f>SUMIF(AF1531:AF1531, TRUE, AC1531:AC1531)</f>
        <v>0</v>
      </c>
      <c r="AD1532" s="32">
        <f>SUMIF(AF1531:AF1531, TRUE, AD1531:AD1531)</f>
        <v>0</v>
      </c>
      <c r="AE1532" s="32">
        <f>SUMIF(AF1531:AF1531, TRUE, AE1531:AE1531)</f>
        <v>0</v>
      </c>
      <c r="AF1532" t="b">
        <v>0</v>
      </c>
      <c r="AG1532" t="b">
        <v>0</v>
      </c>
    </row>
    <row r="1533" spans="1:33" x14ac:dyDescent="0.3">
      <c r="A1533" s="2" t="s">
        <v>1936</v>
      </c>
      <c r="B1533" s="2" t="s">
        <v>1658</v>
      </c>
      <c r="C1533" s="2" t="s">
        <v>1777</v>
      </c>
      <c r="D1533" s="3">
        <v>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2" t="s">
        <v>385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0</v>
      </c>
      <c r="AF1533" t="b">
        <v>1</v>
      </c>
      <c r="AG1533" t="b">
        <v>1</v>
      </c>
    </row>
    <row r="1534" spans="1:33" x14ac:dyDescent="0.3">
      <c r="A1534" s="2" t="s">
        <v>1935</v>
      </c>
      <c r="B1534" s="2" t="s">
        <v>680</v>
      </c>
      <c r="C1534" s="2" t="s">
        <v>1777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2" t="s">
        <v>385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t="b">
        <v>1</v>
      </c>
      <c r="AG1534" t="b">
        <v>1</v>
      </c>
    </row>
    <row r="1535" spans="1:33" x14ac:dyDescent="0.3">
      <c r="A1535" s="31" t="s">
        <v>384</v>
      </c>
      <c r="B1535" s="31" t="s">
        <v>1774</v>
      </c>
      <c r="C1535" s="31" t="s">
        <v>384</v>
      </c>
      <c r="D1535" s="32">
        <f>SUMIF(AF1533:AF1534, TRUE, D1533:D1534)</f>
        <v>0</v>
      </c>
      <c r="E1535" s="32">
        <f>SUMIF(AF1533:AF1534, TRUE, E1533:E1534)</f>
        <v>0</v>
      </c>
      <c r="F1535" s="32">
        <f>SUMIF(AF1533:AF1534, TRUE, F1533:F1534)</f>
        <v>0</v>
      </c>
      <c r="G1535" s="32">
        <f>SUMIF(AF1533:AF1534, TRUE, G1533:G1534)</f>
        <v>0</v>
      </c>
      <c r="H1535" s="32">
        <f>SUMIF(AF1533:AF1534, TRUE, H1533:H1534)</f>
        <v>0</v>
      </c>
      <c r="I1535" s="32">
        <f>SUMIF(AF1533:AF1534, TRUE, I1533:I1534)</f>
        <v>0</v>
      </c>
      <c r="J1535" s="32">
        <f>SUMIF(AF1533:AF1534, TRUE, J1533:J1534)</f>
        <v>0</v>
      </c>
      <c r="K1535" s="32">
        <f>SUMIF(AF1533:AF1534, TRUE, K1533:K1534)</f>
        <v>0</v>
      </c>
      <c r="L1535" s="32">
        <f>SUMIF(AF1533:AF1534, TRUE, L1533:L1534)</f>
        <v>0</v>
      </c>
      <c r="M1535" s="32">
        <f>SUMIF(AF1533:AF1534, TRUE, M1533:M1534)</f>
        <v>0</v>
      </c>
      <c r="N1535" s="32">
        <f>SUMIF(AF1533:AF1534, TRUE, N1533:N1534)</f>
        <v>0</v>
      </c>
      <c r="O1535" s="32">
        <f>SUMIF(AF1533:AF1534, TRUE, O1533:O1534)</f>
        <v>0</v>
      </c>
      <c r="P1535" s="32">
        <f>SUMIF(AF1533:AF1534, TRUE, P1533:P1534)</f>
        <v>0</v>
      </c>
      <c r="Q1535" s="32">
        <f>SUMIF(AF1533:AF1534, TRUE, Q1533:Q1534)</f>
        <v>0</v>
      </c>
      <c r="R1535" s="32">
        <f>SUMIF(AF1533:AF1534, TRUE, R1533:R1534)</f>
        <v>0</v>
      </c>
      <c r="S1535" s="32">
        <f>SUMIF(AF1533:AF1534, TRUE, S1533:S1534)</f>
        <v>0</v>
      </c>
      <c r="T1535" s="32">
        <f>SUMIF(AF1533:AF1534, TRUE, T1533:T1534)</f>
        <v>0</v>
      </c>
      <c r="U1535" s="31" t="s">
        <v>384</v>
      </c>
      <c r="V1535" s="32">
        <f>SUMIF(AF1533:AF1534, TRUE, V1533:V1534)</f>
        <v>0</v>
      </c>
      <c r="W1535" s="32">
        <f>SUMIF(AF1533:AF1534, TRUE, W1533:W1534)</f>
        <v>0</v>
      </c>
      <c r="X1535" s="32">
        <f>SUMIF(AF1533:AF1534, TRUE, X1533:X1534)</f>
        <v>0</v>
      </c>
      <c r="Y1535" s="32">
        <f>SUMIF(AF1533:AF1534, TRUE, Y1533:Y1534)</f>
        <v>0</v>
      </c>
      <c r="Z1535" s="32">
        <f>SUMIF(AF1533:AF1534, TRUE, Z1533:Z1534)</f>
        <v>0</v>
      </c>
      <c r="AA1535" s="32">
        <f>SUMIF(AF1533:AF1534, TRUE, AA1533:AA1534)</f>
        <v>0</v>
      </c>
      <c r="AB1535" s="32">
        <f>SUMIF(AF1533:AF1534, TRUE, AB1533:AB1534)</f>
        <v>0</v>
      </c>
      <c r="AC1535" s="32">
        <f>SUMIF(AF1533:AF1534, TRUE, AC1533:AC1534)</f>
        <v>0</v>
      </c>
      <c r="AD1535" s="32">
        <f>SUMIF(AF1533:AF1534, TRUE, AD1533:AD1534)</f>
        <v>0</v>
      </c>
      <c r="AE1535" s="32">
        <f>SUMIF(AF1533:AF1534, TRUE, AE1533:AE1534)</f>
        <v>0</v>
      </c>
      <c r="AF1535" t="b">
        <v>0</v>
      </c>
      <c r="AG1535" t="b">
        <v>0</v>
      </c>
    </row>
    <row r="1536" spans="1:33" x14ac:dyDescent="0.3">
      <c r="A1536" s="2" t="s">
        <v>1934</v>
      </c>
      <c r="B1536" s="2" t="s">
        <v>679</v>
      </c>
      <c r="C1536" s="2" t="s">
        <v>1775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2" t="s">
        <v>385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  <c r="AE1536" s="3">
        <v>0</v>
      </c>
      <c r="AF1536" t="b">
        <v>1</v>
      </c>
      <c r="AG1536" t="b">
        <v>1</v>
      </c>
    </row>
    <row r="1537" spans="1:33" x14ac:dyDescent="0.3">
      <c r="A1537" s="31" t="s">
        <v>384</v>
      </c>
      <c r="B1537" s="31" t="s">
        <v>1774</v>
      </c>
      <c r="C1537" s="31" t="s">
        <v>384</v>
      </c>
      <c r="D1537" s="32">
        <f>SUMIF(AF1536:AF1536, TRUE, D1536:D1536)</f>
        <v>0</v>
      </c>
      <c r="E1537" s="32">
        <f>SUMIF(AF1536:AF1536, TRUE, E1536:E1536)</f>
        <v>0</v>
      </c>
      <c r="F1537" s="32">
        <f>SUMIF(AF1536:AF1536, TRUE, F1536:F1536)</f>
        <v>0</v>
      </c>
      <c r="G1537" s="32">
        <f>SUMIF(AF1536:AF1536, TRUE, G1536:G1536)</f>
        <v>0</v>
      </c>
      <c r="H1537" s="32">
        <f>SUMIF(AF1536:AF1536, TRUE, H1536:H1536)</f>
        <v>0</v>
      </c>
      <c r="I1537" s="32">
        <f>SUMIF(AF1536:AF1536, TRUE, I1536:I1536)</f>
        <v>0</v>
      </c>
      <c r="J1537" s="32">
        <f>SUMIF(AF1536:AF1536, TRUE, J1536:J1536)</f>
        <v>0</v>
      </c>
      <c r="K1537" s="32">
        <f>SUMIF(AF1536:AF1536, TRUE, K1536:K1536)</f>
        <v>0</v>
      </c>
      <c r="L1537" s="32">
        <f>SUMIF(AF1536:AF1536, TRUE, L1536:L1536)</f>
        <v>0</v>
      </c>
      <c r="M1537" s="32">
        <f>SUMIF(AF1536:AF1536, TRUE, M1536:M1536)</f>
        <v>0</v>
      </c>
      <c r="N1537" s="32">
        <f>SUMIF(AF1536:AF1536, TRUE, N1536:N1536)</f>
        <v>0</v>
      </c>
      <c r="O1537" s="32">
        <f>SUMIF(AF1536:AF1536, TRUE, O1536:O1536)</f>
        <v>0</v>
      </c>
      <c r="P1537" s="32">
        <f>SUMIF(AF1536:AF1536, TRUE, P1536:P1536)</f>
        <v>0</v>
      </c>
      <c r="Q1537" s="32">
        <f>SUMIF(AF1536:AF1536, TRUE, Q1536:Q1536)</f>
        <v>0</v>
      </c>
      <c r="R1537" s="32">
        <f>SUMIF(AF1536:AF1536, TRUE, R1536:R1536)</f>
        <v>0</v>
      </c>
      <c r="S1537" s="32">
        <f>SUMIF(AF1536:AF1536, TRUE, S1536:S1536)</f>
        <v>0</v>
      </c>
      <c r="T1537" s="32">
        <f>SUMIF(AF1536:AF1536, TRUE, T1536:T1536)</f>
        <v>0</v>
      </c>
      <c r="U1537" s="31" t="s">
        <v>384</v>
      </c>
      <c r="V1537" s="32">
        <f>SUMIF(AF1536:AF1536, TRUE, V1536:V1536)</f>
        <v>0</v>
      </c>
      <c r="W1537" s="32">
        <f>SUMIF(AF1536:AF1536, TRUE, W1536:W1536)</f>
        <v>0</v>
      </c>
      <c r="X1537" s="32">
        <f>SUMIF(AF1536:AF1536, TRUE, X1536:X1536)</f>
        <v>0</v>
      </c>
      <c r="Y1537" s="32">
        <f>SUMIF(AF1536:AF1536, TRUE, Y1536:Y1536)</f>
        <v>0</v>
      </c>
      <c r="Z1537" s="32">
        <f>SUMIF(AF1536:AF1536, TRUE, Z1536:Z1536)</f>
        <v>0</v>
      </c>
      <c r="AA1537" s="32">
        <f>SUMIF(AF1536:AF1536, TRUE, AA1536:AA1536)</f>
        <v>0</v>
      </c>
      <c r="AB1537" s="32">
        <f>SUMIF(AF1536:AF1536, TRUE, AB1536:AB1536)</f>
        <v>0</v>
      </c>
      <c r="AC1537" s="32">
        <f>SUMIF(AF1536:AF1536, TRUE, AC1536:AC1536)</f>
        <v>0</v>
      </c>
      <c r="AD1537" s="32">
        <f>SUMIF(AF1536:AF1536, TRUE, AD1536:AD1536)</f>
        <v>0</v>
      </c>
      <c r="AE1537" s="32">
        <f>SUMIF(AF1536:AF1536, TRUE, AE1536:AE1536)</f>
        <v>0</v>
      </c>
      <c r="AF1537" t="b">
        <v>0</v>
      </c>
      <c r="AG1537" t="b">
        <v>0</v>
      </c>
    </row>
    <row r="1538" spans="1:33" x14ac:dyDescent="0.3">
      <c r="A1538" s="2" t="s">
        <v>1933</v>
      </c>
      <c r="B1538" s="2" t="s">
        <v>1659</v>
      </c>
      <c r="C1538" s="2" t="s">
        <v>1808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2" t="s">
        <v>385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  <c r="AE1538" s="3">
        <v>0</v>
      </c>
      <c r="AF1538" t="b">
        <v>1</v>
      </c>
      <c r="AG1538" t="b">
        <v>1</v>
      </c>
    </row>
    <row r="1539" spans="1:33" x14ac:dyDescent="0.3">
      <c r="A1539" s="2" t="s">
        <v>1932</v>
      </c>
      <c r="B1539" s="2" t="s">
        <v>1660</v>
      </c>
      <c r="C1539" s="2" t="s">
        <v>1777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2" t="s">
        <v>385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t="b">
        <v>1</v>
      </c>
      <c r="AG1539" t="b">
        <v>1</v>
      </c>
    </row>
    <row r="1540" spans="1:33" x14ac:dyDescent="0.3">
      <c r="A1540" s="2" t="s">
        <v>1931</v>
      </c>
      <c r="B1540" s="2" t="s">
        <v>678</v>
      </c>
      <c r="C1540" s="2" t="s">
        <v>1777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2" t="s">
        <v>385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>
        <v>0</v>
      </c>
      <c r="AF1540" t="b">
        <v>1</v>
      </c>
      <c r="AG1540" t="b">
        <v>1</v>
      </c>
    </row>
    <row r="1541" spans="1:33" x14ac:dyDescent="0.3">
      <c r="A1541" s="31" t="s">
        <v>384</v>
      </c>
      <c r="B1541" s="31" t="s">
        <v>1774</v>
      </c>
      <c r="C1541" s="31" t="s">
        <v>384</v>
      </c>
      <c r="D1541" s="32">
        <f>SUMIF(AF1538:AF1540, TRUE, D1538:D1540)</f>
        <v>0</v>
      </c>
      <c r="E1541" s="32">
        <f>SUMIF(AF1538:AF1540, TRUE, E1538:E1540)</f>
        <v>0</v>
      </c>
      <c r="F1541" s="32">
        <f>SUMIF(AF1538:AF1540, TRUE, F1538:F1540)</f>
        <v>0</v>
      </c>
      <c r="G1541" s="32">
        <f>SUMIF(AF1538:AF1540, TRUE, G1538:G1540)</f>
        <v>0</v>
      </c>
      <c r="H1541" s="32">
        <f>SUMIF(AF1538:AF1540, TRUE, H1538:H1540)</f>
        <v>0</v>
      </c>
      <c r="I1541" s="32">
        <f>SUMIF(AF1538:AF1540, TRUE, I1538:I1540)</f>
        <v>0</v>
      </c>
      <c r="J1541" s="32">
        <f>SUMIF(AF1538:AF1540, TRUE, J1538:J1540)</f>
        <v>0</v>
      </c>
      <c r="K1541" s="32">
        <f>SUMIF(AF1538:AF1540, TRUE, K1538:K1540)</f>
        <v>0</v>
      </c>
      <c r="L1541" s="32">
        <f>SUMIF(AF1538:AF1540, TRUE, L1538:L1540)</f>
        <v>0</v>
      </c>
      <c r="M1541" s="32">
        <f>SUMIF(AF1538:AF1540, TRUE, M1538:M1540)</f>
        <v>0</v>
      </c>
      <c r="N1541" s="32">
        <f>SUMIF(AF1538:AF1540, TRUE, N1538:N1540)</f>
        <v>0</v>
      </c>
      <c r="O1541" s="32">
        <f>SUMIF(AF1538:AF1540, TRUE, O1538:O1540)</f>
        <v>0</v>
      </c>
      <c r="P1541" s="32">
        <f>SUMIF(AF1538:AF1540, TRUE, P1538:P1540)</f>
        <v>0</v>
      </c>
      <c r="Q1541" s="32">
        <f>SUMIF(AF1538:AF1540, TRUE, Q1538:Q1540)</f>
        <v>0</v>
      </c>
      <c r="R1541" s="32">
        <f>SUMIF(AF1538:AF1540, TRUE, R1538:R1540)</f>
        <v>0</v>
      </c>
      <c r="S1541" s="32">
        <f>SUMIF(AF1538:AF1540, TRUE, S1538:S1540)</f>
        <v>0</v>
      </c>
      <c r="T1541" s="32">
        <f>SUMIF(AF1538:AF1540, TRUE, T1538:T1540)</f>
        <v>0</v>
      </c>
      <c r="U1541" s="31" t="s">
        <v>384</v>
      </c>
      <c r="V1541" s="32">
        <f>SUMIF(AF1538:AF1540, TRUE, V1538:V1540)</f>
        <v>0</v>
      </c>
      <c r="W1541" s="32">
        <f>SUMIF(AF1538:AF1540, TRUE, W1538:W1540)</f>
        <v>0</v>
      </c>
      <c r="X1541" s="32">
        <f>SUMIF(AF1538:AF1540, TRUE, X1538:X1540)</f>
        <v>0</v>
      </c>
      <c r="Y1541" s="32">
        <f>SUMIF(AF1538:AF1540, TRUE, Y1538:Y1540)</f>
        <v>0</v>
      </c>
      <c r="Z1541" s="32">
        <f>SUMIF(AF1538:AF1540, TRUE, Z1538:Z1540)</f>
        <v>0</v>
      </c>
      <c r="AA1541" s="32">
        <f>SUMIF(AF1538:AF1540, TRUE, AA1538:AA1540)</f>
        <v>0</v>
      </c>
      <c r="AB1541" s="32">
        <f>SUMIF(AF1538:AF1540, TRUE, AB1538:AB1540)</f>
        <v>0</v>
      </c>
      <c r="AC1541" s="32">
        <f>SUMIF(AF1538:AF1540, TRUE, AC1538:AC1540)</f>
        <v>0</v>
      </c>
      <c r="AD1541" s="32">
        <f>SUMIF(AF1538:AF1540, TRUE, AD1538:AD1540)</f>
        <v>0</v>
      </c>
      <c r="AE1541" s="32">
        <f>SUMIF(AF1538:AF1540, TRUE, AE1538:AE1540)</f>
        <v>0</v>
      </c>
      <c r="AF1541" t="b">
        <v>0</v>
      </c>
      <c r="AG1541" t="b">
        <v>0</v>
      </c>
    </row>
    <row r="1542" spans="1:33" x14ac:dyDescent="0.3">
      <c r="A1542" s="2" t="s">
        <v>1930</v>
      </c>
      <c r="B1542" s="2" t="s">
        <v>1661</v>
      </c>
      <c r="C1542" s="2" t="s">
        <v>1808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2" t="s">
        <v>385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  <c r="AE1542" s="3">
        <v>0</v>
      </c>
      <c r="AF1542" t="b">
        <v>1</v>
      </c>
      <c r="AG1542" t="b">
        <v>1</v>
      </c>
    </row>
    <row r="1543" spans="1:33" x14ac:dyDescent="0.3">
      <c r="A1543" s="2" t="s">
        <v>1929</v>
      </c>
      <c r="B1543" s="2" t="s">
        <v>1662</v>
      </c>
      <c r="C1543" s="2" t="s">
        <v>1777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2" t="s">
        <v>385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>
        <v>0</v>
      </c>
      <c r="AF1543" t="b">
        <v>1</v>
      </c>
      <c r="AG1543" t="b">
        <v>1</v>
      </c>
    </row>
    <row r="1544" spans="1:33" x14ac:dyDescent="0.3">
      <c r="A1544" s="2" t="s">
        <v>1928</v>
      </c>
      <c r="B1544" s="2" t="s">
        <v>1663</v>
      </c>
      <c r="C1544" s="2" t="s">
        <v>1777</v>
      </c>
      <c r="D1544" s="3">
        <v>0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2" t="s">
        <v>385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t="b">
        <v>1</v>
      </c>
      <c r="AG1544" t="b">
        <v>1</v>
      </c>
    </row>
    <row r="1545" spans="1:33" x14ac:dyDescent="0.3">
      <c r="A1545" s="2" t="s">
        <v>1927</v>
      </c>
      <c r="B1545" s="2" t="s">
        <v>1664</v>
      </c>
      <c r="C1545" s="2" t="s">
        <v>1777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2" t="s">
        <v>385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0</v>
      </c>
      <c r="AE1545" s="3">
        <v>0</v>
      </c>
      <c r="AF1545" t="b">
        <v>1</v>
      </c>
      <c r="AG1545" t="b">
        <v>1</v>
      </c>
    </row>
    <row r="1546" spans="1:33" x14ac:dyDescent="0.3">
      <c r="A1546" s="2" t="s">
        <v>1926</v>
      </c>
      <c r="B1546" s="2" t="s">
        <v>1665</v>
      </c>
      <c r="C1546" s="2" t="s">
        <v>1777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2" t="s">
        <v>385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0</v>
      </c>
      <c r="AE1546" s="3">
        <v>0</v>
      </c>
      <c r="AF1546" t="b">
        <v>1</v>
      </c>
      <c r="AG1546" t="b">
        <v>1</v>
      </c>
    </row>
    <row r="1547" spans="1:33" x14ac:dyDescent="0.3">
      <c r="A1547" s="2" t="s">
        <v>1925</v>
      </c>
      <c r="B1547" s="2" t="s">
        <v>1666</v>
      </c>
      <c r="C1547" s="2" t="s">
        <v>1777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2" t="s">
        <v>385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t="b">
        <v>1</v>
      </c>
      <c r="AG1547" t="b">
        <v>1</v>
      </c>
    </row>
    <row r="1548" spans="1:33" x14ac:dyDescent="0.3">
      <c r="A1548" s="2" t="s">
        <v>1924</v>
      </c>
      <c r="B1548" s="2" t="s">
        <v>1667</v>
      </c>
      <c r="C1548" s="2" t="s">
        <v>1777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2" t="s">
        <v>385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  <c r="AE1548" s="3">
        <v>0</v>
      </c>
      <c r="AF1548" t="b">
        <v>1</v>
      </c>
      <c r="AG1548" t="b">
        <v>1</v>
      </c>
    </row>
    <row r="1549" spans="1:33" x14ac:dyDescent="0.3">
      <c r="A1549" s="2" t="s">
        <v>1923</v>
      </c>
      <c r="B1549" s="2" t="s">
        <v>1668</v>
      </c>
      <c r="C1549" s="2" t="s">
        <v>1777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2" t="s">
        <v>385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t="b">
        <v>1</v>
      </c>
      <c r="AG1549" t="b">
        <v>1</v>
      </c>
    </row>
    <row r="1550" spans="1:33" x14ac:dyDescent="0.3">
      <c r="A1550" s="2" t="s">
        <v>1922</v>
      </c>
      <c r="B1550" s="2" t="s">
        <v>1669</v>
      </c>
      <c r="C1550" s="2" t="s">
        <v>1777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2" t="s">
        <v>385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t="b">
        <v>1</v>
      </c>
      <c r="AG1550" t="b">
        <v>1</v>
      </c>
    </row>
    <row r="1551" spans="1:33" x14ac:dyDescent="0.3">
      <c r="A1551" s="2" t="s">
        <v>1921</v>
      </c>
      <c r="B1551" s="2" t="s">
        <v>1670</v>
      </c>
      <c r="C1551" s="2" t="s">
        <v>1777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  <c r="U1551" s="2" t="s">
        <v>385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  <c r="AE1551" s="3">
        <v>0</v>
      </c>
      <c r="AF1551" t="b">
        <v>1</v>
      </c>
      <c r="AG1551" t="b">
        <v>1</v>
      </c>
    </row>
    <row r="1552" spans="1:33" x14ac:dyDescent="0.3">
      <c r="A1552" s="2" t="s">
        <v>1920</v>
      </c>
      <c r="B1552" s="2" t="s">
        <v>1671</v>
      </c>
      <c r="C1552" s="2" t="s">
        <v>1777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2" t="s">
        <v>385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  <c r="AE1552" s="3">
        <v>0</v>
      </c>
      <c r="AF1552" t="b">
        <v>1</v>
      </c>
      <c r="AG1552" t="b">
        <v>1</v>
      </c>
    </row>
    <row r="1553" spans="1:33" x14ac:dyDescent="0.3">
      <c r="A1553" s="2" t="s">
        <v>1919</v>
      </c>
      <c r="B1553" s="2" t="s">
        <v>1672</v>
      </c>
      <c r="C1553" s="2" t="s">
        <v>1777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2" t="s">
        <v>385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  <c r="AE1553" s="3">
        <v>0</v>
      </c>
      <c r="AF1553" t="b">
        <v>1</v>
      </c>
      <c r="AG1553" t="b">
        <v>1</v>
      </c>
    </row>
    <row r="1554" spans="1:33" x14ac:dyDescent="0.3">
      <c r="A1554" s="2" t="s">
        <v>1918</v>
      </c>
      <c r="B1554" s="2" t="s">
        <v>1673</v>
      </c>
      <c r="C1554" s="2" t="s">
        <v>1777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2" t="s">
        <v>385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  <c r="AE1554" s="3">
        <v>0</v>
      </c>
      <c r="AF1554" t="b">
        <v>1</v>
      </c>
      <c r="AG1554" t="b">
        <v>1</v>
      </c>
    </row>
    <row r="1555" spans="1:33" x14ac:dyDescent="0.3">
      <c r="A1555" s="31" t="s">
        <v>384</v>
      </c>
      <c r="B1555" s="31" t="s">
        <v>1774</v>
      </c>
      <c r="C1555" s="31" t="s">
        <v>384</v>
      </c>
      <c r="D1555" s="32">
        <f>SUMIF(AF1542:AF1554, TRUE, D1542:D1554)</f>
        <v>0</v>
      </c>
      <c r="E1555" s="32">
        <f>SUMIF(AF1542:AF1554, TRUE, E1542:E1554)</f>
        <v>0</v>
      </c>
      <c r="F1555" s="32">
        <f>SUMIF(AF1542:AF1554, TRUE, F1542:F1554)</f>
        <v>0</v>
      </c>
      <c r="G1555" s="32">
        <f>SUMIF(AF1542:AF1554, TRUE, G1542:G1554)</f>
        <v>0</v>
      </c>
      <c r="H1555" s="32">
        <f>SUMIF(AF1542:AF1554, TRUE, H1542:H1554)</f>
        <v>0</v>
      </c>
      <c r="I1555" s="32">
        <f>SUMIF(AF1542:AF1554, TRUE, I1542:I1554)</f>
        <v>0</v>
      </c>
      <c r="J1555" s="32">
        <f>SUMIF(AF1542:AF1554, TRUE, J1542:J1554)</f>
        <v>0</v>
      </c>
      <c r="K1555" s="32">
        <f>SUMIF(AF1542:AF1554, TRUE, K1542:K1554)</f>
        <v>0</v>
      </c>
      <c r="L1555" s="32">
        <f>SUMIF(AF1542:AF1554, TRUE, L1542:L1554)</f>
        <v>0</v>
      </c>
      <c r="M1555" s="32">
        <f>SUMIF(AF1542:AF1554, TRUE, M1542:M1554)</f>
        <v>0</v>
      </c>
      <c r="N1555" s="32">
        <f>SUMIF(AF1542:AF1554, TRUE, N1542:N1554)</f>
        <v>0</v>
      </c>
      <c r="O1555" s="32">
        <f>SUMIF(AF1542:AF1554, TRUE, O1542:O1554)</f>
        <v>0</v>
      </c>
      <c r="P1555" s="32">
        <f>SUMIF(AF1542:AF1554, TRUE, P1542:P1554)</f>
        <v>0</v>
      </c>
      <c r="Q1555" s="32">
        <f>SUMIF(AF1542:AF1554, TRUE, Q1542:Q1554)</f>
        <v>0</v>
      </c>
      <c r="R1555" s="32">
        <f>SUMIF(AF1542:AF1554, TRUE, R1542:R1554)</f>
        <v>0</v>
      </c>
      <c r="S1555" s="32">
        <f>SUMIF(AF1542:AF1554, TRUE, S1542:S1554)</f>
        <v>0</v>
      </c>
      <c r="T1555" s="32">
        <f>SUMIF(AF1542:AF1554, TRUE, T1542:T1554)</f>
        <v>0</v>
      </c>
      <c r="U1555" s="31" t="s">
        <v>384</v>
      </c>
      <c r="V1555" s="32">
        <f>SUMIF(AF1542:AF1554, TRUE, V1542:V1554)</f>
        <v>0</v>
      </c>
      <c r="W1555" s="32">
        <f>SUMIF(AF1542:AF1554, TRUE, W1542:W1554)</f>
        <v>0</v>
      </c>
      <c r="X1555" s="32">
        <f>SUMIF(AF1542:AF1554, TRUE, X1542:X1554)</f>
        <v>0</v>
      </c>
      <c r="Y1555" s="32">
        <f>SUMIF(AF1542:AF1554, TRUE, Y1542:Y1554)</f>
        <v>0</v>
      </c>
      <c r="Z1555" s="32">
        <f>SUMIF(AF1542:AF1554, TRUE, Z1542:Z1554)</f>
        <v>0</v>
      </c>
      <c r="AA1555" s="32">
        <f>SUMIF(AF1542:AF1554, TRUE, AA1542:AA1554)</f>
        <v>0</v>
      </c>
      <c r="AB1555" s="32">
        <f>SUMIF(AF1542:AF1554, TRUE, AB1542:AB1554)</f>
        <v>0</v>
      </c>
      <c r="AC1555" s="32">
        <f>SUMIF(AF1542:AF1554, TRUE, AC1542:AC1554)</f>
        <v>0</v>
      </c>
      <c r="AD1555" s="32">
        <f>SUMIF(AF1542:AF1554, TRUE, AD1542:AD1554)</f>
        <v>0</v>
      </c>
      <c r="AE1555" s="32">
        <f>SUMIF(AF1542:AF1554, TRUE, AE1542:AE1554)</f>
        <v>0</v>
      </c>
      <c r="AF1555" t="b">
        <v>0</v>
      </c>
      <c r="AG1555" t="b">
        <v>0</v>
      </c>
    </row>
    <row r="1556" spans="1:33" x14ac:dyDescent="0.3">
      <c r="A1556" s="2" t="s">
        <v>1917</v>
      </c>
      <c r="B1556" s="2" t="s">
        <v>1674</v>
      </c>
      <c r="C1556" s="2" t="s">
        <v>1775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2" t="s">
        <v>385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  <c r="AE1556" s="3">
        <v>0</v>
      </c>
      <c r="AF1556" t="b">
        <v>1</v>
      </c>
      <c r="AG1556" t="b">
        <v>1</v>
      </c>
    </row>
    <row r="1557" spans="1:33" x14ac:dyDescent="0.3">
      <c r="A1557" s="31" t="s">
        <v>384</v>
      </c>
      <c r="B1557" s="31" t="s">
        <v>1774</v>
      </c>
      <c r="C1557" s="31" t="s">
        <v>384</v>
      </c>
      <c r="D1557" s="32">
        <f>SUMIF(AF1556:AF1556, TRUE, D1556:D1556)</f>
        <v>0</v>
      </c>
      <c r="E1557" s="32">
        <f>SUMIF(AF1556:AF1556, TRUE, E1556:E1556)</f>
        <v>0</v>
      </c>
      <c r="F1557" s="32">
        <f>SUMIF(AF1556:AF1556, TRUE, F1556:F1556)</f>
        <v>0</v>
      </c>
      <c r="G1557" s="32">
        <f>SUMIF(AF1556:AF1556, TRUE, G1556:G1556)</f>
        <v>0</v>
      </c>
      <c r="H1557" s="32">
        <f>SUMIF(AF1556:AF1556, TRUE, H1556:H1556)</f>
        <v>0</v>
      </c>
      <c r="I1557" s="32">
        <f>SUMIF(AF1556:AF1556, TRUE, I1556:I1556)</f>
        <v>0</v>
      </c>
      <c r="J1557" s="32">
        <f>SUMIF(AF1556:AF1556, TRUE, J1556:J1556)</f>
        <v>0</v>
      </c>
      <c r="K1557" s="32">
        <f>SUMIF(AF1556:AF1556, TRUE, K1556:K1556)</f>
        <v>0</v>
      </c>
      <c r="L1557" s="32">
        <f>SUMIF(AF1556:AF1556, TRUE, L1556:L1556)</f>
        <v>0</v>
      </c>
      <c r="M1557" s="32">
        <f>SUMIF(AF1556:AF1556, TRUE, M1556:M1556)</f>
        <v>0</v>
      </c>
      <c r="N1557" s="32">
        <f>SUMIF(AF1556:AF1556, TRUE, N1556:N1556)</f>
        <v>0</v>
      </c>
      <c r="O1557" s="32">
        <f>SUMIF(AF1556:AF1556, TRUE, O1556:O1556)</f>
        <v>0</v>
      </c>
      <c r="P1557" s="32">
        <f>SUMIF(AF1556:AF1556, TRUE, P1556:P1556)</f>
        <v>0</v>
      </c>
      <c r="Q1557" s="32">
        <f>SUMIF(AF1556:AF1556, TRUE, Q1556:Q1556)</f>
        <v>0</v>
      </c>
      <c r="R1557" s="32">
        <f>SUMIF(AF1556:AF1556, TRUE, R1556:R1556)</f>
        <v>0</v>
      </c>
      <c r="S1557" s="32">
        <f>SUMIF(AF1556:AF1556, TRUE, S1556:S1556)</f>
        <v>0</v>
      </c>
      <c r="T1557" s="32">
        <f>SUMIF(AF1556:AF1556, TRUE, T1556:T1556)</f>
        <v>0</v>
      </c>
      <c r="U1557" s="31" t="s">
        <v>384</v>
      </c>
      <c r="V1557" s="32">
        <f>SUMIF(AF1556:AF1556, TRUE, V1556:V1556)</f>
        <v>0</v>
      </c>
      <c r="W1557" s="32">
        <f>SUMIF(AF1556:AF1556, TRUE, W1556:W1556)</f>
        <v>0</v>
      </c>
      <c r="X1557" s="32">
        <f>SUMIF(AF1556:AF1556, TRUE, X1556:X1556)</f>
        <v>0</v>
      </c>
      <c r="Y1557" s="32">
        <f>SUMIF(AF1556:AF1556, TRUE, Y1556:Y1556)</f>
        <v>0</v>
      </c>
      <c r="Z1557" s="32">
        <f>SUMIF(AF1556:AF1556, TRUE, Z1556:Z1556)</f>
        <v>0</v>
      </c>
      <c r="AA1557" s="32">
        <f>SUMIF(AF1556:AF1556, TRUE, AA1556:AA1556)</f>
        <v>0</v>
      </c>
      <c r="AB1557" s="32">
        <f>SUMIF(AF1556:AF1556, TRUE, AB1556:AB1556)</f>
        <v>0</v>
      </c>
      <c r="AC1557" s="32">
        <f>SUMIF(AF1556:AF1556, TRUE, AC1556:AC1556)</f>
        <v>0</v>
      </c>
      <c r="AD1557" s="32">
        <f>SUMIF(AF1556:AF1556, TRUE, AD1556:AD1556)</f>
        <v>0</v>
      </c>
      <c r="AE1557" s="32">
        <f>SUMIF(AF1556:AF1556, TRUE, AE1556:AE1556)</f>
        <v>0</v>
      </c>
      <c r="AF1557" t="b">
        <v>0</v>
      </c>
      <c r="AG1557" t="b">
        <v>0</v>
      </c>
    </row>
    <row r="1558" spans="1:33" x14ac:dyDescent="0.3">
      <c r="A1558" s="2" t="s">
        <v>1916</v>
      </c>
      <c r="B1558" s="2" t="s">
        <v>677</v>
      </c>
      <c r="C1558" s="2" t="s">
        <v>1775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2" t="s">
        <v>385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t="b">
        <v>1</v>
      </c>
      <c r="AG1558" t="b">
        <v>1</v>
      </c>
    </row>
    <row r="1559" spans="1:33" x14ac:dyDescent="0.3">
      <c r="A1559" s="31" t="s">
        <v>384</v>
      </c>
      <c r="B1559" s="31" t="s">
        <v>1774</v>
      </c>
      <c r="C1559" s="31" t="s">
        <v>384</v>
      </c>
      <c r="D1559" s="32">
        <f>SUMIF(AF1558:AF1558, TRUE, D1558:D1558)</f>
        <v>0</v>
      </c>
      <c r="E1559" s="32">
        <f>SUMIF(AF1558:AF1558, TRUE, E1558:E1558)</f>
        <v>0</v>
      </c>
      <c r="F1559" s="32">
        <f>SUMIF(AF1558:AF1558, TRUE, F1558:F1558)</f>
        <v>0</v>
      </c>
      <c r="G1559" s="32">
        <f>SUMIF(AF1558:AF1558, TRUE, G1558:G1558)</f>
        <v>0</v>
      </c>
      <c r="H1559" s="32">
        <f>SUMIF(AF1558:AF1558, TRUE, H1558:H1558)</f>
        <v>0</v>
      </c>
      <c r="I1559" s="32">
        <f>SUMIF(AF1558:AF1558, TRUE, I1558:I1558)</f>
        <v>0</v>
      </c>
      <c r="J1559" s="32">
        <f>SUMIF(AF1558:AF1558, TRUE, J1558:J1558)</f>
        <v>0</v>
      </c>
      <c r="K1559" s="32">
        <f>SUMIF(AF1558:AF1558, TRUE, K1558:K1558)</f>
        <v>0</v>
      </c>
      <c r="L1559" s="32">
        <f>SUMIF(AF1558:AF1558, TRUE, L1558:L1558)</f>
        <v>0</v>
      </c>
      <c r="M1559" s="32">
        <f>SUMIF(AF1558:AF1558, TRUE, M1558:M1558)</f>
        <v>0</v>
      </c>
      <c r="N1559" s="32">
        <f>SUMIF(AF1558:AF1558, TRUE, N1558:N1558)</f>
        <v>0</v>
      </c>
      <c r="O1559" s="32">
        <f>SUMIF(AF1558:AF1558, TRUE, O1558:O1558)</f>
        <v>0</v>
      </c>
      <c r="P1559" s="32">
        <f>SUMIF(AF1558:AF1558, TRUE, P1558:P1558)</f>
        <v>0</v>
      </c>
      <c r="Q1559" s="32">
        <f>SUMIF(AF1558:AF1558, TRUE, Q1558:Q1558)</f>
        <v>0</v>
      </c>
      <c r="R1559" s="32">
        <f>SUMIF(AF1558:AF1558, TRUE, R1558:R1558)</f>
        <v>0</v>
      </c>
      <c r="S1559" s="32">
        <f>SUMIF(AF1558:AF1558, TRUE, S1558:S1558)</f>
        <v>0</v>
      </c>
      <c r="T1559" s="32">
        <f>SUMIF(AF1558:AF1558, TRUE, T1558:T1558)</f>
        <v>0</v>
      </c>
      <c r="U1559" s="31" t="s">
        <v>384</v>
      </c>
      <c r="V1559" s="32">
        <f>SUMIF(AF1558:AF1558, TRUE, V1558:V1558)</f>
        <v>0</v>
      </c>
      <c r="W1559" s="32">
        <f>SUMIF(AF1558:AF1558, TRUE, W1558:W1558)</f>
        <v>0</v>
      </c>
      <c r="X1559" s="32">
        <f>SUMIF(AF1558:AF1558, TRUE, X1558:X1558)</f>
        <v>0</v>
      </c>
      <c r="Y1559" s="32">
        <f>SUMIF(AF1558:AF1558, TRUE, Y1558:Y1558)</f>
        <v>0</v>
      </c>
      <c r="Z1559" s="32">
        <f>SUMIF(AF1558:AF1558, TRUE, Z1558:Z1558)</f>
        <v>0</v>
      </c>
      <c r="AA1559" s="32">
        <f>SUMIF(AF1558:AF1558, TRUE, AA1558:AA1558)</f>
        <v>0</v>
      </c>
      <c r="AB1559" s="32">
        <f>SUMIF(AF1558:AF1558, TRUE, AB1558:AB1558)</f>
        <v>0</v>
      </c>
      <c r="AC1559" s="32">
        <f>SUMIF(AF1558:AF1558, TRUE, AC1558:AC1558)</f>
        <v>0</v>
      </c>
      <c r="AD1559" s="32">
        <f>SUMIF(AF1558:AF1558, TRUE, AD1558:AD1558)</f>
        <v>0</v>
      </c>
      <c r="AE1559" s="32">
        <f>SUMIF(AF1558:AF1558, TRUE, AE1558:AE1558)</f>
        <v>0</v>
      </c>
      <c r="AF1559" t="b">
        <v>0</v>
      </c>
      <c r="AG1559" t="b">
        <v>0</v>
      </c>
    </row>
    <row r="1560" spans="1:33" x14ac:dyDescent="0.3">
      <c r="A1560" s="2" t="s">
        <v>1915</v>
      </c>
      <c r="B1560" s="2" t="s">
        <v>1675</v>
      </c>
      <c r="C1560" s="2" t="s">
        <v>1808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2" t="s">
        <v>385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t="b">
        <v>1</v>
      </c>
      <c r="AG1560" t="b">
        <v>1</v>
      </c>
    </row>
    <row r="1561" spans="1:33" x14ac:dyDescent="0.3">
      <c r="A1561" s="2" t="s">
        <v>1914</v>
      </c>
      <c r="B1561" s="2" t="s">
        <v>1676</v>
      </c>
      <c r="C1561" s="2" t="s">
        <v>1777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2" t="s">
        <v>385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>
        <v>0</v>
      </c>
      <c r="AF1561" t="b">
        <v>1</v>
      </c>
      <c r="AG1561" t="b">
        <v>1</v>
      </c>
    </row>
    <row r="1562" spans="1:33" x14ac:dyDescent="0.3">
      <c r="A1562" s="2" t="s">
        <v>1913</v>
      </c>
      <c r="B1562" s="2" t="s">
        <v>676</v>
      </c>
      <c r="C1562" s="2" t="s">
        <v>1777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2" t="s">
        <v>385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>
        <v>0</v>
      </c>
      <c r="AF1562" t="b">
        <v>1</v>
      </c>
      <c r="AG1562" t="b">
        <v>1</v>
      </c>
    </row>
    <row r="1563" spans="1:33" x14ac:dyDescent="0.3">
      <c r="A1563" s="31" t="s">
        <v>384</v>
      </c>
      <c r="B1563" s="31" t="s">
        <v>1774</v>
      </c>
      <c r="C1563" s="31" t="s">
        <v>384</v>
      </c>
      <c r="D1563" s="32">
        <f>SUMIF(AF1560:AF1562, TRUE, D1560:D1562)</f>
        <v>0</v>
      </c>
      <c r="E1563" s="32">
        <f>SUMIF(AF1560:AF1562, TRUE, E1560:E1562)</f>
        <v>0</v>
      </c>
      <c r="F1563" s="32">
        <f>SUMIF(AF1560:AF1562, TRUE, F1560:F1562)</f>
        <v>0</v>
      </c>
      <c r="G1563" s="32">
        <f>SUMIF(AF1560:AF1562, TRUE, G1560:G1562)</f>
        <v>0</v>
      </c>
      <c r="H1563" s="32">
        <f>SUMIF(AF1560:AF1562, TRUE, H1560:H1562)</f>
        <v>0</v>
      </c>
      <c r="I1563" s="32">
        <f>SUMIF(AF1560:AF1562, TRUE, I1560:I1562)</f>
        <v>0</v>
      </c>
      <c r="J1563" s="32">
        <f>SUMIF(AF1560:AF1562, TRUE, J1560:J1562)</f>
        <v>0</v>
      </c>
      <c r="K1563" s="32">
        <f>SUMIF(AF1560:AF1562, TRUE, K1560:K1562)</f>
        <v>0</v>
      </c>
      <c r="L1563" s="32">
        <f>SUMIF(AF1560:AF1562, TRUE, L1560:L1562)</f>
        <v>0</v>
      </c>
      <c r="M1563" s="32">
        <f>SUMIF(AF1560:AF1562, TRUE, M1560:M1562)</f>
        <v>0</v>
      </c>
      <c r="N1563" s="32">
        <f>SUMIF(AF1560:AF1562, TRUE, N1560:N1562)</f>
        <v>0</v>
      </c>
      <c r="O1563" s="32">
        <f>SUMIF(AF1560:AF1562, TRUE, O1560:O1562)</f>
        <v>0</v>
      </c>
      <c r="P1563" s="32">
        <f>SUMIF(AF1560:AF1562, TRUE, P1560:P1562)</f>
        <v>0</v>
      </c>
      <c r="Q1563" s="32">
        <f>SUMIF(AF1560:AF1562, TRUE, Q1560:Q1562)</f>
        <v>0</v>
      </c>
      <c r="R1563" s="32">
        <f>SUMIF(AF1560:AF1562, TRUE, R1560:R1562)</f>
        <v>0</v>
      </c>
      <c r="S1563" s="32">
        <f>SUMIF(AF1560:AF1562, TRUE, S1560:S1562)</f>
        <v>0</v>
      </c>
      <c r="T1563" s="32">
        <f>SUMIF(AF1560:AF1562, TRUE, T1560:T1562)</f>
        <v>0</v>
      </c>
      <c r="U1563" s="31" t="s">
        <v>384</v>
      </c>
      <c r="V1563" s="32">
        <f>SUMIF(AF1560:AF1562, TRUE, V1560:V1562)</f>
        <v>0</v>
      </c>
      <c r="W1563" s="32">
        <f>SUMIF(AF1560:AF1562, TRUE, W1560:W1562)</f>
        <v>0</v>
      </c>
      <c r="X1563" s="32">
        <f>SUMIF(AF1560:AF1562, TRUE, X1560:X1562)</f>
        <v>0</v>
      </c>
      <c r="Y1563" s="32">
        <f>SUMIF(AF1560:AF1562, TRUE, Y1560:Y1562)</f>
        <v>0</v>
      </c>
      <c r="Z1563" s="32">
        <f>SUMIF(AF1560:AF1562, TRUE, Z1560:Z1562)</f>
        <v>0</v>
      </c>
      <c r="AA1563" s="32">
        <f>SUMIF(AF1560:AF1562, TRUE, AA1560:AA1562)</f>
        <v>0</v>
      </c>
      <c r="AB1563" s="32">
        <f>SUMIF(AF1560:AF1562, TRUE, AB1560:AB1562)</f>
        <v>0</v>
      </c>
      <c r="AC1563" s="32">
        <f>SUMIF(AF1560:AF1562, TRUE, AC1560:AC1562)</f>
        <v>0</v>
      </c>
      <c r="AD1563" s="32">
        <f>SUMIF(AF1560:AF1562, TRUE, AD1560:AD1562)</f>
        <v>0</v>
      </c>
      <c r="AE1563" s="32">
        <f>SUMIF(AF1560:AF1562, TRUE, AE1560:AE1562)</f>
        <v>0</v>
      </c>
      <c r="AF1563" t="b">
        <v>0</v>
      </c>
      <c r="AG1563" t="b">
        <v>0</v>
      </c>
    </row>
    <row r="1564" spans="1:33" x14ac:dyDescent="0.3">
      <c r="A1564" s="2" t="s">
        <v>1912</v>
      </c>
      <c r="B1564" s="2" t="s">
        <v>1677</v>
      </c>
      <c r="C1564" s="2" t="s">
        <v>1775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2" t="s">
        <v>385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t="b">
        <v>1</v>
      </c>
      <c r="AG1564" t="b">
        <v>1</v>
      </c>
    </row>
    <row r="1565" spans="1:33" x14ac:dyDescent="0.3">
      <c r="A1565" s="31" t="s">
        <v>384</v>
      </c>
      <c r="B1565" s="31" t="s">
        <v>1774</v>
      </c>
      <c r="C1565" s="31" t="s">
        <v>384</v>
      </c>
      <c r="D1565" s="32">
        <f>SUMIF(AF1564:AF1564, TRUE, D1564:D1564)</f>
        <v>0</v>
      </c>
      <c r="E1565" s="32">
        <f>SUMIF(AF1564:AF1564, TRUE, E1564:E1564)</f>
        <v>0</v>
      </c>
      <c r="F1565" s="32">
        <f>SUMIF(AF1564:AF1564, TRUE, F1564:F1564)</f>
        <v>0</v>
      </c>
      <c r="G1565" s="32">
        <f>SUMIF(AF1564:AF1564, TRUE, G1564:G1564)</f>
        <v>0</v>
      </c>
      <c r="H1565" s="32">
        <f>SUMIF(AF1564:AF1564, TRUE, H1564:H1564)</f>
        <v>0</v>
      </c>
      <c r="I1565" s="32">
        <f>SUMIF(AF1564:AF1564, TRUE, I1564:I1564)</f>
        <v>0</v>
      </c>
      <c r="J1565" s="32">
        <f>SUMIF(AF1564:AF1564, TRUE, J1564:J1564)</f>
        <v>0</v>
      </c>
      <c r="K1565" s="32">
        <f>SUMIF(AF1564:AF1564, TRUE, K1564:K1564)</f>
        <v>0</v>
      </c>
      <c r="L1565" s="32">
        <f>SUMIF(AF1564:AF1564, TRUE, L1564:L1564)</f>
        <v>0</v>
      </c>
      <c r="M1565" s="32">
        <f>SUMIF(AF1564:AF1564, TRUE, M1564:M1564)</f>
        <v>0</v>
      </c>
      <c r="N1565" s="32">
        <f>SUMIF(AF1564:AF1564, TRUE, N1564:N1564)</f>
        <v>0</v>
      </c>
      <c r="O1565" s="32">
        <f>SUMIF(AF1564:AF1564, TRUE, O1564:O1564)</f>
        <v>0</v>
      </c>
      <c r="P1565" s="32">
        <f>SUMIF(AF1564:AF1564, TRUE, P1564:P1564)</f>
        <v>0</v>
      </c>
      <c r="Q1565" s="32">
        <f>SUMIF(AF1564:AF1564, TRUE, Q1564:Q1564)</f>
        <v>0</v>
      </c>
      <c r="R1565" s="32">
        <f>SUMIF(AF1564:AF1564, TRUE, R1564:R1564)</f>
        <v>0</v>
      </c>
      <c r="S1565" s="32">
        <f>SUMIF(AF1564:AF1564, TRUE, S1564:S1564)</f>
        <v>0</v>
      </c>
      <c r="T1565" s="32">
        <f>SUMIF(AF1564:AF1564, TRUE, T1564:T1564)</f>
        <v>0</v>
      </c>
      <c r="U1565" s="31" t="s">
        <v>384</v>
      </c>
      <c r="V1565" s="32">
        <f>SUMIF(AF1564:AF1564, TRUE, V1564:V1564)</f>
        <v>0</v>
      </c>
      <c r="W1565" s="32">
        <f>SUMIF(AF1564:AF1564, TRUE, W1564:W1564)</f>
        <v>0</v>
      </c>
      <c r="X1565" s="32">
        <f>SUMIF(AF1564:AF1564, TRUE, X1564:X1564)</f>
        <v>0</v>
      </c>
      <c r="Y1565" s="32">
        <f>SUMIF(AF1564:AF1564, TRUE, Y1564:Y1564)</f>
        <v>0</v>
      </c>
      <c r="Z1565" s="32">
        <f>SUMIF(AF1564:AF1564, TRUE, Z1564:Z1564)</f>
        <v>0</v>
      </c>
      <c r="AA1565" s="32">
        <f>SUMIF(AF1564:AF1564, TRUE, AA1564:AA1564)</f>
        <v>0</v>
      </c>
      <c r="AB1565" s="32">
        <f>SUMIF(AF1564:AF1564, TRUE, AB1564:AB1564)</f>
        <v>0</v>
      </c>
      <c r="AC1565" s="32">
        <f>SUMIF(AF1564:AF1564, TRUE, AC1564:AC1564)</f>
        <v>0</v>
      </c>
      <c r="AD1565" s="32">
        <f>SUMIF(AF1564:AF1564, TRUE, AD1564:AD1564)</f>
        <v>0</v>
      </c>
      <c r="AE1565" s="32">
        <f>SUMIF(AF1564:AF1564, TRUE, AE1564:AE1564)</f>
        <v>0</v>
      </c>
      <c r="AF1565" t="b">
        <v>0</v>
      </c>
      <c r="AG1565" t="b">
        <v>0</v>
      </c>
    </row>
    <row r="1566" spans="1:33" x14ac:dyDescent="0.3">
      <c r="A1566" s="2" t="s">
        <v>1911</v>
      </c>
      <c r="B1566" s="2" t="s">
        <v>1678</v>
      </c>
      <c r="C1566" s="2" t="s">
        <v>1775</v>
      </c>
      <c r="D1566" s="3">
        <v>0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2" t="s">
        <v>385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t="b">
        <v>1</v>
      </c>
      <c r="AG1566" t="b">
        <v>1</v>
      </c>
    </row>
    <row r="1567" spans="1:33" x14ac:dyDescent="0.3">
      <c r="A1567" s="31" t="s">
        <v>384</v>
      </c>
      <c r="B1567" s="31" t="s">
        <v>1774</v>
      </c>
      <c r="C1567" s="31" t="s">
        <v>384</v>
      </c>
      <c r="D1567" s="32">
        <f>SUMIF(AF1566:AF1566, TRUE, D1566:D1566)</f>
        <v>0</v>
      </c>
      <c r="E1567" s="32">
        <f>SUMIF(AF1566:AF1566, TRUE, E1566:E1566)</f>
        <v>0</v>
      </c>
      <c r="F1567" s="32">
        <f>SUMIF(AF1566:AF1566, TRUE, F1566:F1566)</f>
        <v>0</v>
      </c>
      <c r="G1567" s="32">
        <f>SUMIF(AF1566:AF1566, TRUE, G1566:G1566)</f>
        <v>0</v>
      </c>
      <c r="H1567" s="32">
        <f>SUMIF(AF1566:AF1566, TRUE, H1566:H1566)</f>
        <v>0</v>
      </c>
      <c r="I1567" s="32">
        <f>SUMIF(AF1566:AF1566, TRUE, I1566:I1566)</f>
        <v>0</v>
      </c>
      <c r="J1567" s="32">
        <f>SUMIF(AF1566:AF1566, TRUE, J1566:J1566)</f>
        <v>0</v>
      </c>
      <c r="K1567" s="32">
        <f>SUMIF(AF1566:AF1566, TRUE, K1566:K1566)</f>
        <v>0</v>
      </c>
      <c r="L1567" s="32">
        <f>SUMIF(AF1566:AF1566, TRUE, L1566:L1566)</f>
        <v>0</v>
      </c>
      <c r="M1567" s="32">
        <f>SUMIF(AF1566:AF1566, TRUE, M1566:M1566)</f>
        <v>0</v>
      </c>
      <c r="N1567" s="32">
        <f>SUMIF(AF1566:AF1566, TRUE, N1566:N1566)</f>
        <v>0</v>
      </c>
      <c r="O1567" s="32">
        <f>SUMIF(AF1566:AF1566, TRUE, O1566:O1566)</f>
        <v>0</v>
      </c>
      <c r="P1567" s="32">
        <f>SUMIF(AF1566:AF1566, TRUE, P1566:P1566)</f>
        <v>0</v>
      </c>
      <c r="Q1567" s="32">
        <f>SUMIF(AF1566:AF1566, TRUE, Q1566:Q1566)</f>
        <v>0</v>
      </c>
      <c r="R1567" s="32">
        <f>SUMIF(AF1566:AF1566, TRUE, R1566:R1566)</f>
        <v>0</v>
      </c>
      <c r="S1567" s="32">
        <f>SUMIF(AF1566:AF1566, TRUE, S1566:S1566)</f>
        <v>0</v>
      </c>
      <c r="T1567" s="32">
        <f>SUMIF(AF1566:AF1566, TRUE, T1566:T1566)</f>
        <v>0</v>
      </c>
      <c r="U1567" s="31" t="s">
        <v>384</v>
      </c>
      <c r="V1567" s="32">
        <f>SUMIF(AF1566:AF1566, TRUE, V1566:V1566)</f>
        <v>0</v>
      </c>
      <c r="W1567" s="32">
        <f>SUMIF(AF1566:AF1566, TRUE, W1566:W1566)</f>
        <v>0</v>
      </c>
      <c r="X1567" s="32">
        <f>SUMIF(AF1566:AF1566, TRUE, X1566:X1566)</f>
        <v>0</v>
      </c>
      <c r="Y1567" s="32">
        <f>SUMIF(AF1566:AF1566, TRUE, Y1566:Y1566)</f>
        <v>0</v>
      </c>
      <c r="Z1567" s="32">
        <f>SUMIF(AF1566:AF1566, TRUE, Z1566:Z1566)</f>
        <v>0</v>
      </c>
      <c r="AA1567" s="32">
        <f>SUMIF(AF1566:AF1566, TRUE, AA1566:AA1566)</f>
        <v>0</v>
      </c>
      <c r="AB1567" s="32">
        <f>SUMIF(AF1566:AF1566, TRUE, AB1566:AB1566)</f>
        <v>0</v>
      </c>
      <c r="AC1567" s="32">
        <f>SUMIF(AF1566:AF1566, TRUE, AC1566:AC1566)</f>
        <v>0</v>
      </c>
      <c r="AD1567" s="32">
        <f>SUMIF(AF1566:AF1566, TRUE, AD1566:AD1566)</f>
        <v>0</v>
      </c>
      <c r="AE1567" s="32">
        <f>SUMIF(AF1566:AF1566, TRUE, AE1566:AE1566)</f>
        <v>0</v>
      </c>
      <c r="AF1567" t="b">
        <v>0</v>
      </c>
      <c r="AG1567" t="b">
        <v>0</v>
      </c>
    </row>
    <row r="1568" spans="1:33" x14ac:dyDescent="0.3">
      <c r="A1568" s="2" t="s">
        <v>1910</v>
      </c>
      <c r="B1568" s="2" t="s">
        <v>675</v>
      </c>
      <c r="C1568" s="2" t="s">
        <v>1775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2" t="s">
        <v>385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t="b">
        <v>1</v>
      </c>
      <c r="AG1568" t="b">
        <v>1</v>
      </c>
    </row>
    <row r="1569" spans="1:33" x14ac:dyDescent="0.3">
      <c r="A1569" s="31" t="s">
        <v>384</v>
      </c>
      <c r="B1569" s="31" t="s">
        <v>1774</v>
      </c>
      <c r="C1569" s="31" t="s">
        <v>384</v>
      </c>
      <c r="D1569" s="32">
        <f>SUMIF(AF1568:AF1568, TRUE, D1568:D1568)</f>
        <v>0</v>
      </c>
      <c r="E1569" s="32">
        <f>SUMIF(AF1568:AF1568, TRUE, E1568:E1568)</f>
        <v>0</v>
      </c>
      <c r="F1569" s="32">
        <f>SUMIF(AF1568:AF1568, TRUE, F1568:F1568)</f>
        <v>0</v>
      </c>
      <c r="G1569" s="32">
        <f>SUMIF(AF1568:AF1568, TRUE, G1568:G1568)</f>
        <v>0</v>
      </c>
      <c r="H1569" s="32">
        <f>SUMIF(AF1568:AF1568, TRUE, H1568:H1568)</f>
        <v>0</v>
      </c>
      <c r="I1569" s="32">
        <f>SUMIF(AF1568:AF1568, TRUE, I1568:I1568)</f>
        <v>0</v>
      </c>
      <c r="J1569" s="32">
        <f>SUMIF(AF1568:AF1568, TRUE, J1568:J1568)</f>
        <v>0</v>
      </c>
      <c r="K1569" s="32">
        <f>SUMIF(AF1568:AF1568, TRUE, K1568:K1568)</f>
        <v>0</v>
      </c>
      <c r="L1569" s="32">
        <f>SUMIF(AF1568:AF1568, TRUE, L1568:L1568)</f>
        <v>0</v>
      </c>
      <c r="M1569" s="32">
        <f>SUMIF(AF1568:AF1568, TRUE, M1568:M1568)</f>
        <v>0</v>
      </c>
      <c r="N1569" s="32">
        <f>SUMIF(AF1568:AF1568, TRUE, N1568:N1568)</f>
        <v>0</v>
      </c>
      <c r="O1569" s="32">
        <f>SUMIF(AF1568:AF1568, TRUE, O1568:O1568)</f>
        <v>0</v>
      </c>
      <c r="P1569" s="32">
        <f>SUMIF(AF1568:AF1568, TRUE, P1568:P1568)</f>
        <v>0</v>
      </c>
      <c r="Q1569" s="32">
        <f>SUMIF(AF1568:AF1568, TRUE, Q1568:Q1568)</f>
        <v>0</v>
      </c>
      <c r="R1569" s="32">
        <f>SUMIF(AF1568:AF1568, TRUE, R1568:R1568)</f>
        <v>0</v>
      </c>
      <c r="S1569" s="32">
        <f>SUMIF(AF1568:AF1568, TRUE, S1568:S1568)</f>
        <v>0</v>
      </c>
      <c r="T1569" s="32">
        <f>SUMIF(AF1568:AF1568, TRUE, T1568:T1568)</f>
        <v>0</v>
      </c>
      <c r="U1569" s="31" t="s">
        <v>384</v>
      </c>
      <c r="V1569" s="32">
        <f>SUMIF(AF1568:AF1568, TRUE, V1568:V1568)</f>
        <v>0</v>
      </c>
      <c r="W1569" s="32">
        <f>SUMIF(AF1568:AF1568, TRUE, W1568:W1568)</f>
        <v>0</v>
      </c>
      <c r="X1569" s="32">
        <f>SUMIF(AF1568:AF1568, TRUE, X1568:X1568)</f>
        <v>0</v>
      </c>
      <c r="Y1569" s="32">
        <f>SUMIF(AF1568:AF1568, TRUE, Y1568:Y1568)</f>
        <v>0</v>
      </c>
      <c r="Z1569" s="32">
        <f>SUMIF(AF1568:AF1568, TRUE, Z1568:Z1568)</f>
        <v>0</v>
      </c>
      <c r="AA1569" s="32">
        <f>SUMIF(AF1568:AF1568, TRUE, AA1568:AA1568)</f>
        <v>0</v>
      </c>
      <c r="AB1569" s="32">
        <f>SUMIF(AF1568:AF1568, TRUE, AB1568:AB1568)</f>
        <v>0</v>
      </c>
      <c r="AC1569" s="32">
        <f>SUMIF(AF1568:AF1568, TRUE, AC1568:AC1568)</f>
        <v>0</v>
      </c>
      <c r="AD1569" s="32">
        <f>SUMIF(AF1568:AF1568, TRUE, AD1568:AD1568)</f>
        <v>0</v>
      </c>
      <c r="AE1569" s="32">
        <f>SUMIF(AF1568:AF1568, TRUE, AE1568:AE1568)</f>
        <v>0</v>
      </c>
      <c r="AF1569" t="b">
        <v>0</v>
      </c>
      <c r="AG1569" t="b">
        <v>0</v>
      </c>
    </row>
    <row r="1570" spans="1:33" x14ac:dyDescent="0.3">
      <c r="A1570" s="2" t="s">
        <v>1909</v>
      </c>
      <c r="B1570" s="2" t="s">
        <v>1689</v>
      </c>
      <c r="C1570" s="2" t="s">
        <v>1808</v>
      </c>
      <c r="D1570" s="3">
        <v>0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2" t="s">
        <v>385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  <c r="AE1570" s="3">
        <v>0</v>
      </c>
      <c r="AF1570" t="b">
        <v>1</v>
      </c>
      <c r="AG1570" t="b">
        <v>1</v>
      </c>
    </row>
    <row r="1571" spans="1:33" x14ac:dyDescent="0.3">
      <c r="A1571" s="2" t="s">
        <v>1908</v>
      </c>
      <c r="B1571" s="2" t="s">
        <v>1690</v>
      </c>
      <c r="C1571" s="2" t="s">
        <v>1777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2" t="s">
        <v>385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  <c r="AE1571" s="3">
        <v>0</v>
      </c>
      <c r="AF1571" t="b">
        <v>1</v>
      </c>
      <c r="AG1571" t="b">
        <v>1</v>
      </c>
    </row>
    <row r="1572" spans="1:33" x14ac:dyDescent="0.3">
      <c r="A1572" s="31" t="s">
        <v>384</v>
      </c>
      <c r="B1572" s="31" t="s">
        <v>1774</v>
      </c>
      <c r="C1572" s="31" t="s">
        <v>384</v>
      </c>
      <c r="D1572" s="32">
        <f>SUMIF(AF1570:AF1571, TRUE, D1570:D1571)</f>
        <v>0</v>
      </c>
      <c r="E1572" s="32">
        <f>SUMIF(AF1570:AF1571, TRUE, E1570:E1571)</f>
        <v>0</v>
      </c>
      <c r="F1572" s="32">
        <f>SUMIF(AF1570:AF1571, TRUE, F1570:F1571)</f>
        <v>0</v>
      </c>
      <c r="G1572" s="32">
        <f>SUMIF(AF1570:AF1571, TRUE, G1570:G1571)</f>
        <v>0</v>
      </c>
      <c r="H1572" s="32">
        <f>SUMIF(AF1570:AF1571, TRUE, H1570:H1571)</f>
        <v>0</v>
      </c>
      <c r="I1572" s="32">
        <f>SUMIF(AF1570:AF1571, TRUE, I1570:I1571)</f>
        <v>0</v>
      </c>
      <c r="J1572" s="32">
        <f>SUMIF(AF1570:AF1571, TRUE, J1570:J1571)</f>
        <v>0</v>
      </c>
      <c r="K1572" s="32">
        <f>SUMIF(AF1570:AF1571, TRUE, K1570:K1571)</f>
        <v>0</v>
      </c>
      <c r="L1572" s="32">
        <f>SUMIF(AF1570:AF1571, TRUE, L1570:L1571)</f>
        <v>0</v>
      </c>
      <c r="M1572" s="32">
        <f>SUMIF(AF1570:AF1571, TRUE, M1570:M1571)</f>
        <v>0</v>
      </c>
      <c r="N1572" s="32">
        <f>SUMIF(AF1570:AF1571, TRUE, N1570:N1571)</f>
        <v>0</v>
      </c>
      <c r="O1572" s="32">
        <f>SUMIF(AF1570:AF1571, TRUE, O1570:O1571)</f>
        <v>0</v>
      </c>
      <c r="P1572" s="32">
        <f>SUMIF(AF1570:AF1571, TRUE, P1570:P1571)</f>
        <v>0</v>
      </c>
      <c r="Q1572" s="32">
        <f>SUMIF(AF1570:AF1571, TRUE, Q1570:Q1571)</f>
        <v>0</v>
      </c>
      <c r="R1572" s="32">
        <f>SUMIF(AF1570:AF1571, TRUE, R1570:R1571)</f>
        <v>0</v>
      </c>
      <c r="S1572" s="32">
        <f>SUMIF(AF1570:AF1571, TRUE, S1570:S1571)</f>
        <v>0</v>
      </c>
      <c r="T1572" s="32">
        <f>SUMIF(AF1570:AF1571, TRUE, T1570:T1571)</f>
        <v>0</v>
      </c>
      <c r="U1572" s="31" t="s">
        <v>384</v>
      </c>
      <c r="V1572" s="32">
        <f>SUMIF(AF1570:AF1571, TRUE, V1570:V1571)</f>
        <v>0</v>
      </c>
      <c r="W1572" s="32">
        <f>SUMIF(AF1570:AF1571, TRUE, W1570:W1571)</f>
        <v>0</v>
      </c>
      <c r="X1572" s="32">
        <f>SUMIF(AF1570:AF1571, TRUE, X1570:X1571)</f>
        <v>0</v>
      </c>
      <c r="Y1572" s="32">
        <f>SUMIF(AF1570:AF1571, TRUE, Y1570:Y1571)</f>
        <v>0</v>
      </c>
      <c r="Z1572" s="32">
        <f>SUMIF(AF1570:AF1571, TRUE, Z1570:Z1571)</f>
        <v>0</v>
      </c>
      <c r="AA1572" s="32">
        <f>SUMIF(AF1570:AF1571, TRUE, AA1570:AA1571)</f>
        <v>0</v>
      </c>
      <c r="AB1572" s="32">
        <f>SUMIF(AF1570:AF1571, TRUE, AB1570:AB1571)</f>
        <v>0</v>
      </c>
      <c r="AC1572" s="32">
        <f>SUMIF(AF1570:AF1571, TRUE, AC1570:AC1571)</f>
        <v>0</v>
      </c>
      <c r="AD1572" s="32">
        <f>SUMIF(AF1570:AF1571, TRUE, AD1570:AD1571)</f>
        <v>0</v>
      </c>
      <c r="AE1572" s="32">
        <f>SUMIF(AF1570:AF1571, TRUE, AE1570:AE1571)</f>
        <v>0</v>
      </c>
      <c r="AF1572" t="b">
        <v>0</v>
      </c>
      <c r="AG1572" t="b">
        <v>0</v>
      </c>
    </row>
    <row r="1573" spans="1:33" x14ac:dyDescent="0.3">
      <c r="A1573" s="2" t="s">
        <v>1907</v>
      </c>
      <c r="B1573" s="2" t="s">
        <v>1679</v>
      </c>
      <c r="C1573" s="2" t="s">
        <v>1808</v>
      </c>
      <c r="D1573" s="3">
        <v>0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2" t="s">
        <v>385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  <c r="AE1573" s="3">
        <v>0</v>
      </c>
      <c r="AF1573" t="b">
        <v>1</v>
      </c>
      <c r="AG1573" t="b">
        <v>1</v>
      </c>
    </row>
    <row r="1574" spans="1:33" x14ac:dyDescent="0.3">
      <c r="A1574" s="2" t="s">
        <v>1906</v>
      </c>
      <c r="B1574" s="2" t="s">
        <v>1691</v>
      </c>
      <c r="C1574" s="2" t="s">
        <v>1777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2" t="s">
        <v>385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  <c r="AE1574" s="3">
        <v>0</v>
      </c>
      <c r="AF1574" t="b">
        <v>1</v>
      </c>
      <c r="AG1574" t="b">
        <v>1</v>
      </c>
    </row>
    <row r="1575" spans="1:33" x14ac:dyDescent="0.3">
      <c r="A1575" s="2" t="s">
        <v>1905</v>
      </c>
      <c r="B1575" s="2" t="s">
        <v>1680</v>
      </c>
      <c r="C1575" s="2" t="s">
        <v>1777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2" t="s">
        <v>385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>
        <v>0</v>
      </c>
      <c r="AF1575" t="b">
        <v>1</v>
      </c>
      <c r="AG1575" t="b">
        <v>1</v>
      </c>
    </row>
    <row r="1576" spans="1:33" x14ac:dyDescent="0.3">
      <c r="A1576" s="2" t="s">
        <v>1904</v>
      </c>
      <c r="B1576" s="2" t="s">
        <v>1681</v>
      </c>
      <c r="C1576" s="2" t="s">
        <v>1777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2" t="s">
        <v>385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0</v>
      </c>
      <c r="AE1576" s="3">
        <v>0</v>
      </c>
      <c r="AF1576" t="b">
        <v>1</v>
      </c>
      <c r="AG1576" t="b">
        <v>1</v>
      </c>
    </row>
    <row r="1577" spans="1:33" x14ac:dyDescent="0.3">
      <c r="A1577" s="31" t="s">
        <v>384</v>
      </c>
      <c r="B1577" s="31" t="s">
        <v>1774</v>
      </c>
      <c r="C1577" s="31" t="s">
        <v>384</v>
      </c>
      <c r="D1577" s="32">
        <f>SUMIF(AF1573:AF1576, TRUE, D1573:D1576)</f>
        <v>0</v>
      </c>
      <c r="E1577" s="32">
        <f>SUMIF(AF1573:AF1576, TRUE, E1573:E1576)</f>
        <v>0</v>
      </c>
      <c r="F1577" s="32">
        <f>SUMIF(AF1573:AF1576, TRUE, F1573:F1576)</f>
        <v>0</v>
      </c>
      <c r="G1577" s="32">
        <f>SUMIF(AF1573:AF1576, TRUE, G1573:G1576)</f>
        <v>0</v>
      </c>
      <c r="H1577" s="32">
        <f>SUMIF(AF1573:AF1576, TRUE, H1573:H1576)</f>
        <v>0</v>
      </c>
      <c r="I1577" s="32">
        <f>SUMIF(AF1573:AF1576, TRUE, I1573:I1576)</f>
        <v>0</v>
      </c>
      <c r="J1577" s="32">
        <f>SUMIF(AF1573:AF1576, TRUE, J1573:J1576)</f>
        <v>0</v>
      </c>
      <c r="K1577" s="32">
        <f>SUMIF(AF1573:AF1576, TRUE, K1573:K1576)</f>
        <v>0</v>
      </c>
      <c r="L1577" s="32">
        <f>SUMIF(AF1573:AF1576, TRUE, L1573:L1576)</f>
        <v>0</v>
      </c>
      <c r="M1577" s="32">
        <f>SUMIF(AF1573:AF1576, TRUE, M1573:M1576)</f>
        <v>0</v>
      </c>
      <c r="N1577" s="32">
        <f>SUMIF(AF1573:AF1576, TRUE, N1573:N1576)</f>
        <v>0</v>
      </c>
      <c r="O1577" s="32">
        <f>SUMIF(AF1573:AF1576, TRUE, O1573:O1576)</f>
        <v>0</v>
      </c>
      <c r="P1577" s="32">
        <f>SUMIF(AF1573:AF1576, TRUE, P1573:P1576)</f>
        <v>0</v>
      </c>
      <c r="Q1577" s="32">
        <f>SUMIF(AF1573:AF1576, TRUE, Q1573:Q1576)</f>
        <v>0</v>
      </c>
      <c r="R1577" s="32">
        <f>SUMIF(AF1573:AF1576, TRUE, R1573:R1576)</f>
        <v>0</v>
      </c>
      <c r="S1577" s="32">
        <f>SUMIF(AF1573:AF1576, TRUE, S1573:S1576)</f>
        <v>0</v>
      </c>
      <c r="T1577" s="32">
        <f>SUMIF(AF1573:AF1576, TRUE, T1573:T1576)</f>
        <v>0</v>
      </c>
      <c r="U1577" s="31" t="s">
        <v>384</v>
      </c>
      <c r="V1577" s="32">
        <f>SUMIF(AF1573:AF1576, TRUE, V1573:V1576)</f>
        <v>0</v>
      </c>
      <c r="W1577" s="32">
        <f>SUMIF(AF1573:AF1576, TRUE, W1573:W1576)</f>
        <v>0</v>
      </c>
      <c r="X1577" s="32">
        <f>SUMIF(AF1573:AF1576, TRUE, X1573:X1576)</f>
        <v>0</v>
      </c>
      <c r="Y1577" s="32">
        <f>SUMIF(AF1573:AF1576, TRUE, Y1573:Y1576)</f>
        <v>0</v>
      </c>
      <c r="Z1577" s="32">
        <f>SUMIF(AF1573:AF1576, TRUE, Z1573:Z1576)</f>
        <v>0</v>
      </c>
      <c r="AA1577" s="32">
        <f>SUMIF(AF1573:AF1576, TRUE, AA1573:AA1576)</f>
        <v>0</v>
      </c>
      <c r="AB1577" s="32">
        <f>SUMIF(AF1573:AF1576, TRUE, AB1573:AB1576)</f>
        <v>0</v>
      </c>
      <c r="AC1577" s="32">
        <f>SUMIF(AF1573:AF1576, TRUE, AC1573:AC1576)</f>
        <v>0</v>
      </c>
      <c r="AD1577" s="32">
        <f>SUMIF(AF1573:AF1576, TRUE, AD1573:AD1576)</f>
        <v>0</v>
      </c>
      <c r="AE1577" s="32">
        <f>SUMIF(AF1573:AF1576, TRUE, AE1573:AE1576)</f>
        <v>0</v>
      </c>
      <c r="AF1577" t="b">
        <v>0</v>
      </c>
      <c r="AG1577" t="b">
        <v>0</v>
      </c>
    </row>
    <row r="1578" spans="1:33" x14ac:dyDescent="0.3">
      <c r="A1578" s="2" t="s">
        <v>1903</v>
      </c>
      <c r="B1578" s="2" t="s">
        <v>1682</v>
      </c>
      <c r="C1578" s="2" t="s">
        <v>1808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2" t="s">
        <v>385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  <c r="AE1578" s="3">
        <v>0</v>
      </c>
      <c r="AF1578" t="b">
        <v>1</v>
      </c>
      <c r="AG1578" t="b">
        <v>1</v>
      </c>
    </row>
    <row r="1579" spans="1:33" x14ac:dyDescent="0.3">
      <c r="A1579" s="2" t="s">
        <v>1902</v>
      </c>
      <c r="B1579" s="2" t="s">
        <v>1683</v>
      </c>
      <c r="C1579" s="2" t="s">
        <v>1777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2" t="s">
        <v>385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  <c r="AE1579" s="3">
        <v>0</v>
      </c>
      <c r="AF1579" t="b">
        <v>1</v>
      </c>
      <c r="AG1579" t="b">
        <v>1</v>
      </c>
    </row>
    <row r="1580" spans="1:33" x14ac:dyDescent="0.3">
      <c r="A1580" s="2" t="s">
        <v>1901</v>
      </c>
      <c r="B1580" s="2" t="s">
        <v>1684</v>
      </c>
      <c r="C1580" s="2" t="s">
        <v>1777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2" t="s">
        <v>385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t="b">
        <v>1</v>
      </c>
      <c r="AG1580" t="b">
        <v>1</v>
      </c>
    </row>
    <row r="1581" spans="1:33" x14ac:dyDescent="0.3">
      <c r="A1581" s="2" t="s">
        <v>1900</v>
      </c>
      <c r="B1581" s="2" t="s">
        <v>1685</v>
      </c>
      <c r="C1581" s="2" t="s">
        <v>1777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2" t="s">
        <v>385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t="b">
        <v>1</v>
      </c>
      <c r="AG1581" t="b">
        <v>1</v>
      </c>
    </row>
    <row r="1582" spans="1:33" x14ac:dyDescent="0.3">
      <c r="A1582" s="2" t="s">
        <v>1899</v>
      </c>
      <c r="B1582" s="2" t="s">
        <v>1686</v>
      </c>
      <c r="C1582" s="2" t="s">
        <v>1777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2" t="s">
        <v>385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t="b">
        <v>1</v>
      </c>
      <c r="AG1582" t="b">
        <v>1</v>
      </c>
    </row>
    <row r="1583" spans="1:33" x14ac:dyDescent="0.3">
      <c r="A1583" s="2" t="s">
        <v>1898</v>
      </c>
      <c r="B1583" s="2" t="s">
        <v>1687</v>
      </c>
      <c r="C1583" s="2" t="s">
        <v>1777</v>
      </c>
      <c r="D1583" s="3">
        <v>0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2" t="s">
        <v>385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t="b">
        <v>1</v>
      </c>
      <c r="AG1583" t="b">
        <v>1</v>
      </c>
    </row>
    <row r="1584" spans="1:33" x14ac:dyDescent="0.3">
      <c r="A1584" s="31" t="s">
        <v>384</v>
      </c>
      <c r="B1584" s="31" t="s">
        <v>1774</v>
      </c>
      <c r="C1584" s="31" t="s">
        <v>384</v>
      </c>
      <c r="D1584" s="32">
        <f>SUMIF(AF1578:AF1583, TRUE, D1578:D1583)</f>
        <v>0</v>
      </c>
      <c r="E1584" s="32">
        <f>SUMIF(AF1578:AF1583, TRUE, E1578:E1583)</f>
        <v>0</v>
      </c>
      <c r="F1584" s="32">
        <f>SUMIF(AF1578:AF1583, TRUE, F1578:F1583)</f>
        <v>0</v>
      </c>
      <c r="G1584" s="32">
        <f>SUMIF(AF1578:AF1583, TRUE, G1578:G1583)</f>
        <v>0</v>
      </c>
      <c r="H1584" s="32">
        <f>SUMIF(AF1578:AF1583, TRUE, H1578:H1583)</f>
        <v>0</v>
      </c>
      <c r="I1584" s="32">
        <f>SUMIF(AF1578:AF1583, TRUE, I1578:I1583)</f>
        <v>0</v>
      </c>
      <c r="J1584" s="32">
        <f>SUMIF(AF1578:AF1583, TRUE, J1578:J1583)</f>
        <v>0</v>
      </c>
      <c r="K1584" s="32">
        <f>SUMIF(AF1578:AF1583, TRUE, K1578:K1583)</f>
        <v>0</v>
      </c>
      <c r="L1584" s="32">
        <f>SUMIF(AF1578:AF1583, TRUE, L1578:L1583)</f>
        <v>0</v>
      </c>
      <c r="M1584" s="32">
        <f>SUMIF(AF1578:AF1583, TRUE, M1578:M1583)</f>
        <v>0</v>
      </c>
      <c r="N1584" s="32">
        <f>SUMIF(AF1578:AF1583, TRUE, N1578:N1583)</f>
        <v>0</v>
      </c>
      <c r="O1584" s="32">
        <f>SUMIF(AF1578:AF1583, TRUE, O1578:O1583)</f>
        <v>0</v>
      </c>
      <c r="P1584" s="32">
        <f>SUMIF(AF1578:AF1583, TRUE, P1578:P1583)</f>
        <v>0</v>
      </c>
      <c r="Q1584" s="32">
        <f>SUMIF(AF1578:AF1583, TRUE, Q1578:Q1583)</f>
        <v>0</v>
      </c>
      <c r="R1584" s="32">
        <f>SUMIF(AF1578:AF1583, TRUE, R1578:R1583)</f>
        <v>0</v>
      </c>
      <c r="S1584" s="32">
        <f>SUMIF(AF1578:AF1583, TRUE, S1578:S1583)</f>
        <v>0</v>
      </c>
      <c r="T1584" s="32">
        <f>SUMIF(AF1578:AF1583, TRUE, T1578:T1583)</f>
        <v>0</v>
      </c>
      <c r="U1584" s="31" t="s">
        <v>384</v>
      </c>
      <c r="V1584" s="32">
        <f>SUMIF(AF1578:AF1583, TRUE, V1578:V1583)</f>
        <v>0</v>
      </c>
      <c r="W1584" s="32">
        <f>SUMIF(AF1578:AF1583, TRUE, W1578:W1583)</f>
        <v>0</v>
      </c>
      <c r="X1584" s="32">
        <f>SUMIF(AF1578:AF1583, TRUE, X1578:X1583)</f>
        <v>0</v>
      </c>
      <c r="Y1584" s="32">
        <f>SUMIF(AF1578:AF1583, TRUE, Y1578:Y1583)</f>
        <v>0</v>
      </c>
      <c r="Z1584" s="32">
        <f>SUMIF(AF1578:AF1583, TRUE, Z1578:Z1583)</f>
        <v>0</v>
      </c>
      <c r="AA1584" s="32">
        <f>SUMIF(AF1578:AF1583, TRUE, AA1578:AA1583)</f>
        <v>0</v>
      </c>
      <c r="AB1584" s="32">
        <f>SUMIF(AF1578:AF1583, TRUE, AB1578:AB1583)</f>
        <v>0</v>
      </c>
      <c r="AC1584" s="32">
        <f>SUMIF(AF1578:AF1583, TRUE, AC1578:AC1583)</f>
        <v>0</v>
      </c>
      <c r="AD1584" s="32">
        <f>SUMIF(AF1578:AF1583, TRUE, AD1578:AD1583)</f>
        <v>0</v>
      </c>
      <c r="AE1584" s="32">
        <f>SUMIF(AF1578:AF1583, TRUE, AE1578:AE1583)</f>
        <v>0</v>
      </c>
      <c r="AF1584" t="b">
        <v>0</v>
      </c>
      <c r="AG1584" t="b">
        <v>0</v>
      </c>
    </row>
    <row r="1585" spans="1:33" x14ac:dyDescent="0.3">
      <c r="A1585" s="2" t="s">
        <v>1897</v>
      </c>
      <c r="B1585" s="2" t="s">
        <v>673</v>
      </c>
      <c r="C1585" s="2" t="s">
        <v>1775</v>
      </c>
      <c r="D1585" s="3">
        <v>0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2" t="s">
        <v>385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  <c r="AE1585" s="3">
        <v>0</v>
      </c>
      <c r="AF1585" t="b">
        <v>1</v>
      </c>
      <c r="AG1585" t="b">
        <v>1</v>
      </c>
    </row>
    <row r="1586" spans="1:33" x14ac:dyDescent="0.3">
      <c r="A1586" s="2" t="s">
        <v>1896</v>
      </c>
      <c r="B1586" s="2" t="s">
        <v>560</v>
      </c>
      <c r="C1586" s="2" t="s">
        <v>1775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2" t="s">
        <v>385</v>
      </c>
      <c r="V1586" s="3">
        <v>0</v>
      </c>
      <c r="W1586" s="3">
        <v>371581.26</v>
      </c>
      <c r="X1586" s="3">
        <v>0</v>
      </c>
      <c r="Y1586" s="3">
        <v>194561.93</v>
      </c>
      <c r="Z1586" s="3">
        <v>0</v>
      </c>
      <c r="AA1586" s="3">
        <v>334415.55</v>
      </c>
      <c r="AB1586" s="3">
        <v>0</v>
      </c>
      <c r="AC1586" s="3">
        <v>619072.51</v>
      </c>
      <c r="AD1586" s="3">
        <v>0</v>
      </c>
      <c r="AE1586" s="3">
        <v>590893.43999999994</v>
      </c>
      <c r="AF1586" t="b">
        <v>1</v>
      </c>
      <c r="AG1586" t="b">
        <v>1</v>
      </c>
    </row>
    <row r="1587" spans="1:33" x14ac:dyDescent="0.3">
      <c r="A1587" s="31" t="s">
        <v>384</v>
      </c>
      <c r="B1587" s="31" t="s">
        <v>1774</v>
      </c>
      <c r="C1587" s="31" t="s">
        <v>384</v>
      </c>
      <c r="D1587" s="32">
        <f>SUMIF(AF1585:AF1586, TRUE, D1585:D1586)</f>
        <v>0</v>
      </c>
      <c r="E1587" s="32">
        <f>SUMIF(AF1585:AF1586, TRUE, E1585:E1586)</f>
        <v>0</v>
      </c>
      <c r="F1587" s="32">
        <f>SUMIF(AF1585:AF1586, TRUE, F1585:F1586)</f>
        <v>0</v>
      </c>
      <c r="G1587" s="32">
        <f>SUMIF(AF1585:AF1586, TRUE, G1585:G1586)</f>
        <v>0</v>
      </c>
      <c r="H1587" s="32">
        <f>SUMIF(AF1585:AF1586, TRUE, H1585:H1586)</f>
        <v>0</v>
      </c>
      <c r="I1587" s="32">
        <f>SUMIF(AF1585:AF1586, TRUE, I1585:I1586)</f>
        <v>0</v>
      </c>
      <c r="J1587" s="32">
        <f>SUMIF(AF1585:AF1586, TRUE, J1585:J1586)</f>
        <v>0</v>
      </c>
      <c r="K1587" s="32">
        <f>SUMIF(AF1585:AF1586, TRUE, K1585:K1586)</f>
        <v>0</v>
      </c>
      <c r="L1587" s="32">
        <f>SUMIF(AF1585:AF1586, TRUE, L1585:L1586)</f>
        <v>0</v>
      </c>
      <c r="M1587" s="32">
        <f>SUMIF(AF1585:AF1586, TRUE, M1585:M1586)</f>
        <v>0</v>
      </c>
      <c r="N1587" s="32">
        <f>SUMIF(AF1585:AF1586, TRUE, N1585:N1586)</f>
        <v>0</v>
      </c>
      <c r="O1587" s="32">
        <f>SUMIF(AF1585:AF1586, TRUE, O1585:O1586)</f>
        <v>0</v>
      </c>
      <c r="P1587" s="32">
        <f>SUMIF(AF1585:AF1586, TRUE, P1585:P1586)</f>
        <v>0</v>
      </c>
      <c r="Q1587" s="32">
        <f>SUMIF(AF1585:AF1586, TRUE, Q1585:Q1586)</f>
        <v>0</v>
      </c>
      <c r="R1587" s="32">
        <f>SUMIF(AF1585:AF1586, TRUE, R1585:R1586)</f>
        <v>0</v>
      </c>
      <c r="S1587" s="32">
        <f>SUMIF(AF1585:AF1586, TRUE, S1585:S1586)</f>
        <v>0</v>
      </c>
      <c r="T1587" s="32">
        <f>SUMIF(AF1585:AF1586, TRUE, T1585:T1586)</f>
        <v>0</v>
      </c>
      <c r="U1587" s="31" t="s">
        <v>384</v>
      </c>
      <c r="V1587" s="32">
        <f>SUMIF(AF1585:AF1586, TRUE, V1585:V1586)</f>
        <v>0</v>
      </c>
      <c r="W1587" s="32">
        <f>SUMIF(AF1585:AF1586, TRUE, W1585:W1586)</f>
        <v>371581.26</v>
      </c>
      <c r="X1587" s="32">
        <f>SUMIF(AF1585:AF1586, TRUE, X1585:X1586)</f>
        <v>0</v>
      </c>
      <c r="Y1587" s="32">
        <f>SUMIF(AF1585:AF1586, TRUE, Y1585:Y1586)</f>
        <v>194561.93</v>
      </c>
      <c r="Z1587" s="32">
        <f>SUMIF(AF1585:AF1586, TRUE, Z1585:Z1586)</f>
        <v>0</v>
      </c>
      <c r="AA1587" s="32">
        <f>SUMIF(AF1585:AF1586, TRUE, AA1585:AA1586)</f>
        <v>334415.55</v>
      </c>
      <c r="AB1587" s="32">
        <f>SUMIF(AF1585:AF1586, TRUE, AB1585:AB1586)</f>
        <v>0</v>
      </c>
      <c r="AC1587" s="32">
        <f>SUMIF(AF1585:AF1586, TRUE, AC1585:AC1586)</f>
        <v>619072.51</v>
      </c>
      <c r="AD1587" s="32">
        <f>SUMIF(AF1585:AF1586, TRUE, AD1585:AD1586)</f>
        <v>0</v>
      </c>
      <c r="AE1587" s="32">
        <f>SUMIF(AF1585:AF1586, TRUE, AE1585:AE1586)</f>
        <v>590893.43999999994</v>
      </c>
      <c r="AF1587" t="b">
        <v>0</v>
      </c>
      <c r="AG1587" t="b">
        <v>0</v>
      </c>
    </row>
    <row r="1588" spans="1:33" x14ac:dyDescent="0.3">
      <c r="A1588" s="2" t="s">
        <v>1895</v>
      </c>
      <c r="B1588" s="2" t="s">
        <v>1688</v>
      </c>
      <c r="C1588" s="2" t="s">
        <v>1775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2" t="s">
        <v>385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  <c r="AE1588" s="3">
        <v>0</v>
      </c>
      <c r="AF1588" t="b">
        <v>1</v>
      </c>
      <c r="AG1588" t="b">
        <v>1</v>
      </c>
    </row>
    <row r="1589" spans="1:33" x14ac:dyDescent="0.3">
      <c r="A1589" s="2" t="s">
        <v>1894</v>
      </c>
      <c r="B1589" s="2" t="s">
        <v>556</v>
      </c>
      <c r="C1589" s="2" t="s">
        <v>1775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2" t="s">
        <v>385</v>
      </c>
      <c r="V1589" s="3">
        <v>19022802</v>
      </c>
      <c r="W1589" s="3">
        <v>20006040.18</v>
      </c>
      <c r="X1589" s="3">
        <v>0</v>
      </c>
      <c r="Y1589" s="3">
        <v>6380415.5</v>
      </c>
      <c r="Z1589" s="3">
        <v>0</v>
      </c>
      <c r="AA1589" s="3">
        <v>120000</v>
      </c>
      <c r="AB1589" s="3">
        <v>0</v>
      </c>
      <c r="AC1589" s="3">
        <v>2622490</v>
      </c>
      <c r="AD1589" s="3">
        <v>0</v>
      </c>
      <c r="AE1589" s="3">
        <v>3717353.93</v>
      </c>
      <c r="AF1589" t="b">
        <v>1</v>
      </c>
      <c r="AG1589" t="b">
        <v>1</v>
      </c>
    </row>
    <row r="1590" spans="1:33" x14ac:dyDescent="0.3">
      <c r="A1590" s="31" t="s">
        <v>384</v>
      </c>
      <c r="B1590" s="31" t="s">
        <v>1774</v>
      </c>
      <c r="C1590" s="31" t="s">
        <v>384</v>
      </c>
      <c r="D1590" s="32">
        <f>SUMIF(AF1588:AF1589, TRUE, D1588:D1589)</f>
        <v>0</v>
      </c>
      <c r="E1590" s="32">
        <f>SUMIF(AF1588:AF1589, TRUE, E1588:E1589)</f>
        <v>0</v>
      </c>
      <c r="F1590" s="32">
        <f>SUMIF(AF1588:AF1589, TRUE, F1588:F1589)</f>
        <v>0</v>
      </c>
      <c r="G1590" s="32">
        <f>SUMIF(AF1588:AF1589, TRUE, G1588:G1589)</f>
        <v>0</v>
      </c>
      <c r="H1590" s="32">
        <f>SUMIF(AF1588:AF1589, TRUE, H1588:H1589)</f>
        <v>0</v>
      </c>
      <c r="I1590" s="32">
        <f>SUMIF(AF1588:AF1589, TRUE, I1588:I1589)</f>
        <v>0</v>
      </c>
      <c r="J1590" s="32">
        <f>SUMIF(AF1588:AF1589, TRUE, J1588:J1589)</f>
        <v>0</v>
      </c>
      <c r="K1590" s="32">
        <f>SUMIF(AF1588:AF1589, TRUE, K1588:K1589)</f>
        <v>0</v>
      </c>
      <c r="L1590" s="32">
        <f>SUMIF(AF1588:AF1589, TRUE, L1588:L1589)</f>
        <v>0</v>
      </c>
      <c r="M1590" s="32">
        <f>SUMIF(AF1588:AF1589, TRUE, M1588:M1589)</f>
        <v>0</v>
      </c>
      <c r="N1590" s="32">
        <f>SUMIF(AF1588:AF1589, TRUE, N1588:N1589)</f>
        <v>0</v>
      </c>
      <c r="O1590" s="32">
        <f>SUMIF(AF1588:AF1589, TRUE, O1588:O1589)</f>
        <v>0</v>
      </c>
      <c r="P1590" s="32">
        <f>SUMIF(AF1588:AF1589, TRUE, P1588:P1589)</f>
        <v>0</v>
      </c>
      <c r="Q1590" s="32">
        <f>SUMIF(AF1588:AF1589, TRUE, Q1588:Q1589)</f>
        <v>0</v>
      </c>
      <c r="R1590" s="32">
        <f>SUMIF(AF1588:AF1589, TRUE, R1588:R1589)</f>
        <v>0</v>
      </c>
      <c r="S1590" s="32">
        <f>SUMIF(AF1588:AF1589, TRUE, S1588:S1589)</f>
        <v>0</v>
      </c>
      <c r="T1590" s="32">
        <f>SUMIF(AF1588:AF1589, TRUE, T1588:T1589)</f>
        <v>0</v>
      </c>
      <c r="U1590" s="31" t="s">
        <v>384</v>
      </c>
      <c r="V1590" s="32">
        <f>SUMIF(AF1588:AF1589, TRUE, V1588:V1589)</f>
        <v>19022802</v>
      </c>
      <c r="W1590" s="32">
        <f>SUMIF(AF1588:AF1589, TRUE, W1588:W1589)</f>
        <v>20006040.18</v>
      </c>
      <c r="X1590" s="32">
        <f>SUMIF(AF1588:AF1589, TRUE, X1588:X1589)</f>
        <v>0</v>
      </c>
      <c r="Y1590" s="32">
        <f>SUMIF(AF1588:AF1589, TRUE, Y1588:Y1589)</f>
        <v>6380415.5</v>
      </c>
      <c r="Z1590" s="32">
        <f>SUMIF(AF1588:AF1589, TRUE, Z1588:Z1589)</f>
        <v>0</v>
      </c>
      <c r="AA1590" s="32">
        <f>SUMIF(AF1588:AF1589, TRUE, AA1588:AA1589)</f>
        <v>120000</v>
      </c>
      <c r="AB1590" s="32">
        <f>SUMIF(AF1588:AF1589, TRUE, AB1588:AB1589)</f>
        <v>0</v>
      </c>
      <c r="AC1590" s="32">
        <f>SUMIF(AF1588:AF1589, TRUE, AC1588:AC1589)</f>
        <v>2622490</v>
      </c>
      <c r="AD1590" s="32">
        <f>SUMIF(AF1588:AF1589, TRUE, AD1588:AD1589)</f>
        <v>0</v>
      </c>
      <c r="AE1590" s="32">
        <f>SUMIF(AF1588:AF1589, TRUE, AE1588:AE1589)</f>
        <v>3717353.93</v>
      </c>
      <c r="AF1590" t="b">
        <v>0</v>
      </c>
      <c r="AG1590" t="b">
        <v>0</v>
      </c>
    </row>
    <row r="1591" spans="1:33" x14ac:dyDescent="0.3">
      <c r="A1591" s="2" t="s">
        <v>1893</v>
      </c>
      <c r="B1591" s="2" t="s">
        <v>674</v>
      </c>
      <c r="C1591" s="2" t="s">
        <v>1775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2" t="s">
        <v>385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  <c r="AE1591" s="3">
        <v>0</v>
      </c>
      <c r="AF1591" t="b">
        <v>1</v>
      </c>
      <c r="AG1591" t="b">
        <v>1</v>
      </c>
    </row>
    <row r="1592" spans="1:33" x14ac:dyDescent="0.3">
      <c r="A1592" s="31" t="s">
        <v>384</v>
      </c>
      <c r="B1592" s="31" t="s">
        <v>1774</v>
      </c>
      <c r="C1592" s="31" t="s">
        <v>384</v>
      </c>
      <c r="D1592" s="32">
        <f>SUMIF(AF1591:AF1591, TRUE, D1591:D1591)</f>
        <v>0</v>
      </c>
      <c r="E1592" s="32">
        <f>SUMIF(AF1591:AF1591, TRUE, E1591:E1591)</f>
        <v>0</v>
      </c>
      <c r="F1592" s="32">
        <f>SUMIF(AF1591:AF1591, TRUE, F1591:F1591)</f>
        <v>0</v>
      </c>
      <c r="G1592" s="32">
        <f>SUMIF(AF1591:AF1591, TRUE, G1591:G1591)</f>
        <v>0</v>
      </c>
      <c r="H1592" s="32">
        <f>SUMIF(AF1591:AF1591, TRUE, H1591:H1591)</f>
        <v>0</v>
      </c>
      <c r="I1592" s="32">
        <f>SUMIF(AF1591:AF1591, TRUE, I1591:I1591)</f>
        <v>0</v>
      </c>
      <c r="J1592" s="32">
        <f>SUMIF(AF1591:AF1591, TRUE, J1591:J1591)</f>
        <v>0</v>
      </c>
      <c r="K1592" s="32">
        <f>SUMIF(AF1591:AF1591, TRUE, K1591:K1591)</f>
        <v>0</v>
      </c>
      <c r="L1592" s="32">
        <f>SUMIF(AF1591:AF1591, TRUE, L1591:L1591)</f>
        <v>0</v>
      </c>
      <c r="M1592" s="32">
        <f>SUMIF(AF1591:AF1591, TRUE, M1591:M1591)</f>
        <v>0</v>
      </c>
      <c r="N1592" s="32">
        <f>SUMIF(AF1591:AF1591, TRUE, N1591:N1591)</f>
        <v>0</v>
      </c>
      <c r="O1592" s="32">
        <f>SUMIF(AF1591:AF1591, TRUE, O1591:O1591)</f>
        <v>0</v>
      </c>
      <c r="P1592" s="32">
        <f>SUMIF(AF1591:AF1591, TRUE, P1591:P1591)</f>
        <v>0</v>
      </c>
      <c r="Q1592" s="32">
        <f>SUMIF(AF1591:AF1591, TRUE, Q1591:Q1591)</f>
        <v>0</v>
      </c>
      <c r="R1592" s="32">
        <f>SUMIF(AF1591:AF1591, TRUE, R1591:R1591)</f>
        <v>0</v>
      </c>
      <c r="S1592" s="32">
        <f>SUMIF(AF1591:AF1591, TRUE, S1591:S1591)</f>
        <v>0</v>
      </c>
      <c r="T1592" s="32">
        <f>SUMIF(AF1591:AF1591, TRUE, T1591:T1591)</f>
        <v>0</v>
      </c>
      <c r="U1592" s="31" t="s">
        <v>384</v>
      </c>
      <c r="V1592" s="32">
        <f>SUMIF(AF1591:AF1591, TRUE, V1591:V1591)</f>
        <v>0</v>
      </c>
      <c r="W1592" s="32">
        <f>SUMIF(AF1591:AF1591, TRUE, W1591:W1591)</f>
        <v>0</v>
      </c>
      <c r="X1592" s="32">
        <f>SUMIF(AF1591:AF1591, TRUE, X1591:X1591)</f>
        <v>0</v>
      </c>
      <c r="Y1592" s="32">
        <f>SUMIF(AF1591:AF1591, TRUE, Y1591:Y1591)</f>
        <v>0</v>
      </c>
      <c r="Z1592" s="32">
        <f>SUMIF(AF1591:AF1591, TRUE, Z1591:Z1591)</f>
        <v>0</v>
      </c>
      <c r="AA1592" s="32">
        <f>SUMIF(AF1591:AF1591, TRUE, AA1591:AA1591)</f>
        <v>0</v>
      </c>
      <c r="AB1592" s="32">
        <f>SUMIF(AF1591:AF1591, TRUE, AB1591:AB1591)</f>
        <v>0</v>
      </c>
      <c r="AC1592" s="32">
        <f>SUMIF(AF1591:AF1591, TRUE, AC1591:AC1591)</f>
        <v>0</v>
      </c>
      <c r="AD1592" s="32">
        <f>SUMIF(AF1591:AF1591, TRUE, AD1591:AD1591)</f>
        <v>0</v>
      </c>
      <c r="AE1592" s="32">
        <f>SUMIF(AF1591:AF1591, TRUE, AE1591:AE1591)</f>
        <v>0</v>
      </c>
      <c r="AF1592" t="b">
        <v>0</v>
      </c>
      <c r="AG1592" t="b">
        <v>0</v>
      </c>
    </row>
    <row r="1593" spans="1:33" x14ac:dyDescent="0.3">
      <c r="A1593" s="2" t="s">
        <v>1892</v>
      </c>
      <c r="B1593" s="2" t="s">
        <v>673</v>
      </c>
      <c r="C1593" s="2" t="s">
        <v>1775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2" t="s">
        <v>385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>
        <v>0</v>
      </c>
      <c r="AF1593" t="b">
        <v>1</v>
      </c>
      <c r="AG1593" t="b">
        <v>1</v>
      </c>
    </row>
    <row r="1594" spans="1:33" x14ac:dyDescent="0.3">
      <c r="A1594" s="2" t="s">
        <v>1891</v>
      </c>
      <c r="B1594" s="2" t="s">
        <v>560</v>
      </c>
      <c r="C1594" s="2" t="s">
        <v>1775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  <c r="U1594" s="2" t="s">
        <v>385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  <c r="AD1594" s="3">
        <v>0</v>
      </c>
      <c r="AE1594" s="3">
        <v>0</v>
      </c>
      <c r="AF1594" t="b">
        <v>1</v>
      </c>
      <c r="AG1594" t="b">
        <v>1</v>
      </c>
    </row>
    <row r="1595" spans="1:33" x14ac:dyDescent="0.3">
      <c r="A1595" s="31" t="s">
        <v>384</v>
      </c>
      <c r="B1595" s="31" t="s">
        <v>1774</v>
      </c>
      <c r="C1595" s="31" t="s">
        <v>384</v>
      </c>
      <c r="D1595" s="32">
        <f>SUMIF(AF1593:AF1594, TRUE, D1593:D1594)</f>
        <v>0</v>
      </c>
      <c r="E1595" s="32">
        <f>SUMIF(AF1593:AF1594, TRUE, E1593:E1594)</f>
        <v>0</v>
      </c>
      <c r="F1595" s="32">
        <f>SUMIF(AF1593:AF1594, TRUE, F1593:F1594)</f>
        <v>0</v>
      </c>
      <c r="G1595" s="32">
        <f>SUMIF(AF1593:AF1594, TRUE, G1593:G1594)</f>
        <v>0</v>
      </c>
      <c r="H1595" s="32">
        <f>SUMIF(AF1593:AF1594, TRUE, H1593:H1594)</f>
        <v>0</v>
      </c>
      <c r="I1595" s="32">
        <f>SUMIF(AF1593:AF1594, TRUE, I1593:I1594)</f>
        <v>0</v>
      </c>
      <c r="J1595" s="32">
        <f>SUMIF(AF1593:AF1594, TRUE, J1593:J1594)</f>
        <v>0</v>
      </c>
      <c r="K1595" s="32">
        <f>SUMIF(AF1593:AF1594, TRUE, K1593:K1594)</f>
        <v>0</v>
      </c>
      <c r="L1595" s="32">
        <f>SUMIF(AF1593:AF1594, TRUE, L1593:L1594)</f>
        <v>0</v>
      </c>
      <c r="M1595" s="32">
        <f>SUMIF(AF1593:AF1594, TRUE, M1593:M1594)</f>
        <v>0</v>
      </c>
      <c r="N1595" s="32">
        <f>SUMIF(AF1593:AF1594, TRUE, N1593:N1594)</f>
        <v>0</v>
      </c>
      <c r="O1595" s="32">
        <f>SUMIF(AF1593:AF1594, TRUE, O1593:O1594)</f>
        <v>0</v>
      </c>
      <c r="P1595" s="32">
        <f>SUMIF(AF1593:AF1594, TRUE, P1593:P1594)</f>
        <v>0</v>
      </c>
      <c r="Q1595" s="32">
        <f>SUMIF(AF1593:AF1594, TRUE, Q1593:Q1594)</f>
        <v>0</v>
      </c>
      <c r="R1595" s="32">
        <f>SUMIF(AF1593:AF1594, TRUE, R1593:R1594)</f>
        <v>0</v>
      </c>
      <c r="S1595" s="32">
        <f>SUMIF(AF1593:AF1594, TRUE, S1593:S1594)</f>
        <v>0</v>
      </c>
      <c r="T1595" s="32">
        <f>SUMIF(AF1593:AF1594, TRUE, T1593:T1594)</f>
        <v>0</v>
      </c>
      <c r="U1595" s="31" t="s">
        <v>384</v>
      </c>
      <c r="V1595" s="32">
        <f>SUMIF(AF1593:AF1594, TRUE, V1593:V1594)</f>
        <v>0</v>
      </c>
      <c r="W1595" s="32">
        <f>SUMIF(AF1593:AF1594, TRUE, W1593:W1594)</f>
        <v>0</v>
      </c>
      <c r="X1595" s="32">
        <f>SUMIF(AF1593:AF1594, TRUE, X1593:X1594)</f>
        <v>0</v>
      </c>
      <c r="Y1595" s="32">
        <f>SUMIF(AF1593:AF1594, TRUE, Y1593:Y1594)</f>
        <v>0</v>
      </c>
      <c r="Z1595" s="32">
        <f>SUMIF(AF1593:AF1594, TRUE, Z1593:Z1594)</f>
        <v>0</v>
      </c>
      <c r="AA1595" s="32">
        <f>SUMIF(AF1593:AF1594, TRUE, AA1593:AA1594)</f>
        <v>0</v>
      </c>
      <c r="AB1595" s="32">
        <f>SUMIF(AF1593:AF1594, TRUE, AB1593:AB1594)</f>
        <v>0</v>
      </c>
      <c r="AC1595" s="32">
        <f>SUMIF(AF1593:AF1594, TRUE, AC1593:AC1594)</f>
        <v>0</v>
      </c>
      <c r="AD1595" s="32">
        <f>SUMIF(AF1593:AF1594, TRUE, AD1593:AD1594)</f>
        <v>0</v>
      </c>
      <c r="AE1595" s="32">
        <f>SUMIF(AF1593:AF1594, TRUE, AE1593:AE1594)</f>
        <v>0</v>
      </c>
      <c r="AF1595" t="b">
        <v>0</v>
      </c>
      <c r="AG1595" t="b">
        <v>0</v>
      </c>
    </row>
    <row r="1596" spans="1:33" x14ac:dyDescent="0.3">
      <c r="A1596" s="2" t="s">
        <v>1890</v>
      </c>
      <c r="B1596" s="2" t="s">
        <v>672</v>
      </c>
      <c r="C1596" s="2" t="s">
        <v>1775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2" t="s">
        <v>385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t="b">
        <v>1</v>
      </c>
      <c r="AG1596" t="b">
        <v>1</v>
      </c>
    </row>
    <row r="1597" spans="1:33" x14ac:dyDescent="0.3">
      <c r="A1597" s="2" t="s">
        <v>1889</v>
      </c>
      <c r="B1597" s="2" t="s">
        <v>671</v>
      </c>
      <c r="C1597" s="2" t="s">
        <v>1775</v>
      </c>
      <c r="D1597" s="3">
        <v>0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2" t="s">
        <v>385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  <c r="AE1597" s="3">
        <v>0</v>
      </c>
      <c r="AF1597" t="b">
        <v>1</v>
      </c>
      <c r="AG1597" t="b">
        <v>1</v>
      </c>
    </row>
    <row r="1598" spans="1:33" x14ac:dyDescent="0.3">
      <c r="A1598" s="31" t="s">
        <v>384</v>
      </c>
      <c r="B1598" s="31" t="s">
        <v>1774</v>
      </c>
      <c r="C1598" s="31" t="s">
        <v>384</v>
      </c>
      <c r="D1598" s="32">
        <f>SUMIF(AF1596:AF1597, TRUE, D1596:D1597)</f>
        <v>0</v>
      </c>
      <c r="E1598" s="32">
        <f>SUMIF(AF1596:AF1597, TRUE, E1596:E1597)</f>
        <v>0</v>
      </c>
      <c r="F1598" s="32">
        <f>SUMIF(AF1596:AF1597, TRUE, F1596:F1597)</f>
        <v>0</v>
      </c>
      <c r="G1598" s="32">
        <f>SUMIF(AF1596:AF1597, TRUE, G1596:G1597)</f>
        <v>0</v>
      </c>
      <c r="H1598" s="32">
        <f>SUMIF(AF1596:AF1597, TRUE, H1596:H1597)</f>
        <v>0</v>
      </c>
      <c r="I1598" s="32">
        <f>SUMIF(AF1596:AF1597, TRUE, I1596:I1597)</f>
        <v>0</v>
      </c>
      <c r="J1598" s="32">
        <f>SUMIF(AF1596:AF1597, TRUE, J1596:J1597)</f>
        <v>0</v>
      </c>
      <c r="K1598" s="32">
        <f>SUMIF(AF1596:AF1597, TRUE, K1596:K1597)</f>
        <v>0</v>
      </c>
      <c r="L1598" s="32">
        <f>SUMIF(AF1596:AF1597, TRUE, L1596:L1597)</f>
        <v>0</v>
      </c>
      <c r="M1598" s="32">
        <f>SUMIF(AF1596:AF1597, TRUE, M1596:M1597)</f>
        <v>0</v>
      </c>
      <c r="N1598" s="32">
        <f>SUMIF(AF1596:AF1597, TRUE, N1596:N1597)</f>
        <v>0</v>
      </c>
      <c r="O1598" s="32">
        <f>SUMIF(AF1596:AF1597, TRUE, O1596:O1597)</f>
        <v>0</v>
      </c>
      <c r="P1598" s="32">
        <f>SUMIF(AF1596:AF1597, TRUE, P1596:P1597)</f>
        <v>0</v>
      </c>
      <c r="Q1598" s="32">
        <f>SUMIF(AF1596:AF1597, TRUE, Q1596:Q1597)</f>
        <v>0</v>
      </c>
      <c r="R1598" s="32">
        <f>SUMIF(AF1596:AF1597, TRUE, R1596:R1597)</f>
        <v>0</v>
      </c>
      <c r="S1598" s="32">
        <f>SUMIF(AF1596:AF1597, TRUE, S1596:S1597)</f>
        <v>0</v>
      </c>
      <c r="T1598" s="32">
        <f>SUMIF(AF1596:AF1597, TRUE, T1596:T1597)</f>
        <v>0</v>
      </c>
      <c r="U1598" s="31" t="s">
        <v>384</v>
      </c>
      <c r="V1598" s="32">
        <f>SUMIF(AF1596:AF1597, TRUE, V1596:V1597)</f>
        <v>0</v>
      </c>
      <c r="W1598" s="32">
        <f>SUMIF(AF1596:AF1597, TRUE, W1596:W1597)</f>
        <v>0</v>
      </c>
      <c r="X1598" s="32">
        <f>SUMIF(AF1596:AF1597, TRUE, X1596:X1597)</f>
        <v>0</v>
      </c>
      <c r="Y1598" s="32">
        <f>SUMIF(AF1596:AF1597, TRUE, Y1596:Y1597)</f>
        <v>0</v>
      </c>
      <c r="Z1598" s="32">
        <f>SUMIF(AF1596:AF1597, TRUE, Z1596:Z1597)</f>
        <v>0</v>
      </c>
      <c r="AA1598" s="32">
        <f>SUMIF(AF1596:AF1597, TRUE, AA1596:AA1597)</f>
        <v>0</v>
      </c>
      <c r="AB1598" s="32">
        <f>SUMIF(AF1596:AF1597, TRUE, AB1596:AB1597)</f>
        <v>0</v>
      </c>
      <c r="AC1598" s="32">
        <f>SUMIF(AF1596:AF1597, TRUE, AC1596:AC1597)</f>
        <v>0</v>
      </c>
      <c r="AD1598" s="32">
        <f>SUMIF(AF1596:AF1597, TRUE, AD1596:AD1597)</f>
        <v>0</v>
      </c>
      <c r="AE1598" s="32">
        <f>SUMIF(AF1596:AF1597, TRUE, AE1596:AE1597)</f>
        <v>0</v>
      </c>
      <c r="AF1598" t="b">
        <v>0</v>
      </c>
      <c r="AG1598" t="b">
        <v>0</v>
      </c>
    </row>
    <row r="1599" spans="1:33" x14ac:dyDescent="0.3">
      <c r="A1599" s="2" t="s">
        <v>1888</v>
      </c>
      <c r="B1599" s="2" t="s">
        <v>670</v>
      </c>
      <c r="C1599" s="2" t="s">
        <v>1775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2" t="s">
        <v>385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0</v>
      </c>
      <c r="AE1599" s="3">
        <v>0</v>
      </c>
      <c r="AF1599" t="b">
        <v>1</v>
      </c>
      <c r="AG1599" t="b">
        <v>1</v>
      </c>
    </row>
    <row r="1600" spans="1:33" x14ac:dyDescent="0.3">
      <c r="A1600" s="2" t="s">
        <v>1887</v>
      </c>
      <c r="B1600" s="2" t="s">
        <v>669</v>
      </c>
      <c r="C1600" s="2" t="s">
        <v>1775</v>
      </c>
      <c r="D1600" s="3">
        <v>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2" t="s">
        <v>385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  <c r="AE1600" s="3">
        <v>0</v>
      </c>
      <c r="AF1600" t="b">
        <v>1</v>
      </c>
      <c r="AG1600" t="b">
        <v>1</v>
      </c>
    </row>
    <row r="1601" spans="1:33" x14ac:dyDescent="0.3">
      <c r="A1601" s="31" t="s">
        <v>384</v>
      </c>
      <c r="B1601" s="31" t="s">
        <v>1774</v>
      </c>
      <c r="C1601" s="31" t="s">
        <v>384</v>
      </c>
      <c r="D1601" s="32">
        <f>SUMIF(AF1599:AF1600, TRUE, D1599:D1600)</f>
        <v>0</v>
      </c>
      <c r="E1601" s="32">
        <f>SUMIF(AF1599:AF1600, TRUE, E1599:E1600)</f>
        <v>0</v>
      </c>
      <c r="F1601" s="32">
        <f>SUMIF(AF1599:AF1600, TRUE, F1599:F1600)</f>
        <v>0</v>
      </c>
      <c r="G1601" s="32">
        <f>SUMIF(AF1599:AF1600, TRUE, G1599:G1600)</f>
        <v>0</v>
      </c>
      <c r="H1601" s="32">
        <f>SUMIF(AF1599:AF1600, TRUE, H1599:H1600)</f>
        <v>0</v>
      </c>
      <c r="I1601" s="32">
        <f>SUMIF(AF1599:AF1600, TRUE, I1599:I1600)</f>
        <v>0</v>
      </c>
      <c r="J1601" s="32">
        <f>SUMIF(AF1599:AF1600, TRUE, J1599:J1600)</f>
        <v>0</v>
      </c>
      <c r="K1601" s="32">
        <f>SUMIF(AF1599:AF1600, TRUE, K1599:K1600)</f>
        <v>0</v>
      </c>
      <c r="L1601" s="32">
        <f>SUMIF(AF1599:AF1600, TRUE, L1599:L1600)</f>
        <v>0</v>
      </c>
      <c r="M1601" s="32">
        <f>SUMIF(AF1599:AF1600, TRUE, M1599:M1600)</f>
        <v>0</v>
      </c>
      <c r="N1601" s="32">
        <f>SUMIF(AF1599:AF1600, TRUE, N1599:N1600)</f>
        <v>0</v>
      </c>
      <c r="O1601" s="32">
        <f>SUMIF(AF1599:AF1600, TRUE, O1599:O1600)</f>
        <v>0</v>
      </c>
      <c r="P1601" s="32">
        <f>SUMIF(AF1599:AF1600, TRUE, P1599:P1600)</f>
        <v>0</v>
      </c>
      <c r="Q1601" s="32">
        <f>SUMIF(AF1599:AF1600, TRUE, Q1599:Q1600)</f>
        <v>0</v>
      </c>
      <c r="R1601" s="32">
        <f>SUMIF(AF1599:AF1600, TRUE, R1599:R1600)</f>
        <v>0</v>
      </c>
      <c r="S1601" s="32">
        <f>SUMIF(AF1599:AF1600, TRUE, S1599:S1600)</f>
        <v>0</v>
      </c>
      <c r="T1601" s="32">
        <f>SUMIF(AF1599:AF1600, TRUE, T1599:T1600)</f>
        <v>0</v>
      </c>
      <c r="U1601" s="31" t="s">
        <v>384</v>
      </c>
      <c r="V1601" s="32">
        <f>SUMIF(AF1599:AF1600, TRUE, V1599:V1600)</f>
        <v>0</v>
      </c>
      <c r="W1601" s="32">
        <f>SUMIF(AF1599:AF1600, TRUE, W1599:W1600)</f>
        <v>0</v>
      </c>
      <c r="X1601" s="32">
        <f>SUMIF(AF1599:AF1600, TRUE, X1599:X1600)</f>
        <v>0</v>
      </c>
      <c r="Y1601" s="32">
        <f>SUMIF(AF1599:AF1600, TRUE, Y1599:Y1600)</f>
        <v>0</v>
      </c>
      <c r="Z1601" s="32">
        <f>SUMIF(AF1599:AF1600, TRUE, Z1599:Z1600)</f>
        <v>0</v>
      </c>
      <c r="AA1601" s="32">
        <f>SUMIF(AF1599:AF1600, TRUE, AA1599:AA1600)</f>
        <v>0</v>
      </c>
      <c r="AB1601" s="32">
        <f>SUMIF(AF1599:AF1600, TRUE, AB1599:AB1600)</f>
        <v>0</v>
      </c>
      <c r="AC1601" s="32">
        <f>SUMIF(AF1599:AF1600, TRUE, AC1599:AC1600)</f>
        <v>0</v>
      </c>
      <c r="AD1601" s="32">
        <f>SUMIF(AF1599:AF1600, TRUE, AD1599:AD1600)</f>
        <v>0</v>
      </c>
      <c r="AE1601" s="32">
        <f>SUMIF(AF1599:AF1600, TRUE, AE1599:AE1600)</f>
        <v>0</v>
      </c>
      <c r="AF1601" t="b">
        <v>0</v>
      </c>
      <c r="AG1601" t="b">
        <v>0</v>
      </c>
    </row>
    <row r="1602" spans="1:33" x14ac:dyDescent="0.3">
      <c r="A1602" s="2" t="s">
        <v>1886</v>
      </c>
      <c r="B1602" s="2" t="s">
        <v>668</v>
      </c>
      <c r="C1602" s="2" t="s">
        <v>1775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2" t="s">
        <v>385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  <c r="AE1602" s="3">
        <v>0</v>
      </c>
      <c r="AF1602" t="b">
        <v>1</v>
      </c>
      <c r="AG1602" t="b">
        <v>1</v>
      </c>
    </row>
    <row r="1603" spans="1:33" x14ac:dyDescent="0.3">
      <c r="A1603" s="31" t="s">
        <v>384</v>
      </c>
      <c r="B1603" s="31" t="s">
        <v>1774</v>
      </c>
      <c r="C1603" s="31" t="s">
        <v>384</v>
      </c>
      <c r="D1603" s="32">
        <f>SUMIF(AF1602:AF1602, TRUE, D1602:D1602)</f>
        <v>0</v>
      </c>
      <c r="E1603" s="32">
        <f>SUMIF(AF1602:AF1602, TRUE, E1602:E1602)</f>
        <v>0</v>
      </c>
      <c r="F1603" s="32">
        <f>SUMIF(AF1602:AF1602, TRUE, F1602:F1602)</f>
        <v>0</v>
      </c>
      <c r="G1603" s="32">
        <f>SUMIF(AF1602:AF1602, TRUE, G1602:G1602)</f>
        <v>0</v>
      </c>
      <c r="H1603" s="32">
        <f>SUMIF(AF1602:AF1602, TRUE, H1602:H1602)</f>
        <v>0</v>
      </c>
      <c r="I1603" s="32">
        <f>SUMIF(AF1602:AF1602, TRUE, I1602:I1602)</f>
        <v>0</v>
      </c>
      <c r="J1603" s="32">
        <f>SUMIF(AF1602:AF1602, TRUE, J1602:J1602)</f>
        <v>0</v>
      </c>
      <c r="K1603" s="32">
        <f>SUMIF(AF1602:AF1602, TRUE, K1602:K1602)</f>
        <v>0</v>
      </c>
      <c r="L1603" s="32">
        <f>SUMIF(AF1602:AF1602, TRUE, L1602:L1602)</f>
        <v>0</v>
      </c>
      <c r="M1603" s="32">
        <f>SUMIF(AF1602:AF1602, TRUE, M1602:M1602)</f>
        <v>0</v>
      </c>
      <c r="N1603" s="32">
        <f>SUMIF(AF1602:AF1602, TRUE, N1602:N1602)</f>
        <v>0</v>
      </c>
      <c r="O1603" s="32">
        <f>SUMIF(AF1602:AF1602, TRUE, O1602:O1602)</f>
        <v>0</v>
      </c>
      <c r="P1603" s="32">
        <f>SUMIF(AF1602:AF1602, TRUE, P1602:P1602)</f>
        <v>0</v>
      </c>
      <c r="Q1603" s="32">
        <f>SUMIF(AF1602:AF1602, TRUE, Q1602:Q1602)</f>
        <v>0</v>
      </c>
      <c r="R1603" s="32">
        <f>SUMIF(AF1602:AF1602, TRUE, R1602:R1602)</f>
        <v>0</v>
      </c>
      <c r="S1603" s="32">
        <f>SUMIF(AF1602:AF1602, TRUE, S1602:S1602)</f>
        <v>0</v>
      </c>
      <c r="T1603" s="32">
        <f>SUMIF(AF1602:AF1602, TRUE, T1602:T1602)</f>
        <v>0</v>
      </c>
      <c r="U1603" s="31" t="s">
        <v>384</v>
      </c>
      <c r="V1603" s="32">
        <f>SUMIF(AF1602:AF1602, TRUE, V1602:V1602)</f>
        <v>0</v>
      </c>
      <c r="W1603" s="32">
        <f>SUMIF(AF1602:AF1602, TRUE, W1602:W1602)</f>
        <v>0</v>
      </c>
      <c r="X1603" s="32">
        <f>SUMIF(AF1602:AF1602, TRUE, X1602:X1602)</f>
        <v>0</v>
      </c>
      <c r="Y1603" s="32">
        <f>SUMIF(AF1602:AF1602, TRUE, Y1602:Y1602)</f>
        <v>0</v>
      </c>
      <c r="Z1603" s="32">
        <f>SUMIF(AF1602:AF1602, TRUE, Z1602:Z1602)</f>
        <v>0</v>
      </c>
      <c r="AA1603" s="32">
        <f>SUMIF(AF1602:AF1602, TRUE, AA1602:AA1602)</f>
        <v>0</v>
      </c>
      <c r="AB1603" s="32">
        <f>SUMIF(AF1602:AF1602, TRUE, AB1602:AB1602)</f>
        <v>0</v>
      </c>
      <c r="AC1603" s="32">
        <f>SUMIF(AF1602:AF1602, TRUE, AC1602:AC1602)</f>
        <v>0</v>
      </c>
      <c r="AD1603" s="32">
        <f>SUMIF(AF1602:AF1602, TRUE, AD1602:AD1602)</f>
        <v>0</v>
      </c>
      <c r="AE1603" s="32">
        <f>SUMIF(AF1602:AF1602, TRUE, AE1602:AE1602)</f>
        <v>0</v>
      </c>
      <c r="AF1603" t="b">
        <v>0</v>
      </c>
      <c r="AG1603" t="b">
        <v>0</v>
      </c>
    </row>
    <row r="1604" spans="1:33" x14ac:dyDescent="0.3">
      <c r="A1604" s="2" t="s">
        <v>1885</v>
      </c>
      <c r="B1604" s="2" t="s">
        <v>667</v>
      </c>
      <c r="C1604" s="2" t="s">
        <v>1808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2" t="s">
        <v>385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  <c r="AE1604" s="3">
        <v>0</v>
      </c>
      <c r="AF1604" t="b">
        <v>1</v>
      </c>
      <c r="AG1604" t="b">
        <v>1</v>
      </c>
    </row>
    <row r="1605" spans="1:33" x14ac:dyDescent="0.3">
      <c r="A1605" s="31" t="s">
        <v>384</v>
      </c>
      <c r="B1605" s="31" t="s">
        <v>1774</v>
      </c>
      <c r="C1605" s="31" t="s">
        <v>384</v>
      </c>
      <c r="D1605" s="32">
        <f>SUMIF(AF1604:AF1604, TRUE, D1604:D1604)</f>
        <v>0</v>
      </c>
      <c r="E1605" s="32">
        <f>SUMIF(AF1604:AF1604, TRUE, E1604:E1604)</f>
        <v>0</v>
      </c>
      <c r="F1605" s="32">
        <f>SUMIF(AF1604:AF1604, TRUE, F1604:F1604)</f>
        <v>0</v>
      </c>
      <c r="G1605" s="32">
        <f>SUMIF(AF1604:AF1604, TRUE, G1604:G1604)</f>
        <v>0</v>
      </c>
      <c r="H1605" s="32">
        <f>SUMIF(AF1604:AF1604, TRUE, H1604:H1604)</f>
        <v>0</v>
      </c>
      <c r="I1605" s="32">
        <f>SUMIF(AF1604:AF1604, TRUE, I1604:I1604)</f>
        <v>0</v>
      </c>
      <c r="J1605" s="32">
        <f>SUMIF(AF1604:AF1604, TRUE, J1604:J1604)</f>
        <v>0</v>
      </c>
      <c r="K1605" s="32">
        <f>SUMIF(AF1604:AF1604, TRUE, K1604:K1604)</f>
        <v>0</v>
      </c>
      <c r="L1605" s="32">
        <f>SUMIF(AF1604:AF1604, TRUE, L1604:L1604)</f>
        <v>0</v>
      </c>
      <c r="M1605" s="32">
        <f>SUMIF(AF1604:AF1604, TRUE, M1604:M1604)</f>
        <v>0</v>
      </c>
      <c r="N1605" s="32">
        <f>SUMIF(AF1604:AF1604, TRUE, N1604:N1604)</f>
        <v>0</v>
      </c>
      <c r="O1605" s="32">
        <f>SUMIF(AF1604:AF1604, TRUE, O1604:O1604)</f>
        <v>0</v>
      </c>
      <c r="P1605" s="32">
        <f>SUMIF(AF1604:AF1604, TRUE, P1604:P1604)</f>
        <v>0</v>
      </c>
      <c r="Q1605" s="32">
        <f>SUMIF(AF1604:AF1604, TRUE, Q1604:Q1604)</f>
        <v>0</v>
      </c>
      <c r="R1605" s="32">
        <f>SUMIF(AF1604:AF1604, TRUE, R1604:R1604)</f>
        <v>0</v>
      </c>
      <c r="S1605" s="32">
        <f>SUMIF(AF1604:AF1604, TRUE, S1604:S1604)</f>
        <v>0</v>
      </c>
      <c r="T1605" s="32">
        <f>SUMIF(AF1604:AF1604, TRUE, T1604:T1604)</f>
        <v>0</v>
      </c>
      <c r="U1605" s="31" t="s">
        <v>384</v>
      </c>
      <c r="V1605" s="32">
        <f>SUMIF(AF1604:AF1604, TRUE, V1604:V1604)</f>
        <v>0</v>
      </c>
      <c r="W1605" s="32">
        <f>SUMIF(AF1604:AF1604, TRUE, W1604:W1604)</f>
        <v>0</v>
      </c>
      <c r="X1605" s="32">
        <f>SUMIF(AF1604:AF1604, TRUE, X1604:X1604)</f>
        <v>0</v>
      </c>
      <c r="Y1605" s="32">
        <f>SUMIF(AF1604:AF1604, TRUE, Y1604:Y1604)</f>
        <v>0</v>
      </c>
      <c r="Z1605" s="32">
        <f>SUMIF(AF1604:AF1604, TRUE, Z1604:Z1604)</f>
        <v>0</v>
      </c>
      <c r="AA1605" s="32">
        <f>SUMIF(AF1604:AF1604, TRUE, AA1604:AA1604)</f>
        <v>0</v>
      </c>
      <c r="AB1605" s="32">
        <f>SUMIF(AF1604:AF1604, TRUE, AB1604:AB1604)</f>
        <v>0</v>
      </c>
      <c r="AC1605" s="32">
        <f>SUMIF(AF1604:AF1604, TRUE, AC1604:AC1604)</f>
        <v>0</v>
      </c>
      <c r="AD1605" s="32">
        <f>SUMIF(AF1604:AF1604, TRUE, AD1604:AD1604)</f>
        <v>0</v>
      </c>
      <c r="AE1605" s="32">
        <f>SUMIF(AF1604:AF1604, TRUE, AE1604:AE1604)</f>
        <v>0</v>
      </c>
      <c r="AF1605" t="b">
        <v>0</v>
      </c>
      <c r="AG1605" t="b">
        <v>0</v>
      </c>
    </row>
    <row r="1606" spans="1:33" x14ac:dyDescent="0.3">
      <c r="A1606" s="2" t="s">
        <v>1884</v>
      </c>
      <c r="B1606" s="2" t="s">
        <v>666</v>
      </c>
      <c r="C1606" s="2" t="s">
        <v>1777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2" t="s">
        <v>385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  <c r="AE1606" s="3">
        <v>0</v>
      </c>
      <c r="AF1606" t="b">
        <v>1</v>
      </c>
      <c r="AG1606" t="b">
        <v>1</v>
      </c>
    </row>
    <row r="1607" spans="1:33" x14ac:dyDescent="0.3">
      <c r="A1607" s="31" t="s">
        <v>384</v>
      </c>
      <c r="B1607" s="31" t="s">
        <v>1774</v>
      </c>
      <c r="C1607" s="31" t="s">
        <v>384</v>
      </c>
      <c r="D1607" s="32">
        <f>SUMIF(AF1606:AF1606, TRUE, D1606:D1606)</f>
        <v>0</v>
      </c>
      <c r="E1607" s="32">
        <f>SUMIF(AF1606:AF1606, TRUE, E1606:E1606)</f>
        <v>0</v>
      </c>
      <c r="F1607" s="32">
        <f>SUMIF(AF1606:AF1606, TRUE, F1606:F1606)</f>
        <v>0</v>
      </c>
      <c r="G1607" s="32">
        <f>SUMIF(AF1606:AF1606, TRUE, G1606:G1606)</f>
        <v>0</v>
      </c>
      <c r="H1607" s="32">
        <f>SUMIF(AF1606:AF1606, TRUE, H1606:H1606)</f>
        <v>0</v>
      </c>
      <c r="I1607" s="32">
        <f>SUMIF(AF1606:AF1606, TRUE, I1606:I1606)</f>
        <v>0</v>
      </c>
      <c r="J1607" s="32">
        <f>SUMIF(AF1606:AF1606, TRUE, J1606:J1606)</f>
        <v>0</v>
      </c>
      <c r="K1607" s="32">
        <f>SUMIF(AF1606:AF1606, TRUE, K1606:K1606)</f>
        <v>0</v>
      </c>
      <c r="L1607" s="32">
        <f>SUMIF(AF1606:AF1606, TRUE, L1606:L1606)</f>
        <v>0</v>
      </c>
      <c r="M1607" s="32">
        <f>SUMIF(AF1606:AF1606, TRUE, M1606:M1606)</f>
        <v>0</v>
      </c>
      <c r="N1607" s="32">
        <f>SUMIF(AF1606:AF1606, TRUE, N1606:N1606)</f>
        <v>0</v>
      </c>
      <c r="O1607" s="32">
        <f>SUMIF(AF1606:AF1606, TRUE, O1606:O1606)</f>
        <v>0</v>
      </c>
      <c r="P1607" s="32">
        <f>SUMIF(AF1606:AF1606, TRUE, P1606:P1606)</f>
        <v>0</v>
      </c>
      <c r="Q1607" s="32">
        <f>SUMIF(AF1606:AF1606, TRUE, Q1606:Q1606)</f>
        <v>0</v>
      </c>
      <c r="R1607" s="32">
        <f>SUMIF(AF1606:AF1606, TRUE, R1606:R1606)</f>
        <v>0</v>
      </c>
      <c r="S1607" s="32">
        <f>SUMIF(AF1606:AF1606, TRUE, S1606:S1606)</f>
        <v>0</v>
      </c>
      <c r="T1607" s="32">
        <f>SUMIF(AF1606:AF1606, TRUE, T1606:T1606)</f>
        <v>0</v>
      </c>
      <c r="U1607" s="31" t="s">
        <v>384</v>
      </c>
      <c r="V1607" s="32">
        <f>SUMIF(AF1606:AF1606, TRUE, V1606:V1606)</f>
        <v>0</v>
      </c>
      <c r="W1607" s="32">
        <f>SUMIF(AF1606:AF1606, TRUE, W1606:W1606)</f>
        <v>0</v>
      </c>
      <c r="X1607" s="32">
        <f>SUMIF(AF1606:AF1606, TRUE, X1606:X1606)</f>
        <v>0</v>
      </c>
      <c r="Y1607" s="32">
        <f>SUMIF(AF1606:AF1606, TRUE, Y1606:Y1606)</f>
        <v>0</v>
      </c>
      <c r="Z1607" s="32">
        <f>SUMIF(AF1606:AF1606, TRUE, Z1606:Z1606)</f>
        <v>0</v>
      </c>
      <c r="AA1607" s="32">
        <f>SUMIF(AF1606:AF1606, TRUE, AA1606:AA1606)</f>
        <v>0</v>
      </c>
      <c r="AB1607" s="32">
        <f>SUMIF(AF1606:AF1606, TRUE, AB1606:AB1606)</f>
        <v>0</v>
      </c>
      <c r="AC1607" s="32">
        <f>SUMIF(AF1606:AF1606, TRUE, AC1606:AC1606)</f>
        <v>0</v>
      </c>
      <c r="AD1607" s="32">
        <f>SUMIF(AF1606:AF1606, TRUE, AD1606:AD1606)</f>
        <v>0</v>
      </c>
      <c r="AE1607" s="32">
        <f>SUMIF(AF1606:AF1606, TRUE, AE1606:AE1606)</f>
        <v>0</v>
      </c>
      <c r="AF1607" t="b">
        <v>0</v>
      </c>
      <c r="AG1607" t="b">
        <v>0</v>
      </c>
    </row>
    <row r="1608" spans="1:33" x14ac:dyDescent="0.3">
      <c r="A1608" s="2" t="s">
        <v>1883</v>
      </c>
      <c r="B1608" s="2" t="s">
        <v>665</v>
      </c>
      <c r="C1608" s="2" t="s">
        <v>1777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2" t="s">
        <v>385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  <c r="AE1608" s="3">
        <v>0</v>
      </c>
      <c r="AF1608" t="b">
        <v>1</v>
      </c>
      <c r="AG1608" t="b">
        <v>1</v>
      </c>
    </row>
    <row r="1609" spans="1:33" x14ac:dyDescent="0.3">
      <c r="A1609" s="2" t="s">
        <v>1882</v>
      </c>
      <c r="B1609" s="2" t="s">
        <v>664</v>
      </c>
      <c r="C1609" s="2" t="s">
        <v>1777</v>
      </c>
      <c r="D1609" s="3">
        <v>0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2" t="s">
        <v>385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t="b">
        <v>1</v>
      </c>
      <c r="AG1609" t="b">
        <v>1</v>
      </c>
    </row>
    <row r="1610" spans="1:33" x14ac:dyDescent="0.3">
      <c r="A1610" s="2" t="s">
        <v>1881</v>
      </c>
      <c r="B1610" s="2" t="s">
        <v>663</v>
      </c>
      <c r="C1610" s="2" t="s">
        <v>1777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2" t="s">
        <v>385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t="b">
        <v>1</v>
      </c>
      <c r="AG1610" t="b">
        <v>1</v>
      </c>
    </row>
    <row r="1611" spans="1:33" x14ac:dyDescent="0.3">
      <c r="A1611" s="31" t="s">
        <v>384</v>
      </c>
      <c r="B1611" s="31" t="s">
        <v>1774</v>
      </c>
      <c r="C1611" s="31" t="s">
        <v>384</v>
      </c>
      <c r="D1611" s="32">
        <f>SUMIF(AF1608:AF1610, TRUE, D1608:D1610)</f>
        <v>0</v>
      </c>
      <c r="E1611" s="32">
        <f>SUMIF(AF1608:AF1610, TRUE, E1608:E1610)</f>
        <v>0</v>
      </c>
      <c r="F1611" s="32">
        <f>SUMIF(AF1608:AF1610, TRUE, F1608:F1610)</f>
        <v>0</v>
      </c>
      <c r="G1611" s="32">
        <f>SUMIF(AF1608:AF1610, TRUE, G1608:G1610)</f>
        <v>0</v>
      </c>
      <c r="H1611" s="32">
        <f>SUMIF(AF1608:AF1610, TRUE, H1608:H1610)</f>
        <v>0</v>
      </c>
      <c r="I1611" s="32">
        <f>SUMIF(AF1608:AF1610, TRUE, I1608:I1610)</f>
        <v>0</v>
      </c>
      <c r="J1611" s="32">
        <f>SUMIF(AF1608:AF1610, TRUE, J1608:J1610)</f>
        <v>0</v>
      </c>
      <c r="K1611" s="32">
        <f>SUMIF(AF1608:AF1610, TRUE, K1608:K1610)</f>
        <v>0</v>
      </c>
      <c r="L1611" s="32">
        <f>SUMIF(AF1608:AF1610, TRUE, L1608:L1610)</f>
        <v>0</v>
      </c>
      <c r="M1611" s="32">
        <f>SUMIF(AF1608:AF1610, TRUE, M1608:M1610)</f>
        <v>0</v>
      </c>
      <c r="N1611" s="32">
        <f>SUMIF(AF1608:AF1610, TRUE, N1608:N1610)</f>
        <v>0</v>
      </c>
      <c r="O1611" s="32">
        <f>SUMIF(AF1608:AF1610, TRUE, O1608:O1610)</f>
        <v>0</v>
      </c>
      <c r="P1611" s="32">
        <f>SUMIF(AF1608:AF1610, TRUE, P1608:P1610)</f>
        <v>0</v>
      </c>
      <c r="Q1611" s="32">
        <f>SUMIF(AF1608:AF1610, TRUE, Q1608:Q1610)</f>
        <v>0</v>
      </c>
      <c r="R1611" s="32">
        <f>SUMIF(AF1608:AF1610, TRUE, R1608:R1610)</f>
        <v>0</v>
      </c>
      <c r="S1611" s="32">
        <f>SUMIF(AF1608:AF1610, TRUE, S1608:S1610)</f>
        <v>0</v>
      </c>
      <c r="T1611" s="32">
        <f>SUMIF(AF1608:AF1610, TRUE, T1608:T1610)</f>
        <v>0</v>
      </c>
      <c r="U1611" s="31" t="s">
        <v>384</v>
      </c>
      <c r="V1611" s="32">
        <f>SUMIF(AF1608:AF1610, TRUE, V1608:V1610)</f>
        <v>0</v>
      </c>
      <c r="W1611" s="32">
        <f>SUMIF(AF1608:AF1610, TRUE, W1608:W1610)</f>
        <v>0</v>
      </c>
      <c r="X1611" s="32">
        <f>SUMIF(AF1608:AF1610, TRUE, X1608:X1610)</f>
        <v>0</v>
      </c>
      <c r="Y1611" s="32">
        <f>SUMIF(AF1608:AF1610, TRUE, Y1608:Y1610)</f>
        <v>0</v>
      </c>
      <c r="Z1611" s="32">
        <f>SUMIF(AF1608:AF1610, TRUE, Z1608:Z1610)</f>
        <v>0</v>
      </c>
      <c r="AA1611" s="32">
        <f>SUMIF(AF1608:AF1610, TRUE, AA1608:AA1610)</f>
        <v>0</v>
      </c>
      <c r="AB1611" s="32">
        <f>SUMIF(AF1608:AF1610, TRUE, AB1608:AB1610)</f>
        <v>0</v>
      </c>
      <c r="AC1611" s="32">
        <f>SUMIF(AF1608:AF1610, TRUE, AC1608:AC1610)</f>
        <v>0</v>
      </c>
      <c r="AD1611" s="32">
        <f>SUMIF(AF1608:AF1610, TRUE, AD1608:AD1610)</f>
        <v>0</v>
      </c>
      <c r="AE1611" s="32">
        <f>SUMIF(AF1608:AF1610, TRUE, AE1608:AE1610)</f>
        <v>0</v>
      </c>
      <c r="AF1611" t="b">
        <v>0</v>
      </c>
      <c r="AG1611" t="b">
        <v>0</v>
      </c>
    </row>
    <row r="1612" spans="1:33" x14ac:dyDescent="0.3">
      <c r="A1612" s="2" t="s">
        <v>1880</v>
      </c>
      <c r="B1612" s="2" t="s">
        <v>662</v>
      </c>
      <c r="C1612" s="2" t="s">
        <v>1777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2" t="s">
        <v>385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  <c r="AE1612" s="3">
        <v>0</v>
      </c>
      <c r="AF1612" t="b">
        <v>1</v>
      </c>
      <c r="AG1612" t="b">
        <v>1</v>
      </c>
    </row>
    <row r="1613" spans="1:33" x14ac:dyDescent="0.3">
      <c r="A1613" s="2" t="s">
        <v>1879</v>
      </c>
      <c r="B1613" s="2" t="s">
        <v>661</v>
      </c>
      <c r="C1613" s="2" t="s">
        <v>1777</v>
      </c>
      <c r="D1613" s="3">
        <v>0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2" t="s">
        <v>385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  <c r="AE1613" s="3">
        <v>0</v>
      </c>
      <c r="AF1613" t="b">
        <v>1</v>
      </c>
      <c r="AG1613" t="b">
        <v>1</v>
      </c>
    </row>
    <row r="1614" spans="1:33" x14ac:dyDescent="0.3">
      <c r="A1614" s="2" t="s">
        <v>1878</v>
      </c>
      <c r="B1614" s="2" t="s">
        <v>660</v>
      </c>
      <c r="C1614" s="2" t="s">
        <v>1777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2" t="s">
        <v>385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t="b">
        <v>1</v>
      </c>
      <c r="AG1614" t="b">
        <v>1</v>
      </c>
    </row>
    <row r="1615" spans="1:33" x14ac:dyDescent="0.3">
      <c r="A1615" s="2" t="s">
        <v>1877</v>
      </c>
      <c r="B1615" s="2" t="s">
        <v>659</v>
      </c>
      <c r="C1615" s="2" t="s">
        <v>1777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2" t="s">
        <v>385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t="b">
        <v>1</v>
      </c>
      <c r="AG1615" t="b">
        <v>1</v>
      </c>
    </row>
    <row r="1616" spans="1:33" x14ac:dyDescent="0.3">
      <c r="A1616" s="2" t="s">
        <v>1876</v>
      </c>
      <c r="B1616" s="2" t="s">
        <v>658</v>
      </c>
      <c r="C1616" s="2" t="s">
        <v>1777</v>
      </c>
      <c r="D1616" s="3">
        <v>0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0</v>
      </c>
      <c r="T1616" s="3">
        <v>0</v>
      </c>
      <c r="U1616" s="2" t="s">
        <v>385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>
        <v>0</v>
      </c>
      <c r="AF1616" t="b">
        <v>1</v>
      </c>
      <c r="AG1616" t="b">
        <v>1</v>
      </c>
    </row>
    <row r="1617" spans="1:33" x14ac:dyDescent="0.3">
      <c r="A1617" s="2" t="s">
        <v>1875</v>
      </c>
      <c r="B1617" s="2" t="s">
        <v>657</v>
      </c>
      <c r="C1617" s="2" t="s">
        <v>1777</v>
      </c>
      <c r="D1617" s="3">
        <v>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2" t="s">
        <v>385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  <c r="AE1617" s="3">
        <v>0</v>
      </c>
      <c r="AF1617" t="b">
        <v>1</v>
      </c>
      <c r="AG1617" t="b">
        <v>1</v>
      </c>
    </row>
    <row r="1618" spans="1:33" x14ac:dyDescent="0.3">
      <c r="A1618" s="2" t="s">
        <v>1874</v>
      </c>
      <c r="B1618" s="2" t="s">
        <v>656</v>
      </c>
      <c r="C1618" s="2" t="s">
        <v>1777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  <c r="U1618" s="2" t="s">
        <v>385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  <c r="AE1618" s="3">
        <v>0</v>
      </c>
      <c r="AF1618" t="b">
        <v>1</v>
      </c>
      <c r="AG1618" t="b">
        <v>1</v>
      </c>
    </row>
    <row r="1619" spans="1:33" x14ac:dyDescent="0.3">
      <c r="A1619" s="2" t="s">
        <v>1873</v>
      </c>
      <c r="B1619" s="2" t="s">
        <v>655</v>
      </c>
      <c r="C1619" s="2" t="s">
        <v>1777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2" t="s">
        <v>385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  <c r="AE1619" s="3">
        <v>0</v>
      </c>
      <c r="AF1619" t="b">
        <v>1</v>
      </c>
      <c r="AG1619" t="b">
        <v>1</v>
      </c>
    </row>
    <row r="1620" spans="1:33" x14ac:dyDescent="0.3">
      <c r="A1620" s="2" t="s">
        <v>1872</v>
      </c>
      <c r="B1620" s="2" t="s">
        <v>654</v>
      </c>
      <c r="C1620" s="2" t="s">
        <v>1777</v>
      </c>
      <c r="D1620" s="3">
        <v>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2" t="s">
        <v>385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  <c r="AE1620" s="3">
        <v>0</v>
      </c>
      <c r="AF1620" t="b">
        <v>1</v>
      </c>
      <c r="AG1620" t="b">
        <v>1</v>
      </c>
    </row>
    <row r="1621" spans="1:33" x14ac:dyDescent="0.3">
      <c r="A1621" s="2" t="s">
        <v>1871</v>
      </c>
      <c r="B1621" s="2" t="s">
        <v>653</v>
      </c>
      <c r="C1621" s="2" t="s">
        <v>1777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2" t="s">
        <v>385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  <c r="AE1621" s="3">
        <v>0</v>
      </c>
      <c r="AF1621" t="b">
        <v>1</v>
      </c>
      <c r="AG1621" t="b">
        <v>1</v>
      </c>
    </row>
    <row r="1622" spans="1:33" x14ac:dyDescent="0.3">
      <c r="A1622" s="2" t="s">
        <v>1870</v>
      </c>
      <c r="B1622" s="2" t="s">
        <v>652</v>
      </c>
      <c r="C1622" s="2" t="s">
        <v>1777</v>
      </c>
      <c r="D1622" s="3">
        <v>0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2" t="s">
        <v>385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  <c r="AE1622" s="3">
        <v>0</v>
      </c>
      <c r="AF1622" t="b">
        <v>1</v>
      </c>
      <c r="AG1622" t="b">
        <v>1</v>
      </c>
    </row>
    <row r="1623" spans="1:33" x14ac:dyDescent="0.3">
      <c r="A1623" s="2" t="s">
        <v>1869</v>
      </c>
      <c r="B1623" s="2" t="s">
        <v>651</v>
      </c>
      <c r="C1623" s="2" t="s">
        <v>1777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2" t="s">
        <v>385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t="b">
        <v>1</v>
      </c>
      <c r="AG1623" t="b">
        <v>1</v>
      </c>
    </row>
    <row r="1624" spans="1:33" x14ac:dyDescent="0.3">
      <c r="A1624" s="2" t="s">
        <v>1868</v>
      </c>
      <c r="B1624" s="2" t="s">
        <v>650</v>
      </c>
      <c r="C1624" s="2" t="s">
        <v>1777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2" t="s">
        <v>385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>
        <v>0</v>
      </c>
      <c r="AF1624" t="b">
        <v>1</v>
      </c>
      <c r="AG1624" t="b">
        <v>1</v>
      </c>
    </row>
    <row r="1625" spans="1:33" x14ac:dyDescent="0.3">
      <c r="A1625" s="2" t="s">
        <v>1867</v>
      </c>
      <c r="B1625" s="2" t="s">
        <v>649</v>
      </c>
      <c r="C1625" s="2" t="s">
        <v>1777</v>
      </c>
      <c r="D1625" s="3">
        <v>0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2" t="s">
        <v>385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t="b">
        <v>1</v>
      </c>
      <c r="AG1625" t="b">
        <v>1</v>
      </c>
    </row>
    <row r="1626" spans="1:33" x14ac:dyDescent="0.3">
      <c r="A1626" s="2" t="s">
        <v>1866</v>
      </c>
      <c r="B1626" s="2" t="s">
        <v>648</v>
      </c>
      <c r="C1626" s="2" t="s">
        <v>1777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2" t="s">
        <v>385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t="b">
        <v>1</v>
      </c>
      <c r="AG1626" t="b">
        <v>1</v>
      </c>
    </row>
    <row r="1627" spans="1:33" x14ac:dyDescent="0.3">
      <c r="A1627" s="2" t="s">
        <v>1865</v>
      </c>
      <c r="B1627" s="2" t="s">
        <v>647</v>
      </c>
      <c r="C1627" s="2" t="s">
        <v>1777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2" t="s">
        <v>385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t="b">
        <v>1</v>
      </c>
      <c r="AG1627" t="b">
        <v>1</v>
      </c>
    </row>
    <row r="1628" spans="1:33" x14ac:dyDescent="0.3">
      <c r="A1628" s="2" t="s">
        <v>1864</v>
      </c>
      <c r="B1628" s="2" t="s">
        <v>646</v>
      </c>
      <c r="C1628" s="2" t="s">
        <v>1777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2" t="s">
        <v>385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>
        <v>0</v>
      </c>
      <c r="AF1628" t="b">
        <v>1</v>
      </c>
      <c r="AG1628" t="b">
        <v>1</v>
      </c>
    </row>
    <row r="1629" spans="1:33" x14ac:dyDescent="0.3">
      <c r="A1629" s="2" t="s">
        <v>1863</v>
      </c>
      <c r="B1629" s="2" t="s">
        <v>645</v>
      </c>
      <c r="C1629" s="2" t="s">
        <v>1777</v>
      </c>
      <c r="D1629" s="3">
        <v>0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2" t="s">
        <v>385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  <c r="AE1629" s="3">
        <v>0</v>
      </c>
      <c r="AF1629" t="b">
        <v>1</v>
      </c>
      <c r="AG1629" t="b">
        <v>1</v>
      </c>
    </row>
    <row r="1630" spans="1:33" x14ac:dyDescent="0.3">
      <c r="A1630" s="2" t="s">
        <v>1862</v>
      </c>
      <c r="B1630" s="2" t="s">
        <v>644</v>
      </c>
      <c r="C1630" s="2" t="s">
        <v>1777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2" t="s">
        <v>385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>
        <v>0</v>
      </c>
      <c r="AF1630" t="b">
        <v>1</v>
      </c>
      <c r="AG1630" t="b">
        <v>1</v>
      </c>
    </row>
    <row r="1631" spans="1:33" x14ac:dyDescent="0.3">
      <c r="A1631" s="2" t="s">
        <v>1861</v>
      </c>
      <c r="B1631" s="2" t="s">
        <v>643</v>
      </c>
      <c r="C1631" s="2" t="s">
        <v>1777</v>
      </c>
      <c r="D1631" s="3">
        <v>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2" t="s">
        <v>385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t="b">
        <v>1</v>
      </c>
      <c r="AG1631" t="b">
        <v>1</v>
      </c>
    </row>
    <row r="1632" spans="1:33" x14ac:dyDescent="0.3">
      <c r="A1632" s="2" t="s">
        <v>1860</v>
      </c>
      <c r="B1632" s="2" t="s">
        <v>642</v>
      </c>
      <c r="C1632" s="2" t="s">
        <v>1777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2" t="s">
        <v>385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  <c r="AE1632" s="3">
        <v>0</v>
      </c>
      <c r="AF1632" t="b">
        <v>1</v>
      </c>
      <c r="AG1632" t="b">
        <v>1</v>
      </c>
    </row>
    <row r="1633" spans="1:33" x14ac:dyDescent="0.3">
      <c r="A1633" s="2" t="s">
        <v>1859</v>
      </c>
      <c r="B1633" s="2" t="s">
        <v>641</v>
      </c>
      <c r="C1633" s="2" t="s">
        <v>1777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2" t="s">
        <v>385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  <c r="AE1633" s="3">
        <v>0</v>
      </c>
      <c r="AF1633" t="b">
        <v>1</v>
      </c>
      <c r="AG1633" t="b">
        <v>1</v>
      </c>
    </row>
    <row r="1634" spans="1:33" x14ac:dyDescent="0.3">
      <c r="A1634" s="2" t="s">
        <v>1858</v>
      </c>
      <c r="B1634" s="2" t="s">
        <v>640</v>
      </c>
      <c r="C1634" s="2" t="s">
        <v>1777</v>
      </c>
      <c r="D1634" s="3">
        <v>0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2" t="s">
        <v>385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t="b">
        <v>1</v>
      </c>
      <c r="AG1634" t="b">
        <v>1</v>
      </c>
    </row>
    <row r="1635" spans="1:33" x14ac:dyDescent="0.3">
      <c r="A1635" s="2" t="s">
        <v>1857</v>
      </c>
      <c r="B1635" s="2" t="s">
        <v>639</v>
      </c>
      <c r="C1635" s="2" t="s">
        <v>1777</v>
      </c>
      <c r="D1635" s="3">
        <v>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2" t="s">
        <v>385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>
        <v>0</v>
      </c>
      <c r="AF1635" t="b">
        <v>1</v>
      </c>
      <c r="AG1635" t="b">
        <v>1</v>
      </c>
    </row>
    <row r="1636" spans="1:33" x14ac:dyDescent="0.3">
      <c r="A1636" s="2" t="s">
        <v>1856</v>
      </c>
      <c r="B1636" s="2" t="s">
        <v>638</v>
      </c>
      <c r="C1636" s="2" t="s">
        <v>1777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2" t="s">
        <v>385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  <c r="AE1636" s="3">
        <v>0</v>
      </c>
      <c r="AF1636" t="b">
        <v>1</v>
      </c>
      <c r="AG1636" t="b">
        <v>1</v>
      </c>
    </row>
    <row r="1637" spans="1:33" x14ac:dyDescent="0.3">
      <c r="A1637" s="2" t="s">
        <v>1855</v>
      </c>
      <c r="B1637" s="2" t="s">
        <v>637</v>
      </c>
      <c r="C1637" s="2" t="s">
        <v>1777</v>
      </c>
      <c r="D1637" s="3">
        <v>0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2" t="s">
        <v>385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t="b">
        <v>1</v>
      </c>
      <c r="AG1637" t="b">
        <v>1</v>
      </c>
    </row>
    <row r="1638" spans="1:33" x14ac:dyDescent="0.3">
      <c r="A1638" s="2" t="s">
        <v>1854</v>
      </c>
      <c r="B1638" s="2" t="s">
        <v>636</v>
      </c>
      <c r="C1638" s="2" t="s">
        <v>1777</v>
      </c>
      <c r="D1638" s="3">
        <v>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0</v>
      </c>
      <c r="U1638" s="2" t="s">
        <v>385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>
        <v>0</v>
      </c>
      <c r="AF1638" t="b">
        <v>1</v>
      </c>
      <c r="AG1638" t="b">
        <v>1</v>
      </c>
    </row>
    <row r="1639" spans="1:33" x14ac:dyDescent="0.3">
      <c r="A1639" s="31" t="s">
        <v>384</v>
      </c>
      <c r="B1639" s="31" t="s">
        <v>1774</v>
      </c>
      <c r="C1639" s="31" t="s">
        <v>384</v>
      </c>
      <c r="D1639" s="32">
        <f>SUMIF(AF1612:AF1638, TRUE, D1612:D1638)</f>
        <v>0</v>
      </c>
      <c r="E1639" s="32">
        <f>SUMIF(AF1612:AF1638, TRUE, E1612:E1638)</f>
        <v>0</v>
      </c>
      <c r="F1639" s="32">
        <f>SUMIF(AF1612:AF1638, TRUE, F1612:F1638)</f>
        <v>0</v>
      </c>
      <c r="G1639" s="32">
        <f>SUMIF(AF1612:AF1638, TRUE, G1612:G1638)</f>
        <v>0</v>
      </c>
      <c r="H1639" s="32">
        <f>SUMIF(AF1612:AF1638, TRUE, H1612:H1638)</f>
        <v>0</v>
      </c>
      <c r="I1639" s="32">
        <f>SUMIF(AF1612:AF1638, TRUE, I1612:I1638)</f>
        <v>0</v>
      </c>
      <c r="J1639" s="32">
        <f>SUMIF(AF1612:AF1638, TRUE, J1612:J1638)</f>
        <v>0</v>
      </c>
      <c r="K1639" s="32">
        <f>SUMIF(AF1612:AF1638, TRUE, K1612:K1638)</f>
        <v>0</v>
      </c>
      <c r="L1639" s="32">
        <f>SUMIF(AF1612:AF1638, TRUE, L1612:L1638)</f>
        <v>0</v>
      </c>
      <c r="M1639" s="32">
        <f>SUMIF(AF1612:AF1638, TRUE, M1612:M1638)</f>
        <v>0</v>
      </c>
      <c r="N1639" s="32">
        <f>SUMIF(AF1612:AF1638, TRUE, N1612:N1638)</f>
        <v>0</v>
      </c>
      <c r="O1639" s="32">
        <f>SUMIF(AF1612:AF1638, TRUE, O1612:O1638)</f>
        <v>0</v>
      </c>
      <c r="P1639" s="32">
        <f>SUMIF(AF1612:AF1638, TRUE, P1612:P1638)</f>
        <v>0</v>
      </c>
      <c r="Q1639" s="32">
        <f>SUMIF(AF1612:AF1638, TRUE, Q1612:Q1638)</f>
        <v>0</v>
      </c>
      <c r="R1639" s="32">
        <f>SUMIF(AF1612:AF1638, TRUE, R1612:R1638)</f>
        <v>0</v>
      </c>
      <c r="S1639" s="32">
        <f>SUMIF(AF1612:AF1638, TRUE, S1612:S1638)</f>
        <v>0</v>
      </c>
      <c r="T1639" s="32">
        <f>SUMIF(AF1612:AF1638, TRUE, T1612:T1638)</f>
        <v>0</v>
      </c>
      <c r="U1639" s="31" t="s">
        <v>384</v>
      </c>
      <c r="V1639" s="32">
        <f>SUMIF(AF1612:AF1638, TRUE, V1612:V1638)</f>
        <v>0</v>
      </c>
      <c r="W1639" s="32">
        <f>SUMIF(AF1612:AF1638, TRUE, W1612:W1638)</f>
        <v>0</v>
      </c>
      <c r="X1639" s="32">
        <f>SUMIF(AF1612:AF1638, TRUE, X1612:X1638)</f>
        <v>0</v>
      </c>
      <c r="Y1639" s="32">
        <f>SUMIF(AF1612:AF1638, TRUE, Y1612:Y1638)</f>
        <v>0</v>
      </c>
      <c r="Z1639" s="32">
        <f>SUMIF(AF1612:AF1638, TRUE, Z1612:Z1638)</f>
        <v>0</v>
      </c>
      <c r="AA1639" s="32">
        <f>SUMIF(AF1612:AF1638, TRUE, AA1612:AA1638)</f>
        <v>0</v>
      </c>
      <c r="AB1639" s="32">
        <f>SUMIF(AF1612:AF1638, TRUE, AB1612:AB1638)</f>
        <v>0</v>
      </c>
      <c r="AC1639" s="32">
        <f>SUMIF(AF1612:AF1638, TRUE, AC1612:AC1638)</f>
        <v>0</v>
      </c>
      <c r="AD1639" s="32">
        <f>SUMIF(AF1612:AF1638, TRUE, AD1612:AD1638)</f>
        <v>0</v>
      </c>
      <c r="AE1639" s="32">
        <f>SUMIF(AF1612:AF1638, TRUE, AE1612:AE1638)</f>
        <v>0</v>
      </c>
      <c r="AF1639" t="b">
        <v>0</v>
      </c>
      <c r="AG1639" t="b">
        <v>0</v>
      </c>
    </row>
    <row r="1640" spans="1:33" x14ac:dyDescent="0.3">
      <c r="A1640" s="2" t="s">
        <v>1853</v>
      </c>
      <c r="B1640" s="2" t="s">
        <v>635</v>
      </c>
      <c r="C1640" s="2" t="s">
        <v>1775</v>
      </c>
      <c r="D1640" s="3">
        <v>0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2" t="s">
        <v>385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  <c r="AD1640" s="3">
        <v>0</v>
      </c>
      <c r="AE1640" s="3">
        <v>0</v>
      </c>
      <c r="AF1640" t="b">
        <v>1</v>
      </c>
      <c r="AG1640" t="b">
        <v>1</v>
      </c>
    </row>
    <row r="1641" spans="1:33" x14ac:dyDescent="0.3">
      <c r="A1641" s="2" t="s">
        <v>1852</v>
      </c>
      <c r="B1641" s="2" t="s">
        <v>634</v>
      </c>
      <c r="C1641" s="2" t="s">
        <v>1775</v>
      </c>
      <c r="D1641" s="3">
        <v>0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2" t="s">
        <v>385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  <c r="AE1641" s="3">
        <v>0</v>
      </c>
      <c r="AF1641" t="b">
        <v>1</v>
      </c>
      <c r="AG1641" t="b">
        <v>1</v>
      </c>
    </row>
    <row r="1642" spans="1:33" x14ac:dyDescent="0.3">
      <c r="A1642" s="31" t="s">
        <v>384</v>
      </c>
      <c r="B1642" s="31" t="s">
        <v>1774</v>
      </c>
      <c r="C1642" s="31" t="s">
        <v>384</v>
      </c>
      <c r="D1642" s="32">
        <f>SUMIF(AF1640:AF1641, TRUE, D1640:D1641)</f>
        <v>0</v>
      </c>
      <c r="E1642" s="32">
        <f>SUMIF(AF1640:AF1641, TRUE, E1640:E1641)</f>
        <v>0</v>
      </c>
      <c r="F1642" s="32">
        <f>SUMIF(AF1640:AF1641, TRUE, F1640:F1641)</f>
        <v>0</v>
      </c>
      <c r="G1642" s="32">
        <f>SUMIF(AF1640:AF1641, TRUE, G1640:G1641)</f>
        <v>0</v>
      </c>
      <c r="H1642" s="32">
        <f>SUMIF(AF1640:AF1641, TRUE, H1640:H1641)</f>
        <v>0</v>
      </c>
      <c r="I1642" s="32">
        <f>SUMIF(AF1640:AF1641, TRUE, I1640:I1641)</f>
        <v>0</v>
      </c>
      <c r="J1642" s="32">
        <f>SUMIF(AF1640:AF1641, TRUE, J1640:J1641)</f>
        <v>0</v>
      </c>
      <c r="K1642" s="32">
        <f>SUMIF(AF1640:AF1641, TRUE, K1640:K1641)</f>
        <v>0</v>
      </c>
      <c r="L1642" s="32">
        <f>SUMIF(AF1640:AF1641, TRUE, L1640:L1641)</f>
        <v>0</v>
      </c>
      <c r="M1642" s="32">
        <f>SUMIF(AF1640:AF1641, TRUE, M1640:M1641)</f>
        <v>0</v>
      </c>
      <c r="N1642" s="32">
        <f>SUMIF(AF1640:AF1641, TRUE, N1640:N1641)</f>
        <v>0</v>
      </c>
      <c r="O1642" s="32">
        <f>SUMIF(AF1640:AF1641, TRUE, O1640:O1641)</f>
        <v>0</v>
      </c>
      <c r="P1642" s="32">
        <f>SUMIF(AF1640:AF1641, TRUE, P1640:P1641)</f>
        <v>0</v>
      </c>
      <c r="Q1642" s="32">
        <f>SUMIF(AF1640:AF1641, TRUE, Q1640:Q1641)</f>
        <v>0</v>
      </c>
      <c r="R1642" s="32">
        <f>SUMIF(AF1640:AF1641, TRUE, R1640:R1641)</f>
        <v>0</v>
      </c>
      <c r="S1642" s="32">
        <f>SUMIF(AF1640:AF1641, TRUE, S1640:S1641)</f>
        <v>0</v>
      </c>
      <c r="T1642" s="32">
        <f>SUMIF(AF1640:AF1641, TRUE, T1640:T1641)</f>
        <v>0</v>
      </c>
      <c r="U1642" s="31" t="s">
        <v>384</v>
      </c>
      <c r="V1642" s="32">
        <f>SUMIF(AF1640:AF1641, TRUE, V1640:V1641)</f>
        <v>0</v>
      </c>
      <c r="W1642" s="32">
        <f>SUMIF(AF1640:AF1641, TRUE, W1640:W1641)</f>
        <v>0</v>
      </c>
      <c r="X1642" s="32">
        <f>SUMIF(AF1640:AF1641, TRUE, X1640:X1641)</f>
        <v>0</v>
      </c>
      <c r="Y1642" s="32">
        <f>SUMIF(AF1640:AF1641, TRUE, Y1640:Y1641)</f>
        <v>0</v>
      </c>
      <c r="Z1642" s="32">
        <f>SUMIF(AF1640:AF1641, TRUE, Z1640:Z1641)</f>
        <v>0</v>
      </c>
      <c r="AA1642" s="32">
        <f>SUMIF(AF1640:AF1641, TRUE, AA1640:AA1641)</f>
        <v>0</v>
      </c>
      <c r="AB1642" s="32">
        <f>SUMIF(AF1640:AF1641, TRUE, AB1640:AB1641)</f>
        <v>0</v>
      </c>
      <c r="AC1642" s="32">
        <f>SUMIF(AF1640:AF1641, TRUE, AC1640:AC1641)</f>
        <v>0</v>
      </c>
      <c r="AD1642" s="32">
        <f>SUMIF(AF1640:AF1641, TRUE, AD1640:AD1641)</f>
        <v>0</v>
      </c>
      <c r="AE1642" s="32">
        <f>SUMIF(AF1640:AF1641, TRUE, AE1640:AE1641)</f>
        <v>0</v>
      </c>
      <c r="AF1642" t="b">
        <v>0</v>
      </c>
      <c r="AG1642" t="b">
        <v>0</v>
      </c>
    </row>
    <row r="1643" spans="1:33" x14ac:dyDescent="0.3">
      <c r="A1643" s="2" t="s">
        <v>1851</v>
      </c>
      <c r="B1643" s="2" t="s">
        <v>633</v>
      </c>
      <c r="C1643" s="2" t="s">
        <v>1775</v>
      </c>
      <c r="D1643" s="3">
        <v>0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2" t="s">
        <v>385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  <c r="AD1643" s="3">
        <v>0</v>
      </c>
      <c r="AE1643" s="3">
        <v>0</v>
      </c>
      <c r="AF1643" t="b">
        <v>1</v>
      </c>
      <c r="AG1643" t="b">
        <v>1</v>
      </c>
    </row>
    <row r="1644" spans="1:33" x14ac:dyDescent="0.3">
      <c r="A1644" s="31" t="s">
        <v>384</v>
      </c>
      <c r="B1644" s="31" t="s">
        <v>1774</v>
      </c>
      <c r="C1644" s="31" t="s">
        <v>384</v>
      </c>
      <c r="D1644" s="32">
        <f>SUMIF(AF1643:AF1643, TRUE, D1643:D1643)</f>
        <v>0</v>
      </c>
      <c r="E1644" s="32">
        <f>SUMIF(AF1643:AF1643, TRUE, E1643:E1643)</f>
        <v>0</v>
      </c>
      <c r="F1644" s="32">
        <f>SUMIF(AF1643:AF1643, TRUE, F1643:F1643)</f>
        <v>0</v>
      </c>
      <c r="G1644" s="32">
        <f>SUMIF(AF1643:AF1643, TRUE, G1643:G1643)</f>
        <v>0</v>
      </c>
      <c r="H1644" s="32">
        <f>SUMIF(AF1643:AF1643, TRUE, H1643:H1643)</f>
        <v>0</v>
      </c>
      <c r="I1644" s="32">
        <f>SUMIF(AF1643:AF1643, TRUE, I1643:I1643)</f>
        <v>0</v>
      </c>
      <c r="J1644" s="32">
        <f>SUMIF(AF1643:AF1643, TRUE, J1643:J1643)</f>
        <v>0</v>
      </c>
      <c r="K1644" s="32">
        <f>SUMIF(AF1643:AF1643, TRUE, K1643:K1643)</f>
        <v>0</v>
      </c>
      <c r="L1644" s="32">
        <f>SUMIF(AF1643:AF1643, TRUE, L1643:L1643)</f>
        <v>0</v>
      </c>
      <c r="M1644" s="32">
        <f>SUMIF(AF1643:AF1643, TRUE, M1643:M1643)</f>
        <v>0</v>
      </c>
      <c r="N1644" s="32">
        <f>SUMIF(AF1643:AF1643, TRUE, N1643:N1643)</f>
        <v>0</v>
      </c>
      <c r="O1644" s="32">
        <f>SUMIF(AF1643:AF1643, TRUE, O1643:O1643)</f>
        <v>0</v>
      </c>
      <c r="P1644" s="32">
        <f>SUMIF(AF1643:AF1643, TRUE, P1643:P1643)</f>
        <v>0</v>
      </c>
      <c r="Q1644" s="32">
        <f>SUMIF(AF1643:AF1643, TRUE, Q1643:Q1643)</f>
        <v>0</v>
      </c>
      <c r="R1644" s="32">
        <f>SUMIF(AF1643:AF1643, TRUE, R1643:R1643)</f>
        <v>0</v>
      </c>
      <c r="S1644" s="32">
        <f>SUMIF(AF1643:AF1643, TRUE, S1643:S1643)</f>
        <v>0</v>
      </c>
      <c r="T1644" s="32">
        <f>SUMIF(AF1643:AF1643, TRUE, T1643:T1643)</f>
        <v>0</v>
      </c>
      <c r="U1644" s="31" t="s">
        <v>384</v>
      </c>
      <c r="V1644" s="32">
        <f>SUMIF(AF1643:AF1643, TRUE, V1643:V1643)</f>
        <v>0</v>
      </c>
      <c r="W1644" s="32">
        <f>SUMIF(AF1643:AF1643, TRUE, W1643:W1643)</f>
        <v>0</v>
      </c>
      <c r="X1644" s="32">
        <f>SUMIF(AF1643:AF1643, TRUE, X1643:X1643)</f>
        <v>0</v>
      </c>
      <c r="Y1644" s="32">
        <f>SUMIF(AF1643:AF1643, TRUE, Y1643:Y1643)</f>
        <v>0</v>
      </c>
      <c r="Z1644" s="32">
        <f>SUMIF(AF1643:AF1643, TRUE, Z1643:Z1643)</f>
        <v>0</v>
      </c>
      <c r="AA1644" s="32">
        <f>SUMIF(AF1643:AF1643, TRUE, AA1643:AA1643)</f>
        <v>0</v>
      </c>
      <c r="AB1644" s="32">
        <f>SUMIF(AF1643:AF1643, TRUE, AB1643:AB1643)</f>
        <v>0</v>
      </c>
      <c r="AC1644" s="32">
        <f>SUMIF(AF1643:AF1643, TRUE, AC1643:AC1643)</f>
        <v>0</v>
      </c>
      <c r="AD1644" s="32">
        <f>SUMIF(AF1643:AF1643, TRUE, AD1643:AD1643)</f>
        <v>0</v>
      </c>
      <c r="AE1644" s="32">
        <f>SUMIF(AF1643:AF1643, TRUE, AE1643:AE1643)</f>
        <v>0</v>
      </c>
      <c r="AF1644" t="b">
        <v>0</v>
      </c>
      <c r="AG1644" t="b">
        <v>0</v>
      </c>
    </row>
    <row r="1645" spans="1:33" x14ac:dyDescent="0.3">
      <c r="A1645" s="2" t="s">
        <v>1850</v>
      </c>
      <c r="B1645" s="2" t="s">
        <v>632</v>
      </c>
      <c r="C1645" s="2" t="s">
        <v>1775</v>
      </c>
      <c r="D1645" s="3">
        <v>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2" t="s">
        <v>385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  <c r="AE1645" s="3">
        <v>0</v>
      </c>
      <c r="AF1645" t="b">
        <v>1</v>
      </c>
      <c r="AG1645" t="b">
        <v>1</v>
      </c>
    </row>
    <row r="1646" spans="1:33" x14ac:dyDescent="0.3">
      <c r="A1646" s="2" t="s">
        <v>1849</v>
      </c>
      <c r="B1646" s="2" t="s">
        <v>631</v>
      </c>
      <c r="C1646" s="2" t="s">
        <v>1775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2" t="s">
        <v>385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>
        <v>0</v>
      </c>
      <c r="AF1646" t="b">
        <v>1</v>
      </c>
      <c r="AG1646" t="b">
        <v>1</v>
      </c>
    </row>
    <row r="1647" spans="1:33" x14ac:dyDescent="0.3">
      <c r="A1647" s="31" t="s">
        <v>384</v>
      </c>
      <c r="B1647" s="31" t="s">
        <v>1774</v>
      </c>
      <c r="C1647" s="31" t="s">
        <v>384</v>
      </c>
      <c r="D1647" s="32">
        <f>SUMIF(AF1645:AF1646, TRUE, D1645:D1646)</f>
        <v>0</v>
      </c>
      <c r="E1647" s="32">
        <f>SUMIF(AF1645:AF1646, TRUE, E1645:E1646)</f>
        <v>0</v>
      </c>
      <c r="F1647" s="32">
        <f>SUMIF(AF1645:AF1646, TRUE, F1645:F1646)</f>
        <v>0</v>
      </c>
      <c r="G1647" s="32">
        <f>SUMIF(AF1645:AF1646, TRUE, G1645:G1646)</f>
        <v>0</v>
      </c>
      <c r="H1647" s="32">
        <f>SUMIF(AF1645:AF1646, TRUE, H1645:H1646)</f>
        <v>0</v>
      </c>
      <c r="I1647" s="32">
        <f>SUMIF(AF1645:AF1646, TRUE, I1645:I1646)</f>
        <v>0</v>
      </c>
      <c r="J1647" s="32">
        <f>SUMIF(AF1645:AF1646, TRUE, J1645:J1646)</f>
        <v>0</v>
      </c>
      <c r="K1647" s="32">
        <f>SUMIF(AF1645:AF1646, TRUE, K1645:K1646)</f>
        <v>0</v>
      </c>
      <c r="L1647" s="32">
        <f>SUMIF(AF1645:AF1646, TRUE, L1645:L1646)</f>
        <v>0</v>
      </c>
      <c r="M1647" s="32">
        <f>SUMIF(AF1645:AF1646, TRUE, M1645:M1646)</f>
        <v>0</v>
      </c>
      <c r="N1647" s="32">
        <f>SUMIF(AF1645:AF1646, TRUE, N1645:N1646)</f>
        <v>0</v>
      </c>
      <c r="O1647" s="32">
        <f>SUMIF(AF1645:AF1646, TRUE, O1645:O1646)</f>
        <v>0</v>
      </c>
      <c r="P1647" s="32">
        <f>SUMIF(AF1645:AF1646, TRUE, P1645:P1646)</f>
        <v>0</v>
      </c>
      <c r="Q1647" s="32">
        <f>SUMIF(AF1645:AF1646, TRUE, Q1645:Q1646)</f>
        <v>0</v>
      </c>
      <c r="R1647" s="32">
        <f>SUMIF(AF1645:AF1646, TRUE, R1645:R1646)</f>
        <v>0</v>
      </c>
      <c r="S1647" s="32">
        <f>SUMIF(AF1645:AF1646, TRUE, S1645:S1646)</f>
        <v>0</v>
      </c>
      <c r="T1647" s="32">
        <f>SUMIF(AF1645:AF1646, TRUE, T1645:T1646)</f>
        <v>0</v>
      </c>
      <c r="U1647" s="31" t="s">
        <v>384</v>
      </c>
      <c r="V1647" s="32">
        <f>SUMIF(AF1645:AF1646, TRUE, V1645:V1646)</f>
        <v>0</v>
      </c>
      <c r="W1647" s="32">
        <f>SUMIF(AF1645:AF1646, TRUE, W1645:W1646)</f>
        <v>0</v>
      </c>
      <c r="X1647" s="32">
        <f>SUMIF(AF1645:AF1646, TRUE, X1645:X1646)</f>
        <v>0</v>
      </c>
      <c r="Y1647" s="32">
        <f>SUMIF(AF1645:AF1646, TRUE, Y1645:Y1646)</f>
        <v>0</v>
      </c>
      <c r="Z1647" s="32">
        <f>SUMIF(AF1645:AF1646, TRUE, Z1645:Z1646)</f>
        <v>0</v>
      </c>
      <c r="AA1647" s="32">
        <f>SUMIF(AF1645:AF1646, TRUE, AA1645:AA1646)</f>
        <v>0</v>
      </c>
      <c r="AB1647" s="32">
        <f>SUMIF(AF1645:AF1646, TRUE, AB1645:AB1646)</f>
        <v>0</v>
      </c>
      <c r="AC1647" s="32">
        <f>SUMIF(AF1645:AF1646, TRUE, AC1645:AC1646)</f>
        <v>0</v>
      </c>
      <c r="AD1647" s="32">
        <f>SUMIF(AF1645:AF1646, TRUE, AD1645:AD1646)</f>
        <v>0</v>
      </c>
      <c r="AE1647" s="32">
        <f>SUMIF(AF1645:AF1646, TRUE, AE1645:AE1646)</f>
        <v>0</v>
      </c>
      <c r="AF1647" t="b">
        <v>0</v>
      </c>
      <c r="AG1647" t="b">
        <v>0</v>
      </c>
    </row>
    <row r="1648" spans="1:33" x14ac:dyDescent="0.3">
      <c r="A1648" s="2" t="s">
        <v>1848</v>
      </c>
      <c r="B1648" s="2" t="s">
        <v>630</v>
      </c>
      <c r="C1648" s="2" t="s">
        <v>1775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2" t="s">
        <v>385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  <c r="AE1648" s="3">
        <v>0</v>
      </c>
      <c r="AF1648" t="b">
        <v>1</v>
      </c>
      <c r="AG1648" t="b">
        <v>1</v>
      </c>
    </row>
    <row r="1649" spans="1:33" x14ac:dyDescent="0.3">
      <c r="A1649" s="2" t="s">
        <v>1847</v>
      </c>
      <c r="B1649" s="2" t="s">
        <v>629</v>
      </c>
      <c r="C1649" s="2" t="s">
        <v>1775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2" t="s">
        <v>385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>
        <v>0</v>
      </c>
      <c r="AF1649" t="b">
        <v>1</v>
      </c>
      <c r="AG1649" t="b">
        <v>1</v>
      </c>
    </row>
    <row r="1650" spans="1:33" x14ac:dyDescent="0.3">
      <c r="A1650" s="31" t="s">
        <v>384</v>
      </c>
      <c r="B1650" s="31" t="s">
        <v>1774</v>
      </c>
      <c r="C1650" s="31" t="s">
        <v>384</v>
      </c>
      <c r="D1650" s="32">
        <f>SUMIF(AF1648:AF1649, TRUE, D1648:D1649)</f>
        <v>0</v>
      </c>
      <c r="E1650" s="32">
        <f>SUMIF(AF1648:AF1649, TRUE, E1648:E1649)</f>
        <v>0</v>
      </c>
      <c r="F1650" s="32">
        <f>SUMIF(AF1648:AF1649, TRUE, F1648:F1649)</f>
        <v>0</v>
      </c>
      <c r="G1650" s="32">
        <f>SUMIF(AF1648:AF1649, TRUE, G1648:G1649)</f>
        <v>0</v>
      </c>
      <c r="H1650" s="32">
        <f>SUMIF(AF1648:AF1649, TRUE, H1648:H1649)</f>
        <v>0</v>
      </c>
      <c r="I1650" s="32">
        <f>SUMIF(AF1648:AF1649, TRUE, I1648:I1649)</f>
        <v>0</v>
      </c>
      <c r="J1650" s="32">
        <f>SUMIF(AF1648:AF1649, TRUE, J1648:J1649)</f>
        <v>0</v>
      </c>
      <c r="K1650" s="32">
        <f>SUMIF(AF1648:AF1649, TRUE, K1648:K1649)</f>
        <v>0</v>
      </c>
      <c r="L1650" s="32">
        <f>SUMIF(AF1648:AF1649, TRUE, L1648:L1649)</f>
        <v>0</v>
      </c>
      <c r="M1650" s="32">
        <f>SUMIF(AF1648:AF1649, TRUE, M1648:M1649)</f>
        <v>0</v>
      </c>
      <c r="N1650" s="32">
        <f>SUMIF(AF1648:AF1649, TRUE, N1648:N1649)</f>
        <v>0</v>
      </c>
      <c r="O1650" s="32">
        <f>SUMIF(AF1648:AF1649, TRUE, O1648:O1649)</f>
        <v>0</v>
      </c>
      <c r="P1650" s="32">
        <f>SUMIF(AF1648:AF1649, TRUE, P1648:P1649)</f>
        <v>0</v>
      </c>
      <c r="Q1650" s="32">
        <f>SUMIF(AF1648:AF1649, TRUE, Q1648:Q1649)</f>
        <v>0</v>
      </c>
      <c r="R1650" s="32">
        <f>SUMIF(AF1648:AF1649, TRUE, R1648:R1649)</f>
        <v>0</v>
      </c>
      <c r="S1650" s="32">
        <f>SUMIF(AF1648:AF1649, TRUE, S1648:S1649)</f>
        <v>0</v>
      </c>
      <c r="T1650" s="32">
        <f>SUMIF(AF1648:AF1649, TRUE, T1648:T1649)</f>
        <v>0</v>
      </c>
      <c r="U1650" s="31" t="s">
        <v>384</v>
      </c>
      <c r="V1650" s="32">
        <f>SUMIF(AF1648:AF1649, TRUE, V1648:V1649)</f>
        <v>0</v>
      </c>
      <c r="W1650" s="32">
        <f>SUMIF(AF1648:AF1649, TRUE, W1648:W1649)</f>
        <v>0</v>
      </c>
      <c r="X1650" s="32">
        <f>SUMIF(AF1648:AF1649, TRUE, X1648:X1649)</f>
        <v>0</v>
      </c>
      <c r="Y1650" s="32">
        <f>SUMIF(AF1648:AF1649, TRUE, Y1648:Y1649)</f>
        <v>0</v>
      </c>
      <c r="Z1650" s="32">
        <f>SUMIF(AF1648:AF1649, TRUE, Z1648:Z1649)</f>
        <v>0</v>
      </c>
      <c r="AA1650" s="32">
        <f>SUMIF(AF1648:AF1649, TRUE, AA1648:AA1649)</f>
        <v>0</v>
      </c>
      <c r="AB1650" s="32">
        <f>SUMIF(AF1648:AF1649, TRUE, AB1648:AB1649)</f>
        <v>0</v>
      </c>
      <c r="AC1650" s="32">
        <f>SUMIF(AF1648:AF1649, TRUE, AC1648:AC1649)</f>
        <v>0</v>
      </c>
      <c r="AD1650" s="32">
        <f>SUMIF(AF1648:AF1649, TRUE, AD1648:AD1649)</f>
        <v>0</v>
      </c>
      <c r="AE1650" s="32">
        <f>SUMIF(AF1648:AF1649, TRUE, AE1648:AE1649)</f>
        <v>0</v>
      </c>
      <c r="AF1650" t="b">
        <v>0</v>
      </c>
      <c r="AG1650" t="b">
        <v>0</v>
      </c>
    </row>
    <row r="1651" spans="1:33" x14ac:dyDescent="0.3">
      <c r="A1651" s="2" t="s">
        <v>1846</v>
      </c>
      <c r="B1651" s="2" t="s">
        <v>628</v>
      </c>
      <c r="C1651" s="2" t="s">
        <v>1775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2" t="s">
        <v>385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  <c r="AE1651" s="3">
        <v>0</v>
      </c>
      <c r="AF1651" t="b">
        <v>1</v>
      </c>
      <c r="AG1651" t="b">
        <v>1</v>
      </c>
    </row>
    <row r="1652" spans="1:33" x14ac:dyDescent="0.3">
      <c r="A1652" s="2" t="s">
        <v>1845</v>
      </c>
      <c r="B1652" s="2" t="s">
        <v>627</v>
      </c>
      <c r="C1652" s="2" t="s">
        <v>1775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2" t="s">
        <v>385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0</v>
      </c>
      <c r="AF1652" t="b">
        <v>1</v>
      </c>
      <c r="AG1652" t="b">
        <v>1</v>
      </c>
    </row>
    <row r="1653" spans="1:33" x14ac:dyDescent="0.3">
      <c r="A1653" s="31" t="s">
        <v>384</v>
      </c>
      <c r="B1653" s="31" t="s">
        <v>1774</v>
      </c>
      <c r="C1653" s="31" t="s">
        <v>384</v>
      </c>
      <c r="D1653" s="32">
        <f>SUMIF(AF1651:AF1652, TRUE, D1651:D1652)</f>
        <v>0</v>
      </c>
      <c r="E1653" s="32">
        <f>SUMIF(AF1651:AF1652, TRUE, E1651:E1652)</f>
        <v>0</v>
      </c>
      <c r="F1653" s="32">
        <f>SUMIF(AF1651:AF1652, TRUE, F1651:F1652)</f>
        <v>0</v>
      </c>
      <c r="G1653" s="32">
        <f>SUMIF(AF1651:AF1652, TRUE, G1651:G1652)</f>
        <v>0</v>
      </c>
      <c r="H1653" s="32">
        <f>SUMIF(AF1651:AF1652, TRUE, H1651:H1652)</f>
        <v>0</v>
      </c>
      <c r="I1653" s="32">
        <f>SUMIF(AF1651:AF1652, TRUE, I1651:I1652)</f>
        <v>0</v>
      </c>
      <c r="J1653" s="32">
        <f>SUMIF(AF1651:AF1652, TRUE, J1651:J1652)</f>
        <v>0</v>
      </c>
      <c r="K1653" s="32">
        <f>SUMIF(AF1651:AF1652, TRUE, K1651:K1652)</f>
        <v>0</v>
      </c>
      <c r="L1653" s="32">
        <f>SUMIF(AF1651:AF1652, TRUE, L1651:L1652)</f>
        <v>0</v>
      </c>
      <c r="M1653" s="32">
        <f>SUMIF(AF1651:AF1652, TRUE, M1651:M1652)</f>
        <v>0</v>
      </c>
      <c r="N1653" s="32">
        <f>SUMIF(AF1651:AF1652, TRUE, N1651:N1652)</f>
        <v>0</v>
      </c>
      <c r="O1653" s="32">
        <f>SUMIF(AF1651:AF1652, TRUE, O1651:O1652)</f>
        <v>0</v>
      </c>
      <c r="P1653" s="32">
        <f>SUMIF(AF1651:AF1652, TRUE, P1651:P1652)</f>
        <v>0</v>
      </c>
      <c r="Q1653" s="32">
        <f>SUMIF(AF1651:AF1652, TRUE, Q1651:Q1652)</f>
        <v>0</v>
      </c>
      <c r="R1653" s="32">
        <f>SUMIF(AF1651:AF1652, TRUE, R1651:R1652)</f>
        <v>0</v>
      </c>
      <c r="S1653" s="32">
        <f>SUMIF(AF1651:AF1652, TRUE, S1651:S1652)</f>
        <v>0</v>
      </c>
      <c r="T1653" s="32">
        <f>SUMIF(AF1651:AF1652, TRUE, T1651:T1652)</f>
        <v>0</v>
      </c>
      <c r="U1653" s="31" t="s">
        <v>384</v>
      </c>
      <c r="V1653" s="32">
        <f>SUMIF(AF1651:AF1652, TRUE, V1651:V1652)</f>
        <v>0</v>
      </c>
      <c r="W1653" s="32">
        <f>SUMIF(AF1651:AF1652, TRUE, W1651:W1652)</f>
        <v>0</v>
      </c>
      <c r="X1653" s="32">
        <f>SUMIF(AF1651:AF1652, TRUE, X1651:X1652)</f>
        <v>0</v>
      </c>
      <c r="Y1653" s="32">
        <f>SUMIF(AF1651:AF1652, TRUE, Y1651:Y1652)</f>
        <v>0</v>
      </c>
      <c r="Z1653" s="32">
        <f>SUMIF(AF1651:AF1652, TRUE, Z1651:Z1652)</f>
        <v>0</v>
      </c>
      <c r="AA1653" s="32">
        <f>SUMIF(AF1651:AF1652, TRUE, AA1651:AA1652)</f>
        <v>0</v>
      </c>
      <c r="AB1653" s="32">
        <f>SUMIF(AF1651:AF1652, TRUE, AB1651:AB1652)</f>
        <v>0</v>
      </c>
      <c r="AC1653" s="32">
        <f>SUMIF(AF1651:AF1652, TRUE, AC1651:AC1652)</f>
        <v>0</v>
      </c>
      <c r="AD1653" s="32">
        <f>SUMIF(AF1651:AF1652, TRUE, AD1651:AD1652)</f>
        <v>0</v>
      </c>
      <c r="AE1653" s="32">
        <f>SUMIF(AF1651:AF1652, TRUE, AE1651:AE1652)</f>
        <v>0</v>
      </c>
      <c r="AF1653" t="b">
        <v>0</v>
      </c>
      <c r="AG1653" t="b">
        <v>0</v>
      </c>
    </row>
    <row r="1654" spans="1:33" x14ac:dyDescent="0.3">
      <c r="A1654" s="2" t="s">
        <v>1844</v>
      </c>
      <c r="B1654" s="2" t="s">
        <v>626</v>
      </c>
      <c r="C1654" s="2" t="s">
        <v>1775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2" t="s">
        <v>385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  <c r="AE1654" s="3">
        <v>0</v>
      </c>
      <c r="AF1654" t="b">
        <v>1</v>
      </c>
      <c r="AG1654" t="b">
        <v>1</v>
      </c>
    </row>
    <row r="1655" spans="1:33" x14ac:dyDescent="0.3">
      <c r="A1655" s="2" t="s">
        <v>1843</v>
      </c>
      <c r="B1655" s="2" t="s">
        <v>625</v>
      </c>
      <c r="C1655" s="2" t="s">
        <v>1775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2" t="s">
        <v>385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  <c r="AE1655" s="3">
        <v>0</v>
      </c>
      <c r="AF1655" t="b">
        <v>1</v>
      </c>
      <c r="AG1655" t="b">
        <v>1</v>
      </c>
    </row>
    <row r="1656" spans="1:33" x14ac:dyDescent="0.3">
      <c r="A1656" s="31" t="s">
        <v>384</v>
      </c>
      <c r="B1656" s="31" t="s">
        <v>1774</v>
      </c>
      <c r="C1656" s="31" t="s">
        <v>384</v>
      </c>
      <c r="D1656" s="32">
        <f>SUMIF(AF1654:AF1655, TRUE, D1654:D1655)</f>
        <v>0</v>
      </c>
      <c r="E1656" s="32">
        <f>SUMIF(AF1654:AF1655, TRUE, E1654:E1655)</f>
        <v>0</v>
      </c>
      <c r="F1656" s="32">
        <f>SUMIF(AF1654:AF1655, TRUE, F1654:F1655)</f>
        <v>0</v>
      </c>
      <c r="G1656" s="32">
        <f>SUMIF(AF1654:AF1655, TRUE, G1654:G1655)</f>
        <v>0</v>
      </c>
      <c r="H1656" s="32">
        <f>SUMIF(AF1654:AF1655, TRUE, H1654:H1655)</f>
        <v>0</v>
      </c>
      <c r="I1656" s="32">
        <f>SUMIF(AF1654:AF1655, TRUE, I1654:I1655)</f>
        <v>0</v>
      </c>
      <c r="J1656" s="32">
        <f>SUMIF(AF1654:AF1655, TRUE, J1654:J1655)</f>
        <v>0</v>
      </c>
      <c r="K1656" s="32">
        <f>SUMIF(AF1654:AF1655, TRUE, K1654:K1655)</f>
        <v>0</v>
      </c>
      <c r="L1656" s="32">
        <f>SUMIF(AF1654:AF1655, TRUE, L1654:L1655)</f>
        <v>0</v>
      </c>
      <c r="M1656" s="32">
        <f>SUMIF(AF1654:AF1655, TRUE, M1654:M1655)</f>
        <v>0</v>
      </c>
      <c r="N1656" s="32">
        <f>SUMIF(AF1654:AF1655, TRUE, N1654:N1655)</f>
        <v>0</v>
      </c>
      <c r="O1656" s="32">
        <f>SUMIF(AF1654:AF1655, TRUE, O1654:O1655)</f>
        <v>0</v>
      </c>
      <c r="P1656" s="32">
        <f>SUMIF(AF1654:AF1655, TRUE, P1654:P1655)</f>
        <v>0</v>
      </c>
      <c r="Q1656" s="32">
        <f>SUMIF(AF1654:AF1655, TRUE, Q1654:Q1655)</f>
        <v>0</v>
      </c>
      <c r="R1656" s="32">
        <f>SUMIF(AF1654:AF1655, TRUE, R1654:R1655)</f>
        <v>0</v>
      </c>
      <c r="S1656" s="32">
        <f>SUMIF(AF1654:AF1655, TRUE, S1654:S1655)</f>
        <v>0</v>
      </c>
      <c r="T1656" s="32">
        <f>SUMIF(AF1654:AF1655, TRUE, T1654:T1655)</f>
        <v>0</v>
      </c>
      <c r="U1656" s="31" t="s">
        <v>384</v>
      </c>
      <c r="V1656" s="32">
        <f>SUMIF(AF1654:AF1655, TRUE, V1654:V1655)</f>
        <v>0</v>
      </c>
      <c r="W1656" s="32">
        <f>SUMIF(AF1654:AF1655, TRUE, W1654:W1655)</f>
        <v>0</v>
      </c>
      <c r="X1656" s="32">
        <f>SUMIF(AF1654:AF1655, TRUE, X1654:X1655)</f>
        <v>0</v>
      </c>
      <c r="Y1656" s="32">
        <f>SUMIF(AF1654:AF1655, TRUE, Y1654:Y1655)</f>
        <v>0</v>
      </c>
      <c r="Z1656" s="32">
        <f>SUMIF(AF1654:AF1655, TRUE, Z1654:Z1655)</f>
        <v>0</v>
      </c>
      <c r="AA1656" s="32">
        <f>SUMIF(AF1654:AF1655, TRUE, AA1654:AA1655)</f>
        <v>0</v>
      </c>
      <c r="AB1656" s="32">
        <f>SUMIF(AF1654:AF1655, TRUE, AB1654:AB1655)</f>
        <v>0</v>
      </c>
      <c r="AC1656" s="32">
        <f>SUMIF(AF1654:AF1655, TRUE, AC1654:AC1655)</f>
        <v>0</v>
      </c>
      <c r="AD1656" s="32">
        <f>SUMIF(AF1654:AF1655, TRUE, AD1654:AD1655)</f>
        <v>0</v>
      </c>
      <c r="AE1656" s="32">
        <f>SUMIF(AF1654:AF1655, TRUE, AE1654:AE1655)</f>
        <v>0</v>
      </c>
      <c r="AF1656" t="b">
        <v>0</v>
      </c>
      <c r="AG1656" t="b">
        <v>0</v>
      </c>
    </row>
    <row r="1657" spans="1:33" x14ac:dyDescent="0.3">
      <c r="A1657" s="2" t="s">
        <v>1842</v>
      </c>
      <c r="B1657" s="2" t="s">
        <v>624</v>
      </c>
      <c r="C1657" s="2" t="s">
        <v>1775</v>
      </c>
      <c r="D1657" s="3">
        <v>0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2" t="s">
        <v>385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>
        <v>0</v>
      </c>
      <c r="AF1657" t="b">
        <v>1</v>
      </c>
      <c r="AG1657" t="b">
        <v>1</v>
      </c>
    </row>
    <row r="1658" spans="1:33" x14ac:dyDescent="0.3">
      <c r="A1658" s="2" t="s">
        <v>1841</v>
      </c>
      <c r="B1658" s="2" t="s">
        <v>623</v>
      </c>
      <c r="C1658" s="2" t="s">
        <v>1775</v>
      </c>
      <c r="D1658" s="3">
        <v>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2" t="s">
        <v>385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  <c r="AE1658" s="3">
        <v>0</v>
      </c>
      <c r="AF1658" t="b">
        <v>1</v>
      </c>
      <c r="AG1658" t="b">
        <v>1</v>
      </c>
    </row>
    <row r="1659" spans="1:33" x14ac:dyDescent="0.3">
      <c r="A1659" s="31" t="s">
        <v>384</v>
      </c>
      <c r="B1659" s="31" t="s">
        <v>1774</v>
      </c>
      <c r="C1659" s="31" t="s">
        <v>384</v>
      </c>
      <c r="D1659" s="32">
        <f>SUMIF(AF1657:AF1658, TRUE, D1657:D1658)</f>
        <v>0</v>
      </c>
      <c r="E1659" s="32">
        <f>SUMIF(AF1657:AF1658, TRUE, E1657:E1658)</f>
        <v>0</v>
      </c>
      <c r="F1659" s="32">
        <f>SUMIF(AF1657:AF1658, TRUE, F1657:F1658)</f>
        <v>0</v>
      </c>
      <c r="G1659" s="32">
        <f>SUMIF(AF1657:AF1658, TRUE, G1657:G1658)</f>
        <v>0</v>
      </c>
      <c r="H1659" s="32">
        <f>SUMIF(AF1657:AF1658, TRUE, H1657:H1658)</f>
        <v>0</v>
      </c>
      <c r="I1659" s="32">
        <f>SUMIF(AF1657:AF1658, TRUE, I1657:I1658)</f>
        <v>0</v>
      </c>
      <c r="J1659" s="32">
        <f>SUMIF(AF1657:AF1658, TRUE, J1657:J1658)</f>
        <v>0</v>
      </c>
      <c r="K1659" s="32">
        <f>SUMIF(AF1657:AF1658, TRUE, K1657:K1658)</f>
        <v>0</v>
      </c>
      <c r="L1659" s="32">
        <f>SUMIF(AF1657:AF1658, TRUE, L1657:L1658)</f>
        <v>0</v>
      </c>
      <c r="M1659" s="32">
        <f>SUMIF(AF1657:AF1658, TRUE, M1657:M1658)</f>
        <v>0</v>
      </c>
      <c r="N1659" s="32">
        <f>SUMIF(AF1657:AF1658, TRUE, N1657:N1658)</f>
        <v>0</v>
      </c>
      <c r="O1659" s="32">
        <f>SUMIF(AF1657:AF1658, TRUE, O1657:O1658)</f>
        <v>0</v>
      </c>
      <c r="P1659" s="32">
        <f>SUMIF(AF1657:AF1658, TRUE, P1657:P1658)</f>
        <v>0</v>
      </c>
      <c r="Q1659" s="32">
        <f>SUMIF(AF1657:AF1658, TRUE, Q1657:Q1658)</f>
        <v>0</v>
      </c>
      <c r="R1659" s="32">
        <f>SUMIF(AF1657:AF1658, TRUE, R1657:R1658)</f>
        <v>0</v>
      </c>
      <c r="S1659" s="32">
        <f>SUMIF(AF1657:AF1658, TRUE, S1657:S1658)</f>
        <v>0</v>
      </c>
      <c r="T1659" s="32">
        <f>SUMIF(AF1657:AF1658, TRUE, T1657:T1658)</f>
        <v>0</v>
      </c>
      <c r="U1659" s="31" t="s">
        <v>384</v>
      </c>
      <c r="V1659" s="32">
        <f>SUMIF(AF1657:AF1658, TRUE, V1657:V1658)</f>
        <v>0</v>
      </c>
      <c r="W1659" s="32">
        <f>SUMIF(AF1657:AF1658, TRUE, W1657:W1658)</f>
        <v>0</v>
      </c>
      <c r="X1659" s="32">
        <f>SUMIF(AF1657:AF1658, TRUE, X1657:X1658)</f>
        <v>0</v>
      </c>
      <c r="Y1659" s="32">
        <f>SUMIF(AF1657:AF1658, TRUE, Y1657:Y1658)</f>
        <v>0</v>
      </c>
      <c r="Z1659" s="32">
        <f>SUMIF(AF1657:AF1658, TRUE, Z1657:Z1658)</f>
        <v>0</v>
      </c>
      <c r="AA1659" s="32">
        <f>SUMIF(AF1657:AF1658, TRUE, AA1657:AA1658)</f>
        <v>0</v>
      </c>
      <c r="AB1659" s="32">
        <f>SUMIF(AF1657:AF1658, TRUE, AB1657:AB1658)</f>
        <v>0</v>
      </c>
      <c r="AC1659" s="32">
        <f>SUMIF(AF1657:AF1658, TRUE, AC1657:AC1658)</f>
        <v>0</v>
      </c>
      <c r="AD1659" s="32">
        <f>SUMIF(AF1657:AF1658, TRUE, AD1657:AD1658)</f>
        <v>0</v>
      </c>
      <c r="AE1659" s="32">
        <f>SUMIF(AF1657:AF1658, TRUE, AE1657:AE1658)</f>
        <v>0</v>
      </c>
      <c r="AF1659" t="b">
        <v>0</v>
      </c>
      <c r="AG1659" t="b">
        <v>0</v>
      </c>
    </row>
    <row r="1660" spans="1:33" x14ac:dyDescent="0.3">
      <c r="A1660" s="2" t="s">
        <v>1840</v>
      </c>
      <c r="B1660" s="2" t="s">
        <v>622</v>
      </c>
      <c r="C1660" s="2" t="s">
        <v>1775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2" t="s">
        <v>385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  <c r="AE1660" s="3">
        <v>0</v>
      </c>
      <c r="AF1660" t="b">
        <v>1</v>
      </c>
      <c r="AG1660" t="b">
        <v>1</v>
      </c>
    </row>
    <row r="1661" spans="1:33" x14ac:dyDescent="0.3">
      <c r="A1661" s="2" t="s">
        <v>1839</v>
      </c>
      <c r="B1661" s="2" t="s">
        <v>621</v>
      </c>
      <c r="C1661" s="2" t="s">
        <v>1775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2" t="s">
        <v>385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>
        <v>0</v>
      </c>
      <c r="AF1661" t="b">
        <v>1</v>
      </c>
      <c r="AG1661" t="b">
        <v>1</v>
      </c>
    </row>
    <row r="1662" spans="1:33" x14ac:dyDescent="0.3">
      <c r="A1662" s="2" t="s">
        <v>1838</v>
      </c>
      <c r="B1662" s="2" t="s">
        <v>620</v>
      </c>
      <c r="C1662" s="2" t="s">
        <v>1775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2" t="s">
        <v>385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>
        <v>0</v>
      </c>
      <c r="AF1662" t="b">
        <v>1</v>
      </c>
      <c r="AG1662" t="b">
        <v>1</v>
      </c>
    </row>
    <row r="1663" spans="1:33" x14ac:dyDescent="0.3">
      <c r="A1663" s="2" t="s">
        <v>1837</v>
      </c>
      <c r="B1663" s="2" t="s">
        <v>619</v>
      </c>
      <c r="C1663" s="2" t="s">
        <v>1775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2" t="s">
        <v>385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  <c r="AE1663" s="3">
        <v>0</v>
      </c>
      <c r="AF1663" t="b">
        <v>1</v>
      </c>
      <c r="AG1663" t="b">
        <v>1</v>
      </c>
    </row>
    <row r="1664" spans="1:33" x14ac:dyDescent="0.3">
      <c r="A1664" s="31" t="s">
        <v>384</v>
      </c>
      <c r="B1664" s="31" t="s">
        <v>1774</v>
      </c>
      <c r="C1664" s="31" t="s">
        <v>384</v>
      </c>
      <c r="D1664" s="32">
        <f>SUMIF(AF1660:AF1663, TRUE, D1660:D1663)</f>
        <v>0</v>
      </c>
      <c r="E1664" s="32">
        <f>SUMIF(AF1660:AF1663, TRUE, E1660:E1663)</f>
        <v>0</v>
      </c>
      <c r="F1664" s="32">
        <f>SUMIF(AF1660:AF1663, TRUE, F1660:F1663)</f>
        <v>0</v>
      </c>
      <c r="G1664" s="32">
        <f>SUMIF(AF1660:AF1663, TRUE, G1660:G1663)</f>
        <v>0</v>
      </c>
      <c r="H1664" s="32">
        <f>SUMIF(AF1660:AF1663, TRUE, H1660:H1663)</f>
        <v>0</v>
      </c>
      <c r="I1664" s="32">
        <f>SUMIF(AF1660:AF1663, TRUE, I1660:I1663)</f>
        <v>0</v>
      </c>
      <c r="J1664" s="32">
        <f>SUMIF(AF1660:AF1663, TRUE, J1660:J1663)</f>
        <v>0</v>
      </c>
      <c r="K1664" s="32">
        <f>SUMIF(AF1660:AF1663, TRUE, K1660:K1663)</f>
        <v>0</v>
      </c>
      <c r="L1664" s="32">
        <f>SUMIF(AF1660:AF1663, TRUE, L1660:L1663)</f>
        <v>0</v>
      </c>
      <c r="M1664" s="32">
        <f>SUMIF(AF1660:AF1663, TRUE, M1660:M1663)</f>
        <v>0</v>
      </c>
      <c r="N1664" s="32">
        <f>SUMIF(AF1660:AF1663, TRUE, N1660:N1663)</f>
        <v>0</v>
      </c>
      <c r="O1664" s="32">
        <f>SUMIF(AF1660:AF1663, TRUE, O1660:O1663)</f>
        <v>0</v>
      </c>
      <c r="P1664" s="32">
        <f>SUMIF(AF1660:AF1663, TRUE, P1660:P1663)</f>
        <v>0</v>
      </c>
      <c r="Q1664" s="32">
        <f>SUMIF(AF1660:AF1663, TRUE, Q1660:Q1663)</f>
        <v>0</v>
      </c>
      <c r="R1664" s="32">
        <f>SUMIF(AF1660:AF1663, TRUE, R1660:R1663)</f>
        <v>0</v>
      </c>
      <c r="S1664" s="32">
        <f>SUMIF(AF1660:AF1663, TRUE, S1660:S1663)</f>
        <v>0</v>
      </c>
      <c r="T1664" s="32">
        <f>SUMIF(AF1660:AF1663, TRUE, T1660:T1663)</f>
        <v>0</v>
      </c>
      <c r="U1664" s="31" t="s">
        <v>384</v>
      </c>
      <c r="V1664" s="32">
        <f>SUMIF(AF1660:AF1663, TRUE, V1660:V1663)</f>
        <v>0</v>
      </c>
      <c r="W1664" s="32">
        <f>SUMIF(AF1660:AF1663, TRUE, W1660:W1663)</f>
        <v>0</v>
      </c>
      <c r="X1664" s="32">
        <f>SUMIF(AF1660:AF1663, TRUE, X1660:X1663)</f>
        <v>0</v>
      </c>
      <c r="Y1664" s="32">
        <f>SUMIF(AF1660:AF1663, TRUE, Y1660:Y1663)</f>
        <v>0</v>
      </c>
      <c r="Z1664" s="32">
        <f>SUMIF(AF1660:AF1663, TRUE, Z1660:Z1663)</f>
        <v>0</v>
      </c>
      <c r="AA1664" s="32">
        <f>SUMIF(AF1660:AF1663, TRUE, AA1660:AA1663)</f>
        <v>0</v>
      </c>
      <c r="AB1664" s="32">
        <f>SUMIF(AF1660:AF1663, TRUE, AB1660:AB1663)</f>
        <v>0</v>
      </c>
      <c r="AC1664" s="32">
        <f>SUMIF(AF1660:AF1663, TRUE, AC1660:AC1663)</f>
        <v>0</v>
      </c>
      <c r="AD1664" s="32">
        <f>SUMIF(AF1660:AF1663, TRUE, AD1660:AD1663)</f>
        <v>0</v>
      </c>
      <c r="AE1664" s="32">
        <f>SUMIF(AF1660:AF1663, TRUE, AE1660:AE1663)</f>
        <v>0</v>
      </c>
      <c r="AF1664" t="b">
        <v>0</v>
      </c>
      <c r="AG1664" t="b">
        <v>0</v>
      </c>
    </row>
    <row r="1665" spans="1:33" x14ac:dyDescent="0.3">
      <c r="A1665" s="2" t="s">
        <v>1836</v>
      </c>
      <c r="B1665" s="2" t="s">
        <v>618</v>
      </c>
      <c r="C1665" s="2" t="s">
        <v>1775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2" t="s">
        <v>385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  <c r="AD1665" s="3">
        <v>0</v>
      </c>
      <c r="AE1665" s="3">
        <v>0</v>
      </c>
      <c r="AF1665" t="b">
        <v>1</v>
      </c>
      <c r="AG1665" t="b">
        <v>1</v>
      </c>
    </row>
    <row r="1666" spans="1:33" x14ac:dyDescent="0.3">
      <c r="A1666" s="2" t="s">
        <v>1835</v>
      </c>
      <c r="B1666" s="2" t="s">
        <v>617</v>
      </c>
      <c r="C1666" s="2" t="s">
        <v>1775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2" t="s">
        <v>385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  <c r="AE1666" s="3">
        <v>0</v>
      </c>
      <c r="AF1666" t="b">
        <v>1</v>
      </c>
      <c r="AG1666" t="b">
        <v>1</v>
      </c>
    </row>
    <row r="1667" spans="1:33" x14ac:dyDescent="0.3">
      <c r="A1667" s="31" t="s">
        <v>384</v>
      </c>
      <c r="B1667" s="31" t="s">
        <v>1774</v>
      </c>
      <c r="C1667" s="31" t="s">
        <v>384</v>
      </c>
      <c r="D1667" s="32">
        <f>SUMIF(AF1665:AF1666, TRUE, D1665:D1666)</f>
        <v>0</v>
      </c>
      <c r="E1667" s="32">
        <f>SUMIF(AF1665:AF1666, TRUE, E1665:E1666)</f>
        <v>0</v>
      </c>
      <c r="F1667" s="32">
        <f>SUMIF(AF1665:AF1666, TRUE, F1665:F1666)</f>
        <v>0</v>
      </c>
      <c r="G1667" s="32">
        <f>SUMIF(AF1665:AF1666, TRUE, G1665:G1666)</f>
        <v>0</v>
      </c>
      <c r="H1667" s="32">
        <f>SUMIF(AF1665:AF1666, TRUE, H1665:H1666)</f>
        <v>0</v>
      </c>
      <c r="I1667" s="32">
        <f>SUMIF(AF1665:AF1666, TRUE, I1665:I1666)</f>
        <v>0</v>
      </c>
      <c r="J1667" s="32">
        <f>SUMIF(AF1665:AF1666, TRUE, J1665:J1666)</f>
        <v>0</v>
      </c>
      <c r="K1667" s="32">
        <f>SUMIF(AF1665:AF1666, TRUE, K1665:K1666)</f>
        <v>0</v>
      </c>
      <c r="L1667" s="32">
        <f>SUMIF(AF1665:AF1666, TRUE, L1665:L1666)</f>
        <v>0</v>
      </c>
      <c r="M1667" s="32">
        <f>SUMIF(AF1665:AF1666, TRUE, M1665:M1666)</f>
        <v>0</v>
      </c>
      <c r="N1667" s="32">
        <f>SUMIF(AF1665:AF1666, TRUE, N1665:N1666)</f>
        <v>0</v>
      </c>
      <c r="O1667" s="32">
        <f>SUMIF(AF1665:AF1666, TRUE, O1665:O1666)</f>
        <v>0</v>
      </c>
      <c r="P1667" s="32">
        <f>SUMIF(AF1665:AF1666, TRUE, P1665:P1666)</f>
        <v>0</v>
      </c>
      <c r="Q1667" s="32">
        <f>SUMIF(AF1665:AF1666, TRUE, Q1665:Q1666)</f>
        <v>0</v>
      </c>
      <c r="R1667" s="32">
        <f>SUMIF(AF1665:AF1666, TRUE, R1665:R1666)</f>
        <v>0</v>
      </c>
      <c r="S1667" s="32">
        <f>SUMIF(AF1665:AF1666, TRUE, S1665:S1666)</f>
        <v>0</v>
      </c>
      <c r="T1667" s="32">
        <f>SUMIF(AF1665:AF1666, TRUE, T1665:T1666)</f>
        <v>0</v>
      </c>
      <c r="U1667" s="31" t="s">
        <v>384</v>
      </c>
      <c r="V1667" s="32">
        <f>SUMIF(AF1665:AF1666, TRUE, V1665:V1666)</f>
        <v>0</v>
      </c>
      <c r="W1667" s="32">
        <f>SUMIF(AF1665:AF1666, TRUE, W1665:W1666)</f>
        <v>0</v>
      </c>
      <c r="X1667" s="32">
        <f>SUMIF(AF1665:AF1666, TRUE, X1665:X1666)</f>
        <v>0</v>
      </c>
      <c r="Y1667" s="32">
        <f>SUMIF(AF1665:AF1666, TRUE, Y1665:Y1666)</f>
        <v>0</v>
      </c>
      <c r="Z1667" s="32">
        <f>SUMIF(AF1665:AF1666, TRUE, Z1665:Z1666)</f>
        <v>0</v>
      </c>
      <c r="AA1667" s="32">
        <f>SUMIF(AF1665:AF1666, TRUE, AA1665:AA1666)</f>
        <v>0</v>
      </c>
      <c r="AB1667" s="32">
        <f>SUMIF(AF1665:AF1666, TRUE, AB1665:AB1666)</f>
        <v>0</v>
      </c>
      <c r="AC1667" s="32">
        <f>SUMIF(AF1665:AF1666, TRUE, AC1665:AC1666)</f>
        <v>0</v>
      </c>
      <c r="AD1667" s="32">
        <f>SUMIF(AF1665:AF1666, TRUE, AD1665:AD1666)</f>
        <v>0</v>
      </c>
      <c r="AE1667" s="32">
        <f>SUMIF(AF1665:AF1666, TRUE, AE1665:AE1666)</f>
        <v>0</v>
      </c>
      <c r="AF1667" t="b">
        <v>0</v>
      </c>
      <c r="AG1667" t="b">
        <v>0</v>
      </c>
    </row>
    <row r="1668" spans="1:33" x14ac:dyDescent="0.3">
      <c r="A1668" s="2" t="s">
        <v>1834</v>
      </c>
      <c r="B1668" s="2" t="s">
        <v>616</v>
      </c>
      <c r="C1668" s="2" t="s">
        <v>1775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2" t="s">
        <v>385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  <c r="AD1668" s="3">
        <v>0</v>
      </c>
      <c r="AE1668" s="3">
        <v>0</v>
      </c>
      <c r="AF1668" t="b">
        <v>1</v>
      </c>
      <c r="AG1668" t="b">
        <v>1</v>
      </c>
    </row>
    <row r="1669" spans="1:33" x14ac:dyDescent="0.3">
      <c r="A1669" s="31" t="s">
        <v>384</v>
      </c>
      <c r="B1669" s="31" t="s">
        <v>1774</v>
      </c>
      <c r="C1669" s="31" t="s">
        <v>384</v>
      </c>
      <c r="D1669" s="32">
        <f>SUMIF(AF1668:AF1668, TRUE, D1668:D1668)</f>
        <v>0</v>
      </c>
      <c r="E1669" s="32">
        <f>SUMIF(AF1668:AF1668, TRUE, E1668:E1668)</f>
        <v>0</v>
      </c>
      <c r="F1669" s="32">
        <f>SUMIF(AF1668:AF1668, TRUE, F1668:F1668)</f>
        <v>0</v>
      </c>
      <c r="G1669" s="32">
        <f>SUMIF(AF1668:AF1668, TRUE, G1668:G1668)</f>
        <v>0</v>
      </c>
      <c r="H1669" s="32">
        <f>SUMIF(AF1668:AF1668, TRUE, H1668:H1668)</f>
        <v>0</v>
      </c>
      <c r="I1669" s="32">
        <f>SUMIF(AF1668:AF1668, TRUE, I1668:I1668)</f>
        <v>0</v>
      </c>
      <c r="J1669" s="32">
        <f>SUMIF(AF1668:AF1668, TRUE, J1668:J1668)</f>
        <v>0</v>
      </c>
      <c r="K1669" s="32">
        <f>SUMIF(AF1668:AF1668, TRUE, K1668:K1668)</f>
        <v>0</v>
      </c>
      <c r="L1669" s="32">
        <f>SUMIF(AF1668:AF1668, TRUE, L1668:L1668)</f>
        <v>0</v>
      </c>
      <c r="M1669" s="32">
        <f>SUMIF(AF1668:AF1668, TRUE, M1668:M1668)</f>
        <v>0</v>
      </c>
      <c r="N1669" s="32">
        <f>SUMIF(AF1668:AF1668, TRUE, N1668:N1668)</f>
        <v>0</v>
      </c>
      <c r="O1669" s="32">
        <f>SUMIF(AF1668:AF1668, TRUE, O1668:O1668)</f>
        <v>0</v>
      </c>
      <c r="P1669" s="32">
        <f>SUMIF(AF1668:AF1668, TRUE, P1668:P1668)</f>
        <v>0</v>
      </c>
      <c r="Q1669" s="32">
        <f>SUMIF(AF1668:AF1668, TRUE, Q1668:Q1668)</f>
        <v>0</v>
      </c>
      <c r="R1669" s="32">
        <f>SUMIF(AF1668:AF1668, TRUE, R1668:R1668)</f>
        <v>0</v>
      </c>
      <c r="S1669" s="32">
        <f>SUMIF(AF1668:AF1668, TRUE, S1668:S1668)</f>
        <v>0</v>
      </c>
      <c r="T1669" s="32">
        <f>SUMIF(AF1668:AF1668, TRUE, T1668:T1668)</f>
        <v>0</v>
      </c>
      <c r="U1669" s="31" t="s">
        <v>384</v>
      </c>
      <c r="V1669" s="32">
        <f>SUMIF(AF1668:AF1668, TRUE, V1668:V1668)</f>
        <v>0</v>
      </c>
      <c r="W1669" s="32">
        <f>SUMIF(AF1668:AF1668, TRUE, W1668:W1668)</f>
        <v>0</v>
      </c>
      <c r="X1669" s="32">
        <f>SUMIF(AF1668:AF1668, TRUE, X1668:X1668)</f>
        <v>0</v>
      </c>
      <c r="Y1669" s="32">
        <f>SUMIF(AF1668:AF1668, TRUE, Y1668:Y1668)</f>
        <v>0</v>
      </c>
      <c r="Z1669" s="32">
        <f>SUMIF(AF1668:AF1668, TRUE, Z1668:Z1668)</f>
        <v>0</v>
      </c>
      <c r="AA1669" s="32">
        <f>SUMIF(AF1668:AF1668, TRUE, AA1668:AA1668)</f>
        <v>0</v>
      </c>
      <c r="AB1669" s="32">
        <f>SUMIF(AF1668:AF1668, TRUE, AB1668:AB1668)</f>
        <v>0</v>
      </c>
      <c r="AC1669" s="32">
        <f>SUMIF(AF1668:AF1668, TRUE, AC1668:AC1668)</f>
        <v>0</v>
      </c>
      <c r="AD1669" s="32">
        <f>SUMIF(AF1668:AF1668, TRUE, AD1668:AD1668)</f>
        <v>0</v>
      </c>
      <c r="AE1669" s="32">
        <f>SUMIF(AF1668:AF1668, TRUE, AE1668:AE1668)</f>
        <v>0</v>
      </c>
      <c r="AF1669" t="b">
        <v>0</v>
      </c>
      <c r="AG1669" t="b">
        <v>0</v>
      </c>
    </row>
    <row r="1670" spans="1:33" x14ac:dyDescent="0.3">
      <c r="A1670" s="2" t="s">
        <v>1833</v>
      </c>
      <c r="B1670" s="2" t="s">
        <v>561</v>
      </c>
      <c r="C1670" s="2" t="s">
        <v>1808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2" t="s">
        <v>385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  <c r="AE1670" s="3">
        <v>0</v>
      </c>
      <c r="AF1670" t="b">
        <v>1</v>
      </c>
      <c r="AG1670" t="b">
        <v>1</v>
      </c>
    </row>
    <row r="1671" spans="1:33" x14ac:dyDescent="0.3">
      <c r="A1671" s="2" t="s">
        <v>1832</v>
      </c>
      <c r="B1671" s="2" t="s">
        <v>615</v>
      </c>
      <c r="C1671" s="2" t="s">
        <v>1777</v>
      </c>
      <c r="D1671" s="3">
        <v>0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2" t="s">
        <v>385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0</v>
      </c>
      <c r="AD1671" s="3">
        <v>40000</v>
      </c>
      <c r="AE1671" s="3">
        <v>40000</v>
      </c>
      <c r="AF1671" t="b">
        <v>1</v>
      </c>
      <c r="AG1671" t="b">
        <v>1</v>
      </c>
    </row>
    <row r="1672" spans="1:33" x14ac:dyDescent="0.3">
      <c r="A1672" s="2" t="s">
        <v>1831</v>
      </c>
      <c r="B1672" s="2" t="s">
        <v>562</v>
      </c>
      <c r="C1672" s="2" t="s">
        <v>1777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2" t="s">
        <v>385</v>
      </c>
      <c r="V1672" s="3">
        <v>375000</v>
      </c>
      <c r="W1672" s="3">
        <v>0</v>
      </c>
      <c r="X1672" s="3">
        <v>360000</v>
      </c>
      <c r="Y1672" s="3">
        <v>360000</v>
      </c>
      <c r="Z1672" s="3">
        <v>355000</v>
      </c>
      <c r="AA1672" s="3">
        <v>355000</v>
      </c>
      <c r="AB1672" s="3">
        <v>345000</v>
      </c>
      <c r="AC1672" s="3">
        <v>345000</v>
      </c>
      <c r="AD1672" s="3">
        <v>335000</v>
      </c>
      <c r="AE1672" s="3">
        <v>335000</v>
      </c>
      <c r="AF1672" t="b">
        <v>1</v>
      </c>
      <c r="AG1672" t="b">
        <v>1</v>
      </c>
    </row>
    <row r="1673" spans="1:33" x14ac:dyDescent="0.3">
      <c r="A1673" s="2" t="s">
        <v>1830</v>
      </c>
      <c r="B1673" s="2" t="s">
        <v>563</v>
      </c>
      <c r="C1673" s="2" t="s">
        <v>1777</v>
      </c>
      <c r="D1673" s="3">
        <v>0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2" t="s">
        <v>385</v>
      </c>
      <c r="V1673" s="3">
        <v>44118</v>
      </c>
      <c r="W1673" s="3">
        <v>44118</v>
      </c>
      <c r="X1673" s="3">
        <v>44118</v>
      </c>
      <c r="Y1673" s="3">
        <v>44118</v>
      </c>
      <c r="Z1673" s="3">
        <v>44118</v>
      </c>
      <c r="AA1673" s="3">
        <v>44118</v>
      </c>
      <c r="AB1673" s="3">
        <v>44118</v>
      </c>
      <c r="AC1673" s="3">
        <v>44118</v>
      </c>
      <c r="AD1673" s="3">
        <v>44118</v>
      </c>
      <c r="AE1673" s="3">
        <v>44118</v>
      </c>
      <c r="AF1673" t="b">
        <v>1</v>
      </c>
      <c r="AG1673" t="b">
        <v>1</v>
      </c>
    </row>
    <row r="1674" spans="1:33" x14ac:dyDescent="0.3">
      <c r="A1674" s="2" t="s">
        <v>1829</v>
      </c>
      <c r="B1674" s="2" t="s">
        <v>564</v>
      </c>
      <c r="C1674" s="2" t="s">
        <v>1777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2" t="s">
        <v>385</v>
      </c>
      <c r="V1674" s="3">
        <v>0</v>
      </c>
      <c r="W1674" s="3">
        <v>0</v>
      </c>
      <c r="X1674" s="3">
        <v>110000</v>
      </c>
      <c r="Y1674" s="3">
        <v>110000</v>
      </c>
      <c r="Z1674" s="3">
        <v>104000</v>
      </c>
      <c r="AA1674" s="3">
        <v>104000</v>
      </c>
      <c r="AB1674" s="3">
        <v>101000</v>
      </c>
      <c r="AC1674" s="3">
        <v>101000</v>
      </c>
      <c r="AD1674" s="3">
        <v>97000</v>
      </c>
      <c r="AE1674" s="3">
        <v>97000</v>
      </c>
      <c r="AF1674" t="b">
        <v>1</v>
      </c>
      <c r="AG1674" t="b">
        <v>1</v>
      </c>
    </row>
    <row r="1675" spans="1:33" x14ac:dyDescent="0.3">
      <c r="A1675" s="2" t="s">
        <v>1828</v>
      </c>
      <c r="B1675" s="2" t="s">
        <v>565</v>
      </c>
      <c r="C1675" s="2" t="s">
        <v>1777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2" t="s">
        <v>385</v>
      </c>
      <c r="V1675" s="3">
        <v>49000</v>
      </c>
      <c r="W1675" s="3">
        <v>49000</v>
      </c>
      <c r="X1675" s="3">
        <v>49000</v>
      </c>
      <c r="Y1675" s="3">
        <v>49000</v>
      </c>
      <c r="Z1675" s="3">
        <v>49000</v>
      </c>
      <c r="AA1675" s="3">
        <v>49000</v>
      </c>
      <c r="AB1675" s="3">
        <v>46500</v>
      </c>
      <c r="AC1675" s="3">
        <v>46500</v>
      </c>
      <c r="AD1675" s="3">
        <v>44500</v>
      </c>
      <c r="AE1675" s="3">
        <v>44500</v>
      </c>
      <c r="AF1675" t="b">
        <v>1</v>
      </c>
      <c r="AG1675" t="b">
        <v>1</v>
      </c>
    </row>
    <row r="1676" spans="1:33" x14ac:dyDescent="0.3">
      <c r="A1676" s="2" t="s">
        <v>1827</v>
      </c>
      <c r="B1676" s="2" t="s">
        <v>614</v>
      </c>
      <c r="C1676" s="2" t="s">
        <v>1777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  <c r="U1676" s="2" t="s">
        <v>385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  <c r="AE1676" s="3">
        <v>0</v>
      </c>
      <c r="AF1676" t="b">
        <v>1</v>
      </c>
      <c r="AG1676" t="b">
        <v>1</v>
      </c>
    </row>
    <row r="1677" spans="1:33" x14ac:dyDescent="0.3">
      <c r="A1677" s="2" t="s">
        <v>1826</v>
      </c>
      <c r="B1677" s="2" t="s">
        <v>566</v>
      </c>
      <c r="C1677" s="2" t="s">
        <v>1777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2" t="s">
        <v>385</v>
      </c>
      <c r="V1677" s="3">
        <v>210000</v>
      </c>
      <c r="W1677" s="3">
        <v>210000</v>
      </c>
      <c r="X1677" s="3">
        <v>185000</v>
      </c>
      <c r="Y1677" s="3">
        <v>185000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  <c r="AE1677" s="3">
        <v>0</v>
      </c>
      <c r="AF1677" t="b">
        <v>1</v>
      </c>
      <c r="AG1677" t="b">
        <v>1</v>
      </c>
    </row>
    <row r="1678" spans="1:33" x14ac:dyDescent="0.3">
      <c r="A1678" s="2" t="s">
        <v>1825</v>
      </c>
      <c r="B1678" s="2" t="s">
        <v>567</v>
      </c>
      <c r="C1678" s="2" t="s">
        <v>1777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2" t="s">
        <v>385</v>
      </c>
      <c r="V1678" s="3">
        <v>127330.41</v>
      </c>
      <c r="W1678" s="3">
        <v>127330.41</v>
      </c>
      <c r="X1678" s="3">
        <v>122338.98</v>
      </c>
      <c r="Y1678" s="3">
        <v>122338.98</v>
      </c>
      <c r="Z1678" s="3">
        <v>117543.22</v>
      </c>
      <c r="AA1678" s="3">
        <v>117543.22</v>
      </c>
      <c r="AB1678" s="3">
        <v>112935.45</v>
      </c>
      <c r="AC1678" s="3">
        <v>112935.45</v>
      </c>
      <c r="AD1678" s="3">
        <v>108508.31</v>
      </c>
      <c r="AE1678" s="3">
        <v>108508.31</v>
      </c>
      <c r="AF1678" t="b">
        <v>1</v>
      </c>
      <c r="AG1678" t="b">
        <v>1</v>
      </c>
    </row>
    <row r="1679" spans="1:33" x14ac:dyDescent="0.3">
      <c r="A1679" s="31" t="s">
        <v>384</v>
      </c>
      <c r="B1679" s="31" t="s">
        <v>1774</v>
      </c>
      <c r="C1679" s="31" t="s">
        <v>384</v>
      </c>
      <c r="D1679" s="32">
        <f>SUMIF(AF1670:AF1678, TRUE, D1670:D1678)</f>
        <v>0</v>
      </c>
      <c r="E1679" s="32">
        <f>SUMIF(AF1670:AF1678, TRUE, E1670:E1678)</f>
        <v>0</v>
      </c>
      <c r="F1679" s="32">
        <f>SUMIF(AF1670:AF1678, TRUE, F1670:F1678)</f>
        <v>0</v>
      </c>
      <c r="G1679" s="32">
        <f>SUMIF(AF1670:AF1678, TRUE, G1670:G1678)</f>
        <v>0</v>
      </c>
      <c r="H1679" s="32">
        <f>SUMIF(AF1670:AF1678, TRUE, H1670:H1678)</f>
        <v>0</v>
      </c>
      <c r="I1679" s="32">
        <f>SUMIF(AF1670:AF1678, TRUE, I1670:I1678)</f>
        <v>0</v>
      </c>
      <c r="J1679" s="32">
        <f>SUMIF(AF1670:AF1678, TRUE, J1670:J1678)</f>
        <v>0</v>
      </c>
      <c r="K1679" s="32">
        <f>SUMIF(AF1670:AF1678, TRUE, K1670:K1678)</f>
        <v>0</v>
      </c>
      <c r="L1679" s="32">
        <f>SUMIF(AF1670:AF1678, TRUE, L1670:L1678)</f>
        <v>0</v>
      </c>
      <c r="M1679" s="32">
        <f>SUMIF(AF1670:AF1678, TRUE, M1670:M1678)</f>
        <v>0</v>
      </c>
      <c r="N1679" s="32">
        <f>SUMIF(AF1670:AF1678, TRUE, N1670:N1678)</f>
        <v>0</v>
      </c>
      <c r="O1679" s="32">
        <f>SUMIF(AF1670:AF1678, TRUE, O1670:O1678)</f>
        <v>0</v>
      </c>
      <c r="P1679" s="32">
        <f>SUMIF(AF1670:AF1678, TRUE, P1670:P1678)</f>
        <v>0</v>
      </c>
      <c r="Q1679" s="32">
        <f>SUMIF(AF1670:AF1678, TRUE, Q1670:Q1678)</f>
        <v>0</v>
      </c>
      <c r="R1679" s="32">
        <f>SUMIF(AF1670:AF1678, TRUE, R1670:R1678)</f>
        <v>0</v>
      </c>
      <c r="S1679" s="32">
        <f>SUMIF(AF1670:AF1678, TRUE, S1670:S1678)</f>
        <v>0</v>
      </c>
      <c r="T1679" s="32">
        <f>SUMIF(AF1670:AF1678, TRUE, T1670:T1678)</f>
        <v>0</v>
      </c>
      <c r="U1679" s="31" t="s">
        <v>384</v>
      </c>
      <c r="V1679" s="32">
        <f>SUMIF(AF1670:AF1678, TRUE, V1670:V1678)</f>
        <v>805448.41</v>
      </c>
      <c r="W1679" s="32">
        <f>SUMIF(AF1670:AF1678, TRUE, W1670:W1678)</f>
        <v>430448.41000000003</v>
      </c>
      <c r="X1679" s="32">
        <f>SUMIF(AF1670:AF1678, TRUE, X1670:X1678)</f>
        <v>870456.98</v>
      </c>
      <c r="Y1679" s="32">
        <f>SUMIF(AF1670:AF1678, TRUE, Y1670:Y1678)</f>
        <v>870456.98</v>
      </c>
      <c r="Z1679" s="32">
        <f>SUMIF(AF1670:AF1678, TRUE, Z1670:Z1678)</f>
        <v>669661.22</v>
      </c>
      <c r="AA1679" s="32">
        <f>SUMIF(AF1670:AF1678, TRUE, AA1670:AA1678)</f>
        <v>669661.22</v>
      </c>
      <c r="AB1679" s="32">
        <f>SUMIF(AF1670:AF1678, TRUE, AB1670:AB1678)</f>
        <v>649553.44999999995</v>
      </c>
      <c r="AC1679" s="32">
        <f>SUMIF(AF1670:AF1678, TRUE, AC1670:AC1678)</f>
        <v>649553.44999999995</v>
      </c>
      <c r="AD1679" s="32">
        <f>SUMIF(AF1670:AF1678, TRUE, AD1670:AD1678)</f>
        <v>669126.31000000006</v>
      </c>
      <c r="AE1679" s="32">
        <f>SUMIF(AF1670:AF1678, TRUE, AE1670:AE1678)</f>
        <v>669126.31000000006</v>
      </c>
      <c r="AF1679" t="b">
        <v>0</v>
      </c>
      <c r="AG1679" t="b">
        <v>0</v>
      </c>
    </row>
    <row r="1680" spans="1:33" x14ac:dyDescent="0.3">
      <c r="A1680" s="2" t="s">
        <v>1824</v>
      </c>
      <c r="B1680" s="2" t="s">
        <v>568</v>
      </c>
      <c r="C1680" s="2" t="s">
        <v>1808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2" t="s">
        <v>385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>
        <v>0</v>
      </c>
      <c r="AF1680" t="b">
        <v>1</v>
      </c>
      <c r="AG1680" t="b">
        <v>1</v>
      </c>
    </row>
    <row r="1681" spans="1:33" x14ac:dyDescent="0.3">
      <c r="A1681" s="2" t="s">
        <v>1823</v>
      </c>
      <c r="B1681" s="2" t="s">
        <v>613</v>
      </c>
      <c r="C1681" s="2" t="s">
        <v>1777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2" t="s">
        <v>385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1000</v>
      </c>
      <c r="AE1681" s="3">
        <v>1000</v>
      </c>
      <c r="AF1681" t="b">
        <v>1</v>
      </c>
      <c r="AG1681" t="b">
        <v>1</v>
      </c>
    </row>
    <row r="1682" spans="1:33" x14ac:dyDescent="0.3">
      <c r="A1682" s="2" t="s">
        <v>1822</v>
      </c>
      <c r="B1682" s="2" t="s">
        <v>569</v>
      </c>
      <c r="C1682" s="2" t="s">
        <v>1777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2" t="s">
        <v>385</v>
      </c>
      <c r="V1682" s="3">
        <v>151475</v>
      </c>
      <c r="W1682" s="3">
        <v>75737.5</v>
      </c>
      <c r="X1682" s="3">
        <v>161555</v>
      </c>
      <c r="Y1682" s="3">
        <v>161375</v>
      </c>
      <c r="Z1682" s="3">
        <v>170250</v>
      </c>
      <c r="AA1682" s="3">
        <v>170250</v>
      </c>
      <c r="AB1682" s="3">
        <v>178012.5</v>
      </c>
      <c r="AC1682" s="3">
        <v>178012.5</v>
      </c>
      <c r="AD1682" s="3">
        <v>184712.5</v>
      </c>
      <c r="AE1682" s="3">
        <v>184712.5</v>
      </c>
      <c r="AF1682" t="b">
        <v>1</v>
      </c>
      <c r="AG1682" t="b">
        <v>1</v>
      </c>
    </row>
    <row r="1683" spans="1:33" x14ac:dyDescent="0.3">
      <c r="A1683" s="2" t="s">
        <v>1821</v>
      </c>
      <c r="B1683" s="2" t="s">
        <v>570</v>
      </c>
      <c r="C1683" s="2" t="s">
        <v>1777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2" t="s">
        <v>385</v>
      </c>
      <c r="V1683" s="3">
        <v>6268.43</v>
      </c>
      <c r="W1683" s="3">
        <v>6268.44</v>
      </c>
      <c r="X1683" s="3">
        <v>7371.38</v>
      </c>
      <c r="Y1683" s="3">
        <v>7371.39</v>
      </c>
      <c r="Z1683" s="3">
        <v>8474.33</v>
      </c>
      <c r="AA1683" s="3">
        <v>8474.35</v>
      </c>
      <c r="AB1683" s="3">
        <v>9577.2800000000007</v>
      </c>
      <c r="AC1683" s="3">
        <v>9577.2999999999993</v>
      </c>
      <c r="AD1683" s="3">
        <v>10680.23</v>
      </c>
      <c r="AE1683" s="3">
        <v>10680.23</v>
      </c>
      <c r="AF1683" t="b">
        <v>1</v>
      </c>
      <c r="AG1683" t="b">
        <v>1</v>
      </c>
    </row>
    <row r="1684" spans="1:33" x14ac:dyDescent="0.3">
      <c r="A1684" s="2" t="s">
        <v>1820</v>
      </c>
      <c r="B1684" s="2" t="s">
        <v>571</v>
      </c>
      <c r="C1684" s="2" t="s">
        <v>1777</v>
      </c>
      <c r="D1684" s="3">
        <v>0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2" t="s">
        <v>385</v>
      </c>
      <c r="V1684" s="3">
        <v>0</v>
      </c>
      <c r="W1684" s="3">
        <v>0</v>
      </c>
      <c r="X1684" s="3">
        <v>2750</v>
      </c>
      <c r="Y1684" s="3">
        <v>2750</v>
      </c>
      <c r="Z1684" s="3">
        <v>7580</v>
      </c>
      <c r="AA1684" s="3">
        <v>7580</v>
      </c>
      <c r="AB1684" s="3">
        <v>11680</v>
      </c>
      <c r="AC1684" s="3">
        <v>11680</v>
      </c>
      <c r="AD1684" s="3">
        <v>15640</v>
      </c>
      <c r="AE1684" s="3">
        <v>15640</v>
      </c>
      <c r="AF1684" t="b">
        <v>1</v>
      </c>
      <c r="AG1684" t="b">
        <v>1</v>
      </c>
    </row>
    <row r="1685" spans="1:33" x14ac:dyDescent="0.3">
      <c r="A1685" s="2" t="s">
        <v>1819</v>
      </c>
      <c r="B1685" s="2" t="s">
        <v>572</v>
      </c>
      <c r="C1685" s="2" t="s">
        <v>1777</v>
      </c>
      <c r="D1685" s="3">
        <v>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0</v>
      </c>
      <c r="U1685" s="2" t="s">
        <v>385</v>
      </c>
      <c r="V1685" s="3">
        <v>9975</v>
      </c>
      <c r="W1685" s="3">
        <v>9975</v>
      </c>
      <c r="X1685" s="3">
        <v>12425</v>
      </c>
      <c r="Y1685" s="3">
        <v>12425</v>
      </c>
      <c r="Z1685" s="3">
        <v>14875</v>
      </c>
      <c r="AA1685" s="3">
        <v>14875</v>
      </c>
      <c r="AB1685" s="3">
        <v>17262.5</v>
      </c>
      <c r="AC1685" s="3">
        <v>17262.5</v>
      </c>
      <c r="AD1685" s="3">
        <v>29249.119999999999</v>
      </c>
      <c r="AE1685" s="3">
        <v>29249.119999999999</v>
      </c>
      <c r="AF1685" t="b">
        <v>1</v>
      </c>
      <c r="AG1685" t="b">
        <v>1</v>
      </c>
    </row>
    <row r="1686" spans="1:33" x14ac:dyDescent="0.3">
      <c r="A1686" s="2" t="s">
        <v>1818</v>
      </c>
      <c r="B1686" s="2" t="s">
        <v>612</v>
      </c>
      <c r="C1686" s="2" t="s">
        <v>1777</v>
      </c>
      <c r="D1686" s="3">
        <v>0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2" t="s">
        <v>385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  <c r="AE1686" s="3">
        <v>780</v>
      </c>
      <c r="AF1686" t="b">
        <v>1</v>
      </c>
      <c r="AG1686" t="b">
        <v>1</v>
      </c>
    </row>
    <row r="1687" spans="1:33" x14ac:dyDescent="0.3">
      <c r="A1687" s="2" t="s">
        <v>1817</v>
      </c>
      <c r="B1687" s="2" t="s">
        <v>573</v>
      </c>
      <c r="C1687" s="2" t="s">
        <v>1777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2" t="s">
        <v>385</v>
      </c>
      <c r="V1687" s="3">
        <v>32537.5</v>
      </c>
      <c r="W1687" s="3">
        <v>32537.51</v>
      </c>
      <c r="X1687" s="3">
        <v>53087.5</v>
      </c>
      <c r="Y1687" s="3">
        <v>53087.5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  <c r="AE1687" s="3">
        <v>0</v>
      </c>
      <c r="AF1687" t="b">
        <v>1</v>
      </c>
      <c r="AG1687" t="b">
        <v>1</v>
      </c>
    </row>
    <row r="1688" spans="1:33" x14ac:dyDescent="0.3">
      <c r="A1688" s="2" t="s">
        <v>1816</v>
      </c>
      <c r="B1688" s="2" t="s">
        <v>574</v>
      </c>
      <c r="C1688" s="2" t="s">
        <v>1777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2" t="s">
        <v>385</v>
      </c>
      <c r="V1688" s="3">
        <v>4987.49</v>
      </c>
      <c r="W1688" s="3">
        <v>4987.49</v>
      </c>
      <c r="X1688" s="3">
        <v>9978.92</v>
      </c>
      <c r="Y1688" s="3">
        <v>9978.92</v>
      </c>
      <c r="Z1688" s="3">
        <v>14774.68</v>
      </c>
      <c r="AA1688" s="3">
        <v>14774.68</v>
      </c>
      <c r="AB1688" s="3">
        <v>19382.45</v>
      </c>
      <c r="AC1688" s="3">
        <v>19382.45</v>
      </c>
      <c r="AD1688" s="3">
        <v>23809.59</v>
      </c>
      <c r="AE1688" s="3">
        <v>23809.59</v>
      </c>
      <c r="AF1688" t="b">
        <v>1</v>
      </c>
      <c r="AG1688" t="b">
        <v>1</v>
      </c>
    </row>
    <row r="1689" spans="1:33" x14ac:dyDescent="0.3">
      <c r="A1689" s="31" t="s">
        <v>384</v>
      </c>
      <c r="B1689" s="31" t="s">
        <v>1774</v>
      </c>
      <c r="C1689" s="31" t="s">
        <v>384</v>
      </c>
      <c r="D1689" s="32">
        <f>SUMIF(AF1680:AF1688, TRUE, D1680:D1688)</f>
        <v>0</v>
      </c>
      <c r="E1689" s="32">
        <f>SUMIF(AF1680:AF1688, TRUE, E1680:E1688)</f>
        <v>0</v>
      </c>
      <c r="F1689" s="32">
        <f>SUMIF(AF1680:AF1688, TRUE, F1680:F1688)</f>
        <v>0</v>
      </c>
      <c r="G1689" s="32">
        <f>SUMIF(AF1680:AF1688, TRUE, G1680:G1688)</f>
        <v>0</v>
      </c>
      <c r="H1689" s="32">
        <f>SUMIF(AF1680:AF1688, TRUE, H1680:H1688)</f>
        <v>0</v>
      </c>
      <c r="I1689" s="32">
        <f>SUMIF(AF1680:AF1688, TRUE, I1680:I1688)</f>
        <v>0</v>
      </c>
      <c r="J1689" s="32">
        <f>SUMIF(AF1680:AF1688, TRUE, J1680:J1688)</f>
        <v>0</v>
      </c>
      <c r="K1689" s="32">
        <f>SUMIF(AF1680:AF1688, TRUE, K1680:K1688)</f>
        <v>0</v>
      </c>
      <c r="L1689" s="32">
        <f>SUMIF(AF1680:AF1688, TRUE, L1680:L1688)</f>
        <v>0</v>
      </c>
      <c r="M1689" s="32">
        <f>SUMIF(AF1680:AF1688, TRUE, M1680:M1688)</f>
        <v>0</v>
      </c>
      <c r="N1689" s="32">
        <f>SUMIF(AF1680:AF1688, TRUE, N1680:N1688)</f>
        <v>0</v>
      </c>
      <c r="O1689" s="32">
        <f>SUMIF(AF1680:AF1688, TRUE, O1680:O1688)</f>
        <v>0</v>
      </c>
      <c r="P1689" s="32">
        <f>SUMIF(AF1680:AF1688, TRUE, P1680:P1688)</f>
        <v>0</v>
      </c>
      <c r="Q1689" s="32">
        <f>SUMIF(AF1680:AF1688, TRUE, Q1680:Q1688)</f>
        <v>0</v>
      </c>
      <c r="R1689" s="32">
        <f>SUMIF(AF1680:AF1688, TRUE, R1680:R1688)</f>
        <v>0</v>
      </c>
      <c r="S1689" s="32">
        <f>SUMIF(AF1680:AF1688, TRUE, S1680:S1688)</f>
        <v>0</v>
      </c>
      <c r="T1689" s="32">
        <f>SUMIF(AF1680:AF1688, TRUE, T1680:T1688)</f>
        <v>0</v>
      </c>
      <c r="U1689" s="31" t="s">
        <v>384</v>
      </c>
      <c r="V1689" s="32">
        <f>SUMIF(AF1680:AF1688, TRUE, V1680:V1688)</f>
        <v>205243.41999999998</v>
      </c>
      <c r="W1689" s="32">
        <f>SUMIF(AF1680:AF1688, TRUE, W1680:W1688)</f>
        <v>129505.94</v>
      </c>
      <c r="X1689" s="32">
        <f>SUMIF(AF1680:AF1688, TRUE, X1680:X1688)</f>
        <v>247167.80000000002</v>
      </c>
      <c r="Y1689" s="32">
        <f>SUMIF(AF1680:AF1688, TRUE, Y1680:Y1688)</f>
        <v>246987.81000000003</v>
      </c>
      <c r="Z1689" s="32">
        <f>SUMIF(AF1680:AF1688, TRUE, Z1680:Z1688)</f>
        <v>215954.00999999998</v>
      </c>
      <c r="AA1689" s="32">
        <f>SUMIF(AF1680:AF1688, TRUE, AA1680:AA1688)</f>
        <v>215954.03</v>
      </c>
      <c r="AB1689" s="32">
        <f>SUMIF(AF1680:AF1688, TRUE, AB1680:AB1688)</f>
        <v>235914.73</v>
      </c>
      <c r="AC1689" s="32">
        <f>SUMIF(AF1680:AF1688, TRUE, AC1680:AC1688)</f>
        <v>235914.75</v>
      </c>
      <c r="AD1689" s="32">
        <f>SUMIF(AF1680:AF1688, TRUE, AD1680:AD1688)</f>
        <v>265091.44</v>
      </c>
      <c r="AE1689" s="32">
        <f>SUMIF(AF1680:AF1688, TRUE, AE1680:AE1688)</f>
        <v>265871.44</v>
      </c>
      <c r="AF1689" t="b">
        <v>0</v>
      </c>
      <c r="AG1689" t="b">
        <v>0</v>
      </c>
    </row>
    <row r="1690" spans="1:33" x14ac:dyDescent="0.3">
      <c r="A1690" s="2" t="s">
        <v>1815</v>
      </c>
      <c r="B1690" s="2" t="s">
        <v>575</v>
      </c>
      <c r="C1690" s="2" t="s">
        <v>1808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2" t="s">
        <v>385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  <c r="AE1690" s="3">
        <v>0</v>
      </c>
      <c r="AF1690" t="b">
        <v>1</v>
      </c>
      <c r="AG1690" t="b">
        <v>1</v>
      </c>
    </row>
    <row r="1691" spans="1:33" x14ac:dyDescent="0.3">
      <c r="A1691" s="2" t="s">
        <v>1814</v>
      </c>
      <c r="B1691" s="2" t="s">
        <v>576</v>
      </c>
      <c r="C1691" s="2" t="s">
        <v>1777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2" t="s">
        <v>385</v>
      </c>
      <c r="V1691" s="3">
        <v>45882</v>
      </c>
      <c r="W1691" s="3">
        <v>45882</v>
      </c>
      <c r="X1691" s="3">
        <v>45882</v>
      </c>
      <c r="Y1691" s="3">
        <v>45882</v>
      </c>
      <c r="Z1691" s="3">
        <v>45882</v>
      </c>
      <c r="AA1691" s="3">
        <v>45882</v>
      </c>
      <c r="AB1691" s="3">
        <v>45882</v>
      </c>
      <c r="AC1691" s="3">
        <v>45882</v>
      </c>
      <c r="AD1691" s="3">
        <v>45882</v>
      </c>
      <c r="AE1691" s="3">
        <v>45882</v>
      </c>
      <c r="AF1691" t="b">
        <v>1</v>
      </c>
      <c r="AG1691" t="b">
        <v>1</v>
      </c>
    </row>
    <row r="1692" spans="1:33" x14ac:dyDescent="0.3">
      <c r="A1692" s="2" t="s">
        <v>1813</v>
      </c>
      <c r="B1692" s="2" t="s">
        <v>577</v>
      </c>
      <c r="C1692" s="2" t="s">
        <v>1777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2" t="s">
        <v>385</v>
      </c>
      <c r="V1692" s="3">
        <v>95000</v>
      </c>
      <c r="W1692" s="3">
        <v>95000</v>
      </c>
      <c r="X1692" s="3">
        <v>95000</v>
      </c>
      <c r="Y1692" s="3">
        <v>95000</v>
      </c>
      <c r="Z1692" s="3">
        <v>91000</v>
      </c>
      <c r="AA1692" s="3">
        <v>91000</v>
      </c>
      <c r="AB1692" s="3">
        <v>84000</v>
      </c>
      <c r="AC1692" s="3">
        <v>84000</v>
      </c>
      <c r="AD1692" s="3">
        <v>83000</v>
      </c>
      <c r="AE1692" s="3">
        <v>83000</v>
      </c>
      <c r="AF1692" t="b">
        <v>1</v>
      </c>
      <c r="AG1692" t="b">
        <v>1</v>
      </c>
    </row>
    <row r="1693" spans="1:33" x14ac:dyDescent="0.3">
      <c r="A1693" s="31" t="s">
        <v>384</v>
      </c>
      <c r="B1693" s="31" t="s">
        <v>1774</v>
      </c>
      <c r="C1693" s="31" t="s">
        <v>384</v>
      </c>
      <c r="D1693" s="32">
        <f>SUMIF(AF1690:AF1692, TRUE, D1690:D1692)</f>
        <v>0</v>
      </c>
      <c r="E1693" s="32">
        <f>SUMIF(AF1690:AF1692, TRUE, E1690:E1692)</f>
        <v>0</v>
      </c>
      <c r="F1693" s="32">
        <f>SUMIF(AF1690:AF1692, TRUE, F1690:F1692)</f>
        <v>0</v>
      </c>
      <c r="G1693" s="32">
        <f>SUMIF(AF1690:AF1692, TRUE, G1690:G1692)</f>
        <v>0</v>
      </c>
      <c r="H1693" s="32">
        <f>SUMIF(AF1690:AF1692, TRUE, H1690:H1692)</f>
        <v>0</v>
      </c>
      <c r="I1693" s="32">
        <f>SUMIF(AF1690:AF1692, TRUE, I1690:I1692)</f>
        <v>0</v>
      </c>
      <c r="J1693" s="32">
        <f>SUMIF(AF1690:AF1692, TRUE, J1690:J1692)</f>
        <v>0</v>
      </c>
      <c r="K1693" s="32">
        <f>SUMIF(AF1690:AF1692, TRUE, K1690:K1692)</f>
        <v>0</v>
      </c>
      <c r="L1693" s="32">
        <f>SUMIF(AF1690:AF1692, TRUE, L1690:L1692)</f>
        <v>0</v>
      </c>
      <c r="M1693" s="32">
        <f>SUMIF(AF1690:AF1692, TRUE, M1690:M1692)</f>
        <v>0</v>
      </c>
      <c r="N1693" s="32">
        <f>SUMIF(AF1690:AF1692, TRUE, N1690:N1692)</f>
        <v>0</v>
      </c>
      <c r="O1693" s="32">
        <f>SUMIF(AF1690:AF1692, TRUE, O1690:O1692)</f>
        <v>0</v>
      </c>
      <c r="P1693" s="32">
        <f>SUMIF(AF1690:AF1692, TRUE, P1690:P1692)</f>
        <v>0</v>
      </c>
      <c r="Q1693" s="32">
        <f>SUMIF(AF1690:AF1692, TRUE, Q1690:Q1692)</f>
        <v>0</v>
      </c>
      <c r="R1693" s="32">
        <f>SUMIF(AF1690:AF1692, TRUE, R1690:R1692)</f>
        <v>0</v>
      </c>
      <c r="S1693" s="32">
        <f>SUMIF(AF1690:AF1692, TRUE, S1690:S1692)</f>
        <v>0</v>
      </c>
      <c r="T1693" s="32">
        <f>SUMIF(AF1690:AF1692, TRUE, T1690:T1692)</f>
        <v>0</v>
      </c>
      <c r="U1693" s="31" t="s">
        <v>384</v>
      </c>
      <c r="V1693" s="32">
        <f>SUMIF(AF1690:AF1692, TRUE, V1690:V1692)</f>
        <v>140882</v>
      </c>
      <c r="W1693" s="32">
        <f>SUMIF(AF1690:AF1692, TRUE, W1690:W1692)</f>
        <v>140882</v>
      </c>
      <c r="X1693" s="32">
        <f>SUMIF(AF1690:AF1692, TRUE, X1690:X1692)</f>
        <v>140882</v>
      </c>
      <c r="Y1693" s="32">
        <f>SUMIF(AF1690:AF1692, TRUE, Y1690:Y1692)</f>
        <v>140882</v>
      </c>
      <c r="Z1693" s="32">
        <f>SUMIF(AF1690:AF1692, TRUE, Z1690:Z1692)</f>
        <v>136882</v>
      </c>
      <c r="AA1693" s="32">
        <f>SUMIF(AF1690:AF1692, TRUE, AA1690:AA1692)</f>
        <v>136882</v>
      </c>
      <c r="AB1693" s="32">
        <f>SUMIF(AF1690:AF1692, TRUE, AB1690:AB1692)</f>
        <v>129882</v>
      </c>
      <c r="AC1693" s="32">
        <f>SUMIF(AF1690:AF1692, TRUE, AC1690:AC1692)</f>
        <v>129882</v>
      </c>
      <c r="AD1693" s="32">
        <f>SUMIF(AF1690:AF1692, TRUE, AD1690:AD1692)</f>
        <v>128882</v>
      </c>
      <c r="AE1693" s="32">
        <f>SUMIF(AF1690:AF1692, TRUE, AE1690:AE1692)</f>
        <v>128882</v>
      </c>
      <c r="AF1693" t="b">
        <v>0</v>
      </c>
      <c r="AG1693" t="b">
        <v>0</v>
      </c>
    </row>
    <row r="1694" spans="1:33" x14ac:dyDescent="0.3">
      <c r="A1694" s="2" t="s">
        <v>1812</v>
      </c>
      <c r="B1694" s="2" t="s">
        <v>578</v>
      </c>
      <c r="C1694" s="2" t="s">
        <v>1808</v>
      </c>
      <c r="D1694" s="3">
        <v>0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  <c r="U1694" s="2" t="s">
        <v>385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  <c r="AE1694" s="3">
        <v>0</v>
      </c>
      <c r="AF1694" t="b">
        <v>1</v>
      </c>
      <c r="AG1694" t="b">
        <v>1</v>
      </c>
    </row>
    <row r="1695" spans="1:33" x14ac:dyDescent="0.3">
      <c r="A1695" s="2" t="s">
        <v>1811</v>
      </c>
      <c r="B1695" s="2" t="s">
        <v>579</v>
      </c>
      <c r="C1695" s="2" t="s">
        <v>1777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2" t="s">
        <v>385</v>
      </c>
      <c r="V1695" s="3">
        <v>6519.07</v>
      </c>
      <c r="W1695" s="3">
        <v>6519.07</v>
      </c>
      <c r="X1695" s="3">
        <v>7666.12</v>
      </c>
      <c r="Y1695" s="3">
        <v>7666.12</v>
      </c>
      <c r="Z1695" s="3">
        <v>8813.17</v>
      </c>
      <c r="AA1695" s="3">
        <v>8813.17</v>
      </c>
      <c r="AB1695" s="3">
        <v>9960.2199999999993</v>
      </c>
      <c r="AC1695" s="3">
        <v>9960.2199999999993</v>
      </c>
      <c r="AD1695" s="3">
        <v>11107.28</v>
      </c>
      <c r="AE1695" s="3">
        <v>11107.28</v>
      </c>
      <c r="AF1695" t="b">
        <v>1</v>
      </c>
      <c r="AG1695" t="b">
        <v>1</v>
      </c>
    </row>
    <row r="1696" spans="1:33" x14ac:dyDescent="0.3">
      <c r="A1696" s="2" t="s">
        <v>1810</v>
      </c>
      <c r="B1696" s="2" t="s">
        <v>580</v>
      </c>
      <c r="C1696" s="2" t="s">
        <v>1777</v>
      </c>
      <c r="D1696" s="3">
        <v>0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2" t="s">
        <v>385</v>
      </c>
      <c r="V1696" s="3">
        <v>53575</v>
      </c>
      <c r="W1696" s="3">
        <v>53575</v>
      </c>
      <c r="X1696" s="3">
        <v>58325</v>
      </c>
      <c r="Y1696" s="3">
        <v>63450</v>
      </c>
      <c r="Z1696" s="3">
        <v>62520</v>
      </c>
      <c r="AA1696" s="3">
        <v>62520</v>
      </c>
      <c r="AB1696" s="3">
        <v>66020</v>
      </c>
      <c r="AC1696" s="3">
        <v>66020</v>
      </c>
      <c r="AD1696" s="3">
        <v>69360</v>
      </c>
      <c r="AE1696" s="3">
        <v>69360</v>
      </c>
      <c r="AF1696" t="b">
        <v>1</v>
      </c>
      <c r="AG1696" t="b">
        <v>1</v>
      </c>
    </row>
    <row r="1697" spans="1:33" x14ac:dyDescent="0.3">
      <c r="A1697" s="31" t="s">
        <v>384</v>
      </c>
      <c r="B1697" s="31" t="s">
        <v>1774</v>
      </c>
      <c r="C1697" s="31" t="s">
        <v>384</v>
      </c>
      <c r="D1697" s="32">
        <f>SUMIF(AF1694:AF1696, TRUE, D1694:D1696)</f>
        <v>0</v>
      </c>
      <c r="E1697" s="32">
        <f>SUMIF(AF1694:AF1696, TRUE, E1694:E1696)</f>
        <v>0</v>
      </c>
      <c r="F1697" s="32">
        <f>SUMIF(AF1694:AF1696, TRUE, F1694:F1696)</f>
        <v>0</v>
      </c>
      <c r="G1697" s="32">
        <f>SUMIF(AF1694:AF1696, TRUE, G1694:G1696)</f>
        <v>0</v>
      </c>
      <c r="H1697" s="32">
        <f>SUMIF(AF1694:AF1696, TRUE, H1694:H1696)</f>
        <v>0</v>
      </c>
      <c r="I1697" s="32">
        <f>SUMIF(AF1694:AF1696, TRUE, I1694:I1696)</f>
        <v>0</v>
      </c>
      <c r="J1697" s="32">
        <f>SUMIF(AF1694:AF1696, TRUE, J1694:J1696)</f>
        <v>0</v>
      </c>
      <c r="K1697" s="32">
        <f>SUMIF(AF1694:AF1696, TRUE, K1694:K1696)</f>
        <v>0</v>
      </c>
      <c r="L1697" s="32">
        <f>SUMIF(AF1694:AF1696, TRUE, L1694:L1696)</f>
        <v>0</v>
      </c>
      <c r="M1697" s="32">
        <f>SUMIF(AF1694:AF1696, TRUE, M1694:M1696)</f>
        <v>0</v>
      </c>
      <c r="N1697" s="32">
        <f>SUMIF(AF1694:AF1696, TRUE, N1694:N1696)</f>
        <v>0</v>
      </c>
      <c r="O1697" s="32">
        <f>SUMIF(AF1694:AF1696, TRUE, O1694:O1696)</f>
        <v>0</v>
      </c>
      <c r="P1697" s="32">
        <f>SUMIF(AF1694:AF1696, TRUE, P1694:P1696)</f>
        <v>0</v>
      </c>
      <c r="Q1697" s="32">
        <f>SUMIF(AF1694:AF1696, TRUE, Q1694:Q1696)</f>
        <v>0</v>
      </c>
      <c r="R1697" s="32">
        <f>SUMIF(AF1694:AF1696, TRUE, R1694:R1696)</f>
        <v>0</v>
      </c>
      <c r="S1697" s="32">
        <f>SUMIF(AF1694:AF1696, TRUE, S1694:S1696)</f>
        <v>0</v>
      </c>
      <c r="T1697" s="32">
        <f>SUMIF(AF1694:AF1696, TRUE, T1694:T1696)</f>
        <v>0</v>
      </c>
      <c r="U1697" s="31" t="s">
        <v>384</v>
      </c>
      <c r="V1697" s="32">
        <f>SUMIF(AF1694:AF1696, TRUE, V1694:V1696)</f>
        <v>60094.07</v>
      </c>
      <c r="W1697" s="32">
        <f>SUMIF(AF1694:AF1696, TRUE, W1694:W1696)</f>
        <v>60094.07</v>
      </c>
      <c r="X1697" s="32">
        <f>SUMIF(AF1694:AF1696, TRUE, X1694:X1696)</f>
        <v>65991.12</v>
      </c>
      <c r="Y1697" s="32">
        <f>SUMIF(AF1694:AF1696, TRUE, Y1694:Y1696)</f>
        <v>71116.12</v>
      </c>
      <c r="Z1697" s="32">
        <f>SUMIF(AF1694:AF1696, TRUE, Z1694:Z1696)</f>
        <v>71333.17</v>
      </c>
      <c r="AA1697" s="32">
        <f>SUMIF(AF1694:AF1696, TRUE, AA1694:AA1696)</f>
        <v>71333.17</v>
      </c>
      <c r="AB1697" s="32">
        <f>SUMIF(AF1694:AF1696, TRUE, AB1694:AB1696)</f>
        <v>75980.22</v>
      </c>
      <c r="AC1697" s="32">
        <f>SUMIF(AF1694:AF1696, TRUE, AC1694:AC1696)</f>
        <v>75980.22</v>
      </c>
      <c r="AD1697" s="32">
        <f>SUMIF(AF1694:AF1696, TRUE, AD1694:AD1696)</f>
        <v>80467.28</v>
      </c>
      <c r="AE1697" s="32">
        <f>SUMIF(AF1694:AF1696, TRUE, AE1694:AE1696)</f>
        <v>80467.28</v>
      </c>
      <c r="AF1697" t="b">
        <v>0</v>
      </c>
      <c r="AG1697" t="b">
        <v>0</v>
      </c>
    </row>
    <row r="1698" spans="1:33" x14ac:dyDescent="0.3">
      <c r="A1698" s="2" t="s">
        <v>1809</v>
      </c>
      <c r="B1698" s="2" t="s">
        <v>581</v>
      </c>
      <c r="C1698" s="2" t="s">
        <v>1808</v>
      </c>
      <c r="D1698" s="3">
        <v>0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2" t="s">
        <v>385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>
        <v>0</v>
      </c>
      <c r="AF1698" t="b">
        <v>1</v>
      </c>
      <c r="AG1698" t="b">
        <v>1</v>
      </c>
    </row>
    <row r="1699" spans="1:33" x14ac:dyDescent="0.3">
      <c r="A1699" s="2" t="s">
        <v>1807</v>
      </c>
      <c r="B1699" s="2" t="s">
        <v>582</v>
      </c>
      <c r="C1699" s="2" t="s">
        <v>1777</v>
      </c>
      <c r="D1699" s="3">
        <v>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2" t="s">
        <v>385</v>
      </c>
      <c r="V1699" s="3">
        <v>230000</v>
      </c>
      <c r="W1699" s="3">
        <v>230000</v>
      </c>
      <c r="X1699" s="3">
        <v>225000</v>
      </c>
      <c r="Y1699" s="3">
        <v>225000</v>
      </c>
      <c r="Z1699" s="3">
        <v>220000</v>
      </c>
      <c r="AA1699" s="3">
        <v>220000</v>
      </c>
      <c r="AB1699" s="3">
        <v>220000</v>
      </c>
      <c r="AC1699" s="3">
        <v>220000</v>
      </c>
      <c r="AD1699" s="3">
        <v>220000</v>
      </c>
      <c r="AE1699" s="3">
        <v>220000</v>
      </c>
      <c r="AF1699" t="b">
        <v>1</v>
      </c>
      <c r="AG1699" t="b">
        <v>1</v>
      </c>
    </row>
    <row r="1700" spans="1:33" x14ac:dyDescent="0.3">
      <c r="A1700" s="2" t="s">
        <v>1806</v>
      </c>
      <c r="B1700" s="2" t="s">
        <v>583</v>
      </c>
      <c r="C1700" s="2" t="s">
        <v>1777</v>
      </c>
      <c r="D1700" s="3">
        <v>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2" t="s">
        <v>385</v>
      </c>
      <c r="V1700" s="3">
        <v>66000</v>
      </c>
      <c r="W1700" s="3">
        <v>66000</v>
      </c>
      <c r="X1700" s="3">
        <v>66000</v>
      </c>
      <c r="Y1700" s="3">
        <v>66000</v>
      </c>
      <c r="Z1700" s="3">
        <v>66000</v>
      </c>
      <c r="AA1700" s="3">
        <v>66000</v>
      </c>
      <c r="AB1700" s="3">
        <v>63500</v>
      </c>
      <c r="AC1700" s="3">
        <v>63500</v>
      </c>
      <c r="AD1700" s="3">
        <v>63560</v>
      </c>
      <c r="AE1700" s="3">
        <v>63500</v>
      </c>
      <c r="AF1700" t="b">
        <v>1</v>
      </c>
      <c r="AG1700" t="b">
        <v>1</v>
      </c>
    </row>
    <row r="1701" spans="1:33" x14ac:dyDescent="0.3">
      <c r="A1701" s="2" t="s">
        <v>1805</v>
      </c>
      <c r="B1701" s="2" t="s">
        <v>611</v>
      </c>
      <c r="C1701" s="2" t="s">
        <v>1777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2" t="s">
        <v>385</v>
      </c>
      <c r="V1701" s="3">
        <v>0</v>
      </c>
      <c r="W1701" s="3">
        <v>0</v>
      </c>
      <c r="X1701" s="3">
        <v>0</v>
      </c>
      <c r="Y1701" s="3">
        <v>0</v>
      </c>
      <c r="Z1701" s="3">
        <v>90000</v>
      </c>
      <c r="AA1701" s="3">
        <v>0</v>
      </c>
      <c r="AB1701" s="3">
        <v>0</v>
      </c>
      <c r="AC1701" s="3">
        <v>0</v>
      </c>
      <c r="AD1701" s="3">
        <v>0</v>
      </c>
      <c r="AE1701" s="3">
        <v>0</v>
      </c>
      <c r="AF1701" t="b">
        <v>1</v>
      </c>
      <c r="AG1701" t="b">
        <v>1</v>
      </c>
    </row>
    <row r="1702" spans="1:33" x14ac:dyDescent="0.3">
      <c r="A1702" s="2" t="s">
        <v>1804</v>
      </c>
      <c r="B1702" s="2" t="s">
        <v>584</v>
      </c>
      <c r="C1702" s="2" t="s">
        <v>1777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2" t="s">
        <v>385</v>
      </c>
      <c r="V1702" s="3">
        <v>35000</v>
      </c>
      <c r="W1702" s="3">
        <v>35000</v>
      </c>
      <c r="X1702" s="3">
        <v>35000</v>
      </c>
      <c r="Y1702" s="3">
        <v>35000</v>
      </c>
      <c r="Z1702" s="3">
        <v>35000</v>
      </c>
      <c r="AA1702" s="3">
        <v>35000</v>
      </c>
      <c r="AB1702" s="3">
        <v>35000</v>
      </c>
      <c r="AC1702" s="3">
        <v>35000</v>
      </c>
      <c r="AD1702" s="3">
        <v>30000</v>
      </c>
      <c r="AE1702" s="3">
        <v>30000</v>
      </c>
      <c r="AF1702" t="b">
        <v>1</v>
      </c>
      <c r="AG1702" t="b">
        <v>1</v>
      </c>
    </row>
    <row r="1703" spans="1:33" x14ac:dyDescent="0.3">
      <c r="A1703" s="2" t="s">
        <v>1803</v>
      </c>
      <c r="B1703" s="2" t="s">
        <v>585</v>
      </c>
      <c r="C1703" s="2" t="s">
        <v>1777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2" t="s">
        <v>385</v>
      </c>
      <c r="V1703" s="3">
        <v>100000</v>
      </c>
      <c r="W1703" s="3">
        <v>100000</v>
      </c>
      <c r="X1703" s="3">
        <v>95000</v>
      </c>
      <c r="Y1703" s="3">
        <v>95000</v>
      </c>
      <c r="Z1703" s="3">
        <v>90000</v>
      </c>
      <c r="AA1703" s="3">
        <v>90000</v>
      </c>
      <c r="AB1703" s="3">
        <v>85000</v>
      </c>
      <c r="AC1703" s="3">
        <v>85000</v>
      </c>
      <c r="AD1703" s="3">
        <v>85000</v>
      </c>
      <c r="AE1703" s="3">
        <v>0</v>
      </c>
      <c r="AF1703" t="b">
        <v>1</v>
      </c>
      <c r="AG1703" t="b">
        <v>1</v>
      </c>
    </row>
    <row r="1704" spans="1:33" x14ac:dyDescent="0.3">
      <c r="A1704" s="2" t="s">
        <v>1802</v>
      </c>
      <c r="B1704" s="2" t="s">
        <v>586</v>
      </c>
      <c r="C1704" s="2" t="s">
        <v>1777</v>
      </c>
      <c r="D1704" s="3">
        <v>0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2" t="s">
        <v>385</v>
      </c>
      <c r="V1704" s="3">
        <v>580000</v>
      </c>
      <c r="W1704" s="3">
        <v>580000</v>
      </c>
      <c r="X1704" s="3">
        <v>575000</v>
      </c>
      <c r="Y1704" s="3">
        <v>575000</v>
      </c>
      <c r="Z1704" s="3">
        <v>565000</v>
      </c>
      <c r="AA1704" s="3">
        <v>565000</v>
      </c>
      <c r="AB1704" s="3">
        <v>560000</v>
      </c>
      <c r="AC1704" s="3">
        <v>560000</v>
      </c>
      <c r="AD1704" s="3">
        <v>555000</v>
      </c>
      <c r="AE1704" s="3">
        <v>555000</v>
      </c>
      <c r="AF1704" t="b">
        <v>1</v>
      </c>
      <c r="AG1704" t="b">
        <v>1</v>
      </c>
    </row>
    <row r="1705" spans="1:33" x14ac:dyDescent="0.3">
      <c r="A1705" s="2" t="s">
        <v>1801</v>
      </c>
      <c r="B1705" s="2" t="s">
        <v>610</v>
      </c>
      <c r="C1705" s="2" t="s">
        <v>1777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2" t="s">
        <v>385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500000</v>
      </c>
      <c r="AE1705" s="3">
        <v>0</v>
      </c>
      <c r="AF1705" t="b">
        <v>1</v>
      </c>
      <c r="AG1705" t="b">
        <v>1</v>
      </c>
    </row>
    <row r="1706" spans="1:33" x14ac:dyDescent="0.3">
      <c r="A1706" s="2" t="s">
        <v>1800</v>
      </c>
      <c r="B1706" s="2" t="s">
        <v>609</v>
      </c>
      <c r="C1706" s="2" t="s">
        <v>1777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2" t="s">
        <v>385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8500</v>
      </c>
      <c r="AE1706" s="3">
        <v>0</v>
      </c>
      <c r="AF1706" t="b">
        <v>1</v>
      </c>
      <c r="AG1706" t="b">
        <v>1</v>
      </c>
    </row>
    <row r="1707" spans="1:33" x14ac:dyDescent="0.3">
      <c r="A1707" s="2" t="s">
        <v>1799</v>
      </c>
      <c r="B1707" s="2" t="s">
        <v>587</v>
      </c>
      <c r="C1707" s="2" t="s">
        <v>1777</v>
      </c>
      <c r="D1707" s="3">
        <v>0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2" t="s">
        <v>385</v>
      </c>
      <c r="V1707" s="3">
        <v>695000</v>
      </c>
      <c r="W1707" s="3">
        <v>695000</v>
      </c>
      <c r="X1707" s="3">
        <v>685000</v>
      </c>
      <c r="Y1707" s="3">
        <v>685000</v>
      </c>
      <c r="Z1707" s="3">
        <v>685000</v>
      </c>
      <c r="AA1707" s="3">
        <v>685000</v>
      </c>
      <c r="AB1707" s="3">
        <v>680000</v>
      </c>
      <c r="AC1707" s="3">
        <v>680000</v>
      </c>
      <c r="AD1707" s="3">
        <v>679695</v>
      </c>
      <c r="AE1707" s="3">
        <v>679695</v>
      </c>
      <c r="AF1707" t="b">
        <v>1</v>
      </c>
      <c r="AG1707" t="b">
        <v>1</v>
      </c>
    </row>
    <row r="1708" spans="1:33" x14ac:dyDescent="0.3">
      <c r="A1708" s="2" t="s">
        <v>1798</v>
      </c>
      <c r="B1708" s="2" t="s">
        <v>588</v>
      </c>
      <c r="C1708" s="2" t="s">
        <v>1777</v>
      </c>
      <c r="D1708" s="3">
        <v>0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2" t="s">
        <v>385</v>
      </c>
      <c r="V1708" s="3">
        <v>230000</v>
      </c>
      <c r="W1708" s="3">
        <v>230000</v>
      </c>
      <c r="X1708" s="3">
        <v>225000</v>
      </c>
      <c r="Y1708" s="3">
        <v>225000</v>
      </c>
      <c r="Z1708" s="3">
        <v>222604</v>
      </c>
      <c r="AA1708" s="3">
        <v>222604</v>
      </c>
      <c r="AB1708" s="3">
        <v>307604</v>
      </c>
      <c r="AC1708" s="3">
        <v>305000</v>
      </c>
      <c r="AD1708" s="3">
        <v>0</v>
      </c>
      <c r="AE1708" s="3">
        <v>0</v>
      </c>
      <c r="AF1708" t="b">
        <v>1</v>
      </c>
      <c r="AG1708" t="b">
        <v>1</v>
      </c>
    </row>
    <row r="1709" spans="1:33" x14ac:dyDescent="0.3">
      <c r="A1709" s="2" t="s">
        <v>1797</v>
      </c>
      <c r="B1709" s="2" t="s">
        <v>589</v>
      </c>
      <c r="C1709" s="2" t="s">
        <v>1777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2" t="s">
        <v>385</v>
      </c>
      <c r="V1709" s="3">
        <v>117112</v>
      </c>
      <c r="W1709" s="3">
        <v>0</v>
      </c>
      <c r="X1709" s="3">
        <v>0</v>
      </c>
      <c r="Y1709" s="3">
        <v>140000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  <c r="AE1709" s="3">
        <v>0</v>
      </c>
      <c r="AF1709" t="b">
        <v>1</v>
      </c>
      <c r="AG1709" t="b">
        <v>1</v>
      </c>
    </row>
    <row r="1710" spans="1:33" x14ac:dyDescent="0.3">
      <c r="A1710" s="2" t="s">
        <v>1796</v>
      </c>
      <c r="B1710" s="2" t="s">
        <v>590</v>
      </c>
      <c r="C1710" s="2" t="s">
        <v>1777</v>
      </c>
      <c r="D1710" s="3">
        <v>0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2" t="s">
        <v>385</v>
      </c>
      <c r="V1710" s="3">
        <v>61306</v>
      </c>
      <c r="W1710" s="3">
        <v>61306</v>
      </c>
      <c r="X1710" s="3">
        <v>0</v>
      </c>
      <c r="Y1710" s="3">
        <v>60267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  <c r="AE1710" s="3">
        <v>0</v>
      </c>
      <c r="AF1710" t="b">
        <v>1</v>
      </c>
      <c r="AG1710" t="b">
        <v>1</v>
      </c>
    </row>
    <row r="1711" spans="1:33" x14ac:dyDescent="0.3">
      <c r="A1711" s="31" t="s">
        <v>384</v>
      </c>
      <c r="B1711" s="31" t="s">
        <v>1774</v>
      </c>
      <c r="C1711" s="31" t="s">
        <v>384</v>
      </c>
      <c r="D1711" s="32">
        <f>SUMIF(AF1698:AF1710, TRUE, D1698:D1710)</f>
        <v>0</v>
      </c>
      <c r="E1711" s="32">
        <f>SUMIF(AF1698:AF1710, TRUE, E1698:E1710)</f>
        <v>0</v>
      </c>
      <c r="F1711" s="32">
        <f>SUMIF(AF1698:AF1710, TRUE, F1698:F1710)</f>
        <v>0</v>
      </c>
      <c r="G1711" s="32">
        <f>SUMIF(AF1698:AF1710, TRUE, G1698:G1710)</f>
        <v>0</v>
      </c>
      <c r="H1711" s="32">
        <f>SUMIF(AF1698:AF1710, TRUE, H1698:H1710)</f>
        <v>0</v>
      </c>
      <c r="I1711" s="32">
        <f>SUMIF(AF1698:AF1710, TRUE, I1698:I1710)</f>
        <v>0</v>
      </c>
      <c r="J1711" s="32">
        <f>SUMIF(AF1698:AF1710, TRUE, J1698:J1710)</f>
        <v>0</v>
      </c>
      <c r="K1711" s="32">
        <f>SUMIF(AF1698:AF1710, TRUE, K1698:K1710)</f>
        <v>0</v>
      </c>
      <c r="L1711" s="32">
        <f>SUMIF(AF1698:AF1710, TRUE, L1698:L1710)</f>
        <v>0</v>
      </c>
      <c r="M1711" s="32">
        <f>SUMIF(AF1698:AF1710, TRUE, M1698:M1710)</f>
        <v>0</v>
      </c>
      <c r="N1711" s="32">
        <f>SUMIF(AF1698:AF1710, TRUE, N1698:N1710)</f>
        <v>0</v>
      </c>
      <c r="O1711" s="32">
        <f>SUMIF(AF1698:AF1710, TRUE, O1698:O1710)</f>
        <v>0</v>
      </c>
      <c r="P1711" s="32">
        <f>SUMIF(AF1698:AF1710, TRUE, P1698:P1710)</f>
        <v>0</v>
      </c>
      <c r="Q1711" s="32">
        <f>SUMIF(AF1698:AF1710, TRUE, Q1698:Q1710)</f>
        <v>0</v>
      </c>
      <c r="R1711" s="32">
        <f>SUMIF(AF1698:AF1710, TRUE, R1698:R1710)</f>
        <v>0</v>
      </c>
      <c r="S1711" s="32">
        <f>SUMIF(AF1698:AF1710, TRUE, S1698:S1710)</f>
        <v>0</v>
      </c>
      <c r="T1711" s="32">
        <f>SUMIF(AF1698:AF1710, TRUE, T1698:T1710)</f>
        <v>0</v>
      </c>
      <c r="U1711" s="31" t="s">
        <v>384</v>
      </c>
      <c r="V1711" s="32">
        <f>SUMIF(AF1698:AF1710, TRUE, V1698:V1710)</f>
        <v>2114418</v>
      </c>
      <c r="W1711" s="32">
        <f>SUMIF(AF1698:AF1710, TRUE, W1698:W1710)</f>
        <v>1997306</v>
      </c>
      <c r="X1711" s="32">
        <f>SUMIF(AF1698:AF1710, TRUE, X1698:X1710)</f>
        <v>1906000</v>
      </c>
      <c r="Y1711" s="32">
        <f>SUMIF(AF1698:AF1710, TRUE, Y1698:Y1710)</f>
        <v>2106267</v>
      </c>
      <c r="Z1711" s="32">
        <f>SUMIF(AF1698:AF1710, TRUE, Z1698:Z1710)</f>
        <v>1973604</v>
      </c>
      <c r="AA1711" s="32">
        <f>SUMIF(AF1698:AF1710, TRUE, AA1698:AA1710)</f>
        <v>1883604</v>
      </c>
      <c r="AB1711" s="32">
        <f>SUMIF(AF1698:AF1710, TRUE, AB1698:AB1710)</f>
        <v>1951104</v>
      </c>
      <c r="AC1711" s="32">
        <f>SUMIF(AF1698:AF1710, TRUE, AC1698:AC1710)</f>
        <v>1948500</v>
      </c>
      <c r="AD1711" s="32">
        <f>SUMIF(AF1698:AF1710, TRUE, AD1698:AD1710)</f>
        <v>2141755</v>
      </c>
      <c r="AE1711" s="32">
        <f>SUMIF(AF1698:AF1710, TRUE, AE1698:AE1710)</f>
        <v>1548195</v>
      </c>
      <c r="AF1711" t="b">
        <v>0</v>
      </c>
      <c r="AG1711" t="b">
        <v>0</v>
      </c>
    </row>
    <row r="1712" spans="1:33" x14ac:dyDescent="0.3">
      <c r="A1712" s="2" t="s">
        <v>1795</v>
      </c>
      <c r="B1712" s="2" t="s">
        <v>591</v>
      </c>
      <c r="C1712" s="2" t="s">
        <v>1777</v>
      </c>
      <c r="D1712" s="3">
        <v>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2" t="s">
        <v>385</v>
      </c>
      <c r="V1712" s="3">
        <v>54160.58</v>
      </c>
      <c r="W1712" s="3">
        <v>54160.58</v>
      </c>
      <c r="X1712" s="3">
        <v>61102.9</v>
      </c>
      <c r="Y1712" s="3">
        <v>61102.9</v>
      </c>
      <c r="Z1712" s="3">
        <v>110816.54</v>
      </c>
      <c r="AA1712" s="3">
        <v>98910.68</v>
      </c>
      <c r="AB1712" s="3">
        <v>114008.44</v>
      </c>
      <c r="AC1712" s="3">
        <v>114008.17</v>
      </c>
      <c r="AD1712" s="3">
        <v>116968.54</v>
      </c>
      <c r="AE1712" s="3">
        <v>116968.54</v>
      </c>
      <c r="AF1712" t="b">
        <v>1</v>
      </c>
      <c r="AG1712" t="b">
        <v>1</v>
      </c>
    </row>
    <row r="1713" spans="1:33" x14ac:dyDescent="0.3">
      <c r="A1713" s="2" t="s">
        <v>1794</v>
      </c>
      <c r="B1713" s="2" t="s">
        <v>592</v>
      </c>
      <c r="C1713" s="2" t="s">
        <v>1777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2" t="s">
        <v>385</v>
      </c>
      <c r="V1713" s="3">
        <v>1650</v>
      </c>
      <c r="W1713" s="3">
        <v>1650</v>
      </c>
      <c r="X1713" s="3">
        <v>4950</v>
      </c>
      <c r="Y1713" s="3">
        <v>4950</v>
      </c>
      <c r="Z1713" s="3">
        <v>8250</v>
      </c>
      <c r="AA1713" s="3">
        <v>8250</v>
      </c>
      <c r="AB1713" s="3">
        <v>11487.5</v>
      </c>
      <c r="AC1713" s="3">
        <v>11487.5</v>
      </c>
      <c r="AD1713" s="3">
        <v>22022.37</v>
      </c>
      <c r="AE1713" s="3">
        <v>22022.37</v>
      </c>
      <c r="AF1713" t="b">
        <v>1</v>
      </c>
      <c r="AG1713" t="b">
        <v>1</v>
      </c>
    </row>
    <row r="1714" spans="1:33" x14ac:dyDescent="0.3">
      <c r="A1714" s="2" t="s">
        <v>1793</v>
      </c>
      <c r="B1714" s="2" t="s">
        <v>608</v>
      </c>
      <c r="C1714" s="2" t="s">
        <v>1777</v>
      </c>
      <c r="D1714" s="3">
        <v>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2" t="s">
        <v>385</v>
      </c>
      <c r="V1714" s="3">
        <v>0</v>
      </c>
      <c r="W1714" s="3">
        <v>0</v>
      </c>
      <c r="X1714" s="3">
        <v>0</v>
      </c>
      <c r="Y1714" s="3">
        <v>0</v>
      </c>
      <c r="Z1714" s="3">
        <v>20840.23</v>
      </c>
      <c r="AA1714" s="3">
        <v>0</v>
      </c>
      <c r="AB1714" s="3">
        <v>0</v>
      </c>
      <c r="AC1714" s="3">
        <v>0</v>
      </c>
      <c r="AD1714" s="3">
        <v>0</v>
      </c>
      <c r="AE1714" s="3">
        <v>0</v>
      </c>
      <c r="AF1714" t="b">
        <v>1</v>
      </c>
      <c r="AG1714" t="b">
        <v>1</v>
      </c>
    </row>
    <row r="1715" spans="1:33" x14ac:dyDescent="0.3">
      <c r="A1715" s="2" t="s">
        <v>1792</v>
      </c>
      <c r="B1715" s="2" t="s">
        <v>593</v>
      </c>
      <c r="C1715" s="2" t="s">
        <v>1777</v>
      </c>
      <c r="D1715" s="3">
        <v>0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2" t="s">
        <v>385</v>
      </c>
      <c r="V1715" s="3">
        <v>3114.9</v>
      </c>
      <c r="W1715" s="3">
        <v>3114.9</v>
      </c>
      <c r="X1715" s="3">
        <v>13557.22</v>
      </c>
      <c r="Y1715" s="3">
        <v>9103.4599999999991</v>
      </c>
      <c r="Z1715" s="3">
        <v>12489.04</v>
      </c>
      <c r="AA1715" s="3">
        <v>10651.44</v>
      </c>
      <c r="AB1715" s="3">
        <v>11320.41</v>
      </c>
      <c r="AC1715" s="3">
        <v>11192.46</v>
      </c>
      <c r="AD1715" s="3">
        <v>12307.35</v>
      </c>
      <c r="AE1715" s="3">
        <v>11651.52</v>
      </c>
      <c r="AF1715" t="b">
        <v>1</v>
      </c>
      <c r="AG1715" t="b">
        <v>1</v>
      </c>
    </row>
    <row r="1716" spans="1:33" x14ac:dyDescent="0.3">
      <c r="A1716" s="2" t="s">
        <v>1791</v>
      </c>
      <c r="B1716" s="2" t="s">
        <v>594</v>
      </c>
      <c r="C1716" s="2" t="s">
        <v>1777</v>
      </c>
      <c r="D1716" s="3">
        <v>0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2" t="s">
        <v>385</v>
      </c>
      <c r="V1716" s="3">
        <v>14683.64</v>
      </c>
      <c r="W1716" s="3">
        <v>14683.64</v>
      </c>
      <c r="X1716" s="3">
        <v>17841.189999999999</v>
      </c>
      <c r="Y1716" s="3">
        <v>17841.189999999999</v>
      </c>
      <c r="Z1716" s="3">
        <v>20840.23</v>
      </c>
      <c r="AA1716" s="3">
        <v>20840.23</v>
      </c>
      <c r="AB1716" s="3">
        <v>23673.49</v>
      </c>
      <c r="AC1716" s="3">
        <v>23673.49</v>
      </c>
      <c r="AD1716" s="3">
        <v>25971.33</v>
      </c>
      <c r="AE1716" s="3">
        <v>16692.38</v>
      </c>
      <c r="AF1716" t="b">
        <v>1</v>
      </c>
      <c r="AG1716" t="b">
        <v>1</v>
      </c>
    </row>
    <row r="1717" spans="1:33" x14ac:dyDescent="0.3">
      <c r="A1717" s="2" t="s">
        <v>1790</v>
      </c>
      <c r="B1717" s="2" t="s">
        <v>595</v>
      </c>
      <c r="C1717" s="2" t="s">
        <v>1777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2" t="s">
        <v>385</v>
      </c>
      <c r="V1717" s="3">
        <v>102900.37</v>
      </c>
      <c r="W1717" s="3">
        <v>102900.37</v>
      </c>
      <c r="X1717" s="3">
        <v>114039.71</v>
      </c>
      <c r="Y1717" s="3">
        <v>114039.71</v>
      </c>
      <c r="Z1717" s="3">
        <v>124923.3</v>
      </c>
      <c r="AA1717" s="3">
        <v>124926.3</v>
      </c>
      <c r="AB1717" s="3">
        <v>135407.5</v>
      </c>
      <c r="AC1717" s="3">
        <v>135407.5</v>
      </c>
      <c r="AD1717" s="3">
        <v>151948.73000000001</v>
      </c>
      <c r="AE1717" s="3">
        <v>151948.73000000001</v>
      </c>
      <c r="AF1717" t="b">
        <v>1</v>
      </c>
      <c r="AG1717" t="b">
        <v>1</v>
      </c>
    </row>
    <row r="1718" spans="1:33" x14ac:dyDescent="0.3">
      <c r="A1718" s="2" t="s">
        <v>1789</v>
      </c>
      <c r="B1718" s="2" t="s">
        <v>607</v>
      </c>
      <c r="C1718" s="2" t="s">
        <v>1777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2" t="s">
        <v>385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19200</v>
      </c>
      <c r="AE1718" s="3">
        <v>0</v>
      </c>
      <c r="AF1718" t="b">
        <v>1</v>
      </c>
      <c r="AG1718" t="b">
        <v>1</v>
      </c>
    </row>
    <row r="1719" spans="1:33" x14ac:dyDescent="0.3">
      <c r="A1719" s="2" t="s">
        <v>1788</v>
      </c>
      <c r="B1719" s="2" t="s">
        <v>606</v>
      </c>
      <c r="C1719" s="2" t="s">
        <v>1777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2" t="s">
        <v>385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  <c r="AE1719" s="3">
        <v>0</v>
      </c>
      <c r="AF1719" t="b">
        <v>1</v>
      </c>
      <c r="AG1719" t="b">
        <v>1</v>
      </c>
    </row>
    <row r="1720" spans="1:33" x14ac:dyDescent="0.3">
      <c r="A1720" s="2" t="s">
        <v>1787</v>
      </c>
      <c r="B1720" s="2" t="s">
        <v>596</v>
      </c>
      <c r="C1720" s="2" t="s">
        <v>1777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2" t="s">
        <v>385</v>
      </c>
      <c r="V1720" s="3">
        <v>281972.38</v>
      </c>
      <c r="W1720" s="3">
        <v>281972.38</v>
      </c>
      <c r="X1720" s="3">
        <v>285314.23</v>
      </c>
      <c r="Y1720" s="3">
        <v>285314.23</v>
      </c>
      <c r="Z1720" s="3">
        <v>291167.25</v>
      </c>
      <c r="AA1720" s="3">
        <v>288167.25</v>
      </c>
      <c r="AB1720" s="3">
        <v>290703.3</v>
      </c>
      <c r="AC1720" s="3">
        <v>290703.3</v>
      </c>
      <c r="AD1720" s="3">
        <v>293024.99</v>
      </c>
      <c r="AE1720" s="3">
        <v>147080.04</v>
      </c>
      <c r="AF1720" t="b">
        <v>1</v>
      </c>
      <c r="AG1720" t="b">
        <v>1</v>
      </c>
    </row>
    <row r="1721" spans="1:33" x14ac:dyDescent="0.3">
      <c r="A1721" s="2" t="s">
        <v>1786</v>
      </c>
      <c r="B1721" s="2" t="s">
        <v>597</v>
      </c>
      <c r="C1721" s="2" t="s">
        <v>1777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2" t="s">
        <v>385</v>
      </c>
      <c r="V1721" s="3">
        <v>267954.15999999997</v>
      </c>
      <c r="W1721" s="3">
        <v>267954.15999999997</v>
      </c>
      <c r="X1721" s="3">
        <v>271052.40000000002</v>
      </c>
      <c r="Y1721" s="3">
        <v>271052.40000000002</v>
      </c>
      <c r="Z1721" s="3">
        <v>274028.62</v>
      </c>
      <c r="AA1721" s="3">
        <v>274028.61</v>
      </c>
      <c r="AB1721" s="3">
        <v>198298.55</v>
      </c>
      <c r="AC1721" s="3">
        <v>186867.33</v>
      </c>
      <c r="AD1721" s="3">
        <v>0</v>
      </c>
      <c r="AE1721" s="3">
        <v>0</v>
      </c>
      <c r="AF1721" t="b">
        <v>1</v>
      </c>
      <c r="AG1721" t="b">
        <v>1</v>
      </c>
    </row>
    <row r="1722" spans="1:33" x14ac:dyDescent="0.3">
      <c r="A1722" s="2" t="s">
        <v>1785</v>
      </c>
      <c r="B1722" s="2" t="s">
        <v>598</v>
      </c>
      <c r="C1722" s="2" t="s">
        <v>1777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2" t="s">
        <v>385</v>
      </c>
      <c r="V1722" s="3">
        <v>41860</v>
      </c>
      <c r="W1722" s="3">
        <v>20930</v>
      </c>
      <c r="X1722" s="3">
        <v>0</v>
      </c>
      <c r="Y1722" s="3">
        <v>7694.99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  <c r="AE1722" s="3">
        <v>0</v>
      </c>
      <c r="AF1722" t="b">
        <v>1</v>
      </c>
      <c r="AG1722" t="b">
        <v>1</v>
      </c>
    </row>
    <row r="1723" spans="1:33" x14ac:dyDescent="0.3">
      <c r="A1723" s="2" t="s">
        <v>1784</v>
      </c>
      <c r="B1723" s="2" t="s">
        <v>605</v>
      </c>
      <c r="C1723" s="2" t="s">
        <v>1777</v>
      </c>
      <c r="D1723" s="3">
        <v>0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2" t="s">
        <v>385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  <c r="AE1723" s="3">
        <v>0</v>
      </c>
      <c r="AF1723" t="b">
        <v>1</v>
      </c>
      <c r="AG1723" t="b">
        <v>1</v>
      </c>
    </row>
    <row r="1724" spans="1:33" x14ac:dyDescent="0.3">
      <c r="A1724" s="31" t="s">
        <v>384</v>
      </c>
      <c r="B1724" s="31" t="s">
        <v>1774</v>
      </c>
      <c r="C1724" s="31" t="s">
        <v>384</v>
      </c>
      <c r="D1724" s="32">
        <f>SUMIF(AF1712:AF1723, TRUE, D1712:D1723)</f>
        <v>0</v>
      </c>
      <c r="E1724" s="32">
        <f>SUMIF(AF1712:AF1723, TRUE, E1712:E1723)</f>
        <v>0</v>
      </c>
      <c r="F1724" s="32">
        <f>SUMIF(AF1712:AF1723, TRUE, F1712:F1723)</f>
        <v>0</v>
      </c>
      <c r="G1724" s="32">
        <f>SUMIF(AF1712:AF1723, TRUE, G1712:G1723)</f>
        <v>0</v>
      </c>
      <c r="H1724" s="32">
        <f>SUMIF(AF1712:AF1723, TRUE, H1712:H1723)</f>
        <v>0</v>
      </c>
      <c r="I1724" s="32">
        <f>SUMIF(AF1712:AF1723, TRUE, I1712:I1723)</f>
        <v>0</v>
      </c>
      <c r="J1724" s="32">
        <f>SUMIF(AF1712:AF1723, TRUE, J1712:J1723)</f>
        <v>0</v>
      </c>
      <c r="K1724" s="32">
        <f>SUMIF(AF1712:AF1723, TRUE, K1712:K1723)</f>
        <v>0</v>
      </c>
      <c r="L1724" s="32">
        <f>SUMIF(AF1712:AF1723, TRUE, L1712:L1723)</f>
        <v>0</v>
      </c>
      <c r="M1724" s="32">
        <f>SUMIF(AF1712:AF1723, TRUE, M1712:M1723)</f>
        <v>0</v>
      </c>
      <c r="N1724" s="32">
        <f>SUMIF(AF1712:AF1723, TRUE, N1712:N1723)</f>
        <v>0</v>
      </c>
      <c r="O1724" s="32">
        <f>SUMIF(AF1712:AF1723, TRUE, O1712:O1723)</f>
        <v>0</v>
      </c>
      <c r="P1724" s="32">
        <f>SUMIF(AF1712:AF1723, TRUE, P1712:P1723)</f>
        <v>0</v>
      </c>
      <c r="Q1724" s="32">
        <f>SUMIF(AF1712:AF1723, TRUE, Q1712:Q1723)</f>
        <v>0</v>
      </c>
      <c r="R1724" s="32">
        <f>SUMIF(AF1712:AF1723, TRUE, R1712:R1723)</f>
        <v>0</v>
      </c>
      <c r="S1724" s="32">
        <f>SUMIF(AF1712:AF1723, TRUE, S1712:S1723)</f>
        <v>0</v>
      </c>
      <c r="T1724" s="32">
        <f>SUMIF(AF1712:AF1723, TRUE, T1712:T1723)</f>
        <v>0</v>
      </c>
      <c r="U1724" s="31" t="s">
        <v>384</v>
      </c>
      <c r="V1724" s="32">
        <f>SUMIF(AF1712:AF1723, TRUE, V1712:V1723)</f>
        <v>768296.03</v>
      </c>
      <c r="W1724" s="32">
        <f>SUMIF(AF1712:AF1723, TRUE, W1712:W1723)</f>
        <v>747366.03</v>
      </c>
      <c r="X1724" s="32">
        <f>SUMIF(AF1712:AF1723, TRUE, X1712:X1723)</f>
        <v>767857.65</v>
      </c>
      <c r="Y1724" s="32">
        <f>SUMIF(AF1712:AF1723, TRUE, Y1712:Y1723)</f>
        <v>771098.88</v>
      </c>
      <c r="Z1724" s="32">
        <f>SUMIF(AF1712:AF1723, TRUE, Z1712:Z1723)</f>
        <v>863355.21000000008</v>
      </c>
      <c r="AA1724" s="32">
        <f>SUMIF(AF1712:AF1723, TRUE, AA1712:AA1723)</f>
        <v>825774.51</v>
      </c>
      <c r="AB1724" s="32">
        <f>SUMIF(AF1712:AF1723, TRUE, AB1712:AB1723)</f>
        <v>784899.19</v>
      </c>
      <c r="AC1724" s="32">
        <f>SUMIF(AF1712:AF1723, TRUE, AC1712:AC1723)</f>
        <v>773339.74999999988</v>
      </c>
      <c r="AD1724" s="32">
        <f>SUMIF(AF1712:AF1723, TRUE, AD1712:AD1723)</f>
        <v>641443.31000000006</v>
      </c>
      <c r="AE1724" s="32">
        <f>SUMIF(AF1712:AF1723, TRUE, AE1712:AE1723)</f>
        <v>466363.58000000007</v>
      </c>
      <c r="AF1724" t="b">
        <v>0</v>
      </c>
      <c r="AG1724" t="b">
        <v>0</v>
      </c>
    </row>
    <row r="1725" spans="1:33" x14ac:dyDescent="0.3">
      <c r="A1725" s="2" t="s">
        <v>1783</v>
      </c>
      <c r="B1725" s="2" t="s">
        <v>599</v>
      </c>
      <c r="C1725" s="2" t="s">
        <v>1777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2" t="s">
        <v>385</v>
      </c>
      <c r="V1725" s="3">
        <v>1105000</v>
      </c>
      <c r="W1725" s="3">
        <v>1105000</v>
      </c>
      <c r="X1725" s="3">
        <v>1090000</v>
      </c>
      <c r="Y1725" s="3">
        <v>1090000</v>
      </c>
      <c r="Z1725" s="3">
        <v>1077379</v>
      </c>
      <c r="AA1725" s="3">
        <v>1077379</v>
      </c>
      <c r="AB1725" s="3">
        <v>1055000</v>
      </c>
      <c r="AC1725" s="3">
        <v>1055000</v>
      </c>
      <c r="AD1725" s="3">
        <v>0</v>
      </c>
      <c r="AE1725" s="3">
        <v>0</v>
      </c>
      <c r="AF1725" t="b">
        <v>1</v>
      </c>
      <c r="AG1725" t="b">
        <v>1</v>
      </c>
    </row>
    <row r="1726" spans="1:33" x14ac:dyDescent="0.3">
      <c r="A1726" s="2" t="s">
        <v>1782</v>
      </c>
      <c r="B1726" s="2" t="s">
        <v>600</v>
      </c>
      <c r="C1726" s="2" t="s">
        <v>1777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2" t="s">
        <v>385</v>
      </c>
      <c r="V1726" s="3">
        <v>0</v>
      </c>
      <c r="W1726" s="3">
        <v>117112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  <c r="AE1726" s="3">
        <v>0</v>
      </c>
      <c r="AF1726" t="b">
        <v>1</v>
      </c>
      <c r="AG1726" t="b">
        <v>1</v>
      </c>
    </row>
    <row r="1727" spans="1:33" x14ac:dyDescent="0.3">
      <c r="A1727" s="31" t="s">
        <v>384</v>
      </c>
      <c r="B1727" s="31" t="s">
        <v>1774</v>
      </c>
      <c r="C1727" s="31" t="s">
        <v>384</v>
      </c>
      <c r="D1727" s="32">
        <f>SUMIF(AF1725:AF1726, TRUE, D1725:D1726)</f>
        <v>0</v>
      </c>
      <c r="E1727" s="32">
        <f>SUMIF(AF1725:AF1726, TRUE, E1725:E1726)</f>
        <v>0</v>
      </c>
      <c r="F1727" s="32">
        <f>SUMIF(AF1725:AF1726, TRUE, F1725:F1726)</f>
        <v>0</v>
      </c>
      <c r="G1727" s="32">
        <f>SUMIF(AF1725:AF1726, TRUE, G1725:G1726)</f>
        <v>0</v>
      </c>
      <c r="H1727" s="32">
        <f>SUMIF(AF1725:AF1726, TRUE, H1725:H1726)</f>
        <v>0</v>
      </c>
      <c r="I1727" s="32">
        <f>SUMIF(AF1725:AF1726, TRUE, I1725:I1726)</f>
        <v>0</v>
      </c>
      <c r="J1727" s="32">
        <f>SUMIF(AF1725:AF1726, TRUE, J1725:J1726)</f>
        <v>0</v>
      </c>
      <c r="K1727" s="32">
        <f>SUMIF(AF1725:AF1726, TRUE, K1725:K1726)</f>
        <v>0</v>
      </c>
      <c r="L1727" s="32">
        <f>SUMIF(AF1725:AF1726, TRUE, L1725:L1726)</f>
        <v>0</v>
      </c>
      <c r="M1727" s="32">
        <f>SUMIF(AF1725:AF1726, TRUE, M1725:M1726)</f>
        <v>0</v>
      </c>
      <c r="N1727" s="32">
        <f>SUMIF(AF1725:AF1726, TRUE, N1725:N1726)</f>
        <v>0</v>
      </c>
      <c r="O1727" s="32">
        <f>SUMIF(AF1725:AF1726, TRUE, O1725:O1726)</f>
        <v>0</v>
      </c>
      <c r="P1727" s="32">
        <f>SUMIF(AF1725:AF1726, TRUE, P1725:P1726)</f>
        <v>0</v>
      </c>
      <c r="Q1727" s="32">
        <f>SUMIF(AF1725:AF1726, TRUE, Q1725:Q1726)</f>
        <v>0</v>
      </c>
      <c r="R1727" s="32">
        <f>SUMIF(AF1725:AF1726, TRUE, R1725:R1726)</f>
        <v>0</v>
      </c>
      <c r="S1727" s="32">
        <f>SUMIF(AF1725:AF1726, TRUE, S1725:S1726)</f>
        <v>0</v>
      </c>
      <c r="T1727" s="32">
        <f>SUMIF(AF1725:AF1726, TRUE, T1725:T1726)</f>
        <v>0</v>
      </c>
      <c r="U1727" s="31" t="s">
        <v>384</v>
      </c>
      <c r="V1727" s="32">
        <f>SUMIF(AF1725:AF1726, TRUE, V1725:V1726)</f>
        <v>1105000</v>
      </c>
      <c r="W1727" s="32">
        <f>SUMIF(AF1725:AF1726, TRUE, W1725:W1726)</f>
        <v>1222112</v>
      </c>
      <c r="X1727" s="32">
        <f>SUMIF(AF1725:AF1726, TRUE, X1725:X1726)</f>
        <v>1090000</v>
      </c>
      <c r="Y1727" s="32">
        <f>SUMIF(AF1725:AF1726, TRUE, Y1725:Y1726)</f>
        <v>1090000</v>
      </c>
      <c r="Z1727" s="32">
        <f>SUMIF(AF1725:AF1726, TRUE, Z1725:Z1726)</f>
        <v>1077379</v>
      </c>
      <c r="AA1727" s="32">
        <f>SUMIF(AF1725:AF1726, TRUE, AA1725:AA1726)</f>
        <v>1077379</v>
      </c>
      <c r="AB1727" s="32">
        <f>SUMIF(AF1725:AF1726, TRUE, AB1725:AB1726)</f>
        <v>1055000</v>
      </c>
      <c r="AC1727" s="32">
        <f>SUMIF(AF1725:AF1726, TRUE, AC1725:AC1726)</f>
        <v>1055000</v>
      </c>
      <c r="AD1727" s="32">
        <f>SUMIF(AF1725:AF1726, TRUE, AD1725:AD1726)</f>
        <v>0</v>
      </c>
      <c r="AE1727" s="32">
        <f>SUMIF(AF1725:AF1726, TRUE, AE1725:AE1726)</f>
        <v>0</v>
      </c>
      <c r="AF1727" t="b">
        <v>0</v>
      </c>
      <c r="AG1727" t="b">
        <v>0</v>
      </c>
    </row>
    <row r="1728" spans="1:33" x14ac:dyDescent="0.3">
      <c r="A1728" s="2" t="s">
        <v>1781</v>
      </c>
      <c r="B1728" s="2" t="s">
        <v>601</v>
      </c>
      <c r="C1728" s="2" t="s">
        <v>1777</v>
      </c>
      <c r="D1728" s="3">
        <v>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2" t="s">
        <v>385</v>
      </c>
      <c r="V1728" s="3">
        <v>515925.38</v>
      </c>
      <c r="W1728" s="3">
        <v>515935.39</v>
      </c>
      <c r="X1728" s="3">
        <v>523382.67</v>
      </c>
      <c r="Y1728" s="3">
        <v>523382.67</v>
      </c>
      <c r="Z1728" s="3">
        <v>530546.34</v>
      </c>
      <c r="AA1728" s="3">
        <v>530546.34</v>
      </c>
      <c r="AB1728" s="3">
        <v>729600.26</v>
      </c>
      <c r="AC1728" s="3">
        <v>360180.69</v>
      </c>
      <c r="AD1728" s="3">
        <v>0</v>
      </c>
      <c r="AE1728" s="3">
        <v>0</v>
      </c>
      <c r="AF1728" t="b">
        <v>1</v>
      </c>
      <c r="AG1728" t="b">
        <v>1</v>
      </c>
    </row>
    <row r="1729" spans="1:33" x14ac:dyDescent="0.3">
      <c r="A1729" s="2" t="s">
        <v>1780</v>
      </c>
      <c r="B1729" s="2" t="s">
        <v>602</v>
      </c>
      <c r="C1729" s="2" t="s">
        <v>1777</v>
      </c>
      <c r="D1729" s="3">
        <v>0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2" t="s">
        <v>385</v>
      </c>
      <c r="V1729" s="3">
        <v>0</v>
      </c>
      <c r="W1729" s="3">
        <v>20930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t="b">
        <v>1</v>
      </c>
      <c r="AG1729" t="b">
        <v>1</v>
      </c>
    </row>
    <row r="1730" spans="1:33" x14ac:dyDescent="0.3">
      <c r="A1730" s="31" t="s">
        <v>384</v>
      </c>
      <c r="B1730" s="31" t="s">
        <v>1774</v>
      </c>
      <c r="C1730" s="31" t="s">
        <v>384</v>
      </c>
      <c r="D1730" s="32">
        <f>SUMIF(AF1728:AF1729, TRUE, D1728:D1729)</f>
        <v>0</v>
      </c>
      <c r="E1730" s="32">
        <f>SUMIF(AF1728:AF1729, TRUE, E1728:E1729)</f>
        <v>0</v>
      </c>
      <c r="F1730" s="32">
        <f>SUMIF(AF1728:AF1729, TRUE, F1728:F1729)</f>
        <v>0</v>
      </c>
      <c r="G1730" s="32">
        <f>SUMIF(AF1728:AF1729, TRUE, G1728:G1729)</f>
        <v>0</v>
      </c>
      <c r="H1730" s="32">
        <f>SUMIF(AF1728:AF1729, TRUE, H1728:H1729)</f>
        <v>0</v>
      </c>
      <c r="I1730" s="32">
        <f>SUMIF(AF1728:AF1729, TRUE, I1728:I1729)</f>
        <v>0</v>
      </c>
      <c r="J1730" s="32">
        <f>SUMIF(AF1728:AF1729, TRUE, J1728:J1729)</f>
        <v>0</v>
      </c>
      <c r="K1730" s="32">
        <f>SUMIF(AF1728:AF1729, TRUE, K1728:K1729)</f>
        <v>0</v>
      </c>
      <c r="L1730" s="32">
        <f>SUMIF(AF1728:AF1729, TRUE, L1728:L1729)</f>
        <v>0</v>
      </c>
      <c r="M1730" s="32">
        <f>SUMIF(AF1728:AF1729, TRUE, M1728:M1729)</f>
        <v>0</v>
      </c>
      <c r="N1730" s="32">
        <f>SUMIF(AF1728:AF1729, TRUE, N1728:N1729)</f>
        <v>0</v>
      </c>
      <c r="O1730" s="32">
        <f>SUMIF(AF1728:AF1729, TRUE, O1728:O1729)</f>
        <v>0</v>
      </c>
      <c r="P1730" s="32">
        <f>SUMIF(AF1728:AF1729, TRUE, P1728:P1729)</f>
        <v>0</v>
      </c>
      <c r="Q1730" s="32">
        <f>SUMIF(AF1728:AF1729, TRUE, Q1728:Q1729)</f>
        <v>0</v>
      </c>
      <c r="R1730" s="32">
        <f>SUMIF(AF1728:AF1729, TRUE, R1728:R1729)</f>
        <v>0</v>
      </c>
      <c r="S1730" s="32">
        <f>SUMIF(AF1728:AF1729, TRUE, S1728:S1729)</f>
        <v>0</v>
      </c>
      <c r="T1730" s="32">
        <f>SUMIF(AF1728:AF1729, TRUE, T1728:T1729)</f>
        <v>0</v>
      </c>
      <c r="U1730" s="31" t="s">
        <v>384</v>
      </c>
      <c r="V1730" s="32">
        <f>SUMIF(AF1728:AF1729, TRUE, V1728:V1729)</f>
        <v>515925.38</v>
      </c>
      <c r="W1730" s="32">
        <f>SUMIF(AF1728:AF1729, TRUE, W1728:W1729)</f>
        <v>536865.39</v>
      </c>
      <c r="X1730" s="32">
        <f>SUMIF(AF1728:AF1729, TRUE, X1728:X1729)</f>
        <v>523382.67</v>
      </c>
      <c r="Y1730" s="32">
        <f>SUMIF(AF1728:AF1729, TRUE, Y1728:Y1729)</f>
        <v>523382.67</v>
      </c>
      <c r="Z1730" s="32">
        <f>SUMIF(AF1728:AF1729, TRUE, Z1728:Z1729)</f>
        <v>530546.34</v>
      </c>
      <c r="AA1730" s="32">
        <f>SUMIF(AF1728:AF1729, TRUE, AA1728:AA1729)</f>
        <v>530546.34</v>
      </c>
      <c r="AB1730" s="32">
        <f>SUMIF(AF1728:AF1729, TRUE, AB1728:AB1729)</f>
        <v>729600.26</v>
      </c>
      <c r="AC1730" s="32">
        <f>SUMIF(AF1728:AF1729, TRUE, AC1728:AC1729)</f>
        <v>360180.69</v>
      </c>
      <c r="AD1730" s="32">
        <f>SUMIF(AF1728:AF1729, TRUE, AD1728:AD1729)</f>
        <v>0</v>
      </c>
      <c r="AE1730" s="32">
        <f>SUMIF(AF1728:AF1729, TRUE, AE1728:AE1729)</f>
        <v>0</v>
      </c>
      <c r="AF1730" t="b">
        <v>0</v>
      </c>
      <c r="AG1730" t="b">
        <v>0</v>
      </c>
    </row>
    <row r="1731" spans="1:33" x14ac:dyDescent="0.3">
      <c r="A1731" s="2" t="s">
        <v>1779</v>
      </c>
      <c r="B1731" s="2" t="s">
        <v>603</v>
      </c>
      <c r="C1731" s="2" t="s">
        <v>1777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2" t="s">
        <v>385</v>
      </c>
      <c r="V1731" s="3">
        <v>190140</v>
      </c>
      <c r="W1731" s="3">
        <v>190140</v>
      </c>
      <c r="X1731" s="3">
        <v>187030</v>
      </c>
      <c r="Y1731" s="3">
        <v>187030</v>
      </c>
      <c r="Z1731" s="3">
        <v>183920</v>
      </c>
      <c r="AA1731" s="3">
        <v>183920</v>
      </c>
      <c r="AB1731" s="3">
        <v>180810</v>
      </c>
      <c r="AC1731" s="3">
        <v>180810</v>
      </c>
      <c r="AD1731" s="3">
        <v>0</v>
      </c>
      <c r="AE1731" s="3">
        <v>0</v>
      </c>
      <c r="AF1731" t="b">
        <v>1</v>
      </c>
      <c r="AG1731" t="b">
        <v>1</v>
      </c>
    </row>
    <row r="1732" spans="1:33" x14ac:dyDescent="0.3">
      <c r="A1732" s="31" t="s">
        <v>384</v>
      </c>
      <c r="B1732" s="31" t="s">
        <v>1774</v>
      </c>
      <c r="C1732" s="31" t="s">
        <v>384</v>
      </c>
      <c r="D1732" s="32">
        <f>SUMIF(AF1731:AF1731, TRUE, D1731:D1731)</f>
        <v>0</v>
      </c>
      <c r="E1732" s="32">
        <f>SUMIF(AF1731:AF1731, TRUE, E1731:E1731)</f>
        <v>0</v>
      </c>
      <c r="F1732" s="32">
        <f>SUMIF(AF1731:AF1731, TRUE, F1731:F1731)</f>
        <v>0</v>
      </c>
      <c r="G1732" s="32">
        <f>SUMIF(AF1731:AF1731, TRUE, G1731:G1731)</f>
        <v>0</v>
      </c>
      <c r="H1732" s="32">
        <f>SUMIF(AF1731:AF1731, TRUE, H1731:H1731)</f>
        <v>0</v>
      </c>
      <c r="I1732" s="32">
        <f>SUMIF(AF1731:AF1731, TRUE, I1731:I1731)</f>
        <v>0</v>
      </c>
      <c r="J1732" s="32">
        <f>SUMIF(AF1731:AF1731, TRUE, J1731:J1731)</f>
        <v>0</v>
      </c>
      <c r="K1732" s="32">
        <f>SUMIF(AF1731:AF1731, TRUE, K1731:K1731)</f>
        <v>0</v>
      </c>
      <c r="L1732" s="32">
        <f>SUMIF(AF1731:AF1731, TRUE, L1731:L1731)</f>
        <v>0</v>
      </c>
      <c r="M1732" s="32">
        <f>SUMIF(AF1731:AF1731, TRUE, M1731:M1731)</f>
        <v>0</v>
      </c>
      <c r="N1732" s="32">
        <f>SUMIF(AF1731:AF1731, TRUE, N1731:N1731)</f>
        <v>0</v>
      </c>
      <c r="O1732" s="32">
        <f>SUMIF(AF1731:AF1731, TRUE, O1731:O1731)</f>
        <v>0</v>
      </c>
      <c r="P1732" s="32">
        <f>SUMIF(AF1731:AF1731, TRUE, P1731:P1731)</f>
        <v>0</v>
      </c>
      <c r="Q1732" s="32">
        <f>SUMIF(AF1731:AF1731, TRUE, Q1731:Q1731)</f>
        <v>0</v>
      </c>
      <c r="R1732" s="32">
        <f>SUMIF(AF1731:AF1731, TRUE, R1731:R1731)</f>
        <v>0</v>
      </c>
      <c r="S1732" s="32">
        <f>SUMIF(AF1731:AF1731, TRUE, S1731:S1731)</f>
        <v>0</v>
      </c>
      <c r="T1732" s="32">
        <f>SUMIF(AF1731:AF1731, TRUE, T1731:T1731)</f>
        <v>0</v>
      </c>
      <c r="U1732" s="31" t="s">
        <v>384</v>
      </c>
      <c r="V1732" s="32">
        <f>SUMIF(AF1731:AF1731, TRUE, V1731:V1731)</f>
        <v>190140</v>
      </c>
      <c r="W1732" s="32">
        <f>SUMIF(AF1731:AF1731, TRUE, W1731:W1731)</f>
        <v>190140</v>
      </c>
      <c r="X1732" s="32">
        <f>SUMIF(AF1731:AF1731, TRUE, X1731:X1731)</f>
        <v>187030</v>
      </c>
      <c r="Y1732" s="32">
        <f>SUMIF(AF1731:AF1731, TRUE, Y1731:Y1731)</f>
        <v>187030</v>
      </c>
      <c r="Z1732" s="32">
        <f>SUMIF(AF1731:AF1731, TRUE, Z1731:Z1731)</f>
        <v>183920</v>
      </c>
      <c r="AA1732" s="32">
        <f>SUMIF(AF1731:AF1731, TRUE, AA1731:AA1731)</f>
        <v>183920</v>
      </c>
      <c r="AB1732" s="32">
        <f>SUMIF(AF1731:AF1731, TRUE, AB1731:AB1731)</f>
        <v>180810</v>
      </c>
      <c r="AC1732" s="32">
        <f>SUMIF(AF1731:AF1731, TRUE, AC1731:AC1731)</f>
        <v>180810</v>
      </c>
      <c r="AD1732" s="32">
        <f>SUMIF(AF1731:AF1731, TRUE, AD1731:AD1731)</f>
        <v>0</v>
      </c>
      <c r="AE1732" s="32">
        <f>SUMIF(AF1731:AF1731, TRUE, AE1731:AE1731)</f>
        <v>0</v>
      </c>
      <c r="AF1732" t="b">
        <v>0</v>
      </c>
      <c r="AG1732" t="b">
        <v>0</v>
      </c>
    </row>
    <row r="1733" spans="1:33" x14ac:dyDescent="0.3">
      <c r="A1733" s="2" t="s">
        <v>1778</v>
      </c>
      <c r="B1733" s="2" t="s">
        <v>604</v>
      </c>
      <c r="C1733" s="2" t="s">
        <v>1777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2" t="s">
        <v>385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t="b">
        <v>1</v>
      </c>
      <c r="AG1733" t="b">
        <v>1</v>
      </c>
    </row>
    <row r="1734" spans="1:33" x14ac:dyDescent="0.3">
      <c r="A1734" s="31" t="s">
        <v>384</v>
      </c>
      <c r="B1734" s="31" t="s">
        <v>1774</v>
      </c>
      <c r="C1734" s="31" t="s">
        <v>384</v>
      </c>
      <c r="D1734" s="32">
        <f>SUMIF(AF1733:AF1733, TRUE, D1733:D1733)</f>
        <v>0</v>
      </c>
      <c r="E1734" s="32">
        <f>SUMIF(AF1733:AF1733, TRUE, E1733:E1733)</f>
        <v>0</v>
      </c>
      <c r="F1734" s="32">
        <f>SUMIF(AF1733:AF1733, TRUE, F1733:F1733)</f>
        <v>0</v>
      </c>
      <c r="G1734" s="32">
        <f>SUMIF(AF1733:AF1733, TRUE, G1733:G1733)</f>
        <v>0</v>
      </c>
      <c r="H1734" s="32">
        <f>SUMIF(AF1733:AF1733, TRUE, H1733:H1733)</f>
        <v>0</v>
      </c>
      <c r="I1734" s="32">
        <f>SUMIF(AF1733:AF1733, TRUE, I1733:I1733)</f>
        <v>0</v>
      </c>
      <c r="J1734" s="32">
        <f>SUMIF(AF1733:AF1733, TRUE, J1733:J1733)</f>
        <v>0</v>
      </c>
      <c r="K1734" s="32">
        <f>SUMIF(AF1733:AF1733, TRUE, K1733:K1733)</f>
        <v>0</v>
      </c>
      <c r="L1734" s="32">
        <f>SUMIF(AF1733:AF1733, TRUE, L1733:L1733)</f>
        <v>0</v>
      </c>
      <c r="M1734" s="32">
        <f>SUMIF(AF1733:AF1733, TRUE, M1733:M1733)</f>
        <v>0</v>
      </c>
      <c r="N1734" s="32">
        <f>SUMIF(AF1733:AF1733, TRUE, N1733:N1733)</f>
        <v>0</v>
      </c>
      <c r="O1734" s="32">
        <f>SUMIF(AF1733:AF1733, TRUE, O1733:O1733)</f>
        <v>0</v>
      </c>
      <c r="P1734" s="32">
        <f>SUMIF(AF1733:AF1733, TRUE, P1733:P1733)</f>
        <v>0</v>
      </c>
      <c r="Q1734" s="32">
        <f>SUMIF(AF1733:AF1733, TRUE, Q1733:Q1733)</f>
        <v>0</v>
      </c>
      <c r="R1734" s="32">
        <f>SUMIF(AF1733:AF1733, TRUE, R1733:R1733)</f>
        <v>0</v>
      </c>
      <c r="S1734" s="32">
        <f>SUMIF(AF1733:AF1733, TRUE, S1733:S1733)</f>
        <v>0</v>
      </c>
      <c r="T1734" s="32">
        <f>SUMIF(AF1733:AF1733, TRUE, T1733:T1733)</f>
        <v>0</v>
      </c>
      <c r="U1734" s="31" t="s">
        <v>384</v>
      </c>
      <c r="V1734" s="32">
        <f>SUMIF(AF1733:AF1733, TRUE, V1733:V1733)</f>
        <v>0</v>
      </c>
      <c r="W1734" s="32">
        <f>SUMIF(AF1733:AF1733, TRUE, W1733:W1733)</f>
        <v>0</v>
      </c>
      <c r="X1734" s="32">
        <f>SUMIF(AF1733:AF1733, TRUE, X1733:X1733)</f>
        <v>0</v>
      </c>
      <c r="Y1734" s="32">
        <f>SUMIF(AF1733:AF1733, TRUE, Y1733:Y1733)</f>
        <v>0</v>
      </c>
      <c r="Z1734" s="32">
        <f>SUMIF(AF1733:AF1733, TRUE, Z1733:Z1733)</f>
        <v>0</v>
      </c>
      <c r="AA1734" s="32">
        <f>SUMIF(AF1733:AF1733, TRUE, AA1733:AA1733)</f>
        <v>0</v>
      </c>
      <c r="AB1734" s="32">
        <f>SUMIF(AF1733:AF1733, TRUE, AB1733:AB1733)</f>
        <v>0</v>
      </c>
      <c r="AC1734" s="32">
        <f>SUMIF(AF1733:AF1733, TRUE, AC1733:AC1733)</f>
        <v>0</v>
      </c>
      <c r="AD1734" s="32">
        <f>SUMIF(AF1733:AF1733, TRUE, AD1733:AD1733)</f>
        <v>0</v>
      </c>
      <c r="AE1734" s="32">
        <f>SUMIF(AF1733:AF1733, TRUE, AE1733:AE1733)</f>
        <v>0</v>
      </c>
      <c r="AF1734" t="b">
        <v>0</v>
      </c>
      <c r="AG1734" t="b">
        <v>0</v>
      </c>
    </row>
    <row r="1735" spans="1:33" x14ac:dyDescent="0.3">
      <c r="A1735" s="2" t="s">
        <v>1776</v>
      </c>
      <c r="B1735" s="2" t="s">
        <v>556</v>
      </c>
      <c r="C1735" s="2" t="s">
        <v>1775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2" t="s">
        <v>385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  <c r="AE1735" s="3">
        <v>0</v>
      </c>
      <c r="AF1735" t="b">
        <v>1</v>
      </c>
      <c r="AG1735" t="b">
        <v>1</v>
      </c>
    </row>
    <row r="1736" spans="1:33" x14ac:dyDescent="0.3">
      <c r="A1736" s="31" t="s">
        <v>384</v>
      </c>
      <c r="B1736" s="31" t="s">
        <v>1774</v>
      </c>
      <c r="C1736" s="31" t="s">
        <v>384</v>
      </c>
      <c r="D1736" s="32">
        <f>SUMIF(AF1735:AF1735, TRUE, D1735:D1735)</f>
        <v>0</v>
      </c>
      <c r="E1736" s="32">
        <f>SUMIF(AF1735:AF1735, TRUE, E1735:E1735)</f>
        <v>0</v>
      </c>
      <c r="F1736" s="32">
        <f>SUMIF(AF1735:AF1735, TRUE, F1735:F1735)</f>
        <v>0</v>
      </c>
      <c r="G1736" s="32">
        <f>SUMIF(AF1735:AF1735, TRUE, G1735:G1735)</f>
        <v>0</v>
      </c>
      <c r="H1736" s="32">
        <f>SUMIF(AF1735:AF1735, TRUE, H1735:H1735)</f>
        <v>0</v>
      </c>
      <c r="I1736" s="32">
        <f>SUMIF(AF1735:AF1735, TRUE, I1735:I1735)</f>
        <v>0</v>
      </c>
      <c r="J1736" s="32">
        <f>SUMIF(AF1735:AF1735, TRUE, J1735:J1735)</f>
        <v>0</v>
      </c>
      <c r="K1736" s="32">
        <f>SUMIF(AF1735:AF1735, TRUE, K1735:K1735)</f>
        <v>0</v>
      </c>
      <c r="L1736" s="32">
        <f>SUMIF(AF1735:AF1735, TRUE, L1735:L1735)</f>
        <v>0</v>
      </c>
      <c r="M1736" s="32">
        <f>SUMIF(AF1735:AF1735, TRUE, M1735:M1735)</f>
        <v>0</v>
      </c>
      <c r="N1736" s="32">
        <f>SUMIF(AF1735:AF1735, TRUE, N1735:N1735)</f>
        <v>0</v>
      </c>
      <c r="O1736" s="32">
        <f>SUMIF(AF1735:AF1735, TRUE, O1735:O1735)</f>
        <v>0</v>
      </c>
      <c r="P1736" s="32">
        <f>SUMIF(AF1735:AF1735, TRUE, P1735:P1735)</f>
        <v>0</v>
      </c>
      <c r="Q1736" s="32">
        <f>SUMIF(AF1735:AF1735, TRUE, Q1735:Q1735)</f>
        <v>0</v>
      </c>
      <c r="R1736" s="32">
        <f>SUMIF(AF1735:AF1735, TRUE, R1735:R1735)</f>
        <v>0</v>
      </c>
      <c r="S1736" s="32">
        <f>SUMIF(AF1735:AF1735, TRUE, S1735:S1735)</f>
        <v>0</v>
      </c>
      <c r="T1736" s="32">
        <f>SUMIF(AF1735:AF1735, TRUE, T1735:T1735)</f>
        <v>0</v>
      </c>
      <c r="U1736" s="31" t="s">
        <v>384</v>
      </c>
      <c r="V1736" s="32">
        <f>SUMIF(AF1735:AF1735, TRUE, V1735:V1735)</f>
        <v>0</v>
      </c>
      <c r="W1736" s="32">
        <f>SUMIF(AF1735:AF1735, TRUE, W1735:W1735)</f>
        <v>0</v>
      </c>
      <c r="X1736" s="32">
        <f>SUMIF(AF1735:AF1735, TRUE, X1735:X1735)</f>
        <v>0</v>
      </c>
      <c r="Y1736" s="32">
        <f>SUMIF(AF1735:AF1735, TRUE, Y1735:Y1735)</f>
        <v>0</v>
      </c>
      <c r="Z1736" s="32">
        <f>SUMIF(AF1735:AF1735, TRUE, Z1735:Z1735)</f>
        <v>0</v>
      </c>
      <c r="AA1736" s="32">
        <f>SUMIF(AF1735:AF1735, TRUE, AA1735:AA1735)</f>
        <v>0</v>
      </c>
      <c r="AB1736" s="32">
        <f>SUMIF(AF1735:AF1735, TRUE, AB1735:AB1735)</f>
        <v>0</v>
      </c>
      <c r="AC1736" s="32">
        <f>SUMIF(AF1735:AF1735, TRUE, AC1735:AC1735)</f>
        <v>0</v>
      </c>
      <c r="AD1736" s="32">
        <f>SUMIF(AF1735:AF1735, TRUE, AD1735:AD1735)</f>
        <v>0</v>
      </c>
      <c r="AE1736" s="32">
        <f>SUMIF(AF1735:AF1735, TRUE, AE1735:AE1735)</f>
        <v>0</v>
      </c>
      <c r="AF1736" t="b">
        <v>0</v>
      </c>
      <c r="AG1736" t="b">
        <v>0</v>
      </c>
    </row>
    <row r="1737" spans="1:33" x14ac:dyDescent="0.3">
      <c r="A1737" s="47" t="s">
        <v>384</v>
      </c>
      <c r="B1737" s="47" t="s">
        <v>1773</v>
      </c>
      <c r="C1737" s="47" t="s">
        <v>384</v>
      </c>
      <c r="D1737" s="46">
        <f>SUMIF(AG1:AG1736, TRUE, D1:D1736)</f>
        <v>0</v>
      </c>
      <c r="E1737" s="46">
        <f>SUMIF(AG1:AG1736, TRUE, E1:E1736)</f>
        <v>0</v>
      </c>
      <c r="F1737" s="46">
        <f>SUMIF(AG1:AG1736, TRUE, F1:F1736)</f>
        <v>0</v>
      </c>
      <c r="G1737" s="46">
        <f>SUMIF(AG1:AG1736, TRUE, G1:G1736)</f>
        <v>0</v>
      </c>
      <c r="H1737" s="46">
        <f>SUMIF(AG1:AG1736, TRUE, H1:H1736)</f>
        <v>0</v>
      </c>
      <c r="I1737" s="46">
        <f>SUMIF(AG1:AG1736, TRUE, I1:I1736)</f>
        <v>0</v>
      </c>
      <c r="J1737" s="46">
        <f>SUMIF(AG1:AG1736, TRUE, J1:J1736)</f>
        <v>0</v>
      </c>
      <c r="K1737" s="46">
        <f>SUMIF(AG1:AG1736, TRUE, K1:K1736)</f>
        <v>0</v>
      </c>
      <c r="L1737" s="46">
        <f>SUMIF(AG1:AG1736, TRUE, L1:L1736)</f>
        <v>0</v>
      </c>
      <c r="M1737" s="46">
        <f>SUMIF(AG1:AG1736, TRUE, M1:M1736)</f>
        <v>0</v>
      </c>
      <c r="N1737" s="46">
        <f>SUMIF(AG1:AG1736, TRUE, N1:N1736)</f>
        <v>0</v>
      </c>
      <c r="O1737" s="46">
        <f>SUMIF(AG1:AG1736, TRUE, O1:O1736)</f>
        <v>0</v>
      </c>
      <c r="P1737" s="46">
        <f>SUMIF(AG1:AG1736, TRUE, P1:P1736)</f>
        <v>0</v>
      </c>
      <c r="Q1737" s="46">
        <f>SUMIF(AG1:AG1736, TRUE, Q1:Q1736)</f>
        <v>0</v>
      </c>
      <c r="R1737" s="46">
        <f>SUMIF(AG1:AG1736, TRUE, R1:R1736)</f>
        <v>0</v>
      </c>
      <c r="S1737" s="46">
        <f>SUMIF(AG1:AG1736, TRUE, S1:S1736)</f>
        <v>0</v>
      </c>
      <c r="T1737" s="46">
        <f>SUMIF(AG1:AG1736, TRUE, T1:T1736)</f>
        <v>0</v>
      </c>
      <c r="U1737" s="47" t="s">
        <v>384</v>
      </c>
      <c r="V1737" s="46">
        <f>SUMIF(AG1:AG1736, TRUE, V1:V1736)</f>
        <v>89770541.020000026</v>
      </c>
      <c r="W1737" s="46">
        <f>SUMIF(AG1:AG1736, TRUE, W1:W1736)</f>
        <v>85353159.759999961</v>
      </c>
      <c r="X1737" s="46">
        <f>SUMIF(AG1:AG1736, TRUE, X1:X1736)</f>
        <v>47960118.429999985</v>
      </c>
      <c r="Y1737" s="46">
        <f>SUMIF(AG1:AG1736, TRUE, Y1:Y1736)</f>
        <v>56323442.499999985</v>
      </c>
      <c r="Z1737" s="46">
        <f>SUMIF(AG1:AG1736, TRUE, Z1:Z1736)</f>
        <v>56905653.340000004</v>
      </c>
      <c r="AA1737" s="46">
        <f>SUMIF(AG1:AG1736, TRUE, AA1:AA1736)</f>
        <v>40328149.200000003</v>
      </c>
      <c r="AB1737" s="46">
        <f>SUMIF(AG1:AG1736, TRUE, AB1:AB1736)</f>
        <v>43935763.520000011</v>
      </c>
      <c r="AC1737" s="46">
        <f>SUMIF(AG1:AG1736, TRUE, AC1:AC1736)</f>
        <v>53497552.729999997</v>
      </c>
      <c r="AD1737" s="46">
        <f>SUMIF(AG1:AG1736, TRUE, AD1:AD1736)</f>
        <v>37374361.200000003</v>
      </c>
      <c r="AE1737" s="46">
        <f>SUMIF(AG1:AG1736, TRUE, AE1:AE1736)</f>
        <v>65718067.289999999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91DA-3C29-47C2-A8C3-72C6266A2057}">
  <dimension ref="A1:L79"/>
  <sheetViews>
    <sheetView workbookViewId="0">
      <pane xSplit="2" ySplit="6" topLeftCell="C45" activePane="bottomRight" state="frozen"/>
      <selection pane="topRight" activeCell="C1" sqref="C1"/>
      <selection pane="bottomLeft" activeCell="A7" sqref="A7"/>
      <selection pane="bottomRight" activeCell="F72" sqref="F72"/>
    </sheetView>
  </sheetViews>
  <sheetFormatPr defaultColWidth="8" defaultRowHeight="13.2" x14ac:dyDescent="0.25"/>
  <cols>
    <col min="1" max="1" width="16.09765625" style="36" customWidth="1"/>
    <col min="2" max="2" width="42.59765625" style="36" bestFit="1" customWidth="1"/>
    <col min="3" max="4" width="12" style="164" bestFit="1" customWidth="1"/>
    <col min="5" max="5" width="14.69921875" style="164" customWidth="1"/>
    <col min="6" max="6" width="14.5" style="164" customWidth="1"/>
    <col min="7" max="7" width="19.8984375" style="164" customWidth="1"/>
    <col min="8" max="9" width="8" style="164"/>
    <col min="10" max="16384" width="8" style="36"/>
  </cols>
  <sheetData>
    <row r="1" spans="1:12" x14ac:dyDescent="0.25">
      <c r="A1" s="164" t="s">
        <v>138</v>
      </c>
      <c r="F1" s="238">
        <f ca="1">TODAY()</f>
        <v>46104</v>
      </c>
      <c r="J1" s="164"/>
      <c r="K1" s="164"/>
      <c r="L1" s="164"/>
    </row>
    <row r="2" spans="1:12" ht="17.399999999999999" customHeight="1" x14ac:dyDescent="0.25">
      <c r="A2" s="565" t="s">
        <v>4452</v>
      </c>
      <c r="B2" s="565"/>
      <c r="D2" s="165"/>
      <c r="E2" s="525"/>
      <c r="F2" s="525"/>
      <c r="J2" s="164"/>
      <c r="K2" s="164"/>
      <c r="L2" s="164"/>
    </row>
    <row r="3" spans="1:12" x14ac:dyDescent="0.25">
      <c r="A3" s="36" t="s">
        <v>5146</v>
      </c>
      <c r="B3" s="164"/>
      <c r="C3" s="165" t="s">
        <v>4534</v>
      </c>
      <c r="D3" s="165" t="s">
        <v>338</v>
      </c>
      <c r="F3" s="165" t="s">
        <v>5147</v>
      </c>
      <c r="J3" s="164"/>
      <c r="K3" s="164"/>
      <c r="L3" s="164"/>
    </row>
    <row r="4" spans="1:12" x14ac:dyDescent="0.25">
      <c r="A4" s="530" t="s">
        <v>5148</v>
      </c>
      <c r="C4" s="165" t="s">
        <v>132</v>
      </c>
      <c r="D4" s="165" t="s">
        <v>5149</v>
      </c>
      <c r="E4" s="165" t="s">
        <v>4565</v>
      </c>
      <c r="F4" s="165" t="s">
        <v>4544</v>
      </c>
      <c r="J4" s="164"/>
      <c r="K4" s="164"/>
      <c r="L4" s="164"/>
    </row>
    <row r="5" spans="1:12" x14ac:dyDescent="0.25">
      <c r="C5" s="217" t="s">
        <v>4462</v>
      </c>
      <c r="D5" s="217" t="s">
        <v>4462</v>
      </c>
      <c r="E5" s="217" t="s">
        <v>4462</v>
      </c>
      <c r="F5" s="217" t="s">
        <v>4545</v>
      </c>
      <c r="J5" s="164"/>
      <c r="K5" s="164"/>
      <c r="L5" s="164"/>
    </row>
    <row r="6" spans="1:12" ht="13.8" thickBot="1" x14ac:dyDescent="0.3">
      <c r="A6" s="305" t="s">
        <v>160</v>
      </c>
      <c r="B6" s="282" t="s">
        <v>161</v>
      </c>
      <c r="C6" s="291"/>
      <c r="D6" s="296" t="s">
        <v>5298</v>
      </c>
      <c r="E6" s="527"/>
      <c r="F6" s="296"/>
      <c r="J6" s="164"/>
      <c r="K6" s="164"/>
      <c r="L6" s="164"/>
    </row>
    <row r="7" spans="1:12" x14ac:dyDescent="0.25">
      <c r="A7" s="512" t="s">
        <v>5151</v>
      </c>
      <c r="B7" s="165"/>
      <c r="D7" s="217"/>
      <c r="E7" s="362"/>
      <c r="F7" s="362"/>
      <c r="J7" s="164"/>
      <c r="K7" s="164"/>
      <c r="L7" s="164"/>
    </row>
    <row r="8" spans="1:12" x14ac:dyDescent="0.25">
      <c r="A8" s="166" t="s">
        <v>5254</v>
      </c>
      <c r="B8" s="165"/>
      <c r="D8" s="217"/>
      <c r="E8" s="362"/>
      <c r="F8" s="362"/>
      <c r="J8" s="164"/>
      <c r="K8" s="164"/>
      <c r="L8" s="164"/>
    </row>
    <row r="9" spans="1:12" ht="13.8" thickBot="1" x14ac:dyDescent="0.3">
      <c r="A9" s="497" t="s">
        <v>5152</v>
      </c>
      <c r="B9" s="290" t="s">
        <v>5153</v>
      </c>
      <c r="C9" s="291">
        <v>0</v>
      </c>
      <c r="D9" s="291">
        <v>4100000</v>
      </c>
      <c r="E9" s="527">
        <f>SUM(C9-D9)</f>
        <v>-4100000</v>
      </c>
      <c r="F9" s="291">
        <v>0</v>
      </c>
      <c r="J9" s="164"/>
      <c r="K9" s="164"/>
      <c r="L9" s="164"/>
    </row>
    <row r="10" spans="1:12" ht="13.8" thickBot="1" x14ac:dyDescent="0.3">
      <c r="B10" s="36" t="s">
        <v>5154</v>
      </c>
      <c r="C10" s="528">
        <f>SUM(C9)</f>
        <v>0</v>
      </c>
      <c r="D10" s="528">
        <f t="shared" ref="D10:F10" si="0">SUM(D9)</f>
        <v>4100000</v>
      </c>
      <c r="E10" s="528">
        <f t="shared" si="0"/>
        <v>-4100000</v>
      </c>
      <c r="F10" s="528">
        <f t="shared" si="0"/>
        <v>0</v>
      </c>
    </row>
    <row r="11" spans="1:12" ht="13.8" thickTop="1" x14ac:dyDescent="0.25"/>
    <row r="12" spans="1:12" x14ac:dyDescent="0.25">
      <c r="A12" s="166" t="s">
        <v>5155</v>
      </c>
    </row>
    <row r="13" spans="1:12" x14ac:dyDescent="0.25">
      <c r="A13" s="36" t="s">
        <v>4420</v>
      </c>
      <c r="B13" s="36" t="s">
        <v>5156</v>
      </c>
      <c r="C13" s="164">
        <v>2586</v>
      </c>
      <c r="D13" s="164">
        <v>1896</v>
      </c>
      <c r="E13" s="362">
        <f>SUM(C13-D13)</f>
        <v>690</v>
      </c>
    </row>
    <row r="14" spans="1:12" x14ac:dyDescent="0.25">
      <c r="A14" s="36" t="s">
        <v>5157</v>
      </c>
      <c r="B14" s="36" t="s">
        <v>5158</v>
      </c>
      <c r="C14" s="164">
        <v>0</v>
      </c>
      <c r="D14" s="164">
        <v>379196</v>
      </c>
      <c r="E14" s="362">
        <f t="shared" ref="E14:E22" si="1">SUM(C14-D14)</f>
        <v>-379196</v>
      </c>
    </row>
    <row r="15" spans="1:12" x14ac:dyDescent="0.25">
      <c r="A15" s="36" t="s">
        <v>4065</v>
      </c>
      <c r="B15" s="36" t="s">
        <v>5159</v>
      </c>
      <c r="C15" s="164">
        <v>0</v>
      </c>
      <c r="D15" s="164">
        <v>56765</v>
      </c>
      <c r="E15" s="362">
        <f t="shared" si="1"/>
        <v>-56765</v>
      </c>
    </row>
    <row r="16" spans="1:12" x14ac:dyDescent="0.25">
      <c r="A16" s="36" t="s">
        <v>1924</v>
      </c>
      <c r="B16" s="36" t="s">
        <v>5160</v>
      </c>
      <c r="C16" s="164">
        <v>0</v>
      </c>
      <c r="D16" s="164">
        <v>5035.4399999999996</v>
      </c>
      <c r="E16" s="362">
        <f t="shared" si="1"/>
        <v>-5035.4399999999996</v>
      </c>
    </row>
    <row r="17" spans="1:6" x14ac:dyDescent="0.25">
      <c r="A17" s="36" t="s">
        <v>1921</v>
      </c>
      <c r="B17" s="36" t="s">
        <v>5161</v>
      </c>
      <c r="C17" s="164">
        <v>0</v>
      </c>
      <c r="D17" s="164">
        <v>11217.5</v>
      </c>
      <c r="E17" s="362">
        <f t="shared" si="1"/>
        <v>-11217.5</v>
      </c>
    </row>
    <row r="18" spans="1:6" x14ac:dyDescent="0.25">
      <c r="A18" s="36" t="s">
        <v>1920</v>
      </c>
      <c r="B18" s="36" t="s">
        <v>5162</v>
      </c>
      <c r="C18" s="164">
        <v>31704.58</v>
      </c>
      <c r="D18" s="164">
        <v>42026.73</v>
      </c>
      <c r="E18" s="362">
        <f t="shared" si="1"/>
        <v>-10322.150000000001</v>
      </c>
    </row>
    <row r="19" spans="1:6" x14ac:dyDescent="0.25">
      <c r="A19" s="36" t="s">
        <v>1918</v>
      </c>
      <c r="B19" s="36" t="s">
        <v>5163</v>
      </c>
      <c r="C19" s="164">
        <v>4726.97</v>
      </c>
      <c r="D19" s="164">
        <v>42026.73</v>
      </c>
      <c r="E19" s="362">
        <f t="shared" si="1"/>
        <v>-37299.760000000002</v>
      </c>
      <c r="F19" s="164">
        <v>165000</v>
      </c>
    </row>
    <row r="20" spans="1:6" x14ac:dyDescent="0.25">
      <c r="A20" s="36" t="s">
        <v>4102</v>
      </c>
      <c r="B20" s="36" t="s">
        <v>5164</v>
      </c>
      <c r="C20" s="164">
        <v>150121.12</v>
      </c>
      <c r="D20" s="164">
        <v>122240.29</v>
      </c>
      <c r="E20" s="362">
        <f t="shared" si="1"/>
        <v>27880.83</v>
      </c>
      <c r="F20" s="164">
        <v>122240.29</v>
      </c>
    </row>
    <row r="21" spans="1:6" x14ac:dyDescent="0.25">
      <c r="A21" s="36" t="s">
        <v>5165</v>
      </c>
      <c r="B21" s="36" t="s">
        <v>5166</v>
      </c>
      <c r="C21" s="164">
        <v>2854</v>
      </c>
      <c r="D21" s="164">
        <v>0</v>
      </c>
      <c r="E21" s="362">
        <f t="shared" si="1"/>
        <v>2854</v>
      </c>
    </row>
    <row r="22" spans="1:6" ht="13.8" thickBot="1" x14ac:dyDescent="0.3">
      <c r="A22" s="360" t="s">
        <v>1896</v>
      </c>
      <c r="B22" s="360" t="s">
        <v>5167</v>
      </c>
      <c r="C22" s="291">
        <v>0</v>
      </c>
      <c r="D22" s="291">
        <v>1511314.57</v>
      </c>
      <c r="E22" s="362">
        <f t="shared" si="1"/>
        <v>-1511314.57</v>
      </c>
      <c r="F22" s="291"/>
    </row>
    <row r="23" spans="1:6" ht="13.8" thickBot="1" x14ac:dyDescent="0.3">
      <c r="B23" s="36" t="s">
        <v>5168</v>
      </c>
      <c r="C23" s="528">
        <f>SUM(C13:C22)</f>
        <v>191992.66999999998</v>
      </c>
      <c r="D23" s="528">
        <f>SUM(D13:D22)</f>
        <v>2171718.2600000002</v>
      </c>
      <c r="E23" s="528">
        <f>SUM(E13:E22)</f>
        <v>-1979725.59</v>
      </c>
      <c r="F23" s="528">
        <f t="shared" ref="F23" si="2">SUM(F13:F22)</f>
        <v>287240.28999999998</v>
      </c>
    </row>
    <row r="24" spans="1:6" ht="13.8" thickTop="1" x14ac:dyDescent="0.25"/>
    <row r="26" spans="1:6" x14ac:dyDescent="0.25">
      <c r="A26" s="512" t="s">
        <v>5169</v>
      </c>
    </row>
    <row r="27" spans="1:6" x14ac:dyDescent="0.25">
      <c r="A27" s="166" t="s">
        <v>5155</v>
      </c>
    </row>
    <row r="28" spans="1:6" x14ac:dyDescent="0.25">
      <c r="A28" s="36" t="s">
        <v>5170</v>
      </c>
      <c r="B28" s="36" t="s">
        <v>5171</v>
      </c>
      <c r="C28" s="164">
        <v>0</v>
      </c>
      <c r="D28" s="164">
        <v>42377.75</v>
      </c>
      <c r="E28" s="362">
        <f t="shared" ref="E28:E41" si="3">SUM(C28-D28)</f>
        <v>-42377.75</v>
      </c>
    </row>
    <row r="29" spans="1:6" x14ac:dyDescent="0.25">
      <c r="A29" s="36" t="s">
        <v>5172</v>
      </c>
      <c r="B29" s="36" t="s">
        <v>5173</v>
      </c>
      <c r="C29" s="164">
        <v>0</v>
      </c>
      <c r="D29" s="164">
        <v>18525</v>
      </c>
      <c r="E29" s="362">
        <f t="shared" si="3"/>
        <v>-18525</v>
      </c>
    </row>
    <row r="30" spans="1:6" x14ac:dyDescent="0.25">
      <c r="A30" s="36" t="s">
        <v>5174</v>
      </c>
      <c r="B30" s="36" t="s">
        <v>5175</v>
      </c>
      <c r="C30" s="164">
        <v>0</v>
      </c>
      <c r="D30" s="164">
        <v>0</v>
      </c>
      <c r="E30" s="362">
        <f t="shared" si="3"/>
        <v>0</v>
      </c>
    </row>
    <row r="31" spans="1:6" x14ac:dyDescent="0.25">
      <c r="A31" s="36" t="s">
        <v>5176</v>
      </c>
      <c r="B31" s="36" t="s">
        <v>5177</v>
      </c>
      <c r="C31" s="164">
        <v>0</v>
      </c>
      <c r="D31" s="164">
        <v>42007.5</v>
      </c>
      <c r="E31" s="362">
        <f t="shared" si="3"/>
        <v>-42007.5</v>
      </c>
      <c r="F31" s="164">
        <v>1832505.5</v>
      </c>
    </row>
    <row r="32" spans="1:6" x14ac:dyDescent="0.25">
      <c r="A32" s="36" t="s">
        <v>5178</v>
      </c>
      <c r="B32" s="36" t="s">
        <v>5179</v>
      </c>
      <c r="C32" s="164">
        <v>0</v>
      </c>
      <c r="D32" s="164">
        <v>231126.21</v>
      </c>
      <c r="E32" s="362">
        <f t="shared" si="3"/>
        <v>-231126.21</v>
      </c>
      <c r="F32" s="164">
        <v>250000</v>
      </c>
    </row>
    <row r="33" spans="1:6" x14ac:dyDescent="0.25">
      <c r="A33" s="36" t="s">
        <v>5180</v>
      </c>
      <c r="B33" s="36" t="s">
        <v>5181</v>
      </c>
      <c r="C33" s="164">
        <v>0</v>
      </c>
      <c r="D33" s="164">
        <v>692180</v>
      </c>
      <c r="E33" s="362">
        <f t="shared" si="3"/>
        <v>-692180</v>
      </c>
    </row>
    <row r="34" spans="1:6" x14ac:dyDescent="0.25">
      <c r="A34" s="36" t="s">
        <v>5182</v>
      </c>
      <c r="B34" s="36" t="s">
        <v>5183</v>
      </c>
      <c r="C34" s="164">
        <v>0</v>
      </c>
      <c r="D34" s="164">
        <v>150000</v>
      </c>
      <c r="E34" s="362">
        <f t="shared" si="3"/>
        <v>-150000</v>
      </c>
    </row>
    <row r="35" spans="1:6" x14ac:dyDescent="0.25">
      <c r="A35" s="36" t="s">
        <v>5184</v>
      </c>
      <c r="B35" s="36" t="s">
        <v>5185</v>
      </c>
      <c r="C35" s="164">
        <v>0</v>
      </c>
      <c r="D35" s="164">
        <v>121021.83</v>
      </c>
      <c r="E35" s="362">
        <f t="shared" si="3"/>
        <v>-121021.83</v>
      </c>
      <c r="F35" s="164">
        <v>1928978.17</v>
      </c>
    </row>
    <row r="36" spans="1:6" x14ac:dyDescent="0.25">
      <c r="A36" s="36" t="s">
        <v>5186</v>
      </c>
      <c r="B36" s="36" t="s">
        <v>5187</v>
      </c>
      <c r="C36" s="164">
        <v>0</v>
      </c>
      <c r="D36" s="164">
        <v>84242.42</v>
      </c>
      <c r="E36" s="362">
        <f t="shared" si="3"/>
        <v>-84242.42</v>
      </c>
      <c r="F36" s="164">
        <v>1015757.58</v>
      </c>
    </row>
    <row r="37" spans="1:6" x14ac:dyDescent="0.25">
      <c r="A37" s="36" t="s">
        <v>5188</v>
      </c>
      <c r="B37" s="36" t="s">
        <v>5189</v>
      </c>
      <c r="E37" s="362">
        <f t="shared" si="3"/>
        <v>0</v>
      </c>
      <c r="F37" s="164">
        <v>800000</v>
      </c>
    </row>
    <row r="38" spans="1:6" x14ac:dyDescent="0.25">
      <c r="A38" s="36" t="s">
        <v>5190</v>
      </c>
      <c r="B38" s="36" t="s">
        <v>5191</v>
      </c>
      <c r="E38" s="362">
        <f t="shared" si="3"/>
        <v>0</v>
      </c>
      <c r="F38" s="164">
        <v>800000</v>
      </c>
    </row>
    <row r="39" spans="1:6" x14ac:dyDescent="0.25">
      <c r="A39" s="36" t="s">
        <v>5192</v>
      </c>
      <c r="B39" s="36" t="s">
        <v>5193</v>
      </c>
      <c r="C39" s="164">
        <v>0</v>
      </c>
      <c r="D39" s="164">
        <v>1539071.86</v>
      </c>
      <c r="E39" s="362">
        <f t="shared" si="3"/>
        <v>-1539071.86</v>
      </c>
    </row>
    <row r="40" spans="1:6" x14ac:dyDescent="0.25">
      <c r="A40" s="36" t="s">
        <v>5194</v>
      </c>
      <c r="B40" s="36" t="s">
        <v>5195</v>
      </c>
      <c r="C40" s="164">
        <v>0</v>
      </c>
      <c r="D40" s="164">
        <v>493028.56</v>
      </c>
      <c r="E40" s="362">
        <f t="shared" si="3"/>
        <v>-493028.56</v>
      </c>
    </row>
    <row r="41" spans="1:6" ht="13.8" thickBot="1" x14ac:dyDescent="0.3">
      <c r="A41" s="360" t="s">
        <v>5196</v>
      </c>
      <c r="B41" s="360" t="s">
        <v>5197</v>
      </c>
      <c r="C41" s="291">
        <v>3997.21</v>
      </c>
      <c r="D41" s="291">
        <v>0</v>
      </c>
      <c r="E41" s="362">
        <f t="shared" si="3"/>
        <v>3997.21</v>
      </c>
      <c r="F41" s="291"/>
    </row>
    <row r="42" spans="1:6" ht="13.8" thickBot="1" x14ac:dyDescent="0.3">
      <c r="B42" s="36" t="s">
        <v>5198</v>
      </c>
      <c r="C42" s="528">
        <f>SUM(C28:C41)</f>
        <v>3997.21</v>
      </c>
      <c r="D42" s="528">
        <f>SUM(D28:D41)</f>
        <v>3413581.1300000004</v>
      </c>
      <c r="E42" s="528">
        <f>SUM(E28:E41)</f>
        <v>-3409583.9200000004</v>
      </c>
      <c r="F42" s="528">
        <f t="shared" ref="F42" si="4">SUM(F28:F41)</f>
        <v>6627241.25</v>
      </c>
    </row>
    <row r="43" spans="1:6" ht="13.8" thickTop="1" x14ac:dyDescent="0.25"/>
    <row r="44" spans="1:6" x14ac:dyDescent="0.25">
      <c r="A44" s="166" t="s">
        <v>5199</v>
      </c>
    </row>
    <row r="45" spans="1:6" x14ac:dyDescent="0.25">
      <c r="A45" s="36" t="s">
        <v>5200</v>
      </c>
      <c r="B45" s="36" t="s">
        <v>5401</v>
      </c>
      <c r="C45" s="164">
        <v>30000</v>
      </c>
      <c r="D45" s="164">
        <v>5315</v>
      </c>
      <c r="E45" s="362">
        <f t="shared" ref="E45:E76" si="5">SUM(C45-D45)</f>
        <v>24685</v>
      </c>
    </row>
    <row r="46" spans="1:6" x14ac:dyDescent="0.25">
      <c r="A46" s="36" t="s">
        <v>5201</v>
      </c>
      <c r="B46" s="36" t="s">
        <v>5402</v>
      </c>
      <c r="C46" s="164">
        <v>10000</v>
      </c>
      <c r="D46" s="164">
        <v>17429</v>
      </c>
      <c r="E46" s="362">
        <f t="shared" si="5"/>
        <v>-7429</v>
      </c>
    </row>
    <row r="47" spans="1:6" x14ac:dyDescent="0.25">
      <c r="A47" s="36" t="s">
        <v>5202</v>
      </c>
      <c r="B47" s="36" t="s">
        <v>5203</v>
      </c>
      <c r="C47" s="164">
        <v>150000</v>
      </c>
      <c r="D47" s="164">
        <v>112335</v>
      </c>
      <c r="E47" s="362">
        <f t="shared" si="5"/>
        <v>37665</v>
      </c>
      <c r="F47" s="164">
        <v>165000</v>
      </c>
    </row>
    <row r="48" spans="1:6" x14ac:dyDescent="0.25">
      <c r="A48" s="36" t="s">
        <v>5204</v>
      </c>
      <c r="B48" s="36" t="s">
        <v>5403</v>
      </c>
      <c r="C48" s="164">
        <v>45720.69</v>
      </c>
      <c r="D48" s="164">
        <v>9664.09</v>
      </c>
      <c r="E48" s="362">
        <f t="shared" si="5"/>
        <v>36056.600000000006</v>
      </c>
    </row>
    <row r="49" spans="1:6" x14ac:dyDescent="0.25">
      <c r="A49" s="36" t="s">
        <v>5205</v>
      </c>
      <c r="B49" s="36" t="s">
        <v>5404</v>
      </c>
      <c r="C49" s="164">
        <v>29802.97</v>
      </c>
      <c r="D49" s="164">
        <v>5105.41</v>
      </c>
      <c r="E49" s="362">
        <f t="shared" si="5"/>
        <v>24697.56</v>
      </c>
    </row>
    <row r="50" spans="1:6" x14ac:dyDescent="0.25">
      <c r="A50" s="36" t="s">
        <v>5206</v>
      </c>
      <c r="B50" s="36" t="s">
        <v>5405</v>
      </c>
      <c r="C50" s="164">
        <v>15454.22</v>
      </c>
      <c r="D50" s="164">
        <v>411.95</v>
      </c>
      <c r="E50" s="362">
        <f t="shared" si="5"/>
        <v>15042.269999999999</v>
      </c>
    </row>
    <row r="51" spans="1:6" x14ac:dyDescent="0.25">
      <c r="A51" s="36" t="s">
        <v>5207</v>
      </c>
      <c r="B51" s="36" t="s">
        <v>5406</v>
      </c>
      <c r="C51" s="164">
        <v>7373.37</v>
      </c>
      <c r="D51" s="164">
        <v>0</v>
      </c>
      <c r="E51" s="362">
        <f t="shared" si="5"/>
        <v>7373.37</v>
      </c>
    </row>
    <row r="52" spans="1:6" x14ac:dyDescent="0.25">
      <c r="A52" s="36" t="s">
        <v>5208</v>
      </c>
      <c r="B52" s="36" t="s">
        <v>5407</v>
      </c>
      <c r="C52" s="164">
        <v>0</v>
      </c>
      <c r="D52" s="164">
        <v>0</v>
      </c>
      <c r="E52" s="362">
        <f t="shared" si="5"/>
        <v>0</v>
      </c>
    </row>
    <row r="53" spans="1:6" x14ac:dyDescent="0.25">
      <c r="A53" s="36" t="s">
        <v>5209</v>
      </c>
      <c r="B53" s="36" t="s">
        <v>5408</v>
      </c>
      <c r="C53" s="164">
        <v>3219.13</v>
      </c>
      <c r="D53" s="164">
        <v>0</v>
      </c>
      <c r="E53" s="362">
        <f t="shared" si="5"/>
        <v>3219.13</v>
      </c>
    </row>
    <row r="54" spans="1:6" x14ac:dyDescent="0.25">
      <c r="A54" s="36" t="s">
        <v>5210</v>
      </c>
      <c r="B54" s="36" t="s">
        <v>5409</v>
      </c>
      <c r="C54" s="164">
        <v>250000</v>
      </c>
      <c r="D54" s="164">
        <v>37587.17</v>
      </c>
      <c r="E54" s="362">
        <f t="shared" si="5"/>
        <v>212412.83000000002</v>
      </c>
    </row>
    <row r="55" spans="1:6" x14ac:dyDescent="0.25">
      <c r="A55" s="36" t="s">
        <v>5211</v>
      </c>
      <c r="B55" s="36" t="s">
        <v>5410</v>
      </c>
      <c r="C55" s="164">
        <v>10000</v>
      </c>
      <c r="D55" s="164">
        <v>10000</v>
      </c>
      <c r="E55" s="362">
        <f t="shared" si="5"/>
        <v>0</v>
      </c>
    </row>
    <row r="56" spans="1:6" x14ac:dyDescent="0.25">
      <c r="A56" s="36" t="s">
        <v>5212</v>
      </c>
      <c r="B56" s="36" t="s">
        <v>5173</v>
      </c>
      <c r="C56" s="164">
        <v>0</v>
      </c>
      <c r="D56" s="164">
        <v>312012.19</v>
      </c>
      <c r="E56" s="362">
        <f t="shared" si="5"/>
        <v>-312012.19</v>
      </c>
      <c r="F56" s="164">
        <v>407126</v>
      </c>
    </row>
    <row r="57" spans="1:6" x14ac:dyDescent="0.25">
      <c r="A57" s="36" t="s">
        <v>5213</v>
      </c>
      <c r="B57" s="36" t="s">
        <v>5214</v>
      </c>
      <c r="C57" s="164">
        <v>0</v>
      </c>
      <c r="D57" s="164">
        <v>100422.14</v>
      </c>
      <c r="E57" s="362">
        <f t="shared" si="5"/>
        <v>-100422.14</v>
      </c>
      <c r="F57" s="164">
        <v>88290</v>
      </c>
    </row>
    <row r="58" spans="1:6" x14ac:dyDescent="0.25">
      <c r="A58" s="36" t="s">
        <v>5215</v>
      </c>
      <c r="B58" s="36" t="s">
        <v>5175</v>
      </c>
      <c r="C58" s="164">
        <v>0</v>
      </c>
      <c r="D58" s="164">
        <v>46929.13</v>
      </c>
      <c r="E58" s="362">
        <f t="shared" si="5"/>
        <v>-46929.13</v>
      </c>
      <c r="F58" s="164">
        <v>71075</v>
      </c>
    </row>
    <row r="59" spans="1:6" x14ac:dyDescent="0.25">
      <c r="A59" s="36" t="s">
        <v>5216</v>
      </c>
      <c r="B59" s="36" t="s">
        <v>5217</v>
      </c>
      <c r="C59" s="164">
        <v>0</v>
      </c>
      <c r="D59" s="164">
        <v>55794.559999999998</v>
      </c>
      <c r="E59" s="362">
        <f t="shared" si="5"/>
        <v>-55794.559999999998</v>
      </c>
      <c r="F59" s="164">
        <v>58860</v>
      </c>
    </row>
    <row r="60" spans="1:6" x14ac:dyDescent="0.25">
      <c r="A60" s="36" t="s">
        <v>5218</v>
      </c>
      <c r="B60" s="36" t="s">
        <v>5219</v>
      </c>
      <c r="C60" s="164">
        <v>265000</v>
      </c>
      <c r="D60" s="164">
        <v>265000</v>
      </c>
      <c r="E60" s="362">
        <f t="shared" si="5"/>
        <v>0</v>
      </c>
    </row>
    <row r="61" spans="1:6" x14ac:dyDescent="0.25">
      <c r="A61" s="36" t="s">
        <v>5220</v>
      </c>
      <c r="B61" s="36" t="s">
        <v>5221</v>
      </c>
      <c r="C61" s="164">
        <v>12500</v>
      </c>
      <c r="D61" s="164">
        <v>12500</v>
      </c>
      <c r="E61" s="362">
        <f t="shared" si="5"/>
        <v>0</v>
      </c>
    </row>
    <row r="62" spans="1:6" x14ac:dyDescent="0.25">
      <c r="A62" s="36" t="s">
        <v>5222</v>
      </c>
      <c r="B62" s="36" t="s">
        <v>5223</v>
      </c>
      <c r="C62" s="164">
        <v>50000</v>
      </c>
      <c r="D62" s="164">
        <v>0</v>
      </c>
      <c r="E62" s="362">
        <f t="shared" si="5"/>
        <v>50000</v>
      </c>
    </row>
    <row r="63" spans="1:6" x14ac:dyDescent="0.25">
      <c r="A63" s="36" t="s">
        <v>5224</v>
      </c>
      <c r="B63" s="36" t="s">
        <v>5225</v>
      </c>
      <c r="C63" s="164">
        <v>30000</v>
      </c>
      <c r="D63" s="164">
        <v>7739.69</v>
      </c>
      <c r="E63" s="362">
        <f t="shared" si="5"/>
        <v>22260.31</v>
      </c>
    </row>
    <row r="64" spans="1:6" x14ac:dyDescent="0.25">
      <c r="A64" s="36" t="s">
        <v>5226</v>
      </c>
      <c r="B64" s="36" t="s">
        <v>5227</v>
      </c>
      <c r="C64" s="164">
        <v>100000</v>
      </c>
      <c r="D64" s="164">
        <v>84990.720000000001</v>
      </c>
      <c r="E64" s="362">
        <f t="shared" si="5"/>
        <v>15009.279999999999</v>
      </c>
    </row>
    <row r="65" spans="1:6" x14ac:dyDescent="0.25">
      <c r="A65" s="36" t="s">
        <v>5228</v>
      </c>
      <c r="B65" s="36" t="s">
        <v>5229</v>
      </c>
      <c r="C65" s="164">
        <v>50000</v>
      </c>
      <c r="D65" s="164">
        <v>0</v>
      </c>
      <c r="E65" s="362">
        <f t="shared" si="5"/>
        <v>50000</v>
      </c>
      <c r="F65" s="164">
        <v>50000</v>
      </c>
    </row>
    <row r="66" spans="1:6" x14ac:dyDescent="0.25">
      <c r="A66" s="36" t="s">
        <v>5230</v>
      </c>
      <c r="B66" s="36" t="s">
        <v>5231</v>
      </c>
      <c r="C66" s="164">
        <v>5000</v>
      </c>
      <c r="D66" s="164">
        <v>0</v>
      </c>
      <c r="E66" s="362">
        <f t="shared" si="5"/>
        <v>5000</v>
      </c>
    </row>
    <row r="67" spans="1:6" x14ac:dyDescent="0.25">
      <c r="A67" s="36" t="s">
        <v>5232</v>
      </c>
      <c r="B67" s="36" t="s">
        <v>5233</v>
      </c>
      <c r="C67" s="164">
        <v>30000</v>
      </c>
      <c r="D67" s="164">
        <v>0</v>
      </c>
      <c r="E67" s="362">
        <f t="shared" si="5"/>
        <v>30000</v>
      </c>
    </row>
    <row r="68" spans="1:6" x14ac:dyDescent="0.25">
      <c r="A68" s="36" t="s">
        <v>5234</v>
      </c>
      <c r="B68" s="36" t="s">
        <v>5235</v>
      </c>
      <c r="C68" s="164">
        <v>30600</v>
      </c>
      <c r="D68" s="164">
        <v>0</v>
      </c>
      <c r="E68" s="362">
        <f t="shared" si="5"/>
        <v>30600</v>
      </c>
    </row>
    <row r="69" spans="1:6" x14ac:dyDescent="0.25">
      <c r="A69" s="36" t="s">
        <v>5236</v>
      </c>
      <c r="B69" s="36" t="s">
        <v>5237</v>
      </c>
      <c r="C69" s="164">
        <v>30000</v>
      </c>
      <c r="D69" s="164">
        <v>30721.88</v>
      </c>
      <c r="E69" s="362">
        <f t="shared" si="5"/>
        <v>-721.88000000000102</v>
      </c>
    </row>
    <row r="70" spans="1:6" x14ac:dyDescent="0.25">
      <c r="A70" s="36" t="s">
        <v>5238</v>
      </c>
      <c r="B70" s="36" t="s">
        <v>5239</v>
      </c>
      <c r="C70" s="164">
        <v>25000</v>
      </c>
      <c r="D70" s="164">
        <f>15141.56+692.14</f>
        <v>15833.699999999999</v>
      </c>
      <c r="E70" s="362">
        <f t="shared" si="5"/>
        <v>9166.3000000000011</v>
      </c>
    </row>
    <row r="71" spans="1:6" x14ac:dyDescent="0.25">
      <c r="A71" s="36" t="s">
        <v>5240</v>
      </c>
      <c r="B71" s="36" t="s">
        <v>5241</v>
      </c>
      <c r="C71" s="164">
        <v>12500</v>
      </c>
      <c r="D71" s="164">
        <v>0</v>
      </c>
      <c r="E71" s="362">
        <f t="shared" si="5"/>
        <v>12500</v>
      </c>
    </row>
    <row r="72" spans="1:6" x14ac:dyDescent="0.25">
      <c r="A72" s="36" t="s">
        <v>5242</v>
      </c>
      <c r="B72" s="36" t="s">
        <v>5243</v>
      </c>
      <c r="C72" s="164">
        <v>90000</v>
      </c>
      <c r="D72" s="164">
        <f>74059.04-15141.56</f>
        <v>58917.479999999996</v>
      </c>
      <c r="E72" s="362">
        <f t="shared" si="5"/>
        <v>31082.520000000004</v>
      </c>
    </row>
    <row r="73" spans="1:6" x14ac:dyDescent="0.25">
      <c r="A73" s="36" t="s">
        <v>5244</v>
      </c>
      <c r="B73" s="36" t="s">
        <v>5245</v>
      </c>
      <c r="C73" s="164">
        <v>180000</v>
      </c>
      <c r="D73" s="164">
        <v>92000</v>
      </c>
      <c r="E73" s="362">
        <f t="shared" si="5"/>
        <v>88000</v>
      </c>
      <c r="F73" s="164">
        <v>88000</v>
      </c>
    </row>
    <row r="74" spans="1:6" x14ac:dyDescent="0.25">
      <c r="A74" s="36" t="s">
        <v>5246</v>
      </c>
      <c r="B74" s="36" t="s">
        <v>5247</v>
      </c>
      <c r="C74" s="164">
        <v>75000</v>
      </c>
      <c r="D74" s="164">
        <v>73281.119999999995</v>
      </c>
      <c r="E74" s="362">
        <f t="shared" si="5"/>
        <v>1718.8800000000047</v>
      </c>
    </row>
    <row r="75" spans="1:6" x14ac:dyDescent="0.25">
      <c r="A75" s="36" t="s">
        <v>5248</v>
      </c>
      <c r="B75" s="36" t="s">
        <v>5249</v>
      </c>
      <c r="C75" s="164">
        <v>50000</v>
      </c>
      <c r="D75" s="164">
        <v>4017.42</v>
      </c>
      <c r="E75" s="362">
        <f t="shared" si="5"/>
        <v>45982.58</v>
      </c>
    </row>
    <row r="76" spans="1:6" ht="13.8" thickBot="1" x14ac:dyDescent="0.3">
      <c r="A76" s="360" t="s">
        <v>5250</v>
      </c>
      <c r="B76" s="360" t="s">
        <v>5251</v>
      </c>
      <c r="C76" s="291">
        <v>187000</v>
      </c>
      <c r="D76" s="291">
        <f>185239.85+149090.56</f>
        <v>334330.41000000003</v>
      </c>
      <c r="E76" s="527">
        <f t="shared" si="5"/>
        <v>-147330.41000000003</v>
      </c>
      <c r="F76" s="291"/>
    </row>
    <row r="78" spans="1:6" ht="13.8" thickBot="1" x14ac:dyDescent="0.3">
      <c r="C78" s="322">
        <f>SUM(C45:C77)</f>
        <v>1774170.38</v>
      </c>
      <c r="D78" s="322">
        <f>SUM(D45:D77)</f>
        <v>1692338.0599999996</v>
      </c>
      <c r="E78" s="322">
        <f>SUM(E45:E77)</f>
        <v>81832.320000000007</v>
      </c>
      <c r="F78" s="322">
        <f t="shared" ref="F78" si="6">SUM(F45:F77)</f>
        <v>928351</v>
      </c>
    </row>
    <row r="79" spans="1:6" ht="13.8" thickTop="1" x14ac:dyDescent="0.25"/>
  </sheetData>
  <mergeCells count="1">
    <mergeCell ref="A2:B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0BE0-F733-420E-8DA0-3C772171769B}">
  <sheetPr>
    <tabColor theme="3" tint="0.39997558519241921"/>
  </sheetPr>
  <dimension ref="A1:M21"/>
  <sheetViews>
    <sheetView topLeftCell="I1" workbookViewId="0">
      <selection activeCell="C8" sqref="C8"/>
    </sheetView>
  </sheetViews>
  <sheetFormatPr defaultColWidth="9" defaultRowHeight="11.4" x14ac:dyDescent="0.2"/>
  <cols>
    <col min="1" max="1" width="3.59765625" style="6" customWidth="1"/>
    <col min="2" max="2" width="31.09765625" style="6" bestFit="1" customWidth="1"/>
    <col min="3" max="3" width="12.19921875" style="270" bestFit="1" customWidth="1"/>
    <col min="4" max="4" width="13.69921875" style="12" bestFit="1" customWidth="1"/>
    <col min="5" max="5" width="13.09765625" style="12" bestFit="1" customWidth="1"/>
    <col min="6" max="6" width="13.69921875" style="12" bestFit="1" customWidth="1"/>
    <col min="7" max="7" width="13.09765625" style="12" bestFit="1" customWidth="1"/>
    <col min="8" max="8" width="2.69921875" style="6" customWidth="1"/>
    <col min="9" max="9" width="15" style="6" bestFit="1" customWidth="1"/>
    <col min="10" max="10" width="13.19921875" style="6" bestFit="1" customWidth="1"/>
    <col min="11" max="11" width="13.69921875" style="6" bestFit="1" customWidth="1"/>
    <col min="12" max="12" width="13.19921875" style="6" customWidth="1"/>
    <col min="13" max="13" width="9" style="52"/>
    <col min="14" max="16384" width="9" style="6"/>
  </cols>
  <sheetData>
    <row r="1" spans="1:13" x14ac:dyDescent="0.2">
      <c r="I1" s="571" t="s">
        <v>3182</v>
      </c>
      <c r="J1" s="571"/>
      <c r="K1" s="572" t="s">
        <v>380</v>
      </c>
      <c r="L1" s="572"/>
    </row>
    <row r="2" spans="1:13" ht="12.6" thickBot="1" x14ac:dyDescent="0.3">
      <c r="B2" s="7" t="s">
        <v>378</v>
      </c>
      <c r="C2" s="276"/>
      <c r="D2" s="8" t="s">
        <v>3181</v>
      </c>
      <c r="E2" s="8" t="s">
        <v>3182</v>
      </c>
      <c r="F2" s="8" t="s">
        <v>379</v>
      </c>
      <c r="G2" s="8" t="s">
        <v>380</v>
      </c>
      <c r="I2" s="9" t="s">
        <v>950</v>
      </c>
      <c r="J2" s="8" t="s">
        <v>951</v>
      </c>
      <c r="K2" s="9" t="s">
        <v>950</v>
      </c>
      <c r="L2" s="8" t="s">
        <v>951</v>
      </c>
    </row>
    <row r="3" spans="1:13" x14ac:dyDescent="0.2">
      <c r="A3" s="6" t="s">
        <v>3980</v>
      </c>
      <c r="B3" s="48" t="s">
        <v>3279</v>
      </c>
      <c r="C3" s="277"/>
      <c r="D3" s="10">
        <f>VLOOKUP($B3,'R&amp;E EXPORT'!$B:$F,2,FALSE)</f>
        <v>24953507.370000005</v>
      </c>
      <c r="E3" s="10">
        <f>VLOOKUP($B3,'R&amp;E EXPORT'!$B:$F,3,FALSE)</f>
        <v>18111658.210000001</v>
      </c>
      <c r="F3" s="10">
        <f>VLOOKUP($B3,'R&amp;E EXPORT'!$B:$F,4,FALSE)</f>
        <v>22902238.600000001</v>
      </c>
      <c r="G3" s="10">
        <f>VLOOKUP($B3,'R&amp;E EXPORT'!$B:$F,5,FALSE)</f>
        <v>22422834.57</v>
      </c>
      <c r="H3" s="10"/>
      <c r="I3" s="11">
        <f>+'Gen F Rev'!L64</f>
        <v>20589466.349999998</v>
      </c>
      <c r="J3" s="10">
        <f>+E3-I3</f>
        <v>-2477808.1399999969</v>
      </c>
      <c r="K3" s="11">
        <f>+'Gen F Rev'!J64</f>
        <v>22134202.91</v>
      </c>
      <c r="L3" s="10">
        <f>+G3-K3</f>
        <v>288631.66000000015</v>
      </c>
    </row>
    <row r="4" spans="1:13" ht="12" x14ac:dyDescent="0.25">
      <c r="A4" s="6" t="s">
        <v>3980</v>
      </c>
      <c r="B4" s="1" t="s">
        <v>3644</v>
      </c>
      <c r="D4" s="10">
        <f>VLOOKUP($B4,'R&amp;E EXPORT'!$B:$F,2,FALSE)</f>
        <v>24983507.379999999</v>
      </c>
      <c r="E4" s="10">
        <f>VLOOKUP($B4,'R&amp;E EXPORT'!$B:$F,3,FALSE)</f>
        <v>22648954.95999999</v>
      </c>
      <c r="F4" s="10">
        <f>VLOOKUP($B4,'R&amp;E EXPORT'!$B:$F,4,FALSE)</f>
        <v>29697531.559999999</v>
      </c>
      <c r="G4" s="10">
        <f>VLOOKUP($B4,'R&amp;E EXPORT'!$B:$F,5,FALSE)</f>
        <v>28589290.240000002</v>
      </c>
      <c r="H4" s="10"/>
      <c r="I4" s="11">
        <f>+'Gen F Exp'!D694</f>
        <v>19541680.629999999</v>
      </c>
      <c r="J4" s="10">
        <f t="shared" ref="J4:J16" si="0">+E4-I4</f>
        <v>3107274.3299999908</v>
      </c>
      <c r="K4" s="11">
        <f>+'Gen F Exp'!C694</f>
        <v>28589290.240000002</v>
      </c>
      <c r="L4" s="10">
        <f t="shared" ref="L4:L16" si="1">+G4-K4</f>
        <v>0</v>
      </c>
    </row>
    <row r="5" spans="1:13" x14ac:dyDescent="0.2">
      <c r="A5" s="6" t="s">
        <v>3982</v>
      </c>
      <c r="B5" s="48" t="s">
        <v>3685</v>
      </c>
      <c r="C5" s="277">
        <f>'Refuse F Rev'!E15</f>
        <v>2280000</v>
      </c>
      <c r="D5" s="10">
        <f>VLOOKUP($B5,'R&amp;E EXPORT'!$B:$F,2,FALSE)</f>
        <v>2552227.4700000002</v>
      </c>
      <c r="E5" s="10">
        <f>VLOOKUP($B5,'R&amp;E EXPORT'!$B:$F,3,FALSE)</f>
        <v>1432330.8099999998</v>
      </c>
      <c r="F5" s="10">
        <f>VLOOKUP($B5,'R&amp;E EXPORT'!$B:$F,4,FALSE)</f>
        <v>2570261.37</v>
      </c>
      <c r="G5" s="10">
        <f>VLOOKUP($B5,'R&amp;E EXPORT'!$B:$F,5,FALSE)</f>
        <v>2022894.25</v>
      </c>
      <c r="H5" s="10"/>
      <c r="I5" s="11">
        <f>+'Refuse F Rev'!D15</f>
        <v>1925951.9</v>
      </c>
      <c r="J5" s="10">
        <f t="shared" si="0"/>
        <v>-493621.09000000008</v>
      </c>
      <c r="K5" s="11">
        <f>+'Refuse F Rev'!C15</f>
        <v>2022894.25</v>
      </c>
      <c r="L5" s="10">
        <f t="shared" si="1"/>
        <v>0</v>
      </c>
    </row>
    <row r="6" spans="1:13" x14ac:dyDescent="0.2">
      <c r="A6" s="6" t="s">
        <v>3982</v>
      </c>
      <c r="B6" s="48" t="s">
        <v>3719</v>
      </c>
      <c r="C6" s="277">
        <f>'Refuse F Exp'!D70</f>
        <v>2575242.611</v>
      </c>
      <c r="D6" s="10">
        <f>VLOOKUP($B6,'R&amp;E EXPORT'!$B:$F,2,FALSE)</f>
        <v>2552227.4699999997</v>
      </c>
      <c r="E6" s="10">
        <f>VLOOKUP($B6,'R&amp;E EXPORT'!$B:$F,3,FALSE)</f>
        <v>1534665.26</v>
      </c>
      <c r="F6" s="10">
        <f>VLOOKUP($B6,'R&amp;E EXPORT'!$B:$F,4,FALSE)</f>
        <v>2570261.37</v>
      </c>
      <c r="G6" s="10">
        <f>VLOOKUP($B6,'R&amp;E EXPORT'!$B:$F,5,FALSE)</f>
        <v>2226421.71</v>
      </c>
      <c r="H6" s="10"/>
      <c r="I6" s="11" t="e">
        <f>+'Refuse F Exp'!#REF!</f>
        <v>#REF!</v>
      </c>
      <c r="J6" s="10" t="e">
        <f t="shared" si="0"/>
        <v>#REF!</v>
      </c>
      <c r="K6" s="11" t="e">
        <f>+'Refuse F Exp'!#REF!</f>
        <v>#REF!</v>
      </c>
      <c r="L6" s="10" t="e">
        <f t="shared" si="1"/>
        <v>#REF!</v>
      </c>
    </row>
    <row r="7" spans="1:13" x14ac:dyDescent="0.2">
      <c r="A7" s="6" t="s">
        <v>3981</v>
      </c>
      <c r="B7" s="48" t="s">
        <v>3736</v>
      </c>
      <c r="C7" s="277"/>
      <c r="D7" s="10">
        <f>VLOOKUP($B7,'R&amp;E EXPORT'!$B:$F,2,FALSE)</f>
        <v>4207045.07</v>
      </c>
      <c r="E7" s="10">
        <f>VLOOKUP($B7,'R&amp;E EXPORT'!$B:$F,3,FALSE)</f>
        <v>3895385.16</v>
      </c>
      <c r="F7" s="10">
        <f>VLOOKUP($B7,'R&amp;E EXPORT'!$B:$F,4,FALSE)</f>
        <v>4285274.55</v>
      </c>
      <c r="G7" s="10">
        <f>VLOOKUP($B7,'R&amp;E EXPORT'!$B:$F,5,FALSE)</f>
        <v>4906337.8400000008</v>
      </c>
      <c r="H7" s="10"/>
      <c r="I7" s="11">
        <f>+'Water F Rev'!K20</f>
        <v>3895385.16</v>
      </c>
      <c r="J7" s="10">
        <f t="shared" si="0"/>
        <v>0</v>
      </c>
      <c r="K7" s="11" t="e">
        <f>+'Water F Rev'!#REF!</f>
        <v>#REF!</v>
      </c>
      <c r="L7" s="10" t="e">
        <f t="shared" si="1"/>
        <v>#REF!</v>
      </c>
    </row>
    <row r="8" spans="1:13" x14ac:dyDescent="0.2">
      <c r="A8" s="6" t="s">
        <v>3981</v>
      </c>
      <c r="B8" s="48" t="s">
        <v>3820</v>
      </c>
      <c r="C8" s="277"/>
      <c r="D8" s="10">
        <f>VLOOKUP($B8,'R&amp;E EXPORT'!$B:$F,2,FALSE)</f>
        <v>4207045.0600000005</v>
      </c>
      <c r="E8" s="10">
        <f>VLOOKUP($B8,'R&amp;E EXPORT'!$B:$F,3,FALSE)</f>
        <v>2482759.6000000006</v>
      </c>
      <c r="F8" s="10">
        <f>VLOOKUP($B8,'R&amp;E EXPORT'!$B:$F,4,FALSE)</f>
        <v>4429198.7600000007</v>
      </c>
      <c r="G8" s="10">
        <f>VLOOKUP($B8,'R&amp;E EXPORT'!$B:$F,5,FALSE)</f>
        <v>3785058.8899999997</v>
      </c>
      <c r="H8" s="10"/>
      <c r="I8" s="11">
        <f>+'Water F Exp'!J177</f>
        <v>3049361.65</v>
      </c>
      <c r="J8" s="10">
        <f t="shared" si="0"/>
        <v>-566602.04999999935</v>
      </c>
      <c r="K8" s="11">
        <f>+'Water F Exp'!I177</f>
        <v>3785608.8899999997</v>
      </c>
      <c r="L8" s="10">
        <f t="shared" si="1"/>
        <v>-550</v>
      </c>
    </row>
    <row r="9" spans="1:13" x14ac:dyDescent="0.2">
      <c r="A9" s="6" t="s">
        <v>3983</v>
      </c>
      <c r="B9" s="48" t="s">
        <v>3829</v>
      </c>
      <c r="C9" s="277"/>
      <c r="D9" s="10">
        <f>VLOOKUP($B9,'R&amp;E EXPORT'!$B:$F,2,FALSE)</f>
        <v>6907084.9500000002</v>
      </c>
      <c r="E9" s="10">
        <f>VLOOKUP($B9,'R&amp;E EXPORT'!$B:$F,3,FALSE)</f>
        <v>5027112.1400000006</v>
      </c>
      <c r="F9" s="10">
        <f>VLOOKUP($B9,'R&amp;E EXPORT'!$B:$F,4,FALSE)</f>
        <v>7873503.1600000001</v>
      </c>
      <c r="G9" s="10">
        <f>VLOOKUP($B9,'R&amp;E EXPORT'!$B:$F,5,FALSE)</f>
        <v>7588032</v>
      </c>
      <c r="H9" s="10"/>
      <c r="I9" s="11">
        <f>+'Sewer F Rev'!C16</f>
        <v>7167742.9199999999</v>
      </c>
      <c r="J9" s="10">
        <f t="shared" si="0"/>
        <v>-2140630.7799999993</v>
      </c>
      <c r="K9" s="11" t="e">
        <f>+'Sewer F Rev'!#REF!</f>
        <v>#REF!</v>
      </c>
      <c r="L9" s="10" t="e">
        <f t="shared" si="1"/>
        <v>#REF!</v>
      </c>
    </row>
    <row r="10" spans="1:13" x14ac:dyDescent="0.2">
      <c r="A10" s="6" t="s">
        <v>3983</v>
      </c>
      <c r="B10" s="48" t="s">
        <v>3875</v>
      </c>
      <c r="C10" s="277"/>
      <c r="D10" s="10">
        <f>VLOOKUP($B10,'R&amp;E EXPORT'!$B:$F,2,FALSE)</f>
        <v>6907084.9500000002</v>
      </c>
      <c r="E10" s="10">
        <f>VLOOKUP($B10,'R&amp;E EXPORT'!$B:$F,3,FALSE)</f>
        <v>4828714.97</v>
      </c>
      <c r="F10" s="10">
        <f>VLOOKUP($B10,'R&amp;E EXPORT'!$B:$F,4,FALSE)</f>
        <v>7873503.1600000001</v>
      </c>
      <c r="G10" s="10">
        <f>VLOOKUP($B10,'R&amp;E EXPORT'!$B:$F,5,FALSE)</f>
        <v>7208403.4500000002</v>
      </c>
      <c r="H10" s="10"/>
      <c r="I10" s="11" t="e">
        <f>+'Sewer F Exp'!#REF!</f>
        <v>#REF!</v>
      </c>
      <c r="J10" s="10" t="e">
        <f t="shared" si="0"/>
        <v>#REF!</v>
      </c>
      <c r="K10" s="11" t="e">
        <f>+'Sewer F Exp'!#REF!</f>
        <v>#REF!</v>
      </c>
      <c r="L10" s="10" t="e">
        <f t="shared" si="1"/>
        <v>#REF!</v>
      </c>
    </row>
    <row r="11" spans="1:13" x14ac:dyDescent="0.2">
      <c r="A11" s="6" t="s">
        <v>3984</v>
      </c>
      <c r="B11" s="48" t="s">
        <v>3942</v>
      </c>
      <c r="C11" s="277"/>
      <c r="D11" s="10">
        <f>VLOOKUP($B11,'R&amp;E EXPORT'!$B:$F,2,FALSE)</f>
        <v>5722268.5099999998</v>
      </c>
      <c r="E11" s="10">
        <f>VLOOKUP($B11,'R&amp;E EXPORT'!$B:$F,3,FALSE)</f>
        <v>4457297.6399999997</v>
      </c>
      <c r="F11" s="10">
        <f>VLOOKUP($B11,'R&amp;E EXPORT'!$B:$F,4,FALSE)</f>
        <v>5839482.2799999993</v>
      </c>
      <c r="G11" s="10">
        <f>VLOOKUP($B11,'R&amp;E EXPORT'!$B:$F,5,FALSE)</f>
        <v>5840458.21</v>
      </c>
      <c r="H11" s="10"/>
      <c r="I11" s="11" t="e">
        <f>+#REF!</f>
        <v>#REF!</v>
      </c>
      <c r="J11" s="10" t="e">
        <f t="shared" si="0"/>
        <v>#REF!</v>
      </c>
      <c r="K11" s="11" t="e">
        <f>+#REF!</f>
        <v>#REF!</v>
      </c>
      <c r="L11" s="10" t="e">
        <f t="shared" si="1"/>
        <v>#REF!</v>
      </c>
    </row>
    <row r="12" spans="1:13" x14ac:dyDescent="0.2">
      <c r="A12" s="6" t="s">
        <v>3984</v>
      </c>
      <c r="B12" s="48" t="s">
        <v>3975</v>
      </c>
      <c r="C12" s="277"/>
      <c r="D12" s="10">
        <f>VLOOKUP($B12,'R&amp;E EXPORT'!$B:$F,2,FALSE)</f>
        <v>5722268.5099999998</v>
      </c>
      <c r="E12" s="10">
        <f>VLOOKUP($B12,'R&amp;E EXPORT'!$B:$F,3,FALSE)</f>
        <v>4505573.4000000004</v>
      </c>
      <c r="F12" s="10">
        <f>VLOOKUP($B12,'R&amp;E EXPORT'!$B:$F,4,FALSE)</f>
        <v>5840270.3300000001</v>
      </c>
      <c r="G12" s="10">
        <f>VLOOKUP($B12,'R&amp;E EXPORT'!$B:$F,5,FALSE)</f>
        <v>5840270.3300000001</v>
      </c>
      <c r="H12" s="10"/>
      <c r="I12" s="11" t="e">
        <f>+#REF!</f>
        <v>#REF!</v>
      </c>
      <c r="J12" s="10" t="e">
        <f t="shared" si="0"/>
        <v>#REF!</v>
      </c>
      <c r="K12" s="11" t="e">
        <f>+#REF!</f>
        <v>#REF!</v>
      </c>
      <c r="L12" s="10" t="e">
        <f t="shared" si="1"/>
        <v>#REF!</v>
      </c>
    </row>
    <row r="13" spans="1:13" ht="12" x14ac:dyDescent="0.25">
      <c r="A13" s="6" t="s">
        <v>3988</v>
      </c>
      <c r="B13" s="1" t="s">
        <v>3905</v>
      </c>
      <c r="D13" s="10">
        <f>VLOOKUP($B13,'R&amp;E EXPORT'!$B:$F,2,FALSE)</f>
        <v>8152195.9400000004</v>
      </c>
      <c r="E13" s="10">
        <f>VLOOKUP($B13,'R&amp;E EXPORT'!$B:$F,3,FALSE)</f>
        <v>5715552.5</v>
      </c>
      <c r="F13" s="10">
        <f>VLOOKUP($B13,'R&amp;E EXPORT'!$B:$F,4,FALSE)</f>
        <v>13846262.739999998</v>
      </c>
      <c r="G13" s="10">
        <f>VLOOKUP($B13,'R&amp;E EXPORT'!$B:$F,5,FALSE)</f>
        <v>11620854.369999999</v>
      </c>
      <c r="H13" s="10"/>
      <c r="I13" s="11" t="e">
        <f>+#REF!</f>
        <v>#REF!</v>
      </c>
      <c r="J13" s="10" t="e">
        <f t="shared" si="0"/>
        <v>#REF!</v>
      </c>
      <c r="K13" s="11" t="e">
        <f>+#REF!</f>
        <v>#REF!</v>
      </c>
      <c r="L13" s="10" t="e">
        <f t="shared" si="1"/>
        <v>#REF!</v>
      </c>
      <c r="M13" s="52" t="s">
        <v>3989</v>
      </c>
    </row>
    <row r="14" spans="1:13" ht="12" x14ac:dyDescent="0.25">
      <c r="A14" s="6" t="s">
        <v>3988</v>
      </c>
      <c r="B14" s="1" t="s">
        <v>3931</v>
      </c>
      <c r="D14" s="10">
        <f>VLOOKUP($B14,'R&amp;E EXPORT'!$B:$F,2,FALSE)</f>
        <v>12464262.26</v>
      </c>
      <c r="E14" s="10">
        <f>VLOOKUP($B14,'R&amp;E EXPORT'!$B:$F,3,FALSE)</f>
        <v>7596183.7199999997</v>
      </c>
      <c r="F14" s="10">
        <f>VLOOKUP($B14,'R&amp;E EXPORT'!$B:$F,4,FALSE)</f>
        <v>14050638.740000002</v>
      </c>
      <c r="G14" s="10">
        <f>VLOOKUP($B14,'R&amp;E EXPORT'!$B:$F,5,FALSE)</f>
        <v>10182983.449999997</v>
      </c>
      <c r="H14" s="10"/>
      <c r="I14" s="11" t="e">
        <f>+#REF!</f>
        <v>#REF!</v>
      </c>
      <c r="J14" s="10" t="e">
        <f t="shared" si="0"/>
        <v>#REF!</v>
      </c>
      <c r="K14" s="11" t="e">
        <f>+#REF!</f>
        <v>#REF!</v>
      </c>
      <c r="L14" s="10" t="e">
        <f t="shared" si="1"/>
        <v>#REF!</v>
      </c>
      <c r="M14" s="52" t="s">
        <v>3990</v>
      </c>
    </row>
    <row r="15" spans="1:13" x14ac:dyDescent="0.2">
      <c r="A15" s="6" t="s">
        <v>3985</v>
      </c>
      <c r="B15" s="48" t="s">
        <v>3668</v>
      </c>
      <c r="C15" s="277"/>
      <c r="D15" s="10">
        <f>VLOOKUP($B15,'R&amp;E EXPORT'!$B:$F,2,FALSE)</f>
        <v>2880424.3200000003</v>
      </c>
      <c r="E15" s="10">
        <f>VLOOKUP($B15,'R&amp;E EXPORT'!$B:$F,3,FALSE)</f>
        <v>347842.72000000003</v>
      </c>
      <c r="F15" s="10">
        <f>VLOOKUP($B15,'R&amp;E EXPORT'!$B:$F,4,FALSE)</f>
        <v>2079365.98</v>
      </c>
      <c r="G15" s="10">
        <f>VLOOKUP($B15,'R&amp;E EXPORT'!$B:$F,5,FALSE)</f>
        <v>1713738.1900000002</v>
      </c>
      <c r="H15" s="10"/>
      <c r="I15" s="11" t="e">
        <f>+#REF!</f>
        <v>#REF!</v>
      </c>
      <c r="J15" s="10" t="e">
        <f t="shared" si="0"/>
        <v>#REF!</v>
      </c>
      <c r="K15" s="11" t="e">
        <f>+#REF!</f>
        <v>#REF!</v>
      </c>
      <c r="L15" s="10" t="e">
        <f t="shared" si="1"/>
        <v>#REF!</v>
      </c>
    </row>
    <row r="16" spans="1:13" ht="12" thickBot="1" x14ac:dyDescent="0.25">
      <c r="A16" s="51" t="s">
        <v>3985</v>
      </c>
      <c r="B16" s="53" t="s">
        <v>3675</v>
      </c>
      <c r="C16" s="278"/>
      <c r="D16" s="50">
        <f>VLOOKUP($B16,'R&amp;E EXPORT'!$B:$F,2,FALSE)</f>
        <v>2810424.32</v>
      </c>
      <c r="E16" s="50">
        <f>VLOOKUP($B16,'R&amp;E EXPORT'!$B:$F,3,FALSE)</f>
        <v>917878.9</v>
      </c>
      <c r="F16" s="50">
        <f>VLOOKUP($B16,'R&amp;E EXPORT'!$B:$F,4,FALSE)</f>
        <v>2715095.6</v>
      </c>
      <c r="G16" s="50">
        <f>VLOOKUP($B16,'R&amp;E EXPORT'!$B:$F,5,FALSE)</f>
        <v>1671355.2199999997</v>
      </c>
      <c r="H16" s="50"/>
      <c r="I16" s="49" t="e">
        <f>+#REF!</f>
        <v>#REF!</v>
      </c>
      <c r="J16" s="50" t="e">
        <f t="shared" si="0"/>
        <v>#REF!</v>
      </c>
      <c r="K16" s="49" t="e">
        <f>+#REF!</f>
        <v>#REF!</v>
      </c>
      <c r="L16" s="50" t="e">
        <f t="shared" si="1"/>
        <v>#REF!</v>
      </c>
    </row>
    <row r="17" spans="2:12" x14ac:dyDescent="0.2">
      <c r="B17" s="6" t="s">
        <v>948</v>
      </c>
      <c r="D17" s="10">
        <f>+D11+D9+D7+D5+D3+D13+D15</f>
        <v>55374753.630000003</v>
      </c>
      <c r="E17" s="10">
        <f t="shared" ref="E17:L17" si="2">+E11+E9+E7+E5+E3+E13+E15</f>
        <v>38987179.18</v>
      </c>
      <c r="F17" s="10">
        <f t="shared" si="2"/>
        <v>59396388.68</v>
      </c>
      <c r="G17" s="10">
        <f t="shared" si="2"/>
        <v>56115149.43</v>
      </c>
      <c r="H17" s="10"/>
      <c r="I17" s="10" t="e">
        <f t="shared" si="2"/>
        <v>#REF!</v>
      </c>
      <c r="J17" s="10" t="e">
        <f t="shared" si="2"/>
        <v>#REF!</v>
      </c>
      <c r="K17" s="10" t="e">
        <f t="shared" si="2"/>
        <v>#REF!</v>
      </c>
      <c r="L17" s="10" t="e">
        <f t="shared" si="2"/>
        <v>#REF!</v>
      </c>
    </row>
    <row r="18" spans="2:12" x14ac:dyDescent="0.2">
      <c r="B18" s="6" t="s">
        <v>949</v>
      </c>
      <c r="D18" s="10">
        <f>+D12+D10+D8+D6+D4+D14+D16</f>
        <v>59646819.950000003</v>
      </c>
      <c r="E18" s="10">
        <f t="shared" ref="E18:L18" si="3">+E12+E10+E8+E6+E4+E14+E16</f>
        <v>44514730.809999987</v>
      </c>
      <c r="F18" s="10">
        <f t="shared" si="3"/>
        <v>67176499.519999996</v>
      </c>
      <c r="G18" s="10">
        <f t="shared" si="3"/>
        <v>59503783.289999999</v>
      </c>
      <c r="H18" s="10"/>
      <c r="I18" s="10" t="e">
        <f t="shared" si="3"/>
        <v>#REF!</v>
      </c>
      <c r="J18" s="10" t="e">
        <f t="shared" si="3"/>
        <v>#REF!</v>
      </c>
      <c r="K18" s="10" t="e">
        <f t="shared" si="3"/>
        <v>#REF!</v>
      </c>
      <c r="L18" s="10" t="e">
        <f t="shared" si="3"/>
        <v>#REF!</v>
      </c>
    </row>
    <row r="19" spans="2:12" x14ac:dyDescent="0.2">
      <c r="D19" s="10">
        <f>+D17-D18</f>
        <v>-4272066.32</v>
      </c>
      <c r="E19" s="10">
        <f t="shared" ref="E19:L19" si="4">+E17-E18</f>
        <v>-5527551.6299999878</v>
      </c>
      <c r="F19" s="10">
        <f t="shared" si="4"/>
        <v>-7780110.8399999961</v>
      </c>
      <c r="G19" s="10">
        <f t="shared" si="4"/>
        <v>-3388633.8599999994</v>
      </c>
      <c r="H19" s="10"/>
      <c r="I19" s="10" t="e">
        <f t="shared" si="4"/>
        <v>#REF!</v>
      </c>
      <c r="J19" s="10" t="e">
        <f t="shared" si="4"/>
        <v>#REF!</v>
      </c>
      <c r="K19" s="10" t="e">
        <f t="shared" si="4"/>
        <v>#REF!</v>
      </c>
      <c r="L19" s="10" t="e">
        <f t="shared" si="4"/>
        <v>#REF!</v>
      </c>
    </row>
    <row r="20" spans="2:12" x14ac:dyDescent="0.2">
      <c r="I20" s="10"/>
    </row>
    <row r="21" spans="2:12" x14ac:dyDescent="0.2">
      <c r="I21" s="10"/>
    </row>
  </sheetData>
  <mergeCells count="2">
    <mergeCell ref="I1:J1"/>
    <mergeCell ref="K1:L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BDF0-6B6E-447B-8B3D-EC28FD37F6C1}">
  <sheetPr>
    <tabColor rgb="FF0070C0"/>
  </sheetPr>
  <dimension ref="A1:M873"/>
  <sheetViews>
    <sheetView workbookViewId="0">
      <pane ySplit="1" topLeftCell="A733" activePane="bottomLeft" state="frozen"/>
      <selection pane="bottomLeft" activeCell="B49" sqref="B49"/>
    </sheetView>
  </sheetViews>
  <sheetFormatPr defaultRowHeight="15.6" x14ac:dyDescent="0.3"/>
  <cols>
    <col min="1" max="1" width="13" customWidth="1"/>
    <col min="2" max="2" width="44.09765625" customWidth="1"/>
    <col min="3" max="3" width="14.59765625" customWidth="1"/>
    <col min="4" max="4" width="13.8984375" customWidth="1"/>
    <col min="5" max="5" width="14.59765625" customWidth="1"/>
    <col min="6" max="6" width="13.8984375" customWidth="1"/>
    <col min="10" max="11" width="9.8984375" bestFit="1" customWidth="1"/>
    <col min="12" max="12" width="10.8984375" bestFit="1" customWidth="1"/>
    <col min="13" max="13" width="9.8984375" bestFit="1" customWidth="1"/>
  </cols>
  <sheetData>
    <row r="1" spans="1:10" x14ac:dyDescent="0.3">
      <c r="A1" s="30" t="s">
        <v>377</v>
      </c>
      <c r="B1" s="30" t="s">
        <v>378</v>
      </c>
      <c r="C1" s="30" t="s">
        <v>4392</v>
      </c>
      <c r="D1" s="30" t="s">
        <v>4393</v>
      </c>
      <c r="E1" s="30" t="s">
        <v>3181</v>
      </c>
      <c r="F1" s="30" t="s">
        <v>3182</v>
      </c>
    </row>
    <row r="2" spans="1:10" x14ac:dyDescent="0.3">
      <c r="A2" s="2" t="s">
        <v>3183</v>
      </c>
      <c r="B2" s="2" t="s">
        <v>3184</v>
      </c>
      <c r="C2" s="3">
        <v>11375168.17</v>
      </c>
      <c r="D2" s="3">
        <v>11375166.52</v>
      </c>
      <c r="E2" s="3">
        <v>10926195</v>
      </c>
      <c r="F2" s="3">
        <v>11009265.890000001</v>
      </c>
      <c r="G2" t="b">
        <v>1</v>
      </c>
      <c r="H2" t="b">
        <v>1</v>
      </c>
      <c r="J2">
        <v>11375166.52</v>
      </c>
    </row>
    <row r="3" spans="1:10" x14ac:dyDescent="0.3">
      <c r="A3" s="2" t="s">
        <v>3185</v>
      </c>
      <c r="B3" s="2" t="s">
        <v>3186</v>
      </c>
      <c r="C3" s="3">
        <v>359878</v>
      </c>
      <c r="D3" s="3">
        <v>326227.76</v>
      </c>
      <c r="E3" s="3">
        <v>461000</v>
      </c>
      <c r="F3" s="3">
        <v>356048.56</v>
      </c>
      <c r="G3" t="b">
        <v>1</v>
      </c>
      <c r="H3" t="b">
        <v>1</v>
      </c>
      <c r="J3">
        <v>326227.76</v>
      </c>
    </row>
    <row r="4" spans="1:10" x14ac:dyDescent="0.3">
      <c r="A4" s="2" t="s">
        <v>3187</v>
      </c>
      <c r="B4" s="2" t="s">
        <v>3188</v>
      </c>
      <c r="C4" s="3">
        <v>100000</v>
      </c>
      <c r="D4" s="3">
        <v>58378.2</v>
      </c>
      <c r="E4" s="3">
        <v>100000</v>
      </c>
      <c r="F4" s="3">
        <v>99038.6</v>
      </c>
      <c r="G4" t="b">
        <v>1</v>
      </c>
      <c r="H4" t="b">
        <v>1</v>
      </c>
      <c r="J4">
        <v>58378.2</v>
      </c>
    </row>
    <row r="5" spans="1:10" x14ac:dyDescent="0.3">
      <c r="A5" s="2" t="s">
        <v>4394</v>
      </c>
      <c r="B5" s="2" t="s">
        <v>4395</v>
      </c>
      <c r="C5" s="3">
        <v>0</v>
      </c>
      <c r="D5" s="3">
        <v>57777.1</v>
      </c>
      <c r="E5" s="3">
        <v>0</v>
      </c>
      <c r="F5" s="3">
        <v>28649.79</v>
      </c>
      <c r="G5" t="b">
        <v>1</v>
      </c>
      <c r="H5" t="b">
        <v>1</v>
      </c>
      <c r="J5">
        <v>4213293.2699999996</v>
      </c>
    </row>
    <row r="6" spans="1:10" x14ac:dyDescent="0.3">
      <c r="A6" s="2" t="s">
        <v>3189</v>
      </c>
      <c r="B6" s="2" t="s">
        <v>3190</v>
      </c>
      <c r="C6" s="3">
        <v>5750000</v>
      </c>
      <c r="D6" s="3">
        <v>4213293.2699999996</v>
      </c>
      <c r="E6" s="3">
        <v>5000000</v>
      </c>
      <c r="F6" s="3">
        <v>5300999.63</v>
      </c>
      <c r="G6" t="b">
        <v>1</v>
      </c>
      <c r="H6" t="b">
        <v>1</v>
      </c>
      <c r="J6">
        <v>116405.13</v>
      </c>
    </row>
    <row r="7" spans="1:10" x14ac:dyDescent="0.3">
      <c r="A7" s="2" t="s">
        <v>3191</v>
      </c>
      <c r="B7" s="2" t="s">
        <v>3192</v>
      </c>
      <c r="C7" s="3">
        <v>150000</v>
      </c>
      <c r="D7" s="3">
        <v>116405.13</v>
      </c>
      <c r="E7" s="3">
        <v>125000</v>
      </c>
      <c r="F7" s="3">
        <v>154818.43</v>
      </c>
      <c r="G7" t="b">
        <v>1</v>
      </c>
      <c r="H7" t="b">
        <v>1</v>
      </c>
      <c r="J7">
        <v>131612.79999999999</v>
      </c>
    </row>
    <row r="8" spans="1:10" x14ac:dyDescent="0.3">
      <c r="A8" s="2" t="s">
        <v>3193</v>
      </c>
      <c r="B8" s="2" t="s">
        <v>3194</v>
      </c>
      <c r="C8" s="3">
        <v>250000</v>
      </c>
      <c r="D8" s="3">
        <v>131612.79999999999</v>
      </c>
      <c r="E8" s="3">
        <v>250000</v>
      </c>
      <c r="F8" s="3">
        <v>141028.03</v>
      </c>
      <c r="G8" t="b">
        <v>1</v>
      </c>
      <c r="H8" t="b">
        <v>1</v>
      </c>
      <c r="J8">
        <v>4160</v>
      </c>
    </row>
    <row r="9" spans="1:10" x14ac:dyDescent="0.3">
      <c r="A9" s="2" t="s">
        <v>3195</v>
      </c>
      <c r="B9" s="2" t="s">
        <v>3196</v>
      </c>
      <c r="C9" s="3">
        <v>5000</v>
      </c>
      <c r="D9" s="3">
        <v>4160</v>
      </c>
      <c r="E9" s="3">
        <v>7000</v>
      </c>
      <c r="F9" s="3">
        <v>6080</v>
      </c>
      <c r="G9" t="b">
        <v>1</v>
      </c>
      <c r="H9" t="b">
        <v>1</v>
      </c>
      <c r="J9">
        <v>50</v>
      </c>
    </row>
    <row r="10" spans="1:10" x14ac:dyDescent="0.3">
      <c r="A10" s="2" t="s">
        <v>3197</v>
      </c>
      <c r="B10" s="2" t="s">
        <v>3198</v>
      </c>
      <c r="C10" s="3">
        <v>150</v>
      </c>
      <c r="D10" s="3">
        <v>50</v>
      </c>
      <c r="E10" s="3">
        <v>150</v>
      </c>
      <c r="F10" s="3">
        <v>20.5</v>
      </c>
      <c r="G10" t="b">
        <v>1</v>
      </c>
      <c r="H10" t="b">
        <v>1</v>
      </c>
      <c r="J10">
        <v>104072.35</v>
      </c>
    </row>
    <row r="11" spans="1:10" x14ac:dyDescent="0.3">
      <c r="A11" s="2" t="s">
        <v>3199</v>
      </c>
      <c r="B11" s="2" t="s">
        <v>3200</v>
      </c>
      <c r="C11" s="3">
        <v>25000</v>
      </c>
      <c r="D11" s="3">
        <v>104072.35</v>
      </c>
      <c r="E11" s="3">
        <v>25000</v>
      </c>
      <c r="F11" s="3">
        <v>8605.75</v>
      </c>
      <c r="G11" t="b">
        <v>1</v>
      </c>
      <c r="H11" t="b">
        <v>1</v>
      </c>
      <c r="J11">
        <v>220999.98</v>
      </c>
    </row>
    <row r="12" spans="1:10" x14ac:dyDescent="0.3">
      <c r="A12" s="2" t="s">
        <v>4348</v>
      </c>
      <c r="B12" s="2" t="s">
        <v>4350</v>
      </c>
      <c r="C12" s="3">
        <v>250000</v>
      </c>
      <c r="D12" s="3">
        <v>220999.98</v>
      </c>
      <c r="E12" s="3">
        <v>0</v>
      </c>
      <c r="F12" s="54">
        <v>0</v>
      </c>
      <c r="G12" t="b">
        <v>1</v>
      </c>
      <c r="H12" t="b">
        <v>1</v>
      </c>
      <c r="J12">
        <v>0</v>
      </c>
    </row>
    <row r="13" spans="1:10" x14ac:dyDescent="0.3">
      <c r="A13" s="2" t="s">
        <v>3201</v>
      </c>
      <c r="B13" s="2" t="s">
        <v>3202</v>
      </c>
      <c r="C13" s="3">
        <v>20000</v>
      </c>
      <c r="D13" s="54">
        <v>0</v>
      </c>
      <c r="E13" s="3">
        <v>20000</v>
      </c>
      <c r="F13" s="3">
        <v>13400.35</v>
      </c>
      <c r="G13" t="b">
        <v>1</v>
      </c>
      <c r="H13" t="b">
        <v>1</v>
      </c>
      <c r="J13">
        <v>54411.6</v>
      </c>
    </row>
    <row r="14" spans="1:10" x14ac:dyDescent="0.3">
      <c r="A14" s="2" t="s">
        <v>3203</v>
      </c>
      <c r="B14" s="2" t="s">
        <v>3204</v>
      </c>
      <c r="C14" s="3">
        <v>85000</v>
      </c>
      <c r="D14" s="3">
        <v>54411.6</v>
      </c>
      <c r="E14" s="3">
        <v>85000</v>
      </c>
      <c r="F14" s="3">
        <v>77264.789999999994</v>
      </c>
      <c r="G14" t="b">
        <v>1</v>
      </c>
      <c r="H14" t="b">
        <v>1</v>
      </c>
      <c r="J14">
        <v>22990</v>
      </c>
    </row>
    <row r="15" spans="1:10" x14ac:dyDescent="0.3">
      <c r="A15" s="2" t="s">
        <v>3205</v>
      </c>
      <c r="B15" s="2" t="s">
        <v>3206</v>
      </c>
      <c r="C15" s="3">
        <v>2500</v>
      </c>
      <c r="D15" s="3">
        <v>22990</v>
      </c>
      <c r="E15" s="3">
        <v>3000</v>
      </c>
      <c r="F15" s="3">
        <v>8493.2000000000007</v>
      </c>
      <c r="G15" t="b">
        <v>1</v>
      </c>
      <c r="H15" t="b">
        <v>1</v>
      </c>
      <c r="J15">
        <v>44117.49</v>
      </c>
    </row>
    <row r="16" spans="1:10" x14ac:dyDescent="0.3">
      <c r="A16" s="2" t="s">
        <v>3207</v>
      </c>
      <c r="B16" s="2" t="s">
        <v>3208</v>
      </c>
      <c r="C16" s="3">
        <v>75000</v>
      </c>
      <c r="D16" s="3">
        <v>44117.49</v>
      </c>
      <c r="E16" s="3">
        <v>60000</v>
      </c>
      <c r="F16" s="3">
        <v>92728.07</v>
      </c>
      <c r="G16" t="b">
        <v>1</v>
      </c>
      <c r="H16" t="b">
        <v>1</v>
      </c>
      <c r="J16">
        <v>1898</v>
      </c>
    </row>
    <row r="17" spans="1:10" x14ac:dyDescent="0.3">
      <c r="A17" s="2" t="s">
        <v>3209</v>
      </c>
      <c r="B17" s="2" t="s">
        <v>3210</v>
      </c>
      <c r="C17" s="3">
        <v>4000</v>
      </c>
      <c r="D17" s="3">
        <v>1898</v>
      </c>
      <c r="E17" s="3">
        <v>3500</v>
      </c>
      <c r="F17" s="3">
        <v>4615.75</v>
      </c>
      <c r="G17" t="b">
        <v>1</v>
      </c>
      <c r="H17" t="b">
        <v>1</v>
      </c>
      <c r="J17">
        <v>5519</v>
      </c>
    </row>
    <row r="18" spans="1:10" x14ac:dyDescent="0.3">
      <c r="A18" s="2" t="s">
        <v>4358</v>
      </c>
      <c r="B18" s="2" t="s">
        <v>4359</v>
      </c>
      <c r="C18" s="3">
        <v>5000</v>
      </c>
      <c r="D18" s="3">
        <v>5519</v>
      </c>
      <c r="E18" s="3">
        <v>0</v>
      </c>
      <c r="F18" s="3">
        <v>2430</v>
      </c>
      <c r="G18" t="b">
        <v>1</v>
      </c>
      <c r="H18" t="b">
        <v>1</v>
      </c>
      <c r="J18">
        <v>0</v>
      </c>
    </row>
    <row r="19" spans="1:10" x14ac:dyDescent="0.3">
      <c r="A19" s="2" t="s">
        <v>3211</v>
      </c>
      <c r="B19" s="2" t="s">
        <v>382</v>
      </c>
      <c r="C19" s="3">
        <v>10000</v>
      </c>
      <c r="D19" s="54">
        <v>0</v>
      </c>
      <c r="E19" s="3">
        <v>10000</v>
      </c>
      <c r="F19" s="3">
        <v>11487.13</v>
      </c>
      <c r="G19" t="b">
        <v>1</v>
      </c>
      <c r="H19" t="b">
        <v>1</v>
      </c>
      <c r="J19">
        <v>168600</v>
      </c>
    </row>
    <row r="20" spans="1:10" x14ac:dyDescent="0.3">
      <c r="A20" s="2" t="s">
        <v>3212</v>
      </c>
      <c r="B20" s="2" t="s">
        <v>3213</v>
      </c>
      <c r="C20" s="3">
        <v>170000</v>
      </c>
      <c r="D20" s="3">
        <v>168600</v>
      </c>
      <c r="E20" s="3">
        <v>170000</v>
      </c>
      <c r="F20" s="3">
        <v>173600</v>
      </c>
      <c r="G20" t="b">
        <v>1</v>
      </c>
      <c r="H20" t="b">
        <v>1</v>
      </c>
      <c r="J20">
        <v>169777.24</v>
      </c>
    </row>
    <row r="21" spans="1:10" x14ac:dyDescent="0.3">
      <c r="A21" s="2" t="s">
        <v>3214</v>
      </c>
      <c r="B21" s="2" t="s">
        <v>3215</v>
      </c>
      <c r="C21" s="3">
        <v>100000</v>
      </c>
      <c r="D21" s="3">
        <v>169777.24</v>
      </c>
      <c r="E21" s="3">
        <v>50000</v>
      </c>
      <c r="F21" s="3">
        <v>345311.29</v>
      </c>
      <c r="G21" t="b">
        <v>1</v>
      </c>
      <c r="H21" t="b">
        <v>1</v>
      </c>
      <c r="J21">
        <v>6261.77</v>
      </c>
    </row>
    <row r="22" spans="1:10" x14ac:dyDescent="0.3">
      <c r="A22" s="2" t="s">
        <v>3216</v>
      </c>
      <c r="B22" s="2" t="s">
        <v>3217</v>
      </c>
      <c r="C22" s="3">
        <v>65000</v>
      </c>
      <c r="D22" s="3">
        <v>6261.77</v>
      </c>
      <c r="E22" s="3">
        <v>15000</v>
      </c>
      <c r="F22" s="3">
        <v>60014.25</v>
      </c>
      <c r="G22" t="b">
        <v>1</v>
      </c>
      <c r="H22" t="b">
        <v>1</v>
      </c>
      <c r="J22" t="s">
        <v>384</v>
      </c>
    </row>
    <row r="23" spans="1:10" x14ac:dyDescent="0.3">
      <c r="A23" s="2" t="s">
        <v>3218</v>
      </c>
      <c r="B23" s="2" t="s">
        <v>3219</v>
      </c>
      <c r="C23" s="3">
        <v>45000</v>
      </c>
      <c r="D23" s="3">
        <v>17858</v>
      </c>
      <c r="E23" s="3">
        <v>45000</v>
      </c>
      <c r="F23" s="3">
        <v>21191</v>
      </c>
      <c r="G23" t="b">
        <v>1</v>
      </c>
      <c r="H23" t="b">
        <v>1</v>
      </c>
    </row>
    <row r="24" spans="1:10" x14ac:dyDescent="0.3">
      <c r="A24" s="2" t="s">
        <v>3220</v>
      </c>
      <c r="B24" s="2" t="s">
        <v>3221</v>
      </c>
      <c r="C24" s="3">
        <v>500</v>
      </c>
      <c r="D24" s="3">
        <v>367.5</v>
      </c>
      <c r="E24" s="3">
        <v>500</v>
      </c>
      <c r="F24" s="3">
        <v>337.5</v>
      </c>
      <c r="G24" t="b">
        <v>1</v>
      </c>
      <c r="H24" t="b">
        <v>1</v>
      </c>
    </row>
    <row r="25" spans="1:10" x14ac:dyDescent="0.3">
      <c r="A25" s="2" t="s">
        <v>3222</v>
      </c>
      <c r="B25" s="2" t="s">
        <v>3223</v>
      </c>
      <c r="C25" s="3">
        <v>150</v>
      </c>
      <c r="D25" s="3">
        <v>10</v>
      </c>
      <c r="E25" s="3">
        <v>150</v>
      </c>
      <c r="F25" s="3">
        <v>40</v>
      </c>
      <c r="G25" t="b">
        <v>1</v>
      </c>
      <c r="H25" t="b">
        <v>1</v>
      </c>
    </row>
    <row r="26" spans="1:10" x14ac:dyDescent="0.3">
      <c r="A26" s="2" t="s">
        <v>3224</v>
      </c>
      <c r="B26" s="2" t="s">
        <v>3225</v>
      </c>
      <c r="C26" s="3">
        <v>300</v>
      </c>
      <c r="D26" s="3">
        <v>572.39</v>
      </c>
      <c r="E26" s="3">
        <v>300</v>
      </c>
      <c r="F26" s="3">
        <v>471.35</v>
      </c>
      <c r="G26" t="b">
        <v>1</v>
      </c>
      <c r="H26" t="b">
        <v>1</v>
      </c>
    </row>
    <row r="27" spans="1:10" x14ac:dyDescent="0.3">
      <c r="A27" s="2" t="s">
        <v>3226</v>
      </c>
      <c r="B27" s="2" t="s">
        <v>3227</v>
      </c>
      <c r="C27" s="3">
        <v>75</v>
      </c>
      <c r="D27" s="3">
        <v>25</v>
      </c>
      <c r="E27" s="3">
        <v>75</v>
      </c>
      <c r="F27" s="54">
        <v>0</v>
      </c>
      <c r="G27" t="b">
        <v>1</v>
      </c>
      <c r="H27" t="b">
        <v>1</v>
      </c>
    </row>
    <row r="28" spans="1:10" x14ac:dyDescent="0.3">
      <c r="A28" s="2" t="s">
        <v>3228</v>
      </c>
      <c r="B28" s="2" t="s">
        <v>3229</v>
      </c>
      <c r="C28" s="3">
        <v>120000</v>
      </c>
      <c r="D28" s="3">
        <v>181803.06</v>
      </c>
      <c r="E28" s="3">
        <v>125000</v>
      </c>
      <c r="F28" s="3">
        <v>92212</v>
      </c>
      <c r="G28" t="b">
        <v>1</v>
      </c>
      <c r="H28" t="b">
        <v>1</v>
      </c>
    </row>
    <row r="29" spans="1:10" x14ac:dyDescent="0.3">
      <c r="A29" s="2" t="s">
        <v>3230</v>
      </c>
      <c r="B29" s="2" t="s">
        <v>3231</v>
      </c>
      <c r="C29" s="3">
        <v>150000</v>
      </c>
      <c r="D29" s="3">
        <v>110833.01</v>
      </c>
      <c r="E29" s="3">
        <v>140000</v>
      </c>
      <c r="F29" s="3">
        <v>65859.240000000005</v>
      </c>
      <c r="G29" t="b">
        <v>1</v>
      </c>
      <c r="H29" t="b">
        <v>1</v>
      </c>
    </row>
    <row r="30" spans="1:10" x14ac:dyDescent="0.3">
      <c r="A30" s="2" t="s">
        <v>4017</v>
      </c>
      <c r="B30" s="2" t="s">
        <v>4207</v>
      </c>
      <c r="C30" s="3">
        <v>15000</v>
      </c>
      <c r="D30" s="54">
        <v>0</v>
      </c>
      <c r="E30" s="3">
        <v>0</v>
      </c>
      <c r="F30" s="54">
        <v>0</v>
      </c>
      <c r="G30" t="b">
        <v>1</v>
      </c>
      <c r="H30" t="b">
        <v>1</v>
      </c>
    </row>
    <row r="31" spans="1:10" x14ac:dyDescent="0.3">
      <c r="A31" s="2" t="s">
        <v>3232</v>
      </c>
      <c r="B31" s="2" t="s">
        <v>3233</v>
      </c>
      <c r="C31" s="3">
        <v>200000</v>
      </c>
      <c r="D31" s="3">
        <v>5100</v>
      </c>
      <c r="E31" s="3">
        <v>150000</v>
      </c>
      <c r="F31" s="3">
        <v>145738.5</v>
      </c>
      <c r="G31" t="b">
        <v>1</v>
      </c>
      <c r="H31" t="b">
        <v>1</v>
      </c>
    </row>
    <row r="32" spans="1:10" x14ac:dyDescent="0.3">
      <c r="A32" s="2" t="s">
        <v>3234</v>
      </c>
      <c r="B32" s="2" t="s">
        <v>3235</v>
      </c>
      <c r="C32" s="3">
        <v>15400</v>
      </c>
      <c r="D32" s="3">
        <v>15400</v>
      </c>
      <c r="E32" s="3">
        <v>0</v>
      </c>
      <c r="F32" s="54">
        <v>0</v>
      </c>
      <c r="G32" t="b">
        <v>1</v>
      </c>
      <c r="H32" t="b">
        <v>1</v>
      </c>
    </row>
    <row r="33" spans="1:8" x14ac:dyDescent="0.3">
      <c r="A33" s="2" t="s">
        <v>3236</v>
      </c>
      <c r="B33" s="2" t="s">
        <v>3237</v>
      </c>
      <c r="C33" s="3">
        <v>1000</v>
      </c>
      <c r="D33" s="54">
        <v>0</v>
      </c>
      <c r="E33" s="3">
        <v>0</v>
      </c>
      <c r="F33" s="54">
        <v>0</v>
      </c>
      <c r="G33" t="b">
        <v>1</v>
      </c>
      <c r="H33" t="b">
        <v>1</v>
      </c>
    </row>
    <row r="34" spans="1:8" x14ac:dyDescent="0.3">
      <c r="A34" s="2" t="s">
        <v>3238</v>
      </c>
      <c r="B34" s="2" t="s">
        <v>3239</v>
      </c>
      <c r="C34" s="3">
        <v>650000</v>
      </c>
      <c r="D34" s="54">
        <v>0</v>
      </c>
      <c r="E34" s="3">
        <v>1800000</v>
      </c>
      <c r="F34" s="3">
        <v>1090000</v>
      </c>
      <c r="G34" t="b">
        <v>1</v>
      </c>
      <c r="H34" t="b">
        <v>1</v>
      </c>
    </row>
    <row r="35" spans="1:8" x14ac:dyDescent="0.3">
      <c r="A35" s="2" t="s">
        <v>3240</v>
      </c>
      <c r="B35" s="2" t="s">
        <v>3241</v>
      </c>
      <c r="C35" s="3">
        <v>61963.8</v>
      </c>
      <c r="D35" s="3">
        <v>51963.89</v>
      </c>
      <c r="E35" s="3">
        <v>10000</v>
      </c>
      <c r="F35" s="3">
        <v>57698.75</v>
      </c>
      <c r="G35" t="b">
        <v>1</v>
      </c>
      <c r="H35" t="b">
        <v>1</v>
      </c>
    </row>
    <row r="36" spans="1:8" x14ac:dyDescent="0.3">
      <c r="A36" s="2" t="s">
        <v>3242</v>
      </c>
      <c r="B36" s="2" t="s">
        <v>3243</v>
      </c>
      <c r="C36" s="3">
        <v>0</v>
      </c>
      <c r="D36" s="3">
        <v>12156.88</v>
      </c>
      <c r="E36" s="3">
        <v>0</v>
      </c>
      <c r="F36" s="54">
        <v>0</v>
      </c>
      <c r="G36" t="b">
        <v>1</v>
      </c>
      <c r="H36" t="b">
        <v>1</v>
      </c>
    </row>
    <row r="37" spans="1:8" x14ac:dyDescent="0.3">
      <c r="A37" s="2" t="s">
        <v>3244</v>
      </c>
      <c r="B37" s="2" t="s">
        <v>3245</v>
      </c>
      <c r="C37" s="3">
        <v>25000</v>
      </c>
      <c r="D37" s="3">
        <v>5795.1</v>
      </c>
      <c r="E37" s="3">
        <v>5000</v>
      </c>
      <c r="F37" s="3">
        <v>210646.3</v>
      </c>
      <c r="G37" t="b">
        <v>1</v>
      </c>
      <c r="H37" t="b">
        <v>1</v>
      </c>
    </row>
    <row r="38" spans="1:8" x14ac:dyDescent="0.3">
      <c r="A38" s="2" t="s">
        <v>3246</v>
      </c>
      <c r="B38" s="2" t="s">
        <v>3247</v>
      </c>
      <c r="C38" s="3">
        <v>1075000</v>
      </c>
      <c r="D38" s="3">
        <v>327.61</v>
      </c>
      <c r="E38" s="3">
        <v>146000</v>
      </c>
      <c r="F38" s="3">
        <v>96632</v>
      </c>
      <c r="G38" t="b">
        <v>1</v>
      </c>
      <c r="H38" t="b">
        <v>1</v>
      </c>
    </row>
    <row r="39" spans="1:8" x14ac:dyDescent="0.3">
      <c r="A39" s="2" t="s">
        <v>3248</v>
      </c>
      <c r="B39" s="2" t="s">
        <v>3249</v>
      </c>
      <c r="C39" s="3">
        <v>500000</v>
      </c>
      <c r="D39" s="3">
        <v>182697.37</v>
      </c>
      <c r="E39" s="3">
        <v>450000</v>
      </c>
      <c r="F39" s="3">
        <v>423276.94</v>
      </c>
      <c r="G39" t="b">
        <v>1</v>
      </c>
      <c r="H39" t="b">
        <v>1</v>
      </c>
    </row>
    <row r="40" spans="1:8" x14ac:dyDescent="0.3">
      <c r="A40" s="2" t="s">
        <v>3250</v>
      </c>
      <c r="B40" s="2" t="s">
        <v>3251</v>
      </c>
      <c r="C40" s="3">
        <v>183682</v>
      </c>
      <c r="D40" s="3">
        <v>183682</v>
      </c>
      <c r="E40" s="3">
        <v>183682</v>
      </c>
      <c r="F40" s="3">
        <v>183682</v>
      </c>
      <c r="G40" t="b">
        <v>1</v>
      </c>
      <c r="H40" t="b">
        <v>1</v>
      </c>
    </row>
    <row r="41" spans="1:8" x14ac:dyDescent="0.3">
      <c r="A41" s="2" t="s">
        <v>3252</v>
      </c>
      <c r="B41" s="2" t="s">
        <v>3253</v>
      </c>
      <c r="C41" s="3">
        <v>150000</v>
      </c>
      <c r="D41" s="3">
        <v>103296.05</v>
      </c>
      <c r="E41" s="3">
        <v>150000</v>
      </c>
      <c r="F41" s="3">
        <v>200589.64</v>
      </c>
      <c r="G41" t="b">
        <v>1</v>
      </c>
      <c r="H41" t="b">
        <v>1</v>
      </c>
    </row>
    <row r="42" spans="1:8" x14ac:dyDescent="0.3">
      <c r="A42" s="2" t="s">
        <v>3254</v>
      </c>
      <c r="B42" s="2" t="s">
        <v>3255</v>
      </c>
      <c r="C42" s="3">
        <v>0</v>
      </c>
      <c r="D42" s="3">
        <v>13650</v>
      </c>
      <c r="E42" s="3">
        <v>0</v>
      </c>
      <c r="F42" s="54">
        <v>0</v>
      </c>
      <c r="G42" t="b">
        <v>1</v>
      </c>
      <c r="H42" t="b">
        <v>1</v>
      </c>
    </row>
    <row r="43" spans="1:8" x14ac:dyDescent="0.3">
      <c r="A43" s="2" t="s">
        <v>3256</v>
      </c>
      <c r="B43" s="2" t="s">
        <v>3257</v>
      </c>
      <c r="C43" s="3">
        <v>0</v>
      </c>
      <c r="D43" s="54">
        <v>0</v>
      </c>
      <c r="E43" s="3">
        <v>5000</v>
      </c>
      <c r="F43" s="3">
        <v>1083.78</v>
      </c>
      <c r="G43" t="b">
        <v>1</v>
      </c>
      <c r="H43" t="b">
        <v>1</v>
      </c>
    </row>
    <row r="44" spans="1:8" x14ac:dyDescent="0.3">
      <c r="A44" s="2" t="s">
        <v>3258</v>
      </c>
      <c r="B44" s="2" t="s">
        <v>3259</v>
      </c>
      <c r="C44" s="3">
        <v>0</v>
      </c>
      <c r="D44" s="54">
        <v>0</v>
      </c>
      <c r="E44" s="3">
        <v>0</v>
      </c>
      <c r="F44" s="3">
        <v>14753.45</v>
      </c>
      <c r="G44" t="b">
        <v>1</v>
      </c>
      <c r="H44" t="b">
        <v>1</v>
      </c>
    </row>
    <row r="45" spans="1:8" x14ac:dyDescent="0.3">
      <c r="A45" s="2" t="s">
        <v>3260</v>
      </c>
      <c r="B45" s="2" t="s">
        <v>3261</v>
      </c>
      <c r="C45" s="3">
        <v>163388.76</v>
      </c>
      <c r="D45" s="3">
        <v>-287802.06</v>
      </c>
      <c r="E45" s="3">
        <v>214356.28</v>
      </c>
      <c r="F45" s="3">
        <v>287802.06</v>
      </c>
      <c r="G45" t="b">
        <v>1</v>
      </c>
      <c r="H45" t="b">
        <v>1</v>
      </c>
    </row>
    <row r="46" spans="1:8" x14ac:dyDescent="0.3">
      <c r="A46" s="2" t="s">
        <v>3262</v>
      </c>
      <c r="B46" s="2" t="s">
        <v>348</v>
      </c>
      <c r="C46" s="3">
        <v>0</v>
      </c>
      <c r="D46" s="54">
        <v>0</v>
      </c>
      <c r="E46" s="3">
        <v>0</v>
      </c>
      <c r="F46" s="3">
        <v>829.6</v>
      </c>
      <c r="G46" t="b">
        <v>1</v>
      </c>
      <c r="H46" t="b">
        <v>1</v>
      </c>
    </row>
    <row r="47" spans="1:8" x14ac:dyDescent="0.3">
      <c r="A47" s="2" t="s">
        <v>3263</v>
      </c>
      <c r="B47" s="2" t="s">
        <v>3264</v>
      </c>
      <c r="C47" s="3">
        <v>0</v>
      </c>
      <c r="D47" s="54">
        <v>0</v>
      </c>
      <c r="E47" s="3">
        <v>0</v>
      </c>
      <c r="F47" s="3">
        <v>5603.81</v>
      </c>
      <c r="G47" t="b">
        <v>1</v>
      </c>
      <c r="H47" t="b">
        <v>1</v>
      </c>
    </row>
    <row r="48" spans="1:8" x14ac:dyDescent="0.3">
      <c r="A48" s="2" t="s">
        <v>4396</v>
      </c>
      <c r="B48" s="269" t="s">
        <v>4461</v>
      </c>
      <c r="C48" s="3">
        <v>0</v>
      </c>
      <c r="D48" s="3">
        <v>422748.79</v>
      </c>
      <c r="E48" s="54">
        <v>0</v>
      </c>
      <c r="F48" s="54">
        <v>0</v>
      </c>
      <c r="G48" t="b">
        <v>1</v>
      </c>
      <c r="H48" t="b">
        <v>1</v>
      </c>
    </row>
    <row r="49" spans="1:8" x14ac:dyDescent="0.3">
      <c r="A49" s="2" t="s">
        <v>3265</v>
      </c>
      <c r="B49" s="269" t="s">
        <v>4460</v>
      </c>
      <c r="C49" s="3">
        <v>0</v>
      </c>
      <c r="D49" s="3">
        <v>5287.96</v>
      </c>
      <c r="E49" s="3">
        <v>0</v>
      </c>
      <c r="F49" s="3">
        <v>3645.26</v>
      </c>
      <c r="G49" t="b">
        <v>1</v>
      </c>
      <c r="H49" t="b">
        <v>1</v>
      </c>
    </row>
    <row r="50" spans="1:8" x14ac:dyDescent="0.3">
      <c r="A50" s="2" t="s">
        <v>3267</v>
      </c>
      <c r="B50" s="2" t="s">
        <v>3268</v>
      </c>
      <c r="C50" s="3">
        <v>0</v>
      </c>
      <c r="D50" s="3">
        <v>4167.45</v>
      </c>
      <c r="E50" s="3">
        <v>0</v>
      </c>
      <c r="F50" s="54">
        <v>0</v>
      </c>
      <c r="G50" t="b">
        <v>1</v>
      </c>
      <c r="H50" t="b">
        <v>1</v>
      </c>
    </row>
    <row r="51" spans="1:8" x14ac:dyDescent="0.3">
      <c r="A51" s="2" t="s">
        <v>3269</v>
      </c>
      <c r="B51" s="2" t="s">
        <v>3270</v>
      </c>
      <c r="C51" s="3">
        <v>573043.13</v>
      </c>
      <c r="D51" s="54">
        <v>0</v>
      </c>
      <c r="E51" s="3">
        <v>441375.93</v>
      </c>
      <c r="F51" s="3">
        <v>441375.93</v>
      </c>
      <c r="G51" t="b">
        <v>1</v>
      </c>
      <c r="H51" t="b">
        <v>1</v>
      </c>
    </row>
    <row r="52" spans="1:8" x14ac:dyDescent="0.3">
      <c r="A52" s="2" t="s">
        <v>3271</v>
      </c>
      <c r="B52" s="2" t="s">
        <v>3272</v>
      </c>
      <c r="C52" s="3">
        <v>914637.71</v>
      </c>
      <c r="D52" s="3">
        <v>0</v>
      </c>
      <c r="E52" s="3">
        <v>637994.35</v>
      </c>
      <c r="F52" s="3">
        <v>637994.36</v>
      </c>
      <c r="G52" t="b">
        <v>1</v>
      </c>
      <c r="H52" t="b">
        <v>1</v>
      </c>
    </row>
    <row r="53" spans="1:8" x14ac:dyDescent="0.3">
      <c r="A53" s="2" t="s">
        <v>3273</v>
      </c>
      <c r="B53" s="2" t="s">
        <v>3274</v>
      </c>
      <c r="C53" s="3">
        <v>0</v>
      </c>
      <c r="D53" s="54">
        <v>0</v>
      </c>
      <c r="E53" s="3">
        <v>3600</v>
      </c>
      <c r="F53" s="3">
        <v>3600</v>
      </c>
      <c r="G53" t="b">
        <v>1</v>
      </c>
      <c r="H53" t="b">
        <v>1</v>
      </c>
    </row>
    <row r="54" spans="1:8" x14ac:dyDescent="0.3">
      <c r="A54" s="2" t="s">
        <v>3275</v>
      </c>
      <c r="B54" s="2" t="s">
        <v>3276</v>
      </c>
      <c r="C54" s="3">
        <v>807670.8</v>
      </c>
      <c r="D54" s="3">
        <v>0</v>
      </c>
      <c r="E54" s="3">
        <v>543871.09</v>
      </c>
      <c r="F54" s="3">
        <v>543871.09</v>
      </c>
      <c r="G54" t="b">
        <v>1</v>
      </c>
      <c r="H54" t="b">
        <v>1</v>
      </c>
    </row>
    <row r="55" spans="1:8" x14ac:dyDescent="0.3">
      <c r="A55" s="2" t="s">
        <v>3277</v>
      </c>
      <c r="B55" s="2" t="s">
        <v>3278</v>
      </c>
      <c r="C55" s="3">
        <v>500000</v>
      </c>
      <c r="D55" s="54">
        <v>0</v>
      </c>
      <c r="E55" s="3">
        <v>539488.94999999995</v>
      </c>
      <c r="F55" s="54">
        <v>0</v>
      </c>
      <c r="G55" t="b">
        <v>1</v>
      </c>
      <c r="H55" t="b">
        <v>1</v>
      </c>
    </row>
    <row r="56" spans="1:8" x14ac:dyDescent="0.3">
      <c r="A56" s="31" t="s">
        <v>384</v>
      </c>
      <c r="B56" s="31" t="s">
        <v>3279</v>
      </c>
      <c r="C56" s="32">
        <f>SUMIF(G1:G55, TRUE, C1:C55)</f>
        <v>24953507.370000005</v>
      </c>
      <c r="D56" s="32">
        <f>SUMIF(G1:G55, TRUE, D1:D55)</f>
        <v>18111658.210000001</v>
      </c>
      <c r="E56" s="32">
        <f>SUMIF(G1:G55, TRUE, E1:E55)</f>
        <v>22902238.600000001</v>
      </c>
      <c r="F56" s="32">
        <f>SUMIF(G1:G55, TRUE, F1:F55)</f>
        <v>22422834.57</v>
      </c>
      <c r="G56" t="b">
        <v>0</v>
      </c>
      <c r="H56" t="b">
        <v>0</v>
      </c>
    </row>
    <row r="57" spans="1:8" x14ac:dyDescent="0.3">
      <c r="A57" t="s">
        <v>385</v>
      </c>
    </row>
    <row r="58" spans="1:8" x14ac:dyDescent="0.3">
      <c r="A58" s="2" t="s">
        <v>3156</v>
      </c>
      <c r="B58" s="2" t="s">
        <v>3280</v>
      </c>
      <c r="C58" s="54">
        <v>0</v>
      </c>
      <c r="D58" s="54">
        <v>0</v>
      </c>
      <c r="E58" s="54">
        <v>0</v>
      </c>
      <c r="F58" s="54">
        <v>0</v>
      </c>
      <c r="G58" t="b">
        <v>1</v>
      </c>
      <c r="H58" t="b">
        <v>1</v>
      </c>
    </row>
    <row r="59" spans="1:8" x14ac:dyDescent="0.3">
      <c r="A59" s="2" t="s">
        <v>3155</v>
      </c>
      <c r="B59" s="2" t="s">
        <v>3281</v>
      </c>
      <c r="C59" s="3">
        <v>30000</v>
      </c>
      <c r="D59" s="3">
        <v>20769.12</v>
      </c>
      <c r="E59" s="3">
        <v>29999.84</v>
      </c>
      <c r="F59" s="3">
        <v>29999.84</v>
      </c>
      <c r="G59" t="b">
        <v>1</v>
      </c>
      <c r="H59" t="b">
        <v>1</v>
      </c>
    </row>
    <row r="60" spans="1:8" x14ac:dyDescent="0.3">
      <c r="A60" s="2" t="s">
        <v>3153</v>
      </c>
      <c r="B60" s="2" t="s">
        <v>3282</v>
      </c>
      <c r="C60" s="3">
        <v>100</v>
      </c>
      <c r="D60" s="3">
        <v>15.95</v>
      </c>
      <c r="E60" s="3">
        <v>47</v>
      </c>
      <c r="F60" s="3">
        <v>47</v>
      </c>
      <c r="G60" t="b">
        <v>1</v>
      </c>
      <c r="H60" t="b">
        <v>1</v>
      </c>
    </row>
    <row r="61" spans="1:8" x14ac:dyDescent="0.3">
      <c r="A61" s="2" t="s">
        <v>4020</v>
      </c>
      <c r="B61" s="2" t="s">
        <v>4021</v>
      </c>
      <c r="C61" s="3">
        <v>425</v>
      </c>
      <c r="D61" s="54">
        <v>0</v>
      </c>
      <c r="E61" s="3">
        <v>1634.96</v>
      </c>
      <c r="F61" s="3">
        <v>1634.96</v>
      </c>
      <c r="G61" t="b">
        <v>1</v>
      </c>
      <c r="H61" t="b">
        <v>1</v>
      </c>
    </row>
    <row r="62" spans="1:8" x14ac:dyDescent="0.3">
      <c r="A62" s="2" t="s">
        <v>3152</v>
      </c>
      <c r="B62" s="2" t="s">
        <v>3283</v>
      </c>
      <c r="C62" s="3">
        <v>500</v>
      </c>
      <c r="D62" s="54">
        <v>0</v>
      </c>
      <c r="E62" s="3">
        <v>0</v>
      </c>
      <c r="F62" s="54">
        <v>0</v>
      </c>
      <c r="G62" t="b">
        <v>1</v>
      </c>
      <c r="H62" t="b">
        <v>1</v>
      </c>
    </row>
    <row r="63" spans="1:8" x14ac:dyDescent="0.3">
      <c r="A63" s="2" t="s">
        <v>3150</v>
      </c>
      <c r="B63" s="2" t="s">
        <v>3284</v>
      </c>
      <c r="C63" s="54">
        <v>0</v>
      </c>
      <c r="D63" s="54">
        <v>0</v>
      </c>
      <c r="E63" s="54">
        <v>0</v>
      </c>
      <c r="F63" s="54">
        <v>0</v>
      </c>
      <c r="G63" t="b">
        <v>1</v>
      </c>
      <c r="H63" t="b">
        <v>1</v>
      </c>
    </row>
    <row r="64" spans="1:8" x14ac:dyDescent="0.3">
      <c r="A64" s="2" t="s">
        <v>3149</v>
      </c>
      <c r="B64" s="2" t="s">
        <v>3285</v>
      </c>
      <c r="C64" s="3">
        <v>201038.84</v>
      </c>
      <c r="D64" s="3">
        <v>148379.22</v>
      </c>
      <c r="E64" s="3">
        <v>184814.51</v>
      </c>
      <c r="F64" s="3">
        <v>184814.51</v>
      </c>
      <c r="G64" t="b">
        <v>1</v>
      </c>
      <c r="H64" t="b">
        <v>1</v>
      </c>
    </row>
    <row r="65" spans="1:8" x14ac:dyDescent="0.3">
      <c r="A65" s="2" t="s">
        <v>3141</v>
      </c>
      <c r="B65" s="2" t="s">
        <v>3286</v>
      </c>
      <c r="C65" s="54">
        <v>0</v>
      </c>
      <c r="D65" s="54">
        <v>0</v>
      </c>
      <c r="E65" s="54">
        <v>0</v>
      </c>
      <c r="F65" s="54">
        <v>0</v>
      </c>
      <c r="G65" t="b">
        <v>1</v>
      </c>
      <c r="H65" t="b">
        <v>1</v>
      </c>
    </row>
    <row r="66" spans="1:8" x14ac:dyDescent="0.3">
      <c r="A66" s="2" t="s">
        <v>3140</v>
      </c>
      <c r="B66" s="2" t="s">
        <v>3287</v>
      </c>
      <c r="C66" s="3">
        <v>500</v>
      </c>
      <c r="D66" s="54">
        <v>0</v>
      </c>
      <c r="E66" s="3">
        <v>0</v>
      </c>
      <c r="F66" s="54">
        <v>0</v>
      </c>
      <c r="G66" t="b">
        <v>1</v>
      </c>
      <c r="H66" t="b">
        <v>1</v>
      </c>
    </row>
    <row r="67" spans="1:8" x14ac:dyDescent="0.3">
      <c r="A67" s="2" t="s">
        <v>3139</v>
      </c>
      <c r="B67" s="2" t="s">
        <v>3288</v>
      </c>
      <c r="C67" s="3">
        <v>390</v>
      </c>
      <c r="D67" s="3">
        <v>350</v>
      </c>
      <c r="E67" s="3">
        <v>500</v>
      </c>
      <c r="F67" s="3">
        <v>500</v>
      </c>
      <c r="G67" t="b">
        <v>1</v>
      </c>
      <c r="H67" t="b">
        <v>1</v>
      </c>
    </row>
    <row r="68" spans="1:8" x14ac:dyDescent="0.3">
      <c r="A68" s="2" t="s">
        <v>3136</v>
      </c>
      <c r="B68" s="2" t="s">
        <v>3289</v>
      </c>
      <c r="C68" s="3">
        <v>2500</v>
      </c>
      <c r="D68" s="3">
        <v>1566.34</v>
      </c>
      <c r="E68" s="3">
        <v>1787.23</v>
      </c>
      <c r="F68" s="3">
        <v>1787.23</v>
      </c>
      <c r="G68" t="b">
        <v>1</v>
      </c>
      <c r="H68" t="b">
        <v>1</v>
      </c>
    </row>
    <row r="69" spans="1:8" x14ac:dyDescent="0.3">
      <c r="A69" s="2" t="s">
        <v>3135</v>
      </c>
      <c r="B69" s="2" t="s">
        <v>3290</v>
      </c>
      <c r="C69" s="3">
        <v>4500</v>
      </c>
      <c r="D69" s="3">
        <v>373.37</v>
      </c>
      <c r="E69" s="3">
        <v>3568.3</v>
      </c>
      <c r="F69" s="3">
        <v>3568.3</v>
      </c>
      <c r="G69" t="b">
        <v>1</v>
      </c>
      <c r="H69" t="b">
        <v>1</v>
      </c>
    </row>
    <row r="70" spans="1:8" x14ac:dyDescent="0.3">
      <c r="A70" s="2" t="s">
        <v>3134</v>
      </c>
      <c r="B70" s="2" t="s">
        <v>3291</v>
      </c>
      <c r="C70" s="3">
        <v>500</v>
      </c>
      <c r="D70" s="3">
        <v>105.17</v>
      </c>
      <c r="E70" s="3">
        <v>0</v>
      </c>
      <c r="F70" s="54">
        <v>0</v>
      </c>
      <c r="G70" t="b">
        <v>1</v>
      </c>
      <c r="H70" t="b">
        <v>1</v>
      </c>
    </row>
    <row r="71" spans="1:8" x14ac:dyDescent="0.3">
      <c r="A71" s="2" t="s">
        <v>3133</v>
      </c>
      <c r="B71" s="2" t="s">
        <v>3292</v>
      </c>
      <c r="C71" s="3">
        <v>1250</v>
      </c>
      <c r="D71" s="3">
        <v>605.15</v>
      </c>
      <c r="E71" s="3">
        <v>1063.6500000000001</v>
      </c>
      <c r="F71" s="3">
        <v>1206.1500000000001</v>
      </c>
      <c r="G71" t="b">
        <v>1</v>
      </c>
      <c r="H71" t="b">
        <v>1</v>
      </c>
    </row>
    <row r="72" spans="1:8" x14ac:dyDescent="0.3">
      <c r="A72" s="2" t="s">
        <v>3132</v>
      </c>
      <c r="B72" s="2" t="s">
        <v>3293</v>
      </c>
      <c r="C72" s="3">
        <v>900</v>
      </c>
      <c r="D72" s="3">
        <v>675</v>
      </c>
      <c r="E72" s="3">
        <v>825</v>
      </c>
      <c r="F72" s="3">
        <v>825</v>
      </c>
      <c r="G72" t="b">
        <v>1</v>
      </c>
      <c r="H72" t="b">
        <v>1</v>
      </c>
    </row>
    <row r="73" spans="1:8" x14ac:dyDescent="0.3">
      <c r="A73" s="2" t="s">
        <v>3131</v>
      </c>
      <c r="B73" s="2" t="s">
        <v>3294</v>
      </c>
      <c r="C73" s="3">
        <v>2000</v>
      </c>
      <c r="D73" s="3">
        <v>190</v>
      </c>
      <c r="E73" s="3">
        <v>190</v>
      </c>
      <c r="F73" s="3">
        <v>190</v>
      </c>
      <c r="G73" t="b">
        <v>1</v>
      </c>
      <c r="H73" t="b">
        <v>1</v>
      </c>
    </row>
    <row r="74" spans="1:8" x14ac:dyDescent="0.3">
      <c r="A74" s="2" t="s">
        <v>3130</v>
      </c>
      <c r="B74" s="2" t="s">
        <v>3295</v>
      </c>
      <c r="C74" s="3">
        <v>2906</v>
      </c>
      <c r="D74" s="3">
        <v>2257.02</v>
      </c>
      <c r="E74" s="3">
        <v>3331.05</v>
      </c>
      <c r="F74" s="3">
        <v>3331.05</v>
      </c>
      <c r="G74" t="b">
        <v>1</v>
      </c>
      <c r="H74" t="b">
        <v>1</v>
      </c>
    </row>
    <row r="75" spans="1:8" x14ac:dyDescent="0.3">
      <c r="A75" s="2" t="s">
        <v>3127</v>
      </c>
      <c r="B75" s="2" t="s">
        <v>3296</v>
      </c>
      <c r="C75" s="3">
        <v>1000</v>
      </c>
      <c r="D75" s="3">
        <v>300</v>
      </c>
      <c r="E75" s="3">
        <v>0</v>
      </c>
      <c r="F75" s="54">
        <v>0</v>
      </c>
      <c r="G75" t="b">
        <v>1</v>
      </c>
      <c r="H75" t="b">
        <v>1</v>
      </c>
    </row>
    <row r="76" spans="1:8" x14ac:dyDescent="0.3">
      <c r="A76" s="2" t="s">
        <v>3126</v>
      </c>
      <c r="B76" s="2" t="s">
        <v>3297</v>
      </c>
      <c r="C76" s="3">
        <v>200</v>
      </c>
      <c r="D76" s="54">
        <v>0</v>
      </c>
      <c r="E76" s="3">
        <v>0</v>
      </c>
      <c r="F76" s="54">
        <v>0</v>
      </c>
      <c r="G76" t="b">
        <v>1</v>
      </c>
      <c r="H76" t="b">
        <v>1</v>
      </c>
    </row>
    <row r="77" spans="1:8" x14ac:dyDescent="0.3">
      <c r="A77" s="2" t="s">
        <v>3125</v>
      </c>
      <c r="B77" s="2" t="s">
        <v>3298</v>
      </c>
      <c r="C77" s="3">
        <v>300</v>
      </c>
      <c r="D77" s="3">
        <v>89.25</v>
      </c>
      <c r="E77" s="3">
        <v>0</v>
      </c>
      <c r="F77" s="54">
        <v>0</v>
      </c>
      <c r="G77" t="b">
        <v>1</v>
      </c>
      <c r="H77" t="b">
        <v>1</v>
      </c>
    </row>
    <row r="78" spans="1:8" x14ac:dyDescent="0.3">
      <c r="A78" s="2" t="s">
        <v>3124</v>
      </c>
      <c r="B78" s="2" t="s">
        <v>3299</v>
      </c>
      <c r="C78" s="3">
        <v>1650</v>
      </c>
      <c r="D78" s="3">
        <v>1650</v>
      </c>
      <c r="E78" s="3">
        <v>1650</v>
      </c>
      <c r="F78" s="3">
        <v>1650</v>
      </c>
      <c r="G78" t="b">
        <v>1</v>
      </c>
      <c r="H78" t="b">
        <v>1</v>
      </c>
    </row>
    <row r="79" spans="1:8" x14ac:dyDescent="0.3">
      <c r="A79" s="2" t="s">
        <v>3123</v>
      </c>
      <c r="B79" s="2" t="s">
        <v>3300</v>
      </c>
      <c r="C79" s="3">
        <v>2000</v>
      </c>
      <c r="D79" s="3">
        <v>1707.04</v>
      </c>
      <c r="E79" s="3">
        <v>1854.81</v>
      </c>
      <c r="F79" s="3">
        <v>1854.81</v>
      </c>
      <c r="G79" t="b">
        <v>1</v>
      </c>
      <c r="H79" t="b">
        <v>1</v>
      </c>
    </row>
    <row r="80" spans="1:8" x14ac:dyDescent="0.3">
      <c r="A80" s="2" t="s">
        <v>3121</v>
      </c>
      <c r="B80" s="2" t="s">
        <v>3301</v>
      </c>
      <c r="C80" s="54">
        <v>0</v>
      </c>
      <c r="D80" s="54">
        <v>0</v>
      </c>
      <c r="E80" s="54">
        <v>0</v>
      </c>
      <c r="F80" s="54">
        <v>0</v>
      </c>
      <c r="G80" t="b">
        <v>1</v>
      </c>
      <c r="H80" t="b">
        <v>1</v>
      </c>
    </row>
    <row r="81" spans="1:8" x14ac:dyDescent="0.3">
      <c r="A81" s="2" t="s">
        <v>3120</v>
      </c>
      <c r="B81" s="2" t="s">
        <v>3302</v>
      </c>
      <c r="C81" s="3">
        <v>34224</v>
      </c>
      <c r="D81" s="3">
        <v>21965.58</v>
      </c>
      <c r="E81" s="3">
        <v>31960.06</v>
      </c>
      <c r="F81" s="3">
        <v>31960.06</v>
      </c>
      <c r="G81" t="b">
        <v>1</v>
      </c>
      <c r="H81" t="b">
        <v>1</v>
      </c>
    </row>
    <row r="82" spans="1:8" x14ac:dyDescent="0.3">
      <c r="A82" s="2" t="s">
        <v>3118</v>
      </c>
      <c r="B82" s="2" t="s">
        <v>3303</v>
      </c>
      <c r="C82" s="3">
        <v>3000</v>
      </c>
      <c r="D82" s="54">
        <v>0</v>
      </c>
      <c r="E82" s="3">
        <v>0</v>
      </c>
      <c r="F82" s="54">
        <v>0</v>
      </c>
      <c r="G82" t="b">
        <v>1</v>
      </c>
      <c r="H82" t="b">
        <v>1</v>
      </c>
    </row>
    <row r="83" spans="1:8" x14ac:dyDescent="0.3">
      <c r="A83" s="2" t="s">
        <v>3116</v>
      </c>
      <c r="B83" s="2" t="s">
        <v>3304</v>
      </c>
      <c r="C83" s="3">
        <v>650</v>
      </c>
      <c r="D83" s="3">
        <v>828.99</v>
      </c>
      <c r="E83" s="3">
        <v>843.47</v>
      </c>
      <c r="F83" s="3">
        <v>843.47</v>
      </c>
      <c r="G83" t="b">
        <v>1</v>
      </c>
      <c r="H83" t="b">
        <v>1</v>
      </c>
    </row>
    <row r="84" spans="1:8" x14ac:dyDescent="0.3">
      <c r="A84" s="2" t="s">
        <v>3115</v>
      </c>
      <c r="B84" s="2" t="s">
        <v>3305</v>
      </c>
      <c r="C84" s="3">
        <v>100</v>
      </c>
      <c r="D84" s="54">
        <v>0</v>
      </c>
      <c r="E84" s="3">
        <v>137.93</v>
      </c>
      <c r="F84" s="3">
        <v>137.93</v>
      </c>
      <c r="G84" t="b">
        <v>1</v>
      </c>
      <c r="H84" t="b">
        <v>1</v>
      </c>
    </row>
    <row r="85" spans="1:8" x14ac:dyDescent="0.3">
      <c r="A85" s="2" t="s">
        <v>3114</v>
      </c>
      <c r="B85" s="2" t="s">
        <v>3306</v>
      </c>
      <c r="C85" s="3">
        <v>1500</v>
      </c>
      <c r="D85" s="3">
        <v>183.57</v>
      </c>
      <c r="E85" s="3">
        <v>395.23</v>
      </c>
      <c r="F85" s="3">
        <v>395.23</v>
      </c>
      <c r="G85" t="b">
        <v>1</v>
      </c>
      <c r="H85" t="b">
        <v>1</v>
      </c>
    </row>
    <row r="86" spans="1:8" x14ac:dyDescent="0.3">
      <c r="A86" s="2" t="s">
        <v>4019</v>
      </c>
      <c r="B86" s="2" t="s">
        <v>4022</v>
      </c>
      <c r="C86" s="3">
        <v>850</v>
      </c>
      <c r="D86" s="3">
        <v>623.1</v>
      </c>
      <c r="E86" s="3">
        <v>829.01</v>
      </c>
      <c r="F86" s="3">
        <v>829.01</v>
      </c>
      <c r="G86" t="b">
        <v>1</v>
      </c>
      <c r="H86" t="b">
        <v>1</v>
      </c>
    </row>
    <row r="87" spans="1:8" x14ac:dyDescent="0.3">
      <c r="A87" s="2" t="s">
        <v>3113</v>
      </c>
      <c r="B87" s="2" t="s">
        <v>3307</v>
      </c>
      <c r="C87" s="3">
        <v>500</v>
      </c>
      <c r="D87" s="3">
        <v>413.56</v>
      </c>
      <c r="E87" s="3">
        <v>401.8</v>
      </c>
      <c r="F87" s="3">
        <v>401.8</v>
      </c>
      <c r="G87" t="b">
        <v>1</v>
      </c>
      <c r="H87" t="b">
        <v>1</v>
      </c>
    </row>
    <row r="88" spans="1:8" x14ac:dyDescent="0.3">
      <c r="A88" s="2" t="s">
        <v>3111</v>
      </c>
      <c r="B88" s="2" t="s">
        <v>3308</v>
      </c>
      <c r="C88" s="54">
        <v>0</v>
      </c>
      <c r="D88" s="54">
        <v>0</v>
      </c>
      <c r="E88" s="54">
        <v>0</v>
      </c>
      <c r="F88" s="54">
        <v>0</v>
      </c>
      <c r="G88" t="b">
        <v>1</v>
      </c>
      <c r="H88" t="b">
        <v>1</v>
      </c>
    </row>
    <row r="89" spans="1:8" x14ac:dyDescent="0.3">
      <c r="A89" s="2" t="s">
        <v>3109</v>
      </c>
      <c r="B89" s="2" t="s">
        <v>3309</v>
      </c>
      <c r="C89" s="3">
        <v>30000</v>
      </c>
      <c r="D89" s="3">
        <v>12500</v>
      </c>
      <c r="E89" s="3">
        <v>40000</v>
      </c>
      <c r="F89" s="3">
        <v>37504</v>
      </c>
      <c r="G89" t="b">
        <v>1</v>
      </c>
      <c r="H89" t="b">
        <v>1</v>
      </c>
    </row>
    <row r="90" spans="1:8" x14ac:dyDescent="0.3">
      <c r="A90" s="2" t="s">
        <v>3107</v>
      </c>
      <c r="B90" s="2" t="s">
        <v>3310</v>
      </c>
      <c r="C90" s="54">
        <v>0</v>
      </c>
      <c r="D90" s="54">
        <v>0</v>
      </c>
      <c r="E90" s="54">
        <v>0</v>
      </c>
      <c r="F90" s="54">
        <v>0</v>
      </c>
      <c r="G90" t="b">
        <v>1</v>
      </c>
      <c r="H90" t="b">
        <v>1</v>
      </c>
    </row>
    <row r="91" spans="1:8" x14ac:dyDescent="0.3">
      <c r="A91" s="2" t="s">
        <v>3106</v>
      </c>
      <c r="B91" s="2" t="s">
        <v>3311</v>
      </c>
      <c r="C91" s="3">
        <v>192278.04</v>
      </c>
      <c r="D91" s="3">
        <v>177034.63</v>
      </c>
      <c r="E91" s="3">
        <v>175334.9</v>
      </c>
      <c r="F91" s="3">
        <v>175334.9</v>
      </c>
      <c r="G91" t="b">
        <v>1</v>
      </c>
      <c r="H91" t="b">
        <v>1</v>
      </c>
    </row>
    <row r="92" spans="1:8" x14ac:dyDescent="0.3">
      <c r="A92" s="2" t="s">
        <v>3102</v>
      </c>
      <c r="B92" s="2" t="s">
        <v>3312</v>
      </c>
      <c r="C92" s="3">
        <v>1000</v>
      </c>
      <c r="D92" s="3">
        <v>299.99</v>
      </c>
      <c r="E92" s="3">
        <v>1956</v>
      </c>
      <c r="F92" s="3">
        <v>1956</v>
      </c>
      <c r="G92" t="b">
        <v>1</v>
      </c>
      <c r="H92" t="b">
        <v>1</v>
      </c>
    </row>
    <row r="93" spans="1:8" x14ac:dyDescent="0.3">
      <c r="A93" s="2" t="s">
        <v>3100</v>
      </c>
      <c r="B93" s="2" t="s">
        <v>3313</v>
      </c>
      <c r="C93" s="3">
        <v>10000</v>
      </c>
      <c r="D93" s="54">
        <v>0</v>
      </c>
      <c r="E93" s="3">
        <v>91</v>
      </c>
      <c r="F93" s="3">
        <v>91</v>
      </c>
      <c r="G93" t="b">
        <v>1</v>
      </c>
      <c r="H93" t="b">
        <v>1</v>
      </c>
    </row>
    <row r="94" spans="1:8" x14ac:dyDescent="0.3">
      <c r="A94" s="2" t="s">
        <v>3099</v>
      </c>
      <c r="B94" s="2" t="s">
        <v>3314</v>
      </c>
      <c r="C94" s="3">
        <v>3000</v>
      </c>
      <c r="D94" s="54">
        <v>0</v>
      </c>
      <c r="E94" s="3">
        <v>17186</v>
      </c>
      <c r="F94" s="3">
        <v>24110</v>
      </c>
      <c r="G94" t="b">
        <v>1</v>
      </c>
      <c r="H94" t="b">
        <v>1</v>
      </c>
    </row>
    <row r="95" spans="1:8" x14ac:dyDescent="0.3">
      <c r="A95" s="2" t="s">
        <v>3097</v>
      </c>
      <c r="B95" s="2" t="s">
        <v>3315</v>
      </c>
      <c r="C95" s="3">
        <v>100</v>
      </c>
      <c r="D95" s="3">
        <v>400</v>
      </c>
      <c r="E95" s="3">
        <v>50</v>
      </c>
      <c r="F95" s="3">
        <v>50</v>
      </c>
      <c r="G95" t="b">
        <v>1</v>
      </c>
      <c r="H95" t="b">
        <v>1</v>
      </c>
    </row>
    <row r="96" spans="1:8" x14ac:dyDescent="0.3">
      <c r="A96" s="2" t="s">
        <v>3095</v>
      </c>
      <c r="B96" s="2" t="s">
        <v>3316</v>
      </c>
      <c r="C96" s="3">
        <v>500</v>
      </c>
      <c r="D96" s="3">
        <v>154.16999999999999</v>
      </c>
      <c r="E96" s="3">
        <v>219.02</v>
      </c>
      <c r="F96" s="3">
        <v>219.02</v>
      </c>
      <c r="G96" t="b">
        <v>1</v>
      </c>
      <c r="H96" t="b">
        <v>1</v>
      </c>
    </row>
    <row r="97" spans="1:8" x14ac:dyDescent="0.3">
      <c r="A97" s="2" t="s">
        <v>3090</v>
      </c>
      <c r="B97" s="2" t="s">
        <v>3317</v>
      </c>
      <c r="C97" s="3">
        <v>20000</v>
      </c>
      <c r="D97" s="3">
        <v>11894.76</v>
      </c>
      <c r="E97" s="3">
        <v>21637.78</v>
      </c>
      <c r="F97" s="3">
        <v>21827.78</v>
      </c>
      <c r="G97" t="b">
        <v>1</v>
      </c>
      <c r="H97" t="b">
        <v>1</v>
      </c>
    </row>
    <row r="98" spans="1:8" x14ac:dyDescent="0.3">
      <c r="A98" s="2" t="s">
        <v>3088</v>
      </c>
      <c r="B98" s="2" t="s">
        <v>3318</v>
      </c>
      <c r="C98" s="3">
        <v>0</v>
      </c>
      <c r="D98" s="3">
        <v>96</v>
      </c>
      <c r="E98" s="3">
        <v>0</v>
      </c>
      <c r="F98" s="54">
        <v>0</v>
      </c>
      <c r="G98" t="b">
        <v>1</v>
      </c>
      <c r="H98" t="b">
        <v>1</v>
      </c>
    </row>
    <row r="99" spans="1:8" x14ac:dyDescent="0.3">
      <c r="A99" s="2" t="s">
        <v>3087</v>
      </c>
      <c r="B99" s="2" t="s">
        <v>4027</v>
      </c>
      <c r="C99" s="3">
        <v>2000</v>
      </c>
      <c r="D99" s="54">
        <v>0</v>
      </c>
      <c r="E99" s="3">
        <v>1388.71</v>
      </c>
      <c r="F99" s="3">
        <v>1388.71</v>
      </c>
      <c r="G99" t="b">
        <v>1</v>
      </c>
      <c r="H99" t="b">
        <v>1</v>
      </c>
    </row>
    <row r="100" spans="1:8" x14ac:dyDescent="0.3">
      <c r="A100" s="2" t="s">
        <v>3086</v>
      </c>
      <c r="B100" s="2" t="s">
        <v>3319</v>
      </c>
      <c r="C100" s="3">
        <v>17000</v>
      </c>
      <c r="D100" s="3">
        <v>8158.5</v>
      </c>
      <c r="E100" s="3">
        <v>10820.88</v>
      </c>
      <c r="F100" s="3">
        <v>10820.88</v>
      </c>
      <c r="G100" t="b">
        <v>1</v>
      </c>
      <c r="H100" t="b">
        <v>1</v>
      </c>
    </row>
    <row r="101" spans="1:8" x14ac:dyDescent="0.3">
      <c r="A101" s="2" t="s">
        <v>3085</v>
      </c>
      <c r="B101" s="2" t="s">
        <v>3320</v>
      </c>
      <c r="C101" s="3">
        <v>5000</v>
      </c>
      <c r="D101" s="3">
        <v>225.09</v>
      </c>
      <c r="E101" s="3">
        <v>1494.73</v>
      </c>
      <c r="F101" s="3">
        <v>1494.73</v>
      </c>
      <c r="G101" t="b">
        <v>1</v>
      </c>
      <c r="H101" t="b">
        <v>1</v>
      </c>
    </row>
    <row r="102" spans="1:8" x14ac:dyDescent="0.3">
      <c r="A102" s="2" t="s">
        <v>3084</v>
      </c>
      <c r="B102" s="2" t="s">
        <v>3321</v>
      </c>
      <c r="C102" s="3">
        <v>2000</v>
      </c>
      <c r="D102" s="3">
        <v>2042.3</v>
      </c>
      <c r="E102" s="3">
        <v>2833.43</v>
      </c>
      <c r="F102" s="3">
        <v>2833.43</v>
      </c>
      <c r="G102" t="b">
        <v>1</v>
      </c>
      <c r="H102" t="b">
        <v>1</v>
      </c>
    </row>
    <row r="103" spans="1:8" x14ac:dyDescent="0.3">
      <c r="A103" s="2" t="s">
        <v>3082</v>
      </c>
      <c r="B103" s="2" t="s">
        <v>3322</v>
      </c>
      <c r="C103" s="3">
        <v>50</v>
      </c>
      <c r="D103" s="54">
        <v>0</v>
      </c>
      <c r="E103" s="3">
        <v>0</v>
      </c>
      <c r="F103" s="54">
        <v>0</v>
      </c>
      <c r="G103" t="b">
        <v>1</v>
      </c>
      <c r="H103" t="b">
        <v>1</v>
      </c>
    </row>
    <row r="104" spans="1:8" x14ac:dyDescent="0.3">
      <c r="A104" s="2" t="s">
        <v>3080</v>
      </c>
      <c r="B104" s="2" t="s">
        <v>3323</v>
      </c>
      <c r="C104" s="3">
        <v>5750</v>
      </c>
      <c r="D104" s="3">
        <v>3238.66</v>
      </c>
      <c r="E104" s="3">
        <v>5362.22</v>
      </c>
      <c r="F104" s="3">
        <v>5362.22</v>
      </c>
      <c r="G104" t="b">
        <v>1</v>
      </c>
      <c r="H104" t="b">
        <v>1</v>
      </c>
    </row>
    <row r="105" spans="1:8" x14ac:dyDescent="0.3">
      <c r="A105" s="2" t="s">
        <v>3078</v>
      </c>
      <c r="B105" s="2" t="s">
        <v>3324</v>
      </c>
      <c r="C105" s="3">
        <v>1650</v>
      </c>
      <c r="D105" s="3">
        <v>1650</v>
      </c>
      <c r="E105" s="3">
        <v>1650</v>
      </c>
      <c r="F105" s="3">
        <v>1650</v>
      </c>
      <c r="G105" t="b">
        <v>1</v>
      </c>
      <c r="H105" t="b">
        <v>1</v>
      </c>
    </row>
    <row r="106" spans="1:8" x14ac:dyDescent="0.3">
      <c r="A106" s="2" t="s">
        <v>3077</v>
      </c>
      <c r="B106" s="2" t="s">
        <v>3325</v>
      </c>
      <c r="C106" s="3">
        <v>100</v>
      </c>
      <c r="D106" s="54">
        <v>0</v>
      </c>
      <c r="E106" s="3">
        <v>56.5</v>
      </c>
      <c r="F106" s="3">
        <v>56.5</v>
      </c>
      <c r="G106" t="b">
        <v>1</v>
      </c>
      <c r="H106" t="b">
        <v>1</v>
      </c>
    </row>
    <row r="107" spans="1:8" x14ac:dyDescent="0.3">
      <c r="A107" s="2" t="s">
        <v>3076</v>
      </c>
      <c r="B107" s="2" t="s">
        <v>3326</v>
      </c>
      <c r="C107" s="54">
        <v>0</v>
      </c>
      <c r="D107" s="54">
        <v>0</v>
      </c>
      <c r="E107" s="54">
        <v>0</v>
      </c>
      <c r="F107" s="54">
        <v>0</v>
      </c>
      <c r="G107" t="b">
        <v>1</v>
      </c>
      <c r="H107" t="b">
        <v>1</v>
      </c>
    </row>
    <row r="108" spans="1:8" x14ac:dyDescent="0.3">
      <c r="A108" s="2" t="s">
        <v>3074</v>
      </c>
      <c r="B108" s="2" t="s">
        <v>3327</v>
      </c>
      <c r="C108" s="3">
        <v>6300</v>
      </c>
      <c r="D108" s="54">
        <v>0</v>
      </c>
      <c r="E108" s="3">
        <v>5991.76</v>
      </c>
      <c r="F108" s="3">
        <v>5991.76</v>
      </c>
      <c r="G108" t="b">
        <v>1</v>
      </c>
      <c r="H108" t="b">
        <v>1</v>
      </c>
    </row>
    <row r="109" spans="1:8" x14ac:dyDescent="0.3">
      <c r="A109" s="2" t="s">
        <v>3072</v>
      </c>
      <c r="B109" s="2" t="s">
        <v>3328</v>
      </c>
      <c r="C109" s="3">
        <v>30000</v>
      </c>
      <c r="D109" s="3">
        <v>36548.32</v>
      </c>
      <c r="E109" s="3">
        <v>36447.15</v>
      </c>
      <c r="F109" s="3">
        <v>36447.15</v>
      </c>
      <c r="G109" t="b">
        <v>1</v>
      </c>
      <c r="H109" t="b">
        <v>1</v>
      </c>
    </row>
    <row r="110" spans="1:8" x14ac:dyDescent="0.3">
      <c r="A110" s="2" t="s">
        <v>3071</v>
      </c>
      <c r="B110" s="2" t="s">
        <v>3329</v>
      </c>
      <c r="C110" s="54">
        <v>0</v>
      </c>
      <c r="D110" s="54">
        <v>0</v>
      </c>
      <c r="E110" s="54">
        <v>0</v>
      </c>
      <c r="F110" s="54">
        <v>0</v>
      </c>
      <c r="G110" t="b">
        <v>1</v>
      </c>
      <c r="H110" t="b">
        <v>1</v>
      </c>
    </row>
    <row r="111" spans="1:8" x14ac:dyDescent="0.3">
      <c r="A111" s="2" t="s">
        <v>3070</v>
      </c>
      <c r="B111" s="2" t="s">
        <v>3330</v>
      </c>
      <c r="C111" s="3">
        <v>116273.69</v>
      </c>
      <c r="D111" s="3">
        <v>68652.89</v>
      </c>
      <c r="E111" s="3">
        <v>145130.19</v>
      </c>
      <c r="F111" s="3">
        <v>145130.19</v>
      </c>
      <c r="G111" t="b">
        <v>1</v>
      </c>
      <c r="H111" t="b">
        <v>1</v>
      </c>
    </row>
    <row r="112" spans="1:8" x14ac:dyDescent="0.3">
      <c r="A112" s="2" t="s">
        <v>3068</v>
      </c>
      <c r="B112" s="2" t="s">
        <v>3331</v>
      </c>
      <c r="C112" s="3">
        <v>650</v>
      </c>
      <c r="D112" s="3">
        <v>681.35</v>
      </c>
      <c r="E112" s="3">
        <v>648.9</v>
      </c>
      <c r="F112" s="3">
        <v>648.9</v>
      </c>
      <c r="G112" t="b">
        <v>1</v>
      </c>
      <c r="H112" t="b">
        <v>1</v>
      </c>
    </row>
    <row r="113" spans="1:8" x14ac:dyDescent="0.3">
      <c r="A113" s="2" t="s">
        <v>3065</v>
      </c>
      <c r="B113" s="2" t="s">
        <v>3332</v>
      </c>
      <c r="C113" s="3">
        <v>2500</v>
      </c>
      <c r="D113" s="3">
        <v>2805.51</v>
      </c>
      <c r="E113" s="3">
        <v>2169.2199999999998</v>
      </c>
      <c r="F113" s="3">
        <v>2169.2199999999998</v>
      </c>
      <c r="G113" t="b">
        <v>1</v>
      </c>
      <c r="H113" t="b">
        <v>1</v>
      </c>
    </row>
    <row r="114" spans="1:8" x14ac:dyDescent="0.3">
      <c r="A114" s="2" t="s">
        <v>3063</v>
      </c>
      <c r="B114" s="2" t="s">
        <v>3333</v>
      </c>
      <c r="C114" s="3">
        <v>100</v>
      </c>
      <c r="D114" s="3">
        <v>100</v>
      </c>
      <c r="E114" s="3">
        <v>50</v>
      </c>
      <c r="F114" s="3">
        <v>50</v>
      </c>
      <c r="G114" t="b">
        <v>1</v>
      </c>
      <c r="H114" t="b">
        <v>1</v>
      </c>
    </row>
    <row r="115" spans="1:8" x14ac:dyDescent="0.3">
      <c r="A115" s="2" t="s">
        <v>3062</v>
      </c>
      <c r="B115" s="2" t="s">
        <v>3334</v>
      </c>
      <c r="C115" s="3">
        <v>5000</v>
      </c>
      <c r="D115" s="3">
        <v>3639.7</v>
      </c>
      <c r="E115" s="3">
        <v>8189</v>
      </c>
      <c r="F115" s="3">
        <v>8189</v>
      </c>
      <c r="G115" t="b">
        <v>1</v>
      </c>
      <c r="H115" t="b">
        <v>1</v>
      </c>
    </row>
    <row r="116" spans="1:8" x14ac:dyDescent="0.3">
      <c r="A116" s="2" t="s">
        <v>3061</v>
      </c>
      <c r="B116" s="2" t="s">
        <v>3335</v>
      </c>
      <c r="C116" s="3">
        <v>125</v>
      </c>
      <c r="D116" s="3">
        <v>51.24</v>
      </c>
      <c r="E116" s="3">
        <v>0</v>
      </c>
      <c r="F116" s="54">
        <v>0</v>
      </c>
      <c r="G116" t="b">
        <v>1</v>
      </c>
      <c r="H116" t="b">
        <v>1</v>
      </c>
    </row>
    <row r="117" spans="1:8" x14ac:dyDescent="0.3">
      <c r="A117" s="2" t="s">
        <v>3060</v>
      </c>
      <c r="B117" s="2" t="s">
        <v>3336</v>
      </c>
      <c r="C117" s="3">
        <v>500</v>
      </c>
      <c r="D117" s="3">
        <v>89.8</v>
      </c>
      <c r="E117" s="3">
        <v>160.41999999999999</v>
      </c>
      <c r="F117" s="3">
        <v>160.41999999999999</v>
      </c>
      <c r="G117" t="b">
        <v>1</v>
      </c>
      <c r="H117" t="b">
        <v>1</v>
      </c>
    </row>
    <row r="118" spans="1:8" x14ac:dyDescent="0.3">
      <c r="A118" s="2" t="s">
        <v>3059</v>
      </c>
      <c r="B118" s="2" t="s">
        <v>3337</v>
      </c>
      <c r="C118" s="3">
        <v>500</v>
      </c>
      <c r="D118" s="3">
        <v>304.7</v>
      </c>
      <c r="E118" s="3">
        <v>500</v>
      </c>
      <c r="F118" s="54">
        <v>0</v>
      </c>
      <c r="G118" t="b">
        <v>1</v>
      </c>
      <c r="H118" t="b">
        <v>1</v>
      </c>
    </row>
    <row r="119" spans="1:8" x14ac:dyDescent="0.3">
      <c r="A119" s="2" t="s">
        <v>3058</v>
      </c>
      <c r="B119" s="2" t="s">
        <v>3338</v>
      </c>
      <c r="C119" s="3">
        <v>150</v>
      </c>
      <c r="D119" s="54">
        <v>0</v>
      </c>
      <c r="E119" s="3">
        <v>0</v>
      </c>
      <c r="F119" s="54">
        <v>0</v>
      </c>
      <c r="G119" t="b">
        <v>1</v>
      </c>
      <c r="H119" t="b">
        <v>1</v>
      </c>
    </row>
    <row r="120" spans="1:8" x14ac:dyDescent="0.3">
      <c r="A120" s="2" t="s">
        <v>3057</v>
      </c>
      <c r="B120" s="2" t="s">
        <v>3339</v>
      </c>
      <c r="C120" s="3">
        <v>2000</v>
      </c>
      <c r="D120" s="3">
        <v>1800</v>
      </c>
      <c r="E120" s="3">
        <v>1700</v>
      </c>
      <c r="F120" s="3">
        <v>1700</v>
      </c>
      <c r="G120" t="b">
        <v>1</v>
      </c>
      <c r="H120" t="b">
        <v>1</v>
      </c>
    </row>
    <row r="121" spans="1:8" x14ac:dyDescent="0.3">
      <c r="A121" s="2" t="s">
        <v>3056</v>
      </c>
      <c r="B121" s="2" t="s">
        <v>3340</v>
      </c>
      <c r="C121" s="3">
        <v>1300</v>
      </c>
      <c r="D121" s="54">
        <v>0</v>
      </c>
      <c r="E121" s="3">
        <v>1300</v>
      </c>
      <c r="F121" s="54">
        <v>0</v>
      </c>
      <c r="G121" t="b">
        <v>1</v>
      </c>
      <c r="H121" t="b">
        <v>1</v>
      </c>
    </row>
    <row r="122" spans="1:8" x14ac:dyDescent="0.3">
      <c r="A122" s="2" t="s">
        <v>3055</v>
      </c>
      <c r="B122" s="2" t="s">
        <v>3341</v>
      </c>
      <c r="C122" s="3">
        <v>500</v>
      </c>
      <c r="D122" s="3">
        <v>281.19</v>
      </c>
      <c r="E122" s="3">
        <v>374.68</v>
      </c>
      <c r="F122" s="3">
        <v>374.68</v>
      </c>
      <c r="G122" t="b">
        <v>1</v>
      </c>
      <c r="H122" t="b">
        <v>1</v>
      </c>
    </row>
    <row r="123" spans="1:8" x14ac:dyDescent="0.3">
      <c r="A123" s="2" t="s">
        <v>3054</v>
      </c>
      <c r="B123" s="2" t="s">
        <v>3342</v>
      </c>
      <c r="C123" s="3">
        <v>550</v>
      </c>
      <c r="D123" s="3">
        <v>550</v>
      </c>
      <c r="E123" s="3">
        <v>550</v>
      </c>
      <c r="F123" s="3">
        <v>550</v>
      </c>
      <c r="G123" t="b">
        <v>1</v>
      </c>
      <c r="H123" t="b">
        <v>1</v>
      </c>
    </row>
    <row r="124" spans="1:8" x14ac:dyDescent="0.3">
      <c r="A124" s="2" t="s">
        <v>3053</v>
      </c>
      <c r="B124" s="2" t="s">
        <v>3343</v>
      </c>
      <c r="C124" s="54">
        <v>0</v>
      </c>
      <c r="D124" s="54">
        <v>0</v>
      </c>
      <c r="E124" s="54">
        <v>0</v>
      </c>
      <c r="F124" s="54">
        <v>0</v>
      </c>
      <c r="G124" t="b">
        <v>1</v>
      </c>
      <c r="H124" t="b">
        <v>1</v>
      </c>
    </row>
    <row r="125" spans="1:8" x14ac:dyDescent="0.3">
      <c r="A125" s="2" t="s">
        <v>3050</v>
      </c>
      <c r="B125" s="2" t="s">
        <v>3344</v>
      </c>
      <c r="C125" s="3">
        <v>175000</v>
      </c>
      <c r="D125" s="3">
        <v>91951.75</v>
      </c>
      <c r="E125" s="3">
        <v>116825.84</v>
      </c>
      <c r="F125" s="3">
        <v>116825.84</v>
      </c>
      <c r="G125" t="b">
        <v>1</v>
      </c>
      <c r="H125" t="b">
        <v>1</v>
      </c>
    </row>
    <row r="126" spans="1:8" x14ac:dyDescent="0.3">
      <c r="A126" s="2" t="s">
        <v>3049</v>
      </c>
      <c r="B126" s="2" t="s">
        <v>3345</v>
      </c>
      <c r="C126" s="3">
        <v>40000</v>
      </c>
      <c r="D126" s="3">
        <v>9913.8700000000008</v>
      </c>
      <c r="E126" s="3">
        <v>29109.74</v>
      </c>
      <c r="F126" s="3">
        <v>39039.74</v>
      </c>
      <c r="G126" t="b">
        <v>1</v>
      </c>
      <c r="H126" t="b">
        <v>1</v>
      </c>
    </row>
    <row r="127" spans="1:8" x14ac:dyDescent="0.3">
      <c r="A127" s="2" t="s">
        <v>3048</v>
      </c>
      <c r="B127" s="2" t="s">
        <v>3346</v>
      </c>
      <c r="C127" s="3">
        <v>3000</v>
      </c>
      <c r="D127" s="54">
        <v>0</v>
      </c>
      <c r="E127" s="3">
        <v>0</v>
      </c>
      <c r="F127" s="54">
        <v>0</v>
      </c>
      <c r="G127" t="b">
        <v>1</v>
      </c>
      <c r="H127" t="b">
        <v>1</v>
      </c>
    </row>
    <row r="128" spans="1:8" x14ac:dyDescent="0.3">
      <c r="A128" s="2" t="s">
        <v>3046</v>
      </c>
      <c r="B128" s="2" t="s">
        <v>3347</v>
      </c>
      <c r="C128" s="3">
        <v>500</v>
      </c>
      <c r="D128" s="54">
        <v>0</v>
      </c>
      <c r="E128" s="3">
        <v>0</v>
      </c>
      <c r="F128" s="54">
        <v>0</v>
      </c>
      <c r="G128" t="b">
        <v>1</v>
      </c>
      <c r="H128" t="b">
        <v>1</v>
      </c>
    </row>
    <row r="129" spans="1:8" x14ac:dyDescent="0.3">
      <c r="A129" s="2" t="s">
        <v>3045</v>
      </c>
      <c r="B129" s="2" t="s">
        <v>3348</v>
      </c>
      <c r="C129" s="54">
        <v>0</v>
      </c>
      <c r="D129" s="54">
        <v>0</v>
      </c>
      <c r="E129" s="54">
        <v>0</v>
      </c>
      <c r="F129" s="54">
        <v>0</v>
      </c>
      <c r="G129" t="b">
        <v>1</v>
      </c>
      <c r="H129" t="b">
        <v>1</v>
      </c>
    </row>
    <row r="130" spans="1:8" x14ac:dyDescent="0.3">
      <c r="A130" s="2" t="s">
        <v>3044</v>
      </c>
      <c r="B130" s="2" t="s">
        <v>3349</v>
      </c>
      <c r="C130" s="3">
        <v>106953</v>
      </c>
      <c r="D130" s="3">
        <v>77923.070000000007</v>
      </c>
      <c r="E130" s="3">
        <v>105570.46</v>
      </c>
      <c r="F130" s="3">
        <v>105570.46</v>
      </c>
      <c r="G130" t="b">
        <v>1</v>
      </c>
      <c r="H130" t="b">
        <v>1</v>
      </c>
    </row>
    <row r="131" spans="1:8" x14ac:dyDescent="0.3">
      <c r="A131" s="2" t="s">
        <v>3040</v>
      </c>
      <c r="B131" s="2" t="s">
        <v>3350</v>
      </c>
      <c r="C131" s="3">
        <v>1350</v>
      </c>
      <c r="D131" s="3">
        <v>97.32</v>
      </c>
      <c r="E131" s="3">
        <v>1313.99</v>
      </c>
      <c r="F131" s="3">
        <v>1313.99</v>
      </c>
      <c r="G131" t="b">
        <v>1</v>
      </c>
      <c r="H131" t="b">
        <v>1</v>
      </c>
    </row>
    <row r="132" spans="1:8" x14ac:dyDescent="0.3">
      <c r="A132" s="2" t="s">
        <v>3039</v>
      </c>
      <c r="B132" s="2" t="s">
        <v>3351</v>
      </c>
      <c r="C132" s="3">
        <v>500</v>
      </c>
      <c r="D132" s="54">
        <v>0</v>
      </c>
      <c r="E132" s="3">
        <v>519.09</v>
      </c>
      <c r="F132" s="3">
        <v>519.09</v>
      </c>
      <c r="G132" t="b">
        <v>1</v>
      </c>
      <c r="H132" t="b">
        <v>1</v>
      </c>
    </row>
    <row r="133" spans="1:8" x14ac:dyDescent="0.3">
      <c r="A133" s="2" t="s">
        <v>3038</v>
      </c>
      <c r="B133" s="2" t="s">
        <v>3352</v>
      </c>
      <c r="C133" s="3">
        <v>2800</v>
      </c>
      <c r="D133" s="3">
        <v>199</v>
      </c>
      <c r="E133" s="3">
        <v>3102.02</v>
      </c>
      <c r="F133" s="3">
        <v>3268.27</v>
      </c>
      <c r="G133" t="b">
        <v>1</v>
      </c>
      <c r="H133" t="b">
        <v>1</v>
      </c>
    </row>
    <row r="134" spans="1:8" x14ac:dyDescent="0.3">
      <c r="A134" s="2" t="s">
        <v>4023</v>
      </c>
      <c r="B134" s="2" t="s">
        <v>4028</v>
      </c>
      <c r="C134" s="3">
        <v>1200</v>
      </c>
      <c r="D134" s="3">
        <v>904.29</v>
      </c>
      <c r="E134" s="3">
        <v>1205.24</v>
      </c>
      <c r="F134" s="3">
        <v>1205.24</v>
      </c>
      <c r="G134" t="b">
        <v>1</v>
      </c>
      <c r="H134" t="b">
        <v>1</v>
      </c>
    </row>
    <row r="135" spans="1:8" x14ac:dyDescent="0.3">
      <c r="A135" s="2" t="s">
        <v>3028</v>
      </c>
      <c r="B135" s="2" t="s">
        <v>3353</v>
      </c>
      <c r="C135" s="3">
        <v>1100</v>
      </c>
      <c r="D135" s="3">
        <v>1100</v>
      </c>
      <c r="E135" s="3">
        <v>1100</v>
      </c>
      <c r="F135" s="3">
        <v>1100</v>
      </c>
      <c r="G135" t="b">
        <v>1</v>
      </c>
      <c r="H135" t="b">
        <v>1</v>
      </c>
    </row>
    <row r="136" spans="1:8" x14ac:dyDescent="0.3">
      <c r="A136" s="2" t="s">
        <v>3027</v>
      </c>
      <c r="B136" s="2" t="s">
        <v>3354</v>
      </c>
      <c r="C136" s="3">
        <v>500</v>
      </c>
      <c r="D136" s="3">
        <v>500</v>
      </c>
      <c r="E136" s="3">
        <v>295</v>
      </c>
      <c r="F136" s="3">
        <v>295</v>
      </c>
      <c r="G136" t="b">
        <v>1</v>
      </c>
      <c r="H136" t="b">
        <v>1</v>
      </c>
    </row>
    <row r="137" spans="1:8" x14ac:dyDescent="0.3">
      <c r="A137" s="2" t="s">
        <v>3023</v>
      </c>
      <c r="B137" s="2" t="s">
        <v>3355</v>
      </c>
      <c r="C137" s="54">
        <v>0</v>
      </c>
      <c r="D137" s="54">
        <v>0</v>
      </c>
      <c r="E137" s="54">
        <v>0</v>
      </c>
      <c r="F137" s="54">
        <v>0</v>
      </c>
      <c r="G137" t="b">
        <v>1</v>
      </c>
      <c r="H137" t="b">
        <v>1</v>
      </c>
    </row>
    <row r="138" spans="1:8" x14ac:dyDescent="0.3">
      <c r="A138" s="2" t="s">
        <v>3022</v>
      </c>
      <c r="B138" s="2" t="s">
        <v>3356</v>
      </c>
      <c r="C138" s="3">
        <v>71662.81</v>
      </c>
      <c r="D138" s="3">
        <v>53920.78</v>
      </c>
      <c r="E138" s="3">
        <v>66904.47</v>
      </c>
      <c r="F138" s="3">
        <v>66904.47</v>
      </c>
      <c r="G138" t="b">
        <v>1</v>
      </c>
      <c r="H138" t="b">
        <v>1</v>
      </c>
    </row>
    <row r="139" spans="1:8" x14ac:dyDescent="0.3">
      <c r="A139" s="2" t="s">
        <v>3019</v>
      </c>
      <c r="B139" s="2" t="s">
        <v>4054</v>
      </c>
      <c r="C139" s="3">
        <v>0</v>
      </c>
      <c r="D139" s="54">
        <v>0</v>
      </c>
      <c r="E139" s="3">
        <v>644.70000000000005</v>
      </c>
      <c r="F139" s="3">
        <v>644.70000000000005</v>
      </c>
      <c r="G139" t="b">
        <v>1</v>
      </c>
      <c r="H139" t="b">
        <v>1</v>
      </c>
    </row>
    <row r="140" spans="1:8" x14ac:dyDescent="0.3">
      <c r="A140" s="2" t="s">
        <v>3018</v>
      </c>
      <c r="B140" s="2" t="s">
        <v>4055</v>
      </c>
      <c r="C140" s="3">
        <v>1500</v>
      </c>
      <c r="D140" s="3">
        <v>878.55</v>
      </c>
      <c r="E140" s="3">
        <v>1584.65</v>
      </c>
      <c r="F140" s="3">
        <v>1584.65</v>
      </c>
      <c r="G140" t="b">
        <v>1</v>
      </c>
      <c r="H140" t="b">
        <v>1</v>
      </c>
    </row>
    <row r="141" spans="1:8" x14ac:dyDescent="0.3">
      <c r="A141" s="2" t="s">
        <v>3017</v>
      </c>
      <c r="B141" s="2" t="s">
        <v>4056</v>
      </c>
      <c r="C141" s="3">
        <v>16000</v>
      </c>
      <c r="D141" s="3">
        <v>2021.23</v>
      </c>
      <c r="E141" s="3">
        <v>0</v>
      </c>
      <c r="F141" s="54">
        <v>0</v>
      </c>
      <c r="G141" t="b">
        <v>1</v>
      </c>
      <c r="H141" t="b">
        <v>1</v>
      </c>
    </row>
    <row r="142" spans="1:8" x14ac:dyDescent="0.3">
      <c r="A142" s="2" t="s">
        <v>3016</v>
      </c>
      <c r="B142" s="2" t="s">
        <v>4090</v>
      </c>
      <c r="C142" s="3">
        <v>21500</v>
      </c>
      <c r="D142" s="3">
        <v>10633.6</v>
      </c>
      <c r="E142" s="3">
        <v>0</v>
      </c>
      <c r="F142" s="54">
        <v>0</v>
      </c>
      <c r="G142" t="b">
        <v>1</v>
      </c>
      <c r="H142" t="b">
        <v>1</v>
      </c>
    </row>
    <row r="143" spans="1:8" x14ac:dyDescent="0.3">
      <c r="A143" s="2" t="s">
        <v>4370</v>
      </c>
      <c r="B143" s="2" t="s">
        <v>4373</v>
      </c>
      <c r="C143" s="3">
        <v>1000</v>
      </c>
      <c r="D143" s="54">
        <v>0</v>
      </c>
      <c r="E143" s="3">
        <v>0</v>
      </c>
      <c r="F143" s="54">
        <v>0</v>
      </c>
      <c r="G143" t="b">
        <v>1</v>
      </c>
      <c r="H143" t="b">
        <v>1</v>
      </c>
    </row>
    <row r="144" spans="1:8" x14ac:dyDescent="0.3">
      <c r="A144" s="2" t="s">
        <v>3015</v>
      </c>
      <c r="B144" s="2" t="s">
        <v>4057</v>
      </c>
      <c r="C144" s="3">
        <v>2000</v>
      </c>
      <c r="D144" s="3">
        <v>23.99</v>
      </c>
      <c r="E144" s="3">
        <v>2059.48</v>
      </c>
      <c r="F144" s="3">
        <v>2059.48</v>
      </c>
      <c r="G144" t="b">
        <v>1</v>
      </c>
      <c r="H144" t="b">
        <v>1</v>
      </c>
    </row>
    <row r="145" spans="1:8" x14ac:dyDescent="0.3">
      <c r="A145" s="2" t="s">
        <v>3014</v>
      </c>
      <c r="B145" s="2" t="s">
        <v>4058</v>
      </c>
      <c r="C145" s="3">
        <v>1200</v>
      </c>
      <c r="D145" s="3">
        <v>1277.55</v>
      </c>
      <c r="E145" s="3">
        <v>12033.32</v>
      </c>
      <c r="F145" s="3">
        <v>12033.32</v>
      </c>
      <c r="G145" t="b">
        <v>1</v>
      </c>
      <c r="H145" t="b">
        <v>1</v>
      </c>
    </row>
    <row r="146" spans="1:8" x14ac:dyDescent="0.3">
      <c r="A146" s="2" t="s">
        <v>3013</v>
      </c>
      <c r="B146" s="2" t="s">
        <v>4059</v>
      </c>
      <c r="C146" s="3">
        <v>50000</v>
      </c>
      <c r="D146" s="3">
        <v>26556.49</v>
      </c>
      <c r="E146" s="3">
        <v>21059.25</v>
      </c>
      <c r="F146" s="3">
        <v>21059.25</v>
      </c>
      <c r="G146" t="b">
        <v>1</v>
      </c>
      <c r="H146" t="b">
        <v>1</v>
      </c>
    </row>
    <row r="147" spans="1:8" x14ac:dyDescent="0.3">
      <c r="A147" s="2" t="s">
        <v>3011</v>
      </c>
      <c r="B147" s="2" t="s">
        <v>3357</v>
      </c>
      <c r="C147" s="3">
        <v>1500</v>
      </c>
      <c r="D147" s="54">
        <v>0</v>
      </c>
      <c r="E147" s="3">
        <v>1260</v>
      </c>
      <c r="F147" s="3">
        <v>1260</v>
      </c>
      <c r="G147" t="b">
        <v>1</v>
      </c>
      <c r="H147" t="b">
        <v>1</v>
      </c>
    </row>
    <row r="148" spans="1:8" x14ac:dyDescent="0.3">
      <c r="A148" s="2" t="s">
        <v>3010</v>
      </c>
      <c r="B148" s="2" t="s">
        <v>3358</v>
      </c>
      <c r="C148" s="3">
        <v>6000</v>
      </c>
      <c r="D148" s="3">
        <v>13377.27</v>
      </c>
      <c r="E148" s="3">
        <v>4632.84</v>
      </c>
      <c r="F148" s="3">
        <v>4977.84</v>
      </c>
      <c r="G148" t="b">
        <v>1</v>
      </c>
      <c r="H148" t="b">
        <v>1</v>
      </c>
    </row>
    <row r="149" spans="1:8" x14ac:dyDescent="0.3">
      <c r="A149" s="2" t="s">
        <v>3009</v>
      </c>
      <c r="B149" s="2" t="s">
        <v>3359</v>
      </c>
      <c r="C149" s="3">
        <v>0</v>
      </c>
      <c r="D149" s="3">
        <v>962.27</v>
      </c>
      <c r="E149" s="3">
        <v>966.55</v>
      </c>
      <c r="F149" s="3">
        <v>966.55</v>
      </c>
      <c r="G149" t="b">
        <v>1</v>
      </c>
      <c r="H149" t="b">
        <v>1</v>
      </c>
    </row>
    <row r="150" spans="1:8" x14ac:dyDescent="0.3">
      <c r="A150" s="2" t="s">
        <v>3360</v>
      </c>
      <c r="B150" s="2" t="s">
        <v>3361</v>
      </c>
      <c r="C150" s="3">
        <v>0</v>
      </c>
      <c r="D150" s="54">
        <v>0</v>
      </c>
      <c r="E150" s="3">
        <v>884.51</v>
      </c>
      <c r="F150" s="3">
        <v>884.51</v>
      </c>
      <c r="G150" t="b">
        <v>1</v>
      </c>
      <c r="H150" t="b">
        <v>1</v>
      </c>
    </row>
    <row r="151" spans="1:8" x14ac:dyDescent="0.3">
      <c r="A151" s="2" t="s">
        <v>3008</v>
      </c>
      <c r="B151" s="2" t="s">
        <v>4060</v>
      </c>
      <c r="C151" s="3">
        <v>500</v>
      </c>
      <c r="D151" s="3">
        <v>1305</v>
      </c>
      <c r="E151" s="3">
        <v>1117.5</v>
      </c>
      <c r="F151" s="3">
        <v>1117.5</v>
      </c>
      <c r="G151" t="b">
        <v>1</v>
      </c>
      <c r="H151" t="b">
        <v>1</v>
      </c>
    </row>
    <row r="152" spans="1:8" x14ac:dyDescent="0.3">
      <c r="A152" s="2" t="s">
        <v>3006</v>
      </c>
      <c r="B152" s="2" t="s">
        <v>3362</v>
      </c>
      <c r="C152" s="3">
        <v>1150</v>
      </c>
      <c r="D152" s="3">
        <v>1150</v>
      </c>
      <c r="E152" s="3">
        <v>1150</v>
      </c>
      <c r="F152" s="3">
        <v>1150</v>
      </c>
      <c r="G152" t="b">
        <v>1</v>
      </c>
      <c r="H152" t="b">
        <v>1</v>
      </c>
    </row>
    <row r="153" spans="1:8" x14ac:dyDescent="0.3">
      <c r="A153" s="2" t="s">
        <v>3005</v>
      </c>
      <c r="B153" s="2" t="s">
        <v>3363</v>
      </c>
      <c r="C153" s="54">
        <v>0</v>
      </c>
      <c r="D153" s="54">
        <v>0</v>
      </c>
      <c r="E153" s="54">
        <v>0</v>
      </c>
      <c r="F153" s="54">
        <v>0</v>
      </c>
      <c r="G153" t="b">
        <v>1</v>
      </c>
      <c r="H153" t="b">
        <v>1</v>
      </c>
    </row>
    <row r="154" spans="1:8" x14ac:dyDescent="0.3">
      <c r="A154" s="2" t="s">
        <v>3004</v>
      </c>
      <c r="B154" s="2" t="s">
        <v>3364</v>
      </c>
      <c r="C154" s="3">
        <v>134300</v>
      </c>
      <c r="D154" s="3">
        <v>105776.65</v>
      </c>
      <c r="E154" s="3">
        <v>137117.41</v>
      </c>
      <c r="F154" s="3">
        <v>137117.41</v>
      </c>
      <c r="G154" t="b">
        <v>1</v>
      </c>
      <c r="H154" t="b">
        <v>1</v>
      </c>
    </row>
    <row r="155" spans="1:8" x14ac:dyDescent="0.3">
      <c r="A155" s="2" t="s">
        <v>3002</v>
      </c>
      <c r="B155" s="2" t="s">
        <v>3365</v>
      </c>
      <c r="C155" s="3">
        <v>0</v>
      </c>
      <c r="D155" s="54">
        <v>0</v>
      </c>
      <c r="E155" s="3">
        <v>3919</v>
      </c>
      <c r="F155" s="3">
        <v>3919</v>
      </c>
      <c r="G155" t="b">
        <v>1</v>
      </c>
      <c r="H155" t="b">
        <v>1</v>
      </c>
    </row>
    <row r="156" spans="1:8" x14ac:dyDescent="0.3">
      <c r="A156" s="2" t="s">
        <v>3001</v>
      </c>
      <c r="B156" s="2" t="s">
        <v>3366</v>
      </c>
      <c r="C156" s="3">
        <v>10000</v>
      </c>
      <c r="D156" s="3">
        <v>7432.58</v>
      </c>
      <c r="E156" s="3">
        <v>3010.81</v>
      </c>
      <c r="F156" s="3">
        <v>3010.81</v>
      </c>
      <c r="G156" t="b">
        <v>1</v>
      </c>
      <c r="H156" t="b">
        <v>1</v>
      </c>
    </row>
    <row r="157" spans="1:8" x14ac:dyDescent="0.3">
      <c r="A157" s="2" t="s">
        <v>3000</v>
      </c>
      <c r="B157" s="2" t="s">
        <v>3367</v>
      </c>
      <c r="C157" s="3">
        <v>5100</v>
      </c>
      <c r="D157" s="3">
        <v>5021.1400000000003</v>
      </c>
      <c r="E157" s="3">
        <v>0</v>
      </c>
      <c r="F157" s="54">
        <v>0</v>
      </c>
      <c r="G157" t="b">
        <v>1</v>
      </c>
      <c r="H157" t="b">
        <v>1</v>
      </c>
    </row>
    <row r="158" spans="1:8" x14ac:dyDescent="0.3">
      <c r="A158" s="2" t="s">
        <v>2989</v>
      </c>
      <c r="B158" s="2" t="s">
        <v>3368</v>
      </c>
      <c r="C158" s="3">
        <v>1500</v>
      </c>
      <c r="D158" s="3">
        <v>1428</v>
      </c>
      <c r="E158" s="3">
        <v>1428</v>
      </c>
      <c r="F158" s="3">
        <v>1428</v>
      </c>
      <c r="G158" t="b">
        <v>1</v>
      </c>
      <c r="H158" t="b">
        <v>1</v>
      </c>
    </row>
    <row r="159" spans="1:8" x14ac:dyDescent="0.3">
      <c r="A159" s="2" t="s">
        <v>2987</v>
      </c>
      <c r="B159" s="2" t="s">
        <v>3369</v>
      </c>
      <c r="C159" s="3">
        <v>3200</v>
      </c>
      <c r="D159" s="54">
        <v>0</v>
      </c>
      <c r="E159" s="3">
        <v>1690</v>
      </c>
      <c r="F159" s="3">
        <v>1690</v>
      </c>
      <c r="G159" t="b">
        <v>1</v>
      </c>
      <c r="H159" t="b">
        <v>1</v>
      </c>
    </row>
    <row r="160" spans="1:8" x14ac:dyDescent="0.3">
      <c r="A160" s="2" t="s">
        <v>2985</v>
      </c>
      <c r="B160" s="2" t="s">
        <v>3370</v>
      </c>
      <c r="C160" s="3">
        <v>0</v>
      </c>
      <c r="D160" s="54">
        <v>0</v>
      </c>
      <c r="E160" s="3">
        <v>486.6</v>
      </c>
      <c r="F160" s="3">
        <v>486.6</v>
      </c>
      <c r="G160" t="b">
        <v>1</v>
      </c>
      <c r="H160" t="b">
        <v>1</v>
      </c>
    </row>
    <row r="161" spans="1:8" x14ac:dyDescent="0.3">
      <c r="A161" s="2" t="s">
        <v>2984</v>
      </c>
      <c r="B161" s="2" t="s">
        <v>3371</v>
      </c>
      <c r="C161" s="3">
        <v>0</v>
      </c>
      <c r="D161" s="54">
        <v>0</v>
      </c>
      <c r="E161" s="3">
        <v>80.319999999999993</v>
      </c>
      <c r="F161" s="3">
        <v>80.319999999999993</v>
      </c>
      <c r="G161" t="b">
        <v>1</v>
      </c>
      <c r="H161" t="b">
        <v>1</v>
      </c>
    </row>
    <row r="162" spans="1:8" x14ac:dyDescent="0.3">
      <c r="A162" s="2" t="s">
        <v>2983</v>
      </c>
      <c r="B162" s="2" t="s">
        <v>3372</v>
      </c>
      <c r="C162" s="3">
        <v>0</v>
      </c>
      <c r="D162" s="54">
        <v>0</v>
      </c>
      <c r="E162" s="3">
        <v>1159.8399999999999</v>
      </c>
      <c r="F162" s="3">
        <v>1159.8399999999999</v>
      </c>
      <c r="G162" t="b">
        <v>1</v>
      </c>
      <c r="H162" t="b">
        <v>1</v>
      </c>
    </row>
    <row r="163" spans="1:8" x14ac:dyDescent="0.3">
      <c r="A163" s="2" t="s">
        <v>2981</v>
      </c>
      <c r="B163" s="2" t="s">
        <v>3373</v>
      </c>
      <c r="C163" s="3">
        <v>200</v>
      </c>
      <c r="D163" s="54">
        <v>0</v>
      </c>
      <c r="E163" s="3">
        <v>0</v>
      </c>
      <c r="F163" s="54">
        <v>0</v>
      </c>
      <c r="G163" t="b">
        <v>1</v>
      </c>
      <c r="H163" t="b">
        <v>1</v>
      </c>
    </row>
    <row r="164" spans="1:8" x14ac:dyDescent="0.3">
      <c r="A164" s="2" t="s">
        <v>2980</v>
      </c>
      <c r="B164" s="2" t="s">
        <v>3374</v>
      </c>
      <c r="C164" s="3">
        <v>1000</v>
      </c>
      <c r="D164" s="3">
        <v>596.1</v>
      </c>
      <c r="E164" s="3">
        <v>688.35</v>
      </c>
      <c r="F164" s="3">
        <v>688.35</v>
      </c>
      <c r="G164" t="b">
        <v>1</v>
      </c>
      <c r="H164" t="b">
        <v>1</v>
      </c>
    </row>
    <row r="165" spans="1:8" x14ac:dyDescent="0.3">
      <c r="A165" s="2" t="s">
        <v>2979</v>
      </c>
      <c r="B165" s="2" t="s">
        <v>3375</v>
      </c>
      <c r="C165" s="3">
        <v>5900</v>
      </c>
      <c r="D165" s="3">
        <v>4577.5</v>
      </c>
      <c r="E165" s="3">
        <v>5791.45</v>
      </c>
      <c r="F165" s="3">
        <v>5791.45</v>
      </c>
      <c r="G165" t="b">
        <v>1</v>
      </c>
      <c r="H165" t="b">
        <v>1</v>
      </c>
    </row>
    <row r="166" spans="1:8" x14ac:dyDescent="0.3">
      <c r="A166" s="2" t="s">
        <v>2978</v>
      </c>
      <c r="B166" s="2" t="s">
        <v>3376</v>
      </c>
      <c r="C166" s="3">
        <v>1000</v>
      </c>
      <c r="D166" s="3">
        <v>225</v>
      </c>
      <c r="E166" s="3">
        <v>410</v>
      </c>
      <c r="F166" s="3">
        <v>410</v>
      </c>
      <c r="G166" t="b">
        <v>1</v>
      </c>
      <c r="H166" t="b">
        <v>1</v>
      </c>
    </row>
    <row r="167" spans="1:8" x14ac:dyDescent="0.3">
      <c r="A167" s="2" t="s">
        <v>2977</v>
      </c>
      <c r="B167" s="2" t="s">
        <v>3377</v>
      </c>
      <c r="C167" s="3">
        <v>250</v>
      </c>
      <c r="D167" s="54">
        <v>0</v>
      </c>
      <c r="E167" s="3">
        <v>233.33</v>
      </c>
      <c r="F167" s="3">
        <v>233.33</v>
      </c>
      <c r="G167" t="b">
        <v>1</v>
      </c>
      <c r="H167" t="b">
        <v>1</v>
      </c>
    </row>
    <row r="168" spans="1:8" x14ac:dyDescent="0.3">
      <c r="A168" s="2" t="s">
        <v>2976</v>
      </c>
      <c r="B168" s="2" t="s">
        <v>1084</v>
      </c>
      <c r="C168" s="3">
        <v>750</v>
      </c>
      <c r="D168" s="54">
        <v>0</v>
      </c>
      <c r="E168" s="3">
        <v>0</v>
      </c>
      <c r="F168" s="54">
        <v>0</v>
      </c>
      <c r="G168" t="b">
        <v>1</v>
      </c>
      <c r="H168" t="b">
        <v>1</v>
      </c>
    </row>
    <row r="169" spans="1:8" x14ac:dyDescent="0.3">
      <c r="A169" s="2" t="s">
        <v>2975</v>
      </c>
      <c r="B169" s="2" t="s">
        <v>3378</v>
      </c>
      <c r="C169" s="3">
        <v>250000</v>
      </c>
      <c r="D169" s="3">
        <v>124770.33</v>
      </c>
      <c r="E169" s="3">
        <v>290000</v>
      </c>
      <c r="F169" s="3">
        <v>128449.87</v>
      </c>
      <c r="G169" t="b">
        <v>1</v>
      </c>
      <c r="H169" t="b">
        <v>1</v>
      </c>
    </row>
    <row r="170" spans="1:8" x14ac:dyDescent="0.3">
      <c r="A170" s="2" t="s">
        <v>2974</v>
      </c>
      <c r="B170" s="2" t="s">
        <v>3379</v>
      </c>
      <c r="C170" s="3">
        <v>5000</v>
      </c>
      <c r="D170" s="3">
        <v>1935.8</v>
      </c>
      <c r="E170" s="3">
        <v>-7019.47</v>
      </c>
      <c r="F170" s="3">
        <v>-7019.47</v>
      </c>
      <c r="G170" t="b">
        <v>1</v>
      </c>
      <c r="H170" t="b">
        <v>1</v>
      </c>
    </row>
    <row r="171" spans="1:8" x14ac:dyDescent="0.3">
      <c r="A171" s="2" t="s">
        <v>2973</v>
      </c>
      <c r="B171" s="2" t="s">
        <v>3380</v>
      </c>
      <c r="C171" s="3">
        <v>5000</v>
      </c>
      <c r="D171" s="3">
        <v>3408.78</v>
      </c>
      <c r="E171" s="3">
        <v>2510.38</v>
      </c>
      <c r="F171" s="3">
        <v>2510.38</v>
      </c>
      <c r="G171" t="b">
        <v>1</v>
      </c>
      <c r="H171" t="b">
        <v>1</v>
      </c>
    </row>
    <row r="172" spans="1:8" x14ac:dyDescent="0.3">
      <c r="A172" s="2" t="s">
        <v>2972</v>
      </c>
      <c r="B172" s="2" t="s">
        <v>3381</v>
      </c>
      <c r="C172" s="3">
        <v>4000</v>
      </c>
      <c r="D172" s="54">
        <v>0</v>
      </c>
      <c r="E172" s="3">
        <v>3949.75</v>
      </c>
      <c r="F172" s="3">
        <v>3949.75</v>
      </c>
      <c r="G172" t="b">
        <v>1</v>
      </c>
      <c r="H172" t="b">
        <v>1</v>
      </c>
    </row>
    <row r="173" spans="1:8" x14ac:dyDescent="0.3">
      <c r="A173" s="2" t="s">
        <v>2970</v>
      </c>
      <c r="B173" s="2" t="s">
        <v>3382</v>
      </c>
      <c r="C173" s="3">
        <v>0</v>
      </c>
      <c r="D173" s="3">
        <v>0</v>
      </c>
      <c r="E173" s="3">
        <v>43234.66</v>
      </c>
      <c r="F173" s="3">
        <v>43234.66</v>
      </c>
      <c r="G173" t="b">
        <v>1</v>
      </c>
      <c r="H173" t="b">
        <v>1</v>
      </c>
    </row>
    <row r="174" spans="1:8" x14ac:dyDescent="0.3">
      <c r="A174" s="2" t="s">
        <v>2964</v>
      </c>
      <c r="B174" s="2" t="s">
        <v>3383</v>
      </c>
      <c r="C174" s="3">
        <v>61963.8</v>
      </c>
      <c r="D174" s="3">
        <v>67632.84</v>
      </c>
      <c r="E174" s="3">
        <v>3000</v>
      </c>
      <c r="F174" s="3">
        <v>-13105.01</v>
      </c>
      <c r="G174" t="b">
        <v>1</v>
      </c>
      <c r="H174" t="b">
        <v>1</v>
      </c>
    </row>
    <row r="175" spans="1:8" x14ac:dyDescent="0.3">
      <c r="A175" s="2" t="s">
        <v>2963</v>
      </c>
      <c r="B175" s="2" t="s">
        <v>4374</v>
      </c>
      <c r="C175" s="3">
        <v>4000</v>
      </c>
      <c r="D175" s="3">
        <v>3637</v>
      </c>
      <c r="E175" s="3">
        <v>0</v>
      </c>
      <c r="F175" s="54">
        <v>0</v>
      </c>
      <c r="G175" t="b">
        <v>1</v>
      </c>
      <c r="H175" t="b">
        <v>1</v>
      </c>
    </row>
    <row r="176" spans="1:8" x14ac:dyDescent="0.3">
      <c r="A176" s="2" t="s">
        <v>4397</v>
      </c>
      <c r="B176" s="2" t="s">
        <v>4398</v>
      </c>
      <c r="C176" s="3">
        <v>10000</v>
      </c>
      <c r="D176" s="3">
        <v>3500</v>
      </c>
      <c r="E176" s="3">
        <v>2101.5</v>
      </c>
      <c r="F176" s="3">
        <v>2101.5</v>
      </c>
      <c r="G176" t="b">
        <v>1</v>
      </c>
      <c r="H176" t="b">
        <v>1</v>
      </c>
    </row>
    <row r="177" spans="1:8" x14ac:dyDescent="0.3">
      <c r="A177" s="2" t="s">
        <v>2961</v>
      </c>
      <c r="B177" s="2" t="s">
        <v>3384</v>
      </c>
      <c r="C177" s="3">
        <v>0</v>
      </c>
      <c r="D177" s="3">
        <v>654.99</v>
      </c>
      <c r="E177" s="3">
        <v>0</v>
      </c>
      <c r="F177" s="54">
        <v>0</v>
      </c>
      <c r="G177" t="b">
        <v>1</v>
      </c>
      <c r="H177" t="b">
        <v>1</v>
      </c>
    </row>
    <row r="178" spans="1:8" x14ac:dyDescent="0.3">
      <c r="A178" s="2" t="s">
        <v>2960</v>
      </c>
      <c r="B178" s="2" t="s">
        <v>3385</v>
      </c>
      <c r="C178" s="3">
        <v>500</v>
      </c>
      <c r="D178" s="3">
        <v>400</v>
      </c>
      <c r="E178" s="3">
        <v>0</v>
      </c>
      <c r="F178" s="54">
        <v>0</v>
      </c>
      <c r="G178" t="b">
        <v>1</v>
      </c>
      <c r="H178" t="b">
        <v>1</v>
      </c>
    </row>
    <row r="179" spans="1:8" x14ac:dyDescent="0.3">
      <c r="A179" s="2" t="s">
        <v>2959</v>
      </c>
      <c r="B179" s="2" t="s">
        <v>3386</v>
      </c>
      <c r="C179" s="3">
        <v>0</v>
      </c>
      <c r="D179" s="54">
        <v>0</v>
      </c>
      <c r="E179" s="3">
        <v>1024</v>
      </c>
      <c r="F179" s="3">
        <v>1024</v>
      </c>
      <c r="G179" t="b">
        <v>1</v>
      </c>
      <c r="H179" t="b">
        <v>1</v>
      </c>
    </row>
    <row r="180" spans="1:8" x14ac:dyDescent="0.3">
      <c r="A180" s="2" t="s">
        <v>2957</v>
      </c>
      <c r="B180" s="2" t="s">
        <v>3387</v>
      </c>
      <c r="C180" s="3">
        <v>1800</v>
      </c>
      <c r="D180" s="3">
        <v>1800</v>
      </c>
      <c r="E180" s="3">
        <v>1800</v>
      </c>
      <c r="F180" s="3">
        <v>1800</v>
      </c>
      <c r="G180" t="b">
        <v>1</v>
      </c>
      <c r="H180" t="b">
        <v>1</v>
      </c>
    </row>
    <row r="181" spans="1:8" x14ac:dyDescent="0.3">
      <c r="A181" s="2" t="s">
        <v>2953</v>
      </c>
      <c r="B181" s="2" t="s">
        <v>3388</v>
      </c>
      <c r="C181" s="3">
        <v>0</v>
      </c>
      <c r="D181" s="3">
        <v>9952.82</v>
      </c>
      <c r="E181" s="3">
        <v>2300</v>
      </c>
      <c r="F181" s="3">
        <v>2300</v>
      </c>
      <c r="G181" t="b">
        <v>1</v>
      </c>
      <c r="H181" t="b">
        <v>1</v>
      </c>
    </row>
    <row r="182" spans="1:8" x14ac:dyDescent="0.3">
      <c r="A182" s="2" t="s">
        <v>2948</v>
      </c>
      <c r="B182" s="2" t="s">
        <v>3389</v>
      </c>
      <c r="C182" s="54">
        <v>0</v>
      </c>
      <c r="D182" s="54">
        <v>0</v>
      </c>
      <c r="E182" s="54">
        <v>0</v>
      </c>
      <c r="F182" s="54">
        <v>0</v>
      </c>
      <c r="G182" t="b">
        <v>1</v>
      </c>
      <c r="H182" t="b">
        <v>1</v>
      </c>
    </row>
    <row r="183" spans="1:8" x14ac:dyDescent="0.3">
      <c r="A183" s="2" t="s">
        <v>2946</v>
      </c>
      <c r="B183" s="2" t="s">
        <v>3390</v>
      </c>
      <c r="C183" s="3">
        <v>7500</v>
      </c>
      <c r="D183" s="3">
        <v>5296.2</v>
      </c>
      <c r="E183" s="3">
        <v>8930.24</v>
      </c>
      <c r="F183" s="3">
        <v>8930.24</v>
      </c>
      <c r="G183" t="b">
        <v>1</v>
      </c>
      <c r="H183" t="b">
        <v>1</v>
      </c>
    </row>
    <row r="184" spans="1:8" x14ac:dyDescent="0.3">
      <c r="A184" s="2" t="s">
        <v>2944</v>
      </c>
      <c r="B184" s="2" t="s">
        <v>3391</v>
      </c>
      <c r="C184" s="54">
        <v>0</v>
      </c>
      <c r="D184" s="54">
        <v>0</v>
      </c>
      <c r="E184" s="54">
        <v>0</v>
      </c>
      <c r="F184" s="54">
        <v>0</v>
      </c>
      <c r="G184" t="b">
        <v>1</v>
      </c>
      <c r="H184" t="b">
        <v>1</v>
      </c>
    </row>
    <row r="185" spans="1:8" x14ac:dyDescent="0.3">
      <c r="A185" s="2" t="s">
        <v>2942</v>
      </c>
      <c r="B185" s="2" t="s">
        <v>3392</v>
      </c>
      <c r="C185" s="3">
        <v>16000</v>
      </c>
      <c r="D185" s="3">
        <v>6828</v>
      </c>
      <c r="E185" s="3">
        <v>718.72</v>
      </c>
      <c r="F185" s="3">
        <v>-4281.28</v>
      </c>
      <c r="G185" t="b">
        <v>1</v>
      </c>
      <c r="H185" t="b">
        <v>1</v>
      </c>
    </row>
    <row r="186" spans="1:8" x14ac:dyDescent="0.3">
      <c r="A186" s="2" t="s">
        <v>2941</v>
      </c>
      <c r="B186" s="2" t="s">
        <v>3393</v>
      </c>
      <c r="C186" s="54">
        <v>0</v>
      </c>
      <c r="D186" s="54">
        <v>0</v>
      </c>
      <c r="E186" s="54">
        <v>0</v>
      </c>
      <c r="F186" s="54">
        <v>0</v>
      </c>
      <c r="G186" t="b">
        <v>1</v>
      </c>
      <c r="H186" t="b">
        <v>1</v>
      </c>
    </row>
    <row r="187" spans="1:8" x14ac:dyDescent="0.3">
      <c r="A187" s="2" t="s">
        <v>2939</v>
      </c>
      <c r="B187" s="2" t="s">
        <v>3394</v>
      </c>
      <c r="C187" s="3">
        <v>2500</v>
      </c>
      <c r="D187" s="3">
        <v>0</v>
      </c>
      <c r="E187" s="3">
        <v>2500</v>
      </c>
      <c r="F187" s="3">
        <v>756</v>
      </c>
      <c r="G187" t="b">
        <v>1</v>
      </c>
      <c r="H187" t="b">
        <v>1</v>
      </c>
    </row>
    <row r="188" spans="1:8" x14ac:dyDescent="0.3">
      <c r="A188" s="2" t="s">
        <v>2937</v>
      </c>
      <c r="B188" s="2" t="s">
        <v>3395</v>
      </c>
      <c r="C188" s="54">
        <v>0</v>
      </c>
      <c r="D188" s="54">
        <v>0</v>
      </c>
      <c r="E188" s="54">
        <v>0</v>
      </c>
      <c r="F188" s="54">
        <v>0</v>
      </c>
      <c r="G188" t="b">
        <v>1</v>
      </c>
      <c r="H188" t="b">
        <v>1</v>
      </c>
    </row>
    <row r="189" spans="1:8" x14ac:dyDescent="0.3">
      <c r="A189" s="2" t="s">
        <v>2935</v>
      </c>
      <c r="B189" s="2" t="s">
        <v>3396</v>
      </c>
      <c r="C189" s="3">
        <v>335000</v>
      </c>
      <c r="D189" s="3">
        <v>314022.58</v>
      </c>
      <c r="E189" s="3">
        <v>330558.90999999997</v>
      </c>
      <c r="F189" s="3">
        <v>330558.90999999997</v>
      </c>
      <c r="G189" t="b">
        <v>1</v>
      </c>
      <c r="H189" t="b">
        <v>1</v>
      </c>
    </row>
    <row r="190" spans="1:8" x14ac:dyDescent="0.3">
      <c r="A190" s="2" t="s">
        <v>2934</v>
      </c>
      <c r="B190" s="2" t="s">
        <v>3397</v>
      </c>
      <c r="C190" s="54">
        <v>0</v>
      </c>
      <c r="D190" s="54">
        <v>0</v>
      </c>
      <c r="E190" s="54">
        <v>0</v>
      </c>
      <c r="F190" s="54">
        <v>0</v>
      </c>
      <c r="G190" t="b">
        <v>1</v>
      </c>
      <c r="H190" t="b">
        <v>1</v>
      </c>
    </row>
    <row r="191" spans="1:8" x14ac:dyDescent="0.3">
      <c r="A191" s="2" t="s">
        <v>2932</v>
      </c>
      <c r="B191" s="2" t="s">
        <v>3398</v>
      </c>
      <c r="C191" s="3">
        <v>5472</v>
      </c>
      <c r="D191" s="3">
        <v>5472</v>
      </c>
      <c r="E191" s="3">
        <v>5472</v>
      </c>
      <c r="F191" s="3">
        <v>5472</v>
      </c>
      <c r="G191" t="b">
        <v>1</v>
      </c>
      <c r="H191" t="b">
        <v>1</v>
      </c>
    </row>
    <row r="192" spans="1:8" x14ac:dyDescent="0.3">
      <c r="A192" s="2" t="s">
        <v>2927</v>
      </c>
      <c r="B192" s="2" t="s">
        <v>3399</v>
      </c>
      <c r="C192" s="54">
        <v>0</v>
      </c>
      <c r="D192" s="54">
        <v>0</v>
      </c>
      <c r="E192" s="54">
        <v>0</v>
      </c>
      <c r="F192" s="54">
        <v>0</v>
      </c>
      <c r="G192" t="b">
        <v>1</v>
      </c>
      <c r="H192" t="b">
        <v>1</v>
      </c>
    </row>
    <row r="193" spans="1:8" x14ac:dyDescent="0.3">
      <c r="A193" s="2" t="s">
        <v>2925</v>
      </c>
      <c r="B193" s="2" t="s">
        <v>3400</v>
      </c>
      <c r="C193" s="3">
        <v>3000</v>
      </c>
      <c r="D193" s="54">
        <v>0</v>
      </c>
      <c r="E193" s="3">
        <v>0</v>
      </c>
      <c r="F193" s="54">
        <v>0</v>
      </c>
      <c r="G193" t="b">
        <v>1</v>
      </c>
      <c r="H193" t="b">
        <v>1</v>
      </c>
    </row>
    <row r="194" spans="1:8" x14ac:dyDescent="0.3">
      <c r="A194" s="2" t="s">
        <v>2924</v>
      </c>
      <c r="B194" s="2" t="s">
        <v>3401</v>
      </c>
      <c r="C194" s="3">
        <v>10000</v>
      </c>
      <c r="D194" s="54">
        <v>0</v>
      </c>
      <c r="E194" s="3">
        <v>0</v>
      </c>
      <c r="F194" s="54">
        <v>0</v>
      </c>
      <c r="G194" t="b">
        <v>1</v>
      </c>
      <c r="H194" t="b">
        <v>1</v>
      </c>
    </row>
    <row r="195" spans="1:8" x14ac:dyDescent="0.3">
      <c r="A195" s="2" t="s">
        <v>2923</v>
      </c>
      <c r="B195" s="2" t="s">
        <v>3402</v>
      </c>
      <c r="C195" s="54">
        <v>0</v>
      </c>
      <c r="D195" s="54">
        <v>0</v>
      </c>
      <c r="E195" s="54">
        <v>0</v>
      </c>
      <c r="F195" s="54">
        <v>0</v>
      </c>
      <c r="G195" t="b">
        <v>1</v>
      </c>
      <c r="H195" t="b">
        <v>1</v>
      </c>
    </row>
    <row r="196" spans="1:8" x14ac:dyDescent="0.3">
      <c r="A196" s="2" t="s">
        <v>2922</v>
      </c>
      <c r="B196" s="2" t="s">
        <v>3403</v>
      </c>
      <c r="C196" s="3">
        <v>-31030</v>
      </c>
      <c r="D196" s="54">
        <v>0</v>
      </c>
      <c r="E196" s="3">
        <v>0</v>
      </c>
      <c r="F196" s="54">
        <v>0</v>
      </c>
      <c r="G196" t="b">
        <v>1</v>
      </c>
      <c r="H196" t="b">
        <v>1</v>
      </c>
    </row>
    <row r="197" spans="1:8" x14ac:dyDescent="0.3">
      <c r="A197" s="2" t="s">
        <v>2921</v>
      </c>
      <c r="B197" s="2" t="s">
        <v>3404</v>
      </c>
      <c r="C197" s="3">
        <v>240000</v>
      </c>
      <c r="D197" s="54">
        <v>0</v>
      </c>
      <c r="E197" s="3">
        <v>125617.32</v>
      </c>
      <c r="F197" s="54">
        <v>0</v>
      </c>
      <c r="G197" t="b">
        <v>1</v>
      </c>
      <c r="H197" t="b">
        <v>1</v>
      </c>
    </row>
    <row r="198" spans="1:8" x14ac:dyDescent="0.3">
      <c r="A198" s="2" t="s">
        <v>2915</v>
      </c>
      <c r="B198" s="2" t="s">
        <v>3405</v>
      </c>
      <c r="C198" s="54">
        <v>0</v>
      </c>
      <c r="D198" s="54">
        <v>0</v>
      </c>
      <c r="E198" s="54">
        <v>0</v>
      </c>
      <c r="F198" s="54">
        <v>0</v>
      </c>
      <c r="G198" t="b">
        <v>1</v>
      </c>
      <c r="H198" t="b">
        <v>1</v>
      </c>
    </row>
    <row r="199" spans="1:8" x14ac:dyDescent="0.3">
      <c r="A199" s="2" t="s">
        <v>2914</v>
      </c>
      <c r="B199" s="2" t="s">
        <v>3406</v>
      </c>
      <c r="C199" s="3">
        <v>3957064</v>
      </c>
      <c r="D199" s="3">
        <v>2847322.25</v>
      </c>
      <c r="E199" s="3">
        <v>3946194.51</v>
      </c>
      <c r="F199" s="3">
        <v>3942102.91</v>
      </c>
      <c r="G199" t="b">
        <v>1</v>
      </c>
      <c r="H199" t="b">
        <v>1</v>
      </c>
    </row>
    <row r="200" spans="1:8" x14ac:dyDescent="0.3">
      <c r="A200" s="2" t="s">
        <v>2912</v>
      </c>
      <c r="B200" s="2" t="s">
        <v>3407</v>
      </c>
      <c r="C200" s="3">
        <v>2500</v>
      </c>
      <c r="D200" s="54">
        <v>0</v>
      </c>
      <c r="E200" s="3">
        <v>10444.049999999999</v>
      </c>
      <c r="F200" s="3">
        <v>10444.049999999999</v>
      </c>
      <c r="G200" t="b">
        <v>1</v>
      </c>
      <c r="H200" t="b">
        <v>1</v>
      </c>
    </row>
    <row r="201" spans="1:8" x14ac:dyDescent="0.3">
      <c r="A201" s="2" t="s">
        <v>2911</v>
      </c>
      <c r="B201" s="2" t="s">
        <v>3408</v>
      </c>
      <c r="C201" s="3">
        <v>1000</v>
      </c>
      <c r="D201" s="3">
        <v>-323.99</v>
      </c>
      <c r="E201" s="3">
        <v>0</v>
      </c>
      <c r="F201" s="54">
        <v>0</v>
      </c>
      <c r="G201" t="b">
        <v>1</v>
      </c>
      <c r="H201" t="b">
        <v>1</v>
      </c>
    </row>
    <row r="202" spans="1:8" x14ac:dyDescent="0.3">
      <c r="A202" s="2" t="s">
        <v>2910</v>
      </c>
      <c r="B202" s="2" t="s">
        <v>3409</v>
      </c>
      <c r="C202" s="3">
        <v>0</v>
      </c>
      <c r="D202" s="54">
        <v>0</v>
      </c>
      <c r="E202" s="3">
        <v>3250</v>
      </c>
      <c r="F202" s="3">
        <v>3250</v>
      </c>
      <c r="G202" t="b">
        <v>1</v>
      </c>
      <c r="H202" t="b">
        <v>1</v>
      </c>
    </row>
    <row r="203" spans="1:8" x14ac:dyDescent="0.3">
      <c r="A203" s="2" t="s">
        <v>2909</v>
      </c>
      <c r="B203" s="2" t="s">
        <v>3410</v>
      </c>
      <c r="C203" s="3">
        <v>300</v>
      </c>
      <c r="D203" s="54">
        <v>0</v>
      </c>
      <c r="E203" s="3">
        <v>1516.98</v>
      </c>
      <c r="F203" s="3">
        <v>1516.98</v>
      </c>
      <c r="G203" t="b">
        <v>1</v>
      </c>
      <c r="H203" t="b">
        <v>1</v>
      </c>
    </row>
    <row r="204" spans="1:8" x14ac:dyDescent="0.3">
      <c r="A204" s="2" t="s">
        <v>2908</v>
      </c>
      <c r="B204" s="2" t="s">
        <v>3411</v>
      </c>
      <c r="C204" s="3">
        <v>17600</v>
      </c>
      <c r="D204" s="54">
        <v>0</v>
      </c>
      <c r="E204" s="3">
        <v>15284.26</v>
      </c>
      <c r="F204" s="3">
        <v>15284.26</v>
      </c>
      <c r="G204" t="b">
        <v>1</v>
      </c>
      <c r="H204" t="b">
        <v>1</v>
      </c>
    </row>
    <row r="205" spans="1:8" x14ac:dyDescent="0.3">
      <c r="A205" s="2" t="s">
        <v>2907</v>
      </c>
      <c r="B205" s="2" t="s">
        <v>3412</v>
      </c>
      <c r="C205" s="3">
        <v>6550</v>
      </c>
      <c r="D205" s="3">
        <v>5475.71</v>
      </c>
      <c r="E205" s="3">
        <v>11828.45</v>
      </c>
      <c r="F205" s="3">
        <v>11828.45</v>
      </c>
      <c r="G205" t="b">
        <v>1</v>
      </c>
      <c r="H205" t="b">
        <v>1</v>
      </c>
    </row>
    <row r="206" spans="1:8" x14ac:dyDescent="0.3">
      <c r="A206" s="2" t="s">
        <v>2906</v>
      </c>
      <c r="B206" s="2" t="s">
        <v>4036</v>
      </c>
      <c r="C206" s="3">
        <v>0</v>
      </c>
      <c r="D206" s="54">
        <v>0</v>
      </c>
      <c r="E206" s="3">
        <v>2180.3200000000002</v>
      </c>
      <c r="F206" s="3">
        <v>2180.3200000000002</v>
      </c>
      <c r="G206" t="b">
        <v>1</v>
      </c>
      <c r="H206" t="b">
        <v>1</v>
      </c>
    </row>
    <row r="207" spans="1:8" x14ac:dyDescent="0.3">
      <c r="A207" s="2" t="s">
        <v>2904</v>
      </c>
      <c r="B207" s="2" t="s">
        <v>3413</v>
      </c>
      <c r="C207" s="3">
        <v>4100</v>
      </c>
      <c r="D207" s="3">
        <v>563.30999999999995</v>
      </c>
      <c r="E207" s="3">
        <v>0</v>
      </c>
      <c r="F207" s="54">
        <v>0</v>
      </c>
      <c r="G207" t="b">
        <v>1</v>
      </c>
      <c r="H207" t="b">
        <v>1</v>
      </c>
    </row>
    <row r="208" spans="1:8" x14ac:dyDescent="0.3">
      <c r="A208" s="2" t="s">
        <v>2903</v>
      </c>
      <c r="B208" s="2" t="s">
        <v>3414</v>
      </c>
      <c r="C208" s="3">
        <v>17232.14</v>
      </c>
      <c r="D208" s="3">
        <v>15842.78</v>
      </c>
      <c r="E208" s="3">
        <v>6081.3</v>
      </c>
      <c r="F208" s="3">
        <v>6081.3</v>
      </c>
      <c r="G208" t="b">
        <v>1</v>
      </c>
      <c r="H208" t="b">
        <v>1</v>
      </c>
    </row>
    <row r="209" spans="1:8" x14ac:dyDescent="0.3">
      <c r="A209" s="2" t="s">
        <v>2900</v>
      </c>
      <c r="B209" s="2" t="s">
        <v>3415</v>
      </c>
      <c r="C209" s="3">
        <v>1800</v>
      </c>
      <c r="D209" s="3">
        <v>1697.72</v>
      </c>
      <c r="E209" s="3">
        <v>7140.5</v>
      </c>
      <c r="F209" s="3">
        <v>7140.5</v>
      </c>
      <c r="G209" t="b">
        <v>1</v>
      </c>
      <c r="H209" t="b">
        <v>1</v>
      </c>
    </row>
    <row r="210" spans="1:8" x14ac:dyDescent="0.3">
      <c r="A210" s="2" t="s">
        <v>2898</v>
      </c>
      <c r="B210" s="2" t="s">
        <v>3416</v>
      </c>
      <c r="C210" s="3">
        <v>30000</v>
      </c>
      <c r="D210" s="54">
        <v>0</v>
      </c>
      <c r="E210" s="3">
        <v>26500</v>
      </c>
      <c r="F210" s="3">
        <v>26500</v>
      </c>
      <c r="G210" t="b">
        <v>1</v>
      </c>
      <c r="H210" t="b">
        <v>1</v>
      </c>
    </row>
    <row r="211" spans="1:8" x14ac:dyDescent="0.3">
      <c r="A211" s="2" t="s">
        <v>2896</v>
      </c>
      <c r="B211" s="2" t="s">
        <v>3417</v>
      </c>
      <c r="C211" s="3">
        <v>650</v>
      </c>
      <c r="D211" s="3">
        <v>650</v>
      </c>
      <c r="E211" s="3">
        <v>250</v>
      </c>
      <c r="F211" s="3">
        <v>250</v>
      </c>
      <c r="G211" t="b">
        <v>1</v>
      </c>
      <c r="H211" t="b">
        <v>1</v>
      </c>
    </row>
    <row r="212" spans="1:8" x14ac:dyDescent="0.3">
      <c r="A212" s="2" t="s">
        <v>2895</v>
      </c>
      <c r="B212" s="2" t="s">
        <v>3418</v>
      </c>
      <c r="C212" s="3">
        <v>350</v>
      </c>
      <c r="D212" s="3">
        <v>356</v>
      </c>
      <c r="E212" s="3">
        <v>244.58</v>
      </c>
      <c r="F212" s="3">
        <v>244.58</v>
      </c>
      <c r="G212" t="b">
        <v>1</v>
      </c>
      <c r="H212" t="b">
        <v>1</v>
      </c>
    </row>
    <row r="213" spans="1:8" x14ac:dyDescent="0.3">
      <c r="A213" s="2" t="s">
        <v>2894</v>
      </c>
      <c r="B213" s="2" t="s">
        <v>3419</v>
      </c>
      <c r="C213" s="3">
        <v>250</v>
      </c>
      <c r="D213" s="3">
        <v>250</v>
      </c>
      <c r="E213" s="3">
        <v>500</v>
      </c>
      <c r="F213" s="3">
        <v>500</v>
      </c>
      <c r="G213" t="b">
        <v>1</v>
      </c>
      <c r="H213" t="b">
        <v>1</v>
      </c>
    </row>
    <row r="214" spans="1:8" x14ac:dyDescent="0.3">
      <c r="A214" s="2" t="s">
        <v>2893</v>
      </c>
      <c r="B214" s="2" t="s">
        <v>3420</v>
      </c>
      <c r="C214" s="3">
        <v>3500</v>
      </c>
      <c r="D214" s="3">
        <v>558.71</v>
      </c>
      <c r="E214" s="3">
        <v>3005.52</v>
      </c>
      <c r="F214" s="3">
        <v>3005.52</v>
      </c>
      <c r="G214" t="b">
        <v>1</v>
      </c>
      <c r="H214" t="b">
        <v>1</v>
      </c>
    </row>
    <row r="215" spans="1:8" x14ac:dyDescent="0.3">
      <c r="A215" s="2" t="s">
        <v>2892</v>
      </c>
      <c r="B215" s="2" t="s">
        <v>3421</v>
      </c>
      <c r="C215" s="3">
        <v>7000</v>
      </c>
      <c r="D215" s="3">
        <v>3126.06</v>
      </c>
      <c r="E215" s="3">
        <v>5122.49</v>
      </c>
      <c r="F215" s="3">
        <v>5122.49</v>
      </c>
      <c r="G215" t="b">
        <v>1</v>
      </c>
      <c r="H215" t="b">
        <v>1</v>
      </c>
    </row>
    <row r="216" spans="1:8" x14ac:dyDescent="0.3">
      <c r="A216" s="2" t="s">
        <v>2891</v>
      </c>
      <c r="B216" s="2" t="s">
        <v>3422</v>
      </c>
      <c r="C216" s="3">
        <v>1250</v>
      </c>
      <c r="D216" s="3">
        <v>165.6</v>
      </c>
      <c r="E216" s="3">
        <v>1215.68</v>
      </c>
      <c r="F216" s="3">
        <v>1215.68</v>
      </c>
      <c r="G216" t="b">
        <v>1</v>
      </c>
      <c r="H216" t="b">
        <v>1</v>
      </c>
    </row>
    <row r="217" spans="1:8" x14ac:dyDescent="0.3">
      <c r="A217" s="2" t="s">
        <v>2890</v>
      </c>
      <c r="B217" s="2" t="s">
        <v>3423</v>
      </c>
      <c r="C217" s="3">
        <v>500</v>
      </c>
      <c r="D217" s="3">
        <v>37.89</v>
      </c>
      <c r="E217" s="3">
        <v>440</v>
      </c>
      <c r="F217" s="3">
        <v>440</v>
      </c>
      <c r="G217" t="b">
        <v>1</v>
      </c>
      <c r="H217" t="b">
        <v>1</v>
      </c>
    </row>
    <row r="218" spans="1:8" x14ac:dyDescent="0.3">
      <c r="A218" s="2" t="s">
        <v>2888</v>
      </c>
      <c r="B218" s="2" t="s">
        <v>3424</v>
      </c>
      <c r="C218" s="3">
        <v>0</v>
      </c>
      <c r="D218" s="54">
        <v>0</v>
      </c>
      <c r="E218" s="3">
        <v>18.16</v>
      </c>
      <c r="F218" s="3">
        <v>18.16</v>
      </c>
      <c r="G218" t="b">
        <v>1</v>
      </c>
      <c r="H218" t="b">
        <v>1</v>
      </c>
    </row>
    <row r="219" spans="1:8" x14ac:dyDescent="0.3">
      <c r="A219" s="2" t="s">
        <v>2887</v>
      </c>
      <c r="B219" s="2" t="s">
        <v>3425</v>
      </c>
      <c r="C219" s="3">
        <v>9300</v>
      </c>
      <c r="D219" s="3">
        <v>301.8</v>
      </c>
      <c r="E219" s="3">
        <v>39670.9</v>
      </c>
      <c r="F219" s="3">
        <v>39670.9</v>
      </c>
      <c r="G219" t="b">
        <v>1</v>
      </c>
      <c r="H219" t="b">
        <v>1</v>
      </c>
    </row>
    <row r="220" spans="1:8" x14ac:dyDescent="0.3">
      <c r="A220" s="2" t="s">
        <v>2886</v>
      </c>
      <c r="B220" s="2" t="s">
        <v>3426</v>
      </c>
      <c r="C220" s="3">
        <v>1000</v>
      </c>
      <c r="D220" s="54">
        <v>0</v>
      </c>
      <c r="E220" s="3">
        <v>0</v>
      </c>
      <c r="F220" s="54">
        <v>0</v>
      </c>
      <c r="G220" t="b">
        <v>1</v>
      </c>
      <c r="H220" t="b">
        <v>1</v>
      </c>
    </row>
    <row r="221" spans="1:8" x14ac:dyDescent="0.3">
      <c r="A221" s="2" t="s">
        <v>2885</v>
      </c>
      <c r="B221" s="2" t="s">
        <v>3427</v>
      </c>
      <c r="C221" s="3">
        <v>3000</v>
      </c>
      <c r="D221" s="3">
        <v>1409.43</v>
      </c>
      <c r="E221" s="3">
        <v>793.89</v>
      </c>
      <c r="F221" s="3">
        <v>793.89</v>
      </c>
      <c r="G221" t="b">
        <v>1</v>
      </c>
      <c r="H221" t="b">
        <v>1</v>
      </c>
    </row>
    <row r="222" spans="1:8" x14ac:dyDescent="0.3">
      <c r="A222" s="2" t="s">
        <v>2884</v>
      </c>
      <c r="B222" s="2" t="s">
        <v>3428</v>
      </c>
      <c r="C222" s="3">
        <v>13000</v>
      </c>
      <c r="D222" s="3">
        <v>10580.08</v>
      </c>
      <c r="E222" s="3">
        <v>15502.33</v>
      </c>
      <c r="F222" s="3">
        <v>17345.03</v>
      </c>
      <c r="G222" t="b">
        <v>1</v>
      </c>
      <c r="H222" t="b">
        <v>1</v>
      </c>
    </row>
    <row r="223" spans="1:8" x14ac:dyDescent="0.3">
      <c r="A223" s="2" t="s">
        <v>2883</v>
      </c>
      <c r="B223" s="2" t="s">
        <v>3429</v>
      </c>
      <c r="C223" s="3">
        <v>800</v>
      </c>
      <c r="D223" s="3">
        <v>194</v>
      </c>
      <c r="E223" s="3">
        <v>721</v>
      </c>
      <c r="F223" s="3">
        <v>721</v>
      </c>
      <c r="G223" t="b">
        <v>1</v>
      </c>
      <c r="H223" t="b">
        <v>1</v>
      </c>
    </row>
    <row r="224" spans="1:8" x14ac:dyDescent="0.3">
      <c r="A224" s="2" t="s">
        <v>2882</v>
      </c>
      <c r="B224" s="2" t="s">
        <v>3430</v>
      </c>
      <c r="C224" s="3">
        <v>500</v>
      </c>
      <c r="D224" s="54">
        <v>0</v>
      </c>
      <c r="E224" s="3">
        <v>3926.02</v>
      </c>
      <c r="F224" s="3">
        <v>3926.02</v>
      </c>
      <c r="G224" t="b">
        <v>1</v>
      </c>
      <c r="H224" t="b">
        <v>1</v>
      </c>
    </row>
    <row r="225" spans="1:8" x14ac:dyDescent="0.3">
      <c r="A225" s="2" t="s">
        <v>2881</v>
      </c>
      <c r="B225" s="2" t="s">
        <v>3431</v>
      </c>
      <c r="C225" s="3">
        <v>1980</v>
      </c>
      <c r="D225" s="3">
        <v>1980</v>
      </c>
      <c r="E225" s="3">
        <v>990</v>
      </c>
      <c r="F225" s="3">
        <v>990</v>
      </c>
      <c r="G225" t="b">
        <v>1</v>
      </c>
      <c r="H225" t="b">
        <v>1</v>
      </c>
    </row>
    <row r="226" spans="1:8" x14ac:dyDescent="0.3">
      <c r="A226" s="2" t="s">
        <v>2879</v>
      </c>
      <c r="B226" s="2" t="s">
        <v>3432</v>
      </c>
      <c r="C226" s="3">
        <v>5500</v>
      </c>
      <c r="D226" s="3">
        <v>4320.54</v>
      </c>
      <c r="E226" s="3">
        <v>5500</v>
      </c>
      <c r="F226" s="3">
        <v>4649.74</v>
      </c>
      <c r="G226" t="b">
        <v>1</v>
      </c>
      <c r="H226" t="b">
        <v>1</v>
      </c>
    </row>
    <row r="227" spans="1:8" x14ac:dyDescent="0.3">
      <c r="A227" s="2" t="s">
        <v>2877</v>
      </c>
      <c r="B227" s="2" t="s">
        <v>3433</v>
      </c>
      <c r="C227" s="3">
        <v>1200</v>
      </c>
      <c r="D227" s="3">
        <v>878.55</v>
      </c>
      <c r="E227" s="3">
        <v>878.55</v>
      </c>
      <c r="F227" s="3">
        <v>878.55</v>
      </c>
      <c r="G227" t="b">
        <v>1</v>
      </c>
      <c r="H227" t="b">
        <v>1</v>
      </c>
    </row>
    <row r="228" spans="1:8" x14ac:dyDescent="0.3">
      <c r="A228" s="2" t="s">
        <v>2876</v>
      </c>
      <c r="B228" s="2" t="s">
        <v>3434</v>
      </c>
      <c r="C228" s="3">
        <v>5000</v>
      </c>
      <c r="D228" s="3">
        <v>5330.05</v>
      </c>
      <c r="E228" s="3">
        <v>2966.32</v>
      </c>
      <c r="F228" s="3">
        <v>2966.32</v>
      </c>
      <c r="G228" t="b">
        <v>1</v>
      </c>
      <c r="H228" t="b">
        <v>1</v>
      </c>
    </row>
    <row r="229" spans="1:8" x14ac:dyDescent="0.3">
      <c r="A229" s="2" t="s">
        <v>2874</v>
      </c>
      <c r="B229" s="2" t="s">
        <v>3435</v>
      </c>
      <c r="C229" s="3">
        <v>5400</v>
      </c>
      <c r="D229" s="3">
        <v>2306.73</v>
      </c>
      <c r="E229" s="3">
        <v>5281.83</v>
      </c>
      <c r="F229" s="3">
        <v>5281.83</v>
      </c>
      <c r="G229" t="b">
        <v>1</v>
      </c>
      <c r="H229" t="b">
        <v>1</v>
      </c>
    </row>
    <row r="230" spans="1:8" x14ac:dyDescent="0.3">
      <c r="A230" s="2" t="s">
        <v>2873</v>
      </c>
      <c r="B230" s="2" t="s">
        <v>3436</v>
      </c>
      <c r="C230" s="3">
        <v>22000</v>
      </c>
      <c r="D230" s="3">
        <v>-6868.47</v>
      </c>
      <c r="E230" s="3">
        <v>28239.75</v>
      </c>
      <c r="F230" s="3">
        <v>29038.46</v>
      </c>
      <c r="G230" t="b">
        <v>1</v>
      </c>
      <c r="H230" t="b">
        <v>1</v>
      </c>
    </row>
    <row r="231" spans="1:8" x14ac:dyDescent="0.3">
      <c r="A231" s="2" t="s">
        <v>2872</v>
      </c>
      <c r="B231" s="2" t="s">
        <v>3437</v>
      </c>
      <c r="C231" s="3">
        <v>12000</v>
      </c>
      <c r="D231" s="3">
        <v>4184.41</v>
      </c>
      <c r="E231" s="3">
        <v>10919.24</v>
      </c>
      <c r="F231" s="3">
        <v>10919.24</v>
      </c>
      <c r="G231" t="b">
        <v>1</v>
      </c>
      <c r="H231" t="b">
        <v>1</v>
      </c>
    </row>
    <row r="232" spans="1:8" x14ac:dyDescent="0.3">
      <c r="A232" s="2" t="s">
        <v>2871</v>
      </c>
      <c r="B232" s="2" t="s">
        <v>3438</v>
      </c>
      <c r="C232" s="3">
        <v>76000</v>
      </c>
      <c r="D232" s="3">
        <v>212.11</v>
      </c>
      <c r="E232" s="3">
        <v>77162.14</v>
      </c>
      <c r="F232" s="3">
        <v>77162.14</v>
      </c>
      <c r="G232" t="b">
        <v>1</v>
      </c>
      <c r="H232" t="b">
        <v>1</v>
      </c>
    </row>
    <row r="233" spans="1:8" x14ac:dyDescent="0.3">
      <c r="A233" s="2" t="s">
        <v>2868</v>
      </c>
      <c r="B233" s="2" t="s">
        <v>3439</v>
      </c>
      <c r="C233" s="3">
        <v>3160</v>
      </c>
      <c r="D233" s="3">
        <v>3160</v>
      </c>
      <c r="E233" s="3">
        <v>2996</v>
      </c>
      <c r="F233" s="3">
        <v>2996</v>
      </c>
      <c r="G233" t="b">
        <v>1</v>
      </c>
      <c r="H233" t="b">
        <v>1</v>
      </c>
    </row>
    <row r="234" spans="1:8" x14ac:dyDescent="0.3">
      <c r="A234" s="2" t="s">
        <v>2867</v>
      </c>
      <c r="B234" s="2" t="s">
        <v>3440</v>
      </c>
      <c r="C234" s="3">
        <v>70000</v>
      </c>
      <c r="D234" s="3">
        <v>62810.75</v>
      </c>
      <c r="E234" s="3">
        <v>68189.2</v>
      </c>
      <c r="F234" s="3">
        <v>68189.2</v>
      </c>
      <c r="G234" t="b">
        <v>1</v>
      </c>
      <c r="H234" t="b">
        <v>1</v>
      </c>
    </row>
    <row r="235" spans="1:8" x14ac:dyDescent="0.3">
      <c r="A235" s="2" t="s">
        <v>2865</v>
      </c>
      <c r="B235" s="2" t="s">
        <v>3441</v>
      </c>
      <c r="C235" s="3">
        <v>11500</v>
      </c>
      <c r="D235" s="3">
        <v>9130.27</v>
      </c>
      <c r="E235" s="3">
        <v>11366.11</v>
      </c>
      <c r="F235" s="3">
        <v>11366.11</v>
      </c>
      <c r="G235" t="b">
        <v>1</v>
      </c>
      <c r="H235" t="b">
        <v>1</v>
      </c>
    </row>
    <row r="236" spans="1:8" x14ac:dyDescent="0.3">
      <c r="A236" s="2" t="s">
        <v>2864</v>
      </c>
      <c r="B236" s="2" t="s">
        <v>3442</v>
      </c>
      <c r="C236" s="3">
        <v>13425</v>
      </c>
      <c r="D236" s="3">
        <v>8642.7199999999993</v>
      </c>
      <c r="E236" s="3">
        <v>14607.51</v>
      </c>
      <c r="F236" s="3">
        <v>14607.51</v>
      </c>
      <c r="G236" t="b">
        <v>1</v>
      </c>
      <c r="H236" t="b">
        <v>1</v>
      </c>
    </row>
    <row r="237" spans="1:8" x14ac:dyDescent="0.3">
      <c r="A237" s="2" t="s">
        <v>2862</v>
      </c>
      <c r="B237" s="2" t="s">
        <v>3443</v>
      </c>
      <c r="C237" s="3">
        <v>200</v>
      </c>
      <c r="D237" s="3">
        <v>65.25</v>
      </c>
      <c r="E237" s="3">
        <v>211.5</v>
      </c>
      <c r="F237" s="3">
        <v>211.5</v>
      </c>
      <c r="G237" t="b">
        <v>1</v>
      </c>
      <c r="H237" t="b">
        <v>1</v>
      </c>
    </row>
    <row r="238" spans="1:8" x14ac:dyDescent="0.3">
      <c r="A238" s="2" t="s">
        <v>2859</v>
      </c>
      <c r="B238" s="2" t="s">
        <v>3444</v>
      </c>
      <c r="C238" s="3">
        <v>21867.86</v>
      </c>
      <c r="D238" s="3">
        <v>13472.24</v>
      </c>
      <c r="E238" s="3">
        <v>18086.509999999998</v>
      </c>
      <c r="F238" s="3">
        <v>18086.509999999998</v>
      </c>
      <c r="G238" t="b">
        <v>1</v>
      </c>
      <c r="H238" t="b">
        <v>1</v>
      </c>
    </row>
    <row r="239" spans="1:8" x14ac:dyDescent="0.3">
      <c r="A239" s="2" t="s">
        <v>2857</v>
      </c>
      <c r="B239" s="2" t="s">
        <v>3445</v>
      </c>
      <c r="C239" s="3">
        <v>3000</v>
      </c>
      <c r="D239" s="3">
        <v>466.9</v>
      </c>
      <c r="E239" s="3">
        <v>2954.56</v>
      </c>
      <c r="F239" s="3">
        <v>2954.56</v>
      </c>
      <c r="G239" t="b">
        <v>1</v>
      </c>
      <c r="H239" t="b">
        <v>1</v>
      </c>
    </row>
    <row r="240" spans="1:8" x14ac:dyDescent="0.3">
      <c r="A240" s="2" t="s">
        <v>2856</v>
      </c>
      <c r="B240" s="2" t="s">
        <v>3446</v>
      </c>
      <c r="C240" s="3">
        <v>765</v>
      </c>
      <c r="D240" s="54">
        <v>0</v>
      </c>
      <c r="E240" s="3">
        <v>765</v>
      </c>
      <c r="F240" s="3">
        <v>765</v>
      </c>
      <c r="G240" t="b">
        <v>1</v>
      </c>
      <c r="H240" t="b">
        <v>1</v>
      </c>
    </row>
    <row r="241" spans="1:8" x14ac:dyDescent="0.3">
      <c r="A241" s="2" t="s">
        <v>2855</v>
      </c>
      <c r="B241" s="2" t="s">
        <v>3447</v>
      </c>
      <c r="C241" s="3">
        <v>4500</v>
      </c>
      <c r="D241" s="3">
        <v>1945.56</v>
      </c>
      <c r="E241" s="3">
        <v>4408.9399999999996</v>
      </c>
      <c r="F241" s="3">
        <v>4408.9399999999996</v>
      </c>
      <c r="G241" t="b">
        <v>1</v>
      </c>
      <c r="H241" t="b">
        <v>1</v>
      </c>
    </row>
    <row r="242" spans="1:8" x14ac:dyDescent="0.3">
      <c r="A242" s="2" t="s">
        <v>2852</v>
      </c>
      <c r="B242" s="2" t="s">
        <v>3448</v>
      </c>
      <c r="C242" s="3">
        <v>8130</v>
      </c>
      <c r="D242" s="3">
        <v>6423.28</v>
      </c>
      <c r="E242" s="3">
        <v>11112.84</v>
      </c>
      <c r="F242" s="3">
        <v>11112.84</v>
      </c>
      <c r="G242" t="b">
        <v>1</v>
      </c>
      <c r="H242" t="b">
        <v>1</v>
      </c>
    </row>
    <row r="243" spans="1:8" x14ac:dyDescent="0.3">
      <c r="A243" s="2" t="s">
        <v>2851</v>
      </c>
      <c r="B243" s="2" t="s">
        <v>3449</v>
      </c>
      <c r="C243" s="3">
        <v>2000</v>
      </c>
      <c r="D243" s="3">
        <v>644.77</v>
      </c>
      <c r="E243" s="3">
        <v>2147.7800000000002</v>
      </c>
      <c r="F243" s="3">
        <v>2147.7800000000002</v>
      </c>
      <c r="G243" t="b">
        <v>1</v>
      </c>
      <c r="H243" t="b">
        <v>1</v>
      </c>
    </row>
    <row r="244" spans="1:8" x14ac:dyDescent="0.3">
      <c r="A244" s="2" t="s">
        <v>2849</v>
      </c>
      <c r="B244" s="2" t="s">
        <v>3450</v>
      </c>
      <c r="C244" s="3">
        <v>400</v>
      </c>
      <c r="D244" s="54">
        <v>0</v>
      </c>
      <c r="E244" s="3">
        <v>0</v>
      </c>
      <c r="F244" s="54">
        <v>0</v>
      </c>
      <c r="G244" t="b">
        <v>1</v>
      </c>
      <c r="H244" t="b">
        <v>1</v>
      </c>
    </row>
    <row r="245" spans="1:8" x14ac:dyDescent="0.3">
      <c r="A245" s="2" t="s">
        <v>2847</v>
      </c>
      <c r="B245" s="2" t="s">
        <v>3451</v>
      </c>
      <c r="C245" s="3">
        <v>1650</v>
      </c>
      <c r="D245" s="3">
        <v>1650</v>
      </c>
      <c r="E245" s="3">
        <v>1650</v>
      </c>
      <c r="F245" s="3">
        <v>1650</v>
      </c>
      <c r="G245" t="b">
        <v>1</v>
      </c>
      <c r="H245" t="b">
        <v>1</v>
      </c>
    </row>
    <row r="246" spans="1:8" x14ac:dyDescent="0.3">
      <c r="A246" s="2" t="s">
        <v>2845</v>
      </c>
      <c r="B246" s="2" t="s">
        <v>3452</v>
      </c>
      <c r="C246" s="3">
        <v>15020</v>
      </c>
      <c r="D246" s="3">
        <v>14549.39</v>
      </c>
      <c r="E246" s="3">
        <v>32886.660000000003</v>
      </c>
      <c r="F246" s="3">
        <v>32886.660000000003</v>
      </c>
      <c r="G246" t="b">
        <v>1</v>
      </c>
      <c r="H246" t="b">
        <v>1</v>
      </c>
    </row>
    <row r="247" spans="1:8" x14ac:dyDescent="0.3">
      <c r="A247" s="2" t="s">
        <v>2844</v>
      </c>
      <c r="B247" s="2" t="s">
        <v>3453</v>
      </c>
      <c r="C247" s="3">
        <v>17850</v>
      </c>
      <c r="D247" s="3">
        <v>15725</v>
      </c>
      <c r="E247" s="3">
        <v>3400</v>
      </c>
      <c r="F247" s="3">
        <v>3400</v>
      </c>
      <c r="G247" t="b">
        <v>1</v>
      </c>
      <c r="H247" t="b">
        <v>1</v>
      </c>
    </row>
    <row r="248" spans="1:8" x14ac:dyDescent="0.3">
      <c r="A248" s="2" t="s">
        <v>2842</v>
      </c>
      <c r="B248" s="2" t="s">
        <v>3454</v>
      </c>
      <c r="C248" s="3">
        <v>47725</v>
      </c>
      <c r="D248" s="3">
        <v>45675</v>
      </c>
      <c r="E248" s="3">
        <v>22200</v>
      </c>
      <c r="F248" s="3">
        <v>22200</v>
      </c>
      <c r="G248" t="b">
        <v>1</v>
      </c>
      <c r="H248" t="b">
        <v>1</v>
      </c>
    </row>
    <row r="249" spans="1:8" x14ac:dyDescent="0.3">
      <c r="A249" s="2" t="s">
        <v>2841</v>
      </c>
      <c r="B249" s="2" t="s">
        <v>3455</v>
      </c>
      <c r="C249" s="3">
        <v>250</v>
      </c>
      <c r="D249" s="54">
        <v>0</v>
      </c>
      <c r="E249" s="3">
        <v>152.99</v>
      </c>
      <c r="F249" s="3">
        <v>152.99</v>
      </c>
      <c r="G249" t="b">
        <v>1</v>
      </c>
      <c r="H249" t="b">
        <v>1</v>
      </c>
    </row>
    <row r="250" spans="1:8" x14ac:dyDescent="0.3">
      <c r="A250" s="2" t="s">
        <v>2840</v>
      </c>
      <c r="B250" s="2" t="s">
        <v>3456</v>
      </c>
      <c r="C250" s="3">
        <v>8000</v>
      </c>
      <c r="D250" s="3">
        <v>5895</v>
      </c>
      <c r="E250" s="3">
        <v>8552.49</v>
      </c>
      <c r="F250" s="3">
        <v>8552.49</v>
      </c>
      <c r="G250" t="b">
        <v>1</v>
      </c>
      <c r="H250" t="b">
        <v>1</v>
      </c>
    </row>
    <row r="251" spans="1:8" x14ac:dyDescent="0.3">
      <c r="A251" s="2" t="s">
        <v>2838</v>
      </c>
      <c r="B251" s="2" t="s">
        <v>3457</v>
      </c>
      <c r="C251" s="3">
        <v>6000</v>
      </c>
      <c r="D251" s="3">
        <v>585.26</v>
      </c>
      <c r="E251" s="3">
        <v>0</v>
      </c>
      <c r="F251" s="54">
        <v>0</v>
      </c>
      <c r="G251" t="b">
        <v>1</v>
      </c>
      <c r="H251" t="b">
        <v>1</v>
      </c>
    </row>
    <row r="252" spans="1:8" x14ac:dyDescent="0.3">
      <c r="A252" s="2" t="s">
        <v>2837</v>
      </c>
      <c r="B252" s="2" t="s">
        <v>3458</v>
      </c>
      <c r="C252" s="54">
        <v>0</v>
      </c>
      <c r="D252" s="54">
        <v>0</v>
      </c>
      <c r="E252" s="54">
        <v>0</v>
      </c>
      <c r="F252" s="54">
        <v>0</v>
      </c>
      <c r="G252" t="b">
        <v>1</v>
      </c>
      <c r="H252" t="b">
        <v>1</v>
      </c>
    </row>
    <row r="253" spans="1:8" x14ac:dyDescent="0.3">
      <c r="A253" s="2" t="s">
        <v>2836</v>
      </c>
      <c r="B253" s="2" t="s">
        <v>3459</v>
      </c>
      <c r="C253" s="3">
        <v>0</v>
      </c>
      <c r="D253" s="54">
        <v>0</v>
      </c>
      <c r="E253" s="3">
        <v>-800</v>
      </c>
      <c r="F253" s="3">
        <v>-800</v>
      </c>
      <c r="G253" t="b">
        <v>1</v>
      </c>
      <c r="H253" t="b">
        <v>1</v>
      </c>
    </row>
    <row r="254" spans="1:8" x14ac:dyDescent="0.3">
      <c r="A254" s="2" t="s">
        <v>2834</v>
      </c>
      <c r="B254" s="2" t="s">
        <v>3460</v>
      </c>
      <c r="C254" s="54">
        <v>0</v>
      </c>
      <c r="D254" s="54">
        <v>0</v>
      </c>
      <c r="E254" s="54">
        <v>0</v>
      </c>
      <c r="F254" s="54">
        <v>0</v>
      </c>
      <c r="G254" t="b">
        <v>1</v>
      </c>
      <c r="H254" t="b">
        <v>1</v>
      </c>
    </row>
    <row r="255" spans="1:8" x14ac:dyDescent="0.3">
      <c r="A255" s="2" t="s">
        <v>2832</v>
      </c>
      <c r="B255" s="2" t="s">
        <v>3461</v>
      </c>
      <c r="C255" s="3">
        <v>0</v>
      </c>
      <c r="D255" s="3">
        <v>60211.72</v>
      </c>
      <c r="E255" s="3">
        <v>5126.26</v>
      </c>
      <c r="F255" s="3">
        <v>5126.26</v>
      </c>
      <c r="G255" t="b">
        <v>1</v>
      </c>
      <c r="H255" t="b">
        <v>1</v>
      </c>
    </row>
    <row r="256" spans="1:8" x14ac:dyDescent="0.3">
      <c r="A256" s="2" t="s">
        <v>2827</v>
      </c>
      <c r="B256" s="2" t="s">
        <v>3462</v>
      </c>
      <c r="C256" s="54">
        <v>0</v>
      </c>
      <c r="D256" s="54">
        <v>0</v>
      </c>
      <c r="E256" s="54">
        <v>0</v>
      </c>
      <c r="F256" s="54">
        <v>0</v>
      </c>
      <c r="G256" t="b">
        <v>1</v>
      </c>
      <c r="H256" t="b">
        <v>1</v>
      </c>
    </row>
    <row r="257" spans="1:8" x14ac:dyDescent="0.3">
      <c r="A257" s="2" t="s">
        <v>2826</v>
      </c>
      <c r="B257" s="2" t="s">
        <v>3463</v>
      </c>
      <c r="C257" s="3">
        <v>6000</v>
      </c>
      <c r="D257" s="3">
        <v>4144.12</v>
      </c>
      <c r="E257" s="3">
        <v>5874.84</v>
      </c>
      <c r="F257" s="3">
        <v>5874.84</v>
      </c>
      <c r="G257" t="b">
        <v>1</v>
      </c>
      <c r="H257" t="b">
        <v>1</v>
      </c>
    </row>
    <row r="258" spans="1:8" x14ac:dyDescent="0.3">
      <c r="A258" s="2" t="s">
        <v>2823</v>
      </c>
      <c r="B258" s="2" t="s">
        <v>3464</v>
      </c>
      <c r="C258" s="3">
        <v>35000</v>
      </c>
      <c r="D258" s="3">
        <v>32177.4</v>
      </c>
      <c r="E258" s="3">
        <v>38126.050000000003</v>
      </c>
      <c r="F258" s="3">
        <v>38126.050000000003</v>
      </c>
      <c r="G258" t="b">
        <v>1</v>
      </c>
      <c r="H258" t="b">
        <v>1</v>
      </c>
    </row>
    <row r="259" spans="1:8" x14ac:dyDescent="0.3">
      <c r="A259" s="2" t="s">
        <v>2822</v>
      </c>
      <c r="B259" s="2" t="s">
        <v>3465</v>
      </c>
      <c r="C259" s="3">
        <v>5007</v>
      </c>
      <c r="D259" s="3">
        <v>5006.4799999999996</v>
      </c>
      <c r="E259" s="3">
        <v>5006.4799999999996</v>
      </c>
      <c r="F259" s="3">
        <v>5006.4799999999996</v>
      </c>
      <c r="G259" t="b">
        <v>1</v>
      </c>
      <c r="H259" t="b">
        <v>1</v>
      </c>
    </row>
    <row r="260" spans="1:8" x14ac:dyDescent="0.3">
      <c r="A260" s="2" t="s">
        <v>2820</v>
      </c>
      <c r="B260" s="2" t="s">
        <v>3466</v>
      </c>
      <c r="C260" s="3">
        <v>12000</v>
      </c>
      <c r="D260" s="3">
        <v>12216.56</v>
      </c>
      <c r="E260" s="3">
        <v>12019.78</v>
      </c>
      <c r="F260" s="3">
        <v>12019.78</v>
      </c>
      <c r="G260" t="b">
        <v>1</v>
      </c>
      <c r="H260" t="b">
        <v>1</v>
      </c>
    </row>
    <row r="261" spans="1:8" x14ac:dyDescent="0.3">
      <c r="A261" s="2" t="s">
        <v>2819</v>
      </c>
      <c r="B261" s="2" t="s">
        <v>3467</v>
      </c>
      <c r="C261" s="3">
        <v>0</v>
      </c>
      <c r="D261" s="54">
        <v>0</v>
      </c>
      <c r="E261" s="3">
        <v>90.87</v>
      </c>
      <c r="F261" s="3">
        <v>90.87</v>
      </c>
      <c r="G261" t="b">
        <v>1</v>
      </c>
      <c r="H261" t="b">
        <v>1</v>
      </c>
    </row>
    <row r="262" spans="1:8" x14ac:dyDescent="0.3">
      <c r="A262" s="2" t="s">
        <v>2818</v>
      </c>
      <c r="B262" s="2" t="s">
        <v>440</v>
      </c>
      <c r="C262" s="3">
        <v>8900</v>
      </c>
      <c r="D262" s="3">
        <v>6117.99</v>
      </c>
      <c r="E262" s="3">
        <v>7239.46</v>
      </c>
      <c r="F262" s="3">
        <v>7239.46</v>
      </c>
      <c r="G262" t="b">
        <v>1</v>
      </c>
      <c r="H262" t="b">
        <v>1</v>
      </c>
    </row>
    <row r="263" spans="1:8" x14ac:dyDescent="0.3">
      <c r="A263" s="2" t="s">
        <v>2817</v>
      </c>
      <c r="B263" s="2" t="s">
        <v>3468</v>
      </c>
      <c r="C263" s="3">
        <v>7220</v>
      </c>
      <c r="D263" s="3">
        <v>7192.16</v>
      </c>
      <c r="E263" s="3">
        <v>7093.71</v>
      </c>
      <c r="F263" s="3">
        <v>7093.71</v>
      </c>
      <c r="G263" t="b">
        <v>1</v>
      </c>
      <c r="H263" t="b">
        <v>1</v>
      </c>
    </row>
    <row r="264" spans="1:8" x14ac:dyDescent="0.3">
      <c r="A264" s="2" t="s">
        <v>2816</v>
      </c>
      <c r="B264" s="2" t="s">
        <v>3469</v>
      </c>
      <c r="C264" s="54">
        <v>0</v>
      </c>
      <c r="D264" s="54">
        <v>0</v>
      </c>
      <c r="E264" s="54">
        <v>0</v>
      </c>
      <c r="F264" s="54">
        <v>0</v>
      </c>
      <c r="G264" t="b">
        <v>1</v>
      </c>
      <c r="H264" t="b">
        <v>1</v>
      </c>
    </row>
    <row r="265" spans="1:8" x14ac:dyDescent="0.3">
      <c r="A265" s="2" t="s">
        <v>2814</v>
      </c>
      <c r="B265" s="2" t="s">
        <v>3470</v>
      </c>
      <c r="C265" s="3">
        <v>1000</v>
      </c>
      <c r="D265" s="3">
        <v>215.58</v>
      </c>
      <c r="E265" s="3">
        <v>516</v>
      </c>
      <c r="F265" s="3">
        <v>516</v>
      </c>
      <c r="G265" t="b">
        <v>1</v>
      </c>
      <c r="H265" t="b">
        <v>1</v>
      </c>
    </row>
    <row r="266" spans="1:8" x14ac:dyDescent="0.3">
      <c r="A266" s="2" t="s">
        <v>2813</v>
      </c>
      <c r="B266" s="2" t="s">
        <v>3471</v>
      </c>
      <c r="C266" s="3">
        <v>11640</v>
      </c>
      <c r="D266" s="3">
        <v>8158.42</v>
      </c>
      <c r="E266" s="3">
        <v>18458</v>
      </c>
      <c r="F266" s="3">
        <v>18458</v>
      </c>
      <c r="G266" t="b">
        <v>1</v>
      </c>
      <c r="H266" t="b">
        <v>1</v>
      </c>
    </row>
    <row r="267" spans="1:8" x14ac:dyDescent="0.3">
      <c r="A267" s="2" t="s">
        <v>2812</v>
      </c>
      <c r="B267" s="2" t="s">
        <v>3472</v>
      </c>
      <c r="C267" s="54">
        <v>0</v>
      </c>
      <c r="D267" s="54">
        <v>0</v>
      </c>
      <c r="E267" s="54">
        <v>0</v>
      </c>
      <c r="F267" s="54">
        <v>0</v>
      </c>
      <c r="G267" t="b">
        <v>1</v>
      </c>
      <c r="H267" t="b">
        <v>1</v>
      </c>
    </row>
    <row r="268" spans="1:8" x14ac:dyDescent="0.3">
      <c r="A268" s="2" t="s">
        <v>2811</v>
      </c>
      <c r="B268" s="2" t="s">
        <v>3473</v>
      </c>
      <c r="C268" s="3">
        <v>3473367.39</v>
      </c>
      <c r="D268" s="3">
        <v>2617946.0099999998</v>
      </c>
      <c r="E268" s="3">
        <v>3384675.01</v>
      </c>
      <c r="F268" s="3">
        <v>3384675.01</v>
      </c>
      <c r="G268" t="b">
        <v>1</v>
      </c>
      <c r="H268" t="b">
        <v>1</v>
      </c>
    </row>
    <row r="269" spans="1:8" x14ac:dyDescent="0.3">
      <c r="A269" s="2" t="s">
        <v>2809</v>
      </c>
      <c r="B269" s="2" t="s">
        <v>4061</v>
      </c>
      <c r="C269" s="3">
        <v>2500</v>
      </c>
      <c r="D269" s="3">
        <v>1058.3599999999999</v>
      </c>
      <c r="E269" s="3">
        <v>1510.5</v>
      </c>
      <c r="F269" s="3">
        <v>1510.5</v>
      </c>
      <c r="G269" t="b">
        <v>1</v>
      </c>
      <c r="H269" t="b">
        <v>1</v>
      </c>
    </row>
    <row r="270" spans="1:8" x14ac:dyDescent="0.3">
      <c r="A270" s="2" t="s">
        <v>2807</v>
      </c>
      <c r="B270" s="2" t="s">
        <v>3474</v>
      </c>
      <c r="C270" s="3">
        <v>2500</v>
      </c>
      <c r="D270" s="3">
        <v>271.38</v>
      </c>
      <c r="E270" s="3">
        <v>1288.1199999999999</v>
      </c>
      <c r="F270" s="3">
        <v>1288.1199999999999</v>
      </c>
      <c r="G270" t="b">
        <v>1</v>
      </c>
      <c r="H270" t="b">
        <v>1</v>
      </c>
    </row>
    <row r="271" spans="1:8" x14ac:dyDescent="0.3">
      <c r="A271" s="2" t="s">
        <v>2806</v>
      </c>
      <c r="B271" s="2" t="s">
        <v>3475</v>
      </c>
      <c r="C271" s="3">
        <v>6000</v>
      </c>
      <c r="D271" s="3">
        <v>393.07</v>
      </c>
      <c r="E271" s="3">
        <v>6802.26</v>
      </c>
      <c r="F271" s="3">
        <v>6802.26</v>
      </c>
      <c r="G271" t="b">
        <v>1</v>
      </c>
      <c r="H271" t="b">
        <v>1</v>
      </c>
    </row>
    <row r="272" spans="1:8" x14ac:dyDescent="0.3">
      <c r="A272" s="2" t="s">
        <v>2800</v>
      </c>
      <c r="B272" s="2" t="s">
        <v>3476</v>
      </c>
      <c r="C272" s="3">
        <v>12000</v>
      </c>
      <c r="D272" s="3">
        <v>385</v>
      </c>
      <c r="E272" s="3">
        <v>10674.39</v>
      </c>
      <c r="F272" s="3">
        <v>10674.39</v>
      </c>
      <c r="G272" t="b">
        <v>1</v>
      </c>
      <c r="H272" t="b">
        <v>1</v>
      </c>
    </row>
    <row r="273" spans="1:8" x14ac:dyDescent="0.3">
      <c r="A273" s="2" t="s">
        <v>2796</v>
      </c>
      <c r="B273" s="2" t="s">
        <v>3477</v>
      </c>
      <c r="C273" s="3">
        <v>56200</v>
      </c>
      <c r="D273" s="3">
        <v>0</v>
      </c>
      <c r="E273" s="3">
        <v>56188.57</v>
      </c>
      <c r="F273" s="3">
        <v>112377.14</v>
      </c>
      <c r="G273" t="b">
        <v>1</v>
      </c>
      <c r="H273" t="b">
        <v>1</v>
      </c>
    </row>
    <row r="274" spans="1:8" x14ac:dyDescent="0.3">
      <c r="A274" s="2" t="s">
        <v>2793</v>
      </c>
      <c r="B274" s="2" t="s">
        <v>3478</v>
      </c>
      <c r="C274" s="3">
        <v>800</v>
      </c>
      <c r="D274" s="3">
        <v>1210</v>
      </c>
      <c r="E274" s="3">
        <v>510</v>
      </c>
      <c r="F274" s="3">
        <v>510</v>
      </c>
      <c r="G274" t="b">
        <v>1</v>
      </c>
      <c r="H274" t="b">
        <v>1</v>
      </c>
    </row>
    <row r="275" spans="1:8" x14ac:dyDescent="0.3">
      <c r="A275" s="2" t="s">
        <v>2792</v>
      </c>
      <c r="B275" s="2" t="s">
        <v>3479</v>
      </c>
      <c r="C275" s="3">
        <v>500</v>
      </c>
      <c r="D275" s="3">
        <v>250</v>
      </c>
      <c r="E275" s="3">
        <v>500</v>
      </c>
      <c r="F275" s="3">
        <v>500</v>
      </c>
      <c r="G275" t="b">
        <v>1</v>
      </c>
      <c r="H275" t="b">
        <v>1</v>
      </c>
    </row>
    <row r="276" spans="1:8" x14ac:dyDescent="0.3">
      <c r="A276" s="2" t="s">
        <v>2791</v>
      </c>
      <c r="B276" s="2" t="s">
        <v>3480</v>
      </c>
      <c r="C276" s="3">
        <v>8000</v>
      </c>
      <c r="D276" s="3">
        <v>1974.7</v>
      </c>
      <c r="E276" s="3">
        <v>6501.28</v>
      </c>
      <c r="F276" s="3">
        <v>6501.28</v>
      </c>
      <c r="G276" t="b">
        <v>1</v>
      </c>
      <c r="H276" t="b">
        <v>1</v>
      </c>
    </row>
    <row r="277" spans="1:8" x14ac:dyDescent="0.3">
      <c r="A277" s="2" t="s">
        <v>2790</v>
      </c>
      <c r="B277" s="2" t="s">
        <v>3481</v>
      </c>
      <c r="C277" s="3">
        <v>5000</v>
      </c>
      <c r="D277" s="3">
        <v>2506.48</v>
      </c>
      <c r="E277" s="3">
        <v>3117.64</v>
      </c>
      <c r="F277" s="3">
        <v>3117.64</v>
      </c>
      <c r="G277" t="b">
        <v>1</v>
      </c>
      <c r="H277" t="b">
        <v>1</v>
      </c>
    </row>
    <row r="278" spans="1:8" x14ac:dyDescent="0.3">
      <c r="A278" s="2" t="s">
        <v>2789</v>
      </c>
      <c r="B278" s="2" t="s">
        <v>3482</v>
      </c>
      <c r="C278" s="3">
        <v>200</v>
      </c>
      <c r="D278" s="3">
        <v>91.34</v>
      </c>
      <c r="E278" s="3">
        <v>48.77</v>
      </c>
      <c r="F278" s="3">
        <v>48.77</v>
      </c>
      <c r="G278" t="b">
        <v>1</v>
      </c>
      <c r="H278" t="b">
        <v>1</v>
      </c>
    </row>
    <row r="279" spans="1:8" x14ac:dyDescent="0.3">
      <c r="A279" s="2" t="s">
        <v>2787</v>
      </c>
      <c r="B279" s="2" t="s">
        <v>3483</v>
      </c>
      <c r="C279" s="3">
        <v>1000</v>
      </c>
      <c r="D279" s="3">
        <v>628.76</v>
      </c>
      <c r="E279" s="3">
        <v>1626.88</v>
      </c>
      <c r="F279" s="3">
        <v>1626.88</v>
      </c>
      <c r="G279" t="b">
        <v>1</v>
      </c>
      <c r="H279" t="b">
        <v>1</v>
      </c>
    </row>
    <row r="280" spans="1:8" x14ac:dyDescent="0.3">
      <c r="A280" s="2" t="s">
        <v>2786</v>
      </c>
      <c r="B280" s="2" t="s">
        <v>3484</v>
      </c>
      <c r="C280" s="3">
        <v>600</v>
      </c>
      <c r="D280" s="3">
        <v>405</v>
      </c>
      <c r="E280" s="3">
        <v>495</v>
      </c>
      <c r="F280" s="3">
        <v>495</v>
      </c>
      <c r="G280" t="b">
        <v>1</v>
      </c>
      <c r="H280" t="b">
        <v>1</v>
      </c>
    </row>
    <row r="281" spans="1:8" x14ac:dyDescent="0.3">
      <c r="A281" s="2" t="s">
        <v>2785</v>
      </c>
      <c r="B281" s="2" t="s">
        <v>3485</v>
      </c>
      <c r="C281" s="3">
        <v>400</v>
      </c>
      <c r="D281" s="54">
        <v>0</v>
      </c>
      <c r="E281" s="3">
        <v>400</v>
      </c>
      <c r="F281" s="3">
        <v>400</v>
      </c>
      <c r="G281" t="b">
        <v>1</v>
      </c>
      <c r="H281" t="b">
        <v>1</v>
      </c>
    </row>
    <row r="282" spans="1:8" x14ac:dyDescent="0.3">
      <c r="A282" s="2" t="s">
        <v>2784</v>
      </c>
      <c r="B282" s="2" t="s">
        <v>3486</v>
      </c>
      <c r="C282" s="3">
        <v>1000</v>
      </c>
      <c r="D282" s="3">
        <v>878.55</v>
      </c>
      <c r="E282" s="3">
        <v>878.55</v>
      </c>
      <c r="F282" s="3">
        <v>878.55</v>
      </c>
      <c r="G282" t="b">
        <v>1</v>
      </c>
      <c r="H282" t="b">
        <v>1</v>
      </c>
    </row>
    <row r="283" spans="1:8" x14ac:dyDescent="0.3">
      <c r="A283" s="2" t="s">
        <v>2783</v>
      </c>
      <c r="B283" s="2" t="s">
        <v>3487</v>
      </c>
      <c r="C283" s="3">
        <v>5000</v>
      </c>
      <c r="D283" s="3">
        <v>2901.02</v>
      </c>
      <c r="E283" s="3">
        <v>3885.08</v>
      </c>
      <c r="F283" s="3">
        <v>3885.08</v>
      </c>
      <c r="G283" t="b">
        <v>1</v>
      </c>
      <c r="H283" t="b">
        <v>1</v>
      </c>
    </row>
    <row r="284" spans="1:8" x14ac:dyDescent="0.3">
      <c r="A284" s="2" t="s">
        <v>2781</v>
      </c>
      <c r="B284" s="2" t="s">
        <v>3488</v>
      </c>
      <c r="C284" s="3">
        <v>25000</v>
      </c>
      <c r="D284" s="3">
        <v>14890.06</v>
      </c>
      <c r="E284" s="3">
        <v>44186.78</v>
      </c>
      <c r="F284" s="3">
        <v>44186.78</v>
      </c>
      <c r="G284" t="b">
        <v>1</v>
      </c>
      <c r="H284" t="b">
        <v>1</v>
      </c>
    </row>
    <row r="285" spans="1:8" x14ac:dyDescent="0.3">
      <c r="A285" s="2" t="s">
        <v>2780</v>
      </c>
      <c r="B285" s="2" t="s">
        <v>3489</v>
      </c>
      <c r="C285" s="3">
        <v>2000</v>
      </c>
      <c r="D285" s="3">
        <v>709.49</v>
      </c>
      <c r="E285" s="3">
        <v>1196.55</v>
      </c>
      <c r="F285" s="3">
        <v>1196.55</v>
      </c>
      <c r="G285" t="b">
        <v>1</v>
      </c>
      <c r="H285" t="b">
        <v>1</v>
      </c>
    </row>
    <row r="286" spans="1:8" x14ac:dyDescent="0.3">
      <c r="A286" s="2" t="s">
        <v>2779</v>
      </c>
      <c r="B286" s="2" t="s">
        <v>3490</v>
      </c>
      <c r="C286" s="3">
        <v>6000</v>
      </c>
      <c r="D286" s="54">
        <v>0</v>
      </c>
      <c r="E286" s="3">
        <v>2940.53</v>
      </c>
      <c r="F286" s="3">
        <v>2940.53</v>
      </c>
      <c r="G286" t="b">
        <v>1</v>
      </c>
      <c r="H286" t="b">
        <v>1</v>
      </c>
    </row>
    <row r="287" spans="1:8" x14ac:dyDescent="0.3">
      <c r="A287" s="2" t="s">
        <v>2778</v>
      </c>
      <c r="B287" s="2" t="s">
        <v>3491</v>
      </c>
      <c r="C287" s="3">
        <v>5000</v>
      </c>
      <c r="D287" s="3">
        <v>3205</v>
      </c>
      <c r="E287" s="3">
        <v>3004.66</v>
      </c>
      <c r="F287" s="3">
        <v>3004.66</v>
      </c>
      <c r="G287" t="b">
        <v>1</v>
      </c>
      <c r="H287" t="b">
        <v>1</v>
      </c>
    </row>
    <row r="288" spans="1:8" x14ac:dyDescent="0.3">
      <c r="A288" s="2" t="s">
        <v>2777</v>
      </c>
      <c r="B288" s="2" t="s">
        <v>3492</v>
      </c>
      <c r="C288" s="3">
        <v>1000</v>
      </c>
      <c r="D288" s="3">
        <v>32.58</v>
      </c>
      <c r="E288" s="3">
        <v>0</v>
      </c>
      <c r="F288" s="54">
        <v>0</v>
      </c>
      <c r="G288" t="b">
        <v>1</v>
      </c>
      <c r="H288" t="b">
        <v>1</v>
      </c>
    </row>
    <row r="289" spans="1:8" x14ac:dyDescent="0.3">
      <c r="A289" s="2" t="s">
        <v>2775</v>
      </c>
      <c r="B289" s="2" t="s">
        <v>3493</v>
      </c>
      <c r="C289" s="3">
        <v>16000</v>
      </c>
      <c r="D289" s="3">
        <v>50.12</v>
      </c>
      <c r="E289" s="3">
        <v>19050.39</v>
      </c>
      <c r="F289" s="3">
        <v>19050.39</v>
      </c>
      <c r="G289" t="b">
        <v>1</v>
      </c>
      <c r="H289" t="b">
        <v>1</v>
      </c>
    </row>
    <row r="290" spans="1:8" x14ac:dyDescent="0.3">
      <c r="A290" s="2" t="s">
        <v>2774</v>
      </c>
      <c r="B290" s="2" t="s">
        <v>3494</v>
      </c>
      <c r="C290" s="3">
        <v>1000</v>
      </c>
      <c r="D290" s="54">
        <v>0</v>
      </c>
      <c r="E290" s="3">
        <v>0</v>
      </c>
      <c r="F290" s="54">
        <v>0</v>
      </c>
      <c r="G290" t="b">
        <v>1</v>
      </c>
      <c r="H290" t="b">
        <v>1</v>
      </c>
    </row>
    <row r="291" spans="1:8" x14ac:dyDescent="0.3">
      <c r="A291" s="2" t="s">
        <v>2773</v>
      </c>
      <c r="B291" s="2" t="s">
        <v>3495</v>
      </c>
      <c r="C291" s="3">
        <v>8000</v>
      </c>
      <c r="D291" s="3">
        <v>6386.22</v>
      </c>
      <c r="E291" s="3">
        <v>8970.5499999999993</v>
      </c>
      <c r="F291" s="3">
        <v>8970.5499999999993</v>
      </c>
      <c r="G291" t="b">
        <v>1</v>
      </c>
      <c r="H291" t="b">
        <v>1</v>
      </c>
    </row>
    <row r="292" spans="1:8" x14ac:dyDescent="0.3">
      <c r="A292" s="2" t="s">
        <v>2772</v>
      </c>
      <c r="B292" s="2" t="s">
        <v>3496</v>
      </c>
      <c r="C292" s="3">
        <v>8000</v>
      </c>
      <c r="D292" s="3">
        <v>5591.24</v>
      </c>
      <c r="E292" s="3">
        <v>8130</v>
      </c>
      <c r="F292" s="3">
        <v>8130</v>
      </c>
      <c r="G292" t="b">
        <v>1</v>
      </c>
      <c r="H292" t="b">
        <v>1</v>
      </c>
    </row>
    <row r="293" spans="1:8" x14ac:dyDescent="0.3">
      <c r="A293" s="2" t="s">
        <v>2770</v>
      </c>
      <c r="B293" s="2" t="s">
        <v>3497</v>
      </c>
      <c r="C293" s="3">
        <v>1500</v>
      </c>
      <c r="D293" s="3">
        <v>1071.17</v>
      </c>
      <c r="E293" s="3">
        <v>1428.3</v>
      </c>
      <c r="F293" s="3">
        <v>1428.3</v>
      </c>
      <c r="G293" t="b">
        <v>1</v>
      </c>
      <c r="H293" t="b">
        <v>1</v>
      </c>
    </row>
    <row r="294" spans="1:8" x14ac:dyDescent="0.3">
      <c r="A294" s="2" t="s">
        <v>2769</v>
      </c>
      <c r="B294" s="2" t="s">
        <v>3498</v>
      </c>
      <c r="C294" s="3">
        <v>6000</v>
      </c>
      <c r="D294" s="3">
        <v>2852.52</v>
      </c>
      <c r="E294" s="3">
        <v>5376.48</v>
      </c>
      <c r="F294" s="3">
        <v>5376.48</v>
      </c>
      <c r="G294" t="b">
        <v>1</v>
      </c>
      <c r="H294" t="b">
        <v>1</v>
      </c>
    </row>
    <row r="295" spans="1:8" x14ac:dyDescent="0.3">
      <c r="A295" s="2" t="s">
        <v>2766</v>
      </c>
      <c r="B295" s="2" t="s">
        <v>3499</v>
      </c>
      <c r="C295" s="3">
        <v>500</v>
      </c>
      <c r="D295" s="54">
        <v>0</v>
      </c>
      <c r="E295" s="3">
        <v>500</v>
      </c>
      <c r="F295" s="3">
        <v>500</v>
      </c>
      <c r="G295" t="b">
        <v>1</v>
      </c>
      <c r="H295" t="b">
        <v>1</v>
      </c>
    </row>
    <row r="296" spans="1:8" x14ac:dyDescent="0.3">
      <c r="A296" s="2" t="s">
        <v>2763</v>
      </c>
      <c r="B296" s="2" t="s">
        <v>3500</v>
      </c>
      <c r="C296" s="3">
        <v>50000</v>
      </c>
      <c r="D296" s="3">
        <v>7458.75</v>
      </c>
      <c r="E296" s="3">
        <v>50000</v>
      </c>
      <c r="F296" s="3">
        <v>6824.47</v>
      </c>
      <c r="G296" t="b">
        <v>1</v>
      </c>
      <c r="H296" t="b">
        <v>1</v>
      </c>
    </row>
    <row r="297" spans="1:8" x14ac:dyDescent="0.3">
      <c r="A297" s="2" t="s">
        <v>2762</v>
      </c>
      <c r="B297" s="2" t="s">
        <v>3501</v>
      </c>
      <c r="C297" s="3">
        <v>4500</v>
      </c>
      <c r="D297" s="3">
        <v>1127.23</v>
      </c>
      <c r="E297" s="3">
        <v>1846.65</v>
      </c>
      <c r="F297" s="3">
        <v>1846.65</v>
      </c>
      <c r="G297" t="b">
        <v>1</v>
      </c>
      <c r="H297" t="b">
        <v>1</v>
      </c>
    </row>
    <row r="298" spans="1:8" x14ac:dyDescent="0.3">
      <c r="A298" s="2" t="s">
        <v>2758</v>
      </c>
      <c r="B298" s="2" t="s">
        <v>3502</v>
      </c>
      <c r="C298" s="3">
        <v>6000</v>
      </c>
      <c r="D298" s="3">
        <v>2236.41</v>
      </c>
      <c r="E298" s="3">
        <v>4017.85</v>
      </c>
      <c r="F298" s="3">
        <v>4017.85</v>
      </c>
      <c r="G298" t="b">
        <v>1</v>
      </c>
      <c r="H298" t="b">
        <v>1</v>
      </c>
    </row>
    <row r="299" spans="1:8" x14ac:dyDescent="0.3">
      <c r="A299" s="2" t="s">
        <v>2757</v>
      </c>
      <c r="B299" s="2" t="s">
        <v>3503</v>
      </c>
      <c r="C299" s="3">
        <v>3300</v>
      </c>
      <c r="D299" s="54">
        <v>0</v>
      </c>
      <c r="E299" s="3">
        <v>2819.02</v>
      </c>
      <c r="F299" s="3">
        <v>2819.02</v>
      </c>
      <c r="G299" t="b">
        <v>1</v>
      </c>
      <c r="H299" t="b">
        <v>1</v>
      </c>
    </row>
    <row r="300" spans="1:8" x14ac:dyDescent="0.3">
      <c r="A300" s="2" t="s">
        <v>2756</v>
      </c>
      <c r="B300" s="2" t="s">
        <v>3504</v>
      </c>
      <c r="C300" s="3">
        <v>550</v>
      </c>
      <c r="D300" s="3">
        <v>550</v>
      </c>
      <c r="E300" s="3">
        <v>550</v>
      </c>
      <c r="F300" s="3">
        <v>550</v>
      </c>
      <c r="G300" t="b">
        <v>1</v>
      </c>
      <c r="H300" t="b">
        <v>1</v>
      </c>
    </row>
    <row r="301" spans="1:8" x14ac:dyDescent="0.3">
      <c r="A301" s="2" t="s">
        <v>2754</v>
      </c>
      <c r="B301" s="2" t="s">
        <v>3505</v>
      </c>
      <c r="C301" s="3">
        <v>44650</v>
      </c>
      <c r="D301" s="3">
        <v>47000</v>
      </c>
      <c r="E301" s="3">
        <v>45825</v>
      </c>
      <c r="F301" s="3">
        <v>45825</v>
      </c>
      <c r="G301" t="b">
        <v>1</v>
      </c>
      <c r="H301" t="b">
        <v>1</v>
      </c>
    </row>
    <row r="302" spans="1:8" x14ac:dyDescent="0.3">
      <c r="A302" s="2" t="s">
        <v>2753</v>
      </c>
      <c r="B302" s="2" t="s">
        <v>3506</v>
      </c>
      <c r="C302" s="3">
        <v>14000</v>
      </c>
      <c r="D302" s="3">
        <v>14022.34</v>
      </c>
      <c r="E302" s="3">
        <v>6059.94</v>
      </c>
      <c r="F302" s="3">
        <v>6059.94</v>
      </c>
      <c r="G302" t="b">
        <v>1</v>
      </c>
      <c r="H302" t="b">
        <v>1</v>
      </c>
    </row>
    <row r="303" spans="1:8" x14ac:dyDescent="0.3">
      <c r="A303" s="2" t="s">
        <v>2752</v>
      </c>
      <c r="B303" s="2" t="s">
        <v>3507</v>
      </c>
      <c r="C303" s="54">
        <v>0</v>
      </c>
      <c r="D303" s="54">
        <v>0</v>
      </c>
      <c r="E303" s="54">
        <v>0</v>
      </c>
      <c r="F303" s="54">
        <v>0</v>
      </c>
      <c r="G303" t="b">
        <v>1</v>
      </c>
      <c r="H303" t="b">
        <v>1</v>
      </c>
    </row>
    <row r="304" spans="1:8" x14ac:dyDescent="0.3">
      <c r="A304" s="2" t="s">
        <v>2751</v>
      </c>
      <c r="B304" s="2" t="s">
        <v>3508</v>
      </c>
      <c r="C304" s="3">
        <v>5400</v>
      </c>
      <c r="D304" s="3">
        <v>3461.58</v>
      </c>
      <c r="E304" s="3">
        <v>5000.0600000000004</v>
      </c>
      <c r="F304" s="3">
        <v>5000.0600000000004</v>
      </c>
      <c r="G304" t="b">
        <v>1</v>
      </c>
      <c r="H304" t="b">
        <v>1</v>
      </c>
    </row>
    <row r="305" spans="1:8" x14ac:dyDescent="0.3">
      <c r="A305" s="2" t="s">
        <v>2747</v>
      </c>
      <c r="B305" s="2" t="s">
        <v>3509</v>
      </c>
      <c r="C305" s="54">
        <v>0</v>
      </c>
      <c r="D305" s="54">
        <v>0</v>
      </c>
      <c r="E305" s="54">
        <v>0</v>
      </c>
      <c r="F305" s="54">
        <v>0</v>
      </c>
      <c r="G305" t="b">
        <v>1</v>
      </c>
      <c r="H305" t="b">
        <v>1</v>
      </c>
    </row>
    <row r="306" spans="1:8" x14ac:dyDescent="0.3">
      <c r="A306" s="2" t="s">
        <v>2746</v>
      </c>
      <c r="B306" s="2" t="s">
        <v>3510</v>
      </c>
      <c r="C306" s="3">
        <v>78734.91</v>
      </c>
      <c r="D306" s="3">
        <v>53572.21</v>
      </c>
      <c r="E306" s="3">
        <v>72404.73</v>
      </c>
      <c r="F306" s="3">
        <v>72404.73</v>
      </c>
      <c r="G306" t="b">
        <v>1</v>
      </c>
      <c r="H306" t="b">
        <v>1</v>
      </c>
    </row>
    <row r="307" spans="1:8" x14ac:dyDescent="0.3">
      <c r="A307" s="2" t="s">
        <v>3511</v>
      </c>
      <c r="B307" s="2" t="s">
        <v>4205</v>
      </c>
      <c r="C307" s="3">
        <v>500</v>
      </c>
      <c r="D307" s="54">
        <v>0</v>
      </c>
      <c r="E307" s="3">
        <v>258.20999999999998</v>
      </c>
      <c r="F307" s="3">
        <v>258.20999999999998</v>
      </c>
      <c r="G307" t="b">
        <v>1</v>
      </c>
      <c r="H307" t="b">
        <v>1</v>
      </c>
    </row>
    <row r="308" spans="1:8" x14ac:dyDescent="0.3">
      <c r="A308" s="2" t="s">
        <v>4204</v>
      </c>
      <c r="B308" s="2" t="s">
        <v>4206</v>
      </c>
      <c r="C308" s="3">
        <v>500</v>
      </c>
      <c r="D308" s="54">
        <v>0</v>
      </c>
      <c r="E308" s="3">
        <v>179.91</v>
      </c>
      <c r="F308" s="3">
        <v>179.91</v>
      </c>
      <c r="G308" t="b">
        <v>1</v>
      </c>
      <c r="H308" t="b">
        <v>1</v>
      </c>
    </row>
    <row r="309" spans="1:8" x14ac:dyDescent="0.3">
      <c r="A309" s="2" t="s">
        <v>2742</v>
      </c>
      <c r="B309" s="2" t="s">
        <v>3512</v>
      </c>
      <c r="C309" s="3">
        <v>1000</v>
      </c>
      <c r="D309" s="3">
        <v>787.63</v>
      </c>
      <c r="E309" s="3">
        <v>1417.99</v>
      </c>
      <c r="F309" s="3">
        <v>1417.99</v>
      </c>
      <c r="G309" t="b">
        <v>1</v>
      </c>
      <c r="H309" t="b">
        <v>1</v>
      </c>
    </row>
    <row r="310" spans="1:8" x14ac:dyDescent="0.3">
      <c r="A310" s="2" t="s">
        <v>2741</v>
      </c>
      <c r="B310" s="2" t="s">
        <v>3513</v>
      </c>
      <c r="C310" s="3">
        <v>25000</v>
      </c>
      <c r="D310" s="54">
        <v>0</v>
      </c>
      <c r="E310" s="3">
        <v>3000</v>
      </c>
      <c r="F310" s="3">
        <v>3000</v>
      </c>
      <c r="G310" t="b">
        <v>1</v>
      </c>
      <c r="H310" t="b">
        <v>1</v>
      </c>
    </row>
    <row r="311" spans="1:8" x14ac:dyDescent="0.3">
      <c r="A311" s="2" t="s">
        <v>2740</v>
      </c>
      <c r="B311" s="2" t="s">
        <v>3514</v>
      </c>
      <c r="C311" s="3">
        <v>15000</v>
      </c>
      <c r="D311" s="3">
        <v>16834.3</v>
      </c>
      <c r="E311" s="3">
        <v>25728.77</v>
      </c>
      <c r="F311" s="3">
        <v>25728.77</v>
      </c>
      <c r="G311" t="b">
        <v>1</v>
      </c>
      <c r="H311" t="b">
        <v>1</v>
      </c>
    </row>
    <row r="312" spans="1:8" x14ac:dyDescent="0.3">
      <c r="A312" s="2" t="s">
        <v>2739</v>
      </c>
      <c r="B312" s="2" t="s">
        <v>3515</v>
      </c>
      <c r="C312" s="3">
        <v>2000</v>
      </c>
      <c r="D312" s="3">
        <v>1090.32</v>
      </c>
      <c r="E312" s="3">
        <v>1738.64</v>
      </c>
      <c r="F312" s="3">
        <v>1738.64</v>
      </c>
      <c r="G312" t="b">
        <v>1</v>
      </c>
      <c r="H312" t="b">
        <v>1</v>
      </c>
    </row>
    <row r="313" spans="1:8" x14ac:dyDescent="0.3">
      <c r="A313" s="2" t="s">
        <v>2738</v>
      </c>
      <c r="B313" s="2" t="s">
        <v>3516</v>
      </c>
      <c r="C313" s="3">
        <v>2000</v>
      </c>
      <c r="D313" s="54">
        <v>0</v>
      </c>
      <c r="E313" s="3">
        <v>2627.47</v>
      </c>
      <c r="F313" s="3">
        <v>2627.47</v>
      </c>
      <c r="G313" t="b">
        <v>1</v>
      </c>
      <c r="H313" t="b">
        <v>1</v>
      </c>
    </row>
    <row r="314" spans="1:8" x14ac:dyDescent="0.3">
      <c r="A314" s="2" t="s">
        <v>2737</v>
      </c>
      <c r="B314" s="2" t="s">
        <v>3517</v>
      </c>
      <c r="C314" s="3">
        <v>500</v>
      </c>
      <c r="D314" s="54">
        <v>0</v>
      </c>
      <c r="E314" s="3">
        <v>0</v>
      </c>
      <c r="F314" s="54">
        <v>0</v>
      </c>
      <c r="G314" t="b">
        <v>1</v>
      </c>
      <c r="H314" t="b">
        <v>1</v>
      </c>
    </row>
    <row r="315" spans="1:8" x14ac:dyDescent="0.3">
      <c r="A315" s="2" t="s">
        <v>2735</v>
      </c>
      <c r="B315" s="2" t="s">
        <v>4018</v>
      </c>
      <c r="C315" s="3">
        <v>13450</v>
      </c>
      <c r="D315" s="3">
        <v>14551.91</v>
      </c>
      <c r="E315" s="3">
        <v>11462.63</v>
      </c>
      <c r="F315" s="3">
        <v>11462.63</v>
      </c>
      <c r="G315" t="b">
        <v>1</v>
      </c>
      <c r="H315" t="b">
        <v>1</v>
      </c>
    </row>
    <row r="316" spans="1:8" x14ac:dyDescent="0.3">
      <c r="A316" s="2" t="s">
        <v>2734</v>
      </c>
      <c r="B316" s="2" t="s">
        <v>3518</v>
      </c>
      <c r="C316" s="3">
        <v>1500</v>
      </c>
      <c r="D316" s="3">
        <v>663.28</v>
      </c>
      <c r="E316" s="3">
        <v>1101.72</v>
      </c>
      <c r="F316" s="3">
        <v>1101.72</v>
      </c>
      <c r="G316" t="b">
        <v>1</v>
      </c>
      <c r="H316" t="b">
        <v>1</v>
      </c>
    </row>
    <row r="317" spans="1:8" x14ac:dyDescent="0.3">
      <c r="A317" s="2" t="s">
        <v>2733</v>
      </c>
      <c r="B317" s="2" t="s">
        <v>3519</v>
      </c>
      <c r="C317" s="3">
        <v>1000</v>
      </c>
      <c r="D317" s="54">
        <v>0</v>
      </c>
      <c r="E317" s="3">
        <v>964.9</v>
      </c>
      <c r="F317" s="3">
        <v>964.9</v>
      </c>
      <c r="G317" t="b">
        <v>1</v>
      </c>
      <c r="H317" t="b">
        <v>1</v>
      </c>
    </row>
    <row r="318" spans="1:8" x14ac:dyDescent="0.3">
      <c r="A318" s="2" t="s">
        <v>2732</v>
      </c>
      <c r="B318" s="2" t="s">
        <v>3520</v>
      </c>
      <c r="C318" s="3">
        <v>6000</v>
      </c>
      <c r="D318" s="54">
        <v>0</v>
      </c>
      <c r="E318" s="3">
        <v>6000</v>
      </c>
      <c r="F318" s="3">
        <v>6000</v>
      </c>
      <c r="G318" t="b">
        <v>1</v>
      </c>
      <c r="H318" t="b">
        <v>1</v>
      </c>
    </row>
    <row r="319" spans="1:8" x14ac:dyDescent="0.3">
      <c r="A319" s="2" t="s">
        <v>2731</v>
      </c>
      <c r="B319" s="2" t="s">
        <v>3521</v>
      </c>
      <c r="C319" s="3">
        <v>2500</v>
      </c>
      <c r="D319" s="3">
        <v>803.82</v>
      </c>
      <c r="E319" s="3">
        <v>1205.24</v>
      </c>
      <c r="F319" s="3">
        <v>1205.24</v>
      </c>
      <c r="G319" t="b">
        <v>1</v>
      </c>
      <c r="H319" t="b">
        <v>1</v>
      </c>
    </row>
    <row r="320" spans="1:8" x14ac:dyDescent="0.3">
      <c r="A320" s="2" t="s">
        <v>2728</v>
      </c>
      <c r="B320" s="2" t="s">
        <v>3522</v>
      </c>
      <c r="C320" s="3">
        <v>1100</v>
      </c>
      <c r="D320" s="3">
        <v>550</v>
      </c>
      <c r="E320" s="3">
        <v>550</v>
      </c>
      <c r="F320" s="3">
        <v>550</v>
      </c>
      <c r="G320" t="b">
        <v>1</v>
      </c>
      <c r="H320" t="b">
        <v>1</v>
      </c>
    </row>
    <row r="321" spans="1:8" x14ac:dyDescent="0.3">
      <c r="A321" s="2" t="s">
        <v>2727</v>
      </c>
      <c r="B321" s="2" t="s">
        <v>3523</v>
      </c>
      <c r="C321" s="3">
        <v>1600</v>
      </c>
      <c r="D321" s="54">
        <v>0</v>
      </c>
      <c r="E321" s="3">
        <v>805.45</v>
      </c>
      <c r="F321" s="3">
        <v>805.45</v>
      </c>
      <c r="G321" t="b">
        <v>1</v>
      </c>
      <c r="H321" t="b">
        <v>1</v>
      </c>
    </row>
    <row r="322" spans="1:8" x14ac:dyDescent="0.3">
      <c r="A322" s="2" t="s">
        <v>2726</v>
      </c>
      <c r="B322" s="2" t="s">
        <v>3524</v>
      </c>
      <c r="C322" s="54">
        <v>0</v>
      </c>
      <c r="D322" s="54">
        <v>0</v>
      </c>
      <c r="E322" s="54">
        <v>0</v>
      </c>
      <c r="F322" s="54">
        <v>0</v>
      </c>
      <c r="G322" t="b">
        <v>1</v>
      </c>
      <c r="H322" t="b">
        <v>1</v>
      </c>
    </row>
    <row r="323" spans="1:8" x14ac:dyDescent="0.3">
      <c r="A323" s="2" t="s">
        <v>2725</v>
      </c>
      <c r="B323" s="2" t="s">
        <v>3525</v>
      </c>
      <c r="C323" s="3">
        <v>238214.85</v>
      </c>
      <c r="D323" s="3">
        <v>169136.41</v>
      </c>
      <c r="E323" s="3">
        <v>236265.86</v>
      </c>
      <c r="F323" s="3">
        <v>236265.86</v>
      </c>
      <c r="G323" t="b">
        <v>1</v>
      </c>
      <c r="H323" t="b">
        <v>1</v>
      </c>
    </row>
    <row r="324" spans="1:8" x14ac:dyDescent="0.3">
      <c r="A324" s="2" t="s">
        <v>2718</v>
      </c>
      <c r="B324" s="2" t="s">
        <v>3526</v>
      </c>
      <c r="C324" s="3">
        <v>1326</v>
      </c>
      <c r="D324" s="3">
        <v>1087.08</v>
      </c>
      <c r="E324" s="3">
        <v>2975.03</v>
      </c>
      <c r="F324" s="3">
        <v>2975.03</v>
      </c>
      <c r="G324" t="b">
        <v>1</v>
      </c>
      <c r="H324" t="b">
        <v>1</v>
      </c>
    </row>
    <row r="325" spans="1:8" x14ac:dyDescent="0.3">
      <c r="A325" s="2" t="s">
        <v>2717</v>
      </c>
      <c r="B325" s="2" t="s">
        <v>3527</v>
      </c>
      <c r="C325" s="3">
        <v>1574</v>
      </c>
      <c r="D325" s="3">
        <v>1487</v>
      </c>
      <c r="E325" s="3">
        <v>1390</v>
      </c>
      <c r="F325" s="3">
        <v>1390</v>
      </c>
      <c r="G325" t="b">
        <v>1</v>
      </c>
      <c r="H325" t="b">
        <v>1</v>
      </c>
    </row>
    <row r="326" spans="1:8" x14ac:dyDescent="0.3">
      <c r="A326" s="2" t="s">
        <v>2716</v>
      </c>
      <c r="B326" s="2" t="s">
        <v>3528</v>
      </c>
      <c r="C326" s="3">
        <v>250</v>
      </c>
      <c r="D326" s="54">
        <v>0</v>
      </c>
      <c r="E326" s="3">
        <v>173.34</v>
      </c>
      <c r="F326" s="3">
        <v>173.34</v>
      </c>
      <c r="G326" t="b">
        <v>1</v>
      </c>
      <c r="H326" t="b">
        <v>1</v>
      </c>
    </row>
    <row r="327" spans="1:8" x14ac:dyDescent="0.3">
      <c r="A327" s="2" t="s">
        <v>2713</v>
      </c>
      <c r="B327" s="2" t="s">
        <v>3529</v>
      </c>
      <c r="C327" s="3">
        <v>2000</v>
      </c>
      <c r="D327" s="3">
        <v>247.5</v>
      </c>
      <c r="E327" s="3">
        <v>1440.2</v>
      </c>
      <c r="F327" s="3">
        <v>1463.95</v>
      </c>
      <c r="G327" t="b">
        <v>1</v>
      </c>
      <c r="H327" t="b">
        <v>1</v>
      </c>
    </row>
    <row r="328" spans="1:8" x14ac:dyDescent="0.3">
      <c r="A328" s="2" t="s">
        <v>3530</v>
      </c>
      <c r="B328" s="2" t="s">
        <v>3531</v>
      </c>
      <c r="C328" s="3">
        <v>3000</v>
      </c>
      <c r="D328" s="3">
        <v>846.84</v>
      </c>
      <c r="E328" s="3">
        <v>852.76</v>
      </c>
      <c r="F328" s="3">
        <v>852.76</v>
      </c>
      <c r="G328" t="b">
        <v>1</v>
      </c>
      <c r="H328" t="b">
        <v>1</v>
      </c>
    </row>
    <row r="329" spans="1:8" x14ac:dyDescent="0.3">
      <c r="A329" s="2" t="s">
        <v>2709</v>
      </c>
      <c r="B329" s="2" t="s">
        <v>3532</v>
      </c>
      <c r="C329" s="3">
        <v>1943</v>
      </c>
      <c r="D329" s="3">
        <v>1557.98</v>
      </c>
      <c r="E329" s="3">
        <v>1330.22</v>
      </c>
      <c r="F329" s="3">
        <v>1330.22</v>
      </c>
      <c r="G329" t="b">
        <v>1</v>
      </c>
      <c r="H329" t="b">
        <v>1</v>
      </c>
    </row>
    <row r="330" spans="1:8" x14ac:dyDescent="0.3">
      <c r="A330" s="2" t="s">
        <v>2708</v>
      </c>
      <c r="B330" s="2" t="s">
        <v>3533</v>
      </c>
      <c r="C330" s="3">
        <v>2500</v>
      </c>
      <c r="D330" s="3">
        <v>1836.39</v>
      </c>
      <c r="E330" s="3">
        <v>2951.27</v>
      </c>
      <c r="F330" s="3">
        <v>2951.27</v>
      </c>
      <c r="G330" t="b">
        <v>1</v>
      </c>
      <c r="H330" t="b">
        <v>1</v>
      </c>
    </row>
    <row r="331" spans="1:8" x14ac:dyDescent="0.3">
      <c r="A331" s="2" t="s">
        <v>2704</v>
      </c>
      <c r="B331" s="2" t="s">
        <v>3534</v>
      </c>
      <c r="C331" s="3">
        <v>100</v>
      </c>
      <c r="D331" s="54">
        <v>0</v>
      </c>
      <c r="E331" s="3">
        <v>0</v>
      </c>
      <c r="F331" s="54">
        <v>0</v>
      </c>
      <c r="G331" t="b">
        <v>1</v>
      </c>
      <c r="H331" t="b">
        <v>1</v>
      </c>
    </row>
    <row r="332" spans="1:8" x14ac:dyDescent="0.3">
      <c r="A332" s="2" t="s">
        <v>2703</v>
      </c>
      <c r="B332" s="2" t="s">
        <v>3535</v>
      </c>
      <c r="C332" s="3">
        <v>550</v>
      </c>
      <c r="D332" s="3">
        <v>550</v>
      </c>
      <c r="E332" s="3">
        <v>550</v>
      </c>
      <c r="F332" s="3">
        <v>550</v>
      </c>
      <c r="G332" t="b">
        <v>1</v>
      </c>
      <c r="H332" t="b">
        <v>1</v>
      </c>
    </row>
    <row r="333" spans="1:8" x14ac:dyDescent="0.3">
      <c r="A333" s="2" t="s">
        <v>2701</v>
      </c>
      <c r="B333" s="2" t="s">
        <v>3536</v>
      </c>
      <c r="C333" s="3">
        <v>1500</v>
      </c>
      <c r="D333" s="3">
        <v>575.51</v>
      </c>
      <c r="E333" s="3">
        <v>539.39</v>
      </c>
      <c r="F333" s="3">
        <v>539.39</v>
      </c>
      <c r="G333" t="b">
        <v>1</v>
      </c>
      <c r="H333" t="b">
        <v>1</v>
      </c>
    </row>
    <row r="334" spans="1:8" x14ac:dyDescent="0.3">
      <c r="A334" s="2" t="s">
        <v>2700</v>
      </c>
      <c r="B334" s="2" t="s">
        <v>3537</v>
      </c>
      <c r="C334" s="3">
        <v>150</v>
      </c>
      <c r="D334" s="54">
        <v>0</v>
      </c>
      <c r="E334" s="3">
        <v>0</v>
      </c>
      <c r="F334" s="54">
        <v>0</v>
      </c>
      <c r="G334" t="b">
        <v>1</v>
      </c>
      <c r="H334" t="b">
        <v>1</v>
      </c>
    </row>
    <row r="335" spans="1:8" x14ac:dyDescent="0.3">
      <c r="A335" s="2" t="s">
        <v>2698</v>
      </c>
      <c r="B335" s="2" t="s">
        <v>3538</v>
      </c>
      <c r="C335" s="3">
        <v>3500</v>
      </c>
      <c r="D335" s="3">
        <v>2495</v>
      </c>
      <c r="E335" s="3">
        <v>935</v>
      </c>
      <c r="F335" s="3">
        <v>935</v>
      </c>
      <c r="G335" t="b">
        <v>1</v>
      </c>
      <c r="H335" t="b">
        <v>1</v>
      </c>
    </row>
    <row r="336" spans="1:8" x14ac:dyDescent="0.3">
      <c r="A336" s="2" t="s">
        <v>2696</v>
      </c>
      <c r="B336" s="2" t="s">
        <v>3539</v>
      </c>
      <c r="C336" s="54">
        <v>0</v>
      </c>
      <c r="D336" s="54">
        <v>0</v>
      </c>
      <c r="E336" s="54">
        <v>0</v>
      </c>
      <c r="F336" s="54">
        <v>0</v>
      </c>
      <c r="G336" t="b">
        <v>1</v>
      </c>
      <c r="H336" t="b">
        <v>1</v>
      </c>
    </row>
    <row r="337" spans="1:8" x14ac:dyDescent="0.3">
      <c r="A337" s="2" t="s">
        <v>2695</v>
      </c>
      <c r="B337" s="2" t="s">
        <v>3540</v>
      </c>
      <c r="C337" s="3">
        <v>450250</v>
      </c>
      <c r="D337" s="3">
        <v>337949.1</v>
      </c>
      <c r="E337" s="3">
        <v>439609.04</v>
      </c>
      <c r="F337" s="3">
        <v>439609.04</v>
      </c>
      <c r="G337" t="b">
        <v>1</v>
      </c>
      <c r="H337" t="b">
        <v>1</v>
      </c>
    </row>
    <row r="338" spans="1:8" x14ac:dyDescent="0.3">
      <c r="A338" s="2" t="s">
        <v>2673</v>
      </c>
      <c r="B338" s="2" t="s">
        <v>3541</v>
      </c>
      <c r="C338" s="3">
        <v>250</v>
      </c>
      <c r="D338" s="54">
        <v>0</v>
      </c>
      <c r="E338" s="3">
        <v>113.68</v>
      </c>
      <c r="F338" s="3">
        <v>113.68</v>
      </c>
      <c r="G338" t="b">
        <v>1</v>
      </c>
      <c r="H338" t="b">
        <v>1</v>
      </c>
    </row>
    <row r="339" spans="1:8" x14ac:dyDescent="0.3">
      <c r="A339" s="2" t="s">
        <v>2672</v>
      </c>
      <c r="B339" s="2" t="s">
        <v>3542</v>
      </c>
      <c r="C339" s="3">
        <v>4000</v>
      </c>
      <c r="D339" s="3">
        <v>-649.14</v>
      </c>
      <c r="E339" s="3">
        <v>4628.38</v>
      </c>
      <c r="F339" s="3">
        <v>4628.38</v>
      </c>
      <c r="G339" t="b">
        <v>1</v>
      </c>
      <c r="H339" t="b">
        <v>1</v>
      </c>
    </row>
    <row r="340" spans="1:8" x14ac:dyDescent="0.3">
      <c r="A340" s="2" t="s">
        <v>2671</v>
      </c>
      <c r="B340" s="2" t="s">
        <v>3543</v>
      </c>
      <c r="C340" s="3">
        <v>0</v>
      </c>
      <c r="D340" s="54">
        <v>0</v>
      </c>
      <c r="E340" s="3">
        <v>-3450</v>
      </c>
      <c r="F340" s="3">
        <v>-3450</v>
      </c>
      <c r="G340" t="b">
        <v>1</v>
      </c>
      <c r="H340" t="b">
        <v>1</v>
      </c>
    </row>
    <row r="341" spans="1:8" x14ac:dyDescent="0.3">
      <c r="A341" s="2" t="s">
        <v>2670</v>
      </c>
      <c r="B341" s="2" t="s">
        <v>3544</v>
      </c>
      <c r="C341" s="3">
        <v>80000</v>
      </c>
      <c r="D341" s="3">
        <v>59139.61</v>
      </c>
      <c r="E341" s="3">
        <v>63276.5</v>
      </c>
      <c r="F341" s="3">
        <v>63276.5</v>
      </c>
      <c r="G341" t="b">
        <v>1</v>
      </c>
      <c r="H341" t="b">
        <v>1</v>
      </c>
    </row>
    <row r="342" spans="1:8" x14ac:dyDescent="0.3">
      <c r="A342" s="2" t="s">
        <v>2669</v>
      </c>
      <c r="B342" s="2" t="s">
        <v>3545</v>
      </c>
      <c r="C342" s="3">
        <v>7500</v>
      </c>
      <c r="D342" s="3">
        <v>79.56</v>
      </c>
      <c r="E342" s="3">
        <v>0</v>
      </c>
      <c r="F342" s="54">
        <v>0</v>
      </c>
      <c r="G342" t="b">
        <v>1</v>
      </c>
      <c r="H342" t="b">
        <v>1</v>
      </c>
    </row>
    <row r="343" spans="1:8" x14ac:dyDescent="0.3">
      <c r="A343" s="2" t="s">
        <v>2668</v>
      </c>
      <c r="B343" s="2" t="s">
        <v>3546</v>
      </c>
      <c r="C343" s="3">
        <v>500</v>
      </c>
      <c r="D343" s="3">
        <v>450</v>
      </c>
      <c r="E343" s="3">
        <v>450</v>
      </c>
      <c r="F343" s="3">
        <v>450</v>
      </c>
      <c r="G343" t="b">
        <v>1</v>
      </c>
      <c r="H343" t="b">
        <v>1</v>
      </c>
    </row>
    <row r="344" spans="1:8" x14ac:dyDescent="0.3">
      <c r="A344" s="2" t="s">
        <v>2666</v>
      </c>
      <c r="B344" s="2" t="s">
        <v>3547</v>
      </c>
      <c r="C344" s="3">
        <v>20000</v>
      </c>
      <c r="D344" s="3">
        <v>13795.6</v>
      </c>
      <c r="E344" s="3">
        <v>20000</v>
      </c>
      <c r="F344" s="3">
        <v>21136.959999999999</v>
      </c>
      <c r="G344" t="b">
        <v>1</v>
      </c>
      <c r="H344" t="b">
        <v>1</v>
      </c>
    </row>
    <row r="345" spans="1:8" x14ac:dyDescent="0.3">
      <c r="A345" s="2" t="s">
        <v>2664</v>
      </c>
      <c r="B345" s="2" t="s">
        <v>3549</v>
      </c>
      <c r="C345" s="3">
        <v>10000</v>
      </c>
      <c r="D345" s="3">
        <v>5364.58</v>
      </c>
      <c r="E345" s="3">
        <v>8000</v>
      </c>
      <c r="F345" s="3">
        <v>-5654.34</v>
      </c>
      <c r="G345" t="b">
        <v>1</v>
      </c>
      <c r="H345" t="b">
        <v>1</v>
      </c>
    </row>
    <row r="346" spans="1:8" x14ac:dyDescent="0.3">
      <c r="A346" s="2" t="s">
        <v>2663</v>
      </c>
      <c r="B346" s="2" t="s">
        <v>3550</v>
      </c>
      <c r="C346" s="3">
        <v>11000</v>
      </c>
      <c r="D346" s="3">
        <v>7873.74</v>
      </c>
      <c r="E346" s="3">
        <v>15292.54</v>
      </c>
      <c r="F346" s="3">
        <v>15292.54</v>
      </c>
      <c r="G346" t="b">
        <v>1</v>
      </c>
      <c r="H346" t="b">
        <v>1</v>
      </c>
    </row>
    <row r="347" spans="1:8" x14ac:dyDescent="0.3">
      <c r="A347" s="2" t="s">
        <v>2662</v>
      </c>
      <c r="B347" s="2" t="s">
        <v>3551</v>
      </c>
      <c r="C347" s="3">
        <v>0</v>
      </c>
      <c r="D347" s="54">
        <v>0</v>
      </c>
      <c r="E347" s="3">
        <v>6</v>
      </c>
      <c r="F347" s="3">
        <v>6</v>
      </c>
      <c r="G347" t="b">
        <v>1</v>
      </c>
      <c r="H347" t="b">
        <v>1</v>
      </c>
    </row>
    <row r="348" spans="1:8" x14ac:dyDescent="0.3">
      <c r="A348" s="2" t="s">
        <v>2661</v>
      </c>
      <c r="B348" s="2" t="s">
        <v>3552</v>
      </c>
      <c r="C348" s="3">
        <v>1200</v>
      </c>
      <c r="D348" s="54">
        <v>0</v>
      </c>
      <c r="E348" s="3">
        <v>1039.48</v>
      </c>
      <c r="F348" s="3">
        <v>1039.48</v>
      </c>
      <c r="G348" t="b">
        <v>1</v>
      </c>
      <c r="H348" t="b">
        <v>1</v>
      </c>
    </row>
    <row r="349" spans="1:8" x14ac:dyDescent="0.3">
      <c r="A349" s="2" t="s">
        <v>2660</v>
      </c>
      <c r="B349" s="2" t="s">
        <v>3548</v>
      </c>
      <c r="C349" s="3">
        <v>55000</v>
      </c>
      <c r="D349" s="3">
        <v>32894.85</v>
      </c>
      <c r="E349" s="3">
        <v>53000</v>
      </c>
      <c r="F349" s="3">
        <v>47491.67</v>
      </c>
      <c r="G349" t="b">
        <v>1</v>
      </c>
      <c r="H349" t="b">
        <v>1</v>
      </c>
    </row>
    <row r="350" spans="1:8" x14ac:dyDescent="0.3">
      <c r="A350" s="2" t="s">
        <v>2652</v>
      </c>
      <c r="B350" s="2" t="s">
        <v>3553</v>
      </c>
      <c r="C350" s="3">
        <v>750</v>
      </c>
      <c r="D350" s="3">
        <v>395</v>
      </c>
      <c r="E350" s="3">
        <v>598.66</v>
      </c>
      <c r="F350" s="3">
        <v>598.66</v>
      </c>
      <c r="G350" t="b">
        <v>1</v>
      </c>
      <c r="H350" t="b">
        <v>1</v>
      </c>
    </row>
    <row r="351" spans="1:8" x14ac:dyDescent="0.3">
      <c r="A351" s="2" t="s">
        <v>2650</v>
      </c>
      <c r="B351" s="2" t="s">
        <v>3554</v>
      </c>
      <c r="C351" s="3">
        <v>7500</v>
      </c>
      <c r="D351" s="54">
        <v>0</v>
      </c>
      <c r="E351" s="3">
        <v>13248.04</v>
      </c>
      <c r="F351" s="3">
        <v>13248.04</v>
      </c>
      <c r="G351" t="b">
        <v>1</v>
      </c>
      <c r="H351" t="b">
        <v>1</v>
      </c>
    </row>
    <row r="352" spans="1:8" x14ac:dyDescent="0.3">
      <c r="A352" s="2" t="s">
        <v>2648</v>
      </c>
      <c r="B352" s="2" t="s">
        <v>3555</v>
      </c>
      <c r="C352" s="3">
        <v>7200</v>
      </c>
      <c r="D352" s="3">
        <v>8250</v>
      </c>
      <c r="E352" s="3">
        <v>9300</v>
      </c>
      <c r="F352" s="3">
        <v>9300</v>
      </c>
      <c r="G352" t="b">
        <v>1</v>
      </c>
      <c r="H352" t="b">
        <v>1</v>
      </c>
    </row>
    <row r="353" spans="1:13" x14ac:dyDescent="0.3">
      <c r="A353" s="2" t="s">
        <v>2647</v>
      </c>
      <c r="B353" s="2" t="s">
        <v>3556</v>
      </c>
      <c r="C353" s="3">
        <v>450</v>
      </c>
      <c r="D353" s="3">
        <v>377.45</v>
      </c>
      <c r="E353" s="3">
        <v>39.380000000000003</v>
      </c>
      <c r="F353" s="3">
        <v>39.380000000000003</v>
      </c>
      <c r="G353" t="b">
        <v>1</v>
      </c>
      <c r="H353" t="b">
        <v>1</v>
      </c>
    </row>
    <row r="354" spans="1:13" x14ac:dyDescent="0.3">
      <c r="A354" s="2" t="s">
        <v>2621</v>
      </c>
      <c r="B354" s="2" t="s">
        <v>3557</v>
      </c>
      <c r="C354" s="54">
        <v>0</v>
      </c>
      <c r="D354" s="54">
        <v>0</v>
      </c>
      <c r="E354" s="54">
        <v>0</v>
      </c>
      <c r="F354" s="54">
        <v>0</v>
      </c>
      <c r="G354" t="b">
        <v>1</v>
      </c>
      <c r="H354" t="b">
        <v>1</v>
      </c>
    </row>
    <row r="355" spans="1:13" x14ac:dyDescent="0.3">
      <c r="A355" s="2" t="s">
        <v>2619</v>
      </c>
      <c r="B355" s="2" t="s">
        <v>3558</v>
      </c>
      <c r="C355" s="3">
        <v>185000</v>
      </c>
      <c r="D355" s="3">
        <v>56033.43</v>
      </c>
      <c r="E355" s="3">
        <v>162500</v>
      </c>
      <c r="F355" s="3">
        <v>126245.54</v>
      </c>
      <c r="G355" t="b">
        <v>1</v>
      </c>
      <c r="H355" t="b">
        <v>1</v>
      </c>
    </row>
    <row r="356" spans="1:13" x14ac:dyDescent="0.3">
      <c r="A356" s="2" t="s">
        <v>2618</v>
      </c>
      <c r="B356" s="2" t="s">
        <v>322</v>
      </c>
      <c r="C356" s="3">
        <v>10000</v>
      </c>
      <c r="D356" s="3">
        <v>585</v>
      </c>
      <c r="E356" s="3">
        <v>15000</v>
      </c>
      <c r="F356" s="3">
        <v>6030.9</v>
      </c>
      <c r="G356" t="b">
        <v>1</v>
      </c>
      <c r="H356" t="b">
        <v>1</v>
      </c>
    </row>
    <row r="357" spans="1:13" x14ac:dyDescent="0.3">
      <c r="A357" s="2" t="s">
        <v>2617</v>
      </c>
      <c r="B357" s="2" t="s">
        <v>3559</v>
      </c>
      <c r="C357" s="54">
        <v>0</v>
      </c>
      <c r="D357" s="54">
        <v>0</v>
      </c>
      <c r="E357" s="54">
        <v>0</v>
      </c>
      <c r="F357" s="54">
        <v>0</v>
      </c>
      <c r="G357" t="b">
        <v>1</v>
      </c>
      <c r="H357" t="b">
        <v>1</v>
      </c>
    </row>
    <row r="358" spans="1:13" x14ac:dyDescent="0.3">
      <c r="A358" s="2" t="s">
        <v>2615</v>
      </c>
      <c r="B358" s="2" t="s">
        <v>3560</v>
      </c>
      <c r="C358" s="3">
        <v>0</v>
      </c>
      <c r="D358" s="54">
        <v>0</v>
      </c>
      <c r="E358" s="3">
        <v>2404</v>
      </c>
      <c r="F358" s="3">
        <v>2404</v>
      </c>
      <c r="G358" t="b">
        <v>1</v>
      </c>
      <c r="H358" t="b">
        <v>1</v>
      </c>
      <c r="L358" s="55"/>
      <c r="M358" s="55"/>
    </row>
    <row r="359" spans="1:13" x14ac:dyDescent="0.3">
      <c r="A359" s="2" t="s">
        <v>2609</v>
      </c>
      <c r="B359" s="2" t="s">
        <v>3561</v>
      </c>
      <c r="C359" s="54">
        <v>0</v>
      </c>
      <c r="D359" s="54">
        <v>0</v>
      </c>
      <c r="E359" s="54">
        <v>0</v>
      </c>
      <c r="F359" s="54">
        <v>0</v>
      </c>
      <c r="G359" t="b">
        <v>1</v>
      </c>
      <c r="H359" t="b">
        <v>1</v>
      </c>
      <c r="J359" s="55"/>
      <c r="K359" s="55"/>
    </row>
    <row r="360" spans="1:13" x14ac:dyDescent="0.3">
      <c r="A360" s="2" t="s">
        <v>2608</v>
      </c>
      <c r="B360" s="2" t="s">
        <v>3562</v>
      </c>
      <c r="C360" s="3">
        <v>239450</v>
      </c>
      <c r="D360" s="3">
        <v>163932.73000000001</v>
      </c>
      <c r="E360" s="3">
        <v>185486.04</v>
      </c>
      <c r="F360" s="3">
        <v>185486.04</v>
      </c>
      <c r="G360" t="b">
        <v>1</v>
      </c>
      <c r="H360" t="b">
        <v>1</v>
      </c>
      <c r="J360" s="55"/>
      <c r="K360" s="55"/>
    </row>
    <row r="361" spans="1:13" x14ac:dyDescent="0.3">
      <c r="A361" s="2" t="s">
        <v>2606</v>
      </c>
      <c r="B361" s="2" t="s">
        <v>3563</v>
      </c>
      <c r="C361" s="3">
        <v>0</v>
      </c>
      <c r="D361" s="54">
        <v>0</v>
      </c>
      <c r="E361" s="3">
        <v>1253.8</v>
      </c>
      <c r="F361" s="3">
        <v>1253.8</v>
      </c>
      <c r="G361" t="b">
        <v>1</v>
      </c>
      <c r="H361" t="b">
        <v>1</v>
      </c>
      <c r="J361" s="55"/>
      <c r="K361" s="55"/>
    </row>
    <row r="362" spans="1:13" x14ac:dyDescent="0.3">
      <c r="A362" s="2" t="s">
        <v>2602</v>
      </c>
      <c r="B362" s="2" t="s">
        <v>3564</v>
      </c>
      <c r="C362" s="3">
        <v>2500</v>
      </c>
      <c r="D362" s="54">
        <v>0</v>
      </c>
      <c r="E362" s="3">
        <v>5000</v>
      </c>
      <c r="F362" s="54">
        <v>0</v>
      </c>
      <c r="G362" t="b">
        <v>1</v>
      </c>
      <c r="H362" t="b">
        <v>1</v>
      </c>
      <c r="J362" s="55"/>
      <c r="K362" s="55"/>
    </row>
    <row r="363" spans="1:13" x14ac:dyDescent="0.3">
      <c r="A363" s="2" t="s">
        <v>2590</v>
      </c>
      <c r="B363" s="2" t="s">
        <v>3565</v>
      </c>
      <c r="C363" s="3">
        <v>0</v>
      </c>
      <c r="D363" s="54">
        <v>0</v>
      </c>
      <c r="E363" s="3">
        <v>1615</v>
      </c>
      <c r="F363" s="3">
        <v>1615</v>
      </c>
      <c r="G363" t="b">
        <v>1</v>
      </c>
      <c r="H363" t="b">
        <v>1</v>
      </c>
      <c r="J363" s="55"/>
      <c r="K363" s="55"/>
    </row>
    <row r="364" spans="1:13" x14ac:dyDescent="0.3">
      <c r="A364" s="2" t="s">
        <v>2583</v>
      </c>
      <c r="B364" s="2" t="s">
        <v>3566</v>
      </c>
      <c r="C364" s="3">
        <v>2500</v>
      </c>
      <c r="D364" s="3">
        <v>2337.3200000000002</v>
      </c>
      <c r="E364" s="3">
        <v>7684.76</v>
      </c>
      <c r="F364" s="3">
        <v>7684.76</v>
      </c>
      <c r="G364" t="b">
        <v>1</v>
      </c>
      <c r="H364" t="b">
        <v>1</v>
      </c>
      <c r="J364" s="55"/>
      <c r="K364" s="55"/>
    </row>
    <row r="365" spans="1:13" x14ac:dyDescent="0.3">
      <c r="A365" s="2" t="s">
        <v>2582</v>
      </c>
      <c r="B365" s="2" t="s">
        <v>3567</v>
      </c>
      <c r="C365" s="3">
        <v>500</v>
      </c>
      <c r="D365" s="54">
        <v>0</v>
      </c>
      <c r="E365" s="3">
        <v>150.96</v>
      </c>
      <c r="F365" s="3">
        <v>150.96</v>
      </c>
      <c r="G365" t="b">
        <v>1</v>
      </c>
      <c r="H365" t="b">
        <v>1</v>
      </c>
      <c r="J365" s="55"/>
      <c r="K365" s="55"/>
    </row>
    <row r="366" spans="1:13" x14ac:dyDescent="0.3">
      <c r="A366" s="2" t="s">
        <v>4351</v>
      </c>
      <c r="B366" s="2" t="s">
        <v>4353</v>
      </c>
      <c r="C366" s="3">
        <v>0</v>
      </c>
      <c r="D366" s="3">
        <v>7335</v>
      </c>
      <c r="E366" s="3">
        <v>0</v>
      </c>
      <c r="F366" s="54">
        <v>0</v>
      </c>
      <c r="G366" t="b">
        <v>1</v>
      </c>
      <c r="H366" t="b">
        <v>1</v>
      </c>
      <c r="J366" s="55"/>
      <c r="K366" s="55"/>
    </row>
    <row r="367" spans="1:13" x14ac:dyDescent="0.3">
      <c r="A367" s="2" t="s">
        <v>2572</v>
      </c>
      <c r="B367" s="2" t="s">
        <v>3568</v>
      </c>
      <c r="C367" s="3">
        <v>1200</v>
      </c>
      <c r="D367" s="3">
        <v>1060</v>
      </c>
      <c r="E367" s="3">
        <v>1030</v>
      </c>
      <c r="F367" s="3">
        <v>1030</v>
      </c>
      <c r="G367" t="b">
        <v>1</v>
      </c>
      <c r="H367" t="b">
        <v>1</v>
      </c>
      <c r="J367" s="14"/>
      <c r="K367" s="13"/>
      <c r="L367" s="14"/>
      <c r="M367" s="14"/>
    </row>
    <row r="368" spans="1:13" x14ac:dyDescent="0.3">
      <c r="A368" s="2" t="s">
        <v>2570</v>
      </c>
      <c r="B368" s="2" t="s">
        <v>3570</v>
      </c>
      <c r="C368" s="3">
        <v>1500</v>
      </c>
      <c r="D368" s="3">
        <v>1039.3699999999999</v>
      </c>
      <c r="E368" s="3">
        <v>1283.5</v>
      </c>
      <c r="F368" s="3">
        <v>1283.5</v>
      </c>
      <c r="G368" t="b">
        <v>1</v>
      </c>
      <c r="H368" t="b">
        <v>1</v>
      </c>
      <c r="J368" s="14"/>
      <c r="K368" s="13"/>
      <c r="L368" s="14"/>
      <c r="M368" s="14"/>
    </row>
    <row r="369" spans="1:13" x14ac:dyDescent="0.3">
      <c r="A369" s="2" t="s">
        <v>2569</v>
      </c>
      <c r="B369" s="2" t="s">
        <v>3571</v>
      </c>
      <c r="C369" s="3">
        <v>10000</v>
      </c>
      <c r="D369" s="3">
        <v>3850.44</v>
      </c>
      <c r="E369" s="3">
        <v>23320.87</v>
      </c>
      <c r="F369" s="3">
        <v>25409.54</v>
      </c>
      <c r="G369" t="b">
        <v>1</v>
      </c>
      <c r="H369" t="b">
        <v>1</v>
      </c>
      <c r="J369" s="14"/>
      <c r="K369" s="13"/>
      <c r="L369" s="14"/>
      <c r="M369" s="14"/>
    </row>
    <row r="370" spans="1:13" x14ac:dyDescent="0.3">
      <c r="A370" s="2" t="s">
        <v>2568</v>
      </c>
      <c r="B370" s="2" t="s">
        <v>3572</v>
      </c>
      <c r="C370" s="3">
        <v>20000</v>
      </c>
      <c r="D370" s="3">
        <v>14594.51</v>
      </c>
      <c r="E370" s="3">
        <v>10000</v>
      </c>
      <c r="F370" s="3">
        <v>6864</v>
      </c>
      <c r="G370" t="b">
        <v>1</v>
      </c>
      <c r="H370" t="b">
        <v>1</v>
      </c>
      <c r="J370" s="14"/>
      <c r="K370" s="13"/>
      <c r="L370" s="14"/>
      <c r="M370" s="14"/>
    </row>
    <row r="371" spans="1:13" x14ac:dyDescent="0.3">
      <c r="A371" s="2" t="s">
        <v>2567</v>
      </c>
      <c r="B371" s="2" t="s">
        <v>3573</v>
      </c>
      <c r="C371" s="3">
        <v>2800</v>
      </c>
      <c r="D371" s="3">
        <v>3381.31</v>
      </c>
      <c r="E371" s="3">
        <v>1619.35</v>
      </c>
      <c r="F371" s="3">
        <v>1619.35</v>
      </c>
      <c r="G371" t="b">
        <v>1</v>
      </c>
      <c r="H371" t="b">
        <v>1</v>
      </c>
      <c r="J371" s="14"/>
      <c r="K371" s="13"/>
      <c r="L371" s="14"/>
      <c r="M371" s="14"/>
    </row>
    <row r="372" spans="1:13" x14ac:dyDescent="0.3">
      <c r="A372" s="2" t="s">
        <v>2566</v>
      </c>
      <c r="B372" s="2" t="s">
        <v>3574</v>
      </c>
      <c r="C372" s="3">
        <v>4700</v>
      </c>
      <c r="D372" s="3">
        <v>2787.44</v>
      </c>
      <c r="E372" s="3">
        <v>0</v>
      </c>
      <c r="F372" s="54">
        <v>0</v>
      </c>
      <c r="G372" t="b">
        <v>1</v>
      </c>
      <c r="H372" t="b">
        <v>1</v>
      </c>
      <c r="J372" s="14"/>
      <c r="K372" s="13"/>
      <c r="L372" s="14"/>
      <c r="M372" s="14"/>
    </row>
    <row r="373" spans="1:13" x14ac:dyDescent="0.3">
      <c r="A373" s="2" t="s">
        <v>2565</v>
      </c>
      <c r="B373" s="2" t="s">
        <v>3575</v>
      </c>
      <c r="C373" s="3">
        <v>1500</v>
      </c>
      <c r="D373" s="54">
        <v>0</v>
      </c>
      <c r="E373" s="3">
        <v>108.16</v>
      </c>
      <c r="F373" s="3">
        <v>108.16</v>
      </c>
      <c r="G373" t="b">
        <v>1</v>
      </c>
      <c r="H373" t="b">
        <v>1</v>
      </c>
      <c r="J373" s="14"/>
      <c r="K373" s="13"/>
      <c r="L373" s="14"/>
      <c r="M373" s="14"/>
    </row>
    <row r="374" spans="1:13" x14ac:dyDescent="0.3">
      <c r="A374" s="2" t="s">
        <v>2564</v>
      </c>
      <c r="B374" s="2" t="s">
        <v>3576</v>
      </c>
      <c r="C374" s="3">
        <v>3500</v>
      </c>
      <c r="D374" s="3">
        <v>1904.12</v>
      </c>
      <c r="E374" s="3">
        <v>1614.43</v>
      </c>
      <c r="F374" s="3">
        <v>1614.43</v>
      </c>
      <c r="G374" t="b">
        <v>1</v>
      </c>
      <c r="H374" t="b">
        <v>1</v>
      </c>
      <c r="J374" s="14"/>
      <c r="K374" s="13"/>
      <c r="L374" s="14"/>
      <c r="M374" s="14"/>
    </row>
    <row r="375" spans="1:13" x14ac:dyDescent="0.3">
      <c r="A375" s="2" t="s">
        <v>2563</v>
      </c>
      <c r="B375" s="2" t="s">
        <v>3577</v>
      </c>
      <c r="C375" s="3">
        <v>2000</v>
      </c>
      <c r="D375" s="3">
        <v>432</v>
      </c>
      <c r="E375" s="3">
        <v>1104.76</v>
      </c>
      <c r="F375" s="3">
        <v>1104.76</v>
      </c>
      <c r="G375" t="b">
        <v>1</v>
      </c>
      <c r="H375" t="b">
        <v>1</v>
      </c>
      <c r="J375" s="14"/>
      <c r="K375" s="13"/>
      <c r="L375" s="14"/>
      <c r="M375" s="14"/>
    </row>
    <row r="376" spans="1:13" x14ac:dyDescent="0.3">
      <c r="A376" s="2" t="s">
        <v>2562</v>
      </c>
      <c r="B376" s="2" t="s">
        <v>3578</v>
      </c>
      <c r="C376" s="3">
        <v>5000</v>
      </c>
      <c r="D376" s="3">
        <v>1137.19</v>
      </c>
      <c r="E376" s="3">
        <v>4638.96</v>
      </c>
      <c r="F376" s="3">
        <v>4638.96</v>
      </c>
      <c r="G376" t="b">
        <v>1</v>
      </c>
      <c r="H376" t="b">
        <v>1</v>
      </c>
      <c r="J376" s="14"/>
      <c r="K376" s="13"/>
      <c r="L376" s="14"/>
      <c r="M376" s="14"/>
    </row>
    <row r="377" spans="1:13" x14ac:dyDescent="0.3">
      <c r="A377" s="2" t="s">
        <v>2561</v>
      </c>
      <c r="B377" s="2" t="s">
        <v>4047</v>
      </c>
      <c r="C377" s="3">
        <v>2000</v>
      </c>
      <c r="D377" s="3">
        <v>1159.4100000000001</v>
      </c>
      <c r="E377" s="3">
        <v>1273.53</v>
      </c>
      <c r="F377" s="3">
        <v>1273.53</v>
      </c>
      <c r="G377" t="b">
        <v>1</v>
      </c>
      <c r="H377" t="b">
        <v>1</v>
      </c>
      <c r="J377" s="14"/>
      <c r="K377" s="13"/>
      <c r="L377" s="14"/>
      <c r="M377" s="14"/>
    </row>
    <row r="378" spans="1:13" x14ac:dyDescent="0.3">
      <c r="A378" s="2" t="s">
        <v>2560</v>
      </c>
      <c r="B378" s="2" t="s">
        <v>4048</v>
      </c>
      <c r="C378" s="3">
        <v>3000</v>
      </c>
      <c r="D378" s="3">
        <v>2467.7800000000002</v>
      </c>
      <c r="E378" s="3">
        <v>2442.1799999999998</v>
      </c>
      <c r="F378" s="3">
        <v>2442.1799999999998</v>
      </c>
      <c r="G378" t="b">
        <v>1</v>
      </c>
      <c r="H378" t="b">
        <v>1</v>
      </c>
      <c r="J378" s="14"/>
      <c r="K378" s="13"/>
      <c r="L378" s="14"/>
      <c r="M378" s="14"/>
    </row>
    <row r="379" spans="1:13" x14ac:dyDescent="0.3">
      <c r="A379" s="2" t="s">
        <v>2559</v>
      </c>
      <c r="B379" s="2" t="s">
        <v>4049</v>
      </c>
      <c r="C379" s="3">
        <v>5000</v>
      </c>
      <c r="D379" s="3">
        <v>4199.04</v>
      </c>
      <c r="E379" s="3">
        <v>3267.67</v>
      </c>
      <c r="F379" s="3">
        <v>3267.67</v>
      </c>
      <c r="G379" t="b">
        <v>1</v>
      </c>
      <c r="H379" t="b">
        <v>1</v>
      </c>
      <c r="J379" s="14"/>
      <c r="K379" s="13"/>
      <c r="L379" s="14"/>
      <c r="M379" s="14"/>
    </row>
    <row r="380" spans="1:13" x14ac:dyDescent="0.3">
      <c r="A380" s="2" t="s">
        <v>4399</v>
      </c>
      <c r="B380" s="2" t="s">
        <v>4400</v>
      </c>
      <c r="C380" s="3">
        <v>0</v>
      </c>
      <c r="D380" s="3">
        <v>412.63</v>
      </c>
      <c r="E380" s="54">
        <v>0</v>
      </c>
      <c r="F380" s="54">
        <v>0</v>
      </c>
      <c r="G380" t="b">
        <v>1</v>
      </c>
      <c r="H380" t="b">
        <v>1</v>
      </c>
      <c r="J380" s="14"/>
      <c r="K380" s="13"/>
      <c r="L380" s="14"/>
      <c r="M380" s="14"/>
    </row>
    <row r="381" spans="1:13" x14ac:dyDescent="0.3">
      <c r="A381" s="2" t="s">
        <v>4046</v>
      </c>
      <c r="B381" s="2" t="s">
        <v>4050</v>
      </c>
      <c r="C381" s="3">
        <v>0</v>
      </c>
      <c r="D381" s="3">
        <v>489.26</v>
      </c>
      <c r="E381" s="3">
        <v>572.22</v>
      </c>
      <c r="F381" s="3">
        <v>572.22</v>
      </c>
      <c r="G381" t="b">
        <v>1</v>
      </c>
      <c r="H381" t="b">
        <v>1</v>
      </c>
      <c r="J381" s="14"/>
      <c r="K381" s="13"/>
      <c r="L381" s="14"/>
      <c r="M381" s="14"/>
    </row>
    <row r="382" spans="1:13" x14ac:dyDescent="0.3">
      <c r="A382" s="2" t="s">
        <v>2558</v>
      </c>
      <c r="B382" s="2" t="s">
        <v>3579</v>
      </c>
      <c r="C382" s="3">
        <v>1000</v>
      </c>
      <c r="D382" s="3">
        <v>158.27000000000001</v>
      </c>
      <c r="E382" s="3">
        <v>316.27</v>
      </c>
      <c r="F382" s="3">
        <v>316.27</v>
      </c>
      <c r="G382" t="b">
        <v>1</v>
      </c>
      <c r="H382" t="b">
        <v>1</v>
      </c>
      <c r="J382" s="14"/>
      <c r="K382" s="13"/>
      <c r="L382" s="14"/>
      <c r="M382" s="14"/>
    </row>
    <row r="383" spans="1:13" x14ac:dyDescent="0.3">
      <c r="A383" s="2" t="s">
        <v>2556</v>
      </c>
      <c r="B383" s="2" t="s">
        <v>3580</v>
      </c>
      <c r="C383" s="3">
        <v>50</v>
      </c>
      <c r="D383" s="54">
        <v>0</v>
      </c>
      <c r="E383" s="3">
        <v>22.75</v>
      </c>
      <c r="F383" s="3">
        <v>22.75</v>
      </c>
      <c r="G383" t="b">
        <v>1</v>
      </c>
      <c r="H383" t="b">
        <v>1</v>
      </c>
      <c r="J383" s="14"/>
      <c r="K383" s="13"/>
      <c r="L383" s="14"/>
      <c r="M383" s="14"/>
    </row>
    <row r="384" spans="1:13" x14ac:dyDescent="0.3">
      <c r="A384" s="2" t="s">
        <v>2552</v>
      </c>
      <c r="B384" s="2" t="s">
        <v>3581</v>
      </c>
      <c r="C384" s="3">
        <v>10000</v>
      </c>
      <c r="D384" s="3">
        <v>8082.66</v>
      </c>
      <c r="E384" s="3">
        <v>7990.54</v>
      </c>
      <c r="F384" s="3">
        <v>8157.29</v>
      </c>
      <c r="G384" t="b">
        <v>1</v>
      </c>
      <c r="H384" t="b">
        <v>1</v>
      </c>
      <c r="J384" s="14"/>
      <c r="K384" s="13"/>
      <c r="L384" s="14"/>
      <c r="M384" s="14"/>
    </row>
    <row r="385" spans="1:13" x14ac:dyDescent="0.3">
      <c r="A385" s="2" t="s">
        <v>2551</v>
      </c>
      <c r="B385" s="2" t="s">
        <v>3582</v>
      </c>
      <c r="C385" s="3">
        <v>1500</v>
      </c>
      <c r="D385" s="3">
        <v>661.32</v>
      </c>
      <c r="E385" s="3">
        <v>727.51</v>
      </c>
      <c r="F385" s="3">
        <v>727.51</v>
      </c>
      <c r="G385" t="b">
        <v>1</v>
      </c>
      <c r="H385" t="b">
        <v>1</v>
      </c>
      <c r="J385" s="14"/>
      <c r="K385" s="13"/>
      <c r="L385" s="14"/>
      <c r="M385" s="14"/>
    </row>
    <row r="386" spans="1:13" x14ac:dyDescent="0.3">
      <c r="A386" s="2" t="s">
        <v>2550</v>
      </c>
      <c r="B386" s="2" t="s">
        <v>3583</v>
      </c>
      <c r="C386" s="3">
        <v>300</v>
      </c>
      <c r="D386" s="3">
        <v>270</v>
      </c>
      <c r="E386" s="3">
        <v>360</v>
      </c>
      <c r="F386" s="3">
        <v>360</v>
      </c>
      <c r="G386" t="b">
        <v>1</v>
      </c>
      <c r="H386" t="b">
        <v>1</v>
      </c>
      <c r="J386" s="14"/>
      <c r="K386" s="13"/>
      <c r="L386" s="14"/>
      <c r="M386" s="14"/>
    </row>
    <row r="387" spans="1:13" x14ac:dyDescent="0.3">
      <c r="A387" s="2" t="s">
        <v>2549</v>
      </c>
      <c r="B387" s="2" t="s">
        <v>3584</v>
      </c>
      <c r="C387" s="3">
        <v>10000</v>
      </c>
      <c r="D387" s="3">
        <v>3021.69</v>
      </c>
      <c r="E387" s="3">
        <v>4592.03</v>
      </c>
      <c r="F387" s="3">
        <v>4592.03</v>
      </c>
      <c r="G387" t="b">
        <v>1</v>
      </c>
      <c r="H387" t="b">
        <v>1</v>
      </c>
      <c r="J387" s="14"/>
      <c r="K387" s="13"/>
      <c r="L387" s="14"/>
      <c r="M387" s="14"/>
    </row>
    <row r="388" spans="1:13" x14ac:dyDescent="0.3">
      <c r="A388" s="2" t="s">
        <v>2548</v>
      </c>
      <c r="B388" s="2" t="s">
        <v>3569</v>
      </c>
      <c r="C388" s="3">
        <v>2500</v>
      </c>
      <c r="D388" s="54">
        <v>0</v>
      </c>
      <c r="E388" s="3">
        <v>4390.47</v>
      </c>
      <c r="F388" s="3">
        <v>4390.47</v>
      </c>
      <c r="G388" t="b">
        <v>1</v>
      </c>
      <c r="H388" t="b">
        <v>1</v>
      </c>
      <c r="J388" s="14"/>
      <c r="K388" s="13"/>
      <c r="L388" s="14"/>
      <c r="M388" s="14"/>
    </row>
    <row r="389" spans="1:13" x14ac:dyDescent="0.3">
      <c r="A389" s="2" t="s">
        <v>2547</v>
      </c>
      <c r="B389" s="2" t="s">
        <v>3585</v>
      </c>
      <c r="C389" s="3">
        <v>100</v>
      </c>
      <c r="D389" s="54">
        <v>0</v>
      </c>
      <c r="E389" s="3">
        <v>32.1</v>
      </c>
      <c r="F389" s="3">
        <v>32.1</v>
      </c>
      <c r="G389" t="b">
        <v>1</v>
      </c>
      <c r="H389" t="b">
        <v>1</v>
      </c>
      <c r="J389" s="14"/>
      <c r="K389" s="13"/>
      <c r="L389" s="14"/>
      <c r="M389" s="14"/>
    </row>
    <row r="390" spans="1:13" x14ac:dyDescent="0.3">
      <c r="A390" s="2" t="s">
        <v>2546</v>
      </c>
      <c r="B390" s="2" t="s">
        <v>3586</v>
      </c>
      <c r="C390" s="3">
        <v>500</v>
      </c>
      <c r="D390" s="3">
        <v>300</v>
      </c>
      <c r="E390" s="3">
        <v>87</v>
      </c>
      <c r="F390" s="3">
        <v>87</v>
      </c>
      <c r="G390" t="b">
        <v>1</v>
      </c>
      <c r="H390" t="b">
        <v>1</v>
      </c>
      <c r="J390" s="14"/>
      <c r="K390" s="13"/>
      <c r="L390" s="14"/>
      <c r="M390" s="14"/>
    </row>
    <row r="391" spans="1:13" x14ac:dyDescent="0.3">
      <c r="A391" s="2" t="s">
        <v>3587</v>
      </c>
      <c r="B391" s="2" t="s">
        <v>3588</v>
      </c>
      <c r="C391" s="3">
        <v>5000</v>
      </c>
      <c r="D391" s="54">
        <v>0</v>
      </c>
      <c r="E391" s="3">
        <v>2000</v>
      </c>
      <c r="F391" s="3">
        <v>2000</v>
      </c>
      <c r="G391" t="b">
        <v>1</v>
      </c>
      <c r="H391" t="b">
        <v>1</v>
      </c>
      <c r="J391" s="14"/>
      <c r="K391" s="13"/>
      <c r="L391" s="14"/>
      <c r="M391" s="14"/>
    </row>
    <row r="392" spans="1:13" x14ac:dyDescent="0.3">
      <c r="A392" s="2" t="s">
        <v>2545</v>
      </c>
      <c r="B392" s="2" t="s">
        <v>3589</v>
      </c>
      <c r="C392" s="3">
        <v>750</v>
      </c>
      <c r="D392" s="54">
        <v>0</v>
      </c>
      <c r="E392" s="3">
        <v>407.5</v>
      </c>
      <c r="F392" s="3">
        <v>407.5</v>
      </c>
      <c r="G392" t="b">
        <v>1</v>
      </c>
      <c r="H392" t="b">
        <v>1</v>
      </c>
      <c r="J392" s="14"/>
      <c r="K392" s="13"/>
      <c r="L392" s="14"/>
      <c r="M392" s="14"/>
    </row>
    <row r="393" spans="1:13" x14ac:dyDescent="0.3">
      <c r="A393" s="2" t="s">
        <v>2544</v>
      </c>
      <c r="B393" s="2" t="s">
        <v>3590</v>
      </c>
      <c r="C393" s="3">
        <v>3500</v>
      </c>
      <c r="D393" s="3">
        <v>2552.16</v>
      </c>
      <c r="E393" s="3">
        <v>3442.81</v>
      </c>
      <c r="F393" s="3">
        <v>3442.81</v>
      </c>
      <c r="G393" t="b">
        <v>1</v>
      </c>
      <c r="H393" t="b">
        <v>1</v>
      </c>
      <c r="J393" s="14"/>
      <c r="K393" s="13"/>
      <c r="L393" s="14"/>
      <c r="M393" s="14"/>
    </row>
    <row r="394" spans="1:13" x14ac:dyDescent="0.3">
      <c r="A394" s="2" t="s">
        <v>2543</v>
      </c>
      <c r="B394" s="2" t="s">
        <v>3591</v>
      </c>
      <c r="C394" s="3">
        <v>500</v>
      </c>
      <c r="D394" s="3">
        <v>57.1</v>
      </c>
      <c r="E394" s="3">
        <v>11.46</v>
      </c>
      <c r="F394" s="3">
        <v>11.46</v>
      </c>
      <c r="G394" t="b">
        <v>1</v>
      </c>
      <c r="H394" t="b">
        <v>1</v>
      </c>
      <c r="J394" s="14"/>
      <c r="K394" s="13"/>
      <c r="L394" s="14"/>
      <c r="M394" s="14"/>
    </row>
    <row r="395" spans="1:13" x14ac:dyDescent="0.3">
      <c r="A395" s="2" t="s">
        <v>2541</v>
      </c>
      <c r="B395" s="2" t="s">
        <v>3592</v>
      </c>
      <c r="C395" s="3">
        <v>2500</v>
      </c>
      <c r="D395" s="3">
        <v>2181.61</v>
      </c>
      <c r="E395" s="3">
        <v>0</v>
      </c>
      <c r="F395" s="3">
        <v>583.88</v>
      </c>
      <c r="G395" t="b">
        <v>1</v>
      </c>
      <c r="H395" t="b">
        <v>1</v>
      </c>
      <c r="J395" s="14"/>
      <c r="K395" s="13"/>
      <c r="L395" s="14"/>
      <c r="M395" s="14"/>
    </row>
    <row r="396" spans="1:13" x14ac:dyDescent="0.3">
      <c r="A396" s="2" t="s">
        <v>2538</v>
      </c>
      <c r="B396" s="2" t="s">
        <v>3593</v>
      </c>
      <c r="C396" s="3">
        <v>1000</v>
      </c>
      <c r="D396" s="3">
        <v>200.87</v>
      </c>
      <c r="E396" s="3">
        <v>812.5</v>
      </c>
      <c r="F396" s="3">
        <v>812.5</v>
      </c>
      <c r="G396" t="b">
        <v>1</v>
      </c>
      <c r="H396" t="b">
        <v>1</v>
      </c>
      <c r="J396" s="14"/>
      <c r="K396" s="13"/>
      <c r="L396" s="14"/>
      <c r="M396" s="14"/>
    </row>
    <row r="397" spans="1:13" x14ac:dyDescent="0.3">
      <c r="A397" s="2" t="s">
        <v>2535</v>
      </c>
      <c r="B397" s="2" t="s">
        <v>3594</v>
      </c>
      <c r="C397" s="3">
        <v>1800</v>
      </c>
      <c r="D397" s="3">
        <v>1800</v>
      </c>
      <c r="E397" s="3">
        <v>1800</v>
      </c>
      <c r="F397" s="3">
        <v>1800</v>
      </c>
      <c r="G397" t="b">
        <v>1</v>
      </c>
      <c r="H397" t="b">
        <v>1</v>
      </c>
      <c r="J397" s="14"/>
      <c r="K397" s="13"/>
      <c r="L397" s="14"/>
      <c r="M397" s="14"/>
    </row>
    <row r="398" spans="1:13" x14ac:dyDescent="0.3">
      <c r="A398" s="2" t="s">
        <v>2534</v>
      </c>
      <c r="B398" s="2" t="s">
        <v>3595</v>
      </c>
      <c r="C398" s="3">
        <v>150</v>
      </c>
      <c r="D398" s="3">
        <v>151.88</v>
      </c>
      <c r="E398" s="3">
        <v>0</v>
      </c>
      <c r="F398" s="54">
        <v>0</v>
      </c>
      <c r="G398" t="b">
        <v>1</v>
      </c>
      <c r="H398" t="b">
        <v>1</v>
      </c>
      <c r="J398" s="14"/>
      <c r="K398" s="13"/>
      <c r="L398" s="14"/>
      <c r="M398" s="14"/>
    </row>
    <row r="399" spans="1:13" x14ac:dyDescent="0.3">
      <c r="A399" s="2" t="s">
        <v>2531</v>
      </c>
      <c r="B399" s="2" t="s">
        <v>3596</v>
      </c>
      <c r="C399" s="54">
        <v>0</v>
      </c>
      <c r="D399" s="54">
        <v>0</v>
      </c>
      <c r="E399" s="54">
        <v>0</v>
      </c>
      <c r="F399" s="54">
        <v>0</v>
      </c>
      <c r="G399" t="b">
        <v>1</v>
      </c>
      <c r="H399" t="b">
        <v>1</v>
      </c>
      <c r="J399" s="268"/>
      <c r="K399" s="268"/>
      <c r="L399" s="268"/>
      <c r="M399" s="268"/>
    </row>
    <row r="400" spans="1:13" x14ac:dyDescent="0.3">
      <c r="A400" s="2" t="s">
        <v>2525</v>
      </c>
      <c r="B400" s="2" t="s">
        <v>3597</v>
      </c>
      <c r="C400" s="3">
        <v>200</v>
      </c>
      <c r="D400" s="54">
        <v>0</v>
      </c>
      <c r="E400" s="3">
        <v>0</v>
      </c>
      <c r="F400" s="54">
        <v>0</v>
      </c>
      <c r="G400" t="b">
        <v>1</v>
      </c>
      <c r="H400" t="b">
        <v>1</v>
      </c>
    </row>
    <row r="401" spans="1:8" x14ac:dyDescent="0.3">
      <c r="A401" s="2" t="s">
        <v>2519</v>
      </c>
      <c r="B401" s="2" t="s">
        <v>3598</v>
      </c>
      <c r="C401" s="3">
        <v>1500</v>
      </c>
      <c r="D401" s="54">
        <v>0</v>
      </c>
      <c r="E401" s="3">
        <v>7.99</v>
      </c>
      <c r="F401" s="3">
        <v>7.99</v>
      </c>
      <c r="G401" t="b">
        <v>1</v>
      </c>
      <c r="H401" t="b">
        <v>1</v>
      </c>
    </row>
    <row r="402" spans="1:8" x14ac:dyDescent="0.3">
      <c r="A402" s="2" t="s">
        <v>2511</v>
      </c>
      <c r="B402" s="2" t="s">
        <v>3599</v>
      </c>
      <c r="C402" s="54">
        <v>0</v>
      </c>
      <c r="D402" s="54">
        <v>0</v>
      </c>
      <c r="E402" s="54">
        <v>0</v>
      </c>
      <c r="F402" s="54">
        <v>0</v>
      </c>
      <c r="G402" t="b">
        <v>1</v>
      </c>
      <c r="H402" t="b">
        <v>1</v>
      </c>
    </row>
    <row r="403" spans="1:8" x14ac:dyDescent="0.3">
      <c r="A403" s="2" t="s">
        <v>2509</v>
      </c>
      <c r="B403" s="2" t="s">
        <v>3600</v>
      </c>
      <c r="C403" s="3">
        <v>1000</v>
      </c>
      <c r="D403" s="3">
        <v>435</v>
      </c>
      <c r="E403" s="3">
        <v>855</v>
      </c>
      <c r="F403" s="3">
        <v>855</v>
      </c>
      <c r="G403" t="b">
        <v>1</v>
      </c>
      <c r="H403" t="b">
        <v>1</v>
      </c>
    </row>
    <row r="404" spans="1:8" x14ac:dyDescent="0.3">
      <c r="A404" s="2" t="s">
        <v>2508</v>
      </c>
      <c r="B404" s="2" t="s">
        <v>3601</v>
      </c>
      <c r="C404" s="3">
        <v>500</v>
      </c>
      <c r="D404" s="3">
        <v>275</v>
      </c>
      <c r="E404" s="3">
        <v>0</v>
      </c>
      <c r="F404" s="54">
        <v>0</v>
      </c>
      <c r="G404" t="b">
        <v>1</v>
      </c>
      <c r="H404" t="b">
        <v>1</v>
      </c>
    </row>
    <row r="405" spans="1:8" x14ac:dyDescent="0.3">
      <c r="A405" s="2" t="s">
        <v>2507</v>
      </c>
      <c r="B405" s="2" t="s">
        <v>3602</v>
      </c>
      <c r="C405" s="3">
        <v>1500</v>
      </c>
      <c r="D405" s="54">
        <v>0</v>
      </c>
      <c r="E405" s="3">
        <v>0</v>
      </c>
      <c r="F405" s="54">
        <v>0</v>
      </c>
      <c r="G405" t="b">
        <v>1</v>
      </c>
      <c r="H405" t="b">
        <v>1</v>
      </c>
    </row>
    <row r="406" spans="1:8" x14ac:dyDescent="0.3">
      <c r="A406" s="2" t="s">
        <v>2506</v>
      </c>
      <c r="B406" s="2" t="s">
        <v>3603</v>
      </c>
      <c r="C406" s="54">
        <v>0</v>
      </c>
      <c r="D406" s="54">
        <v>0</v>
      </c>
      <c r="E406" s="54">
        <v>0</v>
      </c>
      <c r="F406" s="54">
        <v>0</v>
      </c>
      <c r="G406" t="b">
        <v>1</v>
      </c>
      <c r="H406" t="b">
        <v>1</v>
      </c>
    </row>
    <row r="407" spans="1:8" x14ac:dyDescent="0.3">
      <c r="A407" s="2" t="s">
        <v>2504</v>
      </c>
      <c r="B407" s="2" t="s">
        <v>3604</v>
      </c>
      <c r="C407" s="3">
        <v>10000</v>
      </c>
      <c r="D407" s="3">
        <v>7500</v>
      </c>
      <c r="E407" s="3">
        <v>10000</v>
      </c>
      <c r="F407" s="3">
        <v>10000</v>
      </c>
      <c r="G407" t="b">
        <v>1</v>
      </c>
      <c r="H407" t="b">
        <v>1</v>
      </c>
    </row>
    <row r="408" spans="1:8" x14ac:dyDescent="0.3">
      <c r="A408" s="2" t="s">
        <v>2503</v>
      </c>
      <c r="B408" s="2" t="s">
        <v>3605</v>
      </c>
      <c r="C408" s="54">
        <v>0</v>
      </c>
      <c r="D408" s="54">
        <v>0</v>
      </c>
      <c r="E408" s="54">
        <v>0</v>
      </c>
      <c r="F408" s="54">
        <v>0</v>
      </c>
      <c r="G408" t="b">
        <v>1</v>
      </c>
      <c r="H408" t="b">
        <v>1</v>
      </c>
    </row>
    <row r="409" spans="1:8" x14ac:dyDescent="0.3">
      <c r="A409" s="2" t="s">
        <v>2502</v>
      </c>
      <c r="B409" s="2" t="s">
        <v>3606</v>
      </c>
      <c r="C409" s="54">
        <v>0</v>
      </c>
      <c r="D409" s="54">
        <v>0</v>
      </c>
      <c r="E409" s="54">
        <v>0</v>
      </c>
      <c r="F409" s="54">
        <v>0</v>
      </c>
      <c r="G409" t="b">
        <v>1</v>
      </c>
      <c r="H409" t="b">
        <v>1</v>
      </c>
    </row>
    <row r="410" spans="1:8" x14ac:dyDescent="0.3">
      <c r="A410" s="2" t="s">
        <v>4401</v>
      </c>
      <c r="B410" s="2" t="s">
        <v>4402</v>
      </c>
      <c r="C410" s="3">
        <v>1000</v>
      </c>
      <c r="D410" s="3">
        <v>250</v>
      </c>
      <c r="E410" s="54">
        <v>0</v>
      </c>
      <c r="F410" s="54">
        <v>0</v>
      </c>
      <c r="G410" t="b">
        <v>1</v>
      </c>
      <c r="H410" t="b">
        <v>1</v>
      </c>
    </row>
    <row r="411" spans="1:8" x14ac:dyDescent="0.3">
      <c r="A411" s="2" t="s">
        <v>2488</v>
      </c>
      <c r="B411" s="2" t="s">
        <v>3607</v>
      </c>
      <c r="C411" s="54">
        <v>0</v>
      </c>
      <c r="D411" s="54">
        <v>0</v>
      </c>
      <c r="E411" s="54">
        <v>0</v>
      </c>
      <c r="F411" s="54">
        <v>0</v>
      </c>
      <c r="G411" t="b">
        <v>1</v>
      </c>
      <c r="H411" t="b">
        <v>1</v>
      </c>
    </row>
    <row r="412" spans="1:8" x14ac:dyDescent="0.3">
      <c r="A412" s="2" t="s">
        <v>2485</v>
      </c>
      <c r="B412" s="2" t="s">
        <v>3608</v>
      </c>
      <c r="C412" s="3">
        <v>2500</v>
      </c>
      <c r="D412" s="3">
        <v>1250</v>
      </c>
      <c r="E412" s="3">
        <v>2500</v>
      </c>
      <c r="F412" s="3">
        <v>2500</v>
      </c>
      <c r="G412" t="b">
        <v>1</v>
      </c>
      <c r="H412" t="b">
        <v>1</v>
      </c>
    </row>
    <row r="413" spans="1:8" x14ac:dyDescent="0.3">
      <c r="A413" s="2" t="s">
        <v>2484</v>
      </c>
      <c r="B413" s="2" t="s">
        <v>3609</v>
      </c>
      <c r="C413" s="3">
        <v>100</v>
      </c>
      <c r="D413" s="54">
        <v>0</v>
      </c>
      <c r="E413" s="3">
        <v>14.95</v>
      </c>
      <c r="F413" s="3">
        <v>14.95</v>
      </c>
      <c r="G413" t="b">
        <v>1</v>
      </c>
      <c r="H413" t="b">
        <v>1</v>
      </c>
    </row>
    <row r="414" spans="1:8" x14ac:dyDescent="0.3">
      <c r="A414" s="2" t="s">
        <v>2483</v>
      </c>
      <c r="B414" s="2" t="s">
        <v>3348</v>
      </c>
      <c r="C414" s="54">
        <v>0</v>
      </c>
      <c r="D414" s="54">
        <v>0</v>
      </c>
      <c r="E414" s="54">
        <v>0</v>
      </c>
      <c r="F414" s="54">
        <v>0</v>
      </c>
      <c r="G414" t="b">
        <v>1</v>
      </c>
      <c r="H414" t="b">
        <v>1</v>
      </c>
    </row>
    <row r="415" spans="1:8" x14ac:dyDescent="0.3">
      <c r="A415" s="2" t="s">
        <v>2480</v>
      </c>
      <c r="B415" s="2" t="s">
        <v>3610</v>
      </c>
      <c r="C415" s="3">
        <v>2500</v>
      </c>
      <c r="D415" s="3">
        <v>1250</v>
      </c>
      <c r="E415" s="3">
        <v>2500</v>
      </c>
      <c r="F415" s="3">
        <v>2500</v>
      </c>
      <c r="G415" t="b">
        <v>1</v>
      </c>
      <c r="H415" t="b">
        <v>1</v>
      </c>
    </row>
    <row r="416" spans="1:8" x14ac:dyDescent="0.3">
      <c r="A416" s="2" t="s">
        <v>2478</v>
      </c>
      <c r="B416" s="2" t="s">
        <v>3611</v>
      </c>
      <c r="C416" s="54">
        <v>0</v>
      </c>
      <c r="D416" s="54">
        <v>0</v>
      </c>
      <c r="E416" s="54">
        <v>0</v>
      </c>
      <c r="F416" s="54">
        <v>0</v>
      </c>
      <c r="G416" t="b">
        <v>1</v>
      </c>
      <c r="H416" t="b">
        <v>1</v>
      </c>
    </row>
    <row r="417" spans="1:13" x14ac:dyDescent="0.3">
      <c r="A417" s="2" t="s">
        <v>2474</v>
      </c>
      <c r="B417" s="2" t="s">
        <v>3612</v>
      </c>
      <c r="C417" s="3">
        <v>30000</v>
      </c>
      <c r="D417" s="3">
        <v>19158.61</v>
      </c>
      <c r="E417" s="3">
        <v>30000</v>
      </c>
      <c r="F417" s="3">
        <v>25210.15</v>
      </c>
      <c r="G417" t="b">
        <v>1</v>
      </c>
      <c r="H417" t="b">
        <v>1</v>
      </c>
    </row>
    <row r="418" spans="1:13" x14ac:dyDescent="0.3">
      <c r="A418" s="2" t="s">
        <v>2473</v>
      </c>
      <c r="B418" s="2" t="s">
        <v>3613</v>
      </c>
      <c r="C418" s="3">
        <v>10000</v>
      </c>
      <c r="D418" s="3">
        <v>3056.84</v>
      </c>
      <c r="E418" s="3">
        <v>1547.84</v>
      </c>
      <c r="F418" s="3">
        <v>1547.84</v>
      </c>
      <c r="G418" t="b">
        <v>1</v>
      </c>
      <c r="H418" t="b">
        <v>1</v>
      </c>
    </row>
    <row r="419" spans="1:13" x14ac:dyDescent="0.3">
      <c r="A419" s="2" t="s">
        <v>2468</v>
      </c>
      <c r="B419" s="2" t="s">
        <v>3614</v>
      </c>
      <c r="C419" s="3">
        <v>4500</v>
      </c>
      <c r="D419" s="54">
        <v>0</v>
      </c>
      <c r="E419" s="3">
        <v>4500</v>
      </c>
      <c r="F419" s="3">
        <v>4500</v>
      </c>
      <c r="G419" t="b">
        <v>1</v>
      </c>
      <c r="H419" t="b">
        <v>1</v>
      </c>
    </row>
    <row r="420" spans="1:13" x14ac:dyDescent="0.3">
      <c r="A420" s="2" t="s">
        <v>2466</v>
      </c>
      <c r="B420" s="2" t="s">
        <v>3615</v>
      </c>
      <c r="C420" s="3">
        <v>0</v>
      </c>
      <c r="D420" s="54">
        <v>0</v>
      </c>
      <c r="E420" s="3">
        <v>15204.88</v>
      </c>
      <c r="F420" s="3">
        <v>1390</v>
      </c>
      <c r="G420" t="b">
        <v>1</v>
      </c>
      <c r="H420" t="b">
        <v>1</v>
      </c>
    </row>
    <row r="421" spans="1:13" x14ac:dyDescent="0.3">
      <c r="A421" s="2" t="s">
        <v>2464</v>
      </c>
      <c r="B421" s="2" t="s">
        <v>3616</v>
      </c>
      <c r="C421" s="3">
        <v>2500</v>
      </c>
      <c r="D421" s="3">
        <v>381.17</v>
      </c>
      <c r="E421" s="3">
        <v>1821.75</v>
      </c>
      <c r="F421" s="3">
        <v>1821.75</v>
      </c>
      <c r="G421" t="b">
        <v>1</v>
      </c>
      <c r="H421" t="b">
        <v>1</v>
      </c>
    </row>
    <row r="422" spans="1:13" x14ac:dyDescent="0.3">
      <c r="A422" s="2" t="s">
        <v>2463</v>
      </c>
      <c r="B422" s="2" t="s">
        <v>3617</v>
      </c>
      <c r="C422" s="54">
        <v>0</v>
      </c>
      <c r="D422" s="54">
        <v>0</v>
      </c>
      <c r="E422" s="54">
        <v>0</v>
      </c>
      <c r="F422" s="54">
        <v>0</v>
      </c>
      <c r="G422" t="b">
        <v>1</v>
      </c>
      <c r="H422" t="b">
        <v>1</v>
      </c>
    </row>
    <row r="423" spans="1:13" x14ac:dyDescent="0.3">
      <c r="A423" s="2" t="s">
        <v>2459</v>
      </c>
      <c r="B423" s="2" t="s">
        <v>3618</v>
      </c>
      <c r="C423" s="3">
        <v>2000</v>
      </c>
      <c r="D423" s="54">
        <v>0</v>
      </c>
      <c r="E423" s="3">
        <v>2000</v>
      </c>
      <c r="F423" s="54">
        <v>0</v>
      </c>
      <c r="G423" t="b">
        <v>1</v>
      </c>
      <c r="H423" t="b">
        <v>1</v>
      </c>
    </row>
    <row r="424" spans="1:13" x14ac:dyDescent="0.3">
      <c r="A424" s="2" t="s">
        <v>2458</v>
      </c>
      <c r="B424" s="2" t="s">
        <v>3619</v>
      </c>
      <c r="C424" s="3">
        <v>2000</v>
      </c>
      <c r="D424" s="3">
        <v>787.65</v>
      </c>
      <c r="E424" s="3">
        <v>1967.51</v>
      </c>
      <c r="F424" s="3">
        <v>1967.51</v>
      </c>
      <c r="G424" t="b">
        <v>1</v>
      </c>
      <c r="H424" t="b">
        <v>1</v>
      </c>
    </row>
    <row r="425" spans="1:13" x14ac:dyDescent="0.3">
      <c r="A425" s="2" t="s">
        <v>2457</v>
      </c>
      <c r="B425" s="2" t="s">
        <v>3620</v>
      </c>
      <c r="C425" s="3">
        <v>1500</v>
      </c>
      <c r="D425" s="3">
        <v>1142.81</v>
      </c>
      <c r="E425" s="3">
        <v>1046.54</v>
      </c>
      <c r="F425" s="3">
        <v>1046.54</v>
      </c>
      <c r="G425" t="b">
        <v>1</v>
      </c>
      <c r="H425" t="b">
        <v>1</v>
      </c>
    </row>
    <row r="426" spans="1:13" x14ac:dyDescent="0.3">
      <c r="A426" s="2" t="s">
        <v>2456</v>
      </c>
      <c r="B426" s="2" t="s">
        <v>3621</v>
      </c>
      <c r="C426" s="3">
        <v>5000</v>
      </c>
      <c r="D426" s="3">
        <v>1290</v>
      </c>
      <c r="E426" s="3">
        <v>3892.56</v>
      </c>
      <c r="F426" s="3">
        <v>3892.56</v>
      </c>
      <c r="G426" t="b">
        <v>1</v>
      </c>
      <c r="H426" t="b">
        <v>1</v>
      </c>
    </row>
    <row r="427" spans="1:13" x14ac:dyDescent="0.3">
      <c r="A427" s="2" t="s">
        <v>2438</v>
      </c>
      <c r="B427" s="2" t="s">
        <v>3622</v>
      </c>
      <c r="C427" s="54">
        <v>0</v>
      </c>
      <c r="D427" s="54">
        <v>0</v>
      </c>
      <c r="E427" s="54">
        <v>0</v>
      </c>
      <c r="F427" s="54">
        <v>0</v>
      </c>
      <c r="G427" t="b">
        <v>1</v>
      </c>
      <c r="H427" t="b">
        <v>1</v>
      </c>
    </row>
    <row r="428" spans="1:13" x14ac:dyDescent="0.3">
      <c r="A428" s="2" t="s">
        <v>2436</v>
      </c>
      <c r="B428" s="2" t="s">
        <v>3623</v>
      </c>
      <c r="C428" s="3">
        <v>230475.99</v>
      </c>
      <c r="D428" s="3">
        <v>212790.99</v>
      </c>
      <c r="E428" s="3">
        <v>159512.03</v>
      </c>
      <c r="F428" s="3">
        <v>159512.03</v>
      </c>
      <c r="G428" t="b">
        <v>1</v>
      </c>
      <c r="H428" t="b">
        <v>1</v>
      </c>
    </row>
    <row r="429" spans="1:13" x14ac:dyDescent="0.3">
      <c r="A429" s="2" t="s">
        <v>2435</v>
      </c>
      <c r="B429" s="2" t="s">
        <v>3624</v>
      </c>
      <c r="C429" s="54">
        <v>0</v>
      </c>
      <c r="D429" s="54">
        <v>0</v>
      </c>
      <c r="E429" s="54">
        <v>0</v>
      </c>
      <c r="F429" s="54">
        <v>0</v>
      </c>
      <c r="G429" t="b">
        <v>1</v>
      </c>
      <c r="H429" t="b">
        <v>1</v>
      </c>
      <c r="J429" s="13"/>
      <c r="K429" s="14"/>
      <c r="L429" s="14"/>
      <c r="M429" s="13"/>
    </row>
    <row r="430" spans="1:13" x14ac:dyDescent="0.3">
      <c r="A430" s="2" t="s">
        <v>2433</v>
      </c>
      <c r="B430" s="2" t="s">
        <v>3625</v>
      </c>
      <c r="C430" s="3">
        <v>1936561</v>
      </c>
      <c r="D430" s="3">
        <v>1936556</v>
      </c>
      <c r="E430" s="3">
        <v>1650756</v>
      </c>
      <c r="F430" s="3">
        <v>1650756</v>
      </c>
      <c r="G430" t="b">
        <v>1</v>
      </c>
      <c r="H430" t="b">
        <v>1</v>
      </c>
      <c r="J430" s="13"/>
      <c r="K430" s="14"/>
      <c r="L430" s="14"/>
      <c r="M430" s="13"/>
    </row>
    <row r="431" spans="1:13" x14ac:dyDescent="0.3">
      <c r="A431" s="2" t="s">
        <v>2432</v>
      </c>
      <c r="B431" s="2" t="s">
        <v>3626</v>
      </c>
      <c r="C431" s="54">
        <v>0</v>
      </c>
      <c r="D431" s="54">
        <v>0</v>
      </c>
      <c r="E431" s="54">
        <v>0</v>
      </c>
      <c r="F431" s="54">
        <v>0</v>
      </c>
      <c r="G431" t="b">
        <v>1</v>
      </c>
      <c r="H431" t="b">
        <v>1</v>
      </c>
      <c r="J431" s="13"/>
      <c r="K431" s="14"/>
      <c r="L431" s="14"/>
      <c r="M431" s="13"/>
    </row>
    <row r="432" spans="1:13" x14ac:dyDescent="0.3">
      <c r="A432" s="2" t="s">
        <v>2430</v>
      </c>
      <c r="B432" s="2" t="s">
        <v>3627</v>
      </c>
      <c r="C432" s="3">
        <v>584799.54</v>
      </c>
      <c r="D432" s="3">
        <v>417135.44</v>
      </c>
      <c r="E432" s="3">
        <v>558026.85</v>
      </c>
      <c r="F432" s="3">
        <v>558026.85</v>
      </c>
      <c r="G432" t="b">
        <v>1</v>
      </c>
      <c r="H432" t="b">
        <v>1</v>
      </c>
      <c r="J432" s="13"/>
      <c r="K432" s="14"/>
      <c r="L432" s="14"/>
      <c r="M432" s="13"/>
    </row>
    <row r="433" spans="1:8" x14ac:dyDescent="0.3">
      <c r="A433" s="2" t="s">
        <v>2429</v>
      </c>
      <c r="B433" s="2" t="s">
        <v>3628</v>
      </c>
      <c r="C433" s="54">
        <v>0</v>
      </c>
      <c r="D433" s="54">
        <v>0</v>
      </c>
      <c r="E433" s="54">
        <v>0</v>
      </c>
      <c r="F433" s="54">
        <v>0</v>
      </c>
      <c r="G433" t="b">
        <v>1</v>
      </c>
      <c r="H433" t="b">
        <v>1</v>
      </c>
    </row>
    <row r="434" spans="1:8" x14ac:dyDescent="0.3">
      <c r="A434" s="2" t="s">
        <v>2427</v>
      </c>
      <c r="B434" s="2" t="s">
        <v>3629</v>
      </c>
      <c r="C434" s="3">
        <v>144205.57999999999</v>
      </c>
      <c r="D434" s="3">
        <v>97555.62</v>
      </c>
      <c r="E434" s="3">
        <v>130505.46</v>
      </c>
      <c r="F434" s="3">
        <v>130505.46</v>
      </c>
      <c r="G434" t="b">
        <v>1</v>
      </c>
      <c r="H434" t="b">
        <v>1</v>
      </c>
    </row>
    <row r="435" spans="1:8" x14ac:dyDescent="0.3">
      <c r="A435" s="2" t="s">
        <v>2426</v>
      </c>
      <c r="B435" s="2" t="s">
        <v>3630</v>
      </c>
      <c r="C435" s="54">
        <v>0</v>
      </c>
      <c r="D435" s="54">
        <v>0</v>
      </c>
      <c r="E435" s="54">
        <v>0</v>
      </c>
      <c r="F435" s="54">
        <v>0</v>
      </c>
      <c r="G435" t="b">
        <v>1</v>
      </c>
      <c r="H435" t="b">
        <v>1</v>
      </c>
    </row>
    <row r="436" spans="1:8" x14ac:dyDescent="0.3">
      <c r="A436" s="2" t="s">
        <v>2424</v>
      </c>
      <c r="B436" s="2" t="s">
        <v>3631</v>
      </c>
      <c r="C436" s="3">
        <v>242678.04</v>
      </c>
      <c r="D436" s="3">
        <v>179992.03</v>
      </c>
      <c r="E436" s="3">
        <v>266417.7</v>
      </c>
      <c r="F436" s="3">
        <v>266417.7</v>
      </c>
      <c r="G436" t="b">
        <v>1</v>
      </c>
      <c r="H436" t="b">
        <v>1</v>
      </c>
    </row>
    <row r="437" spans="1:8" x14ac:dyDescent="0.3">
      <c r="A437" s="2" t="s">
        <v>2423</v>
      </c>
      <c r="B437" s="2" t="s">
        <v>3632</v>
      </c>
      <c r="C437" s="54">
        <v>0</v>
      </c>
      <c r="D437" s="54">
        <v>0</v>
      </c>
      <c r="E437" s="54">
        <v>0</v>
      </c>
      <c r="F437" s="54">
        <v>0</v>
      </c>
      <c r="G437" t="b">
        <v>1</v>
      </c>
      <c r="H437" t="b">
        <v>1</v>
      </c>
    </row>
    <row r="438" spans="1:8" x14ac:dyDescent="0.3">
      <c r="A438" s="2" t="s">
        <v>2421</v>
      </c>
      <c r="B438" s="2" t="s">
        <v>3633</v>
      </c>
      <c r="C438" s="3">
        <v>5000</v>
      </c>
      <c r="D438" s="54">
        <v>0</v>
      </c>
      <c r="E438" s="3">
        <v>10670.08</v>
      </c>
      <c r="F438" s="3">
        <v>10670.08</v>
      </c>
      <c r="G438" t="b">
        <v>1</v>
      </c>
      <c r="H438" t="b">
        <v>1</v>
      </c>
    </row>
    <row r="439" spans="1:8" x14ac:dyDescent="0.3">
      <c r="A439" s="2" t="s">
        <v>2420</v>
      </c>
      <c r="B439" s="2" t="s">
        <v>3634</v>
      </c>
      <c r="C439" s="54">
        <v>0</v>
      </c>
      <c r="D439" s="54">
        <v>0</v>
      </c>
      <c r="E439" s="54">
        <v>0</v>
      </c>
      <c r="F439" s="54">
        <v>0</v>
      </c>
      <c r="G439" t="b">
        <v>1</v>
      </c>
      <c r="H439" t="b">
        <v>1</v>
      </c>
    </row>
    <row r="440" spans="1:8" x14ac:dyDescent="0.3">
      <c r="A440" s="2" t="s">
        <v>2418</v>
      </c>
      <c r="B440" s="2" t="s">
        <v>3635</v>
      </c>
      <c r="C440" s="3">
        <v>8000</v>
      </c>
      <c r="D440" s="3">
        <v>5394.6</v>
      </c>
      <c r="E440" s="3">
        <v>14000</v>
      </c>
      <c r="F440" s="3">
        <v>8191.8</v>
      </c>
      <c r="G440" t="b">
        <v>1</v>
      </c>
      <c r="H440" t="b">
        <v>1</v>
      </c>
    </row>
    <row r="441" spans="1:8" x14ac:dyDescent="0.3">
      <c r="A441" s="2" t="s">
        <v>2417</v>
      </c>
      <c r="B441" s="2" t="s">
        <v>3636</v>
      </c>
      <c r="C441" s="3">
        <v>2827723.59</v>
      </c>
      <c r="D441" s="3">
        <v>1772560.68</v>
      </c>
      <c r="E441" s="3">
        <v>2486837.2400000002</v>
      </c>
      <c r="F441" s="3">
        <v>1898238.7</v>
      </c>
      <c r="G441" t="b">
        <v>1</v>
      </c>
      <c r="H441" t="b">
        <v>1</v>
      </c>
    </row>
    <row r="442" spans="1:8" x14ac:dyDescent="0.3">
      <c r="A442" s="2" t="s">
        <v>2416</v>
      </c>
      <c r="B442" s="2" t="s">
        <v>510</v>
      </c>
      <c r="C442" s="3">
        <v>2973218.95</v>
      </c>
      <c r="D442" s="3">
        <v>2263834.7200000002</v>
      </c>
      <c r="E442" s="3">
        <v>2847079.36</v>
      </c>
      <c r="F442" s="3">
        <v>2708273.85</v>
      </c>
      <c r="G442" t="b">
        <v>1</v>
      </c>
      <c r="H442" t="b">
        <v>1</v>
      </c>
    </row>
    <row r="443" spans="1:8" x14ac:dyDescent="0.3">
      <c r="A443" s="2" t="s">
        <v>2415</v>
      </c>
      <c r="B443" s="2" t="s">
        <v>3637</v>
      </c>
      <c r="C443" s="54">
        <v>0</v>
      </c>
      <c r="D443" s="54">
        <v>0</v>
      </c>
      <c r="E443" s="54">
        <v>0</v>
      </c>
      <c r="F443" s="54">
        <v>0</v>
      </c>
      <c r="G443" t="b">
        <v>1</v>
      </c>
      <c r="H443" t="b">
        <v>1</v>
      </c>
    </row>
    <row r="444" spans="1:8" x14ac:dyDescent="0.3">
      <c r="A444" s="2" t="s">
        <v>2413</v>
      </c>
      <c r="B444" s="2" t="s">
        <v>512</v>
      </c>
      <c r="C444" s="3">
        <v>62184.66</v>
      </c>
      <c r="D444" s="3">
        <v>43035.040000000001</v>
      </c>
      <c r="E444" s="3">
        <v>60116.68</v>
      </c>
      <c r="F444" s="3">
        <v>60116.68</v>
      </c>
      <c r="G444" t="b">
        <v>1</v>
      </c>
      <c r="H444" t="b">
        <v>1</v>
      </c>
    </row>
    <row r="445" spans="1:8" x14ac:dyDescent="0.3">
      <c r="A445" s="2" t="s">
        <v>2412</v>
      </c>
      <c r="B445" s="2" t="s">
        <v>334</v>
      </c>
      <c r="C445" s="3">
        <v>0</v>
      </c>
      <c r="D445" s="54">
        <v>0</v>
      </c>
      <c r="E445" s="3">
        <v>32125</v>
      </c>
      <c r="F445" s="3">
        <v>32125</v>
      </c>
      <c r="G445" t="b">
        <v>1</v>
      </c>
      <c r="H445" t="b">
        <v>1</v>
      </c>
    </row>
    <row r="446" spans="1:8" x14ac:dyDescent="0.3">
      <c r="A446" s="2" t="s">
        <v>2379</v>
      </c>
      <c r="B446" s="2" t="s">
        <v>3638</v>
      </c>
      <c r="C446" s="54">
        <v>0</v>
      </c>
      <c r="D446" s="54">
        <v>0</v>
      </c>
      <c r="E446" s="54">
        <v>0</v>
      </c>
      <c r="F446" s="54">
        <v>0</v>
      </c>
      <c r="G446" t="b">
        <v>1</v>
      </c>
      <c r="H446" t="b">
        <v>1</v>
      </c>
    </row>
    <row r="447" spans="1:8" x14ac:dyDescent="0.3">
      <c r="A447" s="2" t="s">
        <v>2378</v>
      </c>
      <c r="B447" s="2" t="s">
        <v>3639</v>
      </c>
      <c r="C447" s="3">
        <v>0</v>
      </c>
      <c r="D447" s="3">
        <v>3559641.43</v>
      </c>
      <c r="E447" s="3">
        <v>0</v>
      </c>
      <c r="F447" s="54">
        <v>0</v>
      </c>
      <c r="G447" t="b">
        <v>1</v>
      </c>
      <c r="H447" t="b">
        <v>1</v>
      </c>
    </row>
    <row r="448" spans="1:8" x14ac:dyDescent="0.3">
      <c r="A448" s="2" t="s">
        <v>2377</v>
      </c>
      <c r="B448" s="2" t="s">
        <v>3640</v>
      </c>
      <c r="C448" s="3">
        <v>2665279.46</v>
      </c>
      <c r="D448" s="3">
        <v>3269321.98</v>
      </c>
      <c r="E448" s="3">
        <v>1907547.07</v>
      </c>
      <c r="F448" s="3">
        <v>1907547.07</v>
      </c>
      <c r="G448" t="b">
        <v>1</v>
      </c>
      <c r="H448" t="b">
        <v>1</v>
      </c>
    </row>
    <row r="449" spans="1:8" x14ac:dyDescent="0.3">
      <c r="A449" s="2" t="s">
        <v>2376</v>
      </c>
      <c r="B449" s="2" t="s">
        <v>3641</v>
      </c>
      <c r="C449" s="3">
        <v>883502.24</v>
      </c>
      <c r="D449" s="3">
        <v>357502.24</v>
      </c>
      <c r="E449" s="3">
        <v>995578</v>
      </c>
      <c r="F449" s="3">
        <v>995578</v>
      </c>
      <c r="G449" t="b">
        <v>1</v>
      </c>
      <c r="H449" t="b">
        <v>1</v>
      </c>
    </row>
    <row r="450" spans="1:8" x14ac:dyDescent="0.3">
      <c r="A450" s="2" t="s">
        <v>2375</v>
      </c>
      <c r="B450" s="2" t="s">
        <v>3642</v>
      </c>
      <c r="C450" s="3">
        <v>1000</v>
      </c>
      <c r="D450" s="54">
        <v>0</v>
      </c>
      <c r="E450" s="3">
        <v>128828.56</v>
      </c>
      <c r="F450" s="3">
        <v>128828.56</v>
      </c>
      <c r="G450" t="b">
        <v>1</v>
      </c>
      <c r="H450" t="b">
        <v>1</v>
      </c>
    </row>
    <row r="451" spans="1:8" x14ac:dyDescent="0.3">
      <c r="A451" s="2" t="s">
        <v>2373</v>
      </c>
      <c r="B451" s="2" t="s">
        <v>3643</v>
      </c>
      <c r="C451" s="3">
        <v>67500</v>
      </c>
      <c r="D451" s="54">
        <v>0</v>
      </c>
      <c r="E451" s="3">
        <v>6583917.7199999997</v>
      </c>
      <c r="F451" s="3">
        <v>6583917.7199999997</v>
      </c>
      <c r="G451" t="b">
        <v>1</v>
      </c>
      <c r="H451" t="b">
        <v>1</v>
      </c>
    </row>
    <row r="452" spans="1:8" x14ac:dyDescent="0.3">
      <c r="A452" s="31" t="s">
        <v>384</v>
      </c>
      <c r="B452" s="31" t="s">
        <v>3644</v>
      </c>
      <c r="C452" s="32">
        <f>SUMIF(G57:G451, TRUE, C57:C451)</f>
        <v>24983507.379999999</v>
      </c>
      <c r="D452" s="32">
        <f>SUMIF(G57:G451, TRUE, D57:D451)</f>
        <v>22648954.95999999</v>
      </c>
      <c r="E452" s="32">
        <f>SUMIF(G57:G451, TRUE, E57:E451)</f>
        <v>29697531.559999999</v>
      </c>
      <c r="F452" s="32">
        <f>SUMIF(G57:G451, TRUE, F57:F451)</f>
        <v>28589290.240000002</v>
      </c>
      <c r="G452" t="b">
        <v>0</v>
      </c>
      <c r="H452" t="b">
        <v>0</v>
      </c>
    </row>
    <row r="453" spans="1:8" x14ac:dyDescent="0.3">
      <c r="A453" t="s">
        <v>385</v>
      </c>
    </row>
    <row r="454" spans="1:8" x14ac:dyDescent="0.3">
      <c r="A454" s="2" t="s">
        <v>3645</v>
      </c>
      <c r="B454" s="2" t="s">
        <v>514</v>
      </c>
      <c r="C454" s="3">
        <v>0</v>
      </c>
      <c r="D454" s="54">
        <v>0</v>
      </c>
      <c r="E454" s="3">
        <v>0</v>
      </c>
      <c r="F454" s="3">
        <v>-164.6</v>
      </c>
      <c r="G454" t="b">
        <v>1</v>
      </c>
      <c r="H454" t="b">
        <v>1</v>
      </c>
    </row>
    <row r="455" spans="1:8" x14ac:dyDescent="0.3">
      <c r="A455" s="31" t="s">
        <v>384</v>
      </c>
      <c r="B455" s="31" t="s">
        <v>3646</v>
      </c>
      <c r="C455" s="32">
        <f>SUMIF(G453:G454, TRUE, C453:C454)</f>
        <v>0</v>
      </c>
      <c r="D455" s="32">
        <f>SUMIF(G453:G454, TRUE, D453:D454)</f>
        <v>0</v>
      </c>
      <c r="E455" s="32">
        <f>SUMIF(G453:G454, TRUE, E453:E454)</f>
        <v>0</v>
      </c>
      <c r="F455" s="32">
        <f>SUMIF(G453:G454, TRUE, F453:F454)</f>
        <v>-164.6</v>
      </c>
      <c r="G455" t="b">
        <v>0</v>
      </c>
      <c r="H455" t="b">
        <v>0</v>
      </c>
    </row>
    <row r="456" spans="1:8" x14ac:dyDescent="0.3">
      <c r="A456" t="s">
        <v>385</v>
      </c>
    </row>
    <row r="457" spans="1:8" x14ac:dyDescent="0.3">
      <c r="A457" s="2" t="s">
        <v>2364</v>
      </c>
      <c r="B457" s="2" t="s">
        <v>3647</v>
      </c>
      <c r="C457" s="3">
        <v>0</v>
      </c>
      <c r="D457" s="3">
        <v>118.88</v>
      </c>
      <c r="E457" s="3">
        <v>0</v>
      </c>
      <c r="F457" s="3">
        <v>1182.53</v>
      </c>
      <c r="G457" t="b">
        <v>1</v>
      </c>
      <c r="H457" t="b">
        <v>1</v>
      </c>
    </row>
    <row r="458" spans="1:8" x14ac:dyDescent="0.3">
      <c r="A458" s="31" t="s">
        <v>384</v>
      </c>
      <c r="B458" s="31" t="s">
        <v>3648</v>
      </c>
      <c r="C458" s="32">
        <f>SUMIF(G456:G457, TRUE, C456:C457)</f>
        <v>0</v>
      </c>
      <c r="D458" s="32">
        <f>SUMIF(G456:G457, TRUE, D456:D457)</f>
        <v>118.88</v>
      </c>
      <c r="E458" s="32">
        <f>SUMIF(G456:G457, TRUE, E456:E457)</f>
        <v>0</v>
      </c>
      <c r="F458" s="32">
        <f>SUMIF(G456:G457, TRUE, F456:F457)</f>
        <v>1182.53</v>
      </c>
      <c r="G458" t="b">
        <v>0</v>
      </c>
      <c r="H458" t="b">
        <v>0</v>
      </c>
    </row>
    <row r="459" spans="1:8" x14ac:dyDescent="0.3">
      <c r="A459" t="s">
        <v>385</v>
      </c>
    </row>
    <row r="460" spans="1:8" x14ac:dyDescent="0.3">
      <c r="A460" s="2" t="s">
        <v>4037</v>
      </c>
      <c r="B460" s="2" t="s">
        <v>4109</v>
      </c>
      <c r="C460" s="3">
        <v>0</v>
      </c>
      <c r="D460" s="3">
        <v>4199.72</v>
      </c>
      <c r="E460" s="3">
        <v>0</v>
      </c>
      <c r="F460" s="3">
        <v>184085.78</v>
      </c>
      <c r="G460" t="b">
        <v>1</v>
      </c>
      <c r="H460" t="b">
        <v>1</v>
      </c>
    </row>
    <row r="461" spans="1:8" x14ac:dyDescent="0.3">
      <c r="A461" s="2" t="s">
        <v>4403</v>
      </c>
      <c r="B461" s="2" t="s">
        <v>4404</v>
      </c>
      <c r="C461" s="3">
        <v>6370</v>
      </c>
      <c r="D461" s="3">
        <v>6370</v>
      </c>
      <c r="E461" s="54">
        <v>0</v>
      </c>
      <c r="F461" s="54">
        <v>0</v>
      </c>
      <c r="G461" t="b">
        <v>1</v>
      </c>
      <c r="H461" t="b">
        <v>1</v>
      </c>
    </row>
    <row r="462" spans="1:8" x14ac:dyDescent="0.3">
      <c r="A462" s="2" t="s">
        <v>3649</v>
      </c>
      <c r="B462" s="2" t="s">
        <v>3650</v>
      </c>
      <c r="C462" s="3">
        <v>0</v>
      </c>
      <c r="D462" s="3">
        <v>135</v>
      </c>
      <c r="E462" s="3">
        <v>215043.61</v>
      </c>
      <c r="F462" s="3">
        <v>122705.98</v>
      </c>
      <c r="G462" t="b">
        <v>1</v>
      </c>
      <c r="H462" t="b">
        <v>1</v>
      </c>
    </row>
    <row r="463" spans="1:8" x14ac:dyDescent="0.3">
      <c r="A463" s="2" t="s">
        <v>4405</v>
      </c>
      <c r="B463" s="2" t="s">
        <v>4406</v>
      </c>
      <c r="C463" s="3">
        <v>93250</v>
      </c>
      <c r="D463" s="54">
        <v>0</v>
      </c>
      <c r="E463" s="3">
        <v>93250</v>
      </c>
      <c r="F463" s="54">
        <v>0</v>
      </c>
      <c r="G463" t="b">
        <v>1</v>
      </c>
      <c r="H463" t="b">
        <v>1</v>
      </c>
    </row>
    <row r="464" spans="1:8" x14ac:dyDescent="0.3">
      <c r="A464" s="2" t="s">
        <v>4377</v>
      </c>
      <c r="B464" s="2" t="s">
        <v>4407</v>
      </c>
      <c r="C464" s="3">
        <v>36139</v>
      </c>
      <c r="D464" s="54">
        <v>0</v>
      </c>
      <c r="E464" s="3">
        <v>115000</v>
      </c>
      <c r="F464" s="54">
        <v>0</v>
      </c>
      <c r="G464" t="b">
        <v>1</v>
      </c>
      <c r="H464" t="b">
        <v>1</v>
      </c>
    </row>
    <row r="465" spans="1:8" x14ac:dyDescent="0.3">
      <c r="A465" s="2" t="s">
        <v>3651</v>
      </c>
      <c r="B465" s="2" t="s">
        <v>3652</v>
      </c>
      <c r="C465" s="3">
        <v>0</v>
      </c>
      <c r="D465" s="54">
        <v>0</v>
      </c>
      <c r="E465" s="3">
        <v>0</v>
      </c>
      <c r="F465" s="3">
        <v>5000</v>
      </c>
      <c r="G465" t="b">
        <v>1</v>
      </c>
      <c r="H465" t="b">
        <v>1</v>
      </c>
    </row>
    <row r="466" spans="1:8" x14ac:dyDescent="0.3">
      <c r="A466" s="2" t="s">
        <v>4408</v>
      </c>
      <c r="B466" s="2" t="s">
        <v>4409</v>
      </c>
      <c r="C466" s="3">
        <v>136100</v>
      </c>
      <c r="D466" s="3">
        <v>136100</v>
      </c>
      <c r="E466" s="54">
        <v>0</v>
      </c>
      <c r="F466" s="54">
        <v>0</v>
      </c>
      <c r="G466" t="b">
        <v>1</v>
      </c>
      <c r="H466" t="b">
        <v>1</v>
      </c>
    </row>
    <row r="467" spans="1:8" x14ac:dyDescent="0.3">
      <c r="A467" s="2" t="s">
        <v>3653</v>
      </c>
      <c r="B467" s="2" t="s">
        <v>4091</v>
      </c>
      <c r="C467" s="3">
        <v>30000</v>
      </c>
      <c r="D467" s="54">
        <v>0</v>
      </c>
      <c r="E467" s="3">
        <v>0</v>
      </c>
      <c r="F467" s="3">
        <v>0</v>
      </c>
      <c r="G467" t="b">
        <v>1</v>
      </c>
      <c r="H467" t="b">
        <v>1</v>
      </c>
    </row>
    <row r="468" spans="1:8" x14ac:dyDescent="0.3">
      <c r="A468" s="2" t="s">
        <v>3655</v>
      </c>
      <c r="B468" s="2" t="s">
        <v>4344</v>
      </c>
      <c r="C468" s="3">
        <v>238748</v>
      </c>
      <c r="D468" s="54">
        <v>0</v>
      </c>
      <c r="E468" s="3">
        <v>0</v>
      </c>
      <c r="F468" s="54">
        <v>0</v>
      </c>
      <c r="G468" t="b">
        <v>1</v>
      </c>
      <c r="H468" t="b">
        <v>1</v>
      </c>
    </row>
    <row r="469" spans="1:8" x14ac:dyDescent="0.3">
      <c r="A469" s="2" t="s">
        <v>3656</v>
      </c>
      <c r="B469" s="2" t="s">
        <v>4092</v>
      </c>
      <c r="C469" s="3">
        <v>51328.56</v>
      </c>
      <c r="D469" s="54">
        <v>0</v>
      </c>
      <c r="E469" s="3">
        <v>0</v>
      </c>
      <c r="F469" s="54">
        <v>0</v>
      </c>
      <c r="G469" t="b">
        <v>1</v>
      </c>
      <c r="H469" t="b">
        <v>1</v>
      </c>
    </row>
    <row r="470" spans="1:8" x14ac:dyDescent="0.3">
      <c r="A470" s="2" t="s">
        <v>3657</v>
      </c>
      <c r="B470" s="2" t="s">
        <v>4093</v>
      </c>
      <c r="C470" s="3">
        <v>50934.99</v>
      </c>
      <c r="D470" s="3">
        <v>74738.92</v>
      </c>
      <c r="E470" s="3">
        <v>600000</v>
      </c>
      <c r="F470" s="3">
        <v>549112.47</v>
      </c>
      <c r="G470" t="b">
        <v>1</v>
      </c>
      <c r="H470" t="b">
        <v>1</v>
      </c>
    </row>
    <row r="471" spans="1:8" x14ac:dyDescent="0.3">
      <c r="A471" s="2" t="s">
        <v>3658</v>
      </c>
      <c r="B471" s="2" t="s">
        <v>4094</v>
      </c>
      <c r="C471" s="3">
        <v>398129.4</v>
      </c>
      <c r="D471" s="54">
        <v>0</v>
      </c>
      <c r="E471" s="3">
        <v>626520.68999999994</v>
      </c>
      <c r="F471" s="3">
        <v>315532.81</v>
      </c>
      <c r="G471" t="b">
        <v>1</v>
      </c>
      <c r="H471" t="b">
        <v>1</v>
      </c>
    </row>
    <row r="472" spans="1:8" x14ac:dyDescent="0.3">
      <c r="A472" s="2" t="s">
        <v>3659</v>
      </c>
      <c r="B472" s="2" t="s">
        <v>4095</v>
      </c>
      <c r="C472" s="3">
        <v>165696</v>
      </c>
      <c r="D472" s="3">
        <v>55232</v>
      </c>
      <c r="E472" s="3">
        <v>0</v>
      </c>
      <c r="F472" s="54">
        <v>0</v>
      </c>
      <c r="G472" t="b">
        <v>1</v>
      </c>
      <c r="H472" t="b">
        <v>1</v>
      </c>
    </row>
    <row r="473" spans="1:8" x14ac:dyDescent="0.3">
      <c r="A473" s="2" t="s">
        <v>3661</v>
      </c>
      <c r="B473" s="2" t="s">
        <v>4110</v>
      </c>
      <c r="C473" s="3">
        <v>75117.119999999995</v>
      </c>
      <c r="D473" s="3">
        <v>0</v>
      </c>
      <c r="E473" s="3">
        <v>140723.12</v>
      </c>
      <c r="F473" s="3">
        <v>173021.37</v>
      </c>
      <c r="G473" t="b">
        <v>1</v>
      </c>
      <c r="H473" t="b">
        <v>1</v>
      </c>
    </row>
    <row r="474" spans="1:8" x14ac:dyDescent="0.3">
      <c r="A474" s="2" t="s">
        <v>3662</v>
      </c>
      <c r="B474" s="2" t="s">
        <v>4410</v>
      </c>
      <c r="C474" s="3">
        <v>98980</v>
      </c>
      <c r="D474" s="3">
        <v>8460</v>
      </c>
      <c r="E474" s="3">
        <v>70000</v>
      </c>
      <c r="F474" s="3">
        <v>11740</v>
      </c>
      <c r="G474" t="b">
        <v>1</v>
      </c>
      <c r="H474" t="b">
        <v>1</v>
      </c>
    </row>
    <row r="475" spans="1:8" x14ac:dyDescent="0.3">
      <c r="A475" s="2" t="s">
        <v>3664</v>
      </c>
      <c r="B475" s="2" t="s">
        <v>3665</v>
      </c>
      <c r="C475" s="3">
        <v>90668.25</v>
      </c>
      <c r="D475" s="3">
        <v>0</v>
      </c>
      <c r="E475" s="3">
        <v>90000</v>
      </c>
      <c r="F475" s="3">
        <v>8398.48</v>
      </c>
      <c r="G475" t="b">
        <v>1</v>
      </c>
      <c r="H475" t="b">
        <v>1</v>
      </c>
    </row>
    <row r="476" spans="1:8" x14ac:dyDescent="0.3">
      <c r="A476" s="2" t="s">
        <v>4088</v>
      </c>
      <c r="B476" s="2" t="s">
        <v>4096</v>
      </c>
      <c r="C476" s="3">
        <v>30000</v>
      </c>
      <c r="D476" s="3">
        <v>0</v>
      </c>
      <c r="E476" s="3">
        <v>0</v>
      </c>
      <c r="F476" s="3">
        <v>30000</v>
      </c>
      <c r="G476" t="b">
        <v>1</v>
      </c>
      <c r="H476" t="b">
        <v>1</v>
      </c>
    </row>
    <row r="477" spans="1:8" x14ac:dyDescent="0.3">
      <c r="A477" s="2" t="s">
        <v>4089</v>
      </c>
      <c r="B477" s="2" t="s">
        <v>4097</v>
      </c>
      <c r="C477" s="3">
        <v>75000</v>
      </c>
      <c r="D477" s="54">
        <v>0</v>
      </c>
      <c r="E477" s="3">
        <v>0</v>
      </c>
      <c r="F477" s="54">
        <v>0</v>
      </c>
      <c r="G477" t="b">
        <v>1</v>
      </c>
      <c r="H477" t="b">
        <v>1</v>
      </c>
    </row>
    <row r="478" spans="1:8" x14ac:dyDescent="0.3">
      <c r="A478" s="2" t="s">
        <v>4226</v>
      </c>
      <c r="B478" s="2" t="s">
        <v>4227</v>
      </c>
      <c r="C478" s="3">
        <v>1023848</v>
      </c>
      <c r="D478" s="54">
        <v>0</v>
      </c>
      <c r="E478" s="3">
        <v>0</v>
      </c>
      <c r="F478" s="54">
        <v>0</v>
      </c>
      <c r="G478" t="b">
        <v>1</v>
      </c>
      <c r="H478" t="b">
        <v>1</v>
      </c>
    </row>
    <row r="479" spans="1:8" x14ac:dyDescent="0.3">
      <c r="A479" s="2" t="s">
        <v>4340</v>
      </c>
      <c r="B479" s="2" t="s">
        <v>4342</v>
      </c>
      <c r="C479" s="3">
        <v>169115</v>
      </c>
      <c r="D479" s="54">
        <v>0</v>
      </c>
      <c r="E479" s="3">
        <v>0</v>
      </c>
      <c r="F479" s="54">
        <v>0</v>
      </c>
      <c r="G479" t="b">
        <v>1</v>
      </c>
      <c r="H479" t="b">
        <v>1</v>
      </c>
    </row>
    <row r="480" spans="1:8" x14ac:dyDescent="0.3">
      <c r="A480" s="2" t="s">
        <v>4224</v>
      </c>
      <c r="B480" s="2" t="s">
        <v>4228</v>
      </c>
      <c r="C480" s="3">
        <v>50000</v>
      </c>
      <c r="D480" s="54">
        <v>0</v>
      </c>
      <c r="E480" s="3">
        <v>0</v>
      </c>
      <c r="F480" s="54">
        <v>0</v>
      </c>
      <c r="G480" t="b">
        <v>1</v>
      </c>
      <c r="H480" t="b">
        <v>1</v>
      </c>
    </row>
    <row r="481" spans="1:8" x14ac:dyDescent="0.3">
      <c r="A481" s="2" t="s">
        <v>4084</v>
      </c>
      <c r="B481" s="2" t="s">
        <v>4098</v>
      </c>
      <c r="C481" s="3">
        <v>38000</v>
      </c>
      <c r="D481" s="3">
        <v>62607.08</v>
      </c>
      <c r="E481" s="3">
        <v>0</v>
      </c>
      <c r="F481" s="3">
        <v>185312.74</v>
      </c>
      <c r="G481" t="b">
        <v>1</v>
      </c>
      <c r="H481" t="b">
        <v>1</v>
      </c>
    </row>
    <row r="482" spans="1:8" x14ac:dyDescent="0.3">
      <c r="A482" s="2" t="s">
        <v>3666</v>
      </c>
      <c r="B482" s="2" t="s">
        <v>3667</v>
      </c>
      <c r="C482" s="3">
        <v>1000</v>
      </c>
      <c r="D482" s="54">
        <v>0</v>
      </c>
      <c r="E482" s="3">
        <v>128828.56</v>
      </c>
      <c r="F482" s="3">
        <v>128828.56</v>
      </c>
      <c r="G482" t="b">
        <v>1</v>
      </c>
      <c r="H482" t="b">
        <v>1</v>
      </c>
    </row>
    <row r="483" spans="1:8" x14ac:dyDescent="0.3">
      <c r="A483" s="2" t="s">
        <v>4083</v>
      </c>
      <c r="B483" s="2" t="s">
        <v>4099</v>
      </c>
      <c r="C483" s="3">
        <v>22000</v>
      </c>
      <c r="D483" s="54">
        <v>0</v>
      </c>
      <c r="E483" s="3">
        <v>0</v>
      </c>
      <c r="F483" s="54">
        <v>0</v>
      </c>
      <c r="G483" t="b">
        <v>1</v>
      </c>
      <c r="H483" t="b">
        <v>1</v>
      </c>
    </row>
    <row r="484" spans="1:8" x14ac:dyDescent="0.3">
      <c r="A484" s="31" t="s">
        <v>384</v>
      </c>
      <c r="B484" s="31" t="s">
        <v>3668</v>
      </c>
      <c r="C484" s="32">
        <f>SUMIF(G459:G483, TRUE, C459:C483)</f>
        <v>2880424.3200000003</v>
      </c>
      <c r="D484" s="32">
        <f>SUMIF(G459:G483, TRUE, D459:D483)</f>
        <v>347842.72000000003</v>
      </c>
      <c r="E484" s="32">
        <f>SUMIF(G459:G483, TRUE, E459:E483)</f>
        <v>2079365.98</v>
      </c>
      <c r="F484" s="32">
        <f>SUMIF(G459:G483, TRUE, F459:F483)</f>
        <v>1713738.1900000002</v>
      </c>
      <c r="G484" t="b">
        <v>0</v>
      </c>
      <c r="H484" t="b">
        <v>0</v>
      </c>
    </row>
    <row r="485" spans="1:8" x14ac:dyDescent="0.3">
      <c r="A485" t="s">
        <v>385</v>
      </c>
    </row>
    <row r="486" spans="1:8" x14ac:dyDescent="0.3">
      <c r="A486" s="2" t="s">
        <v>4087</v>
      </c>
      <c r="B486" s="2" t="s">
        <v>4100</v>
      </c>
      <c r="C486" s="3">
        <v>75000</v>
      </c>
      <c r="D486" s="54">
        <v>0</v>
      </c>
      <c r="E486" s="3">
        <v>0</v>
      </c>
      <c r="F486" s="54">
        <v>0</v>
      </c>
      <c r="G486" t="b">
        <v>1</v>
      </c>
      <c r="H486" t="b">
        <v>1</v>
      </c>
    </row>
    <row r="487" spans="1:8" x14ac:dyDescent="0.3">
      <c r="A487" s="2" t="s">
        <v>3669</v>
      </c>
      <c r="B487" s="2" t="s">
        <v>3652</v>
      </c>
      <c r="C487" s="3">
        <v>0</v>
      </c>
      <c r="D487" s="3">
        <v>1940</v>
      </c>
      <c r="E487" s="3">
        <v>3300.82</v>
      </c>
      <c r="F487" s="3">
        <v>3300.92</v>
      </c>
      <c r="G487" t="b">
        <v>1</v>
      </c>
      <c r="H487" t="b">
        <v>1</v>
      </c>
    </row>
    <row r="488" spans="1:8" x14ac:dyDescent="0.3">
      <c r="A488" s="2" t="s">
        <v>4411</v>
      </c>
      <c r="B488" s="2" t="s">
        <v>4412</v>
      </c>
      <c r="C488" s="54">
        <v>0</v>
      </c>
      <c r="D488" s="54">
        <v>0</v>
      </c>
      <c r="E488" s="54">
        <v>0</v>
      </c>
      <c r="F488" s="54">
        <v>0</v>
      </c>
      <c r="G488" t="b">
        <v>1</v>
      </c>
      <c r="H488" t="b">
        <v>1</v>
      </c>
    </row>
    <row r="489" spans="1:8" x14ac:dyDescent="0.3">
      <c r="A489" s="2" t="s">
        <v>4413</v>
      </c>
      <c r="B489" s="2" t="s">
        <v>4414</v>
      </c>
      <c r="C489" s="3">
        <v>6370</v>
      </c>
      <c r="D489" s="3">
        <v>6370</v>
      </c>
      <c r="E489" s="54">
        <v>0</v>
      </c>
      <c r="F489" s="54">
        <v>0</v>
      </c>
      <c r="G489" t="b">
        <v>1</v>
      </c>
      <c r="H489" t="b">
        <v>1</v>
      </c>
    </row>
    <row r="490" spans="1:8" x14ac:dyDescent="0.3">
      <c r="A490" s="2" t="s">
        <v>2362</v>
      </c>
      <c r="B490" s="2" t="s">
        <v>3670</v>
      </c>
      <c r="C490" s="54">
        <v>0</v>
      </c>
      <c r="D490" s="54">
        <v>0</v>
      </c>
      <c r="E490" s="54">
        <v>0</v>
      </c>
      <c r="F490" s="54">
        <v>0</v>
      </c>
      <c r="G490" t="b">
        <v>1</v>
      </c>
      <c r="H490" t="b">
        <v>1</v>
      </c>
    </row>
    <row r="491" spans="1:8" x14ac:dyDescent="0.3">
      <c r="A491" s="2" t="s">
        <v>2361</v>
      </c>
      <c r="B491" s="2" t="s">
        <v>3654</v>
      </c>
      <c r="C491" s="3">
        <v>30000</v>
      </c>
      <c r="D491" s="54">
        <v>0</v>
      </c>
      <c r="E491" s="3">
        <v>11354.04</v>
      </c>
      <c r="F491" s="3">
        <v>11354.04</v>
      </c>
      <c r="G491" t="b">
        <v>1</v>
      </c>
      <c r="H491" t="b">
        <v>1</v>
      </c>
    </row>
    <row r="492" spans="1:8" x14ac:dyDescent="0.3">
      <c r="A492" s="2" t="s">
        <v>2360</v>
      </c>
      <c r="B492" s="2" t="s">
        <v>3671</v>
      </c>
      <c r="C492" s="3">
        <v>398129.4</v>
      </c>
      <c r="D492" s="3">
        <v>291215.98</v>
      </c>
      <c r="E492" s="3">
        <v>1005734.67</v>
      </c>
      <c r="F492" s="3">
        <v>500845.25</v>
      </c>
      <c r="G492" t="b">
        <v>1</v>
      </c>
      <c r="H492" t="b">
        <v>1</v>
      </c>
    </row>
    <row r="493" spans="1:8" x14ac:dyDescent="0.3">
      <c r="A493" s="2" t="s">
        <v>2359</v>
      </c>
      <c r="B493" s="2" t="s">
        <v>3660</v>
      </c>
      <c r="C493" s="3">
        <v>165869.26999999999</v>
      </c>
      <c r="D493" s="3">
        <v>60173.27</v>
      </c>
      <c r="E493" s="3">
        <v>0</v>
      </c>
      <c r="F493" s="54">
        <v>0</v>
      </c>
      <c r="G493" t="b">
        <v>1</v>
      </c>
      <c r="H493" t="b">
        <v>1</v>
      </c>
    </row>
    <row r="494" spans="1:8" x14ac:dyDescent="0.3">
      <c r="A494" s="2" t="s">
        <v>2358</v>
      </c>
      <c r="B494" s="2" t="s">
        <v>4110</v>
      </c>
      <c r="C494" s="3">
        <v>75117.119999999995</v>
      </c>
      <c r="D494" s="3">
        <v>67278</v>
      </c>
      <c r="E494" s="3">
        <v>140723.12</v>
      </c>
      <c r="F494" s="3">
        <v>65552</v>
      </c>
      <c r="G494" t="b">
        <v>1</v>
      </c>
      <c r="H494" t="b">
        <v>1</v>
      </c>
    </row>
    <row r="495" spans="1:8" x14ac:dyDescent="0.3">
      <c r="A495" s="2" t="s">
        <v>2356</v>
      </c>
      <c r="B495" s="2" t="s">
        <v>4115</v>
      </c>
      <c r="C495" s="3">
        <v>50934.99</v>
      </c>
      <c r="D495" s="3">
        <v>45878.55</v>
      </c>
      <c r="E495" s="3">
        <v>600000</v>
      </c>
      <c r="F495" s="3">
        <v>550410.11</v>
      </c>
      <c r="G495" t="b">
        <v>1</v>
      </c>
      <c r="H495" t="b">
        <v>1</v>
      </c>
    </row>
    <row r="496" spans="1:8" x14ac:dyDescent="0.3">
      <c r="A496" s="2" t="s">
        <v>2355</v>
      </c>
      <c r="B496" s="2" t="s">
        <v>3672</v>
      </c>
      <c r="C496" s="3">
        <v>51328.56</v>
      </c>
      <c r="D496" s="54">
        <v>0</v>
      </c>
      <c r="E496" s="3">
        <v>51328.56</v>
      </c>
      <c r="F496" s="54">
        <v>0</v>
      </c>
      <c r="G496" t="b">
        <v>1</v>
      </c>
      <c r="H496" t="b">
        <v>1</v>
      </c>
    </row>
    <row r="497" spans="1:8" x14ac:dyDescent="0.3">
      <c r="A497" s="2" t="s">
        <v>2354</v>
      </c>
      <c r="B497" s="2" t="s">
        <v>4345</v>
      </c>
      <c r="C497" s="3">
        <v>238748</v>
      </c>
      <c r="D497" s="54">
        <v>0</v>
      </c>
      <c r="E497" s="3">
        <v>0</v>
      </c>
      <c r="F497" s="3">
        <v>0</v>
      </c>
      <c r="G497" t="b">
        <v>1</v>
      </c>
      <c r="H497" t="b">
        <v>1</v>
      </c>
    </row>
    <row r="498" spans="1:8" x14ac:dyDescent="0.3">
      <c r="A498" s="2" t="s">
        <v>2353</v>
      </c>
      <c r="B498" s="2" t="s">
        <v>4109</v>
      </c>
      <c r="C498" s="3">
        <v>0</v>
      </c>
      <c r="D498" s="3">
        <v>52294.22</v>
      </c>
      <c r="E498" s="3">
        <v>192585.78</v>
      </c>
      <c r="F498" s="3">
        <v>192585.78</v>
      </c>
      <c r="G498" t="b">
        <v>1</v>
      </c>
      <c r="H498" t="b">
        <v>1</v>
      </c>
    </row>
    <row r="499" spans="1:8" x14ac:dyDescent="0.3">
      <c r="A499" s="2" t="s">
        <v>2351</v>
      </c>
      <c r="B499" s="2" t="s">
        <v>3663</v>
      </c>
      <c r="C499" s="3">
        <v>78980</v>
      </c>
      <c r="D499" s="3">
        <v>66220</v>
      </c>
      <c r="E499" s="3">
        <v>100000</v>
      </c>
      <c r="F499" s="3">
        <v>33700</v>
      </c>
      <c r="G499" t="b">
        <v>1</v>
      </c>
      <c r="H499" t="b">
        <v>1</v>
      </c>
    </row>
    <row r="500" spans="1:8" x14ac:dyDescent="0.3">
      <c r="A500" s="2" t="s">
        <v>2350</v>
      </c>
      <c r="B500" s="2" t="s">
        <v>3673</v>
      </c>
      <c r="C500" s="3">
        <v>90668.25</v>
      </c>
      <c r="D500" s="3">
        <v>26712.720000000001</v>
      </c>
      <c r="E500" s="3">
        <v>100000</v>
      </c>
      <c r="F500" s="3">
        <v>12604.15</v>
      </c>
      <c r="G500" t="b">
        <v>1</v>
      </c>
      <c r="H500" t="b">
        <v>1</v>
      </c>
    </row>
    <row r="501" spans="1:8" x14ac:dyDescent="0.3">
      <c r="A501" s="2" t="s">
        <v>4081</v>
      </c>
      <c r="B501" s="2" t="s">
        <v>4082</v>
      </c>
      <c r="C501" s="3">
        <v>68000</v>
      </c>
      <c r="D501" s="3">
        <v>0</v>
      </c>
      <c r="E501" s="3">
        <v>86775</v>
      </c>
      <c r="F501" s="3">
        <v>67500</v>
      </c>
      <c r="G501" t="b">
        <v>1</v>
      </c>
      <c r="H501" t="b">
        <v>1</v>
      </c>
    </row>
    <row r="502" spans="1:8" x14ac:dyDescent="0.3">
      <c r="A502" s="2" t="s">
        <v>4225</v>
      </c>
      <c r="B502" s="2" t="s">
        <v>4229</v>
      </c>
      <c r="C502" s="3">
        <v>1023848</v>
      </c>
      <c r="D502" s="54">
        <v>0</v>
      </c>
      <c r="E502" s="3">
        <v>0</v>
      </c>
      <c r="F502" s="54">
        <v>0</v>
      </c>
      <c r="G502" t="b">
        <v>1</v>
      </c>
      <c r="H502" t="b">
        <v>1</v>
      </c>
    </row>
    <row r="503" spans="1:8" x14ac:dyDescent="0.3">
      <c r="A503" s="2" t="s">
        <v>4339</v>
      </c>
      <c r="B503" s="2" t="s">
        <v>4341</v>
      </c>
      <c r="C503" s="3">
        <v>191115</v>
      </c>
      <c r="D503" s="3">
        <v>137302</v>
      </c>
      <c r="E503" s="3">
        <v>0</v>
      </c>
      <c r="F503" s="54">
        <v>0</v>
      </c>
      <c r="G503" t="b">
        <v>1</v>
      </c>
      <c r="H503" t="b">
        <v>1</v>
      </c>
    </row>
    <row r="504" spans="1:8" x14ac:dyDescent="0.3">
      <c r="A504" s="2" t="s">
        <v>4356</v>
      </c>
      <c r="B504" s="2" t="s">
        <v>4357</v>
      </c>
      <c r="C504" s="3">
        <v>826.73</v>
      </c>
      <c r="D504" s="3">
        <v>600</v>
      </c>
      <c r="E504" s="3">
        <v>0</v>
      </c>
      <c r="F504" s="54">
        <v>0</v>
      </c>
      <c r="G504" t="b">
        <v>1</v>
      </c>
      <c r="H504" t="b">
        <v>1</v>
      </c>
    </row>
    <row r="505" spans="1:8" x14ac:dyDescent="0.3">
      <c r="A505" s="2" t="s">
        <v>4378</v>
      </c>
      <c r="B505" s="2" t="s">
        <v>4379</v>
      </c>
      <c r="C505" s="3">
        <v>36139</v>
      </c>
      <c r="D505" s="3">
        <v>34471.78</v>
      </c>
      <c r="E505" s="3">
        <v>115000</v>
      </c>
      <c r="F505" s="3">
        <v>80010.429999999993</v>
      </c>
      <c r="G505" t="b">
        <v>1</v>
      </c>
      <c r="H505" t="b">
        <v>1</v>
      </c>
    </row>
    <row r="506" spans="1:8" x14ac:dyDescent="0.3">
      <c r="A506" s="2" t="s">
        <v>4415</v>
      </c>
      <c r="B506" s="2" t="s">
        <v>4416</v>
      </c>
      <c r="C506" s="3">
        <v>93250</v>
      </c>
      <c r="D506" s="3">
        <v>44834.68</v>
      </c>
      <c r="E506" s="3">
        <v>93250</v>
      </c>
      <c r="F506" s="3">
        <v>45594.06</v>
      </c>
      <c r="G506" t="b">
        <v>1</v>
      </c>
      <c r="H506" t="b">
        <v>1</v>
      </c>
    </row>
    <row r="507" spans="1:8" x14ac:dyDescent="0.3">
      <c r="A507" s="2" t="s">
        <v>4417</v>
      </c>
      <c r="B507" s="2" t="s">
        <v>4409</v>
      </c>
      <c r="C507" s="3">
        <v>136100</v>
      </c>
      <c r="D507" s="3">
        <v>82587.7</v>
      </c>
      <c r="E507" s="54">
        <v>0</v>
      </c>
      <c r="F507" s="54">
        <v>0</v>
      </c>
      <c r="G507" t="b">
        <v>1</v>
      </c>
      <c r="H507" t="b">
        <v>1</v>
      </c>
    </row>
    <row r="508" spans="1:8" x14ac:dyDescent="0.3">
      <c r="A508" s="2" t="s">
        <v>2349</v>
      </c>
      <c r="B508" s="2" t="s">
        <v>3674</v>
      </c>
      <c r="C508" s="3">
        <v>0</v>
      </c>
      <c r="D508" s="3">
        <v>0</v>
      </c>
      <c r="E508" s="3">
        <v>215043.61</v>
      </c>
      <c r="F508" s="3">
        <v>107898.48</v>
      </c>
      <c r="G508" t="b">
        <v>1</v>
      </c>
      <c r="H508" t="b">
        <v>1</v>
      </c>
    </row>
    <row r="509" spans="1:8" x14ac:dyDescent="0.3">
      <c r="A509" s="31" t="s">
        <v>384</v>
      </c>
      <c r="B509" s="31" t="s">
        <v>3675</v>
      </c>
      <c r="C509" s="32">
        <f>SUMIF(G485:G508, TRUE, C485:C508)</f>
        <v>2810424.32</v>
      </c>
      <c r="D509" s="32">
        <f>SUMIF(G485:G508, TRUE, D485:D508)</f>
        <v>917878.9</v>
      </c>
      <c r="E509" s="32">
        <f>SUMIF(G485:G508, TRUE, E485:E508)</f>
        <v>2715095.6</v>
      </c>
      <c r="F509" s="32">
        <f>SUMIF(G485:G508, TRUE, F485:F508)</f>
        <v>1671355.2199999997</v>
      </c>
      <c r="G509" t="b">
        <v>0</v>
      </c>
      <c r="H509" t="b">
        <v>0</v>
      </c>
    </row>
    <row r="510" spans="1:8" x14ac:dyDescent="0.3">
      <c r="A510" t="s">
        <v>385</v>
      </c>
    </row>
    <row r="511" spans="1:8" x14ac:dyDescent="0.3">
      <c r="A511" s="2" t="s">
        <v>3676</v>
      </c>
      <c r="B511" s="2" t="s">
        <v>3677</v>
      </c>
      <c r="C511" s="3">
        <v>2504727.4700000002</v>
      </c>
      <c r="D511" s="3">
        <v>1398188</v>
      </c>
      <c r="E511" s="3">
        <v>2524261.37</v>
      </c>
      <c r="F511" s="3">
        <v>1940590.51</v>
      </c>
      <c r="G511" t="b">
        <v>1</v>
      </c>
      <c r="H511" t="b">
        <v>1</v>
      </c>
    </row>
    <row r="512" spans="1:8" x14ac:dyDescent="0.3">
      <c r="A512" s="2" t="s">
        <v>3678</v>
      </c>
      <c r="B512" s="2" t="s">
        <v>3679</v>
      </c>
      <c r="C512" s="3">
        <v>45000</v>
      </c>
      <c r="D512" s="3">
        <v>31462.9</v>
      </c>
      <c r="E512" s="3">
        <v>43000</v>
      </c>
      <c r="F512" s="3">
        <v>29965.52</v>
      </c>
      <c r="G512" t="b">
        <v>1</v>
      </c>
      <c r="H512" t="b">
        <v>1</v>
      </c>
    </row>
    <row r="513" spans="1:8" x14ac:dyDescent="0.3">
      <c r="A513" s="2" t="s">
        <v>3680</v>
      </c>
      <c r="B513" s="2" t="s">
        <v>3681</v>
      </c>
      <c r="C513" s="3">
        <v>0</v>
      </c>
      <c r="D513" s="54">
        <v>0</v>
      </c>
      <c r="E513" s="3">
        <v>3000</v>
      </c>
      <c r="F513" s="54">
        <v>0</v>
      </c>
      <c r="G513" t="b">
        <v>1</v>
      </c>
      <c r="H513" t="b">
        <v>1</v>
      </c>
    </row>
    <row r="514" spans="1:8" x14ac:dyDescent="0.3">
      <c r="A514" s="2" t="s">
        <v>3682</v>
      </c>
      <c r="B514" s="2" t="s">
        <v>3683</v>
      </c>
      <c r="C514" s="3">
        <v>2500</v>
      </c>
      <c r="D514" s="3">
        <v>2679.91</v>
      </c>
      <c r="E514" s="3">
        <v>0</v>
      </c>
      <c r="F514" s="3">
        <v>10617.32</v>
      </c>
      <c r="G514" t="b">
        <v>1</v>
      </c>
      <c r="H514" t="b">
        <v>1</v>
      </c>
    </row>
    <row r="515" spans="1:8" x14ac:dyDescent="0.3">
      <c r="A515" s="2" t="s">
        <v>3684</v>
      </c>
      <c r="B515" s="2" t="s">
        <v>3247</v>
      </c>
      <c r="C515" s="3">
        <v>0</v>
      </c>
      <c r="D515" s="54">
        <v>0</v>
      </c>
      <c r="E515" s="3">
        <v>0</v>
      </c>
      <c r="F515" s="3">
        <v>41720.9</v>
      </c>
      <c r="G515" t="b">
        <v>1</v>
      </c>
      <c r="H515" t="b">
        <v>1</v>
      </c>
    </row>
    <row r="516" spans="1:8" x14ac:dyDescent="0.3">
      <c r="A516" s="31" t="s">
        <v>384</v>
      </c>
      <c r="B516" s="31" t="s">
        <v>3685</v>
      </c>
      <c r="C516" s="32">
        <f>SUMIF(G510:G515, TRUE, C510:C515)</f>
        <v>2552227.4700000002</v>
      </c>
      <c r="D516" s="32">
        <f>SUMIF(G510:G515, TRUE, D510:D515)</f>
        <v>1432330.8099999998</v>
      </c>
      <c r="E516" s="32">
        <f>SUMIF(G510:G515, TRUE, E510:E515)</f>
        <v>2570261.37</v>
      </c>
      <c r="F516" s="32">
        <f>SUMIF(G510:G515, TRUE, F510:F515)</f>
        <v>2022894.25</v>
      </c>
      <c r="G516" t="b">
        <v>0</v>
      </c>
      <c r="H516" t="b">
        <v>0</v>
      </c>
    </row>
    <row r="517" spans="1:8" x14ac:dyDescent="0.3">
      <c r="A517" t="s">
        <v>385</v>
      </c>
    </row>
    <row r="518" spans="1:8" x14ac:dyDescent="0.3">
      <c r="A518" s="2" t="s">
        <v>2343</v>
      </c>
      <c r="B518" s="2" t="s">
        <v>3686</v>
      </c>
      <c r="C518" s="54">
        <v>0</v>
      </c>
      <c r="D518" s="54">
        <v>0</v>
      </c>
      <c r="E518" s="54">
        <v>0</v>
      </c>
      <c r="F518" s="54">
        <v>0</v>
      </c>
      <c r="G518" t="b">
        <v>1</v>
      </c>
      <c r="H518" t="b">
        <v>1</v>
      </c>
    </row>
    <row r="519" spans="1:8" x14ac:dyDescent="0.3">
      <c r="A519" s="2" t="s">
        <v>2342</v>
      </c>
      <c r="B519" s="2" t="s">
        <v>3687</v>
      </c>
      <c r="C519" s="3">
        <v>591500</v>
      </c>
      <c r="D519" s="3">
        <v>450320.1</v>
      </c>
      <c r="E519" s="3">
        <v>647327.44999999995</v>
      </c>
      <c r="F519" s="3">
        <v>647327.44999999995</v>
      </c>
      <c r="G519" t="b">
        <v>1</v>
      </c>
      <c r="H519" t="b">
        <v>1</v>
      </c>
    </row>
    <row r="520" spans="1:8" x14ac:dyDescent="0.3">
      <c r="A520" s="2" t="s">
        <v>2340</v>
      </c>
      <c r="B520" s="2" t="s">
        <v>3688</v>
      </c>
      <c r="C520" s="3">
        <v>750</v>
      </c>
      <c r="D520" s="54">
        <v>0</v>
      </c>
      <c r="E520" s="3">
        <v>0</v>
      </c>
      <c r="F520" s="54">
        <v>0</v>
      </c>
      <c r="G520" t="b">
        <v>1</v>
      </c>
      <c r="H520" t="b">
        <v>1</v>
      </c>
    </row>
    <row r="521" spans="1:8" x14ac:dyDescent="0.3">
      <c r="A521" s="2" t="s">
        <v>2331</v>
      </c>
      <c r="B521" s="2" t="s">
        <v>3689</v>
      </c>
      <c r="C521" s="3">
        <v>0</v>
      </c>
      <c r="D521" s="3">
        <v>2346.54</v>
      </c>
      <c r="E521" s="3">
        <v>1036.49</v>
      </c>
      <c r="F521" s="3">
        <v>1036.49</v>
      </c>
      <c r="G521" t="b">
        <v>1</v>
      </c>
      <c r="H521" t="b">
        <v>1</v>
      </c>
    </row>
    <row r="522" spans="1:8" x14ac:dyDescent="0.3">
      <c r="A522" s="2" t="s">
        <v>2330</v>
      </c>
      <c r="B522" s="2" t="s">
        <v>3690</v>
      </c>
      <c r="C522" s="3">
        <v>10000</v>
      </c>
      <c r="D522" s="3">
        <v>6665.18</v>
      </c>
      <c r="E522" s="3">
        <v>15163.96</v>
      </c>
      <c r="F522" s="3">
        <v>15163.96</v>
      </c>
      <c r="G522" t="b">
        <v>1</v>
      </c>
      <c r="H522" t="b">
        <v>1</v>
      </c>
    </row>
    <row r="523" spans="1:8" x14ac:dyDescent="0.3">
      <c r="A523" s="2" t="s">
        <v>2328</v>
      </c>
      <c r="B523" s="2" t="s">
        <v>3691</v>
      </c>
      <c r="C523" s="3">
        <v>1000</v>
      </c>
      <c r="D523" s="3">
        <v>1400.12</v>
      </c>
      <c r="E523" s="3">
        <v>2091.71</v>
      </c>
      <c r="F523" s="3">
        <v>2091.71</v>
      </c>
      <c r="G523" t="b">
        <v>1</v>
      </c>
      <c r="H523" t="b">
        <v>1</v>
      </c>
    </row>
    <row r="524" spans="1:8" x14ac:dyDescent="0.3">
      <c r="A524" s="2" t="s">
        <v>2327</v>
      </c>
      <c r="B524" s="2" t="s">
        <v>3692</v>
      </c>
      <c r="C524" s="3">
        <v>20000</v>
      </c>
      <c r="D524" s="3">
        <v>15016.23</v>
      </c>
      <c r="E524" s="3">
        <v>20000</v>
      </c>
      <c r="F524" s="3">
        <v>6940.07</v>
      </c>
      <c r="G524" t="b">
        <v>1</v>
      </c>
      <c r="H524" t="b">
        <v>1</v>
      </c>
    </row>
    <row r="525" spans="1:8" x14ac:dyDescent="0.3">
      <c r="A525" s="2" t="s">
        <v>2326</v>
      </c>
      <c r="B525" s="2" t="s">
        <v>3693</v>
      </c>
      <c r="C525" s="3">
        <v>22500</v>
      </c>
      <c r="D525" s="3">
        <v>20302.03</v>
      </c>
      <c r="E525" s="3">
        <v>18000</v>
      </c>
      <c r="F525" s="3">
        <v>17611.88</v>
      </c>
      <c r="G525" t="b">
        <v>1</v>
      </c>
      <c r="H525" t="b">
        <v>1</v>
      </c>
    </row>
    <row r="526" spans="1:8" x14ac:dyDescent="0.3">
      <c r="A526" s="2" t="s">
        <v>2325</v>
      </c>
      <c r="B526" s="2" t="s">
        <v>3694</v>
      </c>
      <c r="C526" s="3">
        <v>2000</v>
      </c>
      <c r="D526" s="3">
        <v>1305</v>
      </c>
      <c r="E526" s="3">
        <v>1792.35</v>
      </c>
      <c r="F526" s="3">
        <v>1792.35</v>
      </c>
      <c r="G526" t="b">
        <v>1</v>
      </c>
      <c r="H526" t="b">
        <v>1</v>
      </c>
    </row>
    <row r="527" spans="1:8" x14ac:dyDescent="0.3">
      <c r="A527" s="2" t="s">
        <v>2324</v>
      </c>
      <c r="B527" s="2" t="s">
        <v>3695</v>
      </c>
      <c r="C527" s="3">
        <v>17500</v>
      </c>
      <c r="D527" s="3">
        <v>9073.7000000000007</v>
      </c>
      <c r="E527" s="3">
        <v>25000</v>
      </c>
      <c r="F527" s="3">
        <v>15960.22</v>
      </c>
      <c r="G527" t="b">
        <v>1</v>
      </c>
      <c r="H527" t="b">
        <v>1</v>
      </c>
    </row>
    <row r="528" spans="1:8" x14ac:dyDescent="0.3">
      <c r="A528" s="2" t="s">
        <v>2321</v>
      </c>
      <c r="B528" s="2" t="s">
        <v>3696</v>
      </c>
      <c r="C528" s="3">
        <v>375</v>
      </c>
      <c r="D528" s="3">
        <v>281.19</v>
      </c>
      <c r="E528" s="3">
        <v>374.68</v>
      </c>
      <c r="F528" s="3">
        <v>374.68</v>
      </c>
      <c r="G528" t="b">
        <v>1</v>
      </c>
      <c r="H528" t="b">
        <v>1</v>
      </c>
    </row>
    <row r="529" spans="1:8" x14ac:dyDescent="0.3">
      <c r="A529" s="2" t="s">
        <v>2320</v>
      </c>
      <c r="B529" s="2" t="s">
        <v>3697</v>
      </c>
      <c r="C529" s="3">
        <v>750</v>
      </c>
      <c r="D529" s="3">
        <v>714.39</v>
      </c>
      <c r="E529" s="3">
        <v>439.8</v>
      </c>
      <c r="F529" s="3">
        <v>439.8</v>
      </c>
      <c r="G529" t="b">
        <v>1</v>
      </c>
      <c r="H529" t="b">
        <v>1</v>
      </c>
    </row>
    <row r="530" spans="1:8" x14ac:dyDescent="0.3">
      <c r="A530" s="2" t="s">
        <v>2319</v>
      </c>
      <c r="B530" s="2" t="s">
        <v>3698</v>
      </c>
      <c r="C530" s="3">
        <v>290000</v>
      </c>
      <c r="D530" s="3">
        <v>197858.35</v>
      </c>
      <c r="E530" s="3">
        <v>274294.45</v>
      </c>
      <c r="F530" s="3">
        <v>274294.45</v>
      </c>
      <c r="G530" t="b">
        <v>1</v>
      </c>
      <c r="H530" t="b">
        <v>1</v>
      </c>
    </row>
    <row r="531" spans="1:8" x14ac:dyDescent="0.3">
      <c r="A531" s="2" t="s">
        <v>2318</v>
      </c>
      <c r="B531" s="2" t="s">
        <v>3699</v>
      </c>
      <c r="C531" s="3">
        <v>500</v>
      </c>
      <c r="D531" s="3">
        <v>40</v>
      </c>
      <c r="E531" s="3">
        <v>0</v>
      </c>
      <c r="F531" s="54">
        <v>0</v>
      </c>
      <c r="G531" t="b">
        <v>1</v>
      </c>
      <c r="H531" t="b">
        <v>1</v>
      </c>
    </row>
    <row r="532" spans="1:8" x14ac:dyDescent="0.3">
      <c r="A532" s="2" t="s">
        <v>2317</v>
      </c>
      <c r="B532" s="2" t="s">
        <v>3700</v>
      </c>
      <c r="C532" s="3">
        <v>0</v>
      </c>
      <c r="D532" s="3">
        <v>292.35000000000002</v>
      </c>
      <c r="E532" s="3">
        <v>357.08</v>
      </c>
      <c r="F532" s="3">
        <v>357.08</v>
      </c>
      <c r="G532" t="b">
        <v>1</v>
      </c>
      <c r="H532" t="b">
        <v>1</v>
      </c>
    </row>
    <row r="533" spans="1:8" x14ac:dyDescent="0.3">
      <c r="A533" s="2" t="s">
        <v>2316</v>
      </c>
      <c r="B533" s="2" t="s">
        <v>3701</v>
      </c>
      <c r="C533" s="3">
        <v>8000</v>
      </c>
      <c r="D533" s="3">
        <v>5961.11</v>
      </c>
      <c r="E533" s="3">
        <v>5083.3500000000004</v>
      </c>
      <c r="F533" s="3">
        <v>5083.3500000000004</v>
      </c>
      <c r="G533" t="b">
        <v>1</v>
      </c>
      <c r="H533" t="b">
        <v>1</v>
      </c>
    </row>
    <row r="534" spans="1:8" x14ac:dyDescent="0.3">
      <c r="A534" s="2" t="s">
        <v>2315</v>
      </c>
      <c r="B534" s="2" t="s">
        <v>3702</v>
      </c>
      <c r="C534" s="3">
        <v>0</v>
      </c>
      <c r="D534" s="54">
        <v>0</v>
      </c>
      <c r="E534" s="3">
        <v>100</v>
      </c>
      <c r="F534" s="3">
        <v>100</v>
      </c>
      <c r="G534" t="b">
        <v>1</v>
      </c>
      <c r="H534" t="b">
        <v>1</v>
      </c>
    </row>
    <row r="535" spans="1:8" x14ac:dyDescent="0.3">
      <c r="A535" s="2" t="s">
        <v>2314</v>
      </c>
      <c r="B535" s="2" t="s">
        <v>3703</v>
      </c>
      <c r="C535" s="3">
        <v>70000</v>
      </c>
      <c r="D535" s="3">
        <v>49024.5</v>
      </c>
      <c r="E535" s="3">
        <v>62364</v>
      </c>
      <c r="F535" s="3">
        <v>62364</v>
      </c>
      <c r="G535" t="b">
        <v>1</v>
      </c>
      <c r="H535" t="b">
        <v>1</v>
      </c>
    </row>
    <row r="536" spans="1:8" x14ac:dyDescent="0.3">
      <c r="A536" s="2" t="s">
        <v>2312</v>
      </c>
      <c r="B536" s="2" t="s">
        <v>3704</v>
      </c>
      <c r="C536" s="3">
        <v>9900</v>
      </c>
      <c r="D536" s="3">
        <v>10500</v>
      </c>
      <c r="E536" s="3">
        <v>9900</v>
      </c>
      <c r="F536" s="3">
        <v>9900</v>
      </c>
      <c r="G536" t="b">
        <v>1</v>
      </c>
      <c r="H536" t="b">
        <v>1</v>
      </c>
    </row>
    <row r="537" spans="1:8" x14ac:dyDescent="0.3">
      <c r="A537" s="2" t="s">
        <v>2311</v>
      </c>
      <c r="B537" s="2" t="s">
        <v>3705</v>
      </c>
      <c r="C537" s="3">
        <v>0</v>
      </c>
      <c r="D537" s="3">
        <v>65.63</v>
      </c>
      <c r="E537" s="3">
        <v>0</v>
      </c>
      <c r="F537" s="54">
        <v>0</v>
      </c>
      <c r="G537" t="b">
        <v>1</v>
      </c>
      <c r="H537" t="b">
        <v>1</v>
      </c>
    </row>
    <row r="538" spans="1:8" x14ac:dyDescent="0.3">
      <c r="A538" s="2" t="s">
        <v>2305</v>
      </c>
      <c r="B538" s="2" t="s">
        <v>3706</v>
      </c>
      <c r="C538" s="3">
        <v>83325.33</v>
      </c>
      <c r="D538" s="3">
        <v>83325.33</v>
      </c>
      <c r="E538" s="3">
        <v>68521.14</v>
      </c>
      <c r="F538" s="3">
        <v>68521.14</v>
      </c>
      <c r="G538" t="b">
        <v>1</v>
      </c>
      <c r="H538" t="b">
        <v>1</v>
      </c>
    </row>
    <row r="539" spans="1:8" x14ac:dyDescent="0.3">
      <c r="A539" s="2" t="s">
        <v>2303</v>
      </c>
      <c r="B539" s="2" t="s">
        <v>3707</v>
      </c>
      <c r="C539" s="3">
        <v>36673</v>
      </c>
      <c r="D539" s="3">
        <v>27089.06</v>
      </c>
      <c r="E539" s="3">
        <v>38802.050000000003</v>
      </c>
      <c r="F539" s="3">
        <v>38802.050000000003</v>
      </c>
      <c r="G539" t="b">
        <v>1</v>
      </c>
      <c r="H539" t="b">
        <v>1</v>
      </c>
    </row>
    <row r="540" spans="1:8" x14ac:dyDescent="0.3">
      <c r="A540" s="2" t="s">
        <v>2301</v>
      </c>
      <c r="B540" s="2" t="s">
        <v>3708</v>
      </c>
      <c r="C540" s="3">
        <v>8576.75</v>
      </c>
      <c r="D540" s="3">
        <v>6335.5</v>
      </c>
      <c r="E540" s="3">
        <v>9074.57</v>
      </c>
      <c r="F540" s="3">
        <v>9074.57</v>
      </c>
      <c r="G540" t="b">
        <v>1</v>
      </c>
      <c r="H540" t="b">
        <v>1</v>
      </c>
    </row>
    <row r="541" spans="1:8" x14ac:dyDescent="0.3">
      <c r="A541" s="2" t="s">
        <v>2299</v>
      </c>
      <c r="B541" s="2" t="s">
        <v>3709</v>
      </c>
      <c r="C541" s="3">
        <v>77215.740000000005</v>
      </c>
      <c r="D541" s="3">
        <v>59431.519999999997</v>
      </c>
      <c r="E541" s="3">
        <v>77215.75</v>
      </c>
      <c r="F541" s="3">
        <v>77215.75</v>
      </c>
      <c r="G541" t="b">
        <v>1</v>
      </c>
      <c r="H541" t="b">
        <v>1</v>
      </c>
    </row>
    <row r="542" spans="1:8" x14ac:dyDescent="0.3">
      <c r="A542" s="2" t="s">
        <v>2295</v>
      </c>
      <c r="B542" s="2" t="s">
        <v>3710</v>
      </c>
      <c r="C542" s="3">
        <v>800</v>
      </c>
      <c r="D542" s="3">
        <v>599.4</v>
      </c>
      <c r="E542" s="3">
        <v>799.2</v>
      </c>
      <c r="F542" s="3">
        <v>799.2</v>
      </c>
      <c r="G542" t="b">
        <v>1</v>
      </c>
      <c r="H542" t="b">
        <v>1</v>
      </c>
    </row>
    <row r="543" spans="1:8" x14ac:dyDescent="0.3">
      <c r="A543" s="2" t="s">
        <v>2294</v>
      </c>
      <c r="B543" s="2" t="s">
        <v>3711</v>
      </c>
      <c r="C543" s="3">
        <v>215247.2</v>
      </c>
      <c r="D543" s="3">
        <v>145137.64000000001</v>
      </c>
      <c r="E543" s="3">
        <v>295502.92</v>
      </c>
      <c r="F543" s="3">
        <v>167029.29</v>
      </c>
      <c r="G543" t="b">
        <v>1</v>
      </c>
      <c r="H543" t="b">
        <v>1</v>
      </c>
    </row>
    <row r="544" spans="1:8" x14ac:dyDescent="0.3">
      <c r="A544" s="2" t="s">
        <v>2293</v>
      </c>
      <c r="B544" s="2" t="s">
        <v>525</v>
      </c>
      <c r="C544" s="3">
        <v>176684.41</v>
      </c>
      <c r="D544" s="3">
        <v>140693.48000000001</v>
      </c>
      <c r="E544" s="3">
        <v>158388.09</v>
      </c>
      <c r="F544" s="3">
        <v>158388.09</v>
      </c>
      <c r="G544" t="b">
        <v>1</v>
      </c>
      <c r="H544" t="b">
        <v>1</v>
      </c>
    </row>
    <row r="545" spans="1:8" x14ac:dyDescent="0.3">
      <c r="A545" s="2" t="s">
        <v>2290</v>
      </c>
      <c r="B545" s="2" t="s">
        <v>3712</v>
      </c>
      <c r="C545" s="54">
        <v>0</v>
      </c>
      <c r="D545" s="54">
        <v>0</v>
      </c>
      <c r="E545" s="54">
        <v>0</v>
      </c>
      <c r="F545" s="54">
        <v>0</v>
      </c>
      <c r="G545" t="b">
        <v>1</v>
      </c>
      <c r="H545" t="b">
        <v>1</v>
      </c>
    </row>
    <row r="546" spans="1:8" x14ac:dyDescent="0.3">
      <c r="A546" s="2" t="s">
        <v>2289</v>
      </c>
      <c r="B546" s="2" t="s">
        <v>3713</v>
      </c>
      <c r="C546" s="3">
        <v>300886.90999999997</v>
      </c>
      <c r="D546" s="3">
        <v>300886.90999999997</v>
      </c>
      <c r="E546" s="3">
        <v>192878.2</v>
      </c>
      <c r="F546" s="3">
        <v>192878.2</v>
      </c>
      <c r="G546" t="b">
        <v>1</v>
      </c>
      <c r="H546" t="b">
        <v>1</v>
      </c>
    </row>
    <row r="547" spans="1:8" x14ac:dyDescent="0.3">
      <c r="A547" s="2" t="s">
        <v>2284</v>
      </c>
      <c r="B547" s="2" t="s">
        <v>4428</v>
      </c>
      <c r="C547" s="54">
        <v>0</v>
      </c>
      <c r="D547" s="54">
        <v>0</v>
      </c>
      <c r="E547" s="54">
        <v>0</v>
      </c>
      <c r="F547" s="54">
        <v>0</v>
      </c>
      <c r="G547" t="b">
        <v>1</v>
      </c>
      <c r="H547" t="b">
        <v>1</v>
      </c>
    </row>
    <row r="548" spans="1:8" x14ac:dyDescent="0.3">
      <c r="A548" s="2" t="s">
        <v>2282</v>
      </c>
      <c r="B548" s="2" t="s">
        <v>3714</v>
      </c>
      <c r="C548" s="3">
        <v>492218.13</v>
      </c>
      <c r="D548" s="54">
        <v>0</v>
      </c>
      <c r="E548" s="3">
        <v>374375.93</v>
      </c>
      <c r="F548" s="3">
        <v>374375.93</v>
      </c>
      <c r="G548" t="b">
        <v>1</v>
      </c>
      <c r="H548" t="b">
        <v>1</v>
      </c>
    </row>
    <row r="549" spans="1:8" x14ac:dyDescent="0.3">
      <c r="A549" s="2" t="s">
        <v>2280</v>
      </c>
      <c r="B549" s="2" t="s">
        <v>3715</v>
      </c>
      <c r="C549" s="3">
        <v>75000</v>
      </c>
      <c r="D549" s="54">
        <v>0</v>
      </c>
      <c r="E549" s="3">
        <v>67000</v>
      </c>
      <c r="F549" s="3">
        <v>67000</v>
      </c>
      <c r="G549" t="b">
        <v>1</v>
      </c>
      <c r="H549" t="b">
        <v>1</v>
      </c>
    </row>
    <row r="550" spans="1:8" x14ac:dyDescent="0.3">
      <c r="A550" s="2" t="s">
        <v>2279</v>
      </c>
      <c r="B550" s="2" t="s">
        <v>3716</v>
      </c>
      <c r="C550" s="3">
        <v>0</v>
      </c>
      <c r="D550" s="54">
        <v>0</v>
      </c>
      <c r="E550" s="3">
        <v>5000</v>
      </c>
      <c r="F550" s="3">
        <v>5000</v>
      </c>
      <c r="G550" t="b">
        <v>1</v>
      </c>
      <c r="H550" t="b">
        <v>1</v>
      </c>
    </row>
    <row r="551" spans="1:8" x14ac:dyDescent="0.3">
      <c r="A551" s="2" t="s">
        <v>2278</v>
      </c>
      <c r="B551" s="2" t="s">
        <v>3717</v>
      </c>
      <c r="C551" s="3">
        <v>5825</v>
      </c>
      <c r="D551" s="54">
        <v>0</v>
      </c>
      <c r="E551" s="3">
        <v>3000</v>
      </c>
      <c r="F551" s="3">
        <v>3000</v>
      </c>
      <c r="G551" t="b">
        <v>1</v>
      </c>
      <c r="H551" t="b">
        <v>1</v>
      </c>
    </row>
    <row r="552" spans="1:8" x14ac:dyDescent="0.3">
      <c r="A552" s="2" t="s">
        <v>2277</v>
      </c>
      <c r="B552" s="2" t="s">
        <v>3718</v>
      </c>
      <c r="C552" s="3">
        <v>35000</v>
      </c>
      <c r="D552" s="54">
        <v>0</v>
      </c>
      <c r="E552" s="3">
        <v>196378.2</v>
      </c>
      <c r="F552" s="3">
        <v>3500</v>
      </c>
      <c r="G552" t="b">
        <v>1</v>
      </c>
      <c r="H552" t="b">
        <v>1</v>
      </c>
    </row>
    <row r="553" spans="1:8" x14ac:dyDescent="0.3">
      <c r="A553" s="31" t="s">
        <v>384</v>
      </c>
      <c r="B553" s="31" t="s">
        <v>3719</v>
      </c>
      <c r="C553" s="32">
        <f>SUMIF(G517:G552, TRUE, C517:C552)</f>
        <v>2552227.4699999997</v>
      </c>
      <c r="D553" s="32">
        <f>SUMIF(G517:G552, TRUE, D517:D552)</f>
        <v>1534665.26</v>
      </c>
      <c r="E553" s="32">
        <f>SUMIF(G517:G552, TRUE, E517:E552)</f>
        <v>2570261.37</v>
      </c>
      <c r="F553" s="32">
        <f>SUMIF(G517:G552, TRUE, F517:F552)</f>
        <v>2226421.71</v>
      </c>
      <c r="G553" t="b">
        <v>0</v>
      </c>
      <c r="H553" t="b">
        <v>0</v>
      </c>
    </row>
    <row r="554" spans="1:8" x14ac:dyDescent="0.3">
      <c r="A554" t="s">
        <v>385</v>
      </c>
    </row>
    <row r="555" spans="1:8" x14ac:dyDescent="0.3">
      <c r="A555" s="2" t="s">
        <v>3720</v>
      </c>
      <c r="B555" s="2" t="s">
        <v>3721</v>
      </c>
      <c r="C555" s="3">
        <v>3427445.07</v>
      </c>
      <c r="D555" s="3">
        <v>3143414.75</v>
      </c>
      <c r="E555" s="3">
        <v>3305174.55</v>
      </c>
      <c r="F555" s="3">
        <v>3900415.34</v>
      </c>
      <c r="G555" t="b">
        <v>1</v>
      </c>
      <c r="H555" t="b">
        <v>1</v>
      </c>
    </row>
    <row r="556" spans="1:8" x14ac:dyDescent="0.3">
      <c r="A556" s="2" t="s">
        <v>3722</v>
      </c>
      <c r="B556" s="2" t="s">
        <v>3723</v>
      </c>
      <c r="C556" s="3">
        <v>1000</v>
      </c>
      <c r="D556" s="3">
        <v>3742.62</v>
      </c>
      <c r="E556" s="3">
        <v>1000</v>
      </c>
      <c r="F556" s="3">
        <v>0</v>
      </c>
      <c r="G556" t="b">
        <v>1</v>
      </c>
      <c r="H556" t="b">
        <v>1</v>
      </c>
    </row>
    <row r="557" spans="1:8" x14ac:dyDescent="0.3">
      <c r="A557" s="2" t="s">
        <v>3724</v>
      </c>
      <c r="B557" s="2" t="s">
        <v>3725</v>
      </c>
      <c r="C557" s="3">
        <v>0</v>
      </c>
      <c r="D557" s="3">
        <v>2385.14</v>
      </c>
      <c r="E557" s="3">
        <v>0</v>
      </c>
      <c r="F557" s="3">
        <v>2785.18</v>
      </c>
      <c r="G557" t="b">
        <v>1</v>
      </c>
      <c r="H557" t="b">
        <v>1</v>
      </c>
    </row>
    <row r="558" spans="1:8" x14ac:dyDescent="0.3">
      <c r="A558" s="2" t="s">
        <v>3726</v>
      </c>
      <c r="B558" s="2" t="s">
        <v>3727</v>
      </c>
      <c r="C558" s="3">
        <v>175000</v>
      </c>
      <c r="D558" s="3">
        <v>106273.55</v>
      </c>
      <c r="E558" s="3">
        <v>175000</v>
      </c>
      <c r="F558" s="3">
        <v>133386.01999999999</v>
      </c>
      <c r="G558" t="b">
        <v>1</v>
      </c>
      <c r="H558" t="b">
        <v>1</v>
      </c>
    </row>
    <row r="559" spans="1:8" x14ac:dyDescent="0.3">
      <c r="A559" s="2" t="s">
        <v>3728</v>
      </c>
      <c r="B559" s="2" t="s">
        <v>3729</v>
      </c>
      <c r="C559" s="3">
        <v>600000</v>
      </c>
      <c r="D559" s="3">
        <v>605906.66</v>
      </c>
      <c r="E559" s="3">
        <v>400000</v>
      </c>
      <c r="F559" s="3">
        <v>854602.57</v>
      </c>
      <c r="G559" t="b">
        <v>1</v>
      </c>
      <c r="H559" t="b">
        <v>1</v>
      </c>
    </row>
    <row r="560" spans="1:8" x14ac:dyDescent="0.3">
      <c r="A560" s="2" t="s">
        <v>3730</v>
      </c>
      <c r="B560" s="2" t="s">
        <v>3215</v>
      </c>
      <c r="C560" s="3">
        <v>3500</v>
      </c>
      <c r="D560" s="3">
        <v>12997.44</v>
      </c>
      <c r="E560" s="3">
        <v>3500</v>
      </c>
      <c r="F560" s="3">
        <v>15038.73</v>
      </c>
      <c r="G560" t="b">
        <v>1</v>
      </c>
      <c r="H560" t="b">
        <v>1</v>
      </c>
    </row>
    <row r="561" spans="1:8" x14ac:dyDescent="0.3">
      <c r="A561" s="2" t="s">
        <v>3731</v>
      </c>
      <c r="B561" s="2" t="s">
        <v>3732</v>
      </c>
      <c r="C561" s="3">
        <v>100</v>
      </c>
      <c r="D561" s="3">
        <v>90</v>
      </c>
      <c r="E561" s="3">
        <v>100</v>
      </c>
      <c r="F561" s="3">
        <v>110</v>
      </c>
      <c r="G561" t="b">
        <v>1</v>
      </c>
      <c r="H561" t="b">
        <v>1</v>
      </c>
    </row>
    <row r="562" spans="1:8" x14ac:dyDescent="0.3">
      <c r="A562" s="2" t="s">
        <v>3733</v>
      </c>
      <c r="B562" s="2" t="s">
        <v>3734</v>
      </c>
      <c r="C562" s="3">
        <v>0</v>
      </c>
      <c r="D562" s="3">
        <v>20000</v>
      </c>
      <c r="E562" s="3">
        <v>0</v>
      </c>
      <c r="F562" s="54">
        <v>0</v>
      </c>
      <c r="G562" t="b">
        <v>1</v>
      </c>
      <c r="H562" t="b">
        <v>1</v>
      </c>
    </row>
    <row r="563" spans="1:8" x14ac:dyDescent="0.3">
      <c r="A563" s="2" t="s">
        <v>3735</v>
      </c>
      <c r="B563" s="2" t="s">
        <v>3247</v>
      </c>
      <c r="C563" s="3">
        <v>0</v>
      </c>
      <c r="D563" s="3">
        <v>575</v>
      </c>
      <c r="E563" s="3">
        <v>400500</v>
      </c>
      <c r="F563" s="3">
        <v>0</v>
      </c>
      <c r="G563" t="b">
        <v>1</v>
      </c>
      <c r="H563" t="b">
        <v>1</v>
      </c>
    </row>
    <row r="564" spans="1:8" x14ac:dyDescent="0.3">
      <c r="A564" s="31" t="s">
        <v>384</v>
      </c>
      <c r="B564" s="31" t="s">
        <v>3736</v>
      </c>
      <c r="C564" s="32">
        <f>SUMIF(G554:G563, TRUE, C554:C563)</f>
        <v>4207045.07</v>
      </c>
      <c r="D564" s="32">
        <f>SUMIF(G554:G563, TRUE, D554:D563)</f>
        <v>3895385.16</v>
      </c>
      <c r="E564" s="32">
        <f>SUMIF(G554:G563, TRUE, E554:E563)</f>
        <v>4285274.55</v>
      </c>
      <c r="F564" s="32">
        <f>SUMIF(G554:G563, TRUE, F554:F563)</f>
        <v>4906337.8400000008</v>
      </c>
      <c r="G564" t="b">
        <v>0</v>
      </c>
      <c r="H564" t="b">
        <v>0</v>
      </c>
    </row>
    <row r="565" spans="1:8" x14ac:dyDescent="0.3">
      <c r="A565" t="s">
        <v>385</v>
      </c>
    </row>
    <row r="566" spans="1:8" x14ac:dyDescent="0.3">
      <c r="A566" s="2" t="s">
        <v>2276</v>
      </c>
      <c r="B566" s="2" t="s">
        <v>3395</v>
      </c>
      <c r="C566" s="54">
        <v>0</v>
      </c>
      <c r="D566" s="54">
        <v>0</v>
      </c>
      <c r="E566" s="54">
        <v>0</v>
      </c>
      <c r="F566" s="54">
        <v>0</v>
      </c>
      <c r="G566" t="b">
        <v>1</v>
      </c>
      <c r="H566" t="b">
        <v>1</v>
      </c>
    </row>
    <row r="567" spans="1:8" x14ac:dyDescent="0.3">
      <c r="A567" s="2" t="s">
        <v>2274</v>
      </c>
      <c r="B567" s="2" t="s">
        <v>3737</v>
      </c>
      <c r="C567" s="3">
        <v>100000</v>
      </c>
      <c r="D567" s="3">
        <v>13842</v>
      </c>
      <c r="E567" s="3">
        <v>105000</v>
      </c>
      <c r="F567" s="3">
        <v>17006</v>
      </c>
      <c r="G567" t="b">
        <v>1</v>
      </c>
      <c r="H567" t="b">
        <v>1</v>
      </c>
    </row>
    <row r="568" spans="1:8" x14ac:dyDescent="0.3">
      <c r="A568" s="2" t="s">
        <v>2270</v>
      </c>
      <c r="B568" s="2" t="s">
        <v>3738</v>
      </c>
      <c r="C568" s="54">
        <v>0</v>
      </c>
      <c r="D568" s="54">
        <v>0</v>
      </c>
      <c r="E568" s="54">
        <v>0</v>
      </c>
      <c r="F568" s="54">
        <v>0</v>
      </c>
      <c r="G568" t="b">
        <v>1</v>
      </c>
      <c r="H568" t="b">
        <v>1</v>
      </c>
    </row>
    <row r="569" spans="1:8" x14ac:dyDescent="0.3">
      <c r="A569" s="2" t="s">
        <v>2269</v>
      </c>
      <c r="B569" s="2" t="s">
        <v>3739</v>
      </c>
      <c r="C569" s="3">
        <v>153400</v>
      </c>
      <c r="D569" s="3">
        <v>106550.86</v>
      </c>
      <c r="E569" s="3">
        <v>142382.25</v>
      </c>
      <c r="F569" s="3">
        <v>142382.25</v>
      </c>
      <c r="G569" t="b">
        <v>1</v>
      </c>
      <c r="H569" t="b">
        <v>1</v>
      </c>
    </row>
    <row r="570" spans="1:8" x14ac:dyDescent="0.3">
      <c r="A570" s="2" t="s">
        <v>2267</v>
      </c>
      <c r="B570" s="2" t="s">
        <v>3740</v>
      </c>
      <c r="C570" s="3">
        <v>0</v>
      </c>
      <c r="D570" s="54">
        <v>0</v>
      </c>
      <c r="E570" s="3">
        <v>0</v>
      </c>
      <c r="F570" s="3">
        <v>0.48</v>
      </c>
      <c r="G570" t="b">
        <v>1</v>
      </c>
      <c r="H570" t="b">
        <v>1</v>
      </c>
    </row>
    <row r="571" spans="1:8" x14ac:dyDescent="0.3">
      <c r="A571" s="2" t="s">
        <v>2266</v>
      </c>
      <c r="B571" s="2" t="s">
        <v>3741</v>
      </c>
      <c r="C571" s="3">
        <v>0</v>
      </c>
      <c r="D571" s="54">
        <v>0</v>
      </c>
      <c r="E571" s="3">
        <v>2063</v>
      </c>
      <c r="F571" s="3">
        <v>2063</v>
      </c>
      <c r="G571" t="b">
        <v>1</v>
      </c>
      <c r="H571" t="b">
        <v>1</v>
      </c>
    </row>
    <row r="572" spans="1:8" x14ac:dyDescent="0.3">
      <c r="A572" s="2" t="s">
        <v>2263</v>
      </c>
      <c r="B572" s="2" t="s">
        <v>3742</v>
      </c>
      <c r="C572" s="3">
        <v>0</v>
      </c>
      <c r="D572" s="3">
        <v>11141.63</v>
      </c>
      <c r="E572" s="3">
        <v>3222.83</v>
      </c>
      <c r="F572" s="3">
        <v>3222.83</v>
      </c>
      <c r="G572" t="b">
        <v>1</v>
      </c>
      <c r="H572" t="b">
        <v>1</v>
      </c>
    </row>
    <row r="573" spans="1:8" x14ac:dyDescent="0.3">
      <c r="A573" s="2" t="s">
        <v>2262</v>
      </c>
      <c r="B573" s="2" t="s">
        <v>3743</v>
      </c>
      <c r="C573" s="3">
        <v>0</v>
      </c>
      <c r="D573" s="54">
        <v>0</v>
      </c>
      <c r="E573" s="3">
        <v>4322.6899999999996</v>
      </c>
      <c r="F573" s="3">
        <v>4322.6899999999996</v>
      </c>
      <c r="G573" t="b">
        <v>1</v>
      </c>
      <c r="H573" t="b">
        <v>1</v>
      </c>
    </row>
    <row r="574" spans="1:8" x14ac:dyDescent="0.3">
      <c r="A574" s="2" t="s">
        <v>2261</v>
      </c>
      <c r="B574" s="2" t="s">
        <v>3744</v>
      </c>
      <c r="C574" s="3">
        <v>2950</v>
      </c>
      <c r="D574" s="3">
        <v>2592</v>
      </c>
      <c r="E574" s="3">
        <v>2410</v>
      </c>
      <c r="F574" s="3">
        <v>2410</v>
      </c>
      <c r="G574" t="b">
        <v>1</v>
      </c>
      <c r="H574" t="b">
        <v>1</v>
      </c>
    </row>
    <row r="575" spans="1:8" x14ac:dyDescent="0.3">
      <c r="A575" s="2" t="s">
        <v>2259</v>
      </c>
      <c r="B575" s="2" t="s">
        <v>4045</v>
      </c>
      <c r="C575" s="3">
        <v>250</v>
      </c>
      <c r="D575" s="3">
        <v>239.88</v>
      </c>
      <c r="E575" s="3">
        <v>0</v>
      </c>
      <c r="F575" s="54">
        <v>0</v>
      </c>
      <c r="G575" t="b">
        <v>1</v>
      </c>
      <c r="H575" t="b">
        <v>1</v>
      </c>
    </row>
    <row r="576" spans="1:8" x14ac:dyDescent="0.3">
      <c r="A576" s="2" t="s">
        <v>2258</v>
      </c>
      <c r="B576" s="2" t="s">
        <v>4029</v>
      </c>
      <c r="C576" s="3">
        <v>1365</v>
      </c>
      <c r="D576" s="3">
        <v>112.27</v>
      </c>
      <c r="E576" s="3">
        <v>1084.6199999999999</v>
      </c>
      <c r="F576" s="3">
        <v>1084.6199999999999</v>
      </c>
      <c r="G576" t="b">
        <v>1</v>
      </c>
      <c r="H576" t="b">
        <v>1</v>
      </c>
    </row>
    <row r="577" spans="1:8" x14ac:dyDescent="0.3">
      <c r="A577" s="2" t="s">
        <v>2257</v>
      </c>
      <c r="B577" s="2" t="s">
        <v>3745</v>
      </c>
      <c r="C577" s="3">
        <v>9385</v>
      </c>
      <c r="D577" s="3">
        <v>9153.93</v>
      </c>
      <c r="E577" s="3">
        <v>7500</v>
      </c>
      <c r="F577" s="3">
        <v>7500</v>
      </c>
      <c r="G577" t="b">
        <v>1</v>
      </c>
      <c r="H577" t="b">
        <v>1</v>
      </c>
    </row>
    <row r="578" spans="1:8" x14ac:dyDescent="0.3">
      <c r="A578" s="2" t="s">
        <v>2256</v>
      </c>
      <c r="B578" s="2" t="s">
        <v>3746</v>
      </c>
      <c r="C578" s="3">
        <v>3500</v>
      </c>
      <c r="D578" s="3">
        <v>3117.76</v>
      </c>
      <c r="E578" s="3">
        <v>1829.48</v>
      </c>
      <c r="F578" s="3">
        <v>1829.48</v>
      </c>
      <c r="G578" t="b">
        <v>1</v>
      </c>
      <c r="H578" t="b">
        <v>1</v>
      </c>
    </row>
    <row r="579" spans="1:8" x14ac:dyDescent="0.3">
      <c r="A579" s="2" t="s">
        <v>2254</v>
      </c>
      <c r="B579" s="2" t="s">
        <v>4030</v>
      </c>
      <c r="C579" s="3">
        <v>0</v>
      </c>
      <c r="D579" s="3">
        <v>219.3</v>
      </c>
      <c r="E579" s="3">
        <v>146.19999999999999</v>
      </c>
      <c r="F579" s="3">
        <v>146.19999999999999</v>
      </c>
      <c r="G579" t="b">
        <v>1</v>
      </c>
      <c r="H579" t="b">
        <v>1</v>
      </c>
    </row>
    <row r="580" spans="1:8" x14ac:dyDescent="0.3">
      <c r="A580" s="2" t="s">
        <v>2253</v>
      </c>
      <c r="B580" s="2" t="s">
        <v>3747</v>
      </c>
      <c r="C580" s="3">
        <v>59500</v>
      </c>
      <c r="D580" s="3">
        <v>37261.21</v>
      </c>
      <c r="E580" s="3">
        <v>42150</v>
      </c>
      <c r="F580" s="3">
        <v>40399.57</v>
      </c>
      <c r="G580" t="b">
        <v>1</v>
      </c>
      <c r="H580" t="b">
        <v>1</v>
      </c>
    </row>
    <row r="581" spans="1:8" x14ac:dyDescent="0.3">
      <c r="A581" s="2" t="s">
        <v>2250</v>
      </c>
      <c r="B581" s="2" t="s">
        <v>3748</v>
      </c>
      <c r="C581" s="3">
        <v>600</v>
      </c>
      <c r="D581" s="3">
        <v>447.97</v>
      </c>
      <c r="E581" s="3">
        <v>420</v>
      </c>
      <c r="F581" s="3">
        <v>420</v>
      </c>
      <c r="G581" t="b">
        <v>1</v>
      </c>
      <c r="H581" t="b">
        <v>1</v>
      </c>
    </row>
    <row r="582" spans="1:8" x14ac:dyDescent="0.3">
      <c r="A582" s="2" t="s">
        <v>2249</v>
      </c>
      <c r="B582" s="2" t="s">
        <v>4031</v>
      </c>
      <c r="C582" s="3">
        <v>5500</v>
      </c>
      <c r="D582" s="3">
        <v>3859.68</v>
      </c>
      <c r="E582" s="3">
        <v>5113.8</v>
      </c>
      <c r="F582" s="3">
        <v>5113.8</v>
      </c>
      <c r="G582" t="b">
        <v>1</v>
      </c>
      <c r="H582" t="b">
        <v>1</v>
      </c>
    </row>
    <row r="583" spans="1:8" x14ac:dyDescent="0.3">
      <c r="A583" s="2" t="s">
        <v>2248</v>
      </c>
      <c r="B583" s="2" t="s">
        <v>4032</v>
      </c>
      <c r="C583" s="3">
        <v>4500</v>
      </c>
      <c r="D583" s="3">
        <v>2785.58</v>
      </c>
      <c r="E583" s="3">
        <v>3886.88</v>
      </c>
      <c r="F583" s="3">
        <v>3886.88</v>
      </c>
      <c r="G583" t="b">
        <v>1</v>
      </c>
      <c r="H583" t="b">
        <v>1</v>
      </c>
    </row>
    <row r="584" spans="1:8" x14ac:dyDescent="0.3">
      <c r="A584" s="2" t="s">
        <v>2244</v>
      </c>
      <c r="B584" s="2" t="s">
        <v>3749</v>
      </c>
      <c r="C584" s="3">
        <v>700</v>
      </c>
      <c r="D584" s="3">
        <v>330</v>
      </c>
      <c r="E584" s="3">
        <v>5920</v>
      </c>
      <c r="F584" s="3">
        <v>5920</v>
      </c>
      <c r="G584" t="b">
        <v>1</v>
      </c>
      <c r="H584" t="b">
        <v>1</v>
      </c>
    </row>
    <row r="585" spans="1:8" x14ac:dyDescent="0.3">
      <c r="A585" s="2" t="s">
        <v>4052</v>
      </c>
      <c r="B585" s="2" t="s">
        <v>4062</v>
      </c>
      <c r="C585" s="3">
        <v>1250</v>
      </c>
      <c r="D585" s="3">
        <v>1250</v>
      </c>
      <c r="E585" s="3">
        <v>0</v>
      </c>
      <c r="F585" s="54">
        <v>0</v>
      </c>
      <c r="G585" t="b">
        <v>1</v>
      </c>
      <c r="H585" t="b">
        <v>1</v>
      </c>
    </row>
    <row r="586" spans="1:8" x14ac:dyDescent="0.3">
      <c r="A586" s="2" t="s">
        <v>2243</v>
      </c>
      <c r="B586" s="2" t="s">
        <v>3750</v>
      </c>
      <c r="C586" s="54">
        <v>0</v>
      </c>
      <c r="D586" s="54">
        <v>0</v>
      </c>
      <c r="E586" s="54">
        <v>0</v>
      </c>
      <c r="F586" s="54">
        <v>0</v>
      </c>
      <c r="G586" t="b">
        <v>1</v>
      </c>
      <c r="H586" t="b">
        <v>1</v>
      </c>
    </row>
    <row r="587" spans="1:8" x14ac:dyDescent="0.3">
      <c r="A587" s="2" t="s">
        <v>2242</v>
      </c>
      <c r="B587" s="2" t="s">
        <v>3751</v>
      </c>
      <c r="C587" s="3">
        <v>148450</v>
      </c>
      <c r="D587" s="3">
        <v>116429.11</v>
      </c>
      <c r="E587" s="3">
        <v>151500</v>
      </c>
      <c r="F587" s="3">
        <v>147349.9</v>
      </c>
      <c r="G587" t="b">
        <v>1</v>
      </c>
      <c r="H587" t="b">
        <v>1</v>
      </c>
    </row>
    <row r="588" spans="1:8" x14ac:dyDescent="0.3">
      <c r="A588" s="2" t="s">
        <v>2241</v>
      </c>
      <c r="B588" s="2" t="s">
        <v>3752</v>
      </c>
      <c r="C588" s="54">
        <v>0</v>
      </c>
      <c r="D588" s="54">
        <v>0</v>
      </c>
      <c r="E588" s="54">
        <v>0</v>
      </c>
      <c r="F588" s="54">
        <v>0</v>
      </c>
      <c r="G588" t="b">
        <v>1</v>
      </c>
      <c r="H588" t="b">
        <v>1</v>
      </c>
    </row>
    <row r="589" spans="1:8" x14ac:dyDescent="0.3">
      <c r="A589" s="2" t="s">
        <v>2239</v>
      </c>
      <c r="B589" s="2" t="s">
        <v>3753</v>
      </c>
      <c r="C589" s="3">
        <v>25000</v>
      </c>
      <c r="D589" s="3">
        <v>2478.62</v>
      </c>
      <c r="E589" s="3">
        <v>0</v>
      </c>
      <c r="F589" s="54">
        <v>0</v>
      </c>
      <c r="G589" t="b">
        <v>1</v>
      </c>
      <c r="H589" t="b">
        <v>1</v>
      </c>
    </row>
    <row r="590" spans="1:8" x14ac:dyDescent="0.3">
      <c r="A590" s="2" t="s">
        <v>2236</v>
      </c>
      <c r="B590" s="2" t="s">
        <v>3754</v>
      </c>
      <c r="C590" s="3">
        <v>500</v>
      </c>
      <c r="D590" s="3">
        <v>99.98</v>
      </c>
      <c r="E590" s="3">
        <v>129.49</v>
      </c>
      <c r="F590" s="3">
        <v>129.49</v>
      </c>
      <c r="G590" t="b">
        <v>1</v>
      </c>
      <c r="H590" t="b">
        <v>1</v>
      </c>
    </row>
    <row r="591" spans="1:8" x14ac:dyDescent="0.3">
      <c r="A591" s="2" t="s">
        <v>2235</v>
      </c>
      <c r="B591" s="2" t="s">
        <v>3755</v>
      </c>
      <c r="C591" s="3">
        <v>14000</v>
      </c>
      <c r="D591" s="54">
        <v>0</v>
      </c>
      <c r="E591" s="3">
        <v>0</v>
      </c>
      <c r="F591" s="54">
        <v>0</v>
      </c>
      <c r="G591" t="b">
        <v>1</v>
      </c>
      <c r="H591" t="b">
        <v>1</v>
      </c>
    </row>
    <row r="592" spans="1:8" x14ac:dyDescent="0.3">
      <c r="A592" s="2" t="s">
        <v>2233</v>
      </c>
      <c r="B592" s="2" t="s">
        <v>3756</v>
      </c>
      <c r="C592" s="3">
        <v>15000</v>
      </c>
      <c r="D592" s="54">
        <v>0</v>
      </c>
      <c r="E592" s="3">
        <v>0</v>
      </c>
      <c r="F592" s="54">
        <v>0</v>
      </c>
      <c r="G592" t="b">
        <v>1</v>
      </c>
      <c r="H592" t="b">
        <v>1</v>
      </c>
    </row>
    <row r="593" spans="1:8" x14ac:dyDescent="0.3">
      <c r="A593" s="2" t="s">
        <v>2231</v>
      </c>
      <c r="B593" s="2" t="s">
        <v>3757</v>
      </c>
      <c r="C593" s="3">
        <v>0</v>
      </c>
      <c r="D593" s="54">
        <v>0</v>
      </c>
      <c r="E593" s="3">
        <v>31200</v>
      </c>
      <c r="F593" s="3">
        <v>31200</v>
      </c>
      <c r="G593" t="b">
        <v>1</v>
      </c>
      <c r="H593" t="b">
        <v>1</v>
      </c>
    </row>
    <row r="594" spans="1:8" x14ac:dyDescent="0.3">
      <c r="A594" s="2" t="s">
        <v>2230</v>
      </c>
      <c r="B594" s="2" t="s">
        <v>3758</v>
      </c>
      <c r="C594" s="3">
        <v>11500</v>
      </c>
      <c r="D594" s="54">
        <v>0</v>
      </c>
      <c r="E594" s="3">
        <v>17485</v>
      </c>
      <c r="F594" s="3">
        <v>17485</v>
      </c>
      <c r="G594" t="b">
        <v>1</v>
      </c>
      <c r="H594" t="b">
        <v>1</v>
      </c>
    </row>
    <row r="595" spans="1:8" x14ac:dyDescent="0.3">
      <c r="A595" s="2" t="s">
        <v>2227</v>
      </c>
      <c r="B595" s="2" t="s">
        <v>3759</v>
      </c>
      <c r="C595" s="3">
        <v>0</v>
      </c>
      <c r="D595" s="54">
        <v>0</v>
      </c>
      <c r="E595" s="3">
        <v>22284.63</v>
      </c>
      <c r="F595" s="3">
        <v>22284.63</v>
      </c>
      <c r="G595" t="b">
        <v>1</v>
      </c>
      <c r="H595" t="b">
        <v>1</v>
      </c>
    </row>
    <row r="596" spans="1:8" x14ac:dyDescent="0.3">
      <c r="A596" s="2" t="s">
        <v>2225</v>
      </c>
      <c r="B596" s="2" t="s">
        <v>3760</v>
      </c>
      <c r="C596" s="3">
        <v>2500</v>
      </c>
      <c r="D596" s="54">
        <v>0</v>
      </c>
      <c r="E596" s="3">
        <v>2500</v>
      </c>
      <c r="F596" s="3">
        <v>0</v>
      </c>
      <c r="G596" t="b">
        <v>1</v>
      </c>
      <c r="H596" t="b">
        <v>1</v>
      </c>
    </row>
    <row r="597" spans="1:8" x14ac:dyDescent="0.3">
      <c r="A597" s="2" t="s">
        <v>2223</v>
      </c>
      <c r="B597" s="2" t="s">
        <v>3761</v>
      </c>
      <c r="C597" s="3">
        <v>2000</v>
      </c>
      <c r="D597" s="3">
        <v>1017.55</v>
      </c>
      <c r="E597" s="3">
        <v>1958.46</v>
      </c>
      <c r="F597" s="3">
        <v>1958.46</v>
      </c>
      <c r="G597" t="b">
        <v>1</v>
      </c>
      <c r="H597" t="b">
        <v>1</v>
      </c>
    </row>
    <row r="598" spans="1:8" x14ac:dyDescent="0.3">
      <c r="A598" s="2" t="s">
        <v>2218</v>
      </c>
      <c r="B598" s="2" t="s">
        <v>3762</v>
      </c>
      <c r="C598" s="3">
        <v>700</v>
      </c>
      <c r="D598" s="54">
        <v>0</v>
      </c>
      <c r="E598" s="3">
        <v>692.04</v>
      </c>
      <c r="F598" s="3">
        <v>692.04</v>
      </c>
      <c r="G598" t="b">
        <v>1</v>
      </c>
      <c r="H598" t="b">
        <v>1</v>
      </c>
    </row>
    <row r="599" spans="1:8" x14ac:dyDescent="0.3">
      <c r="A599" s="2" t="s">
        <v>2217</v>
      </c>
      <c r="B599" s="2" t="s">
        <v>3763</v>
      </c>
      <c r="C599" s="3">
        <v>200000</v>
      </c>
      <c r="D599" s="3">
        <v>180619.44</v>
      </c>
      <c r="E599" s="3">
        <v>212308.41</v>
      </c>
      <c r="F599" s="3">
        <v>212308.41</v>
      </c>
      <c r="G599" t="b">
        <v>1</v>
      </c>
      <c r="H599" t="b">
        <v>1</v>
      </c>
    </row>
    <row r="600" spans="1:8" x14ac:dyDescent="0.3">
      <c r="A600" s="2" t="s">
        <v>2216</v>
      </c>
      <c r="B600" s="2" t="s">
        <v>3764</v>
      </c>
      <c r="C600" s="3">
        <v>10000</v>
      </c>
      <c r="D600" s="3">
        <v>695.57</v>
      </c>
      <c r="E600" s="3">
        <v>8652.7099999999991</v>
      </c>
      <c r="F600" s="3">
        <v>8652.7099999999991</v>
      </c>
      <c r="G600" t="b">
        <v>1</v>
      </c>
      <c r="H600" t="b">
        <v>1</v>
      </c>
    </row>
    <row r="601" spans="1:8" x14ac:dyDescent="0.3">
      <c r="A601" s="2" t="s">
        <v>2215</v>
      </c>
      <c r="B601" s="2" t="s">
        <v>3765</v>
      </c>
      <c r="C601" s="3">
        <v>49250</v>
      </c>
      <c r="D601" s="3">
        <v>5447.01</v>
      </c>
      <c r="E601" s="3">
        <v>51559.5</v>
      </c>
      <c r="F601" s="3">
        <v>13106.54</v>
      </c>
      <c r="G601" t="b">
        <v>1</v>
      </c>
      <c r="H601" t="b">
        <v>1</v>
      </c>
    </row>
    <row r="602" spans="1:8" x14ac:dyDescent="0.3">
      <c r="A602" s="2" t="s">
        <v>2214</v>
      </c>
      <c r="B602" s="2" t="s">
        <v>3766</v>
      </c>
      <c r="C602" s="3">
        <v>11600</v>
      </c>
      <c r="D602" s="3">
        <v>7300</v>
      </c>
      <c r="E602" s="3">
        <v>10420.73</v>
      </c>
      <c r="F602" s="3">
        <v>10420.73</v>
      </c>
      <c r="G602" t="b">
        <v>1</v>
      </c>
      <c r="H602" t="b">
        <v>1</v>
      </c>
    </row>
    <row r="603" spans="1:8" x14ac:dyDescent="0.3">
      <c r="A603" s="2" t="s">
        <v>2211</v>
      </c>
      <c r="B603" s="2" t="s">
        <v>3767</v>
      </c>
      <c r="C603" s="3">
        <v>0</v>
      </c>
      <c r="D603" s="54">
        <v>0</v>
      </c>
      <c r="E603" s="3">
        <v>14461</v>
      </c>
      <c r="F603" s="3">
        <v>14461</v>
      </c>
      <c r="G603" t="b">
        <v>1</v>
      </c>
      <c r="H603" t="b">
        <v>1</v>
      </c>
    </row>
    <row r="604" spans="1:8" x14ac:dyDescent="0.3">
      <c r="A604" s="2" t="s">
        <v>2208</v>
      </c>
      <c r="B604" s="2" t="s">
        <v>3768</v>
      </c>
      <c r="C604" s="3">
        <v>0</v>
      </c>
      <c r="D604" s="54">
        <v>0</v>
      </c>
      <c r="E604" s="3">
        <v>5300</v>
      </c>
      <c r="F604" s="3">
        <v>5300</v>
      </c>
      <c r="G604" t="b">
        <v>1</v>
      </c>
      <c r="H604" t="b">
        <v>1</v>
      </c>
    </row>
    <row r="605" spans="1:8" x14ac:dyDescent="0.3">
      <c r="A605" s="2" t="s">
        <v>2206</v>
      </c>
      <c r="B605" s="2" t="s">
        <v>3769</v>
      </c>
      <c r="C605" s="3">
        <v>4650</v>
      </c>
      <c r="D605" s="3">
        <v>4622</v>
      </c>
      <c r="E605" s="3">
        <v>11000</v>
      </c>
      <c r="F605" s="3">
        <v>3482</v>
      </c>
      <c r="G605" t="b">
        <v>1</v>
      </c>
      <c r="H605" t="b">
        <v>1</v>
      </c>
    </row>
    <row r="606" spans="1:8" x14ac:dyDescent="0.3">
      <c r="A606" s="2" t="s">
        <v>2202</v>
      </c>
      <c r="B606" s="2" t="s">
        <v>3770</v>
      </c>
      <c r="C606" s="3">
        <v>55000</v>
      </c>
      <c r="D606" s="3">
        <v>32203.24</v>
      </c>
      <c r="E606" s="3">
        <v>50624.25</v>
      </c>
      <c r="F606" s="3">
        <v>50624.25</v>
      </c>
      <c r="G606" t="b">
        <v>1</v>
      </c>
      <c r="H606" t="b">
        <v>1</v>
      </c>
    </row>
    <row r="607" spans="1:8" x14ac:dyDescent="0.3">
      <c r="A607" s="2" t="s">
        <v>2201</v>
      </c>
      <c r="B607" s="2" t="s">
        <v>3771</v>
      </c>
      <c r="C607" s="3">
        <v>80000</v>
      </c>
      <c r="D607" s="3">
        <v>43866.080000000002</v>
      </c>
      <c r="E607" s="3">
        <v>71328.11</v>
      </c>
      <c r="F607" s="3">
        <v>71328.11</v>
      </c>
      <c r="G607" t="b">
        <v>1</v>
      </c>
      <c r="H607" t="b">
        <v>1</v>
      </c>
    </row>
    <row r="608" spans="1:8" x14ac:dyDescent="0.3">
      <c r="A608" s="2" t="s">
        <v>2200</v>
      </c>
      <c r="B608" s="2" t="s">
        <v>3772</v>
      </c>
      <c r="C608" s="3">
        <v>52000</v>
      </c>
      <c r="D608" s="3">
        <v>30321.5</v>
      </c>
      <c r="E608" s="3">
        <v>50000</v>
      </c>
      <c r="F608" s="3">
        <v>38647.15</v>
      </c>
      <c r="G608" t="b">
        <v>1</v>
      </c>
      <c r="H608" t="b">
        <v>1</v>
      </c>
    </row>
    <row r="609" spans="1:8" x14ac:dyDescent="0.3">
      <c r="A609" s="2" t="s">
        <v>2199</v>
      </c>
      <c r="B609" s="2" t="s">
        <v>3773</v>
      </c>
      <c r="C609" s="3">
        <v>1500</v>
      </c>
      <c r="D609" s="3">
        <v>352</v>
      </c>
      <c r="E609" s="3">
        <v>1500</v>
      </c>
      <c r="F609" s="3">
        <v>0</v>
      </c>
      <c r="G609" t="b">
        <v>1</v>
      </c>
      <c r="H609" t="b">
        <v>1</v>
      </c>
    </row>
    <row r="610" spans="1:8" x14ac:dyDescent="0.3">
      <c r="A610" s="2" t="s">
        <v>2196</v>
      </c>
      <c r="B610" s="2" t="s">
        <v>3774</v>
      </c>
      <c r="C610" s="3">
        <v>2500</v>
      </c>
      <c r="D610" s="54">
        <v>0</v>
      </c>
      <c r="E610" s="3">
        <v>706.19</v>
      </c>
      <c r="F610" s="3">
        <v>562.5</v>
      </c>
      <c r="G610" t="b">
        <v>1</v>
      </c>
      <c r="H610" t="b">
        <v>1</v>
      </c>
    </row>
    <row r="611" spans="1:8" x14ac:dyDescent="0.3">
      <c r="A611" s="2" t="s">
        <v>2194</v>
      </c>
      <c r="B611" s="2" t="s">
        <v>3775</v>
      </c>
      <c r="C611" s="3">
        <v>2500</v>
      </c>
      <c r="D611" s="54">
        <v>0</v>
      </c>
      <c r="E611" s="3">
        <v>72.959999999999994</v>
      </c>
      <c r="F611" s="3">
        <v>72.959999999999994</v>
      </c>
      <c r="G611" t="b">
        <v>1</v>
      </c>
      <c r="H611" t="b">
        <v>1</v>
      </c>
    </row>
    <row r="612" spans="1:8" x14ac:dyDescent="0.3">
      <c r="A612" s="2" t="s">
        <v>2193</v>
      </c>
      <c r="B612" s="2" t="s">
        <v>3776</v>
      </c>
      <c r="C612" s="3">
        <v>5000</v>
      </c>
      <c r="D612" s="54">
        <v>0</v>
      </c>
      <c r="E612" s="3">
        <v>0</v>
      </c>
      <c r="F612" s="54">
        <v>0</v>
      </c>
      <c r="G612" t="b">
        <v>1</v>
      </c>
      <c r="H612" t="b">
        <v>1</v>
      </c>
    </row>
    <row r="613" spans="1:8" x14ac:dyDescent="0.3">
      <c r="A613" s="2" t="s">
        <v>2192</v>
      </c>
      <c r="B613" s="2" t="s">
        <v>3777</v>
      </c>
      <c r="C613" s="3">
        <v>700</v>
      </c>
      <c r="D613" s="54">
        <v>0</v>
      </c>
      <c r="E613" s="3">
        <v>0</v>
      </c>
      <c r="F613" s="54">
        <v>0</v>
      </c>
      <c r="G613" t="b">
        <v>1</v>
      </c>
      <c r="H613" t="b">
        <v>1</v>
      </c>
    </row>
    <row r="614" spans="1:8" x14ac:dyDescent="0.3">
      <c r="A614" s="2" t="s">
        <v>2189</v>
      </c>
      <c r="B614" s="2" t="s">
        <v>4063</v>
      </c>
      <c r="C614" s="3">
        <v>10000</v>
      </c>
      <c r="D614" s="54">
        <v>0</v>
      </c>
      <c r="E614" s="3">
        <v>0</v>
      </c>
      <c r="F614" s="54">
        <v>0</v>
      </c>
      <c r="G614" t="b">
        <v>1</v>
      </c>
      <c r="H614" t="b">
        <v>1</v>
      </c>
    </row>
    <row r="615" spans="1:8" x14ac:dyDescent="0.3">
      <c r="A615" s="2" t="s">
        <v>2188</v>
      </c>
      <c r="B615" s="2" t="s">
        <v>3778</v>
      </c>
      <c r="C615" s="54">
        <v>0</v>
      </c>
      <c r="D615" s="54">
        <v>0</v>
      </c>
      <c r="E615" s="54">
        <v>0</v>
      </c>
      <c r="F615" s="54">
        <v>0</v>
      </c>
      <c r="G615" t="b">
        <v>1</v>
      </c>
      <c r="H615" t="b">
        <v>1</v>
      </c>
    </row>
    <row r="616" spans="1:8" x14ac:dyDescent="0.3">
      <c r="A616" s="2" t="s">
        <v>2187</v>
      </c>
      <c r="B616" s="2" t="s">
        <v>3779</v>
      </c>
      <c r="C616" s="3">
        <v>508500</v>
      </c>
      <c r="D616" s="3">
        <v>359558.98</v>
      </c>
      <c r="E616" s="3">
        <v>470000</v>
      </c>
      <c r="F616" s="3">
        <v>433849.1</v>
      </c>
      <c r="G616" t="b">
        <v>1</v>
      </c>
      <c r="H616" t="b">
        <v>1</v>
      </c>
    </row>
    <row r="617" spans="1:8" x14ac:dyDescent="0.3">
      <c r="A617" s="2" t="s">
        <v>2185</v>
      </c>
      <c r="B617" s="2" t="s">
        <v>3780</v>
      </c>
      <c r="C617" s="3">
        <v>1350</v>
      </c>
      <c r="D617" s="3">
        <v>1350</v>
      </c>
      <c r="E617" s="3">
        <v>5000</v>
      </c>
      <c r="F617" s="3">
        <v>4575.45</v>
      </c>
      <c r="G617" t="b">
        <v>1</v>
      </c>
      <c r="H617" t="b">
        <v>1</v>
      </c>
    </row>
    <row r="618" spans="1:8" x14ac:dyDescent="0.3">
      <c r="A618" s="2" t="s">
        <v>2184</v>
      </c>
      <c r="B618" s="2" t="s">
        <v>3781</v>
      </c>
      <c r="C618" s="3">
        <v>500</v>
      </c>
      <c r="D618" s="54">
        <v>0</v>
      </c>
      <c r="E618" s="3">
        <v>500</v>
      </c>
      <c r="F618" s="54">
        <v>0</v>
      </c>
      <c r="G618" t="b">
        <v>1</v>
      </c>
      <c r="H618" t="b">
        <v>1</v>
      </c>
    </row>
    <row r="619" spans="1:8" x14ac:dyDescent="0.3">
      <c r="A619" s="2" t="s">
        <v>2183</v>
      </c>
      <c r="B619" s="2" t="s">
        <v>3782</v>
      </c>
      <c r="C619" s="3">
        <v>15000</v>
      </c>
      <c r="D619" s="3">
        <v>14487</v>
      </c>
      <c r="E619" s="3">
        <v>15000</v>
      </c>
      <c r="F619" s="3">
        <v>13559</v>
      </c>
      <c r="G619" t="b">
        <v>1</v>
      </c>
      <c r="H619" t="b">
        <v>1</v>
      </c>
    </row>
    <row r="620" spans="1:8" x14ac:dyDescent="0.3">
      <c r="A620" s="2" t="s">
        <v>2182</v>
      </c>
      <c r="B620" s="2" t="s">
        <v>3783</v>
      </c>
      <c r="C620" s="3">
        <v>0</v>
      </c>
      <c r="D620" s="54">
        <v>0</v>
      </c>
      <c r="E620" s="3">
        <v>63000</v>
      </c>
      <c r="F620" s="3">
        <v>62009.43</v>
      </c>
      <c r="G620" t="b">
        <v>1</v>
      </c>
      <c r="H620" t="b">
        <v>1</v>
      </c>
    </row>
    <row r="621" spans="1:8" x14ac:dyDescent="0.3">
      <c r="A621" s="2" t="s">
        <v>2180</v>
      </c>
      <c r="B621" s="2" t="s">
        <v>3784</v>
      </c>
      <c r="C621" s="3">
        <v>0</v>
      </c>
      <c r="D621" s="54">
        <v>0</v>
      </c>
      <c r="E621" s="3">
        <v>679.21</v>
      </c>
      <c r="F621" s="3">
        <v>679.21</v>
      </c>
      <c r="G621" t="b">
        <v>1</v>
      </c>
      <c r="H621" t="b">
        <v>1</v>
      </c>
    </row>
    <row r="622" spans="1:8" x14ac:dyDescent="0.3">
      <c r="A622" s="2" t="s">
        <v>2178</v>
      </c>
      <c r="B622" s="2" t="s">
        <v>3785</v>
      </c>
      <c r="C622" s="3">
        <v>6850</v>
      </c>
      <c r="D622" s="3">
        <v>4121.2700000000004</v>
      </c>
      <c r="E622" s="3">
        <v>7000</v>
      </c>
      <c r="F622" s="3">
        <v>4796.8100000000004</v>
      </c>
      <c r="G622" t="b">
        <v>1</v>
      </c>
      <c r="H622" t="b">
        <v>1</v>
      </c>
    </row>
    <row r="623" spans="1:8" x14ac:dyDescent="0.3">
      <c r="A623" s="2" t="s">
        <v>2177</v>
      </c>
      <c r="B623" s="2" t="s">
        <v>4360</v>
      </c>
      <c r="C623" s="3">
        <v>10000</v>
      </c>
      <c r="D623" s="3">
        <v>7764.85</v>
      </c>
      <c r="E623" s="3">
        <v>0</v>
      </c>
      <c r="F623" s="54">
        <v>0</v>
      </c>
      <c r="G623" t="b">
        <v>1</v>
      </c>
      <c r="H623" t="b">
        <v>1</v>
      </c>
    </row>
    <row r="624" spans="1:8" x14ac:dyDescent="0.3">
      <c r="A624" s="2" t="s">
        <v>2176</v>
      </c>
      <c r="B624" s="2" t="s">
        <v>3786</v>
      </c>
      <c r="C624" s="3">
        <v>28000</v>
      </c>
      <c r="D624" s="3">
        <v>11034.25</v>
      </c>
      <c r="E624" s="3">
        <v>28000</v>
      </c>
      <c r="F624" s="3">
        <v>2921.3</v>
      </c>
      <c r="G624" t="b">
        <v>1</v>
      </c>
      <c r="H624" t="b">
        <v>1</v>
      </c>
    </row>
    <row r="625" spans="1:8" x14ac:dyDescent="0.3">
      <c r="A625" s="2" t="s">
        <v>2173</v>
      </c>
      <c r="B625" s="2" t="s">
        <v>3787</v>
      </c>
      <c r="C625" s="3">
        <v>5000</v>
      </c>
      <c r="D625" s="3">
        <v>2349.4</v>
      </c>
      <c r="E625" s="3">
        <v>5000</v>
      </c>
      <c r="F625" s="3">
        <v>4225.3599999999997</v>
      </c>
      <c r="G625" t="b">
        <v>1</v>
      </c>
      <c r="H625" t="b">
        <v>1</v>
      </c>
    </row>
    <row r="626" spans="1:8" x14ac:dyDescent="0.3">
      <c r="A626" s="2" t="s">
        <v>2171</v>
      </c>
      <c r="B626" s="2" t="s">
        <v>3788</v>
      </c>
      <c r="C626" s="3">
        <v>25000</v>
      </c>
      <c r="D626" s="3">
        <v>11445</v>
      </c>
      <c r="E626" s="3">
        <v>25000</v>
      </c>
      <c r="F626" s="54">
        <v>0</v>
      </c>
      <c r="G626" t="b">
        <v>1</v>
      </c>
      <c r="H626" t="b">
        <v>1</v>
      </c>
    </row>
    <row r="627" spans="1:8" x14ac:dyDescent="0.3">
      <c r="A627" s="2" t="s">
        <v>2170</v>
      </c>
      <c r="B627" s="2" t="s">
        <v>3789</v>
      </c>
      <c r="C627" s="3">
        <v>30000</v>
      </c>
      <c r="D627" s="3">
        <v>13799.11</v>
      </c>
      <c r="E627" s="3">
        <v>46472.18</v>
      </c>
      <c r="F627" s="3">
        <v>46472.18</v>
      </c>
      <c r="G627" t="b">
        <v>1</v>
      </c>
      <c r="H627" t="b">
        <v>1</v>
      </c>
    </row>
    <row r="628" spans="1:8" x14ac:dyDescent="0.3">
      <c r="A628" s="2" t="s">
        <v>2168</v>
      </c>
      <c r="B628" s="2" t="s">
        <v>3790</v>
      </c>
      <c r="C628" s="3">
        <v>4000</v>
      </c>
      <c r="D628" s="3">
        <v>2032.43</v>
      </c>
      <c r="E628" s="3">
        <v>5000</v>
      </c>
      <c r="F628" s="3">
        <v>1655.12</v>
      </c>
      <c r="G628" t="b">
        <v>1</v>
      </c>
      <c r="H628" t="b">
        <v>1</v>
      </c>
    </row>
    <row r="629" spans="1:8" x14ac:dyDescent="0.3">
      <c r="A629" s="2" t="s">
        <v>2167</v>
      </c>
      <c r="B629" s="2" t="s">
        <v>3791</v>
      </c>
      <c r="C629" s="3">
        <v>1000</v>
      </c>
      <c r="D629" s="3">
        <v>98.2</v>
      </c>
      <c r="E629" s="3">
        <v>2500</v>
      </c>
      <c r="F629" s="3">
        <v>140.46</v>
      </c>
      <c r="G629" t="b">
        <v>1</v>
      </c>
      <c r="H629" t="b">
        <v>1</v>
      </c>
    </row>
    <row r="630" spans="1:8" x14ac:dyDescent="0.3">
      <c r="A630" s="2" t="s">
        <v>2166</v>
      </c>
      <c r="B630" s="2" t="s">
        <v>3792</v>
      </c>
      <c r="C630" s="3">
        <v>1000</v>
      </c>
      <c r="D630" s="3">
        <v>253.55</v>
      </c>
      <c r="E630" s="3">
        <v>1000</v>
      </c>
      <c r="F630" s="3">
        <v>554.14</v>
      </c>
      <c r="G630" t="b">
        <v>1</v>
      </c>
      <c r="H630" t="b">
        <v>1</v>
      </c>
    </row>
    <row r="631" spans="1:8" x14ac:dyDescent="0.3">
      <c r="A631" s="2" t="s">
        <v>2163</v>
      </c>
      <c r="B631" s="2" t="s">
        <v>3793</v>
      </c>
      <c r="C631" s="3">
        <v>1500</v>
      </c>
      <c r="D631" s="3">
        <v>7779.96</v>
      </c>
      <c r="E631" s="3">
        <v>1555</v>
      </c>
      <c r="F631" s="3">
        <v>1466.14</v>
      </c>
      <c r="G631" t="b">
        <v>1</v>
      </c>
      <c r="H631" t="b">
        <v>1</v>
      </c>
    </row>
    <row r="632" spans="1:8" x14ac:dyDescent="0.3">
      <c r="A632" s="2" t="s">
        <v>2162</v>
      </c>
      <c r="B632" s="2" t="s">
        <v>3794</v>
      </c>
      <c r="C632" s="3">
        <v>25000</v>
      </c>
      <c r="D632" s="3">
        <v>2750.19</v>
      </c>
      <c r="E632" s="3">
        <v>30000</v>
      </c>
      <c r="F632" s="3">
        <v>12361.81</v>
      </c>
      <c r="G632" t="b">
        <v>1</v>
      </c>
      <c r="H632" t="b">
        <v>1</v>
      </c>
    </row>
    <row r="633" spans="1:8" x14ac:dyDescent="0.3">
      <c r="A633" s="2" t="s">
        <v>2161</v>
      </c>
      <c r="B633" s="2" t="s">
        <v>3795</v>
      </c>
      <c r="C633" s="3">
        <v>25000</v>
      </c>
      <c r="D633" s="3">
        <v>4500</v>
      </c>
      <c r="E633" s="3">
        <v>25000</v>
      </c>
      <c r="F633" s="3">
        <v>23400</v>
      </c>
      <c r="G633" t="b">
        <v>1</v>
      </c>
      <c r="H633" t="b">
        <v>1</v>
      </c>
    </row>
    <row r="634" spans="1:8" x14ac:dyDescent="0.3">
      <c r="A634" s="2" t="s">
        <v>2158</v>
      </c>
      <c r="B634" s="2" t="s">
        <v>3796</v>
      </c>
      <c r="C634" s="3">
        <v>0</v>
      </c>
      <c r="D634" s="54">
        <v>0</v>
      </c>
      <c r="E634" s="3">
        <v>15000</v>
      </c>
      <c r="F634" s="3">
        <v>15000</v>
      </c>
      <c r="G634" t="b">
        <v>1</v>
      </c>
      <c r="H634" t="b">
        <v>1</v>
      </c>
    </row>
    <row r="635" spans="1:8" x14ac:dyDescent="0.3">
      <c r="A635" s="2" t="s">
        <v>2150</v>
      </c>
      <c r="B635" s="2" t="s">
        <v>3797</v>
      </c>
      <c r="C635" s="3">
        <v>15000</v>
      </c>
      <c r="D635" s="3">
        <v>8207.6200000000008</v>
      </c>
      <c r="E635" s="3">
        <v>15000</v>
      </c>
      <c r="F635" s="3">
        <v>6077.96</v>
      </c>
      <c r="G635" t="b">
        <v>1</v>
      </c>
      <c r="H635" t="b">
        <v>1</v>
      </c>
    </row>
    <row r="636" spans="1:8" x14ac:dyDescent="0.3">
      <c r="A636" s="2" t="s">
        <v>2149</v>
      </c>
      <c r="B636" s="2" t="s">
        <v>3798</v>
      </c>
      <c r="C636" s="3">
        <v>25000</v>
      </c>
      <c r="D636" s="3">
        <v>17488.48</v>
      </c>
      <c r="E636" s="3">
        <v>30640.83</v>
      </c>
      <c r="F636" s="3">
        <v>29323.119999999999</v>
      </c>
      <c r="G636" t="b">
        <v>1</v>
      </c>
      <c r="H636" t="b">
        <v>1</v>
      </c>
    </row>
    <row r="637" spans="1:8" x14ac:dyDescent="0.3">
      <c r="A637" s="2" t="s">
        <v>2145</v>
      </c>
      <c r="B637" s="2" t="s">
        <v>3799</v>
      </c>
      <c r="C637" s="3">
        <v>0</v>
      </c>
      <c r="D637" s="3">
        <v>143993.20000000001</v>
      </c>
      <c r="E637" s="3">
        <v>0</v>
      </c>
      <c r="F637" s="3">
        <v>0</v>
      </c>
      <c r="G637" t="b">
        <v>1</v>
      </c>
      <c r="H637" t="b">
        <v>1</v>
      </c>
    </row>
    <row r="638" spans="1:8" x14ac:dyDescent="0.3">
      <c r="A638" s="2" t="s">
        <v>2144</v>
      </c>
      <c r="B638" s="2" t="s">
        <v>3800</v>
      </c>
      <c r="C638" s="3">
        <v>3000</v>
      </c>
      <c r="D638" s="3">
        <v>1716.85</v>
      </c>
      <c r="E638" s="3">
        <v>3007.93</v>
      </c>
      <c r="F638" s="3">
        <v>3007.93</v>
      </c>
      <c r="G638" t="b">
        <v>1</v>
      </c>
      <c r="H638" t="b">
        <v>1</v>
      </c>
    </row>
    <row r="639" spans="1:8" x14ac:dyDescent="0.3">
      <c r="A639" s="2" t="s">
        <v>2140</v>
      </c>
      <c r="B639" s="2" t="s">
        <v>3801</v>
      </c>
      <c r="C639" s="3">
        <v>90000</v>
      </c>
      <c r="D639" s="3">
        <v>48664.86</v>
      </c>
      <c r="E639" s="3">
        <v>95315.83</v>
      </c>
      <c r="F639" s="3">
        <v>74357.64</v>
      </c>
      <c r="G639" t="b">
        <v>1</v>
      </c>
      <c r="H639" t="b">
        <v>1</v>
      </c>
    </row>
    <row r="640" spans="1:8" x14ac:dyDescent="0.3">
      <c r="A640" s="2" t="s">
        <v>2137</v>
      </c>
      <c r="B640" s="2" t="s">
        <v>3802</v>
      </c>
      <c r="C640" s="3">
        <v>0</v>
      </c>
      <c r="D640" s="3">
        <v>550</v>
      </c>
      <c r="E640" s="3">
        <v>550</v>
      </c>
      <c r="F640" s="3">
        <v>550</v>
      </c>
      <c r="G640" t="b">
        <v>1</v>
      </c>
      <c r="H640" t="b">
        <v>1</v>
      </c>
    </row>
    <row r="641" spans="1:8" x14ac:dyDescent="0.3">
      <c r="A641" s="2" t="s">
        <v>2136</v>
      </c>
      <c r="B641" s="2" t="s">
        <v>3803</v>
      </c>
      <c r="C641" s="3">
        <v>9000</v>
      </c>
      <c r="D641" s="3">
        <v>9900</v>
      </c>
      <c r="E641" s="3">
        <v>10725</v>
      </c>
      <c r="F641" s="3">
        <v>10725</v>
      </c>
      <c r="G641" t="b">
        <v>1</v>
      </c>
      <c r="H641" t="b">
        <v>1</v>
      </c>
    </row>
    <row r="642" spans="1:8" x14ac:dyDescent="0.3">
      <c r="A642" s="2" t="s">
        <v>2135</v>
      </c>
      <c r="B642" s="2" t="s">
        <v>3804</v>
      </c>
      <c r="C642" s="3">
        <v>600</v>
      </c>
      <c r="D642" s="3">
        <v>178.35</v>
      </c>
      <c r="E642" s="3">
        <v>600</v>
      </c>
      <c r="F642" s="3">
        <v>226.88</v>
      </c>
      <c r="G642" t="b">
        <v>1</v>
      </c>
      <c r="H642" t="b">
        <v>1</v>
      </c>
    </row>
    <row r="643" spans="1:8" x14ac:dyDescent="0.3">
      <c r="A643" s="2" t="s">
        <v>4053</v>
      </c>
      <c r="B643" s="2" t="s">
        <v>4064</v>
      </c>
      <c r="C643" s="3">
        <v>1000</v>
      </c>
      <c r="D643" s="3">
        <v>700</v>
      </c>
      <c r="E643" s="3">
        <v>0</v>
      </c>
      <c r="F643" s="54">
        <v>0</v>
      </c>
      <c r="G643" t="b">
        <v>1</v>
      </c>
      <c r="H643" t="b">
        <v>1</v>
      </c>
    </row>
    <row r="644" spans="1:8" x14ac:dyDescent="0.3">
      <c r="A644" s="2" t="s">
        <v>2131</v>
      </c>
      <c r="B644" s="2" t="s">
        <v>3805</v>
      </c>
      <c r="C644" s="3">
        <v>0</v>
      </c>
      <c r="D644" s="3">
        <v>18568</v>
      </c>
      <c r="E644" s="3">
        <v>0</v>
      </c>
      <c r="F644" s="3">
        <v>0</v>
      </c>
      <c r="G644" t="b">
        <v>1</v>
      </c>
      <c r="H644" t="b">
        <v>1</v>
      </c>
    </row>
    <row r="645" spans="1:8" x14ac:dyDescent="0.3">
      <c r="A645" s="2" t="s">
        <v>2130</v>
      </c>
      <c r="B645" s="2" t="s">
        <v>3806</v>
      </c>
      <c r="C645" s="3">
        <v>0</v>
      </c>
      <c r="D645" s="3">
        <v>16345.35</v>
      </c>
      <c r="E645" s="3">
        <v>0</v>
      </c>
      <c r="F645" s="3">
        <v>0</v>
      </c>
      <c r="G645" t="b">
        <v>1</v>
      </c>
      <c r="H645" t="b">
        <v>1</v>
      </c>
    </row>
    <row r="646" spans="1:8" x14ac:dyDescent="0.3">
      <c r="A646" s="2" t="s">
        <v>2128</v>
      </c>
      <c r="B646" s="2" t="s">
        <v>3807</v>
      </c>
      <c r="C646" s="54">
        <v>0</v>
      </c>
      <c r="D646" s="54">
        <v>0</v>
      </c>
      <c r="E646" s="54">
        <v>0</v>
      </c>
      <c r="F646" s="54">
        <v>0</v>
      </c>
      <c r="G646" t="b">
        <v>1</v>
      </c>
      <c r="H646" t="b">
        <v>1</v>
      </c>
    </row>
    <row r="647" spans="1:8" x14ac:dyDescent="0.3">
      <c r="A647" s="2" t="s">
        <v>2124</v>
      </c>
      <c r="B647" s="2" t="s">
        <v>3808</v>
      </c>
      <c r="C647" s="3">
        <v>0</v>
      </c>
      <c r="D647" s="54">
        <v>0</v>
      </c>
      <c r="E647" s="3">
        <v>1047.5999999999999</v>
      </c>
      <c r="F647" s="3">
        <v>1047.5999999999999</v>
      </c>
      <c r="G647" t="b">
        <v>1</v>
      </c>
      <c r="H647" t="b">
        <v>1</v>
      </c>
    </row>
    <row r="648" spans="1:8" x14ac:dyDescent="0.3">
      <c r="A648" s="2" t="s">
        <v>2119</v>
      </c>
      <c r="B648" s="2" t="s">
        <v>538</v>
      </c>
      <c r="C648" s="3">
        <v>112734.27</v>
      </c>
      <c r="D648" s="3">
        <v>112734.27</v>
      </c>
      <c r="E648" s="3">
        <v>85000</v>
      </c>
      <c r="F648" s="3">
        <v>79941.33</v>
      </c>
      <c r="G648" t="b">
        <v>1</v>
      </c>
      <c r="H648" t="b">
        <v>1</v>
      </c>
    </row>
    <row r="649" spans="1:8" x14ac:dyDescent="0.3">
      <c r="A649" s="2" t="s">
        <v>2117</v>
      </c>
      <c r="B649" s="2" t="s">
        <v>3809</v>
      </c>
      <c r="C649" s="3">
        <v>50241.7</v>
      </c>
      <c r="D649" s="3">
        <v>34331.07</v>
      </c>
      <c r="E649" s="3">
        <v>47299.82</v>
      </c>
      <c r="F649" s="3">
        <v>43015.33</v>
      </c>
      <c r="G649" t="b">
        <v>1</v>
      </c>
      <c r="H649" t="b">
        <v>1</v>
      </c>
    </row>
    <row r="650" spans="1:8" x14ac:dyDescent="0.3">
      <c r="A650" s="2" t="s">
        <v>2115</v>
      </c>
      <c r="B650" s="2" t="s">
        <v>3810</v>
      </c>
      <c r="C650" s="3">
        <v>11750.07</v>
      </c>
      <c r="D650" s="3">
        <v>8028.96</v>
      </c>
      <c r="E650" s="3">
        <v>11062.06</v>
      </c>
      <c r="F650" s="3">
        <v>10060.09</v>
      </c>
      <c r="G650" t="b">
        <v>1</v>
      </c>
      <c r="H650" t="b">
        <v>1</v>
      </c>
    </row>
    <row r="651" spans="1:8" x14ac:dyDescent="0.3">
      <c r="A651" s="2" t="s">
        <v>2113</v>
      </c>
      <c r="B651" s="2" t="s">
        <v>3811</v>
      </c>
      <c r="C651" s="3">
        <v>33092.46</v>
      </c>
      <c r="D651" s="3">
        <v>25470.66</v>
      </c>
      <c r="E651" s="3">
        <v>38984</v>
      </c>
      <c r="F651" s="3">
        <v>33092.47</v>
      </c>
      <c r="G651" t="b">
        <v>1</v>
      </c>
      <c r="H651" t="b">
        <v>1</v>
      </c>
    </row>
    <row r="652" spans="1:8" x14ac:dyDescent="0.3">
      <c r="A652" s="2" t="s">
        <v>2109</v>
      </c>
      <c r="B652" s="2" t="s">
        <v>542</v>
      </c>
      <c r="C652" s="3">
        <v>0</v>
      </c>
      <c r="D652" s="54">
        <v>0</v>
      </c>
      <c r="E652" s="3">
        <v>1500</v>
      </c>
      <c r="F652" s="54">
        <v>0</v>
      </c>
      <c r="G652" t="b">
        <v>1</v>
      </c>
      <c r="H652" t="b">
        <v>1</v>
      </c>
    </row>
    <row r="653" spans="1:8" x14ac:dyDescent="0.3">
      <c r="A653" s="2" t="s">
        <v>2108</v>
      </c>
      <c r="B653" s="2" t="s">
        <v>3812</v>
      </c>
      <c r="C653" s="3">
        <v>289584</v>
      </c>
      <c r="D653" s="3">
        <v>206078.49</v>
      </c>
      <c r="E653" s="3">
        <v>259922.94</v>
      </c>
      <c r="F653" s="3">
        <v>221199.19</v>
      </c>
      <c r="G653" t="b">
        <v>1</v>
      </c>
      <c r="H653" t="b">
        <v>1</v>
      </c>
    </row>
    <row r="654" spans="1:8" x14ac:dyDescent="0.3">
      <c r="A654" s="2" t="s">
        <v>2107</v>
      </c>
      <c r="B654" s="2" t="s">
        <v>544</v>
      </c>
      <c r="C654" s="3">
        <v>196765.72</v>
      </c>
      <c r="D654" s="3">
        <v>135838.34</v>
      </c>
      <c r="E654" s="3">
        <v>191687.51</v>
      </c>
      <c r="F654" s="3">
        <v>187804.72</v>
      </c>
      <c r="G654" t="b">
        <v>1</v>
      </c>
      <c r="H654" t="b">
        <v>1</v>
      </c>
    </row>
    <row r="655" spans="1:8" x14ac:dyDescent="0.3">
      <c r="A655" s="2" t="s">
        <v>2104</v>
      </c>
      <c r="B655" s="2" t="s">
        <v>3813</v>
      </c>
      <c r="C655" s="3">
        <v>337418.54</v>
      </c>
      <c r="D655" s="3">
        <v>452587.99</v>
      </c>
      <c r="E655" s="3">
        <v>278823.18</v>
      </c>
      <c r="F655" s="3">
        <v>278823.18</v>
      </c>
      <c r="G655" t="b">
        <v>1</v>
      </c>
      <c r="H655" t="b">
        <v>1</v>
      </c>
    </row>
    <row r="656" spans="1:8" x14ac:dyDescent="0.3">
      <c r="A656" s="2" t="s">
        <v>2103</v>
      </c>
      <c r="B656" s="2" t="s">
        <v>3814</v>
      </c>
      <c r="C656" s="3">
        <v>182387.5</v>
      </c>
      <c r="D656" s="3">
        <v>157696.75</v>
      </c>
      <c r="E656" s="3">
        <v>202896.17</v>
      </c>
      <c r="F656" s="3">
        <v>202896.17</v>
      </c>
      <c r="G656" t="b">
        <v>1</v>
      </c>
      <c r="H656" t="b">
        <v>1</v>
      </c>
    </row>
    <row r="657" spans="1:8" x14ac:dyDescent="0.3">
      <c r="A657" s="2" t="s">
        <v>4086</v>
      </c>
      <c r="B657" s="2" t="s">
        <v>4099</v>
      </c>
      <c r="C657" s="3">
        <v>22000</v>
      </c>
      <c r="D657" s="3">
        <v>22000</v>
      </c>
      <c r="E657" s="3">
        <v>0</v>
      </c>
      <c r="F657" s="54">
        <v>0</v>
      </c>
      <c r="G657" t="b">
        <v>1</v>
      </c>
      <c r="H657" t="b">
        <v>1</v>
      </c>
    </row>
    <row r="658" spans="1:8" x14ac:dyDescent="0.3">
      <c r="A658" s="2" t="s">
        <v>2098</v>
      </c>
      <c r="B658" s="2" t="s">
        <v>3815</v>
      </c>
      <c r="C658" s="3">
        <v>697472.69</v>
      </c>
      <c r="D658" s="3">
        <v>0</v>
      </c>
      <c r="E658" s="3">
        <v>431497.98</v>
      </c>
      <c r="F658" s="3">
        <v>431497.98</v>
      </c>
      <c r="G658" t="b">
        <v>1</v>
      </c>
      <c r="H658" t="b">
        <v>1</v>
      </c>
    </row>
    <row r="659" spans="1:8" x14ac:dyDescent="0.3">
      <c r="A659" s="2" t="s">
        <v>2093</v>
      </c>
      <c r="B659" s="2" t="s">
        <v>3816</v>
      </c>
      <c r="C659" s="3">
        <v>40000</v>
      </c>
      <c r="D659" s="54">
        <v>0</v>
      </c>
      <c r="E659" s="3">
        <v>33000</v>
      </c>
      <c r="F659" s="3">
        <v>33000</v>
      </c>
      <c r="G659" t="b">
        <v>1</v>
      </c>
      <c r="H659" t="b">
        <v>1</v>
      </c>
    </row>
    <row r="660" spans="1:8" x14ac:dyDescent="0.3">
      <c r="A660" s="2" t="s">
        <v>2092</v>
      </c>
      <c r="B660" s="2" t="s">
        <v>3817</v>
      </c>
      <c r="C660" s="3">
        <v>64373.11</v>
      </c>
      <c r="D660" s="54">
        <v>0</v>
      </c>
      <c r="E660" s="3">
        <v>64373.11</v>
      </c>
      <c r="F660" s="3">
        <v>64373.11</v>
      </c>
      <c r="G660" t="b">
        <v>1</v>
      </c>
      <c r="H660" t="b">
        <v>1</v>
      </c>
    </row>
    <row r="661" spans="1:8" x14ac:dyDescent="0.3">
      <c r="A661" s="2" t="s">
        <v>2091</v>
      </c>
      <c r="B661" s="2" t="s">
        <v>3818</v>
      </c>
      <c r="C661" s="3">
        <v>5825</v>
      </c>
      <c r="D661" s="54">
        <v>0</v>
      </c>
      <c r="E661" s="3">
        <v>3000</v>
      </c>
      <c r="F661" s="3">
        <v>3000</v>
      </c>
      <c r="G661" t="b">
        <v>1</v>
      </c>
      <c r="H661" t="b">
        <v>1</v>
      </c>
    </row>
    <row r="662" spans="1:8" x14ac:dyDescent="0.3">
      <c r="A662" s="2" t="s">
        <v>2084</v>
      </c>
      <c r="B662" s="2" t="s">
        <v>3819</v>
      </c>
      <c r="C662" s="3">
        <v>284850</v>
      </c>
      <c r="D662" s="54">
        <v>0</v>
      </c>
      <c r="E662" s="3">
        <v>834423.18</v>
      </c>
      <c r="F662" s="3">
        <v>555600</v>
      </c>
      <c r="G662" t="b">
        <v>1</v>
      </c>
      <c r="H662" t="b">
        <v>1</v>
      </c>
    </row>
    <row r="663" spans="1:8" x14ac:dyDescent="0.3">
      <c r="A663" s="31" t="s">
        <v>384</v>
      </c>
      <c r="B663" s="31" t="s">
        <v>3820</v>
      </c>
      <c r="C663" s="32">
        <f>SUMIF(G565:G662, TRUE, C565:C662)</f>
        <v>4207045.0600000005</v>
      </c>
      <c r="D663" s="32">
        <f>SUMIF(G565:G662, TRUE, D565:D662)</f>
        <v>2482759.6000000006</v>
      </c>
      <c r="E663" s="32">
        <f>SUMIF(G565:G662, TRUE, E565:E662)</f>
        <v>4429198.7600000007</v>
      </c>
      <c r="F663" s="32">
        <f>SUMIF(G565:G662, TRUE, F565:F662)</f>
        <v>3785058.8899999997</v>
      </c>
      <c r="G663" t="b">
        <v>0</v>
      </c>
      <c r="H663" t="b">
        <v>0</v>
      </c>
    </row>
    <row r="664" spans="1:8" x14ac:dyDescent="0.3">
      <c r="A664" t="s">
        <v>385</v>
      </c>
    </row>
    <row r="665" spans="1:8" x14ac:dyDescent="0.3">
      <c r="A665" s="2" t="s">
        <v>3821</v>
      </c>
      <c r="B665" s="2" t="s">
        <v>3822</v>
      </c>
      <c r="C665" s="3">
        <v>4301884.95</v>
      </c>
      <c r="D665" s="3">
        <v>3580777.14</v>
      </c>
      <c r="E665" s="3">
        <v>5369363.1600000001</v>
      </c>
      <c r="F665" s="3">
        <v>4365276.55</v>
      </c>
      <c r="G665" t="b">
        <v>1</v>
      </c>
      <c r="H665" t="b">
        <v>1</v>
      </c>
    </row>
    <row r="666" spans="1:8" x14ac:dyDescent="0.3">
      <c r="A666" s="2" t="s">
        <v>3977</v>
      </c>
      <c r="B666" s="2" t="s">
        <v>3978</v>
      </c>
      <c r="C666" s="3">
        <v>2500000</v>
      </c>
      <c r="D666" s="3">
        <v>1277266</v>
      </c>
      <c r="E666" s="3">
        <v>2400000</v>
      </c>
      <c r="F666" s="3">
        <v>3151810.59</v>
      </c>
      <c r="G666" t="b">
        <v>1</v>
      </c>
      <c r="H666" t="b">
        <v>1</v>
      </c>
    </row>
    <row r="667" spans="1:8" x14ac:dyDescent="0.3">
      <c r="A667" s="2" t="s">
        <v>3823</v>
      </c>
      <c r="B667" s="2" t="s">
        <v>3824</v>
      </c>
      <c r="C667" s="3">
        <v>100000</v>
      </c>
      <c r="D667" s="3">
        <v>64307.08</v>
      </c>
      <c r="E667" s="3">
        <v>100000</v>
      </c>
      <c r="F667" s="3">
        <v>46144.480000000003</v>
      </c>
      <c r="G667" t="b">
        <v>1</v>
      </c>
      <c r="H667" t="b">
        <v>1</v>
      </c>
    </row>
    <row r="668" spans="1:8" x14ac:dyDescent="0.3">
      <c r="A668" s="2" t="s">
        <v>3825</v>
      </c>
      <c r="B668" s="2" t="s">
        <v>3215</v>
      </c>
      <c r="C668" s="3">
        <v>5000</v>
      </c>
      <c r="D668" s="3">
        <v>104596.92</v>
      </c>
      <c r="E668" s="3">
        <v>4000</v>
      </c>
      <c r="F668" s="3">
        <v>24402.79</v>
      </c>
      <c r="G668" t="b">
        <v>1</v>
      </c>
      <c r="H668" t="b">
        <v>1</v>
      </c>
    </row>
    <row r="669" spans="1:8" x14ac:dyDescent="0.3">
      <c r="A669" s="2" t="s">
        <v>3826</v>
      </c>
      <c r="B669" s="2" t="s">
        <v>3827</v>
      </c>
      <c r="C669" s="3">
        <v>200</v>
      </c>
      <c r="D669" s="3">
        <v>140</v>
      </c>
      <c r="E669" s="3">
        <v>140</v>
      </c>
      <c r="F669" s="3">
        <v>397.59</v>
      </c>
      <c r="G669" t="b">
        <v>1</v>
      </c>
      <c r="H669" t="b">
        <v>1</v>
      </c>
    </row>
    <row r="670" spans="1:8" x14ac:dyDescent="0.3">
      <c r="A670" s="2" t="s">
        <v>3828</v>
      </c>
      <c r="B670" s="2" t="s">
        <v>3247</v>
      </c>
      <c r="C670" s="3">
        <v>0</v>
      </c>
      <c r="D670" s="3">
        <v>25</v>
      </c>
      <c r="E670" s="3">
        <v>0</v>
      </c>
      <c r="F670" s="3">
        <v>0</v>
      </c>
      <c r="G670" t="b">
        <v>1</v>
      </c>
      <c r="H670" t="b">
        <v>1</v>
      </c>
    </row>
    <row r="671" spans="1:8" x14ac:dyDescent="0.3">
      <c r="A671" s="31" t="s">
        <v>384</v>
      </c>
      <c r="B671" s="31" t="s">
        <v>3829</v>
      </c>
      <c r="C671" s="32">
        <f>SUMIF(G664:G670, TRUE, C664:C670)</f>
        <v>6907084.9500000002</v>
      </c>
      <c r="D671" s="32">
        <f>SUMIF(G664:G670, TRUE, D664:D670)</f>
        <v>5027112.1400000006</v>
      </c>
      <c r="E671" s="32">
        <f>SUMIF(G664:G670, TRUE, E664:E670)</f>
        <v>7873503.1600000001</v>
      </c>
      <c r="F671" s="32">
        <f>SUMIF(G664:G670, TRUE, F664:F670)</f>
        <v>7588032</v>
      </c>
      <c r="G671" t="b">
        <v>0</v>
      </c>
      <c r="H671" t="b">
        <v>0</v>
      </c>
    </row>
    <row r="672" spans="1:8" x14ac:dyDescent="0.3">
      <c r="A672" t="s">
        <v>385</v>
      </c>
    </row>
    <row r="673" spans="1:8" x14ac:dyDescent="0.3">
      <c r="A673" s="2" t="s">
        <v>2083</v>
      </c>
      <c r="B673" s="2" t="s">
        <v>3830</v>
      </c>
      <c r="C673" s="54">
        <v>0</v>
      </c>
      <c r="D673" s="54">
        <v>0</v>
      </c>
      <c r="E673" s="54">
        <v>0</v>
      </c>
      <c r="F673" s="54">
        <v>0</v>
      </c>
      <c r="G673" t="b">
        <v>1</v>
      </c>
      <c r="H673" t="b">
        <v>1</v>
      </c>
    </row>
    <row r="674" spans="1:8" x14ac:dyDescent="0.3">
      <c r="A674" s="2" t="s">
        <v>4375</v>
      </c>
      <c r="B674" s="2" t="s">
        <v>4376</v>
      </c>
      <c r="C674" s="3">
        <v>0</v>
      </c>
      <c r="D674" s="54">
        <v>0</v>
      </c>
      <c r="E674" s="3">
        <v>17908.66</v>
      </c>
      <c r="F674" s="3">
        <v>17908.66</v>
      </c>
      <c r="G674" t="b">
        <v>1</v>
      </c>
      <c r="H674" t="b">
        <v>1</v>
      </c>
    </row>
    <row r="675" spans="1:8" x14ac:dyDescent="0.3">
      <c r="A675" s="2" t="s">
        <v>2077</v>
      </c>
      <c r="B675" s="2" t="s">
        <v>3831</v>
      </c>
      <c r="C675" s="54">
        <v>0</v>
      </c>
      <c r="D675" s="54">
        <v>0</v>
      </c>
      <c r="E675" s="54">
        <v>0</v>
      </c>
      <c r="F675" s="54">
        <v>0</v>
      </c>
      <c r="G675" t="b">
        <v>1</v>
      </c>
      <c r="H675" t="b">
        <v>1</v>
      </c>
    </row>
    <row r="676" spans="1:8" x14ac:dyDescent="0.3">
      <c r="A676" s="2" t="s">
        <v>2076</v>
      </c>
      <c r="B676" s="2" t="s">
        <v>3832</v>
      </c>
      <c r="C676" s="3">
        <v>302900</v>
      </c>
      <c r="D676" s="3">
        <v>220274.81</v>
      </c>
      <c r="E676" s="3">
        <v>329062.53000000003</v>
      </c>
      <c r="F676" s="3">
        <v>329062.53000000003</v>
      </c>
      <c r="G676" t="b">
        <v>1</v>
      </c>
      <c r="H676" t="b">
        <v>1</v>
      </c>
    </row>
    <row r="677" spans="1:8" x14ac:dyDescent="0.3">
      <c r="A677" s="2" t="s">
        <v>2074</v>
      </c>
      <c r="B677" s="2" t="s">
        <v>3833</v>
      </c>
      <c r="C677" s="3">
        <v>10000</v>
      </c>
      <c r="D677" s="54">
        <v>0</v>
      </c>
      <c r="E677" s="3">
        <v>0</v>
      </c>
      <c r="F677" s="54">
        <v>0</v>
      </c>
      <c r="G677" t="b">
        <v>1</v>
      </c>
      <c r="H677" t="b">
        <v>1</v>
      </c>
    </row>
    <row r="678" spans="1:8" x14ac:dyDescent="0.3">
      <c r="A678" s="2" t="s">
        <v>2072</v>
      </c>
      <c r="B678" s="2" t="s">
        <v>3834</v>
      </c>
      <c r="C678" s="3">
        <v>5000</v>
      </c>
      <c r="D678" s="3">
        <v>789.54</v>
      </c>
      <c r="E678" s="3">
        <v>3131.21</v>
      </c>
      <c r="F678" s="3">
        <v>3131.21</v>
      </c>
      <c r="G678" t="b">
        <v>1</v>
      </c>
      <c r="H678" t="b">
        <v>1</v>
      </c>
    </row>
    <row r="679" spans="1:8" x14ac:dyDescent="0.3">
      <c r="A679" s="2" t="s">
        <v>2063</v>
      </c>
      <c r="B679" s="2" t="s">
        <v>3835</v>
      </c>
      <c r="C679" s="3">
        <v>1000</v>
      </c>
      <c r="D679" s="54">
        <v>0</v>
      </c>
      <c r="E679" s="3">
        <v>0</v>
      </c>
      <c r="F679" s="54">
        <v>0</v>
      </c>
      <c r="G679" t="b">
        <v>1</v>
      </c>
      <c r="H679" t="b">
        <v>1</v>
      </c>
    </row>
    <row r="680" spans="1:8" x14ac:dyDescent="0.3">
      <c r="A680" s="2" t="s">
        <v>2059</v>
      </c>
      <c r="B680" s="2" t="s">
        <v>3836</v>
      </c>
      <c r="C680" s="3">
        <v>10000</v>
      </c>
      <c r="D680" s="54">
        <v>0</v>
      </c>
      <c r="E680" s="3">
        <v>0</v>
      </c>
      <c r="F680" s="54">
        <v>0</v>
      </c>
      <c r="G680" t="b">
        <v>1</v>
      </c>
      <c r="H680" t="b">
        <v>1</v>
      </c>
    </row>
    <row r="681" spans="1:8" x14ac:dyDescent="0.3">
      <c r="A681" s="2" t="s">
        <v>2053</v>
      </c>
      <c r="B681" s="2" t="s">
        <v>3837</v>
      </c>
      <c r="C681" s="3">
        <v>15000</v>
      </c>
      <c r="D681" s="3">
        <v>460</v>
      </c>
      <c r="E681" s="3">
        <v>11928.34</v>
      </c>
      <c r="F681" s="3">
        <v>11928.34</v>
      </c>
      <c r="G681" t="b">
        <v>1</v>
      </c>
      <c r="H681" t="b">
        <v>1</v>
      </c>
    </row>
    <row r="682" spans="1:8" x14ac:dyDescent="0.3">
      <c r="A682" s="2" t="s">
        <v>2052</v>
      </c>
      <c r="B682" s="2" t="s">
        <v>3838</v>
      </c>
      <c r="C682" s="3">
        <v>205000</v>
      </c>
      <c r="D682" s="3">
        <v>158801.54999999999</v>
      </c>
      <c r="E682" s="3">
        <v>178693.84</v>
      </c>
      <c r="F682" s="3">
        <v>178693.84</v>
      </c>
      <c r="G682" t="b">
        <v>1</v>
      </c>
      <c r="H682" t="b">
        <v>1</v>
      </c>
    </row>
    <row r="683" spans="1:8" x14ac:dyDescent="0.3">
      <c r="A683" s="2" t="s">
        <v>2051</v>
      </c>
      <c r="B683" s="2" t="s">
        <v>3839</v>
      </c>
      <c r="C683" s="3">
        <v>1000</v>
      </c>
      <c r="D683" s="3">
        <v>1114.2</v>
      </c>
      <c r="E683" s="3">
        <v>1354.17</v>
      </c>
      <c r="F683" s="3">
        <v>1354.17</v>
      </c>
      <c r="G683" t="b">
        <v>1</v>
      </c>
      <c r="H683" t="b">
        <v>1</v>
      </c>
    </row>
    <row r="684" spans="1:8" x14ac:dyDescent="0.3">
      <c r="A684" s="2" t="s">
        <v>2050</v>
      </c>
      <c r="B684" s="2" t="s">
        <v>3840</v>
      </c>
      <c r="C684" s="3">
        <v>10000</v>
      </c>
      <c r="D684" s="3">
        <v>6555.63</v>
      </c>
      <c r="E684" s="3">
        <v>7000</v>
      </c>
      <c r="F684" s="3">
        <v>7000</v>
      </c>
      <c r="G684" t="b">
        <v>1</v>
      </c>
      <c r="H684" t="b">
        <v>1</v>
      </c>
    </row>
    <row r="685" spans="1:8" x14ac:dyDescent="0.3">
      <c r="A685" s="2" t="s">
        <v>2047</v>
      </c>
      <c r="B685" s="2" t="s">
        <v>3841</v>
      </c>
      <c r="C685" s="3">
        <v>2000</v>
      </c>
      <c r="D685" s="3">
        <v>1400.12</v>
      </c>
      <c r="E685" s="3">
        <v>2263.4499999999998</v>
      </c>
      <c r="F685" s="3">
        <v>2263.4499999999998</v>
      </c>
      <c r="G685" t="b">
        <v>1</v>
      </c>
      <c r="H685" t="b">
        <v>1</v>
      </c>
    </row>
    <row r="686" spans="1:8" x14ac:dyDescent="0.3">
      <c r="A686" s="2" t="s">
        <v>2044</v>
      </c>
      <c r="B686" s="2" t="s">
        <v>3842</v>
      </c>
      <c r="C686" s="3">
        <v>5000</v>
      </c>
      <c r="D686" s="54">
        <v>0</v>
      </c>
      <c r="E686" s="3">
        <v>1736.89</v>
      </c>
      <c r="F686" s="3">
        <v>1736.89</v>
      </c>
      <c r="G686" t="b">
        <v>1</v>
      </c>
      <c r="H686" t="b">
        <v>1</v>
      </c>
    </row>
    <row r="687" spans="1:8" x14ac:dyDescent="0.3">
      <c r="A687" s="2" t="s">
        <v>2043</v>
      </c>
      <c r="B687" s="2" t="s">
        <v>3843</v>
      </c>
      <c r="C687" s="3">
        <v>2000</v>
      </c>
      <c r="D687" s="54">
        <v>0</v>
      </c>
      <c r="E687" s="3">
        <v>0</v>
      </c>
      <c r="F687" s="54">
        <v>0</v>
      </c>
      <c r="G687" t="b">
        <v>1</v>
      </c>
      <c r="H687" t="b">
        <v>1</v>
      </c>
    </row>
    <row r="688" spans="1:8" x14ac:dyDescent="0.3">
      <c r="A688" s="2" t="s">
        <v>2042</v>
      </c>
      <c r="B688" s="2" t="s">
        <v>3844</v>
      </c>
      <c r="C688" s="3">
        <v>7500</v>
      </c>
      <c r="D688" s="3">
        <v>1365.41</v>
      </c>
      <c r="E688" s="3">
        <v>5235.57</v>
      </c>
      <c r="F688" s="3">
        <v>5235.57</v>
      </c>
      <c r="G688" t="b">
        <v>1</v>
      </c>
      <c r="H688" t="b">
        <v>1</v>
      </c>
    </row>
    <row r="689" spans="1:8" x14ac:dyDescent="0.3">
      <c r="A689" s="2" t="s">
        <v>2041</v>
      </c>
      <c r="B689" s="2" t="s">
        <v>3845</v>
      </c>
      <c r="C689" s="3">
        <v>1000</v>
      </c>
      <c r="D689" s="54">
        <v>0</v>
      </c>
      <c r="E689" s="3">
        <v>535.92999999999995</v>
      </c>
      <c r="F689" s="3">
        <v>535.92999999999995</v>
      </c>
      <c r="G689" t="b">
        <v>1</v>
      </c>
      <c r="H689" t="b">
        <v>1</v>
      </c>
    </row>
    <row r="690" spans="1:8" x14ac:dyDescent="0.3">
      <c r="A690" s="2" t="s">
        <v>2039</v>
      </c>
      <c r="B690" s="2" t="s">
        <v>3846</v>
      </c>
      <c r="C690" s="3">
        <v>375</v>
      </c>
      <c r="D690" s="3">
        <v>281.19</v>
      </c>
      <c r="E690" s="3">
        <v>414.63</v>
      </c>
      <c r="F690" s="3">
        <v>414.63</v>
      </c>
      <c r="G690" t="b">
        <v>1</v>
      </c>
      <c r="H690" t="b">
        <v>1</v>
      </c>
    </row>
    <row r="691" spans="1:8" x14ac:dyDescent="0.3">
      <c r="A691" s="2" t="s">
        <v>2034</v>
      </c>
      <c r="B691" s="2" t="s">
        <v>3847</v>
      </c>
      <c r="C691" s="3">
        <v>300</v>
      </c>
      <c r="D691" s="3">
        <v>300</v>
      </c>
      <c r="E691" s="3">
        <v>0</v>
      </c>
      <c r="F691" s="54">
        <v>0</v>
      </c>
      <c r="G691" t="b">
        <v>1</v>
      </c>
      <c r="H691" t="b">
        <v>1</v>
      </c>
    </row>
    <row r="692" spans="1:8" x14ac:dyDescent="0.3">
      <c r="A692" s="2" t="s">
        <v>2033</v>
      </c>
      <c r="B692" s="2" t="s">
        <v>3848</v>
      </c>
      <c r="C692" s="3">
        <v>8000</v>
      </c>
      <c r="D692" s="3">
        <v>0</v>
      </c>
      <c r="E692" s="3">
        <v>2450</v>
      </c>
      <c r="F692" s="3">
        <v>2450</v>
      </c>
      <c r="G692" t="b">
        <v>1</v>
      </c>
      <c r="H692" t="b">
        <v>1</v>
      </c>
    </row>
    <row r="693" spans="1:8" x14ac:dyDescent="0.3">
      <c r="A693" s="2" t="s">
        <v>2030</v>
      </c>
      <c r="B693" s="2" t="s">
        <v>3849</v>
      </c>
      <c r="C693" s="3">
        <v>100000</v>
      </c>
      <c r="D693" s="3">
        <v>34816.910000000003</v>
      </c>
      <c r="E693" s="3">
        <v>53907.02</v>
      </c>
      <c r="F693" s="3">
        <v>53907.02</v>
      </c>
      <c r="G693" t="b">
        <v>1</v>
      </c>
      <c r="H693" t="b">
        <v>1</v>
      </c>
    </row>
    <row r="694" spans="1:8" x14ac:dyDescent="0.3">
      <c r="A694" s="2" t="s">
        <v>2026</v>
      </c>
      <c r="B694" s="2" t="s">
        <v>3850</v>
      </c>
      <c r="C694" s="3">
        <v>100</v>
      </c>
      <c r="D694" s="54">
        <v>0</v>
      </c>
      <c r="E694" s="3">
        <v>0</v>
      </c>
      <c r="F694" s="54">
        <v>0</v>
      </c>
      <c r="G694" t="b">
        <v>1</v>
      </c>
      <c r="H694" t="b">
        <v>1</v>
      </c>
    </row>
    <row r="695" spans="1:8" x14ac:dyDescent="0.3">
      <c r="A695" s="2" t="s">
        <v>2025</v>
      </c>
      <c r="B695" s="2" t="s">
        <v>3851</v>
      </c>
      <c r="C695" s="3">
        <v>1200</v>
      </c>
      <c r="D695" s="3">
        <v>349.94</v>
      </c>
      <c r="E695" s="3">
        <v>1108.1099999999999</v>
      </c>
      <c r="F695" s="3">
        <v>1108.1099999999999</v>
      </c>
      <c r="G695" t="b">
        <v>1</v>
      </c>
      <c r="H695" t="b">
        <v>1</v>
      </c>
    </row>
    <row r="696" spans="1:8" x14ac:dyDescent="0.3">
      <c r="A696" s="2" t="s">
        <v>2024</v>
      </c>
      <c r="B696" s="2" t="s">
        <v>3852</v>
      </c>
      <c r="C696" s="3">
        <v>0</v>
      </c>
      <c r="D696" s="3">
        <v>1925</v>
      </c>
      <c r="E696" s="3">
        <v>0</v>
      </c>
      <c r="F696" s="54">
        <v>0</v>
      </c>
      <c r="G696" t="b">
        <v>1</v>
      </c>
      <c r="H696" t="b">
        <v>1</v>
      </c>
    </row>
    <row r="697" spans="1:8" x14ac:dyDescent="0.3">
      <c r="A697" s="2" t="s">
        <v>2023</v>
      </c>
      <c r="B697" s="2" t="s">
        <v>3853</v>
      </c>
      <c r="C697" s="3">
        <v>0</v>
      </c>
      <c r="D697" s="54">
        <v>0</v>
      </c>
      <c r="E697" s="3">
        <v>44400</v>
      </c>
      <c r="F697" s="3">
        <v>44400</v>
      </c>
      <c r="G697" t="b">
        <v>1</v>
      </c>
      <c r="H697" t="b">
        <v>1</v>
      </c>
    </row>
    <row r="698" spans="1:8" x14ac:dyDescent="0.3">
      <c r="A698" s="2" t="s">
        <v>2022</v>
      </c>
      <c r="B698" s="2" t="s">
        <v>3854</v>
      </c>
      <c r="C698" s="3">
        <v>7500</v>
      </c>
      <c r="D698" s="3">
        <v>2198</v>
      </c>
      <c r="E698" s="3">
        <v>3842</v>
      </c>
      <c r="F698" s="3">
        <v>3842</v>
      </c>
      <c r="G698" t="b">
        <v>1</v>
      </c>
      <c r="H698" t="b">
        <v>1</v>
      </c>
    </row>
    <row r="699" spans="1:8" x14ac:dyDescent="0.3">
      <c r="A699" s="2" t="s">
        <v>2021</v>
      </c>
      <c r="B699" s="2" t="s">
        <v>3855</v>
      </c>
      <c r="C699" s="3">
        <v>0</v>
      </c>
      <c r="D699" s="3">
        <v>2038.47</v>
      </c>
      <c r="E699" s="3">
        <v>2132.25</v>
      </c>
      <c r="F699" s="3">
        <v>1303.26</v>
      </c>
      <c r="G699" t="b">
        <v>1</v>
      </c>
      <c r="H699" t="b">
        <v>1</v>
      </c>
    </row>
    <row r="700" spans="1:8" x14ac:dyDescent="0.3">
      <c r="A700" s="2" t="s">
        <v>2020</v>
      </c>
      <c r="B700" s="2" t="s">
        <v>3856</v>
      </c>
      <c r="C700" s="3">
        <v>7500</v>
      </c>
      <c r="D700" s="3">
        <v>3950</v>
      </c>
      <c r="E700" s="3">
        <v>2500</v>
      </c>
      <c r="F700" s="3">
        <v>2500</v>
      </c>
      <c r="G700" t="b">
        <v>1</v>
      </c>
      <c r="H700" t="b">
        <v>1</v>
      </c>
    </row>
    <row r="701" spans="1:8" x14ac:dyDescent="0.3">
      <c r="A701" s="2" t="s">
        <v>2019</v>
      </c>
      <c r="B701" s="2" t="s">
        <v>3857</v>
      </c>
      <c r="C701" s="3">
        <v>10000</v>
      </c>
      <c r="D701" s="3">
        <v>2680</v>
      </c>
      <c r="E701" s="3">
        <v>0</v>
      </c>
      <c r="F701" s="54">
        <v>0</v>
      </c>
      <c r="G701" t="b">
        <v>1</v>
      </c>
      <c r="H701" t="b">
        <v>1</v>
      </c>
    </row>
    <row r="702" spans="1:8" x14ac:dyDescent="0.3">
      <c r="A702" s="2" t="s">
        <v>2017</v>
      </c>
      <c r="B702" s="2" t="s">
        <v>3858</v>
      </c>
      <c r="C702" s="3">
        <v>50000</v>
      </c>
      <c r="D702" s="3">
        <v>33578.57</v>
      </c>
      <c r="E702" s="3">
        <v>35000</v>
      </c>
      <c r="F702" s="3">
        <v>30093.56</v>
      </c>
      <c r="G702" t="b">
        <v>1</v>
      </c>
      <c r="H702" t="b">
        <v>1</v>
      </c>
    </row>
    <row r="703" spans="1:8" x14ac:dyDescent="0.3">
      <c r="A703" s="2" t="s">
        <v>2015</v>
      </c>
      <c r="B703" s="2" t="s">
        <v>3859</v>
      </c>
      <c r="C703" s="3">
        <v>10000</v>
      </c>
      <c r="D703" s="3">
        <v>1384.37</v>
      </c>
      <c r="E703" s="3">
        <v>10000</v>
      </c>
      <c r="F703" s="54">
        <v>0</v>
      </c>
      <c r="G703" t="b">
        <v>1</v>
      </c>
      <c r="H703" t="b">
        <v>1</v>
      </c>
    </row>
    <row r="704" spans="1:8" x14ac:dyDescent="0.3">
      <c r="A704" s="2" t="s">
        <v>2012</v>
      </c>
      <c r="B704" s="2" t="s">
        <v>3860</v>
      </c>
      <c r="C704" s="3">
        <v>4500</v>
      </c>
      <c r="D704" s="3">
        <v>4500</v>
      </c>
      <c r="E704" s="3">
        <v>3900</v>
      </c>
      <c r="F704" s="3">
        <v>3900</v>
      </c>
      <c r="G704" t="b">
        <v>1</v>
      </c>
      <c r="H704" t="b">
        <v>1</v>
      </c>
    </row>
    <row r="705" spans="1:8" x14ac:dyDescent="0.3">
      <c r="A705" s="2" t="s">
        <v>2011</v>
      </c>
      <c r="B705" s="2" t="s">
        <v>3861</v>
      </c>
      <c r="C705" s="3">
        <v>350</v>
      </c>
      <c r="D705" s="3">
        <v>13.13</v>
      </c>
      <c r="E705" s="3">
        <v>0</v>
      </c>
      <c r="F705" s="54">
        <v>0</v>
      </c>
      <c r="G705" t="b">
        <v>1</v>
      </c>
      <c r="H705" t="b">
        <v>1</v>
      </c>
    </row>
    <row r="706" spans="1:8" x14ac:dyDescent="0.3">
      <c r="A706" s="2" t="s">
        <v>2009</v>
      </c>
      <c r="B706" s="2" t="s">
        <v>3862</v>
      </c>
      <c r="C706" s="3">
        <v>3950</v>
      </c>
      <c r="D706" s="54">
        <v>0</v>
      </c>
      <c r="E706" s="3">
        <v>4300</v>
      </c>
      <c r="F706" s="3">
        <v>4300</v>
      </c>
      <c r="G706" t="b">
        <v>1</v>
      </c>
      <c r="H706" t="b">
        <v>1</v>
      </c>
    </row>
    <row r="707" spans="1:8" x14ac:dyDescent="0.3">
      <c r="A707" s="2" t="s">
        <v>4429</v>
      </c>
      <c r="B707" s="2" t="s">
        <v>4430</v>
      </c>
      <c r="C707" s="54">
        <v>0</v>
      </c>
      <c r="D707" s="54">
        <v>0</v>
      </c>
      <c r="E707" s="3">
        <v>0</v>
      </c>
      <c r="F707" s="3">
        <v>214781.44</v>
      </c>
      <c r="G707" t="b">
        <v>1</v>
      </c>
      <c r="H707" t="b">
        <v>1</v>
      </c>
    </row>
    <row r="708" spans="1:8" x14ac:dyDescent="0.3">
      <c r="A708" s="2" t="s">
        <v>2006</v>
      </c>
      <c r="B708" s="2" t="s">
        <v>4431</v>
      </c>
      <c r="C708" s="54">
        <v>0</v>
      </c>
      <c r="D708" s="54">
        <v>0</v>
      </c>
      <c r="E708" s="54">
        <v>0</v>
      </c>
      <c r="F708" s="54">
        <v>0</v>
      </c>
      <c r="G708" t="b">
        <v>1</v>
      </c>
      <c r="H708" t="b">
        <v>1</v>
      </c>
    </row>
    <row r="709" spans="1:8" x14ac:dyDescent="0.3">
      <c r="A709" s="2" t="s">
        <v>1999</v>
      </c>
      <c r="B709" s="2" t="s">
        <v>3863</v>
      </c>
      <c r="C709" s="3">
        <v>44113.41</v>
      </c>
      <c r="D709" s="3">
        <v>44113.41</v>
      </c>
      <c r="E709" s="3">
        <v>38443.96</v>
      </c>
      <c r="F709" s="3">
        <v>34260.57</v>
      </c>
      <c r="G709" t="b">
        <v>1</v>
      </c>
      <c r="H709" t="b">
        <v>1</v>
      </c>
    </row>
    <row r="710" spans="1:8" x14ac:dyDescent="0.3">
      <c r="A710" s="2" t="s">
        <v>1997</v>
      </c>
      <c r="B710" s="2" t="s">
        <v>3864</v>
      </c>
      <c r="C710" s="3">
        <v>18779.8</v>
      </c>
      <c r="D710" s="3">
        <v>13384.55</v>
      </c>
      <c r="E710" s="3">
        <v>20226.34</v>
      </c>
      <c r="F710" s="3">
        <v>20226.34</v>
      </c>
      <c r="G710" t="b">
        <v>1</v>
      </c>
      <c r="H710" t="b">
        <v>1</v>
      </c>
    </row>
    <row r="711" spans="1:8" x14ac:dyDescent="0.3">
      <c r="A711" s="2" t="s">
        <v>1995</v>
      </c>
      <c r="B711" s="2" t="s">
        <v>3865</v>
      </c>
      <c r="C711" s="3">
        <v>4392.05</v>
      </c>
      <c r="D711" s="3">
        <v>3130.23</v>
      </c>
      <c r="E711" s="3">
        <v>4730.3900000000003</v>
      </c>
      <c r="F711" s="3">
        <v>4730.3900000000003</v>
      </c>
      <c r="G711" t="b">
        <v>1</v>
      </c>
      <c r="H711" t="b">
        <v>1</v>
      </c>
    </row>
    <row r="712" spans="1:8" x14ac:dyDescent="0.3">
      <c r="A712" s="2" t="s">
        <v>1993</v>
      </c>
      <c r="B712" s="2" t="s">
        <v>552</v>
      </c>
      <c r="C712" s="3">
        <v>14707.76</v>
      </c>
      <c r="D712" s="3">
        <v>11320.29</v>
      </c>
      <c r="E712" s="3">
        <v>17326.169999999998</v>
      </c>
      <c r="F712" s="3">
        <v>14707.76</v>
      </c>
      <c r="G712" t="b">
        <v>1</v>
      </c>
      <c r="H712" t="b">
        <v>1</v>
      </c>
    </row>
    <row r="713" spans="1:8" x14ac:dyDescent="0.3">
      <c r="A713" s="2" t="s">
        <v>1989</v>
      </c>
      <c r="B713" s="2" t="s">
        <v>3866</v>
      </c>
      <c r="C713" s="3">
        <v>64038.12</v>
      </c>
      <c r="D713" s="3">
        <v>50506.720000000001</v>
      </c>
      <c r="E713" s="3">
        <v>83764.160000000003</v>
      </c>
      <c r="F713" s="3">
        <v>63973.09</v>
      </c>
      <c r="G713" t="b">
        <v>1</v>
      </c>
      <c r="H713" t="b">
        <v>1</v>
      </c>
    </row>
    <row r="714" spans="1:8" x14ac:dyDescent="0.3">
      <c r="A714" s="2" t="s">
        <v>1988</v>
      </c>
      <c r="B714" s="2" t="s">
        <v>554</v>
      </c>
      <c r="C714" s="3">
        <v>63794.87</v>
      </c>
      <c r="D714" s="3">
        <v>43747.87</v>
      </c>
      <c r="E714" s="3">
        <v>60073.29</v>
      </c>
      <c r="F714" s="3">
        <v>60073.29</v>
      </c>
      <c r="G714" t="b">
        <v>1</v>
      </c>
      <c r="H714" t="b">
        <v>1</v>
      </c>
    </row>
    <row r="715" spans="1:8" x14ac:dyDescent="0.3">
      <c r="A715" s="2" t="s">
        <v>1986</v>
      </c>
      <c r="B715" s="2" t="s">
        <v>4432</v>
      </c>
      <c r="C715" s="54">
        <v>0</v>
      </c>
      <c r="D715" s="54">
        <v>0</v>
      </c>
      <c r="E715" s="54">
        <v>0</v>
      </c>
      <c r="F715" s="54">
        <v>0</v>
      </c>
      <c r="G715" t="b">
        <v>1</v>
      </c>
      <c r="H715" t="b">
        <v>1</v>
      </c>
    </row>
    <row r="716" spans="1:8" x14ac:dyDescent="0.3">
      <c r="A716" s="2" t="s">
        <v>1985</v>
      </c>
      <c r="B716" s="2" t="s">
        <v>32</v>
      </c>
      <c r="C716" s="54">
        <v>0</v>
      </c>
      <c r="D716" s="54">
        <v>0</v>
      </c>
      <c r="E716" s="54">
        <v>0</v>
      </c>
      <c r="F716" s="54">
        <v>0</v>
      </c>
      <c r="G716" t="b">
        <v>1</v>
      </c>
      <c r="H716" t="b">
        <v>1</v>
      </c>
    </row>
    <row r="717" spans="1:8" x14ac:dyDescent="0.3">
      <c r="A717" s="2" t="s">
        <v>1984</v>
      </c>
      <c r="B717" s="2" t="s">
        <v>3867</v>
      </c>
      <c r="C717" s="3">
        <v>245067.46</v>
      </c>
      <c r="D717" s="3">
        <v>245337.58</v>
      </c>
      <c r="E717" s="3">
        <v>500790.88</v>
      </c>
      <c r="F717" s="3">
        <v>167290.88</v>
      </c>
      <c r="G717" t="b">
        <v>1</v>
      </c>
      <c r="H717" t="b">
        <v>1</v>
      </c>
    </row>
    <row r="718" spans="1:8" x14ac:dyDescent="0.3">
      <c r="A718" s="2" t="s">
        <v>1983</v>
      </c>
      <c r="B718" s="2" t="s">
        <v>3868</v>
      </c>
      <c r="C718" s="3">
        <v>4656378.7699999996</v>
      </c>
      <c r="D718" s="3">
        <v>3938397.48</v>
      </c>
      <c r="E718" s="3">
        <v>4645058.13</v>
      </c>
      <c r="F718" s="3">
        <v>4641796.16</v>
      </c>
      <c r="G718" t="b">
        <v>1</v>
      </c>
      <c r="H718" t="b">
        <v>1</v>
      </c>
    </row>
    <row r="719" spans="1:8" x14ac:dyDescent="0.3">
      <c r="A719" s="2" t="s">
        <v>1978</v>
      </c>
      <c r="B719" s="2" t="s">
        <v>4433</v>
      </c>
      <c r="C719" s="54">
        <v>0</v>
      </c>
      <c r="D719" s="54">
        <v>0</v>
      </c>
      <c r="E719" s="54">
        <v>0</v>
      </c>
      <c r="F719" s="54">
        <v>0</v>
      </c>
      <c r="G719" t="b">
        <v>1</v>
      </c>
      <c r="H719" t="b">
        <v>1</v>
      </c>
    </row>
    <row r="720" spans="1:8" x14ac:dyDescent="0.3">
      <c r="A720" s="2" t="s">
        <v>1977</v>
      </c>
      <c r="B720" s="2" t="s">
        <v>3869</v>
      </c>
      <c r="C720" s="3">
        <v>893812.71</v>
      </c>
      <c r="D720" s="3">
        <v>0</v>
      </c>
      <c r="E720" s="3">
        <v>628994.36</v>
      </c>
      <c r="F720" s="3">
        <v>628994.36</v>
      </c>
      <c r="G720" t="b">
        <v>1</v>
      </c>
      <c r="H720" t="b">
        <v>1</v>
      </c>
    </row>
    <row r="721" spans="1:10" x14ac:dyDescent="0.3">
      <c r="A721" s="2" t="s">
        <v>1970</v>
      </c>
      <c r="B721" s="2" t="s">
        <v>3870</v>
      </c>
      <c r="C721" s="3">
        <v>15000</v>
      </c>
      <c r="D721" s="54">
        <v>0</v>
      </c>
      <c r="E721" s="3">
        <v>9000</v>
      </c>
      <c r="F721" s="3">
        <v>9000</v>
      </c>
      <c r="G721" t="b">
        <v>1</v>
      </c>
      <c r="H721" t="b">
        <v>1</v>
      </c>
    </row>
    <row r="722" spans="1:10" x14ac:dyDescent="0.3">
      <c r="A722" s="2" t="s">
        <v>1969</v>
      </c>
      <c r="B722" s="2" t="s">
        <v>3871</v>
      </c>
      <c r="C722" s="3">
        <v>0</v>
      </c>
      <c r="D722" s="54">
        <v>0</v>
      </c>
      <c r="E722" s="3">
        <v>5000</v>
      </c>
      <c r="F722" s="3">
        <v>5000</v>
      </c>
      <c r="G722" t="b">
        <v>1</v>
      </c>
      <c r="H722" t="b">
        <v>1</v>
      </c>
    </row>
    <row r="723" spans="1:10" x14ac:dyDescent="0.3">
      <c r="A723" s="2" t="s">
        <v>1968</v>
      </c>
      <c r="B723" s="2" t="s">
        <v>3872</v>
      </c>
      <c r="C723" s="3">
        <v>5825</v>
      </c>
      <c r="D723" s="54">
        <v>0</v>
      </c>
      <c r="E723" s="3">
        <v>3000</v>
      </c>
      <c r="F723" s="3">
        <v>3000</v>
      </c>
      <c r="G723" t="b">
        <v>1</v>
      </c>
      <c r="H723" t="b">
        <v>1</v>
      </c>
    </row>
    <row r="724" spans="1:10" x14ac:dyDescent="0.3">
      <c r="A724" s="2" t="s">
        <v>1967</v>
      </c>
      <c r="B724" s="2" t="s">
        <v>3873</v>
      </c>
      <c r="C724" s="3">
        <v>0</v>
      </c>
      <c r="D724" s="54">
        <v>0</v>
      </c>
      <c r="E724" s="3">
        <v>15000</v>
      </c>
      <c r="F724" s="3">
        <v>15000</v>
      </c>
      <c r="G724" t="b">
        <v>1</v>
      </c>
      <c r="H724" t="b">
        <v>1</v>
      </c>
    </row>
    <row r="725" spans="1:10" x14ac:dyDescent="0.3">
      <c r="A725" s="2" t="s">
        <v>1945</v>
      </c>
      <c r="B725" s="2" t="s">
        <v>3874</v>
      </c>
      <c r="C725" s="3">
        <v>100000</v>
      </c>
      <c r="D725" s="54">
        <v>0</v>
      </c>
      <c r="E725" s="3">
        <v>1119290.8799999999</v>
      </c>
      <c r="F725" s="3">
        <v>618500</v>
      </c>
      <c r="G725" t="b">
        <v>1</v>
      </c>
      <c r="H725" t="b">
        <v>1</v>
      </c>
    </row>
    <row r="726" spans="1:10" x14ac:dyDescent="0.3">
      <c r="A726" s="31" t="s">
        <v>384</v>
      </c>
      <c r="B726" s="31" t="s">
        <v>3875</v>
      </c>
      <c r="C726" s="32">
        <f>SUMIF(G672:G725, TRUE, C672:C725)</f>
        <v>6907084.9500000002</v>
      </c>
      <c r="D726" s="32">
        <f>SUMIF(G672:G725, TRUE, D672:D725)</f>
        <v>4828714.97</v>
      </c>
      <c r="E726" s="32">
        <f>SUMIF(G672:G725, TRUE, E672:E725)</f>
        <v>7873503.1600000001</v>
      </c>
      <c r="F726" s="32">
        <f>SUMIF(G672:G725, TRUE, F672:F725)</f>
        <v>7208403.4500000002</v>
      </c>
      <c r="G726" t="b">
        <v>0</v>
      </c>
      <c r="H726" t="b">
        <v>0</v>
      </c>
    </row>
    <row r="727" spans="1:10" x14ac:dyDescent="0.3">
      <c r="A727" t="s">
        <v>385</v>
      </c>
    </row>
    <row r="728" spans="1:10" x14ac:dyDescent="0.3">
      <c r="A728" s="2" t="s">
        <v>3876</v>
      </c>
      <c r="B728" s="2" t="s">
        <v>3877</v>
      </c>
      <c r="C728" s="3">
        <v>0</v>
      </c>
      <c r="D728" s="3">
        <v>106727.61</v>
      </c>
      <c r="E728" s="3">
        <v>316839.88</v>
      </c>
      <c r="F728" s="3">
        <v>316838.93</v>
      </c>
      <c r="G728" t="b">
        <v>1</v>
      </c>
      <c r="H728" t="b">
        <v>1</v>
      </c>
    </row>
    <row r="729" spans="1:10" x14ac:dyDescent="0.3">
      <c r="A729" s="2" t="s">
        <v>3878</v>
      </c>
      <c r="B729" s="2" t="s">
        <v>3879</v>
      </c>
      <c r="C729" s="3">
        <v>0</v>
      </c>
      <c r="D729" s="54">
        <v>0</v>
      </c>
      <c r="E729" s="3">
        <v>5497171.54</v>
      </c>
      <c r="F729" s="3">
        <v>5497171.54</v>
      </c>
      <c r="G729" t="b">
        <v>1</v>
      </c>
      <c r="H729" t="b">
        <v>1</v>
      </c>
    </row>
    <row r="730" spans="1:10" x14ac:dyDescent="0.3">
      <c r="A730" s="2" t="s">
        <v>3880</v>
      </c>
      <c r="B730" s="2" t="s">
        <v>3881</v>
      </c>
      <c r="C730" s="3">
        <v>0</v>
      </c>
      <c r="D730" s="54">
        <v>0</v>
      </c>
      <c r="E730" s="3">
        <v>25853.8</v>
      </c>
      <c r="F730" s="3">
        <v>25853.8</v>
      </c>
      <c r="G730" t="b">
        <v>1</v>
      </c>
      <c r="H730" t="b">
        <v>1</v>
      </c>
    </row>
    <row r="731" spans="1:10" x14ac:dyDescent="0.3">
      <c r="A731" s="31" t="s">
        <v>384</v>
      </c>
      <c r="B731" s="31" t="s">
        <v>3882</v>
      </c>
      <c r="C731" s="32">
        <f>SUMIF(G727:G730, TRUE, C727:C730)</f>
        <v>0</v>
      </c>
      <c r="D731" s="32">
        <f>SUMIF(G727:G730, TRUE, D727:D730)</f>
        <v>106727.61</v>
      </c>
      <c r="E731" s="32">
        <f>SUMIF(G727:G730, TRUE, E727:E730)</f>
        <v>5839865.2199999997</v>
      </c>
      <c r="F731" s="32">
        <f>SUMIF(G727:G730, TRUE, F727:F730)</f>
        <v>5839864.2699999996</v>
      </c>
      <c r="G731" t="b">
        <v>0</v>
      </c>
      <c r="H731" t="b">
        <v>0</v>
      </c>
    </row>
    <row r="732" spans="1:10" x14ac:dyDescent="0.3">
      <c r="A732" t="s">
        <v>385</v>
      </c>
    </row>
    <row r="733" spans="1:10" x14ac:dyDescent="0.3">
      <c r="A733" s="2" t="s">
        <v>1943</v>
      </c>
      <c r="B733" s="2" t="s">
        <v>3883</v>
      </c>
      <c r="C733" s="3">
        <v>0</v>
      </c>
      <c r="D733" s="54">
        <v>0</v>
      </c>
      <c r="E733" s="3">
        <v>5839865.2199999997</v>
      </c>
      <c r="F733" s="3">
        <v>7713415.0899999999</v>
      </c>
      <c r="G733" t="b">
        <v>1</v>
      </c>
      <c r="H733" t="b">
        <v>1</v>
      </c>
    </row>
    <row r="734" spans="1:10" x14ac:dyDescent="0.3">
      <c r="A734" s="31" t="s">
        <v>384</v>
      </c>
      <c r="B734" s="31" t="s">
        <v>3884</v>
      </c>
      <c r="C734" s="32">
        <f>SUMIF(G732:G733, TRUE, C732:C733)</f>
        <v>0</v>
      </c>
      <c r="D734" s="32">
        <f>SUMIF(G732:G733, TRUE, D732:D733)</f>
        <v>0</v>
      </c>
      <c r="E734" s="32">
        <f>SUMIF(G732:G733, TRUE, E732:E733)</f>
        <v>5839865.2199999997</v>
      </c>
      <c r="F734" s="32">
        <f>SUMIF(G732:G733, TRUE, F732:F733)</f>
        <v>7713415.0899999999</v>
      </c>
      <c r="G734" t="b">
        <v>0</v>
      </c>
      <c r="H734" t="b">
        <v>0</v>
      </c>
    </row>
    <row r="735" spans="1:10" x14ac:dyDescent="0.3">
      <c r="A735" t="s">
        <v>385</v>
      </c>
    </row>
    <row r="736" spans="1:10" x14ac:dyDescent="0.3">
      <c r="A736" s="2" t="s">
        <v>3885</v>
      </c>
      <c r="B736" s="2" t="s">
        <v>3886</v>
      </c>
      <c r="C736" s="3">
        <v>0</v>
      </c>
      <c r="D736" s="3">
        <v>50339.360000000001</v>
      </c>
      <c r="E736" s="3">
        <v>0</v>
      </c>
      <c r="F736" s="3">
        <v>-1.76</v>
      </c>
      <c r="G736" t="b">
        <v>1</v>
      </c>
      <c r="H736" t="b">
        <v>1</v>
      </c>
      <c r="J736">
        <v>0</v>
      </c>
    </row>
    <row r="737" spans="1:10" x14ac:dyDescent="0.3">
      <c r="A737" s="2" t="s">
        <v>4418</v>
      </c>
      <c r="B737" s="2" t="s">
        <v>4419</v>
      </c>
      <c r="C737" s="3">
        <v>15928</v>
      </c>
      <c r="D737" s="54">
        <v>0</v>
      </c>
      <c r="E737" s="54">
        <v>0</v>
      </c>
      <c r="F737" s="54">
        <v>0</v>
      </c>
      <c r="G737" t="b">
        <v>1</v>
      </c>
      <c r="H737" t="b">
        <v>1</v>
      </c>
      <c r="J737">
        <v>0</v>
      </c>
    </row>
    <row r="738" spans="1:10" x14ac:dyDescent="0.3">
      <c r="A738" s="2" t="s">
        <v>3887</v>
      </c>
      <c r="B738" s="2" t="s">
        <v>3888</v>
      </c>
      <c r="C738" s="3">
        <v>0</v>
      </c>
      <c r="D738" s="3">
        <v>242197.79</v>
      </c>
      <c r="E738" s="3">
        <v>0</v>
      </c>
      <c r="F738" s="3">
        <v>440214.15</v>
      </c>
      <c r="G738" t="b">
        <v>1</v>
      </c>
      <c r="H738" t="b">
        <v>1</v>
      </c>
      <c r="J738">
        <v>0</v>
      </c>
    </row>
    <row r="739" spans="1:10" x14ac:dyDescent="0.3">
      <c r="A739" s="2" t="s">
        <v>3889</v>
      </c>
      <c r="B739" s="2" t="s">
        <v>4216</v>
      </c>
      <c r="C739" s="3">
        <v>450029.87</v>
      </c>
      <c r="D739" s="54">
        <v>0</v>
      </c>
      <c r="E739" s="3">
        <v>447339.61</v>
      </c>
      <c r="F739" s="3">
        <v>410616.46</v>
      </c>
      <c r="G739" t="b">
        <v>1</v>
      </c>
      <c r="H739" t="b">
        <v>1</v>
      </c>
      <c r="J739">
        <v>447339.61</v>
      </c>
    </row>
    <row r="740" spans="1:10" x14ac:dyDescent="0.3">
      <c r="A740" s="2" t="s">
        <v>3890</v>
      </c>
      <c r="B740" s="2" t="s">
        <v>4217</v>
      </c>
      <c r="C740" s="3">
        <v>102189.02</v>
      </c>
      <c r="D740" s="54">
        <v>0</v>
      </c>
      <c r="E740" s="3">
        <v>96222.45</v>
      </c>
      <c r="F740" s="3">
        <v>82007.490000000005</v>
      </c>
      <c r="G740" t="b">
        <v>1</v>
      </c>
      <c r="H740" t="b">
        <v>1</v>
      </c>
      <c r="J740">
        <v>96222.45</v>
      </c>
    </row>
    <row r="741" spans="1:10" x14ac:dyDescent="0.3">
      <c r="A741" s="2" t="s">
        <v>3891</v>
      </c>
      <c r="B741" s="2" t="s">
        <v>4218</v>
      </c>
      <c r="C741" s="3">
        <v>71465.17</v>
      </c>
      <c r="D741" s="54">
        <v>0</v>
      </c>
      <c r="E741" s="3">
        <v>105120.93</v>
      </c>
      <c r="F741" s="3">
        <v>104731.02</v>
      </c>
      <c r="G741" t="b">
        <v>1</v>
      </c>
      <c r="H741" t="b">
        <v>1</v>
      </c>
      <c r="J741">
        <v>105120.93</v>
      </c>
    </row>
    <row r="742" spans="1:10" x14ac:dyDescent="0.3">
      <c r="A742" s="2" t="s">
        <v>3892</v>
      </c>
      <c r="B742" s="2" t="s">
        <v>4219</v>
      </c>
      <c r="C742" s="3">
        <v>66416.509999999995</v>
      </c>
      <c r="D742" s="54">
        <v>0</v>
      </c>
      <c r="E742" s="3">
        <v>63632.97</v>
      </c>
      <c r="F742" s="3">
        <v>55865.84</v>
      </c>
      <c r="G742" t="b">
        <v>1</v>
      </c>
      <c r="H742" t="b">
        <v>1</v>
      </c>
      <c r="J742">
        <v>63632.97</v>
      </c>
    </row>
    <row r="743" spans="1:10" x14ac:dyDescent="0.3">
      <c r="A743" s="2" t="s">
        <v>4211</v>
      </c>
      <c r="B743" s="2" t="s">
        <v>4220</v>
      </c>
      <c r="C743" s="3">
        <v>67500</v>
      </c>
      <c r="D743" s="54">
        <v>0</v>
      </c>
      <c r="E743" s="3">
        <v>0</v>
      </c>
      <c r="F743" s="54">
        <v>0</v>
      </c>
      <c r="G743" t="b">
        <v>1</v>
      </c>
      <c r="H743" t="b">
        <v>1</v>
      </c>
      <c r="J743">
        <v>0</v>
      </c>
    </row>
    <row r="744" spans="1:10" x14ac:dyDescent="0.3">
      <c r="A744" s="2" t="s">
        <v>3893</v>
      </c>
      <c r="B744" s="2" t="s">
        <v>4221</v>
      </c>
      <c r="C744" s="3">
        <v>0</v>
      </c>
      <c r="D744" s="54">
        <v>0</v>
      </c>
      <c r="E744" s="3">
        <v>120986.65</v>
      </c>
      <c r="F744" s="3">
        <v>63456.56</v>
      </c>
      <c r="G744" t="b">
        <v>1</v>
      </c>
      <c r="H744" t="b">
        <v>1</v>
      </c>
      <c r="J744">
        <v>120986.65</v>
      </c>
    </row>
    <row r="745" spans="1:10" x14ac:dyDescent="0.3">
      <c r="A745" s="2" t="s">
        <v>4212</v>
      </c>
      <c r="B745" s="2" t="s">
        <v>4222</v>
      </c>
      <c r="C745" s="3">
        <v>360000</v>
      </c>
      <c r="D745" s="54">
        <v>0</v>
      </c>
      <c r="E745" s="3">
        <v>0</v>
      </c>
      <c r="F745" s="54">
        <v>0</v>
      </c>
      <c r="G745" t="b">
        <v>1</v>
      </c>
      <c r="H745" t="b">
        <v>1</v>
      </c>
      <c r="J745">
        <v>0</v>
      </c>
    </row>
    <row r="746" spans="1:10" x14ac:dyDescent="0.3">
      <c r="A746" s="2" t="s">
        <v>3894</v>
      </c>
      <c r="B746" s="2" t="s">
        <v>4223</v>
      </c>
      <c r="C746" s="3">
        <v>0</v>
      </c>
      <c r="D746" s="3">
        <v>725161.21</v>
      </c>
      <c r="E746" s="3">
        <v>483946.62</v>
      </c>
      <c r="F746" s="3">
        <v>170907.56</v>
      </c>
      <c r="G746" t="b">
        <v>1</v>
      </c>
      <c r="H746" t="b">
        <v>1</v>
      </c>
      <c r="J746">
        <v>483946.62</v>
      </c>
    </row>
    <row r="747" spans="1:10" x14ac:dyDescent="0.3">
      <c r="A747" s="2" t="s">
        <v>3895</v>
      </c>
      <c r="B747" s="2" t="s">
        <v>3896</v>
      </c>
      <c r="C747" s="3">
        <v>2357665</v>
      </c>
      <c r="D747" s="54">
        <v>0</v>
      </c>
      <c r="E747" s="3">
        <v>2087456.43</v>
      </c>
      <c r="F747" s="54">
        <v>0</v>
      </c>
      <c r="G747" t="b">
        <v>1</v>
      </c>
      <c r="H747" t="b">
        <v>1</v>
      </c>
      <c r="J747">
        <v>2087456.43</v>
      </c>
    </row>
    <row r="748" spans="1:10" x14ac:dyDescent="0.3">
      <c r="A748" s="2" t="s">
        <v>3897</v>
      </c>
      <c r="B748" s="2" t="s">
        <v>3643</v>
      </c>
      <c r="C748" s="3">
        <v>67500</v>
      </c>
      <c r="D748" s="3">
        <v>3559641.43</v>
      </c>
      <c r="E748" s="3">
        <v>8541464.8200000003</v>
      </c>
      <c r="F748" s="3">
        <v>6583917.7199999997</v>
      </c>
      <c r="G748" t="b">
        <v>1</v>
      </c>
      <c r="H748" t="b">
        <v>1</v>
      </c>
      <c r="J748">
        <v>8541464.8200000003</v>
      </c>
    </row>
    <row r="749" spans="1:10" x14ac:dyDescent="0.3">
      <c r="A749" s="2" t="s">
        <v>3898</v>
      </c>
      <c r="B749" s="2" t="s">
        <v>3718</v>
      </c>
      <c r="C749" s="3">
        <v>35000</v>
      </c>
      <c r="D749" s="3">
        <v>300886.90999999997</v>
      </c>
      <c r="E749" s="3">
        <v>196378.2</v>
      </c>
      <c r="F749" s="3">
        <v>3500</v>
      </c>
      <c r="G749" t="b">
        <v>1</v>
      </c>
      <c r="H749" t="b">
        <v>1</v>
      </c>
      <c r="J749">
        <v>196378.2</v>
      </c>
    </row>
    <row r="750" spans="1:10" x14ac:dyDescent="0.3">
      <c r="A750" s="2" t="s">
        <v>3899</v>
      </c>
      <c r="B750" s="2" t="s">
        <v>3874</v>
      </c>
      <c r="C750" s="3">
        <v>100000</v>
      </c>
      <c r="D750" s="3">
        <v>185957.46</v>
      </c>
      <c r="E750" s="3">
        <v>1119290.8799999999</v>
      </c>
      <c r="F750" s="3">
        <v>603500</v>
      </c>
      <c r="G750" t="b">
        <v>1</v>
      </c>
      <c r="H750" t="b">
        <v>1</v>
      </c>
      <c r="J750">
        <v>1119290.8799999999</v>
      </c>
    </row>
    <row r="751" spans="1:10" x14ac:dyDescent="0.3">
      <c r="A751" s="2" t="s">
        <v>3900</v>
      </c>
      <c r="B751" s="2" t="s">
        <v>3901</v>
      </c>
      <c r="C751" s="3">
        <v>3548652.37</v>
      </c>
      <c r="D751" s="3">
        <v>258160.47</v>
      </c>
      <c r="E751" s="3">
        <v>0</v>
      </c>
      <c r="F751" s="3">
        <v>2546539.33</v>
      </c>
      <c r="G751" t="b">
        <v>1</v>
      </c>
      <c r="H751" t="b">
        <v>1</v>
      </c>
      <c r="J751">
        <v>0</v>
      </c>
    </row>
    <row r="752" spans="1:10" x14ac:dyDescent="0.3">
      <c r="A752" s="2" t="s">
        <v>3902</v>
      </c>
      <c r="B752" s="2" t="s">
        <v>3819</v>
      </c>
      <c r="C752" s="3">
        <v>284850</v>
      </c>
      <c r="D752" s="3">
        <v>393207.87</v>
      </c>
      <c r="E752" s="3">
        <v>584423.18000000005</v>
      </c>
      <c r="F752" s="3">
        <v>555600</v>
      </c>
      <c r="G752" t="b">
        <v>1</v>
      </c>
      <c r="H752" t="b">
        <v>1</v>
      </c>
      <c r="J752">
        <v>584423.18000000005</v>
      </c>
    </row>
    <row r="753" spans="1:10" x14ac:dyDescent="0.3">
      <c r="A753" s="2" t="s">
        <v>3903</v>
      </c>
      <c r="B753" s="2" t="s">
        <v>3904</v>
      </c>
      <c r="C753" s="3">
        <v>625000</v>
      </c>
      <c r="D753" s="54">
        <v>0</v>
      </c>
      <c r="E753" s="3">
        <v>0</v>
      </c>
      <c r="F753" s="54">
        <v>0</v>
      </c>
      <c r="G753" t="b">
        <v>1</v>
      </c>
      <c r="H753" t="b">
        <v>1</v>
      </c>
      <c r="J753">
        <v>0</v>
      </c>
    </row>
    <row r="754" spans="1:10" x14ac:dyDescent="0.3">
      <c r="A754" s="31" t="s">
        <v>384</v>
      </c>
      <c r="B754" s="31" t="s">
        <v>3905</v>
      </c>
      <c r="C754" s="32">
        <f>SUMIF(G735:G753, TRUE, C735:C753)</f>
        <v>8152195.9400000004</v>
      </c>
      <c r="D754" s="32">
        <f>SUMIF(G735:G753, TRUE, D735:D753)</f>
        <v>5715552.5</v>
      </c>
      <c r="E754" s="32">
        <f>SUMIF(G735:G753, TRUE, E735:E753)</f>
        <v>13846262.739999998</v>
      </c>
      <c r="F754" s="32">
        <f>SUMIF(G735:G753, TRUE, F735:F753)</f>
        <v>11620854.369999999</v>
      </c>
      <c r="G754" t="b">
        <v>0</v>
      </c>
      <c r="H754" t="b">
        <v>0</v>
      </c>
    </row>
    <row r="755" spans="1:10" x14ac:dyDescent="0.3">
      <c r="A755" t="s">
        <v>385</v>
      </c>
    </row>
    <row r="756" spans="1:10" x14ac:dyDescent="0.3">
      <c r="A756" s="2" t="s">
        <v>4346</v>
      </c>
      <c r="B756" s="2" t="s">
        <v>4347</v>
      </c>
      <c r="C756" s="3">
        <v>40000</v>
      </c>
      <c r="D756" s="54">
        <v>0</v>
      </c>
      <c r="E756" s="3">
        <v>0</v>
      </c>
      <c r="F756" s="54">
        <v>0</v>
      </c>
      <c r="G756" t="b">
        <v>1</v>
      </c>
      <c r="H756" t="b">
        <v>1</v>
      </c>
    </row>
    <row r="757" spans="1:10" x14ac:dyDescent="0.3">
      <c r="A757" s="2" t="s">
        <v>1941</v>
      </c>
      <c r="B757" s="2" t="s">
        <v>4434</v>
      </c>
      <c r="C757" s="54">
        <v>0</v>
      </c>
      <c r="D757" s="54">
        <v>0</v>
      </c>
      <c r="E757" s="54">
        <v>0</v>
      </c>
      <c r="F757" s="54">
        <v>0</v>
      </c>
      <c r="G757" t="b">
        <v>1</v>
      </c>
      <c r="H757" t="b">
        <v>1</v>
      </c>
    </row>
    <row r="758" spans="1:10" x14ac:dyDescent="0.3">
      <c r="A758" s="2" t="s">
        <v>1938</v>
      </c>
      <c r="B758" s="2" t="s">
        <v>3906</v>
      </c>
      <c r="C758" s="3">
        <v>625000</v>
      </c>
      <c r="D758" s="3">
        <v>2098.14</v>
      </c>
      <c r="E758" s="3">
        <v>2770065.6</v>
      </c>
      <c r="F758" s="3">
        <v>2770065.6</v>
      </c>
      <c r="G758" t="b">
        <v>1</v>
      </c>
      <c r="H758" t="b">
        <v>1</v>
      </c>
    </row>
    <row r="759" spans="1:10" x14ac:dyDescent="0.3">
      <c r="A759" s="2" t="s">
        <v>1937</v>
      </c>
      <c r="B759" s="2" t="s">
        <v>3907</v>
      </c>
      <c r="C759" s="54">
        <v>0</v>
      </c>
      <c r="D759" s="54">
        <v>0</v>
      </c>
      <c r="E759" s="54">
        <v>0</v>
      </c>
      <c r="F759" s="54">
        <v>0</v>
      </c>
      <c r="G759" t="b">
        <v>1</v>
      </c>
      <c r="H759" t="b">
        <v>1</v>
      </c>
    </row>
    <row r="760" spans="1:10" x14ac:dyDescent="0.3">
      <c r="A760" s="2" t="s">
        <v>1936</v>
      </c>
      <c r="B760" s="2" t="s">
        <v>3908</v>
      </c>
      <c r="C760" s="3">
        <v>98000</v>
      </c>
      <c r="D760" s="3">
        <v>87994.12</v>
      </c>
      <c r="E760" s="3">
        <v>92747.75</v>
      </c>
      <c r="F760" s="3">
        <v>92747.75</v>
      </c>
      <c r="G760" t="b">
        <v>1</v>
      </c>
      <c r="H760" t="b">
        <v>1</v>
      </c>
    </row>
    <row r="761" spans="1:10" x14ac:dyDescent="0.3">
      <c r="A761" s="2" t="s">
        <v>4420</v>
      </c>
      <c r="B761" s="2" t="s">
        <v>4421</v>
      </c>
      <c r="C761" s="3">
        <v>15928</v>
      </c>
      <c r="D761" s="54">
        <v>0</v>
      </c>
      <c r="E761" s="54">
        <v>0</v>
      </c>
      <c r="F761" s="54">
        <v>0</v>
      </c>
      <c r="G761" t="b">
        <v>1</v>
      </c>
      <c r="H761" t="b">
        <v>1</v>
      </c>
    </row>
    <row r="762" spans="1:10" x14ac:dyDescent="0.3">
      <c r="A762" s="2" t="s">
        <v>4131</v>
      </c>
      <c r="B762" s="2" t="s">
        <v>4132</v>
      </c>
      <c r="C762" s="3">
        <v>968196</v>
      </c>
      <c r="D762" s="54">
        <v>0</v>
      </c>
      <c r="E762" s="3">
        <v>0</v>
      </c>
      <c r="F762" s="54">
        <v>0</v>
      </c>
      <c r="G762" t="b">
        <v>1</v>
      </c>
      <c r="H762" t="b">
        <v>1</v>
      </c>
    </row>
    <row r="763" spans="1:10" x14ac:dyDescent="0.3">
      <c r="A763" s="2" t="s">
        <v>1933</v>
      </c>
      <c r="B763" s="2" t="s">
        <v>4435</v>
      </c>
      <c r="C763" s="54">
        <v>0</v>
      </c>
      <c r="D763" s="54">
        <v>0</v>
      </c>
      <c r="E763" s="54">
        <v>0</v>
      </c>
      <c r="F763" s="54">
        <v>0</v>
      </c>
      <c r="G763" t="b">
        <v>1</v>
      </c>
      <c r="H763" t="b">
        <v>1</v>
      </c>
    </row>
    <row r="764" spans="1:10" x14ac:dyDescent="0.3">
      <c r="A764" s="2" t="s">
        <v>3979</v>
      </c>
      <c r="B764" s="2" t="s">
        <v>4208</v>
      </c>
      <c r="C764" s="3">
        <v>0</v>
      </c>
      <c r="D764" s="54">
        <v>0</v>
      </c>
      <c r="E764" s="3">
        <v>209077.8</v>
      </c>
      <c r="F764" s="3">
        <v>209077.8</v>
      </c>
      <c r="G764" t="b">
        <v>1</v>
      </c>
      <c r="H764" t="b">
        <v>1</v>
      </c>
    </row>
    <row r="765" spans="1:10" x14ac:dyDescent="0.3">
      <c r="A765" s="2" t="s">
        <v>1932</v>
      </c>
      <c r="B765" s="2" t="s">
        <v>4130</v>
      </c>
      <c r="C765" s="3">
        <v>0</v>
      </c>
      <c r="D765" s="54">
        <v>0</v>
      </c>
      <c r="E765" s="3">
        <v>51520.57</v>
      </c>
      <c r="F765" s="3">
        <v>51520.57</v>
      </c>
      <c r="G765" t="b">
        <v>1</v>
      </c>
      <c r="H765" t="b">
        <v>1</v>
      </c>
    </row>
    <row r="766" spans="1:10" x14ac:dyDescent="0.3">
      <c r="A766" s="2" t="s">
        <v>4065</v>
      </c>
      <c r="B766" s="2" t="s">
        <v>4117</v>
      </c>
      <c r="C766" s="3">
        <v>75000</v>
      </c>
      <c r="D766" s="54">
        <v>0</v>
      </c>
      <c r="E766" s="3">
        <v>0</v>
      </c>
      <c r="F766" s="54">
        <v>0</v>
      </c>
      <c r="G766" t="b">
        <v>1</v>
      </c>
      <c r="H766" t="b">
        <v>1</v>
      </c>
    </row>
    <row r="767" spans="1:10" x14ac:dyDescent="0.3">
      <c r="A767" s="2" t="s">
        <v>4116</v>
      </c>
      <c r="B767" s="2" t="s">
        <v>4118</v>
      </c>
      <c r="C767" s="3">
        <v>10000</v>
      </c>
      <c r="D767" s="3">
        <v>10000</v>
      </c>
      <c r="E767" s="3">
        <v>0</v>
      </c>
      <c r="F767" s="54">
        <v>0</v>
      </c>
      <c r="G767" t="b">
        <v>1</v>
      </c>
      <c r="H767" t="b">
        <v>1</v>
      </c>
    </row>
    <row r="768" spans="1:10" x14ac:dyDescent="0.3">
      <c r="A768" s="2" t="s">
        <v>1930</v>
      </c>
      <c r="B768" s="2" t="s">
        <v>4436</v>
      </c>
      <c r="C768" s="54">
        <v>0</v>
      </c>
      <c r="D768" s="54">
        <v>0</v>
      </c>
      <c r="E768" s="54">
        <v>0</v>
      </c>
      <c r="F768" s="54">
        <v>0</v>
      </c>
      <c r="G768" t="b">
        <v>1</v>
      </c>
      <c r="H768" t="b">
        <v>1</v>
      </c>
    </row>
    <row r="769" spans="1:8" x14ac:dyDescent="0.3">
      <c r="A769" s="2" t="s">
        <v>1929</v>
      </c>
      <c r="B769" s="2" t="s">
        <v>3909</v>
      </c>
      <c r="C769" s="3">
        <v>529041.87</v>
      </c>
      <c r="D769" s="3">
        <v>381957.49</v>
      </c>
      <c r="E769" s="3">
        <v>473794.41</v>
      </c>
      <c r="F769" s="3">
        <v>394782.41</v>
      </c>
      <c r="G769" t="b">
        <v>1</v>
      </c>
      <c r="H769" t="b">
        <v>1</v>
      </c>
    </row>
    <row r="770" spans="1:8" x14ac:dyDescent="0.3">
      <c r="A770" s="2" t="s">
        <v>1928</v>
      </c>
      <c r="B770" s="2" t="s">
        <v>3910</v>
      </c>
      <c r="C770" s="3">
        <v>116281.98</v>
      </c>
      <c r="D770" s="3">
        <v>97956.57</v>
      </c>
      <c r="E770" s="3">
        <v>96100.45</v>
      </c>
      <c r="F770" s="3">
        <v>82007.490000000005</v>
      </c>
      <c r="G770" t="b">
        <v>1</v>
      </c>
      <c r="H770" t="b">
        <v>1</v>
      </c>
    </row>
    <row r="771" spans="1:8" x14ac:dyDescent="0.3">
      <c r="A771" s="2" t="s">
        <v>1927</v>
      </c>
      <c r="B771" s="2" t="s">
        <v>3911</v>
      </c>
      <c r="C771" s="3">
        <v>71855.08</v>
      </c>
      <c r="D771" s="3">
        <v>69952</v>
      </c>
      <c r="E771" s="3">
        <v>105120.93</v>
      </c>
      <c r="F771" s="3">
        <v>104731.02</v>
      </c>
      <c r="G771" t="b">
        <v>1</v>
      </c>
      <c r="H771" t="b">
        <v>1</v>
      </c>
    </row>
    <row r="772" spans="1:8" x14ac:dyDescent="0.3">
      <c r="A772" s="2" t="s">
        <v>1926</v>
      </c>
      <c r="B772" s="2" t="s">
        <v>3912</v>
      </c>
      <c r="C772" s="3">
        <v>74102.31</v>
      </c>
      <c r="D772" s="3">
        <v>61950</v>
      </c>
      <c r="E772" s="3">
        <v>63551.64</v>
      </c>
      <c r="F772" s="3">
        <v>55865.84</v>
      </c>
      <c r="G772" t="b">
        <v>1</v>
      </c>
      <c r="H772" t="b">
        <v>1</v>
      </c>
    </row>
    <row r="773" spans="1:8" x14ac:dyDescent="0.3">
      <c r="A773" s="2" t="s">
        <v>1925</v>
      </c>
      <c r="B773" s="2" t="s">
        <v>3913</v>
      </c>
      <c r="C773" s="3">
        <v>100000</v>
      </c>
      <c r="D773" s="3">
        <v>100000</v>
      </c>
      <c r="E773" s="3">
        <v>122673.94</v>
      </c>
      <c r="F773" s="3">
        <v>122673.94</v>
      </c>
      <c r="G773" t="b">
        <v>1</v>
      </c>
      <c r="H773" t="b">
        <v>1</v>
      </c>
    </row>
    <row r="774" spans="1:8" x14ac:dyDescent="0.3">
      <c r="A774" s="2" t="s">
        <v>1924</v>
      </c>
      <c r="B774" s="2" t="s">
        <v>3914</v>
      </c>
      <c r="C774" s="3">
        <v>2865491.42</v>
      </c>
      <c r="D774" s="3">
        <v>2848576.05</v>
      </c>
      <c r="E774" s="3">
        <v>3639122.67</v>
      </c>
      <c r="F774" s="3">
        <v>320311.67999999999</v>
      </c>
      <c r="G774" t="b">
        <v>1</v>
      </c>
      <c r="H774" t="b">
        <v>1</v>
      </c>
    </row>
    <row r="775" spans="1:8" x14ac:dyDescent="0.3">
      <c r="A775" s="2" t="s">
        <v>1923</v>
      </c>
      <c r="B775" s="2" t="s">
        <v>3915</v>
      </c>
      <c r="C775" s="3">
        <v>0</v>
      </c>
      <c r="D775" s="3">
        <v>425</v>
      </c>
      <c r="E775" s="3">
        <v>1441362.47</v>
      </c>
      <c r="F775" s="3">
        <v>1441362.47</v>
      </c>
      <c r="G775" t="b">
        <v>1</v>
      </c>
      <c r="H775" t="b">
        <v>1</v>
      </c>
    </row>
    <row r="776" spans="1:8" x14ac:dyDescent="0.3">
      <c r="A776" s="2" t="s">
        <v>1921</v>
      </c>
      <c r="B776" s="2" t="s">
        <v>4119</v>
      </c>
      <c r="C776" s="3">
        <v>100000</v>
      </c>
      <c r="D776" s="54">
        <v>0</v>
      </c>
      <c r="E776" s="3">
        <v>131963.91</v>
      </c>
      <c r="F776" s="3">
        <v>131963.91</v>
      </c>
      <c r="G776" t="b">
        <v>1</v>
      </c>
      <c r="H776" t="b">
        <v>1</v>
      </c>
    </row>
    <row r="777" spans="1:8" x14ac:dyDescent="0.3">
      <c r="A777" s="2" t="s">
        <v>1920</v>
      </c>
      <c r="B777" s="2" t="s">
        <v>3916</v>
      </c>
      <c r="C777" s="3">
        <v>96978.66</v>
      </c>
      <c r="D777" s="3">
        <v>64849.08</v>
      </c>
      <c r="E777" s="3">
        <v>357280.7</v>
      </c>
      <c r="F777" s="3">
        <v>260302.04</v>
      </c>
      <c r="G777" t="b">
        <v>1</v>
      </c>
      <c r="H777" t="b">
        <v>1</v>
      </c>
    </row>
    <row r="778" spans="1:8" x14ac:dyDescent="0.3">
      <c r="A778" s="2" t="s">
        <v>1919</v>
      </c>
      <c r="B778" s="2" t="s">
        <v>3917</v>
      </c>
      <c r="C778" s="3">
        <v>0</v>
      </c>
      <c r="D778" s="54">
        <v>0</v>
      </c>
      <c r="E778" s="3">
        <v>737720.6</v>
      </c>
      <c r="F778" s="3">
        <v>737720.6</v>
      </c>
      <c r="G778" t="b">
        <v>1</v>
      </c>
      <c r="H778" t="b">
        <v>1</v>
      </c>
    </row>
    <row r="779" spans="1:8" x14ac:dyDescent="0.3">
      <c r="A779" s="2" t="s">
        <v>1918</v>
      </c>
      <c r="B779" s="2" t="s">
        <v>3918</v>
      </c>
      <c r="C779" s="3">
        <v>165000</v>
      </c>
      <c r="D779" s="3">
        <v>118246.3</v>
      </c>
      <c r="E779" s="3">
        <v>88234.880000000005</v>
      </c>
      <c r="F779" s="3">
        <v>88234.880000000005</v>
      </c>
      <c r="G779" t="b">
        <v>1</v>
      </c>
      <c r="H779" t="b">
        <v>1</v>
      </c>
    </row>
    <row r="780" spans="1:8" x14ac:dyDescent="0.3">
      <c r="A780" s="2" t="s">
        <v>4102</v>
      </c>
      <c r="B780" s="2" t="s">
        <v>4120</v>
      </c>
      <c r="C780" s="3">
        <v>1500000</v>
      </c>
      <c r="D780" s="3">
        <v>1245390.8799999999</v>
      </c>
      <c r="E780" s="3">
        <v>0</v>
      </c>
      <c r="F780" s="54">
        <v>0</v>
      </c>
      <c r="G780" t="b">
        <v>1</v>
      </c>
      <c r="H780" t="b">
        <v>1</v>
      </c>
    </row>
    <row r="781" spans="1:8" x14ac:dyDescent="0.3">
      <c r="A781" s="2" t="s">
        <v>4103</v>
      </c>
      <c r="B781" s="2" t="s">
        <v>4121</v>
      </c>
      <c r="C781" s="3">
        <v>350000</v>
      </c>
      <c r="D781" s="54">
        <v>0</v>
      </c>
      <c r="E781" s="3">
        <v>0</v>
      </c>
      <c r="F781" s="54">
        <v>0</v>
      </c>
      <c r="G781" t="b">
        <v>1</v>
      </c>
      <c r="H781" t="b">
        <v>1</v>
      </c>
    </row>
    <row r="782" spans="1:8" x14ac:dyDescent="0.3">
      <c r="A782" s="2" t="s">
        <v>4104</v>
      </c>
      <c r="B782" s="2" t="s">
        <v>4122</v>
      </c>
      <c r="C782" s="3">
        <v>100000</v>
      </c>
      <c r="D782" s="3">
        <v>6300.57</v>
      </c>
      <c r="E782" s="3">
        <v>0</v>
      </c>
      <c r="F782" s="54">
        <v>0</v>
      </c>
      <c r="G782" t="b">
        <v>1</v>
      </c>
      <c r="H782" t="b">
        <v>1</v>
      </c>
    </row>
    <row r="783" spans="1:8" x14ac:dyDescent="0.3">
      <c r="A783" s="2" t="s">
        <v>1917</v>
      </c>
      <c r="B783" s="2" t="s">
        <v>4133</v>
      </c>
      <c r="C783" s="3">
        <v>250000</v>
      </c>
      <c r="D783" s="3">
        <v>247146</v>
      </c>
      <c r="E783" s="3">
        <v>241641.97</v>
      </c>
      <c r="F783" s="3">
        <v>241641.97</v>
      </c>
      <c r="G783" t="b">
        <v>1</v>
      </c>
      <c r="H783" t="b">
        <v>1</v>
      </c>
    </row>
    <row r="784" spans="1:8" x14ac:dyDescent="0.3">
      <c r="A784" s="2" t="s">
        <v>1915</v>
      </c>
      <c r="B784" s="2" t="s">
        <v>4437</v>
      </c>
      <c r="C784" s="54">
        <v>0</v>
      </c>
      <c r="D784" s="54">
        <v>0</v>
      </c>
      <c r="E784" s="54">
        <v>0</v>
      </c>
      <c r="F784" s="54">
        <v>0</v>
      </c>
      <c r="G784" t="b">
        <v>1</v>
      </c>
      <c r="H784" t="b">
        <v>1</v>
      </c>
    </row>
    <row r="785" spans="1:8" x14ac:dyDescent="0.3">
      <c r="A785" s="2" t="s">
        <v>1914</v>
      </c>
      <c r="B785" s="2" t="s">
        <v>3919</v>
      </c>
      <c r="C785" s="3">
        <v>0</v>
      </c>
      <c r="D785" s="54">
        <v>0</v>
      </c>
      <c r="E785" s="3">
        <v>37835.89</v>
      </c>
      <c r="F785" s="3">
        <v>37835.89</v>
      </c>
      <c r="G785" t="b">
        <v>1</v>
      </c>
      <c r="H785" t="b">
        <v>1</v>
      </c>
    </row>
    <row r="786" spans="1:8" x14ac:dyDescent="0.3">
      <c r="A786" s="2" t="s">
        <v>3920</v>
      </c>
      <c r="B786" s="2" t="s">
        <v>4123</v>
      </c>
      <c r="C786" s="3">
        <v>65000</v>
      </c>
      <c r="D786" s="3">
        <v>59431.08</v>
      </c>
      <c r="E786" s="3">
        <v>54792.03</v>
      </c>
      <c r="F786" s="3">
        <v>54792.03</v>
      </c>
      <c r="G786" t="b">
        <v>1</v>
      </c>
      <c r="H786" t="b">
        <v>1</v>
      </c>
    </row>
    <row r="787" spans="1:8" x14ac:dyDescent="0.3">
      <c r="A787" s="2" t="s">
        <v>1912</v>
      </c>
      <c r="B787" s="2" t="s">
        <v>3921</v>
      </c>
      <c r="C787" s="3">
        <v>0</v>
      </c>
      <c r="D787" s="54">
        <v>0</v>
      </c>
      <c r="E787" s="3">
        <v>201182</v>
      </c>
      <c r="F787" s="3">
        <v>201182</v>
      </c>
      <c r="G787" t="b">
        <v>1</v>
      </c>
      <c r="H787" t="b">
        <v>1</v>
      </c>
    </row>
    <row r="788" spans="1:8" x14ac:dyDescent="0.3">
      <c r="A788" s="2" t="s">
        <v>1911</v>
      </c>
      <c r="B788" s="2" t="s">
        <v>3922</v>
      </c>
      <c r="C788" s="3">
        <v>0</v>
      </c>
      <c r="D788" s="3">
        <v>9800</v>
      </c>
      <c r="E788" s="3">
        <v>291816</v>
      </c>
      <c r="F788" s="3">
        <v>291816</v>
      </c>
      <c r="G788" t="b">
        <v>1</v>
      </c>
      <c r="H788" t="b">
        <v>1</v>
      </c>
    </row>
    <row r="789" spans="1:8" x14ac:dyDescent="0.3">
      <c r="A789" s="2" t="s">
        <v>4105</v>
      </c>
      <c r="B789" s="2" t="s">
        <v>4124</v>
      </c>
      <c r="C789" s="3">
        <v>110000</v>
      </c>
      <c r="D789" s="54">
        <v>0</v>
      </c>
      <c r="E789" s="3">
        <v>0</v>
      </c>
      <c r="F789" s="54">
        <v>0</v>
      </c>
      <c r="G789" t="b">
        <v>1</v>
      </c>
      <c r="H789" t="b">
        <v>1</v>
      </c>
    </row>
    <row r="790" spans="1:8" x14ac:dyDescent="0.3">
      <c r="A790" s="2" t="s">
        <v>1909</v>
      </c>
      <c r="B790" s="2" t="s">
        <v>4438</v>
      </c>
      <c r="C790" s="54">
        <v>0</v>
      </c>
      <c r="D790" s="54">
        <v>0</v>
      </c>
      <c r="E790" s="54">
        <v>0</v>
      </c>
      <c r="F790" s="54">
        <v>0</v>
      </c>
      <c r="G790" t="b">
        <v>1</v>
      </c>
      <c r="H790" t="b">
        <v>1</v>
      </c>
    </row>
    <row r="791" spans="1:8" x14ac:dyDescent="0.3">
      <c r="A791" s="2" t="s">
        <v>1908</v>
      </c>
      <c r="B791" s="2" t="s">
        <v>3923</v>
      </c>
      <c r="C791" s="3">
        <v>0</v>
      </c>
      <c r="D791" s="54">
        <v>0</v>
      </c>
      <c r="E791" s="3">
        <v>8070.89</v>
      </c>
      <c r="F791" s="3">
        <v>8070.31</v>
      </c>
      <c r="G791" t="b">
        <v>1</v>
      </c>
      <c r="H791" t="b">
        <v>1</v>
      </c>
    </row>
    <row r="792" spans="1:8" x14ac:dyDescent="0.3">
      <c r="A792" s="2" t="s">
        <v>1907</v>
      </c>
      <c r="B792" s="2" t="s">
        <v>4439</v>
      </c>
      <c r="C792" s="54">
        <v>0</v>
      </c>
      <c r="D792" s="54">
        <v>0</v>
      </c>
      <c r="E792" s="54">
        <v>0</v>
      </c>
      <c r="F792" s="54">
        <v>0</v>
      </c>
      <c r="G792" t="b">
        <v>1</v>
      </c>
      <c r="H792" t="b">
        <v>1</v>
      </c>
    </row>
    <row r="793" spans="1:8" x14ac:dyDescent="0.3">
      <c r="A793" s="2" t="s">
        <v>1906</v>
      </c>
      <c r="B793" s="2" t="s">
        <v>3924</v>
      </c>
      <c r="C793" s="3">
        <v>65000</v>
      </c>
      <c r="D793" s="3">
        <v>65213.31</v>
      </c>
      <c r="E793" s="3">
        <v>97000</v>
      </c>
      <c r="F793" s="3">
        <v>62526.63</v>
      </c>
      <c r="G793" t="b">
        <v>1</v>
      </c>
      <c r="H793" t="b">
        <v>1</v>
      </c>
    </row>
    <row r="794" spans="1:8" x14ac:dyDescent="0.3">
      <c r="A794" s="2" t="s">
        <v>1905</v>
      </c>
      <c r="B794" s="2" t="s">
        <v>3925</v>
      </c>
      <c r="C794" s="3">
        <v>0</v>
      </c>
      <c r="D794" s="54">
        <v>0</v>
      </c>
      <c r="E794" s="3">
        <v>25702</v>
      </c>
      <c r="F794" s="3">
        <v>25702</v>
      </c>
      <c r="G794" t="b">
        <v>1</v>
      </c>
      <c r="H794" t="b">
        <v>1</v>
      </c>
    </row>
    <row r="795" spans="1:8" x14ac:dyDescent="0.3">
      <c r="A795" s="2" t="s">
        <v>1904</v>
      </c>
      <c r="B795" s="2" t="s">
        <v>3926</v>
      </c>
      <c r="C795" s="3">
        <v>90009.57</v>
      </c>
      <c r="D795" s="3">
        <v>37856.43</v>
      </c>
      <c r="E795" s="3">
        <v>177990.43</v>
      </c>
      <c r="F795" s="3">
        <v>177990.43</v>
      </c>
      <c r="G795" t="b">
        <v>1</v>
      </c>
      <c r="H795" t="b">
        <v>1</v>
      </c>
    </row>
    <row r="796" spans="1:8" x14ac:dyDescent="0.3">
      <c r="A796" s="2" t="s">
        <v>4106</v>
      </c>
      <c r="B796" s="2" t="s">
        <v>4125</v>
      </c>
      <c r="C796" s="3">
        <v>10000</v>
      </c>
      <c r="D796" s="3">
        <v>6324.85</v>
      </c>
      <c r="E796" s="3">
        <v>0</v>
      </c>
      <c r="F796" s="54">
        <v>0</v>
      </c>
      <c r="G796" t="b">
        <v>1</v>
      </c>
      <c r="H796" t="b">
        <v>1</v>
      </c>
    </row>
    <row r="797" spans="1:8" x14ac:dyDescent="0.3">
      <c r="A797" s="2" t="s">
        <v>4107</v>
      </c>
      <c r="B797" s="2" t="s">
        <v>4126</v>
      </c>
      <c r="C797" s="3">
        <v>143000</v>
      </c>
      <c r="D797" s="3">
        <v>142974</v>
      </c>
      <c r="E797" s="3">
        <v>0</v>
      </c>
      <c r="F797" s="54">
        <v>0</v>
      </c>
      <c r="G797" t="b">
        <v>1</v>
      </c>
      <c r="H797" t="b">
        <v>1</v>
      </c>
    </row>
    <row r="798" spans="1:8" x14ac:dyDescent="0.3">
      <c r="A798" s="2" t="s">
        <v>1903</v>
      </c>
      <c r="B798" s="2" t="s">
        <v>4440</v>
      </c>
      <c r="C798" s="54">
        <v>0</v>
      </c>
      <c r="D798" s="54">
        <v>0</v>
      </c>
      <c r="E798" s="54">
        <v>0</v>
      </c>
      <c r="F798" s="54">
        <v>0</v>
      </c>
      <c r="G798" t="b">
        <v>1</v>
      </c>
      <c r="H798" t="b">
        <v>1</v>
      </c>
    </row>
    <row r="799" spans="1:8" x14ac:dyDescent="0.3">
      <c r="A799" s="2" t="s">
        <v>1902</v>
      </c>
      <c r="B799" s="2" t="s">
        <v>3927</v>
      </c>
      <c r="C799" s="3">
        <v>81875</v>
      </c>
      <c r="D799" s="3">
        <v>81525.78</v>
      </c>
      <c r="E799" s="3">
        <v>18125</v>
      </c>
      <c r="F799" s="3">
        <v>18125</v>
      </c>
      <c r="G799" t="b">
        <v>1</v>
      </c>
      <c r="H799" t="b">
        <v>1</v>
      </c>
    </row>
    <row r="800" spans="1:8" x14ac:dyDescent="0.3">
      <c r="A800" s="2" t="s">
        <v>1901</v>
      </c>
      <c r="B800" s="2" t="s">
        <v>1684</v>
      </c>
      <c r="C800" s="3">
        <v>72000</v>
      </c>
      <c r="D800" s="54">
        <v>0</v>
      </c>
      <c r="E800" s="3">
        <v>137136.38</v>
      </c>
      <c r="F800" s="3">
        <v>137136.38</v>
      </c>
      <c r="G800" t="b">
        <v>1</v>
      </c>
      <c r="H800" t="b">
        <v>1</v>
      </c>
    </row>
    <row r="801" spans="1:8" x14ac:dyDescent="0.3">
      <c r="A801" s="2" t="s">
        <v>4127</v>
      </c>
      <c r="B801" s="2" t="s">
        <v>4128</v>
      </c>
      <c r="C801" s="3">
        <v>72000</v>
      </c>
      <c r="D801" s="54">
        <v>0</v>
      </c>
      <c r="E801" s="3">
        <v>0</v>
      </c>
      <c r="F801" s="54">
        <v>0</v>
      </c>
      <c r="G801" t="b">
        <v>1</v>
      </c>
      <c r="H801" t="b">
        <v>1</v>
      </c>
    </row>
    <row r="802" spans="1:8" x14ac:dyDescent="0.3">
      <c r="A802" s="2" t="s">
        <v>1900</v>
      </c>
      <c r="B802" s="2" t="s">
        <v>1685</v>
      </c>
      <c r="C802" s="3">
        <v>19500</v>
      </c>
      <c r="D802" s="54">
        <v>0</v>
      </c>
      <c r="E802" s="3">
        <v>127144</v>
      </c>
      <c r="F802" s="3">
        <v>127144</v>
      </c>
      <c r="G802" t="b">
        <v>1</v>
      </c>
      <c r="H802" t="b">
        <v>1</v>
      </c>
    </row>
    <row r="803" spans="1:8" x14ac:dyDescent="0.3">
      <c r="A803" s="2" t="s">
        <v>1899</v>
      </c>
      <c r="B803" s="2" t="s">
        <v>1686</v>
      </c>
      <c r="C803" s="3">
        <v>16350</v>
      </c>
      <c r="D803" s="54">
        <v>0</v>
      </c>
      <c r="E803" s="3">
        <v>15657</v>
      </c>
      <c r="F803" s="3">
        <v>15657</v>
      </c>
      <c r="G803" t="b">
        <v>1</v>
      </c>
      <c r="H803" t="b">
        <v>1</v>
      </c>
    </row>
    <row r="804" spans="1:8" x14ac:dyDescent="0.3">
      <c r="A804" s="2" t="s">
        <v>1898</v>
      </c>
      <c r="B804" s="2" t="s">
        <v>3928</v>
      </c>
      <c r="C804" s="3">
        <v>0</v>
      </c>
      <c r="D804" s="54">
        <v>0</v>
      </c>
      <c r="E804" s="3">
        <v>320788.74</v>
      </c>
      <c r="F804" s="3">
        <v>320788.74</v>
      </c>
      <c r="G804" t="b">
        <v>1</v>
      </c>
      <c r="H804" t="b">
        <v>1</v>
      </c>
    </row>
    <row r="805" spans="1:8" x14ac:dyDescent="0.3">
      <c r="A805" s="2" t="s">
        <v>4108</v>
      </c>
      <c r="B805" s="2" t="s">
        <v>4129</v>
      </c>
      <c r="C805" s="3">
        <v>20000</v>
      </c>
      <c r="D805" s="3">
        <v>19933.759999999998</v>
      </c>
      <c r="E805" s="3">
        <v>0</v>
      </c>
      <c r="F805" s="54">
        <v>0</v>
      </c>
      <c r="G805" t="b">
        <v>1</v>
      </c>
      <c r="H805" t="b">
        <v>1</v>
      </c>
    </row>
    <row r="806" spans="1:8" x14ac:dyDescent="0.3">
      <c r="A806" s="2" t="s">
        <v>1896</v>
      </c>
      <c r="B806" s="2" t="s">
        <v>3929</v>
      </c>
      <c r="C806" s="3">
        <v>1771672.44</v>
      </c>
      <c r="D806" s="3">
        <v>1771672.44</v>
      </c>
      <c r="E806" s="3">
        <v>1410294.33</v>
      </c>
      <c r="F806" s="3">
        <v>1410294.33</v>
      </c>
      <c r="G806" t="b">
        <v>1</v>
      </c>
      <c r="H806" t="b">
        <v>1</v>
      </c>
    </row>
    <row r="807" spans="1:8" x14ac:dyDescent="0.3">
      <c r="A807" s="2" t="s">
        <v>1895</v>
      </c>
      <c r="B807" s="2" t="s">
        <v>3930</v>
      </c>
      <c r="C807" s="3">
        <v>1776979.93</v>
      </c>
      <c r="D807" s="54">
        <v>0</v>
      </c>
      <c r="E807" s="3">
        <v>501523.76</v>
      </c>
      <c r="F807" s="54">
        <v>0</v>
      </c>
      <c r="G807" t="b">
        <v>1</v>
      </c>
      <c r="H807" t="b">
        <v>1</v>
      </c>
    </row>
    <row r="808" spans="1:8" x14ac:dyDescent="0.3">
      <c r="A808" s="2" t="s">
        <v>1894</v>
      </c>
      <c r="B808" s="2" t="s">
        <v>32</v>
      </c>
      <c r="C808" s="3">
        <v>0</v>
      </c>
      <c r="D808" s="3">
        <v>58609.87</v>
      </c>
      <c r="E808" s="3">
        <v>3600</v>
      </c>
      <c r="F808" s="3">
        <v>188912.74</v>
      </c>
      <c r="G808" t="b">
        <v>1</v>
      </c>
      <c r="H808" t="b">
        <v>1</v>
      </c>
    </row>
    <row r="809" spans="1:8" x14ac:dyDescent="0.3">
      <c r="A809" s="31" t="s">
        <v>384</v>
      </c>
      <c r="B809" s="31" t="s">
        <v>3931</v>
      </c>
      <c r="C809" s="32">
        <f>SUMIF(G755:G808, TRUE, C755:C808)</f>
        <v>12464262.26</v>
      </c>
      <c r="D809" s="32">
        <f>SUMIF(G755:G808, TRUE, D755:D808)</f>
        <v>7596183.7199999997</v>
      </c>
      <c r="E809" s="32">
        <f>SUMIF(G755:G808, TRUE, E755:E808)</f>
        <v>14050638.740000002</v>
      </c>
      <c r="F809" s="32">
        <f>SUMIF(G755:G808, TRUE, F755:F808)</f>
        <v>10182983.449999997</v>
      </c>
      <c r="G809" t="b">
        <v>0</v>
      </c>
      <c r="H809" t="b">
        <v>0</v>
      </c>
    </row>
    <row r="810" spans="1:8" x14ac:dyDescent="0.3">
      <c r="A810" t="s">
        <v>385</v>
      </c>
    </row>
    <row r="811" spans="1:8" x14ac:dyDescent="0.3">
      <c r="A811" s="2" t="s">
        <v>3932</v>
      </c>
      <c r="B811" s="2" t="s">
        <v>3215</v>
      </c>
      <c r="C811" s="3">
        <v>0</v>
      </c>
      <c r="D811" s="3">
        <v>19.63</v>
      </c>
      <c r="E811" s="3">
        <v>0</v>
      </c>
      <c r="F811" s="54">
        <v>0</v>
      </c>
      <c r="G811" t="b">
        <v>1</v>
      </c>
      <c r="H811" t="b">
        <v>1</v>
      </c>
    </row>
    <row r="812" spans="1:8" x14ac:dyDescent="0.3">
      <c r="A812" s="31" t="s">
        <v>384</v>
      </c>
      <c r="B812" s="31" t="s">
        <v>3933</v>
      </c>
      <c r="C812" s="32">
        <f>SUMIF(G810:G811, TRUE, C810:C811)</f>
        <v>0</v>
      </c>
      <c r="D812" s="32">
        <f>SUMIF(G810:G811, TRUE, D810:D811)</f>
        <v>19.63</v>
      </c>
      <c r="E812" s="32">
        <f>SUMIF(G810:G811, TRUE, E810:E811)</f>
        <v>0</v>
      </c>
      <c r="F812" s="32">
        <f>SUMIF(G810:G811, TRUE, F810:F811)</f>
        <v>0</v>
      </c>
      <c r="G812" t="b">
        <v>0</v>
      </c>
      <c r="H812" t="b">
        <v>0</v>
      </c>
    </row>
    <row r="813" spans="1:8" x14ac:dyDescent="0.3">
      <c r="A813" t="s">
        <v>385</v>
      </c>
    </row>
    <row r="814" spans="1:8" x14ac:dyDescent="0.3">
      <c r="A814" s="2" t="s">
        <v>4441</v>
      </c>
      <c r="B814" s="2" t="s">
        <v>3215</v>
      </c>
      <c r="C814" s="3">
        <v>0</v>
      </c>
      <c r="D814" s="3">
        <v>0.51</v>
      </c>
      <c r="E814" s="3">
        <v>0</v>
      </c>
      <c r="F814" s="3">
        <v>32.04</v>
      </c>
      <c r="G814" t="b">
        <v>1</v>
      </c>
      <c r="H814" t="b">
        <v>1</v>
      </c>
    </row>
    <row r="815" spans="1:8" x14ac:dyDescent="0.3">
      <c r="A815" s="31" t="s">
        <v>384</v>
      </c>
      <c r="B815" s="31" t="s">
        <v>4442</v>
      </c>
      <c r="C815" s="32">
        <f>SUMIF(G813:G814, TRUE, C813:C814)</f>
        <v>0</v>
      </c>
      <c r="D815" s="32">
        <f>SUMIF(G813:G814, TRUE, D813:D814)</f>
        <v>0.51</v>
      </c>
      <c r="E815" s="32">
        <f>SUMIF(G813:G814, TRUE, E813:E814)</f>
        <v>0</v>
      </c>
      <c r="F815" s="32">
        <f>SUMIF(G813:G814, TRUE, F813:F814)</f>
        <v>32.04</v>
      </c>
      <c r="G815" t="b">
        <v>0</v>
      </c>
      <c r="H815" t="b">
        <v>0</v>
      </c>
    </row>
    <row r="816" spans="1:8" x14ac:dyDescent="0.3">
      <c r="A816" t="s">
        <v>385</v>
      </c>
    </row>
    <row r="817" spans="1:8" x14ac:dyDescent="0.3">
      <c r="A817" s="2" t="s">
        <v>1885</v>
      </c>
      <c r="B817" s="2" t="s">
        <v>4447</v>
      </c>
      <c r="C817" s="54">
        <v>0</v>
      </c>
      <c r="D817" s="54">
        <v>0</v>
      </c>
      <c r="E817" s="54">
        <v>0</v>
      </c>
      <c r="F817" s="54">
        <v>0</v>
      </c>
      <c r="G817" t="b">
        <v>1</v>
      </c>
      <c r="H817" t="b">
        <v>1</v>
      </c>
    </row>
    <row r="818" spans="1:8" x14ac:dyDescent="0.3">
      <c r="A818" s="2" t="s">
        <v>1835</v>
      </c>
      <c r="B818" s="2" t="s">
        <v>4448</v>
      </c>
      <c r="C818" s="3">
        <v>0</v>
      </c>
      <c r="D818" s="3">
        <v>4167.45</v>
      </c>
      <c r="E818" s="3">
        <v>0</v>
      </c>
      <c r="F818" s="54">
        <v>0</v>
      </c>
      <c r="G818" t="b">
        <v>1</v>
      </c>
      <c r="H818" t="b">
        <v>1</v>
      </c>
    </row>
    <row r="819" spans="1:8" x14ac:dyDescent="0.3">
      <c r="A819" s="31" t="s">
        <v>384</v>
      </c>
      <c r="B819" s="31" t="s">
        <v>4449</v>
      </c>
      <c r="C819" s="32">
        <f>SUMIF(G816:G818, TRUE, C816:C818)</f>
        <v>0</v>
      </c>
      <c r="D819" s="32">
        <f>SUMIF(G816:G818, TRUE, D816:D818)</f>
        <v>4167.45</v>
      </c>
      <c r="E819" s="32">
        <f>SUMIF(G816:G818, TRUE, E816:E818)</f>
        <v>0</v>
      </c>
      <c r="F819" s="32">
        <f>SUMIF(G816:G818, TRUE, F816:F818)</f>
        <v>0</v>
      </c>
      <c r="G819" t="b">
        <v>0</v>
      </c>
      <c r="H819" t="b">
        <v>0</v>
      </c>
    </row>
    <row r="820" spans="1:8" x14ac:dyDescent="0.3">
      <c r="A820" t="s">
        <v>385</v>
      </c>
    </row>
    <row r="821" spans="1:8" x14ac:dyDescent="0.3">
      <c r="A821" s="2" t="s">
        <v>3934</v>
      </c>
      <c r="B821" s="2" t="s">
        <v>3935</v>
      </c>
      <c r="C821" s="3">
        <v>0</v>
      </c>
      <c r="D821" s="3">
        <v>204.16</v>
      </c>
      <c r="E821" s="3">
        <v>0</v>
      </c>
      <c r="F821" s="3">
        <v>187.88</v>
      </c>
      <c r="G821" t="b">
        <v>1</v>
      </c>
      <c r="H821" t="b">
        <v>1</v>
      </c>
    </row>
    <row r="822" spans="1:8" x14ac:dyDescent="0.3">
      <c r="A822" s="2" t="s">
        <v>3936</v>
      </c>
      <c r="B822" s="2" t="s">
        <v>3937</v>
      </c>
      <c r="C822" s="3">
        <v>883502.24</v>
      </c>
      <c r="D822" s="3">
        <v>361002.23999999999</v>
      </c>
      <c r="E822" s="3">
        <v>994527.49</v>
      </c>
      <c r="F822" s="3">
        <v>995578</v>
      </c>
      <c r="G822" t="b">
        <v>1</v>
      </c>
      <c r="H822" t="b">
        <v>1</v>
      </c>
    </row>
    <row r="823" spans="1:8" x14ac:dyDescent="0.3">
      <c r="A823" s="2" t="s">
        <v>3938</v>
      </c>
      <c r="B823" s="2" t="s">
        <v>3939</v>
      </c>
      <c r="C823" s="3">
        <v>182387.5</v>
      </c>
      <c r="D823" s="3">
        <v>157693.76000000001</v>
      </c>
      <c r="E823" s="3">
        <v>199896.66</v>
      </c>
      <c r="F823" s="3">
        <v>202896.17</v>
      </c>
      <c r="G823" t="b">
        <v>1</v>
      </c>
      <c r="H823" t="b">
        <v>1</v>
      </c>
    </row>
    <row r="824" spans="1:8" x14ac:dyDescent="0.3">
      <c r="A824" s="2" t="s">
        <v>3940</v>
      </c>
      <c r="B824" s="2" t="s">
        <v>3941</v>
      </c>
      <c r="C824" s="3">
        <v>4656378.7699999996</v>
      </c>
      <c r="D824" s="3">
        <v>3938397.48</v>
      </c>
      <c r="E824" s="3">
        <v>4645058.13</v>
      </c>
      <c r="F824" s="3">
        <v>4641796.16</v>
      </c>
      <c r="G824" t="b">
        <v>1</v>
      </c>
      <c r="H824" t="b">
        <v>1</v>
      </c>
    </row>
    <row r="825" spans="1:8" x14ac:dyDescent="0.3">
      <c r="A825" s="31" t="s">
        <v>384</v>
      </c>
      <c r="B825" s="31" t="s">
        <v>3942</v>
      </c>
      <c r="C825" s="32">
        <f>SUMIF(G820:G824, TRUE, C820:C824)</f>
        <v>5722268.5099999998</v>
      </c>
      <c r="D825" s="32">
        <f>SUMIF(G820:G824, TRUE, D820:D824)</f>
        <v>4457297.6399999997</v>
      </c>
      <c r="E825" s="32">
        <f>SUMIF(G820:G824, TRUE, E820:E824)</f>
        <v>5839482.2799999993</v>
      </c>
      <c r="F825" s="32">
        <f>SUMIF(G820:G824, TRUE, F820:F824)</f>
        <v>5840458.21</v>
      </c>
      <c r="G825" t="b">
        <v>0</v>
      </c>
      <c r="H825" t="b">
        <v>0</v>
      </c>
    </row>
    <row r="826" spans="1:8" x14ac:dyDescent="0.3">
      <c r="A826" t="s">
        <v>385</v>
      </c>
    </row>
    <row r="827" spans="1:8" x14ac:dyDescent="0.3">
      <c r="A827" s="2" t="s">
        <v>1833</v>
      </c>
      <c r="B827" s="2" t="s">
        <v>3943</v>
      </c>
      <c r="C827" s="54">
        <v>0</v>
      </c>
      <c r="D827" s="54">
        <v>0</v>
      </c>
      <c r="E827" s="54">
        <v>0</v>
      </c>
      <c r="F827" s="54">
        <v>0</v>
      </c>
      <c r="G827" t="b">
        <v>1</v>
      </c>
      <c r="H827" t="b">
        <v>1</v>
      </c>
    </row>
    <row r="828" spans="1:8" x14ac:dyDescent="0.3">
      <c r="A828" s="2" t="s">
        <v>1831</v>
      </c>
      <c r="B828" s="2" t="s">
        <v>3944</v>
      </c>
      <c r="C828" s="3">
        <v>400000</v>
      </c>
      <c r="D828" s="54">
        <v>0</v>
      </c>
      <c r="E828" s="3">
        <v>385000</v>
      </c>
      <c r="F828" s="3">
        <v>385000</v>
      </c>
      <c r="G828" t="b">
        <v>1</v>
      </c>
      <c r="H828" t="b">
        <v>1</v>
      </c>
    </row>
    <row r="829" spans="1:8" x14ac:dyDescent="0.3">
      <c r="A829" s="2" t="s">
        <v>1830</v>
      </c>
      <c r="B829" s="2" t="s">
        <v>3945</v>
      </c>
      <c r="C829" s="3">
        <v>0</v>
      </c>
      <c r="D829" s="54">
        <v>0</v>
      </c>
      <c r="E829" s="3">
        <v>44118</v>
      </c>
      <c r="F829" s="3">
        <v>44118</v>
      </c>
      <c r="G829" t="b">
        <v>1</v>
      </c>
      <c r="H829" t="b">
        <v>1</v>
      </c>
    </row>
    <row r="830" spans="1:8" x14ac:dyDescent="0.3">
      <c r="A830" s="2" t="s">
        <v>1828</v>
      </c>
      <c r="B830" s="2" t="s">
        <v>3946</v>
      </c>
      <c r="C830" s="3">
        <v>35000</v>
      </c>
      <c r="D830" s="3">
        <v>3500</v>
      </c>
      <c r="E830" s="3">
        <v>35000</v>
      </c>
      <c r="F830" s="3">
        <v>35000</v>
      </c>
      <c r="G830" t="b">
        <v>1</v>
      </c>
      <c r="H830" t="b">
        <v>1</v>
      </c>
    </row>
    <row r="831" spans="1:8" x14ac:dyDescent="0.3">
      <c r="A831" s="2" t="s">
        <v>1826</v>
      </c>
      <c r="B831" s="2" t="s">
        <v>349</v>
      </c>
      <c r="C831" s="3">
        <v>215000</v>
      </c>
      <c r="D831" s="54">
        <v>0</v>
      </c>
      <c r="E831" s="3">
        <v>215000</v>
      </c>
      <c r="F831" s="3">
        <v>215000</v>
      </c>
      <c r="G831" t="b">
        <v>1</v>
      </c>
      <c r="H831" t="b">
        <v>1</v>
      </c>
    </row>
    <row r="832" spans="1:8" x14ac:dyDescent="0.3">
      <c r="A832" s="2" t="s">
        <v>4066</v>
      </c>
      <c r="B832" s="2" t="s">
        <v>4333</v>
      </c>
      <c r="C832" s="3">
        <v>46000</v>
      </c>
      <c r="D832" s="3">
        <v>46000</v>
      </c>
      <c r="E832" s="3">
        <v>0</v>
      </c>
      <c r="F832" s="54">
        <v>0</v>
      </c>
      <c r="G832" t="b">
        <v>1</v>
      </c>
      <c r="H832" t="b">
        <v>1</v>
      </c>
    </row>
    <row r="833" spans="1:8" x14ac:dyDescent="0.3">
      <c r="A833" s="2" t="s">
        <v>1825</v>
      </c>
      <c r="B833" s="2" t="s">
        <v>3947</v>
      </c>
      <c r="C833" s="3">
        <v>0</v>
      </c>
      <c r="D833" s="54">
        <v>0</v>
      </c>
      <c r="E833" s="3">
        <v>132317.9</v>
      </c>
      <c r="F833" s="3">
        <v>132317.9</v>
      </c>
      <c r="G833" t="b">
        <v>1</v>
      </c>
      <c r="H833" t="b">
        <v>1</v>
      </c>
    </row>
    <row r="834" spans="1:8" x14ac:dyDescent="0.3">
      <c r="A834" s="2" t="s">
        <v>1824</v>
      </c>
      <c r="B834" s="2" t="s">
        <v>4443</v>
      </c>
      <c r="C834" s="54">
        <v>0</v>
      </c>
      <c r="D834" s="54">
        <v>0</v>
      </c>
      <c r="E834" s="54">
        <v>0</v>
      </c>
      <c r="F834" s="54">
        <v>0</v>
      </c>
      <c r="G834" t="b">
        <v>1</v>
      </c>
      <c r="H834" t="b">
        <v>1</v>
      </c>
    </row>
    <row r="835" spans="1:8" x14ac:dyDescent="0.3">
      <c r="A835" s="2" t="s">
        <v>1822</v>
      </c>
      <c r="B835" s="2" t="s">
        <v>3948</v>
      </c>
      <c r="C835" s="3">
        <v>126750</v>
      </c>
      <c r="D835" s="3">
        <v>63375</v>
      </c>
      <c r="E835" s="3">
        <v>140225</v>
      </c>
      <c r="F835" s="3">
        <v>140225</v>
      </c>
      <c r="G835" t="b">
        <v>1</v>
      </c>
      <c r="H835" t="b">
        <v>1</v>
      </c>
    </row>
    <row r="836" spans="1:8" x14ac:dyDescent="0.3">
      <c r="A836" s="2" t="s">
        <v>1821</v>
      </c>
      <c r="B836" s="2" t="s">
        <v>3949</v>
      </c>
      <c r="C836" s="3">
        <v>0</v>
      </c>
      <c r="D836" s="54">
        <v>0</v>
      </c>
      <c r="E836" s="3">
        <v>5110.34</v>
      </c>
      <c r="F836" s="3">
        <v>5110.34</v>
      </c>
      <c r="G836" t="b">
        <v>1</v>
      </c>
      <c r="H836" t="b">
        <v>1</v>
      </c>
    </row>
    <row r="837" spans="1:8" x14ac:dyDescent="0.3">
      <c r="A837" s="2" t="s">
        <v>1819</v>
      </c>
      <c r="B837" s="2" t="s">
        <v>3950</v>
      </c>
      <c r="C837" s="3">
        <v>6125</v>
      </c>
      <c r="D837" s="54">
        <v>0</v>
      </c>
      <c r="E837" s="3">
        <v>7875</v>
      </c>
      <c r="F837" s="3">
        <v>7875</v>
      </c>
      <c r="G837" t="b">
        <v>1</v>
      </c>
      <c r="H837" t="b">
        <v>1</v>
      </c>
    </row>
    <row r="838" spans="1:8" x14ac:dyDescent="0.3">
      <c r="A838" s="2" t="s">
        <v>1817</v>
      </c>
      <c r="B838" s="2" t="s">
        <v>350</v>
      </c>
      <c r="C838" s="3">
        <v>27193.75</v>
      </c>
      <c r="D838" s="54">
        <v>0</v>
      </c>
      <c r="E838" s="3">
        <v>29881.25</v>
      </c>
      <c r="F838" s="3">
        <v>29881.25</v>
      </c>
      <c r="G838" t="b">
        <v>1</v>
      </c>
      <c r="H838" t="b">
        <v>1</v>
      </c>
    </row>
    <row r="839" spans="1:8" x14ac:dyDescent="0.3">
      <c r="A839" s="2" t="s">
        <v>4067</v>
      </c>
      <c r="B839" s="2" t="s">
        <v>4334</v>
      </c>
      <c r="C839" s="3">
        <v>27433.49</v>
      </c>
      <c r="D839" s="3">
        <v>18858.490000000002</v>
      </c>
      <c r="E839" s="3">
        <v>0</v>
      </c>
      <c r="F839" s="54">
        <v>0</v>
      </c>
      <c r="G839" t="b">
        <v>1</v>
      </c>
      <c r="H839" t="b">
        <v>1</v>
      </c>
    </row>
    <row r="840" spans="1:8" x14ac:dyDescent="0.3">
      <c r="A840" s="2" t="s">
        <v>1815</v>
      </c>
      <c r="B840" s="2" t="s">
        <v>4444</v>
      </c>
      <c r="C840" s="54">
        <v>0</v>
      </c>
      <c r="D840" s="54">
        <v>0</v>
      </c>
      <c r="E840" s="54">
        <v>0</v>
      </c>
      <c r="F840" s="54">
        <v>0</v>
      </c>
      <c r="G840" t="b">
        <v>1</v>
      </c>
      <c r="H840" t="b">
        <v>1</v>
      </c>
    </row>
    <row r="841" spans="1:8" x14ac:dyDescent="0.3">
      <c r="A841" s="2" t="s">
        <v>1814</v>
      </c>
      <c r="B841" s="2" t="s">
        <v>3951</v>
      </c>
      <c r="C841" s="3">
        <v>25000</v>
      </c>
      <c r="D841" s="3">
        <v>25000</v>
      </c>
      <c r="E841" s="3">
        <v>45882</v>
      </c>
      <c r="F841" s="3">
        <v>45882</v>
      </c>
      <c r="G841" t="b">
        <v>1</v>
      </c>
      <c r="H841" t="b">
        <v>1</v>
      </c>
    </row>
    <row r="842" spans="1:8" x14ac:dyDescent="0.3">
      <c r="A842" s="2" t="s">
        <v>1813</v>
      </c>
      <c r="B842" s="2" t="s">
        <v>3952</v>
      </c>
      <c r="C842" s="3">
        <v>105000</v>
      </c>
      <c r="D842" s="3">
        <v>334268.75</v>
      </c>
      <c r="E842" s="3">
        <v>100000</v>
      </c>
      <c r="F842" s="3">
        <v>100000</v>
      </c>
      <c r="G842" t="b">
        <v>1</v>
      </c>
      <c r="H842" t="b">
        <v>1</v>
      </c>
    </row>
    <row r="843" spans="1:8" x14ac:dyDescent="0.3">
      <c r="A843" s="2" t="s">
        <v>1812</v>
      </c>
      <c r="B843" s="2" t="s">
        <v>4445</v>
      </c>
      <c r="C843" s="54">
        <v>0</v>
      </c>
      <c r="D843" s="54">
        <v>0</v>
      </c>
      <c r="E843" s="54">
        <v>0</v>
      </c>
      <c r="F843" s="54">
        <v>0</v>
      </c>
      <c r="G843" t="b">
        <v>1</v>
      </c>
      <c r="H843" t="b">
        <v>1</v>
      </c>
    </row>
    <row r="844" spans="1:8" x14ac:dyDescent="0.3">
      <c r="A844" s="2" t="s">
        <v>1811</v>
      </c>
      <c r="B844" s="2" t="s">
        <v>3953</v>
      </c>
      <c r="C844" s="3">
        <v>8812.5</v>
      </c>
      <c r="D844" s="3">
        <v>4593.76</v>
      </c>
      <c r="E844" s="3">
        <v>5314.66</v>
      </c>
      <c r="F844" s="3">
        <v>5314.66</v>
      </c>
      <c r="G844" t="b">
        <v>1</v>
      </c>
      <c r="H844" t="b">
        <v>1</v>
      </c>
    </row>
    <row r="845" spans="1:8" x14ac:dyDescent="0.3">
      <c r="A845" s="2" t="s">
        <v>1810</v>
      </c>
      <c r="B845" s="2" t="s">
        <v>3954</v>
      </c>
      <c r="C845" s="3">
        <v>43575</v>
      </c>
      <c r="D845" s="3">
        <v>23100</v>
      </c>
      <c r="E845" s="3">
        <v>48700</v>
      </c>
      <c r="F845" s="3">
        <v>48700</v>
      </c>
      <c r="G845" t="b">
        <v>1</v>
      </c>
      <c r="H845" t="b">
        <v>1</v>
      </c>
    </row>
    <row r="846" spans="1:8" x14ac:dyDescent="0.3">
      <c r="A846" s="2" t="s">
        <v>1809</v>
      </c>
      <c r="B846" s="2" t="s">
        <v>4446</v>
      </c>
      <c r="C846" s="54">
        <v>0</v>
      </c>
      <c r="D846" s="54">
        <v>0</v>
      </c>
      <c r="E846" s="54">
        <v>0</v>
      </c>
      <c r="F846" s="54">
        <v>0</v>
      </c>
      <c r="G846" t="b">
        <v>1</v>
      </c>
      <c r="H846" t="b">
        <v>1</v>
      </c>
    </row>
    <row r="847" spans="1:8" x14ac:dyDescent="0.3">
      <c r="A847" s="2" t="s">
        <v>1807</v>
      </c>
      <c r="B847" s="2" t="s">
        <v>3955</v>
      </c>
      <c r="C847" s="3">
        <v>0</v>
      </c>
      <c r="D847" s="3">
        <v>240000</v>
      </c>
      <c r="E847" s="3">
        <v>235000</v>
      </c>
      <c r="F847" s="3">
        <v>235000</v>
      </c>
      <c r="G847" t="b">
        <v>1</v>
      </c>
      <c r="H847" t="b">
        <v>1</v>
      </c>
    </row>
    <row r="848" spans="1:8" x14ac:dyDescent="0.3">
      <c r="A848" s="2" t="s">
        <v>4068</v>
      </c>
      <c r="B848" s="2" t="s">
        <v>4071</v>
      </c>
      <c r="C848" s="3">
        <v>240000</v>
      </c>
      <c r="D848" s="54">
        <v>0</v>
      </c>
      <c r="E848" s="3">
        <v>0</v>
      </c>
      <c r="F848" s="54">
        <v>0</v>
      </c>
      <c r="G848" t="b">
        <v>1</v>
      </c>
      <c r="H848" t="b">
        <v>1</v>
      </c>
    </row>
    <row r="849" spans="1:8" x14ac:dyDescent="0.3">
      <c r="A849" s="2" t="s">
        <v>1804</v>
      </c>
      <c r="B849" s="2" t="s">
        <v>3956</v>
      </c>
      <c r="C849" s="3">
        <v>0</v>
      </c>
      <c r="D849" s="3">
        <v>40000</v>
      </c>
      <c r="E849" s="3">
        <v>40000</v>
      </c>
      <c r="F849" s="3">
        <v>40000</v>
      </c>
      <c r="G849" t="b">
        <v>1</v>
      </c>
      <c r="H849" t="b">
        <v>1</v>
      </c>
    </row>
    <row r="850" spans="1:8" x14ac:dyDescent="0.3">
      <c r="A850" s="2" t="s">
        <v>1803</v>
      </c>
      <c r="B850" s="2" t="s">
        <v>3957</v>
      </c>
      <c r="C850" s="3">
        <v>0</v>
      </c>
      <c r="D850" s="3">
        <v>110000</v>
      </c>
      <c r="E850" s="3">
        <v>105000</v>
      </c>
      <c r="F850" s="3">
        <v>105000</v>
      </c>
      <c r="G850" t="b">
        <v>1</v>
      </c>
      <c r="H850" t="b">
        <v>1</v>
      </c>
    </row>
    <row r="851" spans="1:8" x14ac:dyDescent="0.3">
      <c r="A851" s="2" t="s">
        <v>1802</v>
      </c>
      <c r="B851" s="2" t="s">
        <v>3958</v>
      </c>
      <c r="C851" s="3">
        <v>590000</v>
      </c>
      <c r="D851" s="54">
        <v>0</v>
      </c>
      <c r="E851" s="3">
        <v>590000</v>
      </c>
      <c r="F851" s="3">
        <v>590000</v>
      </c>
      <c r="G851" t="b">
        <v>1</v>
      </c>
      <c r="H851" t="b">
        <v>1</v>
      </c>
    </row>
    <row r="852" spans="1:8" x14ac:dyDescent="0.3">
      <c r="A852" s="2" t="s">
        <v>1799</v>
      </c>
      <c r="B852" s="2" t="s">
        <v>3959</v>
      </c>
      <c r="C852" s="3">
        <v>705000</v>
      </c>
      <c r="D852" s="3">
        <v>705000</v>
      </c>
      <c r="E852" s="3">
        <v>700000</v>
      </c>
      <c r="F852" s="3">
        <v>700000</v>
      </c>
      <c r="G852" t="b">
        <v>1</v>
      </c>
      <c r="H852" t="b">
        <v>1</v>
      </c>
    </row>
    <row r="853" spans="1:8" x14ac:dyDescent="0.3">
      <c r="A853" s="2" t="s">
        <v>1798</v>
      </c>
      <c r="B853" s="2" t="s">
        <v>3960</v>
      </c>
      <c r="C853" s="3">
        <v>240000</v>
      </c>
      <c r="D853" s="3">
        <v>240000</v>
      </c>
      <c r="E853" s="3">
        <v>235000</v>
      </c>
      <c r="F853" s="3">
        <v>235000</v>
      </c>
      <c r="G853" t="b">
        <v>1</v>
      </c>
      <c r="H853" t="b">
        <v>1</v>
      </c>
    </row>
    <row r="854" spans="1:8" x14ac:dyDescent="0.3">
      <c r="A854" s="2" t="s">
        <v>1797</v>
      </c>
      <c r="B854" s="2" t="s">
        <v>3961</v>
      </c>
      <c r="C854" s="3">
        <v>120000</v>
      </c>
      <c r="D854" s="54">
        <v>0</v>
      </c>
      <c r="E854" s="3">
        <v>120000</v>
      </c>
      <c r="F854" s="3">
        <v>120000</v>
      </c>
      <c r="G854" t="b">
        <v>1</v>
      </c>
      <c r="H854" t="b">
        <v>1</v>
      </c>
    </row>
    <row r="855" spans="1:8" x14ac:dyDescent="0.3">
      <c r="A855" s="2" t="s">
        <v>4073</v>
      </c>
      <c r="B855" s="2" t="s">
        <v>4076</v>
      </c>
      <c r="C855" s="3">
        <v>110000</v>
      </c>
      <c r="D855" s="54">
        <v>0</v>
      </c>
      <c r="E855" s="3">
        <v>0</v>
      </c>
      <c r="F855" s="54">
        <v>0</v>
      </c>
      <c r="G855" t="b">
        <v>1</v>
      </c>
      <c r="H855" t="b">
        <v>1</v>
      </c>
    </row>
    <row r="856" spans="1:8" x14ac:dyDescent="0.3">
      <c r="A856" s="2" t="s">
        <v>1796</v>
      </c>
      <c r="B856" s="2" t="s">
        <v>3962</v>
      </c>
      <c r="C856" s="3">
        <v>63384</v>
      </c>
      <c r="D856" s="54">
        <v>0</v>
      </c>
      <c r="E856" s="3">
        <v>62345</v>
      </c>
      <c r="F856" s="3">
        <v>62345</v>
      </c>
      <c r="G856" t="b">
        <v>1</v>
      </c>
      <c r="H856" t="b">
        <v>1</v>
      </c>
    </row>
    <row r="857" spans="1:8" x14ac:dyDescent="0.3">
      <c r="A857" s="2" t="s">
        <v>1795</v>
      </c>
      <c r="B857" s="2" t="s">
        <v>3963</v>
      </c>
      <c r="C857" s="3">
        <v>0</v>
      </c>
      <c r="D857" s="3">
        <v>11484.34</v>
      </c>
      <c r="E857" s="3">
        <v>50573.1</v>
      </c>
      <c r="F857" s="3">
        <v>50573.1</v>
      </c>
      <c r="G857" t="b">
        <v>1</v>
      </c>
      <c r="H857" t="b">
        <v>1</v>
      </c>
    </row>
    <row r="858" spans="1:8" x14ac:dyDescent="0.3">
      <c r="A858" s="2" t="s">
        <v>4069</v>
      </c>
      <c r="B858" s="2" t="s">
        <v>4072</v>
      </c>
      <c r="C858" s="3">
        <v>48119.64</v>
      </c>
      <c r="D858" s="54">
        <v>0</v>
      </c>
      <c r="E858" s="3">
        <v>0</v>
      </c>
      <c r="F858" s="3">
        <v>0</v>
      </c>
      <c r="G858" t="b">
        <v>1</v>
      </c>
      <c r="H858" t="b">
        <v>1</v>
      </c>
    </row>
    <row r="859" spans="1:8" x14ac:dyDescent="0.3">
      <c r="A859" s="2" t="s">
        <v>1792</v>
      </c>
      <c r="B859" s="2" t="s">
        <v>3964</v>
      </c>
      <c r="C859" s="3">
        <v>0</v>
      </c>
      <c r="D859" s="3">
        <v>745.52</v>
      </c>
      <c r="E859" s="3">
        <v>2842.85</v>
      </c>
      <c r="F859" s="3">
        <v>2842.85</v>
      </c>
      <c r="G859" t="b">
        <v>1</v>
      </c>
      <c r="H859" t="b">
        <v>1</v>
      </c>
    </row>
    <row r="860" spans="1:8" x14ac:dyDescent="0.3">
      <c r="A860" s="2" t="s">
        <v>1791</v>
      </c>
      <c r="B860" s="2" t="s">
        <v>3965</v>
      </c>
      <c r="C860" s="3">
        <v>0</v>
      </c>
      <c r="D860" s="3">
        <v>6105.29</v>
      </c>
      <c r="E860" s="3">
        <v>11530.56</v>
      </c>
      <c r="F860" s="3">
        <v>11530.56</v>
      </c>
      <c r="G860" t="b">
        <v>1</v>
      </c>
      <c r="H860" t="b">
        <v>1</v>
      </c>
    </row>
    <row r="861" spans="1:8" x14ac:dyDescent="0.3">
      <c r="A861" s="2" t="s">
        <v>1790</v>
      </c>
      <c r="B861" s="2" t="s">
        <v>3966</v>
      </c>
      <c r="C861" s="3">
        <v>86400.21</v>
      </c>
      <c r="D861" s="3">
        <v>61662.46</v>
      </c>
      <c r="E861" s="3">
        <v>91710.39</v>
      </c>
      <c r="F861" s="3">
        <v>91710.39</v>
      </c>
      <c r="G861" t="b">
        <v>1</v>
      </c>
      <c r="H861" t="b">
        <v>1</v>
      </c>
    </row>
    <row r="862" spans="1:8" x14ac:dyDescent="0.3">
      <c r="A862" s="2" t="s">
        <v>1787</v>
      </c>
      <c r="B862" s="2" t="s">
        <v>3967</v>
      </c>
      <c r="C862" s="3">
        <v>273706</v>
      </c>
      <c r="D862" s="3">
        <v>273706</v>
      </c>
      <c r="E862" s="3">
        <v>278055.09999999998</v>
      </c>
      <c r="F862" s="3">
        <v>278055.09999999998</v>
      </c>
      <c r="G862" t="b">
        <v>1</v>
      </c>
      <c r="H862" t="b">
        <v>1</v>
      </c>
    </row>
    <row r="863" spans="1:8" x14ac:dyDescent="0.3">
      <c r="A863" s="2" t="s">
        <v>1786</v>
      </c>
      <c r="B863" s="2" t="s">
        <v>3968</v>
      </c>
      <c r="C863" s="3">
        <v>261434.1</v>
      </c>
      <c r="D863" s="3">
        <v>378913.47</v>
      </c>
      <c r="E863" s="3">
        <v>264764.06</v>
      </c>
      <c r="F863" s="3">
        <v>264764.06</v>
      </c>
      <c r="G863" t="b">
        <v>1</v>
      </c>
      <c r="H863" t="b">
        <v>1</v>
      </c>
    </row>
    <row r="864" spans="1:8" x14ac:dyDescent="0.3">
      <c r="A864" s="2" t="s">
        <v>1785</v>
      </c>
      <c r="B864" s="2" t="s">
        <v>3969</v>
      </c>
      <c r="C864" s="3">
        <v>41701.9</v>
      </c>
      <c r="D864" s="54">
        <v>0</v>
      </c>
      <c r="E864" s="3">
        <v>41701.9</v>
      </c>
      <c r="F864" s="3">
        <v>41701.9</v>
      </c>
      <c r="G864" t="b">
        <v>1</v>
      </c>
      <c r="H864" t="b">
        <v>1</v>
      </c>
    </row>
    <row r="865" spans="1:8" x14ac:dyDescent="0.3">
      <c r="A865" s="2" t="s">
        <v>4074</v>
      </c>
      <c r="B865" s="2" t="s">
        <v>4077</v>
      </c>
      <c r="C865" s="3">
        <v>7210.23</v>
      </c>
      <c r="D865" s="54">
        <v>0</v>
      </c>
      <c r="E865" s="3">
        <v>0</v>
      </c>
      <c r="F865" s="54">
        <v>0</v>
      </c>
      <c r="G865" t="b">
        <v>1</v>
      </c>
      <c r="H865" t="b">
        <v>1</v>
      </c>
    </row>
    <row r="866" spans="1:8" x14ac:dyDescent="0.3">
      <c r="A866" s="2" t="s">
        <v>1783</v>
      </c>
      <c r="B866" s="2" t="s">
        <v>3970</v>
      </c>
      <c r="C866" s="3">
        <v>1130000</v>
      </c>
      <c r="D866" s="3">
        <v>1130000</v>
      </c>
      <c r="E866" s="3">
        <v>1115000</v>
      </c>
      <c r="F866" s="3">
        <v>1115000</v>
      </c>
      <c r="G866" t="b">
        <v>1</v>
      </c>
      <c r="H866" t="b">
        <v>1</v>
      </c>
    </row>
    <row r="867" spans="1:8" x14ac:dyDescent="0.3">
      <c r="A867" s="2" t="s">
        <v>1782</v>
      </c>
      <c r="B867" s="2" t="s">
        <v>3971</v>
      </c>
      <c r="C867" s="3">
        <v>40000</v>
      </c>
      <c r="D867" s="3">
        <v>120000</v>
      </c>
      <c r="E867" s="3">
        <v>0</v>
      </c>
      <c r="F867" s="3">
        <v>0</v>
      </c>
      <c r="G867" t="b">
        <v>1</v>
      </c>
      <c r="H867" t="b">
        <v>1</v>
      </c>
    </row>
    <row r="868" spans="1:8" x14ac:dyDescent="0.3">
      <c r="A868" s="2" t="s">
        <v>1781</v>
      </c>
      <c r="B868" s="2" t="s">
        <v>3972</v>
      </c>
      <c r="C868" s="3">
        <v>500395.88</v>
      </c>
      <c r="D868" s="3">
        <v>382916.5</v>
      </c>
      <c r="E868" s="3">
        <v>508265.17</v>
      </c>
      <c r="F868" s="3">
        <v>508265.17</v>
      </c>
      <c r="G868" t="b">
        <v>1</v>
      </c>
      <c r="H868" t="b">
        <v>1</v>
      </c>
    </row>
    <row r="869" spans="1:8" x14ac:dyDescent="0.3">
      <c r="A869" s="2" t="s">
        <v>1780</v>
      </c>
      <c r="B869" s="2" t="s">
        <v>3973</v>
      </c>
      <c r="C869" s="3">
        <v>2636.81</v>
      </c>
      <c r="D869" s="3">
        <v>41473.9</v>
      </c>
      <c r="E869" s="3">
        <v>0</v>
      </c>
      <c r="F869" s="3">
        <v>0</v>
      </c>
      <c r="G869" t="b">
        <v>1</v>
      </c>
      <c r="H869" t="b">
        <v>1</v>
      </c>
    </row>
    <row r="870" spans="1:8" x14ac:dyDescent="0.3">
      <c r="A870" s="2" t="s">
        <v>1779</v>
      </c>
      <c r="B870" s="2" t="s">
        <v>3974</v>
      </c>
      <c r="C870" s="3">
        <v>196390</v>
      </c>
      <c r="D870" s="3">
        <v>196390</v>
      </c>
      <c r="E870" s="3">
        <v>193270</v>
      </c>
      <c r="F870" s="3">
        <v>193270</v>
      </c>
      <c r="G870" t="b">
        <v>1</v>
      </c>
      <c r="H870" t="b">
        <v>1</v>
      </c>
    </row>
    <row r="871" spans="1:8" x14ac:dyDescent="0.3">
      <c r="A871" s="2" t="s">
        <v>1776</v>
      </c>
      <c r="B871" s="2" t="s">
        <v>32</v>
      </c>
      <c r="C871" s="3">
        <v>0</v>
      </c>
      <c r="D871" s="3">
        <v>48479.92</v>
      </c>
      <c r="E871" s="3">
        <v>788.05</v>
      </c>
      <c r="F871" s="3">
        <v>788.05</v>
      </c>
      <c r="G871" t="b">
        <v>1</v>
      </c>
      <c r="H871" t="b">
        <v>1</v>
      </c>
    </row>
    <row r="872" spans="1:8" x14ac:dyDescent="0.3">
      <c r="A872" s="31" t="s">
        <v>384</v>
      </c>
      <c r="B872" s="31" t="s">
        <v>3975</v>
      </c>
      <c r="C872" s="32">
        <f>SUMIF(G826:G871, TRUE, C826:C871)</f>
        <v>5722268.5099999998</v>
      </c>
      <c r="D872" s="32">
        <f>SUMIF(G826:G871, TRUE, D826:D871)</f>
        <v>4505573.4000000004</v>
      </c>
      <c r="E872" s="32">
        <f>SUMIF(G826:G871, TRUE, E826:E871)</f>
        <v>5840270.3300000001</v>
      </c>
      <c r="F872" s="32">
        <f>SUMIF(G826:G871, TRUE, F826:F871)</f>
        <v>5840270.3300000001</v>
      </c>
      <c r="G872" t="b">
        <v>0</v>
      </c>
      <c r="H872" t="b">
        <v>0</v>
      </c>
    </row>
    <row r="873" spans="1:8" x14ac:dyDescent="0.3">
      <c r="A873" t="s">
        <v>385</v>
      </c>
    </row>
  </sheetData>
  <conditionalFormatting sqref="A1:A1048576">
    <cfRule type="containsText" dxfId="1" priority="2" operator="containsText" text="VP1">
      <formula>NOT(ISERROR(SEARCH("VP1",A1)))</formula>
    </cfRule>
  </conditionalFormatting>
  <conditionalFormatting sqref="M429:M432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1175-CABE-49BC-8F93-98603CEB59F2}">
  <sheetPr>
    <tabColor rgb="FF00B050"/>
    <pageSetUpPr fitToPage="1"/>
  </sheetPr>
  <dimension ref="A1:Q53"/>
  <sheetViews>
    <sheetView workbookViewId="0">
      <selection activeCell="J51" sqref="J51"/>
    </sheetView>
  </sheetViews>
  <sheetFormatPr defaultColWidth="9" defaultRowHeight="15.6" x14ac:dyDescent="0.3"/>
  <cols>
    <col min="1" max="1" width="5.09765625" style="61" bestFit="1" customWidth="1"/>
    <col min="2" max="2" width="8.59765625" style="61" customWidth="1"/>
    <col min="3" max="3" width="6.3984375" style="61" customWidth="1"/>
    <col min="4" max="4" width="10" style="216" customWidth="1"/>
    <col min="5" max="5" width="12.59765625" style="61" customWidth="1"/>
    <col min="6" max="6" width="10" style="61" bestFit="1" customWidth="1"/>
    <col min="7" max="7" width="9.5" style="61" bestFit="1" customWidth="1"/>
    <col min="8" max="8" width="11.09765625" style="61" bestFit="1" customWidth="1"/>
    <col min="9" max="9" width="10.3984375" style="61" customWidth="1"/>
    <col min="10" max="10" width="10.19921875" style="61" customWidth="1"/>
    <col min="11" max="11" width="10.8984375" style="61" bestFit="1" customWidth="1"/>
    <col min="12" max="12" width="11.3984375" style="61" bestFit="1" customWidth="1"/>
    <col min="13" max="13" width="9.69921875" style="61" customWidth="1"/>
    <col min="14" max="14" width="10.5" style="61" bestFit="1" customWidth="1"/>
    <col min="15" max="15" width="10.09765625" style="61" customWidth="1"/>
    <col min="16" max="16" width="11.5" style="61" bestFit="1" customWidth="1"/>
    <col min="17" max="17" width="10.5" style="61" bestFit="1" customWidth="1"/>
    <col min="18" max="16384" width="9" style="61"/>
  </cols>
  <sheetData>
    <row r="1" spans="1:14" s="164" customFormat="1" ht="13.2" x14ac:dyDescent="0.25">
      <c r="A1" s="164" t="s">
        <v>4251</v>
      </c>
      <c r="C1" s="165" t="s">
        <v>4462</v>
      </c>
      <c r="D1" s="165"/>
      <c r="E1" s="166" t="s">
        <v>4252</v>
      </c>
      <c r="M1" s="167">
        <f ca="1">TODAY()</f>
        <v>46104</v>
      </c>
    </row>
    <row r="2" spans="1:14" s="164" customFormat="1" ht="13.2" x14ac:dyDescent="0.25"/>
    <row r="3" spans="1:14" s="164" customFormat="1" ht="13.2" x14ac:dyDescent="0.25">
      <c r="A3" s="168" t="s">
        <v>4253</v>
      </c>
    </row>
    <row r="4" spans="1:14" s="164" customFormat="1" ht="14.4" thickBot="1" x14ac:dyDescent="0.35">
      <c r="A4" s="169" t="s">
        <v>4254</v>
      </c>
      <c r="B4" s="169" t="s">
        <v>4255</v>
      </c>
      <c r="C4" s="169"/>
      <c r="D4" s="169"/>
      <c r="E4" s="169" t="s">
        <v>4256</v>
      </c>
      <c r="F4" s="169" t="s">
        <v>4257</v>
      </c>
      <c r="G4" s="169" t="s">
        <v>4258</v>
      </c>
      <c r="H4" s="170" t="s">
        <v>4254</v>
      </c>
      <c r="I4" s="170" t="s">
        <v>4259</v>
      </c>
      <c r="J4" s="170" t="s">
        <v>4260</v>
      </c>
      <c r="K4" s="170" t="s">
        <v>4261</v>
      </c>
      <c r="L4" s="170" t="s">
        <v>4262</v>
      </c>
      <c r="M4" s="170" t="s">
        <v>4263</v>
      </c>
      <c r="N4" s="171"/>
    </row>
    <row r="5" spans="1:14" s="164" customFormat="1" ht="13.2" x14ac:dyDescent="0.25">
      <c r="A5" s="172" t="s">
        <v>4264</v>
      </c>
      <c r="B5" s="173" t="s">
        <v>4265</v>
      </c>
      <c r="C5" s="173"/>
      <c r="D5" s="173"/>
      <c r="E5" s="173" t="s">
        <v>4266</v>
      </c>
      <c r="F5" s="174"/>
      <c r="G5" s="174"/>
      <c r="H5" s="175"/>
      <c r="I5" s="175">
        <v>58962</v>
      </c>
      <c r="J5" s="175">
        <v>63249</v>
      </c>
      <c r="K5" s="175"/>
      <c r="L5" s="175"/>
      <c r="M5" s="175"/>
      <c r="N5" s="176" t="s">
        <v>4267</v>
      </c>
    </row>
    <row r="6" spans="1:14" s="164" customFormat="1" ht="13.2" x14ac:dyDescent="0.25">
      <c r="A6" s="177" t="s">
        <v>4268</v>
      </c>
      <c r="B6" s="178" t="s">
        <v>4269</v>
      </c>
      <c r="C6" s="178"/>
      <c r="D6" s="178"/>
      <c r="E6" s="178" t="s">
        <v>4270</v>
      </c>
      <c r="F6" s="179"/>
      <c r="G6" s="179"/>
      <c r="H6" s="180"/>
      <c r="I6" s="180">
        <v>147632</v>
      </c>
      <c r="J6" s="180">
        <v>147632</v>
      </c>
      <c r="K6" s="180"/>
      <c r="L6" s="180"/>
      <c r="M6" s="180"/>
      <c r="N6" s="176"/>
    </row>
    <row r="7" spans="1:14" s="164" customFormat="1" ht="13.2" x14ac:dyDescent="0.25">
      <c r="A7" s="181" t="s">
        <v>4271</v>
      </c>
      <c r="B7" s="182" t="s">
        <v>4272</v>
      </c>
      <c r="C7" s="182"/>
      <c r="D7" s="182"/>
      <c r="E7" s="182" t="s">
        <v>4270</v>
      </c>
      <c r="F7" s="183"/>
      <c r="G7" s="183"/>
      <c r="H7" s="184">
        <v>13838</v>
      </c>
      <c r="I7" s="184"/>
      <c r="J7" s="184"/>
      <c r="K7" s="184"/>
      <c r="L7" s="184"/>
      <c r="M7" s="184"/>
      <c r="N7" s="176" t="s">
        <v>4139</v>
      </c>
    </row>
    <row r="8" spans="1:14" s="164" customFormat="1" ht="13.2" x14ac:dyDescent="0.25">
      <c r="A8" s="181" t="s">
        <v>4273</v>
      </c>
      <c r="B8" s="182" t="s">
        <v>4274</v>
      </c>
      <c r="C8" s="182"/>
      <c r="D8" s="182"/>
      <c r="E8" s="182" t="s">
        <v>4270</v>
      </c>
      <c r="F8" s="183"/>
      <c r="G8" s="183"/>
      <c r="H8" s="184">
        <v>14561</v>
      </c>
      <c r="I8" s="184"/>
      <c r="J8" s="184"/>
      <c r="K8" s="184"/>
      <c r="L8" s="184"/>
      <c r="M8" s="184"/>
      <c r="N8" s="176" t="s">
        <v>4139</v>
      </c>
    </row>
    <row r="9" spans="1:14" s="164" customFormat="1" ht="13.2" x14ac:dyDescent="0.25">
      <c r="A9" s="181" t="s">
        <v>4275</v>
      </c>
      <c r="B9" s="182" t="s">
        <v>4276</v>
      </c>
      <c r="C9" s="182"/>
      <c r="D9" s="182"/>
      <c r="E9" s="182" t="s">
        <v>4270</v>
      </c>
      <c r="F9" s="183"/>
      <c r="G9" s="183"/>
      <c r="H9" s="184">
        <v>79973</v>
      </c>
      <c r="I9" s="184"/>
      <c r="J9" s="184"/>
      <c r="K9" s="184"/>
      <c r="L9" s="184"/>
      <c r="M9" s="184"/>
      <c r="N9" s="176" t="s">
        <v>4267</v>
      </c>
    </row>
    <row r="10" spans="1:14" s="164" customFormat="1" ht="13.2" x14ac:dyDescent="0.25">
      <c r="A10" s="185" t="s">
        <v>4277</v>
      </c>
      <c r="B10" s="186" t="s">
        <v>4278</v>
      </c>
      <c r="C10" s="186"/>
      <c r="D10" s="186"/>
      <c r="E10" s="186" t="s">
        <v>4270</v>
      </c>
      <c r="F10" s="187"/>
      <c r="G10" s="187"/>
      <c r="H10" s="188">
        <v>39260</v>
      </c>
      <c r="I10" s="188"/>
      <c r="J10" s="188"/>
      <c r="K10" s="188"/>
      <c r="L10" s="188"/>
      <c r="M10" s="188"/>
      <c r="N10" s="176" t="s">
        <v>4139</v>
      </c>
    </row>
    <row r="11" spans="1:14" s="164" customFormat="1" ht="13.2" x14ac:dyDescent="0.25">
      <c r="A11" s="177" t="s">
        <v>4268</v>
      </c>
      <c r="B11" s="178" t="s">
        <v>4279</v>
      </c>
      <c r="C11" s="178"/>
      <c r="D11" s="178"/>
      <c r="E11" s="178" t="s">
        <v>4280</v>
      </c>
      <c r="F11" s="179"/>
      <c r="G11" s="179"/>
      <c r="H11" s="180"/>
      <c r="I11" s="180">
        <v>64009</v>
      </c>
      <c r="J11" s="180">
        <v>65169</v>
      </c>
      <c r="K11" s="180"/>
      <c r="L11" s="180"/>
      <c r="M11" s="180"/>
      <c r="N11" s="176"/>
    </row>
    <row r="12" spans="1:14" s="164" customFormat="1" ht="13.2" x14ac:dyDescent="0.25">
      <c r="A12" s="181" t="s">
        <v>4281</v>
      </c>
      <c r="B12" s="182" t="s">
        <v>188</v>
      </c>
      <c r="C12" s="182"/>
      <c r="D12" s="182"/>
      <c r="E12" s="182" t="s">
        <v>4280</v>
      </c>
      <c r="F12" s="183"/>
      <c r="G12" s="183"/>
      <c r="H12" s="184">
        <v>3226</v>
      </c>
      <c r="I12" s="184"/>
      <c r="J12" s="184"/>
      <c r="K12" s="184"/>
      <c r="L12" s="184"/>
      <c r="M12" s="184"/>
      <c r="N12" s="176" t="s">
        <v>4267</v>
      </c>
    </row>
    <row r="13" spans="1:14" s="164" customFormat="1" ht="13.2" x14ac:dyDescent="0.25">
      <c r="A13" s="181" t="s">
        <v>4282</v>
      </c>
      <c r="B13" s="182" t="s">
        <v>4283</v>
      </c>
      <c r="C13" s="182"/>
      <c r="D13" s="182"/>
      <c r="E13" s="182" t="s">
        <v>4280</v>
      </c>
      <c r="F13" s="183"/>
      <c r="G13" s="183"/>
      <c r="H13" s="184">
        <v>60446</v>
      </c>
      <c r="I13" s="184"/>
      <c r="J13" s="184"/>
      <c r="K13" s="184"/>
      <c r="L13" s="184"/>
      <c r="M13" s="184"/>
      <c r="N13" s="176" t="s">
        <v>4267</v>
      </c>
    </row>
    <row r="14" spans="1:14" s="164" customFormat="1" ht="13.2" x14ac:dyDescent="0.25">
      <c r="A14" s="181" t="s">
        <v>4282</v>
      </c>
      <c r="B14" s="182" t="s">
        <v>4284</v>
      </c>
      <c r="C14" s="182"/>
      <c r="D14" s="182"/>
      <c r="E14" s="182" t="s">
        <v>4280</v>
      </c>
      <c r="F14" s="183"/>
      <c r="G14" s="183"/>
      <c r="H14" s="189">
        <v>337</v>
      </c>
      <c r="I14" s="189"/>
      <c r="J14" s="189"/>
      <c r="K14" s="189"/>
      <c r="L14" s="189"/>
      <c r="M14" s="189"/>
      <c r="N14" s="176" t="s">
        <v>4267</v>
      </c>
    </row>
    <row r="15" spans="1:14" s="164" customFormat="1" ht="13.2" x14ac:dyDescent="0.25">
      <c r="A15" s="190" t="s">
        <v>4285</v>
      </c>
      <c r="B15" s="191" t="s">
        <v>4286</v>
      </c>
      <c r="C15" s="191"/>
      <c r="D15" s="191"/>
      <c r="E15" s="192" t="s">
        <v>4287</v>
      </c>
      <c r="F15" s="193"/>
      <c r="G15" s="193"/>
      <c r="H15" s="194"/>
      <c r="I15" s="194">
        <v>986</v>
      </c>
      <c r="J15" s="194">
        <v>986</v>
      </c>
      <c r="K15" s="194"/>
      <c r="L15" s="194"/>
      <c r="M15" s="194"/>
      <c r="N15" s="176" t="s">
        <v>4139</v>
      </c>
    </row>
    <row r="16" spans="1:14" s="164" customFormat="1" ht="13.2" x14ac:dyDescent="0.25">
      <c r="A16" s="190" t="s">
        <v>4288</v>
      </c>
      <c r="B16" s="191" t="s">
        <v>4289</v>
      </c>
      <c r="C16" s="191"/>
      <c r="D16" s="191"/>
      <c r="E16" s="191" t="s">
        <v>4290</v>
      </c>
      <c r="F16" s="193"/>
      <c r="G16" s="193"/>
      <c r="H16" s="194"/>
      <c r="I16" s="194">
        <v>14482</v>
      </c>
      <c r="J16" s="194">
        <v>14482</v>
      </c>
      <c r="K16" s="194"/>
      <c r="L16" s="194"/>
      <c r="M16" s="194"/>
      <c r="N16" s="176" t="s">
        <v>4267</v>
      </c>
    </row>
    <row r="17" spans="1:15" s="164" customFormat="1" ht="13.2" x14ac:dyDescent="0.25">
      <c r="A17" s="190" t="s">
        <v>4291</v>
      </c>
      <c r="B17" s="191" t="s">
        <v>4292</v>
      </c>
      <c r="C17" s="191"/>
      <c r="D17" s="191"/>
      <c r="E17" s="191" t="s">
        <v>4293</v>
      </c>
      <c r="F17" s="193"/>
      <c r="G17" s="193"/>
      <c r="H17" s="194"/>
      <c r="I17" s="271">
        <v>17450</v>
      </c>
      <c r="J17" s="194">
        <v>11395.63</v>
      </c>
      <c r="K17" s="194"/>
      <c r="L17" s="194"/>
      <c r="M17" s="194"/>
      <c r="N17" s="176" t="s">
        <v>4267</v>
      </c>
    </row>
    <row r="18" spans="1:15" s="164" customFormat="1" ht="13.2" x14ac:dyDescent="0.25">
      <c r="A18" s="190" t="s">
        <v>4275</v>
      </c>
      <c r="B18" s="191" t="s">
        <v>4294</v>
      </c>
      <c r="C18" s="191"/>
      <c r="D18" s="191"/>
      <c r="E18" s="191" t="s">
        <v>4295</v>
      </c>
      <c r="F18" s="193"/>
      <c r="G18" s="193"/>
      <c r="H18" s="194"/>
      <c r="I18" s="271">
        <v>200</v>
      </c>
      <c r="J18" s="194">
        <v>200</v>
      </c>
      <c r="K18" s="194"/>
      <c r="L18" s="194"/>
      <c r="M18" s="194"/>
      <c r="N18" s="176" t="s">
        <v>4139</v>
      </c>
    </row>
    <row r="19" spans="1:15" s="164" customFormat="1" ht="13.2" x14ac:dyDescent="0.25">
      <c r="A19" s="190" t="s">
        <v>4296</v>
      </c>
      <c r="B19" s="191" t="s">
        <v>4297</v>
      </c>
      <c r="C19" s="191"/>
      <c r="D19" s="191"/>
      <c r="E19" s="191" t="s">
        <v>4298</v>
      </c>
      <c r="F19" s="193"/>
      <c r="G19" s="193"/>
      <c r="H19" s="194"/>
      <c r="I19" s="271">
        <v>750</v>
      </c>
      <c r="J19" s="194">
        <v>750</v>
      </c>
      <c r="K19" s="194"/>
      <c r="L19" s="194"/>
      <c r="M19" s="194"/>
      <c r="N19" s="176" t="s">
        <v>4139</v>
      </c>
    </row>
    <row r="20" spans="1:15" s="164" customFormat="1" ht="13.8" thickBot="1" x14ac:dyDescent="0.3">
      <c r="A20" s="195" t="s">
        <v>4296</v>
      </c>
      <c r="B20" s="196" t="s">
        <v>4299</v>
      </c>
      <c r="C20" s="196"/>
      <c r="D20" s="196"/>
      <c r="E20" s="196" t="s">
        <v>4300</v>
      </c>
      <c r="F20" s="197"/>
      <c r="G20" s="197"/>
      <c r="H20" s="198"/>
      <c r="I20" s="198">
        <v>1000</v>
      </c>
      <c r="J20" s="198">
        <v>1000</v>
      </c>
      <c r="K20" s="198"/>
      <c r="L20" s="198"/>
      <c r="M20" s="198"/>
      <c r="N20" s="176" t="s">
        <v>4139</v>
      </c>
    </row>
    <row r="21" spans="1:15" s="164" customFormat="1" ht="13.8" thickBot="1" x14ac:dyDescent="0.3">
      <c r="A21" s="199" t="s">
        <v>4301</v>
      </c>
      <c r="B21" s="200"/>
      <c r="C21" s="200"/>
      <c r="D21" s="200"/>
      <c r="E21" s="200"/>
      <c r="F21" s="201"/>
      <c r="G21" s="201"/>
      <c r="H21" s="202">
        <f>SUM(H5:H20)</f>
        <v>211641</v>
      </c>
      <c r="I21" s="203">
        <f>SUM(I5:I20)</f>
        <v>305471</v>
      </c>
      <c r="J21" s="204">
        <f>SUM(J5:J20)</f>
        <v>304863.63</v>
      </c>
      <c r="K21" s="205"/>
      <c r="L21" s="202"/>
      <c r="M21" s="202"/>
      <c r="N21" s="176"/>
    </row>
    <row r="22" spans="1:15" s="164" customFormat="1" ht="13.2" x14ac:dyDescent="0.25">
      <c r="A22" s="181" t="s">
        <v>4302</v>
      </c>
      <c r="B22" s="182" t="s">
        <v>4303</v>
      </c>
      <c r="C22" s="182"/>
      <c r="D22" s="182"/>
      <c r="E22" s="182" t="s">
        <v>4304</v>
      </c>
      <c r="F22" s="183"/>
      <c r="G22" s="183"/>
      <c r="H22" s="189"/>
      <c r="I22" s="189">
        <f>367694*1.07</f>
        <v>393432.58</v>
      </c>
      <c r="J22" s="189">
        <v>390000</v>
      </c>
      <c r="K22" s="189"/>
      <c r="L22" s="189"/>
      <c r="M22" s="189"/>
      <c r="N22" s="176" t="s">
        <v>4203</v>
      </c>
    </row>
    <row r="23" spans="1:15" s="164" customFormat="1" ht="13.2" x14ac:dyDescent="0.25">
      <c r="A23" s="206" t="s">
        <v>4305</v>
      </c>
      <c r="B23" s="206"/>
      <c r="C23" s="206"/>
      <c r="D23" s="206"/>
      <c r="E23" s="206"/>
      <c r="F23" s="207"/>
      <c r="G23" s="206"/>
      <c r="H23" s="208">
        <f>+H22</f>
        <v>0</v>
      </c>
      <c r="I23" s="208">
        <f>+I22</f>
        <v>393432.58</v>
      </c>
      <c r="J23" s="208">
        <f>+J22</f>
        <v>390000</v>
      </c>
      <c r="K23" s="208"/>
      <c r="L23" s="208"/>
      <c r="M23" s="208"/>
    </row>
    <row r="24" spans="1:15" s="164" customFormat="1" ht="13.8" thickBot="1" x14ac:dyDescent="0.3">
      <c r="A24" s="209" t="s">
        <v>4306</v>
      </c>
      <c r="B24" s="209"/>
      <c r="C24" s="209"/>
      <c r="D24" s="209"/>
      <c r="E24" s="209"/>
      <c r="F24" s="210"/>
      <c r="G24" s="209"/>
      <c r="H24" s="211">
        <f>+H23+H21</f>
        <v>211641</v>
      </c>
      <c r="I24" s="211">
        <f>+I23+I21</f>
        <v>698903.58000000007</v>
      </c>
      <c r="J24" s="211">
        <f>+J23+J21</f>
        <v>694863.63</v>
      </c>
      <c r="K24" s="211"/>
      <c r="L24" s="211"/>
      <c r="M24" s="211"/>
    </row>
    <row r="25" spans="1:15" s="164" customFormat="1" ht="13.2" x14ac:dyDescent="0.25">
      <c r="F25" s="167"/>
      <c r="H25" s="212"/>
      <c r="I25" s="212"/>
      <c r="J25" s="212"/>
      <c r="K25" s="213"/>
      <c r="L25" s="213"/>
      <c r="M25" s="213"/>
    </row>
    <row r="26" spans="1:15" s="165" customFormat="1" ht="13.2" x14ac:dyDescent="0.25">
      <c r="A26" s="214" t="s">
        <v>4307</v>
      </c>
    </row>
    <row r="27" spans="1:15" s="215" customFormat="1" ht="13.2" x14ac:dyDescent="0.25">
      <c r="B27" s="215" t="s">
        <v>4308</v>
      </c>
      <c r="D27" s="165" t="s">
        <v>4309</v>
      </c>
      <c r="E27" s="165" t="s">
        <v>4310</v>
      </c>
      <c r="F27" s="165" t="s">
        <v>4312</v>
      </c>
      <c r="G27" s="165" t="s">
        <v>4313</v>
      </c>
      <c r="H27" s="248" t="s">
        <v>4314</v>
      </c>
      <c r="I27" s="215" t="s">
        <v>4315</v>
      </c>
      <c r="J27" s="215" t="s">
        <v>4316</v>
      </c>
      <c r="K27" s="215" t="s">
        <v>4317</v>
      </c>
      <c r="L27" s="215" t="s">
        <v>4318</v>
      </c>
      <c r="M27" s="248" t="s">
        <v>4166</v>
      </c>
    </row>
    <row r="28" spans="1:15" x14ac:dyDescent="0.3">
      <c r="A28" s="164" t="s">
        <v>132</v>
      </c>
      <c r="B28" s="164" t="s">
        <v>4167</v>
      </c>
      <c r="C28" s="164" t="s">
        <v>3180</v>
      </c>
      <c r="D28" s="223">
        <v>71685.899999999994</v>
      </c>
      <c r="E28" s="223">
        <v>15930.2</v>
      </c>
      <c r="F28" s="224">
        <v>87970.3</v>
      </c>
      <c r="G28" s="224">
        <v>69573.899999999994</v>
      </c>
      <c r="H28" s="224">
        <v>15221.8</v>
      </c>
      <c r="I28" s="223">
        <v>16017.1</v>
      </c>
      <c r="J28" s="224">
        <v>44270.6</v>
      </c>
      <c r="K28" s="224">
        <v>12535.192999999999</v>
      </c>
      <c r="L28" s="224">
        <v>2145</v>
      </c>
      <c r="M28" s="225">
        <v>335349.9929999999</v>
      </c>
    </row>
    <row r="29" spans="1:15" x14ac:dyDescent="0.3">
      <c r="A29" s="228" t="s">
        <v>4331</v>
      </c>
      <c r="B29" s="228"/>
      <c r="C29" s="228"/>
      <c r="D29" s="250">
        <v>0.1</v>
      </c>
      <c r="E29" s="250">
        <v>0.1</v>
      </c>
      <c r="F29" s="250">
        <v>0.1</v>
      </c>
      <c r="G29" s="250">
        <v>0.1</v>
      </c>
      <c r="H29" s="250">
        <v>0.1</v>
      </c>
      <c r="I29" s="250">
        <v>0.1</v>
      </c>
      <c r="J29" s="250">
        <v>0.1</v>
      </c>
      <c r="K29" s="250">
        <v>0.1</v>
      </c>
      <c r="L29" s="250">
        <v>0.1</v>
      </c>
      <c r="M29" s="250"/>
    </row>
    <row r="30" spans="1:15" s="164" customFormat="1" ht="13.2" x14ac:dyDescent="0.25">
      <c r="A30" s="164" t="s">
        <v>338</v>
      </c>
      <c r="B30" s="164" t="s">
        <v>4167</v>
      </c>
      <c r="C30" s="164" t="s">
        <v>4230</v>
      </c>
      <c r="D30" s="251">
        <f>(+D28*D29)+D28</f>
        <v>78854.489999999991</v>
      </c>
      <c r="E30" s="251">
        <f t="shared" ref="E30:L30" si="0">(+E28*E29)+E28</f>
        <v>17523.22</v>
      </c>
      <c r="F30" s="251">
        <f t="shared" si="0"/>
        <v>96767.33</v>
      </c>
      <c r="G30" s="251">
        <f t="shared" si="0"/>
        <v>76531.289999999994</v>
      </c>
      <c r="H30" s="251">
        <f t="shared" si="0"/>
        <v>16743.98</v>
      </c>
      <c r="I30" s="251">
        <f t="shared" si="0"/>
        <v>17618.810000000001</v>
      </c>
      <c r="J30" s="251">
        <f t="shared" si="0"/>
        <v>48697.659999999996</v>
      </c>
      <c r="K30" s="251">
        <f t="shared" si="0"/>
        <v>13788.712299999999</v>
      </c>
      <c r="L30" s="251">
        <f t="shared" si="0"/>
        <v>2359.5</v>
      </c>
      <c r="M30" s="225">
        <f>SUM(D30:L30)</f>
        <v>368884.99229999993</v>
      </c>
      <c r="N30" s="265"/>
    </row>
    <row r="31" spans="1:15" x14ac:dyDescent="0.3">
      <c r="A31" s="228"/>
      <c r="B31" s="228"/>
      <c r="C31" s="228"/>
      <c r="D31" s="249"/>
      <c r="E31" s="228"/>
      <c r="F31" s="228"/>
      <c r="G31" s="228"/>
      <c r="H31" s="228"/>
      <c r="I31" s="228"/>
      <c r="J31" s="228"/>
      <c r="K31" s="217"/>
      <c r="L31" s="228"/>
      <c r="M31" s="228"/>
    </row>
    <row r="32" spans="1:15" ht="16.2" thickBot="1" x14ac:dyDescent="0.35">
      <c r="A32" s="252" t="s">
        <v>4311</v>
      </c>
      <c r="D32" s="218" t="s">
        <v>4309</v>
      </c>
      <c r="E32" s="218" t="s">
        <v>4310</v>
      </c>
      <c r="F32" s="218" t="s">
        <v>4312</v>
      </c>
      <c r="G32" s="218" t="s">
        <v>4313</v>
      </c>
      <c r="H32" s="219" t="s">
        <v>4314</v>
      </c>
      <c r="I32" s="220" t="s">
        <v>4315</v>
      </c>
      <c r="J32" s="220" t="s">
        <v>4316</v>
      </c>
      <c r="K32" s="220" t="s">
        <v>4317</v>
      </c>
      <c r="L32" s="220" t="s">
        <v>4318</v>
      </c>
      <c r="M32" s="219" t="s">
        <v>4166</v>
      </c>
      <c r="N32" s="165"/>
      <c r="O32" s="165"/>
    </row>
    <row r="33" spans="1:17" s="215" customFormat="1" ht="13.8" thickBot="1" x14ac:dyDescent="0.3">
      <c r="B33" s="221" t="s">
        <v>4308</v>
      </c>
      <c r="C33" s="222" t="s">
        <v>4319</v>
      </c>
      <c r="D33" s="223">
        <f>+D30</f>
        <v>78854.489999999991</v>
      </c>
      <c r="E33" s="223">
        <f t="shared" ref="E33:L33" si="1">+E30</f>
        <v>17523.22</v>
      </c>
      <c r="F33" s="223">
        <f t="shared" si="1"/>
        <v>96767.33</v>
      </c>
      <c r="G33" s="223">
        <f t="shared" si="1"/>
        <v>76531.289999999994</v>
      </c>
      <c r="H33" s="223">
        <f t="shared" si="1"/>
        <v>16743.98</v>
      </c>
      <c r="I33" s="223">
        <f t="shared" si="1"/>
        <v>17618.810000000001</v>
      </c>
      <c r="J33" s="223">
        <f t="shared" si="1"/>
        <v>48697.659999999996</v>
      </c>
      <c r="K33" s="223">
        <f t="shared" si="1"/>
        <v>13788.712299999999</v>
      </c>
      <c r="L33" s="260">
        <f t="shared" si="1"/>
        <v>2359.5</v>
      </c>
      <c r="M33" s="261">
        <f>SUM(D33:L33)</f>
        <v>368884.99229999993</v>
      </c>
      <c r="N33" s="226"/>
      <c r="O33" s="227"/>
    </row>
    <row r="34" spans="1:17" ht="16.2" thickBot="1" x14ac:dyDescent="0.35">
      <c r="B34" s="228" t="s">
        <v>4139</v>
      </c>
      <c r="C34" s="229">
        <v>0.5</v>
      </c>
      <c r="D34" s="34">
        <f>SUM(C34*D33)</f>
        <v>39427.244999999995</v>
      </c>
      <c r="E34" s="34">
        <f>SUM(C34*E33)</f>
        <v>8761.61</v>
      </c>
      <c r="F34" s="34">
        <f>SUM(C34*F33)</f>
        <v>48383.665000000001</v>
      </c>
      <c r="G34" s="34">
        <f>SUM(C34*G33)</f>
        <v>38265.644999999997</v>
      </c>
      <c r="H34" s="34">
        <f>+H33</f>
        <v>16743.98</v>
      </c>
      <c r="I34" s="34">
        <f>+I33</f>
        <v>17618.810000000001</v>
      </c>
      <c r="J34" s="34">
        <f>+J33</f>
        <v>48697.659999999996</v>
      </c>
      <c r="K34" s="34">
        <f>+$K$33*C34</f>
        <v>6894.3561499999996</v>
      </c>
      <c r="L34" s="34">
        <f>+L33</f>
        <v>2359.5</v>
      </c>
      <c r="M34" s="230">
        <f>SUM(D34:L34)</f>
        <v>227152.47115</v>
      </c>
      <c r="N34" s="228"/>
      <c r="O34" s="228">
        <v>207000</v>
      </c>
      <c r="P34" s="61">
        <v>225000</v>
      </c>
      <c r="Q34" s="61">
        <f>+P34-O34</f>
        <v>18000</v>
      </c>
    </row>
    <row r="35" spans="1:17" ht="16.2" thickBot="1" x14ac:dyDescent="0.35">
      <c r="B35" s="231" t="s">
        <v>341</v>
      </c>
      <c r="C35" s="232">
        <v>0.2</v>
      </c>
      <c r="D35" s="233">
        <f>SUM(C35*D33)</f>
        <v>15770.897999999999</v>
      </c>
      <c r="E35" s="233">
        <f>SUM(C35*E33)</f>
        <v>3504.6440000000002</v>
      </c>
      <c r="F35" s="233">
        <f>SUM(C35*F33)</f>
        <v>19353.466</v>
      </c>
      <c r="G35" s="233">
        <f>SUM(C35*G33)</f>
        <v>15306.258</v>
      </c>
      <c r="H35" s="233">
        <v>0</v>
      </c>
      <c r="I35" s="233">
        <v>0</v>
      </c>
      <c r="J35" s="233">
        <v>0</v>
      </c>
      <c r="K35" s="233">
        <f>+$K$33*C35</f>
        <v>2757.7424599999999</v>
      </c>
      <c r="L35" s="233">
        <v>0</v>
      </c>
      <c r="M35" s="264">
        <f>SUM(D35:L35)</f>
        <v>56693.008460000005</v>
      </c>
      <c r="N35" s="247" t="s">
        <v>4337</v>
      </c>
      <c r="O35" s="228"/>
    </row>
    <row r="36" spans="1:17" ht="16.2" thickBot="1" x14ac:dyDescent="0.35">
      <c r="B36" s="231" t="s">
        <v>340</v>
      </c>
      <c r="C36" s="232">
        <v>0.2</v>
      </c>
      <c r="D36" s="233">
        <f>SUM(C36*D33)</f>
        <v>15770.897999999999</v>
      </c>
      <c r="E36" s="233">
        <f>SUM(C36*E33)</f>
        <v>3504.6440000000002</v>
      </c>
      <c r="F36" s="233">
        <f>SUM(C36*F33)</f>
        <v>19353.466</v>
      </c>
      <c r="G36" s="233">
        <f>SUM(C36*G33)</f>
        <v>15306.258</v>
      </c>
      <c r="H36" s="233">
        <v>0</v>
      </c>
      <c r="I36" s="233">
        <v>0</v>
      </c>
      <c r="J36" s="233">
        <v>0</v>
      </c>
      <c r="K36" s="233">
        <f>+$K$33*C36</f>
        <v>2757.7424599999999</v>
      </c>
      <c r="L36" s="233">
        <v>0</v>
      </c>
      <c r="M36" s="264">
        <f>SUM(D36:L36)</f>
        <v>56693.008460000005</v>
      </c>
      <c r="N36" s="247" t="s">
        <v>4337</v>
      </c>
      <c r="O36" s="228"/>
    </row>
    <row r="37" spans="1:17" ht="16.2" thickBot="1" x14ac:dyDescent="0.35">
      <c r="B37" s="231" t="s">
        <v>342</v>
      </c>
      <c r="C37" s="232">
        <v>0.1</v>
      </c>
      <c r="D37" s="234">
        <f>SUM(C37*D33)</f>
        <v>7885.4489999999996</v>
      </c>
      <c r="E37" s="234">
        <f>SUM(C37*E33)</f>
        <v>1752.3220000000001</v>
      </c>
      <c r="F37" s="234">
        <f>SUM(C37*F33)</f>
        <v>9676.7330000000002</v>
      </c>
      <c r="G37" s="234">
        <f>SUM(C37*G33)</f>
        <v>7653.1289999999999</v>
      </c>
      <c r="H37" s="234">
        <v>0</v>
      </c>
      <c r="I37" s="234">
        <v>0</v>
      </c>
      <c r="J37" s="234">
        <v>0</v>
      </c>
      <c r="K37" s="234">
        <f>+$K$33*C37</f>
        <v>1378.87123</v>
      </c>
      <c r="L37" s="234">
        <v>0</v>
      </c>
      <c r="M37" s="264">
        <f>SUM(D37:L37)</f>
        <v>28346.504230000002</v>
      </c>
      <c r="N37" s="247" t="s">
        <v>4337</v>
      </c>
      <c r="O37" s="228"/>
    </row>
    <row r="38" spans="1:17" s="164" customFormat="1" ht="13.8" thickBot="1" x14ac:dyDescent="0.3">
      <c r="B38" s="235" t="s">
        <v>114</v>
      </c>
      <c r="C38" s="236">
        <f t="shared" ref="C38:M38" si="2">SUM(C34:C37)</f>
        <v>0.99999999999999989</v>
      </c>
      <c r="D38" s="237">
        <f t="shared" si="2"/>
        <v>78854.489999999991</v>
      </c>
      <c r="E38" s="237">
        <f t="shared" si="2"/>
        <v>17523.22</v>
      </c>
      <c r="F38" s="237">
        <f t="shared" si="2"/>
        <v>96767.329999999987</v>
      </c>
      <c r="G38" s="237">
        <f t="shared" si="2"/>
        <v>76531.289999999994</v>
      </c>
      <c r="H38" s="237">
        <f t="shared" si="2"/>
        <v>16743.98</v>
      </c>
      <c r="I38" s="237">
        <f t="shared" si="2"/>
        <v>17618.810000000001</v>
      </c>
      <c r="J38" s="237">
        <f t="shared" si="2"/>
        <v>48697.659999999996</v>
      </c>
      <c r="K38" s="237">
        <f t="shared" si="2"/>
        <v>13788.712299999999</v>
      </c>
      <c r="L38" s="237">
        <f t="shared" si="2"/>
        <v>2359.5</v>
      </c>
      <c r="M38" s="263">
        <f t="shared" si="2"/>
        <v>368884.99229999998</v>
      </c>
      <c r="N38" s="228"/>
      <c r="O38" s="228"/>
    </row>
    <row r="39" spans="1:17" ht="16.8" thickTop="1" thickBot="1" x14ac:dyDescent="0.35"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7" x14ac:dyDescent="0.3">
      <c r="A40" s="164"/>
      <c r="B40" s="164"/>
      <c r="C40" s="164"/>
      <c r="D40" s="164"/>
      <c r="E40" s="164"/>
      <c r="F40" s="238" t="s">
        <v>4080</v>
      </c>
      <c r="G40" s="165" t="s">
        <v>4080</v>
      </c>
      <c r="H40" s="239" t="s">
        <v>4230</v>
      </c>
      <c r="I40" s="165" t="s">
        <v>3180</v>
      </c>
      <c r="J40" s="253" t="s">
        <v>4230</v>
      </c>
      <c r="K40" s="273"/>
      <c r="L40" s="272" t="s">
        <v>4458</v>
      </c>
    </row>
    <row r="41" spans="1:17" x14ac:dyDescent="0.3">
      <c r="A41" s="168" t="s">
        <v>4320</v>
      </c>
      <c r="B41" s="164"/>
      <c r="C41" s="164"/>
      <c r="D41" s="164"/>
      <c r="E41" s="164"/>
      <c r="F41" s="238" t="s">
        <v>4321</v>
      </c>
      <c r="G41" s="165" t="s">
        <v>4322</v>
      </c>
      <c r="H41" s="154" t="s">
        <v>4321</v>
      </c>
      <c r="I41" s="165" t="s">
        <v>4322</v>
      </c>
      <c r="J41" s="254" t="s">
        <v>4321</v>
      </c>
      <c r="K41" s="273" t="s">
        <v>132</v>
      </c>
    </row>
    <row r="42" spans="1:17" x14ac:dyDescent="0.3">
      <c r="A42" s="164" t="s">
        <v>4323</v>
      </c>
      <c r="B42" s="4" t="s">
        <v>2935</v>
      </c>
      <c r="C42" s="164"/>
      <c r="D42" s="228" t="s">
        <v>4324</v>
      </c>
      <c r="E42" s="164"/>
      <c r="F42" s="34">
        <f>+VLOOKUP(B42,'R&amp;E EXPORT'!A:F,5,FALSE)</f>
        <v>330558.90999999997</v>
      </c>
      <c r="G42" s="34">
        <f>+VLOOKUP(B42,'R&amp;E EXPORT'!A:F,6,FALSE)</f>
        <v>330558.90999999997</v>
      </c>
      <c r="H42" s="34">
        <f>+VLOOKUP(B42,'R&amp;E EXPORT'!A:F,3,FALSE)</f>
        <v>335000</v>
      </c>
      <c r="I42" s="34">
        <f>+VLOOKUP(B42,'R&amp;E EXPORT'!A:D,4,FALSE)</f>
        <v>314022.58</v>
      </c>
      <c r="J42" s="255"/>
      <c r="K42" s="274"/>
      <c r="L42" s="247" t="s">
        <v>4332</v>
      </c>
    </row>
    <row r="43" spans="1:17" x14ac:dyDescent="0.3">
      <c r="A43" s="164" t="s">
        <v>4325</v>
      </c>
      <c r="B43" s="4" t="s">
        <v>2274</v>
      </c>
      <c r="C43" s="164"/>
      <c r="D43" s="228" t="s">
        <v>4324</v>
      </c>
      <c r="E43" s="164"/>
      <c r="F43" s="34">
        <f>+VLOOKUP(B43,'R&amp;E EXPORT'!A:F,5,FALSE)</f>
        <v>105000</v>
      </c>
      <c r="G43" s="34">
        <f>+VLOOKUP(B43,'R&amp;E EXPORT'!A:F,6,FALSE)</f>
        <v>17006</v>
      </c>
      <c r="H43" s="34">
        <f>+VLOOKUP(B43,'R&amp;E EXPORT'!A:F,3,FALSE)</f>
        <v>100000</v>
      </c>
      <c r="I43" s="34">
        <f>+VLOOKUP(B43,'R&amp;E EXPORT'!A:D,4,FALSE)</f>
        <v>13842</v>
      </c>
      <c r="J43" s="255"/>
      <c r="K43" s="274"/>
      <c r="L43" s="247" t="s">
        <v>4329</v>
      </c>
    </row>
    <row r="44" spans="1:17" x14ac:dyDescent="0.3">
      <c r="A44" s="164" t="s">
        <v>4326</v>
      </c>
      <c r="B44" s="4" t="s">
        <v>2080</v>
      </c>
      <c r="C44" s="164"/>
      <c r="D44" s="228" t="s">
        <v>4324</v>
      </c>
      <c r="E44" s="164"/>
      <c r="F44" s="34" t="e">
        <f>+VLOOKUP(B44,'R&amp;E EXPORT'!A:F,5,FALSE)</f>
        <v>#N/A</v>
      </c>
      <c r="G44" s="34" t="e">
        <f>+VLOOKUP(B44,'R&amp;E EXPORT'!A:F,6,FALSE)</f>
        <v>#N/A</v>
      </c>
      <c r="H44" s="34" t="e">
        <f>+VLOOKUP(B44,'R&amp;E EXPORT'!A:F,3,FALSE)</f>
        <v>#N/A</v>
      </c>
      <c r="I44" s="34" t="e">
        <f>+VLOOKUP(B44,'R&amp;E EXPORT'!A:D,4,FALSE)</f>
        <v>#N/A</v>
      </c>
      <c r="J44" s="255"/>
      <c r="K44" s="274"/>
    </row>
    <row r="45" spans="1:17" x14ac:dyDescent="0.3">
      <c r="A45" s="164" t="s">
        <v>4327</v>
      </c>
      <c r="B45" s="4" t="s">
        <v>2346</v>
      </c>
      <c r="C45" s="164"/>
      <c r="D45" s="228" t="s">
        <v>4324</v>
      </c>
      <c r="E45" s="164"/>
      <c r="F45" s="34" t="e">
        <f>+VLOOKUP(B45,'R&amp;E EXPORT'!A:F,5,FALSE)</f>
        <v>#N/A</v>
      </c>
      <c r="G45" s="34" t="e">
        <f>+VLOOKUP(B45,'R&amp;E EXPORT'!A:F,6,FALSE)</f>
        <v>#N/A</v>
      </c>
      <c r="H45" s="34" t="e">
        <f>+VLOOKUP(B45,'R&amp;E EXPORT'!A:F,3,FALSE)</f>
        <v>#N/A</v>
      </c>
      <c r="I45" s="34" t="e">
        <f>+VLOOKUP(B45,'R&amp;E EXPORT'!A:D,4,FALSE)</f>
        <v>#N/A</v>
      </c>
      <c r="J45" s="256"/>
      <c r="K45" s="274"/>
    </row>
    <row r="46" spans="1:17" ht="16.2" thickBot="1" x14ac:dyDescent="0.35">
      <c r="A46" s="164"/>
      <c r="B46" s="164"/>
      <c r="C46" s="164"/>
      <c r="D46" s="228"/>
      <c r="E46" s="164"/>
      <c r="F46" s="240" t="e">
        <f>SUM(F42:F45)</f>
        <v>#N/A</v>
      </c>
      <c r="G46" s="240" t="e">
        <f>SUM(G42:G45)</f>
        <v>#N/A</v>
      </c>
      <c r="H46" s="240" t="e">
        <f>SUM(H42:H45)</f>
        <v>#N/A</v>
      </c>
      <c r="I46" s="240" t="e">
        <f>SUM(I42:I45)</f>
        <v>#N/A</v>
      </c>
      <c r="J46" s="257">
        <f>SUM(J42:J45)</f>
        <v>0</v>
      </c>
      <c r="K46" s="213"/>
    </row>
    <row r="47" spans="1:17" ht="16.2" thickTop="1" x14ac:dyDescent="0.3">
      <c r="A47" s="164"/>
      <c r="B47" s="164"/>
      <c r="C47" s="164"/>
      <c r="D47" s="228"/>
      <c r="E47" s="164"/>
      <c r="F47" s="34"/>
      <c r="G47" s="34"/>
      <c r="H47" s="34"/>
      <c r="I47" s="34"/>
      <c r="J47" s="258"/>
      <c r="K47" s="275"/>
      <c r="M47" s="242" t="s">
        <v>4330</v>
      </c>
      <c r="N47" s="245">
        <f>+J22</f>
        <v>390000</v>
      </c>
      <c r="O47" s="182"/>
    </row>
    <row r="48" spans="1:17" x14ac:dyDescent="0.3">
      <c r="A48" s="164" t="s">
        <v>4323</v>
      </c>
      <c r="B48" s="4" t="s">
        <v>2424</v>
      </c>
      <c r="C48" s="164"/>
      <c r="D48" s="228" t="s">
        <v>4328</v>
      </c>
      <c r="E48" s="164"/>
      <c r="F48" s="34">
        <f>+VLOOKUP(B48,'R&amp;E EXPORT'!A:F,5,FALSE)</f>
        <v>266417.7</v>
      </c>
      <c r="G48" s="34">
        <f>+VLOOKUP(B48,'R&amp;E EXPORT'!A:F,6,FALSE)</f>
        <v>266417.7</v>
      </c>
      <c r="H48" s="34">
        <f>+VLOOKUP(B48,'R&amp;E EXPORT'!A:F,3,FALSE)</f>
        <v>242678.04</v>
      </c>
      <c r="I48" s="34">
        <f>+VLOOKUP(B48,'R&amp;E EXPORT'!A:D,4,FALSE)</f>
        <v>179992.03</v>
      </c>
      <c r="J48" s="255">
        <f>+N48</f>
        <v>245700</v>
      </c>
      <c r="K48" s="274">
        <v>246000</v>
      </c>
      <c r="M48" s="182" t="s">
        <v>4139</v>
      </c>
      <c r="N48" s="184">
        <f>+N47*O48</f>
        <v>245700</v>
      </c>
      <c r="O48" s="241">
        <v>0.63</v>
      </c>
    </row>
    <row r="49" spans="1:15" x14ac:dyDescent="0.3">
      <c r="A49" s="164" t="s">
        <v>4325</v>
      </c>
      <c r="B49" s="4" t="s">
        <v>2113</v>
      </c>
      <c r="C49" s="164"/>
      <c r="D49" s="228" t="s">
        <v>4328</v>
      </c>
      <c r="E49" s="164"/>
      <c r="F49" s="34">
        <f>+VLOOKUP(B49,'R&amp;E EXPORT'!A:F,5,FALSE)</f>
        <v>38984</v>
      </c>
      <c r="G49" s="34">
        <f>+VLOOKUP(B49,'R&amp;E EXPORT'!A:F,6,FALSE)</f>
        <v>33092.47</v>
      </c>
      <c r="H49" s="34">
        <f>+VLOOKUP(B49,'R&amp;E EXPORT'!A:F,3,FALSE)</f>
        <v>33092.46</v>
      </c>
      <c r="I49" s="34">
        <f>+VLOOKUP(B49,'R&amp;E EXPORT'!A:D,4,FALSE)</f>
        <v>25470.66</v>
      </c>
      <c r="J49" s="255">
        <f>+N49</f>
        <v>46800</v>
      </c>
      <c r="K49" s="274">
        <v>46000</v>
      </c>
      <c r="M49" s="182" t="s">
        <v>341</v>
      </c>
      <c r="N49" s="184">
        <f>+N47*O49</f>
        <v>46800</v>
      </c>
      <c r="O49" s="241">
        <v>0.12</v>
      </c>
    </row>
    <row r="50" spans="1:15" x14ac:dyDescent="0.3">
      <c r="A50" s="164" t="s">
        <v>4326</v>
      </c>
      <c r="B50" s="4" t="s">
        <v>1993</v>
      </c>
      <c r="C50" s="164"/>
      <c r="D50" s="228" t="s">
        <v>4328</v>
      </c>
      <c r="E50" s="164"/>
      <c r="F50" s="34">
        <f>+VLOOKUP(B50,'R&amp;E EXPORT'!A:F,5,FALSE)</f>
        <v>17326.169999999998</v>
      </c>
      <c r="G50" s="34">
        <f>+VLOOKUP(B50,'R&amp;E EXPORT'!A:F,6,FALSE)</f>
        <v>14707.76</v>
      </c>
      <c r="H50" s="34">
        <f>+VLOOKUP(B50,'R&amp;E EXPORT'!A:F,3,FALSE)</f>
        <v>14707.76</v>
      </c>
      <c r="I50" s="34">
        <f>+VLOOKUP(B50,'R&amp;E EXPORT'!A:D,4,FALSE)</f>
        <v>11320.29</v>
      </c>
      <c r="J50" s="255">
        <f>+N50</f>
        <v>17550</v>
      </c>
      <c r="K50" s="274">
        <v>18000</v>
      </c>
      <c r="M50" s="182" t="s">
        <v>340</v>
      </c>
      <c r="N50" s="184">
        <f>+N47*O50</f>
        <v>17550</v>
      </c>
      <c r="O50" s="241">
        <v>4.4999999999999998E-2</v>
      </c>
    </row>
    <row r="51" spans="1:15" x14ac:dyDescent="0.3">
      <c r="A51" s="164" t="s">
        <v>4327</v>
      </c>
      <c r="B51" s="4" t="s">
        <v>2299</v>
      </c>
      <c r="C51" s="164"/>
      <c r="D51" s="228" t="s">
        <v>4328</v>
      </c>
      <c r="E51" s="164"/>
      <c r="F51" s="34">
        <f>+VLOOKUP(B51,'R&amp;E EXPORT'!A:F,5,FALSE)</f>
        <v>77215.75</v>
      </c>
      <c r="G51" s="34">
        <f>+VLOOKUP(B51,'R&amp;E EXPORT'!A:F,6,FALSE)</f>
        <v>77215.75</v>
      </c>
      <c r="H51" s="34">
        <f>+VLOOKUP(B51,'R&amp;E EXPORT'!A:F,3,FALSE)</f>
        <v>77215.740000000005</v>
      </c>
      <c r="I51" s="34">
        <f>+VLOOKUP(B51,'R&amp;E EXPORT'!A:D,4,FALSE)</f>
        <v>59431.519999999997</v>
      </c>
      <c r="J51" s="256">
        <f>+N51</f>
        <v>79950</v>
      </c>
      <c r="K51" s="274">
        <v>80000</v>
      </c>
      <c r="M51" s="182" t="s">
        <v>342</v>
      </c>
      <c r="N51" s="184">
        <f>+N47*O51</f>
        <v>79950</v>
      </c>
      <c r="O51" s="241">
        <v>0.20499999999999999</v>
      </c>
    </row>
    <row r="52" spans="1:15" ht="16.2" thickBot="1" x14ac:dyDescent="0.35">
      <c r="A52" s="164"/>
      <c r="B52" s="164"/>
      <c r="C52" s="164"/>
      <c r="D52" s="164"/>
      <c r="E52" s="164"/>
      <c r="F52" s="240">
        <f t="shared" ref="F52:K52" si="3">SUM(F48:F51)</f>
        <v>399943.62</v>
      </c>
      <c r="G52" s="240">
        <f t="shared" si="3"/>
        <v>391433.68000000005</v>
      </c>
      <c r="H52" s="240">
        <f t="shared" si="3"/>
        <v>367694</v>
      </c>
      <c r="I52" s="240">
        <f t="shared" si="3"/>
        <v>276214.5</v>
      </c>
      <c r="J52" s="259">
        <f t="shared" si="3"/>
        <v>390000</v>
      </c>
      <c r="K52" s="259">
        <f t="shared" si="3"/>
        <v>390000</v>
      </c>
      <c r="M52" s="243"/>
      <c r="N52" s="246">
        <f>SUM(N48:N51)</f>
        <v>390000</v>
      </c>
      <c r="O52" s="244">
        <f>SUM(O48:O51)</f>
        <v>1</v>
      </c>
    </row>
    <row r="53" spans="1:15" ht="16.2" thickTop="1" x14ac:dyDescent="0.3">
      <c r="L53" s="181" t="s">
        <v>4338</v>
      </c>
    </row>
  </sheetData>
  <pageMargins left="0.25" right="0.25" top="0.75" bottom="0.75" header="0.3" footer="0.3"/>
  <pageSetup scale="5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5A5D-5157-4A06-AE5E-F9D515FC22E7}">
  <sheetPr>
    <tabColor rgb="FF00B050"/>
    <pageSetUpPr fitToPage="1"/>
  </sheetPr>
  <dimension ref="A1:W65"/>
  <sheetViews>
    <sheetView workbookViewId="0">
      <selection activeCell="S30" sqref="S30:S31"/>
    </sheetView>
  </sheetViews>
  <sheetFormatPr defaultColWidth="9" defaultRowHeight="13.8" x14ac:dyDescent="0.3"/>
  <cols>
    <col min="1" max="1" width="20.59765625" style="62" customWidth="1"/>
    <col min="2" max="2" width="11" style="62" bestFit="1" customWidth="1"/>
    <col min="3" max="3" width="4.3984375" style="62" bestFit="1" customWidth="1"/>
    <col min="4" max="4" width="11.09765625" style="62" customWidth="1"/>
    <col min="5" max="5" width="4" style="62" bestFit="1" customWidth="1"/>
    <col min="6" max="6" width="9.3984375" style="62" bestFit="1" customWidth="1"/>
    <col min="7" max="7" width="4" style="62" bestFit="1" customWidth="1"/>
    <col min="8" max="8" width="10.19921875" style="62" customWidth="1"/>
    <col min="9" max="9" width="4" style="62" bestFit="1" customWidth="1"/>
    <col min="10" max="10" width="9.3984375" style="62" bestFit="1" customWidth="1"/>
    <col min="11" max="11" width="12.3984375" style="62" bestFit="1" customWidth="1"/>
    <col min="12" max="12" width="4.19921875" style="62" bestFit="1" customWidth="1"/>
    <col min="13" max="13" width="9.3984375" style="62" bestFit="1" customWidth="1"/>
    <col min="14" max="14" width="4.59765625" style="62" customWidth="1"/>
    <col min="15" max="15" width="11.09765625" style="62" customWidth="1"/>
    <col min="16" max="16" width="11" style="62" customWidth="1"/>
    <col min="17" max="17" width="11.19921875" style="62" bestFit="1" customWidth="1"/>
    <col min="18" max="18" width="11.3984375" style="62" bestFit="1" customWidth="1"/>
    <col min="19" max="19" width="11.69921875" style="62" bestFit="1" customWidth="1"/>
    <col min="20" max="20" width="10.09765625" style="62" customWidth="1"/>
    <col min="21" max="21" width="18.69921875" style="62" bestFit="1" customWidth="1"/>
    <col min="22" max="16384" width="9" style="62"/>
  </cols>
  <sheetData>
    <row r="1" spans="1:23" x14ac:dyDescent="0.3">
      <c r="A1" s="62" t="s">
        <v>1706</v>
      </c>
    </row>
    <row r="2" spans="1:23" x14ac:dyDescent="0.3">
      <c r="A2" s="62" t="s">
        <v>4134</v>
      </c>
    </row>
    <row r="3" spans="1:23" x14ac:dyDescent="0.3">
      <c r="A3" s="62" t="s">
        <v>4471</v>
      </c>
    </row>
    <row r="5" spans="1:23" x14ac:dyDescent="0.3">
      <c r="A5" s="140" t="s">
        <v>4135</v>
      </c>
      <c r="B5" s="64"/>
      <c r="C5" s="65"/>
      <c r="D5" s="63" t="s">
        <v>4136</v>
      </c>
      <c r="E5" s="65"/>
      <c r="F5" s="63"/>
      <c r="G5" s="65"/>
      <c r="H5" s="63"/>
      <c r="I5" s="65"/>
      <c r="J5" s="63"/>
      <c r="K5" s="58"/>
      <c r="L5" s="59"/>
      <c r="M5" s="66" t="s">
        <v>4137</v>
      </c>
      <c r="O5" s="140" t="s">
        <v>4195</v>
      </c>
    </row>
    <row r="6" spans="1:23" x14ac:dyDescent="0.3">
      <c r="A6" s="67"/>
      <c r="B6" s="68" t="s">
        <v>4138</v>
      </c>
      <c r="C6" s="69"/>
      <c r="D6" s="70" t="s">
        <v>4139</v>
      </c>
      <c r="E6" s="69"/>
      <c r="F6" s="70" t="s">
        <v>341</v>
      </c>
      <c r="G6" s="69"/>
      <c r="H6" s="71" t="s">
        <v>340</v>
      </c>
      <c r="I6" s="69"/>
      <c r="J6" s="70" t="s">
        <v>342</v>
      </c>
      <c r="K6" s="67" t="s">
        <v>4140</v>
      </c>
      <c r="L6" s="70" t="s">
        <v>4141</v>
      </c>
      <c r="M6" s="70" t="s">
        <v>4142</v>
      </c>
      <c r="O6" s="112" t="s">
        <v>4158</v>
      </c>
      <c r="P6" s="112"/>
      <c r="Q6" s="112" t="s">
        <v>4159</v>
      </c>
      <c r="R6" s="112"/>
      <c r="S6" s="112" t="s">
        <v>132</v>
      </c>
      <c r="T6" s="112" t="s">
        <v>4160</v>
      </c>
      <c r="U6" s="112" t="s">
        <v>4161</v>
      </c>
      <c r="V6" s="112" t="s">
        <v>338</v>
      </c>
      <c r="W6" s="112"/>
    </row>
    <row r="7" spans="1:23" x14ac:dyDescent="0.3">
      <c r="A7" s="58"/>
      <c r="B7" s="56"/>
      <c r="C7" s="72"/>
      <c r="D7" s="58"/>
      <c r="E7" s="72"/>
      <c r="F7" s="58"/>
      <c r="G7" s="72"/>
      <c r="H7" s="73"/>
      <c r="I7" s="72"/>
      <c r="J7" s="58"/>
      <c r="K7" s="58"/>
      <c r="L7" s="59"/>
      <c r="M7" s="58"/>
      <c r="O7" s="112" t="s">
        <v>110</v>
      </c>
      <c r="P7" s="112" t="s">
        <v>4162</v>
      </c>
      <c r="Q7" s="112" t="s">
        <v>4163</v>
      </c>
      <c r="R7" s="112" t="s">
        <v>4164</v>
      </c>
      <c r="S7" s="113" t="s">
        <v>4199</v>
      </c>
      <c r="T7" s="113" t="s">
        <v>4200</v>
      </c>
      <c r="U7" s="112" t="s">
        <v>4165</v>
      </c>
      <c r="V7" s="112" t="s">
        <v>78</v>
      </c>
      <c r="W7" s="112" t="s">
        <v>4166</v>
      </c>
    </row>
    <row r="8" spans="1:23" x14ac:dyDescent="0.3">
      <c r="A8" s="67" t="s">
        <v>4143</v>
      </c>
      <c r="B8" s="74"/>
      <c r="C8" s="75"/>
      <c r="D8" s="67"/>
      <c r="E8" s="75"/>
      <c r="F8" s="67"/>
      <c r="G8" s="75"/>
      <c r="H8" s="76"/>
      <c r="I8" s="75"/>
      <c r="J8" s="67"/>
      <c r="K8" s="67"/>
      <c r="L8" s="59"/>
      <c r="M8" s="56"/>
      <c r="O8" s="112"/>
      <c r="P8" s="112"/>
      <c r="Q8" s="112"/>
      <c r="R8" s="112"/>
      <c r="S8" s="113"/>
      <c r="T8" s="113"/>
      <c r="U8" s="112"/>
      <c r="V8" s="112"/>
      <c r="W8" s="112"/>
    </row>
    <row r="9" spans="1:23" x14ac:dyDescent="0.3">
      <c r="A9" s="77" t="s">
        <v>4244</v>
      </c>
      <c r="B9" s="163">
        <v>51500</v>
      </c>
      <c r="C9" s="72">
        <v>0.25</v>
      </c>
      <c r="D9" s="56">
        <f t="shared" ref="D9:D18" si="0">SUM(C9*B9)</f>
        <v>12875</v>
      </c>
      <c r="E9" s="72">
        <v>0.25</v>
      </c>
      <c r="F9" s="56">
        <f t="shared" ref="F9:F18" si="1">SUM(E9*B9)</f>
        <v>12875</v>
      </c>
      <c r="G9" s="72">
        <v>0.4</v>
      </c>
      <c r="H9" s="78">
        <f t="shared" ref="H9:H18" si="2">SUM(G9*B9)</f>
        <v>20600</v>
      </c>
      <c r="I9" s="72">
        <v>0.1</v>
      </c>
      <c r="J9" s="56">
        <f t="shared" ref="J9:J18" si="3">SUM(I9*B9)</f>
        <v>5150</v>
      </c>
      <c r="K9" s="56">
        <f t="shared" ref="K9:K18" si="4">SUM(D9+F9+H9+J9)</f>
        <v>51500</v>
      </c>
      <c r="L9" s="59" t="s">
        <v>4146</v>
      </c>
      <c r="M9" s="56">
        <v>0</v>
      </c>
      <c r="O9" s="116" t="s">
        <v>4194</v>
      </c>
      <c r="P9" s="114"/>
      <c r="Q9" s="112"/>
      <c r="R9" s="114"/>
      <c r="S9" s="114"/>
      <c r="T9" s="113"/>
      <c r="U9" s="115"/>
      <c r="V9" s="114"/>
      <c r="W9" s="114"/>
    </row>
    <row r="10" spans="1:23" x14ac:dyDescent="0.3">
      <c r="A10" s="79" t="s">
        <v>4463</v>
      </c>
      <c r="B10" s="163">
        <v>103000</v>
      </c>
      <c r="C10" s="72">
        <v>0.25</v>
      </c>
      <c r="D10" s="56">
        <f t="shared" si="0"/>
        <v>25750</v>
      </c>
      <c r="E10" s="72">
        <v>0.25</v>
      </c>
      <c r="F10" s="56">
        <f t="shared" si="1"/>
        <v>25750</v>
      </c>
      <c r="G10" s="72">
        <v>0.25</v>
      </c>
      <c r="H10" s="78">
        <f t="shared" si="2"/>
        <v>25750</v>
      </c>
      <c r="I10" s="72">
        <v>0.25</v>
      </c>
      <c r="J10" s="56">
        <f t="shared" si="3"/>
        <v>25750</v>
      </c>
      <c r="K10" s="56">
        <f t="shared" si="4"/>
        <v>103000</v>
      </c>
      <c r="L10" s="59" t="s">
        <v>4145</v>
      </c>
      <c r="M10" s="56">
        <v>15712.85</v>
      </c>
      <c r="O10" s="116" t="s">
        <v>4167</v>
      </c>
      <c r="P10" s="114" t="s">
        <v>4174</v>
      </c>
      <c r="Q10" s="112" t="s">
        <v>3275</v>
      </c>
      <c r="R10" s="114" t="s">
        <v>4169</v>
      </c>
      <c r="S10" s="125">
        <f>+D58</f>
        <v>684098.36339200009</v>
      </c>
      <c r="T10" s="114"/>
      <c r="U10" s="114" t="s">
        <v>4170</v>
      </c>
      <c r="V10" s="114"/>
      <c r="W10" s="114"/>
    </row>
    <row r="11" spans="1:23" x14ac:dyDescent="0.3">
      <c r="A11" s="79" t="s">
        <v>4245</v>
      </c>
      <c r="B11" s="163">
        <v>37581</v>
      </c>
      <c r="C11" s="72">
        <v>0.25</v>
      </c>
      <c r="D11" s="56">
        <f t="shared" si="0"/>
        <v>9395.25</v>
      </c>
      <c r="E11" s="72">
        <v>0.25</v>
      </c>
      <c r="F11" s="56">
        <f t="shared" si="1"/>
        <v>9395.25</v>
      </c>
      <c r="G11" s="72">
        <v>0.25</v>
      </c>
      <c r="H11" s="78">
        <f t="shared" si="2"/>
        <v>9395.25</v>
      </c>
      <c r="I11" s="72">
        <v>0.25</v>
      </c>
      <c r="J11" s="56">
        <f t="shared" si="3"/>
        <v>9395.25</v>
      </c>
      <c r="K11" s="56">
        <f t="shared" si="4"/>
        <v>37581</v>
      </c>
      <c r="L11" s="59" t="s">
        <v>4144</v>
      </c>
      <c r="M11" s="56">
        <f>39754.8*1.03</f>
        <v>40947.444000000003</v>
      </c>
      <c r="O11" s="116"/>
      <c r="P11" s="114"/>
      <c r="Q11" s="112"/>
      <c r="R11" s="114" t="s">
        <v>4171</v>
      </c>
      <c r="S11" s="125">
        <f>+H60</f>
        <v>56693.008460000005</v>
      </c>
      <c r="T11" s="114"/>
      <c r="U11" s="114" t="s">
        <v>4175</v>
      </c>
      <c r="V11" s="114"/>
      <c r="W11" s="114"/>
    </row>
    <row r="12" spans="1:23" x14ac:dyDescent="0.3">
      <c r="A12" s="79" t="s">
        <v>4246</v>
      </c>
      <c r="B12" s="163">
        <v>35554</v>
      </c>
      <c r="C12" s="72">
        <v>0.25</v>
      </c>
      <c r="D12" s="56">
        <f t="shared" si="0"/>
        <v>8888.5</v>
      </c>
      <c r="E12" s="72">
        <v>0.25</v>
      </c>
      <c r="F12" s="56">
        <f t="shared" si="1"/>
        <v>8888.5</v>
      </c>
      <c r="G12" s="72">
        <v>0.25</v>
      </c>
      <c r="H12" s="78">
        <f t="shared" si="2"/>
        <v>8888.5</v>
      </c>
      <c r="I12" s="72">
        <v>0.25</v>
      </c>
      <c r="J12" s="56">
        <f t="shared" si="3"/>
        <v>8888.5</v>
      </c>
      <c r="K12" s="56">
        <f t="shared" si="4"/>
        <v>35554</v>
      </c>
      <c r="L12" s="59" t="s">
        <v>4144</v>
      </c>
      <c r="M12" s="56">
        <v>15712.85</v>
      </c>
      <c r="O12" s="114"/>
      <c r="P12" s="114"/>
      <c r="Q12" s="112"/>
      <c r="R12" s="114" t="s">
        <v>4173</v>
      </c>
      <c r="S12" s="125">
        <f>+B58</f>
        <v>50000</v>
      </c>
      <c r="T12" s="114"/>
      <c r="U12" s="114"/>
      <c r="V12" s="114"/>
      <c r="W12" s="114"/>
    </row>
    <row r="13" spans="1:23" x14ac:dyDescent="0.3">
      <c r="A13" s="79" t="s">
        <v>4247</v>
      </c>
      <c r="B13" s="163">
        <v>39726</v>
      </c>
      <c r="C13" s="72">
        <v>0.25</v>
      </c>
      <c r="D13" s="56">
        <f t="shared" si="0"/>
        <v>9931.5</v>
      </c>
      <c r="E13" s="72">
        <v>0.25</v>
      </c>
      <c r="F13" s="56">
        <f t="shared" si="1"/>
        <v>9931.5</v>
      </c>
      <c r="G13" s="72">
        <v>0.25</v>
      </c>
      <c r="H13" s="78">
        <f t="shared" si="2"/>
        <v>9931.5</v>
      </c>
      <c r="I13" s="72">
        <v>0.25</v>
      </c>
      <c r="J13" s="56">
        <f t="shared" si="3"/>
        <v>9931.5</v>
      </c>
      <c r="K13" s="56">
        <f t="shared" si="4"/>
        <v>39726</v>
      </c>
      <c r="L13" s="59" t="s">
        <v>4144</v>
      </c>
      <c r="M13" s="56">
        <f>39754.8*1.03</f>
        <v>40947.444000000003</v>
      </c>
      <c r="O13" s="114"/>
      <c r="P13" s="114"/>
      <c r="Q13" s="112"/>
      <c r="R13" s="114" t="s">
        <v>4464</v>
      </c>
      <c r="S13" s="125">
        <v>150000</v>
      </c>
      <c r="T13" s="114"/>
      <c r="U13" s="114"/>
      <c r="V13" s="114"/>
      <c r="W13" s="114"/>
    </row>
    <row r="14" spans="1:23" x14ac:dyDescent="0.3">
      <c r="A14" s="79" t="s">
        <v>4248</v>
      </c>
      <c r="B14" s="163">
        <v>22000</v>
      </c>
      <c r="C14" s="72">
        <v>0.25</v>
      </c>
      <c r="D14" s="80">
        <f t="shared" si="0"/>
        <v>5500</v>
      </c>
      <c r="E14" s="72">
        <v>0.25</v>
      </c>
      <c r="F14" s="80">
        <f t="shared" si="1"/>
        <v>5500</v>
      </c>
      <c r="G14" s="72">
        <v>0.25</v>
      </c>
      <c r="H14" s="81">
        <f t="shared" si="2"/>
        <v>5500</v>
      </c>
      <c r="I14" s="72">
        <v>0.25</v>
      </c>
      <c r="J14" s="80">
        <f t="shared" si="3"/>
        <v>5500</v>
      </c>
      <c r="K14" s="80">
        <f t="shared" si="4"/>
        <v>22000</v>
      </c>
      <c r="L14" s="59" t="s">
        <v>4146</v>
      </c>
      <c r="M14" s="80">
        <v>0</v>
      </c>
      <c r="O14" s="114"/>
      <c r="P14" s="114"/>
      <c r="Q14" s="112"/>
      <c r="R14" s="114" t="s">
        <v>4369</v>
      </c>
      <c r="S14" s="125">
        <f>+S35</f>
        <v>5825</v>
      </c>
      <c r="T14" s="114"/>
      <c r="U14" s="114"/>
      <c r="V14" s="114"/>
      <c r="W14" s="114"/>
    </row>
    <row r="15" spans="1:23" ht="15.6" x14ac:dyDescent="0.3">
      <c r="A15" s="58" t="s">
        <v>4241</v>
      </c>
      <c r="B15" s="163">
        <v>16224</v>
      </c>
      <c r="C15" s="72">
        <v>0.4</v>
      </c>
      <c r="D15" s="56">
        <f t="shared" si="0"/>
        <v>6489.6</v>
      </c>
      <c r="E15" s="72">
        <v>0.2</v>
      </c>
      <c r="F15" s="56">
        <f t="shared" si="1"/>
        <v>3244.8</v>
      </c>
      <c r="G15" s="72">
        <v>0.2</v>
      </c>
      <c r="H15" s="78">
        <f t="shared" si="2"/>
        <v>3244.8</v>
      </c>
      <c r="I15" s="72">
        <v>0.2</v>
      </c>
      <c r="J15" s="56">
        <f t="shared" si="3"/>
        <v>3244.8</v>
      </c>
      <c r="K15" s="56">
        <f t="shared" si="4"/>
        <v>16224</v>
      </c>
      <c r="L15" s="59" t="s">
        <v>952</v>
      </c>
      <c r="M15" s="56">
        <v>0</v>
      </c>
      <c r="O15" s="114"/>
      <c r="P15" s="114"/>
      <c r="Q15" s="61"/>
      <c r="R15" s="114" t="s">
        <v>4176</v>
      </c>
      <c r="S15" s="126">
        <f>+F64</f>
        <v>64373</v>
      </c>
      <c r="T15" s="114"/>
      <c r="U15" s="114"/>
      <c r="V15" s="114"/>
      <c r="W15" s="114"/>
    </row>
    <row r="16" spans="1:23" x14ac:dyDescent="0.3">
      <c r="A16" s="58" t="s">
        <v>4242</v>
      </c>
      <c r="B16" s="163">
        <v>18000</v>
      </c>
      <c r="C16" s="72">
        <v>0.4</v>
      </c>
      <c r="D16" s="56">
        <f t="shared" si="0"/>
        <v>7200</v>
      </c>
      <c r="E16" s="72">
        <v>0.1</v>
      </c>
      <c r="F16" s="56">
        <f t="shared" si="1"/>
        <v>1800</v>
      </c>
      <c r="G16" s="72">
        <v>0.4</v>
      </c>
      <c r="H16" s="78">
        <f t="shared" si="2"/>
        <v>7200</v>
      </c>
      <c r="I16" s="72">
        <v>0.1</v>
      </c>
      <c r="J16" s="56">
        <f t="shared" si="3"/>
        <v>1800</v>
      </c>
      <c r="K16" s="56">
        <f t="shared" si="4"/>
        <v>18000</v>
      </c>
      <c r="L16" s="59" t="s">
        <v>4144</v>
      </c>
      <c r="M16" s="56">
        <f t="shared" ref="M16:M18" si="5">39754.8*1.03</f>
        <v>40947.444000000003</v>
      </c>
      <c r="O16" s="117"/>
      <c r="P16" s="118"/>
      <c r="Q16" s="119"/>
      <c r="R16" s="117"/>
      <c r="S16" s="127">
        <f>SUM(S10:S15)</f>
        <v>1010989.3718520001</v>
      </c>
      <c r="T16" s="117">
        <f>SUM(T10:T15)</f>
        <v>0</v>
      </c>
      <c r="U16" s="120"/>
      <c r="V16" s="117">
        <f>SUM(V10:V15)</f>
        <v>0</v>
      </c>
      <c r="W16" s="117">
        <f>SUM(T16:V16)</f>
        <v>0</v>
      </c>
    </row>
    <row r="17" spans="1:23" ht="15.6" x14ac:dyDescent="0.3">
      <c r="A17" s="58" t="s">
        <v>4249</v>
      </c>
      <c r="B17" s="163">
        <v>33000</v>
      </c>
      <c r="C17" s="72">
        <v>0</v>
      </c>
      <c r="D17" s="56">
        <f t="shared" si="0"/>
        <v>0</v>
      </c>
      <c r="E17" s="72">
        <v>0.45</v>
      </c>
      <c r="F17" s="56">
        <f t="shared" si="1"/>
        <v>14850</v>
      </c>
      <c r="G17" s="72">
        <v>0.45</v>
      </c>
      <c r="H17" s="78">
        <f t="shared" si="2"/>
        <v>14850</v>
      </c>
      <c r="I17" s="72">
        <v>0.1</v>
      </c>
      <c r="J17" s="56">
        <f t="shared" si="3"/>
        <v>3300</v>
      </c>
      <c r="K17" s="56">
        <f t="shared" si="4"/>
        <v>33000</v>
      </c>
      <c r="L17" s="59" t="s">
        <v>4144</v>
      </c>
      <c r="M17" s="56">
        <f t="shared" si="5"/>
        <v>40947.444000000003</v>
      </c>
      <c r="O17" s="116" t="s">
        <v>4167</v>
      </c>
      <c r="P17" s="114" t="s">
        <v>4168</v>
      </c>
      <c r="Q17" s="112" t="s">
        <v>3271</v>
      </c>
      <c r="R17" s="114" t="s">
        <v>4169</v>
      </c>
      <c r="S17" s="125">
        <f>+D60</f>
        <v>858844.86785600008</v>
      </c>
      <c r="T17" s="114"/>
      <c r="U17" s="114" t="s">
        <v>4170</v>
      </c>
      <c r="V17" s="114"/>
      <c r="W17" s="61"/>
    </row>
    <row r="18" spans="1:23" ht="15.6" x14ac:dyDescent="0.3">
      <c r="A18" s="58" t="s">
        <v>4250</v>
      </c>
      <c r="B18" s="163">
        <v>49000</v>
      </c>
      <c r="C18" s="72">
        <v>0</v>
      </c>
      <c r="D18" s="56">
        <f t="shared" si="0"/>
        <v>0</v>
      </c>
      <c r="E18" s="72">
        <v>0.7</v>
      </c>
      <c r="F18" s="56">
        <f t="shared" si="1"/>
        <v>34300</v>
      </c>
      <c r="G18" s="72">
        <v>0.2</v>
      </c>
      <c r="H18" s="78">
        <f t="shared" si="2"/>
        <v>9800</v>
      </c>
      <c r="I18" s="72">
        <v>0.1</v>
      </c>
      <c r="J18" s="56">
        <f t="shared" si="3"/>
        <v>4900</v>
      </c>
      <c r="K18" s="56">
        <f t="shared" si="4"/>
        <v>49000</v>
      </c>
      <c r="L18" s="59" t="s">
        <v>4144</v>
      </c>
      <c r="M18" s="56">
        <f t="shared" si="5"/>
        <v>40947.444000000003</v>
      </c>
      <c r="O18" s="116"/>
      <c r="P18" s="114"/>
      <c r="Q18" s="112"/>
      <c r="R18" s="114" t="s">
        <v>4171</v>
      </c>
      <c r="S18" s="125">
        <f>+H58</f>
        <v>56693.008460000005</v>
      </c>
      <c r="T18" s="114"/>
      <c r="U18" s="114" t="s">
        <v>4172</v>
      </c>
      <c r="V18" s="114"/>
      <c r="W18" s="61"/>
    </row>
    <row r="19" spans="1:23" ht="16.2" thickBot="1" x14ac:dyDescent="0.35">
      <c r="A19" s="82"/>
      <c r="B19" s="83">
        <f>SUM(B9:B18)</f>
        <v>405585</v>
      </c>
      <c r="C19" s="84"/>
      <c r="D19" s="83">
        <f>SUM(D9:D18)</f>
        <v>86029.85</v>
      </c>
      <c r="E19" s="84"/>
      <c r="F19" s="83">
        <f>SUM(F9:F18)</f>
        <v>126535.05</v>
      </c>
      <c r="G19" s="84"/>
      <c r="H19" s="83">
        <f>SUM(H9:H18)</f>
        <v>115160.05</v>
      </c>
      <c r="I19" s="84"/>
      <c r="J19" s="83">
        <f>SUM(J9:J18)</f>
        <v>77860.05</v>
      </c>
      <c r="K19" s="83">
        <f>SUM(K9:K18)</f>
        <v>405585</v>
      </c>
      <c r="L19" s="85"/>
      <c r="M19" s="83">
        <f>SUM(M9:M18)</f>
        <v>236162.92000000004</v>
      </c>
      <c r="O19" s="116"/>
      <c r="P19" s="114"/>
      <c r="Q19" s="112"/>
      <c r="R19" s="114" t="s">
        <v>4369</v>
      </c>
      <c r="S19" s="125">
        <f>+S42</f>
        <v>5825</v>
      </c>
      <c r="T19" s="114"/>
      <c r="U19" s="114"/>
      <c r="V19" s="114"/>
      <c r="W19" s="61"/>
    </row>
    <row r="20" spans="1:23" x14ac:dyDescent="0.3">
      <c r="A20" s="58"/>
      <c r="B20" s="56"/>
      <c r="C20" s="72"/>
      <c r="D20" s="56"/>
      <c r="E20" s="72"/>
      <c r="F20" s="56"/>
      <c r="G20" s="72"/>
      <c r="H20" s="78"/>
      <c r="I20" s="72"/>
      <c r="J20" s="56"/>
      <c r="K20" s="56"/>
      <c r="L20" s="59"/>
      <c r="M20" s="56"/>
      <c r="O20" s="114"/>
      <c r="P20" s="114"/>
      <c r="Q20" s="112"/>
      <c r="R20" s="114" t="s">
        <v>4173</v>
      </c>
      <c r="S20" s="126">
        <f>+B60</f>
        <v>20000</v>
      </c>
      <c r="T20" s="114"/>
      <c r="U20" s="114"/>
      <c r="V20" s="114"/>
      <c r="W20" s="114"/>
    </row>
    <row r="21" spans="1:23" x14ac:dyDescent="0.3">
      <c r="A21" s="67" t="s">
        <v>4147</v>
      </c>
      <c r="B21" s="74"/>
      <c r="C21" s="75"/>
      <c r="D21" s="74"/>
      <c r="E21" s="75"/>
      <c r="F21" s="74"/>
      <c r="G21" s="75"/>
      <c r="H21" s="76"/>
      <c r="I21" s="75"/>
      <c r="J21" s="74"/>
      <c r="K21" s="74"/>
      <c r="L21" s="59"/>
      <c r="M21" s="56"/>
      <c r="O21" s="117"/>
      <c r="P21" s="118"/>
      <c r="Q21" s="119"/>
      <c r="R21" s="117"/>
      <c r="S21" s="127">
        <f>SUM(S17:S20)</f>
        <v>941362.87631600013</v>
      </c>
      <c r="T21" s="117">
        <f>SUM(T17:T20)</f>
        <v>0</v>
      </c>
      <c r="U21" s="120"/>
      <c r="V21" s="117">
        <f>SUM(V17:V20)</f>
        <v>0</v>
      </c>
      <c r="W21" s="117">
        <f>SUM(T21:V21)</f>
        <v>0</v>
      </c>
    </row>
    <row r="22" spans="1:23" x14ac:dyDescent="0.3">
      <c r="A22" s="58" t="s">
        <v>4231</v>
      </c>
      <c r="B22" s="163">
        <v>100450</v>
      </c>
      <c r="C22" s="72">
        <v>0.3</v>
      </c>
      <c r="D22" s="56">
        <f t="shared" ref="D22:D27" si="6">SUM(C22*B22)</f>
        <v>30135</v>
      </c>
      <c r="E22" s="72">
        <v>0.3</v>
      </c>
      <c r="F22" s="56">
        <f t="shared" ref="F22:F27" si="7">SUM(E22*B22)</f>
        <v>30135</v>
      </c>
      <c r="G22" s="72">
        <v>0.3</v>
      </c>
      <c r="H22" s="78">
        <f t="shared" ref="H22:H27" si="8">SUM(G22*B22)</f>
        <v>30135</v>
      </c>
      <c r="I22" s="72">
        <v>0.09</v>
      </c>
      <c r="J22" s="56">
        <f t="shared" ref="J22:J27" si="9">SUM(I22*B22)</f>
        <v>9040.5</v>
      </c>
      <c r="K22" s="56">
        <f t="shared" ref="K22:K31" si="10">SUM(D22+F22+H22+J22)</f>
        <v>99445.5</v>
      </c>
      <c r="L22" s="59" t="s">
        <v>4144</v>
      </c>
      <c r="M22" s="56">
        <f t="shared" ref="M22:M24" si="11">39754.8*1.03</f>
        <v>40947.444000000003</v>
      </c>
      <c r="O22" s="116" t="s">
        <v>4167</v>
      </c>
      <c r="P22" s="114" t="s">
        <v>4177</v>
      </c>
      <c r="Q22" s="112" t="s">
        <v>3269</v>
      </c>
      <c r="R22" s="114" t="s">
        <v>4169</v>
      </c>
      <c r="S22" s="125">
        <f>+D62</f>
        <v>469715.35892800003</v>
      </c>
      <c r="T22" s="114"/>
      <c r="U22" s="114" t="s">
        <v>4178</v>
      </c>
      <c r="V22" s="114"/>
      <c r="W22" s="114"/>
    </row>
    <row r="23" spans="1:23" x14ac:dyDescent="0.3">
      <c r="A23" s="58" t="s">
        <v>4232</v>
      </c>
      <c r="B23" s="163">
        <v>79600</v>
      </c>
      <c r="C23" s="72">
        <v>0.22</v>
      </c>
      <c r="D23" s="56">
        <f>SUM(C23*B23)</f>
        <v>17512</v>
      </c>
      <c r="E23" s="72">
        <v>0.1</v>
      </c>
      <c r="F23" s="56">
        <f>SUM(E23*B23)</f>
        <v>7960</v>
      </c>
      <c r="G23" s="72">
        <v>0.5</v>
      </c>
      <c r="H23" s="78">
        <f>SUM(G23*B23)</f>
        <v>39800</v>
      </c>
      <c r="I23" s="72">
        <v>0.18</v>
      </c>
      <c r="J23" s="56">
        <f>SUM(I23*B23)</f>
        <v>14328</v>
      </c>
      <c r="K23" s="56">
        <f>SUM(D23+F23+H23+J23)</f>
        <v>79600</v>
      </c>
      <c r="L23" s="59" t="s">
        <v>4144</v>
      </c>
      <c r="M23" s="56">
        <f t="shared" si="11"/>
        <v>40947.444000000003</v>
      </c>
      <c r="O23" s="116"/>
      <c r="P23" s="114"/>
      <c r="Q23" s="112"/>
      <c r="R23" s="114" t="s">
        <v>4171</v>
      </c>
      <c r="S23" s="125">
        <f>+H62</f>
        <v>28346.504230000002</v>
      </c>
      <c r="T23" s="114"/>
      <c r="U23" s="114"/>
      <c r="V23" s="114"/>
      <c r="W23" s="114"/>
    </row>
    <row r="24" spans="1:23" x14ac:dyDescent="0.3">
      <c r="A24" s="58" t="s">
        <v>4233</v>
      </c>
      <c r="B24" s="163">
        <v>52000</v>
      </c>
      <c r="C24" s="72">
        <v>0.25</v>
      </c>
      <c r="D24" s="56">
        <f t="shared" si="6"/>
        <v>13000</v>
      </c>
      <c r="E24" s="72">
        <v>0.25</v>
      </c>
      <c r="F24" s="56">
        <f t="shared" si="7"/>
        <v>13000</v>
      </c>
      <c r="G24" s="72">
        <v>0.25</v>
      </c>
      <c r="H24" s="78">
        <f t="shared" si="8"/>
        <v>13000</v>
      </c>
      <c r="I24" s="72">
        <v>0.25</v>
      </c>
      <c r="J24" s="56">
        <f t="shared" si="9"/>
        <v>13000</v>
      </c>
      <c r="K24" s="56">
        <f t="shared" si="10"/>
        <v>52000</v>
      </c>
      <c r="L24" s="59" t="s">
        <v>4144</v>
      </c>
      <c r="M24" s="56">
        <f t="shared" si="11"/>
        <v>40947.444000000003</v>
      </c>
      <c r="O24" s="116"/>
      <c r="P24" s="114"/>
      <c r="Q24" s="112"/>
      <c r="R24" s="114" t="s">
        <v>4369</v>
      </c>
      <c r="S24" s="125">
        <f>+S48</f>
        <v>5825</v>
      </c>
      <c r="T24" s="114"/>
      <c r="U24" s="114"/>
      <c r="V24" s="114"/>
      <c r="W24" s="114"/>
    </row>
    <row r="25" spans="1:23" x14ac:dyDescent="0.3">
      <c r="A25" s="58" t="s">
        <v>4243</v>
      </c>
      <c r="B25" s="163">
        <v>121000</v>
      </c>
      <c r="C25" s="72">
        <v>0.25</v>
      </c>
      <c r="D25" s="80">
        <f>SUM(C25*B25)</f>
        <v>30250</v>
      </c>
      <c r="E25" s="72">
        <v>0.25</v>
      </c>
      <c r="F25" s="80">
        <f>SUM(E25*B25)</f>
        <v>30250</v>
      </c>
      <c r="G25" s="72">
        <v>0.25</v>
      </c>
      <c r="H25" s="81">
        <f>SUM(G25*B25)</f>
        <v>30250</v>
      </c>
      <c r="I25" s="72">
        <v>0.25</v>
      </c>
      <c r="J25" s="80">
        <f>SUM(I25*B25)</f>
        <v>30250</v>
      </c>
      <c r="K25" s="80">
        <f>SUM(D25+F25+H25+J25)</f>
        <v>121000</v>
      </c>
      <c r="L25" s="59" t="s">
        <v>4144</v>
      </c>
      <c r="M25" s="80">
        <f>+M16*2*1.03</f>
        <v>84351.73464000001</v>
      </c>
      <c r="O25" s="114"/>
      <c r="P25" s="114"/>
      <c r="Q25" s="112"/>
      <c r="R25" s="114" t="s">
        <v>4173</v>
      </c>
      <c r="S25" s="126">
        <f>+B62</f>
        <v>75000</v>
      </c>
      <c r="T25" s="114"/>
      <c r="U25" s="114"/>
      <c r="V25" s="114"/>
      <c r="W25" s="114"/>
    </row>
    <row r="26" spans="1:23" x14ac:dyDescent="0.3">
      <c r="A26" s="58" t="s">
        <v>4234</v>
      </c>
      <c r="B26" s="163">
        <v>33000</v>
      </c>
      <c r="C26" s="72">
        <v>0.6</v>
      </c>
      <c r="D26" s="56">
        <f t="shared" si="6"/>
        <v>19800</v>
      </c>
      <c r="E26" s="72">
        <v>0.1</v>
      </c>
      <c r="F26" s="56">
        <f t="shared" si="7"/>
        <v>3300</v>
      </c>
      <c r="G26" s="72">
        <v>0.1</v>
      </c>
      <c r="H26" s="78">
        <f t="shared" si="8"/>
        <v>3300</v>
      </c>
      <c r="I26" s="72">
        <v>0.2</v>
      </c>
      <c r="J26" s="56">
        <f t="shared" si="9"/>
        <v>6600</v>
      </c>
      <c r="K26" s="56">
        <f t="shared" si="10"/>
        <v>33000</v>
      </c>
      <c r="L26" s="59" t="s">
        <v>4144</v>
      </c>
      <c r="M26" s="56">
        <f t="shared" ref="M26:M32" si="12">39754.8*1.03</f>
        <v>40947.444000000003</v>
      </c>
      <c r="O26" s="117"/>
      <c r="P26" s="118"/>
      <c r="Q26" s="119"/>
      <c r="R26" s="117"/>
      <c r="S26" s="127">
        <f>SUM(S22:S25)</f>
        <v>578886.86315800005</v>
      </c>
      <c r="T26" s="117">
        <f>SUM(T22:T25)</f>
        <v>0</v>
      </c>
      <c r="U26" s="120"/>
      <c r="V26" s="117">
        <f>SUM(V22:V25)</f>
        <v>0</v>
      </c>
      <c r="W26" s="117">
        <f>SUM(T26:V26)</f>
        <v>0</v>
      </c>
    </row>
    <row r="27" spans="1:23" ht="14.4" thickBot="1" x14ac:dyDescent="0.35">
      <c r="A27" s="58" t="s">
        <v>4235</v>
      </c>
      <c r="B27" s="163">
        <v>60000</v>
      </c>
      <c r="C27" s="72">
        <v>0.4</v>
      </c>
      <c r="D27" s="56">
        <f t="shared" si="6"/>
        <v>24000</v>
      </c>
      <c r="E27" s="72">
        <v>0.2</v>
      </c>
      <c r="F27" s="56">
        <f t="shared" si="7"/>
        <v>12000</v>
      </c>
      <c r="G27" s="72">
        <v>0.3</v>
      </c>
      <c r="H27" s="78">
        <f t="shared" si="8"/>
        <v>18000</v>
      </c>
      <c r="I27" s="72">
        <v>0.1</v>
      </c>
      <c r="J27" s="56">
        <f t="shared" si="9"/>
        <v>6000</v>
      </c>
      <c r="K27" s="56">
        <f t="shared" si="10"/>
        <v>60000</v>
      </c>
      <c r="L27" s="59" t="s">
        <v>4144</v>
      </c>
      <c r="M27" s="56">
        <f t="shared" si="12"/>
        <v>40947.444000000003</v>
      </c>
      <c r="O27" s="152" t="s">
        <v>114</v>
      </c>
      <c r="P27" s="152"/>
      <c r="Q27" s="152"/>
      <c r="R27" s="152"/>
      <c r="S27" s="153">
        <f>SUM(S21+S16+S26)</f>
        <v>2531239.1113260002</v>
      </c>
      <c r="T27" s="152">
        <f>SUM(T21+T16+T26)</f>
        <v>0</v>
      </c>
      <c r="U27" s="152"/>
      <c r="V27" s="152">
        <f>SUM(V21+V16+V26)</f>
        <v>0</v>
      </c>
      <c r="W27" s="152">
        <f>SUM(W21+W16+W26)</f>
        <v>0</v>
      </c>
    </row>
    <row r="28" spans="1:23" ht="14.4" thickTop="1" x14ac:dyDescent="0.3">
      <c r="A28" s="58" t="s">
        <v>4236</v>
      </c>
      <c r="B28" s="163">
        <v>120262</v>
      </c>
      <c r="C28" s="72">
        <v>0.4</v>
      </c>
      <c r="D28" s="56">
        <f>SUM(C28*B28)</f>
        <v>48104.800000000003</v>
      </c>
      <c r="E28" s="72">
        <v>0.2</v>
      </c>
      <c r="F28" s="56">
        <f>SUM(E28*B28)</f>
        <v>24052.400000000001</v>
      </c>
      <c r="G28" s="72">
        <v>0.3</v>
      </c>
      <c r="H28" s="78">
        <f>SUM(G28*B28)</f>
        <v>36078.6</v>
      </c>
      <c r="I28" s="72">
        <v>0.1</v>
      </c>
      <c r="J28" s="56">
        <f>SUM(I28*B28)</f>
        <v>12026.2</v>
      </c>
      <c r="K28" s="56">
        <f t="shared" si="10"/>
        <v>120262.00000000001</v>
      </c>
      <c r="L28" s="59" t="s">
        <v>4144</v>
      </c>
      <c r="M28" s="56">
        <f t="shared" si="12"/>
        <v>40947.444000000003</v>
      </c>
    </row>
    <row r="29" spans="1:23" x14ac:dyDescent="0.3">
      <c r="A29" s="58" t="s">
        <v>4237</v>
      </c>
      <c r="B29" s="163">
        <v>86000</v>
      </c>
      <c r="C29" s="72">
        <v>0.4</v>
      </c>
      <c r="D29" s="56">
        <f>SUM(C29*B29)</f>
        <v>34400</v>
      </c>
      <c r="E29" s="72">
        <v>0.2</v>
      </c>
      <c r="F29" s="56">
        <f>SUM(E29*B29)</f>
        <v>17200</v>
      </c>
      <c r="G29" s="72">
        <v>0.25</v>
      </c>
      <c r="H29" s="78">
        <f>SUM(G29*B29)</f>
        <v>21500</v>
      </c>
      <c r="I29" s="72">
        <v>0.15</v>
      </c>
      <c r="J29" s="56">
        <f>SUM(I29*B29)</f>
        <v>12900</v>
      </c>
      <c r="K29" s="56">
        <f t="shared" si="10"/>
        <v>86000</v>
      </c>
      <c r="L29" s="59" t="s">
        <v>4144</v>
      </c>
      <c r="M29" s="56">
        <f t="shared" si="12"/>
        <v>40947.444000000003</v>
      </c>
      <c r="O29" s="116" t="s">
        <v>4085</v>
      </c>
    </row>
    <row r="30" spans="1:23" x14ac:dyDescent="0.3">
      <c r="A30" s="58" t="s">
        <v>4238</v>
      </c>
      <c r="B30" s="163">
        <v>86000</v>
      </c>
      <c r="C30" s="72">
        <v>0.4</v>
      </c>
      <c r="D30" s="56">
        <f>SUM(C30*B30)</f>
        <v>34400</v>
      </c>
      <c r="E30" s="72">
        <v>0.2</v>
      </c>
      <c r="F30" s="56">
        <f>SUM(E30*B30)</f>
        <v>17200</v>
      </c>
      <c r="G30" s="72">
        <v>0.25</v>
      </c>
      <c r="H30" s="78">
        <f>SUM(G30*B30)</f>
        <v>21500</v>
      </c>
      <c r="I30" s="72">
        <v>0.15</v>
      </c>
      <c r="J30" s="56">
        <f>SUM(I30*B30)</f>
        <v>12900</v>
      </c>
      <c r="K30" s="56">
        <f t="shared" si="10"/>
        <v>86000</v>
      </c>
      <c r="L30" s="59" t="s">
        <v>4144</v>
      </c>
      <c r="M30" s="56">
        <f t="shared" si="12"/>
        <v>40947.444000000003</v>
      </c>
      <c r="O30" s="114" t="s">
        <v>4174</v>
      </c>
      <c r="P30" s="114" t="s">
        <v>4187</v>
      </c>
      <c r="Q30" s="114" t="s">
        <v>4169</v>
      </c>
      <c r="S30" s="125">
        <f>+S10+S13</f>
        <v>834098.36339200009</v>
      </c>
      <c r="T30" s="114"/>
      <c r="U30" s="114" t="s">
        <v>4180</v>
      </c>
    </row>
    <row r="31" spans="1:23" x14ac:dyDescent="0.3">
      <c r="A31" s="58" t="s">
        <v>4239</v>
      </c>
      <c r="B31" s="163">
        <v>86000</v>
      </c>
      <c r="C31" s="72">
        <v>0.4</v>
      </c>
      <c r="D31" s="56">
        <f>SUM(C31*B31)</f>
        <v>34400</v>
      </c>
      <c r="E31" s="72">
        <v>0.2</v>
      </c>
      <c r="F31" s="56">
        <f>SUM(E31*B31)</f>
        <v>17200</v>
      </c>
      <c r="G31" s="72">
        <v>0.25</v>
      </c>
      <c r="H31" s="78">
        <f>SUM(G31*B31)</f>
        <v>21500</v>
      </c>
      <c r="I31" s="72">
        <v>0.15</v>
      </c>
      <c r="J31" s="56">
        <f>SUM(I31*B31)</f>
        <v>12900</v>
      </c>
      <c r="K31" s="56">
        <f t="shared" si="10"/>
        <v>86000</v>
      </c>
      <c r="L31" s="59" t="s">
        <v>4144</v>
      </c>
      <c r="M31" s="56">
        <f t="shared" si="12"/>
        <v>40947.444000000003</v>
      </c>
      <c r="O31" s="114"/>
      <c r="P31" s="114"/>
      <c r="Q31" s="114" t="s">
        <v>4171</v>
      </c>
      <c r="S31" s="125">
        <f>+S11</f>
        <v>56693.008460000005</v>
      </c>
      <c r="T31" s="114"/>
      <c r="U31" s="114" t="s">
        <v>4181</v>
      </c>
    </row>
    <row r="32" spans="1:23" x14ac:dyDescent="0.3">
      <c r="A32" s="58" t="s">
        <v>4240</v>
      </c>
      <c r="B32" s="163">
        <v>86000</v>
      </c>
      <c r="C32" s="72">
        <v>0.4</v>
      </c>
      <c r="D32" s="56">
        <f>SUM(C32*B32)</f>
        <v>34400</v>
      </c>
      <c r="E32" s="72">
        <v>0.2</v>
      </c>
      <c r="F32" s="56">
        <f>SUM(E32*B32)</f>
        <v>17200</v>
      </c>
      <c r="G32" s="72">
        <v>0.25</v>
      </c>
      <c r="H32" s="78">
        <f>SUM(G32*B32)</f>
        <v>21500</v>
      </c>
      <c r="I32" s="72">
        <v>0.15</v>
      </c>
      <c r="J32" s="56">
        <f>SUM(I32*B32)</f>
        <v>12900</v>
      </c>
      <c r="K32" s="56">
        <f>SUM(D32+F32+H32+J32)</f>
        <v>86000</v>
      </c>
      <c r="L32" s="59" t="s">
        <v>4144</v>
      </c>
      <c r="M32" s="56">
        <f t="shared" si="12"/>
        <v>40947.444000000003</v>
      </c>
      <c r="O32" s="114"/>
      <c r="P32" s="114" t="s">
        <v>4188</v>
      </c>
      <c r="Q32" s="114" t="s">
        <v>4173</v>
      </c>
      <c r="S32" s="125">
        <f>+S12</f>
        <v>50000</v>
      </c>
      <c r="T32" s="114"/>
      <c r="U32" s="114"/>
    </row>
    <row r="33" spans="1:23" x14ac:dyDescent="0.3">
      <c r="O33" s="114"/>
      <c r="P33" s="114" t="s">
        <v>4189</v>
      </c>
      <c r="Q33" s="114" t="s">
        <v>4176</v>
      </c>
      <c r="S33" s="125">
        <f>+S15</f>
        <v>64373</v>
      </c>
      <c r="T33" s="114"/>
      <c r="U33" s="114"/>
    </row>
    <row r="34" spans="1:23" ht="14.4" thickBot="1" x14ac:dyDescent="0.35">
      <c r="A34" s="82"/>
      <c r="B34" s="83">
        <f>SUM(B22:B33)</f>
        <v>910312</v>
      </c>
      <c r="C34" s="84"/>
      <c r="D34" s="83">
        <f>SUM(D22:D33)</f>
        <v>320401.8</v>
      </c>
      <c r="E34" s="84"/>
      <c r="F34" s="83">
        <f>SUM(F22:F33)</f>
        <v>189497.4</v>
      </c>
      <c r="G34" s="84"/>
      <c r="H34" s="83">
        <f>SUM(H22:H33)</f>
        <v>256563.6</v>
      </c>
      <c r="I34" s="84"/>
      <c r="J34" s="83">
        <f>SUM(J22:J33)</f>
        <v>142844.70000000001</v>
      </c>
      <c r="K34" s="83">
        <f>SUM(K22:K33)</f>
        <v>909307.5</v>
      </c>
      <c r="L34" s="85"/>
      <c r="M34" s="83">
        <f>SUM(M22:M33)</f>
        <v>493826.17464000016</v>
      </c>
      <c r="O34" s="114"/>
      <c r="P34" s="114" t="s">
        <v>385</v>
      </c>
      <c r="Q34" s="114" t="s">
        <v>4101</v>
      </c>
      <c r="S34" s="125">
        <v>0</v>
      </c>
      <c r="T34" s="114"/>
      <c r="U34" s="114"/>
    </row>
    <row r="35" spans="1:23" x14ac:dyDescent="0.3">
      <c r="A35" s="58"/>
      <c r="B35" s="86"/>
      <c r="C35" s="72"/>
      <c r="D35" s="56"/>
      <c r="E35" s="72"/>
      <c r="F35" s="56"/>
      <c r="G35" s="72"/>
      <c r="H35" s="78"/>
      <c r="I35" s="72"/>
      <c r="J35" s="56"/>
      <c r="K35" s="56"/>
      <c r="L35" s="59"/>
      <c r="M35" s="56"/>
      <c r="O35" s="114"/>
      <c r="P35" s="4" t="s">
        <v>2091</v>
      </c>
      <c r="Q35" s="114" t="s">
        <v>4361</v>
      </c>
      <c r="S35" s="125">
        <v>5825</v>
      </c>
      <c r="T35" s="114"/>
      <c r="U35" s="114"/>
    </row>
    <row r="36" spans="1:23" ht="15" thickBot="1" x14ac:dyDescent="0.35">
      <c r="A36" s="87" t="s">
        <v>226</v>
      </c>
      <c r="B36" s="88">
        <f>+B34+B19</f>
        <v>1315897</v>
      </c>
      <c r="C36" s="157">
        <f>SUM(D36/B36)</f>
        <v>0.30886281373086194</v>
      </c>
      <c r="D36" s="88">
        <f>+D34+D19</f>
        <v>406431.65</v>
      </c>
      <c r="E36" s="157">
        <f>SUM(F36/B36)</f>
        <v>0.24016503571328152</v>
      </c>
      <c r="F36" s="88">
        <f>+F34+F19</f>
        <v>316032.45</v>
      </c>
      <c r="G36" s="157">
        <f>SUM(H36/B36)</f>
        <v>0.28248688917141695</v>
      </c>
      <c r="H36" s="89">
        <f>+H34+H19</f>
        <v>371723.65</v>
      </c>
      <c r="I36" s="157">
        <f>SUM(J36/B36)</f>
        <v>0.16772190376602425</v>
      </c>
      <c r="J36" s="88">
        <f>+J34+J19</f>
        <v>220704.75</v>
      </c>
      <c r="K36" s="88">
        <f>+K34+K19</f>
        <v>1314892.5</v>
      </c>
      <c r="L36" s="90"/>
      <c r="M36" s="88">
        <f>+M34+M19</f>
        <v>729989.09464000026</v>
      </c>
      <c r="O36" s="114"/>
      <c r="P36" s="114" t="s">
        <v>4190</v>
      </c>
      <c r="Q36" s="114" t="s">
        <v>4184</v>
      </c>
      <c r="S36" s="126">
        <v>0</v>
      </c>
      <c r="T36" s="114"/>
      <c r="U36" s="114"/>
    </row>
    <row r="37" spans="1:23" ht="14.4" thickTop="1" x14ac:dyDescent="0.3">
      <c r="O37" s="117"/>
      <c r="P37" s="117"/>
      <c r="Q37" s="117"/>
      <c r="R37" s="121"/>
      <c r="S37" s="127">
        <f>SUM(S30:S36)</f>
        <v>1010989.3718520001</v>
      </c>
      <c r="T37" s="117">
        <f>SUM(T30:T36)</f>
        <v>0</v>
      </c>
      <c r="U37" s="117"/>
      <c r="V37" s="121"/>
      <c r="W37" s="121"/>
    </row>
    <row r="38" spans="1:23" x14ac:dyDescent="0.3">
      <c r="A38" s="67" t="s">
        <v>4148</v>
      </c>
      <c r="B38" s="56"/>
      <c r="C38" s="72"/>
      <c r="D38" s="56"/>
      <c r="E38" s="72"/>
      <c r="F38" s="56"/>
      <c r="G38" s="72"/>
      <c r="H38" s="78"/>
      <c r="I38" s="72"/>
      <c r="J38" s="56"/>
      <c r="K38" s="56"/>
      <c r="L38" s="59"/>
      <c r="M38" s="64"/>
      <c r="O38" s="114" t="s">
        <v>4168</v>
      </c>
      <c r="P38" s="114" t="s">
        <v>4179</v>
      </c>
      <c r="Q38" s="114" t="s">
        <v>4169</v>
      </c>
      <c r="S38" s="125">
        <f>+S17</f>
        <v>858844.86785600008</v>
      </c>
      <c r="T38" s="114"/>
      <c r="U38" s="114" t="s">
        <v>4180</v>
      </c>
    </row>
    <row r="39" spans="1:23" ht="14.4" x14ac:dyDescent="0.3">
      <c r="A39" s="91" t="s">
        <v>179</v>
      </c>
      <c r="B39" s="56">
        <f>+B36*0.35</f>
        <v>460563.94999999995</v>
      </c>
      <c r="C39" s="124">
        <v>0.1</v>
      </c>
      <c r="D39" s="56">
        <f>SUM(C39*B39)</f>
        <v>46056.394999999997</v>
      </c>
      <c r="E39" s="123">
        <v>0.3</v>
      </c>
      <c r="F39" s="56">
        <f>SUM(E39*B39)</f>
        <v>138169.18499999997</v>
      </c>
      <c r="G39" s="123">
        <v>0.4</v>
      </c>
      <c r="H39" s="78">
        <f>SUM(G39*B39)</f>
        <v>184225.58</v>
      </c>
      <c r="I39" s="123">
        <v>0.2</v>
      </c>
      <c r="J39" s="56">
        <f>SUM(I39*B39)</f>
        <v>92112.79</v>
      </c>
      <c r="K39" s="56">
        <f>SUM(D39+F39+H39+J39)</f>
        <v>460563.9499999999</v>
      </c>
      <c r="L39" s="262" t="s">
        <v>4201</v>
      </c>
      <c r="M39" s="58"/>
      <c r="O39" s="114"/>
      <c r="P39" s="114"/>
      <c r="Q39" s="114" t="s">
        <v>4171</v>
      </c>
      <c r="S39" s="125">
        <f>+S18</f>
        <v>56693.008460000005</v>
      </c>
      <c r="T39" s="114"/>
      <c r="U39" s="114" t="s">
        <v>4181</v>
      </c>
    </row>
    <row r="40" spans="1:23" ht="15" thickBot="1" x14ac:dyDescent="0.35">
      <c r="A40" s="92" t="s">
        <v>4149</v>
      </c>
      <c r="B40" s="57">
        <f>+M36</f>
        <v>729989.09464000026</v>
      </c>
      <c r="C40" s="155">
        <v>0.1</v>
      </c>
      <c r="D40" s="57">
        <f>SUM(C40*B40)</f>
        <v>72998.909464000026</v>
      </c>
      <c r="E40" s="156">
        <v>0.3</v>
      </c>
      <c r="F40" s="57">
        <f>SUM(E40*B40)</f>
        <v>218996.72839200008</v>
      </c>
      <c r="G40" s="156">
        <v>0.4</v>
      </c>
      <c r="H40" s="93">
        <f>SUM(G40*B40)</f>
        <v>291995.6378560001</v>
      </c>
      <c r="I40" s="156">
        <v>0.2</v>
      </c>
      <c r="J40" s="57">
        <f>SUM(I40*B40)</f>
        <v>145997.81892800005</v>
      </c>
      <c r="K40" s="57">
        <f>SUM(D40+F40+H40+J40)</f>
        <v>729989.09464000026</v>
      </c>
      <c r="L40" s="262" t="s">
        <v>4201</v>
      </c>
      <c r="M40" s="58"/>
      <c r="O40" s="114"/>
      <c r="P40" s="114" t="s">
        <v>4182</v>
      </c>
      <c r="Q40" s="114" t="s">
        <v>4173</v>
      </c>
      <c r="S40" s="125">
        <f>+S20</f>
        <v>20000</v>
      </c>
      <c r="T40" s="114"/>
      <c r="U40" s="114"/>
    </row>
    <row r="41" spans="1:23" x14ac:dyDescent="0.3">
      <c r="A41" s="63" t="s">
        <v>185</v>
      </c>
      <c r="B41" s="56">
        <f>SUM(B39:B40)</f>
        <v>1190553.0446400002</v>
      </c>
      <c r="C41" s="72"/>
      <c r="D41" s="56">
        <f>SUM(D39:D40)</f>
        <v>119055.30446400002</v>
      </c>
      <c r="E41" s="72"/>
      <c r="F41" s="56">
        <f>SUM(F39:F40)</f>
        <v>357165.91339200002</v>
      </c>
      <c r="G41" s="72"/>
      <c r="H41" s="78">
        <f>SUM(H39:H40)</f>
        <v>476221.21785600006</v>
      </c>
      <c r="I41" s="72"/>
      <c r="J41" s="56">
        <f>SUM(J39:J40)</f>
        <v>238110.60892800003</v>
      </c>
      <c r="K41" s="56">
        <f>SUM(K39:K40)</f>
        <v>1190553.0446400002</v>
      </c>
      <c r="L41" s="59"/>
      <c r="M41" s="58"/>
      <c r="O41" s="114"/>
      <c r="P41" s="114" t="s">
        <v>4183</v>
      </c>
      <c r="Q41" s="114" t="s">
        <v>4184</v>
      </c>
      <c r="S41" s="125">
        <v>0</v>
      </c>
      <c r="T41" s="114"/>
      <c r="U41" s="114"/>
    </row>
    <row r="42" spans="1:23" x14ac:dyDescent="0.3">
      <c r="A42" s="58"/>
      <c r="B42" s="56"/>
      <c r="C42" s="72"/>
      <c r="D42" s="56"/>
      <c r="E42" s="72"/>
      <c r="F42" s="56"/>
      <c r="G42" s="72"/>
      <c r="H42" s="78"/>
      <c r="I42" s="72"/>
      <c r="J42" s="56"/>
      <c r="K42" s="56"/>
      <c r="L42" s="59"/>
      <c r="M42" s="58"/>
      <c r="O42" s="114"/>
      <c r="P42" s="4" t="s">
        <v>1968</v>
      </c>
      <c r="Q42" s="114" t="s">
        <v>4362</v>
      </c>
      <c r="S42" s="125">
        <v>5825</v>
      </c>
      <c r="T42" s="114"/>
      <c r="U42" s="114"/>
    </row>
    <row r="43" spans="1:23" ht="14.4" thickBot="1" x14ac:dyDescent="0.35">
      <c r="A43" s="134" t="s">
        <v>4150</v>
      </c>
      <c r="B43" s="135">
        <f>+B41+B36</f>
        <v>2506450.04464</v>
      </c>
      <c r="C43" s="136"/>
      <c r="D43" s="135">
        <f>+D41+D36</f>
        <v>525486.95446400007</v>
      </c>
      <c r="E43" s="136"/>
      <c r="F43" s="135">
        <f>+F41+F36</f>
        <v>673198.36339200009</v>
      </c>
      <c r="G43" s="136"/>
      <c r="H43" s="135">
        <f>+H41+H36</f>
        <v>847944.86785600008</v>
      </c>
      <c r="I43" s="136"/>
      <c r="J43" s="135">
        <f>+J41+J36</f>
        <v>458815.35892800003</v>
      </c>
      <c r="K43" s="135">
        <f>+K41+K36</f>
        <v>2505445.54464</v>
      </c>
      <c r="L43" s="59"/>
      <c r="M43" s="58"/>
      <c r="O43" s="114"/>
      <c r="P43" s="114" t="s">
        <v>4185</v>
      </c>
      <c r="Q43" s="114" t="s">
        <v>4186</v>
      </c>
      <c r="S43" s="126">
        <v>0</v>
      </c>
      <c r="T43" s="114"/>
      <c r="U43" s="114"/>
    </row>
    <row r="44" spans="1:23" x14ac:dyDescent="0.3">
      <c r="A44" s="58"/>
      <c r="B44" s="56"/>
      <c r="C44" s="72"/>
      <c r="D44" s="58"/>
      <c r="E44" s="72"/>
      <c r="F44" s="58"/>
      <c r="G44" s="72"/>
      <c r="H44" s="73"/>
      <c r="I44" s="72"/>
      <c r="J44" s="58"/>
      <c r="K44" s="58"/>
      <c r="L44" s="59"/>
      <c r="M44" s="58"/>
      <c r="O44" s="117"/>
      <c r="P44" s="117"/>
      <c r="Q44" s="117"/>
      <c r="R44" s="121"/>
      <c r="S44" s="127">
        <f>SUM(S38:S43)</f>
        <v>941362.87631600013</v>
      </c>
      <c r="T44" s="117">
        <f>SUM(T38:T43)</f>
        <v>0</v>
      </c>
      <c r="U44" s="117"/>
      <c r="V44" s="121"/>
      <c r="W44" s="121"/>
    </row>
    <row r="45" spans="1:23" x14ac:dyDescent="0.3">
      <c r="A45" s="67" t="s">
        <v>4151</v>
      </c>
      <c r="B45" s="74"/>
      <c r="C45" s="75"/>
      <c r="D45" s="94">
        <v>0.25</v>
      </c>
      <c r="E45" s="94"/>
      <c r="F45" s="94">
        <v>0.25</v>
      </c>
      <c r="G45" s="94"/>
      <c r="H45" s="95">
        <v>0.25</v>
      </c>
      <c r="I45" s="94"/>
      <c r="J45" s="94">
        <v>0.25</v>
      </c>
      <c r="K45" s="94">
        <f>SUM(D45:J45)</f>
        <v>1</v>
      </c>
      <c r="L45" s="59"/>
      <c r="M45" s="58"/>
      <c r="O45" s="114" t="s">
        <v>4177</v>
      </c>
      <c r="P45" s="114" t="s">
        <v>4191</v>
      </c>
      <c r="Q45" s="114" t="s">
        <v>4169</v>
      </c>
      <c r="S45" s="125">
        <f>+S22</f>
        <v>469715.35892800003</v>
      </c>
      <c r="T45" s="114"/>
      <c r="U45" s="114" t="s">
        <v>4180</v>
      </c>
    </row>
    <row r="46" spans="1:23" x14ac:dyDescent="0.3">
      <c r="A46" s="77" t="s">
        <v>4152</v>
      </c>
      <c r="B46" s="96">
        <v>10000</v>
      </c>
      <c r="C46" s="97"/>
      <c r="D46" s="98"/>
      <c r="E46" s="97"/>
      <c r="F46" s="98"/>
      <c r="G46" s="97"/>
      <c r="H46" s="99"/>
      <c r="I46" s="97"/>
      <c r="J46" s="98"/>
      <c r="K46" s="100"/>
      <c r="L46" s="59"/>
      <c r="M46" s="58"/>
      <c r="O46" s="114"/>
      <c r="P46" s="114"/>
      <c r="Q46" s="114" t="s">
        <v>4171</v>
      </c>
      <c r="S46" s="125">
        <f>+S23</f>
        <v>28346.504230000002</v>
      </c>
      <c r="T46" s="114"/>
      <c r="U46" s="114" t="s">
        <v>4181</v>
      </c>
    </row>
    <row r="47" spans="1:23" x14ac:dyDescent="0.3">
      <c r="A47" s="79" t="s">
        <v>4153</v>
      </c>
      <c r="B47" s="56">
        <v>4500</v>
      </c>
      <c r="C47" s="72"/>
      <c r="D47" s="58"/>
      <c r="E47" s="72"/>
      <c r="F47" s="58"/>
      <c r="G47" s="72"/>
      <c r="H47" s="73"/>
      <c r="I47" s="72"/>
      <c r="J47" s="58"/>
      <c r="K47" s="101"/>
      <c r="L47" s="59"/>
      <c r="M47" s="58"/>
      <c r="O47" s="114"/>
      <c r="P47" s="114" t="s">
        <v>4192</v>
      </c>
      <c r="Q47" s="114" t="s">
        <v>4173</v>
      </c>
      <c r="S47" s="125">
        <f>+S25</f>
        <v>75000</v>
      </c>
      <c r="T47" s="114"/>
      <c r="U47" s="114"/>
    </row>
    <row r="48" spans="1:23" x14ac:dyDescent="0.3">
      <c r="A48" s="79" t="s">
        <v>4154</v>
      </c>
      <c r="B48" s="56">
        <v>25000</v>
      </c>
      <c r="C48" s="72"/>
      <c r="D48" s="58"/>
      <c r="E48" s="72"/>
      <c r="F48" s="58"/>
      <c r="G48" s="72"/>
      <c r="H48" s="73"/>
      <c r="I48" s="72"/>
      <c r="J48" s="58"/>
      <c r="K48" s="101"/>
      <c r="L48" s="59"/>
      <c r="M48" s="58"/>
      <c r="O48" s="114"/>
      <c r="P48" s="4" t="s">
        <v>2278</v>
      </c>
      <c r="Q48" s="114" t="s">
        <v>4362</v>
      </c>
      <c r="S48" s="125">
        <v>5825</v>
      </c>
      <c r="T48" s="114"/>
      <c r="U48" s="114"/>
    </row>
    <row r="49" spans="1:23" x14ac:dyDescent="0.3">
      <c r="A49" s="102" t="s">
        <v>4155</v>
      </c>
      <c r="B49" s="103">
        <v>15000</v>
      </c>
      <c r="C49" s="104"/>
      <c r="D49" s="105"/>
      <c r="E49" s="104"/>
      <c r="F49" s="105"/>
      <c r="G49" s="104"/>
      <c r="H49" s="106"/>
      <c r="I49" s="104"/>
      <c r="J49" s="105"/>
      <c r="K49" s="107"/>
      <c r="L49" s="59"/>
      <c r="M49" s="58"/>
      <c r="O49" s="114"/>
      <c r="P49" s="114" t="s">
        <v>4193</v>
      </c>
      <c r="Q49" s="114" t="s">
        <v>4184</v>
      </c>
      <c r="S49" s="126">
        <v>0</v>
      </c>
      <c r="T49" s="114"/>
      <c r="U49" s="114"/>
    </row>
    <row r="50" spans="1:23" x14ac:dyDescent="0.3">
      <c r="A50" s="58"/>
      <c r="B50" s="56"/>
      <c r="C50" s="72"/>
      <c r="D50" s="58"/>
      <c r="E50" s="72"/>
      <c r="F50" s="58"/>
      <c r="G50" s="72"/>
      <c r="H50" s="73"/>
      <c r="I50" s="72"/>
      <c r="J50" s="58"/>
      <c r="K50" s="58"/>
      <c r="L50" s="59"/>
      <c r="M50" s="58"/>
      <c r="O50" s="117"/>
      <c r="P50" s="121"/>
      <c r="Q50" s="117"/>
      <c r="R50" s="117"/>
      <c r="S50" s="127">
        <f>SUM(S45:S49)</f>
        <v>578886.86315800005</v>
      </c>
      <c r="T50" s="117">
        <f>SUM(T45:T49)</f>
        <v>0</v>
      </c>
      <c r="U50" s="117"/>
      <c r="V50" s="121"/>
      <c r="W50" s="121"/>
    </row>
    <row r="51" spans="1:23" ht="14.4" thickBot="1" x14ac:dyDescent="0.35">
      <c r="A51" s="139" t="s">
        <v>4156</v>
      </c>
      <c r="B51" s="135">
        <f>SUM(B46:B50)</f>
        <v>54500</v>
      </c>
      <c r="C51" s="137">
        <v>0.4</v>
      </c>
      <c r="D51" s="138">
        <f>SUM(C51*B51)</f>
        <v>21800</v>
      </c>
      <c r="E51" s="137">
        <v>0.2</v>
      </c>
      <c r="F51" s="138">
        <f>SUM(E51*B51)</f>
        <v>10900</v>
      </c>
      <c r="G51" s="137">
        <v>0.2</v>
      </c>
      <c r="H51" s="138">
        <f>SUM(G51*B51)</f>
        <v>10900</v>
      </c>
      <c r="I51" s="137">
        <v>0.2</v>
      </c>
      <c r="J51" s="138">
        <f>SUM(I51*B51)</f>
        <v>10900</v>
      </c>
      <c r="K51" s="138">
        <f>SUM(D51+F51+H51+J51)</f>
        <v>54500</v>
      </c>
      <c r="L51" s="59"/>
      <c r="M51" s="58"/>
      <c r="O51" s="152" t="s">
        <v>114</v>
      </c>
      <c r="P51" s="142"/>
      <c r="Q51" s="152"/>
      <c r="R51" s="152"/>
      <c r="S51" s="153">
        <f>SUM(S44+S37+S50)</f>
        <v>2531239.1113260002</v>
      </c>
      <c r="T51" s="152">
        <f>SUM(T44+T37+T50)</f>
        <v>0</v>
      </c>
      <c r="U51" s="152"/>
      <c r="V51" s="142"/>
      <c r="W51" s="142"/>
    </row>
    <row r="52" spans="1:23" x14ac:dyDescent="0.3">
      <c r="A52" s="58"/>
      <c r="B52" s="56"/>
      <c r="C52" s="72"/>
      <c r="D52" s="58"/>
      <c r="E52" s="72"/>
      <c r="F52" s="58"/>
      <c r="G52" s="72"/>
      <c r="H52" s="73"/>
      <c r="I52" s="72"/>
      <c r="J52" s="58"/>
      <c r="K52" s="58"/>
      <c r="L52" s="59"/>
      <c r="M52" s="58"/>
      <c r="R52" s="122" t="s">
        <v>962</v>
      </c>
      <c r="S52" s="128">
        <f>+S51-S27</f>
        <v>0</v>
      </c>
    </row>
    <row r="53" spans="1:23" ht="14.4" thickBot="1" x14ac:dyDescent="0.35">
      <c r="A53" s="108" t="s">
        <v>4157</v>
      </c>
      <c r="B53" s="109"/>
      <c r="C53" s="110"/>
      <c r="D53" s="108">
        <f>SUM(D43+D51)</f>
        <v>547286.95446400007</v>
      </c>
      <c r="E53" s="110"/>
      <c r="F53" s="108">
        <f>SUM(F43+F51)</f>
        <v>684098.36339200009</v>
      </c>
      <c r="G53" s="110"/>
      <c r="H53" s="111">
        <f>SUM(H43+H51)</f>
        <v>858844.86785600008</v>
      </c>
      <c r="I53" s="110"/>
      <c r="J53" s="108">
        <f>SUM(J43+J51)</f>
        <v>469715.35892800003</v>
      </c>
      <c r="K53" s="108">
        <f>SUM(K43+K51)</f>
        <v>2559945.54464</v>
      </c>
      <c r="L53" s="59"/>
      <c r="M53" s="58"/>
    </row>
    <row r="54" spans="1:23" ht="15" thickTop="1" thickBot="1" x14ac:dyDescent="0.35"/>
    <row r="55" spans="1:23" x14ac:dyDescent="0.3">
      <c r="A55" s="129" t="s">
        <v>110</v>
      </c>
      <c r="B55" s="573" t="s">
        <v>4335</v>
      </c>
      <c r="C55" s="574"/>
      <c r="D55" s="574"/>
      <c r="E55" s="574"/>
      <c r="F55" s="574"/>
      <c r="G55" s="574"/>
      <c r="H55" s="574"/>
      <c r="I55" s="574"/>
      <c r="J55" s="575"/>
      <c r="K55" s="158"/>
    </row>
    <row r="56" spans="1:23" x14ac:dyDescent="0.3">
      <c r="A56" s="130"/>
      <c r="B56" s="131" t="s">
        <v>4196</v>
      </c>
      <c r="C56" s="148"/>
      <c r="D56" s="131" t="s">
        <v>4169</v>
      </c>
      <c r="E56" s="148"/>
      <c r="F56" s="131" t="s">
        <v>4197</v>
      </c>
      <c r="G56" s="148"/>
      <c r="H56" s="131" t="s">
        <v>4202</v>
      </c>
      <c r="I56" s="148"/>
      <c r="J56" s="141" t="s">
        <v>4369</v>
      </c>
      <c r="K56" s="159" t="s">
        <v>4166</v>
      </c>
      <c r="O56" s="266" t="s">
        <v>4362</v>
      </c>
    </row>
    <row r="57" spans="1:23" x14ac:dyDescent="0.3">
      <c r="A57" s="129"/>
      <c r="B57" s="132"/>
      <c r="C57" s="148"/>
      <c r="D57" s="132"/>
      <c r="E57" s="148"/>
      <c r="F57" s="132"/>
      <c r="G57" s="148"/>
      <c r="H57" s="148"/>
      <c r="I57" s="148"/>
      <c r="J57" s="149"/>
      <c r="K57" s="159"/>
      <c r="O57" s="62" t="s">
        <v>3001</v>
      </c>
      <c r="P57" s="62" t="s">
        <v>4363</v>
      </c>
      <c r="R57" s="62">
        <v>10000</v>
      </c>
      <c r="S57" s="62">
        <f>+R57*0.25</f>
        <v>2500</v>
      </c>
    </row>
    <row r="58" spans="1:23" x14ac:dyDescent="0.3">
      <c r="A58" s="133" t="s">
        <v>341</v>
      </c>
      <c r="B58" s="145">
        <v>50000</v>
      </c>
      <c r="C58" s="145"/>
      <c r="D58" s="145">
        <f>+F53</f>
        <v>684098.36339200009</v>
      </c>
      <c r="E58" s="145"/>
      <c r="F58" s="145">
        <v>64373</v>
      </c>
      <c r="G58" s="145"/>
      <c r="H58" s="145">
        <f>+INSURANCE!M35</f>
        <v>56693.008460000005</v>
      </c>
      <c r="I58" s="145"/>
      <c r="J58" s="150">
        <f>+S35</f>
        <v>5825</v>
      </c>
      <c r="K58" s="160">
        <f>SUM(B58:J58)</f>
        <v>860989.37185200013</v>
      </c>
      <c r="O58" s="62" t="s">
        <v>3000</v>
      </c>
      <c r="P58" s="62" t="s">
        <v>4364</v>
      </c>
      <c r="R58" s="62">
        <v>5100</v>
      </c>
      <c r="S58" s="62">
        <f>+R58*0.25</f>
        <v>1275</v>
      </c>
    </row>
    <row r="59" spans="1:23" x14ac:dyDescent="0.3">
      <c r="A59" s="133"/>
      <c r="B59" s="145"/>
      <c r="C59" s="145"/>
      <c r="D59" s="145"/>
      <c r="E59" s="145"/>
      <c r="F59" s="145"/>
      <c r="G59" s="145"/>
      <c r="H59" s="145"/>
      <c r="I59" s="145"/>
      <c r="J59" s="150"/>
      <c r="K59" s="160"/>
      <c r="O59" s="62" t="s">
        <v>4365</v>
      </c>
      <c r="P59" s="62" t="s">
        <v>4366</v>
      </c>
      <c r="R59" s="62">
        <v>3200</v>
      </c>
      <c r="S59" s="62">
        <f>+R59*0.25</f>
        <v>800</v>
      </c>
    </row>
    <row r="60" spans="1:23" x14ac:dyDescent="0.3">
      <c r="A60" s="133" t="s">
        <v>340</v>
      </c>
      <c r="B60" s="145">
        <v>20000</v>
      </c>
      <c r="C60" s="145"/>
      <c r="D60" s="145">
        <f>+H53</f>
        <v>858844.86785600008</v>
      </c>
      <c r="E60" s="145"/>
      <c r="F60" s="145"/>
      <c r="G60" s="145"/>
      <c r="H60" s="145">
        <f>+INSURANCE!M36</f>
        <v>56693.008460000005</v>
      </c>
      <c r="I60" s="145"/>
      <c r="J60" s="150">
        <f>+S42</f>
        <v>5825</v>
      </c>
      <c r="K60" s="160">
        <f>SUM(B60:J60)</f>
        <v>941362.87631600013</v>
      </c>
      <c r="O60" s="62" t="s">
        <v>4367</v>
      </c>
      <c r="P60" s="62" t="s">
        <v>4368</v>
      </c>
      <c r="R60" s="62">
        <v>5000</v>
      </c>
      <c r="S60" s="62">
        <f>+R60*0.25</f>
        <v>1250</v>
      </c>
    </row>
    <row r="61" spans="1:23" ht="14.4" thickBot="1" x14ac:dyDescent="0.35">
      <c r="A61" s="133"/>
      <c r="B61" s="145"/>
      <c r="C61" s="145"/>
      <c r="D61" s="145"/>
      <c r="E61" s="145"/>
      <c r="F61" s="145"/>
      <c r="G61" s="145"/>
      <c r="H61" s="145"/>
      <c r="I61" s="145"/>
      <c r="J61" s="150"/>
      <c r="K61" s="160"/>
      <c r="O61" s="267"/>
      <c r="P61" s="267"/>
      <c r="Q61" s="267"/>
      <c r="R61" s="267">
        <f>SUM(R57:R60)</f>
        <v>23300</v>
      </c>
      <c r="S61" s="267">
        <f>SUM(S57:S60)</f>
        <v>5825</v>
      </c>
    </row>
    <row r="62" spans="1:23" ht="14.4" thickTop="1" x14ac:dyDescent="0.3">
      <c r="A62" s="133" t="s">
        <v>342</v>
      </c>
      <c r="B62" s="145">
        <v>75000</v>
      </c>
      <c r="C62" s="145"/>
      <c r="D62" s="145">
        <f>+J53</f>
        <v>469715.35892800003</v>
      </c>
      <c r="E62" s="145"/>
      <c r="F62" s="145"/>
      <c r="G62" s="145"/>
      <c r="H62" s="145">
        <f>+INSURANCE!M37</f>
        <v>28346.504230000002</v>
      </c>
      <c r="I62" s="145"/>
      <c r="J62" s="150">
        <f>+S48</f>
        <v>5825</v>
      </c>
      <c r="K62" s="160">
        <f>SUM(B62:J62)</f>
        <v>578886.86315800005</v>
      </c>
    </row>
    <row r="63" spans="1:23" x14ac:dyDescent="0.3">
      <c r="A63" s="143"/>
      <c r="B63" s="146"/>
      <c r="C63" s="146"/>
      <c r="D63" s="146"/>
      <c r="E63" s="146"/>
      <c r="F63" s="146"/>
      <c r="G63" s="146"/>
      <c r="H63" s="146"/>
      <c r="I63" s="146"/>
      <c r="J63" s="151"/>
      <c r="K63" s="161"/>
    </row>
    <row r="64" spans="1:23" ht="14.4" thickBot="1" x14ac:dyDescent="0.35">
      <c r="A64" s="144" t="s">
        <v>4198</v>
      </c>
      <c r="B64" s="147">
        <f>SUM(B58:B63)</f>
        <v>145000</v>
      </c>
      <c r="C64" s="147"/>
      <c r="D64" s="147">
        <f>SUM(D58:D63)</f>
        <v>2012658.5901760003</v>
      </c>
      <c r="E64" s="147"/>
      <c r="F64" s="147">
        <f>SUM(F58:F63)</f>
        <v>64373</v>
      </c>
      <c r="G64" s="147"/>
      <c r="H64" s="147">
        <f>SUM(H58:H63)</f>
        <v>141732.52115000002</v>
      </c>
      <c r="I64" s="147"/>
      <c r="J64" s="147">
        <f>SUM(J58:J63)</f>
        <v>17475</v>
      </c>
      <c r="K64" s="162">
        <f>SUM(K58:K63)</f>
        <v>2381239.1113260002</v>
      </c>
    </row>
    <row r="65" ht="14.4" thickTop="1" x14ac:dyDescent="0.3"/>
  </sheetData>
  <mergeCells count="1">
    <mergeCell ref="B55:J55"/>
  </mergeCells>
  <pageMargins left="0.25" right="0.25" top="0.75" bottom="0.75" header="0.3" footer="0.3"/>
  <pageSetup scale="5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88FF-3A74-486C-96FE-1DB59FD62289}">
  <dimension ref="A13:L71"/>
  <sheetViews>
    <sheetView workbookViewId="0">
      <selection activeCell="F23" sqref="F23"/>
    </sheetView>
  </sheetViews>
  <sheetFormatPr defaultRowHeight="15.6" x14ac:dyDescent="0.3"/>
  <cols>
    <col min="1" max="1" width="9.3984375" bestFit="1" customWidth="1"/>
    <col min="9" max="9" width="9" style="25"/>
  </cols>
  <sheetData>
    <row r="13" spans="1:12" x14ac:dyDescent="0.3">
      <c r="A13" s="15"/>
      <c r="B13" s="15"/>
      <c r="C13" s="15"/>
      <c r="D13" s="15"/>
      <c r="E13" s="15"/>
      <c r="F13" s="15"/>
      <c r="G13" s="15"/>
      <c r="H13" s="15"/>
      <c r="I13" s="23"/>
      <c r="J13" s="15"/>
    </row>
    <row r="14" spans="1:12" ht="22.8" x14ac:dyDescent="0.4">
      <c r="A14" s="559" t="s">
        <v>1706</v>
      </c>
      <c r="B14" s="559"/>
      <c r="C14" s="559"/>
      <c r="D14" s="559"/>
      <c r="E14" s="559"/>
      <c r="F14" s="559"/>
      <c r="G14" s="559"/>
      <c r="H14" s="559"/>
      <c r="I14" s="559"/>
      <c r="J14" s="559"/>
      <c r="K14" s="559"/>
      <c r="L14" s="559"/>
    </row>
    <row r="15" spans="1:12" x14ac:dyDescent="0.3">
      <c r="A15" s="16"/>
      <c r="B15" s="16"/>
      <c r="C15" s="16"/>
      <c r="D15" s="16"/>
      <c r="E15" s="16"/>
      <c r="F15" s="16"/>
      <c r="G15" s="16"/>
      <c r="H15" s="16"/>
      <c r="I15" s="24"/>
      <c r="J15" s="16"/>
    </row>
    <row r="16" spans="1:12" ht="22.8" x14ac:dyDescent="0.4">
      <c r="A16" s="559" t="s">
        <v>4382</v>
      </c>
      <c r="B16" s="559"/>
      <c r="C16" s="559"/>
      <c r="D16" s="559"/>
      <c r="E16" s="559"/>
      <c r="F16" s="559"/>
      <c r="G16" s="559"/>
      <c r="H16" s="559"/>
      <c r="I16" s="559"/>
      <c r="J16" s="559"/>
      <c r="K16" s="559"/>
      <c r="L16" s="559"/>
    </row>
    <row r="17" spans="1:12" x14ac:dyDescent="0.3">
      <c r="A17" s="16"/>
      <c r="B17" s="16"/>
      <c r="C17" s="16"/>
      <c r="D17" s="16"/>
      <c r="E17" s="16"/>
      <c r="F17" s="16"/>
      <c r="G17" s="16"/>
      <c r="H17" s="16"/>
      <c r="I17" s="24"/>
      <c r="J17" s="16"/>
    </row>
    <row r="18" spans="1:12" ht="22.8" x14ac:dyDescent="0.4">
      <c r="A18" s="558" t="s">
        <v>4381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8"/>
    </row>
    <row r="19" spans="1:12" x14ac:dyDescent="0.3">
      <c r="A19" s="15"/>
      <c r="B19" s="15"/>
      <c r="C19" s="15"/>
      <c r="D19" s="15"/>
      <c r="E19" s="15"/>
      <c r="F19" s="15"/>
      <c r="G19" s="15"/>
      <c r="H19" s="15"/>
      <c r="I19" s="23"/>
      <c r="J19" s="15"/>
    </row>
    <row r="20" spans="1:12" x14ac:dyDescent="0.3">
      <c r="A20" s="15"/>
      <c r="B20" s="15"/>
      <c r="C20" s="15"/>
      <c r="D20" s="15"/>
      <c r="E20" s="15"/>
      <c r="F20" s="15"/>
      <c r="G20" s="15"/>
      <c r="H20" s="15"/>
      <c r="I20" s="23"/>
      <c r="J20" s="15"/>
    </row>
    <row r="21" spans="1:12" x14ac:dyDescent="0.3">
      <c r="A21" s="15"/>
      <c r="B21" s="15"/>
      <c r="C21" s="15"/>
      <c r="D21" s="15"/>
      <c r="E21" s="15"/>
      <c r="F21" s="15"/>
      <c r="G21" s="15"/>
      <c r="H21" s="15"/>
      <c r="I21" s="23"/>
      <c r="J21" s="15"/>
    </row>
    <row r="22" spans="1:12" x14ac:dyDescent="0.3">
      <c r="A22" s="15"/>
      <c r="B22" s="15"/>
      <c r="C22" s="15"/>
      <c r="D22" s="15"/>
      <c r="E22" s="15"/>
      <c r="F22" s="15"/>
      <c r="G22" s="15"/>
      <c r="H22" s="15"/>
      <c r="I22" s="23"/>
      <c r="J22" s="15"/>
    </row>
    <row r="23" spans="1:12" x14ac:dyDescent="0.3">
      <c r="A23" s="15"/>
      <c r="B23" s="15"/>
      <c r="C23" s="15"/>
      <c r="D23" s="15"/>
      <c r="E23" s="15"/>
      <c r="F23" s="15"/>
      <c r="G23" s="15"/>
      <c r="H23" s="15"/>
      <c r="I23" s="23"/>
      <c r="J23" s="15"/>
    </row>
    <row r="24" spans="1:12" x14ac:dyDescent="0.3">
      <c r="A24" s="15"/>
      <c r="B24" s="15"/>
      <c r="C24" s="15"/>
      <c r="D24" s="15"/>
      <c r="E24" s="15"/>
      <c r="F24" s="15"/>
      <c r="G24" s="15"/>
      <c r="H24" s="15"/>
      <c r="I24" s="23"/>
      <c r="J24" s="15"/>
    </row>
    <row r="25" spans="1:12" x14ac:dyDescent="0.3">
      <c r="A25" s="17" t="s">
        <v>1707</v>
      </c>
      <c r="B25" s="15"/>
      <c r="C25" s="15"/>
      <c r="D25" s="15"/>
      <c r="E25" s="15"/>
      <c r="F25" s="15"/>
      <c r="G25" s="15"/>
      <c r="H25" s="15"/>
      <c r="I25" s="23"/>
      <c r="J25" s="15"/>
    </row>
    <row r="26" spans="1:12" x14ac:dyDescent="0.3">
      <c r="A26" s="17" t="s">
        <v>1708</v>
      </c>
      <c r="B26" s="15"/>
      <c r="C26" s="15"/>
      <c r="D26" s="15"/>
      <c r="E26" s="15"/>
      <c r="F26" s="15"/>
      <c r="G26" s="15"/>
      <c r="H26" s="15"/>
      <c r="I26" s="23"/>
      <c r="J26" s="15"/>
    </row>
    <row r="27" spans="1:12" x14ac:dyDescent="0.3">
      <c r="A27" s="17"/>
      <c r="B27" s="15"/>
      <c r="C27" s="15"/>
      <c r="D27" s="15"/>
      <c r="E27" s="15"/>
      <c r="F27" s="15"/>
      <c r="G27" s="15"/>
      <c r="H27" s="15"/>
      <c r="I27" s="23"/>
      <c r="J27" s="15"/>
    </row>
    <row r="28" spans="1:12" x14ac:dyDescent="0.3">
      <c r="A28" s="17" t="s">
        <v>1709</v>
      </c>
      <c r="B28" s="15"/>
      <c r="C28" s="15"/>
      <c r="D28" s="15"/>
      <c r="E28" s="15"/>
      <c r="F28" s="15"/>
      <c r="G28" s="15"/>
      <c r="H28" s="15"/>
      <c r="I28" s="23"/>
      <c r="J28" s="15"/>
    </row>
    <row r="29" spans="1:12" x14ac:dyDescent="0.3">
      <c r="A29" s="17" t="s">
        <v>1710</v>
      </c>
      <c r="B29" s="15"/>
      <c r="C29" s="15"/>
      <c r="D29" s="15"/>
      <c r="E29" s="15"/>
      <c r="F29" s="15"/>
      <c r="G29" s="15"/>
      <c r="H29" s="15"/>
      <c r="I29" s="23"/>
      <c r="J29" s="15"/>
    </row>
    <row r="30" spans="1:12" x14ac:dyDescent="0.3">
      <c r="A30" s="17"/>
      <c r="B30" s="15"/>
      <c r="C30" s="15"/>
      <c r="D30" s="15"/>
      <c r="E30" s="15"/>
      <c r="F30" s="15"/>
      <c r="G30" s="15"/>
      <c r="H30" s="15"/>
      <c r="I30" s="23"/>
      <c r="J30" s="15"/>
    </row>
    <row r="31" spans="1:12" x14ac:dyDescent="0.3">
      <c r="A31" s="17" t="s">
        <v>4380</v>
      </c>
      <c r="B31" s="15"/>
      <c r="C31" s="15"/>
      <c r="D31" s="15"/>
      <c r="E31" s="15"/>
      <c r="F31" s="15"/>
      <c r="G31" s="15"/>
      <c r="H31" s="15"/>
      <c r="I31" s="23"/>
      <c r="J31" s="15"/>
    </row>
    <row r="32" spans="1:12" x14ac:dyDescent="0.3">
      <c r="A32" s="15"/>
      <c r="B32" s="15"/>
      <c r="C32" s="15"/>
      <c r="D32" s="15"/>
      <c r="E32" s="15"/>
      <c r="F32" s="15"/>
      <c r="G32" s="15"/>
      <c r="H32" s="15"/>
      <c r="I32" s="23"/>
      <c r="J32" s="15"/>
    </row>
    <row r="33" spans="1:12" x14ac:dyDescent="0.3">
      <c r="A33" s="15"/>
      <c r="B33" s="15"/>
      <c r="C33" s="15"/>
      <c r="D33" s="15"/>
      <c r="E33" s="15"/>
      <c r="F33" s="15"/>
      <c r="G33" s="15"/>
      <c r="H33" s="15"/>
      <c r="I33" s="23"/>
      <c r="J33" s="15"/>
    </row>
    <row r="37" spans="1:12" ht="17.399999999999999" x14ac:dyDescent="0.3">
      <c r="A37" s="560" t="str">
        <f>+A16</f>
        <v>2024-2025 ADOPTED VILLAGE BUDGET</v>
      </c>
      <c r="B37" s="560"/>
      <c r="C37" s="560"/>
      <c r="D37" s="560"/>
      <c r="E37" s="560"/>
      <c r="F37" s="560"/>
      <c r="G37" s="560"/>
      <c r="H37" s="560"/>
      <c r="I37" s="560"/>
      <c r="J37" s="560"/>
      <c r="K37" s="560"/>
      <c r="L37" s="560"/>
    </row>
    <row r="38" spans="1:12" x14ac:dyDescent="0.3">
      <c r="A38" s="15"/>
      <c r="B38" s="15"/>
      <c r="C38" s="15"/>
      <c r="D38" s="15"/>
      <c r="E38" s="15"/>
      <c r="F38" s="15"/>
      <c r="G38" s="15"/>
      <c r="H38" s="15"/>
      <c r="I38" s="23"/>
      <c r="J38" s="15"/>
      <c r="K38" s="15"/>
    </row>
    <row r="39" spans="1:12" x14ac:dyDescent="0.3">
      <c r="A39" s="15"/>
      <c r="B39" s="26" t="s">
        <v>1711</v>
      </c>
      <c r="C39" s="15"/>
      <c r="D39" s="15"/>
      <c r="E39" s="15"/>
      <c r="F39" s="15"/>
      <c r="G39" s="15"/>
      <c r="H39" s="15"/>
      <c r="I39" s="23"/>
      <c r="J39" s="15"/>
      <c r="K39" s="15"/>
    </row>
    <row r="40" spans="1:12" x14ac:dyDescent="0.3">
      <c r="A40" s="15"/>
      <c r="B40" s="15"/>
      <c r="C40" s="15"/>
      <c r="D40" s="15"/>
      <c r="E40" s="15"/>
      <c r="F40" s="15"/>
      <c r="G40" s="15"/>
      <c r="H40" s="15"/>
      <c r="I40" s="23"/>
      <c r="J40" s="15"/>
      <c r="K40" s="15"/>
    </row>
    <row r="41" spans="1:12" x14ac:dyDescent="0.3">
      <c r="A41" s="15"/>
      <c r="B41" s="15" t="s">
        <v>1722</v>
      </c>
      <c r="C41" s="15"/>
      <c r="D41" s="15"/>
      <c r="E41" s="15"/>
      <c r="F41" s="15"/>
      <c r="G41" s="15"/>
      <c r="H41" s="15"/>
      <c r="I41" s="23" t="s">
        <v>1719</v>
      </c>
      <c r="J41" s="27">
        <v>1</v>
      </c>
      <c r="K41" s="15"/>
    </row>
    <row r="42" spans="1:12" ht="10.5" customHeight="1" x14ac:dyDescent="0.3">
      <c r="A42" s="15"/>
      <c r="B42" s="15"/>
      <c r="C42" s="15"/>
      <c r="D42" s="15"/>
      <c r="E42" s="15"/>
      <c r="F42" s="15"/>
      <c r="G42" s="15"/>
      <c r="H42" s="15"/>
      <c r="I42" s="23"/>
      <c r="J42" s="27"/>
      <c r="K42" s="15"/>
    </row>
    <row r="43" spans="1:12" x14ac:dyDescent="0.3">
      <c r="A43" s="15"/>
      <c r="B43" s="15" t="s">
        <v>1723</v>
      </c>
      <c r="C43" s="15"/>
      <c r="D43" s="15"/>
      <c r="E43" s="15"/>
      <c r="F43" s="15"/>
      <c r="G43" s="15"/>
      <c r="H43" s="15"/>
      <c r="I43" s="23" t="s">
        <v>1719</v>
      </c>
      <c r="J43" s="28" t="s">
        <v>1720</v>
      </c>
      <c r="K43" s="15"/>
    </row>
    <row r="44" spans="1:12" ht="10.5" customHeight="1" x14ac:dyDescent="0.3">
      <c r="A44" s="15"/>
      <c r="B44" s="15"/>
      <c r="C44" s="15"/>
      <c r="D44" s="15"/>
      <c r="E44" s="15"/>
      <c r="F44" s="15"/>
      <c r="G44" s="15"/>
      <c r="H44" s="15"/>
      <c r="I44" s="23"/>
      <c r="J44" s="27"/>
      <c r="K44" s="15"/>
    </row>
    <row r="45" spans="1:12" x14ac:dyDescent="0.3">
      <c r="A45" s="15"/>
      <c r="B45" s="15" t="s">
        <v>1724</v>
      </c>
      <c r="C45" s="15"/>
      <c r="D45" s="15"/>
      <c r="E45" s="15"/>
      <c r="F45" s="15"/>
      <c r="G45" s="15"/>
      <c r="H45" s="15"/>
      <c r="I45" s="23" t="s">
        <v>1719</v>
      </c>
      <c r="J45" s="29" t="s">
        <v>1721</v>
      </c>
      <c r="K45" s="15"/>
    </row>
    <row r="46" spans="1:12" ht="10.5" customHeight="1" x14ac:dyDescent="0.3">
      <c r="A46" s="15"/>
      <c r="B46" s="15"/>
      <c r="C46" s="15"/>
      <c r="D46" s="15"/>
      <c r="E46" s="15"/>
      <c r="F46" s="15"/>
      <c r="G46" s="15"/>
      <c r="H46" s="15"/>
      <c r="I46" s="23"/>
      <c r="J46" s="27"/>
      <c r="K46" s="15"/>
    </row>
    <row r="47" spans="1:12" x14ac:dyDescent="0.3">
      <c r="A47" s="15"/>
      <c r="B47" s="15" t="s">
        <v>1725</v>
      </c>
      <c r="C47" s="15"/>
      <c r="D47" s="15"/>
      <c r="E47" s="15"/>
      <c r="F47" s="15"/>
      <c r="G47" s="15"/>
      <c r="H47" s="15"/>
      <c r="I47" s="23" t="s">
        <v>1719</v>
      </c>
      <c r="J47" s="27">
        <v>18</v>
      </c>
      <c r="K47" s="15"/>
    </row>
    <row r="48" spans="1:12" ht="10.5" customHeight="1" x14ac:dyDescent="0.3">
      <c r="A48" s="15"/>
      <c r="B48" s="15"/>
      <c r="C48" s="15"/>
      <c r="D48" s="15"/>
      <c r="E48" s="15"/>
      <c r="F48" s="15"/>
      <c r="G48" s="15"/>
      <c r="H48" s="15"/>
      <c r="I48" s="23"/>
      <c r="J48" s="27"/>
      <c r="K48" s="15"/>
    </row>
    <row r="49" spans="1:11" x14ac:dyDescent="0.3">
      <c r="A49" s="15"/>
      <c r="B49" s="15" t="s">
        <v>1726</v>
      </c>
      <c r="C49" s="15"/>
      <c r="D49" s="15"/>
      <c r="E49" s="15"/>
      <c r="F49" s="15"/>
      <c r="G49" s="15"/>
      <c r="H49" s="15"/>
      <c r="I49" s="23" t="s">
        <v>1719</v>
      </c>
      <c r="J49" s="27" t="s">
        <v>4383</v>
      </c>
      <c r="K49" s="15"/>
    </row>
    <row r="50" spans="1:11" ht="10.5" customHeight="1" x14ac:dyDescent="0.3">
      <c r="A50" s="15"/>
      <c r="B50" s="15"/>
      <c r="C50" s="15"/>
      <c r="D50" s="15"/>
      <c r="E50" s="15"/>
      <c r="F50" s="15"/>
      <c r="G50" s="15"/>
      <c r="H50" s="15"/>
      <c r="I50" s="23"/>
      <c r="J50" s="27"/>
      <c r="K50" s="15"/>
    </row>
    <row r="51" spans="1:11" x14ac:dyDescent="0.3">
      <c r="A51" s="15"/>
      <c r="B51" s="15" t="s">
        <v>1727</v>
      </c>
      <c r="C51" s="15"/>
      <c r="D51" s="15"/>
      <c r="E51" s="15"/>
      <c r="F51" s="15"/>
      <c r="G51" s="15"/>
      <c r="H51" s="15"/>
      <c r="I51" s="23" t="s">
        <v>1719</v>
      </c>
      <c r="J51" s="27">
        <v>23</v>
      </c>
      <c r="K51" s="15"/>
    </row>
    <row r="52" spans="1:11" ht="10.5" customHeight="1" x14ac:dyDescent="0.3">
      <c r="A52" s="15"/>
      <c r="B52" s="15"/>
      <c r="C52" s="15"/>
      <c r="D52" s="15"/>
      <c r="E52" s="15"/>
      <c r="F52" s="15"/>
      <c r="G52" s="15"/>
      <c r="H52" s="15"/>
      <c r="I52" s="23"/>
      <c r="J52" s="27"/>
      <c r="K52" s="15"/>
    </row>
    <row r="53" spans="1:11" x14ac:dyDescent="0.3">
      <c r="A53" s="15"/>
      <c r="B53" s="15" t="s">
        <v>1728</v>
      </c>
      <c r="C53" s="15"/>
      <c r="D53" s="15"/>
      <c r="E53" s="15"/>
      <c r="F53" s="15"/>
      <c r="G53" s="15"/>
      <c r="H53" s="15"/>
      <c r="I53" s="23" t="s">
        <v>1719</v>
      </c>
      <c r="J53" s="27" t="s">
        <v>4230</v>
      </c>
      <c r="K53" s="15"/>
    </row>
    <row r="54" spans="1:11" ht="10.5" customHeight="1" x14ac:dyDescent="0.3">
      <c r="A54" s="15"/>
      <c r="B54" s="15"/>
      <c r="C54" s="15"/>
      <c r="D54" s="15"/>
      <c r="E54" s="15"/>
      <c r="F54" s="15"/>
      <c r="G54" s="15"/>
      <c r="H54" s="15"/>
      <c r="I54" s="23"/>
      <c r="J54" s="27"/>
      <c r="K54" s="15"/>
    </row>
    <row r="55" spans="1:11" x14ac:dyDescent="0.3">
      <c r="A55" s="15"/>
      <c r="B55" s="15" t="s">
        <v>1729</v>
      </c>
      <c r="C55" s="15"/>
      <c r="D55" s="15"/>
      <c r="E55" s="15"/>
      <c r="F55" s="15"/>
      <c r="G55" s="15"/>
      <c r="H55" s="15"/>
      <c r="I55" s="23" t="s">
        <v>1719</v>
      </c>
      <c r="J55" s="27">
        <v>26</v>
      </c>
      <c r="K55" s="15"/>
    </row>
    <row r="56" spans="1:11" ht="10.5" customHeight="1" x14ac:dyDescent="0.3">
      <c r="A56" s="15"/>
      <c r="B56" s="15"/>
      <c r="C56" s="15"/>
      <c r="D56" s="15"/>
      <c r="E56" s="15"/>
      <c r="F56" s="15"/>
      <c r="G56" s="15"/>
      <c r="H56" s="15"/>
      <c r="I56" s="23"/>
      <c r="J56" s="27"/>
      <c r="K56" s="15"/>
    </row>
    <row r="57" spans="1:11" x14ac:dyDescent="0.3">
      <c r="A57" s="15"/>
      <c r="B57" s="15" t="s">
        <v>1730</v>
      </c>
      <c r="C57" s="15"/>
      <c r="D57" s="15"/>
      <c r="E57" s="15"/>
      <c r="F57" s="15"/>
      <c r="G57" s="15"/>
      <c r="H57" s="15"/>
      <c r="I57" s="23" t="s">
        <v>1719</v>
      </c>
      <c r="J57" s="27" t="s">
        <v>4384</v>
      </c>
      <c r="K57" s="15"/>
    </row>
    <row r="58" spans="1:11" ht="10.5" customHeight="1" x14ac:dyDescent="0.3">
      <c r="A58" s="15"/>
      <c r="B58" s="15"/>
      <c r="C58" s="15"/>
      <c r="D58" s="15"/>
      <c r="E58" s="15"/>
      <c r="F58" s="15"/>
      <c r="G58" s="15"/>
      <c r="H58" s="15"/>
      <c r="I58" s="23"/>
      <c r="J58" s="27"/>
      <c r="K58" s="15"/>
    </row>
    <row r="59" spans="1:11" x14ac:dyDescent="0.3">
      <c r="A59" s="15"/>
      <c r="B59" s="15" t="s">
        <v>1731</v>
      </c>
      <c r="C59" s="15"/>
      <c r="D59" s="15"/>
      <c r="E59" s="15"/>
      <c r="F59" s="15"/>
      <c r="G59" s="15"/>
      <c r="H59" s="15"/>
      <c r="I59" s="23" t="s">
        <v>1719</v>
      </c>
      <c r="J59" s="27">
        <v>29</v>
      </c>
      <c r="K59" s="15"/>
    </row>
    <row r="60" spans="1:11" ht="10.5" customHeight="1" x14ac:dyDescent="0.3">
      <c r="A60" s="15"/>
      <c r="B60" s="15"/>
      <c r="C60" s="15"/>
      <c r="D60" s="15"/>
      <c r="E60" s="15"/>
      <c r="F60" s="15"/>
      <c r="G60" s="15"/>
      <c r="H60" s="15"/>
      <c r="I60" s="23"/>
      <c r="J60" s="27"/>
      <c r="K60" s="15"/>
    </row>
    <row r="61" spans="1:11" x14ac:dyDescent="0.3">
      <c r="A61" s="15"/>
      <c r="B61" s="15" t="s">
        <v>1732</v>
      </c>
      <c r="C61" s="15"/>
      <c r="D61" s="15"/>
      <c r="E61" s="15"/>
      <c r="F61" s="15"/>
      <c r="G61" s="15"/>
      <c r="H61" s="15"/>
      <c r="I61" s="23" t="s">
        <v>1719</v>
      </c>
      <c r="J61" s="27" t="s">
        <v>4385</v>
      </c>
      <c r="K61" s="15"/>
    </row>
    <row r="62" spans="1:11" ht="10.5" customHeight="1" x14ac:dyDescent="0.3">
      <c r="A62" s="15"/>
      <c r="B62" s="15"/>
      <c r="C62" s="15"/>
      <c r="D62" s="15"/>
      <c r="E62" s="15"/>
      <c r="F62" s="15"/>
      <c r="G62" s="15"/>
      <c r="H62" s="15"/>
      <c r="I62" s="23"/>
      <c r="J62" s="27"/>
      <c r="K62" s="15"/>
    </row>
    <row r="63" spans="1:11" x14ac:dyDescent="0.3">
      <c r="A63" s="15"/>
      <c r="B63" s="15" t="s">
        <v>1733</v>
      </c>
      <c r="C63" s="15"/>
      <c r="D63" s="15"/>
      <c r="E63" s="15"/>
      <c r="F63" s="15"/>
      <c r="G63" s="15"/>
      <c r="H63" s="15"/>
      <c r="I63" s="23" t="s">
        <v>1719</v>
      </c>
      <c r="J63" s="27">
        <v>32</v>
      </c>
      <c r="K63" s="15"/>
    </row>
    <row r="64" spans="1:11" ht="10.5" customHeight="1" x14ac:dyDescent="0.3">
      <c r="A64" s="15"/>
      <c r="B64" s="15"/>
      <c r="C64" s="15"/>
      <c r="D64" s="15"/>
      <c r="E64" s="15"/>
      <c r="F64" s="15"/>
      <c r="G64" s="15"/>
      <c r="H64" s="15"/>
      <c r="I64" s="23"/>
      <c r="J64" s="27"/>
      <c r="K64" s="15"/>
    </row>
    <row r="65" spans="1:11" x14ac:dyDescent="0.3">
      <c r="A65" s="15"/>
      <c r="B65" s="15" t="s">
        <v>1734</v>
      </c>
      <c r="C65" s="15"/>
      <c r="D65" s="15"/>
      <c r="E65" s="15"/>
      <c r="F65" s="15"/>
      <c r="G65" s="15"/>
      <c r="H65" s="15"/>
      <c r="I65" s="23" t="s">
        <v>1719</v>
      </c>
      <c r="J65" s="27">
        <v>33</v>
      </c>
      <c r="K65" s="15"/>
    </row>
    <row r="66" spans="1:11" ht="10.5" customHeight="1" x14ac:dyDescent="0.3">
      <c r="A66" s="15"/>
      <c r="B66" s="15"/>
      <c r="C66" s="15"/>
      <c r="D66" s="15"/>
      <c r="E66" s="15"/>
      <c r="F66" s="15"/>
      <c r="G66" s="15"/>
      <c r="H66" s="15"/>
      <c r="I66" s="23"/>
      <c r="J66" s="27"/>
      <c r="K66" s="15"/>
    </row>
    <row r="67" spans="1:11" x14ac:dyDescent="0.3">
      <c r="A67" s="15"/>
      <c r="B67" s="15" t="s">
        <v>1735</v>
      </c>
      <c r="C67" s="15"/>
      <c r="D67" s="15"/>
      <c r="E67" s="15"/>
      <c r="F67" s="15"/>
      <c r="G67" s="15"/>
      <c r="H67" s="15"/>
      <c r="I67" s="23" t="s">
        <v>1719</v>
      </c>
      <c r="J67" s="27">
        <v>34</v>
      </c>
      <c r="K67" s="15"/>
    </row>
    <row r="68" spans="1:11" ht="10.5" customHeight="1" x14ac:dyDescent="0.3">
      <c r="A68" s="15"/>
      <c r="B68" s="15"/>
      <c r="C68" s="15"/>
      <c r="D68" s="15"/>
      <c r="E68" s="15"/>
      <c r="F68" s="15"/>
      <c r="G68" s="15"/>
      <c r="H68" s="15"/>
      <c r="I68" s="23"/>
      <c r="J68" s="27"/>
      <c r="K68" s="15"/>
    </row>
    <row r="69" spans="1:11" x14ac:dyDescent="0.3">
      <c r="A69" s="15"/>
      <c r="B69" s="15" t="s">
        <v>1736</v>
      </c>
      <c r="C69" s="15"/>
      <c r="D69" s="15"/>
      <c r="E69" s="15"/>
      <c r="F69" s="15"/>
      <c r="G69" s="15"/>
      <c r="H69" s="15"/>
      <c r="I69" s="23" t="s">
        <v>1719</v>
      </c>
      <c r="J69" s="27">
        <v>35</v>
      </c>
      <c r="K69" s="15"/>
    </row>
    <row r="70" spans="1:11" ht="10.5" customHeight="1" x14ac:dyDescent="0.3">
      <c r="A70" s="15"/>
      <c r="B70" s="15"/>
      <c r="C70" s="15"/>
      <c r="D70" s="15"/>
      <c r="E70" s="15"/>
      <c r="F70" s="15"/>
      <c r="G70" s="15"/>
      <c r="H70" s="15"/>
      <c r="I70" s="23"/>
      <c r="J70" s="27"/>
      <c r="K70" s="15"/>
    </row>
    <row r="71" spans="1:11" x14ac:dyDescent="0.3">
      <c r="A71" s="15"/>
      <c r="B71" s="15" t="s">
        <v>1737</v>
      </c>
      <c r="C71" s="15"/>
      <c r="D71" s="15"/>
      <c r="E71" s="15"/>
      <c r="F71" s="15"/>
      <c r="G71" s="15"/>
      <c r="H71" s="15"/>
      <c r="I71" s="23" t="s">
        <v>1719</v>
      </c>
      <c r="J71" s="27">
        <v>36</v>
      </c>
      <c r="K71" s="15"/>
    </row>
  </sheetData>
  <mergeCells count="4">
    <mergeCell ref="A18:L18"/>
    <mergeCell ref="A16:L16"/>
    <mergeCell ref="A14:L14"/>
    <mergeCell ref="A37:L37"/>
  </mergeCells>
  <printOptions horizontalCentered="1"/>
  <pageMargins left="0.7" right="0.7" top="0.43" bottom="0.39" header="0.3" footer="0.3"/>
  <pageSetup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A3BD-94D0-4419-9170-5F27D217E4CB}">
  <dimension ref="A4:M29"/>
  <sheetViews>
    <sheetView workbookViewId="0">
      <selection activeCell="F23" sqref="F23"/>
    </sheetView>
  </sheetViews>
  <sheetFormatPr defaultColWidth="9" defaultRowHeight="15" x14ac:dyDescent="0.25"/>
  <cols>
    <col min="1" max="1" width="9" style="15"/>
    <col min="2" max="2" width="6.69921875" style="15" customWidth="1"/>
    <col min="3" max="16384" width="9" style="15"/>
  </cols>
  <sheetData>
    <row r="4" spans="1:13" ht="17.399999999999999" x14ac:dyDescent="0.3">
      <c r="A4" s="560" t="s">
        <v>1712</v>
      </c>
      <c r="B4" s="560"/>
      <c r="C4" s="560"/>
      <c r="D4" s="560"/>
      <c r="E4" s="560"/>
      <c r="F4" s="560"/>
      <c r="G4" s="560"/>
      <c r="H4" s="560"/>
      <c r="I4" s="560"/>
      <c r="J4" s="560"/>
      <c r="K4" s="560"/>
      <c r="L4" s="560"/>
      <c r="M4" s="560"/>
    </row>
    <row r="5" spans="1:13" ht="17.399999999999999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7.399999999999999" x14ac:dyDescent="0.3">
      <c r="A6" s="560" t="s">
        <v>4386</v>
      </c>
      <c r="B6" s="560"/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</row>
    <row r="7" spans="1:13" ht="17.399999999999999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ht="17.399999999999999" x14ac:dyDescent="0.3">
      <c r="A8" s="560" t="s">
        <v>1706</v>
      </c>
      <c r="B8" s="560"/>
      <c r="C8" s="560"/>
      <c r="D8" s="560"/>
      <c r="E8" s="560"/>
      <c r="F8" s="560"/>
      <c r="G8" s="560"/>
      <c r="H8" s="560"/>
      <c r="I8" s="560"/>
      <c r="J8" s="560"/>
      <c r="K8" s="560"/>
      <c r="L8" s="560"/>
      <c r="M8" s="560"/>
    </row>
    <row r="9" spans="1:13" ht="17.399999999999999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17.399999999999999" x14ac:dyDescent="0.3">
      <c r="A10" s="560" t="s">
        <v>1713</v>
      </c>
      <c r="B10" s="560"/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</row>
    <row r="11" spans="1:13" ht="17.399999999999999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7.399999999999999" x14ac:dyDescent="0.3">
      <c r="A12" s="560" t="s">
        <v>1714</v>
      </c>
      <c r="B12" s="560"/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</row>
    <row r="13" spans="1:13" ht="17.399999999999999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ht="17.399999999999999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7.399999999999999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7.399999999999999" x14ac:dyDescent="0.3">
      <c r="A16" s="560" t="s">
        <v>1715</v>
      </c>
      <c r="B16" s="560"/>
      <c r="C16" s="560"/>
      <c r="D16" s="560"/>
      <c r="E16" s="560"/>
      <c r="F16" s="560"/>
      <c r="G16" s="560"/>
      <c r="H16" s="560"/>
      <c r="I16" s="560"/>
      <c r="J16" s="560"/>
      <c r="K16" s="560"/>
      <c r="L16" s="560"/>
      <c r="M16" s="560"/>
    </row>
    <row r="18" spans="2:7" x14ac:dyDescent="0.25">
      <c r="B18" s="20" t="s">
        <v>4387</v>
      </c>
      <c r="C18" s="20"/>
      <c r="D18" s="20"/>
      <c r="E18" s="20"/>
    </row>
    <row r="19" spans="2:7" x14ac:dyDescent="0.25">
      <c r="B19" s="20" t="s">
        <v>4388</v>
      </c>
      <c r="C19" s="20"/>
      <c r="D19" s="20"/>
      <c r="E19" s="20"/>
    </row>
    <row r="20" spans="2:7" x14ac:dyDescent="0.25">
      <c r="B20" s="20"/>
      <c r="C20" s="20"/>
      <c r="D20" s="20"/>
      <c r="E20" s="20"/>
    </row>
    <row r="21" spans="2:7" x14ac:dyDescent="0.25">
      <c r="B21" s="20" t="s">
        <v>4389</v>
      </c>
      <c r="C21" s="20"/>
      <c r="D21" s="20"/>
      <c r="E21" s="20"/>
    </row>
    <row r="22" spans="2:7" x14ac:dyDescent="0.25">
      <c r="B22" s="20" t="s">
        <v>4390</v>
      </c>
      <c r="C22" s="20"/>
      <c r="D22" s="20"/>
      <c r="E22" s="20"/>
    </row>
    <row r="23" spans="2:7" x14ac:dyDescent="0.25">
      <c r="B23" s="20"/>
      <c r="C23" s="20"/>
      <c r="D23" s="20"/>
      <c r="E23" s="20"/>
    </row>
    <row r="24" spans="2:7" x14ac:dyDescent="0.25">
      <c r="B24" s="20"/>
      <c r="C24" s="20"/>
      <c r="D24" s="20"/>
      <c r="E24" s="20"/>
    </row>
    <row r="25" spans="2:7" x14ac:dyDescent="0.25">
      <c r="B25" s="20"/>
      <c r="C25" s="20" t="s">
        <v>1716</v>
      </c>
      <c r="D25" s="21"/>
      <c r="E25" s="21"/>
      <c r="F25" s="19"/>
      <c r="G25" s="19"/>
    </row>
    <row r="26" spans="2:7" x14ac:dyDescent="0.25">
      <c r="B26" s="20"/>
      <c r="C26" s="20"/>
      <c r="D26" s="20"/>
      <c r="E26" s="20"/>
    </row>
    <row r="27" spans="2:7" x14ac:dyDescent="0.25">
      <c r="B27" s="20"/>
      <c r="C27" s="20" t="s">
        <v>1717</v>
      </c>
      <c r="D27" s="20" t="s">
        <v>1710</v>
      </c>
      <c r="E27" s="20"/>
    </row>
    <row r="28" spans="2:7" x14ac:dyDescent="0.25">
      <c r="B28" s="20"/>
      <c r="C28" s="20"/>
      <c r="D28" s="20"/>
      <c r="E28" s="20"/>
    </row>
    <row r="29" spans="2:7" x14ac:dyDescent="0.25">
      <c r="B29" s="20"/>
      <c r="C29" s="20" t="s">
        <v>1718</v>
      </c>
      <c r="D29" s="22" t="s">
        <v>4391</v>
      </c>
      <c r="E29" s="20"/>
    </row>
  </sheetData>
  <mergeCells count="6">
    <mergeCell ref="A4:M4"/>
    <mergeCell ref="A16:M16"/>
    <mergeCell ref="A12:M12"/>
    <mergeCell ref="A10:M10"/>
    <mergeCell ref="A8:M8"/>
    <mergeCell ref="A6:M6"/>
  </mergeCells>
  <pageMargins left="0.7" right="0.7" top="0.75" bottom="0.75" header="0.3" footer="0.3"/>
  <pageSetup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58"/>
  <sheetViews>
    <sheetView zoomScale="85" zoomScaleNormal="85" zoomScaleSheetLayoutView="85" workbookViewId="0">
      <pane ySplit="7" topLeftCell="A18" activePane="bottomLeft" state="frozen"/>
      <selection activeCell="J33" sqref="J33"/>
      <selection pane="bottomLeft" activeCell="G25" sqref="G25"/>
    </sheetView>
  </sheetViews>
  <sheetFormatPr defaultColWidth="9" defaultRowHeight="15.6" x14ac:dyDescent="0.3"/>
  <cols>
    <col min="1" max="1" width="32" style="391" customWidth="1"/>
    <col min="2" max="2" width="18.09765625" style="398" customWidth="1"/>
    <col min="3" max="3" width="19.19921875" style="398" bestFit="1" customWidth="1"/>
    <col min="4" max="4" width="17.69921875" style="398" customWidth="1"/>
    <col min="5" max="5" width="19.59765625" style="398" customWidth="1"/>
    <col min="6" max="6" width="13.5" style="391" bestFit="1" customWidth="1"/>
    <col min="7" max="7" width="16.09765625" style="391" customWidth="1"/>
    <col min="8" max="8" width="18.796875" style="391" bestFit="1" customWidth="1"/>
    <col min="9" max="9" width="7.69921875" style="339" customWidth="1"/>
    <col min="10" max="10" width="11.8984375" style="394" customWidth="1"/>
    <col min="11" max="11" width="18.69921875" style="339" hidden="1" customWidth="1"/>
    <col min="12" max="12" width="13.59765625" style="396" hidden="1" customWidth="1"/>
    <col min="13" max="13" width="16.19921875" style="391" customWidth="1"/>
    <col min="14" max="14" width="22.3984375" style="391" customWidth="1"/>
    <col min="15" max="15" width="23.59765625" style="391" customWidth="1"/>
    <col min="16" max="16384" width="9" style="391"/>
  </cols>
  <sheetData>
    <row r="1" spans="1:14" x14ac:dyDescent="0.3">
      <c r="A1" s="391" t="s">
        <v>5426</v>
      </c>
      <c r="B1" s="563" t="s">
        <v>5386</v>
      </c>
      <c r="C1" s="563"/>
      <c r="D1" s="563"/>
      <c r="E1" s="393">
        <f ca="1">TODAY()</f>
        <v>46104</v>
      </c>
      <c r="F1" s="338"/>
      <c r="I1" s="394"/>
      <c r="J1" s="395"/>
      <c r="K1" s="394"/>
    </row>
    <row r="2" spans="1:14" x14ac:dyDescent="0.3">
      <c r="A2" s="397"/>
      <c r="D2" s="392"/>
      <c r="F2" s="338"/>
      <c r="G2" s="542">
        <v>46104</v>
      </c>
      <c r="H2" s="543" t="s">
        <v>5418</v>
      </c>
      <c r="J2" s="395"/>
    </row>
    <row r="3" spans="1:14" x14ac:dyDescent="0.3">
      <c r="A3" s="397"/>
      <c r="B3" s="392"/>
      <c r="C3" s="392"/>
      <c r="D3" s="392"/>
      <c r="G3" s="544">
        <v>46106</v>
      </c>
      <c r="H3" s="545" t="s">
        <v>5421</v>
      </c>
      <c r="J3" s="395"/>
    </row>
    <row r="4" spans="1:14" x14ac:dyDescent="0.3">
      <c r="A4" s="398"/>
      <c r="B4" s="398" t="s">
        <v>106</v>
      </c>
      <c r="C4" s="398" t="s">
        <v>107</v>
      </c>
      <c r="D4" s="398" t="s">
        <v>108</v>
      </c>
      <c r="E4" s="398" t="s">
        <v>109</v>
      </c>
      <c r="F4" s="398"/>
      <c r="G4" s="554">
        <v>46107</v>
      </c>
      <c r="H4" s="555" t="s">
        <v>5422</v>
      </c>
      <c r="J4" s="395"/>
    </row>
    <row r="5" spans="1:14" x14ac:dyDescent="0.3">
      <c r="A5" s="392" t="s">
        <v>110</v>
      </c>
      <c r="B5" s="392" t="s">
        <v>111</v>
      </c>
      <c r="C5" s="392" t="s">
        <v>112</v>
      </c>
      <c r="D5" s="392" t="s">
        <v>128</v>
      </c>
      <c r="E5" s="392" t="s">
        <v>113</v>
      </c>
      <c r="G5" s="546">
        <v>46111</v>
      </c>
      <c r="H5" s="547" t="s">
        <v>5423</v>
      </c>
      <c r="J5" s="395"/>
    </row>
    <row r="6" spans="1:14" s="398" customFormat="1" x14ac:dyDescent="0.3">
      <c r="A6" s="391"/>
      <c r="F6" s="391"/>
      <c r="G6" s="548">
        <v>46113</v>
      </c>
      <c r="H6" s="549" t="s">
        <v>5424</v>
      </c>
      <c r="I6" s="394"/>
      <c r="J6" s="395"/>
      <c r="K6" s="339"/>
      <c r="L6" s="396"/>
    </row>
    <row r="7" spans="1:14" x14ac:dyDescent="0.3">
      <c r="A7" s="391" t="s">
        <v>953</v>
      </c>
      <c r="B7" s="535">
        <f>'Gen F Exp'!K694</f>
        <v>25872018.379999999</v>
      </c>
      <c r="C7" s="535">
        <f>'Gen F Rev'!T64</f>
        <v>12101539.75</v>
      </c>
      <c r="D7" s="535">
        <f>B7-C7-E7</f>
        <v>1896487.2699999996</v>
      </c>
      <c r="E7" s="535">
        <f>'Gen F Rev'!T70</f>
        <v>11873991.359999999</v>
      </c>
      <c r="G7" s="550">
        <v>46114</v>
      </c>
      <c r="H7" s="551" t="s">
        <v>5425</v>
      </c>
      <c r="J7" s="395"/>
    </row>
    <row r="8" spans="1:14" x14ac:dyDescent="0.3">
      <c r="B8" s="535"/>
      <c r="C8" s="535"/>
      <c r="D8" s="535"/>
      <c r="E8" s="535"/>
    </row>
    <row r="9" spans="1:14" x14ac:dyDescent="0.3">
      <c r="A9" s="391" t="s">
        <v>954</v>
      </c>
      <c r="B9" s="535">
        <f>'Water F Exp'!Q164</f>
        <v>5120130.79</v>
      </c>
      <c r="C9" s="535">
        <f>'Water F Rev'!R20</f>
        <v>5120130.79</v>
      </c>
      <c r="D9" s="535">
        <f>B9-C9</f>
        <v>0</v>
      </c>
      <c r="E9" s="535">
        <v>0</v>
      </c>
      <c r="G9" s="399"/>
      <c r="H9" s="399"/>
      <c r="M9" s="552">
        <v>46126</v>
      </c>
      <c r="N9" s="553" t="s">
        <v>1751</v>
      </c>
    </row>
    <row r="10" spans="1:14" x14ac:dyDescent="0.3">
      <c r="B10" s="535"/>
      <c r="C10" s="535"/>
      <c r="D10" s="535"/>
      <c r="E10" s="535"/>
    </row>
    <row r="11" spans="1:14" x14ac:dyDescent="0.3">
      <c r="A11" s="391" t="s">
        <v>955</v>
      </c>
      <c r="B11" s="536">
        <f>'Sewer F Exp'!K97</f>
        <v>7545361.6199999992</v>
      </c>
      <c r="C11" s="536">
        <f>'Sewer F Rev'!K16</f>
        <v>7545361.6200000001</v>
      </c>
      <c r="D11" s="535">
        <f>B11-C11</f>
        <v>0</v>
      </c>
      <c r="E11" s="535">
        <v>0</v>
      </c>
    </row>
    <row r="12" spans="1:14" x14ac:dyDescent="0.3">
      <c r="B12" s="535"/>
      <c r="C12" s="535"/>
      <c r="D12" s="535"/>
      <c r="E12" s="535"/>
    </row>
    <row r="13" spans="1:14" x14ac:dyDescent="0.3">
      <c r="A13" s="391" t="s">
        <v>956</v>
      </c>
      <c r="B13" s="536">
        <f>'Refuse F Exp'!J70</f>
        <v>2889592.1100000003</v>
      </c>
      <c r="C13" s="535">
        <f>'Refuse F Rev'!K15</f>
        <v>2889592.11</v>
      </c>
      <c r="D13" s="535">
        <f>B13-C13</f>
        <v>0</v>
      </c>
      <c r="E13" s="535">
        <v>0</v>
      </c>
    </row>
    <row r="14" spans="1:14" x14ac:dyDescent="0.3">
      <c r="B14" s="535"/>
      <c r="C14" s="535"/>
      <c r="D14" s="535"/>
      <c r="E14" s="535"/>
    </row>
    <row r="15" spans="1:14" ht="16.2" thickBot="1" x14ac:dyDescent="0.35">
      <c r="A15" s="391" t="s">
        <v>5391</v>
      </c>
      <c r="B15" s="535">
        <v>0</v>
      </c>
      <c r="C15" s="535">
        <v>0</v>
      </c>
      <c r="D15" s="535">
        <f>B15-C15</f>
        <v>0</v>
      </c>
      <c r="E15" s="535">
        <v>0</v>
      </c>
    </row>
    <row r="16" spans="1:14" x14ac:dyDescent="0.3">
      <c r="B16" s="535"/>
      <c r="C16" s="535"/>
      <c r="D16" s="535"/>
      <c r="E16" s="535"/>
      <c r="K16" s="400" t="s">
        <v>4371</v>
      </c>
      <c r="L16" s="401">
        <v>11641168</v>
      </c>
    </row>
    <row r="17" spans="1:15" x14ac:dyDescent="0.3">
      <c r="A17" s="391" t="s">
        <v>959</v>
      </c>
      <c r="B17" s="537">
        <f>'DSF Exp'!S63</f>
        <v>6092005.9000000004</v>
      </c>
      <c r="C17" s="537">
        <f>'DSF Rev'!L13</f>
        <v>6092005.8999999994</v>
      </c>
      <c r="D17" s="535">
        <f>B17-C17</f>
        <v>0</v>
      </c>
      <c r="E17" s="537">
        <v>0</v>
      </c>
      <c r="K17" s="402" t="s">
        <v>4372</v>
      </c>
      <c r="L17" s="403">
        <f>+E20</f>
        <v>11873991.359999999</v>
      </c>
    </row>
    <row r="18" spans="1:15" ht="16.2" thickBot="1" x14ac:dyDescent="0.35">
      <c r="A18" s="404"/>
      <c r="B18" s="538"/>
      <c r="C18" s="538"/>
      <c r="D18" s="538"/>
      <c r="E18" s="538"/>
      <c r="K18" s="405" t="s">
        <v>5387</v>
      </c>
      <c r="L18" s="406">
        <f>+L16-L17</f>
        <v>-232823.3599999994</v>
      </c>
    </row>
    <row r="19" spans="1:15" x14ac:dyDescent="0.3">
      <c r="B19" s="539"/>
      <c r="C19" s="539"/>
      <c r="D19" s="539"/>
      <c r="E19" s="539"/>
    </row>
    <row r="20" spans="1:15" ht="16.2" thickBot="1" x14ac:dyDescent="0.35">
      <c r="A20" s="391" t="s">
        <v>114</v>
      </c>
      <c r="B20" s="540">
        <f>SUM(B7:B19)</f>
        <v>47519108.799999997</v>
      </c>
      <c r="C20" s="540">
        <f>SUM(C7:C19)</f>
        <v>33748630.170000002</v>
      </c>
      <c r="D20" s="540">
        <f>SUM(D7:D19)</f>
        <v>1896487.2699999996</v>
      </c>
      <c r="E20" s="540">
        <f>SUM(E7:E19)</f>
        <v>11873991.359999999</v>
      </c>
    </row>
    <row r="21" spans="1:15" ht="16.2" thickTop="1" x14ac:dyDescent="0.3"/>
    <row r="22" spans="1:15" x14ac:dyDescent="0.3">
      <c r="A22" s="397" t="s">
        <v>115</v>
      </c>
      <c r="C22" s="407" t="s">
        <v>3976</v>
      </c>
      <c r="D22" s="398" t="s">
        <v>4424</v>
      </c>
      <c r="E22" s="398" t="s">
        <v>5306</v>
      </c>
      <c r="H22" s="339"/>
      <c r="I22" s="394"/>
      <c r="J22" s="339"/>
      <c r="K22" s="396"/>
      <c r="L22" s="391"/>
      <c r="M22" s="408"/>
      <c r="N22" s="409"/>
    </row>
    <row r="23" spans="1:15" x14ac:dyDescent="0.3">
      <c r="A23" s="397"/>
      <c r="D23" s="423"/>
      <c r="E23" s="423"/>
      <c r="G23" s="340"/>
      <c r="H23" s="340"/>
      <c r="I23" s="340"/>
      <c r="J23" s="339"/>
      <c r="K23" s="396"/>
      <c r="L23" s="391"/>
      <c r="M23" s="408"/>
      <c r="N23" s="409"/>
    </row>
    <row r="24" spans="1:15" x14ac:dyDescent="0.3">
      <c r="A24" s="391" t="s">
        <v>116</v>
      </c>
      <c r="C24" s="425">
        <v>26621341</v>
      </c>
      <c r="D24" s="425">
        <v>26256372</v>
      </c>
      <c r="E24" s="425">
        <v>26665504</v>
      </c>
      <c r="F24" s="410" t="s">
        <v>192</v>
      </c>
      <c r="H24" s="340"/>
      <c r="I24" s="340"/>
      <c r="J24" s="339"/>
      <c r="K24" s="396"/>
      <c r="L24" s="391"/>
      <c r="M24" s="408"/>
      <c r="N24" s="409"/>
    </row>
    <row r="25" spans="1:15" x14ac:dyDescent="0.3">
      <c r="A25" s="397" t="s">
        <v>117</v>
      </c>
      <c r="C25" s="426">
        <f>(C26/C24)*1000</f>
        <v>427.29507878660206</v>
      </c>
      <c r="D25" s="426">
        <f>(D26/D24)*1000</f>
        <v>443.36544287230544</v>
      </c>
      <c r="E25" s="426">
        <f>(E26/E24)*1000</f>
        <v>445.29409082235981</v>
      </c>
      <c r="F25" s="410" t="s">
        <v>193</v>
      </c>
      <c r="H25" s="340"/>
      <c r="I25" s="340"/>
      <c r="J25" s="339"/>
      <c r="K25" s="396"/>
      <c r="L25" s="391"/>
      <c r="M25" s="408"/>
      <c r="N25" s="409"/>
    </row>
    <row r="26" spans="1:15" ht="16.2" thickBot="1" x14ac:dyDescent="0.35">
      <c r="A26" s="391" t="s">
        <v>96</v>
      </c>
      <c r="C26" s="427">
        <v>11375168</v>
      </c>
      <c r="D26" s="541">
        <v>11641168</v>
      </c>
      <c r="E26" s="541">
        <v>11873991.359999999</v>
      </c>
      <c r="F26" s="410" t="s">
        <v>191</v>
      </c>
      <c r="H26" s="340"/>
      <c r="I26" s="340"/>
      <c r="J26" s="339"/>
      <c r="K26" s="396"/>
      <c r="L26" s="391"/>
      <c r="M26" s="408"/>
      <c r="N26" s="409"/>
    </row>
    <row r="27" spans="1:15" ht="16.2" thickTop="1" x14ac:dyDescent="0.3">
      <c r="G27" s="340"/>
      <c r="H27" s="340"/>
      <c r="I27" s="340"/>
      <c r="J27" s="340"/>
      <c r="N27" s="409"/>
      <c r="O27" s="409"/>
    </row>
    <row r="28" spans="1:15" x14ac:dyDescent="0.3">
      <c r="A28" s="397" t="s">
        <v>189</v>
      </c>
      <c r="D28" s="398" t="s">
        <v>194</v>
      </c>
      <c r="E28" s="392" t="s">
        <v>96</v>
      </c>
      <c r="F28" s="410" t="s">
        <v>191</v>
      </c>
      <c r="G28" s="340"/>
      <c r="H28" s="340"/>
      <c r="I28" s="340"/>
      <c r="J28" s="340"/>
      <c r="K28" s="411"/>
      <c r="N28" s="409"/>
      <c r="O28" s="409"/>
    </row>
    <row r="29" spans="1:15" x14ac:dyDescent="0.3">
      <c r="C29" s="412"/>
      <c r="E29" s="398" t="s">
        <v>190</v>
      </c>
      <c r="F29" s="410" t="s">
        <v>192</v>
      </c>
      <c r="G29" s="340"/>
      <c r="H29" s="340"/>
      <c r="I29" s="340"/>
      <c r="J29" s="340"/>
      <c r="K29" s="16"/>
      <c r="N29" s="413"/>
    </row>
    <row r="30" spans="1:15" x14ac:dyDescent="0.3">
      <c r="C30" s="412"/>
      <c r="F30" s="410"/>
      <c r="I30" s="16"/>
      <c r="J30" s="16"/>
      <c r="K30" s="16"/>
      <c r="N30" s="414"/>
    </row>
    <row r="31" spans="1:15" x14ac:dyDescent="0.3">
      <c r="C31" s="407" t="s">
        <v>3976</v>
      </c>
      <c r="D31" s="392" t="s">
        <v>4424</v>
      </c>
      <c r="E31" s="392" t="s">
        <v>5306</v>
      </c>
      <c r="G31" s="407"/>
      <c r="I31" s="16"/>
      <c r="J31" s="16"/>
      <c r="K31" s="16"/>
      <c r="N31" s="407"/>
      <c r="O31" s="407"/>
    </row>
    <row r="32" spans="1:15" x14ac:dyDescent="0.3">
      <c r="A32" s="562" t="s">
        <v>4533</v>
      </c>
      <c r="B32" s="562"/>
      <c r="C32" s="415">
        <f>+C25</f>
        <v>427.29507878660206</v>
      </c>
      <c r="D32" s="415">
        <v>443.37</v>
      </c>
      <c r="E32" s="415"/>
      <c r="G32" s="416"/>
    </row>
    <row r="33" spans="1:15" x14ac:dyDescent="0.3">
      <c r="A33" s="391" t="s">
        <v>5388</v>
      </c>
      <c r="C33" s="418" t="e">
        <f>(C32-B32)/B32</f>
        <v>#DIV/0!</v>
      </c>
      <c r="D33" s="418">
        <f>(D32-C32)/C32</f>
        <v>3.7620188042057967E-2</v>
      </c>
      <c r="E33" s="418"/>
      <c r="G33" s="417"/>
      <c r="N33" s="419"/>
      <c r="O33" s="419"/>
    </row>
    <row r="34" spans="1:15" ht="16.2" thickBot="1" x14ac:dyDescent="0.35">
      <c r="A34" s="391" t="s">
        <v>5389</v>
      </c>
      <c r="C34" s="420">
        <f>C26-B26</f>
        <v>11375168</v>
      </c>
      <c r="D34" s="420">
        <f>D26-C26</f>
        <v>266000</v>
      </c>
      <c r="E34" s="420"/>
      <c r="G34" s="398"/>
      <c r="N34" s="409"/>
      <c r="O34" s="409"/>
    </row>
    <row r="35" spans="1:15" ht="16.2" thickBot="1" x14ac:dyDescent="0.35">
      <c r="A35" s="391" t="s">
        <v>5390</v>
      </c>
      <c r="C35" s="418" t="e">
        <f>C34/B26</f>
        <v>#DIV/0!</v>
      </c>
      <c r="D35" s="418">
        <f>D34/C26</f>
        <v>2.3384270016935136E-2</v>
      </c>
      <c r="E35" s="418"/>
      <c r="G35" s="421"/>
      <c r="N35" s="419"/>
      <c r="O35" s="419"/>
    </row>
    <row r="37" spans="1:15" hidden="1" x14ac:dyDescent="0.3">
      <c r="A37" s="561" t="s">
        <v>4024</v>
      </c>
      <c r="B37" s="561"/>
    </row>
    <row r="38" spans="1:15" hidden="1" x14ac:dyDescent="0.3">
      <c r="A38" s="397"/>
      <c r="B38" s="392" t="s">
        <v>118</v>
      </c>
      <c r="C38" s="563" t="s">
        <v>119</v>
      </c>
      <c r="D38" s="563"/>
    </row>
    <row r="39" spans="1:15" hidden="1" x14ac:dyDescent="0.3">
      <c r="A39" s="397"/>
      <c r="B39" s="398" t="s">
        <v>120</v>
      </c>
      <c r="C39" s="564" t="s">
        <v>4215</v>
      </c>
      <c r="D39" s="564"/>
      <c r="J39" s="5"/>
    </row>
    <row r="40" spans="1:15" hidden="1" x14ac:dyDescent="0.3">
      <c r="B40" s="398" t="s">
        <v>128</v>
      </c>
      <c r="C40" s="398" t="s">
        <v>129</v>
      </c>
      <c r="D40" s="398" t="s">
        <v>130</v>
      </c>
    </row>
    <row r="41" spans="1:15" hidden="1" x14ac:dyDescent="0.3">
      <c r="B41" s="407" t="s">
        <v>4213</v>
      </c>
      <c r="C41" s="392" t="s">
        <v>4214</v>
      </c>
      <c r="D41" s="392" t="s">
        <v>131</v>
      </c>
    </row>
    <row r="42" spans="1:15" hidden="1" x14ac:dyDescent="0.3">
      <c r="B42" s="407"/>
      <c r="C42" s="392"/>
    </row>
    <row r="43" spans="1:15" hidden="1" x14ac:dyDescent="0.3">
      <c r="A43" s="391" t="s">
        <v>953</v>
      </c>
      <c r="B43" s="424">
        <v>8848796</v>
      </c>
      <c r="C43" s="424">
        <f>+D7</f>
        <v>1896487.2699999996</v>
      </c>
      <c r="D43" s="424">
        <f>+B43-C43</f>
        <v>6952308.7300000004</v>
      </c>
    </row>
    <row r="44" spans="1:15" hidden="1" x14ac:dyDescent="0.3">
      <c r="B44" s="424"/>
      <c r="C44" s="424"/>
      <c r="D44" s="424"/>
    </row>
    <row r="45" spans="1:15" hidden="1" x14ac:dyDescent="0.3">
      <c r="A45" s="391" t="s">
        <v>954</v>
      </c>
      <c r="B45" s="424">
        <v>637587</v>
      </c>
      <c r="C45" s="424">
        <v>0</v>
      </c>
      <c r="D45" s="424">
        <f>B45-C45</f>
        <v>637587</v>
      </c>
    </row>
    <row r="46" spans="1:15" hidden="1" x14ac:dyDescent="0.3">
      <c r="B46" s="424"/>
      <c r="C46" s="424"/>
      <c r="D46" s="424"/>
    </row>
    <row r="47" spans="1:15" hidden="1" x14ac:dyDescent="0.3">
      <c r="A47" s="391" t="s">
        <v>955</v>
      </c>
      <c r="B47" s="424">
        <v>5120445</v>
      </c>
      <c r="C47" s="424">
        <v>0</v>
      </c>
      <c r="D47" s="424">
        <f>B47-C47</f>
        <v>5120445</v>
      </c>
    </row>
    <row r="48" spans="1:15" hidden="1" x14ac:dyDescent="0.3">
      <c r="B48" s="424"/>
      <c r="C48" s="424"/>
      <c r="D48" s="424"/>
    </row>
    <row r="49" spans="1:4" hidden="1" x14ac:dyDescent="0.3">
      <c r="A49" s="391" t="s">
        <v>956</v>
      </c>
      <c r="B49" s="424">
        <v>667356</v>
      </c>
      <c r="C49" s="424">
        <v>0</v>
      </c>
      <c r="D49" s="424">
        <f>B49-C49</f>
        <v>667356</v>
      </c>
    </row>
    <row r="50" spans="1:4" hidden="1" x14ac:dyDescent="0.3">
      <c r="B50" s="424"/>
      <c r="C50" s="424"/>
      <c r="D50" s="424"/>
    </row>
    <row r="51" spans="1:4" hidden="1" x14ac:dyDescent="0.3">
      <c r="A51" s="391" t="s">
        <v>957</v>
      </c>
      <c r="B51" s="424">
        <f>32031516-26319068</f>
        <v>5712448</v>
      </c>
      <c r="C51" s="424">
        <v>0</v>
      </c>
      <c r="D51" s="424">
        <f>B51-C51</f>
        <v>5712448</v>
      </c>
    </row>
    <row r="52" spans="1:4" hidden="1" x14ac:dyDescent="0.3">
      <c r="B52" s="424"/>
      <c r="C52" s="424"/>
      <c r="D52" s="424"/>
    </row>
    <row r="53" spans="1:4" hidden="1" x14ac:dyDescent="0.3">
      <c r="A53" s="391" t="s">
        <v>958</v>
      </c>
      <c r="B53" s="424">
        <v>0</v>
      </c>
      <c r="C53" s="424">
        <v>0</v>
      </c>
      <c r="D53" s="424">
        <f>B53-C53</f>
        <v>0</v>
      </c>
    </row>
    <row r="54" spans="1:4" hidden="1" x14ac:dyDescent="0.3">
      <c r="B54" s="424"/>
      <c r="C54" s="424"/>
      <c r="D54" s="424"/>
    </row>
    <row r="55" spans="1:4" ht="16.2" hidden="1" thickBot="1" x14ac:dyDescent="0.35">
      <c r="A55" s="404" t="s">
        <v>959</v>
      </c>
      <c r="B55" s="428">
        <v>48115.72</v>
      </c>
      <c r="C55" s="428">
        <v>0</v>
      </c>
      <c r="D55" s="428">
        <f>B55-C55</f>
        <v>48115.72</v>
      </c>
    </row>
    <row r="56" spans="1:4" hidden="1" x14ac:dyDescent="0.3">
      <c r="B56" s="424"/>
      <c r="C56" s="424"/>
      <c r="D56" s="424"/>
    </row>
    <row r="57" spans="1:4" ht="16.2" hidden="1" thickBot="1" x14ac:dyDescent="0.35">
      <c r="A57" s="422" t="s">
        <v>114</v>
      </c>
      <c r="B57" s="429">
        <f>SUM(B43:B56)</f>
        <v>21034747.719999999</v>
      </c>
      <c r="C57" s="429">
        <f>SUM(C43:C56)</f>
        <v>1896487.2699999996</v>
      </c>
      <c r="D57" s="429">
        <f>SUM(D43:D56)</f>
        <v>19138260.449999999</v>
      </c>
    </row>
    <row r="58" spans="1:4" hidden="1" x14ac:dyDescent="0.3"/>
  </sheetData>
  <mergeCells count="5">
    <mergeCell ref="A37:B37"/>
    <mergeCell ref="A32:B32"/>
    <mergeCell ref="C38:D38"/>
    <mergeCell ref="C39:D39"/>
    <mergeCell ref="B1:D1"/>
  </mergeCells>
  <phoneticPr fontId="0" type="noConversion"/>
  <printOptions horizontalCentered="1" verticalCentered="1" gridLines="1"/>
  <pageMargins left="0" right="0" top="0" bottom="0" header="0" footer="0"/>
  <pageSetup paperSize="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0"/>
  <sheetViews>
    <sheetView zoomScaleNormal="100" workbookViewId="0">
      <pane xSplit="2" ySplit="5" topLeftCell="C48" activePane="bottomRight" state="frozen"/>
      <selection activeCell="U73" sqref="U73"/>
      <selection pane="topRight" activeCell="U73" sqref="U73"/>
      <selection pane="bottomLeft" activeCell="U73" sqref="U73"/>
      <selection pane="bottomRight" activeCell="T3" sqref="T3:V5"/>
    </sheetView>
  </sheetViews>
  <sheetFormatPr defaultColWidth="9" defaultRowHeight="13.2" x14ac:dyDescent="0.25"/>
  <cols>
    <col min="1" max="1" width="11" style="164" customWidth="1"/>
    <col min="2" max="2" width="26.09765625" style="228" customWidth="1"/>
    <col min="3" max="3" width="12.09765625" style="164" hidden="1" customWidth="1"/>
    <col min="4" max="9" width="13.09765625" style="164" hidden="1" customWidth="1"/>
    <col min="10" max="10" width="13.19921875" style="40" customWidth="1"/>
    <col min="11" max="11" width="13.3984375" style="40" customWidth="1"/>
    <col min="12" max="12" width="13.19921875" style="40" customWidth="1"/>
    <col min="13" max="13" width="12.69921875" style="40" hidden="1" customWidth="1"/>
    <col min="14" max="14" width="12.59765625" style="228" bestFit="1" customWidth="1"/>
    <col min="15" max="15" width="11" style="164" bestFit="1" customWidth="1"/>
    <col min="16" max="17" width="12.59765625" style="164" bestFit="1" customWidth="1"/>
    <col min="18" max="18" width="13.19921875" style="164" bestFit="1" customWidth="1"/>
    <col min="19" max="19" width="8.8984375" style="319" customWidth="1"/>
    <col min="20" max="20" width="13.09765625" style="577" customWidth="1"/>
    <col min="21" max="21" width="7.09765625" style="164" bestFit="1" customWidth="1"/>
    <col min="22" max="22" width="13.5" style="164" bestFit="1" customWidth="1"/>
    <col min="23" max="23" width="12.19921875" style="164" bestFit="1" customWidth="1"/>
    <col min="24" max="16384" width="9" style="164"/>
  </cols>
  <sheetData>
    <row r="1" spans="1:22" x14ac:dyDescent="0.25">
      <c r="A1" s="164" t="s">
        <v>138</v>
      </c>
      <c r="C1" s="215"/>
      <c r="D1" s="215"/>
      <c r="E1" s="215"/>
      <c r="F1" s="215"/>
      <c r="G1" s="215"/>
      <c r="H1" s="215"/>
      <c r="I1" s="215"/>
      <c r="J1" s="302"/>
      <c r="K1" s="302"/>
      <c r="L1" s="302"/>
      <c r="M1" s="302"/>
      <c r="N1" s="454"/>
      <c r="T1" s="576">
        <f ca="1">TODAY()</f>
        <v>46104</v>
      </c>
    </row>
    <row r="2" spans="1:22" x14ac:dyDescent="0.25">
      <c r="A2" s="164" t="s">
        <v>4551</v>
      </c>
      <c r="C2" s="215"/>
      <c r="D2" s="215"/>
      <c r="E2" s="215"/>
      <c r="F2" s="215"/>
      <c r="G2" s="215"/>
      <c r="H2" s="215"/>
      <c r="I2" s="215"/>
      <c r="J2" s="302"/>
      <c r="K2" s="302"/>
      <c r="L2" s="302"/>
      <c r="M2" s="302"/>
      <c r="N2" s="454"/>
    </row>
    <row r="3" spans="1:22" x14ac:dyDescent="0.25">
      <c r="A3" s="36" t="s">
        <v>60</v>
      </c>
      <c r="C3" s="217"/>
      <c r="D3" s="217"/>
      <c r="E3" s="217"/>
      <c r="F3" s="217"/>
      <c r="G3" s="303"/>
      <c r="H3" s="303"/>
      <c r="I3" s="303"/>
      <c r="J3" s="280"/>
      <c r="K3" s="279" t="s">
        <v>4422</v>
      </c>
      <c r="L3" s="280"/>
      <c r="N3" s="165" t="s">
        <v>4534</v>
      </c>
      <c r="O3" s="165" t="s">
        <v>4536</v>
      </c>
      <c r="P3" s="165" t="s">
        <v>4539</v>
      </c>
      <c r="Q3" s="165" t="s">
        <v>338</v>
      </c>
      <c r="R3" s="165"/>
      <c r="S3" s="301"/>
      <c r="T3" s="578" t="s">
        <v>4544</v>
      </c>
      <c r="U3" s="165" t="s">
        <v>132</v>
      </c>
      <c r="V3" s="165" t="s">
        <v>5427</v>
      </c>
    </row>
    <row r="4" spans="1:22" x14ac:dyDescent="0.25">
      <c r="A4" s="36"/>
      <c r="B4" s="249"/>
      <c r="C4" s="165" t="s">
        <v>41</v>
      </c>
      <c r="D4" s="165" t="s">
        <v>41</v>
      </c>
      <c r="E4" s="165" t="s">
        <v>41</v>
      </c>
      <c r="F4" s="165" t="s">
        <v>41</v>
      </c>
      <c r="G4" s="165" t="s">
        <v>41</v>
      </c>
      <c r="H4" s="165" t="s">
        <v>41</v>
      </c>
      <c r="I4" s="165" t="s">
        <v>41</v>
      </c>
      <c r="J4" s="281" t="s">
        <v>41</v>
      </c>
      <c r="K4" s="281" t="s">
        <v>4423</v>
      </c>
      <c r="L4" s="281" t="s">
        <v>3987</v>
      </c>
      <c r="M4" s="279" t="s">
        <v>149</v>
      </c>
      <c r="N4" s="165" t="s">
        <v>4535</v>
      </c>
      <c r="O4" s="165" t="s">
        <v>4535</v>
      </c>
      <c r="P4" s="165" t="s">
        <v>4535</v>
      </c>
      <c r="Q4" s="165" t="s">
        <v>4537</v>
      </c>
      <c r="R4" s="165"/>
      <c r="S4" s="301"/>
      <c r="T4" s="578" t="s">
        <v>4546</v>
      </c>
      <c r="U4" s="165" t="s">
        <v>5305</v>
      </c>
      <c r="V4" s="165" t="s">
        <v>5420</v>
      </c>
    </row>
    <row r="5" spans="1:22" ht="13.8" thickBot="1" x14ac:dyDescent="0.3">
      <c r="A5" s="305" t="s">
        <v>160</v>
      </c>
      <c r="B5" s="283" t="s">
        <v>161</v>
      </c>
      <c r="C5" s="306" t="s">
        <v>292</v>
      </c>
      <c r="D5" s="306" t="s">
        <v>337</v>
      </c>
      <c r="E5" s="296" t="s">
        <v>343</v>
      </c>
      <c r="F5" s="306">
        <v>43982</v>
      </c>
      <c r="G5" s="306">
        <v>44347</v>
      </c>
      <c r="H5" s="306">
        <v>44712</v>
      </c>
      <c r="I5" s="306">
        <v>45077</v>
      </c>
      <c r="J5" s="455">
        <v>45443</v>
      </c>
      <c r="K5" s="328" t="s">
        <v>3976</v>
      </c>
      <c r="L5" s="455">
        <v>45808</v>
      </c>
      <c r="M5" s="284" t="s">
        <v>137</v>
      </c>
      <c r="N5" s="282" t="s">
        <v>4424</v>
      </c>
      <c r="O5" s="282" t="s">
        <v>4424</v>
      </c>
      <c r="P5" s="282" t="s">
        <v>4424</v>
      </c>
      <c r="Q5" s="282" t="s">
        <v>5398</v>
      </c>
      <c r="R5" s="282" t="s">
        <v>4553</v>
      </c>
      <c r="S5" s="307" t="s">
        <v>4319</v>
      </c>
      <c r="T5" s="579" t="s">
        <v>4545</v>
      </c>
      <c r="U5" s="296" t="s">
        <v>4545</v>
      </c>
      <c r="V5" s="296" t="s">
        <v>4545</v>
      </c>
    </row>
    <row r="6" spans="1:22" x14ac:dyDescent="0.25">
      <c r="A6" s="36" t="s">
        <v>3183</v>
      </c>
      <c r="B6" s="289" t="s">
        <v>4589</v>
      </c>
      <c r="C6" s="228">
        <v>10166767</v>
      </c>
      <c r="D6" s="228">
        <v>10189369.210000001</v>
      </c>
      <c r="E6" s="456">
        <v>10411357.85</v>
      </c>
      <c r="F6" s="456">
        <v>10503540.060000001</v>
      </c>
      <c r="G6" s="364">
        <f>10716167+355532</f>
        <v>11071699</v>
      </c>
      <c r="H6" s="379">
        <v>9964105</v>
      </c>
      <c r="I6" s="379"/>
      <c r="J6" s="308">
        <f>IFERROR(+VLOOKUP(A6,'R&amp;E EXPORT'!A:F,6,FALSE),"")</f>
        <v>11009265.890000001</v>
      </c>
      <c r="K6" s="433">
        <f>VLOOKUP(A6,'R&amp;E EXPORT'!A:F,3,FALSE)</f>
        <v>11375168.17</v>
      </c>
      <c r="L6" s="308">
        <f>IFERROR(VLOOKUP(A6,'R&amp;E EXPORT'!A:F,4,FALSE),"")</f>
        <v>11375166.52</v>
      </c>
      <c r="M6" s="308">
        <f t="shared" ref="M6:M22" si="0">K6-L6</f>
        <v>1.650000000372529</v>
      </c>
      <c r="N6" s="457">
        <f>+K6+266000</f>
        <v>11641168.17</v>
      </c>
      <c r="O6" s="164">
        <v>0</v>
      </c>
      <c r="P6" s="164">
        <f>SUM(N6:O6)</f>
        <v>11641168.17</v>
      </c>
      <c r="Q6" s="164">
        <v>11641169.4</v>
      </c>
      <c r="R6" s="164">
        <f>SUM(Q6-P6)</f>
        <v>1.2300000004470348</v>
      </c>
      <c r="S6" s="319">
        <f>SUM(Q6/P6)</f>
        <v>1.0000001056594994</v>
      </c>
      <c r="V6" s="164">
        <f>SUM(T6:U6)</f>
        <v>0</v>
      </c>
    </row>
    <row r="7" spans="1:22" x14ac:dyDescent="0.25">
      <c r="A7" s="36" t="s">
        <v>3185</v>
      </c>
      <c r="B7" s="289" t="s">
        <v>4590</v>
      </c>
      <c r="C7" s="228">
        <v>190094.06</v>
      </c>
      <c r="D7" s="228">
        <v>237807.2</v>
      </c>
      <c r="E7" s="456">
        <v>340553.65</v>
      </c>
      <c r="F7" s="458">
        <v>186628.81</v>
      </c>
      <c r="G7" s="364">
        <v>214549</v>
      </c>
      <c r="H7" s="379">
        <v>225811.29</v>
      </c>
      <c r="I7" s="379"/>
      <c r="J7" s="308">
        <f>IFERROR(+VLOOKUP(A7,'R&amp;E EXPORT'!A:F,6,FALSE),"")</f>
        <v>356048.56</v>
      </c>
      <c r="K7" s="433">
        <f>VLOOKUP(A7,'R&amp;E EXPORT'!A:F,3,FALSE)</f>
        <v>359878</v>
      </c>
      <c r="L7" s="308">
        <f>IFERROR(VLOOKUP(A7,'R&amp;E EXPORT'!A:F,4,FALSE),"")</f>
        <v>326227.76</v>
      </c>
      <c r="M7" s="308">
        <f t="shared" si="0"/>
        <v>33650.239999999991</v>
      </c>
      <c r="N7" s="457">
        <f>364945+57000</f>
        <v>421945</v>
      </c>
      <c r="O7" s="164">
        <v>0</v>
      </c>
      <c r="P7" s="164">
        <f t="shared" ref="P7:P62" si="1">SUM(N7:O7)</f>
        <v>421945</v>
      </c>
      <c r="Q7" s="164">
        <v>305455.05</v>
      </c>
      <c r="R7" s="164">
        <f>SUM(Q7-P7)</f>
        <v>-116489.95000000001</v>
      </c>
      <c r="S7" s="319">
        <f t="shared" ref="S7:S68" si="2">SUM(Q7/P7)</f>
        <v>0.72392148265769229</v>
      </c>
      <c r="T7" s="577">
        <v>370000</v>
      </c>
      <c r="V7" s="164">
        <f>SUM(T7:U7)</f>
        <v>370000</v>
      </c>
    </row>
    <row r="8" spans="1:22" x14ac:dyDescent="0.25">
      <c r="A8" s="36" t="s">
        <v>3187</v>
      </c>
      <c r="B8" s="289" t="s">
        <v>4591</v>
      </c>
      <c r="C8" s="228">
        <v>84121.14</v>
      </c>
      <c r="D8" s="228">
        <v>92231.99</v>
      </c>
      <c r="E8" s="456">
        <v>79301.61</v>
      </c>
      <c r="F8" s="458">
        <v>81656.63</v>
      </c>
      <c r="G8" s="364">
        <v>76209</v>
      </c>
      <c r="H8" s="379">
        <v>73381.42</v>
      </c>
      <c r="I8" s="379"/>
      <c r="J8" s="308">
        <f>IFERROR(+VLOOKUP(A8,'R&amp;E EXPORT'!A:F,6,FALSE),"")</f>
        <v>99038.6</v>
      </c>
      <c r="K8" s="433">
        <f>VLOOKUP(A8,'R&amp;E EXPORT'!A:F,3,FALSE)</f>
        <v>100000</v>
      </c>
      <c r="L8" s="308">
        <f>IFERROR(VLOOKUP(A8,'R&amp;E EXPORT'!A:F,4,FALSE),"")</f>
        <v>58378.2</v>
      </c>
      <c r="M8" s="308">
        <f t="shared" si="0"/>
        <v>41621.800000000003</v>
      </c>
      <c r="N8" s="457">
        <v>100000</v>
      </c>
      <c r="O8" s="164">
        <v>0</v>
      </c>
      <c r="P8" s="164">
        <f t="shared" si="1"/>
        <v>100000</v>
      </c>
      <c r="Q8" s="164">
        <v>56423.32</v>
      </c>
      <c r="R8" s="164">
        <f t="shared" ref="R8:R62" si="3">SUM(Q8-P8)</f>
        <v>-43576.68</v>
      </c>
      <c r="S8" s="319">
        <f t="shared" si="2"/>
        <v>0.56423319999999999</v>
      </c>
      <c r="T8" s="577">
        <v>100000</v>
      </c>
      <c r="V8" s="164">
        <f t="shared" ref="V8:V63" si="4">SUM(T8:U8)</f>
        <v>100000</v>
      </c>
    </row>
    <row r="9" spans="1:22" x14ac:dyDescent="0.25">
      <c r="A9" s="288" t="s">
        <v>4394</v>
      </c>
      <c r="B9" s="289" t="s">
        <v>4592</v>
      </c>
      <c r="C9" s="228"/>
      <c r="D9" s="228"/>
      <c r="E9" s="456"/>
      <c r="F9" s="458"/>
      <c r="G9" s="364"/>
      <c r="H9" s="379"/>
      <c r="I9" s="379"/>
      <c r="J9" s="308">
        <f>IFERROR(+VLOOKUP(A9,'R&amp;E EXPORT'!A:F,6,FALSE),"")</f>
        <v>28649.79</v>
      </c>
      <c r="K9" s="433">
        <f>VLOOKUP(A9,'R&amp;E EXPORT'!A:F,3,FALSE)</f>
        <v>0</v>
      </c>
      <c r="L9" s="308">
        <f>IFERROR(VLOOKUP(A9,'R&amp;E EXPORT'!A:F,4,FALSE),"")</f>
        <v>57777.1</v>
      </c>
      <c r="M9" s="308">
        <f t="shared" si="0"/>
        <v>-57777.1</v>
      </c>
      <c r="N9" s="457">
        <v>150000</v>
      </c>
      <c r="O9" s="164">
        <v>0</v>
      </c>
      <c r="P9" s="164">
        <f t="shared" si="1"/>
        <v>150000</v>
      </c>
      <c r="Q9" s="164">
        <v>48944.58</v>
      </c>
      <c r="R9" s="164">
        <f t="shared" si="3"/>
        <v>-101055.42</v>
      </c>
      <c r="S9" s="319">
        <f t="shared" si="2"/>
        <v>0.32629720000000001</v>
      </c>
      <c r="T9" s="577">
        <v>100000</v>
      </c>
      <c r="V9" s="164">
        <f t="shared" si="4"/>
        <v>100000</v>
      </c>
    </row>
    <row r="10" spans="1:22" x14ac:dyDescent="0.25">
      <c r="A10" s="36" t="s">
        <v>3189</v>
      </c>
      <c r="B10" s="289" t="s">
        <v>4593</v>
      </c>
      <c r="C10" s="228">
        <v>3393695.97</v>
      </c>
      <c r="D10" s="228">
        <v>3650142.23</v>
      </c>
      <c r="E10" s="456">
        <v>3882504.78</v>
      </c>
      <c r="F10" s="458">
        <v>4068870.65</v>
      </c>
      <c r="G10" s="364">
        <v>3923399</v>
      </c>
      <c r="H10" s="379">
        <v>4874007.5</v>
      </c>
      <c r="I10" s="379"/>
      <c r="J10" s="308">
        <f>IFERROR(+VLOOKUP(A10,'R&amp;E EXPORT'!A:F,6,FALSE),"")</f>
        <v>5300999.63</v>
      </c>
      <c r="K10" s="433">
        <f>VLOOKUP(A10,'R&amp;E EXPORT'!A:F,3,FALSE)</f>
        <v>5750000</v>
      </c>
      <c r="L10" s="308">
        <f>IFERROR(VLOOKUP(A10,'R&amp;E EXPORT'!A:F,4,FALSE),"")</f>
        <v>4213293.2699999996</v>
      </c>
      <c r="M10" s="308">
        <f t="shared" si="0"/>
        <v>1536706.7300000004</v>
      </c>
      <c r="N10" s="457">
        <v>5750000</v>
      </c>
      <c r="O10" s="164">
        <v>0</v>
      </c>
      <c r="P10" s="164">
        <f t="shared" si="1"/>
        <v>5750000</v>
      </c>
      <c r="Q10" s="164">
        <v>4244560.0599999996</v>
      </c>
      <c r="R10" s="164">
        <f t="shared" si="3"/>
        <v>-1505439.9400000004</v>
      </c>
      <c r="S10" s="319">
        <f t="shared" si="2"/>
        <v>0.73818435826086948</v>
      </c>
      <c r="T10" s="577">
        <v>5700000</v>
      </c>
      <c r="V10" s="164">
        <f t="shared" si="4"/>
        <v>5700000</v>
      </c>
    </row>
    <row r="11" spans="1:22" x14ac:dyDescent="0.25">
      <c r="A11" s="36" t="s">
        <v>3191</v>
      </c>
      <c r="B11" s="289" t="s">
        <v>4594</v>
      </c>
      <c r="C11" s="459">
        <v>110838.77</v>
      </c>
      <c r="D11" s="459">
        <v>117805.93</v>
      </c>
      <c r="E11" s="456">
        <v>127796.46</v>
      </c>
      <c r="F11" s="458">
        <v>112157.82</v>
      </c>
      <c r="G11" s="364">
        <v>121942</v>
      </c>
      <c r="H11" s="379">
        <v>157445.06</v>
      </c>
      <c r="I11" s="379"/>
      <c r="J11" s="308">
        <f>IFERROR(+VLOOKUP(A11,'R&amp;E EXPORT'!A:F,6,FALSE),"")</f>
        <v>154818.43</v>
      </c>
      <c r="K11" s="433">
        <f>VLOOKUP(A11,'R&amp;E EXPORT'!A:F,3,FALSE)</f>
        <v>150000</v>
      </c>
      <c r="L11" s="308">
        <v>179112.9</v>
      </c>
      <c r="M11" s="308">
        <f t="shared" si="0"/>
        <v>-29112.899999999994</v>
      </c>
      <c r="N11" s="457">
        <v>200000</v>
      </c>
      <c r="O11" s="164">
        <v>0</v>
      </c>
      <c r="P11" s="164">
        <f t="shared" si="1"/>
        <v>200000</v>
      </c>
      <c r="Q11" s="164">
        <v>86101.81</v>
      </c>
      <c r="R11" s="164">
        <f t="shared" si="3"/>
        <v>-113898.19</v>
      </c>
      <c r="S11" s="319">
        <f t="shared" si="2"/>
        <v>0.43050905</v>
      </c>
      <c r="T11" s="577">
        <v>200000</v>
      </c>
      <c r="V11" s="164">
        <f t="shared" si="4"/>
        <v>200000</v>
      </c>
    </row>
    <row r="12" spans="1:22" x14ac:dyDescent="0.25">
      <c r="A12" s="36" t="s">
        <v>3193</v>
      </c>
      <c r="B12" s="289" t="s">
        <v>4595</v>
      </c>
      <c r="C12" s="228">
        <v>170523.45</v>
      </c>
      <c r="D12" s="228">
        <v>189479.28</v>
      </c>
      <c r="E12" s="456">
        <v>278045.96999999997</v>
      </c>
      <c r="F12" s="458">
        <v>216864.61</v>
      </c>
      <c r="G12" s="364">
        <v>164573</v>
      </c>
      <c r="H12" s="379">
        <v>210500.76</v>
      </c>
      <c r="I12" s="379"/>
      <c r="J12" s="308">
        <f>IFERROR(+VLOOKUP(A12,'R&amp;E EXPORT'!A:F,6,FALSE),"")</f>
        <v>141028.03</v>
      </c>
      <c r="K12" s="433">
        <f>VLOOKUP(A12,'R&amp;E EXPORT'!A:F,3,FALSE)</f>
        <v>250000</v>
      </c>
      <c r="L12" s="308">
        <v>174374.07</v>
      </c>
      <c r="M12" s="308">
        <f t="shared" si="0"/>
        <v>75625.929999999993</v>
      </c>
      <c r="N12" s="457">
        <v>250000</v>
      </c>
      <c r="O12" s="164">
        <v>0</v>
      </c>
      <c r="P12" s="164">
        <f t="shared" si="1"/>
        <v>250000</v>
      </c>
      <c r="Q12" s="164">
        <v>117624.88</v>
      </c>
      <c r="R12" s="164">
        <f t="shared" si="3"/>
        <v>-132375.12</v>
      </c>
      <c r="S12" s="319">
        <f t="shared" si="2"/>
        <v>0.47049952</v>
      </c>
      <c r="T12" s="577">
        <v>200000</v>
      </c>
      <c r="V12" s="164">
        <f t="shared" si="4"/>
        <v>200000</v>
      </c>
    </row>
    <row r="13" spans="1:22" x14ac:dyDescent="0.25">
      <c r="A13" s="36" t="s">
        <v>3195</v>
      </c>
      <c r="B13" s="289" t="s">
        <v>4596</v>
      </c>
      <c r="C13" s="228">
        <v>5432</v>
      </c>
      <c r="D13" s="228">
        <v>4433.92</v>
      </c>
      <c r="E13" s="456">
        <v>4845</v>
      </c>
      <c r="F13" s="458">
        <v>5910</v>
      </c>
      <c r="G13" s="364">
        <v>6362</v>
      </c>
      <c r="H13" s="379">
        <v>7600</v>
      </c>
      <c r="I13" s="379"/>
      <c r="J13" s="308">
        <f>IFERROR(+VLOOKUP(A13,'R&amp;E EXPORT'!A:F,6,FALSE),"")</f>
        <v>6080</v>
      </c>
      <c r="K13" s="433">
        <f>VLOOKUP(A13,'R&amp;E EXPORT'!A:F,3,FALSE)</f>
        <v>5000</v>
      </c>
      <c r="L13" s="308">
        <v>5200</v>
      </c>
      <c r="M13" s="308">
        <f t="shared" si="0"/>
        <v>-200</v>
      </c>
      <c r="N13" s="457">
        <v>6000</v>
      </c>
      <c r="O13" s="164">
        <v>0</v>
      </c>
      <c r="P13" s="164">
        <f t="shared" si="1"/>
        <v>6000</v>
      </c>
      <c r="Q13" s="164">
        <v>5345</v>
      </c>
      <c r="R13" s="164">
        <f t="shared" si="3"/>
        <v>-655</v>
      </c>
      <c r="S13" s="319">
        <f t="shared" si="2"/>
        <v>0.89083333333333337</v>
      </c>
      <c r="T13" s="577">
        <v>6000</v>
      </c>
      <c r="V13" s="164">
        <f t="shared" si="4"/>
        <v>6000</v>
      </c>
    </row>
    <row r="14" spans="1:22" x14ac:dyDescent="0.25">
      <c r="A14" s="36" t="s">
        <v>3197</v>
      </c>
      <c r="B14" s="289" t="s">
        <v>4597</v>
      </c>
      <c r="C14" s="228">
        <v>71.25</v>
      </c>
      <c r="D14" s="228">
        <v>72.400000000000006</v>
      </c>
      <c r="E14" s="456">
        <v>103.43</v>
      </c>
      <c r="F14" s="458">
        <v>118.76</v>
      </c>
      <c r="G14" s="364">
        <v>117</v>
      </c>
      <c r="H14" s="379">
        <v>156</v>
      </c>
      <c r="I14" s="379"/>
      <c r="J14" s="308">
        <f>IFERROR(+VLOOKUP(A14,'R&amp;E EXPORT'!A:F,6,FALSE),"")</f>
        <v>20.5</v>
      </c>
      <c r="K14" s="433">
        <f>VLOOKUP(A14,'R&amp;E EXPORT'!A:F,3,FALSE)</f>
        <v>150</v>
      </c>
      <c r="L14" s="308">
        <f>IFERROR(VLOOKUP(A14,'R&amp;E EXPORT'!A:F,4,FALSE),"")</f>
        <v>50</v>
      </c>
      <c r="M14" s="308">
        <f t="shared" si="0"/>
        <v>100</v>
      </c>
      <c r="N14" s="457">
        <v>150</v>
      </c>
      <c r="O14" s="164">
        <v>0</v>
      </c>
      <c r="P14" s="164">
        <f t="shared" si="1"/>
        <v>150</v>
      </c>
      <c r="Q14" s="164">
        <v>5</v>
      </c>
      <c r="R14" s="164">
        <f t="shared" si="3"/>
        <v>-145</v>
      </c>
      <c r="S14" s="319">
        <f t="shared" si="2"/>
        <v>3.3333333333333333E-2</v>
      </c>
      <c r="T14" s="577">
        <v>150</v>
      </c>
      <c r="V14" s="164">
        <f t="shared" si="4"/>
        <v>150</v>
      </c>
    </row>
    <row r="15" spans="1:22" x14ac:dyDescent="0.25">
      <c r="A15" s="36" t="s">
        <v>3199</v>
      </c>
      <c r="B15" s="289" t="s">
        <v>4598</v>
      </c>
      <c r="C15" s="228">
        <v>9079.77</v>
      </c>
      <c r="D15" s="228">
        <v>10858.25</v>
      </c>
      <c r="E15" s="456">
        <v>6581.4</v>
      </c>
      <c r="F15" s="458">
        <v>8691.44</v>
      </c>
      <c r="G15" s="364">
        <v>7625</v>
      </c>
      <c r="H15" s="379">
        <v>105961</v>
      </c>
      <c r="I15" s="379"/>
      <c r="J15" s="308">
        <f>IFERROR(+VLOOKUP(A15,'R&amp;E EXPORT'!A:F,6,FALSE),"")</f>
        <v>8605.75</v>
      </c>
      <c r="K15" s="433">
        <f>VLOOKUP(A15,'R&amp;E EXPORT'!A:F,3,FALSE)</f>
        <v>25000</v>
      </c>
      <c r="L15" s="308">
        <v>28831.03</v>
      </c>
      <c r="M15" s="308">
        <f t="shared" si="0"/>
        <v>-3831.0299999999988</v>
      </c>
      <c r="N15" s="457">
        <f>26000+25000</f>
        <v>51000</v>
      </c>
      <c r="O15" s="164">
        <v>0</v>
      </c>
      <c r="P15" s="164">
        <f t="shared" si="1"/>
        <v>51000</v>
      </c>
      <c r="Q15" s="164">
        <v>53007</v>
      </c>
      <c r="R15" s="164">
        <f t="shared" si="3"/>
        <v>2007</v>
      </c>
      <c r="S15" s="319">
        <f t="shared" si="2"/>
        <v>1.0393529411764706</v>
      </c>
      <c r="T15" s="577">
        <v>30000</v>
      </c>
      <c r="V15" s="164">
        <f t="shared" si="4"/>
        <v>30000</v>
      </c>
    </row>
    <row r="16" spans="1:22" x14ac:dyDescent="0.25">
      <c r="A16" s="36" t="s">
        <v>4348</v>
      </c>
      <c r="B16" s="289" t="s">
        <v>4599</v>
      </c>
      <c r="C16" s="228">
        <v>9079.77</v>
      </c>
      <c r="D16" s="228">
        <v>10858.25</v>
      </c>
      <c r="E16" s="456">
        <v>6581.4</v>
      </c>
      <c r="F16" s="458">
        <v>8691.44</v>
      </c>
      <c r="G16" s="364">
        <v>7625</v>
      </c>
      <c r="H16" s="379">
        <v>0</v>
      </c>
      <c r="I16" s="379"/>
      <c r="J16" s="308">
        <f>IFERROR(+VLOOKUP(A16,'R&amp;E EXPORT'!A:F,6,FALSE),"")</f>
        <v>0</v>
      </c>
      <c r="K16" s="433">
        <f>VLOOKUP(A16,'R&amp;E EXPORT'!A:F,3,FALSE)</f>
        <v>250000</v>
      </c>
      <c r="L16" s="308">
        <v>325166.63</v>
      </c>
      <c r="M16" s="308">
        <f t="shared" si="0"/>
        <v>-75166.63</v>
      </c>
      <c r="N16" s="457">
        <f>250000+188000</f>
        <v>438000</v>
      </c>
      <c r="O16" s="164">
        <v>0</v>
      </c>
      <c r="P16" s="164">
        <f t="shared" si="1"/>
        <v>438000</v>
      </c>
      <c r="Q16" s="164">
        <v>403736.56</v>
      </c>
      <c r="R16" s="164">
        <f t="shared" si="3"/>
        <v>-34263.440000000002</v>
      </c>
      <c r="S16" s="319">
        <f t="shared" si="2"/>
        <v>0.92177296803652964</v>
      </c>
      <c r="T16" s="577">
        <v>400000</v>
      </c>
      <c r="V16" s="164">
        <f t="shared" si="4"/>
        <v>400000</v>
      </c>
    </row>
    <row r="17" spans="1:22" x14ac:dyDescent="0.25">
      <c r="A17" s="36" t="s">
        <v>3201</v>
      </c>
      <c r="B17" s="289" t="s">
        <v>4600</v>
      </c>
      <c r="C17" s="228">
        <v>7216.23</v>
      </c>
      <c r="D17" s="228">
        <v>14626.67</v>
      </c>
      <c r="E17" s="456">
        <v>10803.03</v>
      </c>
      <c r="F17" s="458">
        <v>12695.71</v>
      </c>
      <c r="G17" s="364">
        <v>7021</v>
      </c>
      <c r="H17" s="379">
        <v>29026.17</v>
      </c>
      <c r="I17" s="379"/>
      <c r="J17" s="308">
        <f>IFERROR(+VLOOKUP(A17,'R&amp;E EXPORT'!A:F,6,FALSE),"")</f>
        <v>13400.35</v>
      </c>
      <c r="K17" s="433">
        <f>VLOOKUP(A17,'R&amp;E EXPORT'!A:F,3,FALSE)</f>
        <v>20000</v>
      </c>
      <c r="L17" s="308">
        <f>IFERROR(VLOOKUP(A17,'R&amp;E EXPORT'!A:F,4,FALSE),"")</f>
        <v>0</v>
      </c>
      <c r="M17" s="308">
        <f t="shared" si="0"/>
        <v>20000</v>
      </c>
      <c r="N17" s="457">
        <v>22500</v>
      </c>
      <c r="O17" s="164">
        <v>0</v>
      </c>
      <c r="P17" s="164">
        <f t="shared" si="1"/>
        <v>22500</v>
      </c>
      <c r="Q17" s="164">
        <v>3398.68</v>
      </c>
      <c r="R17" s="164">
        <f t="shared" si="3"/>
        <v>-19101.32</v>
      </c>
      <c r="S17" s="319">
        <f t="shared" si="2"/>
        <v>0.15105244444444443</v>
      </c>
      <c r="T17" s="577">
        <v>20000</v>
      </c>
      <c r="V17" s="164">
        <f t="shared" si="4"/>
        <v>20000</v>
      </c>
    </row>
    <row r="18" spans="1:22" x14ac:dyDescent="0.25">
      <c r="A18" s="36" t="s">
        <v>3203</v>
      </c>
      <c r="B18" s="289" t="s">
        <v>4601</v>
      </c>
      <c r="C18" s="228">
        <v>67894</v>
      </c>
      <c r="D18" s="228">
        <v>67192</v>
      </c>
      <c r="E18" s="456">
        <v>73696</v>
      </c>
      <c r="F18" s="458">
        <v>68646</v>
      </c>
      <c r="G18" s="364">
        <v>76020</v>
      </c>
      <c r="H18" s="379">
        <v>77572.3</v>
      </c>
      <c r="I18" s="379"/>
      <c r="J18" s="308">
        <f>IFERROR(+VLOOKUP(A18,'R&amp;E EXPORT'!A:F,6,FALSE),"")</f>
        <v>77264.789999999994</v>
      </c>
      <c r="K18" s="433">
        <f>VLOOKUP(A18,'R&amp;E EXPORT'!A:F,3,FALSE)</f>
        <v>85000</v>
      </c>
      <c r="L18" s="308">
        <v>68600.600000000006</v>
      </c>
      <c r="M18" s="308">
        <f t="shared" si="0"/>
        <v>16399.399999999994</v>
      </c>
      <c r="N18" s="457">
        <v>85000</v>
      </c>
      <c r="O18" s="164">
        <v>0</v>
      </c>
      <c r="P18" s="164">
        <f t="shared" si="1"/>
        <v>85000</v>
      </c>
      <c r="Q18" s="164">
        <v>73354</v>
      </c>
      <c r="R18" s="164">
        <f t="shared" si="3"/>
        <v>-11646</v>
      </c>
      <c r="S18" s="319">
        <f t="shared" si="2"/>
        <v>0.86298823529411761</v>
      </c>
      <c r="T18" s="577">
        <v>85000</v>
      </c>
      <c r="V18" s="164">
        <f t="shared" si="4"/>
        <v>85000</v>
      </c>
    </row>
    <row r="19" spans="1:22" x14ac:dyDescent="0.25">
      <c r="A19" s="36" t="s">
        <v>3205</v>
      </c>
      <c r="B19" s="289" t="s">
        <v>4602</v>
      </c>
      <c r="C19" s="228">
        <v>1880.4</v>
      </c>
      <c r="D19" s="228">
        <v>536.65</v>
      </c>
      <c r="E19" s="456">
        <v>1481.76</v>
      </c>
      <c r="F19" s="458">
        <v>1300.58</v>
      </c>
      <c r="G19" s="364">
        <v>3410</v>
      </c>
      <c r="H19" s="379">
        <v>2692.5</v>
      </c>
      <c r="I19" s="379"/>
      <c r="J19" s="308">
        <f>IFERROR(+VLOOKUP(A19,'R&amp;E EXPORT'!A:F,6,FALSE),"")</f>
        <v>8493.2000000000007</v>
      </c>
      <c r="K19" s="433">
        <f>VLOOKUP(A19,'R&amp;E EXPORT'!A:F,3,FALSE)</f>
        <v>2500</v>
      </c>
      <c r="L19" s="308">
        <v>23590</v>
      </c>
      <c r="M19" s="308">
        <f t="shared" si="0"/>
        <v>-21090</v>
      </c>
      <c r="N19" s="457">
        <v>25000</v>
      </c>
      <c r="O19" s="164">
        <v>0</v>
      </c>
      <c r="P19" s="164">
        <f t="shared" si="1"/>
        <v>25000</v>
      </c>
      <c r="Q19" s="164">
        <v>0</v>
      </c>
      <c r="R19" s="164">
        <f t="shared" si="3"/>
        <v>-25000</v>
      </c>
      <c r="S19" s="319">
        <f t="shared" si="2"/>
        <v>0</v>
      </c>
      <c r="T19" s="577">
        <v>25000</v>
      </c>
      <c r="V19" s="164">
        <f t="shared" si="4"/>
        <v>25000</v>
      </c>
    </row>
    <row r="20" spans="1:22" x14ac:dyDescent="0.25">
      <c r="A20" s="36" t="s">
        <v>3207</v>
      </c>
      <c r="B20" s="289" t="s">
        <v>4603</v>
      </c>
      <c r="C20" s="228">
        <v>64747.01</v>
      </c>
      <c r="D20" s="228">
        <v>58071.19</v>
      </c>
      <c r="E20" s="456">
        <v>51118.02</v>
      </c>
      <c r="F20" s="458">
        <v>34262.050000000003</v>
      </c>
      <c r="G20" s="364">
        <v>26371</v>
      </c>
      <c r="H20" s="379">
        <v>24230.37</v>
      </c>
      <c r="I20" s="379"/>
      <c r="J20" s="308">
        <f>IFERROR(+VLOOKUP(A20,'R&amp;E EXPORT'!A:F,6,FALSE),"")</f>
        <v>92728.07</v>
      </c>
      <c r="K20" s="433">
        <f>VLOOKUP(A20,'R&amp;E EXPORT'!A:F,3,FALSE)</f>
        <v>75000</v>
      </c>
      <c r="L20" s="308">
        <v>59217</v>
      </c>
      <c r="M20" s="308">
        <f t="shared" si="0"/>
        <v>15783</v>
      </c>
      <c r="N20" s="457">
        <v>95000</v>
      </c>
      <c r="O20" s="164">
        <v>0</v>
      </c>
      <c r="P20" s="164">
        <f t="shared" si="1"/>
        <v>95000</v>
      </c>
      <c r="Q20" s="164">
        <v>40288.449999999997</v>
      </c>
      <c r="R20" s="164">
        <f t="shared" si="3"/>
        <v>-54711.55</v>
      </c>
      <c r="S20" s="319">
        <f t="shared" si="2"/>
        <v>0.42408894736842101</v>
      </c>
      <c r="T20" s="577">
        <v>70000</v>
      </c>
      <c r="V20" s="164">
        <f t="shared" si="4"/>
        <v>70000</v>
      </c>
    </row>
    <row r="21" spans="1:22" x14ac:dyDescent="0.25">
      <c r="A21" s="36" t="s">
        <v>3209</v>
      </c>
      <c r="B21" s="289" t="s">
        <v>4604</v>
      </c>
      <c r="C21" s="228">
        <v>4060</v>
      </c>
      <c r="D21" s="228">
        <v>3620</v>
      </c>
      <c r="E21" s="456">
        <v>5323</v>
      </c>
      <c r="F21" s="458">
        <v>2655</v>
      </c>
      <c r="G21" s="364">
        <v>245</v>
      </c>
      <c r="H21" s="379">
        <v>3798.15</v>
      </c>
      <c r="I21" s="379"/>
      <c r="J21" s="308">
        <f>IFERROR(+VLOOKUP(A21,'R&amp;E EXPORT'!A:F,6,FALSE),"")</f>
        <v>4615.75</v>
      </c>
      <c r="K21" s="433">
        <f>VLOOKUP(A21,'R&amp;E EXPORT'!A:F,3,FALSE)</f>
        <v>4000</v>
      </c>
      <c r="L21" s="308">
        <v>2018</v>
      </c>
      <c r="M21" s="308">
        <f t="shared" si="0"/>
        <v>1982</v>
      </c>
      <c r="N21" s="457">
        <v>4000</v>
      </c>
      <c r="O21" s="164">
        <v>0</v>
      </c>
      <c r="P21" s="164">
        <f t="shared" si="1"/>
        <v>4000</v>
      </c>
      <c r="Q21" s="164">
        <v>2777.5</v>
      </c>
      <c r="R21" s="164">
        <f t="shared" si="3"/>
        <v>-1222.5</v>
      </c>
      <c r="S21" s="319">
        <f t="shared" si="2"/>
        <v>0.69437499999999996</v>
      </c>
      <c r="T21" s="577">
        <v>4000</v>
      </c>
      <c r="V21" s="164">
        <f t="shared" si="4"/>
        <v>4000</v>
      </c>
    </row>
    <row r="22" spans="1:22" x14ac:dyDescent="0.25">
      <c r="A22" s="36" t="s">
        <v>4358</v>
      </c>
      <c r="B22" s="289" t="s">
        <v>4605</v>
      </c>
      <c r="C22" s="228">
        <v>4060</v>
      </c>
      <c r="D22" s="228">
        <v>3620</v>
      </c>
      <c r="E22" s="456">
        <v>5323</v>
      </c>
      <c r="F22" s="458">
        <v>2655</v>
      </c>
      <c r="G22" s="364">
        <v>245</v>
      </c>
      <c r="H22" s="379">
        <v>0</v>
      </c>
      <c r="I22" s="379"/>
      <c r="J22" s="308">
        <f>IFERROR(+VLOOKUP(A22,'R&amp;E EXPORT'!A:F,6,FALSE),"")</f>
        <v>2430</v>
      </c>
      <c r="K22" s="433">
        <f>VLOOKUP(A22,'R&amp;E EXPORT'!A:F,3,FALSE)</f>
        <v>5000</v>
      </c>
      <c r="L22" s="308">
        <v>6599</v>
      </c>
      <c r="M22" s="308">
        <f t="shared" si="0"/>
        <v>-1599</v>
      </c>
      <c r="N22" s="457">
        <v>7000</v>
      </c>
      <c r="O22" s="164">
        <v>0</v>
      </c>
      <c r="P22" s="164">
        <f t="shared" si="1"/>
        <v>7000</v>
      </c>
      <c r="Q22" s="164">
        <v>2815</v>
      </c>
      <c r="R22" s="164">
        <f t="shared" si="3"/>
        <v>-4185</v>
      </c>
      <c r="S22" s="319">
        <f t="shared" si="2"/>
        <v>0.40214285714285714</v>
      </c>
      <c r="T22" s="577">
        <v>7000</v>
      </c>
      <c r="V22" s="164">
        <f t="shared" si="4"/>
        <v>7000</v>
      </c>
    </row>
    <row r="23" spans="1:22" x14ac:dyDescent="0.25">
      <c r="A23" s="36" t="s">
        <v>4531</v>
      </c>
      <c r="B23" s="289" t="s">
        <v>4606</v>
      </c>
      <c r="C23" s="460"/>
      <c r="D23" s="460"/>
      <c r="E23" s="461"/>
      <c r="F23" s="462"/>
      <c r="G23" s="463"/>
      <c r="H23" s="464"/>
      <c r="I23" s="464"/>
      <c r="J23" s="465"/>
      <c r="K23" s="466"/>
      <c r="L23" s="465"/>
      <c r="M23" s="465"/>
      <c r="N23" s="457">
        <v>60000</v>
      </c>
      <c r="O23" s="164">
        <v>0</v>
      </c>
      <c r="P23" s="164">
        <f t="shared" si="1"/>
        <v>60000</v>
      </c>
      <c r="Q23" s="164">
        <v>13000</v>
      </c>
      <c r="R23" s="164">
        <f t="shared" si="3"/>
        <v>-47000</v>
      </c>
      <c r="S23" s="319">
        <f t="shared" si="2"/>
        <v>0.21666666666666667</v>
      </c>
      <c r="T23" s="577">
        <v>6000</v>
      </c>
      <c r="V23" s="164">
        <f t="shared" si="4"/>
        <v>6000</v>
      </c>
    </row>
    <row r="24" spans="1:22" x14ac:dyDescent="0.25">
      <c r="A24" s="36" t="s">
        <v>3211</v>
      </c>
      <c r="B24" s="289" t="s">
        <v>4607</v>
      </c>
      <c r="C24" s="228"/>
      <c r="D24" s="228">
        <v>4068.49</v>
      </c>
      <c r="E24" s="456">
        <v>0</v>
      </c>
      <c r="F24" s="458">
        <v>9183.26</v>
      </c>
      <c r="G24" s="364">
        <v>7696</v>
      </c>
      <c r="H24" s="379">
        <v>8464.57</v>
      </c>
      <c r="I24" s="379"/>
      <c r="J24" s="308">
        <f>IFERROR(+VLOOKUP(A24,'R&amp;E EXPORT'!A:F,6,FALSE),"")</f>
        <v>11487.13</v>
      </c>
      <c r="K24" s="433">
        <f>VLOOKUP(A24,'R&amp;E EXPORT'!A:F,3,FALSE)</f>
        <v>10000</v>
      </c>
      <c r="L24" s="308">
        <f>IFERROR(VLOOKUP(A24,'R&amp;E EXPORT'!A:F,4,FALSE),"")</f>
        <v>0</v>
      </c>
      <c r="M24" s="308">
        <f t="shared" ref="M24:M48" si="5">K24-L24</f>
        <v>10000</v>
      </c>
      <c r="N24" s="457">
        <v>0</v>
      </c>
      <c r="O24" s="164">
        <v>0</v>
      </c>
      <c r="P24" s="164">
        <f t="shared" si="1"/>
        <v>0</v>
      </c>
      <c r="Q24" s="164">
        <v>0</v>
      </c>
      <c r="R24" s="164">
        <f t="shared" si="3"/>
        <v>0</v>
      </c>
      <c r="S24" s="319">
        <v>0</v>
      </c>
      <c r="T24" s="577">
        <v>0</v>
      </c>
      <c r="V24" s="164">
        <f t="shared" si="4"/>
        <v>0</v>
      </c>
    </row>
    <row r="25" spans="1:22" x14ac:dyDescent="0.25">
      <c r="A25" s="36" t="s">
        <v>3212</v>
      </c>
      <c r="B25" s="289" t="s">
        <v>4608</v>
      </c>
      <c r="C25" s="228">
        <v>165000</v>
      </c>
      <c r="D25" s="228">
        <v>175000</v>
      </c>
      <c r="E25" s="456">
        <v>170000</v>
      </c>
      <c r="F25" s="458">
        <v>170000</v>
      </c>
      <c r="G25" s="364">
        <v>165000</v>
      </c>
      <c r="H25" s="379">
        <v>178600</v>
      </c>
      <c r="I25" s="379"/>
      <c r="J25" s="308">
        <f>IFERROR(+VLOOKUP(A25,'R&amp;E EXPORT'!A:F,6,FALSE),"")</f>
        <v>173600</v>
      </c>
      <c r="K25" s="433">
        <f>VLOOKUP(A25,'R&amp;E EXPORT'!A:F,3,FALSE)</f>
        <v>170000</v>
      </c>
      <c r="L25" s="308">
        <f>IFERROR(VLOOKUP(A25,'R&amp;E EXPORT'!A:F,4,FALSE),"")</f>
        <v>168600</v>
      </c>
      <c r="M25" s="308">
        <f t="shared" si="5"/>
        <v>1400</v>
      </c>
      <c r="N25" s="457">
        <v>173680</v>
      </c>
      <c r="O25" s="164">
        <v>0</v>
      </c>
      <c r="P25" s="164">
        <f t="shared" si="1"/>
        <v>173680</v>
      </c>
      <c r="Q25" s="164">
        <v>204227.28</v>
      </c>
      <c r="R25" s="164">
        <f t="shared" si="3"/>
        <v>30547.279999999999</v>
      </c>
      <c r="S25" s="319">
        <f t="shared" si="2"/>
        <v>1.1758825426070936</v>
      </c>
      <c r="T25" s="577">
        <v>173680</v>
      </c>
      <c r="V25" s="164">
        <f t="shared" si="4"/>
        <v>173680</v>
      </c>
    </row>
    <row r="26" spans="1:22" x14ac:dyDescent="0.25">
      <c r="A26" s="36" t="s">
        <v>3214</v>
      </c>
      <c r="B26" s="289" t="s">
        <v>4609</v>
      </c>
      <c r="C26" s="228">
        <v>2287.52</v>
      </c>
      <c r="D26" s="228">
        <v>3689.74</v>
      </c>
      <c r="E26" s="456">
        <v>4107.17</v>
      </c>
      <c r="F26" s="458">
        <v>5555.68</v>
      </c>
      <c r="G26" s="364">
        <v>336</v>
      </c>
      <c r="H26" s="379">
        <v>359.41</v>
      </c>
      <c r="I26" s="379"/>
      <c r="J26" s="308">
        <f>IFERROR(+VLOOKUP(A26,'R&amp;E EXPORT'!A:F,6,FALSE),"")</f>
        <v>345311.29</v>
      </c>
      <c r="K26" s="433">
        <f>VLOOKUP(A26,'R&amp;E EXPORT'!A:F,3,FALSE)</f>
        <v>100000</v>
      </c>
      <c r="L26" s="308">
        <v>169775</v>
      </c>
      <c r="M26" s="308">
        <f t="shared" si="5"/>
        <v>-69775</v>
      </c>
      <c r="N26" s="457">
        <v>225000</v>
      </c>
      <c r="O26" s="164">
        <v>20000</v>
      </c>
      <c r="P26" s="164">
        <f t="shared" si="1"/>
        <v>245000</v>
      </c>
      <c r="Q26" s="164">
        <v>113666.84</v>
      </c>
      <c r="R26" s="164">
        <f t="shared" si="3"/>
        <v>-131333.16</v>
      </c>
      <c r="S26" s="319">
        <f t="shared" si="2"/>
        <v>0.4639462857142857</v>
      </c>
      <c r="T26" s="577">
        <v>245000</v>
      </c>
      <c r="V26" s="164">
        <f t="shared" si="4"/>
        <v>245000</v>
      </c>
    </row>
    <row r="27" spans="1:22" x14ac:dyDescent="0.25">
      <c r="A27" s="36" t="s">
        <v>3216</v>
      </c>
      <c r="B27" s="289" t="s">
        <v>4610</v>
      </c>
      <c r="C27" s="228">
        <v>57124.78</v>
      </c>
      <c r="D27" s="228">
        <v>59275.16</v>
      </c>
      <c r="E27" s="456">
        <v>67987.47</v>
      </c>
      <c r="F27" s="458">
        <v>53296.87</v>
      </c>
      <c r="G27" s="364">
        <v>59166</v>
      </c>
      <c r="H27" s="379">
        <v>37283.040000000001</v>
      </c>
      <c r="I27" s="379"/>
      <c r="J27" s="308">
        <f>IFERROR(+VLOOKUP(A27,'R&amp;E EXPORT'!A:F,6,FALSE),"")</f>
        <v>60014.25</v>
      </c>
      <c r="K27" s="433">
        <f>VLOOKUP(A27,'R&amp;E EXPORT'!A:F,3,FALSE)</f>
        <v>65000</v>
      </c>
      <c r="L27" s="308">
        <f>IFERROR(VLOOKUP(A27,'R&amp;E EXPORT'!A:F,4,FALSE),"")</f>
        <v>6261.77</v>
      </c>
      <c r="M27" s="308">
        <f t="shared" si="5"/>
        <v>58738.229999999996</v>
      </c>
      <c r="N27" s="457">
        <v>12000</v>
      </c>
      <c r="O27" s="164">
        <v>0</v>
      </c>
      <c r="P27" s="164">
        <f t="shared" si="1"/>
        <v>12000</v>
      </c>
      <c r="Q27" s="164">
        <v>19412.07</v>
      </c>
      <c r="R27" s="164">
        <f t="shared" si="3"/>
        <v>7412.07</v>
      </c>
      <c r="S27" s="319">
        <f t="shared" si="2"/>
        <v>1.6176725000000001</v>
      </c>
      <c r="T27" s="577">
        <v>83100</v>
      </c>
      <c r="V27" s="164">
        <f t="shared" si="4"/>
        <v>83100</v>
      </c>
    </row>
    <row r="28" spans="1:22" x14ac:dyDescent="0.25">
      <c r="A28" s="36" t="s">
        <v>3218</v>
      </c>
      <c r="B28" s="289" t="s">
        <v>4611</v>
      </c>
      <c r="C28" s="228">
        <v>20495</v>
      </c>
      <c r="D28" s="228">
        <v>32476.400000000001</v>
      </c>
      <c r="E28" s="456">
        <v>18656</v>
      </c>
      <c r="F28" s="458">
        <v>22618.5</v>
      </c>
      <c r="G28" s="364">
        <v>18535</v>
      </c>
      <c r="H28" s="379">
        <v>22662</v>
      </c>
      <c r="I28" s="379"/>
      <c r="J28" s="308">
        <f>IFERROR(+VLOOKUP(A28,'R&amp;E EXPORT'!A:F,6,FALSE),"")</f>
        <v>21191</v>
      </c>
      <c r="K28" s="433">
        <f>VLOOKUP(A28,'R&amp;E EXPORT'!A:F,3,FALSE)</f>
        <v>45000</v>
      </c>
      <c r="L28" s="308">
        <v>20168</v>
      </c>
      <c r="M28" s="308">
        <f t="shared" si="5"/>
        <v>24832</v>
      </c>
      <c r="N28" s="457">
        <v>35000</v>
      </c>
      <c r="O28" s="164">
        <v>0</v>
      </c>
      <c r="P28" s="164">
        <f t="shared" si="1"/>
        <v>35000</v>
      </c>
      <c r="Q28" s="164">
        <v>21313</v>
      </c>
      <c r="R28" s="164">
        <f t="shared" si="3"/>
        <v>-13687</v>
      </c>
      <c r="S28" s="319">
        <f t="shared" si="2"/>
        <v>0.60894285714285712</v>
      </c>
      <c r="T28" s="577">
        <v>35000</v>
      </c>
      <c r="V28" s="164">
        <f t="shared" si="4"/>
        <v>35000</v>
      </c>
    </row>
    <row r="29" spans="1:22" x14ac:dyDescent="0.25">
      <c r="A29" s="36" t="s">
        <v>3220</v>
      </c>
      <c r="B29" s="289" t="s">
        <v>4612</v>
      </c>
      <c r="C29" s="228">
        <v>352.5</v>
      </c>
      <c r="D29" s="228">
        <v>352.5</v>
      </c>
      <c r="E29" s="456">
        <v>360</v>
      </c>
      <c r="F29" s="458">
        <v>475.69</v>
      </c>
      <c r="G29" s="364">
        <v>0</v>
      </c>
      <c r="H29" s="379">
        <v>0</v>
      </c>
      <c r="I29" s="379"/>
      <c r="J29" s="308">
        <f>IFERROR(+VLOOKUP(A29,'R&amp;E EXPORT'!A:F,6,FALSE),"")</f>
        <v>337.5</v>
      </c>
      <c r="K29" s="433">
        <f>VLOOKUP(A29,'R&amp;E EXPORT'!A:F,3,FALSE)</f>
        <v>500</v>
      </c>
      <c r="L29" s="308">
        <f>IFERROR(VLOOKUP(A29,'R&amp;E EXPORT'!A:F,4,FALSE),"")</f>
        <v>367.5</v>
      </c>
      <c r="M29" s="308">
        <f t="shared" si="5"/>
        <v>132.5</v>
      </c>
      <c r="N29" s="457">
        <v>367.5</v>
      </c>
      <c r="O29" s="164">
        <v>0</v>
      </c>
      <c r="P29" s="164">
        <f t="shared" si="1"/>
        <v>367.5</v>
      </c>
      <c r="Q29" s="164">
        <v>467.27</v>
      </c>
      <c r="R29" s="164">
        <f t="shared" si="3"/>
        <v>99.769999999999982</v>
      </c>
      <c r="S29" s="319">
        <f t="shared" si="2"/>
        <v>1.2714829931972789</v>
      </c>
      <c r="T29" s="577">
        <v>367.5</v>
      </c>
      <c r="V29" s="164">
        <f t="shared" si="4"/>
        <v>367.5</v>
      </c>
    </row>
    <row r="30" spans="1:22" x14ac:dyDescent="0.25">
      <c r="A30" s="36" t="s">
        <v>3222</v>
      </c>
      <c r="B30" s="289" t="s">
        <v>4613</v>
      </c>
      <c r="C30" s="228">
        <v>50</v>
      </c>
      <c r="D30" s="228">
        <v>50</v>
      </c>
      <c r="E30" s="456">
        <v>61.03</v>
      </c>
      <c r="F30" s="458">
        <v>40</v>
      </c>
      <c r="G30" s="364">
        <v>30</v>
      </c>
      <c r="H30" s="379">
        <v>35</v>
      </c>
      <c r="I30" s="379"/>
      <c r="J30" s="308">
        <f>IFERROR(+VLOOKUP(A30,'R&amp;E EXPORT'!A:F,6,FALSE),"")</f>
        <v>40</v>
      </c>
      <c r="K30" s="433">
        <f>VLOOKUP(A30,'R&amp;E EXPORT'!A:F,3,FALSE)</f>
        <v>150</v>
      </c>
      <c r="L30" s="308">
        <f>IFERROR(VLOOKUP(A30,'R&amp;E EXPORT'!A:F,4,FALSE),"")</f>
        <v>10</v>
      </c>
      <c r="M30" s="308">
        <f t="shared" si="5"/>
        <v>140</v>
      </c>
      <c r="N30" s="457">
        <v>10</v>
      </c>
      <c r="O30" s="164">
        <v>0</v>
      </c>
      <c r="P30" s="164">
        <f t="shared" si="1"/>
        <v>10</v>
      </c>
      <c r="Q30" s="164">
        <v>0</v>
      </c>
      <c r="R30" s="164">
        <f t="shared" si="3"/>
        <v>-10</v>
      </c>
      <c r="S30" s="319">
        <f t="shared" si="2"/>
        <v>0</v>
      </c>
      <c r="T30" s="577">
        <v>10</v>
      </c>
      <c r="V30" s="164">
        <f t="shared" si="4"/>
        <v>10</v>
      </c>
    </row>
    <row r="31" spans="1:22" x14ac:dyDescent="0.25">
      <c r="A31" s="36" t="s">
        <v>3224</v>
      </c>
      <c r="B31" s="289" t="s">
        <v>4612</v>
      </c>
      <c r="C31" s="228">
        <v>245.24</v>
      </c>
      <c r="D31" s="228">
        <v>266.79000000000002</v>
      </c>
      <c r="E31" s="456">
        <v>636.63</v>
      </c>
      <c r="F31" s="458">
        <v>306.25</v>
      </c>
      <c r="G31" s="364">
        <v>0</v>
      </c>
      <c r="H31" s="379">
        <v>0</v>
      </c>
      <c r="I31" s="379"/>
      <c r="J31" s="308">
        <f>IFERROR(+VLOOKUP(A31,'R&amp;E EXPORT'!A:F,6,FALSE),"")</f>
        <v>471.35</v>
      </c>
      <c r="K31" s="433">
        <f>VLOOKUP(A31,'R&amp;E EXPORT'!A:F,3,FALSE)</f>
        <v>300</v>
      </c>
      <c r="L31" s="308">
        <v>725</v>
      </c>
      <c r="M31" s="308">
        <f t="shared" si="5"/>
        <v>-425</v>
      </c>
      <c r="N31" s="457">
        <v>750</v>
      </c>
      <c r="O31" s="164">
        <v>0</v>
      </c>
      <c r="P31" s="164">
        <f t="shared" si="1"/>
        <v>750</v>
      </c>
      <c r="Q31" s="164">
        <v>797.52</v>
      </c>
      <c r="R31" s="164">
        <f t="shared" si="3"/>
        <v>47.519999999999982</v>
      </c>
      <c r="S31" s="319">
        <f t="shared" si="2"/>
        <v>1.0633600000000001</v>
      </c>
      <c r="T31" s="577">
        <v>750</v>
      </c>
      <c r="V31" s="164">
        <f t="shared" si="4"/>
        <v>750</v>
      </c>
    </row>
    <row r="32" spans="1:22" x14ac:dyDescent="0.25">
      <c r="A32" s="36" t="s">
        <v>3226</v>
      </c>
      <c r="B32" s="289" t="s">
        <v>4614</v>
      </c>
      <c r="C32" s="228">
        <v>57.23</v>
      </c>
      <c r="D32" s="228">
        <v>53.28</v>
      </c>
      <c r="E32" s="456">
        <v>34.08</v>
      </c>
      <c r="F32" s="458">
        <v>47.6</v>
      </c>
      <c r="G32" s="364">
        <v>90</v>
      </c>
      <c r="H32" s="379">
        <v>0</v>
      </c>
      <c r="I32" s="379"/>
      <c r="J32" s="308">
        <f>IFERROR(+VLOOKUP(A32,'R&amp;E EXPORT'!A:F,6,FALSE),"")</f>
        <v>0</v>
      </c>
      <c r="K32" s="433">
        <f>VLOOKUP(A32,'R&amp;E EXPORT'!A:F,3,FALSE)</f>
        <v>75</v>
      </c>
      <c r="L32" s="308">
        <f>IFERROR(VLOOKUP(A32,'R&amp;E EXPORT'!A:F,4,FALSE),"")</f>
        <v>25</v>
      </c>
      <c r="M32" s="308">
        <f t="shared" si="5"/>
        <v>50</v>
      </c>
      <c r="N32" s="457">
        <v>750</v>
      </c>
      <c r="O32" s="164">
        <v>0</v>
      </c>
      <c r="P32" s="164">
        <f t="shared" si="1"/>
        <v>750</v>
      </c>
      <c r="Q32" s="164">
        <v>0</v>
      </c>
      <c r="R32" s="164">
        <f t="shared" si="3"/>
        <v>-750</v>
      </c>
      <c r="S32" s="319">
        <f t="shared" si="2"/>
        <v>0</v>
      </c>
      <c r="T32" s="577">
        <v>750</v>
      </c>
      <c r="V32" s="164">
        <f t="shared" si="4"/>
        <v>750</v>
      </c>
    </row>
    <row r="33" spans="1:22" x14ac:dyDescent="0.25">
      <c r="A33" s="36" t="s">
        <v>3228</v>
      </c>
      <c r="B33" s="289" t="s">
        <v>4615</v>
      </c>
      <c r="C33" s="228">
        <v>76150</v>
      </c>
      <c r="D33" s="228">
        <v>58227.95</v>
      </c>
      <c r="E33" s="456">
        <v>60847</v>
      </c>
      <c r="F33" s="458">
        <v>95077.65</v>
      </c>
      <c r="G33" s="364">
        <v>134839</v>
      </c>
      <c r="H33" s="379">
        <v>478694.12</v>
      </c>
      <c r="I33" s="379"/>
      <c r="J33" s="308">
        <f>IFERROR(+VLOOKUP(A33,'R&amp;E EXPORT'!A:F,6,FALSE),"")</f>
        <v>92212</v>
      </c>
      <c r="K33" s="433">
        <f>VLOOKUP(A33,'R&amp;E EXPORT'!A:F,3,FALSE)</f>
        <v>120000</v>
      </c>
      <c r="L33" s="308">
        <v>209946</v>
      </c>
      <c r="M33" s="308">
        <f t="shared" si="5"/>
        <v>-89946</v>
      </c>
      <c r="N33" s="457">
        <v>230000</v>
      </c>
      <c r="O33" s="164">
        <v>0</v>
      </c>
      <c r="P33" s="164">
        <f t="shared" si="1"/>
        <v>230000</v>
      </c>
      <c r="Q33" s="164">
        <v>219697.37</v>
      </c>
      <c r="R33" s="164">
        <f t="shared" si="3"/>
        <v>-10302.630000000005</v>
      </c>
      <c r="S33" s="319">
        <f t="shared" si="2"/>
        <v>0.95520595652173912</v>
      </c>
      <c r="T33" s="577">
        <v>230000</v>
      </c>
      <c r="V33" s="164">
        <f t="shared" si="4"/>
        <v>230000</v>
      </c>
    </row>
    <row r="34" spans="1:22" x14ac:dyDescent="0.25">
      <c r="A34" s="36" t="s">
        <v>3230</v>
      </c>
      <c r="B34" s="289" t="s">
        <v>4616</v>
      </c>
      <c r="C34" s="228"/>
      <c r="D34" s="228"/>
      <c r="E34" s="456"/>
      <c r="F34" s="458"/>
      <c r="G34" s="364">
        <v>0</v>
      </c>
      <c r="H34" s="379">
        <v>0</v>
      </c>
      <c r="I34" s="379"/>
      <c r="J34" s="308">
        <f>IFERROR(+VLOOKUP(A34,'R&amp;E EXPORT'!A:F,6,FALSE),"")</f>
        <v>65859.240000000005</v>
      </c>
      <c r="K34" s="433">
        <f>VLOOKUP(A34,'R&amp;E EXPORT'!A:F,3,FALSE)</f>
        <v>150000</v>
      </c>
      <c r="L34" s="308">
        <v>126287</v>
      </c>
      <c r="M34" s="308">
        <f t="shared" si="5"/>
        <v>23713</v>
      </c>
      <c r="N34" s="457">
        <v>130000</v>
      </c>
      <c r="O34" s="164">
        <v>0</v>
      </c>
      <c r="P34" s="164">
        <f t="shared" si="1"/>
        <v>130000</v>
      </c>
      <c r="Q34" s="164">
        <v>43662.29</v>
      </c>
      <c r="R34" s="164">
        <f t="shared" si="3"/>
        <v>-86337.709999999992</v>
      </c>
      <c r="S34" s="319">
        <f t="shared" si="2"/>
        <v>0.33586376923076922</v>
      </c>
      <c r="T34" s="577">
        <v>130000</v>
      </c>
      <c r="V34" s="164">
        <f t="shared" si="4"/>
        <v>130000</v>
      </c>
    </row>
    <row r="35" spans="1:22" x14ac:dyDescent="0.25">
      <c r="A35" s="36" t="s">
        <v>4017</v>
      </c>
      <c r="B35" s="289" t="s">
        <v>4617</v>
      </c>
      <c r="C35" s="228"/>
      <c r="D35" s="228"/>
      <c r="E35" s="456"/>
      <c r="F35" s="458"/>
      <c r="G35" s="364"/>
      <c r="H35" s="379">
        <v>0</v>
      </c>
      <c r="I35" s="379"/>
      <c r="J35" s="308">
        <f>IFERROR(+VLOOKUP(A35,'R&amp;E EXPORT'!A:F,6,FALSE),"")</f>
        <v>0</v>
      </c>
      <c r="K35" s="433">
        <f>VLOOKUP(A35,'R&amp;E EXPORT'!A:F,3,FALSE)</f>
        <v>15000</v>
      </c>
      <c r="L35" s="308">
        <v>670</v>
      </c>
      <c r="M35" s="308">
        <f t="shared" si="5"/>
        <v>14330</v>
      </c>
      <c r="N35" s="457">
        <v>15000</v>
      </c>
      <c r="O35" s="164">
        <v>0</v>
      </c>
      <c r="P35" s="164">
        <f t="shared" si="1"/>
        <v>15000</v>
      </c>
      <c r="Q35" s="164">
        <v>17348</v>
      </c>
      <c r="R35" s="164">
        <f t="shared" si="3"/>
        <v>2348</v>
      </c>
      <c r="S35" s="319">
        <f t="shared" si="2"/>
        <v>1.1565333333333334</v>
      </c>
      <c r="T35" s="577">
        <v>32515.25</v>
      </c>
      <c r="V35" s="164">
        <f t="shared" si="4"/>
        <v>32515.25</v>
      </c>
    </row>
    <row r="36" spans="1:22" x14ac:dyDescent="0.25">
      <c r="A36" s="36" t="s">
        <v>3232</v>
      </c>
      <c r="B36" s="289" t="s">
        <v>4618</v>
      </c>
      <c r="C36" s="228">
        <v>163005.6</v>
      </c>
      <c r="D36" s="228">
        <v>203992.94</v>
      </c>
      <c r="E36" s="456">
        <v>181911.2</v>
      </c>
      <c r="F36" s="458">
        <v>150898.85</v>
      </c>
      <c r="G36" s="364">
        <v>143500</v>
      </c>
      <c r="H36" s="379">
        <v>157636.20000000001</v>
      </c>
      <c r="I36" s="379"/>
      <c r="J36" s="308">
        <f>IFERROR(+VLOOKUP(A36,'R&amp;E EXPORT'!A:F,6,FALSE),"")</f>
        <v>145738.5</v>
      </c>
      <c r="K36" s="433">
        <f>VLOOKUP(A36,'R&amp;E EXPORT'!A:F,3,FALSE)</f>
        <v>200000</v>
      </c>
      <c r="L36" s="308">
        <v>70332</v>
      </c>
      <c r="M36" s="308">
        <f t="shared" si="5"/>
        <v>129668</v>
      </c>
      <c r="N36" s="457">
        <v>25000</v>
      </c>
      <c r="O36" s="164">
        <v>0</v>
      </c>
      <c r="P36" s="164">
        <f t="shared" si="1"/>
        <v>25000</v>
      </c>
      <c r="Q36" s="164">
        <v>30083</v>
      </c>
      <c r="R36" s="164">
        <f t="shared" si="3"/>
        <v>5083</v>
      </c>
      <c r="S36" s="319">
        <f t="shared" si="2"/>
        <v>1.2033199999999999</v>
      </c>
      <c r="T36" s="577">
        <v>25000</v>
      </c>
      <c r="V36" s="164">
        <f t="shared" si="4"/>
        <v>25000</v>
      </c>
    </row>
    <row r="37" spans="1:22" x14ac:dyDescent="0.25">
      <c r="A37" s="36" t="s">
        <v>4453</v>
      </c>
      <c r="B37" s="289" t="s">
        <v>4619</v>
      </c>
      <c r="C37" s="228"/>
      <c r="D37" s="228"/>
      <c r="E37" s="456"/>
      <c r="F37" s="458"/>
      <c r="G37" s="364"/>
      <c r="H37" s="379"/>
      <c r="I37" s="379"/>
      <c r="J37" s="308"/>
      <c r="K37" s="433"/>
      <c r="L37" s="308">
        <v>39323</v>
      </c>
      <c r="M37" s="308">
        <f t="shared" si="5"/>
        <v>-39323</v>
      </c>
      <c r="N37" s="457">
        <v>175000</v>
      </c>
      <c r="O37" s="164">
        <v>0</v>
      </c>
      <c r="P37" s="164">
        <f t="shared" si="1"/>
        <v>175000</v>
      </c>
      <c r="Q37" s="164">
        <v>1840</v>
      </c>
      <c r="R37" s="164">
        <f t="shared" si="3"/>
        <v>-173160</v>
      </c>
      <c r="S37" s="319">
        <f t="shared" si="2"/>
        <v>1.0514285714285714E-2</v>
      </c>
      <c r="T37" s="577">
        <v>175000</v>
      </c>
      <c r="V37" s="164">
        <f t="shared" si="4"/>
        <v>175000</v>
      </c>
    </row>
    <row r="38" spans="1:22" x14ac:dyDescent="0.25">
      <c r="A38" s="36" t="s">
        <v>3234</v>
      </c>
      <c r="B38" s="289" t="s">
        <v>4620</v>
      </c>
      <c r="C38" s="228">
        <v>977.5</v>
      </c>
      <c r="D38" s="228">
        <v>123064.89</v>
      </c>
      <c r="E38" s="456">
        <v>0</v>
      </c>
      <c r="F38" s="458">
        <v>37000</v>
      </c>
      <c r="G38" s="364">
        <v>27</v>
      </c>
      <c r="H38" s="379">
        <v>0</v>
      </c>
      <c r="I38" s="379"/>
      <c r="J38" s="308">
        <f>IFERROR(+VLOOKUP(A38,'R&amp;E EXPORT'!A:F,6,FALSE),"")</f>
        <v>0</v>
      </c>
      <c r="K38" s="433">
        <f>VLOOKUP(A38,'R&amp;E EXPORT'!A:F,3,FALSE)</f>
        <v>15400</v>
      </c>
      <c r="L38" s="308">
        <f>IFERROR(VLOOKUP(A38,'R&amp;E EXPORT'!A:F,4,FALSE),"")</f>
        <v>15400</v>
      </c>
      <c r="M38" s="308">
        <f t="shared" si="5"/>
        <v>0</v>
      </c>
      <c r="N38" s="457">
        <v>0</v>
      </c>
      <c r="O38" s="164">
        <v>0</v>
      </c>
      <c r="P38" s="164">
        <f t="shared" si="1"/>
        <v>0</v>
      </c>
      <c r="Q38" s="164">
        <v>0</v>
      </c>
      <c r="R38" s="164">
        <f t="shared" si="3"/>
        <v>0</v>
      </c>
      <c r="S38" s="319">
        <v>0</v>
      </c>
      <c r="T38" s="577">
        <v>0</v>
      </c>
      <c r="V38" s="164">
        <f t="shared" si="4"/>
        <v>0</v>
      </c>
    </row>
    <row r="39" spans="1:22" x14ac:dyDescent="0.25">
      <c r="A39" s="288" t="s">
        <v>3236</v>
      </c>
      <c r="B39" s="289" t="s">
        <v>4621</v>
      </c>
      <c r="C39" s="228"/>
      <c r="D39" s="228"/>
      <c r="E39" s="456"/>
      <c r="F39" s="458"/>
      <c r="G39" s="364"/>
      <c r="H39" s="379"/>
      <c r="I39" s="379"/>
      <c r="J39" s="308">
        <f>IFERROR(+VLOOKUP(A39,'R&amp;E EXPORT'!A:F,6,FALSE),"")</f>
        <v>0</v>
      </c>
      <c r="K39" s="433">
        <f>VLOOKUP(A39,'R&amp;E EXPORT'!A:F,3,FALSE)</f>
        <v>1000</v>
      </c>
      <c r="L39" s="308">
        <f>IFERROR(VLOOKUP(A39,'R&amp;E EXPORT'!A:F,4,FALSE),"")</f>
        <v>0</v>
      </c>
      <c r="M39" s="308">
        <f t="shared" si="5"/>
        <v>1000</v>
      </c>
      <c r="N39" s="457">
        <v>0</v>
      </c>
      <c r="O39" s="164">
        <v>0</v>
      </c>
      <c r="P39" s="164">
        <f t="shared" si="1"/>
        <v>0</v>
      </c>
      <c r="Q39" s="164">
        <v>0</v>
      </c>
      <c r="R39" s="164">
        <f t="shared" si="3"/>
        <v>0</v>
      </c>
      <c r="S39" s="319">
        <v>0</v>
      </c>
      <c r="T39" s="577">
        <v>0</v>
      </c>
      <c r="V39" s="164">
        <f t="shared" si="4"/>
        <v>0</v>
      </c>
    </row>
    <row r="40" spans="1:22" x14ac:dyDescent="0.25">
      <c r="A40" s="36" t="s">
        <v>3238</v>
      </c>
      <c r="B40" s="289" t="s">
        <v>4622</v>
      </c>
      <c r="C40" s="228"/>
      <c r="D40" s="228"/>
      <c r="E40" s="456"/>
      <c r="F40" s="458"/>
      <c r="G40" s="364">
        <v>0</v>
      </c>
      <c r="H40" s="379">
        <v>0</v>
      </c>
      <c r="I40" s="379"/>
      <c r="J40" s="308">
        <f>IFERROR(+VLOOKUP(A40,'R&amp;E EXPORT'!A:F,6,FALSE),"")</f>
        <v>1090000</v>
      </c>
      <c r="K40" s="433">
        <f>VLOOKUP(A40,'R&amp;E EXPORT'!A:F,3,FALSE)</f>
        <v>650000</v>
      </c>
      <c r="L40" s="308">
        <f>IFERROR(VLOOKUP(A40,'R&amp;E EXPORT'!A:F,4,FALSE),"")</f>
        <v>0</v>
      </c>
      <c r="M40" s="308">
        <f t="shared" si="5"/>
        <v>650000</v>
      </c>
      <c r="N40" s="457">
        <v>0</v>
      </c>
      <c r="O40" s="164">
        <v>0</v>
      </c>
      <c r="P40" s="164">
        <f t="shared" si="1"/>
        <v>0</v>
      </c>
      <c r="Q40" s="164">
        <v>0</v>
      </c>
      <c r="R40" s="164">
        <f t="shared" si="3"/>
        <v>0</v>
      </c>
      <c r="S40" s="319">
        <v>0</v>
      </c>
      <c r="T40" s="577">
        <v>0</v>
      </c>
      <c r="V40" s="164">
        <f t="shared" si="4"/>
        <v>0</v>
      </c>
    </row>
    <row r="41" spans="1:22" x14ac:dyDescent="0.25">
      <c r="A41" s="36" t="s">
        <v>3240</v>
      </c>
      <c r="B41" s="289" t="s">
        <v>4623</v>
      </c>
      <c r="C41" s="228">
        <v>0</v>
      </c>
      <c r="D41" s="228">
        <v>3028.77</v>
      </c>
      <c r="E41" s="456">
        <v>77100.08</v>
      </c>
      <c r="F41" s="458">
        <v>31420.26</v>
      </c>
      <c r="G41" s="364">
        <v>42618</v>
      </c>
      <c r="H41" s="379">
        <v>4232.28</v>
      </c>
      <c r="I41" s="379"/>
      <c r="J41" s="308">
        <f>IFERROR(+VLOOKUP(A41,'R&amp;E EXPORT'!A:F,6,FALSE),"")</f>
        <v>57698.75</v>
      </c>
      <c r="K41" s="433">
        <f>VLOOKUP(A41,'R&amp;E EXPORT'!A:F,3,FALSE)</f>
        <v>61963.8</v>
      </c>
      <c r="L41" s="308">
        <v>52945</v>
      </c>
      <c r="M41" s="308">
        <f t="shared" si="5"/>
        <v>9018.8000000000029</v>
      </c>
      <c r="N41" s="457">
        <v>0</v>
      </c>
      <c r="O41" s="164">
        <v>0</v>
      </c>
      <c r="P41" s="164">
        <f t="shared" si="1"/>
        <v>0</v>
      </c>
      <c r="Q41" s="164">
        <v>220.84</v>
      </c>
      <c r="R41" s="164">
        <f t="shared" si="3"/>
        <v>220.84</v>
      </c>
      <c r="S41" s="319">
        <v>0</v>
      </c>
      <c r="T41" s="577">
        <v>0</v>
      </c>
      <c r="V41" s="164">
        <f t="shared" si="4"/>
        <v>0</v>
      </c>
    </row>
    <row r="42" spans="1:22" x14ac:dyDescent="0.25">
      <c r="A42" s="288" t="s">
        <v>3242</v>
      </c>
      <c r="B42" s="289" t="s">
        <v>4624</v>
      </c>
      <c r="C42" s="228"/>
      <c r="D42" s="228"/>
      <c r="E42" s="456"/>
      <c r="F42" s="458"/>
      <c r="G42" s="364"/>
      <c r="H42" s="379"/>
      <c r="I42" s="379"/>
      <c r="J42" s="308">
        <f>IFERROR(+VLOOKUP(A42,'R&amp;E EXPORT'!A:F,6,FALSE),"")</f>
        <v>0</v>
      </c>
      <c r="K42" s="433">
        <f>VLOOKUP(A42,'R&amp;E EXPORT'!A:F,3,FALSE)</f>
        <v>0</v>
      </c>
      <c r="L42" s="308">
        <f>IFERROR(VLOOKUP(A42,'R&amp;E EXPORT'!A:F,4,FALSE),"")</f>
        <v>12156.88</v>
      </c>
      <c r="M42" s="308">
        <f t="shared" si="5"/>
        <v>-12156.88</v>
      </c>
      <c r="N42" s="457">
        <v>12000</v>
      </c>
      <c r="O42" s="164">
        <v>0</v>
      </c>
      <c r="P42" s="164">
        <f t="shared" si="1"/>
        <v>12000</v>
      </c>
      <c r="Q42" s="164">
        <v>14433.44</v>
      </c>
      <c r="R42" s="164">
        <f t="shared" si="3"/>
        <v>2433.4400000000005</v>
      </c>
      <c r="S42" s="319">
        <f t="shared" si="2"/>
        <v>1.2027866666666667</v>
      </c>
      <c r="T42" s="577">
        <v>12000</v>
      </c>
      <c r="V42" s="164">
        <f t="shared" si="4"/>
        <v>12000</v>
      </c>
    </row>
    <row r="43" spans="1:22" x14ac:dyDescent="0.25">
      <c r="A43" s="36" t="s">
        <v>3244</v>
      </c>
      <c r="B43" s="289" t="s">
        <v>4625</v>
      </c>
      <c r="C43" s="228">
        <v>0</v>
      </c>
      <c r="D43" s="228">
        <v>-78025.820000000007</v>
      </c>
      <c r="E43" s="456">
        <v>25366.9</v>
      </c>
      <c r="F43" s="458">
        <v>36036.17</v>
      </c>
      <c r="G43" s="364">
        <v>21335</v>
      </c>
      <c r="H43" s="379">
        <v>0</v>
      </c>
      <c r="I43" s="379"/>
      <c r="J43" s="308">
        <f>IFERROR(+VLOOKUP(A43,'R&amp;E EXPORT'!A:F,6,FALSE),"")</f>
        <v>210646.3</v>
      </c>
      <c r="K43" s="433">
        <f>VLOOKUP(A43,'R&amp;E EXPORT'!A:F,3,FALSE)</f>
        <v>25000</v>
      </c>
      <c r="L43" s="308">
        <f>IFERROR(VLOOKUP(A43,'R&amp;E EXPORT'!A:F,4,FALSE),"")</f>
        <v>5795.1</v>
      </c>
      <c r="M43" s="308">
        <f t="shared" si="5"/>
        <v>19204.900000000001</v>
      </c>
      <c r="N43" s="457">
        <v>0</v>
      </c>
      <c r="O43" s="164">
        <v>0</v>
      </c>
      <c r="P43" s="164">
        <f t="shared" si="1"/>
        <v>0</v>
      </c>
      <c r="Q43" s="164">
        <v>0</v>
      </c>
      <c r="R43" s="164">
        <f t="shared" si="3"/>
        <v>0</v>
      </c>
      <c r="S43" s="319">
        <v>0</v>
      </c>
      <c r="T43" s="577">
        <v>0</v>
      </c>
      <c r="V43" s="164">
        <f t="shared" si="4"/>
        <v>0</v>
      </c>
    </row>
    <row r="44" spans="1:22" x14ac:dyDescent="0.25">
      <c r="A44" s="36" t="s">
        <v>3246</v>
      </c>
      <c r="B44" s="289" t="s">
        <v>4626</v>
      </c>
      <c r="C44" s="228">
        <v>3553.71</v>
      </c>
      <c r="D44" s="228">
        <v>4136.1499999999996</v>
      </c>
      <c r="E44" s="456">
        <v>6877.36</v>
      </c>
      <c r="F44" s="458">
        <v>10698.16</v>
      </c>
      <c r="G44" s="364">
        <v>41229</v>
      </c>
      <c r="H44" s="379">
        <v>58662.74</v>
      </c>
      <c r="I44" s="379"/>
      <c r="J44" s="308">
        <f>IFERROR(+VLOOKUP(A44,'R&amp;E EXPORT'!A:F,6,FALSE),"")</f>
        <v>96632</v>
      </c>
      <c r="K44" s="433">
        <f>VLOOKUP(A44,'R&amp;E EXPORT'!A:F,3,FALSE)</f>
        <v>1075000</v>
      </c>
      <c r="L44" s="308">
        <v>2468</v>
      </c>
      <c r="M44" s="295">
        <f t="shared" si="5"/>
        <v>1072532</v>
      </c>
      <c r="N44" s="457">
        <v>140000</v>
      </c>
      <c r="O44" s="164">
        <v>0</v>
      </c>
      <c r="P44" s="164">
        <f t="shared" si="1"/>
        <v>140000</v>
      </c>
      <c r="Q44" s="164">
        <v>2452.8000000000002</v>
      </c>
      <c r="R44" s="164">
        <f t="shared" si="3"/>
        <v>-137547.20000000001</v>
      </c>
      <c r="S44" s="319">
        <f t="shared" si="2"/>
        <v>1.7520000000000001E-2</v>
      </c>
      <c r="T44" s="577">
        <v>140000</v>
      </c>
      <c r="V44" s="164">
        <f t="shared" si="4"/>
        <v>140000</v>
      </c>
    </row>
    <row r="45" spans="1:22" x14ac:dyDescent="0.25">
      <c r="A45" s="36" t="s">
        <v>3248</v>
      </c>
      <c r="B45" s="289" t="s">
        <v>4627</v>
      </c>
      <c r="C45" s="228">
        <v>260900.38</v>
      </c>
      <c r="D45" s="228">
        <v>318063.09999999998</v>
      </c>
      <c r="E45" s="456">
        <v>300378.78000000003</v>
      </c>
      <c r="F45" s="458">
        <v>300827.28000000003</v>
      </c>
      <c r="G45" s="364">
        <v>346501</v>
      </c>
      <c r="H45" s="379">
        <v>383317.88</v>
      </c>
      <c r="I45" s="379"/>
      <c r="J45" s="308">
        <f>IFERROR(+VLOOKUP(A45,'R&amp;E EXPORT'!A:F,6,FALSE),"")</f>
        <v>423276.94</v>
      </c>
      <c r="K45" s="433">
        <f>VLOOKUP(A45,'R&amp;E EXPORT'!A:F,3,FALSE)</f>
        <v>500000</v>
      </c>
      <c r="L45" s="308">
        <v>189787</v>
      </c>
      <c r="M45" s="308">
        <f t="shared" si="5"/>
        <v>310213</v>
      </c>
      <c r="N45" s="457">
        <v>500000</v>
      </c>
      <c r="O45" s="164">
        <v>0</v>
      </c>
      <c r="P45" s="164">
        <f t="shared" si="1"/>
        <v>500000</v>
      </c>
      <c r="Q45" s="164">
        <v>335186.02</v>
      </c>
      <c r="R45" s="164">
        <f t="shared" si="3"/>
        <v>-164813.97999999998</v>
      </c>
      <c r="S45" s="319">
        <f t="shared" si="2"/>
        <v>0.67037204000000006</v>
      </c>
      <c r="T45" s="577">
        <v>500000</v>
      </c>
      <c r="V45" s="164">
        <f t="shared" si="4"/>
        <v>500000</v>
      </c>
    </row>
    <row r="46" spans="1:22" x14ac:dyDescent="0.25">
      <c r="A46" s="36" t="s">
        <v>3250</v>
      </c>
      <c r="B46" s="289" t="s">
        <v>4628</v>
      </c>
      <c r="C46" s="228">
        <f>183682+16193</f>
        <v>199875</v>
      </c>
      <c r="D46" s="228">
        <v>198286</v>
      </c>
      <c r="E46" s="456">
        <v>183682</v>
      </c>
      <c r="F46" s="458">
        <v>183682</v>
      </c>
      <c r="G46" s="364">
        <v>183682</v>
      </c>
      <c r="H46" s="379">
        <v>183682</v>
      </c>
      <c r="I46" s="379"/>
      <c r="J46" s="308">
        <f>IFERROR(+VLOOKUP(A46,'R&amp;E EXPORT'!A:F,6,FALSE),"")</f>
        <v>183682</v>
      </c>
      <c r="K46" s="433">
        <f>VLOOKUP(A46,'R&amp;E EXPORT'!A:F,3,FALSE)</f>
        <v>183682</v>
      </c>
      <c r="L46" s="308">
        <v>196532</v>
      </c>
      <c r="M46" s="308">
        <f t="shared" si="5"/>
        <v>-12850</v>
      </c>
      <c r="N46" s="457">
        <v>196532</v>
      </c>
      <c r="O46" s="164">
        <v>0</v>
      </c>
      <c r="P46" s="164">
        <f t="shared" si="1"/>
        <v>196532</v>
      </c>
      <c r="Q46" s="164">
        <v>196532</v>
      </c>
      <c r="R46" s="164">
        <f t="shared" si="3"/>
        <v>0</v>
      </c>
      <c r="S46" s="319">
        <f t="shared" si="2"/>
        <v>1</v>
      </c>
      <c r="T46" s="577">
        <v>196532</v>
      </c>
      <c r="V46" s="164">
        <f t="shared" si="4"/>
        <v>196532</v>
      </c>
    </row>
    <row r="47" spans="1:22" x14ac:dyDescent="0.25">
      <c r="A47" s="36" t="s">
        <v>3252</v>
      </c>
      <c r="B47" s="289" t="s">
        <v>4629</v>
      </c>
      <c r="C47" s="228">
        <v>65563.56</v>
      </c>
      <c r="D47" s="228">
        <v>61175.54</v>
      </c>
      <c r="E47" s="456">
        <v>58709.63</v>
      </c>
      <c r="F47" s="458">
        <v>109713.13</v>
      </c>
      <c r="G47" s="364">
        <v>83769</v>
      </c>
      <c r="H47" s="379">
        <v>102259.4</v>
      </c>
      <c r="I47" s="379"/>
      <c r="J47" s="308">
        <f>IFERROR(+VLOOKUP(A47,'R&amp;E EXPORT'!A:F,6,FALSE),"")</f>
        <v>200589.64</v>
      </c>
      <c r="K47" s="433">
        <f>VLOOKUP(A47,'R&amp;E EXPORT'!A:F,3,FALSE)</f>
        <v>150000</v>
      </c>
      <c r="L47" s="308">
        <f>IFERROR(VLOOKUP(A47,'R&amp;E EXPORT'!A:F,4,FALSE),"")</f>
        <v>103296.05</v>
      </c>
      <c r="M47" s="308">
        <f t="shared" si="5"/>
        <v>46703.95</v>
      </c>
      <c r="N47" s="457">
        <v>175000</v>
      </c>
      <c r="O47" s="164">
        <v>0</v>
      </c>
      <c r="P47" s="164">
        <f t="shared" si="1"/>
        <v>175000</v>
      </c>
      <c r="Q47" s="164">
        <v>126002.47</v>
      </c>
      <c r="R47" s="164">
        <f t="shared" si="3"/>
        <v>-48997.53</v>
      </c>
      <c r="S47" s="319">
        <f t="shared" si="2"/>
        <v>0.72001411428571427</v>
      </c>
      <c r="T47" s="577">
        <v>175000</v>
      </c>
      <c r="V47" s="164">
        <f t="shared" si="4"/>
        <v>175000</v>
      </c>
    </row>
    <row r="48" spans="1:22" x14ac:dyDescent="0.25">
      <c r="A48" s="36" t="s">
        <v>3256</v>
      </c>
      <c r="B48" s="289" t="s">
        <v>4630</v>
      </c>
      <c r="C48" s="228">
        <v>4658.55</v>
      </c>
      <c r="D48" s="228">
        <v>57719.9</v>
      </c>
      <c r="E48" s="456">
        <v>-28015.29</v>
      </c>
      <c r="F48" s="458">
        <v>3737.83</v>
      </c>
      <c r="G48" s="364">
        <v>10357</v>
      </c>
      <c r="H48" s="379">
        <v>1748.44</v>
      </c>
      <c r="I48" s="379"/>
      <c r="J48" s="308">
        <f>IFERROR(+VLOOKUP(A48,'R&amp;E EXPORT'!A:F,6,FALSE),"")</f>
        <v>1083.78</v>
      </c>
      <c r="K48" s="433">
        <f>VLOOKUP(A48,'R&amp;E EXPORT'!A:F,3,FALSE)</f>
        <v>0</v>
      </c>
      <c r="L48" s="308">
        <f>IFERROR(VLOOKUP(A48,'R&amp;E EXPORT'!A:F,4,FALSE),"")</f>
        <v>0</v>
      </c>
      <c r="M48" s="308">
        <f t="shared" si="5"/>
        <v>0</v>
      </c>
      <c r="N48" s="457">
        <f>20740+6500+5148+8697</f>
        <v>41085</v>
      </c>
      <c r="O48" s="164">
        <v>0</v>
      </c>
      <c r="P48" s="164">
        <f t="shared" si="1"/>
        <v>41085</v>
      </c>
      <c r="Q48" s="164">
        <v>0</v>
      </c>
      <c r="R48" s="164">
        <f t="shared" si="3"/>
        <v>-41085</v>
      </c>
      <c r="S48" s="319">
        <f t="shared" si="2"/>
        <v>0</v>
      </c>
      <c r="T48" s="577">
        <v>41085</v>
      </c>
      <c r="V48" s="164">
        <f t="shared" si="4"/>
        <v>41085</v>
      </c>
    </row>
    <row r="49" spans="1:22" x14ac:dyDescent="0.25">
      <c r="A49" s="36" t="s">
        <v>4554</v>
      </c>
      <c r="B49" s="289" t="s">
        <v>4631</v>
      </c>
      <c r="C49" s="228"/>
      <c r="D49" s="228"/>
      <c r="E49" s="456"/>
      <c r="F49" s="458"/>
      <c r="G49" s="364"/>
      <c r="H49" s="379"/>
      <c r="I49" s="379"/>
      <c r="J49" s="308"/>
      <c r="K49" s="433"/>
      <c r="L49" s="308"/>
      <c r="M49" s="308"/>
      <c r="N49" s="457">
        <v>0</v>
      </c>
      <c r="O49" s="164">
        <v>29600</v>
      </c>
      <c r="P49" s="164">
        <f t="shared" si="1"/>
        <v>29600</v>
      </c>
      <c r="Q49" s="164">
        <v>0</v>
      </c>
      <c r="R49" s="164">
        <f t="shared" si="3"/>
        <v>-29600</v>
      </c>
      <c r="S49" s="319">
        <f t="shared" si="2"/>
        <v>0</v>
      </c>
      <c r="T49" s="577">
        <v>29600</v>
      </c>
      <c r="V49" s="164">
        <f t="shared" si="4"/>
        <v>29600</v>
      </c>
    </row>
    <row r="50" spans="1:22" x14ac:dyDescent="0.25">
      <c r="A50" s="36" t="s">
        <v>3258</v>
      </c>
      <c r="B50" s="289" t="s">
        <v>4632</v>
      </c>
      <c r="C50" s="228"/>
      <c r="D50" s="228"/>
      <c r="E50" s="456"/>
      <c r="F50" s="458">
        <v>20731</v>
      </c>
      <c r="G50" s="364">
        <v>8660</v>
      </c>
      <c r="H50" s="379">
        <v>64384.6</v>
      </c>
      <c r="I50" s="379"/>
      <c r="J50" s="308">
        <f>IFERROR(+VLOOKUP(A50,'R&amp;E EXPORT'!A:F,6,FALSE),"")</f>
        <v>14753.45</v>
      </c>
      <c r="K50" s="433">
        <f>VLOOKUP(A50,'R&amp;E EXPORT'!A:F,3,FALSE)</f>
        <v>0</v>
      </c>
      <c r="L50" s="308">
        <f>IFERROR(VLOOKUP(A50,'R&amp;E EXPORT'!A:F,4,FALSE),"")</f>
        <v>0</v>
      </c>
      <c r="M50" s="308">
        <f>K50-L50</f>
        <v>0</v>
      </c>
      <c r="N50" s="457">
        <v>0</v>
      </c>
      <c r="O50" s="164">
        <v>0</v>
      </c>
      <c r="P50" s="164">
        <f t="shared" si="1"/>
        <v>0</v>
      </c>
      <c r="Q50" s="164">
        <v>0</v>
      </c>
      <c r="R50" s="164">
        <f t="shared" si="3"/>
        <v>0</v>
      </c>
      <c r="S50" s="319">
        <v>0</v>
      </c>
      <c r="T50" s="577">
        <v>0</v>
      </c>
      <c r="V50" s="164">
        <f t="shared" si="4"/>
        <v>0</v>
      </c>
    </row>
    <row r="51" spans="1:22" x14ac:dyDescent="0.25">
      <c r="A51" s="36" t="s">
        <v>3263</v>
      </c>
      <c r="B51" s="228" t="s">
        <v>4633</v>
      </c>
      <c r="C51" s="228">
        <v>-38589.339999999997</v>
      </c>
      <c r="D51" s="228">
        <v>0</v>
      </c>
      <c r="E51" s="456">
        <v>0</v>
      </c>
      <c r="F51" s="458">
        <v>0</v>
      </c>
      <c r="G51" s="364">
        <v>0</v>
      </c>
      <c r="H51" s="379">
        <v>0</v>
      </c>
      <c r="I51" s="379"/>
      <c r="J51" s="308">
        <f>IFERROR(+VLOOKUP(A51,'R&amp;E EXPORT'!A:F,6,FALSE),"")</f>
        <v>5603.81</v>
      </c>
      <c r="K51" s="433">
        <f>VLOOKUP(A51,'R&amp;E EXPORT'!A:F,3,FALSE)</f>
        <v>0</v>
      </c>
      <c r="L51" s="308">
        <f>IFERROR(VLOOKUP(A51,'R&amp;E EXPORT'!A:F,4,FALSE),"")</f>
        <v>0</v>
      </c>
      <c r="M51" s="308">
        <f>K51-L51</f>
        <v>0</v>
      </c>
      <c r="N51" s="457">
        <v>0</v>
      </c>
      <c r="O51" s="164">
        <v>0</v>
      </c>
      <c r="P51" s="164">
        <f t="shared" si="1"/>
        <v>0</v>
      </c>
      <c r="Q51" s="164">
        <v>0</v>
      </c>
      <c r="R51" s="164">
        <f t="shared" si="3"/>
        <v>0</v>
      </c>
      <c r="S51" s="319">
        <v>0</v>
      </c>
      <c r="T51" s="577">
        <v>0</v>
      </c>
      <c r="V51" s="164">
        <f t="shared" si="4"/>
        <v>0</v>
      </c>
    </row>
    <row r="52" spans="1:22" x14ac:dyDescent="0.25">
      <c r="A52" s="288" t="s">
        <v>4396</v>
      </c>
      <c r="B52" s="289" t="s">
        <v>4450</v>
      </c>
      <c r="C52" s="228"/>
      <c r="D52" s="228"/>
      <c r="E52" s="456"/>
      <c r="F52" s="458"/>
      <c r="G52" s="364"/>
      <c r="H52" s="379"/>
      <c r="I52" s="379"/>
      <c r="J52" s="308">
        <f>IFERROR(+VLOOKUP(A52,'R&amp;E EXPORT'!A:F,6,FALSE),"")</f>
        <v>0</v>
      </c>
      <c r="K52" s="433">
        <f>VLOOKUP(A52,'R&amp;E EXPORT'!A:F,3,FALSE)</f>
        <v>0</v>
      </c>
      <c r="L52" s="308">
        <v>134946</v>
      </c>
      <c r="M52" s="308">
        <f>K52-L52</f>
        <v>-134946</v>
      </c>
      <c r="N52" s="457">
        <v>0</v>
      </c>
      <c r="O52" s="164">
        <v>0</v>
      </c>
      <c r="P52" s="164">
        <f t="shared" si="1"/>
        <v>0</v>
      </c>
      <c r="Q52" s="164">
        <v>0</v>
      </c>
      <c r="R52" s="164">
        <f t="shared" si="3"/>
        <v>0</v>
      </c>
      <c r="S52" s="319">
        <v>0</v>
      </c>
      <c r="T52" s="577">
        <v>0</v>
      </c>
      <c r="V52" s="164">
        <f t="shared" si="4"/>
        <v>0</v>
      </c>
    </row>
    <row r="53" spans="1:22" x14ac:dyDescent="0.25">
      <c r="A53" s="36" t="s">
        <v>3265</v>
      </c>
      <c r="B53" s="228" t="s">
        <v>4634</v>
      </c>
      <c r="C53" s="467"/>
      <c r="D53" s="467"/>
      <c r="E53" s="468">
        <v>0</v>
      </c>
      <c r="F53" s="469">
        <v>68980</v>
      </c>
      <c r="G53" s="470">
        <v>0</v>
      </c>
      <c r="H53" s="471">
        <v>164000</v>
      </c>
      <c r="I53" s="471"/>
      <c r="J53" s="308">
        <f>IFERROR(+VLOOKUP(A53,'R&amp;E EXPORT'!A:F,6,FALSE),"")</f>
        <v>3645.26</v>
      </c>
      <c r="K53" s="433">
        <f>VLOOKUP(A53,'R&amp;E EXPORT'!A:F,3,FALSE)</f>
        <v>0</v>
      </c>
      <c r="L53" s="308">
        <v>10551</v>
      </c>
      <c r="M53" s="308">
        <f>K53-L53</f>
        <v>-10551</v>
      </c>
      <c r="N53" s="457">
        <v>24000</v>
      </c>
      <c r="O53" s="164">
        <v>0</v>
      </c>
      <c r="P53" s="164">
        <f t="shared" si="1"/>
        <v>24000</v>
      </c>
      <c r="Q53" s="164">
        <v>13910.82</v>
      </c>
      <c r="R53" s="164">
        <f t="shared" si="3"/>
        <v>-10089.18</v>
      </c>
      <c r="S53" s="319">
        <f t="shared" si="2"/>
        <v>0.57961750000000001</v>
      </c>
      <c r="T53" s="577">
        <v>24000</v>
      </c>
      <c r="V53" s="164">
        <f t="shared" si="4"/>
        <v>24000</v>
      </c>
    </row>
    <row r="54" spans="1:22" x14ac:dyDescent="0.25">
      <c r="A54" s="36" t="s">
        <v>4555</v>
      </c>
      <c r="B54" s="228" t="s">
        <v>4556</v>
      </c>
      <c r="C54" s="467"/>
      <c r="D54" s="467"/>
      <c r="E54" s="468"/>
      <c r="F54" s="469"/>
      <c r="G54" s="470"/>
      <c r="H54" s="471"/>
      <c r="I54" s="471"/>
      <c r="J54" s="308"/>
      <c r="K54" s="433"/>
      <c r="L54" s="308"/>
      <c r="M54" s="308"/>
      <c r="N54" s="457">
        <v>0</v>
      </c>
      <c r="O54" s="164">
        <v>499933</v>
      </c>
      <c r="P54" s="164">
        <f t="shared" si="1"/>
        <v>499933</v>
      </c>
      <c r="Q54" s="164">
        <v>0</v>
      </c>
      <c r="R54" s="164">
        <f t="shared" si="3"/>
        <v>-499933</v>
      </c>
      <c r="S54" s="319">
        <f t="shared" si="2"/>
        <v>0</v>
      </c>
      <c r="T54" s="577">
        <v>0</v>
      </c>
      <c r="V54" s="164">
        <f t="shared" si="4"/>
        <v>0</v>
      </c>
    </row>
    <row r="55" spans="1:22" x14ac:dyDescent="0.25">
      <c r="A55" s="164" t="s">
        <v>3269</v>
      </c>
      <c r="B55" s="228" t="s">
        <v>960</v>
      </c>
      <c r="C55" s="228">
        <v>175454.41</v>
      </c>
      <c r="D55" s="228">
        <v>175454.41</v>
      </c>
      <c r="E55" s="228">
        <v>180094.41</v>
      </c>
      <c r="F55" s="228">
        <v>213948.15</v>
      </c>
      <c r="G55" s="364">
        <v>211500</v>
      </c>
      <c r="H55" s="379">
        <v>876130.44</v>
      </c>
      <c r="I55" s="379"/>
      <c r="J55" s="308">
        <f>IFERROR(+VLOOKUP(A55,'R&amp;E EXPORT'!A:F,6,FALSE),"")</f>
        <v>441375.93</v>
      </c>
      <c r="K55" s="433">
        <f>VLOOKUP(A55,'R&amp;E EXPORT'!A:F,3,FALSE)</f>
        <v>573043.13</v>
      </c>
      <c r="L55" s="308">
        <v>80825</v>
      </c>
      <c r="M55" s="308">
        <f>K55-L55</f>
        <v>492218.13</v>
      </c>
      <c r="N55" s="457">
        <v>578887</v>
      </c>
      <c r="O55" s="164">
        <v>-200000</v>
      </c>
      <c r="P55" s="164">
        <f t="shared" si="1"/>
        <v>378887</v>
      </c>
      <c r="Q55" s="164">
        <v>24000</v>
      </c>
      <c r="R55" s="164">
        <f t="shared" si="3"/>
        <v>-354887</v>
      </c>
      <c r="S55" s="319">
        <f t="shared" si="2"/>
        <v>6.3343424292731085E-2</v>
      </c>
      <c r="T55" s="577">
        <v>379000</v>
      </c>
      <c r="V55" s="164">
        <f t="shared" si="4"/>
        <v>379000</v>
      </c>
    </row>
    <row r="56" spans="1:22" x14ac:dyDescent="0.25">
      <c r="A56" s="164" t="s">
        <v>3271</v>
      </c>
      <c r="B56" s="228" t="s">
        <v>961</v>
      </c>
      <c r="C56" s="228">
        <v>307411.92</v>
      </c>
      <c r="D56" s="228">
        <v>140099</v>
      </c>
      <c r="E56" s="228">
        <v>84889</v>
      </c>
      <c r="F56" s="228">
        <v>320722.18</v>
      </c>
      <c r="G56" s="433">
        <v>223500</v>
      </c>
      <c r="H56" s="379">
        <v>607211.54</v>
      </c>
      <c r="I56" s="379"/>
      <c r="J56" s="308">
        <f>IFERROR(+VLOOKUP(A56,'R&amp;E EXPORT'!A:F,6,FALSE),"")</f>
        <v>637994.36</v>
      </c>
      <c r="K56" s="433">
        <f>VLOOKUP(A56,'R&amp;E EXPORT'!A:F,3,FALSE)</f>
        <v>914637.71</v>
      </c>
      <c r="L56" s="308">
        <v>914637</v>
      </c>
      <c r="M56" s="308">
        <f>K56-L56</f>
        <v>0.7099999999627471</v>
      </c>
      <c r="N56" s="457">
        <v>941187.88</v>
      </c>
      <c r="O56" s="164">
        <v>100000</v>
      </c>
      <c r="P56" s="164">
        <f t="shared" si="1"/>
        <v>1041187.88</v>
      </c>
      <c r="Q56" s="164">
        <v>178325</v>
      </c>
      <c r="R56" s="164">
        <f t="shared" si="3"/>
        <v>-862862.88</v>
      </c>
      <c r="S56" s="319">
        <f t="shared" si="2"/>
        <v>0.17127072205258478</v>
      </c>
      <c r="T56" s="577">
        <v>1040000</v>
      </c>
      <c r="V56" s="164">
        <f t="shared" si="4"/>
        <v>1040000</v>
      </c>
    </row>
    <row r="57" spans="1:22" x14ac:dyDescent="0.25">
      <c r="A57" s="164" t="s">
        <v>3275</v>
      </c>
      <c r="B57" s="228" t="s">
        <v>370</v>
      </c>
      <c r="C57" s="228">
        <v>297536.93</v>
      </c>
      <c r="D57" s="228">
        <v>248772.11</v>
      </c>
      <c r="E57" s="228">
        <v>197262.11</v>
      </c>
      <c r="F57" s="228">
        <v>342804.7</v>
      </c>
      <c r="G57" s="364">
        <v>241373</v>
      </c>
      <c r="H57" s="379">
        <v>253771.67</v>
      </c>
      <c r="I57" s="379"/>
      <c r="J57" s="308">
        <f>IFERROR(+VLOOKUP(A57,'R&amp;E EXPORT'!A:F,6,FALSE),"")</f>
        <v>543871.09</v>
      </c>
      <c r="K57" s="433">
        <f>VLOOKUP(A57,'R&amp;E EXPORT'!A:F,3,FALSE)</f>
        <v>807670.8</v>
      </c>
      <c r="L57" s="308">
        <v>545825</v>
      </c>
      <c r="M57" s="308">
        <f>K57-L57</f>
        <v>261845.80000000005</v>
      </c>
      <c r="N57" s="457">
        <v>1010989.37</v>
      </c>
      <c r="O57" s="164">
        <v>100000</v>
      </c>
      <c r="P57" s="164">
        <f t="shared" si="1"/>
        <v>1110989.3700000001</v>
      </c>
      <c r="Q57" s="164">
        <v>120000</v>
      </c>
      <c r="R57" s="164">
        <f t="shared" si="3"/>
        <v>-990989.37000000011</v>
      </c>
      <c r="S57" s="319">
        <f t="shared" si="2"/>
        <v>0.10801183453267423</v>
      </c>
      <c r="T57" s="577">
        <v>1110000</v>
      </c>
      <c r="V57" s="164">
        <f t="shared" si="4"/>
        <v>1110000</v>
      </c>
    </row>
    <row r="58" spans="1:22" x14ac:dyDescent="0.25">
      <c r="A58" s="164" t="s">
        <v>4532</v>
      </c>
      <c r="B58" s="228" t="s">
        <v>4528</v>
      </c>
      <c r="C58" s="228"/>
      <c r="D58" s="228"/>
      <c r="E58" s="228"/>
      <c r="F58" s="228"/>
      <c r="G58" s="364"/>
      <c r="H58" s="379"/>
      <c r="I58" s="379"/>
      <c r="J58" s="308"/>
      <c r="K58" s="433">
        <v>0</v>
      </c>
      <c r="L58" s="308">
        <v>604042.52</v>
      </c>
      <c r="M58" s="308"/>
      <c r="N58" s="457"/>
      <c r="O58" s="164">
        <v>0</v>
      </c>
      <c r="P58" s="164">
        <f t="shared" si="1"/>
        <v>0</v>
      </c>
      <c r="Q58" s="164">
        <v>0</v>
      </c>
      <c r="R58" s="164">
        <f t="shared" si="3"/>
        <v>0</v>
      </c>
      <c r="S58" s="319">
        <v>0</v>
      </c>
      <c r="T58" s="577">
        <v>0</v>
      </c>
      <c r="V58" s="164">
        <f t="shared" si="4"/>
        <v>0</v>
      </c>
    </row>
    <row r="59" spans="1:22" x14ac:dyDescent="0.25">
      <c r="A59" s="288" t="s">
        <v>3267</v>
      </c>
      <c r="B59" s="289" t="s">
        <v>4635</v>
      </c>
      <c r="C59" s="228"/>
      <c r="D59" s="228"/>
      <c r="E59" s="228"/>
      <c r="F59" s="228"/>
      <c r="G59" s="364"/>
      <c r="H59" s="379"/>
      <c r="I59" s="379"/>
      <c r="J59" s="308">
        <f>IFERROR(+VLOOKUP(A59,'R&amp;E EXPORT'!A:F,6,FALSE),"")</f>
        <v>0</v>
      </c>
      <c r="K59" s="433">
        <f>VLOOKUP(A59,'R&amp;E EXPORT'!A:F,3,FALSE)</f>
        <v>0</v>
      </c>
      <c r="L59" s="308">
        <f>IFERROR(VLOOKUP(A59,'R&amp;E EXPORT'!A:F,4,FALSE),"")</f>
        <v>4167.45</v>
      </c>
      <c r="M59" s="308">
        <f>K59-L59</f>
        <v>-4167.45</v>
      </c>
      <c r="N59" s="457">
        <v>0</v>
      </c>
      <c r="O59" s="164">
        <v>0</v>
      </c>
      <c r="P59" s="164">
        <f t="shared" si="1"/>
        <v>0</v>
      </c>
      <c r="Q59" s="164">
        <v>0</v>
      </c>
      <c r="R59" s="164">
        <f t="shared" si="3"/>
        <v>0</v>
      </c>
      <c r="S59" s="319">
        <v>0</v>
      </c>
      <c r="T59" s="577">
        <v>0</v>
      </c>
      <c r="V59" s="164">
        <f t="shared" si="4"/>
        <v>0</v>
      </c>
    </row>
    <row r="60" spans="1:22" hidden="1" x14ac:dyDescent="0.25">
      <c r="A60" s="288" t="s">
        <v>3273</v>
      </c>
      <c r="B60" s="289" t="s">
        <v>3274</v>
      </c>
      <c r="C60" s="228"/>
      <c r="D60" s="228"/>
      <c r="E60" s="228"/>
      <c r="F60" s="228"/>
      <c r="G60" s="364"/>
      <c r="H60" s="379"/>
      <c r="I60" s="379"/>
      <c r="J60" s="308">
        <f>IFERROR(+VLOOKUP(A60,'R&amp;E EXPORT'!A:F,6,FALSE),"")</f>
        <v>3600</v>
      </c>
      <c r="K60" s="433">
        <f>VLOOKUP(A60,'R&amp;E EXPORT'!A:F,3,FALSE)</f>
        <v>0</v>
      </c>
      <c r="L60" s="308">
        <f>IFERROR(VLOOKUP(A60,'R&amp;E EXPORT'!A:F,4,FALSE),"")</f>
        <v>0</v>
      </c>
      <c r="M60" s="308">
        <f>K60-L60</f>
        <v>0</v>
      </c>
      <c r="N60" s="457">
        <v>0</v>
      </c>
      <c r="O60" s="164">
        <v>0</v>
      </c>
      <c r="P60" s="164">
        <f t="shared" si="1"/>
        <v>0</v>
      </c>
      <c r="R60" s="164">
        <f t="shared" si="3"/>
        <v>0</v>
      </c>
      <c r="S60" s="319" t="e">
        <f t="shared" si="2"/>
        <v>#DIV/0!</v>
      </c>
      <c r="V60" s="164">
        <f t="shared" si="4"/>
        <v>0</v>
      </c>
    </row>
    <row r="61" spans="1:22" hidden="1" x14ac:dyDescent="0.25">
      <c r="A61" s="164" t="s">
        <v>3266</v>
      </c>
      <c r="B61" s="228" t="s">
        <v>371</v>
      </c>
      <c r="C61" s="228">
        <v>0</v>
      </c>
      <c r="D61" s="228">
        <v>1586538.13</v>
      </c>
      <c r="E61" s="228">
        <v>2134137.9300000002</v>
      </c>
      <c r="F61" s="228">
        <v>1548600</v>
      </c>
      <c r="G61" s="433">
        <v>120000</v>
      </c>
      <c r="H61" s="379">
        <v>5330415.5</v>
      </c>
      <c r="I61" s="379"/>
      <c r="J61" s="308" t="str">
        <f>IFERROR(+VLOOKUP(A61,'R&amp;E EXPORT'!A:F,6,FALSE),"")</f>
        <v/>
      </c>
      <c r="K61" s="433">
        <v>0</v>
      </c>
      <c r="L61" s="308" t="str">
        <f>IFERROR(VLOOKUP(A61,'R&amp;E EXPORT'!A:F,4,FALSE),"")</f>
        <v/>
      </c>
      <c r="M61" s="308" t="s">
        <v>385</v>
      </c>
      <c r="N61" s="457">
        <v>0</v>
      </c>
      <c r="O61" s="164">
        <v>0</v>
      </c>
      <c r="P61" s="164">
        <f t="shared" si="1"/>
        <v>0</v>
      </c>
      <c r="R61" s="164">
        <f t="shared" si="3"/>
        <v>0</v>
      </c>
      <c r="S61" s="319" t="e">
        <f t="shared" si="2"/>
        <v>#DIV/0!</v>
      </c>
      <c r="V61" s="164">
        <f t="shared" si="4"/>
        <v>0</v>
      </c>
    </row>
    <row r="62" spans="1:22" x14ac:dyDescent="0.25">
      <c r="A62" s="164" t="s">
        <v>3277</v>
      </c>
      <c r="B62" s="228" t="s">
        <v>1772</v>
      </c>
      <c r="C62" s="228">
        <v>0</v>
      </c>
      <c r="D62" s="228">
        <v>48000</v>
      </c>
      <c r="E62" s="228">
        <v>0</v>
      </c>
      <c r="F62" s="228">
        <v>0</v>
      </c>
      <c r="G62" s="433">
        <v>0</v>
      </c>
      <c r="H62" s="379">
        <v>0</v>
      </c>
      <c r="I62" s="379"/>
      <c r="J62" s="308">
        <f>IFERROR(+VLOOKUP(A62,'R&amp;E EXPORT'!A:F,6,FALSE),"")</f>
        <v>0</v>
      </c>
      <c r="K62" s="433">
        <f>VLOOKUP(A62,'R&amp;E EXPORT'!A:F,3,FALSE)</f>
        <v>500000</v>
      </c>
      <c r="L62" s="308">
        <f>IFERROR(VLOOKUP(A62,'R&amp;E EXPORT'!A:F,4,FALSE),"")</f>
        <v>0</v>
      </c>
      <c r="M62" s="308">
        <f>K62-L62</f>
        <v>500000</v>
      </c>
      <c r="N62" s="457">
        <v>0</v>
      </c>
      <c r="O62" s="164">
        <v>0</v>
      </c>
      <c r="P62" s="164">
        <f t="shared" si="1"/>
        <v>0</v>
      </c>
      <c r="Q62" s="164">
        <v>0</v>
      </c>
      <c r="R62" s="164">
        <f t="shared" si="3"/>
        <v>0</v>
      </c>
      <c r="S62" s="319">
        <v>0</v>
      </c>
      <c r="T62" s="577">
        <v>0</v>
      </c>
      <c r="V62" s="164">
        <f t="shared" si="4"/>
        <v>0</v>
      </c>
    </row>
    <row r="63" spans="1:22" ht="13.8" thickBot="1" x14ac:dyDescent="0.3">
      <c r="A63" s="360"/>
      <c r="B63" s="292"/>
      <c r="C63" s="292"/>
      <c r="D63" s="292"/>
      <c r="E63" s="292"/>
      <c r="F63" s="292"/>
      <c r="G63" s="316"/>
      <c r="H63" s="316"/>
      <c r="I63" s="316"/>
      <c r="J63" s="316"/>
      <c r="K63" s="316"/>
      <c r="L63" s="316"/>
      <c r="M63" s="316"/>
      <c r="N63" s="472"/>
      <c r="O63" s="291"/>
      <c r="P63" s="291"/>
      <c r="Q63" s="291"/>
      <c r="R63" s="291"/>
      <c r="S63" s="323"/>
      <c r="T63" s="580"/>
      <c r="V63" s="164">
        <f t="shared" si="4"/>
        <v>0</v>
      </c>
    </row>
    <row r="64" spans="1:22" ht="13.8" thickBot="1" x14ac:dyDescent="0.3">
      <c r="A64" s="36"/>
      <c r="B64" s="473" t="s">
        <v>1740</v>
      </c>
      <c r="C64" s="473">
        <f>SUM(C6:C62)</f>
        <v>16051671.310000002</v>
      </c>
      <c r="D64" s="473">
        <f>SUM(D6:D62)</f>
        <v>18074490.599999998</v>
      </c>
      <c r="E64" s="473">
        <f>SUM(E6:E62)</f>
        <v>19010499.850000001</v>
      </c>
      <c r="F64" s="473">
        <f>SUM(F6:F62)</f>
        <v>19051745.77</v>
      </c>
      <c r="G64" s="474">
        <f>SUM(G6:G62)</f>
        <v>17771155</v>
      </c>
      <c r="H64" s="474">
        <v>26778886.820000004</v>
      </c>
      <c r="I64" s="474"/>
      <c r="J64" s="474">
        <f t="shared" ref="J64:V64" si="6">SUM(J6:J62)</f>
        <v>22134202.91</v>
      </c>
      <c r="K64" s="474">
        <f>SUM(K6:K62)</f>
        <v>24790118.610000003</v>
      </c>
      <c r="L64" s="474">
        <f t="shared" si="6"/>
        <v>20589466.349999998</v>
      </c>
      <c r="M64" s="474">
        <f t="shared" si="6"/>
        <v>4804694.78</v>
      </c>
      <c r="N64" s="475">
        <f t="shared" si="6"/>
        <v>23949001.920000002</v>
      </c>
      <c r="O64" s="473">
        <f t="shared" si="6"/>
        <v>549533</v>
      </c>
      <c r="P64" s="473">
        <f t="shared" si="6"/>
        <v>24498534.920000002</v>
      </c>
      <c r="Q64" s="473">
        <f t="shared" si="6"/>
        <v>18781584.32</v>
      </c>
      <c r="R64" s="473">
        <f t="shared" si="6"/>
        <v>-5716950.6000000006</v>
      </c>
      <c r="S64" s="476">
        <f t="shared" si="2"/>
        <v>0.76664112288066566</v>
      </c>
      <c r="T64" s="581">
        <f t="shared" si="6"/>
        <v>12101539.75</v>
      </c>
      <c r="U64" s="581">
        <f t="shared" si="6"/>
        <v>0</v>
      </c>
      <c r="V64" s="581">
        <f t="shared" si="6"/>
        <v>12101539.75</v>
      </c>
    </row>
    <row r="65" spans="1:23" ht="14.4" thickTop="1" thickBot="1" x14ac:dyDescent="0.3">
      <c r="A65" s="36"/>
      <c r="C65" s="301"/>
      <c r="D65" s="165"/>
      <c r="E65" s="165"/>
      <c r="F65" s="165"/>
      <c r="G65" s="477"/>
      <c r="H65" s="477"/>
      <c r="I65" s="477"/>
      <c r="J65" s="311"/>
      <c r="K65" s="308"/>
      <c r="L65" s="311"/>
      <c r="M65" s="311"/>
      <c r="N65" s="355"/>
    </row>
    <row r="66" spans="1:23" s="36" customFormat="1" ht="13.8" thickBot="1" x14ac:dyDescent="0.3">
      <c r="A66" s="304"/>
      <c r="B66" s="164" t="s">
        <v>1739</v>
      </c>
      <c r="C66" s="164" t="e">
        <f>('Gen F Exp'!#REF!)</f>
        <v>#REF!</v>
      </c>
      <c r="D66" s="164" t="e">
        <f>('Gen F Exp'!#REF!)</f>
        <v>#REF!</v>
      </c>
      <c r="E66" s="164" t="e">
        <f>('Gen F Exp'!#REF!)</f>
        <v>#REF!</v>
      </c>
      <c r="F66" s="164"/>
      <c r="G66" s="318" t="e">
        <f>('Gen F Exp'!#REF!)</f>
        <v>#REF!</v>
      </c>
      <c r="H66" s="318">
        <v>26929949.52</v>
      </c>
      <c r="I66" s="318"/>
      <c r="J66" s="308">
        <f>+'Gen F Exp'!C694</f>
        <v>28589290.240000002</v>
      </c>
      <c r="K66" s="308">
        <f>'Gen F Exp'!D694</f>
        <v>19541680.629999999</v>
      </c>
      <c r="L66" s="308">
        <f>+'Gen F Exp'!D694</f>
        <v>19541680.629999999</v>
      </c>
      <c r="M66" s="308"/>
      <c r="N66" s="355">
        <v>24569695</v>
      </c>
      <c r="O66" s="164">
        <v>988666.94</v>
      </c>
      <c r="P66" s="164">
        <v>25572061.940000001</v>
      </c>
      <c r="Q66" s="164">
        <v>18220939.59</v>
      </c>
      <c r="R66" s="164">
        <v>7351122.3499999996</v>
      </c>
      <c r="S66" s="476">
        <f t="shared" si="2"/>
        <v>0.71253306177468134</v>
      </c>
      <c r="T66" s="577">
        <f>'Gen F Exp'!K694</f>
        <v>25872018.379999999</v>
      </c>
      <c r="U66" s="577">
        <f>'Gen F Exp'!L694</f>
        <v>0</v>
      </c>
      <c r="V66" s="577">
        <f>'Gen F Exp'!M694</f>
        <v>25872018.379999999</v>
      </c>
    </row>
    <row r="67" spans="1:23" s="36" customFormat="1" ht="14.4" thickTop="1" thickBot="1" x14ac:dyDescent="0.3">
      <c r="A67" s="304"/>
      <c r="B67" s="33"/>
      <c r="C67" s="164"/>
      <c r="D67" s="164"/>
      <c r="E67" s="164"/>
      <c r="F67" s="164"/>
      <c r="G67" s="318"/>
      <c r="H67" s="318"/>
      <c r="I67" s="318"/>
      <c r="J67" s="308"/>
      <c r="K67" s="308"/>
      <c r="L67" s="308"/>
      <c r="M67" s="308"/>
      <c r="N67" s="355"/>
      <c r="O67" s="164"/>
      <c r="P67" s="164"/>
      <c r="Q67" s="164"/>
      <c r="R67" s="164"/>
      <c r="S67" s="319"/>
      <c r="T67" s="582" t="s">
        <v>5416</v>
      </c>
      <c r="U67" s="217"/>
    </row>
    <row r="68" spans="1:23" s="36" customFormat="1" ht="13.8" thickBot="1" x14ac:dyDescent="0.3">
      <c r="A68" s="304"/>
      <c r="B68" s="33" t="s">
        <v>26</v>
      </c>
      <c r="C68" s="164" t="e">
        <f>SUM(C64-C66)</f>
        <v>#REF!</v>
      </c>
      <c r="D68" s="164" t="e">
        <f>SUM(D64-D66)</f>
        <v>#REF!</v>
      </c>
      <c r="E68" s="164" t="e">
        <f>SUM(E64-E66)</f>
        <v>#REF!</v>
      </c>
      <c r="F68" s="164"/>
      <c r="G68" s="318" t="e">
        <f t="shared" ref="G68:M68" si="7">SUM(G64-G66)</f>
        <v>#REF!</v>
      </c>
      <c r="H68" s="478">
        <v>-151062.69999999553</v>
      </c>
      <c r="I68" s="478"/>
      <c r="J68" s="308">
        <f t="shared" si="7"/>
        <v>-6455087.3300000019</v>
      </c>
      <c r="K68" s="308">
        <f>SUM(K64-K66)</f>
        <v>5248437.9800000042</v>
      </c>
      <c r="L68" s="308">
        <f>SUM(L64-L66)</f>
        <v>1047785.7199999988</v>
      </c>
      <c r="M68" s="308"/>
      <c r="N68" s="355">
        <f>SUM(N64-N66)</f>
        <v>-620693.07999999821</v>
      </c>
      <c r="O68" s="355">
        <f t="shared" ref="O68:R68" si="8">SUM(O64-O66)</f>
        <v>-439133.93999999994</v>
      </c>
      <c r="P68" s="355">
        <f t="shared" si="8"/>
        <v>-1073527.0199999996</v>
      </c>
      <c r="Q68" s="355">
        <f t="shared" si="8"/>
        <v>560644.73000000045</v>
      </c>
      <c r="R68" s="355">
        <f t="shared" si="8"/>
        <v>-13068072.949999999</v>
      </c>
      <c r="S68" s="476">
        <f t="shared" si="2"/>
        <v>-0.52224556956191071</v>
      </c>
      <c r="T68" s="583">
        <f>SUM(T66-T64)</f>
        <v>13770478.629999999</v>
      </c>
      <c r="U68" s="165"/>
      <c r="V68" s="583">
        <f>SUM(V66-V64)</f>
        <v>13770478.629999999</v>
      </c>
    </row>
    <row r="69" spans="1:23" s="36" customFormat="1" ht="13.8" thickTop="1" x14ac:dyDescent="0.25">
      <c r="A69" s="304"/>
      <c r="B69" s="33"/>
      <c r="C69" s="164"/>
      <c r="D69" s="164"/>
      <c r="E69" s="164"/>
      <c r="F69" s="164"/>
      <c r="G69" s="318"/>
      <c r="H69" s="478"/>
      <c r="I69" s="478"/>
      <c r="J69" s="308"/>
      <c r="K69" s="308"/>
      <c r="L69" s="308"/>
      <c r="M69" s="308"/>
      <c r="N69" s="355"/>
      <c r="O69" s="355"/>
      <c r="P69" s="355"/>
      <c r="Q69" s="355"/>
      <c r="R69" s="355"/>
      <c r="S69" s="585"/>
      <c r="T69" s="583"/>
      <c r="U69" s="165"/>
      <c r="V69" s="583"/>
    </row>
    <row r="70" spans="1:23" s="36" customFormat="1" x14ac:dyDescent="0.25">
      <c r="A70" s="304"/>
      <c r="B70" s="33"/>
      <c r="C70" s="164"/>
      <c r="D70" s="164"/>
      <c r="E70" s="164"/>
      <c r="F70" s="164"/>
      <c r="G70" s="318"/>
      <c r="H70" s="478"/>
      <c r="I70" s="478"/>
      <c r="J70" s="308"/>
      <c r="K70" s="308"/>
      <c r="L70" s="308"/>
      <c r="M70" s="308"/>
      <c r="N70" s="355"/>
      <c r="O70" s="355"/>
      <c r="P70" s="355"/>
      <c r="Q70" s="534" t="s">
        <v>5393</v>
      </c>
      <c r="R70" s="164">
        <v>11641168</v>
      </c>
      <c r="S70" s="165" t="s">
        <v>5399</v>
      </c>
      <c r="T70" s="577">
        <v>11873991.359999999</v>
      </c>
      <c r="U70" s="164"/>
      <c r="V70" s="577">
        <v>11873991.359999999</v>
      </c>
    </row>
    <row r="71" spans="1:23" s="36" customFormat="1" x14ac:dyDescent="0.25">
      <c r="A71" s="304"/>
      <c r="B71" s="33"/>
      <c r="C71" s="164"/>
      <c r="D71" s="164"/>
      <c r="E71" s="164"/>
      <c r="F71" s="164"/>
      <c r="G71" s="318"/>
      <c r="H71" s="478"/>
      <c r="I71" s="478"/>
      <c r="J71" s="308"/>
      <c r="K71" s="308"/>
      <c r="L71" s="308"/>
      <c r="M71" s="308"/>
      <c r="N71" s="355"/>
      <c r="O71" s="355"/>
      <c r="P71" s="355"/>
      <c r="Q71" s="164"/>
      <c r="R71" s="164"/>
      <c r="S71" s="319" t="s">
        <v>4565</v>
      </c>
      <c r="T71" s="584">
        <f>SUM(T70-T68)</f>
        <v>-1896487.2699999996</v>
      </c>
      <c r="U71" s="164"/>
      <c r="V71" s="584">
        <f>SUM(V70-V68)</f>
        <v>-1896487.2699999996</v>
      </c>
    </row>
    <row r="72" spans="1:23" s="36" customFormat="1" x14ac:dyDescent="0.25">
      <c r="A72" s="304"/>
      <c r="B72" s="33"/>
      <c r="C72" s="164"/>
      <c r="D72" s="164"/>
      <c r="E72" s="164"/>
      <c r="F72" s="164"/>
      <c r="G72" s="318"/>
      <c r="H72" s="478"/>
      <c r="I72" s="478"/>
      <c r="J72" s="308"/>
      <c r="K72" s="308"/>
      <c r="L72" s="308"/>
      <c r="M72" s="308"/>
      <c r="N72" s="355"/>
      <c r="O72" s="355"/>
      <c r="P72" s="355"/>
      <c r="Q72" s="164"/>
      <c r="R72" s="164"/>
      <c r="S72" s="319"/>
      <c r="T72" s="215" t="s">
        <v>5411</v>
      </c>
      <c r="V72" s="504" t="s">
        <v>5412</v>
      </c>
    </row>
    <row r="73" spans="1:23" s="36" customFormat="1" x14ac:dyDescent="0.25">
      <c r="A73" s="304"/>
      <c r="B73" s="33"/>
      <c r="C73" s="164"/>
      <c r="D73" s="164"/>
      <c r="E73" s="164"/>
      <c r="F73" s="164"/>
      <c r="G73" s="318"/>
      <c r="H73" s="478"/>
      <c r="I73" s="478"/>
      <c r="J73" s="308"/>
      <c r="K73" s="308"/>
      <c r="L73" s="308"/>
      <c r="M73" s="308"/>
      <c r="N73" s="355"/>
      <c r="O73" s="355"/>
      <c r="P73" s="355"/>
      <c r="Q73" s="164"/>
      <c r="R73" s="164"/>
      <c r="S73" s="319"/>
      <c r="T73" s="324">
        <v>11873991.359999999</v>
      </c>
      <c r="V73" s="533">
        <v>2022796.13</v>
      </c>
    </row>
    <row r="74" spans="1:23" s="36" customFormat="1" x14ac:dyDescent="0.25">
      <c r="A74" s="304"/>
      <c r="B74" s="33"/>
      <c r="C74" s="164"/>
      <c r="D74" s="164"/>
      <c r="E74" s="164"/>
      <c r="F74" s="164"/>
      <c r="G74" s="318"/>
      <c r="H74" s="478"/>
      <c r="I74" s="478"/>
      <c r="J74" s="308"/>
      <c r="K74" s="308"/>
      <c r="L74" s="308"/>
      <c r="M74" s="308"/>
      <c r="N74" s="355"/>
      <c r="O74" s="355"/>
      <c r="P74" s="355"/>
      <c r="Q74" s="164"/>
      <c r="R74" s="164"/>
      <c r="S74" s="319"/>
      <c r="T74" s="584"/>
      <c r="U74" s="164"/>
      <c r="V74" s="584"/>
    </row>
    <row r="75" spans="1:23" s="36" customFormat="1" ht="13.8" thickBot="1" x14ac:dyDescent="0.3">
      <c r="A75" s="304"/>
      <c r="B75" s="33"/>
      <c r="C75" s="164"/>
      <c r="D75" s="164"/>
      <c r="E75" s="164"/>
      <c r="F75" s="164"/>
      <c r="G75" s="318"/>
      <c r="H75" s="478"/>
      <c r="I75" s="478"/>
      <c r="J75" s="308"/>
      <c r="K75" s="308"/>
      <c r="L75" s="308"/>
      <c r="M75" s="308"/>
      <c r="N75" s="355"/>
      <c r="O75" s="355"/>
      <c r="P75" s="355"/>
      <c r="Q75" s="164"/>
      <c r="R75" s="164"/>
      <c r="S75" s="319"/>
      <c r="T75" s="578"/>
      <c r="U75" s="164"/>
    </row>
    <row r="76" spans="1:23" s="36" customFormat="1" x14ac:dyDescent="0.25">
      <c r="A76" s="304"/>
      <c r="B76" s="33"/>
      <c r="C76" s="164"/>
      <c r="D76" s="164"/>
      <c r="E76" s="164"/>
      <c r="F76" s="164"/>
      <c r="G76" s="318"/>
      <c r="H76" s="478"/>
      <c r="I76" s="478"/>
      <c r="J76" s="308"/>
      <c r="K76" s="308"/>
      <c r="L76" s="308"/>
      <c r="M76" s="308"/>
      <c r="N76" s="481">
        <f>+N64-N6</f>
        <v>12307833.750000002</v>
      </c>
      <c r="O76" s="355"/>
      <c r="P76" s="355"/>
      <c r="Q76" s="164"/>
    </row>
    <row r="77" spans="1:23" s="36" customFormat="1" x14ac:dyDescent="0.25">
      <c r="A77" s="304"/>
      <c r="B77" s="33"/>
      <c r="C77" s="164"/>
      <c r="D77" s="164"/>
      <c r="E77" s="164"/>
      <c r="F77" s="164"/>
      <c r="G77" s="318"/>
      <c r="H77" s="478"/>
      <c r="I77" s="478"/>
      <c r="J77" s="308"/>
      <c r="K77" s="308"/>
      <c r="L77" s="308"/>
      <c r="M77" s="308"/>
      <c r="N77" s="228">
        <v>0</v>
      </c>
      <c r="O77" s="355"/>
      <c r="P77" s="355"/>
      <c r="Q77" s="164"/>
    </row>
    <row r="78" spans="1:23" ht="13.8" thickBot="1" x14ac:dyDescent="0.3">
      <c r="N78" s="436">
        <f>+N76+N77</f>
        <v>12307833.750000002</v>
      </c>
      <c r="S78" s="164"/>
      <c r="T78" s="164"/>
      <c r="W78" s="36"/>
    </row>
    <row r="79" spans="1:23" x14ac:dyDescent="0.25">
      <c r="K79" s="479">
        <f>+K64-K6</f>
        <v>13414950.440000003</v>
      </c>
      <c r="M79" s="480" t="s">
        <v>153</v>
      </c>
      <c r="N79" s="228">
        <f>+N66</f>
        <v>24569695</v>
      </c>
      <c r="S79" s="164"/>
      <c r="T79" s="164"/>
    </row>
    <row r="80" spans="1:23" x14ac:dyDescent="0.25">
      <c r="K80" s="482">
        <f>SUM(N77:N77)</f>
        <v>0</v>
      </c>
      <c r="M80" s="483" t="s">
        <v>339</v>
      </c>
      <c r="S80" s="164"/>
      <c r="T80" s="164"/>
    </row>
    <row r="81" spans="11:14" ht="13.8" thickBot="1" x14ac:dyDescent="0.3">
      <c r="K81" s="484">
        <f>+K79+K80</f>
        <v>13414950.440000003</v>
      </c>
      <c r="M81" s="483"/>
      <c r="N81" s="228">
        <f>+N79-N78</f>
        <v>12261861.249999998</v>
      </c>
    </row>
    <row r="82" spans="11:14" x14ac:dyDescent="0.25">
      <c r="K82" s="482">
        <f>+K66</f>
        <v>19541680.629999999</v>
      </c>
      <c r="M82" s="483" t="s">
        <v>154</v>
      </c>
      <c r="N82" s="228">
        <f>+N85</f>
        <v>886693.24999999814</v>
      </c>
    </row>
    <row r="83" spans="11:14" x14ac:dyDescent="0.25">
      <c r="K83" s="482">
        <f>SUM(N80:N80)</f>
        <v>0</v>
      </c>
      <c r="M83" s="483"/>
      <c r="N83" s="228">
        <f>+N82/N81</f>
        <v>7.2313104179024881E-2</v>
      </c>
    </row>
    <row r="84" spans="11:14" x14ac:dyDescent="0.25">
      <c r="K84" s="482">
        <f>+K82-K81</f>
        <v>6126730.1899999958</v>
      </c>
      <c r="M84" s="483" t="s">
        <v>155</v>
      </c>
      <c r="N84" s="164"/>
    </row>
    <row r="85" spans="11:14" x14ac:dyDescent="0.25">
      <c r="K85" s="482">
        <f>+K89</f>
        <v>-5248437.8100000042</v>
      </c>
      <c r="M85" s="483" t="s">
        <v>4079</v>
      </c>
      <c r="N85" s="228">
        <f>+N81-M89</f>
        <v>886693.24999999814</v>
      </c>
    </row>
    <row r="86" spans="11:14" ht="13.8" thickBot="1" x14ac:dyDescent="0.3">
      <c r="K86" s="482">
        <f>+K85/K84</f>
        <v>-0.85664582040293957</v>
      </c>
      <c r="M86" s="483" t="s">
        <v>156</v>
      </c>
      <c r="N86" s="292"/>
    </row>
    <row r="87" spans="11:14" x14ac:dyDescent="0.25">
      <c r="K87" s="482"/>
      <c r="M87" s="483"/>
      <c r="N87" s="488"/>
    </row>
    <row r="88" spans="11:14" x14ac:dyDescent="0.25">
      <c r="M88" s="485"/>
      <c r="N88" s="228">
        <v>-650000</v>
      </c>
    </row>
    <row r="89" spans="11:14" x14ac:dyDescent="0.25">
      <c r="K89" s="40">
        <f>+K84-M89</f>
        <v>-5248437.8100000042</v>
      </c>
      <c r="M89" s="485">
        <f>+SUMMARY!C26</f>
        <v>11375168</v>
      </c>
      <c r="N89" s="228">
        <v>-935000</v>
      </c>
    </row>
    <row r="90" spans="11:14" ht="13.8" thickBot="1" x14ac:dyDescent="0.3">
      <c r="K90" s="333"/>
      <c r="M90" s="486"/>
      <c r="N90" s="228">
        <v>-500000</v>
      </c>
    </row>
    <row r="91" spans="11:14" x14ac:dyDescent="0.25">
      <c r="K91" s="487"/>
      <c r="M91" s="40" t="s">
        <v>4457</v>
      </c>
      <c r="N91" s="228">
        <v>100000</v>
      </c>
    </row>
    <row r="92" spans="11:14" x14ac:dyDescent="0.25">
      <c r="M92" s="40" t="e">
        <f>#REF!-K78</f>
        <v>#REF!</v>
      </c>
      <c r="N92" s="228">
        <v>100000</v>
      </c>
    </row>
    <row r="93" spans="11:14" x14ac:dyDescent="0.25">
      <c r="N93" s="228">
        <v>188000</v>
      </c>
    </row>
    <row r="94" spans="11:14" x14ac:dyDescent="0.25">
      <c r="N94" s="164"/>
    </row>
    <row r="95" spans="11:14" x14ac:dyDescent="0.25">
      <c r="N95" s="228">
        <f>N64-N96</f>
        <v>12573835.400000002</v>
      </c>
    </row>
    <row r="96" spans="11:14" x14ac:dyDescent="0.25">
      <c r="N96" s="355">
        <v>11375166.52</v>
      </c>
    </row>
    <row r="97" spans="14:19" x14ac:dyDescent="0.25">
      <c r="N97" s="228">
        <f>SUM(N95:N96)</f>
        <v>23949001.920000002</v>
      </c>
    </row>
    <row r="98" spans="14:19" x14ac:dyDescent="0.25">
      <c r="N98" s="228" t="s">
        <v>385</v>
      </c>
    </row>
    <row r="99" spans="14:19" x14ac:dyDescent="0.25">
      <c r="N99" s="228">
        <f>'Gen F Exp'!E694</f>
        <v>24569695.002300002</v>
      </c>
    </row>
    <row r="101" spans="14:19" x14ac:dyDescent="0.25">
      <c r="N101" s="228">
        <f>N99-N97</f>
        <v>620693.08229999989</v>
      </c>
    </row>
    <row r="102" spans="14:19" x14ac:dyDescent="0.25">
      <c r="N102" s="164"/>
    </row>
    <row r="103" spans="14:19" x14ac:dyDescent="0.25">
      <c r="N103" s="164"/>
    </row>
    <row r="104" spans="14:19" x14ac:dyDescent="0.25">
      <c r="N104" s="164"/>
    </row>
    <row r="105" spans="14:19" x14ac:dyDescent="0.25">
      <c r="N105" s="164"/>
    </row>
    <row r="106" spans="14:19" x14ac:dyDescent="0.25">
      <c r="N106" s="164"/>
    </row>
    <row r="108" spans="14:19" x14ac:dyDescent="0.25">
      <c r="S108" s="164"/>
    </row>
    <row r="109" spans="14:19" x14ac:dyDescent="0.25">
      <c r="S109" s="164"/>
    </row>
    <row r="110" spans="14:19" x14ac:dyDescent="0.25">
      <c r="S110" s="164"/>
    </row>
  </sheetData>
  <phoneticPr fontId="0" type="noConversion"/>
  <conditionalFormatting sqref="A9">
    <cfRule type="containsText" dxfId="20" priority="5" operator="containsText" text="VP1">
      <formula>NOT(ISERROR(SEARCH("VP1",A9)))</formula>
    </cfRule>
  </conditionalFormatting>
  <conditionalFormatting sqref="A39">
    <cfRule type="containsText" dxfId="19" priority="6" operator="containsText" text="VP1">
      <formula>NOT(ISERROR(SEARCH("VP1",A39)))</formula>
    </cfRule>
  </conditionalFormatting>
  <conditionalFormatting sqref="A42">
    <cfRule type="containsText" dxfId="18" priority="4" operator="containsText" text="VP1">
      <formula>NOT(ISERROR(SEARCH("VP1",A42)))</formula>
    </cfRule>
  </conditionalFormatting>
  <conditionalFormatting sqref="A52">
    <cfRule type="containsText" dxfId="17" priority="3" operator="containsText" text="VP1">
      <formula>NOT(ISERROR(SEARCH("VP1",A52)))</formula>
    </cfRule>
  </conditionalFormatting>
  <conditionalFormatting sqref="A59:A60">
    <cfRule type="containsText" dxfId="16" priority="1" operator="containsText" text="VP1">
      <formula>NOT(ISERROR(SEARCH("VP1",A59)))</formula>
    </cfRule>
  </conditionalFormatting>
  <printOptions horizontalCentered="1" verticalCentered="1" gridLines="1"/>
  <pageMargins left="0" right="0" top="0" bottom="0" header="0" footer="0"/>
  <pageSetup paperSize="5" scale="90" fitToHeight="2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07"/>
  <sheetViews>
    <sheetView zoomScaleNormal="100" zoomScaleSheetLayoutView="55" workbookViewId="0">
      <pane xSplit="2" ySplit="6" topLeftCell="C680" activePane="bottomRight" state="frozen"/>
      <selection activeCell="U73" sqref="U73"/>
      <selection pane="topRight" activeCell="U73" sqref="U73"/>
      <selection pane="bottomLeft" activeCell="U73" sqref="U73"/>
      <selection pane="bottomRight" activeCell="L4" sqref="L4:M6"/>
    </sheetView>
  </sheetViews>
  <sheetFormatPr defaultColWidth="9" defaultRowHeight="13.2" x14ac:dyDescent="0.25"/>
  <cols>
    <col min="1" max="1" width="13.3984375" style="577" customWidth="1"/>
    <col min="2" max="2" width="28.69921875" style="592" customWidth="1"/>
    <col min="3" max="4" width="13.19921875" style="604" customWidth="1"/>
    <col min="5" max="5" width="12.69921875" style="430" bestFit="1" customWidth="1"/>
    <col min="6" max="6" width="12.19921875" style="592" bestFit="1" customWidth="1"/>
    <col min="7" max="7" width="12.3984375" style="592" customWidth="1"/>
    <col min="8" max="8" width="12.69921875" style="592" bestFit="1" customWidth="1"/>
    <col min="9" max="9" width="11.69921875" style="592" customWidth="1"/>
    <col min="10" max="10" width="8.09765625" style="599" bestFit="1" customWidth="1"/>
    <col min="11" max="11" width="14.19921875" style="577" bestFit="1" customWidth="1"/>
    <col min="12" max="13" width="14.19921875" style="577" customWidth="1"/>
    <col min="14" max="14" width="12.59765625" style="577" bestFit="1" customWidth="1"/>
    <col min="15" max="16384" width="9" style="592"/>
  </cols>
  <sheetData>
    <row r="1" spans="1:14" s="577" customFormat="1" x14ac:dyDescent="0.25">
      <c r="A1" s="586" t="s">
        <v>138</v>
      </c>
      <c r="B1" s="586"/>
      <c r="C1" s="587"/>
      <c r="D1" s="588"/>
      <c r="E1" s="430"/>
      <c r="J1" s="589"/>
    </row>
    <row r="2" spans="1:14" s="577" customFormat="1" x14ac:dyDescent="0.25">
      <c r="A2" s="586" t="s">
        <v>4452</v>
      </c>
      <c r="B2" s="586"/>
      <c r="C2" s="590"/>
      <c r="D2" s="590"/>
      <c r="E2" s="591"/>
      <c r="J2" s="589"/>
      <c r="K2" s="578" t="s">
        <v>5394</v>
      </c>
      <c r="L2" s="578"/>
      <c r="M2" s="578"/>
    </row>
    <row r="3" spans="1:14" s="577" customFormat="1" x14ac:dyDescent="0.25">
      <c r="A3" s="586" t="s">
        <v>65</v>
      </c>
      <c r="B3" s="586"/>
      <c r="C3" s="587"/>
      <c r="D3" s="587"/>
      <c r="E3" s="591"/>
      <c r="J3" s="589"/>
    </row>
    <row r="4" spans="1:14" x14ac:dyDescent="0.25">
      <c r="C4" s="590"/>
      <c r="D4" s="590"/>
      <c r="E4" s="578" t="s">
        <v>4534</v>
      </c>
      <c r="F4" s="578" t="s">
        <v>4536</v>
      </c>
      <c r="G4" s="578" t="s">
        <v>4539</v>
      </c>
      <c r="H4" s="578" t="s">
        <v>4541</v>
      </c>
      <c r="I4" s="578"/>
      <c r="J4" s="593"/>
      <c r="K4" s="578" t="s">
        <v>4543</v>
      </c>
      <c r="L4" s="578"/>
      <c r="M4" s="578" t="s">
        <v>5427</v>
      </c>
    </row>
    <row r="5" spans="1:14" x14ac:dyDescent="0.25">
      <c r="C5" s="587" t="s">
        <v>4559</v>
      </c>
      <c r="D5" s="587" t="s">
        <v>4559</v>
      </c>
      <c r="E5" s="578" t="s">
        <v>4535</v>
      </c>
      <c r="F5" s="578" t="s">
        <v>375</v>
      </c>
      <c r="G5" s="578" t="s">
        <v>375</v>
      </c>
      <c r="H5" s="578" t="s">
        <v>4549</v>
      </c>
      <c r="I5" s="578"/>
      <c r="J5" s="593"/>
      <c r="K5" s="578" t="s">
        <v>4548</v>
      </c>
      <c r="L5" s="578" t="s">
        <v>5419</v>
      </c>
      <c r="M5" s="578" t="s">
        <v>5420</v>
      </c>
      <c r="N5" s="578" t="s">
        <v>173</v>
      </c>
    </row>
    <row r="6" spans="1:14" ht="13.8" thickBot="1" x14ac:dyDescent="0.3">
      <c r="A6" s="594" t="s">
        <v>160</v>
      </c>
      <c r="B6" s="595" t="s">
        <v>161</v>
      </c>
      <c r="C6" s="596" t="s">
        <v>374</v>
      </c>
      <c r="D6" s="596" t="s">
        <v>3976</v>
      </c>
      <c r="E6" s="594" t="s">
        <v>4540</v>
      </c>
      <c r="F6" s="594" t="s">
        <v>4424</v>
      </c>
      <c r="G6" s="594" t="s">
        <v>4424</v>
      </c>
      <c r="H6" s="579" t="s">
        <v>4542</v>
      </c>
      <c r="I6" s="594" t="s">
        <v>4553</v>
      </c>
      <c r="J6" s="597" t="s">
        <v>4319</v>
      </c>
      <c r="K6" s="579" t="s">
        <v>4545</v>
      </c>
      <c r="L6" s="579" t="s">
        <v>4545</v>
      </c>
      <c r="M6" s="579" t="s">
        <v>4545</v>
      </c>
      <c r="N6" s="579" t="s">
        <v>4545</v>
      </c>
    </row>
    <row r="7" spans="1:14" x14ac:dyDescent="0.25">
      <c r="A7" s="598" t="s">
        <v>223</v>
      </c>
      <c r="C7" s="431"/>
      <c r="D7" s="431"/>
      <c r="E7" s="432"/>
    </row>
    <row r="8" spans="1:14" x14ac:dyDescent="0.25">
      <c r="A8" s="577" t="s">
        <v>3155</v>
      </c>
      <c r="B8" s="600" t="s">
        <v>4650</v>
      </c>
      <c r="C8" s="433">
        <f>VLOOKUP(A8,'R&amp;E EXPORT'!A:F,6,FALSE)</f>
        <v>29999.84</v>
      </c>
      <c r="D8" s="433">
        <f>VLOOKUP(A8,'R&amp;E EXPORT'!A:F,4,FALSE)</f>
        <v>20769.12</v>
      </c>
      <c r="E8" s="434">
        <v>30000</v>
      </c>
      <c r="F8" s="592">
        <v>0</v>
      </c>
      <c r="G8" s="592">
        <f>SUM(E8:F8)</f>
        <v>30000</v>
      </c>
      <c r="H8" s="592">
        <v>19407.59</v>
      </c>
      <c r="I8" s="592">
        <f>SUM(G8-H8)</f>
        <v>10592.41</v>
      </c>
      <c r="J8" s="599">
        <f>SUM(H8/G8)</f>
        <v>0.64691966666666667</v>
      </c>
      <c r="K8" s="577">
        <v>30000</v>
      </c>
      <c r="M8" s="592">
        <f>SUM(K8:L8)</f>
        <v>30000</v>
      </c>
      <c r="N8" s="577">
        <v>30000</v>
      </c>
    </row>
    <row r="9" spans="1:14" x14ac:dyDescent="0.25">
      <c r="A9" s="577" t="s">
        <v>3153</v>
      </c>
      <c r="B9" s="600" t="s">
        <v>4651</v>
      </c>
      <c r="C9" s="433">
        <f>VLOOKUP(A9,'R&amp;E EXPORT'!A:F,6,FALSE)</f>
        <v>47</v>
      </c>
      <c r="D9" s="433">
        <f>VLOOKUP(A9,'R&amp;E EXPORT'!A:F,4,FALSE)</f>
        <v>15.95</v>
      </c>
      <c r="E9" s="434">
        <v>100</v>
      </c>
      <c r="F9" s="592">
        <v>0</v>
      </c>
      <c r="G9" s="592">
        <f t="shared" ref="G9:G11" si="0">SUM(E9:F9)</f>
        <v>100</v>
      </c>
      <c r="H9" s="592">
        <v>0</v>
      </c>
      <c r="I9" s="592">
        <f t="shared" ref="I9:I11" si="1">SUM(G9-H9)</f>
        <v>100</v>
      </c>
      <c r="J9" s="599">
        <f t="shared" ref="J9:J11" si="2">SUM(H9/G9)</f>
        <v>0</v>
      </c>
      <c r="K9" s="577">
        <v>100</v>
      </c>
      <c r="M9" s="592">
        <f t="shared" ref="M9:M11" si="3">SUM(K9:L9)</f>
        <v>100</v>
      </c>
    </row>
    <row r="10" spans="1:14" x14ac:dyDescent="0.25">
      <c r="A10" s="577" t="s">
        <v>4020</v>
      </c>
      <c r="B10" s="600" t="s">
        <v>4652</v>
      </c>
      <c r="C10" s="433">
        <f>VLOOKUP(A10,'R&amp;E EXPORT'!A:F,6,FALSE)</f>
        <v>1634.96</v>
      </c>
      <c r="D10" s="433">
        <f>VLOOKUP(A10,'R&amp;E EXPORT'!A:F,4,FALSE)</f>
        <v>0</v>
      </c>
      <c r="E10" s="434">
        <v>0</v>
      </c>
      <c r="F10" s="592">
        <v>0</v>
      </c>
      <c r="G10" s="592">
        <f t="shared" si="0"/>
        <v>0</v>
      </c>
      <c r="H10" s="592">
        <v>0</v>
      </c>
      <c r="I10" s="592">
        <f t="shared" si="1"/>
        <v>0</v>
      </c>
      <c r="J10" s="599" t="e">
        <f t="shared" si="2"/>
        <v>#DIV/0!</v>
      </c>
      <c r="K10" s="577">
        <v>0</v>
      </c>
      <c r="M10" s="592">
        <f t="shared" si="3"/>
        <v>0</v>
      </c>
    </row>
    <row r="11" spans="1:14" ht="13.8" thickBot="1" x14ac:dyDescent="0.3">
      <c r="A11" s="580" t="s">
        <v>3152</v>
      </c>
      <c r="B11" s="601" t="s">
        <v>4653</v>
      </c>
      <c r="C11" s="293">
        <f>VLOOKUP(A11,'R&amp;E EXPORT'!A:F,6,FALSE)</f>
        <v>0</v>
      </c>
      <c r="D11" s="293">
        <f>VLOOKUP(A11,'R&amp;E EXPORT'!A:F,4,FALSE)</f>
        <v>0</v>
      </c>
      <c r="E11" s="435">
        <v>500</v>
      </c>
      <c r="F11" s="602">
        <v>0</v>
      </c>
      <c r="G11" s="602">
        <f t="shared" si="0"/>
        <v>500</v>
      </c>
      <c r="H11" s="602">
        <v>0</v>
      </c>
      <c r="I11" s="602">
        <f t="shared" si="1"/>
        <v>500</v>
      </c>
      <c r="J11" s="603">
        <f t="shared" si="2"/>
        <v>0</v>
      </c>
      <c r="K11" s="580">
        <v>500</v>
      </c>
      <c r="L11" s="580"/>
      <c r="M11" s="602">
        <f t="shared" si="3"/>
        <v>500</v>
      </c>
    </row>
    <row r="12" spans="1:14" x14ac:dyDescent="0.25">
      <c r="A12" s="577" t="s">
        <v>4012</v>
      </c>
      <c r="B12" s="592" t="s">
        <v>4011</v>
      </c>
      <c r="C12" s="604">
        <f t="shared" ref="C12:F12" si="4">SUM(C8:C11)</f>
        <v>31681.8</v>
      </c>
      <c r="D12" s="604">
        <f t="shared" si="4"/>
        <v>20785.07</v>
      </c>
      <c r="E12" s="434">
        <f t="shared" si="4"/>
        <v>30600</v>
      </c>
      <c r="F12" s="434">
        <f t="shared" si="4"/>
        <v>0</v>
      </c>
      <c r="G12" s="592">
        <f>SUM(G8:G11)</f>
        <v>30600</v>
      </c>
      <c r="H12" s="592">
        <f>SUM(H8:H11)</f>
        <v>19407.59</v>
      </c>
      <c r="I12" s="592">
        <f>SUM(I8:I11)</f>
        <v>11192.41</v>
      </c>
      <c r="J12" s="599">
        <f t="shared" ref="J12" si="5">SUM(H12/G12)</f>
        <v>0.63423496732026141</v>
      </c>
      <c r="K12" s="434">
        <f t="shared" ref="K12:L12" si="6">SUM(K8:K11)</f>
        <v>30600</v>
      </c>
      <c r="L12" s="434">
        <f t="shared" si="6"/>
        <v>0</v>
      </c>
      <c r="M12" s="592">
        <f>SUM(M8:M11)</f>
        <v>30600</v>
      </c>
    </row>
    <row r="13" spans="1:14" x14ac:dyDescent="0.25">
      <c r="C13" s="295"/>
      <c r="D13" s="295"/>
      <c r="E13" s="434"/>
    </row>
    <row r="14" spans="1:14" x14ac:dyDescent="0.25">
      <c r="A14" s="598" t="s">
        <v>174</v>
      </c>
      <c r="C14" s="295"/>
      <c r="D14" s="295"/>
      <c r="E14" s="434"/>
    </row>
    <row r="15" spans="1:14" x14ac:dyDescent="0.25">
      <c r="A15" s="577" t="s">
        <v>139</v>
      </c>
      <c r="B15" s="592" t="s">
        <v>4013</v>
      </c>
      <c r="C15" s="295"/>
      <c r="D15" s="295"/>
      <c r="E15" s="434">
        <v>31000</v>
      </c>
      <c r="K15" s="577">
        <v>31000</v>
      </c>
      <c r="M15" s="592">
        <f t="shared" ref="M15:M24" si="7">SUM(K15:L15)</f>
        <v>31000</v>
      </c>
    </row>
    <row r="16" spans="1:14" x14ac:dyDescent="0.25">
      <c r="B16" s="592" t="s">
        <v>4014</v>
      </c>
      <c r="C16" s="295"/>
      <c r="D16" s="295"/>
      <c r="E16" s="434">
        <v>12000</v>
      </c>
      <c r="K16" s="577">
        <v>12000</v>
      </c>
      <c r="M16" s="592">
        <f t="shared" si="7"/>
        <v>12000</v>
      </c>
    </row>
    <row r="17" spans="1:14" x14ac:dyDescent="0.25">
      <c r="B17" s="592" t="s">
        <v>4111</v>
      </c>
      <c r="C17" s="295"/>
      <c r="D17" s="295"/>
      <c r="E17" s="434">
        <v>42000</v>
      </c>
      <c r="K17" s="577">
        <v>48921.599999999999</v>
      </c>
      <c r="M17" s="592">
        <f t="shared" si="7"/>
        <v>48921.599999999999</v>
      </c>
    </row>
    <row r="18" spans="1:14" x14ac:dyDescent="0.25">
      <c r="B18" s="592" t="s">
        <v>4111</v>
      </c>
      <c r="C18" s="295"/>
      <c r="D18" s="295"/>
      <c r="E18" s="434">
        <v>38455.14</v>
      </c>
      <c r="K18" s="577">
        <v>44792.55</v>
      </c>
      <c r="M18" s="592">
        <f t="shared" si="7"/>
        <v>44792.55</v>
      </c>
    </row>
    <row r="19" spans="1:14" x14ac:dyDescent="0.25">
      <c r="B19" s="592" t="s">
        <v>4112</v>
      </c>
      <c r="C19" s="295"/>
      <c r="D19" s="295"/>
      <c r="E19" s="434">
        <v>32248.13</v>
      </c>
      <c r="K19" s="577">
        <v>36341.760000000002</v>
      </c>
      <c r="M19" s="592">
        <f t="shared" si="7"/>
        <v>36341.760000000002</v>
      </c>
    </row>
    <row r="20" spans="1:14" x14ac:dyDescent="0.25">
      <c r="B20" s="592" t="s">
        <v>294</v>
      </c>
      <c r="C20" s="295"/>
      <c r="D20" s="295"/>
      <c r="E20" s="434">
        <v>15717</v>
      </c>
      <c r="K20" s="577">
        <v>20280</v>
      </c>
      <c r="M20" s="592">
        <f t="shared" si="7"/>
        <v>20280</v>
      </c>
    </row>
    <row r="21" spans="1:14" x14ac:dyDescent="0.25">
      <c r="B21" s="592" t="s">
        <v>294</v>
      </c>
      <c r="C21" s="295"/>
      <c r="D21" s="295"/>
      <c r="E21" s="434">
        <v>15717</v>
      </c>
      <c r="K21" s="577">
        <v>16224</v>
      </c>
      <c r="M21" s="592">
        <f t="shared" si="7"/>
        <v>16224</v>
      </c>
    </row>
    <row r="22" spans="1:14" x14ac:dyDescent="0.25">
      <c r="B22" s="592" t="s">
        <v>284</v>
      </c>
      <c r="C22" s="295"/>
      <c r="D22" s="295"/>
      <c r="E22" s="434">
        <v>12600</v>
      </c>
      <c r="K22" s="577">
        <v>17580</v>
      </c>
      <c r="M22" s="592">
        <f t="shared" si="7"/>
        <v>17580</v>
      </c>
    </row>
    <row r="23" spans="1:14" x14ac:dyDescent="0.25">
      <c r="B23" s="592" t="s">
        <v>74</v>
      </c>
      <c r="C23" s="295"/>
      <c r="D23" s="295"/>
      <c r="E23" s="434">
        <v>1000</v>
      </c>
      <c r="K23" s="577">
        <v>1000</v>
      </c>
      <c r="M23" s="592">
        <f t="shared" si="7"/>
        <v>1000</v>
      </c>
    </row>
    <row r="24" spans="1:14" ht="13.8" thickBot="1" x14ac:dyDescent="0.3">
      <c r="A24" s="580"/>
      <c r="B24" s="602" t="s">
        <v>216</v>
      </c>
      <c r="C24" s="294"/>
      <c r="D24" s="294"/>
      <c r="E24" s="435">
        <v>2300</v>
      </c>
      <c r="F24" s="602"/>
      <c r="G24" s="602"/>
      <c r="H24" s="602"/>
      <c r="I24" s="602"/>
      <c r="J24" s="603"/>
      <c r="K24" s="580">
        <v>2300</v>
      </c>
      <c r="L24" s="580"/>
      <c r="M24" s="602">
        <f t="shared" si="7"/>
        <v>2300</v>
      </c>
    </row>
    <row r="25" spans="1:14" x14ac:dyDescent="0.25">
      <c r="A25" s="577" t="s">
        <v>3149</v>
      </c>
      <c r="B25" s="592" t="s">
        <v>4654</v>
      </c>
      <c r="C25" s="433">
        <f>VLOOKUP(A25,'R&amp;E EXPORT'!A:F,6,FALSE)</f>
        <v>184814.51</v>
      </c>
      <c r="D25" s="433">
        <f>VLOOKUP(A25,'R&amp;E EXPORT'!A:F,4,FALSE)</f>
        <v>148379.22</v>
      </c>
      <c r="E25" s="434">
        <f>SUM(E15:E24)</f>
        <v>203037.27</v>
      </c>
      <c r="F25" s="434">
        <f>SUM(F15:F24)</f>
        <v>0</v>
      </c>
      <c r="G25" s="592">
        <f>SUM(E25:F25)</f>
        <v>203037.27</v>
      </c>
      <c r="H25" s="592">
        <v>132758.06</v>
      </c>
      <c r="I25" s="592">
        <f>SUM(G25-H25)</f>
        <v>70279.209999999992</v>
      </c>
      <c r="J25" s="599">
        <f>SUM(H25/G25)</f>
        <v>0.65386054491374912</v>
      </c>
      <c r="K25" s="434">
        <f>SUM(K15:K24)</f>
        <v>230439.91000000003</v>
      </c>
      <c r="L25" s="434">
        <f t="shared" ref="L25:M25" si="8">SUM(L15:L24)</f>
        <v>0</v>
      </c>
      <c r="M25" s="434">
        <f t="shared" si="8"/>
        <v>230439.91000000003</v>
      </c>
      <c r="N25" s="577">
        <v>230439.91</v>
      </c>
    </row>
    <row r="26" spans="1:14" x14ac:dyDescent="0.25">
      <c r="A26" s="598"/>
      <c r="C26" s="295"/>
      <c r="D26" s="295"/>
      <c r="E26" s="434"/>
    </row>
    <row r="27" spans="1:14" x14ac:dyDescent="0.25">
      <c r="C27" s="295"/>
      <c r="D27" s="295"/>
      <c r="E27" s="434"/>
    </row>
    <row r="28" spans="1:14" x14ac:dyDescent="0.25">
      <c r="A28" s="577" t="s">
        <v>3140</v>
      </c>
      <c r="B28" s="600" t="s">
        <v>4655</v>
      </c>
      <c r="C28" s="433">
        <f>VLOOKUP(A28,'R&amp;E EXPORT'!A:F,6,FALSE)</f>
        <v>0</v>
      </c>
      <c r="D28" s="433">
        <f>VLOOKUP(A28,'R&amp;E EXPORT'!A:F,4,FALSE)</f>
        <v>0</v>
      </c>
      <c r="E28" s="434">
        <v>500</v>
      </c>
      <c r="F28" s="592">
        <v>0</v>
      </c>
      <c r="G28" s="592">
        <f>SUM(E28:F28)</f>
        <v>500</v>
      </c>
      <c r="H28" s="592">
        <v>236.49</v>
      </c>
      <c r="I28" s="592">
        <f t="shared" ref="I28:I42" si="9">SUM(G28-H28)</f>
        <v>263.51</v>
      </c>
      <c r="J28" s="599">
        <f t="shared" ref="J28:J42" si="10">SUM(H28/G28)</f>
        <v>0.47298000000000001</v>
      </c>
      <c r="K28" s="577">
        <v>500</v>
      </c>
      <c r="M28" s="592">
        <f t="shared" ref="M28:M42" si="11">SUM(K28:L28)</f>
        <v>500</v>
      </c>
    </row>
    <row r="29" spans="1:14" x14ac:dyDescent="0.25">
      <c r="A29" s="577" t="s">
        <v>3139</v>
      </c>
      <c r="B29" s="600" t="s">
        <v>4656</v>
      </c>
      <c r="C29" s="433">
        <f>VLOOKUP(A29,'R&amp;E EXPORT'!A:F,6,FALSE)</f>
        <v>500</v>
      </c>
      <c r="D29" s="433">
        <f>VLOOKUP(A29,'R&amp;E EXPORT'!A:F,4,FALSE)</f>
        <v>350</v>
      </c>
      <c r="E29" s="434">
        <v>655</v>
      </c>
      <c r="F29" s="592">
        <v>0</v>
      </c>
      <c r="G29" s="592">
        <f t="shared" ref="G29:G42" si="12">SUM(E29:F29)</f>
        <v>655</v>
      </c>
      <c r="H29" s="592">
        <v>0</v>
      </c>
      <c r="I29" s="592">
        <f t="shared" si="9"/>
        <v>655</v>
      </c>
      <c r="J29" s="599">
        <f t="shared" si="10"/>
        <v>0</v>
      </c>
      <c r="K29" s="577">
        <v>675</v>
      </c>
      <c r="M29" s="592">
        <f t="shared" si="11"/>
        <v>675</v>
      </c>
    </row>
    <row r="30" spans="1:14" x14ac:dyDescent="0.25">
      <c r="A30" s="577" t="s">
        <v>3137</v>
      </c>
      <c r="B30" s="600" t="s">
        <v>4657</v>
      </c>
      <c r="C30" s="433"/>
      <c r="D30" s="433"/>
      <c r="E30" s="434">
        <v>0</v>
      </c>
      <c r="F30" s="592">
        <v>0</v>
      </c>
      <c r="G30" s="592">
        <f t="shared" si="12"/>
        <v>0</v>
      </c>
      <c r="H30" s="592">
        <v>0</v>
      </c>
      <c r="I30" s="592">
        <f t="shared" si="9"/>
        <v>0</v>
      </c>
      <c r="J30" s="599" t="e">
        <f t="shared" si="10"/>
        <v>#DIV/0!</v>
      </c>
      <c r="K30" s="577">
        <v>0</v>
      </c>
      <c r="M30" s="592">
        <f t="shared" si="11"/>
        <v>0</v>
      </c>
    </row>
    <row r="31" spans="1:14" x14ac:dyDescent="0.25">
      <c r="A31" s="577" t="s">
        <v>3136</v>
      </c>
      <c r="B31" s="600" t="s">
        <v>4101</v>
      </c>
      <c r="C31" s="433">
        <f>VLOOKUP(A31,'R&amp;E EXPORT'!A:F,6,FALSE)</f>
        <v>1787.23</v>
      </c>
      <c r="D31" s="433">
        <f>VLOOKUP(A31,'R&amp;E EXPORT'!A:F,4,FALSE)</f>
        <v>1566.34</v>
      </c>
      <c r="E31" s="434">
        <v>2500</v>
      </c>
      <c r="F31" s="592">
        <v>0</v>
      </c>
      <c r="G31" s="592">
        <f t="shared" si="12"/>
        <v>2500</v>
      </c>
      <c r="H31" s="592">
        <v>1244.01</v>
      </c>
      <c r="I31" s="592">
        <f t="shared" si="9"/>
        <v>1255.99</v>
      </c>
      <c r="J31" s="599">
        <f t="shared" si="10"/>
        <v>0.49760399999999999</v>
      </c>
      <c r="K31" s="577">
        <v>2500</v>
      </c>
      <c r="M31" s="592">
        <f t="shared" si="11"/>
        <v>2500</v>
      </c>
    </row>
    <row r="32" spans="1:14" x14ac:dyDescent="0.25">
      <c r="A32" s="577" t="s">
        <v>3135</v>
      </c>
      <c r="B32" s="600" t="s">
        <v>4658</v>
      </c>
      <c r="C32" s="433">
        <f>VLOOKUP(A32,'R&amp;E EXPORT'!A:F,6,FALSE)</f>
        <v>3568.3</v>
      </c>
      <c r="D32" s="433">
        <f>VLOOKUP(A32,'R&amp;E EXPORT'!A:F,4,FALSE)</f>
        <v>373.37</v>
      </c>
      <c r="E32" s="434">
        <v>4500</v>
      </c>
      <c r="F32" s="592">
        <v>0</v>
      </c>
      <c r="G32" s="592">
        <f t="shared" si="12"/>
        <v>4500</v>
      </c>
      <c r="H32" s="592">
        <v>633.66</v>
      </c>
      <c r="I32" s="592">
        <f t="shared" si="9"/>
        <v>3866.34</v>
      </c>
      <c r="J32" s="599">
        <f t="shared" si="10"/>
        <v>0.14081333333333332</v>
      </c>
      <c r="K32" s="577">
        <v>4500</v>
      </c>
      <c r="M32" s="592">
        <f t="shared" si="11"/>
        <v>4500</v>
      </c>
    </row>
    <row r="33" spans="1:13" x14ac:dyDescent="0.25">
      <c r="A33" s="577" t="s">
        <v>3134</v>
      </c>
      <c r="B33" s="600" t="s">
        <v>4659</v>
      </c>
      <c r="C33" s="433">
        <f>VLOOKUP(A33,'R&amp;E EXPORT'!A:F,6,FALSE)</f>
        <v>0</v>
      </c>
      <c r="D33" s="433">
        <f>VLOOKUP(A33,'R&amp;E EXPORT'!A:F,4,FALSE)</f>
        <v>105.17</v>
      </c>
      <c r="E33" s="434">
        <v>500</v>
      </c>
      <c r="F33" s="592">
        <v>0</v>
      </c>
      <c r="G33" s="592">
        <f t="shared" si="12"/>
        <v>500</v>
      </c>
      <c r="H33" s="592">
        <v>0</v>
      </c>
      <c r="I33" s="592">
        <f t="shared" si="9"/>
        <v>500</v>
      </c>
      <c r="J33" s="599">
        <f t="shared" si="10"/>
        <v>0</v>
      </c>
      <c r="K33" s="577">
        <v>500</v>
      </c>
      <c r="M33" s="592">
        <f t="shared" si="11"/>
        <v>500</v>
      </c>
    </row>
    <row r="34" spans="1:13" x14ac:dyDescent="0.25">
      <c r="A34" s="577" t="s">
        <v>3133</v>
      </c>
      <c r="B34" s="600" t="s">
        <v>4660</v>
      </c>
      <c r="C34" s="433">
        <f>VLOOKUP(A34,'R&amp;E EXPORT'!A:F,6,FALSE)</f>
        <v>1206.1500000000001</v>
      </c>
      <c r="D34" s="433">
        <f>VLOOKUP(A34,'R&amp;E EXPORT'!A:F,4,FALSE)</f>
        <v>605.15</v>
      </c>
      <c r="E34" s="434">
        <v>1250</v>
      </c>
      <c r="F34" s="592">
        <v>0</v>
      </c>
      <c r="G34" s="592">
        <f t="shared" si="12"/>
        <v>1250</v>
      </c>
      <c r="H34" s="592">
        <v>1097.6500000000001</v>
      </c>
      <c r="I34" s="592">
        <f t="shared" si="9"/>
        <v>152.34999999999991</v>
      </c>
      <c r="J34" s="599">
        <f t="shared" si="10"/>
        <v>0.87812000000000012</v>
      </c>
      <c r="K34" s="577">
        <v>1250</v>
      </c>
      <c r="M34" s="592">
        <f t="shared" si="11"/>
        <v>1250</v>
      </c>
    </row>
    <row r="35" spans="1:13" x14ac:dyDescent="0.25">
      <c r="A35" s="577" t="s">
        <v>3132</v>
      </c>
      <c r="B35" s="600" t="s">
        <v>4661</v>
      </c>
      <c r="C35" s="433">
        <f>VLOOKUP(A35,'R&amp;E EXPORT'!A:F,6,FALSE)</f>
        <v>825</v>
      </c>
      <c r="D35" s="433">
        <f>VLOOKUP(A35,'R&amp;E EXPORT'!A:F,4,FALSE)</f>
        <v>675</v>
      </c>
      <c r="E35" s="434">
        <v>900</v>
      </c>
      <c r="F35" s="592">
        <v>0</v>
      </c>
      <c r="G35" s="592">
        <f t="shared" si="12"/>
        <v>900</v>
      </c>
      <c r="H35" s="592">
        <v>525</v>
      </c>
      <c r="I35" s="592">
        <f t="shared" si="9"/>
        <v>375</v>
      </c>
      <c r="J35" s="599">
        <f t="shared" si="10"/>
        <v>0.58333333333333337</v>
      </c>
      <c r="K35" s="577">
        <v>900</v>
      </c>
      <c r="M35" s="592">
        <f t="shared" si="11"/>
        <v>900</v>
      </c>
    </row>
    <row r="36" spans="1:13" x14ac:dyDescent="0.25">
      <c r="A36" s="577" t="s">
        <v>3131</v>
      </c>
      <c r="B36" s="600" t="s">
        <v>4662</v>
      </c>
      <c r="C36" s="433">
        <f>VLOOKUP(A36,'R&amp;E EXPORT'!A:F,6,FALSE)</f>
        <v>190</v>
      </c>
      <c r="D36" s="433">
        <f>VLOOKUP(A36,'R&amp;E EXPORT'!A:F,4,FALSE)</f>
        <v>190</v>
      </c>
      <c r="E36" s="434">
        <v>2000</v>
      </c>
      <c r="F36" s="592">
        <v>0</v>
      </c>
      <c r="G36" s="592">
        <f t="shared" si="12"/>
        <v>2000</v>
      </c>
      <c r="H36" s="592">
        <v>2039.27</v>
      </c>
      <c r="I36" s="592">
        <f t="shared" si="9"/>
        <v>-39.269999999999982</v>
      </c>
      <c r="J36" s="599">
        <f t="shared" si="10"/>
        <v>1.0196350000000001</v>
      </c>
      <c r="K36" s="577">
        <v>2000</v>
      </c>
      <c r="M36" s="592">
        <f t="shared" si="11"/>
        <v>2000</v>
      </c>
    </row>
    <row r="37" spans="1:13" x14ac:dyDescent="0.25">
      <c r="A37" s="577" t="s">
        <v>3130</v>
      </c>
      <c r="B37" s="600" t="s">
        <v>4663</v>
      </c>
      <c r="C37" s="433">
        <f>VLOOKUP(A37,'R&amp;E EXPORT'!A:F,6,FALSE)</f>
        <v>3331.05</v>
      </c>
      <c r="D37" s="433">
        <f>VLOOKUP(A37,'R&amp;E EXPORT'!A:F,4,FALSE)</f>
        <v>2257.02</v>
      </c>
      <c r="E37" s="434">
        <v>3009.36</v>
      </c>
      <c r="F37" s="592">
        <v>0</v>
      </c>
      <c r="G37" s="592">
        <f t="shared" si="12"/>
        <v>3009.36</v>
      </c>
      <c r="H37" s="592">
        <v>2027.43</v>
      </c>
      <c r="I37" s="592">
        <f t="shared" si="9"/>
        <v>981.93000000000006</v>
      </c>
      <c r="J37" s="599">
        <f t="shared" si="10"/>
        <v>0.67370803094345644</v>
      </c>
      <c r="K37" s="577">
        <v>3009.36</v>
      </c>
      <c r="M37" s="592">
        <f t="shared" si="11"/>
        <v>3009.36</v>
      </c>
    </row>
    <row r="38" spans="1:13" x14ac:dyDescent="0.25">
      <c r="A38" s="577" t="s">
        <v>3127</v>
      </c>
      <c r="B38" s="600" t="s">
        <v>4664</v>
      </c>
      <c r="C38" s="433">
        <f>VLOOKUP(A38,'R&amp;E EXPORT'!A:F,6,FALSE)</f>
        <v>0</v>
      </c>
      <c r="D38" s="433">
        <f>VLOOKUP(A38,'R&amp;E EXPORT'!A:F,4,FALSE)</f>
        <v>300</v>
      </c>
      <c r="E38" s="434">
        <v>1000</v>
      </c>
      <c r="F38" s="592">
        <v>0</v>
      </c>
      <c r="G38" s="592">
        <f t="shared" si="12"/>
        <v>1000</v>
      </c>
      <c r="H38" s="592">
        <v>247.36</v>
      </c>
      <c r="I38" s="592">
        <f t="shared" si="9"/>
        <v>752.64</v>
      </c>
      <c r="J38" s="599">
        <f t="shared" si="10"/>
        <v>0.24736000000000002</v>
      </c>
      <c r="K38" s="577">
        <v>1000</v>
      </c>
      <c r="M38" s="592">
        <f t="shared" si="11"/>
        <v>1000</v>
      </c>
    </row>
    <row r="39" spans="1:13" x14ac:dyDescent="0.25">
      <c r="A39" s="577" t="s">
        <v>3126</v>
      </c>
      <c r="B39" s="600" t="s">
        <v>4665</v>
      </c>
      <c r="C39" s="433">
        <f>VLOOKUP(A39,'R&amp;E EXPORT'!A:F,6,FALSE)</f>
        <v>0</v>
      </c>
      <c r="D39" s="433">
        <f>VLOOKUP(A39,'R&amp;E EXPORT'!A:F,4,FALSE)</f>
        <v>0</v>
      </c>
      <c r="E39" s="434">
        <v>200</v>
      </c>
      <c r="F39" s="592">
        <v>0</v>
      </c>
      <c r="G39" s="592">
        <f t="shared" si="12"/>
        <v>200</v>
      </c>
      <c r="H39" s="592">
        <v>0</v>
      </c>
      <c r="I39" s="592">
        <f t="shared" si="9"/>
        <v>200</v>
      </c>
      <c r="J39" s="599">
        <f t="shared" si="10"/>
        <v>0</v>
      </c>
      <c r="K39" s="577">
        <v>200</v>
      </c>
      <c r="M39" s="592">
        <f t="shared" si="11"/>
        <v>200</v>
      </c>
    </row>
    <row r="40" spans="1:13" x14ac:dyDescent="0.25">
      <c r="A40" s="577" t="s">
        <v>3125</v>
      </c>
      <c r="B40" s="600" t="s">
        <v>4666</v>
      </c>
      <c r="C40" s="433">
        <f>VLOOKUP(A40,'R&amp;E EXPORT'!A:F,6,FALSE)</f>
        <v>0</v>
      </c>
      <c r="D40" s="433">
        <f>VLOOKUP(A40,'R&amp;E EXPORT'!A:F,4,FALSE)</f>
        <v>89.25</v>
      </c>
      <c r="E40" s="434">
        <v>300</v>
      </c>
      <c r="F40" s="592">
        <v>0</v>
      </c>
      <c r="G40" s="592">
        <f t="shared" si="12"/>
        <v>300</v>
      </c>
      <c r="H40" s="592">
        <v>0</v>
      </c>
      <c r="I40" s="592">
        <f t="shared" si="9"/>
        <v>300</v>
      </c>
      <c r="J40" s="599">
        <f t="shared" si="10"/>
        <v>0</v>
      </c>
      <c r="K40" s="577">
        <v>1000</v>
      </c>
      <c r="M40" s="592">
        <f t="shared" si="11"/>
        <v>1000</v>
      </c>
    </row>
    <row r="41" spans="1:13" x14ac:dyDescent="0.25">
      <c r="A41" s="577" t="s">
        <v>3124</v>
      </c>
      <c r="B41" s="600" t="s">
        <v>4051</v>
      </c>
      <c r="C41" s="433">
        <f>VLOOKUP(A41,'R&amp;E EXPORT'!A:F,6,FALSE)</f>
        <v>1650</v>
      </c>
      <c r="D41" s="433">
        <f>VLOOKUP(A41,'R&amp;E EXPORT'!A:F,4,FALSE)</f>
        <v>1650</v>
      </c>
      <c r="E41" s="434">
        <v>1650</v>
      </c>
      <c r="F41" s="592">
        <v>0</v>
      </c>
      <c r="G41" s="592">
        <f t="shared" si="12"/>
        <v>1650</v>
      </c>
      <c r="H41" s="592">
        <v>1650</v>
      </c>
      <c r="I41" s="592">
        <f t="shared" si="9"/>
        <v>0</v>
      </c>
      <c r="J41" s="599">
        <f t="shared" si="10"/>
        <v>1</v>
      </c>
      <c r="K41" s="577">
        <v>1650</v>
      </c>
      <c r="M41" s="592">
        <f t="shared" si="11"/>
        <v>1650</v>
      </c>
    </row>
    <row r="42" spans="1:13" ht="13.8" thickBot="1" x14ac:dyDescent="0.3">
      <c r="A42" s="580" t="s">
        <v>3123</v>
      </c>
      <c r="B42" s="601" t="s">
        <v>4667</v>
      </c>
      <c r="C42" s="293">
        <f>VLOOKUP(A42,'R&amp;E EXPORT'!A:F,6,FALSE)</f>
        <v>1854.81</v>
      </c>
      <c r="D42" s="293">
        <f>VLOOKUP(A42,'R&amp;E EXPORT'!A:F,4,FALSE)</f>
        <v>1707.04</v>
      </c>
      <c r="E42" s="435">
        <v>2000</v>
      </c>
      <c r="F42" s="602">
        <v>0</v>
      </c>
      <c r="G42" s="602">
        <f t="shared" si="12"/>
        <v>2000</v>
      </c>
      <c r="H42" s="602">
        <v>441.65</v>
      </c>
      <c r="I42" s="602">
        <f t="shared" si="9"/>
        <v>1558.35</v>
      </c>
      <c r="J42" s="603">
        <f t="shared" si="10"/>
        <v>0.22082499999999999</v>
      </c>
      <c r="K42" s="580">
        <v>2000</v>
      </c>
      <c r="L42" s="580"/>
      <c r="M42" s="602">
        <f t="shared" si="11"/>
        <v>2000</v>
      </c>
    </row>
    <row r="43" spans="1:13" x14ac:dyDescent="0.25">
      <c r="A43" s="577" t="s">
        <v>260</v>
      </c>
      <c r="B43" s="592" t="s">
        <v>229</v>
      </c>
      <c r="C43" s="295">
        <f>SUM(C28:C42)</f>
        <v>14912.539999999999</v>
      </c>
      <c r="D43" s="295">
        <f>SUM(D28:D42)</f>
        <v>9868.34</v>
      </c>
      <c r="E43" s="434">
        <f>SUM(E28:E42)</f>
        <v>20964.36</v>
      </c>
      <c r="F43" s="434">
        <f>SUM(F28:F42)</f>
        <v>0</v>
      </c>
      <c r="G43" s="434">
        <f>SUM(G28:G42)</f>
        <v>20964.36</v>
      </c>
      <c r="H43" s="434">
        <f t="shared" ref="H43:M43" si="13">SUM(H28:H42)</f>
        <v>10142.519999999999</v>
      </c>
      <c r="I43" s="434">
        <f t="shared" si="13"/>
        <v>10821.84</v>
      </c>
      <c r="J43" s="599">
        <f>SUM(H43/G43)</f>
        <v>0.48379821754635</v>
      </c>
      <c r="K43" s="434">
        <f t="shared" si="13"/>
        <v>21684.36</v>
      </c>
      <c r="L43" s="434">
        <f t="shared" si="13"/>
        <v>0</v>
      </c>
      <c r="M43" s="434">
        <f t="shared" si="13"/>
        <v>21684.36</v>
      </c>
    </row>
    <row r="44" spans="1:13" x14ac:dyDescent="0.25">
      <c r="C44" s="295"/>
      <c r="D44" s="295"/>
      <c r="E44" s="434"/>
    </row>
    <row r="45" spans="1:13" ht="13.8" thickBot="1" x14ac:dyDescent="0.3">
      <c r="A45" s="605" t="s">
        <v>3996</v>
      </c>
      <c r="B45" s="606" t="s">
        <v>224</v>
      </c>
      <c r="C45" s="437">
        <f>SUM(C25+C43)</f>
        <v>199727.05000000002</v>
      </c>
      <c r="D45" s="437">
        <f>SUM(D25+D43)</f>
        <v>158247.56</v>
      </c>
      <c r="E45" s="438">
        <f t="shared" ref="E45:M45" si="14">SUM(E25+E43)</f>
        <v>224001.63</v>
      </c>
      <c r="F45" s="438">
        <f t="shared" si="14"/>
        <v>0</v>
      </c>
      <c r="G45" s="438">
        <f t="shared" si="14"/>
        <v>224001.63</v>
      </c>
      <c r="H45" s="438">
        <f t="shared" si="14"/>
        <v>142900.57999999999</v>
      </c>
      <c r="I45" s="438">
        <f t="shared" si="14"/>
        <v>81101.049999999988</v>
      </c>
      <c r="J45" s="607">
        <f t="shared" ref="J45" si="15">SUM(H45/G45)</f>
        <v>0.63794437567262341</v>
      </c>
      <c r="K45" s="438">
        <f t="shared" si="14"/>
        <v>252124.27000000002</v>
      </c>
      <c r="L45" s="438">
        <f t="shared" si="14"/>
        <v>0</v>
      </c>
      <c r="M45" s="438">
        <f t="shared" si="14"/>
        <v>252124.27000000002</v>
      </c>
    </row>
    <row r="46" spans="1:13" x14ac:dyDescent="0.25">
      <c r="C46" s="295"/>
      <c r="D46" s="295"/>
      <c r="E46" s="434"/>
    </row>
    <row r="47" spans="1:13" x14ac:dyDescent="0.25">
      <c r="A47" s="598" t="s">
        <v>134</v>
      </c>
      <c r="C47" s="295"/>
      <c r="D47" s="295"/>
      <c r="E47" s="434"/>
    </row>
    <row r="48" spans="1:13" x14ac:dyDescent="0.25">
      <c r="A48" s="598" t="s">
        <v>140</v>
      </c>
      <c r="B48" s="592" t="s">
        <v>4113</v>
      </c>
      <c r="C48" s="295"/>
      <c r="D48" s="295"/>
      <c r="E48" s="434">
        <v>18000</v>
      </c>
      <c r="K48" s="577">
        <v>18000</v>
      </c>
      <c r="M48" s="592">
        <f t="shared" ref="M48:M49" si="16">SUM(K48:L48)</f>
        <v>18000</v>
      </c>
    </row>
    <row r="49" spans="1:14" ht="13.8" thickBot="1" x14ac:dyDescent="0.3">
      <c r="A49" s="608"/>
      <c r="B49" s="602" t="s">
        <v>4114</v>
      </c>
      <c r="C49" s="294"/>
      <c r="D49" s="294"/>
      <c r="E49" s="435">
        <v>16224</v>
      </c>
      <c r="F49" s="602"/>
      <c r="G49" s="602"/>
      <c r="H49" s="602"/>
      <c r="I49" s="602"/>
      <c r="J49" s="603"/>
      <c r="K49" s="580">
        <v>16224</v>
      </c>
      <c r="L49" s="580"/>
      <c r="M49" s="602">
        <f t="shared" si="16"/>
        <v>16224</v>
      </c>
    </row>
    <row r="50" spans="1:14" ht="13.8" thickBot="1" x14ac:dyDescent="0.3">
      <c r="A50" s="577" t="s">
        <v>3120</v>
      </c>
      <c r="B50" s="600" t="s">
        <v>4668</v>
      </c>
      <c r="C50" s="286">
        <f>VLOOKUP(A50,'R&amp;E EXPORT'!A:F,6,FALSE)</f>
        <v>31960.06</v>
      </c>
      <c r="D50" s="286">
        <f>VLOOKUP(A50,'R&amp;E EXPORT'!A:F,4,FALSE)</f>
        <v>21965.58</v>
      </c>
      <c r="E50" s="438">
        <f t="shared" ref="E50" si="17">SUM(E30+E48)</f>
        <v>18000</v>
      </c>
      <c r="F50" s="434">
        <f t="shared" ref="F50" si="18">SUM(F48:F49)</f>
        <v>0</v>
      </c>
      <c r="G50" s="592">
        <f t="shared" ref="G50" si="19">SUM(E50:F50)</f>
        <v>18000</v>
      </c>
      <c r="H50" s="434">
        <v>19871.86</v>
      </c>
      <c r="I50" s="592">
        <f t="shared" ref="I50" si="20">SUM(G50-H50)</f>
        <v>-1871.8600000000006</v>
      </c>
      <c r="J50" s="599">
        <f t="shared" ref="J50" si="21">SUM(H50/G50)</f>
        <v>1.1039922222222223</v>
      </c>
      <c r="K50" s="434">
        <f t="shared" ref="K50:M50" si="22">SUM(K30+K48)</f>
        <v>18000</v>
      </c>
      <c r="L50" s="434">
        <f t="shared" si="22"/>
        <v>0</v>
      </c>
      <c r="M50" s="434">
        <f t="shared" si="22"/>
        <v>18000</v>
      </c>
      <c r="N50" s="577">
        <v>18000</v>
      </c>
    </row>
    <row r="51" spans="1:14" ht="13.8" thickTop="1" x14ac:dyDescent="0.25">
      <c r="C51" s="295"/>
      <c r="D51" s="295"/>
      <c r="E51" s="434"/>
    </row>
    <row r="52" spans="1:14" ht="13.8" thickBot="1" x14ac:dyDescent="0.3">
      <c r="A52" s="580" t="s">
        <v>3118</v>
      </c>
      <c r="B52" s="601" t="s">
        <v>188</v>
      </c>
      <c r="C52" s="293">
        <f>VLOOKUP(A52,'R&amp;E EXPORT'!A:F,6,FALSE)</f>
        <v>0</v>
      </c>
      <c r="D52" s="293">
        <f>VLOOKUP(A52,'R&amp;E EXPORT'!A:F,4,FALSE)</f>
        <v>0</v>
      </c>
      <c r="E52" s="435">
        <v>2000</v>
      </c>
      <c r="F52" s="435">
        <f t="shared" ref="F52" si="23">SUM(F50:F51)</f>
        <v>0</v>
      </c>
      <c r="G52" s="602">
        <f t="shared" ref="G52" si="24">SUM(E52:F52)</f>
        <v>2000</v>
      </c>
      <c r="H52" s="435">
        <v>0</v>
      </c>
      <c r="I52" s="602">
        <f t="shared" ref="I52" si="25">SUM(G52-H52)</f>
        <v>2000</v>
      </c>
      <c r="J52" s="603">
        <f t="shared" ref="J52:J53" si="26">SUM(H52/G52)</f>
        <v>0</v>
      </c>
      <c r="K52" s="580">
        <v>2000</v>
      </c>
      <c r="L52" s="580"/>
      <c r="M52" s="602">
        <f t="shared" ref="M52" si="27">SUM(K52:L52)</f>
        <v>2000</v>
      </c>
    </row>
    <row r="53" spans="1:14" x14ac:dyDescent="0.25">
      <c r="A53" s="577" t="s">
        <v>261</v>
      </c>
      <c r="B53" s="592" t="s">
        <v>225</v>
      </c>
      <c r="C53" s="295">
        <f t="shared" ref="C53:M53" si="28">SUM(C52)</f>
        <v>0</v>
      </c>
      <c r="D53" s="295">
        <f t="shared" si="28"/>
        <v>0</v>
      </c>
      <c r="E53" s="434">
        <f t="shared" si="28"/>
        <v>2000</v>
      </c>
      <c r="F53" s="434">
        <f t="shared" si="28"/>
        <v>0</v>
      </c>
      <c r="G53" s="434">
        <f t="shared" si="28"/>
        <v>2000</v>
      </c>
      <c r="H53" s="434">
        <f t="shared" si="28"/>
        <v>0</v>
      </c>
      <c r="I53" s="434">
        <f t="shared" si="28"/>
        <v>2000</v>
      </c>
      <c r="J53" s="599">
        <f t="shared" si="26"/>
        <v>0</v>
      </c>
      <c r="K53" s="434">
        <f t="shared" si="28"/>
        <v>2000</v>
      </c>
      <c r="L53" s="434">
        <f t="shared" si="28"/>
        <v>0</v>
      </c>
      <c r="M53" s="434">
        <f t="shared" si="28"/>
        <v>2000</v>
      </c>
    </row>
    <row r="54" spans="1:14" x14ac:dyDescent="0.25">
      <c r="C54" s="295"/>
      <c r="D54" s="295"/>
      <c r="E54" s="434"/>
    </row>
    <row r="55" spans="1:14" x14ac:dyDescent="0.25">
      <c r="A55" s="577" t="s">
        <v>3116</v>
      </c>
      <c r="B55" s="600" t="s">
        <v>4669</v>
      </c>
      <c r="C55" s="433">
        <f>VLOOKUP(A55,'R&amp;E EXPORT'!A:F,6,FALSE)</f>
        <v>843.47</v>
      </c>
      <c r="D55" s="433">
        <f>VLOOKUP(A55,'R&amp;E EXPORT'!A:F,4,FALSE)</f>
        <v>828.99</v>
      </c>
      <c r="E55" s="434">
        <v>750</v>
      </c>
      <c r="F55" s="592">
        <v>0</v>
      </c>
      <c r="G55" s="592">
        <f>SUM(E55:F55)</f>
        <v>750</v>
      </c>
      <c r="H55" s="592">
        <v>1172.45</v>
      </c>
      <c r="I55" s="592">
        <f t="shared" ref="I55:I59" si="29">SUM(G55-H55)</f>
        <v>-422.45000000000005</v>
      </c>
      <c r="J55" s="599">
        <f t="shared" ref="J55:J59" si="30">SUM(H55/G55)</f>
        <v>1.5632666666666668</v>
      </c>
      <c r="K55" s="577">
        <v>750</v>
      </c>
      <c r="M55" s="592">
        <f t="shared" ref="M55:M59" si="31">SUM(K55:L55)</f>
        <v>750</v>
      </c>
    </row>
    <row r="56" spans="1:14" x14ac:dyDescent="0.25">
      <c r="A56" s="577" t="s">
        <v>3115</v>
      </c>
      <c r="B56" s="600" t="s">
        <v>4101</v>
      </c>
      <c r="C56" s="433">
        <f>VLOOKUP(A56,'R&amp;E EXPORT'!A:F,6,FALSE)</f>
        <v>137.93</v>
      </c>
      <c r="D56" s="433">
        <f>VLOOKUP(A56,'R&amp;E EXPORT'!A:F,4,FALSE)</f>
        <v>0</v>
      </c>
      <c r="E56" s="434">
        <v>100</v>
      </c>
      <c r="F56" s="592">
        <v>0</v>
      </c>
      <c r="G56" s="592">
        <f t="shared" ref="G56:G59" si="32">SUM(E56:F56)</f>
        <v>100</v>
      </c>
      <c r="H56" s="592">
        <v>0</v>
      </c>
      <c r="I56" s="592">
        <f t="shared" si="29"/>
        <v>100</v>
      </c>
      <c r="J56" s="599">
        <f t="shared" si="30"/>
        <v>0</v>
      </c>
      <c r="K56" s="577">
        <v>150</v>
      </c>
      <c r="M56" s="592">
        <f t="shared" si="31"/>
        <v>150</v>
      </c>
    </row>
    <row r="57" spans="1:14" x14ac:dyDescent="0.25">
      <c r="A57" s="577" t="s">
        <v>3114</v>
      </c>
      <c r="B57" s="600" t="s">
        <v>4670</v>
      </c>
      <c r="C57" s="433">
        <f>VLOOKUP(A57,'R&amp;E EXPORT'!A:F,6,FALSE)</f>
        <v>395.23</v>
      </c>
      <c r="D57" s="433">
        <v>200.38</v>
      </c>
      <c r="E57" s="434">
        <v>267.17</v>
      </c>
      <c r="F57" s="592">
        <v>0</v>
      </c>
      <c r="G57" s="592">
        <f t="shared" si="32"/>
        <v>267.17</v>
      </c>
      <c r="H57" s="592">
        <v>205.66</v>
      </c>
      <c r="I57" s="592">
        <f t="shared" si="29"/>
        <v>61.510000000000019</v>
      </c>
      <c r="J57" s="599">
        <f t="shared" si="30"/>
        <v>0.76977205524572367</v>
      </c>
      <c r="K57" s="577">
        <v>250</v>
      </c>
      <c r="M57" s="592">
        <f t="shared" si="31"/>
        <v>250</v>
      </c>
    </row>
    <row r="58" spans="1:14" x14ac:dyDescent="0.25">
      <c r="A58" s="577" t="s">
        <v>4019</v>
      </c>
      <c r="B58" s="600" t="s">
        <v>4652</v>
      </c>
      <c r="C58" s="433">
        <f>VLOOKUP(A58,'R&amp;E EXPORT'!A:F,6,FALSE)</f>
        <v>829.01</v>
      </c>
      <c r="D58" s="433">
        <f>VLOOKUP(A58,'R&amp;E EXPORT'!A:F,4,FALSE)</f>
        <v>623.1</v>
      </c>
      <c r="E58" s="434">
        <v>831</v>
      </c>
      <c r="F58" s="592">
        <v>0</v>
      </c>
      <c r="G58" s="592">
        <f t="shared" si="32"/>
        <v>831</v>
      </c>
      <c r="H58" s="592">
        <v>553.71</v>
      </c>
      <c r="I58" s="592">
        <f t="shared" si="29"/>
        <v>277.28999999999996</v>
      </c>
      <c r="J58" s="599">
        <f t="shared" si="30"/>
        <v>0.66631768953068593</v>
      </c>
      <c r="K58" s="577">
        <v>900</v>
      </c>
      <c r="M58" s="592">
        <f t="shared" si="31"/>
        <v>900</v>
      </c>
    </row>
    <row r="59" spans="1:14" ht="13.8" thickBot="1" x14ac:dyDescent="0.3">
      <c r="A59" s="580" t="s">
        <v>3113</v>
      </c>
      <c r="B59" s="601" t="s">
        <v>5392</v>
      </c>
      <c r="C59" s="293">
        <f>VLOOKUP(A59,'R&amp;E EXPORT'!A:F,6,FALSE)</f>
        <v>401.8</v>
      </c>
      <c r="D59" s="293">
        <f>VLOOKUP(A59,'R&amp;E EXPORT'!A:F,4,FALSE)</f>
        <v>413.56</v>
      </c>
      <c r="E59" s="435">
        <v>600</v>
      </c>
      <c r="F59" s="602">
        <v>0</v>
      </c>
      <c r="G59" s="602">
        <f t="shared" si="32"/>
        <v>600</v>
      </c>
      <c r="H59" s="602">
        <v>434.13</v>
      </c>
      <c r="I59" s="602">
        <f t="shared" si="29"/>
        <v>165.87</v>
      </c>
      <c r="J59" s="603">
        <f t="shared" si="30"/>
        <v>0.72355000000000003</v>
      </c>
      <c r="K59" s="580">
        <v>1600</v>
      </c>
      <c r="L59" s="580"/>
      <c r="M59" s="602">
        <f t="shared" si="31"/>
        <v>1600</v>
      </c>
    </row>
    <row r="60" spans="1:14" x14ac:dyDescent="0.25">
      <c r="A60" s="577" t="s">
        <v>262</v>
      </c>
      <c r="B60" s="592" t="s">
        <v>229</v>
      </c>
      <c r="C60" s="295">
        <f>SUM(C55:C59)</f>
        <v>2607.4400000000005</v>
      </c>
      <c r="D60" s="295">
        <f>SUM(D55:D59)</f>
        <v>2066.0299999999997</v>
      </c>
      <c r="E60" s="434">
        <f>SUM(E55:E59)</f>
        <v>2548.17</v>
      </c>
      <c r="F60" s="434">
        <f t="shared" ref="F60:M60" si="33">SUM(F55:F59)</f>
        <v>0</v>
      </c>
      <c r="G60" s="434">
        <f t="shared" si="33"/>
        <v>2548.17</v>
      </c>
      <c r="H60" s="434">
        <f t="shared" si="33"/>
        <v>2365.9500000000003</v>
      </c>
      <c r="I60" s="434">
        <f t="shared" si="33"/>
        <v>182.21999999999991</v>
      </c>
      <c r="J60" s="599">
        <f t="shared" ref="J60:J62" si="34">SUM(H60/G60)</f>
        <v>0.92848985742709478</v>
      </c>
      <c r="K60" s="434">
        <f t="shared" si="33"/>
        <v>3650</v>
      </c>
      <c r="L60" s="434">
        <f t="shared" si="33"/>
        <v>0</v>
      </c>
      <c r="M60" s="434">
        <f t="shared" si="33"/>
        <v>3650</v>
      </c>
    </row>
    <row r="61" spans="1:14" x14ac:dyDescent="0.25">
      <c r="C61" s="295"/>
      <c r="D61" s="295"/>
      <c r="E61" s="434"/>
      <c r="J61" s="592"/>
    </row>
    <row r="62" spans="1:14" ht="13.8" thickBot="1" x14ac:dyDescent="0.3">
      <c r="A62" s="605" t="s">
        <v>3993</v>
      </c>
      <c r="B62" s="606" t="s">
        <v>227</v>
      </c>
      <c r="C62" s="437">
        <f>SUM(C50+C53+C60)</f>
        <v>34567.5</v>
      </c>
      <c r="D62" s="437">
        <f>SUM(D50+D53+D60)</f>
        <v>24031.61</v>
      </c>
      <c r="E62" s="438">
        <f>E60+E53+E50</f>
        <v>22548.17</v>
      </c>
      <c r="F62" s="438">
        <f t="shared" ref="F62:M62" si="35">F60+F53+F50</f>
        <v>0</v>
      </c>
      <c r="G62" s="438">
        <f t="shared" si="35"/>
        <v>22548.17</v>
      </c>
      <c r="H62" s="438">
        <f t="shared" si="35"/>
        <v>22237.81</v>
      </c>
      <c r="I62" s="438">
        <f t="shared" si="35"/>
        <v>310.35999999999922</v>
      </c>
      <c r="J62" s="607">
        <f t="shared" si="34"/>
        <v>0.98623569008039247</v>
      </c>
      <c r="K62" s="438">
        <f t="shared" si="35"/>
        <v>23650</v>
      </c>
      <c r="L62" s="438">
        <f t="shared" si="35"/>
        <v>0</v>
      </c>
      <c r="M62" s="438">
        <f t="shared" si="35"/>
        <v>23650</v>
      </c>
    </row>
    <row r="63" spans="1:14" x14ac:dyDescent="0.25">
      <c r="C63" s="295"/>
      <c r="D63" s="295"/>
      <c r="E63" s="434"/>
    </row>
    <row r="64" spans="1:14" x14ac:dyDescent="0.25">
      <c r="A64" s="598" t="s">
        <v>212</v>
      </c>
      <c r="C64" s="295"/>
      <c r="D64" s="295"/>
      <c r="E64" s="434"/>
    </row>
    <row r="65" spans="1:14" ht="13.8" thickBot="1" x14ac:dyDescent="0.3">
      <c r="A65" s="580" t="s">
        <v>3109</v>
      </c>
      <c r="B65" s="601" t="s">
        <v>4672</v>
      </c>
      <c r="C65" s="293">
        <f>VLOOKUP(A65,'R&amp;E EXPORT'!A:F,6,FALSE)</f>
        <v>37504</v>
      </c>
      <c r="D65" s="293">
        <f>VLOOKUP(A65,'R&amp;E EXPORT'!A:F,4,FALSE)</f>
        <v>12500</v>
      </c>
      <c r="E65" s="435">
        <v>35000</v>
      </c>
      <c r="F65" s="602">
        <v>0</v>
      </c>
      <c r="G65" s="602">
        <f>SUM(E65:F65)</f>
        <v>35000</v>
      </c>
      <c r="H65" s="602">
        <v>39850</v>
      </c>
      <c r="I65" s="602">
        <f t="shared" ref="I65" si="36">SUM(G65-H65)</f>
        <v>-4850</v>
      </c>
      <c r="J65" s="603">
        <f t="shared" ref="J65:J66" si="37">SUM(H65/G65)</f>
        <v>1.1385714285714286</v>
      </c>
      <c r="K65" s="580">
        <v>50000</v>
      </c>
      <c r="L65" s="580"/>
      <c r="M65" s="602">
        <f t="shared" ref="M65" si="38">SUM(K65:L65)</f>
        <v>50000</v>
      </c>
    </row>
    <row r="66" spans="1:14" x14ac:dyDescent="0.25">
      <c r="A66" s="577" t="s">
        <v>213</v>
      </c>
      <c r="B66" s="592" t="s">
        <v>228</v>
      </c>
      <c r="C66" s="295">
        <f t="shared" ref="C66" si="39">SUM(C65)</f>
        <v>37504</v>
      </c>
      <c r="D66" s="295">
        <f>SUM(D65)</f>
        <v>12500</v>
      </c>
      <c r="E66" s="434">
        <f>E65</f>
        <v>35000</v>
      </c>
      <c r="F66" s="434">
        <f t="shared" ref="F66:M66" si="40">F65</f>
        <v>0</v>
      </c>
      <c r="G66" s="434">
        <f t="shared" si="40"/>
        <v>35000</v>
      </c>
      <c r="H66" s="434">
        <f t="shared" si="40"/>
        <v>39850</v>
      </c>
      <c r="I66" s="434">
        <f t="shared" si="40"/>
        <v>-4850</v>
      </c>
      <c r="J66" s="599">
        <f t="shared" si="37"/>
        <v>1.1385714285714286</v>
      </c>
      <c r="K66" s="434">
        <f t="shared" si="40"/>
        <v>50000</v>
      </c>
      <c r="L66" s="434">
        <f t="shared" si="40"/>
        <v>0</v>
      </c>
      <c r="M66" s="434">
        <f t="shared" si="40"/>
        <v>50000</v>
      </c>
    </row>
    <row r="67" spans="1:14" x14ac:dyDescent="0.25">
      <c r="C67" s="295"/>
      <c r="D67" s="295"/>
      <c r="E67" s="434"/>
    </row>
    <row r="68" spans="1:14" x14ac:dyDescent="0.25">
      <c r="A68" s="598" t="s">
        <v>175</v>
      </c>
      <c r="C68" s="295"/>
      <c r="D68" s="295"/>
      <c r="E68" s="434"/>
    </row>
    <row r="69" spans="1:14" x14ac:dyDescent="0.25">
      <c r="A69" s="577" t="s">
        <v>141</v>
      </c>
      <c r="B69" s="592" t="s">
        <v>157</v>
      </c>
      <c r="C69" s="295"/>
      <c r="D69" s="295"/>
      <c r="E69" s="434">
        <f>50000*1.03</f>
        <v>51500</v>
      </c>
      <c r="G69" s="592">
        <f>SUM(E69:F69)</f>
        <v>51500</v>
      </c>
      <c r="K69" s="577">
        <v>37500</v>
      </c>
      <c r="M69" s="592">
        <f t="shared" ref="M69:M77" si="41">SUM(K69:L69)</f>
        <v>37500</v>
      </c>
    </row>
    <row r="70" spans="1:14" x14ac:dyDescent="0.25">
      <c r="B70" s="592" t="s">
        <v>5067</v>
      </c>
      <c r="C70" s="295"/>
      <c r="D70" s="295"/>
      <c r="E70" s="434">
        <v>37581.22</v>
      </c>
      <c r="G70" s="592">
        <f t="shared" ref="G70:G77" si="42">SUM(E70:F70)</f>
        <v>37581.22</v>
      </c>
      <c r="K70" s="577">
        <v>46674.61</v>
      </c>
      <c r="M70" s="592">
        <f t="shared" si="41"/>
        <v>46674.61</v>
      </c>
    </row>
    <row r="71" spans="1:14" x14ac:dyDescent="0.25">
      <c r="B71" s="592" t="s">
        <v>287</v>
      </c>
      <c r="C71" s="295"/>
      <c r="D71" s="295"/>
      <c r="E71" s="434">
        <v>0</v>
      </c>
      <c r="G71" s="592">
        <f t="shared" si="42"/>
        <v>0</v>
      </c>
      <c r="K71" s="577">
        <v>0</v>
      </c>
      <c r="M71" s="592">
        <f t="shared" si="41"/>
        <v>0</v>
      </c>
    </row>
    <row r="72" spans="1:14" x14ac:dyDescent="0.25">
      <c r="B72" s="592" t="s">
        <v>5066</v>
      </c>
      <c r="C72" s="295"/>
      <c r="D72" s="295"/>
      <c r="E72" s="434">
        <f>46000*1.02</f>
        <v>46920</v>
      </c>
      <c r="G72" s="592">
        <f t="shared" si="42"/>
        <v>46920</v>
      </c>
      <c r="K72" s="577">
        <v>49997.38</v>
      </c>
      <c r="M72" s="592">
        <f t="shared" si="41"/>
        <v>49997.38</v>
      </c>
    </row>
    <row r="73" spans="1:14" x14ac:dyDescent="0.25">
      <c r="B73" s="592" t="s">
        <v>287</v>
      </c>
      <c r="C73" s="295"/>
      <c r="D73" s="295"/>
      <c r="E73" s="434">
        <v>8275</v>
      </c>
      <c r="G73" s="592">
        <f t="shared" si="42"/>
        <v>8275</v>
      </c>
      <c r="K73" s="577">
        <v>8275</v>
      </c>
      <c r="M73" s="592">
        <f t="shared" si="41"/>
        <v>8275</v>
      </c>
    </row>
    <row r="74" spans="1:14" x14ac:dyDescent="0.25">
      <c r="B74" s="592" t="s">
        <v>287</v>
      </c>
      <c r="C74" s="295"/>
      <c r="D74" s="295"/>
      <c r="E74" s="434">
        <v>39725.599999999999</v>
      </c>
      <c r="G74" s="592">
        <f t="shared" si="42"/>
        <v>39725.599999999999</v>
      </c>
      <c r="K74" s="577">
        <v>46000</v>
      </c>
      <c r="M74" s="592">
        <f t="shared" si="41"/>
        <v>46000</v>
      </c>
    </row>
    <row r="75" spans="1:14" x14ac:dyDescent="0.25">
      <c r="B75" s="592" t="s">
        <v>4038</v>
      </c>
      <c r="C75" s="295"/>
      <c r="D75" s="295"/>
      <c r="E75" s="434">
        <v>3725</v>
      </c>
      <c r="G75" s="592">
        <f t="shared" si="42"/>
        <v>3725</v>
      </c>
      <c r="K75" s="577">
        <v>3725</v>
      </c>
      <c r="M75" s="592">
        <f t="shared" si="41"/>
        <v>3725</v>
      </c>
    </row>
    <row r="76" spans="1:14" x14ac:dyDescent="0.25">
      <c r="B76" s="592" t="s">
        <v>4039</v>
      </c>
      <c r="C76" s="295"/>
      <c r="D76" s="295"/>
      <c r="E76" s="434">
        <v>5500</v>
      </c>
      <c r="G76" s="592">
        <f t="shared" si="42"/>
        <v>5500</v>
      </c>
      <c r="K76" s="577">
        <v>5500</v>
      </c>
      <c r="M76" s="592">
        <f t="shared" si="41"/>
        <v>5500</v>
      </c>
    </row>
    <row r="77" spans="1:14" ht="13.8" thickBot="1" x14ac:dyDescent="0.3">
      <c r="A77" s="580"/>
      <c r="B77" s="602" t="s">
        <v>283</v>
      </c>
      <c r="C77" s="294"/>
      <c r="D77" s="294"/>
      <c r="E77" s="435">
        <v>8000</v>
      </c>
      <c r="F77" s="602"/>
      <c r="G77" s="602">
        <f t="shared" si="42"/>
        <v>8000</v>
      </c>
      <c r="H77" s="602"/>
      <c r="I77" s="602"/>
      <c r="J77" s="603"/>
      <c r="K77" s="580">
        <v>8000</v>
      </c>
      <c r="L77" s="580"/>
      <c r="M77" s="602">
        <f t="shared" si="41"/>
        <v>8000</v>
      </c>
    </row>
    <row r="78" spans="1:14" x14ac:dyDescent="0.25">
      <c r="A78" s="577" t="s">
        <v>3106</v>
      </c>
      <c r="B78" s="592" t="s">
        <v>4673</v>
      </c>
      <c r="C78" s="433">
        <f>VLOOKUP(A78,'R&amp;E EXPORT'!A:F,6,FALSE)</f>
        <v>175334.9</v>
      </c>
      <c r="D78" s="433">
        <f>VLOOKUP(A78,'R&amp;E EXPORT'!A:F,4,FALSE)</f>
        <v>177034.63</v>
      </c>
      <c r="E78" s="434">
        <f>SUM(E69:E77)</f>
        <v>201226.82</v>
      </c>
      <c r="F78" s="434">
        <f t="shared" ref="F78:G78" si="43">SUM(F69:F77)</f>
        <v>0</v>
      </c>
      <c r="G78" s="434">
        <f t="shared" si="43"/>
        <v>201226.82</v>
      </c>
      <c r="H78" s="434">
        <v>175449.65</v>
      </c>
      <c r="I78" s="434">
        <f>SUM(G78-H78)</f>
        <v>25777.170000000013</v>
      </c>
      <c r="J78" s="599">
        <f t="shared" ref="J78:J80" si="44">SUM(H78/G78)</f>
        <v>0.87189992864768218</v>
      </c>
      <c r="K78" s="434">
        <f t="shared" ref="K78:M78" si="45">SUM(K69:K77)</f>
        <v>205671.99</v>
      </c>
      <c r="L78" s="434">
        <f t="shared" si="45"/>
        <v>0</v>
      </c>
      <c r="M78" s="434">
        <f t="shared" si="45"/>
        <v>205671.99</v>
      </c>
      <c r="N78" s="577">
        <v>205671.99</v>
      </c>
    </row>
    <row r="79" spans="1:14" x14ac:dyDescent="0.25">
      <c r="C79" s="295"/>
      <c r="D79" s="295"/>
      <c r="E79" s="434"/>
    </row>
    <row r="80" spans="1:14" ht="13.8" thickBot="1" x14ac:dyDescent="0.3">
      <c r="A80" s="580" t="s">
        <v>3102</v>
      </c>
      <c r="B80" s="601" t="s">
        <v>188</v>
      </c>
      <c r="C80" s="293">
        <f>VLOOKUP(A80,'R&amp;E EXPORT'!A:F,6,FALSE)</f>
        <v>1956</v>
      </c>
      <c r="D80" s="293">
        <f>VLOOKUP(A80,'R&amp;E EXPORT'!A:F,4,FALSE)</f>
        <v>299.99</v>
      </c>
      <c r="E80" s="435">
        <v>750</v>
      </c>
      <c r="F80" s="602">
        <v>0</v>
      </c>
      <c r="G80" s="602">
        <f t="shared" ref="G80" si="46">SUM(E80:F80)</f>
        <v>750</v>
      </c>
      <c r="H80" s="602">
        <v>913</v>
      </c>
      <c r="I80" s="435">
        <f>SUM(G80-H80)</f>
        <v>-163</v>
      </c>
      <c r="J80" s="603">
        <f t="shared" si="44"/>
        <v>1.2173333333333334</v>
      </c>
      <c r="K80" s="580">
        <v>750</v>
      </c>
      <c r="L80" s="580"/>
      <c r="M80" s="602">
        <f t="shared" ref="M80" si="47">SUM(K80:L80)</f>
        <v>750</v>
      </c>
    </row>
    <row r="81" spans="1:13" x14ac:dyDescent="0.25">
      <c r="A81" s="577" t="s">
        <v>34</v>
      </c>
      <c r="B81" s="592" t="s">
        <v>225</v>
      </c>
      <c r="C81" s="295">
        <f t="shared" ref="C81" si="48">SUM(C80)</f>
        <v>1956</v>
      </c>
      <c r="D81" s="295">
        <f>SUM(D80)</f>
        <v>299.99</v>
      </c>
      <c r="E81" s="434">
        <f>E80</f>
        <v>750</v>
      </c>
      <c r="F81" s="592">
        <f>SUM(F80)</f>
        <v>0</v>
      </c>
      <c r="G81" s="592">
        <f t="shared" ref="G81:I81" si="49">SUM(G80)</f>
        <v>750</v>
      </c>
      <c r="H81" s="592">
        <f t="shared" si="49"/>
        <v>913</v>
      </c>
      <c r="I81" s="592">
        <f t="shared" si="49"/>
        <v>-163</v>
      </c>
      <c r="J81" s="599">
        <f t="shared" ref="J81" si="50">SUM(H81/G81)</f>
        <v>1.2173333333333334</v>
      </c>
      <c r="K81" s="577">
        <f>SUM(K80)</f>
        <v>750</v>
      </c>
      <c r="L81" s="577">
        <f t="shared" ref="L81:M81" si="51">SUM(L80)</f>
        <v>0</v>
      </c>
      <c r="M81" s="577">
        <f t="shared" si="51"/>
        <v>750</v>
      </c>
    </row>
    <row r="82" spans="1:13" x14ac:dyDescent="0.25">
      <c r="C82" s="295"/>
      <c r="D82" s="295"/>
      <c r="E82" s="434"/>
    </row>
    <row r="83" spans="1:13" x14ac:dyDescent="0.25">
      <c r="A83" s="577" t="s">
        <v>3100</v>
      </c>
      <c r="B83" s="600" t="s">
        <v>4674</v>
      </c>
      <c r="C83" s="433">
        <f>VLOOKUP(A83,'R&amp;E EXPORT'!A:F,6,FALSE)</f>
        <v>91</v>
      </c>
      <c r="D83" s="433">
        <f>VLOOKUP(A83,'R&amp;E EXPORT'!A:F,4,FALSE)</f>
        <v>0</v>
      </c>
      <c r="E83" s="434">
        <v>0</v>
      </c>
      <c r="F83" s="592">
        <v>0</v>
      </c>
      <c r="G83" s="592">
        <f>SUM(E83:F83)</f>
        <v>0</v>
      </c>
      <c r="H83" s="609">
        <v>14500</v>
      </c>
      <c r="I83" s="592">
        <f t="shared" ref="I83:I96" si="52">SUM(G83-H83)</f>
        <v>-14500</v>
      </c>
      <c r="J83" s="599" t="e">
        <f t="shared" ref="J83:J96" si="53">SUM(H83/G83)</f>
        <v>#DIV/0!</v>
      </c>
      <c r="K83" s="577">
        <v>14500</v>
      </c>
      <c r="M83" s="592">
        <f t="shared" ref="M83:M96" si="54">SUM(K83:L83)</f>
        <v>14500</v>
      </c>
    </row>
    <row r="84" spans="1:13" x14ac:dyDescent="0.25">
      <c r="A84" s="577" t="s">
        <v>3099</v>
      </c>
      <c r="B84" s="600" t="s">
        <v>4675</v>
      </c>
      <c r="C84" s="433">
        <f>VLOOKUP(A84,'R&amp;E EXPORT'!A:F,6,FALSE)</f>
        <v>24110</v>
      </c>
      <c r="D84" s="433">
        <f>VLOOKUP(A84,'R&amp;E EXPORT'!A:F,4,FALSE)</f>
        <v>0</v>
      </c>
      <c r="E84" s="434">
        <v>4000</v>
      </c>
      <c r="F84" s="592">
        <v>0</v>
      </c>
      <c r="G84" s="592">
        <f>SUM(E84:F84)</f>
        <v>4000</v>
      </c>
      <c r="H84" s="609">
        <v>6800</v>
      </c>
      <c r="I84" s="592">
        <f t="shared" si="52"/>
        <v>-2800</v>
      </c>
      <c r="J84" s="599">
        <f t="shared" si="53"/>
        <v>1.7</v>
      </c>
      <c r="K84" s="577">
        <v>4000</v>
      </c>
      <c r="M84" s="592">
        <f t="shared" si="54"/>
        <v>4000</v>
      </c>
    </row>
    <row r="85" spans="1:13" x14ac:dyDescent="0.25">
      <c r="A85" s="577" t="s">
        <v>3097</v>
      </c>
      <c r="B85" s="600" t="s">
        <v>4676</v>
      </c>
      <c r="C85" s="433">
        <f>VLOOKUP(A85,'R&amp;E EXPORT'!A:F,6,FALSE)</f>
        <v>50</v>
      </c>
      <c r="D85" s="433">
        <f>VLOOKUP(A85,'R&amp;E EXPORT'!A:F,4,FALSE)</f>
        <v>400</v>
      </c>
      <c r="E85" s="434">
        <v>150</v>
      </c>
      <c r="F85" s="592">
        <v>0</v>
      </c>
      <c r="G85" s="592">
        <f t="shared" ref="G85:G96" si="55">SUM(E85:F85)</f>
        <v>150</v>
      </c>
      <c r="H85" s="609">
        <v>0</v>
      </c>
      <c r="I85" s="592">
        <f t="shared" si="52"/>
        <v>150</v>
      </c>
      <c r="J85" s="599">
        <f t="shared" si="53"/>
        <v>0</v>
      </c>
      <c r="K85" s="577">
        <v>150</v>
      </c>
      <c r="M85" s="592">
        <f t="shared" si="54"/>
        <v>150</v>
      </c>
    </row>
    <row r="86" spans="1:13" x14ac:dyDescent="0.25">
      <c r="A86" s="577" t="s">
        <v>3095</v>
      </c>
      <c r="B86" s="600" t="s">
        <v>4677</v>
      </c>
      <c r="C86" s="433">
        <f>VLOOKUP(A86,'R&amp;E EXPORT'!A:F,6,FALSE)</f>
        <v>219.02</v>
      </c>
      <c r="D86" s="433">
        <f>VLOOKUP(A86,'R&amp;E EXPORT'!A:F,4,FALSE)</f>
        <v>154.16999999999999</v>
      </c>
      <c r="E86" s="434">
        <v>500</v>
      </c>
      <c r="F86" s="592">
        <v>0</v>
      </c>
      <c r="G86" s="592">
        <f t="shared" si="55"/>
        <v>500</v>
      </c>
      <c r="H86" s="609">
        <v>220.28</v>
      </c>
      <c r="I86" s="592">
        <f t="shared" si="52"/>
        <v>279.72000000000003</v>
      </c>
      <c r="J86" s="599">
        <f t="shared" si="53"/>
        <v>0.44056000000000001</v>
      </c>
      <c r="K86" s="577">
        <v>500</v>
      </c>
      <c r="M86" s="592">
        <f t="shared" si="54"/>
        <v>500</v>
      </c>
    </row>
    <row r="87" spans="1:13" x14ac:dyDescent="0.25">
      <c r="A87" s="577" t="s">
        <v>3090</v>
      </c>
      <c r="B87" s="600" t="s">
        <v>4678</v>
      </c>
      <c r="C87" s="433">
        <f>VLOOKUP(A87,'R&amp;E EXPORT'!A:F,6,FALSE)</f>
        <v>21827.78</v>
      </c>
      <c r="D87" s="433">
        <f>VLOOKUP(A87,'R&amp;E EXPORT'!A:F,4,FALSE)</f>
        <v>11894.76</v>
      </c>
      <c r="E87" s="434">
        <v>16000</v>
      </c>
      <c r="F87" s="592">
        <v>8000</v>
      </c>
      <c r="G87" s="592">
        <f t="shared" si="55"/>
        <v>24000</v>
      </c>
      <c r="H87" s="609">
        <v>22917.58</v>
      </c>
      <c r="I87" s="592">
        <f t="shared" si="52"/>
        <v>1082.4199999999983</v>
      </c>
      <c r="J87" s="599">
        <f t="shared" si="53"/>
        <v>0.95489916666666674</v>
      </c>
      <c r="K87" s="577">
        <v>16000</v>
      </c>
      <c r="M87" s="592">
        <f t="shared" si="54"/>
        <v>16000</v>
      </c>
    </row>
    <row r="88" spans="1:13" x14ac:dyDescent="0.25">
      <c r="A88" s="577" t="s">
        <v>3088</v>
      </c>
      <c r="B88" s="600" t="s">
        <v>4679</v>
      </c>
      <c r="C88" s="433">
        <f>VLOOKUP(A88,'R&amp;E EXPORT'!A:F,6,FALSE)</f>
        <v>0</v>
      </c>
      <c r="D88" s="433">
        <f>VLOOKUP(A88,'R&amp;E EXPORT'!A:F,4,FALSE)</f>
        <v>96</v>
      </c>
      <c r="E88" s="434">
        <v>16000</v>
      </c>
      <c r="F88" s="592">
        <v>0</v>
      </c>
      <c r="G88" s="592">
        <f t="shared" si="55"/>
        <v>16000</v>
      </c>
      <c r="H88" s="609">
        <v>12661</v>
      </c>
      <c r="I88" s="592">
        <f t="shared" si="52"/>
        <v>3339</v>
      </c>
      <c r="J88" s="599">
        <f t="shared" si="53"/>
        <v>0.79131249999999997</v>
      </c>
      <c r="K88" s="577">
        <v>16000</v>
      </c>
      <c r="M88" s="592">
        <f t="shared" si="54"/>
        <v>16000</v>
      </c>
    </row>
    <row r="89" spans="1:13" x14ac:dyDescent="0.25">
      <c r="A89" s="577" t="s">
        <v>3087</v>
      </c>
      <c r="B89" s="600" t="s">
        <v>4680</v>
      </c>
      <c r="C89" s="433">
        <f>VLOOKUP(A89,'R&amp;E EXPORT'!A:F,6,FALSE)</f>
        <v>1388.71</v>
      </c>
      <c r="D89" s="433">
        <f>VLOOKUP(A89,'R&amp;E EXPORT'!A:F,4,FALSE)</f>
        <v>0</v>
      </c>
      <c r="E89" s="434">
        <f>150*12</f>
        <v>1800</v>
      </c>
      <c r="F89" s="592">
        <v>0</v>
      </c>
      <c r="G89" s="592">
        <f t="shared" si="55"/>
        <v>1800</v>
      </c>
      <c r="H89" s="609">
        <v>0</v>
      </c>
      <c r="I89" s="592">
        <f t="shared" si="52"/>
        <v>1800</v>
      </c>
      <c r="J89" s="599">
        <f t="shared" si="53"/>
        <v>0</v>
      </c>
      <c r="K89" s="577">
        <v>1800</v>
      </c>
      <c r="M89" s="592">
        <f t="shared" si="54"/>
        <v>1800</v>
      </c>
    </row>
    <row r="90" spans="1:13" x14ac:dyDescent="0.25">
      <c r="A90" s="577" t="s">
        <v>3086</v>
      </c>
      <c r="B90" s="600" t="s">
        <v>4681</v>
      </c>
      <c r="C90" s="433">
        <f>VLOOKUP(A90,'R&amp;E EXPORT'!A:F,6,FALSE)</f>
        <v>10820.88</v>
      </c>
      <c r="D90" s="433">
        <f>VLOOKUP(A90,'R&amp;E EXPORT'!A:F,4,FALSE)</f>
        <v>8158.5</v>
      </c>
      <c r="E90" s="434">
        <v>12500</v>
      </c>
      <c r="F90" s="592">
        <v>-768.24</v>
      </c>
      <c r="G90" s="592">
        <f t="shared" si="55"/>
        <v>11731.76</v>
      </c>
      <c r="H90" s="609">
        <v>9150.44</v>
      </c>
      <c r="I90" s="592">
        <f t="shared" si="52"/>
        <v>2581.3199999999997</v>
      </c>
      <c r="J90" s="599">
        <f t="shared" si="53"/>
        <v>0.7799716325598206</v>
      </c>
      <c r="K90" s="577">
        <v>12500</v>
      </c>
      <c r="M90" s="592">
        <f t="shared" si="54"/>
        <v>12500</v>
      </c>
    </row>
    <row r="91" spans="1:13" x14ac:dyDescent="0.25">
      <c r="A91" s="577" t="s">
        <v>3085</v>
      </c>
      <c r="B91" s="600" t="s">
        <v>4682</v>
      </c>
      <c r="C91" s="433">
        <f>VLOOKUP(A91,'R&amp;E EXPORT'!A:F,6,FALSE)</f>
        <v>1494.73</v>
      </c>
      <c r="D91" s="433">
        <v>251.19</v>
      </c>
      <c r="E91" s="434">
        <v>1600</v>
      </c>
      <c r="F91" s="592">
        <v>0</v>
      </c>
      <c r="G91" s="592">
        <f t="shared" si="55"/>
        <v>1600</v>
      </c>
      <c r="H91" s="609">
        <v>508.43</v>
      </c>
      <c r="I91" s="592">
        <f t="shared" si="52"/>
        <v>1091.57</v>
      </c>
      <c r="J91" s="599">
        <f t="shared" si="53"/>
        <v>0.31776874999999999</v>
      </c>
      <c r="K91" s="577">
        <v>1600</v>
      </c>
      <c r="M91" s="592">
        <f t="shared" si="54"/>
        <v>1600</v>
      </c>
    </row>
    <row r="92" spans="1:13" x14ac:dyDescent="0.25">
      <c r="A92" s="577" t="s">
        <v>3084</v>
      </c>
      <c r="B92" s="600" t="s">
        <v>4683</v>
      </c>
      <c r="C92" s="433">
        <f>VLOOKUP(A92,'R&amp;E EXPORT'!A:F,6,FALSE)</f>
        <v>2833.43</v>
      </c>
      <c r="D92" s="433">
        <f>VLOOKUP(A92,'R&amp;E EXPORT'!A:F,4,FALSE)</f>
        <v>2042.3</v>
      </c>
      <c r="E92" s="434">
        <v>2200</v>
      </c>
      <c r="F92" s="592">
        <v>0</v>
      </c>
      <c r="G92" s="592">
        <f t="shared" si="55"/>
        <v>2200</v>
      </c>
      <c r="H92" s="609">
        <v>2095.5100000000002</v>
      </c>
      <c r="I92" s="592">
        <f t="shared" si="52"/>
        <v>104.48999999999978</v>
      </c>
      <c r="J92" s="599">
        <f t="shared" si="53"/>
        <v>0.95250454545454555</v>
      </c>
      <c r="K92" s="577">
        <v>2200</v>
      </c>
      <c r="M92" s="592">
        <f t="shared" si="54"/>
        <v>2200</v>
      </c>
    </row>
    <row r="93" spans="1:13" x14ac:dyDescent="0.25">
      <c r="A93" s="577" t="s">
        <v>3082</v>
      </c>
      <c r="B93" s="600" t="s">
        <v>4684</v>
      </c>
      <c r="C93" s="433">
        <f>VLOOKUP(A93,'R&amp;E EXPORT'!A:F,6,FALSE)</f>
        <v>0</v>
      </c>
      <c r="D93" s="433">
        <f>VLOOKUP(A93,'R&amp;E EXPORT'!A:F,4,FALSE)</f>
        <v>0</v>
      </c>
      <c r="E93" s="434">
        <v>0</v>
      </c>
      <c r="F93" s="592">
        <v>0</v>
      </c>
      <c r="G93" s="592">
        <f t="shared" si="55"/>
        <v>0</v>
      </c>
      <c r="H93" s="609">
        <v>0</v>
      </c>
      <c r="I93" s="592">
        <f t="shared" si="52"/>
        <v>0</v>
      </c>
      <c r="J93" s="610" t="e">
        <f t="shared" si="53"/>
        <v>#DIV/0!</v>
      </c>
      <c r="K93" s="577">
        <v>0</v>
      </c>
      <c r="M93" s="592">
        <f t="shared" si="54"/>
        <v>0</v>
      </c>
    </row>
    <row r="94" spans="1:13" x14ac:dyDescent="0.25">
      <c r="A94" s="577" t="s">
        <v>3080</v>
      </c>
      <c r="B94" s="600" t="s">
        <v>4685</v>
      </c>
      <c r="C94" s="433">
        <f>VLOOKUP(A94,'R&amp;E EXPORT'!A:F,6,FALSE)</f>
        <v>5362.22</v>
      </c>
      <c r="D94" s="433">
        <f>VLOOKUP(A94,'R&amp;E EXPORT'!A:F,4,FALSE)</f>
        <v>3238.66</v>
      </c>
      <c r="E94" s="434">
        <v>5000</v>
      </c>
      <c r="F94" s="592">
        <v>0</v>
      </c>
      <c r="G94" s="592">
        <f t="shared" si="55"/>
        <v>5000</v>
      </c>
      <c r="H94" s="609">
        <v>3704.86</v>
      </c>
      <c r="I94" s="592">
        <f t="shared" si="52"/>
        <v>1295.1399999999999</v>
      </c>
      <c r="J94" s="599">
        <f t="shared" si="53"/>
        <v>0.74097200000000008</v>
      </c>
      <c r="K94" s="577">
        <v>5000</v>
      </c>
      <c r="M94" s="592">
        <f t="shared" si="54"/>
        <v>5000</v>
      </c>
    </row>
    <row r="95" spans="1:13" x14ac:dyDescent="0.25">
      <c r="A95" s="577" t="s">
        <v>3078</v>
      </c>
      <c r="B95" s="600" t="s">
        <v>4686</v>
      </c>
      <c r="C95" s="433">
        <f>VLOOKUP(A95,'R&amp;E EXPORT'!A:F,6,FALSE)</f>
        <v>1650</v>
      </c>
      <c r="D95" s="433">
        <f>VLOOKUP(A95,'R&amp;E EXPORT'!A:F,4,FALSE)</f>
        <v>1650</v>
      </c>
      <c r="E95" s="434">
        <v>1650</v>
      </c>
      <c r="F95" s="592">
        <v>0</v>
      </c>
      <c r="G95" s="592">
        <f t="shared" si="55"/>
        <v>1650</v>
      </c>
      <c r="H95" s="609">
        <v>1650</v>
      </c>
      <c r="I95" s="592">
        <f t="shared" si="52"/>
        <v>0</v>
      </c>
      <c r="J95" s="599">
        <f t="shared" si="53"/>
        <v>1</v>
      </c>
      <c r="K95" s="577">
        <v>1650</v>
      </c>
      <c r="M95" s="592">
        <f t="shared" si="54"/>
        <v>1650</v>
      </c>
    </row>
    <row r="96" spans="1:13" ht="13.8" thickBot="1" x14ac:dyDescent="0.3">
      <c r="A96" s="580" t="s">
        <v>3077</v>
      </c>
      <c r="B96" s="601" t="s">
        <v>4671</v>
      </c>
      <c r="C96" s="293">
        <f>VLOOKUP(A96,'R&amp;E EXPORT'!A:F,6,FALSE)</f>
        <v>56.5</v>
      </c>
      <c r="D96" s="293">
        <f>VLOOKUP(A96,'R&amp;E EXPORT'!A:F,4,FALSE)</f>
        <v>0</v>
      </c>
      <c r="E96" s="435">
        <v>0</v>
      </c>
      <c r="F96" s="602">
        <v>0</v>
      </c>
      <c r="G96" s="602">
        <f t="shared" si="55"/>
        <v>0</v>
      </c>
      <c r="H96" s="611">
        <v>0</v>
      </c>
      <c r="I96" s="602">
        <f t="shared" si="52"/>
        <v>0</v>
      </c>
      <c r="J96" s="612" t="e">
        <f t="shared" si="53"/>
        <v>#DIV/0!</v>
      </c>
      <c r="K96" s="580">
        <v>0</v>
      </c>
      <c r="L96" s="580"/>
      <c r="M96" s="602">
        <f t="shared" si="54"/>
        <v>0</v>
      </c>
    </row>
    <row r="97" spans="1:13" x14ac:dyDescent="0.25">
      <c r="A97" s="577" t="s">
        <v>263</v>
      </c>
      <c r="B97" s="600" t="s">
        <v>3991</v>
      </c>
      <c r="C97" s="295">
        <f>SUM(C83:C96)</f>
        <v>69904.27</v>
      </c>
      <c r="D97" s="295">
        <f>SUM(D83:D96)</f>
        <v>27885.579999999998</v>
      </c>
      <c r="E97" s="434">
        <f>SUM(E83:E96)</f>
        <v>61400</v>
      </c>
      <c r="F97" s="434">
        <f t="shared" ref="F97:M97" si="56">SUM(F83:F96)</f>
        <v>7231.76</v>
      </c>
      <c r="G97" s="434">
        <f t="shared" si="56"/>
        <v>68631.760000000009</v>
      </c>
      <c r="H97" s="434">
        <f t="shared" si="56"/>
        <v>74208.099999999991</v>
      </c>
      <c r="I97" s="434">
        <f t="shared" si="56"/>
        <v>-5576.340000000002</v>
      </c>
      <c r="J97" s="599">
        <f t="shared" ref="J97:J99" si="57">SUM(H97/G97)</f>
        <v>1.08125013841988</v>
      </c>
      <c r="K97" s="434">
        <f t="shared" si="56"/>
        <v>75900</v>
      </c>
      <c r="L97" s="434">
        <f t="shared" si="56"/>
        <v>0</v>
      </c>
      <c r="M97" s="434">
        <f t="shared" si="56"/>
        <v>75900</v>
      </c>
    </row>
    <row r="98" spans="1:13" x14ac:dyDescent="0.25">
      <c r="C98" s="295"/>
      <c r="D98" s="295"/>
      <c r="E98" s="434"/>
    </row>
    <row r="99" spans="1:13" ht="13.8" thickBot="1" x14ac:dyDescent="0.3">
      <c r="A99" s="605" t="s">
        <v>3992</v>
      </c>
      <c r="B99" s="606" t="s">
        <v>230</v>
      </c>
      <c r="C99" s="439">
        <f>SUM(C78+C81+C97)</f>
        <v>247195.16999999998</v>
      </c>
      <c r="D99" s="439">
        <f>SUM(D78+D81+D97)</f>
        <v>205220.19999999998</v>
      </c>
      <c r="E99" s="438">
        <f t="shared" ref="E99:M99" si="58">SUM(E78+E81+E97)</f>
        <v>263376.82</v>
      </c>
      <c r="F99" s="438">
        <f t="shared" si="58"/>
        <v>7231.76</v>
      </c>
      <c r="G99" s="438">
        <f t="shared" si="58"/>
        <v>270608.58</v>
      </c>
      <c r="H99" s="438">
        <f t="shared" si="58"/>
        <v>250570.75</v>
      </c>
      <c r="I99" s="438">
        <f t="shared" si="58"/>
        <v>20037.830000000009</v>
      </c>
      <c r="J99" s="607">
        <f t="shared" si="57"/>
        <v>0.9259527173898181</v>
      </c>
      <c r="K99" s="438">
        <f t="shared" si="58"/>
        <v>282321.99</v>
      </c>
      <c r="L99" s="438">
        <f t="shared" si="58"/>
        <v>0</v>
      </c>
      <c r="M99" s="438">
        <f t="shared" si="58"/>
        <v>282321.99</v>
      </c>
    </row>
    <row r="100" spans="1:13" x14ac:dyDescent="0.25">
      <c r="C100" s="295"/>
      <c r="D100" s="295"/>
      <c r="E100" s="434"/>
    </row>
    <row r="101" spans="1:13" x14ac:dyDescent="0.25">
      <c r="A101" s="598" t="s">
        <v>27</v>
      </c>
      <c r="C101" s="295"/>
      <c r="D101" s="295"/>
      <c r="E101" s="434"/>
    </row>
    <row r="102" spans="1:13" ht="13.8" thickBot="1" x14ac:dyDescent="0.3">
      <c r="A102" s="580" t="s">
        <v>3074</v>
      </c>
      <c r="B102" s="601" t="s">
        <v>4687</v>
      </c>
      <c r="C102" s="293">
        <f>VLOOKUP(A102,'R&amp;E EXPORT'!A:F,6,FALSE)</f>
        <v>5991.76</v>
      </c>
      <c r="D102" s="293">
        <f>VLOOKUP(A102,'R&amp;E EXPORT'!A:F,4,FALSE)</f>
        <v>0</v>
      </c>
      <c r="E102" s="435">
        <v>6300</v>
      </c>
      <c r="F102" s="602">
        <v>282.24</v>
      </c>
      <c r="G102" s="602">
        <f t="shared" ref="G102" si="59">SUM(E102:F102)</f>
        <v>6582.24</v>
      </c>
      <c r="H102" s="602">
        <v>6582</v>
      </c>
      <c r="I102" s="602">
        <f t="shared" ref="I102" si="60">SUM(G102-H102)</f>
        <v>0.23999999999978172</v>
      </c>
      <c r="J102" s="603">
        <f t="shared" ref="J102" si="61">SUM(H102/G102)</f>
        <v>0.99996353824837747</v>
      </c>
      <c r="K102" s="580">
        <v>6600</v>
      </c>
      <c r="L102" s="580"/>
      <c r="M102" s="602">
        <f t="shared" ref="M102" si="62">SUM(K102:L102)</f>
        <v>6600</v>
      </c>
    </row>
    <row r="103" spans="1:13" x14ac:dyDescent="0.25">
      <c r="B103" s="592" t="s">
        <v>28</v>
      </c>
      <c r="C103" s="295">
        <f t="shared" ref="C103" si="63">SUM(C102)</f>
        <v>5991.76</v>
      </c>
      <c r="D103" s="295">
        <f>SUM(D102)</f>
        <v>0</v>
      </c>
      <c r="E103" s="434">
        <f>E102</f>
        <v>6300</v>
      </c>
      <c r="F103" s="592">
        <f>SUM(F102)</f>
        <v>282.24</v>
      </c>
      <c r="G103" s="592">
        <f t="shared" ref="G103" si="64">SUM(E103:F103)</f>
        <v>6582.24</v>
      </c>
      <c r="H103" s="592">
        <v>6582</v>
      </c>
      <c r="I103" s="592">
        <f t="shared" ref="I103" si="65">SUM(G103-H103)</f>
        <v>0.23999999999978172</v>
      </c>
      <c r="J103" s="599">
        <f t="shared" ref="J103" si="66">SUM(H103/G103)</f>
        <v>0.99996353824837747</v>
      </c>
      <c r="K103" s="577">
        <f>SUM(K102)</f>
        <v>6600</v>
      </c>
      <c r="L103" s="577">
        <f t="shared" ref="L103:M103" si="67">SUM(L102)</f>
        <v>0</v>
      </c>
      <c r="M103" s="577">
        <f t="shared" si="67"/>
        <v>6600</v>
      </c>
    </row>
    <row r="104" spans="1:13" x14ac:dyDescent="0.25">
      <c r="C104" s="295"/>
      <c r="D104" s="295"/>
      <c r="E104" s="434"/>
    </row>
    <row r="105" spans="1:13" x14ac:dyDescent="0.25">
      <c r="A105" s="598" t="s">
        <v>35</v>
      </c>
      <c r="C105" s="295"/>
      <c r="D105" s="295"/>
      <c r="E105" s="434"/>
    </row>
    <row r="106" spans="1:13" ht="13.8" thickBot="1" x14ac:dyDescent="0.3">
      <c r="A106" s="580" t="s">
        <v>3072</v>
      </c>
      <c r="B106" s="601" t="s">
        <v>4688</v>
      </c>
      <c r="C106" s="293">
        <f>VLOOKUP(A106,'R&amp;E EXPORT'!A:F,6,FALSE)</f>
        <v>36447.15</v>
      </c>
      <c r="D106" s="293">
        <f>VLOOKUP(A106,'R&amp;E EXPORT'!A:F,4,FALSE)</f>
        <v>36548.32</v>
      </c>
      <c r="E106" s="435">
        <v>0</v>
      </c>
      <c r="F106" s="602">
        <v>0</v>
      </c>
      <c r="G106" s="602">
        <f t="shared" ref="G106" si="68">SUM(E106:F106)</f>
        <v>0</v>
      </c>
      <c r="H106" s="602">
        <v>28071.119999999999</v>
      </c>
      <c r="I106" s="602">
        <f t="shared" ref="I106" si="69">SUM(G106-H106)</f>
        <v>-28071.119999999999</v>
      </c>
      <c r="J106" s="612" t="e">
        <f t="shared" ref="J106" si="70">SUM(H106/G106)</f>
        <v>#DIV/0!</v>
      </c>
      <c r="K106" s="580">
        <v>30000</v>
      </c>
      <c r="L106" s="580"/>
      <c r="M106" s="602">
        <f t="shared" ref="M106" si="71">SUM(K106:L106)</f>
        <v>30000</v>
      </c>
    </row>
    <row r="107" spans="1:13" x14ac:dyDescent="0.25">
      <c r="A107" s="577" t="s">
        <v>264</v>
      </c>
      <c r="B107" s="592" t="s">
        <v>36</v>
      </c>
      <c r="C107" s="295">
        <f>SUM(C106)</f>
        <v>36447.15</v>
      </c>
      <c r="D107" s="295">
        <f>SUM(D106)</f>
        <v>36548.32</v>
      </c>
      <c r="E107" s="434">
        <f>E106</f>
        <v>0</v>
      </c>
      <c r="F107" s="434">
        <f t="shared" ref="F107:K107" si="72">F106</f>
        <v>0</v>
      </c>
      <c r="G107" s="434">
        <f t="shared" si="72"/>
        <v>0</v>
      </c>
      <c r="H107" s="434">
        <f t="shared" si="72"/>
        <v>28071.119999999999</v>
      </c>
      <c r="I107" s="434">
        <f t="shared" si="72"/>
        <v>-28071.119999999999</v>
      </c>
      <c r="J107" s="434" t="e">
        <f t="shared" si="72"/>
        <v>#DIV/0!</v>
      </c>
      <c r="K107" s="434">
        <f t="shared" si="72"/>
        <v>30000</v>
      </c>
      <c r="L107" s="577">
        <f t="shared" ref="L107" si="73">SUM(L106)</f>
        <v>0</v>
      </c>
      <c r="M107" s="577">
        <f t="shared" ref="M107" si="74">SUM(M106)</f>
        <v>30000</v>
      </c>
    </row>
    <row r="108" spans="1:13" x14ac:dyDescent="0.25">
      <c r="C108" s="295"/>
      <c r="D108" s="295"/>
      <c r="E108" s="434"/>
    </row>
    <row r="109" spans="1:13" x14ac:dyDescent="0.25">
      <c r="A109" s="598" t="s">
        <v>176</v>
      </c>
      <c r="C109" s="295"/>
      <c r="D109" s="295"/>
      <c r="E109" s="434"/>
    </row>
    <row r="110" spans="1:13" x14ac:dyDescent="0.25">
      <c r="A110" s="577" t="s">
        <v>142</v>
      </c>
      <c r="B110" s="592" t="s">
        <v>158</v>
      </c>
      <c r="C110" s="295"/>
      <c r="D110" s="295"/>
      <c r="E110" s="434">
        <v>51500</v>
      </c>
      <c r="K110" s="577">
        <v>37500</v>
      </c>
      <c r="M110" s="592">
        <f t="shared" ref="M110:M118" si="75">SUM(K110:L110)</f>
        <v>37500</v>
      </c>
    </row>
    <row r="111" spans="1:13" x14ac:dyDescent="0.25">
      <c r="B111" s="592" t="s">
        <v>42</v>
      </c>
      <c r="C111" s="295"/>
      <c r="D111" s="295"/>
      <c r="E111" s="434">
        <v>35553.57</v>
      </c>
      <c r="K111" s="577">
        <v>42141.760000000002</v>
      </c>
      <c r="M111" s="592">
        <f t="shared" si="75"/>
        <v>42141.760000000002</v>
      </c>
    </row>
    <row r="112" spans="1:13" x14ac:dyDescent="0.25">
      <c r="B112" s="592" t="s">
        <v>43</v>
      </c>
      <c r="C112" s="295"/>
      <c r="D112" s="295"/>
      <c r="E112" s="434">
        <v>17065</v>
      </c>
      <c r="K112" s="577">
        <v>16224</v>
      </c>
      <c r="M112" s="592">
        <f t="shared" si="75"/>
        <v>16224</v>
      </c>
    </row>
    <row r="113" spans="1:14" x14ac:dyDescent="0.25">
      <c r="B113" s="592" t="s">
        <v>206</v>
      </c>
      <c r="C113" s="295"/>
      <c r="D113" s="295"/>
      <c r="E113" s="434">
        <v>6000</v>
      </c>
      <c r="K113" s="577">
        <v>6000</v>
      </c>
      <c r="M113" s="592">
        <f t="shared" si="75"/>
        <v>6000</v>
      </c>
    </row>
    <row r="114" spans="1:14" x14ac:dyDescent="0.25">
      <c r="B114" s="592" t="s">
        <v>4042</v>
      </c>
      <c r="C114" s="295"/>
      <c r="D114" s="295"/>
      <c r="E114" s="434">
        <v>5500</v>
      </c>
      <c r="K114" s="577">
        <v>5500</v>
      </c>
      <c r="M114" s="592">
        <f t="shared" si="75"/>
        <v>5500</v>
      </c>
    </row>
    <row r="115" spans="1:14" x14ac:dyDescent="0.25">
      <c r="B115" s="592" t="s">
        <v>4041</v>
      </c>
      <c r="C115" s="295"/>
      <c r="D115" s="295"/>
      <c r="E115" s="434">
        <v>1000</v>
      </c>
      <c r="K115" s="577">
        <v>1000</v>
      </c>
      <c r="M115" s="592">
        <f t="shared" si="75"/>
        <v>1000</v>
      </c>
    </row>
    <row r="116" spans="1:14" x14ac:dyDescent="0.25">
      <c r="B116" s="592" t="s">
        <v>4040</v>
      </c>
      <c r="C116" s="295"/>
      <c r="D116" s="295"/>
      <c r="E116" s="434">
        <v>5500</v>
      </c>
      <c r="K116" s="577">
        <v>5500</v>
      </c>
      <c r="M116" s="592">
        <f t="shared" si="75"/>
        <v>5500</v>
      </c>
    </row>
    <row r="117" spans="1:14" x14ac:dyDescent="0.25">
      <c r="B117" s="592" t="s">
        <v>215</v>
      </c>
      <c r="C117" s="295"/>
      <c r="D117" s="295"/>
      <c r="E117" s="434">
        <v>2500</v>
      </c>
      <c r="K117" s="577">
        <v>2500</v>
      </c>
      <c r="M117" s="592">
        <f t="shared" si="75"/>
        <v>2500</v>
      </c>
    </row>
    <row r="118" spans="1:14" ht="13.8" thickBot="1" x14ac:dyDescent="0.3">
      <c r="A118" s="580"/>
      <c r="B118" s="602" t="s">
        <v>205</v>
      </c>
      <c r="C118" s="294"/>
      <c r="D118" s="294"/>
      <c r="E118" s="435">
        <v>15000</v>
      </c>
      <c r="F118" s="602"/>
      <c r="G118" s="602"/>
      <c r="H118" s="602"/>
      <c r="I118" s="602"/>
      <c r="J118" s="603"/>
      <c r="K118" s="580">
        <v>15000</v>
      </c>
      <c r="L118" s="580"/>
      <c r="M118" s="602">
        <f t="shared" si="75"/>
        <v>15000</v>
      </c>
    </row>
    <row r="119" spans="1:14" x14ac:dyDescent="0.25">
      <c r="A119" s="577" t="s">
        <v>3070</v>
      </c>
      <c r="B119" s="592" t="s">
        <v>4689</v>
      </c>
      <c r="C119" s="433">
        <f>VLOOKUP(A119,'R&amp;E EXPORT'!A:F,6,FALSE)</f>
        <v>145130.19</v>
      </c>
      <c r="D119" s="433">
        <f>VLOOKUP(A119,'R&amp;E EXPORT'!A:F,4,FALSE)</f>
        <v>68652.89</v>
      </c>
      <c r="E119" s="434">
        <f>SUM(E110:E118)</f>
        <v>139618.57</v>
      </c>
      <c r="F119" s="592">
        <v>0</v>
      </c>
      <c r="G119" s="592">
        <f t="shared" ref="G119" si="76">SUM(E119:F119)</f>
        <v>139618.57</v>
      </c>
      <c r="H119" s="592">
        <v>28071.119999999999</v>
      </c>
      <c r="I119" s="592">
        <f t="shared" ref="I119" si="77">SUM(G119-H119)</f>
        <v>111547.45000000001</v>
      </c>
      <c r="J119" s="610">
        <f t="shared" ref="J119" si="78">SUM(H119/G119)</f>
        <v>0.20105577646297335</v>
      </c>
      <c r="K119" s="434">
        <f>SUM(K110:K118)</f>
        <v>131365.76000000001</v>
      </c>
      <c r="L119" s="434">
        <f t="shared" ref="L119:M119" si="79">SUM(L110:L118)</f>
        <v>0</v>
      </c>
      <c r="M119" s="434">
        <f t="shared" si="79"/>
        <v>131365.76000000001</v>
      </c>
      <c r="N119" s="577">
        <v>131365.76000000001</v>
      </c>
    </row>
    <row r="120" spans="1:14" x14ac:dyDescent="0.25">
      <c r="C120" s="295"/>
      <c r="D120" s="295"/>
      <c r="E120" s="434"/>
    </row>
    <row r="121" spans="1:14" ht="13.8" thickBot="1" x14ac:dyDescent="0.3">
      <c r="A121" s="580" t="s">
        <v>3068</v>
      </c>
      <c r="B121" s="602" t="s">
        <v>4690</v>
      </c>
      <c r="C121" s="293">
        <f>VLOOKUP(A121,'R&amp;E EXPORT'!A:F,6,FALSE)</f>
        <v>648.9</v>
      </c>
      <c r="D121" s="293">
        <f>VLOOKUP(A121,'R&amp;E EXPORT'!A:F,4,FALSE)</f>
        <v>681.35</v>
      </c>
      <c r="E121" s="435">
        <v>900</v>
      </c>
      <c r="F121" s="602">
        <v>130</v>
      </c>
      <c r="G121" s="602">
        <f>SUM(E121:F121)</f>
        <v>1030</v>
      </c>
      <c r="H121" s="611">
        <v>5485.81</v>
      </c>
      <c r="I121" s="602">
        <f t="shared" ref="I121" si="80">SUM(G121-H121)</f>
        <v>-4455.8100000000004</v>
      </c>
      <c r="J121" s="612">
        <f t="shared" ref="J121:J122" si="81">SUM(H121/G121)</f>
        <v>5.3260291262135926</v>
      </c>
      <c r="K121" s="580">
        <v>1100</v>
      </c>
      <c r="L121" s="580"/>
      <c r="M121" s="602">
        <f t="shared" ref="M121" si="82">SUM(K121:L121)</f>
        <v>1100</v>
      </c>
    </row>
    <row r="122" spans="1:14" x14ac:dyDescent="0.25">
      <c r="B122" s="592" t="s">
        <v>4354</v>
      </c>
      <c r="C122" s="295">
        <f>+C121</f>
        <v>648.9</v>
      </c>
      <c r="D122" s="295">
        <f>+D121</f>
        <v>681.35</v>
      </c>
      <c r="E122" s="434">
        <f>SUM(E121)</f>
        <v>900</v>
      </c>
      <c r="F122" s="434">
        <f t="shared" ref="F122:I122" si="83">SUM(F121)</f>
        <v>130</v>
      </c>
      <c r="G122" s="434">
        <f t="shared" si="83"/>
        <v>1030</v>
      </c>
      <c r="H122" s="434">
        <f t="shared" si="83"/>
        <v>5485.81</v>
      </c>
      <c r="I122" s="434">
        <f t="shared" si="83"/>
        <v>-4455.8100000000004</v>
      </c>
      <c r="J122" s="610">
        <f t="shared" si="81"/>
        <v>5.3260291262135926</v>
      </c>
      <c r="K122" s="434">
        <f>SUM(K121)</f>
        <v>1100</v>
      </c>
      <c r="L122" s="577">
        <f t="shared" ref="L122" si="84">SUM(L121)</f>
        <v>0</v>
      </c>
      <c r="M122" s="577">
        <f t="shared" ref="M122" si="85">SUM(M121)</f>
        <v>1100</v>
      </c>
    </row>
    <row r="123" spans="1:14" x14ac:dyDescent="0.25">
      <c r="C123" s="295"/>
      <c r="D123" s="295"/>
      <c r="E123" s="434"/>
    </row>
    <row r="124" spans="1:14" x14ac:dyDescent="0.25">
      <c r="A124" s="577" t="s">
        <v>3065</v>
      </c>
      <c r="B124" s="600" t="s">
        <v>4691</v>
      </c>
      <c r="C124" s="433">
        <f>VLOOKUP(A124,'R&amp;E EXPORT'!A:F,6,FALSE)</f>
        <v>2169.2199999999998</v>
      </c>
      <c r="D124" s="433">
        <f>VLOOKUP(A124,'R&amp;E EXPORT'!A:F,4,FALSE)</f>
        <v>2805.51</v>
      </c>
      <c r="E124" s="434">
        <v>3200</v>
      </c>
      <c r="F124" s="434">
        <v>0</v>
      </c>
      <c r="G124" s="434">
        <f>SUM(E124:F124)</f>
        <v>3200</v>
      </c>
      <c r="H124" s="609">
        <v>1705.25</v>
      </c>
      <c r="I124" s="592">
        <f t="shared" ref="I124:I125" si="86">SUM(G124-H124)</f>
        <v>1494.75</v>
      </c>
      <c r="J124" s="599">
        <f t="shared" ref="J124:J125" si="87">SUM(H124/G124)</f>
        <v>0.53289062499999995</v>
      </c>
      <c r="K124" s="577">
        <v>3200</v>
      </c>
      <c r="M124" s="592">
        <f t="shared" ref="M124:M135" si="88">SUM(K124:L124)</f>
        <v>3200</v>
      </c>
    </row>
    <row r="125" spans="1:14" x14ac:dyDescent="0.25">
      <c r="A125" s="577" t="s">
        <v>3064</v>
      </c>
      <c r="B125" s="600" t="s">
        <v>4651</v>
      </c>
      <c r="C125" s="433"/>
      <c r="D125" s="433"/>
      <c r="E125" s="434">
        <v>0</v>
      </c>
      <c r="F125" s="434">
        <v>0</v>
      </c>
      <c r="G125" s="434">
        <f t="shared" ref="G125:G135" si="89">SUM(E125:F125)</f>
        <v>0</v>
      </c>
      <c r="H125" s="609">
        <v>96</v>
      </c>
      <c r="I125" s="592">
        <f t="shared" si="86"/>
        <v>-96</v>
      </c>
      <c r="J125" s="610" t="e">
        <f t="shared" si="87"/>
        <v>#DIV/0!</v>
      </c>
      <c r="K125" s="577">
        <v>100</v>
      </c>
      <c r="M125" s="592">
        <f t="shared" si="88"/>
        <v>100</v>
      </c>
    </row>
    <row r="126" spans="1:14" x14ac:dyDescent="0.25">
      <c r="A126" s="577" t="s">
        <v>3063</v>
      </c>
      <c r="B126" s="600" t="s">
        <v>4692</v>
      </c>
      <c r="C126" s="433">
        <f>VLOOKUP(A126,'R&amp;E EXPORT'!A:F,6,FALSE)</f>
        <v>50</v>
      </c>
      <c r="D126" s="433">
        <f>VLOOKUP(A126,'R&amp;E EXPORT'!A:F,4,FALSE)</f>
        <v>100</v>
      </c>
      <c r="E126" s="434">
        <v>100</v>
      </c>
      <c r="F126" s="592">
        <v>0</v>
      </c>
      <c r="G126" s="434">
        <f t="shared" si="89"/>
        <v>100</v>
      </c>
      <c r="H126" s="609">
        <v>75</v>
      </c>
      <c r="I126" s="592">
        <f t="shared" ref="I126:I135" si="90">SUM(G126-H126)</f>
        <v>25</v>
      </c>
      <c r="J126" s="599">
        <f t="shared" ref="J126:J138" si="91">SUM(H126/G126)</f>
        <v>0.75</v>
      </c>
      <c r="K126" s="577">
        <v>100</v>
      </c>
      <c r="M126" s="592">
        <f t="shared" si="88"/>
        <v>100</v>
      </c>
    </row>
    <row r="127" spans="1:14" x14ac:dyDescent="0.25">
      <c r="A127" s="577" t="s">
        <v>3062</v>
      </c>
      <c r="B127" s="600" t="s">
        <v>4693</v>
      </c>
      <c r="C127" s="433">
        <f>VLOOKUP(A127,'R&amp;E EXPORT'!A:F,6,FALSE)</f>
        <v>8189</v>
      </c>
      <c r="D127" s="433">
        <f>VLOOKUP(A127,'R&amp;E EXPORT'!A:F,4,FALSE)</f>
        <v>3639.7</v>
      </c>
      <c r="E127" s="434">
        <v>5000</v>
      </c>
      <c r="F127" s="592">
        <v>0</v>
      </c>
      <c r="G127" s="434">
        <f t="shared" si="89"/>
        <v>5000</v>
      </c>
      <c r="H127" s="609">
        <v>3225</v>
      </c>
      <c r="I127" s="592">
        <f t="shared" si="90"/>
        <v>1775</v>
      </c>
      <c r="J127" s="599">
        <f t="shared" si="91"/>
        <v>0.64500000000000002</v>
      </c>
      <c r="K127" s="577">
        <v>5000</v>
      </c>
      <c r="M127" s="592">
        <f t="shared" si="88"/>
        <v>5000</v>
      </c>
    </row>
    <row r="128" spans="1:14" x14ac:dyDescent="0.25">
      <c r="A128" s="577" t="s">
        <v>3061</v>
      </c>
      <c r="B128" s="600" t="s">
        <v>4694</v>
      </c>
      <c r="C128" s="433">
        <f>VLOOKUP(A128,'R&amp;E EXPORT'!A:F,6,FALSE)</f>
        <v>0</v>
      </c>
      <c r="D128" s="433">
        <f>VLOOKUP(A128,'R&amp;E EXPORT'!A:F,4,FALSE)</f>
        <v>51.24</v>
      </c>
      <c r="E128" s="434">
        <v>125</v>
      </c>
      <c r="F128" s="592">
        <v>486</v>
      </c>
      <c r="G128" s="434">
        <f t="shared" si="89"/>
        <v>611</v>
      </c>
      <c r="H128" s="609">
        <v>439.2</v>
      </c>
      <c r="I128" s="592">
        <f t="shared" si="90"/>
        <v>171.8</v>
      </c>
      <c r="J128" s="599">
        <f t="shared" si="91"/>
        <v>0.71882160392798689</v>
      </c>
      <c r="K128" s="577">
        <v>500</v>
      </c>
      <c r="M128" s="592">
        <f t="shared" si="88"/>
        <v>500</v>
      </c>
    </row>
    <row r="129" spans="1:13" x14ac:dyDescent="0.25">
      <c r="A129" s="577" t="s">
        <v>3060</v>
      </c>
      <c r="B129" s="600" t="s">
        <v>4101</v>
      </c>
      <c r="C129" s="433">
        <f>VLOOKUP(A129,'R&amp;E EXPORT'!A:F,6,FALSE)</f>
        <v>160.41999999999999</v>
      </c>
      <c r="D129" s="433">
        <f>VLOOKUP(A129,'R&amp;E EXPORT'!A:F,4,FALSE)</f>
        <v>89.8</v>
      </c>
      <c r="E129" s="434">
        <v>450</v>
      </c>
      <c r="F129" s="592">
        <v>0</v>
      </c>
      <c r="G129" s="434">
        <f t="shared" si="89"/>
        <v>450</v>
      </c>
      <c r="H129" s="609">
        <v>280.97000000000003</v>
      </c>
      <c r="I129" s="592">
        <f t="shared" si="90"/>
        <v>169.02999999999997</v>
      </c>
      <c r="J129" s="599">
        <f t="shared" si="91"/>
        <v>0.62437777777777781</v>
      </c>
      <c r="K129" s="577">
        <v>450</v>
      </c>
      <c r="M129" s="592">
        <f t="shared" si="88"/>
        <v>450</v>
      </c>
    </row>
    <row r="130" spans="1:13" x14ac:dyDescent="0.25">
      <c r="A130" s="577" t="s">
        <v>3059</v>
      </c>
      <c r="B130" s="600" t="s">
        <v>4695</v>
      </c>
      <c r="C130" s="433">
        <f>VLOOKUP(A130,'R&amp;E EXPORT'!A:F,6,FALSE)</f>
        <v>0</v>
      </c>
      <c r="D130" s="433">
        <f>VLOOKUP(A130,'R&amp;E EXPORT'!A:F,4,FALSE)</f>
        <v>304.7</v>
      </c>
      <c r="E130" s="434">
        <v>500</v>
      </c>
      <c r="F130" s="592">
        <v>0</v>
      </c>
      <c r="G130" s="434">
        <f t="shared" si="89"/>
        <v>500</v>
      </c>
      <c r="H130" s="609">
        <v>0</v>
      </c>
      <c r="I130" s="592">
        <f t="shared" si="90"/>
        <v>500</v>
      </c>
      <c r="J130" s="599">
        <f t="shared" si="91"/>
        <v>0</v>
      </c>
      <c r="K130" s="577">
        <v>500</v>
      </c>
      <c r="M130" s="592">
        <f t="shared" si="88"/>
        <v>500</v>
      </c>
    </row>
    <row r="131" spans="1:13" x14ac:dyDescent="0.25">
      <c r="A131" s="577" t="s">
        <v>3058</v>
      </c>
      <c r="B131" s="600" t="s">
        <v>4696</v>
      </c>
      <c r="C131" s="433">
        <f>VLOOKUP(A131,'R&amp;E EXPORT'!A:F,6,FALSE)</f>
        <v>0</v>
      </c>
      <c r="D131" s="433">
        <f>VLOOKUP(A131,'R&amp;E EXPORT'!A:F,4,FALSE)</f>
        <v>0</v>
      </c>
      <c r="E131" s="434">
        <v>100</v>
      </c>
      <c r="F131" s="592">
        <v>0</v>
      </c>
      <c r="G131" s="434">
        <f t="shared" si="89"/>
        <v>100</v>
      </c>
      <c r="H131" s="609">
        <v>0</v>
      </c>
      <c r="I131" s="592">
        <f t="shared" si="90"/>
        <v>100</v>
      </c>
      <c r="J131" s="599">
        <f t="shared" si="91"/>
        <v>0</v>
      </c>
      <c r="K131" s="577">
        <v>100</v>
      </c>
      <c r="M131" s="592">
        <f t="shared" si="88"/>
        <v>100</v>
      </c>
    </row>
    <row r="132" spans="1:13" x14ac:dyDescent="0.25">
      <c r="A132" s="577" t="s">
        <v>3057</v>
      </c>
      <c r="B132" s="600" t="s">
        <v>4697</v>
      </c>
      <c r="C132" s="433">
        <f>VLOOKUP(A132,'R&amp;E EXPORT'!A:F,6,FALSE)</f>
        <v>1700</v>
      </c>
      <c r="D132" s="433">
        <f>VLOOKUP(A132,'R&amp;E EXPORT'!A:F,4,FALSE)</f>
        <v>1800</v>
      </c>
      <c r="E132" s="434">
        <v>2100</v>
      </c>
      <c r="F132" s="592">
        <v>-130</v>
      </c>
      <c r="G132" s="434">
        <f t="shared" si="89"/>
        <v>1970</v>
      </c>
      <c r="H132" s="609">
        <v>883.27</v>
      </c>
      <c r="I132" s="592">
        <f t="shared" si="90"/>
        <v>1086.73</v>
      </c>
      <c r="J132" s="599">
        <f t="shared" si="91"/>
        <v>0.44836040609137057</v>
      </c>
      <c r="K132" s="577">
        <v>2500</v>
      </c>
      <c r="M132" s="592">
        <f t="shared" si="88"/>
        <v>2500</v>
      </c>
    </row>
    <row r="133" spans="1:13" x14ac:dyDescent="0.25">
      <c r="A133" s="577" t="s">
        <v>3056</v>
      </c>
      <c r="B133" s="600" t="s">
        <v>4698</v>
      </c>
      <c r="C133" s="433">
        <f>VLOOKUP(A133,'R&amp;E EXPORT'!A:F,6,FALSE)</f>
        <v>0</v>
      </c>
      <c r="D133" s="433">
        <f>VLOOKUP(A133,'R&amp;E EXPORT'!A:F,4,FALSE)</f>
        <v>0</v>
      </c>
      <c r="E133" s="434">
        <v>1100</v>
      </c>
      <c r="F133" s="592">
        <v>0</v>
      </c>
      <c r="G133" s="434">
        <f t="shared" si="89"/>
        <v>1100</v>
      </c>
      <c r="H133" s="609">
        <v>2200</v>
      </c>
      <c r="I133" s="592">
        <f t="shared" si="90"/>
        <v>-1100</v>
      </c>
      <c r="J133" s="599">
        <f t="shared" si="91"/>
        <v>2</v>
      </c>
      <c r="K133" s="577">
        <v>2200</v>
      </c>
      <c r="M133" s="592">
        <f t="shared" si="88"/>
        <v>2200</v>
      </c>
    </row>
    <row r="134" spans="1:13" x14ac:dyDescent="0.25">
      <c r="A134" s="577" t="s">
        <v>3055</v>
      </c>
      <c r="B134" s="600" t="s">
        <v>4699</v>
      </c>
      <c r="C134" s="433">
        <f>VLOOKUP(A134,'R&amp;E EXPORT'!A:F,6,FALSE)</f>
        <v>374.68</v>
      </c>
      <c r="D134" s="433">
        <f>VLOOKUP(A134,'R&amp;E EXPORT'!A:F,4,FALSE)</f>
        <v>281.19</v>
      </c>
      <c r="E134" s="434">
        <v>400</v>
      </c>
      <c r="F134" s="592">
        <v>0</v>
      </c>
      <c r="G134" s="434">
        <f t="shared" si="89"/>
        <v>400</v>
      </c>
      <c r="H134" s="609">
        <v>187.54</v>
      </c>
      <c r="I134" s="592">
        <f t="shared" si="90"/>
        <v>212.46</v>
      </c>
      <c r="J134" s="599">
        <f t="shared" si="91"/>
        <v>0.46884999999999999</v>
      </c>
      <c r="K134" s="577">
        <v>400</v>
      </c>
      <c r="M134" s="592">
        <f t="shared" si="88"/>
        <v>400</v>
      </c>
    </row>
    <row r="135" spans="1:13" ht="13.8" thickBot="1" x14ac:dyDescent="0.3">
      <c r="A135" s="580" t="s">
        <v>3054</v>
      </c>
      <c r="B135" s="601" t="s">
        <v>4051</v>
      </c>
      <c r="C135" s="293">
        <f>VLOOKUP(A135,'R&amp;E EXPORT'!A:F,6,FALSE)</f>
        <v>550</v>
      </c>
      <c r="D135" s="293">
        <f>VLOOKUP(A135,'R&amp;E EXPORT'!A:F,4,FALSE)</f>
        <v>550</v>
      </c>
      <c r="E135" s="435">
        <v>550</v>
      </c>
      <c r="F135" s="602">
        <v>0</v>
      </c>
      <c r="G135" s="435">
        <f t="shared" si="89"/>
        <v>550</v>
      </c>
      <c r="H135" s="611">
        <v>550</v>
      </c>
      <c r="I135" s="602">
        <f t="shared" si="90"/>
        <v>0</v>
      </c>
      <c r="J135" s="603">
        <f t="shared" si="91"/>
        <v>1</v>
      </c>
      <c r="K135" s="580">
        <v>550</v>
      </c>
      <c r="L135" s="580"/>
      <c r="M135" s="602">
        <f t="shared" si="88"/>
        <v>550</v>
      </c>
    </row>
    <row r="136" spans="1:13" x14ac:dyDescent="0.25">
      <c r="A136" s="577" t="s">
        <v>265</v>
      </c>
      <c r="B136" s="592" t="s">
        <v>229</v>
      </c>
      <c r="C136" s="295">
        <f>SUM(C124:C135)</f>
        <v>13193.32</v>
      </c>
      <c r="D136" s="295">
        <f>SUM(D124:D135)</f>
        <v>9622.1400000000012</v>
      </c>
      <c r="E136" s="434">
        <f>SUM(E124:E135)</f>
        <v>13625</v>
      </c>
      <c r="F136" s="434">
        <f t="shared" ref="F136:I136" si="92">SUM(F124:F135)</f>
        <v>356</v>
      </c>
      <c r="G136" s="434">
        <f t="shared" si="92"/>
        <v>13981</v>
      </c>
      <c r="H136" s="434">
        <f t="shared" si="92"/>
        <v>9642.2300000000014</v>
      </c>
      <c r="I136" s="434">
        <f t="shared" si="92"/>
        <v>4338.7699999999995</v>
      </c>
      <c r="J136" s="599">
        <f t="shared" si="91"/>
        <v>0.68966669050854745</v>
      </c>
      <c r="K136" s="434">
        <f>SUM(K124:K135)</f>
        <v>15600</v>
      </c>
      <c r="L136" s="434">
        <f t="shared" ref="L136:M136" si="93">SUM(L124:L135)</f>
        <v>0</v>
      </c>
      <c r="M136" s="434">
        <f t="shared" si="93"/>
        <v>15600</v>
      </c>
    </row>
    <row r="137" spans="1:13" x14ac:dyDescent="0.25">
      <c r="C137" s="295"/>
      <c r="D137" s="295"/>
      <c r="E137" s="434"/>
    </row>
    <row r="138" spans="1:13" ht="13.8" thickBot="1" x14ac:dyDescent="0.3">
      <c r="A138" s="605" t="s">
        <v>3994</v>
      </c>
      <c r="B138" s="606" t="s">
        <v>231</v>
      </c>
      <c r="C138" s="439">
        <f>SUM(C119+C121+C136)</f>
        <v>158972.41</v>
      </c>
      <c r="D138" s="439">
        <f>SUM(D119+D121+D136)</f>
        <v>78956.38</v>
      </c>
      <c r="E138" s="438">
        <f>E136+E122+E119</f>
        <v>154143.57</v>
      </c>
      <c r="F138" s="438">
        <f t="shared" ref="F138:I138" si="94">F136+F122+F119</f>
        <v>486</v>
      </c>
      <c r="G138" s="438">
        <f t="shared" si="94"/>
        <v>154629.57</v>
      </c>
      <c r="H138" s="438">
        <f t="shared" si="94"/>
        <v>43199.16</v>
      </c>
      <c r="I138" s="438">
        <f t="shared" si="94"/>
        <v>111430.41</v>
      </c>
      <c r="J138" s="599">
        <f t="shared" si="91"/>
        <v>0.27937192090749524</v>
      </c>
      <c r="K138" s="438">
        <f>K136+K122+K119</f>
        <v>148065.76</v>
      </c>
      <c r="L138" s="438">
        <f t="shared" ref="L138:M138" si="95">L136+L122+L119</f>
        <v>0</v>
      </c>
      <c r="M138" s="438">
        <f t="shared" si="95"/>
        <v>148065.76</v>
      </c>
    </row>
    <row r="139" spans="1:13" x14ac:dyDescent="0.25">
      <c r="C139" s="295"/>
      <c r="D139" s="295"/>
      <c r="E139" s="434"/>
    </row>
    <row r="140" spans="1:13" x14ac:dyDescent="0.25">
      <c r="A140" s="598" t="s">
        <v>201</v>
      </c>
      <c r="C140" s="295"/>
      <c r="D140" s="295"/>
      <c r="E140" s="434"/>
    </row>
    <row r="141" spans="1:13" x14ac:dyDescent="0.25">
      <c r="A141" s="577" t="s">
        <v>3050</v>
      </c>
      <c r="B141" s="600" t="s">
        <v>4700</v>
      </c>
      <c r="C141" s="433">
        <f>VLOOKUP(A141,'R&amp;E EXPORT'!A:F,6,FALSE)</f>
        <v>116825.84</v>
      </c>
      <c r="D141" s="433">
        <f>VLOOKUP(A141,'R&amp;E EXPORT'!A:F,4,FALSE)</f>
        <v>91951.75</v>
      </c>
      <c r="E141" s="434">
        <v>160000</v>
      </c>
      <c r="F141" s="592">
        <v>0</v>
      </c>
      <c r="G141" s="592">
        <f>SUM(E141:F141)</f>
        <v>160000</v>
      </c>
      <c r="H141" s="592">
        <v>96800</v>
      </c>
      <c r="I141" s="592">
        <f t="shared" ref="I141:I144" si="96">SUM(G141-H141)</f>
        <v>63200</v>
      </c>
      <c r="J141" s="599">
        <f t="shared" ref="J141:J145" si="97">SUM(H141/G141)</f>
        <v>0.60499999999999998</v>
      </c>
      <c r="K141" s="577">
        <v>130000</v>
      </c>
      <c r="M141" s="592">
        <f t="shared" ref="M141:M144" si="98">SUM(K141:L141)</f>
        <v>130000</v>
      </c>
    </row>
    <row r="142" spans="1:13" x14ac:dyDescent="0.25">
      <c r="A142" s="577" t="s">
        <v>3049</v>
      </c>
      <c r="B142" s="600" t="s">
        <v>4701</v>
      </c>
      <c r="C142" s="433">
        <f>VLOOKUP(A142,'R&amp;E EXPORT'!A:F,6,FALSE)</f>
        <v>39039.74</v>
      </c>
      <c r="D142" s="433">
        <f>VLOOKUP(A142,'R&amp;E EXPORT'!A:F,4,FALSE)</f>
        <v>9913.8700000000008</v>
      </c>
      <c r="E142" s="434">
        <v>25000</v>
      </c>
      <c r="F142" s="592">
        <v>0</v>
      </c>
      <c r="G142" s="592">
        <f t="shared" ref="G142:G144" si="99">SUM(E142:F142)</f>
        <v>25000</v>
      </c>
      <c r="H142" s="592">
        <v>77617.259999999995</v>
      </c>
      <c r="I142" s="592">
        <f t="shared" si="96"/>
        <v>-52617.259999999995</v>
      </c>
      <c r="J142" s="599">
        <f t="shared" si="97"/>
        <v>3.1046904</v>
      </c>
      <c r="K142" s="577">
        <v>25000</v>
      </c>
      <c r="M142" s="592">
        <f t="shared" si="98"/>
        <v>25000</v>
      </c>
    </row>
    <row r="143" spans="1:13" x14ac:dyDescent="0.25">
      <c r="A143" s="577" t="s">
        <v>3048</v>
      </c>
      <c r="B143" s="600" t="s">
        <v>4702</v>
      </c>
      <c r="C143" s="433">
        <f>VLOOKUP(A143,'R&amp;E EXPORT'!A:F,6,FALSE)</f>
        <v>0</v>
      </c>
      <c r="D143" s="433">
        <f>VLOOKUP(A143,'R&amp;E EXPORT'!A:F,4,FALSE)</f>
        <v>0</v>
      </c>
      <c r="E143" s="434">
        <v>1000</v>
      </c>
      <c r="F143" s="592">
        <v>0</v>
      </c>
      <c r="G143" s="592">
        <f t="shared" si="99"/>
        <v>1000</v>
      </c>
      <c r="H143" s="592">
        <v>0</v>
      </c>
      <c r="I143" s="592">
        <f t="shared" si="96"/>
        <v>1000</v>
      </c>
      <c r="J143" s="599">
        <f t="shared" si="97"/>
        <v>0</v>
      </c>
      <c r="K143" s="577">
        <v>1000</v>
      </c>
      <c r="M143" s="592">
        <f t="shared" si="98"/>
        <v>1000</v>
      </c>
    </row>
    <row r="144" spans="1:13" ht="13.8" thickBot="1" x14ac:dyDescent="0.3">
      <c r="A144" s="580" t="s">
        <v>3046</v>
      </c>
      <c r="B144" s="601" t="s">
        <v>4703</v>
      </c>
      <c r="C144" s="293">
        <f>VLOOKUP(A144,'R&amp;E EXPORT'!A:F,6,FALSE)</f>
        <v>0</v>
      </c>
      <c r="D144" s="293">
        <f>VLOOKUP(A144,'R&amp;E EXPORT'!A:F,4,FALSE)</f>
        <v>0</v>
      </c>
      <c r="E144" s="435">
        <v>500</v>
      </c>
      <c r="F144" s="602">
        <v>0</v>
      </c>
      <c r="G144" s="602">
        <f t="shared" si="99"/>
        <v>500</v>
      </c>
      <c r="H144" s="602">
        <v>0</v>
      </c>
      <c r="I144" s="602">
        <f t="shared" si="96"/>
        <v>500</v>
      </c>
      <c r="J144" s="603">
        <f t="shared" si="97"/>
        <v>0</v>
      </c>
      <c r="K144" s="580">
        <v>500</v>
      </c>
      <c r="L144" s="580"/>
      <c r="M144" s="602">
        <f t="shared" si="98"/>
        <v>500</v>
      </c>
    </row>
    <row r="145" spans="1:14" x14ac:dyDescent="0.25">
      <c r="A145" s="577" t="s">
        <v>4008</v>
      </c>
      <c r="B145" s="592" t="s">
        <v>232</v>
      </c>
      <c r="C145" s="295">
        <f t="shared" ref="C145" si="100">SUM(C141:C144)</f>
        <v>155865.57999999999</v>
      </c>
      <c r="D145" s="295">
        <f>SUM(D141:D144)</f>
        <v>101865.62</v>
      </c>
      <c r="E145" s="434">
        <f>SUM(E141:E144)</f>
        <v>186500</v>
      </c>
      <c r="F145" s="434">
        <f t="shared" ref="F145:I145" si="101">SUM(F141:F144)</f>
        <v>0</v>
      </c>
      <c r="G145" s="434">
        <f t="shared" si="101"/>
        <v>186500</v>
      </c>
      <c r="H145" s="434">
        <f t="shared" si="101"/>
        <v>174417.26</v>
      </c>
      <c r="I145" s="434">
        <f t="shared" si="101"/>
        <v>12082.740000000005</v>
      </c>
      <c r="J145" s="599">
        <f t="shared" si="97"/>
        <v>0.93521319034852557</v>
      </c>
      <c r="K145" s="434">
        <f>SUM(K141:K144)</f>
        <v>156500</v>
      </c>
      <c r="L145" s="434">
        <f t="shared" ref="L145:M145" si="102">SUM(L141:L144)</f>
        <v>0</v>
      </c>
      <c r="M145" s="434">
        <f t="shared" si="102"/>
        <v>156500</v>
      </c>
    </row>
    <row r="146" spans="1:14" x14ac:dyDescent="0.25">
      <c r="C146" s="295"/>
      <c r="D146" s="295"/>
      <c r="E146" s="434"/>
    </row>
    <row r="147" spans="1:14" x14ac:dyDescent="0.25">
      <c r="A147" s="598" t="s">
        <v>169</v>
      </c>
      <c r="C147" s="295"/>
      <c r="D147" s="295"/>
      <c r="E147" s="434"/>
    </row>
    <row r="148" spans="1:14" x14ac:dyDescent="0.25">
      <c r="A148" s="577" t="s">
        <v>295</v>
      </c>
      <c r="B148" s="592" t="s">
        <v>1036</v>
      </c>
      <c r="C148" s="295"/>
      <c r="D148" s="295"/>
      <c r="E148" s="434">
        <v>75000</v>
      </c>
      <c r="K148" s="577">
        <v>18200</v>
      </c>
      <c r="M148" s="592">
        <f t="shared" ref="M148:M152" si="103">SUM(K148:L148)</f>
        <v>18200</v>
      </c>
    </row>
    <row r="149" spans="1:14" x14ac:dyDescent="0.25">
      <c r="B149" s="592" t="s">
        <v>4044</v>
      </c>
      <c r="C149" s="295"/>
      <c r="D149" s="295"/>
      <c r="E149" s="434">
        <v>44562.96</v>
      </c>
      <c r="K149" s="577">
        <v>44562.96</v>
      </c>
      <c r="M149" s="592">
        <f t="shared" si="103"/>
        <v>44562.96</v>
      </c>
    </row>
    <row r="150" spans="1:14" x14ac:dyDescent="0.25">
      <c r="B150" s="592" t="s">
        <v>347</v>
      </c>
      <c r="C150" s="295"/>
      <c r="D150" s="295"/>
      <c r="E150" s="434">
        <v>0</v>
      </c>
      <c r="K150" s="577">
        <v>0</v>
      </c>
      <c r="M150" s="592">
        <f t="shared" si="103"/>
        <v>0</v>
      </c>
    </row>
    <row r="151" spans="1:14" x14ac:dyDescent="0.25">
      <c r="B151" s="592" t="s">
        <v>4043</v>
      </c>
      <c r="C151" s="295"/>
      <c r="D151" s="295"/>
      <c r="E151" s="434">
        <v>2500</v>
      </c>
      <c r="K151" s="577">
        <v>2500</v>
      </c>
      <c r="M151" s="592">
        <f t="shared" si="103"/>
        <v>2500</v>
      </c>
    </row>
    <row r="152" spans="1:14" ht="13.8" thickBot="1" x14ac:dyDescent="0.3">
      <c r="A152" s="608"/>
      <c r="B152" s="602" t="s">
        <v>293</v>
      </c>
      <c r="C152" s="294"/>
      <c r="D152" s="294"/>
      <c r="E152" s="435">
        <v>625</v>
      </c>
      <c r="F152" s="602"/>
      <c r="G152" s="602"/>
      <c r="H152" s="602"/>
      <c r="I152" s="602"/>
      <c r="J152" s="603"/>
      <c r="K152" s="580">
        <v>625</v>
      </c>
      <c r="L152" s="580"/>
      <c r="M152" s="602">
        <f t="shared" si="103"/>
        <v>625</v>
      </c>
    </row>
    <row r="153" spans="1:14" x14ac:dyDescent="0.25">
      <c r="A153" s="577" t="s">
        <v>3044</v>
      </c>
      <c r="B153" s="592" t="s">
        <v>4704</v>
      </c>
      <c r="C153" s="433">
        <f>VLOOKUP(A153,'R&amp;E EXPORT'!A:F,6,FALSE)</f>
        <v>105570.46</v>
      </c>
      <c r="D153" s="433">
        <f>VLOOKUP(A153,'R&amp;E EXPORT'!A:F,4,FALSE)</f>
        <v>77923.070000000007</v>
      </c>
      <c r="E153" s="434">
        <f>SUM(E148:E152)</f>
        <v>122687.95999999999</v>
      </c>
      <c r="F153" s="592">
        <v>-10600</v>
      </c>
      <c r="G153" s="592">
        <f>SUM(E153:F153)</f>
        <v>112087.95999999999</v>
      </c>
      <c r="H153" s="592">
        <v>40454.17</v>
      </c>
      <c r="I153" s="592">
        <f>SUM(G153-H153)</f>
        <v>71633.789999999994</v>
      </c>
      <c r="J153" s="599">
        <f t="shared" ref="J153" si="104">SUM(H153/G153)</f>
        <v>0.3609144996483119</v>
      </c>
      <c r="K153" s="434">
        <f>SUM(K148:K152)</f>
        <v>65887.959999999992</v>
      </c>
      <c r="L153" s="434">
        <f t="shared" ref="L153:M153" si="105">SUM(L148:L152)</f>
        <v>0</v>
      </c>
      <c r="M153" s="434">
        <f t="shared" si="105"/>
        <v>65887.959999999992</v>
      </c>
      <c r="N153" s="577">
        <v>65887.960000000006</v>
      </c>
    </row>
    <row r="154" spans="1:14" x14ac:dyDescent="0.25">
      <c r="C154" s="295"/>
      <c r="D154" s="295"/>
      <c r="E154" s="434"/>
    </row>
    <row r="155" spans="1:14" x14ac:dyDescent="0.25">
      <c r="A155" s="577" t="s">
        <v>3040</v>
      </c>
      <c r="B155" s="600" t="s">
        <v>4705</v>
      </c>
      <c r="C155" s="433">
        <f>VLOOKUP(A155,'R&amp;E EXPORT'!A:F,6,FALSE)</f>
        <v>1313.99</v>
      </c>
      <c r="D155" s="433">
        <f>VLOOKUP(A155,'R&amp;E EXPORT'!A:F,4,FALSE)</f>
        <v>97.32</v>
      </c>
      <c r="E155" s="434">
        <v>1000</v>
      </c>
      <c r="F155" s="592">
        <v>0</v>
      </c>
      <c r="G155" s="592">
        <f t="shared" ref="G155:G160" si="106">SUM(E155:F155)</f>
        <v>1000</v>
      </c>
      <c r="H155" s="592">
        <v>230.41</v>
      </c>
      <c r="I155" s="592">
        <f t="shared" ref="I155:I160" si="107">SUM(G155-H155)</f>
        <v>769.59</v>
      </c>
      <c r="J155" s="599">
        <f t="shared" ref="J155:J163" si="108">SUM(H155/G155)</f>
        <v>0.23041</v>
      </c>
      <c r="K155" s="577">
        <v>1000</v>
      </c>
      <c r="M155" s="592">
        <f t="shared" ref="M155:M160" si="109">SUM(K155:L155)</f>
        <v>1000</v>
      </c>
    </row>
    <row r="156" spans="1:14" x14ac:dyDescent="0.25">
      <c r="A156" s="577" t="s">
        <v>3039</v>
      </c>
      <c r="B156" s="600" t="s">
        <v>4677</v>
      </c>
      <c r="C156" s="433">
        <f>VLOOKUP(A156,'R&amp;E EXPORT'!A:F,6,FALSE)</f>
        <v>519.09</v>
      </c>
      <c r="D156" s="433">
        <f>VLOOKUP(A156,'R&amp;E EXPORT'!A:F,4,FALSE)</f>
        <v>0</v>
      </c>
      <c r="E156" s="434">
        <v>300</v>
      </c>
      <c r="F156" s="592">
        <v>0</v>
      </c>
      <c r="G156" s="592">
        <f t="shared" si="106"/>
        <v>300</v>
      </c>
      <c r="H156" s="592">
        <v>0</v>
      </c>
      <c r="I156" s="592">
        <f t="shared" si="107"/>
        <v>300</v>
      </c>
      <c r="J156" s="599">
        <f t="shared" si="108"/>
        <v>0</v>
      </c>
      <c r="K156" s="577">
        <v>300</v>
      </c>
      <c r="M156" s="592">
        <f t="shared" si="109"/>
        <v>300</v>
      </c>
    </row>
    <row r="157" spans="1:14" x14ac:dyDescent="0.25">
      <c r="A157" s="577" t="s">
        <v>3038</v>
      </c>
      <c r="B157" s="600" t="s">
        <v>4706</v>
      </c>
      <c r="C157" s="433">
        <f>VLOOKUP(A157,'R&amp;E EXPORT'!A:F,6,FALSE)</f>
        <v>3268.27</v>
      </c>
      <c r="D157" s="433">
        <f>VLOOKUP(A157,'R&amp;E EXPORT'!A:F,4,FALSE)</f>
        <v>199</v>
      </c>
      <c r="E157" s="434">
        <v>1500</v>
      </c>
      <c r="F157" s="592">
        <v>0</v>
      </c>
      <c r="G157" s="592">
        <f t="shared" si="106"/>
        <v>1500</v>
      </c>
      <c r="H157" s="592">
        <v>488.76</v>
      </c>
      <c r="I157" s="592">
        <f t="shared" si="107"/>
        <v>1011.24</v>
      </c>
      <c r="J157" s="599">
        <f t="shared" si="108"/>
        <v>0.32584000000000002</v>
      </c>
      <c r="K157" s="577">
        <v>1750</v>
      </c>
      <c r="M157" s="592">
        <f t="shared" si="109"/>
        <v>1750</v>
      </c>
    </row>
    <row r="158" spans="1:14" x14ac:dyDescent="0.25">
      <c r="A158" s="577" t="s">
        <v>4023</v>
      </c>
      <c r="B158" s="600" t="s">
        <v>4707</v>
      </c>
      <c r="C158" s="433">
        <f>VLOOKUP(A158,'R&amp;E EXPORT'!A:F,6,FALSE)</f>
        <v>1205.24</v>
      </c>
      <c r="D158" s="433">
        <f>VLOOKUP(A158,'R&amp;E EXPORT'!A:F,4,FALSE)</f>
        <v>904.29</v>
      </c>
      <c r="E158" s="434">
        <v>1500</v>
      </c>
      <c r="F158" s="592">
        <v>0</v>
      </c>
      <c r="G158" s="592">
        <f t="shared" si="106"/>
        <v>1500</v>
      </c>
      <c r="H158" s="592">
        <v>566.5</v>
      </c>
      <c r="I158" s="592">
        <f t="shared" si="107"/>
        <v>933.5</v>
      </c>
      <c r="J158" s="599">
        <f t="shared" si="108"/>
        <v>0.37766666666666665</v>
      </c>
      <c r="K158" s="577">
        <v>1500</v>
      </c>
      <c r="M158" s="592">
        <f t="shared" si="109"/>
        <v>1500</v>
      </c>
    </row>
    <row r="159" spans="1:14" x14ac:dyDescent="0.25">
      <c r="A159" s="577" t="s">
        <v>3028</v>
      </c>
      <c r="B159" s="600" t="s">
        <v>4708</v>
      </c>
      <c r="C159" s="433">
        <f>VLOOKUP(A159,'R&amp;E EXPORT'!A:F,6,FALSE)</f>
        <v>1100</v>
      </c>
      <c r="D159" s="433">
        <f>VLOOKUP(A159,'R&amp;E EXPORT'!A:F,4,FALSE)</f>
        <v>1100</v>
      </c>
      <c r="E159" s="434">
        <v>1100</v>
      </c>
      <c r="F159" s="592">
        <v>0</v>
      </c>
      <c r="G159" s="592">
        <f t="shared" si="106"/>
        <v>1100</v>
      </c>
      <c r="H159" s="592">
        <v>550</v>
      </c>
      <c r="I159" s="592">
        <f t="shared" si="107"/>
        <v>550</v>
      </c>
      <c r="J159" s="599">
        <f t="shared" si="108"/>
        <v>0.5</v>
      </c>
      <c r="K159" s="577">
        <v>1100</v>
      </c>
      <c r="M159" s="592">
        <f t="shared" si="109"/>
        <v>1100</v>
      </c>
    </row>
    <row r="160" spans="1:14" ht="13.8" thickBot="1" x14ac:dyDescent="0.3">
      <c r="A160" s="580" t="s">
        <v>3027</v>
      </c>
      <c r="B160" s="601" t="s">
        <v>4671</v>
      </c>
      <c r="C160" s="293">
        <f>VLOOKUP(A160,'R&amp;E EXPORT'!A:F,6,FALSE)</f>
        <v>295</v>
      </c>
      <c r="D160" s="293">
        <f>VLOOKUP(A160,'R&amp;E EXPORT'!A:F,4,FALSE)</f>
        <v>500</v>
      </c>
      <c r="E160" s="435">
        <v>750</v>
      </c>
      <c r="F160" s="602">
        <v>0</v>
      </c>
      <c r="G160" s="602">
        <f t="shared" si="106"/>
        <v>750</v>
      </c>
      <c r="H160" s="602">
        <v>75</v>
      </c>
      <c r="I160" s="602">
        <f t="shared" si="107"/>
        <v>675</v>
      </c>
      <c r="J160" s="603">
        <f t="shared" si="108"/>
        <v>0.1</v>
      </c>
      <c r="K160" s="580">
        <v>750</v>
      </c>
      <c r="L160" s="580"/>
      <c r="M160" s="602">
        <f t="shared" si="109"/>
        <v>750</v>
      </c>
    </row>
    <row r="161" spans="1:14" x14ac:dyDescent="0.25">
      <c r="A161" s="577" t="s">
        <v>266</v>
      </c>
      <c r="B161" s="592" t="s">
        <v>229</v>
      </c>
      <c r="C161" s="295">
        <f>SUM(C155:C160)</f>
        <v>7701.59</v>
      </c>
      <c r="D161" s="295">
        <f>SUM(D155:D160)</f>
        <v>2800.6099999999997</v>
      </c>
      <c r="E161" s="434">
        <f>SUM(E155:E160)</f>
        <v>6150</v>
      </c>
      <c r="F161" s="434">
        <f t="shared" ref="F161:I161" si="110">SUM(F155:F160)</f>
        <v>0</v>
      </c>
      <c r="G161" s="434">
        <f t="shared" si="110"/>
        <v>6150</v>
      </c>
      <c r="H161" s="434">
        <f t="shared" si="110"/>
        <v>1910.67</v>
      </c>
      <c r="I161" s="434">
        <f t="shared" si="110"/>
        <v>4239.33</v>
      </c>
      <c r="J161" s="599">
        <f t="shared" si="108"/>
        <v>0.31067804878048783</v>
      </c>
      <c r="K161" s="434">
        <f>SUM(K155:K160)</f>
        <v>6400</v>
      </c>
      <c r="L161" s="434">
        <f t="shared" ref="L161:M161" si="111">SUM(L155:L160)</f>
        <v>0</v>
      </c>
      <c r="M161" s="434">
        <f t="shared" si="111"/>
        <v>6400</v>
      </c>
    </row>
    <row r="162" spans="1:14" x14ac:dyDescent="0.25">
      <c r="C162" s="295"/>
      <c r="D162" s="295"/>
      <c r="E162" s="434"/>
      <c r="K162" s="434"/>
      <c r="L162" s="434"/>
      <c r="M162" s="434"/>
    </row>
    <row r="163" spans="1:14" ht="13.8" thickBot="1" x14ac:dyDescent="0.3">
      <c r="A163" s="605" t="s">
        <v>4007</v>
      </c>
      <c r="B163" s="606" t="s">
        <v>233</v>
      </c>
      <c r="C163" s="439">
        <f>SUM(C153+C161)</f>
        <v>113272.05</v>
      </c>
      <c r="D163" s="439">
        <f>SUM(D153+D161)</f>
        <v>80723.680000000008</v>
      </c>
      <c r="E163" s="438">
        <f>E161+E153</f>
        <v>128837.95999999999</v>
      </c>
      <c r="F163" s="438">
        <f t="shared" ref="F163:I163" si="112">F161+F153</f>
        <v>-10600</v>
      </c>
      <c r="G163" s="438">
        <f t="shared" si="112"/>
        <v>118237.95999999999</v>
      </c>
      <c r="H163" s="438">
        <f t="shared" si="112"/>
        <v>42364.84</v>
      </c>
      <c r="I163" s="438">
        <f t="shared" si="112"/>
        <v>75873.119999999995</v>
      </c>
      <c r="J163" s="607">
        <f t="shared" si="108"/>
        <v>0.3583015133211026</v>
      </c>
      <c r="K163" s="438">
        <f>K161+K153</f>
        <v>72287.959999999992</v>
      </c>
      <c r="L163" s="438">
        <f t="shared" ref="L163:M163" si="113">L161+L153</f>
        <v>0</v>
      </c>
      <c r="M163" s="438">
        <f t="shared" si="113"/>
        <v>72287.959999999992</v>
      </c>
    </row>
    <row r="164" spans="1:14" x14ac:dyDescent="0.25">
      <c r="C164" s="287"/>
      <c r="D164" s="287"/>
      <c r="E164" s="434"/>
    </row>
    <row r="165" spans="1:14" x14ac:dyDescent="0.25">
      <c r="C165" s="295"/>
      <c r="D165" s="295"/>
      <c r="E165" s="434"/>
    </row>
    <row r="166" spans="1:14" x14ac:dyDescent="0.25">
      <c r="A166" s="598" t="s">
        <v>177</v>
      </c>
      <c r="C166" s="295"/>
      <c r="D166" s="295"/>
      <c r="E166" s="434"/>
    </row>
    <row r="167" spans="1:14" x14ac:dyDescent="0.25">
      <c r="A167" s="598" t="s">
        <v>37</v>
      </c>
      <c r="B167" s="592" t="s">
        <v>4025</v>
      </c>
      <c r="C167" s="295"/>
      <c r="D167" s="295"/>
      <c r="E167" s="434">
        <v>60451.9</v>
      </c>
      <c r="K167" s="577">
        <v>60451.9</v>
      </c>
      <c r="M167" s="592">
        <f t="shared" ref="M167:M169" si="114">SUM(K167:L167)</f>
        <v>60451.9</v>
      </c>
    </row>
    <row r="168" spans="1:14" x14ac:dyDescent="0.25">
      <c r="A168" s="598"/>
      <c r="B168" s="592" t="s">
        <v>4026</v>
      </c>
      <c r="C168" s="287"/>
      <c r="D168" s="287"/>
      <c r="E168" s="434">
        <f>15717+400</f>
        <v>16117</v>
      </c>
      <c r="K168" s="577">
        <v>16117</v>
      </c>
      <c r="M168" s="592">
        <f t="shared" si="114"/>
        <v>16117</v>
      </c>
    </row>
    <row r="169" spans="1:14" ht="13.8" thickBot="1" x14ac:dyDescent="0.3">
      <c r="A169" s="608"/>
      <c r="B169" s="602" t="s">
        <v>4349</v>
      </c>
      <c r="C169" s="294"/>
      <c r="D169" s="294"/>
      <c r="E169" s="435">
        <v>3000</v>
      </c>
      <c r="F169" s="602"/>
      <c r="G169" s="602"/>
      <c r="H169" s="602"/>
      <c r="I169" s="602"/>
      <c r="J169" s="603"/>
      <c r="K169" s="580">
        <v>3000</v>
      </c>
      <c r="L169" s="580"/>
      <c r="M169" s="602">
        <f t="shared" si="114"/>
        <v>3000</v>
      </c>
    </row>
    <row r="170" spans="1:14" x14ac:dyDescent="0.25">
      <c r="A170" s="577" t="s">
        <v>3022</v>
      </c>
      <c r="B170" s="592" t="s">
        <v>4709</v>
      </c>
      <c r="C170" s="433">
        <f>VLOOKUP(A170,'R&amp;E EXPORT'!A:F,6,FALSE)</f>
        <v>66904.47</v>
      </c>
      <c r="D170" s="433">
        <f>VLOOKUP(A170,'R&amp;E EXPORT'!A:F,4,FALSE)</f>
        <v>53920.78</v>
      </c>
      <c r="E170" s="434">
        <f>SUM(E167:E169)</f>
        <v>79568.899999999994</v>
      </c>
      <c r="F170" s="434">
        <f t="shared" ref="F170" si="115">SUM(F167:F169)</f>
        <v>0</v>
      </c>
      <c r="G170" s="434">
        <v>79568.899999999994</v>
      </c>
      <c r="H170" s="592">
        <v>51388.39</v>
      </c>
      <c r="I170" s="592">
        <f>SUM(G170-H170)</f>
        <v>28180.509999999995</v>
      </c>
      <c r="J170" s="599">
        <f t="shared" ref="J170" si="116">SUM(H170/G170)</f>
        <v>0.64583511899749779</v>
      </c>
      <c r="K170" s="434">
        <f>SUM(K167:K169)</f>
        <v>79568.899999999994</v>
      </c>
      <c r="L170" s="434">
        <f t="shared" ref="L170:M170" si="117">SUM(L167:L169)</f>
        <v>0</v>
      </c>
      <c r="M170" s="434">
        <f t="shared" si="117"/>
        <v>79568.899999999994</v>
      </c>
      <c r="N170" s="577">
        <v>79568.899999999994</v>
      </c>
    </row>
    <row r="171" spans="1:14" x14ac:dyDescent="0.25">
      <c r="C171" s="295"/>
      <c r="D171" s="295"/>
      <c r="E171" s="434"/>
    </row>
    <row r="172" spans="1:14" x14ac:dyDescent="0.25">
      <c r="A172" s="577" t="s">
        <v>3019</v>
      </c>
      <c r="B172" s="600" t="s">
        <v>4710</v>
      </c>
      <c r="C172" s="433">
        <f>VLOOKUP(A172,'R&amp;E EXPORT'!A:F,6,FALSE)</f>
        <v>644.70000000000005</v>
      </c>
      <c r="D172" s="433">
        <f>VLOOKUP(A172,'R&amp;E EXPORT'!A:F,4,FALSE)</f>
        <v>0</v>
      </c>
      <c r="E172" s="434">
        <v>0</v>
      </c>
      <c r="F172" s="592">
        <v>0</v>
      </c>
      <c r="G172" s="592">
        <v>0</v>
      </c>
      <c r="H172" s="592">
        <v>0</v>
      </c>
      <c r="I172" s="592">
        <f t="shared" ref="I172:I185" si="118">SUM(G172-H172)</f>
        <v>0</v>
      </c>
      <c r="J172" s="599">
        <v>0</v>
      </c>
      <c r="K172" s="577">
        <v>0</v>
      </c>
      <c r="M172" s="592">
        <f t="shared" ref="M172:M185" si="119">SUM(K172:L172)</f>
        <v>0</v>
      </c>
    </row>
    <row r="173" spans="1:14" x14ac:dyDescent="0.25">
      <c r="A173" s="577" t="s">
        <v>3018</v>
      </c>
      <c r="B173" s="600" t="s">
        <v>5068</v>
      </c>
      <c r="C173" s="433">
        <f>VLOOKUP(A173,'R&amp;E EXPORT'!A:F,6,FALSE)</f>
        <v>1584.65</v>
      </c>
      <c r="D173" s="433">
        <f>VLOOKUP(A173,'R&amp;E EXPORT'!A:F,4,FALSE)</f>
        <v>878.55</v>
      </c>
      <c r="E173" s="434">
        <v>1000</v>
      </c>
      <c r="F173" s="592">
        <v>0</v>
      </c>
      <c r="G173" s="592">
        <f>SUM(E173:F173)</f>
        <v>1000</v>
      </c>
      <c r="H173" s="592">
        <v>0</v>
      </c>
      <c r="I173" s="592">
        <f t="shared" si="118"/>
        <v>1000</v>
      </c>
      <c r="J173" s="599">
        <f t="shared" ref="J173:J188" si="120">SUM(H173/G173)</f>
        <v>0</v>
      </c>
      <c r="K173" s="577">
        <v>10000</v>
      </c>
      <c r="M173" s="592">
        <f t="shared" si="119"/>
        <v>10000</v>
      </c>
    </row>
    <row r="174" spans="1:14" x14ac:dyDescent="0.25">
      <c r="A174" s="577" t="s">
        <v>3017</v>
      </c>
      <c r="B174" s="600" t="s">
        <v>5069</v>
      </c>
      <c r="C174" s="433">
        <f>VLOOKUP(A174,'R&amp;E EXPORT'!A:F,6,FALSE)</f>
        <v>0</v>
      </c>
      <c r="D174" s="433">
        <f>VLOOKUP(A174,'R&amp;E EXPORT'!A:F,4,FALSE)</f>
        <v>2021.23</v>
      </c>
      <c r="E174" s="434">
        <v>20000</v>
      </c>
      <c r="F174" s="592">
        <v>0</v>
      </c>
      <c r="G174" s="592">
        <f t="shared" ref="G174:G185" si="121">SUM(E174:F174)</f>
        <v>20000</v>
      </c>
      <c r="H174" s="592">
        <v>10825</v>
      </c>
      <c r="I174" s="592">
        <f t="shared" si="118"/>
        <v>9175</v>
      </c>
      <c r="J174" s="599">
        <f t="shared" si="120"/>
        <v>0.54125000000000001</v>
      </c>
      <c r="K174" s="577">
        <v>20000</v>
      </c>
      <c r="M174" s="592">
        <f t="shared" si="119"/>
        <v>20000</v>
      </c>
    </row>
    <row r="175" spans="1:14" x14ac:dyDescent="0.25">
      <c r="A175" s="577" t="s">
        <v>3016</v>
      </c>
      <c r="B175" s="600" t="s">
        <v>4711</v>
      </c>
      <c r="C175" s="433">
        <f>VLOOKUP(A175,'R&amp;E EXPORT'!A:F,6,FALSE)</f>
        <v>0</v>
      </c>
      <c r="D175" s="433">
        <f>VLOOKUP(A175,'R&amp;E EXPORT'!A:F,4,FALSE)</f>
        <v>10633.6</v>
      </c>
      <c r="E175" s="434">
        <v>20000</v>
      </c>
      <c r="F175" s="592">
        <v>0</v>
      </c>
      <c r="G175" s="592">
        <f t="shared" si="121"/>
        <v>20000</v>
      </c>
      <c r="H175" s="592">
        <v>7011</v>
      </c>
      <c r="I175" s="592">
        <f t="shared" si="118"/>
        <v>12989</v>
      </c>
      <c r="J175" s="599">
        <f t="shared" si="120"/>
        <v>0.35054999999999997</v>
      </c>
      <c r="K175" s="577">
        <v>20000</v>
      </c>
      <c r="M175" s="592">
        <f t="shared" si="119"/>
        <v>20000</v>
      </c>
    </row>
    <row r="176" spans="1:14" x14ac:dyDescent="0.25">
      <c r="A176" s="577" t="s">
        <v>4370</v>
      </c>
      <c r="B176" s="600" t="s">
        <v>4712</v>
      </c>
      <c r="C176" s="433">
        <f>VLOOKUP(A176,'R&amp;E EXPORT'!A:F,6,FALSE)</f>
        <v>0</v>
      </c>
      <c r="D176" s="433">
        <f>VLOOKUP(A176,'R&amp;E EXPORT'!A:F,4,FALSE)</f>
        <v>0</v>
      </c>
      <c r="E176" s="434">
        <v>1500</v>
      </c>
      <c r="F176" s="592">
        <v>0</v>
      </c>
      <c r="G176" s="592">
        <f t="shared" si="121"/>
        <v>1500</v>
      </c>
      <c r="H176" s="592">
        <v>0</v>
      </c>
      <c r="I176" s="592">
        <f t="shared" si="118"/>
        <v>1500</v>
      </c>
      <c r="J176" s="599">
        <f t="shared" si="120"/>
        <v>0</v>
      </c>
      <c r="K176" s="577">
        <v>1500</v>
      </c>
      <c r="M176" s="592">
        <f t="shared" si="119"/>
        <v>1500</v>
      </c>
    </row>
    <row r="177" spans="1:13" x14ac:dyDescent="0.25">
      <c r="A177" s="577" t="s">
        <v>3015</v>
      </c>
      <c r="B177" s="600" t="s">
        <v>4713</v>
      </c>
      <c r="C177" s="433">
        <f>VLOOKUP(A177,'R&amp;E EXPORT'!A:F,6,FALSE)</f>
        <v>2059.48</v>
      </c>
      <c r="D177" s="433">
        <f>VLOOKUP(A177,'R&amp;E EXPORT'!A:F,4,FALSE)</f>
        <v>23.99</v>
      </c>
      <c r="E177" s="434">
        <v>1000</v>
      </c>
      <c r="F177" s="592">
        <v>0</v>
      </c>
      <c r="G177" s="592">
        <f t="shared" si="121"/>
        <v>1000</v>
      </c>
      <c r="H177" s="592">
        <v>948.91</v>
      </c>
      <c r="I177" s="592">
        <f t="shared" si="118"/>
        <v>51.090000000000032</v>
      </c>
      <c r="J177" s="599">
        <f t="shared" si="120"/>
        <v>0.94890999999999992</v>
      </c>
      <c r="K177" s="577">
        <v>1000</v>
      </c>
      <c r="M177" s="592">
        <f t="shared" si="119"/>
        <v>1000</v>
      </c>
    </row>
    <row r="178" spans="1:13" x14ac:dyDescent="0.25">
      <c r="A178" s="577" t="s">
        <v>3014</v>
      </c>
      <c r="B178" s="600" t="s">
        <v>4714</v>
      </c>
      <c r="C178" s="433">
        <f>VLOOKUP(A178,'R&amp;E EXPORT'!A:F,6,FALSE)</f>
        <v>12033.32</v>
      </c>
      <c r="D178" s="433">
        <f>VLOOKUP(A178,'R&amp;E EXPORT'!A:F,4,FALSE)</f>
        <v>1277.55</v>
      </c>
      <c r="E178" s="434">
        <v>1400</v>
      </c>
      <c r="F178" s="592">
        <v>0</v>
      </c>
      <c r="G178" s="592">
        <f t="shared" si="121"/>
        <v>1400</v>
      </c>
      <c r="H178" s="592">
        <v>607.36</v>
      </c>
      <c r="I178" s="592">
        <f t="shared" si="118"/>
        <v>792.64</v>
      </c>
      <c r="J178" s="599">
        <f t="shared" si="120"/>
        <v>0.43382857142857145</v>
      </c>
      <c r="K178" s="577">
        <v>1400</v>
      </c>
      <c r="M178" s="592">
        <f t="shared" si="119"/>
        <v>1400</v>
      </c>
    </row>
    <row r="179" spans="1:13" x14ac:dyDescent="0.25">
      <c r="A179" s="577" t="s">
        <v>3013</v>
      </c>
      <c r="B179" s="600" t="s">
        <v>4715</v>
      </c>
      <c r="C179" s="433">
        <f>VLOOKUP(A179,'R&amp;E EXPORT'!A:F,6,FALSE)</f>
        <v>21059.25</v>
      </c>
      <c r="D179" s="433">
        <f>VLOOKUP(A179,'R&amp;E EXPORT'!A:F,4,FALSE)</f>
        <v>26556.49</v>
      </c>
      <c r="E179" s="434">
        <v>75000</v>
      </c>
      <c r="F179" s="592">
        <v>0</v>
      </c>
      <c r="G179" s="592">
        <f t="shared" si="121"/>
        <v>75000</v>
      </c>
      <c r="H179" s="592">
        <v>50000.02</v>
      </c>
      <c r="I179" s="592">
        <f t="shared" si="118"/>
        <v>24999.980000000003</v>
      </c>
      <c r="J179" s="599">
        <f t="shared" si="120"/>
        <v>0.66666693333333327</v>
      </c>
      <c r="K179" s="577">
        <v>75000</v>
      </c>
      <c r="M179" s="592">
        <f t="shared" si="119"/>
        <v>75000</v>
      </c>
    </row>
    <row r="180" spans="1:13" x14ac:dyDescent="0.25">
      <c r="A180" s="577" t="s">
        <v>3011</v>
      </c>
      <c r="B180" s="600" t="s">
        <v>4716</v>
      </c>
      <c r="C180" s="433">
        <f>VLOOKUP(A180,'R&amp;E EXPORT'!A:F,6,FALSE)</f>
        <v>1260</v>
      </c>
      <c r="D180" s="433">
        <f>VLOOKUP(A180,'R&amp;E EXPORT'!A:F,4,FALSE)</f>
        <v>0</v>
      </c>
      <c r="E180" s="434">
        <v>1500</v>
      </c>
      <c r="F180" s="592">
        <v>0</v>
      </c>
      <c r="G180" s="592">
        <f t="shared" si="121"/>
        <v>1500</v>
      </c>
      <c r="H180" s="592">
        <v>185</v>
      </c>
      <c r="I180" s="592">
        <f t="shared" si="118"/>
        <v>1315</v>
      </c>
      <c r="J180" s="599">
        <f t="shared" si="120"/>
        <v>0.12333333333333334</v>
      </c>
      <c r="K180" s="577">
        <v>1500</v>
      </c>
      <c r="M180" s="592">
        <f t="shared" si="119"/>
        <v>1500</v>
      </c>
    </row>
    <row r="181" spans="1:13" x14ac:dyDescent="0.25">
      <c r="A181" s="577" t="s">
        <v>3010</v>
      </c>
      <c r="B181" s="600" t="s">
        <v>4717</v>
      </c>
      <c r="C181" s="433">
        <f>VLOOKUP(A181,'R&amp;E EXPORT'!A:F,6,FALSE)</f>
        <v>4977.84</v>
      </c>
      <c r="D181" s="433">
        <f>VLOOKUP(A181,'R&amp;E EXPORT'!A:F,4,FALSE)</f>
        <v>13377.27</v>
      </c>
      <c r="E181" s="434">
        <v>10000</v>
      </c>
      <c r="F181" s="592">
        <v>0</v>
      </c>
      <c r="G181" s="592">
        <f t="shared" si="121"/>
        <v>10000</v>
      </c>
      <c r="H181" s="592">
        <v>3883.96</v>
      </c>
      <c r="I181" s="592">
        <f t="shared" si="118"/>
        <v>6116.04</v>
      </c>
      <c r="J181" s="599">
        <f t="shared" si="120"/>
        <v>0.38839600000000002</v>
      </c>
      <c r="K181" s="577">
        <v>10000</v>
      </c>
      <c r="M181" s="592">
        <f t="shared" si="119"/>
        <v>10000</v>
      </c>
    </row>
    <row r="182" spans="1:13" x14ac:dyDescent="0.25">
      <c r="A182" s="577" t="s">
        <v>3009</v>
      </c>
      <c r="B182" s="600" t="s">
        <v>4718</v>
      </c>
      <c r="C182" s="433">
        <f>VLOOKUP(A182,'R&amp;E EXPORT'!A:F,6,FALSE)</f>
        <v>966.55</v>
      </c>
      <c r="D182" s="433">
        <f>VLOOKUP(A182,'R&amp;E EXPORT'!A:F,4,FALSE)</f>
        <v>962.27</v>
      </c>
      <c r="E182" s="440">
        <v>10000</v>
      </c>
      <c r="F182" s="592">
        <v>0</v>
      </c>
      <c r="G182" s="592">
        <f t="shared" si="121"/>
        <v>10000</v>
      </c>
      <c r="H182" s="592">
        <v>10352</v>
      </c>
      <c r="I182" s="592">
        <f t="shared" si="118"/>
        <v>-352</v>
      </c>
      <c r="J182" s="599">
        <f t="shared" si="120"/>
        <v>1.0351999999999999</v>
      </c>
      <c r="K182" s="577">
        <v>10000</v>
      </c>
      <c r="M182" s="592">
        <f t="shared" si="119"/>
        <v>10000</v>
      </c>
    </row>
    <row r="183" spans="1:13" x14ac:dyDescent="0.25">
      <c r="A183" s="577" t="s">
        <v>3360</v>
      </c>
      <c r="B183" s="600" t="s">
        <v>4719</v>
      </c>
      <c r="C183" s="433">
        <f>VLOOKUP(A183,'R&amp;E EXPORT'!A:F,6,FALSE)</f>
        <v>884.51</v>
      </c>
      <c r="D183" s="433">
        <f>VLOOKUP(A183,'R&amp;E EXPORT'!A:F,4,FALSE)</f>
        <v>0</v>
      </c>
      <c r="E183" s="434">
        <v>1000</v>
      </c>
      <c r="F183" s="592">
        <v>0</v>
      </c>
      <c r="G183" s="592">
        <f t="shared" si="121"/>
        <v>1000</v>
      </c>
      <c r="H183" s="592">
        <v>0</v>
      </c>
      <c r="I183" s="592">
        <f t="shared" si="118"/>
        <v>1000</v>
      </c>
      <c r="J183" s="599">
        <f t="shared" si="120"/>
        <v>0</v>
      </c>
      <c r="K183" s="577">
        <v>1000</v>
      </c>
      <c r="M183" s="592">
        <f t="shared" si="119"/>
        <v>1000</v>
      </c>
    </row>
    <row r="184" spans="1:13" x14ac:dyDescent="0.25">
      <c r="A184" s="577" t="s">
        <v>3008</v>
      </c>
      <c r="B184" s="600" t="s">
        <v>4720</v>
      </c>
      <c r="C184" s="433">
        <f>VLOOKUP(A184,'R&amp;E EXPORT'!A:F,6,FALSE)</f>
        <v>1117.5</v>
      </c>
      <c r="D184" s="433">
        <f>VLOOKUP(A184,'R&amp;E EXPORT'!A:F,4,FALSE)</f>
        <v>1305</v>
      </c>
      <c r="E184" s="434">
        <v>1300</v>
      </c>
      <c r="F184" s="592">
        <v>0</v>
      </c>
      <c r="G184" s="592">
        <f t="shared" si="121"/>
        <v>1300</v>
      </c>
      <c r="H184" s="592">
        <v>1485</v>
      </c>
      <c r="I184" s="592">
        <f t="shared" si="118"/>
        <v>-185</v>
      </c>
      <c r="J184" s="599">
        <f t="shared" si="120"/>
        <v>1.1423076923076922</v>
      </c>
      <c r="K184" s="577">
        <v>3000</v>
      </c>
      <c r="M184" s="592">
        <f t="shared" si="119"/>
        <v>3000</v>
      </c>
    </row>
    <row r="185" spans="1:13" ht="13.8" thickBot="1" x14ac:dyDescent="0.3">
      <c r="A185" s="580" t="s">
        <v>3006</v>
      </c>
      <c r="B185" s="601" t="s">
        <v>4721</v>
      </c>
      <c r="C185" s="293">
        <f>VLOOKUP(A185,'R&amp;E EXPORT'!A:F,6,FALSE)</f>
        <v>1150</v>
      </c>
      <c r="D185" s="293">
        <f>VLOOKUP(A185,'R&amp;E EXPORT'!A:F,4,FALSE)</f>
        <v>1150</v>
      </c>
      <c r="E185" s="435">
        <v>550</v>
      </c>
      <c r="F185" s="602">
        <v>0</v>
      </c>
      <c r="G185" s="602">
        <f t="shared" si="121"/>
        <v>550</v>
      </c>
      <c r="H185" s="602">
        <v>1450</v>
      </c>
      <c r="I185" s="602">
        <f t="shared" si="118"/>
        <v>-900</v>
      </c>
      <c r="J185" s="603">
        <f t="shared" si="120"/>
        <v>2.6363636363636362</v>
      </c>
      <c r="K185" s="580">
        <v>1450</v>
      </c>
      <c r="L185" s="580"/>
      <c r="M185" s="602">
        <f t="shared" si="119"/>
        <v>1450</v>
      </c>
    </row>
    <row r="186" spans="1:13" x14ac:dyDescent="0.25">
      <c r="A186" s="577" t="s">
        <v>267</v>
      </c>
      <c r="B186" s="592" t="s">
        <v>38</v>
      </c>
      <c r="C186" s="295">
        <f t="shared" ref="C186:I186" si="122">SUM(C172:C185)</f>
        <v>47737.80000000001</v>
      </c>
      <c r="D186" s="295">
        <f t="shared" si="122"/>
        <v>58185.950000000004</v>
      </c>
      <c r="E186" s="434">
        <f t="shared" si="122"/>
        <v>144250</v>
      </c>
      <c r="F186" s="434">
        <f t="shared" si="122"/>
        <v>0</v>
      </c>
      <c r="G186" s="434">
        <f t="shared" si="122"/>
        <v>144250</v>
      </c>
      <c r="H186" s="434">
        <f t="shared" si="122"/>
        <v>86748.25</v>
      </c>
      <c r="I186" s="434">
        <f t="shared" si="122"/>
        <v>57501.750000000007</v>
      </c>
      <c r="J186" s="599">
        <f t="shared" si="120"/>
        <v>0.60137435008665507</v>
      </c>
      <c r="K186" s="434">
        <f>SUM(K172:K185)</f>
        <v>155850</v>
      </c>
      <c r="L186" s="434">
        <f t="shared" ref="L186:M186" si="123">SUM(L172:L185)</f>
        <v>0</v>
      </c>
      <c r="M186" s="434">
        <f t="shared" si="123"/>
        <v>155850</v>
      </c>
    </row>
    <row r="187" spans="1:13" x14ac:dyDescent="0.25">
      <c r="C187" s="295"/>
      <c r="D187" s="295"/>
      <c r="E187" s="434"/>
      <c r="K187" s="434"/>
      <c r="L187" s="434"/>
      <c r="M187" s="434"/>
    </row>
    <row r="188" spans="1:13" ht="13.8" thickBot="1" x14ac:dyDescent="0.3">
      <c r="A188" s="605" t="s">
        <v>3995</v>
      </c>
      <c r="B188" s="606" t="s">
        <v>234</v>
      </c>
      <c r="C188" s="439">
        <f t="shared" ref="C188:I188" si="124">+C186+C170</f>
        <v>114642.27000000002</v>
      </c>
      <c r="D188" s="439">
        <f t="shared" si="124"/>
        <v>112106.73000000001</v>
      </c>
      <c r="E188" s="441">
        <f t="shared" si="124"/>
        <v>223818.9</v>
      </c>
      <c r="F188" s="441">
        <f t="shared" si="124"/>
        <v>0</v>
      </c>
      <c r="G188" s="441">
        <f t="shared" si="124"/>
        <v>223818.9</v>
      </c>
      <c r="H188" s="441">
        <f t="shared" si="124"/>
        <v>138136.64000000001</v>
      </c>
      <c r="I188" s="441">
        <f t="shared" si="124"/>
        <v>85682.260000000009</v>
      </c>
      <c r="J188" s="603">
        <f t="shared" si="120"/>
        <v>0.61718040791014528</v>
      </c>
      <c r="K188" s="441">
        <f>+K186+K170</f>
        <v>235418.9</v>
      </c>
      <c r="L188" s="441">
        <f t="shared" ref="L188:M188" si="125">+L186+L170</f>
        <v>0</v>
      </c>
      <c r="M188" s="441">
        <f t="shared" si="125"/>
        <v>235418.9</v>
      </c>
    </row>
    <row r="189" spans="1:13" x14ac:dyDescent="0.25">
      <c r="C189" s="295"/>
      <c r="D189" s="295"/>
      <c r="E189" s="434"/>
    </row>
    <row r="190" spans="1:13" x14ac:dyDescent="0.25">
      <c r="A190" s="598" t="s">
        <v>178</v>
      </c>
      <c r="C190" s="295"/>
      <c r="D190" s="295"/>
      <c r="E190" s="434"/>
    </row>
    <row r="191" spans="1:13" x14ac:dyDescent="0.25">
      <c r="A191" s="577" t="s">
        <v>236</v>
      </c>
      <c r="B191" s="592" t="s">
        <v>79</v>
      </c>
      <c r="C191" s="295"/>
      <c r="D191" s="295"/>
      <c r="E191" s="434">
        <v>121500</v>
      </c>
      <c r="K191" s="577">
        <v>121500</v>
      </c>
      <c r="M191" s="592">
        <f t="shared" ref="M191:M196" si="126">SUM(K191:L191)</f>
        <v>121500</v>
      </c>
    </row>
    <row r="192" spans="1:13" x14ac:dyDescent="0.25">
      <c r="B192" s="592" t="s">
        <v>80</v>
      </c>
      <c r="C192" s="295"/>
      <c r="D192" s="295"/>
      <c r="E192" s="434">
        <v>0</v>
      </c>
      <c r="K192" s="577">
        <v>1950</v>
      </c>
      <c r="M192" s="592">
        <f t="shared" si="126"/>
        <v>1950</v>
      </c>
    </row>
    <row r="193" spans="1:14" x14ac:dyDescent="0.25">
      <c r="B193" s="592" t="s">
        <v>81</v>
      </c>
      <c r="C193" s="295"/>
      <c r="D193" s="295"/>
      <c r="E193" s="434">
        <v>5000</v>
      </c>
      <c r="K193" s="577">
        <v>10000</v>
      </c>
      <c r="M193" s="592">
        <f t="shared" si="126"/>
        <v>10000</v>
      </c>
    </row>
    <row r="194" spans="1:14" x14ac:dyDescent="0.25">
      <c r="B194" s="592" t="s">
        <v>74</v>
      </c>
      <c r="C194" s="295"/>
      <c r="D194" s="295"/>
      <c r="E194" s="434">
        <v>6500</v>
      </c>
      <c r="K194" s="577">
        <v>7500</v>
      </c>
      <c r="M194" s="592">
        <f t="shared" si="126"/>
        <v>7500</v>
      </c>
    </row>
    <row r="195" spans="1:14" x14ac:dyDescent="0.25">
      <c r="B195" s="592" t="s">
        <v>4352</v>
      </c>
      <c r="C195" s="295"/>
      <c r="D195" s="295"/>
      <c r="E195" s="434">
        <v>2500</v>
      </c>
      <c r="K195" s="577">
        <v>2500</v>
      </c>
      <c r="M195" s="592">
        <f t="shared" si="126"/>
        <v>2500</v>
      </c>
    </row>
    <row r="196" spans="1:14" ht="13.8" thickBot="1" x14ac:dyDescent="0.3">
      <c r="A196" s="580"/>
      <c r="B196" s="602" t="s">
        <v>89</v>
      </c>
      <c r="C196" s="294"/>
      <c r="D196" s="294"/>
      <c r="E196" s="435">
        <v>7100</v>
      </c>
      <c r="F196" s="602"/>
      <c r="G196" s="602"/>
      <c r="H196" s="602"/>
      <c r="I196" s="602"/>
      <c r="J196" s="603"/>
      <c r="K196" s="580">
        <v>7100</v>
      </c>
      <c r="L196" s="580"/>
      <c r="M196" s="602">
        <f t="shared" si="126"/>
        <v>7100</v>
      </c>
    </row>
    <row r="197" spans="1:14" x14ac:dyDescent="0.25">
      <c r="A197" s="577" t="s">
        <v>3004</v>
      </c>
      <c r="B197" s="592" t="s">
        <v>4722</v>
      </c>
      <c r="C197" s="433">
        <f>VLOOKUP(A197,'R&amp;E EXPORT'!A:F,6,FALSE)</f>
        <v>137117.41</v>
      </c>
      <c r="D197" s="433">
        <f>VLOOKUP(A197,'R&amp;E EXPORT'!A:F,4,FALSE)</f>
        <v>105776.65</v>
      </c>
      <c r="E197" s="434">
        <f>SUM(E191:E196)</f>
        <v>142600</v>
      </c>
      <c r="F197" s="592">
        <v>0</v>
      </c>
      <c r="G197" s="592">
        <v>142600</v>
      </c>
      <c r="H197" s="592">
        <v>99617.71</v>
      </c>
      <c r="I197" s="592">
        <f t="shared" ref="I197" si="127">SUM(G197-H197)</f>
        <v>42982.289999999994</v>
      </c>
      <c r="J197" s="599">
        <f t="shared" ref="J197" si="128">SUM(H197/G197)</f>
        <v>0.69858141654978967</v>
      </c>
      <c r="K197" s="434">
        <f t="shared" ref="K197:M197" si="129">SUM(K191:K196)</f>
        <v>150550</v>
      </c>
      <c r="L197" s="434">
        <f t="shared" si="129"/>
        <v>0</v>
      </c>
      <c r="M197" s="434">
        <f t="shared" si="129"/>
        <v>150550</v>
      </c>
      <c r="N197" s="577">
        <v>155100</v>
      </c>
    </row>
    <row r="198" spans="1:14" x14ac:dyDescent="0.25">
      <c r="C198" s="433"/>
      <c r="D198" s="433"/>
      <c r="E198" s="434"/>
    </row>
    <row r="199" spans="1:14" x14ac:dyDescent="0.25">
      <c r="A199" s="577" t="s">
        <v>3002</v>
      </c>
      <c r="B199" s="592" t="s">
        <v>4723</v>
      </c>
      <c r="C199" s="433">
        <f>VLOOKUP(A199,'R&amp;E EXPORT'!A:F,6,FALSE)</f>
        <v>3919</v>
      </c>
      <c r="D199" s="433">
        <f>VLOOKUP(A199,'R&amp;E EXPORT'!A:F,4,FALSE)</f>
        <v>0</v>
      </c>
      <c r="E199" s="434">
        <v>500</v>
      </c>
      <c r="G199" s="592">
        <f>SUM(E199:F199)</f>
        <v>500</v>
      </c>
      <c r="H199" s="592">
        <v>0</v>
      </c>
      <c r="I199" s="592">
        <f t="shared" ref="I199:I201" si="130">SUM(G199-H199)</f>
        <v>500</v>
      </c>
      <c r="J199" s="599">
        <f t="shared" ref="J199:J201" si="131">SUM(H199/G199)</f>
        <v>0</v>
      </c>
      <c r="K199" s="577">
        <v>0</v>
      </c>
      <c r="M199" s="592">
        <f t="shared" ref="M199:M201" si="132">SUM(K199:L199)</f>
        <v>0</v>
      </c>
    </row>
    <row r="200" spans="1:14" x14ac:dyDescent="0.25">
      <c r="A200" s="577" t="s">
        <v>3001</v>
      </c>
      <c r="B200" s="600" t="s">
        <v>4724</v>
      </c>
      <c r="C200" s="433">
        <f>VLOOKUP(A200,'R&amp;E EXPORT'!A:F,6,FALSE)</f>
        <v>3010.81</v>
      </c>
      <c r="D200" s="433">
        <f>VLOOKUP(A200,'R&amp;E EXPORT'!A:F,4,FALSE)</f>
        <v>7432.58</v>
      </c>
      <c r="E200" s="434">
        <v>8000</v>
      </c>
      <c r="G200" s="592">
        <f t="shared" ref="G200:G201" si="133">SUM(E200:F200)</f>
        <v>8000</v>
      </c>
      <c r="H200" s="592">
        <v>6604.95</v>
      </c>
      <c r="I200" s="592">
        <f t="shared" si="130"/>
        <v>1395.0500000000002</v>
      </c>
      <c r="J200" s="599">
        <f t="shared" si="131"/>
        <v>0.82561874999999996</v>
      </c>
      <c r="K200" s="577">
        <v>8000</v>
      </c>
      <c r="M200" s="592">
        <f t="shared" si="132"/>
        <v>8000</v>
      </c>
    </row>
    <row r="201" spans="1:14" ht="13.8" thickBot="1" x14ac:dyDescent="0.3">
      <c r="A201" s="580" t="s">
        <v>3000</v>
      </c>
      <c r="B201" s="601" t="s">
        <v>5079</v>
      </c>
      <c r="C201" s="293">
        <f>VLOOKUP(A201,'R&amp;E EXPORT'!A:F,6,FALSE)</f>
        <v>0</v>
      </c>
      <c r="D201" s="293">
        <f>VLOOKUP(A201,'R&amp;E EXPORT'!A:F,4,FALSE)</f>
        <v>5021.1400000000003</v>
      </c>
      <c r="E201" s="435">
        <v>0</v>
      </c>
      <c r="F201" s="602"/>
      <c r="G201" s="602">
        <f t="shared" si="133"/>
        <v>0</v>
      </c>
      <c r="H201" s="602">
        <v>0</v>
      </c>
      <c r="I201" s="602">
        <f t="shared" si="130"/>
        <v>0</v>
      </c>
      <c r="J201" s="612" t="e">
        <f t="shared" si="131"/>
        <v>#DIV/0!</v>
      </c>
      <c r="K201" s="580">
        <v>15000</v>
      </c>
      <c r="L201" s="580"/>
      <c r="M201" s="602">
        <f t="shared" si="132"/>
        <v>15000</v>
      </c>
    </row>
    <row r="202" spans="1:14" x14ac:dyDescent="0.25">
      <c r="A202" s="577" t="s">
        <v>268</v>
      </c>
      <c r="B202" s="592" t="s">
        <v>235</v>
      </c>
      <c r="C202" s="295">
        <f>SUM(C199:C201)</f>
        <v>6929.8099999999995</v>
      </c>
      <c r="D202" s="295">
        <f>SUM(D199:D201)</f>
        <v>12453.720000000001</v>
      </c>
      <c r="E202" s="434">
        <f t="shared" ref="E202:M202" si="134">SUM(E199:E201)</f>
        <v>8500</v>
      </c>
      <c r="F202" s="434">
        <f t="shared" si="134"/>
        <v>0</v>
      </c>
      <c r="G202" s="434">
        <f t="shared" si="134"/>
        <v>8500</v>
      </c>
      <c r="H202" s="434">
        <f t="shared" si="134"/>
        <v>6604.95</v>
      </c>
      <c r="I202" s="434">
        <f t="shared" si="134"/>
        <v>1895.0500000000002</v>
      </c>
      <c r="J202" s="599">
        <f t="shared" ref="J202" si="135">SUM(H202/G202)</f>
        <v>0.77705294117647061</v>
      </c>
      <c r="K202" s="434">
        <f t="shared" si="134"/>
        <v>23000</v>
      </c>
      <c r="L202" s="434">
        <f t="shared" si="134"/>
        <v>0</v>
      </c>
      <c r="M202" s="434">
        <f t="shared" si="134"/>
        <v>23000</v>
      </c>
    </row>
    <row r="203" spans="1:14" x14ac:dyDescent="0.25">
      <c r="C203" s="295"/>
      <c r="D203" s="295"/>
      <c r="E203" s="434"/>
    </row>
    <row r="204" spans="1:14" x14ac:dyDescent="0.25">
      <c r="A204" s="577" t="s">
        <v>2989</v>
      </c>
      <c r="B204" s="600" t="s">
        <v>4725</v>
      </c>
      <c r="C204" s="433">
        <f>VLOOKUP(A204,'R&amp;E EXPORT'!A:F,6,FALSE)</f>
        <v>1428</v>
      </c>
      <c r="D204" s="433">
        <f>VLOOKUP(A204,'R&amp;E EXPORT'!A:F,4,FALSE)</f>
        <v>1428</v>
      </c>
      <c r="E204" s="434">
        <v>1500</v>
      </c>
      <c r="F204" s="592">
        <v>0</v>
      </c>
      <c r="G204" s="592">
        <f>SUM(E204:F204)</f>
        <v>1500</v>
      </c>
      <c r="H204" s="592">
        <v>1428</v>
      </c>
      <c r="I204" s="592">
        <f t="shared" ref="I204" si="136">SUM(G204-H204)</f>
        <v>72</v>
      </c>
      <c r="J204" s="599">
        <f t="shared" ref="J204" si="137">SUM(H204/G204)</f>
        <v>0.95199999999999996</v>
      </c>
      <c r="K204" s="577">
        <v>1500</v>
      </c>
      <c r="M204" s="592">
        <f t="shared" ref="M204:M227" si="138">SUM(K204:L204)</f>
        <v>1500</v>
      </c>
    </row>
    <row r="205" spans="1:14" x14ac:dyDescent="0.25">
      <c r="A205" s="577" t="s">
        <v>2987</v>
      </c>
      <c r="B205" s="600" t="s">
        <v>4726</v>
      </c>
      <c r="C205" s="433">
        <f>VLOOKUP(A205,'R&amp;E EXPORT'!A:F,6,FALSE)</f>
        <v>1690</v>
      </c>
      <c r="D205" s="433">
        <f>VLOOKUP(A205,'R&amp;E EXPORT'!A:F,4,FALSE)</f>
        <v>0</v>
      </c>
      <c r="E205" s="434">
        <v>1750</v>
      </c>
      <c r="F205" s="592">
        <v>0</v>
      </c>
      <c r="G205" s="592">
        <f t="shared" ref="G205:G227" si="139">SUM(E205:F205)</f>
        <v>1750</v>
      </c>
      <c r="H205" s="592">
        <v>0</v>
      </c>
      <c r="I205" s="592">
        <f t="shared" ref="I205:I227" si="140">SUM(G205-H205)</f>
        <v>1750</v>
      </c>
      <c r="J205" s="599">
        <f t="shared" ref="J205:J230" si="141">SUM(H205/G205)</f>
        <v>0</v>
      </c>
      <c r="K205" s="577">
        <v>2000</v>
      </c>
      <c r="M205" s="592">
        <f t="shared" si="138"/>
        <v>2000</v>
      </c>
    </row>
    <row r="206" spans="1:14" x14ac:dyDescent="0.25">
      <c r="A206" s="577" t="s">
        <v>2985</v>
      </c>
      <c r="B206" s="600" t="s">
        <v>4727</v>
      </c>
      <c r="C206" s="433">
        <f>VLOOKUP(A206,'R&amp;E EXPORT'!A:F,6,FALSE)</f>
        <v>486.6</v>
      </c>
      <c r="D206" s="433">
        <f>VLOOKUP(A206,'R&amp;E EXPORT'!A:F,4,FALSE)</f>
        <v>0</v>
      </c>
      <c r="E206" s="434">
        <v>0</v>
      </c>
      <c r="F206" s="592">
        <v>0</v>
      </c>
      <c r="G206" s="592">
        <f t="shared" si="139"/>
        <v>0</v>
      </c>
      <c r="H206" s="592">
        <v>0</v>
      </c>
      <c r="I206" s="592">
        <f t="shared" si="140"/>
        <v>0</v>
      </c>
      <c r="J206" s="610" t="e">
        <f t="shared" si="141"/>
        <v>#DIV/0!</v>
      </c>
      <c r="K206" s="577">
        <v>0</v>
      </c>
      <c r="M206" s="592">
        <f t="shared" si="138"/>
        <v>0</v>
      </c>
    </row>
    <row r="207" spans="1:14" x14ac:dyDescent="0.25">
      <c r="A207" s="577" t="s">
        <v>2984</v>
      </c>
      <c r="B207" s="600" t="s">
        <v>4728</v>
      </c>
      <c r="C207" s="433">
        <f>VLOOKUP(A207,'R&amp;E EXPORT'!A:F,6,FALSE)</f>
        <v>80.319999999999993</v>
      </c>
      <c r="D207" s="433">
        <f>VLOOKUP(A207,'R&amp;E EXPORT'!A:F,4,FALSE)</f>
        <v>0</v>
      </c>
      <c r="E207" s="434">
        <v>0</v>
      </c>
      <c r="F207" s="592">
        <v>0</v>
      </c>
      <c r="G207" s="592">
        <f t="shared" si="139"/>
        <v>0</v>
      </c>
      <c r="H207" s="592">
        <v>0</v>
      </c>
      <c r="I207" s="592">
        <f t="shared" si="140"/>
        <v>0</v>
      </c>
      <c r="J207" s="610" t="e">
        <f t="shared" si="141"/>
        <v>#DIV/0!</v>
      </c>
      <c r="K207" s="577">
        <v>1000</v>
      </c>
      <c r="M207" s="592">
        <f t="shared" si="138"/>
        <v>1000</v>
      </c>
    </row>
    <row r="208" spans="1:14" x14ac:dyDescent="0.25">
      <c r="A208" s="577" t="s">
        <v>2983</v>
      </c>
      <c r="B208" s="600" t="s">
        <v>4729</v>
      </c>
      <c r="C208" s="433">
        <f>VLOOKUP(A208,'R&amp;E EXPORT'!A:F,6,FALSE)</f>
        <v>1159.8399999999999</v>
      </c>
      <c r="D208" s="433">
        <f>VLOOKUP(A208,'R&amp;E EXPORT'!A:F,4,FALSE)</f>
        <v>0</v>
      </c>
      <c r="E208" s="434">
        <v>0</v>
      </c>
      <c r="F208" s="592">
        <v>0</v>
      </c>
      <c r="G208" s="592">
        <f t="shared" si="139"/>
        <v>0</v>
      </c>
      <c r="H208" s="592">
        <v>0</v>
      </c>
      <c r="I208" s="592">
        <f t="shared" si="140"/>
        <v>0</v>
      </c>
      <c r="J208" s="610" t="e">
        <f t="shared" si="141"/>
        <v>#DIV/0!</v>
      </c>
      <c r="K208" s="577">
        <v>0</v>
      </c>
      <c r="M208" s="592">
        <f t="shared" si="138"/>
        <v>0</v>
      </c>
    </row>
    <row r="209" spans="1:13" x14ac:dyDescent="0.25">
      <c r="A209" s="577" t="s">
        <v>2981</v>
      </c>
      <c r="B209" s="600" t="s">
        <v>4730</v>
      </c>
      <c r="C209" s="433">
        <f>VLOOKUP(A209,'R&amp;E EXPORT'!A:F,6,FALSE)</f>
        <v>0</v>
      </c>
      <c r="D209" s="433">
        <f>VLOOKUP(A209,'R&amp;E EXPORT'!A:F,4,FALSE)</f>
        <v>0</v>
      </c>
      <c r="E209" s="434">
        <v>200</v>
      </c>
      <c r="F209" s="592">
        <v>0</v>
      </c>
      <c r="G209" s="592">
        <f t="shared" si="139"/>
        <v>200</v>
      </c>
      <c r="H209" s="592">
        <v>27.98</v>
      </c>
      <c r="I209" s="592">
        <f t="shared" si="140"/>
        <v>172.02</v>
      </c>
      <c r="J209" s="599">
        <f t="shared" si="141"/>
        <v>0.1399</v>
      </c>
      <c r="K209" s="577">
        <v>200</v>
      </c>
      <c r="M209" s="592">
        <f t="shared" si="138"/>
        <v>200</v>
      </c>
    </row>
    <row r="210" spans="1:13" x14ac:dyDescent="0.25">
      <c r="A210" s="577" t="s">
        <v>2980</v>
      </c>
      <c r="B210" s="600" t="s">
        <v>4731</v>
      </c>
      <c r="C210" s="433">
        <f>VLOOKUP(A210,'R&amp;E EXPORT'!A:F,6,FALSE)</f>
        <v>688.35</v>
      </c>
      <c r="D210" s="433">
        <f>VLOOKUP(A210,'R&amp;E EXPORT'!A:F,4,FALSE)</f>
        <v>596.1</v>
      </c>
      <c r="E210" s="434">
        <v>1000</v>
      </c>
      <c r="F210" s="592">
        <v>0</v>
      </c>
      <c r="G210" s="592">
        <f t="shared" si="139"/>
        <v>1000</v>
      </c>
      <c r="H210" s="592">
        <v>1006.99</v>
      </c>
      <c r="I210" s="592">
        <f t="shared" si="140"/>
        <v>-6.9900000000000091</v>
      </c>
      <c r="J210" s="599">
        <f t="shared" si="141"/>
        <v>1.0069900000000001</v>
      </c>
      <c r="K210" s="577">
        <v>2500</v>
      </c>
      <c r="M210" s="592">
        <f t="shared" si="138"/>
        <v>2500</v>
      </c>
    </row>
    <row r="211" spans="1:13" x14ac:dyDescent="0.25">
      <c r="A211" s="577" t="s">
        <v>2979</v>
      </c>
      <c r="B211" s="600" t="s">
        <v>4732</v>
      </c>
      <c r="C211" s="433">
        <f>VLOOKUP(A211,'R&amp;E EXPORT'!A:F,6,FALSE)</f>
        <v>5791.45</v>
      </c>
      <c r="D211" s="433">
        <f>VLOOKUP(A211,'R&amp;E EXPORT'!A:F,4,FALSE)</f>
        <v>4577.5</v>
      </c>
      <c r="E211" s="434">
        <v>5900</v>
      </c>
      <c r="F211" s="592">
        <v>0</v>
      </c>
      <c r="G211" s="592">
        <f t="shared" si="139"/>
        <v>5900</v>
      </c>
      <c r="H211" s="592">
        <v>3662</v>
      </c>
      <c r="I211" s="592">
        <f t="shared" si="140"/>
        <v>2238</v>
      </c>
      <c r="J211" s="599">
        <f t="shared" si="141"/>
        <v>0.6206779661016949</v>
      </c>
      <c r="K211" s="577">
        <v>5900</v>
      </c>
      <c r="M211" s="592">
        <f t="shared" si="138"/>
        <v>5900</v>
      </c>
    </row>
    <row r="212" spans="1:13" x14ac:dyDescent="0.25">
      <c r="A212" s="577" t="s">
        <v>2978</v>
      </c>
      <c r="B212" s="600" t="s">
        <v>4733</v>
      </c>
      <c r="C212" s="433">
        <f>VLOOKUP(A212,'R&amp;E EXPORT'!A:F,6,FALSE)</f>
        <v>410</v>
      </c>
      <c r="D212" s="433">
        <f>VLOOKUP(A212,'R&amp;E EXPORT'!A:F,4,FALSE)</f>
        <v>225</v>
      </c>
      <c r="E212" s="434">
        <v>1000</v>
      </c>
      <c r="F212" s="592">
        <v>0</v>
      </c>
      <c r="G212" s="592">
        <f t="shared" si="139"/>
        <v>1000</v>
      </c>
      <c r="H212" s="592">
        <v>0</v>
      </c>
      <c r="I212" s="592">
        <f t="shared" si="140"/>
        <v>1000</v>
      </c>
      <c r="J212" s="599">
        <f t="shared" si="141"/>
        <v>0</v>
      </c>
      <c r="K212" s="577">
        <v>1000</v>
      </c>
      <c r="M212" s="592">
        <f t="shared" si="138"/>
        <v>1000</v>
      </c>
    </row>
    <row r="213" spans="1:13" x14ac:dyDescent="0.25">
      <c r="A213" s="577" t="s">
        <v>2977</v>
      </c>
      <c r="B213" s="600" t="s">
        <v>4734</v>
      </c>
      <c r="C213" s="433">
        <f>VLOOKUP(A213,'R&amp;E EXPORT'!A:F,6,FALSE)</f>
        <v>233.33</v>
      </c>
      <c r="D213" s="433">
        <f>VLOOKUP(A213,'R&amp;E EXPORT'!A:F,4,FALSE)</f>
        <v>0</v>
      </c>
      <c r="E213" s="434">
        <v>250</v>
      </c>
      <c r="F213" s="592">
        <v>0</v>
      </c>
      <c r="G213" s="592">
        <f t="shared" si="139"/>
        <v>250</v>
      </c>
      <c r="H213" s="592">
        <v>169.35</v>
      </c>
      <c r="I213" s="592">
        <f t="shared" si="140"/>
        <v>80.650000000000006</v>
      </c>
      <c r="J213" s="599">
        <f t="shared" si="141"/>
        <v>0.6774</v>
      </c>
      <c r="K213" s="577">
        <v>250</v>
      </c>
      <c r="M213" s="592">
        <f t="shared" si="138"/>
        <v>250</v>
      </c>
    </row>
    <row r="214" spans="1:13" x14ac:dyDescent="0.25">
      <c r="A214" s="577" t="s">
        <v>2976</v>
      </c>
      <c r="B214" s="600" t="s">
        <v>4735</v>
      </c>
      <c r="C214" s="433">
        <f>VLOOKUP(A214,'R&amp;E EXPORT'!A:F,6,FALSE)</f>
        <v>0</v>
      </c>
      <c r="D214" s="433">
        <f>VLOOKUP(A214,'R&amp;E EXPORT'!A:F,4,FALSE)</f>
        <v>0</v>
      </c>
      <c r="E214" s="434">
        <v>750</v>
      </c>
      <c r="F214" s="592">
        <v>0</v>
      </c>
      <c r="G214" s="592">
        <f t="shared" si="139"/>
        <v>750</v>
      </c>
      <c r="H214" s="592">
        <v>0</v>
      </c>
      <c r="I214" s="592">
        <f t="shared" si="140"/>
        <v>750</v>
      </c>
      <c r="J214" s="599">
        <f t="shared" si="141"/>
        <v>0</v>
      </c>
      <c r="K214" s="577">
        <v>750</v>
      </c>
      <c r="M214" s="592">
        <f t="shared" si="138"/>
        <v>750</v>
      </c>
    </row>
    <row r="215" spans="1:13" x14ac:dyDescent="0.25">
      <c r="A215" s="577" t="s">
        <v>2975</v>
      </c>
      <c r="B215" s="600" t="s">
        <v>4736</v>
      </c>
      <c r="C215" s="433">
        <f>VLOOKUP(A215,'R&amp;E EXPORT'!A:F,6,FALSE)</f>
        <v>128449.87</v>
      </c>
      <c r="D215" s="433">
        <f>VLOOKUP(A215,'R&amp;E EXPORT'!A:F,4,FALSE)</f>
        <v>124770.33</v>
      </c>
      <c r="E215" s="434">
        <f>250000-92000-6000</f>
        <v>152000</v>
      </c>
      <c r="F215" s="592">
        <v>31093.42</v>
      </c>
      <c r="G215" s="592">
        <f t="shared" si="139"/>
        <v>183093.41999999998</v>
      </c>
      <c r="H215" s="592">
        <v>118055.03999999999</v>
      </c>
      <c r="I215" s="592">
        <f t="shared" si="140"/>
        <v>65038.37999999999</v>
      </c>
      <c r="J215" s="599">
        <f t="shared" si="141"/>
        <v>0.6447803531115428</v>
      </c>
      <c r="K215" s="577">
        <v>152000</v>
      </c>
      <c r="M215" s="592">
        <f t="shared" si="138"/>
        <v>152000</v>
      </c>
    </row>
    <row r="216" spans="1:13" x14ac:dyDescent="0.25">
      <c r="A216" s="577" t="s">
        <v>2974</v>
      </c>
      <c r="B216" s="600" t="s">
        <v>4737</v>
      </c>
      <c r="C216" s="433">
        <f>VLOOKUP(A216,'R&amp;E EXPORT'!A:F,6,FALSE)</f>
        <v>-7019.47</v>
      </c>
      <c r="D216" s="433">
        <f>VLOOKUP(A216,'R&amp;E EXPORT'!A:F,4,FALSE)</f>
        <v>1935.8</v>
      </c>
      <c r="E216" s="434">
        <v>4000</v>
      </c>
      <c r="F216" s="592">
        <v>0</v>
      </c>
      <c r="G216" s="592">
        <f t="shared" si="139"/>
        <v>4000</v>
      </c>
      <c r="H216" s="592">
        <v>1447.03</v>
      </c>
      <c r="I216" s="592">
        <f t="shared" si="140"/>
        <v>2552.9700000000003</v>
      </c>
      <c r="J216" s="599">
        <f t="shared" si="141"/>
        <v>0.36175750000000001</v>
      </c>
      <c r="K216" s="577">
        <v>4000</v>
      </c>
      <c r="M216" s="592">
        <f t="shared" si="138"/>
        <v>4000</v>
      </c>
    </row>
    <row r="217" spans="1:13" x14ac:dyDescent="0.25">
      <c r="A217" s="577" t="s">
        <v>2973</v>
      </c>
      <c r="B217" s="600" t="s">
        <v>4738</v>
      </c>
      <c r="C217" s="433">
        <f>VLOOKUP(A217,'R&amp;E EXPORT'!A:F,6,FALSE)</f>
        <v>2510.38</v>
      </c>
      <c r="D217" s="433">
        <f>VLOOKUP(A217,'R&amp;E EXPORT'!A:F,4,FALSE)</f>
        <v>3408.78</v>
      </c>
      <c r="E217" s="434">
        <v>5000</v>
      </c>
      <c r="F217" s="592">
        <v>0</v>
      </c>
      <c r="G217" s="592">
        <f t="shared" si="139"/>
        <v>5000</v>
      </c>
      <c r="H217" s="592">
        <v>4921.54</v>
      </c>
      <c r="I217" s="592">
        <f t="shared" si="140"/>
        <v>78.460000000000036</v>
      </c>
      <c r="J217" s="599">
        <f t="shared" si="141"/>
        <v>0.98430799999999996</v>
      </c>
      <c r="K217" s="577">
        <v>5000</v>
      </c>
      <c r="M217" s="592">
        <f t="shared" si="138"/>
        <v>5000</v>
      </c>
    </row>
    <row r="218" spans="1:13" x14ac:dyDescent="0.25">
      <c r="A218" s="577" t="s">
        <v>2972</v>
      </c>
      <c r="B218" s="600" t="s">
        <v>4739</v>
      </c>
      <c r="C218" s="433">
        <f>VLOOKUP(A218,'R&amp;E EXPORT'!A:F,6,FALSE)</f>
        <v>3949.75</v>
      </c>
      <c r="D218" s="433">
        <f>VLOOKUP(A218,'R&amp;E EXPORT'!A:F,4,FALSE)</f>
        <v>0</v>
      </c>
      <c r="E218" s="434">
        <v>4000</v>
      </c>
      <c r="F218" s="592">
        <v>0</v>
      </c>
      <c r="G218" s="592">
        <f t="shared" si="139"/>
        <v>4000</v>
      </c>
      <c r="H218" s="592">
        <v>0</v>
      </c>
      <c r="I218" s="592">
        <f t="shared" si="140"/>
        <v>4000</v>
      </c>
      <c r="J218" s="599">
        <f t="shared" si="141"/>
        <v>0</v>
      </c>
      <c r="K218" s="577">
        <v>4000</v>
      </c>
      <c r="M218" s="592">
        <f t="shared" si="138"/>
        <v>4000</v>
      </c>
    </row>
    <row r="219" spans="1:13" x14ac:dyDescent="0.25">
      <c r="A219" s="577" t="s">
        <v>2970</v>
      </c>
      <c r="B219" s="600" t="s">
        <v>4740</v>
      </c>
      <c r="C219" s="433">
        <f>VLOOKUP(A219,'R&amp;E EXPORT'!A:F,6,FALSE)</f>
        <v>43234.66</v>
      </c>
      <c r="D219" s="433">
        <f>VLOOKUP(A219,'R&amp;E EXPORT'!A:F,4,FALSE)</f>
        <v>0</v>
      </c>
      <c r="E219" s="434">
        <v>0</v>
      </c>
      <c r="F219" s="592">
        <v>0</v>
      </c>
      <c r="G219" s="592">
        <f t="shared" si="139"/>
        <v>0</v>
      </c>
      <c r="H219" s="592">
        <v>0</v>
      </c>
      <c r="I219" s="592">
        <f t="shared" si="140"/>
        <v>0</v>
      </c>
      <c r="J219" s="610" t="e">
        <f t="shared" si="141"/>
        <v>#DIV/0!</v>
      </c>
      <c r="K219" s="577">
        <v>0</v>
      </c>
      <c r="M219" s="592">
        <f t="shared" si="138"/>
        <v>0</v>
      </c>
    </row>
    <row r="220" spans="1:13" x14ac:dyDescent="0.25">
      <c r="A220" s="577" t="s">
        <v>2964</v>
      </c>
      <c r="B220" s="613" t="s">
        <v>4741</v>
      </c>
      <c r="C220" s="433">
        <f>VLOOKUP(A220,'R&amp;E EXPORT'!A:F,6,FALSE)</f>
        <v>-13105.01</v>
      </c>
      <c r="D220" s="433">
        <f>VLOOKUP(A220,'R&amp;E EXPORT'!A:F,4,FALSE)</f>
        <v>67632.84</v>
      </c>
      <c r="E220" s="434">
        <v>10000</v>
      </c>
      <c r="F220" s="592">
        <v>0</v>
      </c>
      <c r="G220" s="592">
        <f t="shared" si="139"/>
        <v>10000</v>
      </c>
      <c r="H220" s="592">
        <v>19595.810000000001</v>
      </c>
      <c r="I220" s="592">
        <f t="shared" si="140"/>
        <v>-9595.8100000000013</v>
      </c>
      <c r="J220" s="599">
        <f t="shared" si="141"/>
        <v>1.9595810000000002</v>
      </c>
      <c r="K220" s="577">
        <v>10000</v>
      </c>
      <c r="M220" s="592">
        <f t="shared" si="138"/>
        <v>10000</v>
      </c>
    </row>
    <row r="221" spans="1:13" x14ac:dyDescent="0.25">
      <c r="A221" s="577" t="s">
        <v>2963</v>
      </c>
      <c r="B221" s="613" t="s">
        <v>4742</v>
      </c>
      <c r="C221" s="433">
        <f>VLOOKUP(A221,'R&amp;E EXPORT'!A:F,6,FALSE)</f>
        <v>0</v>
      </c>
      <c r="D221" s="433">
        <f>VLOOKUP(A221,'R&amp;E EXPORT'!A:F,4,FALSE)</f>
        <v>3637</v>
      </c>
      <c r="E221" s="434">
        <v>6000</v>
      </c>
      <c r="F221" s="592">
        <v>0</v>
      </c>
      <c r="G221" s="592">
        <f t="shared" si="139"/>
        <v>6000</v>
      </c>
      <c r="H221" s="592">
        <v>1060.25</v>
      </c>
      <c r="I221" s="592">
        <f t="shared" si="140"/>
        <v>4939.75</v>
      </c>
      <c r="J221" s="599">
        <f t="shared" si="141"/>
        <v>0.17670833333333333</v>
      </c>
      <c r="K221" s="577">
        <v>6000</v>
      </c>
      <c r="M221" s="592">
        <f t="shared" si="138"/>
        <v>6000</v>
      </c>
    </row>
    <row r="222" spans="1:13" x14ac:dyDescent="0.25">
      <c r="A222" s="577" t="s">
        <v>4426</v>
      </c>
      <c r="B222" s="613" t="s">
        <v>4743</v>
      </c>
      <c r="C222" s="614">
        <v>2101.5</v>
      </c>
      <c r="D222" s="433">
        <v>3500</v>
      </c>
      <c r="E222" s="434">
        <v>5000</v>
      </c>
      <c r="F222" s="592">
        <v>0</v>
      </c>
      <c r="G222" s="592">
        <f t="shared" si="139"/>
        <v>5000</v>
      </c>
      <c r="H222" s="592">
        <v>5000</v>
      </c>
      <c r="I222" s="592">
        <f t="shared" si="140"/>
        <v>0</v>
      </c>
      <c r="J222" s="599">
        <f t="shared" si="141"/>
        <v>1</v>
      </c>
      <c r="K222" s="577">
        <v>5000</v>
      </c>
      <c r="M222" s="592">
        <f t="shared" si="138"/>
        <v>5000</v>
      </c>
    </row>
    <row r="223" spans="1:13" x14ac:dyDescent="0.25">
      <c r="A223" s="577" t="s">
        <v>2961</v>
      </c>
      <c r="B223" s="613" t="s">
        <v>4744</v>
      </c>
      <c r="C223" s="433">
        <f>VLOOKUP(A223,'R&amp;E EXPORT'!A:F,6,FALSE)</f>
        <v>0</v>
      </c>
      <c r="D223" s="433">
        <f>VLOOKUP(A223,'R&amp;E EXPORT'!A:F,4,FALSE)</f>
        <v>654.99</v>
      </c>
      <c r="E223" s="434">
        <v>0</v>
      </c>
      <c r="F223" s="592">
        <v>0</v>
      </c>
      <c r="G223" s="592">
        <f t="shared" si="139"/>
        <v>0</v>
      </c>
      <c r="H223" s="592">
        <v>0</v>
      </c>
      <c r="I223" s="592">
        <f t="shared" si="140"/>
        <v>0</v>
      </c>
      <c r="J223" s="610" t="e">
        <f t="shared" si="141"/>
        <v>#DIV/0!</v>
      </c>
      <c r="K223" s="577">
        <v>0</v>
      </c>
      <c r="M223" s="592">
        <f t="shared" si="138"/>
        <v>0</v>
      </c>
    </row>
    <row r="224" spans="1:13" x14ac:dyDescent="0.25">
      <c r="A224" s="577" t="s">
        <v>2960</v>
      </c>
      <c r="B224" s="600" t="s">
        <v>4745</v>
      </c>
      <c r="C224" s="433">
        <f>VLOOKUP(A224,'R&amp;E EXPORT'!A:F,6,FALSE)</f>
        <v>0</v>
      </c>
      <c r="D224" s="433">
        <f>VLOOKUP(A224,'R&amp;E EXPORT'!A:F,4,FALSE)</f>
        <v>400</v>
      </c>
      <c r="E224" s="434">
        <v>250</v>
      </c>
      <c r="F224" s="592">
        <v>0</v>
      </c>
      <c r="G224" s="592">
        <f t="shared" si="139"/>
        <v>250</v>
      </c>
      <c r="H224" s="592">
        <v>321</v>
      </c>
      <c r="I224" s="592">
        <f t="shared" si="140"/>
        <v>-71</v>
      </c>
      <c r="J224" s="599">
        <f t="shared" si="141"/>
        <v>1.284</v>
      </c>
      <c r="K224" s="577">
        <v>1800</v>
      </c>
      <c r="M224" s="592">
        <f t="shared" si="138"/>
        <v>1800</v>
      </c>
    </row>
    <row r="225" spans="1:13" x14ac:dyDescent="0.25">
      <c r="A225" s="577" t="s">
        <v>2959</v>
      </c>
      <c r="B225" s="600" t="s">
        <v>4746</v>
      </c>
      <c r="C225" s="433">
        <f>VLOOKUP(A225,'R&amp;E EXPORT'!A:F,6,FALSE)</f>
        <v>1024</v>
      </c>
      <c r="D225" s="433">
        <f>VLOOKUP(A225,'R&amp;E EXPORT'!A:F,4,FALSE)</f>
        <v>0</v>
      </c>
      <c r="E225" s="434">
        <v>0</v>
      </c>
      <c r="F225" s="592">
        <v>0</v>
      </c>
      <c r="G225" s="592">
        <f t="shared" si="139"/>
        <v>0</v>
      </c>
      <c r="H225" s="592">
        <v>0</v>
      </c>
      <c r="I225" s="592">
        <f t="shared" si="140"/>
        <v>0</v>
      </c>
      <c r="J225" s="610" t="e">
        <f t="shared" si="141"/>
        <v>#DIV/0!</v>
      </c>
      <c r="K225" s="577">
        <v>0</v>
      </c>
      <c r="M225" s="592">
        <f t="shared" si="138"/>
        <v>0</v>
      </c>
    </row>
    <row r="226" spans="1:13" x14ac:dyDescent="0.25">
      <c r="A226" s="577" t="s">
        <v>2957</v>
      </c>
      <c r="B226" s="600" t="s">
        <v>4336</v>
      </c>
      <c r="C226" s="433">
        <f>VLOOKUP(A226,'R&amp;E EXPORT'!A:F,6,FALSE)</f>
        <v>1800</v>
      </c>
      <c r="D226" s="433">
        <f>VLOOKUP(A226,'R&amp;E EXPORT'!A:F,4,FALSE)</f>
        <v>1800</v>
      </c>
      <c r="E226" s="434">
        <v>1800</v>
      </c>
      <c r="F226" s="592">
        <v>0</v>
      </c>
      <c r="G226" s="592">
        <f t="shared" si="139"/>
        <v>1800</v>
      </c>
      <c r="H226" s="592">
        <v>1800</v>
      </c>
      <c r="I226" s="592">
        <f t="shared" si="140"/>
        <v>0</v>
      </c>
      <c r="J226" s="599">
        <f t="shared" si="141"/>
        <v>1</v>
      </c>
      <c r="K226" s="577">
        <v>1800</v>
      </c>
      <c r="M226" s="592">
        <f t="shared" si="138"/>
        <v>1800</v>
      </c>
    </row>
    <row r="227" spans="1:13" ht="13.8" thickBot="1" x14ac:dyDescent="0.3">
      <c r="A227" s="580" t="s">
        <v>2953</v>
      </c>
      <c r="B227" s="601" t="s">
        <v>4747</v>
      </c>
      <c r="C227" s="293">
        <f>VLOOKUP(A227,'R&amp;E EXPORT'!A:F,6,FALSE)</f>
        <v>2300</v>
      </c>
      <c r="D227" s="293">
        <f>VLOOKUP(A227,'R&amp;E EXPORT'!A:F,4,FALSE)</f>
        <v>9952.82</v>
      </c>
      <c r="E227" s="435">
        <v>0</v>
      </c>
      <c r="F227" s="602">
        <v>0</v>
      </c>
      <c r="G227" s="602">
        <f t="shared" si="139"/>
        <v>0</v>
      </c>
      <c r="H227" s="602">
        <v>0</v>
      </c>
      <c r="I227" s="602">
        <f t="shared" si="140"/>
        <v>0</v>
      </c>
      <c r="J227" s="612" t="e">
        <f t="shared" si="141"/>
        <v>#DIV/0!</v>
      </c>
      <c r="K227" s="580">
        <v>250</v>
      </c>
      <c r="L227" s="580"/>
      <c r="M227" s="602">
        <f t="shared" si="138"/>
        <v>250</v>
      </c>
    </row>
    <row r="228" spans="1:13" x14ac:dyDescent="0.25">
      <c r="A228" s="577" t="s">
        <v>269</v>
      </c>
      <c r="B228" s="592" t="s">
        <v>133</v>
      </c>
      <c r="C228" s="295">
        <f>SUM(C204:C227)</f>
        <v>177213.57</v>
      </c>
      <c r="D228" s="295">
        <f>SUM(D204:D227)</f>
        <v>224519.15999999997</v>
      </c>
      <c r="E228" s="434">
        <f t="shared" ref="E228:I228" si="142">SUM(E204:E227)</f>
        <v>200400</v>
      </c>
      <c r="F228" s="434">
        <f t="shared" si="142"/>
        <v>31093.42</v>
      </c>
      <c r="G228" s="434">
        <f t="shared" si="142"/>
        <v>231493.41999999998</v>
      </c>
      <c r="H228" s="434">
        <f t="shared" si="142"/>
        <v>158494.99</v>
      </c>
      <c r="I228" s="434">
        <f t="shared" si="142"/>
        <v>72998.429999999993</v>
      </c>
      <c r="J228" s="599">
        <f t="shared" si="141"/>
        <v>0.6846630457142151</v>
      </c>
      <c r="K228" s="434">
        <f t="shared" ref="K228:M228" si="143">SUM(K204:K227)</f>
        <v>204950</v>
      </c>
      <c r="L228" s="434">
        <f t="shared" si="143"/>
        <v>0</v>
      </c>
      <c r="M228" s="434">
        <f t="shared" si="143"/>
        <v>204950</v>
      </c>
    </row>
    <row r="229" spans="1:13" x14ac:dyDescent="0.25">
      <c r="C229" s="295"/>
      <c r="D229" s="295"/>
      <c r="E229" s="434"/>
      <c r="K229" s="434"/>
      <c r="L229" s="434"/>
      <c r="M229" s="434"/>
    </row>
    <row r="230" spans="1:13" ht="13.8" thickBot="1" x14ac:dyDescent="0.3">
      <c r="A230" s="605" t="s">
        <v>270</v>
      </c>
      <c r="B230" s="606" t="s">
        <v>237</v>
      </c>
      <c r="C230" s="439">
        <f>SUM(C197+C202+C228)</f>
        <v>321260.79000000004</v>
      </c>
      <c r="D230" s="439">
        <f>SUM(D197+D202+D228)</f>
        <v>342749.52999999997</v>
      </c>
      <c r="E230" s="441">
        <f t="shared" ref="E230:I230" si="144">SUM(E197+E202+E228)</f>
        <v>351500</v>
      </c>
      <c r="F230" s="441">
        <f t="shared" si="144"/>
        <v>31093.42</v>
      </c>
      <c r="G230" s="441">
        <f t="shared" si="144"/>
        <v>382593.42</v>
      </c>
      <c r="H230" s="441">
        <f t="shared" si="144"/>
        <v>264717.65000000002</v>
      </c>
      <c r="I230" s="441">
        <f t="shared" si="144"/>
        <v>117875.76999999999</v>
      </c>
      <c r="J230" s="607">
        <f t="shared" si="141"/>
        <v>0.69190330037563119</v>
      </c>
      <c r="K230" s="441">
        <f t="shared" ref="K230:M230" si="145">SUM(K197+K202+K228)</f>
        <v>378500</v>
      </c>
      <c r="L230" s="441">
        <f t="shared" si="145"/>
        <v>0</v>
      </c>
      <c r="M230" s="441">
        <f t="shared" si="145"/>
        <v>378500</v>
      </c>
    </row>
    <row r="231" spans="1:13" x14ac:dyDescent="0.25">
      <c r="C231" s="295"/>
      <c r="D231" s="295"/>
      <c r="E231" s="434"/>
    </row>
    <row r="232" spans="1:13" x14ac:dyDescent="0.25">
      <c r="A232" s="598" t="s">
        <v>39</v>
      </c>
      <c r="C232" s="295"/>
      <c r="D232" s="295"/>
      <c r="E232" s="434"/>
    </row>
    <row r="233" spans="1:13" x14ac:dyDescent="0.25">
      <c r="A233" s="577" t="s">
        <v>2946</v>
      </c>
      <c r="B233" s="600" t="s">
        <v>4748</v>
      </c>
      <c r="C233" s="433">
        <f>VLOOKUP(A233,'R&amp;E EXPORT'!A:F,6,FALSE)</f>
        <v>8930.24</v>
      </c>
      <c r="D233" s="433">
        <f>VLOOKUP(A233,'R&amp;E EXPORT'!A:F,4,FALSE)</f>
        <v>5296.2</v>
      </c>
      <c r="E233" s="434">
        <v>7500</v>
      </c>
      <c r="F233" s="592">
        <v>0</v>
      </c>
      <c r="G233" s="592">
        <f t="shared" ref="G233:G235" si="146">SUM(E233:F233)</f>
        <v>7500</v>
      </c>
      <c r="H233" s="592">
        <v>3356.06</v>
      </c>
      <c r="I233" s="592">
        <f t="shared" ref="I233:I235" si="147">SUM(G233-H233)</f>
        <v>4143.9400000000005</v>
      </c>
      <c r="J233" s="599">
        <f t="shared" ref="J233:J236" si="148">SUM(H233/G233)</f>
        <v>0.44747466666666663</v>
      </c>
      <c r="K233" s="577">
        <v>7500</v>
      </c>
      <c r="M233" s="592">
        <f t="shared" ref="M233:M235" si="149">SUM(K233:L233)</f>
        <v>7500</v>
      </c>
    </row>
    <row r="234" spans="1:13" x14ac:dyDescent="0.25">
      <c r="A234" s="577" t="s">
        <v>2942</v>
      </c>
      <c r="B234" s="600" t="s">
        <v>4749</v>
      </c>
      <c r="C234" s="433">
        <f>VLOOKUP(A234,'R&amp;E EXPORT'!A:F,6,FALSE)</f>
        <v>-4281.28</v>
      </c>
      <c r="D234" s="433">
        <f>VLOOKUP(A234,'R&amp;E EXPORT'!A:F,4,FALSE)</f>
        <v>6828</v>
      </c>
      <c r="E234" s="434">
        <v>12500</v>
      </c>
      <c r="F234" s="592">
        <v>0</v>
      </c>
      <c r="G234" s="592">
        <f t="shared" si="146"/>
        <v>12500</v>
      </c>
      <c r="H234" s="592">
        <v>7528</v>
      </c>
      <c r="I234" s="592">
        <f t="shared" si="147"/>
        <v>4972</v>
      </c>
      <c r="J234" s="599">
        <f t="shared" si="148"/>
        <v>0.60224</v>
      </c>
      <c r="K234" s="577">
        <v>12500</v>
      </c>
      <c r="M234" s="592">
        <f t="shared" si="149"/>
        <v>12500</v>
      </c>
    </row>
    <row r="235" spans="1:13" ht="13.8" thickBot="1" x14ac:dyDescent="0.3">
      <c r="A235" s="580" t="s">
        <v>2939</v>
      </c>
      <c r="B235" s="601" t="s">
        <v>4750</v>
      </c>
      <c r="C235" s="293">
        <f>VLOOKUP(A235,'R&amp;E EXPORT'!A:F,6,FALSE)</f>
        <v>756</v>
      </c>
      <c r="D235" s="293">
        <f>VLOOKUP(A235,'R&amp;E EXPORT'!A:F,4,FALSE)</f>
        <v>0</v>
      </c>
      <c r="E235" s="435">
        <v>1500</v>
      </c>
      <c r="F235" s="602">
        <v>0</v>
      </c>
      <c r="G235" s="602">
        <f t="shared" si="146"/>
        <v>1500</v>
      </c>
      <c r="H235" s="602">
        <v>374</v>
      </c>
      <c r="I235" s="602">
        <f t="shared" si="147"/>
        <v>1126</v>
      </c>
      <c r="J235" s="603">
        <f t="shared" si="148"/>
        <v>0.24933333333333332</v>
      </c>
      <c r="K235" s="580">
        <v>1500</v>
      </c>
      <c r="L235" s="580"/>
      <c r="M235" s="602">
        <f t="shared" si="149"/>
        <v>1500</v>
      </c>
    </row>
    <row r="236" spans="1:13" x14ac:dyDescent="0.25">
      <c r="A236" s="577" t="s">
        <v>271</v>
      </c>
      <c r="B236" s="592" t="s">
        <v>239</v>
      </c>
      <c r="C236" s="295">
        <f>SUM(C233:C235)</f>
        <v>5404.96</v>
      </c>
      <c r="D236" s="295">
        <f>SUM(D233:D235)</f>
        <v>12124.2</v>
      </c>
      <c r="E236" s="434">
        <f>SUM(E233:E235)</f>
        <v>21500</v>
      </c>
      <c r="F236" s="434">
        <f t="shared" ref="F236:I236" si="150">SUM(F233:F235)</f>
        <v>0</v>
      </c>
      <c r="G236" s="434">
        <f t="shared" si="150"/>
        <v>21500</v>
      </c>
      <c r="H236" s="434">
        <f t="shared" si="150"/>
        <v>11258.06</v>
      </c>
      <c r="I236" s="434">
        <f t="shared" si="150"/>
        <v>10241.94</v>
      </c>
      <c r="J236" s="599">
        <f t="shared" si="148"/>
        <v>0.52363069767441861</v>
      </c>
      <c r="K236" s="434">
        <f>SUM(K233:K235)</f>
        <v>21500</v>
      </c>
      <c r="L236" s="434">
        <f t="shared" ref="L236:M236" si="151">SUM(L233:L235)</f>
        <v>0</v>
      </c>
      <c r="M236" s="434">
        <f t="shared" si="151"/>
        <v>21500</v>
      </c>
    </row>
    <row r="237" spans="1:13" x14ac:dyDescent="0.25">
      <c r="C237" s="295"/>
      <c r="D237" s="295"/>
      <c r="E237" s="434"/>
    </row>
    <row r="238" spans="1:13" x14ac:dyDescent="0.25">
      <c r="A238" s="598" t="s">
        <v>196</v>
      </c>
      <c r="C238" s="295"/>
      <c r="D238" s="295"/>
      <c r="E238" s="434"/>
    </row>
    <row r="239" spans="1:13" x14ac:dyDescent="0.25">
      <c r="A239" s="577" t="s">
        <v>2935</v>
      </c>
      <c r="B239" s="600" t="s">
        <v>4751</v>
      </c>
      <c r="C239" s="433">
        <f>VLOOKUP(A239,'R&amp;E EXPORT'!A:F,6,FALSE)</f>
        <v>330558.90999999997</v>
      </c>
      <c r="D239" s="433">
        <f>VLOOKUP(A239,'R&amp;E EXPORT'!A:F,4,FALSE)</f>
        <v>314022.58</v>
      </c>
      <c r="E239" s="434">
        <f>INSURANCE!M33</f>
        <v>368884.99229999993</v>
      </c>
      <c r="F239" s="592">
        <v>0</v>
      </c>
      <c r="G239" s="592">
        <f t="shared" ref="G239:G244" si="152">SUM(E239:F239)</f>
        <v>368884.99229999993</v>
      </c>
      <c r="H239" s="592">
        <v>331249.01</v>
      </c>
      <c r="I239" s="592">
        <f t="shared" ref="I239:I244" si="153">SUM(G239-H239)</f>
        <v>37635.982299999916</v>
      </c>
      <c r="J239" s="599">
        <f t="shared" ref="J239:J247" si="154">SUM(H239/G239)</f>
        <v>0.89797366906867271</v>
      </c>
      <c r="K239" s="577">
        <v>402000</v>
      </c>
      <c r="M239" s="592">
        <f t="shared" ref="M239:M244" si="155">SUM(K239:L239)</f>
        <v>402000</v>
      </c>
    </row>
    <row r="240" spans="1:13" x14ac:dyDescent="0.25">
      <c r="A240" s="577" t="s">
        <v>2932</v>
      </c>
      <c r="B240" s="600" t="s">
        <v>4752</v>
      </c>
      <c r="C240" s="433">
        <f>VLOOKUP(A240,'R&amp;E EXPORT'!A:F,6,FALSE)</f>
        <v>5472</v>
      </c>
      <c r="D240" s="433">
        <f>VLOOKUP(A240,'R&amp;E EXPORT'!A:F,4,FALSE)</f>
        <v>5472</v>
      </c>
      <c r="E240" s="434">
        <v>5472</v>
      </c>
      <c r="F240" s="592">
        <v>0</v>
      </c>
      <c r="G240" s="592">
        <f t="shared" si="152"/>
        <v>5472</v>
      </c>
      <c r="H240" s="592">
        <v>5472</v>
      </c>
      <c r="I240" s="592">
        <f t="shared" si="153"/>
        <v>0</v>
      </c>
      <c r="J240" s="599">
        <f t="shared" si="154"/>
        <v>1</v>
      </c>
      <c r="K240" s="577">
        <v>5472</v>
      </c>
      <c r="M240" s="592">
        <f t="shared" si="155"/>
        <v>5472</v>
      </c>
    </row>
    <row r="241" spans="1:13" x14ac:dyDescent="0.25">
      <c r="A241" s="577" t="s">
        <v>2925</v>
      </c>
      <c r="B241" s="600" t="s">
        <v>4753</v>
      </c>
      <c r="C241" s="433">
        <f>VLOOKUP(A241,'R&amp;E EXPORT'!A:F,6,FALSE)</f>
        <v>0</v>
      </c>
      <c r="D241" s="433">
        <f>VLOOKUP(A241,'R&amp;E EXPORT'!A:F,4,FALSE)</f>
        <v>0</v>
      </c>
      <c r="E241" s="434">
        <v>3000</v>
      </c>
      <c r="F241" s="592">
        <v>0</v>
      </c>
      <c r="G241" s="592">
        <f t="shared" si="152"/>
        <v>3000</v>
      </c>
      <c r="H241" s="592">
        <v>0</v>
      </c>
      <c r="I241" s="592">
        <f t="shared" si="153"/>
        <v>3000</v>
      </c>
      <c r="J241" s="599">
        <f t="shared" si="154"/>
        <v>0</v>
      </c>
      <c r="K241" s="577">
        <v>3000</v>
      </c>
      <c r="M241" s="592">
        <f t="shared" si="155"/>
        <v>3000</v>
      </c>
    </row>
    <row r="242" spans="1:13" x14ac:dyDescent="0.25">
      <c r="A242" s="577" t="s">
        <v>2924</v>
      </c>
      <c r="B242" s="600" t="s">
        <v>4754</v>
      </c>
      <c r="C242" s="433">
        <f>VLOOKUP(A242,'R&amp;E EXPORT'!A:F,6,FALSE)</f>
        <v>0</v>
      </c>
      <c r="D242" s="433">
        <f>VLOOKUP(A242,'R&amp;E EXPORT'!A:F,4,FALSE)</f>
        <v>0</v>
      </c>
      <c r="E242" s="434">
        <v>10000</v>
      </c>
      <c r="F242" s="592">
        <v>0</v>
      </c>
      <c r="G242" s="592">
        <f t="shared" si="152"/>
        <v>10000</v>
      </c>
      <c r="H242" s="592">
        <v>51343.86</v>
      </c>
      <c r="I242" s="592">
        <f t="shared" si="153"/>
        <v>-41343.86</v>
      </c>
      <c r="J242" s="599">
        <f t="shared" si="154"/>
        <v>5.1343860000000001</v>
      </c>
      <c r="K242" s="577">
        <v>10000</v>
      </c>
      <c r="M242" s="592">
        <f t="shared" si="155"/>
        <v>10000</v>
      </c>
    </row>
    <row r="243" spans="1:13" x14ac:dyDescent="0.25">
      <c r="A243" s="615" t="s">
        <v>2922</v>
      </c>
      <c r="B243" s="600" t="s">
        <v>4755</v>
      </c>
      <c r="C243" s="433">
        <f>VLOOKUP(A243,'R&amp;E EXPORT'!A:F,6,FALSE)</f>
        <v>0</v>
      </c>
      <c r="D243" s="433">
        <f>VLOOKUP(A243,'R&amp;E EXPORT'!A:F,4,FALSE)</f>
        <v>0</v>
      </c>
      <c r="E243" s="434">
        <v>0</v>
      </c>
      <c r="F243" s="592">
        <v>0</v>
      </c>
      <c r="G243" s="592">
        <f t="shared" si="152"/>
        <v>0</v>
      </c>
      <c r="H243" s="592">
        <v>0</v>
      </c>
      <c r="I243" s="592">
        <f t="shared" si="153"/>
        <v>0</v>
      </c>
      <c r="J243" s="610" t="e">
        <f t="shared" si="154"/>
        <v>#DIV/0!</v>
      </c>
      <c r="K243" s="577">
        <v>0</v>
      </c>
      <c r="M243" s="592">
        <f t="shared" si="155"/>
        <v>0</v>
      </c>
    </row>
    <row r="244" spans="1:13" ht="13.8" thickBot="1" x14ac:dyDescent="0.3">
      <c r="A244" s="580" t="s">
        <v>2921</v>
      </c>
      <c r="B244" s="601" t="s">
        <v>4755</v>
      </c>
      <c r="C244" s="293">
        <f>VLOOKUP(A244,'R&amp;E EXPORT'!A:F,6,FALSE)</f>
        <v>0</v>
      </c>
      <c r="D244" s="293">
        <f>VLOOKUP(A244,'R&amp;E EXPORT'!A:F,4,FALSE)</f>
        <v>0</v>
      </c>
      <c r="E244" s="435">
        <v>125000</v>
      </c>
      <c r="F244" s="602">
        <v>-81750</v>
      </c>
      <c r="G244" s="602">
        <f t="shared" si="152"/>
        <v>43250</v>
      </c>
      <c r="H244" s="602">
        <v>0</v>
      </c>
      <c r="I244" s="602">
        <f t="shared" si="153"/>
        <v>43250</v>
      </c>
      <c r="J244" s="603">
        <f t="shared" si="154"/>
        <v>0</v>
      </c>
      <c r="K244" s="580">
        <v>125000</v>
      </c>
      <c r="L244" s="580"/>
      <c r="M244" s="602">
        <f t="shared" si="155"/>
        <v>125000</v>
      </c>
    </row>
    <row r="245" spans="1:13" x14ac:dyDescent="0.25">
      <c r="A245" s="577" t="s">
        <v>272</v>
      </c>
      <c r="B245" s="592" t="s">
        <v>238</v>
      </c>
      <c r="C245" s="295">
        <f t="shared" ref="C245:I245" si="156">SUM(C239:C244)</f>
        <v>336030.91</v>
      </c>
      <c r="D245" s="295">
        <f t="shared" si="156"/>
        <v>319494.58</v>
      </c>
      <c r="E245" s="434">
        <f t="shared" si="156"/>
        <v>512356.99229999993</v>
      </c>
      <c r="F245" s="434">
        <f t="shared" si="156"/>
        <v>-81750</v>
      </c>
      <c r="G245" s="434">
        <f t="shared" si="156"/>
        <v>430606.99229999993</v>
      </c>
      <c r="H245" s="434">
        <f>SUM(H239:H244)</f>
        <v>388064.87</v>
      </c>
      <c r="I245" s="434">
        <f t="shared" si="156"/>
        <v>42542.122299999915</v>
      </c>
      <c r="J245" s="599">
        <f t="shared" si="154"/>
        <v>0.90120429286860904</v>
      </c>
      <c r="K245" s="434">
        <f t="shared" ref="K245:M245" si="157">SUM(K239:K244)</f>
        <v>545472</v>
      </c>
      <c r="L245" s="434">
        <f t="shared" si="157"/>
        <v>0</v>
      </c>
      <c r="M245" s="434">
        <f t="shared" si="157"/>
        <v>545472</v>
      </c>
    </row>
    <row r="246" spans="1:13" x14ac:dyDescent="0.25">
      <c r="C246" s="295"/>
      <c r="D246" s="295"/>
      <c r="E246" s="434"/>
      <c r="K246" s="434"/>
      <c r="L246" s="434"/>
      <c r="M246" s="434"/>
    </row>
    <row r="247" spans="1:13" ht="13.8" thickBot="1" x14ac:dyDescent="0.3">
      <c r="A247" s="616" t="s">
        <v>246</v>
      </c>
      <c r="B247" s="617"/>
      <c r="C247" s="437">
        <f t="shared" ref="C247:I247" si="158">C245+C236+C230+C188+C163+C145+C138+C107+C103+C66+C62+C45+C12+C99</f>
        <v>1798563.4</v>
      </c>
      <c r="D247" s="437">
        <f t="shared" si="158"/>
        <v>1505353.4800000002</v>
      </c>
      <c r="E247" s="438">
        <f t="shared" si="158"/>
        <v>2160484.0422999999</v>
      </c>
      <c r="F247" s="438">
        <f t="shared" si="158"/>
        <v>-53256.58</v>
      </c>
      <c r="G247" s="438">
        <f t="shared" si="158"/>
        <v>2107227.4622999998</v>
      </c>
      <c r="H247" s="438">
        <f t="shared" si="158"/>
        <v>1571778.3300000003</v>
      </c>
      <c r="I247" s="438">
        <f t="shared" si="158"/>
        <v>535449.13229999982</v>
      </c>
      <c r="J247" s="607">
        <f t="shared" si="154"/>
        <v>0.74589874995480243</v>
      </c>
      <c r="K247" s="438">
        <f>K245+K236+K230+K188+K163+K145+K138+K107+K103+K66+K62+K45+K12+K99</f>
        <v>2233040.88</v>
      </c>
      <c r="L247" s="438">
        <f t="shared" ref="L247:M247" si="159">L245+L236+L230+L188+L163+L145+L138+L107+L103+L66+L62+L45+L12+L99</f>
        <v>0</v>
      </c>
      <c r="M247" s="438">
        <f t="shared" si="159"/>
        <v>2233040.88</v>
      </c>
    </row>
    <row r="248" spans="1:13" ht="13.8" thickTop="1" x14ac:dyDescent="0.25">
      <c r="C248" s="295"/>
      <c r="D248" s="295"/>
      <c r="E248" s="434"/>
    </row>
    <row r="249" spans="1:13" x14ac:dyDescent="0.25">
      <c r="C249" s="295"/>
      <c r="D249" s="295"/>
      <c r="E249" s="434"/>
    </row>
    <row r="250" spans="1:13" x14ac:dyDescent="0.25">
      <c r="A250" s="598" t="s">
        <v>202</v>
      </c>
      <c r="C250" s="295"/>
      <c r="D250" s="295"/>
      <c r="E250" s="434"/>
    </row>
    <row r="251" spans="1:13" x14ac:dyDescent="0.25">
      <c r="A251" s="577" t="s">
        <v>143</v>
      </c>
      <c r="B251" s="598" t="s">
        <v>173</v>
      </c>
      <c r="C251" s="295"/>
      <c r="D251" s="295"/>
      <c r="E251" s="434"/>
    </row>
    <row r="252" spans="1:13" x14ac:dyDescent="0.25">
      <c r="A252" s="577" t="s">
        <v>202</v>
      </c>
      <c r="B252" s="592" t="s">
        <v>275</v>
      </c>
      <c r="C252" s="295"/>
      <c r="D252" s="295"/>
      <c r="E252" s="443">
        <v>132613</v>
      </c>
      <c r="K252" s="618">
        <v>136591</v>
      </c>
      <c r="L252" s="618"/>
      <c r="M252" s="592">
        <f t="shared" ref="M252:M281" si="160">SUM(K252:L252)</f>
        <v>136591</v>
      </c>
    </row>
    <row r="253" spans="1:13" x14ac:dyDescent="0.25">
      <c r="B253" s="592" t="s">
        <v>276</v>
      </c>
      <c r="C253" s="295"/>
      <c r="D253" s="295"/>
      <c r="E253" s="443">
        <v>107399</v>
      </c>
      <c r="K253" s="618">
        <v>110621</v>
      </c>
      <c r="L253" s="618"/>
      <c r="M253" s="592">
        <f t="shared" si="160"/>
        <v>110621</v>
      </c>
    </row>
    <row r="254" spans="1:13" x14ac:dyDescent="0.25">
      <c r="B254" s="592" t="s">
        <v>44</v>
      </c>
      <c r="C254" s="295"/>
      <c r="D254" s="295"/>
      <c r="E254" s="443">
        <v>400868</v>
      </c>
      <c r="K254" s="618">
        <v>412896</v>
      </c>
      <c r="L254" s="618"/>
      <c r="M254" s="592">
        <f t="shared" si="160"/>
        <v>412896</v>
      </c>
    </row>
    <row r="255" spans="1:13" x14ac:dyDescent="0.25">
      <c r="B255" s="592" t="s">
        <v>45</v>
      </c>
      <c r="C255" s="295"/>
      <c r="D255" s="295"/>
      <c r="E255" s="443">
        <v>376229</v>
      </c>
      <c r="K255" s="618">
        <v>387520</v>
      </c>
      <c r="L255" s="618"/>
      <c r="M255" s="592">
        <f t="shared" si="160"/>
        <v>387520</v>
      </c>
    </row>
    <row r="256" spans="1:13" x14ac:dyDescent="0.25">
      <c r="B256" s="592" t="s">
        <v>46</v>
      </c>
      <c r="C256" s="295"/>
      <c r="D256" s="295"/>
      <c r="E256" s="443">
        <v>1900070</v>
      </c>
      <c r="K256" s="618">
        <v>2223925</v>
      </c>
      <c r="L256" s="618"/>
      <c r="M256" s="592">
        <f t="shared" si="160"/>
        <v>2223925</v>
      </c>
    </row>
    <row r="257" spans="1:13" x14ac:dyDescent="0.25">
      <c r="B257" s="592" t="s">
        <v>47</v>
      </c>
      <c r="C257" s="295"/>
      <c r="D257" s="295"/>
      <c r="E257" s="443">
        <v>359955</v>
      </c>
      <c r="K257" s="618">
        <v>296600</v>
      </c>
      <c r="L257" s="618"/>
      <c r="M257" s="592">
        <f t="shared" si="160"/>
        <v>296600</v>
      </c>
    </row>
    <row r="258" spans="1:13" x14ac:dyDescent="0.25">
      <c r="B258" s="592" t="s">
        <v>274</v>
      </c>
      <c r="C258" s="295"/>
      <c r="D258" s="295"/>
      <c r="E258" s="443">
        <v>257148</v>
      </c>
      <c r="K258" s="618">
        <v>66215</v>
      </c>
      <c r="L258" s="618"/>
      <c r="M258" s="592">
        <f t="shared" si="160"/>
        <v>66215</v>
      </c>
    </row>
    <row r="259" spans="1:13" x14ac:dyDescent="0.25">
      <c r="B259" s="592" t="s">
        <v>48</v>
      </c>
      <c r="C259" s="295"/>
      <c r="D259" s="295"/>
      <c r="E259" s="443">
        <v>56911</v>
      </c>
      <c r="K259" s="618">
        <v>58618</v>
      </c>
      <c r="L259" s="618"/>
      <c r="M259" s="592">
        <f t="shared" si="160"/>
        <v>58618</v>
      </c>
    </row>
    <row r="260" spans="1:13" x14ac:dyDescent="0.25">
      <c r="B260" s="592" t="s">
        <v>4456</v>
      </c>
      <c r="C260" s="295"/>
      <c r="D260" s="295"/>
      <c r="E260" s="443">
        <f>50925*3</f>
        <v>152775</v>
      </c>
      <c r="K260" s="618">
        <v>170385</v>
      </c>
      <c r="L260" s="618"/>
      <c r="M260" s="592">
        <f t="shared" si="160"/>
        <v>170385</v>
      </c>
    </row>
    <row r="261" spans="1:13" x14ac:dyDescent="0.25">
      <c r="A261" s="577" t="s">
        <v>69</v>
      </c>
      <c r="B261" s="592" t="s">
        <v>95</v>
      </c>
      <c r="C261" s="295"/>
      <c r="D261" s="295"/>
      <c r="E261" s="443">
        <v>41480.370000000003</v>
      </c>
      <c r="K261" s="618">
        <v>42724</v>
      </c>
      <c r="L261" s="618"/>
      <c r="M261" s="592">
        <f t="shared" si="160"/>
        <v>42724</v>
      </c>
    </row>
    <row r="262" spans="1:13" x14ac:dyDescent="0.25">
      <c r="B262" s="592" t="s">
        <v>49</v>
      </c>
      <c r="C262" s="295"/>
      <c r="D262" s="295"/>
      <c r="E262" s="443">
        <v>19000</v>
      </c>
      <c r="K262" s="618">
        <v>19500</v>
      </c>
      <c r="L262" s="618"/>
      <c r="M262" s="592">
        <f t="shared" si="160"/>
        <v>19500</v>
      </c>
    </row>
    <row r="263" spans="1:13" x14ac:dyDescent="0.25">
      <c r="B263" s="592" t="s">
        <v>50</v>
      </c>
      <c r="C263" s="295"/>
      <c r="D263" s="295"/>
      <c r="E263" s="443">
        <v>18820</v>
      </c>
      <c r="K263" s="618">
        <v>19945</v>
      </c>
      <c r="L263" s="618"/>
      <c r="M263" s="592">
        <f t="shared" si="160"/>
        <v>19945</v>
      </c>
    </row>
    <row r="264" spans="1:13" x14ac:dyDescent="0.25">
      <c r="B264" s="592" t="s">
        <v>51</v>
      </c>
      <c r="C264" s="295"/>
      <c r="D264" s="295"/>
      <c r="E264" s="443">
        <v>32909.629999999997</v>
      </c>
      <c r="K264" s="618">
        <v>39133</v>
      </c>
      <c r="L264" s="618"/>
      <c r="M264" s="592">
        <f t="shared" si="160"/>
        <v>39133</v>
      </c>
    </row>
    <row r="265" spans="1:13" x14ac:dyDescent="0.25">
      <c r="B265" s="592" t="s">
        <v>52</v>
      </c>
      <c r="C265" s="295"/>
      <c r="D265" s="295"/>
      <c r="E265" s="443">
        <v>19266</v>
      </c>
      <c r="K265" s="618">
        <v>16224</v>
      </c>
      <c r="L265" s="618"/>
      <c r="M265" s="592">
        <f t="shared" si="160"/>
        <v>16224</v>
      </c>
    </row>
    <row r="266" spans="1:13" x14ac:dyDescent="0.25">
      <c r="B266" s="592" t="s">
        <v>53</v>
      </c>
      <c r="C266" s="295"/>
      <c r="D266" s="295"/>
      <c r="E266" s="443">
        <v>15500</v>
      </c>
      <c r="K266" s="618">
        <v>16224</v>
      </c>
      <c r="L266" s="618"/>
      <c r="M266" s="592">
        <f t="shared" si="160"/>
        <v>16224</v>
      </c>
    </row>
    <row r="267" spans="1:13" x14ac:dyDescent="0.25">
      <c r="B267" s="592" t="s">
        <v>207</v>
      </c>
      <c r="C267" s="295"/>
      <c r="D267" s="295"/>
      <c r="E267" s="443">
        <v>16225</v>
      </c>
      <c r="K267" s="618">
        <v>19226</v>
      </c>
      <c r="L267" s="618"/>
      <c r="M267" s="592">
        <f t="shared" si="160"/>
        <v>19226</v>
      </c>
    </row>
    <row r="268" spans="1:13" x14ac:dyDescent="0.25">
      <c r="B268" s="592" t="s">
        <v>277</v>
      </c>
      <c r="C268" s="295"/>
      <c r="D268" s="295"/>
      <c r="E268" s="443">
        <v>22770</v>
      </c>
      <c r="K268" s="618">
        <v>23000</v>
      </c>
      <c r="L268" s="618"/>
      <c r="M268" s="592">
        <f t="shared" si="160"/>
        <v>23000</v>
      </c>
    </row>
    <row r="269" spans="1:13" x14ac:dyDescent="0.25">
      <c r="B269" s="592" t="s">
        <v>87</v>
      </c>
      <c r="C269" s="295"/>
      <c r="D269" s="295"/>
      <c r="E269" s="443">
        <v>32064</v>
      </c>
      <c r="K269" s="618">
        <v>37291</v>
      </c>
      <c r="L269" s="618"/>
      <c r="M269" s="592">
        <f t="shared" si="160"/>
        <v>37291</v>
      </c>
    </row>
    <row r="270" spans="1:13" x14ac:dyDescent="0.25">
      <c r="B270" s="592" t="s">
        <v>294</v>
      </c>
      <c r="C270" s="295"/>
      <c r="D270" s="295"/>
      <c r="E270" s="443">
        <v>25000</v>
      </c>
      <c r="K270" s="618">
        <v>26161</v>
      </c>
      <c r="L270" s="618"/>
      <c r="M270" s="592">
        <f t="shared" si="160"/>
        <v>26161</v>
      </c>
    </row>
    <row r="271" spans="1:13" x14ac:dyDescent="0.25">
      <c r="A271" s="577" t="s">
        <v>78</v>
      </c>
      <c r="B271" s="592" t="s">
        <v>72</v>
      </c>
      <c r="C271" s="295"/>
      <c r="D271" s="295"/>
      <c r="E271" s="443">
        <v>25600</v>
      </c>
      <c r="K271" s="618">
        <v>28500</v>
      </c>
      <c r="L271" s="618"/>
      <c r="M271" s="592">
        <f t="shared" si="160"/>
        <v>28500</v>
      </c>
    </row>
    <row r="272" spans="1:13" x14ac:dyDescent="0.25">
      <c r="B272" s="592" t="s">
        <v>88</v>
      </c>
      <c r="C272" s="295"/>
      <c r="D272" s="295"/>
      <c r="E272" s="443">
        <v>11575</v>
      </c>
      <c r="K272" s="618">
        <v>10500</v>
      </c>
      <c r="L272" s="618"/>
      <c r="M272" s="592">
        <f t="shared" si="160"/>
        <v>10500</v>
      </c>
    </row>
    <row r="273" spans="1:14" x14ac:dyDescent="0.25">
      <c r="B273" s="592" t="s">
        <v>89</v>
      </c>
      <c r="C273" s="295"/>
      <c r="D273" s="295"/>
      <c r="E273" s="443">
        <v>15210</v>
      </c>
      <c r="K273" s="618">
        <v>15210</v>
      </c>
      <c r="L273" s="618"/>
      <c r="M273" s="592">
        <f t="shared" si="160"/>
        <v>15210</v>
      </c>
    </row>
    <row r="274" spans="1:14" x14ac:dyDescent="0.25">
      <c r="B274" s="592" t="s">
        <v>90</v>
      </c>
      <c r="C274" s="295"/>
      <c r="D274" s="295"/>
      <c r="E274" s="443">
        <v>5000</v>
      </c>
      <c r="K274" s="618">
        <v>5000</v>
      </c>
      <c r="L274" s="618"/>
      <c r="M274" s="592">
        <f t="shared" si="160"/>
        <v>5000</v>
      </c>
    </row>
    <row r="275" spans="1:14" x14ac:dyDescent="0.25">
      <c r="B275" s="592" t="s">
        <v>91</v>
      </c>
      <c r="C275" s="295"/>
      <c r="D275" s="295"/>
      <c r="E275" s="443">
        <v>21000</v>
      </c>
      <c r="K275" s="618">
        <v>21000</v>
      </c>
      <c r="L275" s="618"/>
      <c r="M275" s="592">
        <f t="shared" si="160"/>
        <v>21000</v>
      </c>
    </row>
    <row r="276" spans="1:14" x14ac:dyDescent="0.25">
      <c r="B276" s="592" t="s">
        <v>121</v>
      </c>
      <c r="C276" s="295"/>
      <c r="D276" s="295"/>
      <c r="E276" s="443">
        <v>40000</v>
      </c>
      <c r="K276" s="618">
        <v>45000</v>
      </c>
      <c r="L276" s="618"/>
      <c r="M276" s="592">
        <f t="shared" si="160"/>
        <v>45000</v>
      </c>
    </row>
    <row r="277" spans="1:14" x14ac:dyDescent="0.25">
      <c r="B277" s="592" t="s">
        <v>122</v>
      </c>
      <c r="C277" s="295"/>
      <c r="D277" s="295"/>
      <c r="E277" s="443">
        <v>82000</v>
      </c>
      <c r="K277" s="618">
        <v>35000</v>
      </c>
      <c r="L277" s="618"/>
      <c r="M277" s="592">
        <f t="shared" si="160"/>
        <v>35000</v>
      </c>
    </row>
    <row r="278" spans="1:14" x14ac:dyDescent="0.25">
      <c r="B278" s="592" t="s">
        <v>92</v>
      </c>
      <c r="C278" s="295"/>
      <c r="D278" s="295"/>
      <c r="E278" s="443">
        <v>32000</v>
      </c>
      <c r="K278" s="618">
        <v>35000</v>
      </c>
      <c r="L278" s="618"/>
      <c r="M278" s="592">
        <f t="shared" si="160"/>
        <v>35000</v>
      </c>
    </row>
    <row r="279" spans="1:14" x14ac:dyDescent="0.25">
      <c r="B279" s="592" t="s">
        <v>93</v>
      </c>
      <c r="C279" s="295"/>
      <c r="D279" s="295"/>
      <c r="E279" s="443">
        <v>20750</v>
      </c>
      <c r="K279" s="618">
        <v>25000</v>
      </c>
      <c r="L279" s="618"/>
      <c r="M279" s="592">
        <f t="shared" si="160"/>
        <v>25000</v>
      </c>
    </row>
    <row r="280" spans="1:14" x14ac:dyDescent="0.25">
      <c r="B280" s="592" t="s">
        <v>74</v>
      </c>
      <c r="C280" s="295"/>
      <c r="D280" s="295"/>
      <c r="E280" s="443">
        <f>97500+53000+6500</f>
        <v>157000</v>
      </c>
      <c r="K280" s="618">
        <v>172000</v>
      </c>
      <c r="L280" s="618"/>
      <c r="M280" s="592">
        <f t="shared" si="160"/>
        <v>172000</v>
      </c>
    </row>
    <row r="281" spans="1:14" ht="13.8" thickBot="1" x14ac:dyDescent="0.3">
      <c r="A281" s="580"/>
      <c r="B281" s="602"/>
      <c r="C281" s="294"/>
      <c r="D281" s="294"/>
      <c r="E281" s="444"/>
      <c r="F281" s="602"/>
      <c r="G281" s="602"/>
      <c r="H281" s="602"/>
      <c r="I281" s="602"/>
      <c r="J281" s="603"/>
      <c r="K281" s="580"/>
      <c r="L281" s="580"/>
      <c r="M281" s="602">
        <f t="shared" si="160"/>
        <v>0</v>
      </c>
    </row>
    <row r="282" spans="1:14" x14ac:dyDescent="0.25">
      <c r="A282" s="577" t="s">
        <v>2914</v>
      </c>
      <c r="B282" s="592" t="s">
        <v>226</v>
      </c>
      <c r="C282" s="433">
        <f>VLOOKUP(A282,'R&amp;E EXPORT'!A:F,6,FALSE)</f>
        <v>3942102.91</v>
      </c>
      <c r="D282" s="433">
        <f>VLOOKUP(A282,'R&amp;E EXPORT'!A:F,4,FALSE)</f>
        <v>2847322.25</v>
      </c>
      <c r="E282" s="434">
        <f>SUM(E252:E281)</f>
        <v>4397138</v>
      </c>
      <c r="F282" s="434">
        <v>0</v>
      </c>
      <c r="G282" s="434">
        <v>4397138</v>
      </c>
      <c r="H282" s="434">
        <v>3049567.26</v>
      </c>
      <c r="I282" s="592">
        <f t="shared" ref="I282:I284" si="161">SUM(G282-H282)</f>
        <v>1347570.7400000002</v>
      </c>
      <c r="J282" s="599">
        <f t="shared" ref="J282:J284" si="162">SUM(H282/G282)</f>
        <v>0.69353458090239606</v>
      </c>
      <c r="K282" s="434">
        <f>SUM(K252:K281)</f>
        <v>4515009</v>
      </c>
      <c r="L282" s="434">
        <f t="shared" ref="L282:M282" si="163">SUM(L252:L281)</f>
        <v>0</v>
      </c>
      <c r="M282" s="434">
        <f t="shared" si="163"/>
        <v>4515009</v>
      </c>
      <c r="N282" s="577">
        <v>4515009</v>
      </c>
    </row>
    <row r="283" spans="1:14" x14ac:dyDescent="0.25">
      <c r="C283" s="295"/>
      <c r="D283" s="295"/>
      <c r="E283" s="434"/>
    </row>
    <row r="284" spans="1:14" x14ac:dyDescent="0.25">
      <c r="A284" s="577" t="s">
        <v>2912</v>
      </c>
      <c r="B284" s="600" t="s">
        <v>4756</v>
      </c>
      <c r="C284" s="433">
        <f>VLOOKUP(A284,'R&amp;E EXPORT'!A:F,6,FALSE)</f>
        <v>10444.049999999999</v>
      </c>
      <c r="D284" s="433">
        <f>VLOOKUP(A284,'R&amp;E EXPORT'!A:F,4,FALSE)</f>
        <v>0</v>
      </c>
      <c r="E284" s="443">
        <v>1000</v>
      </c>
      <c r="F284" s="592">
        <v>0</v>
      </c>
      <c r="G284" s="592">
        <f t="shared" ref="G284" si="164">SUM(E284:F284)</f>
        <v>1000</v>
      </c>
      <c r="H284" s="592">
        <v>0</v>
      </c>
      <c r="I284" s="592">
        <f t="shared" si="161"/>
        <v>1000</v>
      </c>
      <c r="J284" s="599">
        <f t="shared" si="162"/>
        <v>0</v>
      </c>
      <c r="K284" s="618">
        <v>1000</v>
      </c>
      <c r="L284" s="618"/>
      <c r="M284" s="592">
        <f t="shared" ref="M284:M295" si="165">SUM(K284:L284)</f>
        <v>1000</v>
      </c>
    </row>
    <row r="285" spans="1:14" x14ac:dyDescent="0.25">
      <c r="A285" s="577" t="s">
        <v>2911</v>
      </c>
      <c r="B285" s="600" t="s">
        <v>4757</v>
      </c>
      <c r="C285" s="433">
        <f>VLOOKUP(A285,'R&amp;E EXPORT'!A:F,6,FALSE)</f>
        <v>0</v>
      </c>
      <c r="D285" s="433">
        <f>VLOOKUP(A285,'R&amp;E EXPORT'!A:F,4,FALSE)</f>
        <v>-323.99</v>
      </c>
      <c r="E285" s="443">
        <v>1000</v>
      </c>
      <c r="F285" s="592">
        <v>0</v>
      </c>
      <c r="G285" s="592">
        <f t="shared" ref="G285:G295" si="166">SUM(E285:F285)</f>
        <v>1000</v>
      </c>
      <c r="H285" s="592">
        <v>50.15</v>
      </c>
      <c r="I285" s="592">
        <f t="shared" ref="I285:I295" si="167">SUM(G285-H285)</f>
        <v>949.85</v>
      </c>
      <c r="J285" s="599">
        <f t="shared" ref="J285:J295" si="168">SUM(H285/G285)</f>
        <v>5.015E-2</v>
      </c>
      <c r="K285" s="618">
        <v>1000</v>
      </c>
      <c r="L285" s="618"/>
      <c r="M285" s="592">
        <f t="shared" si="165"/>
        <v>1000</v>
      </c>
    </row>
    <row r="286" spans="1:14" x14ac:dyDescent="0.25">
      <c r="A286" s="577" t="s">
        <v>2910</v>
      </c>
      <c r="B286" s="600" t="s">
        <v>4758</v>
      </c>
      <c r="C286" s="433">
        <f>VLOOKUP(A286,'R&amp;E EXPORT'!A:F,6,FALSE)</f>
        <v>3250</v>
      </c>
      <c r="D286" s="433">
        <f>VLOOKUP(A286,'R&amp;E EXPORT'!A:F,4,FALSE)</f>
        <v>0</v>
      </c>
      <c r="E286" s="443">
        <v>0</v>
      </c>
      <c r="F286" s="592">
        <v>0</v>
      </c>
      <c r="G286" s="592">
        <f t="shared" si="166"/>
        <v>0</v>
      </c>
      <c r="H286" s="592">
        <v>0</v>
      </c>
      <c r="I286" s="592">
        <f t="shared" si="167"/>
        <v>0</v>
      </c>
      <c r="J286" s="610" t="e">
        <f t="shared" si="168"/>
        <v>#DIV/0!</v>
      </c>
      <c r="K286" s="618">
        <v>0</v>
      </c>
      <c r="L286" s="618"/>
      <c r="M286" s="592">
        <f t="shared" si="165"/>
        <v>0</v>
      </c>
    </row>
    <row r="287" spans="1:14" x14ac:dyDescent="0.25">
      <c r="A287" s="577" t="s">
        <v>2909</v>
      </c>
      <c r="B287" s="600" t="s">
        <v>4759</v>
      </c>
      <c r="C287" s="433">
        <f>VLOOKUP(A287,'R&amp;E EXPORT'!A:F,6,FALSE)</f>
        <v>1516.98</v>
      </c>
      <c r="D287" s="433">
        <f>VLOOKUP(A287,'R&amp;E EXPORT'!A:F,4,FALSE)</f>
        <v>0</v>
      </c>
      <c r="E287" s="443">
        <v>300</v>
      </c>
      <c r="F287" s="592">
        <v>0</v>
      </c>
      <c r="G287" s="592">
        <f t="shared" si="166"/>
        <v>300</v>
      </c>
      <c r="H287" s="592">
        <v>0</v>
      </c>
      <c r="I287" s="592">
        <f t="shared" si="167"/>
        <v>300</v>
      </c>
      <c r="J287" s="599">
        <f t="shared" si="168"/>
        <v>0</v>
      </c>
      <c r="K287" s="618">
        <v>300</v>
      </c>
      <c r="L287" s="618"/>
      <c r="M287" s="592">
        <f t="shared" si="165"/>
        <v>300</v>
      </c>
    </row>
    <row r="288" spans="1:14" x14ac:dyDescent="0.25">
      <c r="A288" s="577" t="s">
        <v>2908</v>
      </c>
      <c r="B288" s="600" t="s">
        <v>4760</v>
      </c>
      <c r="C288" s="433">
        <f>VLOOKUP(A288,'R&amp;E EXPORT'!A:F,6,FALSE)</f>
        <v>15284.26</v>
      </c>
      <c r="D288" s="433">
        <f>VLOOKUP(A288,'R&amp;E EXPORT'!A:F,4,FALSE)</f>
        <v>0</v>
      </c>
      <c r="E288" s="443">
        <v>36600</v>
      </c>
      <c r="F288" s="592">
        <v>8100</v>
      </c>
      <c r="G288" s="592">
        <f t="shared" si="166"/>
        <v>44700</v>
      </c>
      <c r="H288" s="592">
        <v>18030.41</v>
      </c>
      <c r="I288" s="592">
        <f t="shared" si="167"/>
        <v>26669.59</v>
      </c>
      <c r="J288" s="599">
        <f t="shared" si="168"/>
        <v>0.4033648769574944</v>
      </c>
      <c r="K288" s="618">
        <v>19500</v>
      </c>
      <c r="L288" s="618"/>
      <c r="M288" s="592">
        <f t="shared" si="165"/>
        <v>19500</v>
      </c>
    </row>
    <row r="289" spans="1:13" x14ac:dyDescent="0.25">
      <c r="A289" s="577" t="s">
        <v>2907</v>
      </c>
      <c r="B289" s="600" t="s">
        <v>4155</v>
      </c>
      <c r="C289" s="433">
        <f>VLOOKUP(A289,'R&amp;E EXPORT'!A:F,6,FALSE)</f>
        <v>11828.45</v>
      </c>
      <c r="D289" s="433">
        <f>VLOOKUP(A289,'R&amp;E EXPORT'!A:F,4,FALSE)</f>
        <v>5475.71</v>
      </c>
      <c r="E289" s="443">
        <v>4500</v>
      </c>
      <c r="F289" s="592">
        <v>0</v>
      </c>
      <c r="G289" s="592">
        <f t="shared" si="166"/>
        <v>4500</v>
      </c>
      <c r="H289" s="592">
        <v>2663.41</v>
      </c>
      <c r="I289" s="592">
        <f t="shared" si="167"/>
        <v>1836.5900000000001</v>
      </c>
      <c r="J289" s="599">
        <f t="shared" si="168"/>
        <v>0.59186888888888889</v>
      </c>
      <c r="K289" s="618">
        <v>3800</v>
      </c>
      <c r="L289" s="618"/>
      <c r="M289" s="592">
        <f t="shared" si="165"/>
        <v>3800</v>
      </c>
    </row>
    <row r="290" spans="1:13" x14ac:dyDescent="0.25">
      <c r="A290" s="577" t="s">
        <v>2906</v>
      </c>
      <c r="B290" s="600" t="s">
        <v>4761</v>
      </c>
      <c r="C290" s="433">
        <f>VLOOKUP(A290,'R&amp;E EXPORT'!A:F,6,FALSE)</f>
        <v>2180.3200000000002</v>
      </c>
      <c r="D290" s="433">
        <f>VLOOKUP(A290,'R&amp;E EXPORT'!A:F,4,FALSE)</f>
        <v>0</v>
      </c>
      <c r="E290" s="443">
        <v>0</v>
      </c>
      <c r="F290" s="592">
        <v>0</v>
      </c>
      <c r="G290" s="592">
        <f t="shared" si="166"/>
        <v>0</v>
      </c>
      <c r="H290" s="592">
        <v>0</v>
      </c>
      <c r="I290" s="592">
        <f t="shared" si="167"/>
        <v>0</v>
      </c>
      <c r="J290" s="610" t="e">
        <f t="shared" si="168"/>
        <v>#DIV/0!</v>
      </c>
      <c r="K290" s="618">
        <v>0</v>
      </c>
      <c r="L290" s="618"/>
      <c r="M290" s="592">
        <f t="shared" si="165"/>
        <v>0</v>
      </c>
    </row>
    <row r="291" spans="1:13" x14ac:dyDescent="0.25">
      <c r="A291" s="577" t="s">
        <v>2904</v>
      </c>
      <c r="B291" s="600" t="s">
        <v>4762</v>
      </c>
      <c r="C291" s="433">
        <f>VLOOKUP(A291,'R&amp;E EXPORT'!A:F,6,FALSE)</f>
        <v>0</v>
      </c>
      <c r="D291" s="433">
        <f>VLOOKUP(A291,'R&amp;E EXPORT'!A:F,4,FALSE)</f>
        <v>563.30999999999995</v>
      </c>
      <c r="E291" s="443">
        <v>2600</v>
      </c>
      <c r="F291" s="592">
        <v>0</v>
      </c>
      <c r="G291" s="592">
        <f t="shared" si="166"/>
        <v>2600</v>
      </c>
      <c r="H291" s="592">
        <v>0</v>
      </c>
      <c r="I291" s="592">
        <f t="shared" si="167"/>
        <v>2600</v>
      </c>
      <c r="J291" s="599">
        <f t="shared" si="168"/>
        <v>0</v>
      </c>
      <c r="K291" s="618">
        <v>2600</v>
      </c>
      <c r="L291" s="618"/>
      <c r="M291" s="592">
        <f t="shared" si="165"/>
        <v>2600</v>
      </c>
    </row>
    <row r="292" spans="1:13" x14ac:dyDescent="0.25">
      <c r="A292" s="577" t="s">
        <v>2903</v>
      </c>
      <c r="B292" s="600" t="s">
        <v>4763</v>
      </c>
      <c r="C292" s="433">
        <f>VLOOKUP(A292,'R&amp;E EXPORT'!A:F,6,FALSE)</f>
        <v>6081.3</v>
      </c>
      <c r="D292" s="433">
        <f>VLOOKUP(A292,'R&amp;E EXPORT'!A:F,4,FALSE)</f>
        <v>15842.78</v>
      </c>
      <c r="E292" s="443">
        <v>6000</v>
      </c>
      <c r="F292" s="592">
        <v>0</v>
      </c>
      <c r="G292" s="592">
        <f t="shared" si="166"/>
        <v>6000</v>
      </c>
      <c r="H292" s="592">
        <v>540.41</v>
      </c>
      <c r="I292" s="592">
        <f t="shared" si="167"/>
        <v>5459.59</v>
      </c>
      <c r="J292" s="599">
        <f t="shared" si="168"/>
        <v>9.0068333333333334E-2</v>
      </c>
      <c r="K292" s="618">
        <v>7800</v>
      </c>
      <c r="L292" s="618"/>
      <c r="M292" s="592">
        <f t="shared" si="165"/>
        <v>7800</v>
      </c>
    </row>
    <row r="293" spans="1:13" x14ac:dyDescent="0.25">
      <c r="A293" s="577" t="s">
        <v>2900</v>
      </c>
      <c r="B293" s="600" t="s">
        <v>4764</v>
      </c>
      <c r="C293" s="433">
        <f>VLOOKUP(A293,'R&amp;E EXPORT'!A:F,6,FALSE)</f>
        <v>7140.5</v>
      </c>
      <c r="D293" s="433">
        <f>VLOOKUP(A293,'R&amp;E EXPORT'!A:F,4,FALSE)</f>
        <v>1697.72</v>
      </c>
      <c r="E293" s="443">
        <v>2000</v>
      </c>
      <c r="F293" s="592">
        <v>0</v>
      </c>
      <c r="G293" s="592">
        <f t="shared" si="166"/>
        <v>2000</v>
      </c>
      <c r="H293" s="592">
        <v>137.80000000000001</v>
      </c>
      <c r="I293" s="592">
        <f t="shared" si="167"/>
        <v>1862.2</v>
      </c>
      <c r="J293" s="599">
        <f t="shared" si="168"/>
        <v>6.8900000000000003E-2</v>
      </c>
      <c r="K293" s="618">
        <v>6800</v>
      </c>
      <c r="L293" s="618"/>
      <c r="M293" s="592">
        <f t="shared" si="165"/>
        <v>6800</v>
      </c>
    </row>
    <row r="294" spans="1:13" x14ac:dyDescent="0.25">
      <c r="A294" s="577" t="s">
        <v>2899</v>
      </c>
      <c r="B294" s="600" t="s">
        <v>4459</v>
      </c>
      <c r="C294" s="433">
        <v>0</v>
      </c>
      <c r="D294" s="433">
        <v>0</v>
      </c>
      <c r="E294" s="434">
        <v>0</v>
      </c>
      <c r="F294" s="592">
        <v>0</v>
      </c>
      <c r="G294" s="592">
        <f t="shared" si="166"/>
        <v>0</v>
      </c>
      <c r="H294" s="592">
        <v>0</v>
      </c>
      <c r="I294" s="592">
        <f t="shared" si="167"/>
        <v>0</v>
      </c>
      <c r="J294" s="610" t="e">
        <f t="shared" si="168"/>
        <v>#DIV/0!</v>
      </c>
      <c r="K294" s="618">
        <v>188300</v>
      </c>
      <c r="L294" s="618"/>
      <c r="M294" s="592">
        <f t="shared" si="165"/>
        <v>188300</v>
      </c>
    </row>
    <row r="295" spans="1:13" ht="13.8" thickBot="1" x14ac:dyDescent="0.3">
      <c r="A295" s="580" t="s">
        <v>2898</v>
      </c>
      <c r="B295" s="601" t="s">
        <v>4765</v>
      </c>
      <c r="C295" s="293">
        <f>VLOOKUP(A295,'R&amp;E EXPORT'!A:F,6,FALSE)</f>
        <v>26500</v>
      </c>
      <c r="D295" s="293">
        <f>VLOOKUP(A295,'R&amp;E EXPORT'!A:F,4,FALSE)</f>
        <v>0</v>
      </c>
      <c r="E295" s="444">
        <v>0</v>
      </c>
      <c r="F295" s="602">
        <v>0</v>
      </c>
      <c r="G295" s="602">
        <f t="shared" si="166"/>
        <v>0</v>
      </c>
      <c r="H295" s="602">
        <v>0</v>
      </c>
      <c r="I295" s="602">
        <f t="shared" si="167"/>
        <v>0</v>
      </c>
      <c r="J295" s="612" t="e">
        <f t="shared" si="168"/>
        <v>#DIV/0!</v>
      </c>
      <c r="K295" s="619">
        <v>74000</v>
      </c>
      <c r="L295" s="619"/>
      <c r="M295" s="602">
        <f t="shared" si="165"/>
        <v>74000</v>
      </c>
    </row>
    <row r="296" spans="1:13" x14ac:dyDescent="0.25">
      <c r="A296" s="577" t="s">
        <v>2</v>
      </c>
      <c r="B296" s="592" t="s">
        <v>4354</v>
      </c>
      <c r="C296" s="295">
        <f t="shared" ref="C296" si="169">SUM(C284:C295)</f>
        <v>84225.860000000015</v>
      </c>
      <c r="D296" s="295">
        <f>SUM(D284:D295)</f>
        <v>23255.530000000002</v>
      </c>
      <c r="E296" s="434">
        <f>SUM(E284:E295)</f>
        <v>54000</v>
      </c>
      <c r="F296" s="434">
        <f t="shared" ref="F296:I296" si="170">SUM(F284:F295)</f>
        <v>8100</v>
      </c>
      <c r="G296" s="434">
        <f t="shared" si="170"/>
        <v>62100</v>
      </c>
      <c r="H296" s="434">
        <f t="shared" si="170"/>
        <v>21422.18</v>
      </c>
      <c r="I296" s="434">
        <f t="shared" si="170"/>
        <v>40677.819999999992</v>
      </c>
      <c r="J296" s="599">
        <f t="shared" ref="J296" si="171">SUM(H296/G296)</f>
        <v>0.34496264090177137</v>
      </c>
      <c r="K296" s="434">
        <f>SUM(K284:K295)</f>
        <v>305100</v>
      </c>
      <c r="L296" s="434">
        <f t="shared" ref="L296:M296" si="172">SUM(L284:L295)</f>
        <v>0</v>
      </c>
      <c r="M296" s="434">
        <f t="shared" si="172"/>
        <v>305100</v>
      </c>
    </row>
    <row r="297" spans="1:13" x14ac:dyDescent="0.25">
      <c r="C297" s="295"/>
      <c r="D297" s="295"/>
      <c r="E297" s="434"/>
    </row>
    <row r="298" spans="1:13" x14ac:dyDescent="0.25">
      <c r="A298" s="577" t="s">
        <v>2896</v>
      </c>
      <c r="B298" s="600" t="s">
        <v>4766</v>
      </c>
      <c r="C298" s="433">
        <f>VLOOKUP(A298,'R&amp;E EXPORT'!A:F,6,FALSE)</f>
        <v>250</v>
      </c>
      <c r="D298" s="433">
        <f>VLOOKUP(A298,'R&amp;E EXPORT'!A:F,4,FALSE)</f>
        <v>650</v>
      </c>
      <c r="E298" s="443">
        <v>650</v>
      </c>
      <c r="F298" s="592">
        <v>0</v>
      </c>
      <c r="G298" s="592">
        <f t="shared" ref="G298:G339" si="173">SUM(E298:F298)</f>
        <v>650</v>
      </c>
      <c r="H298" s="592">
        <v>400</v>
      </c>
      <c r="I298" s="592">
        <f t="shared" ref="I298:I339" si="174">SUM(G298-H298)</f>
        <v>250</v>
      </c>
      <c r="J298" s="599">
        <f t="shared" ref="J298:J342" si="175">SUM(H298/G298)</f>
        <v>0.61538461538461542</v>
      </c>
      <c r="K298" s="618">
        <v>650</v>
      </c>
      <c r="L298" s="618"/>
      <c r="M298" s="592">
        <f t="shared" ref="M298:M339" si="176">SUM(K298:L298)</f>
        <v>650</v>
      </c>
    </row>
    <row r="299" spans="1:13" x14ac:dyDescent="0.25">
      <c r="A299" s="577" t="s">
        <v>2895</v>
      </c>
      <c r="B299" s="600" t="s">
        <v>4767</v>
      </c>
      <c r="C299" s="433">
        <f>VLOOKUP(A299,'R&amp;E EXPORT'!A:F,6,FALSE)</f>
        <v>244.58</v>
      </c>
      <c r="D299" s="433">
        <f>VLOOKUP(A299,'R&amp;E EXPORT'!A:F,4,FALSE)</f>
        <v>356</v>
      </c>
      <c r="E299" s="443">
        <v>375</v>
      </c>
      <c r="F299" s="592">
        <v>0</v>
      </c>
      <c r="G299" s="592">
        <f t="shared" si="173"/>
        <v>375</v>
      </c>
      <c r="H299" s="592">
        <v>0</v>
      </c>
      <c r="I299" s="592">
        <f t="shared" si="174"/>
        <v>375</v>
      </c>
      <c r="J299" s="599">
        <f t="shared" si="175"/>
        <v>0</v>
      </c>
      <c r="K299" s="618">
        <v>375</v>
      </c>
      <c r="L299" s="618"/>
      <c r="M299" s="592">
        <f t="shared" si="176"/>
        <v>375</v>
      </c>
    </row>
    <row r="300" spans="1:13" x14ac:dyDescent="0.25">
      <c r="A300" s="577" t="s">
        <v>2894</v>
      </c>
      <c r="B300" s="600" t="s">
        <v>4768</v>
      </c>
      <c r="C300" s="433">
        <f>VLOOKUP(A300,'R&amp;E EXPORT'!A:F,6,FALSE)</f>
        <v>500</v>
      </c>
      <c r="D300" s="433">
        <f>VLOOKUP(A300,'R&amp;E EXPORT'!A:F,4,FALSE)</f>
        <v>250</v>
      </c>
      <c r="E300" s="443">
        <v>500</v>
      </c>
      <c r="F300" s="592">
        <v>0</v>
      </c>
      <c r="G300" s="592">
        <f t="shared" si="173"/>
        <v>500</v>
      </c>
      <c r="H300" s="592">
        <v>250</v>
      </c>
      <c r="I300" s="592">
        <f t="shared" si="174"/>
        <v>250</v>
      </c>
      <c r="J300" s="599">
        <f t="shared" si="175"/>
        <v>0.5</v>
      </c>
      <c r="K300" s="618">
        <v>1000</v>
      </c>
      <c r="L300" s="618"/>
      <c r="M300" s="592">
        <f t="shared" si="176"/>
        <v>1000</v>
      </c>
    </row>
    <row r="301" spans="1:13" x14ac:dyDescent="0.25">
      <c r="A301" s="577" t="s">
        <v>2893</v>
      </c>
      <c r="B301" s="600" t="s">
        <v>4651</v>
      </c>
      <c r="C301" s="433">
        <f>VLOOKUP(A301,'R&amp;E EXPORT'!A:F,6,FALSE)</f>
        <v>3005.52</v>
      </c>
      <c r="D301" s="433">
        <f>VLOOKUP(A301,'R&amp;E EXPORT'!A:F,4,FALSE)</f>
        <v>558.71</v>
      </c>
      <c r="E301" s="443">
        <v>3500</v>
      </c>
      <c r="F301" s="592">
        <v>0</v>
      </c>
      <c r="G301" s="592">
        <f t="shared" si="173"/>
        <v>3500</v>
      </c>
      <c r="H301" s="592">
        <v>3919.14</v>
      </c>
      <c r="I301" s="592">
        <f t="shared" si="174"/>
        <v>-419.13999999999987</v>
      </c>
      <c r="J301" s="599">
        <f t="shared" si="175"/>
        <v>1.1197542857142857</v>
      </c>
      <c r="K301" s="618">
        <v>3500</v>
      </c>
      <c r="L301" s="618"/>
      <c r="M301" s="592">
        <f t="shared" si="176"/>
        <v>3500</v>
      </c>
    </row>
    <row r="302" spans="1:13" x14ac:dyDescent="0.25">
      <c r="A302" s="577" t="s">
        <v>2892</v>
      </c>
      <c r="B302" s="600" t="s">
        <v>4101</v>
      </c>
      <c r="C302" s="433">
        <f>VLOOKUP(A302,'R&amp;E EXPORT'!A:F,6,FALSE)</f>
        <v>5122.49</v>
      </c>
      <c r="D302" s="433">
        <f>VLOOKUP(A302,'R&amp;E EXPORT'!A:F,4,FALSE)</f>
        <v>3126.06</v>
      </c>
      <c r="E302" s="443">
        <v>7000</v>
      </c>
      <c r="F302" s="592">
        <v>0</v>
      </c>
      <c r="G302" s="592">
        <f t="shared" si="173"/>
        <v>7000</v>
      </c>
      <c r="H302" s="592">
        <v>3723.6</v>
      </c>
      <c r="I302" s="592">
        <f t="shared" si="174"/>
        <v>3276.4</v>
      </c>
      <c r="J302" s="599">
        <f t="shared" si="175"/>
        <v>0.53194285714285716</v>
      </c>
      <c r="K302" s="618">
        <v>7000</v>
      </c>
      <c r="L302" s="618"/>
      <c r="M302" s="592">
        <f t="shared" si="176"/>
        <v>7000</v>
      </c>
    </row>
    <row r="303" spans="1:13" x14ac:dyDescent="0.25">
      <c r="A303" s="577" t="s">
        <v>2891</v>
      </c>
      <c r="B303" s="600" t="s">
        <v>4769</v>
      </c>
      <c r="C303" s="433">
        <f>VLOOKUP(A303,'R&amp;E EXPORT'!A:F,6,FALSE)</f>
        <v>1215.68</v>
      </c>
      <c r="D303" s="433">
        <f>VLOOKUP(A303,'R&amp;E EXPORT'!A:F,4,FALSE)</f>
        <v>165.6</v>
      </c>
      <c r="E303" s="443">
        <v>1250</v>
      </c>
      <c r="F303" s="592">
        <v>0</v>
      </c>
      <c r="G303" s="592">
        <f t="shared" si="173"/>
        <v>1250</v>
      </c>
      <c r="H303" s="592">
        <v>371.95</v>
      </c>
      <c r="I303" s="592">
        <f t="shared" si="174"/>
        <v>878.05</v>
      </c>
      <c r="J303" s="599">
        <f t="shared" si="175"/>
        <v>0.29755999999999999</v>
      </c>
      <c r="K303" s="618">
        <v>1250</v>
      </c>
      <c r="L303" s="618"/>
      <c r="M303" s="592">
        <f t="shared" si="176"/>
        <v>1250</v>
      </c>
    </row>
    <row r="304" spans="1:13" x14ac:dyDescent="0.25">
      <c r="A304" s="577" t="s">
        <v>2890</v>
      </c>
      <c r="B304" s="600" t="s">
        <v>4677</v>
      </c>
      <c r="C304" s="433">
        <f>VLOOKUP(A304,'R&amp;E EXPORT'!A:F,6,FALSE)</f>
        <v>440</v>
      </c>
      <c r="D304" s="433">
        <f>VLOOKUP(A304,'R&amp;E EXPORT'!A:F,4,FALSE)</f>
        <v>37.89</v>
      </c>
      <c r="E304" s="443">
        <v>500</v>
      </c>
      <c r="F304" s="592">
        <v>0</v>
      </c>
      <c r="G304" s="592">
        <f t="shared" si="173"/>
        <v>500</v>
      </c>
      <c r="H304" s="592">
        <v>0</v>
      </c>
      <c r="I304" s="592">
        <f t="shared" si="174"/>
        <v>500</v>
      </c>
      <c r="J304" s="599">
        <f t="shared" si="175"/>
        <v>0</v>
      </c>
      <c r="K304" s="618">
        <v>500</v>
      </c>
      <c r="L304" s="618"/>
      <c r="M304" s="592">
        <f t="shared" si="176"/>
        <v>500</v>
      </c>
    </row>
    <row r="305" spans="1:13" x14ac:dyDescent="0.25">
      <c r="A305" s="577" t="s">
        <v>2888</v>
      </c>
      <c r="B305" s="600" t="s">
        <v>4770</v>
      </c>
      <c r="C305" s="433">
        <f>VLOOKUP(A305,'R&amp;E EXPORT'!A:F,6,FALSE)</f>
        <v>18.16</v>
      </c>
      <c r="D305" s="433">
        <f>VLOOKUP(A305,'R&amp;E EXPORT'!A:F,4,FALSE)</f>
        <v>0</v>
      </c>
      <c r="E305" s="443">
        <v>0</v>
      </c>
      <c r="F305" s="592">
        <v>0</v>
      </c>
      <c r="G305" s="592">
        <f t="shared" si="173"/>
        <v>0</v>
      </c>
      <c r="H305" s="592">
        <v>0</v>
      </c>
      <c r="I305" s="592">
        <f t="shared" si="174"/>
        <v>0</v>
      </c>
      <c r="J305" s="599" t="e">
        <f t="shared" si="175"/>
        <v>#DIV/0!</v>
      </c>
      <c r="K305" s="618">
        <v>0</v>
      </c>
      <c r="L305" s="618"/>
      <c r="M305" s="592">
        <f t="shared" si="176"/>
        <v>0</v>
      </c>
    </row>
    <row r="306" spans="1:13" x14ac:dyDescent="0.25">
      <c r="A306" s="577" t="s">
        <v>2887</v>
      </c>
      <c r="B306" s="600" t="s">
        <v>4771</v>
      </c>
      <c r="C306" s="433">
        <f>VLOOKUP(A306,'R&amp;E EXPORT'!A:F,6,FALSE)</f>
        <v>39670.9</v>
      </c>
      <c r="D306" s="433">
        <f>VLOOKUP(A306,'R&amp;E EXPORT'!A:F,4,FALSE)</f>
        <v>301.8</v>
      </c>
      <c r="E306" s="443">
        <v>19820</v>
      </c>
      <c r="F306" s="592">
        <v>0</v>
      </c>
      <c r="G306" s="592">
        <f t="shared" si="173"/>
        <v>19820</v>
      </c>
      <c r="H306" s="592">
        <v>18500</v>
      </c>
      <c r="I306" s="592">
        <f t="shared" si="174"/>
        <v>1320</v>
      </c>
      <c r="J306" s="599">
        <f t="shared" si="175"/>
        <v>0.93340060544904135</v>
      </c>
      <c r="K306" s="618">
        <v>33000</v>
      </c>
      <c r="L306" s="618"/>
      <c r="M306" s="592">
        <f t="shared" si="176"/>
        <v>33000</v>
      </c>
    </row>
    <row r="307" spans="1:13" x14ac:dyDescent="0.25">
      <c r="A307" s="577" t="s">
        <v>2886</v>
      </c>
      <c r="B307" s="600" t="s">
        <v>4772</v>
      </c>
      <c r="C307" s="433">
        <f>VLOOKUP(A307,'R&amp;E EXPORT'!A:F,6,FALSE)</f>
        <v>0</v>
      </c>
      <c r="D307" s="433">
        <f>VLOOKUP(A307,'R&amp;E EXPORT'!A:F,4,FALSE)</f>
        <v>0</v>
      </c>
      <c r="E307" s="443">
        <v>0</v>
      </c>
      <c r="F307" s="592">
        <v>0</v>
      </c>
      <c r="G307" s="592">
        <f t="shared" si="173"/>
        <v>0</v>
      </c>
      <c r="H307" s="592">
        <v>0</v>
      </c>
      <c r="I307" s="592">
        <f t="shared" si="174"/>
        <v>0</v>
      </c>
      <c r="J307" s="599" t="e">
        <f t="shared" si="175"/>
        <v>#DIV/0!</v>
      </c>
      <c r="K307" s="618">
        <v>0</v>
      </c>
      <c r="L307" s="618"/>
      <c r="M307" s="592">
        <f t="shared" si="176"/>
        <v>0</v>
      </c>
    </row>
    <row r="308" spans="1:13" x14ac:dyDescent="0.25">
      <c r="A308" s="577" t="s">
        <v>2885</v>
      </c>
      <c r="B308" s="600" t="s">
        <v>4662</v>
      </c>
      <c r="C308" s="433">
        <f>VLOOKUP(A308,'R&amp;E EXPORT'!A:F,6,FALSE)</f>
        <v>793.89</v>
      </c>
      <c r="D308" s="433">
        <f>VLOOKUP(A308,'R&amp;E EXPORT'!A:F,4,FALSE)</f>
        <v>1409.43</v>
      </c>
      <c r="E308" s="443">
        <v>3000</v>
      </c>
      <c r="F308" s="592">
        <v>0</v>
      </c>
      <c r="G308" s="592">
        <f t="shared" si="173"/>
        <v>3000</v>
      </c>
      <c r="H308" s="592">
        <v>339.95</v>
      </c>
      <c r="I308" s="592">
        <f t="shared" si="174"/>
        <v>2660.05</v>
      </c>
      <c r="J308" s="599">
        <f t="shared" si="175"/>
        <v>0.11331666666666666</v>
      </c>
      <c r="K308" s="618">
        <v>3000</v>
      </c>
      <c r="L308" s="618"/>
      <c r="M308" s="592">
        <f t="shared" si="176"/>
        <v>3000</v>
      </c>
    </row>
    <row r="309" spans="1:13" x14ac:dyDescent="0.25">
      <c r="A309" s="577" t="s">
        <v>2884</v>
      </c>
      <c r="B309" s="600" t="s">
        <v>4773</v>
      </c>
      <c r="C309" s="433">
        <f>VLOOKUP(A309,'R&amp;E EXPORT'!A:F,6,FALSE)</f>
        <v>17345.03</v>
      </c>
      <c r="D309" s="433">
        <f>VLOOKUP(A309,'R&amp;E EXPORT'!A:F,4,FALSE)</f>
        <v>10580.08</v>
      </c>
      <c r="E309" s="443">
        <v>45000</v>
      </c>
      <c r="F309" s="592">
        <v>0</v>
      </c>
      <c r="G309" s="592">
        <f t="shared" si="173"/>
        <v>45000</v>
      </c>
      <c r="H309" s="592">
        <v>27192.69</v>
      </c>
      <c r="I309" s="592">
        <f t="shared" si="174"/>
        <v>17807.310000000001</v>
      </c>
      <c r="J309" s="599">
        <f t="shared" si="175"/>
        <v>0.60428199999999999</v>
      </c>
      <c r="K309" s="618">
        <v>42500</v>
      </c>
      <c r="L309" s="618"/>
      <c r="M309" s="592">
        <f t="shared" si="176"/>
        <v>42500</v>
      </c>
    </row>
    <row r="310" spans="1:13" x14ac:dyDescent="0.25">
      <c r="A310" s="577" t="s">
        <v>2883</v>
      </c>
      <c r="B310" s="600" t="s">
        <v>4774</v>
      </c>
      <c r="C310" s="433">
        <f>VLOOKUP(A310,'R&amp;E EXPORT'!A:F,6,FALSE)</f>
        <v>721</v>
      </c>
      <c r="D310" s="433">
        <f>VLOOKUP(A310,'R&amp;E EXPORT'!A:F,4,FALSE)</f>
        <v>194</v>
      </c>
      <c r="E310" s="443">
        <v>14800</v>
      </c>
      <c r="F310" s="592">
        <v>0</v>
      </c>
      <c r="G310" s="592">
        <f t="shared" si="173"/>
        <v>14800</v>
      </c>
      <c r="H310" s="592">
        <v>388</v>
      </c>
      <c r="I310" s="592">
        <f t="shared" si="174"/>
        <v>14412</v>
      </c>
      <c r="J310" s="599">
        <f t="shared" si="175"/>
        <v>2.6216216216216216E-2</v>
      </c>
      <c r="K310" s="618">
        <v>800</v>
      </c>
      <c r="L310" s="618"/>
      <c r="M310" s="592">
        <f t="shared" si="176"/>
        <v>800</v>
      </c>
    </row>
    <row r="311" spans="1:13" x14ac:dyDescent="0.25">
      <c r="A311" s="577" t="s">
        <v>2882</v>
      </c>
      <c r="B311" s="600" t="s">
        <v>4775</v>
      </c>
      <c r="C311" s="433">
        <f>VLOOKUP(A311,'R&amp;E EXPORT'!A:F,6,FALSE)</f>
        <v>3926.02</v>
      </c>
      <c r="D311" s="433">
        <f>VLOOKUP(A311,'R&amp;E EXPORT'!A:F,4,FALSE)</f>
        <v>0</v>
      </c>
      <c r="E311" s="443">
        <v>325</v>
      </c>
      <c r="F311" s="592">
        <v>0</v>
      </c>
      <c r="G311" s="592">
        <f t="shared" si="173"/>
        <v>325</v>
      </c>
      <c r="H311" s="592">
        <v>245.08</v>
      </c>
      <c r="I311" s="592">
        <f t="shared" si="174"/>
        <v>79.919999999999987</v>
      </c>
      <c r="J311" s="599">
        <f t="shared" si="175"/>
        <v>0.75409230769230773</v>
      </c>
      <c r="K311" s="618">
        <v>325</v>
      </c>
      <c r="L311" s="618"/>
      <c r="M311" s="592">
        <f t="shared" si="176"/>
        <v>325</v>
      </c>
    </row>
    <row r="312" spans="1:13" x14ac:dyDescent="0.25">
      <c r="A312" s="577" t="s">
        <v>2881</v>
      </c>
      <c r="B312" s="600" t="s">
        <v>4776</v>
      </c>
      <c r="C312" s="433">
        <f>VLOOKUP(A312,'R&amp;E EXPORT'!A:F,6,FALSE)</f>
        <v>990</v>
      </c>
      <c r="D312" s="433">
        <f>VLOOKUP(A312,'R&amp;E EXPORT'!A:F,4,FALSE)</f>
        <v>1980</v>
      </c>
      <c r="E312" s="443">
        <v>1980</v>
      </c>
      <c r="F312" s="592">
        <v>0</v>
      </c>
      <c r="G312" s="592">
        <f t="shared" si="173"/>
        <v>1980</v>
      </c>
      <c r="H312" s="592">
        <v>1980</v>
      </c>
      <c r="I312" s="592">
        <f t="shared" si="174"/>
        <v>0</v>
      </c>
      <c r="J312" s="599">
        <f t="shared" si="175"/>
        <v>1</v>
      </c>
      <c r="K312" s="618">
        <v>1980</v>
      </c>
      <c r="L312" s="618"/>
      <c r="M312" s="592">
        <f t="shared" si="176"/>
        <v>1980</v>
      </c>
    </row>
    <row r="313" spans="1:13" x14ac:dyDescent="0.25">
      <c r="A313" s="577" t="s">
        <v>2879</v>
      </c>
      <c r="B313" s="600" t="s">
        <v>4777</v>
      </c>
      <c r="C313" s="433">
        <f>VLOOKUP(A313,'R&amp;E EXPORT'!A:F,6,FALSE)</f>
        <v>4649.74</v>
      </c>
      <c r="D313" s="433">
        <f>VLOOKUP(A313,'R&amp;E EXPORT'!A:F,4,FALSE)</f>
        <v>4320.54</v>
      </c>
      <c r="E313" s="443">
        <v>5530</v>
      </c>
      <c r="F313" s="592">
        <v>0</v>
      </c>
      <c r="G313" s="592">
        <f t="shared" si="173"/>
        <v>5530</v>
      </c>
      <c r="H313" s="592">
        <v>4752.6000000000004</v>
      </c>
      <c r="I313" s="592">
        <f t="shared" si="174"/>
        <v>777.39999999999964</v>
      </c>
      <c r="J313" s="599">
        <f t="shared" si="175"/>
        <v>0.85942133815551547</v>
      </c>
      <c r="K313" s="618">
        <v>5760</v>
      </c>
      <c r="L313" s="618"/>
      <c r="M313" s="592">
        <f t="shared" si="176"/>
        <v>5760</v>
      </c>
    </row>
    <row r="314" spans="1:13" x14ac:dyDescent="0.25">
      <c r="A314" s="577" t="s">
        <v>2877</v>
      </c>
      <c r="B314" s="600" t="s">
        <v>4778</v>
      </c>
      <c r="C314" s="433">
        <f>VLOOKUP(A314,'R&amp;E EXPORT'!A:F,6,FALSE)</f>
        <v>878.55</v>
      </c>
      <c r="D314" s="433">
        <f>VLOOKUP(A314,'R&amp;E EXPORT'!A:F,4,FALSE)</f>
        <v>878.55</v>
      </c>
      <c r="E314" s="443">
        <v>4715</v>
      </c>
      <c r="F314" s="592">
        <v>0</v>
      </c>
      <c r="G314" s="592">
        <f t="shared" si="173"/>
        <v>4715</v>
      </c>
      <c r="H314" s="592">
        <v>0</v>
      </c>
      <c r="I314" s="592">
        <f t="shared" si="174"/>
        <v>4715</v>
      </c>
      <c r="J314" s="599">
        <f t="shared" si="175"/>
        <v>0</v>
      </c>
      <c r="K314" s="618">
        <v>3515</v>
      </c>
      <c r="L314" s="618"/>
      <c r="M314" s="592">
        <f t="shared" si="176"/>
        <v>3515</v>
      </c>
    </row>
    <row r="315" spans="1:13" x14ac:dyDescent="0.25">
      <c r="A315" s="577" t="s">
        <v>2876</v>
      </c>
      <c r="B315" s="600" t="s">
        <v>4779</v>
      </c>
      <c r="C315" s="433">
        <f>VLOOKUP(A315,'R&amp;E EXPORT'!A:F,6,FALSE)</f>
        <v>2966.32</v>
      </c>
      <c r="D315" s="433">
        <f>VLOOKUP(A315,'R&amp;E EXPORT'!A:F,4,FALSE)</f>
        <v>5330.05</v>
      </c>
      <c r="E315" s="443">
        <v>5000</v>
      </c>
      <c r="F315" s="592">
        <v>0</v>
      </c>
      <c r="G315" s="592">
        <f t="shared" si="173"/>
        <v>5000</v>
      </c>
      <c r="H315" s="592">
        <v>1342.05</v>
      </c>
      <c r="I315" s="592">
        <f t="shared" si="174"/>
        <v>3657.95</v>
      </c>
      <c r="J315" s="599">
        <f t="shared" si="175"/>
        <v>0.26840999999999998</v>
      </c>
      <c r="K315" s="618">
        <v>5000</v>
      </c>
      <c r="L315" s="618"/>
      <c r="M315" s="592">
        <f t="shared" si="176"/>
        <v>5000</v>
      </c>
    </row>
    <row r="316" spans="1:13" x14ac:dyDescent="0.25">
      <c r="A316" s="577" t="s">
        <v>2874</v>
      </c>
      <c r="B316" s="600" t="s">
        <v>4780</v>
      </c>
      <c r="C316" s="433">
        <f>VLOOKUP(A316,'R&amp;E EXPORT'!A:F,6,FALSE)</f>
        <v>5281.83</v>
      </c>
      <c r="D316" s="433">
        <f>VLOOKUP(A316,'R&amp;E EXPORT'!A:F,4,FALSE)</f>
        <v>2306.73</v>
      </c>
      <c r="E316" s="443">
        <v>5400</v>
      </c>
      <c r="F316" s="592">
        <v>0</v>
      </c>
      <c r="G316" s="592">
        <f t="shared" si="173"/>
        <v>5400</v>
      </c>
      <c r="H316" s="592">
        <v>1996.16</v>
      </c>
      <c r="I316" s="592">
        <f t="shared" si="174"/>
        <v>3403.84</v>
      </c>
      <c r="J316" s="599">
        <f t="shared" si="175"/>
        <v>0.3696592592592593</v>
      </c>
      <c r="K316" s="618">
        <v>5400</v>
      </c>
      <c r="L316" s="618"/>
      <c r="M316" s="592">
        <f t="shared" si="176"/>
        <v>5400</v>
      </c>
    </row>
    <row r="317" spans="1:13" x14ac:dyDescent="0.25">
      <c r="A317" s="577" t="s">
        <v>2873</v>
      </c>
      <c r="B317" s="600" t="s">
        <v>4781</v>
      </c>
      <c r="C317" s="433">
        <f>VLOOKUP(A317,'R&amp;E EXPORT'!A:F,6,FALSE)</f>
        <v>29038.46</v>
      </c>
      <c r="D317" s="433">
        <f>VLOOKUP(A317,'R&amp;E EXPORT'!A:F,4,FALSE)</f>
        <v>-6868.47</v>
      </c>
      <c r="E317" s="443">
        <v>22000</v>
      </c>
      <c r="F317" s="592">
        <v>0</v>
      </c>
      <c r="G317" s="592">
        <f t="shared" si="173"/>
        <v>22000</v>
      </c>
      <c r="H317" s="592">
        <v>15368.51</v>
      </c>
      <c r="I317" s="592">
        <f t="shared" si="174"/>
        <v>6631.49</v>
      </c>
      <c r="J317" s="599">
        <f t="shared" si="175"/>
        <v>0.69856863636363642</v>
      </c>
      <c r="K317" s="618">
        <v>27000</v>
      </c>
      <c r="L317" s="618"/>
      <c r="M317" s="592">
        <f t="shared" si="176"/>
        <v>27000</v>
      </c>
    </row>
    <row r="318" spans="1:13" x14ac:dyDescent="0.25">
      <c r="A318" s="577" t="s">
        <v>2872</v>
      </c>
      <c r="B318" s="600" t="s">
        <v>4782</v>
      </c>
      <c r="C318" s="433">
        <f>VLOOKUP(A318,'R&amp;E EXPORT'!A:F,6,FALSE)</f>
        <v>10919.24</v>
      </c>
      <c r="D318" s="433">
        <f>VLOOKUP(A318,'R&amp;E EXPORT'!A:F,4,FALSE)</f>
        <v>4184.41</v>
      </c>
      <c r="E318" s="443">
        <v>13000</v>
      </c>
      <c r="F318" s="592">
        <v>0</v>
      </c>
      <c r="G318" s="592">
        <f t="shared" si="173"/>
        <v>13000</v>
      </c>
      <c r="H318" s="592">
        <v>2240.52</v>
      </c>
      <c r="I318" s="592">
        <f t="shared" si="174"/>
        <v>10759.48</v>
      </c>
      <c r="J318" s="599">
        <f t="shared" si="175"/>
        <v>0.17234769230769231</v>
      </c>
      <c r="K318" s="618">
        <v>13000</v>
      </c>
      <c r="L318" s="618"/>
      <c r="M318" s="592">
        <f t="shared" si="176"/>
        <v>13000</v>
      </c>
    </row>
    <row r="319" spans="1:13" x14ac:dyDescent="0.25">
      <c r="A319" s="577" t="s">
        <v>2871</v>
      </c>
      <c r="B319" s="600" t="s">
        <v>4196</v>
      </c>
      <c r="C319" s="433">
        <f>VLOOKUP(A319,'R&amp;E EXPORT'!A:F,6,FALSE)</f>
        <v>77162.14</v>
      </c>
      <c r="D319" s="433">
        <f>VLOOKUP(A319,'R&amp;E EXPORT'!A:F,4,FALSE)</f>
        <v>212.11</v>
      </c>
      <c r="E319" s="443">
        <v>76000</v>
      </c>
      <c r="F319" s="592">
        <v>-4075</v>
      </c>
      <c r="G319" s="592">
        <f t="shared" si="173"/>
        <v>71925</v>
      </c>
      <c r="H319" s="592">
        <v>1691.64</v>
      </c>
      <c r="I319" s="592">
        <f t="shared" si="174"/>
        <v>70233.36</v>
      </c>
      <c r="J319" s="599">
        <f t="shared" si="175"/>
        <v>2.3519499478623567E-2</v>
      </c>
      <c r="K319" s="618">
        <v>76000</v>
      </c>
      <c r="L319" s="618"/>
      <c r="M319" s="592">
        <f t="shared" si="176"/>
        <v>76000</v>
      </c>
    </row>
    <row r="320" spans="1:13" x14ac:dyDescent="0.25">
      <c r="A320" s="577" t="s">
        <v>2868</v>
      </c>
      <c r="B320" s="600" t="s">
        <v>4783</v>
      </c>
      <c r="C320" s="433">
        <f>VLOOKUP(A320,'R&amp;E EXPORT'!A:F,6,FALSE)</f>
        <v>2996</v>
      </c>
      <c r="D320" s="433">
        <f>VLOOKUP(A320,'R&amp;E EXPORT'!A:F,4,FALSE)</f>
        <v>3160</v>
      </c>
      <c r="E320" s="443">
        <v>3460</v>
      </c>
      <c r="F320" s="592">
        <v>0</v>
      </c>
      <c r="G320" s="592">
        <f t="shared" si="173"/>
        <v>3460</v>
      </c>
      <c r="H320" s="592">
        <v>3460</v>
      </c>
      <c r="I320" s="592">
        <f t="shared" si="174"/>
        <v>0</v>
      </c>
      <c r="J320" s="599">
        <f t="shared" si="175"/>
        <v>1</v>
      </c>
      <c r="K320" s="618">
        <v>3460</v>
      </c>
      <c r="L320" s="618"/>
      <c r="M320" s="592">
        <f t="shared" si="176"/>
        <v>3460</v>
      </c>
    </row>
    <row r="321" spans="1:13" x14ac:dyDescent="0.25">
      <c r="A321" s="577" t="s">
        <v>2867</v>
      </c>
      <c r="B321" s="600" t="s">
        <v>4784</v>
      </c>
      <c r="C321" s="433">
        <f>VLOOKUP(A321,'R&amp;E EXPORT'!A:F,6,FALSE)</f>
        <v>68189.2</v>
      </c>
      <c r="D321" s="433">
        <f>VLOOKUP(A321,'R&amp;E EXPORT'!A:F,4,FALSE)</f>
        <v>62810.75</v>
      </c>
      <c r="E321" s="443">
        <v>84000</v>
      </c>
      <c r="F321" s="592">
        <v>0</v>
      </c>
      <c r="G321" s="592">
        <f t="shared" si="173"/>
        <v>84000</v>
      </c>
      <c r="H321" s="592">
        <v>55069.29</v>
      </c>
      <c r="I321" s="592">
        <f t="shared" si="174"/>
        <v>28930.71</v>
      </c>
      <c r="J321" s="599">
        <f t="shared" si="175"/>
        <v>0.65558678571428575</v>
      </c>
      <c r="K321" s="618">
        <v>84000</v>
      </c>
      <c r="L321" s="618"/>
      <c r="M321" s="592">
        <f t="shared" si="176"/>
        <v>84000</v>
      </c>
    </row>
    <row r="322" spans="1:13" x14ac:dyDescent="0.25">
      <c r="A322" s="577" t="s">
        <v>2865</v>
      </c>
      <c r="B322" s="600" t="s">
        <v>4785</v>
      </c>
      <c r="C322" s="433">
        <f>VLOOKUP(A322,'R&amp;E EXPORT'!A:F,6,FALSE)</f>
        <v>11366.11</v>
      </c>
      <c r="D322" s="433">
        <f>VLOOKUP(A322,'R&amp;E EXPORT'!A:F,4,FALSE)</f>
        <v>9130.27</v>
      </c>
      <c r="E322" s="434">
        <v>14520</v>
      </c>
      <c r="F322" s="592">
        <v>0</v>
      </c>
      <c r="G322" s="592">
        <f t="shared" si="173"/>
        <v>14520</v>
      </c>
      <c r="H322" s="592">
        <v>10567.72</v>
      </c>
      <c r="I322" s="592">
        <f t="shared" si="174"/>
        <v>3952.2800000000007</v>
      </c>
      <c r="J322" s="599">
        <f t="shared" si="175"/>
        <v>0.72780440771349852</v>
      </c>
      <c r="K322" s="618">
        <v>23845</v>
      </c>
      <c r="L322" s="618"/>
      <c r="M322" s="592">
        <f t="shared" si="176"/>
        <v>23845</v>
      </c>
    </row>
    <row r="323" spans="1:13" x14ac:dyDescent="0.25">
      <c r="A323" s="577" t="s">
        <v>2864</v>
      </c>
      <c r="B323" s="600" t="s">
        <v>4786</v>
      </c>
      <c r="C323" s="433">
        <f>VLOOKUP(A323,'R&amp;E EXPORT'!A:F,6,FALSE)</f>
        <v>14607.51</v>
      </c>
      <c r="D323" s="433">
        <f>VLOOKUP(A323,'R&amp;E EXPORT'!A:F,4,FALSE)</f>
        <v>8642.7199999999993</v>
      </c>
      <c r="E323" s="434">
        <v>12906</v>
      </c>
      <c r="F323" s="592">
        <v>0</v>
      </c>
      <c r="G323" s="592">
        <f t="shared" si="173"/>
        <v>12906</v>
      </c>
      <c r="H323" s="592">
        <v>8532.2000000000007</v>
      </c>
      <c r="I323" s="592">
        <f t="shared" si="174"/>
        <v>4373.7999999999993</v>
      </c>
      <c r="J323" s="599">
        <f t="shared" si="175"/>
        <v>0.66110336277700299</v>
      </c>
      <c r="K323" s="618">
        <v>12906</v>
      </c>
      <c r="L323" s="618"/>
      <c r="M323" s="592">
        <f t="shared" si="176"/>
        <v>12906</v>
      </c>
    </row>
    <row r="324" spans="1:13" x14ac:dyDescent="0.25">
      <c r="A324" s="577" t="s">
        <v>2862</v>
      </c>
      <c r="B324" s="600" t="s">
        <v>4787</v>
      </c>
      <c r="C324" s="433">
        <f>VLOOKUP(A324,'R&amp;E EXPORT'!A:F,6,FALSE)</f>
        <v>211.5</v>
      </c>
      <c r="D324" s="433">
        <f>VLOOKUP(A324,'R&amp;E EXPORT'!A:F,4,FALSE)</f>
        <v>65.25</v>
      </c>
      <c r="E324" s="443">
        <v>200</v>
      </c>
      <c r="F324" s="592">
        <v>0</v>
      </c>
      <c r="G324" s="592">
        <f t="shared" si="173"/>
        <v>200</v>
      </c>
      <c r="H324" s="592">
        <v>135.75</v>
      </c>
      <c r="I324" s="592">
        <f t="shared" si="174"/>
        <v>64.25</v>
      </c>
      <c r="J324" s="599">
        <f t="shared" si="175"/>
        <v>0.67874999999999996</v>
      </c>
      <c r="K324" s="618">
        <v>200</v>
      </c>
      <c r="L324" s="618"/>
      <c r="M324" s="592">
        <f t="shared" si="176"/>
        <v>200</v>
      </c>
    </row>
    <row r="325" spans="1:13" x14ac:dyDescent="0.25">
      <c r="A325" s="577" t="s">
        <v>2859</v>
      </c>
      <c r="B325" s="600" t="s">
        <v>4788</v>
      </c>
      <c r="C325" s="433">
        <f>VLOOKUP(A325,'R&amp;E EXPORT'!A:F,6,FALSE)</f>
        <v>18086.509999999998</v>
      </c>
      <c r="D325" s="433">
        <f>VLOOKUP(A325,'R&amp;E EXPORT'!A:F,4,FALSE)</f>
        <v>13472.24</v>
      </c>
      <c r="E325" s="443">
        <v>21000</v>
      </c>
      <c r="F325" s="592">
        <v>-80.69</v>
      </c>
      <c r="G325" s="592">
        <f t="shared" si="173"/>
        <v>20919.310000000001</v>
      </c>
      <c r="H325" s="592">
        <v>5566.98</v>
      </c>
      <c r="I325" s="592">
        <f t="shared" si="174"/>
        <v>15352.330000000002</v>
      </c>
      <c r="J325" s="599">
        <f t="shared" si="175"/>
        <v>0.26611680786794589</v>
      </c>
      <c r="K325" s="618">
        <v>21000</v>
      </c>
      <c r="L325" s="618"/>
      <c r="M325" s="592">
        <f t="shared" si="176"/>
        <v>21000</v>
      </c>
    </row>
    <row r="326" spans="1:13" x14ac:dyDescent="0.25">
      <c r="A326" s="577" t="s">
        <v>2857</v>
      </c>
      <c r="B326" s="600" t="s">
        <v>4789</v>
      </c>
      <c r="C326" s="433">
        <f>VLOOKUP(A326,'R&amp;E EXPORT'!A:F,6,FALSE)</f>
        <v>2954.56</v>
      </c>
      <c r="D326" s="433">
        <f>VLOOKUP(A326,'R&amp;E EXPORT'!A:F,4,FALSE)</f>
        <v>466.9</v>
      </c>
      <c r="E326" s="443">
        <v>3000</v>
      </c>
      <c r="F326" s="592">
        <v>0</v>
      </c>
      <c r="G326" s="592">
        <f t="shared" si="173"/>
        <v>3000</v>
      </c>
      <c r="H326" s="592">
        <v>976.14</v>
      </c>
      <c r="I326" s="592">
        <f t="shared" si="174"/>
        <v>2023.8600000000001</v>
      </c>
      <c r="J326" s="599">
        <f t="shared" si="175"/>
        <v>0.32538</v>
      </c>
      <c r="K326" s="618">
        <v>3000</v>
      </c>
      <c r="L326" s="618"/>
      <c r="M326" s="592">
        <f t="shared" si="176"/>
        <v>3000</v>
      </c>
    </row>
    <row r="327" spans="1:13" x14ac:dyDescent="0.25">
      <c r="A327" s="577" t="s">
        <v>2856</v>
      </c>
      <c r="B327" s="600" t="s">
        <v>4790</v>
      </c>
      <c r="C327" s="433">
        <f>VLOOKUP(A327,'R&amp;E EXPORT'!A:F,6,FALSE)</f>
        <v>765</v>
      </c>
      <c r="D327" s="433">
        <f>VLOOKUP(A327,'R&amp;E EXPORT'!A:F,4,FALSE)</f>
        <v>0</v>
      </c>
      <c r="E327" s="443">
        <v>765</v>
      </c>
      <c r="F327" s="592">
        <v>0</v>
      </c>
      <c r="G327" s="592">
        <f t="shared" si="173"/>
        <v>765</v>
      </c>
      <c r="H327" s="592">
        <v>0</v>
      </c>
      <c r="I327" s="592">
        <f t="shared" si="174"/>
        <v>765</v>
      </c>
      <c r="J327" s="599">
        <f t="shared" si="175"/>
        <v>0</v>
      </c>
      <c r="K327" s="618">
        <v>765</v>
      </c>
      <c r="L327" s="618"/>
      <c r="M327" s="592">
        <f t="shared" si="176"/>
        <v>765</v>
      </c>
    </row>
    <row r="328" spans="1:13" x14ac:dyDescent="0.25">
      <c r="A328" s="577" t="s">
        <v>2855</v>
      </c>
      <c r="B328" s="600" t="s">
        <v>4791</v>
      </c>
      <c r="C328" s="433">
        <f>VLOOKUP(A328,'R&amp;E EXPORT'!A:F,6,FALSE)</f>
        <v>4408.9399999999996</v>
      </c>
      <c r="D328" s="433">
        <f>VLOOKUP(A328,'R&amp;E EXPORT'!A:F,4,FALSE)</f>
        <v>1945.56</v>
      </c>
      <c r="E328" s="443">
        <v>2800</v>
      </c>
      <c r="F328" s="592">
        <v>0</v>
      </c>
      <c r="G328" s="592">
        <f t="shared" si="173"/>
        <v>2800</v>
      </c>
      <c r="H328" s="592">
        <v>0</v>
      </c>
      <c r="I328" s="592">
        <f t="shared" si="174"/>
        <v>2800</v>
      </c>
      <c r="J328" s="599">
        <f t="shared" si="175"/>
        <v>0</v>
      </c>
      <c r="K328" s="618">
        <v>4050</v>
      </c>
      <c r="L328" s="618"/>
      <c r="M328" s="592">
        <f t="shared" si="176"/>
        <v>4050</v>
      </c>
    </row>
    <row r="329" spans="1:13" x14ac:dyDescent="0.25">
      <c r="A329" s="577" t="s">
        <v>4560</v>
      </c>
      <c r="B329" s="600" t="s">
        <v>4792</v>
      </c>
      <c r="C329" s="433"/>
      <c r="D329" s="433"/>
      <c r="E329" s="443">
        <v>0</v>
      </c>
      <c r="F329" s="592">
        <v>29600</v>
      </c>
      <c r="G329" s="592">
        <f t="shared" si="173"/>
        <v>29600</v>
      </c>
      <c r="H329" s="592">
        <v>3421.77</v>
      </c>
      <c r="I329" s="592">
        <f t="shared" si="174"/>
        <v>26178.23</v>
      </c>
      <c r="J329" s="599">
        <f t="shared" si="175"/>
        <v>0.11560033783783784</v>
      </c>
      <c r="K329" s="618">
        <v>0</v>
      </c>
      <c r="L329" s="618"/>
      <c r="M329" s="592">
        <f t="shared" si="176"/>
        <v>0</v>
      </c>
    </row>
    <row r="330" spans="1:13" x14ac:dyDescent="0.25">
      <c r="A330" s="577" t="s">
        <v>2852</v>
      </c>
      <c r="B330" s="600" t="s">
        <v>4793</v>
      </c>
      <c r="C330" s="433">
        <f>VLOOKUP(A330,'R&amp;E EXPORT'!A:F,6,FALSE)</f>
        <v>11112.84</v>
      </c>
      <c r="D330" s="433">
        <f>VLOOKUP(A330,'R&amp;E EXPORT'!A:F,4,FALSE)</f>
        <v>6423.28</v>
      </c>
      <c r="E330" s="443">
        <v>8000</v>
      </c>
      <c r="F330" s="592">
        <v>0</v>
      </c>
      <c r="G330" s="592">
        <f t="shared" si="173"/>
        <v>8000</v>
      </c>
      <c r="H330" s="592">
        <v>7301.39</v>
      </c>
      <c r="I330" s="592">
        <f t="shared" si="174"/>
        <v>698.60999999999967</v>
      </c>
      <c r="J330" s="599">
        <f t="shared" si="175"/>
        <v>0.91267375000000006</v>
      </c>
      <c r="K330" s="618">
        <v>8000</v>
      </c>
      <c r="L330" s="618"/>
      <c r="M330" s="592">
        <f t="shared" si="176"/>
        <v>8000</v>
      </c>
    </row>
    <row r="331" spans="1:13" x14ac:dyDescent="0.25">
      <c r="A331" s="577" t="s">
        <v>2851</v>
      </c>
      <c r="B331" s="600" t="s">
        <v>4794</v>
      </c>
      <c r="C331" s="433">
        <f>VLOOKUP(A331,'R&amp;E EXPORT'!A:F,6,FALSE)</f>
        <v>2147.7800000000002</v>
      </c>
      <c r="D331" s="433">
        <f>VLOOKUP(A331,'R&amp;E EXPORT'!A:F,4,FALSE)</f>
        <v>644.77</v>
      </c>
      <c r="E331" s="443">
        <v>2000</v>
      </c>
      <c r="F331" s="592">
        <v>0</v>
      </c>
      <c r="G331" s="592">
        <f t="shared" si="173"/>
        <v>2000</v>
      </c>
      <c r="H331" s="592">
        <v>1185.58</v>
      </c>
      <c r="I331" s="592">
        <f t="shared" si="174"/>
        <v>814.42000000000007</v>
      </c>
      <c r="J331" s="599">
        <f t="shared" si="175"/>
        <v>0.59278999999999993</v>
      </c>
      <c r="K331" s="618">
        <v>2750</v>
      </c>
      <c r="L331" s="618"/>
      <c r="M331" s="592">
        <f t="shared" si="176"/>
        <v>2750</v>
      </c>
    </row>
    <row r="332" spans="1:13" x14ac:dyDescent="0.25">
      <c r="A332" s="577" t="s">
        <v>2849</v>
      </c>
      <c r="B332" s="600" t="s">
        <v>4795</v>
      </c>
      <c r="C332" s="433">
        <f>VLOOKUP(A332,'R&amp;E EXPORT'!A:F,6,FALSE)</f>
        <v>0</v>
      </c>
      <c r="D332" s="433">
        <f>VLOOKUP(A332,'R&amp;E EXPORT'!A:F,4,FALSE)</f>
        <v>0</v>
      </c>
      <c r="E332" s="443">
        <v>400</v>
      </c>
      <c r="F332" s="592">
        <v>80.69</v>
      </c>
      <c r="G332" s="592">
        <f t="shared" si="173"/>
        <v>480.69</v>
      </c>
      <c r="H332" s="592">
        <v>480.69</v>
      </c>
      <c r="I332" s="592">
        <f t="shared" si="174"/>
        <v>0</v>
      </c>
      <c r="J332" s="599">
        <f t="shared" si="175"/>
        <v>1</v>
      </c>
      <c r="K332" s="618">
        <v>500</v>
      </c>
      <c r="L332" s="618"/>
      <c r="M332" s="592">
        <f t="shared" si="176"/>
        <v>500</v>
      </c>
    </row>
    <row r="333" spans="1:13" x14ac:dyDescent="0.25">
      <c r="A333" s="577" t="s">
        <v>2847</v>
      </c>
      <c r="B333" s="600" t="s">
        <v>4796</v>
      </c>
      <c r="C333" s="433">
        <f>VLOOKUP(A333,'R&amp;E EXPORT'!A:F,6,FALSE)</f>
        <v>1650</v>
      </c>
      <c r="D333" s="433">
        <f>VLOOKUP(A333,'R&amp;E EXPORT'!A:F,4,FALSE)</f>
        <v>1650</v>
      </c>
      <c r="E333" s="443">
        <v>1100</v>
      </c>
      <c r="F333" s="592">
        <v>0</v>
      </c>
      <c r="G333" s="592">
        <f t="shared" si="173"/>
        <v>1100</v>
      </c>
      <c r="H333" s="592">
        <v>1100</v>
      </c>
      <c r="I333" s="592">
        <f t="shared" si="174"/>
        <v>0</v>
      </c>
      <c r="J333" s="599">
        <f t="shared" si="175"/>
        <v>1</v>
      </c>
      <c r="K333" s="618">
        <v>1100</v>
      </c>
      <c r="L333" s="618"/>
      <c r="M333" s="592">
        <f t="shared" si="176"/>
        <v>1100</v>
      </c>
    </row>
    <row r="334" spans="1:13" x14ac:dyDescent="0.25">
      <c r="A334" s="577" t="s">
        <v>2845</v>
      </c>
      <c r="B334" s="600" t="s">
        <v>4797</v>
      </c>
      <c r="C334" s="433">
        <f>VLOOKUP(A334,'R&amp;E EXPORT'!A:F,6,FALSE)</f>
        <v>32886.660000000003</v>
      </c>
      <c r="D334" s="433">
        <f>VLOOKUP(A334,'R&amp;E EXPORT'!A:F,4,FALSE)</f>
        <v>14549.39</v>
      </c>
      <c r="E334" s="443">
        <v>22300</v>
      </c>
      <c r="F334" s="592">
        <v>0</v>
      </c>
      <c r="G334" s="592">
        <f t="shared" si="173"/>
        <v>22300</v>
      </c>
      <c r="H334" s="592">
        <v>8418.1200000000008</v>
      </c>
      <c r="I334" s="592">
        <f t="shared" si="174"/>
        <v>13881.88</v>
      </c>
      <c r="J334" s="599">
        <f t="shared" si="175"/>
        <v>0.37749417040358746</v>
      </c>
      <c r="K334" s="618">
        <v>13575</v>
      </c>
      <c r="L334" s="618"/>
      <c r="M334" s="592">
        <f t="shared" si="176"/>
        <v>13575</v>
      </c>
    </row>
    <row r="335" spans="1:13" x14ac:dyDescent="0.25">
      <c r="A335" s="577" t="s">
        <v>2844</v>
      </c>
      <c r="B335" s="600" t="s">
        <v>4798</v>
      </c>
      <c r="C335" s="433">
        <f>VLOOKUP(A335,'R&amp;E EXPORT'!A:F,6,FALSE)</f>
        <v>3400</v>
      </c>
      <c r="D335" s="433">
        <f>VLOOKUP(A335,'R&amp;E EXPORT'!A:F,4,FALSE)</f>
        <v>15725</v>
      </c>
      <c r="E335" s="443">
        <v>19475</v>
      </c>
      <c r="F335" s="592">
        <v>0</v>
      </c>
      <c r="G335" s="592">
        <f t="shared" si="173"/>
        <v>19475</v>
      </c>
      <c r="H335" s="592">
        <v>16150</v>
      </c>
      <c r="I335" s="592">
        <f t="shared" si="174"/>
        <v>3325</v>
      </c>
      <c r="J335" s="599">
        <f t="shared" si="175"/>
        <v>0.82926829268292679</v>
      </c>
      <c r="K335" s="618">
        <v>19000</v>
      </c>
      <c r="L335" s="618"/>
      <c r="M335" s="592">
        <f t="shared" si="176"/>
        <v>19000</v>
      </c>
    </row>
    <row r="336" spans="1:13" x14ac:dyDescent="0.25">
      <c r="A336" s="577" t="s">
        <v>2842</v>
      </c>
      <c r="B336" s="600" t="s">
        <v>4799</v>
      </c>
      <c r="C336" s="433">
        <f>VLOOKUP(A336,'R&amp;E EXPORT'!A:F,6,FALSE)</f>
        <v>22200</v>
      </c>
      <c r="D336" s="433">
        <f>VLOOKUP(A336,'R&amp;E EXPORT'!A:F,4,FALSE)</f>
        <v>45675</v>
      </c>
      <c r="E336" s="443">
        <v>45025</v>
      </c>
      <c r="F336" s="592">
        <v>4075</v>
      </c>
      <c r="G336" s="592">
        <f t="shared" si="173"/>
        <v>49100</v>
      </c>
      <c r="H336" s="592">
        <v>48775</v>
      </c>
      <c r="I336" s="592">
        <f t="shared" si="174"/>
        <v>325</v>
      </c>
      <c r="J336" s="599">
        <f t="shared" si="175"/>
        <v>0.99338085539714871</v>
      </c>
      <c r="K336" s="618">
        <v>50325</v>
      </c>
      <c r="L336" s="618"/>
      <c r="M336" s="592">
        <f t="shared" si="176"/>
        <v>50325</v>
      </c>
    </row>
    <row r="337" spans="1:13" x14ac:dyDescent="0.25">
      <c r="A337" s="577" t="s">
        <v>2841</v>
      </c>
      <c r="B337" s="600" t="s">
        <v>4800</v>
      </c>
      <c r="C337" s="433">
        <f>VLOOKUP(A337,'R&amp;E EXPORT'!A:F,6,FALSE)</f>
        <v>152.99</v>
      </c>
      <c r="D337" s="433">
        <f>VLOOKUP(A337,'R&amp;E EXPORT'!A:F,4,FALSE)</f>
        <v>0</v>
      </c>
      <c r="E337" s="443">
        <v>500</v>
      </c>
      <c r="F337" s="592">
        <v>0</v>
      </c>
      <c r="G337" s="592">
        <f t="shared" si="173"/>
        <v>500</v>
      </c>
      <c r="H337" s="592">
        <v>221.11</v>
      </c>
      <c r="I337" s="592">
        <f t="shared" si="174"/>
        <v>278.89</v>
      </c>
      <c r="J337" s="599">
        <f t="shared" si="175"/>
        <v>0.44222</v>
      </c>
      <c r="K337" s="618">
        <v>300</v>
      </c>
      <c r="L337" s="618"/>
      <c r="M337" s="592">
        <f t="shared" si="176"/>
        <v>300</v>
      </c>
    </row>
    <row r="338" spans="1:13" x14ac:dyDescent="0.25">
      <c r="A338" s="577" t="s">
        <v>2840</v>
      </c>
      <c r="B338" s="600" t="s">
        <v>4671</v>
      </c>
      <c r="C338" s="433">
        <f>VLOOKUP(A338,'R&amp;E EXPORT'!A:F,6,FALSE)</f>
        <v>8552.49</v>
      </c>
      <c r="D338" s="433">
        <f>VLOOKUP(A338,'R&amp;E EXPORT'!A:F,4,FALSE)</f>
        <v>5895</v>
      </c>
      <c r="E338" s="443">
        <v>10000</v>
      </c>
      <c r="F338" s="592">
        <v>0</v>
      </c>
      <c r="G338" s="592">
        <f t="shared" si="173"/>
        <v>10000</v>
      </c>
      <c r="H338" s="592">
        <v>7396</v>
      </c>
      <c r="I338" s="592">
        <f t="shared" si="174"/>
        <v>2604</v>
      </c>
      <c r="J338" s="599">
        <f t="shared" si="175"/>
        <v>0.73960000000000004</v>
      </c>
      <c r="K338" s="618">
        <v>12000</v>
      </c>
      <c r="L338" s="618"/>
      <c r="M338" s="592">
        <f t="shared" si="176"/>
        <v>12000</v>
      </c>
    </row>
    <row r="339" spans="1:13" ht="13.8" thickBot="1" x14ac:dyDescent="0.3">
      <c r="A339" s="580" t="s">
        <v>2838</v>
      </c>
      <c r="B339" s="601" t="s">
        <v>4801</v>
      </c>
      <c r="C339" s="293">
        <f>VLOOKUP(A339,'R&amp;E EXPORT'!A:F,6,FALSE)</f>
        <v>0</v>
      </c>
      <c r="D339" s="293">
        <f>VLOOKUP(A339,'R&amp;E EXPORT'!A:F,4,FALSE)</f>
        <v>585.26</v>
      </c>
      <c r="E339" s="444">
        <v>10400</v>
      </c>
      <c r="F339" s="602">
        <v>0</v>
      </c>
      <c r="G339" s="602">
        <f t="shared" si="173"/>
        <v>10400</v>
      </c>
      <c r="H339" s="602">
        <v>0</v>
      </c>
      <c r="I339" s="602">
        <f t="shared" si="174"/>
        <v>10400</v>
      </c>
      <c r="J339" s="603">
        <f t="shared" si="175"/>
        <v>0</v>
      </c>
      <c r="K339" s="619">
        <v>0</v>
      </c>
      <c r="L339" s="619"/>
      <c r="M339" s="602">
        <f t="shared" si="176"/>
        <v>0</v>
      </c>
    </row>
    <row r="340" spans="1:13" x14ac:dyDescent="0.25">
      <c r="A340" s="577" t="s">
        <v>3</v>
      </c>
      <c r="B340" s="592" t="s">
        <v>4355</v>
      </c>
      <c r="C340" s="295">
        <f t="shared" ref="C340:I340" si="177">SUM(C298:C339)</f>
        <v>410827.64</v>
      </c>
      <c r="D340" s="295">
        <f t="shared" si="177"/>
        <v>220814.88</v>
      </c>
      <c r="E340" s="434">
        <f t="shared" si="177"/>
        <v>492196</v>
      </c>
      <c r="F340" s="434">
        <f t="shared" si="177"/>
        <v>29600</v>
      </c>
      <c r="G340" s="434">
        <f t="shared" si="177"/>
        <v>521796</v>
      </c>
      <c r="H340" s="434">
        <f t="shared" si="177"/>
        <v>263459.63</v>
      </c>
      <c r="I340" s="434">
        <f t="shared" si="177"/>
        <v>258336.37</v>
      </c>
      <c r="J340" s="599">
        <f t="shared" si="175"/>
        <v>0.50490925572445933</v>
      </c>
      <c r="K340" s="434">
        <f t="shared" ref="K340:M340" si="178">SUM(K298:K339)</f>
        <v>492331</v>
      </c>
      <c r="L340" s="434">
        <f t="shared" si="178"/>
        <v>0</v>
      </c>
      <c r="M340" s="434">
        <f t="shared" si="178"/>
        <v>492331</v>
      </c>
    </row>
    <row r="341" spans="1:13" x14ac:dyDescent="0.25">
      <c r="C341" s="295"/>
      <c r="D341" s="295"/>
      <c r="E341" s="434"/>
      <c r="K341" s="434"/>
      <c r="L341" s="434"/>
      <c r="M341" s="434"/>
    </row>
    <row r="342" spans="1:13" ht="13.8" thickBot="1" x14ac:dyDescent="0.3">
      <c r="A342" s="605" t="s">
        <v>4</v>
      </c>
      <c r="B342" s="606" t="s">
        <v>240</v>
      </c>
      <c r="C342" s="439">
        <f>SUM(C282+C296+C340)</f>
        <v>4437156.41</v>
      </c>
      <c r="D342" s="439">
        <f>SUM(D282+D296+D340)</f>
        <v>3091392.6599999997</v>
      </c>
      <c r="E342" s="445">
        <f>+E340+E296+E282</f>
        <v>4943334</v>
      </c>
      <c r="F342" s="445">
        <f t="shared" ref="F342:I342" si="179">+F340+F296+F282</f>
        <v>37700</v>
      </c>
      <c r="G342" s="445">
        <f t="shared" si="179"/>
        <v>4981034</v>
      </c>
      <c r="H342" s="445">
        <f t="shared" si="179"/>
        <v>3334449.07</v>
      </c>
      <c r="I342" s="445">
        <f t="shared" si="179"/>
        <v>1646584.9300000002</v>
      </c>
      <c r="J342" s="599">
        <f t="shared" si="175"/>
        <v>0.66942909243341842</v>
      </c>
      <c r="K342" s="445">
        <f>+K340+K296+K282</f>
        <v>5312440</v>
      </c>
      <c r="L342" s="445">
        <f t="shared" ref="L342:M342" si="180">+L340+L296+L282</f>
        <v>0</v>
      </c>
      <c r="M342" s="445">
        <f t="shared" si="180"/>
        <v>5312440</v>
      </c>
    </row>
    <row r="343" spans="1:13" x14ac:dyDescent="0.25">
      <c r="C343" s="295"/>
      <c r="D343" s="295"/>
      <c r="E343" s="434" t="s">
        <v>385</v>
      </c>
    </row>
    <row r="344" spans="1:13" x14ac:dyDescent="0.25">
      <c r="A344" s="598" t="s">
        <v>4009</v>
      </c>
      <c r="C344" s="295"/>
      <c r="D344" s="295"/>
      <c r="E344" s="434"/>
    </row>
    <row r="345" spans="1:13" ht="13.8" thickBot="1" x14ac:dyDescent="0.3">
      <c r="A345" s="580" t="s">
        <v>2836</v>
      </c>
      <c r="B345" s="601" t="s">
        <v>4009</v>
      </c>
      <c r="C345" s="293">
        <f>VLOOKUP(A345,'R&amp;E EXPORT'!A:F,6,FALSE)</f>
        <v>-800</v>
      </c>
      <c r="D345" s="293">
        <f>VLOOKUP(A345,'R&amp;E EXPORT'!A:F,4,FALSE)</f>
        <v>0</v>
      </c>
      <c r="E345" s="444">
        <v>0</v>
      </c>
      <c r="F345" s="602">
        <v>0</v>
      </c>
      <c r="G345" s="602">
        <v>0</v>
      </c>
      <c r="H345" s="602">
        <v>0</v>
      </c>
      <c r="I345" s="602">
        <v>0</v>
      </c>
      <c r="J345" s="603">
        <v>0</v>
      </c>
      <c r="K345" s="580">
        <v>0</v>
      </c>
      <c r="L345" s="580">
        <v>0</v>
      </c>
      <c r="M345" s="602">
        <f t="shared" ref="M345" si="181">SUM(K345:L345)</f>
        <v>0</v>
      </c>
    </row>
    <row r="346" spans="1:13" x14ac:dyDescent="0.25">
      <c r="A346" s="577" t="s">
        <v>4010</v>
      </c>
      <c r="B346" s="592" t="s">
        <v>3459</v>
      </c>
      <c r="C346" s="295">
        <f t="shared" ref="C346" si="182">SUM(C345)</f>
        <v>-800</v>
      </c>
      <c r="D346" s="295">
        <f>SUM(D345)</f>
        <v>0</v>
      </c>
      <c r="E346" s="443">
        <f>E345</f>
        <v>0</v>
      </c>
      <c r="F346" s="592">
        <v>0</v>
      </c>
      <c r="G346" s="592">
        <v>0</v>
      </c>
      <c r="H346" s="592">
        <v>0</v>
      </c>
      <c r="I346" s="592">
        <v>0</v>
      </c>
      <c r="J346" s="599">
        <v>0</v>
      </c>
      <c r="K346" s="443">
        <f>K345</f>
        <v>0</v>
      </c>
      <c r="L346" s="443">
        <f t="shared" ref="L346:M346" si="183">L345</f>
        <v>0</v>
      </c>
      <c r="M346" s="443">
        <f t="shared" si="183"/>
        <v>0</v>
      </c>
    </row>
    <row r="347" spans="1:13" x14ac:dyDescent="0.25">
      <c r="C347" s="295"/>
      <c r="D347" s="295"/>
      <c r="E347" s="443"/>
    </row>
    <row r="348" spans="1:13" x14ac:dyDescent="0.25">
      <c r="A348" s="598" t="s">
        <v>214</v>
      </c>
      <c r="C348" s="295"/>
      <c r="D348" s="295"/>
      <c r="E348" s="443"/>
    </row>
    <row r="349" spans="1:13" ht="13.8" thickBot="1" x14ac:dyDescent="0.3">
      <c r="A349" s="580" t="s">
        <v>2832</v>
      </c>
      <c r="B349" s="601" t="s">
        <v>4802</v>
      </c>
      <c r="C349" s="293">
        <f>VLOOKUP(A349,'R&amp;E EXPORT'!A:F,6,FALSE)</f>
        <v>5126.26</v>
      </c>
      <c r="D349" s="293">
        <f>VLOOKUP(A349,'R&amp;E EXPORT'!A:F,4,FALSE)</f>
        <v>60211.72</v>
      </c>
      <c r="E349" s="444">
        <v>0</v>
      </c>
      <c r="F349" s="602">
        <v>0</v>
      </c>
      <c r="G349" s="602">
        <v>0</v>
      </c>
      <c r="H349" s="602">
        <v>6155.6</v>
      </c>
      <c r="I349" s="602">
        <f t="shared" ref="I349" si="184">SUM(G349-H349)</f>
        <v>-6155.6</v>
      </c>
      <c r="J349" s="612" t="e">
        <f t="shared" ref="J349" si="185">SUM(H349/G349)</f>
        <v>#DIV/0!</v>
      </c>
      <c r="K349" s="580">
        <v>0</v>
      </c>
      <c r="L349" s="580">
        <v>0</v>
      </c>
      <c r="M349" s="602">
        <f t="shared" ref="M349" si="186">SUM(K349:L349)</f>
        <v>0</v>
      </c>
    </row>
    <row r="350" spans="1:13" x14ac:dyDescent="0.25">
      <c r="A350" s="577" t="s">
        <v>3999</v>
      </c>
      <c r="B350" s="592" t="s">
        <v>4000</v>
      </c>
      <c r="C350" s="295">
        <f t="shared" ref="C350" si="187">SUM(C349)</f>
        <v>5126.26</v>
      </c>
      <c r="D350" s="295">
        <f>SUM(D349)</f>
        <v>60211.72</v>
      </c>
      <c r="E350" s="443">
        <f>E349</f>
        <v>0</v>
      </c>
      <c r="F350" s="443">
        <f t="shared" ref="F350:J350" si="188">F349</f>
        <v>0</v>
      </c>
      <c r="G350" s="443">
        <f t="shared" si="188"/>
        <v>0</v>
      </c>
      <c r="H350" s="443">
        <f t="shared" si="188"/>
        <v>6155.6</v>
      </c>
      <c r="I350" s="443">
        <f t="shared" si="188"/>
        <v>-6155.6</v>
      </c>
      <c r="J350" s="443" t="e">
        <f t="shared" si="188"/>
        <v>#DIV/0!</v>
      </c>
      <c r="K350" s="443">
        <f>K349</f>
        <v>0</v>
      </c>
      <c r="L350" s="443">
        <f t="shared" ref="L350" si="189">L349</f>
        <v>0</v>
      </c>
      <c r="M350" s="443">
        <f t="shared" ref="M350" si="190">M349</f>
        <v>0</v>
      </c>
    </row>
    <row r="351" spans="1:13" x14ac:dyDescent="0.25">
      <c r="C351" s="295"/>
      <c r="D351" s="295"/>
      <c r="E351" s="443"/>
    </row>
    <row r="352" spans="1:13" x14ac:dyDescent="0.25">
      <c r="C352" s="295"/>
      <c r="D352" s="295"/>
      <c r="E352" s="443"/>
    </row>
    <row r="353" spans="1:14" x14ac:dyDescent="0.25">
      <c r="A353" s="598" t="s">
        <v>203</v>
      </c>
      <c r="C353" s="295"/>
      <c r="D353" s="295"/>
      <c r="E353" s="443"/>
    </row>
    <row r="354" spans="1:14" ht="13.8" thickBot="1" x14ac:dyDescent="0.3">
      <c r="A354" s="580" t="s">
        <v>2826</v>
      </c>
      <c r="B354" s="601" t="s">
        <v>4803</v>
      </c>
      <c r="C354" s="293">
        <f>VLOOKUP(A354,'R&amp;E EXPORT'!A:F,6,FALSE)</f>
        <v>5874.84</v>
      </c>
      <c r="D354" s="293">
        <f>VLOOKUP(A354,'R&amp;E EXPORT'!A:F,4,FALSE)</f>
        <v>4144.12</v>
      </c>
      <c r="E354" s="444">
        <v>6000</v>
      </c>
      <c r="F354" s="602">
        <v>0</v>
      </c>
      <c r="G354" s="602">
        <f>SUM(E354:F354)</f>
        <v>6000</v>
      </c>
      <c r="H354" s="602">
        <v>3116.43</v>
      </c>
      <c r="I354" s="602">
        <f t="shared" ref="I354" si="191">SUM(G354-H354)</f>
        <v>2883.57</v>
      </c>
      <c r="J354" s="612">
        <f t="shared" ref="J354:J355" si="192">SUM(H354/G354)</f>
        <v>0.51940500000000001</v>
      </c>
      <c r="K354" s="580">
        <v>6000</v>
      </c>
      <c r="L354" s="580">
        <v>0</v>
      </c>
      <c r="M354" s="602">
        <f t="shared" ref="M354" si="193">SUM(K354:L354)</f>
        <v>6000</v>
      </c>
      <c r="N354" s="592"/>
    </row>
    <row r="355" spans="1:14" x14ac:dyDescent="0.25">
      <c r="A355" s="577" t="s">
        <v>144</v>
      </c>
      <c r="B355" s="592" t="s">
        <v>4803</v>
      </c>
      <c r="C355" s="295">
        <f t="shared" ref="C355" si="194">SUM(C354:C354)</f>
        <v>5874.84</v>
      </c>
      <c r="D355" s="295">
        <f>SUM(D354:D354)</f>
        <v>4144.12</v>
      </c>
      <c r="E355" s="443">
        <f>E354</f>
        <v>6000</v>
      </c>
      <c r="F355" s="443">
        <f t="shared" ref="F355:H355" si="195">F354</f>
        <v>0</v>
      </c>
      <c r="G355" s="443">
        <f t="shared" si="195"/>
        <v>6000</v>
      </c>
      <c r="H355" s="443">
        <f t="shared" si="195"/>
        <v>3116.43</v>
      </c>
      <c r="I355" s="443">
        <f t="shared" ref="I355" si="196">I354</f>
        <v>2883.57</v>
      </c>
      <c r="J355" s="610">
        <f t="shared" si="192"/>
        <v>0.51940500000000001</v>
      </c>
      <c r="K355" s="443">
        <f>K354</f>
        <v>6000</v>
      </c>
      <c r="L355" s="443">
        <f t="shared" ref="L355" si="197">L354</f>
        <v>0</v>
      </c>
      <c r="M355" s="443">
        <f t="shared" ref="M355" si="198">M354</f>
        <v>6000</v>
      </c>
      <c r="N355" s="577">
        <v>6000</v>
      </c>
    </row>
    <row r="356" spans="1:14" x14ac:dyDescent="0.25">
      <c r="C356" s="295"/>
      <c r="D356" s="295"/>
      <c r="E356" s="443"/>
    </row>
    <row r="357" spans="1:14" x14ac:dyDescent="0.25">
      <c r="A357" s="577" t="s">
        <v>2823</v>
      </c>
      <c r="B357" s="600" t="s">
        <v>4804</v>
      </c>
      <c r="C357" s="433">
        <f>VLOOKUP(A357,'R&amp;E EXPORT'!A:F,6,FALSE)</f>
        <v>38126.050000000003</v>
      </c>
      <c r="D357" s="433">
        <f>VLOOKUP(A357,'R&amp;E EXPORT'!A:F,4,FALSE)</f>
        <v>32177.4</v>
      </c>
      <c r="E357" s="434">
        <v>35000</v>
      </c>
      <c r="F357" s="592">
        <v>0</v>
      </c>
      <c r="G357" s="592">
        <f>SUM(E357:F357)</f>
        <v>35000</v>
      </c>
      <c r="H357" s="592">
        <v>37676.5</v>
      </c>
      <c r="I357" s="592">
        <f t="shared" ref="I357" si="199">SUM(G357-H357)</f>
        <v>-2676.5</v>
      </c>
      <c r="J357" s="610">
        <f t="shared" ref="J357" si="200">SUM(H357/G357)</f>
        <v>1.0764714285714285</v>
      </c>
      <c r="K357" s="618">
        <v>45000</v>
      </c>
      <c r="L357" s="618"/>
      <c r="M357" s="592">
        <f t="shared" ref="M357:M362" si="201">SUM(K357:L357)</f>
        <v>45000</v>
      </c>
    </row>
    <row r="358" spans="1:14" x14ac:dyDescent="0.25">
      <c r="A358" s="577" t="s">
        <v>2822</v>
      </c>
      <c r="B358" s="600" t="s">
        <v>4805</v>
      </c>
      <c r="C358" s="433">
        <f>VLOOKUP(A358,'R&amp;E EXPORT'!A:F,6,FALSE)</f>
        <v>5006.4799999999996</v>
      </c>
      <c r="D358" s="433">
        <f>VLOOKUP(A358,'R&amp;E EXPORT'!A:F,4,FALSE)</f>
        <v>5006.4799999999996</v>
      </c>
      <c r="E358" s="434">
        <v>5007</v>
      </c>
      <c r="F358" s="592">
        <v>0</v>
      </c>
      <c r="G358" s="592">
        <f t="shared" ref="G358:G362" si="202">SUM(E358:F358)</f>
        <v>5007</v>
      </c>
      <c r="H358" s="592">
        <v>5006.4799999999996</v>
      </c>
      <c r="I358" s="592">
        <f t="shared" ref="I358:I362" si="203">SUM(G358-H358)</f>
        <v>0.52000000000043656</v>
      </c>
      <c r="J358" s="610">
        <f t="shared" ref="J358:J365" si="204">SUM(H358/G358)</f>
        <v>0.99989614539644489</v>
      </c>
      <c r="K358" s="618">
        <v>5007</v>
      </c>
      <c r="L358" s="618"/>
      <c r="M358" s="592">
        <f t="shared" si="201"/>
        <v>5007</v>
      </c>
    </row>
    <row r="359" spans="1:14" x14ac:dyDescent="0.25">
      <c r="A359" s="577" t="s">
        <v>2820</v>
      </c>
      <c r="B359" s="600" t="s">
        <v>4806</v>
      </c>
      <c r="C359" s="433">
        <f>VLOOKUP(A359,'R&amp;E EXPORT'!A:F,6,FALSE)</f>
        <v>12019.78</v>
      </c>
      <c r="D359" s="433">
        <f>VLOOKUP(A359,'R&amp;E EXPORT'!A:F,4,FALSE)</f>
        <v>12216.56</v>
      </c>
      <c r="E359" s="434">
        <v>12000</v>
      </c>
      <c r="F359" s="592">
        <v>0</v>
      </c>
      <c r="G359" s="592">
        <f t="shared" si="202"/>
        <v>12000</v>
      </c>
      <c r="H359" s="592">
        <v>4518.22</v>
      </c>
      <c r="I359" s="592">
        <f t="shared" si="203"/>
        <v>7481.78</v>
      </c>
      <c r="J359" s="610">
        <f t="shared" si="204"/>
        <v>0.37651833333333334</v>
      </c>
      <c r="K359" s="618">
        <v>12000</v>
      </c>
      <c r="L359" s="618"/>
      <c r="M359" s="592">
        <f t="shared" si="201"/>
        <v>12000</v>
      </c>
    </row>
    <row r="360" spans="1:14" x14ac:dyDescent="0.25">
      <c r="A360" s="577" t="s">
        <v>2819</v>
      </c>
      <c r="B360" s="600" t="s">
        <v>4807</v>
      </c>
      <c r="C360" s="433">
        <f>VLOOKUP(A360,'R&amp;E EXPORT'!A:F,6,FALSE)</f>
        <v>90.87</v>
      </c>
      <c r="D360" s="433">
        <f>VLOOKUP(A360,'R&amp;E EXPORT'!A:F,4,FALSE)</f>
        <v>0</v>
      </c>
      <c r="E360" s="443">
        <v>9000</v>
      </c>
      <c r="F360" s="592">
        <v>0</v>
      </c>
      <c r="G360" s="592">
        <f t="shared" si="202"/>
        <v>9000</v>
      </c>
      <c r="H360" s="592">
        <v>1599</v>
      </c>
      <c r="I360" s="592">
        <f t="shared" si="203"/>
        <v>7401</v>
      </c>
      <c r="J360" s="610">
        <f t="shared" si="204"/>
        <v>0.17766666666666667</v>
      </c>
      <c r="K360" s="618">
        <v>9000</v>
      </c>
      <c r="L360" s="618"/>
      <c r="M360" s="592">
        <f t="shared" si="201"/>
        <v>9000</v>
      </c>
    </row>
    <row r="361" spans="1:14" x14ac:dyDescent="0.25">
      <c r="A361" s="577" t="s">
        <v>2818</v>
      </c>
      <c r="B361" s="600" t="s">
        <v>4808</v>
      </c>
      <c r="C361" s="286">
        <f>VLOOKUP(A361,'R&amp;E EXPORT'!A:F,6,FALSE)</f>
        <v>7239.46</v>
      </c>
      <c r="D361" s="286">
        <f>VLOOKUP(A361,'R&amp;E EXPORT'!A:F,4,FALSE)</f>
        <v>6117.99</v>
      </c>
      <c r="E361" s="443">
        <v>9000</v>
      </c>
      <c r="F361" s="592">
        <v>0</v>
      </c>
      <c r="G361" s="592">
        <f t="shared" si="202"/>
        <v>9000</v>
      </c>
      <c r="H361" s="592">
        <v>6185.82</v>
      </c>
      <c r="I361" s="592">
        <f t="shared" si="203"/>
        <v>2814.1800000000003</v>
      </c>
      <c r="J361" s="610">
        <f t="shared" si="204"/>
        <v>0.68731333333333333</v>
      </c>
      <c r="K361" s="618">
        <v>9500</v>
      </c>
      <c r="L361" s="618"/>
      <c r="M361" s="592">
        <f t="shared" si="201"/>
        <v>9500</v>
      </c>
    </row>
    <row r="362" spans="1:14" ht="13.8" thickBot="1" x14ac:dyDescent="0.3">
      <c r="A362" s="580" t="s">
        <v>2817</v>
      </c>
      <c r="B362" s="601" t="s">
        <v>4809</v>
      </c>
      <c r="C362" s="293">
        <f>VLOOKUP(A362,'R&amp;E EXPORT'!A:F,6,FALSE)</f>
        <v>7093.71</v>
      </c>
      <c r="D362" s="293">
        <f>VLOOKUP(A362,'R&amp;E EXPORT'!A:F,4,FALSE)</f>
        <v>7192.16</v>
      </c>
      <c r="E362" s="444">
        <v>7770</v>
      </c>
      <c r="F362" s="602">
        <v>0</v>
      </c>
      <c r="G362" s="602">
        <f t="shared" si="202"/>
        <v>7770</v>
      </c>
      <c r="H362" s="602">
        <v>6913.5</v>
      </c>
      <c r="I362" s="602">
        <f t="shared" si="203"/>
        <v>856.5</v>
      </c>
      <c r="J362" s="612">
        <f t="shared" si="204"/>
        <v>0.8897683397683398</v>
      </c>
      <c r="K362" s="619">
        <v>8000</v>
      </c>
      <c r="L362" s="619"/>
      <c r="M362" s="602">
        <f t="shared" si="201"/>
        <v>8000</v>
      </c>
    </row>
    <row r="363" spans="1:14" x14ac:dyDescent="0.25">
      <c r="A363" s="577" t="s">
        <v>5</v>
      </c>
      <c r="B363" s="592" t="s">
        <v>229</v>
      </c>
      <c r="C363" s="295">
        <f t="shared" ref="C363:I363" si="205">SUM(C357:C362)</f>
        <v>69576.350000000006</v>
      </c>
      <c r="D363" s="295">
        <f t="shared" si="205"/>
        <v>62710.59</v>
      </c>
      <c r="E363" s="443">
        <f t="shared" si="205"/>
        <v>77777</v>
      </c>
      <c r="F363" s="443">
        <f t="shared" si="205"/>
        <v>0</v>
      </c>
      <c r="G363" s="443">
        <f t="shared" si="205"/>
        <v>77777</v>
      </c>
      <c r="H363" s="443">
        <f t="shared" si="205"/>
        <v>61899.519999999997</v>
      </c>
      <c r="I363" s="443">
        <f t="shared" si="205"/>
        <v>15877.48</v>
      </c>
      <c r="J363" s="610">
        <f t="shared" si="204"/>
        <v>0.79585893001787156</v>
      </c>
      <c r="K363" s="443">
        <f t="shared" ref="K363:M363" si="206">SUM(K357:K362)</f>
        <v>88507</v>
      </c>
      <c r="L363" s="443">
        <f t="shared" si="206"/>
        <v>0</v>
      </c>
      <c r="M363" s="443">
        <f t="shared" si="206"/>
        <v>88507</v>
      </c>
    </row>
    <row r="364" spans="1:14" x14ac:dyDescent="0.25">
      <c r="C364" s="295"/>
      <c r="D364" s="295"/>
      <c r="E364" s="443"/>
      <c r="K364" s="443"/>
      <c r="L364" s="443"/>
      <c r="M364" s="443"/>
    </row>
    <row r="365" spans="1:14" ht="13.8" thickBot="1" x14ac:dyDescent="0.3">
      <c r="A365" s="605" t="s">
        <v>3997</v>
      </c>
      <c r="B365" s="606" t="s">
        <v>241</v>
      </c>
      <c r="C365" s="439">
        <f t="shared" ref="C365" si="207">SUM(C355+C363)</f>
        <v>75451.19</v>
      </c>
      <c r="D365" s="439">
        <f>SUM(D355+D363)</f>
        <v>66854.709999999992</v>
      </c>
      <c r="E365" s="446">
        <f>E363+E355</f>
        <v>83777</v>
      </c>
      <c r="F365" s="446">
        <f t="shared" ref="F365:I365" si="208">F363+F355</f>
        <v>0</v>
      </c>
      <c r="G365" s="446">
        <f t="shared" si="208"/>
        <v>83777</v>
      </c>
      <c r="H365" s="446">
        <f t="shared" si="208"/>
        <v>65015.95</v>
      </c>
      <c r="I365" s="446">
        <f t="shared" si="208"/>
        <v>18761.05</v>
      </c>
      <c r="J365" s="612">
        <f t="shared" si="204"/>
        <v>0.77605965837879132</v>
      </c>
      <c r="K365" s="446">
        <f>K363+K355</f>
        <v>94507</v>
      </c>
      <c r="L365" s="446">
        <f t="shared" ref="L365:M365" si="209">L363+L355</f>
        <v>0</v>
      </c>
      <c r="M365" s="446">
        <f t="shared" si="209"/>
        <v>94507</v>
      </c>
    </row>
    <row r="366" spans="1:14" x14ac:dyDescent="0.25">
      <c r="C366" s="295"/>
      <c r="D366" s="295"/>
      <c r="E366" s="443"/>
    </row>
    <row r="367" spans="1:14" x14ac:dyDescent="0.25">
      <c r="A367" s="598" t="s">
        <v>167</v>
      </c>
      <c r="C367" s="295"/>
      <c r="D367" s="287"/>
      <c r="E367" s="443"/>
    </row>
    <row r="368" spans="1:14" x14ac:dyDescent="0.25">
      <c r="A368" s="577" t="s">
        <v>2814</v>
      </c>
      <c r="B368" s="600" t="s">
        <v>4810</v>
      </c>
      <c r="C368" s="286">
        <f>VLOOKUP(A368,'R&amp;E EXPORT'!A:F,6,FALSE)</f>
        <v>516</v>
      </c>
      <c r="D368" s="286">
        <f>VLOOKUP(A368,'R&amp;E EXPORT'!A:F,4,FALSE)</f>
        <v>215.58</v>
      </c>
      <c r="E368" s="443">
        <v>1000</v>
      </c>
      <c r="F368" s="592">
        <v>0</v>
      </c>
      <c r="G368" s="592">
        <f>SUM(E368:F368)</f>
        <v>1000</v>
      </c>
      <c r="H368" s="592">
        <v>0</v>
      </c>
      <c r="I368" s="592">
        <f t="shared" ref="I368:I369" si="210">SUM(G368-H368)</f>
        <v>1000</v>
      </c>
      <c r="J368" s="610">
        <f t="shared" ref="J368:J370" si="211">SUM(H368/G368)</f>
        <v>0</v>
      </c>
      <c r="K368" s="618">
        <v>1000</v>
      </c>
      <c r="L368" s="618"/>
      <c r="M368" s="592">
        <f t="shared" ref="M368:M369" si="212">SUM(K368:L368)</f>
        <v>1000</v>
      </c>
    </row>
    <row r="369" spans="1:13" ht="13.8" thickBot="1" x14ac:dyDescent="0.3">
      <c r="A369" s="580" t="s">
        <v>2813</v>
      </c>
      <c r="B369" s="601" t="s">
        <v>4811</v>
      </c>
      <c r="C369" s="293">
        <f>VLOOKUP(A369,'R&amp;E EXPORT'!A:F,6,FALSE)</f>
        <v>18458</v>
      </c>
      <c r="D369" s="293">
        <f>VLOOKUP(A369,'R&amp;E EXPORT'!A:F,4,FALSE)</f>
        <v>8158.42</v>
      </c>
      <c r="E369" s="444">
        <v>11790</v>
      </c>
      <c r="F369" s="602">
        <v>0</v>
      </c>
      <c r="G369" s="602">
        <f>SUM(E369:F369)</f>
        <v>11790</v>
      </c>
      <c r="H369" s="602">
        <v>1946.6</v>
      </c>
      <c r="I369" s="602">
        <f t="shared" si="210"/>
        <v>9843.4</v>
      </c>
      <c r="J369" s="612">
        <f t="shared" si="211"/>
        <v>0.16510602205258693</v>
      </c>
      <c r="K369" s="619">
        <v>139696</v>
      </c>
      <c r="L369" s="619"/>
      <c r="M369" s="602">
        <f t="shared" si="212"/>
        <v>139696</v>
      </c>
    </row>
    <row r="370" spans="1:13" x14ac:dyDescent="0.25">
      <c r="A370" s="577" t="s">
        <v>3998</v>
      </c>
      <c r="B370" s="592" t="s">
        <v>242</v>
      </c>
      <c r="C370" s="295">
        <f t="shared" ref="C370:M370" si="213">SUM(C368:C369)</f>
        <v>18974</v>
      </c>
      <c r="D370" s="295">
        <f t="shared" si="213"/>
        <v>8374</v>
      </c>
      <c r="E370" s="443">
        <f t="shared" si="213"/>
        <v>12790</v>
      </c>
      <c r="F370" s="443">
        <f t="shared" si="213"/>
        <v>0</v>
      </c>
      <c r="G370" s="443">
        <f t="shared" si="213"/>
        <v>12790</v>
      </c>
      <c r="H370" s="443">
        <f t="shared" si="213"/>
        <v>1946.6</v>
      </c>
      <c r="I370" s="443">
        <f t="shared" si="213"/>
        <v>10843.4</v>
      </c>
      <c r="J370" s="610">
        <f t="shared" si="211"/>
        <v>0.15219702892885065</v>
      </c>
      <c r="K370" s="443">
        <f t="shared" si="213"/>
        <v>140696</v>
      </c>
      <c r="L370" s="443">
        <f t="shared" si="213"/>
        <v>0</v>
      </c>
      <c r="M370" s="443">
        <f t="shared" si="213"/>
        <v>140696</v>
      </c>
    </row>
    <row r="371" spans="1:13" x14ac:dyDescent="0.25">
      <c r="C371" s="295"/>
      <c r="D371" s="295"/>
      <c r="E371" s="434"/>
    </row>
    <row r="372" spans="1:13" x14ac:dyDescent="0.25">
      <c r="A372" s="598" t="s">
        <v>204</v>
      </c>
      <c r="C372" s="295"/>
      <c r="D372" s="295"/>
      <c r="E372" s="434"/>
    </row>
    <row r="373" spans="1:13" x14ac:dyDescent="0.25">
      <c r="A373" s="577" t="s">
        <v>145</v>
      </c>
      <c r="B373" s="592" t="s">
        <v>102</v>
      </c>
      <c r="C373" s="295"/>
      <c r="D373" s="295"/>
      <c r="E373" s="434">
        <v>122761.91</v>
      </c>
      <c r="K373" s="577">
        <v>130998.39999999999</v>
      </c>
      <c r="M373" s="592">
        <f t="shared" ref="M373:M393" si="214">SUM(K373:L373)</f>
        <v>130998.39999999999</v>
      </c>
    </row>
    <row r="374" spans="1:13" x14ac:dyDescent="0.25">
      <c r="B374" s="592" t="s">
        <v>103</v>
      </c>
      <c r="C374" s="295"/>
      <c r="D374" s="295"/>
      <c r="E374" s="434">
        <v>120261.91</v>
      </c>
      <c r="K374" s="577">
        <v>125055.2</v>
      </c>
      <c r="M374" s="592">
        <f t="shared" si="214"/>
        <v>125055.2</v>
      </c>
    </row>
    <row r="375" spans="1:13" x14ac:dyDescent="0.25">
      <c r="B375" s="592" t="s">
        <v>104</v>
      </c>
      <c r="C375" s="295"/>
      <c r="D375" s="295"/>
      <c r="E375" s="434">
        <v>394175.76</v>
      </c>
      <c r="K375" s="577">
        <v>394175.72</v>
      </c>
      <c r="M375" s="592">
        <f t="shared" si="214"/>
        <v>394175.72</v>
      </c>
    </row>
    <row r="376" spans="1:13" x14ac:dyDescent="0.25">
      <c r="B376" s="592" t="s">
        <v>105</v>
      </c>
      <c r="C376" s="295"/>
      <c r="D376" s="295"/>
      <c r="E376" s="434">
        <v>366846.6</v>
      </c>
      <c r="K376" s="577">
        <v>366846.56</v>
      </c>
      <c r="M376" s="592">
        <f t="shared" si="214"/>
        <v>366846.56</v>
      </c>
    </row>
    <row r="377" spans="1:13" x14ac:dyDescent="0.25">
      <c r="B377" s="592" t="s">
        <v>364</v>
      </c>
      <c r="C377" s="295"/>
      <c r="D377" s="295"/>
      <c r="E377" s="434">
        <v>352667.6</v>
      </c>
      <c r="K377" s="577">
        <v>352667.6</v>
      </c>
      <c r="M377" s="592">
        <f t="shared" si="214"/>
        <v>352667.6</v>
      </c>
    </row>
    <row r="378" spans="1:13" x14ac:dyDescent="0.25">
      <c r="B378" s="592" t="s">
        <v>365</v>
      </c>
      <c r="C378" s="295"/>
      <c r="D378" s="295"/>
      <c r="E378" s="434">
        <v>1269332.2</v>
      </c>
      <c r="K378" s="577">
        <v>1438576.3</v>
      </c>
      <c r="M378" s="592">
        <f t="shared" si="214"/>
        <v>1438576.3</v>
      </c>
    </row>
    <row r="379" spans="1:13" x14ac:dyDescent="0.25">
      <c r="B379" s="592" t="s">
        <v>366</v>
      </c>
      <c r="C379" s="295"/>
      <c r="D379" s="295"/>
      <c r="E379" s="434">
        <v>220749.51</v>
      </c>
      <c r="K379" s="577">
        <v>0</v>
      </c>
      <c r="M379" s="592">
        <f t="shared" si="214"/>
        <v>0</v>
      </c>
    </row>
    <row r="380" spans="1:13" x14ac:dyDescent="0.25">
      <c r="B380" s="592" t="s">
        <v>367</v>
      </c>
      <c r="C380" s="295"/>
      <c r="D380" s="295"/>
      <c r="E380" s="434">
        <v>0</v>
      </c>
      <c r="K380" s="577">
        <v>250176.8</v>
      </c>
      <c r="M380" s="592">
        <f t="shared" si="214"/>
        <v>250176.8</v>
      </c>
    </row>
    <row r="381" spans="1:13" x14ac:dyDescent="0.25">
      <c r="B381" s="592" t="s">
        <v>346</v>
      </c>
      <c r="C381" s="295"/>
      <c r="D381" s="295"/>
      <c r="E381" s="434">
        <v>206020.84</v>
      </c>
      <c r="K381" s="577">
        <v>0</v>
      </c>
      <c r="M381" s="592">
        <f t="shared" si="214"/>
        <v>0</v>
      </c>
    </row>
    <row r="382" spans="1:13" x14ac:dyDescent="0.25">
      <c r="B382" s="592" t="s">
        <v>368</v>
      </c>
      <c r="C382" s="295"/>
      <c r="D382" s="295"/>
      <c r="E382" s="434">
        <v>0</v>
      </c>
      <c r="K382" s="577">
        <v>40000</v>
      </c>
      <c r="M382" s="592">
        <f t="shared" si="214"/>
        <v>40000</v>
      </c>
    </row>
    <row r="383" spans="1:13" x14ac:dyDescent="0.25">
      <c r="B383" s="592" t="s">
        <v>209</v>
      </c>
      <c r="C383" s="295"/>
      <c r="D383" s="295"/>
      <c r="E383" s="434">
        <v>0</v>
      </c>
      <c r="K383" s="577">
        <v>0</v>
      </c>
      <c r="M383" s="592">
        <f t="shared" si="214"/>
        <v>0</v>
      </c>
    </row>
    <row r="384" spans="1:13" x14ac:dyDescent="0.25">
      <c r="B384" s="592" t="s">
        <v>273</v>
      </c>
      <c r="C384" s="295"/>
      <c r="D384" s="295"/>
      <c r="E384" s="434">
        <v>0</v>
      </c>
      <c r="K384" s="577">
        <v>0</v>
      </c>
      <c r="M384" s="592">
        <f t="shared" si="214"/>
        <v>0</v>
      </c>
    </row>
    <row r="385" spans="1:14" x14ac:dyDescent="0.25">
      <c r="B385" s="592" t="s">
        <v>95</v>
      </c>
      <c r="C385" s="295"/>
      <c r="D385" s="295"/>
      <c r="E385" s="434">
        <v>49402.47</v>
      </c>
      <c r="K385" s="577">
        <v>54922.77</v>
      </c>
      <c r="M385" s="592">
        <f t="shared" si="214"/>
        <v>54922.77</v>
      </c>
    </row>
    <row r="386" spans="1:14" x14ac:dyDescent="0.25">
      <c r="B386" s="592" t="s">
        <v>74</v>
      </c>
      <c r="C386" s="295"/>
      <c r="D386" s="295"/>
      <c r="E386" s="434">
        <v>50000</v>
      </c>
      <c r="K386" s="577">
        <v>50000</v>
      </c>
      <c r="M386" s="592">
        <f t="shared" si="214"/>
        <v>50000</v>
      </c>
    </row>
    <row r="387" spans="1:14" x14ac:dyDescent="0.25">
      <c r="B387" s="592" t="s">
        <v>72</v>
      </c>
      <c r="C387" s="295"/>
      <c r="D387" s="295"/>
      <c r="E387" s="434">
        <v>28000</v>
      </c>
      <c r="K387" s="577">
        <v>30000</v>
      </c>
      <c r="M387" s="592">
        <f t="shared" si="214"/>
        <v>30000</v>
      </c>
    </row>
    <row r="388" spans="1:14" x14ac:dyDescent="0.25">
      <c r="B388" s="592" t="s">
        <v>94</v>
      </c>
      <c r="C388" s="295"/>
      <c r="D388" s="295"/>
      <c r="E388" s="434">
        <v>5700</v>
      </c>
      <c r="K388" s="577">
        <v>5700</v>
      </c>
      <c r="M388" s="592">
        <f t="shared" si="214"/>
        <v>5700</v>
      </c>
    </row>
    <row r="389" spans="1:14" x14ac:dyDescent="0.25">
      <c r="B389" s="592" t="s">
        <v>123</v>
      </c>
      <c r="C389" s="295"/>
      <c r="D389" s="295"/>
      <c r="E389" s="434">
        <v>139000</v>
      </c>
      <c r="K389" s="577">
        <v>143170</v>
      </c>
      <c r="M389" s="592">
        <f t="shared" si="214"/>
        <v>143170</v>
      </c>
    </row>
    <row r="390" spans="1:14" x14ac:dyDescent="0.25">
      <c r="B390" s="592" t="s">
        <v>124</v>
      </c>
      <c r="C390" s="295"/>
      <c r="D390" s="295"/>
      <c r="E390" s="434">
        <v>88688.4</v>
      </c>
      <c r="K390" s="577">
        <v>92719.12</v>
      </c>
      <c r="M390" s="592">
        <f t="shared" si="214"/>
        <v>92719.12</v>
      </c>
    </row>
    <row r="391" spans="1:14" x14ac:dyDescent="0.25">
      <c r="B391" s="592" t="s">
        <v>208</v>
      </c>
      <c r="C391" s="295"/>
      <c r="D391" s="295"/>
      <c r="E391" s="434">
        <v>40000</v>
      </c>
      <c r="K391" s="577">
        <v>40000</v>
      </c>
      <c r="M391" s="592">
        <f t="shared" si="214"/>
        <v>40000</v>
      </c>
    </row>
    <row r="392" spans="1:14" x14ac:dyDescent="0.25">
      <c r="B392" s="592" t="s">
        <v>125</v>
      </c>
      <c r="C392" s="287"/>
      <c r="D392" s="287"/>
      <c r="E392" s="434">
        <v>20000</v>
      </c>
      <c r="K392" s="577">
        <v>20000</v>
      </c>
      <c r="M392" s="592">
        <f t="shared" si="214"/>
        <v>20000</v>
      </c>
    </row>
    <row r="393" spans="1:14" ht="13.8" thickBot="1" x14ac:dyDescent="0.3">
      <c r="A393" s="580"/>
      <c r="B393" s="602" t="s">
        <v>126</v>
      </c>
      <c r="C393" s="294"/>
      <c r="D393" s="294"/>
      <c r="E393" s="435">
        <v>10500</v>
      </c>
      <c r="F393" s="602"/>
      <c r="G393" s="602"/>
      <c r="H393" s="602"/>
      <c r="I393" s="602"/>
      <c r="J393" s="603"/>
      <c r="K393" s="580">
        <v>10500</v>
      </c>
      <c r="L393" s="580"/>
      <c r="M393" s="602">
        <f t="shared" si="214"/>
        <v>10500</v>
      </c>
    </row>
    <row r="394" spans="1:14" x14ac:dyDescent="0.25">
      <c r="A394" s="577" t="s">
        <v>2811</v>
      </c>
      <c r="B394" s="592" t="s">
        <v>4812</v>
      </c>
      <c r="C394" s="433">
        <f>VLOOKUP(A394,'R&amp;E EXPORT'!A:F,6,FALSE)</f>
        <v>3384675.01</v>
      </c>
      <c r="D394" s="433">
        <f>VLOOKUP(A394,'R&amp;E EXPORT'!A:F,4,FALSE)</f>
        <v>2617946.0099999998</v>
      </c>
      <c r="E394" s="434">
        <f>SUM(E373:E393)</f>
        <v>3484107.2</v>
      </c>
      <c r="F394" s="434">
        <f t="shared" ref="F394" si="215">SUM(F373:F393)</f>
        <v>0</v>
      </c>
      <c r="G394" s="434">
        <v>3484107.2</v>
      </c>
      <c r="H394" s="434">
        <v>2506168.87</v>
      </c>
      <c r="I394" s="592">
        <f t="shared" ref="I394:I401" si="216">SUM(G394-H394)</f>
        <v>977938.33000000007</v>
      </c>
      <c r="J394" s="610">
        <f t="shared" ref="J394:J404" si="217">SUM(H394/G394)</f>
        <v>0.71931451190709628</v>
      </c>
      <c r="K394" s="434">
        <f>SUM(K373:K393)</f>
        <v>3545508.47</v>
      </c>
      <c r="L394" s="434">
        <f t="shared" ref="L394:M394" si="218">SUM(L373:L393)</f>
        <v>0</v>
      </c>
      <c r="M394" s="434">
        <f t="shared" si="218"/>
        <v>3545508.47</v>
      </c>
      <c r="N394" s="577">
        <v>3545508.47</v>
      </c>
    </row>
    <row r="395" spans="1:14" x14ac:dyDescent="0.25">
      <c r="C395" s="433"/>
      <c r="D395" s="433"/>
      <c r="E395" s="434"/>
      <c r="F395" s="434"/>
      <c r="G395" s="434"/>
      <c r="H395" s="434"/>
      <c r="J395" s="610"/>
    </row>
    <row r="396" spans="1:14" x14ac:dyDescent="0.25">
      <c r="A396" s="577" t="s">
        <v>5395</v>
      </c>
      <c r="B396" s="592" t="s">
        <v>4813</v>
      </c>
      <c r="C396" s="295"/>
      <c r="D396" s="295"/>
      <c r="E396" s="434">
        <v>0</v>
      </c>
      <c r="F396" s="592">
        <v>20000</v>
      </c>
      <c r="G396" s="592">
        <f>SUM(E396:F396)</f>
        <v>20000</v>
      </c>
      <c r="H396" s="592">
        <v>0</v>
      </c>
      <c r="I396" s="592">
        <f t="shared" si="216"/>
        <v>20000</v>
      </c>
      <c r="J396" s="610">
        <f t="shared" si="217"/>
        <v>0</v>
      </c>
      <c r="K396" s="577">
        <v>0</v>
      </c>
      <c r="M396" s="592">
        <f t="shared" ref="M396:M401" si="219">SUM(K396:L396)</f>
        <v>0</v>
      </c>
    </row>
    <row r="397" spans="1:14" x14ac:dyDescent="0.25">
      <c r="A397" s="577" t="s">
        <v>2809</v>
      </c>
      <c r="B397" s="600" t="s">
        <v>4814</v>
      </c>
      <c r="C397" s="433">
        <f>VLOOKUP(A397,'R&amp;E EXPORT'!A:F,6,FALSE)</f>
        <v>1510.5</v>
      </c>
      <c r="D397" s="433">
        <f>VLOOKUP(A397,'R&amp;E EXPORT'!A:F,4,FALSE)</f>
        <v>1058.3599999999999</v>
      </c>
      <c r="E397" s="434">
        <v>2500</v>
      </c>
      <c r="F397" s="592">
        <v>0</v>
      </c>
      <c r="G397" s="592">
        <f>SUM(E397:F397)</f>
        <v>2500</v>
      </c>
      <c r="H397" s="592">
        <v>910.2</v>
      </c>
      <c r="I397" s="592">
        <f t="shared" si="216"/>
        <v>1589.8</v>
      </c>
      <c r="J397" s="610">
        <f t="shared" si="217"/>
        <v>0.36408000000000001</v>
      </c>
      <c r="K397" s="577">
        <v>2500</v>
      </c>
      <c r="M397" s="592">
        <f t="shared" si="219"/>
        <v>2500</v>
      </c>
    </row>
    <row r="398" spans="1:14" x14ac:dyDescent="0.25">
      <c r="A398" s="577" t="s">
        <v>2807</v>
      </c>
      <c r="B398" s="600" t="s">
        <v>4815</v>
      </c>
      <c r="C398" s="433">
        <f>VLOOKUP(A398,'R&amp;E EXPORT'!A:F,6,FALSE)</f>
        <v>1288.1199999999999</v>
      </c>
      <c r="D398" s="433">
        <f>VLOOKUP(A398,'R&amp;E EXPORT'!A:F,4,FALSE)</f>
        <v>271.38</v>
      </c>
      <c r="E398" s="434">
        <v>3000</v>
      </c>
      <c r="F398" s="592">
        <v>0</v>
      </c>
      <c r="G398" s="592">
        <f t="shared" ref="G398:G401" si="220">SUM(E398:F398)</f>
        <v>3000</v>
      </c>
      <c r="H398" s="592">
        <v>2596.9899999999998</v>
      </c>
      <c r="I398" s="592">
        <f t="shared" si="216"/>
        <v>403.01000000000022</v>
      </c>
      <c r="J398" s="610">
        <f t="shared" si="217"/>
        <v>0.86566333333333323</v>
      </c>
      <c r="K398" s="577">
        <v>5000</v>
      </c>
      <c r="M398" s="592">
        <f t="shared" si="219"/>
        <v>5000</v>
      </c>
    </row>
    <row r="399" spans="1:14" x14ac:dyDescent="0.25">
      <c r="A399" s="577" t="s">
        <v>2806</v>
      </c>
      <c r="B399" s="600" t="s">
        <v>4816</v>
      </c>
      <c r="C399" s="433">
        <f>VLOOKUP(A399,'R&amp;E EXPORT'!A:F,6,FALSE)</f>
        <v>6802.26</v>
      </c>
      <c r="D399" s="433">
        <f>VLOOKUP(A399,'R&amp;E EXPORT'!A:F,4,FALSE)</f>
        <v>393.07</v>
      </c>
      <c r="E399" s="434">
        <v>6000</v>
      </c>
      <c r="F399" s="592">
        <v>0</v>
      </c>
      <c r="G399" s="592">
        <f t="shared" si="220"/>
        <v>6000</v>
      </c>
      <c r="H399" s="592">
        <v>24.42</v>
      </c>
      <c r="I399" s="592">
        <f t="shared" si="216"/>
        <v>5975.58</v>
      </c>
      <c r="J399" s="610">
        <f t="shared" si="217"/>
        <v>4.0700000000000007E-3</v>
      </c>
      <c r="K399" s="577">
        <v>6000</v>
      </c>
      <c r="M399" s="592">
        <f t="shared" si="219"/>
        <v>6000</v>
      </c>
    </row>
    <row r="400" spans="1:14" x14ac:dyDescent="0.25">
      <c r="A400" s="577" t="s">
        <v>2800</v>
      </c>
      <c r="B400" s="600" t="s">
        <v>4817</v>
      </c>
      <c r="C400" s="433">
        <f>VLOOKUP(A400,'R&amp;E EXPORT'!A:F,6,FALSE)</f>
        <v>10674.39</v>
      </c>
      <c r="D400" s="433">
        <f>VLOOKUP(A400,'R&amp;E EXPORT'!A:F,4,FALSE)</f>
        <v>385</v>
      </c>
      <c r="E400" s="434">
        <v>12000</v>
      </c>
      <c r="F400" s="592">
        <v>0</v>
      </c>
      <c r="G400" s="592">
        <f t="shared" si="220"/>
        <v>12000</v>
      </c>
      <c r="H400" s="592">
        <v>3538.83</v>
      </c>
      <c r="I400" s="592">
        <f t="shared" si="216"/>
        <v>8461.17</v>
      </c>
      <c r="J400" s="610">
        <f t="shared" si="217"/>
        <v>0.29490250000000001</v>
      </c>
      <c r="K400" s="577">
        <v>16000</v>
      </c>
      <c r="M400" s="592">
        <f t="shared" si="219"/>
        <v>16000</v>
      </c>
    </row>
    <row r="401" spans="1:13" ht="13.8" thickBot="1" x14ac:dyDescent="0.3">
      <c r="A401" s="580" t="s">
        <v>2796</v>
      </c>
      <c r="B401" s="601" t="s">
        <v>4818</v>
      </c>
      <c r="C401" s="293">
        <f>VLOOKUP(A401,'R&amp;E EXPORT'!A:F,6,FALSE)</f>
        <v>112377.14</v>
      </c>
      <c r="D401" s="293">
        <f>VLOOKUP(A401,'R&amp;E EXPORT'!A:F,4,FALSE)</f>
        <v>0</v>
      </c>
      <c r="E401" s="435">
        <v>56200</v>
      </c>
      <c r="F401" s="602">
        <v>0</v>
      </c>
      <c r="G401" s="602">
        <f t="shared" si="220"/>
        <v>56200</v>
      </c>
      <c r="H401" s="602">
        <v>56188.57</v>
      </c>
      <c r="I401" s="602">
        <f t="shared" si="216"/>
        <v>11.430000000000291</v>
      </c>
      <c r="J401" s="612">
        <f t="shared" si="217"/>
        <v>0.99979661921708185</v>
      </c>
      <c r="K401" s="580">
        <v>56188.57</v>
      </c>
      <c r="L401" s="580"/>
      <c r="M401" s="602">
        <f t="shared" si="219"/>
        <v>56188.57</v>
      </c>
    </row>
    <row r="402" spans="1:13" x14ac:dyDescent="0.25">
      <c r="A402" s="577" t="s">
        <v>6</v>
      </c>
      <c r="B402" s="592" t="s">
        <v>235</v>
      </c>
      <c r="C402" s="295">
        <f>SUM(C397:C401)</f>
        <v>132652.41</v>
      </c>
      <c r="D402" s="295">
        <f>SUM(D397:D401)</f>
        <v>2107.8099999999995</v>
      </c>
      <c r="E402" s="434">
        <f>SUM(E396:E401)</f>
        <v>79700</v>
      </c>
      <c r="F402" s="434">
        <f t="shared" ref="F402:I402" si="221">SUM(F396:F401)</f>
        <v>20000</v>
      </c>
      <c r="G402" s="434">
        <f t="shared" si="221"/>
        <v>99700</v>
      </c>
      <c r="H402" s="434">
        <f t="shared" si="221"/>
        <v>63259.01</v>
      </c>
      <c r="I402" s="434">
        <f t="shared" si="221"/>
        <v>36440.99</v>
      </c>
      <c r="J402" s="610">
        <f t="shared" si="217"/>
        <v>0.63449358074222673</v>
      </c>
      <c r="K402" s="434">
        <f>SUM(K396:K401)</f>
        <v>85688.57</v>
      </c>
      <c r="L402" s="434">
        <f t="shared" ref="L402:M402" si="222">SUM(L396:L401)</f>
        <v>0</v>
      </c>
      <c r="M402" s="434">
        <f t="shared" si="222"/>
        <v>85688.57</v>
      </c>
    </row>
    <row r="403" spans="1:13" x14ac:dyDescent="0.25">
      <c r="C403" s="295"/>
      <c r="D403" s="295"/>
      <c r="E403" s="434"/>
    </row>
    <row r="404" spans="1:13" x14ac:dyDescent="0.25">
      <c r="A404" s="577" t="s">
        <v>2793</v>
      </c>
      <c r="B404" s="600" t="s">
        <v>4819</v>
      </c>
      <c r="C404" s="433">
        <f>VLOOKUP(A404,'R&amp;E EXPORT'!A:F,6,FALSE)</f>
        <v>510</v>
      </c>
      <c r="D404" s="433">
        <f>VLOOKUP(A404,'R&amp;E EXPORT'!A:F,4,FALSE)</f>
        <v>1210</v>
      </c>
      <c r="E404" s="434">
        <v>800</v>
      </c>
      <c r="F404" s="592">
        <v>0</v>
      </c>
      <c r="G404" s="592">
        <f t="shared" ref="G404:G432" si="223">SUM(E404:F404)</f>
        <v>800</v>
      </c>
      <c r="H404" s="592">
        <v>200</v>
      </c>
      <c r="I404" s="592">
        <f t="shared" ref="I404" si="224">SUM(G404-H404)</f>
        <v>600</v>
      </c>
      <c r="J404" s="610">
        <f t="shared" si="217"/>
        <v>0.25</v>
      </c>
      <c r="K404" s="577">
        <v>800</v>
      </c>
      <c r="M404" s="592">
        <f t="shared" ref="M404:M432" si="225">SUM(K404:L404)</f>
        <v>800</v>
      </c>
    </row>
    <row r="405" spans="1:13" x14ac:dyDescent="0.25">
      <c r="A405" s="577" t="s">
        <v>2792</v>
      </c>
      <c r="B405" s="600" t="s">
        <v>4768</v>
      </c>
      <c r="C405" s="433">
        <f>VLOOKUP(A405,'R&amp;E EXPORT'!A:F,6,FALSE)</f>
        <v>500</v>
      </c>
      <c r="D405" s="433">
        <f>VLOOKUP(A405,'R&amp;E EXPORT'!A:F,4,FALSE)</f>
        <v>250</v>
      </c>
      <c r="E405" s="434">
        <v>500</v>
      </c>
      <c r="F405" s="592">
        <v>0</v>
      </c>
      <c r="G405" s="592">
        <f t="shared" si="223"/>
        <v>500</v>
      </c>
      <c r="H405" s="592">
        <v>250</v>
      </c>
      <c r="I405" s="592">
        <f t="shared" ref="I405:I432" si="226">SUM(G405-H405)</f>
        <v>250</v>
      </c>
      <c r="J405" s="610">
        <f t="shared" ref="J405:J432" si="227">SUM(H405/G405)</f>
        <v>0.5</v>
      </c>
      <c r="K405" s="577">
        <v>1000</v>
      </c>
      <c r="M405" s="592">
        <f t="shared" si="225"/>
        <v>1000</v>
      </c>
    </row>
    <row r="406" spans="1:13" x14ac:dyDescent="0.25">
      <c r="A406" s="577" t="s">
        <v>2791</v>
      </c>
      <c r="B406" s="600" t="s">
        <v>4651</v>
      </c>
      <c r="C406" s="433">
        <f>VLOOKUP(A406,'R&amp;E EXPORT'!A:F,6,FALSE)</f>
        <v>6501.28</v>
      </c>
      <c r="D406" s="433">
        <f>VLOOKUP(A406,'R&amp;E EXPORT'!A:F,4,FALSE)</f>
        <v>1974.7</v>
      </c>
      <c r="E406" s="434">
        <v>8000</v>
      </c>
      <c r="F406" s="592">
        <v>0</v>
      </c>
      <c r="G406" s="592">
        <f t="shared" si="223"/>
        <v>8000</v>
      </c>
      <c r="H406" s="592">
        <v>26.5</v>
      </c>
      <c r="I406" s="592">
        <f t="shared" si="226"/>
        <v>7973.5</v>
      </c>
      <c r="J406" s="610">
        <f t="shared" si="227"/>
        <v>3.3124999999999999E-3</v>
      </c>
      <c r="K406" s="577">
        <v>16000</v>
      </c>
      <c r="M406" s="592">
        <f t="shared" si="225"/>
        <v>16000</v>
      </c>
    </row>
    <row r="407" spans="1:13" x14ac:dyDescent="0.25">
      <c r="A407" s="577" t="s">
        <v>2790</v>
      </c>
      <c r="B407" s="600" t="s">
        <v>4101</v>
      </c>
      <c r="C407" s="433">
        <f>VLOOKUP(A407,'R&amp;E EXPORT'!A:F,6,FALSE)</f>
        <v>3117.64</v>
      </c>
      <c r="D407" s="433">
        <f>VLOOKUP(A407,'R&amp;E EXPORT'!A:F,4,FALSE)</f>
        <v>2506.48</v>
      </c>
      <c r="E407" s="434">
        <v>4500</v>
      </c>
      <c r="F407" s="592">
        <v>0</v>
      </c>
      <c r="G407" s="592">
        <f t="shared" si="223"/>
        <v>4500</v>
      </c>
      <c r="H407" s="592">
        <v>2497.46</v>
      </c>
      <c r="I407" s="592">
        <f t="shared" si="226"/>
        <v>2002.54</v>
      </c>
      <c r="J407" s="610">
        <f t="shared" si="227"/>
        <v>0.5549911111111111</v>
      </c>
      <c r="K407" s="577">
        <v>5000</v>
      </c>
      <c r="M407" s="592">
        <f t="shared" si="225"/>
        <v>5000</v>
      </c>
    </row>
    <row r="408" spans="1:13" x14ac:dyDescent="0.25">
      <c r="A408" s="577" t="s">
        <v>2789</v>
      </c>
      <c r="B408" s="600" t="s">
        <v>4677</v>
      </c>
      <c r="C408" s="433">
        <f>VLOOKUP(A408,'R&amp;E EXPORT'!A:F,6,FALSE)</f>
        <v>48.77</v>
      </c>
      <c r="D408" s="433">
        <f>VLOOKUP(A408,'R&amp;E EXPORT'!A:F,4,FALSE)</f>
        <v>91.34</v>
      </c>
      <c r="E408" s="434">
        <v>200</v>
      </c>
      <c r="F408" s="592">
        <v>0</v>
      </c>
      <c r="G408" s="592">
        <f t="shared" si="223"/>
        <v>200</v>
      </c>
      <c r="H408" s="592">
        <v>53.04</v>
      </c>
      <c r="I408" s="592">
        <f t="shared" si="226"/>
        <v>146.96</v>
      </c>
      <c r="J408" s="610">
        <f t="shared" si="227"/>
        <v>0.26519999999999999</v>
      </c>
      <c r="K408" s="577">
        <v>200</v>
      </c>
      <c r="M408" s="592">
        <f t="shared" si="225"/>
        <v>200</v>
      </c>
    </row>
    <row r="409" spans="1:13" x14ac:dyDescent="0.25">
      <c r="A409" s="577" t="s">
        <v>2787</v>
      </c>
      <c r="B409" s="600" t="s">
        <v>4820</v>
      </c>
      <c r="C409" s="433">
        <f>VLOOKUP(A409,'R&amp;E EXPORT'!A:F,6,FALSE)</f>
        <v>1626.88</v>
      </c>
      <c r="D409" s="433">
        <f>VLOOKUP(A409,'R&amp;E EXPORT'!A:F,4,FALSE)</f>
        <v>628.76</v>
      </c>
      <c r="E409" s="434">
        <v>1000</v>
      </c>
      <c r="F409" s="592">
        <v>0</v>
      </c>
      <c r="G409" s="592">
        <f t="shared" si="223"/>
        <v>1000</v>
      </c>
      <c r="H409" s="592">
        <v>1030.07</v>
      </c>
      <c r="I409" s="592">
        <f t="shared" si="226"/>
        <v>-30.069999999999936</v>
      </c>
      <c r="J409" s="610">
        <f t="shared" si="227"/>
        <v>1.03007</v>
      </c>
      <c r="K409" s="577">
        <v>2000</v>
      </c>
      <c r="M409" s="592">
        <f t="shared" si="225"/>
        <v>2000</v>
      </c>
    </row>
    <row r="410" spans="1:13" x14ac:dyDescent="0.25">
      <c r="A410" s="577" t="s">
        <v>2786</v>
      </c>
      <c r="B410" s="600" t="s">
        <v>4821</v>
      </c>
      <c r="C410" s="433">
        <f>VLOOKUP(A410,'R&amp;E EXPORT'!A:F,6,FALSE)</f>
        <v>495</v>
      </c>
      <c r="D410" s="433">
        <f>VLOOKUP(A410,'R&amp;E EXPORT'!A:F,4,FALSE)</f>
        <v>405</v>
      </c>
      <c r="E410" s="434">
        <v>600</v>
      </c>
      <c r="F410" s="592">
        <v>0</v>
      </c>
      <c r="G410" s="592">
        <f t="shared" si="223"/>
        <v>600</v>
      </c>
      <c r="H410" s="592">
        <v>315</v>
      </c>
      <c r="I410" s="592">
        <f t="shared" si="226"/>
        <v>285</v>
      </c>
      <c r="J410" s="610">
        <f t="shared" si="227"/>
        <v>0.52500000000000002</v>
      </c>
      <c r="K410" s="577">
        <v>600</v>
      </c>
      <c r="M410" s="592">
        <f t="shared" si="225"/>
        <v>600</v>
      </c>
    </row>
    <row r="411" spans="1:13" x14ac:dyDescent="0.25">
      <c r="A411" s="577" t="s">
        <v>2785</v>
      </c>
      <c r="B411" s="600" t="s">
        <v>4822</v>
      </c>
      <c r="C411" s="433">
        <f>VLOOKUP(A411,'R&amp;E EXPORT'!A:F,6,FALSE)</f>
        <v>400</v>
      </c>
      <c r="D411" s="433">
        <f>VLOOKUP(A411,'R&amp;E EXPORT'!A:F,4,FALSE)</f>
        <v>0</v>
      </c>
      <c r="E411" s="434">
        <v>400</v>
      </c>
      <c r="F411" s="592">
        <v>0</v>
      </c>
      <c r="G411" s="592">
        <f t="shared" si="223"/>
        <v>400</v>
      </c>
      <c r="H411" s="592">
        <v>0</v>
      </c>
      <c r="I411" s="592">
        <f t="shared" si="226"/>
        <v>400</v>
      </c>
      <c r="J411" s="610">
        <f t="shared" si="227"/>
        <v>0</v>
      </c>
      <c r="K411" s="577">
        <v>400</v>
      </c>
      <c r="M411" s="592">
        <f t="shared" si="225"/>
        <v>400</v>
      </c>
    </row>
    <row r="412" spans="1:13" x14ac:dyDescent="0.25">
      <c r="A412" s="577" t="s">
        <v>2784</v>
      </c>
      <c r="B412" s="600" t="s">
        <v>4823</v>
      </c>
      <c r="C412" s="433">
        <f>VLOOKUP(A412,'R&amp;E EXPORT'!A:F,6,FALSE)</f>
        <v>878.55</v>
      </c>
      <c r="D412" s="433">
        <f>VLOOKUP(A412,'R&amp;E EXPORT'!A:F,4,FALSE)</f>
        <v>878.55</v>
      </c>
      <c r="E412" s="434">
        <v>1000</v>
      </c>
      <c r="F412" s="592">
        <v>0</v>
      </c>
      <c r="G412" s="592">
        <f t="shared" si="223"/>
        <v>1000</v>
      </c>
      <c r="H412" s="592">
        <v>0</v>
      </c>
      <c r="I412" s="592">
        <f t="shared" si="226"/>
        <v>1000</v>
      </c>
      <c r="J412" s="610">
        <f t="shared" si="227"/>
        <v>0</v>
      </c>
      <c r="K412" s="577">
        <v>1000</v>
      </c>
      <c r="M412" s="592">
        <f t="shared" si="225"/>
        <v>1000</v>
      </c>
    </row>
    <row r="413" spans="1:13" x14ac:dyDescent="0.25">
      <c r="A413" s="577" t="s">
        <v>2783</v>
      </c>
      <c r="B413" s="600" t="s">
        <v>4824</v>
      </c>
      <c r="C413" s="433">
        <f>VLOOKUP(A413,'R&amp;E EXPORT'!A:F,6,FALSE)</f>
        <v>3885.08</v>
      </c>
      <c r="D413" s="433">
        <f>VLOOKUP(A413,'R&amp;E EXPORT'!A:F,4,FALSE)</f>
        <v>2901.02</v>
      </c>
      <c r="E413" s="434">
        <v>5000</v>
      </c>
      <c r="F413" s="592">
        <v>0</v>
      </c>
      <c r="G413" s="592">
        <f t="shared" si="223"/>
        <v>5000</v>
      </c>
      <c r="H413" s="592">
        <v>1173.97</v>
      </c>
      <c r="I413" s="592">
        <f t="shared" si="226"/>
        <v>3826.0299999999997</v>
      </c>
      <c r="J413" s="610">
        <f t="shared" si="227"/>
        <v>0.234794</v>
      </c>
      <c r="K413" s="577">
        <v>5000</v>
      </c>
      <c r="M413" s="592">
        <f t="shared" si="225"/>
        <v>5000</v>
      </c>
    </row>
    <row r="414" spans="1:13" x14ac:dyDescent="0.25">
      <c r="A414" s="577" t="s">
        <v>2781</v>
      </c>
      <c r="B414" s="600" t="s">
        <v>4825</v>
      </c>
      <c r="C414" s="433">
        <f>VLOOKUP(A414,'R&amp;E EXPORT'!A:F,6,FALSE)</f>
        <v>44186.78</v>
      </c>
      <c r="D414" s="433">
        <f>VLOOKUP(A414,'R&amp;E EXPORT'!A:F,4,FALSE)</f>
        <v>14890.06</v>
      </c>
      <c r="E414" s="434">
        <v>25000</v>
      </c>
      <c r="F414" s="592">
        <v>0</v>
      </c>
      <c r="G414" s="592">
        <f t="shared" si="223"/>
        <v>25000</v>
      </c>
      <c r="H414" s="592">
        <v>19330.47</v>
      </c>
      <c r="I414" s="592">
        <f t="shared" si="226"/>
        <v>5669.5299999999988</v>
      </c>
      <c r="J414" s="610">
        <f t="shared" si="227"/>
        <v>0.77321880000000009</v>
      </c>
      <c r="K414" s="577">
        <v>30000</v>
      </c>
      <c r="M414" s="592">
        <f t="shared" si="225"/>
        <v>30000</v>
      </c>
    </row>
    <row r="415" spans="1:13" x14ac:dyDescent="0.25">
      <c r="A415" s="577" t="s">
        <v>2780</v>
      </c>
      <c r="B415" s="600" t="s">
        <v>4826</v>
      </c>
      <c r="C415" s="433">
        <f>VLOOKUP(A415,'R&amp;E EXPORT'!A:F,6,FALSE)</f>
        <v>1196.55</v>
      </c>
      <c r="D415" s="433">
        <f>VLOOKUP(A415,'R&amp;E EXPORT'!A:F,4,FALSE)</f>
        <v>709.49</v>
      </c>
      <c r="E415" s="434">
        <v>2000</v>
      </c>
      <c r="F415" s="592">
        <v>0</v>
      </c>
      <c r="G415" s="592">
        <f t="shared" si="223"/>
        <v>2000</v>
      </c>
      <c r="H415" s="592">
        <v>210</v>
      </c>
      <c r="I415" s="592">
        <f t="shared" si="226"/>
        <v>1790</v>
      </c>
      <c r="J415" s="610">
        <f t="shared" si="227"/>
        <v>0.105</v>
      </c>
      <c r="K415" s="577">
        <v>2000</v>
      </c>
      <c r="M415" s="592">
        <f t="shared" si="225"/>
        <v>2000</v>
      </c>
    </row>
    <row r="416" spans="1:13" x14ac:dyDescent="0.25">
      <c r="A416" s="577" t="s">
        <v>2779</v>
      </c>
      <c r="B416" s="600" t="s">
        <v>4827</v>
      </c>
      <c r="C416" s="433">
        <f>VLOOKUP(A416,'R&amp;E EXPORT'!A:F,6,FALSE)</f>
        <v>2940.53</v>
      </c>
      <c r="D416" s="433">
        <f>VLOOKUP(A416,'R&amp;E EXPORT'!A:F,4,FALSE)</f>
        <v>0</v>
      </c>
      <c r="E416" s="434">
        <v>6000</v>
      </c>
      <c r="F416" s="592">
        <v>0</v>
      </c>
      <c r="G416" s="592">
        <f t="shared" si="223"/>
        <v>6000</v>
      </c>
      <c r="H416" s="592">
        <v>446.12</v>
      </c>
      <c r="I416" s="592">
        <f t="shared" si="226"/>
        <v>5553.88</v>
      </c>
      <c r="J416" s="610">
        <f t="shared" si="227"/>
        <v>7.4353333333333341E-2</v>
      </c>
      <c r="K416" s="577">
        <v>6000</v>
      </c>
      <c r="M416" s="592">
        <f t="shared" si="225"/>
        <v>6000</v>
      </c>
    </row>
    <row r="417" spans="1:13" x14ac:dyDescent="0.25">
      <c r="A417" s="577" t="s">
        <v>2778</v>
      </c>
      <c r="B417" s="600" t="s">
        <v>4782</v>
      </c>
      <c r="C417" s="433">
        <f>VLOOKUP(A417,'R&amp;E EXPORT'!A:F,6,FALSE)</f>
        <v>3004.66</v>
      </c>
      <c r="D417" s="433">
        <f>VLOOKUP(A417,'R&amp;E EXPORT'!A:F,4,FALSE)</f>
        <v>3205</v>
      </c>
      <c r="E417" s="434">
        <v>5000</v>
      </c>
      <c r="F417" s="592">
        <v>0</v>
      </c>
      <c r="G417" s="592">
        <f t="shared" si="223"/>
        <v>5000</v>
      </c>
      <c r="H417" s="592">
        <v>1715.64</v>
      </c>
      <c r="I417" s="592">
        <f t="shared" si="226"/>
        <v>3284.3599999999997</v>
      </c>
      <c r="J417" s="610">
        <f t="shared" si="227"/>
        <v>0.34312800000000004</v>
      </c>
      <c r="K417" s="577">
        <v>6000</v>
      </c>
      <c r="M417" s="592">
        <f t="shared" si="225"/>
        <v>6000</v>
      </c>
    </row>
    <row r="418" spans="1:13" x14ac:dyDescent="0.25">
      <c r="A418" s="577" t="s">
        <v>2777</v>
      </c>
      <c r="B418" s="600" t="s">
        <v>4828</v>
      </c>
      <c r="C418" s="433">
        <f>VLOOKUP(A418,'R&amp;E EXPORT'!A:F,6,FALSE)</f>
        <v>0</v>
      </c>
      <c r="D418" s="433">
        <f>VLOOKUP(A418,'R&amp;E EXPORT'!A:F,4,FALSE)</f>
        <v>32.58</v>
      </c>
      <c r="E418" s="434">
        <v>1000</v>
      </c>
      <c r="F418" s="592">
        <v>0</v>
      </c>
      <c r="G418" s="592">
        <f t="shared" si="223"/>
        <v>1000</v>
      </c>
      <c r="H418" s="592">
        <v>261.69</v>
      </c>
      <c r="I418" s="592">
        <f t="shared" si="226"/>
        <v>738.31</v>
      </c>
      <c r="J418" s="610">
        <f t="shared" si="227"/>
        <v>0.26168999999999998</v>
      </c>
      <c r="K418" s="577">
        <v>1000</v>
      </c>
      <c r="M418" s="592">
        <f t="shared" si="225"/>
        <v>1000</v>
      </c>
    </row>
    <row r="419" spans="1:13" x14ac:dyDescent="0.25">
      <c r="A419" s="577" t="s">
        <v>2775</v>
      </c>
      <c r="B419" s="600" t="s">
        <v>4736</v>
      </c>
      <c r="C419" s="433">
        <f>VLOOKUP(A419,'R&amp;E EXPORT'!A:F,6,FALSE)</f>
        <v>19050.39</v>
      </c>
      <c r="D419" s="433">
        <f>VLOOKUP(A419,'R&amp;E EXPORT'!A:F,4,FALSE)</f>
        <v>50.12</v>
      </c>
      <c r="E419" s="434">
        <v>16000</v>
      </c>
      <c r="F419" s="592">
        <v>0</v>
      </c>
      <c r="G419" s="592">
        <f t="shared" si="223"/>
        <v>16000</v>
      </c>
      <c r="H419" s="592">
        <v>31.1</v>
      </c>
      <c r="I419" s="592">
        <f t="shared" si="226"/>
        <v>15968.9</v>
      </c>
      <c r="J419" s="610">
        <f t="shared" si="227"/>
        <v>1.9437500000000002E-3</v>
      </c>
      <c r="K419" s="577">
        <v>16000</v>
      </c>
      <c r="M419" s="592">
        <f t="shared" si="225"/>
        <v>16000</v>
      </c>
    </row>
    <row r="420" spans="1:13" x14ac:dyDescent="0.25">
      <c r="A420" s="577" t="s">
        <v>2774</v>
      </c>
      <c r="B420" s="600" t="s">
        <v>4829</v>
      </c>
      <c r="C420" s="433">
        <f>VLOOKUP(A420,'R&amp;E EXPORT'!A:F,6,FALSE)</f>
        <v>0</v>
      </c>
      <c r="D420" s="433">
        <f>VLOOKUP(A420,'R&amp;E EXPORT'!A:F,4,FALSE)</f>
        <v>0</v>
      </c>
      <c r="E420" s="434">
        <v>1000</v>
      </c>
      <c r="F420" s="592">
        <v>0</v>
      </c>
      <c r="G420" s="592">
        <f t="shared" si="223"/>
        <v>1000</v>
      </c>
      <c r="H420" s="592">
        <v>0</v>
      </c>
      <c r="I420" s="592">
        <f t="shared" si="226"/>
        <v>1000</v>
      </c>
      <c r="J420" s="610">
        <f t="shared" si="227"/>
        <v>0</v>
      </c>
      <c r="K420" s="577">
        <v>1000</v>
      </c>
      <c r="M420" s="592">
        <f t="shared" si="225"/>
        <v>1000</v>
      </c>
    </row>
    <row r="421" spans="1:13" x14ac:dyDescent="0.25">
      <c r="A421" s="577" t="s">
        <v>2773</v>
      </c>
      <c r="B421" s="600" t="s">
        <v>4830</v>
      </c>
      <c r="C421" s="433">
        <f>VLOOKUP(A421,'R&amp;E EXPORT'!A:F,6,FALSE)</f>
        <v>8970.5499999999993</v>
      </c>
      <c r="D421" s="433">
        <f>VLOOKUP(A421,'R&amp;E EXPORT'!A:F,4,FALSE)</f>
        <v>6386.22</v>
      </c>
      <c r="E421" s="434">
        <v>9300</v>
      </c>
      <c r="F421" s="592">
        <v>0</v>
      </c>
      <c r="G421" s="592">
        <f t="shared" si="223"/>
        <v>9300</v>
      </c>
      <c r="H421" s="592">
        <v>12142.16</v>
      </c>
      <c r="I421" s="592">
        <f t="shared" si="226"/>
        <v>-2842.16</v>
      </c>
      <c r="J421" s="610">
        <f t="shared" si="227"/>
        <v>1.3056086021505375</v>
      </c>
      <c r="K421" s="577">
        <v>13000</v>
      </c>
      <c r="M421" s="592">
        <f t="shared" si="225"/>
        <v>13000</v>
      </c>
    </row>
    <row r="422" spans="1:13" x14ac:dyDescent="0.25">
      <c r="A422" s="577" t="s">
        <v>2772</v>
      </c>
      <c r="B422" s="600" t="s">
        <v>4831</v>
      </c>
      <c r="C422" s="433">
        <f>VLOOKUP(A422,'R&amp;E EXPORT'!A:F,6,FALSE)</f>
        <v>8130</v>
      </c>
      <c r="D422" s="433">
        <f>VLOOKUP(A422,'R&amp;E EXPORT'!A:F,4,FALSE)</f>
        <v>5591.24</v>
      </c>
      <c r="E422" s="434">
        <v>8500</v>
      </c>
      <c r="F422" s="592">
        <v>0</v>
      </c>
      <c r="G422" s="592">
        <f t="shared" si="223"/>
        <v>8500</v>
      </c>
      <c r="H422" s="592">
        <v>5150.99</v>
      </c>
      <c r="I422" s="592">
        <f t="shared" si="226"/>
        <v>3349.01</v>
      </c>
      <c r="J422" s="610">
        <f t="shared" si="227"/>
        <v>0.6059988235294117</v>
      </c>
      <c r="K422" s="577">
        <v>10000</v>
      </c>
      <c r="M422" s="592">
        <f t="shared" si="225"/>
        <v>10000</v>
      </c>
    </row>
    <row r="423" spans="1:13" x14ac:dyDescent="0.25">
      <c r="A423" s="577" t="s">
        <v>2770</v>
      </c>
      <c r="B423" s="600" t="s">
        <v>4785</v>
      </c>
      <c r="C423" s="433">
        <f>VLOOKUP(A423,'R&amp;E EXPORT'!A:F,6,FALSE)</f>
        <v>1428.3</v>
      </c>
      <c r="D423" s="433">
        <f>VLOOKUP(A423,'R&amp;E EXPORT'!A:F,4,FALSE)</f>
        <v>1071.17</v>
      </c>
      <c r="E423" s="434">
        <v>3500</v>
      </c>
      <c r="F423" s="592">
        <v>0</v>
      </c>
      <c r="G423" s="592">
        <f t="shared" si="223"/>
        <v>3500</v>
      </c>
      <c r="H423" s="592">
        <v>1359.55</v>
      </c>
      <c r="I423" s="592">
        <f t="shared" si="226"/>
        <v>2140.4499999999998</v>
      </c>
      <c r="J423" s="610">
        <f t="shared" si="227"/>
        <v>0.38844285714285715</v>
      </c>
      <c r="K423" s="577">
        <v>3500</v>
      </c>
      <c r="M423" s="592">
        <f t="shared" si="225"/>
        <v>3500</v>
      </c>
    </row>
    <row r="424" spans="1:13" x14ac:dyDescent="0.25">
      <c r="A424" s="577" t="s">
        <v>2769</v>
      </c>
      <c r="B424" s="600" t="s">
        <v>4832</v>
      </c>
      <c r="C424" s="433">
        <f>VLOOKUP(A424,'R&amp;E EXPORT'!A:F,6,FALSE)</f>
        <v>5376.48</v>
      </c>
      <c r="D424" s="433">
        <f>VLOOKUP(A424,'R&amp;E EXPORT'!A:F,4,FALSE)</f>
        <v>2852.52</v>
      </c>
      <c r="E424" s="434">
        <v>6000</v>
      </c>
      <c r="F424" s="592">
        <v>0</v>
      </c>
      <c r="G424" s="592">
        <f t="shared" si="223"/>
        <v>6000</v>
      </c>
      <c r="H424" s="592">
        <v>1554.58</v>
      </c>
      <c r="I424" s="592">
        <f t="shared" si="226"/>
        <v>4445.42</v>
      </c>
      <c r="J424" s="610">
        <f t="shared" si="227"/>
        <v>0.25909666666666664</v>
      </c>
      <c r="K424" s="577">
        <v>6000</v>
      </c>
      <c r="M424" s="592">
        <f t="shared" si="225"/>
        <v>6000</v>
      </c>
    </row>
    <row r="425" spans="1:13" x14ac:dyDescent="0.25">
      <c r="A425" s="577" t="s">
        <v>2766</v>
      </c>
      <c r="B425" s="600" t="s">
        <v>4833</v>
      </c>
      <c r="C425" s="433">
        <f>VLOOKUP(A425,'R&amp;E EXPORT'!A:F,6,FALSE)</f>
        <v>500</v>
      </c>
      <c r="D425" s="433">
        <f>VLOOKUP(A425,'R&amp;E EXPORT'!A:F,4,FALSE)</f>
        <v>0</v>
      </c>
      <c r="E425" s="434">
        <v>500</v>
      </c>
      <c r="F425" s="592">
        <v>0</v>
      </c>
      <c r="G425" s="592">
        <f t="shared" si="223"/>
        <v>500</v>
      </c>
      <c r="H425" s="592">
        <v>0</v>
      </c>
      <c r="I425" s="592">
        <f t="shared" si="226"/>
        <v>500</v>
      </c>
      <c r="J425" s="610">
        <f t="shared" si="227"/>
        <v>0</v>
      </c>
      <c r="K425" s="577">
        <v>500</v>
      </c>
      <c r="M425" s="592">
        <f t="shared" si="225"/>
        <v>500</v>
      </c>
    </row>
    <row r="426" spans="1:13" x14ac:dyDescent="0.25">
      <c r="A426" s="577" t="s">
        <v>2763</v>
      </c>
      <c r="B426" s="600" t="s">
        <v>4834</v>
      </c>
      <c r="C426" s="433">
        <f>VLOOKUP(A426,'R&amp;E EXPORT'!A:F,6,FALSE)</f>
        <v>6824.47</v>
      </c>
      <c r="D426" s="433">
        <f>VLOOKUP(A426,'R&amp;E EXPORT'!A:F,4,FALSE)</f>
        <v>7458.75</v>
      </c>
      <c r="E426" s="434">
        <v>25000</v>
      </c>
      <c r="F426" s="592">
        <v>0</v>
      </c>
      <c r="G426" s="592">
        <f t="shared" si="223"/>
        <v>25000</v>
      </c>
      <c r="H426" s="592">
        <v>7330.32</v>
      </c>
      <c r="I426" s="592">
        <f t="shared" si="226"/>
        <v>17669.68</v>
      </c>
      <c r="J426" s="610">
        <f t="shared" si="227"/>
        <v>0.2932128</v>
      </c>
      <c r="K426" s="577">
        <v>25000</v>
      </c>
      <c r="M426" s="592">
        <f t="shared" si="225"/>
        <v>25000</v>
      </c>
    </row>
    <row r="427" spans="1:13" x14ac:dyDescent="0.25">
      <c r="A427" s="577" t="s">
        <v>2762</v>
      </c>
      <c r="B427" s="600" t="s">
        <v>4835</v>
      </c>
      <c r="C427" s="433">
        <f>VLOOKUP(A427,'R&amp;E EXPORT'!A:F,6,FALSE)</f>
        <v>1846.65</v>
      </c>
      <c r="D427" s="433">
        <f>VLOOKUP(A427,'R&amp;E EXPORT'!A:F,4,FALSE)</f>
        <v>1127.23</v>
      </c>
      <c r="E427" s="434">
        <v>4500</v>
      </c>
      <c r="F427" s="592">
        <v>0</v>
      </c>
      <c r="G427" s="592">
        <f t="shared" si="223"/>
        <v>4500</v>
      </c>
      <c r="H427" s="592">
        <v>147.85</v>
      </c>
      <c r="I427" s="592">
        <f t="shared" si="226"/>
        <v>4352.1499999999996</v>
      </c>
      <c r="J427" s="610">
        <f t="shared" si="227"/>
        <v>3.2855555555555555E-2</v>
      </c>
      <c r="K427" s="577">
        <v>12000</v>
      </c>
      <c r="M427" s="592">
        <f t="shared" si="225"/>
        <v>12000</v>
      </c>
    </row>
    <row r="428" spans="1:13" x14ac:dyDescent="0.25">
      <c r="A428" s="577" t="s">
        <v>2758</v>
      </c>
      <c r="B428" s="600" t="s">
        <v>4836</v>
      </c>
      <c r="C428" s="433">
        <f>VLOOKUP(A428,'R&amp;E EXPORT'!A:F,6,FALSE)</f>
        <v>4017.85</v>
      </c>
      <c r="D428" s="433">
        <f>VLOOKUP(A428,'R&amp;E EXPORT'!A:F,4,FALSE)</f>
        <v>2236.41</v>
      </c>
      <c r="E428" s="434">
        <v>6000</v>
      </c>
      <c r="F428" s="592">
        <v>0</v>
      </c>
      <c r="G428" s="592">
        <f t="shared" si="223"/>
        <v>6000</v>
      </c>
      <c r="H428" s="592">
        <v>688.17</v>
      </c>
      <c r="I428" s="592">
        <f t="shared" si="226"/>
        <v>5311.83</v>
      </c>
      <c r="J428" s="610">
        <f t="shared" si="227"/>
        <v>0.11469499999999999</v>
      </c>
      <c r="K428" s="577">
        <v>7000</v>
      </c>
      <c r="M428" s="592">
        <f t="shared" si="225"/>
        <v>7000</v>
      </c>
    </row>
    <row r="429" spans="1:13" x14ac:dyDescent="0.25">
      <c r="A429" s="577" t="s">
        <v>2757</v>
      </c>
      <c r="B429" s="600" t="s">
        <v>4837</v>
      </c>
      <c r="C429" s="433">
        <f>VLOOKUP(A429,'R&amp;E EXPORT'!A:F,6,FALSE)</f>
        <v>2819.02</v>
      </c>
      <c r="D429" s="433">
        <f>VLOOKUP(A429,'R&amp;E EXPORT'!A:F,4,FALSE)</f>
        <v>0</v>
      </c>
      <c r="E429" s="434">
        <v>3500</v>
      </c>
      <c r="F429" s="592">
        <v>0</v>
      </c>
      <c r="G429" s="592">
        <f t="shared" si="223"/>
        <v>3500</v>
      </c>
      <c r="H429" s="592">
        <v>0</v>
      </c>
      <c r="I429" s="592">
        <f t="shared" si="226"/>
        <v>3500</v>
      </c>
      <c r="J429" s="610">
        <f t="shared" si="227"/>
        <v>0</v>
      </c>
      <c r="K429" s="577">
        <v>3500</v>
      </c>
      <c r="M429" s="592">
        <f t="shared" si="225"/>
        <v>3500</v>
      </c>
    </row>
    <row r="430" spans="1:13" x14ac:dyDescent="0.25">
      <c r="A430" s="577" t="s">
        <v>2756</v>
      </c>
      <c r="B430" s="600" t="s">
        <v>4051</v>
      </c>
      <c r="C430" s="433">
        <f>VLOOKUP(A430,'R&amp;E EXPORT'!A:F,6,FALSE)</f>
        <v>550</v>
      </c>
      <c r="D430" s="433">
        <f>VLOOKUP(A430,'R&amp;E EXPORT'!A:F,4,FALSE)</f>
        <v>550</v>
      </c>
      <c r="E430" s="434">
        <v>550</v>
      </c>
      <c r="F430" s="592">
        <v>0</v>
      </c>
      <c r="G430" s="592">
        <f t="shared" si="223"/>
        <v>550</v>
      </c>
      <c r="H430" s="592">
        <v>550</v>
      </c>
      <c r="I430" s="592">
        <f t="shared" si="226"/>
        <v>0</v>
      </c>
      <c r="J430" s="610">
        <f t="shared" si="227"/>
        <v>1</v>
      </c>
      <c r="K430" s="577">
        <v>550</v>
      </c>
      <c r="M430" s="592">
        <f t="shared" si="225"/>
        <v>550</v>
      </c>
    </row>
    <row r="431" spans="1:13" x14ac:dyDescent="0.25">
      <c r="A431" s="577" t="s">
        <v>2754</v>
      </c>
      <c r="B431" s="600" t="s">
        <v>4838</v>
      </c>
      <c r="C431" s="433">
        <f>VLOOKUP(A431,'R&amp;E EXPORT'!A:F,6,FALSE)</f>
        <v>45825</v>
      </c>
      <c r="D431" s="433">
        <f>VLOOKUP(A431,'R&amp;E EXPORT'!A:F,4,FALSE)</f>
        <v>47000</v>
      </c>
      <c r="E431" s="434">
        <v>42300</v>
      </c>
      <c r="F431" s="592">
        <v>0</v>
      </c>
      <c r="G431" s="592">
        <f t="shared" si="223"/>
        <v>42300</v>
      </c>
      <c r="H431" s="592">
        <v>42900</v>
      </c>
      <c r="I431" s="592">
        <f t="shared" si="226"/>
        <v>-600</v>
      </c>
      <c r="J431" s="610">
        <f t="shared" si="227"/>
        <v>1.0141843971631206</v>
      </c>
      <c r="K431" s="577">
        <v>42300</v>
      </c>
      <c r="M431" s="592">
        <f t="shared" si="225"/>
        <v>42300</v>
      </c>
    </row>
    <row r="432" spans="1:13" ht="13.8" thickBot="1" x14ac:dyDescent="0.3">
      <c r="A432" s="580" t="s">
        <v>2753</v>
      </c>
      <c r="B432" s="601" t="s">
        <v>4671</v>
      </c>
      <c r="C432" s="293">
        <f>VLOOKUP(A432,'R&amp;E EXPORT'!A:F,6,FALSE)</f>
        <v>6059.94</v>
      </c>
      <c r="D432" s="293">
        <f>VLOOKUP(A432,'R&amp;E EXPORT'!A:F,4,FALSE)</f>
        <v>14022.34</v>
      </c>
      <c r="E432" s="435">
        <v>10000</v>
      </c>
      <c r="F432" s="602">
        <v>0</v>
      </c>
      <c r="G432" s="602">
        <f t="shared" si="223"/>
        <v>10000</v>
      </c>
      <c r="H432" s="602">
        <v>3781</v>
      </c>
      <c r="I432" s="602">
        <f t="shared" si="226"/>
        <v>6219</v>
      </c>
      <c r="J432" s="612">
        <f t="shared" si="227"/>
        <v>0.37809999999999999</v>
      </c>
      <c r="K432" s="580">
        <v>12000</v>
      </c>
      <c r="L432" s="580"/>
      <c r="M432" s="602">
        <f t="shared" si="225"/>
        <v>12000</v>
      </c>
    </row>
    <row r="433" spans="1:14" x14ac:dyDescent="0.25">
      <c r="A433" s="577" t="s">
        <v>7</v>
      </c>
      <c r="B433" s="592" t="s">
        <v>229</v>
      </c>
      <c r="C433" s="295">
        <f t="shared" ref="C433:M433" si="228">SUM(C404:C432)</f>
        <v>180690.37</v>
      </c>
      <c r="D433" s="295">
        <f t="shared" si="228"/>
        <v>118028.98</v>
      </c>
      <c r="E433" s="434">
        <f t="shared" si="228"/>
        <v>197650</v>
      </c>
      <c r="F433" s="434">
        <f t="shared" si="228"/>
        <v>0</v>
      </c>
      <c r="G433" s="434">
        <f t="shared" si="228"/>
        <v>197650</v>
      </c>
      <c r="H433" s="434">
        <f t="shared" si="228"/>
        <v>103145.68</v>
      </c>
      <c r="I433" s="434">
        <f t="shared" si="228"/>
        <v>94504.319999999992</v>
      </c>
      <c r="J433" s="610">
        <f t="shared" ref="J433" si="229">SUM(H433/G433)</f>
        <v>0.52186025803187452</v>
      </c>
      <c r="K433" s="434">
        <f t="shared" si="228"/>
        <v>229350</v>
      </c>
      <c r="L433" s="434">
        <f t="shared" si="228"/>
        <v>0</v>
      </c>
      <c r="M433" s="434">
        <f t="shared" si="228"/>
        <v>229350</v>
      </c>
    </row>
    <row r="434" spans="1:14" x14ac:dyDescent="0.25">
      <c r="C434" s="295"/>
      <c r="D434" s="295"/>
      <c r="E434" s="434"/>
    </row>
    <row r="435" spans="1:14" ht="13.8" thickBot="1" x14ac:dyDescent="0.3">
      <c r="A435" s="605" t="s">
        <v>8</v>
      </c>
      <c r="B435" s="606" t="s">
        <v>243</v>
      </c>
      <c r="C435" s="439">
        <f>SUM(C394+C402+C433)</f>
        <v>3698017.79</v>
      </c>
      <c r="D435" s="439">
        <f>SUM(D394+D402+D433)</f>
        <v>2738082.8</v>
      </c>
      <c r="E435" s="441">
        <f>E433+E402+E394</f>
        <v>3761457.2</v>
      </c>
      <c r="F435" s="441">
        <f t="shared" ref="F435:I435" si="230">F433+F402+F394</f>
        <v>20000</v>
      </c>
      <c r="G435" s="441">
        <f t="shared" si="230"/>
        <v>3781457.2</v>
      </c>
      <c r="H435" s="441">
        <f t="shared" si="230"/>
        <v>2672573.56</v>
      </c>
      <c r="I435" s="441">
        <f t="shared" si="230"/>
        <v>1108883.6400000001</v>
      </c>
      <c r="J435" s="612">
        <f t="shared" ref="J435" si="231">SUM(H435/G435)</f>
        <v>0.70675758540913802</v>
      </c>
      <c r="K435" s="441">
        <f>K433+K402+K394</f>
        <v>3860547.04</v>
      </c>
      <c r="L435" s="441">
        <f t="shared" ref="L435:M435" si="232">L433+L402+L394</f>
        <v>0</v>
      </c>
      <c r="M435" s="441">
        <f t="shared" si="232"/>
        <v>3860547.04</v>
      </c>
    </row>
    <row r="436" spans="1:14" x14ac:dyDescent="0.25">
      <c r="C436" s="295"/>
      <c r="D436" s="295"/>
      <c r="E436" s="434"/>
    </row>
    <row r="437" spans="1:14" x14ac:dyDescent="0.25">
      <c r="A437" s="598" t="s">
        <v>127</v>
      </c>
      <c r="C437" s="295"/>
      <c r="D437" s="295"/>
      <c r="E437" s="434"/>
    </row>
    <row r="438" spans="1:14" ht="13.8" thickBot="1" x14ac:dyDescent="0.3">
      <c r="A438" s="580" t="s">
        <v>2751</v>
      </c>
      <c r="B438" s="601" t="s">
        <v>4839</v>
      </c>
      <c r="C438" s="293">
        <f>VLOOKUP(A438,'R&amp;E EXPORT'!A:F,6,FALSE)</f>
        <v>5000.0600000000004</v>
      </c>
      <c r="D438" s="293">
        <f>VLOOKUP(A438,'R&amp;E EXPORT'!A:F,4,FALSE)</f>
        <v>3461.58</v>
      </c>
      <c r="E438" s="435">
        <v>5400</v>
      </c>
      <c r="F438" s="602">
        <v>0</v>
      </c>
      <c r="G438" s="602">
        <f>SUM(E438:F438)</f>
        <v>5400</v>
      </c>
      <c r="H438" s="602">
        <v>3426.76</v>
      </c>
      <c r="I438" s="602">
        <f t="shared" ref="I438" si="233">SUM(G438-H438)</f>
        <v>1973.2399999999998</v>
      </c>
      <c r="J438" s="612">
        <f t="shared" ref="J438" si="234">SUM(H438/G438)</f>
        <v>0.63458518518518525</v>
      </c>
      <c r="K438" s="580">
        <v>5400</v>
      </c>
      <c r="L438" s="580">
        <v>0</v>
      </c>
      <c r="M438" s="602">
        <f t="shared" ref="M438" si="235">SUM(K438:L438)</f>
        <v>5400</v>
      </c>
    </row>
    <row r="439" spans="1:14" x14ac:dyDescent="0.25">
      <c r="A439" s="577" t="s">
        <v>146</v>
      </c>
      <c r="B439" s="592" t="s">
        <v>226</v>
      </c>
      <c r="C439" s="295">
        <f>SUM(C438:C438)</f>
        <v>5000.0600000000004</v>
      </c>
      <c r="D439" s="295">
        <f>SUM(D438:D438)</f>
        <v>3461.58</v>
      </c>
      <c r="E439" s="434">
        <f>E438</f>
        <v>5400</v>
      </c>
      <c r="F439" s="592">
        <v>0</v>
      </c>
      <c r="G439" s="592">
        <f>SUM(E439:F439)</f>
        <v>5400</v>
      </c>
      <c r="H439" s="592">
        <v>3426.76</v>
      </c>
      <c r="I439" s="592">
        <f t="shared" ref="I439" si="236">SUM(G439-H439)</f>
        <v>1973.2399999999998</v>
      </c>
      <c r="J439" s="610">
        <f t="shared" ref="J439" si="237">SUM(H439/G439)</f>
        <v>0.63458518518518525</v>
      </c>
      <c r="K439" s="434">
        <f>K438</f>
        <v>5400</v>
      </c>
      <c r="L439" s="434">
        <f t="shared" ref="L439:M439" si="238">L438</f>
        <v>0</v>
      </c>
      <c r="M439" s="434">
        <f t="shared" si="238"/>
        <v>5400</v>
      </c>
      <c r="N439" s="577">
        <v>5400</v>
      </c>
    </row>
    <row r="440" spans="1:14" x14ac:dyDescent="0.25">
      <c r="C440" s="295"/>
      <c r="D440" s="295"/>
      <c r="E440" s="434"/>
    </row>
    <row r="441" spans="1:14" x14ac:dyDescent="0.25">
      <c r="C441" s="295"/>
      <c r="D441" s="295"/>
      <c r="E441" s="434"/>
    </row>
    <row r="442" spans="1:14" ht="13.8" thickBot="1" x14ac:dyDescent="0.3">
      <c r="A442" s="605" t="s">
        <v>9</v>
      </c>
      <c r="B442" s="606" t="s">
        <v>244</v>
      </c>
      <c r="C442" s="439">
        <f t="shared" ref="C442" si="239">SUM(C439)</f>
        <v>5000.0600000000004</v>
      </c>
      <c r="D442" s="439">
        <f>SUM(D439)</f>
        <v>3461.58</v>
      </c>
      <c r="E442" s="441">
        <f>E439</f>
        <v>5400</v>
      </c>
      <c r="F442" s="441">
        <f t="shared" ref="F442:M442" si="240">F439</f>
        <v>0</v>
      </c>
      <c r="G442" s="441">
        <f t="shared" si="240"/>
        <v>5400</v>
      </c>
      <c r="H442" s="441">
        <f t="shared" si="240"/>
        <v>3426.76</v>
      </c>
      <c r="I442" s="441">
        <f t="shared" si="240"/>
        <v>1973.2399999999998</v>
      </c>
      <c r="J442" s="612">
        <f t="shared" ref="J442" si="241">SUM(H442/G442)</f>
        <v>0.63458518518518525</v>
      </c>
      <c r="K442" s="441">
        <f t="shared" si="240"/>
        <v>5400</v>
      </c>
      <c r="L442" s="441">
        <f t="shared" si="240"/>
        <v>0</v>
      </c>
      <c r="M442" s="441">
        <f t="shared" si="240"/>
        <v>5400</v>
      </c>
    </row>
    <row r="443" spans="1:14" x14ac:dyDescent="0.25">
      <c r="C443" s="295"/>
      <c r="D443" s="295"/>
      <c r="E443" s="434"/>
    </row>
    <row r="444" spans="1:14" x14ac:dyDescent="0.25">
      <c r="A444" s="598" t="s">
        <v>352</v>
      </c>
      <c r="C444" s="295"/>
      <c r="D444" s="295"/>
      <c r="E444" s="434"/>
    </row>
    <row r="445" spans="1:14" x14ac:dyDescent="0.25">
      <c r="A445" s="577" t="s">
        <v>296</v>
      </c>
      <c r="B445" s="592" t="s">
        <v>4209</v>
      </c>
      <c r="C445" s="433">
        <v>32510</v>
      </c>
      <c r="D445" s="433"/>
      <c r="E445" s="434">
        <v>65000</v>
      </c>
      <c r="K445" s="577">
        <v>66950</v>
      </c>
      <c r="M445" s="592">
        <f t="shared" ref="M445:M450" si="242">SUM(K445:L445)</f>
        <v>66950</v>
      </c>
    </row>
    <row r="446" spans="1:14" x14ac:dyDescent="0.25">
      <c r="B446" s="592" t="s">
        <v>4210</v>
      </c>
      <c r="C446" s="433">
        <v>0</v>
      </c>
      <c r="D446" s="433"/>
      <c r="E446" s="434">
        <v>24887.5</v>
      </c>
      <c r="K446" s="577">
        <v>43909</v>
      </c>
      <c r="M446" s="592">
        <f t="shared" si="242"/>
        <v>43909</v>
      </c>
    </row>
    <row r="447" spans="1:14" x14ac:dyDescent="0.25">
      <c r="B447" s="592" t="s">
        <v>74</v>
      </c>
      <c r="C447" s="433">
        <v>0</v>
      </c>
      <c r="D447" s="433"/>
      <c r="E447" s="434">
        <v>3500</v>
      </c>
      <c r="K447" s="577">
        <v>3500</v>
      </c>
      <c r="M447" s="592">
        <f t="shared" si="242"/>
        <v>3500</v>
      </c>
    </row>
    <row r="448" spans="1:14" x14ac:dyDescent="0.25">
      <c r="B448" s="592" t="s">
        <v>362</v>
      </c>
      <c r="C448" s="433">
        <v>0</v>
      </c>
      <c r="D448" s="433"/>
      <c r="E448" s="434">
        <v>0</v>
      </c>
      <c r="K448" s="577">
        <v>0</v>
      </c>
      <c r="M448" s="592">
        <f t="shared" si="242"/>
        <v>0</v>
      </c>
    </row>
    <row r="449" spans="1:14" x14ac:dyDescent="0.25">
      <c r="B449" s="592" t="s">
        <v>72</v>
      </c>
      <c r="C449" s="433">
        <v>0</v>
      </c>
      <c r="D449" s="433"/>
      <c r="E449" s="434">
        <v>0</v>
      </c>
      <c r="K449" s="577">
        <v>250</v>
      </c>
      <c r="M449" s="592">
        <f t="shared" si="242"/>
        <v>250</v>
      </c>
    </row>
    <row r="450" spans="1:14" ht="13.8" thickBot="1" x14ac:dyDescent="0.3">
      <c r="A450" s="580"/>
      <c r="B450" s="602" t="s">
        <v>363</v>
      </c>
      <c r="C450" s="293">
        <v>0</v>
      </c>
      <c r="D450" s="293"/>
      <c r="E450" s="435">
        <v>1800</v>
      </c>
      <c r="F450" s="602"/>
      <c r="G450" s="602"/>
      <c r="H450" s="602"/>
      <c r="I450" s="602"/>
      <c r="J450" s="603"/>
      <c r="K450" s="580">
        <v>2400</v>
      </c>
      <c r="L450" s="580"/>
      <c r="M450" s="602">
        <f t="shared" si="242"/>
        <v>2400</v>
      </c>
    </row>
    <row r="451" spans="1:14" x14ac:dyDescent="0.25">
      <c r="A451" s="577" t="s">
        <v>2746</v>
      </c>
      <c r="B451" s="592" t="s">
        <v>4840</v>
      </c>
      <c r="C451" s="433">
        <f>VLOOKUP(A451,'R&amp;E EXPORT'!A:F,6,FALSE)</f>
        <v>72404.73</v>
      </c>
      <c r="D451" s="433">
        <f>VLOOKUP(A451,'R&amp;E EXPORT'!A:F,4,FALSE)</f>
        <v>53572.21</v>
      </c>
      <c r="E451" s="434">
        <f>SUM(E445:E450)</f>
        <v>95187.5</v>
      </c>
      <c r="F451" s="434">
        <f t="shared" ref="F451" si="243">SUM(F445:F450)</f>
        <v>0</v>
      </c>
      <c r="G451" s="434">
        <f>SUM(E451:F451)</f>
        <v>95187.5</v>
      </c>
      <c r="H451" s="434">
        <v>61979.85</v>
      </c>
      <c r="I451" s="592">
        <f t="shared" ref="I451" si="244">SUM(G451-H451)</f>
        <v>33207.65</v>
      </c>
      <c r="J451" s="610">
        <f t="shared" ref="J451:J455" si="245">SUM(H451/G451)</f>
        <v>0.65113434011818783</v>
      </c>
      <c r="K451" s="434">
        <f>SUM(K445:K450)</f>
        <v>117009</v>
      </c>
      <c r="L451" s="434">
        <f t="shared" ref="L451:M451" si="246">SUM(L445:L450)</f>
        <v>0</v>
      </c>
      <c r="M451" s="434">
        <f t="shared" si="246"/>
        <v>117009</v>
      </c>
      <c r="N451" s="577">
        <v>117009</v>
      </c>
    </row>
    <row r="452" spans="1:14" x14ac:dyDescent="0.25">
      <c r="C452" s="295"/>
      <c r="D452" s="287"/>
      <c r="E452" s="434"/>
    </row>
    <row r="453" spans="1:14" x14ac:dyDescent="0.25">
      <c r="A453" s="577" t="s">
        <v>3511</v>
      </c>
      <c r="B453" s="600" t="s">
        <v>4841</v>
      </c>
      <c r="C453" s="433">
        <f>VLOOKUP(A453,'R&amp;E EXPORT'!A:F,6,FALSE)</f>
        <v>258.20999999999998</v>
      </c>
      <c r="D453" s="433">
        <f>VLOOKUP(A453,'R&amp;E EXPORT'!A:F,4,FALSE)</f>
        <v>0</v>
      </c>
      <c r="E453" s="434">
        <v>500</v>
      </c>
      <c r="F453" s="592">
        <v>0</v>
      </c>
      <c r="G453" s="592">
        <f>SUM(E453:F453)</f>
        <v>500</v>
      </c>
      <c r="H453" s="592">
        <v>0</v>
      </c>
      <c r="I453" s="592">
        <f t="shared" ref="I453:I454" si="247">SUM(G453-H453)</f>
        <v>500</v>
      </c>
      <c r="J453" s="610">
        <f t="shared" si="245"/>
        <v>0</v>
      </c>
      <c r="K453" s="577">
        <v>600</v>
      </c>
      <c r="M453" s="592">
        <f t="shared" ref="M453:M454" si="248">SUM(K453:L453)</f>
        <v>600</v>
      </c>
    </row>
    <row r="454" spans="1:14" ht="13.8" thickBot="1" x14ac:dyDescent="0.3">
      <c r="A454" s="580" t="s">
        <v>4204</v>
      </c>
      <c r="B454" s="601" t="s">
        <v>4815</v>
      </c>
      <c r="C454" s="293">
        <f>VLOOKUP(A454,'R&amp;E EXPORT'!A:F,6,FALSE)</f>
        <v>179.91</v>
      </c>
      <c r="D454" s="293">
        <f>VLOOKUP(A454,'R&amp;E EXPORT'!A:F,4,FALSE)</f>
        <v>0</v>
      </c>
      <c r="E454" s="435">
        <v>300</v>
      </c>
      <c r="F454" s="602">
        <v>0</v>
      </c>
      <c r="G454" s="602">
        <f>SUM(E454:F454)</f>
        <v>300</v>
      </c>
      <c r="H454" s="602">
        <v>0</v>
      </c>
      <c r="I454" s="602">
        <f t="shared" si="247"/>
        <v>300</v>
      </c>
      <c r="J454" s="612">
        <f t="shared" si="245"/>
        <v>0</v>
      </c>
      <c r="K454" s="580">
        <v>300</v>
      </c>
      <c r="L454" s="580"/>
      <c r="M454" s="602">
        <f t="shared" si="248"/>
        <v>300</v>
      </c>
    </row>
    <row r="455" spans="1:14" x14ac:dyDescent="0.25">
      <c r="A455" s="577" t="s">
        <v>147</v>
      </c>
      <c r="B455" s="592" t="s">
        <v>225</v>
      </c>
      <c r="C455" s="295">
        <f t="shared" ref="C455:M455" si="249">SUM(C453:C454)</f>
        <v>438.12</v>
      </c>
      <c r="D455" s="295">
        <f>SUM(D453:D454)</f>
        <v>0</v>
      </c>
      <c r="E455" s="434">
        <f t="shared" si="249"/>
        <v>800</v>
      </c>
      <c r="F455" s="434">
        <f t="shared" si="249"/>
        <v>0</v>
      </c>
      <c r="G455" s="434">
        <f t="shared" si="249"/>
        <v>800</v>
      </c>
      <c r="H455" s="434">
        <f t="shared" si="249"/>
        <v>0</v>
      </c>
      <c r="I455" s="434">
        <f t="shared" si="249"/>
        <v>800</v>
      </c>
      <c r="J455" s="610">
        <f t="shared" si="245"/>
        <v>0</v>
      </c>
      <c r="K455" s="434">
        <f t="shared" si="249"/>
        <v>900</v>
      </c>
      <c r="L455" s="434">
        <f t="shared" si="249"/>
        <v>0</v>
      </c>
      <c r="M455" s="434">
        <f t="shared" si="249"/>
        <v>900</v>
      </c>
    </row>
    <row r="456" spans="1:14" x14ac:dyDescent="0.25">
      <c r="C456" s="295"/>
      <c r="D456" s="295"/>
      <c r="E456" s="434"/>
    </row>
    <row r="457" spans="1:14" x14ac:dyDescent="0.25">
      <c r="A457" s="577" t="s">
        <v>2742</v>
      </c>
      <c r="B457" s="600" t="s">
        <v>4842</v>
      </c>
      <c r="C457" s="433">
        <f>VLOOKUP(A457,'R&amp;E EXPORT'!A:F,6,FALSE)</f>
        <v>1417.99</v>
      </c>
      <c r="D457" s="433">
        <f>VLOOKUP(A457,'R&amp;E EXPORT'!A:F,4,FALSE)</f>
        <v>787.63</v>
      </c>
      <c r="E457" s="434">
        <v>1000</v>
      </c>
      <c r="F457" s="592">
        <v>0</v>
      </c>
      <c r="G457" s="592">
        <f>SUM(E457:F457)</f>
        <v>1000</v>
      </c>
      <c r="H457" s="609">
        <v>170</v>
      </c>
      <c r="I457" s="592">
        <f t="shared" ref="I457:I459" si="250">SUM(G457-H457)</f>
        <v>830</v>
      </c>
      <c r="J457" s="610">
        <f t="shared" ref="J457:J459" si="251">SUM(H457/G457)</f>
        <v>0.17</v>
      </c>
      <c r="K457" s="577">
        <v>1000</v>
      </c>
      <c r="M457" s="592">
        <f t="shared" ref="M457:M469" si="252">SUM(K457:L457)</f>
        <v>1000</v>
      </c>
    </row>
    <row r="458" spans="1:14" x14ac:dyDescent="0.25">
      <c r="A458" s="577" t="s">
        <v>2741</v>
      </c>
      <c r="B458" s="600" t="s">
        <v>4843</v>
      </c>
      <c r="C458" s="433">
        <f>VLOOKUP(A458,'R&amp;E EXPORT'!A:F,6,FALSE)</f>
        <v>3000</v>
      </c>
      <c r="D458" s="433">
        <f>VLOOKUP(A458,'R&amp;E EXPORT'!A:F,4,FALSE)</f>
        <v>0</v>
      </c>
      <c r="E458" s="434">
        <v>0</v>
      </c>
      <c r="F458" s="592">
        <v>24500</v>
      </c>
      <c r="G458" s="592">
        <f t="shared" ref="G458:G469" si="253">SUM(E458:F458)</f>
        <v>24500</v>
      </c>
      <c r="H458" s="609">
        <v>24500</v>
      </c>
      <c r="I458" s="592">
        <f t="shared" si="250"/>
        <v>0</v>
      </c>
      <c r="J458" s="599">
        <f t="shared" si="251"/>
        <v>1</v>
      </c>
      <c r="K458" s="577">
        <v>24500</v>
      </c>
      <c r="M458" s="592">
        <f t="shared" si="252"/>
        <v>24500</v>
      </c>
    </row>
    <row r="459" spans="1:14" x14ac:dyDescent="0.25">
      <c r="A459" s="577" t="s">
        <v>2740</v>
      </c>
      <c r="B459" s="600" t="s">
        <v>4844</v>
      </c>
      <c r="C459" s="433">
        <f>VLOOKUP(A459,'R&amp;E EXPORT'!A:F,6,FALSE)</f>
        <v>25728.77</v>
      </c>
      <c r="D459" s="433">
        <f>VLOOKUP(A459,'R&amp;E EXPORT'!A:F,4,FALSE)</f>
        <v>16834.3</v>
      </c>
      <c r="E459" s="434">
        <v>15000</v>
      </c>
      <c r="F459" s="592">
        <v>0</v>
      </c>
      <c r="G459" s="592">
        <f t="shared" si="253"/>
        <v>15000</v>
      </c>
      <c r="H459" s="609">
        <v>21080.13</v>
      </c>
      <c r="I459" s="592">
        <f t="shared" si="250"/>
        <v>-6080.130000000001</v>
      </c>
      <c r="J459" s="599">
        <f t="shared" si="251"/>
        <v>1.4053420000000001</v>
      </c>
      <c r="K459" s="577">
        <v>25000</v>
      </c>
      <c r="M459" s="592">
        <f t="shared" si="252"/>
        <v>25000</v>
      </c>
    </row>
    <row r="460" spans="1:14" x14ac:dyDescent="0.25">
      <c r="A460" s="577" t="s">
        <v>2739</v>
      </c>
      <c r="B460" s="600" t="s">
        <v>4101</v>
      </c>
      <c r="C460" s="433">
        <f>VLOOKUP(A460,'R&amp;E EXPORT'!A:F,6,FALSE)</f>
        <v>1738.64</v>
      </c>
      <c r="D460" s="433">
        <f>VLOOKUP(A460,'R&amp;E EXPORT'!A:F,4,FALSE)</f>
        <v>1090.32</v>
      </c>
      <c r="E460" s="434">
        <v>6000</v>
      </c>
      <c r="F460" s="592">
        <v>0</v>
      </c>
      <c r="G460" s="592">
        <f t="shared" si="253"/>
        <v>6000</v>
      </c>
      <c r="H460" s="609">
        <v>730.81</v>
      </c>
      <c r="I460" s="592">
        <f t="shared" ref="I460:I469" si="254">SUM(G460-H460)</f>
        <v>5269.1900000000005</v>
      </c>
      <c r="J460" s="599">
        <f t="shared" ref="J460:J469" si="255">SUM(H460/G460)</f>
        <v>0.12180166666666666</v>
      </c>
      <c r="K460" s="577">
        <v>2000</v>
      </c>
      <c r="M460" s="592">
        <f t="shared" si="252"/>
        <v>2000</v>
      </c>
    </row>
    <row r="461" spans="1:14" x14ac:dyDescent="0.25">
      <c r="A461" s="577" t="s">
        <v>2738</v>
      </c>
      <c r="B461" s="600" t="s">
        <v>4845</v>
      </c>
      <c r="C461" s="433">
        <f>VLOOKUP(A461,'R&amp;E EXPORT'!A:F,6,FALSE)</f>
        <v>2627.47</v>
      </c>
      <c r="D461" s="433">
        <f>VLOOKUP(A461,'R&amp;E EXPORT'!A:F,4,FALSE)</f>
        <v>0</v>
      </c>
      <c r="E461" s="434">
        <v>2500</v>
      </c>
      <c r="F461" s="592">
        <v>0</v>
      </c>
      <c r="G461" s="592">
        <f t="shared" si="253"/>
        <v>2500</v>
      </c>
      <c r="H461" s="609">
        <v>0</v>
      </c>
      <c r="I461" s="592">
        <f t="shared" si="254"/>
        <v>2500</v>
      </c>
      <c r="J461" s="599">
        <f t="shared" si="255"/>
        <v>0</v>
      </c>
      <c r="K461" s="577">
        <v>2500</v>
      </c>
      <c r="M461" s="592">
        <f t="shared" si="252"/>
        <v>2500</v>
      </c>
    </row>
    <row r="462" spans="1:14" x14ac:dyDescent="0.25">
      <c r="A462" s="577" t="s">
        <v>2737</v>
      </c>
      <c r="B462" s="600" t="s">
        <v>4846</v>
      </c>
      <c r="C462" s="433">
        <f>VLOOKUP(A462,'R&amp;E EXPORT'!A:F,6,FALSE)</f>
        <v>0</v>
      </c>
      <c r="D462" s="433">
        <f>VLOOKUP(A462,'R&amp;E EXPORT'!A:F,4,FALSE)</f>
        <v>0</v>
      </c>
      <c r="E462" s="434">
        <v>0</v>
      </c>
      <c r="F462" s="592">
        <v>0</v>
      </c>
      <c r="G462" s="592">
        <f t="shared" si="253"/>
        <v>0</v>
      </c>
      <c r="H462" s="609">
        <v>3134.76</v>
      </c>
      <c r="I462" s="592">
        <f t="shared" si="254"/>
        <v>-3134.76</v>
      </c>
      <c r="J462" s="610" t="e">
        <f t="shared" si="255"/>
        <v>#DIV/0!</v>
      </c>
      <c r="K462" s="577">
        <v>0</v>
      </c>
      <c r="M462" s="592">
        <f t="shared" si="252"/>
        <v>0</v>
      </c>
    </row>
    <row r="463" spans="1:14" x14ac:dyDescent="0.25">
      <c r="A463" s="577" t="s">
        <v>2735</v>
      </c>
      <c r="B463" s="600" t="s">
        <v>4847</v>
      </c>
      <c r="C463" s="433">
        <f>VLOOKUP(A463,'R&amp;E EXPORT'!A:F,6,FALSE)</f>
        <v>11462.63</v>
      </c>
      <c r="D463" s="433">
        <f>VLOOKUP(A463,'R&amp;E EXPORT'!A:F,4,FALSE)</f>
        <v>14551.91</v>
      </c>
      <c r="E463" s="434">
        <v>14800</v>
      </c>
      <c r="F463" s="592">
        <v>0</v>
      </c>
      <c r="G463" s="592">
        <f t="shared" si="253"/>
        <v>14800</v>
      </c>
      <c r="H463" s="609">
        <v>15279.5</v>
      </c>
      <c r="I463" s="592">
        <f t="shared" si="254"/>
        <v>-479.5</v>
      </c>
      <c r="J463" s="599">
        <f t="shared" si="255"/>
        <v>1.0323986486486487</v>
      </c>
      <c r="K463" s="577">
        <v>16800</v>
      </c>
      <c r="M463" s="592">
        <f t="shared" si="252"/>
        <v>16800</v>
      </c>
    </row>
    <row r="464" spans="1:14" x14ac:dyDescent="0.25">
      <c r="A464" s="577" t="s">
        <v>2734</v>
      </c>
      <c r="B464" s="592" t="s">
        <v>4848</v>
      </c>
      <c r="C464" s="433">
        <f>VLOOKUP(A464,'R&amp;E EXPORT'!A:F,6,FALSE)</f>
        <v>1101.72</v>
      </c>
      <c r="D464" s="433">
        <f>VLOOKUP(A464,'R&amp;E EXPORT'!A:F,4,FALSE)</f>
        <v>663.28</v>
      </c>
      <c r="E464" s="434">
        <v>1500</v>
      </c>
      <c r="F464" s="592">
        <v>0</v>
      </c>
      <c r="G464" s="592">
        <f t="shared" si="253"/>
        <v>1500</v>
      </c>
      <c r="H464" s="609">
        <v>1872.04</v>
      </c>
      <c r="I464" s="592">
        <f t="shared" si="254"/>
        <v>-372.03999999999996</v>
      </c>
      <c r="J464" s="599">
        <f t="shared" si="255"/>
        <v>1.2480266666666666</v>
      </c>
      <c r="K464" s="577">
        <v>1500</v>
      </c>
      <c r="M464" s="592">
        <f t="shared" si="252"/>
        <v>1500</v>
      </c>
    </row>
    <row r="465" spans="1:13" x14ac:dyDescent="0.25">
      <c r="A465" s="577" t="s">
        <v>2733</v>
      </c>
      <c r="B465" s="600" t="s">
        <v>4849</v>
      </c>
      <c r="C465" s="433">
        <f>VLOOKUP(A465,'R&amp;E EXPORT'!A:F,6,FALSE)</f>
        <v>964.9</v>
      </c>
      <c r="D465" s="433">
        <f>VLOOKUP(A465,'R&amp;E EXPORT'!A:F,4,FALSE)</f>
        <v>0</v>
      </c>
      <c r="E465" s="434">
        <v>500</v>
      </c>
      <c r="F465" s="592">
        <v>0</v>
      </c>
      <c r="G465" s="592">
        <f t="shared" si="253"/>
        <v>500</v>
      </c>
      <c r="H465" s="609">
        <v>0</v>
      </c>
      <c r="I465" s="592">
        <f t="shared" si="254"/>
        <v>500</v>
      </c>
      <c r="J465" s="599">
        <f t="shared" si="255"/>
        <v>0</v>
      </c>
      <c r="K465" s="577">
        <v>500</v>
      </c>
      <c r="M465" s="592">
        <f t="shared" si="252"/>
        <v>500</v>
      </c>
    </row>
    <row r="466" spans="1:13" x14ac:dyDescent="0.25">
      <c r="A466" s="577" t="s">
        <v>2732</v>
      </c>
      <c r="B466" s="600" t="s">
        <v>4196</v>
      </c>
      <c r="C466" s="433">
        <f>VLOOKUP(A466,'R&amp;E EXPORT'!A:F,6,FALSE)</f>
        <v>6000</v>
      </c>
      <c r="D466" s="433">
        <f>VLOOKUP(A466,'R&amp;E EXPORT'!A:F,4,FALSE)</f>
        <v>0</v>
      </c>
      <c r="E466" s="434">
        <v>6500</v>
      </c>
      <c r="F466" s="592">
        <v>0</v>
      </c>
      <c r="G466" s="592">
        <f t="shared" si="253"/>
        <v>6500</v>
      </c>
      <c r="H466" s="609">
        <v>0</v>
      </c>
      <c r="I466" s="592">
        <f t="shared" si="254"/>
        <v>6500</v>
      </c>
      <c r="J466" s="599">
        <f t="shared" si="255"/>
        <v>0</v>
      </c>
      <c r="K466" s="577">
        <v>6500</v>
      </c>
      <c r="M466" s="592">
        <f t="shared" si="252"/>
        <v>6500</v>
      </c>
    </row>
    <row r="467" spans="1:13" x14ac:dyDescent="0.25">
      <c r="A467" s="577" t="s">
        <v>2731</v>
      </c>
      <c r="B467" s="600" t="s">
        <v>4785</v>
      </c>
      <c r="C467" s="433">
        <f>VLOOKUP(A467,'R&amp;E EXPORT'!A:F,6,FALSE)</f>
        <v>1205.24</v>
      </c>
      <c r="D467" s="433">
        <f>VLOOKUP(A467,'R&amp;E EXPORT'!A:F,4,FALSE)</f>
        <v>803.82</v>
      </c>
      <c r="E467" s="434">
        <v>2500</v>
      </c>
      <c r="F467" s="592">
        <v>0</v>
      </c>
      <c r="G467" s="592">
        <f t="shared" si="253"/>
        <v>2500</v>
      </c>
      <c r="H467" s="609">
        <v>803.97</v>
      </c>
      <c r="I467" s="592">
        <f t="shared" si="254"/>
        <v>1696.03</v>
      </c>
      <c r="J467" s="599">
        <f t="shared" si="255"/>
        <v>0.32158799999999998</v>
      </c>
      <c r="K467" s="577">
        <v>2500</v>
      </c>
      <c r="M467" s="592">
        <f t="shared" si="252"/>
        <v>2500</v>
      </c>
    </row>
    <row r="468" spans="1:13" x14ac:dyDescent="0.25">
      <c r="A468" s="577" t="s">
        <v>2728</v>
      </c>
      <c r="B468" s="600" t="s">
        <v>4051</v>
      </c>
      <c r="C468" s="433">
        <f>VLOOKUP(A468,'R&amp;E EXPORT'!A:F,6,FALSE)</f>
        <v>550</v>
      </c>
      <c r="D468" s="433">
        <f>VLOOKUP(A468,'R&amp;E EXPORT'!A:F,4,FALSE)</f>
        <v>550</v>
      </c>
      <c r="E468" s="434">
        <v>1100</v>
      </c>
      <c r="F468" s="592">
        <v>0</v>
      </c>
      <c r="G468" s="592">
        <f t="shared" si="253"/>
        <v>1100</v>
      </c>
      <c r="H468" s="609">
        <v>550</v>
      </c>
      <c r="I468" s="592">
        <f t="shared" si="254"/>
        <v>550</v>
      </c>
      <c r="J468" s="599">
        <f t="shared" si="255"/>
        <v>0.5</v>
      </c>
      <c r="K468" s="577">
        <v>550</v>
      </c>
      <c r="M468" s="592">
        <f t="shared" si="252"/>
        <v>550</v>
      </c>
    </row>
    <row r="469" spans="1:13" ht="13.8" thickBot="1" x14ac:dyDescent="0.3">
      <c r="A469" s="580" t="s">
        <v>2727</v>
      </c>
      <c r="B469" s="601" t="s">
        <v>4671</v>
      </c>
      <c r="C469" s="293">
        <f>VLOOKUP(A469,'R&amp;E EXPORT'!A:F,6,FALSE)</f>
        <v>805.45</v>
      </c>
      <c r="D469" s="293">
        <f>VLOOKUP(A469,'R&amp;E EXPORT'!A:F,4,FALSE)</f>
        <v>0</v>
      </c>
      <c r="E469" s="435">
        <v>2500</v>
      </c>
      <c r="F469" s="602">
        <v>0</v>
      </c>
      <c r="G469" s="602">
        <f t="shared" si="253"/>
        <v>2500</v>
      </c>
      <c r="H469" s="611">
        <v>0</v>
      </c>
      <c r="I469" s="602">
        <f t="shared" si="254"/>
        <v>2500</v>
      </c>
      <c r="J469" s="603">
        <f t="shared" si="255"/>
        <v>0</v>
      </c>
      <c r="K469" s="580">
        <v>2500</v>
      </c>
      <c r="L469" s="580"/>
      <c r="M469" s="602">
        <f t="shared" si="252"/>
        <v>2500</v>
      </c>
    </row>
    <row r="470" spans="1:13" x14ac:dyDescent="0.25">
      <c r="A470" s="577" t="s">
        <v>10</v>
      </c>
      <c r="B470" s="592" t="s">
        <v>229</v>
      </c>
      <c r="C470" s="287">
        <f t="shared" ref="C470:M470" si="256">SUM(C457:C469)</f>
        <v>56602.81</v>
      </c>
      <c r="D470" s="287">
        <f t="shared" si="256"/>
        <v>35281.26</v>
      </c>
      <c r="E470" s="434">
        <f t="shared" si="256"/>
        <v>53900</v>
      </c>
      <c r="F470" s="434">
        <f t="shared" si="256"/>
        <v>24500</v>
      </c>
      <c r="G470" s="434">
        <f t="shared" si="256"/>
        <v>78400</v>
      </c>
      <c r="H470" s="434">
        <f t="shared" si="256"/>
        <v>68121.210000000006</v>
      </c>
      <c r="I470" s="434">
        <f t="shared" si="256"/>
        <v>10278.789999999999</v>
      </c>
      <c r="J470" s="610">
        <f t="shared" ref="J470:J474" si="257">SUM(H470/G470)</f>
        <v>0.86889298469387766</v>
      </c>
      <c r="K470" s="434">
        <f t="shared" si="256"/>
        <v>85850</v>
      </c>
      <c r="L470" s="434">
        <f t="shared" si="256"/>
        <v>0</v>
      </c>
      <c r="M470" s="434">
        <f t="shared" si="256"/>
        <v>85850</v>
      </c>
    </row>
    <row r="471" spans="1:13" x14ac:dyDescent="0.25">
      <c r="C471" s="295"/>
      <c r="D471" s="295"/>
      <c r="E471" s="434"/>
    </row>
    <row r="472" spans="1:13" ht="13.8" thickBot="1" x14ac:dyDescent="0.3">
      <c r="A472" s="605" t="s">
        <v>11</v>
      </c>
      <c r="B472" s="606" t="s">
        <v>353</v>
      </c>
      <c r="C472" s="439">
        <f t="shared" ref="C472:I472" si="258">SUM(C451+C455+C470)</f>
        <v>129445.65999999999</v>
      </c>
      <c r="D472" s="439">
        <f t="shared" si="258"/>
        <v>88853.47</v>
      </c>
      <c r="E472" s="438">
        <f t="shared" si="258"/>
        <v>149887.5</v>
      </c>
      <c r="F472" s="438">
        <f t="shared" si="258"/>
        <v>24500</v>
      </c>
      <c r="G472" s="438">
        <f t="shared" si="258"/>
        <v>174387.5</v>
      </c>
      <c r="H472" s="438">
        <f t="shared" si="258"/>
        <v>130101.06</v>
      </c>
      <c r="I472" s="438">
        <f t="shared" si="258"/>
        <v>44286.44</v>
      </c>
      <c r="J472" s="620">
        <f t="shared" si="257"/>
        <v>0.74604578883234174</v>
      </c>
      <c r="K472" s="438">
        <f t="shared" ref="K472:M472" si="259">SUM(K451+K455+K470)</f>
        <v>203759</v>
      </c>
      <c r="L472" s="438">
        <f t="shared" si="259"/>
        <v>0</v>
      </c>
      <c r="M472" s="438">
        <f t="shared" si="259"/>
        <v>203759</v>
      </c>
    </row>
    <row r="473" spans="1:13" x14ac:dyDescent="0.25">
      <c r="C473" s="295"/>
      <c r="D473" s="295"/>
      <c r="E473" s="434"/>
      <c r="K473" s="434"/>
      <c r="L473" s="434"/>
      <c r="M473" s="434"/>
    </row>
    <row r="474" spans="1:13" ht="13.8" thickBot="1" x14ac:dyDescent="0.3">
      <c r="A474" s="616" t="s">
        <v>245</v>
      </c>
      <c r="B474" s="617"/>
      <c r="C474" s="437">
        <f>+C472+C442+C435+C370+C365+C350+C346+C342</f>
        <v>8368371.3700000001</v>
      </c>
      <c r="D474" s="437">
        <f>+D472+D442+D435+D370+D365+D350+D346+D342</f>
        <v>6057230.9399999995</v>
      </c>
      <c r="E474" s="438">
        <f>E472+E442+E435+E370+E365+E350+E346+E342</f>
        <v>8956645.6999999993</v>
      </c>
      <c r="F474" s="438">
        <f t="shared" ref="F474:I474" si="260">F472+F442+F435+F370+F365+F350+F346+F342</f>
        <v>82200</v>
      </c>
      <c r="G474" s="438">
        <f t="shared" si="260"/>
        <v>9038845.6999999993</v>
      </c>
      <c r="H474" s="438">
        <f t="shared" si="260"/>
        <v>6213668.5999999996</v>
      </c>
      <c r="I474" s="438">
        <f t="shared" si="260"/>
        <v>2825177.1</v>
      </c>
      <c r="J474" s="620">
        <f t="shared" si="257"/>
        <v>0.6874404991778984</v>
      </c>
      <c r="K474" s="438">
        <f>K472+K442+K435+K370+K365+K350+K346+K342</f>
        <v>9617349.0399999991</v>
      </c>
      <c r="L474" s="438">
        <f t="shared" ref="L474:M474" si="261">L472+L442+L435+L370+L365+L350+L346+L342</f>
        <v>0</v>
      </c>
      <c r="M474" s="438">
        <f t="shared" si="261"/>
        <v>9617349.0399999991</v>
      </c>
    </row>
    <row r="475" spans="1:13" ht="13.8" thickTop="1" x14ac:dyDescent="0.25">
      <c r="C475" s="295"/>
      <c r="D475" s="295"/>
      <c r="E475" s="434"/>
    </row>
    <row r="476" spans="1:13" x14ac:dyDescent="0.25">
      <c r="A476" s="598" t="s">
        <v>24</v>
      </c>
      <c r="C476" s="295"/>
      <c r="D476" s="295"/>
      <c r="E476" s="434"/>
    </row>
    <row r="477" spans="1:13" x14ac:dyDescent="0.25">
      <c r="A477" s="598" t="s">
        <v>23</v>
      </c>
      <c r="C477" s="295"/>
      <c r="D477" s="295"/>
      <c r="E477" s="434"/>
    </row>
    <row r="478" spans="1:13" x14ac:dyDescent="0.25">
      <c r="A478" s="577" t="s">
        <v>297</v>
      </c>
      <c r="B478" s="592" t="s">
        <v>4033</v>
      </c>
      <c r="C478" s="295"/>
      <c r="D478" s="295"/>
      <c r="E478" s="434">
        <f>250+100450</f>
        <v>100700</v>
      </c>
      <c r="K478" s="577">
        <v>108000</v>
      </c>
      <c r="M478" s="592">
        <f t="shared" ref="M478:M486" si="262">SUM(K478:L478)</f>
        <v>108000</v>
      </c>
    </row>
    <row r="479" spans="1:13" x14ac:dyDescent="0.25">
      <c r="B479" s="592" t="s">
        <v>307</v>
      </c>
      <c r="C479" s="295"/>
      <c r="D479" s="295"/>
      <c r="E479" s="434">
        <v>79600</v>
      </c>
      <c r="K479" s="577">
        <v>83500</v>
      </c>
      <c r="M479" s="592">
        <f t="shared" si="262"/>
        <v>83500</v>
      </c>
    </row>
    <row r="480" spans="1:13" x14ac:dyDescent="0.25">
      <c r="B480" s="592" t="s">
        <v>308</v>
      </c>
      <c r="C480" s="295"/>
      <c r="D480" s="295"/>
      <c r="E480" s="434">
        <v>6500</v>
      </c>
      <c r="K480" s="577">
        <v>15000</v>
      </c>
      <c r="M480" s="592">
        <f t="shared" si="262"/>
        <v>15000</v>
      </c>
    </row>
    <row r="481" spans="1:14" x14ac:dyDescent="0.25">
      <c r="B481" s="592" t="s">
        <v>309</v>
      </c>
      <c r="C481" s="295"/>
      <c r="D481" s="295"/>
      <c r="E481" s="434">
        <v>5500</v>
      </c>
      <c r="K481" s="577">
        <v>5800</v>
      </c>
      <c r="M481" s="592">
        <f t="shared" si="262"/>
        <v>5800</v>
      </c>
    </row>
    <row r="482" spans="1:14" x14ac:dyDescent="0.25">
      <c r="B482" s="592" t="s">
        <v>4035</v>
      </c>
      <c r="C482" s="295"/>
      <c r="D482" s="295" t="s">
        <v>385</v>
      </c>
      <c r="E482" s="434">
        <v>42165.85</v>
      </c>
      <c r="K482" s="577">
        <v>35000</v>
      </c>
      <c r="M482" s="592">
        <f t="shared" si="262"/>
        <v>35000</v>
      </c>
    </row>
    <row r="483" spans="1:14" x14ac:dyDescent="0.25">
      <c r="B483" s="592" t="s">
        <v>4034</v>
      </c>
      <c r="C483" s="295"/>
      <c r="D483" s="295"/>
      <c r="E483" s="434">
        <v>10666.07</v>
      </c>
      <c r="K483" s="577">
        <v>0</v>
      </c>
      <c r="M483" s="592">
        <f t="shared" si="262"/>
        <v>0</v>
      </c>
    </row>
    <row r="484" spans="1:14" x14ac:dyDescent="0.25">
      <c r="B484" s="592" t="s">
        <v>72</v>
      </c>
      <c r="C484" s="295"/>
      <c r="D484" s="295"/>
      <c r="E484" s="434">
        <v>2300</v>
      </c>
      <c r="K484" s="577">
        <v>0</v>
      </c>
      <c r="M484" s="592">
        <f t="shared" si="262"/>
        <v>0</v>
      </c>
    </row>
    <row r="485" spans="1:14" x14ac:dyDescent="0.25">
      <c r="B485" s="592" t="s">
        <v>54</v>
      </c>
      <c r="C485" s="295"/>
      <c r="D485" s="295"/>
      <c r="E485" s="434">
        <v>325</v>
      </c>
      <c r="K485" s="577">
        <v>325</v>
      </c>
      <c r="M485" s="592">
        <f t="shared" si="262"/>
        <v>325</v>
      </c>
    </row>
    <row r="486" spans="1:14" ht="13.8" thickBot="1" x14ac:dyDescent="0.3">
      <c r="A486" s="580"/>
      <c r="B486" s="602" t="s">
        <v>81</v>
      </c>
      <c r="C486" s="294"/>
      <c r="D486" s="294"/>
      <c r="E486" s="435">
        <v>5000</v>
      </c>
      <c r="F486" s="602"/>
      <c r="G486" s="602"/>
      <c r="H486" s="602"/>
      <c r="I486" s="602"/>
      <c r="J486" s="603"/>
      <c r="K486" s="580">
        <v>7000</v>
      </c>
      <c r="L486" s="580"/>
      <c r="M486" s="602">
        <f t="shared" si="262"/>
        <v>7000</v>
      </c>
    </row>
    <row r="487" spans="1:14" x14ac:dyDescent="0.25">
      <c r="A487" s="577" t="s">
        <v>2725</v>
      </c>
      <c r="B487" s="592" t="s">
        <v>4850</v>
      </c>
      <c r="C487" s="433">
        <f>VLOOKUP(A487,'R&amp;E EXPORT'!A:F,6,FALSE)</f>
        <v>236265.86</v>
      </c>
      <c r="D487" s="433">
        <f>VLOOKUP(A487,'R&amp;E EXPORT'!A:F,4,FALSE)</f>
        <v>169136.41</v>
      </c>
      <c r="E487" s="434">
        <f>SUM(E478:E486)</f>
        <v>252756.92</v>
      </c>
      <c r="F487" s="592">
        <v>0</v>
      </c>
      <c r="G487" s="592">
        <v>252756.92</v>
      </c>
      <c r="H487" s="592">
        <v>182648.93</v>
      </c>
      <c r="I487" s="592">
        <f t="shared" ref="I487" si="263">SUM(G487-H487)</f>
        <v>70107.99000000002</v>
      </c>
      <c r="J487" s="599">
        <f t="shared" ref="J487" si="264">SUM(H487/G487)</f>
        <v>0.72262682264050371</v>
      </c>
      <c r="K487" s="434">
        <f>SUM(K478:K486)</f>
        <v>254625</v>
      </c>
      <c r="L487" s="434">
        <f t="shared" ref="L487:M487" si="265">SUM(L478:L486)</f>
        <v>0</v>
      </c>
      <c r="M487" s="434">
        <f t="shared" si="265"/>
        <v>254625</v>
      </c>
      <c r="N487" s="577">
        <v>254625</v>
      </c>
    </row>
    <row r="488" spans="1:14" x14ac:dyDescent="0.25">
      <c r="C488" s="295"/>
      <c r="D488" s="295"/>
      <c r="E488" s="434"/>
    </row>
    <row r="489" spans="1:14" x14ac:dyDescent="0.25">
      <c r="C489" s="295"/>
      <c r="D489" s="295"/>
      <c r="E489" s="434"/>
    </row>
    <row r="490" spans="1:14" x14ac:dyDescent="0.25">
      <c r="A490" s="577" t="s">
        <v>2718</v>
      </c>
      <c r="B490" s="600" t="s">
        <v>4101</v>
      </c>
      <c r="C490" s="433">
        <f>VLOOKUP(A490,'R&amp;E EXPORT'!A:F,6,FALSE)</f>
        <v>2975.03</v>
      </c>
      <c r="D490" s="433">
        <f>VLOOKUP(A490,'R&amp;E EXPORT'!A:F,4,FALSE)</f>
        <v>1087.08</v>
      </c>
      <c r="E490" s="434">
        <v>1500</v>
      </c>
      <c r="F490" s="592">
        <v>-94</v>
      </c>
      <c r="G490" s="592">
        <f>SUM(E490:F490)</f>
        <v>1406</v>
      </c>
      <c r="H490" s="592">
        <v>537.26</v>
      </c>
      <c r="I490" s="592">
        <f t="shared" ref="I490:I501" si="266">SUM(G490-H490)</f>
        <v>868.74</v>
      </c>
      <c r="J490" s="599">
        <f t="shared" ref="J490:J504" si="267">SUM(H490/G490)</f>
        <v>0.38211948790896161</v>
      </c>
      <c r="K490" s="577">
        <v>1500</v>
      </c>
      <c r="M490" s="592">
        <f t="shared" ref="M490:M501" si="268">SUM(K490:L490)</f>
        <v>1500</v>
      </c>
    </row>
    <row r="491" spans="1:14" x14ac:dyDescent="0.25">
      <c r="A491" s="577" t="s">
        <v>2717</v>
      </c>
      <c r="B491" s="600" t="s">
        <v>4851</v>
      </c>
      <c r="C491" s="433">
        <f>VLOOKUP(A491,'R&amp;E EXPORT'!A:F,6,FALSE)</f>
        <v>1390</v>
      </c>
      <c r="D491" s="433">
        <f>VLOOKUP(A491,'R&amp;E EXPORT'!A:F,4,FALSE)</f>
        <v>1487</v>
      </c>
      <c r="E491" s="434">
        <v>1500</v>
      </c>
      <c r="F491" s="592">
        <v>94</v>
      </c>
      <c r="G491" s="592">
        <f t="shared" ref="G491:G501" si="269">SUM(E491:F491)</f>
        <v>1594</v>
      </c>
      <c r="H491" s="592">
        <v>1594</v>
      </c>
      <c r="I491" s="592">
        <f t="shared" si="266"/>
        <v>0</v>
      </c>
      <c r="J491" s="599">
        <f t="shared" si="267"/>
        <v>1</v>
      </c>
      <c r="K491" s="577">
        <v>1750</v>
      </c>
      <c r="M491" s="592">
        <f t="shared" si="268"/>
        <v>1750</v>
      </c>
    </row>
    <row r="492" spans="1:14" x14ac:dyDescent="0.25">
      <c r="A492" s="577" t="s">
        <v>2716</v>
      </c>
      <c r="B492" s="600" t="s">
        <v>4852</v>
      </c>
      <c r="C492" s="433">
        <f>VLOOKUP(A492,'R&amp;E EXPORT'!A:F,6,FALSE)</f>
        <v>173.34</v>
      </c>
      <c r="D492" s="433">
        <f>VLOOKUP(A492,'R&amp;E EXPORT'!A:F,4,FALSE)</f>
        <v>0</v>
      </c>
      <c r="E492" s="434">
        <v>250</v>
      </c>
      <c r="F492" s="592">
        <v>0</v>
      </c>
      <c r="G492" s="592">
        <f t="shared" si="269"/>
        <v>250</v>
      </c>
      <c r="H492" s="592">
        <v>0</v>
      </c>
      <c r="I492" s="592">
        <f t="shared" si="266"/>
        <v>250</v>
      </c>
      <c r="J492" s="599">
        <f t="shared" si="267"/>
        <v>0</v>
      </c>
      <c r="K492" s="577">
        <v>0</v>
      </c>
      <c r="M492" s="592">
        <f t="shared" si="268"/>
        <v>0</v>
      </c>
    </row>
    <row r="493" spans="1:14" x14ac:dyDescent="0.25">
      <c r="A493" s="577" t="s">
        <v>2713</v>
      </c>
      <c r="B493" s="600" t="s">
        <v>4853</v>
      </c>
      <c r="C493" s="433">
        <f>VLOOKUP(A493,'R&amp;E EXPORT'!A:F,6,FALSE)</f>
        <v>1463.95</v>
      </c>
      <c r="D493" s="433">
        <f>VLOOKUP(A493,'R&amp;E EXPORT'!A:F,4,FALSE)</f>
        <v>247.5</v>
      </c>
      <c r="E493" s="434">
        <v>0</v>
      </c>
      <c r="F493" s="592">
        <v>0</v>
      </c>
      <c r="G493" s="592">
        <f t="shared" si="269"/>
        <v>0</v>
      </c>
      <c r="H493" s="592">
        <v>312.76</v>
      </c>
      <c r="I493" s="592">
        <f t="shared" si="266"/>
        <v>-312.76</v>
      </c>
      <c r="J493" s="610" t="e">
        <f t="shared" si="267"/>
        <v>#DIV/0!</v>
      </c>
      <c r="K493" s="577">
        <v>500</v>
      </c>
      <c r="M493" s="592">
        <f t="shared" si="268"/>
        <v>500</v>
      </c>
    </row>
    <row r="494" spans="1:14" x14ac:dyDescent="0.25">
      <c r="A494" s="577" t="s">
        <v>3530</v>
      </c>
      <c r="B494" s="600" t="s">
        <v>4854</v>
      </c>
      <c r="C494" s="433">
        <f>VLOOKUP(A494,'R&amp;E EXPORT'!A:F,6,FALSE)</f>
        <v>852.76</v>
      </c>
      <c r="D494" s="433">
        <v>919.43</v>
      </c>
      <c r="E494" s="434">
        <v>1225.9100000000001</v>
      </c>
      <c r="F494" s="592">
        <v>0</v>
      </c>
      <c r="G494" s="592">
        <f t="shared" si="269"/>
        <v>1225.9100000000001</v>
      </c>
      <c r="H494" s="592">
        <v>1012.31</v>
      </c>
      <c r="I494" s="592">
        <f t="shared" si="266"/>
        <v>213.60000000000014</v>
      </c>
      <c r="J494" s="599">
        <f t="shared" si="267"/>
        <v>0.82576208693949793</v>
      </c>
      <c r="K494" s="577">
        <v>1100</v>
      </c>
      <c r="M494" s="592">
        <f t="shared" si="268"/>
        <v>1100</v>
      </c>
    </row>
    <row r="495" spans="1:14" x14ac:dyDescent="0.25">
      <c r="A495" s="577" t="s">
        <v>2709</v>
      </c>
      <c r="B495" s="600" t="s">
        <v>4855</v>
      </c>
      <c r="C495" s="433">
        <f>VLOOKUP(A495,'R&amp;E EXPORT'!A:F,6,FALSE)</f>
        <v>1330.22</v>
      </c>
      <c r="D495" s="433">
        <f>VLOOKUP(A495,'R&amp;E EXPORT'!A:F,4,FALSE)</f>
        <v>1557.98</v>
      </c>
      <c r="E495" s="434">
        <v>2077.31</v>
      </c>
      <c r="F495" s="592">
        <v>0</v>
      </c>
      <c r="G495" s="592">
        <f t="shared" si="269"/>
        <v>2077.31</v>
      </c>
      <c r="H495" s="592">
        <v>1418.73</v>
      </c>
      <c r="I495" s="592">
        <f t="shared" si="266"/>
        <v>658.57999999999993</v>
      </c>
      <c r="J495" s="599">
        <f t="shared" si="267"/>
        <v>0.68296498837438802</v>
      </c>
      <c r="K495" s="577">
        <v>2000</v>
      </c>
      <c r="M495" s="592">
        <f t="shared" si="268"/>
        <v>2000</v>
      </c>
    </row>
    <row r="496" spans="1:14" x14ac:dyDescent="0.25">
      <c r="A496" s="577" t="s">
        <v>2708</v>
      </c>
      <c r="B496" s="600" t="s">
        <v>4663</v>
      </c>
      <c r="C496" s="433">
        <f>VLOOKUP(A496,'R&amp;E EXPORT'!A:F,6,FALSE)</f>
        <v>2951.27</v>
      </c>
      <c r="D496" s="433">
        <f>VLOOKUP(A496,'R&amp;E EXPORT'!A:F,4,FALSE)</f>
        <v>1836.39</v>
      </c>
      <c r="E496" s="434">
        <v>2500</v>
      </c>
      <c r="F496" s="592">
        <v>0</v>
      </c>
      <c r="G496" s="592">
        <f t="shared" si="269"/>
        <v>2500</v>
      </c>
      <c r="H496" s="592">
        <v>1438.62</v>
      </c>
      <c r="I496" s="592">
        <f t="shared" si="266"/>
        <v>1061.3800000000001</v>
      </c>
      <c r="J496" s="599">
        <f t="shared" si="267"/>
        <v>0.57544799999999996</v>
      </c>
      <c r="K496" s="577">
        <v>2000</v>
      </c>
      <c r="M496" s="592">
        <f t="shared" si="268"/>
        <v>2000</v>
      </c>
    </row>
    <row r="497" spans="1:13" x14ac:dyDescent="0.25">
      <c r="A497" s="577" t="s">
        <v>2704</v>
      </c>
      <c r="B497" s="600" t="s">
        <v>4856</v>
      </c>
      <c r="C497" s="433">
        <f>VLOOKUP(A497,'R&amp;E EXPORT'!A:F,6,FALSE)</f>
        <v>0</v>
      </c>
      <c r="D497" s="433">
        <f>VLOOKUP(A497,'R&amp;E EXPORT'!A:F,4,FALSE)</f>
        <v>0</v>
      </c>
      <c r="E497" s="434">
        <v>0</v>
      </c>
      <c r="F497" s="592">
        <v>0</v>
      </c>
      <c r="G497" s="592">
        <f t="shared" si="269"/>
        <v>0</v>
      </c>
      <c r="H497" s="592">
        <v>0</v>
      </c>
      <c r="I497" s="592">
        <f t="shared" si="266"/>
        <v>0</v>
      </c>
      <c r="J497" s="610" t="e">
        <f t="shared" si="267"/>
        <v>#DIV/0!</v>
      </c>
      <c r="K497" s="577">
        <v>0</v>
      </c>
      <c r="M497" s="592">
        <f t="shared" si="268"/>
        <v>0</v>
      </c>
    </row>
    <row r="498" spans="1:13" x14ac:dyDescent="0.25">
      <c r="A498" s="577" t="s">
        <v>2703</v>
      </c>
      <c r="B498" s="600" t="s">
        <v>4051</v>
      </c>
      <c r="C498" s="433">
        <f>VLOOKUP(A498,'R&amp;E EXPORT'!A:F,6,FALSE)</f>
        <v>550</v>
      </c>
      <c r="D498" s="433">
        <f>VLOOKUP(A498,'R&amp;E EXPORT'!A:F,4,FALSE)</f>
        <v>550</v>
      </c>
      <c r="E498" s="434">
        <v>550</v>
      </c>
      <c r="F498" s="592">
        <v>0</v>
      </c>
      <c r="G498" s="592">
        <f t="shared" si="269"/>
        <v>550</v>
      </c>
      <c r="H498" s="592">
        <v>550</v>
      </c>
      <c r="I498" s="592">
        <f t="shared" si="266"/>
        <v>0</v>
      </c>
      <c r="J498" s="599">
        <f t="shared" si="267"/>
        <v>1</v>
      </c>
      <c r="K498" s="577">
        <v>550</v>
      </c>
      <c r="M498" s="592">
        <f t="shared" si="268"/>
        <v>550</v>
      </c>
    </row>
    <row r="499" spans="1:13" x14ac:dyDescent="0.25">
      <c r="A499" s="577" t="s">
        <v>2701</v>
      </c>
      <c r="B499" s="600" t="s">
        <v>4336</v>
      </c>
      <c r="C499" s="433">
        <f>VLOOKUP(A499,'R&amp;E EXPORT'!A:F,6,FALSE)</f>
        <v>539.39</v>
      </c>
      <c r="D499" s="433">
        <f>VLOOKUP(A499,'R&amp;E EXPORT'!A:F,4,FALSE)</f>
        <v>575.51</v>
      </c>
      <c r="E499" s="434">
        <v>1800</v>
      </c>
      <c r="F499" s="592">
        <v>0</v>
      </c>
      <c r="G499" s="592">
        <f t="shared" si="269"/>
        <v>1800</v>
      </c>
      <c r="H499" s="592">
        <v>0</v>
      </c>
      <c r="I499" s="592">
        <f t="shared" si="266"/>
        <v>1800</v>
      </c>
      <c r="J499" s="599">
        <f t="shared" si="267"/>
        <v>0</v>
      </c>
      <c r="K499" s="577">
        <v>1800</v>
      </c>
      <c r="M499" s="592">
        <f t="shared" si="268"/>
        <v>1800</v>
      </c>
    </row>
    <row r="500" spans="1:13" x14ac:dyDescent="0.25">
      <c r="A500" s="577" t="s">
        <v>2700</v>
      </c>
      <c r="B500" s="600" t="s">
        <v>4857</v>
      </c>
      <c r="C500" s="433">
        <f>VLOOKUP(A500,'R&amp;E EXPORT'!A:F,6,FALSE)</f>
        <v>0</v>
      </c>
      <c r="D500" s="433">
        <f>VLOOKUP(A500,'R&amp;E EXPORT'!A:F,4,FALSE)</f>
        <v>0</v>
      </c>
      <c r="E500" s="434">
        <v>0</v>
      </c>
      <c r="F500" s="592">
        <v>0</v>
      </c>
      <c r="G500" s="592">
        <f t="shared" si="269"/>
        <v>0</v>
      </c>
      <c r="H500" s="592">
        <v>0</v>
      </c>
      <c r="I500" s="592">
        <f t="shared" si="266"/>
        <v>0</v>
      </c>
      <c r="J500" s="610" t="e">
        <f t="shared" si="267"/>
        <v>#DIV/0!</v>
      </c>
      <c r="K500" s="577">
        <v>0</v>
      </c>
      <c r="M500" s="592">
        <f t="shared" si="268"/>
        <v>0</v>
      </c>
    </row>
    <row r="501" spans="1:13" ht="13.8" thickBot="1" x14ac:dyDescent="0.3">
      <c r="A501" s="580" t="s">
        <v>2698</v>
      </c>
      <c r="B501" s="601" t="s">
        <v>4671</v>
      </c>
      <c r="C501" s="293">
        <f>VLOOKUP(A501,'R&amp;E EXPORT'!A:F,6,FALSE)</f>
        <v>935</v>
      </c>
      <c r="D501" s="293">
        <f>VLOOKUP(A501,'R&amp;E EXPORT'!A:F,4,FALSE)</f>
        <v>2495</v>
      </c>
      <c r="E501" s="435">
        <v>4000</v>
      </c>
      <c r="F501" s="602">
        <v>0</v>
      </c>
      <c r="G501" s="602">
        <f t="shared" si="269"/>
        <v>4000</v>
      </c>
      <c r="H501" s="602">
        <v>2325</v>
      </c>
      <c r="I501" s="602">
        <f t="shared" si="266"/>
        <v>1675</v>
      </c>
      <c r="J501" s="603">
        <f t="shared" si="267"/>
        <v>0.58125000000000004</v>
      </c>
      <c r="K501" s="580">
        <v>4000</v>
      </c>
      <c r="L501" s="580"/>
      <c r="M501" s="602">
        <f t="shared" si="268"/>
        <v>4000</v>
      </c>
    </row>
    <row r="502" spans="1:13" x14ac:dyDescent="0.25">
      <c r="A502" s="577" t="s">
        <v>12</v>
      </c>
      <c r="B502" s="592" t="s">
        <v>229</v>
      </c>
      <c r="C502" s="295">
        <f t="shared" ref="C502:I502" si="270">SUM(C490:C501)</f>
        <v>13160.960000000001</v>
      </c>
      <c r="D502" s="295">
        <f t="shared" si="270"/>
        <v>10755.89</v>
      </c>
      <c r="E502" s="434">
        <f t="shared" si="270"/>
        <v>15403.22</v>
      </c>
      <c r="F502" s="434">
        <f t="shared" si="270"/>
        <v>0</v>
      </c>
      <c r="G502" s="434">
        <f t="shared" si="270"/>
        <v>15403.22</v>
      </c>
      <c r="H502" s="434">
        <f t="shared" si="270"/>
        <v>9188.68</v>
      </c>
      <c r="I502" s="434">
        <f t="shared" si="270"/>
        <v>6214.54</v>
      </c>
      <c r="J502" s="599">
        <f t="shared" si="267"/>
        <v>0.59654280079100352</v>
      </c>
      <c r="K502" s="434">
        <f t="shared" ref="K502:M502" si="271">SUM(K490:K501)</f>
        <v>15200</v>
      </c>
      <c r="L502" s="434">
        <f t="shared" si="271"/>
        <v>0</v>
      </c>
      <c r="M502" s="434">
        <f t="shared" si="271"/>
        <v>15200</v>
      </c>
    </row>
    <row r="503" spans="1:13" x14ac:dyDescent="0.25">
      <c r="C503" s="295"/>
      <c r="D503" s="295"/>
      <c r="E503" s="434"/>
      <c r="K503" s="434"/>
      <c r="L503" s="434"/>
      <c r="M503" s="434"/>
    </row>
    <row r="504" spans="1:13" ht="13.8" thickBot="1" x14ac:dyDescent="0.3">
      <c r="A504" s="605" t="s">
        <v>4002</v>
      </c>
      <c r="B504" s="606" t="s">
        <v>4003</v>
      </c>
      <c r="C504" s="439">
        <f>SUM(C487+C502)</f>
        <v>249426.81999999998</v>
      </c>
      <c r="D504" s="439">
        <f>SUM(D487+D502)</f>
        <v>179892.3</v>
      </c>
      <c r="E504" s="438">
        <f>+E502+E487</f>
        <v>268160.14</v>
      </c>
      <c r="F504" s="438">
        <f t="shared" ref="F504:I504" si="272">+F502+F487</f>
        <v>0</v>
      </c>
      <c r="G504" s="438">
        <f t="shared" si="272"/>
        <v>268160.14</v>
      </c>
      <c r="H504" s="438">
        <f t="shared" si="272"/>
        <v>191837.61</v>
      </c>
      <c r="I504" s="438">
        <f t="shared" si="272"/>
        <v>76322.530000000013</v>
      </c>
      <c r="J504" s="607">
        <f t="shared" si="267"/>
        <v>0.71538450867455539</v>
      </c>
      <c r="K504" s="438">
        <f>+K502+K487</f>
        <v>269825</v>
      </c>
      <c r="L504" s="438">
        <f t="shared" ref="L504:M504" si="273">+L502+L487</f>
        <v>0</v>
      </c>
      <c r="M504" s="438">
        <f t="shared" si="273"/>
        <v>269825</v>
      </c>
    </row>
    <row r="505" spans="1:13" x14ac:dyDescent="0.25">
      <c r="B505" s="621"/>
      <c r="C505" s="295"/>
      <c r="D505" s="295"/>
      <c r="E505" s="434"/>
    </row>
    <row r="506" spans="1:13" x14ac:dyDescent="0.25">
      <c r="A506" s="598" t="s">
        <v>210</v>
      </c>
      <c r="C506" s="295"/>
      <c r="D506" s="295"/>
      <c r="E506" s="434"/>
    </row>
    <row r="507" spans="1:13" x14ac:dyDescent="0.25">
      <c r="A507" s="577" t="s">
        <v>298</v>
      </c>
      <c r="B507" s="592" t="s">
        <v>0</v>
      </c>
      <c r="C507" s="295"/>
      <c r="D507" s="295"/>
      <c r="E507" s="434">
        <v>282500</v>
      </c>
      <c r="K507" s="577">
        <v>295000</v>
      </c>
      <c r="M507" s="592">
        <f t="shared" ref="M507:M512" si="274">SUM(K507:L507)</f>
        <v>295000</v>
      </c>
    </row>
    <row r="508" spans="1:13" x14ac:dyDescent="0.25">
      <c r="B508" s="592" t="s">
        <v>1</v>
      </c>
      <c r="C508" s="295"/>
      <c r="D508" s="295"/>
      <c r="E508" s="434">
        <v>108500</v>
      </c>
      <c r="K508" s="577">
        <v>114000</v>
      </c>
      <c r="M508" s="592">
        <f t="shared" si="274"/>
        <v>114000</v>
      </c>
    </row>
    <row r="509" spans="1:13" x14ac:dyDescent="0.25">
      <c r="B509" s="592" t="s">
        <v>72</v>
      </c>
      <c r="C509" s="295"/>
      <c r="D509" s="295"/>
      <c r="E509" s="434">
        <v>0</v>
      </c>
      <c r="K509" s="577">
        <v>0</v>
      </c>
      <c r="M509" s="592">
        <f t="shared" si="274"/>
        <v>0</v>
      </c>
    </row>
    <row r="510" spans="1:13" x14ac:dyDescent="0.25">
      <c r="B510" s="592" t="s">
        <v>81</v>
      </c>
      <c r="C510" s="295"/>
      <c r="D510" s="295"/>
      <c r="E510" s="434">
        <v>5000</v>
      </c>
      <c r="K510" s="577">
        <v>30000</v>
      </c>
      <c r="M510" s="592">
        <f t="shared" si="274"/>
        <v>30000</v>
      </c>
    </row>
    <row r="511" spans="1:13" x14ac:dyDescent="0.25">
      <c r="B511" s="592" t="s">
        <v>74</v>
      </c>
      <c r="C511" s="295"/>
      <c r="D511" s="295"/>
      <c r="E511" s="434">
        <v>25000</v>
      </c>
      <c r="K511" s="577">
        <v>20000</v>
      </c>
      <c r="M511" s="592">
        <f t="shared" si="274"/>
        <v>20000</v>
      </c>
    </row>
    <row r="512" spans="1:13" ht="13.8" thickBot="1" x14ac:dyDescent="0.3">
      <c r="A512" s="580"/>
      <c r="B512" s="602" t="s">
        <v>82</v>
      </c>
      <c r="C512" s="294"/>
      <c r="D512" s="294"/>
      <c r="E512" s="435">
        <v>15000</v>
      </c>
      <c r="F512" s="602"/>
      <c r="G512" s="602"/>
      <c r="H512" s="602"/>
      <c r="I512" s="602"/>
      <c r="J512" s="603"/>
      <c r="K512" s="580">
        <v>30000</v>
      </c>
      <c r="L512" s="580"/>
      <c r="M512" s="602">
        <f t="shared" si="274"/>
        <v>30000</v>
      </c>
    </row>
    <row r="513" spans="1:14" x14ac:dyDescent="0.25">
      <c r="A513" s="577" t="s">
        <v>2695</v>
      </c>
      <c r="B513" s="592" t="s">
        <v>4858</v>
      </c>
      <c r="C513" s="433">
        <f>VLOOKUP(A513,'R&amp;E EXPORT'!A:F,6,FALSE)</f>
        <v>439609.04</v>
      </c>
      <c r="D513" s="433">
        <f>VLOOKUP(A513,'R&amp;E EXPORT'!A:F,4,FALSE)</f>
        <v>337949.1</v>
      </c>
      <c r="E513" s="434">
        <f>SUM(E507:E512)</f>
        <v>436000</v>
      </c>
      <c r="F513" s="434">
        <f>SUM(F507:F512)</f>
        <v>0</v>
      </c>
      <c r="G513" s="592">
        <f>SUM(E513:F513)</f>
        <v>436000</v>
      </c>
      <c r="H513" s="592">
        <v>384954.08</v>
      </c>
      <c r="I513" s="592">
        <f t="shared" ref="I513" si="275">SUM(G513-H513)</f>
        <v>51045.919999999984</v>
      </c>
      <c r="J513" s="599">
        <f t="shared" ref="J513" si="276">SUM(H513/G513)</f>
        <v>0.88292220183486247</v>
      </c>
      <c r="K513" s="434">
        <f>SUM(K507:K512)</f>
        <v>489000</v>
      </c>
      <c r="L513" s="434">
        <f t="shared" ref="L513:M513" si="277">SUM(L507:L512)</f>
        <v>0</v>
      </c>
      <c r="M513" s="434">
        <f t="shared" si="277"/>
        <v>489000</v>
      </c>
      <c r="N513" s="577">
        <v>489000</v>
      </c>
    </row>
    <row r="514" spans="1:14" x14ac:dyDescent="0.25">
      <c r="C514" s="295"/>
      <c r="D514" s="295"/>
      <c r="E514" s="434"/>
    </row>
    <row r="515" spans="1:14" x14ac:dyDescent="0.25">
      <c r="A515" s="598" t="s">
        <v>5081</v>
      </c>
      <c r="C515" s="295"/>
      <c r="D515" s="295"/>
      <c r="E515" s="434"/>
    </row>
    <row r="516" spans="1:14" x14ac:dyDescent="0.25">
      <c r="A516" s="577" t="s">
        <v>5080</v>
      </c>
      <c r="C516" s="295"/>
      <c r="D516" s="295"/>
      <c r="E516" s="434"/>
    </row>
    <row r="517" spans="1:14" ht="13.8" thickBot="1" x14ac:dyDescent="0.3">
      <c r="A517" s="580" t="s">
        <v>5082</v>
      </c>
      <c r="B517" s="602" t="s">
        <v>5083</v>
      </c>
      <c r="C517" s="294"/>
      <c r="D517" s="294"/>
      <c r="E517" s="435"/>
      <c r="F517" s="602"/>
      <c r="G517" s="602"/>
      <c r="H517" s="602"/>
      <c r="I517" s="602"/>
      <c r="J517" s="603"/>
      <c r="K517" s="580">
        <v>25000</v>
      </c>
      <c r="L517" s="580"/>
      <c r="M517" s="602">
        <f t="shared" ref="M517" si="278">SUM(K517:L517)</f>
        <v>25000</v>
      </c>
    </row>
    <row r="518" spans="1:14" x14ac:dyDescent="0.25">
      <c r="C518" s="295"/>
      <c r="D518" s="295"/>
      <c r="E518" s="434"/>
      <c r="K518" s="577">
        <f>SUM(K517)</f>
        <v>25000</v>
      </c>
      <c r="L518" s="577">
        <f t="shared" ref="L518:M518" si="279">SUM(L517)</f>
        <v>0</v>
      </c>
      <c r="M518" s="577">
        <f t="shared" si="279"/>
        <v>25000</v>
      </c>
    </row>
    <row r="519" spans="1:14" x14ac:dyDescent="0.25">
      <c r="C519" s="295"/>
      <c r="D519" s="295"/>
      <c r="E519" s="434"/>
    </row>
    <row r="520" spans="1:14" x14ac:dyDescent="0.25">
      <c r="A520" s="577" t="s">
        <v>2673</v>
      </c>
      <c r="B520" s="600" t="s">
        <v>4859</v>
      </c>
      <c r="C520" s="433">
        <f>VLOOKUP(A520,'R&amp;E EXPORT'!A:F,6,FALSE)</f>
        <v>113.68</v>
      </c>
      <c r="D520" s="433">
        <f>VLOOKUP(A520,'R&amp;E EXPORT'!A:F,4,FALSE)</f>
        <v>0</v>
      </c>
      <c r="E520" s="434">
        <v>0</v>
      </c>
      <c r="F520" s="592">
        <v>0</v>
      </c>
      <c r="G520" s="592">
        <f>SUM(E520:F520)</f>
        <v>0</v>
      </c>
      <c r="H520" s="592">
        <v>0</v>
      </c>
      <c r="I520" s="592">
        <f t="shared" ref="I520:I521" si="280">SUM(G520-H520)</f>
        <v>0</v>
      </c>
      <c r="J520" s="610" t="e">
        <f t="shared" ref="J520:J521" si="281">SUM(H520/G520)</f>
        <v>#DIV/0!</v>
      </c>
      <c r="K520" s="577">
        <v>0</v>
      </c>
      <c r="M520" s="592">
        <f t="shared" ref="M520:M535" si="282">SUM(K520:L520)</f>
        <v>0</v>
      </c>
    </row>
    <row r="521" spans="1:14" x14ac:dyDescent="0.25">
      <c r="A521" s="577" t="s">
        <v>2672</v>
      </c>
      <c r="B521" s="600" t="s">
        <v>4860</v>
      </c>
      <c r="C521" s="433">
        <f>VLOOKUP(A521,'R&amp;E EXPORT'!A:F,6,FALSE)</f>
        <v>4628.38</v>
      </c>
      <c r="D521" s="433">
        <f>VLOOKUP(A521,'R&amp;E EXPORT'!A:F,4,FALSE)</f>
        <v>-649.14</v>
      </c>
      <c r="E521" s="434">
        <v>5000</v>
      </c>
      <c r="F521" s="592">
        <v>0</v>
      </c>
      <c r="G521" s="592">
        <f>SUM(E521:F521)</f>
        <v>5000</v>
      </c>
      <c r="H521" s="592">
        <v>2015.78</v>
      </c>
      <c r="I521" s="592">
        <f t="shared" si="280"/>
        <v>2984.2200000000003</v>
      </c>
      <c r="J521" s="599">
        <f t="shared" si="281"/>
        <v>0.40315600000000001</v>
      </c>
      <c r="K521" s="577">
        <v>5000</v>
      </c>
      <c r="M521" s="592">
        <f t="shared" si="282"/>
        <v>5000</v>
      </c>
    </row>
    <row r="522" spans="1:14" x14ac:dyDescent="0.25">
      <c r="A522" s="577" t="s">
        <v>2671</v>
      </c>
      <c r="B522" s="600" t="s">
        <v>4861</v>
      </c>
      <c r="C522" s="433">
        <f>VLOOKUP(A522,'R&amp;E EXPORT'!A:F,6,FALSE)</f>
        <v>-3450</v>
      </c>
      <c r="D522" s="433">
        <f>VLOOKUP(A522,'R&amp;E EXPORT'!A:F,4,FALSE)</f>
        <v>0</v>
      </c>
      <c r="E522" s="434">
        <v>0</v>
      </c>
      <c r="F522" s="592">
        <v>0</v>
      </c>
      <c r="G522" s="592">
        <f t="shared" ref="G522:G535" si="283">SUM(E522:F522)</f>
        <v>0</v>
      </c>
      <c r="H522" s="592">
        <v>0</v>
      </c>
      <c r="I522" s="592">
        <f t="shared" ref="I522:I535" si="284">SUM(G522-H522)</f>
        <v>0</v>
      </c>
      <c r="J522" s="610" t="e">
        <f t="shared" ref="J522:J535" si="285">SUM(H522/G522)</f>
        <v>#DIV/0!</v>
      </c>
      <c r="K522" s="577">
        <v>0</v>
      </c>
      <c r="M522" s="592">
        <f t="shared" si="282"/>
        <v>0</v>
      </c>
    </row>
    <row r="523" spans="1:14" x14ac:dyDescent="0.25">
      <c r="A523" s="577" t="s">
        <v>2670</v>
      </c>
      <c r="B523" s="600" t="s">
        <v>4862</v>
      </c>
      <c r="C523" s="433">
        <f>VLOOKUP(A523,'R&amp;E EXPORT'!A:F,6,FALSE)</f>
        <v>63276.5</v>
      </c>
      <c r="D523" s="433">
        <f>VLOOKUP(A523,'R&amp;E EXPORT'!A:F,4,FALSE)</f>
        <v>59139.61</v>
      </c>
      <c r="E523" s="434">
        <v>80000</v>
      </c>
      <c r="F523" s="592">
        <v>0</v>
      </c>
      <c r="G523" s="592">
        <f t="shared" si="283"/>
        <v>80000</v>
      </c>
      <c r="H523" s="592">
        <v>49570.78</v>
      </c>
      <c r="I523" s="592">
        <f t="shared" si="284"/>
        <v>30429.22</v>
      </c>
      <c r="J523" s="599">
        <f t="shared" si="285"/>
        <v>0.61963475000000001</v>
      </c>
      <c r="K523" s="577">
        <v>80000</v>
      </c>
      <c r="M523" s="592">
        <f t="shared" si="282"/>
        <v>80000</v>
      </c>
    </row>
    <row r="524" spans="1:14" x14ac:dyDescent="0.25">
      <c r="A524" s="577" t="s">
        <v>2669</v>
      </c>
      <c r="B524" s="600" t="s">
        <v>4863</v>
      </c>
      <c r="C524" s="433">
        <f>VLOOKUP(A524,'R&amp;E EXPORT'!A:F,6,FALSE)</f>
        <v>0</v>
      </c>
      <c r="D524" s="433">
        <f>VLOOKUP(A524,'R&amp;E EXPORT'!A:F,4,FALSE)</f>
        <v>79.56</v>
      </c>
      <c r="E524" s="434">
        <v>1500</v>
      </c>
      <c r="F524" s="592">
        <v>0</v>
      </c>
      <c r="G524" s="592">
        <f t="shared" si="283"/>
        <v>1500</v>
      </c>
      <c r="H524" s="592">
        <v>0</v>
      </c>
      <c r="I524" s="592">
        <f t="shared" si="284"/>
        <v>1500</v>
      </c>
      <c r="J524" s="599">
        <f t="shared" si="285"/>
        <v>0</v>
      </c>
      <c r="K524" s="577">
        <v>1500</v>
      </c>
      <c r="M524" s="592">
        <f t="shared" si="282"/>
        <v>1500</v>
      </c>
    </row>
    <row r="525" spans="1:14" x14ac:dyDescent="0.25">
      <c r="A525" s="577" t="s">
        <v>2668</v>
      </c>
      <c r="B525" s="600" t="s">
        <v>4864</v>
      </c>
      <c r="C525" s="433">
        <f>VLOOKUP(A525,'R&amp;E EXPORT'!A:F,6,FALSE)</f>
        <v>450</v>
      </c>
      <c r="D525" s="433">
        <f>VLOOKUP(A525,'R&amp;E EXPORT'!A:F,4,FALSE)</f>
        <v>450</v>
      </c>
      <c r="E525" s="434">
        <v>500</v>
      </c>
      <c r="F525" s="592">
        <v>0</v>
      </c>
      <c r="G525" s="592">
        <f t="shared" si="283"/>
        <v>500</v>
      </c>
      <c r="H525" s="592">
        <v>0</v>
      </c>
      <c r="I525" s="592">
        <f t="shared" si="284"/>
        <v>500</v>
      </c>
      <c r="J525" s="599">
        <f t="shared" si="285"/>
        <v>0</v>
      </c>
      <c r="K525" s="577">
        <v>500</v>
      </c>
      <c r="M525" s="592">
        <f t="shared" si="282"/>
        <v>500</v>
      </c>
    </row>
    <row r="526" spans="1:14" x14ac:dyDescent="0.25">
      <c r="A526" s="577" t="s">
        <v>2666</v>
      </c>
      <c r="B526" s="600" t="s">
        <v>4849</v>
      </c>
      <c r="C526" s="433">
        <f>VLOOKUP(A526,'R&amp;E EXPORT'!A:F,6,FALSE)</f>
        <v>21136.959999999999</v>
      </c>
      <c r="D526" s="433">
        <f>VLOOKUP(A526,'R&amp;E EXPORT'!A:F,4,FALSE)</f>
        <v>13795.6</v>
      </c>
      <c r="E526" s="434">
        <v>20000</v>
      </c>
      <c r="F526" s="592">
        <v>0</v>
      </c>
      <c r="G526" s="592">
        <f t="shared" si="283"/>
        <v>20000</v>
      </c>
      <c r="H526" s="592">
        <v>11028.24</v>
      </c>
      <c r="I526" s="592">
        <f t="shared" si="284"/>
        <v>8971.76</v>
      </c>
      <c r="J526" s="599">
        <f t="shared" si="285"/>
        <v>0.55141200000000001</v>
      </c>
      <c r="K526" s="577">
        <v>25000</v>
      </c>
      <c r="M526" s="592">
        <f t="shared" si="282"/>
        <v>25000</v>
      </c>
    </row>
    <row r="527" spans="1:14" x14ac:dyDescent="0.25">
      <c r="A527" s="577" t="s">
        <v>2664</v>
      </c>
      <c r="B527" s="600" t="s">
        <v>4865</v>
      </c>
      <c r="C527" s="433">
        <f>VLOOKUP(A527,'R&amp;E EXPORT'!A:F,6,FALSE)</f>
        <v>-5654.34</v>
      </c>
      <c r="D527" s="433">
        <f>VLOOKUP(A527,'R&amp;E EXPORT'!A:F,4,FALSE)</f>
        <v>5364.58</v>
      </c>
      <c r="E527" s="434">
        <v>7500</v>
      </c>
      <c r="F527" s="592">
        <v>0</v>
      </c>
      <c r="G527" s="592">
        <f t="shared" si="283"/>
        <v>7500</v>
      </c>
      <c r="H527" s="592">
        <v>4214.97</v>
      </c>
      <c r="I527" s="592">
        <f t="shared" si="284"/>
        <v>3285.0299999999997</v>
      </c>
      <c r="J527" s="599">
        <f t="shared" si="285"/>
        <v>0.56199600000000005</v>
      </c>
      <c r="K527" s="577">
        <v>7500</v>
      </c>
      <c r="M527" s="592">
        <f t="shared" si="282"/>
        <v>7500</v>
      </c>
    </row>
    <row r="528" spans="1:14" x14ac:dyDescent="0.25">
      <c r="A528" s="577" t="s">
        <v>2663</v>
      </c>
      <c r="B528" s="600" t="s">
        <v>4782</v>
      </c>
      <c r="C528" s="433">
        <f>VLOOKUP(A528,'R&amp;E EXPORT'!A:F,6,FALSE)</f>
        <v>15292.54</v>
      </c>
      <c r="D528" s="433">
        <f>VLOOKUP(A528,'R&amp;E EXPORT'!A:F,4,FALSE)</f>
        <v>7873.74</v>
      </c>
      <c r="E528" s="434">
        <v>11000</v>
      </c>
      <c r="F528" s="592">
        <v>0</v>
      </c>
      <c r="G528" s="592">
        <f t="shared" si="283"/>
        <v>11000</v>
      </c>
      <c r="H528" s="592">
        <v>7720.12</v>
      </c>
      <c r="I528" s="592">
        <f t="shared" si="284"/>
        <v>3279.88</v>
      </c>
      <c r="J528" s="599">
        <f t="shared" si="285"/>
        <v>0.70182909090909085</v>
      </c>
      <c r="K528" s="577">
        <v>15000</v>
      </c>
      <c r="M528" s="592">
        <f t="shared" si="282"/>
        <v>15000</v>
      </c>
    </row>
    <row r="529" spans="1:13" x14ac:dyDescent="0.25">
      <c r="A529" s="577" t="s">
        <v>2662</v>
      </c>
      <c r="B529" s="600" t="s">
        <v>5070</v>
      </c>
      <c r="C529" s="433">
        <f>VLOOKUP(A529,'R&amp;E EXPORT'!A:F,6,FALSE)</f>
        <v>6</v>
      </c>
      <c r="D529" s="433">
        <f>VLOOKUP(A529,'R&amp;E EXPORT'!A:F,4,FALSE)</f>
        <v>0</v>
      </c>
      <c r="E529" s="434">
        <v>2000</v>
      </c>
      <c r="F529" s="592">
        <v>0</v>
      </c>
      <c r="G529" s="592">
        <f t="shared" si="283"/>
        <v>2000</v>
      </c>
      <c r="H529" s="592">
        <v>0</v>
      </c>
      <c r="I529" s="592">
        <f t="shared" si="284"/>
        <v>2000</v>
      </c>
      <c r="J529" s="599">
        <f t="shared" si="285"/>
        <v>0</v>
      </c>
      <c r="K529" s="577">
        <v>2000</v>
      </c>
      <c r="M529" s="592">
        <f t="shared" si="282"/>
        <v>2000</v>
      </c>
    </row>
    <row r="530" spans="1:13" x14ac:dyDescent="0.25">
      <c r="A530" s="577" t="s">
        <v>2661</v>
      </c>
      <c r="B530" s="600" t="s">
        <v>4866</v>
      </c>
      <c r="C530" s="433">
        <f>VLOOKUP(A530,'R&amp;E EXPORT'!A:F,6,FALSE)</f>
        <v>1039.48</v>
      </c>
      <c r="D530" s="433">
        <f>VLOOKUP(A530,'R&amp;E EXPORT'!A:F,4,FALSE)</f>
        <v>0</v>
      </c>
      <c r="E530" s="434">
        <v>1000</v>
      </c>
      <c r="F530" s="592">
        <v>0</v>
      </c>
      <c r="G530" s="592">
        <f t="shared" si="283"/>
        <v>1000</v>
      </c>
      <c r="H530" s="592">
        <v>965.7</v>
      </c>
      <c r="I530" s="592">
        <f t="shared" si="284"/>
        <v>34.299999999999955</v>
      </c>
      <c r="J530" s="599">
        <f t="shared" si="285"/>
        <v>0.9657</v>
      </c>
      <c r="K530" s="577">
        <v>1200</v>
      </c>
      <c r="M530" s="592">
        <f t="shared" si="282"/>
        <v>1200</v>
      </c>
    </row>
    <row r="531" spans="1:13" x14ac:dyDescent="0.25">
      <c r="A531" s="577" t="s">
        <v>2660</v>
      </c>
      <c r="B531" s="600" t="s">
        <v>4867</v>
      </c>
      <c r="C531" s="433">
        <f>VLOOKUP(A531,'R&amp;E EXPORT'!A:F,6,FALSE)</f>
        <v>47491.67</v>
      </c>
      <c r="D531" s="433">
        <f>VLOOKUP(A531,'R&amp;E EXPORT'!A:F,4,FALSE)</f>
        <v>32894.85</v>
      </c>
      <c r="E531" s="434">
        <v>75162.960000000006</v>
      </c>
      <c r="F531" s="592">
        <v>-25162.959999999999</v>
      </c>
      <c r="G531" s="592">
        <f t="shared" si="283"/>
        <v>50000.000000000007</v>
      </c>
      <c r="H531" s="592">
        <v>54774.9</v>
      </c>
      <c r="I531" s="592">
        <f t="shared" si="284"/>
        <v>-4774.8999999999942</v>
      </c>
      <c r="J531" s="599">
        <f t="shared" si="285"/>
        <v>1.0954979999999999</v>
      </c>
      <c r="K531" s="577">
        <v>50000</v>
      </c>
      <c r="M531" s="592">
        <f t="shared" si="282"/>
        <v>50000</v>
      </c>
    </row>
    <row r="532" spans="1:13" x14ac:dyDescent="0.25">
      <c r="A532" s="577" t="s">
        <v>2652</v>
      </c>
      <c r="B532" s="600" t="s">
        <v>4868</v>
      </c>
      <c r="C532" s="433">
        <f>VLOOKUP(A532,'R&amp;E EXPORT'!A:F,6,FALSE)</f>
        <v>598.66</v>
      </c>
      <c r="D532" s="433">
        <f>VLOOKUP(A532,'R&amp;E EXPORT'!A:F,4,FALSE)</f>
        <v>395</v>
      </c>
      <c r="E532" s="434">
        <v>750</v>
      </c>
      <c r="F532" s="592">
        <v>0</v>
      </c>
      <c r="G532" s="592">
        <f t="shared" si="283"/>
        <v>750</v>
      </c>
      <c r="H532" s="592">
        <v>443.95</v>
      </c>
      <c r="I532" s="592">
        <f t="shared" si="284"/>
        <v>306.05</v>
      </c>
      <c r="J532" s="599">
        <f t="shared" si="285"/>
        <v>0.59193333333333331</v>
      </c>
      <c r="K532" s="577">
        <v>750</v>
      </c>
      <c r="M532" s="592">
        <f t="shared" si="282"/>
        <v>750</v>
      </c>
    </row>
    <row r="533" spans="1:13" x14ac:dyDescent="0.25">
      <c r="A533" s="577" t="s">
        <v>2650</v>
      </c>
      <c r="B533" s="600" t="s">
        <v>4869</v>
      </c>
      <c r="C533" s="433">
        <f>VLOOKUP(A533,'R&amp;E EXPORT'!A:F,6,FALSE)</f>
        <v>13248.04</v>
      </c>
      <c r="D533" s="433">
        <f>VLOOKUP(A533,'R&amp;E EXPORT'!A:F,4,FALSE)</f>
        <v>0</v>
      </c>
      <c r="E533" s="434">
        <v>10000</v>
      </c>
      <c r="F533" s="592">
        <v>0</v>
      </c>
      <c r="G533" s="592">
        <f t="shared" si="283"/>
        <v>10000</v>
      </c>
      <c r="H533" s="592">
        <v>600</v>
      </c>
      <c r="I533" s="592">
        <f t="shared" si="284"/>
        <v>9400</v>
      </c>
      <c r="J533" s="599">
        <f t="shared" si="285"/>
        <v>0.06</v>
      </c>
      <c r="K533" s="577">
        <v>10000</v>
      </c>
      <c r="M533" s="592">
        <f t="shared" si="282"/>
        <v>10000</v>
      </c>
    </row>
    <row r="534" spans="1:13" x14ac:dyDescent="0.25">
      <c r="A534" s="577" t="s">
        <v>2648</v>
      </c>
      <c r="B534" s="600" t="s">
        <v>4336</v>
      </c>
      <c r="C534" s="433">
        <f>VLOOKUP(A534,'R&amp;E EXPORT'!A:F,6,FALSE)</f>
        <v>9300</v>
      </c>
      <c r="D534" s="433">
        <f>VLOOKUP(A534,'R&amp;E EXPORT'!A:F,4,FALSE)</f>
        <v>8250</v>
      </c>
      <c r="E534" s="434">
        <v>9000</v>
      </c>
      <c r="F534" s="592">
        <v>0</v>
      </c>
      <c r="G534" s="592">
        <f t="shared" si="283"/>
        <v>9000</v>
      </c>
      <c r="H534" s="592">
        <v>9450</v>
      </c>
      <c r="I534" s="592">
        <f t="shared" si="284"/>
        <v>-450</v>
      </c>
      <c r="J534" s="599">
        <f t="shared" si="285"/>
        <v>1.05</v>
      </c>
      <c r="K534" s="577">
        <v>10000</v>
      </c>
      <c r="M534" s="592">
        <f t="shared" si="282"/>
        <v>10000</v>
      </c>
    </row>
    <row r="535" spans="1:13" ht="13.8" thickBot="1" x14ac:dyDescent="0.3">
      <c r="A535" s="580" t="s">
        <v>2647</v>
      </c>
      <c r="B535" s="601" t="s">
        <v>4857</v>
      </c>
      <c r="C535" s="293">
        <f>VLOOKUP(A535,'R&amp;E EXPORT'!A:F,6,FALSE)</f>
        <v>39.380000000000003</v>
      </c>
      <c r="D535" s="293">
        <f>VLOOKUP(A535,'R&amp;E EXPORT'!A:F,4,FALSE)</f>
        <v>377.45</v>
      </c>
      <c r="E535" s="435">
        <v>450</v>
      </c>
      <c r="F535" s="602">
        <v>0</v>
      </c>
      <c r="G535" s="602">
        <f t="shared" si="283"/>
        <v>450</v>
      </c>
      <c r="H535" s="602">
        <v>392.64</v>
      </c>
      <c r="I535" s="602">
        <f t="shared" si="284"/>
        <v>57.360000000000014</v>
      </c>
      <c r="J535" s="603">
        <f t="shared" si="285"/>
        <v>0.87253333333333327</v>
      </c>
      <c r="K535" s="580">
        <v>450</v>
      </c>
      <c r="L535" s="580"/>
      <c r="M535" s="602">
        <f t="shared" si="282"/>
        <v>450</v>
      </c>
    </row>
    <row r="536" spans="1:13" x14ac:dyDescent="0.25">
      <c r="A536" s="577" t="s">
        <v>13</v>
      </c>
      <c r="B536" s="592" t="s">
        <v>133</v>
      </c>
      <c r="C536" s="295">
        <f t="shared" ref="C536:I536" si="286">SUM(C520:C535)</f>
        <v>167516.95000000001</v>
      </c>
      <c r="D536" s="295">
        <f t="shared" si="286"/>
        <v>127971.25000000001</v>
      </c>
      <c r="E536" s="434">
        <f t="shared" si="286"/>
        <v>223862.96000000002</v>
      </c>
      <c r="F536" s="434">
        <f t="shared" si="286"/>
        <v>-25162.959999999999</v>
      </c>
      <c r="G536" s="434">
        <f t="shared" si="286"/>
        <v>198700</v>
      </c>
      <c r="H536" s="434">
        <f t="shared" si="286"/>
        <v>141177.08000000002</v>
      </c>
      <c r="I536" s="434">
        <f t="shared" si="286"/>
        <v>57522.920000000013</v>
      </c>
      <c r="J536" s="599">
        <f t="shared" ref="J536:J538" si="287">SUM(H536/G536)</f>
        <v>0.71050367388022151</v>
      </c>
      <c r="K536" s="434">
        <f t="shared" ref="K536:M536" si="288">SUM(K520:K535)</f>
        <v>208900</v>
      </c>
      <c r="L536" s="434">
        <f t="shared" si="288"/>
        <v>0</v>
      </c>
      <c r="M536" s="434">
        <f t="shared" si="288"/>
        <v>208900</v>
      </c>
    </row>
    <row r="537" spans="1:13" x14ac:dyDescent="0.25">
      <c r="C537" s="295"/>
      <c r="D537" s="295"/>
      <c r="E537" s="434"/>
      <c r="K537" s="434"/>
      <c r="L537" s="434"/>
      <c r="M537" s="434"/>
    </row>
    <row r="538" spans="1:13" ht="13.8" thickBot="1" x14ac:dyDescent="0.3">
      <c r="A538" s="605" t="s">
        <v>4001</v>
      </c>
      <c r="B538" s="606" t="s">
        <v>4004</v>
      </c>
      <c r="C538" s="439">
        <f>SUM(C513+C536)</f>
        <v>607125.99</v>
      </c>
      <c r="D538" s="439">
        <f>SUM(D513+D536)</f>
        <v>465920.35</v>
      </c>
      <c r="E538" s="441">
        <f>+E536+E513</f>
        <v>659862.96</v>
      </c>
      <c r="F538" s="441">
        <f t="shared" ref="F538:I538" si="289">+F536+F513</f>
        <v>-25162.959999999999</v>
      </c>
      <c r="G538" s="441">
        <f t="shared" si="289"/>
        <v>634700</v>
      </c>
      <c r="H538" s="441">
        <f t="shared" si="289"/>
        <v>526131.16</v>
      </c>
      <c r="I538" s="441">
        <f t="shared" si="289"/>
        <v>108568.84</v>
      </c>
      <c r="J538" s="599">
        <f t="shared" si="287"/>
        <v>0.82894463526075313</v>
      </c>
      <c r="K538" s="441">
        <f>+K536+K513+K518</f>
        <v>722900</v>
      </c>
      <c r="L538" s="441">
        <f t="shared" ref="L538:M538" si="290">+L536+L513+L518</f>
        <v>0</v>
      </c>
      <c r="M538" s="441">
        <f t="shared" si="290"/>
        <v>722900</v>
      </c>
    </row>
    <row r="539" spans="1:13" x14ac:dyDescent="0.25">
      <c r="C539" s="295"/>
      <c r="D539" s="295"/>
      <c r="E539" s="434"/>
    </row>
    <row r="540" spans="1:13" x14ac:dyDescent="0.25">
      <c r="C540" s="295"/>
      <c r="D540" s="295"/>
      <c r="E540" s="434"/>
    </row>
    <row r="541" spans="1:13" x14ac:dyDescent="0.25">
      <c r="A541" s="598" t="s">
        <v>135</v>
      </c>
      <c r="C541" s="295"/>
      <c r="D541" s="295"/>
      <c r="E541" s="434"/>
    </row>
    <row r="542" spans="1:13" x14ac:dyDescent="0.25">
      <c r="A542" s="577" t="s">
        <v>2619</v>
      </c>
      <c r="B542" s="600" t="s">
        <v>4870</v>
      </c>
      <c r="C542" s="433">
        <f>VLOOKUP(A542,'R&amp;E EXPORT'!A:F,6,FALSE)</f>
        <v>126245.54</v>
      </c>
      <c r="D542" s="433">
        <f>VLOOKUP(A542,'R&amp;E EXPORT'!A:F,4,FALSE)</f>
        <v>56033.43</v>
      </c>
      <c r="E542" s="434">
        <v>228770.84</v>
      </c>
      <c r="F542" s="592">
        <v>-43770.84</v>
      </c>
      <c r="G542" s="592">
        <f t="shared" ref="G542" si="291">SUM(E542:F542)</f>
        <v>185000</v>
      </c>
      <c r="H542" s="592">
        <v>84999.63</v>
      </c>
      <c r="I542" s="592">
        <f t="shared" ref="I542" si="292">SUM(G542-H542)</f>
        <v>100000.37</v>
      </c>
      <c r="J542" s="599">
        <f t="shared" ref="J542" si="293">SUM(H542/G542)</f>
        <v>0.45945745945945948</v>
      </c>
      <c r="K542" s="577">
        <v>185000</v>
      </c>
      <c r="M542" s="592">
        <f t="shared" ref="M542:M543" si="294">SUM(K542:L542)</f>
        <v>185000</v>
      </c>
    </row>
    <row r="543" spans="1:13" ht="13.8" thickBot="1" x14ac:dyDescent="0.3">
      <c r="A543" s="580" t="s">
        <v>2618</v>
      </c>
      <c r="B543" s="601" t="s">
        <v>4871</v>
      </c>
      <c r="C543" s="293">
        <f>VLOOKUP(A543,'R&amp;E EXPORT'!A:F,6,FALSE)</f>
        <v>6030.9</v>
      </c>
      <c r="D543" s="293">
        <f>VLOOKUP(A543,'R&amp;E EXPORT'!A:F,4,FALSE)</f>
        <v>585</v>
      </c>
      <c r="E543" s="435">
        <v>7500</v>
      </c>
      <c r="F543" s="602">
        <v>0</v>
      </c>
      <c r="G543" s="602">
        <f t="shared" ref="G543" si="295">SUM(E543:F543)</f>
        <v>7500</v>
      </c>
      <c r="H543" s="602">
        <v>0</v>
      </c>
      <c r="I543" s="602">
        <f t="shared" ref="I543" si="296">SUM(G543-H543)</f>
        <v>7500</v>
      </c>
      <c r="J543" s="603">
        <f t="shared" ref="J543:J544" si="297">SUM(H543/G543)</f>
        <v>0</v>
      </c>
      <c r="K543" s="580">
        <v>7500</v>
      </c>
      <c r="L543" s="580"/>
      <c r="M543" s="602">
        <f t="shared" si="294"/>
        <v>7500</v>
      </c>
    </row>
    <row r="544" spans="1:13" x14ac:dyDescent="0.25">
      <c r="A544" s="577" t="s">
        <v>14</v>
      </c>
      <c r="B544" s="592" t="s">
        <v>4872</v>
      </c>
      <c r="C544" s="295">
        <f t="shared" ref="C544" si="298">SUM(C542:C543)</f>
        <v>132276.44</v>
      </c>
      <c r="D544" s="295">
        <f>SUM(D542:D543)</f>
        <v>56618.43</v>
      </c>
      <c r="E544" s="434">
        <f>SUM(E542:E543)</f>
        <v>236270.84</v>
      </c>
      <c r="F544" s="434">
        <f t="shared" ref="F544:I544" si="299">SUM(F542:F543)</f>
        <v>-43770.84</v>
      </c>
      <c r="G544" s="434">
        <f t="shared" si="299"/>
        <v>192500</v>
      </c>
      <c r="H544" s="434">
        <f t="shared" si="299"/>
        <v>84999.63</v>
      </c>
      <c r="I544" s="434">
        <f t="shared" si="299"/>
        <v>107500.37</v>
      </c>
      <c r="J544" s="599">
        <f t="shared" si="297"/>
        <v>0.44155651948051949</v>
      </c>
      <c r="K544" s="434">
        <f>SUM(K542:K543)</f>
        <v>192500</v>
      </c>
      <c r="L544" s="434">
        <f t="shared" ref="L544:M544" si="300">SUM(L542:L543)</f>
        <v>0</v>
      </c>
      <c r="M544" s="434">
        <f t="shared" si="300"/>
        <v>192500</v>
      </c>
    </row>
    <row r="545" spans="1:13" x14ac:dyDescent="0.25">
      <c r="C545" s="295"/>
      <c r="D545" s="295"/>
      <c r="E545" s="434"/>
    </row>
    <row r="546" spans="1:13" x14ac:dyDescent="0.25">
      <c r="A546" s="598" t="s">
        <v>166</v>
      </c>
      <c r="C546" s="295"/>
      <c r="D546" s="295"/>
      <c r="E546" s="434"/>
    </row>
    <row r="547" spans="1:13" ht="13.8" thickBot="1" x14ac:dyDescent="0.3">
      <c r="A547" s="580" t="s">
        <v>2615</v>
      </c>
      <c r="B547" s="601" t="s">
        <v>5071</v>
      </c>
      <c r="C547" s="293">
        <f>VLOOKUP(A547,'R&amp;E EXPORT'!A:F,6,FALSE)</f>
        <v>2404</v>
      </c>
      <c r="D547" s="293">
        <f>VLOOKUP(A547,'R&amp;E EXPORT'!A:F,4,FALSE)</f>
        <v>0</v>
      </c>
      <c r="E547" s="435">
        <v>0</v>
      </c>
      <c r="F547" s="602">
        <v>0</v>
      </c>
      <c r="G547" s="602">
        <v>0</v>
      </c>
      <c r="H547" s="602">
        <v>0</v>
      </c>
      <c r="I547" s="602">
        <v>0</v>
      </c>
      <c r="J547" s="612" t="e">
        <f t="shared" ref="J547:J548" si="301">SUM(H547/G547)</f>
        <v>#DIV/0!</v>
      </c>
      <c r="K547" s="580">
        <v>0</v>
      </c>
      <c r="L547" s="580">
        <v>0</v>
      </c>
      <c r="M547" s="602">
        <f t="shared" ref="M547" si="302">SUM(K547:L547)</f>
        <v>0</v>
      </c>
    </row>
    <row r="548" spans="1:13" x14ac:dyDescent="0.25">
      <c r="A548" s="577" t="s">
        <v>148</v>
      </c>
      <c r="B548" s="592" t="s">
        <v>247</v>
      </c>
      <c r="C548" s="295">
        <f t="shared" ref="C548" si="303">SUM(C547:C547)</f>
        <v>2404</v>
      </c>
      <c r="D548" s="295">
        <f>SUM(D547:D547)</f>
        <v>0</v>
      </c>
      <c r="E548" s="434">
        <f>E547</f>
        <v>0</v>
      </c>
      <c r="F548" s="592">
        <v>0</v>
      </c>
      <c r="G548" s="592">
        <v>0</v>
      </c>
      <c r="H548" s="592">
        <v>0</v>
      </c>
      <c r="I548" s="592">
        <v>0</v>
      </c>
      <c r="J548" s="610" t="e">
        <f t="shared" si="301"/>
        <v>#DIV/0!</v>
      </c>
      <c r="K548" s="434">
        <f>K547</f>
        <v>0</v>
      </c>
      <c r="L548" s="434">
        <f t="shared" ref="L548:M548" si="304">L547</f>
        <v>0</v>
      </c>
      <c r="M548" s="434">
        <f t="shared" si="304"/>
        <v>0</v>
      </c>
    </row>
    <row r="549" spans="1:13" x14ac:dyDescent="0.25">
      <c r="C549" s="295"/>
      <c r="D549" s="295"/>
      <c r="E549" s="434"/>
      <c r="K549" s="434"/>
      <c r="L549" s="434"/>
      <c r="M549" s="434"/>
    </row>
    <row r="550" spans="1:13" x14ac:dyDescent="0.25">
      <c r="C550" s="295"/>
      <c r="D550" s="295"/>
      <c r="E550" s="434"/>
      <c r="K550" s="434"/>
      <c r="L550" s="434"/>
      <c r="M550" s="434"/>
    </row>
    <row r="551" spans="1:13" ht="13.8" thickBot="1" x14ac:dyDescent="0.3">
      <c r="A551" s="616" t="s">
        <v>248</v>
      </c>
      <c r="B551" s="617"/>
      <c r="C551" s="437">
        <f t="shared" ref="C551:J551" si="305">SUM(C504+C538+C544+C548)</f>
        <v>991233.25</v>
      </c>
      <c r="D551" s="437">
        <f t="shared" si="305"/>
        <v>702431.08</v>
      </c>
      <c r="E551" s="438">
        <f t="shared" si="305"/>
        <v>1164293.94</v>
      </c>
      <c r="F551" s="438">
        <f t="shared" si="305"/>
        <v>-68933.799999999988</v>
      </c>
      <c r="G551" s="438">
        <f t="shared" si="305"/>
        <v>1095360.1400000001</v>
      </c>
      <c r="H551" s="438">
        <f t="shared" si="305"/>
        <v>802968.4</v>
      </c>
      <c r="I551" s="438">
        <f t="shared" si="305"/>
        <v>292391.74</v>
      </c>
      <c r="J551" s="438" t="e">
        <f t="shared" si="305"/>
        <v>#DIV/0!</v>
      </c>
      <c r="K551" s="438">
        <f t="shared" ref="K551:M551" si="306">SUM(K504+K538+K544+K548)</f>
        <v>1185225</v>
      </c>
      <c r="L551" s="438">
        <f t="shared" si="306"/>
        <v>0</v>
      </c>
      <c r="M551" s="438">
        <f t="shared" si="306"/>
        <v>1185225</v>
      </c>
    </row>
    <row r="552" spans="1:13" ht="13.8" thickTop="1" x14ac:dyDescent="0.25">
      <c r="C552" s="287"/>
      <c r="D552" s="287"/>
      <c r="E552" s="434"/>
      <c r="F552" s="434"/>
      <c r="G552" s="434"/>
      <c r="H552" s="434"/>
      <c r="I552" s="434"/>
      <c r="J552" s="434"/>
      <c r="K552" s="434"/>
      <c r="L552" s="434"/>
      <c r="M552" s="434"/>
    </row>
    <row r="553" spans="1:13" x14ac:dyDescent="0.25">
      <c r="A553" s="598" t="s">
        <v>5084</v>
      </c>
      <c r="C553" s="295"/>
      <c r="D553" s="295"/>
      <c r="E553" s="434"/>
    </row>
    <row r="554" spans="1:13" x14ac:dyDescent="0.25">
      <c r="A554" s="577" t="s">
        <v>5073</v>
      </c>
      <c r="B554" s="577" t="s">
        <v>5072</v>
      </c>
      <c r="C554" s="295"/>
      <c r="D554" s="295"/>
      <c r="E554" s="434"/>
    </row>
    <row r="555" spans="1:13" x14ac:dyDescent="0.25">
      <c r="A555" s="598" t="s">
        <v>5074</v>
      </c>
      <c r="B555" s="592" t="s">
        <v>5076</v>
      </c>
      <c r="C555" s="295"/>
      <c r="D555" s="295"/>
      <c r="E555" s="434"/>
      <c r="K555" s="577">
        <v>10000</v>
      </c>
      <c r="M555" s="592">
        <f t="shared" ref="M555:M556" si="307">SUM(K555:L555)</f>
        <v>10000</v>
      </c>
    </row>
    <row r="556" spans="1:13" ht="13.8" thickBot="1" x14ac:dyDescent="0.3">
      <c r="A556" s="580" t="s">
        <v>5075</v>
      </c>
      <c r="B556" s="601" t="s">
        <v>5077</v>
      </c>
      <c r="C556" s="293"/>
      <c r="D556" s="293"/>
      <c r="E556" s="435"/>
      <c r="F556" s="602"/>
      <c r="G556" s="602"/>
      <c r="H556" s="602"/>
      <c r="I556" s="602"/>
      <c r="J556" s="612"/>
      <c r="K556" s="580">
        <v>5000</v>
      </c>
      <c r="L556" s="580"/>
      <c r="M556" s="602">
        <f t="shared" si="307"/>
        <v>5000</v>
      </c>
    </row>
    <row r="557" spans="1:13" x14ac:dyDescent="0.25">
      <c r="A557" s="577" t="s">
        <v>148</v>
      </c>
      <c r="B557" s="592" t="s">
        <v>5078</v>
      </c>
      <c r="C557" s="295">
        <f>SUM(C556:C556)</f>
        <v>0</v>
      </c>
      <c r="D557" s="295">
        <f>SUM(D556:D556)</f>
        <v>0</v>
      </c>
      <c r="E557" s="434">
        <f>E556</f>
        <v>0</v>
      </c>
      <c r="F557" s="592">
        <v>0</v>
      </c>
      <c r="G557" s="592">
        <v>0</v>
      </c>
      <c r="H557" s="592">
        <v>0</v>
      </c>
      <c r="I557" s="592">
        <v>0</v>
      </c>
      <c r="J557" s="610" t="e">
        <f t="shared" ref="J557" si="308">SUM(H557/G557)</f>
        <v>#DIV/0!</v>
      </c>
      <c r="K557" s="434">
        <f>SUM(K554:K556)</f>
        <v>15000</v>
      </c>
      <c r="L557" s="434">
        <f t="shared" ref="L557:M557" si="309">SUM(L554:L556)</f>
        <v>0</v>
      </c>
      <c r="M557" s="434">
        <f t="shared" si="309"/>
        <v>15000</v>
      </c>
    </row>
    <row r="558" spans="1:13" x14ac:dyDescent="0.25">
      <c r="C558" s="295"/>
      <c r="D558" s="295"/>
      <c r="E558" s="434"/>
      <c r="J558" s="610"/>
      <c r="K558" s="434"/>
      <c r="L558" s="434"/>
      <c r="M558" s="434"/>
    </row>
    <row r="559" spans="1:13" x14ac:dyDescent="0.25">
      <c r="A559" s="598" t="s">
        <v>29</v>
      </c>
      <c r="C559" s="295"/>
      <c r="D559" s="295"/>
      <c r="E559" s="434"/>
    </row>
    <row r="560" spans="1:13" x14ac:dyDescent="0.25">
      <c r="A560" s="598"/>
      <c r="C560" s="295"/>
      <c r="D560" s="295"/>
      <c r="E560" s="434"/>
    </row>
    <row r="561" spans="1:14" x14ac:dyDescent="0.25">
      <c r="A561" s="598" t="s">
        <v>211</v>
      </c>
      <c r="C561" s="295"/>
      <c r="D561" s="295"/>
      <c r="E561" s="434"/>
    </row>
    <row r="562" spans="1:14" ht="13.8" thickBot="1" x14ac:dyDescent="0.3">
      <c r="A562" s="580" t="s">
        <v>299</v>
      </c>
      <c r="B562" s="602" t="s">
        <v>162</v>
      </c>
      <c r="C562" s="287"/>
      <c r="D562" s="287"/>
      <c r="E562" s="434"/>
    </row>
    <row r="563" spans="1:14" x14ac:dyDescent="0.25">
      <c r="B563" s="592" t="s">
        <v>71</v>
      </c>
      <c r="C563" s="295"/>
      <c r="D563" s="295"/>
      <c r="E563" s="434">
        <v>110000</v>
      </c>
      <c r="K563" s="577">
        <v>116500</v>
      </c>
      <c r="M563" s="592">
        <f t="shared" ref="M563:M570" si="310">SUM(K563:L563)</f>
        <v>116500</v>
      </c>
    </row>
    <row r="564" spans="1:14" x14ac:dyDescent="0.25">
      <c r="B564" s="592" t="s">
        <v>72</v>
      </c>
      <c r="C564" s="295"/>
      <c r="D564" s="295"/>
      <c r="E564" s="434">
        <v>0</v>
      </c>
      <c r="K564" s="577">
        <v>0</v>
      </c>
      <c r="M564" s="592">
        <f t="shared" si="310"/>
        <v>0</v>
      </c>
    </row>
    <row r="565" spans="1:14" x14ac:dyDescent="0.25">
      <c r="B565" s="592" t="s">
        <v>73</v>
      </c>
      <c r="C565" s="295"/>
      <c r="D565" s="295"/>
      <c r="E565" s="434">
        <v>2000</v>
      </c>
      <c r="K565" s="577">
        <v>2500</v>
      </c>
      <c r="M565" s="592">
        <f t="shared" si="310"/>
        <v>2500</v>
      </c>
    </row>
    <row r="566" spans="1:14" x14ac:dyDescent="0.25">
      <c r="B566" s="592" t="s">
        <v>74</v>
      </c>
      <c r="C566" s="295"/>
      <c r="D566" s="295"/>
      <c r="E566" s="434">
        <v>7500</v>
      </c>
      <c r="K566" s="577">
        <v>7500</v>
      </c>
      <c r="M566" s="592">
        <f t="shared" si="310"/>
        <v>7500</v>
      </c>
    </row>
    <row r="567" spans="1:14" x14ac:dyDescent="0.25">
      <c r="B567" s="592" t="s">
        <v>75</v>
      </c>
      <c r="C567" s="295"/>
      <c r="D567" s="295"/>
      <c r="E567" s="434">
        <v>30000</v>
      </c>
      <c r="K567" s="577">
        <v>30000</v>
      </c>
      <c r="M567" s="592">
        <f t="shared" si="310"/>
        <v>30000</v>
      </c>
    </row>
    <row r="568" spans="1:14" x14ac:dyDescent="0.25">
      <c r="B568" s="592" t="s">
        <v>76</v>
      </c>
      <c r="C568" s="295"/>
      <c r="D568" s="295"/>
      <c r="E568" s="434">
        <v>15000</v>
      </c>
      <c r="K568" s="577">
        <v>15000</v>
      </c>
      <c r="M568" s="592">
        <f t="shared" si="310"/>
        <v>15000</v>
      </c>
    </row>
    <row r="569" spans="1:14" x14ac:dyDescent="0.25">
      <c r="A569" s="577" t="s">
        <v>77</v>
      </c>
      <c r="B569" s="592" t="s">
        <v>278</v>
      </c>
      <c r="C569" s="295"/>
      <c r="D569" s="295"/>
      <c r="E569" s="434">
        <v>50000</v>
      </c>
      <c r="K569" s="577">
        <v>50000</v>
      </c>
      <c r="M569" s="592">
        <f t="shared" si="310"/>
        <v>50000</v>
      </c>
    </row>
    <row r="570" spans="1:14" ht="13.8" thickBot="1" x14ac:dyDescent="0.3">
      <c r="A570" s="580"/>
      <c r="B570" s="602" t="s">
        <v>70</v>
      </c>
      <c r="C570" s="294"/>
      <c r="D570" s="294"/>
      <c r="E570" s="435">
        <v>0</v>
      </c>
      <c r="F570" s="602"/>
      <c r="G570" s="602"/>
      <c r="H570" s="602"/>
      <c r="I570" s="602"/>
      <c r="J570" s="603"/>
      <c r="K570" s="580">
        <v>0</v>
      </c>
      <c r="L570" s="580"/>
      <c r="M570" s="602">
        <f t="shared" si="310"/>
        <v>0</v>
      </c>
    </row>
    <row r="571" spans="1:14" x14ac:dyDescent="0.25">
      <c r="A571" s="577" t="s">
        <v>2608</v>
      </c>
      <c r="B571" s="592" t="s">
        <v>4873</v>
      </c>
      <c r="C571" s="433">
        <f>VLOOKUP(A571,'R&amp;E EXPORT'!A:F,6,FALSE)</f>
        <v>185486.04</v>
      </c>
      <c r="D571" s="433">
        <f>VLOOKUP(A571,'R&amp;E EXPORT'!A:F,4,FALSE)</f>
        <v>163932.73000000001</v>
      </c>
      <c r="E571" s="434">
        <f>SUM(E563:E570)</f>
        <v>214500</v>
      </c>
      <c r="F571" s="592">
        <v>0</v>
      </c>
      <c r="G571" s="592">
        <f>SUM(E571:F571)</f>
        <v>214500</v>
      </c>
      <c r="H571" s="592">
        <v>170792.84</v>
      </c>
      <c r="I571" s="592">
        <f t="shared" ref="I571" si="311">SUM(G571-H571)</f>
        <v>43707.16</v>
      </c>
      <c r="J571" s="599">
        <f t="shared" ref="J571" si="312">SUM(H571/G571)</f>
        <v>0.79623701631701627</v>
      </c>
      <c r="K571" s="434">
        <f>SUM(K563:K570)</f>
        <v>221500</v>
      </c>
      <c r="L571" s="434">
        <f t="shared" ref="L571:M571" si="313">SUM(L563:L570)</f>
        <v>0</v>
      </c>
      <c r="M571" s="434">
        <f t="shared" si="313"/>
        <v>221500</v>
      </c>
      <c r="N571" s="577">
        <v>221500</v>
      </c>
    </row>
    <row r="572" spans="1:14" x14ac:dyDescent="0.25">
      <c r="C572" s="433"/>
      <c r="D572" s="433"/>
      <c r="E572" s="434"/>
    </row>
    <row r="573" spans="1:14" x14ac:dyDescent="0.25">
      <c r="A573" s="577" t="s">
        <v>259</v>
      </c>
      <c r="B573" s="622" t="s">
        <v>188</v>
      </c>
      <c r="C573" s="295"/>
      <c r="D573" s="295"/>
      <c r="E573" s="434"/>
    </row>
    <row r="574" spans="1:14" x14ac:dyDescent="0.25">
      <c r="A574" s="577" t="s">
        <v>2606</v>
      </c>
      <c r="B574" s="600" t="s">
        <v>4874</v>
      </c>
      <c r="C574" s="433">
        <f>VLOOKUP(A574,'R&amp;E EXPORT'!A:F,6,FALSE)</f>
        <v>1253.8</v>
      </c>
      <c r="D574" s="433">
        <f>VLOOKUP(A574,'R&amp;E EXPORT'!A:F,4,FALSE)</f>
        <v>0</v>
      </c>
      <c r="E574" s="434">
        <v>0</v>
      </c>
      <c r="F574" s="592">
        <v>0</v>
      </c>
      <c r="G574" s="592">
        <f t="shared" ref="G574" si="314">SUM(E574:F574)</f>
        <v>0</v>
      </c>
      <c r="H574" s="592">
        <v>0</v>
      </c>
      <c r="I574" s="592">
        <f t="shared" ref="I574" si="315">SUM(G574-H574)</f>
        <v>0</v>
      </c>
      <c r="J574" s="610" t="e">
        <f t="shared" ref="J574" si="316">SUM(H574/G574)</f>
        <v>#DIV/0!</v>
      </c>
      <c r="K574" s="577">
        <v>0</v>
      </c>
      <c r="M574" s="592">
        <f t="shared" ref="M574:M581" si="317">SUM(K574:L574)</f>
        <v>0</v>
      </c>
    </row>
    <row r="575" spans="1:14" x14ac:dyDescent="0.25">
      <c r="A575" s="577" t="s">
        <v>2602</v>
      </c>
      <c r="B575" s="600" t="s">
        <v>5085</v>
      </c>
      <c r="C575" s="433">
        <f>VLOOKUP(A575,'R&amp;E EXPORT'!A:F,6,FALSE)</f>
        <v>0</v>
      </c>
      <c r="D575" s="433">
        <f>VLOOKUP(A575,'R&amp;E EXPORT'!A:F,4,FALSE)</f>
        <v>0</v>
      </c>
      <c r="E575" s="434">
        <v>2500</v>
      </c>
      <c r="F575" s="592">
        <v>0</v>
      </c>
      <c r="G575" s="592">
        <f t="shared" ref="G575:G578" si="318">SUM(E575:F575)</f>
        <v>2500</v>
      </c>
      <c r="H575" s="592">
        <v>0</v>
      </c>
      <c r="I575" s="592">
        <f t="shared" ref="I575:I578" si="319">SUM(G575-H575)</f>
        <v>2500</v>
      </c>
      <c r="J575" s="610">
        <f t="shared" ref="J575:J582" si="320">SUM(H575/G575)</f>
        <v>0</v>
      </c>
      <c r="K575" s="577">
        <v>2500</v>
      </c>
      <c r="M575" s="592">
        <f t="shared" si="317"/>
        <v>2500</v>
      </c>
    </row>
    <row r="576" spans="1:14" x14ac:dyDescent="0.25">
      <c r="A576" s="577" t="s">
        <v>2590</v>
      </c>
      <c r="B576" s="600" t="s">
        <v>5086</v>
      </c>
      <c r="C576" s="433">
        <f>VLOOKUP(A576,'R&amp;E EXPORT'!A:F,6,FALSE)</f>
        <v>1615</v>
      </c>
      <c r="D576" s="433">
        <f>VLOOKUP(A576,'R&amp;E EXPORT'!A:F,4,FALSE)</f>
        <v>0</v>
      </c>
      <c r="E576" s="434">
        <v>0</v>
      </c>
      <c r="F576" s="592">
        <v>0</v>
      </c>
      <c r="G576" s="592">
        <f t="shared" si="318"/>
        <v>0</v>
      </c>
      <c r="H576" s="592">
        <v>0</v>
      </c>
      <c r="I576" s="592">
        <f t="shared" si="319"/>
        <v>0</v>
      </c>
      <c r="J576" s="610" t="e">
        <f t="shared" si="320"/>
        <v>#DIV/0!</v>
      </c>
      <c r="K576" s="577">
        <v>5000</v>
      </c>
      <c r="M576" s="592">
        <f t="shared" si="317"/>
        <v>5000</v>
      </c>
    </row>
    <row r="577" spans="1:13" x14ac:dyDescent="0.25">
      <c r="A577" s="577" t="s">
        <v>2583</v>
      </c>
      <c r="B577" s="600" t="s">
        <v>4875</v>
      </c>
      <c r="C577" s="433">
        <f>VLOOKUP(A577,'R&amp;E EXPORT'!A:F,6,FALSE)</f>
        <v>7684.76</v>
      </c>
      <c r="D577" s="433">
        <f>VLOOKUP(A577,'R&amp;E EXPORT'!A:F,4,FALSE)</f>
        <v>2337.3200000000002</v>
      </c>
      <c r="E577" s="434">
        <v>1000</v>
      </c>
      <c r="F577" s="592">
        <v>0</v>
      </c>
      <c r="G577" s="592">
        <f t="shared" si="318"/>
        <v>1000</v>
      </c>
      <c r="H577" s="592">
        <v>0</v>
      </c>
      <c r="I577" s="592">
        <f t="shared" si="319"/>
        <v>1000</v>
      </c>
      <c r="J577" s="610">
        <f t="shared" si="320"/>
        <v>0</v>
      </c>
      <c r="K577" s="577">
        <v>1000</v>
      </c>
      <c r="M577" s="592">
        <f t="shared" si="317"/>
        <v>1000</v>
      </c>
    </row>
    <row r="578" spans="1:13" x14ac:dyDescent="0.25">
      <c r="A578" s="577" t="s">
        <v>2582</v>
      </c>
      <c r="B578" s="600" t="s">
        <v>4876</v>
      </c>
      <c r="C578" s="433">
        <f>VLOOKUP(A578,'R&amp;E EXPORT'!A:F,6,FALSE)</f>
        <v>150.96</v>
      </c>
      <c r="D578" s="433">
        <f>VLOOKUP(A578,'R&amp;E EXPORT'!A:F,4,FALSE)</f>
        <v>0</v>
      </c>
      <c r="E578" s="434">
        <v>500</v>
      </c>
      <c r="F578" s="592">
        <v>0</v>
      </c>
      <c r="G578" s="592">
        <f t="shared" si="318"/>
        <v>500</v>
      </c>
      <c r="H578" s="592">
        <v>0</v>
      </c>
      <c r="I578" s="592">
        <f t="shared" si="319"/>
        <v>500</v>
      </c>
      <c r="J578" s="610">
        <f t="shared" si="320"/>
        <v>0</v>
      </c>
      <c r="K578" s="577">
        <v>2500</v>
      </c>
      <c r="M578" s="592">
        <f t="shared" si="317"/>
        <v>2500</v>
      </c>
    </row>
    <row r="579" spans="1:13" x14ac:dyDescent="0.25">
      <c r="A579" s="577" t="s">
        <v>4351</v>
      </c>
      <c r="B579" s="600" t="s">
        <v>4877</v>
      </c>
      <c r="C579" s="286">
        <f>VLOOKUP(A579,'R&amp;E EXPORT'!A:F,6,FALSE)</f>
        <v>0</v>
      </c>
      <c r="D579" s="286">
        <f>VLOOKUP(A579,'R&amp;E EXPORT'!A:F,4,FALSE)</f>
        <v>7335</v>
      </c>
      <c r="E579" s="434">
        <v>0</v>
      </c>
      <c r="F579" s="592">
        <v>0</v>
      </c>
      <c r="G579" s="592">
        <f t="shared" ref="G579" si="321">SUM(E579:F579)</f>
        <v>0</v>
      </c>
      <c r="H579" s="592">
        <v>0</v>
      </c>
      <c r="I579" s="592">
        <f t="shared" ref="I579" si="322">SUM(G579-H579)</f>
        <v>0</v>
      </c>
      <c r="J579" s="610" t="e">
        <f t="shared" ref="J579" si="323">SUM(H579/G579)</f>
        <v>#DIV/0!</v>
      </c>
      <c r="K579" s="577">
        <v>0</v>
      </c>
      <c r="M579" s="592">
        <f t="shared" si="317"/>
        <v>0</v>
      </c>
    </row>
    <row r="580" spans="1:13" x14ac:dyDescent="0.25">
      <c r="A580" s="577" t="s">
        <v>5090</v>
      </c>
      <c r="B580" s="600" t="s">
        <v>5087</v>
      </c>
      <c r="C580" s="433"/>
      <c r="D580" s="433"/>
      <c r="E580" s="434"/>
      <c r="J580" s="610"/>
      <c r="K580" s="577">
        <v>65000</v>
      </c>
      <c r="M580" s="592">
        <f t="shared" si="317"/>
        <v>65000</v>
      </c>
    </row>
    <row r="581" spans="1:13" ht="13.8" thickBot="1" x14ac:dyDescent="0.3">
      <c r="A581" s="580" t="s">
        <v>5091</v>
      </c>
      <c r="B581" s="601" t="s">
        <v>5088</v>
      </c>
      <c r="C581" s="293"/>
      <c r="D581" s="293"/>
      <c r="E581" s="435"/>
      <c r="F581" s="602"/>
      <c r="G581" s="602"/>
      <c r="H581" s="602"/>
      <c r="I581" s="602"/>
      <c r="J581" s="612"/>
      <c r="K581" s="580">
        <v>66000</v>
      </c>
      <c r="L581" s="580"/>
      <c r="M581" s="602">
        <f t="shared" si="317"/>
        <v>66000</v>
      </c>
    </row>
    <row r="582" spans="1:13" x14ac:dyDescent="0.25">
      <c r="A582" s="577" t="s">
        <v>259</v>
      </c>
      <c r="B582" s="592" t="s">
        <v>235</v>
      </c>
      <c r="C582" s="295">
        <f t="shared" ref="C582" si="324">SUM(C574:C581)</f>
        <v>10704.52</v>
      </c>
      <c r="D582" s="295">
        <f>SUM(D574:D581)</f>
        <v>9672.32</v>
      </c>
      <c r="E582" s="447">
        <f>SUM(E574:E581)</f>
        <v>4000</v>
      </c>
      <c r="F582" s="447">
        <f t="shared" ref="F582:G582" si="325">SUM(F574:F581)</f>
        <v>0</v>
      </c>
      <c r="G582" s="447">
        <f t="shared" si="325"/>
        <v>4000</v>
      </c>
      <c r="H582" s="447">
        <f t="shared" ref="H582" si="326">SUM(H574:H581)</f>
        <v>0</v>
      </c>
      <c r="I582" s="447">
        <f t="shared" ref="I582" si="327">SUM(I574:I581)</f>
        <v>4000</v>
      </c>
      <c r="J582" s="610">
        <f t="shared" si="320"/>
        <v>0</v>
      </c>
      <c r="K582" s="447">
        <f>SUM(K574:K581)</f>
        <v>142000</v>
      </c>
      <c r="L582" s="447">
        <f t="shared" ref="L582:M582" si="328">SUM(L574:L581)</f>
        <v>0</v>
      </c>
      <c r="M582" s="447">
        <f t="shared" si="328"/>
        <v>142000</v>
      </c>
    </row>
    <row r="583" spans="1:13" x14ac:dyDescent="0.25">
      <c r="C583" s="295"/>
      <c r="D583" s="295"/>
      <c r="E583" s="434"/>
    </row>
    <row r="584" spans="1:13" x14ac:dyDescent="0.25">
      <c r="A584" s="577" t="s">
        <v>2572</v>
      </c>
      <c r="B584" s="600" t="s">
        <v>4878</v>
      </c>
      <c r="C584" s="433">
        <f>VLOOKUP(A584,'R&amp;E EXPORT'!A:F,6,FALSE)</f>
        <v>1030</v>
      </c>
      <c r="D584" s="433">
        <f>VLOOKUP(A584,'R&amp;E EXPORT'!A:F,4,FALSE)</f>
        <v>1060</v>
      </c>
      <c r="E584" s="434">
        <v>1200</v>
      </c>
      <c r="F584" s="592">
        <v>0</v>
      </c>
      <c r="G584" s="592">
        <f t="shared" ref="G584:G615" si="329">SUM(E584:F584)</f>
        <v>1200</v>
      </c>
      <c r="H584" s="592">
        <v>1480</v>
      </c>
      <c r="I584" s="592">
        <f t="shared" ref="I584:I615" si="330">SUM(G584-H584)</f>
        <v>-280</v>
      </c>
      <c r="J584" s="610">
        <f t="shared" ref="J584:J618" si="331">SUM(H584/G584)</f>
        <v>1.2333333333333334</v>
      </c>
      <c r="K584" s="577">
        <v>1500</v>
      </c>
      <c r="M584" s="592">
        <f t="shared" ref="M584:M615" si="332">SUM(K584:L584)</f>
        <v>1500</v>
      </c>
    </row>
    <row r="585" spans="1:13" x14ac:dyDescent="0.25">
      <c r="A585" s="577" t="s">
        <v>2570</v>
      </c>
      <c r="B585" s="600" t="s">
        <v>4879</v>
      </c>
      <c r="C585" s="433">
        <f>VLOOKUP(A585,'R&amp;E EXPORT'!A:F,6,FALSE)</f>
        <v>1283.5</v>
      </c>
      <c r="D585" s="433">
        <f>VLOOKUP(A585,'R&amp;E EXPORT'!A:F,4,FALSE)</f>
        <v>1039.3699999999999</v>
      </c>
      <c r="E585" s="434">
        <v>1500</v>
      </c>
      <c r="F585" s="592">
        <v>0</v>
      </c>
      <c r="G585" s="592">
        <f t="shared" si="329"/>
        <v>1500</v>
      </c>
      <c r="H585" s="592">
        <v>1495.98</v>
      </c>
      <c r="I585" s="592">
        <f t="shared" si="330"/>
        <v>4.0199999999999818</v>
      </c>
      <c r="J585" s="610">
        <f t="shared" si="331"/>
        <v>0.99731999999999998</v>
      </c>
      <c r="K585" s="577">
        <v>2000</v>
      </c>
      <c r="M585" s="592">
        <f t="shared" si="332"/>
        <v>2000</v>
      </c>
    </row>
    <row r="586" spans="1:13" x14ac:dyDescent="0.25">
      <c r="A586" s="577" t="s">
        <v>2569</v>
      </c>
      <c r="B586" s="600" t="s">
        <v>4880</v>
      </c>
      <c r="C586" s="433">
        <f>VLOOKUP(A586,'R&amp;E EXPORT'!A:F,6,FALSE)</f>
        <v>25409.54</v>
      </c>
      <c r="D586" s="433">
        <f>VLOOKUP(A586,'R&amp;E EXPORT'!A:F,4,FALSE)</f>
        <v>3850.44</v>
      </c>
      <c r="E586" s="434">
        <v>10000</v>
      </c>
      <c r="F586" s="592">
        <v>0</v>
      </c>
      <c r="G586" s="592">
        <f t="shared" si="329"/>
        <v>10000</v>
      </c>
      <c r="H586" s="592">
        <v>5583.89</v>
      </c>
      <c r="I586" s="592">
        <f t="shared" si="330"/>
        <v>4416.1099999999997</v>
      </c>
      <c r="J586" s="610">
        <f t="shared" si="331"/>
        <v>0.55838900000000002</v>
      </c>
      <c r="K586" s="577">
        <v>10000</v>
      </c>
      <c r="M586" s="592">
        <f t="shared" si="332"/>
        <v>10000</v>
      </c>
    </row>
    <row r="587" spans="1:13" x14ac:dyDescent="0.25">
      <c r="A587" s="577" t="s">
        <v>2568</v>
      </c>
      <c r="B587" s="600" t="s">
        <v>4881</v>
      </c>
      <c r="C587" s="433">
        <f>VLOOKUP(A587,'R&amp;E EXPORT'!A:F,6,FALSE)</f>
        <v>6864</v>
      </c>
      <c r="D587" s="433">
        <f>VLOOKUP(A587,'R&amp;E EXPORT'!A:F,4,FALSE)</f>
        <v>14594.51</v>
      </c>
      <c r="E587" s="434">
        <v>20000</v>
      </c>
      <c r="F587" s="592">
        <v>0</v>
      </c>
      <c r="G587" s="592">
        <f t="shared" si="329"/>
        <v>20000</v>
      </c>
      <c r="H587" s="592">
        <v>3550</v>
      </c>
      <c r="I587" s="592">
        <f t="shared" si="330"/>
        <v>16450</v>
      </c>
      <c r="J587" s="610">
        <f t="shared" si="331"/>
        <v>0.17749999999999999</v>
      </c>
      <c r="K587" s="577">
        <v>20000</v>
      </c>
      <c r="M587" s="592">
        <f t="shared" si="332"/>
        <v>20000</v>
      </c>
    </row>
    <row r="588" spans="1:13" x14ac:dyDescent="0.25">
      <c r="A588" s="577" t="s">
        <v>2567</v>
      </c>
      <c r="B588" s="600" t="s">
        <v>5089</v>
      </c>
      <c r="C588" s="433">
        <f>VLOOKUP(A588,'R&amp;E EXPORT'!A:F,6,FALSE)</f>
        <v>1619.35</v>
      </c>
      <c r="D588" s="433">
        <f>VLOOKUP(A588,'R&amp;E EXPORT'!A:F,4,FALSE)</f>
        <v>3381.31</v>
      </c>
      <c r="E588" s="434">
        <v>10000</v>
      </c>
      <c r="F588" s="592">
        <v>0</v>
      </c>
      <c r="G588" s="592">
        <f t="shared" si="329"/>
        <v>10000</v>
      </c>
      <c r="H588" s="592">
        <v>0</v>
      </c>
      <c r="I588" s="592">
        <f t="shared" si="330"/>
        <v>10000</v>
      </c>
      <c r="J588" s="610">
        <f t="shared" si="331"/>
        <v>0</v>
      </c>
      <c r="K588" s="577">
        <v>25000</v>
      </c>
      <c r="M588" s="592">
        <f t="shared" si="332"/>
        <v>25000</v>
      </c>
    </row>
    <row r="589" spans="1:13" x14ac:dyDescent="0.25">
      <c r="A589" s="577" t="s">
        <v>2566</v>
      </c>
      <c r="B589" s="600" t="s">
        <v>4882</v>
      </c>
      <c r="C589" s="433">
        <f>VLOOKUP(A589,'R&amp;E EXPORT'!A:F,6,FALSE)</f>
        <v>0</v>
      </c>
      <c r="D589" s="433">
        <f>VLOOKUP(A589,'R&amp;E EXPORT'!A:F,4,FALSE)</f>
        <v>2787.44</v>
      </c>
      <c r="E589" s="434">
        <v>5000</v>
      </c>
      <c r="F589" s="592">
        <v>0</v>
      </c>
      <c r="G589" s="592">
        <f t="shared" si="329"/>
        <v>5000</v>
      </c>
      <c r="H589" s="592">
        <v>0</v>
      </c>
      <c r="I589" s="592">
        <f t="shared" si="330"/>
        <v>5000</v>
      </c>
      <c r="J589" s="610">
        <f t="shared" si="331"/>
        <v>0</v>
      </c>
      <c r="K589" s="577">
        <v>5000</v>
      </c>
      <c r="M589" s="592">
        <f t="shared" si="332"/>
        <v>5000</v>
      </c>
    </row>
    <row r="590" spans="1:13" x14ac:dyDescent="0.25">
      <c r="A590" s="577" t="s">
        <v>2565</v>
      </c>
      <c r="B590" s="600" t="s">
        <v>4883</v>
      </c>
      <c r="C590" s="433">
        <f>VLOOKUP(A590,'R&amp;E EXPORT'!A:F,6,FALSE)</f>
        <v>108.16</v>
      </c>
      <c r="D590" s="433">
        <f>VLOOKUP(A590,'R&amp;E EXPORT'!A:F,4,FALSE)</f>
        <v>0</v>
      </c>
      <c r="E590" s="434">
        <v>1500</v>
      </c>
      <c r="F590" s="592">
        <v>0</v>
      </c>
      <c r="G590" s="592">
        <f t="shared" si="329"/>
        <v>1500</v>
      </c>
      <c r="H590" s="592">
        <v>577.62</v>
      </c>
      <c r="I590" s="592">
        <f t="shared" si="330"/>
        <v>922.38</v>
      </c>
      <c r="J590" s="610">
        <f t="shared" si="331"/>
        <v>0.38507999999999998</v>
      </c>
      <c r="K590" s="577">
        <v>2500</v>
      </c>
      <c r="M590" s="592">
        <f t="shared" si="332"/>
        <v>2500</v>
      </c>
    </row>
    <row r="591" spans="1:13" x14ac:dyDescent="0.25">
      <c r="A591" s="577" t="s">
        <v>2564</v>
      </c>
      <c r="B591" s="600" t="s">
        <v>4865</v>
      </c>
      <c r="C591" s="433">
        <f>VLOOKUP(A591,'R&amp;E EXPORT'!A:F,6,FALSE)</f>
        <v>1614.43</v>
      </c>
      <c r="D591" s="433">
        <f>VLOOKUP(A591,'R&amp;E EXPORT'!A:F,4,FALSE)</f>
        <v>1904.12</v>
      </c>
      <c r="E591" s="434">
        <v>3500</v>
      </c>
      <c r="F591" s="592">
        <v>0</v>
      </c>
      <c r="G591" s="592">
        <f t="shared" si="329"/>
        <v>3500</v>
      </c>
      <c r="H591" s="592">
        <v>1152.53</v>
      </c>
      <c r="I591" s="592">
        <f t="shared" si="330"/>
        <v>2347.4700000000003</v>
      </c>
      <c r="J591" s="610">
        <f t="shared" si="331"/>
        <v>0.32929428571428571</v>
      </c>
      <c r="K591" s="577">
        <v>3500</v>
      </c>
      <c r="M591" s="592">
        <f t="shared" si="332"/>
        <v>3500</v>
      </c>
    </row>
    <row r="592" spans="1:13" x14ac:dyDescent="0.25">
      <c r="A592" s="577" t="s">
        <v>2563</v>
      </c>
      <c r="B592" s="600" t="s">
        <v>4782</v>
      </c>
      <c r="C592" s="433">
        <f>VLOOKUP(A592,'R&amp;E EXPORT'!A:F,6,FALSE)</f>
        <v>1104.76</v>
      </c>
      <c r="D592" s="433">
        <f>VLOOKUP(A592,'R&amp;E EXPORT'!A:F,4,FALSE)</f>
        <v>432</v>
      </c>
      <c r="E592" s="434">
        <v>2000</v>
      </c>
      <c r="F592" s="592">
        <v>0</v>
      </c>
      <c r="G592" s="592">
        <f t="shared" si="329"/>
        <v>2000</v>
      </c>
      <c r="H592" s="592">
        <v>0</v>
      </c>
      <c r="I592" s="592">
        <f t="shared" si="330"/>
        <v>2000</v>
      </c>
      <c r="J592" s="610">
        <f t="shared" si="331"/>
        <v>0</v>
      </c>
      <c r="K592" s="577">
        <v>2000</v>
      </c>
      <c r="M592" s="592">
        <f t="shared" si="332"/>
        <v>2000</v>
      </c>
    </row>
    <row r="593" spans="1:13" x14ac:dyDescent="0.25">
      <c r="A593" s="577" t="s">
        <v>2562</v>
      </c>
      <c r="B593" s="600" t="s">
        <v>4884</v>
      </c>
      <c r="C593" s="433">
        <f>VLOOKUP(A593,'R&amp;E EXPORT'!A:F,6,FALSE)</f>
        <v>4638.96</v>
      </c>
      <c r="D593" s="433">
        <f>VLOOKUP(A593,'R&amp;E EXPORT'!A:F,4,FALSE)</f>
        <v>1137.19</v>
      </c>
      <c r="E593" s="434">
        <v>5000</v>
      </c>
      <c r="F593" s="592">
        <v>0</v>
      </c>
      <c r="G593" s="592">
        <f t="shared" si="329"/>
        <v>5000</v>
      </c>
      <c r="H593" s="592">
        <v>8737.64</v>
      </c>
      <c r="I593" s="592">
        <f t="shared" si="330"/>
        <v>-3737.6399999999994</v>
      </c>
      <c r="J593" s="610">
        <f t="shared" si="331"/>
        <v>1.747528</v>
      </c>
      <c r="K593" s="577">
        <v>7500</v>
      </c>
      <c r="M593" s="592">
        <f t="shared" si="332"/>
        <v>7500</v>
      </c>
    </row>
    <row r="594" spans="1:13" x14ac:dyDescent="0.25">
      <c r="A594" s="577" t="s">
        <v>2561</v>
      </c>
      <c r="B594" s="600" t="s">
        <v>4885</v>
      </c>
      <c r="C594" s="433">
        <f>VLOOKUP(A594,'R&amp;E EXPORT'!A:F,6,FALSE)</f>
        <v>1273.53</v>
      </c>
      <c r="D594" s="433">
        <f>VLOOKUP(A594,'R&amp;E EXPORT'!A:F,4,FALSE)</f>
        <v>1159.4100000000001</v>
      </c>
      <c r="E594" s="434">
        <v>1900</v>
      </c>
      <c r="F594" s="592">
        <v>0</v>
      </c>
      <c r="G594" s="592">
        <f t="shared" si="329"/>
        <v>1900</v>
      </c>
      <c r="H594" s="592">
        <v>1506.12</v>
      </c>
      <c r="I594" s="592">
        <f t="shared" si="330"/>
        <v>393.88000000000011</v>
      </c>
      <c r="J594" s="610">
        <f t="shared" si="331"/>
        <v>0.79269473684210523</v>
      </c>
      <c r="K594" s="434">
        <v>1900</v>
      </c>
      <c r="L594" s="434"/>
      <c r="M594" s="592">
        <f t="shared" si="332"/>
        <v>1900</v>
      </c>
    </row>
    <row r="595" spans="1:13" x14ac:dyDescent="0.25">
      <c r="A595" s="577" t="s">
        <v>2560</v>
      </c>
      <c r="B595" s="600" t="s">
        <v>4886</v>
      </c>
      <c r="C595" s="433">
        <f>VLOOKUP(A595,'R&amp;E EXPORT'!A:F,6,FALSE)</f>
        <v>2442.1799999999998</v>
      </c>
      <c r="D595" s="433">
        <f>VLOOKUP(A595,'R&amp;E EXPORT'!A:F,4,FALSE)</f>
        <v>2467.7800000000002</v>
      </c>
      <c r="E595" s="434">
        <v>3350</v>
      </c>
      <c r="F595" s="592">
        <v>0</v>
      </c>
      <c r="G595" s="592">
        <f t="shared" si="329"/>
        <v>3350</v>
      </c>
      <c r="H595" s="592">
        <v>3132.68</v>
      </c>
      <c r="I595" s="592">
        <f t="shared" si="330"/>
        <v>217.32000000000016</v>
      </c>
      <c r="J595" s="610">
        <f t="shared" si="331"/>
        <v>0.93512835820895512</v>
      </c>
      <c r="K595" s="434">
        <v>3350</v>
      </c>
      <c r="L595" s="434"/>
      <c r="M595" s="592">
        <f t="shared" si="332"/>
        <v>3350</v>
      </c>
    </row>
    <row r="596" spans="1:13" x14ac:dyDescent="0.25">
      <c r="A596" s="577" t="s">
        <v>2559</v>
      </c>
      <c r="B596" s="600" t="s">
        <v>4887</v>
      </c>
      <c r="C596" s="433">
        <f>VLOOKUP(A596,'R&amp;E EXPORT'!A:F,6,FALSE)</f>
        <v>3267.67</v>
      </c>
      <c r="D596" s="433">
        <f>VLOOKUP(A596,'R&amp;E EXPORT'!A:F,4,FALSE)</f>
        <v>4199.04</v>
      </c>
      <c r="E596" s="434">
        <v>5200</v>
      </c>
      <c r="F596" s="592">
        <v>0</v>
      </c>
      <c r="G596" s="592">
        <f t="shared" si="329"/>
        <v>5200</v>
      </c>
      <c r="H596" s="592">
        <v>3733.77</v>
      </c>
      <c r="I596" s="592">
        <f t="shared" si="330"/>
        <v>1466.23</v>
      </c>
      <c r="J596" s="610">
        <f t="shared" si="331"/>
        <v>0.71803269230769229</v>
      </c>
      <c r="K596" s="434">
        <v>5200</v>
      </c>
      <c r="L596" s="434"/>
      <c r="M596" s="592">
        <f t="shared" si="332"/>
        <v>5200</v>
      </c>
    </row>
    <row r="597" spans="1:13" x14ac:dyDescent="0.25">
      <c r="A597" s="577" t="s">
        <v>4399</v>
      </c>
      <c r="B597" s="600" t="s">
        <v>4888</v>
      </c>
      <c r="C597" s="433">
        <f>VLOOKUP(A597,'R&amp;E EXPORT'!A:F,6,FALSE)</f>
        <v>0</v>
      </c>
      <c r="D597" s="433">
        <f>VLOOKUP(A597,'R&amp;E EXPORT'!A:F,4,FALSE)</f>
        <v>412.63</v>
      </c>
      <c r="E597" s="434">
        <v>1000</v>
      </c>
      <c r="F597" s="592">
        <v>0</v>
      </c>
      <c r="G597" s="592">
        <f t="shared" si="329"/>
        <v>1000</v>
      </c>
      <c r="H597" s="592">
        <v>686.47</v>
      </c>
      <c r="I597" s="592">
        <f t="shared" si="330"/>
        <v>313.52999999999997</v>
      </c>
      <c r="J597" s="610">
        <f t="shared" si="331"/>
        <v>0.68647000000000002</v>
      </c>
      <c r="K597" s="434">
        <v>1000</v>
      </c>
      <c r="L597" s="434"/>
      <c r="M597" s="592">
        <f t="shared" si="332"/>
        <v>1000</v>
      </c>
    </row>
    <row r="598" spans="1:13" x14ac:dyDescent="0.25">
      <c r="A598" s="577" t="s">
        <v>4046</v>
      </c>
      <c r="B598" s="600" t="s">
        <v>4889</v>
      </c>
      <c r="C598" s="433">
        <f>VLOOKUP(A598,'R&amp;E EXPORT'!A:F,6,FALSE)</f>
        <v>572.22</v>
      </c>
      <c r="D598" s="433">
        <f>VLOOKUP(A598,'R&amp;E EXPORT'!A:F,4,FALSE)</f>
        <v>489.26</v>
      </c>
      <c r="E598" s="434">
        <v>650</v>
      </c>
      <c r="F598" s="592">
        <v>0</v>
      </c>
      <c r="G598" s="592">
        <f t="shared" si="329"/>
        <v>650</v>
      </c>
      <c r="H598" s="592">
        <v>539.05999999999995</v>
      </c>
      <c r="I598" s="592">
        <f t="shared" si="330"/>
        <v>110.94000000000005</v>
      </c>
      <c r="J598" s="610">
        <f t="shared" si="331"/>
        <v>0.82932307692307683</v>
      </c>
      <c r="K598" s="434">
        <v>650</v>
      </c>
      <c r="L598" s="434"/>
      <c r="M598" s="592">
        <f t="shared" si="332"/>
        <v>650</v>
      </c>
    </row>
    <row r="599" spans="1:13" x14ac:dyDescent="0.25">
      <c r="A599" s="623" t="s">
        <v>2558</v>
      </c>
      <c r="B599" s="624" t="s">
        <v>4890</v>
      </c>
      <c r="C599" s="433">
        <f>VLOOKUP(A599,'R&amp;E EXPORT'!A:F,6,FALSE)</f>
        <v>316.27</v>
      </c>
      <c r="D599" s="433">
        <f>VLOOKUP(A599,'R&amp;E EXPORT'!A:F,4,FALSE)</f>
        <v>158.27000000000001</v>
      </c>
      <c r="E599" s="434">
        <v>300</v>
      </c>
      <c r="F599" s="592">
        <v>0</v>
      </c>
      <c r="G599" s="592">
        <f t="shared" si="329"/>
        <v>300</v>
      </c>
      <c r="H599" s="592">
        <v>184.96</v>
      </c>
      <c r="I599" s="592">
        <f t="shared" si="330"/>
        <v>115.03999999999999</v>
      </c>
      <c r="J599" s="610">
        <f t="shared" si="331"/>
        <v>0.61653333333333338</v>
      </c>
      <c r="K599" s="434">
        <v>300</v>
      </c>
      <c r="L599" s="434"/>
      <c r="M599" s="592">
        <f t="shared" si="332"/>
        <v>300</v>
      </c>
    </row>
    <row r="600" spans="1:13" x14ac:dyDescent="0.25">
      <c r="A600" s="577" t="s">
        <v>2556</v>
      </c>
      <c r="B600" s="600" t="s">
        <v>4785</v>
      </c>
      <c r="C600" s="433">
        <f>VLOOKUP(A600,'R&amp;E EXPORT'!A:F,6,FALSE)</f>
        <v>22.75</v>
      </c>
      <c r="D600" s="433">
        <f>VLOOKUP(A600,'R&amp;E EXPORT'!A:F,4,FALSE)</f>
        <v>0</v>
      </c>
      <c r="E600" s="434">
        <v>0</v>
      </c>
      <c r="F600" s="592">
        <v>0</v>
      </c>
      <c r="G600" s="592">
        <f t="shared" si="329"/>
        <v>0</v>
      </c>
      <c r="H600" s="592">
        <v>0</v>
      </c>
      <c r="I600" s="592">
        <f t="shared" si="330"/>
        <v>0</v>
      </c>
      <c r="J600" s="610" t="e">
        <f t="shared" si="331"/>
        <v>#DIV/0!</v>
      </c>
      <c r="K600" s="577">
        <v>50</v>
      </c>
      <c r="M600" s="592">
        <f t="shared" si="332"/>
        <v>50</v>
      </c>
    </row>
    <row r="601" spans="1:13" x14ac:dyDescent="0.25">
      <c r="A601" s="577" t="s">
        <v>2552</v>
      </c>
      <c r="B601" s="600" t="s">
        <v>4891</v>
      </c>
      <c r="C601" s="433">
        <f>VLOOKUP(A601,'R&amp;E EXPORT'!A:F,6,FALSE)</f>
        <v>8157.29</v>
      </c>
      <c r="D601" s="433">
        <f>VLOOKUP(A601,'R&amp;E EXPORT'!A:F,4,FALSE)</f>
        <v>8082.66</v>
      </c>
      <c r="E601" s="434">
        <v>10000</v>
      </c>
      <c r="F601" s="592">
        <v>0</v>
      </c>
      <c r="G601" s="592">
        <f t="shared" si="329"/>
        <v>10000</v>
      </c>
      <c r="H601" s="592">
        <v>3928.56</v>
      </c>
      <c r="I601" s="592">
        <f t="shared" si="330"/>
        <v>6071.4400000000005</v>
      </c>
      <c r="J601" s="610">
        <f t="shared" si="331"/>
        <v>0.39285599999999998</v>
      </c>
      <c r="K601" s="577">
        <v>10000</v>
      </c>
      <c r="M601" s="592">
        <f t="shared" si="332"/>
        <v>10000</v>
      </c>
    </row>
    <row r="602" spans="1:13" x14ac:dyDescent="0.25">
      <c r="A602" s="577" t="s">
        <v>2551</v>
      </c>
      <c r="B602" s="600" t="s">
        <v>4892</v>
      </c>
      <c r="C602" s="433">
        <f>VLOOKUP(A602,'R&amp;E EXPORT'!A:F,6,FALSE)</f>
        <v>727.51</v>
      </c>
      <c r="D602" s="433">
        <f>VLOOKUP(A602,'R&amp;E EXPORT'!A:F,4,FALSE)</f>
        <v>661.32</v>
      </c>
      <c r="E602" s="434">
        <v>1500</v>
      </c>
      <c r="F602" s="592">
        <v>0</v>
      </c>
      <c r="G602" s="592">
        <f t="shared" si="329"/>
        <v>1500</v>
      </c>
      <c r="H602" s="592">
        <v>617.02</v>
      </c>
      <c r="I602" s="592">
        <f t="shared" si="330"/>
        <v>882.98</v>
      </c>
      <c r="J602" s="610">
        <f t="shared" si="331"/>
        <v>0.41134666666666664</v>
      </c>
      <c r="K602" s="577">
        <v>1500</v>
      </c>
      <c r="M602" s="592">
        <f t="shared" si="332"/>
        <v>1500</v>
      </c>
    </row>
    <row r="603" spans="1:13" x14ac:dyDescent="0.25">
      <c r="A603" s="577" t="s">
        <v>2550</v>
      </c>
      <c r="B603" s="600" t="s">
        <v>4893</v>
      </c>
      <c r="C603" s="433">
        <f>VLOOKUP(A603,'R&amp;E EXPORT'!A:F,6,FALSE)</f>
        <v>360</v>
      </c>
      <c r="D603" s="433">
        <f>VLOOKUP(A603,'R&amp;E EXPORT'!A:F,4,FALSE)</f>
        <v>270</v>
      </c>
      <c r="E603" s="434">
        <v>400</v>
      </c>
      <c r="F603" s="592">
        <v>0</v>
      </c>
      <c r="G603" s="592">
        <f t="shared" si="329"/>
        <v>400</v>
      </c>
      <c r="H603" s="592">
        <v>270</v>
      </c>
      <c r="I603" s="592">
        <f t="shared" si="330"/>
        <v>130</v>
      </c>
      <c r="J603" s="610">
        <f t="shared" si="331"/>
        <v>0.67500000000000004</v>
      </c>
      <c r="K603" s="577">
        <v>400</v>
      </c>
      <c r="M603" s="592">
        <f t="shared" si="332"/>
        <v>400</v>
      </c>
    </row>
    <row r="604" spans="1:13" x14ac:dyDescent="0.25">
      <c r="A604" s="577" t="s">
        <v>2549</v>
      </c>
      <c r="B604" s="600" t="s">
        <v>4894</v>
      </c>
      <c r="C604" s="433">
        <f>VLOOKUP(A604,'R&amp;E EXPORT'!A:F,6,FALSE)</f>
        <v>4592.03</v>
      </c>
      <c r="D604" s="433">
        <f>VLOOKUP(A604,'R&amp;E EXPORT'!A:F,4,FALSE)</f>
        <v>3021.69</v>
      </c>
      <c r="E604" s="434">
        <v>7500</v>
      </c>
      <c r="F604" s="592">
        <v>0</v>
      </c>
      <c r="G604" s="592">
        <f t="shared" si="329"/>
        <v>7500</v>
      </c>
      <c r="H604" s="592">
        <v>3668.61</v>
      </c>
      <c r="I604" s="592">
        <f t="shared" si="330"/>
        <v>3831.39</v>
      </c>
      <c r="J604" s="610">
        <f t="shared" si="331"/>
        <v>0.48914800000000003</v>
      </c>
      <c r="K604" s="577">
        <v>40000</v>
      </c>
      <c r="M604" s="592">
        <f t="shared" si="332"/>
        <v>40000</v>
      </c>
    </row>
    <row r="605" spans="1:13" x14ac:dyDescent="0.25">
      <c r="A605" s="577" t="s">
        <v>2548</v>
      </c>
      <c r="B605" s="600" t="s">
        <v>4729</v>
      </c>
      <c r="C605" s="433">
        <f>VLOOKUP(A605,'R&amp;E EXPORT'!A:F,6,FALSE)</f>
        <v>4390.47</v>
      </c>
      <c r="D605" s="433">
        <f>VLOOKUP(A605,'R&amp;E EXPORT'!A:F,4,FALSE)</f>
        <v>0</v>
      </c>
      <c r="E605" s="434"/>
      <c r="F605" s="592">
        <v>0</v>
      </c>
      <c r="G605" s="592">
        <f t="shared" si="329"/>
        <v>0</v>
      </c>
      <c r="H605" s="592">
        <v>0</v>
      </c>
      <c r="I605" s="592">
        <f t="shared" si="330"/>
        <v>0</v>
      </c>
      <c r="J605" s="610" t="e">
        <f t="shared" si="331"/>
        <v>#DIV/0!</v>
      </c>
      <c r="K605" s="577">
        <v>1000</v>
      </c>
      <c r="M605" s="592">
        <f t="shared" si="332"/>
        <v>1000</v>
      </c>
    </row>
    <row r="606" spans="1:13" x14ac:dyDescent="0.25">
      <c r="A606" s="577" t="s">
        <v>2547</v>
      </c>
      <c r="B606" s="600" t="s">
        <v>4895</v>
      </c>
      <c r="C606" s="433">
        <f>VLOOKUP(A606,'R&amp;E EXPORT'!A:F,6,FALSE)</f>
        <v>32.1</v>
      </c>
      <c r="D606" s="433">
        <f>VLOOKUP(A606,'R&amp;E EXPORT'!A:F,4,FALSE)</f>
        <v>0</v>
      </c>
      <c r="E606" s="434">
        <v>100</v>
      </c>
      <c r="F606" s="592">
        <v>0</v>
      </c>
      <c r="G606" s="592">
        <f t="shared" si="329"/>
        <v>100</v>
      </c>
      <c r="H606" s="592">
        <v>0</v>
      </c>
      <c r="I606" s="592">
        <f t="shared" si="330"/>
        <v>100</v>
      </c>
      <c r="J606" s="610">
        <f t="shared" si="331"/>
        <v>0</v>
      </c>
      <c r="K606" s="577">
        <v>100</v>
      </c>
      <c r="M606" s="592">
        <f t="shared" si="332"/>
        <v>100</v>
      </c>
    </row>
    <row r="607" spans="1:13" x14ac:dyDescent="0.25">
      <c r="A607" s="577" t="s">
        <v>2546</v>
      </c>
      <c r="B607" s="600" t="s">
        <v>4896</v>
      </c>
      <c r="C607" s="433">
        <f>VLOOKUP(A607,'R&amp;E EXPORT'!A:F,6,FALSE)</f>
        <v>87</v>
      </c>
      <c r="D607" s="433">
        <f>VLOOKUP(A607,'R&amp;E EXPORT'!A:F,4,FALSE)</f>
        <v>300</v>
      </c>
      <c r="E607" s="434">
        <v>500</v>
      </c>
      <c r="F607" s="592">
        <v>0</v>
      </c>
      <c r="G607" s="592">
        <f t="shared" si="329"/>
        <v>500</v>
      </c>
      <c r="H607" s="592">
        <v>253.17</v>
      </c>
      <c r="I607" s="592">
        <f t="shared" si="330"/>
        <v>246.83</v>
      </c>
      <c r="J607" s="610">
        <f t="shared" si="331"/>
        <v>0.50634000000000001</v>
      </c>
      <c r="K607" s="577">
        <v>500</v>
      </c>
      <c r="M607" s="592">
        <f t="shared" si="332"/>
        <v>500</v>
      </c>
    </row>
    <row r="608" spans="1:13" x14ac:dyDescent="0.25">
      <c r="A608" s="577" t="s">
        <v>3587</v>
      </c>
      <c r="B608" s="600" t="s">
        <v>4897</v>
      </c>
      <c r="C608" s="433">
        <f>VLOOKUP(A608,'R&amp;E EXPORT'!A:F,6,FALSE)</f>
        <v>2000</v>
      </c>
      <c r="D608" s="433">
        <f>VLOOKUP(A608,'R&amp;E EXPORT'!A:F,4,FALSE)</f>
        <v>0</v>
      </c>
      <c r="E608" s="434">
        <v>5000</v>
      </c>
      <c r="F608" s="592">
        <v>0</v>
      </c>
      <c r="G608" s="592">
        <f t="shared" si="329"/>
        <v>5000</v>
      </c>
      <c r="H608" s="592">
        <v>0</v>
      </c>
      <c r="I608" s="592">
        <f t="shared" si="330"/>
        <v>5000</v>
      </c>
      <c r="J608" s="610">
        <f t="shared" si="331"/>
        <v>0</v>
      </c>
      <c r="K608" s="577">
        <v>5000</v>
      </c>
      <c r="M608" s="592">
        <f t="shared" si="332"/>
        <v>5000</v>
      </c>
    </row>
    <row r="609" spans="1:13" x14ac:dyDescent="0.25">
      <c r="A609" s="577" t="s">
        <v>2545</v>
      </c>
      <c r="B609" s="600" t="s">
        <v>4898</v>
      </c>
      <c r="C609" s="433">
        <f>VLOOKUP(A609,'R&amp;E EXPORT'!A:F,6,FALSE)</f>
        <v>407.5</v>
      </c>
      <c r="D609" s="433">
        <f>VLOOKUP(A609,'R&amp;E EXPORT'!A:F,4,FALSE)</f>
        <v>0</v>
      </c>
      <c r="E609" s="434">
        <v>750</v>
      </c>
      <c r="F609" s="592">
        <v>0</v>
      </c>
      <c r="G609" s="592">
        <f t="shared" si="329"/>
        <v>750</v>
      </c>
      <c r="H609" s="592">
        <v>0</v>
      </c>
      <c r="I609" s="592">
        <f t="shared" si="330"/>
        <v>750</v>
      </c>
      <c r="J609" s="610">
        <f t="shared" si="331"/>
        <v>0</v>
      </c>
      <c r="K609" s="577">
        <v>1000</v>
      </c>
      <c r="M609" s="592">
        <f t="shared" si="332"/>
        <v>1000</v>
      </c>
    </row>
    <row r="610" spans="1:13" x14ac:dyDescent="0.25">
      <c r="A610" s="577" t="s">
        <v>2544</v>
      </c>
      <c r="B610" s="600" t="s">
        <v>4899</v>
      </c>
      <c r="C610" s="433">
        <f>VLOOKUP(A610,'R&amp;E EXPORT'!A:F,6,FALSE)</f>
        <v>3442.81</v>
      </c>
      <c r="D610" s="433">
        <f>VLOOKUP(A610,'R&amp;E EXPORT'!A:F,4,FALSE)</f>
        <v>2552.16</v>
      </c>
      <c r="E610" s="434">
        <v>3500</v>
      </c>
      <c r="F610" s="592">
        <v>0</v>
      </c>
      <c r="G610" s="592">
        <f t="shared" si="329"/>
        <v>3500</v>
      </c>
      <c r="H610" s="592">
        <v>2303.79</v>
      </c>
      <c r="I610" s="592">
        <f t="shared" si="330"/>
        <v>1196.21</v>
      </c>
      <c r="J610" s="610">
        <f t="shared" si="331"/>
        <v>0.6582257142857143</v>
      </c>
      <c r="K610" s="577">
        <v>4000</v>
      </c>
      <c r="M610" s="592">
        <f t="shared" si="332"/>
        <v>4000</v>
      </c>
    </row>
    <row r="611" spans="1:13" x14ac:dyDescent="0.25">
      <c r="A611" s="577" t="s">
        <v>2543</v>
      </c>
      <c r="B611" s="600" t="s">
        <v>4900</v>
      </c>
      <c r="C611" s="433">
        <f>VLOOKUP(A611,'R&amp;E EXPORT'!A:F,6,FALSE)</f>
        <v>11.46</v>
      </c>
      <c r="D611" s="433">
        <f>VLOOKUP(A611,'R&amp;E EXPORT'!A:F,4,FALSE)</f>
        <v>57.1</v>
      </c>
      <c r="E611" s="434">
        <v>500</v>
      </c>
      <c r="F611" s="592">
        <v>0</v>
      </c>
      <c r="G611" s="592">
        <f t="shared" si="329"/>
        <v>500</v>
      </c>
      <c r="H611" s="592">
        <v>350.19</v>
      </c>
      <c r="I611" s="592">
        <f t="shared" si="330"/>
        <v>149.81</v>
      </c>
      <c r="J611" s="610">
        <f t="shared" si="331"/>
        <v>0.70038</v>
      </c>
      <c r="K611" s="577">
        <v>500</v>
      </c>
      <c r="M611" s="592">
        <f t="shared" si="332"/>
        <v>500</v>
      </c>
    </row>
    <row r="612" spans="1:13" x14ac:dyDescent="0.25">
      <c r="A612" s="577" t="s">
        <v>2541</v>
      </c>
      <c r="B612" s="600" t="s">
        <v>4901</v>
      </c>
      <c r="C612" s="433">
        <f>VLOOKUP(A612,'R&amp;E EXPORT'!A:F,6,FALSE)</f>
        <v>583.88</v>
      </c>
      <c r="D612" s="433">
        <f>VLOOKUP(A612,'R&amp;E EXPORT'!A:F,4,FALSE)</f>
        <v>2181.61</v>
      </c>
      <c r="E612" s="434">
        <v>2000</v>
      </c>
      <c r="F612" s="592">
        <v>0</v>
      </c>
      <c r="G612" s="592">
        <f t="shared" si="329"/>
        <v>2000</v>
      </c>
      <c r="H612" s="592">
        <v>16433.46</v>
      </c>
      <c r="I612" s="592">
        <f t="shared" si="330"/>
        <v>-14433.46</v>
      </c>
      <c r="J612" s="610">
        <f t="shared" si="331"/>
        <v>8.2167300000000001</v>
      </c>
      <c r="K612" s="577">
        <v>2000</v>
      </c>
      <c r="M612" s="592">
        <f t="shared" si="332"/>
        <v>2000</v>
      </c>
    </row>
    <row r="613" spans="1:13" ht="12.9" customHeight="1" x14ac:dyDescent="0.25">
      <c r="A613" s="577" t="s">
        <v>2538</v>
      </c>
      <c r="B613" s="600" t="s">
        <v>4902</v>
      </c>
      <c r="C613" s="433">
        <f>VLOOKUP(A613,'R&amp;E EXPORT'!A:F,6,FALSE)</f>
        <v>812.5</v>
      </c>
      <c r="D613" s="433">
        <f>VLOOKUP(A613,'R&amp;E EXPORT'!A:F,4,FALSE)</f>
        <v>200.87</v>
      </c>
      <c r="E613" s="434">
        <v>1000</v>
      </c>
      <c r="F613" s="592">
        <v>0</v>
      </c>
      <c r="G613" s="592">
        <f t="shared" si="329"/>
        <v>1000</v>
      </c>
      <c r="H613" s="592">
        <v>1009.73</v>
      </c>
      <c r="I613" s="592">
        <f t="shared" si="330"/>
        <v>-9.7300000000000182</v>
      </c>
      <c r="J613" s="610">
        <f t="shared" si="331"/>
        <v>1.00973</v>
      </c>
      <c r="K613" s="577">
        <v>1000</v>
      </c>
      <c r="M613" s="592">
        <f t="shared" si="332"/>
        <v>1000</v>
      </c>
    </row>
    <row r="614" spans="1:13" x14ac:dyDescent="0.25">
      <c r="A614" s="577" t="s">
        <v>2535</v>
      </c>
      <c r="B614" s="600" t="s">
        <v>4336</v>
      </c>
      <c r="C614" s="433">
        <f>VLOOKUP(A614,'R&amp;E EXPORT'!A:F,6,FALSE)</f>
        <v>1800</v>
      </c>
      <c r="D614" s="433">
        <f>VLOOKUP(A614,'R&amp;E EXPORT'!A:F,4,FALSE)</f>
        <v>1800</v>
      </c>
      <c r="E614" s="434">
        <v>1800</v>
      </c>
      <c r="F614" s="592">
        <v>0</v>
      </c>
      <c r="G614" s="592">
        <f t="shared" si="329"/>
        <v>1800</v>
      </c>
      <c r="H614" s="592">
        <v>1800</v>
      </c>
      <c r="I614" s="592">
        <f t="shared" si="330"/>
        <v>0</v>
      </c>
      <c r="J614" s="610">
        <f t="shared" si="331"/>
        <v>1</v>
      </c>
      <c r="K614" s="577">
        <v>1800</v>
      </c>
      <c r="M614" s="592">
        <f t="shared" si="332"/>
        <v>1800</v>
      </c>
    </row>
    <row r="615" spans="1:13" ht="13.8" thickBot="1" x14ac:dyDescent="0.3">
      <c r="A615" s="580" t="s">
        <v>2534</v>
      </c>
      <c r="B615" s="601" t="s">
        <v>4903</v>
      </c>
      <c r="C615" s="293">
        <f>VLOOKUP(A615,'R&amp;E EXPORT'!A:F,6,FALSE)</f>
        <v>0</v>
      </c>
      <c r="D615" s="293">
        <f>VLOOKUP(A615,'R&amp;E EXPORT'!A:F,4,FALSE)</f>
        <v>151.88</v>
      </c>
      <c r="E615" s="435">
        <v>0</v>
      </c>
      <c r="F615" s="602">
        <v>0</v>
      </c>
      <c r="G615" s="602">
        <f t="shared" si="329"/>
        <v>0</v>
      </c>
      <c r="H615" s="602">
        <v>0</v>
      </c>
      <c r="I615" s="602">
        <f t="shared" si="330"/>
        <v>0</v>
      </c>
      <c r="J615" s="612" t="e">
        <f t="shared" si="331"/>
        <v>#DIV/0!</v>
      </c>
      <c r="K615" s="580">
        <v>0</v>
      </c>
      <c r="L615" s="580"/>
      <c r="M615" s="602">
        <f t="shared" si="332"/>
        <v>0</v>
      </c>
    </row>
    <row r="616" spans="1:13" x14ac:dyDescent="0.25">
      <c r="A616" s="577" t="s">
        <v>258</v>
      </c>
      <c r="B616" s="592" t="s">
        <v>229</v>
      </c>
      <c r="C616" s="295">
        <f t="shared" ref="C616:I616" si="333">SUM(C584:C615)</f>
        <v>78971.87000000001</v>
      </c>
      <c r="D616" s="295">
        <f t="shared" si="333"/>
        <v>58352.05999999999</v>
      </c>
      <c r="E616" s="434">
        <f t="shared" si="333"/>
        <v>106650</v>
      </c>
      <c r="F616" s="434">
        <f t="shared" si="333"/>
        <v>0</v>
      </c>
      <c r="G616" s="434">
        <f t="shared" si="333"/>
        <v>106650</v>
      </c>
      <c r="H616" s="434">
        <f t="shared" si="333"/>
        <v>62995.250000000007</v>
      </c>
      <c r="I616" s="434">
        <f t="shared" si="333"/>
        <v>43654.75</v>
      </c>
      <c r="J616" s="610">
        <f t="shared" si="331"/>
        <v>0.59067276136896396</v>
      </c>
      <c r="K616" s="434">
        <f t="shared" ref="K616:M616" si="334">SUM(K584:K615)</f>
        <v>160250</v>
      </c>
      <c r="L616" s="434">
        <f t="shared" si="334"/>
        <v>0</v>
      </c>
      <c r="M616" s="434">
        <f t="shared" si="334"/>
        <v>160250</v>
      </c>
    </row>
    <row r="617" spans="1:13" x14ac:dyDescent="0.25">
      <c r="C617" s="295"/>
      <c r="D617" s="295"/>
      <c r="E617" s="434"/>
      <c r="K617" s="434"/>
      <c r="L617" s="434"/>
      <c r="M617" s="434"/>
    </row>
    <row r="618" spans="1:13" ht="13.8" thickBot="1" x14ac:dyDescent="0.3">
      <c r="A618" s="605" t="s">
        <v>354</v>
      </c>
      <c r="B618" s="606" t="s">
        <v>249</v>
      </c>
      <c r="C618" s="439">
        <f>SUM(C571+C582+C616)</f>
        <v>275162.43</v>
      </c>
      <c r="D618" s="439">
        <f>SUM(D571+D582+D616)</f>
        <v>231957.11000000002</v>
      </c>
      <c r="E618" s="438">
        <f>+E616+E582+E571</f>
        <v>325150</v>
      </c>
      <c r="F618" s="438">
        <f t="shared" ref="F618:I618" si="335">+F616+F582+F571</f>
        <v>0</v>
      </c>
      <c r="G618" s="438">
        <f t="shared" si="335"/>
        <v>325150</v>
      </c>
      <c r="H618" s="438">
        <f t="shared" si="335"/>
        <v>233788.09</v>
      </c>
      <c r="I618" s="438">
        <f t="shared" si="335"/>
        <v>91361.91</v>
      </c>
      <c r="J618" s="620">
        <f t="shared" si="331"/>
        <v>0.71901611563893586</v>
      </c>
      <c r="K618" s="438">
        <f>+K616+K582+K571</f>
        <v>523750</v>
      </c>
      <c r="L618" s="438">
        <f t="shared" ref="L618:M618" si="336">+L616+L582+L571</f>
        <v>0</v>
      </c>
      <c r="M618" s="438">
        <f t="shared" si="336"/>
        <v>523750</v>
      </c>
    </row>
    <row r="619" spans="1:13" x14ac:dyDescent="0.25">
      <c r="C619" s="295"/>
      <c r="D619" s="295"/>
      <c r="E619" s="434"/>
    </row>
    <row r="620" spans="1:13" x14ac:dyDescent="0.25">
      <c r="A620" s="598" t="s">
        <v>172</v>
      </c>
      <c r="C620" s="295"/>
      <c r="D620" s="295"/>
      <c r="E620" s="434"/>
    </row>
    <row r="621" spans="1:13" x14ac:dyDescent="0.25">
      <c r="A621" s="577" t="s">
        <v>2525</v>
      </c>
      <c r="B621" s="600" t="s">
        <v>4904</v>
      </c>
      <c r="C621" s="433">
        <f>VLOOKUP(A621,'R&amp;E EXPORT'!A:F,6,FALSE)</f>
        <v>0</v>
      </c>
      <c r="D621" s="433">
        <f>VLOOKUP(A621,'R&amp;E EXPORT'!A:F,4,FALSE)</f>
        <v>0</v>
      </c>
      <c r="E621" s="434">
        <v>200</v>
      </c>
      <c r="F621" s="592">
        <v>0</v>
      </c>
      <c r="G621" s="592">
        <f t="shared" ref="G621:G622" si="337">SUM(E621:F621)</f>
        <v>200</v>
      </c>
      <c r="H621" s="592">
        <v>0</v>
      </c>
      <c r="I621" s="592">
        <f t="shared" ref="I621:I622" si="338">SUM(G621-H621)</f>
        <v>200</v>
      </c>
      <c r="J621" s="610">
        <f t="shared" ref="J621:J625" si="339">SUM(H621/G621)</f>
        <v>0</v>
      </c>
      <c r="K621" s="577">
        <v>200</v>
      </c>
      <c r="M621" s="592">
        <f t="shared" ref="M621:M622" si="340">SUM(K621:L621)</f>
        <v>200</v>
      </c>
    </row>
    <row r="622" spans="1:13" ht="13.8" thickBot="1" x14ac:dyDescent="0.3">
      <c r="A622" s="580" t="s">
        <v>2519</v>
      </c>
      <c r="B622" s="601" t="s">
        <v>4905</v>
      </c>
      <c r="C622" s="293">
        <f>VLOOKUP(A622,'R&amp;E EXPORT'!A:F,6,FALSE)</f>
        <v>7.99</v>
      </c>
      <c r="D622" s="293">
        <f>VLOOKUP(A622,'R&amp;E EXPORT'!A:F,4,FALSE)</f>
        <v>0</v>
      </c>
      <c r="E622" s="435">
        <v>1500</v>
      </c>
      <c r="F622" s="602">
        <v>0</v>
      </c>
      <c r="G622" s="602">
        <f t="shared" si="337"/>
        <v>1500</v>
      </c>
      <c r="H622" s="602">
        <v>0</v>
      </c>
      <c r="I622" s="602">
        <f t="shared" si="338"/>
        <v>1500</v>
      </c>
      <c r="J622" s="612">
        <f t="shared" si="339"/>
        <v>0</v>
      </c>
      <c r="K622" s="580">
        <v>1000</v>
      </c>
      <c r="L622" s="580"/>
      <c r="M622" s="602">
        <f t="shared" si="340"/>
        <v>1000</v>
      </c>
    </row>
    <row r="623" spans="1:13" x14ac:dyDescent="0.25">
      <c r="A623" s="577" t="s">
        <v>257</v>
      </c>
      <c r="B623" s="592" t="s">
        <v>133</v>
      </c>
      <c r="C623" s="295">
        <f>SUM(C621:C622)</f>
        <v>7.99</v>
      </c>
      <c r="D623" s="295">
        <f>SUM(D621:D622)</f>
        <v>0</v>
      </c>
      <c r="E623" s="434">
        <f>SUM(E620:E622)</f>
        <v>1700</v>
      </c>
      <c r="F623" s="434">
        <f t="shared" ref="F623:I623" si="341">SUM(F620:F622)</f>
        <v>0</v>
      </c>
      <c r="G623" s="434">
        <f t="shared" si="341"/>
        <v>1700</v>
      </c>
      <c r="H623" s="434">
        <f t="shared" si="341"/>
        <v>0</v>
      </c>
      <c r="I623" s="434">
        <f t="shared" si="341"/>
        <v>1700</v>
      </c>
      <c r="J623" s="610">
        <f t="shared" si="339"/>
        <v>0</v>
      </c>
      <c r="K623" s="434">
        <f>SUM(K621:K622)</f>
        <v>1200</v>
      </c>
      <c r="L623" s="434">
        <f t="shared" ref="L623:M623" si="342">SUM(L621:L622)</f>
        <v>0</v>
      </c>
      <c r="M623" s="434">
        <f t="shared" si="342"/>
        <v>1200</v>
      </c>
    </row>
    <row r="624" spans="1:13" x14ac:dyDescent="0.25">
      <c r="C624" s="295"/>
      <c r="D624" s="295"/>
      <c r="E624" s="434"/>
    </row>
    <row r="625" spans="1:13" ht="13.8" thickBot="1" x14ac:dyDescent="0.3">
      <c r="A625" s="605" t="s">
        <v>15</v>
      </c>
      <c r="B625" s="606" t="s">
        <v>250</v>
      </c>
      <c r="C625" s="439">
        <f t="shared" ref="C625" si="343">SUM(C623)</f>
        <v>7.99</v>
      </c>
      <c r="D625" s="439">
        <f>SUM(D623)</f>
        <v>0</v>
      </c>
      <c r="E625" s="448">
        <f>SUM(E622:E624)</f>
        <v>3200</v>
      </c>
      <c r="F625" s="438">
        <f t="shared" ref="F625:I625" si="344">F623</f>
        <v>0</v>
      </c>
      <c r="G625" s="438">
        <f t="shared" si="344"/>
        <v>1700</v>
      </c>
      <c r="H625" s="438">
        <f t="shared" si="344"/>
        <v>0</v>
      </c>
      <c r="I625" s="438">
        <f t="shared" si="344"/>
        <v>1700</v>
      </c>
      <c r="J625" s="620">
        <f t="shared" si="339"/>
        <v>0</v>
      </c>
      <c r="K625" s="448">
        <f>SUM(K622:K624)</f>
        <v>2200</v>
      </c>
      <c r="L625" s="448">
        <f t="shared" ref="L625:M625" si="345">SUM(L622:L624)</f>
        <v>0</v>
      </c>
      <c r="M625" s="448">
        <f t="shared" si="345"/>
        <v>2200</v>
      </c>
    </row>
    <row r="626" spans="1:13" x14ac:dyDescent="0.25">
      <c r="C626" s="295"/>
      <c r="D626" s="295"/>
      <c r="E626" s="434"/>
    </row>
    <row r="627" spans="1:13" x14ac:dyDescent="0.25">
      <c r="A627" s="598" t="s">
        <v>136</v>
      </c>
      <c r="C627" s="295"/>
      <c r="D627" s="295"/>
      <c r="E627" s="434"/>
    </row>
    <row r="628" spans="1:13" x14ac:dyDescent="0.25">
      <c r="A628" s="577" t="s">
        <v>2509</v>
      </c>
      <c r="B628" s="600" t="s">
        <v>4906</v>
      </c>
      <c r="C628" s="433">
        <f>VLOOKUP(A628,'R&amp;E EXPORT'!A:F,6,FALSE)</f>
        <v>855</v>
      </c>
      <c r="D628" s="433">
        <f>VLOOKUP(A628,'R&amp;E EXPORT'!A:F,4,FALSE)</f>
        <v>435</v>
      </c>
      <c r="E628" s="434">
        <v>1000</v>
      </c>
      <c r="F628" s="592">
        <v>0</v>
      </c>
      <c r="G628" s="592">
        <f t="shared" ref="G628:G630" si="346">SUM(E628:F628)</f>
        <v>1000</v>
      </c>
      <c r="H628" s="592">
        <v>1677.26</v>
      </c>
      <c r="I628" s="592">
        <f t="shared" ref="I628:I631" si="347">SUM(G628-H628)</f>
        <v>-677.26</v>
      </c>
      <c r="J628" s="610">
        <f t="shared" ref="J628:J632" si="348">SUM(H628/G628)</f>
        <v>1.67726</v>
      </c>
      <c r="K628" s="577">
        <v>1000</v>
      </c>
      <c r="M628" s="592">
        <f t="shared" ref="M628:M631" si="349">SUM(K628:L628)</f>
        <v>1000</v>
      </c>
    </row>
    <row r="629" spans="1:13" x14ac:dyDescent="0.25">
      <c r="A629" s="577" t="s">
        <v>2508</v>
      </c>
      <c r="B629" s="600" t="s">
        <v>4907</v>
      </c>
      <c r="C629" s="433">
        <f>VLOOKUP(A629,'R&amp;E EXPORT'!A:F,6,FALSE)</f>
        <v>0</v>
      </c>
      <c r="D629" s="433">
        <f>VLOOKUP(A629,'R&amp;E EXPORT'!A:F,4,FALSE)</f>
        <v>275</v>
      </c>
      <c r="E629" s="434">
        <v>500</v>
      </c>
      <c r="F629" s="592">
        <v>0</v>
      </c>
      <c r="G629" s="592">
        <f t="shared" si="346"/>
        <v>500</v>
      </c>
      <c r="H629" s="592">
        <v>500</v>
      </c>
      <c r="I629" s="592">
        <f t="shared" si="347"/>
        <v>0</v>
      </c>
      <c r="J629" s="610">
        <f t="shared" si="348"/>
        <v>1</v>
      </c>
      <c r="K629" s="577">
        <v>500</v>
      </c>
      <c r="M629" s="592">
        <f t="shared" si="349"/>
        <v>500</v>
      </c>
    </row>
    <row r="630" spans="1:13" x14ac:dyDescent="0.25">
      <c r="A630" s="577" t="s">
        <v>2507</v>
      </c>
      <c r="B630" s="600" t="s">
        <v>4908</v>
      </c>
      <c r="C630" s="286">
        <f>VLOOKUP(A630,'R&amp;E EXPORT'!A:F,6,FALSE)</f>
        <v>0</v>
      </c>
      <c r="D630" s="286">
        <f>VLOOKUP(A630,'R&amp;E EXPORT'!A:F,4,FALSE)</f>
        <v>0</v>
      </c>
      <c r="E630" s="434">
        <v>1500</v>
      </c>
      <c r="F630" s="592">
        <v>0</v>
      </c>
      <c r="G630" s="592">
        <f t="shared" si="346"/>
        <v>1500</v>
      </c>
      <c r="H630" s="592">
        <v>0</v>
      </c>
      <c r="I630" s="592">
        <f t="shared" si="347"/>
        <v>1500</v>
      </c>
      <c r="J630" s="610">
        <f t="shared" si="348"/>
        <v>0</v>
      </c>
      <c r="K630" s="577">
        <v>1500</v>
      </c>
      <c r="M630" s="592">
        <f t="shared" si="349"/>
        <v>1500</v>
      </c>
    </row>
    <row r="631" spans="1:13" ht="13.8" thickBot="1" x14ac:dyDescent="0.3">
      <c r="A631" s="580" t="s">
        <v>4427</v>
      </c>
      <c r="B631" s="601" t="s">
        <v>4909</v>
      </c>
      <c r="C631" s="293">
        <v>0</v>
      </c>
      <c r="D631" s="293">
        <v>250</v>
      </c>
      <c r="E631" s="435">
        <v>1000</v>
      </c>
      <c r="F631" s="602">
        <v>2600</v>
      </c>
      <c r="G631" s="602">
        <f>SUM(E631:F631)</f>
        <v>3600</v>
      </c>
      <c r="H631" s="602">
        <v>2594.14</v>
      </c>
      <c r="I631" s="602">
        <f t="shared" si="347"/>
        <v>1005.8600000000001</v>
      </c>
      <c r="J631" s="612">
        <f t="shared" si="348"/>
        <v>0.72059444444444443</v>
      </c>
      <c r="K631" s="580">
        <v>0</v>
      </c>
      <c r="L631" s="580"/>
      <c r="M631" s="602">
        <f t="shared" si="349"/>
        <v>0</v>
      </c>
    </row>
    <row r="632" spans="1:13" x14ac:dyDescent="0.25">
      <c r="A632" s="577" t="s">
        <v>16</v>
      </c>
      <c r="B632" s="592" t="s">
        <v>251</v>
      </c>
      <c r="C632" s="449">
        <f t="shared" ref="C632" si="350">SUM(C628:C631)</f>
        <v>855</v>
      </c>
      <c r="D632" s="449">
        <f>SUM(D628:D631)</f>
        <v>960</v>
      </c>
      <c r="E632" s="434">
        <f>SUM(E628:E631)</f>
        <v>4000</v>
      </c>
      <c r="F632" s="434">
        <f t="shared" ref="F632:I632" si="351">SUM(F628:F631)</f>
        <v>2600</v>
      </c>
      <c r="G632" s="434">
        <f t="shared" si="351"/>
        <v>6600</v>
      </c>
      <c r="H632" s="434">
        <f t="shared" si="351"/>
        <v>4771.3999999999996</v>
      </c>
      <c r="I632" s="434">
        <f t="shared" si="351"/>
        <v>1828.6000000000001</v>
      </c>
      <c r="J632" s="610">
        <f t="shared" si="348"/>
        <v>0.72293939393939388</v>
      </c>
      <c r="K632" s="434">
        <f>SUM(K628:K631)</f>
        <v>3000</v>
      </c>
      <c r="L632" s="434">
        <f t="shared" ref="L632:M632" si="352">SUM(L628:L631)</f>
        <v>0</v>
      </c>
      <c r="M632" s="434">
        <f t="shared" si="352"/>
        <v>3000</v>
      </c>
    </row>
    <row r="633" spans="1:13" x14ac:dyDescent="0.25">
      <c r="C633" s="295"/>
      <c r="D633" s="295"/>
      <c r="E633" s="434"/>
    </row>
    <row r="634" spans="1:13" x14ac:dyDescent="0.25">
      <c r="A634" s="598" t="s">
        <v>168</v>
      </c>
      <c r="C634" s="295"/>
      <c r="D634" s="295"/>
      <c r="E634" s="434"/>
    </row>
    <row r="635" spans="1:13" ht="13.8" thickBot="1" x14ac:dyDescent="0.3">
      <c r="A635" s="580" t="s">
        <v>2504</v>
      </c>
      <c r="B635" s="601" t="s">
        <v>4910</v>
      </c>
      <c r="C635" s="293">
        <f>VLOOKUP(A635,'R&amp;E EXPORT'!A:F,6,FALSE)</f>
        <v>10000</v>
      </c>
      <c r="D635" s="293">
        <f>VLOOKUP(A635,'R&amp;E EXPORT'!A:F,4,FALSE)</f>
        <v>7500</v>
      </c>
      <c r="E635" s="435">
        <v>10000</v>
      </c>
      <c r="F635" s="602">
        <v>0</v>
      </c>
      <c r="G635" s="602">
        <f t="shared" ref="G635" si="353">SUM(E635:F635)</f>
        <v>10000</v>
      </c>
      <c r="H635" s="602">
        <v>10000</v>
      </c>
      <c r="I635" s="602">
        <f t="shared" ref="I635" si="354">SUM(G635-H635)</f>
        <v>0</v>
      </c>
      <c r="J635" s="612">
        <f t="shared" ref="J635:J636" si="355">SUM(H635/G635)</f>
        <v>1</v>
      </c>
      <c r="K635" s="580">
        <v>10000</v>
      </c>
      <c r="L635" s="580"/>
      <c r="M635" s="602">
        <f t="shared" ref="M635" si="356">SUM(K635:L635)</f>
        <v>10000</v>
      </c>
    </row>
    <row r="636" spans="1:13" x14ac:dyDescent="0.25">
      <c r="A636" s="577" t="s">
        <v>17</v>
      </c>
      <c r="B636" s="592" t="s">
        <v>252</v>
      </c>
      <c r="C636" s="295">
        <f t="shared" ref="C636" si="357">SUM(C635)</f>
        <v>10000</v>
      </c>
      <c r="D636" s="295">
        <f>SUM(D635)</f>
        <v>7500</v>
      </c>
      <c r="E636" s="434">
        <f>E635</f>
        <v>10000</v>
      </c>
      <c r="F636" s="434">
        <f t="shared" ref="F636:I636" si="358">F635</f>
        <v>0</v>
      </c>
      <c r="G636" s="434">
        <f t="shared" si="358"/>
        <v>10000</v>
      </c>
      <c r="H636" s="434">
        <f t="shared" si="358"/>
        <v>10000</v>
      </c>
      <c r="I636" s="434">
        <f t="shared" si="358"/>
        <v>0</v>
      </c>
      <c r="J636" s="610">
        <f t="shared" si="355"/>
        <v>1</v>
      </c>
      <c r="K636" s="434">
        <f>K635</f>
        <v>10000</v>
      </c>
      <c r="L636" s="434">
        <f t="shared" ref="L636:M636" si="359">L635</f>
        <v>0</v>
      </c>
      <c r="M636" s="434">
        <f t="shared" si="359"/>
        <v>10000</v>
      </c>
    </row>
    <row r="637" spans="1:13" x14ac:dyDescent="0.25">
      <c r="C637" s="295"/>
      <c r="D637" s="295"/>
      <c r="E637" s="434"/>
      <c r="K637" s="434"/>
      <c r="L637" s="434"/>
      <c r="M637" s="434"/>
    </row>
    <row r="638" spans="1:13" x14ac:dyDescent="0.25">
      <c r="C638" s="295"/>
      <c r="D638" s="295"/>
      <c r="E638" s="434"/>
      <c r="K638" s="434"/>
      <c r="L638" s="434"/>
      <c r="M638" s="434"/>
    </row>
    <row r="639" spans="1:13" ht="13.8" thickBot="1" x14ac:dyDescent="0.3">
      <c r="A639" s="616" t="s">
        <v>253</v>
      </c>
      <c r="B639" s="617"/>
      <c r="C639" s="437">
        <f>SUM(C618+C625+C632+C636)</f>
        <v>286025.42</v>
      </c>
      <c r="D639" s="437">
        <f>SUM(D618+D625+D632+D636)</f>
        <v>240417.11000000002</v>
      </c>
      <c r="E639" s="438">
        <f>+E636+E632+E625+E618</f>
        <v>342350</v>
      </c>
      <c r="F639" s="438">
        <f t="shared" ref="F639:I639" si="360">+F636+F632+F625+F618</f>
        <v>2600</v>
      </c>
      <c r="G639" s="438">
        <f t="shared" si="360"/>
        <v>343450</v>
      </c>
      <c r="H639" s="438">
        <f t="shared" si="360"/>
        <v>248559.49</v>
      </c>
      <c r="I639" s="438">
        <f t="shared" si="360"/>
        <v>94890.510000000009</v>
      </c>
      <c r="J639" s="610">
        <f t="shared" ref="J639" si="361">SUM(H639/G639)</f>
        <v>0.72371375746105693</v>
      </c>
      <c r="K639" s="438">
        <f>+K636+K632+K625+K618</f>
        <v>538950</v>
      </c>
      <c r="L639" s="438">
        <f t="shared" ref="L639:M639" si="362">+L636+L632+L625+L618</f>
        <v>0</v>
      </c>
      <c r="M639" s="438">
        <f t="shared" si="362"/>
        <v>538950</v>
      </c>
    </row>
    <row r="640" spans="1:13" ht="13.8" thickTop="1" x14ac:dyDescent="0.25">
      <c r="C640" s="295"/>
      <c r="D640" s="295"/>
      <c r="E640" s="434"/>
    </row>
    <row r="641" spans="1:13" x14ac:dyDescent="0.25">
      <c r="A641" s="598" t="s">
        <v>30</v>
      </c>
      <c r="C641" s="295"/>
      <c r="D641" s="295"/>
      <c r="E641" s="434"/>
    </row>
    <row r="642" spans="1:13" x14ac:dyDescent="0.25">
      <c r="A642" s="598"/>
      <c r="C642" s="295"/>
      <c r="D642" s="295"/>
      <c r="E642" s="434"/>
    </row>
    <row r="643" spans="1:13" x14ac:dyDescent="0.25">
      <c r="A643" s="598" t="s">
        <v>170</v>
      </c>
      <c r="C643" s="295"/>
      <c r="D643" s="295"/>
      <c r="E643" s="434"/>
    </row>
    <row r="644" spans="1:13" x14ac:dyDescent="0.25">
      <c r="A644" s="577" t="s">
        <v>2485</v>
      </c>
      <c r="B644" s="592" t="s">
        <v>4911</v>
      </c>
      <c r="C644" s="433">
        <f>VLOOKUP(A644,'R&amp;E EXPORT'!A:F,6,FALSE)</f>
        <v>2500</v>
      </c>
      <c r="D644" s="433">
        <f>VLOOKUP(A644,'R&amp;E EXPORT'!A:F,4,FALSE)</f>
        <v>1250</v>
      </c>
      <c r="E644" s="434">
        <v>2500</v>
      </c>
      <c r="F644" s="592">
        <v>0</v>
      </c>
      <c r="G644" s="592">
        <f t="shared" ref="G644" si="363">SUM(E644:F644)</f>
        <v>2500</v>
      </c>
      <c r="H644" s="592">
        <v>1250</v>
      </c>
      <c r="I644" s="592">
        <f t="shared" ref="I644" si="364">SUM(G644-H644)</f>
        <v>1250</v>
      </c>
      <c r="J644" s="610">
        <f t="shared" ref="J644:J646" si="365">SUM(H644/G644)</f>
        <v>0.5</v>
      </c>
      <c r="K644" s="577">
        <v>2500</v>
      </c>
      <c r="M644" s="592">
        <f t="shared" ref="M644:M645" si="366">SUM(K644:L644)</f>
        <v>2500</v>
      </c>
    </row>
    <row r="645" spans="1:13" ht="13.8" thickBot="1" x14ac:dyDescent="0.3">
      <c r="A645" s="580" t="s">
        <v>2484</v>
      </c>
      <c r="B645" s="602" t="s">
        <v>4912</v>
      </c>
      <c r="C645" s="293">
        <f>VLOOKUP(A645,'R&amp;E EXPORT'!A:F,6,FALSE)</f>
        <v>14.95</v>
      </c>
      <c r="D645" s="293">
        <f>VLOOKUP(A645,'R&amp;E EXPORT'!A:F,4,FALSE)</f>
        <v>0</v>
      </c>
      <c r="E645" s="435">
        <v>50</v>
      </c>
      <c r="F645" s="602">
        <v>0</v>
      </c>
      <c r="G645" s="602">
        <f t="shared" ref="G645" si="367">SUM(E645:F645)</f>
        <v>50</v>
      </c>
      <c r="H645" s="602">
        <v>0</v>
      </c>
      <c r="I645" s="602">
        <f t="shared" ref="I645" si="368">SUM(G645-H645)</f>
        <v>50</v>
      </c>
      <c r="J645" s="612">
        <f t="shared" ref="J645" si="369">SUM(H645/G645)</f>
        <v>0</v>
      </c>
      <c r="K645" s="580">
        <v>50</v>
      </c>
      <c r="L645" s="580"/>
      <c r="M645" s="602">
        <f t="shared" si="366"/>
        <v>50</v>
      </c>
    </row>
    <row r="646" spans="1:13" x14ac:dyDescent="0.25">
      <c r="A646" s="577" t="s">
        <v>18</v>
      </c>
      <c r="B646" s="592" t="s">
        <v>254</v>
      </c>
      <c r="C646" s="295">
        <f t="shared" ref="C646" si="370">SUM(C644:C645)</f>
        <v>2514.9499999999998</v>
      </c>
      <c r="D646" s="295">
        <f>SUM(D644:D645)</f>
        <v>1250</v>
      </c>
      <c r="E646" s="434">
        <f>+E644+E645</f>
        <v>2550</v>
      </c>
      <c r="F646" s="434">
        <f t="shared" ref="F646:I646" si="371">+F644+F645</f>
        <v>0</v>
      </c>
      <c r="G646" s="434">
        <f t="shared" si="371"/>
        <v>2550</v>
      </c>
      <c r="H646" s="434">
        <f t="shared" si="371"/>
        <v>1250</v>
      </c>
      <c r="I646" s="434">
        <f t="shared" si="371"/>
        <v>1300</v>
      </c>
      <c r="J646" s="610">
        <f t="shared" si="365"/>
        <v>0.49019607843137253</v>
      </c>
      <c r="K646" s="434">
        <f>+K644+K645</f>
        <v>2550</v>
      </c>
      <c r="L646" s="434">
        <f t="shared" ref="L646:M646" si="372">+L644+L645</f>
        <v>0</v>
      </c>
      <c r="M646" s="434">
        <f t="shared" si="372"/>
        <v>2550</v>
      </c>
    </row>
    <row r="647" spans="1:13" x14ac:dyDescent="0.25">
      <c r="C647" s="295"/>
      <c r="D647" s="295"/>
      <c r="E647" s="434"/>
    </row>
    <row r="648" spans="1:13" x14ac:dyDescent="0.25">
      <c r="A648" s="598" t="s">
        <v>169</v>
      </c>
      <c r="C648" s="295"/>
      <c r="D648" s="295"/>
      <c r="E648" s="434"/>
    </row>
    <row r="649" spans="1:13" ht="13.8" thickBot="1" x14ac:dyDescent="0.3">
      <c r="A649" s="580" t="s">
        <v>2480</v>
      </c>
      <c r="B649" s="601" t="s">
        <v>4913</v>
      </c>
      <c r="C649" s="293">
        <f>VLOOKUP(A649,'R&amp;E EXPORT'!A:F,6,FALSE)</f>
        <v>2500</v>
      </c>
      <c r="D649" s="293">
        <f>VLOOKUP(A649,'R&amp;E EXPORT'!A:F,4,FALSE)</f>
        <v>1250</v>
      </c>
      <c r="E649" s="435">
        <v>2500</v>
      </c>
      <c r="F649" s="602">
        <v>0</v>
      </c>
      <c r="G649" s="602">
        <f t="shared" ref="G649:G650" si="373">SUM(E649:F649)</f>
        <v>2500</v>
      </c>
      <c r="H649" s="602">
        <v>1250</v>
      </c>
      <c r="I649" s="602">
        <f t="shared" ref="I649:I650" si="374">SUM(G649-H649)</f>
        <v>1250</v>
      </c>
      <c r="J649" s="612">
        <f t="shared" ref="J649:J650" si="375">SUM(H649/G649)</f>
        <v>0.5</v>
      </c>
      <c r="K649" s="580">
        <v>2500</v>
      </c>
      <c r="L649" s="580"/>
      <c r="M649" s="602">
        <f t="shared" ref="M649" si="376">SUM(K649:L649)</f>
        <v>2500</v>
      </c>
    </row>
    <row r="650" spans="1:13" x14ac:dyDescent="0.25">
      <c r="A650" s="577" t="s">
        <v>19</v>
      </c>
      <c r="B650" s="592" t="s">
        <v>233</v>
      </c>
      <c r="C650" s="295">
        <f>SUM(C649:C649)</f>
        <v>2500</v>
      </c>
      <c r="D650" s="295">
        <f>SUM(D649:D649)</f>
        <v>1250</v>
      </c>
      <c r="E650" s="434">
        <f>+E649</f>
        <v>2500</v>
      </c>
      <c r="F650" s="592">
        <v>0</v>
      </c>
      <c r="G650" s="592">
        <f t="shared" si="373"/>
        <v>2500</v>
      </c>
      <c r="H650" s="592">
        <v>1250</v>
      </c>
      <c r="I650" s="592">
        <f t="shared" si="374"/>
        <v>1250</v>
      </c>
      <c r="J650" s="610">
        <f t="shared" si="375"/>
        <v>0.5</v>
      </c>
      <c r="K650" s="434">
        <f>+K649</f>
        <v>2500</v>
      </c>
      <c r="L650" s="434">
        <f t="shared" ref="L650:M650" si="377">+L649</f>
        <v>0</v>
      </c>
      <c r="M650" s="434">
        <f t="shared" si="377"/>
        <v>2500</v>
      </c>
    </row>
    <row r="651" spans="1:13" x14ac:dyDescent="0.25">
      <c r="C651" s="295"/>
      <c r="D651" s="295"/>
      <c r="E651" s="434"/>
    </row>
    <row r="652" spans="1:13" x14ac:dyDescent="0.25">
      <c r="A652" s="598" t="s">
        <v>171</v>
      </c>
      <c r="C652" s="295"/>
      <c r="D652" s="295"/>
      <c r="E652" s="434"/>
    </row>
    <row r="653" spans="1:13" x14ac:dyDescent="0.25">
      <c r="A653" s="577" t="s">
        <v>2474</v>
      </c>
      <c r="B653" s="600" t="s">
        <v>4914</v>
      </c>
      <c r="C653" s="433">
        <f>VLOOKUP(A653,'R&amp;E EXPORT'!A:F,6,FALSE)</f>
        <v>25210.15</v>
      </c>
      <c r="D653" s="433">
        <f>VLOOKUP(A653,'R&amp;E EXPORT'!A:F,4,FALSE)</f>
        <v>19158.61</v>
      </c>
      <c r="E653" s="434">
        <v>0</v>
      </c>
      <c r="F653" s="592">
        <v>0</v>
      </c>
      <c r="G653" s="592">
        <f>SUM(E653:F653)</f>
        <v>0</v>
      </c>
      <c r="H653" s="592">
        <v>0</v>
      </c>
      <c r="I653" s="592">
        <f t="shared" ref="I653:I657" si="378">SUM(G653-H653)</f>
        <v>0</v>
      </c>
      <c r="J653" s="610" t="e">
        <f t="shared" ref="J653:J658" si="379">SUM(H653/G653)</f>
        <v>#DIV/0!</v>
      </c>
      <c r="K653" s="577">
        <v>30000</v>
      </c>
      <c r="M653" s="592">
        <f t="shared" ref="M653:M657" si="380">SUM(K653:L653)</f>
        <v>30000</v>
      </c>
    </row>
    <row r="654" spans="1:13" x14ac:dyDescent="0.25">
      <c r="A654" s="577" t="s">
        <v>2473</v>
      </c>
      <c r="B654" s="600" t="s">
        <v>4915</v>
      </c>
      <c r="C654" s="433">
        <f>VLOOKUP(A654,'R&amp;E EXPORT'!A:F,6,FALSE)</f>
        <v>1547.84</v>
      </c>
      <c r="D654" s="433">
        <f>VLOOKUP(A654,'R&amp;E EXPORT'!A:F,4,FALSE)</f>
        <v>3056.84</v>
      </c>
      <c r="E654" s="434">
        <v>10000</v>
      </c>
      <c r="F654" s="592">
        <v>3000</v>
      </c>
      <c r="G654" s="592">
        <f>SUM(E654:F654)</f>
        <v>13000</v>
      </c>
      <c r="H654" s="592">
        <v>2970.6</v>
      </c>
      <c r="I654" s="592">
        <f t="shared" si="378"/>
        <v>10029.4</v>
      </c>
      <c r="J654" s="610">
        <f t="shared" si="379"/>
        <v>0.2285076923076923</v>
      </c>
      <c r="K654" s="577">
        <v>10000</v>
      </c>
      <c r="M654" s="592">
        <f t="shared" si="380"/>
        <v>10000</v>
      </c>
    </row>
    <row r="655" spans="1:13" x14ac:dyDescent="0.25">
      <c r="A655" s="577" t="s">
        <v>2468</v>
      </c>
      <c r="B655" s="600" t="s">
        <v>4916</v>
      </c>
      <c r="C655" s="433">
        <f>VLOOKUP(A655,'R&amp;E EXPORT'!A:F,6,FALSE)</f>
        <v>4500</v>
      </c>
      <c r="D655" s="433">
        <f>VLOOKUP(A655,'R&amp;E EXPORT'!A:F,4,FALSE)</f>
        <v>0</v>
      </c>
      <c r="E655" s="434">
        <v>5200</v>
      </c>
      <c r="F655" s="592">
        <v>0</v>
      </c>
      <c r="G655" s="592">
        <f t="shared" ref="G655:G657" si="381">SUM(E655:F655)</f>
        <v>5200</v>
      </c>
      <c r="H655" s="592">
        <v>4500</v>
      </c>
      <c r="I655" s="592">
        <f t="shared" si="378"/>
        <v>700</v>
      </c>
      <c r="J655" s="610">
        <f t="shared" si="379"/>
        <v>0.86538461538461542</v>
      </c>
      <c r="K655" s="577">
        <v>5200</v>
      </c>
      <c r="M655" s="592">
        <f t="shared" si="380"/>
        <v>5200</v>
      </c>
    </row>
    <row r="656" spans="1:13" x14ac:dyDescent="0.25">
      <c r="A656" s="577" t="s">
        <v>2466</v>
      </c>
      <c r="B656" s="600" t="s">
        <v>4917</v>
      </c>
      <c r="C656" s="433">
        <f>VLOOKUP(A656,'R&amp;E EXPORT'!A:F,6,FALSE)</f>
        <v>1390</v>
      </c>
      <c r="D656" s="433">
        <f>VLOOKUP(A656,'R&amp;E EXPORT'!A:F,4,FALSE)</f>
        <v>0</v>
      </c>
      <c r="E656" s="434">
        <v>0</v>
      </c>
      <c r="F656" s="592">
        <v>0</v>
      </c>
      <c r="G656" s="592">
        <f t="shared" si="381"/>
        <v>0</v>
      </c>
      <c r="H656" s="592">
        <v>0</v>
      </c>
      <c r="I656" s="592">
        <f t="shared" si="378"/>
        <v>0</v>
      </c>
      <c r="J656" s="610" t="e">
        <f t="shared" si="379"/>
        <v>#DIV/0!</v>
      </c>
      <c r="K656" s="577">
        <v>0</v>
      </c>
      <c r="M656" s="592">
        <f t="shared" si="380"/>
        <v>0</v>
      </c>
    </row>
    <row r="657" spans="1:13" ht="13.8" thickBot="1" x14ac:dyDescent="0.3">
      <c r="A657" s="580" t="s">
        <v>2464</v>
      </c>
      <c r="B657" s="601" t="s">
        <v>4918</v>
      </c>
      <c r="C657" s="293">
        <f>VLOOKUP(A657,'R&amp;E EXPORT'!A:F,6,FALSE)</f>
        <v>1821.75</v>
      </c>
      <c r="D657" s="293">
        <f>VLOOKUP(A657,'R&amp;E EXPORT'!A:F,4,FALSE)</f>
        <v>381.17</v>
      </c>
      <c r="E657" s="435">
        <v>2500</v>
      </c>
      <c r="F657" s="602">
        <v>0</v>
      </c>
      <c r="G657" s="602">
        <f t="shared" si="381"/>
        <v>2500</v>
      </c>
      <c r="H657" s="602">
        <v>0</v>
      </c>
      <c r="I657" s="602">
        <f t="shared" si="378"/>
        <v>2500</v>
      </c>
      <c r="J657" s="612">
        <f t="shared" si="379"/>
        <v>0</v>
      </c>
      <c r="K657" s="580">
        <v>2500</v>
      </c>
      <c r="L657" s="580"/>
      <c r="M657" s="602">
        <f t="shared" si="380"/>
        <v>2500</v>
      </c>
    </row>
    <row r="658" spans="1:13" x14ac:dyDescent="0.25">
      <c r="A658" s="577" t="s">
        <v>288</v>
      </c>
      <c r="B658" s="592" t="s">
        <v>286</v>
      </c>
      <c r="C658" s="295">
        <f t="shared" ref="C658:I658" si="382">SUM(C653:C657)</f>
        <v>34469.740000000005</v>
      </c>
      <c r="D658" s="295">
        <f t="shared" si="382"/>
        <v>22596.62</v>
      </c>
      <c r="E658" s="434">
        <f>+E657</f>
        <v>2500</v>
      </c>
      <c r="F658" s="434">
        <f t="shared" si="382"/>
        <v>3000</v>
      </c>
      <c r="G658" s="434">
        <f t="shared" si="382"/>
        <v>20700</v>
      </c>
      <c r="H658" s="434">
        <f t="shared" si="382"/>
        <v>7470.6</v>
      </c>
      <c r="I658" s="434">
        <f t="shared" si="382"/>
        <v>13229.4</v>
      </c>
      <c r="J658" s="610">
        <f t="shared" si="379"/>
        <v>0.36089855072463772</v>
      </c>
      <c r="K658" s="434">
        <f>SUM(K653:K657)</f>
        <v>47700</v>
      </c>
      <c r="L658" s="434">
        <f t="shared" ref="L658:M658" si="383">SUM(L653:L657)</f>
        <v>0</v>
      </c>
      <c r="M658" s="434">
        <f t="shared" si="383"/>
        <v>47700</v>
      </c>
    </row>
    <row r="659" spans="1:13" x14ac:dyDescent="0.25">
      <c r="C659" s="295"/>
      <c r="D659" s="295"/>
      <c r="E659" s="434"/>
    </row>
    <row r="660" spans="1:13" x14ac:dyDescent="0.25">
      <c r="A660" s="598" t="s">
        <v>369</v>
      </c>
      <c r="C660" s="295"/>
      <c r="D660" s="295"/>
      <c r="E660" s="434"/>
    </row>
    <row r="661" spans="1:13" x14ac:dyDescent="0.25">
      <c r="A661" s="577" t="s">
        <v>2459</v>
      </c>
      <c r="B661" s="600" t="s">
        <v>4919</v>
      </c>
      <c r="C661" s="433">
        <f>VLOOKUP(A661,'R&amp;E EXPORT'!A:F,6,FALSE)</f>
        <v>0</v>
      </c>
      <c r="D661" s="433">
        <f>VLOOKUP(A661,'R&amp;E EXPORT'!A:F,4,FALSE)</f>
        <v>0</v>
      </c>
      <c r="E661" s="434">
        <v>2000</v>
      </c>
      <c r="F661" s="592">
        <v>0</v>
      </c>
      <c r="G661" s="592">
        <f>SUM(E661:F661)</f>
        <v>2000</v>
      </c>
      <c r="H661" s="592">
        <v>0</v>
      </c>
      <c r="I661" s="592">
        <f t="shared" ref="I661:I664" si="384">SUM(G661-H661)</f>
        <v>2000</v>
      </c>
      <c r="J661" s="610">
        <f t="shared" ref="J661:J667" si="385">SUM(H661/G661)</f>
        <v>0</v>
      </c>
      <c r="K661" s="577">
        <v>2000</v>
      </c>
      <c r="M661" s="592">
        <f t="shared" ref="M661:M664" si="386">SUM(K661:L661)</f>
        <v>2000</v>
      </c>
    </row>
    <row r="662" spans="1:13" x14ac:dyDescent="0.25">
      <c r="A662" s="577" t="s">
        <v>2458</v>
      </c>
      <c r="B662" s="600" t="s">
        <v>4920</v>
      </c>
      <c r="C662" s="433">
        <f>VLOOKUP(A662,'R&amp;E EXPORT'!A:F,6,FALSE)</f>
        <v>1967.51</v>
      </c>
      <c r="D662" s="433">
        <f>VLOOKUP(A662,'R&amp;E EXPORT'!A:F,4,FALSE)</f>
        <v>787.65</v>
      </c>
      <c r="E662" s="434">
        <v>2500</v>
      </c>
      <c r="F662" s="592">
        <v>2500</v>
      </c>
      <c r="G662" s="592">
        <f>SUM(E662:F662)</f>
        <v>5000</v>
      </c>
      <c r="H662" s="592">
        <v>3763.31</v>
      </c>
      <c r="I662" s="592">
        <f t="shared" si="384"/>
        <v>1236.69</v>
      </c>
      <c r="J662" s="610">
        <f t="shared" si="385"/>
        <v>0.75266199999999994</v>
      </c>
      <c r="K662" s="577">
        <v>5000</v>
      </c>
      <c r="M662" s="592">
        <f t="shared" si="386"/>
        <v>5000</v>
      </c>
    </row>
    <row r="663" spans="1:13" x14ac:dyDescent="0.25">
      <c r="A663" s="577" t="s">
        <v>2457</v>
      </c>
      <c r="B663" s="600" t="s">
        <v>4921</v>
      </c>
      <c r="C663" s="433">
        <f>VLOOKUP(A663,'R&amp;E EXPORT'!A:F,6,FALSE)</f>
        <v>1046.54</v>
      </c>
      <c r="D663" s="433">
        <f>VLOOKUP(A663,'R&amp;E EXPORT'!A:F,4,FALSE)</f>
        <v>1142.81</v>
      </c>
      <c r="E663" s="434">
        <v>2000</v>
      </c>
      <c r="F663" s="592">
        <v>0</v>
      </c>
      <c r="G663" s="592">
        <f t="shared" ref="G663:G664" si="387">SUM(E663:F663)</f>
        <v>2000</v>
      </c>
      <c r="H663" s="592">
        <v>1165.32</v>
      </c>
      <c r="I663" s="592">
        <f t="shared" si="384"/>
        <v>834.68000000000006</v>
      </c>
      <c r="J663" s="610">
        <f t="shared" si="385"/>
        <v>0.58265999999999996</v>
      </c>
      <c r="K663" s="577">
        <v>2500</v>
      </c>
      <c r="M663" s="592">
        <f t="shared" si="386"/>
        <v>2500</v>
      </c>
    </row>
    <row r="664" spans="1:13" ht="13.8" thickBot="1" x14ac:dyDescent="0.3">
      <c r="A664" s="580" t="s">
        <v>2456</v>
      </c>
      <c r="B664" s="601" t="s">
        <v>4922</v>
      </c>
      <c r="C664" s="293">
        <f>VLOOKUP(A664,'R&amp;E EXPORT'!A:F,6,FALSE)</f>
        <v>3892.56</v>
      </c>
      <c r="D664" s="293">
        <f>VLOOKUP(A664,'R&amp;E EXPORT'!A:F,4,FALSE)</f>
        <v>1290</v>
      </c>
      <c r="E664" s="435">
        <v>5000</v>
      </c>
      <c r="F664" s="602">
        <v>-2500</v>
      </c>
      <c r="G664" s="602">
        <f t="shared" si="387"/>
        <v>2500</v>
      </c>
      <c r="H664" s="602">
        <v>2780</v>
      </c>
      <c r="I664" s="602">
        <f t="shared" si="384"/>
        <v>-280</v>
      </c>
      <c r="J664" s="612">
        <f t="shared" si="385"/>
        <v>1.1120000000000001</v>
      </c>
      <c r="K664" s="580">
        <v>5000</v>
      </c>
      <c r="L664" s="580"/>
      <c r="M664" s="602">
        <f t="shared" si="386"/>
        <v>5000</v>
      </c>
    </row>
    <row r="665" spans="1:13" x14ac:dyDescent="0.25">
      <c r="A665" s="577" t="s">
        <v>20</v>
      </c>
      <c r="B665" s="592" t="s">
        <v>255</v>
      </c>
      <c r="C665" s="295">
        <f t="shared" ref="C665:I665" si="388">SUM(C661:C664)</f>
        <v>6906.6100000000006</v>
      </c>
      <c r="D665" s="295">
        <f t="shared" si="388"/>
        <v>3220.46</v>
      </c>
      <c r="E665" s="434">
        <f t="shared" si="388"/>
        <v>11500</v>
      </c>
      <c r="F665" s="434">
        <f t="shared" si="388"/>
        <v>0</v>
      </c>
      <c r="G665" s="434">
        <f t="shared" si="388"/>
        <v>11500</v>
      </c>
      <c r="H665" s="434">
        <f t="shared" si="388"/>
        <v>7708.63</v>
      </c>
      <c r="I665" s="434">
        <f t="shared" si="388"/>
        <v>3791.37</v>
      </c>
      <c r="J665" s="610">
        <f t="shared" si="385"/>
        <v>0.67031565217391309</v>
      </c>
      <c r="K665" s="434">
        <f t="shared" ref="K665:M665" si="389">SUM(K661:K664)</f>
        <v>14500</v>
      </c>
      <c r="L665" s="434">
        <f t="shared" si="389"/>
        <v>0</v>
      </c>
      <c r="M665" s="434">
        <f t="shared" si="389"/>
        <v>14500</v>
      </c>
    </row>
    <row r="666" spans="1:13" x14ac:dyDescent="0.25">
      <c r="C666" s="295"/>
      <c r="D666" s="295"/>
      <c r="E666" s="434"/>
      <c r="K666" s="434"/>
      <c r="L666" s="434"/>
      <c r="M666" s="434"/>
    </row>
    <row r="667" spans="1:13" ht="13.8" thickBot="1" x14ac:dyDescent="0.3">
      <c r="A667" s="616" t="s">
        <v>4005</v>
      </c>
      <c r="B667" s="617"/>
      <c r="C667" s="437">
        <f t="shared" ref="C667:I667" si="390">SUM(C646+C650+C658+C665)</f>
        <v>46391.3</v>
      </c>
      <c r="D667" s="437">
        <f t="shared" si="390"/>
        <v>28317.079999999998</v>
      </c>
      <c r="E667" s="438">
        <f t="shared" si="390"/>
        <v>19050</v>
      </c>
      <c r="F667" s="438">
        <f t="shared" si="390"/>
        <v>3000</v>
      </c>
      <c r="G667" s="438">
        <f t="shared" si="390"/>
        <v>37250</v>
      </c>
      <c r="H667" s="438">
        <f t="shared" si="390"/>
        <v>17679.23</v>
      </c>
      <c r="I667" s="438">
        <f t="shared" si="390"/>
        <v>19570.77</v>
      </c>
      <c r="J667" s="620">
        <f t="shared" si="385"/>
        <v>0.47461020134228188</v>
      </c>
      <c r="K667" s="438">
        <f t="shared" ref="K667:M667" si="391">SUM(K646+K650+K658+K665)</f>
        <v>67250</v>
      </c>
      <c r="L667" s="438">
        <f t="shared" si="391"/>
        <v>0</v>
      </c>
      <c r="M667" s="438">
        <f t="shared" si="391"/>
        <v>67250</v>
      </c>
    </row>
    <row r="668" spans="1:13" ht="13.8" thickTop="1" x14ac:dyDescent="0.25">
      <c r="C668" s="295"/>
      <c r="D668" s="295"/>
      <c r="E668" s="434"/>
    </row>
    <row r="669" spans="1:13" x14ac:dyDescent="0.25">
      <c r="C669" s="295"/>
      <c r="D669" s="295"/>
      <c r="E669" s="434"/>
    </row>
    <row r="670" spans="1:13" x14ac:dyDescent="0.25">
      <c r="A670" s="598" t="s">
        <v>31</v>
      </c>
      <c r="C670" s="295"/>
      <c r="D670" s="295"/>
      <c r="E670" s="434"/>
    </row>
    <row r="671" spans="1:13" x14ac:dyDescent="0.25">
      <c r="A671" s="577" t="s">
        <v>2436</v>
      </c>
      <c r="B671" s="600" t="s">
        <v>4923</v>
      </c>
      <c r="C671" s="433">
        <f>VLOOKUP(A671,'R&amp;E EXPORT'!A:F,6,FALSE)</f>
        <v>159512.03</v>
      </c>
      <c r="D671" s="433">
        <f>VLOOKUP(A671,'R&amp;E EXPORT'!A:F,4,FALSE)</f>
        <v>212790.99</v>
      </c>
      <c r="E671" s="434">
        <v>210000</v>
      </c>
      <c r="F671" s="592">
        <v>0</v>
      </c>
      <c r="G671" s="592">
        <f t="shared" ref="G671:G681" si="392">SUM(E671:F671)</f>
        <v>210000</v>
      </c>
      <c r="H671" s="592">
        <v>240765.57</v>
      </c>
      <c r="I671" s="592">
        <f t="shared" ref="I671:I681" si="393">SUM(G671-H671)</f>
        <v>-30765.570000000007</v>
      </c>
      <c r="J671" s="610">
        <f t="shared" ref="J671:J682" si="394">SUM(H671/G671)</f>
        <v>1.1465027142857143</v>
      </c>
      <c r="K671" s="577">
        <v>296277</v>
      </c>
      <c r="M671" s="592">
        <f t="shared" ref="M671:M681" si="395">SUM(K671:L671)</f>
        <v>296277</v>
      </c>
    </row>
    <row r="672" spans="1:13" x14ac:dyDescent="0.25">
      <c r="A672" s="577" t="s">
        <v>2433</v>
      </c>
      <c r="B672" s="600" t="s">
        <v>4924</v>
      </c>
      <c r="C672" s="433">
        <f>VLOOKUP(A672,'R&amp;E EXPORT'!A:F,6,FALSE)</f>
        <v>1650756</v>
      </c>
      <c r="D672" s="433">
        <f>VLOOKUP(A672,'R&amp;E EXPORT'!A:F,4,FALSE)</f>
        <v>1936556</v>
      </c>
      <c r="E672" s="434">
        <v>1950000</v>
      </c>
      <c r="F672" s="592">
        <v>0</v>
      </c>
      <c r="G672" s="592">
        <f t="shared" si="392"/>
        <v>1950000</v>
      </c>
      <c r="H672" s="592">
        <v>2166045</v>
      </c>
      <c r="I672" s="592">
        <f t="shared" si="393"/>
        <v>-216045</v>
      </c>
      <c r="J672" s="610">
        <f t="shared" si="394"/>
        <v>1.1107923076923076</v>
      </c>
      <c r="K672" s="577">
        <v>2167000</v>
      </c>
      <c r="M672" s="592">
        <f t="shared" si="395"/>
        <v>2167000</v>
      </c>
    </row>
    <row r="673" spans="1:13" x14ac:dyDescent="0.25">
      <c r="A673" s="577" t="s">
        <v>2430</v>
      </c>
      <c r="B673" s="600" t="s">
        <v>5396</v>
      </c>
      <c r="C673" s="433">
        <f>VLOOKUP(A673,'R&amp;E EXPORT'!A:F,6,FALSE)</f>
        <v>558026.85</v>
      </c>
      <c r="D673" s="433">
        <f>VLOOKUP(A673,'R&amp;E EXPORT'!A:F,4,FALSE)</f>
        <v>417135.44</v>
      </c>
      <c r="E673" s="434">
        <v>600000</v>
      </c>
      <c r="F673" s="592">
        <v>0</v>
      </c>
      <c r="G673" s="592">
        <f t="shared" si="392"/>
        <v>600000</v>
      </c>
      <c r="H673" s="592">
        <v>422322.82</v>
      </c>
      <c r="I673" s="592">
        <f t="shared" si="393"/>
        <v>177677.18</v>
      </c>
      <c r="J673" s="610">
        <f t="shared" si="394"/>
        <v>0.70387136666666672</v>
      </c>
      <c r="K673" s="577">
        <v>624345.32999999996</v>
      </c>
      <c r="M673" s="592">
        <f t="shared" si="395"/>
        <v>624345.32999999996</v>
      </c>
    </row>
    <row r="674" spans="1:13" x14ac:dyDescent="0.25">
      <c r="A674" s="577" t="s">
        <v>2427</v>
      </c>
      <c r="B674" s="600" t="s">
        <v>5397</v>
      </c>
      <c r="C674" s="433">
        <f>VLOOKUP(A674,'R&amp;E EXPORT'!A:F,6,FALSE)</f>
        <v>130505.46</v>
      </c>
      <c r="D674" s="433">
        <f>VLOOKUP(A674,'R&amp;E EXPORT'!A:F,4,FALSE)</f>
        <v>97555.62</v>
      </c>
      <c r="E674" s="434">
        <v>145000</v>
      </c>
      <c r="F674" s="592">
        <v>0</v>
      </c>
      <c r="G674" s="592">
        <f t="shared" si="392"/>
        <v>145000</v>
      </c>
      <c r="H674" s="592">
        <v>100048.38</v>
      </c>
      <c r="I674" s="592">
        <f t="shared" si="393"/>
        <v>44951.619999999995</v>
      </c>
      <c r="J674" s="610">
        <f t="shared" si="394"/>
        <v>0.68998882758620694</v>
      </c>
      <c r="K674" s="577">
        <v>146016.25</v>
      </c>
      <c r="M674" s="592">
        <f t="shared" si="395"/>
        <v>146016.25</v>
      </c>
    </row>
    <row r="675" spans="1:13" x14ac:dyDescent="0.25">
      <c r="A675" s="577" t="s">
        <v>2424</v>
      </c>
      <c r="B675" s="600" t="s">
        <v>4330</v>
      </c>
      <c r="C675" s="433">
        <f>VLOOKUP(A675,'R&amp;E EXPORT'!A:F,6,FALSE)</f>
        <v>266417.7</v>
      </c>
      <c r="D675" s="433">
        <f>VLOOKUP(A675,'R&amp;E EXPORT'!A:F,4,FALSE)</f>
        <v>179992.03</v>
      </c>
      <c r="E675" s="434">
        <f>INSURANCE!K48</f>
        <v>246000</v>
      </c>
      <c r="F675" s="592">
        <v>0</v>
      </c>
      <c r="G675" s="592">
        <f t="shared" si="392"/>
        <v>246000</v>
      </c>
      <c r="H675" s="592">
        <v>193480.25</v>
      </c>
      <c r="I675" s="592">
        <f t="shared" si="393"/>
        <v>52519.75</v>
      </c>
      <c r="J675" s="610">
        <f t="shared" si="394"/>
        <v>0.78650508130081298</v>
      </c>
      <c r="K675" s="577">
        <v>239636.15</v>
      </c>
      <c r="M675" s="592">
        <f t="shared" si="395"/>
        <v>239636.15</v>
      </c>
    </row>
    <row r="676" spans="1:13" x14ac:dyDescent="0.25">
      <c r="A676" s="577" t="s">
        <v>2421</v>
      </c>
      <c r="B676" s="600" t="s">
        <v>4925</v>
      </c>
      <c r="C676" s="433">
        <f>VLOOKUP(A676,'R&amp;E EXPORT'!A:F,6,FALSE)</f>
        <v>10670.08</v>
      </c>
      <c r="D676" s="433">
        <f>VLOOKUP(A676,'R&amp;E EXPORT'!A:F,4,FALSE)</f>
        <v>0</v>
      </c>
      <c r="E676" s="434">
        <v>5000</v>
      </c>
      <c r="F676" s="592">
        <v>0</v>
      </c>
      <c r="G676" s="592">
        <f t="shared" si="392"/>
        <v>5000</v>
      </c>
      <c r="H676" s="592">
        <v>6126.36</v>
      </c>
      <c r="I676" s="592">
        <f t="shared" si="393"/>
        <v>-1126.3599999999997</v>
      </c>
      <c r="J676" s="610">
        <f t="shared" si="394"/>
        <v>1.2252719999999999</v>
      </c>
      <c r="K676" s="577">
        <v>7354</v>
      </c>
      <c r="M676" s="592">
        <f t="shared" si="395"/>
        <v>7354</v>
      </c>
    </row>
    <row r="677" spans="1:13" x14ac:dyDescent="0.25">
      <c r="A677" s="577" t="s">
        <v>2418</v>
      </c>
      <c r="B677" s="600" t="s">
        <v>4926</v>
      </c>
      <c r="C677" s="433">
        <f>VLOOKUP(A677,'R&amp;E EXPORT'!A:F,6,FALSE)</f>
        <v>8191.8</v>
      </c>
      <c r="D677" s="433">
        <f>VLOOKUP(A677,'R&amp;E EXPORT'!A:F,4,FALSE)</f>
        <v>5394.6</v>
      </c>
      <c r="E677" s="434">
        <v>9200</v>
      </c>
      <c r="F677" s="592">
        <v>0</v>
      </c>
      <c r="G677" s="592">
        <f t="shared" si="392"/>
        <v>9200</v>
      </c>
      <c r="H677" s="592">
        <v>4995</v>
      </c>
      <c r="I677" s="592">
        <f t="shared" si="393"/>
        <v>4205</v>
      </c>
      <c r="J677" s="610">
        <f t="shared" si="394"/>
        <v>0.54293478260869565</v>
      </c>
      <c r="K677" s="577">
        <v>6000</v>
      </c>
      <c r="M677" s="592">
        <f t="shared" si="395"/>
        <v>6000</v>
      </c>
    </row>
    <row r="678" spans="1:13" x14ac:dyDescent="0.25">
      <c r="A678" s="577" t="s">
        <v>2417</v>
      </c>
      <c r="B678" s="600" t="s">
        <v>4927</v>
      </c>
      <c r="C678" s="433">
        <f>VLOOKUP(A678,'R&amp;E EXPORT'!A:F,6,FALSE)</f>
        <v>1898238.7</v>
      </c>
      <c r="D678" s="433">
        <v>1971325</v>
      </c>
      <c r="E678" s="434">
        <f>2750000-20000</f>
        <v>2730000</v>
      </c>
      <c r="F678" s="592">
        <v>0</v>
      </c>
      <c r="G678" s="592">
        <f t="shared" si="392"/>
        <v>2730000</v>
      </c>
      <c r="H678" s="592">
        <v>1652451.24</v>
      </c>
      <c r="I678" s="592">
        <f t="shared" si="393"/>
        <v>1077548.76</v>
      </c>
      <c r="J678" s="610">
        <f t="shared" si="394"/>
        <v>0.60529349450549452</v>
      </c>
      <c r="K678" s="577">
        <v>1983734.69</v>
      </c>
      <c r="M678" s="592">
        <f t="shared" si="395"/>
        <v>1983734.69</v>
      </c>
    </row>
    <row r="679" spans="1:13" x14ac:dyDescent="0.25">
      <c r="A679" s="577" t="s">
        <v>2416</v>
      </c>
      <c r="B679" s="600" t="s">
        <v>4928</v>
      </c>
      <c r="C679" s="433">
        <f>VLOOKUP(A679,'R&amp;E EXPORT'!A:F,6,FALSE)</f>
        <v>2708273.85</v>
      </c>
      <c r="D679" s="433">
        <v>2517322</v>
      </c>
      <c r="E679" s="434">
        <f>3100000-15000-5000</f>
        <v>3080000</v>
      </c>
      <c r="F679" s="592">
        <v>0</v>
      </c>
      <c r="G679" s="592">
        <f t="shared" si="392"/>
        <v>3080000</v>
      </c>
      <c r="H679" s="592">
        <v>2185861.7999999998</v>
      </c>
      <c r="I679" s="592">
        <f t="shared" si="393"/>
        <v>894138.20000000019</v>
      </c>
      <c r="J679" s="610">
        <f t="shared" si="394"/>
        <v>0.70969538961038958</v>
      </c>
      <c r="K679" s="577">
        <v>2624083.79</v>
      </c>
      <c r="M679" s="592">
        <f t="shared" si="395"/>
        <v>2624083.79</v>
      </c>
    </row>
    <row r="680" spans="1:13" x14ac:dyDescent="0.25">
      <c r="A680" s="577" t="s">
        <v>2413</v>
      </c>
      <c r="B680" s="600" t="s">
        <v>4929</v>
      </c>
      <c r="C680" s="433">
        <f>VLOOKUP(A680,'R&amp;E EXPORT'!A:F,6,FALSE)</f>
        <v>60116.68</v>
      </c>
      <c r="D680" s="433">
        <f>VLOOKUP(A680,'R&amp;E EXPORT'!A:F,4,FALSE)</f>
        <v>43035.040000000001</v>
      </c>
      <c r="E680" s="434">
        <v>65000</v>
      </c>
      <c r="F680" s="592">
        <v>0</v>
      </c>
      <c r="G680" s="592">
        <f t="shared" si="392"/>
        <v>65000</v>
      </c>
      <c r="H680" s="592">
        <v>44650.98</v>
      </c>
      <c r="I680" s="592">
        <f t="shared" si="393"/>
        <v>20349.019999999997</v>
      </c>
      <c r="J680" s="610">
        <f t="shared" si="394"/>
        <v>0.68693815384615386</v>
      </c>
      <c r="K680" s="577">
        <v>53602.62</v>
      </c>
      <c r="M680" s="592">
        <f t="shared" si="395"/>
        <v>53602.62</v>
      </c>
    </row>
    <row r="681" spans="1:13" ht="13.8" thickBot="1" x14ac:dyDescent="0.3">
      <c r="A681" s="577" t="s">
        <v>2412</v>
      </c>
      <c r="B681" s="600" t="s">
        <v>4930</v>
      </c>
      <c r="C681" s="286">
        <f>VLOOKUP(A681,'R&amp;E EXPORT'!A:F,6,FALSE)</f>
        <v>32125</v>
      </c>
      <c r="D681" s="286">
        <f>VLOOKUP(A681,'R&amp;E EXPORT'!A:F,4,FALSE)</f>
        <v>0</v>
      </c>
      <c r="E681" s="435">
        <v>0</v>
      </c>
      <c r="F681" s="602">
        <v>0</v>
      </c>
      <c r="G681" s="602">
        <f t="shared" si="392"/>
        <v>0</v>
      </c>
      <c r="H681" s="602">
        <v>0</v>
      </c>
      <c r="I681" s="602">
        <f t="shared" si="393"/>
        <v>0</v>
      </c>
      <c r="J681" s="612" t="e">
        <f t="shared" si="394"/>
        <v>#DIV/0!</v>
      </c>
      <c r="K681" s="580">
        <v>0</v>
      </c>
      <c r="L681" s="580"/>
      <c r="M681" s="602">
        <f t="shared" si="395"/>
        <v>0</v>
      </c>
    </row>
    <row r="682" spans="1:13" ht="13.8" thickBot="1" x14ac:dyDescent="0.3">
      <c r="A682" s="605" t="s">
        <v>4931</v>
      </c>
      <c r="B682" s="606"/>
      <c r="C682" s="439">
        <f t="shared" ref="C682" si="396">SUM(C671:C681)</f>
        <v>7482834.1500000004</v>
      </c>
      <c r="D682" s="439">
        <f>SUM(D671:D681)</f>
        <v>7381106.7199999997</v>
      </c>
      <c r="E682" s="448">
        <f>SUM(E671:E681)</f>
        <v>9040200</v>
      </c>
      <c r="F682" s="438">
        <f t="shared" ref="F682:I682" si="397">SUM(F671:F681)</f>
        <v>0</v>
      </c>
      <c r="G682" s="438">
        <f t="shared" si="397"/>
        <v>9040200</v>
      </c>
      <c r="H682" s="438">
        <f t="shared" si="397"/>
        <v>7016747.3999999994</v>
      </c>
      <c r="I682" s="438">
        <f t="shared" si="397"/>
        <v>2023452.6</v>
      </c>
      <c r="J682" s="610">
        <f t="shared" si="394"/>
        <v>0.77617169974115607</v>
      </c>
      <c r="K682" s="448">
        <f>SUM(K671:K681)</f>
        <v>8148049.8300000001</v>
      </c>
      <c r="L682" s="448">
        <f t="shared" ref="L682:M682" si="398">SUM(L671:L681)</f>
        <v>0</v>
      </c>
      <c r="M682" s="448">
        <f t="shared" si="398"/>
        <v>8148049.8300000001</v>
      </c>
    </row>
    <row r="683" spans="1:13" x14ac:dyDescent="0.25">
      <c r="C683" s="295"/>
      <c r="D683" s="295"/>
      <c r="E683" s="434"/>
    </row>
    <row r="684" spans="1:13" ht="13.2" customHeight="1" x14ac:dyDescent="0.25">
      <c r="C684" s="295"/>
      <c r="D684" s="295"/>
      <c r="E684" s="434"/>
    </row>
    <row r="685" spans="1:13" x14ac:dyDescent="0.25">
      <c r="A685" s="598" t="s">
        <v>32</v>
      </c>
      <c r="C685" s="295"/>
      <c r="D685" s="295"/>
      <c r="E685" s="434"/>
    </row>
    <row r="686" spans="1:13" x14ac:dyDescent="0.25">
      <c r="A686" s="577" t="s">
        <v>4529</v>
      </c>
      <c r="B686" s="600" t="s">
        <v>4933</v>
      </c>
      <c r="C686" s="433"/>
      <c r="D686" s="433"/>
      <c r="E686" s="434">
        <v>850452</v>
      </c>
      <c r="F686" s="592">
        <v>0</v>
      </c>
      <c r="G686" s="592">
        <f t="shared" ref="G686:G691" si="399">SUM(E686:F686)</f>
        <v>850452</v>
      </c>
      <c r="H686" s="592">
        <v>850452</v>
      </c>
      <c r="I686" s="592">
        <f t="shared" ref="I686:I691" si="400">SUM(G686-H686)</f>
        <v>0</v>
      </c>
      <c r="J686" s="610">
        <f t="shared" ref="J686:J694" si="401">SUM(H686/G686)</f>
        <v>1</v>
      </c>
      <c r="K686" s="577">
        <v>1915892</v>
      </c>
      <c r="M686" s="592">
        <f t="shared" ref="M686:M691" si="402">SUM(K686:L686)</f>
        <v>1915892</v>
      </c>
    </row>
    <row r="687" spans="1:13" x14ac:dyDescent="0.25">
      <c r="A687" s="577" t="s">
        <v>4530</v>
      </c>
      <c r="B687" s="600" t="s">
        <v>4934</v>
      </c>
      <c r="C687" s="433"/>
      <c r="D687" s="433"/>
      <c r="E687" s="434">
        <v>1023057.32</v>
      </c>
      <c r="F687" s="434">
        <v>1023057.32</v>
      </c>
      <c r="G687" s="592">
        <f t="shared" si="399"/>
        <v>2046114.64</v>
      </c>
      <c r="H687" s="592">
        <v>1023057.32</v>
      </c>
      <c r="I687" s="592">
        <f t="shared" si="400"/>
        <v>1023057.32</v>
      </c>
      <c r="J687" s="610">
        <f t="shared" si="401"/>
        <v>0.5</v>
      </c>
      <c r="K687" s="577">
        <v>1016224.13</v>
      </c>
      <c r="M687" s="592">
        <f t="shared" si="402"/>
        <v>1016224.13</v>
      </c>
    </row>
    <row r="688" spans="1:13" x14ac:dyDescent="0.25">
      <c r="A688" s="577" t="s">
        <v>2377</v>
      </c>
      <c r="B688" s="600" t="s">
        <v>4935</v>
      </c>
      <c r="C688" s="433">
        <f>VLOOKUP(A688,'R&amp;E EXPORT'!A:F,6,FALSE)</f>
        <v>1907547.07</v>
      </c>
      <c r="D688" s="433">
        <f>VLOOKUP(A688,'R&amp;E EXPORT'!A:F,4,FALSE)</f>
        <v>3269321.98</v>
      </c>
      <c r="E688" s="434">
        <v>0</v>
      </c>
      <c r="F688" s="592">
        <v>0</v>
      </c>
      <c r="G688" s="592">
        <f t="shared" si="399"/>
        <v>0</v>
      </c>
      <c r="H688" s="592">
        <v>0</v>
      </c>
      <c r="I688" s="592">
        <f t="shared" si="400"/>
        <v>0</v>
      </c>
      <c r="J688" s="610" t="e">
        <f t="shared" si="401"/>
        <v>#DIV/0!</v>
      </c>
      <c r="K688" s="577">
        <v>0</v>
      </c>
      <c r="M688" s="592">
        <f t="shared" si="402"/>
        <v>0</v>
      </c>
    </row>
    <row r="689" spans="1:14" x14ac:dyDescent="0.25">
      <c r="A689" s="577" t="s">
        <v>2376</v>
      </c>
      <c r="B689" s="600" t="s">
        <v>4936</v>
      </c>
      <c r="C689" s="433">
        <f>VLOOKUP(A689,'R&amp;E EXPORT'!A:F,6,FALSE)</f>
        <v>995578</v>
      </c>
      <c r="D689" s="433">
        <f>VLOOKUP(A689,'R&amp;E EXPORT'!A:F,4,FALSE)</f>
        <v>357502.24</v>
      </c>
      <c r="E689" s="434">
        <v>962162</v>
      </c>
      <c r="F689" s="592">
        <v>0</v>
      </c>
      <c r="G689" s="592">
        <f t="shared" si="399"/>
        <v>962162</v>
      </c>
      <c r="H689" s="592">
        <v>447225.76</v>
      </c>
      <c r="I689" s="592">
        <f t="shared" si="400"/>
        <v>514936.24</v>
      </c>
      <c r="J689" s="610">
        <f t="shared" si="401"/>
        <v>0.46481336822697217</v>
      </c>
      <c r="K689" s="577">
        <v>1150037.5</v>
      </c>
      <c r="M689" s="592">
        <f t="shared" si="402"/>
        <v>1150037.5</v>
      </c>
    </row>
    <row r="690" spans="1:14" x14ac:dyDescent="0.25">
      <c r="A690" s="577" t="s">
        <v>2375</v>
      </c>
      <c r="B690" s="600" t="s">
        <v>4932</v>
      </c>
      <c r="C690" s="433">
        <f>VLOOKUP(A690,'R&amp;E EXPORT'!A:F,6,FALSE)</f>
        <v>128828.56</v>
      </c>
      <c r="D690" s="433">
        <f>VLOOKUP(A690,'R&amp;E EXPORT'!A:F,4,FALSE)</f>
        <v>0</v>
      </c>
      <c r="E690" s="434">
        <v>1000</v>
      </c>
      <c r="F690" s="592">
        <v>0</v>
      </c>
      <c r="G690" s="592">
        <f t="shared" si="399"/>
        <v>1000</v>
      </c>
      <c r="H690" s="592">
        <v>0</v>
      </c>
      <c r="I690" s="592">
        <f t="shared" si="400"/>
        <v>1000</v>
      </c>
      <c r="J690" s="610">
        <f t="shared" si="401"/>
        <v>0</v>
      </c>
      <c r="K690" s="577">
        <v>0</v>
      </c>
      <c r="M690" s="592">
        <f t="shared" si="402"/>
        <v>0</v>
      </c>
    </row>
    <row r="691" spans="1:14" ht="13.8" thickBot="1" x14ac:dyDescent="0.3">
      <c r="A691" s="577" t="s">
        <v>2373</v>
      </c>
      <c r="B691" s="600" t="s">
        <v>4937</v>
      </c>
      <c r="C691" s="433">
        <f>VLOOKUP(A691,'R&amp;E EXPORT'!A:F,6,FALSE)</f>
        <v>6583917.7199999997</v>
      </c>
      <c r="D691" s="433">
        <f>VLOOKUP(A691,'R&amp;E EXPORT'!A:F,4,FALSE)</f>
        <v>0</v>
      </c>
      <c r="E691" s="435">
        <f>55000-15000+10000</f>
        <v>50000</v>
      </c>
      <c r="F691" s="602">
        <v>0</v>
      </c>
      <c r="G691" s="602">
        <f t="shared" si="399"/>
        <v>50000</v>
      </c>
      <c r="H691" s="602">
        <v>50000</v>
      </c>
      <c r="I691" s="602">
        <f t="shared" si="400"/>
        <v>0</v>
      </c>
      <c r="J691" s="612">
        <f t="shared" si="401"/>
        <v>1</v>
      </c>
      <c r="K691" s="580">
        <v>0</v>
      </c>
      <c r="L691" s="580"/>
      <c r="M691" s="602">
        <f t="shared" si="402"/>
        <v>0</v>
      </c>
    </row>
    <row r="692" spans="1:14" ht="13.8" thickBot="1" x14ac:dyDescent="0.3">
      <c r="A692" s="616" t="s">
        <v>4006</v>
      </c>
      <c r="B692" s="617"/>
      <c r="C692" s="625">
        <f t="shared" ref="C692:I692" si="403">SUM(C686:C691)</f>
        <v>9615871.3499999996</v>
      </c>
      <c r="D692" s="625">
        <f t="shared" si="403"/>
        <v>3626824.2199999997</v>
      </c>
      <c r="E692" s="448">
        <f t="shared" si="403"/>
        <v>2886671.32</v>
      </c>
      <c r="F692" s="448">
        <f t="shared" si="403"/>
        <v>1023057.32</v>
      </c>
      <c r="G692" s="448">
        <f t="shared" si="403"/>
        <v>3909728.6399999997</v>
      </c>
      <c r="H692" s="448">
        <f t="shared" si="403"/>
        <v>2370735.08</v>
      </c>
      <c r="I692" s="448">
        <f t="shared" si="403"/>
        <v>1538993.56</v>
      </c>
      <c r="J692" s="626">
        <f t="shared" si="401"/>
        <v>0.60636819029977496</v>
      </c>
      <c r="K692" s="448">
        <f t="shared" ref="K692:M692" si="404">SUM(K686:K691)</f>
        <v>4082153.63</v>
      </c>
      <c r="L692" s="448">
        <f t="shared" si="404"/>
        <v>0</v>
      </c>
      <c r="M692" s="448">
        <f t="shared" si="404"/>
        <v>4082153.63</v>
      </c>
    </row>
    <row r="693" spans="1:14" ht="13.8" thickTop="1" x14ac:dyDescent="0.25">
      <c r="C693" s="295"/>
      <c r="D693" s="295"/>
      <c r="E693" s="434" t="s">
        <v>385</v>
      </c>
      <c r="K693" s="434" t="s">
        <v>385</v>
      </c>
      <c r="L693" s="434"/>
      <c r="M693" s="434"/>
    </row>
    <row r="694" spans="1:14" ht="13.8" thickBot="1" x14ac:dyDescent="0.3">
      <c r="A694" s="616"/>
      <c r="B694" s="450" t="s">
        <v>1739</v>
      </c>
      <c r="C694" s="451">
        <f t="shared" ref="C694:I694" si="405">SUM(C247+C474+C551+C639+C667+C682+C692)</f>
        <v>28589290.240000002</v>
      </c>
      <c r="D694" s="451">
        <f t="shared" si="405"/>
        <v>19541680.629999999</v>
      </c>
      <c r="E694" s="452">
        <f t="shared" si="405"/>
        <v>24569695.002300002</v>
      </c>
      <c r="F694" s="452">
        <f t="shared" si="405"/>
        <v>988666.94</v>
      </c>
      <c r="G694" s="452">
        <f t="shared" si="405"/>
        <v>25572061.942299999</v>
      </c>
      <c r="H694" s="452">
        <f t="shared" si="405"/>
        <v>18242136.530000001</v>
      </c>
      <c r="I694" s="452">
        <f t="shared" si="405"/>
        <v>7329925.4123</v>
      </c>
      <c r="J694" s="620">
        <f t="shared" si="401"/>
        <v>0.71336197179410044</v>
      </c>
      <c r="K694" s="452">
        <f>SUM(K247+K474+K551+K639+K667+K682+K692)</f>
        <v>25872018.379999999</v>
      </c>
      <c r="L694" s="452">
        <f t="shared" ref="L694:M694" si="406">SUM(L247+L474+L551+L639+L667+L682+L692)</f>
        <v>0</v>
      </c>
      <c r="M694" s="452">
        <f t="shared" si="406"/>
        <v>25872018.379999999</v>
      </c>
      <c r="N694" s="577">
        <f>SUM(N7:N692)</f>
        <v>10070085.99</v>
      </c>
    </row>
    <row r="695" spans="1:14" ht="13.8" thickTop="1" x14ac:dyDescent="0.25">
      <c r="B695" s="627"/>
      <c r="C695" s="453"/>
      <c r="D695" s="453"/>
      <c r="E695" s="591">
        <v>24448935</v>
      </c>
    </row>
    <row r="696" spans="1:14" x14ac:dyDescent="0.25">
      <c r="B696" s="627"/>
      <c r="C696" s="295"/>
      <c r="D696" s="295"/>
      <c r="E696" s="591">
        <f>SUM(E694-E695)</f>
        <v>120760.00230000168</v>
      </c>
    </row>
    <row r="697" spans="1:14" x14ac:dyDescent="0.25">
      <c r="C697" s="453"/>
      <c r="D697" s="453"/>
      <c r="E697" s="434"/>
    </row>
    <row r="698" spans="1:14" x14ac:dyDescent="0.25">
      <c r="C698" s="295"/>
      <c r="D698" s="295"/>
      <c r="E698" s="591"/>
    </row>
    <row r="699" spans="1:14" x14ac:dyDescent="0.25">
      <c r="C699" s="295"/>
      <c r="D699" s="295"/>
      <c r="E699" s="591"/>
    </row>
    <row r="700" spans="1:14" x14ac:dyDescent="0.25">
      <c r="C700" s="295"/>
      <c r="D700" s="295"/>
      <c r="E700" s="591"/>
    </row>
    <row r="701" spans="1:14" x14ac:dyDescent="0.25">
      <c r="C701" s="295"/>
      <c r="D701" s="295"/>
      <c r="E701" s="591"/>
    </row>
    <row r="702" spans="1:14" x14ac:dyDescent="0.25">
      <c r="C702" s="295"/>
      <c r="D702" s="295"/>
      <c r="E702" s="591"/>
    </row>
    <row r="703" spans="1:14" x14ac:dyDescent="0.25">
      <c r="C703" s="295"/>
      <c r="D703" s="295"/>
      <c r="E703" s="591"/>
    </row>
    <row r="704" spans="1:14" x14ac:dyDescent="0.25">
      <c r="C704" s="295"/>
      <c r="D704" s="295"/>
      <c r="E704" s="591"/>
    </row>
    <row r="705" spans="3:5" x14ac:dyDescent="0.25">
      <c r="C705" s="295"/>
      <c r="D705" s="295"/>
      <c r="E705" s="591"/>
    </row>
    <row r="706" spans="3:5" x14ac:dyDescent="0.25">
      <c r="C706" s="295"/>
      <c r="D706" s="295"/>
      <c r="E706" s="591"/>
    </row>
    <row r="707" spans="3:5" x14ac:dyDescent="0.25">
      <c r="C707" s="295"/>
      <c r="D707" s="295"/>
      <c r="E707" s="591"/>
    </row>
  </sheetData>
  <mergeCells count="3">
    <mergeCell ref="A1:B1"/>
    <mergeCell ref="A2:B2"/>
    <mergeCell ref="A3:B3"/>
  </mergeCells>
  <phoneticPr fontId="0" type="noConversion"/>
  <conditionalFormatting sqref="A243">
    <cfRule type="containsText" dxfId="15" priority="6" operator="containsText" text="VP1">
      <formula>NOT(ISERROR(SEARCH("VP1",A243)))</formula>
    </cfRule>
  </conditionalFormatting>
  <conditionalFormatting sqref="E25:F25">
    <cfRule type="cellIs" dxfId="14" priority="4" operator="lessThan">
      <formula>0</formula>
    </cfRule>
  </conditionalFormatting>
  <conditionalFormatting sqref="E282:H282">
    <cfRule type="cellIs" dxfId="13" priority="22" operator="lessThan">
      <formula>0</formula>
    </cfRule>
  </conditionalFormatting>
  <conditionalFormatting sqref="E472:I472">
    <cfRule type="cellIs" dxfId="12" priority="5" operator="lessThan">
      <formula>0</formula>
    </cfRule>
  </conditionalFormatting>
  <conditionalFormatting sqref="K25:M25">
    <cfRule type="cellIs" dxfId="11" priority="3" operator="lessThan">
      <formula>0</formula>
    </cfRule>
  </conditionalFormatting>
  <conditionalFormatting sqref="K282:M282">
    <cfRule type="cellIs" dxfId="10" priority="2" operator="lessThan">
      <formula>0</formula>
    </cfRule>
  </conditionalFormatting>
  <conditionalFormatting sqref="K472:M472">
    <cfRule type="cellIs" dxfId="9" priority="1" operator="lessThan">
      <formula>0</formula>
    </cfRule>
  </conditionalFormatting>
  <printOptions horizontalCentered="1" verticalCentered="1" gridLines="1"/>
  <pageMargins left="0" right="0" top="0" bottom="0" header="0" footer="0"/>
  <pageSetup paperSize="5" scale="87" fitToHeight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zoomScaleNormal="100" workbookViewId="0">
      <pane xSplit="2" ySplit="6" topLeftCell="L7" activePane="bottomRight" state="frozen"/>
      <selection activeCell="AA35" sqref="AA35"/>
      <selection pane="topRight" activeCell="AA35" sqref="AA35"/>
      <selection pane="bottomLeft" activeCell="AA35" sqref="AA35"/>
      <selection pane="bottomRight" activeCell="T4" sqref="T4:T6"/>
    </sheetView>
  </sheetViews>
  <sheetFormatPr defaultColWidth="9.8984375" defaultRowHeight="13.2" x14ac:dyDescent="0.25"/>
  <cols>
    <col min="1" max="1" width="12.59765625" style="635" customWidth="1"/>
    <col min="2" max="2" width="33.19921875" style="621" bestFit="1" customWidth="1"/>
    <col min="3" max="3" width="12" style="633" hidden="1" customWidth="1"/>
    <col min="4" max="4" width="13.09765625" style="633" hidden="1" customWidth="1"/>
    <col min="5" max="8" width="13.09765625" style="577" hidden="1" customWidth="1"/>
    <col min="9" max="9" width="13.09765625" style="604" hidden="1" customWidth="1"/>
    <col min="10" max="10" width="13.09765625" style="604" customWidth="1"/>
    <col min="11" max="11" width="12.19921875" style="604" bestFit="1" customWidth="1"/>
    <col min="12" max="12" width="13.09765625" style="577" customWidth="1"/>
    <col min="13" max="13" width="10.3984375" style="592" bestFit="1" customWidth="1"/>
    <col min="14" max="14" width="13.69921875" style="592" bestFit="1" customWidth="1"/>
    <col min="15" max="15" width="11.69921875" style="577" bestFit="1" customWidth="1"/>
    <col min="16" max="16" width="12.19921875" style="577" bestFit="1" customWidth="1"/>
    <col min="17" max="17" width="7.8984375" style="577" bestFit="1" customWidth="1"/>
    <col min="18" max="18" width="12.19921875" style="577" bestFit="1" customWidth="1"/>
    <col min="19" max="19" width="7.09765625" style="577" bestFit="1" customWidth="1"/>
    <col min="20" max="20" width="13.5" style="633" bestFit="1" customWidth="1"/>
    <col min="21" max="16384" width="9.8984375" style="633"/>
  </cols>
  <sheetData>
    <row r="1" spans="1:20" s="577" customFormat="1" x14ac:dyDescent="0.25">
      <c r="A1" s="577" t="s">
        <v>138</v>
      </c>
      <c r="B1" s="592"/>
      <c r="C1" s="593"/>
      <c r="D1" s="593"/>
      <c r="E1" s="593"/>
      <c r="F1" s="593"/>
      <c r="G1" s="593"/>
      <c r="H1" s="593"/>
      <c r="I1" s="628"/>
      <c r="J1" s="604"/>
      <c r="K1" s="628"/>
      <c r="L1" s="629" t="s">
        <v>385</v>
      </c>
      <c r="M1" s="630"/>
      <c r="N1" s="592"/>
      <c r="R1" s="576">
        <f ca="1">TODAY()</f>
        <v>46104</v>
      </c>
    </row>
    <row r="2" spans="1:20" s="577" customFormat="1" x14ac:dyDescent="0.25">
      <c r="A2" s="577" t="s">
        <v>4452</v>
      </c>
      <c r="B2" s="592"/>
      <c r="C2" s="582"/>
      <c r="D2" s="582"/>
      <c r="E2" s="582"/>
      <c r="F2" s="582"/>
      <c r="G2" s="582"/>
      <c r="H2" s="582"/>
      <c r="I2" s="631"/>
      <c r="J2" s="628"/>
      <c r="K2" s="631"/>
      <c r="L2" s="578"/>
      <c r="M2" s="632"/>
      <c r="N2" s="592"/>
    </row>
    <row r="3" spans="1:20" s="577" customFormat="1" x14ac:dyDescent="0.25">
      <c r="A3" s="633" t="s">
        <v>62</v>
      </c>
      <c r="B3" s="592"/>
      <c r="C3" s="582"/>
      <c r="D3" s="582"/>
      <c r="E3" s="582"/>
      <c r="F3" s="582"/>
      <c r="G3" s="582"/>
      <c r="H3" s="582"/>
      <c r="I3" s="631"/>
      <c r="J3" s="628"/>
      <c r="K3" s="631"/>
      <c r="L3" s="578"/>
      <c r="M3" s="632"/>
      <c r="N3" s="592"/>
    </row>
    <row r="4" spans="1:20" x14ac:dyDescent="0.25">
      <c r="A4" s="633"/>
      <c r="C4" s="629"/>
      <c r="D4" s="629"/>
      <c r="E4" s="629"/>
      <c r="F4" s="629"/>
      <c r="G4" s="634"/>
      <c r="H4" s="634"/>
      <c r="I4" s="628" t="s">
        <v>376</v>
      </c>
      <c r="J4" s="628" t="s">
        <v>338</v>
      </c>
      <c r="K4" s="628" t="s">
        <v>338</v>
      </c>
      <c r="L4" s="632" t="s">
        <v>4534</v>
      </c>
      <c r="M4" s="632" t="s">
        <v>4536</v>
      </c>
      <c r="N4" s="632" t="s">
        <v>4539</v>
      </c>
      <c r="O4" s="578" t="s">
        <v>338</v>
      </c>
      <c r="P4" s="578"/>
      <c r="Q4" s="578"/>
      <c r="R4" s="578" t="s">
        <v>4544</v>
      </c>
      <c r="S4" s="578" t="s">
        <v>132</v>
      </c>
      <c r="T4" s="578" t="s">
        <v>5427</v>
      </c>
    </row>
    <row r="5" spans="1:20" x14ac:dyDescent="0.25">
      <c r="C5" s="578" t="s">
        <v>41</v>
      </c>
      <c r="D5" s="578" t="s">
        <v>41</v>
      </c>
      <c r="E5" s="578" t="s">
        <v>41</v>
      </c>
      <c r="F5" s="578" t="s">
        <v>41</v>
      </c>
      <c r="G5" s="578" t="s">
        <v>41</v>
      </c>
      <c r="H5" s="578" t="s">
        <v>4016</v>
      </c>
      <c r="I5" s="628" t="s">
        <v>375</v>
      </c>
      <c r="J5" s="628" t="s">
        <v>4343</v>
      </c>
      <c r="K5" s="628" t="s">
        <v>4343</v>
      </c>
      <c r="L5" s="632" t="s">
        <v>4535</v>
      </c>
      <c r="M5" s="632" t="s">
        <v>4535</v>
      </c>
      <c r="N5" s="632" t="s">
        <v>4535</v>
      </c>
      <c r="O5" s="578" t="s">
        <v>4537</v>
      </c>
      <c r="R5" s="578" t="s">
        <v>4546</v>
      </c>
      <c r="S5" s="578" t="s">
        <v>5305</v>
      </c>
      <c r="T5" s="578" t="s">
        <v>5420</v>
      </c>
    </row>
    <row r="6" spans="1:20" ht="13.8" thickBot="1" x14ac:dyDescent="0.3">
      <c r="A6" s="636" t="s">
        <v>160</v>
      </c>
      <c r="B6" s="595" t="s">
        <v>161</v>
      </c>
      <c r="C6" s="579" t="s">
        <v>292</v>
      </c>
      <c r="D6" s="637" t="s">
        <v>337</v>
      </c>
      <c r="E6" s="637">
        <v>43616</v>
      </c>
      <c r="F6" s="637">
        <v>43982</v>
      </c>
      <c r="G6" s="637">
        <v>44347</v>
      </c>
      <c r="H6" s="637">
        <v>44712</v>
      </c>
      <c r="I6" s="638" t="s">
        <v>374</v>
      </c>
      <c r="J6" s="639" t="s">
        <v>4557</v>
      </c>
      <c r="K6" s="639" t="s">
        <v>4558</v>
      </c>
      <c r="L6" s="595" t="s">
        <v>4424</v>
      </c>
      <c r="M6" s="595" t="s">
        <v>4424</v>
      </c>
      <c r="N6" s="595" t="s">
        <v>4424</v>
      </c>
      <c r="O6" s="594" t="s">
        <v>4538</v>
      </c>
      <c r="P6" s="594" t="s">
        <v>4553</v>
      </c>
      <c r="Q6" s="597" t="s">
        <v>4319</v>
      </c>
      <c r="R6" s="579" t="s">
        <v>4545</v>
      </c>
      <c r="S6" s="579" t="s">
        <v>4545</v>
      </c>
      <c r="T6" s="579" t="s">
        <v>4545</v>
      </c>
    </row>
    <row r="7" spans="1:20" x14ac:dyDescent="0.25">
      <c r="I7" s="295"/>
      <c r="J7" s="295"/>
      <c r="K7" s="295"/>
    </row>
    <row r="8" spans="1:20" x14ac:dyDescent="0.25">
      <c r="A8" s="640" t="s">
        <v>3720</v>
      </c>
      <c r="B8" s="600" t="s">
        <v>4636</v>
      </c>
      <c r="C8" s="577">
        <v>2052912.66</v>
      </c>
      <c r="D8" s="577">
        <v>2078940.46</v>
      </c>
      <c r="E8" s="641">
        <v>2599674.96</v>
      </c>
      <c r="F8" s="641">
        <v>2399603.59</v>
      </c>
      <c r="G8" s="641">
        <v>2559658</v>
      </c>
      <c r="H8" s="641">
        <v>2439200.79</v>
      </c>
      <c r="I8" s="295">
        <f>+VLOOKUP(A8,'R&amp;E EXPORT'!A:F,5,FALSE)</f>
        <v>3305174.55</v>
      </c>
      <c r="J8" s="295">
        <f>+VLOOKUP(A8,'R&amp;E EXPORT'!A:F,6,FALSE)</f>
        <v>3900415.34</v>
      </c>
      <c r="K8" s="295">
        <f>+VLOOKUP(A8,'R&amp;E EXPORT'!A:F,4,FALSE)</f>
        <v>3143414.75</v>
      </c>
      <c r="L8" s="577">
        <f>3900100-36000</f>
        <v>3864100</v>
      </c>
      <c r="M8" s="592">
        <v>100000</v>
      </c>
      <c r="N8" s="592">
        <f>SUM(L8:M8)</f>
        <v>3964100</v>
      </c>
      <c r="O8" s="577">
        <v>3116137.05</v>
      </c>
      <c r="P8" s="642">
        <f>SUM(O8-N8)</f>
        <v>-847962.95000000019</v>
      </c>
      <c r="Q8" s="643">
        <f>SUM(O8/N8)</f>
        <v>0.78608941499962159</v>
      </c>
      <c r="R8" s="577">
        <v>4294930.79</v>
      </c>
      <c r="S8" s="577">
        <v>0</v>
      </c>
      <c r="T8" s="577">
        <f>SUM(R8:S8)</f>
        <v>4294930.79</v>
      </c>
    </row>
    <row r="9" spans="1:20" x14ac:dyDescent="0.25">
      <c r="A9" s="640" t="s">
        <v>3722</v>
      </c>
      <c r="B9" s="600" t="s">
        <v>4637</v>
      </c>
      <c r="C9" s="577">
        <v>4626.3999999999996</v>
      </c>
      <c r="D9" s="577">
        <v>7740.51</v>
      </c>
      <c r="E9" s="641">
        <v>1664.3</v>
      </c>
      <c r="F9" s="641">
        <v>0</v>
      </c>
      <c r="G9" s="641">
        <v>50</v>
      </c>
      <c r="H9" s="641">
        <v>50</v>
      </c>
      <c r="I9" s="295">
        <f>+VLOOKUP(A9,'R&amp;E EXPORT'!A:F,5,FALSE)</f>
        <v>1000</v>
      </c>
      <c r="J9" s="295">
        <f>+VLOOKUP(A9,'R&amp;E EXPORT'!A:F,6,FALSE)</f>
        <v>0</v>
      </c>
      <c r="K9" s="295">
        <f>+VLOOKUP(A9,'R&amp;E EXPORT'!A:F,4,FALSE)</f>
        <v>3742.62</v>
      </c>
      <c r="L9" s="577">
        <v>2000</v>
      </c>
      <c r="M9" s="592">
        <v>2784.62</v>
      </c>
      <c r="N9" s="592">
        <f t="shared" ref="N9:N19" si="0">SUM(L9:M9)</f>
        <v>4784.62</v>
      </c>
      <c r="O9" s="577">
        <v>9693.69</v>
      </c>
      <c r="P9" s="642">
        <f t="shared" ref="P9:P19" si="1">SUM(O9-N9)</f>
        <v>4909.0700000000006</v>
      </c>
      <c r="Q9" s="643">
        <f t="shared" ref="Q9:Q19" si="2">SUM(O9/N9)</f>
        <v>2.0260104250703295</v>
      </c>
      <c r="R9" s="577">
        <v>5000</v>
      </c>
      <c r="T9" s="577">
        <f t="shared" ref="T9:T19" si="3">SUM(R9:S9)</f>
        <v>5000</v>
      </c>
    </row>
    <row r="10" spans="1:20" x14ac:dyDescent="0.25">
      <c r="A10" s="640" t="s">
        <v>3724</v>
      </c>
      <c r="B10" s="600" t="s">
        <v>4638</v>
      </c>
      <c r="C10" s="577">
        <v>3857.55</v>
      </c>
      <c r="D10" s="577">
        <v>56.67</v>
      </c>
      <c r="E10" s="641">
        <v>0</v>
      </c>
      <c r="F10" s="641">
        <v>258.74</v>
      </c>
      <c r="G10" s="641">
        <v>0</v>
      </c>
      <c r="H10" s="641">
        <v>0</v>
      </c>
      <c r="I10" s="295">
        <f>+VLOOKUP(A10,'R&amp;E EXPORT'!A:F,5,FALSE)</f>
        <v>0</v>
      </c>
      <c r="J10" s="295">
        <f>+VLOOKUP(A10,'R&amp;E EXPORT'!A:F,6,FALSE)</f>
        <v>2785.18</v>
      </c>
      <c r="K10" s="295">
        <f>+VLOOKUP(A10,'R&amp;E EXPORT'!A:F,4,FALSE)</f>
        <v>2385.14</v>
      </c>
      <c r="L10" s="577">
        <v>2000</v>
      </c>
      <c r="M10" s="592">
        <v>0</v>
      </c>
      <c r="N10" s="592">
        <f t="shared" si="0"/>
        <v>2000</v>
      </c>
      <c r="O10" s="577">
        <v>13071.83</v>
      </c>
      <c r="P10" s="642">
        <f t="shared" si="1"/>
        <v>11071.83</v>
      </c>
      <c r="Q10" s="643">
        <f t="shared" si="2"/>
        <v>6.5359150000000001</v>
      </c>
      <c r="R10" s="577">
        <v>15000</v>
      </c>
      <c r="T10" s="577">
        <f t="shared" si="3"/>
        <v>15000</v>
      </c>
    </row>
    <row r="11" spans="1:20" x14ac:dyDescent="0.25">
      <c r="A11" s="640" t="s">
        <v>3726</v>
      </c>
      <c r="B11" s="600" t="s">
        <v>4639</v>
      </c>
      <c r="C11" s="577">
        <v>35071.49</v>
      </c>
      <c r="D11" s="577">
        <v>49409.83</v>
      </c>
      <c r="E11" s="641">
        <v>46895.89</v>
      </c>
      <c r="F11" s="641">
        <v>77037.009999999995</v>
      </c>
      <c r="G11" s="641">
        <v>19978</v>
      </c>
      <c r="H11" s="641">
        <v>40796.71</v>
      </c>
      <c r="I11" s="295">
        <f>+VLOOKUP(A11,'R&amp;E EXPORT'!A:F,5,FALSE)</f>
        <v>175000</v>
      </c>
      <c r="J11" s="295">
        <f>+VLOOKUP(A11,'R&amp;E EXPORT'!A:F,6,FALSE)</f>
        <v>133386.01999999999</v>
      </c>
      <c r="K11" s="295">
        <f>+VLOOKUP(A11,'R&amp;E EXPORT'!A:F,4,FALSE)</f>
        <v>106273.55</v>
      </c>
      <c r="L11" s="577">
        <v>120047.05</v>
      </c>
      <c r="M11" s="592">
        <v>0</v>
      </c>
      <c r="N11" s="592">
        <f t="shared" si="0"/>
        <v>120047.05</v>
      </c>
      <c r="O11" s="577">
        <v>48213.29</v>
      </c>
      <c r="P11" s="642">
        <f t="shared" si="1"/>
        <v>-71833.760000000009</v>
      </c>
      <c r="Q11" s="643">
        <f t="shared" si="2"/>
        <v>0.4016199481786516</v>
      </c>
      <c r="R11" s="577">
        <v>120000</v>
      </c>
      <c r="T11" s="577">
        <f t="shared" si="3"/>
        <v>120000</v>
      </c>
    </row>
    <row r="12" spans="1:20" x14ac:dyDescent="0.25">
      <c r="A12" s="640" t="s">
        <v>3728</v>
      </c>
      <c r="B12" s="600" t="s">
        <v>4640</v>
      </c>
      <c r="C12" s="577">
        <v>278885.25</v>
      </c>
      <c r="D12" s="577">
        <v>235078.22</v>
      </c>
      <c r="E12" s="641">
        <v>286097.94</v>
      </c>
      <c r="F12" s="641">
        <v>366321.67</v>
      </c>
      <c r="G12" s="641">
        <v>427412</v>
      </c>
      <c r="H12" s="641">
        <v>359771.24</v>
      </c>
      <c r="I12" s="295">
        <f>+VLOOKUP(A12,'R&amp;E EXPORT'!A:F,5,FALSE)</f>
        <v>400000</v>
      </c>
      <c r="J12" s="295">
        <f>+VLOOKUP(A12,'R&amp;E EXPORT'!A:F,6,FALSE)</f>
        <v>854602.57</v>
      </c>
      <c r="K12" s="295">
        <f>+VLOOKUP(A12,'R&amp;E EXPORT'!A:F,4,FALSE)</f>
        <v>605906.66</v>
      </c>
      <c r="L12" s="577">
        <v>650000</v>
      </c>
      <c r="M12" s="592">
        <v>0</v>
      </c>
      <c r="N12" s="592">
        <f t="shared" si="0"/>
        <v>650000</v>
      </c>
      <c r="O12" s="577">
        <v>571302.78</v>
      </c>
      <c r="P12" s="642">
        <f t="shared" si="1"/>
        <v>-78697.219999999972</v>
      </c>
      <c r="Q12" s="643">
        <f t="shared" si="2"/>
        <v>0.87892735384615384</v>
      </c>
      <c r="R12" s="577">
        <v>650000</v>
      </c>
      <c r="T12" s="577">
        <f t="shared" si="3"/>
        <v>650000</v>
      </c>
    </row>
    <row r="13" spans="1:20" x14ac:dyDescent="0.25">
      <c r="A13" s="640" t="s">
        <v>3730</v>
      </c>
      <c r="B13" s="600" t="s">
        <v>4641</v>
      </c>
      <c r="C13" s="577">
        <v>1025.7</v>
      </c>
      <c r="D13" s="577">
        <v>1090.81</v>
      </c>
      <c r="E13" s="641">
        <v>2744.35</v>
      </c>
      <c r="F13" s="641">
        <v>2294.92</v>
      </c>
      <c r="G13" s="641">
        <v>176</v>
      </c>
      <c r="H13" s="641">
        <v>229.32</v>
      </c>
      <c r="I13" s="295">
        <f>+VLOOKUP(A13,'R&amp;E EXPORT'!A:F,5,FALSE)</f>
        <v>3500</v>
      </c>
      <c r="J13" s="295">
        <f>+VLOOKUP(A13,'R&amp;E EXPORT'!A:F,6,FALSE)</f>
        <v>15038.73</v>
      </c>
      <c r="K13" s="295">
        <f>+VLOOKUP(A13,'R&amp;E EXPORT'!A:F,4,FALSE)</f>
        <v>12997.44</v>
      </c>
      <c r="L13" s="577">
        <v>10000</v>
      </c>
      <c r="M13" s="592">
        <v>0</v>
      </c>
      <c r="N13" s="592">
        <f t="shared" si="0"/>
        <v>10000</v>
      </c>
      <c r="O13" s="577">
        <v>34918.67</v>
      </c>
      <c r="P13" s="642">
        <f t="shared" si="1"/>
        <v>24918.67</v>
      </c>
      <c r="Q13" s="643">
        <f t="shared" si="2"/>
        <v>3.4918669999999996</v>
      </c>
      <c r="R13" s="577">
        <v>35000</v>
      </c>
      <c r="T13" s="577">
        <f t="shared" si="3"/>
        <v>35000</v>
      </c>
    </row>
    <row r="14" spans="1:20" x14ac:dyDescent="0.25">
      <c r="A14" s="640" t="s">
        <v>3731</v>
      </c>
      <c r="B14" s="600" t="s">
        <v>4642</v>
      </c>
      <c r="C14" s="577">
        <v>2718.75</v>
      </c>
      <c r="D14" s="577">
        <v>1125</v>
      </c>
      <c r="E14" s="641">
        <v>2130</v>
      </c>
      <c r="F14" s="641">
        <v>2793.65</v>
      </c>
      <c r="G14" s="641">
        <v>1105</v>
      </c>
      <c r="H14" s="641">
        <v>1952.65</v>
      </c>
      <c r="I14" s="295">
        <f>+VLOOKUP(A14,'R&amp;E EXPORT'!A:F,5,FALSE)</f>
        <v>100</v>
      </c>
      <c r="J14" s="295">
        <f>+VLOOKUP(A14,'R&amp;E EXPORT'!A:F,6,FALSE)</f>
        <v>110</v>
      </c>
      <c r="K14" s="295">
        <f>+VLOOKUP(A14,'R&amp;E EXPORT'!A:F,4,FALSE)</f>
        <v>90</v>
      </c>
      <c r="L14" s="577">
        <v>100</v>
      </c>
      <c r="M14" s="592">
        <v>0</v>
      </c>
      <c r="N14" s="592">
        <f t="shared" si="0"/>
        <v>100</v>
      </c>
      <c r="O14" s="577">
        <v>180</v>
      </c>
      <c r="P14" s="642">
        <f t="shared" si="1"/>
        <v>80</v>
      </c>
      <c r="Q14" s="643">
        <f t="shared" si="2"/>
        <v>1.8</v>
      </c>
      <c r="R14" s="577">
        <v>200</v>
      </c>
      <c r="T14" s="577">
        <f t="shared" si="3"/>
        <v>200</v>
      </c>
    </row>
    <row r="15" spans="1:20" x14ac:dyDescent="0.25">
      <c r="A15" s="640" t="s">
        <v>3733</v>
      </c>
      <c r="B15" s="600" t="s">
        <v>4620</v>
      </c>
      <c r="C15" s="577">
        <v>522.14</v>
      </c>
      <c r="D15" s="577">
        <v>1113.3900000000001</v>
      </c>
      <c r="E15" s="641">
        <v>1197.8499999999999</v>
      </c>
      <c r="F15" s="641">
        <v>953.57</v>
      </c>
      <c r="G15" s="641">
        <v>227</v>
      </c>
      <c r="H15" s="641">
        <v>1895.91</v>
      </c>
      <c r="I15" s="295">
        <f>+VLOOKUP(A15,'R&amp;E EXPORT'!A:F,5,FALSE)</f>
        <v>0</v>
      </c>
      <c r="J15" s="295">
        <f>+VLOOKUP(A15,'R&amp;E EXPORT'!A:F,6,FALSE)</f>
        <v>0</v>
      </c>
      <c r="K15" s="295">
        <f>+VLOOKUP(A15,'R&amp;E EXPORT'!A:F,4,FALSE)</f>
        <v>20000</v>
      </c>
      <c r="L15" s="577">
        <v>0</v>
      </c>
      <c r="M15" s="592">
        <v>0</v>
      </c>
      <c r="N15" s="592">
        <f t="shared" si="0"/>
        <v>0</v>
      </c>
      <c r="O15" s="577">
        <v>0</v>
      </c>
      <c r="P15" s="642">
        <f t="shared" si="1"/>
        <v>0</v>
      </c>
      <c r="Q15" s="644" t="e">
        <f t="shared" si="2"/>
        <v>#DIV/0!</v>
      </c>
      <c r="R15" s="577">
        <v>0</v>
      </c>
      <c r="T15" s="577">
        <f t="shared" si="3"/>
        <v>0</v>
      </c>
    </row>
    <row r="16" spans="1:20" x14ac:dyDescent="0.25">
      <c r="A16" s="640" t="s">
        <v>4562</v>
      </c>
      <c r="B16" s="600" t="s">
        <v>4623</v>
      </c>
      <c r="C16" s="577"/>
      <c r="D16" s="577"/>
      <c r="E16" s="641"/>
      <c r="F16" s="641"/>
      <c r="G16" s="641"/>
      <c r="H16" s="641"/>
      <c r="I16" s="295"/>
      <c r="J16" s="295"/>
      <c r="K16" s="295"/>
      <c r="L16" s="577">
        <v>0</v>
      </c>
      <c r="M16" s="592">
        <v>0</v>
      </c>
      <c r="N16" s="592">
        <f t="shared" si="0"/>
        <v>0</v>
      </c>
      <c r="O16" s="577">
        <v>252903.44</v>
      </c>
      <c r="P16" s="642">
        <f t="shared" si="1"/>
        <v>252903.44</v>
      </c>
      <c r="Q16" s="644" t="e">
        <f t="shared" si="2"/>
        <v>#DIV/0!</v>
      </c>
      <c r="R16" s="577">
        <v>0</v>
      </c>
      <c r="T16" s="577">
        <f t="shared" si="3"/>
        <v>0</v>
      </c>
    </row>
    <row r="17" spans="1:20" x14ac:dyDescent="0.25">
      <c r="A17" s="640" t="s">
        <v>3735</v>
      </c>
      <c r="B17" s="600" t="s">
        <v>4626</v>
      </c>
      <c r="C17" s="577">
        <v>0</v>
      </c>
      <c r="D17" s="577">
        <v>0</v>
      </c>
      <c r="E17" s="641">
        <v>40053.61</v>
      </c>
      <c r="F17" s="641">
        <v>825</v>
      </c>
      <c r="G17" s="641">
        <v>350</v>
      </c>
      <c r="H17" s="641">
        <v>84332.98</v>
      </c>
      <c r="I17" s="295">
        <f>+VLOOKUP(A17,'R&amp;E EXPORT'!A:F,5,FALSE)</f>
        <v>400500</v>
      </c>
      <c r="J17" s="295">
        <f>+VLOOKUP(A17,'R&amp;E EXPORT'!A:F,6,FALSE)</f>
        <v>0</v>
      </c>
      <c r="K17" s="295">
        <f>+VLOOKUP(A17,'R&amp;E EXPORT'!A:F,4,FALSE)</f>
        <v>575</v>
      </c>
      <c r="L17" s="577">
        <v>0</v>
      </c>
      <c r="M17" s="592">
        <v>0</v>
      </c>
      <c r="N17" s="592">
        <f t="shared" si="0"/>
        <v>0</v>
      </c>
      <c r="O17" s="577">
        <v>11251.08</v>
      </c>
      <c r="P17" s="642">
        <f t="shared" si="1"/>
        <v>11251.08</v>
      </c>
      <c r="Q17" s="644" t="e">
        <f t="shared" si="2"/>
        <v>#DIV/0!</v>
      </c>
      <c r="R17" s="577">
        <v>0</v>
      </c>
      <c r="T17" s="577">
        <f t="shared" si="3"/>
        <v>0</v>
      </c>
    </row>
    <row r="18" spans="1:20" x14ac:dyDescent="0.25">
      <c r="A18" s="640" t="s">
        <v>4563</v>
      </c>
      <c r="B18" s="600" t="s">
        <v>4564</v>
      </c>
      <c r="C18" s="577"/>
      <c r="D18" s="577"/>
      <c r="E18" s="641"/>
      <c r="F18" s="641"/>
      <c r="G18" s="641"/>
      <c r="H18" s="641"/>
      <c r="I18" s="295"/>
      <c r="J18" s="295"/>
      <c r="K18" s="295"/>
      <c r="L18" s="577">
        <v>0</v>
      </c>
      <c r="M18" s="592">
        <v>355000</v>
      </c>
      <c r="N18" s="592">
        <f t="shared" si="0"/>
        <v>355000</v>
      </c>
      <c r="O18" s="577">
        <v>0</v>
      </c>
      <c r="P18" s="642">
        <f t="shared" si="1"/>
        <v>-355000</v>
      </c>
      <c r="Q18" s="644">
        <f t="shared" si="2"/>
        <v>0</v>
      </c>
      <c r="R18" s="577">
        <v>0</v>
      </c>
      <c r="T18" s="577">
        <f t="shared" si="3"/>
        <v>0</v>
      </c>
    </row>
    <row r="19" spans="1:20" ht="13.8" thickBot="1" x14ac:dyDescent="0.3">
      <c r="A19" s="645" t="s">
        <v>4466</v>
      </c>
      <c r="B19" s="601" t="s">
        <v>4467</v>
      </c>
      <c r="C19" s="580"/>
      <c r="D19" s="580"/>
      <c r="E19" s="580"/>
      <c r="F19" s="580"/>
      <c r="G19" s="646"/>
      <c r="H19" s="646"/>
      <c r="I19" s="294"/>
      <c r="J19" s="294"/>
      <c r="K19" s="293"/>
      <c r="L19" s="580">
        <v>20000</v>
      </c>
      <c r="M19" s="602">
        <v>0</v>
      </c>
      <c r="N19" s="602">
        <f t="shared" si="0"/>
        <v>20000</v>
      </c>
      <c r="O19" s="580">
        <v>0</v>
      </c>
      <c r="P19" s="647">
        <f t="shared" si="1"/>
        <v>-20000</v>
      </c>
      <c r="Q19" s="648">
        <f t="shared" si="2"/>
        <v>0</v>
      </c>
      <c r="R19" s="580">
        <v>0</v>
      </c>
      <c r="S19" s="580"/>
      <c r="T19" s="580">
        <f t="shared" si="3"/>
        <v>0</v>
      </c>
    </row>
    <row r="20" spans="1:20" x14ac:dyDescent="0.25">
      <c r="A20" s="633"/>
      <c r="B20" s="312" t="s">
        <v>1741</v>
      </c>
      <c r="C20" s="313">
        <f>SUM(C8:C17)</f>
        <v>2379619.94</v>
      </c>
      <c r="D20" s="313">
        <f>SUM(D8:D17)</f>
        <v>2374554.89</v>
      </c>
      <c r="E20" s="313">
        <f>SUM(E8:E17)</f>
        <v>2980458.9</v>
      </c>
      <c r="F20" s="313">
        <f>SUM(F8:F17)</f>
        <v>2850088.1499999994</v>
      </c>
      <c r="G20" s="313">
        <f>SUM(G8:G17)</f>
        <v>3008956</v>
      </c>
      <c r="H20" s="313">
        <v>2950976.5</v>
      </c>
      <c r="I20" s="314">
        <f>SUM(I8:I17)</f>
        <v>4285274.55</v>
      </c>
      <c r="J20" s="314">
        <f>SUM(J8:J17)</f>
        <v>4906337.8400000008</v>
      </c>
      <c r="K20" s="314">
        <f>SUM(K8:K17)</f>
        <v>3895385.16</v>
      </c>
      <c r="L20" s="313">
        <f>SUM(L8:L19)</f>
        <v>4668247.05</v>
      </c>
      <c r="M20" s="313">
        <f t="shared" ref="M20:R20" si="4">SUM(M8:M19)</f>
        <v>457784.62</v>
      </c>
      <c r="N20" s="313">
        <f t="shared" si="4"/>
        <v>5126031.67</v>
      </c>
      <c r="O20" s="313">
        <f t="shared" si="4"/>
        <v>4057671.8299999996</v>
      </c>
      <c r="P20" s="313">
        <f t="shared" si="4"/>
        <v>-1068359.8400000003</v>
      </c>
      <c r="Q20" s="643">
        <f>SUM(O20/N20)</f>
        <v>0.79158149836401615</v>
      </c>
      <c r="R20" s="313">
        <f t="shared" si="4"/>
        <v>5120130.79</v>
      </c>
      <c r="S20" s="313">
        <f t="shared" ref="S20:T20" si="5">SUM(S8:S19)</f>
        <v>0</v>
      </c>
      <c r="T20" s="313">
        <f t="shared" si="5"/>
        <v>5120130.79</v>
      </c>
    </row>
    <row r="21" spans="1:20" x14ac:dyDescent="0.25">
      <c r="A21" s="578"/>
      <c r="C21" s="577"/>
      <c r="D21" s="577"/>
      <c r="I21" s="287"/>
      <c r="J21" s="287"/>
      <c r="K21" s="287"/>
      <c r="T21" s="577"/>
    </row>
    <row r="22" spans="1:20" x14ac:dyDescent="0.25">
      <c r="B22" s="621" t="s">
        <v>25</v>
      </c>
      <c r="C22" s="577" t="e">
        <f>('Water F Exp'!C177)</f>
        <v>#REF!</v>
      </c>
      <c r="D22" s="577" t="e">
        <f>('Water F Exp'!D177)</f>
        <v>#REF!</v>
      </c>
      <c r="E22" s="577" t="e">
        <f>('Water F Exp'!E177)</f>
        <v>#REF!</v>
      </c>
      <c r="F22" s="577" t="e">
        <f>('Water F Exp'!E177)</f>
        <v>#REF!</v>
      </c>
      <c r="G22" s="577">
        <v>3143633</v>
      </c>
      <c r="H22" s="577">
        <v>3278650.6</v>
      </c>
      <c r="I22" s="604" t="e">
        <f>+'Water F Exp'!#REF!</f>
        <v>#REF!</v>
      </c>
      <c r="J22" s="604" t="e">
        <f>+'Water F Exp'!#REF!</f>
        <v>#REF!</v>
      </c>
      <c r="K22" s="604">
        <f>+'Water F Exp'!J177</f>
        <v>3049361.65</v>
      </c>
      <c r="L22" s="577">
        <f>+'Water F Exp'!K177</f>
        <v>4925184.7550000008</v>
      </c>
      <c r="M22" s="592">
        <v>231762.43</v>
      </c>
      <c r="N22" s="592">
        <v>5155009.99</v>
      </c>
      <c r="O22" s="577">
        <v>3096589.9</v>
      </c>
      <c r="P22" s="577">
        <v>2058420.09</v>
      </c>
      <c r="Q22" s="643">
        <f t="shared" ref="Q22" si="6">SUM(O22/N22)</f>
        <v>0.60069522775066431</v>
      </c>
      <c r="R22" s="577">
        <v>5120130.79</v>
      </c>
      <c r="S22" s="577">
        <v>0</v>
      </c>
      <c r="T22" s="577">
        <v>5120130.79</v>
      </c>
    </row>
    <row r="23" spans="1:20" x14ac:dyDescent="0.25">
      <c r="C23" s="577"/>
      <c r="D23" s="577"/>
      <c r="I23" s="453"/>
      <c r="J23" s="453"/>
      <c r="K23" s="453"/>
      <c r="T23" s="577"/>
    </row>
    <row r="24" spans="1:20" ht="13.8" thickBot="1" x14ac:dyDescent="0.3">
      <c r="B24" s="649" t="s">
        <v>26</v>
      </c>
      <c r="C24" s="616" t="e">
        <f>SUM(C20-C22)</f>
        <v>#REF!</v>
      </c>
      <c r="D24" s="616" t="e">
        <f>SUM(D20-D22)</f>
        <v>#REF!</v>
      </c>
      <c r="E24" s="616" t="e">
        <f>SUM(E20-E22)</f>
        <v>#REF!</v>
      </c>
      <c r="F24" s="616" t="e">
        <f>SUM(F20-F22)</f>
        <v>#REF!</v>
      </c>
      <c r="G24" s="616">
        <f>SUM(G20-G22)</f>
        <v>-134677</v>
      </c>
      <c r="H24" s="616">
        <v>-327674.10000000009</v>
      </c>
      <c r="I24" s="625" t="e">
        <f t="shared" ref="I24:K24" si="7">+I20-I22</f>
        <v>#REF!</v>
      </c>
      <c r="J24" s="625" t="e">
        <f t="shared" si="7"/>
        <v>#REF!</v>
      </c>
      <c r="K24" s="625">
        <f t="shared" si="7"/>
        <v>846023.51000000024</v>
      </c>
      <c r="L24" s="616">
        <f>+L20-L22+0.01</f>
        <v>-256937.695000001</v>
      </c>
      <c r="M24" s="616">
        <f t="shared" ref="M24:P24" si="8">+M20-M22+0.01</f>
        <v>226022.2</v>
      </c>
      <c r="N24" s="616">
        <f t="shared" si="8"/>
        <v>-28978.3100000003</v>
      </c>
      <c r="O24" s="616">
        <f t="shared" si="8"/>
        <v>961081.93999999971</v>
      </c>
      <c r="P24" s="616">
        <f t="shared" si="8"/>
        <v>-3126779.9200000009</v>
      </c>
      <c r="Q24" s="643">
        <f t="shared" ref="Q24" si="9">SUM(O24/N24)</f>
        <v>-33.1655621048981</v>
      </c>
      <c r="R24" s="650">
        <f>SUM(R22-R20)</f>
        <v>0</v>
      </c>
      <c r="S24" s="650">
        <f t="shared" ref="S24:T24" si="10">SUM(S22-S20)</f>
        <v>0</v>
      </c>
      <c r="T24" s="650">
        <f t="shared" si="10"/>
        <v>0</v>
      </c>
    </row>
    <row r="25" spans="1:20" ht="13.8" thickTop="1" x14ac:dyDescent="0.25">
      <c r="R25" s="578"/>
    </row>
    <row r="26" spans="1:20" x14ac:dyDescent="0.25">
      <c r="J26" s="453"/>
      <c r="L26" s="578"/>
      <c r="M26" s="632"/>
    </row>
    <row r="28" spans="1:20" hidden="1" x14ac:dyDescent="0.25">
      <c r="K28" s="604" t="s">
        <v>4479</v>
      </c>
    </row>
    <row r="29" spans="1:20" hidden="1" x14ac:dyDescent="0.25">
      <c r="K29" s="604">
        <v>3864100</v>
      </c>
    </row>
    <row r="30" spans="1:20" hidden="1" x14ac:dyDescent="0.25">
      <c r="K30" s="604">
        <v>650000</v>
      </c>
    </row>
    <row r="31" spans="1:20" hidden="1" x14ac:dyDescent="0.25">
      <c r="K31" s="604">
        <v>120000</v>
      </c>
    </row>
    <row r="32" spans="1:20" hidden="1" x14ac:dyDescent="0.25">
      <c r="K32" s="604">
        <f>SUM(K29:K31)</f>
        <v>4634100</v>
      </c>
    </row>
    <row r="33" spans="11:11" hidden="1" x14ac:dyDescent="0.25">
      <c r="K33" s="604" t="e">
        <f>#REF!-K32</f>
        <v>#REF!</v>
      </c>
    </row>
    <row r="34" spans="11:11" hidden="1" x14ac:dyDescent="0.25">
      <c r="K34" s="604">
        <v>255000</v>
      </c>
    </row>
    <row r="35" spans="11:11" hidden="1" x14ac:dyDescent="0.25">
      <c r="K35" s="604" t="e">
        <f>K33-K34</f>
        <v>#REF!</v>
      </c>
    </row>
    <row r="36" spans="11:11" hidden="1" x14ac:dyDescent="0.25">
      <c r="K36" s="604" t="e">
        <f>K35/4</f>
        <v>#REF!</v>
      </c>
    </row>
  </sheetData>
  <phoneticPr fontId="0" type="noConversion"/>
  <printOptions horizontalCentered="1" verticalCentered="1" gridLines="1"/>
  <pageMargins left="0" right="0" top="0" bottom="0" header="0" footer="0"/>
  <pageSetup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80"/>
  <sheetViews>
    <sheetView zoomScaleNormal="100" workbookViewId="0">
      <pane xSplit="2" ySplit="6" topLeftCell="I7" activePane="bottomRight" state="frozen"/>
      <selection activeCell="AA35" sqref="AA35"/>
      <selection pane="topRight" activeCell="AA35" sqref="AA35"/>
      <selection pane="bottomLeft" activeCell="AA35" sqref="AA35"/>
      <selection pane="bottomRight" activeCell="R4" sqref="R4:R6"/>
    </sheetView>
  </sheetViews>
  <sheetFormatPr defaultColWidth="9.8984375" defaultRowHeight="13.2" x14ac:dyDescent="0.25"/>
  <cols>
    <col min="1" max="1" width="12.59765625" style="577" customWidth="1"/>
    <col min="2" max="2" width="23.296875" style="577" customWidth="1"/>
    <col min="3" max="3" width="12" style="577" hidden="1" customWidth="1"/>
    <col min="4" max="8" width="13.09765625" style="577" hidden="1" customWidth="1"/>
    <col min="9" max="10" width="13.09765625" style="588" hidden="1" customWidth="1"/>
    <col min="11" max="11" width="13.69921875" style="577" customWidth="1"/>
    <col min="12" max="12" width="12.19921875" style="577" customWidth="1"/>
    <col min="13" max="15" width="11.69921875" style="577" bestFit="1" customWidth="1"/>
    <col min="16" max="16" width="7.3984375" style="577" bestFit="1" customWidth="1"/>
    <col min="17" max="17" width="15.59765625" style="577" bestFit="1" customWidth="1"/>
    <col min="18" max="18" width="7.09765625" style="577" bestFit="1" customWidth="1"/>
    <col min="19" max="19" width="15.59765625" style="577" customWidth="1"/>
    <col min="20" max="20" width="10.3984375" style="577" bestFit="1" customWidth="1"/>
    <col min="21" max="21" width="10.59765625" style="577" bestFit="1" customWidth="1"/>
    <col min="22" max="16384" width="9.8984375" style="577"/>
  </cols>
  <sheetData>
    <row r="1" spans="1:20" x14ac:dyDescent="0.25">
      <c r="A1" s="577" t="s">
        <v>138</v>
      </c>
      <c r="C1" s="593"/>
      <c r="D1" s="593"/>
      <c r="E1" s="651"/>
      <c r="F1" s="651"/>
      <c r="G1" s="651"/>
      <c r="H1" s="651"/>
      <c r="I1" s="587"/>
      <c r="J1" s="587"/>
      <c r="K1" s="578" t="s">
        <v>385</v>
      </c>
      <c r="L1" s="578"/>
      <c r="Q1" s="576">
        <f ca="1">TODAY()</f>
        <v>46104</v>
      </c>
    </row>
    <row r="2" spans="1:20" x14ac:dyDescent="0.25">
      <c r="A2" s="577" t="s">
        <v>4452</v>
      </c>
      <c r="C2" s="582"/>
      <c r="D2" s="582"/>
      <c r="E2" s="582"/>
      <c r="F2" s="582"/>
      <c r="G2" s="582"/>
      <c r="H2" s="582"/>
      <c r="I2" s="652"/>
      <c r="J2" s="652"/>
      <c r="K2" s="578"/>
      <c r="L2" s="578"/>
    </row>
    <row r="3" spans="1:20" x14ac:dyDescent="0.25">
      <c r="A3" s="577" t="s">
        <v>68</v>
      </c>
      <c r="C3" s="582"/>
      <c r="D3" s="582"/>
      <c r="E3" s="582"/>
      <c r="F3" s="582"/>
      <c r="G3" s="582"/>
      <c r="H3" s="582"/>
      <c r="I3" s="652"/>
      <c r="J3" s="652"/>
      <c r="K3" s="578"/>
      <c r="L3" s="578"/>
    </row>
    <row r="4" spans="1:20" x14ac:dyDescent="0.25">
      <c r="C4" s="629"/>
      <c r="D4" s="629"/>
      <c r="E4" s="629"/>
      <c r="F4" s="629"/>
      <c r="G4" s="634"/>
      <c r="H4" s="634"/>
      <c r="I4" s="590"/>
      <c r="J4" s="590"/>
      <c r="K4" s="578" t="s">
        <v>4534</v>
      </c>
      <c r="L4" s="578" t="s">
        <v>4536</v>
      </c>
      <c r="M4" s="578" t="s">
        <v>4539</v>
      </c>
      <c r="N4" s="578" t="s">
        <v>4541</v>
      </c>
      <c r="O4" s="578"/>
      <c r="P4" s="578"/>
      <c r="Q4" s="578" t="s">
        <v>4543</v>
      </c>
      <c r="R4" s="578" t="s">
        <v>132</v>
      </c>
      <c r="S4" s="578" t="s">
        <v>5427</v>
      </c>
      <c r="T4" s="578"/>
    </row>
    <row r="5" spans="1:20" x14ac:dyDescent="0.25">
      <c r="C5" s="578" t="s">
        <v>61</v>
      </c>
      <c r="D5" s="578" t="s">
        <v>61</v>
      </c>
      <c r="E5" s="578" t="s">
        <v>61</v>
      </c>
      <c r="F5" s="578" t="s">
        <v>61</v>
      </c>
      <c r="G5" s="578" t="s">
        <v>61</v>
      </c>
      <c r="H5" s="578" t="s">
        <v>4016</v>
      </c>
      <c r="I5" s="587" t="s">
        <v>4016</v>
      </c>
      <c r="J5" s="587" t="s">
        <v>4016</v>
      </c>
      <c r="K5" s="578" t="s">
        <v>4535</v>
      </c>
      <c r="L5" s="578" t="s">
        <v>375</v>
      </c>
      <c r="M5" s="578" t="s">
        <v>375</v>
      </c>
      <c r="N5" s="578" t="s">
        <v>4549</v>
      </c>
      <c r="O5" s="578"/>
      <c r="P5" s="578"/>
      <c r="Q5" s="578" t="s">
        <v>4548</v>
      </c>
      <c r="R5" s="578" t="s">
        <v>5305</v>
      </c>
      <c r="S5" s="578" t="s">
        <v>5420</v>
      </c>
      <c r="T5" s="578" t="s">
        <v>173</v>
      </c>
    </row>
    <row r="6" spans="1:20" ht="13.8" thickBot="1" x14ac:dyDescent="0.3">
      <c r="A6" s="577" t="s">
        <v>160</v>
      </c>
      <c r="B6" s="578" t="s">
        <v>161</v>
      </c>
      <c r="C6" s="629" t="s">
        <v>292</v>
      </c>
      <c r="D6" s="634" t="s">
        <v>337</v>
      </c>
      <c r="E6" s="634" t="s">
        <v>343</v>
      </c>
      <c r="F6" s="634">
        <v>43982</v>
      </c>
      <c r="G6" s="634">
        <v>44347</v>
      </c>
      <c r="H6" s="634">
        <v>44712</v>
      </c>
      <c r="I6" s="587" t="s">
        <v>374</v>
      </c>
      <c r="J6" s="587" t="s">
        <v>3976</v>
      </c>
      <c r="K6" s="594" t="s">
        <v>4540</v>
      </c>
      <c r="L6" s="594" t="s">
        <v>4424</v>
      </c>
      <c r="M6" s="594" t="s">
        <v>4424</v>
      </c>
      <c r="N6" s="579" t="s">
        <v>4542</v>
      </c>
      <c r="O6" s="594" t="s">
        <v>4553</v>
      </c>
      <c r="P6" s="597" t="s">
        <v>4319</v>
      </c>
      <c r="Q6" s="579" t="s">
        <v>4545</v>
      </c>
      <c r="R6" s="579" t="s">
        <v>4545</v>
      </c>
      <c r="S6" s="579" t="s">
        <v>4545</v>
      </c>
      <c r="T6" s="579" t="s">
        <v>4545</v>
      </c>
    </row>
    <row r="7" spans="1:20" ht="13.8" thickBot="1" x14ac:dyDescent="0.3">
      <c r="A7" s="580" t="s">
        <v>2274</v>
      </c>
      <c r="B7" s="653" t="s">
        <v>4324</v>
      </c>
      <c r="C7" s="580">
        <v>73933.42</v>
      </c>
      <c r="D7" s="580">
        <v>90191</v>
      </c>
      <c r="E7" s="646">
        <v>74281</v>
      </c>
      <c r="F7" s="646">
        <v>85594</v>
      </c>
      <c r="G7" s="646">
        <v>104591</v>
      </c>
      <c r="H7" s="489">
        <v>26206</v>
      </c>
      <c r="I7" s="350">
        <f>VLOOKUP(A7,'R&amp;E EXPORT'!A:F,6,FALSE)</f>
        <v>17006</v>
      </c>
      <c r="J7" s="350">
        <v>17614</v>
      </c>
      <c r="K7" s="299">
        <v>100000</v>
      </c>
      <c r="L7" s="299">
        <v>0</v>
      </c>
      <c r="M7" s="654">
        <f t="shared" ref="M7" si="0">SUM(K7:L7)</f>
        <v>100000</v>
      </c>
      <c r="N7" s="655">
        <v>15201</v>
      </c>
      <c r="O7" s="655">
        <f t="shared" ref="O7" si="1">SUM(M7-N7)</f>
        <v>84799</v>
      </c>
      <c r="P7" s="656">
        <f t="shared" ref="P7:P8" si="2">SUM(N7/M7)</f>
        <v>0.15201000000000001</v>
      </c>
      <c r="Q7" s="655">
        <v>0</v>
      </c>
      <c r="R7" s="655">
        <f t="shared" ref="R7" si="3">SUM(Q7)</f>
        <v>0</v>
      </c>
      <c r="S7" s="655">
        <f>SUM(Q7:R7)</f>
        <v>0</v>
      </c>
    </row>
    <row r="8" spans="1:20" x14ac:dyDescent="0.25">
      <c r="A8" s="577" t="s">
        <v>289</v>
      </c>
      <c r="B8" s="577" t="s">
        <v>133</v>
      </c>
      <c r="C8" s="577">
        <f>SUM(C7:C7)</f>
        <v>73933.42</v>
      </c>
      <c r="D8" s="577">
        <f>SUM(D7:D7)</f>
        <v>90191</v>
      </c>
      <c r="E8" s="577">
        <f>SUM(E7:E7)</f>
        <v>74281</v>
      </c>
      <c r="F8" s="577">
        <f>SUM(F7:F7)</f>
        <v>85594</v>
      </c>
      <c r="G8" s="577">
        <f>SUM(G7:G7)</f>
        <v>104591</v>
      </c>
      <c r="H8" s="577">
        <v>26206</v>
      </c>
      <c r="I8" s="329">
        <f>SUM(I7:I7)</f>
        <v>17006</v>
      </c>
      <c r="J8" s="329">
        <f>SUM(J7:J7)</f>
        <v>17614</v>
      </c>
      <c r="K8" s="298">
        <f>SUM(K7)</f>
        <v>100000</v>
      </c>
      <c r="L8" s="298">
        <f t="shared" ref="L8:O8" si="4">SUM(L7)</f>
        <v>0</v>
      </c>
      <c r="M8" s="434">
        <f t="shared" si="4"/>
        <v>100000</v>
      </c>
      <c r="N8" s="298">
        <f t="shared" si="4"/>
        <v>15201</v>
      </c>
      <c r="O8" s="298">
        <f t="shared" si="4"/>
        <v>84799</v>
      </c>
      <c r="P8" s="589">
        <f t="shared" si="2"/>
        <v>0.15201000000000001</v>
      </c>
      <c r="Q8" s="298">
        <f>SUM(Q7)</f>
        <v>0</v>
      </c>
      <c r="R8" s="298">
        <f t="shared" ref="R8:S8" si="5">SUM(R7)</f>
        <v>0</v>
      </c>
      <c r="S8" s="298">
        <f t="shared" si="5"/>
        <v>0</v>
      </c>
    </row>
    <row r="9" spans="1:20" x14ac:dyDescent="0.25">
      <c r="H9" s="490"/>
      <c r="I9" s="329"/>
      <c r="J9" s="329"/>
      <c r="K9" s="298"/>
      <c r="L9" s="298"/>
    </row>
    <row r="10" spans="1:20" x14ac:dyDescent="0.25">
      <c r="A10" s="577" t="s">
        <v>150</v>
      </c>
      <c r="B10" s="598" t="s">
        <v>162</v>
      </c>
      <c r="H10" s="490"/>
      <c r="I10" s="329"/>
      <c r="J10" s="329"/>
      <c r="K10" s="298"/>
      <c r="L10" s="298"/>
    </row>
    <row r="11" spans="1:20" x14ac:dyDescent="0.25">
      <c r="B11" s="577" t="s">
        <v>55</v>
      </c>
      <c r="H11" s="490"/>
      <c r="I11" s="329"/>
      <c r="J11" s="329"/>
      <c r="K11" s="298">
        <v>75000</v>
      </c>
      <c r="L11" s="298"/>
      <c r="Q11" s="577">
        <v>80475</v>
      </c>
      <c r="S11" s="577">
        <f>SUM(Q11:R11)</f>
        <v>80475</v>
      </c>
    </row>
    <row r="12" spans="1:20" x14ac:dyDescent="0.25">
      <c r="B12" s="577" t="s">
        <v>5400</v>
      </c>
      <c r="H12" s="490"/>
      <c r="I12" s="329"/>
      <c r="J12" s="329"/>
      <c r="K12" s="298">
        <v>34000</v>
      </c>
      <c r="L12" s="298"/>
      <c r="Q12" s="577">
        <v>35360</v>
      </c>
      <c r="S12" s="577">
        <f t="shared" ref="S12:S20" si="6">SUM(Q12:R12)</f>
        <v>35360</v>
      </c>
    </row>
    <row r="13" spans="1:20" x14ac:dyDescent="0.25">
      <c r="B13" s="577" t="s">
        <v>5065</v>
      </c>
      <c r="H13" s="490"/>
      <c r="I13" s="329"/>
      <c r="J13" s="329"/>
      <c r="K13" s="298"/>
      <c r="L13" s="298"/>
      <c r="Q13" s="577">
        <v>15000</v>
      </c>
      <c r="S13" s="577">
        <f t="shared" si="6"/>
        <v>15000</v>
      </c>
    </row>
    <row r="14" spans="1:20" x14ac:dyDescent="0.25">
      <c r="B14" s="577" t="s">
        <v>72</v>
      </c>
      <c r="H14" s="490"/>
      <c r="I14" s="329"/>
      <c r="J14" s="329"/>
      <c r="K14" s="298">
        <v>1050</v>
      </c>
      <c r="L14" s="298"/>
      <c r="Q14" s="577">
        <v>750</v>
      </c>
      <c r="S14" s="577">
        <f t="shared" si="6"/>
        <v>750</v>
      </c>
    </row>
    <row r="15" spans="1:20" x14ac:dyDescent="0.25">
      <c r="B15" s="577" t="s">
        <v>4051</v>
      </c>
      <c r="H15" s="490"/>
      <c r="I15" s="329"/>
      <c r="J15" s="329"/>
      <c r="K15" s="298">
        <v>550</v>
      </c>
      <c r="L15" s="298"/>
      <c r="Q15" s="577">
        <v>0</v>
      </c>
      <c r="S15" s="577">
        <f t="shared" si="6"/>
        <v>0</v>
      </c>
    </row>
    <row r="16" spans="1:20" x14ac:dyDescent="0.25">
      <c r="B16" s="577" t="s">
        <v>351</v>
      </c>
      <c r="H16" s="490"/>
      <c r="I16" s="329"/>
      <c r="J16" s="329"/>
      <c r="K16" s="298">
        <v>0</v>
      </c>
      <c r="L16" s="298"/>
      <c r="Q16" s="577">
        <v>0</v>
      </c>
      <c r="S16" s="577">
        <f t="shared" si="6"/>
        <v>0</v>
      </c>
    </row>
    <row r="17" spans="1:20" x14ac:dyDescent="0.25">
      <c r="B17" s="577" t="s">
        <v>97</v>
      </c>
      <c r="H17" s="490"/>
      <c r="I17" s="329"/>
      <c r="J17" s="329"/>
      <c r="K17" s="298">
        <v>1500</v>
      </c>
      <c r="L17" s="298"/>
      <c r="Q17" s="577">
        <v>1575</v>
      </c>
      <c r="S17" s="577">
        <f t="shared" si="6"/>
        <v>1575</v>
      </c>
    </row>
    <row r="18" spans="1:20" x14ac:dyDescent="0.25">
      <c r="B18" s="577" t="s">
        <v>98</v>
      </c>
      <c r="H18" s="490"/>
      <c r="I18" s="329"/>
      <c r="J18" s="329"/>
      <c r="K18" s="298">
        <v>28000</v>
      </c>
      <c r="L18" s="298"/>
      <c r="Q18" s="577">
        <v>31000</v>
      </c>
      <c r="S18" s="577">
        <f t="shared" si="6"/>
        <v>31000</v>
      </c>
    </row>
    <row r="19" spans="1:20" x14ac:dyDescent="0.25">
      <c r="B19" s="577" t="s">
        <v>4336</v>
      </c>
      <c r="H19" s="490"/>
      <c r="I19" s="329"/>
      <c r="J19" s="329"/>
      <c r="K19" s="298">
        <v>900</v>
      </c>
      <c r="L19" s="298"/>
      <c r="Q19" s="577">
        <v>900</v>
      </c>
      <c r="S19" s="577">
        <f t="shared" si="6"/>
        <v>900</v>
      </c>
    </row>
    <row r="20" spans="1:20" ht="13.8" thickBot="1" x14ac:dyDescent="0.3">
      <c r="A20" s="580"/>
      <c r="B20" s="580" t="s">
        <v>199</v>
      </c>
      <c r="C20" s="580"/>
      <c r="D20" s="580"/>
      <c r="E20" s="580"/>
      <c r="F20" s="580"/>
      <c r="G20" s="580"/>
      <c r="H20" s="491"/>
      <c r="I20" s="330"/>
      <c r="J20" s="330"/>
      <c r="K20" s="299">
        <v>200</v>
      </c>
      <c r="L20" s="299"/>
      <c r="M20" s="580"/>
      <c r="N20" s="580"/>
      <c r="O20" s="580"/>
      <c r="P20" s="580"/>
      <c r="Q20" s="580">
        <v>0</v>
      </c>
      <c r="R20" s="580"/>
      <c r="S20" s="580">
        <f t="shared" si="6"/>
        <v>0</v>
      </c>
    </row>
    <row r="21" spans="1:20" x14ac:dyDescent="0.25">
      <c r="A21" s="577" t="s">
        <v>2269</v>
      </c>
      <c r="B21" s="577" t="s">
        <v>4938</v>
      </c>
      <c r="C21" s="577">
        <v>98900.84</v>
      </c>
      <c r="D21" s="577">
        <v>120471.2</v>
      </c>
      <c r="E21" s="641">
        <v>112521.13</v>
      </c>
      <c r="F21" s="641">
        <v>126049.51</v>
      </c>
      <c r="G21" s="641">
        <v>182138</v>
      </c>
      <c r="H21" s="492">
        <v>142831.59</v>
      </c>
      <c r="I21" s="346">
        <f>VLOOKUP(A21,'R&amp;E EXPORT'!A:F,6,FALSE)</f>
        <v>142382.25</v>
      </c>
      <c r="J21" s="346">
        <v>125723</v>
      </c>
      <c r="K21" s="298">
        <f>SUM(K11:K20)</f>
        <v>141200</v>
      </c>
      <c r="L21" s="298">
        <v>0</v>
      </c>
      <c r="M21" s="591">
        <f t="shared" ref="M21" si="7">SUM(K21:L21)</f>
        <v>141200</v>
      </c>
      <c r="N21" s="577">
        <v>90571.51</v>
      </c>
      <c r="O21" s="577">
        <f t="shared" ref="O21" si="8">SUM(M21-N21)</f>
        <v>50628.490000000005</v>
      </c>
      <c r="P21" s="589">
        <f t="shared" ref="P21:P25" si="9">SUM(N21/M21)</f>
        <v>0.64144128895184127</v>
      </c>
      <c r="Q21" s="298">
        <f>SUM(Q11:Q20)</f>
        <v>165060</v>
      </c>
      <c r="R21" s="298">
        <f t="shared" ref="R21:S21" si="10">SUM(R11:R20)</f>
        <v>0</v>
      </c>
      <c r="S21" s="298">
        <f t="shared" si="10"/>
        <v>165060</v>
      </c>
      <c r="T21" s="577">
        <v>165060</v>
      </c>
    </row>
    <row r="22" spans="1:20" x14ac:dyDescent="0.25">
      <c r="H22" s="490"/>
      <c r="I22" s="329"/>
      <c r="J22" s="329"/>
      <c r="K22" s="298"/>
      <c r="L22" s="298"/>
    </row>
    <row r="23" spans="1:20" x14ac:dyDescent="0.25">
      <c r="A23" s="577" t="s">
        <v>2267</v>
      </c>
      <c r="B23" s="577" t="s">
        <v>4939</v>
      </c>
      <c r="C23" s="577">
        <v>0</v>
      </c>
      <c r="D23" s="577">
        <v>0</v>
      </c>
      <c r="F23" s="577">
        <v>4037</v>
      </c>
      <c r="G23" s="577">
        <v>0</v>
      </c>
      <c r="H23" s="492">
        <v>0</v>
      </c>
      <c r="I23" s="346">
        <f>VLOOKUP(A23,'R&amp;E EXPORT'!A:F,6,FALSE)</f>
        <v>0.48</v>
      </c>
      <c r="J23" s="346">
        <f>VLOOKUP(A23,'R&amp;E EXPORT'!A:F,4,FALSE)</f>
        <v>0</v>
      </c>
      <c r="K23" s="298">
        <v>4500</v>
      </c>
      <c r="L23" s="298">
        <v>0</v>
      </c>
      <c r="M23" s="591">
        <f t="shared" ref="M23" si="11">SUM(K23:L23)</f>
        <v>4500</v>
      </c>
      <c r="N23" s="577">
        <v>4257</v>
      </c>
      <c r="O23" s="577">
        <f t="shared" ref="O23" si="12">SUM(M23-N23)</f>
        <v>243</v>
      </c>
      <c r="P23" s="589">
        <f t="shared" si="9"/>
        <v>0.94599999999999995</v>
      </c>
      <c r="Q23" s="577">
        <v>0</v>
      </c>
      <c r="S23" s="577">
        <f t="shared" ref="S23:S24" si="13">SUM(Q23:R23)</f>
        <v>0</v>
      </c>
    </row>
    <row r="24" spans="1:20" ht="13.8" thickBot="1" x14ac:dyDescent="0.3">
      <c r="A24" s="580" t="s">
        <v>2266</v>
      </c>
      <c r="B24" s="653" t="s">
        <v>4155</v>
      </c>
      <c r="C24" s="580">
        <v>0</v>
      </c>
      <c r="D24" s="580">
        <v>0</v>
      </c>
      <c r="E24" s="646">
        <v>1113.06</v>
      </c>
      <c r="F24" s="646">
        <v>4055.25</v>
      </c>
      <c r="G24" s="646">
        <v>0</v>
      </c>
      <c r="H24" s="489">
        <v>9417.32</v>
      </c>
      <c r="I24" s="350">
        <f>VLOOKUP(A24,'R&amp;E EXPORT'!A:F,6,FALSE)</f>
        <v>2063</v>
      </c>
      <c r="J24" s="350">
        <f>VLOOKUP(A24,'R&amp;E EXPORT'!A:F,4,FALSE)</f>
        <v>0</v>
      </c>
      <c r="K24" s="299">
        <v>0</v>
      </c>
      <c r="L24" s="299">
        <v>0</v>
      </c>
      <c r="M24" s="657">
        <f t="shared" ref="M24" si="14">SUM(K24:L24)</f>
        <v>0</v>
      </c>
      <c r="N24" s="580">
        <v>0</v>
      </c>
      <c r="O24" s="580">
        <v>0</v>
      </c>
      <c r="P24" s="658" t="e">
        <f t="shared" si="9"/>
        <v>#DIV/0!</v>
      </c>
      <c r="Q24" s="580">
        <v>1300</v>
      </c>
      <c r="R24" s="580"/>
      <c r="S24" s="580">
        <f t="shared" si="13"/>
        <v>1300</v>
      </c>
    </row>
    <row r="25" spans="1:20" x14ac:dyDescent="0.25">
      <c r="A25" s="577" t="s">
        <v>40</v>
      </c>
      <c r="B25" s="577" t="s">
        <v>225</v>
      </c>
      <c r="C25" s="577">
        <f>SUM(C24)</f>
        <v>0</v>
      </c>
      <c r="D25" s="577">
        <f>SUM(D24)</f>
        <v>0</v>
      </c>
      <c r="E25" s="577">
        <f>SUM(E24)</f>
        <v>1113.06</v>
      </c>
      <c r="F25" s="577">
        <f>SUM(F23:F24)</f>
        <v>8092.25</v>
      </c>
      <c r="G25" s="577">
        <f>SUM(G23:G24)</f>
        <v>0</v>
      </c>
      <c r="H25" s="577">
        <v>9417.32</v>
      </c>
      <c r="I25" s="329">
        <f t="shared" ref="I25:S25" si="15">SUM(I23:I24)</f>
        <v>2063.48</v>
      </c>
      <c r="J25" s="329">
        <f t="shared" si="15"/>
        <v>0</v>
      </c>
      <c r="K25" s="298">
        <f t="shared" si="15"/>
        <v>4500</v>
      </c>
      <c r="L25" s="298">
        <f t="shared" si="15"/>
        <v>0</v>
      </c>
      <c r="M25" s="298">
        <f t="shared" si="15"/>
        <v>4500</v>
      </c>
      <c r="N25" s="298">
        <f t="shared" si="15"/>
        <v>4257</v>
      </c>
      <c r="O25" s="298">
        <f t="shared" si="15"/>
        <v>243</v>
      </c>
      <c r="P25" s="589">
        <f t="shared" si="9"/>
        <v>0.94599999999999995</v>
      </c>
      <c r="Q25" s="298">
        <f t="shared" si="15"/>
        <v>1300</v>
      </c>
      <c r="R25" s="298">
        <f t="shared" si="15"/>
        <v>0</v>
      </c>
      <c r="S25" s="298">
        <f t="shared" si="15"/>
        <v>1300</v>
      </c>
    </row>
    <row r="26" spans="1:20" x14ac:dyDescent="0.25">
      <c r="H26" s="490"/>
      <c r="I26" s="329"/>
      <c r="J26" s="329"/>
      <c r="K26" s="298"/>
      <c r="L26" s="298"/>
    </row>
    <row r="27" spans="1:20" x14ac:dyDescent="0.25">
      <c r="B27" s="598" t="s">
        <v>200</v>
      </c>
      <c r="H27" s="490"/>
      <c r="I27" s="329"/>
      <c r="J27" s="329"/>
      <c r="K27" s="298"/>
      <c r="L27" s="298"/>
    </row>
    <row r="28" spans="1:20" x14ac:dyDescent="0.25">
      <c r="A28" s="577" t="s">
        <v>2263</v>
      </c>
      <c r="B28" s="615" t="s">
        <v>4940</v>
      </c>
      <c r="C28" s="577">
        <v>1328.04</v>
      </c>
      <c r="D28" s="577">
        <v>3495.7</v>
      </c>
      <c r="E28" s="641">
        <v>3013.01</v>
      </c>
      <c r="F28" s="641">
        <v>2624.82</v>
      </c>
      <c r="G28" s="641">
        <v>5924</v>
      </c>
      <c r="H28" s="492">
        <v>1266.06</v>
      </c>
      <c r="I28" s="346">
        <f>VLOOKUP(A28,'R&amp;E EXPORT'!A:F,6,FALSE)</f>
        <v>3222.83</v>
      </c>
      <c r="J28" s="346">
        <v>15633</v>
      </c>
      <c r="K28" s="298">
        <v>0</v>
      </c>
      <c r="L28" s="298">
        <v>0</v>
      </c>
      <c r="M28" s="591">
        <f t="shared" ref="M28" si="16">SUM(K28:L28)</f>
        <v>0</v>
      </c>
      <c r="N28" s="577">
        <v>16673.73</v>
      </c>
      <c r="O28" s="577">
        <f t="shared" ref="O28" si="17">SUM(M28-N28)</f>
        <v>-16673.73</v>
      </c>
      <c r="P28" s="589" t="e">
        <f t="shared" ref="P28" si="18">SUM(N28/M28)</f>
        <v>#DIV/0!</v>
      </c>
      <c r="Q28" s="577">
        <v>0</v>
      </c>
      <c r="S28" s="577">
        <f t="shared" ref="S28:S42" si="19">SUM(Q28:R28)</f>
        <v>0</v>
      </c>
    </row>
    <row r="29" spans="1:20" x14ac:dyDescent="0.25">
      <c r="A29" s="577" t="s">
        <v>2262</v>
      </c>
      <c r="B29" s="615" t="s">
        <v>4941</v>
      </c>
      <c r="C29" s="577">
        <v>12772.36</v>
      </c>
      <c r="D29" s="577">
        <v>3585.89</v>
      </c>
      <c r="E29" s="641">
        <v>0</v>
      </c>
      <c r="F29" s="641">
        <v>0</v>
      </c>
      <c r="G29" s="641">
        <v>0</v>
      </c>
      <c r="H29" s="492">
        <v>0</v>
      </c>
      <c r="I29" s="346">
        <f>VLOOKUP(A29,'R&amp;E EXPORT'!A:F,6,FALSE)</f>
        <v>4322.6899999999996</v>
      </c>
      <c r="J29" s="346">
        <f>VLOOKUP(A29,'R&amp;E EXPORT'!A:F,4,FALSE)</f>
        <v>0</v>
      </c>
      <c r="K29" s="298">
        <v>0</v>
      </c>
      <c r="L29" s="298">
        <v>0</v>
      </c>
      <c r="M29" s="591">
        <f t="shared" ref="M29:M40" si="20">SUM(K29:L29)</f>
        <v>0</v>
      </c>
      <c r="N29" s="577">
        <v>0</v>
      </c>
      <c r="O29" s="577">
        <f t="shared" ref="O29:O40" si="21">SUM(M29-N29)</f>
        <v>0</v>
      </c>
      <c r="P29" s="589" t="e">
        <f t="shared" ref="P29:P43" si="22">SUM(N29/M29)</f>
        <v>#DIV/0!</v>
      </c>
      <c r="Q29" s="577">
        <v>0</v>
      </c>
      <c r="S29" s="577">
        <f t="shared" si="19"/>
        <v>0</v>
      </c>
    </row>
    <row r="30" spans="1:20" x14ac:dyDescent="0.25">
      <c r="A30" s="577" t="s">
        <v>2261</v>
      </c>
      <c r="B30" s="615" t="s">
        <v>4942</v>
      </c>
      <c r="C30" s="577">
        <v>2073.0700000000002</v>
      </c>
      <c r="D30" s="577">
        <v>2018</v>
      </c>
      <c r="E30" s="641">
        <v>2129</v>
      </c>
      <c r="F30" s="641">
        <v>2141</v>
      </c>
      <c r="G30" s="641">
        <v>2205</v>
      </c>
      <c r="H30" s="492">
        <v>2271</v>
      </c>
      <c r="I30" s="346">
        <f>VLOOKUP(A30,'R&amp;E EXPORT'!A:F,6,FALSE)</f>
        <v>2410</v>
      </c>
      <c r="J30" s="346">
        <f>VLOOKUP(A30,'R&amp;E EXPORT'!A:F,4,FALSE)</f>
        <v>2592</v>
      </c>
      <c r="K30" s="298">
        <v>3500</v>
      </c>
      <c r="L30" s="298">
        <v>0</v>
      </c>
      <c r="M30" s="591">
        <f t="shared" si="20"/>
        <v>3500</v>
      </c>
      <c r="N30" s="577">
        <v>2752</v>
      </c>
      <c r="O30" s="577">
        <f t="shared" si="21"/>
        <v>748</v>
      </c>
      <c r="P30" s="589">
        <f t="shared" si="22"/>
        <v>0.78628571428571425</v>
      </c>
      <c r="Q30" s="577">
        <v>3000</v>
      </c>
      <c r="S30" s="577">
        <f t="shared" si="19"/>
        <v>3000</v>
      </c>
    </row>
    <row r="31" spans="1:20" x14ac:dyDescent="0.25">
      <c r="A31" s="577" t="s">
        <v>2259</v>
      </c>
      <c r="B31" s="615" t="s">
        <v>4943</v>
      </c>
      <c r="C31" s="577">
        <v>210.8</v>
      </c>
      <c r="D31" s="577">
        <v>0</v>
      </c>
      <c r="E31" s="641">
        <v>12</v>
      </c>
      <c r="F31" s="641">
        <v>0</v>
      </c>
      <c r="G31" s="641">
        <v>0</v>
      </c>
      <c r="H31" s="492">
        <v>0</v>
      </c>
      <c r="I31" s="346">
        <f>VLOOKUP(A31,'R&amp;E EXPORT'!A:F,6,FALSE)</f>
        <v>0</v>
      </c>
      <c r="J31" s="346">
        <f>VLOOKUP(A31,'R&amp;E EXPORT'!A:F,4,FALSE)</f>
        <v>239.88</v>
      </c>
      <c r="K31" s="298">
        <v>0</v>
      </c>
      <c r="L31" s="298">
        <v>0</v>
      </c>
      <c r="M31" s="591">
        <f t="shared" si="20"/>
        <v>0</v>
      </c>
      <c r="N31" s="577">
        <v>0</v>
      </c>
      <c r="O31" s="577">
        <f t="shared" si="21"/>
        <v>0</v>
      </c>
      <c r="P31" s="589" t="e">
        <f t="shared" si="22"/>
        <v>#DIV/0!</v>
      </c>
      <c r="Q31" s="577">
        <v>0</v>
      </c>
      <c r="S31" s="577">
        <f t="shared" si="19"/>
        <v>0</v>
      </c>
    </row>
    <row r="32" spans="1:20" x14ac:dyDescent="0.25">
      <c r="A32" s="577" t="s">
        <v>2258</v>
      </c>
      <c r="B32" s="615" t="s">
        <v>4101</v>
      </c>
      <c r="C32" s="577">
        <v>632.79</v>
      </c>
      <c r="D32" s="577">
        <v>582.49</v>
      </c>
      <c r="E32" s="641">
        <v>435.58</v>
      </c>
      <c r="F32" s="641">
        <v>744.92</v>
      </c>
      <c r="G32" s="641">
        <v>957</v>
      </c>
      <c r="H32" s="492">
        <v>1027.4000000000001</v>
      </c>
      <c r="I32" s="346">
        <f>VLOOKUP(A32,'R&amp;E EXPORT'!A:F,6,FALSE)</f>
        <v>1084.6199999999999</v>
      </c>
      <c r="J32" s="346">
        <f>VLOOKUP(A32,'R&amp;E EXPORT'!A:F,4,FALSE)</f>
        <v>112.27</v>
      </c>
      <c r="K32" s="298">
        <v>1000</v>
      </c>
      <c r="L32" s="298">
        <v>0</v>
      </c>
      <c r="M32" s="591">
        <f t="shared" si="20"/>
        <v>1000</v>
      </c>
      <c r="N32" s="577">
        <v>101.68</v>
      </c>
      <c r="O32" s="577">
        <f t="shared" si="21"/>
        <v>898.31999999999994</v>
      </c>
      <c r="P32" s="589">
        <f t="shared" si="22"/>
        <v>0.10168000000000001</v>
      </c>
      <c r="Q32" s="577">
        <v>750</v>
      </c>
      <c r="S32" s="577">
        <f t="shared" si="19"/>
        <v>750</v>
      </c>
    </row>
    <row r="33" spans="1:19" x14ac:dyDescent="0.25">
      <c r="A33" s="577" t="s">
        <v>2257</v>
      </c>
      <c r="B33" s="615" t="s">
        <v>4677</v>
      </c>
      <c r="C33" s="577">
        <v>4663.62</v>
      </c>
      <c r="D33" s="577">
        <v>2573.04</v>
      </c>
      <c r="E33" s="641">
        <v>7474.69</v>
      </c>
      <c r="F33" s="641">
        <v>6204.4</v>
      </c>
      <c r="G33" s="641">
        <v>2225</v>
      </c>
      <c r="H33" s="492">
        <v>4725.26</v>
      </c>
      <c r="I33" s="346">
        <f>VLOOKUP(A33,'R&amp;E EXPORT'!A:F,6,FALSE)</f>
        <v>7500</v>
      </c>
      <c r="J33" s="346">
        <f>VLOOKUP(A33,'R&amp;E EXPORT'!A:F,4,FALSE)</f>
        <v>9153.93</v>
      </c>
      <c r="K33" s="298">
        <v>33000</v>
      </c>
      <c r="L33" s="298">
        <v>0</v>
      </c>
      <c r="M33" s="591">
        <f t="shared" si="20"/>
        <v>33000</v>
      </c>
      <c r="N33" s="577">
        <v>15508.79</v>
      </c>
      <c r="O33" s="577">
        <f t="shared" si="21"/>
        <v>17491.21</v>
      </c>
      <c r="P33" s="589">
        <f t="shared" si="22"/>
        <v>0.46996333333333334</v>
      </c>
      <c r="Q33" s="577">
        <v>33000</v>
      </c>
      <c r="S33" s="577">
        <f t="shared" si="19"/>
        <v>33000</v>
      </c>
    </row>
    <row r="34" spans="1:19" x14ac:dyDescent="0.25">
      <c r="A34" s="577" t="s">
        <v>2256</v>
      </c>
      <c r="B34" s="615" t="s">
        <v>4944</v>
      </c>
      <c r="C34" s="577">
        <v>1325.8</v>
      </c>
      <c r="D34" s="577">
        <v>1326.41</v>
      </c>
      <c r="E34" s="641">
        <v>1260.79</v>
      </c>
      <c r="F34" s="641">
        <v>1264.74</v>
      </c>
      <c r="G34" s="641">
        <v>1138</v>
      </c>
      <c r="H34" s="492">
        <v>1363.64</v>
      </c>
      <c r="I34" s="346">
        <f>VLOOKUP(A34,'R&amp;E EXPORT'!A:F,6,FALSE)</f>
        <v>1829.48</v>
      </c>
      <c r="J34" s="346">
        <v>3245</v>
      </c>
      <c r="K34" s="298">
        <v>4500</v>
      </c>
      <c r="L34" s="298">
        <v>0</v>
      </c>
      <c r="M34" s="591">
        <f t="shared" si="20"/>
        <v>4500</v>
      </c>
      <c r="N34" s="577">
        <v>2783.52</v>
      </c>
      <c r="O34" s="577">
        <f t="shared" si="21"/>
        <v>1716.48</v>
      </c>
      <c r="P34" s="589">
        <f t="shared" si="22"/>
        <v>0.61856</v>
      </c>
      <c r="Q34" s="577">
        <v>4000</v>
      </c>
      <c r="S34" s="577">
        <f t="shared" si="19"/>
        <v>4000</v>
      </c>
    </row>
    <row r="35" spans="1:19" x14ac:dyDescent="0.25">
      <c r="A35" s="577" t="s">
        <v>2254</v>
      </c>
      <c r="B35" s="615" t="s">
        <v>4821</v>
      </c>
      <c r="C35" s="577">
        <v>2280.35</v>
      </c>
      <c r="D35" s="577">
        <v>1804.38</v>
      </c>
      <c r="E35" s="641">
        <v>0</v>
      </c>
      <c r="F35" s="641">
        <v>0</v>
      </c>
      <c r="G35" s="641">
        <v>0</v>
      </c>
      <c r="H35" s="492">
        <v>0</v>
      </c>
      <c r="I35" s="346">
        <f>VLOOKUP(A35,'R&amp;E EXPORT'!A:F,6,FALSE)</f>
        <v>146.19999999999999</v>
      </c>
      <c r="J35" s="346">
        <v>731</v>
      </c>
      <c r="K35" s="298">
        <v>100</v>
      </c>
      <c r="L35" s="298">
        <v>0</v>
      </c>
      <c r="M35" s="591">
        <f t="shared" si="20"/>
        <v>100</v>
      </c>
      <c r="N35" s="577">
        <v>365.5</v>
      </c>
      <c r="O35" s="577">
        <f t="shared" si="21"/>
        <v>-265.5</v>
      </c>
      <c r="P35" s="589">
        <f t="shared" si="22"/>
        <v>3.6549999999999998</v>
      </c>
      <c r="Q35" s="577">
        <v>1000</v>
      </c>
      <c r="S35" s="577">
        <f t="shared" si="19"/>
        <v>1000</v>
      </c>
    </row>
    <row r="36" spans="1:19" x14ac:dyDescent="0.25">
      <c r="A36" s="577" t="s">
        <v>2253</v>
      </c>
      <c r="B36" s="615" t="s">
        <v>4945</v>
      </c>
      <c r="C36" s="577">
        <v>19072.900000000001</v>
      </c>
      <c r="D36" s="577">
        <v>18574.38</v>
      </c>
      <c r="E36" s="641">
        <v>16967.150000000001</v>
      </c>
      <c r="F36" s="641">
        <v>21930.44</v>
      </c>
      <c r="G36" s="641">
        <v>30491</v>
      </c>
      <c r="H36" s="492">
        <v>16599.7</v>
      </c>
      <c r="I36" s="346">
        <f>VLOOKUP(A36,'R&amp;E EXPORT'!A:F,6,FALSE)</f>
        <v>40399.57</v>
      </c>
      <c r="J36" s="346">
        <v>39132</v>
      </c>
      <c r="K36" s="298">
        <v>56000</v>
      </c>
      <c r="L36" s="298">
        <v>0</v>
      </c>
      <c r="M36" s="591">
        <f t="shared" si="20"/>
        <v>56000</v>
      </c>
      <c r="N36" s="577">
        <v>39572.17</v>
      </c>
      <c r="O36" s="577">
        <f t="shared" si="21"/>
        <v>16427.830000000002</v>
      </c>
      <c r="P36" s="589">
        <f t="shared" si="22"/>
        <v>0.70664589285714285</v>
      </c>
      <c r="Q36" s="577">
        <v>50000</v>
      </c>
      <c r="S36" s="577">
        <f t="shared" si="19"/>
        <v>50000</v>
      </c>
    </row>
    <row r="37" spans="1:19" x14ac:dyDescent="0.25">
      <c r="A37" s="577" t="s">
        <v>2250</v>
      </c>
      <c r="B37" s="615" t="s">
        <v>4946</v>
      </c>
      <c r="E37" s="641">
        <v>0</v>
      </c>
      <c r="F37" s="641">
        <v>420</v>
      </c>
      <c r="G37" s="641">
        <v>688</v>
      </c>
      <c r="H37" s="492">
        <v>535</v>
      </c>
      <c r="I37" s="346">
        <f>VLOOKUP(A37,'R&amp;E EXPORT'!A:F,6,FALSE)</f>
        <v>420</v>
      </c>
      <c r="J37" s="346">
        <v>448</v>
      </c>
      <c r="K37" s="298">
        <v>600</v>
      </c>
      <c r="L37" s="298">
        <v>0</v>
      </c>
      <c r="M37" s="591">
        <f t="shared" si="20"/>
        <v>600</v>
      </c>
      <c r="N37" s="577">
        <v>420</v>
      </c>
      <c r="O37" s="577">
        <f t="shared" si="21"/>
        <v>180</v>
      </c>
      <c r="P37" s="589">
        <f t="shared" si="22"/>
        <v>0.7</v>
      </c>
      <c r="Q37" s="577">
        <v>600</v>
      </c>
      <c r="S37" s="577">
        <f t="shared" si="19"/>
        <v>600</v>
      </c>
    </row>
    <row r="38" spans="1:19" x14ac:dyDescent="0.25">
      <c r="A38" s="577" t="s">
        <v>2249</v>
      </c>
      <c r="B38" s="615" t="s">
        <v>4785</v>
      </c>
      <c r="C38" s="577">
        <v>1658.01</v>
      </c>
      <c r="D38" s="577">
        <v>1247.6199999999999</v>
      </c>
      <c r="E38" s="641">
        <v>5668.69</v>
      </c>
      <c r="F38" s="641">
        <v>4914.1499999999996</v>
      </c>
      <c r="G38" s="641">
        <v>5230</v>
      </c>
      <c r="H38" s="492">
        <v>5370.26</v>
      </c>
      <c r="I38" s="346">
        <f>VLOOKUP(A38,'R&amp;E EXPORT'!A:F,6,FALSE)</f>
        <v>5113.8</v>
      </c>
      <c r="J38" s="346">
        <v>4300</v>
      </c>
      <c r="K38" s="298">
        <v>5500</v>
      </c>
      <c r="L38" s="298">
        <v>0</v>
      </c>
      <c r="M38" s="591">
        <f t="shared" si="20"/>
        <v>5500</v>
      </c>
      <c r="N38" s="577">
        <v>3528.67</v>
      </c>
      <c r="O38" s="577">
        <f t="shared" si="21"/>
        <v>1971.33</v>
      </c>
      <c r="P38" s="589">
        <f t="shared" si="22"/>
        <v>0.64157636363636361</v>
      </c>
      <c r="Q38" s="577">
        <v>5500</v>
      </c>
      <c r="S38" s="577">
        <f t="shared" si="19"/>
        <v>5500</v>
      </c>
    </row>
    <row r="39" spans="1:19" x14ac:dyDescent="0.25">
      <c r="A39" s="577" t="s">
        <v>2248</v>
      </c>
      <c r="B39" s="615" t="s">
        <v>4786</v>
      </c>
      <c r="C39" s="577">
        <v>7422.29</v>
      </c>
      <c r="D39" s="577">
        <v>8165.68</v>
      </c>
      <c r="E39" s="641">
        <v>3818.09</v>
      </c>
      <c r="F39" s="641">
        <v>4227.49</v>
      </c>
      <c r="G39" s="641">
        <v>4076</v>
      </c>
      <c r="H39" s="492">
        <v>4004.12</v>
      </c>
      <c r="I39" s="346">
        <f>VLOOKUP(A39,'R&amp;E EXPORT'!A:F,6,FALSE)</f>
        <v>3886.88</v>
      </c>
      <c r="J39" s="346">
        <v>2624</v>
      </c>
      <c r="K39" s="298">
        <v>4500</v>
      </c>
      <c r="L39" s="298">
        <v>0</v>
      </c>
      <c r="M39" s="591">
        <f t="shared" si="20"/>
        <v>4500</v>
      </c>
      <c r="N39" s="577">
        <v>2080.25</v>
      </c>
      <c r="O39" s="577">
        <f t="shared" si="21"/>
        <v>2419.75</v>
      </c>
      <c r="P39" s="589">
        <f t="shared" si="22"/>
        <v>0.46227777777777779</v>
      </c>
      <c r="Q39" s="577">
        <v>4500</v>
      </c>
      <c r="S39" s="577">
        <f t="shared" si="19"/>
        <v>4500</v>
      </c>
    </row>
    <row r="40" spans="1:19" x14ac:dyDescent="0.25">
      <c r="A40" s="577" t="s">
        <v>5097</v>
      </c>
      <c r="B40" s="615" t="s">
        <v>4051</v>
      </c>
      <c r="C40" s="577">
        <v>1804</v>
      </c>
      <c r="D40" s="577">
        <v>1072</v>
      </c>
      <c r="E40" s="641">
        <v>2935</v>
      </c>
      <c r="F40" s="641">
        <v>2216</v>
      </c>
      <c r="G40" s="641">
        <v>2090</v>
      </c>
      <c r="H40" s="492">
        <v>1490</v>
      </c>
      <c r="I40" s="346">
        <v>550</v>
      </c>
      <c r="J40" s="346">
        <v>550</v>
      </c>
      <c r="K40" s="298">
        <v>0</v>
      </c>
      <c r="L40" s="298">
        <v>0</v>
      </c>
      <c r="M40" s="591">
        <f t="shared" si="20"/>
        <v>0</v>
      </c>
      <c r="N40" s="577">
        <v>550</v>
      </c>
      <c r="O40" s="577">
        <f t="shared" si="21"/>
        <v>-550</v>
      </c>
      <c r="P40" s="589" t="e">
        <f t="shared" si="22"/>
        <v>#DIV/0!</v>
      </c>
      <c r="Q40" s="577">
        <v>550</v>
      </c>
      <c r="S40" s="577">
        <f t="shared" si="19"/>
        <v>550</v>
      </c>
    </row>
    <row r="41" spans="1:19" x14ac:dyDescent="0.25">
      <c r="A41" s="577" t="s">
        <v>2244</v>
      </c>
      <c r="B41" s="615" t="s">
        <v>4671</v>
      </c>
      <c r="C41" s="577">
        <v>1804</v>
      </c>
      <c r="D41" s="577">
        <v>1072</v>
      </c>
      <c r="E41" s="641">
        <v>2935</v>
      </c>
      <c r="F41" s="641">
        <v>2216</v>
      </c>
      <c r="G41" s="641">
        <v>2090</v>
      </c>
      <c r="H41" s="492">
        <v>1490</v>
      </c>
      <c r="I41" s="346">
        <f>VLOOKUP(A41,'R&amp;E EXPORT'!A:F,6,FALSE)</f>
        <v>5920</v>
      </c>
      <c r="J41" s="346">
        <v>330</v>
      </c>
      <c r="K41" s="298">
        <v>750</v>
      </c>
      <c r="L41" s="298">
        <v>0</v>
      </c>
      <c r="M41" s="591">
        <f t="shared" ref="M41:M42" si="23">SUM(K41:L41)</f>
        <v>750</v>
      </c>
      <c r="N41" s="577">
        <v>160</v>
      </c>
      <c r="O41" s="577">
        <f t="shared" ref="O41:O42" si="24">SUM(M41-N41)</f>
        <v>590</v>
      </c>
      <c r="P41" s="589">
        <f t="shared" ref="P41:P42" si="25">SUM(N41/M41)</f>
        <v>0.21333333333333335</v>
      </c>
      <c r="Q41" s="577">
        <v>700</v>
      </c>
      <c r="S41" s="577">
        <f t="shared" si="19"/>
        <v>700</v>
      </c>
    </row>
    <row r="42" spans="1:19" ht="13.8" thickBot="1" x14ac:dyDescent="0.3">
      <c r="A42" s="580" t="s">
        <v>5098</v>
      </c>
      <c r="B42" s="653" t="s">
        <v>5099</v>
      </c>
      <c r="C42" s="580"/>
      <c r="D42" s="580"/>
      <c r="E42" s="646"/>
      <c r="F42" s="646"/>
      <c r="G42" s="646"/>
      <c r="H42" s="489"/>
      <c r="I42" s="350">
        <v>0</v>
      </c>
      <c r="J42" s="350">
        <v>1250</v>
      </c>
      <c r="K42" s="299">
        <v>1250</v>
      </c>
      <c r="L42" s="299">
        <v>0</v>
      </c>
      <c r="M42" s="657">
        <f t="shared" si="23"/>
        <v>1250</v>
      </c>
      <c r="N42" s="580">
        <v>675</v>
      </c>
      <c r="O42" s="580">
        <f t="shared" si="24"/>
        <v>575</v>
      </c>
      <c r="P42" s="658">
        <f t="shared" si="25"/>
        <v>0.54</v>
      </c>
      <c r="Q42" s="580">
        <v>0</v>
      </c>
      <c r="R42" s="580"/>
      <c r="S42" s="580">
        <f t="shared" si="19"/>
        <v>0</v>
      </c>
    </row>
    <row r="43" spans="1:19" x14ac:dyDescent="0.25">
      <c r="A43" s="577" t="s">
        <v>219</v>
      </c>
      <c r="B43" s="577" t="s">
        <v>229</v>
      </c>
      <c r="C43" s="577">
        <f>SUM(C28:C40)</f>
        <v>55244.03</v>
      </c>
      <c r="D43" s="577">
        <f>SUM(D28:D40)</f>
        <v>44445.590000000004</v>
      </c>
      <c r="E43" s="577">
        <f>SUM(E28:E40)</f>
        <v>43714</v>
      </c>
      <c r="F43" s="577">
        <f>SUM(F28:F40)</f>
        <v>46687.96</v>
      </c>
      <c r="G43" s="577">
        <f>SUM(G28:G40)</f>
        <v>55024</v>
      </c>
      <c r="H43" s="577">
        <v>38652.44</v>
      </c>
      <c r="I43" s="329">
        <f>SUM(I28:I42)</f>
        <v>76806.070000000007</v>
      </c>
      <c r="J43" s="329">
        <f>SUM(J28:J42)</f>
        <v>80341.08</v>
      </c>
      <c r="K43" s="298">
        <f>SUM(K28:K42)</f>
        <v>110700</v>
      </c>
      <c r="L43" s="298">
        <f t="shared" ref="L43" si="26">SUM(L28:L40)</f>
        <v>0</v>
      </c>
      <c r="M43" s="298">
        <f>SUM(M28:M42)</f>
        <v>110700</v>
      </c>
      <c r="N43" s="298">
        <f>SUM(N28:N42)</f>
        <v>85171.309999999983</v>
      </c>
      <c r="O43" s="298">
        <f>SUM(O28:O42)</f>
        <v>25528.690000000002</v>
      </c>
      <c r="P43" s="589">
        <f t="shared" si="22"/>
        <v>0.76938852755194198</v>
      </c>
      <c r="Q43" s="298">
        <f>SUM(Q28:Q42)</f>
        <v>103600</v>
      </c>
      <c r="R43" s="298">
        <f t="shared" ref="R43:S43" si="27">SUM(R28:R42)</f>
        <v>0</v>
      </c>
      <c r="S43" s="298">
        <f t="shared" si="27"/>
        <v>103600</v>
      </c>
    </row>
    <row r="44" spans="1:19" x14ac:dyDescent="0.25">
      <c r="H44" s="490"/>
      <c r="I44" s="329"/>
      <c r="J44" s="329"/>
      <c r="K44" s="298"/>
      <c r="L44" s="298"/>
    </row>
    <row r="45" spans="1:19" x14ac:dyDescent="0.25">
      <c r="H45" s="490"/>
      <c r="I45" s="329"/>
      <c r="J45" s="329"/>
      <c r="K45" s="298"/>
      <c r="L45" s="298"/>
    </row>
    <row r="46" spans="1:19" x14ac:dyDescent="0.25">
      <c r="A46" s="577" t="s">
        <v>151</v>
      </c>
      <c r="B46" s="598" t="s">
        <v>162</v>
      </c>
      <c r="H46" s="490"/>
      <c r="I46" s="329"/>
      <c r="J46" s="329"/>
      <c r="K46" s="298"/>
      <c r="L46" s="298"/>
    </row>
    <row r="47" spans="1:19" x14ac:dyDescent="0.25">
      <c r="B47" s="577" t="s">
        <v>56</v>
      </c>
      <c r="H47" s="490"/>
      <c r="I47" s="329"/>
      <c r="J47" s="329"/>
      <c r="K47" s="298">
        <v>131000</v>
      </c>
      <c r="L47" s="298"/>
      <c r="Q47" s="577">
        <v>135000</v>
      </c>
      <c r="S47" s="577">
        <f t="shared" ref="S47:S51" si="28">SUM(Q47:R47)</f>
        <v>135000</v>
      </c>
    </row>
    <row r="48" spans="1:19" x14ac:dyDescent="0.25">
      <c r="B48" s="577" t="s">
        <v>99</v>
      </c>
      <c r="H48" s="490"/>
      <c r="I48" s="329"/>
      <c r="J48" s="329"/>
      <c r="K48" s="298">
        <v>1950</v>
      </c>
      <c r="L48" s="298"/>
      <c r="Q48" s="577">
        <v>1950</v>
      </c>
      <c r="S48" s="577">
        <f t="shared" si="28"/>
        <v>1950</v>
      </c>
    </row>
    <row r="49" spans="1:20" x14ac:dyDescent="0.25">
      <c r="B49" s="577" t="s">
        <v>361</v>
      </c>
      <c r="H49" s="490"/>
      <c r="I49" s="329"/>
      <c r="J49" s="329"/>
      <c r="K49" s="298">
        <v>28000</v>
      </c>
      <c r="L49" s="298"/>
      <c r="Q49" s="577">
        <v>26000</v>
      </c>
      <c r="S49" s="577">
        <f t="shared" si="28"/>
        <v>26000</v>
      </c>
    </row>
    <row r="50" spans="1:20" x14ac:dyDescent="0.25">
      <c r="B50" s="577" t="s">
        <v>199</v>
      </c>
      <c r="H50" s="490"/>
      <c r="I50" s="329"/>
      <c r="J50" s="329"/>
      <c r="K50" s="298">
        <v>600</v>
      </c>
      <c r="L50" s="298"/>
      <c r="Q50" s="577">
        <v>0</v>
      </c>
      <c r="S50" s="577">
        <f t="shared" si="28"/>
        <v>0</v>
      </c>
    </row>
    <row r="51" spans="1:20" ht="13.8" thickBot="1" x14ac:dyDescent="0.3">
      <c r="A51" s="580"/>
      <c r="B51" s="580" t="s">
        <v>4336</v>
      </c>
      <c r="C51" s="580"/>
      <c r="D51" s="580"/>
      <c r="E51" s="580"/>
      <c r="F51" s="580"/>
      <c r="G51" s="580"/>
      <c r="H51" s="491"/>
      <c r="I51" s="330"/>
      <c r="J51" s="330"/>
      <c r="K51" s="299">
        <v>1800</v>
      </c>
      <c r="L51" s="299"/>
      <c r="M51" s="580"/>
      <c r="N51" s="580"/>
      <c r="O51" s="580"/>
      <c r="P51" s="580"/>
      <c r="Q51" s="580">
        <v>1800</v>
      </c>
      <c r="R51" s="580"/>
      <c r="S51" s="580">
        <f t="shared" si="28"/>
        <v>1800</v>
      </c>
    </row>
    <row r="52" spans="1:20" x14ac:dyDescent="0.25">
      <c r="A52" s="577" t="s">
        <v>2242</v>
      </c>
      <c r="B52" s="577" t="s">
        <v>4947</v>
      </c>
      <c r="C52" s="577">
        <v>49156.12</v>
      </c>
      <c r="D52" s="577">
        <v>38935.919999999998</v>
      </c>
      <c r="E52" s="641">
        <v>87640.56</v>
      </c>
      <c r="F52" s="641">
        <v>112315.45</v>
      </c>
      <c r="G52" s="641">
        <v>124785</v>
      </c>
      <c r="H52" s="492">
        <v>122331.39</v>
      </c>
      <c r="I52" s="346">
        <f>VLOOKUP(A52,'R&amp;E EXPORT'!A:F,6,FALSE)</f>
        <v>147349.9</v>
      </c>
      <c r="J52" s="346">
        <v>136455</v>
      </c>
      <c r="K52" s="298">
        <f>SUM(K47:K51)</f>
        <v>163350</v>
      </c>
      <c r="L52" s="298">
        <v>0</v>
      </c>
      <c r="M52" s="298">
        <v>161550</v>
      </c>
      <c r="N52" s="298">
        <v>108524.7</v>
      </c>
      <c r="O52" s="577">
        <f t="shared" ref="O52" si="29">SUM(M52-N52)</f>
        <v>53025.3</v>
      </c>
      <c r="P52" s="589">
        <f t="shared" ref="P52" si="30">SUM(N52/M52)</f>
        <v>0.67177158774373258</v>
      </c>
      <c r="Q52" s="298">
        <f>SUM(Q47:Q51)</f>
        <v>164750</v>
      </c>
      <c r="R52" s="298">
        <f t="shared" ref="R52:S52" si="31">SUM(R47:R51)</f>
        <v>0</v>
      </c>
      <c r="S52" s="298">
        <f t="shared" si="31"/>
        <v>164750</v>
      </c>
      <c r="T52" s="577">
        <v>164750</v>
      </c>
    </row>
    <row r="53" spans="1:20" x14ac:dyDescent="0.25">
      <c r="E53" s="641"/>
      <c r="F53" s="641"/>
      <c r="G53" s="641"/>
      <c r="H53" s="492"/>
      <c r="I53" s="346"/>
      <c r="J53" s="346"/>
      <c r="K53" s="298"/>
      <c r="L53" s="298"/>
    </row>
    <row r="54" spans="1:20" x14ac:dyDescent="0.25">
      <c r="B54" s="598" t="s">
        <v>164</v>
      </c>
      <c r="H54" s="490"/>
      <c r="I54" s="329"/>
      <c r="J54" s="329"/>
      <c r="K54" s="298"/>
      <c r="L54" s="298"/>
    </row>
    <row r="55" spans="1:20" x14ac:dyDescent="0.25">
      <c r="A55" s="577" t="s">
        <v>2239</v>
      </c>
      <c r="B55" s="615" t="s">
        <v>4756</v>
      </c>
      <c r="C55" s="577">
        <v>0</v>
      </c>
      <c r="D55" s="577">
        <v>0</v>
      </c>
      <c r="E55" s="641">
        <v>1031.56</v>
      </c>
      <c r="F55" s="641">
        <v>0</v>
      </c>
      <c r="G55" s="641">
        <v>-4706</v>
      </c>
      <c r="H55" s="492">
        <v>0</v>
      </c>
      <c r="I55" s="346">
        <f>VLOOKUP(A55,'R&amp;E EXPORT'!A:F,6,FALSE)</f>
        <v>0</v>
      </c>
      <c r="J55" s="346">
        <v>21106</v>
      </c>
      <c r="K55" s="298">
        <v>0</v>
      </c>
      <c r="L55" s="298">
        <v>0</v>
      </c>
      <c r="M55" s="591">
        <f t="shared" ref="M55" si="32">SUM(K55:L55)</f>
        <v>0</v>
      </c>
      <c r="N55" s="577">
        <v>0</v>
      </c>
      <c r="O55" s="577">
        <f t="shared" ref="O55" si="33">SUM(M55-N55)</f>
        <v>0</v>
      </c>
      <c r="P55" s="589" t="e">
        <f t="shared" ref="P55:P64" si="34">SUM(N55/M55)</f>
        <v>#DIV/0!</v>
      </c>
      <c r="Q55" s="577">
        <v>0</v>
      </c>
      <c r="S55" s="577">
        <f t="shared" ref="S55:S63" si="35">SUM(Q55:R55)</f>
        <v>0</v>
      </c>
    </row>
    <row r="56" spans="1:20" x14ac:dyDescent="0.25">
      <c r="A56" s="577" t="s">
        <v>2236</v>
      </c>
      <c r="B56" s="615" t="s">
        <v>4948</v>
      </c>
      <c r="C56" s="577">
        <v>0</v>
      </c>
      <c r="D56" s="577">
        <v>0</v>
      </c>
      <c r="E56" s="641">
        <v>0</v>
      </c>
      <c r="F56" s="641">
        <v>0</v>
      </c>
      <c r="G56" s="641">
        <v>0</v>
      </c>
      <c r="H56" s="492">
        <v>219.99</v>
      </c>
      <c r="I56" s="346">
        <f>VLOOKUP(A56,'R&amp;E EXPORT'!A:F,6,FALSE)</f>
        <v>129.49</v>
      </c>
      <c r="J56" s="346">
        <f>VLOOKUP(A56,'R&amp;E EXPORT'!A:F,4,FALSE)</f>
        <v>99.98</v>
      </c>
      <c r="K56" s="298">
        <v>1200</v>
      </c>
      <c r="L56" s="298">
        <v>0</v>
      </c>
      <c r="M56" s="591">
        <f t="shared" ref="M56:M61" si="36">SUM(K56:L56)</f>
        <v>1200</v>
      </c>
      <c r="N56" s="577">
        <v>644.51</v>
      </c>
      <c r="O56" s="577">
        <f t="shared" ref="O56:O61" si="37">SUM(M56-N56)</f>
        <v>555.49</v>
      </c>
      <c r="P56" s="589">
        <f t="shared" si="34"/>
        <v>0.53709166666666663</v>
      </c>
      <c r="Q56" s="577">
        <v>3000</v>
      </c>
      <c r="S56" s="577">
        <f t="shared" si="35"/>
        <v>3000</v>
      </c>
    </row>
    <row r="57" spans="1:20" x14ac:dyDescent="0.25">
      <c r="A57" s="577" t="s">
        <v>2235</v>
      </c>
      <c r="B57" s="615" t="s">
        <v>4949</v>
      </c>
      <c r="E57" s="641"/>
      <c r="F57" s="641"/>
      <c r="G57" s="641"/>
      <c r="H57" s="492">
        <v>0</v>
      </c>
      <c r="I57" s="346">
        <f>VLOOKUP(A57,'R&amp;E EXPORT'!A:F,6,FALSE)</f>
        <v>0</v>
      </c>
      <c r="J57" s="346">
        <f>VLOOKUP(A57,'R&amp;E EXPORT'!A:F,4,FALSE)</f>
        <v>0</v>
      </c>
      <c r="K57" s="298">
        <v>0</v>
      </c>
      <c r="L57" s="298">
        <v>0</v>
      </c>
      <c r="M57" s="591">
        <f t="shared" si="36"/>
        <v>0</v>
      </c>
      <c r="N57" s="577">
        <v>0</v>
      </c>
      <c r="O57" s="577">
        <f t="shared" si="37"/>
        <v>0</v>
      </c>
      <c r="P57" s="589" t="e">
        <f t="shared" si="34"/>
        <v>#DIV/0!</v>
      </c>
      <c r="Q57" s="577">
        <v>0</v>
      </c>
      <c r="S57" s="577">
        <f t="shared" si="35"/>
        <v>0</v>
      </c>
    </row>
    <row r="58" spans="1:20" x14ac:dyDescent="0.25">
      <c r="A58" s="577" t="s">
        <v>2233</v>
      </c>
      <c r="B58" s="615" t="s">
        <v>4950</v>
      </c>
      <c r="C58" s="577">
        <v>0</v>
      </c>
      <c r="D58" s="577">
        <v>21230</v>
      </c>
      <c r="E58" s="641">
        <v>0</v>
      </c>
      <c r="F58" s="641">
        <v>0</v>
      </c>
      <c r="G58" s="641">
        <v>0</v>
      </c>
      <c r="H58" s="492">
        <v>0</v>
      </c>
      <c r="I58" s="346">
        <f>VLOOKUP(A58,'R&amp;E EXPORT'!A:F,6,FALSE)</f>
        <v>0</v>
      </c>
      <c r="J58" s="346">
        <f>VLOOKUP(A58,'R&amp;E EXPORT'!A:F,4,FALSE)</f>
        <v>0</v>
      </c>
      <c r="K58" s="298">
        <v>20000</v>
      </c>
      <c r="L58" s="298">
        <v>9250</v>
      </c>
      <c r="M58" s="591">
        <f t="shared" si="36"/>
        <v>29250</v>
      </c>
      <c r="N58" s="577">
        <v>9250</v>
      </c>
      <c r="O58" s="577">
        <f t="shared" si="37"/>
        <v>20000</v>
      </c>
      <c r="P58" s="589">
        <f t="shared" si="34"/>
        <v>0.31623931623931623</v>
      </c>
      <c r="Q58" s="577">
        <v>20000</v>
      </c>
      <c r="S58" s="577">
        <f t="shared" si="35"/>
        <v>20000</v>
      </c>
    </row>
    <row r="59" spans="1:20" x14ac:dyDescent="0.25">
      <c r="A59" s="577" t="s">
        <v>2231</v>
      </c>
      <c r="B59" s="615" t="s">
        <v>4951</v>
      </c>
      <c r="E59" s="641"/>
      <c r="F59" s="641"/>
      <c r="G59" s="641"/>
      <c r="H59" s="492">
        <v>0</v>
      </c>
      <c r="I59" s="346">
        <f>VLOOKUP(A59,'R&amp;E EXPORT'!A:F,6,FALSE)</f>
        <v>31200</v>
      </c>
      <c r="J59" s="346">
        <f>VLOOKUP(A59,'R&amp;E EXPORT'!A:F,4,FALSE)</f>
        <v>0</v>
      </c>
      <c r="K59" s="298">
        <v>0</v>
      </c>
      <c r="L59" s="298">
        <v>0</v>
      </c>
      <c r="M59" s="591">
        <f t="shared" si="36"/>
        <v>0</v>
      </c>
      <c r="N59" s="577">
        <v>0</v>
      </c>
      <c r="O59" s="577">
        <f t="shared" si="37"/>
        <v>0</v>
      </c>
      <c r="P59" s="589" t="e">
        <f t="shared" si="34"/>
        <v>#DIV/0!</v>
      </c>
      <c r="Q59" s="577">
        <v>0</v>
      </c>
      <c r="S59" s="577">
        <f t="shared" si="35"/>
        <v>0</v>
      </c>
    </row>
    <row r="60" spans="1:20" x14ac:dyDescent="0.25">
      <c r="A60" s="577" t="s">
        <v>2230</v>
      </c>
      <c r="B60" s="615" t="s">
        <v>4952</v>
      </c>
      <c r="E60" s="641"/>
      <c r="F60" s="641"/>
      <c r="G60" s="641"/>
      <c r="H60" s="492">
        <v>0</v>
      </c>
      <c r="I60" s="346">
        <f>VLOOKUP(A60,'R&amp;E EXPORT'!A:F,6,FALSE)</f>
        <v>17485</v>
      </c>
      <c r="J60" s="346">
        <f>VLOOKUP(A60,'R&amp;E EXPORT'!A:F,4,FALSE)</f>
        <v>0</v>
      </c>
      <c r="K60" s="298">
        <v>20000</v>
      </c>
      <c r="L60" s="298">
        <v>0</v>
      </c>
      <c r="M60" s="591">
        <f t="shared" si="36"/>
        <v>20000</v>
      </c>
      <c r="N60" s="577">
        <v>18473.71</v>
      </c>
      <c r="O60" s="577">
        <f t="shared" si="37"/>
        <v>1526.2900000000009</v>
      </c>
      <c r="P60" s="589">
        <f t="shared" si="34"/>
        <v>0.92368549999999994</v>
      </c>
      <c r="Q60" s="577">
        <v>0</v>
      </c>
      <c r="S60" s="577">
        <f t="shared" si="35"/>
        <v>0</v>
      </c>
    </row>
    <row r="61" spans="1:20" x14ac:dyDescent="0.25">
      <c r="A61" s="577" t="s">
        <v>2227</v>
      </c>
      <c r="B61" s="615" t="s">
        <v>4953</v>
      </c>
      <c r="C61" s="577">
        <v>0</v>
      </c>
      <c r="D61" s="577">
        <v>0</v>
      </c>
      <c r="E61" s="641">
        <v>0</v>
      </c>
      <c r="F61" s="641">
        <v>28080</v>
      </c>
      <c r="G61" s="641">
        <v>0</v>
      </c>
      <c r="H61" s="492">
        <v>0</v>
      </c>
      <c r="I61" s="346">
        <f>VLOOKUP(A61,'R&amp;E EXPORT'!A:F,6,FALSE)</f>
        <v>22284.63</v>
      </c>
      <c r="J61" s="346">
        <f>VLOOKUP(A61,'R&amp;E EXPORT'!A:F,4,FALSE)</f>
        <v>0</v>
      </c>
      <c r="K61" s="298">
        <v>0</v>
      </c>
      <c r="L61" s="298">
        <v>0</v>
      </c>
      <c r="M61" s="591">
        <f t="shared" si="36"/>
        <v>0</v>
      </c>
      <c r="N61" s="577">
        <v>0</v>
      </c>
      <c r="O61" s="577">
        <f t="shared" si="37"/>
        <v>0</v>
      </c>
      <c r="P61" s="589" t="e">
        <f t="shared" si="34"/>
        <v>#DIV/0!</v>
      </c>
      <c r="Q61" s="577">
        <v>0</v>
      </c>
      <c r="S61" s="577">
        <f t="shared" si="35"/>
        <v>0</v>
      </c>
    </row>
    <row r="62" spans="1:20" x14ac:dyDescent="0.25">
      <c r="A62" s="577" t="s">
        <v>2225</v>
      </c>
      <c r="B62" s="615" t="s">
        <v>4954</v>
      </c>
      <c r="C62" s="577">
        <v>22900</v>
      </c>
      <c r="D62" s="577">
        <v>15826</v>
      </c>
      <c r="E62" s="641">
        <v>20000</v>
      </c>
      <c r="F62" s="641">
        <v>12835</v>
      </c>
      <c r="G62" s="641">
        <v>0</v>
      </c>
      <c r="H62" s="492">
        <v>12998</v>
      </c>
      <c r="I62" s="346">
        <f>VLOOKUP(A62,'R&amp;E EXPORT'!A:F,6,FALSE)</f>
        <v>0</v>
      </c>
      <c r="J62" s="346">
        <f>VLOOKUP(A62,'R&amp;E EXPORT'!A:F,4,FALSE)</f>
        <v>0</v>
      </c>
      <c r="K62" s="298">
        <v>4500</v>
      </c>
      <c r="L62" s="298">
        <v>3550</v>
      </c>
      <c r="M62" s="591">
        <f t="shared" ref="M62" si="38">SUM(K62:L62)</f>
        <v>8050</v>
      </c>
      <c r="N62" s="577">
        <v>3550</v>
      </c>
      <c r="O62" s="577">
        <f t="shared" ref="O62" si="39">SUM(M62-N62)</f>
        <v>4500</v>
      </c>
      <c r="P62" s="589">
        <f t="shared" ref="P62" si="40">SUM(N62/M62)</f>
        <v>0.44099378881987578</v>
      </c>
      <c r="Q62" s="577">
        <v>0</v>
      </c>
      <c r="S62" s="577">
        <f t="shared" si="35"/>
        <v>0</v>
      </c>
    </row>
    <row r="63" spans="1:20" ht="13.8" thickBot="1" x14ac:dyDescent="0.3">
      <c r="A63" s="580" t="s">
        <v>5095</v>
      </c>
      <c r="B63" s="653" t="s">
        <v>5096</v>
      </c>
      <c r="C63" s="580">
        <v>22900</v>
      </c>
      <c r="D63" s="580">
        <v>15826</v>
      </c>
      <c r="E63" s="646">
        <v>20000</v>
      </c>
      <c r="F63" s="646">
        <v>12835</v>
      </c>
      <c r="G63" s="646">
        <v>0</v>
      </c>
      <c r="H63" s="489">
        <v>12998</v>
      </c>
      <c r="I63" s="350"/>
      <c r="J63" s="350"/>
      <c r="K63" s="299"/>
      <c r="L63" s="299"/>
      <c r="M63" s="657"/>
      <c r="N63" s="580"/>
      <c r="O63" s="580">
        <v>55000</v>
      </c>
      <c r="P63" s="658"/>
      <c r="Q63" s="580">
        <v>0</v>
      </c>
      <c r="R63" s="580"/>
      <c r="S63" s="580">
        <f t="shared" si="35"/>
        <v>0</v>
      </c>
    </row>
    <row r="64" spans="1:20" x14ac:dyDescent="0.25">
      <c r="A64" s="577" t="s">
        <v>217</v>
      </c>
      <c r="B64" s="577" t="s">
        <v>225</v>
      </c>
      <c r="C64" s="577">
        <f>SUM(C55:C63)</f>
        <v>45800</v>
      </c>
      <c r="D64" s="577">
        <f>SUM(D55:D63)</f>
        <v>52882</v>
      </c>
      <c r="E64" s="577">
        <f>SUM(E55:E63)</f>
        <v>41031.56</v>
      </c>
      <c r="F64" s="577">
        <f>SUM(F55:F63)</f>
        <v>53750</v>
      </c>
      <c r="G64" s="577">
        <f>SUM(G55:G63)</f>
        <v>-4706</v>
      </c>
      <c r="H64" s="490">
        <v>28404.989999999998</v>
      </c>
      <c r="I64" s="329">
        <f t="shared" ref="I64:S64" si="41">SUM(I55:I63)</f>
        <v>71099.12000000001</v>
      </c>
      <c r="J64" s="329">
        <f t="shared" si="41"/>
        <v>21205.98</v>
      </c>
      <c r="K64" s="298">
        <f t="shared" si="41"/>
        <v>45700</v>
      </c>
      <c r="L64" s="298">
        <f t="shared" si="41"/>
        <v>12800</v>
      </c>
      <c r="M64" s="298">
        <f t="shared" si="41"/>
        <v>58500</v>
      </c>
      <c r="N64" s="298">
        <f t="shared" si="41"/>
        <v>31918.22</v>
      </c>
      <c r="O64" s="298">
        <f t="shared" si="41"/>
        <v>81581.78</v>
      </c>
      <c r="P64" s="589">
        <f t="shared" si="34"/>
        <v>0.54561059829059833</v>
      </c>
      <c r="Q64" s="298">
        <f t="shared" si="41"/>
        <v>23000</v>
      </c>
      <c r="R64" s="298">
        <f t="shared" si="41"/>
        <v>0</v>
      </c>
      <c r="S64" s="298">
        <f t="shared" si="41"/>
        <v>23000</v>
      </c>
    </row>
    <row r="65" spans="1:19" x14ac:dyDescent="0.25">
      <c r="H65" s="490"/>
      <c r="I65" s="329"/>
      <c r="J65" s="329"/>
      <c r="K65" s="298"/>
      <c r="L65" s="298"/>
    </row>
    <row r="66" spans="1:19" x14ac:dyDescent="0.25">
      <c r="B66" s="598" t="s">
        <v>163</v>
      </c>
      <c r="H66" s="490"/>
      <c r="I66" s="329"/>
      <c r="J66" s="329"/>
      <c r="K66" s="298"/>
      <c r="L66" s="298"/>
    </row>
    <row r="67" spans="1:19" x14ac:dyDescent="0.25">
      <c r="A67" s="577" t="s">
        <v>2223</v>
      </c>
      <c r="B67" s="615" t="s">
        <v>4955</v>
      </c>
      <c r="C67" s="577">
        <v>1340.74</v>
      </c>
      <c r="D67" s="577">
        <v>739.9</v>
      </c>
      <c r="E67" s="641">
        <v>726.26</v>
      </c>
      <c r="F67" s="641">
        <v>1000.79</v>
      </c>
      <c r="G67" s="641">
        <v>1398</v>
      </c>
      <c r="H67" s="492">
        <v>1636</v>
      </c>
      <c r="I67" s="346">
        <f>VLOOKUP(A67,'R&amp;E EXPORT'!A:F,6,FALSE)</f>
        <v>1958.46</v>
      </c>
      <c r="J67" s="346">
        <v>1868</v>
      </c>
      <c r="K67" s="298">
        <v>2000</v>
      </c>
      <c r="L67" s="298">
        <v>0</v>
      </c>
      <c r="M67" s="591">
        <f t="shared" ref="M67" si="42">SUM(K67:L67)</f>
        <v>2000</v>
      </c>
      <c r="N67" s="577">
        <v>707.19</v>
      </c>
      <c r="O67" s="577">
        <f t="shared" ref="O67" si="43">SUM(M67-N67)</f>
        <v>1292.81</v>
      </c>
      <c r="P67" s="589">
        <f t="shared" ref="P67:P85" si="44">SUM(N67/M67)</f>
        <v>0.35359500000000005</v>
      </c>
      <c r="Q67" s="577">
        <v>2000</v>
      </c>
      <c r="S67" s="577">
        <f t="shared" ref="S67:S84" si="45">SUM(Q67:R67)</f>
        <v>2000</v>
      </c>
    </row>
    <row r="68" spans="1:19" x14ac:dyDescent="0.25">
      <c r="A68" s="577" t="s">
        <v>2218</v>
      </c>
      <c r="B68" s="615" t="s">
        <v>4956</v>
      </c>
      <c r="C68" s="577">
        <v>625.86</v>
      </c>
      <c r="D68" s="577">
        <v>19.37</v>
      </c>
      <c r="E68" s="641">
        <v>336.96</v>
      </c>
      <c r="F68" s="641">
        <v>486.72</v>
      </c>
      <c r="G68" s="641">
        <v>524</v>
      </c>
      <c r="H68" s="492">
        <v>347.52</v>
      </c>
      <c r="I68" s="346">
        <f>VLOOKUP(A68,'R&amp;E EXPORT'!A:F,6,FALSE)</f>
        <v>692.04</v>
      </c>
      <c r="J68" s="346">
        <f>VLOOKUP(A68,'R&amp;E EXPORT'!A:F,4,FALSE)</f>
        <v>0</v>
      </c>
      <c r="K68" s="298">
        <v>800</v>
      </c>
      <c r="L68" s="298">
        <v>0</v>
      </c>
      <c r="M68" s="591">
        <f t="shared" ref="M68:M84" si="46">SUM(K68:L68)</f>
        <v>800</v>
      </c>
      <c r="N68" s="577">
        <v>505.87</v>
      </c>
      <c r="O68" s="577">
        <f t="shared" ref="O68:O84" si="47">SUM(M68-N68)</f>
        <v>294.13</v>
      </c>
      <c r="P68" s="589">
        <f t="shared" si="44"/>
        <v>0.6323375</v>
      </c>
      <c r="Q68" s="577">
        <v>800</v>
      </c>
      <c r="S68" s="577">
        <f t="shared" si="45"/>
        <v>800</v>
      </c>
    </row>
    <row r="69" spans="1:19" x14ac:dyDescent="0.25">
      <c r="A69" s="577" t="s">
        <v>2217</v>
      </c>
      <c r="B69" s="615" t="s">
        <v>4957</v>
      </c>
      <c r="C69" s="577">
        <v>181165.03</v>
      </c>
      <c r="D69" s="577">
        <v>201806.47</v>
      </c>
      <c r="E69" s="641">
        <v>183431.17</v>
      </c>
      <c r="F69" s="641">
        <v>172072.95999999999</v>
      </c>
      <c r="G69" s="641">
        <v>178291</v>
      </c>
      <c r="H69" s="492">
        <v>188974.16</v>
      </c>
      <c r="I69" s="346">
        <f>VLOOKUP(A69,'R&amp;E EXPORT'!A:F,6,FALSE)</f>
        <v>212308.41</v>
      </c>
      <c r="J69" s="346">
        <v>211816</v>
      </c>
      <c r="K69" s="298">
        <v>230000</v>
      </c>
      <c r="L69" s="298">
        <v>0</v>
      </c>
      <c r="M69" s="591">
        <f t="shared" si="46"/>
        <v>230000</v>
      </c>
      <c r="N69" s="577">
        <v>160845.65</v>
      </c>
      <c r="O69" s="577">
        <f t="shared" si="47"/>
        <v>69154.350000000006</v>
      </c>
      <c r="P69" s="589">
        <f t="shared" si="44"/>
        <v>0.69932891304347822</v>
      </c>
      <c r="Q69" s="577">
        <v>290000</v>
      </c>
      <c r="S69" s="577">
        <f t="shared" si="45"/>
        <v>290000</v>
      </c>
    </row>
    <row r="70" spans="1:19" x14ac:dyDescent="0.25">
      <c r="A70" s="577" t="s">
        <v>2216</v>
      </c>
      <c r="B70" s="615" t="s">
        <v>4958</v>
      </c>
      <c r="C70" s="577">
        <v>45021.69</v>
      </c>
      <c r="D70" s="577">
        <v>17431.62</v>
      </c>
      <c r="E70" s="641">
        <v>12852.17</v>
      </c>
      <c r="F70" s="641">
        <v>13554.98</v>
      </c>
      <c r="G70" s="641">
        <v>11276</v>
      </c>
      <c r="H70" s="492">
        <v>-9811.8799999999992</v>
      </c>
      <c r="I70" s="346">
        <f>VLOOKUP(A70,'R&amp;E EXPORT'!A:F,6,FALSE)</f>
        <v>8652.7099999999991</v>
      </c>
      <c r="J70" s="346">
        <v>2162</v>
      </c>
      <c r="K70" s="298">
        <v>31000</v>
      </c>
      <c r="L70" s="298">
        <v>-233</v>
      </c>
      <c r="M70" s="591">
        <f t="shared" si="46"/>
        <v>30767</v>
      </c>
      <c r="N70" s="577">
        <v>26176.98</v>
      </c>
      <c r="O70" s="577">
        <f t="shared" si="47"/>
        <v>4590.0200000000004</v>
      </c>
      <c r="P70" s="589">
        <f t="shared" si="44"/>
        <v>0.85081353398121362</v>
      </c>
      <c r="Q70" s="577">
        <v>40000</v>
      </c>
      <c r="S70" s="577">
        <f t="shared" si="45"/>
        <v>40000</v>
      </c>
    </row>
    <row r="71" spans="1:19" x14ac:dyDescent="0.25">
      <c r="A71" s="577" t="s">
        <v>2215</v>
      </c>
      <c r="B71" s="615" t="s">
        <v>4959</v>
      </c>
      <c r="C71" s="577">
        <v>23066.6</v>
      </c>
      <c r="D71" s="577">
        <v>18009.169999999998</v>
      </c>
      <c r="E71" s="641">
        <v>17025.84</v>
      </c>
      <c r="F71" s="641">
        <v>11933.18</v>
      </c>
      <c r="G71" s="641">
        <v>45860</v>
      </c>
      <c r="H71" s="492">
        <v>23020.82</v>
      </c>
      <c r="I71" s="346">
        <f>VLOOKUP(A71,'R&amp;E EXPORT'!A:F,6,FALSE)</f>
        <v>13106.54</v>
      </c>
      <c r="J71" s="346">
        <v>23170</v>
      </c>
      <c r="K71" s="298">
        <v>0</v>
      </c>
      <c r="L71" s="298">
        <v>8950</v>
      </c>
      <c r="M71" s="591">
        <f t="shared" si="46"/>
        <v>8950</v>
      </c>
      <c r="N71" s="577">
        <v>0</v>
      </c>
      <c r="O71" s="577">
        <f t="shared" si="47"/>
        <v>8950</v>
      </c>
      <c r="P71" s="589">
        <f t="shared" si="44"/>
        <v>0</v>
      </c>
      <c r="Q71" s="577">
        <v>50000</v>
      </c>
      <c r="S71" s="577">
        <f t="shared" si="45"/>
        <v>50000</v>
      </c>
    </row>
    <row r="72" spans="1:19" x14ac:dyDescent="0.25">
      <c r="A72" s="577" t="s">
        <v>2214</v>
      </c>
      <c r="B72" s="615" t="s">
        <v>4960</v>
      </c>
      <c r="E72" s="641"/>
      <c r="F72" s="641"/>
      <c r="G72" s="641"/>
      <c r="H72" s="492">
        <v>0</v>
      </c>
      <c r="I72" s="346">
        <f>VLOOKUP(A72,'R&amp;E EXPORT'!A:F,6,FALSE)</f>
        <v>10420.73</v>
      </c>
      <c r="J72" s="346">
        <v>10135</v>
      </c>
      <c r="K72" s="298">
        <v>17000</v>
      </c>
      <c r="L72" s="298">
        <v>233</v>
      </c>
      <c r="M72" s="591">
        <f t="shared" si="46"/>
        <v>17233</v>
      </c>
      <c r="N72" s="577">
        <v>8709</v>
      </c>
      <c r="O72" s="577">
        <f t="shared" si="47"/>
        <v>8524</v>
      </c>
      <c r="P72" s="589">
        <f t="shared" si="44"/>
        <v>0.50536760865780772</v>
      </c>
      <c r="Q72" s="577">
        <v>18000</v>
      </c>
      <c r="S72" s="577">
        <f t="shared" si="45"/>
        <v>18000</v>
      </c>
    </row>
    <row r="73" spans="1:19" x14ac:dyDescent="0.25">
      <c r="A73" s="577" t="s">
        <v>2211</v>
      </c>
      <c r="B73" s="615" t="s">
        <v>4961</v>
      </c>
      <c r="E73" s="641">
        <v>1620</v>
      </c>
      <c r="F73" s="641">
        <v>0</v>
      </c>
      <c r="G73" s="641">
        <v>862</v>
      </c>
      <c r="H73" s="492">
        <v>3889</v>
      </c>
      <c r="I73" s="346">
        <f>VLOOKUP(A73,'R&amp;E EXPORT'!A:F,6,FALSE)</f>
        <v>14461</v>
      </c>
      <c r="J73" s="346">
        <f>VLOOKUP(A73,'R&amp;E EXPORT'!A:F,4,FALSE)</f>
        <v>0</v>
      </c>
      <c r="K73" s="298">
        <v>0</v>
      </c>
      <c r="L73" s="298">
        <v>0</v>
      </c>
      <c r="M73" s="591">
        <f t="shared" si="46"/>
        <v>0</v>
      </c>
      <c r="N73" s="577">
        <v>0</v>
      </c>
      <c r="O73" s="577">
        <f t="shared" si="47"/>
        <v>0</v>
      </c>
      <c r="P73" s="589" t="e">
        <f t="shared" si="44"/>
        <v>#DIV/0!</v>
      </c>
      <c r="Q73" s="577">
        <v>0</v>
      </c>
      <c r="S73" s="577">
        <f t="shared" si="45"/>
        <v>0</v>
      </c>
    </row>
    <row r="74" spans="1:19" x14ac:dyDescent="0.25">
      <c r="A74" s="577" t="s">
        <v>2208</v>
      </c>
      <c r="B74" s="615" t="s">
        <v>4962</v>
      </c>
      <c r="C74" s="577">
        <v>0</v>
      </c>
      <c r="D74" s="577">
        <v>0</v>
      </c>
      <c r="E74" s="641">
        <v>0</v>
      </c>
      <c r="F74" s="641">
        <v>0</v>
      </c>
      <c r="G74" s="641">
        <v>5700</v>
      </c>
      <c r="H74" s="492">
        <v>0</v>
      </c>
      <c r="I74" s="346">
        <f>VLOOKUP(A74,'R&amp;E EXPORT'!A:F,6,FALSE)</f>
        <v>5300</v>
      </c>
      <c r="J74" s="346">
        <f>VLOOKUP(A74,'R&amp;E EXPORT'!A:F,4,FALSE)</f>
        <v>0</v>
      </c>
      <c r="K74" s="298">
        <v>1000</v>
      </c>
      <c r="L74" s="298">
        <v>0</v>
      </c>
      <c r="M74" s="591">
        <f t="shared" si="46"/>
        <v>1000</v>
      </c>
      <c r="N74" s="577">
        <v>0</v>
      </c>
      <c r="O74" s="577">
        <f t="shared" si="47"/>
        <v>1000</v>
      </c>
      <c r="P74" s="589">
        <f t="shared" si="44"/>
        <v>0</v>
      </c>
      <c r="Q74" s="577">
        <v>2500</v>
      </c>
      <c r="S74" s="577">
        <f t="shared" si="45"/>
        <v>2500</v>
      </c>
    </row>
    <row r="75" spans="1:19" x14ac:dyDescent="0.25">
      <c r="A75" s="577" t="s">
        <v>2206</v>
      </c>
      <c r="B75" s="615" t="s">
        <v>4963</v>
      </c>
      <c r="C75" s="577">
        <v>9902.0400000000009</v>
      </c>
      <c r="D75" s="577">
        <v>3417.82</v>
      </c>
      <c r="E75" s="641">
        <v>6421</v>
      </c>
      <c r="F75" s="641">
        <v>5293</v>
      </c>
      <c r="G75" s="641">
        <v>3766</v>
      </c>
      <c r="H75" s="492">
        <v>3328</v>
      </c>
      <c r="I75" s="346">
        <f>VLOOKUP(A75,'R&amp;E EXPORT'!A:F,6,FALSE)</f>
        <v>3482</v>
      </c>
      <c r="J75" s="346">
        <v>4622</v>
      </c>
      <c r="K75" s="298">
        <v>8500</v>
      </c>
      <c r="L75" s="298">
        <v>0</v>
      </c>
      <c r="M75" s="591">
        <f t="shared" si="46"/>
        <v>8500</v>
      </c>
      <c r="N75" s="577">
        <v>2485</v>
      </c>
      <c r="O75" s="577">
        <f t="shared" si="47"/>
        <v>6015</v>
      </c>
      <c r="P75" s="589">
        <f t="shared" si="44"/>
        <v>0.29235294117647059</v>
      </c>
      <c r="Q75" s="577">
        <v>8000</v>
      </c>
      <c r="S75" s="577">
        <f t="shared" si="45"/>
        <v>8000</v>
      </c>
    </row>
    <row r="76" spans="1:19" x14ac:dyDescent="0.25">
      <c r="A76" s="577" t="s">
        <v>2202</v>
      </c>
      <c r="B76" s="615" t="s">
        <v>4964</v>
      </c>
      <c r="C76" s="577">
        <v>11575.98</v>
      </c>
      <c r="D76" s="577">
        <v>11858.25</v>
      </c>
      <c r="E76" s="641">
        <v>14708.36</v>
      </c>
      <c r="F76" s="641">
        <v>18034.52</v>
      </c>
      <c r="G76" s="641">
        <v>14944</v>
      </c>
      <c r="H76" s="492">
        <v>20903.12</v>
      </c>
      <c r="I76" s="346">
        <f>VLOOKUP(A76,'R&amp;E EXPORT'!A:F,6,FALSE)</f>
        <v>50624.25</v>
      </c>
      <c r="J76" s="346">
        <v>33076</v>
      </c>
      <c r="K76" s="298">
        <v>57750</v>
      </c>
      <c r="L76" s="298">
        <v>0</v>
      </c>
      <c r="M76" s="591">
        <f t="shared" si="46"/>
        <v>57750</v>
      </c>
      <c r="N76" s="577">
        <v>26190.720000000001</v>
      </c>
      <c r="O76" s="577">
        <f t="shared" si="47"/>
        <v>31559.279999999999</v>
      </c>
      <c r="P76" s="589">
        <f t="shared" si="44"/>
        <v>0.45351896103896105</v>
      </c>
      <c r="Q76" s="577">
        <v>47000</v>
      </c>
      <c r="S76" s="577">
        <f t="shared" si="45"/>
        <v>47000</v>
      </c>
    </row>
    <row r="77" spans="1:19" x14ac:dyDescent="0.25">
      <c r="A77" s="577" t="s">
        <v>2201</v>
      </c>
      <c r="B77" s="615" t="s">
        <v>4965</v>
      </c>
      <c r="C77" s="577">
        <v>31716.26</v>
      </c>
      <c r="D77" s="577">
        <v>26556.89</v>
      </c>
      <c r="E77" s="641">
        <v>28841.26</v>
      </c>
      <c r="F77" s="641">
        <v>22442.25</v>
      </c>
      <c r="G77" s="641">
        <v>29844</v>
      </c>
      <c r="H77" s="492">
        <v>44935.91</v>
      </c>
      <c r="I77" s="346">
        <f>VLOOKUP(A77,'R&amp;E EXPORT'!A:F,6,FALSE)</f>
        <v>71328.11</v>
      </c>
      <c r="J77" s="346">
        <v>54836</v>
      </c>
      <c r="K77" s="298">
        <v>84000</v>
      </c>
      <c r="L77" s="298">
        <v>0</v>
      </c>
      <c r="M77" s="591">
        <f t="shared" si="46"/>
        <v>84000</v>
      </c>
      <c r="N77" s="577">
        <v>43878.05</v>
      </c>
      <c r="O77" s="577">
        <f t="shared" si="47"/>
        <v>40121.949999999997</v>
      </c>
      <c r="P77" s="589">
        <f t="shared" si="44"/>
        <v>0.52235773809523811</v>
      </c>
      <c r="Q77" s="577">
        <v>88000</v>
      </c>
      <c r="S77" s="577">
        <f t="shared" si="45"/>
        <v>88000</v>
      </c>
    </row>
    <row r="78" spans="1:19" x14ac:dyDescent="0.25">
      <c r="A78" s="577" t="s">
        <v>2200</v>
      </c>
      <c r="B78" s="615" t="s">
        <v>4966</v>
      </c>
      <c r="C78" s="577">
        <v>12422.2</v>
      </c>
      <c r="D78" s="577">
        <v>11333.76</v>
      </c>
      <c r="E78" s="641">
        <v>13000.18</v>
      </c>
      <c r="F78" s="641">
        <v>11244</v>
      </c>
      <c r="G78" s="641">
        <v>12299</v>
      </c>
      <c r="H78" s="492">
        <v>15150.49</v>
      </c>
      <c r="I78" s="346">
        <f>VLOOKUP(A78,'R&amp;E EXPORT'!A:F,6,FALSE)</f>
        <v>38647.15</v>
      </c>
      <c r="J78" s="346">
        <v>34998</v>
      </c>
      <c r="K78" s="298">
        <v>54600</v>
      </c>
      <c r="L78" s="298">
        <v>0</v>
      </c>
      <c r="M78" s="591">
        <f t="shared" si="46"/>
        <v>54600</v>
      </c>
      <c r="N78" s="577">
        <v>30131.5</v>
      </c>
      <c r="O78" s="577">
        <f t="shared" si="47"/>
        <v>24468.5</v>
      </c>
      <c r="P78" s="589">
        <f t="shared" si="44"/>
        <v>0.55185897435897435</v>
      </c>
      <c r="Q78" s="577">
        <v>54600</v>
      </c>
      <c r="S78" s="577">
        <f t="shared" si="45"/>
        <v>54600</v>
      </c>
    </row>
    <row r="79" spans="1:19" x14ac:dyDescent="0.25">
      <c r="A79" s="577" t="s">
        <v>2199</v>
      </c>
      <c r="B79" s="615" t="s">
        <v>4967</v>
      </c>
      <c r="C79" s="577">
        <v>0</v>
      </c>
      <c r="D79" s="577">
        <v>0</v>
      </c>
      <c r="E79" s="641">
        <v>0</v>
      </c>
      <c r="F79" s="641">
        <v>0</v>
      </c>
      <c r="G79" s="641">
        <v>0</v>
      </c>
      <c r="H79" s="492">
        <v>0</v>
      </c>
      <c r="I79" s="346">
        <f>VLOOKUP(A79,'R&amp;E EXPORT'!A:F,6,FALSE)</f>
        <v>0</v>
      </c>
      <c r="J79" s="346">
        <f>VLOOKUP(A79,'R&amp;E EXPORT'!A:F,4,FALSE)</f>
        <v>352</v>
      </c>
      <c r="K79" s="298">
        <v>1500</v>
      </c>
      <c r="L79" s="298">
        <v>0</v>
      </c>
      <c r="M79" s="591">
        <f t="shared" si="46"/>
        <v>1500</v>
      </c>
      <c r="N79" s="577">
        <v>555.25</v>
      </c>
      <c r="O79" s="577">
        <f t="shared" si="47"/>
        <v>944.75</v>
      </c>
      <c r="P79" s="589">
        <f t="shared" si="44"/>
        <v>0.37016666666666664</v>
      </c>
      <c r="Q79" s="577">
        <v>1000</v>
      </c>
      <c r="S79" s="577">
        <f t="shared" si="45"/>
        <v>1000</v>
      </c>
    </row>
    <row r="80" spans="1:19" x14ac:dyDescent="0.25">
      <c r="A80" s="577" t="s">
        <v>2196</v>
      </c>
      <c r="B80" s="615" t="s">
        <v>4968</v>
      </c>
      <c r="C80" s="577">
        <v>0</v>
      </c>
      <c r="D80" s="577">
        <v>0</v>
      </c>
      <c r="E80" s="641">
        <v>0</v>
      </c>
      <c r="F80" s="641">
        <v>0</v>
      </c>
      <c r="G80" s="641">
        <v>0</v>
      </c>
      <c r="H80" s="492">
        <v>862.5</v>
      </c>
      <c r="I80" s="346">
        <f>VLOOKUP(A80,'R&amp;E EXPORT'!A:F,6,FALSE)</f>
        <v>562.5</v>
      </c>
      <c r="J80" s="346">
        <f>VLOOKUP(A80,'R&amp;E EXPORT'!A:F,4,FALSE)</f>
        <v>0</v>
      </c>
      <c r="K80" s="298">
        <v>2500</v>
      </c>
      <c r="L80" s="298">
        <v>0</v>
      </c>
      <c r="M80" s="591">
        <f t="shared" si="46"/>
        <v>2500</v>
      </c>
      <c r="N80" s="577">
        <v>0</v>
      </c>
      <c r="O80" s="577">
        <f t="shared" si="47"/>
        <v>2500</v>
      </c>
      <c r="P80" s="589">
        <f t="shared" si="44"/>
        <v>0</v>
      </c>
      <c r="Q80" s="577">
        <v>1500</v>
      </c>
      <c r="S80" s="577">
        <f t="shared" si="45"/>
        <v>1500</v>
      </c>
    </row>
    <row r="81" spans="1:19" x14ac:dyDescent="0.25">
      <c r="A81" s="577" t="s">
        <v>2194</v>
      </c>
      <c r="B81" s="615" t="s">
        <v>4969</v>
      </c>
      <c r="C81" s="577">
        <v>6400</v>
      </c>
      <c r="D81" s="577">
        <v>0</v>
      </c>
      <c r="E81" s="641">
        <v>0</v>
      </c>
      <c r="F81" s="641">
        <v>0</v>
      </c>
      <c r="G81" s="641">
        <v>5000</v>
      </c>
      <c r="H81" s="492">
        <v>100</v>
      </c>
      <c r="I81" s="346">
        <f>VLOOKUP(A81,'R&amp;E EXPORT'!A:F,6,FALSE)</f>
        <v>72.959999999999994</v>
      </c>
      <c r="J81" s="346">
        <f>VLOOKUP(A81,'R&amp;E EXPORT'!A:F,4,FALSE)</f>
        <v>0</v>
      </c>
      <c r="K81" s="298">
        <v>2500</v>
      </c>
      <c r="L81" s="298">
        <v>0</v>
      </c>
      <c r="M81" s="591">
        <f t="shared" si="46"/>
        <v>2500</v>
      </c>
      <c r="N81" s="577">
        <v>0</v>
      </c>
      <c r="O81" s="577">
        <f t="shared" si="47"/>
        <v>2500</v>
      </c>
      <c r="P81" s="589">
        <f t="shared" si="44"/>
        <v>0</v>
      </c>
      <c r="Q81" s="577">
        <v>1500</v>
      </c>
      <c r="S81" s="577">
        <f t="shared" si="45"/>
        <v>1500</v>
      </c>
    </row>
    <row r="82" spans="1:19" x14ac:dyDescent="0.25">
      <c r="A82" s="577" t="s">
        <v>2193</v>
      </c>
      <c r="B82" s="615" t="s">
        <v>4970</v>
      </c>
      <c r="C82" s="577">
        <v>1160</v>
      </c>
      <c r="D82" s="577">
        <v>11176.16</v>
      </c>
      <c r="E82" s="641">
        <v>0</v>
      </c>
      <c r="F82" s="641">
        <v>535</v>
      </c>
      <c r="G82" s="641">
        <v>0</v>
      </c>
      <c r="H82" s="492">
        <v>1722</v>
      </c>
      <c r="I82" s="346">
        <f>VLOOKUP(A82,'R&amp;E EXPORT'!A:F,6,FALSE)</f>
        <v>0</v>
      </c>
      <c r="J82" s="346">
        <f>VLOOKUP(A82,'R&amp;E EXPORT'!A:F,4,FALSE)</f>
        <v>0</v>
      </c>
      <c r="K82" s="298">
        <v>5000</v>
      </c>
      <c r="L82" s="298">
        <v>0</v>
      </c>
      <c r="M82" s="591">
        <f t="shared" si="46"/>
        <v>5000</v>
      </c>
      <c r="N82" s="577">
        <v>0</v>
      </c>
      <c r="O82" s="577">
        <f t="shared" si="47"/>
        <v>5000</v>
      </c>
      <c r="P82" s="589">
        <f t="shared" si="44"/>
        <v>0</v>
      </c>
      <c r="Q82" s="577">
        <v>5000</v>
      </c>
      <c r="S82" s="577">
        <f t="shared" si="45"/>
        <v>5000</v>
      </c>
    </row>
    <row r="83" spans="1:19" x14ac:dyDescent="0.25">
      <c r="A83" s="577" t="s">
        <v>2192</v>
      </c>
      <c r="B83" s="615" t="s">
        <v>4971</v>
      </c>
      <c r="C83" s="577">
        <v>0</v>
      </c>
      <c r="D83" s="577">
        <v>0</v>
      </c>
      <c r="E83" s="641">
        <v>0</v>
      </c>
      <c r="F83" s="641">
        <v>0</v>
      </c>
      <c r="G83" s="641">
        <v>0</v>
      </c>
      <c r="H83" s="492">
        <v>0</v>
      </c>
      <c r="I83" s="346">
        <f>VLOOKUP(A83,'R&amp;E EXPORT'!A:F,6,FALSE)</f>
        <v>0</v>
      </c>
      <c r="J83" s="346">
        <f>VLOOKUP(A83,'R&amp;E EXPORT'!A:F,4,FALSE)</f>
        <v>0</v>
      </c>
      <c r="K83" s="298">
        <v>700</v>
      </c>
      <c r="L83" s="298">
        <v>0</v>
      </c>
      <c r="M83" s="591">
        <f t="shared" si="46"/>
        <v>700</v>
      </c>
      <c r="N83" s="577">
        <v>0</v>
      </c>
      <c r="O83" s="577">
        <f t="shared" si="47"/>
        <v>700</v>
      </c>
      <c r="P83" s="589">
        <f t="shared" si="44"/>
        <v>0</v>
      </c>
      <c r="Q83" s="577">
        <v>500</v>
      </c>
      <c r="S83" s="577">
        <f t="shared" si="45"/>
        <v>500</v>
      </c>
    </row>
    <row r="84" spans="1:19" ht="13.8" thickBot="1" x14ac:dyDescent="0.3">
      <c r="A84" s="580" t="s">
        <v>2189</v>
      </c>
      <c r="B84" s="653" t="s">
        <v>4972</v>
      </c>
      <c r="C84" s="580">
        <v>0</v>
      </c>
      <c r="D84" s="580">
        <v>0</v>
      </c>
      <c r="E84" s="646">
        <v>0</v>
      </c>
      <c r="F84" s="646">
        <v>0</v>
      </c>
      <c r="G84" s="646">
        <v>144</v>
      </c>
      <c r="H84" s="489">
        <v>0</v>
      </c>
      <c r="I84" s="350">
        <f>VLOOKUP(A84,'R&amp;E EXPORT'!A:F,6,FALSE)</f>
        <v>0</v>
      </c>
      <c r="J84" s="350">
        <f>VLOOKUP(A84,'R&amp;E EXPORT'!A:F,4,FALSE)</f>
        <v>0</v>
      </c>
      <c r="K84" s="299">
        <v>10000</v>
      </c>
      <c r="L84" s="299">
        <v>0</v>
      </c>
      <c r="M84" s="657">
        <f t="shared" si="46"/>
        <v>10000</v>
      </c>
      <c r="N84" s="580">
        <v>0</v>
      </c>
      <c r="O84" s="580">
        <f t="shared" si="47"/>
        <v>10000</v>
      </c>
      <c r="P84" s="658">
        <f t="shared" si="44"/>
        <v>0</v>
      </c>
      <c r="Q84" s="580">
        <v>10000</v>
      </c>
      <c r="R84" s="580"/>
      <c r="S84" s="580">
        <f t="shared" si="45"/>
        <v>10000</v>
      </c>
    </row>
    <row r="85" spans="1:19" x14ac:dyDescent="0.25">
      <c r="A85" s="577" t="s">
        <v>218</v>
      </c>
      <c r="B85" s="577" t="s">
        <v>229</v>
      </c>
      <c r="C85" s="577">
        <f>SUM(C67:C84)</f>
        <v>324396.40000000002</v>
      </c>
      <c r="D85" s="577">
        <f>SUM(D67:D84)</f>
        <v>302349.40999999997</v>
      </c>
      <c r="E85" s="577">
        <f>SUM(E67:E84)</f>
        <v>278963.20000000001</v>
      </c>
      <c r="F85" s="577">
        <f>SUM(F67:F84)</f>
        <v>256597.4</v>
      </c>
      <c r="G85" s="577">
        <f>SUM(G67:G84)</f>
        <v>309908</v>
      </c>
      <c r="H85" s="490">
        <v>430058.37000000005</v>
      </c>
      <c r="I85" s="329">
        <f t="shared" ref="I85:S85" si="48">SUM(I67:I84)</f>
        <v>431616.86000000004</v>
      </c>
      <c r="J85" s="329">
        <f t="shared" si="48"/>
        <v>377035</v>
      </c>
      <c r="K85" s="298">
        <f t="shared" si="48"/>
        <v>508850</v>
      </c>
      <c r="L85" s="298">
        <f t="shared" si="48"/>
        <v>8950</v>
      </c>
      <c r="M85" s="298">
        <f t="shared" si="48"/>
        <v>517800</v>
      </c>
      <c r="N85" s="298">
        <f t="shared" si="48"/>
        <v>300185.21000000002</v>
      </c>
      <c r="O85" s="298">
        <f t="shared" si="48"/>
        <v>217614.79000000004</v>
      </c>
      <c r="P85" s="589">
        <f t="shared" si="44"/>
        <v>0.57973196214754741</v>
      </c>
      <c r="Q85" s="298">
        <f t="shared" si="48"/>
        <v>620400</v>
      </c>
      <c r="R85" s="298">
        <f t="shared" si="48"/>
        <v>0</v>
      </c>
      <c r="S85" s="298">
        <f t="shared" si="48"/>
        <v>620400</v>
      </c>
    </row>
    <row r="86" spans="1:19" x14ac:dyDescent="0.25">
      <c r="H86" s="490"/>
      <c r="I86" s="329"/>
      <c r="J86" s="329"/>
      <c r="K86" s="298"/>
      <c r="L86" s="298"/>
    </row>
    <row r="87" spans="1:19" x14ac:dyDescent="0.25">
      <c r="B87" s="598" t="s">
        <v>162</v>
      </c>
      <c r="H87" s="490"/>
      <c r="I87" s="329"/>
      <c r="J87" s="329"/>
      <c r="K87" s="298"/>
      <c r="L87" s="298"/>
    </row>
    <row r="88" spans="1:19" x14ac:dyDescent="0.25">
      <c r="A88" s="577" t="s">
        <v>152</v>
      </c>
      <c r="B88" s="577" t="s">
        <v>279</v>
      </c>
      <c r="H88" s="490"/>
      <c r="I88" s="329"/>
      <c r="J88" s="329"/>
      <c r="K88" s="298">
        <v>65000</v>
      </c>
      <c r="L88" s="298"/>
      <c r="M88" s="659"/>
      <c r="Q88" s="577">
        <v>72000</v>
      </c>
      <c r="S88" s="577">
        <f t="shared" ref="S88:S98" si="49">SUM(Q88:R88)</f>
        <v>72000</v>
      </c>
    </row>
    <row r="89" spans="1:19" x14ac:dyDescent="0.25">
      <c r="B89" s="577" t="s">
        <v>280</v>
      </c>
      <c r="H89" s="490"/>
      <c r="I89" s="329"/>
      <c r="J89" s="329"/>
      <c r="K89" s="298">
        <v>53000</v>
      </c>
      <c r="L89" s="298"/>
      <c r="M89" s="659"/>
      <c r="Q89" s="577">
        <v>57030</v>
      </c>
      <c r="S89" s="577">
        <f t="shared" si="49"/>
        <v>57030</v>
      </c>
    </row>
    <row r="90" spans="1:19" x14ac:dyDescent="0.25">
      <c r="B90" s="577" t="s">
        <v>281</v>
      </c>
      <c r="H90" s="490"/>
      <c r="I90" s="329"/>
      <c r="J90" s="329"/>
      <c r="K90" s="298">
        <v>321000</v>
      </c>
      <c r="L90" s="298"/>
      <c r="M90" s="659"/>
      <c r="Q90" s="577">
        <v>275100</v>
      </c>
      <c r="S90" s="577">
        <f t="shared" si="49"/>
        <v>275100</v>
      </c>
    </row>
    <row r="91" spans="1:19" x14ac:dyDescent="0.25">
      <c r="B91" s="577" t="s">
        <v>282</v>
      </c>
      <c r="H91" s="490"/>
      <c r="I91" s="329"/>
      <c r="J91" s="329"/>
      <c r="K91" s="298">
        <v>52000</v>
      </c>
      <c r="L91" s="298"/>
      <c r="M91" s="659"/>
      <c r="Q91" s="577">
        <v>54865</v>
      </c>
      <c r="S91" s="577">
        <f t="shared" si="49"/>
        <v>54865</v>
      </c>
    </row>
    <row r="92" spans="1:19" x14ac:dyDescent="0.25">
      <c r="B92" s="577" t="s">
        <v>5100</v>
      </c>
      <c r="H92" s="490"/>
      <c r="I92" s="329"/>
      <c r="J92" s="329"/>
      <c r="K92" s="298"/>
      <c r="L92" s="298"/>
      <c r="M92" s="659"/>
      <c r="S92" s="577">
        <f t="shared" si="49"/>
        <v>0</v>
      </c>
    </row>
    <row r="93" spans="1:19" x14ac:dyDescent="0.25">
      <c r="B93" s="577" t="s">
        <v>57</v>
      </c>
      <c r="H93" s="490"/>
      <c r="I93" s="329"/>
      <c r="J93" s="329"/>
      <c r="K93" s="298">
        <v>0</v>
      </c>
      <c r="L93" s="298"/>
      <c r="M93" s="659"/>
      <c r="S93" s="577">
        <f t="shared" si="49"/>
        <v>0</v>
      </c>
    </row>
    <row r="94" spans="1:19" x14ac:dyDescent="0.25">
      <c r="H94" s="490"/>
      <c r="I94" s="329"/>
      <c r="J94" s="329"/>
      <c r="K94" s="298"/>
      <c r="L94" s="298"/>
      <c r="M94" s="659"/>
      <c r="S94" s="577">
        <f t="shared" si="49"/>
        <v>0</v>
      </c>
    </row>
    <row r="95" spans="1:19" x14ac:dyDescent="0.25">
      <c r="H95" s="490"/>
      <c r="I95" s="329"/>
      <c r="J95" s="329"/>
      <c r="K95" s="298"/>
      <c r="L95" s="298"/>
      <c r="M95" s="659"/>
      <c r="S95" s="577">
        <f t="shared" si="49"/>
        <v>0</v>
      </c>
    </row>
    <row r="96" spans="1:19" x14ac:dyDescent="0.25">
      <c r="B96" s="577" t="s">
        <v>101</v>
      </c>
      <c r="H96" s="490"/>
      <c r="I96" s="329"/>
      <c r="J96" s="329"/>
      <c r="K96" s="298">
        <v>5500</v>
      </c>
      <c r="L96" s="298"/>
      <c r="M96" s="659"/>
      <c r="Q96" s="298">
        <v>5500</v>
      </c>
      <c r="R96" s="298"/>
      <c r="S96" s="577">
        <f t="shared" si="49"/>
        <v>5500</v>
      </c>
    </row>
    <row r="97" spans="1:20" x14ac:dyDescent="0.25">
      <c r="B97" s="577" t="s">
        <v>100</v>
      </c>
      <c r="H97" s="490"/>
      <c r="I97" s="329"/>
      <c r="J97" s="329"/>
      <c r="K97" s="298">
        <v>70000</v>
      </c>
      <c r="L97" s="298"/>
      <c r="M97" s="659"/>
      <c r="Q97" s="298">
        <v>70000</v>
      </c>
      <c r="R97" s="298"/>
      <c r="S97" s="577">
        <f t="shared" si="49"/>
        <v>70000</v>
      </c>
    </row>
    <row r="98" spans="1:20" ht="13.8" thickBot="1" x14ac:dyDescent="0.3">
      <c r="A98" s="580"/>
      <c r="B98" s="580" t="s">
        <v>285</v>
      </c>
      <c r="C98" s="580"/>
      <c r="D98" s="580"/>
      <c r="E98" s="580"/>
      <c r="F98" s="580"/>
      <c r="G98" s="580"/>
      <c r="H98" s="491"/>
      <c r="I98" s="330"/>
      <c r="J98" s="330"/>
      <c r="K98" s="299">
        <v>25000</v>
      </c>
      <c r="L98" s="299"/>
      <c r="M98" s="660"/>
      <c r="N98" s="580"/>
      <c r="O98" s="580"/>
      <c r="P98" s="580"/>
      <c r="Q98" s="299">
        <v>25000</v>
      </c>
      <c r="R98" s="299"/>
      <c r="S98" s="580">
        <f t="shared" si="49"/>
        <v>25000</v>
      </c>
    </row>
    <row r="99" spans="1:20" x14ac:dyDescent="0.25">
      <c r="A99" s="577" t="s">
        <v>2187</v>
      </c>
      <c r="B99" s="577" t="s">
        <v>4973</v>
      </c>
      <c r="C99" s="577">
        <v>432741.49</v>
      </c>
      <c r="D99" s="577">
        <v>465233.52</v>
      </c>
      <c r="E99" s="641">
        <v>420439.63</v>
      </c>
      <c r="F99" s="641">
        <v>396966.53</v>
      </c>
      <c r="G99" s="641">
        <v>402853</v>
      </c>
      <c r="H99" s="492">
        <v>394085.77</v>
      </c>
      <c r="I99" s="346">
        <f>VLOOKUP(A99,'R&amp;E EXPORT'!A:F,6,FALSE)</f>
        <v>433849.1</v>
      </c>
      <c r="J99" s="346">
        <v>413110</v>
      </c>
      <c r="K99" s="298">
        <f>SUM(K88:K98)</f>
        <v>591500</v>
      </c>
      <c r="L99" s="298">
        <v>0</v>
      </c>
      <c r="M99" s="577">
        <v>591500</v>
      </c>
      <c r="N99" s="577">
        <v>364677.93</v>
      </c>
      <c r="O99" s="577">
        <f t="shared" ref="O99" si="50">SUM(M99-N99)</f>
        <v>226822.07</v>
      </c>
      <c r="P99" s="589">
        <f t="shared" ref="P99" si="51">SUM(N99/M99)</f>
        <v>0.61653073541842773</v>
      </c>
      <c r="Q99" s="298">
        <f>SUM(Q88:Q98)</f>
        <v>559495</v>
      </c>
      <c r="R99" s="298">
        <f t="shared" ref="R99:S99" si="52">SUM(R88:R98)</f>
        <v>0</v>
      </c>
      <c r="S99" s="298">
        <f t="shared" si="52"/>
        <v>559495</v>
      </c>
      <c r="T99" s="577">
        <v>559498</v>
      </c>
    </row>
    <row r="100" spans="1:20" x14ac:dyDescent="0.25">
      <c r="E100" s="641"/>
      <c r="F100" s="641"/>
      <c r="G100" s="641"/>
      <c r="H100" s="492"/>
      <c r="I100" s="346"/>
      <c r="J100" s="346"/>
      <c r="K100" s="298"/>
      <c r="L100" s="298"/>
    </row>
    <row r="101" spans="1:20" x14ac:dyDescent="0.25">
      <c r="B101" s="598" t="s">
        <v>164</v>
      </c>
      <c r="H101" s="490"/>
      <c r="I101" s="329"/>
      <c r="J101" s="329"/>
      <c r="K101" s="298"/>
      <c r="L101" s="298"/>
      <c r="Q101" s="598"/>
      <c r="R101" s="598"/>
      <c r="S101" s="598"/>
    </row>
    <row r="102" spans="1:20" x14ac:dyDescent="0.25">
      <c r="A102" s="577" t="s">
        <v>4561</v>
      </c>
      <c r="B102" s="577" t="s">
        <v>4974</v>
      </c>
      <c r="H102" s="490"/>
      <c r="I102" s="329"/>
      <c r="J102" s="329"/>
      <c r="K102" s="298">
        <v>0</v>
      </c>
      <c r="L102" s="298">
        <v>100000</v>
      </c>
      <c r="M102" s="591">
        <f t="shared" ref="M102" si="53">SUM(K102:L102)</f>
        <v>100000</v>
      </c>
      <c r="N102" s="577">
        <v>67305.02</v>
      </c>
      <c r="O102" s="577">
        <f t="shared" ref="O102" si="54">SUM(M102-N102)</f>
        <v>32694.979999999996</v>
      </c>
      <c r="P102" s="589">
        <f t="shared" ref="P102" si="55">SUM(N102/M102)</f>
        <v>0.67305020000000004</v>
      </c>
      <c r="Q102" s="298">
        <v>0</v>
      </c>
      <c r="R102" s="298"/>
      <c r="S102" s="577">
        <f t="shared" ref="S102:S110" si="56">SUM(Q102:R102)</f>
        <v>0</v>
      </c>
    </row>
    <row r="103" spans="1:20" x14ac:dyDescent="0.25">
      <c r="A103" s="577" t="s">
        <v>2185</v>
      </c>
      <c r="B103" s="615" t="s">
        <v>4975</v>
      </c>
      <c r="C103" s="577">
        <v>0</v>
      </c>
      <c r="D103" s="577">
        <v>0</v>
      </c>
      <c r="E103" s="641">
        <v>0</v>
      </c>
      <c r="F103" s="641">
        <v>0</v>
      </c>
      <c r="G103" s="641">
        <v>0</v>
      </c>
      <c r="H103" s="492">
        <v>15259</v>
      </c>
      <c r="I103" s="346">
        <f>VLOOKUP(A103,'R&amp;E EXPORT'!A:F,6,FALSE)</f>
        <v>4575.45</v>
      </c>
      <c r="J103" s="346">
        <f>VLOOKUP(A103,'R&amp;E EXPORT'!A:F,4,FALSE)</f>
        <v>1350</v>
      </c>
      <c r="K103" s="298">
        <v>0</v>
      </c>
      <c r="L103" s="298">
        <v>0</v>
      </c>
      <c r="M103" s="591">
        <f t="shared" ref="M103" si="57">SUM(K103:L103)</f>
        <v>0</v>
      </c>
      <c r="N103" s="577">
        <v>0</v>
      </c>
      <c r="O103" s="577">
        <f t="shared" ref="O103" si="58">SUM(M103-N103)</f>
        <v>0</v>
      </c>
      <c r="P103" s="589" t="e">
        <f t="shared" ref="P103:P111" si="59">SUM(N103/M103)</f>
        <v>#DIV/0!</v>
      </c>
      <c r="Q103" s="298">
        <v>0</v>
      </c>
      <c r="R103" s="298"/>
      <c r="S103" s="577">
        <f t="shared" si="56"/>
        <v>0</v>
      </c>
    </row>
    <row r="104" spans="1:20" x14ac:dyDescent="0.25">
      <c r="A104" s="577" t="s">
        <v>2184</v>
      </c>
      <c r="B104" s="615" t="s">
        <v>4976</v>
      </c>
      <c r="C104" s="577">
        <v>0</v>
      </c>
      <c r="D104" s="577">
        <v>0</v>
      </c>
      <c r="E104" s="641">
        <v>0</v>
      </c>
      <c r="F104" s="641">
        <v>0</v>
      </c>
      <c r="G104" s="641">
        <v>0</v>
      </c>
      <c r="H104" s="492">
        <v>0</v>
      </c>
      <c r="I104" s="346">
        <v>0</v>
      </c>
      <c r="J104" s="346">
        <v>0</v>
      </c>
      <c r="K104" s="298">
        <v>500</v>
      </c>
      <c r="L104" s="298">
        <v>0</v>
      </c>
      <c r="M104" s="591">
        <f t="shared" ref="M104:M110" si="60">SUM(K104:L104)</f>
        <v>500</v>
      </c>
      <c r="N104" s="577">
        <v>0</v>
      </c>
      <c r="O104" s="577">
        <f t="shared" ref="O104:O110" si="61">SUM(M104-N104)</f>
        <v>500</v>
      </c>
      <c r="P104" s="589">
        <f t="shared" si="59"/>
        <v>0</v>
      </c>
      <c r="Q104" s="298">
        <v>500</v>
      </c>
      <c r="R104" s="298"/>
      <c r="S104" s="577">
        <f t="shared" si="56"/>
        <v>500</v>
      </c>
    </row>
    <row r="105" spans="1:20" x14ac:dyDescent="0.25">
      <c r="A105" s="577" t="s">
        <v>2183</v>
      </c>
      <c r="B105" s="615" t="s">
        <v>4977</v>
      </c>
      <c r="D105" s="577">
        <v>1700</v>
      </c>
      <c r="E105" s="641">
        <v>0</v>
      </c>
      <c r="F105" s="641">
        <v>0</v>
      </c>
      <c r="G105" s="641">
        <v>0</v>
      </c>
      <c r="H105" s="492">
        <v>0</v>
      </c>
      <c r="I105" s="346">
        <f>VLOOKUP(A105,'R&amp;E EXPORT'!A:F,6,FALSE)</f>
        <v>13559</v>
      </c>
      <c r="J105" s="346">
        <f>VLOOKUP(A105,'R&amp;E EXPORT'!A:F,4,FALSE)</f>
        <v>14487</v>
      </c>
      <c r="K105" s="298">
        <v>15000</v>
      </c>
      <c r="L105" s="298">
        <v>0</v>
      </c>
      <c r="M105" s="591">
        <f t="shared" si="60"/>
        <v>15000</v>
      </c>
      <c r="N105" s="577">
        <v>0</v>
      </c>
      <c r="O105" s="577">
        <f t="shared" si="61"/>
        <v>15000</v>
      </c>
      <c r="P105" s="589">
        <f t="shared" si="59"/>
        <v>0</v>
      </c>
      <c r="Q105" s="298">
        <v>15000</v>
      </c>
      <c r="R105" s="298"/>
      <c r="S105" s="577">
        <f t="shared" si="56"/>
        <v>15000</v>
      </c>
    </row>
    <row r="106" spans="1:20" x14ac:dyDescent="0.25">
      <c r="A106" s="577" t="s">
        <v>2182</v>
      </c>
      <c r="B106" s="615" t="s">
        <v>4978</v>
      </c>
      <c r="C106" s="577">
        <v>0</v>
      </c>
      <c r="D106" s="577">
        <v>0</v>
      </c>
      <c r="E106" s="641">
        <v>32536.06</v>
      </c>
      <c r="F106" s="641">
        <v>31787.8</v>
      </c>
      <c r="G106" s="641">
        <v>0</v>
      </c>
      <c r="H106" s="492">
        <v>0</v>
      </c>
      <c r="I106" s="346">
        <f>VLOOKUP(A106,'R&amp;E EXPORT'!A:F,6,FALSE)</f>
        <v>62009.43</v>
      </c>
      <c r="J106" s="346">
        <f>VLOOKUP(A106,'R&amp;E EXPORT'!A:F,4,FALSE)</f>
        <v>0</v>
      </c>
      <c r="K106" s="298">
        <v>0</v>
      </c>
      <c r="L106" s="298">
        <v>0</v>
      </c>
      <c r="M106" s="591">
        <f t="shared" si="60"/>
        <v>0</v>
      </c>
      <c r="N106" s="577">
        <v>0</v>
      </c>
      <c r="O106" s="577">
        <f t="shared" si="61"/>
        <v>0</v>
      </c>
      <c r="P106" s="589" t="e">
        <f t="shared" si="59"/>
        <v>#DIV/0!</v>
      </c>
      <c r="Q106" s="298">
        <v>0</v>
      </c>
      <c r="R106" s="298"/>
      <c r="S106" s="577">
        <f t="shared" si="56"/>
        <v>0</v>
      </c>
    </row>
    <row r="107" spans="1:20" x14ac:dyDescent="0.25">
      <c r="A107" s="577" t="s">
        <v>2180</v>
      </c>
      <c r="B107" s="615" t="s">
        <v>4979</v>
      </c>
      <c r="C107" s="577">
        <v>0</v>
      </c>
      <c r="D107" s="577">
        <v>0</v>
      </c>
      <c r="E107" s="641">
        <v>47008.63</v>
      </c>
      <c r="F107" s="641">
        <v>0</v>
      </c>
      <c r="G107" s="641">
        <v>0</v>
      </c>
      <c r="H107" s="492">
        <v>133500</v>
      </c>
      <c r="I107" s="346">
        <f>VLOOKUP(A107,'R&amp;E EXPORT'!A:F,6,FALSE)</f>
        <v>679.21</v>
      </c>
      <c r="J107" s="346">
        <f>VLOOKUP(A107,'R&amp;E EXPORT'!A:F,4,FALSE)</f>
        <v>0</v>
      </c>
      <c r="K107" s="298">
        <v>0</v>
      </c>
      <c r="L107" s="298">
        <v>0</v>
      </c>
      <c r="M107" s="591">
        <f t="shared" si="60"/>
        <v>0</v>
      </c>
      <c r="N107" s="577">
        <v>0</v>
      </c>
      <c r="O107" s="577">
        <f t="shared" si="61"/>
        <v>0</v>
      </c>
      <c r="P107" s="589" t="e">
        <f t="shared" si="59"/>
        <v>#DIV/0!</v>
      </c>
      <c r="Q107" s="298">
        <v>0</v>
      </c>
      <c r="R107" s="298"/>
      <c r="S107" s="577">
        <f t="shared" si="56"/>
        <v>0</v>
      </c>
    </row>
    <row r="108" spans="1:20" x14ac:dyDescent="0.25">
      <c r="A108" s="577" t="s">
        <v>2178</v>
      </c>
      <c r="B108" s="615" t="s">
        <v>4865</v>
      </c>
      <c r="C108" s="577">
        <v>2105.67</v>
      </c>
      <c r="D108" s="577">
        <v>836.61</v>
      </c>
      <c r="E108" s="641">
        <v>0</v>
      </c>
      <c r="F108" s="641">
        <v>3657.16</v>
      </c>
      <c r="G108" s="641">
        <v>3253</v>
      </c>
      <c r="H108" s="492">
        <v>6486.35</v>
      </c>
      <c r="I108" s="346">
        <f>VLOOKUP(A108,'R&amp;E EXPORT'!A:F,6,FALSE)</f>
        <v>4796.8100000000004</v>
      </c>
      <c r="J108" s="346">
        <v>4839</v>
      </c>
      <c r="K108" s="298">
        <v>6850</v>
      </c>
      <c r="L108" s="298">
        <v>0</v>
      </c>
      <c r="M108" s="591">
        <f t="shared" si="60"/>
        <v>6850</v>
      </c>
      <c r="N108" s="577">
        <v>4110.5200000000004</v>
      </c>
      <c r="O108" s="577">
        <f t="shared" si="61"/>
        <v>2739.4799999999996</v>
      </c>
      <c r="P108" s="589">
        <f t="shared" si="59"/>
        <v>0.60007591240875924</v>
      </c>
      <c r="Q108" s="298">
        <v>6850</v>
      </c>
      <c r="R108" s="298"/>
      <c r="S108" s="577">
        <f t="shared" si="56"/>
        <v>6850</v>
      </c>
    </row>
    <row r="109" spans="1:20" x14ac:dyDescent="0.25">
      <c r="A109" s="577" t="s">
        <v>2177</v>
      </c>
      <c r="B109" s="615" t="s">
        <v>4980</v>
      </c>
      <c r="E109" s="641"/>
      <c r="F109" s="641">
        <v>0</v>
      </c>
      <c r="G109" s="641">
        <v>10000</v>
      </c>
      <c r="H109" s="492">
        <v>0</v>
      </c>
      <c r="I109" s="346">
        <f>VLOOKUP(A109,'R&amp;E EXPORT'!A:F,6,FALSE)</f>
        <v>0</v>
      </c>
      <c r="J109" s="346">
        <f>VLOOKUP(A109,'R&amp;E EXPORT'!A:F,4,FALSE)</f>
        <v>7764.85</v>
      </c>
      <c r="K109" s="298">
        <v>13000</v>
      </c>
      <c r="L109" s="298">
        <v>0</v>
      </c>
      <c r="M109" s="591">
        <f t="shared" si="60"/>
        <v>13000</v>
      </c>
      <c r="N109" s="577">
        <v>650</v>
      </c>
      <c r="O109" s="577">
        <f t="shared" si="61"/>
        <v>12350</v>
      </c>
      <c r="P109" s="589">
        <f t="shared" si="59"/>
        <v>0.05</v>
      </c>
      <c r="Q109" s="298">
        <v>13000</v>
      </c>
      <c r="R109" s="298"/>
      <c r="S109" s="577">
        <f t="shared" si="56"/>
        <v>13000</v>
      </c>
    </row>
    <row r="110" spans="1:20" ht="13.8" thickBot="1" x14ac:dyDescent="0.3">
      <c r="A110" s="580" t="s">
        <v>2176</v>
      </c>
      <c r="B110" s="653" t="s">
        <v>4981</v>
      </c>
      <c r="C110" s="580">
        <v>1873.17</v>
      </c>
      <c r="D110" s="580">
        <v>18325.310000000001</v>
      </c>
      <c r="E110" s="646">
        <v>-6922.85</v>
      </c>
      <c r="F110" s="646">
        <v>20931.71</v>
      </c>
      <c r="G110" s="646">
        <v>-763</v>
      </c>
      <c r="H110" s="489">
        <v>-4725.38</v>
      </c>
      <c r="I110" s="350">
        <f>VLOOKUP(A110,'R&amp;E EXPORT'!A:F,6,FALSE)</f>
        <v>2921.3</v>
      </c>
      <c r="J110" s="350">
        <v>13122</v>
      </c>
      <c r="K110" s="299">
        <v>0</v>
      </c>
      <c r="L110" s="299">
        <v>10013.219999999999</v>
      </c>
      <c r="M110" s="657">
        <f t="shared" si="60"/>
        <v>10013.219999999999</v>
      </c>
      <c r="N110" s="580">
        <v>0</v>
      </c>
      <c r="O110" s="580">
        <f t="shared" si="61"/>
        <v>10013.219999999999</v>
      </c>
      <c r="P110" s="658">
        <f t="shared" si="59"/>
        <v>0</v>
      </c>
      <c r="Q110" s="299">
        <v>0</v>
      </c>
      <c r="R110" s="299"/>
      <c r="S110" s="580">
        <f t="shared" si="56"/>
        <v>0</v>
      </c>
    </row>
    <row r="111" spans="1:20" x14ac:dyDescent="0.25">
      <c r="A111" s="577" t="s">
        <v>220</v>
      </c>
      <c r="B111" s="577" t="s">
        <v>225</v>
      </c>
      <c r="C111" s="577">
        <f>SUM(C103:C110)</f>
        <v>3978.84</v>
      </c>
      <c r="D111" s="577">
        <f>SUM(D103:D110)</f>
        <v>20861.920000000002</v>
      </c>
      <c r="E111" s="577">
        <f>SUM(E103:E110)</f>
        <v>72621.84</v>
      </c>
      <c r="F111" s="577">
        <f>SUM(F103:F110)</f>
        <v>56376.67</v>
      </c>
      <c r="G111" s="577">
        <f>SUM(G103:G110)</f>
        <v>12490</v>
      </c>
      <c r="H111" s="490">
        <v>150519.97</v>
      </c>
      <c r="I111" s="329">
        <f t="shared" ref="I111:J111" si="62">SUM(I103:I110)</f>
        <v>88541.200000000012</v>
      </c>
      <c r="J111" s="329">
        <f t="shared" si="62"/>
        <v>41562.85</v>
      </c>
      <c r="K111" s="298">
        <f>SUM(K102:K110)</f>
        <v>35350</v>
      </c>
      <c r="L111" s="298">
        <f t="shared" ref="L111:O111" si="63">SUM(L102:L110)</f>
        <v>110013.22</v>
      </c>
      <c r="M111" s="298">
        <f t="shared" si="63"/>
        <v>145363.22</v>
      </c>
      <c r="N111" s="298">
        <f t="shared" si="63"/>
        <v>72065.540000000008</v>
      </c>
      <c r="O111" s="298">
        <f t="shared" si="63"/>
        <v>73297.679999999993</v>
      </c>
      <c r="P111" s="589">
        <f t="shared" si="59"/>
        <v>0.4957618577794301</v>
      </c>
      <c r="Q111" s="298">
        <f>SUM(Q102:Q110)</f>
        <v>35350</v>
      </c>
      <c r="R111" s="298">
        <f t="shared" ref="R111:S111" si="64">SUM(R102:R110)</f>
        <v>0</v>
      </c>
      <c r="S111" s="298">
        <f t="shared" si="64"/>
        <v>35350</v>
      </c>
    </row>
    <row r="112" spans="1:20" x14ac:dyDescent="0.25">
      <c r="H112" s="490"/>
      <c r="I112" s="329"/>
      <c r="J112" s="329"/>
      <c r="K112" s="298"/>
      <c r="L112" s="298"/>
    </row>
    <row r="113" spans="1:19" x14ac:dyDescent="0.25">
      <c r="B113" s="598" t="s">
        <v>163</v>
      </c>
      <c r="H113" s="490"/>
      <c r="I113" s="329"/>
      <c r="J113" s="329"/>
      <c r="K113" s="298"/>
      <c r="L113" s="298"/>
      <c r="Q113" s="598"/>
      <c r="R113" s="598"/>
      <c r="S113" s="598"/>
    </row>
    <row r="114" spans="1:19" x14ac:dyDescent="0.25">
      <c r="A114" s="577" t="s">
        <v>2173</v>
      </c>
      <c r="B114" s="615" t="s">
        <v>4982</v>
      </c>
      <c r="C114" s="577">
        <v>1290.8900000000001</v>
      </c>
      <c r="D114" s="577">
        <v>559.35</v>
      </c>
      <c r="E114" s="641">
        <v>3636.5</v>
      </c>
      <c r="F114" s="641">
        <v>1462.84</v>
      </c>
      <c r="G114" s="641">
        <v>1450</v>
      </c>
      <c r="H114" s="492">
        <v>0</v>
      </c>
      <c r="I114" s="346">
        <f>VLOOKUP(A114,'R&amp;E EXPORT'!A:F,6,FALSE)</f>
        <v>4225.3599999999997</v>
      </c>
      <c r="J114" s="346">
        <f>VLOOKUP(A114,'R&amp;E EXPORT'!A:F,4,FALSE)</f>
        <v>2349.4</v>
      </c>
      <c r="K114" s="298">
        <v>5000</v>
      </c>
      <c r="L114" s="298">
        <v>0</v>
      </c>
      <c r="M114" s="591">
        <f t="shared" ref="M114" si="65">SUM(K114:L114)</f>
        <v>5000</v>
      </c>
      <c r="N114" s="577">
        <v>779.75</v>
      </c>
      <c r="O114" s="577">
        <f t="shared" ref="O114" si="66">SUM(M114-N114)</f>
        <v>4220.25</v>
      </c>
      <c r="P114" s="589">
        <f t="shared" ref="P114" si="67">SUM(N114/M114)</f>
        <v>0.15595000000000001</v>
      </c>
      <c r="Q114" s="298">
        <v>5000</v>
      </c>
      <c r="R114" s="298"/>
      <c r="S114" s="577">
        <f t="shared" ref="S114:S134" si="68">SUM(Q114:R114)</f>
        <v>5000</v>
      </c>
    </row>
    <row r="115" spans="1:19" x14ac:dyDescent="0.25">
      <c r="A115" s="577" t="s">
        <v>2171</v>
      </c>
      <c r="B115" s="615" t="s">
        <v>4983</v>
      </c>
      <c r="C115" s="577">
        <v>22757.439999999999</v>
      </c>
      <c r="D115" s="577">
        <v>3611.63</v>
      </c>
      <c r="E115" s="641">
        <v>12886.84</v>
      </c>
      <c r="F115" s="641">
        <v>3970.82</v>
      </c>
      <c r="G115" s="641">
        <v>15761</v>
      </c>
      <c r="H115" s="492">
        <v>21000</v>
      </c>
      <c r="I115" s="346">
        <f>VLOOKUP(A115,'R&amp;E EXPORT'!A:F,6,FALSE)</f>
        <v>0</v>
      </c>
      <c r="J115" s="346">
        <f>VLOOKUP(A115,'R&amp;E EXPORT'!A:F,4,FALSE)</f>
        <v>11445</v>
      </c>
      <c r="K115" s="298">
        <v>25000</v>
      </c>
      <c r="L115" s="298">
        <v>0</v>
      </c>
      <c r="M115" s="591">
        <f t="shared" ref="M115:M124" si="69">SUM(K115:L115)</f>
        <v>25000</v>
      </c>
      <c r="N115" s="577">
        <v>7027.92</v>
      </c>
      <c r="O115" s="577">
        <f t="shared" ref="O115:O124" si="70">SUM(M115-N115)</f>
        <v>17972.080000000002</v>
      </c>
      <c r="P115" s="589">
        <f t="shared" ref="P115:P135" si="71">SUM(N115/M115)</f>
        <v>0.2811168</v>
      </c>
      <c r="Q115" s="298">
        <v>25000</v>
      </c>
      <c r="R115" s="298"/>
      <c r="S115" s="577">
        <f t="shared" si="68"/>
        <v>25000</v>
      </c>
    </row>
    <row r="116" spans="1:19" x14ac:dyDescent="0.25">
      <c r="A116" s="577" t="s">
        <v>2170</v>
      </c>
      <c r="B116" s="615" t="s">
        <v>4849</v>
      </c>
      <c r="C116" s="577">
        <v>8438.09</v>
      </c>
      <c r="D116" s="577">
        <v>8826.9699999999993</v>
      </c>
      <c r="E116" s="641">
        <v>24356.04</v>
      </c>
      <c r="F116" s="641">
        <v>27260.02</v>
      </c>
      <c r="G116" s="641">
        <v>25194</v>
      </c>
      <c r="H116" s="492">
        <v>45048.63</v>
      </c>
      <c r="I116" s="346">
        <f>VLOOKUP(A116,'R&amp;E EXPORT'!A:F,6,FALSE)</f>
        <v>46472.18</v>
      </c>
      <c r="J116" s="346">
        <v>13596</v>
      </c>
      <c r="K116" s="298">
        <v>30000</v>
      </c>
      <c r="L116" s="298">
        <v>0</v>
      </c>
      <c r="M116" s="591">
        <f t="shared" si="69"/>
        <v>30000</v>
      </c>
      <c r="N116" s="577">
        <v>6834.34</v>
      </c>
      <c r="O116" s="577">
        <f t="shared" si="70"/>
        <v>23165.66</v>
      </c>
      <c r="P116" s="589">
        <f t="shared" si="71"/>
        <v>0.22781133333333334</v>
      </c>
      <c r="Q116" s="298">
        <v>30000</v>
      </c>
      <c r="R116" s="298"/>
      <c r="S116" s="577">
        <f t="shared" si="68"/>
        <v>30000</v>
      </c>
    </row>
    <row r="117" spans="1:19" x14ac:dyDescent="0.25">
      <c r="A117" s="577" t="s">
        <v>2168</v>
      </c>
      <c r="B117" s="615" t="s">
        <v>4782</v>
      </c>
      <c r="C117" s="577">
        <v>3410.34</v>
      </c>
      <c r="D117" s="577">
        <v>2443.8200000000002</v>
      </c>
      <c r="E117" s="641">
        <v>3432.06</v>
      </c>
      <c r="F117" s="641">
        <v>4308.6000000000004</v>
      </c>
      <c r="G117" s="641">
        <v>4075</v>
      </c>
      <c r="H117" s="492">
        <v>2764.83</v>
      </c>
      <c r="I117" s="346">
        <f>VLOOKUP(A117,'R&amp;E EXPORT'!A:F,6,FALSE)</f>
        <v>1655.12</v>
      </c>
      <c r="J117" s="346">
        <f>VLOOKUP(A117,'R&amp;E EXPORT'!A:F,4,FALSE)</f>
        <v>2032.43</v>
      </c>
      <c r="K117" s="298">
        <v>4000</v>
      </c>
      <c r="L117" s="298">
        <v>0</v>
      </c>
      <c r="M117" s="591">
        <f t="shared" si="69"/>
        <v>4000</v>
      </c>
      <c r="N117" s="577">
        <v>1108</v>
      </c>
      <c r="O117" s="577">
        <f t="shared" si="70"/>
        <v>2892</v>
      </c>
      <c r="P117" s="589">
        <f t="shared" si="71"/>
        <v>0.27700000000000002</v>
      </c>
      <c r="Q117" s="298">
        <v>4000</v>
      </c>
      <c r="R117" s="298"/>
      <c r="S117" s="577">
        <f t="shared" si="68"/>
        <v>4000</v>
      </c>
    </row>
    <row r="118" spans="1:19" x14ac:dyDescent="0.25">
      <c r="A118" s="577" t="s">
        <v>2167</v>
      </c>
      <c r="B118" s="615" t="s">
        <v>4736</v>
      </c>
      <c r="C118" s="577">
        <v>60.43</v>
      </c>
      <c r="D118" s="577">
        <v>0</v>
      </c>
      <c r="E118" s="641">
        <v>50</v>
      </c>
      <c r="F118" s="641">
        <v>53.38</v>
      </c>
      <c r="G118" s="641">
        <v>76</v>
      </c>
      <c r="H118" s="492">
        <v>353.42</v>
      </c>
      <c r="I118" s="346">
        <f>VLOOKUP(A118,'R&amp;E EXPORT'!A:F,6,FALSE)</f>
        <v>140.46</v>
      </c>
      <c r="J118" s="346">
        <v>2140</v>
      </c>
      <c r="K118" s="298">
        <v>5000</v>
      </c>
      <c r="L118" s="298">
        <v>0</v>
      </c>
      <c r="M118" s="591">
        <f t="shared" si="69"/>
        <v>5000</v>
      </c>
      <c r="N118" s="577">
        <v>492.35</v>
      </c>
      <c r="O118" s="577">
        <f t="shared" si="70"/>
        <v>4507.6499999999996</v>
      </c>
      <c r="P118" s="589">
        <f t="shared" si="71"/>
        <v>9.8470000000000002E-2</v>
      </c>
      <c r="Q118" s="298">
        <v>5000</v>
      </c>
      <c r="R118" s="298"/>
      <c r="S118" s="577">
        <f t="shared" si="68"/>
        <v>5000</v>
      </c>
    </row>
    <row r="119" spans="1:19" x14ac:dyDescent="0.25">
      <c r="A119" s="577" t="s">
        <v>2166</v>
      </c>
      <c r="B119" s="615" t="s">
        <v>4738</v>
      </c>
      <c r="C119" s="577">
        <v>2025</v>
      </c>
      <c r="D119" s="577">
        <v>0</v>
      </c>
      <c r="E119" s="641">
        <v>259.06</v>
      </c>
      <c r="F119" s="641">
        <v>2757.97</v>
      </c>
      <c r="G119" s="641">
        <v>914</v>
      </c>
      <c r="H119" s="492">
        <v>365.36</v>
      </c>
      <c r="I119" s="346">
        <f>VLOOKUP(A119,'R&amp;E EXPORT'!A:F,6,FALSE)</f>
        <v>554.14</v>
      </c>
      <c r="J119" s="346">
        <v>279</v>
      </c>
      <c r="K119" s="298">
        <v>1000</v>
      </c>
      <c r="L119" s="298">
        <v>0</v>
      </c>
      <c r="M119" s="591">
        <f t="shared" si="69"/>
        <v>1000</v>
      </c>
      <c r="N119" s="577">
        <v>84.79</v>
      </c>
      <c r="O119" s="577">
        <f t="shared" si="70"/>
        <v>915.21</v>
      </c>
      <c r="P119" s="589">
        <f t="shared" si="71"/>
        <v>8.4790000000000004E-2</v>
      </c>
      <c r="Q119" s="298">
        <v>1000</v>
      </c>
      <c r="R119" s="298"/>
      <c r="S119" s="577">
        <f t="shared" si="68"/>
        <v>1000</v>
      </c>
    </row>
    <row r="120" spans="1:19" x14ac:dyDescent="0.25">
      <c r="A120" s="577" t="s">
        <v>2163</v>
      </c>
      <c r="B120" s="615" t="s">
        <v>4984</v>
      </c>
      <c r="C120" s="577">
        <v>1208.1600000000001</v>
      </c>
      <c r="D120" s="577">
        <v>1168.96</v>
      </c>
      <c r="E120" s="641">
        <v>1480.71</v>
      </c>
      <c r="F120" s="641">
        <v>3227.67</v>
      </c>
      <c r="G120" s="641">
        <v>2081</v>
      </c>
      <c r="H120" s="492">
        <v>29.25</v>
      </c>
      <c r="I120" s="346">
        <f>VLOOKUP(A120,'R&amp;E EXPORT'!A:F,6,FALSE)</f>
        <v>1466.14</v>
      </c>
      <c r="J120" s="346">
        <f>VLOOKUP(A120,'R&amp;E EXPORT'!A:F,4,FALSE)</f>
        <v>7779.96</v>
      </c>
      <c r="K120" s="298">
        <v>1500</v>
      </c>
      <c r="L120" s="298">
        <v>0</v>
      </c>
      <c r="M120" s="591">
        <f t="shared" si="69"/>
        <v>1500</v>
      </c>
      <c r="N120" s="577">
        <v>533.79999999999995</v>
      </c>
      <c r="O120" s="577">
        <f t="shared" si="70"/>
        <v>966.2</v>
      </c>
      <c r="P120" s="589">
        <f t="shared" si="71"/>
        <v>0.35586666666666661</v>
      </c>
      <c r="Q120" s="298">
        <v>1500</v>
      </c>
      <c r="R120" s="298"/>
      <c r="S120" s="577">
        <f t="shared" si="68"/>
        <v>1500</v>
      </c>
    </row>
    <row r="121" spans="1:19" x14ac:dyDescent="0.25">
      <c r="A121" s="577" t="s">
        <v>2162</v>
      </c>
      <c r="B121" s="615" t="s">
        <v>4985</v>
      </c>
      <c r="C121" s="577">
        <v>29568</v>
      </c>
      <c r="D121" s="577">
        <v>30545.88</v>
      </c>
      <c r="E121" s="641">
        <v>26898.6</v>
      </c>
      <c r="F121" s="641">
        <v>20086.009999999998</v>
      </c>
      <c r="G121" s="641">
        <v>19847</v>
      </c>
      <c r="H121" s="492">
        <v>23344.02</v>
      </c>
      <c r="I121" s="346">
        <f>VLOOKUP(A121,'R&amp;E EXPORT'!A:F,6,FALSE)</f>
        <v>12361.81</v>
      </c>
      <c r="J121" s="346">
        <f>VLOOKUP(A121,'R&amp;E EXPORT'!A:F,4,FALSE)</f>
        <v>2750.19</v>
      </c>
      <c r="K121" s="298">
        <v>0</v>
      </c>
      <c r="L121" s="298">
        <v>0</v>
      </c>
      <c r="M121" s="591">
        <f t="shared" si="69"/>
        <v>0</v>
      </c>
      <c r="N121" s="577">
        <v>0</v>
      </c>
      <c r="O121" s="577">
        <f t="shared" si="70"/>
        <v>0</v>
      </c>
      <c r="P121" s="589" t="e">
        <f t="shared" si="71"/>
        <v>#DIV/0!</v>
      </c>
      <c r="Q121" s="298">
        <v>0</v>
      </c>
      <c r="R121" s="298"/>
      <c r="S121" s="577">
        <f t="shared" si="68"/>
        <v>0</v>
      </c>
    </row>
    <row r="122" spans="1:19" x14ac:dyDescent="0.25">
      <c r="A122" s="577" t="s">
        <v>2161</v>
      </c>
      <c r="B122" s="615" t="s">
        <v>4986</v>
      </c>
      <c r="C122" s="577">
        <v>47215</v>
      </c>
      <c r="D122" s="577">
        <v>52185</v>
      </c>
      <c r="E122" s="641">
        <v>0</v>
      </c>
      <c r="F122" s="641">
        <v>0</v>
      </c>
      <c r="G122" s="641">
        <v>48049</v>
      </c>
      <c r="H122" s="492">
        <v>48002.69</v>
      </c>
      <c r="I122" s="346">
        <f>VLOOKUP(A122,'R&amp;E EXPORT'!A:F,6,FALSE)</f>
        <v>23400</v>
      </c>
      <c r="J122" s="346">
        <f>VLOOKUP(A122,'R&amp;E EXPORT'!A:F,4,FALSE)</f>
        <v>4500</v>
      </c>
      <c r="K122" s="298">
        <v>0</v>
      </c>
      <c r="L122" s="298">
        <v>0</v>
      </c>
      <c r="M122" s="591">
        <f t="shared" si="69"/>
        <v>0</v>
      </c>
      <c r="N122" s="577">
        <v>0</v>
      </c>
      <c r="O122" s="577">
        <f t="shared" si="70"/>
        <v>0</v>
      </c>
      <c r="P122" s="589" t="e">
        <f t="shared" si="71"/>
        <v>#DIV/0!</v>
      </c>
      <c r="Q122" s="298">
        <v>0</v>
      </c>
      <c r="R122" s="298"/>
      <c r="S122" s="577">
        <f t="shared" si="68"/>
        <v>0</v>
      </c>
    </row>
    <row r="123" spans="1:19" x14ac:dyDescent="0.25">
      <c r="A123" s="577" t="s">
        <v>2158</v>
      </c>
      <c r="B123" s="615" t="s">
        <v>4987</v>
      </c>
      <c r="E123" s="641"/>
      <c r="F123" s="641"/>
      <c r="G123" s="641"/>
      <c r="H123" s="492">
        <v>0</v>
      </c>
      <c r="I123" s="346">
        <f>VLOOKUP(A123,'R&amp;E EXPORT'!A:F,6,FALSE)</f>
        <v>15000</v>
      </c>
      <c r="J123" s="346">
        <f>VLOOKUP(A123,'R&amp;E EXPORT'!A:F,4,FALSE)</f>
        <v>0</v>
      </c>
      <c r="K123" s="298">
        <v>0</v>
      </c>
      <c r="L123" s="298">
        <v>0</v>
      </c>
      <c r="M123" s="591">
        <f t="shared" si="69"/>
        <v>0</v>
      </c>
      <c r="N123" s="577">
        <v>0</v>
      </c>
      <c r="O123" s="577">
        <f t="shared" si="70"/>
        <v>0</v>
      </c>
      <c r="P123" s="589" t="e">
        <f t="shared" si="71"/>
        <v>#DIV/0!</v>
      </c>
      <c r="Q123" s="298">
        <v>0</v>
      </c>
      <c r="R123" s="298"/>
      <c r="S123" s="577">
        <f t="shared" si="68"/>
        <v>0</v>
      </c>
    </row>
    <row r="124" spans="1:19" x14ac:dyDescent="0.25">
      <c r="A124" s="577" t="s">
        <v>2150</v>
      </c>
      <c r="B124" s="615" t="s">
        <v>4988</v>
      </c>
      <c r="C124" s="577">
        <v>3917.4</v>
      </c>
      <c r="D124" s="577">
        <v>3658.8</v>
      </c>
      <c r="E124" s="641">
        <v>7322.09</v>
      </c>
      <c r="F124" s="641">
        <v>4751.49</v>
      </c>
      <c r="G124" s="641">
        <v>6915</v>
      </c>
      <c r="H124" s="492">
        <v>6318.51</v>
      </c>
      <c r="I124" s="346">
        <f>VLOOKUP(A124,'R&amp;E EXPORT'!A:F,6,FALSE)</f>
        <v>6077.96</v>
      </c>
      <c r="J124" s="346">
        <f>VLOOKUP(A124,'R&amp;E EXPORT'!A:F,4,FALSE)</f>
        <v>8207.6200000000008</v>
      </c>
      <c r="K124" s="298">
        <v>15000</v>
      </c>
      <c r="L124" s="298">
        <v>0</v>
      </c>
      <c r="M124" s="591">
        <f t="shared" si="69"/>
        <v>15000</v>
      </c>
      <c r="N124" s="577">
        <v>5301.7</v>
      </c>
      <c r="O124" s="577">
        <f t="shared" si="70"/>
        <v>9698.2999999999993</v>
      </c>
      <c r="P124" s="589">
        <f t="shared" si="71"/>
        <v>0.35344666666666663</v>
      </c>
      <c r="Q124" s="298">
        <v>15000</v>
      </c>
      <c r="R124" s="298"/>
      <c r="S124" s="577">
        <f t="shared" si="68"/>
        <v>15000</v>
      </c>
    </row>
    <row r="125" spans="1:19" x14ac:dyDescent="0.25">
      <c r="A125" s="577" t="s">
        <v>2149</v>
      </c>
      <c r="B125" s="615" t="s">
        <v>4918</v>
      </c>
      <c r="C125" s="577">
        <v>13305.41</v>
      </c>
      <c r="D125" s="577">
        <v>15771.3</v>
      </c>
      <c r="E125" s="641">
        <v>14334.38</v>
      </c>
      <c r="F125" s="641">
        <v>9839.1</v>
      </c>
      <c r="G125" s="641">
        <v>13880</v>
      </c>
      <c r="H125" s="492">
        <v>14524.1</v>
      </c>
      <c r="I125" s="346">
        <f>VLOOKUP(A125,'R&amp;E EXPORT'!A:F,6,FALSE)</f>
        <v>29323.119999999999</v>
      </c>
      <c r="J125" s="346">
        <f>VLOOKUP(A125,'R&amp;E EXPORT'!A:F,4,FALSE)</f>
        <v>17488.48</v>
      </c>
      <c r="K125" s="298">
        <v>30000</v>
      </c>
      <c r="L125" s="298">
        <v>0</v>
      </c>
      <c r="M125" s="591">
        <f t="shared" ref="M125:M134" si="72">SUM(K125:L125)</f>
        <v>30000</v>
      </c>
      <c r="N125" s="577">
        <v>20173.599999999999</v>
      </c>
      <c r="O125" s="577">
        <f t="shared" ref="O125:O134" si="73">SUM(M125-N125)</f>
        <v>9826.4000000000015</v>
      </c>
      <c r="P125" s="589">
        <f t="shared" si="71"/>
        <v>0.67245333333333324</v>
      </c>
      <c r="Q125" s="298">
        <v>30000</v>
      </c>
      <c r="R125" s="298"/>
      <c r="S125" s="577">
        <f t="shared" si="68"/>
        <v>30000</v>
      </c>
    </row>
    <row r="126" spans="1:19" x14ac:dyDescent="0.25">
      <c r="A126" s="577" t="s">
        <v>2145</v>
      </c>
      <c r="B126" s="615" t="s">
        <v>4989</v>
      </c>
      <c r="C126" s="577">
        <v>395.43</v>
      </c>
      <c r="D126" s="577">
        <v>963767</v>
      </c>
      <c r="E126" s="641">
        <v>963766</v>
      </c>
      <c r="F126" s="641">
        <v>963766</v>
      </c>
      <c r="G126" s="641">
        <v>121828</v>
      </c>
      <c r="H126" s="492">
        <v>126140.72</v>
      </c>
      <c r="I126" s="346">
        <f>VLOOKUP(A126,'R&amp;E EXPORT'!A:F,6,FALSE)</f>
        <v>0</v>
      </c>
      <c r="J126" s="346">
        <f>VLOOKUP(A126,'R&amp;E EXPORT'!A:F,4,FALSE)</f>
        <v>143993.20000000001</v>
      </c>
      <c r="K126" s="298">
        <v>0</v>
      </c>
      <c r="L126" s="298">
        <v>0</v>
      </c>
      <c r="M126" s="591">
        <f t="shared" si="72"/>
        <v>0</v>
      </c>
      <c r="N126" s="577">
        <v>0</v>
      </c>
      <c r="O126" s="577">
        <f t="shared" si="73"/>
        <v>0</v>
      </c>
      <c r="P126" s="589" t="e">
        <f t="shared" si="71"/>
        <v>#DIV/0!</v>
      </c>
      <c r="Q126" s="298">
        <v>0</v>
      </c>
      <c r="R126" s="298"/>
      <c r="S126" s="577">
        <f t="shared" si="68"/>
        <v>0</v>
      </c>
    </row>
    <row r="127" spans="1:19" x14ac:dyDescent="0.25">
      <c r="A127" s="577" t="s">
        <v>2144</v>
      </c>
      <c r="B127" s="615" t="s">
        <v>4990</v>
      </c>
      <c r="C127" s="577">
        <v>1156.76</v>
      </c>
      <c r="D127" s="577">
        <v>50.71</v>
      </c>
      <c r="E127" s="641">
        <v>1422.2</v>
      </c>
      <c r="F127" s="641">
        <v>5.49</v>
      </c>
      <c r="G127" s="641">
        <v>694</v>
      </c>
      <c r="H127" s="492">
        <v>938.25</v>
      </c>
      <c r="I127" s="346">
        <f>VLOOKUP(A127,'R&amp;E EXPORT'!A:F,6,FALSE)</f>
        <v>3007.93</v>
      </c>
      <c r="J127" s="346">
        <f>VLOOKUP(A127,'R&amp;E EXPORT'!A:F,4,FALSE)</f>
        <v>1716.85</v>
      </c>
      <c r="K127" s="298">
        <v>3000</v>
      </c>
      <c r="L127" s="298">
        <v>0</v>
      </c>
      <c r="M127" s="591">
        <f t="shared" si="72"/>
        <v>3000</v>
      </c>
      <c r="N127" s="577">
        <v>1237.81</v>
      </c>
      <c r="O127" s="577">
        <f t="shared" si="73"/>
        <v>1762.19</v>
      </c>
      <c r="P127" s="589">
        <f t="shared" si="71"/>
        <v>0.41260333333333332</v>
      </c>
      <c r="Q127" s="298">
        <v>3000</v>
      </c>
      <c r="R127" s="298"/>
      <c r="S127" s="577">
        <f t="shared" si="68"/>
        <v>3000</v>
      </c>
    </row>
    <row r="128" spans="1:19" x14ac:dyDescent="0.25">
      <c r="A128" s="577" t="s">
        <v>2140</v>
      </c>
      <c r="B128" s="615" t="s">
        <v>4991</v>
      </c>
      <c r="C128" s="577">
        <v>48637.07</v>
      </c>
      <c r="D128" s="577">
        <v>43256.45</v>
      </c>
      <c r="E128" s="641">
        <v>55269.81</v>
      </c>
      <c r="F128" s="641">
        <v>53178.81</v>
      </c>
      <c r="G128" s="641">
        <v>50111</v>
      </c>
      <c r="H128" s="492">
        <v>82793.97</v>
      </c>
      <c r="I128" s="346">
        <f>VLOOKUP(A128,'R&amp;E EXPORT'!A:F,6,FALSE)</f>
        <v>74357.64</v>
      </c>
      <c r="J128" s="346">
        <v>53221</v>
      </c>
      <c r="K128" s="493" t="s">
        <v>385</v>
      </c>
      <c r="L128" s="298">
        <v>0</v>
      </c>
      <c r="M128" s="591">
        <f t="shared" si="72"/>
        <v>0</v>
      </c>
      <c r="N128" s="577">
        <v>0</v>
      </c>
      <c r="O128" s="577">
        <f t="shared" si="73"/>
        <v>0</v>
      </c>
      <c r="P128" s="589" t="e">
        <f t="shared" si="71"/>
        <v>#DIV/0!</v>
      </c>
      <c r="Q128" s="493" t="s">
        <v>385</v>
      </c>
      <c r="R128" s="493"/>
      <c r="S128" s="577">
        <f t="shared" si="68"/>
        <v>0</v>
      </c>
    </row>
    <row r="129" spans="1:19" x14ac:dyDescent="0.25">
      <c r="A129" s="577" t="s">
        <v>2137</v>
      </c>
      <c r="B129" s="615" t="s">
        <v>4051</v>
      </c>
      <c r="C129" s="577">
        <v>550</v>
      </c>
      <c r="D129" s="577">
        <v>550</v>
      </c>
      <c r="E129" s="641">
        <v>550</v>
      </c>
      <c r="F129" s="641">
        <v>550</v>
      </c>
      <c r="G129" s="641">
        <v>550</v>
      </c>
      <c r="H129" s="492">
        <v>550</v>
      </c>
      <c r="I129" s="346">
        <f>VLOOKUP(A129,'R&amp;E EXPORT'!A:F,6,FALSE)</f>
        <v>550</v>
      </c>
      <c r="J129" s="346">
        <f>VLOOKUP(A129,'R&amp;E EXPORT'!A:F,4,FALSE)</f>
        <v>550</v>
      </c>
      <c r="K129" s="298">
        <v>0</v>
      </c>
      <c r="L129" s="298">
        <v>0</v>
      </c>
      <c r="M129" s="591">
        <f t="shared" si="72"/>
        <v>0</v>
      </c>
      <c r="N129" s="577">
        <v>550</v>
      </c>
      <c r="O129" s="577">
        <f t="shared" si="73"/>
        <v>-550</v>
      </c>
      <c r="P129" s="589" t="e">
        <f t="shared" si="71"/>
        <v>#DIV/0!</v>
      </c>
      <c r="Q129" s="298">
        <v>0</v>
      </c>
      <c r="R129" s="298"/>
      <c r="S129" s="577">
        <f t="shared" si="68"/>
        <v>0</v>
      </c>
    </row>
    <row r="130" spans="1:19" x14ac:dyDescent="0.25">
      <c r="A130" s="577" t="s">
        <v>2136</v>
      </c>
      <c r="B130" s="615" t="s">
        <v>4992</v>
      </c>
      <c r="C130" s="577">
        <v>6682.51</v>
      </c>
      <c r="D130" s="577">
        <v>6302.56</v>
      </c>
      <c r="E130" s="641">
        <v>6872.83</v>
      </c>
      <c r="F130" s="641">
        <v>6795.81</v>
      </c>
      <c r="G130" s="641">
        <v>6747</v>
      </c>
      <c r="H130" s="492">
        <v>6839.75</v>
      </c>
      <c r="I130" s="346">
        <f>VLOOKUP(A130,'R&amp;E EXPORT'!A:F,6,FALSE)</f>
        <v>10725</v>
      </c>
      <c r="J130" s="346">
        <f>VLOOKUP(A130,'R&amp;E EXPORT'!A:F,4,FALSE)</f>
        <v>9900</v>
      </c>
      <c r="K130" s="298">
        <v>9900</v>
      </c>
      <c r="L130" s="298">
        <v>0</v>
      </c>
      <c r="M130" s="591">
        <f t="shared" si="72"/>
        <v>9900</v>
      </c>
      <c r="N130" s="577">
        <v>9900</v>
      </c>
      <c r="O130" s="577">
        <f t="shared" si="73"/>
        <v>0</v>
      </c>
      <c r="P130" s="589">
        <f t="shared" si="71"/>
        <v>1</v>
      </c>
      <c r="Q130" s="298">
        <v>9900</v>
      </c>
      <c r="R130" s="298"/>
      <c r="S130" s="577">
        <f t="shared" si="68"/>
        <v>9900</v>
      </c>
    </row>
    <row r="131" spans="1:19" x14ac:dyDescent="0.25">
      <c r="A131" s="577" t="s">
        <v>2135</v>
      </c>
      <c r="B131" s="615" t="s">
        <v>4857</v>
      </c>
      <c r="C131" s="577">
        <v>0</v>
      </c>
      <c r="D131" s="577">
        <v>0</v>
      </c>
      <c r="E131" s="641">
        <v>219.38</v>
      </c>
      <c r="F131" s="641">
        <v>123.38</v>
      </c>
      <c r="G131" s="641">
        <v>260</v>
      </c>
      <c r="H131" s="492">
        <v>373.7</v>
      </c>
      <c r="I131" s="346">
        <f>VLOOKUP(A131,'R&amp;E EXPORT'!A:F,6,FALSE)</f>
        <v>226.88</v>
      </c>
      <c r="J131" s="346">
        <v>330</v>
      </c>
      <c r="K131" s="298">
        <v>600</v>
      </c>
      <c r="L131" s="298">
        <v>0</v>
      </c>
      <c r="M131" s="591">
        <f t="shared" si="72"/>
        <v>600</v>
      </c>
      <c r="N131" s="577">
        <v>397.76</v>
      </c>
      <c r="O131" s="577">
        <f t="shared" si="73"/>
        <v>202.24</v>
      </c>
      <c r="P131" s="589">
        <f t="shared" si="71"/>
        <v>0.66293333333333326</v>
      </c>
      <c r="Q131" s="298">
        <v>600</v>
      </c>
      <c r="R131" s="298"/>
      <c r="S131" s="577">
        <f t="shared" si="68"/>
        <v>600</v>
      </c>
    </row>
    <row r="132" spans="1:19" x14ac:dyDescent="0.25">
      <c r="A132" s="577" t="s">
        <v>4053</v>
      </c>
      <c r="B132" s="615" t="s">
        <v>4671</v>
      </c>
      <c r="E132" s="641"/>
      <c r="F132" s="641"/>
      <c r="G132" s="641"/>
      <c r="H132" s="492">
        <v>0</v>
      </c>
      <c r="I132" s="346">
        <f>VLOOKUP(A132,'R&amp;E EXPORT'!A:F,6,FALSE)</f>
        <v>0</v>
      </c>
      <c r="J132" s="346">
        <f>VLOOKUP(A132,'R&amp;E EXPORT'!A:F,4,FALSE)</f>
        <v>700</v>
      </c>
      <c r="K132" s="298">
        <v>1500</v>
      </c>
      <c r="L132" s="298">
        <v>0</v>
      </c>
      <c r="M132" s="591">
        <f t="shared" si="72"/>
        <v>1500</v>
      </c>
      <c r="N132" s="577">
        <v>375</v>
      </c>
      <c r="O132" s="577">
        <f t="shared" si="73"/>
        <v>1125</v>
      </c>
      <c r="P132" s="589">
        <f t="shared" si="71"/>
        <v>0.25</v>
      </c>
      <c r="Q132" s="298">
        <v>1500</v>
      </c>
      <c r="R132" s="298"/>
      <c r="S132" s="577">
        <f t="shared" si="68"/>
        <v>1500</v>
      </c>
    </row>
    <row r="133" spans="1:19" x14ac:dyDescent="0.25">
      <c r="A133" s="577" t="s">
        <v>2131</v>
      </c>
      <c r="B133" s="615" t="s">
        <v>4993</v>
      </c>
      <c r="C133" s="577">
        <v>0</v>
      </c>
      <c r="D133" s="577">
        <v>0</v>
      </c>
      <c r="E133" s="641">
        <v>0</v>
      </c>
      <c r="F133" s="641">
        <v>163970</v>
      </c>
      <c r="G133" s="641">
        <v>127144</v>
      </c>
      <c r="H133" s="492">
        <v>127144</v>
      </c>
      <c r="I133" s="346">
        <f>VLOOKUP(A133,'R&amp;E EXPORT'!A:F,6,FALSE)</f>
        <v>0</v>
      </c>
      <c r="J133" s="346">
        <f>VLOOKUP(A133,'R&amp;E EXPORT'!A:F,4,FALSE)</f>
        <v>18568</v>
      </c>
      <c r="K133" s="298">
        <v>0</v>
      </c>
      <c r="L133" s="298">
        <v>0</v>
      </c>
      <c r="M133" s="591">
        <f t="shared" si="72"/>
        <v>0</v>
      </c>
      <c r="N133" s="577">
        <v>0</v>
      </c>
      <c r="O133" s="577">
        <f t="shared" si="73"/>
        <v>0</v>
      </c>
      <c r="P133" s="589" t="e">
        <f t="shared" si="71"/>
        <v>#DIV/0!</v>
      </c>
      <c r="Q133" s="298">
        <v>0</v>
      </c>
      <c r="R133" s="298"/>
      <c r="S133" s="577">
        <f t="shared" si="68"/>
        <v>0</v>
      </c>
    </row>
    <row r="134" spans="1:19" ht="13.8" thickBot="1" x14ac:dyDescent="0.3">
      <c r="A134" s="580" t="s">
        <v>2130</v>
      </c>
      <c r="B134" s="653" t="s">
        <v>4994</v>
      </c>
      <c r="C134" s="580"/>
      <c r="D134" s="580"/>
      <c r="E134" s="646"/>
      <c r="F134" s="646"/>
      <c r="G134" s="646">
        <v>114605</v>
      </c>
      <c r="H134" s="489">
        <v>114605</v>
      </c>
      <c r="I134" s="350">
        <f>VLOOKUP(A134,'R&amp;E EXPORT'!A:F,6,FALSE)</f>
        <v>0</v>
      </c>
      <c r="J134" s="350">
        <f>VLOOKUP(A134,'R&amp;E EXPORT'!A:F,4,FALSE)</f>
        <v>16345.35</v>
      </c>
      <c r="K134" s="299">
        <v>0</v>
      </c>
      <c r="L134" s="299">
        <v>0</v>
      </c>
      <c r="M134" s="657">
        <f t="shared" si="72"/>
        <v>0</v>
      </c>
      <c r="N134" s="580">
        <v>0</v>
      </c>
      <c r="O134" s="580">
        <f t="shared" si="73"/>
        <v>0</v>
      </c>
      <c r="P134" s="658" t="e">
        <f t="shared" si="71"/>
        <v>#DIV/0!</v>
      </c>
      <c r="Q134" s="299">
        <v>0</v>
      </c>
      <c r="R134" s="299"/>
      <c r="S134" s="580">
        <f t="shared" si="68"/>
        <v>0</v>
      </c>
    </row>
    <row r="135" spans="1:19" x14ac:dyDescent="0.25">
      <c r="A135" s="577" t="s">
        <v>221</v>
      </c>
      <c r="B135" s="577" t="s">
        <v>229</v>
      </c>
      <c r="C135" s="577">
        <f>SUM(C114:C134)</f>
        <v>190617.93000000002</v>
      </c>
      <c r="D135" s="577">
        <f>SUM(D114:D134)</f>
        <v>1132698.43</v>
      </c>
      <c r="E135" s="577">
        <f>SUM(E114:E134)</f>
        <v>1122756.5</v>
      </c>
      <c r="F135" s="577">
        <f>SUM(F114:F134)</f>
        <v>1266107.3899999999</v>
      </c>
      <c r="G135" s="577">
        <f>SUM(G114:G134)</f>
        <v>560181</v>
      </c>
      <c r="H135" s="490">
        <v>566486.55000000005</v>
      </c>
      <c r="I135" s="329">
        <f t="shared" ref="I135:O135" si="74">SUM(I114:I134)</f>
        <v>229543.74</v>
      </c>
      <c r="J135" s="329">
        <f t="shared" si="74"/>
        <v>317892.47999999998</v>
      </c>
      <c r="K135" s="298">
        <f t="shared" si="74"/>
        <v>131500</v>
      </c>
      <c r="L135" s="298">
        <f t="shared" si="74"/>
        <v>0</v>
      </c>
      <c r="M135" s="298">
        <f t="shared" si="74"/>
        <v>131500</v>
      </c>
      <c r="N135" s="298">
        <f t="shared" si="74"/>
        <v>54796.82</v>
      </c>
      <c r="O135" s="298">
        <f t="shared" si="74"/>
        <v>76703.180000000008</v>
      </c>
      <c r="P135" s="589">
        <f t="shared" si="71"/>
        <v>0.41670585551330797</v>
      </c>
      <c r="Q135" s="298">
        <f t="shared" ref="Q135:S135" si="75">SUM(Q114:Q134)</f>
        <v>131500</v>
      </c>
      <c r="R135" s="298">
        <f t="shared" si="75"/>
        <v>0</v>
      </c>
      <c r="S135" s="298">
        <f t="shared" si="75"/>
        <v>131500</v>
      </c>
    </row>
    <row r="136" spans="1:19" x14ac:dyDescent="0.25">
      <c r="H136" s="490"/>
      <c r="I136" s="329"/>
      <c r="J136" s="329"/>
      <c r="K136" s="298"/>
      <c r="L136" s="298"/>
    </row>
    <row r="137" spans="1:19" x14ac:dyDescent="0.25">
      <c r="B137" s="598" t="s">
        <v>256</v>
      </c>
      <c r="H137" s="490"/>
      <c r="I137" s="329"/>
      <c r="J137" s="329"/>
      <c r="K137" s="298"/>
      <c r="L137" s="298"/>
    </row>
    <row r="138" spans="1:19" ht="13.8" thickBot="1" x14ac:dyDescent="0.3">
      <c r="A138" s="580" t="s">
        <v>2124</v>
      </c>
      <c r="B138" s="580" t="s">
        <v>4995</v>
      </c>
      <c r="C138" s="580"/>
      <c r="D138" s="580"/>
      <c r="E138" s="580"/>
      <c r="F138" s="580"/>
      <c r="G138" s="580"/>
      <c r="H138" s="489">
        <v>0</v>
      </c>
      <c r="I138" s="350">
        <f>VLOOKUP(A138,'R&amp;E EXPORT'!A:F,6,FALSE)</f>
        <v>1047.5999999999999</v>
      </c>
      <c r="J138" s="350">
        <f>VLOOKUP(A138,'R&amp;E EXPORT'!A:F,4,FALSE)</f>
        <v>0</v>
      </c>
      <c r="K138" s="299">
        <v>0</v>
      </c>
      <c r="L138" s="299">
        <v>0</v>
      </c>
      <c r="M138" s="299">
        <v>0</v>
      </c>
      <c r="N138" s="299">
        <v>0</v>
      </c>
      <c r="O138" s="299">
        <v>0</v>
      </c>
      <c r="P138" s="658" t="e">
        <f t="shared" ref="P138:P139" si="76">SUM(N138/M138)</f>
        <v>#DIV/0!</v>
      </c>
      <c r="Q138" s="580">
        <v>0</v>
      </c>
      <c r="R138" s="580"/>
      <c r="S138" s="580">
        <f t="shared" ref="S138" si="77">SUM(Q138:R138)</f>
        <v>0</v>
      </c>
    </row>
    <row r="139" spans="1:19" x14ac:dyDescent="0.25">
      <c r="A139" s="577" t="s">
        <v>222</v>
      </c>
      <c r="B139" s="577" t="s">
        <v>21</v>
      </c>
      <c r="C139" s="577" t="e">
        <f>SUM(#REF!)</f>
        <v>#REF!</v>
      </c>
      <c r="D139" s="577" t="e">
        <f>SUM(#REF!)</f>
        <v>#REF!</v>
      </c>
      <c r="E139" s="577" t="e">
        <f>SUM(#REF!)</f>
        <v>#REF!</v>
      </c>
      <c r="F139" s="577" t="e">
        <f>SUM(#REF!)</f>
        <v>#REF!</v>
      </c>
      <c r="G139" s="577">
        <f>SUM(G138:G138)</f>
        <v>0</v>
      </c>
      <c r="H139" s="490">
        <v>-357.08</v>
      </c>
      <c r="I139" s="329">
        <f>SUM(I138:I138)</f>
        <v>1047.5999999999999</v>
      </c>
      <c r="J139" s="329">
        <f t="shared" ref="J139" si="78">SUM(J138:J138)</f>
        <v>0</v>
      </c>
      <c r="K139" s="298">
        <f>SUM(K138)</f>
        <v>0</v>
      </c>
      <c r="L139" s="298">
        <f t="shared" ref="L139:O139" si="79">SUM(L138)</f>
        <v>0</v>
      </c>
      <c r="M139" s="298">
        <f t="shared" si="79"/>
        <v>0</v>
      </c>
      <c r="N139" s="298">
        <f t="shared" si="79"/>
        <v>0</v>
      </c>
      <c r="O139" s="298">
        <f t="shared" si="79"/>
        <v>0</v>
      </c>
      <c r="P139" s="589" t="e">
        <f t="shared" si="76"/>
        <v>#DIV/0!</v>
      </c>
      <c r="Q139" s="298">
        <f>SUM(Q138)</f>
        <v>0</v>
      </c>
      <c r="R139" s="298">
        <f t="shared" ref="R139:S139" si="80">SUM(R138)</f>
        <v>0</v>
      </c>
      <c r="S139" s="298">
        <f t="shared" si="80"/>
        <v>0</v>
      </c>
    </row>
    <row r="140" spans="1:19" x14ac:dyDescent="0.25">
      <c r="H140" s="490"/>
      <c r="I140" s="329"/>
      <c r="J140" s="329"/>
      <c r="K140" s="298"/>
      <c r="L140" s="298"/>
    </row>
    <row r="141" spans="1:19" x14ac:dyDescent="0.25">
      <c r="B141" s="598" t="s">
        <v>179</v>
      </c>
      <c r="H141" s="490"/>
      <c r="I141" s="329"/>
      <c r="J141" s="329"/>
      <c r="K141" s="298"/>
      <c r="L141" s="298"/>
    </row>
    <row r="142" spans="1:19" x14ac:dyDescent="0.25">
      <c r="A142" s="577" t="s">
        <v>2119</v>
      </c>
      <c r="B142" s="615" t="s">
        <v>4996</v>
      </c>
      <c r="C142" s="577">
        <v>87088.1</v>
      </c>
      <c r="D142" s="577">
        <v>81652.149999999994</v>
      </c>
      <c r="E142" s="641">
        <v>81753.820000000007</v>
      </c>
      <c r="F142" s="641">
        <v>78982.47</v>
      </c>
      <c r="G142" s="641">
        <v>79870</v>
      </c>
      <c r="H142" s="492">
        <v>92576.9</v>
      </c>
      <c r="I142" s="346">
        <f>VLOOKUP(A142,'R&amp;E EXPORT'!A:F,6,FALSE)</f>
        <v>79941.33</v>
      </c>
      <c r="J142" s="346">
        <f>VLOOKUP(A142,'R&amp;E EXPORT'!A:F,4,FALSE)</f>
        <v>112734.27</v>
      </c>
      <c r="K142" s="298">
        <v>120000</v>
      </c>
      <c r="L142" s="298">
        <v>0</v>
      </c>
      <c r="M142" s="591">
        <f t="shared" ref="M142:M148" si="81">SUM(K142:L142)</f>
        <v>120000</v>
      </c>
      <c r="N142" s="577">
        <v>120382.79</v>
      </c>
      <c r="O142" s="577">
        <f t="shared" ref="O142:O148" si="82">SUM(M142-N142)</f>
        <v>-382.7899999999936</v>
      </c>
      <c r="P142" s="589">
        <f t="shared" ref="P142:P149" si="83">SUM(N142/M142)</f>
        <v>1.0031899166666667</v>
      </c>
      <c r="Q142" s="577">
        <v>148138.5</v>
      </c>
      <c r="S142" s="577">
        <f t="shared" ref="S142:S148" si="84">SUM(Q142:R142)</f>
        <v>148138.5</v>
      </c>
    </row>
    <row r="143" spans="1:19" x14ac:dyDescent="0.25">
      <c r="A143" s="577" t="s">
        <v>2117</v>
      </c>
      <c r="B143" s="615" t="s">
        <v>5396</v>
      </c>
      <c r="C143" s="577">
        <v>37114.550000000003</v>
      </c>
      <c r="D143" s="577">
        <v>38274.26</v>
      </c>
      <c r="E143" s="641">
        <v>36915.949999999997</v>
      </c>
      <c r="F143" s="641">
        <v>37727.699999999997</v>
      </c>
      <c r="G143" s="641">
        <v>41750</v>
      </c>
      <c r="H143" s="492">
        <v>38349.43</v>
      </c>
      <c r="I143" s="346">
        <f>VLOOKUP(A143,'R&amp;E EXPORT'!A:F,6,FALSE)</f>
        <v>43015.33</v>
      </c>
      <c r="J143" s="346">
        <v>39751</v>
      </c>
      <c r="K143" s="298">
        <f>(K99+K52+K21)*0.062</f>
        <v>55555.1</v>
      </c>
      <c r="L143" s="298">
        <v>0</v>
      </c>
      <c r="M143" s="591">
        <f t="shared" si="81"/>
        <v>55555.1</v>
      </c>
      <c r="N143" s="577">
        <v>33577.93</v>
      </c>
      <c r="O143" s="577">
        <f t="shared" si="82"/>
        <v>21977.17</v>
      </c>
      <c r="P143" s="589">
        <f t="shared" si="83"/>
        <v>0.60440769614310841</v>
      </c>
      <c r="Q143" s="577">
        <v>55137.1</v>
      </c>
      <c r="S143" s="577">
        <f t="shared" si="84"/>
        <v>55137.1</v>
      </c>
    </row>
    <row r="144" spans="1:19" x14ac:dyDescent="0.25">
      <c r="A144" s="577" t="s">
        <v>2115</v>
      </c>
      <c r="B144" s="615" t="s">
        <v>5397</v>
      </c>
      <c r="C144" s="577">
        <v>8680.06</v>
      </c>
      <c r="D144" s="577">
        <v>9337.56</v>
      </c>
      <c r="E144" s="641">
        <v>8633.4</v>
      </c>
      <c r="F144" s="641">
        <v>8823.5400000000009</v>
      </c>
      <c r="G144" s="641">
        <v>9764</v>
      </c>
      <c r="H144" s="492">
        <v>8968.7099999999991</v>
      </c>
      <c r="I144" s="346">
        <f>VLOOKUP(A144,'R&amp;E EXPORT'!A:F,6,FALSE)</f>
        <v>10060.09</v>
      </c>
      <c r="J144" s="346">
        <v>9296</v>
      </c>
      <c r="K144" s="298">
        <f>(K99+K52+K21)*0.0145</f>
        <v>12992.725</v>
      </c>
      <c r="L144" s="298">
        <v>-0.28999999999999998</v>
      </c>
      <c r="M144" s="591">
        <f t="shared" si="81"/>
        <v>12992.434999999999</v>
      </c>
      <c r="N144" s="577">
        <v>7963.42</v>
      </c>
      <c r="O144" s="577">
        <f t="shared" si="82"/>
        <v>5029.0149999999994</v>
      </c>
      <c r="P144" s="589">
        <f t="shared" si="83"/>
        <v>0.61292744585599235</v>
      </c>
      <c r="Q144" s="577">
        <v>12894.97</v>
      </c>
      <c r="S144" s="577">
        <f t="shared" si="84"/>
        <v>12894.97</v>
      </c>
    </row>
    <row r="145" spans="1:20" x14ac:dyDescent="0.25">
      <c r="A145" s="577" t="s">
        <v>2113</v>
      </c>
      <c r="B145" s="615" t="s">
        <v>4330</v>
      </c>
      <c r="C145" s="577">
        <v>49946.01</v>
      </c>
      <c r="D145" s="577">
        <v>49943.85</v>
      </c>
      <c r="E145" s="641">
        <v>46479.24</v>
      </c>
      <c r="F145" s="641">
        <v>45998.84</v>
      </c>
      <c r="G145" s="641">
        <v>45843</v>
      </c>
      <c r="H145" s="492">
        <v>38983.879999999997</v>
      </c>
      <c r="I145" s="346">
        <f>VLOOKUP(A145,'R&amp;E EXPORT'!A:F,6,FALSE)</f>
        <v>33092.47</v>
      </c>
      <c r="J145" s="346">
        <v>33365</v>
      </c>
      <c r="K145" s="298">
        <f>INSURANCE!K49</f>
        <v>46000</v>
      </c>
      <c r="L145" s="298">
        <v>0</v>
      </c>
      <c r="M145" s="591">
        <f t="shared" si="81"/>
        <v>46000</v>
      </c>
      <c r="N145" s="577">
        <v>29766.21</v>
      </c>
      <c r="O145" s="577">
        <f t="shared" si="82"/>
        <v>16233.79</v>
      </c>
      <c r="P145" s="589">
        <f t="shared" si="83"/>
        <v>0.64709152173913043</v>
      </c>
      <c r="Q145" s="577">
        <v>36867.1</v>
      </c>
      <c r="S145" s="577">
        <f t="shared" si="84"/>
        <v>36867.1</v>
      </c>
    </row>
    <row r="146" spans="1:20" x14ac:dyDescent="0.25">
      <c r="A146" s="577" t="s">
        <v>2109</v>
      </c>
      <c r="B146" s="615" t="s">
        <v>4926</v>
      </c>
      <c r="C146" s="577">
        <v>1798.2</v>
      </c>
      <c r="D146" s="577">
        <v>1598.4</v>
      </c>
      <c r="E146" s="641">
        <v>1598.4</v>
      </c>
      <c r="F146" s="641">
        <v>1598.4</v>
      </c>
      <c r="G146" s="641">
        <v>1598</v>
      </c>
      <c r="H146" s="492">
        <v>799.2</v>
      </c>
      <c r="I146" s="346">
        <f>VLOOKUP(A146,'R&amp;E EXPORT'!A:F,6,FALSE)</f>
        <v>0</v>
      </c>
      <c r="J146" s="346">
        <f>VLOOKUP(A146,'R&amp;E EXPORT'!A:F,4,FALSE)</f>
        <v>0</v>
      </c>
      <c r="K146" s="298">
        <v>0</v>
      </c>
      <c r="L146" s="298">
        <v>0</v>
      </c>
      <c r="M146" s="591">
        <f t="shared" si="81"/>
        <v>0</v>
      </c>
      <c r="N146" s="577">
        <v>0</v>
      </c>
      <c r="O146" s="577">
        <f t="shared" si="82"/>
        <v>0</v>
      </c>
      <c r="P146" s="589" t="e">
        <f t="shared" si="83"/>
        <v>#DIV/0!</v>
      </c>
      <c r="Q146" s="577">
        <v>0</v>
      </c>
      <c r="S146" s="577">
        <f t="shared" si="84"/>
        <v>0</v>
      </c>
    </row>
    <row r="147" spans="1:20" x14ac:dyDescent="0.25">
      <c r="A147" s="577" t="s">
        <v>2108</v>
      </c>
      <c r="B147" s="615" t="s">
        <v>4997</v>
      </c>
      <c r="C147" s="577">
        <v>170576.06</v>
      </c>
      <c r="D147" s="577">
        <v>188008.12</v>
      </c>
      <c r="E147" s="641">
        <v>141196.04</v>
      </c>
      <c r="F147" s="641">
        <v>545715.49</v>
      </c>
      <c r="G147" s="641">
        <v>198182</v>
      </c>
      <c r="H147" s="492">
        <v>292291.09000000003</v>
      </c>
      <c r="I147" s="346">
        <f>VLOOKUP(A147,'R&amp;E EXPORT'!A:F,6,FALSE)</f>
        <v>221199.19</v>
      </c>
      <c r="J147" s="346">
        <v>251693</v>
      </c>
      <c r="K147" s="298">
        <v>300000</v>
      </c>
      <c r="L147" s="298">
        <v>0</v>
      </c>
      <c r="M147" s="591">
        <f t="shared" si="81"/>
        <v>300000</v>
      </c>
      <c r="N147" s="577">
        <v>203151.33</v>
      </c>
      <c r="O147" s="577">
        <f t="shared" si="82"/>
        <v>96848.670000000013</v>
      </c>
      <c r="P147" s="589">
        <f t="shared" si="83"/>
        <v>0.67717109999999991</v>
      </c>
      <c r="Q147" s="577">
        <f>303210.94+51545.86</f>
        <v>354756.8</v>
      </c>
      <c r="S147" s="577">
        <f t="shared" si="84"/>
        <v>354756.8</v>
      </c>
      <c r="T147" s="577">
        <v>51545.86</v>
      </c>
    </row>
    <row r="148" spans="1:20" ht="13.8" thickBot="1" x14ac:dyDescent="0.3">
      <c r="A148" s="580" t="s">
        <v>2107</v>
      </c>
      <c r="B148" s="653" t="s">
        <v>4928</v>
      </c>
      <c r="C148" s="580">
        <v>176199.13</v>
      </c>
      <c r="D148" s="580">
        <v>161701.29</v>
      </c>
      <c r="E148" s="646">
        <v>149868.74</v>
      </c>
      <c r="F148" s="646">
        <v>131598.82</v>
      </c>
      <c r="G148" s="646">
        <v>182150</v>
      </c>
      <c r="H148" s="489">
        <v>203338.41</v>
      </c>
      <c r="I148" s="350">
        <f>VLOOKUP(A148,'R&amp;E EXPORT'!A:F,6,FALSE)</f>
        <v>187804.72</v>
      </c>
      <c r="J148" s="350">
        <v>165042</v>
      </c>
      <c r="K148" s="299">
        <v>200000</v>
      </c>
      <c r="L148" s="299">
        <v>0</v>
      </c>
      <c r="M148" s="657">
        <f t="shared" si="81"/>
        <v>200000</v>
      </c>
      <c r="N148" s="580">
        <v>231900.16</v>
      </c>
      <c r="O148" s="580">
        <f t="shared" si="82"/>
        <v>-31900.160000000003</v>
      </c>
      <c r="P148" s="658">
        <f t="shared" si="83"/>
        <v>1.1595008</v>
      </c>
      <c r="Q148" s="580">
        <f>346119.64+58840.34</f>
        <v>404959.98</v>
      </c>
      <c r="R148" s="580"/>
      <c r="S148" s="580">
        <f t="shared" si="84"/>
        <v>404959.98</v>
      </c>
      <c r="T148" s="577">
        <v>58840.34</v>
      </c>
    </row>
    <row r="149" spans="1:20" x14ac:dyDescent="0.25">
      <c r="B149" s="577" t="s">
        <v>185</v>
      </c>
      <c r="C149" s="577">
        <f>SUM(C142:C148)</f>
        <v>531402.1100000001</v>
      </c>
      <c r="D149" s="577">
        <f t="shared" ref="D149:I149" si="85">SUM(D142:D148)</f>
        <v>530515.63</v>
      </c>
      <c r="E149" s="577">
        <f t="shared" si="85"/>
        <v>466445.58999999997</v>
      </c>
      <c r="F149" s="577">
        <f t="shared" si="85"/>
        <v>850445.26</v>
      </c>
      <c r="G149" s="577">
        <f t="shared" si="85"/>
        <v>559157</v>
      </c>
      <c r="H149" s="490">
        <v>675307.62</v>
      </c>
      <c r="I149" s="329">
        <f t="shared" si="85"/>
        <v>575113.13</v>
      </c>
      <c r="J149" s="329">
        <f t="shared" ref="J149:S149" si="86">SUM(J142:J148)</f>
        <v>611881.27</v>
      </c>
      <c r="K149" s="298">
        <f t="shared" si="86"/>
        <v>734547.82499999995</v>
      </c>
      <c r="L149" s="298">
        <f t="shared" si="86"/>
        <v>-0.28999999999999998</v>
      </c>
      <c r="M149" s="298">
        <f t="shared" si="86"/>
        <v>734547.53500000003</v>
      </c>
      <c r="N149" s="298">
        <f t="shared" si="86"/>
        <v>626741.84</v>
      </c>
      <c r="O149" s="298">
        <f t="shared" si="86"/>
        <v>107805.69500000001</v>
      </c>
      <c r="P149" s="589">
        <f t="shared" si="83"/>
        <v>0.85323523684549551</v>
      </c>
      <c r="Q149" s="298">
        <f t="shared" si="86"/>
        <v>1012754.45</v>
      </c>
      <c r="R149" s="298">
        <f t="shared" si="86"/>
        <v>0</v>
      </c>
      <c r="S149" s="298">
        <f t="shared" si="86"/>
        <v>1012754.45</v>
      </c>
    </row>
    <row r="150" spans="1:20" x14ac:dyDescent="0.25">
      <c r="H150" s="490"/>
      <c r="I150" s="329"/>
      <c r="J150" s="329"/>
      <c r="K150" s="298"/>
      <c r="L150" s="298"/>
    </row>
    <row r="151" spans="1:20" x14ac:dyDescent="0.25">
      <c r="B151" s="598" t="s">
        <v>180</v>
      </c>
      <c r="H151" s="490"/>
      <c r="I151" s="329"/>
      <c r="J151" s="329"/>
      <c r="K151" s="298"/>
      <c r="L151" s="298"/>
    </row>
    <row r="152" spans="1:20" x14ac:dyDescent="0.25">
      <c r="A152" s="577" t="s">
        <v>2104</v>
      </c>
      <c r="B152" s="615" t="s">
        <v>5414</v>
      </c>
      <c r="C152" s="577">
        <v>137091.21</v>
      </c>
      <c r="D152" s="577">
        <v>24200</v>
      </c>
      <c r="E152" s="641">
        <v>107550.62</v>
      </c>
      <c r="F152" s="577">
        <v>186629.28</v>
      </c>
      <c r="G152" s="641">
        <v>238337</v>
      </c>
      <c r="H152" s="492">
        <v>228935.88</v>
      </c>
      <c r="I152" s="346">
        <f>VLOOKUP(A152,'R&amp;E EXPORT'!A:F,6,FALSE)</f>
        <v>278823.18</v>
      </c>
      <c r="J152" s="346">
        <f>VLOOKUP(A152,'R&amp;E EXPORT'!A:F,4,FALSE)</f>
        <v>452587.99</v>
      </c>
      <c r="K152" s="298">
        <v>0</v>
      </c>
      <c r="L152" s="298">
        <v>0</v>
      </c>
      <c r="M152" s="591">
        <f t="shared" ref="M152" si="87">SUM(K152:L152)</f>
        <v>0</v>
      </c>
      <c r="N152" s="577">
        <v>131250</v>
      </c>
      <c r="O152" s="577">
        <f t="shared" ref="O152" si="88">SUM(M152-N152)</f>
        <v>-131250</v>
      </c>
      <c r="P152" s="589" t="e">
        <f t="shared" ref="P152:P164" si="89">SUM(N152/M152)</f>
        <v>#DIV/0!</v>
      </c>
      <c r="Q152" s="577">
        <v>0</v>
      </c>
      <c r="S152" s="577">
        <f t="shared" ref="S152:S161" si="90">SUM(Q152:R152)</f>
        <v>0</v>
      </c>
    </row>
    <row r="153" spans="1:20" x14ac:dyDescent="0.25">
      <c r="A153" s="577" t="s">
        <v>4465</v>
      </c>
      <c r="B153" s="615" t="s">
        <v>4998</v>
      </c>
      <c r="E153" s="641"/>
      <c r="G153" s="641"/>
      <c r="H153" s="492"/>
      <c r="I153" s="346"/>
      <c r="J153" s="346" t="s">
        <v>385</v>
      </c>
      <c r="K153" s="298">
        <v>138876</v>
      </c>
      <c r="L153" s="298">
        <v>0</v>
      </c>
      <c r="M153" s="591">
        <f t="shared" ref="M153:M161" si="91">SUM(K153:L153)</f>
        <v>138876</v>
      </c>
      <c r="N153" s="577">
        <v>88876</v>
      </c>
      <c r="O153" s="577">
        <f t="shared" ref="O153:O161" si="92">SUM(M153-N153)</f>
        <v>50000</v>
      </c>
      <c r="P153" s="589">
        <f t="shared" si="89"/>
        <v>0.63996658889944991</v>
      </c>
      <c r="Q153" s="577">
        <v>116941</v>
      </c>
      <c r="S153" s="577">
        <f t="shared" si="90"/>
        <v>116941</v>
      </c>
    </row>
    <row r="154" spans="1:20" x14ac:dyDescent="0.25">
      <c r="A154" s="577" t="s">
        <v>5413</v>
      </c>
      <c r="B154" s="615" t="s">
        <v>4999</v>
      </c>
      <c r="E154" s="641"/>
      <c r="G154" s="641"/>
      <c r="H154" s="492"/>
      <c r="I154" s="346"/>
      <c r="J154" s="346"/>
      <c r="K154" s="298">
        <v>200095</v>
      </c>
      <c r="L154" s="298">
        <v>0</v>
      </c>
      <c r="M154" s="591">
        <f t="shared" si="91"/>
        <v>200095</v>
      </c>
      <c r="N154" s="577">
        <v>193845</v>
      </c>
      <c r="O154" s="577">
        <f t="shared" si="92"/>
        <v>6250</v>
      </c>
      <c r="P154" s="589">
        <f t="shared" si="89"/>
        <v>0.9687648367025663</v>
      </c>
      <c r="Q154" s="577">
        <v>130985.84</v>
      </c>
      <c r="S154" s="577">
        <f t="shared" si="90"/>
        <v>130985.84</v>
      </c>
    </row>
    <row r="155" spans="1:20" x14ac:dyDescent="0.25">
      <c r="A155" s="577" t="s">
        <v>2103</v>
      </c>
      <c r="B155" s="615" t="s">
        <v>5000</v>
      </c>
      <c r="D155" s="577">
        <v>0</v>
      </c>
      <c r="E155" s="641">
        <v>209349.28</v>
      </c>
      <c r="F155" s="577">
        <v>205862.22</v>
      </c>
      <c r="G155" s="641">
        <v>208215</v>
      </c>
      <c r="H155" s="492">
        <v>211998.12</v>
      </c>
      <c r="I155" s="346">
        <f>VLOOKUP(A155,'R&amp;E EXPORT'!A:F,6,FALSE)</f>
        <v>202896.17</v>
      </c>
      <c r="J155" s="346">
        <v>181953</v>
      </c>
      <c r="K155" s="298">
        <v>268526.56</v>
      </c>
      <c r="L155" s="298">
        <v>0</v>
      </c>
      <c r="M155" s="591">
        <f t="shared" si="91"/>
        <v>268526.56</v>
      </c>
      <c r="N155" s="577">
        <v>219557.82</v>
      </c>
      <c r="O155" s="577">
        <f t="shared" si="92"/>
        <v>48968.739999999991</v>
      </c>
      <c r="P155" s="589">
        <f t="shared" si="89"/>
        <v>0.81763911919923304</v>
      </c>
      <c r="Q155" s="577">
        <v>258878.13</v>
      </c>
      <c r="S155" s="577">
        <f t="shared" si="90"/>
        <v>258878.13</v>
      </c>
    </row>
    <row r="156" spans="1:20" x14ac:dyDescent="0.25">
      <c r="A156" s="577" t="s">
        <v>2098</v>
      </c>
      <c r="B156" s="615" t="s">
        <v>5001</v>
      </c>
      <c r="C156" s="577">
        <v>151563.82</v>
      </c>
      <c r="D156" s="577">
        <v>60899</v>
      </c>
      <c r="E156" s="641">
        <v>60889</v>
      </c>
      <c r="F156" s="577">
        <v>155931.59</v>
      </c>
      <c r="G156" s="641">
        <v>156500</v>
      </c>
      <c r="H156" s="492">
        <v>159398.56</v>
      </c>
      <c r="I156" s="346">
        <f>VLOOKUP(A156,'R&amp;E EXPORT'!A:F,6,FALSE)</f>
        <v>431497.98</v>
      </c>
      <c r="J156" s="346">
        <v>250000</v>
      </c>
      <c r="K156" s="298">
        <v>890791.37</v>
      </c>
      <c r="L156" s="298">
        <v>100000</v>
      </c>
      <c r="M156" s="591">
        <f t="shared" si="91"/>
        <v>990791.37</v>
      </c>
      <c r="N156" s="577">
        <v>0</v>
      </c>
      <c r="O156" s="577">
        <f t="shared" si="92"/>
        <v>990791.37</v>
      </c>
      <c r="P156" s="589">
        <f t="shared" si="89"/>
        <v>0</v>
      </c>
      <c r="Q156" s="577">
        <v>990791.37</v>
      </c>
      <c r="S156" s="577">
        <f t="shared" si="90"/>
        <v>990791.37</v>
      </c>
    </row>
    <row r="157" spans="1:20" x14ac:dyDescent="0.25">
      <c r="A157" s="577" t="s">
        <v>2093</v>
      </c>
      <c r="B157" s="615" t="s">
        <v>5002</v>
      </c>
      <c r="C157" s="577">
        <v>27600</v>
      </c>
      <c r="D157" s="577">
        <v>13500</v>
      </c>
      <c r="E157" s="577">
        <v>19000</v>
      </c>
      <c r="F157" s="577">
        <v>22500</v>
      </c>
      <c r="G157" s="577">
        <v>20500</v>
      </c>
      <c r="H157" s="492">
        <v>30000</v>
      </c>
      <c r="I157" s="346">
        <f>VLOOKUP(A157,'R&amp;E EXPORT'!A:F,6,FALSE)</f>
        <v>33000</v>
      </c>
      <c r="J157" s="346">
        <f>VLOOKUP(A157,'R&amp;E EXPORT'!A:F,4,FALSE)</f>
        <v>0</v>
      </c>
      <c r="K157" s="298">
        <v>50000</v>
      </c>
      <c r="L157" s="298">
        <v>0</v>
      </c>
      <c r="M157" s="591">
        <f t="shared" si="91"/>
        <v>50000</v>
      </c>
      <c r="N157" s="577">
        <v>50000</v>
      </c>
      <c r="O157" s="577">
        <f t="shared" si="92"/>
        <v>0</v>
      </c>
      <c r="P157" s="589">
        <f t="shared" si="89"/>
        <v>1</v>
      </c>
      <c r="Q157" s="577">
        <v>60000</v>
      </c>
      <c r="S157" s="577">
        <f t="shared" si="90"/>
        <v>60000</v>
      </c>
    </row>
    <row r="158" spans="1:20" x14ac:dyDescent="0.25">
      <c r="A158" s="577" t="s">
        <v>2092</v>
      </c>
      <c r="B158" s="615" t="s">
        <v>5003</v>
      </c>
      <c r="C158" s="577">
        <v>64373.11</v>
      </c>
      <c r="D158" s="577">
        <v>64373.11</v>
      </c>
      <c r="E158" s="577">
        <v>64373.11</v>
      </c>
      <c r="F158" s="577">
        <v>64373.11</v>
      </c>
      <c r="G158" s="577">
        <v>64373</v>
      </c>
      <c r="H158" s="492">
        <v>64373.11</v>
      </c>
      <c r="I158" s="346">
        <f>VLOOKUP(A158,'R&amp;E EXPORT'!A:F,6,FALSE)</f>
        <v>64373.11</v>
      </c>
      <c r="J158" s="346">
        <f>VLOOKUP(A158,'R&amp;E EXPORT'!A:F,4,FALSE)</f>
        <v>0</v>
      </c>
      <c r="K158" s="298">
        <v>64373</v>
      </c>
      <c r="L158" s="298">
        <v>0</v>
      </c>
      <c r="M158" s="591">
        <f t="shared" si="91"/>
        <v>64373</v>
      </c>
      <c r="N158" s="577">
        <v>0</v>
      </c>
      <c r="O158" s="577">
        <f t="shared" si="92"/>
        <v>64373</v>
      </c>
      <c r="P158" s="589">
        <f t="shared" si="89"/>
        <v>0</v>
      </c>
      <c r="Q158" s="577">
        <v>0</v>
      </c>
      <c r="S158" s="577">
        <f t="shared" si="90"/>
        <v>0</v>
      </c>
    </row>
    <row r="159" spans="1:20" x14ac:dyDescent="0.25">
      <c r="A159" s="577" t="s">
        <v>2091</v>
      </c>
      <c r="B159" s="615" t="s">
        <v>5004</v>
      </c>
      <c r="H159" s="492">
        <v>0</v>
      </c>
      <c r="I159" s="346">
        <f>VLOOKUP(A159,'R&amp;E EXPORT'!A:F,6,FALSE)</f>
        <v>3000</v>
      </c>
      <c r="J159" s="346">
        <f>VLOOKUP(A159,'R&amp;E EXPORT'!A:F,4,FALSE)</f>
        <v>0</v>
      </c>
      <c r="K159" s="298">
        <v>5825</v>
      </c>
      <c r="L159" s="298">
        <v>0</v>
      </c>
      <c r="M159" s="591">
        <f t="shared" si="91"/>
        <v>5825</v>
      </c>
      <c r="N159" s="577">
        <v>0</v>
      </c>
      <c r="O159" s="577">
        <f t="shared" si="92"/>
        <v>5825</v>
      </c>
      <c r="P159" s="589">
        <f t="shared" si="89"/>
        <v>0</v>
      </c>
      <c r="Q159" s="577">
        <v>5825</v>
      </c>
      <c r="S159" s="577">
        <f t="shared" si="90"/>
        <v>5825</v>
      </c>
    </row>
    <row r="160" spans="1:20" x14ac:dyDescent="0.25">
      <c r="A160" s="577" t="s">
        <v>4086</v>
      </c>
      <c r="B160" s="615" t="s">
        <v>5005</v>
      </c>
      <c r="H160" s="492">
        <v>0</v>
      </c>
      <c r="I160" s="346">
        <f>VLOOKUP(A160,'R&amp;E EXPORT'!A:F,6,FALSE)</f>
        <v>0</v>
      </c>
      <c r="J160" s="346">
        <f>VLOOKUP(A160,'R&amp;E EXPORT'!A:F,4,FALSE)</f>
        <v>22000</v>
      </c>
      <c r="K160" s="298">
        <v>0</v>
      </c>
      <c r="L160" s="298">
        <v>0</v>
      </c>
      <c r="M160" s="591">
        <f t="shared" si="91"/>
        <v>0</v>
      </c>
      <c r="N160" s="577">
        <v>0</v>
      </c>
      <c r="O160" s="577">
        <f t="shared" si="92"/>
        <v>0</v>
      </c>
      <c r="P160" s="589" t="e">
        <f t="shared" si="89"/>
        <v>#DIV/0!</v>
      </c>
      <c r="Q160" s="577">
        <v>0</v>
      </c>
      <c r="S160" s="577">
        <f t="shared" si="90"/>
        <v>0</v>
      </c>
    </row>
    <row r="161" spans="1:20" ht="13.8" thickBot="1" x14ac:dyDescent="0.3">
      <c r="A161" s="580" t="s">
        <v>2084</v>
      </c>
      <c r="B161" s="653" t="s">
        <v>5006</v>
      </c>
      <c r="C161" s="580"/>
      <c r="D161" s="580"/>
      <c r="E161" s="580"/>
      <c r="F161" s="580"/>
      <c r="G161" s="580"/>
      <c r="H161" s="489">
        <v>0</v>
      </c>
      <c r="I161" s="350">
        <f>VLOOKUP(A161,'R&amp;E EXPORT'!A:F,6,FALSE)</f>
        <v>555600</v>
      </c>
      <c r="J161" s="350">
        <f>VLOOKUP(A161,'R&amp;E EXPORT'!A:F,4,FALSE)</f>
        <v>0</v>
      </c>
      <c r="K161" s="299">
        <v>739500</v>
      </c>
      <c r="L161" s="299">
        <v>0</v>
      </c>
      <c r="M161" s="657">
        <f t="shared" si="91"/>
        <v>739500</v>
      </c>
      <c r="N161" s="580">
        <v>659500</v>
      </c>
      <c r="O161" s="580">
        <f t="shared" si="92"/>
        <v>80000</v>
      </c>
      <c r="P161" s="658">
        <f t="shared" si="89"/>
        <v>0.89181879648411089</v>
      </c>
      <c r="Q161" s="580">
        <v>739500</v>
      </c>
      <c r="R161" s="580"/>
      <c r="S161" s="580">
        <f t="shared" si="90"/>
        <v>739500</v>
      </c>
    </row>
    <row r="162" spans="1:20" x14ac:dyDescent="0.25">
      <c r="B162" s="577" t="s">
        <v>186</v>
      </c>
      <c r="C162" s="577">
        <f>SUM(C152:C158)</f>
        <v>380628.14</v>
      </c>
      <c r="D162" s="577">
        <f>SUM(D152:D158)</f>
        <v>162972.10999999999</v>
      </c>
      <c r="E162" s="577">
        <f>SUM(E152:E158)</f>
        <v>461162.01</v>
      </c>
      <c r="F162" s="577">
        <f>SUM(F152:F158)</f>
        <v>635296.19999999995</v>
      </c>
      <c r="G162" s="577">
        <f>SUM(G152:G161)</f>
        <v>687925</v>
      </c>
      <c r="H162" s="490">
        <v>694705.67</v>
      </c>
      <c r="I162" s="329">
        <f t="shared" ref="I162:O162" si="93">SUM(I152:I161)</f>
        <v>1569190.44</v>
      </c>
      <c r="J162" s="329">
        <f t="shared" si="93"/>
        <v>906540.99</v>
      </c>
      <c r="K162" s="298">
        <f t="shared" si="93"/>
        <v>2357986.9300000002</v>
      </c>
      <c r="L162" s="298">
        <f t="shared" si="93"/>
        <v>100000</v>
      </c>
      <c r="M162" s="298">
        <f t="shared" si="93"/>
        <v>2457986.9300000002</v>
      </c>
      <c r="N162" s="298">
        <f t="shared" si="93"/>
        <v>1343028.82</v>
      </c>
      <c r="O162" s="298">
        <f t="shared" si="93"/>
        <v>1114958.1099999999</v>
      </c>
      <c r="P162" s="589">
        <f t="shared" si="89"/>
        <v>0.54639380039339758</v>
      </c>
      <c r="Q162" s="298">
        <f t="shared" ref="Q162:S162" si="94">SUM(Q152:Q161)</f>
        <v>2302921.34</v>
      </c>
      <c r="R162" s="298">
        <f t="shared" si="94"/>
        <v>0</v>
      </c>
      <c r="S162" s="298">
        <f t="shared" si="94"/>
        <v>2302921.34</v>
      </c>
    </row>
    <row r="163" spans="1:20" ht="13.8" thickBot="1" x14ac:dyDescent="0.3">
      <c r="H163" s="490"/>
      <c r="I163" s="330"/>
      <c r="J163" s="330"/>
      <c r="K163" s="299"/>
      <c r="L163" s="299"/>
      <c r="M163" s="580"/>
      <c r="N163" s="580"/>
      <c r="O163" s="580"/>
      <c r="P163" s="580"/>
      <c r="Q163" s="299"/>
      <c r="R163" s="298"/>
      <c r="S163" s="298"/>
    </row>
    <row r="164" spans="1:20" ht="13.8" thickBot="1" x14ac:dyDescent="0.3">
      <c r="B164" s="577" t="s">
        <v>4478</v>
      </c>
      <c r="H164" s="490"/>
      <c r="I164" s="494">
        <f t="shared" ref="I164:O164" si="95">I162+I149+I139+I135+I111+I99+I85+I64+I52+I43+I25+I21+I8</f>
        <v>3785608.89</v>
      </c>
      <c r="J164" s="494">
        <f t="shared" si="95"/>
        <v>3049361.65</v>
      </c>
      <c r="K164" s="495">
        <f t="shared" si="95"/>
        <v>4925184.7549999999</v>
      </c>
      <c r="L164" s="495">
        <f t="shared" si="95"/>
        <v>231762.93</v>
      </c>
      <c r="M164" s="495">
        <f t="shared" si="95"/>
        <v>5155147.6850000005</v>
      </c>
      <c r="N164" s="495">
        <f t="shared" si="95"/>
        <v>3097139.9000000004</v>
      </c>
      <c r="O164" s="495">
        <f t="shared" si="95"/>
        <v>2113007.7850000001</v>
      </c>
      <c r="P164" s="661">
        <f t="shared" si="89"/>
        <v>0.60078587253897464</v>
      </c>
      <c r="Q164" s="662">
        <f>Q162+Q149+Q139+Q135+Q111+Q99+Q85+Q64+Q52+Q43+Q25+Q21+Q8</f>
        <v>5120130.79</v>
      </c>
      <c r="R164" s="662">
        <f t="shared" ref="R164:S164" si="96">R162+R149+R139+R135+R111+R99+R85+R64+R52+R43+R25+R21+R8</f>
        <v>0</v>
      </c>
      <c r="S164" s="662">
        <f t="shared" si="96"/>
        <v>5120130.79</v>
      </c>
      <c r="T164" s="577">
        <f>SUM(T7:T162)</f>
        <v>999694.2</v>
      </c>
    </row>
    <row r="165" spans="1:20" ht="13.8" thickTop="1" x14ac:dyDescent="0.25">
      <c r="H165" s="490"/>
      <c r="I165" s="329"/>
      <c r="J165" s="329"/>
      <c r="K165" s="298"/>
      <c r="L165" s="298"/>
    </row>
    <row r="166" spans="1:20" x14ac:dyDescent="0.25">
      <c r="H166" s="490"/>
      <c r="I166" s="329"/>
      <c r="J166" s="329"/>
      <c r="K166" s="298"/>
      <c r="L166" s="298"/>
      <c r="Q166" s="577" t="s">
        <v>385</v>
      </c>
    </row>
    <row r="167" spans="1:20" x14ac:dyDescent="0.25">
      <c r="H167" s="490"/>
      <c r="I167" s="329"/>
      <c r="J167" s="329"/>
      <c r="K167" s="298"/>
      <c r="L167" s="298"/>
      <c r="P167" s="589"/>
    </row>
    <row r="168" spans="1:20" x14ac:dyDescent="0.25">
      <c r="B168" s="663" t="s">
        <v>184</v>
      </c>
      <c r="H168" s="490"/>
      <c r="I168" s="329"/>
      <c r="J168" s="329"/>
      <c r="K168" s="298"/>
      <c r="L168" s="298"/>
      <c r="P168" s="589"/>
    </row>
    <row r="169" spans="1:20" x14ac:dyDescent="0.25">
      <c r="B169" s="664" t="s">
        <v>187</v>
      </c>
      <c r="C169" s="577">
        <f>SUM(C8)</f>
        <v>73933.42</v>
      </c>
      <c r="D169" s="577">
        <f>SUM(D8)</f>
        <v>90191</v>
      </c>
      <c r="E169" s="577">
        <f>SUM(E8)</f>
        <v>74281</v>
      </c>
      <c r="F169" s="577">
        <f>SUM(F8)</f>
        <v>85594</v>
      </c>
      <c r="G169" s="577">
        <f>SUM(G8)</f>
        <v>104591</v>
      </c>
      <c r="H169" s="490">
        <v>26206</v>
      </c>
      <c r="I169" s="329">
        <f>SUM(I8)</f>
        <v>17006</v>
      </c>
      <c r="J169" s="329">
        <f>SUM(J8)</f>
        <v>17614</v>
      </c>
      <c r="K169" s="298">
        <f t="shared" ref="K169:Q169" si="97">SUM(K7)</f>
        <v>100000</v>
      </c>
      <c r="L169" s="298">
        <f t="shared" si="97"/>
        <v>0</v>
      </c>
      <c r="M169" s="298">
        <f t="shared" si="97"/>
        <v>100000</v>
      </c>
      <c r="N169" s="298">
        <f t="shared" si="97"/>
        <v>15201</v>
      </c>
      <c r="O169" s="298">
        <f t="shared" si="97"/>
        <v>84799</v>
      </c>
      <c r="P169" s="496">
        <f t="shared" si="97"/>
        <v>0.15201000000000001</v>
      </c>
      <c r="Q169" s="298">
        <f t="shared" si="97"/>
        <v>0</v>
      </c>
      <c r="R169" s="298">
        <f t="shared" ref="R169" si="98">SUM(R7)</f>
        <v>0</v>
      </c>
      <c r="S169" s="577">
        <f t="shared" ref="S169:S175" si="99">SUM(Q169:R169)</f>
        <v>0</v>
      </c>
    </row>
    <row r="170" spans="1:20" x14ac:dyDescent="0.25">
      <c r="B170" s="664" t="s">
        <v>181</v>
      </c>
      <c r="C170" s="577">
        <f>SUM(C21+C25+C43)</f>
        <v>154144.87</v>
      </c>
      <c r="D170" s="577">
        <f>SUM(D21+D25+D43)</f>
        <v>164916.79</v>
      </c>
      <c r="E170" s="577">
        <f>SUM(E21+E25+E43)</f>
        <v>157348.19</v>
      </c>
      <c r="F170" s="577">
        <f>SUM(F21+F25+F43)</f>
        <v>180829.72</v>
      </c>
      <c r="G170" s="577">
        <f>SUM(G21+G25+G43)</f>
        <v>237162</v>
      </c>
      <c r="H170" s="490">
        <v>190901.35</v>
      </c>
      <c r="I170" s="329">
        <f>SUM(I21+I25+I43)</f>
        <v>221251.80000000002</v>
      </c>
      <c r="J170" s="329">
        <f>SUM(J21+J25+J43)</f>
        <v>206064.08000000002</v>
      </c>
      <c r="K170" s="298">
        <f t="shared" ref="K170:Q170" si="100">K43+K25+K21</f>
        <v>256400</v>
      </c>
      <c r="L170" s="298">
        <f t="shared" si="100"/>
        <v>0</v>
      </c>
      <c r="M170" s="298">
        <f t="shared" si="100"/>
        <v>256400</v>
      </c>
      <c r="N170" s="298">
        <f t="shared" si="100"/>
        <v>179999.81999999998</v>
      </c>
      <c r="O170" s="298">
        <f t="shared" si="100"/>
        <v>76400.180000000008</v>
      </c>
      <c r="P170" s="496">
        <f t="shared" si="100"/>
        <v>2.3568298165037831</v>
      </c>
      <c r="Q170" s="298">
        <f t="shared" si="100"/>
        <v>269960</v>
      </c>
      <c r="R170" s="298">
        <f t="shared" ref="R170" si="101">R43+R25+R21</f>
        <v>0</v>
      </c>
      <c r="S170" s="577">
        <f t="shared" si="99"/>
        <v>269960</v>
      </c>
    </row>
    <row r="171" spans="1:20" x14ac:dyDescent="0.25">
      <c r="B171" s="664" t="s">
        <v>182</v>
      </c>
      <c r="C171" s="577">
        <f>SUM(C52+C64+C85)</f>
        <v>419352.52</v>
      </c>
      <c r="D171" s="577">
        <f>SUM(D52+D64+D85)</f>
        <v>394167.32999999996</v>
      </c>
      <c r="E171" s="577">
        <f>SUM(E52+E64+E85)</f>
        <v>407635.32</v>
      </c>
      <c r="F171" s="577">
        <f>SUM(F52+F64+F85)</f>
        <v>422662.85</v>
      </c>
      <c r="G171" s="577">
        <f>SUM(G52+G64+G85)</f>
        <v>429987</v>
      </c>
      <c r="H171" s="490">
        <v>580794.75</v>
      </c>
      <c r="I171" s="329">
        <f>SUM(I52+I64+I85)</f>
        <v>650065.88000000012</v>
      </c>
      <c r="J171" s="329">
        <f>SUM(J52+J64+J85)</f>
        <v>534695.98</v>
      </c>
      <c r="K171" s="298">
        <f>K52+K64+K85</f>
        <v>717900</v>
      </c>
      <c r="L171" s="298">
        <f t="shared" ref="L171:P171" si="102">L52+L64+L85</f>
        <v>21750</v>
      </c>
      <c r="M171" s="298">
        <f t="shared" si="102"/>
        <v>737850</v>
      </c>
      <c r="N171" s="298">
        <f t="shared" si="102"/>
        <v>440628.13</v>
      </c>
      <c r="O171" s="298">
        <f t="shared" si="102"/>
        <v>352221.87000000005</v>
      </c>
      <c r="P171" s="496">
        <f t="shared" si="102"/>
        <v>1.7971141481818782</v>
      </c>
      <c r="Q171" s="298">
        <f>Q52+Q64+Q85</f>
        <v>808150</v>
      </c>
      <c r="R171" s="298">
        <f>R52+R64+R85</f>
        <v>0</v>
      </c>
      <c r="S171" s="577">
        <f t="shared" si="99"/>
        <v>808150</v>
      </c>
    </row>
    <row r="172" spans="1:20" x14ac:dyDescent="0.25">
      <c r="B172" s="664" t="s">
        <v>183</v>
      </c>
      <c r="C172" s="577">
        <f>+SUM(C99+C111+C135)</f>
        <v>627338.26</v>
      </c>
      <c r="D172" s="577">
        <f>+SUM(D99+D111+D135)</f>
        <v>1618793.8699999999</v>
      </c>
      <c r="E172" s="577">
        <f>+SUM(E99+E111+E135)</f>
        <v>1615817.97</v>
      </c>
      <c r="F172" s="577">
        <f>+SUM(F99+F111+F135)</f>
        <v>1719450.5899999999</v>
      </c>
      <c r="G172" s="577">
        <f>+SUM(G99+G111+G135)</f>
        <v>975524</v>
      </c>
      <c r="H172" s="490">
        <v>1111092.29</v>
      </c>
      <c r="I172" s="329">
        <f>+SUM(I99+I111+I135)</f>
        <v>751934.04</v>
      </c>
      <c r="J172" s="329">
        <f>+SUM(J99+J111+J135)</f>
        <v>772565.33</v>
      </c>
      <c r="K172" s="298">
        <f>+K135+K111+K99</f>
        <v>758350</v>
      </c>
      <c r="L172" s="298">
        <f t="shared" ref="L172:P172" si="103">+L135+L111+L99</f>
        <v>110013.22</v>
      </c>
      <c r="M172" s="298">
        <f t="shared" si="103"/>
        <v>868363.22</v>
      </c>
      <c r="N172" s="298">
        <f t="shared" si="103"/>
        <v>491540.29000000004</v>
      </c>
      <c r="O172" s="298">
        <f t="shared" si="103"/>
        <v>376822.93</v>
      </c>
      <c r="P172" s="496">
        <f t="shared" si="103"/>
        <v>1.5289984487111659</v>
      </c>
      <c r="Q172" s="298">
        <f>+Q135+Q111+Q99</f>
        <v>726345</v>
      </c>
      <c r="R172" s="298">
        <f>+R135+R111+R99</f>
        <v>0</v>
      </c>
      <c r="S172" s="577">
        <f t="shared" si="99"/>
        <v>726345</v>
      </c>
    </row>
    <row r="173" spans="1:20" x14ac:dyDescent="0.25">
      <c r="B173" s="664" t="s">
        <v>22</v>
      </c>
      <c r="C173" s="577" t="e">
        <f>+SUM(C139)</f>
        <v>#REF!</v>
      </c>
      <c r="D173" s="577" t="e">
        <f>+SUM(D139)</f>
        <v>#REF!</v>
      </c>
      <c r="E173" s="577" t="e">
        <f>+SUM(E139)</f>
        <v>#REF!</v>
      </c>
      <c r="F173" s="577" t="e">
        <f>+SUM(F139)</f>
        <v>#REF!</v>
      </c>
      <c r="G173" s="577">
        <f>+SUM(G139)</f>
        <v>0</v>
      </c>
      <c r="H173" s="490">
        <v>-357.08</v>
      </c>
      <c r="I173" s="329">
        <f>+SUM(I139)</f>
        <v>1047.5999999999999</v>
      </c>
      <c r="J173" s="329">
        <f>+SUM(J139)</f>
        <v>0</v>
      </c>
      <c r="K173" s="298">
        <f>K139</f>
        <v>0</v>
      </c>
      <c r="L173" s="298">
        <f t="shared" ref="L173:P173" si="104">L139</f>
        <v>0</v>
      </c>
      <c r="M173" s="298">
        <f t="shared" si="104"/>
        <v>0</v>
      </c>
      <c r="N173" s="298">
        <f t="shared" si="104"/>
        <v>0</v>
      </c>
      <c r="O173" s="298">
        <f t="shared" si="104"/>
        <v>0</v>
      </c>
      <c r="P173" s="496" t="e">
        <f t="shared" si="104"/>
        <v>#DIV/0!</v>
      </c>
      <c r="Q173" s="298">
        <f>Q139</f>
        <v>0</v>
      </c>
      <c r="R173" s="298">
        <f>R139</f>
        <v>0</v>
      </c>
      <c r="S173" s="577">
        <f t="shared" si="99"/>
        <v>0</v>
      </c>
    </row>
    <row r="174" spans="1:20" x14ac:dyDescent="0.25">
      <c r="B174" s="664" t="s">
        <v>185</v>
      </c>
      <c r="C174" s="577">
        <f>+SUM(C149)</f>
        <v>531402.1100000001</v>
      </c>
      <c r="D174" s="577">
        <f>+SUM(D149)</f>
        <v>530515.63</v>
      </c>
      <c r="E174" s="577">
        <f>+SUM(E149)</f>
        <v>466445.58999999997</v>
      </c>
      <c r="F174" s="577">
        <f>+SUM(F149)</f>
        <v>850445.26</v>
      </c>
      <c r="G174" s="577">
        <f>+SUM(G149)</f>
        <v>559157</v>
      </c>
      <c r="H174" s="490">
        <v>675307.62</v>
      </c>
      <c r="I174" s="329">
        <f>+SUM(I149)</f>
        <v>575113.13</v>
      </c>
      <c r="J174" s="329">
        <f>+SUM(J149)</f>
        <v>611881.27</v>
      </c>
      <c r="K174" s="298">
        <f>+K149</f>
        <v>734547.82499999995</v>
      </c>
      <c r="L174" s="298">
        <f t="shared" ref="L174:P174" si="105">+L149</f>
        <v>-0.28999999999999998</v>
      </c>
      <c r="M174" s="298">
        <f t="shared" si="105"/>
        <v>734547.53500000003</v>
      </c>
      <c r="N174" s="298">
        <f t="shared" si="105"/>
        <v>626741.84</v>
      </c>
      <c r="O174" s="298">
        <f t="shared" si="105"/>
        <v>107805.69500000001</v>
      </c>
      <c r="P174" s="496">
        <f t="shared" si="105"/>
        <v>0.85323523684549551</v>
      </c>
      <c r="Q174" s="298">
        <f>+Q149</f>
        <v>1012754.45</v>
      </c>
      <c r="R174" s="298">
        <f>+R149</f>
        <v>0</v>
      </c>
      <c r="S174" s="577">
        <f t="shared" si="99"/>
        <v>1012754.45</v>
      </c>
    </row>
    <row r="175" spans="1:20" ht="13.8" thickBot="1" x14ac:dyDescent="0.3">
      <c r="B175" s="665" t="s">
        <v>186</v>
      </c>
      <c r="C175" s="580">
        <f t="shared" ref="C175:I175" si="106">SUM(C162)</f>
        <v>380628.14</v>
      </c>
      <c r="D175" s="580">
        <f t="shared" si="106"/>
        <v>162972.10999999999</v>
      </c>
      <c r="E175" s="580">
        <f t="shared" si="106"/>
        <v>461162.01</v>
      </c>
      <c r="F175" s="580">
        <f t="shared" si="106"/>
        <v>635296.19999999995</v>
      </c>
      <c r="G175" s="580">
        <f t="shared" si="106"/>
        <v>687925</v>
      </c>
      <c r="H175" s="491">
        <v>694705.67</v>
      </c>
      <c r="I175" s="330">
        <f t="shared" si="106"/>
        <v>1569190.44</v>
      </c>
      <c r="J175" s="330">
        <f>SUM(J162)</f>
        <v>906540.99</v>
      </c>
      <c r="K175" s="299">
        <f>+K162</f>
        <v>2357986.9300000002</v>
      </c>
      <c r="L175" s="299">
        <f t="shared" ref="L175:P177" si="107">+L162</f>
        <v>100000</v>
      </c>
      <c r="M175" s="299">
        <f t="shared" si="107"/>
        <v>2457986.9300000002</v>
      </c>
      <c r="N175" s="299">
        <f t="shared" si="107"/>
        <v>1343028.82</v>
      </c>
      <c r="O175" s="299">
        <f t="shared" si="107"/>
        <v>1114958.1099999999</v>
      </c>
      <c r="P175" s="498">
        <f t="shared" si="107"/>
        <v>0.54639380039339758</v>
      </c>
      <c r="Q175" s="299">
        <f>+Q162</f>
        <v>2302921.34</v>
      </c>
      <c r="R175" s="299">
        <f>+R162</f>
        <v>0</v>
      </c>
      <c r="S175" s="580">
        <f t="shared" si="99"/>
        <v>2302921.34</v>
      </c>
    </row>
    <row r="176" spans="1:20" x14ac:dyDescent="0.25">
      <c r="B176" s="578"/>
      <c r="H176" s="490"/>
      <c r="I176" s="329"/>
      <c r="J176" s="329"/>
      <c r="K176" s="298" t="s">
        <v>385</v>
      </c>
      <c r="L176" s="298"/>
      <c r="Q176" s="298" t="s">
        <v>385</v>
      </c>
      <c r="R176" s="298"/>
      <c r="S176" s="298"/>
    </row>
    <row r="177" spans="2:19" ht="13.8" thickBot="1" x14ac:dyDescent="0.3">
      <c r="B177" s="499" t="s">
        <v>1738</v>
      </c>
      <c r="C177" s="500" t="e">
        <f t="shared" ref="C177:G177" si="108">SUM(C169:C176)</f>
        <v>#REF!</v>
      </c>
      <c r="D177" s="500" t="e">
        <f t="shared" si="108"/>
        <v>#REF!</v>
      </c>
      <c r="E177" s="500" t="e">
        <f t="shared" si="108"/>
        <v>#REF!</v>
      </c>
      <c r="F177" s="500" t="e">
        <f t="shared" si="108"/>
        <v>#REF!</v>
      </c>
      <c r="G177" s="500">
        <f t="shared" si="108"/>
        <v>2994346</v>
      </c>
      <c r="H177" s="501">
        <v>3278650.6</v>
      </c>
      <c r="I177" s="502">
        <f>I162+I149+I135+I111+I99+I85+I64+I52+I43+I25+I21+I8+I139</f>
        <v>3785608.8899999997</v>
      </c>
      <c r="J177" s="502">
        <f>J162+J149+J135+J111+J99+J85+J64+J52+J43+J25+J21+J8</f>
        <v>3049361.65</v>
      </c>
      <c r="K177" s="500">
        <f>SUM(K169:K175)</f>
        <v>4925184.7550000008</v>
      </c>
      <c r="L177" s="500">
        <f t="shared" ref="L177:O177" si="109">SUM(L169:L175)</f>
        <v>231762.93</v>
      </c>
      <c r="M177" s="500">
        <f t="shared" si="109"/>
        <v>5155147.6850000005</v>
      </c>
      <c r="N177" s="500">
        <f t="shared" si="109"/>
        <v>3097139.9000000004</v>
      </c>
      <c r="O177" s="500">
        <f t="shared" si="109"/>
        <v>2113007.7850000001</v>
      </c>
      <c r="P177" s="503">
        <f t="shared" si="107"/>
        <v>0.60078587253897464</v>
      </c>
      <c r="Q177" s="500">
        <f>SUM(Q169:Q175)</f>
        <v>5120130.79</v>
      </c>
      <c r="R177" s="500">
        <f t="shared" ref="R177:S177" si="110">SUM(R169:R175)</f>
        <v>0</v>
      </c>
      <c r="S177" s="500">
        <f t="shared" si="110"/>
        <v>5120130.79</v>
      </c>
    </row>
    <row r="178" spans="2:19" ht="13.8" thickTop="1" x14ac:dyDescent="0.25">
      <c r="B178" s="578"/>
      <c r="I178" s="587"/>
      <c r="J178" s="666"/>
      <c r="K178" s="298"/>
      <c r="L178" s="298"/>
    </row>
    <row r="179" spans="2:19" x14ac:dyDescent="0.25">
      <c r="K179" s="298"/>
      <c r="L179" s="298"/>
    </row>
    <row r="180" spans="2:19" x14ac:dyDescent="0.25">
      <c r="K180" s="298"/>
      <c r="L180" s="298"/>
    </row>
  </sheetData>
  <phoneticPr fontId="0" type="noConversion"/>
  <printOptions horizontalCentered="1" verticalCentered="1" gridLines="1"/>
  <pageMargins left="0" right="0" top="0" bottom="0" header="0" footer="0"/>
  <pageSetup paperSize="5"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19</vt:i4>
      </vt:variant>
    </vt:vector>
  </HeadingPairs>
  <TitlesOfParts>
    <vt:vector size="43" baseType="lpstr">
      <vt:lpstr>MCSJ Worksheet</vt:lpstr>
      <vt:lpstr>MCSJ Export</vt:lpstr>
      <vt:lpstr>COVERPAGE</vt:lpstr>
      <vt:lpstr>CERTIFICATION</vt:lpstr>
      <vt:lpstr>SUMMARY</vt:lpstr>
      <vt:lpstr>Gen F Rev</vt:lpstr>
      <vt:lpstr>Gen F Exp</vt:lpstr>
      <vt:lpstr>Water F Rev</vt:lpstr>
      <vt:lpstr>Water F Exp</vt:lpstr>
      <vt:lpstr>Sewer F Rev</vt:lpstr>
      <vt:lpstr>Sewer F Exp</vt:lpstr>
      <vt:lpstr>Refuse F Rev</vt:lpstr>
      <vt:lpstr>Refuse F Exp</vt:lpstr>
      <vt:lpstr>CD F Rev</vt:lpstr>
      <vt:lpstr>CD F Exp</vt:lpstr>
      <vt:lpstr>DSF Rev</vt:lpstr>
      <vt:lpstr>DSF Exp</vt:lpstr>
      <vt:lpstr>Capital H Exp plan</vt:lpstr>
      <vt:lpstr>Cap F Rev</vt:lpstr>
      <vt:lpstr>Cap F Exp</vt:lpstr>
      <vt:lpstr>CHECK</vt:lpstr>
      <vt:lpstr>R&amp;E EXPORT</vt:lpstr>
      <vt:lpstr>INSURANCE</vt:lpstr>
      <vt:lpstr>INTERFUND</vt:lpstr>
      <vt:lpstr>'CD F Exp'!Print_Area</vt:lpstr>
      <vt:lpstr>'CD F Rev'!Print_Area</vt:lpstr>
      <vt:lpstr>'DSF Exp'!Print_Area</vt:lpstr>
      <vt:lpstr>'DSF Rev'!Print_Area</vt:lpstr>
      <vt:lpstr>'Gen F Exp'!Print_Area</vt:lpstr>
      <vt:lpstr>'Gen F Rev'!Print_Area</vt:lpstr>
      <vt:lpstr>'Refuse F Exp'!Print_Area</vt:lpstr>
      <vt:lpstr>'Refuse F Rev'!Print_Area</vt:lpstr>
      <vt:lpstr>'Sewer F Exp'!Print_Area</vt:lpstr>
      <vt:lpstr>'Sewer F Rev'!Print_Area</vt:lpstr>
      <vt:lpstr>SUMMARY!Print_Area</vt:lpstr>
      <vt:lpstr>'Water F Exp'!Print_Area</vt:lpstr>
      <vt:lpstr>'Water F Rev'!Print_Area</vt:lpstr>
      <vt:lpstr>'DSF Exp'!Print_Titles</vt:lpstr>
      <vt:lpstr>'Gen F Exp'!Print_Titles</vt:lpstr>
      <vt:lpstr>'Gen F Rev'!Print_Titles</vt:lpstr>
      <vt:lpstr>'Refuse F Exp'!Print_Titles</vt:lpstr>
      <vt:lpstr>'Sewer F Exp'!Print_Titles</vt:lpstr>
      <vt:lpstr>'Water F Exp'!Print_Titles</vt:lpstr>
    </vt:vector>
  </TitlesOfParts>
  <Company>bruce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 Johnson</cp:lastModifiedBy>
  <cp:lastPrinted>2026-03-23T20:31:11Z</cp:lastPrinted>
  <dcterms:created xsi:type="dcterms:W3CDTF">2005-11-11T13:28:29Z</dcterms:created>
  <dcterms:modified xsi:type="dcterms:W3CDTF">2026-03-23T20:37:41Z</dcterms:modified>
</cp:coreProperties>
</file>